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702996\Desktop\CMMs_Database\"/>
    </mc:Choice>
  </mc:AlternateContent>
  <xr:revisionPtr revIDLastSave="0" documentId="13_ncr:1_{995CCEF0-02AC-45AC-BD18-F2B138A42E6C}" xr6:coauthVersionLast="47" xr6:coauthVersionMax="47" xr10:uidLastSave="{00000000-0000-0000-0000-000000000000}"/>
  <bookViews>
    <workbookView xWindow="-108" yWindow="-108" windowWidth="23256" windowHeight="12576" xr2:uid="{D65D7F20-4B3A-4AD9-9A1C-A2AF763E4A0F}"/>
  </bookViews>
  <sheets>
    <sheet name="Clean_PM_Plan" sheetId="4" r:id="rId1"/>
    <sheet name="Data_Readiness" sheetId="2" r:id="rId2"/>
    <sheet name="Cleaning_Rules" sheetId="3" r:id="rId3"/>
    <sheet name="query (10)" sheetId="1" r:id="rId4"/>
  </sheets>
  <definedNames>
    <definedName name="query__10" localSheetId="3" hidden="1">'query (10)'!$A$1:$AK$2821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0" i="2" l="1"/>
  <c r="B90" i="2"/>
  <c r="C90" i="2"/>
  <c r="D89" i="2"/>
  <c r="C89" i="2"/>
  <c r="D88" i="2"/>
  <c r="C88" i="2"/>
  <c r="B88" i="2"/>
  <c r="D87" i="2"/>
  <c r="C87" i="2"/>
  <c r="B87" i="2"/>
  <c r="D86" i="2"/>
  <c r="C86" i="2"/>
  <c r="B86" i="2"/>
  <c r="D85" i="2"/>
  <c r="C85" i="2"/>
  <c r="B85" i="2"/>
  <c r="D84" i="2"/>
  <c r="C84" i="2"/>
  <c r="B84" i="2"/>
  <c r="AQ2821" i="4"/>
  <c r="AP2821" i="4"/>
  <c r="AQ2820" i="4"/>
  <c r="AP2820" i="4"/>
  <c r="AQ2819" i="4"/>
  <c r="AP2819" i="4"/>
  <c r="AQ2818" i="4"/>
  <c r="AP2818" i="4"/>
  <c r="AQ2817" i="4"/>
  <c r="AP2817" i="4"/>
  <c r="AQ2816" i="4"/>
  <c r="AP2816" i="4"/>
  <c r="AQ2815" i="4"/>
  <c r="AP2815" i="4"/>
  <c r="AQ2814" i="4"/>
  <c r="AP2814" i="4"/>
  <c r="AQ2813" i="4"/>
  <c r="AP2813" i="4"/>
  <c r="AQ2812" i="4"/>
  <c r="AP2812" i="4"/>
  <c r="AQ2811" i="4"/>
  <c r="AP2811" i="4"/>
  <c r="AQ2810" i="4"/>
  <c r="AP2810" i="4"/>
  <c r="AQ2809" i="4"/>
  <c r="AP2809" i="4"/>
  <c r="AQ2808" i="4"/>
  <c r="AP2808" i="4"/>
  <c r="AQ2807" i="4"/>
  <c r="AP2807" i="4"/>
  <c r="AQ2806" i="4"/>
  <c r="AP2806" i="4"/>
  <c r="AQ2805" i="4"/>
  <c r="AP2805" i="4"/>
  <c r="AQ2804" i="4"/>
  <c r="AP2804" i="4"/>
  <c r="AQ2803" i="4"/>
  <c r="AP2803" i="4"/>
  <c r="AQ2802" i="4"/>
  <c r="AP2802" i="4"/>
  <c r="AQ2801" i="4"/>
  <c r="AP2801" i="4"/>
  <c r="AQ2800" i="4"/>
  <c r="AP2800" i="4"/>
  <c r="AQ2799" i="4"/>
  <c r="AP2799" i="4"/>
  <c r="AQ2798" i="4"/>
  <c r="AP2798" i="4"/>
  <c r="AQ2797" i="4"/>
  <c r="AP2797" i="4"/>
  <c r="AQ2796" i="4"/>
  <c r="AP2796" i="4"/>
  <c r="AQ2795" i="4"/>
  <c r="AP2795" i="4"/>
  <c r="AQ2794" i="4"/>
  <c r="AP2794" i="4"/>
  <c r="AQ2793" i="4"/>
  <c r="AP2793" i="4"/>
  <c r="AQ2792" i="4"/>
  <c r="AP2792" i="4"/>
  <c r="AQ2791" i="4"/>
  <c r="AP2791" i="4"/>
  <c r="AQ2790" i="4"/>
  <c r="AP2790" i="4"/>
  <c r="AQ2789" i="4"/>
  <c r="AP2789" i="4"/>
  <c r="AQ2788" i="4"/>
  <c r="AP2788" i="4"/>
  <c r="AQ2787" i="4"/>
  <c r="AP2787" i="4"/>
  <c r="AQ2786" i="4"/>
  <c r="AP2786" i="4"/>
  <c r="AQ2785" i="4"/>
  <c r="AP2785" i="4"/>
  <c r="AQ2784" i="4"/>
  <c r="AP2784" i="4"/>
  <c r="AQ2783" i="4"/>
  <c r="AP2783" i="4"/>
  <c r="AQ2782" i="4"/>
  <c r="AP2782" i="4"/>
  <c r="AQ2781" i="4"/>
  <c r="AP2781" i="4"/>
  <c r="AQ2780" i="4"/>
  <c r="AP2780" i="4"/>
  <c r="AQ2779" i="4"/>
  <c r="AP2779" i="4"/>
  <c r="AQ2778" i="4"/>
  <c r="AP2778" i="4"/>
  <c r="AQ2777" i="4"/>
  <c r="AP2777" i="4"/>
  <c r="AQ2776" i="4"/>
  <c r="AP2776" i="4"/>
  <c r="AQ2775" i="4"/>
  <c r="AP2775" i="4"/>
  <c r="AQ2774" i="4"/>
  <c r="AP2774" i="4"/>
  <c r="AQ2773" i="4"/>
  <c r="AP2773" i="4"/>
  <c r="AQ2772" i="4"/>
  <c r="AP2772" i="4"/>
  <c r="AQ2771" i="4"/>
  <c r="AP2771" i="4"/>
  <c r="AQ2770" i="4"/>
  <c r="AP2770" i="4"/>
  <c r="AQ2769" i="4"/>
  <c r="AP2769" i="4"/>
  <c r="AQ2768" i="4"/>
  <c r="AP2768" i="4"/>
  <c r="AQ2767" i="4"/>
  <c r="AP2767" i="4"/>
  <c r="AQ2766" i="4"/>
  <c r="AP2766" i="4"/>
  <c r="AQ2765" i="4"/>
  <c r="AP2765" i="4"/>
  <c r="AQ2764" i="4"/>
  <c r="AP2764" i="4"/>
  <c r="AQ2763" i="4"/>
  <c r="AP2763" i="4"/>
  <c r="AQ2762" i="4"/>
  <c r="AP2762" i="4"/>
  <c r="AQ2761" i="4"/>
  <c r="AP2761" i="4"/>
  <c r="AQ2760" i="4"/>
  <c r="AP2760" i="4"/>
  <c r="AQ2759" i="4"/>
  <c r="AP2759" i="4"/>
  <c r="AQ2758" i="4"/>
  <c r="AP2758" i="4"/>
  <c r="AQ2757" i="4"/>
  <c r="AP2757" i="4"/>
  <c r="AQ2756" i="4"/>
  <c r="AP2756" i="4"/>
  <c r="AQ2755" i="4"/>
  <c r="AP2755" i="4"/>
  <c r="AQ2754" i="4"/>
  <c r="AP2754" i="4"/>
  <c r="AQ2753" i="4"/>
  <c r="AP2753" i="4"/>
  <c r="AQ2752" i="4"/>
  <c r="AP2752" i="4"/>
  <c r="AQ2751" i="4"/>
  <c r="AP2751" i="4"/>
  <c r="AQ2750" i="4"/>
  <c r="AP2750" i="4"/>
  <c r="AQ2749" i="4"/>
  <c r="AP2749" i="4"/>
  <c r="AQ2748" i="4"/>
  <c r="AP2748" i="4"/>
  <c r="AQ2747" i="4"/>
  <c r="AP2747" i="4"/>
  <c r="AQ2746" i="4"/>
  <c r="AP2746" i="4"/>
  <c r="AQ2745" i="4"/>
  <c r="AP2745" i="4"/>
  <c r="AQ2744" i="4"/>
  <c r="AP2744" i="4"/>
  <c r="AQ2743" i="4"/>
  <c r="AP2743" i="4"/>
  <c r="AQ2742" i="4"/>
  <c r="AP2742" i="4"/>
  <c r="AQ2741" i="4"/>
  <c r="AP2741" i="4"/>
  <c r="AQ2740" i="4"/>
  <c r="AP2740" i="4"/>
  <c r="AQ2739" i="4"/>
  <c r="AP2739" i="4"/>
  <c r="AQ2738" i="4"/>
  <c r="AP2738" i="4"/>
  <c r="AQ2737" i="4"/>
  <c r="AP2737" i="4"/>
  <c r="AQ2736" i="4"/>
  <c r="AP2736" i="4"/>
  <c r="AQ2735" i="4"/>
  <c r="AP2735" i="4"/>
  <c r="AQ2734" i="4"/>
  <c r="AP2734" i="4"/>
  <c r="AQ2733" i="4"/>
  <c r="AP2733" i="4"/>
  <c r="AQ2732" i="4"/>
  <c r="AP2732" i="4"/>
  <c r="AQ2731" i="4"/>
  <c r="AP2731" i="4"/>
  <c r="AQ2730" i="4"/>
  <c r="AP2730" i="4"/>
  <c r="AQ2729" i="4"/>
  <c r="AP2729" i="4"/>
  <c r="AQ2728" i="4"/>
  <c r="AP2728" i="4"/>
  <c r="AQ2727" i="4"/>
  <c r="AP2727" i="4"/>
  <c r="AQ2726" i="4"/>
  <c r="AP2726" i="4"/>
  <c r="AQ2725" i="4"/>
  <c r="AP2725" i="4"/>
  <c r="AQ2724" i="4"/>
  <c r="AP2724" i="4"/>
  <c r="AQ2723" i="4"/>
  <c r="AP2723" i="4"/>
  <c r="AQ2722" i="4"/>
  <c r="AP2722" i="4"/>
  <c r="AQ2721" i="4"/>
  <c r="AP2721" i="4"/>
  <c r="AQ2720" i="4"/>
  <c r="AP2720" i="4"/>
  <c r="AQ2719" i="4"/>
  <c r="AP2719" i="4"/>
  <c r="AQ2718" i="4"/>
  <c r="AP2718" i="4"/>
  <c r="AQ2717" i="4"/>
  <c r="AP2717" i="4"/>
  <c r="AQ2716" i="4"/>
  <c r="AP2716" i="4"/>
  <c r="AQ2715" i="4"/>
  <c r="AP2715" i="4"/>
  <c r="AQ2714" i="4"/>
  <c r="AP2714" i="4"/>
  <c r="AQ2713" i="4"/>
  <c r="AP2713" i="4"/>
  <c r="AQ2712" i="4"/>
  <c r="AP2712" i="4"/>
  <c r="AQ2711" i="4"/>
  <c r="AP2711" i="4"/>
  <c r="AQ2710" i="4"/>
  <c r="AP2710" i="4"/>
  <c r="AQ2709" i="4"/>
  <c r="AP2709" i="4"/>
  <c r="AQ2708" i="4"/>
  <c r="AP2708" i="4"/>
  <c r="AQ2707" i="4"/>
  <c r="AP2707" i="4"/>
  <c r="AQ2706" i="4"/>
  <c r="AP2706" i="4"/>
  <c r="AQ2705" i="4"/>
  <c r="AP2705" i="4"/>
  <c r="AQ2704" i="4"/>
  <c r="AP2704" i="4"/>
  <c r="AQ2703" i="4"/>
  <c r="AP2703" i="4"/>
  <c r="AQ2702" i="4"/>
  <c r="AP2702" i="4"/>
  <c r="AQ2701" i="4"/>
  <c r="AP2701" i="4"/>
  <c r="AQ2700" i="4"/>
  <c r="AP2700" i="4"/>
  <c r="AQ2699" i="4"/>
  <c r="AP2699" i="4"/>
  <c r="AQ2698" i="4"/>
  <c r="AP2698" i="4"/>
  <c r="AQ2697" i="4"/>
  <c r="AP2697" i="4"/>
  <c r="AQ2696" i="4"/>
  <c r="AP2696" i="4"/>
  <c r="AQ2695" i="4"/>
  <c r="AP2695" i="4"/>
  <c r="AQ2694" i="4"/>
  <c r="AP2694" i="4"/>
  <c r="AQ2693" i="4"/>
  <c r="AP2693" i="4"/>
  <c r="AQ2692" i="4"/>
  <c r="AP2692" i="4"/>
  <c r="AQ2691" i="4"/>
  <c r="AP2691" i="4"/>
  <c r="AQ2690" i="4"/>
  <c r="AP2690" i="4"/>
  <c r="AQ2689" i="4"/>
  <c r="AP2689" i="4"/>
  <c r="AQ2688" i="4"/>
  <c r="AP2688" i="4"/>
  <c r="AQ2687" i="4"/>
  <c r="AP2687" i="4"/>
  <c r="AQ2686" i="4"/>
  <c r="AP2686" i="4"/>
  <c r="AQ2685" i="4"/>
  <c r="AP2685" i="4"/>
  <c r="AQ2684" i="4"/>
  <c r="AP2684" i="4"/>
  <c r="AQ2683" i="4"/>
  <c r="AP2683" i="4"/>
  <c r="AQ2682" i="4"/>
  <c r="AP2682" i="4"/>
  <c r="AQ2681" i="4"/>
  <c r="AP2681" i="4"/>
  <c r="AQ2680" i="4"/>
  <c r="AP2680" i="4"/>
  <c r="AQ2679" i="4"/>
  <c r="AP2679" i="4"/>
  <c r="AQ2678" i="4"/>
  <c r="AP2678" i="4"/>
  <c r="AQ2677" i="4"/>
  <c r="AP2677" i="4"/>
  <c r="AQ2676" i="4"/>
  <c r="AP2676" i="4"/>
  <c r="AQ2675" i="4"/>
  <c r="AP2675" i="4"/>
  <c r="AQ2674" i="4"/>
  <c r="AP2674" i="4"/>
  <c r="AQ2673" i="4"/>
  <c r="AP2673" i="4"/>
  <c r="AQ2672" i="4"/>
  <c r="AP2672" i="4"/>
  <c r="AQ2671" i="4"/>
  <c r="AP2671" i="4"/>
  <c r="AQ2670" i="4"/>
  <c r="AP2670" i="4"/>
  <c r="AQ2669" i="4"/>
  <c r="AP2669" i="4"/>
  <c r="AQ2668" i="4"/>
  <c r="AP2668" i="4"/>
  <c r="AQ2667" i="4"/>
  <c r="AP2667" i="4"/>
  <c r="AQ2666" i="4"/>
  <c r="AP2666" i="4"/>
  <c r="AQ2665" i="4"/>
  <c r="AP2665" i="4"/>
  <c r="AQ2664" i="4"/>
  <c r="AP2664" i="4"/>
  <c r="AQ2663" i="4"/>
  <c r="AP2663" i="4"/>
  <c r="AQ2662" i="4"/>
  <c r="AP2662" i="4"/>
  <c r="AQ2661" i="4"/>
  <c r="AP2661" i="4"/>
  <c r="AQ2660" i="4"/>
  <c r="AP2660" i="4"/>
  <c r="AQ2659" i="4"/>
  <c r="AP2659" i="4"/>
  <c r="AQ2658" i="4"/>
  <c r="AP2658" i="4"/>
  <c r="AQ2657" i="4"/>
  <c r="AP2657" i="4"/>
  <c r="AQ2656" i="4"/>
  <c r="AP2656" i="4"/>
  <c r="AQ2655" i="4"/>
  <c r="AP2655" i="4"/>
  <c r="AQ2654" i="4"/>
  <c r="AP2654" i="4"/>
  <c r="AQ2653" i="4"/>
  <c r="AP2653" i="4"/>
  <c r="AQ2652" i="4"/>
  <c r="AP2652" i="4"/>
  <c r="AQ2651" i="4"/>
  <c r="AP2651" i="4"/>
  <c r="AQ2650" i="4"/>
  <c r="AP2650" i="4"/>
  <c r="AQ2649" i="4"/>
  <c r="AP2649" i="4"/>
  <c r="AQ2648" i="4"/>
  <c r="AP2648" i="4"/>
  <c r="AQ2647" i="4"/>
  <c r="AP2647" i="4"/>
  <c r="AQ2646" i="4"/>
  <c r="AP2646" i="4"/>
  <c r="AQ2645" i="4"/>
  <c r="AP2645" i="4"/>
  <c r="AQ2644" i="4"/>
  <c r="AP2644" i="4"/>
  <c r="AQ2643" i="4"/>
  <c r="AP2643" i="4"/>
  <c r="AQ2642" i="4"/>
  <c r="AP2642" i="4"/>
  <c r="AQ2641" i="4"/>
  <c r="AP2641" i="4"/>
  <c r="AQ2640" i="4"/>
  <c r="AP2640" i="4"/>
  <c r="AQ2639" i="4"/>
  <c r="AP2639" i="4"/>
  <c r="AQ2638" i="4"/>
  <c r="AP2638" i="4"/>
  <c r="AQ2637" i="4"/>
  <c r="AP2637" i="4"/>
  <c r="AQ2636" i="4"/>
  <c r="AP2636" i="4"/>
  <c r="AQ2635" i="4"/>
  <c r="AP2635" i="4"/>
  <c r="AQ2634" i="4"/>
  <c r="AP2634" i="4"/>
  <c r="AQ2633" i="4"/>
  <c r="AP2633" i="4"/>
  <c r="AQ2632" i="4"/>
  <c r="AP2632" i="4"/>
  <c r="AQ2631" i="4"/>
  <c r="AP2631" i="4"/>
  <c r="AQ2630" i="4"/>
  <c r="AP2630" i="4"/>
  <c r="AQ2629" i="4"/>
  <c r="AP2629" i="4"/>
  <c r="AQ2628" i="4"/>
  <c r="AP2628" i="4"/>
  <c r="AQ2627" i="4"/>
  <c r="AP2627" i="4"/>
  <c r="AQ2626" i="4"/>
  <c r="AP2626" i="4"/>
  <c r="AQ2625" i="4"/>
  <c r="AP2625" i="4"/>
  <c r="AQ2624" i="4"/>
  <c r="AP2624" i="4"/>
  <c r="AQ2623" i="4"/>
  <c r="AP2623" i="4"/>
  <c r="AQ2622" i="4"/>
  <c r="AP2622" i="4"/>
  <c r="AQ2621" i="4"/>
  <c r="AP2621" i="4"/>
  <c r="AQ2620" i="4"/>
  <c r="AP2620" i="4"/>
  <c r="AQ2619" i="4"/>
  <c r="AP2619" i="4"/>
  <c r="AQ2618" i="4"/>
  <c r="AP2618" i="4"/>
  <c r="AQ2617" i="4"/>
  <c r="AP2617" i="4"/>
  <c r="AQ2616" i="4"/>
  <c r="AP2616" i="4"/>
  <c r="AQ2615" i="4"/>
  <c r="AP2615" i="4"/>
  <c r="AQ2614" i="4"/>
  <c r="AP2614" i="4"/>
  <c r="AQ2613" i="4"/>
  <c r="AP2613" i="4"/>
  <c r="AQ2612" i="4"/>
  <c r="AP2612" i="4"/>
  <c r="AQ2611" i="4"/>
  <c r="AP2611" i="4"/>
  <c r="AQ2610" i="4"/>
  <c r="AP2610" i="4"/>
  <c r="AQ2609" i="4"/>
  <c r="AP2609" i="4"/>
  <c r="AQ2608" i="4"/>
  <c r="AP2608" i="4"/>
  <c r="AQ2607" i="4"/>
  <c r="AP2607" i="4"/>
  <c r="AQ2606" i="4"/>
  <c r="AP2606" i="4"/>
  <c r="AQ2605" i="4"/>
  <c r="AP2605" i="4"/>
  <c r="AQ2604" i="4"/>
  <c r="AP2604" i="4"/>
  <c r="AQ2603" i="4"/>
  <c r="AP2603" i="4"/>
  <c r="AQ2602" i="4"/>
  <c r="AP2602" i="4"/>
  <c r="AQ2601" i="4"/>
  <c r="AP2601" i="4"/>
  <c r="AQ2600" i="4"/>
  <c r="AP2600" i="4"/>
  <c r="AQ2599" i="4"/>
  <c r="AP2599" i="4"/>
  <c r="AQ2598" i="4"/>
  <c r="AP2598" i="4"/>
  <c r="AQ2597" i="4"/>
  <c r="AP2597" i="4"/>
  <c r="AQ2596" i="4"/>
  <c r="AP2596" i="4"/>
  <c r="AQ2595" i="4"/>
  <c r="AP2595" i="4"/>
  <c r="AQ2594" i="4"/>
  <c r="AP2594" i="4"/>
  <c r="AQ2593" i="4"/>
  <c r="AP2593" i="4"/>
  <c r="AQ2592" i="4"/>
  <c r="AP2592" i="4"/>
  <c r="AQ2591" i="4"/>
  <c r="AP2591" i="4"/>
  <c r="AQ2590" i="4"/>
  <c r="AP2590" i="4"/>
  <c r="AQ2589" i="4"/>
  <c r="AP2589" i="4"/>
  <c r="AQ2588" i="4"/>
  <c r="AP2588" i="4"/>
  <c r="AQ2587" i="4"/>
  <c r="AP2587" i="4"/>
  <c r="AQ2586" i="4"/>
  <c r="AP2586" i="4"/>
  <c r="AQ2585" i="4"/>
  <c r="AP2585" i="4"/>
  <c r="AQ2584" i="4"/>
  <c r="AP2584" i="4"/>
  <c r="AQ2583" i="4"/>
  <c r="AP2583" i="4"/>
  <c r="AQ2582" i="4"/>
  <c r="AP2582" i="4"/>
  <c r="AQ2581" i="4"/>
  <c r="AP2581" i="4"/>
  <c r="AQ2580" i="4"/>
  <c r="AP2580" i="4"/>
  <c r="AQ2579" i="4"/>
  <c r="AP2579" i="4"/>
  <c r="AQ2578" i="4"/>
  <c r="AP2578" i="4"/>
  <c r="AQ2577" i="4"/>
  <c r="AP2577" i="4"/>
  <c r="AQ2576" i="4"/>
  <c r="AP2576" i="4"/>
  <c r="AQ2575" i="4"/>
  <c r="AP2575" i="4"/>
  <c r="AQ2574" i="4"/>
  <c r="AP2574" i="4"/>
  <c r="AQ2573" i="4"/>
  <c r="AP2573" i="4"/>
  <c r="AQ2572" i="4"/>
  <c r="AP2572" i="4"/>
  <c r="AQ2571" i="4"/>
  <c r="AP2571" i="4"/>
  <c r="AQ2570" i="4"/>
  <c r="AP2570" i="4"/>
  <c r="AQ2569" i="4"/>
  <c r="AP2569" i="4"/>
  <c r="AQ2568" i="4"/>
  <c r="AP2568" i="4"/>
  <c r="AQ2567" i="4"/>
  <c r="AP2567" i="4"/>
  <c r="AQ2566" i="4"/>
  <c r="AP2566" i="4"/>
  <c r="AQ2565" i="4"/>
  <c r="AP2565" i="4"/>
  <c r="AQ2564" i="4"/>
  <c r="AP2564" i="4"/>
  <c r="AQ2563" i="4"/>
  <c r="AP2563" i="4"/>
  <c r="AQ2562" i="4"/>
  <c r="AP2562" i="4"/>
  <c r="AQ2561" i="4"/>
  <c r="AP2561" i="4"/>
  <c r="AQ2560" i="4"/>
  <c r="AP2560" i="4"/>
  <c r="AQ2559" i="4"/>
  <c r="AP2559" i="4"/>
  <c r="AQ2558" i="4"/>
  <c r="AP2558" i="4"/>
  <c r="AQ2557" i="4"/>
  <c r="AP2557" i="4"/>
  <c r="AQ2556" i="4"/>
  <c r="AP2556" i="4"/>
  <c r="AQ2555" i="4"/>
  <c r="AP2555" i="4"/>
  <c r="AQ2554" i="4"/>
  <c r="AP2554" i="4"/>
  <c r="AQ2553" i="4"/>
  <c r="AP2553" i="4"/>
  <c r="AQ2552" i="4"/>
  <c r="AP2552" i="4"/>
  <c r="AQ2551" i="4"/>
  <c r="AP2551" i="4"/>
  <c r="AQ2550" i="4"/>
  <c r="AP2550" i="4"/>
  <c r="AQ2549" i="4"/>
  <c r="AP2549" i="4"/>
  <c r="AQ2548" i="4"/>
  <c r="AP2548" i="4"/>
  <c r="AQ2547" i="4"/>
  <c r="AP2547" i="4"/>
  <c r="AQ2546" i="4"/>
  <c r="AP2546" i="4"/>
  <c r="AQ2545" i="4"/>
  <c r="AP2545" i="4"/>
  <c r="AQ2544" i="4"/>
  <c r="AP2544" i="4"/>
  <c r="AQ2543" i="4"/>
  <c r="AP2543" i="4"/>
  <c r="AQ2542" i="4"/>
  <c r="AP2542" i="4"/>
  <c r="AQ2541" i="4"/>
  <c r="AP2541" i="4"/>
  <c r="AQ2540" i="4"/>
  <c r="AP2540" i="4"/>
  <c r="AQ2539" i="4"/>
  <c r="AP2539" i="4"/>
  <c r="AQ2538" i="4"/>
  <c r="AP2538" i="4"/>
  <c r="AQ2537" i="4"/>
  <c r="AP2537" i="4"/>
  <c r="AQ2536" i="4"/>
  <c r="AP2536" i="4"/>
  <c r="AQ2535" i="4"/>
  <c r="AP2535" i="4"/>
  <c r="AQ2534" i="4"/>
  <c r="AP2534" i="4"/>
  <c r="AQ2533" i="4"/>
  <c r="AP2533" i="4"/>
  <c r="AQ2532" i="4"/>
  <c r="AP2532" i="4"/>
  <c r="AQ2531" i="4"/>
  <c r="AP2531" i="4"/>
  <c r="AQ2530" i="4"/>
  <c r="AP2530" i="4"/>
  <c r="AQ2529" i="4"/>
  <c r="AP2529" i="4"/>
  <c r="AQ2528" i="4"/>
  <c r="AP2528" i="4"/>
  <c r="AQ2527" i="4"/>
  <c r="AP2527" i="4"/>
  <c r="AQ2526" i="4"/>
  <c r="AP2526" i="4"/>
  <c r="AQ2525" i="4"/>
  <c r="AP2525" i="4"/>
  <c r="AQ2524" i="4"/>
  <c r="AP2524" i="4"/>
  <c r="AQ2523" i="4"/>
  <c r="AP2523" i="4"/>
  <c r="AQ2522" i="4"/>
  <c r="AP2522" i="4"/>
  <c r="AQ2521" i="4"/>
  <c r="AP2521" i="4"/>
  <c r="AQ2520" i="4"/>
  <c r="AP2520" i="4"/>
  <c r="AQ2519" i="4"/>
  <c r="AP2519" i="4"/>
  <c r="AQ2518" i="4"/>
  <c r="AP2518" i="4"/>
  <c r="AQ2517" i="4"/>
  <c r="AP2517" i="4"/>
  <c r="AQ2516" i="4"/>
  <c r="AP2516" i="4"/>
  <c r="AQ2515" i="4"/>
  <c r="AP2515" i="4"/>
  <c r="AQ2514" i="4"/>
  <c r="AP2514" i="4"/>
  <c r="AQ2513" i="4"/>
  <c r="AP2513" i="4"/>
  <c r="AQ2512" i="4"/>
  <c r="AP2512" i="4"/>
  <c r="AQ2511" i="4"/>
  <c r="AP2511" i="4"/>
  <c r="AQ2510" i="4"/>
  <c r="AP2510" i="4"/>
  <c r="AQ2509" i="4"/>
  <c r="AP2509" i="4"/>
  <c r="AQ2508" i="4"/>
  <c r="AP2508" i="4"/>
  <c r="AQ2507" i="4"/>
  <c r="AP2507" i="4"/>
  <c r="AQ2506" i="4"/>
  <c r="AP2506" i="4"/>
  <c r="AQ2505" i="4"/>
  <c r="AP2505" i="4"/>
  <c r="AQ2504" i="4"/>
  <c r="AP2504" i="4"/>
  <c r="AQ2503" i="4"/>
  <c r="AP2503" i="4"/>
  <c r="AQ2502" i="4"/>
  <c r="AP2502" i="4"/>
  <c r="AQ2501" i="4"/>
  <c r="AP2501" i="4"/>
  <c r="AQ2500" i="4"/>
  <c r="AP2500" i="4"/>
  <c r="AQ2499" i="4"/>
  <c r="AP2499" i="4"/>
  <c r="AQ2498" i="4"/>
  <c r="AP2498" i="4"/>
  <c r="AQ2497" i="4"/>
  <c r="AP2497" i="4"/>
  <c r="AQ2496" i="4"/>
  <c r="AP2496" i="4"/>
  <c r="AQ2495" i="4"/>
  <c r="AP2495" i="4"/>
  <c r="AQ2494" i="4"/>
  <c r="AP2494" i="4"/>
  <c r="AQ2493" i="4"/>
  <c r="AP2493" i="4"/>
  <c r="AQ2492" i="4"/>
  <c r="AP2492" i="4"/>
  <c r="AQ2491" i="4"/>
  <c r="AP2491" i="4"/>
  <c r="AQ2490" i="4"/>
  <c r="AP2490" i="4"/>
  <c r="AQ2489" i="4"/>
  <c r="AP2489" i="4"/>
  <c r="AQ2488" i="4"/>
  <c r="AP2488" i="4"/>
  <c r="AQ2487" i="4"/>
  <c r="AP2487" i="4"/>
  <c r="AQ2486" i="4"/>
  <c r="AP2486" i="4"/>
  <c r="AQ2485" i="4"/>
  <c r="AP2485" i="4"/>
  <c r="AQ2484" i="4"/>
  <c r="AP2484" i="4"/>
  <c r="AQ2483" i="4"/>
  <c r="AP2483" i="4"/>
  <c r="AQ2482" i="4"/>
  <c r="AP2482" i="4"/>
  <c r="AQ2481" i="4"/>
  <c r="AP2481" i="4"/>
  <c r="AQ2480" i="4"/>
  <c r="AP2480" i="4"/>
  <c r="AQ2479" i="4"/>
  <c r="AP2479" i="4"/>
  <c r="AQ2478" i="4"/>
  <c r="AP2478" i="4"/>
  <c r="AQ2477" i="4"/>
  <c r="AP2477" i="4"/>
  <c r="AQ2476" i="4"/>
  <c r="AP2476" i="4"/>
  <c r="AQ2475" i="4"/>
  <c r="AP2475" i="4"/>
  <c r="AQ2474" i="4"/>
  <c r="AP2474" i="4"/>
  <c r="AQ2473" i="4"/>
  <c r="AP2473" i="4"/>
  <c r="AQ2472" i="4"/>
  <c r="AP2472" i="4"/>
  <c r="AQ2471" i="4"/>
  <c r="AP2471" i="4"/>
  <c r="AQ2470" i="4"/>
  <c r="AP2470" i="4"/>
  <c r="AQ2469" i="4"/>
  <c r="AP2469" i="4"/>
  <c r="AQ2468" i="4"/>
  <c r="AP2468" i="4"/>
  <c r="AQ2467" i="4"/>
  <c r="AP2467" i="4"/>
  <c r="AQ2466" i="4"/>
  <c r="AP2466" i="4"/>
  <c r="AQ2465" i="4"/>
  <c r="AP2465" i="4"/>
  <c r="AQ2464" i="4"/>
  <c r="AP2464" i="4"/>
  <c r="AQ2463" i="4"/>
  <c r="AP2463" i="4"/>
  <c r="AQ2462" i="4"/>
  <c r="AP2462" i="4"/>
  <c r="AQ2461" i="4"/>
  <c r="AP2461" i="4"/>
  <c r="AQ2460" i="4"/>
  <c r="AP2460" i="4"/>
  <c r="AQ2459" i="4"/>
  <c r="AP2459" i="4"/>
  <c r="AQ2458" i="4"/>
  <c r="AP2458" i="4"/>
  <c r="AQ2457" i="4"/>
  <c r="AP2457" i="4"/>
  <c r="AQ2456" i="4"/>
  <c r="AP2456" i="4"/>
  <c r="AQ2455" i="4"/>
  <c r="AP2455" i="4"/>
  <c r="AQ2454" i="4"/>
  <c r="AP2454" i="4"/>
  <c r="AQ2453" i="4"/>
  <c r="AP2453" i="4"/>
  <c r="AQ2452" i="4"/>
  <c r="AP2452" i="4"/>
  <c r="AQ2451" i="4"/>
  <c r="AP2451" i="4"/>
  <c r="AQ2450" i="4"/>
  <c r="AP2450" i="4"/>
  <c r="AQ2449" i="4"/>
  <c r="AP2449" i="4"/>
  <c r="AQ2448" i="4"/>
  <c r="AP2448" i="4"/>
  <c r="AQ2447" i="4"/>
  <c r="AP2447" i="4"/>
  <c r="AQ2446" i="4"/>
  <c r="AP2446" i="4"/>
  <c r="AQ2445" i="4"/>
  <c r="AP2445" i="4"/>
  <c r="AQ2444" i="4"/>
  <c r="AP2444" i="4"/>
  <c r="AQ2443" i="4"/>
  <c r="AP2443" i="4"/>
  <c r="AQ2442" i="4"/>
  <c r="AP2442" i="4"/>
  <c r="AQ2441" i="4"/>
  <c r="AP2441" i="4"/>
  <c r="AQ2440" i="4"/>
  <c r="AP2440" i="4"/>
  <c r="AQ2439" i="4"/>
  <c r="AP2439" i="4"/>
  <c r="AQ2438" i="4"/>
  <c r="AP2438" i="4"/>
  <c r="AQ2437" i="4"/>
  <c r="AP2437" i="4"/>
  <c r="AQ2436" i="4"/>
  <c r="AP2436" i="4"/>
  <c r="AQ2435" i="4"/>
  <c r="AP2435" i="4"/>
  <c r="AQ2434" i="4"/>
  <c r="AP2434" i="4"/>
  <c r="AQ2433" i="4"/>
  <c r="AP2433" i="4"/>
  <c r="AQ2432" i="4"/>
  <c r="AP2432" i="4"/>
  <c r="AQ2431" i="4"/>
  <c r="AP2431" i="4"/>
  <c r="AQ2430" i="4"/>
  <c r="AP2430" i="4"/>
  <c r="AQ2429" i="4"/>
  <c r="AP2429" i="4"/>
  <c r="AQ2428" i="4"/>
  <c r="AP2428" i="4"/>
  <c r="AQ2427" i="4"/>
  <c r="AP2427" i="4"/>
  <c r="AQ2426" i="4"/>
  <c r="AP2426" i="4"/>
  <c r="AQ2425" i="4"/>
  <c r="AP2425" i="4"/>
  <c r="AQ2424" i="4"/>
  <c r="AP2424" i="4"/>
  <c r="AQ2423" i="4"/>
  <c r="AP2423" i="4"/>
  <c r="AQ2422" i="4"/>
  <c r="AP2422" i="4"/>
  <c r="AQ2421" i="4"/>
  <c r="AP2421" i="4"/>
  <c r="AQ2420" i="4"/>
  <c r="AP2420" i="4"/>
  <c r="AQ2419" i="4"/>
  <c r="AP2419" i="4"/>
  <c r="AQ2418" i="4"/>
  <c r="AP2418" i="4"/>
  <c r="AQ2417" i="4"/>
  <c r="AP2417" i="4"/>
  <c r="AQ2416" i="4"/>
  <c r="AP2416" i="4"/>
  <c r="AQ2415" i="4"/>
  <c r="AP2415" i="4"/>
  <c r="AQ2414" i="4"/>
  <c r="AP2414" i="4"/>
  <c r="AQ2413" i="4"/>
  <c r="AP2413" i="4"/>
  <c r="AQ2412" i="4"/>
  <c r="AP2412" i="4"/>
  <c r="AQ2411" i="4"/>
  <c r="AP2411" i="4"/>
  <c r="AQ2410" i="4"/>
  <c r="AP2410" i="4"/>
  <c r="AQ2409" i="4"/>
  <c r="AP2409" i="4"/>
  <c r="AQ2408" i="4"/>
  <c r="AP2408" i="4"/>
  <c r="AQ2407" i="4"/>
  <c r="AP2407" i="4"/>
  <c r="AQ2406" i="4"/>
  <c r="AP2406" i="4"/>
  <c r="AQ2405" i="4"/>
  <c r="AP2405" i="4"/>
  <c r="AQ2404" i="4"/>
  <c r="AP2404" i="4"/>
  <c r="AQ2403" i="4"/>
  <c r="AP2403" i="4"/>
  <c r="AQ2402" i="4"/>
  <c r="AP2402" i="4"/>
  <c r="AQ2401" i="4"/>
  <c r="AP2401" i="4"/>
  <c r="AQ2400" i="4"/>
  <c r="AP2400" i="4"/>
  <c r="AQ2399" i="4"/>
  <c r="AP2399" i="4"/>
  <c r="AQ2398" i="4"/>
  <c r="AP2398" i="4"/>
  <c r="AQ2397" i="4"/>
  <c r="AP2397" i="4"/>
  <c r="AQ2396" i="4"/>
  <c r="AP2396" i="4"/>
  <c r="AQ2395" i="4"/>
  <c r="AP2395" i="4"/>
  <c r="AQ2394" i="4"/>
  <c r="AP2394" i="4"/>
  <c r="AQ2393" i="4"/>
  <c r="AP2393" i="4"/>
  <c r="AQ2392" i="4"/>
  <c r="AP2392" i="4"/>
  <c r="AQ2391" i="4"/>
  <c r="AP2391" i="4"/>
  <c r="AQ2390" i="4"/>
  <c r="AP2390" i="4"/>
  <c r="AQ2389" i="4"/>
  <c r="AP2389" i="4"/>
  <c r="AQ2388" i="4"/>
  <c r="AP2388" i="4"/>
  <c r="AQ2387" i="4"/>
  <c r="AP2387" i="4"/>
  <c r="AQ2386" i="4"/>
  <c r="AP2386" i="4"/>
  <c r="AQ2385" i="4"/>
  <c r="AP2385" i="4"/>
  <c r="AQ2384" i="4"/>
  <c r="AP2384" i="4"/>
  <c r="AQ2383" i="4"/>
  <c r="AP2383" i="4"/>
  <c r="AQ2382" i="4"/>
  <c r="AP2382" i="4"/>
  <c r="AQ2381" i="4"/>
  <c r="AP2381" i="4"/>
  <c r="AQ2380" i="4"/>
  <c r="AP2380" i="4"/>
  <c r="AQ2379" i="4"/>
  <c r="AP2379" i="4"/>
  <c r="AQ2378" i="4"/>
  <c r="AP2378" i="4"/>
  <c r="AQ2377" i="4"/>
  <c r="AP2377" i="4"/>
  <c r="AQ2376" i="4"/>
  <c r="AP2376" i="4"/>
  <c r="AQ2375" i="4"/>
  <c r="AP2375" i="4"/>
  <c r="AQ2374" i="4"/>
  <c r="AP2374" i="4"/>
  <c r="AQ2373" i="4"/>
  <c r="AP2373" i="4"/>
  <c r="AQ2372" i="4"/>
  <c r="AP2372" i="4"/>
  <c r="AQ2371" i="4"/>
  <c r="AP2371" i="4"/>
  <c r="AQ2370" i="4"/>
  <c r="AP2370" i="4"/>
  <c r="AQ2369" i="4"/>
  <c r="AP2369" i="4"/>
  <c r="AQ2368" i="4"/>
  <c r="AP2368" i="4"/>
  <c r="AQ2367" i="4"/>
  <c r="AP2367" i="4"/>
  <c r="AQ2366" i="4"/>
  <c r="AP2366" i="4"/>
  <c r="AQ2365" i="4"/>
  <c r="AP2365" i="4"/>
  <c r="AQ2364" i="4"/>
  <c r="AP2364" i="4"/>
  <c r="AQ2363" i="4"/>
  <c r="AP2363" i="4"/>
  <c r="AQ2362" i="4"/>
  <c r="AP2362" i="4"/>
  <c r="AQ2361" i="4"/>
  <c r="AP2361" i="4"/>
  <c r="AQ2360" i="4"/>
  <c r="AP2360" i="4"/>
  <c r="AQ2359" i="4"/>
  <c r="AP2359" i="4"/>
  <c r="AQ2358" i="4"/>
  <c r="AP2358" i="4"/>
  <c r="AQ2357" i="4"/>
  <c r="AP2357" i="4"/>
  <c r="AQ2356" i="4"/>
  <c r="AP2356" i="4"/>
  <c r="AQ2355" i="4"/>
  <c r="AP2355" i="4"/>
  <c r="AQ2354" i="4"/>
  <c r="AP2354" i="4"/>
  <c r="AQ2353" i="4"/>
  <c r="AP2353" i="4"/>
  <c r="AQ2352" i="4"/>
  <c r="AP2352" i="4"/>
  <c r="AQ2351" i="4"/>
  <c r="AP2351" i="4"/>
  <c r="AQ2350" i="4"/>
  <c r="AP2350" i="4"/>
  <c r="AQ2349" i="4"/>
  <c r="AP2349" i="4"/>
  <c r="AQ2348" i="4"/>
  <c r="AP2348" i="4"/>
  <c r="AQ2347" i="4"/>
  <c r="AP2347" i="4"/>
  <c r="AQ2346" i="4"/>
  <c r="AP2346" i="4"/>
  <c r="AQ2345" i="4"/>
  <c r="AP2345" i="4"/>
  <c r="AQ2344" i="4"/>
  <c r="AP2344" i="4"/>
  <c r="AQ2343" i="4"/>
  <c r="AP2343" i="4"/>
  <c r="AQ2342" i="4"/>
  <c r="AP2342" i="4"/>
  <c r="AQ2341" i="4"/>
  <c r="AP2341" i="4"/>
  <c r="AQ2340" i="4"/>
  <c r="AP2340" i="4"/>
  <c r="AQ2339" i="4"/>
  <c r="AP2339" i="4"/>
  <c r="AQ2338" i="4"/>
  <c r="AP2338" i="4"/>
  <c r="AQ2337" i="4"/>
  <c r="AP2337" i="4"/>
  <c r="AQ2336" i="4"/>
  <c r="AP2336" i="4"/>
  <c r="AQ2335" i="4"/>
  <c r="AP2335" i="4"/>
  <c r="AQ2334" i="4"/>
  <c r="AP2334" i="4"/>
  <c r="AQ2333" i="4"/>
  <c r="AP2333" i="4"/>
  <c r="AQ2332" i="4"/>
  <c r="AP2332" i="4"/>
  <c r="AQ2331" i="4"/>
  <c r="AP2331" i="4"/>
  <c r="AQ2330" i="4"/>
  <c r="AP2330" i="4"/>
  <c r="AQ2329" i="4"/>
  <c r="AP2329" i="4"/>
  <c r="AQ2328" i="4"/>
  <c r="AP2328" i="4"/>
  <c r="AQ2327" i="4"/>
  <c r="AP2327" i="4"/>
  <c r="AQ2326" i="4"/>
  <c r="AP2326" i="4"/>
  <c r="AQ2325" i="4"/>
  <c r="AP2325" i="4"/>
  <c r="AQ2324" i="4"/>
  <c r="AP2324" i="4"/>
  <c r="AQ2323" i="4"/>
  <c r="AP2323" i="4"/>
  <c r="AQ2322" i="4"/>
  <c r="AP2322" i="4"/>
  <c r="AQ2321" i="4"/>
  <c r="AP2321" i="4"/>
  <c r="AQ2320" i="4"/>
  <c r="AP2320" i="4"/>
  <c r="AQ2319" i="4"/>
  <c r="AP2319" i="4"/>
  <c r="AQ2318" i="4"/>
  <c r="AP2318" i="4"/>
  <c r="AQ2317" i="4"/>
  <c r="AP2317" i="4"/>
  <c r="AQ2316" i="4"/>
  <c r="AP2316" i="4"/>
  <c r="AQ2315" i="4"/>
  <c r="AP2315" i="4"/>
  <c r="AQ2314" i="4"/>
  <c r="AP2314" i="4"/>
  <c r="AQ2313" i="4"/>
  <c r="AP2313" i="4"/>
  <c r="AQ2312" i="4"/>
  <c r="AP2312" i="4"/>
  <c r="AQ2311" i="4"/>
  <c r="AP2311" i="4"/>
  <c r="AQ2310" i="4"/>
  <c r="AP2310" i="4"/>
  <c r="AQ2309" i="4"/>
  <c r="AP2309" i="4"/>
  <c r="AQ2308" i="4"/>
  <c r="AP2308" i="4"/>
  <c r="AQ2307" i="4"/>
  <c r="AP2307" i="4"/>
  <c r="AQ2306" i="4"/>
  <c r="AP2306" i="4"/>
  <c r="AQ2305" i="4"/>
  <c r="AP2305" i="4"/>
  <c r="AQ2304" i="4"/>
  <c r="AP2304" i="4"/>
  <c r="AQ2303" i="4"/>
  <c r="AP2303" i="4"/>
  <c r="AQ2302" i="4"/>
  <c r="AP2302" i="4"/>
  <c r="AQ2301" i="4"/>
  <c r="AP2301" i="4"/>
  <c r="AQ2300" i="4"/>
  <c r="AP2300" i="4"/>
  <c r="AQ2299" i="4"/>
  <c r="AP2299" i="4"/>
  <c r="AQ2298" i="4"/>
  <c r="AP2298" i="4"/>
  <c r="AQ2297" i="4"/>
  <c r="AP2297" i="4"/>
  <c r="AQ2296" i="4"/>
  <c r="AP2296" i="4"/>
  <c r="AQ2295" i="4"/>
  <c r="AP2295" i="4"/>
  <c r="AQ2294" i="4"/>
  <c r="AP2294" i="4"/>
  <c r="AQ2293" i="4"/>
  <c r="AP2293" i="4"/>
  <c r="AQ2292" i="4"/>
  <c r="AP2292" i="4"/>
  <c r="AQ2291" i="4"/>
  <c r="AP2291" i="4"/>
  <c r="AQ2290" i="4"/>
  <c r="AP2290" i="4"/>
  <c r="AQ2289" i="4"/>
  <c r="AP2289" i="4"/>
  <c r="AQ2288" i="4"/>
  <c r="AP2288" i="4"/>
  <c r="AQ2287" i="4"/>
  <c r="AP2287" i="4"/>
  <c r="AQ2286" i="4"/>
  <c r="AP2286" i="4"/>
  <c r="AQ2285" i="4"/>
  <c r="AP2285" i="4"/>
  <c r="AQ2284" i="4"/>
  <c r="AP2284" i="4"/>
  <c r="AQ2283" i="4"/>
  <c r="AP2283" i="4"/>
  <c r="AQ2282" i="4"/>
  <c r="AP2282" i="4"/>
  <c r="AQ2281" i="4"/>
  <c r="AP2281" i="4"/>
  <c r="AQ2280" i="4"/>
  <c r="AP2280" i="4"/>
  <c r="AQ2279" i="4"/>
  <c r="AP2279" i="4"/>
  <c r="AQ2278" i="4"/>
  <c r="AP2278" i="4"/>
  <c r="AQ2277" i="4"/>
  <c r="AP2277" i="4"/>
  <c r="AQ2276" i="4"/>
  <c r="AP2276" i="4"/>
  <c r="AQ2275" i="4"/>
  <c r="AP2275" i="4"/>
  <c r="AQ2274" i="4"/>
  <c r="AP2274" i="4"/>
  <c r="AQ2273" i="4"/>
  <c r="AP2273" i="4"/>
  <c r="AQ2272" i="4"/>
  <c r="AP2272" i="4"/>
  <c r="AQ2271" i="4"/>
  <c r="AP2271" i="4"/>
  <c r="AQ2270" i="4"/>
  <c r="AP2270" i="4"/>
  <c r="AQ2269" i="4"/>
  <c r="AP2269" i="4"/>
  <c r="AQ2268" i="4"/>
  <c r="AP2268" i="4"/>
  <c r="AQ2267" i="4"/>
  <c r="AP2267" i="4"/>
  <c r="AQ2266" i="4"/>
  <c r="AP2266" i="4"/>
  <c r="AQ2265" i="4"/>
  <c r="AP2265" i="4"/>
  <c r="AQ2264" i="4"/>
  <c r="AP2264" i="4"/>
  <c r="AQ2263" i="4"/>
  <c r="AP2263" i="4"/>
  <c r="AQ2262" i="4"/>
  <c r="AP2262" i="4"/>
  <c r="AQ2261" i="4"/>
  <c r="AP2261" i="4"/>
  <c r="AQ2260" i="4"/>
  <c r="AP2260" i="4"/>
  <c r="AQ2259" i="4"/>
  <c r="AP2259" i="4"/>
  <c r="AQ2258" i="4"/>
  <c r="AP2258" i="4"/>
  <c r="AQ2257" i="4"/>
  <c r="AP2257" i="4"/>
  <c r="AQ2256" i="4"/>
  <c r="AP2256" i="4"/>
  <c r="AQ2255" i="4"/>
  <c r="AP2255" i="4"/>
  <c r="AQ2254" i="4"/>
  <c r="AP2254" i="4"/>
  <c r="AQ2253" i="4"/>
  <c r="AP2253" i="4"/>
  <c r="AQ2252" i="4"/>
  <c r="AP2252" i="4"/>
  <c r="AQ2251" i="4"/>
  <c r="AP2251" i="4"/>
  <c r="AQ2250" i="4"/>
  <c r="AP2250" i="4"/>
  <c r="AQ2249" i="4"/>
  <c r="AP2249" i="4"/>
  <c r="AQ2248" i="4"/>
  <c r="AP2248" i="4"/>
  <c r="AQ2247" i="4"/>
  <c r="AP2247" i="4"/>
  <c r="AQ2246" i="4"/>
  <c r="AP2246" i="4"/>
  <c r="AQ2245" i="4"/>
  <c r="AP2245" i="4"/>
  <c r="AQ2244" i="4"/>
  <c r="AP2244" i="4"/>
  <c r="AQ2243" i="4"/>
  <c r="AP2243" i="4"/>
  <c r="AQ2242" i="4"/>
  <c r="AP2242" i="4"/>
  <c r="AQ2241" i="4"/>
  <c r="AP2241" i="4"/>
  <c r="AQ2240" i="4"/>
  <c r="AP2240" i="4"/>
  <c r="AQ2239" i="4"/>
  <c r="AP2239" i="4"/>
  <c r="AQ2238" i="4"/>
  <c r="AP2238" i="4"/>
  <c r="AQ2237" i="4"/>
  <c r="AP2237" i="4"/>
  <c r="AQ2236" i="4"/>
  <c r="AP2236" i="4"/>
  <c r="AQ2235" i="4"/>
  <c r="AP2235" i="4"/>
  <c r="AQ2234" i="4"/>
  <c r="AP2234" i="4"/>
  <c r="AQ2233" i="4"/>
  <c r="AP2233" i="4"/>
  <c r="AQ2232" i="4"/>
  <c r="AP2232" i="4"/>
  <c r="AQ2231" i="4"/>
  <c r="AP2231" i="4"/>
  <c r="AQ2230" i="4"/>
  <c r="AP2230" i="4"/>
  <c r="AQ2229" i="4"/>
  <c r="AP2229" i="4"/>
  <c r="AQ2228" i="4"/>
  <c r="AP2228" i="4"/>
  <c r="AQ2227" i="4"/>
  <c r="AP2227" i="4"/>
  <c r="AQ2226" i="4"/>
  <c r="AP2226" i="4"/>
  <c r="AQ2225" i="4"/>
  <c r="AP2225" i="4"/>
  <c r="AQ2224" i="4"/>
  <c r="AP2224" i="4"/>
  <c r="AQ2223" i="4"/>
  <c r="AP2223" i="4"/>
  <c r="AQ2222" i="4"/>
  <c r="AP2222" i="4"/>
  <c r="AQ2221" i="4"/>
  <c r="AP2221" i="4"/>
  <c r="AQ2220" i="4"/>
  <c r="AP2220" i="4"/>
  <c r="AQ2219" i="4"/>
  <c r="AP2219" i="4"/>
  <c r="AQ2218" i="4"/>
  <c r="AP2218" i="4"/>
  <c r="AQ2217" i="4"/>
  <c r="AP2217" i="4"/>
  <c r="AQ2216" i="4"/>
  <c r="AP2216" i="4"/>
  <c r="AQ2215" i="4"/>
  <c r="AP2215" i="4"/>
  <c r="AQ2214" i="4"/>
  <c r="AP2214" i="4"/>
  <c r="AQ2213" i="4"/>
  <c r="AP2213" i="4"/>
  <c r="AQ2212" i="4"/>
  <c r="AP2212" i="4"/>
  <c r="AQ2211" i="4"/>
  <c r="AP2211" i="4"/>
  <c r="AQ2210" i="4"/>
  <c r="AP2210" i="4"/>
  <c r="AQ2209" i="4"/>
  <c r="AP2209" i="4"/>
  <c r="AQ2208" i="4"/>
  <c r="AP2208" i="4"/>
  <c r="AQ2207" i="4"/>
  <c r="AP2207" i="4"/>
  <c r="AQ2206" i="4"/>
  <c r="AP2206" i="4"/>
  <c r="AQ2205" i="4"/>
  <c r="AP2205" i="4"/>
  <c r="AQ2204" i="4"/>
  <c r="AP2204" i="4"/>
  <c r="AQ2203" i="4"/>
  <c r="AP2203" i="4"/>
  <c r="AQ2202" i="4"/>
  <c r="AP2202" i="4"/>
  <c r="AQ2201" i="4"/>
  <c r="AP2201" i="4"/>
  <c r="AQ2200" i="4"/>
  <c r="AP2200" i="4"/>
  <c r="AQ2199" i="4"/>
  <c r="AP2199" i="4"/>
  <c r="AQ2198" i="4"/>
  <c r="AP2198" i="4"/>
  <c r="AQ2197" i="4"/>
  <c r="AP2197" i="4"/>
  <c r="AQ2196" i="4"/>
  <c r="AP2196" i="4"/>
  <c r="AQ2195" i="4"/>
  <c r="AP2195" i="4"/>
  <c r="AQ2194" i="4"/>
  <c r="AP2194" i="4"/>
  <c r="AQ2193" i="4"/>
  <c r="AP2193" i="4"/>
  <c r="AQ2192" i="4"/>
  <c r="AP2192" i="4"/>
  <c r="AQ2191" i="4"/>
  <c r="AP2191" i="4"/>
  <c r="AQ2190" i="4"/>
  <c r="AP2190" i="4"/>
  <c r="AQ2189" i="4"/>
  <c r="AP2189" i="4"/>
  <c r="AQ2188" i="4"/>
  <c r="AP2188" i="4"/>
  <c r="AQ2187" i="4"/>
  <c r="AP2187" i="4"/>
  <c r="AQ2186" i="4"/>
  <c r="AP2186" i="4"/>
  <c r="AQ2185" i="4"/>
  <c r="AP2185" i="4"/>
  <c r="AQ2184" i="4"/>
  <c r="AP2184" i="4"/>
  <c r="AQ2183" i="4"/>
  <c r="AP2183" i="4"/>
  <c r="AQ2182" i="4"/>
  <c r="AP2182" i="4"/>
  <c r="AQ2181" i="4"/>
  <c r="AP2181" i="4"/>
  <c r="AQ2180" i="4"/>
  <c r="AP2180" i="4"/>
  <c r="AQ2179" i="4"/>
  <c r="AP2179" i="4"/>
  <c r="AQ2178" i="4"/>
  <c r="AP2178" i="4"/>
  <c r="AQ2177" i="4"/>
  <c r="AP2177" i="4"/>
  <c r="AQ2176" i="4"/>
  <c r="AP2176" i="4"/>
  <c r="AQ2175" i="4"/>
  <c r="AP2175" i="4"/>
  <c r="AQ2174" i="4"/>
  <c r="AP2174" i="4"/>
  <c r="AQ2173" i="4"/>
  <c r="AP2173" i="4"/>
  <c r="AQ2172" i="4"/>
  <c r="AP2172" i="4"/>
  <c r="AQ2171" i="4"/>
  <c r="AP2171" i="4"/>
  <c r="AQ2170" i="4"/>
  <c r="AP2170" i="4"/>
  <c r="AQ2169" i="4"/>
  <c r="AP2169" i="4"/>
  <c r="AQ2168" i="4"/>
  <c r="AP2168" i="4"/>
  <c r="AQ2167" i="4"/>
  <c r="AP2167" i="4"/>
  <c r="AQ2166" i="4"/>
  <c r="AP2166" i="4"/>
  <c r="AQ2165" i="4"/>
  <c r="AP2165" i="4"/>
  <c r="AQ2164" i="4"/>
  <c r="AP2164" i="4"/>
  <c r="AQ2163" i="4"/>
  <c r="AP2163" i="4"/>
  <c r="AQ2162" i="4"/>
  <c r="AP2162" i="4"/>
  <c r="AQ2161" i="4"/>
  <c r="AP2161" i="4"/>
  <c r="AQ2160" i="4"/>
  <c r="AP2160" i="4"/>
  <c r="AQ2159" i="4"/>
  <c r="AP2159" i="4"/>
  <c r="AQ2158" i="4"/>
  <c r="AP2158" i="4"/>
  <c r="AQ2157" i="4"/>
  <c r="AP2157" i="4"/>
  <c r="AQ2156" i="4"/>
  <c r="AP2156" i="4"/>
  <c r="AQ2155" i="4"/>
  <c r="AP2155" i="4"/>
  <c r="AQ2154" i="4"/>
  <c r="AP2154" i="4"/>
  <c r="AQ2153" i="4"/>
  <c r="AP2153" i="4"/>
  <c r="AQ2152" i="4"/>
  <c r="AP2152" i="4"/>
  <c r="AQ2151" i="4"/>
  <c r="AP2151" i="4"/>
  <c r="AQ2150" i="4"/>
  <c r="AP2150" i="4"/>
  <c r="AQ2149" i="4"/>
  <c r="AP2149" i="4"/>
  <c r="AQ2148" i="4"/>
  <c r="AP2148" i="4"/>
  <c r="AQ2147" i="4"/>
  <c r="AP2147" i="4"/>
  <c r="AQ2146" i="4"/>
  <c r="AP2146" i="4"/>
  <c r="AQ2145" i="4"/>
  <c r="AP2145" i="4"/>
  <c r="AQ2144" i="4"/>
  <c r="AP2144" i="4"/>
  <c r="AQ2143" i="4"/>
  <c r="AP2143" i="4"/>
  <c r="AQ2142" i="4"/>
  <c r="AP2142" i="4"/>
  <c r="AQ2141" i="4"/>
  <c r="AP2141" i="4"/>
  <c r="AQ2140" i="4"/>
  <c r="AP2140" i="4"/>
  <c r="AQ2139" i="4"/>
  <c r="AP2139" i="4"/>
  <c r="AQ2138" i="4"/>
  <c r="AP2138" i="4"/>
  <c r="AQ2137" i="4"/>
  <c r="AP2137" i="4"/>
  <c r="AQ2136" i="4"/>
  <c r="AP2136" i="4"/>
  <c r="AQ2135" i="4"/>
  <c r="AP2135" i="4"/>
  <c r="AQ2134" i="4"/>
  <c r="AP2134" i="4"/>
  <c r="AQ2133" i="4"/>
  <c r="AP2133" i="4"/>
  <c r="AQ2132" i="4"/>
  <c r="AP2132" i="4"/>
  <c r="AQ2131" i="4"/>
  <c r="AP2131" i="4"/>
  <c r="AQ2130" i="4"/>
  <c r="AP2130" i="4"/>
  <c r="AQ2129" i="4"/>
  <c r="AP2129" i="4"/>
  <c r="AQ2128" i="4"/>
  <c r="AP2128" i="4"/>
  <c r="AQ2127" i="4"/>
  <c r="AP2127" i="4"/>
  <c r="AQ2126" i="4"/>
  <c r="AP2126" i="4"/>
  <c r="AQ2125" i="4"/>
  <c r="AP2125" i="4"/>
  <c r="AQ2124" i="4"/>
  <c r="AP2124" i="4"/>
  <c r="AQ2123" i="4"/>
  <c r="AP2123" i="4"/>
  <c r="AQ2122" i="4"/>
  <c r="AP2122" i="4"/>
  <c r="AQ2121" i="4"/>
  <c r="AP2121" i="4"/>
  <c r="AQ2120" i="4"/>
  <c r="AP2120" i="4"/>
  <c r="AQ2119" i="4"/>
  <c r="AP2119" i="4"/>
  <c r="AQ2118" i="4"/>
  <c r="AP2118" i="4"/>
  <c r="AQ2117" i="4"/>
  <c r="AP2117" i="4"/>
  <c r="AQ2116" i="4"/>
  <c r="AP2116" i="4"/>
  <c r="AQ2115" i="4"/>
  <c r="AP2115" i="4"/>
  <c r="AQ2114" i="4"/>
  <c r="AP2114" i="4"/>
  <c r="AQ2113" i="4"/>
  <c r="AP2113" i="4"/>
  <c r="AQ2112" i="4"/>
  <c r="AP2112" i="4"/>
  <c r="AQ2111" i="4"/>
  <c r="AP2111" i="4"/>
  <c r="AQ2110" i="4"/>
  <c r="AP2110" i="4"/>
  <c r="AQ2109" i="4"/>
  <c r="AP2109" i="4"/>
  <c r="AQ2108" i="4"/>
  <c r="AP2108" i="4"/>
  <c r="AQ2107" i="4"/>
  <c r="AP2107" i="4"/>
  <c r="AQ2106" i="4"/>
  <c r="AP2106" i="4"/>
  <c r="AQ2105" i="4"/>
  <c r="AP2105" i="4"/>
  <c r="AQ2104" i="4"/>
  <c r="AP2104" i="4"/>
  <c r="AQ2103" i="4"/>
  <c r="AP2103" i="4"/>
  <c r="AQ2102" i="4"/>
  <c r="AP2102" i="4"/>
  <c r="AQ2101" i="4"/>
  <c r="AP2101" i="4"/>
  <c r="AQ2100" i="4"/>
  <c r="AP2100" i="4"/>
  <c r="AQ2099" i="4"/>
  <c r="AP2099" i="4"/>
  <c r="AQ2098" i="4"/>
  <c r="AP2098" i="4"/>
  <c r="AQ2097" i="4"/>
  <c r="AP2097" i="4"/>
  <c r="AQ2096" i="4"/>
  <c r="AP2096" i="4"/>
  <c r="AQ2095" i="4"/>
  <c r="AP2095" i="4"/>
  <c r="AQ2094" i="4"/>
  <c r="AP2094" i="4"/>
  <c r="AQ2093" i="4"/>
  <c r="AP2093" i="4"/>
  <c r="AQ2092" i="4"/>
  <c r="AP2092" i="4"/>
  <c r="AQ2091" i="4"/>
  <c r="AP2091" i="4"/>
  <c r="AQ2090" i="4"/>
  <c r="AP2090" i="4"/>
  <c r="AQ2089" i="4"/>
  <c r="AP2089" i="4"/>
  <c r="AQ2088" i="4"/>
  <c r="AP2088" i="4"/>
  <c r="AQ2087" i="4"/>
  <c r="AP2087" i="4"/>
  <c r="AQ2086" i="4"/>
  <c r="AP2086" i="4"/>
  <c r="AQ2085" i="4"/>
  <c r="AP2085" i="4"/>
  <c r="AQ2084" i="4"/>
  <c r="AP2084" i="4"/>
  <c r="AQ2083" i="4"/>
  <c r="AP2083" i="4"/>
  <c r="AQ2082" i="4"/>
  <c r="AP2082" i="4"/>
  <c r="AQ2081" i="4"/>
  <c r="AP2081" i="4"/>
  <c r="AQ2080" i="4"/>
  <c r="AP2080" i="4"/>
  <c r="AQ2079" i="4"/>
  <c r="AP2079" i="4"/>
  <c r="AQ2078" i="4"/>
  <c r="AP2078" i="4"/>
  <c r="AQ2077" i="4"/>
  <c r="AP2077" i="4"/>
  <c r="AQ2076" i="4"/>
  <c r="AP2076" i="4"/>
  <c r="AQ2075" i="4"/>
  <c r="AP2075" i="4"/>
  <c r="AQ2074" i="4"/>
  <c r="AP2074" i="4"/>
  <c r="AQ2073" i="4"/>
  <c r="AP2073" i="4"/>
  <c r="AQ2072" i="4"/>
  <c r="AP2072" i="4"/>
  <c r="AQ2071" i="4"/>
  <c r="AP2071" i="4"/>
  <c r="AQ2070" i="4"/>
  <c r="AP2070" i="4"/>
  <c r="AQ2069" i="4"/>
  <c r="AP2069" i="4"/>
  <c r="AQ2068" i="4"/>
  <c r="AP2068" i="4"/>
  <c r="AQ2067" i="4"/>
  <c r="AP2067" i="4"/>
  <c r="AQ2066" i="4"/>
  <c r="AP2066" i="4"/>
  <c r="AQ2065" i="4"/>
  <c r="AP2065" i="4"/>
  <c r="AQ2064" i="4"/>
  <c r="AP2064" i="4"/>
  <c r="AQ2063" i="4"/>
  <c r="AP2063" i="4"/>
  <c r="AQ2062" i="4"/>
  <c r="AP2062" i="4"/>
  <c r="AQ2061" i="4"/>
  <c r="AP2061" i="4"/>
  <c r="AQ2060" i="4"/>
  <c r="AP2060" i="4"/>
  <c r="AQ2059" i="4"/>
  <c r="AP2059" i="4"/>
  <c r="AQ2058" i="4"/>
  <c r="AP2058" i="4"/>
  <c r="AQ2057" i="4"/>
  <c r="AP2057" i="4"/>
  <c r="AQ2056" i="4"/>
  <c r="AP2056" i="4"/>
  <c r="AQ2055" i="4"/>
  <c r="AP2055" i="4"/>
  <c r="AQ2054" i="4"/>
  <c r="AP2054" i="4"/>
  <c r="AQ2053" i="4"/>
  <c r="AP2053" i="4"/>
  <c r="AQ2052" i="4"/>
  <c r="AP2052" i="4"/>
  <c r="AQ2051" i="4"/>
  <c r="AP2051" i="4"/>
  <c r="AQ2050" i="4"/>
  <c r="AP2050" i="4"/>
  <c r="AQ2049" i="4"/>
  <c r="AP2049" i="4"/>
  <c r="AQ2048" i="4"/>
  <c r="AP2048" i="4"/>
  <c r="AQ2047" i="4"/>
  <c r="AP2047" i="4"/>
  <c r="AQ2046" i="4"/>
  <c r="AP2046" i="4"/>
  <c r="AQ2045" i="4"/>
  <c r="AP2045" i="4"/>
  <c r="AQ2044" i="4"/>
  <c r="AP2044" i="4"/>
  <c r="AQ2043" i="4"/>
  <c r="AP2043" i="4"/>
  <c r="AQ2042" i="4"/>
  <c r="AP2042" i="4"/>
  <c r="AQ2041" i="4"/>
  <c r="AP2041" i="4"/>
  <c r="AQ2040" i="4"/>
  <c r="AP2040" i="4"/>
  <c r="AQ2039" i="4"/>
  <c r="AP2039" i="4"/>
  <c r="AQ2038" i="4"/>
  <c r="AP2038" i="4"/>
  <c r="AQ2037" i="4"/>
  <c r="AP2037" i="4"/>
  <c r="AQ2036" i="4"/>
  <c r="AP2036" i="4"/>
  <c r="AQ2035" i="4"/>
  <c r="AP2035" i="4"/>
  <c r="AQ2034" i="4"/>
  <c r="AP2034" i="4"/>
  <c r="AQ2033" i="4"/>
  <c r="AP2033" i="4"/>
  <c r="AQ2032" i="4"/>
  <c r="AP2032" i="4"/>
  <c r="AQ2031" i="4"/>
  <c r="AP2031" i="4"/>
  <c r="AQ2030" i="4"/>
  <c r="AP2030" i="4"/>
  <c r="AQ2029" i="4"/>
  <c r="AP2029" i="4"/>
  <c r="AQ2028" i="4"/>
  <c r="AP2028" i="4"/>
  <c r="AQ2027" i="4"/>
  <c r="AP2027" i="4"/>
  <c r="AQ2026" i="4"/>
  <c r="AP2026" i="4"/>
  <c r="AQ2025" i="4"/>
  <c r="AP2025" i="4"/>
  <c r="AQ2024" i="4"/>
  <c r="AP2024" i="4"/>
  <c r="AQ2023" i="4"/>
  <c r="AP2023" i="4"/>
  <c r="AQ2022" i="4"/>
  <c r="AP2022" i="4"/>
  <c r="AQ2021" i="4"/>
  <c r="AP2021" i="4"/>
  <c r="AQ2020" i="4"/>
  <c r="AP2020" i="4"/>
  <c r="AQ2019" i="4"/>
  <c r="AP2019" i="4"/>
  <c r="AQ2018" i="4"/>
  <c r="AP2018" i="4"/>
  <c r="AQ2017" i="4"/>
  <c r="AP2017" i="4"/>
  <c r="AQ2016" i="4"/>
  <c r="AP2016" i="4"/>
  <c r="AQ2015" i="4"/>
  <c r="AP2015" i="4"/>
  <c r="AQ2014" i="4"/>
  <c r="AP2014" i="4"/>
  <c r="AQ2013" i="4"/>
  <c r="AP2013" i="4"/>
  <c r="AQ2012" i="4"/>
  <c r="AP2012" i="4"/>
  <c r="AQ2011" i="4"/>
  <c r="AP2011" i="4"/>
  <c r="AQ2010" i="4"/>
  <c r="AP2010" i="4"/>
  <c r="AQ2009" i="4"/>
  <c r="AP2009" i="4"/>
  <c r="AQ2008" i="4"/>
  <c r="AP2008" i="4"/>
  <c r="AQ2007" i="4"/>
  <c r="AP2007" i="4"/>
  <c r="AQ2006" i="4"/>
  <c r="AP2006" i="4"/>
  <c r="AQ2005" i="4"/>
  <c r="AP2005" i="4"/>
  <c r="AQ2004" i="4"/>
  <c r="AP2004" i="4"/>
  <c r="AQ2003" i="4"/>
  <c r="AP2003" i="4"/>
  <c r="AQ2002" i="4"/>
  <c r="AP2002" i="4"/>
  <c r="AQ2001" i="4"/>
  <c r="AP2001" i="4"/>
  <c r="AQ2000" i="4"/>
  <c r="AP2000" i="4"/>
  <c r="AQ1999" i="4"/>
  <c r="AP1999" i="4"/>
  <c r="AQ1998" i="4"/>
  <c r="AP1998" i="4"/>
  <c r="AQ1997" i="4"/>
  <c r="AP1997" i="4"/>
  <c r="AQ1996" i="4"/>
  <c r="AP1996" i="4"/>
  <c r="AQ1995" i="4"/>
  <c r="AP1995" i="4"/>
  <c r="AQ1994" i="4"/>
  <c r="AP1994" i="4"/>
  <c r="AQ1993" i="4"/>
  <c r="AP1993" i="4"/>
  <c r="AQ1992" i="4"/>
  <c r="AP1992" i="4"/>
  <c r="AQ1991" i="4"/>
  <c r="AP1991" i="4"/>
  <c r="AQ1990" i="4"/>
  <c r="AP1990" i="4"/>
  <c r="AQ1989" i="4"/>
  <c r="AP1989" i="4"/>
  <c r="AQ1988" i="4"/>
  <c r="AP1988" i="4"/>
  <c r="AQ1987" i="4"/>
  <c r="AP1987" i="4"/>
  <c r="AQ1986" i="4"/>
  <c r="AP1986" i="4"/>
  <c r="AQ1985" i="4"/>
  <c r="AP1985" i="4"/>
  <c r="AQ1984" i="4"/>
  <c r="AP1984" i="4"/>
  <c r="AQ1983" i="4"/>
  <c r="AP1983" i="4"/>
  <c r="AQ1982" i="4"/>
  <c r="AP1982" i="4"/>
  <c r="AQ1981" i="4"/>
  <c r="AP1981" i="4"/>
  <c r="AQ1980" i="4"/>
  <c r="AP1980" i="4"/>
  <c r="AQ1979" i="4"/>
  <c r="AP1979" i="4"/>
  <c r="AQ1978" i="4"/>
  <c r="AP1978" i="4"/>
  <c r="AQ1977" i="4"/>
  <c r="AP1977" i="4"/>
  <c r="AQ1976" i="4"/>
  <c r="AP1976" i="4"/>
  <c r="AQ1975" i="4"/>
  <c r="AP1975" i="4"/>
  <c r="AQ1974" i="4"/>
  <c r="AP1974" i="4"/>
  <c r="AQ1973" i="4"/>
  <c r="AP1973" i="4"/>
  <c r="AQ1972" i="4"/>
  <c r="AP1972" i="4"/>
  <c r="AQ1971" i="4"/>
  <c r="AP1971" i="4"/>
  <c r="AQ1970" i="4"/>
  <c r="AP1970" i="4"/>
  <c r="AQ1969" i="4"/>
  <c r="AP1969" i="4"/>
  <c r="AQ1968" i="4"/>
  <c r="AP1968" i="4"/>
  <c r="AQ1967" i="4"/>
  <c r="AP1967" i="4"/>
  <c r="AQ1966" i="4"/>
  <c r="AP1966" i="4"/>
  <c r="AQ1965" i="4"/>
  <c r="AP1965" i="4"/>
  <c r="AQ1964" i="4"/>
  <c r="AP1964" i="4"/>
  <c r="AQ1963" i="4"/>
  <c r="AP1963" i="4"/>
  <c r="AQ1962" i="4"/>
  <c r="AP1962" i="4"/>
  <c r="AQ1961" i="4"/>
  <c r="AP1961" i="4"/>
  <c r="AQ1960" i="4"/>
  <c r="AP1960" i="4"/>
  <c r="AQ1959" i="4"/>
  <c r="AP1959" i="4"/>
  <c r="AQ1958" i="4"/>
  <c r="AP1958" i="4"/>
  <c r="AQ1957" i="4"/>
  <c r="AP1957" i="4"/>
  <c r="AQ1956" i="4"/>
  <c r="AP1956" i="4"/>
  <c r="AQ1955" i="4"/>
  <c r="AP1955" i="4"/>
  <c r="AQ1954" i="4"/>
  <c r="AP1954" i="4"/>
  <c r="AQ1953" i="4"/>
  <c r="AP1953" i="4"/>
  <c r="AQ1952" i="4"/>
  <c r="AP1952" i="4"/>
  <c r="AQ1951" i="4"/>
  <c r="AP1951" i="4"/>
  <c r="AQ1950" i="4"/>
  <c r="AP1950" i="4"/>
  <c r="AQ1949" i="4"/>
  <c r="AP1949" i="4"/>
  <c r="AQ1948" i="4"/>
  <c r="AP1948" i="4"/>
  <c r="AQ1947" i="4"/>
  <c r="AP1947" i="4"/>
  <c r="AQ1946" i="4"/>
  <c r="AP1946" i="4"/>
  <c r="AQ1945" i="4"/>
  <c r="AP1945" i="4"/>
  <c r="AQ1944" i="4"/>
  <c r="AP1944" i="4"/>
  <c r="AQ1943" i="4"/>
  <c r="AP1943" i="4"/>
  <c r="AQ1942" i="4"/>
  <c r="AP1942" i="4"/>
  <c r="AQ1941" i="4"/>
  <c r="AP1941" i="4"/>
  <c r="AQ1940" i="4"/>
  <c r="AP1940" i="4"/>
  <c r="AQ1939" i="4"/>
  <c r="AP1939" i="4"/>
  <c r="AQ1938" i="4"/>
  <c r="AP1938" i="4"/>
  <c r="AQ1937" i="4"/>
  <c r="AP1937" i="4"/>
  <c r="AQ1936" i="4"/>
  <c r="AP1936" i="4"/>
  <c r="AQ1935" i="4"/>
  <c r="AP1935" i="4"/>
  <c r="AQ1934" i="4"/>
  <c r="AP1934" i="4"/>
  <c r="AQ1933" i="4"/>
  <c r="AP1933" i="4"/>
  <c r="AQ1932" i="4"/>
  <c r="AP1932" i="4"/>
  <c r="AQ1931" i="4"/>
  <c r="AP1931" i="4"/>
  <c r="AQ1930" i="4"/>
  <c r="AP1930" i="4"/>
  <c r="AQ1929" i="4"/>
  <c r="AP1929" i="4"/>
  <c r="AQ1928" i="4"/>
  <c r="AP1928" i="4"/>
  <c r="AQ1927" i="4"/>
  <c r="AP1927" i="4"/>
  <c r="AQ1926" i="4"/>
  <c r="AP1926" i="4"/>
  <c r="AQ1925" i="4"/>
  <c r="AP1925" i="4"/>
  <c r="AQ1924" i="4"/>
  <c r="AP1924" i="4"/>
  <c r="AQ1923" i="4"/>
  <c r="AP1923" i="4"/>
  <c r="AQ1922" i="4"/>
  <c r="AP1922" i="4"/>
  <c r="AQ1921" i="4"/>
  <c r="AP1921" i="4"/>
  <c r="AQ1920" i="4"/>
  <c r="AP1920" i="4"/>
  <c r="AQ1919" i="4"/>
  <c r="AP1919" i="4"/>
  <c r="AQ1918" i="4"/>
  <c r="AP1918" i="4"/>
  <c r="AQ1917" i="4"/>
  <c r="AP1917" i="4"/>
  <c r="AQ1916" i="4"/>
  <c r="AP1916" i="4"/>
  <c r="AQ1915" i="4"/>
  <c r="AP1915" i="4"/>
  <c r="AQ1914" i="4"/>
  <c r="AP1914" i="4"/>
  <c r="AQ1913" i="4"/>
  <c r="AP1913" i="4"/>
  <c r="AQ1912" i="4"/>
  <c r="AP1912" i="4"/>
  <c r="AQ1911" i="4"/>
  <c r="AP1911" i="4"/>
  <c r="AQ1910" i="4"/>
  <c r="AP1910" i="4"/>
  <c r="AQ1909" i="4"/>
  <c r="AP1909" i="4"/>
  <c r="AQ1908" i="4"/>
  <c r="AP1908" i="4"/>
  <c r="AQ1907" i="4"/>
  <c r="AP1907" i="4"/>
  <c r="AQ1906" i="4"/>
  <c r="AP1906" i="4"/>
  <c r="AQ1905" i="4"/>
  <c r="AP1905" i="4"/>
  <c r="AQ1904" i="4"/>
  <c r="AP1904" i="4"/>
  <c r="AQ1903" i="4"/>
  <c r="AP1903" i="4"/>
  <c r="AQ1902" i="4"/>
  <c r="AP1902" i="4"/>
  <c r="AQ1901" i="4"/>
  <c r="AP1901" i="4"/>
  <c r="AQ1900" i="4"/>
  <c r="AP1900" i="4"/>
  <c r="AQ1899" i="4"/>
  <c r="AP1899" i="4"/>
  <c r="AQ1898" i="4"/>
  <c r="AP1898" i="4"/>
  <c r="AQ1897" i="4"/>
  <c r="AP1897" i="4"/>
  <c r="AQ1896" i="4"/>
  <c r="AP1896" i="4"/>
  <c r="AQ1895" i="4"/>
  <c r="AP1895" i="4"/>
  <c r="AQ1894" i="4"/>
  <c r="AP1894" i="4"/>
  <c r="AQ1893" i="4"/>
  <c r="AP1893" i="4"/>
  <c r="AQ1892" i="4"/>
  <c r="AP1892" i="4"/>
  <c r="AQ1891" i="4"/>
  <c r="AP1891" i="4"/>
  <c r="AQ1890" i="4"/>
  <c r="AP1890" i="4"/>
  <c r="AQ1889" i="4"/>
  <c r="AP1889" i="4"/>
  <c r="AQ1888" i="4"/>
  <c r="AP1888" i="4"/>
  <c r="AQ1887" i="4"/>
  <c r="AP1887" i="4"/>
  <c r="AQ1886" i="4"/>
  <c r="AP1886" i="4"/>
  <c r="AQ1885" i="4"/>
  <c r="AP1885" i="4"/>
  <c r="AQ1884" i="4"/>
  <c r="AP1884" i="4"/>
  <c r="AQ1883" i="4"/>
  <c r="AP1883" i="4"/>
  <c r="AQ1882" i="4"/>
  <c r="AP1882" i="4"/>
  <c r="AQ1881" i="4"/>
  <c r="AP1881" i="4"/>
  <c r="AQ1880" i="4"/>
  <c r="AP1880" i="4"/>
  <c r="AQ1879" i="4"/>
  <c r="AP1879" i="4"/>
  <c r="AQ1878" i="4"/>
  <c r="AP1878" i="4"/>
  <c r="AQ1877" i="4"/>
  <c r="AP1877" i="4"/>
  <c r="AQ1876" i="4"/>
  <c r="AP1876" i="4"/>
  <c r="AQ1875" i="4"/>
  <c r="AP1875" i="4"/>
  <c r="AQ1874" i="4"/>
  <c r="AP1874" i="4"/>
  <c r="AQ1873" i="4"/>
  <c r="AP1873" i="4"/>
  <c r="AQ1872" i="4"/>
  <c r="AP1872" i="4"/>
  <c r="AQ1871" i="4"/>
  <c r="AP1871" i="4"/>
  <c r="AQ1870" i="4"/>
  <c r="AP1870" i="4"/>
  <c r="AQ1869" i="4"/>
  <c r="AP1869" i="4"/>
  <c r="AQ1868" i="4"/>
  <c r="AP1868" i="4"/>
  <c r="AQ1867" i="4"/>
  <c r="AP1867" i="4"/>
  <c r="AQ1866" i="4"/>
  <c r="AP1866" i="4"/>
  <c r="AQ1865" i="4"/>
  <c r="AP1865" i="4"/>
  <c r="AQ1864" i="4"/>
  <c r="AP1864" i="4"/>
  <c r="AQ1863" i="4"/>
  <c r="AP1863" i="4"/>
  <c r="AQ1862" i="4"/>
  <c r="AP1862" i="4"/>
  <c r="AQ1861" i="4"/>
  <c r="AP1861" i="4"/>
  <c r="AQ1860" i="4"/>
  <c r="AP1860" i="4"/>
  <c r="AQ1859" i="4"/>
  <c r="AP1859" i="4"/>
  <c r="AQ1858" i="4"/>
  <c r="AP1858" i="4"/>
  <c r="AQ1857" i="4"/>
  <c r="AP1857" i="4"/>
  <c r="AQ1856" i="4"/>
  <c r="AP1856" i="4"/>
  <c r="AQ1855" i="4"/>
  <c r="AP1855" i="4"/>
  <c r="AQ1854" i="4"/>
  <c r="AP1854" i="4"/>
  <c r="AQ1853" i="4"/>
  <c r="AP1853" i="4"/>
  <c r="AQ1852" i="4"/>
  <c r="AP1852" i="4"/>
  <c r="AQ1851" i="4"/>
  <c r="AP1851" i="4"/>
  <c r="AQ1850" i="4"/>
  <c r="AP1850" i="4"/>
  <c r="AQ1849" i="4"/>
  <c r="AP1849" i="4"/>
  <c r="AQ1848" i="4"/>
  <c r="AP1848" i="4"/>
  <c r="AQ1847" i="4"/>
  <c r="AP1847" i="4"/>
  <c r="AQ1846" i="4"/>
  <c r="AP1846" i="4"/>
  <c r="AQ1845" i="4"/>
  <c r="AP1845" i="4"/>
  <c r="AQ1844" i="4"/>
  <c r="AP1844" i="4"/>
  <c r="AQ1843" i="4"/>
  <c r="AP1843" i="4"/>
  <c r="AQ1842" i="4"/>
  <c r="AP1842" i="4"/>
  <c r="AQ1841" i="4"/>
  <c r="AP1841" i="4"/>
  <c r="AQ1840" i="4"/>
  <c r="AP1840" i="4"/>
  <c r="AQ1839" i="4"/>
  <c r="AP1839" i="4"/>
  <c r="AQ1838" i="4"/>
  <c r="AP1838" i="4"/>
  <c r="AQ1837" i="4"/>
  <c r="AP1837" i="4"/>
  <c r="AQ1836" i="4"/>
  <c r="AP1836" i="4"/>
  <c r="AQ1835" i="4"/>
  <c r="AP1835" i="4"/>
  <c r="AQ1834" i="4"/>
  <c r="AP1834" i="4"/>
  <c r="AQ1833" i="4"/>
  <c r="AP1833" i="4"/>
  <c r="AQ1832" i="4"/>
  <c r="AP1832" i="4"/>
  <c r="AQ1831" i="4"/>
  <c r="AP1831" i="4"/>
  <c r="AQ1830" i="4"/>
  <c r="AP1830" i="4"/>
  <c r="AQ1829" i="4"/>
  <c r="AP1829" i="4"/>
  <c r="AQ1828" i="4"/>
  <c r="AP1828" i="4"/>
  <c r="AQ1827" i="4"/>
  <c r="AP1827" i="4"/>
  <c r="AQ1826" i="4"/>
  <c r="AP1826" i="4"/>
  <c r="AQ1825" i="4"/>
  <c r="AP1825" i="4"/>
  <c r="AQ1824" i="4"/>
  <c r="AP1824" i="4"/>
  <c r="AQ1823" i="4"/>
  <c r="AP1823" i="4"/>
  <c r="AQ1822" i="4"/>
  <c r="AP1822" i="4"/>
  <c r="AQ1821" i="4"/>
  <c r="AP1821" i="4"/>
  <c r="AQ1820" i="4"/>
  <c r="AP1820" i="4"/>
  <c r="AQ1819" i="4"/>
  <c r="AP1819" i="4"/>
  <c r="AQ1818" i="4"/>
  <c r="AP1818" i="4"/>
  <c r="AQ1817" i="4"/>
  <c r="AP1817" i="4"/>
  <c r="AQ1816" i="4"/>
  <c r="AP1816" i="4"/>
  <c r="AQ1815" i="4"/>
  <c r="AP1815" i="4"/>
  <c r="AQ1814" i="4"/>
  <c r="AP1814" i="4"/>
  <c r="AQ1813" i="4"/>
  <c r="AP1813" i="4"/>
  <c r="AQ1812" i="4"/>
  <c r="AP1812" i="4"/>
  <c r="AQ1811" i="4"/>
  <c r="AP1811" i="4"/>
  <c r="AQ1810" i="4"/>
  <c r="AP1810" i="4"/>
  <c r="AQ1809" i="4"/>
  <c r="AP1809" i="4"/>
  <c r="AQ1808" i="4"/>
  <c r="AP1808" i="4"/>
  <c r="AQ1807" i="4"/>
  <c r="AP1807" i="4"/>
  <c r="AQ1806" i="4"/>
  <c r="AP1806" i="4"/>
  <c r="AQ1805" i="4"/>
  <c r="AP1805" i="4"/>
  <c r="AQ1804" i="4"/>
  <c r="AP1804" i="4"/>
  <c r="AQ1803" i="4"/>
  <c r="AP1803" i="4"/>
  <c r="AQ1802" i="4"/>
  <c r="AP1802" i="4"/>
  <c r="AQ1801" i="4"/>
  <c r="AP1801" i="4"/>
  <c r="AQ1800" i="4"/>
  <c r="AP1800" i="4"/>
  <c r="AQ1799" i="4"/>
  <c r="AP1799" i="4"/>
  <c r="AQ1798" i="4"/>
  <c r="AP1798" i="4"/>
  <c r="AQ1797" i="4"/>
  <c r="AP1797" i="4"/>
  <c r="AQ1796" i="4"/>
  <c r="AP1796" i="4"/>
  <c r="AQ1795" i="4"/>
  <c r="AP1795" i="4"/>
  <c r="AQ1794" i="4"/>
  <c r="AP1794" i="4"/>
  <c r="AQ1793" i="4"/>
  <c r="AP1793" i="4"/>
  <c r="AQ1792" i="4"/>
  <c r="AP1792" i="4"/>
  <c r="AQ1791" i="4"/>
  <c r="AP1791" i="4"/>
  <c r="AQ1790" i="4"/>
  <c r="AP1790" i="4"/>
  <c r="AQ1789" i="4"/>
  <c r="AP1789" i="4"/>
  <c r="AQ1788" i="4"/>
  <c r="AP1788" i="4"/>
  <c r="AQ1787" i="4"/>
  <c r="AP1787" i="4"/>
  <c r="AQ1786" i="4"/>
  <c r="AP1786" i="4"/>
  <c r="AQ1785" i="4"/>
  <c r="AP1785" i="4"/>
  <c r="AQ1784" i="4"/>
  <c r="AP1784" i="4"/>
  <c r="AQ1783" i="4"/>
  <c r="AP1783" i="4"/>
  <c r="AQ1782" i="4"/>
  <c r="AP1782" i="4"/>
  <c r="AQ1781" i="4"/>
  <c r="AP1781" i="4"/>
  <c r="AQ1780" i="4"/>
  <c r="AP1780" i="4"/>
  <c r="AQ1779" i="4"/>
  <c r="AP1779" i="4"/>
  <c r="AQ1778" i="4"/>
  <c r="AP1778" i="4"/>
  <c r="AQ1777" i="4"/>
  <c r="AP1777" i="4"/>
  <c r="AQ1776" i="4"/>
  <c r="AP1776" i="4"/>
  <c r="AQ1775" i="4"/>
  <c r="AP1775" i="4"/>
  <c r="AQ1774" i="4"/>
  <c r="AP1774" i="4"/>
  <c r="AQ1773" i="4"/>
  <c r="AP1773" i="4"/>
  <c r="AQ1772" i="4"/>
  <c r="AP1772" i="4"/>
  <c r="AQ1771" i="4"/>
  <c r="AP1771" i="4"/>
  <c r="AQ1770" i="4"/>
  <c r="AP1770" i="4"/>
  <c r="AQ1769" i="4"/>
  <c r="AP1769" i="4"/>
  <c r="AQ1768" i="4"/>
  <c r="AP1768" i="4"/>
  <c r="AQ1767" i="4"/>
  <c r="AP1767" i="4"/>
  <c r="AQ1766" i="4"/>
  <c r="AP1766" i="4"/>
  <c r="AQ1765" i="4"/>
  <c r="AP1765" i="4"/>
  <c r="AQ1764" i="4"/>
  <c r="AP1764" i="4"/>
  <c r="AQ1763" i="4"/>
  <c r="AP1763" i="4"/>
  <c r="AQ1762" i="4"/>
  <c r="AP1762" i="4"/>
  <c r="AQ1761" i="4"/>
  <c r="AP1761" i="4"/>
  <c r="AQ1760" i="4"/>
  <c r="AP1760" i="4"/>
  <c r="AQ1759" i="4"/>
  <c r="AP1759" i="4"/>
  <c r="AQ1758" i="4"/>
  <c r="AP1758" i="4"/>
  <c r="AQ1757" i="4"/>
  <c r="AP1757" i="4"/>
  <c r="AQ1756" i="4"/>
  <c r="AP1756" i="4"/>
  <c r="AQ1755" i="4"/>
  <c r="AP1755" i="4"/>
  <c r="AQ1754" i="4"/>
  <c r="AP1754" i="4"/>
  <c r="AQ1753" i="4"/>
  <c r="AP1753" i="4"/>
  <c r="AQ1752" i="4"/>
  <c r="AP1752" i="4"/>
  <c r="AQ1751" i="4"/>
  <c r="AP1751" i="4"/>
  <c r="AQ1750" i="4"/>
  <c r="AP1750" i="4"/>
  <c r="AQ1749" i="4"/>
  <c r="AP1749" i="4"/>
  <c r="AQ1748" i="4"/>
  <c r="AP1748" i="4"/>
  <c r="AQ1747" i="4"/>
  <c r="AP1747" i="4"/>
  <c r="AQ1746" i="4"/>
  <c r="AP1746" i="4"/>
  <c r="AQ1745" i="4"/>
  <c r="AP1745" i="4"/>
  <c r="AQ1744" i="4"/>
  <c r="AP1744" i="4"/>
  <c r="AQ1743" i="4"/>
  <c r="AP1743" i="4"/>
  <c r="AQ1742" i="4"/>
  <c r="AP1742" i="4"/>
  <c r="AQ1741" i="4"/>
  <c r="AP1741" i="4"/>
  <c r="AQ1740" i="4"/>
  <c r="AP1740" i="4"/>
  <c r="AQ1739" i="4"/>
  <c r="AP1739" i="4"/>
  <c r="AQ1738" i="4"/>
  <c r="AP1738" i="4"/>
  <c r="AQ1737" i="4"/>
  <c r="AP1737" i="4"/>
  <c r="AQ1736" i="4"/>
  <c r="AP1736" i="4"/>
  <c r="AQ1735" i="4"/>
  <c r="AP1735" i="4"/>
  <c r="AQ1734" i="4"/>
  <c r="AP1734" i="4"/>
  <c r="AQ1733" i="4"/>
  <c r="AP1733" i="4"/>
  <c r="AQ1732" i="4"/>
  <c r="AP1732" i="4"/>
  <c r="AQ1731" i="4"/>
  <c r="AP1731" i="4"/>
  <c r="AQ1730" i="4"/>
  <c r="AP1730" i="4"/>
  <c r="AQ1729" i="4"/>
  <c r="AP1729" i="4"/>
  <c r="AQ1728" i="4"/>
  <c r="AP1728" i="4"/>
  <c r="AQ1727" i="4"/>
  <c r="AP1727" i="4"/>
  <c r="AQ1726" i="4"/>
  <c r="AP1726" i="4"/>
  <c r="AQ1725" i="4"/>
  <c r="AP1725" i="4"/>
  <c r="AQ1724" i="4"/>
  <c r="AP1724" i="4"/>
  <c r="AQ1723" i="4"/>
  <c r="AP1723" i="4"/>
  <c r="AQ1722" i="4"/>
  <c r="AP1722" i="4"/>
  <c r="AQ1721" i="4"/>
  <c r="AP1721" i="4"/>
  <c r="AQ1720" i="4"/>
  <c r="AP1720" i="4"/>
  <c r="AQ1719" i="4"/>
  <c r="AP1719" i="4"/>
  <c r="AQ1718" i="4"/>
  <c r="AP1718" i="4"/>
  <c r="AQ1717" i="4"/>
  <c r="AP1717" i="4"/>
  <c r="AQ1716" i="4"/>
  <c r="AP1716" i="4"/>
  <c r="AQ1715" i="4"/>
  <c r="AP1715" i="4"/>
  <c r="AQ1714" i="4"/>
  <c r="AP1714" i="4"/>
  <c r="AQ1713" i="4"/>
  <c r="AP1713" i="4"/>
  <c r="AQ1712" i="4"/>
  <c r="AP1712" i="4"/>
  <c r="AQ1711" i="4"/>
  <c r="AP1711" i="4"/>
  <c r="AQ1710" i="4"/>
  <c r="AP1710" i="4"/>
  <c r="AQ1709" i="4"/>
  <c r="AP1709" i="4"/>
  <c r="AQ1708" i="4"/>
  <c r="AP1708" i="4"/>
  <c r="AQ1707" i="4"/>
  <c r="AP1707" i="4"/>
  <c r="AQ1706" i="4"/>
  <c r="AP1706" i="4"/>
  <c r="AQ1705" i="4"/>
  <c r="AP1705" i="4"/>
  <c r="AQ1704" i="4"/>
  <c r="AP1704" i="4"/>
  <c r="AQ1703" i="4"/>
  <c r="AP1703" i="4"/>
  <c r="AQ1702" i="4"/>
  <c r="AP1702" i="4"/>
  <c r="AQ1701" i="4"/>
  <c r="AP1701" i="4"/>
  <c r="AQ1700" i="4"/>
  <c r="AP1700" i="4"/>
  <c r="AQ1699" i="4"/>
  <c r="AP1699" i="4"/>
  <c r="AQ1698" i="4"/>
  <c r="AP1698" i="4"/>
  <c r="AQ1697" i="4"/>
  <c r="AP1697" i="4"/>
  <c r="AQ1696" i="4"/>
  <c r="AP1696" i="4"/>
  <c r="AQ1695" i="4"/>
  <c r="AP1695" i="4"/>
  <c r="AQ1694" i="4"/>
  <c r="AP1694" i="4"/>
  <c r="AQ1693" i="4"/>
  <c r="AP1693" i="4"/>
  <c r="AQ1692" i="4"/>
  <c r="AP1692" i="4"/>
  <c r="AQ1691" i="4"/>
  <c r="AP1691" i="4"/>
  <c r="AQ1690" i="4"/>
  <c r="AP1690" i="4"/>
  <c r="AQ1689" i="4"/>
  <c r="AP1689" i="4"/>
  <c r="AQ1688" i="4"/>
  <c r="AP1688" i="4"/>
  <c r="AQ1687" i="4"/>
  <c r="AP1687" i="4"/>
  <c r="AQ1686" i="4"/>
  <c r="AP1686" i="4"/>
  <c r="AQ1685" i="4"/>
  <c r="AP1685" i="4"/>
  <c r="AQ1684" i="4"/>
  <c r="AP1684" i="4"/>
  <c r="AQ1683" i="4"/>
  <c r="AP1683" i="4"/>
  <c r="AQ1682" i="4"/>
  <c r="AP1682" i="4"/>
  <c r="AQ1681" i="4"/>
  <c r="AP1681" i="4"/>
  <c r="AQ1680" i="4"/>
  <c r="AP1680" i="4"/>
  <c r="AQ1679" i="4"/>
  <c r="AP1679" i="4"/>
  <c r="AQ1678" i="4"/>
  <c r="AP1678" i="4"/>
  <c r="AQ1677" i="4"/>
  <c r="AP1677" i="4"/>
  <c r="AQ1676" i="4"/>
  <c r="AP1676" i="4"/>
  <c r="AQ1675" i="4"/>
  <c r="AP1675" i="4"/>
  <c r="AQ1674" i="4"/>
  <c r="AP1674" i="4"/>
  <c r="AQ1673" i="4"/>
  <c r="AP1673" i="4"/>
  <c r="AQ1672" i="4"/>
  <c r="AP1672" i="4"/>
  <c r="AQ1671" i="4"/>
  <c r="AP1671" i="4"/>
  <c r="AQ1670" i="4"/>
  <c r="AP1670" i="4"/>
  <c r="AQ1669" i="4"/>
  <c r="AP1669" i="4"/>
  <c r="AQ1668" i="4"/>
  <c r="AP1668" i="4"/>
  <c r="AQ1667" i="4"/>
  <c r="AP1667" i="4"/>
  <c r="AQ1666" i="4"/>
  <c r="AP1666" i="4"/>
  <c r="AQ1665" i="4"/>
  <c r="AP1665" i="4"/>
  <c r="AQ1664" i="4"/>
  <c r="AP1664" i="4"/>
  <c r="AQ1663" i="4"/>
  <c r="AP1663" i="4"/>
  <c r="AQ1662" i="4"/>
  <c r="AP1662" i="4"/>
  <c r="AQ1661" i="4"/>
  <c r="AP1661" i="4"/>
  <c r="AQ1660" i="4"/>
  <c r="AP1660" i="4"/>
  <c r="AQ1659" i="4"/>
  <c r="AP1659" i="4"/>
  <c r="AQ1658" i="4"/>
  <c r="AP1658" i="4"/>
  <c r="AQ1657" i="4"/>
  <c r="AP1657" i="4"/>
  <c r="AQ1656" i="4"/>
  <c r="AP1656" i="4"/>
  <c r="AQ1655" i="4"/>
  <c r="AP1655" i="4"/>
  <c r="AQ1654" i="4"/>
  <c r="AP1654" i="4"/>
  <c r="AQ1653" i="4"/>
  <c r="AP1653" i="4"/>
  <c r="AQ1652" i="4"/>
  <c r="AP1652" i="4"/>
  <c r="AQ1651" i="4"/>
  <c r="AP1651" i="4"/>
  <c r="AQ1650" i="4"/>
  <c r="AP1650" i="4"/>
  <c r="AQ1649" i="4"/>
  <c r="AP1649" i="4"/>
  <c r="AQ1648" i="4"/>
  <c r="AP1648" i="4"/>
  <c r="AQ1647" i="4"/>
  <c r="AP1647" i="4"/>
  <c r="AQ1646" i="4"/>
  <c r="AP1646" i="4"/>
  <c r="AQ1645" i="4"/>
  <c r="AP1645" i="4"/>
  <c r="AQ1644" i="4"/>
  <c r="AP1644" i="4"/>
  <c r="AQ1643" i="4"/>
  <c r="AP1643" i="4"/>
  <c r="AQ1642" i="4"/>
  <c r="AP1642" i="4"/>
  <c r="AQ1641" i="4"/>
  <c r="AP1641" i="4"/>
  <c r="AQ1640" i="4"/>
  <c r="AP1640" i="4"/>
  <c r="AQ1639" i="4"/>
  <c r="AP1639" i="4"/>
  <c r="AQ1638" i="4"/>
  <c r="AP1638" i="4"/>
  <c r="AQ1637" i="4"/>
  <c r="AP1637" i="4"/>
  <c r="AQ1636" i="4"/>
  <c r="AP1636" i="4"/>
  <c r="AQ1635" i="4"/>
  <c r="AP1635" i="4"/>
  <c r="AQ1634" i="4"/>
  <c r="AP1634" i="4"/>
  <c r="AQ1633" i="4"/>
  <c r="AP1633" i="4"/>
  <c r="AQ1632" i="4"/>
  <c r="AP1632" i="4"/>
  <c r="AQ1631" i="4"/>
  <c r="AP1631" i="4"/>
  <c r="AQ1630" i="4"/>
  <c r="AP1630" i="4"/>
  <c r="AQ1629" i="4"/>
  <c r="AP1629" i="4"/>
  <c r="AQ1628" i="4"/>
  <c r="AP1628" i="4"/>
  <c r="AQ1627" i="4"/>
  <c r="AP1627" i="4"/>
  <c r="AQ1626" i="4"/>
  <c r="AP1626" i="4"/>
  <c r="AQ1625" i="4"/>
  <c r="AP1625" i="4"/>
  <c r="AQ1624" i="4"/>
  <c r="AP1624" i="4"/>
  <c r="AQ1623" i="4"/>
  <c r="AP1623" i="4"/>
  <c r="AQ1622" i="4"/>
  <c r="AP1622" i="4"/>
  <c r="AQ1621" i="4"/>
  <c r="AP1621" i="4"/>
  <c r="AQ1620" i="4"/>
  <c r="AP1620" i="4"/>
  <c r="AQ1619" i="4"/>
  <c r="AP1619" i="4"/>
  <c r="AQ1618" i="4"/>
  <c r="AP1618" i="4"/>
  <c r="AQ1617" i="4"/>
  <c r="AP1617" i="4"/>
  <c r="AQ1616" i="4"/>
  <c r="AP1616" i="4"/>
  <c r="AQ1615" i="4"/>
  <c r="AP1615" i="4"/>
  <c r="AQ1614" i="4"/>
  <c r="AP1614" i="4"/>
  <c r="AQ1613" i="4"/>
  <c r="AP1613" i="4"/>
  <c r="AQ1612" i="4"/>
  <c r="AP1612" i="4"/>
  <c r="AQ1611" i="4"/>
  <c r="AP1611" i="4"/>
  <c r="AQ1610" i="4"/>
  <c r="AP1610" i="4"/>
  <c r="AQ1609" i="4"/>
  <c r="AP1609" i="4"/>
  <c r="AQ1608" i="4"/>
  <c r="AP1608" i="4"/>
  <c r="AQ1607" i="4"/>
  <c r="AP1607" i="4"/>
  <c r="AQ1606" i="4"/>
  <c r="AP1606" i="4"/>
  <c r="AQ1605" i="4"/>
  <c r="AP1605" i="4"/>
  <c r="AQ1604" i="4"/>
  <c r="AP1604" i="4"/>
  <c r="AQ1603" i="4"/>
  <c r="AP1603" i="4"/>
  <c r="AQ1602" i="4"/>
  <c r="AP1602" i="4"/>
  <c r="AQ1601" i="4"/>
  <c r="AP1601" i="4"/>
  <c r="AQ1600" i="4"/>
  <c r="AP1600" i="4"/>
  <c r="AQ1599" i="4"/>
  <c r="AP1599" i="4"/>
  <c r="AQ1598" i="4"/>
  <c r="AP1598" i="4"/>
  <c r="AQ1597" i="4"/>
  <c r="AP1597" i="4"/>
  <c r="AQ1596" i="4"/>
  <c r="AP1596" i="4"/>
  <c r="AQ1595" i="4"/>
  <c r="AP1595" i="4"/>
  <c r="AQ1594" i="4"/>
  <c r="AP1594" i="4"/>
  <c r="AQ1593" i="4"/>
  <c r="AP1593" i="4"/>
  <c r="AQ1592" i="4"/>
  <c r="AP1592" i="4"/>
  <c r="AQ1591" i="4"/>
  <c r="AP1591" i="4"/>
  <c r="AQ1590" i="4"/>
  <c r="AP1590" i="4"/>
  <c r="AQ1589" i="4"/>
  <c r="AP1589" i="4"/>
  <c r="AQ1588" i="4"/>
  <c r="AP1588" i="4"/>
  <c r="AQ1587" i="4"/>
  <c r="AP1587" i="4"/>
  <c r="AQ1586" i="4"/>
  <c r="AP1586" i="4"/>
  <c r="AQ1585" i="4"/>
  <c r="AP1585" i="4"/>
  <c r="AQ1584" i="4"/>
  <c r="AP1584" i="4"/>
  <c r="AQ1583" i="4"/>
  <c r="AP1583" i="4"/>
  <c r="AQ1582" i="4"/>
  <c r="AP1582" i="4"/>
  <c r="AQ1581" i="4"/>
  <c r="AP1581" i="4"/>
  <c r="AQ1580" i="4"/>
  <c r="AP1580" i="4"/>
  <c r="AQ1579" i="4"/>
  <c r="AP1579" i="4"/>
  <c r="AQ1578" i="4"/>
  <c r="AP1578" i="4"/>
  <c r="AQ1577" i="4"/>
  <c r="AP1577" i="4"/>
  <c r="AQ1576" i="4"/>
  <c r="AP1576" i="4"/>
  <c r="AQ1575" i="4"/>
  <c r="AP1575" i="4"/>
  <c r="AQ1574" i="4"/>
  <c r="AP1574" i="4"/>
  <c r="AQ1573" i="4"/>
  <c r="AP1573" i="4"/>
  <c r="AQ1572" i="4"/>
  <c r="AP1572" i="4"/>
  <c r="AQ1571" i="4"/>
  <c r="AP1571" i="4"/>
  <c r="AQ1570" i="4"/>
  <c r="AP1570" i="4"/>
  <c r="AQ1569" i="4"/>
  <c r="AP1569" i="4"/>
  <c r="AQ1568" i="4"/>
  <c r="AP1568" i="4"/>
  <c r="AQ1567" i="4"/>
  <c r="AP1567" i="4"/>
  <c r="AQ1566" i="4"/>
  <c r="AP1566" i="4"/>
  <c r="AQ1565" i="4"/>
  <c r="AP1565" i="4"/>
  <c r="AQ1564" i="4"/>
  <c r="AP1564" i="4"/>
  <c r="AQ1563" i="4"/>
  <c r="AP1563" i="4"/>
  <c r="AQ1562" i="4"/>
  <c r="AP1562" i="4"/>
  <c r="AQ1561" i="4"/>
  <c r="AP1561" i="4"/>
  <c r="AQ1560" i="4"/>
  <c r="AP1560" i="4"/>
  <c r="AQ1559" i="4"/>
  <c r="AP1559" i="4"/>
  <c r="AQ1558" i="4"/>
  <c r="AP1558" i="4"/>
  <c r="AQ1557" i="4"/>
  <c r="AP1557" i="4"/>
  <c r="AQ1556" i="4"/>
  <c r="AP1556" i="4"/>
  <c r="AQ1555" i="4"/>
  <c r="AP1555" i="4"/>
  <c r="AQ1554" i="4"/>
  <c r="AP1554" i="4"/>
  <c r="AQ1553" i="4"/>
  <c r="AP1553" i="4"/>
  <c r="AQ1552" i="4"/>
  <c r="AP1552" i="4"/>
  <c r="AQ1551" i="4"/>
  <c r="AP1551" i="4"/>
  <c r="AQ1550" i="4"/>
  <c r="AP1550" i="4"/>
  <c r="AQ1549" i="4"/>
  <c r="AP1549" i="4"/>
  <c r="AQ1548" i="4"/>
  <c r="AP1548" i="4"/>
  <c r="AQ1547" i="4"/>
  <c r="AP1547" i="4"/>
  <c r="AQ1546" i="4"/>
  <c r="AP1546" i="4"/>
  <c r="AQ1545" i="4"/>
  <c r="AP1545" i="4"/>
  <c r="AQ1544" i="4"/>
  <c r="AP1544" i="4"/>
  <c r="AQ1543" i="4"/>
  <c r="AP1543" i="4"/>
  <c r="AQ1542" i="4"/>
  <c r="AP1542" i="4"/>
  <c r="AQ1541" i="4"/>
  <c r="AP1541" i="4"/>
  <c r="AQ1540" i="4"/>
  <c r="AP1540" i="4"/>
  <c r="AQ1539" i="4"/>
  <c r="AP1539" i="4"/>
  <c r="AQ1538" i="4"/>
  <c r="AP1538" i="4"/>
  <c r="AQ1537" i="4"/>
  <c r="AP1537" i="4"/>
  <c r="AQ1536" i="4"/>
  <c r="AP1536" i="4"/>
  <c r="AQ1535" i="4"/>
  <c r="AP1535" i="4"/>
  <c r="AQ1534" i="4"/>
  <c r="AP1534" i="4"/>
  <c r="AQ1533" i="4"/>
  <c r="AP1533" i="4"/>
  <c r="AQ1532" i="4"/>
  <c r="AP1532" i="4"/>
  <c r="AQ1531" i="4"/>
  <c r="AP1531" i="4"/>
  <c r="AQ1530" i="4"/>
  <c r="AP1530" i="4"/>
  <c r="AQ1529" i="4"/>
  <c r="AP1529" i="4"/>
  <c r="AQ1528" i="4"/>
  <c r="AP1528" i="4"/>
  <c r="AQ1527" i="4"/>
  <c r="AP1527" i="4"/>
  <c r="AQ1526" i="4"/>
  <c r="AP1526" i="4"/>
  <c r="AQ1525" i="4"/>
  <c r="AP1525" i="4"/>
  <c r="AQ1524" i="4"/>
  <c r="AP1524" i="4"/>
  <c r="AQ1523" i="4"/>
  <c r="AP1523" i="4"/>
  <c r="AQ1522" i="4"/>
  <c r="AP1522" i="4"/>
  <c r="AQ1521" i="4"/>
  <c r="AP1521" i="4"/>
  <c r="AQ1520" i="4"/>
  <c r="AP1520" i="4"/>
  <c r="AQ1519" i="4"/>
  <c r="AP1519" i="4"/>
  <c r="AQ1518" i="4"/>
  <c r="AP1518" i="4"/>
  <c r="AQ1517" i="4"/>
  <c r="AP1517" i="4"/>
  <c r="AQ1516" i="4"/>
  <c r="AP1516" i="4"/>
  <c r="AQ1515" i="4"/>
  <c r="AP1515" i="4"/>
  <c r="AQ1514" i="4"/>
  <c r="AP1514" i="4"/>
  <c r="AQ1513" i="4"/>
  <c r="AP1513" i="4"/>
  <c r="AQ1512" i="4"/>
  <c r="AP1512" i="4"/>
  <c r="AQ1511" i="4"/>
  <c r="AP1511" i="4"/>
  <c r="AQ1510" i="4"/>
  <c r="AP1510" i="4"/>
  <c r="AQ1509" i="4"/>
  <c r="AP1509" i="4"/>
  <c r="AQ1508" i="4"/>
  <c r="AP1508" i="4"/>
  <c r="AQ1507" i="4"/>
  <c r="AP1507" i="4"/>
  <c r="AQ1506" i="4"/>
  <c r="AP1506" i="4"/>
  <c r="AQ1505" i="4"/>
  <c r="AP1505" i="4"/>
  <c r="AQ1504" i="4"/>
  <c r="AP1504" i="4"/>
  <c r="AQ1503" i="4"/>
  <c r="AP1503" i="4"/>
  <c r="AQ1502" i="4"/>
  <c r="AP1502" i="4"/>
  <c r="AQ1501" i="4"/>
  <c r="AP1501" i="4"/>
  <c r="AQ1500" i="4"/>
  <c r="AP1500" i="4"/>
  <c r="AQ1499" i="4"/>
  <c r="AP1499" i="4"/>
  <c r="AQ1498" i="4"/>
  <c r="AP1498" i="4"/>
  <c r="AQ1497" i="4"/>
  <c r="AP1497" i="4"/>
  <c r="AQ1496" i="4"/>
  <c r="AP1496" i="4"/>
  <c r="AQ1495" i="4"/>
  <c r="AP1495" i="4"/>
  <c r="AQ1494" i="4"/>
  <c r="AP1494" i="4"/>
  <c r="AQ1493" i="4"/>
  <c r="AP1493" i="4"/>
  <c r="AQ1492" i="4"/>
  <c r="AP1492" i="4"/>
  <c r="AQ1491" i="4"/>
  <c r="AP1491" i="4"/>
  <c r="AQ1490" i="4"/>
  <c r="AP1490" i="4"/>
  <c r="AQ1489" i="4"/>
  <c r="AP1489" i="4"/>
  <c r="AQ1488" i="4"/>
  <c r="AP1488" i="4"/>
  <c r="AQ1487" i="4"/>
  <c r="AP1487" i="4"/>
  <c r="AQ1486" i="4"/>
  <c r="AP1486" i="4"/>
  <c r="AQ1485" i="4"/>
  <c r="AP1485" i="4"/>
  <c r="AQ1484" i="4"/>
  <c r="AP1484" i="4"/>
  <c r="AQ1483" i="4"/>
  <c r="AP1483" i="4"/>
  <c r="AQ1482" i="4"/>
  <c r="AP1482" i="4"/>
  <c r="AQ1481" i="4"/>
  <c r="AP1481" i="4"/>
  <c r="AQ1480" i="4"/>
  <c r="AP1480" i="4"/>
  <c r="AQ1479" i="4"/>
  <c r="AP1479" i="4"/>
  <c r="AQ1478" i="4"/>
  <c r="AP1478" i="4"/>
  <c r="AQ1477" i="4"/>
  <c r="AP1477" i="4"/>
  <c r="AQ1476" i="4"/>
  <c r="AP1476" i="4"/>
  <c r="AQ1475" i="4"/>
  <c r="AP1475" i="4"/>
  <c r="AQ1474" i="4"/>
  <c r="AP1474" i="4"/>
  <c r="AQ1473" i="4"/>
  <c r="AP1473" i="4"/>
  <c r="AQ1472" i="4"/>
  <c r="AP1472" i="4"/>
  <c r="AQ1471" i="4"/>
  <c r="AP1471" i="4"/>
  <c r="AQ1470" i="4"/>
  <c r="AP1470" i="4"/>
  <c r="AQ1469" i="4"/>
  <c r="AP1469" i="4"/>
  <c r="AQ1468" i="4"/>
  <c r="AP1468" i="4"/>
  <c r="AQ1467" i="4"/>
  <c r="AP1467" i="4"/>
  <c r="AQ1466" i="4"/>
  <c r="AP1466" i="4"/>
  <c r="AQ1465" i="4"/>
  <c r="AP1465" i="4"/>
  <c r="AQ1464" i="4"/>
  <c r="AP1464" i="4"/>
  <c r="AQ1463" i="4"/>
  <c r="AP1463" i="4"/>
  <c r="AQ1462" i="4"/>
  <c r="AP1462" i="4"/>
  <c r="AQ1461" i="4"/>
  <c r="AP1461" i="4"/>
  <c r="AQ1460" i="4"/>
  <c r="AP1460" i="4"/>
  <c r="AQ1459" i="4"/>
  <c r="AP1459" i="4"/>
  <c r="AQ1458" i="4"/>
  <c r="AP1458" i="4"/>
  <c r="AQ1457" i="4"/>
  <c r="AP1457" i="4"/>
  <c r="AQ1456" i="4"/>
  <c r="AP1456" i="4"/>
  <c r="AQ1455" i="4"/>
  <c r="AP1455" i="4"/>
  <c r="AQ1454" i="4"/>
  <c r="AP1454" i="4"/>
  <c r="AQ1453" i="4"/>
  <c r="AP1453" i="4"/>
  <c r="AQ1452" i="4"/>
  <c r="AP1452" i="4"/>
  <c r="AQ1451" i="4"/>
  <c r="AP1451" i="4"/>
  <c r="AQ1450" i="4"/>
  <c r="AP1450" i="4"/>
  <c r="AQ1449" i="4"/>
  <c r="AP1449" i="4"/>
  <c r="AQ1448" i="4"/>
  <c r="AP1448" i="4"/>
  <c r="AQ1447" i="4"/>
  <c r="AP1447" i="4"/>
  <c r="AQ1446" i="4"/>
  <c r="AP1446" i="4"/>
  <c r="AQ1445" i="4"/>
  <c r="AP1445" i="4"/>
  <c r="AQ1444" i="4"/>
  <c r="AP1444" i="4"/>
  <c r="AQ1443" i="4"/>
  <c r="AP1443" i="4"/>
  <c r="AQ1442" i="4"/>
  <c r="AP1442" i="4"/>
  <c r="AQ1441" i="4"/>
  <c r="AP1441" i="4"/>
  <c r="AQ1440" i="4"/>
  <c r="AP1440" i="4"/>
  <c r="AQ1439" i="4"/>
  <c r="AP1439" i="4"/>
  <c r="AQ1438" i="4"/>
  <c r="AP1438" i="4"/>
  <c r="AQ1437" i="4"/>
  <c r="AP1437" i="4"/>
  <c r="AQ1436" i="4"/>
  <c r="AP1436" i="4"/>
  <c r="AQ1435" i="4"/>
  <c r="AP1435" i="4"/>
  <c r="AQ1434" i="4"/>
  <c r="AP1434" i="4"/>
  <c r="AQ1433" i="4"/>
  <c r="AP1433" i="4"/>
  <c r="AQ1432" i="4"/>
  <c r="AP1432" i="4"/>
  <c r="AQ1431" i="4"/>
  <c r="AP1431" i="4"/>
  <c r="AQ1430" i="4"/>
  <c r="AP1430" i="4"/>
  <c r="AQ1429" i="4"/>
  <c r="AP1429" i="4"/>
  <c r="AQ1428" i="4"/>
  <c r="AP1428" i="4"/>
  <c r="AQ1427" i="4"/>
  <c r="AP1427" i="4"/>
  <c r="AQ1426" i="4"/>
  <c r="AP1426" i="4"/>
  <c r="AQ1425" i="4"/>
  <c r="AP1425" i="4"/>
  <c r="AQ1424" i="4"/>
  <c r="AP1424" i="4"/>
  <c r="AQ1423" i="4"/>
  <c r="AP1423" i="4"/>
  <c r="AQ1422" i="4"/>
  <c r="AP1422" i="4"/>
  <c r="AQ1421" i="4"/>
  <c r="AP1421" i="4"/>
  <c r="AQ1420" i="4"/>
  <c r="AP1420" i="4"/>
  <c r="AQ1419" i="4"/>
  <c r="AP1419" i="4"/>
  <c r="AQ1418" i="4"/>
  <c r="AP1418" i="4"/>
  <c r="AQ1417" i="4"/>
  <c r="AP1417" i="4"/>
  <c r="AQ1416" i="4"/>
  <c r="AP1416" i="4"/>
  <c r="AQ1415" i="4"/>
  <c r="AP1415" i="4"/>
  <c r="AQ1414" i="4"/>
  <c r="AP1414" i="4"/>
  <c r="AQ1413" i="4"/>
  <c r="AP1413" i="4"/>
  <c r="AQ1412" i="4"/>
  <c r="AP1412" i="4"/>
  <c r="AQ1411" i="4"/>
  <c r="AP1411" i="4"/>
  <c r="AQ1410" i="4"/>
  <c r="AP1410" i="4"/>
  <c r="AQ1409" i="4"/>
  <c r="AP1409" i="4"/>
  <c r="AQ1408" i="4"/>
  <c r="AP1408" i="4"/>
  <c r="AQ1407" i="4"/>
  <c r="AP1407" i="4"/>
  <c r="AQ1406" i="4"/>
  <c r="AP1406" i="4"/>
  <c r="AQ1405" i="4"/>
  <c r="AP1405" i="4"/>
  <c r="AQ1404" i="4"/>
  <c r="AP1404" i="4"/>
  <c r="AQ1403" i="4"/>
  <c r="AP1403" i="4"/>
  <c r="AQ1402" i="4"/>
  <c r="AP1402" i="4"/>
  <c r="AQ1401" i="4"/>
  <c r="AP1401" i="4"/>
  <c r="AQ1400" i="4"/>
  <c r="AP1400" i="4"/>
  <c r="AQ1399" i="4"/>
  <c r="AP1399" i="4"/>
  <c r="AQ1398" i="4"/>
  <c r="AP1398" i="4"/>
  <c r="AQ1397" i="4"/>
  <c r="AP1397" i="4"/>
  <c r="AQ1396" i="4"/>
  <c r="AP1396" i="4"/>
  <c r="AQ1395" i="4"/>
  <c r="AP1395" i="4"/>
  <c r="AQ1394" i="4"/>
  <c r="AP1394" i="4"/>
  <c r="AQ1393" i="4"/>
  <c r="AP1393" i="4"/>
  <c r="AQ1392" i="4"/>
  <c r="AP1392" i="4"/>
  <c r="AQ1391" i="4"/>
  <c r="AP1391" i="4"/>
  <c r="AQ1390" i="4"/>
  <c r="AP1390" i="4"/>
  <c r="AQ1389" i="4"/>
  <c r="AP1389" i="4"/>
  <c r="AQ1388" i="4"/>
  <c r="AP1388" i="4"/>
  <c r="AQ1387" i="4"/>
  <c r="AP1387" i="4"/>
  <c r="AQ1386" i="4"/>
  <c r="AP1386" i="4"/>
  <c r="AQ1385" i="4"/>
  <c r="AP1385" i="4"/>
  <c r="AQ1384" i="4"/>
  <c r="AP1384" i="4"/>
  <c r="AQ1383" i="4"/>
  <c r="AP1383" i="4"/>
  <c r="AQ1382" i="4"/>
  <c r="AP1382" i="4"/>
  <c r="AQ1381" i="4"/>
  <c r="AP1381" i="4"/>
  <c r="AQ1380" i="4"/>
  <c r="AP1380" i="4"/>
  <c r="AQ1379" i="4"/>
  <c r="AP1379" i="4"/>
  <c r="AQ1378" i="4"/>
  <c r="AP1378" i="4"/>
  <c r="AQ1377" i="4"/>
  <c r="AP1377" i="4"/>
  <c r="AQ1376" i="4"/>
  <c r="AP1376" i="4"/>
  <c r="AQ1375" i="4"/>
  <c r="AP1375" i="4"/>
  <c r="AQ1374" i="4"/>
  <c r="AP1374" i="4"/>
  <c r="AQ1373" i="4"/>
  <c r="AP1373" i="4"/>
  <c r="AQ1372" i="4"/>
  <c r="AP1372" i="4"/>
  <c r="AQ1371" i="4"/>
  <c r="AP1371" i="4"/>
  <c r="AQ1370" i="4"/>
  <c r="AP1370" i="4"/>
  <c r="AQ1369" i="4"/>
  <c r="AP1369" i="4"/>
  <c r="AQ1368" i="4"/>
  <c r="AP1368" i="4"/>
  <c r="AQ1367" i="4"/>
  <c r="AP1367" i="4"/>
  <c r="AQ1366" i="4"/>
  <c r="AP1366" i="4"/>
  <c r="AQ1365" i="4"/>
  <c r="AP1365" i="4"/>
  <c r="AQ1364" i="4"/>
  <c r="AP1364" i="4"/>
  <c r="AQ1363" i="4"/>
  <c r="AP1363" i="4"/>
  <c r="AQ1362" i="4"/>
  <c r="AP1362" i="4"/>
  <c r="AQ1361" i="4"/>
  <c r="AP1361" i="4"/>
  <c r="AQ1360" i="4"/>
  <c r="AP1360" i="4"/>
  <c r="AQ1359" i="4"/>
  <c r="AP1359" i="4"/>
  <c r="AQ1358" i="4"/>
  <c r="AP1358" i="4"/>
  <c r="AQ1357" i="4"/>
  <c r="AP1357" i="4"/>
  <c r="AQ1356" i="4"/>
  <c r="AP1356" i="4"/>
  <c r="AQ1355" i="4"/>
  <c r="AP1355" i="4"/>
  <c r="AQ1354" i="4"/>
  <c r="AP1354" i="4"/>
  <c r="AQ1353" i="4"/>
  <c r="AP1353" i="4"/>
  <c r="AQ1352" i="4"/>
  <c r="AP1352" i="4"/>
  <c r="AQ1351" i="4"/>
  <c r="AP1351" i="4"/>
  <c r="AQ1350" i="4"/>
  <c r="AP1350" i="4"/>
  <c r="AQ1349" i="4"/>
  <c r="AP1349" i="4"/>
  <c r="AQ1348" i="4"/>
  <c r="AP1348" i="4"/>
  <c r="AQ1347" i="4"/>
  <c r="AP1347" i="4"/>
  <c r="AQ1346" i="4"/>
  <c r="AP1346" i="4"/>
  <c r="AQ1345" i="4"/>
  <c r="AP1345" i="4"/>
  <c r="AQ1344" i="4"/>
  <c r="AP1344" i="4"/>
  <c r="AQ1343" i="4"/>
  <c r="AP1343" i="4"/>
  <c r="AQ1342" i="4"/>
  <c r="AP1342" i="4"/>
  <c r="AQ1341" i="4"/>
  <c r="AP1341" i="4"/>
  <c r="AQ1340" i="4"/>
  <c r="AP1340" i="4"/>
  <c r="AQ1339" i="4"/>
  <c r="AP1339" i="4"/>
  <c r="AQ1338" i="4"/>
  <c r="AP1338" i="4"/>
  <c r="AQ1337" i="4"/>
  <c r="AP1337" i="4"/>
  <c r="AQ1336" i="4"/>
  <c r="AP1336" i="4"/>
  <c r="AQ1335" i="4"/>
  <c r="AP1335" i="4"/>
  <c r="AQ1334" i="4"/>
  <c r="AP1334" i="4"/>
  <c r="AQ1333" i="4"/>
  <c r="AP1333" i="4"/>
  <c r="AQ1332" i="4"/>
  <c r="AP1332" i="4"/>
  <c r="AQ1331" i="4"/>
  <c r="AP1331" i="4"/>
  <c r="AQ1330" i="4"/>
  <c r="AP1330" i="4"/>
  <c r="AQ1329" i="4"/>
  <c r="AP1329" i="4"/>
  <c r="AQ1328" i="4"/>
  <c r="AP1328" i="4"/>
  <c r="AQ1327" i="4"/>
  <c r="AP1327" i="4"/>
  <c r="AQ1326" i="4"/>
  <c r="AP1326" i="4"/>
  <c r="AQ1325" i="4"/>
  <c r="AP1325" i="4"/>
  <c r="AQ1324" i="4"/>
  <c r="AP1324" i="4"/>
  <c r="AQ1323" i="4"/>
  <c r="AP1323" i="4"/>
  <c r="AQ1322" i="4"/>
  <c r="AP1322" i="4"/>
  <c r="AQ1321" i="4"/>
  <c r="AP1321" i="4"/>
  <c r="AQ1320" i="4"/>
  <c r="AP1320" i="4"/>
  <c r="AQ1319" i="4"/>
  <c r="AP1319" i="4"/>
  <c r="AQ1318" i="4"/>
  <c r="AP1318" i="4"/>
  <c r="AQ1317" i="4"/>
  <c r="AP1317" i="4"/>
  <c r="AQ1316" i="4"/>
  <c r="AP1316" i="4"/>
  <c r="AQ1315" i="4"/>
  <c r="AP1315" i="4"/>
  <c r="AQ1314" i="4"/>
  <c r="AP1314" i="4"/>
  <c r="AQ1313" i="4"/>
  <c r="AP1313" i="4"/>
  <c r="AQ1312" i="4"/>
  <c r="AP1312" i="4"/>
  <c r="AQ1311" i="4"/>
  <c r="AP1311" i="4"/>
  <c r="AQ1310" i="4"/>
  <c r="AP1310" i="4"/>
  <c r="AQ1309" i="4"/>
  <c r="AP1309" i="4"/>
  <c r="AQ1308" i="4"/>
  <c r="AP1308" i="4"/>
  <c r="AQ1307" i="4"/>
  <c r="AP1307" i="4"/>
  <c r="AQ1306" i="4"/>
  <c r="AP1306" i="4"/>
  <c r="AQ1305" i="4"/>
  <c r="AP1305" i="4"/>
  <c r="AQ1304" i="4"/>
  <c r="AP1304" i="4"/>
  <c r="AQ1303" i="4"/>
  <c r="AP1303" i="4"/>
  <c r="AQ1302" i="4"/>
  <c r="AP1302" i="4"/>
  <c r="AQ1301" i="4"/>
  <c r="AP1301" i="4"/>
  <c r="AQ1300" i="4"/>
  <c r="AP1300" i="4"/>
  <c r="AQ1299" i="4"/>
  <c r="AP1299" i="4"/>
  <c r="AQ1298" i="4"/>
  <c r="AP1298" i="4"/>
  <c r="AQ1297" i="4"/>
  <c r="AP1297" i="4"/>
  <c r="AQ1296" i="4"/>
  <c r="AP1296" i="4"/>
  <c r="AQ1295" i="4"/>
  <c r="AP1295" i="4"/>
  <c r="AQ1294" i="4"/>
  <c r="AP1294" i="4"/>
  <c r="AQ1293" i="4"/>
  <c r="AP1293" i="4"/>
  <c r="AQ1292" i="4"/>
  <c r="AP1292" i="4"/>
  <c r="AQ1291" i="4"/>
  <c r="AP1291" i="4"/>
  <c r="AQ1290" i="4"/>
  <c r="AP1290" i="4"/>
  <c r="AQ1289" i="4"/>
  <c r="AP1289" i="4"/>
  <c r="AQ1288" i="4"/>
  <c r="AP1288" i="4"/>
  <c r="AQ1287" i="4"/>
  <c r="AP1287" i="4"/>
  <c r="AQ1286" i="4"/>
  <c r="AP1286" i="4"/>
  <c r="AQ1285" i="4"/>
  <c r="AP1285" i="4"/>
  <c r="AQ1284" i="4"/>
  <c r="AP1284" i="4"/>
  <c r="AQ1283" i="4"/>
  <c r="AP1283" i="4"/>
  <c r="AQ1282" i="4"/>
  <c r="AP1282" i="4"/>
  <c r="AQ1281" i="4"/>
  <c r="AP1281" i="4"/>
  <c r="AQ1280" i="4"/>
  <c r="AP1280" i="4"/>
  <c r="AQ1279" i="4"/>
  <c r="AP1279" i="4"/>
  <c r="AQ1278" i="4"/>
  <c r="AP1278" i="4"/>
  <c r="AQ1277" i="4"/>
  <c r="AP1277" i="4"/>
  <c r="AQ1276" i="4"/>
  <c r="AP1276" i="4"/>
  <c r="AQ1275" i="4"/>
  <c r="AP1275" i="4"/>
  <c r="AQ1274" i="4"/>
  <c r="AP1274" i="4"/>
  <c r="AQ1273" i="4"/>
  <c r="AP1273" i="4"/>
  <c r="AQ1272" i="4"/>
  <c r="AP1272" i="4"/>
  <c r="AQ1271" i="4"/>
  <c r="AP1271" i="4"/>
  <c r="AQ1270" i="4"/>
  <c r="AP1270" i="4"/>
  <c r="AQ1269" i="4"/>
  <c r="AP1269" i="4"/>
  <c r="AQ1268" i="4"/>
  <c r="AP1268" i="4"/>
  <c r="AQ1267" i="4"/>
  <c r="AP1267" i="4"/>
  <c r="AQ1266" i="4"/>
  <c r="AP1266" i="4"/>
  <c r="AQ1265" i="4"/>
  <c r="AP1265" i="4"/>
  <c r="AQ1264" i="4"/>
  <c r="AP1264" i="4"/>
  <c r="AQ1263" i="4"/>
  <c r="AP1263" i="4"/>
  <c r="AQ1262" i="4"/>
  <c r="AP1262" i="4"/>
  <c r="AQ1261" i="4"/>
  <c r="AP1261" i="4"/>
  <c r="AQ1260" i="4"/>
  <c r="AP1260" i="4"/>
  <c r="AQ1259" i="4"/>
  <c r="AP1259" i="4"/>
  <c r="AQ1258" i="4"/>
  <c r="AP1258" i="4"/>
  <c r="AQ1257" i="4"/>
  <c r="AP1257" i="4"/>
  <c r="AQ1256" i="4"/>
  <c r="AP1256" i="4"/>
  <c r="AQ1255" i="4"/>
  <c r="AP1255" i="4"/>
  <c r="AQ1254" i="4"/>
  <c r="AP1254" i="4"/>
  <c r="AQ1253" i="4"/>
  <c r="AP1253" i="4"/>
  <c r="AQ1252" i="4"/>
  <c r="AP1252" i="4"/>
  <c r="AQ1251" i="4"/>
  <c r="AP1251" i="4"/>
  <c r="AQ1250" i="4"/>
  <c r="AP1250" i="4"/>
  <c r="AQ1249" i="4"/>
  <c r="AP1249" i="4"/>
  <c r="AQ1248" i="4"/>
  <c r="AP1248" i="4"/>
  <c r="AQ1247" i="4"/>
  <c r="AP1247" i="4"/>
  <c r="AQ1246" i="4"/>
  <c r="AP1246" i="4"/>
  <c r="AQ1245" i="4"/>
  <c r="AP1245" i="4"/>
  <c r="AQ1244" i="4"/>
  <c r="AP1244" i="4"/>
  <c r="AQ1243" i="4"/>
  <c r="AP1243" i="4"/>
  <c r="AQ1242" i="4"/>
  <c r="AP1242" i="4"/>
  <c r="AQ1241" i="4"/>
  <c r="AP1241" i="4"/>
  <c r="AQ1240" i="4"/>
  <c r="AP1240" i="4"/>
  <c r="AQ1239" i="4"/>
  <c r="AP1239" i="4"/>
  <c r="AQ1238" i="4"/>
  <c r="AP1238" i="4"/>
  <c r="AQ1237" i="4"/>
  <c r="AP1237" i="4"/>
  <c r="AQ1236" i="4"/>
  <c r="AP1236" i="4"/>
  <c r="AQ1235" i="4"/>
  <c r="AP1235" i="4"/>
  <c r="AQ1234" i="4"/>
  <c r="AP1234" i="4"/>
  <c r="AQ1233" i="4"/>
  <c r="AP1233" i="4"/>
  <c r="AQ1232" i="4"/>
  <c r="AP1232" i="4"/>
  <c r="AQ1231" i="4"/>
  <c r="AP1231" i="4"/>
  <c r="AQ1230" i="4"/>
  <c r="AP1230" i="4"/>
  <c r="AQ1229" i="4"/>
  <c r="AP1229" i="4"/>
  <c r="AQ1228" i="4"/>
  <c r="AP1228" i="4"/>
  <c r="AQ1227" i="4"/>
  <c r="AP1227" i="4"/>
  <c r="AQ1226" i="4"/>
  <c r="AP1226" i="4"/>
  <c r="AQ1225" i="4"/>
  <c r="AP1225" i="4"/>
  <c r="AQ1224" i="4"/>
  <c r="AP1224" i="4"/>
  <c r="AQ1223" i="4"/>
  <c r="AP1223" i="4"/>
  <c r="AQ1222" i="4"/>
  <c r="AP1222" i="4"/>
  <c r="AQ1221" i="4"/>
  <c r="AP1221" i="4"/>
  <c r="AQ1220" i="4"/>
  <c r="AP1220" i="4"/>
  <c r="AQ1219" i="4"/>
  <c r="AP1219" i="4"/>
  <c r="AQ1218" i="4"/>
  <c r="AP1218" i="4"/>
  <c r="AQ1217" i="4"/>
  <c r="AP1217" i="4"/>
  <c r="AQ1216" i="4"/>
  <c r="AP1216" i="4"/>
  <c r="AQ1215" i="4"/>
  <c r="AP1215" i="4"/>
  <c r="AQ1214" i="4"/>
  <c r="AP1214" i="4"/>
  <c r="AQ1213" i="4"/>
  <c r="AP1213" i="4"/>
  <c r="AQ1212" i="4"/>
  <c r="AP1212" i="4"/>
  <c r="AQ1211" i="4"/>
  <c r="AP1211" i="4"/>
  <c r="AQ1210" i="4"/>
  <c r="AP1210" i="4"/>
  <c r="AQ1209" i="4"/>
  <c r="AP1209" i="4"/>
  <c r="AQ1208" i="4"/>
  <c r="AP1208" i="4"/>
  <c r="AQ1207" i="4"/>
  <c r="AP1207" i="4"/>
  <c r="AQ1206" i="4"/>
  <c r="AP1206" i="4"/>
  <c r="AQ1205" i="4"/>
  <c r="AP1205" i="4"/>
  <c r="AQ1204" i="4"/>
  <c r="AP1204" i="4"/>
  <c r="AQ1203" i="4"/>
  <c r="AP1203" i="4"/>
  <c r="AQ1202" i="4"/>
  <c r="AP1202" i="4"/>
  <c r="AQ1201" i="4"/>
  <c r="AP1201" i="4"/>
  <c r="AQ1200" i="4"/>
  <c r="AP1200" i="4"/>
  <c r="AQ1199" i="4"/>
  <c r="AP1199" i="4"/>
  <c r="AQ1198" i="4"/>
  <c r="AP1198" i="4"/>
  <c r="AQ1197" i="4"/>
  <c r="AP1197" i="4"/>
  <c r="AQ1196" i="4"/>
  <c r="AP1196" i="4"/>
  <c r="AQ1195" i="4"/>
  <c r="AP1195" i="4"/>
  <c r="AQ1194" i="4"/>
  <c r="AP1194" i="4"/>
  <c r="AQ1193" i="4"/>
  <c r="AP1193" i="4"/>
  <c r="AQ1192" i="4"/>
  <c r="AP1192" i="4"/>
  <c r="AQ1191" i="4"/>
  <c r="AP1191" i="4"/>
  <c r="AQ1190" i="4"/>
  <c r="AP1190" i="4"/>
  <c r="AQ1189" i="4"/>
  <c r="AP1189" i="4"/>
  <c r="AQ1188" i="4"/>
  <c r="AP1188" i="4"/>
  <c r="AQ1187" i="4"/>
  <c r="AP1187" i="4"/>
  <c r="AQ1186" i="4"/>
  <c r="AP1186" i="4"/>
  <c r="AQ1185" i="4"/>
  <c r="AP1185" i="4"/>
  <c r="AQ1184" i="4"/>
  <c r="AP1184" i="4"/>
  <c r="AQ1183" i="4"/>
  <c r="AP1183" i="4"/>
  <c r="AQ1182" i="4"/>
  <c r="AP1182" i="4"/>
  <c r="AQ1181" i="4"/>
  <c r="AP1181" i="4"/>
  <c r="AQ1180" i="4"/>
  <c r="AP1180" i="4"/>
  <c r="AQ1179" i="4"/>
  <c r="AP1179" i="4"/>
  <c r="AQ1178" i="4"/>
  <c r="AP1178" i="4"/>
  <c r="AQ1177" i="4"/>
  <c r="AP1177" i="4"/>
  <c r="AQ1176" i="4"/>
  <c r="AP1176" i="4"/>
  <c r="AQ1175" i="4"/>
  <c r="AP1175" i="4"/>
  <c r="AQ1174" i="4"/>
  <c r="AP1174" i="4"/>
  <c r="AQ1173" i="4"/>
  <c r="AP1173" i="4"/>
  <c r="AQ1172" i="4"/>
  <c r="AP1172" i="4"/>
  <c r="AQ1171" i="4"/>
  <c r="AP1171" i="4"/>
  <c r="AQ1170" i="4"/>
  <c r="AP1170" i="4"/>
  <c r="AQ1169" i="4"/>
  <c r="AP1169" i="4"/>
  <c r="AQ1168" i="4"/>
  <c r="AP1168" i="4"/>
  <c r="AQ1167" i="4"/>
  <c r="AP1167" i="4"/>
  <c r="AQ1166" i="4"/>
  <c r="AP1166" i="4"/>
  <c r="AQ1165" i="4"/>
  <c r="AP1165" i="4"/>
  <c r="AQ1164" i="4"/>
  <c r="AP1164" i="4"/>
  <c r="AQ1163" i="4"/>
  <c r="AP1163" i="4"/>
  <c r="AQ1162" i="4"/>
  <c r="AP1162" i="4"/>
  <c r="AQ1161" i="4"/>
  <c r="AP1161" i="4"/>
  <c r="AQ1160" i="4"/>
  <c r="AP1160" i="4"/>
  <c r="AQ1159" i="4"/>
  <c r="AP1159" i="4"/>
  <c r="AQ1158" i="4"/>
  <c r="AP1158" i="4"/>
  <c r="AQ1157" i="4"/>
  <c r="AP1157" i="4"/>
  <c r="AQ1156" i="4"/>
  <c r="AP1156" i="4"/>
  <c r="AQ1155" i="4"/>
  <c r="AP1155" i="4"/>
  <c r="AQ1154" i="4"/>
  <c r="AP1154" i="4"/>
  <c r="AQ1153" i="4"/>
  <c r="AP1153" i="4"/>
  <c r="AQ1152" i="4"/>
  <c r="AP1152" i="4"/>
  <c r="AQ1151" i="4"/>
  <c r="AP1151" i="4"/>
  <c r="AQ1150" i="4"/>
  <c r="AP1150" i="4"/>
  <c r="AQ1149" i="4"/>
  <c r="AP1149" i="4"/>
  <c r="AQ1148" i="4"/>
  <c r="AP1148" i="4"/>
  <c r="AQ1147" i="4"/>
  <c r="AP1147" i="4"/>
  <c r="AQ1146" i="4"/>
  <c r="AP1146" i="4"/>
  <c r="AQ1145" i="4"/>
  <c r="AP1145" i="4"/>
  <c r="AQ1144" i="4"/>
  <c r="AP1144" i="4"/>
  <c r="AQ1143" i="4"/>
  <c r="AP1143" i="4"/>
  <c r="AQ1142" i="4"/>
  <c r="AP1142" i="4"/>
  <c r="AQ1141" i="4"/>
  <c r="AP1141" i="4"/>
  <c r="AQ1140" i="4"/>
  <c r="AP1140" i="4"/>
  <c r="AQ1139" i="4"/>
  <c r="AP1139" i="4"/>
  <c r="AQ1138" i="4"/>
  <c r="AP1138" i="4"/>
  <c r="AQ1137" i="4"/>
  <c r="AP1137" i="4"/>
  <c r="AQ1136" i="4"/>
  <c r="AP1136" i="4"/>
  <c r="AQ1135" i="4"/>
  <c r="AP1135" i="4"/>
  <c r="AQ1134" i="4"/>
  <c r="AP1134" i="4"/>
  <c r="AQ1133" i="4"/>
  <c r="AP1133" i="4"/>
  <c r="AQ1132" i="4"/>
  <c r="AP1132" i="4"/>
  <c r="AQ1131" i="4"/>
  <c r="AP1131" i="4"/>
  <c r="AQ1130" i="4"/>
  <c r="AP1130" i="4"/>
  <c r="AQ1129" i="4"/>
  <c r="AP1129" i="4"/>
  <c r="AQ1128" i="4"/>
  <c r="AP1128" i="4"/>
  <c r="AQ1127" i="4"/>
  <c r="AP1127" i="4"/>
  <c r="AQ1126" i="4"/>
  <c r="AP1126" i="4"/>
  <c r="AQ1125" i="4"/>
  <c r="AP1125" i="4"/>
  <c r="AQ1124" i="4"/>
  <c r="AP1124" i="4"/>
  <c r="AQ1123" i="4"/>
  <c r="AP1123" i="4"/>
  <c r="AQ1122" i="4"/>
  <c r="AP1122" i="4"/>
  <c r="AQ1121" i="4"/>
  <c r="AP1121" i="4"/>
  <c r="AQ1120" i="4"/>
  <c r="AP1120" i="4"/>
  <c r="AQ1119" i="4"/>
  <c r="AP1119" i="4"/>
  <c r="AQ1118" i="4"/>
  <c r="AP1118" i="4"/>
  <c r="AQ1117" i="4"/>
  <c r="AP1117" i="4"/>
  <c r="AQ1116" i="4"/>
  <c r="AP1116" i="4"/>
  <c r="AQ1115" i="4"/>
  <c r="AP1115" i="4"/>
  <c r="AQ1114" i="4"/>
  <c r="AP1114" i="4"/>
  <c r="AQ1113" i="4"/>
  <c r="AP1113" i="4"/>
  <c r="AQ1112" i="4"/>
  <c r="AP1112" i="4"/>
  <c r="AQ1111" i="4"/>
  <c r="AP1111" i="4"/>
  <c r="AQ1110" i="4"/>
  <c r="AP1110" i="4"/>
  <c r="AQ1109" i="4"/>
  <c r="AP1109" i="4"/>
  <c r="AQ1108" i="4"/>
  <c r="AP1108" i="4"/>
  <c r="AQ1107" i="4"/>
  <c r="AP1107" i="4"/>
  <c r="AQ1106" i="4"/>
  <c r="AP1106" i="4"/>
  <c r="AQ1105" i="4"/>
  <c r="AP1105" i="4"/>
  <c r="AQ1104" i="4"/>
  <c r="AP1104" i="4"/>
  <c r="AQ1103" i="4"/>
  <c r="AP1103" i="4"/>
  <c r="AQ1102" i="4"/>
  <c r="AP1102" i="4"/>
  <c r="AQ1101" i="4"/>
  <c r="AP1101" i="4"/>
  <c r="AQ1100" i="4"/>
  <c r="AP1100" i="4"/>
  <c r="AQ1099" i="4"/>
  <c r="AP1099" i="4"/>
  <c r="AQ1098" i="4"/>
  <c r="AP1098" i="4"/>
  <c r="AQ1097" i="4"/>
  <c r="AP1097" i="4"/>
  <c r="AQ1096" i="4"/>
  <c r="AP1096" i="4"/>
  <c r="AQ1095" i="4"/>
  <c r="AP1095" i="4"/>
  <c r="AQ1094" i="4"/>
  <c r="AP1094" i="4"/>
  <c r="AQ1093" i="4"/>
  <c r="AP1093" i="4"/>
  <c r="AQ1092" i="4"/>
  <c r="AP1092" i="4"/>
  <c r="AQ1091" i="4"/>
  <c r="AP1091" i="4"/>
  <c r="AQ1090" i="4"/>
  <c r="AP1090" i="4"/>
  <c r="AQ1089" i="4"/>
  <c r="AP1089" i="4"/>
  <c r="AQ1088" i="4"/>
  <c r="AP1088" i="4"/>
  <c r="AQ1087" i="4"/>
  <c r="AP1087" i="4"/>
  <c r="AQ1086" i="4"/>
  <c r="AP1086" i="4"/>
  <c r="AQ1085" i="4"/>
  <c r="AP1085" i="4"/>
  <c r="AQ1084" i="4"/>
  <c r="AP1084" i="4"/>
  <c r="AQ1083" i="4"/>
  <c r="AP1083" i="4"/>
  <c r="AQ1082" i="4"/>
  <c r="AP1082" i="4"/>
  <c r="AQ1081" i="4"/>
  <c r="AP1081" i="4"/>
  <c r="AQ1080" i="4"/>
  <c r="AP1080" i="4"/>
  <c r="AQ1079" i="4"/>
  <c r="AP1079" i="4"/>
  <c r="AQ1078" i="4"/>
  <c r="AP1078" i="4"/>
  <c r="AQ1077" i="4"/>
  <c r="AP1077" i="4"/>
  <c r="AQ1076" i="4"/>
  <c r="AP1076" i="4"/>
  <c r="AQ1075" i="4"/>
  <c r="AP1075" i="4"/>
  <c r="AQ1074" i="4"/>
  <c r="AP1074" i="4"/>
  <c r="AQ1073" i="4"/>
  <c r="AP1073" i="4"/>
  <c r="AQ1072" i="4"/>
  <c r="AP1072" i="4"/>
  <c r="AQ1071" i="4"/>
  <c r="AP1071" i="4"/>
  <c r="AQ1070" i="4"/>
  <c r="AP1070" i="4"/>
  <c r="AQ1069" i="4"/>
  <c r="AP1069" i="4"/>
  <c r="AQ1068" i="4"/>
  <c r="AP1068" i="4"/>
  <c r="AQ1067" i="4"/>
  <c r="AP1067" i="4"/>
  <c r="AQ1066" i="4"/>
  <c r="AP1066" i="4"/>
  <c r="AQ1065" i="4"/>
  <c r="AP1065" i="4"/>
  <c r="AQ1064" i="4"/>
  <c r="AP1064" i="4"/>
  <c r="AQ1063" i="4"/>
  <c r="AP1063" i="4"/>
  <c r="AQ1062" i="4"/>
  <c r="AP1062" i="4"/>
  <c r="AQ1061" i="4"/>
  <c r="AP1061" i="4"/>
  <c r="AQ1060" i="4"/>
  <c r="AP1060" i="4"/>
  <c r="AQ1059" i="4"/>
  <c r="AP1059" i="4"/>
  <c r="AQ1058" i="4"/>
  <c r="AP1058" i="4"/>
  <c r="AQ1057" i="4"/>
  <c r="AP1057" i="4"/>
  <c r="AQ1056" i="4"/>
  <c r="AP1056" i="4"/>
  <c r="AQ1055" i="4"/>
  <c r="AP1055" i="4"/>
  <c r="AQ1054" i="4"/>
  <c r="AP1054" i="4"/>
  <c r="AQ1053" i="4"/>
  <c r="AP1053" i="4"/>
  <c r="AQ1052" i="4"/>
  <c r="AP1052" i="4"/>
  <c r="AQ1051" i="4"/>
  <c r="AP1051" i="4"/>
  <c r="AQ1050" i="4"/>
  <c r="AP1050" i="4"/>
  <c r="AQ1049" i="4"/>
  <c r="AP1049" i="4"/>
  <c r="AQ1048" i="4"/>
  <c r="AP1048" i="4"/>
  <c r="AQ1047" i="4"/>
  <c r="AP1047" i="4"/>
  <c r="AQ1046" i="4"/>
  <c r="AP1046" i="4"/>
  <c r="AQ1045" i="4"/>
  <c r="AP1045" i="4"/>
  <c r="AQ1044" i="4"/>
  <c r="AP1044" i="4"/>
  <c r="AQ1043" i="4"/>
  <c r="AP1043" i="4"/>
  <c r="AQ1042" i="4"/>
  <c r="AP1042" i="4"/>
  <c r="AQ1041" i="4"/>
  <c r="AP1041" i="4"/>
  <c r="AQ1040" i="4"/>
  <c r="AP1040" i="4"/>
  <c r="AQ1039" i="4"/>
  <c r="AP1039" i="4"/>
  <c r="AQ1038" i="4"/>
  <c r="AP1038" i="4"/>
  <c r="AQ1037" i="4"/>
  <c r="AP1037" i="4"/>
  <c r="AQ1036" i="4"/>
  <c r="AP1036" i="4"/>
  <c r="AQ1035" i="4"/>
  <c r="AP1035" i="4"/>
  <c r="AQ1034" i="4"/>
  <c r="AP1034" i="4"/>
  <c r="AQ1033" i="4"/>
  <c r="AP1033" i="4"/>
  <c r="AQ1032" i="4"/>
  <c r="AP1032" i="4"/>
  <c r="AQ1031" i="4"/>
  <c r="AP1031" i="4"/>
  <c r="AQ1030" i="4"/>
  <c r="AP1030" i="4"/>
  <c r="AQ1029" i="4"/>
  <c r="AP1029" i="4"/>
  <c r="AQ1028" i="4"/>
  <c r="AP1028" i="4"/>
  <c r="AQ1027" i="4"/>
  <c r="AP1027" i="4"/>
  <c r="AQ1026" i="4"/>
  <c r="AP1026" i="4"/>
  <c r="AQ1025" i="4"/>
  <c r="AP1025" i="4"/>
  <c r="AQ1024" i="4"/>
  <c r="AP1024" i="4"/>
  <c r="AQ1023" i="4"/>
  <c r="AP1023" i="4"/>
  <c r="AQ1022" i="4"/>
  <c r="AP1022" i="4"/>
  <c r="AQ1021" i="4"/>
  <c r="AP1021" i="4"/>
  <c r="AQ1020" i="4"/>
  <c r="AP1020" i="4"/>
  <c r="AQ1019" i="4"/>
  <c r="AP1019" i="4"/>
  <c r="AQ1018" i="4"/>
  <c r="AP1018" i="4"/>
  <c r="AQ1017" i="4"/>
  <c r="AP1017" i="4"/>
  <c r="AQ1016" i="4"/>
  <c r="AP1016" i="4"/>
  <c r="AQ1015" i="4"/>
  <c r="AP1015" i="4"/>
  <c r="AQ1014" i="4"/>
  <c r="AP1014" i="4"/>
  <c r="AQ1013" i="4"/>
  <c r="AP1013" i="4"/>
  <c r="AQ1012" i="4"/>
  <c r="AP1012" i="4"/>
  <c r="AQ1011" i="4"/>
  <c r="AP1011" i="4"/>
  <c r="AQ1010" i="4"/>
  <c r="AP1010" i="4"/>
  <c r="AQ1009" i="4"/>
  <c r="AP1009" i="4"/>
  <c r="AQ1008" i="4"/>
  <c r="AP1008" i="4"/>
  <c r="AQ1007" i="4"/>
  <c r="AP1007" i="4"/>
  <c r="AQ1006" i="4"/>
  <c r="AP1006" i="4"/>
  <c r="AQ1005" i="4"/>
  <c r="AP1005" i="4"/>
  <c r="AQ1004" i="4"/>
  <c r="AP1004" i="4"/>
  <c r="AQ1003" i="4"/>
  <c r="AP1003" i="4"/>
  <c r="AQ1002" i="4"/>
  <c r="AP1002" i="4"/>
  <c r="AQ1001" i="4"/>
  <c r="AP1001" i="4"/>
  <c r="AQ1000" i="4"/>
  <c r="AP1000" i="4"/>
  <c r="AQ999" i="4"/>
  <c r="AP999" i="4"/>
  <c r="AQ998" i="4"/>
  <c r="AP998" i="4"/>
  <c r="AQ997" i="4"/>
  <c r="AP997" i="4"/>
  <c r="AQ996" i="4"/>
  <c r="AP996" i="4"/>
  <c r="AQ995" i="4"/>
  <c r="AP995" i="4"/>
  <c r="AQ994" i="4"/>
  <c r="AP994" i="4"/>
  <c r="AQ993" i="4"/>
  <c r="AP993" i="4"/>
  <c r="AQ992" i="4"/>
  <c r="AP992" i="4"/>
  <c r="AQ991" i="4"/>
  <c r="AP991" i="4"/>
  <c r="AQ990" i="4"/>
  <c r="AP990" i="4"/>
  <c r="AQ989" i="4"/>
  <c r="AP989" i="4"/>
  <c r="AQ988" i="4"/>
  <c r="AP988" i="4"/>
  <c r="AQ987" i="4"/>
  <c r="AP987" i="4"/>
  <c r="AQ986" i="4"/>
  <c r="AP986" i="4"/>
  <c r="AQ985" i="4"/>
  <c r="AP985" i="4"/>
  <c r="AQ984" i="4"/>
  <c r="AP984" i="4"/>
  <c r="AQ983" i="4"/>
  <c r="AP983" i="4"/>
  <c r="AQ982" i="4"/>
  <c r="AP982" i="4"/>
  <c r="AQ981" i="4"/>
  <c r="AP981" i="4"/>
  <c r="AQ980" i="4"/>
  <c r="AP980" i="4"/>
  <c r="AQ979" i="4"/>
  <c r="AP979" i="4"/>
  <c r="AQ978" i="4"/>
  <c r="AP978" i="4"/>
  <c r="AQ977" i="4"/>
  <c r="AP977" i="4"/>
  <c r="AQ976" i="4"/>
  <c r="AP976" i="4"/>
  <c r="AQ975" i="4"/>
  <c r="AP975" i="4"/>
  <c r="AQ974" i="4"/>
  <c r="AP974" i="4"/>
  <c r="AQ973" i="4"/>
  <c r="AP973" i="4"/>
  <c r="AQ972" i="4"/>
  <c r="AP972" i="4"/>
  <c r="AQ971" i="4"/>
  <c r="AP971" i="4"/>
  <c r="AQ970" i="4"/>
  <c r="AP970" i="4"/>
  <c r="AQ969" i="4"/>
  <c r="AP969" i="4"/>
  <c r="AQ968" i="4"/>
  <c r="AP968" i="4"/>
  <c r="AQ967" i="4"/>
  <c r="AP967" i="4"/>
  <c r="AQ966" i="4"/>
  <c r="AP966" i="4"/>
  <c r="AQ965" i="4"/>
  <c r="AP965" i="4"/>
  <c r="AQ964" i="4"/>
  <c r="AP964" i="4"/>
  <c r="AQ963" i="4"/>
  <c r="AP963" i="4"/>
  <c r="AQ962" i="4"/>
  <c r="AP962" i="4"/>
  <c r="AQ961" i="4"/>
  <c r="AP961" i="4"/>
  <c r="AQ960" i="4"/>
  <c r="AP960" i="4"/>
  <c r="AQ959" i="4"/>
  <c r="AP959" i="4"/>
  <c r="AQ958" i="4"/>
  <c r="AP958" i="4"/>
  <c r="AQ957" i="4"/>
  <c r="AP957" i="4"/>
  <c r="AQ956" i="4"/>
  <c r="AP956" i="4"/>
  <c r="AQ955" i="4"/>
  <c r="AP955" i="4"/>
  <c r="AQ954" i="4"/>
  <c r="AP954" i="4"/>
  <c r="AQ953" i="4"/>
  <c r="AP953" i="4"/>
  <c r="AQ952" i="4"/>
  <c r="AP952" i="4"/>
  <c r="AQ951" i="4"/>
  <c r="AP951" i="4"/>
  <c r="AQ950" i="4"/>
  <c r="AP950" i="4"/>
  <c r="AQ949" i="4"/>
  <c r="AP949" i="4"/>
  <c r="AQ948" i="4"/>
  <c r="AP948" i="4"/>
  <c r="AQ947" i="4"/>
  <c r="AP947" i="4"/>
  <c r="AQ946" i="4"/>
  <c r="AP946" i="4"/>
  <c r="AQ945" i="4"/>
  <c r="AP945" i="4"/>
  <c r="AQ944" i="4"/>
  <c r="AP944" i="4"/>
  <c r="AQ943" i="4"/>
  <c r="AP943" i="4"/>
  <c r="AQ942" i="4"/>
  <c r="AP942" i="4"/>
  <c r="AQ941" i="4"/>
  <c r="AP941" i="4"/>
  <c r="AQ940" i="4"/>
  <c r="AP940" i="4"/>
  <c r="AQ939" i="4"/>
  <c r="AP939" i="4"/>
  <c r="AQ938" i="4"/>
  <c r="AP938" i="4"/>
  <c r="AQ937" i="4"/>
  <c r="AP937" i="4"/>
  <c r="AQ936" i="4"/>
  <c r="AP936" i="4"/>
  <c r="AQ935" i="4"/>
  <c r="AP935" i="4"/>
  <c r="AQ934" i="4"/>
  <c r="AP934" i="4"/>
  <c r="AQ933" i="4"/>
  <c r="AP933" i="4"/>
  <c r="AQ932" i="4"/>
  <c r="AP932" i="4"/>
  <c r="AQ931" i="4"/>
  <c r="AP931" i="4"/>
  <c r="AQ930" i="4"/>
  <c r="AP930" i="4"/>
  <c r="AQ929" i="4"/>
  <c r="AP929" i="4"/>
  <c r="AQ928" i="4"/>
  <c r="AP928" i="4"/>
  <c r="AQ927" i="4"/>
  <c r="AP927" i="4"/>
  <c r="AQ926" i="4"/>
  <c r="AP926" i="4"/>
  <c r="AQ925" i="4"/>
  <c r="AP925" i="4"/>
  <c r="AQ924" i="4"/>
  <c r="AP924" i="4"/>
  <c r="AQ923" i="4"/>
  <c r="AP923" i="4"/>
  <c r="AQ922" i="4"/>
  <c r="AP922" i="4"/>
  <c r="AQ921" i="4"/>
  <c r="AP921" i="4"/>
  <c r="AQ920" i="4"/>
  <c r="AP920" i="4"/>
  <c r="AQ919" i="4"/>
  <c r="AP919" i="4"/>
  <c r="AQ918" i="4"/>
  <c r="AP918" i="4"/>
  <c r="AQ917" i="4"/>
  <c r="AP917" i="4"/>
  <c r="AQ916" i="4"/>
  <c r="AP916" i="4"/>
  <c r="AQ915" i="4"/>
  <c r="AP915" i="4"/>
  <c r="AQ914" i="4"/>
  <c r="AP914" i="4"/>
  <c r="AQ913" i="4"/>
  <c r="AP913" i="4"/>
  <c r="AQ912" i="4"/>
  <c r="AP912" i="4"/>
  <c r="AQ911" i="4"/>
  <c r="AP911" i="4"/>
  <c r="AQ910" i="4"/>
  <c r="AP910" i="4"/>
  <c r="AQ909" i="4"/>
  <c r="AP909" i="4"/>
  <c r="AQ908" i="4"/>
  <c r="AP908" i="4"/>
  <c r="AQ907" i="4"/>
  <c r="AP907" i="4"/>
  <c r="AQ906" i="4"/>
  <c r="AP906" i="4"/>
  <c r="AQ905" i="4"/>
  <c r="AP905" i="4"/>
  <c r="AQ904" i="4"/>
  <c r="AP904" i="4"/>
  <c r="AQ903" i="4"/>
  <c r="AP903" i="4"/>
  <c r="AQ902" i="4"/>
  <c r="AP902" i="4"/>
  <c r="AQ901" i="4"/>
  <c r="AP901" i="4"/>
  <c r="AQ900" i="4"/>
  <c r="AP900" i="4"/>
  <c r="AQ899" i="4"/>
  <c r="AP899" i="4"/>
  <c r="AQ898" i="4"/>
  <c r="AP898" i="4"/>
  <c r="AQ897" i="4"/>
  <c r="AP897" i="4"/>
  <c r="AQ896" i="4"/>
  <c r="AP896" i="4"/>
  <c r="AQ895" i="4"/>
  <c r="AP895" i="4"/>
  <c r="AQ894" i="4"/>
  <c r="AP894" i="4"/>
  <c r="AQ893" i="4"/>
  <c r="AP893" i="4"/>
  <c r="AQ892" i="4"/>
  <c r="AP892" i="4"/>
  <c r="AQ891" i="4"/>
  <c r="AP891" i="4"/>
  <c r="AQ890" i="4"/>
  <c r="AP890" i="4"/>
  <c r="AQ889" i="4"/>
  <c r="AP889" i="4"/>
  <c r="AQ888" i="4"/>
  <c r="AP888" i="4"/>
  <c r="AQ887" i="4"/>
  <c r="AP887" i="4"/>
  <c r="AQ886" i="4"/>
  <c r="AP886" i="4"/>
  <c r="AQ885" i="4"/>
  <c r="AP885" i="4"/>
  <c r="AQ884" i="4"/>
  <c r="AP884" i="4"/>
  <c r="AQ883" i="4"/>
  <c r="AP883" i="4"/>
  <c r="AQ882" i="4"/>
  <c r="AP882" i="4"/>
  <c r="AQ881" i="4"/>
  <c r="AP881" i="4"/>
  <c r="AQ880" i="4"/>
  <c r="AP880" i="4"/>
  <c r="AQ879" i="4"/>
  <c r="AP879" i="4"/>
  <c r="AQ878" i="4"/>
  <c r="AP878" i="4"/>
  <c r="AQ877" i="4"/>
  <c r="AP877" i="4"/>
  <c r="AQ876" i="4"/>
  <c r="AP876" i="4"/>
  <c r="AQ875" i="4"/>
  <c r="AP875" i="4"/>
  <c r="AQ874" i="4"/>
  <c r="AP874" i="4"/>
  <c r="AQ873" i="4"/>
  <c r="AP873" i="4"/>
  <c r="AQ872" i="4"/>
  <c r="AP872" i="4"/>
  <c r="AQ871" i="4"/>
  <c r="AP871" i="4"/>
  <c r="AQ870" i="4"/>
  <c r="AP870" i="4"/>
  <c r="AQ869" i="4"/>
  <c r="AP869" i="4"/>
  <c r="AQ868" i="4"/>
  <c r="AP868" i="4"/>
  <c r="AQ867" i="4"/>
  <c r="AP867" i="4"/>
  <c r="AQ866" i="4"/>
  <c r="AP866" i="4"/>
  <c r="AQ865" i="4"/>
  <c r="AP865" i="4"/>
  <c r="AQ864" i="4"/>
  <c r="AP864" i="4"/>
  <c r="AQ863" i="4"/>
  <c r="AP863" i="4"/>
  <c r="AQ862" i="4"/>
  <c r="AP862" i="4"/>
  <c r="AQ861" i="4"/>
  <c r="AP861" i="4"/>
  <c r="AQ860" i="4"/>
  <c r="AP860" i="4"/>
  <c r="AQ859" i="4"/>
  <c r="AP859" i="4"/>
  <c r="AQ858" i="4"/>
  <c r="AP858" i="4"/>
  <c r="AQ857" i="4"/>
  <c r="AP857" i="4"/>
  <c r="AQ856" i="4"/>
  <c r="AP856" i="4"/>
  <c r="AQ855" i="4"/>
  <c r="AP855" i="4"/>
  <c r="AQ854" i="4"/>
  <c r="AP854" i="4"/>
  <c r="AQ853" i="4"/>
  <c r="AP853" i="4"/>
  <c r="AQ852" i="4"/>
  <c r="AP852" i="4"/>
  <c r="AQ851" i="4"/>
  <c r="AP851" i="4"/>
  <c r="AQ850" i="4"/>
  <c r="AP850" i="4"/>
  <c r="AQ849" i="4"/>
  <c r="AP849" i="4"/>
  <c r="AQ848" i="4"/>
  <c r="AP848" i="4"/>
  <c r="AQ847" i="4"/>
  <c r="AP847" i="4"/>
  <c r="AQ846" i="4"/>
  <c r="AP846" i="4"/>
  <c r="AQ845" i="4"/>
  <c r="AP845" i="4"/>
  <c r="AQ844" i="4"/>
  <c r="AP844" i="4"/>
  <c r="AQ843" i="4"/>
  <c r="AP843" i="4"/>
  <c r="AQ842" i="4"/>
  <c r="AP842" i="4"/>
  <c r="AQ841" i="4"/>
  <c r="AP841" i="4"/>
  <c r="AQ840" i="4"/>
  <c r="AP840" i="4"/>
  <c r="AQ839" i="4"/>
  <c r="AP839" i="4"/>
  <c r="AQ838" i="4"/>
  <c r="AP838" i="4"/>
  <c r="AQ837" i="4"/>
  <c r="AP837" i="4"/>
  <c r="AQ836" i="4"/>
  <c r="AP836" i="4"/>
  <c r="AQ835" i="4"/>
  <c r="AP835" i="4"/>
  <c r="AQ834" i="4"/>
  <c r="AP834" i="4"/>
  <c r="AQ833" i="4"/>
  <c r="AP833" i="4"/>
  <c r="AQ832" i="4"/>
  <c r="AP832" i="4"/>
  <c r="AQ831" i="4"/>
  <c r="AP831" i="4"/>
  <c r="AQ830" i="4"/>
  <c r="AP830" i="4"/>
  <c r="AQ829" i="4"/>
  <c r="AP829" i="4"/>
  <c r="AQ828" i="4"/>
  <c r="AP828" i="4"/>
  <c r="AQ827" i="4"/>
  <c r="AP827" i="4"/>
  <c r="AQ826" i="4"/>
  <c r="AP826" i="4"/>
  <c r="AQ825" i="4"/>
  <c r="AP825" i="4"/>
  <c r="AQ824" i="4"/>
  <c r="AP824" i="4"/>
  <c r="AQ823" i="4"/>
  <c r="AP823" i="4"/>
  <c r="AQ822" i="4"/>
  <c r="AP822" i="4"/>
  <c r="AQ821" i="4"/>
  <c r="AP821" i="4"/>
  <c r="AQ820" i="4"/>
  <c r="AP820" i="4"/>
  <c r="AQ819" i="4"/>
  <c r="AP819" i="4"/>
  <c r="AQ818" i="4"/>
  <c r="AP818" i="4"/>
  <c r="AQ817" i="4"/>
  <c r="AP817" i="4"/>
  <c r="AQ816" i="4"/>
  <c r="AP816" i="4"/>
  <c r="AQ815" i="4"/>
  <c r="AP815" i="4"/>
  <c r="AQ814" i="4"/>
  <c r="AP814" i="4"/>
  <c r="AQ813" i="4"/>
  <c r="AP813" i="4"/>
  <c r="AQ812" i="4"/>
  <c r="AP812" i="4"/>
  <c r="AQ811" i="4"/>
  <c r="AP811" i="4"/>
  <c r="AQ810" i="4"/>
  <c r="AP810" i="4"/>
  <c r="AQ809" i="4"/>
  <c r="AP809" i="4"/>
  <c r="AQ808" i="4"/>
  <c r="AP808" i="4"/>
  <c r="AQ807" i="4"/>
  <c r="AP807" i="4"/>
  <c r="AQ806" i="4"/>
  <c r="AP806" i="4"/>
  <c r="AQ805" i="4"/>
  <c r="AP805" i="4"/>
  <c r="AQ804" i="4"/>
  <c r="AP804" i="4"/>
  <c r="AQ803" i="4"/>
  <c r="AP803" i="4"/>
  <c r="AQ802" i="4"/>
  <c r="AP802" i="4"/>
  <c r="AQ801" i="4"/>
  <c r="AP801" i="4"/>
  <c r="AQ800" i="4"/>
  <c r="AP800" i="4"/>
  <c r="AQ799" i="4"/>
  <c r="AP799" i="4"/>
  <c r="AQ798" i="4"/>
  <c r="AP798" i="4"/>
  <c r="AQ797" i="4"/>
  <c r="AP797" i="4"/>
  <c r="AQ796" i="4"/>
  <c r="AP796" i="4"/>
  <c r="AQ795" i="4"/>
  <c r="AP795" i="4"/>
  <c r="AQ794" i="4"/>
  <c r="AP794" i="4"/>
  <c r="AQ793" i="4"/>
  <c r="AP793" i="4"/>
  <c r="AQ792" i="4"/>
  <c r="AP792" i="4"/>
  <c r="AQ791" i="4"/>
  <c r="AP791" i="4"/>
  <c r="AQ790" i="4"/>
  <c r="AP790" i="4"/>
  <c r="AQ789" i="4"/>
  <c r="AP789" i="4"/>
  <c r="AQ788" i="4"/>
  <c r="AP788" i="4"/>
  <c r="AQ787" i="4"/>
  <c r="AP787" i="4"/>
  <c r="AQ786" i="4"/>
  <c r="AP786" i="4"/>
  <c r="AQ785" i="4"/>
  <c r="AP785" i="4"/>
  <c r="AQ784" i="4"/>
  <c r="AP784" i="4"/>
  <c r="AQ783" i="4"/>
  <c r="AP783" i="4"/>
  <c r="AQ782" i="4"/>
  <c r="AP782" i="4"/>
  <c r="AQ781" i="4"/>
  <c r="AP781" i="4"/>
  <c r="AQ780" i="4"/>
  <c r="AP780" i="4"/>
  <c r="AQ779" i="4"/>
  <c r="AP779" i="4"/>
  <c r="AQ778" i="4"/>
  <c r="AP778" i="4"/>
  <c r="AQ777" i="4"/>
  <c r="AP777" i="4"/>
  <c r="AQ776" i="4"/>
  <c r="AP776" i="4"/>
  <c r="AQ775" i="4"/>
  <c r="AP775" i="4"/>
  <c r="AQ774" i="4"/>
  <c r="AP774" i="4"/>
  <c r="AQ773" i="4"/>
  <c r="AP773" i="4"/>
  <c r="AQ772" i="4"/>
  <c r="AP772" i="4"/>
  <c r="AQ771" i="4"/>
  <c r="AP771" i="4"/>
  <c r="AQ770" i="4"/>
  <c r="AP770" i="4"/>
  <c r="AQ769" i="4"/>
  <c r="AP769" i="4"/>
  <c r="AQ768" i="4"/>
  <c r="AP768" i="4"/>
  <c r="AQ767" i="4"/>
  <c r="AP767" i="4"/>
  <c r="AQ766" i="4"/>
  <c r="AP766" i="4"/>
  <c r="AQ765" i="4"/>
  <c r="AP765" i="4"/>
  <c r="AQ764" i="4"/>
  <c r="AP764" i="4"/>
  <c r="AQ763" i="4"/>
  <c r="AP763" i="4"/>
  <c r="AQ762" i="4"/>
  <c r="AP762" i="4"/>
  <c r="AQ761" i="4"/>
  <c r="AP761" i="4"/>
  <c r="AQ760" i="4"/>
  <c r="AP760" i="4"/>
  <c r="AQ759" i="4"/>
  <c r="AP759" i="4"/>
  <c r="AQ758" i="4"/>
  <c r="AP758" i="4"/>
  <c r="AQ757" i="4"/>
  <c r="AP757" i="4"/>
  <c r="AQ756" i="4"/>
  <c r="AP756" i="4"/>
  <c r="AQ755" i="4"/>
  <c r="AP755" i="4"/>
  <c r="AQ754" i="4"/>
  <c r="AP754" i="4"/>
  <c r="AQ753" i="4"/>
  <c r="AP753" i="4"/>
  <c r="AQ752" i="4"/>
  <c r="AP752" i="4"/>
  <c r="AQ751" i="4"/>
  <c r="AP751" i="4"/>
  <c r="AQ750" i="4"/>
  <c r="AP750" i="4"/>
  <c r="AQ749" i="4"/>
  <c r="AP749" i="4"/>
  <c r="AQ748" i="4"/>
  <c r="AP748" i="4"/>
  <c r="AQ747" i="4"/>
  <c r="AP747" i="4"/>
  <c r="AQ746" i="4"/>
  <c r="AP746" i="4"/>
  <c r="AQ745" i="4"/>
  <c r="AP745" i="4"/>
  <c r="AQ744" i="4"/>
  <c r="AP744" i="4"/>
  <c r="AQ743" i="4"/>
  <c r="AP743" i="4"/>
  <c r="AQ742" i="4"/>
  <c r="AP742" i="4"/>
  <c r="AQ741" i="4"/>
  <c r="AP741" i="4"/>
  <c r="AQ740" i="4"/>
  <c r="AP740" i="4"/>
  <c r="AQ739" i="4"/>
  <c r="AP739" i="4"/>
  <c r="AQ738" i="4"/>
  <c r="AP738" i="4"/>
  <c r="AQ737" i="4"/>
  <c r="AP737" i="4"/>
  <c r="AQ736" i="4"/>
  <c r="AP736" i="4"/>
  <c r="AQ735" i="4"/>
  <c r="AP735" i="4"/>
  <c r="AQ734" i="4"/>
  <c r="AP734" i="4"/>
  <c r="AQ733" i="4"/>
  <c r="AP733" i="4"/>
  <c r="AQ732" i="4"/>
  <c r="AP732" i="4"/>
  <c r="AQ731" i="4"/>
  <c r="AP731" i="4"/>
  <c r="AQ730" i="4"/>
  <c r="AP730" i="4"/>
  <c r="AQ729" i="4"/>
  <c r="AP729" i="4"/>
  <c r="AQ728" i="4"/>
  <c r="AP728" i="4"/>
  <c r="AQ727" i="4"/>
  <c r="AP727" i="4"/>
  <c r="AQ726" i="4"/>
  <c r="AP726" i="4"/>
  <c r="AQ725" i="4"/>
  <c r="AP725" i="4"/>
  <c r="AQ724" i="4"/>
  <c r="AP724" i="4"/>
  <c r="AQ723" i="4"/>
  <c r="AP723" i="4"/>
  <c r="AQ722" i="4"/>
  <c r="AP722" i="4"/>
  <c r="AQ721" i="4"/>
  <c r="AP721" i="4"/>
  <c r="AQ720" i="4"/>
  <c r="AP720" i="4"/>
  <c r="AQ719" i="4"/>
  <c r="AP719" i="4"/>
  <c r="AQ718" i="4"/>
  <c r="AP718" i="4"/>
  <c r="AQ717" i="4"/>
  <c r="AP717" i="4"/>
  <c r="AQ716" i="4"/>
  <c r="AP716" i="4"/>
  <c r="AQ715" i="4"/>
  <c r="AP715" i="4"/>
  <c r="AQ714" i="4"/>
  <c r="AP714" i="4"/>
  <c r="AQ713" i="4"/>
  <c r="AP713" i="4"/>
  <c r="AQ712" i="4"/>
  <c r="AP712" i="4"/>
  <c r="AQ711" i="4"/>
  <c r="AP711" i="4"/>
  <c r="AQ710" i="4"/>
  <c r="AP710" i="4"/>
  <c r="AQ709" i="4"/>
  <c r="AP709" i="4"/>
  <c r="AQ708" i="4"/>
  <c r="AP708" i="4"/>
  <c r="AQ707" i="4"/>
  <c r="AP707" i="4"/>
  <c r="AQ706" i="4"/>
  <c r="AP706" i="4"/>
  <c r="AQ705" i="4"/>
  <c r="AP705" i="4"/>
  <c r="AQ704" i="4"/>
  <c r="AP704" i="4"/>
  <c r="AQ703" i="4"/>
  <c r="AP703" i="4"/>
  <c r="AQ702" i="4"/>
  <c r="AP702" i="4"/>
  <c r="AQ701" i="4"/>
  <c r="AP701" i="4"/>
  <c r="AQ700" i="4"/>
  <c r="AP700" i="4"/>
  <c r="AQ699" i="4"/>
  <c r="AP699" i="4"/>
  <c r="AQ698" i="4"/>
  <c r="AP698" i="4"/>
  <c r="AQ697" i="4"/>
  <c r="AP697" i="4"/>
  <c r="AQ696" i="4"/>
  <c r="AP696" i="4"/>
  <c r="AQ695" i="4"/>
  <c r="AP695" i="4"/>
  <c r="AQ694" i="4"/>
  <c r="AP694" i="4"/>
  <c r="AQ693" i="4"/>
  <c r="AP693" i="4"/>
  <c r="AQ692" i="4"/>
  <c r="AP692" i="4"/>
  <c r="AQ691" i="4"/>
  <c r="AP691" i="4"/>
  <c r="AQ690" i="4"/>
  <c r="AP690" i="4"/>
  <c r="AQ689" i="4"/>
  <c r="AP689" i="4"/>
  <c r="AQ688" i="4"/>
  <c r="AP688" i="4"/>
  <c r="AQ687" i="4"/>
  <c r="AP687" i="4"/>
  <c r="AQ686" i="4"/>
  <c r="AP686" i="4"/>
  <c r="AQ685" i="4"/>
  <c r="AP685" i="4"/>
  <c r="AQ684" i="4"/>
  <c r="AP684" i="4"/>
  <c r="AQ683" i="4"/>
  <c r="AP683" i="4"/>
  <c r="AQ682" i="4"/>
  <c r="AP682" i="4"/>
  <c r="AQ681" i="4"/>
  <c r="AP681" i="4"/>
  <c r="AQ680" i="4"/>
  <c r="AP680" i="4"/>
  <c r="AQ679" i="4"/>
  <c r="AP679" i="4"/>
  <c r="AQ678" i="4"/>
  <c r="AP678" i="4"/>
  <c r="AQ677" i="4"/>
  <c r="AP677" i="4"/>
  <c r="AQ676" i="4"/>
  <c r="AP676" i="4"/>
  <c r="AQ675" i="4"/>
  <c r="AP675" i="4"/>
  <c r="AQ674" i="4"/>
  <c r="AP674" i="4"/>
  <c r="AQ673" i="4"/>
  <c r="AP673" i="4"/>
  <c r="AQ672" i="4"/>
  <c r="AP672" i="4"/>
  <c r="AQ671" i="4"/>
  <c r="AP671" i="4"/>
  <c r="AQ670" i="4"/>
  <c r="AP670" i="4"/>
  <c r="AQ669" i="4"/>
  <c r="AP669" i="4"/>
  <c r="AQ668" i="4"/>
  <c r="AP668" i="4"/>
  <c r="AQ667" i="4"/>
  <c r="AP667" i="4"/>
  <c r="AQ666" i="4"/>
  <c r="AP666" i="4"/>
  <c r="AQ665" i="4"/>
  <c r="AP665" i="4"/>
  <c r="AQ664" i="4"/>
  <c r="AP664" i="4"/>
  <c r="AQ663" i="4"/>
  <c r="AP663" i="4"/>
  <c r="AQ662" i="4"/>
  <c r="AP662" i="4"/>
  <c r="AQ661" i="4"/>
  <c r="AP661" i="4"/>
  <c r="AQ660" i="4"/>
  <c r="AP660" i="4"/>
  <c r="AQ659" i="4"/>
  <c r="AP659" i="4"/>
  <c r="AQ658" i="4"/>
  <c r="AP658" i="4"/>
  <c r="AQ657" i="4"/>
  <c r="AP657" i="4"/>
  <c r="AQ656" i="4"/>
  <c r="AP656" i="4"/>
  <c r="AQ655" i="4"/>
  <c r="AP655" i="4"/>
  <c r="AQ654" i="4"/>
  <c r="AP654" i="4"/>
  <c r="AQ653" i="4"/>
  <c r="AP653" i="4"/>
  <c r="AQ652" i="4"/>
  <c r="AP652" i="4"/>
  <c r="AQ651" i="4"/>
  <c r="AP651" i="4"/>
  <c r="AQ650" i="4"/>
  <c r="AP650" i="4"/>
  <c r="AQ649" i="4"/>
  <c r="AP649" i="4"/>
  <c r="AQ648" i="4"/>
  <c r="AP648" i="4"/>
  <c r="AQ647" i="4"/>
  <c r="AP647" i="4"/>
  <c r="AQ646" i="4"/>
  <c r="AP646" i="4"/>
  <c r="AQ645" i="4"/>
  <c r="AP645" i="4"/>
  <c r="AQ644" i="4"/>
  <c r="AP644" i="4"/>
  <c r="AQ643" i="4"/>
  <c r="AP643" i="4"/>
  <c r="AQ642" i="4"/>
  <c r="AP642" i="4"/>
  <c r="AQ641" i="4"/>
  <c r="AP641" i="4"/>
  <c r="AQ640" i="4"/>
  <c r="AP640" i="4"/>
  <c r="AQ639" i="4"/>
  <c r="AP639" i="4"/>
  <c r="AQ638" i="4"/>
  <c r="AP638" i="4"/>
  <c r="AQ637" i="4"/>
  <c r="AP637" i="4"/>
  <c r="AQ636" i="4"/>
  <c r="AP636" i="4"/>
  <c r="AQ635" i="4"/>
  <c r="AP635" i="4"/>
  <c r="AQ634" i="4"/>
  <c r="AP634" i="4"/>
  <c r="AQ633" i="4"/>
  <c r="AP633" i="4"/>
  <c r="AQ632" i="4"/>
  <c r="AP632" i="4"/>
  <c r="AQ631" i="4"/>
  <c r="AP631" i="4"/>
  <c r="AQ630" i="4"/>
  <c r="AP630" i="4"/>
  <c r="AQ629" i="4"/>
  <c r="AP629" i="4"/>
  <c r="AQ628" i="4"/>
  <c r="AP628" i="4"/>
  <c r="AQ627" i="4"/>
  <c r="AP627" i="4"/>
  <c r="AQ626" i="4"/>
  <c r="AP626" i="4"/>
  <c r="AQ625" i="4"/>
  <c r="AP625" i="4"/>
  <c r="AQ624" i="4"/>
  <c r="AP624" i="4"/>
  <c r="AQ623" i="4"/>
  <c r="AP623" i="4"/>
  <c r="AQ622" i="4"/>
  <c r="AP622" i="4"/>
  <c r="AQ621" i="4"/>
  <c r="AP621" i="4"/>
  <c r="AQ620" i="4"/>
  <c r="AP620" i="4"/>
  <c r="AQ619" i="4"/>
  <c r="AP619" i="4"/>
  <c r="AQ618" i="4"/>
  <c r="AP618" i="4"/>
  <c r="AQ617" i="4"/>
  <c r="AP617" i="4"/>
  <c r="AQ616" i="4"/>
  <c r="AP616" i="4"/>
  <c r="AQ615" i="4"/>
  <c r="AP615" i="4"/>
  <c r="AQ614" i="4"/>
  <c r="AP614" i="4"/>
  <c r="AQ613" i="4"/>
  <c r="AP613" i="4"/>
  <c r="AQ612" i="4"/>
  <c r="AP612" i="4"/>
  <c r="AQ611" i="4"/>
  <c r="AP611" i="4"/>
  <c r="AQ610" i="4"/>
  <c r="AP610" i="4"/>
  <c r="AQ609" i="4"/>
  <c r="AP609" i="4"/>
  <c r="AQ608" i="4"/>
  <c r="AP608" i="4"/>
  <c r="AQ607" i="4"/>
  <c r="AP607" i="4"/>
  <c r="AQ606" i="4"/>
  <c r="AP606" i="4"/>
  <c r="AQ605" i="4"/>
  <c r="AP605" i="4"/>
  <c r="AQ604" i="4"/>
  <c r="AP604" i="4"/>
  <c r="AQ603" i="4"/>
  <c r="AP603" i="4"/>
  <c r="AQ602" i="4"/>
  <c r="AP602" i="4"/>
  <c r="AQ601" i="4"/>
  <c r="AP601" i="4"/>
  <c r="AQ600" i="4"/>
  <c r="AP600" i="4"/>
  <c r="AQ599" i="4"/>
  <c r="AP599" i="4"/>
  <c r="AQ598" i="4"/>
  <c r="AP598" i="4"/>
  <c r="AQ597" i="4"/>
  <c r="AP597" i="4"/>
  <c r="AQ596" i="4"/>
  <c r="AP596" i="4"/>
  <c r="AQ595" i="4"/>
  <c r="AP595" i="4"/>
  <c r="AQ594" i="4"/>
  <c r="AP594" i="4"/>
  <c r="AQ593" i="4"/>
  <c r="AP593" i="4"/>
  <c r="AQ592" i="4"/>
  <c r="AP592" i="4"/>
  <c r="AQ591" i="4"/>
  <c r="AP591" i="4"/>
  <c r="AQ590" i="4"/>
  <c r="AP590" i="4"/>
  <c r="AQ589" i="4"/>
  <c r="AP589" i="4"/>
  <c r="AQ588" i="4"/>
  <c r="AP588" i="4"/>
  <c r="AQ587" i="4"/>
  <c r="AP587" i="4"/>
  <c r="AQ586" i="4"/>
  <c r="AP586" i="4"/>
  <c r="AQ585" i="4"/>
  <c r="AP585" i="4"/>
  <c r="AQ584" i="4"/>
  <c r="AP584" i="4"/>
  <c r="AQ583" i="4"/>
  <c r="AP583" i="4"/>
  <c r="AQ582" i="4"/>
  <c r="AP582" i="4"/>
  <c r="AQ581" i="4"/>
  <c r="AP581" i="4"/>
  <c r="AQ580" i="4"/>
  <c r="AP580" i="4"/>
  <c r="AQ579" i="4"/>
  <c r="AP579" i="4"/>
  <c r="AQ578" i="4"/>
  <c r="AP578" i="4"/>
  <c r="AQ577" i="4"/>
  <c r="AP577" i="4"/>
  <c r="AQ576" i="4"/>
  <c r="AP576" i="4"/>
  <c r="AQ575" i="4"/>
  <c r="AP575" i="4"/>
  <c r="AQ574" i="4"/>
  <c r="AP574" i="4"/>
  <c r="AQ573" i="4"/>
  <c r="AP573" i="4"/>
  <c r="AQ572" i="4"/>
  <c r="AP572" i="4"/>
  <c r="AQ571" i="4"/>
  <c r="AP571" i="4"/>
  <c r="AQ570" i="4"/>
  <c r="AP570" i="4"/>
  <c r="AQ569" i="4"/>
  <c r="AP569" i="4"/>
  <c r="AQ568" i="4"/>
  <c r="AP568" i="4"/>
  <c r="AQ567" i="4"/>
  <c r="AP567" i="4"/>
  <c r="AQ566" i="4"/>
  <c r="AP566" i="4"/>
  <c r="AQ565" i="4"/>
  <c r="AP565" i="4"/>
  <c r="AQ564" i="4"/>
  <c r="AP564" i="4"/>
  <c r="AQ563" i="4"/>
  <c r="AP563" i="4"/>
  <c r="AQ562" i="4"/>
  <c r="AP562" i="4"/>
  <c r="AQ561" i="4"/>
  <c r="AP561" i="4"/>
  <c r="AQ560" i="4"/>
  <c r="AP560" i="4"/>
  <c r="AQ559" i="4"/>
  <c r="AP559" i="4"/>
  <c r="AQ558" i="4"/>
  <c r="AP558" i="4"/>
  <c r="AQ557" i="4"/>
  <c r="AP557" i="4"/>
  <c r="AQ556" i="4"/>
  <c r="AP556" i="4"/>
  <c r="AQ555" i="4"/>
  <c r="AP555" i="4"/>
  <c r="AQ554" i="4"/>
  <c r="AP554" i="4"/>
  <c r="AQ553" i="4"/>
  <c r="AP553" i="4"/>
  <c r="AQ552" i="4"/>
  <c r="AP552" i="4"/>
  <c r="AQ551" i="4"/>
  <c r="AP551" i="4"/>
  <c r="AQ550" i="4"/>
  <c r="AP550" i="4"/>
  <c r="AQ549" i="4"/>
  <c r="AP549" i="4"/>
  <c r="AQ548" i="4"/>
  <c r="AP548" i="4"/>
  <c r="AQ547" i="4"/>
  <c r="AP547" i="4"/>
  <c r="AQ546" i="4"/>
  <c r="AP546" i="4"/>
  <c r="AQ545" i="4"/>
  <c r="AP545" i="4"/>
  <c r="AQ544" i="4"/>
  <c r="AP544" i="4"/>
  <c r="AQ543" i="4"/>
  <c r="AP543" i="4"/>
  <c r="AQ542" i="4"/>
  <c r="AP542" i="4"/>
  <c r="AQ541" i="4"/>
  <c r="AP541" i="4"/>
  <c r="AQ540" i="4"/>
  <c r="AP540" i="4"/>
  <c r="AQ539" i="4"/>
  <c r="AP539" i="4"/>
  <c r="AQ538" i="4"/>
  <c r="AP538" i="4"/>
  <c r="AQ537" i="4"/>
  <c r="AP537" i="4"/>
  <c r="AQ536" i="4"/>
  <c r="AP536" i="4"/>
  <c r="AQ535" i="4"/>
  <c r="AP535" i="4"/>
  <c r="AQ534" i="4"/>
  <c r="AP534" i="4"/>
  <c r="AQ533" i="4"/>
  <c r="AP533" i="4"/>
  <c r="AQ532" i="4"/>
  <c r="AP532" i="4"/>
  <c r="AQ531" i="4"/>
  <c r="AP531" i="4"/>
  <c r="AQ530" i="4"/>
  <c r="AP530" i="4"/>
  <c r="AQ529" i="4"/>
  <c r="AP529" i="4"/>
  <c r="AQ528" i="4"/>
  <c r="AP528" i="4"/>
  <c r="AQ527" i="4"/>
  <c r="AP527" i="4"/>
  <c r="AQ526" i="4"/>
  <c r="AP526" i="4"/>
  <c r="AQ525" i="4"/>
  <c r="AP525" i="4"/>
  <c r="AQ524" i="4"/>
  <c r="AP524" i="4"/>
  <c r="AQ523" i="4"/>
  <c r="AP523" i="4"/>
  <c r="AQ522" i="4"/>
  <c r="AP522" i="4"/>
  <c r="AQ521" i="4"/>
  <c r="AP521" i="4"/>
  <c r="AQ520" i="4"/>
  <c r="AP520" i="4"/>
  <c r="AQ519" i="4"/>
  <c r="AP519" i="4"/>
  <c r="AQ518" i="4"/>
  <c r="AP518" i="4"/>
  <c r="AQ517" i="4"/>
  <c r="AP517" i="4"/>
  <c r="AQ516" i="4"/>
  <c r="AP516" i="4"/>
  <c r="AQ515" i="4"/>
  <c r="AP515" i="4"/>
  <c r="AQ514" i="4"/>
  <c r="AP514" i="4"/>
  <c r="AQ513" i="4"/>
  <c r="AP513" i="4"/>
  <c r="AQ512" i="4"/>
  <c r="AP512" i="4"/>
  <c r="AQ511" i="4"/>
  <c r="AP511" i="4"/>
  <c r="AQ510" i="4"/>
  <c r="AP510" i="4"/>
  <c r="AQ509" i="4"/>
  <c r="AP509" i="4"/>
  <c r="AQ508" i="4"/>
  <c r="AP508" i="4"/>
  <c r="AQ507" i="4"/>
  <c r="AP507" i="4"/>
  <c r="AQ506" i="4"/>
  <c r="AP506" i="4"/>
  <c r="AQ505" i="4"/>
  <c r="AP505" i="4"/>
  <c r="AQ504" i="4"/>
  <c r="AP504" i="4"/>
  <c r="AQ503" i="4"/>
  <c r="AP503" i="4"/>
  <c r="AQ502" i="4"/>
  <c r="AP502" i="4"/>
  <c r="AQ501" i="4"/>
  <c r="AP501" i="4"/>
  <c r="AQ500" i="4"/>
  <c r="AP500" i="4"/>
  <c r="AQ499" i="4"/>
  <c r="AP499" i="4"/>
  <c r="AQ498" i="4"/>
  <c r="AP498" i="4"/>
  <c r="AQ497" i="4"/>
  <c r="AP497" i="4"/>
  <c r="AQ496" i="4"/>
  <c r="AP496" i="4"/>
  <c r="AQ495" i="4"/>
  <c r="AP495" i="4"/>
  <c r="AQ494" i="4"/>
  <c r="AP494" i="4"/>
  <c r="AQ493" i="4"/>
  <c r="AP493" i="4"/>
  <c r="AQ492" i="4"/>
  <c r="AP492" i="4"/>
  <c r="AQ491" i="4"/>
  <c r="AP491" i="4"/>
  <c r="AQ490" i="4"/>
  <c r="AP490" i="4"/>
  <c r="AQ489" i="4"/>
  <c r="AP489" i="4"/>
  <c r="AQ488" i="4"/>
  <c r="AP488" i="4"/>
  <c r="AQ487" i="4"/>
  <c r="AP487" i="4"/>
  <c r="AQ486" i="4"/>
  <c r="AP486" i="4"/>
  <c r="AQ485" i="4"/>
  <c r="AP485" i="4"/>
  <c r="AQ484" i="4"/>
  <c r="AP484" i="4"/>
  <c r="AQ483" i="4"/>
  <c r="AP483" i="4"/>
  <c r="AQ482" i="4"/>
  <c r="AP482" i="4"/>
  <c r="AQ481" i="4"/>
  <c r="AP481" i="4"/>
  <c r="AQ480" i="4"/>
  <c r="AP480" i="4"/>
  <c r="AQ479" i="4"/>
  <c r="AP479" i="4"/>
  <c r="AQ478" i="4"/>
  <c r="AP478" i="4"/>
  <c r="AQ477" i="4"/>
  <c r="AP477" i="4"/>
  <c r="AQ476" i="4"/>
  <c r="AP476" i="4"/>
  <c r="AQ475" i="4"/>
  <c r="AP475" i="4"/>
  <c r="AQ474" i="4"/>
  <c r="AP474" i="4"/>
  <c r="AQ473" i="4"/>
  <c r="AP473" i="4"/>
  <c r="AQ472" i="4"/>
  <c r="AP472" i="4"/>
  <c r="AQ471" i="4"/>
  <c r="AP471" i="4"/>
  <c r="AQ470" i="4"/>
  <c r="AP470" i="4"/>
  <c r="AQ469" i="4"/>
  <c r="AP469" i="4"/>
  <c r="AQ468" i="4"/>
  <c r="AP468" i="4"/>
  <c r="AQ467" i="4"/>
  <c r="AP467" i="4"/>
  <c r="AQ466" i="4"/>
  <c r="AP466" i="4"/>
  <c r="AQ465" i="4"/>
  <c r="AP465" i="4"/>
  <c r="AQ464" i="4"/>
  <c r="AP464" i="4"/>
  <c r="AQ463" i="4"/>
  <c r="AP463" i="4"/>
  <c r="AQ462" i="4"/>
  <c r="AP462" i="4"/>
  <c r="AQ461" i="4"/>
  <c r="AP461" i="4"/>
  <c r="AQ460" i="4"/>
  <c r="AP460" i="4"/>
  <c r="AQ459" i="4"/>
  <c r="AP459" i="4"/>
  <c r="AQ458" i="4"/>
  <c r="AP458" i="4"/>
  <c r="AQ457" i="4"/>
  <c r="AP457" i="4"/>
  <c r="AQ456" i="4"/>
  <c r="AP456" i="4"/>
  <c r="AQ455" i="4"/>
  <c r="AP455" i="4"/>
  <c r="AQ454" i="4"/>
  <c r="AP454" i="4"/>
  <c r="AQ453" i="4"/>
  <c r="AP453" i="4"/>
  <c r="AQ452" i="4"/>
  <c r="AP452" i="4"/>
  <c r="AQ451" i="4"/>
  <c r="AP451" i="4"/>
  <c r="AQ450" i="4"/>
  <c r="AP450" i="4"/>
  <c r="AQ449" i="4"/>
  <c r="AP449" i="4"/>
  <c r="AQ448" i="4"/>
  <c r="AP448" i="4"/>
  <c r="AQ447" i="4"/>
  <c r="AP447" i="4"/>
  <c r="AQ446" i="4"/>
  <c r="AP446" i="4"/>
  <c r="AQ445" i="4"/>
  <c r="AP445" i="4"/>
  <c r="AQ444" i="4"/>
  <c r="AP444" i="4"/>
  <c r="AQ443" i="4"/>
  <c r="AP443" i="4"/>
  <c r="AQ442" i="4"/>
  <c r="AP442" i="4"/>
  <c r="AQ441" i="4"/>
  <c r="AP441" i="4"/>
  <c r="AQ440" i="4"/>
  <c r="AP440" i="4"/>
  <c r="AQ439" i="4"/>
  <c r="AP439" i="4"/>
  <c r="AQ438" i="4"/>
  <c r="AP438" i="4"/>
  <c r="AQ437" i="4"/>
  <c r="AP437" i="4"/>
  <c r="AQ436" i="4"/>
  <c r="AP436" i="4"/>
  <c r="AQ435" i="4"/>
  <c r="AP435" i="4"/>
  <c r="AQ434" i="4"/>
  <c r="AP434" i="4"/>
  <c r="AQ433" i="4"/>
  <c r="AP433" i="4"/>
  <c r="AQ432" i="4"/>
  <c r="AP432" i="4"/>
  <c r="AQ431" i="4"/>
  <c r="AP431" i="4"/>
  <c r="AQ430" i="4"/>
  <c r="AP430" i="4"/>
  <c r="AQ429" i="4"/>
  <c r="AP429" i="4"/>
  <c r="AQ428" i="4"/>
  <c r="AP428" i="4"/>
  <c r="AQ427" i="4"/>
  <c r="AP427" i="4"/>
  <c r="AQ426" i="4"/>
  <c r="AP426" i="4"/>
  <c r="AQ425" i="4"/>
  <c r="AP425" i="4"/>
  <c r="AQ424" i="4"/>
  <c r="AP424" i="4"/>
  <c r="AQ423" i="4"/>
  <c r="AP423" i="4"/>
  <c r="AQ422" i="4"/>
  <c r="AP422" i="4"/>
  <c r="AQ421" i="4"/>
  <c r="AP421" i="4"/>
  <c r="AQ420" i="4"/>
  <c r="AP420" i="4"/>
  <c r="AQ419" i="4"/>
  <c r="AP419" i="4"/>
  <c r="AQ418" i="4"/>
  <c r="AP418" i="4"/>
  <c r="AQ417" i="4"/>
  <c r="AP417" i="4"/>
  <c r="AQ416" i="4"/>
  <c r="AP416" i="4"/>
  <c r="AQ415" i="4"/>
  <c r="AP415" i="4"/>
  <c r="AQ414" i="4"/>
  <c r="AP414" i="4"/>
  <c r="AQ413" i="4"/>
  <c r="AP413" i="4"/>
  <c r="AQ412" i="4"/>
  <c r="AP412" i="4"/>
  <c r="AQ411" i="4"/>
  <c r="AP411" i="4"/>
  <c r="AQ410" i="4"/>
  <c r="AP410" i="4"/>
  <c r="AQ409" i="4"/>
  <c r="AP409" i="4"/>
  <c r="AQ408" i="4"/>
  <c r="AP408" i="4"/>
  <c r="AQ407" i="4"/>
  <c r="AP407" i="4"/>
  <c r="AQ406" i="4"/>
  <c r="AP406" i="4"/>
  <c r="AQ405" i="4"/>
  <c r="AP405" i="4"/>
  <c r="AQ404" i="4"/>
  <c r="AP404" i="4"/>
  <c r="AQ403" i="4"/>
  <c r="AP403" i="4"/>
  <c r="AQ402" i="4"/>
  <c r="AP402" i="4"/>
  <c r="AQ401" i="4"/>
  <c r="AP401" i="4"/>
  <c r="AQ400" i="4"/>
  <c r="AP400" i="4"/>
  <c r="AQ399" i="4"/>
  <c r="AP399" i="4"/>
  <c r="AQ398" i="4"/>
  <c r="AP398" i="4"/>
  <c r="AQ397" i="4"/>
  <c r="AP397" i="4"/>
  <c r="AQ396" i="4"/>
  <c r="AP396" i="4"/>
  <c r="AQ395" i="4"/>
  <c r="AP395" i="4"/>
  <c r="AQ394" i="4"/>
  <c r="AP394" i="4"/>
  <c r="AQ393" i="4"/>
  <c r="AP393" i="4"/>
  <c r="AQ392" i="4"/>
  <c r="AP392" i="4"/>
  <c r="AQ391" i="4"/>
  <c r="AP391" i="4"/>
  <c r="AQ390" i="4"/>
  <c r="AP390" i="4"/>
  <c r="AQ389" i="4"/>
  <c r="AP389" i="4"/>
  <c r="AQ388" i="4"/>
  <c r="AP388" i="4"/>
  <c r="AQ387" i="4"/>
  <c r="AP387" i="4"/>
  <c r="AQ386" i="4"/>
  <c r="AP386" i="4"/>
  <c r="AQ385" i="4"/>
  <c r="AP385" i="4"/>
  <c r="AQ384" i="4"/>
  <c r="AP384" i="4"/>
  <c r="AQ383" i="4"/>
  <c r="AP383" i="4"/>
  <c r="AQ382" i="4"/>
  <c r="AP382" i="4"/>
  <c r="AQ381" i="4"/>
  <c r="AP381" i="4"/>
  <c r="AQ380" i="4"/>
  <c r="AP380" i="4"/>
  <c r="AQ379" i="4"/>
  <c r="AP379" i="4"/>
  <c r="AQ378" i="4"/>
  <c r="AP378" i="4"/>
  <c r="AQ377" i="4"/>
  <c r="AP377" i="4"/>
  <c r="AQ376" i="4"/>
  <c r="AP376" i="4"/>
  <c r="AQ375" i="4"/>
  <c r="AP375" i="4"/>
  <c r="AQ374" i="4"/>
  <c r="AP374" i="4"/>
  <c r="AQ373" i="4"/>
  <c r="AP373" i="4"/>
  <c r="AQ372" i="4"/>
  <c r="AP372" i="4"/>
  <c r="AQ371" i="4"/>
  <c r="AP371" i="4"/>
  <c r="AQ370" i="4"/>
  <c r="AP370" i="4"/>
  <c r="AQ369" i="4"/>
  <c r="AP369" i="4"/>
  <c r="AQ368" i="4"/>
  <c r="AP368" i="4"/>
  <c r="AQ367" i="4"/>
  <c r="AP367" i="4"/>
  <c r="AQ366" i="4"/>
  <c r="AP366" i="4"/>
  <c r="AQ365" i="4"/>
  <c r="AP365" i="4"/>
  <c r="AQ364" i="4"/>
  <c r="AP364" i="4"/>
  <c r="AQ363" i="4"/>
  <c r="AP363" i="4"/>
  <c r="AQ362" i="4"/>
  <c r="AP362" i="4"/>
  <c r="AQ361" i="4"/>
  <c r="AP361" i="4"/>
  <c r="AQ360" i="4"/>
  <c r="AP360" i="4"/>
  <c r="AQ359" i="4"/>
  <c r="AP359" i="4"/>
  <c r="AQ358" i="4"/>
  <c r="AP358" i="4"/>
  <c r="AQ357" i="4"/>
  <c r="AP357" i="4"/>
  <c r="AQ356" i="4"/>
  <c r="AP356" i="4"/>
  <c r="AQ355" i="4"/>
  <c r="AP355" i="4"/>
  <c r="AQ354" i="4"/>
  <c r="AP354" i="4"/>
  <c r="AQ353" i="4"/>
  <c r="AP353" i="4"/>
  <c r="AQ352" i="4"/>
  <c r="AP352" i="4"/>
  <c r="AQ351" i="4"/>
  <c r="AP351" i="4"/>
  <c r="AQ350" i="4"/>
  <c r="AP350" i="4"/>
  <c r="AQ349" i="4"/>
  <c r="AP349" i="4"/>
  <c r="AQ348" i="4"/>
  <c r="AP348" i="4"/>
  <c r="AQ347" i="4"/>
  <c r="AP347" i="4"/>
  <c r="AQ346" i="4"/>
  <c r="AP346" i="4"/>
  <c r="AQ345" i="4"/>
  <c r="AP345" i="4"/>
  <c r="AQ344" i="4"/>
  <c r="AP344" i="4"/>
  <c r="AQ343" i="4"/>
  <c r="AP343" i="4"/>
  <c r="AQ342" i="4"/>
  <c r="AP342" i="4"/>
  <c r="AQ341" i="4"/>
  <c r="AP341" i="4"/>
  <c r="AQ340" i="4"/>
  <c r="AP340" i="4"/>
  <c r="AQ339" i="4"/>
  <c r="AP339" i="4"/>
  <c r="AQ338" i="4"/>
  <c r="AP338" i="4"/>
  <c r="AQ337" i="4"/>
  <c r="AP337" i="4"/>
  <c r="AQ336" i="4"/>
  <c r="AP336" i="4"/>
  <c r="AQ335" i="4"/>
  <c r="AP335" i="4"/>
  <c r="AQ334" i="4"/>
  <c r="AP334" i="4"/>
  <c r="AQ333" i="4"/>
  <c r="AP333" i="4"/>
  <c r="AQ332" i="4"/>
  <c r="AP332" i="4"/>
  <c r="AQ331" i="4"/>
  <c r="AP331" i="4"/>
  <c r="AQ330" i="4"/>
  <c r="AP330" i="4"/>
  <c r="AQ329" i="4"/>
  <c r="AP329" i="4"/>
  <c r="AQ328" i="4"/>
  <c r="AP328" i="4"/>
  <c r="AQ327" i="4"/>
  <c r="AP327" i="4"/>
  <c r="AQ326" i="4"/>
  <c r="AP326" i="4"/>
  <c r="AQ325" i="4"/>
  <c r="AP325" i="4"/>
  <c r="AQ324" i="4"/>
  <c r="AP324" i="4"/>
  <c r="AQ323" i="4"/>
  <c r="AP323" i="4"/>
  <c r="AQ322" i="4"/>
  <c r="AP322" i="4"/>
  <c r="AQ321" i="4"/>
  <c r="AP321" i="4"/>
  <c r="AQ320" i="4"/>
  <c r="AP320" i="4"/>
  <c r="AQ319" i="4"/>
  <c r="AP319" i="4"/>
  <c r="AQ318" i="4"/>
  <c r="AP318" i="4"/>
  <c r="AQ317" i="4"/>
  <c r="AP317" i="4"/>
  <c r="AQ316" i="4"/>
  <c r="AP316" i="4"/>
  <c r="AQ315" i="4"/>
  <c r="AP315" i="4"/>
  <c r="AQ314" i="4"/>
  <c r="AP314" i="4"/>
  <c r="AQ313" i="4"/>
  <c r="AP313" i="4"/>
  <c r="AQ312" i="4"/>
  <c r="AP312" i="4"/>
  <c r="AQ311" i="4"/>
  <c r="AP311" i="4"/>
  <c r="AQ310" i="4"/>
  <c r="AP310" i="4"/>
  <c r="AQ309" i="4"/>
  <c r="AP309" i="4"/>
  <c r="AQ308" i="4"/>
  <c r="AP308" i="4"/>
  <c r="AQ307" i="4"/>
  <c r="AP307" i="4"/>
  <c r="AQ306" i="4"/>
  <c r="AP306" i="4"/>
  <c r="AQ305" i="4"/>
  <c r="AP305" i="4"/>
  <c r="AQ304" i="4"/>
  <c r="AP304" i="4"/>
  <c r="AQ303" i="4"/>
  <c r="AP303" i="4"/>
  <c r="AQ302" i="4"/>
  <c r="AP302" i="4"/>
  <c r="AQ301" i="4"/>
  <c r="AP301" i="4"/>
  <c r="AQ300" i="4"/>
  <c r="AP300" i="4"/>
  <c r="AQ299" i="4"/>
  <c r="AP299" i="4"/>
  <c r="AQ298" i="4"/>
  <c r="AP298" i="4"/>
  <c r="AQ297" i="4"/>
  <c r="AP297" i="4"/>
  <c r="AQ296" i="4"/>
  <c r="AP296" i="4"/>
  <c r="AQ295" i="4"/>
  <c r="AP295" i="4"/>
  <c r="AQ294" i="4"/>
  <c r="AP294" i="4"/>
  <c r="AQ293" i="4"/>
  <c r="AP293" i="4"/>
  <c r="AQ292" i="4"/>
  <c r="AP292" i="4"/>
  <c r="AQ291" i="4"/>
  <c r="AP291" i="4"/>
  <c r="AQ290" i="4"/>
  <c r="AP290" i="4"/>
  <c r="AQ289" i="4"/>
  <c r="AP289" i="4"/>
  <c r="AQ288" i="4"/>
  <c r="AP288" i="4"/>
  <c r="AQ287" i="4"/>
  <c r="AP287" i="4"/>
  <c r="AQ286" i="4"/>
  <c r="AP286" i="4"/>
  <c r="AQ285" i="4"/>
  <c r="AP285" i="4"/>
  <c r="AQ284" i="4"/>
  <c r="AP284" i="4"/>
  <c r="AQ283" i="4"/>
  <c r="AP283" i="4"/>
  <c r="AQ282" i="4"/>
  <c r="AP282" i="4"/>
  <c r="AQ281" i="4"/>
  <c r="AP281" i="4"/>
  <c r="AQ280" i="4"/>
  <c r="AP280" i="4"/>
  <c r="AQ279" i="4"/>
  <c r="AP279" i="4"/>
  <c r="AQ278" i="4"/>
  <c r="AP278" i="4"/>
  <c r="AQ277" i="4"/>
  <c r="AP277" i="4"/>
  <c r="AQ276" i="4"/>
  <c r="AP276" i="4"/>
  <c r="AQ275" i="4"/>
  <c r="AP275" i="4"/>
  <c r="AQ274" i="4"/>
  <c r="AP274" i="4"/>
  <c r="AQ273" i="4"/>
  <c r="AP273" i="4"/>
  <c r="AQ272" i="4"/>
  <c r="AP272" i="4"/>
  <c r="AQ271" i="4"/>
  <c r="AP271" i="4"/>
  <c r="AQ270" i="4"/>
  <c r="AP270" i="4"/>
  <c r="AQ269" i="4"/>
  <c r="AP269" i="4"/>
  <c r="AQ268" i="4"/>
  <c r="AP268" i="4"/>
  <c r="AQ267" i="4"/>
  <c r="AP267" i="4"/>
  <c r="AQ266" i="4"/>
  <c r="AP266" i="4"/>
  <c r="AQ265" i="4"/>
  <c r="AP265" i="4"/>
  <c r="AQ264" i="4"/>
  <c r="AP264" i="4"/>
  <c r="AQ263" i="4"/>
  <c r="AP263" i="4"/>
  <c r="AQ262" i="4"/>
  <c r="AP262" i="4"/>
  <c r="AQ261" i="4"/>
  <c r="AP261" i="4"/>
  <c r="AQ260" i="4"/>
  <c r="AP260" i="4"/>
  <c r="AQ259" i="4"/>
  <c r="AP259" i="4"/>
  <c r="AQ258" i="4"/>
  <c r="AP258" i="4"/>
  <c r="AQ257" i="4"/>
  <c r="AP257" i="4"/>
  <c r="AQ256" i="4"/>
  <c r="AP256" i="4"/>
  <c r="AQ255" i="4"/>
  <c r="AP255" i="4"/>
  <c r="AQ254" i="4"/>
  <c r="AP254" i="4"/>
  <c r="AQ253" i="4"/>
  <c r="AP253" i="4"/>
  <c r="AQ252" i="4"/>
  <c r="AP252" i="4"/>
  <c r="AQ251" i="4"/>
  <c r="AP251" i="4"/>
  <c r="AQ250" i="4"/>
  <c r="AP250" i="4"/>
  <c r="AQ249" i="4"/>
  <c r="AP249" i="4"/>
  <c r="AQ248" i="4"/>
  <c r="AP248" i="4"/>
  <c r="AQ247" i="4"/>
  <c r="AP247" i="4"/>
  <c r="AQ246" i="4"/>
  <c r="AP246" i="4"/>
  <c r="AQ245" i="4"/>
  <c r="AP245" i="4"/>
  <c r="AQ244" i="4"/>
  <c r="AP244" i="4"/>
  <c r="AQ243" i="4"/>
  <c r="AP243" i="4"/>
  <c r="AQ242" i="4"/>
  <c r="AP242" i="4"/>
  <c r="AQ241" i="4"/>
  <c r="AP241" i="4"/>
  <c r="AQ240" i="4"/>
  <c r="AP240" i="4"/>
  <c r="AQ239" i="4"/>
  <c r="AP239" i="4"/>
  <c r="AQ238" i="4"/>
  <c r="AP238" i="4"/>
  <c r="AQ237" i="4"/>
  <c r="AP237" i="4"/>
  <c r="AQ236" i="4"/>
  <c r="AP236" i="4"/>
  <c r="AQ235" i="4"/>
  <c r="AP235" i="4"/>
  <c r="AQ234" i="4"/>
  <c r="AP234" i="4"/>
  <c r="AQ233" i="4"/>
  <c r="AP233" i="4"/>
  <c r="AQ232" i="4"/>
  <c r="AP232" i="4"/>
  <c r="AQ231" i="4"/>
  <c r="AP231" i="4"/>
  <c r="AQ230" i="4"/>
  <c r="AP230" i="4"/>
  <c r="AQ229" i="4"/>
  <c r="AP229" i="4"/>
  <c r="AQ228" i="4"/>
  <c r="AP228" i="4"/>
  <c r="AQ227" i="4"/>
  <c r="AP227" i="4"/>
  <c r="AQ226" i="4"/>
  <c r="AP226" i="4"/>
  <c r="AQ225" i="4"/>
  <c r="AP225" i="4"/>
  <c r="AQ224" i="4"/>
  <c r="AP224" i="4"/>
  <c r="AQ223" i="4"/>
  <c r="AP223" i="4"/>
  <c r="AQ222" i="4"/>
  <c r="AP222" i="4"/>
  <c r="AQ221" i="4"/>
  <c r="AP221" i="4"/>
  <c r="AQ220" i="4"/>
  <c r="AP220" i="4"/>
  <c r="AQ219" i="4"/>
  <c r="AP219" i="4"/>
  <c r="AQ218" i="4"/>
  <c r="AP218" i="4"/>
  <c r="AQ217" i="4"/>
  <c r="AP217" i="4"/>
  <c r="AQ216" i="4"/>
  <c r="AP216" i="4"/>
  <c r="AQ215" i="4"/>
  <c r="AP215" i="4"/>
  <c r="AQ214" i="4"/>
  <c r="AP214" i="4"/>
  <c r="AQ213" i="4"/>
  <c r="AP213" i="4"/>
  <c r="AQ212" i="4"/>
  <c r="AP212" i="4"/>
  <c r="AQ211" i="4"/>
  <c r="AP211" i="4"/>
  <c r="AQ210" i="4"/>
  <c r="AP210" i="4"/>
  <c r="AQ209" i="4"/>
  <c r="AP209" i="4"/>
  <c r="AQ208" i="4"/>
  <c r="AP208" i="4"/>
  <c r="AQ207" i="4"/>
  <c r="AP207" i="4"/>
  <c r="AQ206" i="4"/>
  <c r="AP206" i="4"/>
  <c r="AQ205" i="4"/>
  <c r="AP205" i="4"/>
  <c r="AQ204" i="4"/>
  <c r="AP204" i="4"/>
  <c r="AQ203" i="4"/>
  <c r="AP203" i="4"/>
  <c r="AQ202" i="4"/>
  <c r="AP202" i="4"/>
  <c r="AQ201" i="4"/>
  <c r="AP201" i="4"/>
  <c r="AQ200" i="4"/>
  <c r="AP200" i="4"/>
  <c r="AQ199" i="4"/>
  <c r="AP199" i="4"/>
  <c r="AQ198" i="4"/>
  <c r="AP198" i="4"/>
  <c r="AQ197" i="4"/>
  <c r="AP197" i="4"/>
  <c r="AQ196" i="4"/>
  <c r="AP196" i="4"/>
  <c r="AQ195" i="4"/>
  <c r="AP195" i="4"/>
  <c r="AQ194" i="4"/>
  <c r="AP194" i="4"/>
  <c r="AQ193" i="4"/>
  <c r="AP193" i="4"/>
  <c r="AQ192" i="4"/>
  <c r="AP192" i="4"/>
  <c r="AQ191" i="4"/>
  <c r="AP191" i="4"/>
  <c r="AQ190" i="4"/>
  <c r="AP190" i="4"/>
  <c r="AQ189" i="4"/>
  <c r="AP189" i="4"/>
  <c r="AQ188" i="4"/>
  <c r="AP188" i="4"/>
  <c r="AQ187" i="4"/>
  <c r="AP187" i="4"/>
  <c r="AQ186" i="4"/>
  <c r="AP186" i="4"/>
  <c r="AQ185" i="4"/>
  <c r="AP185" i="4"/>
  <c r="AQ184" i="4"/>
  <c r="AP184" i="4"/>
  <c r="AQ183" i="4"/>
  <c r="AP183" i="4"/>
  <c r="AQ182" i="4"/>
  <c r="AP182" i="4"/>
  <c r="AQ181" i="4"/>
  <c r="AP181" i="4"/>
  <c r="AQ180" i="4"/>
  <c r="AP180" i="4"/>
  <c r="AQ179" i="4"/>
  <c r="AP179" i="4"/>
  <c r="AQ178" i="4"/>
  <c r="AP178" i="4"/>
  <c r="AQ177" i="4"/>
  <c r="AP177" i="4"/>
  <c r="AQ176" i="4"/>
  <c r="AP176" i="4"/>
  <c r="AQ175" i="4"/>
  <c r="AP175" i="4"/>
  <c r="AQ174" i="4"/>
  <c r="AP174" i="4"/>
  <c r="AQ173" i="4"/>
  <c r="AP173" i="4"/>
  <c r="AQ172" i="4"/>
  <c r="AP172" i="4"/>
  <c r="AQ171" i="4"/>
  <c r="AP171" i="4"/>
  <c r="AQ170" i="4"/>
  <c r="AP170" i="4"/>
  <c r="AQ169" i="4"/>
  <c r="AP169" i="4"/>
  <c r="AQ168" i="4"/>
  <c r="AP168" i="4"/>
  <c r="AQ167" i="4"/>
  <c r="AP167" i="4"/>
  <c r="AQ166" i="4"/>
  <c r="AP166" i="4"/>
  <c r="AQ165" i="4"/>
  <c r="AP165" i="4"/>
  <c r="AQ164" i="4"/>
  <c r="AP164" i="4"/>
  <c r="AQ163" i="4"/>
  <c r="AP163" i="4"/>
  <c r="AQ162" i="4"/>
  <c r="AP162" i="4"/>
  <c r="AQ161" i="4"/>
  <c r="AP161" i="4"/>
  <c r="AQ160" i="4"/>
  <c r="AP160" i="4"/>
  <c r="AQ159" i="4"/>
  <c r="AP159" i="4"/>
  <c r="AQ158" i="4"/>
  <c r="AP158" i="4"/>
  <c r="AQ157" i="4"/>
  <c r="AP157" i="4"/>
  <c r="AQ156" i="4"/>
  <c r="AP156" i="4"/>
  <c r="AQ155" i="4"/>
  <c r="AP155" i="4"/>
  <c r="AQ154" i="4"/>
  <c r="AP154" i="4"/>
  <c r="AQ153" i="4"/>
  <c r="AP153" i="4"/>
  <c r="AQ152" i="4"/>
  <c r="AP152" i="4"/>
  <c r="AQ151" i="4"/>
  <c r="AP151" i="4"/>
  <c r="AQ150" i="4"/>
  <c r="AP150" i="4"/>
  <c r="AQ149" i="4"/>
  <c r="AP149" i="4"/>
  <c r="AQ148" i="4"/>
  <c r="AP148" i="4"/>
  <c r="AQ147" i="4"/>
  <c r="AP147" i="4"/>
  <c r="AQ146" i="4"/>
  <c r="AP146" i="4"/>
  <c r="AQ145" i="4"/>
  <c r="AP145" i="4"/>
  <c r="AQ144" i="4"/>
  <c r="AP144" i="4"/>
  <c r="AQ143" i="4"/>
  <c r="AP143" i="4"/>
  <c r="AQ142" i="4"/>
  <c r="AP142" i="4"/>
  <c r="AQ141" i="4"/>
  <c r="AP141" i="4"/>
  <c r="AQ140" i="4"/>
  <c r="AP140" i="4"/>
  <c r="AQ139" i="4"/>
  <c r="AP139" i="4"/>
  <c r="AQ138" i="4"/>
  <c r="AP138" i="4"/>
  <c r="AQ137" i="4"/>
  <c r="AP137" i="4"/>
  <c r="AQ136" i="4"/>
  <c r="AP136" i="4"/>
  <c r="AQ135" i="4"/>
  <c r="AP135" i="4"/>
  <c r="AQ134" i="4"/>
  <c r="AP134" i="4"/>
  <c r="AQ133" i="4"/>
  <c r="AP133" i="4"/>
  <c r="AQ132" i="4"/>
  <c r="AP132" i="4"/>
  <c r="AQ131" i="4"/>
  <c r="AP131" i="4"/>
  <c r="AQ130" i="4"/>
  <c r="AP130" i="4"/>
  <c r="AQ129" i="4"/>
  <c r="AP129" i="4"/>
  <c r="AQ128" i="4"/>
  <c r="AP128" i="4"/>
  <c r="AQ127" i="4"/>
  <c r="AP127" i="4"/>
  <c r="AQ126" i="4"/>
  <c r="AP126" i="4"/>
  <c r="AQ125" i="4"/>
  <c r="AP125" i="4"/>
  <c r="AQ124" i="4"/>
  <c r="AP124" i="4"/>
  <c r="AQ123" i="4"/>
  <c r="AP123" i="4"/>
  <c r="AQ122" i="4"/>
  <c r="AP122" i="4"/>
  <c r="AQ121" i="4"/>
  <c r="AP121" i="4"/>
  <c r="AQ120" i="4"/>
  <c r="AP120" i="4"/>
  <c r="AQ119" i="4"/>
  <c r="AP119" i="4"/>
  <c r="AQ118" i="4"/>
  <c r="AP118" i="4"/>
  <c r="AQ117" i="4"/>
  <c r="AP117" i="4"/>
  <c r="AQ116" i="4"/>
  <c r="AP116" i="4"/>
  <c r="AQ115" i="4"/>
  <c r="AP115" i="4"/>
  <c r="AQ114" i="4"/>
  <c r="AP114" i="4"/>
  <c r="AQ113" i="4"/>
  <c r="AP113" i="4"/>
  <c r="AQ112" i="4"/>
  <c r="AP112" i="4"/>
  <c r="AQ111" i="4"/>
  <c r="AP111" i="4"/>
  <c r="AQ110" i="4"/>
  <c r="AP110" i="4"/>
  <c r="AQ109" i="4"/>
  <c r="AP109" i="4"/>
  <c r="AQ108" i="4"/>
  <c r="AP108" i="4"/>
  <c r="AQ107" i="4"/>
  <c r="AP107" i="4"/>
  <c r="AQ106" i="4"/>
  <c r="AP106" i="4"/>
  <c r="AQ105" i="4"/>
  <c r="AP105" i="4"/>
  <c r="AQ104" i="4"/>
  <c r="AP104" i="4"/>
  <c r="AQ103" i="4"/>
  <c r="AP103" i="4"/>
  <c r="AQ102" i="4"/>
  <c r="AP102" i="4"/>
  <c r="AQ101" i="4"/>
  <c r="AP101" i="4"/>
  <c r="AQ100" i="4"/>
  <c r="AP100" i="4"/>
  <c r="AQ99" i="4"/>
  <c r="AP99" i="4"/>
  <c r="AQ98" i="4"/>
  <c r="AP98" i="4"/>
  <c r="AQ97" i="4"/>
  <c r="AP97" i="4"/>
  <c r="AQ96" i="4"/>
  <c r="AP96" i="4"/>
  <c r="AQ95" i="4"/>
  <c r="AP95" i="4"/>
  <c r="AQ94" i="4"/>
  <c r="AP94" i="4"/>
  <c r="AQ93" i="4"/>
  <c r="AP93" i="4"/>
  <c r="AQ92" i="4"/>
  <c r="AP92" i="4"/>
  <c r="AQ91" i="4"/>
  <c r="AP91" i="4"/>
  <c r="AQ90" i="4"/>
  <c r="AP90" i="4"/>
  <c r="AQ89" i="4"/>
  <c r="AP89" i="4"/>
  <c r="AQ88" i="4"/>
  <c r="AP88" i="4"/>
  <c r="AQ87" i="4"/>
  <c r="AP87" i="4"/>
  <c r="AQ86" i="4"/>
  <c r="AP86" i="4"/>
  <c r="AQ85" i="4"/>
  <c r="AP85" i="4"/>
  <c r="AQ84" i="4"/>
  <c r="AP84" i="4"/>
  <c r="AQ83" i="4"/>
  <c r="AP83" i="4"/>
  <c r="AQ82" i="4"/>
  <c r="AP82" i="4"/>
  <c r="AQ81" i="4"/>
  <c r="AP81" i="4"/>
  <c r="AQ80" i="4"/>
  <c r="AP80" i="4"/>
  <c r="AQ79" i="4"/>
  <c r="AP79" i="4"/>
  <c r="AQ78" i="4"/>
  <c r="AP78" i="4"/>
  <c r="AQ77" i="4"/>
  <c r="AP77" i="4"/>
  <c r="AQ76" i="4"/>
  <c r="AP76" i="4"/>
  <c r="AQ75" i="4"/>
  <c r="AP75" i="4"/>
  <c r="AQ74" i="4"/>
  <c r="AP74" i="4"/>
  <c r="AQ73" i="4"/>
  <c r="AP73" i="4"/>
  <c r="AQ72" i="4"/>
  <c r="AP72" i="4"/>
  <c r="AQ71" i="4"/>
  <c r="AP71" i="4"/>
  <c r="AQ70" i="4"/>
  <c r="AP70" i="4"/>
  <c r="AQ69" i="4"/>
  <c r="AP69" i="4"/>
  <c r="AQ68" i="4"/>
  <c r="AP68" i="4"/>
  <c r="AQ67" i="4"/>
  <c r="AP67" i="4"/>
  <c r="AQ66" i="4"/>
  <c r="AP66" i="4"/>
  <c r="AQ65" i="4"/>
  <c r="AP65" i="4"/>
  <c r="AQ64" i="4"/>
  <c r="AP64" i="4"/>
  <c r="AQ63" i="4"/>
  <c r="AP63" i="4"/>
  <c r="AQ62" i="4"/>
  <c r="AP62" i="4"/>
  <c r="AQ61" i="4"/>
  <c r="AP61" i="4"/>
  <c r="AQ60" i="4"/>
  <c r="AP60" i="4"/>
  <c r="AQ59" i="4"/>
  <c r="AP59" i="4"/>
  <c r="AQ58" i="4"/>
  <c r="AP58" i="4"/>
  <c r="AQ57" i="4"/>
  <c r="AP57" i="4"/>
  <c r="AQ56" i="4"/>
  <c r="AP56" i="4"/>
  <c r="AQ55" i="4"/>
  <c r="AP55" i="4"/>
  <c r="AQ54" i="4"/>
  <c r="AP54" i="4"/>
  <c r="AQ53" i="4"/>
  <c r="AP53" i="4"/>
  <c r="AQ52" i="4"/>
  <c r="AP52" i="4"/>
  <c r="AQ51" i="4"/>
  <c r="AP51" i="4"/>
  <c r="AQ50" i="4"/>
  <c r="AP50" i="4"/>
  <c r="AQ49" i="4"/>
  <c r="AP49" i="4"/>
  <c r="AQ48" i="4"/>
  <c r="AP48" i="4"/>
  <c r="AQ47" i="4"/>
  <c r="AP47" i="4"/>
  <c r="AQ46" i="4"/>
  <c r="AP46" i="4"/>
  <c r="AQ45" i="4"/>
  <c r="AP45" i="4"/>
  <c r="AQ44" i="4"/>
  <c r="AP44" i="4"/>
  <c r="AQ43" i="4"/>
  <c r="AP43" i="4"/>
  <c r="AQ42" i="4"/>
  <c r="AP42" i="4"/>
  <c r="AQ41" i="4"/>
  <c r="AP41" i="4"/>
  <c r="AQ40" i="4"/>
  <c r="AP40" i="4"/>
  <c r="AQ39" i="4"/>
  <c r="AP39" i="4"/>
  <c r="AQ38" i="4"/>
  <c r="AP38" i="4"/>
  <c r="AQ37" i="4"/>
  <c r="AP37" i="4"/>
  <c r="AQ36" i="4"/>
  <c r="AP36" i="4"/>
  <c r="AQ35" i="4"/>
  <c r="AP35" i="4"/>
  <c r="AQ34" i="4"/>
  <c r="AP34" i="4"/>
  <c r="AQ33" i="4"/>
  <c r="AP33" i="4"/>
  <c r="AQ32" i="4"/>
  <c r="AP32" i="4"/>
  <c r="AQ31" i="4"/>
  <c r="AP31" i="4"/>
  <c r="AQ30" i="4"/>
  <c r="AP30" i="4"/>
  <c r="AQ29" i="4"/>
  <c r="AP29" i="4"/>
  <c r="AQ28" i="4"/>
  <c r="AP28" i="4"/>
  <c r="AQ27" i="4"/>
  <c r="AP27" i="4"/>
  <c r="AQ26" i="4"/>
  <c r="AP26" i="4"/>
  <c r="AQ25" i="4"/>
  <c r="AP25" i="4"/>
  <c r="AQ24" i="4"/>
  <c r="AP24" i="4"/>
  <c r="AQ23" i="4"/>
  <c r="AP23" i="4"/>
  <c r="AQ22" i="4"/>
  <c r="AP22" i="4"/>
  <c r="AQ21" i="4"/>
  <c r="AP21" i="4"/>
  <c r="AQ20" i="4"/>
  <c r="AP20" i="4"/>
  <c r="AQ19" i="4"/>
  <c r="AP19" i="4"/>
  <c r="AQ18" i="4"/>
  <c r="AP18" i="4"/>
  <c r="AQ17" i="4"/>
  <c r="AP17" i="4"/>
  <c r="AQ16" i="4"/>
  <c r="AP16" i="4"/>
  <c r="AQ15" i="4"/>
  <c r="AP15" i="4"/>
  <c r="AQ14" i="4"/>
  <c r="AP14" i="4"/>
  <c r="AQ13" i="4"/>
  <c r="AP13" i="4"/>
  <c r="AQ12" i="4"/>
  <c r="AP12" i="4"/>
  <c r="AQ11" i="4"/>
  <c r="AP11" i="4"/>
  <c r="AQ10" i="4"/>
  <c r="AP10" i="4"/>
  <c r="AQ9" i="4"/>
  <c r="AP9" i="4"/>
  <c r="AQ8" i="4"/>
  <c r="AP8" i="4"/>
  <c r="AQ7" i="4"/>
  <c r="AP7" i="4"/>
  <c r="AQ6" i="4"/>
  <c r="AP6" i="4"/>
  <c r="AQ5" i="4"/>
  <c r="AP5" i="4"/>
  <c r="AQ4" i="4"/>
  <c r="AP4" i="4"/>
  <c r="AQ3" i="4"/>
  <c r="AP3" i="4"/>
  <c r="AQ2" i="4"/>
  <c r="AP2" i="4"/>
  <c r="AK2821" i="4"/>
  <c r="AJ2821" i="4"/>
  <c r="AI2821" i="4"/>
  <c r="AH2821" i="4"/>
  <c r="AG2821" i="4"/>
  <c r="AF2821" i="4"/>
  <c r="AE2821" i="4"/>
  <c r="AD2821" i="4"/>
  <c r="AC2821" i="4"/>
  <c r="AB2821" i="4"/>
  <c r="AN2821" i="4" s="1"/>
  <c r="AA2821" i="4"/>
  <c r="Z2821" i="4"/>
  <c r="Y2821" i="4"/>
  <c r="AM2821" i="4" s="1"/>
  <c r="X2821" i="4"/>
  <c r="W2821" i="4"/>
  <c r="V2821" i="4"/>
  <c r="U2821" i="4"/>
  <c r="T2821" i="4"/>
  <c r="S2821" i="4"/>
  <c r="R2821" i="4"/>
  <c r="Q2821" i="4"/>
  <c r="P2821" i="4"/>
  <c r="O2821" i="4"/>
  <c r="N2821" i="4"/>
  <c r="M2821" i="4"/>
  <c r="L2821" i="4"/>
  <c r="K2821" i="4"/>
  <c r="J2821" i="4"/>
  <c r="I2821" i="4"/>
  <c r="H2821" i="4"/>
  <c r="G2821" i="4"/>
  <c r="F2821" i="4"/>
  <c r="E2821" i="4"/>
  <c r="D2821" i="4"/>
  <c r="C2821" i="4"/>
  <c r="AO2821" i="4" s="1"/>
  <c r="B2821" i="4"/>
  <c r="A2821" i="4"/>
  <c r="AM2820" i="4"/>
  <c r="AL2820" i="4"/>
  <c r="AK2820" i="4"/>
  <c r="AJ2820" i="4"/>
  <c r="AI2820" i="4"/>
  <c r="AH2820" i="4"/>
  <c r="AG2820" i="4"/>
  <c r="AF2820" i="4"/>
  <c r="AE2820" i="4"/>
  <c r="AD2820" i="4"/>
  <c r="AC2820" i="4"/>
  <c r="AB2820" i="4"/>
  <c r="AN2820" i="4" s="1"/>
  <c r="AA2820" i="4"/>
  <c r="Z2820" i="4"/>
  <c r="Y2820" i="4"/>
  <c r="X2820" i="4"/>
  <c r="W2820" i="4"/>
  <c r="V2820" i="4"/>
  <c r="U2820" i="4"/>
  <c r="T2820" i="4"/>
  <c r="S2820" i="4"/>
  <c r="R2820" i="4"/>
  <c r="Q2820" i="4"/>
  <c r="P2820" i="4"/>
  <c r="O2820" i="4"/>
  <c r="N2820" i="4"/>
  <c r="M2820" i="4"/>
  <c r="L2820" i="4"/>
  <c r="K2820" i="4"/>
  <c r="J2820" i="4"/>
  <c r="I2820" i="4"/>
  <c r="H2820" i="4"/>
  <c r="G2820" i="4"/>
  <c r="F2820" i="4"/>
  <c r="E2820" i="4"/>
  <c r="D2820" i="4"/>
  <c r="C2820" i="4"/>
  <c r="B2820" i="4"/>
  <c r="A2820" i="4"/>
  <c r="AN2819" i="4"/>
  <c r="AM2819" i="4"/>
  <c r="AK2819" i="4"/>
  <c r="AJ2819" i="4"/>
  <c r="AI2819" i="4"/>
  <c r="AH2819" i="4"/>
  <c r="AG2819" i="4"/>
  <c r="AF2819" i="4"/>
  <c r="AE2819" i="4"/>
  <c r="AD2819" i="4"/>
  <c r="AC2819" i="4"/>
  <c r="AB2819" i="4"/>
  <c r="AA2819" i="4"/>
  <c r="Z2819" i="4"/>
  <c r="Y2819" i="4"/>
  <c r="AL2819" i="4" s="1"/>
  <c r="X2819" i="4"/>
  <c r="W2819" i="4"/>
  <c r="V2819" i="4"/>
  <c r="U2819" i="4"/>
  <c r="T2819" i="4"/>
  <c r="S2819" i="4"/>
  <c r="R2819" i="4"/>
  <c r="Q2819" i="4"/>
  <c r="P2819" i="4"/>
  <c r="O2819" i="4"/>
  <c r="N2819" i="4"/>
  <c r="M2819" i="4"/>
  <c r="L2819" i="4"/>
  <c r="K2819" i="4"/>
  <c r="J2819" i="4"/>
  <c r="I2819" i="4"/>
  <c r="H2819" i="4"/>
  <c r="G2819" i="4"/>
  <c r="F2819" i="4"/>
  <c r="E2819" i="4"/>
  <c r="D2819" i="4"/>
  <c r="C2819" i="4"/>
  <c r="B2819" i="4"/>
  <c r="A2819" i="4"/>
  <c r="AN2818" i="4"/>
  <c r="AK2818" i="4"/>
  <c r="AJ2818" i="4"/>
  <c r="AI2818" i="4"/>
  <c r="AH2818" i="4"/>
  <c r="AG2818" i="4"/>
  <c r="AF2818" i="4"/>
  <c r="AE2818" i="4"/>
  <c r="AD2818" i="4"/>
  <c r="AC2818" i="4"/>
  <c r="AB2818" i="4"/>
  <c r="AA2818" i="4"/>
  <c r="Z2818" i="4"/>
  <c r="Y2818" i="4"/>
  <c r="X2818" i="4"/>
  <c r="W2818" i="4"/>
  <c r="V2818" i="4"/>
  <c r="U2818" i="4"/>
  <c r="T2818" i="4"/>
  <c r="S2818" i="4"/>
  <c r="R2818" i="4"/>
  <c r="Q2818" i="4"/>
  <c r="P2818" i="4"/>
  <c r="O2818" i="4"/>
  <c r="N2818" i="4"/>
  <c r="M2818" i="4"/>
  <c r="L2818" i="4"/>
  <c r="K2818" i="4"/>
  <c r="J2818" i="4"/>
  <c r="I2818" i="4"/>
  <c r="AO2818" i="4" s="1"/>
  <c r="H2818" i="4"/>
  <c r="G2818" i="4"/>
  <c r="F2818" i="4"/>
  <c r="E2818" i="4"/>
  <c r="D2818" i="4"/>
  <c r="C2818" i="4"/>
  <c r="B2818" i="4"/>
  <c r="A2818" i="4"/>
  <c r="AK2817" i="4"/>
  <c r="AJ2817" i="4"/>
  <c r="AI2817" i="4"/>
  <c r="AH2817" i="4"/>
  <c r="AG2817" i="4"/>
  <c r="AF2817" i="4"/>
  <c r="AE2817" i="4"/>
  <c r="AD2817" i="4"/>
  <c r="AC2817" i="4"/>
  <c r="AB2817" i="4"/>
  <c r="AN2817" i="4" s="1"/>
  <c r="AA2817" i="4"/>
  <c r="Z2817" i="4"/>
  <c r="Y2817" i="4"/>
  <c r="AM2817" i="4" s="1"/>
  <c r="X2817" i="4"/>
  <c r="W2817" i="4"/>
  <c r="V2817" i="4"/>
  <c r="U2817" i="4"/>
  <c r="T2817" i="4"/>
  <c r="S2817" i="4"/>
  <c r="R2817" i="4"/>
  <c r="Q2817" i="4"/>
  <c r="P2817" i="4"/>
  <c r="O2817" i="4"/>
  <c r="N2817" i="4"/>
  <c r="M2817" i="4"/>
  <c r="L2817" i="4"/>
  <c r="K2817" i="4"/>
  <c r="J2817" i="4"/>
  <c r="I2817" i="4"/>
  <c r="H2817" i="4"/>
  <c r="G2817" i="4"/>
  <c r="F2817" i="4"/>
  <c r="E2817" i="4"/>
  <c r="D2817" i="4"/>
  <c r="C2817" i="4"/>
  <c r="AO2817" i="4" s="1"/>
  <c r="B2817" i="4"/>
  <c r="A2817" i="4"/>
  <c r="AM2816" i="4"/>
  <c r="AL2816" i="4"/>
  <c r="AK2816" i="4"/>
  <c r="AJ2816" i="4"/>
  <c r="AI2816" i="4"/>
  <c r="AH2816" i="4"/>
  <c r="AG2816" i="4"/>
  <c r="AF2816" i="4"/>
  <c r="AE2816" i="4"/>
  <c r="AD2816" i="4"/>
  <c r="AC2816" i="4"/>
  <c r="AB2816" i="4"/>
  <c r="AN2816" i="4" s="1"/>
  <c r="AA2816" i="4"/>
  <c r="Z2816" i="4"/>
  <c r="Y2816" i="4"/>
  <c r="X2816" i="4"/>
  <c r="W2816" i="4"/>
  <c r="V2816" i="4"/>
  <c r="U2816" i="4"/>
  <c r="T2816" i="4"/>
  <c r="S2816" i="4"/>
  <c r="R2816" i="4"/>
  <c r="Q2816" i="4"/>
  <c r="P2816" i="4"/>
  <c r="O2816" i="4"/>
  <c r="N2816" i="4"/>
  <c r="M2816" i="4"/>
  <c r="L2816" i="4"/>
  <c r="K2816" i="4"/>
  <c r="J2816" i="4"/>
  <c r="I2816" i="4"/>
  <c r="H2816" i="4"/>
  <c r="G2816" i="4"/>
  <c r="F2816" i="4"/>
  <c r="E2816" i="4"/>
  <c r="D2816" i="4"/>
  <c r="C2816" i="4"/>
  <c r="B2816" i="4"/>
  <c r="A2816" i="4"/>
  <c r="AN2815" i="4"/>
  <c r="AM2815" i="4"/>
  <c r="AK2815" i="4"/>
  <c r="AJ2815" i="4"/>
  <c r="AI2815" i="4"/>
  <c r="AH2815" i="4"/>
  <c r="AG2815" i="4"/>
  <c r="AF2815" i="4"/>
  <c r="AE2815" i="4"/>
  <c r="AD2815" i="4"/>
  <c r="AC2815" i="4"/>
  <c r="AB2815" i="4"/>
  <c r="AA2815" i="4"/>
  <c r="Z2815" i="4"/>
  <c r="Y2815" i="4"/>
  <c r="AL2815" i="4" s="1"/>
  <c r="X2815" i="4"/>
  <c r="W2815" i="4"/>
  <c r="V2815" i="4"/>
  <c r="U2815" i="4"/>
  <c r="T2815" i="4"/>
  <c r="S2815" i="4"/>
  <c r="R2815" i="4"/>
  <c r="Q2815" i="4"/>
  <c r="P2815" i="4"/>
  <c r="O2815" i="4"/>
  <c r="N2815" i="4"/>
  <c r="M2815" i="4"/>
  <c r="L2815" i="4"/>
  <c r="K2815" i="4"/>
  <c r="J2815" i="4"/>
  <c r="I2815" i="4"/>
  <c r="AO2815" i="4" s="1"/>
  <c r="H2815" i="4"/>
  <c r="G2815" i="4"/>
  <c r="F2815" i="4"/>
  <c r="E2815" i="4"/>
  <c r="D2815" i="4"/>
  <c r="C2815" i="4"/>
  <c r="B2815" i="4"/>
  <c r="A2815" i="4"/>
  <c r="AO2814" i="4"/>
  <c r="AN2814" i="4"/>
  <c r="AK2814" i="4"/>
  <c r="AJ2814" i="4"/>
  <c r="AI2814" i="4"/>
  <c r="AH2814" i="4"/>
  <c r="AG2814" i="4"/>
  <c r="AF2814" i="4"/>
  <c r="AE2814" i="4"/>
  <c r="AD2814" i="4"/>
  <c r="AC2814" i="4"/>
  <c r="AB2814" i="4"/>
  <c r="AA2814" i="4"/>
  <c r="Z2814" i="4"/>
  <c r="Y2814" i="4"/>
  <c r="X2814" i="4"/>
  <c r="W2814" i="4"/>
  <c r="V2814" i="4"/>
  <c r="U2814" i="4"/>
  <c r="T2814" i="4"/>
  <c r="S2814" i="4"/>
  <c r="R2814" i="4"/>
  <c r="Q2814" i="4"/>
  <c r="P2814" i="4"/>
  <c r="O2814" i="4"/>
  <c r="N2814" i="4"/>
  <c r="M2814" i="4"/>
  <c r="L2814" i="4"/>
  <c r="K2814" i="4"/>
  <c r="J2814" i="4"/>
  <c r="I2814" i="4"/>
  <c r="H2814" i="4"/>
  <c r="G2814" i="4"/>
  <c r="F2814" i="4"/>
  <c r="E2814" i="4"/>
  <c r="D2814" i="4"/>
  <c r="C2814" i="4"/>
  <c r="B2814" i="4"/>
  <c r="A2814" i="4"/>
  <c r="AK2813" i="4"/>
  <c r="AJ2813" i="4"/>
  <c r="AI2813" i="4"/>
  <c r="AH2813" i="4"/>
  <c r="AG2813" i="4"/>
  <c r="AF2813" i="4"/>
  <c r="AE2813" i="4"/>
  <c r="AD2813" i="4"/>
  <c r="AC2813" i="4"/>
  <c r="AB2813" i="4"/>
  <c r="AN2813" i="4" s="1"/>
  <c r="AA2813" i="4"/>
  <c r="Z2813" i="4"/>
  <c r="Y2813" i="4"/>
  <c r="AM2813" i="4" s="1"/>
  <c r="X2813" i="4"/>
  <c r="W2813" i="4"/>
  <c r="V2813" i="4"/>
  <c r="U2813" i="4"/>
  <c r="T2813" i="4"/>
  <c r="S2813" i="4"/>
  <c r="R2813" i="4"/>
  <c r="Q2813" i="4"/>
  <c r="P2813" i="4"/>
  <c r="O2813" i="4"/>
  <c r="N2813" i="4"/>
  <c r="M2813" i="4"/>
  <c r="L2813" i="4"/>
  <c r="K2813" i="4"/>
  <c r="J2813" i="4"/>
  <c r="I2813" i="4"/>
  <c r="H2813" i="4"/>
  <c r="G2813" i="4"/>
  <c r="F2813" i="4"/>
  <c r="E2813" i="4"/>
  <c r="D2813" i="4"/>
  <c r="C2813" i="4"/>
  <c r="AO2813" i="4" s="1"/>
  <c r="B2813" i="4"/>
  <c r="A2813" i="4"/>
  <c r="AM2812" i="4"/>
  <c r="AL2812" i="4"/>
  <c r="AK2812" i="4"/>
  <c r="AJ2812" i="4"/>
  <c r="AI2812" i="4"/>
  <c r="AH2812" i="4"/>
  <c r="AG2812" i="4"/>
  <c r="AF2812" i="4"/>
  <c r="AE2812" i="4"/>
  <c r="AD2812" i="4"/>
  <c r="AC2812" i="4"/>
  <c r="AB2812" i="4"/>
  <c r="AN2812" i="4" s="1"/>
  <c r="AA2812" i="4"/>
  <c r="Z2812" i="4"/>
  <c r="Y2812" i="4"/>
  <c r="X2812" i="4"/>
  <c r="W2812" i="4"/>
  <c r="V2812" i="4"/>
  <c r="U2812" i="4"/>
  <c r="T2812" i="4"/>
  <c r="S2812" i="4"/>
  <c r="R2812" i="4"/>
  <c r="Q2812" i="4"/>
  <c r="P2812" i="4"/>
  <c r="O2812" i="4"/>
  <c r="N2812" i="4"/>
  <c r="M2812" i="4"/>
  <c r="L2812" i="4"/>
  <c r="K2812" i="4"/>
  <c r="J2812" i="4"/>
  <c r="I2812" i="4"/>
  <c r="H2812" i="4"/>
  <c r="G2812" i="4"/>
  <c r="F2812" i="4"/>
  <c r="E2812" i="4"/>
  <c r="D2812" i="4"/>
  <c r="C2812" i="4"/>
  <c r="AO2812" i="4" s="1"/>
  <c r="B2812" i="4"/>
  <c r="A2812" i="4"/>
  <c r="AN2811" i="4"/>
  <c r="AM2811" i="4"/>
  <c r="AK2811" i="4"/>
  <c r="AJ2811" i="4"/>
  <c r="AI2811" i="4"/>
  <c r="AH2811" i="4"/>
  <c r="AG2811" i="4"/>
  <c r="AF2811" i="4"/>
  <c r="AE2811" i="4"/>
  <c r="AD2811" i="4"/>
  <c r="AC2811" i="4"/>
  <c r="AB2811" i="4"/>
  <c r="AA2811" i="4"/>
  <c r="Z2811" i="4"/>
  <c r="Y2811" i="4"/>
  <c r="AL2811" i="4" s="1"/>
  <c r="X2811" i="4"/>
  <c r="W2811" i="4"/>
  <c r="V2811" i="4"/>
  <c r="U2811" i="4"/>
  <c r="T2811" i="4"/>
  <c r="S2811" i="4"/>
  <c r="R2811" i="4"/>
  <c r="Q2811" i="4"/>
  <c r="P2811" i="4"/>
  <c r="O2811" i="4"/>
  <c r="N2811" i="4"/>
  <c r="M2811" i="4"/>
  <c r="L2811" i="4"/>
  <c r="K2811" i="4"/>
  <c r="J2811" i="4"/>
  <c r="I2811" i="4"/>
  <c r="AO2811" i="4" s="1"/>
  <c r="H2811" i="4"/>
  <c r="G2811" i="4"/>
  <c r="F2811" i="4"/>
  <c r="E2811" i="4"/>
  <c r="D2811" i="4"/>
  <c r="C2811" i="4"/>
  <c r="B2811" i="4"/>
  <c r="A2811" i="4"/>
  <c r="AO2810" i="4"/>
  <c r="AN2810" i="4"/>
  <c r="AK2810" i="4"/>
  <c r="AJ2810" i="4"/>
  <c r="AI2810" i="4"/>
  <c r="AH2810" i="4"/>
  <c r="AG2810" i="4"/>
  <c r="AF2810" i="4"/>
  <c r="AE2810" i="4"/>
  <c r="AD2810" i="4"/>
  <c r="AC2810" i="4"/>
  <c r="AB2810" i="4"/>
  <c r="AA2810" i="4"/>
  <c r="Z2810" i="4"/>
  <c r="Y2810" i="4"/>
  <c r="X2810" i="4"/>
  <c r="W2810" i="4"/>
  <c r="V2810" i="4"/>
  <c r="U2810" i="4"/>
  <c r="T2810" i="4"/>
  <c r="S2810" i="4"/>
  <c r="R2810" i="4"/>
  <c r="Q2810" i="4"/>
  <c r="P2810" i="4"/>
  <c r="O2810" i="4"/>
  <c r="N2810" i="4"/>
  <c r="M2810" i="4"/>
  <c r="L2810" i="4"/>
  <c r="K2810" i="4"/>
  <c r="J2810" i="4"/>
  <c r="I2810" i="4"/>
  <c r="H2810" i="4"/>
  <c r="G2810" i="4"/>
  <c r="F2810" i="4"/>
  <c r="E2810" i="4"/>
  <c r="D2810" i="4"/>
  <c r="C2810" i="4"/>
  <c r="B2810" i="4"/>
  <c r="A2810" i="4"/>
  <c r="AK2809" i="4"/>
  <c r="AJ2809" i="4"/>
  <c r="AI2809" i="4"/>
  <c r="AH2809" i="4"/>
  <c r="AG2809" i="4"/>
  <c r="AF2809" i="4"/>
  <c r="AE2809" i="4"/>
  <c r="AD2809" i="4"/>
  <c r="AC2809" i="4"/>
  <c r="AB2809" i="4"/>
  <c r="AN2809" i="4" s="1"/>
  <c r="AA2809" i="4"/>
  <c r="Z2809" i="4"/>
  <c r="Y2809" i="4"/>
  <c r="AM2809" i="4" s="1"/>
  <c r="X2809" i="4"/>
  <c r="W2809" i="4"/>
  <c r="V2809" i="4"/>
  <c r="U2809" i="4"/>
  <c r="T2809" i="4"/>
  <c r="S2809" i="4"/>
  <c r="R2809" i="4"/>
  <c r="Q2809" i="4"/>
  <c r="P2809" i="4"/>
  <c r="O2809" i="4"/>
  <c r="N2809" i="4"/>
  <c r="M2809" i="4"/>
  <c r="L2809" i="4"/>
  <c r="K2809" i="4"/>
  <c r="J2809" i="4"/>
  <c r="I2809" i="4"/>
  <c r="H2809" i="4"/>
  <c r="G2809" i="4"/>
  <c r="F2809" i="4"/>
  <c r="E2809" i="4"/>
  <c r="D2809" i="4"/>
  <c r="C2809" i="4"/>
  <c r="AO2809" i="4" s="1"/>
  <c r="B2809" i="4"/>
  <c r="A2809" i="4"/>
  <c r="AM2808" i="4"/>
  <c r="AL2808" i="4"/>
  <c r="AK2808" i="4"/>
  <c r="AJ2808" i="4"/>
  <c r="AI2808" i="4"/>
  <c r="AH2808" i="4"/>
  <c r="AG2808" i="4"/>
  <c r="AF2808" i="4"/>
  <c r="AE2808" i="4"/>
  <c r="AD2808" i="4"/>
  <c r="AC2808" i="4"/>
  <c r="AB2808" i="4"/>
  <c r="AN2808" i="4" s="1"/>
  <c r="AA2808" i="4"/>
  <c r="Z2808" i="4"/>
  <c r="Y2808" i="4"/>
  <c r="X2808" i="4"/>
  <c r="W2808" i="4"/>
  <c r="V2808" i="4"/>
  <c r="U2808" i="4"/>
  <c r="T2808" i="4"/>
  <c r="S2808" i="4"/>
  <c r="R2808" i="4"/>
  <c r="Q2808" i="4"/>
  <c r="P2808" i="4"/>
  <c r="O2808" i="4"/>
  <c r="N2808" i="4"/>
  <c r="M2808" i="4"/>
  <c r="L2808" i="4"/>
  <c r="K2808" i="4"/>
  <c r="J2808" i="4"/>
  <c r="I2808" i="4"/>
  <c r="H2808" i="4"/>
  <c r="G2808" i="4"/>
  <c r="F2808" i="4"/>
  <c r="E2808" i="4"/>
  <c r="D2808" i="4"/>
  <c r="C2808" i="4"/>
  <c r="AO2808" i="4" s="1"/>
  <c r="B2808" i="4"/>
  <c r="A2808" i="4"/>
  <c r="AN2807" i="4"/>
  <c r="AM2807" i="4"/>
  <c r="AK2807" i="4"/>
  <c r="AJ2807" i="4"/>
  <c r="AI2807" i="4"/>
  <c r="AH2807" i="4"/>
  <c r="AG2807" i="4"/>
  <c r="AF2807" i="4"/>
  <c r="AE2807" i="4"/>
  <c r="AD2807" i="4"/>
  <c r="AC2807" i="4"/>
  <c r="AB2807" i="4"/>
  <c r="AA2807" i="4"/>
  <c r="Z2807" i="4"/>
  <c r="Y2807" i="4"/>
  <c r="AL2807" i="4" s="1"/>
  <c r="X2807" i="4"/>
  <c r="W2807" i="4"/>
  <c r="V2807" i="4"/>
  <c r="U2807" i="4"/>
  <c r="T2807" i="4"/>
  <c r="S2807" i="4"/>
  <c r="R2807" i="4"/>
  <c r="Q2807" i="4"/>
  <c r="P2807" i="4"/>
  <c r="O2807" i="4"/>
  <c r="N2807" i="4"/>
  <c r="M2807" i="4"/>
  <c r="L2807" i="4"/>
  <c r="K2807" i="4"/>
  <c r="J2807" i="4"/>
  <c r="I2807" i="4"/>
  <c r="H2807" i="4"/>
  <c r="G2807" i="4"/>
  <c r="F2807" i="4"/>
  <c r="E2807" i="4"/>
  <c r="D2807" i="4"/>
  <c r="AO2807" i="4" s="1"/>
  <c r="C2807" i="4"/>
  <c r="B2807" i="4"/>
  <c r="A2807" i="4"/>
  <c r="AO2806" i="4"/>
  <c r="AN2806" i="4"/>
  <c r="AL2806" i="4"/>
  <c r="AK2806" i="4"/>
  <c r="AJ2806" i="4"/>
  <c r="AI2806" i="4"/>
  <c r="AH2806" i="4"/>
  <c r="AG2806" i="4"/>
  <c r="AF2806" i="4"/>
  <c r="AE2806" i="4"/>
  <c r="AD2806" i="4"/>
  <c r="AC2806" i="4"/>
  <c r="AB2806" i="4"/>
  <c r="AA2806" i="4"/>
  <c r="Z2806" i="4"/>
  <c r="Y2806" i="4"/>
  <c r="AM2806" i="4" s="1"/>
  <c r="X2806" i="4"/>
  <c r="W2806" i="4"/>
  <c r="V2806" i="4"/>
  <c r="U2806" i="4"/>
  <c r="T2806" i="4"/>
  <c r="S2806" i="4"/>
  <c r="R2806" i="4"/>
  <c r="Q2806" i="4"/>
  <c r="P2806" i="4"/>
  <c r="O2806" i="4"/>
  <c r="N2806" i="4"/>
  <c r="M2806" i="4"/>
  <c r="L2806" i="4"/>
  <c r="K2806" i="4"/>
  <c r="J2806" i="4"/>
  <c r="I2806" i="4"/>
  <c r="H2806" i="4"/>
  <c r="G2806" i="4"/>
  <c r="F2806" i="4"/>
  <c r="E2806" i="4"/>
  <c r="D2806" i="4"/>
  <c r="C2806" i="4"/>
  <c r="B2806" i="4"/>
  <c r="A2806" i="4"/>
  <c r="AN2805" i="4"/>
  <c r="AK2805" i="4"/>
  <c r="AJ2805" i="4"/>
  <c r="AI2805" i="4"/>
  <c r="AH2805" i="4"/>
  <c r="AG2805" i="4"/>
  <c r="AF2805" i="4"/>
  <c r="AE2805" i="4"/>
  <c r="AD2805" i="4"/>
  <c r="AC2805" i="4"/>
  <c r="AB2805" i="4"/>
  <c r="AA2805" i="4"/>
  <c r="Z2805" i="4"/>
  <c r="Y2805" i="4"/>
  <c r="AM2805" i="4" s="1"/>
  <c r="X2805" i="4"/>
  <c r="W2805" i="4"/>
  <c r="V2805" i="4"/>
  <c r="U2805" i="4"/>
  <c r="T2805" i="4"/>
  <c r="S2805" i="4"/>
  <c r="R2805" i="4"/>
  <c r="Q2805" i="4"/>
  <c r="P2805" i="4"/>
  <c r="O2805" i="4"/>
  <c r="N2805" i="4"/>
  <c r="M2805" i="4"/>
  <c r="L2805" i="4"/>
  <c r="K2805" i="4"/>
  <c r="J2805" i="4"/>
  <c r="I2805" i="4"/>
  <c r="H2805" i="4"/>
  <c r="G2805" i="4"/>
  <c r="F2805" i="4"/>
  <c r="E2805" i="4"/>
  <c r="D2805" i="4"/>
  <c r="C2805" i="4"/>
  <c r="B2805" i="4"/>
  <c r="A2805" i="4"/>
  <c r="AM2804" i="4"/>
  <c r="AL2804" i="4"/>
  <c r="AK2804" i="4"/>
  <c r="AJ2804" i="4"/>
  <c r="AI2804" i="4"/>
  <c r="AH2804" i="4"/>
  <c r="AG2804" i="4"/>
  <c r="AF2804" i="4"/>
  <c r="AE2804" i="4"/>
  <c r="AD2804" i="4"/>
  <c r="AC2804" i="4"/>
  <c r="AB2804" i="4"/>
  <c r="AN2804" i="4" s="1"/>
  <c r="AA2804" i="4"/>
  <c r="Z2804" i="4"/>
  <c r="Y2804" i="4"/>
  <c r="X2804" i="4"/>
  <c r="W2804" i="4"/>
  <c r="V2804" i="4"/>
  <c r="U2804" i="4"/>
  <c r="T2804" i="4"/>
  <c r="S2804" i="4"/>
  <c r="R2804" i="4"/>
  <c r="Q2804" i="4"/>
  <c r="P2804" i="4"/>
  <c r="O2804" i="4"/>
  <c r="N2804" i="4"/>
  <c r="M2804" i="4"/>
  <c r="L2804" i="4"/>
  <c r="K2804" i="4"/>
  <c r="J2804" i="4"/>
  <c r="I2804" i="4"/>
  <c r="H2804" i="4"/>
  <c r="G2804" i="4"/>
  <c r="F2804" i="4"/>
  <c r="E2804" i="4"/>
  <c r="D2804" i="4"/>
  <c r="C2804" i="4"/>
  <c r="B2804" i="4"/>
  <c r="A2804" i="4"/>
  <c r="AM2803" i="4"/>
  <c r="AK2803" i="4"/>
  <c r="AJ2803" i="4"/>
  <c r="AI2803" i="4"/>
  <c r="AH2803" i="4"/>
  <c r="AG2803" i="4"/>
  <c r="AF2803" i="4"/>
  <c r="AE2803" i="4"/>
  <c r="AD2803" i="4"/>
  <c r="AC2803" i="4"/>
  <c r="AB2803" i="4"/>
  <c r="AA2803" i="4"/>
  <c r="Z2803" i="4"/>
  <c r="Y2803" i="4"/>
  <c r="AL2803" i="4" s="1"/>
  <c r="X2803" i="4"/>
  <c r="W2803" i="4"/>
  <c r="V2803" i="4"/>
  <c r="U2803" i="4"/>
  <c r="T2803" i="4"/>
  <c r="S2803" i="4"/>
  <c r="R2803" i="4"/>
  <c r="Q2803" i="4"/>
  <c r="P2803" i="4"/>
  <c r="O2803" i="4"/>
  <c r="N2803" i="4"/>
  <c r="M2803" i="4"/>
  <c r="L2803" i="4"/>
  <c r="K2803" i="4"/>
  <c r="J2803" i="4"/>
  <c r="I2803" i="4"/>
  <c r="H2803" i="4"/>
  <c r="G2803" i="4"/>
  <c r="F2803" i="4"/>
  <c r="E2803" i="4"/>
  <c r="D2803" i="4"/>
  <c r="AO2803" i="4" s="1"/>
  <c r="C2803" i="4"/>
  <c r="B2803" i="4"/>
  <c r="A2803" i="4"/>
  <c r="AN2802" i="4"/>
  <c r="AL2802" i="4"/>
  <c r="AK2802" i="4"/>
  <c r="AJ2802" i="4"/>
  <c r="AI2802" i="4"/>
  <c r="AH2802" i="4"/>
  <c r="AG2802" i="4"/>
  <c r="AF2802" i="4"/>
  <c r="AE2802" i="4"/>
  <c r="AD2802" i="4"/>
  <c r="AC2802" i="4"/>
  <c r="AB2802" i="4"/>
  <c r="AA2802" i="4"/>
  <c r="Z2802" i="4"/>
  <c r="Y2802" i="4"/>
  <c r="AM2802" i="4" s="1"/>
  <c r="X2802" i="4"/>
  <c r="W2802" i="4"/>
  <c r="V2802" i="4"/>
  <c r="U2802" i="4"/>
  <c r="T2802" i="4"/>
  <c r="S2802" i="4"/>
  <c r="R2802" i="4"/>
  <c r="Q2802" i="4"/>
  <c r="P2802" i="4"/>
  <c r="O2802" i="4"/>
  <c r="N2802" i="4"/>
  <c r="M2802" i="4"/>
  <c r="L2802" i="4"/>
  <c r="K2802" i="4"/>
  <c r="J2802" i="4"/>
  <c r="I2802" i="4"/>
  <c r="H2802" i="4"/>
  <c r="G2802" i="4"/>
  <c r="F2802" i="4"/>
  <c r="AO2802" i="4" s="1"/>
  <c r="E2802" i="4"/>
  <c r="D2802" i="4"/>
  <c r="C2802" i="4"/>
  <c r="B2802" i="4"/>
  <c r="A2802" i="4"/>
  <c r="AN2801" i="4"/>
  <c r="AK2801" i="4"/>
  <c r="AJ2801" i="4"/>
  <c r="AI2801" i="4"/>
  <c r="AH2801" i="4"/>
  <c r="AG2801" i="4"/>
  <c r="AF2801" i="4"/>
  <c r="AE2801" i="4"/>
  <c r="AD2801" i="4"/>
  <c r="AC2801" i="4"/>
  <c r="AB2801" i="4"/>
  <c r="AA2801" i="4"/>
  <c r="Z2801" i="4"/>
  <c r="Y2801" i="4"/>
  <c r="AM2801" i="4" s="1"/>
  <c r="X2801" i="4"/>
  <c r="W2801" i="4"/>
  <c r="V2801" i="4"/>
  <c r="U2801" i="4"/>
  <c r="T2801" i="4"/>
  <c r="S2801" i="4"/>
  <c r="R2801" i="4"/>
  <c r="Q2801" i="4"/>
  <c r="P2801" i="4"/>
  <c r="O2801" i="4"/>
  <c r="N2801" i="4"/>
  <c r="M2801" i="4"/>
  <c r="L2801" i="4"/>
  <c r="K2801" i="4"/>
  <c r="J2801" i="4"/>
  <c r="I2801" i="4"/>
  <c r="H2801" i="4"/>
  <c r="G2801" i="4"/>
  <c r="F2801" i="4"/>
  <c r="E2801" i="4"/>
  <c r="D2801" i="4"/>
  <c r="C2801" i="4"/>
  <c r="B2801" i="4"/>
  <c r="A2801" i="4"/>
  <c r="AM2800" i="4"/>
  <c r="AL2800" i="4"/>
  <c r="AK2800" i="4"/>
  <c r="AJ2800" i="4"/>
  <c r="AI2800" i="4"/>
  <c r="AH2800" i="4"/>
  <c r="AG2800" i="4"/>
  <c r="AF2800" i="4"/>
  <c r="AE2800" i="4"/>
  <c r="AD2800" i="4"/>
  <c r="AC2800" i="4"/>
  <c r="AB2800" i="4"/>
  <c r="AN2800" i="4" s="1"/>
  <c r="AA2800" i="4"/>
  <c r="Z2800" i="4"/>
  <c r="Y2800" i="4"/>
  <c r="X2800" i="4"/>
  <c r="W2800" i="4"/>
  <c r="V2800" i="4"/>
  <c r="U2800" i="4"/>
  <c r="T2800" i="4"/>
  <c r="S2800" i="4"/>
  <c r="R2800" i="4"/>
  <c r="Q2800" i="4"/>
  <c r="P2800" i="4"/>
  <c r="O2800" i="4"/>
  <c r="N2800" i="4"/>
  <c r="M2800" i="4"/>
  <c r="L2800" i="4"/>
  <c r="K2800" i="4"/>
  <c r="J2800" i="4"/>
  <c r="I2800" i="4"/>
  <c r="H2800" i="4"/>
  <c r="G2800" i="4"/>
  <c r="F2800" i="4"/>
  <c r="E2800" i="4"/>
  <c r="D2800" i="4"/>
  <c r="C2800" i="4"/>
  <c r="B2800" i="4"/>
  <c r="A2800" i="4"/>
  <c r="AM2799" i="4"/>
  <c r="AK2799" i="4"/>
  <c r="AJ2799" i="4"/>
  <c r="AI2799" i="4"/>
  <c r="AH2799" i="4"/>
  <c r="AG2799" i="4"/>
  <c r="AF2799" i="4"/>
  <c r="AE2799" i="4"/>
  <c r="AD2799" i="4"/>
  <c r="AC2799" i="4"/>
  <c r="AB2799" i="4"/>
  <c r="AA2799" i="4"/>
  <c r="Z2799" i="4"/>
  <c r="Y2799" i="4"/>
  <c r="AL2799" i="4" s="1"/>
  <c r="X2799" i="4"/>
  <c r="W2799" i="4"/>
  <c r="V2799" i="4"/>
  <c r="U2799" i="4"/>
  <c r="T2799" i="4"/>
  <c r="S2799" i="4"/>
  <c r="R2799" i="4"/>
  <c r="Q2799" i="4"/>
  <c r="P2799" i="4"/>
  <c r="O2799" i="4"/>
  <c r="N2799" i="4"/>
  <c r="M2799" i="4"/>
  <c r="L2799" i="4"/>
  <c r="K2799" i="4"/>
  <c r="J2799" i="4"/>
  <c r="I2799" i="4"/>
  <c r="H2799" i="4"/>
  <c r="G2799" i="4"/>
  <c r="F2799" i="4"/>
  <c r="E2799" i="4"/>
  <c r="D2799" i="4"/>
  <c r="AO2799" i="4" s="1"/>
  <c r="C2799" i="4"/>
  <c r="B2799" i="4"/>
  <c r="A2799" i="4"/>
  <c r="AO2798" i="4"/>
  <c r="AN2798" i="4"/>
  <c r="AL2798" i="4"/>
  <c r="AK2798" i="4"/>
  <c r="AJ2798" i="4"/>
  <c r="AI2798" i="4"/>
  <c r="AH2798" i="4"/>
  <c r="AG2798" i="4"/>
  <c r="AF2798" i="4"/>
  <c r="AE2798" i="4"/>
  <c r="AD2798" i="4"/>
  <c r="AC2798" i="4"/>
  <c r="AB2798" i="4"/>
  <c r="AA2798" i="4"/>
  <c r="Z2798" i="4"/>
  <c r="Y2798" i="4"/>
  <c r="AM2798" i="4" s="1"/>
  <c r="X2798" i="4"/>
  <c r="W2798" i="4"/>
  <c r="V2798" i="4"/>
  <c r="U2798" i="4"/>
  <c r="T2798" i="4"/>
  <c r="S2798" i="4"/>
  <c r="R2798" i="4"/>
  <c r="Q2798" i="4"/>
  <c r="P2798" i="4"/>
  <c r="O2798" i="4"/>
  <c r="N2798" i="4"/>
  <c r="M2798" i="4"/>
  <c r="L2798" i="4"/>
  <c r="K2798" i="4"/>
  <c r="J2798" i="4"/>
  <c r="I2798" i="4"/>
  <c r="H2798" i="4"/>
  <c r="G2798" i="4"/>
  <c r="F2798" i="4"/>
  <c r="E2798" i="4"/>
  <c r="D2798" i="4"/>
  <c r="C2798" i="4"/>
  <c r="B2798" i="4"/>
  <c r="A2798" i="4"/>
  <c r="AN2797" i="4"/>
  <c r="AK2797" i="4"/>
  <c r="AJ2797" i="4"/>
  <c r="AI2797" i="4"/>
  <c r="AH2797" i="4"/>
  <c r="AG2797" i="4"/>
  <c r="AF2797" i="4"/>
  <c r="AE2797" i="4"/>
  <c r="AD2797" i="4"/>
  <c r="AC2797" i="4"/>
  <c r="AB2797" i="4"/>
  <c r="AA2797" i="4"/>
  <c r="Z2797" i="4"/>
  <c r="Y2797" i="4"/>
  <c r="X2797" i="4"/>
  <c r="W2797" i="4"/>
  <c r="V2797" i="4"/>
  <c r="U2797" i="4"/>
  <c r="T2797" i="4"/>
  <c r="S2797" i="4"/>
  <c r="R2797" i="4"/>
  <c r="Q2797" i="4"/>
  <c r="P2797" i="4"/>
  <c r="O2797" i="4"/>
  <c r="N2797" i="4"/>
  <c r="M2797" i="4"/>
  <c r="L2797" i="4"/>
  <c r="K2797" i="4"/>
  <c r="J2797" i="4"/>
  <c r="I2797" i="4"/>
  <c r="H2797" i="4"/>
  <c r="G2797" i="4"/>
  <c r="F2797" i="4"/>
  <c r="E2797" i="4"/>
  <c r="D2797" i="4"/>
  <c r="C2797" i="4"/>
  <c r="B2797" i="4"/>
  <c r="A2797" i="4"/>
  <c r="AM2796" i="4"/>
  <c r="AL2796" i="4"/>
  <c r="AK2796" i="4"/>
  <c r="AJ2796" i="4"/>
  <c r="AI2796" i="4"/>
  <c r="AH2796" i="4"/>
  <c r="AG2796" i="4"/>
  <c r="AF2796" i="4"/>
  <c r="AE2796" i="4"/>
  <c r="AD2796" i="4"/>
  <c r="AC2796" i="4"/>
  <c r="AB2796" i="4"/>
  <c r="AN2796" i="4" s="1"/>
  <c r="AA2796" i="4"/>
  <c r="Z2796" i="4"/>
  <c r="Y2796" i="4"/>
  <c r="X2796" i="4"/>
  <c r="W2796" i="4"/>
  <c r="V2796" i="4"/>
  <c r="U2796" i="4"/>
  <c r="T2796" i="4"/>
  <c r="S2796" i="4"/>
  <c r="R2796" i="4"/>
  <c r="Q2796" i="4"/>
  <c r="P2796" i="4"/>
  <c r="O2796" i="4"/>
  <c r="N2796" i="4"/>
  <c r="M2796" i="4"/>
  <c r="L2796" i="4"/>
  <c r="K2796" i="4"/>
  <c r="J2796" i="4"/>
  <c r="I2796" i="4"/>
  <c r="H2796" i="4"/>
  <c r="G2796" i="4"/>
  <c r="F2796" i="4"/>
  <c r="E2796" i="4"/>
  <c r="D2796" i="4"/>
  <c r="C2796" i="4"/>
  <c r="AO2796" i="4" s="1"/>
  <c r="B2796" i="4"/>
  <c r="A2796" i="4"/>
  <c r="AM2795" i="4"/>
  <c r="AK2795" i="4"/>
  <c r="AJ2795" i="4"/>
  <c r="AI2795" i="4"/>
  <c r="AH2795" i="4"/>
  <c r="AG2795" i="4"/>
  <c r="AF2795" i="4"/>
  <c r="AE2795" i="4"/>
  <c r="AD2795" i="4"/>
  <c r="AC2795" i="4"/>
  <c r="AB2795" i="4"/>
  <c r="AA2795" i="4"/>
  <c r="Z2795" i="4"/>
  <c r="Y2795" i="4"/>
  <c r="AL2795" i="4" s="1"/>
  <c r="X2795" i="4"/>
  <c r="W2795" i="4"/>
  <c r="V2795" i="4"/>
  <c r="U2795" i="4"/>
  <c r="T2795" i="4"/>
  <c r="S2795" i="4"/>
  <c r="R2795" i="4"/>
  <c r="Q2795" i="4"/>
  <c r="P2795" i="4"/>
  <c r="O2795" i="4"/>
  <c r="N2795" i="4"/>
  <c r="M2795" i="4"/>
  <c r="L2795" i="4"/>
  <c r="K2795" i="4"/>
  <c r="J2795" i="4"/>
  <c r="I2795" i="4"/>
  <c r="H2795" i="4"/>
  <c r="G2795" i="4"/>
  <c r="F2795" i="4"/>
  <c r="E2795" i="4"/>
  <c r="D2795" i="4"/>
  <c r="C2795" i="4"/>
  <c r="B2795" i="4"/>
  <c r="A2795" i="4"/>
  <c r="AN2794" i="4"/>
  <c r="AK2794" i="4"/>
  <c r="AJ2794" i="4"/>
  <c r="AI2794" i="4"/>
  <c r="AH2794" i="4"/>
  <c r="AG2794" i="4"/>
  <c r="AF2794" i="4"/>
  <c r="AE2794" i="4"/>
  <c r="AD2794" i="4"/>
  <c r="AC2794" i="4"/>
  <c r="AB2794" i="4"/>
  <c r="AA2794" i="4"/>
  <c r="Z2794" i="4"/>
  <c r="Y2794" i="4"/>
  <c r="AM2794" i="4" s="1"/>
  <c r="X2794" i="4"/>
  <c r="W2794" i="4"/>
  <c r="V2794" i="4"/>
  <c r="U2794" i="4"/>
  <c r="T2794" i="4"/>
  <c r="S2794" i="4"/>
  <c r="R2794" i="4"/>
  <c r="Q2794" i="4"/>
  <c r="P2794" i="4"/>
  <c r="O2794" i="4"/>
  <c r="N2794" i="4"/>
  <c r="M2794" i="4"/>
  <c r="L2794" i="4"/>
  <c r="K2794" i="4"/>
  <c r="J2794" i="4"/>
  <c r="I2794" i="4"/>
  <c r="H2794" i="4"/>
  <c r="G2794" i="4"/>
  <c r="F2794" i="4"/>
  <c r="AO2794" i="4" s="1"/>
  <c r="E2794" i="4"/>
  <c r="D2794" i="4"/>
  <c r="C2794" i="4"/>
  <c r="B2794" i="4"/>
  <c r="A2794" i="4"/>
  <c r="AN2793" i="4"/>
  <c r="AK2793" i="4"/>
  <c r="AJ2793" i="4"/>
  <c r="AI2793" i="4"/>
  <c r="AH2793" i="4"/>
  <c r="AG2793" i="4"/>
  <c r="AF2793" i="4"/>
  <c r="AE2793" i="4"/>
  <c r="AD2793" i="4"/>
  <c r="AC2793" i="4"/>
  <c r="AB2793" i="4"/>
  <c r="AA2793" i="4"/>
  <c r="Z2793" i="4"/>
  <c r="Y2793" i="4"/>
  <c r="X2793" i="4"/>
  <c r="W2793" i="4"/>
  <c r="V2793" i="4"/>
  <c r="U2793" i="4"/>
  <c r="T2793" i="4"/>
  <c r="S2793" i="4"/>
  <c r="R2793" i="4"/>
  <c r="Q2793" i="4"/>
  <c r="P2793" i="4"/>
  <c r="O2793" i="4"/>
  <c r="N2793" i="4"/>
  <c r="M2793" i="4"/>
  <c r="L2793" i="4"/>
  <c r="K2793" i="4"/>
  <c r="J2793" i="4"/>
  <c r="I2793" i="4"/>
  <c r="AO2793" i="4" s="1"/>
  <c r="H2793" i="4"/>
  <c r="G2793" i="4"/>
  <c r="F2793" i="4"/>
  <c r="E2793" i="4"/>
  <c r="D2793" i="4"/>
  <c r="C2793" i="4"/>
  <c r="B2793" i="4"/>
  <c r="A2793" i="4"/>
  <c r="AM2792" i="4"/>
  <c r="AL2792" i="4"/>
  <c r="AK2792" i="4"/>
  <c r="AJ2792" i="4"/>
  <c r="AI2792" i="4"/>
  <c r="AH2792" i="4"/>
  <c r="AG2792" i="4"/>
  <c r="AF2792" i="4"/>
  <c r="AE2792" i="4"/>
  <c r="AD2792" i="4"/>
  <c r="AC2792" i="4"/>
  <c r="AB2792" i="4"/>
  <c r="AN2792" i="4" s="1"/>
  <c r="AA2792" i="4"/>
  <c r="Z2792" i="4"/>
  <c r="Y2792" i="4"/>
  <c r="X2792" i="4"/>
  <c r="W2792" i="4"/>
  <c r="V2792" i="4"/>
  <c r="U2792" i="4"/>
  <c r="T2792" i="4"/>
  <c r="S2792" i="4"/>
  <c r="R2792" i="4"/>
  <c r="Q2792" i="4"/>
  <c r="P2792" i="4"/>
  <c r="O2792" i="4"/>
  <c r="N2792" i="4"/>
  <c r="M2792" i="4"/>
  <c r="L2792" i="4"/>
  <c r="K2792" i="4"/>
  <c r="J2792" i="4"/>
  <c r="I2792" i="4"/>
  <c r="H2792" i="4"/>
  <c r="G2792" i="4"/>
  <c r="F2792" i="4"/>
  <c r="E2792" i="4"/>
  <c r="D2792" i="4"/>
  <c r="C2792" i="4"/>
  <c r="B2792" i="4"/>
  <c r="A2792" i="4"/>
  <c r="AM2791" i="4"/>
  <c r="AK2791" i="4"/>
  <c r="AJ2791" i="4"/>
  <c r="AI2791" i="4"/>
  <c r="AH2791" i="4"/>
  <c r="AG2791" i="4"/>
  <c r="AF2791" i="4"/>
  <c r="AE2791" i="4"/>
  <c r="AD2791" i="4"/>
  <c r="AC2791" i="4"/>
  <c r="AB2791" i="4"/>
  <c r="AA2791" i="4"/>
  <c r="Z2791" i="4"/>
  <c r="Y2791" i="4"/>
  <c r="AL2791" i="4" s="1"/>
  <c r="X2791" i="4"/>
  <c r="W2791" i="4"/>
  <c r="V2791" i="4"/>
  <c r="U2791" i="4"/>
  <c r="T2791" i="4"/>
  <c r="S2791" i="4"/>
  <c r="R2791" i="4"/>
  <c r="Q2791" i="4"/>
  <c r="P2791" i="4"/>
  <c r="O2791" i="4"/>
  <c r="N2791" i="4"/>
  <c r="M2791" i="4"/>
  <c r="L2791" i="4"/>
  <c r="K2791" i="4"/>
  <c r="J2791" i="4"/>
  <c r="I2791" i="4"/>
  <c r="H2791" i="4"/>
  <c r="G2791" i="4"/>
  <c r="F2791" i="4"/>
  <c r="E2791" i="4"/>
  <c r="D2791" i="4"/>
  <c r="C2791" i="4"/>
  <c r="B2791" i="4"/>
  <c r="A2791" i="4"/>
  <c r="AN2790" i="4"/>
  <c r="AL2790" i="4"/>
  <c r="AK2790" i="4"/>
  <c r="AJ2790" i="4"/>
  <c r="AI2790" i="4"/>
  <c r="AH2790" i="4"/>
  <c r="AG2790" i="4"/>
  <c r="AF2790" i="4"/>
  <c r="AE2790" i="4"/>
  <c r="AD2790" i="4"/>
  <c r="AC2790" i="4"/>
  <c r="AB2790" i="4"/>
  <c r="AA2790" i="4"/>
  <c r="Z2790" i="4"/>
  <c r="Y2790" i="4"/>
  <c r="AM2790" i="4" s="1"/>
  <c r="X2790" i="4"/>
  <c r="W2790" i="4"/>
  <c r="V2790" i="4"/>
  <c r="U2790" i="4"/>
  <c r="T2790" i="4"/>
  <c r="S2790" i="4"/>
  <c r="R2790" i="4"/>
  <c r="Q2790" i="4"/>
  <c r="P2790" i="4"/>
  <c r="O2790" i="4"/>
  <c r="N2790" i="4"/>
  <c r="M2790" i="4"/>
  <c r="L2790" i="4"/>
  <c r="K2790" i="4"/>
  <c r="J2790" i="4"/>
  <c r="I2790" i="4"/>
  <c r="H2790" i="4"/>
  <c r="G2790" i="4"/>
  <c r="F2790" i="4"/>
  <c r="AO2790" i="4" s="1"/>
  <c r="E2790" i="4"/>
  <c r="D2790" i="4"/>
  <c r="C2790" i="4"/>
  <c r="B2790" i="4"/>
  <c r="A2790" i="4"/>
  <c r="AO2789" i="4"/>
  <c r="AN2789" i="4"/>
  <c r="AK2789" i="4"/>
  <c r="AJ2789" i="4"/>
  <c r="AI2789" i="4"/>
  <c r="AH2789" i="4"/>
  <c r="AG2789" i="4"/>
  <c r="AF2789" i="4"/>
  <c r="AE2789" i="4"/>
  <c r="AD2789" i="4"/>
  <c r="AC2789" i="4"/>
  <c r="AB2789" i="4"/>
  <c r="AA2789" i="4"/>
  <c r="Z2789" i="4"/>
  <c r="Y2789" i="4"/>
  <c r="X2789" i="4"/>
  <c r="W2789" i="4"/>
  <c r="V2789" i="4"/>
  <c r="U2789" i="4"/>
  <c r="T2789" i="4"/>
  <c r="S2789" i="4"/>
  <c r="R2789" i="4"/>
  <c r="Q2789" i="4"/>
  <c r="P2789" i="4"/>
  <c r="O2789" i="4"/>
  <c r="N2789" i="4"/>
  <c r="M2789" i="4"/>
  <c r="L2789" i="4"/>
  <c r="K2789" i="4"/>
  <c r="J2789" i="4"/>
  <c r="I2789" i="4"/>
  <c r="H2789" i="4"/>
  <c r="G2789" i="4"/>
  <c r="F2789" i="4"/>
  <c r="E2789" i="4"/>
  <c r="D2789" i="4"/>
  <c r="C2789" i="4"/>
  <c r="B2789" i="4"/>
  <c r="A2789" i="4"/>
  <c r="AM2788" i="4"/>
  <c r="AL2788" i="4"/>
  <c r="AK2788" i="4"/>
  <c r="AJ2788" i="4"/>
  <c r="AI2788" i="4"/>
  <c r="AH2788" i="4"/>
  <c r="AG2788" i="4"/>
  <c r="AF2788" i="4"/>
  <c r="AE2788" i="4"/>
  <c r="AD2788" i="4"/>
  <c r="AC2788" i="4"/>
  <c r="AB2788" i="4"/>
  <c r="AN2788" i="4" s="1"/>
  <c r="AA2788" i="4"/>
  <c r="Z2788" i="4"/>
  <c r="Y2788" i="4"/>
  <c r="X2788" i="4"/>
  <c r="W2788" i="4"/>
  <c r="V2788" i="4"/>
  <c r="U2788" i="4"/>
  <c r="T2788" i="4"/>
  <c r="S2788" i="4"/>
  <c r="R2788" i="4"/>
  <c r="Q2788" i="4"/>
  <c r="P2788" i="4"/>
  <c r="O2788" i="4"/>
  <c r="N2788" i="4"/>
  <c r="M2788" i="4"/>
  <c r="L2788" i="4"/>
  <c r="K2788" i="4"/>
  <c r="J2788" i="4"/>
  <c r="I2788" i="4"/>
  <c r="H2788" i="4"/>
  <c r="G2788" i="4"/>
  <c r="F2788" i="4"/>
  <c r="E2788" i="4"/>
  <c r="D2788" i="4"/>
  <c r="C2788" i="4"/>
  <c r="B2788" i="4"/>
  <c r="A2788" i="4"/>
  <c r="AM2787" i="4"/>
  <c r="AK2787" i="4"/>
  <c r="AJ2787" i="4"/>
  <c r="AI2787" i="4"/>
  <c r="AH2787" i="4"/>
  <c r="AG2787" i="4"/>
  <c r="AF2787" i="4"/>
  <c r="AE2787" i="4"/>
  <c r="AD2787" i="4"/>
  <c r="AC2787" i="4"/>
  <c r="AB2787" i="4"/>
  <c r="AA2787" i="4"/>
  <c r="Z2787" i="4"/>
  <c r="Y2787" i="4"/>
  <c r="AL2787" i="4" s="1"/>
  <c r="X2787" i="4"/>
  <c r="W2787" i="4"/>
  <c r="V2787" i="4"/>
  <c r="U2787" i="4"/>
  <c r="T2787" i="4"/>
  <c r="S2787" i="4"/>
  <c r="R2787" i="4"/>
  <c r="Q2787" i="4"/>
  <c r="P2787" i="4"/>
  <c r="O2787" i="4"/>
  <c r="N2787" i="4"/>
  <c r="M2787" i="4"/>
  <c r="L2787" i="4"/>
  <c r="K2787" i="4"/>
  <c r="J2787" i="4"/>
  <c r="I2787" i="4"/>
  <c r="H2787" i="4"/>
  <c r="G2787" i="4"/>
  <c r="F2787" i="4"/>
  <c r="E2787" i="4"/>
  <c r="D2787" i="4"/>
  <c r="C2787" i="4"/>
  <c r="B2787" i="4"/>
  <c r="A2787" i="4"/>
  <c r="AN2786" i="4"/>
  <c r="AM2786" i="4"/>
  <c r="AL2786" i="4"/>
  <c r="AK2786" i="4"/>
  <c r="AJ2786" i="4"/>
  <c r="AI2786" i="4"/>
  <c r="AH2786" i="4"/>
  <c r="AG2786" i="4"/>
  <c r="AF2786" i="4"/>
  <c r="AE2786" i="4"/>
  <c r="AD2786" i="4"/>
  <c r="AC2786" i="4"/>
  <c r="AB2786" i="4"/>
  <c r="AA2786" i="4"/>
  <c r="Z2786" i="4"/>
  <c r="Y2786" i="4"/>
  <c r="X2786" i="4"/>
  <c r="W2786" i="4"/>
  <c r="V2786" i="4"/>
  <c r="U2786" i="4"/>
  <c r="T2786" i="4"/>
  <c r="S2786" i="4"/>
  <c r="R2786" i="4"/>
  <c r="Q2786" i="4"/>
  <c r="P2786" i="4"/>
  <c r="O2786" i="4"/>
  <c r="N2786" i="4"/>
  <c r="M2786" i="4"/>
  <c r="L2786" i="4"/>
  <c r="K2786" i="4"/>
  <c r="J2786" i="4"/>
  <c r="I2786" i="4"/>
  <c r="H2786" i="4"/>
  <c r="G2786" i="4"/>
  <c r="F2786" i="4"/>
  <c r="AO2786" i="4" s="1"/>
  <c r="E2786" i="4"/>
  <c r="D2786" i="4"/>
  <c r="C2786" i="4"/>
  <c r="B2786" i="4"/>
  <c r="A2786" i="4"/>
  <c r="AN2785" i="4"/>
  <c r="AK2785" i="4"/>
  <c r="AJ2785" i="4"/>
  <c r="AI2785" i="4"/>
  <c r="AH2785" i="4"/>
  <c r="AG2785" i="4"/>
  <c r="AF2785" i="4"/>
  <c r="AE2785" i="4"/>
  <c r="AD2785" i="4"/>
  <c r="AC2785" i="4"/>
  <c r="AB2785" i="4"/>
  <c r="AA2785" i="4"/>
  <c r="Z2785" i="4"/>
  <c r="Y2785" i="4"/>
  <c r="X2785" i="4"/>
  <c r="W2785" i="4"/>
  <c r="V2785" i="4"/>
  <c r="U2785" i="4"/>
  <c r="T2785" i="4"/>
  <c r="S2785" i="4"/>
  <c r="R2785" i="4"/>
  <c r="Q2785" i="4"/>
  <c r="P2785" i="4"/>
  <c r="O2785" i="4"/>
  <c r="N2785" i="4"/>
  <c r="M2785" i="4"/>
  <c r="L2785" i="4"/>
  <c r="K2785" i="4"/>
  <c r="J2785" i="4"/>
  <c r="I2785" i="4"/>
  <c r="H2785" i="4"/>
  <c r="G2785" i="4"/>
  <c r="F2785" i="4"/>
  <c r="E2785" i="4"/>
  <c r="D2785" i="4"/>
  <c r="C2785" i="4"/>
  <c r="AO2785" i="4" s="1"/>
  <c r="B2785" i="4"/>
  <c r="A2785" i="4"/>
  <c r="AM2784" i="4"/>
  <c r="AL2784" i="4"/>
  <c r="AK2784" i="4"/>
  <c r="AJ2784" i="4"/>
  <c r="AI2784" i="4"/>
  <c r="AH2784" i="4"/>
  <c r="AG2784" i="4"/>
  <c r="AF2784" i="4"/>
  <c r="AE2784" i="4"/>
  <c r="AD2784" i="4"/>
  <c r="AC2784" i="4"/>
  <c r="AB2784" i="4"/>
  <c r="AN2784" i="4" s="1"/>
  <c r="AA2784" i="4"/>
  <c r="Z2784" i="4"/>
  <c r="Y2784" i="4"/>
  <c r="X2784" i="4"/>
  <c r="W2784" i="4"/>
  <c r="V2784" i="4"/>
  <c r="U2784" i="4"/>
  <c r="T2784" i="4"/>
  <c r="S2784" i="4"/>
  <c r="R2784" i="4"/>
  <c r="Q2784" i="4"/>
  <c r="P2784" i="4"/>
  <c r="O2784" i="4"/>
  <c r="N2784" i="4"/>
  <c r="M2784" i="4"/>
  <c r="L2784" i="4"/>
  <c r="K2784" i="4"/>
  <c r="J2784" i="4"/>
  <c r="I2784" i="4"/>
  <c r="H2784" i="4"/>
  <c r="G2784" i="4"/>
  <c r="F2784" i="4"/>
  <c r="E2784" i="4"/>
  <c r="D2784" i="4"/>
  <c r="C2784" i="4"/>
  <c r="AO2784" i="4" s="1"/>
  <c r="B2784" i="4"/>
  <c r="A2784" i="4"/>
  <c r="AM2783" i="4"/>
  <c r="AK2783" i="4"/>
  <c r="AJ2783" i="4"/>
  <c r="AI2783" i="4"/>
  <c r="AH2783" i="4"/>
  <c r="AG2783" i="4"/>
  <c r="AF2783" i="4"/>
  <c r="AE2783" i="4"/>
  <c r="AD2783" i="4"/>
  <c r="AC2783" i="4"/>
  <c r="AB2783" i="4"/>
  <c r="AA2783" i="4"/>
  <c r="Z2783" i="4"/>
  <c r="Y2783" i="4"/>
  <c r="AL2783" i="4" s="1"/>
  <c r="X2783" i="4"/>
  <c r="W2783" i="4"/>
  <c r="V2783" i="4"/>
  <c r="U2783" i="4"/>
  <c r="T2783" i="4"/>
  <c r="S2783" i="4"/>
  <c r="R2783" i="4"/>
  <c r="Q2783" i="4"/>
  <c r="P2783" i="4"/>
  <c r="O2783" i="4"/>
  <c r="N2783" i="4"/>
  <c r="M2783" i="4"/>
  <c r="L2783" i="4"/>
  <c r="K2783" i="4"/>
  <c r="J2783" i="4"/>
  <c r="I2783" i="4"/>
  <c r="H2783" i="4"/>
  <c r="G2783" i="4"/>
  <c r="F2783" i="4"/>
  <c r="E2783" i="4"/>
  <c r="D2783" i="4"/>
  <c r="AO2783" i="4" s="1"/>
  <c r="C2783" i="4"/>
  <c r="B2783" i="4"/>
  <c r="A2783" i="4"/>
  <c r="AN2782" i="4"/>
  <c r="AM2782" i="4"/>
  <c r="AK2782" i="4"/>
  <c r="AJ2782" i="4"/>
  <c r="AI2782" i="4"/>
  <c r="AH2782" i="4"/>
  <c r="AG2782" i="4"/>
  <c r="AF2782" i="4"/>
  <c r="AE2782" i="4"/>
  <c r="AD2782" i="4"/>
  <c r="AC2782" i="4"/>
  <c r="AB2782" i="4"/>
  <c r="AA2782" i="4"/>
  <c r="Z2782" i="4"/>
  <c r="Y2782" i="4"/>
  <c r="AL2782" i="4" s="1"/>
  <c r="X2782" i="4"/>
  <c r="W2782" i="4"/>
  <c r="V2782" i="4"/>
  <c r="U2782" i="4"/>
  <c r="T2782" i="4"/>
  <c r="S2782" i="4"/>
  <c r="R2782" i="4"/>
  <c r="Q2782" i="4"/>
  <c r="P2782" i="4"/>
  <c r="O2782" i="4"/>
  <c r="N2782" i="4"/>
  <c r="M2782" i="4"/>
  <c r="L2782" i="4"/>
  <c r="K2782" i="4"/>
  <c r="J2782" i="4"/>
  <c r="I2782" i="4"/>
  <c r="H2782" i="4"/>
  <c r="G2782" i="4"/>
  <c r="F2782" i="4"/>
  <c r="AO2782" i="4" s="1"/>
  <c r="E2782" i="4"/>
  <c r="D2782" i="4"/>
  <c r="C2782" i="4"/>
  <c r="B2782" i="4"/>
  <c r="A2782" i="4"/>
  <c r="AN2781" i="4"/>
  <c r="AK2781" i="4"/>
  <c r="AJ2781" i="4"/>
  <c r="AI2781" i="4"/>
  <c r="AH2781" i="4"/>
  <c r="AG2781" i="4"/>
  <c r="AF2781" i="4"/>
  <c r="AE2781" i="4"/>
  <c r="AD2781" i="4"/>
  <c r="AC2781" i="4"/>
  <c r="AB2781" i="4"/>
  <c r="AA2781" i="4"/>
  <c r="Z2781" i="4"/>
  <c r="Y2781" i="4"/>
  <c r="X2781" i="4"/>
  <c r="W2781" i="4"/>
  <c r="V2781" i="4"/>
  <c r="U2781" i="4"/>
  <c r="T2781" i="4"/>
  <c r="S2781" i="4"/>
  <c r="R2781" i="4"/>
  <c r="Q2781" i="4"/>
  <c r="P2781" i="4"/>
  <c r="O2781" i="4"/>
  <c r="N2781" i="4"/>
  <c r="M2781" i="4"/>
  <c r="L2781" i="4"/>
  <c r="K2781" i="4"/>
  <c r="J2781" i="4"/>
  <c r="I2781" i="4"/>
  <c r="H2781" i="4"/>
  <c r="G2781" i="4"/>
  <c r="F2781" i="4"/>
  <c r="E2781" i="4"/>
  <c r="D2781" i="4"/>
  <c r="C2781" i="4"/>
  <c r="AO2781" i="4" s="1"/>
  <c r="B2781" i="4"/>
  <c r="A2781" i="4"/>
  <c r="AM2780" i="4"/>
  <c r="AL2780" i="4"/>
  <c r="AK2780" i="4"/>
  <c r="AJ2780" i="4"/>
  <c r="AI2780" i="4"/>
  <c r="AH2780" i="4"/>
  <c r="AG2780" i="4"/>
  <c r="AF2780" i="4"/>
  <c r="AE2780" i="4"/>
  <c r="AD2780" i="4"/>
  <c r="AC2780" i="4"/>
  <c r="AB2780" i="4"/>
  <c r="AN2780" i="4" s="1"/>
  <c r="AA2780" i="4"/>
  <c r="Z2780" i="4"/>
  <c r="Y2780" i="4"/>
  <c r="X2780" i="4"/>
  <c r="W2780" i="4"/>
  <c r="V2780" i="4"/>
  <c r="U2780" i="4"/>
  <c r="T2780" i="4"/>
  <c r="S2780" i="4"/>
  <c r="R2780" i="4"/>
  <c r="Q2780" i="4"/>
  <c r="P2780" i="4"/>
  <c r="O2780" i="4"/>
  <c r="N2780" i="4"/>
  <c r="M2780" i="4"/>
  <c r="L2780" i="4"/>
  <c r="K2780" i="4"/>
  <c r="J2780" i="4"/>
  <c r="I2780" i="4"/>
  <c r="H2780" i="4"/>
  <c r="G2780" i="4"/>
  <c r="F2780" i="4"/>
  <c r="E2780" i="4"/>
  <c r="D2780" i="4"/>
  <c r="C2780" i="4"/>
  <c r="AO2780" i="4" s="1"/>
  <c r="B2780" i="4"/>
  <c r="A2780" i="4"/>
  <c r="AM2779" i="4"/>
  <c r="AK2779" i="4"/>
  <c r="AJ2779" i="4"/>
  <c r="AI2779" i="4"/>
  <c r="AH2779" i="4"/>
  <c r="AG2779" i="4"/>
  <c r="AF2779" i="4"/>
  <c r="AE2779" i="4"/>
  <c r="AD2779" i="4"/>
  <c r="AC2779" i="4"/>
  <c r="AB2779" i="4"/>
  <c r="AA2779" i="4"/>
  <c r="Z2779" i="4"/>
  <c r="Y2779" i="4"/>
  <c r="AL2779" i="4" s="1"/>
  <c r="X2779" i="4"/>
  <c r="W2779" i="4"/>
  <c r="V2779" i="4"/>
  <c r="U2779" i="4"/>
  <c r="T2779" i="4"/>
  <c r="S2779" i="4"/>
  <c r="R2779" i="4"/>
  <c r="Q2779" i="4"/>
  <c r="P2779" i="4"/>
  <c r="O2779" i="4"/>
  <c r="N2779" i="4"/>
  <c r="M2779" i="4"/>
  <c r="L2779" i="4"/>
  <c r="K2779" i="4"/>
  <c r="J2779" i="4"/>
  <c r="I2779" i="4"/>
  <c r="H2779" i="4"/>
  <c r="G2779" i="4"/>
  <c r="F2779" i="4"/>
  <c r="E2779" i="4"/>
  <c r="D2779" i="4"/>
  <c r="C2779" i="4"/>
  <c r="B2779" i="4"/>
  <c r="A2779" i="4"/>
  <c r="AN2778" i="4"/>
  <c r="AK2778" i="4"/>
  <c r="AJ2778" i="4"/>
  <c r="AI2778" i="4"/>
  <c r="AH2778" i="4"/>
  <c r="AG2778" i="4"/>
  <c r="AF2778" i="4"/>
  <c r="AE2778" i="4"/>
  <c r="AD2778" i="4"/>
  <c r="AC2778" i="4"/>
  <c r="AB2778" i="4"/>
  <c r="AA2778" i="4"/>
  <c r="Z2778" i="4"/>
  <c r="Y2778" i="4"/>
  <c r="AM2778" i="4" s="1"/>
  <c r="X2778" i="4"/>
  <c r="W2778" i="4"/>
  <c r="V2778" i="4"/>
  <c r="U2778" i="4"/>
  <c r="T2778" i="4"/>
  <c r="S2778" i="4"/>
  <c r="R2778" i="4"/>
  <c r="Q2778" i="4"/>
  <c r="P2778" i="4"/>
  <c r="O2778" i="4"/>
  <c r="N2778" i="4"/>
  <c r="M2778" i="4"/>
  <c r="L2778" i="4"/>
  <c r="K2778" i="4"/>
  <c r="J2778" i="4"/>
  <c r="I2778" i="4"/>
  <c r="AO2778" i="4" s="1"/>
  <c r="H2778" i="4"/>
  <c r="G2778" i="4"/>
  <c r="F2778" i="4"/>
  <c r="E2778" i="4"/>
  <c r="D2778" i="4"/>
  <c r="C2778" i="4"/>
  <c r="B2778" i="4"/>
  <c r="A2778" i="4"/>
  <c r="AO2777" i="4"/>
  <c r="AN2777" i="4"/>
  <c r="AK2777" i="4"/>
  <c r="AJ2777" i="4"/>
  <c r="AI2777" i="4"/>
  <c r="AH2777" i="4"/>
  <c r="AG2777" i="4"/>
  <c r="AF2777" i="4"/>
  <c r="AE2777" i="4"/>
  <c r="AD2777" i="4"/>
  <c r="AC2777" i="4"/>
  <c r="AB2777" i="4"/>
  <c r="AA2777" i="4"/>
  <c r="Z2777" i="4"/>
  <c r="Y2777" i="4"/>
  <c r="X2777" i="4"/>
  <c r="W2777" i="4"/>
  <c r="V2777" i="4"/>
  <c r="U2777" i="4"/>
  <c r="T2777" i="4"/>
  <c r="S2777" i="4"/>
  <c r="R2777" i="4"/>
  <c r="Q2777" i="4"/>
  <c r="P2777" i="4"/>
  <c r="O2777" i="4"/>
  <c r="N2777" i="4"/>
  <c r="M2777" i="4"/>
  <c r="L2777" i="4"/>
  <c r="K2777" i="4"/>
  <c r="J2777" i="4"/>
  <c r="I2777" i="4"/>
  <c r="H2777" i="4"/>
  <c r="G2777" i="4"/>
  <c r="F2777" i="4"/>
  <c r="E2777" i="4"/>
  <c r="D2777" i="4"/>
  <c r="C2777" i="4"/>
  <c r="B2777" i="4"/>
  <c r="A2777" i="4"/>
  <c r="AM2776" i="4"/>
  <c r="AL2776" i="4"/>
  <c r="AK2776" i="4"/>
  <c r="AJ2776" i="4"/>
  <c r="AI2776" i="4"/>
  <c r="AH2776" i="4"/>
  <c r="AG2776" i="4"/>
  <c r="AF2776" i="4"/>
  <c r="AE2776" i="4"/>
  <c r="AD2776" i="4"/>
  <c r="AC2776" i="4"/>
  <c r="AB2776" i="4"/>
  <c r="AN2776" i="4" s="1"/>
  <c r="AA2776" i="4"/>
  <c r="Z2776" i="4"/>
  <c r="Y2776" i="4"/>
  <c r="X2776" i="4"/>
  <c r="W2776" i="4"/>
  <c r="V2776" i="4"/>
  <c r="U2776" i="4"/>
  <c r="T2776" i="4"/>
  <c r="S2776" i="4"/>
  <c r="R2776" i="4"/>
  <c r="Q2776" i="4"/>
  <c r="P2776" i="4"/>
  <c r="O2776" i="4"/>
  <c r="N2776" i="4"/>
  <c r="M2776" i="4"/>
  <c r="L2776" i="4"/>
  <c r="K2776" i="4"/>
  <c r="J2776" i="4"/>
  <c r="I2776" i="4"/>
  <c r="H2776" i="4"/>
  <c r="G2776" i="4"/>
  <c r="F2776" i="4"/>
  <c r="E2776" i="4"/>
  <c r="D2776" i="4"/>
  <c r="C2776" i="4"/>
  <c r="B2776" i="4"/>
  <c r="A2776" i="4"/>
  <c r="AM2775" i="4"/>
  <c r="AK2775" i="4"/>
  <c r="AJ2775" i="4"/>
  <c r="AI2775" i="4"/>
  <c r="AH2775" i="4"/>
  <c r="AG2775" i="4"/>
  <c r="AF2775" i="4"/>
  <c r="AE2775" i="4"/>
  <c r="AD2775" i="4"/>
  <c r="AC2775" i="4"/>
  <c r="AB2775" i="4"/>
  <c r="AA2775" i="4"/>
  <c r="Z2775" i="4"/>
  <c r="Y2775" i="4"/>
  <c r="AL2775" i="4" s="1"/>
  <c r="X2775" i="4"/>
  <c r="W2775" i="4"/>
  <c r="V2775" i="4"/>
  <c r="U2775" i="4"/>
  <c r="T2775" i="4"/>
  <c r="S2775" i="4"/>
  <c r="R2775" i="4"/>
  <c r="Q2775" i="4"/>
  <c r="P2775" i="4"/>
  <c r="O2775" i="4"/>
  <c r="N2775" i="4"/>
  <c r="M2775" i="4"/>
  <c r="L2775" i="4"/>
  <c r="K2775" i="4"/>
  <c r="J2775" i="4"/>
  <c r="I2775" i="4"/>
  <c r="H2775" i="4"/>
  <c r="G2775" i="4"/>
  <c r="F2775" i="4"/>
  <c r="E2775" i="4"/>
  <c r="D2775" i="4"/>
  <c r="C2775" i="4"/>
  <c r="B2775" i="4"/>
  <c r="A2775" i="4"/>
  <c r="AN2774" i="4"/>
  <c r="AK2774" i="4"/>
  <c r="AJ2774" i="4"/>
  <c r="AI2774" i="4"/>
  <c r="AH2774" i="4"/>
  <c r="AG2774" i="4"/>
  <c r="AF2774" i="4"/>
  <c r="AE2774" i="4"/>
  <c r="AD2774" i="4"/>
  <c r="AC2774" i="4"/>
  <c r="AB2774" i="4"/>
  <c r="AA2774" i="4"/>
  <c r="Z2774" i="4"/>
  <c r="Y2774" i="4"/>
  <c r="AM2774" i="4" s="1"/>
  <c r="X2774" i="4"/>
  <c r="W2774" i="4"/>
  <c r="V2774" i="4"/>
  <c r="U2774" i="4"/>
  <c r="T2774" i="4"/>
  <c r="S2774" i="4"/>
  <c r="R2774" i="4"/>
  <c r="Q2774" i="4"/>
  <c r="P2774" i="4"/>
  <c r="O2774" i="4"/>
  <c r="N2774" i="4"/>
  <c r="M2774" i="4"/>
  <c r="L2774" i="4"/>
  <c r="K2774" i="4"/>
  <c r="J2774" i="4"/>
  <c r="I2774" i="4"/>
  <c r="AO2774" i="4" s="1"/>
  <c r="H2774" i="4"/>
  <c r="G2774" i="4"/>
  <c r="F2774" i="4"/>
  <c r="E2774" i="4"/>
  <c r="D2774" i="4"/>
  <c r="C2774" i="4"/>
  <c r="B2774" i="4"/>
  <c r="A2774" i="4"/>
  <c r="AN2773" i="4"/>
  <c r="AK2773" i="4"/>
  <c r="AJ2773" i="4"/>
  <c r="AI2773" i="4"/>
  <c r="AH2773" i="4"/>
  <c r="AG2773" i="4"/>
  <c r="AF2773" i="4"/>
  <c r="AE2773" i="4"/>
  <c r="AD2773" i="4"/>
  <c r="AC2773" i="4"/>
  <c r="AB2773" i="4"/>
  <c r="AA2773" i="4"/>
  <c r="Z2773" i="4"/>
  <c r="Y2773" i="4"/>
  <c r="X2773" i="4"/>
  <c r="W2773" i="4"/>
  <c r="V2773" i="4"/>
  <c r="U2773" i="4"/>
  <c r="T2773" i="4"/>
  <c r="S2773" i="4"/>
  <c r="R2773" i="4"/>
  <c r="Q2773" i="4"/>
  <c r="P2773" i="4"/>
  <c r="O2773" i="4"/>
  <c r="N2773" i="4"/>
  <c r="M2773" i="4"/>
  <c r="L2773" i="4"/>
  <c r="K2773" i="4"/>
  <c r="J2773" i="4"/>
  <c r="I2773" i="4"/>
  <c r="H2773" i="4"/>
  <c r="AO2773" i="4" s="1"/>
  <c r="G2773" i="4"/>
  <c r="F2773" i="4"/>
  <c r="E2773" i="4"/>
  <c r="D2773" i="4"/>
  <c r="C2773" i="4"/>
  <c r="B2773" i="4"/>
  <c r="A2773" i="4"/>
  <c r="AM2772" i="4"/>
  <c r="AL2772" i="4"/>
  <c r="AK2772" i="4"/>
  <c r="AJ2772" i="4"/>
  <c r="AI2772" i="4"/>
  <c r="AH2772" i="4"/>
  <c r="AG2772" i="4"/>
  <c r="AF2772" i="4"/>
  <c r="AE2772" i="4"/>
  <c r="AD2772" i="4"/>
  <c r="AC2772" i="4"/>
  <c r="AB2772" i="4"/>
  <c r="AN2772" i="4" s="1"/>
  <c r="AA2772" i="4"/>
  <c r="Z2772" i="4"/>
  <c r="Y2772" i="4"/>
  <c r="X2772" i="4"/>
  <c r="W2772" i="4"/>
  <c r="V2772" i="4"/>
  <c r="U2772" i="4"/>
  <c r="T2772" i="4"/>
  <c r="S2772" i="4"/>
  <c r="R2772" i="4"/>
  <c r="Q2772" i="4"/>
  <c r="P2772" i="4"/>
  <c r="O2772" i="4"/>
  <c r="N2772" i="4"/>
  <c r="M2772" i="4"/>
  <c r="L2772" i="4"/>
  <c r="K2772" i="4"/>
  <c r="J2772" i="4"/>
  <c r="I2772" i="4"/>
  <c r="H2772" i="4"/>
  <c r="G2772" i="4"/>
  <c r="F2772" i="4"/>
  <c r="E2772" i="4"/>
  <c r="D2772" i="4"/>
  <c r="C2772" i="4"/>
  <c r="B2772" i="4"/>
  <c r="A2772" i="4"/>
  <c r="AM2771" i="4"/>
  <c r="AK2771" i="4"/>
  <c r="AJ2771" i="4"/>
  <c r="AI2771" i="4"/>
  <c r="AH2771" i="4"/>
  <c r="AG2771" i="4"/>
  <c r="AF2771" i="4"/>
  <c r="AE2771" i="4"/>
  <c r="AD2771" i="4"/>
  <c r="AC2771" i="4"/>
  <c r="AB2771" i="4"/>
  <c r="AA2771" i="4"/>
  <c r="Z2771" i="4"/>
  <c r="Y2771" i="4"/>
  <c r="AL2771" i="4" s="1"/>
  <c r="X2771" i="4"/>
  <c r="W2771" i="4"/>
  <c r="V2771" i="4"/>
  <c r="U2771" i="4"/>
  <c r="T2771" i="4"/>
  <c r="S2771" i="4"/>
  <c r="R2771" i="4"/>
  <c r="Q2771" i="4"/>
  <c r="P2771" i="4"/>
  <c r="O2771" i="4"/>
  <c r="N2771" i="4"/>
  <c r="M2771" i="4"/>
  <c r="L2771" i="4"/>
  <c r="K2771" i="4"/>
  <c r="J2771" i="4"/>
  <c r="I2771" i="4"/>
  <c r="H2771" i="4"/>
  <c r="G2771" i="4"/>
  <c r="F2771" i="4"/>
  <c r="E2771" i="4"/>
  <c r="D2771" i="4"/>
  <c r="C2771" i="4"/>
  <c r="B2771" i="4"/>
  <c r="A2771" i="4"/>
  <c r="AN2770" i="4"/>
  <c r="AM2770" i="4"/>
  <c r="AL2770" i="4"/>
  <c r="AK2770" i="4"/>
  <c r="AJ2770" i="4"/>
  <c r="AI2770" i="4"/>
  <c r="AH2770" i="4"/>
  <c r="AG2770" i="4"/>
  <c r="AF2770" i="4"/>
  <c r="AE2770" i="4"/>
  <c r="AD2770" i="4"/>
  <c r="AC2770" i="4"/>
  <c r="AB2770" i="4"/>
  <c r="AA2770" i="4"/>
  <c r="Z2770" i="4"/>
  <c r="Y2770" i="4"/>
  <c r="X2770" i="4"/>
  <c r="W2770" i="4"/>
  <c r="V2770" i="4"/>
  <c r="U2770" i="4"/>
  <c r="T2770" i="4"/>
  <c r="S2770" i="4"/>
  <c r="R2770" i="4"/>
  <c r="Q2770" i="4"/>
  <c r="P2770" i="4"/>
  <c r="O2770" i="4"/>
  <c r="N2770" i="4"/>
  <c r="M2770" i="4"/>
  <c r="L2770" i="4"/>
  <c r="K2770" i="4"/>
  <c r="J2770" i="4"/>
  <c r="I2770" i="4"/>
  <c r="H2770" i="4"/>
  <c r="G2770" i="4"/>
  <c r="F2770" i="4"/>
  <c r="AO2770" i="4" s="1"/>
  <c r="E2770" i="4"/>
  <c r="D2770" i="4"/>
  <c r="C2770" i="4"/>
  <c r="B2770" i="4"/>
  <c r="A2770" i="4"/>
  <c r="AN2769" i="4"/>
  <c r="AK2769" i="4"/>
  <c r="AJ2769" i="4"/>
  <c r="AI2769" i="4"/>
  <c r="AH2769" i="4"/>
  <c r="AG2769" i="4"/>
  <c r="AF2769" i="4"/>
  <c r="AE2769" i="4"/>
  <c r="AD2769" i="4"/>
  <c r="AC2769" i="4"/>
  <c r="AB2769" i="4"/>
  <c r="AA2769" i="4"/>
  <c r="Z2769" i="4"/>
  <c r="Y2769" i="4"/>
  <c r="X2769" i="4"/>
  <c r="W2769" i="4"/>
  <c r="V2769" i="4"/>
  <c r="U2769" i="4"/>
  <c r="T2769" i="4"/>
  <c r="S2769" i="4"/>
  <c r="R2769" i="4"/>
  <c r="Q2769" i="4"/>
  <c r="P2769" i="4"/>
  <c r="O2769" i="4"/>
  <c r="N2769" i="4"/>
  <c r="M2769" i="4"/>
  <c r="L2769" i="4"/>
  <c r="K2769" i="4"/>
  <c r="J2769" i="4"/>
  <c r="I2769" i="4"/>
  <c r="H2769" i="4"/>
  <c r="G2769" i="4"/>
  <c r="F2769" i="4"/>
  <c r="E2769" i="4"/>
  <c r="D2769" i="4"/>
  <c r="C2769" i="4"/>
  <c r="AO2769" i="4" s="1"/>
  <c r="B2769" i="4"/>
  <c r="A2769" i="4"/>
  <c r="AM2768" i="4"/>
  <c r="AL2768" i="4"/>
  <c r="AK2768" i="4"/>
  <c r="AJ2768" i="4"/>
  <c r="AI2768" i="4"/>
  <c r="AH2768" i="4"/>
  <c r="AG2768" i="4"/>
  <c r="AF2768" i="4"/>
  <c r="AE2768" i="4"/>
  <c r="AD2768" i="4"/>
  <c r="AC2768" i="4"/>
  <c r="AB2768" i="4"/>
  <c r="AN2768" i="4" s="1"/>
  <c r="AA2768" i="4"/>
  <c r="Z2768" i="4"/>
  <c r="Y2768" i="4"/>
  <c r="X2768" i="4"/>
  <c r="W2768" i="4"/>
  <c r="V2768" i="4"/>
  <c r="U2768" i="4"/>
  <c r="T2768" i="4"/>
  <c r="S2768" i="4"/>
  <c r="R2768" i="4"/>
  <c r="Q2768" i="4"/>
  <c r="P2768" i="4"/>
  <c r="O2768" i="4"/>
  <c r="N2768" i="4"/>
  <c r="M2768" i="4"/>
  <c r="L2768" i="4"/>
  <c r="K2768" i="4"/>
  <c r="J2768" i="4"/>
  <c r="I2768" i="4"/>
  <c r="H2768" i="4"/>
  <c r="G2768" i="4"/>
  <c r="F2768" i="4"/>
  <c r="E2768" i="4"/>
  <c r="D2768" i="4"/>
  <c r="C2768" i="4"/>
  <c r="B2768" i="4"/>
  <c r="A2768" i="4"/>
  <c r="AM2767" i="4"/>
  <c r="AK2767" i="4"/>
  <c r="AJ2767" i="4"/>
  <c r="AI2767" i="4"/>
  <c r="AH2767" i="4"/>
  <c r="AG2767" i="4"/>
  <c r="AF2767" i="4"/>
  <c r="AE2767" i="4"/>
  <c r="AD2767" i="4"/>
  <c r="AC2767" i="4"/>
  <c r="AB2767" i="4"/>
  <c r="AA2767" i="4"/>
  <c r="Z2767" i="4"/>
  <c r="Y2767" i="4"/>
  <c r="AL2767" i="4" s="1"/>
  <c r="X2767" i="4"/>
  <c r="W2767" i="4"/>
  <c r="V2767" i="4"/>
  <c r="U2767" i="4"/>
  <c r="T2767" i="4"/>
  <c r="S2767" i="4"/>
  <c r="R2767" i="4"/>
  <c r="Q2767" i="4"/>
  <c r="P2767" i="4"/>
  <c r="O2767" i="4"/>
  <c r="N2767" i="4"/>
  <c r="M2767" i="4"/>
  <c r="L2767" i="4"/>
  <c r="K2767" i="4"/>
  <c r="J2767" i="4"/>
  <c r="I2767" i="4"/>
  <c r="H2767" i="4"/>
  <c r="G2767" i="4"/>
  <c r="F2767" i="4"/>
  <c r="E2767" i="4"/>
  <c r="D2767" i="4"/>
  <c r="AO2767" i="4" s="1"/>
  <c r="C2767" i="4"/>
  <c r="B2767" i="4"/>
  <c r="A2767" i="4"/>
  <c r="AN2766" i="4"/>
  <c r="AM2766" i="4"/>
  <c r="AK2766" i="4"/>
  <c r="AJ2766" i="4"/>
  <c r="AI2766" i="4"/>
  <c r="AH2766" i="4"/>
  <c r="AG2766" i="4"/>
  <c r="AF2766" i="4"/>
  <c r="AE2766" i="4"/>
  <c r="AD2766" i="4"/>
  <c r="AC2766" i="4"/>
  <c r="AB2766" i="4"/>
  <c r="AA2766" i="4"/>
  <c r="Z2766" i="4"/>
  <c r="Y2766" i="4"/>
  <c r="AL2766" i="4" s="1"/>
  <c r="X2766" i="4"/>
  <c r="W2766" i="4"/>
  <c r="V2766" i="4"/>
  <c r="U2766" i="4"/>
  <c r="T2766" i="4"/>
  <c r="S2766" i="4"/>
  <c r="R2766" i="4"/>
  <c r="Q2766" i="4"/>
  <c r="P2766" i="4"/>
  <c r="O2766" i="4"/>
  <c r="N2766" i="4"/>
  <c r="M2766" i="4"/>
  <c r="L2766" i="4"/>
  <c r="K2766" i="4"/>
  <c r="J2766" i="4"/>
  <c r="I2766" i="4"/>
  <c r="H2766" i="4"/>
  <c r="G2766" i="4"/>
  <c r="F2766" i="4"/>
  <c r="AO2766" i="4" s="1"/>
  <c r="E2766" i="4"/>
  <c r="D2766" i="4"/>
  <c r="C2766" i="4"/>
  <c r="B2766" i="4"/>
  <c r="A2766" i="4"/>
  <c r="AN2765" i="4"/>
  <c r="AK2765" i="4"/>
  <c r="AJ2765" i="4"/>
  <c r="AI2765" i="4"/>
  <c r="AH2765" i="4"/>
  <c r="AG2765" i="4"/>
  <c r="AF2765" i="4"/>
  <c r="AE2765" i="4"/>
  <c r="AD2765" i="4"/>
  <c r="AC2765" i="4"/>
  <c r="AB2765" i="4"/>
  <c r="AA2765" i="4"/>
  <c r="Z2765" i="4"/>
  <c r="Y2765" i="4"/>
  <c r="X2765" i="4"/>
  <c r="W2765" i="4"/>
  <c r="V2765" i="4"/>
  <c r="U2765" i="4"/>
  <c r="T2765" i="4"/>
  <c r="S2765" i="4"/>
  <c r="R2765" i="4"/>
  <c r="Q2765" i="4"/>
  <c r="P2765" i="4"/>
  <c r="O2765" i="4"/>
  <c r="N2765" i="4"/>
  <c r="M2765" i="4"/>
  <c r="L2765" i="4"/>
  <c r="K2765" i="4"/>
  <c r="J2765" i="4"/>
  <c r="I2765" i="4"/>
  <c r="H2765" i="4"/>
  <c r="G2765" i="4"/>
  <c r="F2765" i="4"/>
  <c r="E2765" i="4"/>
  <c r="D2765" i="4"/>
  <c r="C2765" i="4"/>
  <c r="B2765" i="4"/>
  <c r="A2765" i="4"/>
  <c r="AM2764" i="4"/>
  <c r="AL2764" i="4"/>
  <c r="AK2764" i="4"/>
  <c r="AJ2764" i="4"/>
  <c r="AI2764" i="4"/>
  <c r="AH2764" i="4"/>
  <c r="AG2764" i="4"/>
  <c r="AF2764" i="4"/>
  <c r="AE2764" i="4"/>
  <c r="AD2764" i="4"/>
  <c r="AC2764" i="4"/>
  <c r="AB2764" i="4"/>
  <c r="AN2764" i="4" s="1"/>
  <c r="AA2764" i="4"/>
  <c r="Z2764" i="4"/>
  <c r="Y2764" i="4"/>
  <c r="X2764" i="4"/>
  <c r="W2764" i="4"/>
  <c r="V2764" i="4"/>
  <c r="U2764" i="4"/>
  <c r="T2764" i="4"/>
  <c r="S2764" i="4"/>
  <c r="R2764" i="4"/>
  <c r="Q2764" i="4"/>
  <c r="P2764" i="4"/>
  <c r="O2764" i="4"/>
  <c r="N2764" i="4"/>
  <c r="M2764" i="4"/>
  <c r="L2764" i="4"/>
  <c r="K2764" i="4"/>
  <c r="J2764" i="4"/>
  <c r="I2764" i="4"/>
  <c r="H2764" i="4"/>
  <c r="G2764" i="4"/>
  <c r="F2764" i="4"/>
  <c r="E2764" i="4"/>
  <c r="D2764" i="4"/>
  <c r="C2764" i="4"/>
  <c r="AO2764" i="4" s="1"/>
  <c r="B2764" i="4"/>
  <c r="A2764" i="4"/>
  <c r="AM2763" i="4"/>
  <c r="AK2763" i="4"/>
  <c r="AJ2763" i="4"/>
  <c r="AI2763" i="4"/>
  <c r="AH2763" i="4"/>
  <c r="AG2763" i="4"/>
  <c r="AF2763" i="4"/>
  <c r="AE2763" i="4"/>
  <c r="AD2763" i="4"/>
  <c r="AC2763" i="4"/>
  <c r="AB2763" i="4"/>
  <c r="AA2763" i="4"/>
  <c r="Z2763" i="4"/>
  <c r="Y2763" i="4"/>
  <c r="AL2763" i="4" s="1"/>
  <c r="X2763" i="4"/>
  <c r="W2763" i="4"/>
  <c r="V2763" i="4"/>
  <c r="U2763" i="4"/>
  <c r="T2763" i="4"/>
  <c r="S2763" i="4"/>
  <c r="R2763" i="4"/>
  <c r="Q2763" i="4"/>
  <c r="P2763" i="4"/>
  <c r="O2763" i="4"/>
  <c r="N2763" i="4"/>
  <c r="M2763" i="4"/>
  <c r="L2763" i="4"/>
  <c r="K2763" i="4"/>
  <c r="J2763" i="4"/>
  <c r="I2763" i="4"/>
  <c r="H2763" i="4"/>
  <c r="G2763" i="4"/>
  <c r="F2763" i="4"/>
  <c r="E2763" i="4"/>
  <c r="D2763" i="4"/>
  <c r="C2763" i="4"/>
  <c r="B2763" i="4"/>
  <c r="A2763" i="4"/>
  <c r="AN2762" i="4"/>
  <c r="AK2762" i="4"/>
  <c r="AJ2762" i="4"/>
  <c r="AI2762" i="4"/>
  <c r="AH2762" i="4"/>
  <c r="AG2762" i="4"/>
  <c r="AF2762" i="4"/>
  <c r="AE2762" i="4"/>
  <c r="AD2762" i="4"/>
  <c r="AC2762" i="4"/>
  <c r="AB2762" i="4"/>
  <c r="AA2762" i="4"/>
  <c r="Z2762" i="4"/>
  <c r="Y2762" i="4"/>
  <c r="AM2762" i="4" s="1"/>
  <c r="X2762" i="4"/>
  <c r="W2762" i="4"/>
  <c r="V2762" i="4"/>
  <c r="U2762" i="4"/>
  <c r="T2762" i="4"/>
  <c r="S2762" i="4"/>
  <c r="R2762" i="4"/>
  <c r="Q2762" i="4"/>
  <c r="P2762" i="4"/>
  <c r="O2762" i="4"/>
  <c r="N2762" i="4"/>
  <c r="M2762" i="4"/>
  <c r="L2762" i="4"/>
  <c r="K2762" i="4"/>
  <c r="J2762" i="4"/>
  <c r="I2762" i="4"/>
  <c r="AO2762" i="4" s="1"/>
  <c r="H2762" i="4"/>
  <c r="G2762" i="4"/>
  <c r="F2762" i="4"/>
  <c r="E2762" i="4"/>
  <c r="D2762" i="4"/>
  <c r="C2762" i="4"/>
  <c r="B2762" i="4"/>
  <c r="A2762" i="4"/>
  <c r="AN2761" i="4"/>
  <c r="AK2761" i="4"/>
  <c r="AJ2761" i="4"/>
  <c r="AI2761" i="4"/>
  <c r="AH2761" i="4"/>
  <c r="AG2761" i="4"/>
  <c r="AF2761" i="4"/>
  <c r="AE2761" i="4"/>
  <c r="AD2761" i="4"/>
  <c r="AC2761" i="4"/>
  <c r="AB2761" i="4"/>
  <c r="AA2761" i="4"/>
  <c r="Z2761" i="4"/>
  <c r="Y2761" i="4"/>
  <c r="X2761" i="4"/>
  <c r="W2761" i="4"/>
  <c r="V2761" i="4"/>
  <c r="U2761" i="4"/>
  <c r="T2761" i="4"/>
  <c r="S2761" i="4"/>
  <c r="R2761" i="4"/>
  <c r="Q2761" i="4"/>
  <c r="P2761" i="4"/>
  <c r="O2761" i="4"/>
  <c r="N2761" i="4"/>
  <c r="M2761" i="4"/>
  <c r="L2761" i="4"/>
  <c r="K2761" i="4"/>
  <c r="J2761" i="4"/>
  <c r="I2761" i="4"/>
  <c r="AO2761" i="4" s="1"/>
  <c r="H2761" i="4"/>
  <c r="G2761" i="4"/>
  <c r="F2761" i="4"/>
  <c r="E2761" i="4"/>
  <c r="D2761" i="4"/>
  <c r="C2761" i="4"/>
  <c r="B2761" i="4"/>
  <c r="A2761" i="4"/>
  <c r="AM2760" i="4"/>
  <c r="AL2760" i="4"/>
  <c r="AK2760" i="4"/>
  <c r="AJ2760" i="4"/>
  <c r="AI2760" i="4"/>
  <c r="AH2760" i="4"/>
  <c r="AG2760" i="4"/>
  <c r="AF2760" i="4"/>
  <c r="AE2760" i="4"/>
  <c r="AD2760" i="4"/>
  <c r="AC2760" i="4"/>
  <c r="AB2760" i="4"/>
  <c r="AN2760" i="4" s="1"/>
  <c r="AA2760" i="4"/>
  <c r="Z2760" i="4"/>
  <c r="Y2760" i="4"/>
  <c r="X2760" i="4"/>
  <c r="W2760" i="4"/>
  <c r="V2760" i="4"/>
  <c r="U2760" i="4"/>
  <c r="T2760" i="4"/>
  <c r="S2760" i="4"/>
  <c r="R2760" i="4"/>
  <c r="Q2760" i="4"/>
  <c r="P2760" i="4"/>
  <c r="O2760" i="4"/>
  <c r="N2760" i="4"/>
  <c r="M2760" i="4"/>
  <c r="L2760" i="4"/>
  <c r="K2760" i="4"/>
  <c r="J2760" i="4"/>
  <c r="I2760" i="4"/>
  <c r="H2760" i="4"/>
  <c r="G2760" i="4"/>
  <c r="F2760" i="4"/>
  <c r="E2760" i="4"/>
  <c r="D2760" i="4"/>
  <c r="C2760" i="4"/>
  <c r="B2760" i="4"/>
  <c r="A2760" i="4"/>
  <c r="AM2759" i="4"/>
  <c r="AK2759" i="4"/>
  <c r="AJ2759" i="4"/>
  <c r="AI2759" i="4"/>
  <c r="AH2759" i="4"/>
  <c r="AG2759" i="4"/>
  <c r="AF2759" i="4"/>
  <c r="AE2759" i="4"/>
  <c r="AD2759" i="4"/>
  <c r="AC2759" i="4"/>
  <c r="AB2759" i="4"/>
  <c r="AA2759" i="4"/>
  <c r="Z2759" i="4"/>
  <c r="Y2759" i="4"/>
  <c r="AL2759" i="4" s="1"/>
  <c r="X2759" i="4"/>
  <c r="W2759" i="4"/>
  <c r="V2759" i="4"/>
  <c r="U2759" i="4"/>
  <c r="T2759" i="4"/>
  <c r="S2759" i="4"/>
  <c r="R2759" i="4"/>
  <c r="Q2759" i="4"/>
  <c r="P2759" i="4"/>
  <c r="O2759" i="4"/>
  <c r="N2759" i="4"/>
  <c r="M2759" i="4"/>
  <c r="L2759" i="4"/>
  <c r="K2759" i="4"/>
  <c r="J2759" i="4"/>
  <c r="I2759" i="4"/>
  <c r="H2759" i="4"/>
  <c r="G2759" i="4"/>
  <c r="F2759" i="4"/>
  <c r="E2759" i="4"/>
  <c r="D2759" i="4"/>
  <c r="C2759" i="4"/>
  <c r="B2759" i="4"/>
  <c r="A2759" i="4"/>
  <c r="AN2758" i="4"/>
  <c r="AL2758" i="4"/>
  <c r="AK2758" i="4"/>
  <c r="AJ2758" i="4"/>
  <c r="AI2758" i="4"/>
  <c r="AH2758" i="4"/>
  <c r="AG2758" i="4"/>
  <c r="AF2758" i="4"/>
  <c r="AE2758" i="4"/>
  <c r="AD2758" i="4"/>
  <c r="AC2758" i="4"/>
  <c r="AB2758" i="4"/>
  <c r="AA2758" i="4"/>
  <c r="Z2758" i="4"/>
  <c r="Y2758" i="4"/>
  <c r="AM2758" i="4" s="1"/>
  <c r="X2758" i="4"/>
  <c r="W2758" i="4"/>
  <c r="V2758" i="4"/>
  <c r="U2758" i="4"/>
  <c r="T2758" i="4"/>
  <c r="S2758" i="4"/>
  <c r="R2758" i="4"/>
  <c r="Q2758" i="4"/>
  <c r="P2758" i="4"/>
  <c r="O2758" i="4"/>
  <c r="N2758" i="4"/>
  <c r="M2758" i="4"/>
  <c r="L2758" i="4"/>
  <c r="K2758" i="4"/>
  <c r="J2758" i="4"/>
  <c r="I2758" i="4"/>
  <c r="H2758" i="4"/>
  <c r="G2758" i="4"/>
  <c r="F2758" i="4"/>
  <c r="AO2758" i="4" s="1"/>
  <c r="E2758" i="4"/>
  <c r="D2758" i="4"/>
  <c r="C2758" i="4"/>
  <c r="B2758" i="4"/>
  <c r="A2758" i="4"/>
  <c r="AO2757" i="4"/>
  <c r="AN2757" i="4"/>
  <c r="AK2757" i="4"/>
  <c r="AJ2757" i="4"/>
  <c r="AI2757" i="4"/>
  <c r="AH2757" i="4"/>
  <c r="AG2757" i="4"/>
  <c r="AF2757" i="4"/>
  <c r="AE2757" i="4"/>
  <c r="AD2757" i="4"/>
  <c r="AC2757" i="4"/>
  <c r="AB2757" i="4"/>
  <c r="AA2757" i="4"/>
  <c r="Z2757" i="4"/>
  <c r="Y2757" i="4"/>
  <c r="X2757" i="4"/>
  <c r="W2757" i="4"/>
  <c r="V2757" i="4"/>
  <c r="U2757" i="4"/>
  <c r="T2757" i="4"/>
  <c r="S2757" i="4"/>
  <c r="R2757" i="4"/>
  <c r="Q2757" i="4"/>
  <c r="P2757" i="4"/>
  <c r="O2757" i="4"/>
  <c r="N2757" i="4"/>
  <c r="M2757" i="4"/>
  <c r="L2757" i="4"/>
  <c r="K2757" i="4"/>
  <c r="J2757" i="4"/>
  <c r="I2757" i="4"/>
  <c r="H2757" i="4"/>
  <c r="G2757" i="4"/>
  <c r="F2757" i="4"/>
  <c r="E2757" i="4"/>
  <c r="D2757" i="4"/>
  <c r="C2757" i="4"/>
  <c r="B2757" i="4"/>
  <c r="A2757" i="4"/>
  <c r="AM2756" i="4"/>
  <c r="AL2756" i="4"/>
  <c r="AK2756" i="4"/>
  <c r="AJ2756" i="4"/>
  <c r="AI2756" i="4"/>
  <c r="AH2756" i="4"/>
  <c r="AG2756" i="4"/>
  <c r="AF2756" i="4"/>
  <c r="AE2756" i="4"/>
  <c r="AD2756" i="4"/>
  <c r="AC2756" i="4"/>
  <c r="AB2756" i="4"/>
  <c r="AN2756" i="4" s="1"/>
  <c r="AA2756" i="4"/>
  <c r="Z2756" i="4"/>
  <c r="Y2756" i="4"/>
  <c r="X2756" i="4"/>
  <c r="W2756" i="4"/>
  <c r="V2756" i="4"/>
  <c r="U2756" i="4"/>
  <c r="T2756" i="4"/>
  <c r="S2756" i="4"/>
  <c r="R2756" i="4"/>
  <c r="Q2756" i="4"/>
  <c r="P2756" i="4"/>
  <c r="O2756" i="4"/>
  <c r="N2756" i="4"/>
  <c r="M2756" i="4"/>
  <c r="L2756" i="4"/>
  <c r="K2756" i="4"/>
  <c r="J2756" i="4"/>
  <c r="I2756" i="4"/>
  <c r="H2756" i="4"/>
  <c r="G2756" i="4"/>
  <c r="F2756" i="4"/>
  <c r="E2756" i="4"/>
  <c r="D2756" i="4"/>
  <c r="C2756" i="4"/>
  <c r="B2756" i="4"/>
  <c r="A2756" i="4"/>
  <c r="AM2755" i="4"/>
  <c r="AK2755" i="4"/>
  <c r="AJ2755" i="4"/>
  <c r="AI2755" i="4"/>
  <c r="AH2755" i="4"/>
  <c r="AG2755" i="4"/>
  <c r="AF2755" i="4"/>
  <c r="AE2755" i="4"/>
  <c r="AD2755" i="4"/>
  <c r="AC2755" i="4"/>
  <c r="AB2755" i="4"/>
  <c r="AA2755" i="4"/>
  <c r="Z2755" i="4"/>
  <c r="Y2755" i="4"/>
  <c r="AL2755" i="4" s="1"/>
  <c r="X2755" i="4"/>
  <c r="W2755" i="4"/>
  <c r="V2755" i="4"/>
  <c r="U2755" i="4"/>
  <c r="T2755" i="4"/>
  <c r="S2755" i="4"/>
  <c r="R2755" i="4"/>
  <c r="Q2755" i="4"/>
  <c r="P2755" i="4"/>
  <c r="O2755" i="4"/>
  <c r="N2755" i="4"/>
  <c r="M2755" i="4"/>
  <c r="L2755" i="4"/>
  <c r="K2755" i="4"/>
  <c r="J2755" i="4"/>
  <c r="I2755" i="4"/>
  <c r="H2755" i="4"/>
  <c r="G2755" i="4"/>
  <c r="F2755" i="4"/>
  <c r="E2755" i="4"/>
  <c r="D2755" i="4"/>
  <c r="C2755" i="4"/>
  <c r="B2755" i="4"/>
  <c r="A2755" i="4"/>
  <c r="AN2754" i="4"/>
  <c r="AM2754" i="4"/>
  <c r="AL2754" i="4"/>
  <c r="AK2754" i="4"/>
  <c r="AJ2754" i="4"/>
  <c r="AI2754" i="4"/>
  <c r="AH2754" i="4"/>
  <c r="AG2754" i="4"/>
  <c r="AF2754" i="4"/>
  <c r="AE2754" i="4"/>
  <c r="AD2754" i="4"/>
  <c r="AC2754" i="4"/>
  <c r="AB2754" i="4"/>
  <c r="AA2754" i="4"/>
  <c r="Z2754" i="4"/>
  <c r="Y2754" i="4"/>
  <c r="X2754" i="4"/>
  <c r="W2754" i="4"/>
  <c r="V2754" i="4"/>
  <c r="U2754" i="4"/>
  <c r="T2754" i="4"/>
  <c r="S2754" i="4"/>
  <c r="R2754" i="4"/>
  <c r="Q2754" i="4"/>
  <c r="P2754" i="4"/>
  <c r="O2754" i="4"/>
  <c r="N2754" i="4"/>
  <c r="M2754" i="4"/>
  <c r="L2754" i="4"/>
  <c r="K2754" i="4"/>
  <c r="J2754" i="4"/>
  <c r="I2754" i="4"/>
  <c r="H2754" i="4"/>
  <c r="G2754" i="4"/>
  <c r="F2754" i="4"/>
  <c r="AO2754" i="4" s="1"/>
  <c r="E2754" i="4"/>
  <c r="D2754" i="4"/>
  <c r="C2754" i="4"/>
  <c r="B2754" i="4"/>
  <c r="A2754" i="4"/>
  <c r="AN2753" i="4"/>
  <c r="AK2753" i="4"/>
  <c r="AJ2753" i="4"/>
  <c r="AI2753" i="4"/>
  <c r="AH2753" i="4"/>
  <c r="AG2753" i="4"/>
  <c r="AF2753" i="4"/>
  <c r="AE2753" i="4"/>
  <c r="AD2753" i="4"/>
  <c r="AC2753" i="4"/>
  <c r="AB2753" i="4"/>
  <c r="AA2753" i="4"/>
  <c r="Z2753" i="4"/>
  <c r="Y2753" i="4"/>
  <c r="X2753" i="4"/>
  <c r="W2753" i="4"/>
  <c r="V2753" i="4"/>
  <c r="U2753" i="4"/>
  <c r="T2753" i="4"/>
  <c r="S2753" i="4"/>
  <c r="R2753" i="4"/>
  <c r="Q2753" i="4"/>
  <c r="P2753" i="4"/>
  <c r="O2753" i="4"/>
  <c r="N2753" i="4"/>
  <c r="M2753" i="4"/>
  <c r="L2753" i="4"/>
  <c r="K2753" i="4"/>
  <c r="J2753" i="4"/>
  <c r="I2753" i="4"/>
  <c r="H2753" i="4"/>
  <c r="G2753" i="4"/>
  <c r="F2753" i="4"/>
  <c r="E2753" i="4"/>
  <c r="D2753" i="4"/>
  <c r="C2753" i="4"/>
  <c r="AO2753" i="4" s="1"/>
  <c r="B2753" i="4"/>
  <c r="A2753" i="4"/>
  <c r="AM2752" i="4"/>
  <c r="AL2752" i="4"/>
  <c r="AK2752" i="4"/>
  <c r="AJ2752" i="4"/>
  <c r="AI2752" i="4"/>
  <c r="AH2752" i="4"/>
  <c r="AG2752" i="4"/>
  <c r="AF2752" i="4"/>
  <c r="AE2752" i="4"/>
  <c r="AD2752" i="4"/>
  <c r="AC2752" i="4"/>
  <c r="AB2752" i="4"/>
  <c r="AN2752" i="4" s="1"/>
  <c r="AA2752" i="4"/>
  <c r="Z2752" i="4"/>
  <c r="Y2752" i="4"/>
  <c r="X2752" i="4"/>
  <c r="W2752" i="4"/>
  <c r="V2752" i="4"/>
  <c r="U2752" i="4"/>
  <c r="T2752" i="4"/>
  <c r="S2752" i="4"/>
  <c r="R2752" i="4"/>
  <c r="Q2752" i="4"/>
  <c r="P2752" i="4"/>
  <c r="O2752" i="4"/>
  <c r="N2752" i="4"/>
  <c r="M2752" i="4"/>
  <c r="L2752" i="4"/>
  <c r="K2752" i="4"/>
  <c r="J2752" i="4"/>
  <c r="I2752" i="4"/>
  <c r="H2752" i="4"/>
  <c r="G2752" i="4"/>
  <c r="F2752" i="4"/>
  <c r="E2752" i="4"/>
  <c r="D2752" i="4"/>
  <c r="C2752" i="4"/>
  <c r="AO2752" i="4" s="1"/>
  <c r="B2752" i="4"/>
  <c r="A2752" i="4"/>
  <c r="AM2751" i="4"/>
  <c r="AK2751" i="4"/>
  <c r="AJ2751" i="4"/>
  <c r="AI2751" i="4"/>
  <c r="AH2751" i="4"/>
  <c r="AG2751" i="4"/>
  <c r="AF2751" i="4"/>
  <c r="AE2751" i="4"/>
  <c r="AD2751" i="4"/>
  <c r="AC2751" i="4"/>
  <c r="AB2751" i="4"/>
  <c r="AA2751" i="4"/>
  <c r="Z2751" i="4"/>
  <c r="Y2751" i="4"/>
  <c r="AL2751" i="4" s="1"/>
  <c r="X2751" i="4"/>
  <c r="W2751" i="4"/>
  <c r="V2751" i="4"/>
  <c r="U2751" i="4"/>
  <c r="T2751" i="4"/>
  <c r="S2751" i="4"/>
  <c r="R2751" i="4"/>
  <c r="Q2751" i="4"/>
  <c r="P2751" i="4"/>
  <c r="O2751" i="4"/>
  <c r="N2751" i="4"/>
  <c r="M2751" i="4"/>
  <c r="L2751" i="4"/>
  <c r="K2751" i="4"/>
  <c r="J2751" i="4"/>
  <c r="I2751" i="4"/>
  <c r="H2751" i="4"/>
  <c r="G2751" i="4"/>
  <c r="F2751" i="4"/>
  <c r="E2751" i="4"/>
  <c r="D2751" i="4"/>
  <c r="AO2751" i="4" s="1"/>
  <c r="C2751" i="4"/>
  <c r="B2751" i="4"/>
  <c r="A2751" i="4"/>
  <c r="AN2750" i="4"/>
  <c r="AM2750" i="4"/>
  <c r="AL2750" i="4"/>
  <c r="AK2750" i="4"/>
  <c r="AJ2750" i="4"/>
  <c r="AI2750" i="4"/>
  <c r="AH2750" i="4"/>
  <c r="AG2750" i="4"/>
  <c r="AF2750" i="4"/>
  <c r="AE2750" i="4"/>
  <c r="AD2750" i="4"/>
  <c r="AC2750" i="4"/>
  <c r="AB2750" i="4"/>
  <c r="AA2750" i="4"/>
  <c r="Z2750" i="4"/>
  <c r="Y2750" i="4"/>
  <c r="X2750" i="4"/>
  <c r="W2750" i="4"/>
  <c r="V2750" i="4"/>
  <c r="U2750" i="4"/>
  <c r="T2750" i="4"/>
  <c r="S2750" i="4"/>
  <c r="R2750" i="4"/>
  <c r="Q2750" i="4"/>
  <c r="P2750" i="4"/>
  <c r="O2750" i="4"/>
  <c r="N2750" i="4"/>
  <c r="M2750" i="4"/>
  <c r="L2750" i="4"/>
  <c r="K2750" i="4"/>
  <c r="J2750" i="4"/>
  <c r="I2750" i="4"/>
  <c r="H2750" i="4"/>
  <c r="G2750" i="4"/>
  <c r="F2750" i="4"/>
  <c r="AO2750" i="4" s="1"/>
  <c r="E2750" i="4"/>
  <c r="D2750" i="4"/>
  <c r="C2750" i="4"/>
  <c r="B2750" i="4"/>
  <c r="A2750" i="4"/>
  <c r="AN2749" i="4"/>
  <c r="AK2749" i="4"/>
  <c r="AJ2749" i="4"/>
  <c r="AI2749" i="4"/>
  <c r="AH2749" i="4"/>
  <c r="AG2749" i="4"/>
  <c r="AF2749" i="4"/>
  <c r="AE2749" i="4"/>
  <c r="AD2749" i="4"/>
  <c r="AC2749" i="4"/>
  <c r="AB2749" i="4"/>
  <c r="AA2749" i="4"/>
  <c r="Z2749" i="4"/>
  <c r="Y2749" i="4"/>
  <c r="X2749" i="4"/>
  <c r="W2749" i="4"/>
  <c r="V2749" i="4"/>
  <c r="U2749" i="4"/>
  <c r="T2749" i="4"/>
  <c r="S2749" i="4"/>
  <c r="R2749" i="4"/>
  <c r="Q2749" i="4"/>
  <c r="P2749" i="4"/>
  <c r="O2749" i="4"/>
  <c r="N2749" i="4"/>
  <c r="M2749" i="4"/>
  <c r="L2749" i="4"/>
  <c r="K2749" i="4"/>
  <c r="J2749" i="4"/>
  <c r="I2749" i="4"/>
  <c r="H2749" i="4"/>
  <c r="G2749" i="4"/>
  <c r="F2749" i="4"/>
  <c r="E2749" i="4"/>
  <c r="D2749" i="4"/>
  <c r="C2749" i="4"/>
  <c r="AO2749" i="4" s="1"/>
  <c r="B2749" i="4"/>
  <c r="A2749" i="4"/>
  <c r="AM2748" i="4"/>
  <c r="AL2748" i="4"/>
  <c r="AK2748" i="4"/>
  <c r="AJ2748" i="4"/>
  <c r="AI2748" i="4"/>
  <c r="AH2748" i="4"/>
  <c r="AG2748" i="4"/>
  <c r="AF2748" i="4"/>
  <c r="AE2748" i="4"/>
  <c r="AD2748" i="4"/>
  <c r="AC2748" i="4"/>
  <c r="AB2748" i="4"/>
  <c r="AN2748" i="4" s="1"/>
  <c r="AA2748" i="4"/>
  <c r="Z2748" i="4"/>
  <c r="Y2748" i="4"/>
  <c r="X2748" i="4"/>
  <c r="W2748" i="4"/>
  <c r="V2748" i="4"/>
  <c r="U2748" i="4"/>
  <c r="T2748" i="4"/>
  <c r="S2748" i="4"/>
  <c r="R2748" i="4"/>
  <c r="Q2748" i="4"/>
  <c r="P2748" i="4"/>
  <c r="O2748" i="4"/>
  <c r="N2748" i="4"/>
  <c r="M2748" i="4"/>
  <c r="L2748" i="4"/>
  <c r="K2748" i="4"/>
  <c r="J2748" i="4"/>
  <c r="I2748" i="4"/>
  <c r="H2748" i="4"/>
  <c r="G2748" i="4"/>
  <c r="F2748" i="4"/>
  <c r="E2748" i="4"/>
  <c r="D2748" i="4"/>
  <c r="C2748" i="4"/>
  <c r="AO2748" i="4" s="1"/>
  <c r="B2748" i="4"/>
  <c r="A2748" i="4"/>
  <c r="AM2747" i="4"/>
  <c r="AK2747" i="4"/>
  <c r="AJ2747" i="4"/>
  <c r="AI2747" i="4"/>
  <c r="AH2747" i="4"/>
  <c r="AG2747" i="4"/>
  <c r="AF2747" i="4"/>
  <c r="AE2747" i="4"/>
  <c r="AD2747" i="4"/>
  <c r="AC2747" i="4"/>
  <c r="AB2747" i="4"/>
  <c r="AA2747" i="4"/>
  <c r="Z2747" i="4"/>
  <c r="Y2747" i="4"/>
  <c r="AL2747" i="4" s="1"/>
  <c r="X2747" i="4"/>
  <c r="W2747" i="4"/>
  <c r="V2747" i="4"/>
  <c r="U2747" i="4"/>
  <c r="T2747" i="4"/>
  <c r="S2747" i="4"/>
  <c r="R2747" i="4"/>
  <c r="Q2747" i="4"/>
  <c r="P2747" i="4"/>
  <c r="O2747" i="4"/>
  <c r="N2747" i="4"/>
  <c r="M2747" i="4"/>
  <c r="L2747" i="4"/>
  <c r="K2747" i="4"/>
  <c r="J2747" i="4"/>
  <c r="I2747" i="4"/>
  <c r="H2747" i="4"/>
  <c r="G2747" i="4"/>
  <c r="F2747" i="4"/>
  <c r="E2747" i="4"/>
  <c r="D2747" i="4"/>
  <c r="C2747" i="4"/>
  <c r="B2747" i="4"/>
  <c r="A2747" i="4"/>
  <c r="AN2746" i="4"/>
  <c r="AK2746" i="4"/>
  <c r="AJ2746" i="4"/>
  <c r="AI2746" i="4"/>
  <c r="AH2746" i="4"/>
  <c r="AG2746" i="4"/>
  <c r="AF2746" i="4"/>
  <c r="AE2746" i="4"/>
  <c r="AD2746" i="4"/>
  <c r="AC2746" i="4"/>
  <c r="AB2746" i="4"/>
  <c r="AA2746" i="4"/>
  <c r="Z2746" i="4"/>
  <c r="Y2746" i="4"/>
  <c r="AM2746" i="4" s="1"/>
  <c r="X2746" i="4"/>
  <c r="W2746" i="4"/>
  <c r="V2746" i="4"/>
  <c r="U2746" i="4"/>
  <c r="T2746" i="4"/>
  <c r="S2746" i="4"/>
  <c r="R2746" i="4"/>
  <c r="Q2746" i="4"/>
  <c r="P2746" i="4"/>
  <c r="O2746" i="4"/>
  <c r="N2746" i="4"/>
  <c r="M2746" i="4"/>
  <c r="L2746" i="4"/>
  <c r="K2746" i="4"/>
  <c r="J2746" i="4"/>
  <c r="I2746" i="4"/>
  <c r="AO2746" i="4" s="1"/>
  <c r="H2746" i="4"/>
  <c r="G2746" i="4"/>
  <c r="F2746" i="4"/>
  <c r="E2746" i="4"/>
  <c r="D2746" i="4"/>
  <c r="C2746" i="4"/>
  <c r="B2746" i="4"/>
  <c r="A2746" i="4"/>
  <c r="AO2745" i="4"/>
  <c r="AN2745" i="4"/>
  <c r="AK2745" i="4"/>
  <c r="AJ2745" i="4"/>
  <c r="AI2745" i="4"/>
  <c r="AH2745" i="4"/>
  <c r="AG2745" i="4"/>
  <c r="AF2745" i="4"/>
  <c r="AE2745" i="4"/>
  <c r="AD2745" i="4"/>
  <c r="AC2745" i="4"/>
  <c r="AB2745" i="4"/>
  <c r="AA2745" i="4"/>
  <c r="Z2745" i="4"/>
  <c r="Y2745" i="4"/>
  <c r="X2745" i="4"/>
  <c r="W2745" i="4"/>
  <c r="V2745" i="4"/>
  <c r="U2745" i="4"/>
  <c r="T2745" i="4"/>
  <c r="S2745" i="4"/>
  <c r="R2745" i="4"/>
  <c r="Q2745" i="4"/>
  <c r="P2745" i="4"/>
  <c r="O2745" i="4"/>
  <c r="N2745" i="4"/>
  <c r="M2745" i="4"/>
  <c r="L2745" i="4"/>
  <c r="K2745" i="4"/>
  <c r="J2745" i="4"/>
  <c r="I2745" i="4"/>
  <c r="H2745" i="4"/>
  <c r="G2745" i="4"/>
  <c r="F2745" i="4"/>
  <c r="E2745" i="4"/>
  <c r="D2745" i="4"/>
  <c r="C2745" i="4"/>
  <c r="B2745" i="4"/>
  <c r="A2745" i="4"/>
  <c r="AM2744" i="4"/>
  <c r="AL2744" i="4"/>
  <c r="AK2744" i="4"/>
  <c r="AJ2744" i="4"/>
  <c r="AI2744" i="4"/>
  <c r="AH2744" i="4"/>
  <c r="AG2744" i="4"/>
  <c r="AF2744" i="4"/>
  <c r="AE2744" i="4"/>
  <c r="AD2744" i="4"/>
  <c r="AC2744" i="4"/>
  <c r="AB2744" i="4"/>
  <c r="AN2744" i="4" s="1"/>
  <c r="AA2744" i="4"/>
  <c r="Z2744" i="4"/>
  <c r="Y2744" i="4"/>
  <c r="X2744" i="4"/>
  <c r="W2744" i="4"/>
  <c r="V2744" i="4"/>
  <c r="U2744" i="4"/>
  <c r="T2744" i="4"/>
  <c r="S2744" i="4"/>
  <c r="R2744" i="4"/>
  <c r="Q2744" i="4"/>
  <c r="P2744" i="4"/>
  <c r="O2744" i="4"/>
  <c r="N2744" i="4"/>
  <c r="M2744" i="4"/>
  <c r="L2744" i="4"/>
  <c r="K2744" i="4"/>
  <c r="J2744" i="4"/>
  <c r="I2744" i="4"/>
  <c r="H2744" i="4"/>
  <c r="G2744" i="4"/>
  <c r="F2744" i="4"/>
  <c r="E2744" i="4"/>
  <c r="D2744" i="4"/>
  <c r="C2744" i="4"/>
  <c r="B2744" i="4"/>
  <c r="A2744" i="4"/>
  <c r="AM2743" i="4"/>
  <c r="AK2743" i="4"/>
  <c r="AJ2743" i="4"/>
  <c r="AI2743" i="4"/>
  <c r="AH2743" i="4"/>
  <c r="AG2743" i="4"/>
  <c r="AF2743" i="4"/>
  <c r="AE2743" i="4"/>
  <c r="AD2743" i="4"/>
  <c r="AC2743" i="4"/>
  <c r="AB2743" i="4"/>
  <c r="AA2743" i="4"/>
  <c r="Z2743" i="4"/>
  <c r="Y2743" i="4"/>
  <c r="AL2743" i="4" s="1"/>
  <c r="X2743" i="4"/>
  <c r="W2743" i="4"/>
  <c r="V2743" i="4"/>
  <c r="U2743" i="4"/>
  <c r="T2743" i="4"/>
  <c r="S2743" i="4"/>
  <c r="R2743" i="4"/>
  <c r="Q2743" i="4"/>
  <c r="P2743" i="4"/>
  <c r="O2743" i="4"/>
  <c r="N2743" i="4"/>
  <c r="M2743" i="4"/>
  <c r="L2743" i="4"/>
  <c r="K2743" i="4"/>
  <c r="J2743" i="4"/>
  <c r="I2743" i="4"/>
  <c r="H2743" i="4"/>
  <c r="G2743" i="4"/>
  <c r="F2743" i="4"/>
  <c r="E2743" i="4"/>
  <c r="D2743" i="4"/>
  <c r="C2743" i="4"/>
  <c r="B2743" i="4"/>
  <c r="A2743" i="4"/>
  <c r="AN2742" i="4"/>
  <c r="AL2742" i="4"/>
  <c r="AK2742" i="4"/>
  <c r="AJ2742" i="4"/>
  <c r="AI2742" i="4"/>
  <c r="AH2742" i="4"/>
  <c r="AG2742" i="4"/>
  <c r="AF2742" i="4"/>
  <c r="AE2742" i="4"/>
  <c r="AD2742" i="4"/>
  <c r="AC2742" i="4"/>
  <c r="AB2742" i="4"/>
  <c r="AA2742" i="4"/>
  <c r="Z2742" i="4"/>
  <c r="Y2742" i="4"/>
  <c r="AM2742" i="4" s="1"/>
  <c r="X2742" i="4"/>
  <c r="W2742" i="4"/>
  <c r="V2742" i="4"/>
  <c r="U2742" i="4"/>
  <c r="T2742" i="4"/>
  <c r="S2742" i="4"/>
  <c r="R2742" i="4"/>
  <c r="Q2742" i="4"/>
  <c r="P2742" i="4"/>
  <c r="O2742" i="4"/>
  <c r="N2742" i="4"/>
  <c r="M2742" i="4"/>
  <c r="L2742" i="4"/>
  <c r="K2742" i="4"/>
  <c r="J2742" i="4"/>
  <c r="I2742" i="4"/>
  <c r="H2742" i="4"/>
  <c r="G2742" i="4"/>
  <c r="F2742" i="4"/>
  <c r="AO2742" i="4" s="1"/>
  <c r="E2742" i="4"/>
  <c r="D2742" i="4"/>
  <c r="C2742" i="4"/>
  <c r="B2742" i="4"/>
  <c r="A2742" i="4"/>
  <c r="AN2741" i="4"/>
  <c r="AK2741" i="4"/>
  <c r="AJ2741" i="4"/>
  <c r="AI2741" i="4"/>
  <c r="AH2741" i="4"/>
  <c r="AG2741" i="4"/>
  <c r="AF2741" i="4"/>
  <c r="AE2741" i="4"/>
  <c r="AD2741" i="4"/>
  <c r="AC2741" i="4"/>
  <c r="AB2741" i="4"/>
  <c r="AA2741" i="4"/>
  <c r="Z2741" i="4"/>
  <c r="Y2741" i="4"/>
  <c r="X2741" i="4"/>
  <c r="W2741" i="4"/>
  <c r="V2741" i="4"/>
  <c r="U2741" i="4"/>
  <c r="T2741" i="4"/>
  <c r="S2741" i="4"/>
  <c r="R2741" i="4"/>
  <c r="Q2741" i="4"/>
  <c r="P2741" i="4"/>
  <c r="O2741" i="4"/>
  <c r="N2741" i="4"/>
  <c r="M2741" i="4"/>
  <c r="L2741" i="4"/>
  <c r="K2741" i="4"/>
  <c r="J2741" i="4"/>
  <c r="I2741" i="4"/>
  <c r="H2741" i="4"/>
  <c r="AO2741" i="4" s="1"/>
  <c r="G2741" i="4"/>
  <c r="F2741" i="4"/>
  <c r="E2741" i="4"/>
  <c r="D2741" i="4"/>
  <c r="C2741" i="4"/>
  <c r="B2741" i="4"/>
  <c r="A2741" i="4"/>
  <c r="AM2740" i="4"/>
  <c r="AL2740" i="4"/>
  <c r="AK2740" i="4"/>
  <c r="AJ2740" i="4"/>
  <c r="AI2740" i="4"/>
  <c r="AH2740" i="4"/>
  <c r="AG2740" i="4"/>
  <c r="AF2740" i="4"/>
  <c r="AE2740" i="4"/>
  <c r="AD2740" i="4"/>
  <c r="AC2740" i="4"/>
  <c r="AB2740" i="4"/>
  <c r="AN2740" i="4" s="1"/>
  <c r="AA2740" i="4"/>
  <c r="Z2740" i="4"/>
  <c r="Y2740" i="4"/>
  <c r="X2740" i="4"/>
  <c r="W2740" i="4"/>
  <c r="V2740" i="4"/>
  <c r="U2740" i="4"/>
  <c r="T2740" i="4"/>
  <c r="S2740" i="4"/>
  <c r="R2740" i="4"/>
  <c r="Q2740" i="4"/>
  <c r="P2740" i="4"/>
  <c r="O2740" i="4"/>
  <c r="N2740" i="4"/>
  <c r="M2740" i="4"/>
  <c r="L2740" i="4"/>
  <c r="K2740" i="4"/>
  <c r="J2740" i="4"/>
  <c r="I2740" i="4"/>
  <c r="H2740" i="4"/>
  <c r="G2740" i="4"/>
  <c r="F2740" i="4"/>
  <c r="E2740" i="4"/>
  <c r="D2740" i="4"/>
  <c r="C2740" i="4"/>
  <c r="B2740" i="4"/>
  <c r="A2740" i="4"/>
  <c r="AM2739" i="4"/>
  <c r="AK2739" i="4"/>
  <c r="AJ2739" i="4"/>
  <c r="AI2739" i="4"/>
  <c r="AH2739" i="4"/>
  <c r="AG2739" i="4"/>
  <c r="AF2739" i="4"/>
  <c r="AE2739" i="4"/>
  <c r="AD2739" i="4"/>
  <c r="AC2739" i="4"/>
  <c r="AB2739" i="4"/>
  <c r="AA2739" i="4"/>
  <c r="Z2739" i="4"/>
  <c r="Y2739" i="4"/>
  <c r="AL2739" i="4" s="1"/>
  <c r="X2739" i="4"/>
  <c r="W2739" i="4"/>
  <c r="V2739" i="4"/>
  <c r="U2739" i="4"/>
  <c r="T2739" i="4"/>
  <c r="S2739" i="4"/>
  <c r="R2739" i="4"/>
  <c r="Q2739" i="4"/>
  <c r="P2739" i="4"/>
  <c r="O2739" i="4"/>
  <c r="N2739" i="4"/>
  <c r="M2739" i="4"/>
  <c r="L2739" i="4"/>
  <c r="K2739" i="4"/>
  <c r="J2739" i="4"/>
  <c r="I2739" i="4"/>
  <c r="H2739" i="4"/>
  <c r="G2739" i="4"/>
  <c r="F2739" i="4"/>
  <c r="E2739" i="4"/>
  <c r="D2739" i="4"/>
  <c r="C2739" i="4"/>
  <c r="B2739" i="4"/>
  <c r="A2739" i="4"/>
  <c r="AN2738" i="4"/>
  <c r="AM2738" i="4"/>
  <c r="AL2738" i="4"/>
  <c r="AK2738" i="4"/>
  <c r="AJ2738" i="4"/>
  <c r="AI2738" i="4"/>
  <c r="AH2738" i="4"/>
  <c r="AG2738" i="4"/>
  <c r="AF2738" i="4"/>
  <c r="AE2738" i="4"/>
  <c r="AD2738" i="4"/>
  <c r="AC2738" i="4"/>
  <c r="AB2738" i="4"/>
  <c r="AA2738" i="4"/>
  <c r="Z2738" i="4"/>
  <c r="Y2738" i="4"/>
  <c r="X2738" i="4"/>
  <c r="W2738" i="4"/>
  <c r="V2738" i="4"/>
  <c r="U2738" i="4"/>
  <c r="T2738" i="4"/>
  <c r="S2738" i="4"/>
  <c r="R2738" i="4"/>
  <c r="Q2738" i="4"/>
  <c r="P2738" i="4"/>
  <c r="O2738" i="4"/>
  <c r="N2738" i="4"/>
  <c r="M2738" i="4"/>
  <c r="L2738" i="4"/>
  <c r="K2738" i="4"/>
  <c r="J2738" i="4"/>
  <c r="I2738" i="4"/>
  <c r="H2738" i="4"/>
  <c r="G2738" i="4"/>
  <c r="F2738" i="4"/>
  <c r="E2738" i="4"/>
  <c r="D2738" i="4"/>
  <c r="C2738" i="4"/>
  <c r="B2738" i="4"/>
  <c r="A2738" i="4"/>
  <c r="AN2737" i="4"/>
  <c r="AK2737" i="4"/>
  <c r="AJ2737" i="4"/>
  <c r="AI2737" i="4"/>
  <c r="AH2737" i="4"/>
  <c r="AG2737" i="4"/>
  <c r="AF2737" i="4"/>
  <c r="AE2737" i="4"/>
  <c r="AD2737" i="4"/>
  <c r="AC2737" i="4"/>
  <c r="AB2737" i="4"/>
  <c r="AA2737" i="4"/>
  <c r="Z2737" i="4"/>
  <c r="Y2737" i="4"/>
  <c r="X2737" i="4"/>
  <c r="W2737" i="4"/>
  <c r="V2737" i="4"/>
  <c r="U2737" i="4"/>
  <c r="T2737" i="4"/>
  <c r="S2737" i="4"/>
  <c r="R2737" i="4"/>
  <c r="Q2737" i="4"/>
  <c r="P2737" i="4"/>
  <c r="O2737" i="4"/>
  <c r="N2737" i="4"/>
  <c r="M2737" i="4"/>
  <c r="L2737" i="4"/>
  <c r="K2737" i="4"/>
  <c r="J2737" i="4"/>
  <c r="I2737" i="4"/>
  <c r="H2737" i="4"/>
  <c r="G2737" i="4"/>
  <c r="F2737" i="4"/>
  <c r="E2737" i="4"/>
  <c r="D2737" i="4"/>
  <c r="C2737" i="4"/>
  <c r="B2737" i="4"/>
  <c r="A2737" i="4"/>
  <c r="AM2736" i="4"/>
  <c r="AL2736" i="4"/>
  <c r="AK2736" i="4"/>
  <c r="AJ2736" i="4"/>
  <c r="AI2736" i="4"/>
  <c r="AH2736" i="4"/>
  <c r="AG2736" i="4"/>
  <c r="AF2736" i="4"/>
  <c r="AE2736" i="4"/>
  <c r="AD2736" i="4"/>
  <c r="AC2736" i="4"/>
  <c r="AB2736" i="4"/>
  <c r="AN2736" i="4" s="1"/>
  <c r="AA2736" i="4"/>
  <c r="Z2736" i="4"/>
  <c r="Y2736" i="4"/>
  <c r="X2736" i="4"/>
  <c r="W2736" i="4"/>
  <c r="V2736" i="4"/>
  <c r="U2736" i="4"/>
  <c r="T2736" i="4"/>
  <c r="S2736" i="4"/>
  <c r="R2736" i="4"/>
  <c r="Q2736" i="4"/>
  <c r="P2736" i="4"/>
  <c r="O2736" i="4"/>
  <c r="N2736" i="4"/>
  <c r="M2736" i="4"/>
  <c r="L2736" i="4"/>
  <c r="K2736" i="4"/>
  <c r="J2736" i="4"/>
  <c r="I2736" i="4"/>
  <c r="H2736" i="4"/>
  <c r="G2736" i="4"/>
  <c r="F2736" i="4"/>
  <c r="E2736" i="4"/>
  <c r="D2736" i="4"/>
  <c r="C2736" i="4"/>
  <c r="B2736" i="4"/>
  <c r="A2736" i="4"/>
  <c r="AM2735" i="4"/>
  <c r="AK2735" i="4"/>
  <c r="AJ2735" i="4"/>
  <c r="AI2735" i="4"/>
  <c r="AH2735" i="4"/>
  <c r="AG2735" i="4"/>
  <c r="AF2735" i="4"/>
  <c r="AE2735" i="4"/>
  <c r="AD2735" i="4"/>
  <c r="AC2735" i="4"/>
  <c r="AB2735" i="4"/>
  <c r="AA2735" i="4"/>
  <c r="Z2735" i="4"/>
  <c r="Y2735" i="4"/>
  <c r="AL2735" i="4" s="1"/>
  <c r="X2735" i="4"/>
  <c r="W2735" i="4"/>
  <c r="V2735" i="4"/>
  <c r="U2735" i="4"/>
  <c r="T2735" i="4"/>
  <c r="S2735" i="4"/>
  <c r="R2735" i="4"/>
  <c r="Q2735" i="4"/>
  <c r="P2735" i="4"/>
  <c r="O2735" i="4"/>
  <c r="N2735" i="4"/>
  <c r="M2735" i="4"/>
  <c r="L2735" i="4"/>
  <c r="K2735" i="4"/>
  <c r="J2735" i="4"/>
  <c r="I2735" i="4"/>
  <c r="H2735" i="4"/>
  <c r="G2735" i="4"/>
  <c r="F2735" i="4"/>
  <c r="E2735" i="4"/>
  <c r="D2735" i="4"/>
  <c r="AO2735" i="4" s="1"/>
  <c r="C2735" i="4"/>
  <c r="B2735" i="4"/>
  <c r="A2735" i="4"/>
  <c r="AN2734" i="4"/>
  <c r="AL2734" i="4"/>
  <c r="AK2734" i="4"/>
  <c r="AJ2734" i="4"/>
  <c r="AI2734" i="4"/>
  <c r="AH2734" i="4"/>
  <c r="AG2734" i="4"/>
  <c r="AF2734" i="4"/>
  <c r="AE2734" i="4"/>
  <c r="AD2734" i="4"/>
  <c r="AC2734" i="4"/>
  <c r="AB2734" i="4"/>
  <c r="AA2734" i="4"/>
  <c r="Z2734" i="4"/>
  <c r="Y2734" i="4"/>
  <c r="AM2734" i="4" s="1"/>
  <c r="X2734" i="4"/>
  <c r="W2734" i="4"/>
  <c r="V2734" i="4"/>
  <c r="U2734" i="4"/>
  <c r="T2734" i="4"/>
  <c r="S2734" i="4"/>
  <c r="R2734" i="4"/>
  <c r="Q2734" i="4"/>
  <c r="P2734" i="4"/>
  <c r="O2734" i="4"/>
  <c r="N2734" i="4"/>
  <c r="M2734" i="4"/>
  <c r="L2734" i="4"/>
  <c r="K2734" i="4"/>
  <c r="J2734" i="4"/>
  <c r="I2734" i="4"/>
  <c r="H2734" i="4"/>
  <c r="G2734" i="4"/>
  <c r="F2734" i="4"/>
  <c r="E2734" i="4"/>
  <c r="D2734" i="4"/>
  <c r="C2734" i="4"/>
  <c r="AO2734" i="4" s="1"/>
  <c r="B2734" i="4"/>
  <c r="A2734" i="4"/>
  <c r="AN2733" i="4"/>
  <c r="AK2733" i="4"/>
  <c r="AJ2733" i="4"/>
  <c r="AI2733" i="4"/>
  <c r="AH2733" i="4"/>
  <c r="AG2733" i="4"/>
  <c r="AF2733" i="4"/>
  <c r="AE2733" i="4"/>
  <c r="AD2733" i="4"/>
  <c r="AC2733" i="4"/>
  <c r="AB2733" i="4"/>
  <c r="AA2733" i="4"/>
  <c r="Z2733" i="4"/>
  <c r="Y2733" i="4"/>
  <c r="X2733" i="4"/>
  <c r="W2733" i="4"/>
  <c r="V2733" i="4"/>
  <c r="U2733" i="4"/>
  <c r="T2733" i="4"/>
  <c r="S2733" i="4"/>
  <c r="R2733" i="4"/>
  <c r="Q2733" i="4"/>
  <c r="P2733" i="4"/>
  <c r="O2733" i="4"/>
  <c r="N2733" i="4"/>
  <c r="M2733" i="4"/>
  <c r="L2733" i="4"/>
  <c r="K2733" i="4"/>
  <c r="J2733" i="4"/>
  <c r="I2733" i="4"/>
  <c r="H2733" i="4"/>
  <c r="G2733" i="4"/>
  <c r="F2733" i="4"/>
  <c r="E2733" i="4"/>
  <c r="D2733" i="4"/>
  <c r="C2733" i="4"/>
  <c r="AO2733" i="4" s="1"/>
  <c r="B2733" i="4"/>
  <c r="A2733" i="4"/>
  <c r="AM2732" i="4"/>
  <c r="AL2732" i="4"/>
  <c r="AK2732" i="4"/>
  <c r="AJ2732" i="4"/>
  <c r="AI2732" i="4"/>
  <c r="AH2732" i="4"/>
  <c r="AG2732" i="4"/>
  <c r="AF2732" i="4"/>
  <c r="AE2732" i="4"/>
  <c r="AD2732" i="4"/>
  <c r="AC2732" i="4"/>
  <c r="AB2732" i="4"/>
  <c r="AN2732" i="4" s="1"/>
  <c r="AA2732" i="4"/>
  <c r="Z2732" i="4"/>
  <c r="Y2732" i="4"/>
  <c r="X2732" i="4"/>
  <c r="W2732" i="4"/>
  <c r="V2732" i="4"/>
  <c r="U2732" i="4"/>
  <c r="T2732" i="4"/>
  <c r="S2732" i="4"/>
  <c r="R2732" i="4"/>
  <c r="Q2732" i="4"/>
  <c r="P2732" i="4"/>
  <c r="O2732" i="4"/>
  <c r="N2732" i="4"/>
  <c r="M2732" i="4"/>
  <c r="L2732" i="4"/>
  <c r="K2732" i="4"/>
  <c r="J2732" i="4"/>
  <c r="I2732" i="4"/>
  <c r="H2732" i="4"/>
  <c r="G2732" i="4"/>
  <c r="F2732" i="4"/>
  <c r="E2732" i="4"/>
  <c r="D2732" i="4"/>
  <c r="C2732" i="4"/>
  <c r="B2732" i="4"/>
  <c r="A2732" i="4"/>
  <c r="AK2731" i="4"/>
  <c r="AJ2731" i="4"/>
  <c r="AI2731" i="4"/>
  <c r="AH2731" i="4"/>
  <c r="AG2731" i="4"/>
  <c r="AF2731" i="4"/>
  <c r="AE2731" i="4"/>
  <c r="AD2731" i="4"/>
  <c r="AC2731" i="4"/>
  <c r="AB2731" i="4"/>
  <c r="AA2731" i="4"/>
  <c r="Z2731" i="4"/>
  <c r="Y2731" i="4"/>
  <c r="X2731" i="4"/>
  <c r="W2731" i="4"/>
  <c r="V2731" i="4"/>
  <c r="U2731" i="4"/>
  <c r="T2731" i="4"/>
  <c r="S2731" i="4"/>
  <c r="R2731" i="4"/>
  <c r="Q2731" i="4"/>
  <c r="P2731" i="4"/>
  <c r="O2731" i="4"/>
  <c r="N2731" i="4"/>
  <c r="M2731" i="4"/>
  <c r="L2731" i="4"/>
  <c r="K2731" i="4"/>
  <c r="J2731" i="4"/>
  <c r="I2731" i="4"/>
  <c r="H2731" i="4"/>
  <c r="G2731" i="4"/>
  <c r="F2731" i="4"/>
  <c r="E2731" i="4"/>
  <c r="D2731" i="4"/>
  <c r="AO2731" i="4" s="1"/>
  <c r="C2731" i="4"/>
  <c r="B2731" i="4"/>
  <c r="A2731" i="4"/>
  <c r="AN2730" i="4"/>
  <c r="AL2730" i="4"/>
  <c r="AK2730" i="4"/>
  <c r="AJ2730" i="4"/>
  <c r="AI2730" i="4"/>
  <c r="AH2730" i="4"/>
  <c r="AG2730" i="4"/>
  <c r="AF2730" i="4"/>
  <c r="AE2730" i="4"/>
  <c r="AD2730" i="4"/>
  <c r="AC2730" i="4"/>
  <c r="AB2730" i="4"/>
  <c r="AA2730" i="4"/>
  <c r="Z2730" i="4"/>
  <c r="Y2730" i="4"/>
  <c r="AM2730" i="4" s="1"/>
  <c r="X2730" i="4"/>
  <c r="W2730" i="4"/>
  <c r="V2730" i="4"/>
  <c r="U2730" i="4"/>
  <c r="T2730" i="4"/>
  <c r="S2730" i="4"/>
  <c r="R2730" i="4"/>
  <c r="Q2730" i="4"/>
  <c r="P2730" i="4"/>
  <c r="O2730" i="4"/>
  <c r="N2730" i="4"/>
  <c r="M2730" i="4"/>
  <c r="L2730" i="4"/>
  <c r="K2730" i="4"/>
  <c r="J2730" i="4"/>
  <c r="I2730" i="4"/>
  <c r="H2730" i="4"/>
  <c r="G2730" i="4"/>
  <c r="F2730" i="4"/>
  <c r="E2730" i="4"/>
  <c r="D2730" i="4"/>
  <c r="C2730" i="4"/>
  <c r="AO2730" i="4" s="1"/>
  <c r="B2730" i="4"/>
  <c r="A2730" i="4"/>
  <c r="AK2729" i="4"/>
  <c r="AJ2729" i="4"/>
  <c r="AI2729" i="4"/>
  <c r="AH2729" i="4"/>
  <c r="AG2729" i="4"/>
  <c r="AF2729" i="4"/>
  <c r="AE2729" i="4"/>
  <c r="AD2729" i="4"/>
  <c r="AC2729" i="4"/>
  <c r="AB2729" i="4"/>
  <c r="AA2729" i="4"/>
  <c r="Z2729" i="4"/>
  <c r="Y2729" i="4"/>
  <c r="X2729" i="4"/>
  <c r="W2729" i="4"/>
  <c r="V2729" i="4"/>
  <c r="U2729" i="4"/>
  <c r="T2729" i="4"/>
  <c r="S2729" i="4"/>
  <c r="R2729" i="4"/>
  <c r="Q2729" i="4"/>
  <c r="P2729" i="4"/>
  <c r="O2729" i="4"/>
  <c r="N2729" i="4"/>
  <c r="M2729" i="4"/>
  <c r="L2729" i="4"/>
  <c r="K2729" i="4"/>
  <c r="J2729" i="4"/>
  <c r="I2729" i="4"/>
  <c r="H2729" i="4"/>
  <c r="G2729" i="4"/>
  <c r="F2729" i="4"/>
  <c r="E2729" i="4"/>
  <c r="D2729" i="4"/>
  <c r="C2729" i="4"/>
  <c r="AO2729" i="4" s="1"/>
  <c r="B2729" i="4"/>
  <c r="A2729" i="4"/>
  <c r="AM2728" i="4"/>
  <c r="AL2728" i="4"/>
  <c r="AK2728" i="4"/>
  <c r="AJ2728" i="4"/>
  <c r="AI2728" i="4"/>
  <c r="AH2728" i="4"/>
  <c r="AG2728" i="4"/>
  <c r="AF2728" i="4"/>
  <c r="AE2728" i="4"/>
  <c r="AD2728" i="4"/>
  <c r="AC2728" i="4"/>
  <c r="AB2728" i="4"/>
  <c r="AN2728" i="4" s="1"/>
  <c r="AA2728" i="4"/>
  <c r="Z2728" i="4"/>
  <c r="Y2728" i="4"/>
  <c r="X2728" i="4"/>
  <c r="W2728" i="4"/>
  <c r="V2728" i="4"/>
  <c r="U2728" i="4"/>
  <c r="T2728" i="4"/>
  <c r="S2728" i="4"/>
  <c r="R2728" i="4"/>
  <c r="Q2728" i="4"/>
  <c r="P2728" i="4"/>
  <c r="O2728" i="4"/>
  <c r="N2728" i="4"/>
  <c r="M2728" i="4"/>
  <c r="L2728" i="4"/>
  <c r="K2728" i="4"/>
  <c r="J2728" i="4"/>
  <c r="I2728" i="4"/>
  <c r="H2728" i="4"/>
  <c r="G2728" i="4"/>
  <c r="F2728" i="4"/>
  <c r="E2728" i="4"/>
  <c r="D2728" i="4"/>
  <c r="C2728" i="4"/>
  <c r="B2728" i="4"/>
  <c r="A2728" i="4"/>
  <c r="AM2727" i="4"/>
  <c r="AK2727" i="4"/>
  <c r="AJ2727" i="4"/>
  <c r="AI2727" i="4"/>
  <c r="AH2727" i="4"/>
  <c r="AG2727" i="4"/>
  <c r="AF2727" i="4"/>
  <c r="AE2727" i="4"/>
  <c r="AD2727" i="4"/>
  <c r="AC2727" i="4"/>
  <c r="AB2727" i="4"/>
  <c r="AA2727" i="4"/>
  <c r="Z2727" i="4"/>
  <c r="Y2727" i="4"/>
  <c r="AL2727" i="4" s="1"/>
  <c r="X2727" i="4"/>
  <c r="W2727" i="4"/>
  <c r="V2727" i="4"/>
  <c r="U2727" i="4"/>
  <c r="T2727" i="4"/>
  <c r="S2727" i="4"/>
  <c r="R2727" i="4"/>
  <c r="Q2727" i="4"/>
  <c r="P2727" i="4"/>
  <c r="O2727" i="4"/>
  <c r="N2727" i="4"/>
  <c r="M2727" i="4"/>
  <c r="L2727" i="4"/>
  <c r="K2727" i="4"/>
  <c r="J2727" i="4"/>
  <c r="I2727" i="4"/>
  <c r="H2727" i="4"/>
  <c r="G2727" i="4"/>
  <c r="F2727" i="4"/>
  <c r="E2727" i="4"/>
  <c r="D2727" i="4"/>
  <c r="C2727" i="4"/>
  <c r="B2727" i="4"/>
  <c r="A2727" i="4"/>
  <c r="AN2726" i="4"/>
  <c r="AM2726" i="4"/>
  <c r="AL2726" i="4"/>
  <c r="AK2726" i="4"/>
  <c r="AJ2726" i="4"/>
  <c r="AI2726" i="4"/>
  <c r="AH2726" i="4"/>
  <c r="AG2726" i="4"/>
  <c r="AF2726" i="4"/>
  <c r="AE2726" i="4"/>
  <c r="AD2726" i="4"/>
  <c r="AC2726" i="4"/>
  <c r="AB2726" i="4"/>
  <c r="AA2726" i="4"/>
  <c r="Z2726" i="4"/>
  <c r="Y2726" i="4"/>
  <c r="X2726" i="4"/>
  <c r="W2726" i="4"/>
  <c r="V2726" i="4"/>
  <c r="U2726" i="4"/>
  <c r="T2726" i="4"/>
  <c r="S2726" i="4"/>
  <c r="R2726" i="4"/>
  <c r="Q2726" i="4"/>
  <c r="P2726" i="4"/>
  <c r="O2726" i="4"/>
  <c r="N2726" i="4"/>
  <c r="M2726" i="4"/>
  <c r="L2726" i="4"/>
  <c r="K2726" i="4"/>
  <c r="J2726" i="4"/>
  <c r="I2726" i="4"/>
  <c r="H2726" i="4"/>
  <c r="G2726" i="4"/>
  <c r="F2726" i="4"/>
  <c r="AO2726" i="4" s="1"/>
  <c r="E2726" i="4"/>
  <c r="D2726" i="4"/>
  <c r="C2726" i="4"/>
  <c r="B2726" i="4"/>
  <c r="A2726" i="4"/>
  <c r="AN2725" i="4"/>
  <c r="AK2725" i="4"/>
  <c r="AJ2725" i="4"/>
  <c r="AI2725" i="4"/>
  <c r="AH2725" i="4"/>
  <c r="AG2725" i="4"/>
  <c r="AF2725" i="4"/>
  <c r="AE2725" i="4"/>
  <c r="AD2725" i="4"/>
  <c r="AC2725" i="4"/>
  <c r="AB2725" i="4"/>
  <c r="AA2725" i="4"/>
  <c r="Z2725" i="4"/>
  <c r="Y2725" i="4"/>
  <c r="X2725" i="4"/>
  <c r="W2725" i="4"/>
  <c r="V2725" i="4"/>
  <c r="U2725" i="4"/>
  <c r="T2725" i="4"/>
  <c r="S2725" i="4"/>
  <c r="R2725" i="4"/>
  <c r="Q2725" i="4"/>
  <c r="P2725" i="4"/>
  <c r="O2725" i="4"/>
  <c r="N2725" i="4"/>
  <c r="M2725" i="4"/>
  <c r="L2725" i="4"/>
  <c r="K2725" i="4"/>
  <c r="J2725" i="4"/>
  <c r="I2725" i="4"/>
  <c r="H2725" i="4"/>
  <c r="G2725" i="4"/>
  <c r="F2725" i="4"/>
  <c r="E2725" i="4"/>
  <c r="D2725" i="4"/>
  <c r="C2725" i="4"/>
  <c r="AO2725" i="4" s="1"/>
  <c r="B2725" i="4"/>
  <c r="A2725" i="4"/>
  <c r="AM2724" i="4"/>
  <c r="AL2724" i="4"/>
  <c r="AK2724" i="4"/>
  <c r="AJ2724" i="4"/>
  <c r="AI2724" i="4"/>
  <c r="AH2724" i="4"/>
  <c r="AG2724" i="4"/>
  <c r="AF2724" i="4"/>
  <c r="AE2724" i="4"/>
  <c r="AD2724" i="4"/>
  <c r="AC2724" i="4"/>
  <c r="AB2724" i="4"/>
  <c r="AN2724" i="4" s="1"/>
  <c r="AA2724" i="4"/>
  <c r="Z2724" i="4"/>
  <c r="Y2724" i="4"/>
  <c r="X2724" i="4"/>
  <c r="W2724" i="4"/>
  <c r="V2724" i="4"/>
  <c r="U2724" i="4"/>
  <c r="T2724" i="4"/>
  <c r="S2724" i="4"/>
  <c r="R2724" i="4"/>
  <c r="Q2724" i="4"/>
  <c r="P2724" i="4"/>
  <c r="O2724" i="4"/>
  <c r="N2724" i="4"/>
  <c r="M2724" i="4"/>
  <c r="L2724" i="4"/>
  <c r="K2724" i="4"/>
  <c r="J2724" i="4"/>
  <c r="I2724" i="4"/>
  <c r="H2724" i="4"/>
  <c r="G2724" i="4"/>
  <c r="F2724" i="4"/>
  <c r="E2724" i="4"/>
  <c r="D2724" i="4"/>
  <c r="C2724" i="4"/>
  <c r="AO2724" i="4" s="1"/>
  <c r="B2724" i="4"/>
  <c r="A2724" i="4"/>
  <c r="AM2723" i="4"/>
  <c r="AK2723" i="4"/>
  <c r="AJ2723" i="4"/>
  <c r="AI2723" i="4"/>
  <c r="AH2723" i="4"/>
  <c r="AG2723" i="4"/>
  <c r="AF2723" i="4"/>
  <c r="AE2723" i="4"/>
  <c r="AD2723" i="4"/>
  <c r="AC2723" i="4"/>
  <c r="AB2723" i="4"/>
  <c r="AN2723" i="4" s="1"/>
  <c r="AA2723" i="4"/>
  <c r="Z2723" i="4"/>
  <c r="Y2723" i="4"/>
  <c r="AL2723" i="4" s="1"/>
  <c r="X2723" i="4"/>
  <c r="W2723" i="4"/>
  <c r="V2723" i="4"/>
  <c r="U2723" i="4"/>
  <c r="T2723" i="4"/>
  <c r="S2723" i="4"/>
  <c r="R2723" i="4"/>
  <c r="Q2723" i="4"/>
  <c r="P2723" i="4"/>
  <c r="O2723" i="4"/>
  <c r="N2723" i="4"/>
  <c r="M2723" i="4"/>
  <c r="L2723" i="4"/>
  <c r="K2723" i="4"/>
  <c r="J2723" i="4"/>
  <c r="I2723" i="4"/>
  <c r="H2723" i="4"/>
  <c r="G2723" i="4"/>
  <c r="F2723" i="4"/>
  <c r="E2723" i="4"/>
  <c r="D2723" i="4"/>
  <c r="C2723" i="4"/>
  <c r="B2723" i="4"/>
  <c r="A2723" i="4"/>
  <c r="AN2722" i="4"/>
  <c r="AM2722" i="4"/>
  <c r="AL2722" i="4"/>
  <c r="AK2722" i="4"/>
  <c r="AJ2722" i="4"/>
  <c r="AI2722" i="4"/>
  <c r="AH2722" i="4"/>
  <c r="AG2722" i="4"/>
  <c r="AF2722" i="4"/>
  <c r="AE2722" i="4"/>
  <c r="AD2722" i="4"/>
  <c r="AC2722" i="4"/>
  <c r="AB2722" i="4"/>
  <c r="AA2722" i="4"/>
  <c r="Z2722" i="4"/>
  <c r="Y2722" i="4"/>
  <c r="X2722" i="4"/>
  <c r="W2722" i="4"/>
  <c r="V2722" i="4"/>
  <c r="U2722" i="4"/>
  <c r="T2722" i="4"/>
  <c r="S2722" i="4"/>
  <c r="R2722" i="4"/>
  <c r="Q2722" i="4"/>
  <c r="P2722" i="4"/>
  <c r="O2722" i="4"/>
  <c r="N2722" i="4"/>
  <c r="M2722" i="4"/>
  <c r="L2722" i="4"/>
  <c r="K2722" i="4"/>
  <c r="J2722" i="4"/>
  <c r="I2722" i="4"/>
  <c r="H2722" i="4"/>
  <c r="G2722" i="4"/>
  <c r="F2722" i="4"/>
  <c r="E2722" i="4"/>
  <c r="D2722" i="4"/>
  <c r="C2722" i="4"/>
  <c r="B2722" i="4"/>
  <c r="A2722" i="4"/>
  <c r="AN2721" i="4"/>
  <c r="AK2721" i="4"/>
  <c r="AJ2721" i="4"/>
  <c r="AI2721" i="4"/>
  <c r="AH2721" i="4"/>
  <c r="AG2721" i="4"/>
  <c r="AF2721" i="4"/>
  <c r="AE2721" i="4"/>
  <c r="AD2721" i="4"/>
  <c r="AC2721" i="4"/>
  <c r="AB2721" i="4"/>
  <c r="AA2721" i="4"/>
  <c r="Z2721" i="4"/>
  <c r="Y2721" i="4"/>
  <c r="X2721" i="4"/>
  <c r="W2721" i="4"/>
  <c r="V2721" i="4"/>
  <c r="U2721" i="4"/>
  <c r="T2721" i="4"/>
  <c r="S2721" i="4"/>
  <c r="R2721" i="4"/>
  <c r="Q2721" i="4"/>
  <c r="P2721" i="4"/>
  <c r="O2721" i="4"/>
  <c r="N2721" i="4"/>
  <c r="M2721" i="4"/>
  <c r="L2721" i="4"/>
  <c r="K2721" i="4"/>
  <c r="J2721" i="4"/>
  <c r="I2721" i="4"/>
  <c r="H2721" i="4"/>
  <c r="AO2721" i="4" s="1"/>
  <c r="G2721" i="4"/>
  <c r="F2721" i="4"/>
  <c r="E2721" i="4"/>
  <c r="D2721" i="4"/>
  <c r="C2721" i="4"/>
  <c r="B2721" i="4"/>
  <c r="A2721" i="4"/>
  <c r="AM2720" i="4"/>
  <c r="AL2720" i="4"/>
  <c r="AK2720" i="4"/>
  <c r="AJ2720" i="4"/>
  <c r="AI2720" i="4"/>
  <c r="AH2720" i="4"/>
  <c r="AG2720" i="4"/>
  <c r="AF2720" i="4"/>
  <c r="AE2720" i="4"/>
  <c r="AD2720" i="4"/>
  <c r="AC2720" i="4"/>
  <c r="AB2720" i="4"/>
  <c r="AA2720" i="4"/>
  <c r="Z2720" i="4"/>
  <c r="Y2720" i="4"/>
  <c r="X2720" i="4"/>
  <c r="W2720" i="4"/>
  <c r="V2720" i="4"/>
  <c r="U2720" i="4"/>
  <c r="T2720" i="4"/>
  <c r="S2720" i="4"/>
  <c r="R2720" i="4"/>
  <c r="Q2720" i="4"/>
  <c r="P2720" i="4"/>
  <c r="O2720" i="4"/>
  <c r="N2720" i="4"/>
  <c r="M2720" i="4"/>
  <c r="L2720" i="4"/>
  <c r="K2720" i="4"/>
  <c r="J2720" i="4"/>
  <c r="I2720" i="4"/>
  <c r="H2720" i="4"/>
  <c r="G2720" i="4"/>
  <c r="F2720" i="4"/>
  <c r="E2720" i="4"/>
  <c r="D2720" i="4"/>
  <c r="C2720" i="4"/>
  <c r="B2720" i="4"/>
  <c r="A2720" i="4"/>
  <c r="AO2719" i="4"/>
  <c r="AN2719" i="4"/>
  <c r="AK2719" i="4"/>
  <c r="AJ2719" i="4"/>
  <c r="AI2719" i="4"/>
  <c r="AH2719" i="4"/>
  <c r="AG2719" i="4"/>
  <c r="AF2719" i="4"/>
  <c r="AE2719" i="4"/>
  <c r="AD2719" i="4"/>
  <c r="AC2719" i="4"/>
  <c r="AB2719" i="4"/>
  <c r="AA2719" i="4"/>
  <c r="Z2719" i="4"/>
  <c r="Y2719" i="4"/>
  <c r="X2719" i="4"/>
  <c r="W2719" i="4"/>
  <c r="V2719" i="4"/>
  <c r="U2719" i="4"/>
  <c r="T2719" i="4"/>
  <c r="S2719" i="4"/>
  <c r="R2719" i="4"/>
  <c r="Q2719" i="4"/>
  <c r="P2719" i="4"/>
  <c r="O2719" i="4"/>
  <c r="N2719" i="4"/>
  <c r="M2719" i="4"/>
  <c r="L2719" i="4"/>
  <c r="K2719" i="4"/>
  <c r="J2719" i="4"/>
  <c r="I2719" i="4"/>
  <c r="H2719" i="4"/>
  <c r="G2719" i="4"/>
  <c r="F2719" i="4"/>
  <c r="E2719" i="4"/>
  <c r="D2719" i="4"/>
  <c r="C2719" i="4"/>
  <c r="B2719" i="4"/>
  <c r="A2719" i="4"/>
  <c r="AN2718" i="4"/>
  <c r="AK2718" i="4"/>
  <c r="AJ2718" i="4"/>
  <c r="AI2718" i="4"/>
  <c r="AH2718" i="4"/>
  <c r="AG2718" i="4"/>
  <c r="AF2718" i="4"/>
  <c r="AE2718" i="4"/>
  <c r="AD2718" i="4"/>
  <c r="AC2718" i="4"/>
  <c r="AB2718" i="4"/>
  <c r="AA2718" i="4"/>
  <c r="Z2718" i="4"/>
  <c r="Y2718" i="4"/>
  <c r="AM2718" i="4" s="1"/>
  <c r="X2718" i="4"/>
  <c r="W2718" i="4"/>
  <c r="V2718" i="4"/>
  <c r="U2718" i="4"/>
  <c r="T2718" i="4"/>
  <c r="S2718" i="4"/>
  <c r="R2718" i="4"/>
  <c r="Q2718" i="4"/>
  <c r="P2718" i="4"/>
  <c r="O2718" i="4"/>
  <c r="N2718" i="4"/>
  <c r="M2718" i="4"/>
  <c r="L2718" i="4"/>
  <c r="K2718" i="4"/>
  <c r="J2718" i="4"/>
  <c r="I2718" i="4"/>
  <c r="H2718" i="4"/>
  <c r="G2718" i="4"/>
  <c r="F2718" i="4"/>
  <c r="E2718" i="4"/>
  <c r="D2718" i="4"/>
  <c r="C2718" i="4"/>
  <c r="B2718" i="4"/>
  <c r="A2718" i="4"/>
  <c r="AN2717" i="4"/>
  <c r="AK2717" i="4"/>
  <c r="AJ2717" i="4"/>
  <c r="AI2717" i="4"/>
  <c r="AH2717" i="4"/>
  <c r="AG2717" i="4"/>
  <c r="AF2717" i="4"/>
  <c r="AE2717" i="4"/>
  <c r="AD2717" i="4"/>
  <c r="AC2717" i="4"/>
  <c r="AB2717" i="4"/>
  <c r="AA2717" i="4"/>
  <c r="Z2717" i="4"/>
  <c r="Y2717" i="4"/>
  <c r="X2717" i="4"/>
  <c r="W2717" i="4"/>
  <c r="V2717" i="4"/>
  <c r="U2717" i="4"/>
  <c r="T2717" i="4"/>
  <c r="S2717" i="4"/>
  <c r="R2717" i="4"/>
  <c r="Q2717" i="4"/>
  <c r="P2717" i="4"/>
  <c r="O2717" i="4"/>
  <c r="N2717" i="4"/>
  <c r="M2717" i="4"/>
  <c r="L2717" i="4"/>
  <c r="K2717" i="4"/>
  <c r="J2717" i="4"/>
  <c r="I2717" i="4"/>
  <c r="H2717" i="4"/>
  <c r="G2717" i="4"/>
  <c r="F2717" i="4"/>
  <c r="E2717" i="4"/>
  <c r="D2717" i="4"/>
  <c r="C2717" i="4"/>
  <c r="B2717" i="4"/>
  <c r="A2717" i="4"/>
  <c r="AM2716" i="4"/>
  <c r="AL2716" i="4"/>
  <c r="AK2716" i="4"/>
  <c r="AJ2716" i="4"/>
  <c r="AI2716" i="4"/>
  <c r="AH2716" i="4"/>
  <c r="AG2716" i="4"/>
  <c r="AF2716" i="4"/>
  <c r="AE2716" i="4"/>
  <c r="AD2716" i="4"/>
  <c r="AC2716" i="4"/>
  <c r="AB2716" i="4"/>
  <c r="AA2716" i="4"/>
  <c r="Z2716" i="4"/>
  <c r="Y2716" i="4"/>
  <c r="X2716" i="4"/>
  <c r="W2716" i="4"/>
  <c r="V2716" i="4"/>
  <c r="U2716" i="4"/>
  <c r="T2716" i="4"/>
  <c r="S2716" i="4"/>
  <c r="R2716" i="4"/>
  <c r="Q2716" i="4"/>
  <c r="P2716" i="4"/>
  <c r="O2716" i="4"/>
  <c r="N2716" i="4"/>
  <c r="M2716" i="4"/>
  <c r="L2716" i="4"/>
  <c r="K2716" i="4"/>
  <c r="J2716" i="4"/>
  <c r="I2716" i="4"/>
  <c r="H2716" i="4"/>
  <c r="G2716" i="4"/>
  <c r="F2716" i="4"/>
  <c r="E2716" i="4"/>
  <c r="D2716" i="4"/>
  <c r="C2716" i="4"/>
  <c r="AO2716" i="4" s="1"/>
  <c r="B2716" i="4"/>
  <c r="A2716" i="4"/>
  <c r="AK2715" i="4"/>
  <c r="AJ2715" i="4"/>
  <c r="AI2715" i="4"/>
  <c r="AH2715" i="4"/>
  <c r="AG2715" i="4"/>
  <c r="AF2715" i="4"/>
  <c r="AE2715" i="4"/>
  <c r="AD2715" i="4"/>
  <c r="AC2715" i="4"/>
  <c r="AB2715" i="4"/>
  <c r="AA2715" i="4"/>
  <c r="Z2715" i="4"/>
  <c r="Y2715" i="4"/>
  <c r="X2715" i="4"/>
  <c r="W2715" i="4"/>
  <c r="V2715" i="4"/>
  <c r="U2715" i="4"/>
  <c r="T2715" i="4"/>
  <c r="S2715" i="4"/>
  <c r="R2715" i="4"/>
  <c r="Q2715" i="4"/>
  <c r="P2715" i="4"/>
  <c r="O2715" i="4"/>
  <c r="N2715" i="4"/>
  <c r="M2715" i="4"/>
  <c r="L2715" i="4"/>
  <c r="K2715" i="4"/>
  <c r="J2715" i="4"/>
  <c r="I2715" i="4"/>
  <c r="H2715" i="4"/>
  <c r="G2715" i="4"/>
  <c r="F2715" i="4"/>
  <c r="E2715" i="4"/>
  <c r="D2715" i="4"/>
  <c r="AO2715" i="4" s="1"/>
  <c r="C2715" i="4"/>
  <c r="B2715" i="4"/>
  <c r="A2715" i="4"/>
  <c r="AN2714" i="4"/>
  <c r="AL2714" i="4"/>
  <c r="AK2714" i="4"/>
  <c r="AJ2714" i="4"/>
  <c r="AI2714" i="4"/>
  <c r="AH2714" i="4"/>
  <c r="AG2714" i="4"/>
  <c r="AF2714" i="4"/>
  <c r="AE2714" i="4"/>
  <c r="AD2714" i="4"/>
  <c r="AC2714" i="4"/>
  <c r="AB2714" i="4"/>
  <c r="AA2714" i="4"/>
  <c r="Z2714" i="4"/>
  <c r="Y2714" i="4"/>
  <c r="AM2714" i="4" s="1"/>
  <c r="X2714" i="4"/>
  <c r="W2714" i="4"/>
  <c r="V2714" i="4"/>
  <c r="U2714" i="4"/>
  <c r="T2714" i="4"/>
  <c r="S2714" i="4"/>
  <c r="R2714" i="4"/>
  <c r="Q2714" i="4"/>
  <c r="P2714" i="4"/>
  <c r="O2714" i="4"/>
  <c r="N2714" i="4"/>
  <c r="M2714" i="4"/>
  <c r="L2714" i="4"/>
  <c r="K2714" i="4"/>
  <c r="J2714" i="4"/>
  <c r="I2714" i="4"/>
  <c r="H2714" i="4"/>
  <c r="G2714" i="4"/>
  <c r="F2714" i="4"/>
  <c r="E2714" i="4"/>
  <c r="D2714" i="4"/>
  <c r="C2714" i="4"/>
  <c r="AO2714" i="4" s="1"/>
  <c r="B2714" i="4"/>
  <c r="A2714" i="4"/>
  <c r="AN2713" i="4"/>
  <c r="AK2713" i="4"/>
  <c r="AJ2713" i="4"/>
  <c r="AI2713" i="4"/>
  <c r="AH2713" i="4"/>
  <c r="AG2713" i="4"/>
  <c r="AF2713" i="4"/>
  <c r="AE2713" i="4"/>
  <c r="AD2713" i="4"/>
  <c r="AC2713" i="4"/>
  <c r="AB2713" i="4"/>
  <c r="AA2713" i="4"/>
  <c r="Z2713" i="4"/>
  <c r="Y2713" i="4"/>
  <c r="X2713" i="4"/>
  <c r="W2713" i="4"/>
  <c r="V2713" i="4"/>
  <c r="U2713" i="4"/>
  <c r="T2713" i="4"/>
  <c r="S2713" i="4"/>
  <c r="R2713" i="4"/>
  <c r="Q2713" i="4"/>
  <c r="P2713" i="4"/>
  <c r="O2713" i="4"/>
  <c r="N2713" i="4"/>
  <c r="M2713" i="4"/>
  <c r="L2713" i="4"/>
  <c r="K2713" i="4"/>
  <c r="J2713" i="4"/>
  <c r="I2713" i="4"/>
  <c r="H2713" i="4"/>
  <c r="G2713" i="4"/>
  <c r="F2713" i="4"/>
  <c r="E2713" i="4"/>
  <c r="D2713" i="4"/>
  <c r="C2713" i="4"/>
  <c r="AO2713" i="4" s="1"/>
  <c r="B2713" i="4"/>
  <c r="A2713" i="4"/>
  <c r="AM2712" i="4"/>
  <c r="AL2712" i="4"/>
  <c r="AK2712" i="4"/>
  <c r="AJ2712" i="4"/>
  <c r="AI2712" i="4"/>
  <c r="AH2712" i="4"/>
  <c r="AG2712" i="4"/>
  <c r="AF2712" i="4"/>
  <c r="AE2712" i="4"/>
  <c r="AD2712" i="4"/>
  <c r="AC2712" i="4"/>
  <c r="AB2712" i="4"/>
  <c r="AA2712" i="4"/>
  <c r="Z2712" i="4"/>
  <c r="Y2712" i="4"/>
  <c r="X2712" i="4"/>
  <c r="W2712" i="4"/>
  <c r="V2712" i="4"/>
  <c r="U2712" i="4"/>
  <c r="T2712" i="4"/>
  <c r="S2712" i="4"/>
  <c r="R2712" i="4"/>
  <c r="Q2712" i="4"/>
  <c r="P2712" i="4"/>
  <c r="O2712" i="4"/>
  <c r="N2712" i="4"/>
  <c r="M2712" i="4"/>
  <c r="L2712" i="4"/>
  <c r="K2712" i="4"/>
  <c r="J2712" i="4"/>
  <c r="I2712" i="4"/>
  <c r="H2712" i="4"/>
  <c r="G2712" i="4"/>
  <c r="F2712" i="4"/>
  <c r="E2712" i="4"/>
  <c r="D2712" i="4"/>
  <c r="C2712" i="4"/>
  <c r="AO2712" i="4" s="1"/>
  <c r="B2712" i="4"/>
  <c r="A2712" i="4"/>
  <c r="AM2711" i="4"/>
  <c r="AL2711" i="4"/>
  <c r="AK2711" i="4"/>
  <c r="AJ2711" i="4"/>
  <c r="AI2711" i="4"/>
  <c r="AH2711" i="4"/>
  <c r="AG2711" i="4"/>
  <c r="AF2711" i="4"/>
  <c r="AE2711" i="4"/>
  <c r="AD2711" i="4"/>
  <c r="AC2711" i="4"/>
  <c r="AB2711" i="4"/>
  <c r="AA2711" i="4"/>
  <c r="Z2711" i="4"/>
  <c r="Y2711" i="4"/>
  <c r="X2711" i="4"/>
  <c r="W2711" i="4"/>
  <c r="V2711" i="4"/>
  <c r="U2711" i="4"/>
  <c r="T2711" i="4"/>
  <c r="S2711" i="4"/>
  <c r="R2711" i="4"/>
  <c r="Q2711" i="4"/>
  <c r="P2711" i="4"/>
  <c r="O2711" i="4"/>
  <c r="N2711" i="4"/>
  <c r="M2711" i="4"/>
  <c r="L2711" i="4"/>
  <c r="K2711" i="4"/>
  <c r="J2711" i="4"/>
  <c r="I2711" i="4"/>
  <c r="H2711" i="4"/>
  <c r="G2711" i="4"/>
  <c r="F2711" i="4"/>
  <c r="E2711" i="4"/>
  <c r="D2711" i="4"/>
  <c r="C2711" i="4"/>
  <c r="B2711" i="4"/>
  <c r="A2711" i="4"/>
  <c r="AN2710" i="4"/>
  <c r="AL2710" i="4"/>
  <c r="AK2710" i="4"/>
  <c r="AJ2710" i="4"/>
  <c r="AI2710" i="4"/>
  <c r="AH2710" i="4"/>
  <c r="AG2710" i="4"/>
  <c r="AF2710" i="4"/>
  <c r="AE2710" i="4"/>
  <c r="AD2710" i="4"/>
  <c r="AC2710" i="4"/>
  <c r="AB2710" i="4"/>
  <c r="AA2710" i="4"/>
  <c r="Z2710" i="4"/>
  <c r="Y2710" i="4"/>
  <c r="AM2710" i="4" s="1"/>
  <c r="X2710" i="4"/>
  <c r="W2710" i="4"/>
  <c r="V2710" i="4"/>
  <c r="U2710" i="4"/>
  <c r="T2710" i="4"/>
  <c r="S2710" i="4"/>
  <c r="R2710" i="4"/>
  <c r="Q2710" i="4"/>
  <c r="P2710" i="4"/>
  <c r="O2710" i="4"/>
  <c r="N2710" i="4"/>
  <c r="M2710" i="4"/>
  <c r="L2710" i="4"/>
  <c r="K2710" i="4"/>
  <c r="J2710" i="4"/>
  <c r="I2710" i="4"/>
  <c r="H2710" i="4"/>
  <c r="G2710" i="4"/>
  <c r="F2710" i="4"/>
  <c r="AO2710" i="4" s="1"/>
  <c r="E2710" i="4"/>
  <c r="D2710" i="4"/>
  <c r="C2710" i="4"/>
  <c r="B2710" i="4"/>
  <c r="A2710" i="4"/>
  <c r="AN2709" i="4"/>
  <c r="AK2709" i="4"/>
  <c r="AJ2709" i="4"/>
  <c r="AI2709" i="4"/>
  <c r="AH2709" i="4"/>
  <c r="AG2709" i="4"/>
  <c r="AF2709" i="4"/>
  <c r="AE2709" i="4"/>
  <c r="AD2709" i="4"/>
  <c r="AC2709" i="4"/>
  <c r="AB2709" i="4"/>
  <c r="AA2709" i="4"/>
  <c r="Z2709" i="4"/>
  <c r="Y2709" i="4"/>
  <c r="X2709" i="4"/>
  <c r="W2709" i="4"/>
  <c r="V2709" i="4"/>
  <c r="U2709" i="4"/>
  <c r="T2709" i="4"/>
  <c r="S2709" i="4"/>
  <c r="R2709" i="4"/>
  <c r="Q2709" i="4"/>
  <c r="P2709" i="4"/>
  <c r="O2709" i="4"/>
  <c r="N2709" i="4"/>
  <c r="M2709" i="4"/>
  <c r="L2709" i="4"/>
  <c r="K2709" i="4"/>
  <c r="J2709" i="4"/>
  <c r="I2709" i="4"/>
  <c r="H2709" i="4"/>
  <c r="G2709" i="4"/>
  <c r="F2709" i="4"/>
  <c r="E2709" i="4"/>
  <c r="D2709" i="4"/>
  <c r="C2709" i="4"/>
  <c r="B2709" i="4"/>
  <c r="A2709" i="4"/>
  <c r="AK2708" i="4"/>
  <c r="AJ2708" i="4"/>
  <c r="AI2708" i="4"/>
  <c r="AH2708" i="4"/>
  <c r="AG2708" i="4"/>
  <c r="AF2708" i="4"/>
  <c r="AE2708" i="4"/>
  <c r="AD2708" i="4"/>
  <c r="AC2708" i="4"/>
  <c r="AB2708" i="4"/>
  <c r="AA2708" i="4"/>
  <c r="Z2708" i="4"/>
  <c r="Y2708" i="4"/>
  <c r="X2708" i="4"/>
  <c r="W2708" i="4"/>
  <c r="V2708" i="4"/>
  <c r="U2708" i="4"/>
  <c r="T2708" i="4"/>
  <c r="S2708" i="4"/>
  <c r="R2708" i="4"/>
  <c r="Q2708" i="4"/>
  <c r="P2708" i="4"/>
  <c r="O2708" i="4"/>
  <c r="N2708" i="4"/>
  <c r="M2708" i="4"/>
  <c r="L2708" i="4"/>
  <c r="K2708" i="4"/>
  <c r="J2708" i="4"/>
  <c r="I2708" i="4"/>
  <c r="H2708" i="4"/>
  <c r="G2708" i="4"/>
  <c r="F2708" i="4"/>
  <c r="E2708" i="4"/>
  <c r="D2708" i="4"/>
  <c r="C2708" i="4"/>
  <c r="AO2708" i="4" s="1"/>
  <c r="B2708" i="4"/>
  <c r="A2708" i="4"/>
  <c r="AN2707" i="4"/>
  <c r="AL2707" i="4"/>
  <c r="AK2707" i="4"/>
  <c r="AJ2707" i="4"/>
  <c r="AI2707" i="4"/>
  <c r="AH2707" i="4"/>
  <c r="AG2707" i="4"/>
  <c r="AF2707" i="4"/>
  <c r="AE2707" i="4"/>
  <c r="AD2707" i="4"/>
  <c r="AC2707" i="4"/>
  <c r="AB2707" i="4"/>
  <c r="AA2707" i="4"/>
  <c r="Z2707" i="4"/>
  <c r="Y2707" i="4"/>
  <c r="AM2707" i="4" s="1"/>
  <c r="X2707" i="4"/>
  <c r="W2707" i="4"/>
  <c r="V2707" i="4"/>
  <c r="U2707" i="4"/>
  <c r="T2707" i="4"/>
  <c r="S2707" i="4"/>
  <c r="R2707" i="4"/>
  <c r="Q2707" i="4"/>
  <c r="P2707" i="4"/>
  <c r="O2707" i="4"/>
  <c r="N2707" i="4"/>
  <c r="M2707" i="4"/>
  <c r="L2707" i="4"/>
  <c r="K2707" i="4"/>
  <c r="J2707" i="4"/>
  <c r="I2707" i="4"/>
  <c r="H2707" i="4"/>
  <c r="G2707" i="4"/>
  <c r="F2707" i="4"/>
  <c r="E2707" i="4"/>
  <c r="D2707" i="4"/>
  <c r="C2707" i="4"/>
  <c r="AO2707" i="4" s="1"/>
  <c r="B2707" i="4"/>
  <c r="A2707" i="4"/>
  <c r="AN2706" i="4"/>
  <c r="AM2706" i="4"/>
  <c r="AL2706" i="4"/>
  <c r="AK2706" i="4"/>
  <c r="AJ2706" i="4"/>
  <c r="AI2706" i="4"/>
  <c r="AH2706" i="4"/>
  <c r="AG2706" i="4"/>
  <c r="AF2706" i="4"/>
  <c r="AE2706" i="4"/>
  <c r="AD2706" i="4"/>
  <c r="AC2706" i="4"/>
  <c r="AB2706" i="4"/>
  <c r="AA2706" i="4"/>
  <c r="Z2706" i="4"/>
  <c r="Y2706" i="4"/>
  <c r="X2706" i="4"/>
  <c r="W2706" i="4"/>
  <c r="V2706" i="4"/>
  <c r="U2706" i="4"/>
  <c r="T2706" i="4"/>
  <c r="S2706" i="4"/>
  <c r="R2706" i="4"/>
  <c r="Q2706" i="4"/>
  <c r="P2706" i="4"/>
  <c r="O2706" i="4"/>
  <c r="N2706" i="4"/>
  <c r="M2706" i="4"/>
  <c r="L2706" i="4"/>
  <c r="K2706" i="4"/>
  <c r="J2706" i="4"/>
  <c r="I2706" i="4"/>
  <c r="H2706" i="4"/>
  <c r="G2706" i="4"/>
  <c r="F2706" i="4"/>
  <c r="E2706" i="4"/>
  <c r="D2706" i="4"/>
  <c r="C2706" i="4"/>
  <c r="AO2706" i="4" s="1"/>
  <c r="B2706" i="4"/>
  <c r="A2706" i="4"/>
  <c r="AM2705" i="4"/>
  <c r="AK2705" i="4"/>
  <c r="AJ2705" i="4"/>
  <c r="AI2705" i="4"/>
  <c r="AH2705" i="4"/>
  <c r="AG2705" i="4"/>
  <c r="AF2705" i="4"/>
  <c r="AE2705" i="4"/>
  <c r="AD2705" i="4"/>
  <c r="AC2705" i="4"/>
  <c r="AB2705" i="4"/>
  <c r="AN2705" i="4" s="1"/>
  <c r="AA2705" i="4"/>
  <c r="Z2705" i="4"/>
  <c r="Y2705" i="4"/>
  <c r="AL2705" i="4" s="1"/>
  <c r="X2705" i="4"/>
  <c r="W2705" i="4"/>
  <c r="V2705" i="4"/>
  <c r="U2705" i="4"/>
  <c r="T2705" i="4"/>
  <c r="S2705" i="4"/>
  <c r="R2705" i="4"/>
  <c r="Q2705" i="4"/>
  <c r="P2705" i="4"/>
  <c r="O2705" i="4"/>
  <c r="N2705" i="4"/>
  <c r="M2705" i="4"/>
  <c r="L2705" i="4"/>
  <c r="K2705" i="4"/>
  <c r="J2705" i="4"/>
  <c r="I2705" i="4"/>
  <c r="H2705" i="4"/>
  <c r="G2705" i="4"/>
  <c r="F2705" i="4"/>
  <c r="E2705" i="4"/>
  <c r="D2705" i="4"/>
  <c r="C2705" i="4"/>
  <c r="B2705" i="4"/>
  <c r="A2705" i="4"/>
  <c r="AK2704" i="4"/>
  <c r="AJ2704" i="4"/>
  <c r="AI2704" i="4"/>
  <c r="AH2704" i="4"/>
  <c r="AG2704" i="4"/>
  <c r="AF2704" i="4"/>
  <c r="AE2704" i="4"/>
  <c r="AD2704" i="4"/>
  <c r="AC2704" i="4"/>
  <c r="AB2704" i="4"/>
  <c r="AA2704" i="4"/>
  <c r="Z2704" i="4"/>
  <c r="Y2704" i="4"/>
  <c r="X2704" i="4"/>
  <c r="W2704" i="4"/>
  <c r="V2704" i="4"/>
  <c r="U2704" i="4"/>
  <c r="T2704" i="4"/>
  <c r="S2704" i="4"/>
  <c r="R2704" i="4"/>
  <c r="Q2704" i="4"/>
  <c r="P2704" i="4"/>
  <c r="O2704" i="4"/>
  <c r="N2704" i="4"/>
  <c r="M2704" i="4"/>
  <c r="L2704" i="4"/>
  <c r="K2704" i="4"/>
  <c r="J2704" i="4"/>
  <c r="I2704" i="4"/>
  <c r="H2704" i="4"/>
  <c r="G2704" i="4"/>
  <c r="F2704" i="4"/>
  <c r="E2704" i="4"/>
  <c r="D2704" i="4"/>
  <c r="C2704" i="4"/>
  <c r="B2704" i="4"/>
  <c r="A2704" i="4"/>
  <c r="AN2703" i="4"/>
  <c r="AL2703" i="4"/>
  <c r="AK2703" i="4"/>
  <c r="AJ2703" i="4"/>
  <c r="AI2703" i="4"/>
  <c r="AH2703" i="4"/>
  <c r="AG2703" i="4"/>
  <c r="AF2703" i="4"/>
  <c r="AE2703" i="4"/>
  <c r="AD2703" i="4"/>
  <c r="AC2703" i="4"/>
  <c r="AB2703" i="4"/>
  <c r="AA2703" i="4"/>
  <c r="Z2703" i="4"/>
  <c r="Y2703" i="4"/>
  <c r="AM2703" i="4" s="1"/>
  <c r="X2703" i="4"/>
  <c r="W2703" i="4"/>
  <c r="V2703" i="4"/>
  <c r="U2703" i="4"/>
  <c r="T2703" i="4"/>
  <c r="S2703" i="4"/>
  <c r="R2703" i="4"/>
  <c r="Q2703" i="4"/>
  <c r="P2703" i="4"/>
  <c r="O2703" i="4"/>
  <c r="N2703" i="4"/>
  <c r="M2703" i="4"/>
  <c r="L2703" i="4"/>
  <c r="K2703" i="4"/>
  <c r="J2703" i="4"/>
  <c r="I2703" i="4"/>
  <c r="H2703" i="4"/>
  <c r="G2703" i="4"/>
  <c r="F2703" i="4"/>
  <c r="E2703" i="4"/>
  <c r="D2703" i="4"/>
  <c r="C2703" i="4"/>
  <c r="AO2703" i="4" s="1"/>
  <c r="B2703" i="4"/>
  <c r="A2703" i="4"/>
  <c r="AN2702" i="4"/>
  <c r="AM2702" i="4"/>
  <c r="AL2702" i="4"/>
  <c r="AK2702" i="4"/>
  <c r="AJ2702" i="4"/>
  <c r="AI2702" i="4"/>
  <c r="AH2702" i="4"/>
  <c r="AG2702" i="4"/>
  <c r="AF2702" i="4"/>
  <c r="AE2702" i="4"/>
  <c r="AD2702" i="4"/>
  <c r="AC2702" i="4"/>
  <c r="AB2702" i="4"/>
  <c r="AA2702" i="4"/>
  <c r="Z2702" i="4"/>
  <c r="Y2702" i="4"/>
  <c r="X2702" i="4"/>
  <c r="W2702" i="4"/>
  <c r="V2702" i="4"/>
  <c r="U2702" i="4"/>
  <c r="T2702" i="4"/>
  <c r="S2702" i="4"/>
  <c r="R2702" i="4"/>
  <c r="Q2702" i="4"/>
  <c r="P2702" i="4"/>
  <c r="O2702" i="4"/>
  <c r="N2702" i="4"/>
  <c r="M2702" i="4"/>
  <c r="L2702" i="4"/>
  <c r="K2702" i="4"/>
  <c r="J2702" i="4"/>
  <c r="I2702" i="4"/>
  <c r="H2702" i="4"/>
  <c r="G2702" i="4"/>
  <c r="F2702" i="4"/>
  <c r="E2702" i="4"/>
  <c r="D2702" i="4"/>
  <c r="C2702" i="4"/>
  <c r="B2702" i="4"/>
  <c r="A2702" i="4"/>
  <c r="AK2701" i="4"/>
  <c r="AJ2701" i="4"/>
  <c r="AI2701" i="4"/>
  <c r="AH2701" i="4"/>
  <c r="AG2701" i="4"/>
  <c r="AF2701" i="4"/>
  <c r="AE2701" i="4"/>
  <c r="AD2701" i="4"/>
  <c r="AC2701" i="4"/>
  <c r="AB2701" i="4"/>
  <c r="AN2701" i="4" s="1"/>
  <c r="AA2701" i="4"/>
  <c r="Z2701" i="4"/>
  <c r="Y2701" i="4"/>
  <c r="X2701" i="4"/>
  <c r="W2701" i="4"/>
  <c r="V2701" i="4"/>
  <c r="U2701" i="4"/>
  <c r="T2701" i="4"/>
  <c r="S2701" i="4"/>
  <c r="R2701" i="4"/>
  <c r="Q2701" i="4"/>
  <c r="P2701" i="4"/>
  <c r="O2701" i="4"/>
  <c r="N2701" i="4"/>
  <c r="M2701" i="4"/>
  <c r="L2701" i="4"/>
  <c r="K2701" i="4"/>
  <c r="J2701" i="4"/>
  <c r="I2701" i="4"/>
  <c r="H2701" i="4"/>
  <c r="G2701" i="4"/>
  <c r="F2701" i="4"/>
  <c r="E2701" i="4"/>
  <c r="D2701" i="4"/>
  <c r="C2701" i="4"/>
  <c r="B2701" i="4"/>
  <c r="A2701" i="4"/>
  <c r="AO2700" i="4"/>
  <c r="AK2700" i="4"/>
  <c r="AJ2700" i="4"/>
  <c r="AI2700" i="4"/>
  <c r="AH2700" i="4"/>
  <c r="AG2700" i="4"/>
  <c r="AF2700" i="4"/>
  <c r="AE2700" i="4"/>
  <c r="AD2700" i="4"/>
  <c r="AC2700" i="4"/>
  <c r="AB2700" i="4"/>
  <c r="AA2700" i="4"/>
  <c r="Z2700" i="4"/>
  <c r="Y2700" i="4"/>
  <c r="X2700" i="4"/>
  <c r="W2700" i="4"/>
  <c r="V2700" i="4"/>
  <c r="U2700" i="4"/>
  <c r="T2700" i="4"/>
  <c r="S2700" i="4"/>
  <c r="R2700" i="4"/>
  <c r="Q2700" i="4"/>
  <c r="P2700" i="4"/>
  <c r="O2700" i="4"/>
  <c r="N2700" i="4"/>
  <c r="M2700" i="4"/>
  <c r="L2700" i="4"/>
  <c r="K2700" i="4"/>
  <c r="J2700" i="4"/>
  <c r="I2700" i="4"/>
  <c r="H2700" i="4"/>
  <c r="G2700" i="4"/>
  <c r="F2700" i="4"/>
  <c r="E2700" i="4"/>
  <c r="D2700" i="4"/>
  <c r="C2700" i="4"/>
  <c r="B2700" i="4"/>
  <c r="A2700" i="4"/>
  <c r="AN2699" i="4"/>
  <c r="AL2699" i="4"/>
  <c r="AK2699" i="4"/>
  <c r="AJ2699" i="4"/>
  <c r="AI2699" i="4"/>
  <c r="AH2699" i="4"/>
  <c r="AG2699" i="4"/>
  <c r="AF2699" i="4"/>
  <c r="AE2699" i="4"/>
  <c r="AD2699" i="4"/>
  <c r="AC2699" i="4"/>
  <c r="AB2699" i="4"/>
  <c r="AA2699" i="4"/>
  <c r="Z2699" i="4"/>
  <c r="Y2699" i="4"/>
  <c r="AM2699" i="4" s="1"/>
  <c r="X2699" i="4"/>
  <c r="W2699" i="4"/>
  <c r="V2699" i="4"/>
  <c r="U2699" i="4"/>
  <c r="T2699" i="4"/>
  <c r="S2699" i="4"/>
  <c r="R2699" i="4"/>
  <c r="Q2699" i="4"/>
  <c r="P2699" i="4"/>
  <c r="O2699" i="4"/>
  <c r="N2699" i="4"/>
  <c r="M2699" i="4"/>
  <c r="L2699" i="4"/>
  <c r="K2699" i="4"/>
  <c r="J2699" i="4"/>
  <c r="I2699" i="4"/>
  <c r="H2699" i="4"/>
  <c r="G2699" i="4"/>
  <c r="F2699" i="4"/>
  <c r="E2699" i="4"/>
  <c r="D2699" i="4"/>
  <c r="C2699" i="4"/>
  <c r="B2699" i="4"/>
  <c r="A2699" i="4"/>
  <c r="AN2698" i="4"/>
  <c r="AM2698" i="4"/>
  <c r="AL2698" i="4"/>
  <c r="AK2698" i="4"/>
  <c r="AJ2698" i="4"/>
  <c r="AI2698" i="4"/>
  <c r="AH2698" i="4"/>
  <c r="AG2698" i="4"/>
  <c r="AF2698" i="4"/>
  <c r="AE2698" i="4"/>
  <c r="AD2698" i="4"/>
  <c r="AC2698" i="4"/>
  <c r="AB2698" i="4"/>
  <c r="AA2698" i="4"/>
  <c r="Z2698" i="4"/>
  <c r="Y2698" i="4"/>
  <c r="X2698" i="4"/>
  <c r="W2698" i="4"/>
  <c r="V2698" i="4"/>
  <c r="U2698" i="4"/>
  <c r="T2698" i="4"/>
  <c r="S2698" i="4"/>
  <c r="R2698" i="4"/>
  <c r="Q2698" i="4"/>
  <c r="P2698" i="4"/>
  <c r="O2698" i="4"/>
  <c r="N2698" i="4"/>
  <c r="M2698" i="4"/>
  <c r="L2698" i="4"/>
  <c r="K2698" i="4"/>
  <c r="J2698" i="4"/>
  <c r="I2698" i="4"/>
  <c r="H2698" i="4"/>
  <c r="G2698" i="4"/>
  <c r="F2698" i="4"/>
  <c r="E2698" i="4"/>
  <c r="D2698" i="4"/>
  <c r="C2698" i="4"/>
  <c r="B2698" i="4"/>
  <c r="A2698" i="4"/>
  <c r="AM2697" i="4"/>
  <c r="AK2697" i="4"/>
  <c r="AJ2697" i="4"/>
  <c r="AI2697" i="4"/>
  <c r="AH2697" i="4"/>
  <c r="AG2697" i="4"/>
  <c r="AF2697" i="4"/>
  <c r="AE2697" i="4"/>
  <c r="AD2697" i="4"/>
  <c r="AC2697" i="4"/>
  <c r="AB2697" i="4"/>
  <c r="AN2697" i="4" s="1"/>
  <c r="AA2697" i="4"/>
  <c r="Z2697" i="4"/>
  <c r="Y2697" i="4"/>
  <c r="AL2697" i="4" s="1"/>
  <c r="X2697" i="4"/>
  <c r="W2697" i="4"/>
  <c r="V2697" i="4"/>
  <c r="U2697" i="4"/>
  <c r="T2697" i="4"/>
  <c r="S2697" i="4"/>
  <c r="R2697" i="4"/>
  <c r="Q2697" i="4"/>
  <c r="P2697" i="4"/>
  <c r="O2697" i="4"/>
  <c r="AO2697" i="4" s="1"/>
  <c r="N2697" i="4"/>
  <c r="M2697" i="4"/>
  <c r="L2697" i="4"/>
  <c r="K2697" i="4"/>
  <c r="J2697" i="4"/>
  <c r="I2697" i="4"/>
  <c r="H2697" i="4"/>
  <c r="G2697" i="4"/>
  <c r="F2697" i="4"/>
  <c r="E2697" i="4"/>
  <c r="D2697" i="4"/>
  <c r="C2697" i="4"/>
  <c r="B2697" i="4"/>
  <c r="A2697" i="4"/>
  <c r="AK2696" i="4"/>
  <c r="AJ2696" i="4"/>
  <c r="AI2696" i="4"/>
  <c r="AH2696" i="4"/>
  <c r="AG2696" i="4"/>
  <c r="AF2696" i="4"/>
  <c r="AE2696" i="4"/>
  <c r="AD2696" i="4"/>
  <c r="AC2696" i="4"/>
  <c r="AB2696" i="4"/>
  <c r="AA2696" i="4"/>
  <c r="Z2696" i="4"/>
  <c r="Y2696" i="4"/>
  <c r="X2696" i="4"/>
  <c r="W2696" i="4"/>
  <c r="V2696" i="4"/>
  <c r="U2696" i="4"/>
  <c r="T2696" i="4"/>
  <c r="S2696" i="4"/>
  <c r="R2696" i="4"/>
  <c r="Q2696" i="4"/>
  <c r="P2696" i="4"/>
  <c r="O2696" i="4"/>
  <c r="N2696" i="4"/>
  <c r="M2696" i="4"/>
  <c r="L2696" i="4"/>
  <c r="K2696" i="4"/>
  <c r="J2696" i="4"/>
  <c r="I2696" i="4"/>
  <c r="H2696" i="4"/>
  <c r="G2696" i="4"/>
  <c r="F2696" i="4"/>
  <c r="E2696" i="4"/>
  <c r="D2696" i="4"/>
  <c r="C2696" i="4"/>
  <c r="AO2696" i="4" s="1"/>
  <c r="B2696" i="4"/>
  <c r="A2696" i="4"/>
  <c r="AN2695" i="4"/>
  <c r="AM2695" i="4"/>
  <c r="AL2695" i="4"/>
  <c r="AK2695" i="4"/>
  <c r="AJ2695" i="4"/>
  <c r="AI2695" i="4"/>
  <c r="AH2695" i="4"/>
  <c r="AG2695" i="4"/>
  <c r="AF2695" i="4"/>
  <c r="AE2695" i="4"/>
  <c r="AD2695" i="4"/>
  <c r="AC2695" i="4"/>
  <c r="AB2695" i="4"/>
  <c r="AA2695" i="4"/>
  <c r="Z2695" i="4"/>
  <c r="Y2695" i="4"/>
  <c r="X2695" i="4"/>
  <c r="W2695" i="4"/>
  <c r="V2695" i="4"/>
  <c r="U2695" i="4"/>
  <c r="T2695" i="4"/>
  <c r="S2695" i="4"/>
  <c r="R2695" i="4"/>
  <c r="Q2695" i="4"/>
  <c r="P2695" i="4"/>
  <c r="O2695" i="4"/>
  <c r="N2695" i="4"/>
  <c r="M2695" i="4"/>
  <c r="L2695" i="4"/>
  <c r="K2695" i="4"/>
  <c r="J2695" i="4"/>
  <c r="I2695" i="4"/>
  <c r="H2695" i="4"/>
  <c r="G2695" i="4"/>
  <c r="F2695" i="4"/>
  <c r="E2695" i="4"/>
  <c r="D2695" i="4"/>
  <c r="C2695" i="4"/>
  <c r="AO2695" i="4" s="1"/>
  <c r="B2695" i="4"/>
  <c r="A2695" i="4"/>
  <c r="AN2694" i="4"/>
  <c r="AM2694" i="4"/>
  <c r="AL2694" i="4"/>
  <c r="AK2694" i="4"/>
  <c r="AJ2694" i="4"/>
  <c r="AI2694" i="4"/>
  <c r="AH2694" i="4"/>
  <c r="AG2694" i="4"/>
  <c r="AF2694" i="4"/>
  <c r="AE2694" i="4"/>
  <c r="AD2694" i="4"/>
  <c r="AC2694" i="4"/>
  <c r="AB2694" i="4"/>
  <c r="AA2694" i="4"/>
  <c r="Z2694" i="4"/>
  <c r="Y2694" i="4"/>
  <c r="X2694" i="4"/>
  <c r="W2694" i="4"/>
  <c r="V2694" i="4"/>
  <c r="U2694" i="4"/>
  <c r="T2694" i="4"/>
  <c r="S2694" i="4"/>
  <c r="R2694" i="4"/>
  <c r="Q2694" i="4"/>
  <c r="P2694" i="4"/>
  <c r="O2694" i="4"/>
  <c r="N2694" i="4"/>
  <c r="M2694" i="4"/>
  <c r="L2694" i="4"/>
  <c r="K2694" i="4"/>
  <c r="J2694" i="4"/>
  <c r="I2694" i="4"/>
  <c r="H2694" i="4"/>
  <c r="G2694" i="4"/>
  <c r="F2694" i="4"/>
  <c r="E2694" i="4"/>
  <c r="D2694" i="4"/>
  <c r="AO2694" i="4" s="1"/>
  <c r="C2694" i="4"/>
  <c r="B2694" i="4"/>
  <c r="A2694" i="4"/>
  <c r="AM2693" i="4"/>
  <c r="AK2693" i="4"/>
  <c r="AJ2693" i="4"/>
  <c r="AI2693" i="4"/>
  <c r="AH2693" i="4"/>
  <c r="AG2693" i="4"/>
  <c r="AF2693" i="4"/>
  <c r="AE2693" i="4"/>
  <c r="AD2693" i="4"/>
  <c r="AC2693" i="4"/>
  <c r="AB2693" i="4"/>
  <c r="AN2693" i="4" s="1"/>
  <c r="AA2693" i="4"/>
  <c r="Z2693" i="4"/>
  <c r="Y2693" i="4"/>
  <c r="AL2693" i="4" s="1"/>
  <c r="X2693" i="4"/>
  <c r="W2693" i="4"/>
  <c r="V2693" i="4"/>
  <c r="U2693" i="4"/>
  <c r="T2693" i="4"/>
  <c r="S2693" i="4"/>
  <c r="R2693" i="4"/>
  <c r="Q2693" i="4"/>
  <c r="P2693" i="4"/>
  <c r="O2693" i="4"/>
  <c r="N2693" i="4"/>
  <c r="M2693" i="4"/>
  <c r="L2693" i="4"/>
  <c r="K2693" i="4"/>
  <c r="J2693" i="4"/>
  <c r="I2693" i="4"/>
  <c r="AO2693" i="4" s="1"/>
  <c r="H2693" i="4"/>
  <c r="G2693" i="4"/>
  <c r="F2693" i="4"/>
  <c r="E2693" i="4"/>
  <c r="D2693" i="4"/>
  <c r="C2693" i="4"/>
  <c r="B2693" i="4"/>
  <c r="A2693" i="4"/>
  <c r="AK2692" i="4"/>
  <c r="AJ2692" i="4"/>
  <c r="AI2692" i="4"/>
  <c r="AH2692" i="4"/>
  <c r="AG2692" i="4"/>
  <c r="AF2692" i="4"/>
  <c r="AE2692" i="4"/>
  <c r="AD2692" i="4"/>
  <c r="AC2692" i="4"/>
  <c r="AB2692" i="4"/>
  <c r="AA2692" i="4"/>
  <c r="Z2692" i="4"/>
  <c r="Y2692" i="4"/>
  <c r="X2692" i="4"/>
  <c r="W2692" i="4"/>
  <c r="V2692" i="4"/>
  <c r="U2692" i="4"/>
  <c r="T2692" i="4"/>
  <c r="S2692" i="4"/>
  <c r="R2692" i="4"/>
  <c r="Q2692" i="4"/>
  <c r="P2692" i="4"/>
  <c r="O2692" i="4"/>
  <c r="N2692" i="4"/>
  <c r="M2692" i="4"/>
  <c r="L2692" i="4"/>
  <c r="K2692" i="4"/>
  <c r="J2692" i="4"/>
  <c r="I2692" i="4"/>
  <c r="H2692" i="4"/>
  <c r="G2692" i="4"/>
  <c r="F2692" i="4"/>
  <c r="E2692" i="4"/>
  <c r="D2692" i="4"/>
  <c r="C2692" i="4"/>
  <c r="AO2692" i="4" s="1"/>
  <c r="B2692" i="4"/>
  <c r="A2692" i="4"/>
  <c r="AN2691" i="4"/>
  <c r="AM2691" i="4"/>
  <c r="AL2691" i="4"/>
  <c r="AK2691" i="4"/>
  <c r="AJ2691" i="4"/>
  <c r="AI2691" i="4"/>
  <c r="AH2691" i="4"/>
  <c r="AG2691" i="4"/>
  <c r="AF2691" i="4"/>
  <c r="AE2691" i="4"/>
  <c r="AD2691" i="4"/>
  <c r="AC2691" i="4"/>
  <c r="AB2691" i="4"/>
  <c r="AA2691" i="4"/>
  <c r="Z2691" i="4"/>
  <c r="Y2691" i="4"/>
  <c r="X2691" i="4"/>
  <c r="W2691" i="4"/>
  <c r="V2691" i="4"/>
  <c r="U2691" i="4"/>
  <c r="T2691" i="4"/>
  <c r="S2691" i="4"/>
  <c r="R2691" i="4"/>
  <c r="Q2691" i="4"/>
  <c r="P2691" i="4"/>
  <c r="O2691" i="4"/>
  <c r="N2691" i="4"/>
  <c r="M2691" i="4"/>
  <c r="L2691" i="4"/>
  <c r="K2691" i="4"/>
  <c r="J2691" i="4"/>
  <c r="I2691" i="4"/>
  <c r="H2691" i="4"/>
  <c r="G2691" i="4"/>
  <c r="F2691" i="4"/>
  <c r="E2691" i="4"/>
  <c r="D2691" i="4"/>
  <c r="C2691" i="4"/>
  <c r="AO2691" i="4" s="1"/>
  <c r="B2691" i="4"/>
  <c r="A2691" i="4"/>
  <c r="AN2690" i="4"/>
  <c r="AM2690" i="4"/>
  <c r="AL2690" i="4"/>
  <c r="AK2690" i="4"/>
  <c r="AJ2690" i="4"/>
  <c r="AI2690" i="4"/>
  <c r="AH2690" i="4"/>
  <c r="AG2690" i="4"/>
  <c r="AF2690" i="4"/>
  <c r="AE2690" i="4"/>
  <c r="AD2690" i="4"/>
  <c r="AC2690" i="4"/>
  <c r="AB2690" i="4"/>
  <c r="AA2690" i="4"/>
  <c r="Z2690" i="4"/>
  <c r="Y2690" i="4"/>
  <c r="X2690" i="4"/>
  <c r="W2690" i="4"/>
  <c r="V2690" i="4"/>
  <c r="U2690" i="4"/>
  <c r="T2690" i="4"/>
  <c r="S2690" i="4"/>
  <c r="R2690" i="4"/>
  <c r="Q2690" i="4"/>
  <c r="P2690" i="4"/>
  <c r="O2690" i="4"/>
  <c r="N2690" i="4"/>
  <c r="M2690" i="4"/>
  <c r="L2690" i="4"/>
  <c r="K2690" i="4"/>
  <c r="J2690" i="4"/>
  <c r="I2690" i="4"/>
  <c r="H2690" i="4"/>
  <c r="G2690" i="4"/>
  <c r="F2690" i="4"/>
  <c r="E2690" i="4"/>
  <c r="D2690" i="4"/>
  <c r="C2690" i="4"/>
  <c r="B2690" i="4"/>
  <c r="A2690" i="4"/>
  <c r="AK2689" i="4"/>
  <c r="AJ2689" i="4"/>
  <c r="AI2689" i="4"/>
  <c r="AH2689" i="4"/>
  <c r="AG2689" i="4"/>
  <c r="AF2689" i="4"/>
  <c r="AE2689" i="4"/>
  <c r="AD2689" i="4"/>
  <c r="AC2689" i="4"/>
  <c r="AB2689" i="4"/>
  <c r="AN2689" i="4" s="1"/>
  <c r="AA2689" i="4"/>
  <c r="Z2689" i="4"/>
  <c r="Y2689" i="4"/>
  <c r="X2689" i="4"/>
  <c r="W2689" i="4"/>
  <c r="V2689" i="4"/>
  <c r="U2689" i="4"/>
  <c r="T2689" i="4"/>
  <c r="S2689" i="4"/>
  <c r="R2689" i="4"/>
  <c r="Q2689" i="4"/>
  <c r="P2689" i="4"/>
  <c r="O2689" i="4"/>
  <c r="N2689" i="4"/>
  <c r="M2689" i="4"/>
  <c r="L2689" i="4"/>
  <c r="K2689" i="4"/>
  <c r="J2689" i="4"/>
  <c r="I2689" i="4"/>
  <c r="AO2689" i="4" s="1"/>
  <c r="H2689" i="4"/>
  <c r="G2689" i="4"/>
  <c r="F2689" i="4"/>
  <c r="E2689" i="4"/>
  <c r="D2689" i="4"/>
  <c r="C2689" i="4"/>
  <c r="B2689" i="4"/>
  <c r="A2689" i="4"/>
  <c r="AO2688" i="4"/>
  <c r="AK2688" i="4"/>
  <c r="AJ2688" i="4"/>
  <c r="AI2688" i="4"/>
  <c r="AH2688" i="4"/>
  <c r="AG2688" i="4"/>
  <c r="AF2688" i="4"/>
  <c r="AE2688" i="4"/>
  <c r="AD2688" i="4"/>
  <c r="AC2688" i="4"/>
  <c r="AB2688" i="4"/>
  <c r="AA2688" i="4"/>
  <c r="Z2688" i="4"/>
  <c r="Y2688" i="4"/>
  <c r="X2688" i="4"/>
  <c r="W2688" i="4"/>
  <c r="V2688" i="4"/>
  <c r="U2688" i="4"/>
  <c r="T2688" i="4"/>
  <c r="S2688" i="4"/>
  <c r="R2688" i="4"/>
  <c r="Q2688" i="4"/>
  <c r="P2688" i="4"/>
  <c r="O2688" i="4"/>
  <c r="N2688" i="4"/>
  <c r="M2688" i="4"/>
  <c r="L2688" i="4"/>
  <c r="K2688" i="4"/>
  <c r="J2688" i="4"/>
  <c r="I2688" i="4"/>
  <c r="H2688" i="4"/>
  <c r="G2688" i="4"/>
  <c r="F2688" i="4"/>
  <c r="E2688" i="4"/>
  <c r="D2688" i="4"/>
  <c r="C2688" i="4"/>
  <c r="B2688" i="4"/>
  <c r="A2688" i="4"/>
  <c r="AN2687" i="4"/>
  <c r="AM2687" i="4"/>
  <c r="AL2687" i="4"/>
  <c r="AK2687" i="4"/>
  <c r="AJ2687" i="4"/>
  <c r="AI2687" i="4"/>
  <c r="AH2687" i="4"/>
  <c r="AG2687" i="4"/>
  <c r="AF2687" i="4"/>
  <c r="AE2687" i="4"/>
  <c r="AD2687" i="4"/>
  <c r="AC2687" i="4"/>
  <c r="AB2687" i="4"/>
  <c r="AA2687" i="4"/>
  <c r="Z2687" i="4"/>
  <c r="Y2687" i="4"/>
  <c r="X2687" i="4"/>
  <c r="W2687" i="4"/>
  <c r="V2687" i="4"/>
  <c r="U2687" i="4"/>
  <c r="T2687" i="4"/>
  <c r="S2687" i="4"/>
  <c r="R2687" i="4"/>
  <c r="Q2687" i="4"/>
  <c r="P2687" i="4"/>
  <c r="O2687" i="4"/>
  <c r="N2687" i="4"/>
  <c r="M2687" i="4"/>
  <c r="L2687" i="4"/>
  <c r="K2687" i="4"/>
  <c r="J2687" i="4"/>
  <c r="I2687" i="4"/>
  <c r="H2687" i="4"/>
  <c r="G2687" i="4"/>
  <c r="F2687" i="4"/>
  <c r="E2687" i="4"/>
  <c r="D2687" i="4"/>
  <c r="C2687" i="4"/>
  <c r="B2687" i="4"/>
  <c r="A2687" i="4"/>
  <c r="AN2686" i="4"/>
  <c r="AM2686" i="4"/>
  <c r="AL2686" i="4"/>
  <c r="AK2686" i="4"/>
  <c r="AJ2686" i="4"/>
  <c r="AI2686" i="4"/>
  <c r="AH2686" i="4"/>
  <c r="AG2686" i="4"/>
  <c r="AF2686" i="4"/>
  <c r="AE2686" i="4"/>
  <c r="AD2686" i="4"/>
  <c r="AC2686" i="4"/>
  <c r="AB2686" i="4"/>
  <c r="AA2686" i="4"/>
  <c r="Z2686" i="4"/>
  <c r="Y2686" i="4"/>
  <c r="X2686" i="4"/>
  <c r="W2686" i="4"/>
  <c r="V2686" i="4"/>
  <c r="U2686" i="4"/>
  <c r="T2686" i="4"/>
  <c r="S2686" i="4"/>
  <c r="R2686" i="4"/>
  <c r="Q2686" i="4"/>
  <c r="P2686" i="4"/>
  <c r="O2686" i="4"/>
  <c r="N2686" i="4"/>
  <c r="M2686" i="4"/>
  <c r="L2686" i="4"/>
  <c r="K2686" i="4"/>
  <c r="J2686" i="4"/>
  <c r="I2686" i="4"/>
  <c r="H2686" i="4"/>
  <c r="G2686" i="4"/>
  <c r="F2686" i="4"/>
  <c r="E2686" i="4"/>
  <c r="D2686" i="4"/>
  <c r="C2686" i="4"/>
  <c r="B2686" i="4"/>
  <c r="A2686" i="4"/>
  <c r="AM2685" i="4"/>
  <c r="AK2685" i="4"/>
  <c r="AJ2685" i="4"/>
  <c r="AI2685" i="4"/>
  <c r="AH2685" i="4"/>
  <c r="AG2685" i="4"/>
  <c r="AF2685" i="4"/>
  <c r="AE2685" i="4"/>
  <c r="AD2685" i="4"/>
  <c r="AC2685" i="4"/>
  <c r="AB2685" i="4"/>
  <c r="AN2685" i="4" s="1"/>
  <c r="AA2685" i="4"/>
  <c r="Z2685" i="4"/>
  <c r="Y2685" i="4"/>
  <c r="AL2685" i="4" s="1"/>
  <c r="X2685" i="4"/>
  <c r="W2685" i="4"/>
  <c r="V2685" i="4"/>
  <c r="U2685" i="4"/>
  <c r="T2685" i="4"/>
  <c r="S2685" i="4"/>
  <c r="R2685" i="4"/>
  <c r="Q2685" i="4"/>
  <c r="P2685" i="4"/>
  <c r="O2685" i="4"/>
  <c r="AO2685" i="4" s="1"/>
  <c r="N2685" i="4"/>
  <c r="M2685" i="4"/>
  <c r="L2685" i="4"/>
  <c r="K2685" i="4"/>
  <c r="J2685" i="4"/>
  <c r="I2685" i="4"/>
  <c r="H2685" i="4"/>
  <c r="G2685" i="4"/>
  <c r="F2685" i="4"/>
  <c r="E2685" i="4"/>
  <c r="D2685" i="4"/>
  <c r="C2685" i="4"/>
  <c r="B2685" i="4"/>
  <c r="A2685" i="4"/>
  <c r="AK2684" i="4"/>
  <c r="AJ2684" i="4"/>
  <c r="AI2684" i="4"/>
  <c r="AH2684" i="4"/>
  <c r="AG2684" i="4"/>
  <c r="AF2684" i="4"/>
  <c r="AE2684" i="4"/>
  <c r="AD2684" i="4"/>
  <c r="AC2684" i="4"/>
  <c r="AB2684" i="4"/>
  <c r="AA2684" i="4"/>
  <c r="Z2684" i="4"/>
  <c r="Y2684" i="4"/>
  <c r="X2684" i="4"/>
  <c r="W2684" i="4"/>
  <c r="V2684" i="4"/>
  <c r="U2684" i="4"/>
  <c r="T2684" i="4"/>
  <c r="S2684" i="4"/>
  <c r="R2684" i="4"/>
  <c r="Q2684" i="4"/>
  <c r="P2684" i="4"/>
  <c r="O2684" i="4"/>
  <c r="N2684" i="4"/>
  <c r="M2684" i="4"/>
  <c r="L2684" i="4"/>
  <c r="K2684" i="4"/>
  <c r="J2684" i="4"/>
  <c r="I2684" i="4"/>
  <c r="H2684" i="4"/>
  <c r="G2684" i="4"/>
  <c r="F2684" i="4"/>
  <c r="E2684" i="4"/>
  <c r="D2684" i="4"/>
  <c r="AO2684" i="4" s="1"/>
  <c r="C2684" i="4"/>
  <c r="B2684" i="4"/>
  <c r="A2684" i="4"/>
  <c r="AN2683" i="4"/>
  <c r="AM2683" i="4"/>
  <c r="AL2683" i="4"/>
  <c r="AK2683" i="4"/>
  <c r="AJ2683" i="4"/>
  <c r="AI2683" i="4"/>
  <c r="AH2683" i="4"/>
  <c r="AG2683" i="4"/>
  <c r="AF2683" i="4"/>
  <c r="AE2683" i="4"/>
  <c r="AD2683" i="4"/>
  <c r="AC2683" i="4"/>
  <c r="AB2683" i="4"/>
  <c r="AA2683" i="4"/>
  <c r="Z2683" i="4"/>
  <c r="Y2683" i="4"/>
  <c r="X2683" i="4"/>
  <c r="W2683" i="4"/>
  <c r="V2683" i="4"/>
  <c r="U2683" i="4"/>
  <c r="T2683" i="4"/>
  <c r="S2683" i="4"/>
  <c r="R2683" i="4"/>
  <c r="Q2683" i="4"/>
  <c r="P2683" i="4"/>
  <c r="O2683" i="4"/>
  <c r="N2683" i="4"/>
  <c r="M2683" i="4"/>
  <c r="L2683" i="4"/>
  <c r="K2683" i="4"/>
  <c r="J2683" i="4"/>
  <c r="I2683" i="4"/>
  <c r="H2683" i="4"/>
  <c r="G2683" i="4"/>
  <c r="F2683" i="4"/>
  <c r="E2683" i="4"/>
  <c r="D2683" i="4"/>
  <c r="C2683" i="4"/>
  <c r="B2683" i="4"/>
  <c r="A2683" i="4"/>
  <c r="AN2682" i="4"/>
  <c r="AM2682" i="4"/>
  <c r="AL2682" i="4"/>
  <c r="AK2682" i="4"/>
  <c r="AJ2682" i="4"/>
  <c r="AI2682" i="4"/>
  <c r="AH2682" i="4"/>
  <c r="AG2682" i="4"/>
  <c r="AF2682" i="4"/>
  <c r="AE2682" i="4"/>
  <c r="AD2682" i="4"/>
  <c r="AC2682" i="4"/>
  <c r="AB2682" i="4"/>
  <c r="AA2682" i="4"/>
  <c r="Z2682" i="4"/>
  <c r="Y2682" i="4"/>
  <c r="X2682" i="4"/>
  <c r="W2682" i="4"/>
  <c r="V2682" i="4"/>
  <c r="U2682" i="4"/>
  <c r="T2682" i="4"/>
  <c r="S2682" i="4"/>
  <c r="R2682" i="4"/>
  <c r="Q2682" i="4"/>
  <c r="P2682" i="4"/>
  <c r="O2682" i="4"/>
  <c r="N2682" i="4"/>
  <c r="M2682" i="4"/>
  <c r="L2682" i="4"/>
  <c r="K2682" i="4"/>
  <c r="J2682" i="4"/>
  <c r="I2682" i="4"/>
  <c r="H2682" i="4"/>
  <c r="G2682" i="4"/>
  <c r="F2682" i="4"/>
  <c r="E2682" i="4"/>
  <c r="D2682" i="4"/>
  <c r="AO2682" i="4" s="1"/>
  <c r="C2682" i="4"/>
  <c r="B2682" i="4"/>
  <c r="A2682" i="4"/>
  <c r="AM2681" i="4"/>
  <c r="AK2681" i="4"/>
  <c r="AJ2681" i="4"/>
  <c r="AI2681" i="4"/>
  <c r="AH2681" i="4"/>
  <c r="AG2681" i="4"/>
  <c r="AF2681" i="4"/>
  <c r="AE2681" i="4"/>
  <c r="AD2681" i="4"/>
  <c r="AC2681" i="4"/>
  <c r="AB2681" i="4"/>
  <c r="AN2681" i="4" s="1"/>
  <c r="AA2681" i="4"/>
  <c r="Z2681" i="4"/>
  <c r="Y2681" i="4"/>
  <c r="AL2681" i="4" s="1"/>
  <c r="X2681" i="4"/>
  <c r="W2681" i="4"/>
  <c r="V2681" i="4"/>
  <c r="U2681" i="4"/>
  <c r="T2681" i="4"/>
  <c r="S2681" i="4"/>
  <c r="R2681" i="4"/>
  <c r="Q2681" i="4"/>
  <c r="P2681" i="4"/>
  <c r="O2681" i="4"/>
  <c r="AO2681" i="4" s="1"/>
  <c r="N2681" i="4"/>
  <c r="M2681" i="4"/>
  <c r="L2681" i="4"/>
  <c r="K2681" i="4"/>
  <c r="J2681" i="4"/>
  <c r="I2681" i="4"/>
  <c r="H2681" i="4"/>
  <c r="G2681" i="4"/>
  <c r="F2681" i="4"/>
  <c r="E2681" i="4"/>
  <c r="D2681" i="4"/>
  <c r="C2681" i="4"/>
  <c r="B2681" i="4"/>
  <c r="A2681" i="4"/>
  <c r="AK2680" i="4"/>
  <c r="AJ2680" i="4"/>
  <c r="AI2680" i="4"/>
  <c r="AH2680" i="4"/>
  <c r="AG2680" i="4"/>
  <c r="AF2680" i="4"/>
  <c r="AE2680" i="4"/>
  <c r="AD2680" i="4"/>
  <c r="AC2680" i="4"/>
  <c r="AB2680" i="4"/>
  <c r="AA2680" i="4"/>
  <c r="Z2680" i="4"/>
  <c r="Y2680" i="4"/>
  <c r="X2680" i="4"/>
  <c r="W2680" i="4"/>
  <c r="V2680" i="4"/>
  <c r="U2680" i="4"/>
  <c r="T2680" i="4"/>
  <c r="S2680" i="4"/>
  <c r="R2680" i="4"/>
  <c r="Q2680" i="4"/>
  <c r="P2680" i="4"/>
  <c r="O2680" i="4"/>
  <c r="N2680" i="4"/>
  <c r="M2680" i="4"/>
  <c r="L2680" i="4"/>
  <c r="K2680" i="4"/>
  <c r="J2680" i="4"/>
  <c r="I2680" i="4"/>
  <c r="H2680" i="4"/>
  <c r="G2680" i="4"/>
  <c r="F2680" i="4"/>
  <c r="E2680" i="4"/>
  <c r="D2680" i="4"/>
  <c r="C2680" i="4"/>
  <c r="AO2680" i="4" s="1"/>
  <c r="B2680" i="4"/>
  <c r="A2680" i="4"/>
  <c r="AN2679" i="4"/>
  <c r="AM2679" i="4"/>
  <c r="AL2679" i="4"/>
  <c r="AK2679" i="4"/>
  <c r="AJ2679" i="4"/>
  <c r="AI2679" i="4"/>
  <c r="AH2679" i="4"/>
  <c r="AG2679" i="4"/>
  <c r="AF2679" i="4"/>
  <c r="AE2679" i="4"/>
  <c r="AD2679" i="4"/>
  <c r="AC2679" i="4"/>
  <c r="AB2679" i="4"/>
  <c r="AA2679" i="4"/>
  <c r="Z2679" i="4"/>
  <c r="Y2679" i="4"/>
  <c r="X2679" i="4"/>
  <c r="W2679" i="4"/>
  <c r="V2679" i="4"/>
  <c r="U2679" i="4"/>
  <c r="T2679" i="4"/>
  <c r="S2679" i="4"/>
  <c r="R2679" i="4"/>
  <c r="Q2679" i="4"/>
  <c r="P2679" i="4"/>
  <c r="O2679" i="4"/>
  <c r="N2679" i="4"/>
  <c r="M2679" i="4"/>
  <c r="L2679" i="4"/>
  <c r="K2679" i="4"/>
  <c r="J2679" i="4"/>
  <c r="I2679" i="4"/>
  <c r="H2679" i="4"/>
  <c r="G2679" i="4"/>
  <c r="F2679" i="4"/>
  <c r="E2679" i="4"/>
  <c r="D2679" i="4"/>
  <c r="C2679" i="4"/>
  <c r="AO2679" i="4" s="1"/>
  <c r="B2679" i="4"/>
  <c r="A2679" i="4"/>
  <c r="AN2678" i="4"/>
  <c r="AM2678" i="4"/>
  <c r="AK2678" i="4"/>
  <c r="AJ2678" i="4"/>
  <c r="AI2678" i="4"/>
  <c r="AH2678" i="4"/>
  <c r="AG2678" i="4"/>
  <c r="AF2678" i="4"/>
  <c r="AE2678" i="4"/>
  <c r="AD2678" i="4"/>
  <c r="AC2678" i="4"/>
  <c r="AB2678" i="4"/>
  <c r="AA2678" i="4"/>
  <c r="Z2678" i="4"/>
  <c r="Y2678" i="4"/>
  <c r="AL2678" i="4" s="1"/>
  <c r="X2678" i="4"/>
  <c r="W2678" i="4"/>
  <c r="V2678" i="4"/>
  <c r="U2678" i="4"/>
  <c r="T2678" i="4"/>
  <c r="S2678" i="4"/>
  <c r="R2678" i="4"/>
  <c r="Q2678" i="4"/>
  <c r="P2678" i="4"/>
  <c r="O2678" i="4"/>
  <c r="N2678" i="4"/>
  <c r="M2678" i="4"/>
  <c r="L2678" i="4"/>
  <c r="K2678" i="4"/>
  <c r="J2678" i="4"/>
  <c r="I2678" i="4"/>
  <c r="H2678" i="4"/>
  <c r="G2678" i="4"/>
  <c r="F2678" i="4"/>
  <c r="E2678" i="4"/>
  <c r="AO2678" i="4" s="1"/>
  <c r="D2678" i="4"/>
  <c r="C2678" i="4"/>
  <c r="B2678" i="4"/>
  <c r="A2678" i="4"/>
  <c r="AM2677" i="4"/>
  <c r="AK2677" i="4"/>
  <c r="AJ2677" i="4"/>
  <c r="AI2677" i="4"/>
  <c r="AH2677" i="4"/>
  <c r="AG2677" i="4"/>
  <c r="AF2677" i="4"/>
  <c r="AE2677" i="4"/>
  <c r="AD2677" i="4"/>
  <c r="AC2677" i="4"/>
  <c r="AB2677" i="4"/>
  <c r="AN2677" i="4" s="1"/>
  <c r="AA2677" i="4"/>
  <c r="Z2677" i="4"/>
  <c r="Y2677" i="4"/>
  <c r="AL2677" i="4" s="1"/>
  <c r="X2677" i="4"/>
  <c r="W2677" i="4"/>
  <c r="V2677" i="4"/>
  <c r="U2677" i="4"/>
  <c r="T2677" i="4"/>
  <c r="S2677" i="4"/>
  <c r="R2677" i="4"/>
  <c r="Q2677" i="4"/>
  <c r="P2677" i="4"/>
  <c r="O2677" i="4"/>
  <c r="N2677" i="4"/>
  <c r="M2677" i="4"/>
  <c r="L2677" i="4"/>
  <c r="K2677" i="4"/>
  <c r="J2677" i="4"/>
  <c r="I2677" i="4"/>
  <c r="H2677" i="4"/>
  <c r="G2677" i="4"/>
  <c r="F2677" i="4"/>
  <c r="E2677" i="4"/>
  <c r="D2677" i="4"/>
  <c r="C2677" i="4"/>
  <c r="B2677" i="4"/>
  <c r="A2677" i="4"/>
  <c r="AK2676" i="4"/>
  <c r="AJ2676" i="4"/>
  <c r="AI2676" i="4"/>
  <c r="AH2676" i="4"/>
  <c r="AG2676" i="4"/>
  <c r="AF2676" i="4"/>
  <c r="AE2676" i="4"/>
  <c r="AD2676" i="4"/>
  <c r="AC2676" i="4"/>
  <c r="AB2676" i="4"/>
  <c r="AA2676" i="4"/>
  <c r="Z2676" i="4"/>
  <c r="Y2676" i="4"/>
  <c r="X2676" i="4"/>
  <c r="W2676" i="4"/>
  <c r="V2676" i="4"/>
  <c r="U2676" i="4"/>
  <c r="T2676" i="4"/>
  <c r="S2676" i="4"/>
  <c r="R2676" i="4"/>
  <c r="Q2676" i="4"/>
  <c r="P2676" i="4"/>
  <c r="O2676" i="4"/>
  <c r="N2676" i="4"/>
  <c r="M2676" i="4"/>
  <c r="L2676" i="4"/>
  <c r="K2676" i="4"/>
  <c r="J2676" i="4"/>
  <c r="I2676" i="4"/>
  <c r="H2676" i="4"/>
  <c r="G2676" i="4"/>
  <c r="F2676" i="4"/>
  <c r="E2676" i="4"/>
  <c r="D2676" i="4"/>
  <c r="C2676" i="4"/>
  <c r="B2676" i="4"/>
  <c r="A2676" i="4"/>
  <c r="AN2675" i="4"/>
  <c r="AM2675" i="4"/>
  <c r="AL2675" i="4"/>
  <c r="AK2675" i="4"/>
  <c r="AJ2675" i="4"/>
  <c r="AI2675" i="4"/>
  <c r="AH2675" i="4"/>
  <c r="AG2675" i="4"/>
  <c r="AF2675" i="4"/>
  <c r="AE2675" i="4"/>
  <c r="AD2675" i="4"/>
  <c r="AC2675" i="4"/>
  <c r="AB2675" i="4"/>
  <c r="AA2675" i="4"/>
  <c r="Z2675" i="4"/>
  <c r="Y2675" i="4"/>
  <c r="X2675" i="4"/>
  <c r="W2675" i="4"/>
  <c r="V2675" i="4"/>
  <c r="U2675" i="4"/>
  <c r="T2675" i="4"/>
  <c r="S2675" i="4"/>
  <c r="R2675" i="4"/>
  <c r="Q2675" i="4"/>
  <c r="P2675" i="4"/>
  <c r="O2675" i="4"/>
  <c r="N2675" i="4"/>
  <c r="M2675" i="4"/>
  <c r="L2675" i="4"/>
  <c r="K2675" i="4"/>
  <c r="J2675" i="4"/>
  <c r="I2675" i="4"/>
  <c r="H2675" i="4"/>
  <c r="G2675" i="4"/>
  <c r="F2675" i="4"/>
  <c r="E2675" i="4"/>
  <c r="D2675" i="4"/>
  <c r="C2675" i="4"/>
  <c r="AO2675" i="4" s="1"/>
  <c r="B2675" i="4"/>
  <c r="A2675" i="4"/>
  <c r="AN2674" i="4"/>
  <c r="AK2674" i="4"/>
  <c r="AJ2674" i="4"/>
  <c r="AI2674" i="4"/>
  <c r="AH2674" i="4"/>
  <c r="AG2674" i="4"/>
  <c r="AF2674" i="4"/>
  <c r="AE2674" i="4"/>
  <c r="AD2674" i="4"/>
  <c r="AC2674" i="4"/>
  <c r="AB2674" i="4"/>
  <c r="AA2674" i="4"/>
  <c r="Z2674" i="4"/>
  <c r="Y2674" i="4"/>
  <c r="X2674" i="4"/>
  <c r="W2674" i="4"/>
  <c r="V2674" i="4"/>
  <c r="U2674" i="4"/>
  <c r="T2674" i="4"/>
  <c r="S2674" i="4"/>
  <c r="R2674" i="4"/>
  <c r="Q2674" i="4"/>
  <c r="P2674" i="4"/>
  <c r="O2674" i="4"/>
  <c r="N2674" i="4"/>
  <c r="M2674" i="4"/>
  <c r="L2674" i="4"/>
  <c r="K2674" i="4"/>
  <c r="J2674" i="4"/>
  <c r="I2674" i="4"/>
  <c r="H2674" i="4"/>
  <c r="AO2674" i="4" s="1"/>
  <c r="G2674" i="4"/>
  <c r="F2674" i="4"/>
  <c r="E2674" i="4"/>
  <c r="D2674" i="4"/>
  <c r="C2674" i="4"/>
  <c r="B2674" i="4"/>
  <c r="A2674" i="4"/>
  <c r="AK2673" i="4"/>
  <c r="AJ2673" i="4"/>
  <c r="AI2673" i="4"/>
  <c r="AH2673" i="4"/>
  <c r="AG2673" i="4"/>
  <c r="AF2673" i="4"/>
  <c r="AE2673" i="4"/>
  <c r="AD2673" i="4"/>
  <c r="AC2673" i="4"/>
  <c r="AB2673" i="4"/>
  <c r="AN2673" i="4" s="1"/>
  <c r="AA2673" i="4"/>
  <c r="Z2673" i="4"/>
  <c r="Y2673" i="4"/>
  <c r="X2673" i="4"/>
  <c r="W2673" i="4"/>
  <c r="V2673" i="4"/>
  <c r="U2673" i="4"/>
  <c r="T2673" i="4"/>
  <c r="S2673" i="4"/>
  <c r="R2673" i="4"/>
  <c r="Q2673" i="4"/>
  <c r="P2673" i="4"/>
  <c r="O2673" i="4"/>
  <c r="N2673" i="4"/>
  <c r="M2673" i="4"/>
  <c r="L2673" i="4"/>
  <c r="K2673" i="4"/>
  <c r="J2673" i="4"/>
  <c r="I2673" i="4"/>
  <c r="H2673" i="4"/>
  <c r="G2673" i="4"/>
  <c r="F2673" i="4"/>
  <c r="E2673" i="4"/>
  <c r="D2673" i="4"/>
  <c r="C2673" i="4"/>
  <c r="B2673" i="4"/>
  <c r="A2673" i="4"/>
  <c r="AO2672" i="4"/>
  <c r="AK2672" i="4"/>
  <c r="AJ2672" i="4"/>
  <c r="AI2672" i="4"/>
  <c r="AH2672" i="4"/>
  <c r="AG2672" i="4"/>
  <c r="AF2672" i="4"/>
  <c r="AE2672" i="4"/>
  <c r="AD2672" i="4"/>
  <c r="AC2672" i="4"/>
  <c r="AB2672" i="4"/>
  <c r="AA2672" i="4"/>
  <c r="Z2672" i="4"/>
  <c r="Y2672" i="4"/>
  <c r="X2672" i="4"/>
  <c r="W2672" i="4"/>
  <c r="V2672" i="4"/>
  <c r="U2672" i="4"/>
  <c r="T2672" i="4"/>
  <c r="S2672" i="4"/>
  <c r="R2672" i="4"/>
  <c r="Q2672" i="4"/>
  <c r="P2672" i="4"/>
  <c r="O2672" i="4"/>
  <c r="N2672" i="4"/>
  <c r="M2672" i="4"/>
  <c r="L2672" i="4"/>
  <c r="K2672" i="4"/>
  <c r="J2672" i="4"/>
  <c r="I2672" i="4"/>
  <c r="H2672" i="4"/>
  <c r="G2672" i="4"/>
  <c r="F2672" i="4"/>
  <c r="E2672" i="4"/>
  <c r="D2672" i="4"/>
  <c r="C2672" i="4"/>
  <c r="B2672" i="4"/>
  <c r="A2672" i="4"/>
  <c r="AN2671" i="4"/>
  <c r="AM2671" i="4"/>
  <c r="AL2671" i="4"/>
  <c r="AK2671" i="4"/>
  <c r="AJ2671" i="4"/>
  <c r="AI2671" i="4"/>
  <c r="AH2671" i="4"/>
  <c r="AG2671" i="4"/>
  <c r="AF2671" i="4"/>
  <c r="AE2671" i="4"/>
  <c r="AD2671" i="4"/>
  <c r="AC2671" i="4"/>
  <c r="AB2671" i="4"/>
  <c r="AA2671" i="4"/>
  <c r="Z2671" i="4"/>
  <c r="Y2671" i="4"/>
  <c r="X2671" i="4"/>
  <c r="W2671" i="4"/>
  <c r="V2671" i="4"/>
  <c r="U2671" i="4"/>
  <c r="T2671" i="4"/>
  <c r="S2671" i="4"/>
  <c r="R2671" i="4"/>
  <c r="Q2671" i="4"/>
  <c r="P2671" i="4"/>
  <c r="O2671" i="4"/>
  <c r="N2671" i="4"/>
  <c r="M2671" i="4"/>
  <c r="L2671" i="4"/>
  <c r="K2671" i="4"/>
  <c r="J2671" i="4"/>
  <c r="I2671" i="4"/>
  <c r="H2671" i="4"/>
  <c r="G2671" i="4"/>
  <c r="F2671" i="4"/>
  <c r="E2671" i="4"/>
  <c r="D2671" i="4"/>
  <c r="C2671" i="4"/>
  <c r="B2671" i="4"/>
  <c r="A2671" i="4"/>
  <c r="AN2670" i="4"/>
  <c r="AM2670" i="4"/>
  <c r="AK2670" i="4"/>
  <c r="AJ2670" i="4"/>
  <c r="AI2670" i="4"/>
  <c r="AH2670" i="4"/>
  <c r="AG2670" i="4"/>
  <c r="AF2670" i="4"/>
  <c r="AE2670" i="4"/>
  <c r="AD2670" i="4"/>
  <c r="AC2670" i="4"/>
  <c r="AB2670" i="4"/>
  <c r="AA2670" i="4"/>
  <c r="Z2670" i="4"/>
  <c r="Y2670" i="4"/>
  <c r="AL2670" i="4" s="1"/>
  <c r="X2670" i="4"/>
  <c r="W2670" i="4"/>
  <c r="V2670" i="4"/>
  <c r="U2670" i="4"/>
  <c r="T2670" i="4"/>
  <c r="S2670" i="4"/>
  <c r="R2670" i="4"/>
  <c r="Q2670" i="4"/>
  <c r="P2670" i="4"/>
  <c r="O2670" i="4"/>
  <c r="N2670" i="4"/>
  <c r="M2670" i="4"/>
  <c r="L2670" i="4"/>
  <c r="K2670" i="4"/>
  <c r="J2670" i="4"/>
  <c r="I2670" i="4"/>
  <c r="H2670" i="4"/>
  <c r="AO2670" i="4" s="1"/>
  <c r="G2670" i="4"/>
  <c r="F2670" i="4"/>
  <c r="E2670" i="4"/>
  <c r="D2670" i="4"/>
  <c r="C2670" i="4"/>
  <c r="B2670" i="4"/>
  <c r="A2670" i="4"/>
  <c r="AM2669" i="4"/>
  <c r="AK2669" i="4"/>
  <c r="AJ2669" i="4"/>
  <c r="AI2669" i="4"/>
  <c r="AH2669" i="4"/>
  <c r="AG2669" i="4"/>
  <c r="AF2669" i="4"/>
  <c r="AE2669" i="4"/>
  <c r="AD2669" i="4"/>
  <c r="AC2669" i="4"/>
  <c r="AB2669" i="4"/>
  <c r="AN2669" i="4" s="1"/>
  <c r="AA2669" i="4"/>
  <c r="Z2669" i="4"/>
  <c r="Y2669" i="4"/>
  <c r="AL2669" i="4" s="1"/>
  <c r="X2669" i="4"/>
  <c r="W2669" i="4"/>
  <c r="V2669" i="4"/>
  <c r="U2669" i="4"/>
  <c r="T2669" i="4"/>
  <c r="S2669" i="4"/>
  <c r="R2669" i="4"/>
  <c r="Q2669" i="4"/>
  <c r="P2669" i="4"/>
  <c r="O2669" i="4"/>
  <c r="AO2669" i="4" s="1"/>
  <c r="N2669" i="4"/>
  <c r="M2669" i="4"/>
  <c r="L2669" i="4"/>
  <c r="K2669" i="4"/>
  <c r="J2669" i="4"/>
  <c r="I2669" i="4"/>
  <c r="H2669" i="4"/>
  <c r="G2669" i="4"/>
  <c r="F2669" i="4"/>
  <c r="E2669" i="4"/>
  <c r="D2669" i="4"/>
  <c r="C2669" i="4"/>
  <c r="B2669" i="4"/>
  <c r="A2669" i="4"/>
  <c r="AO2668" i="4"/>
  <c r="AK2668" i="4"/>
  <c r="AJ2668" i="4"/>
  <c r="AI2668" i="4"/>
  <c r="AH2668" i="4"/>
  <c r="AG2668" i="4"/>
  <c r="AF2668" i="4"/>
  <c r="AE2668" i="4"/>
  <c r="AD2668" i="4"/>
  <c r="AC2668" i="4"/>
  <c r="AB2668" i="4"/>
  <c r="AA2668" i="4"/>
  <c r="Z2668" i="4"/>
  <c r="Y2668" i="4"/>
  <c r="X2668" i="4"/>
  <c r="W2668" i="4"/>
  <c r="V2668" i="4"/>
  <c r="U2668" i="4"/>
  <c r="T2668" i="4"/>
  <c r="S2668" i="4"/>
  <c r="R2668" i="4"/>
  <c r="Q2668" i="4"/>
  <c r="P2668" i="4"/>
  <c r="O2668" i="4"/>
  <c r="N2668" i="4"/>
  <c r="M2668" i="4"/>
  <c r="L2668" i="4"/>
  <c r="K2668" i="4"/>
  <c r="J2668" i="4"/>
  <c r="I2668" i="4"/>
  <c r="H2668" i="4"/>
  <c r="G2668" i="4"/>
  <c r="F2668" i="4"/>
  <c r="E2668" i="4"/>
  <c r="D2668" i="4"/>
  <c r="C2668" i="4"/>
  <c r="B2668" i="4"/>
  <c r="A2668" i="4"/>
  <c r="AN2667" i="4"/>
  <c r="AM2667" i="4"/>
  <c r="AL2667" i="4"/>
  <c r="AK2667" i="4"/>
  <c r="AJ2667" i="4"/>
  <c r="AI2667" i="4"/>
  <c r="AH2667" i="4"/>
  <c r="AG2667" i="4"/>
  <c r="AF2667" i="4"/>
  <c r="AE2667" i="4"/>
  <c r="AD2667" i="4"/>
  <c r="AC2667" i="4"/>
  <c r="AB2667" i="4"/>
  <c r="AA2667" i="4"/>
  <c r="Z2667" i="4"/>
  <c r="Y2667" i="4"/>
  <c r="X2667" i="4"/>
  <c r="W2667" i="4"/>
  <c r="V2667" i="4"/>
  <c r="U2667" i="4"/>
  <c r="T2667" i="4"/>
  <c r="S2667" i="4"/>
  <c r="R2667" i="4"/>
  <c r="Q2667" i="4"/>
  <c r="P2667" i="4"/>
  <c r="O2667" i="4"/>
  <c r="N2667" i="4"/>
  <c r="M2667" i="4"/>
  <c r="L2667" i="4"/>
  <c r="K2667" i="4"/>
  <c r="J2667" i="4"/>
  <c r="I2667" i="4"/>
  <c r="H2667" i="4"/>
  <c r="G2667" i="4"/>
  <c r="F2667" i="4"/>
  <c r="E2667" i="4"/>
  <c r="D2667" i="4"/>
  <c r="C2667" i="4"/>
  <c r="B2667" i="4"/>
  <c r="A2667" i="4"/>
  <c r="AN2666" i="4"/>
  <c r="AM2666" i="4"/>
  <c r="AK2666" i="4"/>
  <c r="AJ2666" i="4"/>
  <c r="AI2666" i="4"/>
  <c r="AH2666" i="4"/>
  <c r="AG2666" i="4"/>
  <c r="AF2666" i="4"/>
  <c r="AE2666" i="4"/>
  <c r="AD2666" i="4"/>
  <c r="AC2666" i="4"/>
  <c r="AB2666" i="4"/>
  <c r="AA2666" i="4"/>
  <c r="Z2666" i="4"/>
  <c r="Y2666" i="4"/>
  <c r="AL2666" i="4" s="1"/>
  <c r="X2666" i="4"/>
  <c r="W2666" i="4"/>
  <c r="V2666" i="4"/>
  <c r="U2666" i="4"/>
  <c r="T2666" i="4"/>
  <c r="S2666" i="4"/>
  <c r="R2666" i="4"/>
  <c r="Q2666" i="4"/>
  <c r="P2666" i="4"/>
  <c r="O2666" i="4"/>
  <c r="N2666" i="4"/>
  <c r="M2666" i="4"/>
  <c r="L2666" i="4"/>
  <c r="K2666" i="4"/>
  <c r="J2666" i="4"/>
  <c r="I2666" i="4"/>
  <c r="H2666" i="4"/>
  <c r="G2666" i="4"/>
  <c r="F2666" i="4"/>
  <c r="E2666" i="4"/>
  <c r="AO2666" i="4" s="1"/>
  <c r="D2666" i="4"/>
  <c r="C2666" i="4"/>
  <c r="B2666" i="4"/>
  <c r="A2666" i="4"/>
  <c r="AM2665" i="4"/>
  <c r="AK2665" i="4"/>
  <c r="AJ2665" i="4"/>
  <c r="AI2665" i="4"/>
  <c r="AH2665" i="4"/>
  <c r="AG2665" i="4"/>
  <c r="AF2665" i="4"/>
  <c r="AE2665" i="4"/>
  <c r="AD2665" i="4"/>
  <c r="AC2665" i="4"/>
  <c r="AB2665" i="4"/>
  <c r="AN2665" i="4" s="1"/>
  <c r="AA2665" i="4"/>
  <c r="Z2665" i="4"/>
  <c r="Y2665" i="4"/>
  <c r="AL2665" i="4" s="1"/>
  <c r="X2665" i="4"/>
  <c r="W2665" i="4"/>
  <c r="V2665" i="4"/>
  <c r="U2665" i="4"/>
  <c r="T2665" i="4"/>
  <c r="S2665" i="4"/>
  <c r="R2665" i="4"/>
  <c r="Q2665" i="4"/>
  <c r="P2665" i="4"/>
  <c r="O2665" i="4"/>
  <c r="AO2665" i="4" s="1"/>
  <c r="N2665" i="4"/>
  <c r="M2665" i="4"/>
  <c r="L2665" i="4"/>
  <c r="K2665" i="4"/>
  <c r="J2665" i="4"/>
  <c r="I2665" i="4"/>
  <c r="H2665" i="4"/>
  <c r="G2665" i="4"/>
  <c r="F2665" i="4"/>
  <c r="E2665" i="4"/>
  <c r="D2665" i="4"/>
  <c r="C2665" i="4"/>
  <c r="B2665" i="4"/>
  <c r="A2665" i="4"/>
  <c r="AK2664" i="4"/>
  <c r="AJ2664" i="4"/>
  <c r="AI2664" i="4"/>
  <c r="AH2664" i="4"/>
  <c r="AG2664" i="4"/>
  <c r="AF2664" i="4"/>
  <c r="AE2664" i="4"/>
  <c r="AD2664" i="4"/>
  <c r="AC2664" i="4"/>
  <c r="AB2664" i="4"/>
  <c r="AA2664" i="4"/>
  <c r="Z2664" i="4"/>
  <c r="Y2664" i="4"/>
  <c r="X2664" i="4"/>
  <c r="W2664" i="4"/>
  <c r="V2664" i="4"/>
  <c r="U2664" i="4"/>
  <c r="T2664" i="4"/>
  <c r="S2664" i="4"/>
  <c r="R2664" i="4"/>
  <c r="Q2664" i="4"/>
  <c r="P2664" i="4"/>
  <c r="O2664" i="4"/>
  <c r="N2664" i="4"/>
  <c r="M2664" i="4"/>
  <c r="L2664" i="4"/>
  <c r="K2664" i="4"/>
  <c r="J2664" i="4"/>
  <c r="I2664" i="4"/>
  <c r="H2664" i="4"/>
  <c r="G2664" i="4"/>
  <c r="F2664" i="4"/>
  <c r="E2664" i="4"/>
  <c r="D2664" i="4"/>
  <c r="C2664" i="4"/>
  <c r="B2664" i="4"/>
  <c r="A2664" i="4"/>
  <c r="AN2663" i="4"/>
  <c r="AM2663" i="4"/>
  <c r="AL2663" i="4"/>
  <c r="AK2663" i="4"/>
  <c r="AJ2663" i="4"/>
  <c r="AI2663" i="4"/>
  <c r="AH2663" i="4"/>
  <c r="AG2663" i="4"/>
  <c r="AF2663" i="4"/>
  <c r="AE2663" i="4"/>
  <c r="AD2663" i="4"/>
  <c r="AC2663" i="4"/>
  <c r="AB2663" i="4"/>
  <c r="AA2663" i="4"/>
  <c r="Z2663" i="4"/>
  <c r="Y2663" i="4"/>
  <c r="X2663" i="4"/>
  <c r="W2663" i="4"/>
  <c r="V2663" i="4"/>
  <c r="U2663" i="4"/>
  <c r="T2663" i="4"/>
  <c r="S2663" i="4"/>
  <c r="R2663" i="4"/>
  <c r="Q2663" i="4"/>
  <c r="P2663" i="4"/>
  <c r="O2663" i="4"/>
  <c r="N2663" i="4"/>
  <c r="M2663" i="4"/>
  <c r="L2663" i="4"/>
  <c r="K2663" i="4"/>
  <c r="J2663" i="4"/>
  <c r="I2663" i="4"/>
  <c r="H2663" i="4"/>
  <c r="G2663" i="4"/>
  <c r="F2663" i="4"/>
  <c r="E2663" i="4"/>
  <c r="D2663" i="4"/>
  <c r="C2663" i="4"/>
  <c r="AO2663" i="4" s="1"/>
  <c r="B2663" i="4"/>
  <c r="A2663" i="4"/>
  <c r="AN2662" i="4"/>
  <c r="AM2662" i="4"/>
  <c r="AK2662" i="4"/>
  <c r="AJ2662" i="4"/>
  <c r="AI2662" i="4"/>
  <c r="AH2662" i="4"/>
  <c r="AG2662" i="4"/>
  <c r="AF2662" i="4"/>
  <c r="AE2662" i="4"/>
  <c r="AD2662" i="4"/>
  <c r="AC2662" i="4"/>
  <c r="AB2662" i="4"/>
  <c r="AA2662" i="4"/>
  <c r="Z2662" i="4"/>
  <c r="Y2662" i="4"/>
  <c r="AL2662" i="4" s="1"/>
  <c r="X2662" i="4"/>
  <c r="W2662" i="4"/>
  <c r="V2662" i="4"/>
  <c r="U2662" i="4"/>
  <c r="T2662" i="4"/>
  <c r="S2662" i="4"/>
  <c r="R2662" i="4"/>
  <c r="Q2662" i="4"/>
  <c r="P2662" i="4"/>
  <c r="O2662" i="4"/>
  <c r="N2662" i="4"/>
  <c r="M2662" i="4"/>
  <c r="L2662" i="4"/>
  <c r="K2662" i="4"/>
  <c r="J2662" i="4"/>
  <c r="I2662" i="4"/>
  <c r="H2662" i="4"/>
  <c r="G2662" i="4"/>
  <c r="F2662" i="4"/>
  <c r="E2662" i="4"/>
  <c r="AO2662" i="4" s="1"/>
  <c r="D2662" i="4"/>
  <c r="C2662" i="4"/>
  <c r="B2662" i="4"/>
  <c r="A2662" i="4"/>
  <c r="AM2661" i="4"/>
  <c r="AK2661" i="4"/>
  <c r="AJ2661" i="4"/>
  <c r="AI2661" i="4"/>
  <c r="AH2661" i="4"/>
  <c r="AG2661" i="4"/>
  <c r="AF2661" i="4"/>
  <c r="AE2661" i="4"/>
  <c r="AD2661" i="4"/>
  <c r="AC2661" i="4"/>
  <c r="AB2661" i="4"/>
  <c r="AN2661" i="4" s="1"/>
  <c r="AA2661" i="4"/>
  <c r="Z2661" i="4"/>
  <c r="Y2661" i="4"/>
  <c r="AL2661" i="4" s="1"/>
  <c r="X2661" i="4"/>
  <c r="W2661" i="4"/>
  <c r="V2661" i="4"/>
  <c r="U2661" i="4"/>
  <c r="T2661" i="4"/>
  <c r="S2661" i="4"/>
  <c r="R2661" i="4"/>
  <c r="Q2661" i="4"/>
  <c r="P2661" i="4"/>
  <c r="O2661" i="4"/>
  <c r="N2661" i="4"/>
  <c r="M2661" i="4"/>
  <c r="L2661" i="4"/>
  <c r="K2661" i="4"/>
  <c r="J2661" i="4"/>
  <c r="I2661" i="4"/>
  <c r="H2661" i="4"/>
  <c r="G2661" i="4"/>
  <c r="F2661" i="4"/>
  <c r="E2661" i="4"/>
  <c r="D2661" i="4"/>
  <c r="C2661" i="4"/>
  <c r="AO2661" i="4" s="1"/>
  <c r="B2661" i="4"/>
  <c r="A2661" i="4"/>
  <c r="AK2660" i="4"/>
  <c r="AJ2660" i="4"/>
  <c r="AI2660" i="4"/>
  <c r="AH2660" i="4"/>
  <c r="AG2660" i="4"/>
  <c r="AF2660" i="4"/>
  <c r="AE2660" i="4"/>
  <c r="AD2660" i="4"/>
  <c r="AC2660" i="4"/>
  <c r="AB2660" i="4"/>
  <c r="AN2660" i="4" s="1"/>
  <c r="AA2660" i="4"/>
  <c r="Z2660" i="4"/>
  <c r="Y2660" i="4"/>
  <c r="X2660" i="4"/>
  <c r="W2660" i="4"/>
  <c r="V2660" i="4"/>
  <c r="U2660" i="4"/>
  <c r="T2660" i="4"/>
  <c r="S2660" i="4"/>
  <c r="R2660" i="4"/>
  <c r="Q2660" i="4"/>
  <c r="P2660" i="4"/>
  <c r="O2660" i="4"/>
  <c r="N2660" i="4"/>
  <c r="M2660" i="4"/>
  <c r="L2660" i="4"/>
  <c r="K2660" i="4"/>
  <c r="J2660" i="4"/>
  <c r="I2660" i="4"/>
  <c r="H2660" i="4"/>
  <c r="G2660" i="4"/>
  <c r="F2660" i="4"/>
  <c r="E2660" i="4"/>
  <c r="D2660" i="4"/>
  <c r="C2660" i="4"/>
  <c r="AO2660" i="4" s="1"/>
  <c r="B2660" i="4"/>
  <c r="A2660" i="4"/>
  <c r="AN2659" i="4"/>
  <c r="AM2659" i="4"/>
  <c r="AL2659" i="4"/>
  <c r="AK2659" i="4"/>
  <c r="AJ2659" i="4"/>
  <c r="AI2659" i="4"/>
  <c r="AH2659" i="4"/>
  <c r="AG2659" i="4"/>
  <c r="AF2659" i="4"/>
  <c r="AE2659" i="4"/>
  <c r="AD2659" i="4"/>
  <c r="AC2659" i="4"/>
  <c r="AB2659" i="4"/>
  <c r="AA2659" i="4"/>
  <c r="Z2659" i="4"/>
  <c r="Y2659" i="4"/>
  <c r="X2659" i="4"/>
  <c r="W2659" i="4"/>
  <c r="V2659" i="4"/>
  <c r="U2659" i="4"/>
  <c r="T2659" i="4"/>
  <c r="S2659" i="4"/>
  <c r="R2659" i="4"/>
  <c r="Q2659" i="4"/>
  <c r="P2659" i="4"/>
  <c r="O2659" i="4"/>
  <c r="N2659" i="4"/>
  <c r="M2659" i="4"/>
  <c r="L2659" i="4"/>
  <c r="K2659" i="4"/>
  <c r="J2659" i="4"/>
  <c r="I2659" i="4"/>
  <c r="H2659" i="4"/>
  <c r="G2659" i="4"/>
  <c r="F2659" i="4"/>
  <c r="E2659" i="4"/>
  <c r="D2659" i="4"/>
  <c r="C2659" i="4"/>
  <c r="B2659" i="4"/>
  <c r="A2659" i="4"/>
  <c r="AM2658" i="4"/>
  <c r="AK2658" i="4"/>
  <c r="AJ2658" i="4"/>
  <c r="AI2658" i="4"/>
  <c r="AH2658" i="4"/>
  <c r="AG2658" i="4"/>
  <c r="AF2658" i="4"/>
  <c r="AE2658" i="4"/>
  <c r="AD2658" i="4"/>
  <c r="AC2658" i="4"/>
  <c r="AB2658" i="4"/>
  <c r="AA2658" i="4"/>
  <c r="Z2658" i="4"/>
  <c r="Y2658" i="4"/>
  <c r="AL2658" i="4" s="1"/>
  <c r="X2658" i="4"/>
  <c r="W2658" i="4"/>
  <c r="V2658" i="4"/>
  <c r="U2658" i="4"/>
  <c r="T2658" i="4"/>
  <c r="S2658" i="4"/>
  <c r="R2658" i="4"/>
  <c r="Q2658" i="4"/>
  <c r="P2658" i="4"/>
  <c r="O2658" i="4"/>
  <c r="N2658" i="4"/>
  <c r="M2658" i="4"/>
  <c r="L2658" i="4"/>
  <c r="K2658" i="4"/>
  <c r="J2658" i="4"/>
  <c r="I2658" i="4"/>
  <c r="H2658" i="4"/>
  <c r="G2658" i="4"/>
  <c r="F2658" i="4"/>
  <c r="E2658" i="4"/>
  <c r="D2658" i="4"/>
  <c r="AO2658" i="4" s="1"/>
  <c r="C2658" i="4"/>
  <c r="B2658" i="4"/>
  <c r="A2658" i="4"/>
  <c r="AM2657" i="4"/>
  <c r="AL2657" i="4"/>
  <c r="AK2657" i="4"/>
  <c r="AJ2657" i="4"/>
  <c r="AI2657" i="4"/>
  <c r="AH2657" i="4"/>
  <c r="AG2657" i="4"/>
  <c r="AF2657" i="4"/>
  <c r="AE2657" i="4"/>
  <c r="AD2657" i="4"/>
  <c r="AC2657" i="4"/>
  <c r="AB2657" i="4"/>
  <c r="AN2657" i="4" s="1"/>
  <c r="AA2657" i="4"/>
  <c r="Z2657" i="4"/>
  <c r="Y2657" i="4"/>
  <c r="X2657" i="4"/>
  <c r="W2657" i="4"/>
  <c r="V2657" i="4"/>
  <c r="U2657" i="4"/>
  <c r="T2657" i="4"/>
  <c r="S2657" i="4"/>
  <c r="R2657" i="4"/>
  <c r="Q2657" i="4"/>
  <c r="P2657" i="4"/>
  <c r="O2657" i="4"/>
  <c r="N2657" i="4"/>
  <c r="M2657" i="4"/>
  <c r="L2657" i="4"/>
  <c r="K2657" i="4"/>
  <c r="J2657" i="4"/>
  <c r="I2657" i="4"/>
  <c r="H2657" i="4"/>
  <c r="G2657" i="4"/>
  <c r="F2657" i="4"/>
  <c r="E2657" i="4"/>
  <c r="D2657" i="4"/>
  <c r="C2657" i="4"/>
  <c r="AO2657" i="4" s="1"/>
  <c r="B2657" i="4"/>
  <c r="A2657" i="4"/>
  <c r="AK2656" i="4"/>
  <c r="AJ2656" i="4"/>
  <c r="AI2656" i="4"/>
  <c r="AH2656" i="4"/>
  <c r="AG2656" i="4"/>
  <c r="AF2656" i="4"/>
  <c r="AE2656" i="4"/>
  <c r="AD2656" i="4"/>
  <c r="AC2656" i="4"/>
  <c r="AB2656" i="4"/>
  <c r="AA2656" i="4"/>
  <c r="Z2656" i="4"/>
  <c r="Y2656" i="4"/>
  <c r="X2656" i="4"/>
  <c r="W2656" i="4"/>
  <c r="V2656" i="4"/>
  <c r="U2656" i="4"/>
  <c r="T2656" i="4"/>
  <c r="S2656" i="4"/>
  <c r="R2656" i="4"/>
  <c r="Q2656" i="4"/>
  <c r="P2656" i="4"/>
  <c r="O2656" i="4"/>
  <c r="N2656" i="4"/>
  <c r="M2656" i="4"/>
  <c r="L2656" i="4"/>
  <c r="K2656" i="4"/>
  <c r="J2656" i="4"/>
  <c r="I2656" i="4"/>
  <c r="H2656" i="4"/>
  <c r="G2656" i="4"/>
  <c r="F2656" i="4"/>
  <c r="E2656" i="4"/>
  <c r="D2656" i="4"/>
  <c r="C2656" i="4"/>
  <c r="B2656" i="4"/>
  <c r="A2656" i="4"/>
  <c r="AN2655" i="4"/>
  <c r="AM2655" i="4"/>
  <c r="AL2655" i="4"/>
  <c r="AK2655" i="4"/>
  <c r="AJ2655" i="4"/>
  <c r="AI2655" i="4"/>
  <c r="AH2655" i="4"/>
  <c r="AG2655" i="4"/>
  <c r="AF2655" i="4"/>
  <c r="AE2655" i="4"/>
  <c r="AD2655" i="4"/>
  <c r="AC2655" i="4"/>
  <c r="AB2655" i="4"/>
  <c r="AA2655" i="4"/>
  <c r="Z2655" i="4"/>
  <c r="Y2655" i="4"/>
  <c r="X2655" i="4"/>
  <c r="W2655" i="4"/>
  <c r="V2655" i="4"/>
  <c r="U2655" i="4"/>
  <c r="T2655" i="4"/>
  <c r="S2655" i="4"/>
  <c r="R2655" i="4"/>
  <c r="Q2655" i="4"/>
  <c r="P2655" i="4"/>
  <c r="O2655" i="4"/>
  <c r="N2655" i="4"/>
  <c r="M2655" i="4"/>
  <c r="L2655" i="4"/>
  <c r="K2655" i="4"/>
  <c r="J2655" i="4"/>
  <c r="I2655" i="4"/>
  <c r="H2655" i="4"/>
  <c r="G2655" i="4"/>
  <c r="F2655" i="4"/>
  <c r="E2655" i="4"/>
  <c r="D2655" i="4"/>
  <c r="C2655" i="4"/>
  <c r="B2655" i="4"/>
  <c r="A2655" i="4"/>
  <c r="AM2654" i="4"/>
  <c r="AK2654" i="4"/>
  <c r="AJ2654" i="4"/>
  <c r="AI2654" i="4"/>
  <c r="AH2654" i="4"/>
  <c r="AG2654" i="4"/>
  <c r="AF2654" i="4"/>
  <c r="AE2654" i="4"/>
  <c r="AD2654" i="4"/>
  <c r="AC2654" i="4"/>
  <c r="AB2654" i="4"/>
  <c r="AA2654" i="4"/>
  <c r="Z2654" i="4"/>
  <c r="Y2654" i="4"/>
  <c r="AL2654" i="4" s="1"/>
  <c r="X2654" i="4"/>
  <c r="W2654" i="4"/>
  <c r="V2654" i="4"/>
  <c r="U2654" i="4"/>
  <c r="T2654" i="4"/>
  <c r="S2654" i="4"/>
  <c r="R2654" i="4"/>
  <c r="Q2654" i="4"/>
  <c r="P2654" i="4"/>
  <c r="O2654" i="4"/>
  <c r="N2654" i="4"/>
  <c r="M2654" i="4"/>
  <c r="L2654" i="4"/>
  <c r="K2654" i="4"/>
  <c r="J2654" i="4"/>
  <c r="I2654" i="4"/>
  <c r="H2654" i="4"/>
  <c r="G2654" i="4"/>
  <c r="F2654" i="4"/>
  <c r="E2654" i="4"/>
  <c r="D2654" i="4"/>
  <c r="AO2654" i="4" s="1"/>
  <c r="C2654" i="4"/>
  <c r="B2654" i="4"/>
  <c r="A2654" i="4"/>
  <c r="AM2653" i="4"/>
  <c r="AL2653" i="4"/>
  <c r="AK2653" i="4"/>
  <c r="AJ2653" i="4"/>
  <c r="AI2653" i="4"/>
  <c r="AH2653" i="4"/>
  <c r="AG2653" i="4"/>
  <c r="AF2653" i="4"/>
  <c r="AE2653" i="4"/>
  <c r="AD2653" i="4"/>
  <c r="AC2653" i="4"/>
  <c r="AB2653" i="4"/>
  <c r="AN2653" i="4" s="1"/>
  <c r="AA2653" i="4"/>
  <c r="Z2653" i="4"/>
  <c r="Y2653" i="4"/>
  <c r="X2653" i="4"/>
  <c r="W2653" i="4"/>
  <c r="V2653" i="4"/>
  <c r="U2653" i="4"/>
  <c r="T2653" i="4"/>
  <c r="S2653" i="4"/>
  <c r="R2653" i="4"/>
  <c r="Q2653" i="4"/>
  <c r="P2653" i="4"/>
  <c r="O2653" i="4"/>
  <c r="N2653" i="4"/>
  <c r="M2653" i="4"/>
  <c r="L2653" i="4"/>
  <c r="K2653" i="4"/>
  <c r="J2653" i="4"/>
  <c r="I2653" i="4"/>
  <c r="H2653" i="4"/>
  <c r="G2653" i="4"/>
  <c r="F2653" i="4"/>
  <c r="AO2653" i="4" s="1"/>
  <c r="E2653" i="4"/>
  <c r="D2653" i="4"/>
  <c r="C2653" i="4"/>
  <c r="B2653" i="4"/>
  <c r="A2653" i="4"/>
  <c r="AK2652" i="4"/>
  <c r="AJ2652" i="4"/>
  <c r="AI2652" i="4"/>
  <c r="AH2652" i="4"/>
  <c r="AG2652" i="4"/>
  <c r="AF2652" i="4"/>
  <c r="AE2652" i="4"/>
  <c r="AD2652" i="4"/>
  <c r="AC2652" i="4"/>
  <c r="AB2652" i="4"/>
  <c r="AA2652" i="4"/>
  <c r="Z2652" i="4"/>
  <c r="Y2652" i="4"/>
  <c r="X2652" i="4"/>
  <c r="W2652" i="4"/>
  <c r="V2652" i="4"/>
  <c r="U2652" i="4"/>
  <c r="T2652" i="4"/>
  <c r="S2652" i="4"/>
  <c r="R2652" i="4"/>
  <c r="Q2652" i="4"/>
  <c r="P2652" i="4"/>
  <c r="O2652" i="4"/>
  <c r="N2652" i="4"/>
  <c r="M2652" i="4"/>
  <c r="L2652" i="4"/>
  <c r="K2652" i="4"/>
  <c r="J2652" i="4"/>
  <c r="I2652" i="4"/>
  <c r="H2652" i="4"/>
  <c r="G2652" i="4"/>
  <c r="F2652" i="4"/>
  <c r="E2652" i="4"/>
  <c r="D2652" i="4"/>
  <c r="C2652" i="4"/>
  <c r="B2652" i="4"/>
  <c r="A2652" i="4"/>
  <c r="AN2651" i="4"/>
  <c r="AM2651" i="4"/>
  <c r="AL2651" i="4"/>
  <c r="AK2651" i="4"/>
  <c r="AJ2651" i="4"/>
  <c r="AI2651" i="4"/>
  <c r="AH2651" i="4"/>
  <c r="AG2651" i="4"/>
  <c r="AF2651" i="4"/>
  <c r="AE2651" i="4"/>
  <c r="AD2651" i="4"/>
  <c r="AC2651" i="4"/>
  <c r="AB2651" i="4"/>
  <c r="AA2651" i="4"/>
  <c r="Z2651" i="4"/>
  <c r="Y2651" i="4"/>
  <c r="X2651" i="4"/>
  <c r="W2651" i="4"/>
  <c r="V2651" i="4"/>
  <c r="U2651" i="4"/>
  <c r="T2651" i="4"/>
  <c r="S2651" i="4"/>
  <c r="R2651" i="4"/>
  <c r="Q2651" i="4"/>
  <c r="P2651" i="4"/>
  <c r="O2651" i="4"/>
  <c r="N2651" i="4"/>
  <c r="M2651" i="4"/>
  <c r="L2651" i="4"/>
  <c r="K2651" i="4"/>
  <c r="J2651" i="4"/>
  <c r="I2651" i="4"/>
  <c r="H2651" i="4"/>
  <c r="G2651" i="4"/>
  <c r="F2651" i="4"/>
  <c r="E2651" i="4"/>
  <c r="D2651" i="4"/>
  <c r="C2651" i="4"/>
  <c r="B2651" i="4"/>
  <c r="A2651" i="4"/>
  <c r="AM2650" i="4"/>
  <c r="AK2650" i="4"/>
  <c r="AJ2650" i="4"/>
  <c r="AI2650" i="4"/>
  <c r="AH2650" i="4"/>
  <c r="AG2650" i="4"/>
  <c r="AF2650" i="4"/>
  <c r="AE2650" i="4"/>
  <c r="AD2650" i="4"/>
  <c r="AC2650" i="4"/>
  <c r="AB2650" i="4"/>
  <c r="AA2650" i="4"/>
  <c r="Z2650" i="4"/>
  <c r="Y2650" i="4"/>
  <c r="AL2650" i="4" s="1"/>
  <c r="X2650" i="4"/>
  <c r="W2650" i="4"/>
  <c r="V2650" i="4"/>
  <c r="U2650" i="4"/>
  <c r="T2650" i="4"/>
  <c r="S2650" i="4"/>
  <c r="R2650" i="4"/>
  <c r="Q2650" i="4"/>
  <c r="P2650" i="4"/>
  <c r="O2650" i="4"/>
  <c r="N2650" i="4"/>
  <c r="M2650" i="4"/>
  <c r="L2650" i="4"/>
  <c r="K2650" i="4"/>
  <c r="J2650" i="4"/>
  <c r="I2650" i="4"/>
  <c r="H2650" i="4"/>
  <c r="G2650" i="4"/>
  <c r="F2650" i="4"/>
  <c r="E2650" i="4"/>
  <c r="D2650" i="4"/>
  <c r="AO2650" i="4" s="1"/>
  <c r="C2650" i="4"/>
  <c r="B2650" i="4"/>
  <c r="A2650" i="4"/>
  <c r="AM2649" i="4"/>
  <c r="AL2649" i="4"/>
  <c r="AK2649" i="4"/>
  <c r="AJ2649" i="4"/>
  <c r="AI2649" i="4"/>
  <c r="AH2649" i="4"/>
  <c r="AG2649" i="4"/>
  <c r="AF2649" i="4"/>
  <c r="AE2649" i="4"/>
  <c r="AD2649" i="4"/>
  <c r="AC2649" i="4"/>
  <c r="AB2649" i="4"/>
  <c r="AN2649" i="4" s="1"/>
  <c r="AA2649" i="4"/>
  <c r="Z2649" i="4"/>
  <c r="Y2649" i="4"/>
  <c r="X2649" i="4"/>
  <c r="W2649" i="4"/>
  <c r="V2649" i="4"/>
  <c r="U2649" i="4"/>
  <c r="T2649" i="4"/>
  <c r="S2649" i="4"/>
  <c r="R2649" i="4"/>
  <c r="Q2649" i="4"/>
  <c r="P2649" i="4"/>
  <c r="O2649" i="4"/>
  <c r="N2649" i="4"/>
  <c r="M2649" i="4"/>
  <c r="L2649" i="4"/>
  <c r="K2649" i="4"/>
  <c r="J2649" i="4"/>
  <c r="I2649" i="4"/>
  <c r="H2649" i="4"/>
  <c r="G2649" i="4"/>
  <c r="F2649" i="4"/>
  <c r="E2649" i="4"/>
  <c r="D2649" i="4"/>
  <c r="C2649" i="4"/>
  <c r="B2649" i="4"/>
  <c r="A2649" i="4"/>
  <c r="AN2648" i="4"/>
  <c r="AK2648" i="4"/>
  <c r="AJ2648" i="4"/>
  <c r="AI2648" i="4"/>
  <c r="AH2648" i="4"/>
  <c r="AG2648" i="4"/>
  <c r="AF2648" i="4"/>
  <c r="AE2648" i="4"/>
  <c r="AD2648" i="4"/>
  <c r="AC2648" i="4"/>
  <c r="AB2648" i="4"/>
  <c r="AA2648" i="4"/>
  <c r="Z2648" i="4"/>
  <c r="Y2648" i="4"/>
  <c r="X2648" i="4"/>
  <c r="W2648" i="4"/>
  <c r="V2648" i="4"/>
  <c r="U2648" i="4"/>
  <c r="T2648" i="4"/>
  <c r="S2648" i="4"/>
  <c r="R2648" i="4"/>
  <c r="Q2648" i="4"/>
  <c r="P2648" i="4"/>
  <c r="O2648" i="4"/>
  <c r="N2648" i="4"/>
  <c r="M2648" i="4"/>
  <c r="L2648" i="4"/>
  <c r="K2648" i="4"/>
  <c r="J2648" i="4"/>
  <c r="I2648" i="4"/>
  <c r="H2648" i="4"/>
  <c r="G2648" i="4"/>
  <c r="F2648" i="4"/>
  <c r="E2648" i="4"/>
  <c r="D2648" i="4"/>
  <c r="C2648" i="4"/>
  <c r="B2648" i="4"/>
  <c r="A2648" i="4"/>
  <c r="AN2647" i="4"/>
  <c r="AM2647" i="4"/>
  <c r="AL2647" i="4"/>
  <c r="AK2647" i="4"/>
  <c r="AJ2647" i="4"/>
  <c r="AI2647" i="4"/>
  <c r="AH2647" i="4"/>
  <c r="AG2647" i="4"/>
  <c r="AF2647" i="4"/>
  <c r="AE2647" i="4"/>
  <c r="AD2647" i="4"/>
  <c r="AC2647" i="4"/>
  <c r="AB2647" i="4"/>
  <c r="AA2647" i="4"/>
  <c r="Z2647" i="4"/>
  <c r="Y2647" i="4"/>
  <c r="X2647" i="4"/>
  <c r="W2647" i="4"/>
  <c r="V2647" i="4"/>
  <c r="U2647" i="4"/>
  <c r="T2647" i="4"/>
  <c r="S2647" i="4"/>
  <c r="R2647" i="4"/>
  <c r="Q2647" i="4"/>
  <c r="P2647" i="4"/>
  <c r="O2647" i="4"/>
  <c r="N2647" i="4"/>
  <c r="M2647" i="4"/>
  <c r="L2647" i="4"/>
  <c r="K2647" i="4"/>
  <c r="J2647" i="4"/>
  <c r="I2647" i="4"/>
  <c r="H2647" i="4"/>
  <c r="G2647" i="4"/>
  <c r="F2647" i="4"/>
  <c r="E2647" i="4"/>
  <c r="D2647" i="4"/>
  <c r="C2647" i="4"/>
  <c r="B2647" i="4"/>
  <c r="A2647" i="4"/>
  <c r="AN2646" i="4"/>
  <c r="AM2646" i="4"/>
  <c r="AK2646" i="4"/>
  <c r="AJ2646" i="4"/>
  <c r="AI2646" i="4"/>
  <c r="AH2646" i="4"/>
  <c r="AG2646" i="4"/>
  <c r="AF2646" i="4"/>
  <c r="AE2646" i="4"/>
  <c r="AD2646" i="4"/>
  <c r="AC2646" i="4"/>
  <c r="AB2646" i="4"/>
  <c r="AA2646" i="4"/>
  <c r="Z2646" i="4"/>
  <c r="Y2646" i="4"/>
  <c r="AL2646" i="4" s="1"/>
  <c r="X2646" i="4"/>
  <c r="W2646" i="4"/>
  <c r="V2646" i="4"/>
  <c r="U2646" i="4"/>
  <c r="T2646" i="4"/>
  <c r="S2646" i="4"/>
  <c r="R2646" i="4"/>
  <c r="Q2646" i="4"/>
  <c r="P2646" i="4"/>
  <c r="O2646" i="4"/>
  <c r="N2646" i="4"/>
  <c r="M2646" i="4"/>
  <c r="L2646" i="4"/>
  <c r="K2646" i="4"/>
  <c r="J2646" i="4"/>
  <c r="I2646" i="4"/>
  <c r="H2646" i="4"/>
  <c r="G2646" i="4"/>
  <c r="F2646" i="4"/>
  <c r="E2646" i="4"/>
  <c r="AO2646" i="4" s="1"/>
  <c r="D2646" i="4"/>
  <c r="C2646" i="4"/>
  <c r="B2646" i="4"/>
  <c r="A2646" i="4"/>
  <c r="AO2645" i="4"/>
  <c r="AM2645" i="4"/>
  <c r="AL2645" i="4"/>
  <c r="AK2645" i="4"/>
  <c r="AJ2645" i="4"/>
  <c r="AI2645" i="4"/>
  <c r="AH2645" i="4"/>
  <c r="AG2645" i="4"/>
  <c r="AF2645" i="4"/>
  <c r="AE2645" i="4"/>
  <c r="AD2645" i="4"/>
  <c r="AC2645" i="4"/>
  <c r="AB2645" i="4"/>
  <c r="AN2645" i="4" s="1"/>
  <c r="AA2645" i="4"/>
  <c r="Z2645" i="4"/>
  <c r="Y2645" i="4"/>
  <c r="X2645" i="4"/>
  <c r="W2645" i="4"/>
  <c r="V2645" i="4"/>
  <c r="U2645" i="4"/>
  <c r="T2645" i="4"/>
  <c r="S2645" i="4"/>
  <c r="R2645" i="4"/>
  <c r="Q2645" i="4"/>
  <c r="P2645" i="4"/>
  <c r="O2645" i="4"/>
  <c r="N2645" i="4"/>
  <c r="M2645" i="4"/>
  <c r="L2645" i="4"/>
  <c r="K2645" i="4"/>
  <c r="J2645" i="4"/>
  <c r="I2645" i="4"/>
  <c r="H2645" i="4"/>
  <c r="G2645" i="4"/>
  <c r="F2645" i="4"/>
  <c r="E2645" i="4"/>
  <c r="D2645" i="4"/>
  <c r="C2645" i="4"/>
  <c r="B2645" i="4"/>
  <c r="A2645" i="4"/>
  <c r="AO2644" i="4"/>
  <c r="AN2644" i="4"/>
  <c r="AK2644" i="4"/>
  <c r="AJ2644" i="4"/>
  <c r="AI2644" i="4"/>
  <c r="AH2644" i="4"/>
  <c r="AG2644" i="4"/>
  <c r="AF2644" i="4"/>
  <c r="AE2644" i="4"/>
  <c r="AD2644" i="4"/>
  <c r="AC2644" i="4"/>
  <c r="AB2644" i="4"/>
  <c r="AA2644" i="4"/>
  <c r="Z2644" i="4"/>
  <c r="Y2644" i="4"/>
  <c r="X2644" i="4"/>
  <c r="W2644" i="4"/>
  <c r="V2644" i="4"/>
  <c r="U2644" i="4"/>
  <c r="T2644" i="4"/>
  <c r="S2644" i="4"/>
  <c r="R2644" i="4"/>
  <c r="Q2644" i="4"/>
  <c r="P2644" i="4"/>
  <c r="O2644" i="4"/>
  <c r="N2644" i="4"/>
  <c r="M2644" i="4"/>
  <c r="L2644" i="4"/>
  <c r="K2644" i="4"/>
  <c r="J2644" i="4"/>
  <c r="I2644" i="4"/>
  <c r="H2644" i="4"/>
  <c r="G2644" i="4"/>
  <c r="F2644" i="4"/>
  <c r="E2644" i="4"/>
  <c r="D2644" i="4"/>
  <c r="C2644" i="4"/>
  <c r="B2644" i="4"/>
  <c r="A2644" i="4"/>
  <c r="AN2643" i="4"/>
  <c r="AM2643" i="4"/>
  <c r="AL2643" i="4"/>
  <c r="AK2643" i="4"/>
  <c r="AJ2643" i="4"/>
  <c r="AI2643" i="4"/>
  <c r="AH2643" i="4"/>
  <c r="AG2643" i="4"/>
  <c r="AF2643" i="4"/>
  <c r="AE2643" i="4"/>
  <c r="AD2643" i="4"/>
  <c r="AC2643" i="4"/>
  <c r="AB2643" i="4"/>
  <c r="AA2643" i="4"/>
  <c r="Z2643" i="4"/>
  <c r="Y2643" i="4"/>
  <c r="X2643" i="4"/>
  <c r="W2643" i="4"/>
  <c r="V2643" i="4"/>
  <c r="U2643" i="4"/>
  <c r="T2643" i="4"/>
  <c r="S2643" i="4"/>
  <c r="R2643" i="4"/>
  <c r="Q2643" i="4"/>
  <c r="P2643" i="4"/>
  <c r="O2643" i="4"/>
  <c r="N2643" i="4"/>
  <c r="M2643" i="4"/>
  <c r="L2643" i="4"/>
  <c r="K2643" i="4"/>
  <c r="J2643" i="4"/>
  <c r="I2643" i="4"/>
  <c r="H2643" i="4"/>
  <c r="G2643" i="4"/>
  <c r="F2643" i="4"/>
  <c r="E2643" i="4"/>
  <c r="D2643" i="4"/>
  <c r="C2643" i="4"/>
  <c r="B2643" i="4"/>
  <c r="A2643" i="4"/>
  <c r="AN2642" i="4"/>
  <c r="AK2642" i="4"/>
  <c r="AJ2642" i="4"/>
  <c r="AI2642" i="4"/>
  <c r="AH2642" i="4"/>
  <c r="AG2642" i="4"/>
  <c r="AF2642" i="4"/>
  <c r="AE2642" i="4"/>
  <c r="AD2642" i="4"/>
  <c r="AC2642" i="4"/>
  <c r="AB2642" i="4"/>
  <c r="AA2642" i="4"/>
  <c r="Z2642" i="4"/>
  <c r="Y2642" i="4"/>
  <c r="X2642" i="4"/>
  <c r="W2642" i="4"/>
  <c r="V2642" i="4"/>
  <c r="U2642" i="4"/>
  <c r="T2642" i="4"/>
  <c r="S2642" i="4"/>
  <c r="R2642" i="4"/>
  <c r="Q2642" i="4"/>
  <c r="P2642" i="4"/>
  <c r="O2642" i="4"/>
  <c r="AO2642" i="4" s="1"/>
  <c r="N2642" i="4"/>
  <c r="M2642" i="4"/>
  <c r="L2642" i="4"/>
  <c r="K2642" i="4"/>
  <c r="J2642" i="4"/>
  <c r="I2642" i="4"/>
  <c r="H2642" i="4"/>
  <c r="G2642" i="4"/>
  <c r="F2642" i="4"/>
  <c r="E2642" i="4"/>
  <c r="D2642" i="4"/>
  <c r="C2642" i="4"/>
  <c r="B2642" i="4"/>
  <c r="A2642" i="4"/>
  <c r="AK2641" i="4"/>
  <c r="AJ2641" i="4"/>
  <c r="AI2641" i="4"/>
  <c r="AH2641" i="4"/>
  <c r="AG2641" i="4"/>
  <c r="AF2641" i="4"/>
  <c r="AE2641" i="4"/>
  <c r="AD2641" i="4"/>
  <c r="AC2641" i="4"/>
  <c r="AB2641" i="4"/>
  <c r="AA2641" i="4"/>
  <c r="Z2641" i="4"/>
  <c r="Y2641" i="4"/>
  <c r="X2641" i="4"/>
  <c r="W2641" i="4"/>
  <c r="V2641" i="4"/>
  <c r="U2641" i="4"/>
  <c r="T2641" i="4"/>
  <c r="S2641" i="4"/>
  <c r="R2641" i="4"/>
  <c r="AO2641" i="4" s="1"/>
  <c r="Q2641" i="4"/>
  <c r="P2641" i="4"/>
  <c r="O2641" i="4"/>
  <c r="N2641" i="4"/>
  <c r="M2641" i="4"/>
  <c r="L2641" i="4"/>
  <c r="K2641" i="4"/>
  <c r="J2641" i="4"/>
  <c r="I2641" i="4"/>
  <c r="H2641" i="4"/>
  <c r="G2641" i="4"/>
  <c r="F2641" i="4"/>
  <c r="E2641" i="4"/>
  <c r="D2641" i="4"/>
  <c r="C2641" i="4"/>
  <c r="B2641" i="4"/>
  <c r="A2641" i="4"/>
  <c r="AK2640" i="4"/>
  <c r="AJ2640" i="4"/>
  <c r="AI2640" i="4"/>
  <c r="AH2640" i="4"/>
  <c r="AG2640" i="4"/>
  <c r="AF2640" i="4"/>
  <c r="AE2640" i="4"/>
  <c r="AD2640" i="4"/>
  <c r="AC2640" i="4"/>
  <c r="AB2640" i="4"/>
  <c r="AN2640" i="4" s="1"/>
  <c r="AA2640" i="4"/>
  <c r="Z2640" i="4"/>
  <c r="Y2640" i="4"/>
  <c r="X2640" i="4"/>
  <c r="W2640" i="4"/>
  <c r="V2640" i="4"/>
  <c r="U2640" i="4"/>
  <c r="T2640" i="4"/>
  <c r="S2640" i="4"/>
  <c r="R2640" i="4"/>
  <c r="Q2640" i="4"/>
  <c r="P2640" i="4"/>
  <c r="O2640" i="4"/>
  <c r="N2640" i="4"/>
  <c r="M2640" i="4"/>
  <c r="L2640" i="4"/>
  <c r="K2640" i="4"/>
  <c r="J2640" i="4"/>
  <c r="I2640" i="4"/>
  <c r="H2640" i="4"/>
  <c r="AO2640" i="4" s="1"/>
  <c r="G2640" i="4"/>
  <c r="F2640" i="4"/>
  <c r="E2640" i="4"/>
  <c r="D2640" i="4"/>
  <c r="C2640" i="4"/>
  <c r="B2640" i="4"/>
  <c r="A2640" i="4"/>
  <c r="AN2639" i="4"/>
  <c r="AM2639" i="4"/>
  <c r="AL2639" i="4"/>
  <c r="AK2639" i="4"/>
  <c r="AJ2639" i="4"/>
  <c r="AI2639" i="4"/>
  <c r="AH2639" i="4"/>
  <c r="AG2639" i="4"/>
  <c r="AF2639" i="4"/>
  <c r="AE2639" i="4"/>
  <c r="AD2639" i="4"/>
  <c r="AC2639" i="4"/>
  <c r="AB2639" i="4"/>
  <c r="AA2639" i="4"/>
  <c r="Z2639" i="4"/>
  <c r="Y2639" i="4"/>
  <c r="X2639" i="4"/>
  <c r="W2639" i="4"/>
  <c r="V2639" i="4"/>
  <c r="U2639" i="4"/>
  <c r="T2639" i="4"/>
  <c r="S2639" i="4"/>
  <c r="R2639" i="4"/>
  <c r="Q2639" i="4"/>
  <c r="P2639" i="4"/>
  <c r="O2639" i="4"/>
  <c r="N2639" i="4"/>
  <c r="M2639" i="4"/>
  <c r="L2639" i="4"/>
  <c r="K2639" i="4"/>
  <c r="J2639" i="4"/>
  <c r="I2639" i="4"/>
  <c r="H2639" i="4"/>
  <c r="G2639" i="4"/>
  <c r="F2639" i="4"/>
  <c r="E2639" i="4"/>
  <c r="D2639" i="4"/>
  <c r="C2639" i="4"/>
  <c r="AO2639" i="4" s="1"/>
  <c r="B2639" i="4"/>
  <c r="A2639" i="4"/>
  <c r="AM2638" i="4"/>
  <c r="AK2638" i="4"/>
  <c r="AJ2638" i="4"/>
  <c r="AI2638" i="4"/>
  <c r="AH2638" i="4"/>
  <c r="AG2638" i="4"/>
  <c r="AF2638" i="4"/>
  <c r="AE2638" i="4"/>
  <c r="AD2638" i="4"/>
  <c r="AC2638" i="4"/>
  <c r="AB2638" i="4"/>
  <c r="AA2638" i="4"/>
  <c r="Z2638" i="4"/>
  <c r="Y2638" i="4"/>
  <c r="AL2638" i="4" s="1"/>
  <c r="X2638" i="4"/>
  <c r="W2638" i="4"/>
  <c r="V2638" i="4"/>
  <c r="U2638" i="4"/>
  <c r="T2638" i="4"/>
  <c r="S2638" i="4"/>
  <c r="R2638" i="4"/>
  <c r="Q2638" i="4"/>
  <c r="P2638" i="4"/>
  <c r="O2638" i="4"/>
  <c r="N2638" i="4"/>
  <c r="M2638" i="4"/>
  <c r="L2638" i="4"/>
  <c r="K2638" i="4"/>
  <c r="J2638" i="4"/>
  <c r="I2638" i="4"/>
  <c r="H2638" i="4"/>
  <c r="G2638" i="4"/>
  <c r="F2638" i="4"/>
  <c r="E2638" i="4"/>
  <c r="D2638" i="4"/>
  <c r="AO2638" i="4" s="1"/>
  <c r="C2638" i="4"/>
  <c r="B2638" i="4"/>
  <c r="A2638" i="4"/>
  <c r="AM2637" i="4"/>
  <c r="AL2637" i="4"/>
  <c r="AK2637" i="4"/>
  <c r="AJ2637" i="4"/>
  <c r="AI2637" i="4"/>
  <c r="AH2637" i="4"/>
  <c r="AG2637" i="4"/>
  <c r="AF2637" i="4"/>
  <c r="AE2637" i="4"/>
  <c r="AD2637" i="4"/>
  <c r="AC2637" i="4"/>
  <c r="AB2637" i="4"/>
  <c r="AA2637" i="4"/>
  <c r="Z2637" i="4"/>
  <c r="Y2637" i="4"/>
  <c r="X2637" i="4"/>
  <c r="W2637" i="4"/>
  <c r="V2637" i="4"/>
  <c r="U2637" i="4"/>
  <c r="T2637" i="4"/>
  <c r="S2637" i="4"/>
  <c r="R2637" i="4"/>
  <c r="Q2637" i="4"/>
  <c r="P2637" i="4"/>
  <c r="O2637" i="4"/>
  <c r="N2637" i="4"/>
  <c r="M2637" i="4"/>
  <c r="L2637" i="4"/>
  <c r="K2637" i="4"/>
  <c r="J2637" i="4"/>
  <c r="I2637" i="4"/>
  <c r="H2637" i="4"/>
  <c r="G2637" i="4"/>
  <c r="F2637" i="4"/>
  <c r="E2637" i="4"/>
  <c r="D2637" i="4"/>
  <c r="C2637" i="4"/>
  <c r="B2637" i="4"/>
  <c r="A2637" i="4"/>
  <c r="AL2636" i="4"/>
  <c r="AK2636" i="4"/>
  <c r="AJ2636" i="4"/>
  <c r="AI2636" i="4"/>
  <c r="AH2636" i="4"/>
  <c r="AG2636" i="4"/>
  <c r="AF2636" i="4"/>
  <c r="AE2636" i="4"/>
  <c r="AD2636" i="4"/>
  <c r="AC2636" i="4"/>
  <c r="AB2636" i="4"/>
  <c r="AA2636" i="4"/>
  <c r="Z2636" i="4"/>
  <c r="Y2636" i="4"/>
  <c r="AM2636" i="4" s="1"/>
  <c r="X2636" i="4"/>
  <c r="W2636" i="4"/>
  <c r="V2636" i="4"/>
  <c r="U2636" i="4"/>
  <c r="T2636" i="4"/>
  <c r="S2636" i="4"/>
  <c r="R2636" i="4"/>
  <c r="Q2636" i="4"/>
  <c r="P2636" i="4"/>
  <c r="O2636" i="4"/>
  <c r="N2636" i="4"/>
  <c r="M2636" i="4"/>
  <c r="L2636" i="4"/>
  <c r="K2636" i="4"/>
  <c r="J2636" i="4"/>
  <c r="I2636" i="4"/>
  <c r="H2636" i="4"/>
  <c r="G2636" i="4"/>
  <c r="F2636" i="4"/>
  <c r="E2636" i="4"/>
  <c r="D2636" i="4"/>
  <c r="AO2636" i="4" s="1"/>
  <c r="C2636" i="4"/>
  <c r="B2636" i="4"/>
  <c r="A2636" i="4"/>
  <c r="AN2635" i="4"/>
  <c r="AM2635" i="4"/>
  <c r="AL2635" i="4"/>
  <c r="AK2635" i="4"/>
  <c r="AJ2635" i="4"/>
  <c r="AI2635" i="4"/>
  <c r="AH2635" i="4"/>
  <c r="AG2635" i="4"/>
  <c r="AF2635" i="4"/>
  <c r="AE2635" i="4"/>
  <c r="AD2635" i="4"/>
  <c r="AC2635" i="4"/>
  <c r="AB2635" i="4"/>
  <c r="AA2635" i="4"/>
  <c r="Z2635" i="4"/>
  <c r="Y2635" i="4"/>
  <c r="X2635" i="4"/>
  <c r="W2635" i="4"/>
  <c r="V2635" i="4"/>
  <c r="U2635" i="4"/>
  <c r="T2635" i="4"/>
  <c r="S2635" i="4"/>
  <c r="R2635" i="4"/>
  <c r="Q2635" i="4"/>
  <c r="P2635" i="4"/>
  <c r="O2635" i="4"/>
  <c r="N2635" i="4"/>
  <c r="M2635" i="4"/>
  <c r="L2635" i="4"/>
  <c r="K2635" i="4"/>
  <c r="J2635" i="4"/>
  <c r="I2635" i="4"/>
  <c r="H2635" i="4"/>
  <c r="G2635" i="4"/>
  <c r="F2635" i="4"/>
  <c r="E2635" i="4"/>
  <c r="D2635" i="4"/>
  <c r="C2635" i="4"/>
  <c r="B2635" i="4"/>
  <c r="A2635" i="4"/>
  <c r="AN2634" i="4"/>
  <c r="AM2634" i="4"/>
  <c r="AK2634" i="4"/>
  <c r="AJ2634" i="4"/>
  <c r="AI2634" i="4"/>
  <c r="AH2634" i="4"/>
  <c r="AG2634" i="4"/>
  <c r="AF2634" i="4"/>
  <c r="AE2634" i="4"/>
  <c r="AD2634" i="4"/>
  <c r="AC2634" i="4"/>
  <c r="AB2634" i="4"/>
  <c r="AA2634" i="4"/>
  <c r="Z2634" i="4"/>
  <c r="Y2634" i="4"/>
  <c r="AL2634" i="4" s="1"/>
  <c r="X2634" i="4"/>
  <c r="W2634" i="4"/>
  <c r="V2634" i="4"/>
  <c r="U2634" i="4"/>
  <c r="T2634" i="4"/>
  <c r="S2634" i="4"/>
  <c r="R2634" i="4"/>
  <c r="Q2634" i="4"/>
  <c r="P2634" i="4"/>
  <c r="O2634" i="4"/>
  <c r="N2634" i="4"/>
  <c r="M2634" i="4"/>
  <c r="L2634" i="4"/>
  <c r="K2634" i="4"/>
  <c r="J2634" i="4"/>
  <c r="I2634" i="4"/>
  <c r="H2634" i="4"/>
  <c r="AO2634" i="4" s="1"/>
  <c r="G2634" i="4"/>
  <c r="F2634" i="4"/>
  <c r="E2634" i="4"/>
  <c r="D2634" i="4"/>
  <c r="C2634" i="4"/>
  <c r="B2634" i="4"/>
  <c r="A2634" i="4"/>
  <c r="AK2633" i="4"/>
  <c r="AJ2633" i="4"/>
  <c r="AI2633" i="4"/>
  <c r="AH2633" i="4"/>
  <c r="AG2633" i="4"/>
  <c r="AF2633" i="4"/>
  <c r="AE2633" i="4"/>
  <c r="AD2633" i="4"/>
  <c r="AC2633" i="4"/>
  <c r="AB2633" i="4"/>
  <c r="AN2633" i="4" s="1"/>
  <c r="AA2633" i="4"/>
  <c r="Z2633" i="4"/>
  <c r="Y2633" i="4"/>
  <c r="X2633" i="4"/>
  <c r="W2633" i="4"/>
  <c r="V2633" i="4"/>
  <c r="U2633" i="4"/>
  <c r="T2633" i="4"/>
  <c r="S2633" i="4"/>
  <c r="R2633" i="4"/>
  <c r="Q2633" i="4"/>
  <c r="P2633" i="4"/>
  <c r="O2633" i="4"/>
  <c r="N2633" i="4"/>
  <c r="M2633" i="4"/>
  <c r="L2633" i="4"/>
  <c r="K2633" i="4"/>
  <c r="J2633" i="4"/>
  <c r="I2633" i="4"/>
  <c r="H2633" i="4"/>
  <c r="G2633" i="4"/>
  <c r="F2633" i="4"/>
  <c r="E2633" i="4"/>
  <c r="D2633" i="4"/>
  <c r="C2633" i="4"/>
  <c r="AO2633" i="4" s="1"/>
  <c r="B2633" i="4"/>
  <c r="A2633" i="4"/>
  <c r="AL2632" i="4"/>
  <c r="AK2632" i="4"/>
  <c r="AJ2632" i="4"/>
  <c r="AI2632" i="4"/>
  <c r="AH2632" i="4"/>
  <c r="AG2632" i="4"/>
  <c r="AF2632" i="4"/>
  <c r="AE2632" i="4"/>
  <c r="AD2632" i="4"/>
  <c r="AC2632" i="4"/>
  <c r="AB2632" i="4"/>
  <c r="AA2632" i="4"/>
  <c r="Z2632" i="4"/>
  <c r="Y2632" i="4"/>
  <c r="AM2632" i="4" s="1"/>
  <c r="X2632" i="4"/>
  <c r="W2632" i="4"/>
  <c r="V2632" i="4"/>
  <c r="U2632" i="4"/>
  <c r="T2632" i="4"/>
  <c r="S2632" i="4"/>
  <c r="R2632" i="4"/>
  <c r="Q2632" i="4"/>
  <c r="P2632" i="4"/>
  <c r="O2632" i="4"/>
  <c r="N2632" i="4"/>
  <c r="M2632" i="4"/>
  <c r="L2632" i="4"/>
  <c r="K2632" i="4"/>
  <c r="J2632" i="4"/>
  <c r="I2632" i="4"/>
  <c r="H2632" i="4"/>
  <c r="G2632" i="4"/>
  <c r="F2632" i="4"/>
  <c r="E2632" i="4"/>
  <c r="D2632" i="4"/>
  <c r="C2632" i="4"/>
  <c r="AO2632" i="4" s="1"/>
  <c r="B2632" i="4"/>
  <c r="A2632" i="4"/>
  <c r="AM2631" i="4"/>
  <c r="AL2631" i="4"/>
  <c r="AK2631" i="4"/>
  <c r="AJ2631" i="4"/>
  <c r="AI2631" i="4"/>
  <c r="AH2631" i="4"/>
  <c r="AG2631" i="4"/>
  <c r="AF2631" i="4"/>
  <c r="AE2631" i="4"/>
  <c r="AD2631" i="4"/>
  <c r="AC2631" i="4"/>
  <c r="AB2631" i="4"/>
  <c r="AA2631" i="4"/>
  <c r="Z2631" i="4"/>
  <c r="Y2631" i="4"/>
  <c r="X2631" i="4"/>
  <c r="W2631" i="4"/>
  <c r="V2631" i="4"/>
  <c r="U2631" i="4"/>
  <c r="T2631" i="4"/>
  <c r="S2631" i="4"/>
  <c r="R2631" i="4"/>
  <c r="Q2631" i="4"/>
  <c r="P2631" i="4"/>
  <c r="O2631" i="4"/>
  <c r="N2631" i="4"/>
  <c r="M2631" i="4"/>
  <c r="L2631" i="4"/>
  <c r="K2631" i="4"/>
  <c r="J2631" i="4"/>
  <c r="I2631" i="4"/>
  <c r="H2631" i="4"/>
  <c r="G2631" i="4"/>
  <c r="F2631" i="4"/>
  <c r="E2631" i="4"/>
  <c r="D2631" i="4"/>
  <c r="C2631" i="4"/>
  <c r="B2631" i="4"/>
  <c r="A2631" i="4"/>
  <c r="AN2630" i="4"/>
  <c r="AM2630" i="4"/>
  <c r="AL2630" i="4"/>
  <c r="AK2630" i="4"/>
  <c r="AJ2630" i="4"/>
  <c r="AI2630" i="4"/>
  <c r="AH2630" i="4"/>
  <c r="AG2630" i="4"/>
  <c r="AF2630" i="4"/>
  <c r="AE2630" i="4"/>
  <c r="AD2630" i="4"/>
  <c r="AC2630" i="4"/>
  <c r="AB2630" i="4"/>
  <c r="AA2630" i="4"/>
  <c r="Z2630" i="4"/>
  <c r="Y2630" i="4"/>
  <c r="X2630" i="4"/>
  <c r="W2630" i="4"/>
  <c r="V2630" i="4"/>
  <c r="U2630" i="4"/>
  <c r="T2630" i="4"/>
  <c r="S2630" i="4"/>
  <c r="R2630" i="4"/>
  <c r="Q2630" i="4"/>
  <c r="P2630" i="4"/>
  <c r="O2630" i="4"/>
  <c r="N2630" i="4"/>
  <c r="M2630" i="4"/>
  <c r="L2630" i="4"/>
  <c r="K2630" i="4"/>
  <c r="J2630" i="4"/>
  <c r="I2630" i="4"/>
  <c r="H2630" i="4"/>
  <c r="G2630" i="4"/>
  <c r="F2630" i="4"/>
  <c r="E2630" i="4"/>
  <c r="D2630" i="4"/>
  <c r="C2630" i="4"/>
  <c r="B2630" i="4"/>
  <c r="A2630" i="4"/>
  <c r="AN2629" i="4"/>
  <c r="AM2629" i="4"/>
  <c r="AK2629" i="4"/>
  <c r="AJ2629" i="4"/>
  <c r="AI2629" i="4"/>
  <c r="AH2629" i="4"/>
  <c r="AG2629" i="4"/>
  <c r="AF2629" i="4"/>
  <c r="AE2629" i="4"/>
  <c r="AD2629" i="4"/>
  <c r="AC2629" i="4"/>
  <c r="AB2629" i="4"/>
  <c r="AA2629" i="4"/>
  <c r="Z2629" i="4"/>
  <c r="Y2629" i="4"/>
  <c r="AL2629" i="4" s="1"/>
  <c r="X2629" i="4"/>
  <c r="W2629" i="4"/>
  <c r="V2629" i="4"/>
  <c r="U2629" i="4"/>
  <c r="T2629" i="4"/>
  <c r="S2629" i="4"/>
  <c r="R2629" i="4"/>
  <c r="Q2629" i="4"/>
  <c r="P2629" i="4"/>
  <c r="O2629" i="4"/>
  <c r="N2629" i="4"/>
  <c r="M2629" i="4"/>
  <c r="L2629" i="4"/>
  <c r="K2629" i="4"/>
  <c r="J2629" i="4"/>
  <c r="I2629" i="4"/>
  <c r="H2629" i="4"/>
  <c r="AO2629" i="4" s="1"/>
  <c r="G2629" i="4"/>
  <c r="F2629" i="4"/>
  <c r="E2629" i="4"/>
  <c r="D2629" i="4"/>
  <c r="C2629" i="4"/>
  <c r="B2629" i="4"/>
  <c r="A2629" i="4"/>
  <c r="AK2628" i="4"/>
  <c r="AJ2628" i="4"/>
  <c r="AI2628" i="4"/>
  <c r="AH2628" i="4"/>
  <c r="AG2628" i="4"/>
  <c r="AF2628" i="4"/>
  <c r="AE2628" i="4"/>
  <c r="AD2628" i="4"/>
  <c r="AC2628" i="4"/>
  <c r="AB2628" i="4"/>
  <c r="AN2628" i="4" s="1"/>
  <c r="AA2628" i="4"/>
  <c r="Z2628" i="4"/>
  <c r="Y2628" i="4"/>
  <c r="X2628" i="4"/>
  <c r="W2628" i="4"/>
  <c r="V2628" i="4"/>
  <c r="U2628" i="4"/>
  <c r="T2628" i="4"/>
  <c r="S2628" i="4"/>
  <c r="R2628" i="4"/>
  <c r="Q2628" i="4"/>
  <c r="P2628" i="4"/>
  <c r="O2628" i="4"/>
  <c r="N2628" i="4"/>
  <c r="M2628" i="4"/>
  <c r="L2628" i="4"/>
  <c r="K2628" i="4"/>
  <c r="J2628" i="4"/>
  <c r="I2628" i="4"/>
  <c r="H2628" i="4"/>
  <c r="AO2628" i="4" s="1"/>
  <c r="G2628" i="4"/>
  <c r="F2628" i="4"/>
  <c r="E2628" i="4"/>
  <c r="D2628" i="4"/>
  <c r="C2628" i="4"/>
  <c r="B2628" i="4"/>
  <c r="A2628" i="4"/>
  <c r="AM2627" i="4"/>
  <c r="AL2627" i="4"/>
  <c r="AK2627" i="4"/>
  <c r="AJ2627" i="4"/>
  <c r="AI2627" i="4"/>
  <c r="AH2627" i="4"/>
  <c r="AG2627" i="4"/>
  <c r="AF2627" i="4"/>
  <c r="AE2627" i="4"/>
  <c r="AD2627" i="4"/>
  <c r="AC2627" i="4"/>
  <c r="AB2627" i="4"/>
  <c r="AN2627" i="4" s="1"/>
  <c r="AA2627" i="4"/>
  <c r="Z2627" i="4"/>
  <c r="Y2627" i="4"/>
  <c r="X2627" i="4"/>
  <c r="W2627" i="4"/>
  <c r="V2627" i="4"/>
  <c r="U2627" i="4"/>
  <c r="T2627" i="4"/>
  <c r="S2627" i="4"/>
  <c r="R2627" i="4"/>
  <c r="Q2627" i="4"/>
  <c r="P2627" i="4"/>
  <c r="O2627" i="4"/>
  <c r="N2627" i="4"/>
  <c r="M2627" i="4"/>
  <c r="L2627" i="4"/>
  <c r="K2627" i="4"/>
  <c r="J2627" i="4"/>
  <c r="I2627" i="4"/>
  <c r="H2627" i="4"/>
  <c r="G2627" i="4"/>
  <c r="F2627" i="4"/>
  <c r="E2627" i="4"/>
  <c r="D2627" i="4"/>
  <c r="C2627" i="4"/>
  <c r="AO2627" i="4" s="1"/>
  <c r="B2627" i="4"/>
  <c r="A2627" i="4"/>
  <c r="AM2626" i="4"/>
  <c r="AL2626" i="4"/>
  <c r="AK2626" i="4"/>
  <c r="AJ2626" i="4"/>
  <c r="AI2626" i="4"/>
  <c r="AH2626" i="4"/>
  <c r="AG2626" i="4"/>
  <c r="AF2626" i="4"/>
  <c r="AE2626" i="4"/>
  <c r="AD2626" i="4"/>
  <c r="AC2626" i="4"/>
  <c r="AB2626" i="4"/>
  <c r="AA2626" i="4"/>
  <c r="Z2626" i="4"/>
  <c r="Y2626" i="4"/>
  <c r="X2626" i="4"/>
  <c r="W2626" i="4"/>
  <c r="V2626" i="4"/>
  <c r="U2626" i="4"/>
  <c r="T2626" i="4"/>
  <c r="S2626" i="4"/>
  <c r="R2626" i="4"/>
  <c r="Q2626" i="4"/>
  <c r="P2626" i="4"/>
  <c r="O2626" i="4"/>
  <c r="N2626" i="4"/>
  <c r="M2626" i="4"/>
  <c r="L2626" i="4"/>
  <c r="K2626" i="4"/>
  <c r="J2626" i="4"/>
  <c r="I2626" i="4"/>
  <c r="H2626" i="4"/>
  <c r="G2626" i="4"/>
  <c r="F2626" i="4"/>
  <c r="E2626" i="4"/>
  <c r="D2626" i="4"/>
  <c r="AO2626" i="4" s="1"/>
  <c r="C2626" i="4"/>
  <c r="B2626" i="4"/>
  <c r="A2626" i="4"/>
  <c r="AN2625" i="4"/>
  <c r="AM2625" i="4"/>
  <c r="AL2625" i="4"/>
  <c r="AK2625" i="4"/>
  <c r="AJ2625" i="4"/>
  <c r="AI2625" i="4"/>
  <c r="AH2625" i="4"/>
  <c r="AG2625" i="4"/>
  <c r="AF2625" i="4"/>
  <c r="AE2625" i="4"/>
  <c r="AD2625" i="4"/>
  <c r="AC2625" i="4"/>
  <c r="AB2625" i="4"/>
  <c r="AA2625" i="4"/>
  <c r="Z2625" i="4"/>
  <c r="Y2625" i="4"/>
  <c r="X2625" i="4"/>
  <c r="W2625" i="4"/>
  <c r="V2625" i="4"/>
  <c r="U2625" i="4"/>
  <c r="T2625" i="4"/>
  <c r="S2625" i="4"/>
  <c r="R2625" i="4"/>
  <c r="Q2625" i="4"/>
  <c r="P2625" i="4"/>
  <c r="O2625" i="4"/>
  <c r="N2625" i="4"/>
  <c r="M2625" i="4"/>
  <c r="L2625" i="4"/>
  <c r="K2625" i="4"/>
  <c r="J2625" i="4"/>
  <c r="I2625" i="4"/>
  <c r="H2625" i="4"/>
  <c r="G2625" i="4"/>
  <c r="F2625" i="4"/>
  <c r="AO2625" i="4" s="1"/>
  <c r="E2625" i="4"/>
  <c r="D2625" i="4"/>
  <c r="C2625" i="4"/>
  <c r="B2625" i="4"/>
  <c r="A2625" i="4"/>
  <c r="AN2624" i="4"/>
  <c r="AL2624" i="4"/>
  <c r="AK2624" i="4"/>
  <c r="AJ2624" i="4"/>
  <c r="AI2624" i="4"/>
  <c r="AH2624" i="4"/>
  <c r="AG2624" i="4"/>
  <c r="AF2624" i="4"/>
  <c r="AE2624" i="4"/>
  <c r="AD2624" i="4"/>
  <c r="AC2624" i="4"/>
  <c r="AB2624" i="4"/>
  <c r="AA2624" i="4"/>
  <c r="Z2624" i="4"/>
  <c r="Y2624" i="4"/>
  <c r="AM2624" i="4" s="1"/>
  <c r="X2624" i="4"/>
  <c r="W2624" i="4"/>
  <c r="V2624" i="4"/>
  <c r="U2624" i="4"/>
  <c r="T2624" i="4"/>
  <c r="S2624" i="4"/>
  <c r="R2624" i="4"/>
  <c r="Q2624" i="4"/>
  <c r="P2624" i="4"/>
  <c r="O2624" i="4"/>
  <c r="N2624" i="4"/>
  <c r="M2624" i="4"/>
  <c r="L2624" i="4"/>
  <c r="K2624" i="4"/>
  <c r="J2624" i="4"/>
  <c r="I2624" i="4"/>
  <c r="H2624" i="4"/>
  <c r="G2624" i="4"/>
  <c r="F2624" i="4"/>
  <c r="AO2624" i="4" s="1"/>
  <c r="E2624" i="4"/>
  <c r="D2624" i="4"/>
  <c r="C2624" i="4"/>
  <c r="B2624" i="4"/>
  <c r="A2624" i="4"/>
  <c r="AN2623" i="4"/>
  <c r="AM2623" i="4"/>
  <c r="AL2623" i="4"/>
  <c r="AK2623" i="4"/>
  <c r="AJ2623" i="4"/>
  <c r="AI2623" i="4"/>
  <c r="AH2623" i="4"/>
  <c r="AG2623" i="4"/>
  <c r="AF2623" i="4"/>
  <c r="AE2623" i="4"/>
  <c r="AD2623" i="4"/>
  <c r="AC2623" i="4"/>
  <c r="AB2623" i="4"/>
  <c r="AA2623" i="4"/>
  <c r="Z2623" i="4"/>
  <c r="Y2623" i="4"/>
  <c r="X2623" i="4"/>
  <c r="W2623" i="4"/>
  <c r="V2623" i="4"/>
  <c r="U2623" i="4"/>
  <c r="T2623" i="4"/>
  <c r="S2623" i="4"/>
  <c r="R2623" i="4"/>
  <c r="Q2623" i="4"/>
  <c r="P2623" i="4"/>
  <c r="O2623" i="4"/>
  <c r="N2623" i="4"/>
  <c r="M2623" i="4"/>
  <c r="L2623" i="4"/>
  <c r="K2623" i="4"/>
  <c r="J2623" i="4"/>
  <c r="I2623" i="4"/>
  <c r="H2623" i="4"/>
  <c r="G2623" i="4"/>
  <c r="F2623" i="4"/>
  <c r="E2623" i="4"/>
  <c r="D2623" i="4"/>
  <c r="C2623" i="4"/>
  <c r="B2623" i="4"/>
  <c r="A2623" i="4"/>
  <c r="AO2622" i="4"/>
  <c r="AK2622" i="4"/>
  <c r="AJ2622" i="4"/>
  <c r="AI2622" i="4"/>
  <c r="AH2622" i="4"/>
  <c r="AG2622" i="4"/>
  <c r="AF2622" i="4"/>
  <c r="AE2622" i="4"/>
  <c r="AD2622" i="4"/>
  <c r="AC2622" i="4"/>
  <c r="AB2622" i="4"/>
  <c r="AA2622" i="4"/>
  <c r="Z2622" i="4"/>
  <c r="Y2622" i="4"/>
  <c r="X2622" i="4"/>
  <c r="W2622" i="4"/>
  <c r="V2622" i="4"/>
  <c r="U2622" i="4"/>
  <c r="T2622" i="4"/>
  <c r="S2622" i="4"/>
  <c r="R2622" i="4"/>
  <c r="Q2622" i="4"/>
  <c r="P2622" i="4"/>
  <c r="O2622" i="4"/>
  <c r="N2622" i="4"/>
  <c r="M2622" i="4"/>
  <c r="L2622" i="4"/>
  <c r="K2622" i="4"/>
  <c r="J2622" i="4"/>
  <c r="I2622" i="4"/>
  <c r="H2622" i="4"/>
  <c r="G2622" i="4"/>
  <c r="F2622" i="4"/>
  <c r="E2622" i="4"/>
  <c r="D2622" i="4"/>
  <c r="C2622" i="4"/>
  <c r="B2622" i="4"/>
  <c r="A2622" i="4"/>
  <c r="AM2621" i="4"/>
  <c r="AL2621" i="4"/>
  <c r="AK2621" i="4"/>
  <c r="AJ2621" i="4"/>
  <c r="AI2621" i="4"/>
  <c r="AH2621" i="4"/>
  <c r="AG2621" i="4"/>
  <c r="AF2621" i="4"/>
  <c r="AE2621" i="4"/>
  <c r="AD2621" i="4"/>
  <c r="AC2621" i="4"/>
  <c r="AB2621" i="4"/>
  <c r="AA2621" i="4"/>
  <c r="Z2621" i="4"/>
  <c r="Y2621" i="4"/>
  <c r="X2621" i="4"/>
  <c r="W2621" i="4"/>
  <c r="V2621" i="4"/>
  <c r="U2621" i="4"/>
  <c r="T2621" i="4"/>
  <c r="S2621" i="4"/>
  <c r="R2621" i="4"/>
  <c r="Q2621" i="4"/>
  <c r="P2621" i="4"/>
  <c r="O2621" i="4"/>
  <c r="N2621" i="4"/>
  <c r="M2621" i="4"/>
  <c r="L2621" i="4"/>
  <c r="K2621" i="4"/>
  <c r="J2621" i="4"/>
  <c r="I2621" i="4"/>
  <c r="H2621" i="4"/>
  <c r="G2621" i="4"/>
  <c r="F2621" i="4"/>
  <c r="E2621" i="4"/>
  <c r="D2621" i="4"/>
  <c r="C2621" i="4"/>
  <c r="B2621" i="4"/>
  <c r="A2621" i="4"/>
  <c r="AL2620" i="4"/>
  <c r="AK2620" i="4"/>
  <c r="AJ2620" i="4"/>
  <c r="AI2620" i="4"/>
  <c r="AH2620" i="4"/>
  <c r="AG2620" i="4"/>
  <c r="AF2620" i="4"/>
  <c r="AE2620" i="4"/>
  <c r="AD2620" i="4"/>
  <c r="AC2620" i="4"/>
  <c r="AB2620" i="4"/>
  <c r="AA2620" i="4"/>
  <c r="Z2620" i="4"/>
  <c r="Y2620" i="4"/>
  <c r="AM2620" i="4" s="1"/>
  <c r="X2620" i="4"/>
  <c r="W2620" i="4"/>
  <c r="V2620" i="4"/>
  <c r="U2620" i="4"/>
  <c r="T2620" i="4"/>
  <c r="S2620" i="4"/>
  <c r="R2620" i="4"/>
  <c r="Q2620" i="4"/>
  <c r="P2620" i="4"/>
  <c r="O2620" i="4"/>
  <c r="N2620" i="4"/>
  <c r="M2620" i="4"/>
  <c r="L2620" i="4"/>
  <c r="K2620" i="4"/>
  <c r="J2620" i="4"/>
  <c r="I2620" i="4"/>
  <c r="H2620" i="4"/>
  <c r="G2620" i="4"/>
  <c r="F2620" i="4"/>
  <c r="E2620" i="4"/>
  <c r="D2620" i="4"/>
  <c r="AO2620" i="4" s="1"/>
  <c r="C2620" i="4"/>
  <c r="B2620" i="4"/>
  <c r="A2620" i="4"/>
  <c r="AN2619" i="4"/>
  <c r="AM2619" i="4"/>
  <c r="AL2619" i="4"/>
  <c r="AK2619" i="4"/>
  <c r="AJ2619" i="4"/>
  <c r="AI2619" i="4"/>
  <c r="AH2619" i="4"/>
  <c r="AG2619" i="4"/>
  <c r="AF2619" i="4"/>
  <c r="AE2619" i="4"/>
  <c r="AD2619" i="4"/>
  <c r="AC2619" i="4"/>
  <c r="AB2619" i="4"/>
  <c r="AA2619" i="4"/>
  <c r="Z2619" i="4"/>
  <c r="Y2619" i="4"/>
  <c r="X2619" i="4"/>
  <c r="W2619" i="4"/>
  <c r="V2619" i="4"/>
  <c r="U2619" i="4"/>
  <c r="T2619" i="4"/>
  <c r="S2619" i="4"/>
  <c r="R2619" i="4"/>
  <c r="Q2619" i="4"/>
  <c r="P2619" i="4"/>
  <c r="O2619" i="4"/>
  <c r="N2619" i="4"/>
  <c r="M2619" i="4"/>
  <c r="L2619" i="4"/>
  <c r="K2619" i="4"/>
  <c r="J2619" i="4"/>
  <c r="I2619" i="4"/>
  <c r="H2619" i="4"/>
  <c r="G2619" i="4"/>
  <c r="F2619" i="4"/>
  <c r="E2619" i="4"/>
  <c r="D2619" i="4"/>
  <c r="C2619" i="4"/>
  <c r="B2619" i="4"/>
  <c r="A2619" i="4"/>
  <c r="AN2618" i="4"/>
  <c r="AK2618" i="4"/>
  <c r="AJ2618" i="4"/>
  <c r="AI2618" i="4"/>
  <c r="AH2618" i="4"/>
  <c r="AG2618" i="4"/>
  <c r="AF2618" i="4"/>
  <c r="AE2618" i="4"/>
  <c r="AD2618" i="4"/>
  <c r="AC2618" i="4"/>
  <c r="AB2618" i="4"/>
  <c r="AA2618" i="4"/>
  <c r="Z2618" i="4"/>
  <c r="Y2618" i="4"/>
  <c r="X2618" i="4"/>
  <c r="W2618" i="4"/>
  <c r="V2618" i="4"/>
  <c r="U2618" i="4"/>
  <c r="T2618" i="4"/>
  <c r="S2618" i="4"/>
  <c r="R2618" i="4"/>
  <c r="Q2618" i="4"/>
  <c r="P2618" i="4"/>
  <c r="O2618" i="4"/>
  <c r="N2618" i="4"/>
  <c r="M2618" i="4"/>
  <c r="L2618" i="4"/>
  <c r="K2618" i="4"/>
  <c r="J2618" i="4"/>
  <c r="I2618" i="4"/>
  <c r="H2618" i="4"/>
  <c r="AO2618" i="4" s="1"/>
  <c r="G2618" i="4"/>
  <c r="F2618" i="4"/>
  <c r="E2618" i="4"/>
  <c r="D2618" i="4"/>
  <c r="C2618" i="4"/>
  <c r="B2618" i="4"/>
  <c r="A2618" i="4"/>
  <c r="AK2617" i="4"/>
  <c r="AJ2617" i="4"/>
  <c r="AI2617" i="4"/>
  <c r="AH2617" i="4"/>
  <c r="AG2617" i="4"/>
  <c r="AF2617" i="4"/>
  <c r="AE2617" i="4"/>
  <c r="AD2617" i="4"/>
  <c r="AC2617" i="4"/>
  <c r="AB2617" i="4"/>
  <c r="AA2617" i="4"/>
  <c r="Z2617" i="4"/>
  <c r="Y2617" i="4"/>
  <c r="X2617" i="4"/>
  <c r="W2617" i="4"/>
  <c r="V2617" i="4"/>
  <c r="U2617" i="4"/>
  <c r="T2617" i="4"/>
  <c r="S2617" i="4"/>
  <c r="R2617" i="4"/>
  <c r="Q2617" i="4"/>
  <c r="P2617" i="4"/>
  <c r="O2617" i="4"/>
  <c r="N2617" i="4"/>
  <c r="M2617" i="4"/>
  <c r="L2617" i="4"/>
  <c r="K2617" i="4"/>
  <c r="J2617" i="4"/>
  <c r="I2617" i="4"/>
  <c r="H2617" i="4"/>
  <c r="G2617" i="4"/>
  <c r="F2617" i="4"/>
  <c r="E2617" i="4"/>
  <c r="D2617" i="4"/>
  <c r="AO2617" i="4" s="1"/>
  <c r="C2617" i="4"/>
  <c r="B2617" i="4"/>
  <c r="A2617" i="4"/>
  <c r="AL2616" i="4"/>
  <c r="AK2616" i="4"/>
  <c r="AJ2616" i="4"/>
  <c r="AI2616" i="4"/>
  <c r="AH2616" i="4"/>
  <c r="AG2616" i="4"/>
  <c r="AF2616" i="4"/>
  <c r="AE2616" i="4"/>
  <c r="AD2616" i="4"/>
  <c r="AC2616" i="4"/>
  <c r="AB2616" i="4"/>
  <c r="AA2616" i="4"/>
  <c r="Z2616" i="4"/>
  <c r="Y2616" i="4"/>
  <c r="AM2616" i="4" s="1"/>
  <c r="X2616" i="4"/>
  <c r="W2616" i="4"/>
  <c r="V2616" i="4"/>
  <c r="U2616" i="4"/>
  <c r="T2616" i="4"/>
  <c r="S2616" i="4"/>
  <c r="R2616" i="4"/>
  <c r="Q2616" i="4"/>
  <c r="P2616" i="4"/>
  <c r="O2616" i="4"/>
  <c r="N2616" i="4"/>
  <c r="M2616" i="4"/>
  <c r="L2616" i="4"/>
  <c r="K2616" i="4"/>
  <c r="J2616" i="4"/>
  <c r="I2616" i="4"/>
  <c r="H2616" i="4"/>
  <c r="G2616" i="4"/>
  <c r="F2616" i="4"/>
  <c r="E2616" i="4"/>
  <c r="D2616" i="4"/>
  <c r="C2616" i="4"/>
  <c r="B2616" i="4"/>
  <c r="A2616" i="4"/>
  <c r="AM2615" i="4"/>
  <c r="AL2615" i="4"/>
  <c r="AK2615" i="4"/>
  <c r="AJ2615" i="4"/>
  <c r="AI2615" i="4"/>
  <c r="AH2615" i="4"/>
  <c r="AG2615" i="4"/>
  <c r="AF2615" i="4"/>
  <c r="AE2615" i="4"/>
  <c r="AD2615" i="4"/>
  <c r="AC2615" i="4"/>
  <c r="AB2615" i="4"/>
  <c r="AA2615" i="4"/>
  <c r="Z2615" i="4"/>
  <c r="Y2615" i="4"/>
  <c r="X2615" i="4"/>
  <c r="W2615" i="4"/>
  <c r="V2615" i="4"/>
  <c r="U2615" i="4"/>
  <c r="T2615" i="4"/>
  <c r="S2615" i="4"/>
  <c r="R2615" i="4"/>
  <c r="Q2615" i="4"/>
  <c r="P2615" i="4"/>
  <c r="O2615" i="4"/>
  <c r="N2615" i="4"/>
  <c r="M2615" i="4"/>
  <c r="L2615" i="4"/>
  <c r="K2615" i="4"/>
  <c r="J2615" i="4"/>
  <c r="I2615" i="4"/>
  <c r="H2615" i="4"/>
  <c r="G2615" i="4"/>
  <c r="F2615" i="4"/>
  <c r="E2615" i="4"/>
  <c r="D2615" i="4"/>
  <c r="C2615" i="4"/>
  <c r="B2615" i="4"/>
  <c r="A2615" i="4"/>
  <c r="AN2614" i="4"/>
  <c r="AM2614" i="4"/>
  <c r="AL2614" i="4"/>
  <c r="AK2614" i="4"/>
  <c r="AJ2614" i="4"/>
  <c r="AI2614" i="4"/>
  <c r="AH2614" i="4"/>
  <c r="AG2614" i="4"/>
  <c r="AF2614" i="4"/>
  <c r="AE2614" i="4"/>
  <c r="AD2614" i="4"/>
  <c r="AC2614" i="4"/>
  <c r="AB2614" i="4"/>
  <c r="AA2614" i="4"/>
  <c r="Z2614" i="4"/>
  <c r="Y2614" i="4"/>
  <c r="X2614" i="4"/>
  <c r="W2614" i="4"/>
  <c r="V2614" i="4"/>
  <c r="U2614" i="4"/>
  <c r="T2614" i="4"/>
  <c r="S2614" i="4"/>
  <c r="R2614" i="4"/>
  <c r="Q2614" i="4"/>
  <c r="P2614" i="4"/>
  <c r="O2614" i="4"/>
  <c r="N2614" i="4"/>
  <c r="M2614" i="4"/>
  <c r="L2614" i="4"/>
  <c r="K2614" i="4"/>
  <c r="J2614" i="4"/>
  <c r="I2614" i="4"/>
  <c r="H2614" i="4"/>
  <c r="G2614" i="4"/>
  <c r="F2614" i="4"/>
  <c r="E2614" i="4"/>
  <c r="AO2614" i="4" s="1"/>
  <c r="D2614" i="4"/>
  <c r="C2614" i="4"/>
  <c r="B2614" i="4"/>
  <c r="A2614" i="4"/>
  <c r="AN2613" i="4"/>
  <c r="AM2613" i="4"/>
  <c r="AK2613" i="4"/>
  <c r="AJ2613" i="4"/>
  <c r="AI2613" i="4"/>
  <c r="AH2613" i="4"/>
  <c r="AG2613" i="4"/>
  <c r="AF2613" i="4"/>
  <c r="AE2613" i="4"/>
  <c r="AD2613" i="4"/>
  <c r="AC2613" i="4"/>
  <c r="AB2613" i="4"/>
  <c r="AA2613" i="4"/>
  <c r="Z2613" i="4"/>
  <c r="Y2613" i="4"/>
  <c r="AL2613" i="4" s="1"/>
  <c r="X2613" i="4"/>
  <c r="W2613" i="4"/>
  <c r="V2613" i="4"/>
  <c r="U2613" i="4"/>
  <c r="T2613" i="4"/>
  <c r="S2613" i="4"/>
  <c r="R2613" i="4"/>
  <c r="Q2613" i="4"/>
  <c r="P2613" i="4"/>
  <c r="O2613" i="4"/>
  <c r="N2613" i="4"/>
  <c r="M2613" i="4"/>
  <c r="L2613" i="4"/>
  <c r="K2613" i="4"/>
  <c r="J2613" i="4"/>
  <c r="I2613" i="4"/>
  <c r="H2613" i="4"/>
  <c r="AO2613" i="4" s="1"/>
  <c r="G2613" i="4"/>
  <c r="F2613" i="4"/>
  <c r="E2613" i="4"/>
  <c r="D2613" i="4"/>
  <c r="C2613" i="4"/>
  <c r="B2613" i="4"/>
  <c r="A2613" i="4"/>
  <c r="AK2612" i="4"/>
  <c r="AJ2612" i="4"/>
  <c r="AI2612" i="4"/>
  <c r="AH2612" i="4"/>
  <c r="AG2612" i="4"/>
  <c r="AF2612" i="4"/>
  <c r="AE2612" i="4"/>
  <c r="AD2612" i="4"/>
  <c r="AC2612" i="4"/>
  <c r="AB2612" i="4"/>
  <c r="AN2612" i="4" s="1"/>
  <c r="AA2612" i="4"/>
  <c r="Z2612" i="4"/>
  <c r="Y2612" i="4"/>
  <c r="X2612" i="4"/>
  <c r="W2612" i="4"/>
  <c r="V2612" i="4"/>
  <c r="U2612" i="4"/>
  <c r="T2612" i="4"/>
  <c r="S2612" i="4"/>
  <c r="R2612" i="4"/>
  <c r="Q2612" i="4"/>
  <c r="P2612" i="4"/>
  <c r="O2612" i="4"/>
  <c r="N2612" i="4"/>
  <c r="M2612" i="4"/>
  <c r="L2612" i="4"/>
  <c r="K2612" i="4"/>
  <c r="J2612" i="4"/>
  <c r="I2612" i="4"/>
  <c r="H2612" i="4"/>
  <c r="G2612" i="4"/>
  <c r="F2612" i="4"/>
  <c r="E2612" i="4"/>
  <c r="D2612" i="4"/>
  <c r="C2612" i="4"/>
  <c r="B2612" i="4"/>
  <c r="A2612" i="4"/>
  <c r="AM2611" i="4"/>
  <c r="AL2611" i="4"/>
  <c r="AK2611" i="4"/>
  <c r="AJ2611" i="4"/>
  <c r="AI2611" i="4"/>
  <c r="AH2611" i="4"/>
  <c r="AG2611" i="4"/>
  <c r="AF2611" i="4"/>
  <c r="AE2611" i="4"/>
  <c r="AD2611" i="4"/>
  <c r="AC2611" i="4"/>
  <c r="AB2611" i="4"/>
  <c r="AA2611" i="4"/>
  <c r="Z2611" i="4"/>
  <c r="Y2611" i="4"/>
  <c r="X2611" i="4"/>
  <c r="W2611" i="4"/>
  <c r="V2611" i="4"/>
  <c r="U2611" i="4"/>
  <c r="T2611" i="4"/>
  <c r="S2611" i="4"/>
  <c r="R2611" i="4"/>
  <c r="Q2611" i="4"/>
  <c r="P2611" i="4"/>
  <c r="O2611" i="4"/>
  <c r="N2611" i="4"/>
  <c r="M2611" i="4"/>
  <c r="L2611" i="4"/>
  <c r="K2611" i="4"/>
  <c r="J2611" i="4"/>
  <c r="I2611" i="4"/>
  <c r="H2611" i="4"/>
  <c r="G2611" i="4"/>
  <c r="F2611" i="4"/>
  <c r="E2611" i="4"/>
  <c r="D2611" i="4"/>
  <c r="C2611" i="4"/>
  <c r="B2611" i="4"/>
  <c r="A2611" i="4"/>
  <c r="AM2610" i="4"/>
  <c r="AL2610" i="4"/>
  <c r="AK2610" i="4"/>
  <c r="AJ2610" i="4"/>
  <c r="AI2610" i="4"/>
  <c r="AH2610" i="4"/>
  <c r="AG2610" i="4"/>
  <c r="AF2610" i="4"/>
  <c r="AE2610" i="4"/>
  <c r="AD2610" i="4"/>
  <c r="AC2610" i="4"/>
  <c r="AB2610" i="4"/>
  <c r="AA2610" i="4"/>
  <c r="Z2610" i="4"/>
  <c r="Y2610" i="4"/>
  <c r="X2610" i="4"/>
  <c r="W2610" i="4"/>
  <c r="V2610" i="4"/>
  <c r="U2610" i="4"/>
  <c r="T2610" i="4"/>
  <c r="S2610" i="4"/>
  <c r="R2610" i="4"/>
  <c r="Q2610" i="4"/>
  <c r="P2610" i="4"/>
  <c r="O2610" i="4"/>
  <c r="N2610" i="4"/>
  <c r="M2610" i="4"/>
  <c r="L2610" i="4"/>
  <c r="K2610" i="4"/>
  <c r="J2610" i="4"/>
  <c r="I2610" i="4"/>
  <c r="H2610" i="4"/>
  <c r="G2610" i="4"/>
  <c r="F2610" i="4"/>
  <c r="E2610" i="4"/>
  <c r="D2610" i="4"/>
  <c r="AO2610" i="4" s="1"/>
  <c r="C2610" i="4"/>
  <c r="B2610" i="4"/>
  <c r="A2610" i="4"/>
  <c r="AN2609" i="4"/>
  <c r="AM2609" i="4"/>
  <c r="AL2609" i="4"/>
  <c r="AK2609" i="4"/>
  <c r="AJ2609" i="4"/>
  <c r="AI2609" i="4"/>
  <c r="AH2609" i="4"/>
  <c r="AG2609" i="4"/>
  <c r="AF2609" i="4"/>
  <c r="AE2609" i="4"/>
  <c r="AD2609" i="4"/>
  <c r="AC2609" i="4"/>
  <c r="AB2609" i="4"/>
  <c r="AA2609" i="4"/>
  <c r="Z2609" i="4"/>
  <c r="Y2609" i="4"/>
  <c r="X2609" i="4"/>
  <c r="W2609" i="4"/>
  <c r="V2609" i="4"/>
  <c r="U2609" i="4"/>
  <c r="T2609" i="4"/>
  <c r="S2609" i="4"/>
  <c r="R2609" i="4"/>
  <c r="Q2609" i="4"/>
  <c r="P2609" i="4"/>
  <c r="O2609" i="4"/>
  <c r="N2609" i="4"/>
  <c r="M2609" i="4"/>
  <c r="L2609" i="4"/>
  <c r="K2609" i="4"/>
  <c r="J2609" i="4"/>
  <c r="I2609" i="4"/>
  <c r="H2609" i="4"/>
  <c r="G2609" i="4"/>
  <c r="F2609" i="4"/>
  <c r="E2609" i="4"/>
  <c r="D2609" i="4"/>
  <c r="C2609" i="4"/>
  <c r="B2609" i="4"/>
  <c r="A2609" i="4"/>
  <c r="AN2608" i="4"/>
  <c r="AK2608" i="4"/>
  <c r="AJ2608" i="4"/>
  <c r="AI2608" i="4"/>
  <c r="AH2608" i="4"/>
  <c r="AG2608" i="4"/>
  <c r="AF2608" i="4"/>
  <c r="AE2608" i="4"/>
  <c r="AD2608" i="4"/>
  <c r="AC2608" i="4"/>
  <c r="AB2608" i="4"/>
  <c r="AA2608" i="4"/>
  <c r="Z2608" i="4"/>
  <c r="Y2608" i="4"/>
  <c r="X2608" i="4"/>
  <c r="W2608" i="4"/>
  <c r="V2608" i="4"/>
  <c r="U2608" i="4"/>
  <c r="T2608" i="4"/>
  <c r="S2608" i="4"/>
  <c r="R2608" i="4"/>
  <c r="Q2608" i="4"/>
  <c r="P2608" i="4"/>
  <c r="O2608" i="4"/>
  <c r="N2608" i="4"/>
  <c r="M2608" i="4"/>
  <c r="L2608" i="4"/>
  <c r="K2608" i="4"/>
  <c r="J2608" i="4"/>
  <c r="I2608" i="4"/>
  <c r="H2608" i="4"/>
  <c r="AO2608" i="4" s="1"/>
  <c r="G2608" i="4"/>
  <c r="F2608" i="4"/>
  <c r="E2608" i="4"/>
  <c r="D2608" i="4"/>
  <c r="C2608" i="4"/>
  <c r="B2608" i="4"/>
  <c r="A2608" i="4"/>
  <c r="AN2607" i="4"/>
  <c r="AK2607" i="4"/>
  <c r="AJ2607" i="4"/>
  <c r="AI2607" i="4"/>
  <c r="AH2607" i="4"/>
  <c r="AG2607" i="4"/>
  <c r="AF2607" i="4"/>
  <c r="AE2607" i="4"/>
  <c r="AD2607" i="4"/>
  <c r="AC2607" i="4"/>
  <c r="AB2607" i="4"/>
  <c r="AA2607" i="4"/>
  <c r="Z2607" i="4"/>
  <c r="Y2607" i="4"/>
  <c r="X2607" i="4"/>
  <c r="W2607" i="4"/>
  <c r="V2607" i="4"/>
  <c r="U2607" i="4"/>
  <c r="T2607" i="4"/>
  <c r="S2607" i="4"/>
  <c r="R2607" i="4"/>
  <c r="Q2607" i="4"/>
  <c r="P2607" i="4"/>
  <c r="O2607" i="4"/>
  <c r="N2607" i="4"/>
  <c r="M2607" i="4"/>
  <c r="L2607" i="4"/>
  <c r="K2607" i="4"/>
  <c r="J2607" i="4"/>
  <c r="I2607" i="4"/>
  <c r="H2607" i="4"/>
  <c r="G2607" i="4"/>
  <c r="F2607" i="4"/>
  <c r="E2607" i="4"/>
  <c r="D2607" i="4"/>
  <c r="C2607" i="4"/>
  <c r="AO2607" i="4" s="1"/>
  <c r="B2607" i="4"/>
  <c r="A2607" i="4"/>
  <c r="AM2606" i="4"/>
  <c r="AL2606" i="4"/>
  <c r="AK2606" i="4"/>
  <c r="AJ2606" i="4"/>
  <c r="AI2606" i="4"/>
  <c r="AH2606" i="4"/>
  <c r="AG2606" i="4"/>
  <c r="AF2606" i="4"/>
  <c r="AE2606" i="4"/>
  <c r="AD2606" i="4"/>
  <c r="AC2606" i="4"/>
  <c r="AB2606" i="4"/>
  <c r="AA2606" i="4"/>
  <c r="Z2606" i="4"/>
  <c r="Y2606" i="4"/>
  <c r="X2606" i="4"/>
  <c r="W2606" i="4"/>
  <c r="V2606" i="4"/>
  <c r="U2606" i="4"/>
  <c r="T2606" i="4"/>
  <c r="S2606" i="4"/>
  <c r="R2606" i="4"/>
  <c r="Q2606" i="4"/>
  <c r="P2606" i="4"/>
  <c r="O2606" i="4"/>
  <c r="N2606" i="4"/>
  <c r="M2606" i="4"/>
  <c r="L2606" i="4"/>
  <c r="K2606" i="4"/>
  <c r="J2606" i="4"/>
  <c r="I2606" i="4"/>
  <c r="H2606" i="4"/>
  <c r="G2606" i="4"/>
  <c r="F2606" i="4"/>
  <c r="E2606" i="4"/>
  <c r="D2606" i="4"/>
  <c r="C2606" i="4"/>
  <c r="B2606" i="4"/>
  <c r="A2606" i="4"/>
  <c r="AM2605" i="4"/>
  <c r="AL2605" i="4"/>
  <c r="AK2605" i="4"/>
  <c r="AJ2605" i="4"/>
  <c r="AI2605" i="4"/>
  <c r="AH2605" i="4"/>
  <c r="AG2605" i="4"/>
  <c r="AF2605" i="4"/>
  <c r="AE2605" i="4"/>
  <c r="AD2605" i="4"/>
  <c r="AC2605" i="4"/>
  <c r="AB2605" i="4"/>
  <c r="AA2605" i="4"/>
  <c r="Z2605" i="4"/>
  <c r="Y2605" i="4"/>
  <c r="X2605" i="4"/>
  <c r="W2605" i="4"/>
  <c r="V2605" i="4"/>
  <c r="U2605" i="4"/>
  <c r="T2605" i="4"/>
  <c r="S2605" i="4"/>
  <c r="R2605" i="4"/>
  <c r="Q2605" i="4"/>
  <c r="P2605" i="4"/>
  <c r="O2605" i="4"/>
  <c r="N2605" i="4"/>
  <c r="M2605" i="4"/>
  <c r="L2605" i="4"/>
  <c r="K2605" i="4"/>
  <c r="J2605" i="4"/>
  <c r="I2605" i="4"/>
  <c r="H2605" i="4"/>
  <c r="G2605" i="4"/>
  <c r="F2605" i="4"/>
  <c r="E2605" i="4"/>
  <c r="D2605" i="4"/>
  <c r="AO2605" i="4" s="1"/>
  <c r="C2605" i="4"/>
  <c r="B2605" i="4"/>
  <c r="A2605" i="4"/>
  <c r="AN2604" i="4"/>
  <c r="AK2604" i="4"/>
  <c r="AJ2604" i="4"/>
  <c r="AI2604" i="4"/>
  <c r="AH2604" i="4"/>
  <c r="AG2604" i="4"/>
  <c r="AF2604" i="4"/>
  <c r="AE2604" i="4"/>
  <c r="AD2604" i="4"/>
  <c r="AC2604" i="4"/>
  <c r="AB2604" i="4"/>
  <c r="AA2604" i="4"/>
  <c r="Z2604" i="4"/>
  <c r="Y2604" i="4"/>
  <c r="X2604" i="4"/>
  <c r="W2604" i="4"/>
  <c r="V2604" i="4"/>
  <c r="U2604" i="4"/>
  <c r="T2604" i="4"/>
  <c r="S2604" i="4"/>
  <c r="R2604" i="4"/>
  <c r="Q2604" i="4"/>
  <c r="P2604" i="4"/>
  <c r="O2604" i="4"/>
  <c r="N2604" i="4"/>
  <c r="M2604" i="4"/>
  <c r="L2604" i="4"/>
  <c r="K2604" i="4"/>
  <c r="J2604" i="4"/>
  <c r="I2604" i="4"/>
  <c r="AO2604" i="4" s="1"/>
  <c r="H2604" i="4"/>
  <c r="G2604" i="4"/>
  <c r="F2604" i="4"/>
  <c r="E2604" i="4"/>
  <c r="D2604" i="4"/>
  <c r="C2604" i="4"/>
  <c r="B2604" i="4"/>
  <c r="A2604" i="4"/>
  <c r="AN2603" i="4"/>
  <c r="AK2603" i="4"/>
  <c r="AJ2603" i="4"/>
  <c r="AI2603" i="4"/>
  <c r="AH2603" i="4"/>
  <c r="AG2603" i="4"/>
  <c r="AF2603" i="4"/>
  <c r="AE2603" i="4"/>
  <c r="AD2603" i="4"/>
  <c r="AC2603" i="4"/>
  <c r="AB2603" i="4"/>
  <c r="AA2603" i="4"/>
  <c r="Z2603" i="4"/>
  <c r="Y2603" i="4"/>
  <c r="X2603" i="4"/>
  <c r="W2603" i="4"/>
  <c r="V2603" i="4"/>
  <c r="U2603" i="4"/>
  <c r="T2603" i="4"/>
  <c r="S2603" i="4"/>
  <c r="R2603" i="4"/>
  <c r="Q2603" i="4"/>
  <c r="P2603" i="4"/>
  <c r="O2603" i="4"/>
  <c r="N2603" i="4"/>
  <c r="M2603" i="4"/>
  <c r="L2603" i="4"/>
  <c r="K2603" i="4"/>
  <c r="J2603" i="4"/>
  <c r="I2603" i="4"/>
  <c r="AO2603" i="4" s="1"/>
  <c r="H2603" i="4"/>
  <c r="G2603" i="4"/>
  <c r="F2603" i="4"/>
  <c r="E2603" i="4"/>
  <c r="D2603" i="4"/>
  <c r="C2603" i="4"/>
  <c r="B2603" i="4"/>
  <c r="A2603" i="4"/>
  <c r="AM2602" i="4"/>
  <c r="AL2602" i="4"/>
  <c r="AK2602" i="4"/>
  <c r="AJ2602" i="4"/>
  <c r="AI2602" i="4"/>
  <c r="AH2602" i="4"/>
  <c r="AG2602" i="4"/>
  <c r="AF2602" i="4"/>
  <c r="AE2602" i="4"/>
  <c r="AD2602" i="4"/>
  <c r="AC2602" i="4"/>
  <c r="AB2602" i="4"/>
  <c r="AA2602" i="4"/>
  <c r="Z2602" i="4"/>
  <c r="Y2602" i="4"/>
  <c r="X2602" i="4"/>
  <c r="W2602" i="4"/>
  <c r="V2602" i="4"/>
  <c r="U2602" i="4"/>
  <c r="T2602" i="4"/>
  <c r="S2602" i="4"/>
  <c r="R2602" i="4"/>
  <c r="Q2602" i="4"/>
  <c r="P2602" i="4"/>
  <c r="O2602" i="4"/>
  <c r="N2602" i="4"/>
  <c r="M2602" i="4"/>
  <c r="L2602" i="4"/>
  <c r="K2602" i="4"/>
  <c r="J2602" i="4"/>
  <c r="I2602" i="4"/>
  <c r="H2602" i="4"/>
  <c r="G2602" i="4"/>
  <c r="F2602" i="4"/>
  <c r="E2602" i="4"/>
  <c r="D2602" i="4"/>
  <c r="C2602" i="4"/>
  <c r="B2602" i="4"/>
  <c r="A2602" i="4"/>
  <c r="AM2601" i="4"/>
  <c r="AL2601" i="4"/>
  <c r="AK2601" i="4"/>
  <c r="AJ2601" i="4"/>
  <c r="AI2601" i="4"/>
  <c r="AH2601" i="4"/>
  <c r="AG2601" i="4"/>
  <c r="AF2601" i="4"/>
  <c r="AE2601" i="4"/>
  <c r="AD2601" i="4"/>
  <c r="AC2601" i="4"/>
  <c r="AB2601" i="4"/>
  <c r="AA2601" i="4"/>
  <c r="Z2601" i="4"/>
  <c r="Y2601" i="4"/>
  <c r="X2601" i="4"/>
  <c r="W2601" i="4"/>
  <c r="V2601" i="4"/>
  <c r="U2601" i="4"/>
  <c r="T2601" i="4"/>
  <c r="S2601" i="4"/>
  <c r="R2601" i="4"/>
  <c r="Q2601" i="4"/>
  <c r="P2601" i="4"/>
  <c r="O2601" i="4"/>
  <c r="N2601" i="4"/>
  <c r="M2601" i="4"/>
  <c r="L2601" i="4"/>
  <c r="K2601" i="4"/>
  <c r="J2601" i="4"/>
  <c r="I2601" i="4"/>
  <c r="H2601" i="4"/>
  <c r="G2601" i="4"/>
  <c r="F2601" i="4"/>
  <c r="E2601" i="4"/>
  <c r="D2601" i="4"/>
  <c r="AO2601" i="4" s="1"/>
  <c r="C2601" i="4"/>
  <c r="B2601" i="4"/>
  <c r="A2601" i="4"/>
  <c r="AN2600" i="4"/>
  <c r="AK2600" i="4"/>
  <c r="AJ2600" i="4"/>
  <c r="AI2600" i="4"/>
  <c r="AH2600" i="4"/>
  <c r="AG2600" i="4"/>
  <c r="AF2600" i="4"/>
  <c r="AE2600" i="4"/>
  <c r="AD2600" i="4"/>
  <c r="AC2600" i="4"/>
  <c r="AB2600" i="4"/>
  <c r="AA2600" i="4"/>
  <c r="Z2600" i="4"/>
  <c r="Y2600" i="4"/>
  <c r="X2600" i="4"/>
  <c r="W2600" i="4"/>
  <c r="V2600" i="4"/>
  <c r="U2600" i="4"/>
  <c r="T2600" i="4"/>
  <c r="S2600" i="4"/>
  <c r="R2600" i="4"/>
  <c r="Q2600" i="4"/>
  <c r="P2600" i="4"/>
  <c r="O2600" i="4"/>
  <c r="N2600" i="4"/>
  <c r="M2600" i="4"/>
  <c r="L2600" i="4"/>
  <c r="K2600" i="4"/>
  <c r="J2600" i="4"/>
  <c r="I2600" i="4"/>
  <c r="AO2600" i="4" s="1"/>
  <c r="H2600" i="4"/>
  <c r="G2600" i="4"/>
  <c r="F2600" i="4"/>
  <c r="E2600" i="4"/>
  <c r="D2600" i="4"/>
  <c r="C2600" i="4"/>
  <c r="B2600" i="4"/>
  <c r="A2600" i="4"/>
  <c r="AN2599" i="4"/>
  <c r="AK2599" i="4"/>
  <c r="AJ2599" i="4"/>
  <c r="AI2599" i="4"/>
  <c r="AH2599" i="4"/>
  <c r="AG2599" i="4"/>
  <c r="AF2599" i="4"/>
  <c r="AE2599" i="4"/>
  <c r="AD2599" i="4"/>
  <c r="AC2599" i="4"/>
  <c r="AB2599" i="4"/>
  <c r="AA2599" i="4"/>
  <c r="Z2599" i="4"/>
  <c r="Y2599" i="4"/>
  <c r="X2599" i="4"/>
  <c r="W2599" i="4"/>
  <c r="V2599" i="4"/>
  <c r="U2599" i="4"/>
  <c r="T2599" i="4"/>
  <c r="S2599" i="4"/>
  <c r="R2599" i="4"/>
  <c r="Q2599" i="4"/>
  <c r="P2599" i="4"/>
  <c r="O2599" i="4"/>
  <c r="N2599" i="4"/>
  <c r="M2599" i="4"/>
  <c r="L2599" i="4"/>
  <c r="K2599" i="4"/>
  <c r="J2599" i="4"/>
  <c r="I2599" i="4"/>
  <c r="AO2599" i="4" s="1"/>
  <c r="H2599" i="4"/>
  <c r="G2599" i="4"/>
  <c r="F2599" i="4"/>
  <c r="E2599" i="4"/>
  <c r="D2599" i="4"/>
  <c r="C2599" i="4"/>
  <c r="B2599" i="4"/>
  <c r="A2599" i="4"/>
  <c r="AM2598" i="4"/>
  <c r="AL2598" i="4"/>
  <c r="AK2598" i="4"/>
  <c r="AJ2598" i="4"/>
  <c r="AI2598" i="4"/>
  <c r="AH2598" i="4"/>
  <c r="AG2598" i="4"/>
  <c r="AF2598" i="4"/>
  <c r="AE2598" i="4"/>
  <c r="AD2598" i="4"/>
  <c r="AC2598" i="4"/>
  <c r="AB2598" i="4"/>
  <c r="AA2598" i="4"/>
  <c r="Z2598" i="4"/>
  <c r="Y2598" i="4"/>
  <c r="X2598" i="4"/>
  <c r="W2598" i="4"/>
  <c r="V2598" i="4"/>
  <c r="U2598" i="4"/>
  <c r="T2598" i="4"/>
  <c r="S2598" i="4"/>
  <c r="R2598" i="4"/>
  <c r="Q2598" i="4"/>
  <c r="P2598" i="4"/>
  <c r="O2598" i="4"/>
  <c r="N2598" i="4"/>
  <c r="M2598" i="4"/>
  <c r="L2598" i="4"/>
  <c r="K2598" i="4"/>
  <c r="J2598" i="4"/>
  <c r="I2598" i="4"/>
  <c r="H2598" i="4"/>
  <c r="G2598" i="4"/>
  <c r="F2598" i="4"/>
  <c r="E2598" i="4"/>
  <c r="D2598" i="4"/>
  <c r="C2598" i="4"/>
  <c r="B2598" i="4"/>
  <c r="A2598" i="4"/>
  <c r="AM2597" i="4"/>
  <c r="AL2597" i="4"/>
  <c r="AK2597" i="4"/>
  <c r="AJ2597" i="4"/>
  <c r="AI2597" i="4"/>
  <c r="AH2597" i="4"/>
  <c r="AG2597" i="4"/>
  <c r="AF2597" i="4"/>
  <c r="AE2597" i="4"/>
  <c r="AD2597" i="4"/>
  <c r="AC2597" i="4"/>
  <c r="AB2597" i="4"/>
  <c r="AA2597" i="4"/>
  <c r="Z2597" i="4"/>
  <c r="Y2597" i="4"/>
  <c r="X2597" i="4"/>
  <c r="W2597" i="4"/>
  <c r="V2597" i="4"/>
  <c r="U2597" i="4"/>
  <c r="T2597" i="4"/>
  <c r="S2597" i="4"/>
  <c r="R2597" i="4"/>
  <c r="Q2597" i="4"/>
  <c r="P2597" i="4"/>
  <c r="O2597" i="4"/>
  <c r="N2597" i="4"/>
  <c r="M2597" i="4"/>
  <c r="L2597" i="4"/>
  <c r="K2597" i="4"/>
  <c r="J2597" i="4"/>
  <c r="I2597" i="4"/>
  <c r="H2597" i="4"/>
  <c r="G2597" i="4"/>
  <c r="F2597" i="4"/>
  <c r="E2597" i="4"/>
  <c r="D2597" i="4"/>
  <c r="AO2597" i="4" s="1"/>
  <c r="C2597" i="4"/>
  <c r="B2597" i="4"/>
  <c r="A2597" i="4"/>
  <c r="AN2596" i="4"/>
  <c r="AK2596" i="4"/>
  <c r="AJ2596" i="4"/>
  <c r="AI2596" i="4"/>
  <c r="AH2596" i="4"/>
  <c r="AG2596" i="4"/>
  <c r="AF2596" i="4"/>
  <c r="AE2596" i="4"/>
  <c r="AD2596" i="4"/>
  <c r="AC2596" i="4"/>
  <c r="AB2596" i="4"/>
  <c r="AA2596" i="4"/>
  <c r="Z2596" i="4"/>
  <c r="Y2596" i="4"/>
  <c r="X2596" i="4"/>
  <c r="W2596" i="4"/>
  <c r="V2596" i="4"/>
  <c r="U2596" i="4"/>
  <c r="T2596" i="4"/>
  <c r="S2596" i="4"/>
  <c r="R2596" i="4"/>
  <c r="Q2596" i="4"/>
  <c r="P2596" i="4"/>
  <c r="O2596" i="4"/>
  <c r="N2596" i="4"/>
  <c r="M2596" i="4"/>
  <c r="L2596" i="4"/>
  <c r="K2596" i="4"/>
  <c r="J2596" i="4"/>
  <c r="I2596" i="4"/>
  <c r="AO2596" i="4" s="1"/>
  <c r="H2596" i="4"/>
  <c r="G2596" i="4"/>
  <c r="F2596" i="4"/>
  <c r="E2596" i="4"/>
  <c r="D2596" i="4"/>
  <c r="C2596" i="4"/>
  <c r="B2596" i="4"/>
  <c r="A2596" i="4"/>
  <c r="AN2595" i="4"/>
  <c r="AK2595" i="4"/>
  <c r="AJ2595" i="4"/>
  <c r="AI2595" i="4"/>
  <c r="AH2595" i="4"/>
  <c r="AG2595" i="4"/>
  <c r="AF2595" i="4"/>
  <c r="AE2595" i="4"/>
  <c r="AD2595" i="4"/>
  <c r="AC2595" i="4"/>
  <c r="AB2595" i="4"/>
  <c r="AA2595" i="4"/>
  <c r="Z2595" i="4"/>
  <c r="Y2595" i="4"/>
  <c r="X2595" i="4"/>
  <c r="W2595" i="4"/>
  <c r="V2595" i="4"/>
  <c r="U2595" i="4"/>
  <c r="T2595" i="4"/>
  <c r="S2595" i="4"/>
  <c r="R2595" i="4"/>
  <c r="Q2595" i="4"/>
  <c r="P2595" i="4"/>
  <c r="O2595" i="4"/>
  <c r="N2595" i="4"/>
  <c r="M2595" i="4"/>
  <c r="L2595" i="4"/>
  <c r="K2595" i="4"/>
  <c r="J2595" i="4"/>
  <c r="I2595" i="4"/>
  <c r="H2595" i="4"/>
  <c r="AO2595" i="4" s="1"/>
  <c r="G2595" i="4"/>
  <c r="F2595" i="4"/>
  <c r="E2595" i="4"/>
  <c r="D2595" i="4"/>
  <c r="C2595" i="4"/>
  <c r="B2595" i="4"/>
  <c r="A2595" i="4"/>
  <c r="AM2594" i="4"/>
  <c r="AL2594" i="4"/>
  <c r="AK2594" i="4"/>
  <c r="AJ2594" i="4"/>
  <c r="AI2594" i="4"/>
  <c r="AH2594" i="4"/>
  <c r="AG2594" i="4"/>
  <c r="AF2594" i="4"/>
  <c r="AE2594" i="4"/>
  <c r="AD2594" i="4"/>
  <c r="AC2594" i="4"/>
  <c r="AB2594" i="4"/>
  <c r="AA2594" i="4"/>
  <c r="Z2594" i="4"/>
  <c r="Y2594" i="4"/>
  <c r="X2594" i="4"/>
  <c r="W2594" i="4"/>
  <c r="V2594" i="4"/>
  <c r="U2594" i="4"/>
  <c r="T2594" i="4"/>
  <c r="S2594" i="4"/>
  <c r="R2594" i="4"/>
  <c r="Q2594" i="4"/>
  <c r="P2594" i="4"/>
  <c r="O2594" i="4"/>
  <c r="N2594" i="4"/>
  <c r="M2594" i="4"/>
  <c r="L2594" i="4"/>
  <c r="K2594" i="4"/>
  <c r="J2594" i="4"/>
  <c r="I2594" i="4"/>
  <c r="H2594" i="4"/>
  <c r="G2594" i="4"/>
  <c r="F2594" i="4"/>
  <c r="E2594" i="4"/>
  <c r="D2594" i="4"/>
  <c r="C2594" i="4"/>
  <c r="B2594" i="4"/>
  <c r="A2594" i="4"/>
  <c r="AM2593" i="4"/>
  <c r="AL2593" i="4"/>
  <c r="AK2593" i="4"/>
  <c r="AJ2593" i="4"/>
  <c r="AI2593" i="4"/>
  <c r="AH2593" i="4"/>
  <c r="AG2593" i="4"/>
  <c r="AF2593" i="4"/>
  <c r="AE2593" i="4"/>
  <c r="AD2593" i="4"/>
  <c r="AC2593" i="4"/>
  <c r="AB2593" i="4"/>
  <c r="AA2593" i="4"/>
  <c r="Z2593" i="4"/>
  <c r="Y2593" i="4"/>
  <c r="X2593" i="4"/>
  <c r="W2593" i="4"/>
  <c r="V2593" i="4"/>
  <c r="U2593" i="4"/>
  <c r="T2593" i="4"/>
  <c r="S2593" i="4"/>
  <c r="R2593" i="4"/>
  <c r="Q2593" i="4"/>
  <c r="P2593" i="4"/>
  <c r="O2593" i="4"/>
  <c r="N2593" i="4"/>
  <c r="M2593" i="4"/>
  <c r="L2593" i="4"/>
  <c r="K2593" i="4"/>
  <c r="J2593" i="4"/>
  <c r="I2593" i="4"/>
  <c r="H2593" i="4"/>
  <c r="G2593" i="4"/>
  <c r="F2593" i="4"/>
  <c r="E2593" i="4"/>
  <c r="D2593" i="4"/>
  <c r="AO2593" i="4" s="1"/>
  <c r="C2593" i="4"/>
  <c r="B2593" i="4"/>
  <c r="A2593" i="4"/>
  <c r="AN2592" i="4"/>
  <c r="AK2592" i="4"/>
  <c r="AJ2592" i="4"/>
  <c r="AI2592" i="4"/>
  <c r="AH2592" i="4"/>
  <c r="AG2592" i="4"/>
  <c r="AF2592" i="4"/>
  <c r="AE2592" i="4"/>
  <c r="AD2592" i="4"/>
  <c r="AC2592" i="4"/>
  <c r="AB2592" i="4"/>
  <c r="AA2592" i="4"/>
  <c r="Z2592" i="4"/>
  <c r="Y2592" i="4"/>
  <c r="X2592" i="4"/>
  <c r="W2592" i="4"/>
  <c r="V2592" i="4"/>
  <c r="U2592" i="4"/>
  <c r="T2592" i="4"/>
  <c r="S2592" i="4"/>
  <c r="R2592" i="4"/>
  <c r="Q2592" i="4"/>
  <c r="P2592" i="4"/>
  <c r="O2592" i="4"/>
  <c r="N2592" i="4"/>
  <c r="M2592" i="4"/>
  <c r="L2592" i="4"/>
  <c r="K2592" i="4"/>
  <c r="J2592" i="4"/>
  <c r="I2592" i="4"/>
  <c r="H2592" i="4"/>
  <c r="AO2592" i="4" s="1"/>
  <c r="G2592" i="4"/>
  <c r="F2592" i="4"/>
  <c r="E2592" i="4"/>
  <c r="D2592" i="4"/>
  <c r="C2592" i="4"/>
  <c r="B2592" i="4"/>
  <c r="A2592" i="4"/>
  <c r="AK2591" i="4"/>
  <c r="AJ2591" i="4"/>
  <c r="AI2591" i="4"/>
  <c r="AH2591" i="4"/>
  <c r="AG2591" i="4"/>
  <c r="AF2591" i="4"/>
  <c r="AE2591" i="4"/>
  <c r="AD2591" i="4"/>
  <c r="AC2591" i="4"/>
  <c r="AB2591" i="4"/>
  <c r="AN2591" i="4" s="1"/>
  <c r="AA2591" i="4"/>
  <c r="Z2591" i="4"/>
  <c r="Y2591" i="4"/>
  <c r="X2591" i="4"/>
  <c r="W2591" i="4"/>
  <c r="V2591" i="4"/>
  <c r="U2591" i="4"/>
  <c r="T2591" i="4"/>
  <c r="S2591" i="4"/>
  <c r="R2591" i="4"/>
  <c r="Q2591" i="4"/>
  <c r="P2591" i="4"/>
  <c r="O2591" i="4"/>
  <c r="N2591" i="4"/>
  <c r="M2591" i="4"/>
  <c r="L2591" i="4"/>
  <c r="K2591" i="4"/>
  <c r="J2591" i="4"/>
  <c r="I2591" i="4"/>
  <c r="H2591" i="4"/>
  <c r="G2591" i="4"/>
  <c r="F2591" i="4"/>
  <c r="E2591" i="4"/>
  <c r="D2591" i="4"/>
  <c r="C2591" i="4"/>
  <c r="B2591" i="4"/>
  <c r="A2591" i="4"/>
  <c r="AM2590" i="4"/>
  <c r="AL2590" i="4"/>
  <c r="AK2590" i="4"/>
  <c r="AJ2590" i="4"/>
  <c r="AI2590" i="4"/>
  <c r="AH2590" i="4"/>
  <c r="AG2590" i="4"/>
  <c r="AF2590" i="4"/>
  <c r="AE2590" i="4"/>
  <c r="AD2590" i="4"/>
  <c r="AC2590" i="4"/>
  <c r="AB2590" i="4"/>
  <c r="AA2590" i="4"/>
  <c r="Z2590" i="4"/>
  <c r="Y2590" i="4"/>
  <c r="X2590" i="4"/>
  <c r="W2590" i="4"/>
  <c r="V2590" i="4"/>
  <c r="U2590" i="4"/>
  <c r="T2590" i="4"/>
  <c r="S2590" i="4"/>
  <c r="R2590" i="4"/>
  <c r="Q2590" i="4"/>
  <c r="P2590" i="4"/>
  <c r="O2590" i="4"/>
  <c r="N2590" i="4"/>
  <c r="M2590" i="4"/>
  <c r="L2590" i="4"/>
  <c r="K2590" i="4"/>
  <c r="J2590" i="4"/>
  <c r="I2590" i="4"/>
  <c r="H2590" i="4"/>
  <c r="G2590" i="4"/>
  <c r="F2590" i="4"/>
  <c r="E2590" i="4"/>
  <c r="D2590" i="4"/>
  <c r="C2590" i="4"/>
  <c r="B2590" i="4"/>
  <c r="A2590" i="4"/>
  <c r="AN2589" i="4"/>
  <c r="AM2589" i="4"/>
  <c r="AL2589" i="4"/>
  <c r="AK2589" i="4"/>
  <c r="AJ2589" i="4"/>
  <c r="AI2589" i="4"/>
  <c r="AH2589" i="4"/>
  <c r="AG2589" i="4"/>
  <c r="AF2589" i="4"/>
  <c r="AE2589" i="4"/>
  <c r="AD2589" i="4"/>
  <c r="AC2589" i="4"/>
  <c r="AB2589" i="4"/>
  <c r="AA2589" i="4"/>
  <c r="Z2589" i="4"/>
  <c r="Y2589" i="4"/>
  <c r="X2589" i="4"/>
  <c r="W2589" i="4"/>
  <c r="V2589" i="4"/>
  <c r="U2589" i="4"/>
  <c r="T2589" i="4"/>
  <c r="S2589" i="4"/>
  <c r="R2589" i="4"/>
  <c r="Q2589" i="4"/>
  <c r="P2589" i="4"/>
  <c r="O2589" i="4"/>
  <c r="N2589" i="4"/>
  <c r="M2589" i="4"/>
  <c r="L2589" i="4"/>
  <c r="K2589" i="4"/>
  <c r="J2589" i="4"/>
  <c r="I2589" i="4"/>
  <c r="H2589" i="4"/>
  <c r="G2589" i="4"/>
  <c r="F2589" i="4"/>
  <c r="E2589" i="4"/>
  <c r="D2589" i="4"/>
  <c r="C2589" i="4"/>
  <c r="B2589" i="4"/>
  <c r="A2589" i="4"/>
  <c r="AN2588" i="4"/>
  <c r="AM2588" i="4"/>
  <c r="AK2588" i="4"/>
  <c r="AJ2588" i="4"/>
  <c r="AI2588" i="4"/>
  <c r="AH2588" i="4"/>
  <c r="AG2588" i="4"/>
  <c r="AF2588" i="4"/>
  <c r="AE2588" i="4"/>
  <c r="AD2588" i="4"/>
  <c r="AC2588" i="4"/>
  <c r="AB2588" i="4"/>
  <c r="AA2588" i="4"/>
  <c r="Z2588" i="4"/>
  <c r="Y2588" i="4"/>
  <c r="AL2588" i="4" s="1"/>
  <c r="X2588" i="4"/>
  <c r="W2588" i="4"/>
  <c r="V2588" i="4"/>
  <c r="U2588" i="4"/>
  <c r="T2588" i="4"/>
  <c r="S2588" i="4"/>
  <c r="R2588" i="4"/>
  <c r="Q2588" i="4"/>
  <c r="P2588" i="4"/>
  <c r="O2588" i="4"/>
  <c r="N2588" i="4"/>
  <c r="M2588" i="4"/>
  <c r="L2588" i="4"/>
  <c r="K2588" i="4"/>
  <c r="J2588" i="4"/>
  <c r="I2588" i="4"/>
  <c r="AO2588" i="4" s="1"/>
  <c r="H2588" i="4"/>
  <c r="G2588" i="4"/>
  <c r="F2588" i="4"/>
  <c r="E2588" i="4"/>
  <c r="D2588" i="4"/>
  <c r="C2588" i="4"/>
  <c r="B2588" i="4"/>
  <c r="A2588" i="4"/>
  <c r="AK2587" i="4"/>
  <c r="AJ2587" i="4"/>
  <c r="AI2587" i="4"/>
  <c r="AH2587" i="4"/>
  <c r="AG2587" i="4"/>
  <c r="AF2587" i="4"/>
  <c r="AE2587" i="4"/>
  <c r="AD2587" i="4"/>
  <c r="AC2587" i="4"/>
  <c r="AB2587" i="4"/>
  <c r="AN2587" i="4" s="1"/>
  <c r="AA2587" i="4"/>
  <c r="Z2587" i="4"/>
  <c r="Y2587" i="4"/>
  <c r="X2587" i="4"/>
  <c r="W2587" i="4"/>
  <c r="V2587" i="4"/>
  <c r="U2587" i="4"/>
  <c r="T2587" i="4"/>
  <c r="S2587" i="4"/>
  <c r="R2587" i="4"/>
  <c r="Q2587" i="4"/>
  <c r="P2587" i="4"/>
  <c r="O2587" i="4"/>
  <c r="N2587" i="4"/>
  <c r="M2587" i="4"/>
  <c r="L2587" i="4"/>
  <c r="K2587" i="4"/>
  <c r="J2587" i="4"/>
  <c r="I2587" i="4"/>
  <c r="H2587" i="4"/>
  <c r="G2587" i="4"/>
  <c r="F2587" i="4"/>
  <c r="E2587" i="4"/>
  <c r="D2587" i="4"/>
  <c r="C2587" i="4"/>
  <c r="AO2587" i="4" s="1"/>
  <c r="B2587" i="4"/>
  <c r="A2587" i="4"/>
  <c r="AM2586" i="4"/>
  <c r="AL2586" i="4"/>
  <c r="AK2586" i="4"/>
  <c r="AJ2586" i="4"/>
  <c r="AI2586" i="4"/>
  <c r="AH2586" i="4"/>
  <c r="AG2586" i="4"/>
  <c r="AF2586" i="4"/>
  <c r="AE2586" i="4"/>
  <c r="AD2586" i="4"/>
  <c r="AC2586" i="4"/>
  <c r="AB2586" i="4"/>
  <c r="AA2586" i="4"/>
  <c r="Z2586" i="4"/>
  <c r="Y2586" i="4"/>
  <c r="X2586" i="4"/>
  <c r="W2586" i="4"/>
  <c r="V2586" i="4"/>
  <c r="U2586" i="4"/>
  <c r="T2586" i="4"/>
  <c r="S2586" i="4"/>
  <c r="R2586" i="4"/>
  <c r="Q2586" i="4"/>
  <c r="P2586" i="4"/>
  <c r="O2586" i="4"/>
  <c r="N2586" i="4"/>
  <c r="M2586" i="4"/>
  <c r="L2586" i="4"/>
  <c r="K2586" i="4"/>
  <c r="J2586" i="4"/>
  <c r="I2586" i="4"/>
  <c r="H2586" i="4"/>
  <c r="G2586" i="4"/>
  <c r="F2586" i="4"/>
  <c r="E2586" i="4"/>
  <c r="D2586" i="4"/>
  <c r="C2586" i="4"/>
  <c r="AO2586" i="4" s="1"/>
  <c r="B2586" i="4"/>
  <c r="A2586" i="4"/>
  <c r="AM2585" i="4"/>
  <c r="AL2585" i="4"/>
  <c r="AK2585" i="4"/>
  <c r="AJ2585" i="4"/>
  <c r="AI2585" i="4"/>
  <c r="AH2585" i="4"/>
  <c r="AG2585" i="4"/>
  <c r="AF2585" i="4"/>
  <c r="AE2585" i="4"/>
  <c r="AD2585" i="4"/>
  <c r="AC2585" i="4"/>
  <c r="AB2585" i="4"/>
  <c r="AN2585" i="4" s="1"/>
  <c r="AA2585" i="4"/>
  <c r="Z2585" i="4"/>
  <c r="Y2585" i="4"/>
  <c r="X2585" i="4"/>
  <c r="W2585" i="4"/>
  <c r="V2585" i="4"/>
  <c r="U2585" i="4"/>
  <c r="T2585" i="4"/>
  <c r="S2585" i="4"/>
  <c r="R2585" i="4"/>
  <c r="Q2585" i="4"/>
  <c r="P2585" i="4"/>
  <c r="O2585" i="4"/>
  <c r="N2585" i="4"/>
  <c r="M2585" i="4"/>
  <c r="L2585" i="4"/>
  <c r="K2585" i="4"/>
  <c r="J2585" i="4"/>
  <c r="I2585" i="4"/>
  <c r="H2585" i="4"/>
  <c r="G2585" i="4"/>
  <c r="F2585" i="4"/>
  <c r="E2585" i="4"/>
  <c r="D2585" i="4"/>
  <c r="C2585" i="4"/>
  <c r="B2585" i="4"/>
  <c r="A2585" i="4"/>
  <c r="AO2584" i="4"/>
  <c r="AN2584" i="4"/>
  <c r="AK2584" i="4"/>
  <c r="AJ2584" i="4"/>
  <c r="AI2584" i="4"/>
  <c r="AH2584" i="4"/>
  <c r="AG2584" i="4"/>
  <c r="AF2584" i="4"/>
  <c r="AE2584" i="4"/>
  <c r="AD2584" i="4"/>
  <c r="AC2584" i="4"/>
  <c r="AB2584" i="4"/>
  <c r="AA2584" i="4"/>
  <c r="Z2584" i="4"/>
  <c r="Y2584" i="4"/>
  <c r="X2584" i="4"/>
  <c r="W2584" i="4"/>
  <c r="V2584" i="4"/>
  <c r="U2584" i="4"/>
  <c r="T2584" i="4"/>
  <c r="S2584" i="4"/>
  <c r="R2584" i="4"/>
  <c r="Q2584" i="4"/>
  <c r="P2584" i="4"/>
  <c r="O2584" i="4"/>
  <c r="N2584" i="4"/>
  <c r="M2584" i="4"/>
  <c r="L2584" i="4"/>
  <c r="K2584" i="4"/>
  <c r="J2584" i="4"/>
  <c r="I2584" i="4"/>
  <c r="H2584" i="4"/>
  <c r="G2584" i="4"/>
  <c r="F2584" i="4"/>
  <c r="E2584" i="4"/>
  <c r="D2584" i="4"/>
  <c r="C2584" i="4"/>
  <c r="B2584" i="4"/>
  <c r="A2584" i="4"/>
  <c r="AK2583" i="4"/>
  <c r="AJ2583" i="4"/>
  <c r="AI2583" i="4"/>
  <c r="AH2583" i="4"/>
  <c r="AG2583" i="4"/>
  <c r="AF2583" i="4"/>
  <c r="AE2583" i="4"/>
  <c r="AD2583" i="4"/>
  <c r="AC2583" i="4"/>
  <c r="AB2583" i="4"/>
  <c r="AA2583" i="4"/>
  <c r="Z2583" i="4"/>
  <c r="Y2583" i="4"/>
  <c r="X2583" i="4"/>
  <c r="W2583" i="4"/>
  <c r="V2583" i="4"/>
  <c r="U2583" i="4"/>
  <c r="T2583" i="4"/>
  <c r="S2583" i="4"/>
  <c r="R2583" i="4"/>
  <c r="Q2583" i="4"/>
  <c r="P2583" i="4"/>
  <c r="O2583" i="4"/>
  <c r="N2583" i="4"/>
  <c r="M2583" i="4"/>
  <c r="L2583" i="4"/>
  <c r="K2583" i="4"/>
  <c r="J2583" i="4"/>
  <c r="I2583" i="4"/>
  <c r="H2583" i="4"/>
  <c r="G2583" i="4"/>
  <c r="F2583" i="4"/>
  <c r="E2583" i="4"/>
  <c r="D2583" i="4"/>
  <c r="C2583" i="4"/>
  <c r="B2583" i="4"/>
  <c r="A2583" i="4"/>
  <c r="AM2582" i="4"/>
  <c r="AL2582" i="4"/>
  <c r="AK2582" i="4"/>
  <c r="AJ2582" i="4"/>
  <c r="AI2582" i="4"/>
  <c r="AH2582" i="4"/>
  <c r="AG2582" i="4"/>
  <c r="AF2582" i="4"/>
  <c r="AE2582" i="4"/>
  <c r="AD2582" i="4"/>
  <c r="AC2582" i="4"/>
  <c r="AB2582" i="4"/>
  <c r="AA2582" i="4"/>
  <c r="Z2582" i="4"/>
  <c r="Y2582" i="4"/>
  <c r="X2582" i="4"/>
  <c r="W2582" i="4"/>
  <c r="V2582" i="4"/>
  <c r="U2582" i="4"/>
  <c r="T2582" i="4"/>
  <c r="S2582" i="4"/>
  <c r="R2582" i="4"/>
  <c r="Q2582" i="4"/>
  <c r="P2582" i="4"/>
  <c r="O2582" i="4"/>
  <c r="N2582" i="4"/>
  <c r="M2582" i="4"/>
  <c r="L2582" i="4"/>
  <c r="K2582" i="4"/>
  <c r="J2582" i="4"/>
  <c r="I2582" i="4"/>
  <c r="H2582" i="4"/>
  <c r="G2582" i="4"/>
  <c r="F2582" i="4"/>
  <c r="E2582" i="4"/>
  <c r="D2582" i="4"/>
  <c r="C2582" i="4"/>
  <c r="B2582" i="4"/>
  <c r="A2582" i="4"/>
  <c r="AM2581" i="4"/>
  <c r="AL2581" i="4"/>
  <c r="AK2581" i="4"/>
  <c r="AJ2581" i="4"/>
  <c r="AI2581" i="4"/>
  <c r="AH2581" i="4"/>
  <c r="AG2581" i="4"/>
  <c r="AF2581" i="4"/>
  <c r="AE2581" i="4"/>
  <c r="AD2581" i="4"/>
  <c r="AC2581" i="4"/>
  <c r="AB2581" i="4"/>
  <c r="AA2581" i="4"/>
  <c r="Z2581" i="4"/>
  <c r="Y2581" i="4"/>
  <c r="X2581" i="4"/>
  <c r="W2581" i="4"/>
  <c r="V2581" i="4"/>
  <c r="U2581" i="4"/>
  <c r="T2581" i="4"/>
  <c r="S2581" i="4"/>
  <c r="R2581" i="4"/>
  <c r="Q2581" i="4"/>
  <c r="P2581" i="4"/>
  <c r="O2581" i="4"/>
  <c r="N2581" i="4"/>
  <c r="M2581" i="4"/>
  <c r="L2581" i="4"/>
  <c r="K2581" i="4"/>
  <c r="J2581" i="4"/>
  <c r="I2581" i="4"/>
  <c r="H2581" i="4"/>
  <c r="G2581" i="4"/>
  <c r="F2581" i="4"/>
  <c r="E2581" i="4"/>
  <c r="D2581" i="4"/>
  <c r="C2581" i="4"/>
  <c r="B2581" i="4"/>
  <c r="A2581" i="4"/>
  <c r="AN2580" i="4"/>
  <c r="AM2580" i="4"/>
  <c r="AL2580" i="4"/>
  <c r="AK2580" i="4"/>
  <c r="AJ2580" i="4"/>
  <c r="AI2580" i="4"/>
  <c r="AH2580" i="4"/>
  <c r="AG2580" i="4"/>
  <c r="AF2580" i="4"/>
  <c r="AE2580" i="4"/>
  <c r="AD2580" i="4"/>
  <c r="AC2580" i="4"/>
  <c r="AB2580" i="4"/>
  <c r="AA2580" i="4"/>
  <c r="Z2580" i="4"/>
  <c r="Y2580" i="4"/>
  <c r="X2580" i="4"/>
  <c r="W2580" i="4"/>
  <c r="V2580" i="4"/>
  <c r="U2580" i="4"/>
  <c r="T2580" i="4"/>
  <c r="S2580" i="4"/>
  <c r="R2580" i="4"/>
  <c r="Q2580" i="4"/>
  <c r="P2580" i="4"/>
  <c r="O2580" i="4"/>
  <c r="N2580" i="4"/>
  <c r="M2580" i="4"/>
  <c r="L2580" i="4"/>
  <c r="K2580" i="4"/>
  <c r="J2580" i="4"/>
  <c r="I2580" i="4"/>
  <c r="H2580" i="4"/>
  <c r="G2580" i="4"/>
  <c r="F2580" i="4"/>
  <c r="E2580" i="4"/>
  <c r="D2580" i="4"/>
  <c r="C2580" i="4"/>
  <c r="B2580" i="4"/>
  <c r="A2580" i="4"/>
  <c r="AN2579" i="4"/>
  <c r="AK2579" i="4"/>
  <c r="AJ2579" i="4"/>
  <c r="AI2579" i="4"/>
  <c r="AH2579" i="4"/>
  <c r="AG2579" i="4"/>
  <c r="AF2579" i="4"/>
  <c r="AE2579" i="4"/>
  <c r="AD2579" i="4"/>
  <c r="AC2579" i="4"/>
  <c r="AB2579" i="4"/>
  <c r="AA2579" i="4"/>
  <c r="Z2579" i="4"/>
  <c r="Y2579" i="4"/>
  <c r="X2579" i="4"/>
  <c r="W2579" i="4"/>
  <c r="V2579" i="4"/>
  <c r="U2579" i="4"/>
  <c r="T2579" i="4"/>
  <c r="S2579" i="4"/>
  <c r="R2579" i="4"/>
  <c r="Q2579" i="4"/>
  <c r="P2579" i="4"/>
  <c r="O2579" i="4"/>
  <c r="N2579" i="4"/>
  <c r="M2579" i="4"/>
  <c r="L2579" i="4"/>
  <c r="K2579" i="4"/>
  <c r="J2579" i="4"/>
  <c r="I2579" i="4"/>
  <c r="H2579" i="4"/>
  <c r="G2579" i="4"/>
  <c r="F2579" i="4"/>
  <c r="E2579" i="4"/>
  <c r="D2579" i="4"/>
  <c r="C2579" i="4"/>
  <c r="AO2579" i="4" s="1"/>
  <c r="B2579" i="4"/>
  <c r="A2579" i="4"/>
  <c r="AM2578" i="4"/>
  <c r="AL2578" i="4"/>
  <c r="AK2578" i="4"/>
  <c r="AJ2578" i="4"/>
  <c r="AI2578" i="4"/>
  <c r="AH2578" i="4"/>
  <c r="AG2578" i="4"/>
  <c r="AF2578" i="4"/>
  <c r="AE2578" i="4"/>
  <c r="AD2578" i="4"/>
  <c r="AC2578" i="4"/>
  <c r="AB2578" i="4"/>
  <c r="AA2578" i="4"/>
  <c r="Z2578" i="4"/>
  <c r="Y2578" i="4"/>
  <c r="X2578" i="4"/>
  <c r="W2578" i="4"/>
  <c r="V2578" i="4"/>
  <c r="U2578" i="4"/>
  <c r="T2578" i="4"/>
  <c r="S2578" i="4"/>
  <c r="R2578" i="4"/>
  <c r="Q2578" i="4"/>
  <c r="P2578" i="4"/>
  <c r="O2578" i="4"/>
  <c r="N2578" i="4"/>
  <c r="M2578" i="4"/>
  <c r="L2578" i="4"/>
  <c r="K2578" i="4"/>
  <c r="J2578" i="4"/>
  <c r="I2578" i="4"/>
  <c r="H2578" i="4"/>
  <c r="G2578" i="4"/>
  <c r="F2578" i="4"/>
  <c r="E2578" i="4"/>
  <c r="D2578" i="4"/>
  <c r="C2578" i="4"/>
  <c r="AO2578" i="4" s="1"/>
  <c r="B2578" i="4"/>
  <c r="A2578" i="4"/>
  <c r="AN2577" i="4"/>
  <c r="AM2577" i="4"/>
  <c r="AL2577" i="4"/>
  <c r="AK2577" i="4"/>
  <c r="AJ2577" i="4"/>
  <c r="AI2577" i="4"/>
  <c r="AH2577" i="4"/>
  <c r="AG2577" i="4"/>
  <c r="AF2577" i="4"/>
  <c r="AE2577" i="4"/>
  <c r="AD2577" i="4"/>
  <c r="AC2577" i="4"/>
  <c r="AB2577" i="4"/>
  <c r="AA2577" i="4"/>
  <c r="Z2577" i="4"/>
  <c r="Y2577" i="4"/>
  <c r="X2577" i="4"/>
  <c r="W2577" i="4"/>
  <c r="V2577" i="4"/>
  <c r="U2577" i="4"/>
  <c r="T2577" i="4"/>
  <c r="S2577" i="4"/>
  <c r="R2577" i="4"/>
  <c r="Q2577" i="4"/>
  <c r="P2577" i="4"/>
  <c r="O2577" i="4"/>
  <c r="N2577" i="4"/>
  <c r="M2577" i="4"/>
  <c r="L2577" i="4"/>
  <c r="K2577" i="4"/>
  <c r="J2577" i="4"/>
  <c r="I2577" i="4"/>
  <c r="H2577" i="4"/>
  <c r="G2577" i="4"/>
  <c r="F2577" i="4"/>
  <c r="E2577" i="4"/>
  <c r="D2577" i="4"/>
  <c r="C2577" i="4"/>
  <c r="B2577" i="4"/>
  <c r="A2577" i="4"/>
  <c r="AO2576" i="4"/>
  <c r="AN2576" i="4"/>
  <c r="AK2576" i="4"/>
  <c r="AJ2576" i="4"/>
  <c r="AI2576" i="4"/>
  <c r="AH2576" i="4"/>
  <c r="AG2576" i="4"/>
  <c r="AF2576" i="4"/>
  <c r="AE2576" i="4"/>
  <c r="AD2576" i="4"/>
  <c r="AC2576" i="4"/>
  <c r="AB2576" i="4"/>
  <c r="AA2576" i="4"/>
  <c r="Z2576" i="4"/>
  <c r="Y2576" i="4"/>
  <c r="X2576" i="4"/>
  <c r="W2576" i="4"/>
  <c r="V2576" i="4"/>
  <c r="U2576" i="4"/>
  <c r="T2576" i="4"/>
  <c r="S2576" i="4"/>
  <c r="R2576" i="4"/>
  <c r="Q2576" i="4"/>
  <c r="P2576" i="4"/>
  <c r="O2576" i="4"/>
  <c r="N2576" i="4"/>
  <c r="M2576" i="4"/>
  <c r="L2576" i="4"/>
  <c r="K2576" i="4"/>
  <c r="J2576" i="4"/>
  <c r="I2576" i="4"/>
  <c r="H2576" i="4"/>
  <c r="G2576" i="4"/>
  <c r="F2576" i="4"/>
  <c r="E2576" i="4"/>
  <c r="D2576" i="4"/>
  <c r="C2576" i="4"/>
  <c r="B2576" i="4"/>
  <c r="A2576" i="4"/>
  <c r="AK2575" i="4"/>
  <c r="AJ2575" i="4"/>
  <c r="AI2575" i="4"/>
  <c r="AH2575" i="4"/>
  <c r="AG2575" i="4"/>
  <c r="AF2575" i="4"/>
  <c r="AE2575" i="4"/>
  <c r="AD2575" i="4"/>
  <c r="AC2575" i="4"/>
  <c r="AB2575" i="4"/>
  <c r="AN2575" i="4" s="1"/>
  <c r="AA2575" i="4"/>
  <c r="Z2575" i="4"/>
  <c r="Y2575" i="4"/>
  <c r="X2575" i="4"/>
  <c r="W2575" i="4"/>
  <c r="V2575" i="4"/>
  <c r="U2575" i="4"/>
  <c r="T2575" i="4"/>
  <c r="S2575" i="4"/>
  <c r="R2575" i="4"/>
  <c r="Q2575" i="4"/>
  <c r="P2575" i="4"/>
  <c r="O2575" i="4"/>
  <c r="N2575" i="4"/>
  <c r="M2575" i="4"/>
  <c r="L2575" i="4"/>
  <c r="K2575" i="4"/>
  <c r="J2575" i="4"/>
  <c r="I2575" i="4"/>
  <c r="H2575" i="4"/>
  <c r="AO2575" i="4" s="1"/>
  <c r="G2575" i="4"/>
  <c r="F2575" i="4"/>
  <c r="E2575" i="4"/>
  <c r="D2575" i="4"/>
  <c r="C2575" i="4"/>
  <c r="B2575" i="4"/>
  <c r="A2575" i="4"/>
  <c r="AM2574" i="4"/>
  <c r="AL2574" i="4"/>
  <c r="AK2574" i="4"/>
  <c r="AJ2574" i="4"/>
  <c r="AI2574" i="4"/>
  <c r="AH2574" i="4"/>
  <c r="AG2574" i="4"/>
  <c r="AF2574" i="4"/>
  <c r="AE2574" i="4"/>
  <c r="AD2574" i="4"/>
  <c r="AC2574" i="4"/>
  <c r="AB2574" i="4"/>
  <c r="AA2574" i="4"/>
  <c r="Z2574" i="4"/>
  <c r="Y2574" i="4"/>
  <c r="X2574" i="4"/>
  <c r="W2574" i="4"/>
  <c r="V2574" i="4"/>
  <c r="U2574" i="4"/>
  <c r="T2574" i="4"/>
  <c r="S2574" i="4"/>
  <c r="R2574" i="4"/>
  <c r="Q2574" i="4"/>
  <c r="P2574" i="4"/>
  <c r="O2574" i="4"/>
  <c r="N2574" i="4"/>
  <c r="M2574" i="4"/>
  <c r="L2574" i="4"/>
  <c r="K2574" i="4"/>
  <c r="J2574" i="4"/>
  <c r="I2574" i="4"/>
  <c r="H2574" i="4"/>
  <c r="G2574" i="4"/>
  <c r="F2574" i="4"/>
  <c r="E2574" i="4"/>
  <c r="D2574" i="4"/>
  <c r="C2574" i="4"/>
  <c r="B2574" i="4"/>
  <c r="A2574" i="4"/>
  <c r="AN2573" i="4"/>
  <c r="AM2573" i="4"/>
  <c r="AL2573" i="4"/>
  <c r="AK2573" i="4"/>
  <c r="AJ2573" i="4"/>
  <c r="AI2573" i="4"/>
  <c r="AH2573" i="4"/>
  <c r="AG2573" i="4"/>
  <c r="AF2573" i="4"/>
  <c r="AE2573" i="4"/>
  <c r="AD2573" i="4"/>
  <c r="AC2573" i="4"/>
  <c r="AB2573" i="4"/>
  <c r="AA2573" i="4"/>
  <c r="Z2573" i="4"/>
  <c r="Y2573" i="4"/>
  <c r="X2573" i="4"/>
  <c r="W2573" i="4"/>
  <c r="V2573" i="4"/>
  <c r="U2573" i="4"/>
  <c r="T2573" i="4"/>
  <c r="S2573" i="4"/>
  <c r="R2573" i="4"/>
  <c r="Q2573" i="4"/>
  <c r="P2573" i="4"/>
  <c r="O2573" i="4"/>
  <c r="N2573" i="4"/>
  <c r="M2573" i="4"/>
  <c r="L2573" i="4"/>
  <c r="K2573" i="4"/>
  <c r="J2573" i="4"/>
  <c r="I2573" i="4"/>
  <c r="H2573" i="4"/>
  <c r="G2573" i="4"/>
  <c r="F2573" i="4"/>
  <c r="E2573" i="4"/>
  <c r="D2573" i="4"/>
  <c r="C2573" i="4"/>
  <c r="B2573" i="4"/>
  <c r="A2573" i="4"/>
  <c r="AN2572" i="4"/>
  <c r="AM2572" i="4"/>
  <c r="AK2572" i="4"/>
  <c r="AJ2572" i="4"/>
  <c r="AI2572" i="4"/>
  <c r="AH2572" i="4"/>
  <c r="AG2572" i="4"/>
  <c r="AF2572" i="4"/>
  <c r="AE2572" i="4"/>
  <c r="AD2572" i="4"/>
  <c r="AC2572" i="4"/>
  <c r="AB2572" i="4"/>
  <c r="AA2572" i="4"/>
  <c r="Z2572" i="4"/>
  <c r="Y2572" i="4"/>
  <c r="AL2572" i="4" s="1"/>
  <c r="X2572" i="4"/>
  <c r="W2572" i="4"/>
  <c r="V2572" i="4"/>
  <c r="U2572" i="4"/>
  <c r="T2572" i="4"/>
  <c r="S2572" i="4"/>
  <c r="R2572" i="4"/>
  <c r="Q2572" i="4"/>
  <c r="P2572" i="4"/>
  <c r="O2572" i="4"/>
  <c r="N2572" i="4"/>
  <c r="M2572" i="4"/>
  <c r="L2572" i="4"/>
  <c r="K2572" i="4"/>
  <c r="J2572" i="4"/>
  <c r="I2572" i="4"/>
  <c r="H2572" i="4"/>
  <c r="G2572" i="4"/>
  <c r="F2572" i="4"/>
  <c r="E2572" i="4"/>
  <c r="D2572" i="4"/>
  <c r="C2572" i="4"/>
  <c r="B2572" i="4"/>
  <c r="A2572" i="4"/>
  <c r="AO2571" i="4"/>
  <c r="AK2571" i="4"/>
  <c r="AJ2571" i="4"/>
  <c r="AI2571" i="4"/>
  <c r="AH2571" i="4"/>
  <c r="AG2571" i="4"/>
  <c r="AF2571" i="4"/>
  <c r="AE2571" i="4"/>
  <c r="AD2571" i="4"/>
  <c r="AC2571" i="4"/>
  <c r="AB2571" i="4"/>
  <c r="AN2571" i="4" s="1"/>
  <c r="AA2571" i="4"/>
  <c r="Z2571" i="4"/>
  <c r="Y2571" i="4"/>
  <c r="X2571" i="4"/>
  <c r="W2571" i="4"/>
  <c r="V2571" i="4"/>
  <c r="U2571" i="4"/>
  <c r="T2571" i="4"/>
  <c r="S2571" i="4"/>
  <c r="R2571" i="4"/>
  <c r="Q2571" i="4"/>
  <c r="P2571" i="4"/>
  <c r="O2571" i="4"/>
  <c r="N2571" i="4"/>
  <c r="M2571" i="4"/>
  <c r="L2571" i="4"/>
  <c r="K2571" i="4"/>
  <c r="J2571" i="4"/>
  <c r="I2571" i="4"/>
  <c r="H2571" i="4"/>
  <c r="G2571" i="4"/>
  <c r="F2571" i="4"/>
  <c r="E2571" i="4"/>
  <c r="D2571" i="4"/>
  <c r="C2571" i="4"/>
  <c r="B2571" i="4"/>
  <c r="A2571" i="4"/>
  <c r="AM2570" i="4"/>
  <c r="AL2570" i="4"/>
  <c r="AK2570" i="4"/>
  <c r="AJ2570" i="4"/>
  <c r="AI2570" i="4"/>
  <c r="AH2570" i="4"/>
  <c r="AG2570" i="4"/>
  <c r="AF2570" i="4"/>
  <c r="AE2570" i="4"/>
  <c r="AD2570" i="4"/>
  <c r="AC2570" i="4"/>
  <c r="AB2570" i="4"/>
  <c r="AA2570" i="4"/>
  <c r="Z2570" i="4"/>
  <c r="Y2570" i="4"/>
  <c r="X2570" i="4"/>
  <c r="W2570" i="4"/>
  <c r="V2570" i="4"/>
  <c r="U2570" i="4"/>
  <c r="T2570" i="4"/>
  <c r="S2570" i="4"/>
  <c r="R2570" i="4"/>
  <c r="Q2570" i="4"/>
  <c r="P2570" i="4"/>
  <c r="O2570" i="4"/>
  <c r="N2570" i="4"/>
  <c r="M2570" i="4"/>
  <c r="L2570" i="4"/>
  <c r="K2570" i="4"/>
  <c r="J2570" i="4"/>
  <c r="I2570" i="4"/>
  <c r="H2570" i="4"/>
  <c r="G2570" i="4"/>
  <c r="F2570" i="4"/>
  <c r="E2570" i="4"/>
  <c r="D2570" i="4"/>
  <c r="C2570" i="4"/>
  <c r="B2570" i="4"/>
  <c r="A2570" i="4"/>
  <c r="AM2569" i="4"/>
  <c r="AL2569" i="4"/>
  <c r="AK2569" i="4"/>
  <c r="AJ2569" i="4"/>
  <c r="AI2569" i="4"/>
  <c r="AH2569" i="4"/>
  <c r="AG2569" i="4"/>
  <c r="AF2569" i="4"/>
  <c r="AE2569" i="4"/>
  <c r="AD2569" i="4"/>
  <c r="AC2569" i="4"/>
  <c r="AB2569" i="4"/>
  <c r="AN2569" i="4" s="1"/>
  <c r="AA2569" i="4"/>
  <c r="Z2569" i="4"/>
  <c r="Y2569" i="4"/>
  <c r="X2569" i="4"/>
  <c r="W2569" i="4"/>
  <c r="V2569" i="4"/>
  <c r="U2569" i="4"/>
  <c r="T2569" i="4"/>
  <c r="S2569" i="4"/>
  <c r="R2569" i="4"/>
  <c r="Q2569" i="4"/>
  <c r="P2569" i="4"/>
  <c r="O2569" i="4"/>
  <c r="N2569" i="4"/>
  <c r="M2569" i="4"/>
  <c r="L2569" i="4"/>
  <c r="K2569" i="4"/>
  <c r="J2569" i="4"/>
  <c r="I2569" i="4"/>
  <c r="H2569" i="4"/>
  <c r="G2569" i="4"/>
  <c r="F2569" i="4"/>
  <c r="E2569" i="4"/>
  <c r="D2569" i="4"/>
  <c r="C2569" i="4"/>
  <c r="B2569" i="4"/>
  <c r="A2569" i="4"/>
  <c r="AN2568" i="4"/>
  <c r="AK2568" i="4"/>
  <c r="AJ2568" i="4"/>
  <c r="AI2568" i="4"/>
  <c r="AH2568" i="4"/>
  <c r="AG2568" i="4"/>
  <c r="AF2568" i="4"/>
  <c r="AE2568" i="4"/>
  <c r="AD2568" i="4"/>
  <c r="AC2568" i="4"/>
  <c r="AB2568" i="4"/>
  <c r="AA2568" i="4"/>
  <c r="Z2568" i="4"/>
  <c r="Y2568" i="4"/>
  <c r="X2568" i="4"/>
  <c r="W2568" i="4"/>
  <c r="V2568" i="4"/>
  <c r="U2568" i="4"/>
  <c r="T2568" i="4"/>
  <c r="S2568" i="4"/>
  <c r="R2568" i="4"/>
  <c r="Q2568" i="4"/>
  <c r="P2568" i="4"/>
  <c r="O2568" i="4"/>
  <c r="N2568" i="4"/>
  <c r="M2568" i="4"/>
  <c r="L2568" i="4"/>
  <c r="K2568" i="4"/>
  <c r="J2568" i="4"/>
  <c r="I2568" i="4"/>
  <c r="AO2568" i="4" s="1"/>
  <c r="H2568" i="4"/>
  <c r="G2568" i="4"/>
  <c r="F2568" i="4"/>
  <c r="E2568" i="4"/>
  <c r="D2568" i="4"/>
  <c r="C2568" i="4"/>
  <c r="B2568" i="4"/>
  <c r="A2568" i="4"/>
  <c r="AK2567" i="4"/>
  <c r="AJ2567" i="4"/>
  <c r="AI2567" i="4"/>
  <c r="AH2567" i="4"/>
  <c r="AG2567" i="4"/>
  <c r="AF2567" i="4"/>
  <c r="AE2567" i="4"/>
  <c r="AD2567" i="4"/>
  <c r="AC2567" i="4"/>
  <c r="AB2567" i="4"/>
  <c r="AA2567" i="4"/>
  <c r="Z2567" i="4"/>
  <c r="Y2567" i="4"/>
  <c r="X2567" i="4"/>
  <c r="W2567" i="4"/>
  <c r="V2567" i="4"/>
  <c r="U2567" i="4"/>
  <c r="T2567" i="4"/>
  <c r="S2567" i="4"/>
  <c r="R2567" i="4"/>
  <c r="Q2567" i="4"/>
  <c r="P2567" i="4"/>
  <c r="O2567" i="4"/>
  <c r="N2567" i="4"/>
  <c r="M2567" i="4"/>
  <c r="L2567" i="4"/>
  <c r="K2567" i="4"/>
  <c r="J2567" i="4"/>
  <c r="I2567" i="4"/>
  <c r="H2567" i="4"/>
  <c r="G2567" i="4"/>
  <c r="F2567" i="4"/>
  <c r="E2567" i="4"/>
  <c r="D2567" i="4"/>
  <c r="AO2567" i="4" s="1"/>
  <c r="C2567" i="4"/>
  <c r="B2567" i="4"/>
  <c r="A2567" i="4"/>
  <c r="AM2566" i="4"/>
  <c r="AL2566" i="4"/>
  <c r="AK2566" i="4"/>
  <c r="AJ2566" i="4"/>
  <c r="AI2566" i="4"/>
  <c r="AH2566" i="4"/>
  <c r="AG2566" i="4"/>
  <c r="AF2566" i="4"/>
  <c r="AE2566" i="4"/>
  <c r="AD2566" i="4"/>
  <c r="AC2566" i="4"/>
  <c r="AB2566" i="4"/>
  <c r="AA2566" i="4"/>
  <c r="Z2566" i="4"/>
  <c r="Y2566" i="4"/>
  <c r="X2566" i="4"/>
  <c r="W2566" i="4"/>
  <c r="V2566" i="4"/>
  <c r="U2566" i="4"/>
  <c r="T2566" i="4"/>
  <c r="S2566" i="4"/>
  <c r="R2566" i="4"/>
  <c r="Q2566" i="4"/>
  <c r="P2566" i="4"/>
  <c r="O2566" i="4"/>
  <c r="N2566" i="4"/>
  <c r="M2566" i="4"/>
  <c r="L2566" i="4"/>
  <c r="K2566" i="4"/>
  <c r="J2566" i="4"/>
  <c r="I2566" i="4"/>
  <c r="H2566" i="4"/>
  <c r="G2566" i="4"/>
  <c r="F2566" i="4"/>
  <c r="E2566" i="4"/>
  <c r="D2566" i="4"/>
  <c r="C2566" i="4"/>
  <c r="B2566" i="4"/>
  <c r="A2566" i="4"/>
  <c r="AK2565" i="4"/>
  <c r="AJ2565" i="4"/>
  <c r="AI2565" i="4"/>
  <c r="AH2565" i="4"/>
  <c r="AG2565" i="4"/>
  <c r="AF2565" i="4"/>
  <c r="AE2565" i="4"/>
  <c r="AD2565" i="4"/>
  <c r="AC2565" i="4"/>
  <c r="AB2565" i="4"/>
  <c r="AA2565" i="4"/>
  <c r="Z2565" i="4"/>
  <c r="Y2565" i="4"/>
  <c r="X2565" i="4"/>
  <c r="W2565" i="4"/>
  <c r="V2565" i="4"/>
  <c r="U2565" i="4"/>
  <c r="T2565" i="4"/>
  <c r="S2565" i="4"/>
  <c r="R2565" i="4"/>
  <c r="Q2565" i="4"/>
  <c r="P2565" i="4"/>
  <c r="O2565" i="4"/>
  <c r="N2565" i="4"/>
  <c r="M2565" i="4"/>
  <c r="L2565" i="4"/>
  <c r="K2565" i="4"/>
  <c r="J2565" i="4"/>
  <c r="I2565" i="4"/>
  <c r="H2565" i="4"/>
  <c r="G2565" i="4"/>
  <c r="F2565" i="4"/>
  <c r="E2565" i="4"/>
  <c r="D2565" i="4"/>
  <c r="AO2565" i="4" s="1"/>
  <c r="C2565" i="4"/>
  <c r="B2565" i="4"/>
  <c r="A2565" i="4"/>
  <c r="AN2564" i="4"/>
  <c r="AM2564" i="4"/>
  <c r="AL2564" i="4"/>
  <c r="AK2564" i="4"/>
  <c r="AJ2564" i="4"/>
  <c r="AI2564" i="4"/>
  <c r="AH2564" i="4"/>
  <c r="AG2564" i="4"/>
  <c r="AF2564" i="4"/>
  <c r="AE2564" i="4"/>
  <c r="AD2564" i="4"/>
  <c r="AC2564" i="4"/>
  <c r="AB2564" i="4"/>
  <c r="AA2564" i="4"/>
  <c r="Z2564" i="4"/>
  <c r="Y2564" i="4"/>
  <c r="X2564" i="4"/>
  <c r="W2564" i="4"/>
  <c r="V2564" i="4"/>
  <c r="U2564" i="4"/>
  <c r="T2564" i="4"/>
  <c r="S2564" i="4"/>
  <c r="R2564" i="4"/>
  <c r="Q2564" i="4"/>
  <c r="P2564" i="4"/>
  <c r="O2564" i="4"/>
  <c r="N2564" i="4"/>
  <c r="M2564" i="4"/>
  <c r="L2564" i="4"/>
  <c r="K2564" i="4"/>
  <c r="J2564" i="4"/>
  <c r="I2564" i="4"/>
  <c r="H2564" i="4"/>
  <c r="G2564" i="4"/>
  <c r="F2564" i="4"/>
  <c r="E2564" i="4"/>
  <c r="D2564" i="4"/>
  <c r="C2564" i="4"/>
  <c r="B2564" i="4"/>
  <c r="A2564" i="4"/>
  <c r="AN2563" i="4"/>
  <c r="AK2563" i="4"/>
  <c r="AJ2563" i="4"/>
  <c r="AI2563" i="4"/>
  <c r="AH2563" i="4"/>
  <c r="AG2563" i="4"/>
  <c r="AF2563" i="4"/>
  <c r="AE2563" i="4"/>
  <c r="AD2563" i="4"/>
  <c r="AC2563" i="4"/>
  <c r="AB2563" i="4"/>
  <c r="AA2563" i="4"/>
  <c r="Z2563" i="4"/>
  <c r="Y2563" i="4"/>
  <c r="X2563" i="4"/>
  <c r="W2563" i="4"/>
  <c r="V2563" i="4"/>
  <c r="U2563" i="4"/>
  <c r="T2563" i="4"/>
  <c r="S2563" i="4"/>
  <c r="R2563" i="4"/>
  <c r="Q2563" i="4"/>
  <c r="P2563" i="4"/>
  <c r="O2563" i="4"/>
  <c r="N2563" i="4"/>
  <c r="M2563" i="4"/>
  <c r="L2563" i="4"/>
  <c r="K2563" i="4"/>
  <c r="J2563" i="4"/>
  <c r="I2563" i="4"/>
  <c r="H2563" i="4"/>
  <c r="G2563" i="4"/>
  <c r="F2563" i="4"/>
  <c r="E2563" i="4"/>
  <c r="D2563" i="4"/>
  <c r="C2563" i="4"/>
  <c r="AO2563" i="4" s="1"/>
  <c r="B2563" i="4"/>
  <c r="A2563" i="4"/>
  <c r="AM2562" i="4"/>
  <c r="AL2562" i="4"/>
  <c r="AK2562" i="4"/>
  <c r="AJ2562" i="4"/>
  <c r="AI2562" i="4"/>
  <c r="AH2562" i="4"/>
  <c r="AG2562" i="4"/>
  <c r="AF2562" i="4"/>
  <c r="AE2562" i="4"/>
  <c r="AD2562" i="4"/>
  <c r="AC2562" i="4"/>
  <c r="AB2562" i="4"/>
  <c r="AA2562" i="4"/>
  <c r="Z2562" i="4"/>
  <c r="Y2562" i="4"/>
  <c r="X2562" i="4"/>
  <c r="W2562" i="4"/>
  <c r="V2562" i="4"/>
  <c r="U2562" i="4"/>
  <c r="T2562" i="4"/>
  <c r="S2562" i="4"/>
  <c r="R2562" i="4"/>
  <c r="Q2562" i="4"/>
  <c r="P2562" i="4"/>
  <c r="O2562" i="4"/>
  <c r="N2562" i="4"/>
  <c r="M2562" i="4"/>
  <c r="L2562" i="4"/>
  <c r="K2562" i="4"/>
  <c r="J2562" i="4"/>
  <c r="I2562" i="4"/>
  <c r="H2562" i="4"/>
  <c r="G2562" i="4"/>
  <c r="F2562" i="4"/>
  <c r="E2562" i="4"/>
  <c r="D2562" i="4"/>
  <c r="C2562" i="4"/>
  <c r="B2562" i="4"/>
  <c r="A2562" i="4"/>
  <c r="AM2561" i="4"/>
  <c r="AK2561" i="4"/>
  <c r="AJ2561" i="4"/>
  <c r="AI2561" i="4"/>
  <c r="AH2561" i="4"/>
  <c r="AG2561" i="4"/>
  <c r="AF2561" i="4"/>
  <c r="AE2561" i="4"/>
  <c r="AD2561" i="4"/>
  <c r="AC2561" i="4"/>
  <c r="AB2561" i="4"/>
  <c r="AN2561" i="4" s="1"/>
  <c r="AA2561" i="4"/>
  <c r="Z2561" i="4"/>
  <c r="Y2561" i="4"/>
  <c r="AL2561" i="4" s="1"/>
  <c r="X2561" i="4"/>
  <c r="W2561" i="4"/>
  <c r="V2561" i="4"/>
  <c r="U2561" i="4"/>
  <c r="T2561" i="4"/>
  <c r="S2561" i="4"/>
  <c r="R2561" i="4"/>
  <c r="Q2561" i="4"/>
  <c r="P2561" i="4"/>
  <c r="O2561" i="4"/>
  <c r="N2561" i="4"/>
  <c r="M2561" i="4"/>
  <c r="L2561" i="4"/>
  <c r="K2561" i="4"/>
  <c r="J2561" i="4"/>
  <c r="I2561" i="4"/>
  <c r="H2561" i="4"/>
  <c r="G2561" i="4"/>
  <c r="F2561" i="4"/>
  <c r="E2561" i="4"/>
  <c r="D2561" i="4"/>
  <c r="C2561" i="4"/>
  <c r="B2561" i="4"/>
  <c r="A2561" i="4"/>
  <c r="AN2560" i="4"/>
  <c r="AK2560" i="4"/>
  <c r="AJ2560" i="4"/>
  <c r="AI2560" i="4"/>
  <c r="AH2560" i="4"/>
  <c r="AG2560" i="4"/>
  <c r="AF2560" i="4"/>
  <c r="AE2560" i="4"/>
  <c r="AD2560" i="4"/>
  <c r="AC2560" i="4"/>
  <c r="AB2560" i="4"/>
  <c r="AA2560" i="4"/>
  <c r="Z2560" i="4"/>
  <c r="Y2560" i="4"/>
  <c r="AM2560" i="4" s="1"/>
  <c r="X2560" i="4"/>
  <c r="W2560" i="4"/>
  <c r="V2560" i="4"/>
  <c r="U2560" i="4"/>
  <c r="T2560" i="4"/>
  <c r="S2560" i="4"/>
  <c r="R2560" i="4"/>
  <c r="Q2560" i="4"/>
  <c r="P2560" i="4"/>
  <c r="O2560" i="4"/>
  <c r="N2560" i="4"/>
  <c r="M2560" i="4"/>
  <c r="L2560" i="4"/>
  <c r="K2560" i="4"/>
  <c r="J2560" i="4"/>
  <c r="I2560" i="4"/>
  <c r="H2560" i="4"/>
  <c r="G2560" i="4"/>
  <c r="F2560" i="4"/>
  <c r="AO2560" i="4" s="1"/>
  <c r="E2560" i="4"/>
  <c r="D2560" i="4"/>
  <c r="C2560" i="4"/>
  <c r="B2560" i="4"/>
  <c r="A2560" i="4"/>
  <c r="AN2559" i="4"/>
  <c r="AK2559" i="4"/>
  <c r="AJ2559" i="4"/>
  <c r="AI2559" i="4"/>
  <c r="AH2559" i="4"/>
  <c r="AG2559" i="4"/>
  <c r="AF2559" i="4"/>
  <c r="AE2559" i="4"/>
  <c r="AD2559" i="4"/>
  <c r="AC2559" i="4"/>
  <c r="AB2559" i="4"/>
  <c r="AA2559" i="4"/>
  <c r="Z2559" i="4"/>
  <c r="Y2559" i="4"/>
  <c r="X2559" i="4"/>
  <c r="W2559" i="4"/>
  <c r="V2559" i="4"/>
  <c r="U2559" i="4"/>
  <c r="T2559" i="4"/>
  <c r="S2559" i="4"/>
  <c r="R2559" i="4"/>
  <c r="Q2559" i="4"/>
  <c r="P2559" i="4"/>
  <c r="O2559" i="4"/>
  <c r="N2559" i="4"/>
  <c r="M2559" i="4"/>
  <c r="L2559" i="4"/>
  <c r="K2559" i="4"/>
  <c r="J2559" i="4"/>
  <c r="I2559" i="4"/>
  <c r="H2559" i="4"/>
  <c r="G2559" i="4"/>
  <c r="F2559" i="4"/>
  <c r="E2559" i="4"/>
  <c r="D2559" i="4"/>
  <c r="C2559" i="4"/>
  <c r="B2559" i="4"/>
  <c r="A2559" i="4"/>
  <c r="AM2558" i="4"/>
  <c r="AL2558" i="4"/>
  <c r="AK2558" i="4"/>
  <c r="AJ2558" i="4"/>
  <c r="AI2558" i="4"/>
  <c r="AH2558" i="4"/>
  <c r="AG2558" i="4"/>
  <c r="AF2558" i="4"/>
  <c r="AE2558" i="4"/>
  <c r="AD2558" i="4"/>
  <c r="AC2558" i="4"/>
  <c r="AB2558" i="4"/>
  <c r="AA2558" i="4"/>
  <c r="Z2558" i="4"/>
  <c r="Y2558" i="4"/>
  <c r="X2558" i="4"/>
  <c r="W2558" i="4"/>
  <c r="V2558" i="4"/>
  <c r="U2558" i="4"/>
  <c r="T2558" i="4"/>
  <c r="S2558" i="4"/>
  <c r="R2558" i="4"/>
  <c r="Q2558" i="4"/>
  <c r="P2558" i="4"/>
  <c r="O2558" i="4"/>
  <c r="N2558" i="4"/>
  <c r="M2558" i="4"/>
  <c r="L2558" i="4"/>
  <c r="K2558" i="4"/>
  <c r="J2558" i="4"/>
  <c r="I2558" i="4"/>
  <c r="H2558" i="4"/>
  <c r="G2558" i="4"/>
  <c r="F2558" i="4"/>
  <c r="E2558" i="4"/>
  <c r="D2558" i="4"/>
  <c r="C2558" i="4"/>
  <c r="B2558" i="4"/>
  <c r="A2558" i="4"/>
  <c r="AM2557" i="4"/>
  <c r="AL2557" i="4"/>
  <c r="AK2557" i="4"/>
  <c r="AJ2557" i="4"/>
  <c r="AI2557" i="4"/>
  <c r="AH2557" i="4"/>
  <c r="AG2557" i="4"/>
  <c r="AF2557" i="4"/>
  <c r="AE2557" i="4"/>
  <c r="AD2557" i="4"/>
  <c r="AC2557" i="4"/>
  <c r="AB2557" i="4"/>
  <c r="AN2557" i="4" s="1"/>
  <c r="AA2557" i="4"/>
  <c r="Z2557" i="4"/>
  <c r="Y2557" i="4"/>
  <c r="X2557" i="4"/>
  <c r="W2557" i="4"/>
  <c r="V2557" i="4"/>
  <c r="U2557" i="4"/>
  <c r="T2557" i="4"/>
  <c r="S2557" i="4"/>
  <c r="R2557" i="4"/>
  <c r="Q2557" i="4"/>
  <c r="P2557" i="4"/>
  <c r="O2557" i="4"/>
  <c r="N2557" i="4"/>
  <c r="M2557" i="4"/>
  <c r="L2557" i="4"/>
  <c r="K2557" i="4"/>
  <c r="J2557" i="4"/>
  <c r="I2557" i="4"/>
  <c r="H2557" i="4"/>
  <c r="G2557" i="4"/>
  <c r="F2557" i="4"/>
  <c r="E2557" i="4"/>
  <c r="D2557" i="4"/>
  <c r="AO2557" i="4" s="1"/>
  <c r="C2557" i="4"/>
  <c r="B2557" i="4"/>
  <c r="A2557" i="4"/>
  <c r="AO2556" i="4"/>
  <c r="AK2556" i="4"/>
  <c r="AJ2556" i="4"/>
  <c r="AI2556" i="4"/>
  <c r="AH2556" i="4"/>
  <c r="AG2556" i="4"/>
  <c r="AF2556" i="4"/>
  <c r="AE2556" i="4"/>
  <c r="AD2556" i="4"/>
  <c r="AC2556" i="4"/>
  <c r="AB2556" i="4"/>
  <c r="AA2556" i="4"/>
  <c r="Z2556" i="4"/>
  <c r="Y2556" i="4"/>
  <c r="X2556" i="4"/>
  <c r="W2556" i="4"/>
  <c r="V2556" i="4"/>
  <c r="U2556" i="4"/>
  <c r="T2556" i="4"/>
  <c r="S2556" i="4"/>
  <c r="R2556" i="4"/>
  <c r="Q2556" i="4"/>
  <c r="P2556" i="4"/>
  <c r="O2556" i="4"/>
  <c r="N2556" i="4"/>
  <c r="M2556" i="4"/>
  <c r="L2556" i="4"/>
  <c r="AN2556" i="4" s="1"/>
  <c r="K2556" i="4"/>
  <c r="J2556" i="4"/>
  <c r="I2556" i="4"/>
  <c r="H2556" i="4"/>
  <c r="G2556" i="4"/>
  <c r="F2556" i="4"/>
  <c r="E2556" i="4"/>
  <c r="D2556" i="4"/>
  <c r="C2556" i="4"/>
  <c r="B2556" i="4"/>
  <c r="A2556" i="4"/>
  <c r="AN2555" i="4"/>
  <c r="AL2555" i="4"/>
  <c r="AK2555" i="4"/>
  <c r="AJ2555" i="4"/>
  <c r="AI2555" i="4"/>
  <c r="AH2555" i="4"/>
  <c r="AG2555" i="4"/>
  <c r="AF2555" i="4"/>
  <c r="AE2555" i="4"/>
  <c r="AD2555" i="4"/>
  <c r="AC2555" i="4"/>
  <c r="AB2555" i="4"/>
  <c r="AA2555" i="4"/>
  <c r="Z2555" i="4"/>
  <c r="Y2555" i="4"/>
  <c r="AM2555" i="4" s="1"/>
  <c r="X2555" i="4"/>
  <c r="W2555" i="4"/>
  <c r="V2555" i="4"/>
  <c r="U2555" i="4"/>
  <c r="T2555" i="4"/>
  <c r="S2555" i="4"/>
  <c r="R2555" i="4"/>
  <c r="Q2555" i="4"/>
  <c r="P2555" i="4"/>
  <c r="O2555" i="4"/>
  <c r="N2555" i="4"/>
  <c r="M2555" i="4"/>
  <c r="L2555" i="4"/>
  <c r="K2555" i="4"/>
  <c r="J2555" i="4"/>
  <c r="I2555" i="4"/>
  <c r="H2555" i="4"/>
  <c r="G2555" i="4"/>
  <c r="F2555" i="4"/>
  <c r="E2555" i="4"/>
  <c r="AO2555" i="4" s="1"/>
  <c r="D2555" i="4"/>
  <c r="C2555" i="4"/>
  <c r="B2555" i="4"/>
  <c r="A2555" i="4"/>
  <c r="AN2554" i="4"/>
  <c r="AM2554" i="4"/>
  <c r="AL2554" i="4"/>
  <c r="AK2554" i="4"/>
  <c r="AJ2554" i="4"/>
  <c r="AI2554" i="4"/>
  <c r="AH2554" i="4"/>
  <c r="AG2554" i="4"/>
  <c r="AF2554" i="4"/>
  <c r="AE2554" i="4"/>
  <c r="AD2554" i="4"/>
  <c r="AC2554" i="4"/>
  <c r="AB2554" i="4"/>
  <c r="AA2554" i="4"/>
  <c r="Z2554" i="4"/>
  <c r="Y2554" i="4"/>
  <c r="X2554" i="4"/>
  <c r="W2554" i="4"/>
  <c r="V2554" i="4"/>
  <c r="U2554" i="4"/>
  <c r="T2554" i="4"/>
  <c r="S2554" i="4"/>
  <c r="R2554" i="4"/>
  <c r="Q2554" i="4"/>
  <c r="P2554" i="4"/>
  <c r="O2554" i="4"/>
  <c r="N2554" i="4"/>
  <c r="M2554" i="4"/>
  <c r="L2554" i="4"/>
  <c r="K2554" i="4"/>
  <c r="J2554" i="4"/>
  <c r="I2554" i="4"/>
  <c r="H2554" i="4"/>
  <c r="G2554" i="4"/>
  <c r="F2554" i="4"/>
  <c r="E2554" i="4"/>
  <c r="D2554" i="4"/>
  <c r="C2554" i="4"/>
  <c r="AO2554" i="4" s="1"/>
  <c r="B2554" i="4"/>
  <c r="A2554" i="4"/>
  <c r="AO2553" i="4"/>
  <c r="AN2553" i="4"/>
  <c r="AK2553" i="4"/>
  <c r="AJ2553" i="4"/>
  <c r="AI2553" i="4"/>
  <c r="AH2553" i="4"/>
  <c r="AG2553" i="4"/>
  <c r="AF2553" i="4"/>
  <c r="AE2553" i="4"/>
  <c r="AD2553" i="4"/>
  <c r="AC2553" i="4"/>
  <c r="AB2553" i="4"/>
  <c r="AA2553" i="4"/>
  <c r="Z2553" i="4"/>
  <c r="Y2553" i="4"/>
  <c r="X2553" i="4"/>
  <c r="W2553" i="4"/>
  <c r="V2553" i="4"/>
  <c r="U2553" i="4"/>
  <c r="T2553" i="4"/>
  <c r="S2553" i="4"/>
  <c r="R2553" i="4"/>
  <c r="Q2553" i="4"/>
  <c r="P2553" i="4"/>
  <c r="O2553" i="4"/>
  <c r="N2553" i="4"/>
  <c r="M2553" i="4"/>
  <c r="L2553" i="4"/>
  <c r="K2553" i="4"/>
  <c r="J2553" i="4"/>
  <c r="I2553" i="4"/>
  <c r="H2553" i="4"/>
  <c r="G2553" i="4"/>
  <c r="F2553" i="4"/>
  <c r="E2553" i="4"/>
  <c r="D2553" i="4"/>
  <c r="C2553" i="4"/>
  <c r="B2553" i="4"/>
  <c r="A2553" i="4"/>
  <c r="AM2552" i="4"/>
  <c r="AL2552" i="4"/>
  <c r="AK2552" i="4"/>
  <c r="AJ2552" i="4"/>
  <c r="AI2552" i="4"/>
  <c r="AH2552" i="4"/>
  <c r="AG2552" i="4"/>
  <c r="AF2552" i="4"/>
  <c r="AE2552" i="4"/>
  <c r="AD2552" i="4"/>
  <c r="AC2552" i="4"/>
  <c r="AB2552" i="4"/>
  <c r="AN2552" i="4" s="1"/>
  <c r="AA2552" i="4"/>
  <c r="Z2552" i="4"/>
  <c r="Y2552" i="4"/>
  <c r="X2552" i="4"/>
  <c r="W2552" i="4"/>
  <c r="V2552" i="4"/>
  <c r="U2552" i="4"/>
  <c r="T2552" i="4"/>
  <c r="S2552" i="4"/>
  <c r="R2552" i="4"/>
  <c r="Q2552" i="4"/>
  <c r="P2552" i="4"/>
  <c r="O2552" i="4"/>
  <c r="N2552" i="4"/>
  <c r="M2552" i="4"/>
  <c r="L2552" i="4"/>
  <c r="K2552" i="4"/>
  <c r="J2552" i="4"/>
  <c r="I2552" i="4"/>
  <c r="H2552" i="4"/>
  <c r="G2552" i="4"/>
  <c r="F2552" i="4"/>
  <c r="E2552" i="4"/>
  <c r="D2552" i="4"/>
  <c r="C2552" i="4"/>
  <c r="B2552" i="4"/>
  <c r="A2552" i="4"/>
  <c r="AL2551" i="4"/>
  <c r="AK2551" i="4"/>
  <c r="AJ2551" i="4"/>
  <c r="AI2551" i="4"/>
  <c r="AH2551" i="4"/>
  <c r="AG2551" i="4"/>
  <c r="AF2551" i="4"/>
  <c r="AE2551" i="4"/>
  <c r="AD2551" i="4"/>
  <c r="AC2551" i="4"/>
  <c r="AB2551" i="4"/>
  <c r="AA2551" i="4"/>
  <c r="Z2551" i="4"/>
  <c r="Y2551" i="4"/>
  <c r="AM2551" i="4" s="1"/>
  <c r="X2551" i="4"/>
  <c r="W2551" i="4"/>
  <c r="V2551" i="4"/>
  <c r="U2551" i="4"/>
  <c r="T2551" i="4"/>
  <c r="S2551" i="4"/>
  <c r="R2551" i="4"/>
  <c r="Q2551" i="4"/>
  <c r="P2551" i="4"/>
  <c r="O2551" i="4"/>
  <c r="N2551" i="4"/>
  <c r="M2551" i="4"/>
  <c r="L2551" i="4"/>
  <c r="K2551" i="4"/>
  <c r="J2551" i="4"/>
  <c r="I2551" i="4"/>
  <c r="H2551" i="4"/>
  <c r="G2551" i="4"/>
  <c r="F2551" i="4"/>
  <c r="E2551" i="4"/>
  <c r="D2551" i="4"/>
  <c r="C2551" i="4"/>
  <c r="AO2551" i="4" s="1"/>
  <c r="B2551" i="4"/>
  <c r="A2551" i="4"/>
  <c r="AM2550" i="4"/>
  <c r="AL2550" i="4"/>
  <c r="AK2550" i="4"/>
  <c r="AJ2550" i="4"/>
  <c r="AI2550" i="4"/>
  <c r="AH2550" i="4"/>
  <c r="AG2550" i="4"/>
  <c r="AF2550" i="4"/>
  <c r="AE2550" i="4"/>
  <c r="AD2550" i="4"/>
  <c r="AC2550" i="4"/>
  <c r="AB2550" i="4"/>
  <c r="AA2550" i="4"/>
  <c r="Z2550" i="4"/>
  <c r="Y2550" i="4"/>
  <c r="X2550" i="4"/>
  <c r="W2550" i="4"/>
  <c r="V2550" i="4"/>
  <c r="U2550" i="4"/>
  <c r="T2550" i="4"/>
  <c r="S2550" i="4"/>
  <c r="R2550" i="4"/>
  <c r="Q2550" i="4"/>
  <c r="P2550" i="4"/>
  <c r="O2550" i="4"/>
  <c r="N2550" i="4"/>
  <c r="M2550" i="4"/>
  <c r="L2550" i="4"/>
  <c r="K2550" i="4"/>
  <c r="J2550" i="4"/>
  <c r="I2550" i="4"/>
  <c r="H2550" i="4"/>
  <c r="G2550" i="4"/>
  <c r="F2550" i="4"/>
  <c r="E2550" i="4"/>
  <c r="D2550" i="4"/>
  <c r="C2550" i="4"/>
  <c r="B2550" i="4"/>
  <c r="A2550" i="4"/>
  <c r="AN2549" i="4"/>
  <c r="AM2549" i="4"/>
  <c r="AL2549" i="4"/>
  <c r="AK2549" i="4"/>
  <c r="AJ2549" i="4"/>
  <c r="AI2549" i="4"/>
  <c r="AH2549" i="4"/>
  <c r="AG2549" i="4"/>
  <c r="AF2549" i="4"/>
  <c r="AE2549" i="4"/>
  <c r="AD2549" i="4"/>
  <c r="AC2549" i="4"/>
  <c r="AB2549" i="4"/>
  <c r="AA2549" i="4"/>
  <c r="Z2549" i="4"/>
  <c r="Y2549" i="4"/>
  <c r="X2549" i="4"/>
  <c r="W2549" i="4"/>
  <c r="V2549" i="4"/>
  <c r="U2549" i="4"/>
  <c r="T2549" i="4"/>
  <c r="S2549" i="4"/>
  <c r="R2549" i="4"/>
  <c r="Q2549" i="4"/>
  <c r="P2549" i="4"/>
  <c r="O2549" i="4"/>
  <c r="N2549" i="4"/>
  <c r="M2549" i="4"/>
  <c r="L2549" i="4"/>
  <c r="K2549" i="4"/>
  <c r="J2549" i="4"/>
  <c r="I2549" i="4"/>
  <c r="H2549" i="4"/>
  <c r="G2549" i="4"/>
  <c r="F2549" i="4"/>
  <c r="AO2549" i="4" s="1"/>
  <c r="E2549" i="4"/>
  <c r="D2549" i="4"/>
  <c r="C2549" i="4"/>
  <c r="B2549" i="4"/>
  <c r="A2549" i="4"/>
  <c r="AN2548" i="4"/>
  <c r="AK2548" i="4"/>
  <c r="AJ2548" i="4"/>
  <c r="AI2548" i="4"/>
  <c r="AH2548" i="4"/>
  <c r="AG2548" i="4"/>
  <c r="AF2548" i="4"/>
  <c r="AE2548" i="4"/>
  <c r="AD2548" i="4"/>
  <c r="AC2548" i="4"/>
  <c r="AB2548" i="4"/>
  <c r="AA2548" i="4"/>
  <c r="Z2548" i="4"/>
  <c r="Y2548" i="4"/>
  <c r="X2548" i="4"/>
  <c r="W2548" i="4"/>
  <c r="V2548" i="4"/>
  <c r="U2548" i="4"/>
  <c r="T2548" i="4"/>
  <c r="S2548" i="4"/>
  <c r="R2548" i="4"/>
  <c r="Q2548" i="4"/>
  <c r="P2548" i="4"/>
  <c r="O2548" i="4"/>
  <c r="N2548" i="4"/>
  <c r="M2548" i="4"/>
  <c r="L2548" i="4"/>
  <c r="K2548" i="4"/>
  <c r="J2548" i="4"/>
  <c r="I2548" i="4"/>
  <c r="H2548" i="4"/>
  <c r="AO2548" i="4" s="1"/>
  <c r="G2548" i="4"/>
  <c r="F2548" i="4"/>
  <c r="E2548" i="4"/>
  <c r="D2548" i="4"/>
  <c r="C2548" i="4"/>
  <c r="B2548" i="4"/>
  <c r="A2548" i="4"/>
  <c r="AK2547" i="4"/>
  <c r="AJ2547" i="4"/>
  <c r="AI2547" i="4"/>
  <c r="AH2547" i="4"/>
  <c r="AG2547" i="4"/>
  <c r="AF2547" i="4"/>
  <c r="AE2547" i="4"/>
  <c r="AD2547" i="4"/>
  <c r="AC2547" i="4"/>
  <c r="AB2547" i="4"/>
  <c r="AN2547" i="4" s="1"/>
  <c r="AA2547" i="4"/>
  <c r="Z2547" i="4"/>
  <c r="Y2547" i="4"/>
  <c r="X2547" i="4"/>
  <c r="W2547" i="4"/>
  <c r="V2547" i="4"/>
  <c r="U2547" i="4"/>
  <c r="T2547" i="4"/>
  <c r="S2547" i="4"/>
  <c r="R2547" i="4"/>
  <c r="Q2547" i="4"/>
  <c r="P2547" i="4"/>
  <c r="O2547" i="4"/>
  <c r="N2547" i="4"/>
  <c r="M2547" i="4"/>
  <c r="L2547" i="4"/>
  <c r="K2547" i="4"/>
  <c r="J2547" i="4"/>
  <c r="I2547" i="4"/>
  <c r="H2547" i="4"/>
  <c r="G2547" i="4"/>
  <c r="F2547" i="4"/>
  <c r="E2547" i="4"/>
  <c r="D2547" i="4"/>
  <c r="C2547" i="4"/>
  <c r="B2547" i="4"/>
  <c r="A2547" i="4"/>
  <c r="AM2546" i="4"/>
  <c r="AL2546" i="4"/>
  <c r="AK2546" i="4"/>
  <c r="AJ2546" i="4"/>
  <c r="AI2546" i="4"/>
  <c r="AH2546" i="4"/>
  <c r="AG2546" i="4"/>
  <c r="AF2546" i="4"/>
  <c r="AE2546" i="4"/>
  <c r="AD2546" i="4"/>
  <c r="AC2546" i="4"/>
  <c r="AB2546" i="4"/>
  <c r="AN2546" i="4" s="1"/>
  <c r="AA2546" i="4"/>
  <c r="Z2546" i="4"/>
  <c r="Y2546" i="4"/>
  <c r="X2546" i="4"/>
  <c r="W2546" i="4"/>
  <c r="V2546" i="4"/>
  <c r="U2546" i="4"/>
  <c r="T2546" i="4"/>
  <c r="S2546" i="4"/>
  <c r="R2546" i="4"/>
  <c r="Q2546" i="4"/>
  <c r="P2546" i="4"/>
  <c r="O2546" i="4"/>
  <c r="N2546" i="4"/>
  <c r="M2546" i="4"/>
  <c r="L2546" i="4"/>
  <c r="K2546" i="4"/>
  <c r="J2546" i="4"/>
  <c r="I2546" i="4"/>
  <c r="H2546" i="4"/>
  <c r="G2546" i="4"/>
  <c r="F2546" i="4"/>
  <c r="E2546" i="4"/>
  <c r="D2546" i="4"/>
  <c r="C2546" i="4"/>
  <c r="AO2546" i="4" s="1"/>
  <c r="B2546" i="4"/>
  <c r="A2546" i="4"/>
  <c r="AO2545" i="4"/>
  <c r="AK2545" i="4"/>
  <c r="AJ2545" i="4"/>
  <c r="AI2545" i="4"/>
  <c r="AH2545" i="4"/>
  <c r="AG2545" i="4"/>
  <c r="AF2545" i="4"/>
  <c r="AE2545" i="4"/>
  <c r="AD2545" i="4"/>
  <c r="AC2545" i="4"/>
  <c r="AB2545" i="4"/>
  <c r="AA2545" i="4"/>
  <c r="Z2545" i="4"/>
  <c r="Y2545" i="4"/>
  <c r="X2545" i="4"/>
  <c r="W2545" i="4"/>
  <c r="V2545" i="4"/>
  <c r="U2545" i="4"/>
  <c r="T2545" i="4"/>
  <c r="S2545" i="4"/>
  <c r="R2545" i="4"/>
  <c r="Q2545" i="4"/>
  <c r="P2545" i="4"/>
  <c r="O2545" i="4"/>
  <c r="N2545" i="4"/>
  <c r="M2545" i="4"/>
  <c r="L2545" i="4"/>
  <c r="K2545" i="4"/>
  <c r="J2545" i="4"/>
  <c r="I2545" i="4"/>
  <c r="H2545" i="4"/>
  <c r="G2545" i="4"/>
  <c r="F2545" i="4"/>
  <c r="E2545" i="4"/>
  <c r="D2545" i="4"/>
  <c r="C2545" i="4"/>
  <c r="B2545" i="4"/>
  <c r="A2545" i="4"/>
  <c r="AN2544" i="4"/>
  <c r="AM2544" i="4"/>
  <c r="AL2544" i="4"/>
  <c r="AK2544" i="4"/>
  <c r="AJ2544" i="4"/>
  <c r="AI2544" i="4"/>
  <c r="AH2544" i="4"/>
  <c r="AG2544" i="4"/>
  <c r="AF2544" i="4"/>
  <c r="AE2544" i="4"/>
  <c r="AD2544" i="4"/>
  <c r="AC2544" i="4"/>
  <c r="AB2544" i="4"/>
  <c r="AA2544" i="4"/>
  <c r="Z2544" i="4"/>
  <c r="Y2544" i="4"/>
  <c r="X2544" i="4"/>
  <c r="W2544" i="4"/>
  <c r="V2544" i="4"/>
  <c r="U2544" i="4"/>
  <c r="T2544" i="4"/>
  <c r="S2544" i="4"/>
  <c r="R2544" i="4"/>
  <c r="Q2544" i="4"/>
  <c r="P2544" i="4"/>
  <c r="O2544" i="4"/>
  <c r="N2544" i="4"/>
  <c r="M2544" i="4"/>
  <c r="L2544" i="4"/>
  <c r="K2544" i="4"/>
  <c r="J2544" i="4"/>
  <c r="I2544" i="4"/>
  <c r="H2544" i="4"/>
  <c r="G2544" i="4"/>
  <c r="F2544" i="4"/>
  <c r="E2544" i="4"/>
  <c r="D2544" i="4"/>
  <c r="C2544" i="4"/>
  <c r="B2544" i="4"/>
  <c r="A2544" i="4"/>
  <c r="AN2543" i="4"/>
  <c r="AK2543" i="4"/>
  <c r="AJ2543" i="4"/>
  <c r="AI2543" i="4"/>
  <c r="AH2543" i="4"/>
  <c r="AG2543" i="4"/>
  <c r="AF2543" i="4"/>
  <c r="AE2543" i="4"/>
  <c r="AD2543" i="4"/>
  <c r="AC2543" i="4"/>
  <c r="AB2543" i="4"/>
  <c r="AA2543" i="4"/>
  <c r="Z2543" i="4"/>
  <c r="Y2543" i="4"/>
  <c r="X2543" i="4"/>
  <c r="W2543" i="4"/>
  <c r="V2543" i="4"/>
  <c r="U2543" i="4"/>
  <c r="T2543" i="4"/>
  <c r="S2543" i="4"/>
  <c r="R2543" i="4"/>
  <c r="Q2543" i="4"/>
  <c r="P2543" i="4"/>
  <c r="O2543" i="4"/>
  <c r="N2543" i="4"/>
  <c r="M2543" i="4"/>
  <c r="L2543" i="4"/>
  <c r="K2543" i="4"/>
  <c r="J2543" i="4"/>
  <c r="I2543" i="4"/>
  <c r="H2543" i="4"/>
  <c r="G2543" i="4"/>
  <c r="F2543" i="4"/>
  <c r="E2543" i="4"/>
  <c r="AO2543" i="4" s="1"/>
  <c r="D2543" i="4"/>
  <c r="C2543" i="4"/>
  <c r="B2543" i="4"/>
  <c r="A2543" i="4"/>
  <c r="AM2542" i="4"/>
  <c r="AL2542" i="4"/>
  <c r="AK2542" i="4"/>
  <c r="AJ2542" i="4"/>
  <c r="AI2542" i="4"/>
  <c r="AH2542" i="4"/>
  <c r="AG2542" i="4"/>
  <c r="AF2542" i="4"/>
  <c r="AE2542" i="4"/>
  <c r="AD2542" i="4"/>
  <c r="AC2542" i="4"/>
  <c r="AB2542" i="4"/>
  <c r="AN2542" i="4" s="1"/>
  <c r="AA2542" i="4"/>
  <c r="Z2542" i="4"/>
  <c r="Y2542" i="4"/>
  <c r="X2542" i="4"/>
  <c r="W2542" i="4"/>
  <c r="V2542" i="4"/>
  <c r="U2542" i="4"/>
  <c r="T2542" i="4"/>
  <c r="S2542" i="4"/>
  <c r="R2542" i="4"/>
  <c r="Q2542" i="4"/>
  <c r="P2542" i="4"/>
  <c r="O2542" i="4"/>
  <c r="N2542" i="4"/>
  <c r="M2542" i="4"/>
  <c r="L2542" i="4"/>
  <c r="K2542" i="4"/>
  <c r="J2542" i="4"/>
  <c r="I2542" i="4"/>
  <c r="H2542" i="4"/>
  <c r="G2542" i="4"/>
  <c r="F2542" i="4"/>
  <c r="E2542" i="4"/>
  <c r="D2542" i="4"/>
  <c r="C2542" i="4"/>
  <c r="AO2542" i="4" s="1"/>
  <c r="B2542" i="4"/>
  <c r="A2542" i="4"/>
  <c r="AK2541" i="4"/>
  <c r="AJ2541" i="4"/>
  <c r="AI2541" i="4"/>
  <c r="AH2541" i="4"/>
  <c r="AG2541" i="4"/>
  <c r="AF2541" i="4"/>
  <c r="AE2541" i="4"/>
  <c r="AD2541" i="4"/>
  <c r="AC2541" i="4"/>
  <c r="AB2541" i="4"/>
  <c r="AA2541" i="4"/>
  <c r="Z2541" i="4"/>
  <c r="Y2541" i="4"/>
  <c r="X2541" i="4"/>
  <c r="W2541" i="4"/>
  <c r="V2541" i="4"/>
  <c r="U2541" i="4"/>
  <c r="T2541" i="4"/>
  <c r="S2541" i="4"/>
  <c r="R2541" i="4"/>
  <c r="Q2541" i="4"/>
  <c r="P2541" i="4"/>
  <c r="O2541" i="4"/>
  <c r="N2541" i="4"/>
  <c r="M2541" i="4"/>
  <c r="L2541" i="4"/>
  <c r="K2541" i="4"/>
  <c r="J2541" i="4"/>
  <c r="I2541" i="4"/>
  <c r="AO2541" i="4" s="1"/>
  <c r="H2541" i="4"/>
  <c r="G2541" i="4"/>
  <c r="F2541" i="4"/>
  <c r="E2541" i="4"/>
  <c r="D2541" i="4"/>
  <c r="C2541" i="4"/>
  <c r="B2541" i="4"/>
  <c r="A2541" i="4"/>
  <c r="AN2540" i="4"/>
  <c r="AM2540" i="4"/>
  <c r="AL2540" i="4"/>
  <c r="AK2540" i="4"/>
  <c r="AJ2540" i="4"/>
  <c r="AI2540" i="4"/>
  <c r="AH2540" i="4"/>
  <c r="AG2540" i="4"/>
  <c r="AF2540" i="4"/>
  <c r="AE2540" i="4"/>
  <c r="AD2540" i="4"/>
  <c r="AC2540" i="4"/>
  <c r="AB2540" i="4"/>
  <c r="AA2540" i="4"/>
  <c r="Z2540" i="4"/>
  <c r="Y2540" i="4"/>
  <c r="X2540" i="4"/>
  <c r="W2540" i="4"/>
  <c r="V2540" i="4"/>
  <c r="U2540" i="4"/>
  <c r="T2540" i="4"/>
  <c r="S2540" i="4"/>
  <c r="R2540" i="4"/>
  <c r="Q2540" i="4"/>
  <c r="P2540" i="4"/>
  <c r="O2540" i="4"/>
  <c r="N2540" i="4"/>
  <c r="M2540" i="4"/>
  <c r="L2540" i="4"/>
  <c r="K2540" i="4"/>
  <c r="J2540" i="4"/>
  <c r="I2540" i="4"/>
  <c r="H2540" i="4"/>
  <c r="G2540" i="4"/>
  <c r="F2540" i="4"/>
  <c r="E2540" i="4"/>
  <c r="D2540" i="4"/>
  <c r="C2540" i="4"/>
  <c r="AO2540" i="4" s="1"/>
  <c r="B2540" i="4"/>
  <c r="A2540" i="4"/>
  <c r="AN2539" i="4"/>
  <c r="AK2539" i="4"/>
  <c r="AJ2539" i="4"/>
  <c r="AI2539" i="4"/>
  <c r="AH2539" i="4"/>
  <c r="AG2539" i="4"/>
  <c r="AF2539" i="4"/>
  <c r="AE2539" i="4"/>
  <c r="AD2539" i="4"/>
  <c r="AC2539" i="4"/>
  <c r="AB2539" i="4"/>
  <c r="AA2539" i="4"/>
  <c r="Z2539" i="4"/>
  <c r="Y2539" i="4"/>
  <c r="X2539" i="4"/>
  <c r="W2539" i="4"/>
  <c r="V2539" i="4"/>
  <c r="U2539" i="4"/>
  <c r="T2539" i="4"/>
  <c r="S2539" i="4"/>
  <c r="R2539" i="4"/>
  <c r="Q2539" i="4"/>
  <c r="P2539" i="4"/>
  <c r="O2539" i="4"/>
  <c r="N2539" i="4"/>
  <c r="M2539" i="4"/>
  <c r="L2539" i="4"/>
  <c r="K2539" i="4"/>
  <c r="J2539" i="4"/>
  <c r="I2539" i="4"/>
  <c r="H2539" i="4"/>
  <c r="G2539" i="4"/>
  <c r="F2539" i="4"/>
  <c r="E2539" i="4"/>
  <c r="AO2539" i="4" s="1"/>
  <c r="D2539" i="4"/>
  <c r="C2539" i="4"/>
  <c r="B2539" i="4"/>
  <c r="A2539" i="4"/>
  <c r="AM2538" i="4"/>
  <c r="AL2538" i="4"/>
  <c r="AK2538" i="4"/>
  <c r="AJ2538" i="4"/>
  <c r="AI2538" i="4"/>
  <c r="AH2538" i="4"/>
  <c r="AG2538" i="4"/>
  <c r="AF2538" i="4"/>
  <c r="AE2538" i="4"/>
  <c r="AD2538" i="4"/>
  <c r="AC2538" i="4"/>
  <c r="AB2538" i="4"/>
  <c r="AN2538" i="4" s="1"/>
  <c r="AA2538" i="4"/>
  <c r="Z2538" i="4"/>
  <c r="Y2538" i="4"/>
  <c r="X2538" i="4"/>
  <c r="W2538" i="4"/>
  <c r="V2538" i="4"/>
  <c r="U2538" i="4"/>
  <c r="T2538" i="4"/>
  <c r="S2538" i="4"/>
  <c r="R2538" i="4"/>
  <c r="Q2538" i="4"/>
  <c r="P2538" i="4"/>
  <c r="O2538" i="4"/>
  <c r="N2538" i="4"/>
  <c r="M2538" i="4"/>
  <c r="L2538" i="4"/>
  <c r="K2538" i="4"/>
  <c r="J2538" i="4"/>
  <c r="I2538" i="4"/>
  <c r="H2538" i="4"/>
  <c r="G2538" i="4"/>
  <c r="F2538" i="4"/>
  <c r="E2538" i="4"/>
  <c r="D2538" i="4"/>
  <c r="C2538" i="4"/>
  <c r="B2538" i="4"/>
  <c r="A2538" i="4"/>
  <c r="AO2537" i="4"/>
  <c r="AK2537" i="4"/>
  <c r="AJ2537" i="4"/>
  <c r="AI2537" i="4"/>
  <c r="AH2537" i="4"/>
  <c r="AG2537" i="4"/>
  <c r="AF2537" i="4"/>
  <c r="AE2537" i="4"/>
  <c r="AD2537" i="4"/>
  <c r="AC2537" i="4"/>
  <c r="AB2537" i="4"/>
  <c r="AA2537" i="4"/>
  <c r="Z2537" i="4"/>
  <c r="Y2537" i="4"/>
  <c r="X2537" i="4"/>
  <c r="W2537" i="4"/>
  <c r="V2537" i="4"/>
  <c r="U2537" i="4"/>
  <c r="T2537" i="4"/>
  <c r="S2537" i="4"/>
  <c r="R2537" i="4"/>
  <c r="Q2537" i="4"/>
  <c r="P2537" i="4"/>
  <c r="O2537" i="4"/>
  <c r="N2537" i="4"/>
  <c r="M2537" i="4"/>
  <c r="L2537" i="4"/>
  <c r="K2537" i="4"/>
  <c r="J2537" i="4"/>
  <c r="I2537" i="4"/>
  <c r="H2537" i="4"/>
  <c r="G2537" i="4"/>
  <c r="F2537" i="4"/>
  <c r="E2537" i="4"/>
  <c r="D2537" i="4"/>
  <c r="C2537" i="4"/>
  <c r="B2537" i="4"/>
  <c r="A2537" i="4"/>
  <c r="AN2536" i="4"/>
  <c r="AM2536" i="4"/>
  <c r="AL2536" i="4"/>
  <c r="AK2536" i="4"/>
  <c r="AJ2536" i="4"/>
  <c r="AI2536" i="4"/>
  <c r="AH2536" i="4"/>
  <c r="AG2536" i="4"/>
  <c r="AF2536" i="4"/>
  <c r="AE2536" i="4"/>
  <c r="AD2536" i="4"/>
  <c r="AC2536" i="4"/>
  <c r="AB2536" i="4"/>
  <c r="AA2536" i="4"/>
  <c r="Z2536" i="4"/>
  <c r="Y2536" i="4"/>
  <c r="X2536" i="4"/>
  <c r="W2536" i="4"/>
  <c r="V2536" i="4"/>
  <c r="U2536" i="4"/>
  <c r="T2536" i="4"/>
  <c r="S2536" i="4"/>
  <c r="R2536" i="4"/>
  <c r="Q2536" i="4"/>
  <c r="P2536" i="4"/>
  <c r="O2536" i="4"/>
  <c r="N2536" i="4"/>
  <c r="M2536" i="4"/>
  <c r="L2536" i="4"/>
  <c r="K2536" i="4"/>
  <c r="J2536" i="4"/>
  <c r="I2536" i="4"/>
  <c r="H2536" i="4"/>
  <c r="G2536" i="4"/>
  <c r="F2536" i="4"/>
  <c r="E2536" i="4"/>
  <c r="D2536" i="4"/>
  <c r="C2536" i="4"/>
  <c r="B2536" i="4"/>
  <c r="A2536" i="4"/>
  <c r="AO2535" i="4"/>
  <c r="AN2535" i="4"/>
  <c r="AK2535" i="4"/>
  <c r="AJ2535" i="4"/>
  <c r="AI2535" i="4"/>
  <c r="AH2535" i="4"/>
  <c r="AG2535" i="4"/>
  <c r="AF2535" i="4"/>
  <c r="AE2535" i="4"/>
  <c r="AD2535" i="4"/>
  <c r="AC2535" i="4"/>
  <c r="AB2535" i="4"/>
  <c r="AA2535" i="4"/>
  <c r="Z2535" i="4"/>
  <c r="Y2535" i="4"/>
  <c r="X2535" i="4"/>
  <c r="W2535" i="4"/>
  <c r="V2535" i="4"/>
  <c r="U2535" i="4"/>
  <c r="T2535" i="4"/>
  <c r="S2535" i="4"/>
  <c r="R2535" i="4"/>
  <c r="Q2535" i="4"/>
  <c r="P2535" i="4"/>
  <c r="O2535" i="4"/>
  <c r="N2535" i="4"/>
  <c r="M2535" i="4"/>
  <c r="L2535" i="4"/>
  <c r="K2535" i="4"/>
  <c r="J2535" i="4"/>
  <c r="I2535" i="4"/>
  <c r="H2535" i="4"/>
  <c r="G2535" i="4"/>
  <c r="F2535" i="4"/>
  <c r="E2535" i="4"/>
  <c r="D2535" i="4"/>
  <c r="C2535" i="4"/>
  <c r="B2535" i="4"/>
  <c r="A2535" i="4"/>
  <c r="AM2534" i="4"/>
  <c r="AL2534" i="4"/>
  <c r="AK2534" i="4"/>
  <c r="AJ2534" i="4"/>
  <c r="AI2534" i="4"/>
  <c r="AH2534" i="4"/>
  <c r="AG2534" i="4"/>
  <c r="AF2534" i="4"/>
  <c r="AE2534" i="4"/>
  <c r="AD2534" i="4"/>
  <c r="AC2534" i="4"/>
  <c r="AB2534" i="4"/>
  <c r="AN2534" i="4" s="1"/>
  <c r="AA2534" i="4"/>
  <c r="Z2534" i="4"/>
  <c r="Y2534" i="4"/>
  <c r="X2534" i="4"/>
  <c r="W2534" i="4"/>
  <c r="V2534" i="4"/>
  <c r="U2534" i="4"/>
  <c r="T2534" i="4"/>
  <c r="S2534" i="4"/>
  <c r="R2534" i="4"/>
  <c r="Q2534" i="4"/>
  <c r="P2534" i="4"/>
  <c r="O2534" i="4"/>
  <c r="N2534" i="4"/>
  <c r="M2534" i="4"/>
  <c r="L2534" i="4"/>
  <c r="K2534" i="4"/>
  <c r="J2534" i="4"/>
  <c r="I2534" i="4"/>
  <c r="H2534" i="4"/>
  <c r="G2534" i="4"/>
  <c r="F2534" i="4"/>
  <c r="E2534" i="4"/>
  <c r="D2534" i="4"/>
  <c r="C2534" i="4"/>
  <c r="B2534" i="4"/>
  <c r="A2534" i="4"/>
  <c r="AK2533" i="4"/>
  <c r="AJ2533" i="4"/>
  <c r="AI2533" i="4"/>
  <c r="AH2533" i="4"/>
  <c r="AG2533" i="4"/>
  <c r="AF2533" i="4"/>
  <c r="AE2533" i="4"/>
  <c r="AD2533" i="4"/>
  <c r="AC2533" i="4"/>
  <c r="AB2533" i="4"/>
  <c r="AA2533" i="4"/>
  <c r="Z2533" i="4"/>
  <c r="Y2533" i="4"/>
  <c r="X2533" i="4"/>
  <c r="W2533" i="4"/>
  <c r="V2533" i="4"/>
  <c r="U2533" i="4"/>
  <c r="T2533" i="4"/>
  <c r="S2533" i="4"/>
  <c r="R2533" i="4"/>
  <c r="Q2533" i="4"/>
  <c r="P2533" i="4"/>
  <c r="O2533" i="4"/>
  <c r="N2533" i="4"/>
  <c r="M2533" i="4"/>
  <c r="L2533" i="4"/>
  <c r="K2533" i="4"/>
  <c r="J2533" i="4"/>
  <c r="I2533" i="4"/>
  <c r="H2533" i="4"/>
  <c r="G2533" i="4"/>
  <c r="F2533" i="4"/>
  <c r="E2533" i="4"/>
  <c r="AO2533" i="4" s="1"/>
  <c r="D2533" i="4"/>
  <c r="C2533" i="4"/>
  <c r="B2533" i="4"/>
  <c r="A2533" i="4"/>
  <c r="AN2532" i="4"/>
  <c r="AM2532" i="4"/>
  <c r="AL2532" i="4"/>
  <c r="AK2532" i="4"/>
  <c r="AJ2532" i="4"/>
  <c r="AI2532" i="4"/>
  <c r="AH2532" i="4"/>
  <c r="AG2532" i="4"/>
  <c r="AF2532" i="4"/>
  <c r="AE2532" i="4"/>
  <c r="AD2532" i="4"/>
  <c r="AC2532" i="4"/>
  <c r="AB2532" i="4"/>
  <c r="AA2532" i="4"/>
  <c r="Z2532" i="4"/>
  <c r="Y2532" i="4"/>
  <c r="X2532" i="4"/>
  <c r="W2532" i="4"/>
  <c r="V2532" i="4"/>
  <c r="U2532" i="4"/>
  <c r="T2532" i="4"/>
  <c r="S2532" i="4"/>
  <c r="R2532" i="4"/>
  <c r="Q2532" i="4"/>
  <c r="P2532" i="4"/>
  <c r="O2532" i="4"/>
  <c r="N2532" i="4"/>
  <c r="M2532" i="4"/>
  <c r="L2532" i="4"/>
  <c r="K2532" i="4"/>
  <c r="J2532" i="4"/>
  <c r="I2532" i="4"/>
  <c r="H2532" i="4"/>
  <c r="G2532" i="4"/>
  <c r="F2532" i="4"/>
  <c r="E2532" i="4"/>
  <c r="D2532" i="4"/>
  <c r="C2532" i="4"/>
  <c r="AO2532" i="4" s="1"/>
  <c r="B2532" i="4"/>
  <c r="A2532" i="4"/>
  <c r="AO2531" i="4"/>
  <c r="AN2531" i="4"/>
  <c r="AK2531" i="4"/>
  <c r="AJ2531" i="4"/>
  <c r="AI2531" i="4"/>
  <c r="AH2531" i="4"/>
  <c r="AG2531" i="4"/>
  <c r="AF2531" i="4"/>
  <c r="AE2531" i="4"/>
  <c r="AD2531" i="4"/>
  <c r="AC2531" i="4"/>
  <c r="AB2531" i="4"/>
  <c r="AA2531" i="4"/>
  <c r="Z2531" i="4"/>
  <c r="Y2531" i="4"/>
  <c r="X2531" i="4"/>
  <c r="W2531" i="4"/>
  <c r="V2531" i="4"/>
  <c r="U2531" i="4"/>
  <c r="T2531" i="4"/>
  <c r="S2531" i="4"/>
  <c r="R2531" i="4"/>
  <c r="Q2531" i="4"/>
  <c r="P2531" i="4"/>
  <c r="O2531" i="4"/>
  <c r="N2531" i="4"/>
  <c r="M2531" i="4"/>
  <c r="L2531" i="4"/>
  <c r="K2531" i="4"/>
  <c r="J2531" i="4"/>
  <c r="I2531" i="4"/>
  <c r="H2531" i="4"/>
  <c r="G2531" i="4"/>
  <c r="F2531" i="4"/>
  <c r="E2531" i="4"/>
  <c r="D2531" i="4"/>
  <c r="C2531" i="4"/>
  <c r="B2531" i="4"/>
  <c r="A2531" i="4"/>
  <c r="AM2530" i="4"/>
  <c r="AL2530" i="4"/>
  <c r="AK2530" i="4"/>
  <c r="AJ2530" i="4"/>
  <c r="AI2530" i="4"/>
  <c r="AH2530" i="4"/>
  <c r="AG2530" i="4"/>
  <c r="AF2530" i="4"/>
  <c r="AE2530" i="4"/>
  <c r="AD2530" i="4"/>
  <c r="AC2530" i="4"/>
  <c r="AB2530" i="4"/>
  <c r="AN2530" i="4" s="1"/>
  <c r="AA2530" i="4"/>
  <c r="Z2530" i="4"/>
  <c r="Y2530" i="4"/>
  <c r="X2530" i="4"/>
  <c r="W2530" i="4"/>
  <c r="V2530" i="4"/>
  <c r="U2530" i="4"/>
  <c r="T2530" i="4"/>
  <c r="S2530" i="4"/>
  <c r="R2530" i="4"/>
  <c r="Q2530" i="4"/>
  <c r="P2530" i="4"/>
  <c r="O2530" i="4"/>
  <c r="N2530" i="4"/>
  <c r="M2530" i="4"/>
  <c r="L2530" i="4"/>
  <c r="K2530" i="4"/>
  <c r="J2530" i="4"/>
  <c r="I2530" i="4"/>
  <c r="H2530" i="4"/>
  <c r="G2530" i="4"/>
  <c r="F2530" i="4"/>
  <c r="E2530" i="4"/>
  <c r="D2530" i="4"/>
  <c r="C2530" i="4"/>
  <c r="B2530" i="4"/>
  <c r="A2530" i="4"/>
  <c r="AK2529" i="4"/>
  <c r="AJ2529" i="4"/>
  <c r="AI2529" i="4"/>
  <c r="AH2529" i="4"/>
  <c r="AG2529" i="4"/>
  <c r="AF2529" i="4"/>
  <c r="AE2529" i="4"/>
  <c r="AD2529" i="4"/>
  <c r="AC2529" i="4"/>
  <c r="AB2529" i="4"/>
  <c r="AA2529" i="4"/>
  <c r="Z2529" i="4"/>
  <c r="Y2529" i="4"/>
  <c r="X2529" i="4"/>
  <c r="W2529" i="4"/>
  <c r="V2529" i="4"/>
  <c r="U2529" i="4"/>
  <c r="T2529" i="4"/>
  <c r="S2529" i="4"/>
  <c r="R2529" i="4"/>
  <c r="Q2529" i="4"/>
  <c r="P2529" i="4"/>
  <c r="O2529" i="4"/>
  <c r="N2529" i="4"/>
  <c r="M2529" i="4"/>
  <c r="L2529" i="4"/>
  <c r="K2529" i="4"/>
  <c r="J2529" i="4"/>
  <c r="I2529" i="4"/>
  <c r="H2529" i="4"/>
  <c r="G2529" i="4"/>
  <c r="F2529" i="4"/>
  <c r="E2529" i="4"/>
  <c r="D2529" i="4"/>
  <c r="AO2529" i="4" s="1"/>
  <c r="C2529" i="4"/>
  <c r="B2529" i="4"/>
  <c r="A2529" i="4"/>
  <c r="AN2528" i="4"/>
  <c r="AM2528" i="4"/>
  <c r="AL2528" i="4"/>
  <c r="AK2528" i="4"/>
  <c r="AJ2528" i="4"/>
  <c r="AI2528" i="4"/>
  <c r="AH2528" i="4"/>
  <c r="AG2528" i="4"/>
  <c r="AF2528" i="4"/>
  <c r="AE2528" i="4"/>
  <c r="AD2528" i="4"/>
  <c r="AC2528" i="4"/>
  <c r="AB2528" i="4"/>
  <c r="AA2528" i="4"/>
  <c r="Z2528" i="4"/>
  <c r="Y2528" i="4"/>
  <c r="X2528" i="4"/>
  <c r="W2528" i="4"/>
  <c r="V2528" i="4"/>
  <c r="U2528" i="4"/>
  <c r="T2528" i="4"/>
  <c r="S2528" i="4"/>
  <c r="R2528" i="4"/>
  <c r="Q2528" i="4"/>
  <c r="P2528" i="4"/>
  <c r="O2528" i="4"/>
  <c r="N2528" i="4"/>
  <c r="M2528" i="4"/>
  <c r="L2528" i="4"/>
  <c r="K2528" i="4"/>
  <c r="J2528" i="4"/>
  <c r="I2528" i="4"/>
  <c r="H2528" i="4"/>
  <c r="G2528" i="4"/>
  <c r="F2528" i="4"/>
  <c r="E2528" i="4"/>
  <c r="D2528" i="4"/>
  <c r="C2528" i="4"/>
  <c r="AO2528" i="4" s="1"/>
  <c r="B2528" i="4"/>
  <c r="A2528" i="4"/>
  <c r="AN2527" i="4"/>
  <c r="AK2527" i="4"/>
  <c r="AJ2527" i="4"/>
  <c r="AI2527" i="4"/>
  <c r="AH2527" i="4"/>
  <c r="AG2527" i="4"/>
  <c r="AF2527" i="4"/>
  <c r="AE2527" i="4"/>
  <c r="AD2527" i="4"/>
  <c r="AC2527" i="4"/>
  <c r="AB2527" i="4"/>
  <c r="AA2527" i="4"/>
  <c r="Z2527" i="4"/>
  <c r="Y2527" i="4"/>
  <c r="X2527" i="4"/>
  <c r="W2527" i="4"/>
  <c r="V2527" i="4"/>
  <c r="U2527" i="4"/>
  <c r="T2527" i="4"/>
  <c r="S2527" i="4"/>
  <c r="R2527" i="4"/>
  <c r="Q2527" i="4"/>
  <c r="P2527" i="4"/>
  <c r="O2527" i="4"/>
  <c r="N2527" i="4"/>
  <c r="M2527" i="4"/>
  <c r="L2527" i="4"/>
  <c r="K2527" i="4"/>
  <c r="J2527" i="4"/>
  <c r="I2527" i="4"/>
  <c r="AO2527" i="4" s="1"/>
  <c r="H2527" i="4"/>
  <c r="G2527" i="4"/>
  <c r="F2527" i="4"/>
  <c r="E2527" i="4"/>
  <c r="D2527" i="4"/>
  <c r="C2527" i="4"/>
  <c r="B2527" i="4"/>
  <c r="A2527" i="4"/>
  <c r="AM2526" i="4"/>
  <c r="AL2526" i="4"/>
  <c r="AK2526" i="4"/>
  <c r="AJ2526" i="4"/>
  <c r="AI2526" i="4"/>
  <c r="AH2526" i="4"/>
  <c r="AG2526" i="4"/>
  <c r="AF2526" i="4"/>
  <c r="AE2526" i="4"/>
  <c r="AD2526" i="4"/>
  <c r="AC2526" i="4"/>
  <c r="AB2526" i="4"/>
  <c r="AN2526" i="4" s="1"/>
  <c r="AA2526" i="4"/>
  <c r="Z2526" i="4"/>
  <c r="Y2526" i="4"/>
  <c r="X2526" i="4"/>
  <c r="W2526" i="4"/>
  <c r="V2526" i="4"/>
  <c r="U2526" i="4"/>
  <c r="T2526" i="4"/>
  <c r="S2526" i="4"/>
  <c r="R2526" i="4"/>
  <c r="Q2526" i="4"/>
  <c r="P2526" i="4"/>
  <c r="O2526" i="4"/>
  <c r="N2526" i="4"/>
  <c r="M2526" i="4"/>
  <c r="L2526" i="4"/>
  <c r="K2526" i="4"/>
  <c r="J2526" i="4"/>
  <c r="I2526" i="4"/>
  <c r="H2526" i="4"/>
  <c r="G2526" i="4"/>
  <c r="F2526" i="4"/>
  <c r="E2526" i="4"/>
  <c r="D2526" i="4"/>
  <c r="C2526" i="4"/>
  <c r="B2526" i="4"/>
  <c r="A2526" i="4"/>
  <c r="AK2525" i="4"/>
  <c r="AJ2525" i="4"/>
  <c r="AI2525" i="4"/>
  <c r="AH2525" i="4"/>
  <c r="AG2525" i="4"/>
  <c r="AF2525" i="4"/>
  <c r="AE2525" i="4"/>
  <c r="AD2525" i="4"/>
  <c r="AC2525" i="4"/>
  <c r="AB2525" i="4"/>
  <c r="AA2525" i="4"/>
  <c r="Z2525" i="4"/>
  <c r="Y2525" i="4"/>
  <c r="X2525" i="4"/>
  <c r="W2525" i="4"/>
  <c r="V2525" i="4"/>
  <c r="U2525" i="4"/>
  <c r="T2525" i="4"/>
  <c r="S2525" i="4"/>
  <c r="R2525" i="4"/>
  <c r="Q2525" i="4"/>
  <c r="P2525" i="4"/>
  <c r="O2525" i="4"/>
  <c r="N2525" i="4"/>
  <c r="M2525" i="4"/>
  <c r="L2525" i="4"/>
  <c r="K2525" i="4"/>
  <c r="J2525" i="4"/>
  <c r="I2525" i="4"/>
  <c r="H2525" i="4"/>
  <c r="G2525" i="4"/>
  <c r="F2525" i="4"/>
  <c r="E2525" i="4"/>
  <c r="D2525" i="4"/>
  <c r="AO2525" i="4" s="1"/>
  <c r="C2525" i="4"/>
  <c r="B2525" i="4"/>
  <c r="A2525" i="4"/>
  <c r="AN2524" i="4"/>
  <c r="AM2524" i="4"/>
  <c r="AL2524" i="4"/>
  <c r="AK2524" i="4"/>
  <c r="AJ2524" i="4"/>
  <c r="AI2524" i="4"/>
  <c r="AH2524" i="4"/>
  <c r="AG2524" i="4"/>
  <c r="AF2524" i="4"/>
  <c r="AE2524" i="4"/>
  <c r="AD2524" i="4"/>
  <c r="AC2524" i="4"/>
  <c r="AB2524" i="4"/>
  <c r="AA2524" i="4"/>
  <c r="Z2524" i="4"/>
  <c r="Y2524" i="4"/>
  <c r="X2524" i="4"/>
  <c r="W2524" i="4"/>
  <c r="V2524" i="4"/>
  <c r="U2524" i="4"/>
  <c r="T2524" i="4"/>
  <c r="S2524" i="4"/>
  <c r="R2524" i="4"/>
  <c r="Q2524" i="4"/>
  <c r="P2524" i="4"/>
  <c r="O2524" i="4"/>
  <c r="N2524" i="4"/>
  <c r="M2524" i="4"/>
  <c r="L2524" i="4"/>
  <c r="K2524" i="4"/>
  <c r="J2524" i="4"/>
  <c r="I2524" i="4"/>
  <c r="H2524" i="4"/>
  <c r="G2524" i="4"/>
  <c r="F2524" i="4"/>
  <c r="E2524" i="4"/>
  <c r="D2524" i="4"/>
  <c r="C2524" i="4"/>
  <c r="B2524" i="4"/>
  <c r="A2524" i="4"/>
  <c r="AN2523" i="4"/>
  <c r="AK2523" i="4"/>
  <c r="AJ2523" i="4"/>
  <c r="AI2523" i="4"/>
  <c r="AH2523" i="4"/>
  <c r="AG2523" i="4"/>
  <c r="AF2523" i="4"/>
  <c r="AE2523" i="4"/>
  <c r="AD2523" i="4"/>
  <c r="AC2523" i="4"/>
  <c r="AB2523" i="4"/>
  <c r="AA2523" i="4"/>
  <c r="Z2523" i="4"/>
  <c r="Y2523" i="4"/>
  <c r="X2523" i="4"/>
  <c r="W2523" i="4"/>
  <c r="V2523" i="4"/>
  <c r="U2523" i="4"/>
  <c r="T2523" i="4"/>
  <c r="S2523" i="4"/>
  <c r="R2523" i="4"/>
  <c r="Q2523" i="4"/>
  <c r="P2523" i="4"/>
  <c r="O2523" i="4"/>
  <c r="N2523" i="4"/>
  <c r="M2523" i="4"/>
  <c r="L2523" i="4"/>
  <c r="K2523" i="4"/>
  <c r="J2523" i="4"/>
  <c r="I2523" i="4"/>
  <c r="AO2523" i="4" s="1"/>
  <c r="H2523" i="4"/>
  <c r="G2523" i="4"/>
  <c r="F2523" i="4"/>
  <c r="E2523" i="4"/>
  <c r="D2523" i="4"/>
  <c r="C2523" i="4"/>
  <c r="B2523" i="4"/>
  <c r="A2523" i="4"/>
  <c r="AM2522" i="4"/>
  <c r="AL2522" i="4"/>
  <c r="AK2522" i="4"/>
  <c r="AJ2522" i="4"/>
  <c r="AI2522" i="4"/>
  <c r="AH2522" i="4"/>
  <c r="AG2522" i="4"/>
  <c r="AF2522" i="4"/>
  <c r="AE2522" i="4"/>
  <c r="AD2522" i="4"/>
  <c r="AC2522" i="4"/>
  <c r="AB2522" i="4"/>
  <c r="AN2522" i="4" s="1"/>
  <c r="AA2522" i="4"/>
  <c r="Z2522" i="4"/>
  <c r="Y2522" i="4"/>
  <c r="X2522" i="4"/>
  <c r="W2522" i="4"/>
  <c r="V2522" i="4"/>
  <c r="U2522" i="4"/>
  <c r="T2522" i="4"/>
  <c r="S2522" i="4"/>
  <c r="R2522" i="4"/>
  <c r="Q2522" i="4"/>
  <c r="P2522" i="4"/>
  <c r="O2522" i="4"/>
  <c r="N2522" i="4"/>
  <c r="M2522" i="4"/>
  <c r="L2522" i="4"/>
  <c r="K2522" i="4"/>
  <c r="J2522" i="4"/>
  <c r="I2522" i="4"/>
  <c r="H2522" i="4"/>
  <c r="G2522" i="4"/>
  <c r="F2522" i="4"/>
  <c r="E2522" i="4"/>
  <c r="D2522" i="4"/>
  <c r="C2522" i="4"/>
  <c r="B2522" i="4"/>
  <c r="A2522" i="4"/>
  <c r="AK2521" i="4"/>
  <c r="AJ2521" i="4"/>
  <c r="AI2521" i="4"/>
  <c r="AH2521" i="4"/>
  <c r="AG2521" i="4"/>
  <c r="AF2521" i="4"/>
  <c r="AE2521" i="4"/>
  <c r="AD2521" i="4"/>
  <c r="AC2521" i="4"/>
  <c r="AB2521" i="4"/>
  <c r="AA2521" i="4"/>
  <c r="Z2521" i="4"/>
  <c r="Y2521" i="4"/>
  <c r="X2521" i="4"/>
  <c r="W2521" i="4"/>
  <c r="V2521" i="4"/>
  <c r="U2521" i="4"/>
  <c r="T2521" i="4"/>
  <c r="S2521" i="4"/>
  <c r="R2521" i="4"/>
  <c r="Q2521" i="4"/>
  <c r="P2521" i="4"/>
  <c r="O2521" i="4"/>
  <c r="N2521" i="4"/>
  <c r="M2521" i="4"/>
  <c r="L2521" i="4"/>
  <c r="K2521" i="4"/>
  <c r="J2521" i="4"/>
  <c r="I2521" i="4"/>
  <c r="H2521" i="4"/>
  <c r="G2521" i="4"/>
  <c r="F2521" i="4"/>
  <c r="E2521" i="4"/>
  <c r="D2521" i="4"/>
  <c r="AO2521" i="4" s="1"/>
  <c r="C2521" i="4"/>
  <c r="B2521" i="4"/>
  <c r="A2521" i="4"/>
  <c r="AN2520" i="4"/>
  <c r="AM2520" i="4"/>
  <c r="AL2520" i="4"/>
  <c r="AK2520" i="4"/>
  <c r="AJ2520" i="4"/>
  <c r="AI2520" i="4"/>
  <c r="AH2520" i="4"/>
  <c r="AG2520" i="4"/>
  <c r="AF2520" i="4"/>
  <c r="AE2520" i="4"/>
  <c r="AD2520" i="4"/>
  <c r="AC2520" i="4"/>
  <c r="AB2520" i="4"/>
  <c r="AA2520" i="4"/>
  <c r="Z2520" i="4"/>
  <c r="Y2520" i="4"/>
  <c r="X2520" i="4"/>
  <c r="W2520" i="4"/>
  <c r="V2520" i="4"/>
  <c r="U2520" i="4"/>
  <c r="T2520" i="4"/>
  <c r="S2520" i="4"/>
  <c r="R2520" i="4"/>
  <c r="Q2520" i="4"/>
  <c r="P2520" i="4"/>
  <c r="O2520" i="4"/>
  <c r="N2520" i="4"/>
  <c r="M2520" i="4"/>
  <c r="L2520" i="4"/>
  <c r="K2520" i="4"/>
  <c r="J2520" i="4"/>
  <c r="I2520" i="4"/>
  <c r="H2520" i="4"/>
  <c r="G2520" i="4"/>
  <c r="F2520" i="4"/>
  <c r="E2520" i="4"/>
  <c r="D2520" i="4"/>
  <c r="C2520" i="4"/>
  <c r="B2520" i="4"/>
  <c r="A2520" i="4"/>
  <c r="AN2519" i="4"/>
  <c r="AK2519" i="4"/>
  <c r="AJ2519" i="4"/>
  <c r="AI2519" i="4"/>
  <c r="AH2519" i="4"/>
  <c r="AG2519" i="4"/>
  <c r="AF2519" i="4"/>
  <c r="AE2519" i="4"/>
  <c r="AD2519" i="4"/>
  <c r="AC2519" i="4"/>
  <c r="AB2519" i="4"/>
  <c r="AA2519" i="4"/>
  <c r="Z2519" i="4"/>
  <c r="Y2519" i="4"/>
  <c r="X2519" i="4"/>
  <c r="W2519" i="4"/>
  <c r="V2519" i="4"/>
  <c r="U2519" i="4"/>
  <c r="T2519" i="4"/>
  <c r="S2519" i="4"/>
  <c r="R2519" i="4"/>
  <c r="Q2519" i="4"/>
  <c r="P2519" i="4"/>
  <c r="O2519" i="4"/>
  <c r="N2519" i="4"/>
  <c r="M2519" i="4"/>
  <c r="L2519" i="4"/>
  <c r="K2519" i="4"/>
  <c r="J2519" i="4"/>
  <c r="I2519" i="4"/>
  <c r="H2519" i="4"/>
  <c r="G2519" i="4"/>
  <c r="F2519" i="4"/>
  <c r="E2519" i="4"/>
  <c r="AO2519" i="4" s="1"/>
  <c r="D2519" i="4"/>
  <c r="C2519" i="4"/>
  <c r="B2519" i="4"/>
  <c r="A2519" i="4"/>
  <c r="AM2518" i="4"/>
  <c r="AL2518" i="4"/>
  <c r="AK2518" i="4"/>
  <c r="AJ2518" i="4"/>
  <c r="AI2518" i="4"/>
  <c r="AH2518" i="4"/>
  <c r="AG2518" i="4"/>
  <c r="AF2518" i="4"/>
  <c r="AE2518" i="4"/>
  <c r="AD2518" i="4"/>
  <c r="AC2518" i="4"/>
  <c r="AB2518" i="4"/>
  <c r="AN2518" i="4" s="1"/>
  <c r="AA2518" i="4"/>
  <c r="Z2518" i="4"/>
  <c r="Y2518" i="4"/>
  <c r="X2518" i="4"/>
  <c r="W2518" i="4"/>
  <c r="V2518" i="4"/>
  <c r="U2518" i="4"/>
  <c r="T2518" i="4"/>
  <c r="S2518" i="4"/>
  <c r="R2518" i="4"/>
  <c r="Q2518" i="4"/>
  <c r="P2518" i="4"/>
  <c r="O2518" i="4"/>
  <c r="N2518" i="4"/>
  <c r="M2518" i="4"/>
  <c r="L2518" i="4"/>
  <c r="K2518" i="4"/>
  <c r="J2518" i="4"/>
  <c r="I2518" i="4"/>
  <c r="H2518" i="4"/>
  <c r="G2518" i="4"/>
  <c r="F2518" i="4"/>
  <c r="E2518" i="4"/>
  <c r="D2518" i="4"/>
  <c r="C2518" i="4"/>
  <c r="AO2518" i="4" s="1"/>
  <c r="B2518" i="4"/>
  <c r="A2518" i="4"/>
  <c r="AK2517" i="4"/>
  <c r="AJ2517" i="4"/>
  <c r="AI2517" i="4"/>
  <c r="AH2517" i="4"/>
  <c r="AG2517" i="4"/>
  <c r="AF2517" i="4"/>
  <c r="AE2517" i="4"/>
  <c r="AD2517" i="4"/>
  <c r="AC2517" i="4"/>
  <c r="AB2517" i="4"/>
  <c r="AA2517" i="4"/>
  <c r="Z2517" i="4"/>
  <c r="Y2517" i="4"/>
  <c r="X2517" i="4"/>
  <c r="W2517" i="4"/>
  <c r="V2517" i="4"/>
  <c r="U2517" i="4"/>
  <c r="T2517" i="4"/>
  <c r="S2517" i="4"/>
  <c r="R2517" i="4"/>
  <c r="Q2517" i="4"/>
  <c r="P2517" i="4"/>
  <c r="O2517" i="4"/>
  <c r="N2517" i="4"/>
  <c r="M2517" i="4"/>
  <c r="L2517" i="4"/>
  <c r="K2517" i="4"/>
  <c r="J2517" i="4"/>
  <c r="I2517" i="4"/>
  <c r="H2517" i="4"/>
  <c r="G2517" i="4"/>
  <c r="F2517" i="4"/>
  <c r="E2517" i="4"/>
  <c r="D2517" i="4"/>
  <c r="AO2517" i="4" s="1"/>
  <c r="C2517" i="4"/>
  <c r="B2517" i="4"/>
  <c r="A2517" i="4"/>
  <c r="AN2516" i="4"/>
  <c r="AM2516" i="4"/>
  <c r="AL2516" i="4"/>
  <c r="AK2516" i="4"/>
  <c r="AJ2516" i="4"/>
  <c r="AI2516" i="4"/>
  <c r="AH2516" i="4"/>
  <c r="AG2516" i="4"/>
  <c r="AF2516" i="4"/>
  <c r="AE2516" i="4"/>
  <c r="AD2516" i="4"/>
  <c r="AC2516" i="4"/>
  <c r="AB2516" i="4"/>
  <c r="AA2516" i="4"/>
  <c r="Z2516" i="4"/>
  <c r="Y2516" i="4"/>
  <c r="X2516" i="4"/>
  <c r="W2516" i="4"/>
  <c r="V2516" i="4"/>
  <c r="U2516" i="4"/>
  <c r="T2516" i="4"/>
  <c r="S2516" i="4"/>
  <c r="R2516" i="4"/>
  <c r="Q2516" i="4"/>
  <c r="P2516" i="4"/>
  <c r="O2516" i="4"/>
  <c r="N2516" i="4"/>
  <c r="M2516" i="4"/>
  <c r="L2516" i="4"/>
  <c r="K2516" i="4"/>
  <c r="J2516" i="4"/>
  <c r="I2516" i="4"/>
  <c r="H2516" i="4"/>
  <c r="G2516" i="4"/>
  <c r="F2516" i="4"/>
  <c r="E2516" i="4"/>
  <c r="D2516" i="4"/>
  <c r="C2516" i="4"/>
  <c r="B2516" i="4"/>
  <c r="A2516" i="4"/>
  <c r="AN2515" i="4"/>
  <c r="AK2515" i="4"/>
  <c r="AJ2515" i="4"/>
  <c r="AI2515" i="4"/>
  <c r="AH2515" i="4"/>
  <c r="AG2515" i="4"/>
  <c r="AF2515" i="4"/>
  <c r="AE2515" i="4"/>
  <c r="AD2515" i="4"/>
  <c r="AC2515" i="4"/>
  <c r="AB2515" i="4"/>
  <c r="AA2515" i="4"/>
  <c r="Z2515" i="4"/>
  <c r="Y2515" i="4"/>
  <c r="X2515" i="4"/>
  <c r="W2515" i="4"/>
  <c r="V2515" i="4"/>
  <c r="U2515" i="4"/>
  <c r="T2515" i="4"/>
  <c r="S2515" i="4"/>
  <c r="R2515" i="4"/>
  <c r="Q2515" i="4"/>
  <c r="P2515" i="4"/>
  <c r="O2515" i="4"/>
  <c r="N2515" i="4"/>
  <c r="M2515" i="4"/>
  <c r="L2515" i="4"/>
  <c r="K2515" i="4"/>
  <c r="J2515" i="4"/>
  <c r="I2515" i="4"/>
  <c r="H2515" i="4"/>
  <c r="G2515" i="4"/>
  <c r="F2515" i="4"/>
  <c r="E2515" i="4"/>
  <c r="AO2515" i="4" s="1"/>
  <c r="D2515" i="4"/>
  <c r="C2515" i="4"/>
  <c r="B2515" i="4"/>
  <c r="A2515" i="4"/>
  <c r="AM2514" i="4"/>
  <c r="AL2514" i="4"/>
  <c r="AK2514" i="4"/>
  <c r="AJ2514" i="4"/>
  <c r="AI2514" i="4"/>
  <c r="AH2514" i="4"/>
  <c r="AG2514" i="4"/>
  <c r="AF2514" i="4"/>
  <c r="AE2514" i="4"/>
  <c r="AD2514" i="4"/>
  <c r="AC2514" i="4"/>
  <c r="AB2514" i="4"/>
  <c r="AN2514" i="4" s="1"/>
  <c r="AA2514" i="4"/>
  <c r="Z2514" i="4"/>
  <c r="Y2514" i="4"/>
  <c r="X2514" i="4"/>
  <c r="W2514" i="4"/>
  <c r="V2514" i="4"/>
  <c r="U2514" i="4"/>
  <c r="T2514" i="4"/>
  <c r="S2514" i="4"/>
  <c r="R2514" i="4"/>
  <c r="Q2514" i="4"/>
  <c r="P2514" i="4"/>
  <c r="O2514" i="4"/>
  <c r="N2514" i="4"/>
  <c r="M2514" i="4"/>
  <c r="L2514" i="4"/>
  <c r="K2514" i="4"/>
  <c r="J2514" i="4"/>
  <c r="I2514" i="4"/>
  <c r="H2514" i="4"/>
  <c r="G2514" i="4"/>
  <c r="F2514" i="4"/>
  <c r="E2514" i="4"/>
  <c r="D2514" i="4"/>
  <c r="C2514" i="4"/>
  <c r="AO2514" i="4" s="1"/>
  <c r="B2514" i="4"/>
  <c r="A2514" i="4"/>
  <c r="AO2513" i="4"/>
  <c r="AK2513" i="4"/>
  <c r="AJ2513" i="4"/>
  <c r="AI2513" i="4"/>
  <c r="AH2513" i="4"/>
  <c r="AG2513" i="4"/>
  <c r="AF2513" i="4"/>
  <c r="AE2513" i="4"/>
  <c r="AD2513" i="4"/>
  <c r="AC2513" i="4"/>
  <c r="AB2513" i="4"/>
  <c r="AA2513" i="4"/>
  <c r="Z2513" i="4"/>
  <c r="Y2513" i="4"/>
  <c r="X2513" i="4"/>
  <c r="W2513" i="4"/>
  <c r="V2513" i="4"/>
  <c r="U2513" i="4"/>
  <c r="T2513" i="4"/>
  <c r="S2513" i="4"/>
  <c r="R2513" i="4"/>
  <c r="Q2513" i="4"/>
  <c r="P2513" i="4"/>
  <c r="O2513" i="4"/>
  <c r="N2513" i="4"/>
  <c r="M2513" i="4"/>
  <c r="L2513" i="4"/>
  <c r="K2513" i="4"/>
  <c r="J2513" i="4"/>
  <c r="I2513" i="4"/>
  <c r="H2513" i="4"/>
  <c r="G2513" i="4"/>
  <c r="F2513" i="4"/>
  <c r="E2513" i="4"/>
  <c r="D2513" i="4"/>
  <c r="C2513" i="4"/>
  <c r="B2513" i="4"/>
  <c r="A2513" i="4"/>
  <c r="AN2512" i="4"/>
  <c r="AM2512" i="4"/>
  <c r="AL2512" i="4"/>
  <c r="AK2512" i="4"/>
  <c r="AJ2512" i="4"/>
  <c r="AI2512" i="4"/>
  <c r="AH2512" i="4"/>
  <c r="AG2512" i="4"/>
  <c r="AF2512" i="4"/>
  <c r="AE2512" i="4"/>
  <c r="AD2512" i="4"/>
  <c r="AC2512" i="4"/>
  <c r="AB2512" i="4"/>
  <c r="AA2512" i="4"/>
  <c r="Z2512" i="4"/>
  <c r="Y2512" i="4"/>
  <c r="X2512" i="4"/>
  <c r="W2512" i="4"/>
  <c r="V2512" i="4"/>
  <c r="U2512" i="4"/>
  <c r="T2512" i="4"/>
  <c r="S2512" i="4"/>
  <c r="R2512" i="4"/>
  <c r="Q2512" i="4"/>
  <c r="P2512" i="4"/>
  <c r="O2512" i="4"/>
  <c r="N2512" i="4"/>
  <c r="M2512" i="4"/>
  <c r="L2512" i="4"/>
  <c r="K2512" i="4"/>
  <c r="J2512" i="4"/>
  <c r="I2512" i="4"/>
  <c r="H2512" i="4"/>
  <c r="G2512" i="4"/>
  <c r="F2512" i="4"/>
  <c r="E2512" i="4"/>
  <c r="D2512" i="4"/>
  <c r="C2512" i="4"/>
  <c r="B2512" i="4"/>
  <c r="A2512" i="4"/>
  <c r="AN2511" i="4"/>
  <c r="AK2511" i="4"/>
  <c r="AJ2511" i="4"/>
  <c r="AI2511" i="4"/>
  <c r="AH2511" i="4"/>
  <c r="AG2511" i="4"/>
  <c r="AF2511" i="4"/>
  <c r="AE2511" i="4"/>
  <c r="AD2511" i="4"/>
  <c r="AC2511" i="4"/>
  <c r="AB2511" i="4"/>
  <c r="AA2511" i="4"/>
  <c r="Z2511" i="4"/>
  <c r="Y2511" i="4"/>
  <c r="X2511" i="4"/>
  <c r="W2511" i="4"/>
  <c r="V2511" i="4"/>
  <c r="U2511" i="4"/>
  <c r="T2511" i="4"/>
  <c r="S2511" i="4"/>
  <c r="R2511" i="4"/>
  <c r="Q2511" i="4"/>
  <c r="P2511" i="4"/>
  <c r="O2511" i="4"/>
  <c r="N2511" i="4"/>
  <c r="M2511" i="4"/>
  <c r="L2511" i="4"/>
  <c r="K2511" i="4"/>
  <c r="J2511" i="4"/>
  <c r="I2511" i="4"/>
  <c r="H2511" i="4"/>
  <c r="G2511" i="4"/>
  <c r="F2511" i="4"/>
  <c r="E2511" i="4"/>
  <c r="AO2511" i="4" s="1"/>
  <c r="D2511" i="4"/>
  <c r="C2511" i="4"/>
  <c r="B2511" i="4"/>
  <c r="A2511" i="4"/>
  <c r="AM2510" i="4"/>
  <c r="AL2510" i="4"/>
  <c r="AK2510" i="4"/>
  <c r="AJ2510" i="4"/>
  <c r="AI2510" i="4"/>
  <c r="AH2510" i="4"/>
  <c r="AG2510" i="4"/>
  <c r="AF2510" i="4"/>
  <c r="AE2510" i="4"/>
  <c r="AD2510" i="4"/>
  <c r="AC2510" i="4"/>
  <c r="AB2510" i="4"/>
  <c r="AN2510" i="4" s="1"/>
  <c r="AA2510" i="4"/>
  <c r="Z2510" i="4"/>
  <c r="Y2510" i="4"/>
  <c r="X2510" i="4"/>
  <c r="W2510" i="4"/>
  <c r="V2510" i="4"/>
  <c r="U2510" i="4"/>
  <c r="T2510" i="4"/>
  <c r="S2510" i="4"/>
  <c r="R2510" i="4"/>
  <c r="Q2510" i="4"/>
  <c r="P2510" i="4"/>
  <c r="O2510" i="4"/>
  <c r="N2510" i="4"/>
  <c r="M2510" i="4"/>
  <c r="L2510" i="4"/>
  <c r="K2510" i="4"/>
  <c r="J2510" i="4"/>
  <c r="I2510" i="4"/>
  <c r="H2510" i="4"/>
  <c r="G2510" i="4"/>
  <c r="F2510" i="4"/>
  <c r="E2510" i="4"/>
  <c r="D2510" i="4"/>
  <c r="C2510" i="4"/>
  <c r="AO2510" i="4" s="1"/>
  <c r="B2510" i="4"/>
  <c r="A2510" i="4"/>
  <c r="AK2509" i="4"/>
  <c r="AJ2509" i="4"/>
  <c r="AI2509" i="4"/>
  <c r="AH2509" i="4"/>
  <c r="AG2509" i="4"/>
  <c r="AF2509" i="4"/>
  <c r="AE2509" i="4"/>
  <c r="AD2509" i="4"/>
  <c r="AC2509" i="4"/>
  <c r="AB2509" i="4"/>
  <c r="AA2509" i="4"/>
  <c r="Z2509" i="4"/>
  <c r="Y2509" i="4"/>
  <c r="X2509" i="4"/>
  <c r="W2509" i="4"/>
  <c r="V2509" i="4"/>
  <c r="U2509" i="4"/>
  <c r="T2509" i="4"/>
  <c r="S2509" i="4"/>
  <c r="R2509" i="4"/>
  <c r="Q2509" i="4"/>
  <c r="P2509" i="4"/>
  <c r="O2509" i="4"/>
  <c r="N2509" i="4"/>
  <c r="M2509" i="4"/>
  <c r="L2509" i="4"/>
  <c r="K2509" i="4"/>
  <c r="J2509" i="4"/>
  <c r="I2509" i="4"/>
  <c r="AO2509" i="4" s="1"/>
  <c r="H2509" i="4"/>
  <c r="G2509" i="4"/>
  <c r="F2509" i="4"/>
  <c r="E2509" i="4"/>
  <c r="D2509" i="4"/>
  <c r="C2509" i="4"/>
  <c r="B2509" i="4"/>
  <c r="A2509" i="4"/>
  <c r="AN2508" i="4"/>
  <c r="AM2508" i="4"/>
  <c r="AK2508" i="4"/>
  <c r="AJ2508" i="4"/>
  <c r="AI2508" i="4"/>
  <c r="AH2508" i="4"/>
  <c r="AG2508" i="4"/>
  <c r="AF2508" i="4"/>
  <c r="AE2508" i="4"/>
  <c r="AD2508" i="4"/>
  <c r="AC2508" i="4"/>
  <c r="AB2508" i="4"/>
  <c r="AA2508" i="4"/>
  <c r="Z2508" i="4"/>
  <c r="Y2508" i="4"/>
  <c r="AL2508" i="4" s="1"/>
  <c r="X2508" i="4"/>
  <c r="W2508" i="4"/>
  <c r="V2508" i="4"/>
  <c r="U2508" i="4"/>
  <c r="T2508" i="4"/>
  <c r="S2508" i="4"/>
  <c r="R2508" i="4"/>
  <c r="Q2508" i="4"/>
  <c r="P2508" i="4"/>
  <c r="O2508" i="4"/>
  <c r="N2508" i="4"/>
  <c r="M2508" i="4"/>
  <c r="L2508" i="4"/>
  <c r="K2508" i="4"/>
  <c r="J2508" i="4"/>
  <c r="I2508" i="4"/>
  <c r="AO2508" i="4" s="1"/>
  <c r="H2508" i="4"/>
  <c r="G2508" i="4"/>
  <c r="F2508" i="4"/>
  <c r="E2508" i="4"/>
  <c r="D2508" i="4"/>
  <c r="C2508" i="4"/>
  <c r="B2508" i="4"/>
  <c r="A2508" i="4"/>
  <c r="AN2507" i="4"/>
  <c r="AK2507" i="4"/>
  <c r="AJ2507" i="4"/>
  <c r="AI2507" i="4"/>
  <c r="AH2507" i="4"/>
  <c r="AG2507" i="4"/>
  <c r="AF2507" i="4"/>
  <c r="AE2507" i="4"/>
  <c r="AD2507" i="4"/>
  <c r="AC2507" i="4"/>
  <c r="AB2507" i="4"/>
  <c r="AA2507" i="4"/>
  <c r="Z2507" i="4"/>
  <c r="Y2507" i="4"/>
  <c r="X2507" i="4"/>
  <c r="W2507" i="4"/>
  <c r="V2507" i="4"/>
  <c r="U2507" i="4"/>
  <c r="T2507" i="4"/>
  <c r="S2507" i="4"/>
  <c r="R2507" i="4"/>
  <c r="Q2507" i="4"/>
  <c r="P2507" i="4"/>
  <c r="O2507" i="4"/>
  <c r="N2507" i="4"/>
  <c r="M2507" i="4"/>
  <c r="L2507" i="4"/>
  <c r="K2507" i="4"/>
  <c r="J2507" i="4"/>
  <c r="I2507" i="4"/>
  <c r="H2507" i="4"/>
  <c r="G2507" i="4"/>
  <c r="F2507" i="4"/>
  <c r="E2507" i="4"/>
  <c r="D2507" i="4"/>
  <c r="C2507" i="4"/>
  <c r="AO2507" i="4" s="1"/>
  <c r="B2507" i="4"/>
  <c r="A2507" i="4"/>
  <c r="AM2506" i="4"/>
  <c r="AL2506" i="4"/>
  <c r="AK2506" i="4"/>
  <c r="AJ2506" i="4"/>
  <c r="AI2506" i="4"/>
  <c r="AH2506" i="4"/>
  <c r="AG2506" i="4"/>
  <c r="AF2506" i="4"/>
  <c r="AE2506" i="4"/>
  <c r="AD2506" i="4"/>
  <c r="AC2506" i="4"/>
  <c r="AB2506" i="4"/>
  <c r="AN2506" i="4" s="1"/>
  <c r="AA2506" i="4"/>
  <c r="Z2506" i="4"/>
  <c r="Y2506" i="4"/>
  <c r="X2506" i="4"/>
  <c r="W2506" i="4"/>
  <c r="V2506" i="4"/>
  <c r="U2506" i="4"/>
  <c r="T2506" i="4"/>
  <c r="S2506" i="4"/>
  <c r="R2506" i="4"/>
  <c r="Q2506" i="4"/>
  <c r="P2506" i="4"/>
  <c r="O2506" i="4"/>
  <c r="N2506" i="4"/>
  <c r="M2506" i="4"/>
  <c r="L2506" i="4"/>
  <c r="K2506" i="4"/>
  <c r="J2506" i="4"/>
  <c r="I2506" i="4"/>
  <c r="H2506" i="4"/>
  <c r="G2506" i="4"/>
  <c r="F2506" i="4"/>
  <c r="E2506" i="4"/>
  <c r="D2506" i="4"/>
  <c r="C2506" i="4"/>
  <c r="AO2506" i="4" s="1"/>
  <c r="B2506" i="4"/>
  <c r="A2506" i="4"/>
  <c r="AK2505" i="4"/>
  <c r="AJ2505" i="4"/>
  <c r="AI2505" i="4"/>
  <c r="AH2505" i="4"/>
  <c r="AG2505" i="4"/>
  <c r="AF2505" i="4"/>
  <c r="AE2505" i="4"/>
  <c r="AD2505" i="4"/>
  <c r="AC2505" i="4"/>
  <c r="AB2505" i="4"/>
  <c r="AA2505" i="4"/>
  <c r="Z2505" i="4"/>
  <c r="Y2505" i="4"/>
  <c r="AL2505" i="4" s="1"/>
  <c r="X2505" i="4"/>
  <c r="W2505" i="4"/>
  <c r="V2505" i="4"/>
  <c r="U2505" i="4"/>
  <c r="T2505" i="4"/>
  <c r="S2505" i="4"/>
  <c r="R2505" i="4"/>
  <c r="Q2505" i="4"/>
  <c r="P2505" i="4"/>
  <c r="O2505" i="4"/>
  <c r="N2505" i="4"/>
  <c r="M2505" i="4"/>
  <c r="L2505" i="4"/>
  <c r="K2505" i="4"/>
  <c r="J2505" i="4"/>
  <c r="I2505" i="4"/>
  <c r="H2505" i="4"/>
  <c r="G2505" i="4"/>
  <c r="F2505" i="4"/>
  <c r="E2505" i="4"/>
  <c r="AO2505" i="4" s="1"/>
  <c r="D2505" i="4"/>
  <c r="C2505" i="4"/>
  <c r="B2505" i="4"/>
  <c r="A2505" i="4"/>
  <c r="AN2504" i="4"/>
  <c r="AK2504" i="4"/>
  <c r="AJ2504" i="4"/>
  <c r="AI2504" i="4"/>
  <c r="AH2504" i="4"/>
  <c r="AG2504" i="4"/>
  <c r="AF2504" i="4"/>
  <c r="AE2504" i="4"/>
  <c r="AD2504" i="4"/>
  <c r="AC2504" i="4"/>
  <c r="AB2504" i="4"/>
  <c r="AA2504" i="4"/>
  <c r="Z2504" i="4"/>
  <c r="Y2504" i="4"/>
  <c r="AM2504" i="4" s="1"/>
  <c r="X2504" i="4"/>
  <c r="W2504" i="4"/>
  <c r="V2504" i="4"/>
  <c r="U2504" i="4"/>
  <c r="T2504" i="4"/>
  <c r="S2504" i="4"/>
  <c r="R2504" i="4"/>
  <c r="Q2504" i="4"/>
  <c r="P2504" i="4"/>
  <c r="O2504" i="4"/>
  <c r="N2504" i="4"/>
  <c r="M2504" i="4"/>
  <c r="L2504" i="4"/>
  <c r="K2504" i="4"/>
  <c r="J2504" i="4"/>
  <c r="I2504" i="4"/>
  <c r="H2504" i="4"/>
  <c r="G2504" i="4"/>
  <c r="F2504" i="4"/>
  <c r="E2504" i="4"/>
  <c r="D2504" i="4"/>
  <c r="C2504" i="4"/>
  <c r="AO2504" i="4" s="1"/>
  <c r="B2504" i="4"/>
  <c r="A2504" i="4"/>
  <c r="AN2503" i="4"/>
  <c r="AK2503" i="4"/>
  <c r="AJ2503" i="4"/>
  <c r="AI2503" i="4"/>
  <c r="AH2503" i="4"/>
  <c r="AG2503" i="4"/>
  <c r="AF2503" i="4"/>
  <c r="AE2503" i="4"/>
  <c r="AD2503" i="4"/>
  <c r="AC2503" i="4"/>
  <c r="AB2503" i="4"/>
  <c r="AA2503" i="4"/>
  <c r="Z2503" i="4"/>
  <c r="Y2503" i="4"/>
  <c r="X2503" i="4"/>
  <c r="W2503" i="4"/>
  <c r="V2503" i="4"/>
  <c r="U2503" i="4"/>
  <c r="T2503" i="4"/>
  <c r="S2503" i="4"/>
  <c r="R2503" i="4"/>
  <c r="Q2503" i="4"/>
  <c r="P2503" i="4"/>
  <c r="O2503" i="4"/>
  <c r="N2503" i="4"/>
  <c r="M2503" i="4"/>
  <c r="L2503" i="4"/>
  <c r="K2503" i="4"/>
  <c r="J2503" i="4"/>
  <c r="I2503" i="4"/>
  <c r="H2503" i="4"/>
  <c r="G2503" i="4"/>
  <c r="F2503" i="4"/>
  <c r="E2503" i="4"/>
  <c r="D2503" i="4"/>
  <c r="C2503" i="4"/>
  <c r="AO2503" i="4" s="1"/>
  <c r="B2503" i="4"/>
  <c r="A2503" i="4"/>
  <c r="AM2502" i="4"/>
  <c r="AL2502" i="4"/>
  <c r="AK2502" i="4"/>
  <c r="AJ2502" i="4"/>
  <c r="AI2502" i="4"/>
  <c r="AH2502" i="4"/>
  <c r="AG2502" i="4"/>
  <c r="AF2502" i="4"/>
  <c r="AE2502" i="4"/>
  <c r="AD2502" i="4"/>
  <c r="AC2502" i="4"/>
  <c r="AB2502" i="4"/>
  <c r="AN2502" i="4" s="1"/>
  <c r="AA2502" i="4"/>
  <c r="Z2502" i="4"/>
  <c r="Y2502" i="4"/>
  <c r="X2502" i="4"/>
  <c r="W2502" i="4"/>
  <c r="V2502" i="4"/>
  <c r="U2502" i="4"/>
  <c r="T2502" i="4"/>
  <c r="S2502" i="4"/>
  <c r="R2502" i="4"/>
  <c r="Q2502" i="4"/>
  <c r="P2502" i="4"/>
  <c r="O2502" i="4"/>
  <c r="N2502" i="4"/>
  <c r="M2502" i="4"/>
  <c r="L2502" i="4"/>
  <c r="K2502" i="4"/>
  <c r="J2502" i="4"/>
  <c r="I2502" i="4"/>
  <c r="H2502" i="4"/>
  <c r="G2502" i="4"/>
  <c r="F2502" i="4"/>
  <c r="E2502" i="4"/>
  <c r="D2502" i="4"/>
  <c r="C2502" i="4"/>
  <c r="B2502" i="4"/>
  <c r="A2502" i="4"/>
  <c r="AK2501" i="4"/>
  <c r="AJ2501" i="4"/>
  <c r="AI2501" i="4"/>
  <c r="AH2501" i="4"/>
  <c r="AG2501" i="4"/>
  <c r="AF2501" i="4"/>
  <c r="AE2501" i="4"/>
  <c r="AD2501" i="4"/>
  <c r="AC2501" i="4"/>
  <c r="AB2501" i="4"/>
  <c r="AA2501" i="4"/>
  <c r="Z2501" i="4"/>
  <c r="Y2501" i="4"/>
  <c r="X2501" i="4"/>
  <c r="W2501" i="4"/>
  <c r="V2501" i="4"/>
  <c r="U2501" i="4"/>
  <c r="T2501" i="4"/>
  <c r="S2501" i="4"/>
  <c r="R2501" i="4"/>
  <c r="Q2501" i="4"/>
  <c r="P2501" i="4"/>
  <c r="O2501" i="4"/>
  <c r="N2501" i="4"/>
  <c r="M2501" i="4"/>
  <c r="L2501" i="4"/>
  <c r="K2501" i="4"/>
  <c r="J2501" i="4"/>
  <c r="I2501" i="4"/>
  <c r="AO2501" i="4" s="1"/>
  <c r="H2501" i="4"/>
  <c r="G2501" i="4"/>
  <c r="F2501" i="4"/>
  <c r="E2501" i="4"/>
  <c r="D2501" i="4"/>
  <c r="C2501" i="4"/>
  <c r="B2501" i="4"/>
  <c r="A2501" i="4"/>
  <c r="AN2500" i="4"/>
  <c r="AM2500" i="4"/>
  <c r="AK2500" i="4"/>
  <c r="AJ2500" i="4"/>
  <c r="AI2500" i="4"/>
  <c r="AH2500" i="4"/>
  <c r="AG2500" i="4"/>
  <c r="AF2500" i="4"/>
  <c r="AE2500" i="4"/>
  <c r="AD2500" i="4"/>
  <c r="AC2500" i="4"/>
  <c r="AB2500" i="4"/>
  <c r="AA2500" i="4"/>
  <c r="Z2500" i="4"/>
  <c r="Y2500" i="4"/>
  <c r="AL2500" i="4" s="1"/>
  <c r="X2500" i="4"/>
  <c r="W2500" i="4"/>
  <c r="V2500" i="4"/>
  <c r="U2500" i="4"/>
  <c r="T2500" i="4"/>
  <c r="S2500" i="4"/>
  <c r="R2500" i="4"/>
  <c r="Q2500" i="4"/>
  <c r="P2500" i="4"/>
  <c r="O2500" i="4"/>
  <c r="N2500" i="4"/>
  <c r="M2500" i="4"/>
  <c r="L2500" i="4"/>
  <c r="K2500" i="4"/>
  <c r="J2500" i="4"/>
  <c r="I2500" i="4"/>
  <c r="H2500" i="4"/>
  <c r="G2500" i="4"/>
  <c r="F2500" i="4"/>
  <c r="E2500" i="4"/>
  <c r="D2500" i="4"/>
  <c r="C2500" i="4"/>
  <c r="AO2500" i="4" s="1"/>
  <c r="B2500" i="4"/>
  <c r="A2500" i="4"/>
  <c r="AN2499" i="4"/>
  <c r="AK2499" i="4"/>
  <c r="AJ2499" i="4"/>
  <c r="AI2499" i="4"/>
  <c r="AH2499" i="4"/>
  <c r="AG2499" i="4"/>
  <c r="AF2499" i="4"/>
  <c r="AE2499" i="4"/>
  <c r="AD2499" i="4"/>
  <c r="AC2499" i="4"/>
  <c r="AB2499" i="4"/>
  <c r="AA2499" i="4"/>
  <c r="Z2499" i="4"/>
  <c r="Y2499" i="4"/>
  <c r="X2499" i="4"/>
  <c r="W2499" i="4"/>
  <c r="V2499" i="4"/>
  <c r="U2499" i="4"/>
  <c r="T2499" i="4"/>
  <c r="S2499" i="4"/>
  <c r="R2499" i="4"/>
  <c r="Q2499" i="4"/>
  <c r="P2499" i="4"/>
  <c r="O2499" i="4"/>
  <c r="N2499" i="4"/>
  <c r="M2499" i="4"/>
  <c r="L2499" i="4"/>
  <c r="K2499" i="4"/>
  <c r="J2499" i="4"/>
  <c r="I2499" i="4"/>
  <c r="AO2499" i="4" s="1"/>
  <c r="H2499" i="4"/>
  <c r="G2499" i="4"/>
  <c r="F2499" i="4"/>
  <c r="E2499" i="4"/>
  <c r="D2499" i="4"/>
  <c r="C2499" i="4"/>
  <c r="B2499" i="4"/>
  <c r="A2499" i="4"/>
  <c r="AM2498" i="4"/>
  <c r="AL2498" i="4"/>
  <c r="AK2498" i="4"/>
  <c r="AJ2498" i="4"/>
  <c r="AI2498" i="4"/>
  <c r="AH2498" i="4"/>
  <c r="AG2498" i="4"/>
  <c r="AF2498" i="4"/>
  <c r="AE2498" i="4"/>
  <c r="AD2498" i="4"/>
  <c r="AC2498" i="4"/>
  <c r="AB2498" i="4"/>
  <c r="AN2498" i="4" s="1"/>
  <c r="AA2498" i="4"/>
  <c r="Z2498" i="4"/>
  <c r="Y2498" i="4"/>
  <c r="X2498" i="4"/>
  <c r="W2498" i="4"/>
  <c r="V2498" i="4"/>
  <c r="U2498" i="4"/>
  <c r="T2498" i="4"/>
  <c r="S2498" i="4"/>
  <c r="R2498" i="4"/>
  <c r="Q2498" i="4"/>
  <c r="P2498" i="4"/>
  <c r="O2498" i="4"/>
  <c r="N2498" i="4"/>
  <c r="M2498" i="4"/>
  <c r="L2498" i="4"/>
  <c r="K2498" i="4"/>
  <c r="J2498" i="4"/>
  <c r="I2498" i="4"/>
  <c r="H2498" i="4"/>
  <c r="G2498" i="4"/>
  <c r="F2498" i="4"/>
  <c r="E2498" i="4"/>
  <c r="D2498" i="4"/>
  <c r="C2498" i="4"/>
  <c r="B2498" i="4"/>
  <c r="A2498" i="4"/>
  <c r="AK2497" i="4"/>
  <c r="AJ2497" i="4"/>
  <c r="AI2497" i="4"/>
  <c r="AH2497" i="4"/>
  <c r="AG2497" i="4"/>
  <c r="AF2497" i="4"/>
  <c r="AE2497" i="4"/>
  <c r="AD2497" i="4"/>
  <c r="AC2497" i="4"/>
  <c r="AB2497" i="4"/>
  <c r="AA2497" i="4"/>
  <c r="Z2497" i="4"/>
  <c r="Y2497" i="4"/>
  <c r="X2497" i="4"/>
  <c r="W2497" i="4"/>
  <c r="V2497" i="4"/>
  <c r="U2497" i="4"/>
  <c r="T2497" i="4"/>
  <c r="S2497" i="4"/>
  <c r="R2497" i="4"/>
  <c r="Q2497" i="4"/>
  <c r="P2497" i="4"/>
  <c r="O2497" i="4"/>
  <c r="N2497" i="4"/>
  <c r="M2497" i="4"/>
  <c r="L2497" i="4"/>
  <c r="K2497" i="4"/>
  <c r="J2497" i="4"/>
  <c r="I2497" i="4"/>
  <c r="H2497" i="4"/>
  <c r="G2497" i="4"/>
  <c r="F2497" i="4"/>
  <c r="E2497" i="4"/>
  <c r="D2497" i="4"/>
  <c r="AO2497" i="4" s="1"/>
  <c r="C2497" i="4"/>
  <c r="B2497" i="4"/>
  <c r="A2497" i="4"/>
  <c r="AN2496" i="4"/>
  <c r="AM2496" i="4"/>
  <c r="AK2496" i="4"/>
  <c r="AJ2496" i="4"/>
  <c r="AI2496" i="4"/>
  <c r="AH2496" i="4"/>
  <c r="AG2496" i="4"/>
  <c r="AF2496" i="4"/>
  <c r="AE2496" i="4"/>
  <c r="AD2496" i="4"/>
  <c r="AC2496" i="4"/>
  <c r="AB2496" i="4"/>
  <c r="AA2496" i="4"/>
  <c r="Z2496" i="4"/>
  <c r="Y2496" i="4"/>
  <c r="AL2496" i="4" s="1"/>
  <c r="X2496" i="4"/>
  <c r="W2496" i="4"/>
  <c r="V2496" i="4"/>
  <c r="U2496" i="4"/>
  <c r="T2496" i="4"/>
  <c r="S2496" i="4"/>
  <c r="R2496" i="4"/>
  <c r="Q2496" i="4"/>
  <c r="P2496" i="4"/>
  <c r="O2496" i="4"/>
  <c r="N2496" i="4"/>
  <c r="M2496" i="4"/>
  <c r="L2496" i="4"/>
  <c r="K2496" i="4"/>
  <c r="J2496" i="4"/>
  <c r="I2496" i="4"/>
  <c r="H2496" i="4"/>
  <c r="G2496" i="4"/>
  <c r="F2496" i="4"/>
  <c r="E2496" i="4"/>
  <c r="D2496" i="4"/>
  <c r="C2496" i="4"/>
  <c r="AO2496" i="4" s="1"/>
  <c r="B2496" i="4"/>
  <c r="A2496" i="4"/>
  <c r="AN2495" i="4"/>
  <c r="AK2495" i="4"/>
  <c r="AJ2495" i="4"/>
  <c r="AI2495" i="4"/>
  <c r="AH2495" i="4"/>
  <c r="AG2495" i="4"/>
  <c r="AF2495" i="4"/>
  <c r="AE2495" i="4"/>
  <c r="AD2495" i="4"/>
  <c r="AC2495" i="4"/>
  <c r="AB2495" i="4"/>
  <c r="AA2495" i="4"/>
  <c r="Z2495" i="4"/>
  <c r="Y2495" i="4"/>
  <c r="X2495" i="4"/>
  <c r="W2495" i="4"/>
  <c r="V2495" i="4"/>
  <c r="U2495" i="4"/>
  <c r="T2495" i="4"/>
  <c r="S2495" i="4"/>
  <c r="R2495" i="4"/>
  <c r="Q2495" i="4"/>
  <c r="P2495" i="4"/>
  <c r="O2495" i="4"/>
  <c r="N2495" i="4"/>
  <c r="M2495" i="4"/>
  <c r="L2495" i="4"/>
  <c r="K2495" i="4"/>
  <c r="J2495" i="4"/>
  <c r="I2495" i="4"/>
  <c r="H2495" i="4"/>
  <c r="G2495" i="4"/>
  <c r="F2495" i="4"/>
  <c r="E2495" i="4"/>
  <c r="D2495" i="4"/>
  <c r="C2495" i="4"/>
  <c r="AO2495" i="4" s="1"/>
  <c r="B2495" i="4"/>
  <c r="A2495" i="4"/>
  <c r="AM2494" i="4"/>
  <c r="AL2494" i="4"/>
  <c r="AK2494" i="4"/>
  <c r="AJ2494" i="4"/>
  <c r="AI2494" i="4"/>
  <c r="AH2494" i="4"/>
  <c r="AG2494" i="4"/>
  <c r="AF2494" i="4"/>
  <c r="AE2494" i="4"/>
  <c r="AD2494" i="4"/>
  <c r="AC2494" i="4"/>
  <c r="AB2494" i="4"/>
  <c r="AA2494" i="4"/>
  <c r="Z2494" i="4"/>
  <c r="Y2494" i="4"/>
  <c r="X2494" i="4"/>
  <c r="W2494" i="4"/>
  <c r="V2494" i="4"/>
  <c r="U2494" i="4"/>
  <c r="T2494" i="4"/>
  <c r="S2494" i="4"/>
  <c r="R2494" i="4"/>
  <c r="Q2494" i="4"/>
  <c r="P2494" i="4"/>
  <c r="O2494" i="4"/>
  <c r="N2494" i="4"/>
  <c r="M2494" i="4"/>
  <c r="L2494" i="4"/>
  <c r="K2494" i="4"/>
  <c r="J2494" i="4"/>
  <c r="I2494" i="4"/>
  <c r="H2494" i="4"/>
  <c r="G2494" i="4"/>
  <c r="F2494" i="4"/>
  <c r="E2494" i="4"/>
  <c r="D2494" i="4"/>
  <c r="C2494" i="4"/>
  <c r="B2494" i="4"/>
  <c r="A2494" i="4"/>
  <c r="AO2493" i="4"/>
  <c r="AM2493" i="4"/>
  <c r="AK2493" i="4"/>
  <c r="AJ2493" i="4"/>
  <c r="AI2493" i="4"/>
  <c r="AH2493" i="4"/>
  <c r="AG2493" i="4"/>
  <c r="AF2493" i="4"/>
  <c r="AE2493" i="4"/>
  <c r="AD2493" i="4"/>
  <c r="AC2493" i="4"/>
  <c r="AB2493" i="4"/>
  <c r="AA2493" i="4"/>
  <c r="Z2493" i="4"/>
  <c r="Y2493" i="4"/>
  <c r="AL2493" i="4" s="1"/>
  <c r="X2493" i="4"/>
  <c r="W2493" i="4"/>
  <c r="V2493" i="4"/>
  <c r="U2493" i="4"/>
  <c r="T2493" i="4"/>
  <c r="S2493" i="4"/>
  <c r="R2493" i="4"/>
  <c r="Q2493" i="4"/>
  <c r="P2493" i="4"/>
  <c r="O2493" i="4"/>
  <c r="N2493" i="4"/>
  <c r="M2493" i="4"/>
  <c r="L2493" i="4"/>
  <c r="K2493" i="4"/>
  <c r="J2493" i="4"/>
  <c r="I2493" i="4"/>
  <c r="H2493" i="4"/>
  <c r="G2493" i="4"/>
  <c r="F2493" i="4"/>
  <c r="E2493" i="4"/>
  <c r="D2493" i="4"/>
  <c r="C2493" i="4"/>
  <c r="B2493" i="4"/>
  <c r="A2493" i="4"/>
  <c r="AN2492" i="4"/>
  <c r="AK2492" i="4"/>
  <c r="AJ2492" i="4"/>
  <c r="AI2492" i="4"/>
  <c r="AH2492" i="4"/>
  <c r="AG2492" i="4"/>
  <c r="AF2492" i="4"/>
  <c r="AE2492" i="4"/>
  <c r="AD2492" i="4"/>
  <c r="AC2492" i="4"/>
  <c r="AB2492" i="4"/>
  <c r="AA2492" i="4"/>
  <c r="Z2492" i="4"/>
  <c r="Y2492" i="4"/>
  <c r="AM2492" i="4" s="1"/>
  <c r="X2492" i="4"/>
  <c r="W2492" i="4"/>
  <c r="V2492" i="4"/>
  <c r="U2492" i="4"/>
  <c r="T2492" i="4"/>
  <c r="S2492" i="4"/>
  <c r="R2492" i="4"/>
  <c r="Q2492" i="4"/>
  <c r="P2492" i="4"/>
  <c r="O2492" i="4"/>
  <c r="N2492" i="4"/>
  <c r="M2492" i="4"/>
  <c r="L2492" i="4"/>
  <c r="K2492" i="4"/>
  <c r="J2492" i="4"/>
  <c r="I2492" i="4"/>
  <c r="H2492" i="4"/>
  <c r="G2492" i="4"/>
  <c r="F2492" i="4"/>
  <c r="E2492" i="4"/>
  <c r="D2492" i="4"/>
  <c r="C2492" i="4"/>
  <c r="AO2492" i="4" s="1"/>
  <c r="B2492" i="4"/>
  <c r="A2492" i="4"/>
  <c r="AN2491" i="4"/>
  <c r="AK2491" i="4"/>
  <c r="AJ2491" i="4"/>
  <c r="AI2491" i="4"/>
  <c r="AH2491" i="4"/>
  <c r="AG2491" i="4"/>
  <c r="AF2491" i="4"/>
  <c r="AE2491" i="4"/>
  <c r="AD2491" i="4"/>
  <c r="AC2491" i="4"/>
  <c r="AB2491" i="4"/>
  <c r="AA2491" i="4"/>
  <c r="Z2491" i="4"/>
  <c r="Y2491" i="4"/>
  <c r="X2491" i="4"/>
  <c r="W2491" i="4"/>
  <c r="V2491" i="4"/>
  <c r="U2491" i="4"/>
  <c r="T2491" i="4"/>
  <c r="S2491" i="4"/>
  <c r="R2491" i="4"/>
  <c r="Q2491" i="4"/>
  <c r="P2491" i="4"/>
  <c r="O2491" i="4"/>
  <c r="N2491" i="4"/>
  <c r="M2491" i="4"/>
  <c r="L2491" i="4"/>
  <c r="K2491" i="4"/>
  <c r="J2491" i="4"/>
  <c r="I2491" i="4"/>
  <c r="H2491" i="4"/>
  <c r="G2491" i="4"/>
  <c r="F2491" i="4"/>
  <c r="E2491" i="4"/>
  <c r="D2491" i="4"/>
  <c r="C2491" i="4"/>
  <c r="AO2491" i="4" s="1"/>
  <c r="B2491" i="4"/>
  <c r="A2491" i="4"/>
  <c r="AM2490" i="4"/>
  <c r="AL2490" i="4"/>
  <c r="AK2490" i="4"/>
  <c r="AJ2490" i="4"/>
  <c r="AI2490" i="4"/>
  <c r="AH2490" i="4"/>
  <c r="AG2490" i="4"/>
  <c r="AF2490" i="4"/>
  <c r="AE2490" i="4"/>
  <c r="AD2490" i="4"/>
  <c r="AC2490" i="4"/>
  <c r="AB2490" i="4"/>
  <c r="AA2490" i="4"/>
  <c r="Z2490" i="4"/>
  <c r="Y2490" i="4"/>
  <c r="X2490" i="4"/>
  <c r="W2490" i="4"/>
  <c r="V2490" i="4"/>
  <c r="U2490" i="4"/>
  <c r="T2490" i="4"/>
  <c r="S2490" i="4"/>
  <c r="R2490" i="4"/>
  <c r="Q2490" i="4"/>
  <c r="P2490" i="4"/>
  <c r="O2490" i="4"/>
  <c r="N2490" i="4"/>
  <c r="M2490" i="4"/>
  <c r="L2490" i="4"/>
  <c r="K2490" i="4"/>
  <c r="J2490" i="4"/>
  <c r="I2490" i="4"/>
  <c r="H2490" i="4"/>
  <c r="G2490" i="4"/>
  <c r="F2490" i="4"/>
  <c r="E2490" i="4"/>
  <c r="D2490" i="4"/>
  <c r="C2490" i="4"/>
  <c r="AO2490" i="4" s="1"/>
  <c r="B2490" i="4"/>
  <c r="A2490" i="4"/>
  <c r="AK2489" i="4"/>
  <c r="AJ2489" i="4"/>
  <c r="AI2489" i="4"/>
  <c r="AH2489" i="4"/>
  <c r="AG2489" i="4"/>
  <c r="AF2489" i="4"/>
  <c r="AE2489" i="4"/>
  <c r="AD2489" i="4"/>
  <c r="AC2489" i="4"/>
  <c r="AB2489" i="4"/>
  <c r="AA2489" i="4"/>
  <c r="Z2489" i="4"/>
  <c r="Y2489" i="4"/>
  <c r="AM2489" i="4" s="1"/>
  <c r="X2489" i="4"/>
  <c r="W2489" i="4"/>
  <c r="V2489" i="4"/>
  <c r="U2489" i="4"/>
  <c r="T2489" i="4"/>
  <c r="S2489" i="4"/>
  <c r="R2489" i="4"/>
  <c r="Q2489" i="4"/>
  <c r="P2489" i="4"/>
  <c r="O2489" i="4"/>
  <c r="N2489" i="4"/>
  <c r="M2489" i="4"/>
  <c r="L2489" i="4"/>
  <c r="K2489" i="4"/>
  <c r="J2489" i="4"/>
  <c r="I2489" i="4"/>
  <c r="H2489" i="4"/>
  <c r="G2489" i="4"/>
  <c r="F2489" i="4"/>
  <c r="E2489" i="4"/>
  <c r="D2489" i="4"/>
  <c r="AO2489" i="4" s="1"/>
  <c r="C2489" i="4"/>
  <c r="B2489" i="4"/>
  <c r="A2489" i="4"/>
  <c r="AN2488" i="4"/>
  <c r="AM2488" i="4"/>
  <c r="AK2488" i="4"/>
  <c r="AJ2488" i="4"/>
  <c r="AI2488" i="4"/>
  <c r="AH2488" i="4"/>
  <c r="AG2488" i="4"/>
  <c r="AF2488" i="4"/>
  <c r="AE2488" i="4"/>
  <c r="AD2488" i="4"/>
  <c r="AC2488" i="4"/>
  <c r="AB2488" i="4"/>
  <c r="AA2488" i="4"/>
  <c r="Z2488" i="4"/>
  <c r="Y2488" i="4"/>
  <c r="AL2488" i="4" s="1"/>
  <c r="X2488" i="4"/>
  <c r="W2488" i="4"/>
  <c r="V2488" i="4"/>
  <c r="U2488" i="4"/>
  <c r="T2488" i="4"/>
  <c r="S2488" i="4"/>
  <c r="R2488" i="4"/>
  <c r="Q2488" i="4"/>
  <c r="P2488" i="4"/>
  <c r="O2488" i="4"/>
  <c r="N2488" i="4"/>
  <c r="M2488" i="4"/>
  <c r="L2488" i="4"/>
  <c r="K2488" i="4"/>
  <c r="J2488" i="4"/>
  <c r="I2488" i="4"/>
  <c r="AO2488" i="4" s="1"/>
  <c r="H2488" i="4"/>
  <c r="G2488" i="4"/>
  <c r="F2488" i="4"/>
  <c r="E2488" i="4"/>
  <c r="D2488" i="4"/>
  <c r="C2488" i="4"/>
  <c r="B2488" i="4"/>
  <c r="A2488" i="4"/>
  <c r="AN2487" i="4"/>
  <c r="AK2487" i="4"/>
  <c r="AJ2487" i="4"/>
  <c r="AI2487" i="4"/>
  <c r="AH2487" i="4"/>
  <c r="AG2487" i="4"/>
  <c r="AF2487" i="4"/>
  <c r="AE2487" i="4"/>
  <c r="AD2487" i="4"/>
  <c r="AC2487" i="4"/>
  <c r="AB2487" i="4"/>
  <c r="AA2487" i="4"/>
  <c r="Z2487" i="4"/>
  <c r="Y2487" i="4"/>
  <c r="X2487" i="4"/>
  <c r="W2487" i="4"/>
  <c r="V2487" i="4"/>
  <c r="U2487" i="4"/>
  <c r="T2487" i="4"/>
  <c r="S2487" i="4"/>
  <c r="R2487" i="4"/>
  <c r="AO2487" i="4" s="1"/>
  <c r="Q2487" i="4"/>
  <c r="P2487" i="4"/>
  <c r="O2487" i="4"/>
  <c r="N2487" i="4"/>
  <c r="M2487" i="4"/>
  <c r="L2487" i="4"/>
  <c r="K2487" i="4"/>
  <c r="J2487" i="4"/>
  <c r="I2487" i="4"/>
  <c r="H2487" i="4"/>
  <c r="G2487" i="4"/>
  <c r="F2487" i="4"/>
  <c r="E2487" i="4"/>
  <c r="D2487" i="4"/>
  <c r="C2487" i="4"/>
  <c r="B2487" i="4"/>
  <c r="A2487" i="4"/>
  <c r="AM2486" i="4"/>
  <c r="AL2486" i="4"/>
  <c r="AK2486" i="4"/>
  <c r="AJ2486" i="4"/>
  <c r="AI2486" i="4"/>
  <c r="AH2486" i="4"/>
  <c r="AG2486" i="4"/>
  <c r="AF2486" i="4"/>
  <c r="AE2486" i="4"/>
  <c r="AD2486" i="4"/>
  <c r="AC2486" i="4"/>
  <c r="AB2486" i="4"/>
  <c r="AA2486" i="4"/>
  <c r="Z2486" i="4"/>
  <c r="Y2486" i="4"/>
  <c r="X2486" i="4"/>
  <c r="W2486" i="4"/>
  <c r="V2486" i="4"/>
  <c r="U2486" i="4"/>
  <c r="T2486" i="4"/>
  <c r="S2486" i="4"/>
  <c r="R2486" i="4"/>
  <c r="Q2486" i="4"/>
  <c r="P2486" i="4"/>
  <c r="O2486" i="4"/>
  <c r="N2486" i="4"/>
  <c r="M2486" i="4"/>
  <c r="L2486" i="4"/>
  <c r="K2486" i="4"/>
  <c r="J2486" i="4"/>
  <c r="I2486" i="4"/>
  <c r="H2486" i="4"/>
  <c r="G2486" i="4"/>
  <c r="F2486" i="4"/>
  <c r="E2486" i="4"/>
  <c r="D2486" i="4"/>
  <c r="C2486" i="4"/>
  <c r="B2486" i="4"/>
  <c r="A2486" i="4"/>
  <c r="AM2485" i="4"/>
  <c r="AK2485" i="4"/>
  <c r="AJ2485" i="4"/>
  <c r="AI2485" i="4"/>
  <c r="AH2485" i="4"/>
  <c r="AG2485" i="4"/>
  <c r="AF2485" i="4"/>
  <c r="AE2485" i="4"/>
  <c r="AD2485" i="4"/>
  <c r="AC2485" i="4"/>
  <c r="AB2485" i="4"/>
  <c r="AA2485" i="4"/>
  <c r="Z2485" i="4"/>
  <c r="Y2485" i="4"/>
  <c r="AL2485" i="4" s="1"/>
  <c r="X2485" i="4"/>
  <c r="W2485" i="4"/>
  <c r="V2485" i="4"/>
  <c r="U2485" i="4"/>
  <c r="T2485" i="4"/>
  <c r="S2485" i="4"/>
  <c r="R2485" i="4"/>
  <c r="Q2485" i="4"/>
  <c r="P2485" i="4"/>
  <c r="O2485" i="4"/>
  <c r="N2485" i="4"/>
  <c r="M2485" i="4"/>
  <c r="L2485" i="4"/>
  <c r="K2485" i="4"/>
  <c r="J2485" i="4"/>
  <c r="I2485" i="4"/>
  <c r="H2485" i="4"/>
  <c r="G2485" i="4"/>
  <c r="F2485" i="4"/>
  <c r="E2485" i="4"/>
  <c r="D2485" i="4"/>
  <c r="AO2485" i="4" s="1"/>
  <c r="C2485" i="4"/>
  <c r="B2485" i="4"/>
  <c r="A2485" i="4"/>
  <c r="AN2484" i="4"/>
  <c r="AM2484" i="4"/>
  <c r="AL2484" i="4"/>
  <c r="AK2484" i="4"/>
  <c r="AJ2484" i="4"/>
  <c r="AI2484" i="4"/>
  <c r="AH2484" i="4"/>
  <c r="AG2484" i="4"/>
  <c r="AF2484" i="4"/>
  <c r="AE2484" i="4"/>
  <c r="AD2484" i="4"/>
  <c r="AC2484" i="4"/>
  <c r="AB2484" i="4"/>
  <c r="AA2484" i="4"/>
  <c r="Z2484" i="4"/>
  <c r="Y2484" i="4"/>
  <c r="X2484" i="4"/>
  <c r="W2484" i="4"/>
  <c r="V2484" i="4"/>
  <c r="U2484" i="4"/>
  <c r="T2484" i="4"/>
  <c r="S2484" i="4"/>
  <c r="R2484" i="4"/>
  <c r="Q2484" i="4"/>
  <c r="P2484" i="4"/>
  <c r="O2484" i="4"/>
  <c r="N2484" i="4"/>
  <c r="M2484" i="4"/>
  <c r="L2484" i="4"/>
  <c r="K2484" i="4"/>
  <c r="J2484" i="4"/>
  <c r="I2484" i="4"/>
  <c r="H2484" i="4"/>
  <c r="G2484" i="4"/>
  <c r="F2484" i="4"/>
  <c r="E2484" i="4"/>
  <c r="D2484" i="4"/>
  <c r="C2484" i="4"/>
  <c r="AO2484" i="4" s="1"/>
  <c r="B2484" i="4"/>
  <c r="A2484" i="4"/>
  <c r="AN2483" i="4"/>
  <c r="AK2483" i="4"/>
  <c r="AJ2483" i="4"/>
  <c r="AI2483" i="4"/>
  <c r="AH2483" i="4"/>
  <c r="AG2483" i="4"/>
  <c r="AF2483" i="4"/>
  <c r="AE2483" i="4"/>
  <c r="AD2483" i="4"/>
  <c r="AC2483" i="4"/>
  <c r="AB2483" i="4"/>
  <c r="AA2483" i="4"/>
  <c r="Z2483" i="4"/>
  <c r="Y2483" i="4"/>
  <c r="X2483" i="4"/>
  <c r="W2483" i="4"/>
  <c r="V2483" i="4"/>
  <c r="U2483" i="4"/>
  <c r="T2483" i="4"/>
  <c r="S2483" i="4"/>
  <c r="R2483" i="4"/>
  <c r="Q2483" i="4"/>
  <c r="P2483" i="4"/>
  <c r="O2483" i="4"/>
  <c r="N2483" i="4"/>
  <c r="M2483" i="4"/>
  <c r="L2483" i="4"/>
  <c r="K2483" i="4"/>
  <c r="J2483" i="4"/>
  <c r="I2483" i="4"/>
  <c r="H2483" i="4"/>
  <c r="G2483" i="4"/>
  <c r="F2483" i="4"/>
  <c r="E2483" i="4"/>
  <c r="D2483" i="4"/>
  <c r="C2483" i="4"/>
  <c r="B2483" i="4"/>
  <c r="A2483" i="4"/>
  <c r="AM2482" i="4"/>
  <c r="AL2482" i="4"/>
  <c r="AK2482" i="4"/>
  <c r="AJ2482" i="4"/>
  <c r="AI2482" i="4"/>
  <c r="AH2482" i="4"/>
  <c r="AG2482" i="4"/>
  <c r="AF2482" i="4"/>
  <c r="AE2482" i="4"/>
  <c r="AD2482" i="4"/>
  <c r="AC2482" i="4"/>
  <c r="AB2482" i="4"/>
  <c r="AA2482" i="4"/>
  <c r="Z2482" i="4"/>
  <c r="Y2482" i="4"/>
  <c r="X2482" i="4"/>
  <c r="W2482" i="4"/>
  <c r="V2482" i="4"/>
  <c r="U2482" i="4"/>
  <c r="T2482" i="4"/>
  <c r="S2482" i="4"/>
  <c r="R2482" i="4"/>
  <c r="Q2482" i="4"/>
  <c r="P2482" i="4"/>
  <c r="O2482" i="4"/>
  <c r="N2482" i="4"/>
  <c r="M2482" i="4"/>
  <c r="L2482" i="4"/>
  <c r="K2482" i="4"/>
  <c r="J2482" i="4"/>
  <c r="I2482" i="4"/>
  <c r="H2482" i="4"/>
  <c r="G2482" i="4"/>
  <c r="F2482" i="4"/>
  <c r="E2482" i="4"/>
  <c r="D2482" i="4"/>
  <c r="C2482" i="4"/>
  <c r="B2482" i="4"/>
  <c r="A2482" i="4"/>
  <c r="AM2481" i="4"/>
  <c r="AL2481" i="4"/>
  <c r="AK2481" i="4"/>
  <c r="AJ2481" i="4"/>
  <c r="AI2481" i="4"/>
  <c r="AH2481" i="4"/>
  <c r="AG2481" i="4"/>
  <c r="AF2481" i="4"/>
  <c r="AE2481" i="4"/>
  <c r="AD2481" i="4"/>
  <c r="AC2481" i="4"/>
  <c r="AB2481" i="4"/>
  <c r="AA2481" i="4"/>
  <c r="Z2481" i="4"/>
  <c r="Y2481" i="4"/>
  <c r="X2481" i="4"/>
  <c r="W2481" i="4"/>
  <c r="V2481" i="4"/>
  <c r="U2481" i="4"/>
  <c r="T2481" i="4"/>
  <c r="S2481" i="4"/>
  <c r="R2481" i="4"/>
  <c r="Q2481" i="4"/>
  <c r="P2481" i="4"/>
  <c r="O2481" i="4"/>
  <c r="N2481" i="4"/>
  <c r="M2481" i="4"/>
  <c r="L2481" i="4"/>
  <c r="K2481" i="4"/>
  <c r="J2481" i="4"/>
  <c r="I2481" i="4"/>
  <c r="H2481" i="4"/>
  <c r="G2481" i="4"/>
  <c r="F2481" i="4"/>
  <c r="E2481" i="4"/>
  <c r="AO2481" i="4" s="1"/>
  <c r="D2481" i="4"/>
  <c r="C2481" i="4"/>
  <c r="B2481" i="4"/>
  <c r="A2481" i="4"/>
  <c r="AN2480" i="4"/>
  <c r="AL2480" i="4"/>
  <c r="AK2480" i="4"/>
  <c r="AJ2480" i="4"/>
  <c r="AI2480" i="4"/>
  <c r="AH2480" i="4"/>
  <c r="AG2480" i="4"/>
  <c r="AF2480" i="4"/>
  <c r="AE2480" i="4"/>
  <c r="AD2480" i="4"/>
  <c r="AC2480" i="4"/>
  <c r="AB2480" i="4"/>
  <c r="AA2480" i="4"/>
  <c r="Z2480" i="4"/>
  <c r="Y2480" i="4"/>
  <c r="AM2480" i="4" s="1"/>
  <c r="X2480" i="4"/>
  <c r="W2480" i="4"/>
  <c r="V2480" i="4"/>
  <c r="U2480" i="4"/>
  <c r="T2480" i="4"/>
  <c r="S2480" i="4"/>
  <c r="R2480" i="4"/>
  <c r="Q2480" i="4"/>
  <c r="P2480" i="4"/>
  <c r="O2480" i="4"/>
  <c r="N2480" i="4"/>
  <c r="M2480" i="4"/>
  <c r="L2480" i="4"/>
  <c r="K2480" i="4"/>
  <c r="J2480" i="4"/>
  <c r="I2480" i="4"/>
  <c r="H2480" i="4"/>
  <c r="G2480" i="4"/>
  <c r="F2480" i="4"/>
  <c r="AO2480" i="4" s="1"/>
  <c r="E2480" i="4"/>
  <c r="D2480" i="4"/>
  <c r="C2480" i="4"/>
  <c r="B2480" i="4"/>
  <c r="A2480" i="4"/>
  <c r="AN2479" i="4"/>
  <c r="AK2479" i="4"/>
  <c r="AJ2479" i="4"/>
  <c r="AI2479" i="4"/>
  <c r="AH2479" i="4"/>
  <c r="AG2479" i="4"/>
  <c r="AF2479" i="4"/>
  <c r="AE2479" i="4"/>
  <c r="AD2479" i="4"/>
  <c r="AC2479" i="4"/>
  <c r="AB2479" i="4"/>
  <c r="AA2479" i="4"/>
  <c r="Z2479" i="4"/>
  <c r="Y2479" i="4"/>
  <c r="X2479" i="4"/>
  <c r="W2479" i="4"/>
  <c r="V2479" i="4"/>
  <c r="U2479" i="4"/>
  <c r="T2479" i="4"/>
  <c r="S2479" i="4"/>
  <c r="R2479" i="4"/>
  <c r="Q2479" i="4"/>
  <c r="P2479" i="4"/>
  <c r="O2479" i="4"/>
  <c r="N2479" i="4"/>
  <c r="M2479" i="4"/>
  <c r="L2479" i="4"/>
  <c r="K2479" i="4"/>
  <c r="J2479" i="4"/>
  <c r="I2479" i="4"/>
  <c r="AO2479" i="4" s="1"/>
  <c r="H2479" i="4"/>
  <c r="G2479" i="4"/>
  <c r="F2479" i="4"/>
  <c r="E2479" i="4"/>
  <c r="D2479" i="4"/>
  <c r="C2479" i="4"/>
  <c r="B2479" i="4"/>
  <c r="A2479" i="4"/>
  <c r="AM2478" i="4"/>
  <c r="AL2478" i="4"/>
  <c r="AK2478" i="4"/>
  <c r="AJ2478" i="4"/>
  <c r="AI2478" i="4"/>
  <c r="AH2478" i="4"/>
  <c r="AG2478" i="4"/>
  <c r="AF2478" i="4"/>
  <c r="AE2478" i="4"/>
  <c r="AD2478" i="4"/>
  <c r="AC2478" i="4"/>
  <c r="AB2478" i="4"/>
  <c r="AA2478" i="4"/>
  <c r="Z2478" i="4"/>
  <c r="Y2478" i="4"/>
  <c r="X2478" i="4"/>
  <c r="W2478" i="4"/>
  <c r="V2478" i="4"/>
  <c r="U2478" i="4"/>
  <c r="T2478" i="4"/>
  <c r="S2478" i="4"/>
  <c r="R2478" i="4"/>
  <c r="Q2478" i="4"/>
  <c r="P2478" i="4"/>
  <c r="O2478" i="4"/>
  <c r="N2478" i="4"/>
  <c r="M2478" i="4"/>
  <c r="L2478" i="4"/>
  <c r="K2478" i="4"/>
  <c r="J2478" i="4"/>
  <c r="I2478" i="4"/>
  <c r="H2478" i="4"/>
  <c r="G2478" i="4"/>
  <c r="F2478" i="4"/>
  <c r="E2478" i="4"/>
  <c r="D2478" i="4"/>
  <c r="C2478" i="4"/>
  <c r="B2478" i="4"/>
  <c r="A2478" i="4"/>
  <c r="AL2477" i="4"/>
  <c r="AK2477" i="4"/>
  <c r="AJ2477" i="4"/>
  <c r="AI2477" i="4"/>
  <c r="AH2477" i="4"/>
  <c r="AG2477" i="4"/>
  <c r="AF2477" i="4"/>
  <c r="AE2477" i="4"/>
  <c r="AD2477" i="4"/>
  <c r="AC2477" i="4"/>
  <c r="AB2477" i="4"/>
  <c r="AA2477" i="4"/>
  <c r="Z2477" i="4"/>
  <c r="Y2477" i="4"/>
  <c r="AM2477" i="4" s="1"/>
  <c r="X2477" i="4"/>
  <c r="W2477" i="4"/>
  <c r="V2477" i="4"/>
  <c r="U2477" i="4"/>
  <c r="T2477" i="4"/>
  <c r="S2477" i="4"/>
  <c r="R2477" i="4"/>
  <c r="Q2477" i="4"/>
  <c r="P2477" i="4"/>
  <c r="O2477" i="4"/>
  <c r="N2477" i="4"/>
  <c r="M2477" i="4"/>
  <c r="L2477" i="4"/>
  <c r="K2477" i="4"/>
  <c r="J2477" i="4"/>
  <c r="I2477" i="4"/>
  <c r="H2477" i="4"/>
  <c r="G2477" i="4"/>
  <c r="F2477" i="4"/>
  <c r="E2477" i="4"/>
  <c r="D2477" i="4"/>
  <c r="AO2477" i="4" s="1"/>
  <c r="C2477" i="4"/>
  <c r="B2477" i="4"/>
  <c r="A2477" i="4"/>
  <c r="AN2476" i="4"/>
  <c r="AM2476" i="4"/>
  <c r="AK2476" i="4"/>
  <c r="AJ2476" i="4"/>
  <c r="AI2476" i="4"/>
  <c r="AH2476" i="4"/>
  <c r="AG2476" i="4"/>
  <c r="AF2476" i="4"/>
  <c r="AE2476" i="4"/>
  <c r="AD2476" i="4"/>
  <c r="AC2476" i="4"/>
  <c r="AB2476" i="4"/>
  <c r="AA2476" i="4"/>
  <c r="Z2476" i="4"/>
  <c r="Y2476" i="4"/>
  <c r="AL2476" i="4" s="1"/>
  <c r="X2476" i="4"/>
  <c r="W2476" i="4"/>
  <c r="V2476" i="4"/>
  <c r="U2476" i="4"/>
  <c r="T2476" i="4"/>
  <c r="S2476" i="4"/>
  <c r="R2476" i="4"/>
  <c r="Q2476" i="4"/>
  <c r="P2476" i="4"/>
  <c r="O2476" i="4"/>
  <c r="N2476" i="4"/>
  <c r="M2476" i="4"/>
  <c r="L2476" i="4"/>
  <c r="K2476" i="4"/>
  <c r="J2476" i="4"/>
  <c r="I2476" i="4"/>
  <c r="H2476" i="4"/>
  <c r="AO2476" i="4" s="1"/>
  <c r="G2476" i="4"/>
  <c r="F2476" i="4"/>
  <c r="E2476" i="4"/>
  <c r="D2476" i="4"/>
  <c r="C2476" i="4"/>
  <c r="B2476" i="4"/>
  <c r="A2476" i="4"/>
  <c r="AO2475" i="4"/>
  <c r="AN2475" i="4"/>
  <c r="AK2475" i="4"/>
  <c r="AJ2475" i="4"/>
  <c r="AI2475" i="4"/>
  <c r="AH2475" i="4"/>
  <c r="AG2475" i="4"/>
  <c r="AF2475" i="4"/>
  <c r="AE2475" i="4"/>
  <c r="AD2475" i="4"/>
  <c r="AC2475" i="4"/>
  <c r="AB2475" i="4"/>
  <c r="AA2475" i="4"/>
  <c r="Z2475" i="4"/>
  <c r="Y2475" i="4"/>
  <c r="X2475" i="4"/>
  <c r="W2475" i="4"/>
  <c r="V2475" i="4"/>
  <c r="U2475" i="4"/>
  <c r="T2475" i="4"/>
  <c r="S2475" i="4"/>
  <c r="R2475" i="4"/>
  <c r="Q2475" i="4"/>
  <c r="P2475" i="4"/>
  <c r="O2475" i="4"/>
  <c r="N2475" i="4"/>
  <c r="M2475" i="4"/>
  <c r="L2475" i="4"/>
  <c r="K2475" i="4"/>
  <c r="J2475" i="4"/>
  <c r="I2475" i="4"/>
  <c r="H2475" i="4"/>
  <c r="G2475" i="4"/>
  <c r="F2475" i="4"/>
  <c r="E2475" i="4"/>
  <c r="D2475" i="4"/>
  <c r="C2475" i="4"/>
  <c r="B2475" i="4"/>
  <c r="A2475" i="4"/>
  <c r="AM2474" i="4"/>
  <c r="AL2474" i="4"/>
  <c r="AK2474" i="4"/>
  <c r="AJ2474" i="4"/>
  <c r="AI2474" i="4"/>
  <c r="AH2474" i="4"/>
  <c r="AG2474" i="4"/>
  <c r="AF2474" i="4"/>
  <c r="AE2474" i="4"/>
  <c r="AD2474" i="4"/>
  <c r="AC2474" i="4"/>
  <c r="AB2474" i="4"/>
  <c r="AA2474" i="4"/>
  <c r="Z2474" i="4"/>
  <c r="Y2474" i="4"/>
  <c r="X2474" i="4"/>
  <c r="W2474" i="4"/>
  <c r="V2474" i="4"/>
  <c r="U2474" i="4"/>
  <c r="T2474" i="4"/>
  <c r="S2474" i="4"/>
  <c r="R2474" i="4"/>
  <c r="Q2474" i="4"/>
  <c r="P2474" i="4"/>
  <c r="O2474" i="4"/>
  <c r="N2474" i="4"/>
  <c r="M2474" i="4"/>
  <c r="L2474" i="4"/>
  <c r="K2474" i="4"/>
  <c r="J2474" i="4"/>
  <c r="I2474" i="4"/>
  <c r="H2474" i="4"/>
  <c r="G2474" i="4"/>
  <c r="F2474" i="4"/>
  <c r="E2474" i="4"/>
  <c r="D2474" i="4"/>
  <c r="C2474" i="4"/>
  <c r="B2474" i="4"/>
  <c r="A2474" i="4"/>
  <c r="AM2473" i="4"/>
  <c r="AK2473" i="4"/>
  <c r="AJ2473" i="4"/>
  <c r="AI2473" i="4"/>
  <c r="AH2473" i="4"/>
  <c r="AG2473" i="4"/>
  <c r="AF2473" i="4"/>
  <c r="AE2473" i="4"/>
  <c r="AD2473" i="4"/>
  <c r="AC2473" i="4"/>
  <c r="AB2473" i="4"/>
  <c r="AA2473" i="4"/>
  <c r="Z2473" i="4"/>
  <c r="Y2473" i="4"/>
  <c r="AL2473" i="4" s="1"/>
  <c r="X2473" i="4"/>
  <c r="W2473" i="4"/>
  <c r="V2473" i="4"/>
  <c r="U2473" i="4"/>
  <c r="T2473" i="4"/>
  <c r="S2473" i="4"/>
  <c r="R2473" i="4"/>
  <c r="Q2473" i="4"/>
  <c r="P2473" i="4"/>
  <c r="O2473" i="4"/>
  <c r="N2473" i="4"/>
  <c r="M2473" i="4"/>
  <c r="L2473" i="4"/>
  <c r="K2473" i="4"/>
  <c r="J2473" i="4"/>
  <c r="I2473" i="4"/>
  <c r="H2473" i="4"/>
  <c r="G2473" i="4"/>
  <c r="F2473" i="4"/>
  <c r="E2473" i="4"/>
  <c r="AO2473" i="4" s="1"/>
  <c r="D2473" i="4"/>
  <c r="C2473" i="4"/>
  <c r="B2473" i="4"/>
  <c r="A2473" i="4"/>
  <c r="AN2472" i="4"/>
  <c r="AL2472" i="4"/>
  <c r="AK2472" i="4"/>
  <c r="AJ2472" i="4"/>
  <c r="AI2472" i="4"/>
  <c r="AH2472" i="4"/>
  <c r="AG2472" i="4"/>
  <c r="AF2472" i="4"/>
  <c r="AE2472" i="4"/>
  <c r="AD2472" i="4"/>
  <c r="AC2472" i="4"/>
  <c r="AB2472" i="4"/>
  <c r="AA2472" i="4"/>
  <c r="Z2472" i="4"/>
  <c r="Y2472" i="4"/>
  <c r="AM2472" i="4" s="1"/>
  <c r="X2472" i="4"/>
  <c r="W2472" i="4"/>
  <c r="V2472" i="4"/>
  <c r="U2472" i="4"/>
  <c r="T2472" i="4"/>
  <c r="S2472" i="4"/>
  <c r="R2472" i="4"/>
  <c r="Q2472" i="4"/>
  <c r="P2472" i="4"/>
  <c r="O2472" i="4"/>
  <c r="N2472" i="4"/>
  <c r="M2472" i="4"/>
  <c r="L2472" i="4"/>
  <c r="K2472" i="4"/>
  <c r="J2472" i="4"/>
  <c r="I2472" i="4"/>
  <c r="H2472" i="4"/>
  <c r="G2472" i="4"/>
  <c r="F2472" i="4"/>
  <c r="E2472" i="4"/>
  <c r="D2472" i="4"/>
  <c r="C2472" i="4"/>
  <c r="AO2472" i="4" s="1"/>
  <c r="B2472" i="4"/>
  <c r="A2472" i="4"/>
  <c r="AN2471" i="4"/>
  <c r="AK2471" i="4"/>
  <c r="AJ2471" i="4"/>
  <c r="AI2471" i="4"/>
  <c r="AH2471" i="4"/>
  <c r="AG2471" i="4"/>
  <c r="AF2471" i="4"/>
  <c r="AE2471" i="4"/>
  <c r="AD2471" i="4"/>
  <c r="AC2471" i="4"/>
  <c r="AB2471" i="4"/>
  <c r="AA2471" i="4"/>
  <c r="Z2471" i="4"/>
  <c r="Y2471" i="4"/>
  <c r="X2471" i="4"/>
  <c r="W2471" i="4"/>
  <c r="V2471" i="4"/>
  <c r="U2471" i="4"/>
  <c r="T2471" i="4"/>
  <c r="S2471" i="4"/>
  <c r="R2471" i="4"/>
  <c r="Q2471" i="4"/>
  <c r="P2471" i="4"/>
  <c r="O2471" i="4"/>
  <c r="N2471" i="4"/>
  <c r="M2471" i="4"/>
  <c r="L2471" i="4"/>
  <c r="K2471" i="4"/>
  <c r="J2471" i="4"/>
  <c r="I2471" i="4"/>
  <c r="H2471" i="4"/>
  <c r="G2471" i="4"/>
  <c r="F2471" i="4"/>
  <c r="E2471" i="4"/>
  <c r="D2471" i="4"/>
  <c r="C2471" i="4"/>
  <c r="AO2471" i="4" s="1"/>
  <c r="B2471" i="4"/>
  <c r="A2471" i="4"/>
  <c r="AM2470" i="4"/>
  <c r="AL2470" i="4"/>
  <c r="AK2470" i="4"/>
  <c r="AJ2470" i="4"/>
  <c r="AI2470" i="4"/>
  <c r="AH2470" i="4"/>
  <c r="AG2470" i="4"/>
  <c r="AF2470" i="4"/>
  <c r="AE2470" i="4"/>
  <c r="AD2470" i="4"/>
  <c r="AC2470" i="4"/>
  <c r="AB2470" i="4"/>
  <c r="AA2470" i="4"/>
  <c r="Z2470" i="4"/>
  <c r="Y2470" i="4"/>
  <c r="X2470" i="4"/>
  <c r="W2470" i="4"/>
  <c r="V2470" i="4"/>
  <c r="U2470" i="4"/>
  <c r="T2470" i="4"/>
  <c r="S2470" i="4"/>
  <c r="R2470" i="4"/>
  <c r="Q2470" i="4"/>
  <c r="P2470" i="4"/>
  <c r="O2470" i="4"/>
  <c r="N2470" i="4"/>
  <c r="M2470" i="4"/>
  <c r="L2470" i="4"/>
  <c r="K2470" i="4"/>
  <c r="J2470" i="4"/>
  <c r="I2470" i="4"/>
  <c r="H2470" i="4"/>
  <c r="G2470" i="4"/>
  <c r="F2470" i="4"/>
  <c r="E2470" i="4"/>
  <c r="D2470" i="4"/>
  <c r="C2470" i="4"/>
  <c r="B2470" i="4"/>
  <c r="A2470" i="4"/>
  <c r="AK2469" i="4"/>
  <c r="AJ2469" i="4"/>
  <c r="AI2469" i="4"/>
  <c r="AH2469" i="4"/>
  <c r="AG2469" i="4"/>
  <c r="AF2469" i="4"/>
  <c r="AE2469" i="4"/>
  <c r="AD2469" i="4"/>
  <c r="AC2469" i="4"/>
  <c r="AB2469" i="4"/>
  <c r="AN2469" i="4" s="1"/>
  <c r="AA2469" i="4"/>
  <c r="Z2469" i="4"/>
  <c r="Y2469" i="4"/>
  <c r="X2469" i="4"/>
  <c r="W2469" i="4"/>
  <c r="V2469" i="4"/>
  <c r="U2469" i="4"/>
  <c r="T2469" i="4"/>
  <c r="S2469" i="4"/>
  <c r="R2469" i="4"/>
  <c r="Q2469" i="4"/>
  <c r="P2469" i="4"/>
  <c r="O2469" i="4"/>
  <c r="N2469" i="4"/>
  <c r="M2469" i="4"/>
  <c r="L2469" i="4"/>
  <c r="K2469" i="4"/>
  <c r="J2469" i="4"/>
  <c r="I2469" i="4"/>
  <c r="AO2469" i="4" s="1"/>
  <c r="H2469" i="4"/>
  <c r="G2469" i="4"/>
  <c r="F2469" i="4"/>
  <c r="E2469" i="4"/>
  <c r="D2469" i="4"/>
  <c r="C2469" i="4"/>
  <c r="B2469" i="4"/>
  <c r="A2469" i="4"/>
  <c r="AN2468" i="4"/>
  <c r="AK2468" i="4"/>
  <c r="AJ2468" i="4"/>
  <c r="AI2468" i="4"/>
  <c r="AH2468" i="4"/>
  <c r="AG2468" i="4"/>
  <c r="AF2468" i="4"/>
  <c r="AE2468" i="4"/>
  <c r="AD2468" i="4"/>
  <c r="AC2468" i="4"/>
  <c r="AB2468" i="4"/>
  <c r="AA2468" i="4"/>
  <c r="Z2468" i="4"/>
  <c r="Y2468" i="4"/>
  <c r="X2468" i="4"/>
  <c r="W2468" i="4"/>
  <c r="V2468" i="4"/>
  <c r="U2468" i="4"/>
  <c r="T2468" i="4"/>
  <c r="S2468" i="4"/>
  <c r="R2468" i="4"/>
  <c r="Q2468" i="4"/>
  <c r="P2468" i="4"/>
  <c r="O2468" i="4"/>
  <c r="N2468" i="4"/>
  <c r="M2468" i="4"/>
  <c r="L2468" i="4"/>
  <c r="K2468" i="4"/>
  <c r="J2468" i="4"/>
  <c r="I2468" i="4"/>
  <c r="H2468" i="4"/>
  <c r="G2468" i="4"/>
  <c r="F2468" i="4"/>
  <c r="E2468" i="4"/>
  <c r="D2468" i="4"/>
  <c r="C2468" i="4"/>
  <c r="AO2468" i="4" s="1"/>
  <c r="B2468" i="4"/>
  <c r="A2468" i="4"/>
  <c r="AN2467" i="4"/>
  <c r="AK2467" i="4"/>
  <c r="AJ2467" i="4"/>
  <c r="AI2467" i="4"/>
  <c r="AH2467" i="4"/>
  <c r="AG2467" i="4"/>
  <c r="AF2467" i="4"/>
  <c r="AE2467" i="4"/>
  <c r="AD2467" i="4"/>
  <c r="AC2467" i="4"/>
  <c r="AB2467" i="4"/>
  <c r="AA2467" i="4"/>
  <c r="Z2467" i="4"/>
  <c r="Y2467" i="4"/>
  <c r="X2467" i="4"/>
  <c r="W2467" i="4"/>
  <c r="V2467" i="4"/>
  <c r="U2467" i="4"/>
  <c r="T2467" i="4"/>
  <c r="S2467" i="4"/>
  <c r="R2467" i="4"/>
  <c r="Q2467" i="4"/>
  <c r="P2467" i="4"/>
  <c r="O2467" i="4"/>
  <c r="N2467" i="4"/>
  <c r="M2467" i="4"/>
  <c r="L2467" i="4"/>
  <c r="K2467" i="4"/>
  <c r="J2467" i="4"/>
  <c r="I2467" i="4"/>
  <c r="H2467" i="4"/>
  <c r="G2467" i="4"/>
  <c r="F2467" i="4"/>
  <c r="E2467" i="4"/>
  <c r="D2467" i="4"/>
  <c r="C2467" i="4"/>
  <c r="B2467" i="4"/>
  <c r="A2467" i="4"/>
  <c r="AM2466" i="4"/>
  <c r="AL2466" i="4"/>
  <c r="AK2466" i="4"/>
  <c r="AJ2466" i="4"/>
  <c r="AI2466" i="4"/>
  <c r="AH2466" i="4"/>
  <c r="AG2466" i="4"/>
  <c r="AF2466" i="4"/>
  <c r="AE2466" i="4"/>
  <c r="AD2466" i="4"/>
  <c r="AC2466" i="4"/>
  <c r="AB2466" i="4"/>
  <c r="AA2466" i="4"/>
  <c r="Z2466" i="4"/>
  <c r="Y2466" i="4"/>
  <c r="X2466" i="4"/>
  <c r="W2466" i="4"/>
  <c r="V2466" i="4"/>
  <c r="U2466" i="4"/>
  <c r="T2466" i="4"/>
  <c r="S2466" i="4"/>
  <c r="R2466" i="4"/>
  <c r="Q2466" i="4"/>
  <c r="P2466" i="4"/>
  <c r="O2466" i="4"/>
  <c r="N2466" i="4"/>
  <c r="M2466" i="4"/>
  <c r="L2466" i="4"/>
  <c r="K2466" i="4"/>
  <c r="J2466" i="4"/>
  <c r="I2466" i="4"/>
  <c r="H2466" i="4"/>
  <c r="G2466" i="4"/>
  <c r="F2466" i="4"/>
  <c r="E2466" i="4"/>
  <c r="D2466" i="4"/>
  <c r="C2466" i="4"/>
  <c r="AO2466" i="4" s="1"/>
  <c r="B2466" i="4"/>
  <c r="A2466" i="4"/>
  <c r="AM2465" i="4"/>
  <c r="AK2465" i="4"/>
  <c r="AJ2465" i="4"/>
  <c r="AI2465" i="4"/>
  <c r="AH2465" i="4"/>
  <c r="AG2465" i="4"/>
  <c r="AF2465" i="4"/>
  <c r="AE2465" i="4"/>
  <c r="AD2465" i="4"/>
  <c r="AC2465" i="4"/>
  <c r="AB2465" i="4"/>
  <c r="AA2465" i="4"/>
  <c r="Z2465" i="4"/>
  <c r="Y2465" i="4"/>
  <c r="AL2465" i="4" s="1"/>
  <c r="X2465" i="4"/>
  <c r="W2465" i="4"/>
  <c r="V2465" i="4"/>
  <c r="U2465" i="4"/>
  <c r="T2465" i="4"/>
  <c r="S2465" i="4"/>
  <c r="R2465" i="4"/>
  <c r="Q2465" i="4"/>
  <c r="P2465" i="4"/>
  <c r="O2465" i="4"/>
  <c r="N2465" i="4"/>
  <c r="M2465" i="4"/>
  <c r="L2465" i="4"/>
  <c r="K2465" i="4"/>
  <c r="J2465" i="4"/>
  <c r="I2465" i="4"/>
  <c r="H2465" i="4"/>
  <c r="G2465" i="4"/>
  <c r="F2465" i="4"/>
  <c r="E2465" i="4"/>
  <c r="D2465" i="4"/>
  <c r="AO2465" i="4" s="1"/>
  <c r="C2465" i="4"/>
  <c r="B2465" i="4"/>
  <c r="A2465" i="4"/>
  <c r="AN2464" i="4"/>
  <c r="AL2464" i="4"/>
  <c r="AK2464" i="4"/>
  <c r="AJ2464" i="4"/>
  <c r="AI2464" i="4"/>
  <c r="AH2464" i="4"/>
  <c r="AG2464" i="4"/>
  <c r="AF2464" i="4"/>
  <c r="AE2464" i="4"/>
  <c r="AD2464" i="4"/>
  <c r="AC2464" i="4"/>
  <c r="AB2464" i="4"/>
  <c r="AA2464" i="4"/>
  <c r="Z2464" i="4"/>
  <c r="Y2464" i="4"/>
  <c r="AM2464" i="4" s="1"/>
  <c r="X2464" i="4"/>
  <c r="W2464" i="4"/>
  <c r="V2464" i="4"/>
  <c r="U2464" i="4"/>
  <c r="T2464" i="4"/>
  <c r="S2464" i="4"/>
  <c r="R2464" i="4"/>
  <c r="Q2464" i="4"/>
  <c r="P2464" i="4"/>
  <c r="O2464" i="4"/>
  <c r="N2464" i="4"/>
  <c r="M2464" i="4"/>
  <c r="L2464" i="4"/>
  <c r="K2464" i="4"/>
  <c r="J2464" i="4"/>
  <c r="I2464" i="4"/>
  <c r="H2464" i="4"/>
  <c r="G2464" i="4"/>
  <c r="F2464" i="4"/>
  <c r="AO2464" i="4" s="1"/>
  <c r="E2464" i="4"/>
  <c r="D2464" i="4"/>
  <c r="C2464" i="4"/>
  <c r="B2464" i="4"/>
  <c r="A2464" i="4"/>
  <c r="AN2463" i="4"/>
  <c r="AK2463" i="4"/>
  <c r="AJ2463" i="4"/>
  <c r="AI2463" i="4"/>
  <c r="AH2463" i="4"/>
  <c r="AG2463" i="4"/>
  <c r="AF2463" i="4"/>
  <c r="AE2463" i="4"/>
  <c r="AD2463" i="4"/>
  <c r="AC2463" i="4"/>
  <c r="AB2463" i="4"/>
  <c r="AA2463" i="4"/>
  <c r="Z2463" i="4"/>
  <c r="Y2463" i="4"/>
  <c r="X2463" i="4"/>
  <c r="W2463" i="4"/>
  <c r="V2463" i="4"/>
  <c r="U2463" i="4"/>
  <c r="T2463" i="4"/>
  <c r="S2463" i="4"/>
  <c r="R2463" i="4"/>
  <c r="Q2463" i="4"/>
  <c r="P2463" i="4"/>
  <c r="O2463" i="4"/>
  <c r="N2463" i="4"/>
  <c r="M2463" i="4"/>
  <c r="L2463" i="4"/>
  <c r="K2463" i="4"/>
  <c r="J2463" i="4"/>
  <c r="I2463" i="4"/>
  <c r="H2463" i="4"/>
  <c r="G2463" i="4"/>
  <c r="F2463" i="4"/>
  <c r="E2463" i="4"/>
  <c r="D2463" i="4"/>
  <c r="AO2463" i="4" s="1"/>
  <c r="C2463" i="4"/>
  <c r="B2463" i="4"/>
  <c r="A2463" i="4"/>
  <c r="AM2462" i="4"/>
  <c r="AL2462" i="4"/>
  <c r="AK2462" i="4"/>
  <c r="AJ2462" i="4"/>
  <c r="AI2462" i="4"/>
  <c r="AH2462" i="4"/>
  <c r="AG2462" i="4"/>
  <c r="AF2462" i="4"/>
  <c r="AE2462" i="4"/>
  <c r="AD2462" i="4"/>
  <c r="AC2462" i="4"/>
  <c r="AB2462" i="4"/>
  <c r="AA2462" i="4"/>
  <c r="Z2462" i="4"/>
  <c r="Y2462" i="4"/>
  <c r="X2462" i="4"/>
  <c r="W2462" i="4"/>
  <c r="V2462" i="4"/>
  <c r="U2462" i="4"/>
  <c r="T2462" i="4"/>
  <c r="S2462" i="4"/>
  <c r="R2462" i="4"/>
  <c r="Q2462" i="4"/>
  <c r="P2462" i="4"/>
  <c r="O2462" i="4"/>
  <c r="N2462" i="4"/>
  <c r="M2462" i="4"/>
  <c r="L2462" i="4"/>
  <c r="K2462" i="4"/>
  <c r="J2462" i="4"/>
  <c r="I2462" i="4"/>
  <c r="H2462" i="4"/>
  <c r="G2462" i="4"/>
  <c r="F2462" i="4"/>
  <c r="E2462" i="4"/>
  <c r="D2462" i="4"/>
  <c r="C2462" i="4"/>
  <c r="B2462" i="4"/>
  <c r="A2462" i="4"/>
  <c r="AN2461" i="4"/>
  <c r="AM2461" i="4"/>
  <c r="AK2461" i="4"/>
  <c r="AJ2461" i="4"/>
  <c r="AI2461" i="4"/>
  <c r="AH2461" i="4"/>
  <c r="AG2461" i="4"/>
  <c r="AF2461" i="4"/>
  <c r="AE2461" i="4"/>
  <c r="AD2461" i="4"/>
  <c r="AC2461" i="4"/>
  <c r="AB2461" i="4"/>
  <c r="AA2461" i="4"/>
  <c r="Z2461" i="4"/>
  <c r="Y2461" i="4"/>
  <c r="AL2461" i="4" s="1"/>
  <c r="X2461" i="4"/>
  <c r="W2461" i="4"/>
  <c r="V2461" i="4"/>
  <c r="U2461" i="4"/>
  <c r="T2461" i="4"/>
  <c r="S2461" i="4"/>
  <c r="R2461" i="4"/>
  <c r="Q2461" i="4"/>
  <c r="P2461" i="4"/>
  <c r="O2461" i="4"/>
  <c r="N2461" i="4"/>
  <c r="M2461" i="4"/>
  <c r="L2461" i="4"/>
  <c r="K2461" i="4"/>
  <c r="J2461" i="4"/>
  <c r="I2461" i="4"/>
  <c r="H2461" i="4"/>
  <c r="G2461" i="4"/>
  <c r="F2461" i="4"/>
  <c r="E2461" i="4"/>
  <c r="D2461" i="4"/>
  <c r="C2461" i="4"/>
  <c r="B2461" i="4"/>
  <c r="A2461" i="4"/>
  <c r="AN2460" i="4"/>
  <c r="AM2460" i="4"/>
  <c r="AK2460" i="4"/>
  <c r="AJ2460" i="4"/>
  <c r="AI2460" i="4"/>
  <c r="AH2460" i="4"/>
  <c r="AG2460" i="4"/>
  <c r="AF2460" i="4"/>
  <c r="AE2460" i="4"/>
  <c r="AD2460" i="4"/>
  <c r="AC2460" i="4"/>
  <c r="AB2460" i="4"/>
  <c r="AA2460" i="4"/>
  <c r="Z2460" i="4"/>
  <c r="Y2460" i="4"/>
  <c r="AL2460" i="4" s="1"/>
  <c r="X2460" i="4"/>
  <c r="W2460" i="4"/>
  <c r="V2460" i="4"/>
  <c r="U2460" i="4"/>
  <c r="T2460" i="4"/>
  <c r="S2460" i="4"/>
  <c r="R2460" i="4"/>
  <c r="Q2460" i="4"/>
  <c r="P2460" i="4"/>
  <c r="O2460" i="4"/>
  <c r="N2460" i="4"/>
  <c r="M2460" i="4"/>
  <c r="L2460" i="4"/>
  <c r="K2460" i="4"/>
  <c r="J2460" i="4"/>
  <c r="I2460" i="4"/>
  <c r="AO2460" i="4" s="1"/>
  <c r="H2460" i="4"/>
  <c r="G2460" i="4"/>
  <c r="F2460" i="4"/>
  <c r="E2460" i="4"/>
  <c r="D2460" i="4"/>
  <c r="C2460" i="4"/>
  <c r="B2460" i="4"/>
  <c r="A2460" i="4"/>
  <c r="AO2459" i="4"/>
  <c r="AK2459" i="4"/>
  <c r="AJ2459" i="4"/>
  <c r="AI2459" i="4"/>
  <c r="AH2459" i="4"/>
  <c r="AG2459" i="4"/>
  <c r="AF2459" i="4"/>
  <c r="AE2459" i="4"/>
  <c r="AD2459" i="4"/>
  <c r="AC2459" i="4"/>
  <c r="AB2459" i="4"/>
  <c r="AN2459" i="4" s="1"/>
  <c r="AA2459" i="4"/>
  <c r="Z2459" i="4"/>
  <c r="Y2459" i="4"/>
  <c r="X2459" i="4"/>
  <c r="W2459" i="4"/>
  <c r="V2459" i="4"/>
  <c r="U2459" i="4"/>
  <c r="T2459" i="4"/>
  <c r="S2459" i="4"/>
  <c r="R2459" i="4"/>
  <c r="Q2459" i="4"/>
  <c r="P2459" i="4"/>
  <c r="O2459" i="4"/>
  <c r="N2459" i="4"/>
  <c r="M2459" i="4"/>
  <c r="L2459" i="4"/>
  <c r="K2459" i="4"/>
  <c r="J2459" i="4"/>
  <c r="I2459" i="4"/>
  <c r="H2459" i="4"/>
  <c r="G2459" i="4"/>
  <c r="F2459" i="4"/>
  <c r="E2459" i="4"/>
  <c r="D2459" i="4"/>
  <c r="C2459" i="4"/>
  <c r="B2459" i="4"/>
  <c r="A2459" i="4"/>
  <c r="AO2458" i="4"/>
  <c r="AM2458" i="4"/>
  <c r="AK2458" i="4"/>
  <c r="AJ2458" i="4"/>
  <c r="AI2458" i="4"/>
  <c r="AH2458" i="4"/>
  <c r="AG2458" i="4"/>
  <c r="AF2458" i="4"/>
  <c r="AE2458" i="4"/>
  <c r="AD2458" i="4"/>
  <c r="AC2458" i="4"/>
  <c r="AB2458" i="4"/>
  <c r="AA2458" i="4"/>
  <c r="Z2458" i="4"/>
  <c r="Y2458" i="4"/>
  <c r="AL2458" i="4" s="1"/>
  <c r="X2458" i="4"/>
  <c r="W2458" i="4"/>
  <c r="V2458" i="4"/>
  <c r="U2458" i="4"/>
  <c r="T2458" i="4"/>
  <c r="S2458" i="4"/>
  <c r="R2458" i="4"/>
  <c r="Q2458" i="4"/>
  <c r="P2458" i="4"/>
  <c r="O2458" i="4"/>
  <c r="N2458" i="4"/>
  <c r="M2458" i="4"/>
  <c r="L2458" i="4"/>
  <c r="K2458" i="4"/>
  <c r="J2458" i="4"/>
  <c r="I2458" i="4"/>
  <c r="H2458" i="4"/>
  <c r="G2458" i="4"/>
  <c r="F2458" i="4"/>
  <c r="E2458" i="4"/>
  <c r="D2458" i="4"/>
  <c r="C2458" i="4"/>
  <c r="B2458" i="4"/>
  <c r="A2458" i="4"/>
  <c r="AK2457" i="4"/>
  <c r="AJ2457" i="4"/>
  <c r="AI2457" i="4"/>
  <c r="AH2457" i="4"/>
  <c r="AG2457" i="4"/>
  <c r="AF2457" i="4"/>
  <c r="AE2457" i="4"/>
  <c r="AD2457" i="4"/>
  <c r="AC2457" i="4"/>
  <c r="AB2457" i="4"/>
  <c r="AN2457" i="4" s="1"/>
  <c r="AA2457" i="4"/>
  <c r="Z2457" i="4"/>
  <c r="Y2457" i="4"/>
  <c r="X2457" i="4"/>
  <c r="W2457" i="4"/>
  <c r="V2457" i="4"/>
  <c r="U2457" i="4"/>
  <c r="T2457" i="4"/>
  <c r="S2457" i="4"/>
  <c r="R2457" i="4"/>
  <c r="Q2457" i="4"/>
  <c r="P2457" i="4"/>
  <c r="O2457" i="4"/>
  <c r="N2457" i="4"/>
  <c r="M2457" i="4"/>
  <c r="L2457" i="4"/>
  <c r="K2457" i="4"/>
  <c r="J2457" i="4"/>
  <c r="I2457" i="4"/>
  <c r="H2457" i="4"/>
  <c r="G2457" i="4"/>
  <c r="F2457" i="4"/>
  <c r="E2457" i="4"/>
  <c r="D2457" i="4"/>
  <c r="C2457" i="4"/>
  <c r="AO2457" i="4" s="1"/>
  <c r="B2457" i="4"/>
  <c r="A2457" i="4"/>
  <c r="AN2456" i="4"/>
  <c r="AM2456" i="4"/>
  <c r="AL2456" i="4"/>
  <c r="AK2456" i="4"/>
  <c r="AJ2456" i="4"/>
  <c r="AI2456" i="4"/>
  <c r="AH2456" i="4"/>
  <c r="AG2456" i="4"/>
  <c r="AF2456" i="4"/>
  <c r="AE2456" i="4"/>
  <c r="AD2456" i="4"/>
  <c r="AC2456" i="4"/>
  <c r="AB2456" i="4"/>
  <c r="AA2456" i="4"/>
  <c r="Z2456" i="4"/>
  <c r="Y2456" i="4"/>
  <c r="X2456" i="4"/>
  <c r="W2456" i="4"/>
  <c r="V2456" i="4"/>
  <c r="U2456" i="4"/>
  <c r="T2456" i="4"/>
  <c r="S2456" i="4"/>
  <c r="R2456" i="4"/>
  <c r="Q2456" i="4"/>
  <c r="P2456" i="4"/>
  <c r="O2456" i="4"/>
  <c r="N2456" i="4"/>
  <c r="M2456" i="4"/>
  <c r="L2456" i="4"/>
  <c r="K2456" i="4"/>
  <c r="J2456" i="4"/>
  <c r="I2456" i="4"/>
  <c r="H2456" i="4"/>
  <c r="G2456" i="4"/>
  <c r="F2456" i="4"/>
  <c r="E2456" i="4"/>
  <c r="D2456" i="4"/>
  <c r="C2456" i="4"/>
  <c r="B2456" i="4"/>
  <c r="A2456" i="4"/>
  <c r="AN2455" i="4"/>
  <c r="AM2455" i="4"/>
  <c r="AK2455" i="4"/>
  <c r="AJ2455" i="4"/>
  <c r="AI2455" i="4"/>
  <c r="AH2455" i="4"/>
  <c r="AG2455" i="4"/>
  <c r="AF2455" i="4"/>
  <c r="AE2455" i="4"/>
  <c r="AD2455" i="4"/>
  <c r="AC2455" i="4"/>
  <c r="AB2455" i="4"/>
  <c r="AA2455" i="4"/>
  <c r="Z2455" i="4"/>
  <c r="Y2455" i="4"/>
  <c r="AL2455" i="4" s="1"/>
  <c r="X2455" i="4"/>
  <c r="W2455" i="4"/>
  <c r="V2455" i="4"/>
  <c r="U2455" i="4"/>
  <c r="T2455" i="4"/>
  <c r="S2455" i="4"/>
  <c r="R2455" i="4"/>
  <c r="Q2455" i="4"/>
  <c r="P2455" i="4"/>
  <c r="O2455" i="4"/>
  <c r="N2455" i="4"/>
  <c r="M2455" i="4"/>
  <c r="L2455" i="4"/>
  <c r="K2455" i="4"/>
  <c r="J2455" i="4"/>
  <c r="I2455" i="4"/>
  <c r="H2455" i="4"/>
  <c r="G2455" i="4"/>
  <c r="F2455" i="4"/>
  <c r="E2455" i="4"/>
  <c r="D2455" i="4"/>
  <c r="AO2455" i="4" s="1"/>
  <c r="C2455" i="4"/>
  <c r="B2455" i="4"/>
  <c r="A2455" i="4"/>
  <c r="AK2454" i="4"/>
  <c r="AJ2454" i="4"/>
  <c r="AI2454" i="4"/>
  <c r="AH2454" i="4"/>
  <c r="AG2454" i="4"/>
  <c r="AF2454" i="4"/>
  <c r="AE2454" i="4"/>
  <c r="AD2454" i="4"/>
  <c r="AC2454" i="4"/>
  <c r="AB2454" i="4"/>
  <c r="AN2454" i="4" s="1"/>
  <c r="AA2454" i="4"/>
  <c r="Z2454" i="4"/>
  <c r="Y2454" i="4"/>
  <c r="AL2454" i="4" s="1"/>
  <c r="X2454" i="4"/>
  <c r="W2454" i="4"/>
  <c r="V2454" i="4"/>
  <c r="U2454" i="4"/>
  <c r="T2454" i="4"/>
  <c r="S2454" i="4"/>
  <c r="R2454" i="4"/>
  <c r="Q2454" i="4"/>
  <c r="P2454" i="4"/>
  <c r="O2454" i="4"/>
  <c r="AO2454" i="4" s="1"/>
  <c r="N2454" i="4"/>
  <c r="M2454" i="4"/>
  <c r="L2454" i="4"/>
  <c r="K2454" i="4"/>
  <c r="J2454" i="4"/>
  <c r="I2454" i="4"/>
  <c r="H2454" i="4"/>
  <c r="G2454" i="4"/>
  <c r="F2454" i="4"/>
  <c r="E2454" i="4"/>
  <c r="D2454" i="4"/>
  <c r="C2454" i="4"/>
  <c r="B2454" i="4"/>
  <c r="A2454" i="4"/>
  <c r="AO2453" i="4"/>
  <c r="AK2453" i="4"/>
  <c r="AJ2453" i="4"/>
  <c r="AI2453" i="4"/>
  <c r="AH2453" i="4"/>
  <c r="AG2453" i="4"/>
  <c r="AF2453" i="4"/>
  <c r="AE2453" i="4"/>
  <c r="AD2453" i="4"/>
  <c r="AC2453" i="4"/>
  <c r="AB2453" i="4"/>
  <c r="AN2453" i="4" s="1"/>
  <c r="AA2453" i="4"/>
  <c r="Z2453" i="4"/>
  <c r="Y2453" i="4"/>
  <c r="X2453" i="4"/>
  <c r="W2453" i="4"/>
  <c r="V2453" i="4"/>
  <c r="U2453" i="4"/>
  <c r="T2453" i="4"/>
  <c r="S2453" i="4"/>
  <c r="R2453" i="4"/>
  <c r="Q2453" i="4"/>
  <c r="P2453" i="4"/>
  <c r="O2453" i="4"/>
  <c r="N2453" i="4"/>
  <c r="M2453" i="4"/>
  <c r="L2453" i="4"/>
  <c r="K2453" i="4"/>
  <c r="J2453" i="4"/>
  <c r="I2453" i="4"/>
  <c r="H2453" i="4"/>
  <c r="G2453" i="4"/>
  <c r="F2453" i="4"/>
  <c r="E2453" i="4"/>
  <c r="D2453" i="4"/>
  <c r="C2453" i="4"/>
  <c r="B2453" i="4"/>
  <c r="A2453" i="4"/>
  <c r="AN2452" i="4"/>
  <c r="AM2452" i="4"/>
  <c r="AL2452" i="4"/>
  <c r="AK2452" i="4"/>
  <c r="AJ2452" i="4"/>
  <c r="AI2452" i="4"/>
  <c r="AH2452" i="4"/>
  <c r="AG2452" i="4"/>
  <c r="AF2452" i="4"/>
  <c r="AE2452" i="4"/>
  <c r="AD2452" i="4"/>
  <c r="AC2452" i="4"/>
  <c r="AB2452" i="4"/>
  <c r="AA2452" i="4"/>
  <c r="Z2452" i="4"/>
  <c r="Y2452" i="4"/>
  <c r="X2452" i="4"/>
  <c r="W2452" i="4"/>
  <c r="V2452" i="4"/>
  <c r="U2452" i="4"/>
  <c r="T2452" i="4"/>
  <c r="S2452" i="4"/>
  <c r="R2452" i="4"/>
  <c r="Q2452" i="4"/>
  <c r="P2452" i="4"/>
  <c r="O2452" i="4"/>
  <c r="N2452" i="4"/>
  <c r="M2452" i="4"/>
  <c r="L2452" i="4"/>
  <c r="K2452" i="4"/>
  <c r="J2452" i="4"/>
  <c r="I2452" i="4"/>
  <c r="H2452" i="4"/>
  <c r="G2452" i="4"/>
  <c r="F2452" i="4"/>
  <c r="E2452" i="4"/>
  <c r="D2452" i="4"/>
  <c r="C2452" i="4"/>
  <c r="B2452" i="4"/>
  <c r="A2452" i="4"/>
  <c r="AN2451" i="4"/>
  <c r="AM2451" i="4"/>
  <c r="AK2451" i="4"/>
  <c r="AJ2451" i="4"/>
  <c r="AI2451" i="4"/>
  <c r="AH2451" i="4"/>
  <c r="AG2451" i="4"/>
  <c r="AF2451" i="4"/>
  <c r="AE2451" i="4"/>
  <c r="AD2451" i="4"/>
  <c r="AC2451" i="4"/>
  <c r="AB2451" i="4"/>
  <c r="AA2451" i="4"/>
  <c r="Z2451" i="4"/>
  <c r="Y2451" i="4"/>
  <c r="AL2451" i="4" s="1"/>
  <c r="X2451" i="4"/>
  <c r="W2451" i="4"/>
  <c r="V2451" i="4"/>
  <c r="U2451" i="4"/>
  <c r="T2451" i="4"/>
  <c r="S2451" i="4"/>
  <c r="R2451" i="4"/>
  <c r="Q2451" i="4"/>
  <c r="P2451" i="4"/>
  <c r="O2451" i="4"/>
  <c r="N2451" i="4"/>
  <c r="M2451" i="4"/>
  <c r="L2451" i="4"/>
  <c r="K2451" i="4"/>
  <c r="J2451" i="4"/>
  <c r="I2451" i="4"/>
  <c r="H2451" i="4"/>
  <c r="G2451" i="4"/>
  <c r="F2451" i="4"/>
  <c r="E2451" i="4"/>
  <c r="D2451" i="4"/>
  <c r="AO2451" i="4" s="1"/>
  <c r="C2451" i="4"/>
  <c r="B2451" i="4"/>
  <c r="A2451" i="4"/>
  <c r="AK2450" i="4"/>
  <c r="AJ2450" i="4"/>
  <c r="AI2450" i="4"/>
  <c r="AH2450" i="4"/>
  <c r="AG2450" i="4"/>
  <c r="AF2450" i="4"/>
  <c r="AE2450" i="4"/>
  <c r="AD2450" i="4"/>
  <c r="AC2450" i="4"/>
  <c r="AB2450" i="4"/>
  <c r="AN2450" i="4" s="1"/>
  <c r="AA2450" i="4"/>
  <c r="Z2450" i="4"/>
  <c r="Y2450" i="4"/>
  <c r="AL2450" i="4" s="1"/>
  <c r="X2450" i="4"/>
  <c r="W2450" i="4"/>
  <c r="V2450" i="4"/>
  <c r="U2450" i="4"/>
  <c r="T2450" i="4"/>
  <c r="S2450" i="4"/>
  <c r="R2450" i="4"/>
  <c r="Q2450" i="4"/>
  <c r="P2450" i="4"/>
  <c r="O2450" i="4"/>
  <c r="N2450" i="4"/>
  <c r="M2450" i="4"/>
  <c r="L2450" i="4"/>
  <c r="K2450" i="4"/>
  <c r="J2450" i="4"/>
  <c r="I2450" i="4"/>
  <c r="AO2450" i="4" s="1"/>
  <c r="H2450" i="4"/>
  <c r="G2450" i="4"/>
  <c r="F2450" i="4"/>
  <c r="E2450" i="4"/>
  <c r="D2450" i="4"/>
  <c r="C2450" i="4"/>
  <c r="B2450" i="4"/>
  <c r="A2450" i="4"/>
  <c r="AK2449" i="4"/>
  <c r="AJ2449" i="4"/>
  <c r="AI2449" i="4"/>
  <c r="AH2449" i="4"/>
  <c r="AG2449" i="4"/>
  <c r="AF2449" i="4"/>
  <c r="AE2449" i="4"/>
  <c r="AD2449" i="4"/>
  <c r="AC2449" i="4"/>
  <c r="AB2449" i="4"/>
  <c r="AN2449" i="4" s="1"/>
  <c r="AA2449" i="4"/>
  <c r="Z2449" i="4"/>
  <c r="Y2449" i="4"/>
  <c r="X2449" i="4"/>
  <c r="W2449" i="4"/>
  <c r="V2449" i="4"/>
  <c r="U2449" i="4"/>
  <c r="T2449" i="4"/>
  <c r="S2449" i="4"/>
  <c r="R2449" i="4"/>
  <c r="Q2449" i="4"/>
  <c r="P2449" i="4"/>
  <c r="O2449" i="4"/>
  <c r="N2449" i="4"/>
  <c r="M2449" i="4"/>
  <c r="L2449" i="4"/>
  <c r="K2449" i="4"/>
  <c r="J2449" i="4"/>
  <c r="I2449" i="4"/>
  <c r="H2449" i="4"/>
  <c r="G2449" i="4"/>
  <c r="F2449" i="4"/>
  <c r="E2449" i="4"/>
  <c r="D2449" i="4"/>
  <c r="C2449" i="4"/>
  <c r="AO2449" i="4" s="1"/>
  <c r="B2449" i="4"/>
  <c r="A2449" i="4"/>
  <c r="AN2448" i="4"/>
  <c r="AM2448" i="4"/>
  <c r="AL2448" i="4"/>
  <c r="AK2448" i="4"/>
  <c r="AJ2448" i="4"/>
  <c r="AI2448" i="4"/>
  <c r="AH2448" i="4"/>
  <c r="AG2448" i="4"/>
  <c r="AF2448" i="4"/>
  <c r="AE2448" i="4"/>
  <c r="AD2448" i="4"/>
  <c r="AC2448" i="4"/>
  <c r="AB2448" i="4"/>
  <c r="AA2448" i="4"/>
  <c r="Z2448" i="4"/>
  <c r="Y2448" i="4"/>
  <c r="X2448" i="4"/>
  <c r="W2448" i="4"/>
  <c r="V2448" i="4"/>
  <c r="U2448" i="4"/>
  <c r="T2448" i="4"/>
  <c r="S2448" i="4"/>
  <c r="R2448" i="4"/>
  <c r="Q2448" i="4"/>
  <c r="P2448" i="4"/>
  <c r="O2448" i="4"/>
  <c r="N2448" i="4"/>
  <c r="M2448" i="4"/>
  <c r="L2448" i="4"/>
  <c r="K2448" i="4"/>
  <c r="J2448" i="4"/>
  <c r="I2448" i="4"/>
  <c r="H2448" i="4"/>
  <c r="G2448" i="4"/>
  <c r="F2448" i="4"/>
  <c r="E2448" i="4"/>
  <c r="D2448" i="4"/>
  <c r="C2448" i="4"/>
  <c r="B2448" i="4"/>
  <c r="A2448" i="4"/>
  <c r="AN2447" i="4"/>
  <c r="AM2447" i="4"/>
  <c r="AK2447" i="4"/>
  <c r="AJ2447" i="4"/>
  <c r="AI2447" i="4"/>
  <c r="AH2447" i="4"/>
  <c r="AG2447" i="4"/>
  <c r="AF2447" i="4"/>
  <c r="AE2447" i="4"/>
  <c r="AD2447" i="4"/>
  <c r="AC2447" i="4"/>
  <c r="AB2447" i="4"/>
  <c r="AA2447" i="4"/>
  <c r="Z2447" i="4"/>
  <c r="Y2447" i="4"/>
  <c r="AL2447" i="4" s="1"/>
  <c r="X2447" i="4"/>
  <c r="W2447" i="4"/>
  <c r="V2447" i="4"/>
  <c r="U2447" i="4"/>
  <c r="T2447" i="4"/>
  <c r="S2447" i="4"/>
  <c r="R2447" i="4"/>
  <c r="Q2447" i="4"/>
  <c r="P2447" i="4"/>
  <c r="O2447" i="4"/>
  <c r="N2447" i="4"/>
  <c r="M2447" i="4"/>
  <c r="L2447" i="4"/>
  <c r="K2447" i="4"/>
  <c r="J2447" i="4"/>
  <c r="I2447" i="4"/>
  <c r="H2447" i="4"/>
  <c r="G2447" i="4"/>
  <c r="F2447" i="4"/>
  <c r="E2447" i="4"/>
  <c r="D2447" i="4"/>
  <c r="AO2447" i="4" s="1"/>
  <c r="C2447" i="4"/>
  <c r="B2447" i="4"/>
  <c r="A2447" i="4"/>
  <c r="AK2446" i="4"/>
  <c r="AJ2446" i="4"/>
  <c r="AI2446" i="4"/>
  <c r="AH2446" i="4"/>
  <c r="AG2446" i="4"/>
  <c r="AF2446" i="4"/>
  <c r="AE2446" i="4"/>
  <c r="AD2446" i="4"/>
  <c r="AC2446" i="4"/>
  <c r="AB2446" i="4"/>
  <c r="AN2446" i="4" s="1"/>
  <c r="AA2446" i="4"/>
  <c r="Z2446" i="4"/>
  <c r="Y2446" i="4"/>
  <c r="AL2446" i="4" s="1"/>
  <c r="X2446" i="4"/>
  <c r="W2446" i="4"/>
  <c r="V2446" i="4"/>
  <c r="U2446" i="4"/>
  <c r="T2446" i="4"/>
  <c r="S2446" i="4"/>
  <c r="R2446" i="4"/>
  <c r="Q2446" i="4"/>
  <c r="P2446" i="4"/>
  <c r="O2446" i="4"/>
  <c r="AO2446" i="4" s="1"/>
  <c r="N2446" i="4"/>
  <c r="M2446" i="4"/>
  <c r="L2446" i="4"/>
  <c r="K2446" i="4"/>
  <c r="J2446" i="4"/>
  <c r="I2446" i="4"/>
  <c r="H2446" i="4"/>
  <c r="G2446" i="4"/>
  <c r="F2446" i="4"/>
  <c r="E2446" i="4"/>
  <c r="D2446" i="4"/>
  <c r="C2446" i="4"/>
  <c r="B2446" i="4"/>
  <c r="A2446" i="4"/>
  <c r="AO2445" i="4"/>
  <c r="AK2445" i="4"/>
  <c r="AJ2445" i="4"/>
  <c r="AI2445" i="4"/>
  <c r="AH2445" i="4"/>
  <c r="AG2445" i="4"/>
  <c r="AF2445" i="4"/>
  <c r="AE2445" i="4"/>
  <c r="AD2445" i="4"/>
  <c r="AC2445" i="4"/>
  <c r="AB2445" i="4"/>
  <c r="AN2445" i="4" s="1"/>
  <c r="AA2445" i="4"/>
  <c r="Z2445" i="4"/>
  <c r="Y2445" i="4"/>
  <c r="X2445" i="4"/>
  <c r="W2445" i="4"/>
  <c r="V2445" i="4"/>
  <c r="U2445" i="4"/>
  <c r="T2445" i="4"/>
  <c r="S2445" i="4"/>
  <c r="R2445" i="4"/>
  <c r="Q2445" i="4"/>
  <c r="P2445" i="4"/>
  <c r="O2445" i="4"/>
  <c r="N2445" i="4"/>
  <c r="M2445" i="4"/>
  <c r="L2445" i="4"/>
  <c r="K2445" i="4"/>
  <c r="J2445" i="4"/>
  <c r="I2445" i="4"/>
  <c r="H2445" i="4"/>
  <c r="G2445" i="4"/>
  <c r="F2445" i="4"/>
  <c r="E2445" i="4"/>
  <c r="D2445" i="4"/>
  <c r="C2445" i="4"/>
  <c r="B2445" i="4"/>
  <c r="A2445" i="4"/>
  <c r="AN2444" i="4"/>
  <c r="AM2444" i="4"/>
  <c r="AL2444" i="4"/>
  <c r="AK2444" i="4"/>
  <c r="AJ2444" i="4"/>
  <c r="AI2444" i="4"/>
  <c r="AH2444" i="4"/>
  <c r="AG2444" i="4"/>
  <c r="AF2444" i="4"/>
  <c r="AE2444" i="4"/>
  <c r="AD2444" i="4"/>
  <c r="AC2444" i="4"/>
  <c r="AB2444" i="4"/>
  <c r="AA2444" i="4"/>
  <c r="Z2444" i="4"/>
  <c r="Y2444" i="4"/>
  <c r="X2444" i="4"/>
  <c r="W2444" i="4"/>
  <c r="V2444" i="4"/>
  <c r="U2444" i="4"/>
  <c r="T2444" i="4"/>
  <c r="S2444" i="4"/>
  <c r="R2444" i="4"/>
  <c r="Q2444" i="4"/>
  <c r="P2444" i="4"/>
  <c r="O2444" i="4"/>
  <c r="N2444" i="4"/>
  <c r="M2444" i="4"/>
  <c r="L2444" i="4"/>
  <c r="K2444" i="4"/>
  <c r="J2444" i="4"/>
  <c r="I2444" i="4"/>
  <c r="H2444" i="4"/>
  <c r="G2444" i="4"/>
  <c r="F2444" i="4"/>
  <c r="E2444" i="4"/>
  <c r="D2444" i="4"/>
  <c r="C2444" i="4"/>
  <c r="B2444" i="4"/>
  <c r="A2444" i="4"/>
  <c r="AN2443" i="4"/>
  <c r="AM2443" i="4"/>
  <c r="AK2443" i="4"/>
  <c r="AJ2443" i="4"/>
  <c r="AI2443" i="4"/>
  <c r="AH2443" i="4"/>
  <c r="AG2443" i="4"/>
  <c r="AF2443" i="4"/>
  <c r="AE2443" i="4"/>
  <c r="AD2443" i="4"/>
  <c r="AC2443" i="4"/>
  <c r="AB2443" i="4"/>
  <c r="AA2443" i="4"/>
  <c r="Z2443" i="4"/>
  <c r="Y2443" i="4"/>
  <c r="AL2443" i="4" s="1"/>
  <c r="X2443" i="4"/>
  <c r="W2443" i="4"/>
  <c r="V2443" i="4"/>
  <c r="U2443" i="4"/>
  <c r="T2443" i="4"/>
  <c r="S2443" i="4"/>
  <c r="R2443" i="4"/>
  <c r="Q2443" i="4"/>
  <c r="P2443" i="4"/>
  <c r="O2443" i="4"/>
  <c r="N2443" i="4"/>
  <c r="M2443" i="4"/>
  <c r="L2443" i="4"/>
  <c r="K2443" i="4"/>
  <c r="J2443" i="4"/>
  <c r="I2443" i="4"/>
  <c r="H2443" i="4"/>
  <c r="G2443" i="4"/>
  <c r="F2443" i="4"/>
  <c r="E2443" i="4"/>
  <c r="D2443" i="4"/>
  <c r="AO2443" i="4" s="1"/>
  <c r="C2443" i="4"/>
  <c r="B2443" i="4"/>
  <c r="A2443" i="4"/>
  <c r="AK2442" i="4"/>
  <c r="AJ2442" i="4"/>
  <c r="AI2442" i="4"/>
  <c r="AH2442" i="4"/>
  <c r="AG2442" i="4"/>
  <c r="AF2442" i="4"/>
  <c r="AE2442" i="4"/>
  <c r="AD2442" i="4"/>
  <c r="AC2442" i="4"/>
  <c r="AB2442" i="4"/>
  <c r="AN2442" i="4" s="1"/>
  <c r="AA2442" i="4"/>
  <c r="Z2442" i="4"/>
  <c r="Y2442" i="4"/>
  <c r="AL2442" i="4" s="1"/>
  <c r="X2442" i="4"/>
  <c r="W2442" i="4"/>
  <c r="V2442" i="4"/>
  <c r="U2442" i="4"/>
  <c r="T2442" i="4"/>
  <c r="S2442" i="4"/>
  <c r="R2442" i="4"/>
  <c r="Q2442" i="4"/>
  <c r="P2442" i="4"/>
  <c r="O2442" i="4"/>
  <c r="N2442" i="4"/>
  <c r="M2442" i="4"/>
  <c r="L2442" i="4"/>
  <c r="K2442" i="4"/>
  <c r="J2442" i="4"/>
  <c r="I2442" i="4"/>
  <c r="AO2442" i="4" s="1"/>
  <c r="H2442" i="4"/>
  <c r="G2442" i="4"/>
  <c r="F2442" i="4"/>
  <c r="E2442" i="4"/>
  <c r="D2442" i="4"/>
  <c r="C2442" i="4"/>
  <c r="B2442" i="4"/>
  <c r="A2442" i="4"/>
  <c r="AK2441" i="4"/>
  <c r="AJ2441" i="4"/>
  <c r="AI2441" i="4"/>
  <c r="AH2441" i="4"/>
  <c r="AG2441" i="4"/>
  <c r="AF2441" i="4"/>
  <c r="AE2441" i="4"/>
  <c r="AD2441" i="4"/>
  <c r="AC2441" i="4"/>
  <c r="AB2441" i="4"/>
  <c r="AN2441" i="4" s="1"/>
  <c r="AA2441" i="4"/>
  <c r="Z2441" i="4"/>
  <c r="Y2441" i="4"/>
  <c r="X2441" i="4"/>
  <c r="W2441" i="4"/>
  <c r="V2441" i="4"/>
  <c r="U2441" i="4"/>
  <c r="T2441" i="4"/>
  <c r="S2441" i="4"/>
  <c r="R2441" i="4"/>
  <c r="Q2441" i="4"/>
  <c r="P2441" i="4"/>
  <c r="O2441" i="4"/>
  <c r="N2441" i="4"/>
  <c r="M2441" i="4"/>
  <c r="L2441" i="4"/>
  <c r="K2441" i="4"/>
  <c r="J2441" i="4"/>
  <c r="I2441" i="4"/>
  <c r="H2441" i="4"/>
  <c r="G2441" i="4"/>
  <c r="F2441" i="4"/>
  <c r="E2441" i="4"/>
  <c r="D2441" i="4"/>
  <c r="C2441" i="4"/>
  <c r="AO2441" i="4" s="1"/>
  <c r="B2441" i="4"/>
  <c r="A2441" i="4"/>
  <c r="AN2440" i="4"/>
  <c r="AM2440" i="4"/>
  <c r="AL2440" i="4"/>
  <c r="AK2440" i="4"/>
  <c r="AJ2440" i="4"/>
  <c r="AI2440" i="4"/>
  <c r="AH2440" i="4"/>
  <c r="AG2440" i="4"/>
  <c r="AF2440" i="4"/>
  <c r="AE2440" i="4"/>
  <c r="AD2440" i="4"/>
  <c r="AC2440" i="4"/>
  <c r="AB2440" i="4"/>
  <c r="AA2440" i="4"/>
  <c r="Z2440" i="4"/>
  <c r="Y2440" i="4"/>
  <c r="X2440" i="4"/>
  <c r="W2440" i="4"/>
  <c r="V2440" i="4"/>
  <c r="U2440" i="4"/>
  <c r="T2440" i="4"/>
  <c r="S2440" i="4"/>
  <c r="R2440" i="4"/>
  <c r="Q2440" i="4"/>
  <c r="P2440" i="4"/>
  <c r="O2440" i="4"/>
  <c r="N2440" i="4"/>
  <c r="M2440" i="4"/>
  <c r="L2440" i="4"/>
  <c r="K2440" i="4"/>
  <c r="J2440" i="4"/>
  <c r="I2440" i="4"/>
  <c r="H2440" i="4"/>
  <c r="G2440" i="4"/>
  <c r="F2440" i="4"/>
  <c r="E2440" i="4"/>
  <c r="D2440" i="4"/>
  <c r="C2440" i="4"/>
  <c r="B2440" i="4"/>
  <c r="A2440" i="4"/>
  <c r="AN2439" i="4"/>
  <c r="AM2439" i="4"/>
  <c r="AK2439" i="4"/>
  <c r="AJ2439" i="4"/>
  <c r="AI2439" i="4"/>
  <c r="AH2439" i="4"/>
  <c r="AG2439" i="4"/>
  <c r="AF2439" i="4"/>
  <c r="AE2439" i="4"/>
  <c r="AD2439" i="4"/>
  <c r="AC2439" i="4"/>
  <c r="AB2439" i="4"/>
  <c r="AA2439" i="4"/>
  <c r="Z2439" i="4"/>
  <c r="Y2439" i="4"/>
  <c r="AL2439" i="4" s="1"/>
  <c r="X2439" i="4"/>
  <c r="W2439" i="4"/>
  <c r="V2439" i="4"/>
  <c r="U2439" i="4"/>
  <c r="T2439" i="4"/>
  <c r="S2439" i="4"/>
  <c r="R2439" i="4"/>
  <c r="Q2439" i="4"/>
  <c r="P2439" i="4"/>
  <c r="O2439" i="4"/>
  <c r="N2439" i="4"/>
  <c r="M2439" i="4"/>
  <c r="L2439" i="4"/>
  <c r="K2439" i="4"/>
  <c r="J2439" i="4"/>
  <c r="I2439" i="4"/>
  <c r="H2439" i="4"/>
  <c r="G2439" i="4"/>
  <c r="F2439" i="4"/>
  <c r="E2439" i="4"/>
  <c r="D2439" i="4"/>
  <c r="AO2439" i="4" s="1"/>
  <c r="C2439" i="4"/>
  <c r="B2439" i="4"/>
  <c r="A2439" i="4"/>
  <c r="AK2438" i="4"/>
  <c r="AJ2438" i="4"/>
  <c r="AI2438" i="4"/>
  <c r="AH2438" i="4"/>
  <c r="AG2438" i="4"/>
  <c r="AF2438" i="4"/>
  <c r="AE2438" i="4"/>
  <c r="AD2438" i="4"/>
  <c r="AC2438" i="4"/>
  <c r="AB2438" i="4"/>
  <c r="AN2438" i="4" s="1"/>
  <c r="AA2438" i="4"/>
  <c r="Z2438" i="4"/>
  <c r="Y2438" i="4"/>
  <c r="AL2438" i="4" s="1"/>
  <c r="X2438" i="4"/>
  <c r="W2438" i="4"/>
  <c r="V2438" i="4"/>
  <c r="U2438" i="4"/>
  <c r="T2438" i="4"/>
  <c r="S2438" i="4"/>
  <c r="R2438" i="4"/>
  <c r="Q2438" i="4"/>
  <c r="P2438" i="4"/>
  <c r="O2438" i="4"/>
  <c r="AO2438" i="4" s="1"/>
  <c r="N2438" i="4"/>
  <c r="M2438" i="4"/>
  <c r="L2438" i="4"/>
  <c r="K2438" i="4"/>
  <c r="J2438" i="4"/>
  <c r="I2438" i="4"/>
  <c r="H2438" i="4"/>
  <c r="G2438" i="4"/>
  <c r="F2438" i="4"/>
  <c r="E2438" i="4"/>
  <c r="D2438" i="4"/>
  <c r="C2438" i="4"/>
  <c r="B2438" i="4"/>
  <c r="A2438" i="4"/>
  <c r="AK2437" i="4"/>
  <c r="AJ2437" i="4"/>
  <c r="AI2437" i="4"/>
  <c r="AH2437" i="4"/>
  <c r="AG2437" i="4"/>
  <c r="AF2437" i="4"/>
  <c r="AE2437" i="4"/>
  <c r="AD2437" i="4"/>
  <c r="AC2437" i="4"/>
  <c r="AB2437" i="4"/>
  <c r="AN2437" i="4" s="1"/>
  <c r="AA2437" i="4"/>
  <c r="Z2437" i="4"/>
  <c r="Y2437" i="4"/>
  <c r="X2437" i="4"/>
  <c r="W2437" i="4"/>
  <c r="V2437" i="4"/>
  <c r="U2437" i="4"/>
  <c r="T2437" i="4"/>
  <c r="S2437" i="4"/>
  <c r="R2437" i="4"/>
  <c r="Q2437" i="4"/>
  <c r="P2437" i="4"/>
  <c r="O2437" i="4"/>
  <c r="N2437" i="4"/>
  <c r="M2437" i="4"/>
  <c r="L2437" i="4"/>
  <c r="K2437" i="4"/>
  <c r="J2437" i="4"/>
  <c r="I2437" i="4"/>
  <c r="H2437" i="4"/>
  <c r="G2437" i="4"/>
  <c r="F2437" i="4"/>
  <c r="E2437" i="4"/>
  <c r="D2437" i="4"/>
  <c r="C2437" i="4"/>
  <c r="AO2437" i="4" s="1"/>
  <c r="B2437" i="4"/>
  <c r="A2437" i="4"/>
  <c r="AN2436" i="4"/>
  <c r="AM2436" i="4"/>
  <c r="AL2436" i="4"/>
  <c r="AK2436" i="4"/>
  <c r="AJ2436" i="4"/>
  <c r="AI2436" i="4"/>
  <c r="AH2436" i="4"/>
  <c r="AG2436" i="4"/>
  <c r="AF2436" i="4"/>
  <c r="AE2436" i="4"/>
  <c r="AD2436" i="4"/>
  <c r="AC2436" i="4"/>
  <c r="AB2436" i="4"/>
  <c r="AA2436" i="4"/>
  <c r="Z2436" i="4"/>
  <c r="Y2436" i="4"/>
  <c r="X2436" i="4"/>
  <c r="W2436" i="4"/>
  <c r="V2436" i="4"/>
  <c r="U2436" i="4"/>
  <c r="T2436" i="4"/>
  <c r="S2436" i="4"/>
  <c r="R2436" i="4"/>
  <c r="Q2436" i="4"/>
  <c r="P2436" i="4"/>
  <c r="O2436" i="4"/>
  <c r="N2436" i="4"/>
  <c r="M2436" i="4"/>
  <c r="L2436" i="4"/>
  <c r="K2436" i="4"/>
  <c r="J2436" i="4"/>
  <c r="I2436" i="4"/>
  <c r="H2436" i="4"/>
  <c r="G2436" i="4"/>
  <c r="F2436" i="4"/>
  <c r="E2436" i="4"/>
  <c r="D2436" i="4"/>
  <c r="C2436" i="4"/>
  <c r="B2436" i="4"/>
  <c r="A2436" i="4"/>
  <c r="AN2435" i="4"/>
  <c r="AM2435" i="4"/>
  <c r="AK2435" i="4"/>
  <c r="AJ2435" i="4"/>
  <c r="AI2435" i="4"/>
  <c r="AH2435" i="4"/>
  <c r="AG2435" i="4"/>
  <c r="AF2435" i="4"/>
  <c r="AE2435" i="4"/>
  <c r="AD2435" i="4"/>
  <c r="AC2435" i="4"/>
  <c r="AB2435" i="4"/>
  <c r="AA2435" i="4"/>
  <c r="Z2435" i="4"/>
  <c r="Y2435" i="4"/>
  <c r="AL2435" i="4" s="1"/>
  <c r="X2435" i="4"/>
  <c r="W2435" i="4"/>
  <c r="V2435" i="4"/>
  <c r="U2435" i="4"/>
  <c r="T2435" i="4"/>
  <c r="S2435" i="4"/>
  <c r="R2435" i="4"/>
  <c r="Q2435" i="4"/>
  <c r="P2435" i="4"/>
  <c r="O2435" i="4"/>
  <c r="N2435" i="4"/>
  <c r="M2435" i="4"/>
  <c r="L2435" i="4"/>
  <c r="K2435" i="4"/>
  <c r="J2435" i="4"/>
  <c r="I2435" i="4"/>
  <c r="H2435" i="4"/>
  <c r="G2435" i="4"/>
  <c r="F2435" i="4"/>
  <c r="E2435" i="4"/>
  <c r="D2435" i="4"/>
  <c r="AO2435" i="4" s="1"/>
  <c r="C2435" i="4"/>
  <c r="B2435" i="4"/>
  <c r="A2435" i="4"/>
  <c r="AK2434" i="4"/>
  <c r="AJ2434" i="4"/>
  <c r="AI2434" i="4"/>
  <c r="AH2434" i="4"/>
  <c r="AG2434" i="4"/>
  <c r="AF2434" i="4"/>
  <c r="AE2434" i="4"/>
  <c r="AD2434" i="4"/>
  <c r="AC2434" i="4"/>
  <c r="AB2434" i="4"/>
  <c r="AA2434" i="4"/>
  <c r="Z2434" i="4"/>
  <c r="Y2434" i="4"/>
  <c r="AL2434" i="4" s="1"/>
  <c r="X2434" i="4"/>
  <c r="W2434" i="4"/>
  <c r="V2434" i="4"/>
  <c r="U2434" i="4"/>
  <c r="T2434" i="4"/>
  <c r="S2434" i="4"/>
  <c r="R2434" i="4"/>
  <c r="Q2434" i="4"/>
  <c r="P2434" i="4"/>
  <c r="O2434" i="4"/>
  <c r="N2434" i="4"/>
  <c r="M2434" i="4"/>
  <c r="L2434" i="4"/>
  <c r="K2434" i="4"/>
  <c r="J2434" i="4"/>
  <c r="I2434" i="4"/>
  <c r="H2434" i="4"/>
  <c r="G2434" i="4"/>
  <c r="F2434" i="4"/>
  <c r="E2434" i="4"/>
  <c r="D2434" i="4"/>
  <c r="AO2434" i="4" s="1"/>
  <c r="C2434" i="4"/>
  <c r="B2434" i="4"/>
  <c r="A2434" i="4"/>
  <c r="AL2433" i="4"/>
  <c r="AK2433" i="4"/>
  <c r="AJ2433" i="4"/>
  <c r="AI2433" i="4"/>
  <c r="AH2433" i="4"/>
  <c r="AG2433" i="4"/>
  <c r="AF2433" i="4"/>
  <c r="AE2433" i="4"/>
  <c r="AD2433" i="4"/>
  <c r="AC2433" i="4"/>
  <c r="AB2433" i="4"/>
  <c r="AN2433" i="4" s="1"/>
  <c r="AA2433" i="4"/>
  <c r="Z2433" i="4"/>
  <c r="Y2433" i="4"/>
  <c r="AM2433" i="4" s="1"/>
  <c r="X2433" i="4"/>
  <c r="W2433" i="4"/>
  <c r="V2433" i="4"/>
  <c r="U2433" i="4"/>
  <c r="T2433" i="4"/>
  <c r="S2433" i="4"/>
  <c r="R2433" i="4"/>
  <c r="Q2433" i="4"/>
  <c r="P2433" i="4"/>
  <c r="O2433" i="4"/>
  <c r="N2433" i="4"/>
  <c r="M2433" i="4"/>
  <c r="L2433" i="4"/>
  <c r="K2433" i="4"/>
  <c r="J2433" i="4"/>
  <c r="I2433" i="4"/>
  <c r="H2433" i="4"/>
  <c r="G2433" i="4"/>
  <c r="F2433" i="4"/>
  <c r="E2433" i="4"/>
  <c r="D2433" i="4"/>
  <c r="C2433" i="4"/>
  <c r="AO2433" i="4" s="1"/>
  <c r="B2433" i="4"/>
  <c r="A2433" i="4"/>
  <c r="AN2432" i="4"/>
  <c r="AM2432" i="4"/>
  <c r="AL2432" i="4"/>
  <c r="AK2432" i="4"/>
  <c r="AJ2432" i="4"/>
  <c r="AI2432" i="4"/>
  <c r="AH2432" i="4"/>
  <c r="AG2432" i="4"/>
  <c r="AF2432" i="4"/>
  <c r="AE2432" i="4"/>
  <c r="AD2432" i="4"/>
  <c r="AC2432" i="4"/>
  <c r="AB2432" i="4"/>
  <c r="AA2432" i="4"/>
  <c r="Z2432" i="4"/>
  <c r="Y2432" i="4"/>
  <c r="X2432" i="4"/>
  <c r="W2432" i="4"/>
  <c r="V2432" i="4"/>
  <c r="U2432" i="4"/>
  <c r="T2432" i="4"/>
  <c r="S2432" i="4"/>
  <c r="R2432" i="4"/>
  <c r="Q2432" i="4"/>
  <c r="P2432" i="4"/>
  <c r="O2432" i="4"/>
  <c r="N2432" i="4"/>
  <c r="M2432" i="4"/>
  <c r="L2432" i="4"/>
  <c r="K2432" i="4"/>
  <c r="J2432" i="4"/>
  <c r="I2432" i="4"/>
  <c r="H2432" i="4"/>
  <c r="G2432" i="4"/>
  <c r="F2432" i="4"/>
  <c r="E2432" i="4"/>
  <c r="D2432" i="4"/>
  <c r="C2432" i="4"/>
  <c r="B2432" i="4"/>
  <c r="A2432" i="4"/>
  <c r="AN2431" i="4"/>
  <c r="AM2431" i="4"/>
  <c r="AK2431" i="4"/>
  <c r="AJ2431" i="4"/>
  <c r="AI2431" i="4"/>
  <c r="AH2431" i="4"/>
  <c r="AG2431" i="4"/>
  <c r="AF2431" i="4"/>
  <c r="AE2431" i="4"/>
  <c r="AD2431" i="4"/>
  <c r="AC2431" i="4"/>
  <c r="AB2431" i="4"/>
  <c r="AA2431" i="4"/>
  <c r="Z2431" i="4"/>
  <c r="Y2431" i="4"/>
  <c r="AL2431" i="4" s="1"/>
  <c r="X2431" i="4"/>
  <c r="W2431" i="4"/>
  <c r="V2431" i="4"/>
  <c r="U2431" i="4"/>
  <c r="T2431" i="4"/>
  <c r="S2431" i="4"/>
  <c r="R2431" i="4"/>
  <c r="Q2431" i="4"/>
  <c r="P2431" i="4"/>
  <c r="O2431" i="4"/>
  <c r="N2431" i="4"/>
  <c r="M2431" i="4"/>
  <c r="L2431" i="4"/>
  <c r="K2431" i="4"/>
  <c r="J2431" i="4"/>
  <c r="I2431" i="4"/>
  <c r="H2431" i="4"/>
  <c r="G2431" i="4"/>
  <c r="F2431" i="4"/>
  <c r="E2431" i="4"/>
  <c r="D2431" i="4"/>
  <c r="C2431" i="4"/>
  <c r="B2431" i="4"/>
  <c r="A2431" i="4"/>
  <c r="AK2430" i="4"/>
  <c r="AJ2430" i="4"/>
  <c r="AI2430" i="4"/>
  <c r="AH2430" i="4"/>
  <c r="AG2430" i="4"/>
  <c r="AF2430" i="4"/>
  <c r="AE2430" i="4"/>
  <c r="AD2430" i="4"/>
  <c r="AC2430" i="4"/>
  <c r="AB2430" i="4"/>
  <c r="AA2430" i="4"/>
  <c r="Z2430" i="4"/>
  <c r="Y2430" i="4"/>
  <c r="X2430" i="4"/>
  <c r="W2430" i="4"/>
  <c r="V2430" i="4"/>
  <c r="U2430" i="4"/>
  <c r="T2430" i="4"/>
  <c r="S2430" i="4"/>
  <c r="R2430" i="4"/>
  <c r="Q2430" i="4"/>
  <c r="P2430" i="4"/>
  <c r="O2430" i="4"/>
  <c r="N2430" i="4"/>
  <c r="M2430" i="4"/>
  <c r="L2430" i="4"/>
  <c r="K2430" i="4"/>
  <c r="J2430" i="4"/>
  <c r="I2430" i="4"/>
  <c r="AO2430" i="4" s="1"/>
  <c r="H2430" i="4"/>
  <c r="G2430" i="4"/>
  <c r="F2430" i="4"/>
  <c r="E2430" i="4"/>
  <c r="D2430" i="4"/>
  <c r="C2430" i="4"/>
  <c r="B2430" i="4"/>
  <c r="A2430" i="4"/>
  <c r="AL2429" i="4"/>
  <c r="AK2429" i="4"/>
  <c r="AJ2429" i="4"/>
  <c r="AI2429" i="4"/>
  <c r="AH2429" i="4"/>
  <c r="AG2429" i="4"/>
  <c r="AF2429" i="4"/>
  <c r="AE2429" i="4"/>
  <c r="AD2429" i="4"/>
  <c r="AC2429" i="4"/>
  <c r="AB2429" i="4"/>
  <c r="AN2429" i="4" s="1"/>
  <c r="AA2429" i="4"/>
  <c r="Z2429" i="4"/>
  <c r="Y2429" i="4"/>
  <c r="AM2429" i="4" s="1"/>
  <c r="X2429" i="4"/>
  <c r="W2429" i="4"/>
  <c r="V2429" i="4"/>
  <c r="U2429" i="4"/>
  <c r="T2429" i="4"/>
  <c r="S2429" i="4"/>
  <c r="R2429" i="4"/>
  <c r="Q2429" i="4"/>
  <c r="P2429" i="4"/>
  <c r="O2429" i="4"/>
  <c r="N2429" i="4"/>
  <c r="M2429" i="4"/>
  <c r="L2429" i="4"/>
  <c r="K2429" i="4"/>
  <c r="J2429" i="4"/>
  <c r="I2429" i="4"/>
  <c r="H2429" i="4"/>
  <c r="G2429" i="4"/>
  <c r="F2429" i="4"/>
  <c r="E2429" i="4"/>
  <c r="D2429" i="4"/>
  <c r="C2429" i="4"/>
  <c r="AO2429" i="4" s="1"/>
  <c r="B2429" i="4"/>
  <c r="A2429" i="4"/>
  <c r="AN2428" i="4"/>
  <c r="AM2428" i="4"/>
  <c r="AL2428" i="4"/>
  <c r="AK2428" i="4"/>
  <c r="AJ2428" i="4"/>
  <c r="AI2428" i="4"/>
  <c r="AH2428" i="4"/>
  <c r="AG2428" i="4"/>
  <c r="AF2428" i="4"/>
  <c r="AE2428" i="4"/>
  <c r="AD2428" i="4"/>
  <c r="AC2428" i="4"/>
  <c r="AB2428" i="4"/>
  <c r="AA2428" i="4"/>
  <c r="Z2428" i="4"/>
  <c r="Y2428" i="4"/>
  <c r="X2428" i="4"/>
  <c r="W2428" i="4"/>
  <c r="V2428" i="4"/>
  <c r="U2428" i="4"/>
  <c r="T2428" i="4"/>
  <c r="S2428" i="4"/>
  <c r="R2428" i="4"/>
  <c r="Q2428" i="4"/>
  <c r="P2428" i="4"/>
  <c r="O2428" i="4"/>
  <c r="N2428" i="4"/>
  <c r="M2428" i="4"/>
  <c r="L2428" i="4"/>
  <c r="K2428" i="4"/>
  <c r="J2428" i="4"/>
  <c r="I2428" i="4"/>
  <c r="H2428" i="4"/>
  <c r="G2428" i="4"/>
  <c r="F2428" i="4"/>
  <c r="E2428" i="4"/>
  <c r="D2428" i="4"/>
  <c r="C2428" i="4"/>
  <c r="B2428" i="4"/>
  <c r="A2428" i="4"/>
  <c r="AN2427" i="4"/>
  <c r="AM2427" i="4"/>
  <c r="AK2427" i="4"/>
  <c r="AJ2427" i="4"/>
  <c r="AI2427" i="4"/>
  <c r="AH2427" i="4"/>
  <c r="AG2427" i="4"/>
  <c r="AF2427" i="4"/>
  <c r="AE2427" i="4"/>
  <c r="AD2427" i="4"/>
  <c r="AC2427" i="4"/>
  <c r="AB2427" i="4"/>
  <c r="AA2427" i="4"/>
  <c r="Z2427" i="4"/>
  <c r="Y2427" i="4"/>
  <c r="AL2427" i="4" s="1"/>
  <c r="X2427" i="4"/>
  <c r="W2427" i="4"/>
  <c r="V2427" i="4"/>
  <c r="U2427" i="4"/>
  <c r="T2427" i="4"/>
  <c r="S2427" i="4"/>
  <c r="R2427" i="4"/>
  <c r="Q2427" i="4"/>
  <c r="P2427" i="4"/>
  <c r="O2427" i="4"/>
  <c r="N2427" i="4"/>
  <c r="M2427" i="4"/>
  <c r="L2427" i="4"/>
  <c r="K2427" i="4"/>
  <c r="J2427" i="4"/>
  <c r="I2427" i="4"/>
  <c r="H2427" i="4"/>
  <c r="G2427" i="4"/>
  <c r="F2427" i="4"/>
  <c r="E2427" i="4"/>
  <c r="D2427" i="4"/>
  <c r="C2427" i="4"/>
  <c r="B2427" i="4"/>
  <c r="A2427" i="4"/>
  <c r="AM2426" i="4"/>
  <c r="AK2426" i="4"/>
  <c r="AJ2426" i="4"/>
  <c r="AI2426" i="4"/>
  <c r="AH2426" i="4"/>
  <c r="AG2426" i="4"/>
  <c r="AF2426" i="4"/>
  <c r="AE2426" i="4"/>
  <c r="AD2426" i="4"/>
  <c r="AC2426" i="4"/>
  <c r="AB2426" i="4"/>
  <c r="AA2426" i="4"/>
  <c r="Z2426" i="4"/>
  <c r="Y2426" i="4"/>
  <c r="AL2426" i="4" s="1"/>
  <c r="X2426" i="4"/>
  <c r="W2426" i="4"/>
  <c r="V2426" i="4"/>
  <c r="U2426" i="4"/>
  <c r="T2426" i="4"/>
  <c r="S2426" i="4"/>
  <c r="R2426" i="4"/>
  <c r="Q2426" i="4"/>
  <c r="P2426" i="4"/>
  <c r="O2426" i="4"/>
  <c r="N2426" i="4"/>
  <c r="M2426" i="4"/>
  <c r="L2426" i="4"/>
  <c r="K2426" i="4"/>
  <c r="J2426" i="4"/>
  <c r="I2426" i="4"/>
  <c r="H2426" i="4"/>
  <c r="G2426" i="4"/>
  <c r="F2426" i="4"/>
  <c r="E2426" i="4"/>
  <c r="D2426" i="4"/>
  <c r="AO2426" i="4" s="1"/>
  <c r="C2426" i="4"/>
  <c r="B2426" i="4"/>
  <c r="A2426" i="4"/>
  <c r="AO2425" i="4"/>
  <c r="AK2425" i="4"/>
  <c r="AJ2425" i="4"/>
  <c r="AI2425" i="4"/>
  <c r="AH2425" i="4"/>
  <c r="AG2425" i="4"/>
  <c r="AF2425" i="4"/>
  <c r="AE2425" i="4"/>
  <c r="AD2425" i="4"/>
  <c r="AC2425" i="4"/>
  <c r="AB2425" i="4"/>
  <c r="AA2425" i="4"/>
  <c r="Z2425" i="4"/>
  <c r="Y2425" i="4"/>
  <c r="AM2425" i="4" s="1"/>
  <c r="X2425" i="4"/>
  <c r="W2425" i="4"/>
  <c r="V2425" i="4"/>
  <c r="U2425" i="4"/>
  <c r="T2425" i="4"/>
  <c r="S2425" i="4"/>
  <c r="R2425" i="4"/>
  <c r="Q2425" i="4"/>
  <c r="P2425" i="4"/>
  <c r="O2425" i="4"/>
  <c r="N2425" i="4"/>
  <c r="M2425" i="4"/>
  <c r="L2425" i="4"/>
  <c r="K2425" i="4"/>
  <c r="J2425" i="4"/>
  <c r="I2425" i="4"/>
  <c r="H2425" i="4"/>
  <c r="G2425" i="4"/>
  <c r="F2425" i="4"/>
  <c r="E2425" i="4"/>
  <c r="D2425" i="4"/>
  <c r="C2425" i="4"/>
  <c r="B2425" i="4"/>
  <c r="A2425" i="4"/>
  <c r="AN2424" i="4"/>
  <c r="AM2424" i="4"/>
  <c r="AL2424" i="4"/>
  <c r="AK2424" i="4"/>
  <c r="AJ2424" i="4"/>
  <c r="AI2424" i="4"/>
  <c r="AH2424" i="4"/>
  <c r="AG2424" i="4"/>
  <c r="AF2424" i="4"/>
  <c r="AE2424" i="4"/>
  <c r="AD2424" i="4"/>
  <c r="AC2424" i="4"/>
  <c r="AB2424" i="4"/>
  <c r="AA2424" i="4"/>
  <c r="Z2424" i="4"/>
  <c r="Y2424" i="4"/>
  <c r="X2424" i="4"/>
  <c r="W2424" i="4"/>
  <c r="V2424" i="4"/>
  <c r="U2424" i="4"/>
  <c r="T2424" i="4"/>
  <c r="S2424" i="4"/>
  <c r="R2424" i="4"/>
  <c r="Q2424" i="4"/>
  <c r="P2424" i="4"/>
  <c r="O2424" i="4"/>
  <c r="N2424" i="4"/>
  <c r="M2424" i="4"/>
  <c r="L2424" i="4"/>
  <c r="K2424" i="4"/>
  <c r="J2424" i="4"/>
  <c r="I2424" i="4"/>
  <c r="H2424" i="4"/>
  <c r="G2424" i="4"/>
  <c r="F2424" i="4"/>
  <c r="E2424" i="4"/>
  <c r="D2424" i="4"/>
  <c r="C2424" i="4"/>
  <c r="B2424" i="4"/>
  <c r="A2424" i="4"/>
  <c r="AN2423" i="4"/>
  <c r="AM2423" i="4"/>
  <c r="AK2423" i="4"/>
  <c r="AJ2423" i="4"/>
  <c r="AI2423" i="4"/>
  <c r="AH2423" i="4"/>
  <c r="AG2423" i="4"/>
  <c r="AF2423" i="4"/>
  <c r="AE2423" i="4"/>
  <c r="AD2423" i="4"/>
  <c r="AC2423" i="4"/>
  <c r="AB2423" i="4"/>
  <c r="AA2423" i="4"/>
  <c r="Z2423" i="4"/>
  <c r="Y2423" i="4"/>
  <c r="AL2423" i="4" s="1"/>
  <c r="X2423" i="4"/>
  <c r="W2423" i="4"/>
  <c r="V2423" i="4"/>
  <c r="U2423" i="4"/>
  <c r="T2423" i="4"/>
  <c r="S2423" i="4"/>
  <c r="R2423" i="4"/>
  <c r="Q2423" i="4"/>
  <c r="P2423" i="4"/>
  <c r="O2423" i="4"/>
  <c r="N2423" i="4"/>
  <c r="M2423" i="4"/>
  <c r="L2423" i="4"/>
  <c r="K2423" i="4"/>
  <c r="J2423" i="4"/>
  <c r="I2423" i="4"/>
  <c r="H2423" i="4"/>
  <c r="G2423" i="4"/>
  <c r="F2423" i="4"/>
  <c r="E2423" i="4"/>
  <c r="D2423" i="4"/>
  <c r="C2423" i="4"/>
  <c r="B2423" i="4"/>
  <c r="A2423" i="4"/>
  <c r="AO2422" i="4"/>
  <c r="AK2422" i="4"/>
  <c r="AJ2422" i="4"/>
  <c r="AI2422" i="4"/>
  <c r="AH2422" i="4"/>
  <c r="AG2422" i="4"/>
  <c r="AF2422" i="4"/>
  <c r="AE2422" i="4"/>
  <c r="AD2422" i="4"/>
  <c r="AC2422" i="4"/>
  <c r="AB2422" i="4"/>
  <c r="AA2422" i="4"/>
  <c r="Z2422" i="4"/>
  <c r="Y2422" i="4"/>
  <c r="AL2422" i="4" s="1"/>
  <c r="X2422" i="4"/>
  <c r="W2422" i="4"/>
  <c r="V2422" i="4"/>
  <c r="U2422" i="4"/>
  <c r="T2422" i="4"/>
  <c r="S2422" i="4"/>
  <c r="R2422" i="4"/>
  <c r="Q2422" i="4"/>
  <c r="P2422" i="4"/>
  <c r="O2422" i="4"/>
  <c r="N2422" i="4"/>
  <c r="M2422" i="4"/>
  <c r="L2422" i="4"/>
  <c r="K2422" i="4"/>
  <c r="J2422" i="4"/>
  <c r="I2422" i="4"/>
  <c r="H2422" i="4"/>
  <c r="G2422" i="4"/>
  <c r="F2422" i="4"/>
  <c r="E2422" i="4"/>
  <c r="D2422" i="4"/>
  <c r="C2422" i="4"/>
  <c r="B2422" i="4"/>
  <c r="A2422" i="4"/>
  <c r="AN2421" i="4"/>
  <c r="AK2421" i="4"/>
  <c r="AJ2421" i="4"/>
  <c r="AI2421" i="4"/>
  <c r="AH2421" i="4"/>
  <c r="AG2421" i="4"/>
  <c r="AF2421" i="4"/>
  <c r="AE2421" i="4"/>
  <c r="AD2421" i="4"/>
  <c r="AC2421" i="4"/>
  <c r="AB2421" i="4"/>
  <c r="AA2421" i="4"/>
  <c r="Z2421" i="4"/>
  <c r="Y2421" i="4"/>
  <c r="AM2421" i="4" s="1"/>
  <c r="X2421" i="4"/>
  <c r="W2421" i="4"/>
  <c r="V2421" i="4"/>
  <c r="U2421" i="4"/>
  <c r="T2421" i="4"/>
  <c r="S2421" i="4"/>
  <c r="R2421" i="4"/>
  <c r="Q2421" i="4"/>
  <c r="P2421" i="4"/>
  <c r="O2421" i="4"/>
  <c r="N2421" i="4"/>
  <c r="M2421" i="4"/>
  <c r="L2421" i="4"/>
  <c r="K2421" i="4"/>
  <c r="J2421" i="4"/>
  <c r="I2421" i="4"/>
  <c r="H2421" i="4"/>
  <c r="G2421" i="4"/>
  <c r="F2421" i="4"/>
  <c r="E2421" i="4"/>
  <c r="AO2421" i="4" s="1"/>
  <c r="D2421" i="4"/>
  <c r="C2421" i="4"/>
  <c r="B2421" i="4"/>
  <c r="A2421" i="4"/>
  <c r="AN2420" i="4"/>
  <c r="AM2420" i="4"/>
  <c r="AL2420" i="4"/>
  <c r="AK2420" i="4"/>
  <c r="AJ2420" i="4"/>
  <c r="AI2420" i="4"/>
  <c r="AH2420" i="4"/>
  <c r="AG2420" i="4"/>
  <c r="AF2420" i="4"/>
  <c r="AE2420" i="4"/>
  <c r="AD2420" i="4"/>
  <c r="AC2420" i="4"/>
  <c r="AB2420" i="4"/>
  <c r="AA2420" i="4"/>
  <c r="Z2420" i="4"/>
  <c r="Y2420" i="4"/>
  <c r="X2420" i="4"/>
  <c r="W2420" i="4"/>
  <c r="V2420" i="4"/>
  <c r="U2420" i="4"/>
  <c r="T2420" i="4"/>
  <c r="S2420" i="4"/>
  <c r="R2420" i="4"/>
  <c r="Q2420" i="4"/>
  <c r="P2420" i="4"/>
  <c r="O2420" i="4"/>
  <c r="N2420" i="4"/>
  <c r="M2420" i="4"/>
  <c r="L2420" i="4"/>
  <c r="K2420" i="4"/>
  <c r="J2420" i="4"/>
  <c r="I2420" i="4"/>
  <c r="H2420" i="4"/>
  <c r="G2420" i="4"/>
  <c r="F2420" i="4"/>
  <c r="E2420" i="4"/>
  <c r="D2420" i="4"/>
  <c r="C2420" i="4"/>
  <c r="B2420" i="4"/>
  <c r="A2420" i="4"/>
  <c r="AN2419" i="4"/>
  <c r="AK2419" i="4"/>
  <c r="AJ2419" i="4"/>
  <c r="AI2419" i="4"/>
  <c r="AH2419" i="4"/>
  <c r="AG2419" i="4"/>
  <c r="AF2419" i="4"/>
  <c r="AE2419" i="4"/>
  <c r="AD2419" i="4"/>
  <c r="AC2419" i="4"/>
  <c r="AB2419" i="4"/>
  <c r="AA2419" i="4"/>
  <c r="Z2419" i="4"/>
  <c r="Y2419" i="4"/>
  <c r="X2419" i="4"/>
  <c r="W2419" i="4"/>
  <c r="V2419" i="4"/>
  <c r="U2419" i="4"/>
  <c r="T2419" i="4"/>
  <c r="S2419" i="4"/>
  <c r="R2419" i="4"/>
  <c r="Q2419" i="4"/>
  <c r="P2419" i="4"/>
  <c r="O2419" i="4"/>
  <c r="N2419" i="4"/>
  <c r="M2419" i="4"/>
  <c r="L2419" i="4"/>
  <c r="K2419" i="4"/>
  <c r="J2419" i="4"/>
  <c r="I2419" i="4"/>
  <c r="H2419" i="4"/>
  <c r="G2419" i="4"/>
  <c r="F2419" i="4"/>
  <c r="E2419" i="4"/>
  <c r="D2419" i="4"/>
  <c r="AO2419" i="4" s="1"/>
  <c r="C2419" i="4"/>
  <c r="B2419" i="4"/>
  <c r="A2419" i="4"/>
  <c r="AL2418" i="4"/>
  <c r="AK2418" i="4"/>
  <c r="AJ2418" i="4"/>
  <c r="AI2418" i="4"/>
  <c r="AH2418" i="4"/>
  <c r="AG2418" i="4"/>
  <c r="AF2418" i="4"/>
  <c r="AE2418" i="4"/>
  <c r="AD2418" i="4"/>
  <c r="AC2418" i="4"/>
  <c r="AB2418" i="4"/>
  <c r="AA2418" i="4"/>
  <c r="Z2418" i="4"/>
  <c r="Y2418" i="4"/>
  <c r="AM2418" i="4" s="1"/>
  <c r="X2418" i="4"/>
  <c r="W2418" i="4"/>
  <c r="V2418" i="4"/>
  <c r="U2418" i="4"/>
  <c r="T2418" i="4"/>
  <c r="S2418" i="4"/>
  <c r="R2418" i="4"/>
  <c r="AO2418" i="4" s="1"/>
  <c r="Q2418" i="4"/>
  <c r="P2418" i="4"/>
  <c r="O2418" i="4"/>
  <c r="N2418" i="4"/>
  <c r="M2418" i="4"/>
  <c r="L2418" i="4"/>
  <c r="K2418" i="4"/>
  <c r="J2418" i="4"/>
  <c r="I2418" i="4"/>
  <c r="H2418" i="4"/>
  <c r="G2418" i="4"/>
  <c r="F2418" i="4"/>
  <c r="E2418" i="4"/>
  <c r="D2418" i="4"/>
  <c r="C2418" i="4"/>
  <c r="B2418" i="4"/>
  <c r="A2418" i="4"/>
  <c r="AL2417" i="4"/>
  <c r="AK2417" i="4"/>
  <c r="AJ2417" i="4"/>
  <c r="AI2417" i="4"/>
  <c r="AH2417" i="4"/>
  <c r="AG2417" i="4"/>
  <c r="AF2417" i="4"/>
  <c r="AE2417" i="4"/>
  <c r="AD2417" i="4"/>
  <c r="AC2417" i="4"/>
  <c r="AB2417" i="4"/>
  <c r="AN2417" i="4" s="1"/>
  <c r="AA2417" i="4"/>
  <c r="Z2417" i="4"/>
  <c r="Y2417" i="4"/>
  <c r="AM2417" i="4" s="1"/>
  <c r="X2417" i="4"/>
  <c r="W2417" i="4"/>
  <c r="V2417" i="4"/>
  <c r="U2417" i="4"/>
  <c r="T2417" i="4"/>
  <c r="S2417" i="4"/>
  <c r="R2417" i="4"/>
  <c r="Q2417" i="4"/>
  <c r="P2417" i="4"/>
  <c r="O2417" i="4"/>
  <c r="N2417" i="4"/>
  <c r="M2417" i="4"/>
  <c r="L2417" i="4"/>
  <c r="K2417" i="4"/>
  <c r="J2417" i="4"/>
  <c r="I2417" i="4"/>
  <c r="H2417" i="4"/>
  <c r="AO2417" i="4" s="1"/>
  <c r="G2417" i="4"/>
  <c r="F2417" i="4"/>
  <c r="E2417" i="4"/>
  <c r="D2417" i="4"/>
  <c r="C2417" i="4"/>
  <c r="B2417" i="4"/>
  <c r="A2417" i="4"/>
  <c r="AN2416" i="4"/>
  <c r="AM2416" i="4"/>
  <c r="AL2416" i="4"/>
  <c r="AK2416" i="4"/>
  <c r="AJ2416" i="4"/>
  <c r="AI2416" i="4"/>
  <c r="AH2416" i="4"/>
  <c r="AG2416" i="4"/>
  <c r="AF2416" i="4"/>
  <c r="AE2416" i="4"/>
  <c r="AD2416" i="4"/>
  <c r="AC2416" i="4"/>
  <c r="AB2416" i="4"/>
  <c r="AA2416" i="4"/>
  <c r="Z2416" i="4"/>
  <c r="Y2416" i="4"/>
  <c r="X2416" i="4"/>
  <c r="W2416" i="4"/>
  <c r="V2416" i="4"/>
  <c r="U2416" i="4"/>
  <c r="T2416" i="4"/>
  <c r="S2416" i="4"/>
  <c r="R2416" i="4"/>
  <c r="Q2416" i="4"/>
  <c r="P2416" i="4"/>
  <c r="O2416" i="4"/>
  <c r="N2416" i="4"/>
  <c r="M2416" i="4"/>
  <c r="L2416" i="4"/>
  <c r="K2416" i="4"/>
  <c r="J2416" i="4"/>
  <c r="I2416" i="4"/>
  <c r="H2416" i="4"/>
  <c r="G2416" i="4"/>
  <c r="F2416" i="4"/>
  <c r="E2416" i="4"/>
  <c r="D2416" i="4"/>
  <c r="C2416" i="4"/>
  <c r="AO2416" i="4" s="1"/>
  <c r="B2416" i="4"/>
  <c r="A2416" i="4"/>
  <c r="AM2415" i="4"/>
  <c r="AK2415" i="4"/>
  <c r="AJ2415" i="4"/>
  <c r="AI2415" i="4"/>
  <c r="AH2415" i="4"/>
  <c r="AG2415" i="4"/>
  <c r="AF2415" i="4"/>
  <c r="AE2415" i="4"/>
  <c r="AD2415" i="4"/>
  <c r="AC2415" i="4"/>
  <c r="AB2415" i="4"/>
  <c r="AA2415" i="4"/>
  <c r="Z2415" i="4"/>
  <c r="Y2415" i="4"/>
  <c r="AL2415" i="4" s="1"/>
  <c r="X2415" i="4"/>
  <c r="W2415" i="4"/>
  <c r="V2415" i="4"/>
  <c r="U2415" i="4"/>
  <c r="T2415" i="4"/>
  <c r="S2415" i="4"/>
  <c r="R2415" i="4"/>
  <c r="Q2415" i="4"/>
  <c r="P2415" i="4"/>
  <c r="O2415" i="4"/>
  <c r="N2415" i="4"/>
  <c r="M2415" i="4"/>
  <c r="L2415" i="4"/>
  <c r="K2415" i="4"/>
  <c r="J2415" i="4"/>
  <c r="I2415" i="4"/>
  <c r="H2415" i="4"/>
  <c r="G2415" i="4"/>
  <c r="F2415" i="4"/>
  <c r="E2415" i="4"/>
  <c r="D2415" i="4"/>
  <c r="AO2415" i="4" s="1"/>
  <c r="C2415" i="4"/>
  <c r="B2415" i="4"/>
  <c r="A2415" i="4"/>
  <c r="AL2414" i="4"/>
  <c r="AK2414" i="4"/>
  <c r="AJ2414" i="4"/>
  <c r="AI2414" i="4"/>
  <c r="AH2414" i="4"/>
  <c r="AG2414" i="4"/>
  <c r="AF2414" i="4"/>
  <c r="AE2414" i="4"/>
  <c r="AD2414" i="4"/>
  <c r="AC2414" i="4"/>
  <c r="AB2414" i="4"/>
  <c r="AA2414" i="4"/>
  <c r="Z2414" i="4"/>
  <c r="Y2414" i="4"/>
  <c r="AM2414" i="4" s="1"/>
  <c r="X2414" i="4"/>
  <c r="W2414" i="4"/>
  <c r="V2414" i="4"/>
  <c r="U2414" i="4"/>
  <c r="T2414" i="4"/>
  <c r="S2414" i="4"/>
  <c r="R2414" i="4"/>
  <c r="Q2414" i="4"/>
  <c r="P2414" i="4"/>
  <c r="O2414" i="4"/>
  <c r="N2414" i="4"/>
  <c r="M2414" i="4"/>
  <c r="L2414" i="4"/>
  <c r="K2414" i="4"/>
  <c r="J2414" i="4"/>
  <c r="I2414" i="4"/>
  <c r="H2414" i="4"/>
  <c r="G2414" i="4"/>
  <c r="F2414" i="4"/>
  <c r="E2414" i="4"/>
  <c r="D2414" i="4"/>
  <c r="C2414" i="4"/>
  <c r="AO2414" i="4" s="1"/>
  <c r="B2414" i="4"/>
  <c r="A2414" i="4"/>
  <c r="AN2413" i="4"/>
  <c r="AL2413" i="4"/>
  <c r="AK2413" i="4"/>
  <c r="AJ2413" i="4"/>
  <c r="AI2413" i="4"/>
  <c r="AH2413" i="4"/>
  <c r="AG2413" i="4"/>
  <c r="AF2413" i="4"/>
  <c r="AE2413" i="4"/>
  <c r="AD2413" i="4"/>
  <c r="AC2413" i="4"/>
  <c r="AB2413" i="4"/>
  <c r="AA2413" i="4"/>
  <c r="Z2413" i="4"/>
  <c r="Y2413" i="4"/>
  <c r="AM2413" i="4" s="1"/>
  <c r="X2413" i="4"/>
  <c r="W2413" i="4"/>
  <c r="V2413" i="4"/>
  <c r="U2413" i="4"/>
  <c r="T2413" i="4"/>
  <c r="S2413" i="4"/>
  <c r="R2413" i="4"/>
  <c r="Q2413" i="4"/>
  <c r="P2413" i="4"/>
  <c r="O2413" i="4"/>
  <c r="N2413" i="4"/>
  <c r="M2413" i="4"/>
  <c r="L2413" i="4"/>
  <c r="K2413" i="4"/>
  <c r="J2413" i="4"/>
  <c r="I2413" i="4"/>
  <c r="H2413" i="4"/>
  <c r="G2413" i="4"/>
  <c r="F2413" i="4"/>
  <c r="E2413" i="4"/>
  <c r="D2413" i="4"/>
  <c r="C2413" i="4"/>
  <c r="AO2413" i="4" s="1"/>
  <c r="B2413" i="4"/>
  <c r="A2413" i="4"/>
  <c r="AN2412" i="4"/>
  <c r="AM2412" i="4"/>
  <c r="AL2412" i="4"/>
  <c r="AK2412" i="4"/>
  <c r="AJ2412" i="4"/>
  <c r="AI2412" i="4"/>
  <c r="AH2412" i="4"/>
  <c r="AG2412" i="4"/>
  <c r="AF2412" i="4"/>
  <c r="AE2412" i="4"/>
  <c r="AD2412" i="4"/>
  <c r="AC2412" i="4"/>
  <c r="AB2412" i="4"/>
  <c r="AA2412" i="4"/>
  <c r="Z2412" i="4"/>
  <c r="Y2412" i="4"/>
  <c r="X2412" i="4"/>
  <c r="W2412" i="4"/>
  <c r="V2412" i="4"/>
  <c r="U2412" i="4"/>
  <c r="T2412" i="4"/>
  <c r="S2412" i="4"/>
  <c r="R2412" i="4"/>
  <c r="Q2412" i="4"/>
  <c r="P2412" i="4"/>
  <c r="O2412" i="4"/>
  <c r="N2412" i="4"/>
  <c r="M2412" i="4"/>
  <c r="L2412" i="4"/>
  <c r="K2412" i="4"/>
  <c r="J2412" i="4"/>
  <c r="I2412" i="4"/>
  <c r="H2412" i="4"/>
  <c r="G2412" i="4"/>
  <c r="F2412" i="4"/>
  <c r="E2412" i="4"/>
  <c r="D2412" i="4"/>
  <c r="C2412" i="4"/>
  <c r="B2412" i="4"/>
  <c r="A2412" i="4"/>
  <c r="AN2411" i="4"/>
  <c r="AK2411" i="4"/>
  <c r="AJ2411" i="4"/>
  <c r="AI2411" i="4"/>
  <c r="AH2411" i="4"/>
  <c r="AG2411" i="4"/>
  <c r="AF2411" i="4"/>
  <c r="AE2411" i="4"/>
  <c r="AD2411" i="4"/>
  <c r="AC2411" i="4"/>
  <c r="AB2411" i="4"/>
  <c r="AA2411" i="4"/>
  <c r="Z2411" i="4"/>
  <c r="Y2411" i="4"/>
  <c r="AL2411" i="4" s="1"/>
  <c r="X2411" i="4"/>
  <c r="W2411" i="4"/>
  <c r="V2411" i="4"/>
  <c r="U2411" i="4"/>
  <c r="T2411" i="4"/>
  <c r="S2411" i="4"/>
  <c r="R2411" i="4"/>
  <c r="Q2411" i="4"/>
  <c r="P2411" i="4"/>
  <c r="O2411" i="4"/>
  <c r="N2411" i="4"/>
  <c r="M2411" i="4"/>
  <c r="L2411" i="4"/>
  <c r="K2411" i="4"/>
  <c r="J2411" i="4"/>
  <c r="I2411" i="4"/>
  <c r="H2411" i="4"/>
  <c r="G2411" i="4"/>
  <c r="F2411" i="4"/>
  <c r="E2411" i="4"/>
  <c r="AO2411" i="4" s="1"/>
  <c r="D2411" i="4"/>
  <c r="C2411" i="4"/>
  <c r="B2411" i="4"/>
  <c r="A2411" i="4"/>
  <c r="AO2410" i="4"/>
  <c r="AK2410" i="4"/>
  <c r="AJ2410" i="4"/>
  <c r="AI2410" i="4"/>
  <c r="AH2410" i="4"/>
  <c r="AG2410" i="4"/>
  <c r="AF2410" i="4"/>
  <c r="AE2410" i="4"/>
  <c r="AD2410" i="4"/>
  <c r="AC2410" i="4"/>
  <c r="AB2410" i="4"/>
  <c r="AA2410" i="4"/>
  <c r="Z2410" i="4"/>
  <c r="Y2410" i="4"/>
  <c r="AM2410" i="4" s="1"/>
  <c r="X2410" i="4"/>
  <c r="W2410" i="4"/>
  <c r="V2410" i="4"/>
  <c r="U2410" i="4"/>
  <c r="T2410" i="4"/>
  <c r="S2410" i="4"/>
  <c r="R2410" i="4"/>
  <c r="Q2410" i="4"/>
  <c r="P2410" i="4"/>
  <c r="O2410" i="4"/>
  <c r="N2410" i="4"/>
  <c r="M2410" i="4"/>
  <c r="L2410" i="4"/>
  <c r="K2410" i="4"/>
  <c r="J2410" i="4"/>
  <c r="I2410" i="4"/>
  <c r="H2410" i="4"/>
  <c r="G2410" i="4"/>
  <c r="F2410" i="4"/>
  <c r="E2410" i="4"/>
  <c r="D2410" i="4"/>
  <c r="C2410" i="4"/>
  <c r="B2410" i="4"/>
  <c r="A2410" i="4"/>
  <c r="AK2409" i="4"/>
  <c r="AJ2409" i="4"/>
  <c r="AI2409" i="4"/>
  <c r="AH2409" i="4"/>
  <c r="AG2409" i="4"/>
  <c r="AF2409" i="4"/>
  <c r="AE2409" i="4"/>
  <c r="AD2409" i="4"/>
  <c r="AC2409" i="4"/>
  <c r="AB2409" i="4"/>
  <c r="AN2409" i="4" s="1"/>
  <c r="AA2409" i="4"/>
  <c r="Z2409" i="4"/>
  <c r="Y2409" i="4"/>
  <c r="AM2409" i="4" s="1"/>
  <c r="X2409" i="4"/>
  <c r="W2409" i="4"/>
  <c r="V2409" i="4"/>
  <c r="U2409" i="4"/>
  <c r="T2409" i="4"/>
  <c r="S2409" i="4"/>
  <c r="R2409" i="4"/>
  <c r="Q2409" i="4"/>
  <c r="P2409" i="4"/>
  <c r="O2409" i="4"/>
  <c r="N2409" i="4"/>
  <c r="M2409" i="4"/>
  <c r="L2409" i="4"/>
  <c r="K2409" i="4"/>
  <c r="J2409" i="4"/>
  <c r="I2409" i="4"/>
  <c r="H2409" i="4"/>
  <c r="AO2409" i="4" s="1"/>
  <c r="G2409" i="4"/>
  <c r="F2409" i="4"/>
  <c r="E2409" i="4"/>
  <c r="D2409" i="4"/>
  <c r="C2409" i="4"/>
  <c r="B2409" i="4"/>
  <c r="A2409" i="4"/>
  <c r="AN2408" i="4"/>
  <c r="AM2408" i="4"/>
  <c r="AL2408" i="4"/>
  <c r="AK2408" i="4"/>
  <c r="AJ2408" i="4"/>
  <c r="AI2408" i="4"/>
  <c r="AH2408" i="4"/>
  <c r="AG2408" i="4"/>
  <c r="AF2408" i="4"/>
  <c r="AE2408" i="4"/>
  <c r="AD2408" i="4"/>
  <c r="AC2408" i="4"/>
  <c r="AB2408" i="4"/>
  <c r="AA2408" i="4"/>
  <c r="Z2408" i="4"/>
  <c r="Y2408" i="4"/>
  <c r="X2408" i="4"/>
  <c r="W2408" i="4"/>
  <c r="V2408" i="4"/>
  <c r="U2408" i="4"/>
  <c r="T2408" i="4"/>
  <c r="S2408" i="4"/>
  <c r="R2408" i="4"/>
  <c r="Q2408" i="4"/>
  <c r="P2408" i="4"/>
  <c r="O2408" i="4"/>
  <c r="N2408" i="4"/>
  <c r="M2408" i="4"/>
  <c r="L2408" i="4"/>
  <c r="K2408" i="4"/>
  <c r="J2408" i="4"/>
  <c r="I2408" i="4"/>
  <c r="H2408" i="4"/>
  <c r="G2408" i="4"/>
  <c r="F2408" i="4"/>
  <c r="E2408" i="4"/>
  <c r="D2408" i="4"/>
  <c r="C2408" i="4"/>
  <c r="B2408" i="4"/>
  <c r="A2408" i="4"/>
  <c r="AM2407" i="4"/>
  <c r="AK2407" i="4"/>
  <c r="AJ2407" i="4"/>
  <c r="AI2407" i="4"/>
  <c r="AH2407" i="4"/>
  <c r="AG2407" i="4"/>
  <c r="AF2407" i="4"/>
  <c r="AE2407" i="4"/>
  <c r="AD2407" i="4"/>
  <c r="AC2407" i="4"/>
  <c r="AB2407" i="4"/>
  <c r="AN2407" i="4" s="1"/>
  <c r="AA2407" i="4"/>
  <c r="Z2407" i="4"/>
  <c r="Y2407" i="4"/>
  <c r="AL2407" i="4" s="1"/>
  <c r="X2407" i="4"/>
  <c r="W2407" i="4"/>
  <c r="V2407" i="4"/>
  <c r="U2407" i="4"/>
  <c r="T2407" i="4"/>
  <c r="S2407" i="4"/>
  <c r="R2407" i="4"/>
  <c r="Q2407" i="4"/>
  <c r="P2407" i="4"/>
  <c r="O2407" i="4"/>
  <c r="N2407" i="4"/>
  <c r="M2407" i="4"/>
  <c r="L2407" i="4"/>
  <c r="K2407" i="4"/>
  <c r="J2407" i="4"/>
  <c r="I2407" i="4"/>
  <c r="H2407" i="4"/>
  <c r="AO2407" i="4" s="1"/>
  <c r="G2407" i="4"/>
  <c r="F2407" i="4"/>
  <c r="E2407" i="4"/>
  <c r="D2407" i="4"/>
  <c r="C2407" i="4"/>
  <c r="B2407" i="4"/>
  <c r="A2407" i="4"/>
  <c r="AK2406" i="4"/>
  <c r="AJ2406" i="4"/>
  <c r="AI2406" i="4"/>
  <c r="AH2406" i="4"/>
  <c r="AG2406" i="4"/>
  <c r="AF2406" i="4"/>
  <c r="AE2406" i="4"/>
  <c r="AD2406" i="4"/>
  <c r="AC2406" i="4"/>
  <c r="AB2406" i="4"/>
  <c r="AA2406" i="4"/>
  <c r="Z2406" i="4"/>
  <c r="Y2406" i="4"/>
  <c r="AM2406" i="4" s="1"/>
  <c r="X2406" i="4"/>
  <c r="W2406" i="4"/>
  <c r="V2406" i="4"/>
  <c r="U2406" i="4"/>
  <c r="T2406" i="4"/>
  <c r="S2406" i="4"/>
  <c r="R2406" i="4"/>
  <c r="Q2406" i="4"/>
  <c r="P2406" i="4"/>
  <c r="O2406" i="4"/>
  <c r="N2406" i="4"/>
  <c r="M2406" i="4"/>
  <c r="L2406" i="4"/>
  <c r="K2406" i="4"/>
  <c r="J2406" i="4"/>
  <c r="I2406" i="4"/>
  <c r="H2406" i="4"/>
  <c r="G2406" i="4"/>
  <c r="F2406" i="4"/>
  <c r="E2406" i="4"/>
  <c r="D2406" i="4"/>
  <c r="C2406" i="4"/>
  <c r="AO2406" i="4" s="1"/>
  <c r="B2406" i="4"/>
  <c r="A2406" i="4"/>
  <c r="AK2405" i="4"/>
  <c r="AJ2405" i="4"/>
  <c r="AI2405" i="4"/>
  <c r="AH2405" i="4"/>
  <c r="AG2405" i="4"/>
  <c r="AF2405" i="4"/>
  <c r="AE2405" i="4"/>
  <c r="AD2405" i="4"/>
  <c r="AC2405" i="4"/>
  <c r="AB2405" i="4"/>
  <c r="AN2405" i="4" s="1"/>
  <c r="AA2405" i="4"/>
  <c r="Z2405" i="4"/>
  <c r="Y2405" i="4"/>
  <c r="AM2405" i="4" s="1"/>
  <c r="X2405" i="4"/>
  <c r="W2405" i="4"/>
  <c r="V2405" i="4"/>
  <c r="U2405" i="4"/>
  <c r="T2405" i="4"/>
  <c r="S2405" i="4"/>
  <c r="R2405" i="4"/>
  <c r="Q2405" i="4"/>
  <c r="P2405" i="4"/>
  <c r="O2405" i="4"/>
  <c r="N2405" i="4"/>
  <c r="M2405" i="4"/>
  <c r="L2405" i="4"/>
  <c r="K2405" i="4"/>
  <c r="J2405" i="4"/>
  <c r="I2405" i="4"/>
  <c r="H2405" i="4"/>
  <c r="G2405" i="4"/>
  <c r="F2405" i="4"/>
  <c r="E2405" i="4"/>
  <c r="D2405" i="4"/>
  <c r="C2405" i="4"/>
  <c r="AO2405" i="4" s="1"/>
  <c r="B2405" i="4"/>
  <c r="A2405" i="4"/>
  <c r="AM2404" i="4"/>
  <c r="AL2404" i="4"/>
  <c r="AK2404" i="4"/>
  <c r="AJ2404" i="4"/>
  <c r="AI2404" i="4"/>
  <c r="AH2404" i="4"/>
  <c r="AG2404" i="4"/>
  <c r="AF2404" i="4"/>
  <c r="AE2404" i="4"/>
  <c r="AD2404" i="4"/>
  <c r="AC2404" i="4"/>
  <c r="AB2404" i="4"/>
  <c r="AA2404" i="4"/>
  <c r="Z2404" i="4"/>
  <c r="Y2404" i="4"/>
  <c r="X2404" i="4"/>
  <c r="W2404" i="4"/>
  <c r="V2404" i="4"/>
  <c r="U2404" i="4"/>
  <c r="T2404" i="4"/>
  <c r="S2404" i="4"/>
  <c r="R2404" i="4"/>
  <c r="Q2404" i="4"/>
  <c r="P2404" i="4"/>
  <c r="O2404" i="4"/>
  <c r="N2404" i="4"/>
  <c r="M2404" i="4"/>
  <c r="L2404" i="4"/>
  <c r="K2404" i="4"/>
  <c r="J2404" i="4"/>
  <c r="I2404" i="4"/>
  <c r="H2404" i="4"/>
  <c r="G2404" i="4"/>
  <c r="F2404" i="4"/>
  <c r="E2404" i="4"/>
  <c r="D2404" i="4"/>
  <c r="C2404" i="4"/>
  <c r="B2404" i="4"/>
  <c r="A2404" i="4"/>
  <c r="AM2403" i="4"/>
  <c r="AL2403" i="4"/>
  <c r="AK2403" i="4"/>
  <c r="AJ2403" i="4"/>
  <c r="AI2403" i="4"/>
  <c r="AH2403" i="4"/>
  <c r="AG2403" i="4"/>
  <c r="AF2403" i="4"/>
  <c r="AE2403" i="4"/>
  <c r="AD2403" i="4"/>
  <c r="AC2403" i="4"/>
  <c r="AB2403" i="4"/>
  <c r="AN2403" i="4" s="1"/>
  <c r="AA2403" i="4"/>
  <c r="Z2403" i="4"/>
  <c r="Y2403" i="4"/>
  <c r="X2403" i="4"/>
  <c r="W2403" i="4"/>
  <c r="V2403" i="4"/>
  <c r="U2403" i="4"/>
  <c r="T2403" i="4"/>
  <c r="S2403" i="4"/>
  <c r="R2403" i="4"/>
  <c r="Q2403" i="4"/>
  <c r="P2403" i="4"/>
  <c r="O2403" i="4"/>
  <c r="N2403" i="4"/>
  <c r="M2403" i="4"/>
  <c r="L2403" i="4"/>
  <c r="K2403" i="4"/>
  <c r="J2403" i="4"/>
  <c r="I2403" i="4"/>
  <c r="H2403" i="4"/>
  <c r="G2403" i="4"/>
  <c r="F2403" i="4"/>
  <c r="E2403" i="4"/>
  <c r="D2403" i="4"/>
  <c r="AO2403" i="4" s="1"/>
  <c r="C2403" i="4"/>
  <c r="B2403" i="4"/>
  <c r="A2403" i="4"/>
  <c r="AN2402" i="4"/>
  <c r="AK2402" i="4"/>
  <c r="AJ2402" i="4"/>
  <c r="AI2402" i="4"/>
  <c r="AH2402" i="4"/>
  <c r="AG2402" i="4"/>
  <c r="AF2402" i="4"/>
  <c r="AE2402" i="4"/>
  <c r="AD2402" i="4"/>
  <c r="AC2402" i="4"/>
  <c r="AB2402" i="4"/>
  <c r="AA2402" i="4"/>
  <c r="Z2402" i="4"/>
  <c r="Y2402" i="4"/>
  <c r="AM2402" i="4" s="1"/>
  <c r="X2402" i="4"/>
  <c r="W2402" i="4"/>
  <c r="V2402" i="4"/>
  <c r="U2402" i="4"/>
  <c r="T2402" i="4"/>
  <c r="S2402" i="4"/>
  <c r="R2402" i="4"/>
  <c r="Q2402" i="4"/>
  <c r="P2402" i="4"/>
  <c r="O2402" i="4"/>
  <c r="N2402" i="4"/>
  <c r="M2402" i="4"/>
  <c r="L2402" i="4"/>
  <c r="K2402" i="4"/>
  <c r="J2402" i="4"/>
  <c r="I2402" i="4"/>
  <c r="H2402" i="4"/>
  <c r="AO2402" i="4" s="1"/>
  <c r="G2402" i="4"/>
  <c r="F2402" i="4"/>
  <c r="E2402" i="4"/>
  <c r="D2402" i="4"/>
  <c r="C2402" i="4"/>
  <c r="B2402" i="4"/>
  <c r="A2402" i="4"/>
  <c r="AN2401" i="4"/>
  <c r="AK2401" i="4"/>
  <c r="AJ2401" i="4"/>
  <c r="AI2401" i="4"/>
  <c r="AH2401" i="4"/>
  <c r="AG2401" i="4"/>
  <c r="AF2401" i="4"/>
  <c r="AE2401" i="4"/>
  <c r="AD2401" i="4"/>
  <c r="AC2401" i="4"/>
  <c r="AB2401" i="4"/>
  <c r="AA2401" i="4"/>
  <c r="Z2401" i="4"/>
  <c r="Y2401" i="4"/>
  <c r="X2401" i="4"/>
  <c r="W2401" i="4"/>
  <c r="V2401" i="4"/>
  <c r="U2401" i="4"/>
  <c r="T2401" i="4"/>
  <c r="S2401" i="4"/>
  <c r="R2401" i="4"/>
  <c r="Q2401" i="4"/>
  <c r="P2401" i="4"/>
  <c r="O2401" i="4"/>
  <c r="N2401" i="4"/>
  <c r="M2401" i="4"/>
  <c r="L2401" i="4"/>
  <c r="K2401" i="4"/>
  <c r="J2401" i="4"/>
  <c r="I2401" i="4"/>
  <c r="H2401" i="4"/>
  <c r="G2401" i="4"/>
  <c r="F2401" i="4"/>
  <c r="E2401" i="4"/>
  <c r="D2401" i="4"/>
  <c r="C2401" i="4"/>
  <c r="B2401" i="4"/>
  <c r="A2401" i="4"/>
  <c r="AN2400" i="4"/>
  <c r="AM2400" i="4"/>
  <c r="AL2400" i="4"/>
  <c r="AK2400" i="4"/>
  <c r="AJ2400" i="4"/>
  <c r="AI2400" i="4"/>
  <c r="AH2400" i="4"/>
  <c r="AG2400" i="4"/>
  <c r="AF2400" i="4"/>
  <c r="AE2400" i="4"/>
  <c r="AD2400" i="4"/>
  <c r="AC2400" i="4"/>
  <c r="AB2400" i="4"/>
  <c r="AA2400" i="4"/>
  <c r="Z2400" i="4"/>
  <c r="Y2400" i="4"/>
  <c r="X2400" i="4"/>
  <c r="W2400" i="4"/>
  <c r="V2400" i="4"/>
  <c r="U2400" i="4"/>
  <c r="T2400" i="4"/>
  <c r="S2400" i="4"/>
  <c r="R2400" i="4"/>
  <c r="Q2400" i="4"/>
  <c r="P2400" i="4"/>
  <c r="O2400" i="4"/>
  <c r="N2400" i="4"/>
  <c r="M2400" i="4"/>
  <c r="L2400" i="4"/>
  <c r="K2400" i="4"/>
  <c r="J2400" i="4"/>
  <c r="I2400" i="4"/>
  <c r="H2400" i="4"/>
  <c r="G2400" i="4"/>
  <c r="F2400" i="4"/>
  <c r="E2400" i="4"/>
  <c r="D2400" i="4"/>
  <c r="C2400" i="4"/>
  <c r="B2400" i="4"/>
  <c r="A2400" i="4"/>
  <c r="AM2399" i="4"/>
  <c r="AL2399" i="4"/>
  <c r="AK2399" i="4"/>
  <c r="AJ2399" i="4"/>
  <c r="AI2399" i="4"/>
  <c r="AH2399" i="4"/>
  <c r="AG2399" i="4"/>
  <c r="AF2399" i="4"/>
  <c r="AE2399" i="4"/>
  <c r="AD2399" i="4"/>
  <c r="AC2399" i="4"/>
  <c r="AB2399" i="4"/>
  <c r="AA2399" i="4"/>
  <c r="Z2399" i="4"/>
  <c r="Y2399" i="4"/>
  <c r="X2399" i="4"/>
  <c r="W2399" i="4"/>
  <c r="V2399" i="4"/>
  <c r="U2399" i="4"/>
  <c r="T2399" i="4"/>
  <c r="S2399" i="4"/>
  <c r="R2399" i="4"/>
  <c r="Q2399" i="4"/>
  <c r="P2399" i="4"/>
  <c r="O2399" i="4"/>
  <c r="N2399" i="4"/>
  <c r="M2399" i="4"/>
  <c r="L2399" i="4"/>
  <c r="K2399" i="4"/>
  <c r="J2399" i="4"/>
  <c r="I2399" i="4"/>
  <c r="H2399" i="4"/>
  <c r="G2399" i="4"/>
  <c r="F2399" i="4"/>
  <c r="E2399" i="4"/>
  <c r="D2399" i="4"/>
  <c r="AO2399" i="4" s="1"/>
  <c r="C2399" i="4"/>
  <c r="B2399" i="4"/>
  <c r="A2399" i="4"/>
  <c r="AM2398" i="4"/>
  <c r="AL2398" i="4"/>
  <c r="AK2398" i="4"/>
  <c r="AJ2398" i="4"/>
  <c r="AI2398" i="4"/>
  <c r="AH2398" i="4"/>
  <c r="AG2398" i="4"/>
  <c r="AF2398" i="4"/>
  <c r="AE2398" i="4"/>
  <c r="AD2398" i="4"/>
  <c r="AC2398" i="4"/>
  <c r="AB2398" i="4"/>
  <c r="AN2398" i="4" s="1"/>
  <c r="AA2398" i="4"/>
  <c r="Z2398" i="4"/>
  <c r="Y2398" i="4"/>
  <c r="X2398" i="4"/>
  <c r="W2398" i="4"/>
  <c r="V2398" i="4"/>
  <c r="U2398" i="4"/>
  <c r="T2398" i="4"/>
  <c r="S2398" i="4"/>
  <c r="R2398" i="4"/>
  <c r="Q2398" i="4"/>
  <c r="P2398" i="4"/>
  <c r="O2398" i="4"/>
  <c r="N2398" i="4"/>
  <c r="M2398" i="4"/>
  <c r="L2398" i="4"/>
  <c r="K2398" i="4"/>
  <c r="J2398" i="4"/>
  <c r="I2398" i="4"/>
  <c r="H2398" i="4"/>
  <c r="G2398" i="4"/>
  <c r="F2398" i="4"/>
  <c r="E2398" i="4"/>
  <c r="D2398" i="4"/>
  <c r="C2398" i="4"/>
  <c r="B2398" i="4"/>
  <c r="A2398" i="4"/>
  <c r="AN2397" i="4"/>
  <c r="AK2397" i="4"/>
  <c r="AJ2397" i="4"/>
  <c r="AI2397" i="4"/>
  <c r="AH2397" i="4"/>
  <c r="AG2397" i="4"/>
  <c r="AF2397" i="4"/>
  <c r="AE2397" i="4"/>
  <c r="AD2397" i="4"/>
  <c r="AC2397" i="4"/>
  <c r="AB2397" i="4"/>
  <c r="AA2397" i="4"/>
  <c r="Z2397" i="4"/>
  <c r="Y2397" i="4"/>
  <c r="AM2397" i="4" s="1"/>
  <c r="X2397" i="4"/>
  <c r="W2397" i="4"/>
  <c r="V2397" i="4"/>
  <c r="U2397" i="4"/>
  <c r="T2397" i="4"/>
  <c r="S2397" i="4"/>
  <c r="R2397" i="4"/>
  <c r="Q2397" i="4"/>
  <c r="P2397" i="4"/>
  <c r="O2397" i="4"/>
  <c r="N2397" i="4"/>
  <c r="M2397" i="4"/>
  <c r="L2397" i="4"/>
  <c r="K2397" i="4"/>
  <c r="J2397" i="4"/>
  <c r="I2397" i="4"/>
  <c r="H2397" i="4"/>
  <c r="AO2397" i="4" s="1"/>
  <c r="G2397" i="4"/>
  <c r="F2397" i="4"/>
  <c r="E2397" i="4"/>
  <c r="D2397" i="4"/>
  <c r="C2397" i="4"/>
  <c r="B2397" i="4"/>
  <c r="A2397" i="4"/>
  <c r="AN2396" i="4"/>
  <c r="AM2396" i="4"/>
  <c r="AL2396" i="4"/>
  <c r="AK2396" i="4"/>
  <c r="AJ2396" i="4"/>
  <c r="AI2396" i="4"/>
  <c r="AH2396" i="4"/>
  <c r="AG2396" i="4"/>
  <c r="AF2396" i="4"/>
  <c r="AE2396" i="4"/>
  <c r="AD2396" i="4"/>
  <c r="AC2396" i="4"/>
  <c r="AB2396" i="4"/>
  <c r="AA2396" i="4"/>
  <c r="Z2396" i="4"/>
  <c r="Y2396" i="4"/>
  <c r="X2396" i="4"/>
  <c r="W2396" i="4"/>
  <c r="V2396" i="4"/>
  <c r="U2396" i="4"/>
  <c r="T2396" i="4"/>
  <c r="S2396" i="4"/>
  <c r="R2396" i="4"/>
  <c r="Q2396" i="4"/>
  <c r="P2396" i="4"/>
  <c r="O2396" i="4"/>
  <c r="N2396" i="4"/>
  <c r="M2396" i="4"/>
  <c r="L2396" i="4"/>
  <c r="K2396" i="4"/>
  <c r="J2396" i="4"/>
  <c r="I2396" i="4"/>
  <c r="H2396" i="4"/>
  <c r="G2396" i="4"/>
  <c r="F2396" i="4"/>
  <c r="E2396" i="4"/>
  <c r="D2396" i="4"/>
  <c r="C2396" i="4"/>
  <c r="B2396" i="4"/>
  <c r="A2396" i="4"/>
  <c r="AN2395" i="4"/>
  <c r="AL2395" i="4"/>
  <c r="AK2395" i="4"/>
  <c r="AJ2395" i="4"/>
  <c r="AI2395" i="4"/>
  <c r="AH2395" i="4"/>
  <c r="AG2395" i="4"/>
  <c r="AF2395" i="4"/>
  <c r="AE2395" i="4"/>
  <c r="AD2395" i="4"/>
  <c r="AC2395" i="4"/>
  <c r="AB2395" i="4"/>
  <c r="AA2395" i="4"/>
  <c r="Z2395" i="4"/>
  <c r="Y2395" i="4"/>
  <c r="AM2395" i="4" s="1"/>
  <c r="X2395" i="4"/>
  <c r="W2395" i="4"/>
  <c r="V2395" i="4"/>
  <c r="U2395" i="4"/>
  <c r="T2395" i="4"/>
  <c r="S2395" i="4"/>
  <c r="R2395" i="4"/>
  <c r="Q2395" i="4"/>
  <c r="P2395" i="4"/>
  <c r="O2395" i="4"/>
  <c r="N2395" i="4"/>
  <c r="M2395" i="4"/>
  <c r="L2395" i="4"/>
  <c r="K2395" i="4"/>
  <c r="J2395" i="4"/>
  <c r="I2395" i="4"/>
  <c r="H2395" i="4"/>
  <c r="G2395" i="4"/>
  <c r="F2395" i="4"/>
  <c r="E2395" i="4"/>
  <c r="D2395" i="4"/>
  <c r="AO2395" i="4" s="1"/>
  <c r="C2395" i="4"/>
  <c r="B2395" i="4"/>
  <c r="A2395" i="4"/>
  <c r="AM2394" i="4"/>
  <c r="AL2394" i="4"/>
  <c r="AK2394" i="4"/>
  <c r="AJ2394" i="4"/>
  <c r="AI2394" i="4"/>
  <c r="AH2394" i="4"/>
  <c r="AG2394" i="4"/>
  <c r="AF2394" i="4"/>
  <c r="AE2394" i="4"/>
  <c r="AD2394" i="4"/>
  <c r="AC2394" i="4"/>
  <c r="AB2394" i="4"/>
  <c r="AA2394" i="4"/>
  <c r="Z2394" i="4"/>
  <c r="Y2394" i="4"/>
  <c r="X2394" i="4"/>
  <c r="W2394" i="4"/>
  <c r="V2394" i="4"/>
  <c r="U2394" i="4"/>
  <c r="T2394" i="4"/>
  <c r="S2394" i="4"/>
  <c r="R2394" i="4"/>
  <c r="Q2394" i="4"/>
  <c r="P2394" i="4"/>
  <c r="O2394" i="4"/>
  <c r="N2394" i="4"/>
  <c r="M2394" i="4"/>
  <c r="L2394" i="4"/>
  <c r="K2394" i="4"/>
  <c r="J2394" i="4"/>
  <c r="I2394" i="4"/>
  <c r="H2394" i="4"/>
  <c r="G2394" i="4"/>
  <c r="F2394" i="4"/>
  <c r="E2394" i="4"/>
  <c r="D2394" i="4"/>
  <c r="C2394" i="4"/>
  <c r="AO2394" i="4" s="1"/>
  <c r="B2394" i="4"/>
  <c r="A2394" i="4"/>
  <c r="AN2393" i="4"/>
  <c r="AL2393" i="4"/>
  <c r="AK2393" i="4"/>
  <c r="AJ2393" i="4"/>
  <c r="AI2393" i="4"/>
  <c r="AH2393" i="4"/>
  <c r="AG2393" i="4"/>
  <c r="AF2393" i="4"/>
  <c r="AE2393" i="4"/>
  <c r="AD2393" i="4"/>
  <c r="AC2393" i="4"/>
  <c r="AB2393" i="4"/>
  <c r="AA2393" i="4"/>
  <c r="Z2393" i="4"/>
  <c r="Y2393" i="4"/>
  <c r="AM2393" i="4" s="1"/>
  <c r="X2393" i="4"/>
  <c r="W2393" i="4"/>
  <c r="V2393" i="4"/>
  <c r="U2393" i="4"/>
  <c r="T2393" i="4"/>
  <c r="S2393" i="4"/>
  <c r="R2393" i="4"/>
  <c r="Q2393" i="4"/>
  <c r="P2393" i="4"/>
  <c r="O2393" i="4"/>
  <c r="N2393" i="4"/>
  <c r="M2393" i="4"/>
  <c r="L2393" i="4"/>
  <c r="K2393" i="4"/>
  <c r="J2393" i="4"/>
  <c r="I2393" i="4"/>
  <c r="H2393" i="4"/>
  <c r="G2393" i="4"/>
  <c r="F2393" i="4"/>
  <c r="E2393" i="4"/>
  <c r="D2393" i="4"/>
  <c r="C2393" i="4"/>
  <c r="AO2393" i="4" s="1"/>
  <c r="B2393" i="4"/>
  <c r="A2393" i="4"/>
  <c r="AM2392" i="4"/>
  <c r="AL2392" i="4"/>
  <c r="AK2392" i="4"/>
  <c r="AJ2392" i="4"/>
  <c r="AI2392" i="4"/>
  <c r="AH2392" i="4"/>
  <c r="AG2392" i="4"/>
  <c r="AF2392" i="4"/>
  <c r="AE2392" i="4"/>
  <c r="AD2392" i="4"/>
  <c r="AC2392" i="4"/>
  <c r="AB2392" i="4"/>
  <c r="AN2392" i="4" s="1"/>
  <c r="AA2392" i="4"/>
  <c r="Z2392" i="4"/>
  <c r="Y2392" i="4"/>
  <c r="X2392" i="4"/>
  <c r="W2392" i="4"/>
  <c r="V2392" i="4"/>
  <c r="U2392" i="4"/>
  <c r="T2392" i="4"/>
  <c r="S2392" i="4"/>
  <c r="R2392" i="4"/>
  <c r="Q2392" i="4"/>
  <c r="P2392" i="4"/>
  <c r="O2392" i="4"/>
  <c r="N2392" i="4"/>
  <c r="M2392" i="4"/>
  <c r="L2392" i="4"/>
  <c r="K2392" i="4"/>
  <c r="J2392" i="4"/>
  <c r="I2392" i="4"/>
  <c r="H2392" i="4"/>
  <c r="G2392" i="4"/>
  <c r="F2392" i="4"/>
  <c r="E2392" i="4"/>
  <c r="D2392" i="4"/>
  <c r="C2392" i="4"/>
  <c r="B2392" i="4"/>
  <c r="A2392" i="4"/>
  <c r="AN2391" i="4"/>
  <c r="AL2391" i="4"/>
  <c r="AK2391" i="4"/>
  <c r="AJ2391" i="4"/>
  <c r="AI2391" i="4"/>
  <c r="AH2391" i="4"/>
  <c r="AG2391" i="4"/>
  <c r="AF2391" i="4"/>
  <c r="AE2391" i="4"/>
  <c r="AD2391" i="4"/>
  <c r="AC2391" i="4"/>
  <c r="AB2391" i="4"/>
  <c r="AA2391" i="4"/>
  <c r="Z2391" i="4"/>
  <c r="Y2391" i="4"/>
  <c r="AM2391" i="4" s="1"/>
  <c r="X2391" i="4"/>
  <c r="W2391" i="4"/>
  <c r="V2391" i="4"/>
  <c r="U2391" i="4"/>
  <c r="T2391" i="4"/>
  <c r="S2391" i="4"/>
  <c r="R2391" i="4"/>
  <c r="Q2391" i="4"/>
  <c r="P2391" i="4"/>
  <c r="O2391" i="4"/>
  <c r="N2391" i="4"/>
  <c r="M2391" i="4"/>
  <c r="L2391" i="4"/>
  <c r="K2391" i="4"/>
  <c r="J2391" i="4"/>
  <c r="I2391" i="4"/>
  <c r="H2391" i="4"/>
  <c r="G2391" i="4"/>
  <c r="F2391" i="4"/>
  <c r="E2391" i="4"/>
  <c r="D2391" i="4"/>
  <c r="C2391" i="4"/>
  <c r="B2391" i="4"/>
  <c r="A2391" i="4"/>
  <c r="AN2390" i="4"/>
  <c r="AL2390" i="4"/>
  <c r="AK2390" i="4"/>
  <c r="AJ2390" i="4"/>
  <c r="AI2390" i="4"/>
  <c r="AH2390" i="4"/>
  <c r="AG2390" i="4"/>
  <c r="AF2390" i="4"/>
  <c r="AE2390" i="4"/>
  <c r="AD2390" i="4"/>
  <c r="AC2390" i="4"/>
  <c r="AB2390" i="4"/>
  <c r="AA2390" i="4"/>
  <c r="Z2390" i="4"/>
  <c r="Y2390" i="4"/>
  <c r="AM2390" i="4" s="1"/>
  <c r="X2390" i="4"/>
  <c r="W2390" i="4"/>
  <c r="V2390" i="4"/>
  <c r="U2390" i="4"/>
  <c r="T2390" i="4"/>
  <c r="S2390" i="4"/>
  <c r="R2390" i="4"/>
  <c r="Q2390" i="4"/>
  <c r="P2390" i="4"/>
  <c r="O2390" i="4"/>
  <c r="N2390" i="4"/>
  <c r="M2390" i="4"/>
  <c r="L2390" i="4"/>
  <c r="K2390" i="4"/>
  <c r="J2390" i="4"/>
  <c r="I2390" i="4"/>
  <c r="H2390" i="4"/>
  <c r="G2390" i="4"/>
  <c r="F2390" i="4"/>
  <c r="E2390" i="4"/>
  <c r="D2390" i="4"/>
  <c r="C2390" i="4"/>
  <c r="AO2390" i="4" s="1"/>
  <c r="B2390" i="4"/>
  <c r="A2390" i="4"/>
  <c r="AK2389" i="4"/>
  <c r="AJ2389" i="4"/>
  <c r="AI2389" i="4"/>
  <c r="AH2389" i="4"/>
  <c r="AG2389" i="4"/>
  <c r="AF2389" i="4"/>
  <c r="AE2389" i="4"/>
  <c r="AD2389" i="4"/>
  <c r="AC2389" i="4"/>
  <c r="AB2389" i="4"/>
  <c r="AN2389" i="4" s="1"/>
  <c r="AA2389" i="4"/>
  <c r="Z2389" i="4"/>
  <c r="Y2389" i="4"/>
  <c r="AM2389" i="4" s="1"/>
  <c r="X2389" i="4"/>
  <c r="W2389" i="4"/>
  <c r="V2389" i="4"/>
  <c r="U2389" i="4"/>
  <c r="T2389" i="4"/>
  <c r="S2389" i="4"/>
  <c r="R2389" i="4"/>
  <c r="Q2389" i="4"/>
  <c r="P2389" i="4"/>
  <c r="O2389" i="4"/>
  <c r="N2389" i="4"/>
  <c r="M2389" i="4"/>
  <c r="L2389" i="4"/>
  <c r="K2389" i="4"/>
  <c r="J2389" i="4"/>
  <c r="I2389" i="4"/>
  <c r="H2389" i="4"/>
  <c r="G2389" i="4"/>
  <c r="F2389" i="4"/>
  <c r="E2389" i="4"/>
  <c r="D2389" i="4"/>
  <c r="C2389" i="4"/>
  <c r="AO2389" i="4" s="1"/>
  <c r="B2389" i="4"/>
  <c r="A2389" i="4"/>
  <c r="AM2388" i="4"/>
  <c r="AL2388" i="4"/>
  <c r="AK2388" i="4"/>
  <c r="AJ2388" i="4"/>
  <c r="AI2388" i="4"/>
  <c r="AH2388" i="4"/>
  <c r="AG2388" i="4"/>
  <c r="AF2388" i="4"/>
  <c r="AE2388" i="4"/>
  <c r="AD2388" i="4"/>
  <c r="AC2388" i="4"/>
  <c r="AB2388" i="4"/>
  <c r="AA2388" i="4"/>
  <c r="Z2388" i="4"/>
  <c r="Y2388" i="4"/>
  <c r="X2388" i="4"/>
  <c r="W2388" i="4"/>
  <c r="V2388" i="4"/>
  <c r="U2388" i="4"/>
  <c r="T2388" i="4"/>
  <c r="S2388" i="4"/>
  <c r="R2388" i="4"/>
  <c r="Q2388" i="4"/>
  <c r="P2388" i="4"/>
  <c r="O2388" i="4"/>
  <c r="N2388" i="4"/>
  <c r="M2388" i="4"/>
  <c r="L2388" i="4"/>
  <c r="K2388" i="4"/>
  <c r="J2388" i="4"/>
  <c r="I2388" i="4"/>
  <c r="H2388" i="4"/>
  <c r="G2388" i="4"/>
  <c r="F2388" i="4"/>
  <c r="E2388" i="4"/>
  <c r="D2388" i="4"/>
  <c r="C2388" i="4"/>
  <c r="B2388" i="4"/>
  <c r="A2388" i="4"/>
  <c r="AM2387" i="4"/>
  <c r="AL2387" i="4"/>
  <c r="AK2387" i="4"/>
  <c r="AJ2387" i="4"/>
  <c r="AI2387" i="4"/>
  <c r="AH2387" i="4"/>
  <c r="AG2387" i="4"/>
  <c r="AF2387" i="4"/>
  <c r="AE2387" i="4"/>
  <c r="AD2387" i="4"/>
  <c r="AC2387" i="4"/>
  <c r="AB2387" i="4"/>
  <c r="AN2387" i="4" s="1"/>
  <c r="AA2387" i="4"/>
  <c r="Z2387" i="4"/>
  <c r="Y2387" i="4"/>
  <c r="X2387" i="4"/>
  <c r="W2387" i="4"/>
  <c r="V2387" i="4"/>
  <c r="U2387" i="4"/>
  <c r="T2387" i="4"/>
  <c r="S2387" i="4"/>
  <c r="R2387" i="4"/>
  <c r="Q2387" i="4"/>
  <c r="P2387" i="4"/>
  <c r="O2387" i="4"/>
  <c r="N2387" i="4"/>
  <c r="M2387" i="4"/>
  <c r="L2387" i="4"/>
  <c r="K2387" i="4"/>
  <c r="J2387" i="4"/>
  <c r="I2387" i="4"/>
  <c r="H2387" i="4"/>
  <c r="G2387" i="4"/>
  <c r="F2387" i="4"/>
  <c r="E2387" i="4"/>
  <c r="D2387" i="4"/>
  <c r="AO2387" i="4" s="1"/>
  <c r="C2387" i="4"/>
  <c r="B2387" i="4"/>
  <c r="A2387" i="4"/>
  <c r="AN2386" i="4"/>
  <c r="AL2386" i="4"/>
  <c r="AK2386" i="4"/>
  <c r="AJ2386" i="4"/>
  <c r="AI2386" i="4"/>
  <c r="AH2386" i="4"/>
  <c r="AG2386" i="4"/>
  <c r="AF2386" i="4"/>
  <c r="AE2386" i="4"/>
  <c r="AD2386" i="4"/>
  <c r="AC2386" i="4"/>
  <c r="AB2386" i="4"/>
  <c r="AA2386" i="4"/>
  <c r="Z2386" i="4"/>
  <c r="Y2386" i="4"/>
  <c r="AM2386" i="4" s="1"/>
  <c r="X2386" i="4"/>
  <c r="W2386" i="4"/>
  <c r="V2386" i="4"/>
  <c r="U2386" i="4"/>
  <c r="T2386" i="4"/>
  <c r="S2386" i="4"/>
  <c r="R2386" i="4"/>
  <c r="Q2386" i="4"/>
  <c r="P2386" i="4"/>
  <c r="O2386" i="4"/>
  <c r="N2386" i="4"/>
  <c r="M2386" i="4"/>
  <c r="L2386" i="4"/>
  <c r="K2386" i="4"/>
  <c r="J2386" i="4"/>
  <c r="I2386" i="4"/>
  <c r="H2386" i="4"/>
  <c r="G2386" i="4"/>
  <c r="F2386" i="4"/>
  <c r="AO2386" i="4" s="1"/>
  <c r="E2386" i="4"/>
  <c r="D2386" i="4"/>
  <c r="C2386" i="4"/>
  <c r="B2386" i="4"/>
  <c r="A2386" i="4"/>
  <c r="AN2385" i="4"/>
  <c r="AK2385" i="4"/>
  <c r="AJ2385" i="4"/>
  <c r="AI2385" i="4"/>
  <c r="AH2385" i="4"/>
  <c r="AG2385" i="4"/>
  <c r="AF2385" i="4"/>
  <c r="AE2385" i="4"/>
  <c r="AD2385" i="4"/>
  <c r="AC2385" i="4"/>
  <c r="AB2385" i="4"/>
  <c r="AA2385" i="4"/>
  <c r="Z2385" i="4"/>
  <c r="Y2385" i="4"/>
  <c r="X2385" i="4"/>
  <c r="W2385" i="4"/>
  <c r="V2385" i="4"/>
  <c r="U2385" i="4"/>
  <c r="T2385" i="4"/>
  <c r="S2385" i="4"/>
  <c r="R2385" i="4"/>
  <c r="Q2385" i="4"/>
  <c r="P2385" i="4"/>
  <c r="O2385" i="4"/>
  <c r="N2385" i="4"/>
  <c r="M2385" i="4"/>
  <c r="L2385" i="4"/>
  <c r="K2385" i="4"/>
  <c r="J2385" i="4"/>
  <c r="I2385" i="4"/>
  <c r="H2385" i="4"/>
  <c r="G2385" i="4"/>
  <c r="F2385" i="4"/>
  <c r="E2385" i="4"/>
  <c r="D2385" i="4"/>
  <c r="C2385" i="4"/>
  <c r="B2385" i="4"/>
  <c r="A2385" i="4"/>
  <c r="AN2384" i="4"/>
  <c r="AM2384" i="4"/>
  <c r="AL2384" i="4"/>
  <c r="AK2384" i="4"/>
  <c r="AJ2384" i="4"/>
  <c r="AI2384" i="4"/>
  <c r="AH2384" i="4"/>
  <c r="AG2384" i="4"/>
  <c r="AF2384" i="4"/>
  <c r="AE2384" i="4"/>
  <c r="AD2384" i="4"/>
  <c r="AC2384" i="4"/>
  <c r="AB2384" i="4"/>
  <c r="AA2384" i="4"/>
  <c r="Z2384" i="4"/>
  <c r="Y2384" i="4"/>
  <c r="X2384" i="4"/>
  <c r="W2384" i="4"/>
  <c r="V2384" i="4"/>
  <c r="U2384" i="4"/>
  <c r="T2384" i="4"/>
  <c r="S2384" i="4"/>
  <c r="R2384" i="4"/>
  <c r="Q2384" i="4"/>
  <c r="P2384" i="4"/>
  <c r="O2384" i="4"/>
  <c r="N2384" i="4"/>
  <c r="M2384" i="4"/>
  <c r="L2384" i="4"/>
  <c r="K2384" i="4"/>
  <c r="J2384" i="4"/>
  <c r="I2384" i="4"/>
  <c r="H2384" i="4"/>
  <c r="G2384" i="4"/>
  <c r="F2384" i="4"/>
  <c r="E2384" i="4"/>
  <c r="D2384" i="4"/>
  <c r="C2384" i="4"/>
  <c r="B2384" i="4"/>
  <c r="A2384" i="4"/>
  <c r="AM2383" i="4"/>
  <c r="AL2383" i="4"/>
  <c r="AK2383" i="4"/>
  <c r="AJ2383" i="4"/>
  <c r="AI2383" i="4"/>
  <c r="AH2383" i="4"/>
  <c r="AG2383" i="4"/>
  <c r="AF2383" i="4"/>
  <c r="AE2383" i="4"/>
  <c r="AD2383" i="4"/>
  <c r="AC2383" i="4"/>
  <c r="AB2383" i="4"/>
  <c r="AA2383" i="4"/>
  <c r="Z2383" i="4"/>
  <c r="Y2383" i="4"/>
  <c r="X2383" i="4"/>
  <c r="W2383" i="4"/>
  <c r="V2383" i="4"/>
  <c r="U2383" i="4"/>
  <c r="T2383" i="4"/>
  <c r="S2383" i="4"/>
  <c r="R2383" i="4"/>
  <c r="Q2383" i="4"/>
  <c r="P2383" i="4"/>
  <c r="O2383" i="4"/>
  <c r="N2383" i="4"/>
  <c r="M2383" i="4"/>
  <c r="L2383" i="4"/>
  <c r="K2383" i="4"/>
  <c r="J2383" i="4"/>
  <c r="I2383" i="4"/>
  <c r="H2383" i="4"/>
  <c r="G2383" i="4"/>
  <c r="F2383" i="4"/>
  <c r="E2383" i="4"/>
  <c r="D2383" i="4"/>
  <c r="C2383" i="4"/>
  <c r="B2383" i="4"/>
  <c r="A2383" i="4"/>
  <c r="AM2382" i="4"/>
  <c r="AL2382" i="4"/>
  <c r="AK2382" i="4"/>
  <c r="AJ2382" i="4"/>
  <c r="AI2382" i="4"/>
  <c r="AH2382" i="4"/>
  <c r="AG2382" i="4"/>
  <c r="AF2382" i="4"/>
  <c r="AE2382" i="4"/>
  <c r="AD2382" i="4"/>
  <c r="AC2382" i="4"/>
  <c r="AB2382" i="4"/>
  <c r="AN2382" i="4" s="1"/>
  <c r="AA2382" i="4"/>
  <c r="Z2382" i="4"/>
  <c r="Y2382" i="4"/>
  <c r="X2382" i="4"/>
  <c r="W2382" i="4"/>
  <c r="V2382" i="4"/>
  <c r="U2382" i="4"/>
  <c r="T2382" i="4"/>
  <c r="S2382" i="4"/>
  <c r="R2382" i="4"/>
  <c r="Q2382" i="4"/>
  <c r="P2382" i="4"/>
  <c r="O2382" i="4"/>
  <c r="N2382" i="4"/>
  <c r="M2382" i="4"/>
  <c r="L2382" i="4"/>
  <c r="K2382" i="4"/>
  <c r="J2382" i="4"/>
  <c r="I2382" i="4"/>
  <c r="H2382" i="4"/>
  <c r="G2382" i="4"/>
  <c r="F2382" i="4"/>
  <c r="E2382" i="4"/>
  <c r="D2382" i="4"/>
  <c r="AO2382" i="4" s="1"/>
  <c r="C2382" i="4"/>
  <c r="B2382" i="4"/>
  <c r="A2382" i="4"/>
  <c r="AN2381" i="4"/>
  <c r="AL2381" i="4"/>
  <c r="AK2381" i="4"/>
  <c r="AJ2381" i="4"/>
  <c r="AI2381" i="4"/>
  <c r="AH2381" i="4"/>
  <c r="AG2381" i="4"/>
  <c r="AF2381" i="4"/>
  <c r="AE2381" i="4"/>
  <c r="AD2381" i="4"/>
  <c r="AC2381" i="4"/>
  <c r="AB2381" i="4"/>
  <c r="AA2381" i="4"/>
  <c r="Z2381" i="4"/>
  <c r="Y2381" i="4"/>
  <c r="AM2381" i="4" s="1"/>
  <c r="X2381" i="4"/>
  <c r="W2381" i="4"/>
  <c r="V2381" i="4"/>
  <c r="U2381" i="4"/>
  <c r="T2381" i="4"/>
  <c r="S2381" i="4"/>
  <c r="R2381" i="4"/>
  <c r="Q2381" i="4"/>
  <c r="P2381" i="4"/>
  <c r="O2381" i="4"/>
  <c r="N2381" i="4"/>
  <c r="M2381" i="4"/>
  <c r="L2381" i="4"/>
  <c r="K2381" i="4"/>
  <c r="J2381" i="4"/>
  <c r="I2381" i="4"/>
  <c r="H2381" i="4"/>
  <c r="G2381" i="4"/>
  <c r="F2381" i="4"/>
  <c r="AO2381" i="4" s="1"/>
  <c r="E2381" i="4"/>
  <c r="D2381" i="4"/>
  <c r="C2381" i="4"/>
  <c r="B2381" i="4"/>
  <c r="A2381" i="4"/>
  <c r="AN2380" i="4"/>
  <c r="AL2380" i="4"/>
  <c r="AK2380" i="4"/>
  <c r="AJ2380" i="4"/>
  <c r="AI2380" i="4"/>
  <c r="AH2380" i="4"/>
  <c r="AG2380" i="4"/>
  <c r="AF2380" i="4"/>
  <c r="AE2380" i="4"/>
  <c r="AD2380" i="4"/>
  <c r="AC2380" i="4"/>
  <c r="AB2380" i="4"/>
  <c r="AA2380" i="4"/>
  <c r="Z2380" i="4"/>
  <c r="Y2380" i="4"/>
  <c r="AM2380" i="4" s="1"/>
  <c r="X2380" i="4"/>
  <c r="W2380" i="4"/>
  <c r="V2380" i="4"/>
  <c r="U2380" i="4"/>
  <c r="T2380" i="4"/>
  <c r="S2380" i="4"/>
  <c r="R2380" i="4"/>
  <c r="Q2380" i="4"/>
  <c r="P2380" i="4"/>
  <c r="O2380" i="4"/>
  <c r="N2380" i="4"/>
  <c r="M2380" i="4"/>
  <c r="L2380" i="4"/>
  <c r="K2380" i="4"/>
  <c r="J2380" i="4"/>
  <c r="I2380" i="4"/>
  <c r="H2380" i="4"/>
  <c r="G2380" i="4"/>
  <c r="F2380" i="4"/>
  <c r="E2380" i="4"/>
  <c r="D2380" i="4"/>
  <c r="C2380" i="4"/>
  <c r="AO2380" i="4" s="1"/>
  <c r="B2380" i="4"/>
  <c r="A2380" i="4"/>
  <c r="AM2379" i="4"/>
  <c r="AL2379" i="4"/>
  <c r="AK2379" i="4"/>
  <c r="AJ2379" i="4"/>
  <c r="AI2379" i="4"/>
  <c r="AH2379" i="4"/>
  <c r="AG2379" i="4"/>
  <c r="AF2379" i="4"/>
  <c r="AE2379" i="4"/>
  <c r="AD2379" i="4"/>
  <c r="AC2379" i="4"/>
  <c r="AB2379" i="4"/>
  <c r="AA2379" i="4"/>
  <c r="Z2379" i="4"/>
  <c r="Y2379" i="4"/>
  <c r="X2379" i="4"/>
  <c r="W2379" i="4"/>
  <c r="V2379" i="4"/>
  <c r="U2379" i="4"/>
  <c r="T2379" i="4"/>
  <c r="S2379" i="4"/>
  <c r="R2379" i="4"/>
  <c r="Q2379" i="4"/>
  <c r="P2379" i="4"/>
  <c r="O2379" i="4"/>
  <c r="N2379" i="4"/>
  <c r="M2379" i="4"/>
  <c r="L2379" i="4"/>
  <c r="K2379" i="4"/>
  <c r="J2379" i="4"/>
  <c r="I2379" i="4"/>
  <c r="H2379" i="4"/>
  <c r="G2379" i="4"/>
  <c r="F2379" i="4"/>
  <c r="E2379" i="4"/>
  <c r="D2379" i="4"/>
  <c r="C2379" i="4"/>
  <c r="B2379" i="4"/>
  <c r="A2379" i="4"/>
  <c r="AM2378" i="4"/>
  <c r="AL2378" i="4"/>
  <c r="AK2378" i="4"/>
  <c r="AJ2378" i="4"/>
  <c r="AI2378" i="4"/>
  <c r="AH2378" i="4"/>
  <c r="AG2378" i="4"/>
  <c r="AF2378" i="4"/>
  <c r="AE2378" i="4"/>
  <c r="AD2378" i="4"/>
  <c r="AC2378" i="4"/>
  <c r="AB2378" i="4"/>
  <c r="AN2378" i="4" s="1"/>
  <c r="AA2378" i="4"/>
  <c r="Z2378" i="4"/>
  <c r="Y2378" i="4"/>
  <c r="X2378" i="4"/>
  <c r="W2378" i="4"/>
  <c r="V2378" i="4"/>
  <c r="U2378" i="4"/>
  <c r="T2378" i="4"/>
  <c r="S2378" i="4"/>
  <c r="R2378" i="4"/>
  <c r="Q2378" i="4"/>
  <c r="P2378" i="4"/>
  <c r="O2378" i="4"/>
  <c r="N2378" i="4"/>
  <c r="M2378" i="4"/>
  <c r="L2378" i="4"/>
  <c r="K2378" i="4"/>
  <c r="J2378" i="4"/>
  <c r="I2378" i="4"/>
  <c r="H2378" i="4"/>
  <c r="G2378" i="4"/>
  <c r="F2378" i="4"/>
  <c r="E2378" i="4"/>
  <c r="D2378" i="4"/>
  <c r="AO2378" i="4" s="1"/>
  <c r="C2378" i="4"/>
  <c r="B2378" i="4"/>
  <c r="A2378" i="4"/>
  <c r="AN2377" i="4"/>
  <c r="AL2377" i="4"/>
  <c r="AK2377" i="4"/>
  <c r="AJ2377" i="4"/>
  <c r="AI2377" i="4"/>
  <c r="AH2377" i="4"/>
  <c r="AG2377" i="4"/>
  <c r="AF2377" i="4"/>
  <c r="AE2377" i="4"/>
  <c r="AD2377" i="4"/>
  <c r="AC2377" i="4"/>
  <c r="AB2377" i="4"/>
  <c r="AA2377" i="4"/>
  <c r="Z2377" i="4"/>
  <c r="Y2377" i="4"/>
  <c r="AM2377" i="4" s="1"/>
  <c r="X2377" i="4"/>
  <c r="W2377" i="4"/>
  <c r="V2377" i="4"/>
  <c r="U2377" i="4"/>
  <c r="T2377" i="4"/>
  <c r="S2377" i="4"/>
  <c r="R2377" i="4"/>
  <c r="Q2377" i="4"/>
  <c r="P2377" i="4"/>
  <c r="O2377" i="4"/>
  <c r="N2377" i="4"/>
  <c r="M2377" i="4"/>
  <c r="L2377" i="4"/>
  <c r="K2377" i="4"/>
  <c r="J2377" i="4"/>
  <c r="I2377" i="4"/>
  <c r="H2377" i="4"/>
  <c r="G2377" i="4"/>
  <c r="F2377" i="4"/>
  <c r="E2377" i="4"/>
  <c r="D2377" i="4"/>
  <c r="C2377" i="4"/>
  <c r="B2377" i="4"/>
  <c r="A2377" i="4"/>
  <c r="AN2376" i="4"/>
  <c r="AL2376" i="4"/>
  <c r="AK2376" i="4"/>
  <c r="AJ2376" i="4"/>
  <c r="AI2376" i="4"/>
  <c r="AH2376" i="4"/>
  <c r="AG2376" i="4"/>
  <c r="AF2376" i="4"/>
  <c r="AE2376" i="4"/>
  <c r="AD2376" i="4"/>
  <c r="AC2376" i="4"/>
  <c r="AB2376" i="4"/>
  <c r="AA2376" i="4"/>
  <c r="Z2376" i="4"/>
  <c r="Y2376" i="4"/>
  <c r="AM2376" i="4" s="1"/>
  <c r="X2376" i="4"/>
  <c r="W2376" i="4"/>
  <c r="V2376" i="4"/>
  <c r="U2376" i="4"/>
  <c r="T2376" i="4"/>
  <c r="S2376" i="4"/>
  <c r="R2376" i="4"/>
  <c r="Q2376" i="4"/>
  <c r="P2376" i="4"/>
  <c r="O2376" i="4"/>
  <c r="N2376" i="4"/>
  <c r="M2376" i="4"/>
  <c r="L2376" i="4"/>
  <c r="K2376" i="4"/>
  <c r="J2376" i="4"/>
  <c r="I2376" i="4"/>
  <c r="H2376" i="4"/>
  <c r="G2376" i="4"/>
  <c r="F2376" i="4"/>
  <c r="E2376" i="4"/>
  <c r="D2376" i="4"/>
  <c r="C2376" i="4"/>
  <c r="AO2376" i="4" s="1"/>
  <c r="B2376" i="4"/>
  <c r="A2376" i="4"/>
  <c r="AM2375" i="4"/>
  <c r="AL2375" i="4"/>
  <c r="AK2375" i="4"/>
  <c r="AJ2375" i="4"/>
  <c r="AI2375" i="4"/>
  <c r="AH2375" i="4"/>
  <c r="AG2375" i="4"/>
  <c r="AF2375" i="4"/>
  <c r="AE2375" i="4"/>
  <c r="AD2375" i="4"/>
  <c r="AC2375" i="4"/>
  <c r="AB2375" i="4"/>
  <c r="AA2375" i="4"/>
  <c r="Z2375" i="4"/>
  <c r="Y2375" i="4"/>
  <c r="X2375" i="4"/>
  <c r="W2375" i="4"/>
  <c r="V2375" i="4"/>
  <c r="U2375" i="4"/>
  <c r="T2375" i="4"/>
  <c r="S2375" i="4"/>
  <c r="R2375" i="4"/>
  <c r="Q2375" i="4"/>
  <c r="P2375" i="4"/>
  <c r="O2375" i="4"/>
  <c r="N2375" i="4"/>
  <c r="M2375" i="4"/>
  <c r="L2375" i="4"/>
  <c r="K2375" i="4"/>
  <c r="J2375" i="4"/>
  <c r="I2375" i="4"/>
  <c r="H2375" i="4"/>
  <c r="G2375" i="4"/>
  <c r="F2375" i="4"/>
  <c r="E2375" i="4"/>
  <c r="D2375" i="4"/>
  <c r="C2375" i="4"/>
  <c r="AO2375" i="4" s="1"/>
  <c r="B2375" i="4"/>
  <c r="A2375" i="4"/>
  <c r="AM2374" i="4"/>
  <c r="AL2374" i="4"/>
  <c r="AK2374" i="4"/>
  <c r="AJ2374" i="4"/>
  <c r="AI2374" i="4"/>
  <c r="AH2374" i="4"/>
  <c r="AG2374" i="4"/>
  <c r="AF2374" i="4"/>
  <c r="AE2374" i="4"/>
  <c r="AD2374" i="4"/>
  <c r="AC2374" i="4"/>
  <c r="AB2374" i="4"/>
  <c r="AN2374" i="4" s="1"/>
  <c r="AA2374" i="4"/>
  <c r="Z2374" i="4"/>
  <c r="Y2374" i="4"/>
  <c r="X2374" i="4"/>
  <c r="W2374" i="4"/>
  <c r="V2374" i="4"/>
  <c r="U2374" i="4"/>
  <c r="T2374" i="4"/>
  <c r="S2374" i="4"/>
  <c r="R2374" i="4"/>
  <c r="Q2374" i="4"/>
  <c r="P2374" i="4"/>
  <c r="O2374" i="4"/>
  <c r="N2374" i="4"/>
  <c r="M2374" i="4"/>
  <c r="L2374" i="4"/>
  <c r="K2374" i="4"/>
  <c r="J2374" i="4"/>
  <c r="I2374" i="4"/>
  <c r="H2374" i="4"/>
  <c r="G2374" i="4"/>
  <c r="F2374" i="4"/>
  <c r="E2374" i="4"/>
  <c r="D2374" i="4"/>
  <c r="C2374" i="4"/>
  <c r="B2374" i="4"/>
  <c r="A2374" i="4"/>
  <c r="AN2373" i="4"/>
  <c r="AL2373" i="4"/>
  <c r="AK2373" i="4"/>
  <c r="AJ2373" i="4"/>
  <c r="AI2373" i="4"/>
  <c r="AH2373" i="4"/>
  <c r="AG2373" i="4"/>
  <c r="AF2373" i="4"/>
  <c r="AE2373" i="4"/>
  <c r="AD2373" i="4"/>
  <c r="AC2373" i="4"/>
  <c r="AB2373" i="4"/>
  <c r="AA2373" i="4"/>
  <c r="Z2373" i="4"/>
  <c r="Y2373" i="4"/>
  <c r="AM2373" i="4" s="1"/>
  <c r="X2373" i="4"/>
  <c r="W2373" i="4"/>
  <c r="V2373" i="4"/>
  <c r="U2373" i="4"/>
  <c r="T2373" i="4"/>
  <c r="S2373" i="4"/>
  <c r="R2373" i="4"/>
  <c r="Q2373" i="4"/>
  <c r="P2373" i="4"/>
  <c r="O2373" i="4"/>
  <c r="N2373" i="4"/>
  <c r="M2373" i="4"/>
  <c r="L2373" i="4"/>
  <c r="K2373" i="4"/>
  <c r="J2373" i="4"/>
  <c r="I2373" i="4"/>
  <c r="H2373" i="4"/>
  <c r="G2373" i="4"/>
  <c r="F2373" i="4"/>
  <c r="E2373" i="4"/>
  <c r="D2373" i="4"/>
  <c r="C2373" i="4"/>
  <c r="B2373" i="4"/>
  <c r="A2373" i="4"/>
  <c r="AN2372" i="4"/>
  <c r="AL2372" i="4"/>
  <c r="AK2372" i="4"/>
  <c r="AJ2372" i="4"/>
  <c r="AI2372" i="4"/>
  <c r="AH2372" i="4"/>
  <c r="AG2372" i="4"/>
  <c r="AF2372" i="4"/>
  <c r="AE2372" i="4"/>
  <c r="AD2372" i="4"/>
  <c r="AC2372" i="4"/>
  <c r="AB2372" i="4"/>
  <c r="AA2372" i="4"/>
  <c r="Z2372" i="4"/>
  <c r="Y2372" i="4"/>
  <c r="AM2372" i="4" s="1"/>
  <c r="X2372" i="4"/>
  <c r="W2372" i="4"/>
  <c r="V2372" i="4"/>
  <c r="U2372" i="4"/>
  <c r="T2372" i="4"/>
  <c r="S2372" i="4"/>
  <c r="R2372" i="4"/>
  <c r="Q2372" i="4"/>
  <c r="P2372" i="4"/>
  <c r="O2372" i="4"/>
  <c r="N2372" i="4"/>
  <c r="M2372" i="4"/>
  <c r="L2372" i="4"/>
  <c r="K2372" i="4"/>
  <c r="J2372" i="4"/>
  <c r="I2372" i="4"/>
  <c r="H2372" i="4"/>
  <c r="G2372" i="4"/>
  <c r="F2372" i="4"/>
  <c r="E2372" i="4"/>
  <c r="D2372" i="4"/>
  <c r="C2372" i="4"/>
  <c r="AO2372" i="4" s="1"/>
  <c r="B2372" i="4"/>
  <c r="A2372" i="4"/>
  <c r="AM2371" i="4"/>
  <c r="AL2371" i="4"/>
  <c r="AK2371" i="4"/>
  <c r="AJ2371" i="4"/>
  <c r="AI2371" i="4"/>
  <c r="AH2371" i="4"/>
  <c r="AG2371" i="4"/>
  <c r="AF2371" i="4"/>
  <c r="AE2371" i="4"/>
  <c r="AD2371" i="4"/>
  <c r="AC2371" i="4"/>
  <c r="AB2371" i="4"/>
  <c r="AA2371" i="4"/>
  <c r="Z2371" i="4"/>
  <c r="Y2371" i="4"/>
  <c r="X2371" i="4"/>
  <c r="W2371" i="4"/>
  <c r="V2371" i="4"/>
  <c r="U2371" i="4"/>
  <c r="T2371" i="4"/>
  <c r="S2371" i="4"/>
  <c r="R2371" i="4"/>
  <c r="Q2371" i="4"/>
  <c r="P2371" i="4"/>
  <c r="O2371" i="4"/>
  <c r="N2371" i="4"/>
  <c r="M2371" i="4"/>
  <c r="L2371" i="4"/>
  <c r="K2371" i="4"/>
  <c r="J2371" i="4"/>
  <c r="I2371" i="4"/>
  <c r="H2371" i="4"/>
  <c r="G2371" i="4"/>
  <c r="F2371" i="4"/>
  <c r="E2371" i="4"/>
  <c r="D2371" i="4"/>
  <c r="C2371" i="4"/>
  <c r="B2371" i="4"/>
  <c r="A2371" i="4"/>
  <c r="AM2370" i="4"/>
  <c r="AL2370" i="4"/>
  <c r="AK2370" i="4"/>
  <c r="AJ2370" i="4"/>
  <c r="AI2370" i="4"/>
  <c r="AH2370" i="4"/>
  <c r="AG2370" i="4"/>
  <c r="AF2370" i="4"/>
  <c r="AE2370" i="4"/>
  <c r="AD2370" i="4"/>
  <c r="AC2370" i="4"/>
  <c r="AB2370" i="4"/>
  <c r="AN2370" i="4" s="1"/>
  <c r="AA2370" i="4"/>
  <c r="Z2370" i="4"/>
  <c r="Y2370" i="4"/>
  <c r="X2370" i="4"/>
  <c r="W2370" i="4"/>
  <c r="V2370" i="4"/>
  <c r="U2370" i="4"/>
  <c r="T2370" i="4"/>
  <c r="S2370" i="4"/>
  <c r="R2370" i="4"/>
  <c r="Q2370" i="4"/>
  <c r="P2370" i="4"/>
  <c r="O2370" i="4"/>
  <c r="N2370" i="4"/>
  <c r="M2370" i="4"/>
  <c r="L2370" i="4"/>
  <c r="K2370" i="4"/>
  <c r="J2370" i="4"/>
  <c r="I2370" i="4"/>
  <c r="H2370" i="4"/>
  <c r="G2370" i="4"/>
  <c r="F2370" i="4"/>
  <c r="E2370" i="4"/>
  <c r="D2370" i="4"/>
  <c r="C2370" i="4"/>
  <c r="B2370" i="4"/>
  <c r="A2370" i="4"/>
  <c r="AN2369" i="4"/>
  <c r="AL2369" i="4"/>
  <c r="AK2369" i="4"/>
  <c r="AJ2369" i="4"/>
  <c r="AI2369" i="4"/>
  <c r="AH2369" i="4"/>
  <c r="AG2369" i="4"/>
  <c r="AF2369" i="4"/>
  <c r="AE2369" i="4"/>
  <c r="AD2369" i="4"/>
  <c r="AC2369" i="4"/>
  <c r="AB2369" i="4"/>
  <c r="AA2369" i="4"/>
  <c r="Z2369" i="4"/>
  <c r="Y2369" i="4"/>
  <c r="AM2369" i="4" s="1"/>
  <c r="X2369" i="4"/>
  <c r="W2369" i="4"/>
  <c r="V2369" i="4"/>
  <c r="U2369" i="4"/>
  <c r="T2369" i="4"/>
  <c r="S2369" i="4"/>
  <c r="R2369" i="4"/>
  <c r="Q2369" i="4"/>
  <c r="P2369" i="4"/>
  <c r="O2369" i="4"/>
  <c r="N2369" i="4"/>
  <c r="M2369" i="4"/>
  <c r="L2369" i="4"/>
  <c r="K2369" i="4"/>
  <c r="J2369" i="4"/>
  <c r="I2369" i="4"/>
  <c r="H2369" i="4"/>
  <c r="G2369" i="4"/>
  <c r="F2369" i="4"/>
  <c r="AO2369" i="4" s="1"/>
  <c r="E2369" i="4"/>
  <c r="D2369" i="4"/>
  <c r="C2369" i="4"/>
  <c r="B2369" i="4"/>
  <c r="A2369" i="4"/>
  <c r="AN2368" i="4"/>
  <c r="AL2368" i="4"/>
  <c r="AK2368" i="4"/>
  <c r="AJ2368" i="4"/>
  <c r="AI2368" i="4"/>
  <c r="AH2368" i="4"/>
  <c r="AG2368" i="4"/>
  <c r="AF2368" i="4"/>
  <c r="AE2368" i="4"/>
  <c r="AD2368" i="4"/>
  <c r="AC2368" i="4"/>
  <c r="AB2368" i="4"/>
  <c r="AA2368" i="4"/>
  <c r="Z2368" i="4"/>
  <c r="Y2368" i="4"/>
  <c r="AM2368" i="4" s="1"/>
  <c r="X2368" i="4"/>
  <c r="W2368" i="4"/>
  <c r="V2368" i="4"/>
  <c r="U2368" i="4"/>
  <c r="T2368" i="4"/>
  <c r="S2368" i="4"/>
  <c r="R2368" i="4"/>
  <c r="Q2368" i="4"/>
  <c r="P2368" i="4"/>
  <c r="O2368" i="4"/>
  <c r="N2368" i="4"/>
  <c r="M2368" i="4"/>
  <c r="L2368" i="4"/>
  <c r="K2368" i="4"/>
  <c r="J2368" i="4"/>
  <c r="I2368" i="4"/>
  <c r="H2368" i="4"/>
  <c r="G2368" i="4"/>
  <c r="F2368" i="4"/>
  <c r="E2368" i="4"/>
  <c r="D2368" i="4"/>
  <c r="C2368" i="4"/>
  <c r="B2368" i="4"/>
  <c r="A2368" i="4"/>
  <c r="AM2367" i="4"/>
  <c r="AL2367" i="4"/>
  <c r="AK2367" i="4"/>
  <c r="AJ2367" i="4"/>
  <c r="AI2367" i="4"/>
  <c r="AH2367" i="4"/>
  <c r="AG2367" i="4"/>
  <c r="AF2367" i="4"/>
  <c r="AE2367" i="4"/>
  <c r="AD2367" i="4"/>
  <c r="AC2367" i="4"/>
  <c r="AB2367" i="4"/>
  <c r="AA2367" i="4"/>
  <c r="Z2367" i="4"/>
  <c r="Y2367" i="4"/>
  <c r="X2367" i="4"/>
  <c r="W2367" i="4"/>
  <c r="V2367" i="4"/>
  <c r="U2367" i="4"/>
  <c r="T2367" i="4"/>
  <c r="S2367" i="4"/>
  <c r="R2367" i="4"/>
  <c r="Q2367" i="4"/>
  <c r="P2367" i="4"/>
  <c r="O2367" i="4"/>
  <c r="N2367" i="4"/>
  <c r="M2367" i="4"/>
  <c r="L2367" i="4"/>
  <c r="K2367" i="4"/>
  <c r="J2367" i="4"/>
  <c r="I2367" i="4"/>
  <c r="H2367" i="4"/>
  <c r="G2367" i="4"/>
  <c r="F2367" i="4"/>
  <c r="E2367" i="4"/>
  <c r="D2367" i="4"/>
  <c r="C2367" i="4"/>
  <c r="B2367" i="4"/>
  <c r="A2367" i="4"/>
  <c r="AM2366" i="4"/>
  <c r="AL2366" i="4"/>
  <c r="AK2366" i="4"/>
  <c r="AJ2366" i="4"/>
  <c r="AI2366" i="4"/>
  <c r="AH2366" i="4"/>
  <c r="AG2366" i="4"/>
  <c r="AF2366" i="4"/>
  <c r="AE2366" i="4"/>
  <c r="AD2366" i="4"/>
  <c r="AC2366" i="4"/>
  <c r="AB2366" i="4"/>
  <c r="AN2366" i="4" s="1"/>
  <c r="AA2366" i="4"/>
  <c r="Z2366" i="4"/>
  <c r="Y2366" i="4"/>
  <c r="X2366" i="4"/>
  <c r="W2366" i="4"/>
  <c r="V2366" i="4"/>
  <c r="U2366" i="4"/>
  <c r="T2366" i="4"/>
  <c r="S2366" i="4"/>
  <c r="R2366" i="4"/>
  <c r="Q2366" i="4"/>
  <c r="P2366" i="4"/>
  <c r="O2366" i="4"/>
  <c r="N2366" i="4"/>
  <c r="M2366" i="4"/>
  <c r="L2366" i="4"/>
  <c r="K2366" i="4"/>
  <c r="J2366" i="4"/>
  <c r="I2366" i="4"/>
  <c r="H2366" i="4"/>
  <c r="G2366" i="4"/>
  <c r="F2366" i="4"/>
  <c r="E2366" i="4"/>
  <c r="D2366" i="4"/>
  <c r="AO2366" i="4" s="1"/>
  <c r="C2366" i="4"/>
  <c r="B2366" i="4"/>
  <c r="A2366" i="4"/>
  <c r="AN2365" i="4"/>
  <c r="AL2365" i="4"/>
  <c r="AK2365" i="4"/>
  <c r="AJ2365" i="4"/>
  <c r="AI2365" i="4"/>
  <c r="AH2365" i="4"/>
  <c r="AG2365" i="4"/>
  <c r="AF2365" i="4"/>
  <c r="AE2365" i="4"/>
  <c r="AD2365" i="4"/>
  <c r="AC2365" i="4"/>
  <c r="AB2365" i="4"/>
  <c r="AA2365" i="4"/>
  <c r="Z2365" i="4"/>
  <c r="Y2365" i="4"/>
  <c r="AM2365" i="4" s="1"/>
  <c r="X2365" i="4"/>
  <c r="W2365" i="4"/>
  <c r="V2365" i="4"/>
  <c r="U2365" i="4"/>
  <c r="T2365" i="4"/>
  <c r="S2365" i="4"/>
  <c r="R2365" i="4"/>
  <c r="Q2365" i="4"/>
  <c r="P2365" i="4"/>
  <c r="O2365" i="4"/>
  <c r="N2365" i="4"/>
  <c r="M2365" i="4"/>
  <c r="L2365" i="4"/>
  <c r="K2365" i="4"/>
  <c r="J2365" i="4"/>
  <c r="I2365" i="4"/>
  <c r="H2365" i="4"/>
  <c r="G2365" i="4"/>
  <c r="F2365" i="4"/>
  <c r="AO2365" i="4" s="1"/>
  <c r="E2365" i="4"/>
  <c r="D2365" i="4"/>
  <c r="C2365" i="4"/>
  <c r="B2365" i="4"/>
  <c r="A2365" i="4"/>
  <c r="AN2364" i="4"/>
  <c r="AL2364" i="4"/>
  <c r="AK2364" i="4"/>
  <c r="AJ2364" i="4"/>
  <c r="AI2364" i="4"/>
  <c r="AH2364" i="4"/>
  <c r="AG2364" i="4"/>
  <c r="AF2364" i="4"/>
  <c r="AE2364" i="4"/>
  <c r="AD2364" i="4"/>
  <c r="AC2364" i="4"/>
  <c r="AB2364" i="4"/>
  <c r="AA2364" i="4"/>
  <c r="Z2364" i="4"/>
  <c r="Y2364" i="4"/>
  <c r="AM2364" i="4" s="1"/>
  <c r="X2364" i="4"/>
  <c r="W2364" i="4"/>
  <c r="V2364" i="4"/>
  <c r="U2364" i="4"/>
  <c r="T2364" i="4"/>
  <c r="S2364" i="4"/>
  <c r="R2364" i="4"/>
  <c r="Q2364" i="4"/>
  <c r="P2364" i="4"/>
  <c r="O2364" i="4"/>
  <c r="N2364" i="4"/>
  <c r="M2364" i="4"/>
  <c r="L2364" i="4"/>
  <c r="K2364" i="4"/>
  <c r="J2364" i="4"/>
  <c r="I2364" i="4"/>
  <c r="H2364" i="4"/>
  <c r="G2364" i="4"/>
  <c r="F2364" i="4"/>
  <c r="E2364" i="4"/>
  <c r="D2364" i="4"/>
  <c r="C2364" i="4"/>
  <c r="B2364" i="4"/>
  <c r="A2364" i="4"/>
  <c r="AM2363" i="4"/>
  <c r="AL2363" i="4"/>
  <c r="AK2363" i="4"/>
  <c r="AJ2363" i="4"/>
  <c r="AI2363" i="4"/>
  <c r="AH2363" i="4"/>
  <c r="AG2363" i="4"/>
  <c r="AF2363" i="4"/>
  <c r="AE2363" i="4"/>
  <c r="AD2363" i="4"/>
  <c r="AC2363" i="4"/>
  <c r="AB2363" i="4"/>
  <c r="AA2363" i="4"/>
  <c r="Z2363" i="4"/>
  <c r="Y2363" i="4"/>
  <c r="X2363" i="4"/>
  <c r="W2363" i="4"/>
  <c r="V2363" i="4"/>
  <c r="U2363" i="4"/>
  <c r="T2363" i="4"/>
  <c r="S2363" i="4"/>
  <c r="R2363" i="4"/>
  <c r="Q2363" i="4"/>
  <c r="P2363" i="4"/>
  <c r="O2363" i="4"/>
  <c r="N2363" i="4"/>
  <c r="M2363" i="4"/>
  <c r="L2363" i="4"/>
  <c r="K2363" i="4"/>
  <c r="J2363" i="4"/>
  <c r="I2363" i="4"/>
  <c r="H2363" i="4"/>
  <c r="G2363" i="4"/>
  <c r="F2363" i="4"/>
  <c r="E2363" i="4"/>
  <c r="D2363" i="4"/>
  <c r="C2363" i="4"/>
  <c r="B2363" i="4"/>
  <c r="A2363" i="4"/>
  <c r="AM2362" i="4"/>
  <c r="AL2362" i="4"/>
  <c r="AK2362" i="4"/>
  <c r="AJ2362" i="4"/>
  <c r="AI2362" i="4"/>
  <c r="AH2362" i="4"/>
  <c r="AG2362" i="4"/>
  <c r="AF2362" i="4"/>
  <c r="AE2362" i="4"/>
  <c r="AD2362" i="4"/>
  <c r="AC2362" i="4"/>
  <c r="AB2362" i="4"/>
  <c r="AN2362" i="4" s="1"/>
  <c r="AA2362" i="4"/>
  <c r="Z2362" i="4"/>
  <c r="Y2362" i="4"/>
  <c r="X2362" i="4"/>
  <c r="W2362" i="4"/>
  <c r="V2362" i="4"/>
  <c r="U2362" i="4"/>
  <c r="T2362" i="4"/>
  <c r="S2362" i="4"/>
  <c r="R2362" i="4"/>
  <c r="Q2362" i="4"/>
  <c r="P2362" i="4"/>
  <c r="O2362" i="4"/>
  <c r="N2362" i="4"/>
  <c r="M2362" i="4"/>
  <c r="L2362" i="4"/>
  <c r="K2362" i="4"/>
  <c r="J2362" i="4"/>
  <c r="I2362" i="4"/>
  <c r="H2362" i="4"/>
  <c r="G2362" i="4"/>
  <c r="F2362" i="4"/>
  <c r="E2362" i="4"/>
  <c r="D2362" i="4"/>
  <c r="AO2362" i="4" s="1"/>
  <c r="C2362" i="4"/>
  <c r="B2362" i="4"/>
  <c r="A2362" i="4"/>
  <c r="AN2361" i="4"/>
  <c r="AL2361" i="4"/>
  <c r="AK2361" i="4"/>
  <c r="AJ2361" i="4"/>
  <c r="AI2361" i="4"/>
  <c r="AH2361" i="4"/>
  <c r="AG2361" i="4"/>
  <c r="AF2361" i="4"/>
  <c r="AE2361" i="4"/>
  <c r="AD2361" i="4"/>
  <c r="AC2361" i="4"/>
  <c r="AB2361" i="4"/>
  <c r="AA2361" i="4"/>
  <c r="Z2361" i="4"/>
  <c r="Y2361" i="4"/>
  <c r="AM2361" i="4" s="1"/>
  <c r="X2361" i="4"/>
  <c r="W2361" i="4"/>
  <c r="V2361" i="4"/>
  <c r="U2361" i="4"/>
  <c r="T2361" i="4"/>
  <c r="S2361" i="4"/>
  <c r="R2361" i="4"/>
  <c r="Q2361" i="4"/>
  <c r="P2361" i="4"/>
  <c r="O2361" i="4"/>
  <c r="N2361" i="4"/>
  <c r="M2361" i="4"/>
  <c r="L2361" i="4"/>
  <c r="K2361" i="4"/>
  <c r="J2361" i="4"/>
  <c r="I2361" i="4"/>
  <c r="H2361" i="4"/>
  <c r="G2361" i="4"/>
  <c r="F2361" i="4"/>
  <c r="E2361" i="4"/>
  <c r="D2361" i="4"/>
  <c r="C2361" i="4"/>
  <c r="B2361" i="4"/>
  <c r="A2361" i="4"/>
  <c r="AN2360" i="4"/>
  <c r="AL2360" i="4"/>
  <c r="AK2360" i="4"/>
  <c r="AJ2360" i="4"/>
  <c r="AI2360" i="4"/>
  <c r="AH2360" i="4"/>
  <c r="AG2360" i="4"/>
  <c r="AF2360" i="4"/>
  <c r="AE2360" i="4"/>
  <c r="AD2360" i="4"/>
  <c r="AC2360" i="4"/>
  <c r="AB2360" i="4"/>
  <c r="AA2360" i="4"/>
  <c r="Z2360" i="4"/>
  <c r="Y2360" i="4"/>
  <c r="AM2360" i="4" s="1"/>
  <c r="X2360" i="4"/>
  <c r="W2360" i="4"/>
  <c r="V2360" i="4"/>
  <c r="U2360" i="4"/>
  <c r="T2360" i="4"/>
  <c r="S2360" i="4"/>
  <c r="R2360" i="4"/>
  <c r="Q2360" i="4"/>
  <c r="P2360" i="4"/>
  <c r="O2360" i="4"/>
  <c r="N2360" i="4"/>
  <c r="M2360" i="4"/>
  <c r="L2360" i="4"/>
  <c r="K2360" i="4"/>
  <c r="J2360" i="4"/>
  <c r="I2360" i="4"/>
  <c r="H2360" i="4"/>
  <c r="G2360" i="4"/>
  <c r="F2360" i="4"/>
  <c r="E2360" i="4"/>
  <c r="D2360" i="4"/>
  <c r="C2360" i="4"/>
  <c r="AO2360" i="4" s="1"/>
  <c r="B2360" i="4"/>
  <c r="A2360" i="4"/>
  <c r="AM2359" i="4"/>
  <c r="AL2359" i="4"/>
  <c r="AK2359" i="4"/>
  <c r="AJ2359" i="4"/>
  <c r="AI2359" i="4"/>
  <c r="AH2359" i="4"/>
  <c r="AG2359" i="4"/>
  <c r="AF2359" i="4"/>
  <c r="AE2359" i="4"/>
  <c r="AD2359" i="4"/>
  <c r="AC2359" i="4"/>
  <c r="AB2359" i="4"/>
  <c r="AA2359" i="4"/>
  <c r="Z2359" i="4"/>
  <c r="Y2359" i="4"/>
  <c r="X2359" i="4"/>
  <c r="W2359" i="4"/>
  <c r="V2359" i="4"/>
  <c r="U2359" i="4"/>
  <c r="T2359" i="4"/>
  <c r="S2359" i="4"/>
  <c r="R2359" i="4"/>
  <c r="Q2359" i="4"/>
  <c r="P2359" i="4"/>
  <c r="O2359" i="4"/>
  <c r="N2359" i="4"/>
  <c r="M2359" i="4"/>
  <c r="L2359" i="4"/>
  <c r="K2359" i="4"/>
  <c r="J2359" i="4"/>
  <c r="I2359" i="4"/>
  <c r="H2359" i="4"/>
  <c r="G2359" i="4"/>
  <c r="F2359" i="4"/>
  <c r="E2359" i="4"/>
  <c r="D2359" i="4"/>
  <c r="C2359" i="4"/>
  <c r="AO2359" i="4" s="1"/>
  <c r="B2359" i="4"/>
  <c r="A2359" i="4"/>
  <c r="AM2358" i="4"/>
  <c r="AL2358" i="4"/>
  <c r="AK2358" i="4"/>
  <c r="AJ2358" i="4"/>
  <c r="AI2358" i="4"/>
  <c r="AH2358" i="4"/>
  <c r="AG2358" i="4"/>
  <c r="AF2358" i="4"/>
  <c r="AE2358" i="4"/>
  <c r="AD2358" i="4"/>
  <c r="AC2358" i="4"/>
  <c r="AB2358" i="4"/>
  <c r="AN2358" i="4" s="1"/>
  <c r="AA2358" i="4"/>
  <c r="Z2358" i="4"/>
  <c r="Y2358" i="4"/>
  <c r="X2358" i="4"/>
  <c r="W2358" i="4"/>
  <c r="V2358" i="4"/>
  <c r="U2358" i="4"/>
  <c r="T2358" i="4"/>
  <c r="S2358" i="4"/>
  <c r="R2358" i="4"/>
  <c r="Q2358" i="4"/>
  <c r="P2358" i="4"/>
  <c r="O2358" i="4"/>
  <c r="N2358" i="4"/>
  <c r="M2358" i="4"/>
  <c r="L2358" i="4"/>
  <c r="K2358" i="4"/>
  <c r="J2358" i="4"/>
  <c r="I2358" i="4"/>
  <c r="H2358" i="4"/>
  <c r="G2358" i="4"/>
  <c r="F2358" i="4"/>
  <c r="E2358" i="4"/>
  <c r="D2358" i="4"/>
  <c r="C2358" i="4"/>
  <c r="B2358" i="4"/>
  <c r="A2358" i="4"/>
  <c r="AN2357" i="4"/>
  <c r="AL2357" i="4"/>
  <c r="AK2357" i="4"/>
  <c r="AJ2357" i="4"/>
  <c r="AI2357" i="4"/>
  <c r="AH2357" i="4"/>
  <c r="AG2357" i="4"/>
  <c r="AF2357" i="4"/>
  <c r="AE2357" i="4"/>
  <c r="AD2357" i="4"/>
  <c r="AC2357" i="4"/>
  <c r="AB2357" i="4"/>
  <c r="AA2357" i="4"/>
  <c r="Z2357" i="4"/>
  <c r="Y2357" i="4"/>
  <c r="AM2357" i="4" s="1"/>
  <c r="X2357" i="4"/>
  <c r="W2357" i="4"/>
  <c r="V2357" i="4"/>
  <c r="U2357" i="4"/>
  <c r="T2357" i="4"/>
  <c r="S2357" i="4"/>
  <c r="R2357" i="4"/>
  <c r="Q2357" i="4"/>
  <c r="P2357" i="4"/>
  <c r="O2357" i="4"/>
  <c r="N2357" i="4"/>
  <c r="M2357" i="4"/>
  <c r="L2357" i="4"/>
  <c r="K2357" i="4"/>
  <c r="J2357" i="4"/>
  <c r="I2357" i="4"/>
  <c r="H2357" i="4"/>
  <c r="G2357" i="4"/>
  <c r="F2357" i="4"/>
  <c r="E2357" i="4"/>
  <c r="D2357" i="4"/>
  <c r="C2357" i="4"/>
  <c r="B2357" i="4"/>
  <c r="A2357" i="4"/>
  <c r="AN2356" i="4"/>
  <c r="AL2356" i="4"/>
  <c r="AK2356" i="4"/>
  <c r="AJ2356" i="4"/>
  <c r="AI2356" i="4"/>
  <c r="AH2356" i="4"/>
  <c r="AG2356" i="4"/>
  <c r="AF2356" i="4"/>
  <c r="AE2356" i="4"/>
  <c r="AD2356" i="4"/>
  <c r="AC2356" i="4"/>
  <c r="AB2356" i="4"/>
  <c r="AA2356" i="4"/>
  <c r="Z2356" i="4"/>
  <c r="Y2356" i="4"/>
  <c r="AM2356" i="4" s="1"/>
  <c r="X2356" i="4"/>
  <c r="W2356" i="4"/>
  <c r="V2356" i="4"/>
  <c r="U2356" i="4"/>
  <c r="T2356" i="4"/>
  <c r="S2356" i="4"/>
  <c r="R2356" i="4"/>
  <c r="Q2356" i="4"/>
  <c r="P2356" i="4"/>
  <c r="O2356" i="4"/>
  <c r="N2356" i="4"/>
  <c r="M2356" i="4"/>
  <c r="L2356" i="4"/>
  <c r="K2356" i="4"/>
  <c r="J2356" i="4"/>
  <c r="I2356" i="4"/>
  <c r="H2356" i="4"/>
  <c r="G2356" i="4"/>
  <c r="F2356" i="4"/>
  <c r="E2356" i="4"/>
  <c r="D2356" i="4"/>
  <c r="C2356" i="4"/>
  <c r="AO2356" i="4" s="1"/>
  <c r="B2356" i="4"/>
  <c r="A2356" i="4"/>
  <c r="AM2355" i="4"/>
  <c r="AL2355" i="4"/>
  <c r="AK2355" i="4"/>
  <c r="AJ2355" i="4"/>
  <c r="AI2355" i="4"/>
  <c r="AH2355" i="4"/>
  <c r="AG2355" i="4"/>
  <c r="AF2355" i="4"/>
  <c r="AE2355" i="4"/>
  <c r="AD2355" i="4"/>
  <c r="AC2355" i="4"/>
  <c r="AB2355" i="4"/>
  <c r="AA2355" i="4"/>
  <c r="Z2355" i="4"/>
  <c r="Y2355" i="4"/>
  <c r="X2355" i="4"/>
  <c r="W2355" i="4"/>
  <c r="V2355" i="4"/>
  <c r="U2355" i="4"/>
  <c r="T2355" i="4"/>
  <c r="S2355" i="4"/>
  <c r="R2355" i="4"/>
  <c r="Q2355" i="4"/>
  <c r="P2355" i="4"/>
  <c r="O2355" i="4"/>
  <c r="N2355" i="4"/>
  <c r="M2355" i="4"/>
  <c r="L2355" i="4"/>
  <c r="K2355" i="4"/>
  <c r="J2355" i="4"/>
  <c r="I2355" i="4"/>
  <c r="H2355" i="4"/>
  <c r="G2355" i="4"/>
  <c r="F2355" i="4"/>
  <c r="E2355" i="4"/>
  <c r="D2355" i="4"/>
  <c r="C2355" i="4"/>
  <c r="AO2355" i="4" s="1"/>
  <c r="B2355" i="4"/>
  <c r="A2355" i="4"/>
  <c r="AM2354" i="4"/>
  <c r="AL2354" i="4"/>
  <c r="AK2354" i="4"/>
  <c r="AJ2354" i="4"/>
  <c r="AI2354" i="4"/>
  <c r="AH2354" i="4"/>
  <c r="AG2354" i="4"/>
  <c r="AF2354" i="4"/>
  <c r="AE2354" i="4"/>
  <c r="AD2354" i="4"/>
  <c r="AC2354" i="4"/>
  <c r="AB2354" i="4"/>
  <c r="AN2354" i="4" s="1"/>
  <c r="AA2354" i="4"/>
  <c r="Z2354" i="4"/>
  <c r="Y2354" i="4"/>
  <c r="X2354" i="4"/>
  <c r="W2354" i="4"/>
  <c r="V2354" i="4"/>
  <c r="U2354" i="4"/>
  <c r="T2354" i="4"/>
  <c r="S2354" i="4"/>
  <c r="R2354" i="4"/>
  <c r="Q2354" i="4"/>
  <c r="P2354" i="4"/>
  <c r="O2354" i="4"/>
  <c r="N2354" i="4"/>
  <c r="M2354" i="4"/>
  <c r="L2354" i="4"/>
  <c r="K2354" i="4"/>
  <c r="J2354" i="4"/>
  <c r="I2354" i="4"/>
  <c r="H2354" i="4"/>
  <c r="G2354" i="4"/>
  <c r="F2354" i="4"/>
  <c r="E2354" i="4"/>
  <c r="D2354" i="4"/>
  <c r="C2354" i="4"/>
  <c r="B2354" i="4"/>
  <c r="A2354" i="4"/>
  <c r="AN2353" i="4"/>
  <c r="AL2353" i="4"/>
  <c r="AK2353" i="4"/>
  <c r="AJ2353" i="4"/>
  <c r="AI2353" i="4"/>
  <c r="AH2353" i="4"/>
  <c r="AG2353" i="4"/>
  <c r="AF2353" i="4"/>
  <c r="AE2353" i="4"/>
  <c r="AD2353" i="4"/>
  <c r="AC2353" i="4"/>
  <c r="AB2353" i="4"/>
  <c r="AA2353" i="4"/>
  <c r="Z2353" i="4"/>
  <c r="Y2353" i="4"/>
  <c r="AM2353" i="4" s="1"/>
  <c r="X2353" i="4"/>
  <c r="W2353" i="4"/>
  <c r="V2353" i="4"/>
  <c r="U2353" i="4"/>
  <c r="T2353" i="4"/>
  <c r="S2353" i="4"/>
  <c r="R2353" i="4"/>
  <c r="Q2353" i="4"/>
  <c r="P2353" i="4"/>
  <c r="O2353" i="4"/>
  <c r="N2353" i="4"/>
  <c r="M2353" i="4"/>
  <c r="L2353" i="4"/>
  <c r="K2353" i="4"/>
  <c r="J2353" i="4"/>
  <c r="I2353" i="4"/>
  <c r="H2353" i="4"/>
  <c r="G2353" i="4"/>
  <c r="F2353" i="4"/>
  <c r="AO2353" i="4" s="1"/>
  <c r="E2353" i="4"/>
  <c r="D2353" i="4"/>
  <c r="C2353" i="4"/>
  <c r="B2353" i="4"/>
  <c r="A2353" i="4"/>
  <c r="AN2352" i="4"/>
  <c r="AL2352" i="4"/>
  <c r="AK2352" i="4"/>
  <c r="AJ2352" i="4"/>
  <c r="AI2352" i="4"/>
  <c r="AH2352" i="4"/>
  <c r="AG2352" i="4"/>
  <c r="AF2352" i="4"/>
  <c r="AE2352" i="4"/>
  <c r="AD2352" i="4"/>
  <c r="AC2352" i="4"/>
  <c r="AB2352" i="4"/>
  <c r="AA2352" i="4"/>
  <c r="Z2352" i="4"/>
  <c r="Y2352" i="4"/>
  <c r="AM2352" i="4" s="1"/>
  <c r="X2352" i="4"/>
  <c r="W2352" i="4"/>
  <c r="V2352" i="4"/>
  <c r="U2352" i="4"/>
  <c r="T2352" i="4"/>
  <c r="S2352" i="4"/>
  <c r="R2352" i="4"/>
  <c r="Q2352" i="4"/>
  <c r="P2352" i="4"/>
  <c r="O2352" i="4"/>
  <c r="N2352" i="4"/>
  <c r="M2352" i="4"/>
  <c r="L2352" i="4"/>
  <c r="K2352" i="4"/>
  <c r="J2352" i="4"/>
  <c r="I2352" i="4"/>
  <c r="H2352" i="4"/>
  <c r="G2352" i="4"/>
  <c r="F2352" i="4"/>
  <c r="E2352" i="4"/>
  <c r="D2352" i="4"/>
  <c r="C2352" i="4"/>
  <c r="B2352" i="4"/>
  <c r="A2352" i="4"/>
  <c r="AM2351" i="4"/>
  <c r="AL2351" i="4"/>
  <c r="AK2351" i="4"/>
  <c r="AJ2351" i="4"/>
  <c r="AI2351" i="4"/>
  <c r="AH2351" i="4"/>
  <c r="AG2351" i="4"/>
  <c r="AF2351" i="4"/>
  <c r="AE2351" i="4"/>
  <c r="AD2351" i="4"/>
  <c r="AC2351" i="4"/>
  <c r="AB2351" i="4"/>
  <c r="AA2351" i="4"/>
  <c r="Z2351" i="4"/>
  <c r="Y2351" i="4"/>
  <c r="X2351" i="4"/>
  <c r="W2351" i="4"/>
  <c r="V2351" i="4"/>
  <c r="U2351" i="4"/>
  <c r="T2351" i="4"/>
  <c r="S2351" i="4"/>
  <c r="R2351" i="4"/>
  <c r="Q2351" i="4"/>
  <c r="P2351" i="4"/>
  <c r="O2351" i="4"/>
  <c r="N2351" i="4"/>
  <c r="M2351" i="4"/>
  <c r="L2351" i="4"/>
  <c r="K2351" i="4"/>
  <c r="J2351" i="4"/>
  <c r="I2351" i="4"/>
  <c r="H2351" i="4"/>
  <c r="G2351" i="4"/>
  <c r="F2351" i="4"/>
  <c r="E2351" i="4"/>
  <c r="D2351" i="4"/>
  <c r="C2351" i="4"/>
  <c r="B2351" i="4"/>
  <c r="A2351" i="4"/>
  <c r="AM2350" i="4"/>
  <c r="AL2350" i="4"/>
  <c r="AK2350" i="4"/>
  <c r="AJ2350" i="4"/>
  <c r="AI2350" i="4"/>
  <c r="AH2350" i="4"/>
  <c r="AG2350" i="4"/>
  <c r="AF2350" i="4"/>
  <c r="AE2350" i="4"/>
  <c r="AD2350" i="4"/>
  <c r="AC2350" i="4"/>
  <c r="AB2350" i="4"/>
  <c r="AN2350" i="4" s="1"/>
  <c r="AA2350" i="4"/>
  <c r="Z2350" i="4"/>
  <c r="Y2350" i="4"/>
  <c r="X2350" i="4"/>
  <c r="W2350" i="4"/>
  <c r="V2350" i="4"/>
  <c r="U2350" i="4"/>
  <c r="T2350" i="4"/>
  <c r="S2350" i="4"/>
  <c r="R2350" i="4"/>
  <c r="Q2350" i="4"/>
  <c r="P2350" i="4"/>
  <c r="O2350" i="4"/>
  <c r="N2350" i="4"/>
  <c r="M2350" i="4"/>
  <c r="L2350" i="4"/>
  <c r="K2350" i="4"/>
  <c r="J2350" i="4"/>
  <c r="I2350" i="4"/>
  <c r="H2350" i="4"/>
  <c r="G2350" i="4"/>
  <c r="F2350" i="4"/>
  <c r="E2350" i="4"/>
  <c r="D2350" i="4"/>
  <c r="AO2350" i="4" s="1"/>
  <c r="C2350" i="4"/>
  <c r="B2350" i="4"/>
  <c r="A2350" i="4"/>
  <c r="AN2349" i="4"/>
  <c r="AL2349" i="4"/>
  <c r="AK2349" i="4"/>
  <c r="AJ2349" i="4"/>
  <c r="AI2349" i="4"/>
  <c r="AH2349" i="4"/>
  <c r="AG2349" i="4"/>
  <c r="AF2349" i="4"/>
  <c r="AE2349" i="4"/>
  <c r="AD2349" i="4"/>
  <c r="AC2349" i="4"/>
  <c r="AB2349" i="4"/>
  <c r="AA2349" i="4"/>
  <c r="Z2349" i="4"/>
  <c r="Y2349" i="4"/>
  <c r="AM2349" i="4" s="1"/>
  <c r="X2349" i="4"/>
  <c r="W2349" i="4"/>
  <c r="V2349" i="4"/>
  <c r="U2349" i="4"/>
  <c r="T2349" i="4"/>
  <c r="S2349" i="4"/>
  <c r="R2349" i="4"/>
  <c r="Q2349" i="4"/>
  <c r="P2349" i="4"/>
  <c r="O2349" i="4"/>
  <c r="N2349" i="4"/>
  <c r="M2349" i="4"/>
  <c r="L2349" i="4"/>
  <c r="K2349" i="4"/>
  <c r="J2349" i="4"/>
  <c r="I2349" i="4"/>
  <c r="H2349" i="4"/>
  <c r="G2349" i="4"/>
  <c r="F2349" i="4"/>
  <c r="AO2349" i="4" s="1"/>
  <c r="E2349" i="4"/>
  <c r="D2349" i="4"/>
  <c r="C2349" i="4"/>
  <c r="B2349" i="4"/>
  <c r="A2349" i="4"/>
  <c r="AN2348" i="4"/>
  <c r="AL2348" i="4"/>
  <c r="AK2348" i="4"/>
  <c r="AJ2348" i="4"/>
  <c r="AI2348" i="4"/>
  <c r="AH2348" i="4"/>
  <c r="AG2348" i="4"/>
  <c r="AF2348" i="4"/>
  <c r="AE2348" i="4"/>
  <c r="AD2348" i="4"/>
  <c r="AC2348" i="4"/>
  <c r="AB2348" i="4"/>
  <c r="AA2348" i="4"/>
  <c r="Z2348" i="4"/>
  <c r="Y2348" i="4"/>
  <c r="AM2348" i="4" s="1"/>
  <c r="X2348" i="4"/>
  <c r="W2348" i="4"/>
  <c r="V2348" i="4"/>
  <c r="U2348" i="4"/>
  <c r="T2348" i="4"/>
  <c r="S2348" i="4"/>
  <c r="R2348" i="4"/>
  <c r="Q2348" i="4"/>
  <c r="P2348" i="4"/>
  <c r="O2348" i="4"/>
  <c r="N2348" i="4"/>
  <c r="M2348" i="4"/>
  <c r="L2348" i="4"/>
  <c r="K2348" i="4"/>
  <c r="J2348" i="4"/>
  <c r="I2348" i="4"/>
  <c r="H2348" i="4"/>
  <c r="G2348" i="4"/>
  <c r="F2348" i="4"/>
  <c r="E2348" i="4"/>
  <c r="D2348" i="4"/>
  <c r="C2348" i="4"/>
  <c r="AO2348" i="4" s="1"/>
  <c r="B2348" i="4"/>
  <c r="A2348" i="4"/>
  <c r="AM2347" i="4"/>
  <c r="AL2347" i="4"/>
  <c r="AK2347" i="4"/>
  <c r="AJ2347" i="4"/>
  <c r="AI2347" i="4"/>
  <c r="AH2347" i="4"/>
  <c r="AG2347" i="4"/>
  <c r="AF2347" i="4"/>
  <c r="AE2347" i="4"/>
  <c r="AD2347" i="4"/>
  <c r="AC2347" i="4"/>
  <c r="AB2347" i="4"/>
  <c r="AA2347" i="4"/>
  <c r="Z2347" i="4"/>
  <c r="Y2347" i="4"/>
  <c r="X2347" i="4"/>
  <c r="W2347" i="4"/>
  <c r="V2347" i="4"/>
  <c r="U2347" i="4"/>
  <c r="T2347" i="4"/>
  <c r="S2347" i="4"/>
  <c r="R2347" i="4"/>
  <c r="Q2347" i="4"/>
  <c r="P2347" i="4"/>
  <c r="O2347" i="4"/>
  <c r="N2347" i="4"/>
  <c r="M2347" i="4"/>
  <c r="L2347" i="4"/>
  <c r="K2347" i="4"/>
  <c r="J2347" i="4"/>
  <c r="I2347" i="4"/>
  <c r="H2347" i="4"/>
  <c r="G2347" i="4"/>
  <c r="F2347" i="4"/>
  <c r="E2347" i="4"/>
  <c r="D2347" i="4"/>
  <c r="C2347" i="4"/>
  <c r="B2347" i="4"/>
  <c r="A2347" i="4"/>
  <c r="AM2346" i="4"/>
  <c r="AL2346" i="4"/>
  <c r="AK2346" i="4"/>
  <c r="AJ2346" i="4"/>
  <c r="AI2346" i="4"/>
  <c r="AH2346" i="4"/>
  <c r="AG2346" i="4"/>
  <c r="AF2346" i="4"/>
  <c r="AE2346" i="4"/>
  <c r="AD2346" i="4"/>
  <c r="AC2346" i="4"/>
  <c r="AB2346" i="4"/>
  <c r="AN2346" i="4" s="1"/>
  <c r="AA2346" i="4"/>
  <c r="Z2346" i="4"/>
  <c r="Y2346" i="4"/>
  <c r="X2346" i="4"/>
  <c r="W2346" i="4"/>
  <c r="V2346" i="4"/>
  <c r="U2346" i="4"/>
  <c r="T2346" i="4"/>
  <c r="S2346" i="4"/>
  <c r="R2346" i="4"/>
  <c r="Q2346" i="4"/>
  <c r="P2346" i="4"/>
  <c r="O2346" i="4"/>
  <c r="N2346" i="4"/>
  <c r="M2346" i="4"/>
  <c r="L2346" i="4"/>
  <c r="K2346" i="4"/>
  <c r="J2346" i="4"/>
  <c r="I2346" i="4"/>
  <c r="H2346" i="4"/>
  <c r="G2346" i="4"/>
  <c r="F2346" i="4"/>
  <c r="E2346" i="4"/>
  <c r="D2346" i="4"/>
  <c r="AO2346" i="4" s="1"/>
  <c r="C2346" i="4"/>
  <c r="B2346" i="4"/>
  <c r="A2346" i="4"/>
  <c r="AN2345" i="4"/>
  <c r="AL2345" i="4"/>
  <c r="AK2345" i="4"/>
  <c r="AJ2345" i="4"/>
  <c r="AI2345" i="4"/>
  <c r="AH2345" i="4"/>
  <c r="AG2345" i="4"/>
  <c r="AF2345" i="4"/>
  <c r="AE2345" i="4"/>
  <c r="AD2345" i="4"/>
  <c r="AC2345" i="4"/>
  <c r="AB2345" i="4"/>
  <c r="AA2345" i="4"/>
  <c r="Z2345" i="4"/>
  <c r="Y2345" i="4"/>
  <c r="AM2345" i="4" s="1"/>
  <c r="X2345" i="4"/>
  <c r="W2345" i="4"/>
  <c r="V2345" i="4"/>
  <c r="U2345" i="4"/>
  <c r="T2345" i="4"/>
  <c r="S2345" i="4"/>
  <c r="R2345" i="4"/>
  <c r="Q2345" i="4"/>
  <c r="P2345" i="4"/>
  <c r="O2345" i="4"/>
  <c r="N2345" i="4"/>
  <c r="M2345" i="4"/>
  <c r="L2345" i="4"/>
  <c r="K2345" i="4"/>
  <c r="J2345" i="4"/>
  <c r="I2345" i="4"/>
  <c r="H2345" i="4"/>
  <c r="G2345" i="4"/>
  <c r="F2345" i="4"/>
  <c r="E2345" i="4"/>
  <c r="D2345" i="4"/>
  <c r="C2345" i="4"/>
  <c r="B2345" i="4"/>
  <c r="A2345" i="4"/>
  <c r="AN2344" i="4"/>
  <c r="AL2344" i="4"/>
  <c r="AK2344" i="4"/>
  <c r="AJ2344" i="4"/>
  <c r="AI2344" i="4"/>
  <c r="AH2344" i="4"/>
  <c r="AG2344" i="4"/>
  <c r="AF2344" i="4"/>
  <c r="AE2344" i="4"/>
  <c r="AD2344" i="4"/>
  <c r="AC2344" i="4"/>
  <c r="AB2344" i="4"/>
  <c r="AA2344" i="4"/>
  <c r="Z2344" i="4"/>
  <c r="Y2344" i="4"/>
  <c r="AM2344" i="4" s="1"/>
  <c r="X2344" i="4"/>
  <c r="W2344" i="4"/>
  <c r="V2344" i="4"/>
  <c r="U2344" i="4"/>
  <c r="T2344" i="4"/>
  <c r="S2344" i="4"/>
  <c r="R2344" i="4"/>
  <c r="Q2344" i="4"/>
  <c r="P2344" i="4"/>
  <c r="O2344" i="4"/>
  <c r="N2344" i="4"/>
  <c r="M2344" i="4"/>
  <c r="L2344" i="4"/>
  <c r="K2344" i="4"/>
  <c r="J2344" i="4"/>
  <c r="I2344" i="4"/>
  <c r="H2344" i="4"/>
  <c r="G2344" i="4"/>
  <c r="F2344" i="4"/>
  <c r="E2344" i="4"/>
  <c r="D2344" i="4"/>
  <c r="C2344" i="4"/>
  <c r="AO2344" i="4" s="1"/>
  <c r="B2344" i="4"/>
  <c r="A2344" i="4"/>
  <c r="AM2343" i="4"/>
  <c r="AL2343" i="4"/>
  <c r="AK2343" i="4"/>
  <c r="AJ2343" i="4"/>
  <c r="AI2343" i="4"/>
  <c r="AH2343" i="4"/>
  <c r="AG2343" i="4"/>
  <c r="AF2343" i="4"/>
  <c r="AE2343" i="4"/>
  <c r="AD2343" i="4"/>
  <c r="AC2343" i="4"/>
  <c r="AB2343" i="4"/>
  <c r="AA2343" i="4"/>
  <c r="Z2343" i="4"/>
  <c r="Y2343" i="4"/>
  <c r="X2343" i="4"/>
  <c r="W2343" i="4"/>
  <c r="V2343" i="4"/>
  <c r="U2343" i="4"/>
  <c r="T2343" i="4"/>
  <c r="S2343" i="4"/>
  <c r="R2343" i="4"/>
  <c r="Q2343" i="4"/>
  <c r="P2343" i="4"/>
  <c r="O2343" i="4"/>
  <c r="N2343" i="4"/>
  <c r="M2343" i="4"/>
  <c r="L2343" i="4"/>
  <c r="K2343" i="4"/>
  <c r="J2343" i="4"/>
  <c r="I2343" i="4"/>
  <c r="H2343" i="4"/>
  <c r="G2343" i="4"/>
  <c r="F2343" i="4"/>
  <c r="E2343" i="4"/>
  <c r="D2343" i="4"/>
  <c r="C2343" i="4"/>
  <c r="AO2343" i="4" s="1"/>
  <c r="B2343" i="4"/>
  <c r="A2343" i="4"/>
  <c r="AM2342" i="4"/>
  <c r="AL2342" i="4"/>
  <c r="AK2342" i="4"/>
  <c r="AJ2342" i="4"/>
  <c r="AI2342" i="4"/>
  <c r="AH2342" i="4"/>
  <c r="AG2342" i="4"/>
  <c r="AF2342" i="4"/>
  <c r="AE2342" i="4"/>
  <c r="AD2342" i="4"/>
  <c r="AC2342" i="4"/>
  <c r="AB2342" i="4"/>
  <c r="AN2342" i="4" s="1"/>
  <c r="AA2342" i="4"/>
  <c r="Z2342" i="4"/>
  <c r="Y2342" i="4"/>
  <c r="X2342" i="4"/>
  <c r="W2342" i="4"/>
  <c r="V2342" i="4"/>
  <c r="U2342" i="4"/>
  <c r="T2342" i="4"/>
  <c r="S2342" i="4"/>
  <c r="R2342" i="4"/>
  <c r="Q2342" i="4"/>
  <c r="P2342" i="4"/>
  <c r="O2342" i="4"/>
  <c r="N2342" i="4"/>
  <c r="M2342" i="4"/>
  <c r="L2342" i="4"/>
  <c r="K2342" i="4"/>
  <c r="J2342" i="4"/>
  <c r="I2342" i="4"/>
  <c r="H2342" i="4"/>
  <c r="G2342" i="4"/>
  <c r="F2342" i="4"/>
  <c r="E2342" i="4"/>
  <c r="D2342" i="4"/>
  <c r="C2342" i="4"/>
  <c r="B2342" i="4"/>
  <c r="A2342" i="4"/>
  <c r="AN2341" i="4"/>
  <c r="AL2341" i="4"/>
  <c r="AK2341" i="4"/>
  <c r="AJ2341" i="4"/>
  <c r="AI2341" i="4"/>
  <c r="AH2341" i="4"/>
  <c r="AG2341" i="4"/>
  <c r="AF2341" i="4"/>
  <c r="AE2341" i="4"/>
  <c r="AD2341" i="4"/>
  <c r="AC2341" i="4"/>
  <c r="AB2341" i="4"/>
  <c r="AA2341" i="4"/>
  <c r="Z2341" i="4"/>
  <c r="Y2341" i="4"/>
  <c r="AM2341" i="4" s="1"/>
  <c r="X2341" i="4"/>
  <c r="W2341" i="4"/>
  <c r="V2341" i="4"/>
  <c r="U2341" i="4"/>
  <c r="T2341" i="4"/>
  <c r="S2341" i="4"/>
  <c r="R2341" i="4"/>
  <c r="Q2341" i="4"/>
  <c r="P2341" i="4"/>
  <c r="O2341" i="4"/>
  <c r="N2341" i="4"/>
  <c r="M2341" i="4"/>
  <c r="L2341" i="4"/>
  <c r="K2341" i="4"/>
  <c r="J2341" i="4"/>
  <c r="I2341" i="4"/>
  <c r="H2341" i="4"/>
  <c r="G2341" i="4"/>
  <c r="F2341" i="4"/>
  <c r="E2341" i="4"/>
  <c r="D2341" i="4"/>
  <c r="C2341" i="4"/>
  <c r="B2341" i="4"/>
  <c r="A2341" i="4"/>
  <c r="AN2340" i="4"/>
  <c r="AL2340" i="4"/>
  <c r="AK2340" i="4"/>
  <c r="AJ2340" i="4"/>
  <c r="AI2340" i="4"/>
  <c r="AH2340" i="4"/>
  <c r="AG2340" i="4"/>
  <c r="AF2340" i="4"/>
  <c r="AE2340" i="4"/>
  <c r="AD2340" i="4"/>
  <c r="AC2340" i="4"/>
  <c r="AB2340" i="4"/>
  <c r="AA2340" i="4"/>
  <c r="Z2340" i="4"/>
  <c r="Y2340" i="4"/>
  <c r="AM2340" i="4" s="1"/>
  <c r="X2340" i="4"/>
  <c r="W2340" i="4"/>
  <c r="V2340" i="4"/>
  <c r="U2340" i="4"/>
  <c r="T2340" i="4"/>
  <c r="S2340" i="4"/>
  <c r="R2340" i="4"/>
  <c r="Q2340" i="4"/>
  <c r="P2340" i="4"/>
  <c r="O2340" i="4"/>
  <c r="N2340" i="4"/>
  <c r="M2340" i="4"/>
  <c r="L2340" i="4"/>
  <c r="K2340" i="4"/>
  <c r="J2340" i="4"/>
  <c r="I2340" i="4"/>
  <c r="H2340" i="4"/>
  <c r="G2340" i="4"/>
  <c r="F2340" i="4"/>
  <c r="E2340" i="4"/>
  <c r="D2340" i="4"/>
  <c r="C2340" i="4"/>
  <c r="AO2340" i="4" s="1"/>
  <c r="B2340" i="4"/>
  <c r="A2340" i="4"/>
  <c r="AM2339" i="4"/>
  <c r="AL2339" i="4"/>
  <c r="AK2339" i="4"/>
  <c r="AJ2339" i="4"/>
  <c r="AI2339" i="4"/>
  <c r="AH2339" i="4"/>
  <c r="AG2339" i="4"/>
  <c r="AF2339" i="4"/>
  <c r="AE2339" i="4"/>
  <c r="AD2339" i="4"/>
  <c r="AC2339" i="4"/>
  <c r="AB2339" i="4"/>
  <c r="AA2339" i="4"/>
  <c r="Z2339" i="4"/>
  <c r="Y2339" i="4"/>
  <c r="X2339" i="4"/>
  <c r="W2339" i="4"/>
  <c r="V2339" i="4"/>
  <c r="U2339" i="4"/>
  <c r="T2339" i="4"/>
  <c r="S2339" i="4"/>
  <c r="R2339" i="4"/>
  <c r="Q2339" i="4"/>
  <c r="P2339" i="4"/>
  <c r="O2339" i="4"/>
  <c r="N2339" i="4"/>
  <c r="M2339" i="4"/>
  <c r="L2339" i="4"/>
  <c r="K2339" i="4"/>
  <c r="J2339" i="4"/>
  <c r="I2339" i="4"/>
  <c r="H2339" i="4"/>
  <c r="G2339" i="4"/>
  <c r="F2339" i="4"/>
  <c r="E2339" i="4"/>
  <c r="D2339" i="4"/>
  <c r="C2339" i="4"/>
  <c r="B2339" i="4"/>
  <c r="A2339" i="4"/>
  <c r="AM2338" i="4"/>
  <c r="AL2338" i="4"/>
  <c r="AK2338" i="4"/>
  <c r="AJ2338" i="4"/>
  <c r="AI2338" i="4"/>
  <c r="AH2338" i="4"/>
  <c r="AG2338" i="4"/>
  <c r="AF2338" i="4"/>
  <c r="AE2338" i="4"/>
  <c r="AD2338" i="4"/>
  <c r="AC2338" i="4"/>
  <c r="AB2338" i="4"/>
  <c r="AN2338" i="4" s="1"/>
  <c r="AA2338" i="4"/>
  <c r="Z2338" i="4"/>
  <c r="Y2338" i="4"/>
  <c r="X2338" i="4"/>
  <c r="W2338" i="4"/>
  <c r="V2338" i="4"/>
  <c r="U2338" i="4"/>
  <c r="T2338" i="4"/>
  <c r="S2338" i="4"/>
  <c r="R2338" i="4"/>
  <c r="Q2338" i="4"/>
  <c r="P2338" i="4"/>
  <c r="O2338" i="4"/>
  <c r="N2338" i="4"/>
  <c r="M2338" i="4"/>
  <c r="L2338" i="4"/>
  <c r="K2338" i="4"/>
  <c r="J2338" i="4"/>
  <c r="I2338" i="4"/>
  <c r="H2338" i="4"/>
  <c r="G2338" i="4"/>
  <c r="F2338" i="4"/>
  <c r="E2338" i="4"/>
  <c r="D2338" i="4"/>
  <c r="C2338" i="4"/>
  <c r="B2338" i="4"/>
  <c r="A2338" i="4"/>
  <c r="AN2337" i="4"/>
  <c r="AL2337" i="4"/>
  <c r="AK2337" i="4"/>
  <c r="AJ2337" i="4"/>
  <c r="AI2337" i="4"/>
  <c r="AH2337" i="4"/>
  <c r="AG2337" i="4"/>
  <c r="AF2337" i="4"/>
  <c r="AE2337" i="4"/>
  <c r="AD2337" i="4"/>
  <c r="AC2337" i="4"/>
  <c r="AB2337" i="4"/>
  <c r="AA2337" i="4"/>
  <c r="Z2337" i="4"/>
  <c r="Y2337" i="4"/>
  <c r="AM2337" i="4" s="1"/>
  <c r="X2337" i="4"/>
  <c r="W2337" i="4"/>
  <c r="V2337" i="4"/>
  <c r="U2337" i="4"/>
  <c r="T2337" i="4"/>
  <c r="S2337" i="4"/>
  <c r="R2337" i="4"/>
  <c r="Q2337" i="4"/>
  <c r="P2337" i="4"/>
  <c r="O2337" i="4"/>
  <c r="N2337" i="4"/>
  <c r="M2337" i="4"/>
  <c r="L2337" i="4"/>
  <c r="K2337" i="4"/>
  <c r="J2337" i="4"/>
  <c r="I2337" i="4"/>
  <c r="H2337" i="4"/>
  <c r="G2337" i="4"/>
  <c r="F2337" i="4"/>
  <c r="AO2337" i="4" s="1"/>
  <c r="E2337" i="4"/>
  <c r="D2337" i="4"/>
  <c r="C2337" i="4"/>
  <c r="B2337" i="4"/>
  <c r="A2337" i="4"/>
  <c r="AN2336" i="4"/>
  <c r="AL2336" i="4"/>
  <c r="AK2336" i="4"/>
  <c r="AJ2336" i="4"/>
  <c r="AI2336" i="4"/>
  <c r="AH2336" i="4"/>
  <c r="AG2336" i="4"/>
  <c r="AF2336" i="4"/>
  <c r="AE2336" i="4"/>
  <c r="AD2336" i="4"/>
  <c r="AC2336" i="4"/>
  <c r="AB2336" i="4"/>
  <c r="AA2336" i="4"/>
  <c r="Z2336" i="4"/>
  <c r="Y2336" i="4"/>
  <c r="AM2336" i="4" s="1"/>
  <c r="X2336" i="4"/>
  <c r="W2336" i="4"/>
  <c r="V2336" i="4"/>
  <c r="U2336" i="4"/>
  <c r="T2336" i="4"/>
  <c r="S2336" i="4"/>
  <c r="R2336" i="4"/>
  <c r="Q2336" i="4"/>
  <c r="P2336" i="4"/>
  <c r="O2336" i="4"/>
  <c r="N2336" i="4"/>
  <c r="M2336" i="4"/>
  <c r="L2336" i="4"/>
  <c r="K2336" i="4"/>
  <c r="J2336" i="4"/>
  <c r="I2336" i="4"/>
  <c r="H2336" i="4"/>
  <c r="G2336" i="4"/>
  <c r="F2336" i="4"/>
  <c r="E2336" i="4"/>
  <c r="D2336" i="4"/>
  <c r="C2336" i="4"/>
  <c r="B2336" i="4"/>
  <c r="A2336" i="4"/>
  <c r="AM2335" i="4"/>
  <c r="AL2335" i="4"/>
  <c r="AK2335" i="4"/>
  <c r="AJ2335" i="4"/>
  <c r="AI2335" i="4"/>
  <c r="AH2335" i="4"/>
  <c r="AG2335" i="4"/>
  <c r="AF2335" i="4"/>
  <c r="AE2335" i="4"/>
  <c r="AD2335" i="4"/>
  <c r="AC2335" i="4"/>
  <c r="AB2335" i="4"/>
  <c r="AA2335" i="4"/>
  <c r="Z2335" i="4"/>
  <c r="Y2335" i="4"/>
  <c r="X2335" i="4"/>
  <c r="W2335" i="4"/>
  <c r="V2335" i="4"/>
  <c r="U2335" i="4"/>
  <c r="T2335" i="4"/>
  <c r="S2335" i="4"/>
  <c r="R2335" i="4"/>
  <c r="Q2335" i="4"/>
  <c r="P2335" i="4"/>
  <c r="O2335" i="4"/>
  <c r="N2335" i="4"/>
  <c r="M2335" i="4"/>
  <c r="L2335" i="4"/>
  <c r="K2335" i="4"/>
  <c r="J2335" i="4"/>
  <c r="I2335" i="4"/>
  <c r="H2335" i="4"/>
  <c r="G2335" i="4"/>
  <c r="F2335" i="4"/>
  <c r="E2335" i="4"/>
  <c r="D2335" i="4"/>
  <c r="C2335" i="4"/>
  <c r="B2335" i="4"/>
  <c r="A2335" i="4"/>
  <c r="AM2334" i="4"/>
  <c r="AL2334" i="4"/>
  <c r="AK2334" i="4"/>
  <c r="AJ2334" i="4"/>
  <c r="AI2334" i="4"/>
  <c r="AH2334" i="4"/>
  <c r="AG2334" i="4"/>
  <c r="AF2334" i="4"/>
  <c r="AE2334" i="4"/>
  <c r="AD2334" i="4"/>
  <c r="AC2334" i="4"/>
  <c r="AB2334" i="4"/>
  <c r="AN2334" i="4" s="1"/>
  <c r="AA2334" i="4"/>
  <c r="Z2334" i="4"/>
  <c r="Y2334" i="4"/>
  <c r="X2334" i="4"/>
  <c r="W2334" i="4"/>
  <c r="V2334" i="4"/>
  <c r="U2334" i="4"/>
  <c r="T2334" i="4"/>
  <c r="S2334" i="4"/>
  <c r="R2334" i="4"/>
  <c r="Q2334" i="4"/>
  <c r="P2334" i="4"/>
  <c r="O2334" i="4"/>
  <c r="N2334" i="4"/>
  <c r="M2334" i="4"/>
  <c r="L2334" i="4"/>
  <c r="K2334" i="4"/>
  <c r="J2334" i="4"/>
  <c r="I2334" i="4"/>
  <c r="H2334" i="4"/>
  <c r="G2334" i="4"/>
  <c r="F2334" i="4"/>
  <c r="E2334" i="4"/>
  <c r="D2334" i="4"/>
  <c r="AO2334" i="4" s="1"/>
  <c r="C2334" i="4"/>
  <c r="B2334" i="4"/>
  <c r="A2334" i="4"/>
  <c r="AN2333" i="4"/>
  <c r="AL2333" i="4"/>
  <c r="AK2333" i="4"/>
  <c r="AJ2333" i="4"/>
  <c r="AI2333" i="4"/>
  <c r="AH2333" i="4"/>
  <c r="AG2333" i="4"/>
  <c r="AF2333" i="4"/>
  <c r="AE2333" i="4"/>
  <c r="AD2333" i="4"/>
  <c r="AC2333" i="4"/>
  <c r="AB2333" i="4"/>
  <c r="AA2333" i="4"/>
  <c r="Z2333" i="4"/>
  <c r="Y2333" i="4"/>
  <c r="AM2333" i="4" s="1"/>
  <c r="X2333" i="4"/>
  <c r="W2333" i="4"/>
  <c r="V2333" i="4"/>
  <c r="U2333" i="4"/>
  <c r="T2333" i="4"/>
  <c r="S2333" i="4"/>
  <c r="R2333" i="4"/>
  <c r="Q2333" i="4"/>
  <c r="P2333" i="4"/>
  <c r="O2333" i="4"/>
  <c r="N2333" i="4"/>
  <c r="M2333" i="4"/>
  <c r="L2333" i="4"/>
  <c r="K2333" i="4"/>
  <c r="J2333" i="4"/>
  <c r="I2333" i="4"/>
  <c r="H2333" i="4"/>
  <c r="G2333" i="4"/>
  <c r="F2333" i="4"/>
  <c r="AO2333" i="4" s="1"/>
  <c r="E2333" i="4"/>
  <c r="D2333" i="4"/>
  <c r="C2333" i="4"/>
  <c r="B2333" i="4"/>
  <c r="A2333" i="4"/>
  <c r="AN2332" i="4"/>
  <c r="AL2332" i="4"/>
  <c r="AK2332" i="4"/>
  <c r="AJ2332" i="4"/>
  <c r="AI2332" i="4"/>
  <c r="AH2332" i="4"/>
  <c r="AG2332" i="4"/>
  <c r="AF2332" i="4"/>
  <c r="AE2332" i="4"/>
  <c r="AD2332" i="4"/>
  <c r="AC2332" i="4"/>
  <c r="AB2332" i="4"/>
  <c r="AA2332" i="4"/>
  <c r="Z2332" i="4"/>
  <c r="Y2332" i="4"/>
  <c r="AM2332" i="4" s="1"/>
  <c r="X2332" i="4"/>
  <c r="W2332" i="4"/>
  <c r="V2332" i="4"/>
  <c r="U2332" i="4"/>
  <c r="T2332" i="4"/>
  <c r="S2332" i="4"/>
  <c r="R2332" i="4"/>
  <c r="Q2332" i="4"/>
  <c r="P2332" i="4"/>
  <c r="O2332" i="4"/>
  <c r="N2332" i="4"/>
  <c r="M2332" i="4"/>
  <c r="L2332" i="4"/>
  <c r="K2332" i="4"/>
  <c r="J2332" i="4"/>
  <c r="I2332" i="4"/>
  <c r="H2332" i="4"/>
  <c r="G2332" i="4"/>
  <c r="F2332" i="4"/>
  <c r="E2332" i="4"/>
  <c r="D2332" i="4"/>
  <c r="C2332" i="4"/>
  <c r="B2332" i="4"/>
  <c r="A2332" i="4"/>
  <c r="AM2331" i="4"/>
  <c r="AL2331" i="4"/>
  <c r="AK2331" i="4"/>
  <c r="AJ2331" i="4"/>
  <c r="AI2331" i="4"/>
  <c r="AH2331" i="4"/>
  <c r="AG2331" i="4"/>
  <c r="AF2331" i="4"/>
  <c r="AE2331" i="4"/>
  <c r="AD2331" i="4"/>
  <c r="AC2331" i="4"/>
  <c r="AB2331" i="4"/>
  <c r="AA2331" i="4"/>
  <c r="Z2331" i="4"/>
  <c r="Y2331" i="4"/>
  <c r="X2331" i="4"/>
  <c r="W2331" i="4"/>
  <c r="V2331" i="4"/>
  <c r="U2331" i="4"/>
  <c r="T2331" i="4"/>
  <c r="S2331" i="4"/>
  <c r="R2331" i="4"/>
  <c r="Q2331" i="4"/>
  <c r="P2331" i="4"/>
  <c r="O2331" i="4"/>
  <c r="N2331" i="4"/>
  <c r="M2331" i="4"/>
  <c r="L2331" i="4"/>
  <c r="K2331" i="4"/>
  <c r="J2331" i="4"/>
  <c r="I2331" i="4"/>
  <c r="H2331" i="4"/>
  <c r="G2331" i="4"/>
  <c r="F2331" i="4"/>
  <c r="E2331" i="4"/>
  <c r="D2331" i="4"/>
  <c r="C2331" i="4"/>
  <c r="B2331" i="4"/>
  <c r="A2331" i="4"/>
  <c r="AM2330" i="4"/>
  <c r="AL2330" i="4"/>
  <c r="AK2330" i="4"/>
  <c r="AJ2330" i="4"/>
  <c r="AI2330" i="4"/>
  <c r="AH2330" i="4"/>
  <c r="AG2330" i="4"/>
  <c r="AF2330" i="4"/>
  <c r="AE2330" i="4"/>
  <c r="AD2330" i="4"/>
  <c r="AC2330" i="4"/>
  <c r="AB2330" i="4"/>
  <c r="AN2330" i="4" s="1"/>
  <c r="AA2330" i="4"/>
  <c r="Z2330" i="4"/>
  <c r="Y2330" i="4"/>
  <c r="X2330" i="4"/>
  <c r="W2330" i="4"/>
  <c r="V2330" i="4"/>
  <c r="U2330" i="4"/>
  <c r="T2330" i="4"/>
  <c r="S2330" i="4"/>
  <c r="R2330" i="4"/>
  <c r="Q2330" i="4"/>
  <c r="P2330" i="4"/>
  <c r="O2330" i="4"/>
  <c r="N2330" i="4"/>
  <c r="M2330" i="4"/>
  <c r="L2330" i="4"/>
  <c r="K2330" i="4"/>
  <c r="J2330" i="4"/>
  <c r="I2330" i="4"/>
  <c r="H2330" i="4"/>
  <c r="G2330" i="4"/>
  <c r="F2330" i="4"/>
  <c r="E2330" i="4"/>
  <c r="D2330" i="4"/>
  <c r="AO2330" i="4" s="1"/>
  <c r="C2330" i="4"/>
  <c r="B2330" i="4"/>
  <c r="A2330" i="4"/>
  <c r="AN2329" i="4"/>
  <c r="AL2329" i="4"/>
  <c r="AK2329" i="4"/>
  <c r="AJ2329" i="4"/>
  <c r="AI2329" i="4"/>
  <c r="AH2329" i="4"/>
  <c r="AG2329" i="4"/>
  <c r="AF2329" i="4"/>
  <c r="AE2329" i="4"/>
  <c r="AD2329" i="4"/>
  <c r="AC2329" i="4"/>
  <c r="AB2329" i="4"/>
  <c r="AA2329" i="4"/>
  <c r="Z2329" i="4"/>
  <c r="Y2329" i="4"/>
  <c r="AM2329" i="4" s="1"/>
  <c r="X2329" i="4"/>
  <c r="W2329" i="4"/>
  <c r="V2329" i="4"/>
  <c r="U2329" i="4"/>
  <c r="T2329" i="4"/>
  <c r="S2329" i="4"/>
  <c r="R2329" i="4"/>
  <c r="Q2329" i="4"/>
  <c r="P2329" i="4"/>
  <c r="O2329" i="4"/>
  <c r="N2329" i="4"/>
  <c r="M2329" i="4"/>
  <c r="L2329" i="4"/>
  <c r="K2329" i="4"/>
  <c r="J2329" i="4"/>
  <c r="I2329" i="4"/>
  <c r="H2329" i="4"/>
  <c r="G2329" i="4"/>
  <c r="F2329" i="4"/>
  <c r="E2329" i="4"/>
  <c r="D2329" i="4"/>
  <c r="C2329" i="4"/>
  <c r="B2329" i="4"/>
  <c r="A2329" i="4"/>
  <c r="AN2328" i="4"/>
  <c r="AL2328" i="4"/>
  <c r="AK2328" i="4"/>
  <c r="AJ2328" i="4"/>
  <c r="AI2328" i="4"/>
  <c r="AH2328" i="4"/>
  <c r="AG2328" i="4"/>
  <c r="AF2328" i="4"/>
  <c r="AE2328" i="4"/>
  <c r="AD2328" i="4"/>
  <c r="AC2328" i="4"/>
  <c r="AB2328" i="4"/>
  <c r="AA2328" i="4"/>
  <c r="Z2328" i="4"/>
  <c r="Y2328" i="4"/>
  <c r="AM2328" i="4" s="1"/>
  <c r="X2328" i="4"/>
  <c r="W2328" i="4"/>
  <c r="V2328" i="4"/>
  <c r="U2328" i="4"/>
  <c r="T2328" i="4"/>
  <c r="S2328" i="4"/>
  <c r="R2328" i="4"/>
  <c r="Q2328" i="4"/>
  <c r="P2328" i="4"/>
  <c r="O2328" i="4"/>
  <c r="N2328" i="4"/>
  <c r="M2328" i="4"/>
  <c r="L2328" i="4"/>
  <c r="K2328" i="4"/>
  <c r="J2328" i="4"/>
  <c r="I2328" i="4"/>
  <c r="H2328" i="4"/>
  <c r="G2328" i="4"/>
  <c r="F2328" i="4"/>
  <c r="E2328" i="4"/>
  <c r="D2328" i="4"/>
  <c r="C2328" i="4"/>
  <c r="AO2328" i="4" s="1"/>
  <c r="B2328" i="4"/>
  <c r="A2328" i="4"/>
  <c r="AM2327" i="4"/>
  <c r="AL2327" i="4"/>
  <c r="AK2327" i="4"/>
  <c r="AJ2327" i="4"/>
  <c r="AI2327" i="4"/>
  <c r="AH2327" i="4"/>
  <c r="AG2327" i="4"/>
  <c r="AF2327" i="4"/>
  <c r="AE2327" i="4"/>
  <c r="AD2327" i="4"/>
  <c r="AC2327" i="4"/>
  <c r="AB2327" i="4"/>
  <c r="AA2327" i="4"/>
  <c r="Z2327" i="4"/>
  <c r="Y2327" i="4"/>
  <c r="X2327" i="4"/>
  <c r="W2327" i="4"/>
  <c r="V2327" i="4"/>
  <c r="U2327" i="4"/>
  <c r="T2327" i="4"/>
  <c r="S2327" i="4"/>
  <c r="R2327" i="4"/>
  <c r="Q2327" i="4"/>
  <c r="P2327" i="4"/>
  <c r="O2327" i="4"/>
  <c r="N2327" i="4"/>
  <c r="M2327" i="4"/>
  <c r="L2327" i="4"/>
  <c r="K2327" i="4"/>
  <c r="J2327" i="4"/>
  <c r="I2327" i="4"/>
  <c r="H2327" i="4"/>
  <c r="G2327" i="4"/>
  <c r="F2327" i="4"/>
  <c r="E2327" i="4"/>
  <c r="D2327" i="4"/>
  <c r="C2327" i="4"/>
  <c r="AO2327" i="4" s="1"/>
  <c r="B2327" i="4"/>
  <c r="A2327" i="4"/>
  <c r="AM2326" i="4"/>
  <c r="AL2326" i="4"/>
  <c r="AK2326" i="4"/>
  <c r="AJ2326" i="4"/>
  <c r="AI2326" i="4"/>
  <c r="AH2326" i="4"/>
  <c r="AG2326" i="4"/>
  <c r="AF2326" i="4"/>
  <c r="AE2326" i="4"/>
  <c r="AD2326" i="4"/>
  <c r="AC2326" i="4"/>
  <c r="AB2326" i="4"/>
  <c r="AN2326" i="4" s="1"/>
  <c r="AA2326" i="4"/>
  <c r="Z2326" i="4"/>
  <c r="Y2326" i="4"/>
  <c r="X2326" i="4"/>
  <c r="W2326" i="4"/>
  <c r="V2326" i="4"/>
  <c r="U2326" i="4"/>
  <c r="T2326" i="4"/>
  <c r="S2326" i="4"/>
  <c r="R2326" i="4"/>
  <c r="Q2326" i="4"/>
  <c r="P2326" i="4"/>
  <c r="O2326" i="4"/>
  <c r="N2326" i="4"/>
  <c r="M2326" i="4"/>
  <c r="L2326" i="4"/>
  <c r="K2326" i="4"/>
  <c r="J2326" i="4"/>
  <c r="I2326" i="4"/>
  <c r="H2326" i="4"/>
  <c r="G2326" i="4"/>
  <c r="F2326" i="4"/>
  <c r="E2326" i="4"/>
  <c r="D2326" i="4"/>
  <c r="C2326" i="4"/>
  <c r="B2326" i="4"/>
  <c r="A2326" i="4"/>
  <c r="AN2325" i="4"/>
  <c r="AL2325" i="4"/>
  <c r="AK2325" i="4"/>
  <c r="AJ2325" i="4"/>
  <c r="AI2325" i="4"/>
  <c r="AH2325" i="4"/>
  <c r="AG2325" i="4"/>
  <c r="AF2325" i="4"/>
  <c r="AE2325" i="4"/>
  <c r="AD2325" i="4"/>
  <c r="AC2325" i="4"/>
  <c r="AB2325" i="4"/>
  <c r="AA2325" i="4"/>
  <c r="Z2325" i="4"/>
  <c r="Y2325" i="4"/>
  <c r="AM2325" i="4" s="1"/>
  <c r="X2325" i="4"/>
  <c r="W2325" i="4"/>
  <c r="V2325" i="4"/>
  <c r="U2325" i="4"/>
  <c r="T2325" i="4"/>
  <c r="S2325" i="4"/>
  <c r="R2325" i="4"/>
  <c r="Q2325" i="4"/>
  <c r="P2325" i="4"/>
  <c r="O2325" i="4"/>
  <c r="N2325" i="4"/>
  <c r="M2325" i="4"/>
  <c r="L2325" i="4"/>
  <c r="K2325" i="4"/>
  <c r="J2325" i="4"/>
  <c r="I2325" i="4"/>
  <c r="H2325" i="4"/>
  <c r="G2325" i="4"/>
  <c r="F2325" i="4"/>
  <c r="E2325" i="4"/>
  <c r="D2325" i="4"/>
  <c r="C2325" i="4"/>
  <c r="B2325" i="4"/>
  <c r="A2325" i="4"/>
  <c r="AN2324" i="4"/>
  <c r="AL2324" i="4"/>
  <c r="AK2324" i="4"/>
  <c r="AJ2324" i="4"/>
  <c r="AI2324" i="4"/>
  <c r="AH2324" i="4"/>
  <c r="AG2324" i="4"/>
  <c r="AF2324" i="4"/>
  <c r="AE2324" i="4"/>
  <c r="AD2324" i="4"/>
  <c r="AC2324" i="4"/>
  <c r="AB2324" i="4"/>
  <c r="AA2324" i="4"/>
  <c r="Z2324" i="4"/>
  <c r="Y2324" i="4"/>
  <c r="AM2324" i="4" s="1"/>
  <c r="X2324" i="4"/>
  <c r="W2324" i="4"/>
  <c r="V2324" i="4"/>
  <c r="U2324" i="4"/>
  <c r="T2324" i="4"/>
  <c r="S2324" i="4"/>
  <c r="R2324" i="4"/>
  <c r="Q2324" i="4"/>
  <c r="P2324" i="4"/>
  <c r="O2324" i="4"/>
  <c r="N2324" i="4"/>
  <c r="M2324" i="4"/>
  <c r="L2324" i="4"/>
  <c r="K2324" i="4"/>
  <c r="J2324" i="4"/>
  <c r="I2324" i="4"/>
  <c r="H2324" i="4"/>
  <c r="G2324" i="4"/>
  <c r="F2324" i="4"/>
  <c r="E2324" i="4"/>
  <c r="D2324" i="4"/>
  <c r="C2324" i="4"/>
  <c r="AO2324" i="4" s="1"/>
  <c r="B2324" i="4"/>
  <c r="A2324" i="4"/>
  <c r="AM2323" i="4"/>
  <c r="AL2323" i="4"/>
  <c r="AK2323" i="4"/>
  <c r="AJ2323" i="4"/>
  <c r="AI2323" i="4"/>
  <c r="AH2323" i="4"/>
  <c r="AG2323" i="4"/>
  <c r="AF2323" i="4"/>
  <c r="AE2323" i="4"/>
  <c r="AD2323" i="4"/>
  <c r="AC2323" i="4"/>
  <c r="AB2323" i="4"/>
  <c r="AA2323" i="4"/>
  <c r="Z2323" i="4"/>
  <c r="Y2323" i="4"/>
  <c r="X2323" i="4"/>
  <c r="W2323" i="4"/>
  <c r="V2323" i="4"/>
  <c r="U2323" i="4"/>
  <c r="T2323" i="4"/>
  <c r="S2323" i="4"/>
  <c r="R2323" i="4"/>
  <c r="Q2323" i="4"/>
  <c r="P2323" i="4"/>
  <c r="O2323" i="4"/>
  <c r="N2323" i="4"/>
  <c r="M2323" i="4"/>
  <c r="L2323" i="4"/>
  <c r="K2323" i="4"/>
  <c r="J2323" i="4"/>
  <c r="I2323" i="4"/>
  <c r="H2323" i="4"/>
  <c r="G2323" i="4"/>
  <c r="F2323" i="4"/>
  <c r="E2323" i="4"/>
  <c r="D2323" i="4"/>
  <c r="C2323" i="4"/>
  <c r="AO2323" i="4" s="1"/>
  <c r="B2323" i="4"/>
  <c r="A2323" i="4"/>
  <c r="AM2322" i="4"/>
  <c r="AL2322" i="4"/>
  <c r="AK2322" i="4"/>
  <c r="AJ2322" i="4"/>
  <c r="AI2322" i="4"/>
  <c r="AH2322" i="4"/>
  <c r="AG2322" i="4"/>
  <c r="AF2322" i="4"/>
  <c r="AE2322" i="4"/>
  <c r="AD2322" i="4"/>
  <c r="AC2322" i="4"/>
  <c r="AB2322" i="4"/>
  <c r="AN2322" i="4" s="1"/>
  <c r="AA2322" i="4"/>
  <c r="Z2322" i="4"/>
  <c r="Y2322" i="4"/>
  <c r="X2322" i="4"/>
  <c r="W2322" i="4"/>
  <c r="V2322" i="4"/>
  <c r="U2322" i="4"/>
  <c r="T2322" i="4"/>
  <c r="S2322" i="4"/>
  <c r="R2322" i="4"/>
  <c r="Q2322" i="4"/>
  <c r="P2322" i="4"/>
  <c r="O2322" i="4"/>
  <c r="N2322" i="4"/>
  <c r="M2322" i="4"/>
  <c r="L2322" i="4"/>
  <c r="K2322" i="4"/>
  <c r="J2322" i="4"/>
  <c r="I2322" i="4"/>
  <c r="H2322" i="4"/>
  <c r="G2322" i="4"/>
  <c r="F2322" i="4"/>
  <c r="E2322" i="4"/>
  <c r="D2322" i="4"/>
  <c r="C2322" i="4"/>
  <c r="B2322" i="4"/>
  <c r="A2322" i="4"/>
  <c r="AN2321" i="4"/>
  <c r="AL2321" i="4"/>
  <c r="AK2321" i="4"/>
  <c r="AJ2321" i="4"/>
  <c r="AI2321" i="4"/>
  <c r="AH2321" i="4"/>
  <c r="AG2321" i="4"/>
  <c r="AF2321" i="4"/>
  <c r="AE2321" i="4"/>
  <c r="AD2321" i="4"/>
  <c r="AC2321" i="4"/>
  <c r="AB2321" i="4"/>
  <c r="AA2321" i="4"/>
  <c r="Z2321" i="4"/>
  <c r="Y2321" i="4"/>
  <c r="AM2321" i="4" s="1"/>
  <c r="X2321" i="4"/>
  <c r="W2321" i="4"/>
  <c r="V2321" i="4"/>
  <c r="U2321" i="4"/>
  <c r="T2321" i="4"/>
  <c r="S2321" i="4"/>
  <c r="R2321" i="4"/>
  <c r="Q2321" i="4"/>
  <c r="P2321" i="4"/>
  <c r="O2321" i="4"/>
  <c r="N2321" i="4"/>
  <c r="M2321" i="4"/>
  <c r="L2321" i="4"/>
  <c r="K2321" i="4"/>
  <c r="J2321" i="4"/>
  <c r="I2321" i="4"/>
  <c r="H2321" i="4"/>
  <c r="G2321" i="4"/>
  <c r="F2321" i="4"/>
  <c r="AO2321" i="4" s="1"/>
  <c r="E2321" i="4"/>
  <c r="D2321" i="4"/>
  <c r="C2321" i="4"/>
  <c r="B2321" i="4"/>
  <c r="A2321" i="4"/>
  <c r="AN2320" i="4"/>
  <c r="AL2320" i="4"/>
  <c r="AK2320" i="4"/>
  <c r="AJ2320" i="4"/>
  <c r="AI2320" i="4"/>
  <c r="AH2320" i="4"/>
  <c r="AG2320" i="4"/>
  <c r="AF2320" i="4"/>
  <c r="AE2320" i="4"/>
  <c r="AD2320" i="4"/>
  <c r="AC2320" i="4"/>
  <c r="AB2320" i="4"/>
  <c r="AA2320" i="4"/>
  <c r="Z2320" i="4"/>
  <c r="Y2320" i="4"/>
  <c r="AM2320" i="4" s="1"/>
  <c r="X2320" i="4"/>
  <c r="W2320" i="4"/>
  <c r="V2320" i="4"/>
  <c r="U2320" i="4"/>
  <c r="T2320" i="4"/>
  <c r="S2320" i="4"/>
  <c r="R2320" i="4"/>
  <c r="Q2320" i="4"/>
  <c r="P2320" i="4"/>
  <c r="O2320" i="4"/>
  <c r="N2320" i="4"/>
  <c r="M2320" i="4"/>
  <c r="L2320" i="4"/>
  <c r="K2320" i="4"/>
  <c r="J2320" i="4"/>
  <c r="I2320" i="4"/>
  <c r="H2320" i="4"/>
  <c r="G2320" i="4"/>
  <c r="F2320" i="4"/>
  <c r="E2320" i="4"/>
  <c r="D2320" i="4"/>
  <c r="C2320" i="4"/>
  <c r="B2320" i="4"/>
  <c r="A2320" i="4"/>
  <c r="AM2319" i="4"/>
  <c r="AL2319" i="4"/>
  <c r="AK2319" i="4"/>
  <c r="AJ2319" i="4"/>
  <c r="AI2319" i="4"/>
  <c r="AH2319" i="4"/>
  <c r="AG2319" i="4"/>
  <c r="AF2319" i="4"/>
  <c r="AE2319" i="4"/>
  <c r="AD2319" i="4"/>
  <c r="AC2319" i="4"/>
  <c r="AB2319" i="4"/>
  <c r="AA2319" i="4"/>
  <c r="Z2319" i="4"/>
  <c r="Y2319" i="4"/>
  <c r="X2319" i="4"/>
  <c r="W2319" i="4"/>
  <c r="V2319" i="4"/>
  <c r="U2319" i="4"/>
  <c r="T2319" i="4"/>
  <c r="S2319" i="4"/>
  <c r="R2319" i="4"/>
  <c r="Q2319" i="4"/>
  <c r="P2319" i="4"/>
  <c r="O2319" i="4"/>
  <c r="N2319" i="4"/>
  <c r="M2319" i="4"/>
  <c r="L2319" i="4"/>
  <c r="K2319" i="4"/>
  <c r="J2319" i="4"/>
  <c r="I2319" i="4"/>
  <c r="H2319" i="4"/>
  <c r="G2319" i="4"/>
  <c r="F2319" i="4"/>
  <c r="E2319" i="4"/>
  <c r="D2319" i="4"/>
  <c r="C2319" i="4"/>
  <c r="B2319" i="4"/>
  <c r="A2319" i="4"/>
  <c r="AM2318" i="4"/>
  <c r="AL2318" i="4"/>
  <c r="AK2318" i="4"/>
  <c r="AJ2318" i="4"/>
  <c r="AI2318" i="4"/>
  <c r="AH2318" i="4"/>
  <c r="AG2318" i="4"/>
  <c r="AF2318" i="4"/>
  <c r="AE2318" i="4"/>
  <c r="AD2318" i="4"/>
  <c r="AC2318" i="4"/>
  <c r="AB2318" i="4"/>
  <c r="AN2318" i="4" s="1"/>
  <c r="AA2318" i="4"/>
  <c r="Z2318" i="4"/>
  <c r="Y2318" i="4"/>
  <c r="X2318" i="4"/>
  <c r="W2318" i="4"/>
  <c r="V2318" i="4"/>
  <c r="U2318" i="4"/>
  <c r="T2318" i="4"/>
  <c r="S2318" i="4"/>
  <c r="R2318" i="4"/>
  <c r="Q2318" i="4"/>
  <c r="P2318" i="4"/>
  <c r="O2318" i="4"/>
  <c r="N2318" i="4"/>
  <c r="M2318" i="4"/>
  <c r="L2318" i="4"/>
  <c r="K2318" i="4"/>
  <c r="J2318" i="4"/>
  <c r="I2318" i="4"/>
  <c r="H2318" i="4"/>
  <c r="G2318" i="4"/>
  <c r="F2318" i="4"/>
  <c r="E2318" i="4"/>
  <c r="D2318" i="4"/>
  <c r="AO2318" i="4" s="1"/>
  <c r="C2318" i="4"/>
  <c r="B2318" i="4"/>
  <c r="A2318" i="4"/>
  <c r="AN2317" i="4"/>
  <c r="AL2317" i="4"/>
  <c r="AK2317" i="4"/>
  <c r="AJ2317" i="4"/>
  <c r="AI2317" i="4"/>
  <c r="AH2317" i="4"/>
  <c r="AG2317" i="4"/>
  <c r="AF2317" i="4"/>
  <c r="AE2317" i="4"/>
  <c r="AD2317" i="4"/>
  <c r="AC2317" i="4"/>
  <c r="AB2317" i="4"/>
  <c r="AA2317" i="4"/>
  <c r="Z2317" i="4"/>
  <c r="Y2317" i="4"/>
  <c r="AM2317" i="4" s="1"/>
  <c r="X2317" i="4"/>
  <c r="W2317" i="4"/>
  <c r="V2317" i="4"/>
  <c r="U2317" i="4"/>
  <c r="T2317" i="4"/>
  <c r="S2317" i="4"/>
  <c r="R2317" i="4"/>
  <c r="Q2317" i="4"/>
  <c r="P2317" i="4"/>
  <c r="O2317" i="4"/>
  <c r="N2317" i="4"/>
  <c r="M2317" i="4"/>
  <c r="L2317" i="4"/>
  <c r="K2317" i="4"/>
  <c r="J2317" i="4"/>
  <c r="I2317" i="4"/>
  <c r="H2317" i="4"/>
  <c r="G2317" i="4"/>
  <c r="F2317" i="4"/>
  <c r="AO2317" i="4" s="1"/>
  <c r="E2317" i="4"/>
  <c r="D2317" i="4"/>
  <c r="C2317" i="4"/>
  <c r="B2317" i="4"/>
  <c r="A2317" i="4"/>
  <c r="AN2316" i="4"/>
  <c r="AL2316" i="4"/>
  <c r="AK2316" i="4"/>
  <c r="AJ2316" i="4"/>
  <c r="AI2316" i="4"/>
  <c r="AH2316" i="4"/>
  <c r="AG2316" i="4"/>
  <c r="AF2316" i="4"/>
  <c r="AE2316" i="4"/>
  <c r="AD2316" i="4"/>
  <c r="AC2316" i="4"/>
  <c r="AB2316" i="4"/>
  <c r="AA2316" i="4"/>
  <c r="Z2316" i="4"/>
  <c r="Y2316" i="4"/>
  <c r="AM2316" i="4" s="1"/>
  <c r="X2316" i="4"/>
  <c r="W2316" i="4"/>
  <c r="V2316" i="4"/>
  <c r="U2316" i="4"/>
  <c r="T2316" i="4"/>
  <c r="S2316" i="4"/>
  <c r="R2316" i="4"/>
  <c r="Q2316" i="4"/>
  <c r="P2316" i="4"/>
  <c r="O2316" i="4"/>
  <c r="N2316" i="4"/>
  <c r="M2316" i="4"/>
  <c r="L2316" i="4"/>
  <c r="K2316" i="4"/>
  <c r="J2316" i="4"/>
  <c r="I2316" i="4"/>
  <c r="H2316" i="4"/>
  <c r="G2316" i="4"/>
  <c r="F2316" i="4"/>
  <c r="E2316" i="4"/>
  <c r="D2316" i="4"/>
  <c r="C2316" i="4"/>
  <c r="AO2316" i="4" s="1"/>
  <c r="B2316" i="4"/>
  <c r="A2316" i="4"/>
  <c r="AM2315" i="4"/>
  <c r="AL2315" i="4"/>
  <c r="AK2315" i="4"/>
  <c r="AJ2315" i="4"/>
  <c r="AI2315" i="4"/>
  <c r="AH2315" i="4"/>
  <c r="AG2315" i="4"/>
  <c r="AF2315" i="4"/>
  <c r="AE2315" i="4"/>
  <c r="AD2315" i="4"/>
  <c r="AC2315" i="4"/>
  <c r="AB2315" i="4"/>
  <c r="AA2315" i="4"/>
  <c r="Z2315" i="4"/>
  <c r="Y2315" i="4"/>
  <c r="X2315" i="4"/>
  <c r="W2315" i="4"/>
  <c r="V2315" i="4"/>
  <c r="U2315" i="4"/>
  <c r="T2315" i="4"/>
  <c r="S2315" i="4"/>
  <c r="R2315" i="4"/>
  <c r="Q2315" i="4"/>
  <c r="P2315" i="4"/>
  <c r="O2315" i="4"/>
  <c r="N2315" i="4"/>
  <c r="M2315" i="4"/>
  <c r="L2315" i="4"/>
  <c r="K2315" i="4"/>
  <c r="J2315" i="4"/>
  <c r="I2315" i="4"/>
  <c r="H2315" i="4"/>
  <c r="G2315" i="4"/>
  <c r="F2315" i="4"/>
  <c r="E2315" i="4"/>
  <c r="D2315" i="4"/>
  <c r="C2315" i="4"/>
  <c r="B2315" i="4"/>
  <c r="A2315" i="4"/>
  <c r="AM2314" i="4"/>
  <c r="AL2314" i="4"/>
  <c r="AK2314" i="4"/>
  <c r="AJ2314" i="4"/>
  <c r="AI2314" i="4"/>
  <c r="AH2314" i="4"/>
  <c r="AG2314" i="4"/>
  <c r="AF2314" i="4"/>
  <c r="AE2314" i="4"/>
  <c r="AD2314" i="4"/>
  <c r="AC2314" i="4"/>
  <c r="AB2314" i="4"/>
  <c r="AN2314" i="4" s="1"/>
  <c r="AA2314" i="4"/>
  <c r="Z2314" i="4"/>
  <c r="Y2314" i="4"/>
  <c r="X2314" i="4"/>
  <c r="W2314" i="4"/>
  <c r="V2314" i="4"/>
  <c r="U2314" i="4"/>
  <c r="T2314" i="4"/>
  <c r="S2314" i="4"/>
  <c r="R2314" i="4"/>
  <c r="Q2314" i="4"/>
  <c r="P2314" i="4"/>
  <c r="O2314" i="4"/>
  <c r="N2314" i="4"/>
  <c r="M2314" i="4"/>
  <c r="L2314" i="4"/>
  <c r="K2314" i="4"/>
  <c r="J2314" i="4"/>
  <c r="I2314" i="4"/>
  <c r="H2314" i="4"/>
  <c r="G2314" i="4"/>
  <c r="F2314" i="4"/>
  <c r="E2314" i="4"/>
  <c r="D2314" i="4"/>
  <c r="AO2314" i="4" s="1"/>
  <c r="C2314" i="4"/>
  <c r="B2314" i="4"/>
  <c r="A2314" i="4"/>
  <c r="AN2313" i="4"/>
  <c r="AL2313" i="4"/>
  <c r="AK2313" i="4"/>
  <c r="AJ2313" i="4"/>
  <c r="AI2313" i="4"/>
  <c r="AH2313" i="4"/>
  <c r="AG2313" i="4"/>
  <c r="AF2313" i="4"/>
  <c r="AE2313" i="4"/>
  <c r="AD2313" i="4"/>
  <c r="AC2313" i="4"/>
  <c r="AB2313" i="4"/>
  <c r="AA2313" i="4"/>
  <c r="Z2313" i="4"/>
  <c r="Y2313" i="4"/>
  <c r="AM2313" i="4" s="1"/>
  <c r="X2313" i="4"/>
  <c r="W2313" i="4"/>
  <c r="V2313" i="4"/>
  <c r="U2313" i="4"/>
  <c r="T2313" i="4"/>
  <c r="S2313" i="4"/>
  <c r="R2313" i="4"/>
  <c r="Q2313" i="4"/>
  <c r="P2313" i="4"/>
  <c r="O2313" i="4"/>
  <c r="N2313" i="4"/>
  <c r="M2313" i="4"/>
  <c r="L2313" i="4"/>
  <c r="K2313" i="4"/>
  <c r="J2313" i="4"/>
  <c r="I2313" i="4"/>
  <c r="H2313" i="4"/>
  <c r="G2313" i="4"/>
  <c r="F2313" i="4"/>
  <c r="E2313" i="4"/>
  <c r="D2313" i="4"/>
  <c r="C2313" i="4"/>
  <c r="B2313" i="4"/>
  <c r="A2313" i="4"/>
  <c r="AN2312" i="4"/>
  <c r="AL2312" i="4"/>
  <c r="AK2312" i="4"/>
  <c r="AJ2312" i="4"/>
  <c r="AI2312" i="4"/>
  <c r="AH2312" i="4"/>
  <c r="AG2312" i="4"/>
  <c r="AF2312" i="4"/>
  <c r="AE2312" i="4"/>
  <c r="AD2312" i="4"/>
  <c r="AC2312" i="4"/>
  <c r="AB2312" i="4"/>
  <c r="AA2312" i="4"/>
  <c r="Z2312" i="4"/>
  <c r="Y2312" i="4"/>
  <c r="AM2312" i="4" s="1"/>
  <c r="X2312" i="4"/>
  <c r="W2312" i="4"/>
  <c r="V2312" i="4"/>
  <c r="U2312" i="4"/>
  <c r="T2312" i="4"/>
  <c r="S2312" i="4"/>
  <c r="R2312" i="4"/>
  <c r="Q2312" i="4"/>
  <c r="P2312" i="4"/>
  <c r="O2312" i="4"/>
  <c r="N2312" i="4"/>
  <c r="M2312" i="4"/>
  <c r="L2312" i="4"/>
  <c r="K2312" i="4"/>
  <c r="J2312" i="4"/>
  <c r="I2312" i="4"/>
  <c r="H2312" i="4"/>
  <c r="G2312" i="4"/>
  <c r="F2312" i="4"/>
  <c r="E2312" i="4"/>
  <c r="D2312" i="4"/>
  <c r="C2312" i="4"/>
  <c r="AO2312" i="4" s="1"/>
  <c r="B2312" i="4"/>
  <c r="A2312" i="4"/>
  <c r="AM2311" i="4"/>
  <c r="AL2311" i="4"/>
  <c r="AK2311" i="4"/>
  <c r="AJ2311" i="4"/>
  <c r="AI2311" i="4"/>
  <c r="AH2311" i="4"/>
  <c r="AG2311" i="4"/>
  <c r="AF2311" i="4"/>
  <c r="AE2311" i="4"/>
  <c r="AD2311" i="4"/>
  <c r="AC2311" i="4"/>
  <c r="AB2311" i="4"/>
  <c r="AA2311" i="4"/>
  <c r="Z2311" i="4"/>
  <c r="Y2311" i="4"/>
  <c r="X2311" i="4"/>
  <c r="W2311" i="4"/>
  <c r="V2311" i="4"/>
  <c r="U2311" i="4"/>
  <c r="T2311" i="4"/>
  <c r="S2311" i="4"/>
  <c r="R2311" i="4"/>
  <c r="Q2311" i="4"/>
  <c r="P2311" i="4"/>
  <c r="O2311" i="4"/>
  <c r="N2311" i="4"/>
  <c r="M2311" i="4"/>
  <c r="L2311" i="4"/>
  <c r="K2311" i="4"/>
  <c r="J2311" i="4"/>
  <c r="I2311" i="4"/>
  <c r="H2311" i="4"/>
  <c r="G2311" i="4"/>
  <c r="F2311" i="4"/>
  <c r="E2311" i="4"/>
  <c r="D2311" i="4"/>
  <c r="C2311" i="4"/>
  <c r="AO2311" i="4" s="1"/>
  <c r="B2311" i="4"/>
  <c r="A2311" i="4"/>
  <c r="AM2310" i="4"/>
  <c r="AL2310" i="4"/>
  <c r="AK2310" i="4"/>
  <c r="AJ2310" i="4"/>
  <c r="AI2310" i="4"/>
  <c r="AH2310" i="4"/>
  <c r="AG2310" i="4"/>
  <c r="AF2310" i="4"/>
  <c r="AE2310" i="4"/>
  <c r="AD2310" i="4"/>
  <c r="AC2310" i="4"/>
  <c r="AB2310" i="4"/>
  <c r="AN2310" i="4" s="1"/>
  <c r="AA2310" i="4"/>
  <c r="Z2310" i="4"/>
  <c r="Y2310" i="4"/>
  <c r="X2310" i="4"/>
  <c r="W2310" i="4"/>
  <c r="V2310" i="4"/>
  <c r="U2310" i="4"/>
  <c r="T2310" i="4"/>
  <c r="S2310" i="4"/>
  <c r="R2310" i="4"/>
  <c r="Q2310" i="4"/>
  <c r="P2310" i="4"/>
  <c r="O2310" i="4"/>
  <c r="N2310" i="4"/>
  <c r="M2310" i="4"/>
  <c r="L2310" i="4"/>
  <c r="K2310" i="4"/>
  <c r="J2310" i="4"/>
  <c r="I2310" i="4"/>
  <c r="H2310" i="4"/>
  <c r="G2310" i="4"/>
  <c r="F2310" i="4"/>
  <c r="E2310" i="4"/>
  <c r="D2310" i="4"/>
  <c r="C2310" i="4"/>
  <c r="B2310" i="4"/>
  <c r="A2310" i="4"/>
  <c r="AN2309" i="4"/>
  <c r="AL2309" i="4"/>
  <c r="AK2309" i="4"/>
  <c r="AJ2309" i="4"/>
  <c r="AI2309" i="4"/>
  <c r="AH2309" i="4"/>
  <c r="AG2309" i="4"/>
  <c r="AF2309" i="4"/>
  <c r="AE2309" i="4"/>
  <c r="AD2309" i="4"/>
  <c r="AC2309" i="4"/>
  <c r="AB2309" i="4"/>
  <c r="AA2309" i="4"/>
  <c r="Z2309" i="4"/>
  <c r="Y2309" i="4"/>
  <c r="AM2309" i="4" s="1"/>
  <c r="X2309" i="4"/>
  <c r="W2309" i="4"/>
  <c r="V2309" i="4"/>
  <c r="U2309" i="4"/>
  <c r="T2309" i="4"/>
  <c r="S2309" i="4"/>
  <c r="R2309" i="4"/>
  <c r="Q2309" i="4"/>
  <c r="P2309" i="4"/>
  <c r="O2309" i="4"/>
  <c r="N2309" i="4"/>
  <c r="M2309" i="4"/>
  <c r="L2309" i="4"/>
  <c r="K2309" i="4"/>
  <c r="J2309" i="4"/>
  <c r="I2309" i="4"/>
  <c r="H2309" i="4"/>
  <c r="G2309" i="4"/>
  <c r="F2309" i="4"/>
  <c r="E2309" i="4"/>
  <c r="D2309" i="4"/>
  <c r="C2309" i="4"/>
  <c r="B2309" i="4"/>
  <c r="A2309" i="4"/>
  <c r="AN2308" i="4"/>
  <c r="AL2308" i="4"/>
  <c r="AK2308" i="4"/>
  <c r="AJ2308" i="4"/>
  <c r="AI2308" i="4"/>
  <c r="AH2308" i="4"/>
  <c r="AG2308" i="4"/>
  <c r="AF2308" i="4"/>
  <c r="AE2308" i="4"/>
  <c r="AD2308" i="4"/>
  <c r="AC2308" i="4"/>
  <c r="AB2308" i="4"/>
  <c r="AA2308" i="4"/>
  <c r="Z2308" i="4"/>
  <c r="Y2308" i="4"/>
  <c r="AM2308" i="4" s="1"/>
  <c r="X2308" i="4"/>
  <c r="W2308" i="4"/>
  <c r="V2308" i="4"/>
  <c r="U2308" i="4"/>
  <c r="T2308" i="4"/>
  <c r="S2308" i="4"/>
  <c r="R2308" i="4"/>
  <c r="Q2308" i="4"/>
  <c r="P2308" i="4"/>
  <c r="O2308" i="4"/>
  <c r="N2308" i="4"/>
  <c r="M2308" i="4"/>
  <c r="L2308" i="4"/>
  <c r="K2308" i="4"/>
  <c r="J2308" i="4"/>
  <c r="I2308" i="4"/>
  <c r="H2308" i="4"/>
  <c r="G2308" i="4"/>
  <c r="F2308" i="4"/>
  <c r="E2308" i="4"/>
  <c r="D2308" i="4"/>
  <c r="C2308" i="4"/>
  <c r="AO2308" i="4" s="1"/>
  <c r="B2308" i="4"/>
  <c r="A2308" i="4"/>
  <c r="AM2307" i="4"/>
  <c r="AL2307" i="4"/>
  <c r="AK2307" i="4"/>
  <c r="AJ2307" i="4"/>
  <c r="AI2307" i="4"/>
  <c r="AH2307" i="4"/>
  <c r="AG2307" i="4"/>
  <c r="AF2307" i="4"/>
  <c r="AE2307" i="4"/>
  <c r="AD2307" i="4"/>
  <c r="AC2307" i="4"/>
  <c r="AB2307" i="4"/>
  <c r="AA2307" i="4"/>
  <c r="Z2307" i="4"/>
  <c r="Y2307" i="4"/>
  <c r="X2307" i="4"/>
  <c r="W2307" i="4"/>
  <c r="V2307" i="4"/>
  <c r="U2307" i="4"/>
  <c r="T2307" i="4"/>
  <c r="S2307" i="4"/>
  <c r="R2307" i="4"/>
  <c r="Q2307" i="4"/>
  <c r="P2307" i="4"/>
  <c r="O2307" i="4"/>
  <c r="N2307" i="4"/>
  <c r="M2307" i="4"/>
  <c r="L2307" i="4"/>
  <c r="K2307" i="4"/>
  <c r="J2307" i="4"/>
  <c r="I2307" i="4"/>
  <c r="H2307" i="4"/>
  <c r="G2307" i="4"/>
  <c r="F2307" i="4"/>
  <c r="E2307" i="4"/>
  <c r="D2307" i="4"/>
  <c r="C2307" i="4"/>
  <c r="B2307" i="4"/>
  <c r="A2307" i="4"/>
  <c r="AM2306" i="4"/>
  <c r="AL2306" i="4"/>
  <c r="AK2306" i="4"/>
  <c r="AJ2306" i="4"/>
  <c r="AI2306" i="4"/>
  <c r="AH2306" i="4"/>
  <c r="AG2306" i="4"/>
  <c r="AF2306" i="4"/>
  <c r="AE2306" i="4"/>
  <c r="AD2306" i="4"/>
  <c r="AC2306" i="4"/>
  <c r="AB2306" i="4"/>
  <c r="AN2306" i="4" s="1"/>
  <c r="AA2306" i="4"/>
  <c r="Z2306" i="4"/>
  <c r="Y2306" i="4"/>
  <c r="X2306" i="4"/>
  <c r="W2306" i="4"/>
  <c r="V2306" i="4"/>
  <c r="U2306" i="4"/>
  <c r="T2306" i="4"/>
  <c r="S2306" i="4"/>
  <c r="R2306" i="4"/>
  <c r="Q2306" i="4"/>
  <c r="P2306" i="4"/>
  <c r="O2306" i="4"/>
  <c r="N2306" i="4"/>
  <c r="M2306" i="4"/>
  <c r="L2306" i="4"/>
  <c r="K2306" i="4"/>
  <c r="J2306" i="4"/>
  <c r="I2306" i="4"/>
  <c r="H2306" i="4"/>
  <c r="G2306" i="4"/>
  <c r="F2306" i="4"/>
  <c r="E2306" i="4"/>
  <c r="D2306" i="4"/>
  <c r="C2306" i="4"/>
  <c r="B2306" i="4"/>
  <c r="A2306" i="4"/>
  <c r="AN2305" i="4"/>
  <c r="AL2305" i="4"/>
  <c r="AK2305" i="4"/>
  <c r="AJ2305" i="4"/>
  <c r="AI2305" i="4"/>
  <c r="AH2305" i="4"/>
  <c r="AG2305" i="4"/>
  <c r="AF2305" i="4"/>
  <c r="AE2305" i="4"/>
  <c r="AD2305" i="4"/>
  <c r="AC2305" i="4"/>
  <c r="AB2305" i="4"/>
  <c r="AA2305" i="4"/>
  <c r="Z2305" i="4"/>
  <c r="Y2305" i="4"/>
  <c r="AM2305" i="4" s="1"/>
  <c r="X2305" i="4"/>
  <c r="W2305" i="4"/>
  <c r="V2305" i="4"/>
  <c r="U2305" i="4"/>
  <c r="T2305" i="4"/>
  <c r="S2305" i="4"/>
  <c r="R2305" i="4"/>
  <c r="Q2305" i="4"/>
  <c r="P2305" i="4"/>
  <c r="O2305" i="4"/>
  <c r="N2305" i="4"/>
  <c r="M2305" i="4"/>
  <c r="L2305" i="4"/>
  <c r="K2305" i="4"/>
  <c r="J2305" i="4"/>
  <c r="I2305" i="4"/>
  <c r="H2305" i="4"/>
  <c r="G2305" i="4"/>
  <c r="F2305" i="4"/>
  <c r="AO2305" i="4" s="1"/>
  <c r="E2305" i="4"/>
  <c r="D2305" i="4"/>
  <c r="C2305" i="4"/>
  <c r="B2305" i="4"/>
  <c r="A2305" i="4"/>
  <c r="AN2304" i="4"/>
  <c r="AL2304" i="4"/>
  <c r="AK2304" i="4"/>
  <c r="AJ2304" i="4"/>
  <c r="AI2304" i="4"/>
  <c r="AH2304" i="4"/>
  <c r="AG2304" i="4"/>
  <c r="AF2304" i="4"/>
  <c r="AE2304" i="4"/>
  <c r="AD2304" i="4"/>
  <c r="AC2304" i="4"/>
  <c r="AB2304" i="4"/>
  <c r="AA2304" i="4"/>
  <c r="Z2304" i="4"/>
  <c r="Y2304" i="4"/>
  <c r="AM2304" i="4" s="1"/>
  <c r="X2304" i="4"/>
  <c r="W2304" i="4"/>
  <c r="V2304" i="4"/>
  <c r="U2304" i="4"/>
  <c r="T2304" i="4"/>
  <c r="S2304" i="4"/>
  <c r="R2304" i="4"/>
  <c r="Q2304" i="4"/>
  <c r="P2304" i="4"/>
  <c r="O2304" i="4"/>
  <c r="N2304" i="4"/>
  <c r="M2304" i="4"/>
  <c r="L2304" i="4"/>
  <c r="K2304" i="4"/>
  <c r="J2304" i="4"/>
  <c r="I2304" i="4"/>
  <c r="H2304" i="4"/>
  <c r="G2304" i="4"/>
  <c r="F2304" i="4"/>
  <c r="E2304" i="4"/>
  <c r="D2304" i="4"/>
  <c r="C2304" i="4"/>
  <c r="B2304" i="4"/>
  <c r="A2304" i="4"/>
  <c r="AM2303" i="4"/>
  <c r="AL2303" i="4"/>
  <c r="AK2303" i="4"/>
  <c r="AJ2303" i="4"/>
  <c r="AI2303" i="4"/>
  <c r="AH2303" i="4"/>
  <c r="AG2303" i="4"/>
  <c r="AF2303" i="4"/>
  <c r="AE2303" i="4"/>
  <c r="AD2303" i="4"/>
  <c r="AC2303" i="4"/>
  <c r="AB2303" i="4"/>
  <c r="AA2303" i="4"/>
  <c r="Z2303" i="4"/>
  <c r="Y2303" i="4"/>
  <c r="X2303" i="4"/>
  <c r="W2303" i="4"/>
  <c r="V2303" i="4"/>
  <c r="U2303" i="4"/>
  <c r="T2303" i="4"/>
  <c r="S2303" i="4"/>
  <c r="R2303" i="4"/>
  <c r="Q2303" i="4"/>
  <c r="P2303" i="4"/>
  <c r="O2303" i="4"/>
  <c r="N2303" i="4"/>
  <c r="M2303" i="4"/>
  <c r="L2303" i="4"/>
  <c r="K2303" i="4"/>
  <c r="J2303" i="4"/>
  <c r="I2303" i="4"/>
  <c r="H2303" i="4"/>
  <c r="G2303" i="4"/>
  <c r="F2303" i="4"/>
  <c r="E2303" i="4"/>
  <c r="D2303" i="4"/>
  <c r="C2303" i="4"/>
  <c r="B2303" i="4"/>
  <c r="A2303" i="4"/>
  <c r="AM2302" i="4"/>
  <c r="AL2302" i="4"/>
  <c r="AK2302" i="4"/>
  <c r="AJ2302" i="4"/>
  <c r="AI2302" i="4"/>
  <c r="AH2302" i="4"/>
  <c r="AG2302" i="4"/>
  <c r="AF2302" i="4"/>
  <c r="AE2302" i="4"/>
  <c r="AD2302" i="4"/>
  <c r="AC2302" i="4"/>
  <c r="AB2302" i="4"/>
  <c r="AN2302" i="4" s="1"/>
  <c r="AA2302" i="4"/>
  <c r="Z2302" i="4"/>
  <c r="Y2302" i="4"/>
  <c r="X2302" i="4"/>
  <c r="W2302" i="4"/>
  <c r="V2302" i="4"/>
  <c r="U2302" i="4"/>
  <c r="T2302" i="4"/>
  <c r="S2302" i="4"/>
  <c r="R2302" i="4"/>
  <c r="Q2302" i="4"/>
  <c r="P2302" i="4"/>
  <c r="O2302" i="4"/>
  <c r="N2302" i="4"/>
  <c r="M2302" i="4"/>
  <c r="L2302" i="4"/>
  <c r="K2302" i="4"/>
  <c r="J2302" i="4"/>
  <c r="I2302" i="4"/>
  <c r="H2302" i="4"/>
  <c r="G2302" i="4"/>
  <c r="F2302" i="4"/>
  <c r="E2302" i="4"/>
  <c r="D2302" i="4"/>
  <c r="AO2302" i="4" s="1"/>
  <c r="C2302" i="4"/>
  <c r="B2302" i="4"/>
  <c r="A2302" i="4"/>
  <c r="AN2301" i="4"/>
  <c r="AL2301" i="4"/>
  <c r="AK2301" i="4"/>
  <c r="AJ2301" i="4"/>
  <c r="AI2301" i="4"/>
  <c r="AH2301" i="4"/>
  <c r="AG2301" i="4"/>
  <c r="AF2301" i="4"/>
  <c r="AE2301" i="4"/>
  <c r="AD2301" i="4"/>
  <c r="AC2301" i="4"/>
  <c r="AB2301" i="4"/>
  <c r="AA2301" i="4"/>
  <c r="Z2301" i="4"/>
  <c r="Y2301" i="4"/>
  <c r="AM2301" i="4" s="1"/>
  <c r="X2301" i="4"/>
  <c r="W2301" i="4"/>
  <c r="V2301" i="4"/>
  <c r="U2301" i="4"/>
  <c r="T2301" i="4"/>
  <c r="S2301" i="4"/>
  <c r="R2301" i="4"/>
  <c r="Q2301" i="4"/>
  <c r="P2301" i="4"/>
  <c r="O2301" i="4"/>
  <c r="N2301" i="4"/>
  <c r="M2301" i="4"/>
  <c r="L2301" i="4"/>
  <c r="K2301" i="4"/>
  <c r="J2301" i="4"/>
  <c r="I2301" i="4"/>
  <c r="H2301" i="4"/>
  <c r="G2301" i="4"/>
  <c r="F2301" i="4"/>
  <c r="AO2301" i="4" s="1"/>
  <c r="E2301" i="4"/>
  <c r="D2301" i="4"/>
  <c r="C2301" i="4"/>
  <c r="B2301" i="4"/>
  <c r="A2301" i="4"/>
  <c r="AN2300" i="4"/>
  <c r="AL2300" i="4"/>
  <c r="AK2300" i="4"/>
  <c r="AJ2300" i="4"/>
  <c r="AI2300" i="4"/>
  <c r="AH2300" i="4"/>
  <c r="AG2300" i="4"/>
  <c r="AF2300" i="4"/>
  <c r="AE2300" i="4"/>
  <c r="AD2300" i="4"/>
  <c r="AC2300" i="4"/>
  <c r="AB2300" i="4"/>
  <c r="AA2300" i="4"/>
  <c r="Z2300" i="4"/>
  <c r="Y2300" i="4"/>
  <c r="AM2300" i="4" s="1"/>
  <c r="X2300" i="4"/>
  <c r="W2300" i="4"/>
  <c r="V2300" i="4"/>
  <c r="U2300" i="4"/>
  <c r="T2300" i="4"/>
  <c r="S2300" i="4"/>
  <c r="R2300" i="4"/>
  <c r="Q2300" i="4"/>
  <c r="P2300" i="4"/>
  <c r="O2300" i="4"/>
  <c r="N2300" i="4"/>
  <c r="M2300" i="4"/>
  <c r="L2300" i="4"/>
  <c r="K2300" i="4"/>
  <c r="J2300" i="4"/>
  <c r="I2300" i="4"/>
  <c r="H2300" i="4"/>
  <c r="G2300" i="4"/>
  <c r="F2300" i="4"/>
  <c r="E2300" i="4"/>
  <c r="D2300" i="4"/>
  <c r="C2300" i="4"/>
  <c r="B2300" i="4"/>
  <c r="A2300" i="4"/>
  <c r="AM2299" i="4"/>
  <c r="AL2299" i="4"/>
  <c r="AK2299" i="4"/>
  <c r="AJ2299" i="4"/>
  <c r="AI2299" i="4"/>
  <c r="AH2299" i="4"/>
  <c r="AG2299" i="4"/>
  <c r="AF2299" i="4"/>
  <c r="AE2299" i="4"/>
  <c r="AD2299" i="4"/>
  <c r="AC2299" i="4"/>
  <c r="AB2299" i="4"/>
  <c r="AA2299" i="4"/>
  <c r="Z2299" i="4"/>
  <c r="Y2299" i="4"/>
  <c r="X2299" i="4"/>
  <c r="W2299" i="4"/>
  <c r="V2299" i="4"/>
  <c r="U2299" i="4"/>
  <c r="T2299" i="4"/>
  <c r="S2299" i="4"/>
  <c r="R2299" i="4"/>
  <c r="Q2299" i="4"/>
  <c r="P2299" i="4"/>
  <c r="O2299" i="4"/>
  <c r="N2299" i="4"/>
  <c r="M2299" i="4"/>
  <c r="L2299" i="4"/>
  <c r="K2299" i="4"/>
  <c r="J2299" i="4"/>
  <c r="I2299" i="4"/>
  <c r="H2299" i="4"/>
  <c r="G2299" i="4"/>
  <c r="F2299" i="4"/>
  <c r="E2299" i="4"/>
  <c r="D2299" i="4"/>
  <c r="C2299" i="4"/>
  <c r="B2299" i="4"/>
  <c r="A2299" i="4"/>
  <c r="AM2298" i="4"/>
  <c r="AL2298" i="4"/>
  <c r="AK2298" i="4"/>
  <c r="AJ2298" i="4"/>
  <c r="AI2298" i="4"/>
  <c r="AH2298" i="4"/>
  <c r="AG2298" i="4"/>
  <c r="AF2298" i="4"/>
  <c r="AE2298" i="4"/>
  <c r="AD2298" i="4"/>
  <c r="AC2298" i="4"/>
  <c r="AB2298" i="4"/>
  <c r="AN2298" i="4" s="1"/>
  <c r="AA2298" i="4"/>
  <c r="Z2298" i="4"/>
  <c r="Y2298" i="4"/>
  <c r="X2298" i="4"/>
  <c r="W2298" i="4"/>
  <c r="V2298" i="4"/>
  <c r="U2298" i="4"/>
  <c r="T2298" i="4"/>
  <c r="S2298" i="4"/>
  <c r="R2298" i="4"/>
  <c r="Q2298" i="4"/>
  <c r="P2298" i="4"/>
  <c r="O2298" i="4"/>
  <c r="N2298" i="4"/>
  <c r="M2298" i="4"/>
  <c r="L2298" i="4"/>
  <c r="K2298" i="4"/>
  <c r="J2298" i="4"/>
  <c r="I2298" i="4"/>
  <c r="H2298" i="4"/>
  <c r="G2298" i="4"/>
  <c r="F2298" i="4"/>
  <c r="E2298" i="4"/>
  <c r="D2298" i="4"/>
  <c r="AO2298" i="4" s="1"/>
  <c r="C2298" i="4"/>
  <c r="B2298" i="4"/>
  <c r="A2298" i="4"/>
  <c r="AN2297" i="4"/>
  <c r="AL2297" i="4"/>
  <c r="AK2297" i="4"/>
  <c r="AJ2297" i="4"/>
  <c r="AI2297" i="4"/>
  <c r="AH2297" i="4"/>
  <c r="AG2297" i="4"/>
  <c r="AF2297" i="4"/>
  <c r="AE2297" i="4"/>
  <c r="AD2297" i="4"/>
  <c r="AC2297" i="4"/>
  <c r="AB2297" i="4"/>
  <c r="AA2297" i="4"/>
  <c r="Z2297" i="4"/>
  <c r="Y2297" i="4"/>
  <c r="AM2297" i="4" s="1"/>
  <c r="X2297" i="4"/>
  <c r="W2297" i="4"/>
  <c r="V2297" i="4"/>
  <c r="U2297" i="4"/>
  <c r="T2297" i="4"/>
  <c r="S2297" i="4"/>
  <c r="R2297" i="4"/>
  <c r="Q2297" i="4"/>
  <c r="P2297" i="4"/>
  <c r="O2297" i="4"/>
  <c r="N2297" i="4"/>
  <c r="M2297" i="4"/>
  <c r="L2297" i="4"/>
  <c r="K2297" i="4"/>
  <c r="J2297" i="4"/>
  <c r="I2297" i="4"/>
  <c r="H2297" i="4"/>
  <c r="G2297" i="4"/>
  <c r="F2297" i="4"/>
  <c r="E2297" i="4"/>
  <c r="D2297" i="4"/>
  <c r="C2297" i="4"/>
  <c r="B2297" i="4"/>
  <c r="A2297" i="4"/>
  <c r="AN2296" i="4"/>
  <c r="AL2296" i="4"/>
  <c r="AK2296" i="4"/>
  <c r="AJ2296" i="4"/>
  <c r="AI2296" i="4"/>
  <c r="AH2296" i="4"/>
  <c r="AG2296" i="4"/>
  <c r="AF2296" i="4"/>
  <c r="AE2296" i="4"/>
  <c r="AD2296" i="4"/>
  <c r="AC2296" i="4"/>
  <c r="AB2296" i="4"/>
  <c r="AA2296" i="4"/>
  <c r="Z2296" i="4"/>
  <c r="Y2296" i="4"/>
  <c r="AM2296" i="4" s="1"/>
  <c r="X2296" i="4"/>
  <c r="W2296" i="4"/>
  <c r="V2296" i="4"/>
  <c r="U2296" i="4"/>
  <c r="T2296" i="4"/>
  <c r="S2296" i="4"/>
  <c r="R2296" i="4"/>
  <c r="Q2296" i="4"/>
  <c r="P2296" i="4"/>
  <c r="O2296" i="4"/>
  <c r="N2296" i="4"/>
  <c r="M2296" i="4"/>
  <c r="L2296" i="4"/>
  <c r="K2296" i="4"/>
  <c r="J2296" i="4"/>
  <c r="I2296" i="4"/>
  <c r="H2296" i="4"/>
  <c r="G2296" i="4"/>
  <c r="F2296" i="4"/>
  <c r="E2296" i="4"/>
  <c r="D2296" i="4"/>
  <c r="C2296" i="4"/>
  <c r="AO2296" i="4" s="1"/>
  <c r="B2296" i="4"/>
  <c r="A2296" i="4"/>
  <c r="AM2295" i="4"/>
  <c r="AL2295" i="4"/>
  <c r="AK2295" i="4"/>
  <c r="AJ2295" i="4"/>
  <c r="AI2295" i="4"/>
  <c r="AH2295" i="4"/>
  <c r="AG2295" i="4"/>
  <c r="AF2295" i="4"/>
  <c r="AE2295" i="4"/>
  <c r="AD2295" i="4"/>
  <c r="AC2295" i="4"/>
  <c r="AB2295" i="4"/>
  <c r="AA2295" i="4"/>
  <c r="Z2295" i="4"/>
  <c r="Y2295" i="4"/>
  <c r="X2295" i="4"/>
  <c r="W2295" i="4"/>
  <c r="V2295" i="4"/>
  <c r="U2295" i="4"/>
  <c r="T2295" i="4"/>
  <c r="S2295" i="4"/>
  <c r="R2295" i="4"/>
  <c r="Q2295" i="4"/>
  <c r="P2295" i="4"/>
  <c r="O2295" i="4"/>
  <c r="N2295" i="4"/>
  <c r="M2295" i="4"/>
  <c r="L2295" i="4"/>
  <c r="K2295" i="4"/>
  <c r="J2295" i="4"/>
  <c r="I2295" i="4"/>
  <c r="H2295" i="4"/>
  <c r="G2295" i="4"/>
  <c r="F2295" i="4"/>
  <c r="E2295" i="4"/>
  <c r="D2295" i="4"/>
  <c r="C2295" i="4"/>
  <c r="AO2295" i="4" s="1"/>
  <c r="B2295" i="4"/>
  <c r="A2295" i="4"/>
  <c r="AM2294" i="4"/>
  <c r="AL2294" i="4"/>
  <c r="AK2294" i="4"/>
  <c r="AJ2294" i="4"/>
  <c r="AI2294" i="4"/>
  <c r="AH2294" i="4"/>
  <c r="AG2294" i="4"/>
  <c r="AF2294" i="4"/>
  <c r="AE2294" i="4"/>
  <c r="AD2294" i="4"/>
  <c r="AC2294" i="4"/>
  <c r="AB2294" i="4"/>
  <c r="AN2294" i="4" s="1"/>
  <c r="AA2294" i="4"/>
  <c r="Z2294" i="4"/>
  <c r="Y2294" i="4"/>
  <c r="X2294" i="4"/>
  <c r="W2294" i="4"/>
  <c r="V2294" i="4"/>
  <c r="U2294" i="4"/>
  <c r="T2294" i="4"/>
  <c r="S2294" i="4"/>
  <c r="R2294" i="4"/>
  <c r="Q2294" i="4"/>
  <c r="P2294" i="4"/>
  <c r="O2294" i="4"/>
  <c r="N2294" i="4"/>
  <c r="M2294" i="4"/>
  <c r="L2294" i="4"/>
  <c r="K2294" i="4"/>
  <c r="J2294" i="4"/>
  <c r="I2294" i="4"/>
  <c r="H2294" i="4"/>
  <c r="G2294" i="4"/>
  <c r="F2294" i="4"/>
  <c r="E2294" i="4"/>
  <c r="D2294" i="4"/>
  <c r="C2294" i="4"/>
  <c r="B2294" i="4"/>
  <c r="A2294" i="4"/>
  <c r="AN2293" i="4"/>
  <c r="AL2293" i="4"/>
  <c r="AK2293" i="4"/>
  <c r="AJ2293" i="4"/>
  <c r="AI2293" i="4"/>
  <c r="AH2293" i="4"/>
  <c r="AG2293" i="4"/>
  <c r="AF2293" i="4"/>
  <c r="AE2293" i="4"/>
  <c r="AD2293" i="4"/>
  <c r="AC2293" i="4"/>
  <c r="AB2293" i="4"/>
  <c r="AA2293" i="4"/>
  <c r="Z2293" i="4"/>
  <c r="Y2293" i="4"/>
  <c r="AM2293" i="4" s="1"/>
  <c r="X2293" i="4"/>
  <c r="W2293" i="4"/>
  <c r="V2293" i="4"/>
  <c r="U2293" i="4"/>
  <c r="T2293" i="4"/>
  <c r="S2293" i="4"/>
  <c r="R2293" i="4"/>
  <c r="Q2293" i="4"/>
  <c r="P2293" i="4"/>
  <c r="O2293" i="4"/>
  <c r="N2293" i="4"/>
  <c r="M2293" i="4"/>
  <c r="L2293" i="4"/>
  <c r="K2293" i="4"/>
  <c r="J2293" i="4"/>
  <c r="I2293" i="4"/>
  <c r="H2293" i="4"/>
  <c r="G2293" i="4"/>
  <c r="F2293" i="4"/>
  <c r="E2293" i="4"/>
  <c r="D2293" i="4"/>
  <c r="C2293" i="4"/>
  <c r="B2293" i="4"/>
  <c r="A2293" i="4"/>
  <c r="AN2292" i="4"/>
  <c r="AL2292" i="4"/>
  <c r="AK2292" i="4"/>
  <c r="AJ2292" i="4"/>
  <c r="AI2292" i="4"/>
  <c r="AH2292" i="4"/>
  <c r="AG2292" i="4"/>
  <c r="AF2292" i="4"/>
  <c r="AE2292" i="4"/>
  <c r="AD2292" i="4"/>
  <c r="AC2292" i="4"/>
  <c r="AB2292" i="4"/>
  <c r="AA2292" i="4"/>
  <c r="Z2292" i="4"/>
  <c r="Y2292" i="4"/>
  <c r="AM2292" i="4" s="1"/>
  <c r="X2292" i="4"/>
  <c r="W2292" i="4"/>
  <c r="V2292" i="4"/>
  <c r="U2292" i="4"/>
  <c r="T2292" i="4"/>
  <c r="S2292" i="4"/>
  <c r="R2292" i="4"/>
  <c r="Q2292" i="4"/>
  <c r="P2292" i="4"/>
  <c r="O2292" i="4"/>
  <c r="N2292" i="4"/>
  <c r="M2292" i="4"/>
  <c r="L2292" i="4"/>
  <c r="K2292" i="4"/>
  <c r="J2292" i="4"/>
  <c r="I2292" i="4"/>
  <c r="H2292" i="4"/>
  <c r="G2292" i="4"/>
  <c r="F2292" i="4"/>
  <c r="E2292" i="4"/>
  <c r="D2292" i="4"/>
  <c r="C2292" i="4"/>
  <c r="AO2292" i="4" s="1"/>
  <c r="B2292" i="4"/>
  <c r="A2292" i="4"/>
  <c r="AM2291" i="4"/>
  <c r="AL2291" i="4"/>
  <c r="AK2291" i="4"/>
  <c r="AJ2291" i="4"/>
  <c r="AI2291" i="4"/>
  <c r="AH2291" i="4"/>
  <c r="AG2291" i="4"/>
  <c r="AF2291" i="4"/>
  <c r="AE2291" i="4"/>
  <c r="AD2291" i="4"/>
  <c r="AC2291" i="4"/>
  <c r="AB2291" i="4"/>
  <c r="AA2291" i="4"/>
  <c r="Z2291" i="4"/>
  <c r="Y2291" i="4"/>
  <c r="X2291" i="4"/>
  <c r="W2291" i="4"/>
  <c r="V2291" i="4"/>
  <c r="U2291" i="4"/>
  <c r="T2291" i="4"/>
  <c r="S2291" i="4"/>
  <c r="R2291" i="4"/>
  <c r="Q2291" i="4"/>
  <c r="P2291" i="4"/>
  <c r="O2291" i="4"/>
  <c r="N2291" i="4"/>
  <c r="M2291" i="4"/>
  <c r="L2291" i="4"/>
  <c r="K2291" i="4"/>
  <c r="J2291" i="4"/>
  <c r="I2291" i="4"/>
  <c r="H2291" i="4"/>
  <c r="G2291" i="4"/>
  <c r="F2291" i="4"/>
  <c r="E2291" i="4"/>
  <c r="D2291" i="4"/>
  <c r="C2291" i="4"/>
  <c r="AO2291" i="4" s="1"/>
  <c r="B2291" i="4"/>
  <c r="A2291" i="4"/>
  <c r="AM2290" i="4"/>
  <c r="AL2290" i="4"/>
  <c r="AK2290" i="4"/>
  <c r="AJ2290" i="4"/>
  <c r="AI2290" i="4"/>
  <c r="AH2290" i="4"/>
  <c r="AG2290" i="4"/>
  <c r="AF2290" i="4"/>
  <c r="AE2290" i="4"/>
  <c r="AD2290" i="4"/>
  <c r="AC2290" i="4"/>
  <c r="AB2290" i="4"/>
  <c r="AN2290" i="4" s="1"/>
  <c r="AA2290" i="4"/>
  <c r="Z2290" i="4"/>
  <c r="Y2290" i="4"/>
  <c r="X2290" i="4"/>
  <c r="W2290" i="4"/>
  <c r="V2290" i="4"/>
  <c r="U2290" i="4"/>
  <c r="T2290" i="4"/>
  <c r="S2290" i="4"/>
  <c r="R2290" i="4"/>
  <c r="Q2290" i="4"/>
  <c r="P2290" i="4"/>
  <c r="O2290" i="4"/>
  <c r="N2290" i="4"/>
  <c r="M2290" i="4"/>
  <c r="L2290" i="4"/>
  <c r="K2290" i="4"/>
  <c r="J2290" i="4"/>
  <c r="I2290" i="4"/>
  <c r="H2290" i="4"/>
  <c r="G2290" i="4"/>
  <c r="F2290" i="4"/>
  <c r="E2290" i="4"/>
  <c r="D2290" i="4"/>
  <c r="C2290" i="4"/>
  <c r="B2290" i="4"/>
  <c r="A2290" i="4"/>
  <c r="AN2289" i="4"/>
  <c r="AL2289" i="4"/>
  <c r="AK2289" i="4"/>
  <c r="AJ2289" i="4"/>
  <c r="AI2289" i="4"/>
  <c r="AH2289" i="4"/>
  <c r="AG2289" i="4"/>
  <c r="AF2289" i="4"/>
  <c r="AE2289" i="4"/>
  <c r="AD2289" i="4"/>
  <c r="AC2289" i="4"/>
  <c r="AB2289" i="4"/>
  <c r="AA2289" i="4"/>
  <c r="Z2289" i="4"/>
  <c r="Y2289" i="4"/>
  <c r="AM2289" i="4" s="1"/>
  <c r="X2289" i="4"/>
  <c r="W2289" i="4"/>
  <c r="V2289" i="4"/>
  <c r="U2289" i="4"/>
  <c r="T2289" i="4"/>
  <c r="S2289" i="4"/>
  <c r="R2289" i="4"/>
  <c r="Q2289" i="4"/>
  <c r="P2289" i="4"/>
  <c r="O2289" i="4"/>
  <c r="N2289" i="4"/>
  <c r="M2289" i="4"/>
  <c r="L2289" i="4"/>
  <c r="K2289" i="4"/>
  <c r="J2289" i="4"/>
  <c r="I2289" i="4"/>
  <c r="H2289" i="4"/>
  <c r="G2289" i="4"/>
  <c r="F2289" i="4"/>
  <c r="AO2289" i="4" s="1"/>
  <c r="E2289" i="4"/>
  <c r="D2289" i="4"/>
  <c r="C2289" i="4"/>
  <c r="B2289" i="4"/>
  <c r="A2289" i="4"/>
  <c r="AN2288" i="4"/>
  <c r="AL2288" i="4"/>
  <c r="AK2288" i="4"/>
  <c r="AJ2288" i="4"/>
  <c r="AI2288" i="4"/>
  <c r="AH2288" i="4"/>
  <c r="AG2288" i="4"/>
  <c r="AF2288" i="4"/>
  <c r="AE2288" i="4"/>
  <c r="AD2288" i="4"/>
  <c r="AC2288" i="4"/>
  <c r="AB2288" i="4"/>
  <c r="AA2288" i="4"/>
  <c r="Z2288" i="4"/>
  <c r="Y2288" i="4"/>
  <c r="AM2288" i="4" s="1"/>
  <c r="X2288" i="4"/>
  <c r="W2288" i="4"/>
  <c r="V2288" i="4"/>
  <c r="U2288" i="4"/>
  <c r="T2288" i="4"/>
  <c r="S2288" i="4"/>
  <c r="R2288" i="4"/>
  <c r="Q2288" i="4"/>
  <c r="P2288" i="4"/>
  <c r="O2288" i="4"/>
  <c r="N2288" i="4"/>
  <c r="M2288" i="4"/>
  <c r="L2288" i="4"/>
  <c r="K2288" i="4"/>
  <c r="J2288" i="4"/>
  <c r="I2288" i="4"/>
  <c r="H2288" i="4"/>
  <c r="G2288" i="4"/>
  <c r="F2288" i="4"/>
  <c r="E2288" i="4"/>
  <c r="D2288" i="4"/>
  <c r="C2288" i="4"/>
  <c r="B2288" i="4"/>
  <c r="A2288" i="4"/>
  <c r="AM2287" i="4"/>
  <c r="AL2287" i="4"/>
  <c r="AK2287" i="4"/>
  <c r="AJ2287" i="4"/>
  <c r="AI2287" i="4"/>
  <c r="AH2287" i="4"/>
  <c r="AG2287" i="4"/>
  <c r="AF2287" i="4"/>
  <c r="AE2287" i="4"/>
  <c r="AD2287" i="4"/>
  <c r="AC2287" i="4"/>
  <c r="AB2287" i="4"/>
  <c r="AA2287" i="4"/>
  <c r="Z2287" i="4"/>
  <c r="Y2287" i="4"/>
  <c r="X2287" i="4"/>
  <c r="W2287" i="4"/>
  <c r="V2287" i="4"/>
  <c r="U2287" i="4"/>
  <c r="T2287" i="4"/>
  <c r="S2287" i="4"/>
  <c r="R2287" i="4"/>
  <c r="Q2287" i="4"/>
  <c r="P2287" i="4"/>
  <c r="O2287" i="4"/>
  <c r="N2287" i="4"/>
  <c r="M2287" i="4"/>
  <c r="L2287" i="4"/>
  <c r="K2287" i="4"/>
  <c r="J2287" i="4"/>
  <c r="I2287" i="4"/>
  <c r="H2287" i="4"/>
  <c r="G2287" i="4"/>
  <c r="F2287" i="4"/>
  <c r="E2287" i="4"/>
  <c r="D2287" i="4"/>
  <c r="C2287" i="4"/>
  <c r="B2287" i="4"/>
  <c r="A2287" i="4"/>
  <c r="AM2286" i="4"/>
  <c r="AL2286" i="4"/>
  <c r="AK2286" i="4"/>
  <c r="AJ2286" i="4"/>
  <c r="AI2286" i="4"/>
  <c r="AH2286" i="4"/>
  <c r="AG2286" i="4"/>
  <c r="AF2286" i="4"/>
  <c r="AE2286" i="4"/>
  <c r="AD2286" i="4"/>
  <c r="AC2286" i="4"/>
  <c r="AB2286" i="4"/>
  <c r="AA2286" i="4"/>
  <c r="Z2286" i="4"/>
  <c r="Y2286" i="4"/>
  <c r="X2286" i="4"/>
  <c r="W2286" i="4"/>
  <c r="V2286" i="4"/>
  <c r="U2286" i="4"/>
  <c r="T2286" i="4"/>
  <c r="S2286" i="4"/>
  <c r="R2286" i="4"/>
  <c r="Q2286" i="4"/>
  <c r="P2286" i="4"/>
  <c r="O2286" i="4"/>
  <c r="N2286" i="4"/>
  <c r="M2286" i="4"/>
  <c r="L2286" i="4"/>
  <c r="K2286" i="4"/>
  <c r="J2286" i="4"/>
  <c r="I2286" i="4"/>
  <c r="H2286" i="4"/>
  <c r="G2286" i="4"/>
  <c r="F2286" i="4"/>
  <c r="E2286" i="4"/>
  <c r="D2286" i="4"/>
  <c r="AO2286" i="4" s="1"/>
  <c r="C2286" i="4"/>
  <c r="B2286" i="4"/>
  <c r="A2286" i="4"/>
  <c r="AN2285" i="4"/>
  <c r="AL2285" i="4"/>
  <c r="AK2285" i="4"/>
  <c r="AJ2285" i="4"/>
  <c r="AI2285" i="4"/>
  <c r="AH2285" i="4"/>
  <c r="AG2285" i="4"/>
  <c r="AF2285" i="4"/>
  <c r="AE2285" i="4"/>
  <c r="AD2285" i="4"/>
  <c r="AC2285" i="4"/>
  <c r="AB2285" i="4"/>
  <c r="AA2285" i="4"/>
  <c r="Z2285" i="4"/>
  <c r="Y2285" i="4"/>
  <c r="AM2285" i="4" s="1"/>
  <c r="X2285" i="4"/>
  <c r="W2285" i="4"/>
  <c r="V2285" i="4"/>
  <c r="U2285" i="4"/>
  <c r="T2285" i="4"/>
  <c r="S2285" i="4"/>
  <c r="R2285" i="4"/>
  <c r="Q2285" i="4"/>
  <c r="P2285" i="4"/>
  <c r="O2285" i="4"/>
  <c r="N2285" i="4"/>
  <c r="M2285" i="4"/>
  <c r="L2285" i="4"/>
  <c r="K2285" i="4"/>
  <c r="J2285" i="4"/>
  <c r="I2285" i="4"/>
  <c r="H2285" i="4"/>
  <c r="G2285" i="4"/>
  <c r="F2285" i="4"/>
  <c r="E2285" i="4"/>
  <c r="D2285" i="4"/>
  <c r="C2285" i="4"/>
  <c r="B2285" i="4"/>
  <c r="A2285" i="4"/>
  <c r="AN2284" i="4"/>
  <c r="AL2284" i="4"/>
  <c r="AK2284" i="4"/>
  <c r="AJ2284" i="4"/>
  <c r="AI2284" i="4"/>
  <c r="AH2284" i="4"/>
  <c r="AG2284" i="4"/>
  <c r="AF2284" i="4"/>
  <c r="AE2284" i="4"/>
  <c r="AD2284" i="4"/>
  <c r="AC2284" i="4"/>
  <c r="AB2284" i="4"/>
  <c r="AA2284" i="4"/>
  <c r="Z2284" i="4"/>
  <c r="Y2284" i="4"/>
  <c r="AM2284" i="4" s="1"/>
  <c r="X2284" i="4"/>
  <c r="W2284" i="4"/>
  <c r="V2284" i="4"/>
  <c r="U2284" i="4"/>
  <c r="T2284" i="4"/>
  <c r="S2284" i="4"/>
  <c r="R2284" i="4"/>
  <c r="Q2284" i="4"/>
  <c r="P2284" i="4"/>
  <c r="O2284" i="4"/>
  <c r="N2284" i="4"/>
  <c r="M2284" i="4"/>
  <c r="L2284" i="4"/>
  <c r="K2284" i="4"/>
  <c r="J2284" i="4"/>
  <c r="I2284" i="4"/>
  <c r="H2284" i="4"/>
  <c r="G2284" i="4"/>
  <c r="F2284" i="4"/>
  <c r="E2284" i="4"/>
  <c r="D2284" i="4"/>
  <c r="C2284" i="4"/>
  <c r="AO2284" i="4" s="1"/>
  <c r="B2284" i="4"/>
  <c r="A2284" i="4"/>
  <c r="AM2283" i="4"/>
  <c r="AL2283" i="4"/>
  <c r="AK2283" i="4"/>
  <c r="AJ2283" i="4"/>
  <c r="AI2283" i="4"/>
  <c r="AH2283" i="4"/>
  <c r="AG2283" i="4"/>
  <c r="AF2283" i="4"/>
  <c r="AE2283" i="4"/>
  <c r="AD2283" i="4"/>
  <c r="AC2283" i="4"/>
  <c r="AB2283" i="4"/>
  <c r="AA2283" i="4"/>
  <c r="Z2283" i="4"/>
  <c r="Y2283" i="4"/>
  <c r="X2283" i="4"/>
  <c r="W2283" i="4"/>
  <c r="V2283" i="4"/>
  <c r="U2283" i="4"/>
  <c r="T2283" i="4"/>
  <c r="S2283" i="4"/>
  <c r="R2283" i="4"/>
  <c r="Q2283" i="4"/>
  <c r="P2283" i="4"/>
  <c r="O2283" i="4"/>
  <c r="N2283" i="4"/>
  <c r="M2283" i="4"/>
  <c r="L2283" i="4"/>
  <c r="K2283" i="4"/>
  <c r="J2283" i="4"/>
  <c r="I2283" i="4"/>
  <c r="H2283" i="4"/>
  <c r="G2283" i="4"/>
  <c r="F2283" i="4"/>
  <c r="E2283" i="4"/>
  <c r="D2283" i="4"/>
  <c r="C2283" i="4"/>
  <c r="B2283" i="4"/>
  <c r="A2283" i="4"/>
  <c r="AM2282" i="4"/>
  <c r="AL2282" i="4"/>
  <c r="AK2282" i="4"/>
  <c r="AJ2282" i="4"/>
  <c r="AI2282" i="4"/>
  <c r="AH2282" i="4"/>
  <c r="AG2282" i="4"/>
  <c r="AF2282" i="4"/>
  <c r="AE2282" i="4"/>
  <c r="AD2282" i="4"/>
  <c r="AC2282" i="4"/>
  <c r="AB2282" i="4"/>
  <c r="AA2282" i="4"/>
  <c r="Z2282" i="4"/>
  <c r="Y2282" i="4"/>
  <c r="X2282" i="4"/>
  <c r="W2282" i="4"/>
  <c r="V2282" i="4"/>
  <c r="U2282" i="4"/>
  <c r="T2282" i="4"/>
  <c r="S2282" i="4"/>
  <c r="R2282" i="4"/>
  <c r="Q2282" i="4"/>
  <c r="P2282" i="4"/>
  <c r="O2282" i="4"/>
  <c r="N2282" i="4"/>
  <c r="M2282" i="4"/>
  <c r="L2282" i="4"/>
  <c r="K2282" i="4"/>
  <c r="J2282" i="4"/>
  <c r="I2282" i="4"/>
  <c r="H2282" i="4"/>
  <c r="G2282" i="4"/>
  <c r="F2282" i="4"/>
  <c r="E2282" i="4"/>
  <c r="D2282" i="4"/>
  <c r="C2282" i="4"/>
  <c r="B2282" i="4"/>
  <c r="A2282" i="4"/>
  <c r="AN2281" i="4"/>
  <c r="AL2281" i="4"/>
  <c r="AK2281" i="4"/>
  <c r="AJ2281" i="4"/>
  <c r="AI2281" i="4"/>
  <c r="AH2281" i="4"/>
  <c r="AG2281" i="4"/>
  <c r="AF2281" i="4"/>
  <c r="AE2281" i="4"/>
  <c r="AD2281" i="4"/>
  <c r="AC2281" i="4"/>
  <c r="AB2281" i="4"/>
  <c r="AA2281" i="4"/>
  <c r="Z2281" i="4"/>
  <c r="Y2281" i="4"/>
  <c r="AM2281" i="4" s="1"/>
  <c r="X2281" i="4"/>
  <c r="W2281" i="4"/>
  <c r="V2281" i="4"/>
  <c r="U2281" i="4"/>
  <c r="T2281" i="4"/>
  <c r="S2281" i="4"/>
  <c r="R2281" i="4"/>
  <c r="Q2281" i="4"/>
  <c r="P2281" i="4"/>
  <c r="O2281" i="4"/>
  <c r="N2281" i="4"/>
  <c r="M2281" i="4"/>
  <c r="L2281" i="4"/>
  <c r="K2281" i="4"/>
  <c r="J2281" i="4"/>
  <c r="I2281" i="4"/>
  <c r="H2281" i="4"/>
  <c r="G2281" i="4"/>
  <c r="F2281" i="4"/>
  <c r="AO2281" i="4" s="1"/>
  <c r="E2281" i="4"/>
  <c r="D2281" i="4"/>
  <c r="C2281" i="4"/>
  <c r="B2281" i="4"/>
  <c r="A2281" i="4"/>
  <c r="AN2280" i="4"/>
  <c r="AL2280" i="4"/>
  <c r="AK2280" i="4"/>
  <c r="AJ2280" i="4"/>
  <c r="AI2280" i="4"/>
  <c r="AH2280" i="4"/>
  <c r="AG2280" i="4"/>
  <c r="AF2280" i="4"/>
  <c r="AE2280" i="4"/>
  <c r="AD2280" i="4"/>
  <c r="AC2280" i="4"/>
  <c r="AB2280" i="4"/>
  <c r="AA2280" i="4"/>
  <c r="Z2280" i="4"/>
  <c r="Y2280" i="4"/>
  <c r="AM2280" i="4" s="1"/>
  <c r="X2280" i="4"/>
  <c r="W2280" i="4"/>
  <c r="V2280" i="4"/>
  <c r="U2280" i="4"/>
  <c r="T2280" i="4"/>
  <c r="S2280" i="4"/>
  <c r="R2280" i="4"/>
  <c r="Q2280" i="4"/>
  <c r="P2280" i="4"/>
  <c r="O2280" i="4"/>
  <c r="N2280" i="4"/>
  <c r="M2280" i="4"/>
  <c r="L2280" i="4"/>
  <c r="K2280" i="4"/>
  <c r="J2280" i="4"/>
  <c r="I2280" i="4"/>
  <c r="H2280" i="4"/>
  <c r="G2280" i="4"/>
  <c r="F2280" i="4"/>
  <c r="E2280" i="4"/>
  <c r="D2280" i="4"/>
  <c r="C2280" i="4"/>
  <c r="AO2280" i="4" s="1"/>
  <c r="B2280" i="4"/>
  <c r="A2280" i="4"/>
  <c r="AM2279" i="4"/>
  <c r="AL2279" i="4"/>
  <c r="AK2279" i="4"/>
  <c r="AJ2279" i="4"/>
  <c r="AI2279" i="4"/>
  <c r="AH2279" i="4"/>
  <c r="AG2279" i="4"/>
  <c r="AF2279" i="4"/>
  <c r="AE2279" i="4"/>
  <c r="AD2279" i="4"/>
  <c r="AC2279" i="4"/>
  <c r="AB2279" i="4"/>
  <c r="AA2279" i="4"/>
  <c r="Z2279" i="4"/>
  <c r="Y2279" i="4"/>
  <c r="X2279" i="4"/>
  <c r="W2279" i="4"/>
  <c r="V2279" i="4"/>
  <c r="U2279" i="4"/>
  <c r="T2279" i="4"/>
  <c r="S2279" i="4"/>
  <c r="R2279" i="4"/>
  <c r="Q2279" i="4"/>
  <c r="P2279" i="4"/>
  <c r="O2279" i="4"/>
  <c r="N2279" i="4"/>
  <c r="M2279" i="4"/>
  <c r="L2279" i="4"/>
  <c r="K2279" i="4"/>
  <c r="J2279" i="4"/>
  <c r="I2279" i="4"/>
  <c r="H2279" i="4"/>
  <c r="G2279" i="4"/>
  <c r="F2279" i="4"/>
  <c r="E2279" i="4"/>
  <c r="D2279" i="4"/>
  <c r="C2279" i="4"/>
  <c r="AO2279" i="4" s="1"/>
  <c r="B2279" i="4"/>
  <c r="A2279" i="4"/>
  <c r="AM2278" i="4"/>
  <c r="AL2278" i="4"/>
  <c r="AK2278" i="4"/>
  <c r="AJ2278" i="4"/>
  <c r="AI2278" i="4"/>
  <c r="AH2278" i="4"/>
  <c r="AG2278" i="4"/>
  <c r="AF2278" i="4"/>
  <c r="AE2278" i="4"/>
  <c r="AD2278" i="4"/>
  <c r="AC2278" i="4"/>
  <c r="AB2278" i="4"/>
  <c r="AA2278" i="4"/>
  <c r="Z2278" i="4"/>
  <c r="Y2278" i="4"/>
  <c r="X2278" i="4"/>
  <c r="W2278" i="4"/>
  <c r="V2278" i="4"/>
  <c r="U2278" i="4"/>
  <c r="T2278" i="4"/>
  <c r="S2278" i="4"/>
  <c r="R2278" i="4"/>
  <c r="Q2278" i="4"/>
  <c r="P2278" i="4"/>
  <c r="O2278" i="4"/>
  <c r="N2278" i="4"/>
  <c r="M2278" i="4"/>
  <c r="L2278" i="4"/>
  <c r="K2278" i="4"/>
  <c r="J2278" i="4"/>
  <c r="I2278" i="4"/>
  <c r="H2278" i="4"/>
  <c r="G2278" i="4"/>
  <c r="F2278" i="4"/>
  <c r="E2278" i="4"/>
  <c r="D2278" i="4"/>
  <c r="C2278" i="4"/>
  <c r="B2278" i="4"/>
  <c r="A2278" i="4"/>
  <c r="AK2277" i="4"/>
  <c r="AJ2277" i="4"/>
  <c r="AI2277" i="4"/>
  <c r="AH2277" i="4"/>
  <c r="AG2277" i="4"/>
  <c r="AF2277" i="4"/>
  <c r="AE2277" i="4"/>
  <c r="AD2277" i="4"/>
  <c r="AC2277" i="4"/>
  <c r="AB2277" i="4"/>
  <c r="AA2277" i="4"/>
  <c r="Z2277" i="4"/>
  <c r="Y2277" i="4"/>
  <c r="AM2277" i="4" s="1"/>
  <c r="X2277" i="4"/>
  <c r="W2277" i="4"/>
  <c r="V2277" i="4"/>
  <c r="U2277" i="4"/>
  <c r="T2277" i="4"/>
  <c r="S2277" i="4"/>
  <c r="R2277" i="4"/>
  <c r="Q2277" i="4"/>
  <c r="P2277" i="4"/>
  <c r="O2277" i="4"/>
  <c r="N2277" i="4"/>
  <c r="M2277" i="4"/>
  <c r="L2277" i="4"/>
  <c r="AN2277" i="4" s="1"/>
  <c r="K2277" i="4"/>
  <c r="J2277" i="4"/>
  <c r="I2277" i="4"/>
  <c r="H2277" i="4"/>
  <c r="G2277" i="4"/>
  <c r="F2277" i="4"/>
  <c r="AO2277" i="4" s="1"/>
  <c r="E2277" i="4"/>
  <c r="D2277" i="4"/>
  <c r="C2277" i="4"/>
  <c r="B2277" i="4"/>
  <c r="A2277" i="4"/>
  <c r="AN2276" i="4"/>
  <c r="AL2276" i="4"/>
  <c r="AK2276" i="4"/>
  <c r="AJ2276" i="4"/>
  <c r="AI2276" i="4"/>
  <c r="AH2276" i="4"/>
  <c r="AG2276" i="4"/>
  <c r="AF2276" i="4"/>
  <c r="AE2276" i="4"/>
  <c r="AD2276" i="4"/>
  <c r="AC2276" i="4"/>
  <c r="AB2276" i="4"/>
  <c r="AA2276" i="4"/>
  <c r="Z2276" i="4"/>
  <c r="Y2276" i="4"/>
  <c r="AM2276" i="4" s="1"/>
  <c r="X2276" i="4"/>
  <c r="W2276" i="4"/>
  <c r="V2276" i="4"/>
  <c r="U2276" i="4"/>
  <c r="T2276" i="4"/>
  <c r="S2276" i="4"/>
  <c r="R2276" i="4"/>
  <c r="Q2276" i="4"/>
  <c r="P2276" i="4"/>
  <c r="O2276" i="4"/>
  <c r="N2276" i="4"/>
  <c r="M2276" i="4"/>
  <c r="L2276" i="4"/>
  <c r="K2276" i="4"/>
  <c r="J2276" i="4"/>
  <c r="I2276" i="4"/>
  <c r="H2276" i="4"/>
  <c r="G2276" i="4"/>
  <c r="F2276" i="4"/>
  <c r="E2276" i="4"/>
  <c r="D2276" i="4"/>
  <c r="C2276" i="4"/>
  <c r="B2276" i="4"/>
  <c r="A2276" i="4"/>
  <c r="AN2275" i="4"/>
  <c r="AM2275" i="4"/>
  <c r="AL2275" i="4"/>
  <c r="AK2275" i="4"/>
  <c r="AJ2275" i="4"/>
  <c r="AI2275" i="4"/>
  <c r="AH2275" i="4"/>
  <c r="AG2275" i="4"/>
  <c r="AF2275" i="4"/>
  <c r="AE2275" i="4"/>
  <c r="AD2275" i="4"/>
  <c r="AC2275" i="4"/>
  <c r="AB2275" i="4"/>
  <c r="AA2275" i="4"/>
  <c r="Z2275" i="4"/>
  <c r="Y2275" i="4"/>
  <c r="X2275" i="4"/>
  <c r="W2275" i="4"/>
  <c r="V2275" i="4"/>
  <c r="U2275" i="4"/>
  <c r="T2275" i="4"/>
  <c r="S2275" i="4"/>
  <c r="R2275" i="4"/>
  <c r="Q2275" i="4"/>
  <c r="P2275" i="4"/>
  <c r="O2275" i="4"/>
  <c r="N2275" i="4"/>
  <c r="M2275" i="4"/>
  <c r="L2275" i="4"/>
  <c r="K2275" i="4"/>
  <c r="J2275" i="4"/>
  <c r="I2275" i="4"/>
  <c r="H2275" i="4"/>
  <c r="G2275" i="4"/>
  <c r="F2275" i="4"/>
  <c r="E2275" i="4"/>
  <c r="D2275" i="4"/>
  <c r="C2275" i="4"/>
  <c r="AO2275" i="4" s="1"/>
  <c r="B2275" i="4"/>
  <c r="A2275" i="4"/>
  <c r="AM2274" i="4"/>
  <c r="AL2274" i="4"/>
  <c r="AK2274" i="4"/>
  <c r="AJ2274" i="4"/>
  <c r="AI2274" i="4"/>
  <c r="AH2274" i="4"/>
  <c r="AG2274" i="4"/>
  <c r="AF2274" i="4"/>
  <c r="AE2274" i="4"/>
  <c r="AD2274" i="4"/>
  <c r="AC2274" i="4"/>
  <c r="AB2274" i="4"/>
  <c r="AA2274" i="4"/>
  <c r="Z2274" i="4"/>
  <c r="Y2274" i="4"/>
  <c r="X2274" i="4"/>
  <c r="W2274" i="4"/>
  <c r="V2274" i="4"/>
  <c r="U2274" i="4"/>
  <c r="T2274" i="4"/>
  <c r="S2274" i="4"/>
  <c r="R2274" i="4"/>
  <c r="Q2274" i="4"/>
  <c r="P2274" i="4"/>
  <c r="O2274" i="4"/>
  <c r="N2274" i="4"/>
  <c r="M2274" i="4"/>
  <c r="L2274" i="4"/>
  <c r="K2274" i="4"/>
  <c r="J2274" i="4"/>
  <c r="I2274" i="4"/>
  <c r="H2274" i="4"/>
  <c r="G2274" i="4"/>
  <c r="F2274" i="4"/>
  <c r="E2274" i="4"/>
  <c r="D2274" i="4"/>
  <c r="C2274" i="4"/>
  <c r="B2274" i="4"/>
  <c r="A2274" i="4"/>
  <c r="AN2273" i="4"/>
  <c r="AL2273" i="4"/>
  <c r="AK2273" i="4"/>
  <c r="AJ2273" i="4"/>
  <c r="AI2273" i="4"/>
  <c r="AH2273" i="4"/>
  <c r="AG2273" i="4"/>
  <c r="AF2273" i="4"/>
  <c r="AE2273" i="4"/>
  <c r="AD2273" i="4"/>
  <c r="AC2273" i="4"/>
  <c r="AB2273" i="4"/>
  <c r="AA2273" i="4"/>
  <c r="Z2273" i="4"/>
  <c r="Y2273" i="4"/>
  <c r="AM2273" i="4" s="1"/>
  <c r="X2273" i="4"/>
  <c r="W2273" i="4"/>
  <c r="V2273" i="4"/>
  <c r="U2273" i="4"/>
  <c r="T2273" i="4"/>
  <c r="S2273" i="4"/>
  <c r="R2273" i="4"/>
  <c r="Q2273" i="4"/>
  <c r="P2273" i="4"/>
  <c r="O2273" i="4"/>
  <c r="N2273" i="4"/>
  <c r="M2273" i="4"/>
  <c r="L2273" i="4"/>
  <c r="K2273" i="4"/>
  <c r="J2273" i="4"/>
  <c r="I2273" i="4"/>
  <c r="H2273" i="4"/>
  <c r="G2273" i="4"/>
  <c r="F2273" i="4"/>
  <c r="AO2273" i="4" s="1"/>
  <c r="E2273" i="4"/>
  <c r="D2273" i="4"/>
  <c r="C2273" i="4"/>
  <c r="B2273" i="4"/>
  <c r="A2273" i="4"/>
  <c r="AN2272" i="4"/>
  <c r="AL2272" i="4"/>
  <c r="AK2272" i="4"/>
  <c r="AJ2272" i="4"/>
  <c r="AI2272" i="4"/>
  <c r="AH2272" i="4"/>
  <c r="AG2272" i="4"/>
  <c r="AF2272" i="4"/>
  <c r="AE2272" i="4"/>
  <c r="AD2272" i="4"/>
  <c r="AC2272" i="4"/>
  <c r="AB2272" i="4"/>
  <c r="AA2272" i="4"/>
  <c r="Z2272" i="4"/>
  <c r="Y2272" i="4"/>
  <c r="AM2272" i="4" s="1"/>
  <c r="X2272" i="4"/>
  <c r="W2272" i="4"/>
  <c r="V2272" i="4"/>
  <c r="U2272" i="4"/>
  <c r="T2272" i="4"/>
  <c r="S2272" i="4"/>
  <c r="R2272" i="4"/>
  <c r="Q2272" i="4"/>
  <c r="P2272" i="4"/>
  <c r="O2272" i="4"/>
  <c r="N2272" i="4"/>
  <c r="M2272" i="4"/>
  <c r="L2272" i="4"/>
  <c r="K2272" i="4"/>
  <c r="J2272" i="4"/>
  <c r="I2272" i="4"/>
  <c r="H2272" i="4"/>
  <c r="G2272" i="4"/>
  <c r="F2272" i="4"/>
  <c r="E2272" i="4"/>
  <c r="D2272" i="4"/>
  <c r="C2272" i="4"/>
  <c r="AO2272" i="4" s="1"/>
  <c r="B2272" i="4"/>
  <c r="A2272" i="4"/>
  <c r="AM2271" i="4"/>
  <c r="AL2271" i="4"/>
  <c r="AK2271" i="4"/>
  <c r="AJ2271" i="4"/>
  <c r="AI2271" i="4"/>
  <c r="AH2271" i="4"/>
  <c r="AG2271" i="4"/>
  <c r="AF2271" i="4"/>
  <c r="AE2271" i="4"/>
  <c r="AD2271" i="4"/>
  <c r="AC2271" i="4"/>
  <c r="AB2271" i="4"/>
  <c r="AA2271" i="4"/>
  <c r="Z2271" i="4"/>
  <c r="Y2271" i="4"/>
  <c r="X2271" i="4"/>
  <c r="W2271" i="4"/>
  <c r="V2271" i="4"/>
  <c r="U2271" i="4"/>
  <c r="T2271" i="4"/>
  <c r="S2271" i="4"/>
  <c r="R2271" i="4"/>
  <c r="Q2271" i="4"/>
  <c r="P2271" i="4"/>
  <c r="O2271" i="4"/>
  <c r="N2271" i="4"/>
  <c r="M2271" i="4"/>
  <c r="L2271" i="4"/>
  <c r="K2271" i="4"/>
  <c r="J2271" i="4"/>
  <c r="I2271" i="4"/>
  <c r="H2271" i="4"/>
  <c r="G2271" i="4"/>
  <c r="F2271" i="4"/>
  <c r="E2271" i="4"/>
  <c r="D2271" i="4"/>
  <c r="C2271" i="4"/>
  <c r="B2271" i="4"/>
  <c r="A2271" i="4"/>
  <c r="AM2270" i="4"/>
  <c r="AL2270" i="4"/>
  <c r="AK2270" i="4"/>
  <c r="AJ2270" i="4"/>
  <c r="AI2270" i="4"/>
  <c r="AH2270" i="4"/>
  <c r="AG2270" i="4"/>
  <c r="AF2270" i="4"/>
  <c r="AE2270" i="4"/>
  <c r="AD2270" i="4"/>
  <c r="AC2270" i="4"/>
  <c r="AB2270" i="4"/>
  <c r="AA2270" i="4"/>
  <c r="Z2270" i="4"/>
  <c r="Y2270" i="4"/>
  <c r="X2270" i="4"/>
  <c r="W2270" i="4"/>
  <c r="V2270" i="4"/>
  <c r="U2270" i="4"/>
  <c r="T2270" i="4"/>
  <c r="S2270" i="4"/>
  <c r="R2270" i="4"/>
  <c r="Q2270" i="4"/>
  <c r="P2270" i="4"/>
  <c r="O2270" i="4"/>
  <c r="N2270" i="4"/>
  <c r="M2270" i="4"/>
  <c r="L2270" i="4"/>
  <c r="K2270" i="4"/>
  <c r="J2270" i="4"/>
  <c r="I2270" i="4"/>
  <c r="H2270" i="4"/>
  <c r="G2270" i="4"/>
  <c r="F2270" i="4"/>
  <c r="E2270" i="4"/>
  <c r="D2270" i="4"/>
  <c r="AO2270" i="4" s="1"/>
  <c r="C2270" i="4"/>
  <c r="B2270" i="4"/>
  <c r="A2270" i="4"/>
  <c r="AL2269" i="4"/>
  <c r="AK2269" i="4"/>
  <c r="AJ2269" i="4"/>
  <c r="AI2269" i="4"/>
  <c r="AH2269" i="4"/>
  <c r="AG2269" i="4"/>
  <c r="AF2269" i="4"/>
  <c r="AE2269" i="4"/>
  <c r="AD2269" i="4"/>
  <c r="AC2269" i="4"/>
  <c r="AB2269" i="4"/>
  <c r="AA2269" i="4"/>
  <c r="Z2269" i="4"/>
  <c r="Y2269" i="4"/>
  <c r="AM2269" i="4" s="1"/>
  <c r="X2269" i="4"/>
  <c r="W2269" i="4"/>
  <c r="V2269" i="4"/>
  <c r="U2269" i="4"/>
  <c r="T2269" i="4"/>
  <c r="S2269" i="4"/>
  <c r="R2269" i="4"/>
  <c r="Q2269" i="4"/>
  <c r="P2269" i="4"/>
  <c r="O2269" i="4"/>
  <c r="N2269" i="4"/>
  <c r="M2269" i="4"/>
  <c r="L2269" i="4"/>
  <c r="K2269" i="4"/>
  <c r="J2269" i="4"/>
  <c r="I2269" i="4"/>
  <c r="H2269" i="4"/>
  <c r="G2269" i="4"/>
  <c r="F2269" i="4"/>
  <c r="E2269" i="4"/>
  <c r="D2269" i="4"/>
  <c r="AO2269" i="4" s="1"/>
  <c r="C2269" i="4"/>
  <c r="B2269" i="4"/>
  <c r="A2269" i="4"/>
  <c r="AL2268" i="4"/>
  <c r="AK2268" i="4"/>
  <c r="AJ2268" i="4"/>
  <c r="AI2268" i="4"/>
  <c r="AH2268" i="4"/>
  <c r="AG2268" i="4"/>
  <c r="AF2268" i="4"/>
  <c r="AE2268" i="4"/>
  <c r="AD2268" i="4"/>
  <c r="AC2268" i="4"/>
  <c r="AB2268" i="4"/>
  <c r="AA2268" i="4"/>
  <c r="Z2268" i="4"/>
  <c r="Y2268" i="4"/>
  <c r="AM2268" i="4" s="1"/>
  <c r="X2268" i="4"/>
  <c r="W2268" i="4"/>
  <c r="V2268" i="4"/>
  <c r="U2268" i="4"/>
  <c r="T2268" i="4"/>
  <c r="S2268" i="4"/>
  <c r="R2268" i="4"/>
  <c r="Q2268" i="4"/>
  <c r="P2268" i="4"/>
  <c r="O2268" i="4"/>
  <c r="N2268" i="4"/>
  <c r="M2268" i="4"/>
  <c r="L2268" i="4"/>
  <c r="K2268" i="4"/>
  <c r="J2268" i="4"/>
  <c r="I2268" i="4"/>
  <c r="H2268" i="4"/>
  <c r="G2268" i="4"/>
  <c r="F2268" i="4"/>
  <c r="E2268" i="4"/>
  <c r="D2268" i="4"/>
  <c r="C2268" i="4"/>
  <c r="B2268" i="4"/>
  <c r="A2268" i="4"/>
  <c r="AM2267" i="4"/>
  <c r="AL2267" i="4"/>
  <c r="AK2267" i="4"/>
  <c r="AJ2267" i="4"/>
  <c r="AI2267" i="4"/>
  <c r="AH2267" i="4"/>
  <c r="AG2267" i="4"/>
  <c r="AF2267" i="4"/>
  <c r="AE2267" i="4"/>
  <c r="AD2267" i="4"/>
  <c r="AC2267" i="4"/>
  <c r="AB2267" i="4"/>
  <c r="AN2267" i="4" s="1"/>
  <c r="AA2267" i="4"/>
  <c r="Z2267" i="4"/>
  <c r="Y2267" i="4"/>
  <c r="X2267" i="4"/>
  <c r="W2267" i="4"/>
  <c r="V2267" i="4"/>
  <c r="U2267" i="4"/>
  <c r="T2267" i="4"/>
  <c r="S2267" i="4"/>
  <c r="R2267" i="4"/>
  <c r="Q2267" i="4"/>
  <c r="P2267" i="4"/>
  <c r="O2267" i="4"/>
  <c r="N2267" i="4"/>
  <c r="M2267" i="4"/>
  <c r="L2267" i="4"/>
  <c r="K2267" i="4"/>
  <c r="J2267" i="4"/>
  <c r="I2267" i="4"/>
  <c r="H2267" i="4"/>
  <c r="G2267" i="4"/>
  <c r="F2267" i="4"/>
  <c r="E2267" i="4"/>
  <c r="D2267" i="4"/>
  <c r="C2267" i="4"/>
  <c r="B2267" i="4"/>
  <c r="A2267" i="4"/>
  <c r="AM2266" i="4"/>
  <c r="AL2266" i="4"/>
  <c r="AK2266" i="4"/>
  <c r="AJ2266" i="4"/>
  <c r="AI2266" i="4"/>
  <c r="AH2266" i="4"/>
  <c r="AG2266" i="4"/>
  <c r="AF2266" i="4"/>
  <c r="AE2266" i="4"/>
  <c r="AD2266" i="4"/>
  <c r="AC2266" i="4"/>
  <c r="AB2266" i="4"/>
  <c r="AN2266" i="4" s="1"/>
  <c r="AA2266" i="4"/>
  <c r="Z2266" i="4"/>
  <c r="Y2266" i="4"/>
  <c r="X2266" i="4"/>
  <c r="W2266" i="4"/>
  <c r="V2266" i="4"/>
  <c r="U2266" i="4"/>
  <c r="T2266" i="4"/>
  <c r="S2266" i="4"/>
  <c r="R2266" i="4"/>
  <c r="Q2266" i="4"/>
  <c r="P2266" i="4"/>
  <c r="O2266" i="4"/>
  <c r="N2266" i="4"/>
  <c r="M2266" i="4"/>
  <c r="L2266" i="4"/>
  <c r="K2266" i="4"/>
  <c r="J2266" i="4"/>
  <c r="I2266" i="4"/>
  <c r="H2266" i="4"/>
  <c r="G2266" i="4"/>
  <c r="F2266" i="4"/>
  <c r="AO2266" i="4" s="1"/>
  <c r="E2266" i="4"/>
  <c r="D2266" i="4"/>
  <c r="C2266" i="4"/>
  <c r="B2266" i="4"/>
  <c r="A2266" i="4"/>
  <c r="AN2265" i="4"/>
  <c r="AL2265" i="4"/>
  <c r="AK2265" i="4"/>
  <c r="AJ2265" i="4"/>
  <c r="AI2265" i="4"/>
  <c r="AH2265" i="4"/>
  <c r="AG2265" i="4"/>
  <c r="AF2265" i="4"/>
  <c r="AE2265" i="4"/>
  <c r="AD2265" i="4"/>
  <c r="AC2265" i="4"/>
  <c r="AB2265" i="4"/>
  <c r="AA2265" i="4"/>
  <c r="Z2265" i="4"/>
  <c r="Y2265" i="4"/>
  <c r="AM2265" i="4" s="1"/>
  <c r="X2265" i="4"/>
  <c r="W2265" i="4"/>
  <c r="V2265" i="4"/>
  <c r="U2265" i="4"/>
  <c r="T2265" i="4"/>
  <c r="S2265" i="4"/>
  <c r="R2265" i="4"/>
  <c r="Q2265" i="4"/>
  <c r="P2265" i="4"/>
  <c r="O2265" i="4"/>
  <c r="N2265" i="4"/>
  <c r="M2265" i="4"/>
  <c r="L2265" i="4"/>
  <c r="K2265" i="4"/>
  <c r="J2265" i="4"/>
  <c r="I2265" i="4"/>
  <c r="H2265" i="4"/>
  <c r="AO2265" i="4" s="1"/>
  <c r="G2265" i="4"/>
  <c r="F2265" i="4"/>
  <c r="E2265" i="4"/>
  <c r="D2265" i="4"/>
  <c r="C2265" i="4"/>
  <c r="B2265" i="4"/>
  <c r="A2265" i="4"/>
  <c r="AN2264" i="4"/>
  <c r="AL2264" i="4"/>
  <c r="AK2264" i="4"/>
  <c r="AJ2264" i="4"/>
  <c r="AI2264" i="4"/>
  <c r="AH2264" i="4"/>
  <c r="AG2264" i="4"/>
  <c r="AF2264" i="4"/>
  <c r="AE2264" i="4"/>
  <c r="AD2264" i="4"/>
  <c r="AC2264" i="4"/>
  <c r="AB2264" i="4"/>
  <c r="AA2264" i="4"/>
  <c r="Z2264" i="4"/>
  <c r="Y2264" i="4"/>
  <c r="AM2264" i="4" s="1"/>
  <c r="X2264" i="4"/>
  <c r="W2264" i="4"/>
  <c r="V2264" i="4"/>
  <c r="U2264" i="4"/>
  <c r="T2264" i="4"/>
  <c r="S2264" i="4"/>
  <c r="R2264" i="4"/>
  <c r="Q2264" i="4"/>
  <c r="P2264" i="4"/>
  <c r="O2264" i="4"/>
  <c r="N2264" i="4"/>
  <c r="M2264" i="4"/>
  <c r="L2264" i="4"/>
  <c r="K2264" i="4"/>
  <c r="J2264" i="4"/>
  <c r="I2264" i="4"/>
  <c r="H2264" i="4"/>
  <c r="G2264" i="4"/>
  <c r="F2264" i="4"/>
  <c r="E2264" i="4"/>
  <c r="D2264" i="4"/>
  <c r="C2264" i="4"/>
  <c r="B2264" i="4"/>
  <c r="A2264" i="4"/>
  <c r="AN2263" i="4"/>
  <c r="AM2263" i="4"/>
  <c r="AL2263" i="4"/>
  <c r="AK2263" i="4"/>
  <c r="AJ2263" i="4"/>
  <c r="AI2263" i="4"/>
  <c r="AH2263" i="4"/>
  <c r="AG2263" i="4"/>
  <c r="AF2263" i="4"/>
  <c r="AE2263" i="4"/>
  <c r="AD2263" i="4"/>
  <c r="AC2263" i="4"/>
  <c r="AB2263" i="4"/>
  <c r="AA2263" i="4"/>
  <c r="Z2263" i="4"/>
  <c r="Y2263" i="4"/>
  <c r="X2263" i="4"/>
  <c r="W2263" i="4"/>
  <c r="V2263" i="4"/>
  <c r="U2263" i="4"/>
  <c r="T2263" i="4"/>
  <c r="S2263" i="4"/>
  <c r="R2263" i="4"/>
  <c r="Q2263" i="4"/>
  <c r="P2263" i="4"/>
  <c r="O2263" i="4"/>
  <c r="N2263" i="4"/>
  <c r="M2263" i="4"/>
  <c r="L2263" i="4"/>
  <c r="K2263" i="4"/>
  <c r="J2263" i="4"/>
  <c r="I2263" i="4"/>
  <c r="H2263" i="4"/>
  <c r="G2263" i="4"/>
  <c r="F2263" i="4"/>
  <c r="E2263" i="4"/>
  <c r="D2263" i="4"/>
  <c r="C2263" i="4"/>
  <c r="B2263" i="4"/>
  <c r="A2263" i="4"/>
  <c r="AN2262" i="4"/>
  <c r="AM2262" i="4"/>
  <c r="AL2262" i="4"/>
  <c r="AK2262" i="4"/>
  <c r="AJ2262" i="4"/>
  <c r="AI2262" i="4"/>
  <c r="AH2262" i="4"/>
  <c r="AG2262" i="4"/>
  <c r="AF2262" i="4"/>
  <c r="AE2262" i="4"/>
  <c r="AD2262" i="4"/>
  <c r="AC2262" i="4"/>
  <c r="AB2262" i="4"/>
  <c r="AA2262" i="4"/>
  <c r="Z2262" i="4"/>
  <c r="Y2262" i="4"/>
  <c r="X2262" i="4"/>
  <c r="W2262" i="4"/>
  <c r="V2262" i="4"/>
  <c r="U2262" i="4"/>
  <c r="T2262" i="4"/>
  <c r="S2262" i="4"/>
  <c r="R2262" i="4"/>
  <c r="Q2262" i="4"/>
  <c r="P2262" i="4"/>
  <c r="O2262" i="4"/>
  <c r="N2262" i="4"/>
  <c r="M2262" i="4"/>
  <c r="L2262" i="4"/>
  <c r="K2262" i="4"/>
  <c r="J2262" i="4"/>
  <c r="I2262" i="4"/>
  <c r="H2262" i="4"/>
  <c r="G2262" i="4"/>
  <c r="F2262" i="4"/>
  <c r="AO2262" i="4" s="1"/>
  <c r="E2262" i="4"/>
  <c r="D2262" i="4"/>
  <c r="C2262" i="4"/>
  <c r="B2262" i="4"/>
  <c r="A2262" i="4"/>
  <c r="AL2261" i="4"/>
  <c r="AK2261" i="4"/>
  <c r="AJ2261" i="4"/>
  <c r="AI2261" i="4"/>
  <c r="AH2261" i="4"/>
  <c r="AG2261" i="4"/>
  <c r="AF2261" i="4"/>
  <c r="AE2261" i="4"/>
  <c r="AD2261" i="4"/>
  <c r="AC2261" i="4"/>
  <c r="AB2261" i="4"/>
  <c r="AA2261" i="4"/>
  <c r="Z2261" i="4"/>
  <c r="Y2261" i="4"/>
  <c r="AM2261" i="4" s="1"/>
  <c r="X2261" i="4"/>
  <c r="W2261" i="4"/>
  <c r="V2261" i="4"/>
  <c r="U2261" i="4"/>
  <c r="T2261" i="4"/>
  <c r="S2261" i="4"/>
  <c r="R2261" i="4"/>
  <c r="Q2261" i="4"/>
  <c r="P2261" i="4"/>
  <c r="O2261" i="4"/>
  <c r="N2261" i="4"/>
  <c r="M2261" i="4"/>
  <c r="L2261" i="4"/>
  <c r="K2261" i="4"/>
  <c r="J2261" i="4"/>
  <c r="I2261" i="4"/>
  <c r="H2261" i="4"/>
  <c r="G2261" i="4"/>
  <c r="F2261" i="4"/>
  <c r="E2261" i="4"/>
  <c r="D2261" i="4"/>
  <c r="C2261" i="4"/>
  <c r="AO2261" i="4" s="1"/>
  <c r="B2261" i="4"/>
  <c r="A2261" i="4"/>
  <c r="AL2260" i="4"/>
  <c r="AK2260" i="4"/>
  <c r="AJ2260" i="4"/>
  <c r="AI2260" i="4"/>
  <c r="AH2260" i="4"/>
  <c r="AG2260" i="4"/>
  <c r="AF2260" i="4"/>
  <c r="AE2260" i="4"/>
  <c r="AD2260" i="4"/>
  <c r="AC2260" i="4"/>
  <c r="AB2260" i="4"/>
  <c r="AA2260" i="4"/>
  <c r="Z2260" i="4"/>
  <c r="Y2260" i="4"/>
  <c r="AM2260" i="4" s="1"/>
  <c r="X2260" i="4"/>
  <c r="W2260" i="4"/>
  <c r="V2260" i="4"/>
  <c r="U2260" i="4"/>
  <c r="T2260" i="4"/>
  <c r="S2260" i="4"/>
  <c r="R2260" i="4"/>
  <c r="Q2260" i="4"/>
  <c r="P2260" i="4"/>
  <c r="O2260" i="4"/>
  <c r="N2260" i="4"/>
  <c r="M2260" i="4"/>
  <c r="L2260" i="4"/>
  <c r="K2260" i="4"/>
  <c r="J2260" i="4"/>
  <c r="I2260" i="4"/>
  <c r="H2260" i="4"/>
  <c r="G2260" i="4"/>
  <c r="F2260" i="4"/>
  <c r="E2260" i="4"/>
  <c r="D2260" i="4"/>
  <c r="C2260" i="4"/>
  <c r="B2260" i="4"/>
  <c r="A2260" i="4"/>
  <c r="AM2259" i="4"/>
  <c r="AL2259" i="4"/>
  <c r="AK2259" i="4"/>
  <c r="AJ2259" i="4"/>
  <c r="AI2259" i="4"/>
  <c r="AH2259" i="4"/>
  <c r="AG2259" i="4"/>
  <c r="AF2259" i="4"/>
  <c r="AE2259" i="4"/>
  <c r="AD2259" i="4"/>
  <c r="AC2259" i="4"/>
  <c r="AB2259" i="4"/>
  <c r="AN2259" i="4" s="1"/>
  <c r="AA2259" i="4"/>
  <c r="Z2259" i="4"/>
  <c r="Y2259" i="4"/>
  <c r="X2259" i="4"/>
  <c r="W2259" i="4"/>
  <c r="V2259" i="4"/>
  <c r="U2259" i="4"/>
  <c r="T2259" i="4"/>
  <c r="S2259" i="4"/>
  <c r="R2259" i="4"/>
  <c r="Q2259" i="4"/>
  <c r="P2259" i="4"/>
  <c r="O2259" i="4"/>
  <c r="N2259" i="4"/>
  <c r="M2259" i="4"/>
  <c r="L2259" i="4"/>
  <c r="K2259" i="4"/>
  <c r="J2259" i="4"/>
  <c r="I2259" i="4"/>
  <c r="H2259" i="4"/>
  <c r="G2259" i="4"/>
  <c r="F2259" i="4"/>
  <c r="E2259" i="4"/>
  <c r="D2259" i="4"/>
  <c r="C2259" i="4"/>
  <c r="B2259" i="4"/>
  <c r="A2259" i="4"/>
  <c r="AM2258" i="4"/>
  <c r="AL2258" i="4"/>
  <c r="AK2258" i="4"/>
  <c r="AJ2258" i="4"/>
  <c r="AI2258" i="4"/>
  <c r="AH2258" i="4"/>
  <c r="AG2258" i="4"/>
  <c r="AF2258" i="4"/>
  <c r="AE2258" i="4"/>
  <c r="AD2258" i="4"/>
  <c r="AC2258" i="4"/>
  <c r="AB2258" i="4"/>
  <c r="AN2258" i="4" s="1"/>
  <c r="AA2258" i="4"/>
  <c r="Z2258" i="4"/>
  <c r="Y2258" i="4"/>
  <c r="X2258" i="4"/>
  <c r="W2258" i="4"/>
  <c r="V2258" i="4"/>
  <c r="U2258" i="4"/>
  <c r="T2258" i="4"/>
  <c r="S2258" i="4"/>
  <c r="R2258" i="4"/>
  <c r="Q2258" i="4"/>
  <c r="P2258" i="4"/>
  <c r="O2258" i="4"/>
  <c r="N2258" i="4"/>
  <c r="M2258" i="4"/>
  <c r="L2258" i="4"/>
  <c r="K2258" i="4"/>
  <c r="J2258" i="4"/>
  <c r="I2258" i="4"/>
  <c r="H2258" i="4"/>
  <c r="G2258" i="4"/>
  <c r="F2258" i="4"/>
  <c r="E2258" i="4"/>
  <c r="D2258" i="4"/>
  <c r="C2258" i="4"/>
  <c r="B2258" i="4"/>
  <c r="A2258" i="4"/>
  <c r="AN2257" i="4"/>
  <c r="AL2257" i="4"/>
  <c r="AK2257" i="4"/>
  <c r="AJ2257" i="4"/>
  <c r="AI2257" i="4"/>
  <c r="AH2257" i="4"/>
  <c r="AG2257" i="4"/>
  <c r="AF2257" i="4"/>
  <c r="AE2257" i="4"/>
  <c r="AD2257" i="4"/>
  <c r="AC2257" i="4"/>
  <c r="AB2257" i="4"/>
  <c r="AA2257" i="4"/>
  <c r="Z2257" i="4"/>
  <c r="Y2257" i="4"/>
  <c r="AM2257" i="4" s="1"/>
  <c r="X2257" i="4"/>
  <c r="W2257" i="4"/>
  <c r="V2257" i="4"/>
  <c r="U2257" i="4"/>
  <c r="T2257" i="4"/>
  <c r="S2257" i="4"/>
  <c r="R2257" i="4"/>
  <c r="Q2257" i="4"/>
  <c r="P2257" i="4"/>
  <c r="O2257" i="4"/>
  <c r="N2257" i="4"/>
  <c r="M2257" i="4"/>
  <c r="L2257" i="4"/>
  <c r="K2257" i="4"/>
  <c r="J2257" i="4"/>
  <c r="I2257" i="4"/>
  <c r="H2257" i="4"/>
  <c r="AO2257" i="4" s="1"/>
  <c r="G2257" i="4"/>
  <c r="F2257" i="4"/>
  <c r="E2257" i="4"/>
  <c r="D2257" i="4"/>
  <c r="C2257" i="4"/>
  <c r="B2257" i="4"/>
  <c r="A2257" i="4"/>
  <c r="AN2256" i="4"/>
  <c r="AL2256" i="4"/>
  <c r="AK2256" i="4"/>
  <c r="AJ2256" i="4"/>
  <c r="AI2256" i="4"/>
  <c r="AH2256" i="4"/>
  <c r="AG2256" i="4"/>
  <c r="AF2256" i="4"/>
  <c r="AE2256" i="4"/>
  <c r="AD2256" i="4"/>
  <c r="AC2256" i="4"/>
  <c r="AB2256" i="4"/>
  <c r="AA2256" i="4"/>
  <c r="Z2256" i="4"/>
  <c r="Y2256" i="4"/>
  <c r="AM2256" i="4" s="1"/>
  <c r="X2256" i="4"/>
  <c r="W2256" i="4"/>
  <c r="V2256" i="4"/>
  <c r="U2256" i="4"/>
  <c r="T2256" i="4"/>
  <c r="S2256" i="4"/>
  <c r="R2256" i="4"/>
  <c r="Q2256" i="4"/>
  <c r="P2256" i="4"/>
  <c r="O2256" i="4"/>
  <c r="N2256" i="4"/>
  <c r="M2256" i="4"/>
  <c r="L2256" i="4"/>
  <c r="K2256" i="4"/>
  <c r="J2256" i="4"/>
  <c r="I2256" i="4"/>
  <c r="H2256" i="4"/>
  <c r="G2256" i="4"/>
  <c r="F2256" i="4"/>
  <c r="E2256" i="4"/>
  <c r="D2256" i="4"/>
  <c r="C2256" i="4"/>
  <c r="B2256" i="4"/>
  <c r="A2256" i="4"/>
  <c r="AN2255" i="4"/>
  <c r="AM2255" i="4"/>
  <c r="AL2255" i="4"/>
  <c r="AK2255" i="4"/>
  <c r="AJ2255" i="4"/>
  <c r="AI2255" i="4"/>
  <c r="AH2255" i="4"/>
  <c r="AG2255" i="4"/>
  <c r="AF2255" i="4"/>
  <c r="AE2255" i="4"/>
  <c r="AD2255" i="4"/>
  <c r="AC2255" i="4"/>
  <c r="AB2255" i="4"/>
  <c r="AA2255" i="4"/>
  <c r="Z2255" i="4"/>
  <c r="Y2255" i="4"/>
  <c r="X2255" i="4"/>
  <c r="W2255" i="4"/>
  <c r="V2255" i="4"/>
  <c r="U2255" i="4"/>
  <c r="T2255" i="4"/>
  <c r="S2255" i="4"/>
  <c r="R2255" i="4"/>
  <c r="Q2255" i="4"/>
  <c r="P2255" i="4"/>
  <c r="O2255" i="4"/>
  <c r="N2255" i="4"/>
  <c r="M2255" i="4"/>
  <c r="L2255" i="4"/>
  <c r="K2255" i="4"/>
  <c r="J2255" i="4"/>
  <c r="I2255" i="4"/>
  <c r="H2255" i="4"/>
  <c r="G2255" i="4"/>
  <c r="F2255" i="4"/>
  <c r="E2255" i="4"/>
  <c r="D2255" i="4"/>
  <c r="C2255" i="4"/>
  <c r="B2255" i="4"/>
  <c r="A2255" i="4"/>
  <c r="AN2254" i="4"/>
  <c r="AM2254" i="4"/>
  <c r="AL2254" i="4"/>
  <c r="AK2254" i="4"/>
  <c r="AJ2254" i="4"/>
  <c r="AI2254" i="4"/>
  <c r="AH2254" i="4"/>
  <c r="AG2254" i="4"/>
  <c r="AF2254" i="4"/>
  <c r="AE2254" i="4"/>
  <c r="AD2254" i="4"/>
  <c r="AC2254" i="4"/>
  <c r="AB2254" i="4"/>
  <c r="AA2254" i="4"/>
  <c r="Z2254" i="4"/>
  <c r="Y2254" i="4"/>
  <c r="X2254" i="4"/>
  <c r="W2254" i="4"/>
  <c r="V2254" i="4"/>
  <c r="U2254" i="4"/>
  <c r="T2254" i="4"/>
  <c r="S2254" i="4"/>
  <c r="R2254" i="4"/>
  <c r="Q2254" i="4"/>
  <c r="P2254" i="4"/>
  <c r="O2254" i="4"/>
  <c r="N2254" i="4"/>
  <c r="M2254" i="4"/>
  <c r="L2254" i="4"/>
  <c r="K2254" i="4"/>
  <c r="J2254" i="4"/>
  <c r="I2254" i="4"/>
  <c r="H2254" i="4"/>
  <c r="G2254" i="4"/>
  <c r="F2254" i="4"/>
  <c r="AO2254" i="4" s="1"/>
  <c r="E2254" i="4"/>
  <c r="D2254" i="4"/>
  <c r="C2254" i="4"/>
  <c r="B2254" i="4"/>
  <c r="A2254" i="4"/>
  <c r="AK2253" i="4"/>
  <c r="AJ2253" i="4"/>
  <c r="AI2253" i="4"/>
  <c r="AH2253" i="4"/>
  <c r="AG2253" i="4"/>
  <c r="AF2253" i="4"/>
  <c r="AE2253" i="4"/>
  <c r="AD2253" i="4"/>
  <c r="AC2253" i="4"/>
  <c r="AB2253" i="4"/>
  <c r="AA2253" i="4"/>
  <c r="Z2253" i="4"/>
  <c r="Y2253" i="4"/>
  <c r="AM2253" i="4" s="1"/>
  <c r="X2253" i="4"/>
  <c r="W2253" i="4"/>
  <c r="V2253" i="4"/>
  <c r="U2253" i="4"/>
  <c r="T2253" i="4"/>
  <c r="S2253" i="4"/>
  <c r="R2253" i="4"/>
  <c r="Q2253" i="4"/>
  <c r="P2253" i="4"/>
  <c r="O2253" i="4"/>
  <c r="N2253" i="4"/>
  <c r="M2253" i="4"/>
  <c r="L2253" i="4"/>
  <c r="K2253" i="4"/>
  <c r="J2253" i="4"/>
  <c r="I2253" i="4"/>
  <c r="H2253" i="4"/>
  <c r="G2253" i="4"/>
  <c r="F2253" i="4"/>
  <c r="E2253" i="4"/>
  <c r="D2253" i="4"/>
  <c r="C2253" i="4"/>
  <c r="AO2253" i="4" s="1"/>
  <c r="B2253" i="4"/>
  <c r="A2253" i="4"/>
  <c r="AL2252" i="4"/>
  <c r="AK2252" i="4"/>
  <c r="AJ2252" i="4"/>
  <c r="AI2252" i="4"/>
  <c r="AH2252" i="4"/>
  <c r="AG2252" i="4"/>
  <c r="AF2252" i="4"/>
  <c r="AE2252" i="4"/>
  <c r="AD2252" i="4"/>
  <c r="AC2252" i="4"/>
  <c r="AB2252" i="4"/>
  <c r="AA2252" i="4"/>
  <c r="Z2252" i="4"/>
  <c r="Y2252" i="4"/>
  <c r="AM2252" i="4" s="1"/>
  <c r="X2252" i="4"/>
  <c r="W2252" i="4"/>
  <c r="V2252" i="4"/>
  <c r="U2252" i="4"/>
  <c r="T2252" i="4"/>
  <c r="S2252" i="4"/>
  <c r="R2252" i="4"/>
  <c r="Q2252" i="4"/>
  <c r="P2252" i="4"/>
  <c r="O2252" i="4"/>
  <c r="N2252" i="4"/>
  <c r="M2252" i="4"/>
  <c r="L2252" i="4"/>
  <c r="K2252" i="4"/>
  <c r="J2252" i="4"/>
  <c r="I2252" i="4"/>
  <c r="H2252" i="4"/>
  <c r="G2252" i="4"/>
  <c r="F2252" i="4"/>
  <c r="E2252" i="4"/>
  <c r="D2252" i="4"/>
  <c r="C2252" i="4"/>
  <c r="B2252" i="4"/>
  <c r="A2252" i="4"/>
  <c r="AM2251" i="4"/>
  <c r="AL2251" i="4"/>
  <c r="AK2251" i="4"/>
  <c r="AJ2251" i="4"/>
  <c r="AI2251" i="4"/>
  <c r="AH2251" i="4"/>
  <c r="AG2251" i="4"/>
  <c r="AF2251" i="4"/>
  <c r="AE2251" i="4"/>
  <c r="AD2251" i="4"/>
  <c r="AC2251" i="4"/>
  <c r="AB2251" i="4"/>
  <c r="AN2251" i="4" s="1"/>
  <c r="AA2251" i="4"/>
  <c r="Z2251" i="4"/>
  <c r="Y2251" i="4"/>
  <c r="X2251" i="4"/>
  <c r="W2251" i="4"/>
  <c r="V2251" i="4"/>
  <c r="U2251" i="4"/>
  <c r="T2251" i="4"/>
  <c r="S2251" i="4"/>
  <c r="R2251" i="4"/>
  <c r="Q2251" i="4"/>
  <c r="P2251" i="4"/>
  <c r="O2251" i="4"/>
  <c r="N2251" i="4"/>
  <c r="M2251" i="4"/>
  <c r="L2251" i="4"/>
  <c r="K2251" i="4"/>
  <c r="J2251" i="4"/>
  <c r="I2251" i="4"/>
  <c r="H2251" i="4"/>
  <c r="G2251" i="4"/>
  <c r="F2251" i="4"/>
  <c r="E2251" i="4"/>
  <c r="D2251" i="4"/>
  <c r="C2251" i="4"/>
  <c r="B2251" i="4"/>
  <c r="A2251" i="4"/>
  <c r="AM2250" i="4"/>
  <c r="AL2250" i="4"/>
  <c r="AK2250" i="4"/>
  <c r="AJ2250" i="4"/>
  <c r="AI2250" i="4"/>
  <c r="AH2250" i="4"/>
  <c r="AG2250" i="4"/>
  <c r="AF2250" i="4"/>
  <c r="AE2250" i="4"/>
  <c r="AD2250" i="4"/>
  <c r="AC2250" i="4"/>
  <c r="AB2250" i="4"/>
  <c r="AN2250" i="4" s="1"/>
  <c r="AA2250" i="4"/>
  <c r="Z2250" i="4"/>
  <c r="Y2250" i="4"/>
  <c r="X2250" i="4"/>
  <c r="W2250" i="4"/>
  <c r="V2250" i="4"/>
  <c r="U2250" i="4"/>
  <c r="T2250" i="4"/>
  <c r="S2250" i="4"/>
  <c r="R2250" i="4"/>
  <c r="Q2250" i="4"/>
  <c r="P2250" i="4"/>
  <c r="O2250" i="4"/>
  <c r="N2250" i="4"/>
  <c r="M2250" i="4"/>
  <c r="L2250" i="4"/>
  <c r="K2250" i="4"/>
  <c r="J2250" i="4"/>
  <c r="I2250" i="4"/>
  <c r="H2250" i="4"/>
  <c r="G2250" i="4"/>
  <c r="F2250" i="4"/>
  <c r="E2250" i="4"/>
  <c r="D2250" i="4"/>
  <c r="C2250" i="4"/>
  <c r="B2250" i="4"/>
  <c r="A2250" i="4"/>
  <c r="AN2249" i="4"/>
  <c r="AL2249" i="4"/>
  <c r="AK2249" i="4"/>
  <c r="AJ2249" i="4"/>
  <c r="AI2249" i="4"/>
  <c r="AH2249" i="4"/>
  <c r="AG2249" i="4"/>
  <c r="AF2249" i="4"/>
  <c r="AE2249" i="4"/>
  <c r="AD2249" i="4"/>
  <c r="AC2249" i="4"/>
  <c r="AB2249" i="4"/>
  <c r="AA2249" i="4"/>
  <c r="Z2249" i="4"/>
  <c r="Y2249" i="4"/>
  <c r="AM2249" i="4" s="1"/>
  <c r="X2249" i="4"/>
  <c r="W2249" i="4"/>
  <c r="V2249" i="4"/>
  <c r="U2249" i="4"/>
  <c r="T2249" i="4"/>
  <c r="S2249" i="4"/>
  <c r="R2249" i="4"/>
  <c r="Q2249" i="4"/>
  <c r="P2249" i="4"/>
  <c r="O2249" i="4"/>
  <c r="N2249" i="4"/>
  <c r="M2249" i="4"/>
  <c r="L2249" i="4"/>
  <c r="K2249" i="4"/>
  <c r="J2249" i="4"/>
  <c r="I2249" i="4"/>
  <c r="H2249" i="4"/>
  <c r="AO2249" i="4" s="1"/>
  <c r="G2249" i="4"/>
  <c r="F2249" i="4"/>
  <c r="E2249" i="4"/>
  <c r="D2249" i="4"/>
  <c r="C2249" i="4"/>
  <c r="B2249" i="4"/>
  <c r="A2249" i="4"/>
  <c r="AN2248" i="4"/>
  <c r="AL2248" i="4"/>
  <c r="AK2248" i="4"/>
  <c r="AJ2248" i="4"/>
  <c r="AI2248" i="4"/>
  <c r="AH2248" i="4"/>
  <c r="AG2248" i="4"/>
  <c r="AF2248" i="4"/>
  <c r="AE2248" i="4"/>
  <c r="AD2248" i="4"/>
  <c r="AC2248" i="4"/>
  <c r="AB2248" i="4"/>
  <c r="AA2248" i="4"/>
  <c r="Z2248" i="4"/>
  <c r="Y2248" i="4"/>
  <c r="AM2248" i="4" s="1"/>
  <c r="X2248" i="4"/>
  <c r="W2248" i="4"/>
  <c r="V2248" i="4"/>
  <c r="U2248" i="4"/>
  <c r="T2248" i="4"/>
  <c r="S2248" i="4"/>
  <c r="R2248" i="4"/>
  <c r="Q2248" i="4"/>
  <c r="P2248" i="4"/>
  <c r="O2248" i="4"/>
  <c r="N2248" i="4"/>
  <c r="M2248" i="4"/>
  <c r="L2248" i="4"/>
  <c r="K2248" i="4"/>
  <c r="J2248" i="4"/>
  <c r="I2248" i="4"/>
  <c r="H2248" i="4"/>
  <c r="G2248" i="4"/>
  <c r="F2248" i="4"/>
  <c r="E2248" i="4"/>
  <c r="D2248" i="4"/>
  <c r="C2248" i="4"/>
  <c r="B2248" i="4"/>
  <c r="A2248" i="4"/>
  <c r="AN2247" i="4"/>
  <c r="AM2247" i="4"/>
  <c r="AL2247" i="4"/>
  <c r="AK2247" i="4"/>
  <c r="AJ2247" i="4"/>
  <c r="AI2247" i="4"/>
  <c r="AH2247" i="4"/>
  <c r="AG2247" i="4"/>
  <c r="AF2247" i="4"/>
  <c r="AE2247" i="4"/>
  <c r="AD2247" i="4"/>
  <c r="AC2247" i="4"/>
  <c r="AB2247" i="4"/>
  <c r="AA2247" i="4"/>
  <c r="Z2247" i="4"/>
  <c r="Y2247" i="4"/>
  <c r="X2247" i="4"/>
  <c r="W2247" i="4"/>
  <c r="V2247" i="4"/>
  <c r="U2247" i="4"/>
  <c r="T2247" i="4"/>
  <c r="S2247" i="4"/>
  <c r="R2247" i="4"/>
  <c r="Q2247" i="4"/>
  <c r="P2247" i="4"/>
  <c r="O2247" i="4"/>
  <c r="N2247" i="4"/>
  <c r="M2247" i="4"/>
  <c r="L2247" i="4"/>
  <c r="K2247" i="4"/>
  <c r="J2247" i="4"/>
  <c r="I2247" i="4"/>
  <c r="H2247" i="4"/>
  <c r="G2247" i="4"/>
  <c r="F2247" i="4"/>
  <c r="E2247" i="4"/>
  <c r="D2247" i="4"/>
  <c r="C2247" i="4"/>
  <c r="B2247" i="4"/>
  <c r="A2247" i="4"/>
  <c r="AN2246" i="4"/>
  <c r="AL2246" i="4"/>
  <c r="AK2246" i="4"/>
  <c r="AJ2246" i="4"/>
  <c r="AI2246" i="4"/>
  <c r="AH2246" i="4"/>
  <c r="AG2246" i="4"/>
  <c r="AF2246" i="4"/>
  <c r="AE2246" i="4"/>
  <c r="AD2246" i="4"/>
  <c r="AC2246" i="4"/>
  <c r="AB2246" i="4"/>
  <c r="AA2246" i="4"/>
  <c r="Z2246" i="4"/>
  <c r="Y2246" i="4"/>
  <c r="AM2246" i="4" s="1"/>
  <c r="X2246" i="4"/>
  <c r="W2246" i="4"/>
  <c r="V2246" i="4"/>
  <c r="U2246" i="4"/>
  <c r="T2246" i="4"/>
  <c r="S2246" i="4"/>
  <c r="R2246" i="4"/>
  <c r="Q2246" i="4"/>
  <c r="P2246" i="4"/>
  <c r="O2246" i="4"/>
  <c r="N2246" i="4"/>
  <c r="M2246" i="4"/>
  <c r="L2246" i="4"/>
  <c r="K2246" i="4"/>
  <c r="J2246" i="4"/>
  <c r="I2246" i="4"/>
  <c r="H2246" i="4"/>
  <c r="G2246" i="4"/>
  <c r="F2246" i="4"/>
  <c r="AO2246" i="4" s="1"/>
  <c r="E2246" i="4"/>
  <c r="D2246" i="4"/>
  <c r="C2246" i="4"/>
  <c r="B2246" i="4"/>
  <c r="A2246" i="4"/>
  <c r="AK2245" i="4"/>
  <c r="AJ2245" i="4"/>
  <c r="AI2245" i="4"/>
  <c r="AH2245" i="4"/>
  <c r="AG2245" i="4"/>
  <c r="AF2245" i="4"/>
  <c r="AE2245" i="4"/>
  <c r="AD2245" i="4"/>
  <c r="AC2245" i="4"/>
  <c r="AB2245" i="4"/>
  <c r="AN2245" i="4" s="1"/>
  <c r="AA2245" i="4"/>
  <c r="Z2245" i="4"/>
  <c r="Y2245" i="4"/>
  <c r="AM2245" i="4" s="1"/>
  <c r="X2245" i="4"/>
  <c r="W2245" i="4"/>
  <c r="V2245" i="4"/>
  <c r="U2245" i="4"/>
  <c r="T2245" i="4"/>
  <c r="S2245" i="4"/>
  <c r="R2245" i="4"/>
  <c r="Q2245" i="4"/>
  <c r="P2245" i="4"/>
  <c r="O2245" i="4"/>
  <c r="N2245" i="4"/>
  <c r="M2245" i="4"/>
  <c r="L2245" i="4"/>
  <c r="K2245" i="4"/>
  <c r="J2245" i="4"/>
  <c r="I2245" i="4"/>
  <c r="H2245" i="4"/>
  <c r="G2245" i="4"/>
  <c r="F2245" i="4"/>
  <c r="E2245" i="4"/>
  <c r="D2245" i="4"/>
  <c r="C2245" i="4"/>
  <c r="AO2245" i="4" s="1"/>
  <c r="B2245" i="4"/>
  <c r="A2245" i="4"/>
  <c r="AL2244" i="4"/>
  <c r="AK2244" i="4"/>
  <c r="AJ2244" i="4"/>
  <c r="AI2244" i="4"/>
  <c r="AH2244" i="4"/>
  <c r="AG2244" i="4"/>
  <c r="AF2244" i="4"/>
  <c r="AE2244" i="4"/>
  <c r="AD2244" i="4"/>
  <c r="AC2244" i="4"/>
  <c r="AB2244" i="4"/>
  <c r="AN2244" i="4" s="1"/>
  <c r="AA2244" i="4"/>
  <c r="Z2244" i="4"/>
  <c r="Y2244" i="4"/>
  <c r="AM2244" i="4" s="1"/>
  <c r="X2244" i="4"/>
  <c r="W2244" i="4"/>
  <c r="V2244" i="4"/>
  <c r="U2244" i="4"/>
  <c r="T2244" i="4"/>
  <c r="S2244" i="4"/>
  <c r="R2244" i="4"/>
  <c r="Q2244" i="4"/>
  <c r="P2244" i="4"/>
  <c r="O2244" i="4"/>
  <c r="N2244" i="4"/>
  <c r="M2244" i="4"/>
  <c r="L2244" i="4"/>
  <c r="K2244" i="4"/>
  <c r="J2244" i="4"/>
  <c r="I2244" i="4"/>
  <c r="H2244" i="4"/>
  <c r="G2244" i="4"/>
  <c r="F2244" i="4"/>
  <c r="E2244" i="4"/>
  <c r="D2244" i="4"/>
  <c r="C2244" i="4"/>
  <c r="B2244" i="4"/>
  <c r="A2244" i="4"/>
  <c r="AM2243" i="4"/>
  <c r="AL2243" i="4"/>
  <c r="AK2243" i="4"/>
  <c r="AJ2243" i="4"/>
  <c r="AI2243" i="4"/>
  <c r="AH2243" i="4"/>
  <c r="AG2243" i="4"/>
  <c r="AF2243" i="4"/>
  <c r="AE2243" i="4"/>
  <c r="AD2243" i="4"/>
  <c r="AC2243" i="4"/>
  <c r="AB2243" i="4"/>
  <c r="AN2243" i="4" s="1"/>
  <c r="AA2243" i="4"/>
  <c r="Z2243" i="4"/>
  <c r="Y2243" i="4"/>
  <c r="X2243" i="4"/>
  <c r="W2243" i="4"/>
  <c r="V2243" i="4"/>
  <c r="U2243" i="4"/>
  <c r="T2243" i="4"/>
  <c r="S2243" i="4"/>
  <c r="R2243" i="4"/>
  <c r="Q2243" i="4"/>
  <c r="P2243" i="4"/>
  <c r="O2243" i="4"/>
  <c r="N2243" i="4"/>
  <c r="M2243" i="4"/>
  <c r="L2243" i="4"/>
  <c r="K2243" i="4"/>
  <c r="J2243" i="4"/>
  <c r="I2243" i="4"/>
  <c r="H2243" i="4"/>
  <c r="G2243" i="4"/>
  <c r="F2243" i="4"/>
  <c r="E2243" i="4"/>
  <c r="D2243" i="4"/>
  <c r="C2243" i="4"/>
  <c r="B2243" i="4"/>
  <c r="A2243" i="4"/>
  <c r="AN2242" i="4"/>
  <c r="AK2242" i="4"/>
  <c r="AJ2242" i="4"/>
  <c r="AI2242" i="4"/>
  <c r="AH2242" i="4"/>
  <c r="AG2242" i="4"/>
  <c r="AF2242" i="4"/>
  <c r="AE2242" i="4"/>
  <c r="AD2242" i="4"/>
  <c r="AC2242" i="4"/>
  <c r="AB2242" i="4"/>
  <c r="AA2242" i="4"/>
  <c r="Z2242" i="4"/>
  <c r="Y2242" i="4"/>
  <c r="X2242" i="4"/>
  <c r="W2242" i="4"/>
  <c r="V2242" i="4"/>
  <c r="U2242" i="4"/>
  <c r="T2242" i="4"/>
  <c r="S2242" i="4"/>
  <c r="R2242" i="4"/>
  <c r="Q2242" i="4"/>
  <c r="P2242" i="4"/>
  <c r="O2242" i="4"/>
  <c r="N2242" i="4"/>
  <c r="M2242" i="4"/>
  <c r="L2242" i="4"/>
  <c r="K2242" i="4"/>
  <c r="J2242" i="4"/>
  <c r="I2242" i="4"/>
  <c r="AO2242" i="4" s="1"/>
  <c r="H2242" i="4"/>
  <c r="G2242" i="4"/>
  <c r="F2242" i="4"/>
  <c r="E2242" i="4"/>
  <c r="D2242" i="4"/>
  <c r="C2242" i="4"/>
  <c r="B2242" i="4"/>
  <c r="A2242" i="4"/>
  <c r="AN2241" i="4"/>
  <c r="AL2241" i="4"/>
  <c r="AK2241" i="4"/>
  <c r="AJ2241" i="4"/>
  <c r="AI2241" i="4"/>
  <c r="AH2241" i="4"/>
  <c r="AG2241" i="4"/>
  <c r="AF2241" i="4"/>
  <c r="AE2241" i="4"/>
  <c r="AD2241" i="4"/>
  <c r="AC2241" i="4"/>
  <c r="AB2241" i="4"/>
  <c r="AA2241" i="4"/>
  <c r="Z2241" i="4"/>
  <c r="Y2241" i="4"/>
  <c r="AM2241" i="4" s="1"/>
  <c r="X2241" i="4"/>
  <c r="W2241" i="4"/>
  <c r="V2241" i="4"/>
  <c r="U2241" i="4"/>
  <c r="T2241" i="4"/>
  <c r="S2241" i="4"/>
  <c r="R2241" i="4"/>
  <c r="Q2241" i="4"/>
  <c r="P2241" i="4"/>
  <c r="O2241" i="4"/>
  <c r="N2241" i="4"/>
  <c r="M2241" i="4"/>
  <c r="L2241" i="4"/>
  <c r="K2241" i="4"/>
  <c r="J2241" i="4"/>
  <c r="I2241" i="4"/>
  <c r="H2241" i="4"/>
  <c r="G2241" i="4"/>
  <c r="F2241" i="4"/>
  <c r="E2241" i="4"/>
  <c r="D2241" i="4"/>
  <c r="C2241" i="4"/>
  <c r="AO2241" i="4" s="1"/>
  <c r="B2241" i="4"/>
  <c r="A2241" i="4"/>
  <c r="AK2240" i="4"/>
  <c r="AJ2240" i="4"/>
  <c r="AI2240" i="4"/>
  <c r="AH2240" i="4"/>
  <c r="AG2240" i="4"/>
  <c r="AF2240" i="4"/>
  <c r="AE2240" i="4"/>
  <c r="AD2240" i="4"/>
  <c r="AC2240" i="4"/>
  <c r="AB2240" i="4"/>
  <c r="AA2240" i="4"/>
  <c r="Z2240" i="4"/>
  <c r="Y2240" i="4"/>
  <c r="AM2240" i="4" s="1"/>
  <c r="X2240" i="4"/>
  <c r="W2240" i="4"/>
  <c r="V2240" i="4"/>
  <c r="U2240" i="4"/>
  <c r="T2240" i="4"/>
  <c r="S2240" i="4"/>
  <c r="R2240" i="4"/>
  <c r="Q2240" i="4"/>
  <c r="P2240" i="4"/>
  <c r="O2240" i="4"/>
  <c r="N2240" i="4"/>
  <c r="M2240" i="4"/>
  <c r="L2240" i="4"/>
  <c r="K2240" i="4"/>
  <c r="J2240" i="4"/>
  <c r="I2240" i="4"/>
  <c r="H2240" i="4"/>
  <c r="G2240" i="4"/>
  <c r="F2240" i="4"/>
  <c r="E2240" i="4"/>
  <c r="D2240" i="4"/>
  <c r="C2240" i="4"/>
  <c r="B2240" i="4"/>
  <c r="A2240" i="4"/>
  <c r="AM2239" i="4"/>
  <c r="AL2239" i="4"/>
  <c r="AK2239" i="4"/>
  <c r="AJ2239" i="4"/>
  <c r="AI2239" i="4"/>
  <c r="AH2239" i="4"/>
  <c r="AG2239" i="4"/>
  <c r="AF2239" i="4"/>
  <c r="AE2239" i="4"/>
  <c r="AD2239" i="4"/>
  <c r="AC2239" i="4"/>
  <c r="AB2239" i="4"/>
  <c r="AN2239" i="4" s="1"/>
  <c r="AA2239" i="4"/>
  <c r="Z2239" i="4"/>
  <c r="Y2239" i="4"/>
  <c r="X2239" i="4"/>
  <c r="W2239" i="4"/>
  <c r="V2239" i="4"/>
  <c r="U2239" i="4"/>
  <c r="T2239" i="4"/>
  <c r="S2239" i="4"/>
  <c r="R2239" i="4"/>
  <c r="Q2239" i="4"/>
  <c r="P2239" i="4"/>
  <c r="O2239" i="4"/>
  <c r="N2239" i="4"/>
  <c r="M2239" i="4"/>
  <c r="L2239" i="4"/>
  <c r="K2239" i="4"/>
  <c r="J2239" i="4"/>
  <c r="I2239" i="4"/>
  <c r="H2239" i="4"/>
  <c r="G2239" i="4"/>
  <c r="F2239" i="4"/>
  <c r="E2239" i="4"/>
  <c r="D2239" i="4"/>
  <c r="C2239" i="4"/>
  <c r="B2239" i="4"/>
  <c r="A2239" i="4"/>
  <c r="AM2238" i="4"/>
  <c r="AL2238" i="4"/>
  <c r="AK2238" i="4"/>
  <c r="AJ2238" i="4"/>
  <c r="AI2238" i="4"/>
  <c r="AH2238" i="4"/>
  <c r="AG2238" i="4"/>
  <c r="AF2238" i="4"/>
  <c r="AE2238" i="4"/>
  <c r="AD2238" i="4"/>
  <c r="AC2238" i="4"/>
  <c r="AB2238" i="4"/>
  <c r="AN2238" i="4" s="1"/>
  <c r="AA2238" i="4"/>
  <c r="Z2238" i="4"/>
  <c r="Y2238" i="4"/>
  <c r="X2238" i="4"/>
  <c r="W2238" i="4"/>
  <c r="V2238" i="4"/>
  <c r="U2238" i="4"/>
  <c r="T2238" i="4"/>
  <c r="S2238" i="4"/>
  <c r="R2238" i="4"/>
  <c r="Q2238" i="4"/>
  <c r="P2238" i="4"/>
  <c r="O2238" i="4"/>
  <c r="N2238" i="4"/>
  <c r="M2238" i="4"/>
  <c r="L2238" i="4"/>
  <c r="K2238" i="4"/>
  <c r="J2238" i="4"/>
  <c r="I2238" i="4"/>
  <c r="H2238" i="4"/>
  <c r="G2238" i="4"/>
  <c r="F2238" i="4"/>
  <c r="E2238" i="4"/>
  <c r="D2238" i="4"/>
  <c r="AO2238" i="4" s="1"/>
  <c r="C2238" i="4"/>
  <c r="B2238" i="4"/>
  <c r="A2238" i="4"/>
  <c r="AO2237" i="4"/>
  <c r="AN2237" i="4"/>
  <c r="AK2237" i="4"/>
  <c r="AJ2237" i="4"/>
  <c r="AI2237" i="4"/>
  <c r="AH2237" i="4"/>
  <c r="AG2237" i="4"/>
  <c r="AF2237" i="4"/>
  <c r="AE2237" i="4"/>
  <c r="AD2237" i="4"/>
  <c r="AC2237" i="4"/>
  <c r="AB2237" i="4"/>
  <c r="AA2237" i="4"/>
  <c r="Z2237" i="4"/>
  <c r="Y2237" i="4"/>
  <c r="X2237" i="4"/>
  <c r="W2237" i="4"/>
  <c r="V2237" i="4"/>
  <c r="U2237" i="4"/>
  <c r="T2237" i="4"/>
  <c r="S2237" i="4"/>
  <c r="R2237" i="4"/>
  <c r="Q2237" i="4"/>
  <c r="P2237" i="4"/>
  <c r="O2237" i="4"/>
  <c r="N2237" i="4"/>
  <c r="M2237" i="4"/>
  <c r="L2237" i="4"/>
  <c r="K2237" i="4"/>
  <c r="J2237" i="4"/>
  <c r="I2237" i="4"/>
  <c r="H2237" i="4"/>
  <c r="G2237" i="4"/>
  <c r="F2237" i="4"/>
  <c r="E2237" i="4"/>
  <c r="D2237" i="4"/>
  <c r="C2237" i="4"/>
  <c r="B2237" i="4"/>
  <c r="A2237" i="4"/>
  <c r="AN2236" i="4"/>
  <c r="AK2236" i="4"/>
  <c r="AJ2236" i="4"/>
  <c r="AI2236" i="4"/>
  <c r="AH2236" i="4"/>
  <c r="AG2236" i="4"/>
  <c r="AF2236" i="4"/>
  <c r="AE2236" i="4"/>
  <c r="AD2236" i="4"/>
  <c r="AC2236" i="4"/>
  <c r="AB2236" i="4"/>
  <c r="AA2236" i="4"/>
  <c r="Z2236" i="4"/>
  <c r="Y2236" i="4"/>
  <c r="AM2236" i="4" s="1"/>
  <c r="X2236" i="4"/>
  <c r="W2236" i="4"/>
  <c r="V2236" i="4"/>
  <c r="U2236" i="4"/>
  <c r="T2236" i="4"/>
  <c r="S2236" i="4"/>
  <c r="R2236" i="4"/>
  <c r="Q2236" i="4"/>
  <c r="P2236" i="4"/>
  <c r="O2236" i="4"/>
  <c r="N2236" i="4"/>
  <c r="M2236" i="4"/>
  <c r="L2236" i="4"/>
  <c r="K2236" i="4"/>
  <c r="J2236" i="4"/>
  <c r="I2236" i="4"/>
  <c r="H2236" i="4"/>
  <c r="G2236" i="4"/>
  <c r="F2236" i="4"/>
  <c r="E2236" i="4"/>
  <c r="AO2236" i="4" s="1"/>
  <c r="D2236" i="4"/>
  <c r="C2236" i="4"/>
  <c r="B2236" i="4"/>
  <c r="A2236" i="4"/>
  <c r="AN2235" i="4"/>
  <c r="AM2235" i="4"/>
  <c r="AL2235" i="4"/>
  <c r="AK2235" i="4"/>
  <c r="AJ2235" i="4"/>
  <c r="AI2235" i="4"/>
  <c r="AH2235" i="4"/>
  <c r="AG2235" i="4"/>
  <c r="AF2235" i="4"/>
  <c r="AE2235" i="4"/>
  <c r="AD2235" i="4"/>
  <c r="AC2235" i="4"/>
  <c r="AB2235" i="4"/>
  <c r="AA2235" i="4"/>
  <c r="Z2235" i="4"/>
  <c r="Y2235" i="4"/>
  <c r="X2235" i="4"/>
  <c r="W2235" i="4"/>
  <c r="V2235" i="4"/>
  <c r="U2235" i="4"/>
  <c r="T2235" i="4"/>
  <c r="S2235" i="4"/>
  <c r="R2235" i="4"/>
  <c r="Q2235" i="4"/>
  <c r="P2235" i="4"/>
  <c r="O2235" i="4"/>
  <c r="N2235" i="4"/>
  <c r="M2235" i="4"/>
  <c r="L2235" i="4"/>
  <c r="K2235" i="4"/>
  <c r="J2235" i="4"/>
  <c r="I2235" i="4"/>
  <c r="H2235" i="4"/>
  <c r="G2235" i="4"/>
  <c r="F2235" i="4"/>
  <c r="E2235" i="4"/>
  <c r="D2235" i="4"/>
  <c r="C2235" i="4"/>
  <c r="AO2235" i="4" s="1"/>
  <c r="B2235" i="4"/>
  <c r="A2235" i="4"/>
  <c r="AK2234" i="4"/>
  <c r="AJ2234" i="4"/>
  <c r="AI2234" i="4"/>
  <c r="AH2234" i="4"/>
  <c r="AG2234" i="4"/>
  <c r="AF2234" i="4"/>
  <c r="AE2234" i="4"/>
  <c r="AD2234" i="4"/>
  <c r="AC2234" i="4"/>
  <c r="AB2234" i="4"/>
  <c r="AN2234" i="4" s="1"/>
  <c r="AA2234" i="4"/>
  <c r="Z2234" i="4"/>
  <c r="Y2234" i="4"/>
  <c r="AM2234" i="4" s="1"/>
  <c r="X2234" i="4"/>
  <c r="W2234" i="4"/>
  <c r="V2234" i="4"/>
  <c r="U2234" i="4"/>
  <c r="T2234" i="4"/>
  <c r="S2234" i="4"/>
  <c r="R2234" i="4"/>
  <c r="Q2234" i="4"/>
  <c r="P2234" i="4"/>
  <c r="O2234" i="4"/>
  <c r="N2234" i="4"/>
  <c r="M2234" i="4"/>
  <c r="L2234" i="4"/>
  <c r="K2234" i="4"/>
  <c r="J2234" i="4"/>
  <c r="I2234" i="4"/>
  <c r="H2234" i="4"/>
  <c r="G2234" i="4"/>
  <c r="F2234" i="4"/>
  <c r="E2234" i="4"/>
  <c r="D2234" i="4"/>
  <c r="AO2234" i="4" s="1"/>
  <c r="C2234" i="4"/>
  <c r="B2234" i="4"/>
  <c r="A2234" i="4"/>
  <c r="AM2233" i="4"/>
  <c r="AL2233" i="4"/>
  <c r="AK2233" i="4"/>
  <c r="AJ2233" i="4"/>
  <c r="AI2233" i="4"/>
  <c r="AH2233" i="4"/>
  <c r="AG2233" i="4"/>
  <c r="AF2233" i="4"/>
  <c r="AE2233" i="4"/>
  <c r="AD2233" i="4"/>
  <c r="AC2233" i="4"/>
  <c r="AB2233" i="4"/>
  <c r="AN2233" i="4" s="1"/>
  <c r="AA2233" i="4"/>
  <c r="Z2233" i="4"/>
  <c r="Y2233" i="4"/>
  <c r="X2233" i="4"/>
  <c r="W2233" i="4"/>
  <c r="V2233" i="4"/>
  <c r="U2233" i="4"/>
  <c r="T2233" i="4"/>
  <c r="S2233" i="4"/>
  <c r="R2233" i="4"/>
  <c r="Q2233" i="4"/>
  <c r="P2233" i="4"/>
  <c r="O2233" i="4"/>
  <c r="N2233" i="4"/>
  <c r="M2233" i="4"/>
  <c r="L2233" i="4"/>
  <c r="K2233" i="4"/>
  <c r="J2233" i="4"/>
  <c r="I2233" i="4"/>
  <c r="H2233" i="4"/>
  <c r="G2233" i="4"/>
  <c r="F2233" i="4"/>
  <c r="E2233" i="4"/>
  <c r="D2233" i="4"/>
  <c r="C2233" i="4"/>
  <c r="AO2233" i="4" s="1"/>
  <c r="B2233" i="4"/>
  <c r="A2233" i="4"/>
  <c r="AN2232" i="4"/>
  <c r="AL2232" i="4"/>
  <c r="AK2232" i="4"/>
  <c r="AJ2232" i="4"/>
  <c r="AI2232" i="4"/>
  <c r="AH2232" i="4"/>
  <c r="AG2232" i="4"/>
  <c r="AF2232" i="4"/>
  <c r="AE2232" i="4"/>
  <c r="AD2232" i="4"/>
  <c r="AC2232" i="4"/>
  <c r="AB2232" i="4"/>
  <c r="AA2232" i="4"/>
  <c r="Z2232" i="4"/>
  <c r="Y2232" i="4"/>
  <c r="AM2232" i="4" s="1"/>
  <c r="X2232" i="4"/>
  <c r="W2232" i="4"/>
  <c r="V2232" i="4"/>
  <c r="U2232" i="4"/>
  <c r="T2232" i="4"/>
  <c r="S2232" i="4"/>
  <c r="R2232" i="4"/>
  <c r="Q2232" i="4"/>
  <c r="P2232" i="4"/>
  <c r="O2232" i="4"/>
  <c r="N2232" i="4"/>
  <c r="M2232" i="4"/>
  <c r="L2232" i="4"/>
  <c r="K2232" i="4"/>
  <c r="J2232" i="4"/>
  <c r="I2232" i="4"/>
  <c r="H2232" i="4"/>
  <c r="AO2232" i="4" s="1"/>
  <c r="G2232" i="4"/>
  <c r="F2232" i="4"/>
  <c r="E2232" i="4"/>
  <c r="D2232" i="4"/>
  <c r="C2232" i="4"/>
  <c r="B2232" i="4"/>
  <c r="A2232" i="4"/>
  <c r="AN2231" i="4"/>
  <c r="AM2231" i="4"/>
  <c r="AL2231" i="4"/>
  <c r="AK2231" i="4"/>
  <c r="AJ2231" i="4"/>
  <c r="AI2231" i="4"/>
  <c r="AH2231" i="4"/>
  <c r="AG2231" i="4"/>
  <c r="AF2231" i="4"/>
  <c r="AE2231" i="4"/>
  <c r="AD2231" i="4"/>
  <c r="AC2231" i="4"/>
  <c r="AB2231" i="4"/>
  <c r="AA2231" i="4"/>
  <c r="Z2231" i="4"/>
  <c r="Y2231" i="4"/>
  <c r="X2231" i="4"/>
  <c r="W2231" i="4"/>
  <c r="V2231" i="4"/>
  <c r="U2231" i="4"/>
  <c r="T2231" i="4"/>
  <c r="S2231" i="4"/>
  <c r="R2231" i="4"/>
  <c r="Q2231" i="4"/>
  <c r="P2231" i="4"/>
  <c r="O2231" i="4"/>
  <c r="N2231" i="4"/>
  <c r="M2231" i="4"/>
  <c r="L2231" i="4"/>
  <c r="K2231" i="4"/>
  <c r="J2231" i="4"/>
  <c r="I2231" i="4"/>
  <c r="H2231" i="4"/>
  <c r="G2231" i="4"/>
  <c r="F2231" i="4"/>
  <c r="E2231" i="4"/>
  <c r="D2231" i="4"/>
  <c r="C2231" i="4"/>
  <c r="B2231" i="4"/>
  <c r="A2231" i="4"/>
  <c r="AN2230" i="4"/>
  <c r="AL2230" i="4"/>
  <c r="AK2230" i="4"/>
  <c r="AJ2230" i="4"/>
  <c r="AI2230" i="4"/>
  <c r="AH2230" i="4"/>
  <c r="AG2230" i="4"/>
  <c r="AF2230" i="4"/>
  <c r="AE2230" i="4"/>
  <c r="AD2230" i="4"/>
  <c r="AC2230" i="4"/>
  <c r="AB2230" i="4"/>
  <c r="AA2230" i="4"/>
  <c r="Z2230" i="4"/>
  <c r="Y2230" i="4"/>
  <c r="AM2230" i="4" s="1"/>
  <c r="X2230" i="4"/>
  <c r="W2230" i="4"/>
  <c r="V2230" i="4"/>
  <c r="U2230" i="4"/>
  <c r="T2230" i="4"/>
  <c r="S2230" i="4"/>
  <c r="R2230" i="4"/>
  <c r="Q2230" i="4"/>
  <c r="P2230" i="4"/>
  <c r="O2230" i="4"/>
  <c r="N2230" i="4"/>
  <c r="M2230" i="4"/>
  <c r="L2230" i="4"/>
  <c r="K2230" i="4"/>
  <c r="J2230" i="4"/>
  <c r="I2230" i="4"/>
  <c r="H2230" i="4"/>
  <c r="G2230" i="4"/>
  <c r="F2230" i="4"/>
  <c r="AO2230" i="4" s="1"/>
  <c r="E2230" i="4"/>
  <c r="D2230" i="4"/>
  <c r="C2230" i="4"/>
  <c r="B2230" i="4"/>
  <c r="A2230" i="4"/>
  <c r="AK2229" i="4"/>
  <c r="AJ2229" i="4"/>
  <c r="AI2229" i="4"/>
  <c r="AH2229" i="4"/>
  <c r="AG2229" i="4"/>
  <c r="AF2229" i="4"/>
  <c r="AE2229" i="4"/>
  <c r="AD2229" i="4"/>
  <c r="AC2229" i="4"/>
  <c r="AB2229" i="4"/>
  <c r="AN2229" i="4" s="1"/>
  <c r="AA2229" i="4"/>
  <c r="Z2229" i="4"/>
  <c r="Y2229" i="4"/>
  <c r="AM2229" i="4" s="1"/>
  <c r="X2229" i="4"/>
  <c r="W2229" i="4"/>
  <c r="V2229" i="4"/>
  <c r="U2229" i="4"/>
  <c r="T2229" i="4"/>
  <c r="S2229" i="4"/>
  <c r="R2229" i="4"/>
  <c r="Q2229" i="4"/>
  <c r="P2229" i="4"/>
  <c r="O2229" i="4"/>
  <c r="N2229" i="4"/>
  <c r="M2229" i="4"/>
  <c r="L2229" i="4"/>
  <c r="K2229" i="4"/>
  <c r="J2229" i="4"/>
  <c r="I2229" i="4"/>
  <c r="H2229" i="4"/>
  <c r="G2229" i="4"/>
  <c r="F2229" i="4"/>
  <c r="E2229" i="4"/>
  <c r="D2229" i="4"/>
  <c r="C2229" i="4"/>
  <c r="AO2229" i="4" s="1"/>
  <c r="B2229" i="4"/>
  <c r="A2229" i="4"/>
  <c r="AL2228" i="4"/>
  <c r="AK2228" i="4"/>
  <c r="AJ2228" i="4"/>
  <c r="AI2228" i="4"/>
  <c r="AH2228" i="4"/>
  <c r="AG2228" i="4"/>
  <c r="AF2228" i="4"/>
  <c r="AE2228" i="4"/>
  <c r="AD2228" i="4"/>
  <c r="AC2228" i="4"/>
  <c r="AB2228" i="4"/>
  <c r="AN2228" i="4" s="1"/>
  <c r="AA2228" i="4"/>
  <c r="Z2228" i="4"/>
  <c r="Y2228" i="4"/>
  <c r="AM2228" i="4" s="1"/>
  <c r="X2228" i="4"/>
  <c r="W2228" i="4"/>
  <c r="V2228" i="4"/>
  <c r="U2228" i="4"/>
  <c r="T2228" i="4"/>
  <c r="S2228" i="4"/>
  <c r="R2228" i="4"/>
  <c r="Q2228" i="4"/>
  <c r="P2228" i="4"/>
  <c r="O2228" i="4"/>
  <c r="N2228" i="4"/>
  <c r="M2228" i="4"/>
  <c r="L2228" i="4"/>
  <c r="K2228" i="4"/>
  <c r="J2228" i="4"/>
  <c r="I2228" i="4"/>
  <c r="H2228" i="4"/>
  <c r="G2228" i="4"/>
  <c r="F2228" i="4"/>
  <c r="E2228" i="4"/>
  <c r="D2228" i="4"/>
  <c r="C2228" i="4"/>
  <c r="B2228" i="4"/>
  <c r="A2228" i="4"/>
  <c r="AM2227" i="4"/>
  <c r="AL2227" i="4"/>
  <c r="AK2227" i="4"/>
  <c r="AJ2227" i="4"/>
  <c r="AI2227" i="4"/>
  <c r="AH2227" i="4"/>
  <c r="AG2227" i="4"/>
  <c r="AF2227" i="4"/>
  <c r="AE2227" i="4"/>
  <c r="AD2227" i="4"/>
  <c r="AC2227" i="4"/>
  <c r="AB2227" i="4"/>
  <c r="AN2227" i="4" s="1"/>
  <c r="AA2227" i="4"/>
  <c r="Z2227" i="4"/>
  <c r="Y2227" i="4"/>
  <c r="X2227" i="4"/>
  <c r="W2227" i="4"/>
  <c r="V2227" i="4"/>
  <c r="U2227" i="4"/>
  <c r="T2227" i="4"/>
  <c r="S2227" i="4"/>
  <c r="R2227" i="4"/>
  <c r="Q2227" i="4"/>
  <c r="P2227" i="4"/>
  <c r="O2227" i="4"/>
  <c r="N2227" i="4"/>
  <c r="M2227" i="4"/>
  <c r="L2227" i="4"/>
  <c r="K2227" i="4"/>
  <c r="J2227" i="4"/>
  <c r="I2227" i="4"/>
  <c r="H2227" i="4"/>
  <c r="G2227" i="4"/>
  <c r="F2227" i="4"/>
  <c r="E2227" i="4"/>
  <c r="D2227" i="4"/>
  <c r="C2227" i="4"/>
  <c r="B2227" i="4"/>
  <c r="A2227" i="4"/>
  <c r="AO2226" i="4"/>
  <c r="AN2226" i="4"/>
  <c r="AK2226" i="4"/>
  <c r="AJ2226" i="4"/>
  <c r="AI2226" i="4"/>
  <c r="AH2226" i="4"/>
  <c r="AG2226" i="4"/>
  <c r="AF2226" i="4"/>
  <c r="AE2226" i="4"/>
  <c r="AD2226" i="4"/>
  <c r="AC2226" i="4"/>
  <c r="AB2226" i="4"/>
  <c r="AA2226" i="4"/>
  <c r="Z2226" i="4"/>
  <c r="Y2226" i="4"/>
  <c r="X2226" i="4"/>
  <c r="W2226" i="4"/>
  <c r="V2226" i="4"/>
  <c r="U2226" i="4"/>
  <c r="T2226" i="4"/>
  <c r="S2226" i="4"/>
  <c r="R2226" i="4"/>
  <c r="Q2226" i="4"/>
  <c r="P2226" i="4"/>
  <c r="O2226" i="4"/>
  <c r="N2226" i="4"/>
  <c r="M2226" i="4"/>
  <c r="L2226" i="4"/>
  <c r="K2226" i="4"/>
  <c r="J2226" i="4"/>
  <c r="I2226" i="4"/>
  <c r="H2226" i="4"/>
  <c r="G2226" i="4"/>
  <c r="F2226" i="4"/>
  <c r="E2226" i="4"/>
  <c r="D2226" i="4"/>
  <c r="C2226" i="4"/>
  <c r="B2226" i="4"/>
  <c r="A2226" i="4"/>
  <c r="AN2225" i="4"/>
  <c r="AL2225" i="4"/>
  <c r="AK2225" i="4"/>
  <c r="AJ2225" i="4"/>
  <c r="AI2225" i="4"/>
  <c r="AH2225" i="4"/>
  <c r="AG2225" i="4"/>
  <c r="AF2225" i="4"/>
  <c r="AE2225" i="4"/>
  <c r="AD2225" i="4"/>
  <c r="AC2225" i="4"/>
  <c r="AB2225" i="4"/>
  <c r="AA2225" i="4"/>
  <c r="Z2225" i="4"/>
  <c r="Y2225" i="4"/>
  <c r="AM2225" i="4" s="1"/>
  <c r="X2225" i="4"/>
  <c r="W2225" i="4"/>
  <c r="V2225" i="4"/>
  <c r="U2225" i="4"/>
  <c r="T2225" i="4"/>
  <c r="S2225" i="4"/>
  <c r="R2225" i="4"/>
  <c r="Q2225" i="4"/>
  <c r="P2225" i="4"/>
  <c r="O2225" i="4"/>
  <c r="N2225" i="4"/>
  <c r="M2225" i="4"/>
  <c r="L2225" i="4"/>
  <c r="K2225" i="4"/>
  <c r="J2225" i="4"/>
  <c r="I2225" i="4"/>
  <c r="H2225" i="4"/>
  <c r="G2225" i="4"/>
  <c r="F2225" i="4"/>
  <c r="E2225" i="4"/>
  <c r="D2225" i="4"/>
  <c r="C2225" i="4"/>
  <c r="AO2225" i="4" s="1"/>
  <c r="B2225" i="4"/>
  <c r="A2225" i="4"/>
  <c r="AK2224" i="4"/>
  <c r="AJ2224" i="4"/>
  <c r="AI2224" i="4"/>
  <c r="AH2224" i="4"/>
  <c r="AG2224" i="4"/>
  <c r="AF2224" i="4"/>
  <c r="AE2224" i="4"/>
  <c r="AD2224" i="4"/>
  <c r="AC2224" i="4"/>
  <c r="AB2224" i="4"/>
  <c r="AA2224" i="4"/>
  <c r="Z2224" i="4"/>
  <c r="Y2224" i="4"/>
  <c r="AM2224" i="4" s="1"/>
  <c r="X2224" i="4"/>
  <c r="W2224" i="4"/>
  <c r="V2224" i="4"/>
  <c r="U2224" i="4"/>
  <c r="T2224" i="4"/>
  <c r="S2224" i="4"/>
  <c r="R2224" i="4"/>
  <c r="Q2224" i="4"/>
  <c r="P2224" i="4"/>
  <c r="O2224" i="4"/>
  <c r="N2224" i="4"/>
  <c r="M2224" i="4"/>
  <c r="L2224" i="4"/>
  <c r="K2224" i="4"/>
  <c r="J2224" i="4"/>
  <c r="I2224" i="4"/>
  <c r="H2224" i="4"/>
  <c r="G2224" i="4"/>
  <c r="F2224" i="4"/>
  <c r="E2224" i="4"/>
  <c r="D2224" i="4"/>
  <c r="C2224" i="4"/>
  <c r="B2224" i="4"/>
  <c r="A2224" i="4"/>
  <c r="AM2223" i="4"/>
  <c r="AL2223" i="4"/>
  <c r="AK2223" i="4"/>
  <c r="AJ2223" i="4"/>
  <c r="AI2223" i="4"/>
  <c r="AH2223" i="4"/>
  <c r="AG2223" i="4"/>
  <c r="AF2223" i="4"/>
  <c r="AE2223" i="4"/>
  <c r="AD2223" i="4"/>
  <c r="AC2223" i="4"/>
  <c r="AB2223" i="4"/>
  <c r="AN2223" i="4" s="1"/>
  <c r="AA2223" i="4"/>
  <c r="Z2223" i="4"/>
  <c r="Y2223" i="4"/>
  <c r="X2223" i="4"/>
  <c r="W2223" i="4"/>
  <c r="V2223" i="4"/>
  <c r="U2223" i="4"/>
  <c r="T2223" i="4"/>
  <c r="S2223" i="4"/>
  <c r="R2223" i="4"/>
  <c r="Q2223" i="4"/>
  <c r="P2223" i="4"/>
  <c r="O2223" i="4"/>
  <c r="N2223" i="4"/>
  <c r="M2223" i="4"/>
  <c r="L2223" i="4"/>
  <c r="K2223" i="4"/>
  <c r="J2223" i="4"/>
  <c r="I2223" i="4"/>
  <c r="H2223" i="4"/>
  <c r="G2223" i="4"/>
  <c r="F2223" i="4"/>
  <c r="E2223" i="4"/>
  <c r="D2223" i="4"/>
  <c r="C2223" i="4"/>
  <c r="B2223" i="4"/>
  <c r="A2223" i="4"/>
  <c r="AM2222" i="4"/>
  <c r="AL2222" i="4"/>
  <c r="AK2222" i="4"/>
  <c r="AJ2222" i="4"/>
  <c r="AI2222" i="4"/>
  <c r="AH2222" i="4"/>
  <c r="AG2222" i="4"/>
  <c r="AF2222" i="4"/>
  <c r="AE2222" i="4"/>
  <c r="AD2222" i="4"/>
  <c r="AC2222" i="4"/>
  <c r="AB2222" i="4"/>
  <c r="AN2222" i="4" s="1"/>
  <c r="AA2222" i="4"/>
  <c r="Z2222" i="4"/>
  <c r="Y2222" i="4"/>
  <c r="X2222" i="4"/>
  <c r="W2222" i="4"/>
  <c r="V2222" i="4"/>
  <c r="U2222" i="4"/>
  <c r="T2222" i="4"/>
  <c r="S2222" i="4"/>
  <c r="R2222" i="4"/>
  <c r="Q2222" i="4"/>
  <c r="P2222" i="4"/>
  <c r="O2222" i="4"/>
  <c r="N2222" i="4"/>
  <c r="M2222" i="4"/>
  <c r="L2222" i="4"/>
  <c r="K2222" i="4"/>
  <c r="J2222" i="4"/>
  <c r="I2222" i="4"/>
  <c r="H2222" i="4"/>
  <c r="G2222" i="4"/>
  <c r="F2222" i="4"/>
  <c r="E2222" i="4"/>
  <c r="D2222" i="4"/>
  <c r="AO2222" i="4" s="1"/>
  <c r="C2222" i="4"/>
  <c r="B2222" i="4"/>
  <c r="A2222" i="4"/>
  <c r="AN2221" i="4"/>
  <c r="AK2221" i="4"/>
  <c r="AJ2221" i="4"/>
  <c r="AI2221" i="4"/>
  <c r="AH2221" i="4"/>
  <c r="AG2221" i="4"/>
  <c r="AF2221" i="4"/>
  <c r="AE2221" i="4"/>
  <c r="AD2221" i="4"/>
  <c r="AC2221" i="4"/>
  <c r="AB2221" i="4"/>
  <c r="AA2221" i="4"/>
  <c r="Z2221" i="4"/>
  <c r="Y2221" i="4"/>
  <c r="X2221" i="4"/>
  <c r="W2221" i="4"/>
  <c r="V2221" i="4"/>
  <c r="U2221" i="4"/>
  <c r="T2221" i="4"/>
  <c r="S2221" i="4"/>
  <c r="R2221" i="4"/>
  <c r="Q2221" i="4"/>
  <c r="P2221" i="4"/>
  <c r="O2221" i="4"/>
  <c r="N2221" i="4"/>
  <c r="M2221" i="4"/>
  <c r="L2221" i="4"/>
  <c r="K2221" i="4"/>
  <c r="J2221" i="4"/>
  <c r="I2221" i="4"/>
  <c r="AO2221" i="4" s="1"/>
  <c r="H2221" i="4"/>
  <c r="G2221" i="4"/>
  <c r="F2221" i="4"/>
  <c r="E2221" i="4"/>
  <c r="D2221" i="4"/>
  <c r="C2221" i="4"/>
  <c r="B2221" i="4"/>
  <c r="A2221" i="4"/>
  <c r="AN2220" i="4"/>
  <c r="AK2220" i="4"/>
  <c r="AJ2220" i="4"/>
  <c r="AI2220" i="4"/>
  <c r="AH2220" i="4"/>
  <c r="AG2220" i="4"/>
  <c r="AF2220" i="4"/>
  <c r="AE2220" i="4"/>
  <c r="AD2220" i="4"/>
  <c r="AC2220" i="4"/>
  <c r="AB2220" i="4"/>
  <c r="AA2220" i="4"/>
  <c r="Z2220" i="4"/>
  <c r="Y2220" i="4"/>
  <c r="AM2220" i="4" s="1"/>
  <c r="X2220" i="4"/>
  <c r="W2220" i="4"/>
  <c r="V2220" i="4"/>
  <c r="U2220" i="4"/>
  <c r="T2220" i="4"/>
  <c r="S2220" i="4"/>
  <c r="R2220" i="4"/>
  <c r="Q2220" i="4"/>
  <c r="P2220" i="4"/>
  <c r="O2220" i="4"/>
  <c r="N2220" i="4"/>
  <c r="M2220" i="4"/>
  <c r="L2220" i="4"/>
  <c r="K2220" i="4"/>
  <c r="J2220" i="4"/>
  <c r="I2220" i="4"/>
  <c r="H2220" i="4"/>
  <c r="G2220" i="4"/>
  <c r="F2220" i="4"/>
  <c r="E2220" i="4"/>
  <c r="AO2220" i="4" s="1"/>
  <c r="D2220" i="4"/>
  <c r="C2220" i="4"/>
  <c r="B2220" i="4"/>
  <c r="A2220" i="4"/>
  <c r="AN2219" i="4"/>
  <c r="AM2219" i="4"/>
  <c r="AL2219" i="4"/>
  <c r="AK2219" i="4"/>
  <c r="AJ2219" i="4"/>
  <c r="AI2219" i="4"/>
  <c r="AH2219" i="4"/>
  <c r="AG2219" i="4"/>
  <c r="AF2219" i="4"/>
  <c r="AE2219" i="4"/>
  <c r="AD2219" i="4"/>
  <c r="AC2219" i="4"/>
  <c r="AB2219" i="4"/>
  <c r="AA2219" i="4"/>
  <c r="Z2219" i="4"/>
  <c r="Y2219" i="4"/>
  <c r="X2219" i="4"/>
  <c r="W2219" i="4"/>
  <c r="V2219" i="4"/>
  <c r="U2219" i="4"/>
  <c r="T2219" i="4"/>
  <c r="S2219" i="4"/>
  <c r="R2219" i="4"/>
  <c r="Q2219" i="4"/>
  <c r="P2219" i="4"/>
  <c r="O2219" i="4"/>
  <c r="N2219" i="4"/>
  <c r="M2219" i="4"/>
  <c r="L2219" i="4"/>
  <c r="K2219" i="4"/>
  <c r="J2219" i="4"/>
  <c r="I2219" i="4"/>
  <c r="H2219" i="4"/>
  <c r="G2219" i="4"/>
  <c r="F2219" i="4"/>
  <c r="E2219" i="4"/>
  <c r="D2219" i="4"/>
  <c r="C2219" i="4"/>
  <c r="AO2219" i="4" s="1"/>
  <c r="B2219" i="4"/>
  <c r="A2219" i="4"/>
  <c r="AK2218" i="4"/>
  <c r="AJ2218" i="4"/>
  <c r="AI2218" i="4"/>
  <c r="AH2218" i="4"/>
  <c r="AG2218" i="4"/>
  <c r="AF2218" i="4"/>
  <c r="AE2218" i="4"/>
  <c r="AD2218" i="4"/>
  <c r="AC2218" i="4"/>
  <c r="AB2218" i="4"/>
  <c r="AN2218" i="4" s="1"/>
  <c r="AA2218" i="4"/>
  <c r="Z2218" i="4"/>
  <c r="Y2218" i="4"/>
  <c r="AM2218" i="4" s="1"/>
  <c r="X2218" i="4"/>
  <c r="W2218" i="4"/>
  <c r="V2218" i="4"/>
  <c r="U2218" i="4"/>
  <c r="T2218" i="4"/>
  <c r="S2218" i="4"/>
  <c r="R2218" i="4"/>
  <c r="Q2218" i="4"/>
  <c r="P2218" i="4"/>
  <c r="O2218" i="4"/>
  <c r="N2218" i="4"/>
  <c r="M2218" i="4"/>
  <c r="L2218" i="4"/>
  <c r="K2218" i="4"/>
  <c r="J2218" i="4"/>
  <c r="I2218" i="4"/>
  <c r="H2218" i="4"/>
  <c r="G2218" i="4"/>
  <c r="F2218" i="4"/>
  <c r="E2218" i="4"/>
  <c r="D2218" i="4"/>
  <c r="AO2218" i="4" s="1"/>
  <c r="C2218" i="4"/>
  <c r="B2218" i="4"/>
  <c r="A2218" i="4"/>
  <c r="AM2217" i="4"/>
  <c r="AL2217" i="4"/>
  <c r="AK2217" i="4"/>
  <c r="AJ2217" i="4"/>
  <c r="AI2217" i="4"/>
  <c r="AH2217" i="4"/>
  <c r="AG2217" i="4"/>
  <c r="AF2217" i="4"/>
  <c r="AE2217" i="4"/>
  <c r="AD2217" i="4"/>
  <c r="AC2217" i="4"/>
  <c r="AB2217" i="4"/>
  <c r="AN2217" i="4" s="1"/>
  <c r="AA2217" i="4"/>
  <c r="Z2217" i="4"/>
  <c r="Y2217" i="4"/>
  <c r="X2217" i="4"/>
  <c r="W2217" i="4"/>
  <c r="V2217" i="4"/>
  <c r="U2217" i="4"/>
  <c r="T2217" i="4"/>
  <c r="S2217" i="4"/>
  <c r="R2217" i="4"/>
  <c r="Q2217" i="4"/>
  <c r="P2217" i="4"/>
  <c r="O2217" i="4"/>
  <c r="N2217" i="4"/>
  <c r="M2217" i="4"/>
  <c r="L2217" i="4"/>
  <c r="K2217" i="4"/>
  <c r="J2217" i="4"/>
  <c r="I2217" i="4"/>
  <c r="H2217" i="4"/>
  <c r="G2217" i="4"/>
  <c r="F2217" i="4"/>
  <c r="E2217" i="4"/>
  <c r="D2217" i="4"/>
  <c r="C2217" i="4"/>
  <c r="B2217" i="4"/>
  <c r="A2217" i="4"/>
  <c r="AN2216" i="4"/>
  <c r="AK2216" i="4"/>
  <c r="AJ2216" i="4"/>
  <c r="AI2216" i="4"/>
  <c r="AH2216" i="4"/>
  <c r="AG2216" i="4"/>
  <c r="AF2216" i="4"/>
  <c r="AE2216" i="4"/>
  <c r="AD2216" i="4"/>
  <c r="AC2216" i="4"/>
  <c r="AB2216" i="4"/>
  <c r="AA2216" i="4"/>
  <c r="Z2216" i="4"/>
  <c r="Y2216" i="4"/>
  <c r="X2216" i="4"/>
  <c r="W2216" i="4"/>
  <c r="V2216" i="4"/>
  <c r="U2216" i="4"/>
  <c r="T2216" i="4"/>
  <c r="S2216" i="4"/>
  <c r="R2216" i="4"/>
  <c r="Q2216" i="4"/>
  <c r="P2216" i="4"/>
  <c r="O2216" i="4"/>
  <c r="N2216" i="4"/>
  <c r="M2216" i="4"/>
  <c r="L2216" i="4"/>
  <c r="K2216" i="4"/>
  <c r="J2216" i="4"/>
  <c r="I2216" i="4"/>
  <c r="AO2216" i="4" s="1"/>
  <c r="H2216" i="4"/>
  <c r="G2216" i="4"/>
  <c r="F2216" i="4"/>
  <c r="E2216" i="4"/>
  <c r="D2216" i="4"/>
  <c r="C2216" i="4"/>
  <c r="B2216" i="4"/>
  <c r="A2216" i="4"/>
  <c r="AN2215" i="4"/>
  <c r="AL2215" i="4"/>
  <c r="AK2215" i="4"/>
  <c r="AJ2215" i="4"/>
  <c r="AI2215" i="4"/>
  <c r="AH2215" i="4"/>
  <c r="AG2215" i="4"/>
  <c r="AF2215" i="4"/>
  <c r="AE2215" i="4"/>
  <c r="AD2215" i="4"/>
  <c r="AC2215" i="4"/>
  <c r="AB2215" i="4"/>
  <c r="AA2215" i="4"/>
  <c r="Z2215" i="4"/>
  <c r="Y2215" i="4"/>
  <c r="AM2215" i="4" s="1"/>
  <c r="X2215" i="4"/>
  <c r="W2215" i="4"/>
  <c r="V2215" i="4"/>
  <c r="U2215" i="4"/>
  <c r="T2215" i="4"/>
  <c r="S2215" i="4"/>
  <c r="R2215" i="4"/>
  <c r="Q2215" i="4"/>
  <c r="P2215" i="4"/>
  <c r="O2215" i="4"/>
  <c r="N2215" i="4"/>
  <c r="M2215" i="4"/>
  <c r="L2215" i="4"/>
  <c r="K2215" i="4"/>
  <c r="J2215" i="4"/>
  <c r="I2215" i="4"/>
  <c r="H2215" i="4"/>
  <c r="G2215" i="4"/>
  <c r="F2215" i="4"/>
  <c r="E2215" i="4"/>
  <c r="D2215" i="4"/>
  <c r="C2215" i="4"/>
  <c r="AO2215" i="4" s="1"/>
  <c r="B2215" i="4"/>
  <c r="A2215" i="4"/>
  <c r="AM2214" i="4"/>
  <c r="AK2214" i="4"/>
  <c r="AJ2214" i="4"/>
  <c r="AI2214" i="4"/>
  <c r="AH2214" i="4"/>
  <c r="AG2214" i="4"/>
  <c r="AF2214" i="4"/>
  <c r="AE2214" i="4"/>
  <c r="AD2214" i="4"/>
  <c r="AC2214" i="4"/>
  <c r="AB2214" i="4"/>
  <c r="AN2214" i="4" s="1"/>
  <c r="AA2214" i="4"/>
  <c r="Z2214" i="4"/>
  <c r="Y2214" i="4"/>
  <c r="AL2214" i="4" s="1"/>
  <c r="X2214" i="4"/>
  <c r="W2214" i="4"/>
  <c r="V2214" i="4"/>
  <c r="U2214" i="4"/>
  <c r="T2214" i="4"/>
  <c r="S2214" i="4"/>
  <c r="R2214" i="4"/>
  <c r="Q2214" i="4"/>
  <c r="P2214" i="4"/>
  <c r="O2214" i="4"/>
  <c r="N2214" i="4"/>
  <c r="M2214" i="4"/>
  <c r="L2214" i="4"/>
  <c r="K2214" i="4"/>
  <c r="J2214" i="4"/>
  <c r="I2214" i="4"/>
  <c r="H2214" i="4"/>
  <c r="G2214" i="4"/>
  <c r="F2214" i="4"/>
  <c r="E2214" i="4"/>
  <c r="D2214" i="4"/>
  <c r="C2214" i="4"/>
  <c r="AO2214" i="4" s="1"/>
  <c r="B2214" i="4"/>
  <c r="A2214" i="4"/>
  <c r="AM2213" i="4"/>
  <c r="AL2213" i="4"/>
  <c r="AK2213" i="4"/>
  <c r="AJ2213" i="4"/>
  <c r="AI2213" i="4"/>
  <c r="AH2213" i="4"/>
  <c r="AG2213" i="4"/>
  <c r="AF2213" i="4"/>
  <c r="AE2213" i="4"/>
  <c r="AD2213" i="4"/>
  <c r="AC2213" i="4"/>
  <c r="AB2213" i="4"/>
  <c r="AN2213" i="4" s="1"/>
  <c r="AA2213" i="4"/>
  <c r="Z2213" i="4"/>
  <c r="Y2213" i="4"/>
  <c r="X2213" i="4"/>
  <c r="W2213" i="4"/>
  <c r="V2213" i="4"/>
  <c r="U2213" i="4"/>
  <c r="T2213" i="4"/>
  <c r="S2213" i="4"/>
  <c r="R2213" i="4"/>
  <c r="Q2213" i="4"/>
  <c r="P2213" i="4"/>
  <c r="O2213" i="4"/>
  <c r="N2213" i="4"/>
  <c r="M2213" i="4"/>
  <c r="L2213" i="4"/>
  <c r="K2213" i="4"/>
  <c r="J2213" i="4"/>
  <c r="I2213" i="4"/>
  <c r="H2213" i="4"/>
  <c r="G2213" i="4"/>
  <c r="F2213" i="4"/>
  <c r="E2213" i="4"/>
  <c r="D2213" i="4"/>
  <c r="AO2213" i="4" s="1"/>
  <c r="C2213" i="4"/>
  <c r="B2213" i="4"/>
  <c r="A2213" i="4"/>
  <c r="AO2212" i="4"/>
  <c r="AN2212" i="4"/>
  <c r="AK2212" i="4"/>
  <c r="AJ2212" i="4"/>
  <c r="AI2212" i="4"/>
  <c r="AH2212" i="4"/>
  <c r="AG2212" i="4"/>
  <c r="AF2212" i="4"/>
  <c r="AE2212" i="4"/>
  <c r="AD2212" i="4"/>
  <c r="AC2212" i="4"/>
  <c r="AB2212" i="4"/>
  <c r="AA2212" i="4"/>
  <c r="Z2212" i="4"/>
  <c r="Y2212" i="4"/>
  <c r="X2212" i="4"/>
  <c r="W2212" i="4"/>
  <c r="V2212" i="4"/>
  <c r="U2212" i="4"/>
  <c r="T2212" i="4"/>
  <c r="S2212" i="4"/>
  <c r="R2212" i="4"/>
  <c r="Q2212" i="4"/>
  <c r="P2212" i="4"/>
  <c r="O2212" i="4"/>
  <c r="N2212" i="4"/>
  <c r="M2212" i="4"/>
  <c r="L2212" i="4"/>
  <c r="K2212" i="4"/>
  <c r="J2212" i="4"/>
  <c r="I2212" i="4"/>
  <c r="H2212" i="4"/>
  <c r="G2212" i="4"/>
  <c r="F2212" i="4"/>
  <c r="E2212" i="4"/>
  <c r="D2212" i="4"/>
  <c r="C2212" i="4"/>
  <c r="B2212" i="4"/>
  <c r="A2212" i="4"/>
  <c r="AN2211" i="4"/>
  <c r="AL2211" i="4"/>
  <c r="AK2211" i="4"/>
  <c r="AJ2211" i="4"/>
  <c r="AI2211" i="4"/>
  <c r="AH2211" i="4"/>
  <c r="AG2211" i="4"/>
  <c r="AF2211" i="4"/>
  <c r="AE2211" i="4"/>
  <c r="AD2211" i="4"/>
  <c r="AC2211" i="4"/>
  <c r="AB2211" i="4"/>
  <c r="AA2211" i="4"/>
  <c r="Z2211" i="4"/>
  <c r="Y2211" i="4"/>
  <c r="AM2211" i="4" s="1"/>
  <c r="X2211" i="4"/>
  <c r="W2211" i="4"/>
  <c r="V2211" i="4"/>
  <c r="U2211" i="4"/>
  <c r="T2211" i="4"/>
  <c r="S2211" i="4"/>
  <c r="R2211" i="4"/>
  <c r="Q2211" i="4"/>
  <c r="P2211" i="4"/>
  <c r="O2211" i="4"/>
  <c r="N2211" i="4"/>
  <c r="M2211" i="4"/>
  <c r="L2211" i="4"/>
  <c r="K2211" i="4"/>
  <c r="J2211" i="4"/>
  <c r="I2211" i="4"/>
  <c r="H2211" i="4"/>
  <c r="G2211" i="4"/>
  <c r="F2211" i="4"/>
  <c r="E2211" i="4"/>
  <c r="D2211" i="4"/>
  <c r="C2211" i="4"/>
  <c r="AO2211" i="4" s="1"/>
  <c r="B2211" i="4"/>
  <c r="A2211" i="4"/>
  <c r="AM2210" i="4"/>
  <c r="AL2210" i="4"/>
  <c r="AK2210" i="4"/>
  <c r="AJ2210" i="4"/>
  <c r="AI2210" i="4"/>
  <c r="AH2210" i="4"/>
  <c r="AG2210" i="4"/>
  <c r="AF2210" i="4"/>
  <c r="AE2210" i="4"/>
  <c r="AD2210" i="4"/>
  <c r="AC2210" i="4"/>
  <c r="AB2210" i="4"/>
  <c r="AN2210" i="4" s="1"/>
  <c r="AA2210" i="4"/>
  <c r="Z2210" i="4"/>
  <c r="Y2210" i="4"/>
  <c r="X2210" i="4"/>
  <c r="W2210" i="4"/>
  <c r="V2210" i="4"/>
  <c r="U2210" i="4"/>
  <c r="T2210" i="4"/>
  <c r="S2210" i="4"/>
  <c r="R2210" i="4"/>
  <c r="Q2210" i="4"/>
  <c r="P2210" i="4"/>
  <c r="O2210" i="4"/>
  <c r="N2210" i="4"/>
  <c r="M2210" i="4"/>
  <c r="L2210" i="4"/>
  <c r="K2210" i="4"/>
  <c r="J2210" i="4"/>
  <c r="I2210" i="4"/>
  <c r="H2210" i="4"/>
  <c r="G2210" i="4"/>
  <c r="F2210" i="4"/>
  <c r="E2210" i="4"/>
  <c r="D2210" i="4"/>
  <c r="C2210" i="4"/>
  <c r="B2210" i="4"/>
  <c r="A2210" i="4"/>
  <c r="AM2209" i="4"/>
  <c r="AL2209" i="4"/>
  <c r="AK2209" i="4"/>
  <c r="AJ2209" i="4"/>
  <c r="AI2209" i="4"/>
  <c r="AH2209" i="4"/>
  <c r="AG2209" i="4"/>
  <c r="AF2209" i="4"/>
  <c r="AE2209" i="4"/>
  <c r="AD2209" i="4"/>
  <c r="AC2209" i="4"/>
  <c r="AB2209" i="4"/>
  <c r="AN2209" i="4" s="1"/>
  <c r="AA2209" i="4"/>
  <c r="Z2209" i="4"/>
  <c r="Y2209" i="4"/>
  <c r="X2209" i="4"/>
  <c r="W2209" i="4"/>
  <c r="V2209" i="4"/>
  <c r="U2209" i="4"/>
  <c r="T2209" i="4"/>
  <c r="S2209" i="4"/>
  <c r="R2209" i="4"/>
  <c r="Q2209" i="4"/>
  <c r="P2209" i="4"/>
  <c r="O2209" i="4"/>
  <c r="N2209" i="4"/>
  <c r="M2209" i="4"/>
  <c r="L2209" i="4"/>
  <c r="K2209" i="4"/>
  <c r="J2209" i="4"/>
  <c r="I2209" i="4"/>
  <c r="H2209" i="4"/>
  <c r="G2209" i="4"/>
  <c r="F2209" i="4"/>
  <c r="E2209" i="4"/>
  <c r="D2209" i="4"/>
  <c r="AO2209" i="4" s="1"/>
  <c r="C2209" i="4"/>
  <c r="B2209" i="4"/>
  <c r="A2209" i="4"/>
  <c r="AN2208" i="4"/>
  <c r="AK2208" i="4"/>
  <c r="AJ2208" i="4"/>
  <c r="AI2208" i="4"/>
  <c r="AH2208" i="4"/>
  <c r="AG2208" i="4"/>
  <c r="AF2208" i="4"/>
  <c r="AE2208" i="4"/>
  <c r="AD2208" i="4"/>
  <c r="AC2208" i="4"/>
  <c r="AB2208" i="4"/>
  <c r="AA2208" i="4"/>
  <c r="Z2208" i="4"/>
  <c r="Y2208" i="4"/>
  <c r="X2208" i="4"/>
  <c r="W2208" i="4"/>
  <c r="V2208" i="4"/>
  <c r="U2208" i="4"/>
  <c r="T2208" i="4"/>
  <c r="S2208" i="4"/>
  <c r="R2208" i="4"/>
  <c r="Q2208" i="4"/>
  <c r="P2208" i="4"/>
  <c r="O2208" i="4"/>
  <c r="N2208" i="4"/>
  <c r="M2208" i="4"/>
  <c r="L2208" i="4"/>
  <c r="K2208" i="4"/>
  <c r="J2208" i="4"/>
  <c r="I2208" i="4"/>
  <c r="AO2208" i="4" s="1"/>
  <c r="H2208" i="4"/>
  <c r="G2208" i="4"/>
  <c r="F2208" i="4"/>
  <c r="E2208" i="4"/>
  <c r="D2208" i="4"/>
  <c r="C2208" i="4"/>
  <c r="B2208" i="4"/>
  <c r="A2208" i="4"/>
  <c r="AN2207" i="4"/>
  <c r="AL2207" i="4"/>
  <c r="AK2207" i="4"/>
  <c r="AJ2207" i="4"/>
  <c r="AI2207" i="4"/>
  <c r="AH2207" i="4"/>
  <c r="AG2207" i="4"/>
  <c r="AF2207" i="4"/>
  <c r="AE2207" i="4"/>
  <c r="AD2207" i="4"/>
  <c r="AC2207" i="4"/>
  <c r="AB2207" i="4"/>
  <c r="AA2207" i="4"/>
  <c r="Z2207" i="4"/>
  <c r="Y2207" i="4"/>
  <c r="AM2207" i="4" s="1"/>
  <c r="X2207" i="4"/>
  <c r="W2207" i="4"/>
  <c r="V2207" i="4"/>
  <c r="U2207" i="4"/>
  <c r="T2207" i="4"/>
  <c r="S2207" i="4"/>
  <c r="R2207" i="4"/>
  <c r="Q2207" i="4"/>
  <c r="P2207" i="4"/>
  <c r="O2207" i="4"/>
  <c r="N2207" i="4"/>
  <c r="M2207" i="4"/>
  <c r="L2207" i="4"/>
  <c r="K2207" i="4"/>
  <c r="J2207" i="4"/>
  <c r="I2207" i="4"/>
  <c r="H2207" i="4"/>
  <c r="G2207" i="4"/>
  <c r="F2207" i="4"/>
  <c r="E2207" i="4"/>
  <c r="D2207" i="4"/>
  <c r="C2207" i="4"/>
  <c r="AO2207" i="4" s="1"/>
  <c r="B2207" i="4"/>
  <c r="A2207" i="4"/>
  <c r="AM2206" i="4"/>
  <c r="AL2206" i="4"/>
  <c r="AK2206" i="4"/>
  <c r="AJ2206" i="4"/>
  <c r="AI2206" i="4"/>
  <c r="AH2206" i="4"/>
  <c r="AG2206" i="4"/>
  <c r="AF2206" i="4"/>
  <c r="AE2206" i="4"/>
  <c r="AD2206" i="4"/>
  <c r="AC2206" i="4"/>
  <c r="AB2206" i="4"/>
  <c r="AN2206" i="4" s="1"/>
  <c r="AA2206" i="4"/>
  <c r="Z2206" i="4"/>
  <c r="Y2206" i="4"/>
  <c r="X2206" i="4"/>
  <c r="W2206" i="4"/>
  <c r="V2206" i="4"/>
  <c r="U2206" i="4"/>
  <c r="T2206" i="4"/>
  <c r="S2206" i="4"/>
  <c r="R2206" i="4"/>
  <c r="Q2206" i="4"/>
  <c r="P2206" i="4"/>
  <c r="O2206" i="4"/>
  <c r="N2206" i="4"/>
  <c r="M2206" i="4"/>
  <c r="L2206" i="4"/>
  <c r="K2206" i="4"/>
  <c r="J2206" i="4"/>
  <c r="I2206" i="4"/>
  <c r="H2206" i="4"/>
  <c r="G2206" i="4"/>
  <c r="F2206" i="4"/>
  <c r="E2206" i="4"/>
  <c r="D2206" i="4"/>
  <c r="C2206" i="4"/>
  <c r="AO2206" i="4" s="1"/>
  <c r="B2206" i="4"/>
  <c r="A2206" i="4"/>
  <c r="AM2205" i="4"/>
  <c r="AL2205" i="4"/>
  <c r="AK2205" i="4"/>
  <c r="AJ2205" i="4"/>
  <c r="AI2205" i="4"/>
  <c r="AH2205" i="4"/>
  <c r="AG2205" i="4"/>
  <c r="AF2205" i="4"/>
  <c r="AE2205" i="4"/>
  <c r="AD2205" i="4"/>
  <c r="AC2205" i="4"/>
  <c r="AB2205" i="4"/>
  <c r="AN2205" i="4" s="1"/>
  <c r="AA2205" i="4"/>
  <c r="Z2205" i="4"/>
  <c r="Y2205" i="4"/>
  <c r="X2205" i="4"/>
  <c r="W2205" i="4"/>
  <c r="V2205" i="4"/>
  <c r="U2205" i="4"/>
  <c r="T2205" i="4"/>
  <c r="S2205" i="4"/>
  <c r="R2205" i="4"/>
  <c r="Q2205" i="4"/>
  <c r="P2205" i="4"/>
  <c r="O2205" i="4"/>
  <c r="N2205" i="4"/>
  <c r="M2205" i="4"/>
  <c r="L2205" i="4"/>
  <c r="K2205" i="4"/>
  <c r="J2205" i="4"/>
  <c r="I2205" i="4"/>
  <c r="H2205" i="4"/>
  <c r="G2205" i="4"/>
  <c r="F2205" i="4"/>
  <c r="E2205" i="4"/>
  <c r="D2205" i="4"/>
  <c r="AO2205" i="4" s="1"/>
  <c r="C2205" i="4"/>
  <c r="B2205" i="4"/>
  <c r="A2205" i="4"/>
  <c r="AO2204" i="4"/>
  <c r="AN2204" i="4"/>
  <c r="AK2204" i="4"/>
  <c r="AJ2204" i="4"/>
  <c r="AI2204" i="4"/>
  <c r="AH2204" i="4"/>
  <c r="AG2204" i="4"/>
  <c r="AF2204" i="4"/>
  <c r="AE2204" i="4"/>
  <c r="AD2204" i="4"/>
  <c r="AC2204" i="4"/>
  <c r="AB2204" i="4"/>
  <c r="AA2204" i="4"/>
  <c r="Z2204" i="4"/>
  <c r="Y2204" i="4"/>
  <c r="X2204" i="4"/>
  <c r="W2204" i="4"/>
  <c r="V2204" i="4"/>
  <c r="U2204" i="4"/>
  <c r="T2204" i="4"/>
  <c r="S2204" i="4"/>
  <c r="R2204" i="4"/>
  <c r="Q2204" i="4"/>
  <c r="P2204" i="4"/>
  <c r="O2204" i="4"/>
  <c r="N2204" i="4"/>
  <c r="M2204" i="4"/>
  <c r="L2204" i="4"/>
  <c r="K2204" i="4"/>
  <c r="J2204" i="4"/>
  <c r="I2204" i="4"/>
  <c r="H2204" i="4"/>
  <c r="G2204" i="4"/>
  <c r="F2204" i="4"/>
  <c r="E2204" i="4"/>
  <c r="D2204" i="4"/>
  <c r="C2204" i="4"/>
  <c r="B2204" i="4"/>
  <c r="A2204" i="4"/>
  <c r="AN2203" i="4"/>
  <c r="AL2203" i="4"/>
  <c r="AK2203" i="4"/>
  <c r="AJ2203" i="4"/>
  <c r="AI2203" i="4"/>
  <c r="AH2203" i="4"/>
  <c r="AG2203" i="4"/>
  <c r="AF2203" i="4"/>
  <c r="AE2203" i="4"/>
  <c r="AD2203" i="4"/>
  <c r="AC2203" i="4"/>
  <c r="AB2203" i="4"/>
  <c r="AA2203" i="4"/>
  <c r="Z2203" i="4"/>
  <c r="Y2203" i="4"/>
  <c r="AM2203" i="4" s="1"/>
  <c r="X2203" i="4"/>
  <c r="W2203" i="4"/>
  <c r="V2203" i="4"/>
  <c r="U2203" i="4"/>
  <c r="T2203" i="4"/>
  <c r="S2203" i="4"/>
  <c r="R2203" i="4"/>
  <c r="Q2203" i="4"/>
  <c r="P2203" i="4"/>
  <c r="O2203" i="4"/>
  <c r="N2203" i="4"/>
  <c r="M2203" i="4"/>
  <c r="L2203" i="4"/>
  <c r="K2203" i="4"/>
  <c r="J2203" i="4"/>
  <c r="I2203" i="4"/>
  <c r="H2203" i="4"/>
  <c r="G2203" i="4"/>
  <c r="F2203" i="4"/>
  <c r="E2203" i="4"/>
  <c r="D2203" i="4"/>
  <c r="C2203" i="4"/>
  <c r="AO2203" i="4" s="1"/>
  <c r="B2203" i="4"/>
  <c r="A2203" i="4"/>
  <c r="AM2202" i="4"/>
  <c r="AL2202" i="4"/>
  <c r="AK2202" i="4"/>
  <c r="AJ2202" i="4"/>
  <c r="AI2202" i="4"/>
  <c r="AH2202" i="4"/>
  <c r="AG2202" i="4"/>
  <c r="AF2202" i="4"/>
  <c r="AE2202" i="4"/>
  <c r="AD2202" i="4"/>
  <c r="AC2202" i="4"/>
  <c r="AB2202" i="4"/>
  <c r="AN2202" i="4" s="1"/>
  <c r="AA2202" i="4"/>
  <c r="Z2202" i="4"/>
  <c r="Y2202" i="4"/>
  <c r="X2202" i="4"/>
  <c r="W2202" i="4"/>
  <c r="V2202" i="4"/>
  <c r="U2202" i="4"/>
  <c r="T2202" i="4"/>
  <c r="S2202" i="4"/>
  <c r="R2202" i="4"/>
  <c r="Q2202" i="4"/>
  <c r="P2202" i="4"/>
  <c r="O2202" i="4"/>
  <c r="N2202" i="4"/>
  <c r="M2202" i="4"/>
  <c r="L2202" i="4"/>
  <c r="K2202" i="4"/>
  <c r="J2202" i="4"/>
  <c r="I2202" i="4"/>
  <c r="H2202" i="4"/>
  <c r="G2202" i="4"/>
  <c r="F2202" i="4"/>
  <c r="E2202" i="4"/>
  <c r="D2202" i="4"/>
  <c r="C2202" i="4"/>
  <c r="B2202" i="4"/>
  <c r="A2202" i="4"/>
  <c r="AM2201" i="4"/>
  <c r="AL2201" i="4"/>
  <c r="AK2201" i="4"/>
  <c r="AJ2201" i="4"/>
  <c r="AI2201" i="4"/>
  <c r="AH2201" i="4"/>
  <c r="AG2201" i="4"/>
  <c r="AF2201" i="4"/>
  <c r="AE2201" i="4"/>
  <c r="AD2201" i="4"/>
  <c r="AC2201" i="4"/>
  <c r="AB2201" i="4"/>
  <c r="AN2201" i="4" s="1"/>
  <c r="AA2201" i="4"/>
  <c r="Z2201" i="4"/>
  <c r="Y2201" i="4"/>
  <c r="X2201" i="4"/>
  <c r="W2201" i="4"/>
  <c r="V2201" i="4"/>
  <c r="U2201" i="4"/>
  <c r="T2201" i="4"/>
  <c r="S2201" i="4"/>
  <c r="R2201" i="4"/>
  <c r="Q2201" i="4"/>
  <c r="P2201" i="4"/>
  <c r="O2201" i="4"/>
  <c r="N2201" i="4"/>
  <c r="M2201" i="4"/>
  <c r="L2201" i="4"/>
  <c r="K2201" i="4"/>
  <c r="J2201" i="4"/>
  <c r="I2201" i="4"/>
  <c r="H2201" i="4"/>
  <c r="G2201" i="4"/>
  <c r="F2201" i="4"/>
  <c r="E2201" i="4"/>
  <c r="D2201" i="4"/>
  <c r="AO2201" i="4" s="1"/>
  <c r="C2201" i="4"/>
  <c r="B2201" i="4"/>
  <c r="A2201" i="4"/>
  <c r="AN2200" i="4"/>
  <c r="AK2200" i="4"/>
  <c r="AJ2200" i="4"/>
  <c r="AI2200" i="4"/>
  <c r="AH2200" i="4"/>
  <c r="AG2200" i="4"/>
  <c r="AF2200" i="4"/>
  <c r="AE2200" i="4"/>
  <c r="AD2200" i="4"/>
  <c r="AC2200" i="4"/>
  <c r="AB2200" i="4"/>
  <c r="AA2200" i="4"/>
  <c r="Z2200" i="4"/>
  <c r="Y2200" i="4"/>
  <c r="X2200" i="4"/>
  <c r="W2200" i="4"/>
  <c r="V2200" i="4"/>
  <c r="U2200" i="4"/>
  <c r="T2200" i="4"/>
  <c r="S2200" i="4"/>
  <c r="R2200" i="4"/>
  <c r="Q2200" i="4"/>
  <c r="P2200" i="4"/>
  <c r="O2200" i="4"/>
  <c r="N2200" i="4"/>
  <c r="M2200" i="4"/>
  <c r="L2200" i="4"/>
  <c r="K2200" i="4"/>
  <c r="J2200" i="4"/>
  <c r="I2200" i="4"/>
  <c r="AO2200" i="4" s="1"/>
  <c r="H2200" i="4"/>
  <c r="G2200" i="4"/>
  <c r="F2200" i="4"/>
  <c r="E2200" i="4"/>
  <c r="D2200" i="4"/>
  <c r="C2200" i="4"/>
  <c r="B2200" i="4"/>
  <c r="A2200" i="4"/>
  <c r="AN2199" i="4"/>
  <c r="AL2199" i="4"/>
  <c r="AK2199" i="4"/>
  <c r="AJ2199" i="4"/>
  <c r="AI2199" i="4"/>
  <c r="AH2199" i="4"/>
  <c r="AG2199" i="4"/>
  <c r="AF2199" i="4"/>
  <c r="AE2199" i="4"/>
  <c r="AD2199" i="4"/>
  <c r="AC2199" i="4"/>
  <c r="AB2199" i="4"/>
  <c r="AA2199" i="4"/>
  <c r="Z2199" i="4"/>
  <c r="Y2199" i="4"/>
  <c r="AM2199" i="4" s="1"/>
  <c r="X2199" i="4"/>
  <c r="W2199" i="4"/>
  <c r="V2199" i="4"/>
  <c r="U2199" i="4"/>
  <c r="T2199" i="4"/>
  <c r="S2199" i="4"/>
  <c r="R2199" i="4"/>
  <c r="Q2199" i="4"/>
  <c r="P2199" i="4"/>
  <c r="O2199" i="4"/>
  <c r="N2199" i="4"/>
  <c r="M2199" i="4"/>
  <c r="L2199" i="4"/>
  <c r="K2199" i="4"/>
  <c r="J2199" i="4"/>
  <c r="I2199" i="4"/>
  <c r="H2199" i="4"/>
  <c r="G2199" i="4"/>
  <c r="F2199" i="4"/>
  <c r="E2199" i="4"/>
  <c r="D2199" i="4"/>
  <c r="C2199" i="4"/>
  <c r="AO2199" i="4" s="1"/>
  <c r="B2199" i="4"/>
  <c r="A2199" i="4"/>
  <c r="AM2198" i="4"/>
  <c r="AL2198" i="4"/>
  <c r="AK2198" i="4"/>
  <c r="AJ2198" i="4"/>
  <c r="AI2198" i="4"/>
  <c r="AH2198" i="4"/>
  <c r="AG2198" i="4"/>
  <c r="AF2198" i="4"/>
  <c r="AE2198" i="4"/>
  <c r="AD2198" i="4"/>
  <c r="AC2198" i="4"/>
  <c r="AB2198" i="4"/>
  <c r="AN2198" i="4" s="1"/>
  <c r="AA2198" i="4"/>
  <c r="Z2198" i="4"/>
  <c r="Y2198" i="4"/>
  <c r="X2198" i="4"/>
  <c r="W2198" i="4"/>
  <c r="V2198" i="4"/>
  <c r="U2198" i="4"/>
  <c r="T2198" i="4"/>
  <c r="S2198" i="4"/>
  <c r="R2198" i="4"/>
  <c r="Q2198" i="4"/>
  <c r="P2198" i="4"/>
  <c r="O2198" i="4"/>
  <c r="N2198" i="4"/>
  <c r="M2198" i="4"/>
  <c r="L2198" i="4"/>
  <c r="K2198" i="4"/>
  <c r="J2198" i="4"/>
  <c r="I2198" i="4"/>
  <c r="H2198" i="4"/>
  <c r="G2198" i="4"/>
  <c r="F2198" i="4"/>
  <c r="E2198" i="4"/>
  <c r="D2198" i="4"/>
  <c r="C2198" i="4"/>
  <c r="AO2198" i="4" s="1"/>
  <c r="B2198" i="4"/>
  <c r="A2198" i="4"/>
  <c r="AM2197" i="4"/>
  <c r="AL2197" i="4"/>
  <c r="AK2197" i="4"/>
  <c r="AJ2197" i="4"/>
  <c r="AI2197" i="4"/>
  <c r="AH2197" i="4"/>
  <c r="AG2197" i="4"/>
  <c r="AF2197" i="4"/>
  <c r="AE2197" i="4"/>
  <c r="AD2197" i="4"/>
  <c r="AC2197" i="4"/>
  <c r="AB2197" i="4"/>
  <c r="AN2197" i="4" s="1"/>
  <c r="AA2197" i="4"/>
  <c r="Z2197" i="4"/>
  <c r="Y2197" i="4"/>
  <c r="X2197" i="4"/>
  <c r="W2197" i="4"/>
  <c r="V2197" i="4"/>
  <c r="U2197" i="4"/>
  <c r="T2197" i="4"/>
  <c r="S2197" i="4"/>
  <c r="R2197" i="4"/>
  <c r="Q2197" i="4"/>
  <c r="P2197" i="4"/>
  <c r="O2197" i="4"/>
  <c r="N2197" i="4"/>
  <c r="M2197" i="4"/>
  <c r="L2197" i="4"/>
  <c r="K2197" i="4"/>
  <c r="J2197" i="4"/>
  <c r="I2197" i="4"/>
  <c r="H2197" i="4"/>
  <c r="G2197" i="4"/>
  <c r="F2197" i="4"/>
  <c r="E2197" i="4"/>
  <c r="D2197" i="4"/>
  <c r="AO2197" i="4" s="1"/>
  <c r="C2197" i="4"/>
  <c r="B2197" i="4"/>
  <c r="A2197" i="4"/>
  <c r="AO2196" i="4"/>
  <c r="AN2196" i="4"/>
  <c r="AK2196" i="4"/>
  <c r="AJ2196" i="4"/>
  <c r="AI2196" i="4"/>
  <c r="AH2196" i="4"/>
  <c r="AG2196" i="4"/>
  <c r="AF2196" i="4"/>
  <c r="AE2196" i="4"/>
  <c r="AD2196" i="4"/>
  <c r="AC2196" i="4"/>
  <c r="AB2196" i="4"/>
  <c r="AA2196" i="4"/>
  <c r="Z2196" i="4"/>
  <c r="Y2196" i="4"/>
  <c r="X2196" i="4"/>
  <c r="W2196" i="4"/>
  <c r="V2196" i="4"/>
  <c r="U2196" i="4"/>
  <c r="T2196" i="4"/>
  <c r="S2196" i="4"/>
  <c r="R2196" i="4"/>
  <c r="Q2196" i="4"/>
  <c r="P2196" i="4"/>
  <c r="O2196" i="4"/>
  <c r="N2196" i="4"/>
  <c r="M2196" i="4"/>
  <c r="L2196" i="4"/>
  <c r="K2196" i="4"/>
  <c r="J2196" i="4"/>
  <c r="I2196" i="4"/>
  <c r="H2196" i="4"/>
  <c r="G2196" i="4"/>
  <c r="F2196" i="4"/>
  <c r="E2196" i="4"/>
  <c r="D2196" i="4"/>
  <c r="C2196" i="4"/>
  <c r="B2196" i="4"/>
  <c r="A2196" i="4"/>
  <c r="AN2195" i="4"/>
  <c r="AL2195" i="4"/>
  <c r="AK2195" i="4"/>
  <c r="AJ2195" i="4"/>
  <c r="AI2195" i="4"/>
  <c r="AH2195" i="4"/>
  <c r="AG2195" i="4"/>
  <c r="AF2195" i="4"/>
  <c r="AE2195" i="4"/>
  <c r="AD2195" i="4"/>
  <c r="AC2195" i="4"/>
  <c r="AB2195" i="4"/>
  <c r="AA2195" i="4"/>
  <c r="Z2195" i="4"/>
  <c r="Y2195" i="4"/>
  <c r="AM2195" i="4" s="1"/>
  <c r="X2195" i="4"/>
  <c r="W2195" i="4"/>
  <c r="V2195" i="4"/>
  <c r="U2195" i="4"/>
  <c r="T2195" i="4"/>
  <c r="S2195" i="4"/>
  <c r="R2195" i="4"/>
  <c r="Q2195" i="4"/>
  <c r="P2195" i="4"/>
  <c r="O2195" i="4"/>
  <c r="N2195" i="4"/>
  <c r="M2195" i="4"/>
  <c r="L2195" i="4"/>
  <c r="K2195" i="4"/>
  <c r="J2195" i="4"/>
  <c r="I2195" i="4"/>
  <c r="H2195" i="4"/>
  <c r="G2195" i="4"/>
  <c r="F2195" i="4"/>
  <c r="E2195" i="4"/>
  <c r="D2195" i="4"/>
  <c r="C2195" i="4"/>
  <c r="AO2195" i="4" s="1"/>
  <c r="B2195" i="4"/>
  <c r="A2195" i="4"/>
  <c r="AM2194" i="4"/>
  <c r="AL2194" i="4"/>
  <c r="AK2194" i="4"/>
  <c r="AJ2194" i="4"/>
  <c r="AI2194" i="4"/>
  <c r="AH2194" i="4"/>
  <c r="AG2194" i="4"/>
  <c r="AF2194" i="4"/>
  <c r="AE2194" i="4"/>
  <c r="AD2194" i="4"/>
  <c r="AC2194" i="4"/>
  <c r="AB2194" i="4"/>
  <c r="AN2194" i="4" s="1"/>
  <c r="AA2194" i="4"/>
  <c r="Z2194" i="4"/>
  <c r="Y2194" i="4"/>
  <c r="X2194" i="4"/>
  <c r="W2194" i="4"/>
  <c r="V2194" i="4"/>
  <c r="U2194" i="4"/>
  <c r="T2194" i="4"/>
  <c r="S2194" i="4"/>
  <c r="R2194" i="4"/>
  <c r="Q2194" i="4"/>
  <c r="P2194" i="4"/>
  <c r="O2194" i="4"/>
  <c r="N2194" i="4"/>
  <c r="M2194" i="4"/>
  <c r="L2194" i="4"/>
  <c r="K2194" i="4"/>
  <c r="J2194" i="4"/>
  <c r="I2194" i="4"/>
  <c r="H2194" i="4"/>
  <c r="G2194" i="4"/>
  <c r="F2194" i="4"/>
  <c r="E2194" i="4"/>
  <c r="D2194" i="4"/>
  <c r="C2194" i="4"/>
  <c r="B2194" i="4"/>
  <c r="A2194" i="4"/>
  <c r="AM2193" i="4"/>
  <c r="AL2193" i="4"/>
  <c r="AK2193" i="4"/>
  <c r="AJ2193" i="4"/>
  <c r="AI2193" i="4"/>
  <c r="AH2193" i="4"/>
  <c r="AG2193" i="4"/>
  <c r="AF2193" i="4"/>
  <c r="AE2193" i="4"/>
  <c r="AD2193" i="4"/>
  <c r="AC2193" i="4"/>
  <c r="AB2193" i="4"/>
  <c r="AN2193" i="4" s="1"/>
  <c r="AA2193" i="4"/>
  <c r="Z2193" i="4"/>
  <c r="Y2193" i="4"/>
  <c r="X2193" i="4"/>
  <c r="W2193" i="4"/>
  <c r="V2193" i="4"/>
  <c r="U2193" i="4"/>
  <c r="T2193" i="4"/>
  <c r="S2193" i="4"/>
  <c r="R2193" i="4"/>
  <c r="Q2193" i="4"/>
  <c r="P2193" i="4"/>
  <c r="O2193" i="4"/>
  <c r="N2193" i="4"/>
  <c r="M2193" i="4"/>
  <c r="L2193" i="4"/>
  <c r="K2193" i="4"/>
  <c r="J2193" i="4"/>
  <c r="I2193" i="4"/>
  <c r="H2193" i="4"/>
  <c r="G2193" i="4"/>
  <c r="F2193" i="4"/>
  <c r="E2193" i="4"/>
  <c r="D2193" i="4"/>
  <c r="AO2193" i="4" s="1"/>
  <c r="C2193" i="4"/>
  <c r="B2193" i="4"/>
  <c r="A2193" i="4"/>
  <c r="AN2192" i="4"/>
  <c r="AK2192" i="4"/>
  <c r="AJ2192" i="4"/>
  <c r="AI2192" i="4"/>
  <c r="AH2192" i="4"/>
  <c r="AG2192" i="4"/>
  <c r="AF2192" i="4"/>
  <c r="AE2192" i="4"/>
  <c r="AD2192" i="4"/>
  <c r="AC2192" i="4"/>
  <c r="AB2192" i="4"/>
  <c r="AA2192" i="4"/>
  <c r="Z2192" i="4"/>
  <c r="Y2192" i="4"/>
  <c r="X2192" i="4"/>
  <c r="W2192" i="4"/>
  <c r="V2192" i="4"/>
  <c r="U2192" i="4"/>
  <c r="T2192" i="4"/>
  <c r="S2192" i="4"/>
  <c r="R2192" i="4"/>
  <c r="Q2192" i="4"/>
  <c r="P2192" i="4"/>
  <c r="O2192" i="4"/>
  <c r="N2192" i="4"/>
  <c r="M2192" i="4"/>
  <c r="L2192" i="4"/>
  <c r="K2192" i="4"/>
  <c r="J2192" i="4"/>
  <c r="I2192" i="4"/>
  <c r="AO2192" i="4" s="1"/>
  <c r="H2192" i="4"/>
  <c r="G2192" i="4"/>
  <c r="F2192" i="4"/>
  <c r="E2192" i="4"/>
  <c r="D2192" i="4"/>
  <c r="C2192" i="4"/>
  <c r="B2192" i="4"/>
  <c r="A2192" i="4"/>
  <c r="AN2191" i="4"/>
  <c r="AL2191" i="4"/>
  <c r="AK2191" i="4"/>
  <c r="AJ2191" i="4"/>
  <c r="AI2191" i="4"/>
  <c r="AH2191" i="4"/>
  <c r="AG2191" i="4"/>
  <c r="AF2191" i="4"/>
  <c r="AE2191" i="4"/>
  <c r="AD2191" i="4"/>
  <c r="AC2191" i="4"/>
  <c r="AB2191" i="4"/>
  <c r="AA2191" i="4"/>
  <c r="Z2191" i="4"/>
  <c r="Y2191" i="4"/>
  <c r="AM2191" i="4" s="1"/>
  <c r="X2191" i="4"/>
  <c r="W2191" i="4"/>
  <c r="V2191" i="4"/>
  <c r="U2191" i="4"/>
  <c r="T2191" i="4"/>
  <c r="S2191" i="4"/>
  <c r="R2191" i="4"/>
  <c r="Q2191" i="4"/>
  <c r="P2191" i="4"/>
  <c r="O2191" i="4"/>
  <c r="N2191" i="4"/>
  <c r="M2191" i="4"/>
  <c r="L2191" i="4"/>
  <c r="K2191" i="4"/>
  <c r="J2191" i="4"/>
  <c r="I2191" i="4"/>
  <c r="H2191" i="4"/>
  <c r="G2191" i="4"/>
  <c r="F2191" i="4"/>
  <c r="E2191" i="4"/>
  <c r="D2191" i="4"/>
  <c r="C2191" i="4"/>
  <c r="AO2191" i="4" s="1"/>
  <c r="B2191" i="4"/>
  <c r="A2191" i="4"/>
  <c r="AM2190" i="4"/>
  <c r="AL2190" i="4"/>
  <c r="AK2190" i="4"/>
  <c r="AJ2190" i="4"/>
  <c r="AI2190" i="4"/>
  <c r="AH2190" i="4"/>
  <c r="AG2190" i="4"/>
  <c r="AF2190" i="4"/>
  <c r="AE2190" i="4"/>
  <c r="AD2190" i="4"/>
  <c r="AC2190" i="4"/>
  <c r="AB2190" i="4"/>
  <c r="AN2190" i="4" s="1"/>
  <c r="AA2190" i="4"/>
  <c r="Z2190" i="4"/>
  <c r="Y2190" i="4"/>
  <c r="X2190" i="4"/>
  <c r="W2190" i="4"/>
  <c r="V2190" i="4"/>
  <c r="U2190" i="4"/>
  <c r="T2190" i="4"/>
  <c r="S2190" i="4"/>
  <c r="R2190" i="4"/>
  <c r="Q2190" i="4"/>
  <c r="P2190" i="4"/>
  <c r="O2190" i="4"/>
  <c r="N2190" i="4"/>
  <c r="M2190" i="4"/>
  <c r="L2190" i="4"/>
  <c r="K2190" i="4"/>
  <c r="J2190" i="4"/>
  <c r="I2190" i="4"/>
  <c r="H2190" i="4"/>
  <c r="G2190" i="4"/>
  <c r="F2190" i="4"/>
  <c r="E2190" i="4"/>
  <c r="D2190" i="4"/>
  <c r="C2190" i="4"/>
  <c r="AO2190" i="4" s="1"/>
  <c r="B2190" i="4"/>
  <c r="A2190" i="4"/>
  <c r="AM2189" i="4"/>
  <c r="AL2189" i="4"/>
  <c r="AK2189" i="4"/>
  <c r="AJ2189" i="4"/>
  <c r="AI2189" i="4"/>
  <c r="AH2189" i="4"/>
  <c r="AG2189" i="4"/>
  <c r="AF2189" i="4"/>
  <c r="AE2189" i="4"/>
  <c r="AD2189" i="4"/>
  <c r="AC2189" i="4"/>
  <c r="AB2189" i="4"/>
  <c r="AN2189" i="4" s="1"/>
  <c r="AA2189" i="4"/>
  <c r="Z2189" i="4"/>
  <c r="Y2189" i="4"/>
  <c r="X2189" i="4"/>
  <c r="W2189" i="4"/>
  <c r="V2189" i="4"/>
  <c r="U2189" i="4"/>
  <c r="T2189" i="4"/>
  <c r="S2189" i="4"/>
  <c r="R2189" i="4"/>
  <c r="Q2189" i="4"/>
  <c r="P2189" i="4"/>
  <c r="O2189" i="4"/>
  <c r="N2189" i="4"/>
  <c r="M2189" i="4"/>
  <c r="L2189" i="4"/>
  <c r="K2189" i="4"/>
  <c r="J2189" i="4"/>
  <c r="I2189" i="4"/>
  <c r="H2189" i="4"/>
  <c r="G2189" i="4"/>
  <c r="F2189" i="4"/>
  <c r="E2189" i="4"/>
  <c r="D2189" i="4"/>
  <c r="AO2189" i="4" s="1"/>
  <c r="C2189" i="4"/>
  <c r="B2189" i="4"/>
  <c r="A2189" i="4"/>
  <c r="AO2188" i="4"/>
  <c r="AN2188" i="4"/>
  <c r="AK2188" i="4"/>
  <c r="AJ2188" i="4"/>
  <c r="AI2188" i="4"/>
  <c r="AH2188" i="4"/>
  <c r="AG2188" i="4"/>
  <c r="AF2188" i="4"/>
  <c r="AE2188" i="4"/>
  <c r="AD2188" i="4"/>
  <c r="AC2188" i="4"/>
  <c r="AB2188" i="4"/>
  <c r="AA2188" i="4"/>
  <c r="Z2188" i="4"/>
  <c r="Y2188" i="4"/>
  <c r="X2188" i="4"/>
  <c r="W2188" i="4"/>
  <c r="V2188" i="4"/>
  <c r="U2188" i="4"/>
  <c r="T2188" i="4"/>
  <c r="S2188" i="4"/>
  <c r="R2188" i="4"/>
  <c r="Q2188" i="4"/>
  <c r="P2188" i="4"/>
  <c r="O2188" i="4"/>
  <c r="N2188" i="4"/>
  <c r="M2188" i="4"/>
  <c r="L2188" i="4"/>
  <c r="K2188" i="4"/>
  <c r="J2188" i="4"/>
  <c r="I2188" i="4"/>
  <c r="H2188" i="4"/>
  <c r="G2188" i="4"/>
  <c r="F2188" i="4"/>
  <c r="E2188" i="4"/>
  <c r="D2188" i="4"/>
  <c r="C2188" i="4"/>
  <c r="B2188" i="4"/>
  <c r="A2188" i="4"/>
  <c r="AN2187" i="4"/>
  <c r="AL2187" i="4"/>
  <c r="AK2187" i="4"/>
  <c r="AJ2187" i="4"/>
  <c r="AI2187" i="4"/>
  <c r="AH2187" i="4"/>
  <c r="AG2187" i="4"/>
  <c r="AF2187" i="4"/>
  <c r="AE2187" i="4"/>
  <c r="AD2187" i="4"/>
  <c r="AC2187" i="4"/>
  <c r="AB2187" i="4"/>
  <c r="AA2187" i="4"/>
  <c r="Z2187" i="4"/>
  <c r="Y2187" i="4"/>
  <c r="AM2187" i="4" s="1"/>
  <c r="X2187" i="4"/>
  <c r="W2187" i="4"/>
  <c r="V2187" i="4"/>
  <c r="U2187" i="4"/>
  <c r="T2187" i="4"/>
  <c r="S2187" i="4"/>
  <c r="R2187" i="4"/>
  <c r="Q2187" i="4"/>
  <c r="P2187" i="4"/>
  <c r="O2187" i="4"/>
  <c r="N2187" i="4"/>
  <c r="M2187" i="4"/>
  <c r="L2187" i="4"/>
  <c r="K2187" i="4"/>
  <c r="J2187" i="4"/>
  <c r="I2187" i="4"/>
  <c r="H2187" i="4"/>
  <c r="G2187" i="4"/>
  <c r="F2187" i="4"/>
  <c r="E2187" i="4"/>
  <c r="D2187" i="4"/>
  <c r="C2187" i="4"/>
  <c r="AO2187" i="4" s="1"/>
  <c r="B2187" i="4"/>
  <c r="A2187" i="4"/>
  <c r="AM2186" i="4"/>
  <c r="AL2186" i="4"/>
  <c r="AK2186" i="4"/>
  <c r="AJ2186" i="4"/>
  <c r="AI2186" i="4"/>
  <c r="AH2186" i="4"/>
  <c r="AG2186" i="4"/>
  <c r="AF2186" i="4"/>
  <c r="AE2186" i="4"/>
  <c r="AD2186" i="4"/>
  <c r="AC2186" i="4"/>
  <c r="AB2186" i="4"/>
  <c r="AN2186" i="4" s="1"/>
  <c r="AA2186" i="4"/>
  <c r="Z2186" i="4"/>
  <c r="Y2186" i="4"/>
  <c r="X2186" i="4"/>
  <c r="W2186" i="4"/>
  <c r="V2186" i="4"/>
  <c r="U2186" i="4"/>
  <c r="T2186" i="4"/>
  <c r="S2186" i="4"/>
  <c r="R2186" i="4"/>
  <c r="Q2186" i="4"/>
  <c r="P2186" i="4"/>
  <c r="O2186" i="4"/>
  <c r="N2186" i="4"/>
  <c r="M2186" i="4"/>
  <c r="L2186" i="4"/>
  <c r="K2186" i="4"/>
  <c r="J2186" i="4"/>
  <c r="I2186" i="4"/>
  <c r="H2186" i="4"/>
  <c r="G2186" i="4"/>
  <c r="F2186" i="4"/>
  <c r="E2186" i="4"/>
  <c r="D2186" i="4"/>
  <c r="C2186" i="4"/>
  <c r="B2186" i="4"/>
  <c r="A2186" i="4"/>
  <c r="AM2185" i="4"/>
  <c r="AL2185" i="4"/>
  <c r="AK2185" i="4"/>
  <c r="AJ2185" i="4"/>
  <c r="AI2185" i="4"/>
  <c r="AH2185" i="4"/>
  <c r="AG2185" i="4"/>
  <c r="AF2185" i="4"/>
  <c r="AE2185" i="4"/>
  <c r="AD2185" i="4"/>
  <c r="AC2185" i="4"/>
  <c r="AB2185" i="4"/>
  <c r="AN2185" i="4" s="1"/>
  <c r="AA2185" i="4"/>
  <c r="Z2185" i="4"/>
  <c r="Y2185" i="4"/>
  <c r="X2185" i="4"/>
  <c r="W2185" i="4"/>
  <c r="V2185" i="4"/>
  <c r="U2185" i="4"/>
  <c r="T2185" i="4"/>
  <c r="S2185" i="4"/>
  <c r="R2185" i="4"/>
  <c r="Q2185" i="4"/>
  <c r="P2185" i="4"/>
  <c r="O2185" i="4"/>
  <c r="N2185" i="4"/>
  <c r="M2185" i="4"/>
  <c r="L2185" i="4"/>
  <c r="K2185" i="4"/>
  <c r="J2185" i="4"/>
  <c r="I2185" i="4"/>
  <c r="H2185" i="4"/>
  <c r="G2185" i="4"/>
  <c r="F2185" i="4"/>
  <c r="E2185" i="4"/>
  <c r="D2185" i="4"/>
  <c r="AO2185" i="4" s="1"/>
  <c r="C2185" i="4"/>
  <c r="B2185" i="4"/>
  <c r="A2185" i="4"/>
  <c r="AN2184" i="4"/>
  <c r="AK2184" i="4"/>
  <c r="AJ2184" i="4"/>
  <c r="AI2184" i="4"/>
  <c r="AH2184" i="4"/>
  <c r="AG2184" i="4"/>
  <c r="AF2184" i="4"/>
  <c r="AE2184" i="4"/>
  <c r="AD2184" i="4"/>
  <c r="AC2184" i="4"/>
  <c r="AB2184" i="4"/>
  <c r="AA2184" i="4"/>
  <c r="Z2184" i="4"/>
  <c r="Y2184" i="4"/>
  <c r="X2184" i="4"/>
  <c r="W2184" i="4"/>
  <c r="V2184" i="4"/>
  <c r="U2184" i="4"/>
  <c r="T2184" i="4"/>
  <c r="S2184" i="4"/>
  <c r="R2184" i="4"/>
  <c r="Q2184" i="4"/>
  <c r="P2184" i="4"/>
  <c r="O2184" i="4"/>
  <c r="N2184" i="4"/>
  <c r="M2184" i="4"/>
  <c r="L2184" i="4"/>
  <c r="K2184" i="4"/>
  <c r="J2184" i="4"/>
  <c r="I2184" i="4"/>
  <c r="AO2184" i="4" s="1"/>
  <c r="H2184" i="4"/>
  <c r="G2184" i="4"/>
  <c r="F2184" i="4"/>
  <c r="E2184" i="4"/>
  <c r="D2184" i="4"/>
  <c r="C2184" i="4"/>
  <c r="B2184" i="4"/>
  <c r="A2184" i="4"/>
  <c r="AN2183" i="4"/>
  <c r="AL2183" i="4"/>
  <c r="AK2183" i="4"/>
  <c r="AJ2183" i="4"/>
  <c r="AI2183" i="4"/>
  <c r="AH2183" i="4"/>
  <c r="AG2183" i="4"/>
  <c r="AF2183" i="4"/>
  <c r="AE2183" i="4"/>
  <c r="AD2183" i="4"/>
  <c r="AC2183" i="4"/>
  <c r="AB2183" i="4"/>
  <c r="AA2183" i="4"/>
  <c r="Z2183" i="4"/>
  <c r="Y2183" i="4"/>
  <c r="AM2183" i="4" s="1"/>
  <c r="X2183" i="4"/>
  <c r="W2183" i="4"/>
  <c r="V2183" i="4"/>
  <c r="U2183" i="4"/>
  <c r="T2183" i="4"/>
  <c r="S2183" i="4"/>
  <c r="R2183" i="4"/>
  <c r="Q2183" i="4"/>
  <c r="P2183" i="4"/>
  <c r="O2183" i="4"/>
  <c r="N2183" i="4"/>
  <c r="M2183" i="4"/>
  <c r="L2183" i="4"/>
  <c r="K2183" i="4"/>
  <c r="J2183" i="4"/>
  <c r="I2183" i="4"/>
  <c r="H2183" i="4"/>
  <c r="G2183" i="4"/>
  <c r="F2183" i="4"/>
  <c r="E2183" i="4"/>
  <c r="D2183" i="4"/>
  <c r="C2183" i="4"/>
  <c r="AO2183" i="4" s="1"/>
  <c r="B2183" i="4"/>
  <c r="A2183" i="4"/>
  <c r="AM2182" i="4"/>
  <c r="AL2182" i="4"/>
  <c r="AK2182" i="4"/>
  <c r="AJ2182" i="4"/>
  <c r="AI2182" i="4"/>
  <c r="AH2182" i="4"/>
  <c r="AG2182" i="4"/>
  <c r="AF2182" i="4"/>
  <c r="AE2182" i="4"/>
  <c r="AD2182" i="4"/>
  <c r="AC2182" i="4"/>
  <c r="AB2182" i="4"/>
  <c r="AN2182" i="4" s="1"/>
  <c r="AA2182" i="4"/>
  <c r="Z2182" i="4"/>
  <c r="Y2182" i="4"/>
  <c r="X2182" i="4"/>
  <c r="W2182" i="4"/>
  <c r="V2182" i="4"/>
  <c r="U2182" i="4"/>
  <c r="T2182" i="4"/>
  <c r="S2182" i="4"/>
  <c r="R2182" i="4"/>
  <c r="Q2182" i="4"/>
  <c r="P2182" i="4"/>
  <c r="O2182" i="4"/>
  <c r="N2182" i="4"/>
  <c r="M2182" i="4"/>
  <c r="L2182" i="4"/>
  <c r="K2182" i="4"/>
  <c r="J2182" i="4"/>
  <c r="I2182" i="4"/>
  <c r="H2182" i="4"/>
  <c r="G2182" i="4"/>
  <c r="F2182" i="4"/>
  <c r="E2182" i="4"/>
  <c r="D2182" i="4"/>
  <c r="C2182" i="4"/>
  <c r="AO2182" i="4" s="1"/>
  <c r="B2182" i="4"/>
  <c r="A2182" i="4"/>
  <c r="AM2181" i="4"/>
  <c r="AL2181" i="4"/>
  <c r="AK2181" i="4"/>
  <c r="AJ2181" i="4"/>
  <c r="AI2181" i="4"/>
  <c r="AH2181" i="4"/>
  <c r="AG2181" i="4"/>
  <c r="AF2181" i="4"/>
  <c r="AE2181" i="4"/>
  <c r="AD2181" i="4"/>
  <c r="AC2181" i="4"/>
  <c r="AB2181" i="4"/>
  <c r="AN2181" i="4" s="1"/>
  <c r="AA2181" i="4"/>
  <c r="Z2181" i="4"/>
  <c r="Y2181" i="4"/>
  <c r="X2181" i="4"/>
  <c r="W2181" i="4"/>
  <c r="V2181" i="4"/>
  <c r="U2181" i="4"/>
  <c r="T2181" i="4"/>
  <c r="S2181" i="4"/>
  <c r="R2181" i="4"/>
  <c r="Q2181" i="4"/>
  <c r="P2181" i="4"/>
  <c r="O2181" i="4"/>
  <c r="N2181" i="4"/>
  <c r="M2181" i="4"/>
  <c r="L2181" i="4"/>
  <c r="K2181" i="4"/>
  <c r="J2181" i="4"/>
  <c r="I2181" i="4"/>
  <c r="H2181" i="4"/>
  <c r="G2181" i="4"/>
  <c r="F2181" i="4"/>
  <c r="E2181" i="4"/>
  <c r="D2181" i="4"/>
  <c r="AO2181" i="4" s="1"/>
  <c r="C2181" i="4"/>
  <c r="B2181" i="4"/>
  <c r="A2181" i="4"/>
  <c r="AO2180" i="4"/>
  <c r="AN2180" i="4"/>
  <c r="AK2180" i="4"/>
  <c r="AJ2180" i="4"/>
  <c r="AI2180" i="4"/>
  <c r="AH2180" i="4"/>
  <c r="AG2180" i="4"/>
  <c r="AF2180" i="4"/>
  <c r="AE2180" i="4"/>
  <c r="AD2180" i="4"/>
  <c r="AC2180" i="4"/>
  <c r="AB2180" i="4"/>
  <c r="AA2180" i="4"/>
  <c r="Z2180" i="4"/>
  <c r="Y2180" i="4"/>
  <c r="X2180" i="4"/>
  <c r="W2180" i="4"/>
  <c r="V2180" i="4"/>
  <c r="U2180" i="4"/>
  <c r="T2180" i="4"/>
  <c r="S2180" i="4"/>
  <c r="R2180" i="4"/>
  <c r="Q2180" i="4"/>
  <c r="P2180" i="4"/>
  <c r="O2180" i="4"/>
  <c r="N2180" i="4"/>
  <c r="M2180" i="4"/>
  <c r="L2180" i="4"/>
  <c r="K2180" i="4"/>
  <c r="J2180" i="4"/>
  <c r="I2180" i="4"/>
  <c r="H2180" i="4"/>
  <c r="G2180" i="4"/>
  <c r="F2180" i="4"/>
  <c r="E2180" i="4"/>
  <c r="D2180" i="4"/>
  <c r="C2180" i="4"/>
  <c r="B2180" i="4"/>
  <c r="A2180" i="4"/>
  <c r="AN2179" i="4"/>
  <c r="AL2179" i="4"/>
  <c r="AK2179" i="4"/>
  <c r="AJ2179" i="4"/>
  <c r="AI2179" i="4"/>
  <c r="AH2179" i="4"/>
  <c r="AG2179" i="4"/>
  <c r="AF2179" i="4"/>
  <c r="AE2179" i="4"/>
  <c r="AD2179" i="4"/>
  <c r="AC2179" i="4"/>
  <c r="AB2179" i="4"/>
  <c r="AA2179" i="4"/>
  <c r="Z2179" i="4"/>
  <c r="Y2179" i="4"/>
  <c r="AM2179" i="4" s="1"/>
  <c r="X2179" i="4"/>
  <c r="W2179" i="4"/>
  <c r="V2179" i="4"/>
  <c r="U2179" i="4"/>
  <c r="T2179" i="4"/>
  <c r="S2179" i="4"/>
  <c r="R2179" i="4"/>
  <c r="Q2179" i="4"/>
  <c r="P2179" i="4"/>
  <c r="O2179" i="4"/>
  <c r="N2179" i="4"/>
  <c r="M2179" i="4"/>
  <c r="L2179" i="4"/>
  <c r="K2179" i="4"/>
  <c r="J2179" i="4"/>
  <c r="I2179" i="4"/>
  <c r="H2179" i="4"/>
  <c r="G2179" i="4"/>
  <c r="F2179" i="4"/>
  <c r="E2179" i="4"/>
  <c r="D2179" i="4"/>
  <c r="C2179" i="4"/>
  <c r="AO2179" i="4" s="1"/>
  <c r="B2179" i="4"/>
  <c r="A2179" i="4"/>
  <c r="AM2178" i="4"/>
  <c r="AL2178" i="4"/>
  <c r="AK2178" i="4"/>
  <c r="AJ2178" i="4"/>
  <c r="AI2178" i="4"/>
  <c r="AH2178" i="4"/>
  <c r="AG2178" i="4"/>
  <c r="AF2178" i="4"/>
  <c r="AE2178" i="4"/>
  <c r="AD2178" i="4"/>
  <c r="AC2178" i="4"/>
  <c r="AB2178" i="4"/>
  <c r="AA2178" i="4"/>
  <c r="Z2178" i="4"/>
  <c r="Y2178" i="4"/>
  <c r="X2178" i="4"/>
  <c r="W2178" i="4"/>
  <c r="V2178" i="4"/>
  <c r="U2178" i="4"/>
  <c r="T2178" i="4"/>
  <c r="S2178" i="4"/>
  <c r="R2178" i="4"/>
  <c r="Q2178" i="4"/>
  <c r="P2178" i="4"/>
  <c r="O2178" i="4"/>
  <c r="N2178" i="4"/>
  <c r="M2178" i="4"/>
  <c r="L2178" i="4"/>
  <c r="K2178" i="4"/>
  <c r="J2178" i="4"/>
  <c r="I2178" i="4"/>
  <c r="H2178" i="4"/>
  <c r="G2178" i="4"/>
  <c r="F2178" i="4"/>
  <c r="E2178" i="4"/>
  <c r="D2178" i="4"/>
  <c r="C2178" i="4"/>
  <c r="B2178" i="4"/>
  <c r="A2178" i="4"/>
  <c r="AM2177" i="4"/>
  <c r="AL2177" i="4"/>
  <c r="AK2177" i="4"/>
  <c r="AJ2177" i="4"/>
  <c r="AI2177" i="4"/>
  <c r="AH2177" i="4"/>
  <c r="AG2177" i="4"/>
  <c r="AF2177" i="4"/>
  <c r="AE2177" i="4"/>
  <c r="AD2177" i="4"/>
  <c r="AC2177" i="4"/>
  <c r="AB2177" i="4"/>
  <c r="AN2177" i="4" s="1"/>
  <c r="AA2177" i="4"/>
  <c r="Z2177" i="4"/>
  <c r="Y2177" i="4"/>
  <c r="X2177" i="4"/>
  <c r="W2177" i="4"/>
  <c r="V2177" i="4"/>
  <c r="U2177" i="4"/>
  <c r="T2177" i="4"/>
  <c r="S2177" i="4"/>
  <c r="R2177" i="4"/>
  <c r="Q2177" i="4"/>
  <c r="P2177" i="4"/>
  <c r="O2177" i="4"/>
  <c r="N2177" i="4"/>
  <c r="M2177" i="4"/>
  <c r="L2177" i="4"/>
  <c r="K2177" i="4"/>
  <c r="J2177" i="4"/>
  <c r="I2177" i="4"/>
  <c r="H2177" i="4"/>
  <c r="G2177" i="4"/>
  <c r="F2177" i="4"/>
  <c r="E2177" i="4"/>
  <c r="D2177" i="4"/>
  <c r="AO2177" i="4" s="1"/>
  <c r="C2177" i="4"/>
  <c r="B2177" i="4"/>
  <c r="A2177" i="4"/>
  <c r="AN2176" i="4"/>
  <c r="AK2176" i="4"/>
  <c r="AJ2176" i="4"/>
  <c r="AI2176" i="4"/>
  <c r="AH2176" i="4"/>
  <c r="AG2176" i="4"/>
  <c r="AF2176" i="4"/>
  <c r="AE2176" i="4"/>
  <c r="AD2176" i="4"/>
  <c r="AC2176" i="4"/>
  <c r="AB2176" i="4"/>
  <c r="AA2176" i="4"/>
  <c r="Z2176" i="4"/>
  <c r="Y2176" i="4"/>
  <c r="X2176" i="4"/>
  <c r="W2176" i="4"/>
  <c r="V2176" i="4"/>
  <c r="U2176" i="4"/>
  <c r="T2176" i="4"/>
  <c r="S2176" i="4"/>
  <c r="R2176" i="4"/>
  <c r="Q2176" i="4"/>
  <c r="P2176" i="4"/>
  <c r="O2176" i="4"/>
  <c r="N2176" i="4"/>
  <c r="M2176" i="4"/>
  <c r="L2176" i="4"/>
  <c r="K2176" i="4"/>
  <c r="J2176" i="4"/>
  <c r="I2176" i="4"/>
  <c r="AO2176" i="4" s="1"/>
  <c r="H2176" i="4"/>
  <c r="G2176" i="4"/>
  <c r="F2176" i="4"/>
  <c r="E2176" i="4"/>
  <c r="D2176" i="4"/>
  <c r="C2176" i="4"/>
  <c r="B2176" i="4"/>
  <c r="A2176" i="4"/>
  <c r="AN2175" i="4"/>
  <c r="AL2175" i="4"/>
  <c r="AK2175" i="4"/>
  <c r="AJ2175" i="4"/>
  <c r="AI2175" i="4"/>
  <c r="AH2175" i="4"/>
  <c r="AG2175" i="4"/>
  <c r="AF2175" i="4"/>
  <c r="AE2175" i="4"/>
  <c r="AD2175" i="4"/>
  <c r="AC2175" i="4"/>
  <c r="AB2175" i="4"/>
  <c r="AA2175" i="4"/>
  <c r="Z2175" i="4"/>
  <c r="Y2175" i="4"/>
  <c r="AM2175" i="4" s="1"/>
  <c r="X2175" i="4"/>
  <c r="W2175" i="4"/>
  <c r="V2175" i="4"/>
  <c r="U2175" i="4"/>
  <c r="T2175" i="4"/>
  <c r="S2175" i="4"/>
  <c r="R2175" i="4"/>
  <c r="Q2175" i="4"/>
  <c r="P2175" i="4"/>
  <c r="O2175" i="4"/>
  <c r="N2175" i="4"/>
  <c r="M2175" i="4"/>
  <c r="L2175" i="4"/>
  <c r="K2175" i="4"/>
  <c r="J2175" i="4"/>
  <c r="I2175" i="4"/>
  <c r="H2175" i="4"/>
  <c r="G2175" i="4"/>
  <c r="F2175" i="4"/>
  <c r="E2175" i="4"/>
  <c r="D2175" i="4"/>
  <c r="C2175" i="4"/>
  <c r="AO2175" i="4" s="1"/>
  <c r="B2175" i="4"/>
  <c r="A2175" i="4"/>
  <c r="AM2174" i="4"/>
  <c r="AL2174" i="4"/>
  <c r="AK2174" i="4"/>
  <c r="AJ2174" i="4"/>
  <c r="AI2174" i="4"/>
  <c r="AH2174" i="4"/>
  <c r="AG2174" i="4"/>
  <c r="AF2174" i="4"/>
  <c r="AE2174" i="4"/>
  <c r="AD2174" i="4"/>
  <c r="AC2174" i="4"/>
  <c r="AB2174" i="4"/>
  <c r="AA2174" i="4"/>
  <c r="Z2174" i="4"/>
  <c r="Y2174" i="4"/>
  <c r="X2174" i="4"/>
  <c r="W2174" i="4"/>
  <c r="V2174" i="4"/>
  <c r="U2174" i="4"/>
  <c r="T2174" i="4"/>
  <c r="S2174" i="4"/>
  <c r="R2174" i="4"/>
  <c r="Q2174" i="4"/>
  <c r="P2174" i="4"/>
  <c r="O2174" i="4"/>
  <c r="N2174" i="4"/>
  <c r="M2174" i="4"/>
  <c r="L2174" i="4"/>
  <c r="K2174" i="4"/>
  <c r="J2174" i="4"/>
  <c r="I2174" i="4"/>
  <c r="H2174" i="4"/>
  <c r="G2174" i="4"/>
  <c r="F2174" i="4"/>
  <c r="E2174" i="4"/>
  <c r="D2174" i="4"/>
  <c r="C2174" i="4"/>
  <c r="B2174" i="4"/>
  <c r="A2174" i="4"/>
  <c r="AM2173" i="4"/>
  <c r="AL2173" i="4"/>
  <c r="AK2173" i="4"/>
  <c r="AJ2173" i="4"/>
  <c r="AI2173" i="4"/>
  <c r="AH2173" i="4"/>
  <c r="AG2173" i="4"/>
  <c r="AF2173" i="4"/>
  <c r="AE2173" i="4"/>
  <c r="AD2173" i="4"/>
  <c r="AC2173" i="4"/>
  <c r="AB2173" i="4"/>
  <c r="AN2173" i="4" s="1"/>
  <c r="AA2173" i="4"/>
  <c r="Z2173" i="4"/>
  <c r="Y2173" i="4"/>
  <c r="X2173" i="4"/>
  <c r="W2173" i="4"/>
  <c r="V2173" i="4"/>
  <c r="U2173" i="4"/>
  <c r="T2173" i="4"/>
  <c r="S2173" i="4"/>
  <c r="R2173" i="4"/>
  <c r="Q2173" i="4"/>
  <c r="P2173" i="4"/>
  <c r="O2173" i="4"/>
  <c r="N2173" i="4"/>
  <c r="M2173" i="4"/>
  <c r="L2173" i="4"/>
  <c r="K2173" i="4"/>
  <c r="J2173" i="4"/>
  <c r="I2173" i="4"/>
  <c r="H2173" i="4"/>
  <c r="G2173" i="4"/>
  <c r="F2173" i="4"/>
  <c r="E2173" i="4"/>
  <c r="D2173" i="4"/>
  <c r="C2173" i="4"/>
  <c r="B2173" i="4"/>
  <c r="A2173" i="4"/>
  <c r="AN2172" i="4"/>
  <c r="AK2172" i="4"/>
  <c r="AJ2172" i="4"/>
  <c r="AI2172" i="4"/>
  <c r="AH2172" i="4"/>
  <c r="AG2172" i="4"/>
  <c r="AF2172" i="4"/>
  <c r="AE2172" i="4"/>
  <c r="AD2172" i="4"/>
  <c r="AC2172" i="4"/>
  <c r="AB2172" i="4"/>
  <c r="AA2172" i="4"/>
  <c r="Z2172" i="4"/>
  <c r="Y2172" i="4"/>
  <c r="X2172" i="4"/>
  <c r="W2172" i="4"/>
  <c r="V2172" i="4"/>
  <c r="U2172" i="4"/>
  <c r="T2172" i="4"/>
  <c r="S2172" i="4"/>
  <c r="R2172" i="4"/>
  <c r="Q2172" i="4"/>
  <c r="P2172" i="4"/>
  <c r="O2172" i="4"/>
  <c r="N2172" i="4"/>
  <c r="M2172" i="4"/>
  <c r="L2172" i="4"/>
  <c r="K2172" i="4"/>
  <c r="J2172" i="4"/>
  <c r="I2172" i="4"/>
  <c r="H2172" i="4"/>
  <c r="G2172" i="4"/>
  <c r="F2172" i="4"/>
  <c r="E2172" i="4"/>
  <c r="D2172" i="4"/>
  <c r="AO2172" i="4" s="1"/>
  <c r="C2172" i="4"/>
  <c r="B2172" i="4"/>
  <c r="A2172" i="4"/>
  <c r="AN2171" i="4"/>
  <c r="AL2171" i="4"/>
  <c r="AK2171" i="4"/>
  <c r="AJ2171" i="4"/>
  <c r="AI2171" i="4"/>
  <c r="AH2171" i="4"/>
  <c r="AG2171" i="4"/>
  <c r="AF2171" i="4"/>
  <c r="AE2171" i="4"/>
  <c r="AD2171" i="4"/>
  <c r="AC2171" i="4"/>
  <c r="AB2171" i="4"/>
  <c r="AA2171" i="4"/>
  <c r="Z2171" i="4"/>
  <c r="Y2171" i="4"/>
  <c r="AM2171" i="4" s="1"/>
  <c r="X2171" i="4"/>
  <c r="W2171" i="4"/>
  <c r="V2171" i="4"/>
  <c r="U2171" i="4"/>
  <c r="T2171" i="4"/>
  <c r="S2171" i="4"/>
  <c r="R2171" i="4"/>
  <c r="Q2171" i="4"/>
  <c r="P2171" i="4"/>
  <c r="O2171" i="4"/>
  <c r="N2171" i="4"/>
  <c r="M2171" i="4"/>
  <c r="L2171" i="4"/>
  <c r="K2171" i="4"/>
  <c r="J2171" i="4"/>
  <c r="I2171" i="4"/>
  <c r="H2171" i="4"/>
  <c r="G2171" i="4"/>
  <c r="F2171" i="4"/>
  <c r="E2171" i="4"/>
  <c r="D2171" i="4"/>
  <c r="C2171" i="4"/>
  <c r="B2171" i="4"/>
  <c r="A2171" i="4"/>
  <c r="AN2170" i="4"/>
  <c r="AM2170" i="4"/>
  <c r="AL2170" i="4"/>
  <c r="AK2170" i="4"/>
  <c r="AJ2170" i="4"/>
  <c r="AI2170" i="4"/>
  <c r="AH2170" i="4"/>
  <c r="AG2170" i="4"/>
  <c r="AF2170" i="4"/>
  <c r="AE2170" i="4"/>
  <c r="AD2170" i="4"/>
  <c r="AC2170" i="4"/>
  <c r="AB2170" i="4"/>
  <c r="AA2170" i="4"/>
  <c r="Z2170" i="4"/>
  <c r="Y2170" i="4"/>
  <c r="X2170" i="4"/>
  <c r="W2170" i="4"/>
  <c r="V2170" i="4"/>
  <c r="U2170" i="4"/>
  <c r="T2170" i="4"/>
  <c r="S2170" i="4"/>
  <c r="R2170" i="4"/>
  <c r="Q2170" i="4"/>
  <c r="P2170" i="4"/>
  <c r="O2170" i="4"/>
  <c r="N2170" i="4"/>
  <c r="M2170" i="4"/>
  <c r="L2170" i="4"/>
  <c r="K2170" i="4"/>
  <c r="J2170" i="4"/>
  <c r="I2170" i="4"/>
  <c r="H2170" i="4"/>
  <c r="G2170" i="4"/>
  <c r="F2170" i="4"/>
  <c r="E2170" i="4"/>
  <c r="D2170" i="4"/>
  <c r="C2170" i="4"/>
  <c r="B2170" i="4"/>
  <c r="A2170" i="4"/>
  <c r="AM2169" i="4"/>
  <c r="AL2169" i="4"/>
  <c r="AK2169" i="4"/>
  <c r="AJ2169" i="4"/>
  <c r="AI2169" i="4"/>
  <c r="AH2169" i="4"/>
  <c r="AG2169" i="4"/>
  <c r="AF2169" i="4"/>
  <c r="AE2169" i="4"/>
  <c r="AD2169" i="4"/>
  <c r="AC2169" i="4"/>
  <c r="AB2169" i="4"/>
  <c r="AN2169" i="4" s="1"/>
  <c r="AA2169" i="4"/>
  <c r="Z2169" i="4"/>
  <c r="Y2169" i="4"/>
  <c r="X2169" i="4"/>
  <c r="W2169" i="4"/>
  <c r="V2169" i="4"/>
  <c r="U2169" i="4"/>
  <c r="T2169" i="4"/>
  <c r="S2169" i="4"/>
  <c r="R2169" i="4"/>
  <c r="Q2169" i="4"/>
  <c r="P2169" i="4"/>
  <c r="O2169" i="4"/>
  <c r="N2169" i="4"/>
  <c r="M2169" i="4"/>
  <c r="L2169" i="4"/>
  <c r="K2169" i="4"/>
  <c r="J2169" i="4"/>
  <c r="I2169" i="4"/>
  <c r="H2169" i="4"/>
  <c r="G2169" i="4"/>
  <c r="F2169" i="4"/>
  <c r="E2169" i="4"/>
  <c r="D2169" i="4"/>
  <c r="C2169" i="4"/>
  <c r="B2169" i="4"/>
  <c r="A2169" i="4"/>
  <c r="AO2168" i="4"/>
  <c r="AK2168" i="4"/>
  <c r="AJ2168" i="4"/>
  <c r="AI2168" i="4"/>
  <c r="AH2168" i="4"/>
  <c r="AG2168" i="4"/>
  <c r="AF2168" i="4"/>
  <c r="AE2168" i="4"/>
  <c r="AD2168" i="4"/>
  <c r="AC2168" i="4"/>
  <c r="AB2168" i="4"/>
  <c r="AN2168" i="4" s="1"/>
  <c r="AA2168" i="4"/>
  <c r="Z2168" i="4"/>
  <c r="Y2168" i="4"/>
  <c r="X2168" i="4"/>
  <c r="W2168" i="4"/>
  <c r="V2168" i="4"/>
  <c r="U2168" i="4"/>
  <c r="T2168" i="4"/>
  <c r="S2168" i="4"/>
  <c r="R2168" i="4"/>
  <c r="Q2168" i="4"/>
  <c r="P2168" i="4"/>
  <c r="O2168" i="4"/>
  <c r="N2168" i="4"/>
  <c r="M2168" i="4"/>
  <c r="L2168" i="4"/>
  <c r="K2168" i="4"/>
  <c r="J2168" i="4"/>
  <c r="I2168" i="4"/>
  <c r="H2168" i="4"/>
  <c r="G2168" i="4"/>
  <c r="F2168" i="4"/>
  <c r="E2168" i="4"/>
  <c r="D2168" i="4"/>
  <c r="C2168" i="4"/>
  <c r="B2168" i="4"/>
  <c r="A2168" i="4"/>
  <c r="AN2167" i="4"/>
  <c r="AL2167" i="4"/>
  <c r="AK2167" i="4"/>
  <c r="AJ2167" i="4"/>
  <c r="AI2167" i="4"/>
  <c r="AH2167" i="4"/>
  <c r="AG2167" i="4"/>
  <c r="AF2167" i="4"/>
  <c r="AE2167" i="4"/>
  <c r="AD2167" i="4"/>
  <c r="AC2167" i="4"/>
  <c r="AB2167" i="4"/>
  <c r="AA2167" i="4"/>
  <c r="Z2167" i="4"/>
  <c r="Y2167" i="4"/>
  <c r="AM2167" i="4" s="1"/>
  <c r="X2167" i="4"/>
  <c r="W2167" i="4"/>
  <c r="V2167" i="4"/>
  <c r="U2167" i="4"/>
  <c r="T2167" i="4"/>
  <c r="S2167" i="4"/>
  <c r="R2167" i="4"/>
  <c r="Q2167" i="4"/>
  <c r="P2167" i="4"/>
  <c r="O2167" i="4"/>
  <c r="N2167" i="4"/>
  <c r="M2167" i="4"/>
  <c r="L2167" i="4"/>
  <c r="K2167" i="4"/>
  <c r="J2167" i="4"/>
  <c r="I2167" i="4"/>
  <c r="H2167" i="4"/>
  <c r="G2167" i="4"/>
  <c r="F2167" i="4"/>
  <c r="E2167" i="4"/>
  <c r="D2167" i="4"/>
  <c r="C2167" i="4"/>
  <c r="AO2167" i="4" s="1"/>
  <c r="B2167" i="4"/>
  <c r="A2167" i="4"/>
  <c r="AM2166" i="4"/>
  <c r="AL2166" i="4"/>
  <c r="AK2166" i="4"/>
  <c r="AJ2166" i="4"/>
  <c r="AI2166" i="4"/>
  <c r="AH2166" i="4"/>
  <c r="AG2166" i="4"/>
  <c r="AF2166" i="4"/>
  <c r="AE2166" i="4"/>
  <c r="AD2166" i="4"/>
  <c r="AC2166" i="4"/>
  <c r="AB2166" i="4"/>
  <c r="AN2166" i="4" s="1"/>
  <c r="AA2166" i="4"/>
  <c r="Z2166" i="4"/>
  <c r="Y2166" i="4"/>
  <c r="X2166" i="4"/>
  <c r="W2166" i="4"/>
  <c r="V2166" i="4"/>
  <c r="U2166" i="4"/>
  <c r="T2166" i="4"/>
  <c r="S2166" i="4"/>
  <c r="R2166" i="4"/>
  <c r="Q2166" i="4"/>
  <c r="P2166" i="4"/>
  <c r="O2166" i="4"/>
  <c r="N2166" i="4"/>
  <c r="M2166" i="4"/>
  <c r="L2166" i="4"/>
  <c r="K2166" i="4"/>
  <c r="J2166" i="4"/>
  <c r="I2166" i="4"/>
  <c r="H2166" i="4"/>
  <c r="G2166" i="4"/>
  <c r="F2166" i="4"/>
  <c r="E2166" i="4"/>
  <c r="D2166" i="4"/>
  <c r="C2166" i="4"/>
  <c r="B2166" i="4"/>
  <c r="A2166" i="4"/>
  <c r="AM2165" i="4"/>
  <c r="AL2165" i="4"/>
  <c r="AK2165" i="4"/>
  <c r="AJ2165" i="4"/>
  <c r="AI2165" i="4"/>
  <c r="AH2165" i="4"/>
  <c r="AG2165" i="4"/>
  <c r="AF2165" i="4"/>
  <c r="AE2165" i="4"/>
  <c r="AD2165" i="4"/>
  <c r="AC2165" i="4"/>
  <c r="AB2165" i="4"/>
  <c r="AN2165" i="4" s="1"/>
  <c r="AA2165" i="4"/>
  <c r="Z2165" i="4"/>
  <c r="Y2165" i="4"/>
  <c r="X2165" i="4"/>
  <c r="W2165" i="4"/>
  <c r="V2165" i="4"/>
  <c r="U2165" i="4"/>
  <c r="T2165" i="4"/>
  <c r="S2165" i="4"/>
  <c r="R2165" i="4"/>
  <c r="Q2165" i="4"/>
  <c r="P2165" i="4"/>
  <c r="O2165" i="4"/>
  <c r="N2165" i="4"/>
  <c r="M2165" i="4"/>
  <c r="L2165" i="4"/>
  <c r="K2165" i="4"/>
  <c r="J2165" i="4"/>
  <c r="I2165" i="4"/>
  <c r="H2165" i="4"/>
  <c r="G2165" i="4"/>
  <c r="F2165" i="4"/>
  <c r="E2165" i="4"/>
  <c r="D2165" i="4"/>
  <c r="C2165" i="4"/>
  <c r="B2165" i="4"/>
  <c r="A2165" i="4"/>
  <c r="AN2164" i="4"/>
  <c r="AK2164" i="4"/>
  <c r="AJ2164" i="4"/>
  <c r="AI2164" i="4"/>
  <c r="AH2164" i="4"/>
  <c r="AG2164" i="4"/>
  <c r="AF2164" i="4"/>
  <c r="AE2164" i="4"/>
  <c r="AD2164" i="4"/>
  <c r="AC2164" i="4"/>
  <c r="AB2164" i="4"/>
  <c r="AA2164" i="4"/>
  <c r="Z2164" i="4"/>
  <c r="Y2164" i="4"/>
  <c r="AM2164" i="4" s="1"/>
  <c r="X2164" i="4"/>
  <c r="W2164" i="4"/>
  <c r="V2164" i="4"/>
  <c r="U2164" i="4"/>
  <c r="T2164" i="4"/>
  <c r="S2164" i="4"/>
  <c r="R2164" i="4"/>
  <c r="Q2164" i="4"/>
  <c r="P2164" i="4"/>
  <c r="O2164" i="4"/>
  <c r="N2164" i="4"/>
  <c r="M2164" i="4"/>
  <c r="L2164" i="4"/>
  <c r="K2164" i="4"/>
  <c r="J2164" i="4"/>
  <c r="I2164" i="4"/>
  <c r="H2164" i="4"/>
  <c r="G2164" i="4"/>
  <c r="F2164" i="4"/>
  <c r="E2164" i="4"/>
  <c r="D2164" i="4"/>
  <c r="AO2164" i="4" s="1"/>
  <c r="C2164" i="4"/>
  <c r="B2164" i="4"/>
  <c r="A2164" i="4"/>
  <c r="AN2163" i="4"/>
  <c r="AL2163" i="4"/>
  <c r="AK2163" i="4"/>
  <c r="AJ2163" i="4"/>
  <c r="AI2163" i="4"/>
  <c r="AH2163" i="4"/>
  <c r="AG2163" i="4"/>
  <c r="AF2163" i="4"/>
  <c r="AE2163" i="4"/>
  <c r="AD2163" i="4"/>
  <c r="AC2163" i="4"/>
  <c r="AB2163" i="4"/>
  <c r="AA2163" i="4"/>
  <c r="Z2163" i="4"/>
  <c r="Y2163" i="4"/>
  <c r="AM2163" i="4" s="1"/>
  <c r="X2163" i="4"/>
  <c r="W2163" i="4"/>
  <c r="V2163" i="4"/>
  <c r="U2163" i="4"/>
  <c r="T2163" i="4"/>
  <c r="S2163" i="4"/>
  <c r="R2163" i="4"/>
  <c r="Q2163" i="4"/>
  <c r="P2163" i="4"/>
  <c r="O2163" i="4"/>
  <c r="N2163" i="4"/>
  <c r="M2163" i="4"/>
  <c r="L2163" i="4"/>
  <c r="K2163" i="4"/>
  <c r="J2163" i="4"/>
  <c r="I2163" i="4"/>
  <c r="H2163" i="4"/>
  <c r="G2163" i="4"/>
  <c r="F2163" i="4"/>
  <c r="E2163" i="4"/>
  <c r="D2163" i="4"/>
  <c r="C2163" i="4"/>
  <c r="AO2163" i="4" s="1"/>
  <c r="B2163" i="4"/>
  <c r="A2163" i="4"/>
  <c r="AN2162" i="4"/>
  <c r="AM2162" i="4"/>
  <c r="AL2162" i="4"/>
  <c r="AK2162" i="4"/>
  <c r="AJ2162" i="4"/>
  <c r="AI2162" i="4"/>
  <c r="AH2162" i="4"/>
  <c r="AG2162" i="4"/>
  <c r="AF2162" i="4"/>
  <c r="AE2162" i="4"/>
  <c r="AD2162" i="4"/>
  <c r="AC2162" i="4"/>
  <c r="AB2162" i="4"/>
  <c r="AA2162" i="4"/>
  <c r="Z2162" i="4"/>
  <c r="Y2162" i="4"/>
  <c r="X2162" i="4"/>
  <c r="W2162" i="4"/>
  <c r="V2162" i="4"/>
  <c r="U2162" i="4"/>
  <c r="T2162" i="4"/>
  <c r="S2162" i="4"/>
  <c r="R2162" i="4"/>
  <c r="Q2162" i="4"/>
  <c r="P2162" i="4"/>
  <c r="O2162" i="4"/>
  <c r="N2162" i="4"/>
  <c r="M2162" i="4"/>
  <c r="L2162" i="4"/>
  <c r="K2162" i="4"/>
  <c r="J2162" i="4"/>
  <c r="I2162" i="4"/>
  <c r="H2162" i="4"/>
  <c r="G2162" i="4"/>
  <c r="F2162" i="4"/>
  <c r="E2162" i="4"/>
  <c r="D2162" i="4"/>
  <c r="C2162" i="4"/>
  <c r="B2162" i="4"/>
  <c r="A2162" i="4"/>
  <c r="AM2161" i="4"/>
  <c r="AL2161" i="4"/>
  <c r="AK2161" i="4"/>
  <c r="AJ2161" i="4"/>
  <c r="AI2161" i="4"/>
  <c r="AH2161" i="4"/>
  <c r="AG2161" i="4"/>
  <c r="AF2161" i="4"/>
  <c r="AE2161" i="4"/>
  <c r="AD2161" i="4"/>
  <c r="AC2161" i="4"/>
  <c r="AB2161" i="4"/>
  <c r="AA2161" i="4"/>
  <c r="Z2161" i="4"/>
  <c r="Y2161" i="4"/>
  <c r="X2161" i="4"/>
  <c r="W2161" i="4"/>
  <c r="V2161" i="4"/>
  <c r="U2161" i="4"/>
  <c r="T2161" i="4"/>
  <c r="S2161" i="4"/>
  <c r="R2161" i="4"/>
  <c r="Q2161" i="4"/>
  <c r="P2161" i="4"/>
  <c r="O2161" i="4"/>
  <c r="N2161" i="4"/>
  <c r="M2161" i="4"/>
  <c r="L2161" i="4"/>
  <c r="K2161" i="4"/>
  <c r="J2161" i="4"/>
  <c r="I2161" i="4"/>
  <c r="H2161" i="4"/>
  <c r="G2161" i="4"/>
  <c r="F2161" i="4"/>
  <c r="E2161" i="4"/>
  <c r="D2161" i="4"/>
  <c r="C2161" i="4"/>
  <c r="B2161" i="4"/>
  <c r="A2161" i="4"/>
  <c r="AL2160" i="4"/>
  <c r="AK2160" i="4"/>
  <c r="AJ2160" i="4"/>
  <c r="AI2160" i="4"/>
  <c r="AH2160" i="4"/>
  <c r="AG2160" i="4"/>
  <c r="AF2160" i="4"/>
  <c r="AE2160" i="4"/>
  <c r="AD2160" i="4"/>
  <c r="AC2160" i="4"/>
  <c r="AB2160" i="4"/>
  <c r="AN2160" i="4" s="1"/>
  <c r="AA2160" i="4"/>
  <c r="Z2160" i="4"/>
  <c r="Y2160" i="4"/>
  <c r="AM2160" i="4" s="1"/>
  <c r="X2160" i="4"/>
  <c r="W2160" i="4"/>
  <c r="V2160" i="4"/>
  <c r="U2160" i="4"/>
  <c r="T2160" i="4"/>
  <c r="S2160" i="4"/>
  <c r="R2160" i="4"/>
  <c r="Q2160" i="4"/>
  <c r="P2160" i="4"/>
  <c r="O2160" i="4"/>
  <c r="N2160" i="4"/>
  <c r="M2160" i="4"/>
  <c r="L2160" i="4"/>
  <c r="K2160" i="4"/>
  <c r="J2160" i="4"/>
  <c r="I2160" i="4"/>
  <c r="H2160" i="4"/>
  <c r="AO2160" i="4" s="1"/>
  <c r="G2160" i="4"/>
  <c r="F2160" i="4"/>
  <c r="E2160" i="4"/>
  <c r="D2160" i="4"/>
  <c r="C2160" i="4"/>
  <c r="B2160" i="4"/>
  <c r="A2160" i="4"/>
  <c r="AN2159" i="4"/>
  <c r="AL2159" i="4"/>
  <c r="AK2159" i="4"/>
  <c r="AJ2159" i="4"/>
  <c r="AI2159" i="4"/>
  <c r="AH2159" i="4"/>
  <c r="AG2159" i="4"/>
  <c r="AF2159" i="4"/>
  <c r="AE2159" i="4"/>
  <c r="AD2159" i="4"/>
  <c r="AC2159" i="4"/>
  <c r="AB2159" i="4"/>
  <c r="AA2159" i="4"/>
  <c r="Z2159" i="4"/>
  <c r="Y2159" i="4"/>
  <c r="AM2159" i="4" s="1"/>
  <c r="X2159" i="4"/>
  <c r="W2159" i="4"/>
  <c r="V2159" i="4"/>
  <c r="U2159" i="4"/>
  <c r="T2159" i="4"/>
  <c r="S2159" i="4"/>
  <c r="R2159" i="4"/>
  <c r="Q2159" i="4"/>
  <c r="P2159" i="4"/>
  <c r="O2159" i="4"/>
  <c r="N2159" i="4"/>
  <c r="M2159" i="4"/>
  <c r="L2159" i="4"/>
  <c r="K2159" i="4"/>
  <c r="J2159" i="4"/>
  <c r="I2159" i="4"/>
  <c r="H2159" i="4"/>
  <c r="G2159" i="4"/>
  <c r="F2159" i="4"/>
  <c r="E2159" i="4"/>
  <c r="D2159" i="4"/>
  <c r="C2159" i="4"/>
  <c r="B2159" i="4"/>
  <c r="A2159" i="4"/>
  <c r="AM2158" i="4"/>
  <c r="AL2158" i="4"/>
  <c r="AK2158" i="4"/>
  <c r="AJ2158" i="4"/>
  <c r="AI2158" i="4"/>
  <c r="AH2158" i="4"/>
  <c r="AG2158" i="4"/>
  <c r="AF2158" i="4"/>
  <c r="AE2158" i="4"/>
  <c r="AD2158" i="4"/>
  <c r="AC2158" i="4"/>
  <c r="AB2158" i="4"/>
  <c r="AN2158" i="4" s="1"/>
  <c r="AA2158" i="4"/>
  <c r="Z2158" i="4"/>
  <c r="Y2158" i="4"/>
  <c r="X2158" i="4"/>
  <c r="W2158" i="4"/>
  <c r="V2158" i="4"/>
  <c r="U2158" i="4"/>
  <c r="T2158" i="4"/>
  <c r="S2158" i="4"/>
  <c r="R2158" i="4"/>
  <c r="Q2158" i="4"/>
  <c r="P2158" i="4"/>
  <c r="O2158" i="4"/>
  <c r="N2158" i="4"/>
  <c r="M2158" i="4"/>
  <c r="L2158" i="4"/>
  <c r="K2158" i="4"/>
  <c r="J2158" i="4"/>
  <c r="I2158" i="4"/>
  <c r="H2158" i="4"/>
  <c r="G2158" i="4"/>
  <c r="F2158" i="4"/>
  <c r="E2158" i="4"/>
  <c r="D2158" i="4"/>
  <c r="C2158" i="4"/>
  <c r="AO2158" i="4" s="1"/>
  <c r="B2158" i="4"/>
  <c r="A2158" i="4"/>
  <c r="AM2157" i="4"/>
  <c r="AL2157" i="4"/>
  <c r="AK2157" i="4"/>
  <c r="AJ2157" i="4"/>
  <c r="AI2157" i="4"/>
  <c r="AH2157" i="4"/>
  <c r="AG2157" i="4"/>
  <c r="AF2157" i="4"/>
  <c r="AE2157" i="4"/>
  <c r="AD2157" i="4"/>
  <c r="AC2157" i="4"/>
  <c r="AB2157" i="4"/>
  <c r="AN2157" i="4" s="1"/>
  <c r="AA2157" i="4"/>
  <c r="Z2157" i="4"/>
  <c r="Y2157" i="4"/>
  <c r="X2157" i="4"/>
  <c r="W2157" i="4"/>
  <c r="V2157" i="4"/>
  <c r="U2157" i="4"/>
  <c r="T2157" i="4"/>
  <c r="S2157" i="4"/>
  <c r="R2157" i="4"/>
  <c r="Q2157" i="4"/>
  <c r="P2157" i="4"/>
  <c r="O2157" i="4"/>
  <c r="N2157" i="4"/>
  <c r="M2157" i="4"/>
  <c r="L2157" i="4"/>
  <c r="K2157" i="4"/>
  <c r="J2157" i="4"/>
  <c r="I2157" i="4"/>
  <c r="H2157" i="4"/>
  <c r="G2157" i="4"/>
  <c r="F2157" i="4"/>
  <c r="E2157" i="4"/>
  <c r="D2157" i="4"/>
  <c r="C2157" i="4"/>
  <c r="B2157" i="4"/>
  <c r="A2157" i="4"/>
  <c r="AN2156" i="4"/>
  <c r="AK2156" i="4"/>
  <c r="AJ2156" i="4"/>
  <c r="AI2156" i="4"/>
  <c r="AH2156" i="4"/>
  <c r="AG2156" i="4"/>
  <c r="AF2156" i="4"/>
  <c r="AE2156" i="4"/>
  <c r="AD2156" i="4"/>
  <c r="AC2156" i="4"/>
  <c r="AB2156" i="4"/>
  <c r="AA2156" i="4"/>
  <c r="Z2156" i="4"/>
  <c r="Y2156" i="4"/>
  <c r="AM2156" i="4" s="1"/>
  <c r="X2156" i="4"/>
  <c r="W2156" i="4"/>
  <c r="V2156" i="4"/>
  <c r="U2156" i="4"/>
  <c r="T2156" i="4"/>
  <c r="S2156" i="4"/>
  <c r="R2156" i="4"/>
  <c r="Q2156" i="4"/>
  <c r="P2156" i="4"/>
  <c r="O2156" i="4"/>
  <c r="N2156" i="4"/>
  <c r="M2156" i="4"/>
  <c r="L2156" i="4"/>
  <c r="K2156" i="4"/>
  <c r="J2156" i="4"/>
  <c r="I2156" i="4"/>
  <c r="H2156" i="4"/>
  <c r="G2156" i="4"/>
  <c r="F2156" i="4"/>
  <c r="E2156" i="4"/>
  <c r="D2156" i="4"/>
  <c r="C2156" i="4"/>
  <c r="AO2156" i="4" s="1"/>
  <c r="B2156" i="4"/>
  <c r="A2156" i="4"/>
  <c r="AN2155" i="4"/>
  <c r="AL2155" i="4"/>
  <c r="AK2155" i="4"/>
  <c r="AJ2155" i="4"/>
  <c r="AI2155" i="4"/>
  <c r="AH2155" i="4"/>
  <c r="AG2155" i="4"/>
  <c r="AF2155" i="4"/>
  <c r="AE2155" i="4"/>
  <c r="AD2155" i="4"/>
  <c r="AC2155" i="4"/>
  <c r="AB2155" i="4"/>
  <c r="AA2155" i="4"/>
  <c r="Z2155" i="4"/>
  <c r="Y2155" i="4"/>
  <c r="AM2155" i="4" s="1"/>
  <c r="X2155" i="4"/>
  <c r="W2155" i="4"/>
  <c r="V2155" i="4"/>
  <c r="U2155" i="4"/>
  <c r="T2155" i="4"/>
  <c r="S2155" i="4"/>
  <c r="R2155" i="4"/>
  <c r="Q2155" i="4"/>
  <c r="P2155" i="4"/>
  <c r="O2155" i="4"/>
  <c r="N2155" i="4"/>
  <c r="M2155" i="4"/>
  <c r="L2155" i="4"/>
  <c r="K2155" i="4"/>
  <c r="J2155" i="4"/>
  <c r="I2155" i="4"/>
  <c r="H2155" i="4"/>
  <c r="G2155" i="4"/>
  <c r="F2155" i="4"/>
  <c r="E2155" i="4"/>
  <c r="D2155" i="4"/>
  <c r="C2155" i="4"/>
  <c r="AO2155" i="4" s="1"/>
  <c r="B2155" i="4"/>
  <c r="A2155" i="4"/>
  <c r="AM2154" i="4"/>
  <c r="AL2154" i="4"/>
  <c r="AK2154" i="4"/>
  <c r="AJ2154" i="4"/>
  <c r="AI2154" i="4"/>
  <c r="AH2154" i="4"/>
  <c r="AG2154" i="4"/>
  <c r="AF2154" i="4"/>
  <c r="AE2154" i="4"/>
  <c r="AD2154" i="4"/>
  <c r="AC2154" i="4"/>
  <c r="AB2154" i="4"/>
  <c r="AA2154" i="4"/>
  <c r="Z2154" i="4"/>
  <c r="Y2154" i="4"/>
  <c r="X2154" i="4"/>
  <c r="W2154" i="4"/>
  <c r="V2154" i="4"/>
  <c r="U2154" i="4"/>
  <c r="T2154" i="4"/>
  <c r="S2154" i="4"/>
  <c r="R2154" i="4"/>
  <c r="Q2154" i="4"/>
  <c r="P2154" i="4"/>
  <c r="O2154" i="4"/>
  <c r="N2154" i="4"/>
  <c r="M2154" i="4"/>
  <c r="L2154" i="4"/>
  <c r="K2154" i="4"/>
  <c r="J2154" i="4"/>
  <c r="I2154" i="4"/>
  <c r="H2154" i="4"/>
  <c r="G2154" i="4"/>
  <c r="F2154" i="4"/>
  <c r="E2154" i="4"/>
  <c r="D2154" i="4"/>
  <c r="C2154" i="4"/>
  <c r="B2154" i="4"/>
  <c r="A2154" i="4"/>
  <c r="AN2153" i="4"/>
  <c r="AM2153" i="4"/>
  <c r="AL2153" i="4"/>
  <c r="AK2153" i="4"/>
  <c r="AJ2153" i="4"/>
  <c r="AI2153" i="4"/>
  <c r="AH2153" i="4"/>
  <c r="AG2153" i="4"/>
  <c r="AF2153" i="4"/>
  <c r="AE2153" i="4"/>
  <c r="AD2153" i="4"/>
  <c r="AC2153" i="4"/>
  <c r="AB2153" i="4"/>
  <c r="AA2153" i="4"/>
  <c r="Z2153" i="4"/>
  <c r="Y2153" i="4"/>
  <c r="X2153" i="4"/>
  <c r="W2153" i="4"/>
  <c r="V2153" i="4"/>
  <c r="U2153" i="4"/>
  <c r="T2153" i="4"/>
  <c r="S2153" i="4"/>
  <c r="R2153" i="4"/>
  <c r="Q2153" i="4"/>
  <c r="P2153" i="4"/>
  <c r="O2153" i="4"/>
  <c r="N2153" i="4"/>
  <c r="M2153" i="4"/>
  <c r="L2153" i="4"/>
  <c r="K2153" i="4"/>
  <c r="J2153" i="4"/>
  <c r="I2153" i="4"/>
  <c r="H2153" i="4"/>
  <c r="G2153" i="4"/>
  <c r="F2153" i="4"/>
  <c r="E2153" i="4"/>
  <c r="D2153" i="4"/>
  <c r="C2153" i="4"/>
  <c r="B2153" i="4"/>
  <c r="A2153" i="4"/>
  <c r="AN2152" i="4"/>
  <c r="AK2152" i="4"/>
  <c r="AJ2152" i="4"/>
  <c r="AI2152" i="4"/>
  <c r="AH2152" i="4"/>
  <c r="AG2152" i="4"/>
  <c r="AF2152" i="4"/>
  <c r="AE2152" i="4"/>
  <c r="AD2152" i="4"/>
  <c r="AC2152" i="4"/>
  <c r="AB2152" i="4"/>
  <c r="AA2152" i="4"/>
  <c r="Z2152" i="4"/>
  <c r="Y2152" i="4"/>
  <c r="AM2152" i="4" s="1"/>
  <c r="X2152" i="4"/>
  <c r="W2152" i="4"/>
  <c r="V2152" i="4"/>
  <c r="U2152" i="4"/>
  <c r="T2152" i="4"/>
  <c r="S2152" i="4"/>
  <c r="R2152" i="4"/>
  <c r="Q2152" i="4"/>
  <c r="P2152" i="4"/>
  <c r="O2152" i="4"/>
  <c r="N2152" i="4"/>
  <c r="M2152" i="4"/>
  <c r="L2152" i="4"/>
  <c r="K2152" i="4"/>
  <c r="J2152" i="4"/>
  <c r="I2152" i="4"/>
  <c r="H2152" i="4"/>
  <c r="G2152" i="4"/>
  <c r="F2152" i="4"/>
  <c r="E2152" i="4"/>
  <c r="D2152" i="4"/>
  <c r="C2152" i="4"/>
  <c r="B2152" i="4"/>
  <c r="A2152" i="4"/>
  <c r="AL2151" i="4"/>
  <c r="AK2151" i="4"/>
  <c r="AJ2151" i="4"/>
  <c r="AI2151" i="4"/>
  <c r="AH2151" i="4"/>
  <c r="AG2151" i="4"/>
  <c r="AF2151" i="4"/>
  <c r="AE2151" i="4"/>
  <c r="AD2151" i="4"/>
  <c r="AC2151" i="4"/>
  <c r="AB2151" i="4"/>
  <c r="AN2151" i="4" s="1"/>
  <c r="AA2151" i="4"/>
  <c r="Z2151" i="4"/>
  <c r="Y2151" i="4"/>
  <c r="AM2151" i="4" s="1"/>
  <c r="X2151" i="4"/>
  <c r="W2151" i="4"/>
  <c r="V2151" i="4"/>
  <c r="U2151" i="4"/>
  <c r="T2151" i="4"/>
  <c r="S2151" i="4"/>
  <c r="R2151" i="4"/>
  <c r="Q2151" i="4"/>
  <c r="P2151" i="4"/>
  <c r="O2151" i="4"/>
  <c r="N2151" i="4"/>
  <c r="M2151" i="4"/>
  <c r="L2151" i="4"/>
  <c r="K2151" i="4"/>
  <c r="J2151" i="4"/>
  <c r="I2151" i="4"/>
  <c r="H2151" i="4"/>
  <c r="AO2151" i="4" s="1"/>
  <c r="G2151" i="4"/>
  <c r="F2151" i="4"/>
  <c r="E2151" i="4"/>
  <c r="D2151" i="4"/>
  <c r="C2151" i="4"/>
  <c r="B2151" i="4"/>
  <c r="A2151" i="4"/>
  <c r="AM2150" i="4"/>
  <c r="AL2150" i="4"/>
  <c r="AK2150" i="4"/>
  <c r="AJ2150" i="4"/>
  <c r="AI2150" i="4"/>
  <c r="AH2150" i="4"/>
  <c r="AG2150" i="4"/>
  <c r="AF2150" i="4"/>
  <c r="AE2150" i="4"/>
  <c r="AD2150" i="4"/>
  <c r="AC2150" i="4"/>
  <c r="AB2150" i="4"/>
  <c r="AN2150" i="4" s="1"/>
  <c r="AA2150" i="4"/>
  <c r="Z2150" i="4"/>
  <c r="Y2150" i="4"/>
  <c r="X2150" i="4"/>
  <c r="W2150" i="4"/>
  <c r="V2150" i="4"/>
  <c r="U2150" i="4"/>
  <c r="T2150" i="4"/>
  <c r="S2150" i="4"/>
  <c r="R2150" i="4"/>
  <c r="Q2150" i="4"/>
  <c r="P2150" i="4"/>
  <c r="O2150" i="4"/>
  <c r="N2150" i="4"/>
  <c r="M2150" i="4"/>
  <c r="L2150" i="4"/>
  <c r="K2150" i="4"/>
  <c r="J2150" i="4"/>
  <c r="I2150" i="4"/>
  <c r="H2150" i="4"/>
  <c r="G2150" i="4"/>
  <c r="F2150" i="4"/>
  <c r="E2150" i="4"/>
  <c r="D2150" i="4"/>
  <c r="C2150" i="4"/>
  <c r="AO2150" i="4" s="1"/>
  <c r="B2150" i="4"/>
  <c r="A2150" i="4"/>
  <c r="AN2149" i="4"/>
  <c r="AM2149" i="4"/>
  <c r="AK2149" i="4"/>
  <c r="AJ2149" i="4"/>
  <c r="AI2149" i="4"/>
  <c r="AH2149" i="4"/>
  <c r="AG2149" i="4"/>
  <c r="AF2149" i="4"/>
  <c r="AE2149" i="4"/>
  <c r="AD2149" i="4"/>
  <c r="AC2149" i="4"/>
  <c r="AB2149" i="4"/>
  <c r="AA2149" i="4"/>
  <c r="Z2149" i="4"/>
  <c r="Y2149" i="4"/>
  <c r="AL2149" i="4" s="1"/>
  <c r="X2149" i="4"/>
  <c r="W2149" i="4"/>
  <c r="V2149" i="4"/>
  <c r="U2149" i="4"/>
  <c r="T2149" i="4"/>
  <c r="S2149" i="4"/>
  <c r="R2149" i="4"/>
  <c r="Q2149" i="4"/>
  <c r="P2149" i="4"/>
  <c r="O2149" i="4"/>
  <c r="N2149" i="4"/>
  <c r="M2149" i="4"/>
  <c r="L2149" i="4"/>
  <c r="K2149" i="4"/>
  <c r="J2149" i="4"/>
  <c r="I2149" i="4"/>
  <c r="H2149" i="4"/>
  <c r="G2149" i="4"/>
  <c r="F2149" i="4"/>
  <c r="E2149" i="4"/>
  <c r="AO2149" i="4" s="1"/>
  <c r="D2149" i="4"/>
  <c r="C2149" i="4"/>
  <c r="B2149" i="4"/>
  <c r="A2149" i="4"/>
  <c r="AN2148" i="4"/>
  <c r="AM2148" i="4"/>
  <c r="AK2148" i="4"/>
  <c r="AJ2148" i="4"/>
  <c r="AI2148" i="4"/>
  <c r="AH2148" i="4"/>
  <c r="AG2148" i="4"/>
  <c r="AF2148" i="4"/>
  <c r="AE2148" i="4"/>
  <c r="AD2148" i="4"/>
  <c r="AC2148" i="4"/>
  <c r="AB2148" i="4"/>
  <c r="AA2148" i="4"/>
  <c r="Z2148" i="4"/>
  <c r="Y2148" i="4"/>
  <c r="AL2148" i="4" s="1"/>
  <c r="X2148" i="4"/>
  <c r="W2148" i="4"/>
  <c r="V2148" i="4"/>
  <c r="U2148" i="4"/>
  <c r="T2148" i="4"/>
  <c r="S2148" i="4"/>
  <c r="R2148" i="4"/>
  <c r="Q2148" i="4"/>
  <c r="P2148" i="4"/>
  <c r="O2148" i="4"/>
  <c r="N2148" i="4"/>
  <c r="M2148" i="4"/>
  <c r="L2148" i="4"/>
  <c r="K2148" i="4"/>
  <c r="J2148" i="4"/>
  <c r="I2148" i="4"/>
  <c r="AO2148" i="4" s="1"/>
  <c r="H2148" i="4"/>
  <c r="G2148" i="4"/>
  <c r="F2148" i="4"/>
  <c r="E2148" i="4"/>
  <c r="D2148" i="4"/>
  <c r="C2148" i="4"/>
  <c r="B2148" i="4"/>
  <c r="A2148" i="4"/>
  <c r="AL2147" i="4"/>
  <c r="AK2147" i="4"/>
  <c r="AJ2147" i="4"/>
  <c r="AI2147" i="4"/>
  <c r="AH2147" i="4"/>
  <c r="AG2147" i="4"/>
  <c r="AF2147" i="4"/>
  <c r="AE2147" i="4"/>
  <c r="AD2147" i="4"/>
  <c r="AC2147" i="4"/>
  <c r="AB2147" i="4"/>
  <c r="AN2147" i="4" s="1"/>
  <c r="AA2147" i="4"/>
  <c r="Z2147" i="4"/>
  <c r="Y2147" i="4"/>
  <c r="AM2147" i="4" s="1"/>
  <c r="X2147" i="4"/>
  <c r="W2147" i="4"/>
  <c r="V2147" i="4"/>
  <c r="U2147" i="4"/>
  <c r="T2147" i="4"/>
  <c r="S2147" i="4"/>
  <c r="R2147" i="4"/>
  <c r="Q2147" i="4"/>
  <c r="P2147" i="4"/>
  <c r="O2147" i="4"/>
  <c r="N2147" i="4"/>
  <c r="M2147" i="4"/>
  <c r="L2147" i="4"/>
  <c r="K2147" i="4"/>
  <c r="J2147" i="4"/>
  <c r="I2147" i="4"/>
  <c r="H2147" i="4"/>
  <c r="G2147" i="4"/>
  <c r="F2147" i="4"/>
  <c r="AO2147" i="4" s="1"/>
  <c r="E2147" i="4"/>
  <c r="D2147" i="4"/>
  <c r="C2147" i="4"/>
  <c r="B2147" i="4"/>
  <c r="A2147" i="4"/>
  <c r="AM2146" i="4"/>
  <c r="AL2146" i="4"/>
  <c r="AK2146" i="4"/>
  <c r="AJ2146" i="4"/>
  <c r="AI2146" i="4"/>
  <c r="AH2146" i="4"/>
  <c r="AG2146" i="4"/>
  <c r="AF2146" i="4"/>
  <c r="AE2146" i="4"/>
  <c r="AD2146" i="4"/>
  <c r="AC2146" i="4"/>
  <c r="AB2146" i="4"/>
  <c r="AN2146" i="4" s="1"/>
  <c r="AA2146" i="4"/>
  <c r="Z2146" i="4"/>
  <c r="Y2146" i="4"/>
  <c r="X2146" i="4"/>
  <c r="W2146" i="4"/>
  <c r="V2146" i="4"/>
  <c r="U2146" i="4"/>
  <c r="T2146" i="4"/>
  <c r="S2146" i="4"/>
  <c r="R2146" i="4"/>
  <c r="Q2146" i="4"/>
  <c r="P2146" i="4"/>
  <c r="O2146" i="4"/>
  <c r="N2146" i="4"/>
  <c r="M2146" i="4"/>
  <c r="L2146" i="4"/>
  <c r="K2146" i="4"/>
  <c r="J2146" i="4"/>
  <c r="I2146" i="4"/>
  <c r="H2146" i="4"/>
  <c r="G2146" i="4"/>
  <c r="F2146" i="4"/>
  <c r="E2146" i="4"/>
  <c r="D2146" i="4"/>
  <c r="C2146" i="4"/>
  <c r="B2146" i="4"/>
  <c r="A2146" i="4"/>
  <c r="AK2145" i="4"/>
  <c r="AJ2145" i="4"/>
  <c r="AI2145" i="4"/>
  <c r="AH2145" i="4"/>
  <c r="AG2145" i="4"/>
  <c r="AF2145" i="4"/>
  <c r="AE2145" i="4"/>
  <c r="AD2145" i="4"/>
  <c r="AC2145" i="4"/>
  <c r="AB2145" i="4"/>
  <c r="AN2145" i="4" s="1"/>
  <c r="AA2145" i="4"/>
  <c r="Z2145" i="4"/>
  <c r="Y2145" i="4"/>
  <c r="X2145" i="4"/>
  <c r="W2145" i="4"/>
  <c r="V2145" i="4"/>
  <c r="U2145" i="4"/>
  <c r="T2145" i="4"/>
  <c r="S2145" i="4"/>
  <c r="R2145" i="4"/>
  <c r="Q2145" i="4"/>
  <c r="P2145" i="4"/>
  <c r="O2145" i="4"/>
  <c r="N2145" i="4"/>
  <c r="M2145" i="4"/>
  <c r="L2145" i="4"/>
  <c r="K2145" i="4"/>
  <c r="J2145" i="4"/>
  <c r="I2145" i="4"/>
  <c r="AO2145" i="4" s="1"/>
  <c r="H2145" i="4"/>
  <c r="G2145" i="4"/>
  <c r="F2145" i="4"/>
  <c r="E2145" i="4"/>
  <c r="D2145" i="4"/>
  <c r="C2145" i="4"/>
  <c r="B2145" i="4"/>
  <c r="A2145" i="4"/>
  <c r="AN2144" i="4"/>
  <c r="AM2144" i="4"/>
  <c r="AK2144" i="4"/>
  <c r="AJ2144" i="4"/>
  <c r="AI2144" i="4"/>
  <c r="AH2144" i="4"/>
  <c r="AG2144" i="4"/>
  <c r="AF2144" i="4"/>
  <c r="AE2144" i="4"/>
  <c r="AD2144" i="4"/>
  <c r="AC2144" i="4"/>
  <c r="AB2144" i="4"/>
  <c r="AA2144" i="4"/>
  <c r="Z2144" i="4"/>
  <c r="Y2144" i="4"/>
  <c r="AL2144" i="4" s="1"/>
  <c r="X2144" i="4"/>
  <c r="W2144" i="4"/>
  <c r="V2144" i="4"/>
  <c r="U2144" i="4"/>
  <c r="T2144" i="4"/>
  <c r="S2144" i="4"/>
  <c r="R2144" i="4"/>
  <c r="Q2144" i="4"/>
  <c r="P2144" i="4"/>
  <c r="O2144" i="4"/>
  <c r="N2144" i="4"/>
  <c r="M2144" i="4"/>
  <c r="L2144" i="4"/>
  <c r="K2144" i="4"/>
  <c r="J2144" i="4"/>
  <c r="I2144" i="4"/>
  <c r="H2144" i="4"/>
  <c r="G2144" i="4"/>
  <c r="F2144" i="4"/>
  <c r="E2144" i="4"/>
  <c r="D2144" i="4"/>
  <c r="C2144" i="4"/>
  <c r="AO2144" i="4" s="1"/>
  <c r="B2144" i="4"/>
  <c r="A2144" i="4"/>
  <c r="AL2143" i="4"/>
  <c r="AK2143" i="4"/>
  <c r="AJ2143" i="4"/>
  <c r="AI2143" i="4"/>
  <c r="AH2143" i="4"/>
  <c r="AG2143" i="4"/>
  <c r="AF2143" i="4"/>
  <c r="AE2143" i="4"/>
  <c r="AD2143" i="4"/>
  <c r="AC2143" i="4"/>
  <c r="AB2143" i="4"/>
  <c r="AA2143" i="4"/>
  <c r="Z2143" i="4"/>
  <c r="Y2143" i="4"/>
  <c r="AM2143" i="4" s="1"/>
  <c r="X2143" i="4"/>
  <c r="W2143" i="4"/>
  <c r="V2143" i="4"/>
  <c r="U2143" i="4"/>
  <c r="T2143" i="4"/>
  <c r="S2143" i="4"/>
  <c r="R2143" i="4"/>
  <c r="Q2143" i="4"/>
  <c r="P2143" i="4"/>
  <c r="O2143" i="4"/>
  <c r="N2143" i="4"/>
  <c r="M2143" i="4"/>
  <c r="L2143" i="4"/>
  <c r="K2143" i="4"/>
  <c r="J2143" i="4"/>
  <c r="I2143" i="4"/>
  <c r="H2143" i="4"/>
  <c r="G2143" i="4"/>
  <c r="F2143" i="4"/>
  <c r="E2143" i="4"/>
  <c r="D2143" i="4"/>
  <c r="AO2143" i="4" s="1"/>
  <c r="C2143" i="4"/>
  <c r="B2143" i="4"/>
  <c r="A2143" i="4"/>
  <c r="AN2142" i="4"/>
  <c r="AM2142" i="4"/>
  <c r="AL2142" i="4"/>
  <c r="AK2142" i="4"/>
  <c r="AJ2142" i="4"/>
  <c r="AI2142" i="4"/>
  <c r="AH2142" i="4"/>
  <c r="AG2142" i="4"/>
  <c r="AF2142" i="4"/>
  <c r="AE2142" i="4"/>
  <c r="AD2142" i="4"/>
  <c r="AC2142" i="4"/>
  <c r="AB2142" i="4"/>
  <c r="AA2142" i="4"/>
  <c r="Z2142" i="4"/>
  <c r="Y2142" i="4"/>
  <c r="X2142" i="4"/>
  <c r="W2142" i="4"/>
  <c r="V2142" i="4"/>
  <c r="U2142" i="4"/>
  <c r="T2142" i="4"/>
  <c r="S2142" i="4"/>
  <c r="R2142" i="4"/>
  <c r="Q2142" i="4"/>
  <c r="P2142" i="4"/>
  <c r="O2142" i="4"/>
  <c r="N2142" i="4"/>
  <c r="M2142" i="4"/>
  <c r="L2142" i="4"/>
  <c r="K2142" i="4"/>
  <c r="J2142" i="4"/>
  <c r="I2142" i="4"/>
  <c r="H2142" i="4"/>
  <c r="G2142" i="4"/>
  <c r="F2142" i="4"/>
  <c r="E2142" i="4"/>
  <c r="D2142" i="4"/>
  <c r="C2142" i="4"/>
  <c r="B2142" i="4"/>
  <c r="A2142" i="4"/>
  <c r="AN2141" i="4"/>
  <c r="AL2141" i="4"/>
  <c r="AK2141" i="4"/>
  <c r="AJ2141" i="4"/>
  <c r="AI2141" i="4"/>
  <c r="AH2141" i="4"/>
  <c r="AG2141" i="4"/>
  <c r="AF2141" i="4"/>
  <c r="AE2141" i="4"/>
  <c r="AD2141" i="4"/>
  <c r="AC2141" i="4"/>
  <c r="AB2141" i="4"/>
  <c r="AA2141" i="4"/>
  <c r="Z2141" i="4"/>
  <c r="Y2141" i="4"/>
  <c r="AM2141" i="4" s="1"/>
  <c r="X2141" i="4"/>
  <c r="W2141" i="4"/>
  <c r="V2141" i="4"/>
  <c r="U2141" i="4"/>
  <c r="T2141" i="4"/>
  <c r="S2141" i="4"/>
  <c r="R2141" i="4"/>
  <c r="Q2141" i="4"/>
  <c r="P2141" i="4"/>
  <c r="O2141" i="4"/>
  <c r="N2141" i="4"/>
  <c r="M2141" i="4"/>
  <c r="L2141" i="4"/>
  <c r="K2141" i="4"/>
  <c r="J2141" i="4"/>
  <c r="I2141" i="4"/>
  <c r="H2141" i="4"/>
  <c r="G2141" i="4"/>
  <c r="F2141" i="4"/>
  <c r="E2141" i="4"/>
  <c r="D2141" i="4"/>
  <c r="AO2141" i="4" s="1"/>
  <c r="C2141" i="4"/>
  <c r="B2141" i="4"/>
  <c r="A2141" i="4"/>
  <c r="AM2140" i="4"/>
  <c r="AL2140" i="4"/>
  <c r="AK2140" i="4"/>
  <c r="AJ2140" i="4"/>
  <c r="AI2140" i="4"/>
  <c r="AH2140" i="4"/>
  <c r="AG2140" i="4"/>
  <c r="AF2140" i="4"/>
  <c r="AE2140" i="4"/>
  <c r="AD2140" i="4"/>
  <c r="AC2140" i="4"/>
  <c r="AB2140" i="4"/>
  <c r="AN2140" i="4" s="1"/>
  <c r="AA2140" i="4"/>
  <c r="Z2140" i="4"/>
  <c r="Y2140" i="4"/>
  <c r="X2140" i="4"/>
  <c r="W2140" i="4"/>
  <c r="V2140" i="4"/>
  <c r="U2140" i="4"/>
  <c r="T2140" i="4"/>
  <c r="S2140" i="4"/>
  <c r="R2140" i="4"/>
  <c r="Q2140" i="4"/>
  <c r="P2140" i="4"/>
  <c r="O2140" i="4"/>
  <c r="N2140" i="4"/>
  <c r="M2140" i="4"/>
  <c r="L2140" i="4"/>
  <c r="K2140" i="4"/>
  <c r="J2140" i="4"/>
  <c r="I2140" i="4"/>
  <c r="H2140" i="4"/>
  <c r="G2140" i="4"/>
  <c r="F2140" i="4"/>
  <c r="E2140" i="4"/>
  <c r="D2140" i="4"/>
  <c r="C2140" i="4"/>
  <c r="AO2140" i="4" s="1"/>
  <c r="B2140" i="4"/>
  <c r="A2140" i="4"/>
  <c r="AL2139" i="4"/>
  <c r="AK2139" i="4"/>
  <c r="AJ2139" i="4"/>
  <c r="AI2139" i="4"/>
  <c r="AH2139" i="4"/>
  <c r="AG2139" i="4"/>
  <c r="AF2139" i="4"/>
  <c r="AE2139" i="4"/>
  <c r="AD2139" i="4"/>
  <c r="AC2139" i="4"/>
  <c r="AB2139" i="4"/>
  <c r="AA2139" i="4"/>
  <c r="Z2139" i="4"/>
  <c r="Y2139" i="4"/>
  <c r="AM2139" i="4" s="1"/>
  <c r="X2139" i="4"/>
  <c r="W2139" i="4"/>
  <c r="V2139" i="4"/>
  <c r="U2139" i="4"/>
  <c r="T2139" i="4"/>
  <c r="S2139" i="4"/>
  <c r="R2139" i="4"/>
  <c r="Q2139" i="4"/>
  <c r="P2139" i="4"/>
  <c r="O2139" i="4"/>
  <c r="N2139" i="4"/>
  <c r="M2139" i="4"/>
  <c r="L2139" i="4"/>
  <c r="K2139" i="4"/>
  <c r="J2139" i="4"/>
  <c r="I2139" i="4"/>
  <c r="H2139" i="4"/>
  <c r="G2139" i="4"/>
  <c r="F2139" i="4"/>
  <c r="E2139" i="4"/>
  <c r="D2139" i="4"/>
  <c r="AO2139" i="4" s="1"/>
  <c r="C2139" i="4"/>
  <c r="B2139" i="4"/>
  <c r="A2139" i="4"/>
  <c r="AN2138" i="4"/>
  <c r="AM2138" i="4"/>
  <c r="AL2138" i="4"/>
  <c r="AK2138" i="4"/>
  <c r="AJ2138" i="4"/>
  <c r="AI2138" i="4"/>
  <c r="AH2138" i="4"/>
  <c r="AG2138" i="4"/>
  <c r="AF2138" i="4"/>
  <c r="AE2138" i="4"/>
  <c r="AD2138" i="4"/>
  <c r="AC2138" i="4"/>
  <c r="AB2138" i="4"/>
  <c r="AA2138" i="4"/>
  <c r="Z2138" i="4"/>
  <c r="Y2138" i="4"/>
  <c r="X2138" i="4"/>
  <c r="W2138" i="4"/>
  <c r="V2138" i="4"/>
  <c r="U2138" i="4"/>
  <c r="T2138" i="4"/>
  <c r="S2138" i="4"/>
  <c r="R2138" i="4"/>
  <c r="Q2138" i="4"/>
  <c r="P2138" i="4"/>
  <c r="O2138" i="4"/>
  <c r="N2138" i="4"/>
  <c r="M2138" i="4"/>
  <c r="L2138" i="4"/>
  <c r="K2138" i="4"/>
  <c r="J2138" i="4"/>
  <c r="I2138" i="4"/>
  <c r="H2138" i="4"/>
  <c r="G2138" i="4"/>
  <c r="F2138" i="4"/>
  <c r="E2138" i="4"/>
  <c r="D2138" i="4"/>
  <c r="C2138" i="4"/>
  <c r="AO2138" i="4" s="1"/>
  <c r="B2138" i="4"/>
  <c r="A2138" i="4"/>
  <c r="AN2137" i="4"/>
  <c r="AL2137" i="4"/>
  <c r="AK2137" i="4"/>
  <c r="AJ2137" i="4"/>
  <c r="AI2137" i="4"/>
  <c r="AH2137" i="4"/>
  <c r="AG2137" i="4"/>
  <c r="AF2137" i="4"/>
  <c r="AE2137" i="4"/>
  <c r="AD2137" i="4"/>
  <c r="AC2137" i="4"/>
  <c r="AB2137" i="4"/>
  <c r="AA2137" i="4"/>
  <c r="Z2137" i="4"/>
  <c r="Y2137" i="4"/>
  <c r="AM2137" i="4" s="1"/>
  <c r="X2137" i="4"/>
  <c r="W2137" i="4"/>
  <c r="V2137" i="4"/>
  <c r="U2137" i="4"/>
  <c r="T2137" i="4"/>
  <c r="S2137" i="4"/>
  <c r="R2137" i="4"/>
  <c r="Q2137" i="4"/>
  <c r="P2137" i="4"/>
  <c r="O2137" i="4"/>
  <c r="N2137" i="4"/>
  <c r="M2137" i="4"/>
  <c r="L2137" i="4"/>
  <c r="K2137" i="4"/>
  <c r="J2137" i="4"/>
  <c r="I2137" i="4"/>
  <c r="H2137" i="4"/>
  <c r="G2137" i="4"/>
  <c r="F2137" i="4"/>
  <c r="E2137" i="4"/>
  <c r="D2137" i="4"/>
  <c r="C2137" i="4"/>
  <c r="B2137" i="4"/>
  <c r="A2137" i="4"/>
  <c r="AM2136" i="4"/>
  <c r="AL2136" i="4"/>
  <c r="AK2136" i="4"/>
  <c r="AJ2136" i="4"/>
  <c r="AI2136" i="4"/>
  <c r="AH2136" i="4"/>
  <c r="AG2136" i="4"/>
  <c r="AF2136" i="4"/>
  <c r="AE2136" i="4"/>
  <c r="AD2136" i="4"/>
  <c r="AC2136" i="4"/>
  <c r="AB2136" i="4"/>
  <c r="AN2136" i="4" s="1"/>
  <c r="AA2136" i="4"/>
  <c r="Z2136" i="4"/>
  <c r="Y2136" i="4"/>
  <c r="X2136" i="4"/>
  <c r="W2136" i="4"/>
  <c r="V2136" i="4"/>
  <c r="U2136" i="4"/>
  <c r="T2136" i="4"/>
  <c r="S2136" i="4"/>
  <c r="R2136" i="4"/>
  <c r="Q2136" i="4"/>
  <c r="P2136" i="4"/>
  <c r="O2136" i="4"/>
  <c r="N2136" i="4"/>
  <c r="M2136" i="4"/>
  <c r="L2136" i="4"/>
  <c r="K2136" i="4"/>
  <c r="J2136" i="4"/>
  <c r="I2136" i="4"/>
  <c r="H2136" i="4"/>
  <c r="G2136" i="4"/>
  <c r="F2136" i="4"/>
  <c r="E2136" i="4"/>
  <c r="D2136" i="4"/>
  <c r="C2136" i="4"/>
  <c r="B2136" i="4"/>
  <c r="A2136" i="4"/>
  <c r="AL2135" i="4"/>
  <c r="AK2135" i="4"/>
  <c r="AJ2135" i="4"/>
  <c r="AI2135" i="4"/>
  <c r="AH2135" i="4"/>
  <c r="AG2135" i="4"/>
  <c r="AF2135" i="4"/>
  <c r="AE2135" i="4"/>
  <c r="AD2135" i="4"/>
  <c r="AC2135" i="4"/>
  <c r="AB2135" i="4"/>
  <c r="AA2135" i="4"/>
  <c r="Z2135" i="4"/>
  <c r="Y2135" i="4"/>
  <c r="AM2135" i="4" s="1"/>
  <c r="X2135" i="4"/>
  <c r="W2135" i="4"/>
  <c r="V2135" i="4"/>
  <c r="U2135" i="4"/>
  <c r="T2135" i="4"/>
  <c r="S2135" i="4"/>
  <c r="R2135" i="4"/>
  <c r="Q2135" i="4"/>
  <c r="P2135" i="4"/>
  <c r="O2135" i="4"/>
  <c r="N2135" i="4"/>
  <c r="M2135" i="4"/>
  <c r="L2135" i="4"/>
  <c r="K2135" i="4"/>
  <c r="J2135" i="4"/>
  <c r="I2135" i="4"/>
  <c r="H2135" i="4"/>
  <c r="G2135" i="4"/>
  <c r="F2135" i="4"/>
  <c r="E2135" i="4"/>
  <c r="D2135" i="4"/>
  <c r="AO2135" i="4" s="1"/>
  <c r="C2135" i="4"/>
  <c r="B2135" i="4"/>
  <c r="A2135" i="4"/>
  <c r="AN2134" i="4"/>
  <c r="AM2134" i="4"/>
  <c r="AL2134" i="4"/>
  <c r="AK2134" i="4"/>
  <c r="AJ2134" i="4"/>
  <c r="AI2134" i="4"/>
  <c r="AH2134" i="4"/>
  <c r="AG2134" i="4"/>
  <c r="AF2134" i="4"/>
  <c r="AE2134" i="4"/>
  <c r="AD2134" i="4"/>
  <c r="AC2134" i="4"/>
  <c r="AB2134" i="4"/>
  <c r="AA2134" i="4"/>
  <c r="Z2134" i="4"/>
  <c r="Y2134" i="4"/>
  <c r="X2134" i="4"/>
  <c r="W2134" i="4"/>
  <c r="V2134" i="4"/>
  <c r="U2134" i="4"/>
  <c r="T2134" i="4"/>
  <c r="S2134" i="4"/>
  <c r="R2134" i="4"/>
  <c r="Q2134" i="4"/>
  <c r="P2134" i="4"/>
  <c r="O2134" i="4"/>
  <c r="N2134" i="4"/>
  <c r="M2134" i="4"/>
  <c r="L2134" i="4"/>
  <c r="K2134" i="4"/>
  <c r="J2134" i="4"/>
  <c r="I2134" i="4"/>
  <c r="H2134" i="4"/>
  <c r="G2134" i="4"/>
  <c r="F2134" i="4"/>
  <c r="E2134" i="4"/>
  <c r="D2134" i="4"/>
  <c r="C2134" i="4"/>
  <c r="B2134" i="4"/>
  <c r="A2134" i="4"/>
  <c r="AN2133" i="4"/>
  <c r="AL2133" i="4"/>
  <c r="AK2133" i="4"/>
  <c r="AJ2133" i="4"/>
  <c r="AI2133" i="4"/>
  <c r="AH2133" i="4"/>
  <c r="AG2133" i="4"/>
  <c r="AF2133" i="4"/>
  <c r="AE2133" i="4"/>
  <c r="AD2133" i="4"/>
  <c r="AC2133" i="4"/>
  <c r="AB2133" i="4"/>
  <c r="AA2133" i="4"/>
  <c r="Z2133" i="4"/>
  <c r="Y2133" i="4"/>
  <c r="AM2133" i="4" s="1"/>
  <c r="X2133" i="4"/>
  <c r="W2133" i="4"/>
  <c r="V2133" i="4"/>
  <c r="U2133" i="4"/>
  <c r="T2133" i="4"/>
  <c r="S2133" i="4"/>
  <c r="R2133" i="4"/>
  <c r="Q2133" i="4"/>
  <c r="P2133" i="4"/>
  <c r="O2133" i="4"/>
  <c r="N2133" i="4"/>
  <c r="M2133" i="4"/>
  <c r="L2133" i="4"/>
  <c r="K2133" i="4"/>
  <c r="J2133" i="4"/>
  <c r="I2133" i="4"/>
  <c r="H2133" i="4"/>
  <c r="G2133" i="4"/>
  <c r="F2133" i="4"/>
  <c r="E2133" i="4"/>
  <c r="D2133" i="4"/>
  <c r="C2133" i="4"/>
  <c r="B2133" i="4"/>
  <c r="A2133" i="4"/>
  <c r="AM2132" i="4"/>
  <c r="AL2132" i="4"/>
  <c r="AK2132" i="4"/>
  <c r="AJ2132" i="4"/>
  <c r="AI2132" i="4"/>
  <c r="AH2132" i="4"/>
  <c r="AG2132" i="4"/>
  <c r="AF2132" i="4"/>
  <c r="AE2132" i="4"/>
  <c r="AD2132" i="4"/>
  <c r="AC2132" i="4"/>
  <c r="AB2132" i="4"/>
  <c r="AN2132" i="4" s="1"/>
  <c r="AA2132" i="4"/>
  <c r="Z2132" i="4"/>
  <c r="Y2132" i="4"/>
  <c r="X2132" i="4"/>
  <c r="W2132" i="4"/>
  <c r="V2132" i="4"/>
  <c r="U2132" i="4"/>
  <c r="T2132" i="4"/>
  <c r="S2132" i="4"/>
  <c r="R2132" i="4"/>
  <c r="Q2132" i="4"/>
  <c r="P2132" i="4"/>
  <c r="O2132" i="4"/>
  <c r="N2132" i="4"/>
  <c r="M2132" i="4"/>
  <c r="L2132" i="4"/>
  <c r="K2132" i="4"/>
  <c r="J2132" i="4"/>
  <c r="I2132" i="4"/>
  <c r="H2132" i="4"/>
  <c r="G2132" i="4"/>
  <c r="F2132" i="4"/>
  <c r="E2132" i="4"/>
  <c r="D2132" i="4"/>
  <c r="C2132" i="4"/>
  <c r="B2132" i="4"/>
  <c r="A2132" i="4"/>
  <c r="AL2131" i="4"/>
  <c r="AK2131" i="4"/>
  <c r="AJ2131" i="4"/>
  <c r="AI2131" i="4"/>
  <c r="AH2131" i="4"/>
  <c r="AG2131" i="4"/>
  <c r="AF2131" i="4"/>
  <c r="AE2131" i="4"/>
  <c r="AD2131" i="4"/>
  <c r="AC2131" i="4"/>
  <c r="AB2131" i="4"/>
  <c r="AA2131" i="4"/>
  <c r="Z2131" i="4"/>
  <c r="Y2131" i="4"/>
  <c r="AM2131" i="4" s="1"/>
  <c r="X2131" i="4"/>
  <c r="W2131" i="4"/>
  <c r="V2131" i="4"/>
  <c r="U2131" i="4"/>
  <c r="T2131" i="4"/>
  <c r="S2131" i="4"/>
  <c r="R2131" i="4"/>
  <c r="Q2131" i="4"/>
  <c r="P2131" i="4"/>
  <c r="O2131" i="4"/>
  <c r="N2131" i="4"/>
  <c r="M2131" i="4"/>
  <c r="L2131" i="4"/>
  <c r="K2131" i="4"/>
  <c r="J2131" i="4"/>
  <c r="I2131" i="4"/>
  <c r="H2131" i="4"/>
  <c r="G2131" i="4"/>
  <c r="F2131" i="4"/>
  <c r="E2131" i="4"/>
  <c r="D2131" i="4"/>
  <c r="AO2131" i="4" s="1"/>
  <c r="C2131" i="4"/>
  <c r="B2131" i="4"/>
  <c r="A2131" i="4"/>
  <c r="AN2130" i="4"/>
  <c r="AM2130" i="4"/>
  <c r="AL2130" i="4"/>
  <c r="AK2130" i="4"/>
  <c r="AJ2130" i="4"/>
  <c r="AI2130" i="4"/>
  <c r="AH2130" i="4"/>
  <c r="AG2130" i="4"/>
  <c r="AF2130" i="4"/>
  <c r="AE2130" i="4"/>
  <c r="AD2130" i="4"/>
  <c r="AC2130" i="4"/>
  <c r="AB2130" i="4"/>
  <c r="AA2130" i="4"/>
  <c r="Z2130" i="4"/>
  <c r="Y2130" i="4"/>
  <c r="X2130" i="4"/>
  <c r="W2130" i="4"/>
  <c r="V2130" i="4"/>
  <c r="U2130" i="4"/>
  <c r="T2130" i="4"/>
  <c r="S2130" i="4"/>
  <c r="R2130" i="4"/>
  <c r="Q2130" i="4"/>
  <c r="P2130" i="4"/>
  <c r="O2130" i="4"/>
  <c r="N2130" i="4"/>
  <c r="M2130" i="4"/>
  <c r="L2130" i="4"/>
  <c r="K2130" i="4"/>
  <c r="J2130" i="4"/>
  <c r="I2130" i="4"/>
  <c r="H2130" i="4"/>
  <c r="G2130" i="4"/>
  <c r="F2130" i="4"/>
  <c r="E2130" i="4"/>
  <c r="D2130" i="4"/>
  <c r="C2130" i="4"/>
  <c r="AO2130" i="4" s="1"/>
  <c r="B2130" i="4"/>
  <c r="A2130" i="4"/>
  <c r="AN2129" i="4"/>
  <c r="AL2129" i="4"/>
  <c r="AK2129" i="4"/>
  <c r="AJ2129" i="4"/>
  <c r="AI2129" i="4"/>
  <c r="AH2129" i="4"/>
  <c r="AG2129" i="4"/>
  <c r="AF2129" i="4"/>
  <c r="AE2129" i="4"/>
  <c r="AD2129" i="4"/>
  <c r="AC2129" i="4"/>
  <c r="AB2129" i="4"/>
  <c r="AA2129" i="4"/>
  <c r="Z2129" i="4"/>
  <c r="Y2129" i="4"/>
  <c r="AM2129" i="4" s="1"/>
  <c r="X2129" i="4"/>
  <c r="W2129" i="4"/>
  <c r="V2129" i="4"/>
  <c r="U2129" i="4"/>
  <c r="T2129" i="4"/>
  <c r="S2129" i="4"/>
  <c r="R2129" i="4"/>
  <c r="Q2129" i="4"/>
  <c r="P2129" i="4"/>
  <c r="O2129" i="4"/>
  <c r="N2129" i="4"/>
  <c r="M2129" i="4"/>
  <c r="L2129" i="4"/>
  <c r="K2129" i="4"/>
  <c r="J2129" i="4"/>
  <c r="I2129" i="4"/>
  <c r="H2129" i="4"/>
  <c r="G2129" i="4"/>
  <c r="F2129" i="4"/>
  <c r="E2129" i="4"/>
  <c r="D2129" i="4"/>
  <c r="AO2129" i="4" s="1"/>
  <c r="C2129" i="4"/>
  <c r="B2129" i="4"/>
  <c r="A2129" i="4"/>
  <c r="AM2128" i="4"/>
  <c r="AL2128" i="4"/>
  <c r="AK2128" i="4"/>
  <c r="AJ2128" i="4"/>
  <c r="AI2128" i="4"/>
  <c r="AH2128" i="4"/>
  <c r="AG2128" i="4"/>
  <c r="AF2128" i="4"/>
  <c r="AE2128" i="4"/>
  <c r="AD2128" i="4"/>
  <c r="AC2128" i="4"/>
  <c r="AB2128" i="4"/>
  <c r="AN2128" i="4" s="1"/>
  <c r="AA2128" i="4"/>
  <c r="Z2128" i="4"/>
  <c r="Y2128" i="4"/>
  <c r="X2128" i="4"/>
  <c r="W2128" i="4"/>
  <c r="V2128" i="4"/>
  <c r="U2128" i="4"/>
  <c r="T2128" i="4"/>
  <c r="S2128" i="4"/>
  <c r="R2128" i="4"/>
  <c r="Q2128" i="4"/>
  <c r="P2128" i="4"/>
  <c r="O2128" i="4"/>
  <c r="N2128" i="4"/>
  <c r="M2128" i="4"/>
  <c r="L2128" i="4"/>
  <c r="K2128" i="4"/>
  <c r="J2128" i="4"/>
  <c r="I2128" i="4"/>
  <c r="H2128" i="4"/>
  <c r="G2128" i="4"/>
  <c r="F2128" i="4"/>
  <c r="E2128" i="4"/>
  <c r="D2128" i="4"/>
  <c r="C2128" i="4"/>
  <c r="AO2128" i="4" s="1"/>
  <c r="B2128" i="4"/>
  <c r="A2128" i="4"/>
  <c r="AL2127" i="4"/>
  <c r="AK2127" i="4"/>
  <c r="AJ2127" i="4"/>
  <c r="AI2127" i="4"/>
  <c r="AH2127" i="4"/>
  <c r="AG2127" i="4"/>
  <c r="AF2127" i="4"/>
  <c r="AE2127" i="4"/>
  <c r="AD2127" i="4"/>
  <c r="AC2127" i="4"/>
  <c r="AB2127" i="4"/>
  <c r="AA2127" i="4"/>
  <c r="Z2127" i="4"/>
  <c r="Y2127" i="4"/>
  <c r="AM2127" i="4" s="1"/>
  <c r="X2127" i="4"/>
  <c r="W2127" i="4"/>
  <c r="V2127" i="4"/>
  <c r="U2127" i="4"/>
  <c r="T2127" i="4"/>
  <c r="S2127" i="4"/>
  <c r="R2127" i="4"/>
  <c r="Q2127" i="4"/>
  <c r="P2127" i="4"/>
  <c r="O2127" i="4"/>
  <c r="N2127" i="4"/>
  <c r="M2127" i="4"/>
  <c r="L2127" i="4"/>
  <c r="K2127" i="4"/>
  <c r="J2127" i="4"/>
  <c r="I2127" i="4"/>
  <c r="H2127" i="4"/>
  <c r="G2127" i="4"/>
  <c r="F2127" i="4"/>
  <c r="E2127" i="4"/>
  <c r="D2127" i="4"/>
  <c r="AO2127" i="4" s="1"/>
  <c r="C2127" i="4"/>
  <c r="B2127" i="4"/>
  <c r="A2127" i="4"/>
  <c r="AN2126" i="4"/>
  <c r="AM2126" i="4"/>
  <c r="AL2126" i="4"/>
  <c r="AK2126" i="4"/>
  <c r="AJ2126" i="4"/>
  <c r="AI2126" i="4"/>
  <c r="AH2126" i="4"/>
  <c r="AG2126" i="4"/>
  <c r="AF2126" i="4"/>
  <c r="AE2126" i="4"/>
  <c r="AD2126" i="4"/>
  <c r="AC2126" i="4"/>
  <c r="AB2126" i="4"/>
  <c r="AA2126" i="4"/>
  <c r="Z2126" i="4"/>
  <c r="Y2126" i="4"/>
  <c r="X2126" i="4"/>
  <c r="W2126" i="4"/>
  <c r="V2126" i="4"/>
  <c r="U2126" i="4"/>
  <c r="T2126" i="4"/>
  <c r="S2126" i="4"/>
  <c r="R2126" i="4"/>
  <c r="Q2126" i="4"/>
  <c r="P2126" i="4"/>
  <c r="O2126" i="4"/>
  <c r="N2126" i="4"/>
  <c r="M2126" i="4"/>
  <c r="L2126" i="4"/>
  <c r="K2126" i="4"/>
  <c r="J2126" i="4"/>
  <c r="I2126" i="4"/>
  <c r="H2126" i="4"/>
  <c r="G2126" i="4"/>
  <c r="F2126" i="4"/>
  <c r="E2126" i="4"/>
  <c r="D2126" i="4"/>
  <c r="C2126" i="4"/>
  <c r="B2126" i="4"/>
  <c r="A2126" i="4"/>
  <c r="AN2125" i="4"/>
  <c r="AL2125" i="4"/>
  <c r="AK2125" i="4"/>
  <c r="AJ2125" i="4"/>
  <c r="AI2125" i="4"/>
  <c r="AH2125" i="4"/>
  <c r="AG2125" i="4"/>
  <c r="AF2125" i="4"/>
  <c r="AE2125" i="4"/>
  <c r="AD2125" i="4"/>
  <c r="AC2125" i="4"/>
  <c r="AB2125" i="4"/>
  <c r="AA2125" i="4"/>
  <c r="Z2125" i="4"/>
  <c r="Y2125" i="4"/>
  <c r="AM2125" i="4" s="1"/>
  <c r="X2125" i="4"/>
  <c r="W2125" i="4"/>
  <c r="V2125" i="4"/>
  <c r="U2125" i="4"/>
  <c r="T2125" i="4"/>
  <c r="S2125" i="4"/>
  <c r="R2125" i="4"/>
  <c r="Q2125" i="4"/>
  <c r="P2125" i="4"/>
  <c r="O2125" i="4"/>
  <c r="N2125" i="4"/>
  <c r="M2125" i="4"/>
  <c r="L2125" i="4"/>
  <c r="K2125" i="4"/>
  <c r="J2125" i="4"/>
  <c r="I2125" i="4"/>
  <c r="H2125" i="4"/>
  <c r="G2125" i="4"/>
  <c r="F2125" i="4"/>
  <c r="E2125" i="4"/>
  <c r="D2125" i="4"/>
  <c r="C2125" i="4"/>
  <c r="B2125" i="4"/>
  <c r="A2125" i="4"/>
  <c r="AM2124" i="4"/>
  <c r="AL2124" i="4"/>
  <c r="AK2124" i="4"/>
  <c r="AJ2124" i="4"/>
  <c r="AI2124" i="4"/>
  <c r="AH2124" i="4"/>
  <c r="AG2124" i="4"/>
  <c r="AF2124" i="4"/>
  <c r="AE2124" i="4"/>
  <c r="AD2124" i="4"/>
  <c r="AC2124" i="4"/>
  <c r="AB2124" i="4"/>
  <c r="AN2124" i="4" s="1"/>
  <c r="AA2124" i="4"/>
  <c r="Z2124" i="4"/>
  <c r="Y2124" i="4"/>
  <c r="X2124" i="4"/>
  <c r="W2124" i="4"/>
  <c r="V2124" i="4"/>
  <c r="U2124" i="4"/>
  <c r="T2124" i="4"/>
  <c r="S2124" i="4"/>
  <c r="R2124" i="4"/>
  <c r="Q2124" i="4"/>
  <c r="P2124" i="4"/>
  <c r="O2124" i="4"/>
  <c r="N2124" i="4"/>
  <c r="M2124" i="4"/>
  <c r="L2124" i="4"/>
  <c r="K2124" i="4"/>
  <c r="J2124" i="4"/>
  <c r="I2124" i="4"/>
  <c r="H2124" i="4"/>
  <c r="G2124" i="4"/>
  <c r="F2124" i="4"/>
  <c r="E2124" i="4"/>
  <c r="D2124" i="4"/>
  <c r="C2124" i="4"/>
  <c r="AO2124" i="4" s="1"/>
  <c r="B2124" i="4"/>
  <c r="A2124" i="4"/>
  <c r="AL2123" i="4"/>
  <c r="AK2123" i="4"/>
  <c r="AJ2123" i="4"/>
  <c r="AI2123" i="4"/>
  <c r="AH2123" i="4"/>
  <c r="AG2123" i="4"/>
  <c r="AF2123" i="4"/>
  <c r="AE2123" i="4"/>
  <c r="AD2123" i="4"/>
  <c r="AC2123" i="4"/>
  <c r="AB2123" i="4"/>
  <c r="AA2123" i="4"/>
  <c r="Z2123" i="4"/>
  <c r="Y2123" i="4"/>
  <c r="AM2123" i="4" s="1"/>
  <c r="X2123" i="4"/>
  <c r="W2123" i="4"/>
  <c r="V2123" i="4"/>
  <c r="U2123" i="4"/>
  <c r="T2123" i="4"/>
  <c r="S2123" i="4"/>
  <c r="R2123" i="4"/>
  <c r="Q2123" i="4"/>
  <c r="P2123" i="4"/>
  <c r="O2123" i="4"/>
  <c r="N2123" i="4"/>
  <c r="M2123" i="4"/>
  <c r="L2123" i="4"/>
  <c r="K2123" i="4"/>
  <c r="J2123" i="4"/>
  <c r="I2123" i="4"/>
  <c r="H2123" i="4"/>
  <c r="G2123" i="4"/>
  <c r="F2123" i="4"/>
  <c r="E2123" i="4"/>
  <c r="D2123" i="4"/>
  <c r="AO2123" i="4" s="1"/>
  <c r="C2123" i="4"/>
  <c r="B2123" i="4"/>
  <c r="A2123" i="4"/>
  <c r="AN2122" i="4"/>
  <c r="AM2122" i="4"/>
  <c r="AL2122" i="4"/>
  <c r="AK2122" i="4"/>
  <c r="AJ2122" i="4"/>
  <c r="AI2122" i="4"/>
  <c r="AH2122" i="4"/>
  <c r="AG2122" i="4"/>
  <c r="AF2122" i="4"/>
  <c r="AE2122" i="4"/>
  <c r="AD2122" i="4"/>
  <c r="AC2122" i="4"/>
  <c r="AB2122" i="4"/>
  <c r="AA2122" i="4"/>
  <c r="Z2122" i="4"/>
  <c r="Y2122" i="4"/>
  <c r="X2122" i="4"/>
  <c r="W2122" i="4"/>
  <c r="V2122" i="4"/>
  <c r="U2122" i="4"/>
  <c r="T2122" i="4"/>
  <c r="S2122" i="4"/>
  <c r="R2122" i="4"/>
  <c r="Q2122" i="4"/>
  <c r="P2122" i="4"/>
  <c r="O2122" i="4"/>
  <c r="N2122" i="4"/>
  <c r="M2122" i="4"/>
  <c r="L2122" i="4"/>
  <c r="K2122" i="4"/>
  <c r="J2122" i="4"/>
  <c r="I2122" i="4"/>
  <c r="H2122" i="4"/>
  <c r="G2122" i="4"/>
  <c r="F2122" i="4"/>
  <c r="E2122" i="4"/>
  <c r="D2122" i="4"/>
  <c r="C2122" i="4"/>
  <c r="B2122" i="4"/>
  <c r="A2122" i="4"/>
  <c r="AN2121" i="4"/>
  <c r="AL2121" i="4"/>
  <c r="AK2121" i="4"/>
  <c r="AJ2121" i="4"/>
  <c r="AI2121" i="4"/>
  <c r="AH2121" i="4"/>
  <c r="AG2121" i="4"/>
  <c r="AF2121" i="4"/>
  <c r="AE2121" i="4"/>
  <c r="AD2121" i="4"/>
  <c r="AC2121" i="4"/>
  <c r="AB2121" i="4"/>
  <c r="AA2121" i="4"/>
  <c r="Z2121" i="4"/>
  <c r="Y2121" i="4"/>
  <c r="AM2121" i="4" s="1"/>
  <c r="X2121" i="4"/>
  <c r="W2121" i="4"/>
  <c r="V2121" i="4"/>
  <c r="U2121" i="4"/>
  <c r="T2121" i="4"/>
  <c r="S2121" i="4"/>
  <c r="R2121" i="4"/>
  <c r="Q2121" i="4"/>
  <c r="P2121" i="4"/>
  <c r="O2121" i="4"/>
  <c r="N2121" i="4"/>
  <c r="M2121" i="4"/>
  <c r="L2121" i="4"/>
  <c r="K2121" i="4"/>
  <c r="J2121" i="4"/>
  <c r="I2121" i="4"/>
  <c r="H2121" i="4"/>
  <c r="G2121" i="4"/>
  <c r="F2121" i="4"/>
  <c r="E2121" i="4"/>
  <c r="D2121" i="4"/>
  <c r="AO2121" i="4" s="1"/>
  <c r="C2121" i="4"/>
  <c r="B2121" i="4"/>
  <c r="A2121" i="4"/>
  <c r="AM2120" i="4"/>
  <c r="AL2120" i="4"/>
  <c r="AK2120" i="4"/>
  <c r="AJ2120" i="4"/>
  <c r="AI2120" i="4"/>
  <c r="AH2120" i="4"/>
  <c r="AG2120" i="4"/>
  <c r="AF2120" i="4"/>
  <c r="AE2120" i="4"/>
  <c r="AD2120" i="4"/>
  <c r="AC2120" i="4"/>
  <c r="AB2120" i="4"/>
  <c r="AN2120" i="4" s="1"/>
  <c r="AA2120" i="4"/>
  <c r="Z2120" i="4"/>
  <c r="Y2120" i="4"/>
  <c r="X2120" i="4"/>
  <c r="W2120" i="4"/>
  <c r="V2120" i="4"/>
  <c r="U2120" i="4"/>
  <c r="T2120" i="4"/>
  <c r="S2120" i="4"/>
  <c r="R2120" i="4"/>
  <c r="Q2120" i="4"/>
  <c r="P2120" i="4"/>
  <c r="O2120" i="4"/>
  <c r="N2120" i="4"/>
  <c r="M2120" i="4"/>
  <c r="L2120" i="4"/>
  <c r="K2120" i="4"/>
  <c r="J2120" i="4"/>
  <c r="I2120" i="4"/>
  <c r="H2120" i="4"/>
  <c r="G2120" i="4"/>
  <c r="F2120" i="4"/>
  <c r="E2120" i="4"/>
  <c r="D2120" i="4"/>
  <c r="C2120" i="4"/>
  <c r="B2120" i="4"/>
  <c r="A2120" i="4"/>
  <c r="AL2119" i="4"/>
  <c r="AK2119" i="4"/>
  <c r="AJ2119" i="4"/>
  <c r="AI2119" i="4"/>
  <c r="AH2119" i="4"/>
  <c r="AG2119" i="4"/>
  <c r="AF2119" i="4"/>
  <c r="AE2119" i="4"/>
  <c r="AD2119" i="4"/>
  <c r="AC2119" i="4"/>
  <c r="AB2119" i="4"/>
  <c r="AA2119" i="4"/>
  <c r="Z2119" i="4"/>
  <c r="Y2119" i="4"/>
  <c r="AM2119" i="4" s="1"/>
  <c r="X2119" i="4"/>
  <c r="W2119" i="4"/>
  <c r="V2119" i="4"/>
  <c r="U2119" i="4"/>
  <c r="T2119" i="4"/>
  <c r="S2119" i="4"/>
  <c r="R2119" i="4"/>
  <c r="Q2119" i="4"/>
  <c r="P2119" i="4"/>
  <c r="O2119" i="4"/>
  <c r="N2119" i="4"/>
  <c r="M2119" i="4"/>
  <c r="L2119" i="4"/>
  <c r="K2119" i="4"/>
  <c r="J2119" i="4"/>
  <c r="I2119" i="4"/>
  <c r="H2119" i="4"/>
  <c r="G2119" i="4"/>
  <c r="F2119" i="4"/>
  <c r="E2119" i="4"/>
  <c r="D2119" i="4"/>
  <c r="AO2119" i="4" s="1"/>
  <c r="C2119" i="4"/>
  <c r="B2119" i="4"/>
  <c r="A2119" i="4"/>
  <c r="AN2118" i="4"/>
  <c r="AM2118" i="4"/>
  <c r="AL2118" i="4"/>
  <c r="AK2118" i="4"/>
  <c r="AJ2118" i="4"/>
  <c r="AI2118" i="4"/>
  <c r="AH2118" i="4"/>
  <c r="AG2118" i="4"/>
  <c r="AF2118" i="4"/>
  <c r="AE2118" i="4"/>
  <c r="AD2118" i="4"/>
  <c r="AC2118" i="4"/>
  <c r="AB2118" i="4"/>
  <c r="AA2118" i="4"/>
  <c r="Z2118" i="4"/>
  <c r="Y2118" i="4"/>
  <c r="X2118" i="4"/>
  <c r="W2118" i="4"/>
  <c r="V2118" i="4"/>
  <c r="U2118" i="4"/>
  <c r="T2118" i="4"/>
  <c r="S2118" i="4"/>
  <c r="R2118" i="4"/>
  <c r="Q2118" i="4"/>
  <c r="P2118" i="4"/>
  <c r="O2118" i="4"/>
  <c r="N2118" i="4"/>
  <c r="M2118" i="4"/>
  <c r="L2118" i="4"/>
  <c r="K2118" i="4"/>
  <c r="J2118" i="4"/>
  <c r="I2118" i="4"/>
  <c r="H2118" i="4"/>
  <c r="G2118" i="4"/>
  <c r="F2118" i="4"/>
  <c r="E2118" i="4"/>
  <c r="D2118" i="4"/>
  <c r="C2118" i="4"/>
  <c r="AO2118" i="4" s="1"/>
  <c r="B2118" i="4"/>
  <c r="A2118" i="4"/>
  <c r="AN2117" i="4"/>
  <c r="AL2117" i="4"/>
  <c r="AK2117" i="4"/>
  <c r="AJ2117" i="4"/>
  <c r="AI2117" i="4"/>
  <c r="AH2117" i="4"/>
  <c r="AG2117" i="4"/>
  <c r="AF2117" i="4"/>
  <c r="AE2117" i="4"/>
  <c r="AD2117" i="4"/>
  <c r="AC2117" i="4"/>
  <c r="AB2117" i="4"/>
  <c r="AA2117" i="4"/>
  <c r="Z2117" i="4"/>
  <c r="Y2117" i="4"/>
  <c r="AM2117" i="4" s="1"/>
  <c r="X2117" i="4"/>
  <c r="W2117" i="4"/>
  <c r="V2117" i="4"/>
  <c r="U2117" i="4"/>
  <c r="T2117" i="4"/>
  <c r="S2117" i="4"/>
  <c r="R2117" i="4"/>
  <c r="Q2117" i="4"/>
  <c r="P2117" i="4"/>
  <c r="O2117" i="4"/>
  <c r="N2117" i="4"/>
  <c r="M2117" i="4"/>
  <c r="L2117" i="4"/>
  <c r="K2117" i="4"/>
  <c r="J2117" i="4"/>
  <c r="I2117" i="4"/>
  <c r="H2117" i="4"/>
  <c r="G2117" i="4"/>
  <c r="F2117" i="4"/>
  <c r="E2117" i="4"/>
  <c r="D2117" i="4"/>
  <c r="C2117" i="4"/>
  <c r="B2117" i="4"/>
  <c r="A2117" i="4"/>
  <c r="AM2116" i="4"/>
  <c r="AL2116" i="4"/>
  <c r="AK2116" i="4"/>
  <c r="AJ2116" i="4"/>
  <c r="AI2116" i="4"/>
  <c r="AH2116" i="4"/>
  <c r="AG2116" i="4"/>
  <c r="AF2116" i="4"/>
  <c r="AE2116" i="4"/>
  <c r="AD2116" i="4"/>
  <c r="AC2116" i="4"/>
  <c r="AB2116" i="4"/>
  <c r="AN2116" i="4" s="1"/>
  <c r="AA2116" i="4"/>
  <c r="Z2116" i="4"/>
  <c r="Y2116" i="4"/>
  <c r="X2116" i="4"/>
  <c r="W2116" i="4"/>
  <c r="V2116" i="4"/>
  <c r="U2116" i="4"/>
  <c r="T2116" i="4"/>
  <c r="S2116" i="4"/>
  <c r="R2116" i="4"/>
  <c r="Q2116" i="4"/>
  <c r="P2116" i="4"/>
  <c r="O2116" i="4"/>
  <c r="N2116" i="4"/>
  <c r="M2116" i="4"/>
  <c r="L2116" i="4"/>
  <c r="K2116" i="4"/>
  <c r="J2116" i="4"/>
  <c r="I2116" i="4"/>
  <c r="H2116" i="4"/>
  <c r="G2116" i="4"/>
  <c r="F2116" i="4"/>
  <c r="E2116" i="4"/>
  <c r="D2116" i="4"/>
  <c r="C2116" i="4"/>
  <c r="AO2116" i="4" s="1"/>
  <c r="B2116" i="4"/>
  <c r="A2116" i="4"/>
  <c r="AL2115" i="4"/>
  <c r="AK2115" i="4"/>
  <c r="AJ2115" i="4"/>
  <c r="AI2115" i="4"/>
  <c r="AH2115" i="4"/>
  <c r="AG2115" i="4"/>
  <c r="AF2115" i="4"/>
  <c r="AE2115" i="4"/>
  <c r="AD2115" i="4"/>
  <c r="AC2115" i="4"/>
  <c r="AB2115" i="4"/>
  <c r="AA2115" i="4"/>
  <c r="Z2115" i="4"/>
  <c r="Y2115" i="4"/>
  <c r="AM2115" i="4" s="1"/>
  <c r="X2115" i="4"/>
  <c r="W2115" i="4"/>
  <c r="V2115" i="4"/>
  <c r="U2115" i="4"/>
  <c r="T2115" i="4"/>
  <c r="S2115" i="4"/>
  <c r="R2115" i="4"/>
  <c r="Q2115" i="4"/>
  <c r="P2115" i="4"/>
  <c r="O2115" i="4"/>
  <c r="N2115" i="4"/>
  <c r="M2115" i="4"/>
  <c r="L2115" i="4"/>
  <c r="K2115" i="4"/>
  <c r="J2115" i="4"/>
  <c r="I2115" i="4"/>
  <c r="H2115" i="4"/>
  <c r="G2115" i="4"/>
  <c r="F2115" i="4"/>
  <c r="E2115" i="4"/>
  <c r="D2115" i="4"/>
  <c r="AO2115" i="4" s="1"/>
  <c r="C2115" i="4"/>
  <c r="B2115" i="4"/>
  <c r="A2115" i="4"/>
  <c r="AN2114" i="4"/>
  <c r="AM2114" i="4"/>
  <c r="AL2114" i="4"/>
  <c r="AK2114" i="4"/>
  <c r="AJ2114" i="4"/>
  <c r="AI2114" i="4"/>
  <c r="AH2114" i="4"/>
  <c r="AG2114" i="4"/>
  <c r="AF2114" i="4"/>
  <c r="AE2114" i="4"/>
  <c r="AD2114" i="4"/>
  <c r="AC2114" i="4"/>
  <c r="AB2114" i="4"/>
  <c r="AA2114" i="4"/>
  <c r="Z2114" i="4"/>
  <c r="Y2114" i="4"/>
  <c r="X2114" i="4"/>
  <c r="W2114" i="4"/>
  <c r="V2114" i="4"/>
  <c r="U2114" i="4"/>
  <c r="T2114" i="4"/>
  <c r="S2114" i="4"/>
  <c r="R2114" i="4"/>
  <c r="Q2114" i="4"/>
  <c r="P2114" i="4"/>
  <c r="O2114" i="4"/>
  <c r="N2114" i="4"/>
  <c r="M2114" i="4"/>
  <c r="L2114" i="4"/>
  <c r="K2114" i="4"/>
  <c r="J2114" i="4"/>
  <c r="I2114" i="4"/>
  <c r="H2114" i="4"/>
  <c r="G2114" i="4"/>
  <c r="F2114" i="4"/>
  <c r="E2114" i="4"/>
  <c r="D2114" i="4"/>
  <c r="C2114" i="4"/>
  <c r="AO2114" i="4" s="1"/>
  <c r="B2114" i="4"/>
  <c r="A2114" i="4"/>
  <c r="AN2113" i="4"/>
  <c r="AL2113" i="4"/>
  <c r="AK2113" i="4"/>
  <c r="AJ2113" i="4"/>
  <c r="AI2113" i="4"/>
  <c r="AH2113" i="4"/>
  <c r="AG2113" i="4"/>
  <c r="AF2113" i="4"/>
  <c r="AE2113" i="4"/>
  <c r="AD2113" i="4"/>
  <c r="AC2113" i="4"/>
  <c r="AB2113" i="4"/>
  <c r="AA2113" i="4"/>
  <c r="Z2113" i="4"/>
  <c r="Y2113" i="4"/>
  <c r="AM2113" i="4" s="1"/>
  <c r="X2113" i="4"/>
  <c r="W2113" i="4"/>
  <c r="V2113" i="4"/>
  <c r="U2113" i="4"/>
  <c r="T2113" i="4"/>
  <c r="S2113" i="4"/>
  <c r="R2113" i="4"/>
  <c r="Q2113" i="4"/>
  <c r="P2113" i="4"/>
  <c r="O2113" i="4"/>
  <c r="N2113" i="4"/>
  <c r="M2113" i="4"/>
  <c r="L2113" i="4"/>
  <c r="K2113" i="4"/>
  <c r="J2113" i="4"/>
  <c r="I2113" i="4"/>
  <c r="H2113" i="4"/>
  <c r="G2113" i="4"/>
  <c r="F2113" i="4"/>
  <c r="E2113" i="4"/>
  <c r="D2113" i="4"/>
  <c r="C2113" i="4"/>
  <c r="B2113" i="4"/>
  <c r="A2113" i="4"/>
  <c r="AM2112" i="4"/>
  <c r="AL2112" i="4"/>
  <c r="AK2112" i="4"/>
  <c r="AJ2112" i="4"/>
  <c r="AI2112" i="4"/>
  <c r="AH2112" i="4"/>
  <c r="AG2112" i="4"/>
  <c r="AF2112" i="4"/>
  <c r="AE2112" i="4"/>
  <c r="AD2112" i="4"/>
  <c r="AC2112" i="4"/>
  <c r="AB2112" i="4"/>
  <c r="AN2112" i="4" s="1"/>
  <c r="AA2112" i="4"/>
  <c r="Z2112" i="4"/>
  <c r="Y2112" i="4"/>
  <c r="X2112" i="4"/>
  <c r="W2112" i="4"/>
  <c r="V2112" i="4"/>
  <c r="U2112" i="4"/>
  <c r="T2112" i="4"/>
  <c r="S2112" i="4"/>
  <c r="R2112" i="4"/>
  <c r="Q2112" i="4"/>
  <c r="P2112" i="4"/>
  <c r="O2112" i="4"/>
  <c r="N2112" i="4"/>
  <c r="M2112" i="4"/>
  <c r="L2112" i="4"/>
  <c r="K2112" i="4"/>
  <c r="J2112" i="4"/>
  <c r="I2112" i="4"/>
  <c r="H2112" i="4"/>
  <c r="G2112" i="4"/>
  <c r="F2112" i="4"/>
  <c r="E2112" i="4"/>
  <c r="D2112" i="4"/>
  <c r="C2112" i="4"/>
  <c r="AO2112" i="4" s="1"/>
  <c r="B2112" i="4"/>
  <c r="A2112" i="4"/>
  <c r="AL2111" i="4"/>
  <c r="AK2111" i="4"/>
  <c r="AJ2111" i="4"/>
  <c r="AI2111" i="4"/>
  <c r="AH2111" i="4"/>
  <c r="AG2111" i="4"/>
  <c r="AF2111" i="4"/>
  <c r="AE2111" i="4"/>
  <c r="AD2111" i="4"/>
  <c r="AC2111" i="4"/>
  <c r="AB2111" i="4"/>
  <c r="AA2111" i="4"/>
  <c r="Z2111" i="4"/>
  <c r="Y2111" i="4"/>
  <c r="AM2111" i="4" s="1"/>
  <c r="X2111" i="4"/>
  <c r="W2111" i="4"/>
  <c r="V2111" i="4"/>
  <c r="U2111" i="4"/>
  <c r="T2111" i="4"/>
  <c r="S2111" i="4"/>
  <c r="R2111" i="4"/>
  <c r="Q2111" i="4"/>
  <c r="P2111" i="4"/>
  <c r="O2111" i="4"/>
  <c r="N2111" i="4"/>
  <c r="M2111" i="4"/>
  <c r="L2111" i="4"/>
  <c r="K2111" i="4"/>
  <c r="J2111" i="4"/>
  <c r="I2111" i="4"/>
  <c r="H2111" i="4"/>
  <c r="G2111" i="4"/>
  <c r="F2111" i="4"/>
  <c r="E2111" i="4"/>
  <c r="D2111" i="4"/>
  <c r="AO2111" i="4" s="1"/>
  <c r="C2111" i="4"/>
  <c r="B2111" i="4"/>
  <c r="A2111" i="4"/>
  <c r="AN2110" i="4"/>
  <c r="AM2110" i="4"/>
  <c r="AL2110" i="4"/>
  <c r="AK2110" i="4"/>
  <c r="AJ2110" i="4"/>
  <c r="AI2110" i="4"/>
  <c r="AH2110" i="4"/>
  <c r="AG2110" i="4"/>
  <c r="AF2110" i="4"/>
  <c r="AE2110" i="4"/>
  <c r="AD2110" i="4"/>
  <c r="AC2110" i="4"/>
  <c r="AB2110" i="4"/>
  <c r="AA2110" i="4"/>
  <c r="Z2110" i="4"/>
  <c r="Y2110" i="4"/>
  <c r="X2110" i="4"/>
  <c r="W2110" i="4"/>
  <c r="V2110" i="4"/>
  <c r="U2110" i="4"/>
  <c r="T2110" i="4"/>
  <c r="S2110" i="4"/>
  <c r="R2110" i="4"/>
  <c r="Q2110" i="4"/>
  <c r="P2110" i="4"/>
  <c r="O2110" i="4"/>
  <c r="N2110" i="4"/>
  <c r="M2110" i="4"/>
  <c r="L2110" i="4"/>
  <c r="K2110" i="4"/>
  <c r="J2110" i="4"/>
  <c r="I2110" i="4"/>
  <c r="H2110" i="4"/>
  <c r="G2110" i="4"/>
  <c r="F2110" i="4"/>
  <c r="E2110" i="4"/>
  <c r="D2110" i="4"/>
  <c r="C2110" i="4"/>
  <c r="B2110" i="4"/>
  <c r="A2110" i="4"/>
  <c r="AN2109" i="4"/>
  <c r="AL2109" i="4"/>
  <c r="AK2109" i="4"/>
  <c r="AJ2109" i="4"/>
  <c r="AI2109" i="4"/>
  <c r="AH2109" i="4"/>
  <c r="AG2109" i="4"/>
  <c r="AF2109" i="4"/>
  <c r="AE2109" i="4"/>
  <c r="AD2109" i="4"/>
  <c r="AC2109" i="4"/>
  <c r="AB2109" i="4"/>
  <c r="AA2109" i="4"/>
  <c r="Z2109" i="4"/>
  <c r="Y2109" i="4"/>
  <c r="AM2109" i="4" s="1"/>
  <c r="X2109" i="4"/>
  <c r="W2109" i="4"/>
  <c r="V2109" i="4"/>
  <c r="U2109" i="4"/>
  <c r="T2109" i="4"/>
  <c r="S2109" i="4"/>
  <c r="R2109" i="4"/>
  <c r="Q2109" i="4"/>
  <c r="P2109" i="4"/>
  <c r="O2109" i="4"/>
  <c r="N2109" i="4"/>
  <c r="M2109" i="4"/>
  <c r="L2109" i="4"/>
  <c r="K2109" i="4"/>
  <c r="J2109" i="4"/>
  <c r="I2109" i="4"/>
  <c r="H2109" i="4"/>
  <c r="G2109" i="4"/>
  <c r="F2109" i="4"/>
  <c r="E2109" i="4"/>
  <c r="D2109" i="4"/>
  <c r="AO2109" i="4" s="1"/>
  <c r="C2109" i="4"/>
  <c r="B2109" i="4"/>
  <c r="A2109" i="4"/>
  <c r="AM2108" i="4"/>
  <c r="AL2108" i="4"/>
  <c r="AK2108" i="4"/>
  <c r="AJ2108" i="4"/>
  <c r="AI2108" i="4"/>
  <c r="AH2108" i="4"/>
  <c r="AG2108" i="4"/>
  <c r="AF2108" i="4"/>
  <c r="AE2108" i="4"/>
  <c r="AD2108" i="4"/>
  <c r="AC2108" i="4"/>
  <c r="AB2108" i="4"/>
  <c r="AN2108" i="4" s="1"/>
  <c r="AA2108" i="4"/>
  <c r="Z2108" i="4"/>
  <c r="Y2108" i="4"/>
  <c r="X2108" i="4"/>
  <c r="W2108" i="4"/>
  <c r="V2108" i="4"/>
  <c r="U2108" i="4"/>
  <c r="T2108" i="4"/>
  <c r="S2108" i="4"/>
  <c r="R2108" i="4"/>
  <c r="Q2108" i="4"/>
  <c r="P2108" i="4"/>
  <c r="O2108" i="4"/>
  <c r="N2108" i="4"/>
  <c r="M2108" i="4"/>
  <c r="L2108" i="4"/>
  <c r="K2108" i="4"/>
  <c r="J2108" i="4"/>
  <c r="I2108" i="4"/>
  <c r="H2108" i="4"/>
  <c r="G2108" i="4"/>
  <c r="F2108" i="4"/>
  <c r="E2108" i="4"/>
  <c r="D2108" i="4"/>
  <c r="C2108" i="4"/>
  <c r="AO2108" i="4" s="1"/>
  <c r="B2108" i="4"/>
  <c r="A2108" i="4"/>
  <c r="AL2107" i="4"/>
  <c r="AK2107" i="4"/>
  <c r="AJ2107" i="4"/>
  <c r="AI2107" i="4"/>
  <c r="AH2107" i="4"/>
  <c r="AG2107" i="4"/>
  <c r="AF2107" i="4"/>
  <c r="AE2107" i="4"/>
  <c r="AD2107" i="4"/>
  <c r="AC2107" i="4"/>
  <c r="AB2107" i="4"/>
  <c r="AA2107" i="4"/>
  <c r="Z2107" i="4"/>
  <c r="Y2107" i="4"/>
  <c r="AM2107" i="4" s="1"/>
  <c r="X2107" i="4"/>
  <c r="W2107" i="4"/>
  <c r="V2107" i="4"/>
  <c r="U2107" i="4"/>
  <c r="T2107" i="4"/>
  <c r="S2107" i="4"/>
  <c r="R2107" i="4"/>
  <c r="Q2107" i="4"/>
  <c r="P2107" i="4"/>
  <c r="O2107" i="4"/>
  <c r="N2107" i="4"/>
  <c r="M2107" i="4"/>
  <c r="L2107" i="4"/>
  <c r="K2107" i="4"/>
  <c r="J2107" i="4"/>
  <c r="I2107" i="4"/>
  <c r="H2107" i="4"/>
  <c r="G2107" i="4"/>
  <c r="F2107" i="4"/>
  <c r="E2107" i="4"/>
  <c r="D2107" i="4"/>
  <c r="AO2107" i="4" s="1"/>
  <c r="C2107" i="4"/>
  <c r="B2107" i="4"/>
  <c r="A2107" i="4"/>
  <c r="AN2106" i="4"/>
  <c r="AM2106" i="4"/>
  <c r="AL2106" i="4"/>
  <c r="AK2106" i="4"/>
  <c r="AJ2106" i="4"/>
  <c r="AI2106" i="4"/>
  <c r="AH2106" i="4"/>
  <c r="AG2106" i="4"/>
  <c r="AF2106" i="4"/>
  <c r="AE2106" i="4"/>
  <c r="AD2106" i="4"/>
  <c r="AC2106" i="4"/>
  <c r="AB2106" i="4"/>
  <c r="AA2106" i="4"/>
  <c r="Z2106" i="4"/>
  <c r="Y2106" i="4"/>
  <c r="X2106" i="4"/>
  <c r="W2106" i="4"/>
  <c r="V2106" i="4"/>
  <c r="U2106" i="4"/>
  <c r="T2106" i="4"/>
  <c r="S2106" i="4"/>
  <c r="R2106" i="4"/>
  <c r="Q2106" i="4"/>
  <c r="P2106" i="4"/>
  <c r="O2106" i="4"/>
  <c r="N2106" i="4"/>
  <c r="M2106" i="4"/>
  <c r="L2106" i="4"/>
  <c r="K2106" i="4"/>
  <c r="J2106" i="4"/>
  <c r="I2106" i="4"/>
  <c r="H2106" i="4"/>
  <c r="G2106" i="4"/>
  <c r="F2106" i="4"/>
  <c r="E2106" i="4"/>
  <c r="D2106" i="4"/>
  <c r="C2106" i="4"/>
  <c r="AO2106" i="4" s="1"/>
  <c r="B2106" i="4"/>
  <c r="A2106" i="4"/>
  <c r="AN2105" i="4"/>
  <c r="AL2105" i="4"/>
  <c r="AK2105" i="4"/>
  <c r="AJ2105" i="4"/>
  <c r="AI2105" i="4"/>
  <c r="AH2105" i="4"/>
  <c r="AG2105" i="4"/>
  <c r="AF2105" i="4"/>
  <c r="AE2105" i="4"/>
  <c r="AD2105" i="4"/>
  <c r="AC2105" i="4"/>
  <c r="AB2105" i="4"/>
  <c r="AA2105" i="4"/>
  <c r="Z2105" i="4"/>
  <c r="Y2105" i="4"/>
  <c r="AM2105" i="4" s="1"/>
  <c r="X2105" i="4"/>
  <c r="W2105" i="4"/>
  <c r="V2105" i="4"/>
  <c r="U2105" i="4"/>
  <c r="T2105" i="4"/>
  <c r="S2105" i="4"/>
  <c r="R2105" i="4"/>
  <c r="Q2105" i="4"/>
  <c r="P2105" i="4"/>
  <c r="O2105" i="4"/>
  <c r="N2105" i="4"/>
  <c r="M2105" i="4"/>
  <c r="L2105" i="4"/>
  <c r="K2105" i="4"/>
  <c r="J2105" i="4"/>
  <c r="I2105" i="4"/>
  <c r="H2105" i="4"/>
  <c r="G2105" i="4"/>
  <c r="F2105" i="4"/>
  <c r="E2105" i="4"/>
  <c r="D2105" i="4"/>
  <c r="C2105" i="4"/>
  <c r="B2105" i="4"/>
  <c r="A2105" i="4"/>
  <c r="AM2104" i="4"/>
  <c r="AL2104" i="4"/>
  <c r="AK2104" i="4"/>
  <c r="AJ2104" i="4"/>
  <c r="AI2104" i="4"/>
  <c r="AH2104" i="4"/>
  <c r="AG2104" i="4"/>
  <c r="AF2104" i="4"/>
  <c r="AE2104" i="4"/>
  <c r="AD2104" i="4"/>
  <c r="AC2104" i="4"/>
  <c r="AB2104" i="4"/>
  <c r="AN2104" i="4" s="1"/>
  <c r="AA2104" i="4"/>
  <c r="Z2104" i="4"/>
  <c r="Y2104" i="4"/>
  <c r="X2104" i="4"/>
  <c r="W2104" i="4"/>
  <c r="V2104" i="4"/>
  <c r="U2104" i="4"/>
  <c r="T2104" i="4"/>
  <c r="S2104" i="4"/>
  <c r="R2104" i="4"/>
  <c r="Q2104" i="4"/>
  <c r="P2104" i="4"/>
  <c r="O2104" i="4"/>
  <c r="N2104" i="4"/>
  <c r="M2104" i="4"/>
  <c r="L2104" i="4"/>
  <c r="K2104" i="4"/>
  <c r="J2104" i="4"/>
  <c r="I2104" i="4"/>
  <c r="H2104" i="4"/>
  <c r="G2104" i="4"/>
  <c r="F2104" i="4"/>
  <c r="E2104" i="4"/>
  <c r="D2104" i="4"/>
  <c r="C2104" i="4"/>
  <c r="B2104" i="4"/>
  <c r="A2104" i="4"/>
  <c r="AL2103" i="4"/>
  <c r="AK2103" i="4"/>
  <c r="AJ2103" i="4"/>
  <c r="AI2103" i="4"/>
  <c r="AH2103" i="4"/>
  <c r="AG2103" i="4"/>
  <c r="AF2103" i="4"/>
  <c r="AE2103" i="4"/>
  <c r="AD2103" i="4"/>
  <c r="AC2103" i="4"/>
  <c r="AB2103" i="4"/>
  <c r="AA2103" i="4"/>
  <c r="Z2103" i="4"/>
  <c r="Y2103" i="4"/>
  <c r="AM2103" i="4" s="1"/>
  <c r="X2103" i="4"/>
  <c r="W2103" i="4"/>
  <c r="V2103" i="4"/>
  <c r="U2103" i="4"/>
  <c r="T2103" i="4"/>
  <c r="S2103" i="4"/>
  <c r="R2103" i="4"/>
  <c r="Q2103" i="4"/>
  <c r="P2103" i="4"/>
  <c r="O2103" i="4"/>
  <c r="N2103" i="4"/>
  <c r="M2103" i="4"/>
  <c r="L2103" i="4"/>
  <c r="K2103" i="4"/>
  <c r="J2103" i="4"/>
  <c r="I2103" i="4"/>
  <c r="H2103" i="4"/>
  <c r="G2103" i="4"/>
  <c r="F2103" i="4"/>
  <c r="E2103" i="4"/>
  <c r="D2103" i="4"/>
  <c r="AO2103" i="4" s="1"/>
  <c r="C2103" i="4"/>
  <c r="B2103" i="4"/>
  <c r="A2103" i="4"/>
  <c r="AN2102" i="4"/>
  <c r="AM2102" i="4"/>
  <c r="AL2102" i="4"/>
  <c r="AK2102" i="4"/>
  <c r="AJ2102" i="4"/>
  <c r="AI2102" i="4"/>
  <c r="AH2102" i="4"/>
  <c r="AG2102" i="4"/>
  <c r="AF2102" i="4"/>
  <c r="AE2102" i="4"/>
  <c r="AD2102" i="4"/>
  <c r="AC2102" i="4"/>
  <c r="AB2102" i="4"/>
  <c r="AA2102" i="4"/>
  <c r="Z2102" i="4"/>
  <c r="Y2102" i="4"/>
  <c r="X2102" i="4"/>
  <c r="W2102" i="4"/>
  <c r="V2102" i="4"/>
  <c r="U2102" i="4"/>
  <c r="T2102" i="4"/>
  <c r="S2102" i="4"/>
  <c r="R2102" i="4"/>
  <c r="Q2102" i="4"/>
  <c r="P2102" i="4"/>
  <c r="O2102" i="4"/>
  <c r="N2102" i="4"/>
  <c r="M2102" i="4"/>
  <c r="L2102" i="4"/>
  <c r="K2102" i="4"/>
  <c r="J2102" i="4"/>
  <c r="I2102" i="4"/>
  <c r="H2102" i="4"/>
  <c r="G2102" i="4"/>
  <c r="F2102" i="4"/>
  <c r="E2102" i="4"/>
  <c r="D2102" i="4"/>
  <c r="C2102" i="4"/>
  <c r="B2102" i="4"/>
  <c r="A2102" i="4"/>
  <c r="AN2101" i="4"/>
  <c r="AL2101" i="4"/>
  <c r="AK2101" i="4"/>
  <c r="AJ2101" i="4"/>
  <c r="AI2101" i="4"/>
  <c r="AH2101" i="4"/>
  <c r="AG2101" i="4"/>
  <c r="AF2101" i="4"/>
  <c r="AE2101" i="4"/>
  <c r="AD2101" i="4"/>
  <c r="AC2101" i="4"/>
  <c r="AB2101" i="4"/>
  <c r="AA2101" i="4"/>
  <c r="Z2101" i="4"/>
  <c r="Y2101" i="4"/>
  <c r="AM2101" i="4" s="1"/>
  <c r="X2101" i="4"/>
  <c r="W2101" i="4"/>
  <c r="V2101" i="4"/>
  <c r="U2101" i="4"/>
  <c r="T2101" i="4"/>
  <c r="S2101" i="4"/>
  <c r="R2101" i="4"/>
  <c r="Q2101" i="4"/>
  <c r="P2101" i="4"/>
  <c r="O2101" i="4"/>
  <c r="N2101" i="4"/>
  <c r="M2101" i="4"/>
  <c r="L2101" i="4"/>
  <c r="K2101" i="4"/>
  <c r="J2101" i="4"/>
  <c r="I2101" i="4"/>
  <c r="H2101" i="4"/>
  <c r="G2101" i="4"/>
  <c r="F2101" i="4"/>
  <c r="E2101" i="4"/>
  <c r="D2101" i="4"/>
  <c r="C2101" i="4"/>
  <c r="B2101" i="4"/>
  <c r="A2101" i="4"/>
  <c r="AM2100" i="4"/>
  <c r="AL2100" i="4"/>
  <c r="AK2100" i="4"/>
  <c r="AJ2100" i="4"/>
  <c r="AI2100" i="4"/>
  <c r="AH2100" i="4"/>
  <c r="AG2100" i="4"/>
  <c r="AF2100" i="4"/>
  <c r="AE2100" i="4"/>
  <c r="AD2100" i="4"/>
  <c r="AC2100" i="4"/>
  <c r="AB2100" i="4"/>
  <c r="AN2100" i="4" s="1"/>
  <c r="AA2100" i="4"/>
  <c r="Z2100" i="4"/>
  <c r="Y2100" i="4"/>
  <c r="X2100" i="4"/>
  <c r="W2100" i="4"/>
  <c r="V2100" i="4"/>
  <c r="U2100" i="4"/>
  <c r="T2100" i="4"/>
  <c r="S2100" i="4"/>
  <c r="R2100" i="4"/>
  <c r="Q2100" i="4"/>
  <c r="P2100" i="4"/>
  <c r="O2100" i="4"/>
  <c r="N2100" i="4"/>
  <c r="M2100" i="4"/>
  <c r="L2100" i="4"/>
  <c r="K2100" i="4"/>
  <c r="J2100" i="4"/>
  <c r="I2100" i="4"/>
  <c r="H2100" i="4"/>
  <c r="G2100" i="4"/>
  <c r="F2100" i="4"/>
  <c r="E2100" i="4"/>
  <c r="D2100" i="4"/>
  <c r="C2100" i="4"/>
  <c r="B2100" i="4"/>
  <c r="A2100" i="4"/>
  <c r="AL2099" i="4"/>
  <c r="AK2099" i="4"/>
  <c r="AJ2099" i="4"/>
  <c r="AI2099" i="4"/>
  <c r="AH2099" i="4"/>
  <c r="AG2099" i="4"/>
  <c r="AF2099" i="4"/>
  <c r="AE2099" i="4"/>
  <c r="AD2099" i="4"/>
  <c r="AC2099" i="4"/>
  <c r="AB2099" i="4"/>
  <c r="AA2099" i="4"/>
  <c r="Z2099" i="4"/>
  <c r="Y2099" i="4"/>
  <c r="AM2099" i="4" s="1"/>
  <c r="X2099" i="4"/>
  <c r="W2099" i="4"/>
  <c r="V2099" i="4"/>
  <c r="U2099" i="4"/>
  <c r="T2099" i="4"/>
  <c r="S2099" i="4"/>
  <c r="R2099" i="4"/>
  <c r="Q2099" i="4"/>
  <c r="P2099" i="4"/>
  <c r="O2099" i="4"/>
  <c r="N2099" i="4"/>
  <c r="M2099" i="4"/>
  <c r="L2099" i="4"/>
  <c r="K2099" i="4"/>
  <c r="J2099" i="4"/>
  <c r="I2099" i="4"/>
  <c r="H2099" i="4"/>
  <c r="G2099" i="4"/>
  <c r="F2099" i="4"/>
  <c r="E2099" i="4"/>
  <c r="D2099" i="4"/>
  <c r="AO2099" i="4" s="1"/>
  <c r="C2099" i="4"/>
  <c r="B2099" i="4"/>
  <c r="A2099" i="4"/>
  <c r="AN2098" i="4"/>
  <c r="AM2098" i="4"/>
  <c r="AL2098" i="4"/>
  <c r="AK2098" i="4"/>
  <c r="AJ2098" i="4"/>
  <c r="AI2098" i="4"/>
  <c r="AH2098" i="4"/>
  <c r="AG2098" i="4"/>
  <c r="AF2098" i="4"/>
  <c r="AE2098" i="4"/>
  <c r="AD2098" i="4"/>
  <c r="AC2098" i="4"/>
  <c r="AB2098" i="4"/>
  <c r="AA2098" i="4"/>
  <c r="Z2098" i="4"/>
  <c r="Y2098" i="4"/>
  <c r="X2098" i="4"/>
  <c r="W2098" i="4"/>
  <c r="V2098" i="4"/>
  <c r="U2098" i="4"/>
  <c r="T2098" i="4"/>
  <c r="S2098" i="4"/>
  <c r="R2098" i="4"/>
  <c r="Q2098" i="4"/>
  <c r="P2098" i="4"/>
  <c r="O2098" i="4"/>
  <c r="N2098" i="4"/>
  <c r="M2098" i="4"/>
  <c r="L2098" i="4"/>
  <c r="K2098" i="4"/>
  <c r="J2098" i="4"/>
  <c r="I2098" i="4"/>
  <c r="H2098" i="4"/>
  <c r="G2098" i="4"/>
  <c r="F2098" i="4"/>
  <c r="E2098" i="4"/>
  <c r="D2098" i="4"/>
  <c r="C2098" i="4"/>
  <c r="AO2098" i="4" s="1"/>
  <c r="B2098" i="4"/>
  <c r="A2098" i="4"/>
  <c r="AN2097" i="4"/>
  <c r="AL2097" i="4"/>
  <c r="AK2097" i="4"/>
  <c r="AJ2097" i="4"/>
  <c r="AI2097" i="4"/>
  <c r="AH2097" i="4"/>
  <c r="AG2097" i="4"/>
  <c r="AF2097" i="4"/>
  <c r="AE2097" i="4"/>
  <c r="AD2097" i="4"/>
  <c r="AC2097" i="4"/>
  <c r="AB2097" i="4"/>
  <c r="AA2097" i="4"/>
  <c r="Z2097" i="4"/>
  <c r="Y2097" i="4"/>
  <c r="AM2097" i="4" s="1"/>
  <c r="X2097" i="4"/>
  <c r="W2097" i="4"/>
  <c r="V2097" i="4"/>
  <c r="U2097" i="4"/>
  <c r="T2097" i="4"/>
  <c r="S2097" i="4"/>
  <c r="R2097" i="4"/>
  <c r="Q2097" i="4"/>
  <c r="P2097" i="4"/>
  <c r="O2097" i="4"/>
  <c r="N2097" i="4"/>
  <c r="M2097" i="4"/>
  <c r="L2097" i="4"/>
  <c r="K2097" i="4"/>
  <c r="J2097" i="4"/>
  <c r="I2097" i="4"/>
  <c r="H2097" i="4"/>
  <c r="G2097" i="4"/>
  <c r="F2097" i="4"/>
  <c r="E2097" i="4"/>
  <c r="D2097" i="4"/>
  <c r="AO2097" i="4" s="1"/>
  <c r="C2097" i="4"/>
  <c r="B2097" i="4"/>
  <c r="A2097" i="4"/>
  <c r="AM2096" i="4"/>
  <c r="AL2096" i="4"/>
  <c r="AK2096" i="4"/>
  <c r="AJ2096" i="4"/>
  <c r="AI2096" i="4"/>
  <c r="AH2096" i="4"/>
  <c r="AG2096" i="4"/>
  <c r="AF2096" i="4"/>
  <c r="AE2096" i="4"/>
  <c r="AD2096" i="4"/>
  <c r="AC2096" i="4"/>
  <c r="AB2096" i="4"/>
  <c r="AN2096" i="4" s="1"/>
  <c r="AA2096" i="4"/>
  <c r="Z2096" i="4"/>
  <c r="Y2096" i="4"/>
  <c r="X2096" i="4"/>
  <c r="W2096" i="4"/>
  <c r="V2096" i="4"/>
  <c r="U2096" i="4"/>
  <c r="T2096" i="4"/>
  <c r="S2096" i="4"/>
  <c r="R2096" i="4"/>
  <c r="Q2096" i="4"/>
  <c r="P2096" i="4"/>
  <c r="O2096" i="4"/>
  <c r="N2096" i="4"/>
  <c r="M2096" i="4"/>
  <c r="L2096" i="4"/>
  <c r="K2096" i="4"/>
  <c r="J2096" i="4"/>
  <c r="I2096" i="4"/>
  <c r="H2096" i="4"/>
  <c r="G2096" i="4"/>
  <c r="F2096" i="4"/>
  <c r="E2096" i="4"/>
  <c r="D2096" i="4"/>
  <c r="C2096" i="4"/>
  <c r="AO2096" i="4" s="1"/>
  <c r="B2096" i="4"/>
  <c r="A2096" i="4"/>
  <c r="AL2095" i="4"/>
  <c r="AK2095" i="4"/>
  <c r="AJ2095" i="4"/>
  <c r="AI2095" i="4"/>
  <c r="AH2095" i="4"/>
  <c r="AG2095" i="4"/>
  <c r="AF2095" i="4"/>
  <c r="AE2095" i="4"/>
  <c r="AD2095" i="4"/>
  <c r="AC2095" i="4"/>
  <c r="AB2095" i="4"/>
  <c r="AA2095" i="4"/>
  <c r="Z2095" i="4"/>
  <c r="Y2095" i="4"/>
  <c r="AM2095" i="4" s="1"/>
  <c r="X2095" i="4"/>
  <c r="W2095" i="4"/>
  <c r="V2095" i="4"/>
  <c r="U2095" i="4"/>
  <c r="T2095" i="4"/>
  <c r="S2095" i="4"/>
  <c r="R2095" i="4"/>
  <c r="Q2095" i="4"/>
  <c r="P2095" i="4"/>
  <c r="O2095" i="4"/>
  <c r="N2095" i="4"/>
  <c r="M2095" i="4"/>
  <c r="L2095" i="4"/>
  <c r="K2095" i="4"/>
  <c r="J2095" i="4"/>
  <c r="I2095" i="4"/>
  <c r="H2095" i="4"/>
  <c r="G2095" i="4"/>
  <c r="F2095" i="4"/>
  <c r="E2095" i="4"/>
  <c r="D2095" i="4"/>
  <c r="AO2095" i="4" s="1"/>
  <c r="C2095" i="4"/>
  <c r="B2095" i="4"/>
  <c r="A2095" i="4"/>
  <c r="AN2094" i="4"/>
  <c r="AM2094" i="4"/>
  <c r="AL2094" i="4"/>
  <c r="AK2094" i="4"/>
  <c r="AJ2094" i="4"/>
  <c r="AI2094" i="4"/>
  <c r="AH2094" i="4"/>
  <c r="AG2094" i="4"/>
  <c r="AF2094" i="4"/>
  <c r="AE2094" i="4"/>
  <c r="AD2094" i="4"/>
  <c r="AC2094" i="4"/>
  <c r="AB2094" i="4"/>
  <c r="AA2094" i="4"/>
  <c r="Z2094" i="4"/>
  <c r="Y2094" i="4"/>
  <c r="X2094" i="4"/>
  <c r="W2094" i="4"/>
  <c r="V2094" i="4"/>
  <c r="U2094" i="4"/>
  <c r="T2094" i="4"/>
  <c r="S2094" i="4"/>
  <c r="R2094" i="4"/>
  <c r="Q2094" i="4"/>
  <c r="P2094" i="4"/>
  <c r="O2094" i="4"/>
  <c r="N2094" i="4"/>
  <c r="M2094" i="4"/>
  <c r="L2094" i="4"/>
  <c r="K2094" i="4"/>
  <c r="J2094" i="4"/>
  <c r="I2094" i="4"/>
  <c r="H2094" i="4"/>
  <c r="G2094" i="4"/>
  <c r="F2094" i="4"/>
  <c r="E2094" i="4"/>
  <c r="D2094" i="4"/>
  <c r="C2094" i="4"/>
  <c r="B2094" i="4"/>
  <c r="A2094" i="4"/>
  <c r="AN2093" i="4"/>
  <c r="AL2093" i="4"/>
  <c r="AK2093" i="4"/>
  <c r="AJ2093" i="4"/>
  <c r="AI2093" i="4"/>
  <c r="AH2093" i="4"/>
  <c r="AG2093" i="4"/>
  <c r="AF2093" i="4"/>
  <c r="AE2093" i="4"/>
  <c r="AD2093" i="4"/>
  <c r="AC2093" i="4"/>
  <c r="AB2093" i="4"/>
  <c r="AA2093" i="4"/>
  <c r="Z2093" i="4"/>
  <c r="Y2093" i="4"/>
  <c r="AM2093" i="4" s="1"/>
  <c r="X2093" i="4"/>
  <c r="W2093" i="4"/>
  <c r="V2093" i="4"/>
  <c r="U2093" i="4"/>
  <c r="T2093" i="4"/>
  <c r="S2093" i="4"/>
  <c r="R2093" i="4"/>
  <c r="Q2093" i="4"/>
  <c r="P2093" i="4"/>
  <c r="O2093" i="4"/>
  <c r="N2093" i="4"/>
  <c r="M2093" i="4"/>
  <c r="L2093" i="4"/>
  <c r="K2093" i="4"/>
  <c r="J2093" i="4"/>
  <c r="I2093" i="4"/>
  <c r="H2093" i="4"/>
  <c r="G2093" i="4"/>
  <c r="F2093" i="4"/>
  <c r="E2093" i="4"/>
  <c r="D2093" i="4"/>
  <c r="C2093" i="4"/>
  <c r="B2093" i="4"/>
  <c r="A2093" i="4"/>
  <c r="AM2092" i="4"/>
  <c r="AL2092" i="4"/>
  <c r="AK2092" i="4"/>
  <c r="AJ2092" i="4"/>
  <c r="AI2092" i="4"/>
  <c r="AH2092" i="4"/>
  <c r="AG2092" i="4"/>
  <c r="AF2092" i="4"/>
  <c r="AE2092" i="4"/>
  <c r="AD2092" i="4"/>
  <c r="AC2092" i="4"/>
  <c r="AB2092" i="4"/>
  <c r="AN2092" i="4" s="1"/>
  <c r="AA2092" i="4"/>
  <c r="Z2092" i="4"/>
  <c r="Y2092" i="4"/>
  <c r="X2092" i="4"/>
  <c r="W2092" i="4"/>
  <c r="V2092" i="4"/>
  <c r="U2092" i="4"/>
  <c r="T2092" i="4"/>
  <c r="S2092" i="4"/>
  <c r="R2092" i="4"/>
  <c r="Q2092" i="4"/>
  <c r="P2092" i="4"/>
  <c r="O2092" i="4"/>
  <c r="N2092" i="4"/>
  <c r="M2092" i="4"/>
  <c r="L2092" i="4"/>
  <c r="K2092" i="4"/>
  <c r="J2092" i="4"/>
  <c r="I2092" i="4"/>
  <c r="H2092" i="4"/>
  <c r="G2092" i="4"/>
  <c r="F2092" i="4"/>
  <c r="E2092" i="4"/>
  <c r="D2092" i="4"/>
  <c r="C2092" i="4"/>
  <c r="B2092" i="4"/>
  <c r="A2092" i="4"/>
  <c r="AL2091" i="4"/>
  <c r="AK2091" i="4"/>
  <c r="AJ2091" i="4"/>
  <c r="AI2091" i="4"/>
  <c r="AH2091" i="4"/>
  <c r="AG2091" i="4"/>
  <c r="AF2091" i="4"/>
  <c r="AE2091" i="4"/>
  <c r="AD2091" i="4"/>
  <c r="AC2091" i="4"/>
  <c r="AB2091" i="4"/>
  <c r="AA2091" i="4"/>
  <c r="Z2091" i="4"/>
  <c r="Y2091" i="4"/>
  <c r="AM2091" i="4" s="1"/>
  <c r="X2091" i="4"/>
  <c r="W2091" i="4"/>
  <c r="V2091" i="4"/>
  <c r="U2091" i="4"/>
  <c r="T2091" i="4"/>
  <c r="S2091" i="4"/>
  <c r="R2091" i="4"/>
  <c r="Q2091" i="4"/>
  <c r="P2091" i="4"/>
  <c r="O2091" i="4"/>
  <c r="N2091" i="4"/>
  <c r="M2091" i="4"/>
  <c r="L2091" i="4"/>
  <c r="K2091" i="4"/>
  <c r="J2091" i="4"/>
  <c r="I2091" i="4"/>
  <c r="H2091" i="4"/>
  <c r="G2091" i="4"/>
  <c r="F2091" i="4"/>
  <c r="E2091" i="4"/>
  <c r="D2091" i="4"/>
  <c r="AO2091" i="4" s="1"/>
  <c r="C2091" i="4"/>
  <c r="B2091" i="4"/>
  <c r="A2091" i="4"/>
  <c r="AN2090" i="4"/>
  <c r="AM2090" i="4"/>
  <c r="AL2090" i="4"/>
  <c r="AK2090" i="4"/>
  <c r="AJ2090" i="4"/>
  <c r="AI2090" i="4"/>
  <c r="AH2090" i="4"/>
  <c r="AG2090" i="4"/>
  <c r="AF2090" i="4"/>
  <c r="AE2090" i="4"/>
  <c r="AD2090" i="4"/>
  <c r="AC2090" i="4"/>
  <c r="AB2090" i="4"/>
  <c r="AA2090" i="4"/>
  <c r="Z2090" i="4"/>
  <c r="Y2090" i="4"/>
  <c r="X2090" i="4"/>
  <c r="W2090" i="4"/>
  <c r="V2090" i="4"/>
  <c r="U2090" i="4"/>
  <c r="T2090" i="4"/>
  <c r="S2090" i="4"/>
  <c r="R2090" i="4"/>
  <c r="Q2090" i="4"/>
  <c r="P2090" i="4"/>
  <c r="O2090" i="4"/>
  <c r="N2090" i="4"/>
  <c r="M2090" i="4"/>
  <c r="L2090" i="4"/>
  <c r="K2090" i="4"/>
  <c r="J2090" i="4"/>
  <c r="I2090" i="4"/>
  <c r="H2090" i="4"/>
  <c r="G2090" i="4"/>
  <c r="F2090" i="4"/>
  <c r="E2090" i="4"/>
  <c r="D2090" i="4"/>
  <c r="C2090" i="4"/>
  <c r="B2090" i="4"/>
  <c r="A2090" i="4"/>
  <c r="AN2089" i="4"/>
  <c r="AL2089" i="4"/>
  <c r="AK2089" i="4"/>
  <c r="AJ2089" i="4"/>
  <c r="AI2089" i="4"/>
  <c r="AH2089" i="4"/>
  <c r="AG2089" i="4"/>
  <c r="AF2089" i="4"/>
  <c r="AE2089" i="4"/>
  <c r="AD2089" i="4"/>
  <c r="AC2089" i="4"/>
  <c r="AB2089" i="4"/>
  <c r="AA2089" i="4"/>
  <c r="Z2089" i="4"/>
  <c r="Y2089" i="4"/>
  <c r="AM2089" i="4" s="1"/>
  <c r="X2089" i="4"/>
  <c r="W2089" i="4"/>
  <c r="V2089" i="4"/>
  <c r="U2089" i="4"/>
  <c r="T2089" i="4"/>
  <c r="S2089" i="4"/>
  <c r="R2089" i="4"/>
  <c r="Q2089" i="4"/>
  <c r="P2089" i="4"/>
  <c r="O2089" i="4"/>
  <c r="N2089" i="4"/>
  <c r="M2089" i="4"/>
  <c r="L2089" i="4"/>
  <c r="K2089" i="4"/>
  <c r="J2089" i="4"/>
  <c r="I2089" i="4"/>
  <c r="H2089" i="4"/>
  <c r="G2089" i="4"/>
  <c r="F2089" i="4"/>
  <c r="E2089" i="4"/>
  <c r="D2089" i="4"/>
  <c r="AO2089" i="4" s="1"/>
  <c r="C2089" i="4"/>
  <c r="B2089" i="4"/>
  <c r="A2089" i="4"/>
  <c r="AM2088" i="4"/>
  <c r="AL2088" i="4"/>
  <c r="AK2088" i="4"/>
  <c r="AJ2088" i="4"/>
  <c r="AI2088" i="4"/>
  <c r="AH2088" i="4"/>
  <c r="AG2088" i="4"/>
  <c r="AF2088" i="4"/>
  <c r="AE2088" i="4"/>
  <c r="AD2088" i="4"/>
  <c r="AC2088" i="4"/>
  <c r="AB2088" i="4"/>
  <c r="AN2088" i="4" s="1"/>
  <c r="AA2088" i="4"/>
  <c r="Z2088" i="4"/>
  <c r="Y2088" i="4"/>
  <c r="X2088" i="4"/>
  <c r="W2088" i="4"/>
  <c r="V2088" i="4"/>
  <c r="U2088" i="4"/>
  <c r="T2088" i="4"/>
  <c r="S2088" i="4"/>
  <c r="R2088" i="4"/>
  <c r="Q2088" i="4"/>
  <c r="P2088" i="4"/>
  <c r="O2088" i="4"/>
  <c r="N2088" i="4"/>
  <c r="M2088" i="4"/>
  <c r="L2088" i="4"/>
  <c r="K2088" i="4"/>
  <c r="J2088" i="4"/>
  <c r="I2088" i="4"/>
  <c r="H2088" i="4"/>
  <c r="G2088" i="4"/>
  <c r="F2088" i="4"/>
  <c r="E2088" i="4"/>
  <c r="D2088" i="4"/>
  <c r="C2088" i="4"/>
  <c r="B2088" i="4"/>
  <c r="A2088" i="4"/>
  <c r="AL2087" i="4"/>
  <c r="AK2087" i="4"/>
  <c r="AJ2087" i="4"/>
  <c r="AI2087" i="4"/>
  <c r="AH2087" i="4"/>
  <c r="AG2087" i="4"/>
  <c r="AF2087" i="4"/>
  <c r="AE2087" i="4"/>
  <c r="AD2087" i="4"/>
  <c r="AC2087" i="4"/>
  <c r="AB2087" i="4"/>
  <c r="AA2087" i="4"/>
  <c r="Z2087" i="4"/>
  <c r="Y2087" i="4"/>
  <c r="AM2087" i="4" s="1"/>
  <c r="X2087" i="4"/>
  <c r="W2087" i="4"/>
  <c r="V2087" i="4"/>
  <c r="U2087" i="4"/>
  <c r="T2087" i="4"/>
  <c r="S2087" i="4"/>
  <c r="R2087" i="4"/>
  <c r="Q2087" i="4"/>
  <c r="P2087" i="4"/>
  <c r="O2087" i="4"/>
  <c r="N2087" i="4"/>
  <c r="M2087" i="4"/>
  <c r="L2087" i="4"/>
  <c r="K2087" i="4"/>
  <c r="J2087" i="4"/>
  <c r="I2087" i="4"/>
  <c r="H2087" i="4"/>
  <c r="G2087" i="4"/>
  <c r="F2087" i="4"/>
  <c r="E2087" i="4"/>
  <c r="D2087" i="4"/>
  <c r="AO2087" i="4" s="1"/>
  <c r="C2087" i="4"/>
  <c r="B2087" i="4"/>
  <c r="A2087" i="4"/>
  <c r="AN2086" i="4"/>
  <c r="AM2086" i="4"/>
  <c r="AL2086" i="4"/>
  <c r="AK2086" i="4"/>
  <c r="AJ2086" i="4"/>
  <c r="AI2086" i="4"/>
  <c r="AH2086" i="4"/>
  <c r="AG2086" i="4"/>
  <c r="AF2086" i="4"/>
  <c r="AE2086" i="4"/>
  <c r="AD2086" i="4"/>
  <c r="AC2086" i="4"/>
  <c r="AB2086" i="4"/>
  <c r="AA2086" i="4"/>
  <c r="Z2086" i="4"/>
  <c r="Y2086" i="4"/>
  <c r="X2086" i="4"/>
  <c r="W2086" i="4"/>
  <c r="V2086" i="4"/>
  <c r="U2086" i="4"/>
  <c r="T2086" i="4"/>
  <c r="S2086" i="4"/>
  <c r="R2086" i="4"/>
  <c r="Q2086" i="4"/>
  <c r="P2086" i="4"/>
  <c r="O2086" i="4"/>
  <c r="N2086" i="4"/>
  <c r="M2086" i="4"/>
  <c r="L2086" i="4"/>
  <c r="K2086" i="4"/>
  <c r="J2086" i="4"/>
  <c r="I2086" i="4"/>
  <c r="H2086" i="4"/>
  <c r="G2086" i="4"/>
  <c r="F2086" i="4"/>
  <c r="E2086" i="4"/>
  <c r="D2086" i="4"/>
  <c r="C2086" i="4"/>
  <c r="AO2086" i="4" s="1"/>
  <c r="B2086" i="4"/>
  <c r="A2086" i="4"/>
  <c r="AN2085" i="4"/>
  <c r="AL2085" i="4"/>
  <c r="AK2085" i="4"/>
  <c r="AJ2085" i="4"/>
  <c r="AI2085" i="4"/>
  <c r="AH2085" i="4"/>
  <c r="AG2085" i="4"/>
  <c r="AF2085" i="4"/>
  <c r="AE2085" i="4"/>
  <c r="AD2085" i="4"/>
  <c r="AC2085" i="4"/>
  <c r="AB2085" i="4"/>
  <c r="AA2085" i="4"/>
  <c r="Z2085" i="4"/>
  <c r="Y2085" i="4"/>
  <c r="AM2085" i="4" s="1"/>
  <c r="X2085" i="4"/>
  <c r="W2085" i="4"/>
  <c r="V2085" i="4"/>
  <c r="U2085" i="4"/>
  <c r="T2085" i="4"/>
  <c r="S2085" i="4"/>
  <c r="R2085" i="4"/>
  <c r="Q2085" i="4"/>
  <c r="P2085" i="4"/>
  <c r="O2085" i="4"/>
  <c r="N2085" i="4"/>
  <c r="M2085" i="4"/>
  <c r="L2085" i="4"/>
  <c r="K2085" i="4"/>
  <c r="J2085" i="4"/>
  <c r="I2085" i="4"/>
  <c r="H2085" i="4"/>
  <c r="G2085" i="4"/>
  <c r="F2085" i="4"/>
  <c r="E2085" i="4"/>
  <c r="D2085" i="4"/>
  <c r="C2085" i="4"/>
  <c r="B2085" i="4"/>
  <c r="A2085" i="4"/>
  <c r="AM2084" i="4"/>
  <c r="AL2084" i="4"/>
  <c r="AK2084" i="4"/>
  <c r="AJ2084" i="4"/>
  <c r="AI2084" i="4"/>
  <c r="AH2084" i="4"/>
  <c r="AG2084" i="4"/>
  <c r="AF2084" i="4"/>
  <c r="AE2084" i="4"/>
  <c r="AD2084" i="4"/>
  <c r="AC2084" i="4"/>
  <c r="AB2084" i="4"/>
  <c r="AN2084" i="4" s="1"/>
  <c r="AA2084" i="4"/>
  <c r="Z2084" i="4"/>
  <c r="Y2084" i="4"/>
  <c r="X2084" i="4"/>
  <c r="W2084" i="4"/>
  <c r="V2084" i="4"/>
  <c r="U2084" i="4"/>
  <c r="T2084" i="4"/>
  <c r="S2084" i="4"/>
  <c r="R2084" i="4"/>
  <c r="Q2084" i="4"/>
  <c r="P2084" i="4"/>
  <c r="O2084" i="4"/>
  <c r="N2084" i="4"/>
  <c r="M2084" i="4"/>
  <c r="L2084" i="4"/>
  <c r="K2084" i="4"/>
  <c r="J2084" i="4"/>
  <c r="I2084" i="4"/>
  <c r="H2084" i="4"/>
  <c r="G2084" i="4"/>
  <c r="F2084" i="4"/>
  <c r="E2084" i="4"/>
  <c r="D2084" i="4"/>
  <c r="C2084" i="4"/>
  <c r="AO2084" i="4" s="1"/>
  <c r="B2084" i="4"/>
  <c r="A2084" i="4"/>
  <c r="AL2083" i="4"/>
  <c r="AK2083" i="4"/>
  <c r="AJ2083" i="4"/>
  <c r="AI2083" i="4"/>
  <c r="AH2083" i="4"/>
  <c r="AG2083" i="4"/>
  <c r="AF2083" i="4"/>
  <c r="AE2083" i="4"/>
  <c r="AD2083" i="4"/>
  <c r="AC2083" i="4"/>
  <c r="AB2083" i="4"/>
  <c r="AA2083" i="4"/>
  <c r="Z2083" i="4"/>
  <c r="Y2083" i="4"/>
  <c r="AM2083" i="4" s="1"/>
  <c r="X2083" i="4"/>
  <c r="W2083" i="4"/>
  <c r="V2083" i="4"/>
  <c r="U2083" i="4"/>
  <c r="T2083" i="4"/>
  <c r="S2083" i="4"/>
  <c r="R2083" i="4"/>
  <c r="Q2083" i="4"/>
  <c r="P2083" i="4"/>
  <c r="O2083" i="4"/>
  <c r="N2083" i="4"/>
  <c r="M2083" i="4"/>
  <c r="L2083" i="4"/>
  <c r="K2083" i="4"/>
  <c r="J2083" i="4"/>
  <c r="I2083" i="4"/>
  <c r="H2083" i="4"/>
  <c r="G2083" i="4"/>
  <c r="F2083" i="4"/>
  <c r="E2083" i="4"/>
  <c r="D2083" i="4"/>
  <c r="AO2083" i="4" s="1"/>
  <c r="C2083" i="4"/>
  <c r="B2083" i="4"/>
  <c r="A2083" i="4"/>
  <c r="AN2082" i="4"/>
  <c r="AM2082" i="4"/>
  <c r="AL2082" i="4"/>
  <c r="AK2082" i="4"/>
  <c r="AJ2082" i="4"/>
  <c r="AI2082" i="4"/>
  <c r="AH2082" i="4"/>
  <c r="AG2082" i="4"/>
  <c r="AF2082" i="4"/>
  <c r="AE2082" i="4"/>
  <c r="AD2082" i="4"/>
  <c r="AC2082" i="4"/>
  <c r="AB2082" i="4"/>
  <c r="AA2082" i="4"/>
  <c r="Z2082" i="4"/>
  <c r="Y2082" i="4"/>
  <c r="X2082" i="4"/>
  <c r="W2082" i="4"/>
  <c r="V2082" i="4"/>
  <c r="U2082" i="4"/>
  <c r="T2082" i="4"/>
  <c r="S2082" i="4"/>
  <c r="R2082" i="4"/>
  <c r="Q2082" i="4"/>
  <c r="P2082" i="4"/>
  <c r="O2082" i="4"/>
  <c r="N2082" i="4"/>
  <c r="M2082" i="4"/>
  <c r="L2082" i="4"/>
  <c r="K2082" i="4"/>
  <c r="J2082" i="4"/>
  <c r="I2082" i="4"/>
  <c r="H2082" i="4"/>
  <c r="G2082" i="4"/>
  <c r="F2082" i="4"/>
  <c r="E2082" i="4"/>
  <c r="D2082" i="4"/>
  <c r="C2082" i="4"/>
  <c r="B2082" i="4"/>
  <c r="A2082" i="4"/>
  <c r="AN2081" i="4"/>
  <c r="AL2081" i="4"/>
  <c r="AK2081" i="4"/>
  <c r="AJ2081" i="4"/>
  <c r="AI2081" i="4"/>
  <c r="AH2081" i="4"/>
  <c r="AG2081" i="4"/>
  <c r="AF2081" i="4"/>
  <c r="AE2081" i="4"/>
  <c r="AD2081" i="4"/>
  <c r="AC2081" i="4"/>
  <c r="AB2081" i="4"/>
  <c r="AA2081" i="4"/>
  <c r="Z2081" i="4"/>
  <c r="Y2081" i="4"/>
  <c r="AM2081" i="4" s="1"/>
  <c r="X2081" i="4"/>
  <c r="W2081" i="4"/>
  <c r="V2081" i="4"/>
  <c r="U2081" i="4"/>
  <c r="T2081" i="4"/>
  <c r="S2081" i="4"/>
  <c r="R2081" i="4"/>
  <c r="Q2081" i="4"/>
  <c r="P2081" i="4"/>
  <c r="O2081" i="4"/>
  <c r="N2081" i="4"/>
  <c r="M2081" i="4"/>
  <c r="L2081" i="4"/>
  <c r="K2081" i="4"/>
  <c r="J2081" i="4"/>
  <c r="I2081" i="4"/>
  <c r="H2081" i="4"/>
  <c r="G2081" i="4"/>
  <c r="F2081" i="4"/>
  <c r="E2081" i="4"/>
  <c r="D2081" i="4"/>
  <c r="C2081" i="4"/>
  <c r="B2081" i="4"/>
  <c r="A2081" i="4"/>
  <c r="AM2080" i="4"/>
  <c r="AL2080" i="4"/>
  <c r="AK2080" i="4"/>
  <c r="AJ2080" i="4"/>
  <c r="AI2080" i="4"/>
  <c r="AH2080" i="4"/>
  <c r="AG2080" i="4"/>
  <c r="AF2080" i="4"/>
  <c r="AE2080" i="4"/>
  <c r="AD2080" i="4"/>
  <c r="AC2080" i="4"/>
  <c r="AB2080" i="4"/>
  <c r="AN2080" i="4" s="1"/>
  <c r="AA2080" i="4"/>
  <c r="Z2080" i="4"/>
  <c r="Y2080" i="4"/>
  <c r="X2080" i="4"/>
  <c r="W2080" i="4"/>
  <c r="V2080" i="4"/>
  <c r="U2080" i="4"/>
  <c r="T2080" i="4"/>
  <c r="S2080" i="4"/>
  <c r="R2080" i="4"/>
  <c r="Q2080" i="4"/>
  <c r="P2080" i="4"/>
  <c r="O2080" i="4"/>
  <c r="N2080" i="4"/>
  <c r="M2080" i="4"/>
  <c r="L2080" i="4"/>
  <c r="K2080" i="4"/>
  <c r="J2080" i="4"/>
  <c r="I2080" i="4"/>
  <c r="H2080" i="4"/>
  <c r="G2080" i="4"/>
  <c r="F2080" i="4"/>
  <c r="E2080" i="4"/>
  <c r="D2080" i="4"/>
  <c r="C2080" i="4"/>
  <c r="AO2080" i="4" s="1"/>
  <c r="B2080" i="4"/>
  <c r="A2080" i="4"/>
  <c r="AL2079" i="4"/>
  <c r="AK2079" i="4"/>
  <c r="AJ2079" i="4"/>
  <c r="AI2079" i="4"/>
  <c r="AH2079" i="4"/>
  <c r="AG2079" i="4"/>
  <c r="AF2079" i="4"/>
  <c r="AE2079" i="4"/>
  <c r="AD2079" i="4"/>
  <c r="AC2079" i="4"/>
  <c r="AB2079" i="4"/>
  <c r="AA2079" i="4"/>
  <c r="Z2079" i="4"/>
  <c r="Y2079" i="4"/>
  <c r="AM2079" i="4" s="1"/>
  <c r="X2079" i="4"/>
  <c r="W2079" i="4"/>
  <c r="V2079" i="4"/>
  <c r="U2079" i="4"/>
  <c r="T2079" i="4"/>
  <c r="S2079" i="4"/>
  <c r="R2079" i="4"/>
  <c r="Q2079" i="4"/>
  <c r="P2079" i="4"/>
  <c r="O2079" i="4"/>
  <c r="N2079" i="4"/>
  <c r="M2079" i="4"/>
  <c r="L2079" i="4"/>
  <c r="K2079" i="4"/>
  <c r="J2079" i="4"/>
  <c r="I2079" i="4"/>
  <c r="H2079" i="4"/>
  <c r="G2079" i="4"/>
  <c r="F2079" i="4"/>
  <c r="E2079" i="4"/>
  <c r="D2079" i="4"/>
  <c r="AO2079" i="4" s="1"/>
  <c r="C2079" i="4"/>
  <c r="B2079" i="4"/>
  <c r="A2079" i="4"/>
  <c r="AN2078" i="4"/>
  <c r="AM2078" i="4"/>
  <c r="AL2078" i="4"/>
  <c r="AK2078" i="4"/>
  <c r="AJ2078" i="4"/>
  <c r="AI2078" i="4"/>
  <c r="AH2078" i="4"/>
  <c r="AG2078" i="4"/>
  <c r="AF2078" i="4"/>
  <c r="AE2078" i="4"/>
  <c r="AD2078" i="4"/>
  <c r="AC2078" i="4"/>
  <c r="AB2078" i="4"/>
  <c r="AA2078" i="4"/>
  <c r="Z2078" i="4"/>
  <c r="Y2078" i="4"/>
  <c r="X2078" i="4"/>
  <c r="W2078" i="4"/>
  <c r="V2078" i="4"/>
  <c r="U2078" i="4"/>
  <c r="T2078" i="4"/>
  <c r="S2078" i="4"/>
  <c r="R2078" i="4"/>
  <c r="Q2078" i="4"/>
  <c r="P2078" i="4"/>
  <c r="O2078" i="4"/>
  <c r="N2078" i="4"/>
  <c r="M2078" i="4"/>
  <c r="L2078" i="4"/>
  <c r="K2078" i="4"/>
  <c r="J2078" i="4"/>
  <c r="I2078" i="4"/>
  <c r="H2078" i="4"/>
  <c r="G2078" i="4"/>
  <c r="F2078" i="4"/>
  <c r="E2078" i="4"/>
  <c r="D2078" i="4"/>
  <c r="C2078" i="4"/>
  <c r="B2078" i="4"/>
  <c r="A2078" i="4"/>
  <c r="AN2077" i="4"/>
  <c r="AL2077" i="4"/>
  <c r="AK2077" i="4"/>
  <c r="AJ2077" i="4"/>
  <c r="AI2077" i="4"/>
  <c r="AH2077" i="4"/>
  <c r="AG2077" i="4"/>
  <c r="AF2077" i="4"/>
  <c r="AE2077" i="4"/>
  <c r="AD2077" i="4"/>
  <c r="AC2077" i="4"/>
  <c r="AB2077" i="4"/>
  <c r="AA2077" i="4"/>
  <c r="Z2077" i="4"/>
  <c r="Y2077" i="4"/>
  <c r="AM2077" i="4" s="1"/>
  <c r="X2077" i="4"/>
  <c r="W2077" i="4"/>
  <c r="V2077" i="4"/>
  <c r="U2077" i="4"/>
  <c r="T2077" i="4"/>
  <c r="S2077" i="4"/>
  <c r="R2077" i="4"/>
  <c r="Q2077" i="4"/>
  <c r="P2077" i="4"/>
  <c r="O2077" i="4"/>
  <c r="N2077" i="4"/>
  <c r="M2077" i="4"/>
  <c r="L2077" i="4"/>
  <c r="K2077" i="4"/>
  <c r="J2077" i="4"/>
  <c r="I2077" i="4"/>
  <c r="H2077" i="4"/>
  <c r="G2077" i="4"/>
  <c r="F2077" i="4"/>
  <c r="E2077" i="4"/>
  <c r="D2077" i="4"/>
  <c r="AO2077" i="4" s="1"/>
  <c r="C2077" i="4"/>
  <c r="B2077" i="4"/>
  <c r="A2077" i="4"/>
  <c r="AM2076" i="4"/>
  <c r="AL2076" i="4"/>
  <c r="AK2076" i="4"/>
  <c r="AJ2076" i="4"/>
  <c r="AI2076" i="4"/>
  <c r="AH2076" i="4"/>
  <c r="AG2076" i="4"/>
  <c r="AF2076" i="4"/>
  <c r="AE2076" i="4"/>
  <c r="AD2076" i="4"/>
  <c r="AC2076" i="4"/>
  <c r="AB2076" i="4"/>
  <c r="AN2076" i="4" s="1"/>
  <c r="AA2076" i="4"/>
  <c r="Z2076" i="4"/>
  <c r="Y2076" i="4"/>
  <c r="X2076" i="4"/>
  <c r="W2076" i="4"/>
  <c r="V2076" i="4"/>
  <c r="U2076" i="4"/>
  <c r="T2076" i="4"/>
  <c r="S2076" i="4"/>
  <c r="R2076" i="4"/>
  <c r="Q2076" i="4"/>
  <c r="P2076" i="4"/>
  <c r="O2076" i="4"/>
  <c r="N2076" i="4"/>
  <c r="M2076" i="4"/>
  <c r="L2076" i="4"/>
  <c r="K2076" i="4"/>
  <c r="J2076" i="4"/>
  <c r="I2076" i="4"/>
  <c r="H2076" i="4"/>
  <c r="G2076" i="4"/>
  <c r="F2076" i="4"/>
  <c r="E2076" i="4"/>
  <c r="D2076" i="4"/>
  <c r="C2076" i="4"/>
  <c r="AO2076" i="4" s="1"/>
  <c r="B2076" i="4"/>
  <c r="A2076" i="4"/>
  <c r="AL2075" i="4"/>
  <c r="AK2075" i="4"/>
  <c r="AJ2075" i="4"/>
  <c r="AI2075" i="4"/>
  <c r="AH2075" i="4"/>
  <c r="AG2075" i="4"/>
  <c r="AF2075" i="4"/>
  <c r="AE2075" i="4"/>
  <c r="AD2075" i="4"/>
  <c r="AC2075" i="4"/>
  <c r="AB2075" i="4"/>
  <c r="AA2075" i="4"/>
  <c r="Z2075" i="4"/>
  <c r="Y2075" i="4"/>
  <c r="AM2075" i="4" s="1"/>
  <c r="X2075" i="4"/>
  <c r="W2075" i="4"/>
  <c r="V2075" i="4"/>
  <c r="U2075" i="4"/>
  <c r="T2075" i="4"/>
  <c r="S2075" i="4"/>
  <c r="R2075" i="4"/>
  <c r="Q2075" i="4"/>
  <c r="P2075" i="4"/>
  <c r="O2075" i="4"/>
  <c r="N2075" i="4"/>
  <c r="M2075" i="4"/>
  <c r="L2075" i="4"/>
  <c r="K2075" i="4"/>
  <c r="J2075" i="4"/>
  <c r="I2075" i="4"/>
  <c r="H2075" i="4"/>
  <c r="G2075" i="4"/>
  <c r="F2075" i="4"/>
  <c r="E2075" i="4"/>
  <c r="D2075" i="4"/>
  <c r="AO2075" i="4" s="1"/>
  <c r="C2075" i="4"/>
  <c r="B2075" i="4"/>
  <c r="A2075" i="4"/>
  <c r="AN2074" i="4"/>
  <c r="AM2074" i="4"/>
  <c r="AL2074" i="4"/>
  <c r="AK2074" i="4"/>
  <c r="AJ2074" i="4"/>
  <c r="AI2074" i="4"/>
  <c r="AH2074" i="4"/>
  <c r="AG2074" i="4"/>
  <c r="AF2074" i="4"/>
  <c r="AE2074" i="4"/>
  <c r="AD2074" i="4"/>
  <c r="AC2074" i="4"/>
  <c r="AB2074" i="4"/>
  <c r="AA2074" i="4"/>
  <c r="Z2074" i="4"/>
  <c r="Y2074" i="4"/>
  <c r="X2074" i="4"/>
  <c r="W2074" i="4"/>
  <c r="V2074" i="4"/>
  <c r="U2074" i="4"/>
  <c r="T2074" i="4"/>
  <c r="S2074" i="4"/>
  <c r="R2074" i="4"/>
  <c r="Q2074" i="4"/>
  <c r="P2074" i="4"/>
  <c r="O2074" i="4"/>
  <c r="N2074" i="4"/>
  <c r="M2074" i="4"/>
  <c r="L2074" i="4"/>
  <c r="K2074" i="4"/>
  <c r="J2074" i="4"/>
  <c r="I2074" i="4"/>
  <c r="H2074" i="4"/>
  <c r="G2074" i="4"/>
  <c r="F2074" i="4"/>
  <c r="E2074" i="4"/>
  <c r="D2074" i="4"/>
  <c r="C2074" i="4"/>
  <c r="AO2074" i="4" s="1"/>
  <c r="B2074" i="4"/>
  <c r="A2074" i="4"/>
  <c r="AN2073" i="4"/>
  <c r="AL2073" i="4"/>
  <c r="AK2073" i="4"/>
  <c r="AJ2073" i="4"/>
  <c r="AI2073" i="4"/>
  <c r="AH2073" i="4"/>
  <c r="AG2073" i="4"/>
  <c r="AF2073" i="4"/>
  <c r="AE2073" i="4"/>
  <c r="AD2073" i="4"/>
  <c r="AC2073" i="4"/>
  <c r="AB2073" i="4"/>
  <c r="AA2073" i="4"/>
  <c r="Z2073" i="4"/>
  <c r="Y2073" i="4"/>
  <c r="AM2073" i="4" s="1"/>
  <c r="X2073" i="4"/>
  <c r="W2073" i="4"/>
  <c r="V2073" i="4"/>
  <c r="U2073" i="4"/>
  <c r="T2073" i="4"/>
  <c r="S2073" i="4"/>
  <c r="R2073" i="4"/>
  <c r="Q2073" i="4"/>
  <c r="P2073" i="4"/>
  <c r="O2073" i="4"/>
  <c r="N2073" i="4"/>
  <c r="M2073" i="4"/>
  <c r="L2073" i="4"/>
  <c r="K2073" i="4"/>
  <c r="J2073" i="4"/>
  <c r="I2073" i="4"/>
  <c r="H2073" i="4"/>
  <c r="G2073" i="4"/>
  <c r="F2073" i="4"/>
  <c r="E2073" i="4"/>
  <c r="D2073" i="4"/>
  <c r="C2073" i="4"/>
  <c r="B2073" i="4"/>
  <c r="A2073" i="4"/>
  <c r="AM2072" i="4"/>
  <c r="AL2072" i="4"/>
  <c r="AK2072" i="4"/>
  <c r="AJ2072" i="4"/>
  <c r="AI2072" i="4"/>
  <c r="AH2072" i="4"/>
  <c r="AG2072" i="4"/>
  <c r="AF2072" i="4"/>
  <c r="AE2072" i="4"/>
  <c r="AD2072" i="4"/>
  <c r="AC2072" i="4"/>
  <c r="AB2072" i="4"/>
  <c r="AN2072" i="4" s="1"/>
  <c r="AA2072" i="4"/>
  <c r="Z2072" i="4"/>
  <c r="Y2072" i="4"/>
  <c r="X2072" i="4"/>
  <c r="W2072" i="4"/>
  <c r="V2072" i="4"/>
  <c r="U2072" i="4"/>
  <c r="T2072" i="4"/>
  <c r="S2072" i="4"/>
  <c r="R2072" i="4"/>
  <c r="Q2072" i="4"/>
  <c r="P2072" i="4"/>
  <c r="O2072" i="4"/>
  <c r="N2072" i="4"/>
  <c r="M2072" i="4"/>
  <c r="L2072" i="4"/>
  <c r="K2072" i="4"/>
  <c r="J2072" i="4"/>
  <c r="I2072" i="4"/>
  <c r="H2072" i="4"/>
  <c r="G2072" i="4"/>
  <c r="F2072" i="4"/>
  <c r="E2072" i="4"/>
  <c r="D2072" i="4"/>
  <c r="C2072" i="4"/>
  <c r="B2072" i="4"/>
  <c r="A2072" i="4"/>
  <c r="AL2071" i="4"/>
  <c r="AK2071" i="4"/>
  <c r="AJ2071" i="4"/>
  <c r="AI2071" i="4"/>
  <c r="AH2071" i="4"/>
  <c r="AG2071" i="4"/>
  <c r="AF2071" i="4"/>
  <c r="AE2071" i="4"/>
  <c r="AD2071" i="4"/>
  <c r="AC2071" i="4"/>
  <c r="AB2071" i="4"/>
  <c r="AA2071" i="4"/>
  <c r="Z2071" i="4"/>
  <c r="Y2071" i="4"/>
  <c r="AM2071" i="4" s="1"/>
  <c r="X2071" i="4"/>
  <c r="W2071" i="4"/>
  <c r="V2071" i="4"/>
  <c r="U2071" i="4"/>
  <c r="T2071" i="4"/>
  <c r="S2071" i="4"/>
  <c r="R2071" i="4"/>
  <c r="Q2071" i="4"/>
  <c r="P2071" i="4"/>
  <c r="O2071" i="4"/>
  <c r="N2071" i="4"/>
  <c r="M2071" i="4"/>
  <c r="L2071" i="4"/>
  <c r="K2071" i="4"/>
  <c r="J2071" i="4"/>
  <c r="I2071" i="4"/>
  <c r="H2071" i="4"/>
  <c r="G2071" i="4"/>
  <c r="F2071" i="4"/>
  <c r="E2071" i="4"/>
  <c r="D2071" i="4"/>
  <c r="AO2071" i="4" s="1"/>
  <c r="C2071" i="4"/>
  <c r="B2071" i="4"/>
  <c r="A2071" i="4"/>
  <c r="AN2070" i="4"/>
  <c r="AM2070" i="4"/>
  <c r="AL2070" i="4"/>
  <c r="AK2070" i="4"/>
  <c r="AJ2070" i="4"/>
  <c r="AI2070" i="4"/>
  <c r="AH2070" i="4"/>
  <c r="AG2070" i="4"/>
  <c r="AF2070" i="4"/>
  <c r="AE2070" i="4"/>
  <c r="AD2070" i="4"/>
  <c r="AC2070" i="4"/>
  <c r="AB2070" i="4"/>
  <c r="AA2070" i="4"/>
  <c r="Z2070" i="4"/>
  <c r="Y2070" i="4"/>
  <c r="X2070" i="4"/>
  <c r="W2070" i="4"/>
  <c r="V2070" i="4"/>
  <c r="U2070" i="4"/>
  <c r="T2070" i="4"/>
  <c r="S2070" i="4"/>
  <c r="R2070" i="4"/>
  <c r="Q2070" i="4"/>
  <c r="P2070" i="4"/>
  <c r="O2070" i="4"/>
  <c r="N2070" i="4"/>
  <c r="M2070" i="4"/>
  <c r="L2070" i="4"/>
  <c r="K2070" i="4"/>
  <c r="J2070" i="4"/>
  <c r="I2070" i="4"/>
  <c r="H2070" i="4"/>
  <c r="G2070" i="4"/>
  <c r="F2070" i="4"/>
  <c r="E2070" i="4"/>
  <c r="D2070" i="4"/>
  <c r="C2070" i="4"/>
  <c r="B2070" i="4"/>
  <c r="A2070" i="4"/>
  <c r="AN2069" i="4"/>
  <c r="AL2069" i="4"/>
  <c r="AK2069" i="4"/>
  <c r="AJ2069" i="4"/>
  <c r="AI2069" i="4"/>
  <c r="AH2069" i="4"/>
  <c r="AG2069" i="4"/>
  <c r="AF2069" i="4"/>
  <c r="AE2069" i="4"/>
  <c r="AD2069" i="4"/>
  <c r="AC2069" i="4"/>
  <c r="AB2069" i="4"/>
  <c r="AA2069" i="4"/>
  <c r="Z2069" i="4"/>
  <c r="Y2069" i="4"/>
  <c r="AM2069" i="4" s="1"/>
  <c r="X2069" i="4"/>
  <c r="W2069" i="4"/>
  <c r="V2069" i="4"/>
  <c r="U2069" i="4"/>
  <c r="T2069" i="4"/>
  <c r="S2069" i="4"/>
  <c r="R2069" i="4"/>
  <c r="Q2069" i="4"/>
  <c r="P2069" i="4"/>
  <c r="O2069" i="4"/>
  <c r="N2069" i="4"/>
  <c r="M2069" i="4"/>
  <c r="L2069" i="4"/>
  <c r="K2069" i="4"/>
  <c r="J2069" i="4"/>
  <c r="I2069" i="4"/>
  <c r="H2069" i="4"/>
  <c r="G2069" i="4"/>
  <c r="F2069" i="4"/>
  <c r="E2069" i="4"/>
  <c r="D2069" i="4"/>
  <c r="C2069" i="4"/>
  <c r="B2069" i="4"/>
  <c r="A2069" i="4"/>
  <c r="AM2068" i="4"/>
  <c r="AL2068" i="4"/>
  <c r="AK2068" i="4"/>
  <c r="AJ2068" i="4"/>
  <c r="AI2068" i="4"/>
  <c r="AH2068" i="4"/>
  <c r="AG2068" i="4"/>
  <c r="AF2068" i="4"/>
  <c r="AE2068" i="4"/>
  <c r="AD2068" i="4"/>
  <c r="AC2068" i="4"/>
  <c r="AB2068" i="4"/>
  <c r="AN2068" i="4" s="1"/>
  <c r="AA2068" i="4"/>
  <c r="Z2068" i="4"/>
  <c r="Y2068" i="4"/>
  <c r="X2068" i="4"/>
  <c r="W2068" i="4"/>
  <c r="V2068" i="4"/>
  <c r="U2068" i="4"/>
  <c r="T2068" i="4"/>
  <c r="S2068" i="4"/>
  <c r="R2068" i="4"/>
  <c r="Q2068" i="4"/>
  <c r="P2068" i="4"/>
  <c r="O2068" i="4"/>
  <c r="N2068" i="4"/>
  <c r="M2068" i="4"/>
  <c r="L2068" i="4"/>
  <c r="K2068" i="4"/>
  <c r="J2068" i="4"/>
  <c r="I2068" i="4"/>
  <c r="H2068" i="4"/>
  <c r="G2068" i="4"/>
  <c r="F2068" i="4"/>
  <c r="E2068" i="4"/>
  <c r="D2068" i="4"/>
  <c r="C2068" i="4"/>
  <c r="B2068" i="4"/>
  <c r="A2068" i="4"/>
  <c r="AL2067" i="4"/>
  <c r="AK2067" i="4"/>
  <c r="AJ2067" i="4"/>
  <c r="AI2067" i="4"/>
  <c r="AH2067" i="4"/>
  <c r="AG2067" i="4"/>
  <c r="AF2067" i="4"/>
  <c r="AE2067" i="4"/>
  <c r="AD2067" i="4"/>
  <c r="AC2067" i="4"/>
  <c r="AB2067" i="4"/>
  <c r="AA2067" i="4"/>
  <c r="Z2067" i="4"/>
  <c r="Y2067" i="4"/>
  <c r="AM2067" i="4" s="1"/>
  <c r="X2067" i="4"/>
  <c r="W2067" i="4"/>
  <c r="V2067" i="4"/>
  <c r="U2067" i="4"/>
  <c r="T2067" i="4"/>
  <c r="S2067" i="4"/>
  <c r="R2067" i="4"/>
  <c r="Q2067" i="4"/>
  <c r="P2067" i="4"/>
  <c r="O2067" i="4"/>
  <c r="N2067" i="4"/>
  <c r="M2067" i="4"/>
  <c r="L2067" i="4"/>
  <c r="K2067" i="4"/>
  <c r="J2067" i="4"/>
  <c r="I2067" i="4"/>
  <c r="H2067" i="4"/>
  <c r="G2067" i="4"/>
  <c r="F2067" i="4"/>
  <c r="E2067" i="4"/>
  <c r="D2067" i="4"/>
  <c r="AO2067" i="4" s="1"/>
  <c r="C2067" i="4"/>
  <c r="B2067" i="4"/>
  <c r="A2067" i="4"/>
  <c r="AN2066" i="4"/>
  <c r="AM2066" i="4"/>
  <c r="AL2066" i="4"/>
  <c r="AK2066" i="4"/>
  <c r="AJ2066" i="4"/>
  <c r="AI2066" i="4"/>
  <c r="AH2066" i="4"/>
  <c r="AG2066" i="4"/>
  <c r="AF2066" i="4"/>
  <c r="AE2066" i="4"/>
  <c r="AD2066" i="4"/>
  <c r="AC2066" i="4"/>
  <c r="AB2066" i="4"/>
  <c r="AA2066" i="4"/>
  <c r="Z2066" i="4"/>
  <c r="Y2066" i="4"/>
  <c r="X2066" i="4"/>
  <c r="W2066" i="4"/>
  <c r="V2066" i="4"/>
  <c r="U2066" i="4"/>
  <c r="T2066" i="4"/>
  <c r="S2066" i="4"/>
  <c r="R2066" i="4"/>
  <c r="Q2066" i="4"/>
  <c r="P2066" i="4"/>
  <c r="O2066" i="4"/>
  <c r="N2066" i="4"/>
  <c r="M2066" i="4"/>
  <c r="L2066" i="4"/>
  <c r="K2066" i="4"/>
  <c r="J2066" i="4"/>
  <c r="I2066" i="4"/>
  <c r="H2066" i="4"/>
  <c r="G2066" i="4"/>
  <c r="F2066" i="4"/>
  <c r="E2066" i="4"/>
  <c r="D2066" i="4"/>
  <c r="C2066" i="4"/>
  <c r="AO2066" i="4" s="1"/>
  <c r="B2066" i="4"/>
  <c r="A2066" i="4"/>
  <c r="AN2065" i="4"/>
  <c r="AL2065" i="4"/>
  <c r="AK2065" i="4"/>
  <c r="AJ2065" i="4"/>
  <c r="AI2065" i="4"/>
  <c r="AH2065" i="4"/>
  <c r="AG2065" i="4"/>
  <c r="AF2065" i="4"/>
  <c r="AE2065" i="4"/>
  <c r="AD2065" i="4"/>
  <c r="AC2065" i="4"/>
  <c r="AB2065" i="4"/>
  <c r="AA2065" i="4"/>
  <c r="Z2065" i="4"/>
  <c r="Y2065" i="4"/>
  <c r="AM2065" i="4" s="1"/>
  <c r="X2065" i="4"/>
  <c r="W2065" i="4"/>
  <c r="V2065" i="4"/>
  <c r="U2065" i="4"/>
  <c r="T2065" i="4"/>
  <c r="S2065" i="4"/>
  <c r="R2065" i="4"/>
  <c r="Q2065" i="4"/>
  <c r="P2065" i="4"/>
  <c r="O2065" i="4"/>
  <c r="N2065" i="4"/>
  <c r="M2065" i="4"/>
  <c r="L2065" i="4"/>
  <c r="K2065" i="4"/>
  <c r="J2065" i="4"/>
  <c r="I2065" i="4"/>
  <c r="H2065" i="4"/>
  <c r="G2065" i="4"/>
  <c r="F2065" i="4"/>
  <c r="E2065" i="4"/>
  <c r="D2065" i="4"/>
  <c r="AO2065" i="4" s="1"/>
  <c r="C2065" i="4"/>
  <c r="B2065" i="4"/>
  <c r="A2065" i="4"/>
  <c r="AM2064" i="4"/>
  <c r="AL2064" i="4"/>
  <c r="AK2064" i="4"/>
  <c r="AJ2064" i="4"/>
  <c r="AI2064" i="4"/>
  <c r="AH2064" i="4"/>
  <c r="AG2064" i="4"/>
  <c r="AF2064" i="4"/>
  <c r="AE2064" i="4"/>
  <c r="AD2064" i="4"/>
  <c r="AC2064" i="4"/>
  <c r="AB2064" i="4"/>
  <c r="AN2064" i="4" s="1"/>
  <c r="AA2064" i="4"/>
  <c r="Z2064" i="4"/>
  <c r="Y2064" i="4"/>
  <c r="X2064" i="4"/>
  <c r="W2064" i="4"/>
  <c r="V2064" i="4"/>
  <c r="U2064" i="4"/>
  <c r="T2064" i="4"/>
  <c r="S2064" i="4"/>
  <c r="R2064" i="4"/>
  <c r="Q2064" i="4"/>
  <c r="P2064" i="4"/>
  <c r="O2064" i="4"/>
  <c r="N2064" i="4"/>
  <c r="M2064" i="4"/>
  <c r="L2064" i="4"/>
  <c r="K2064" i="4"/>
  <c r="J2064" i="4"/>
  <c r="I2064" i="4"/>
  <c r="H2064" i="4"/>
  <c r="G2064" i="4"/>
  <c r="F2064" i="4"/>
  <c r="E2064" i="4"/>
  <c r="D2064" i="4"/>
  <c r="C2064" i="4"/>
  <c r="AO2064" i="4" s="1"/>
  <c r="B2064" i="4"/>
  <c r="A2064" i="4"/>
  <c r="AL2063" i="4"/>
  <c r="AK2063" i="4"/>
  <c r="AJ2063" i="4"/>
  <c r="AI2063" i="4"/>
  <c r="AH2063" i="4"/>
  <c r="AG2063" i="4"/>
  <c r="AF2063" i="4"/>
  <c r="AE2063" i="4"/>
  <c r="AD2063" i="4"/>
  <c r="AC2063" i="4"/>
  <c r="AB2063" i="4"/>
  <c r="AA2063" i="4"/>
  <c r="Z2063" i="4"/>
  <c r="Y2063" i="4"/>
  <c r="AM2063" i="4" s="1"/>
  <c r="X2063" i="4"/>
  <c r="W2063" i="4"/>
  <c r="V2063" i="4"/>
  <c r="U2063" i="4"/>
  <c r="T2063" i="4"/>
  <c r="S2063" i="4"/>
  <c r="R2063" i="4"/>
  <c r="Q2063" i="4"/>
  <c r="P2063" i="4"/>
  <c r="O2063" i="4"/>
  <c r="N2063" i="4"/>
  <c r="M2063" i="4"/>
  <c r="L2063" i="4"/>
  <c r="K2063" i="4"/>
  <c r="J2063" i="4"/>
  <c r="I2063" i="4"/>
  <c r="H2063" i="4"/>
  <c r="G2063" i="4"/>
  <c r="F2063" i="4"/>
  <c r="E2063" i="4"/>
  <c r="D2063" i="4"/>
  <c r="AO2063" i="4" s="1"/>
  <c r="C2063" i="4"/>
  <c r="B2063" i="4"/>
  <c r="A2063" i="4"/>
  <c r="AN2062" i="4"/>
  <c r="AM2062" i="4"/>
  <c r="AL2062" i="4"/>
  <c r="AK2062" i="4"/>
  <c r="AJ2062" i="4"/>
  <c r="AI2062" i="4"/>
  <c r="AH2062" i="4"/>
  <c r="AG2062" i="4"/>
  <c r="AF2062" i="4"/>
  <c r="AE2062" i="4"/>
  <c r="AD2062" i="4"/>
  <c r="AC2062" i="4"/>
  <c r="AB2062" i="4"/>
  <c r="AA2062" i="4"/>
  <c r="Z2062" i="4"/>
  <c r="Y2062" i="4"/>
  <c r="X2062" i="4"/>
  <c r="W2062" i="4"/>
  <c r="V2062" i="4"/>
  <c r="U2062" i="4"/>
  <c r="T2062" i="4"/>
  <c r="S2062" i="4"/>
  <c r="R2062" i="4"/>
  <c r="Q2062" i="4"/>
  <c r="P2062" i="4"/>
  <c r="O2062" i="4"/>
  <c r="N2062" i="4"/>
  <c r="M2062" i="4"/>
  <c r="L2062" i="4"/>
  <c r="K2062" i="4"/>
  <c r="J2062" i="4"/>
  <c r="I2062" i="4"/>
  <c r="H2062" i="4"/>
  <c r="G2062" i="4"/>
  <c r="F2062" i="4"/>
  <c r="E2062" i="4"/>
  <c r="D2062" i="4"/>
  <c r="C2062" i="4"/>
  <c r="B2062" i="4"/>
  <c r="A2062" i="4"/>
  <c r="AN2061" i="4"/>
  <c r="AK2061" i="4"/>
  <c r="AJ2061" i="4"/>
  <c r="AI2061" i="4"/>
  <c r="AH2061" i="4"/>
  <c r="AG2061" i="4"/>
  <c r="AF2061" i="4"/>
  <c r="AE2061" i="4"/>
  <c r="AD2061" i="4"/>
  <c r="AC2061" i="4"/>
  <c r="AB2061" i="4"/>
  <c r="AA2061" i="4"/>
  <c r="Z2061" i="4"/>
  <c r="Y2061" i="4"/>
  <c r="AM2061" i="4" s="1"/>
  <c r="X2061" i="4"/>
  <c r="W2061" i="4"/>
  <c r="V2061" i="4"/>
  <c r="U2061" i="4"/>
  <c r="T2061" i="4"/>
  <c r="S2061" i="4"/>
  <c r="R2061" i="4"/>
  <c r="Q2061" i="4"/>
  <c r="P2061" i="4"/>
  <c r="O2061" i="4"/>
  <c r="N2061" i="4"/>
  <c r="M2061" i="4"/>
  <c r="L2061" i="4"/>
  <c r="K2061" i="4"/>
  <c r="J2061" i="4"/>
  <c r="I2061" i="4"/>
  <c r="H2061" i="4"/>
  <c r="G2061" i="4"/>
  <c r="F2061" i="4"/>
  <c r="E2061" i="4"/>
  <c r="D2061" i="4"/>
  <c r="C2061" i="4"/>
  <c r="B2061" i="4"/>
  <c r="A2061" i="4"/>
  <c r="AM2060" i="4"/>
  <c r="AL2060" i="4"/>
  <c r="AK2060" i="4"/>
  <c r="AJ2060" i="4"/>
  <c r="AI2060" i="4"/>
  <c r="AH2060" i="4"/>
  <c r="AG2060" i="4"/>
  <c r="AF2060" i="4"/>
  <c r="AE2060" i="4"/>
  <c r="AD2060" i="4"/>
  <c r="AC2060" i="4"/>
  <c r="AB2060" i="4"/>
  <c r="AN2060" i="4" s="1"/>
  <c r="AA2060" i="4"/>
  <c r="Z2060" i="4"/>
  <c r="Y2060" i="4"/>
  <c r="X2060" i="4"/>
  <c r="W2060" i="4"/>
  <c r="V2060" i="4"/>
  <c r="U2060" i="4"/>
  <c r="T2060" i="4"/>
  <c r="S2060" i="4"/>
  <c r="R2060" i="4"/>
  <c r="Q2060" i="4"/>
  <c r="P2060" i="4"/>
  <c r="O2060" i="4"/>
  <c r="N2060" i="4"/>
  <c r="M2060" i="4"/>
  <c r="L2060" i="4"/>
  <c r="K2060" i="4"/>
  <c r="J2060" i="4"/>
  <c r="I2060" i="4"/>
  <c r="H2060" i="4"/>
  <c r="G2060" i="4"/>
  <c r="F2060" i="4"/>
  <c r="E2060" i="4"/>
  <c r="D2060" i="4"/>
  <c r="C2060" i="4"/>
  <c r="AO2060" i="4" s="1"/>
  <c r="B2060" i="4"/>
  <c r="A2060" i="4"/>
  <c r="AL2059" i="4"/>
  <c r="AK2059" i="4"/>
  <c r="AJ2059" i="4"/>
  <c r="AI2059" i="4"/>
  <c r="AH2059" i="4"/>
  <c r="AG2059" i="4"/>
  <c r="AF2059" i="4"/>
  <c r="AE2059" i="4"/>
  <c r="AD2059" i="4"/>
  <c r="AC2059" i="4"/>
  <c r="AB2059" i="4"/>
  <c r="AA2059" i="4"/>
  <c r="Z2059" i="4"/>
  <c r="Y2059" i="4"/>
  <c r="AM2059" i="4" s="1"/>
  <c r="X2059" i="4"/>
  <c r="W2059" i="4"/>
  <c r="V2059" i="4"/>
  <c r="U2059" i="4"/>
  <c r="T2059" i="4"/>
  <c r="S2059" i="4"/>
  <c r="R2059" i="4"/>
  <c r="Q2059" i="4"/>
  <c r="P2059" i="4"/>
  <c r="O2059" i="4"/>
  <c r="N2059" i="4"/>
  <c r="M2059" i="4"/>
  <c r="L2059" i="4"/>
  <c r="K2059" i="4"/>
  <c r="J2059" i="4"/>
  <c r="I2059" i="4"/>
  <c r="H2059" i="4"/>
  <c r="G2059" i="4"/>
  <c r="F2059" i="4"/>
  <c r="E2059" i="4"/>
  <c r="D2059" i="4"/>
  <c r="AO2059" i="4" s="1"/>
  <c r="C2059" i="4"/>
  <c r="B2059" i="4"/>
  <c r="A2059" i="4"/>
  <c r="AN2058" i="4"/>
  <c r="AM2058" i="4"/>
  <c r="AL2058" i="4"/>
  <c r="AK2058" i="4"/>
  <c r="AJ2058" i="4"/>
  <c r="AI2058" i="4"/>
  <c r="AH2058" i="4"/>
  <c r="AG2058" i="4"/>
  <c r="AF2058" i="4"/>
  <c r="AE2058" i="4"/>
  <c r="AD2058" i="4"/>
  <c r="AC2058" i="4"/>
  <c r="AB2058" i="4"/>
  <c r="AA2058" i="4"/>
  <c r="Z2058" i="4"/>
  <c r="Y2058" i="4"/>
  <c r="X2058" i="4"/>
  <c r="W2058" i="4"/>
  <c r="V2058" i="4"/>
  <c r="U2058" i="4"/>
  <c r="T2058" i="4"/>
  <c r="S2058" i="4"/>
  <c r="R2058" i="4"/>
  <c r="Q2058" i="4"/>
  <c r="P2058" i="4"/>
  <c r="O2058" i="4"/>
  <c r="N2058" i="4"/>
  <c r="M2058" i="4"/>
  <c r="L2058" i="4"/>
  <c r="K2058" i="4"/>
  <c r="J2058" i="4"/>
  <c r="I2058" i="4"/>
  <c r="H2058" i="4"/>
  <c r="G2058" i="4"/>
  <c r="F2058" i="4"/>
  <c r="E2058" i="4"/>
  <c r="D2058" i="4"/>
  <c r="C2058" i="4"/>
  <c r="B2058" i="4"/>
  <c r="A2058" i="4"/>
  <c r="AN2057" i="4"/>
  <c r="AK2057" i="4"/>
  <c r="AJ2057" i="4"/>
  <c r="AI2057" i="4"/>
  <c r="AH2057" i="4"/>
  <c r="AG2057" i="4"/>
  <c r="AF2057" i="4"/>
  <c r="AE2057" i="4"/>
  <c r="AD2057" i="4"/>
  <c r="AC2057" i="4"/>
  <c r="AB2057" i="4"/>
  <c r="AA2057" i="4"/>
  <c r="Z2057" i="4"/>
  <c r="Y2057" i="4"/>
  <c r="AM2057" i="4" s="1"/>
  <c r="X2057" i="4"/>
  <c r="W2057" i="4"/>
  <c r="V2057" i="4"/>
  <c r="U2057" i="4"/>
  <c r="T2057" i="4"/>
  <c r="S2057" i="4"/>
  <c r="R2057" i="4"/>
  <c r="Q2057" i="4"/>
  <c r="P2057" i="4"/>
  <c r="O2057" i="4"/>
  <c r="N2057" i="4"/>
  <c r="M2057" i="4"/>
  <c r="L2057" i="4"/>
  <c r="K2057" i="4"/>
  <c r="J2057" i="4"/>
  <c r="I2057" i="4"/>
  <c r="H2057" i="4"/>
  <c r="G2057" i="4"/>
  <c r="F2057" i="4"/>
  <c r="E2057" i="4"/>
  <c r="D2057" i="4"/>
  <c r="AO2057" i="4" s="1"/>
  <c r="C2057" i="4"/>
  <c r="B2057" i="4"/>
  <c r="A2057" i="4"/>
  <c r="AM2056" i="4"/>
  <c r="AL2056" i="4"/>
  <c r="AK2056" i="4"/>
  <c r="AJ2056" i="4"/>
  <c r="AI2056" i="4"/>
  <c r="AH2056" i="4"/>
  <c r="AG2056" i="4"/>
  <c r="AF2056" i="4"/>
  <c r="AE2056" i="4"/>
  <c r="AD2056" i="4"/>
  <c r="AC2056" i="4"/>
  <c r="AB2056" i="4"/>
  <c r="AN2056" i="4" s="1"/>
  <c r="AA2056" i="4"/>
  <c r="Z2056" i="4"/>
  <c r="Y2056" i="4"/>
  <c r="X2056" i="4"/>
  <c r="W2056" i="4"/>
  <c r="V2056" i="4"/>
  <c r="U2056" i="4"/>
  <c r="T2056" i="4"/>
  <c r="S2056" i="4"/>
  <c r="R2056" i="4"/>
  <c r="Q2056" i="4"/>
  <c r="P2056" i="4"/>
  <c r="O2056" i="4"/>
  <c r="N2056" i="4"/>
  <c r="M2056" i="4"/>
  <c r="L2056" i="4"/>
  <c r="K2056" i="4"/>
  <c r="J2056" i="4"/>
  <c r="I2056" i="4"/>
  <c r="H2056" i="4"/>
  <c r="G2056" i="4"/>
  <c r="F2056" i="4"/>
  <c r="E2056" i="4"/>
  <c r="D2056" i="4"/>
  <c r="C2056" i="4"/>
  <c r="B2056" i="4"/>
  <c r="A2056" i="4"/>
  <c r="AL2055" i="4"/>
  <c r="AK2055" i="4"/>
  <c r="AJ2055" i="4"/>
  <c r="AI2055" i="4"/>
  <c r="AH2055" i="4"/>
  <c r="AG2055" i="4"/>
  <c r="AF2055" i="4"/>
  <c r="AE2055" i="4"/>
  <c r="AD2055" i="4"/>
  <c r="AC2055" i="4"/>
  <c r="AB2055" i="4"/>
  <c r="AA2055" i="4"/>
  <c r="Z2055" i="4"/>
  <c r="Y2055" i="4"/>
  <c r="AM2055" i="4" s="1"/>
  <c r="X2055" i="4"/>
  <c r="W2055" i="4"/>
  <c r="V2055" i="4"/>
  <c r="U2055" i="4"/>
  <c r="T2055" i="4"/>
  <c r="S2055" i="4"/>
  <c r="R2055" i="4"/>
  <c r="Q2055" i="4"/>
  <c r="P2055" i="4"/>
  <c r="O2055" i="4"/>
  <c r="N2055" i="4"/>
  <c r="M2055" i="4"/>
  <c r="L2055" i="4"/>
  <c r="K2055" i="4"/>
  <c r="J2055" i="4"/>
  <c r="I2055" i="4"/>
  <c r="H2055" i="4"/>
  <c r="G2055" i="4"/>
  <c r="F2055" i="4"/>
  <c r="E2055" i="4"/>
  <c r="D2055" i="4"/>
  <c r="AO2055" i="4" s="1"/>
  <c r="C2055" i="4"/>
  <c r="B2055" i="4"/>
  <c r="A2055" i="4"/>
  <c r="AN2054" i="4"/>
  <c r="AM2054" i="4"/>
  <c r="AL2054" i="4"/>
  <c r="AK2054" i="4"/>
  <c r="AJ2054" i="4"/>
  <c r="AI2054" i="4"/>
  <c r="AH2054" i="4"/>
  <c r="AG2054" i="4"/>
  <c r="AF2054" i="4"/>
  <c r="AE2054" i="4"/>
  <c r="AD2054" i="4"/>
  <c r="AC2054" i="4"/>
  <c r="AB2054" i="4"/>
  <c r="AA2054" i="4"/>
  <c r="Z2054" i="4"/>
  <c r="Y2054" i="4"/>
  <c r="X2054" i="4"/>
  <c r="W2054" i="4"/>
  <c r="V2054" i="4"/>
  <c r="U2054" i="4"/>
  <c r="T2054" i="4"/>
  <c r="S2054" i="4"/>
  <c r="R2054" i="4"/>
  <c r="Q2054" i="4"/>
  <c r="P2054" i="4"/>
  <c r="O2054" i="4"/>
  <c r="N2054" i="4"/>
  <c r="M2054" i="4"/>
  <c r="L2054" i="4"/>
  <c r="K2054" i="4"/>
  <c r="J2054" i="4"/>
  <c r="I2054" i="4"/>
  <c r="H2054" i="4"/>
  <c r="G2054" i="4"/>
  <c r="F2054" i="4"/>
  <c r="E2054" i="4"/>
  <c r="D2054" i="4"/>
  <c r="C2054" i="4"/>
  <c r="B2054" i="4"/>
  <c r="A2054" i="4"/>
  <c r="AN2053" i="4"/>
  <c r="AK2053" i="4"/>
  <c r="AJ2053" i="4"/>
  <c r="AI2053" i="4"/>
  <c r="AH2053" i="4"/>
  <c r="AG2053" i="4"/>
  <c r="AF2053" i="4"/>
  <c r="AE2053" i="4"/>
  <c r="AD2053" i="4"/>
  <c r="AC2053" i="4"/>
  <c r="AB2053" i="4"/>
  <c r="AA2053" i="4"/>
  <c r="Z2053" i="4"/>
  <c r="Y2053" i="4"/>
  <c r="AM2053" i="4" s="1"/>
  <c r="X2053" i="4"/>
  <c r="W2053" i="4"/>
  <c r="V2053" i="4"/>
  <c r="U2053" i="4"/>
  <c r="T2053" i="4"/>
  <c r="S2053" i="4"/>
  <c r="R2053" i="4"/>
  <c r="Q2053" i="4"/>
  <c r="P2053" i="4"/>
  <c r="O2053" i="4"/>
  <c r="N2053" i="4"/>
  <c r="M2053" i="4"/>
  <c r="L2053" i="4"/>
  <c r="K2053" i="4"/>
  <c r="J2053" i="4"/>
  <c r="I2053" i="4"/>
  <c r="H2053" i="4"/>
  <c r="G2053" i="4"/>
  <c r="F2053" i="4"/>
  <c r="E2053" i="4"/>
  <c r="D2053" i="4"/>
  <c r="C2053" i="4"/>
  <c r="B2053" i="4"/>
  <c r="A2053" i="4"/>
  <c r="AM2052" i="4"/>
  <c r="AL2052" i="4"/>
  <c r="AK2052" i="4"/>
  <c r="AJ2052" i="4"/>
  <c r="AI2052" i="4"/>
  <c r="AH2052" i="4"/>
  <c r="AG2052" i="4"/>
  <c r="AF2052" i="4"/>
  <c r="AE2052" i="4"/>
  <c r="AD2052" i="4"/>
  <c r="AC2052" i="4"/>
  <c r="AB2052" i="4"/>
  <c r="AN2052" i="4" s="1"/>
  <c r="AA2052" i="4"/>
  <c r="Z2052" i="4"/>
  <c r="Y2052" i="4"/>
  <c r="X2052" i="4"/>
  <c r="W2052" i="4"/>
  <c r="V2052" i="4"/>
  <c r="U2052" i="4"/>
  <c r="T2052" i="4"/>
  <c r="S2052" i="4"/>
  <c r="R2052" i="4"/>
  <c r="Q2052" i="4"/>
  <c r="P2052" i="4"/>
  <c r="O2052" i="4"/>
  <c r="N2052" i="4"/>
  <c r="M2052" i="4"/>
  <c r="L2052" i="4"/>
  <c r="K2052" i="4"/>
  <c r="J2052" i="4"/>
  <c r="I2052" i="4"/>
  <c r="H2052" i="4"/>
  <c r="G2052" i="4"/>
  <c r="F2052" i="4"/>
  <c r="E2052" i="4"/>
  <c r="D2052" i="4"/>
  <c r="C2052" i="4"/>
  <c r="AO2052" i="4" s="1"/>
  <c r="B2052" i="4"/>
  <c r="A2052" i="4"/>
  <c r="AL2051" i="4"/>
  <c r="AK2051" i="4"/>
  <c r="AJ2051" i="4"/>
  <c r="AI2051" i="4"/>
  <c r="AH2051" i="4"/>
  <c r="AG2051" i="4"/>
  <c r="AF2051" i="4"/>
  <c r="AE2051" i="4"/>
  <c r="AD2051" i="4"/>
  <c r="AC2051" i="4"/>
  <c r="AB2051" i="4"/>
  <c r="AA2051" i="4"/>
  <c r="Z2051" i="4"/>
  <c r="Y2051" i="4"/>
  <c r="AM2051" i="4" s="1"/>
  <c r="X2051" i="4"/>
  <c r="W2051" i="4"/>
  <c r="V2051" i="4"/>
  <c r="U2051" i="4"/>
  <c r="T2051" i="4"/>
  <c r="S2051" i="4"/>
  <c r="R2051" i="4"/>
  <c r="Q2051" i="4"/>
  <c r="P2051" i="4"/>
  <c r="O2051" i="4"/>
  <c r="N2051" i="4"/>
  <c r="M2051" i="4"/>
  <c r="L2051" i="4"/>
  <c r="K2051" i="4"/>
  <c r="J2051" i="4"/>
  <c r="I2051" i="4"/>
  <c r="H2051" i="4"/>
  <c r="G2051" i="4"/>
  <c r="F2051" i="4"/>
  <c r="E2051" i="4"/>
  <c r="D2051" i="4"/>
  <c r="AO2051" i="4" s="1"/>
  <c r="C2051" i="4"/>
  <c r="B2051" i="4"/>
  <c r="A2051" i="4"/>
  <c r="AN2050" i="4"/>
  <c r="AM2050" i="4"/>
  <c r="AL2050" i="4"/>
  <c r="AK2050" i="4"/>
  <c r="AJ2050" i="4"/>
  <c r="AI2050" i="4"/>
  <c r="AH2050" i="4"/>
  <c r="AG2050" i="4"/>
  <c r="AF2050" i="4"/>
  <c r="AE2050" i="4"/>
  <c r="AD2050" i="4"/>
  <c r="AC2050" i="4"/>
  <c r="AB2050" i="4"/>
  <c r="AA2050" i="4"/>
  <c r="Z2050" i="4"/>
  <c r="Y2050" i="4"/>
  <c r="X2050" i="4"/>
  <c r="W2050" i="4"/>
  <c r="V2050" i="4"/>
  <c r="U2050" i="4"/>
  <c r="T2050" i="4"/>
  <c r="S2050" i="4"/>
  <c r="R2050" i="4"/>
  <c r="Q2050" i="4"/>
  <c r="P2050" i="4"/>
  <c r="O2050" i="4"/>
  <c r="N2050" i="4"/>
  <c r="M2050" i="4"/>
  <c r="L2050" i="4"/>
  <c r="K2050" i="4"/>
  <c r="J2050" i="4"/>
  <c r="I2050" i="4"/>
  <c r="H2050" i="4"/>
  <c r="G2050" i="4"/>
  <c r="F2050" i="4"/>
  <c r="E2050" i="4"/>
  <c r="D2050" i="4"/>
  <c r="C2050" i="4"/>
  <c r="B2050" i="4"/>
  <c r="A2050" i="4"/>
  <c r="AN2049" i="4"/>
  <c r="AK2049" i="4"/>
  <c r="AJ2049" i="4"/>
  <c r="AI2049" i="4"/>
  <c r="AH2049" i="4"/>
  <c r="AG2049" i="4"/>
  <c r="AF2049" i="4"/>
  <c r="AE2049" i="4"/>
  <c r="AD2049" i="4"/>
  <c r="AC2049" i="4"/>
  <c r="AB2049" i="4"/>
  <c r="AA2049" i="4"/>
  <c r="Z2049" i="4"/>
  <c r="Y2049" i="4"/>
  <c r="AM2049" i="4" s="1"/>
  <c r="X2049" i="4"/>
  <c r="W2049" i="4"/>
  <c r="V2049" i="4"/>
  <c r="U2049" i="4"/>
  <c r="T2049" i="4"/>
  <c r="S2049" i="4"/>
  <c r="R2049" i="4"/>
  <c r="Q2049" i="4"/>
  <c r="P2049" i="4"/>
  <c r="O2049" i="4"/>
  <c r="N2049" i="4"/>
  <c r="M2049" i="4"/>
  <c r="L2049" i="4"/>
  <c r="K2049" i="4"/>
  <c r="J2049" i="4"/>
  <c r="I2049" i="4"/>
  <c r="H2049" i="4"/>
  <c r="G2049" i="4"/>
  <c r="F2049" i="4"/>
  <c r="E2049" i="4"/>
  <c r="D2049" i="4"/>
  <c r="AO2049" i="4" s="1"/>
  <c r="C2049" i="4"/>
  <c r="B2049" i="4"/>
  <c r="A2049" i="4"/>
  <c r="AM2048" i="4"/>
  <c r="AL2048" i="4"/>
  <c r="AK2048" i="4"/>
  <c r="AJ2048" i="4"/>
  <c r="AI2048" i="4"/>
  <c r="AH2048" i="4"/>
  <c r="AG2048" i="4"/>
  <c r="AF2048" i="4"/>
  <c r="AE2048" i="4"/>
  <c r="AD2048" i="4"/>
  <c r="AC2048" i="4"/>
  <c r="AB2048" i="4"/>
  <c r="AN2048" i="4" s="1"/>
  <c r="AA2048" i="4"/>
  <c r="Z2048" i="4"/>
  <c r="Y2048" i="4"/>
  <c r="X2048" i="4"/>
  <c r="W2048" i="4"/>
  <c r="V2048" i="4"/>
  <c r="U2048" i="4"/>
  <c r="T2048" i="4"/>
  <c r="S2048" i="4"/>
  <c r="R2048" i="4"/>
  <c r="Q2048" i="4"/>
  <c r="P2048" i="4"/>
  <c r="O2048" i="4"/>
  <c r="N2048" i="4"/>
  <c r="M2048" i="4"/>
  <c r="L2048" i="4"/>
  <c r="K2048" i="4"/>
  <c r="J2048" i="4"/>
  <c r="I2048" i="4"/>
  <c r="H2048" i="4"/>
  <c r="G2048" i="4"/>
  <c r="F2048" i="4"/>
  <c r="E2048" i="4"/>
  <c r="D2048" i="4"/>
  <c r="C2048" i="4"/>
  <c r="B2048" i="4"/>
  <c r="A2048" i="4"/>
  <c r="AL2047" i="4"/>
  <c r="AK2047" i="4"/>
  <c r="AJ2047" i="4"/>
  <c r="AI2047" i="4"/>
  <c r="AH2047" i="4"/>
  <c r="AG2047" i="4"/>
  <c r="AF2047" i="4"/>
  <c r="AE2047" i="4"/>
  <c r="AD2047" i="4"/>
  <c r="AC2047" i="4"/>
  <c r="AB2047" i="4"/>
  <c r="AA2047" i="4"/>
  <c r="Z2047" i="4"/>
  <c r="Y2047" i="4"/>
  <c r="AM2047" i="4" s="1"/>
  <c r="X2047" i="4"/>
  <c r="W2047" i="4"/>
  <c r="V2047" i="4"/>
  <c r="U2047" i="4"/>
  <c r="T2047" i="4"/>
  <c r="S2047" i="4"/>
  <c r="R2047" i="4"/>
  <c r="Q2047" i="4"/>
  <c r="P2047" i="4"/>
  <c r="O2047" i="4"/>
  <c r="N2047" i="4"/>
  <c r="M2047" i="4"/>
  <c r="L2047" i="4"/>
  <c r="K2047" i="4"/>
  <c r="J2047" i="4"/>
  <c r="I2047" i="4"/>
  <c r="H2047" i="4"/>
  <c r="G2047" i="4"/>
  <c r="F2047" i="4"/>
  <c r="E2047" i="4"/>
  <c r="D2047" i="4"/>
  <c r="AO2047" i="4" s="1"/>
  <c r="C2047" i="4"/>
  <c r="B2047" i="4"/>
  <c r="A2047" i="4"/>
  <c r="AN2046" i="4"/>
  <c r="AM2046" i="4"/>
  <c r="AL2046" i="4"/>
  <c r="AK2046" i="4"/>
  <c r="AJ2046" i="4"/>
  <c r="AI2046" i="4"/>
  <c r="AH2046" i="4"/>
  <c r="AG2046" i="4"/>
  <c r="AF2046" i="4"/>
  <c r="AE2046" i="4"/>
  <c r="AD2046" i="4"/>
  <c r="AC2046" i="4"/>
  <c r="AB2046" i="4"/>
  <c r="AA2046" i="4"/>
  <c r="Z2046" i="4"/>
  <c r="Y2046" i="4"/>
  <c r="X2046" i="4"/>
  <c r="W2046" i="4"/>
  <c r="V2046" i="4"/>
  <c r="U2046" i="4"/>
  <c r="T2046" i="4"/>
  <c r="S2046" i="4"/>
  <c r="R2046" i="4"/>
  <c r="Q2046" i="4"/>
  <c r="P2046" i="4"/>
  <c r="O2046" i="4"/>
  <c r="N2046" i="4"/>
  <c r="M2046" i="4"/>
  <c r="L2046" i="4"/>
  <c r="K2046" i="4"/>
  <c r="J2046" i="4"/>
  <c r="I2046" i="4"/>
  <c r="H2046" i="4"/>
  <c r="G2046" i="4"/>
  <c r="F2046" i="4"/>
  <c r="E2046" i="4"/>
  <c r="D2046" i="4"/>
  <c r="C2046" i="4"/>
  <c r="B2046" i="4"/>
  <c r="A2046" i="4"/>
  <c r="AN2045" i="4"/>
  <c r="AL2045" i="4"/>
  <c r="AK2045" i="4"/>
  <c r="AJ2045" i="4"/>
  <c r="AI2045" i="4"/>
  <c r="AH2045" i="4"/>
  <c r="AG2045" i="4"/>
  <c r="AF2045" i="4"/>
  <c r="AE2045" i="4"/>
  <c r="AD2045" i="4"/>
  <c r="AC2045" i="4"/>
  <c r="AB2045" i="4"/>
  <c r="AA2045" i="4"/>
  <c r="Z2045" i="4"/>
  <c r="Y2045" i="4"/>
  <c r="AM2045" i="4" s="1"/>
  <c r="X2045" i="4"/>
  <c r="W2045" i="4"/>
  <c r="V2045" i="4"/>
  <c r="U2045" i="4"/>
  <c r="T2045" i="4"/>
  <c r="S2045" i="4"/>
  <c r="R2045" i="4"/>
  <c r="Q2045" i="4"/>
  <c r="P2045" i="4"/>
  <c r="O2045" i="4"/>
  <c r="N2045" i="4"/>
  <c r="M2045" i="4"/>
  <c r="L2045" i="4"/>
  <c r="K2045" i="4"/>
  <c r="J2045" i="4"/>
  <c r="I2045" i="4"/>
  <c r="H2045" i="4"/>
  <c r="G2045" i="4"/>
  <c r="F2045" i="4"/>
  <c r="E2045" i="4"/>
  <c r="D2045" i="4"/>
  <c r="C2045" i="4"/>
  <c r="B2045" i="4"/>
  <c r="A2045" i="4"/>
  <c r="AM2044" i="4"/>
  <c r="AL2044" i="4"/>
  <c r="AK2044" i="4"/>
  <c r="AJ2044" i="4"/>
  <c r="AI2044" i="4"/>
  <c r="AH2044" i="4"/>
  <c r="AG2044" i="4"/>
  <c r="AF2044" i="4"/>
  <c r="AE2044" i="4"/>
  <c r="AD2044" i="4"/>
  <c r="AC2044" i="4"/>
  <c r="AB2044" i="4"/>
  <c r="AN2044" i="4" s="1"/>
  <c r="AA2044" i="4"/>
  <c r="Z2044" i="4"/>
  <c r="Y2044" i="4"/>
  <c r="X2044" i="4"/>
  <c r="W2044" i="4"/>
  <c r="V2044" i="4"/>
  <c r="U2044" i="4"/>
  <c r="T2044" i="4"/>
  <c r="S2044" i="4"/>
  <c r="R2044" i="4"/>
  <c r="Q2044" i="4"/>
  <c r="P2044" i="4"/>
  <c r="O2044" i="4"/>
  <c r="N2044" i="4"/>
  <c r="M2044" i="4"/>
  <c r="L2044" i="4"/>
  <c r="K2044" i="4"/>
  <c r="J2044" i="4"/>
  <c r="I2044" i="4"/>
  <c r="H2044" i="4"/>
  <c r="G2044" i="4"/>
  <c r="F2044" i="4"/>
  <c r="E2044" i="4"/>
  <c r="D2044" i="4"/>
  <c r="C2044" i="4"/>
  <c r="AO2044" i="4" s="1"/>
  <c r="B2044" i="4"/>
  <c r="A2044" i="4"/>
  <c r="AL2043" i="4"/>
  <c r="AK2043" i="4"/>
  <c r="AJ2043" i="4"/>
  <c r="AI2043" i="4"/>
  <c r="AH2043" i="4"/>
  <c r="AG2043" i="4"/>
  <c r="AF2043" i="4"/>
  <c r="AE2043" i="4"/>
  <c r="AD2043" i="4"/>
  <c r="AC2043" i="4"/>
  <c r="AB2043" i="4"/>
  <c r="AA2043" i="4"/>
  <c r="Z2043" i="4"/>
  <c r="Y2043" i="4"/>
  <c r="AM2043" i="4" s="1"/>
  <c r="X2043" i="4"/>
  <c r="W2043" i="4"/>
  <c r="V2043" i="4"/>
  <c r="U2043" i="4"/>
  <c r="T2043" i="4"/>
  <c r="S2043" i="4"/>
  <c r="R2043" i="4"/>
  <c r="Q2043" i="4"/>
  <c r="P2043" i="4"/>
  <c r="O2043" i="4"/>
  <c r="N2043" i="4"/>
  <c r="M2043" i="4"/>
  <c r="L2043" i="4"/>
  <c r="K2043" i="4"/>
  <c r="J2043" i="4"/>
  <c r="I2043" i="4"/>
  <c r="H2043" i="4"/>
  <c r="G2043" i="4"/>
  <c r="F2043" i="4"/>
  <c r="E2043" i="4"/>
  <c r="D2043" i="4"/>
  <c r="AO2043" i="4" s="1"/>
  <c r="C2043" i="4"/>
  <c r="B2043" i="4"/>
  <c r="A2043" i="4"/>
  <c r="AN2042" i="4"/>
  <c r="AM2042" i="4"/>
  <c r="AL2042" i="4"/>
  <c r="AK2042" i="4"/>
  <c r="AJ2042" i="4"/>
  <c r="AI2042" i="4"/>
  <c r="AH2042" i="4"/>
  <c r="AG2042" i="4"/>
  <c r="AF2042" i="4"/>
  <c r="AE2042" i="4"/>
  <c r="AD2042" i="4"/>
  <c r="AC2042" i="4"/>
  <c r="AB2042" i="4"/>
  <c r="AA2042" i="4"/>
  <c r="Z2042" i="4"/>
  <c r="Y2042" i="4"/>
  <c r="X2042" i="4"/>
  <c r="W2042" i="4"/>
  <c r="V2042" i="4"/>
  <c r="U2042" i="4"/>
  <c r="T2042" i="4"/>
  <c r="S2042" i="4"/>
  <c r="R2042" i="4"/>
  <c r="Q2042" i="4"/>
  <c r="P2042" i="4"/>
  <c r="O2042" i="4"/>
  <c r="N2042" i="4"/>
  <c r="M2042" i="4"/>
  <c r="L2042" i="4"/>
  <c r="K2042" i="4"/>
  <c r="J2042" i="4"/>
  <c r="I2042" i="4"/>
  <c r="H2042" i="4"/>
  <c r="G2042" i="4"/>
  <c r="F2042" i="4"/>
  <c r="E2042" i="4"/>
  <c r="D2042" i="4"/>
  <c r="C2042" i="4"/>
  <c r="B2042" i="4"/>
  <c r="A2042" i="4"/>
  <c r="AN2041" i="4"/>
  <c r="AK2041" i="4"/>
  <c r="AJ2041" i="4"/>
  <c r="AI2041" i="4"/>
  <c r="AH2041" i="4"/>
  <c r="AG2041" i="4"/>
  <c r="AF2041" i="4"/>
  <c r="AE2041" i="4"/>
  <c r="AD2041" i="4"/>
  <c r="AC2041" i="4"/>
  <c r="AB2041" i="4"/>
  <c r="AA2041" i="4"/>
  <c r="Z2041" i="4"/>
  <c r="Y2041" i="4"/>
  <c r="AM2041" i="4" s="1"/>
  <c r="X2041" i="4"/>
  <c r="W2041" i="4"/>
  <c r="V2041" i="4"/>
  <c r="U2041" i="4"/>
  <c r="T2041" i="4"/>
  <c r="S2041" i="4"/>
  <c r="R2041" i="4"/>
  <c r="Q2041" i="4"/>
  <c r="P2041" i="4"/>
  <c r="O2041" i="4"/>
  <c r="N2041" i="4"/>
  <c r="M2041" i="4"/>
  <c r="L2041" i="4"/>
  <c r="K2041" i="4"/>
  <c r="J2041" i="4"/>
  <c r="I2041" i="4"/>
  <c r="H2041" i="4"/>
  <c r="G2041" i="4"/>
  <c r="F2041" i="4"/>
  <c r="E2041" i="4"/>
  <c r="D2041" i="4"/>
  <c r="AO2041" i="4" s="1"/>
  <c r="C2041" i="4"/>
  <c r="B2041" i="4"/>
  <c r="A2041" i="4"/>
  <c r="AM2040" i="4"/>
  <c r="AL2040" i="4"/>
  <c r="AK2040" i="4"/>
  <c r="AJ2040" i="4"/>
  <c r="AI2040" i="4"/>
  <c r="AH2040" i="4"/>
  <c r="AG2040" i="4"/>
  <c r="AF2040" i="4"/>
  <c r="AE2040" i="4"/>
  <c r="AD2040" i="4"/>
  <c r="AC2040" i="4"/>
  <c r="AB2040" i="4"/>
  <c r="AN2040" i="4" s="1"/>
  <c r="AA2040" i="4"/>
  <c r="Z2040" i="4"/>
  <c r="Y2040" i="4"/>
  <c r="X2040" i="4"/>
  <c r="W2040" i="4"/>
  <c r="V2040" i="4"/>
  <c r="U2040" i="4"/>
  <c r="T2040" i="4"/>
  <c r="S2040" i="4"/>
  <c r="R2040" i="4"/>
  <c r="Q2040" i="4"/>
  <c r="P2040" i="4"/>
  <c r="O2040" i="4"/>
  <c r="N2040" i="4"/>
  <c r="M2040" i="4"/>
  <c r="L2040" i="4"/>
  <c r="K2040" i="4"/>
  <c r="J2040" i="4"/>
  <c r="I2040" i="4"/>
  <c r="H2040" i="4"/>
  <c r="G2040" i="4"/>
  <c r="F2040" i="4"/>
  <c r="E2040" i="4"/>
  <c r="D2040" i="4"/>
  <c r="C2040" i="4"/>
  <c r="AO2040" i="4" s="1"/>
  <c r="B2040" i="4"/>
  <c r="A2040" i="4"/>
  <c r="AL2039" i="4"/>
  <c r="AK2039" i="4"/>
  <c r="AJ2039" i="4"/>
  <c r="AI2039" i="4"/>
  <c r="AH2039" i="4"/>
  <c r="AG2039" i="4"/>
  <c r="AF2039" i="4"/>
  <c r="AE2039" i="4"/>
  <c r="AD2039" i="4"/>
  <c r="AC2039" i="4"/>
  <c r="AB2039" i="4"/>
  <c r="AA2039" i="4"/>
  <c r="Z2039" i="4"/>
  <c r="Y2039" i="4"/>
  <c r="AM2039" i="4" s="1"/>
  <c r="X2039" i="4"/>
  <c r="W2039" i="4"/>
  <c r="V2039" i="4"/>
  <c r="U2039" i="4"/>
  <c r="T2039" i="4"/>
  <c r="S2039" i="4"/>
  <c r="R2039" i="4"/>
  <c r="Q2039" i="4"/>
  <c r="P2039" i="4"/>
  <c r="O2039" i="4"/>
  <c r="N2039" i="4"/>
  <c r="M2039" i="4"/>
  <c r="L2039" i="4"/>
  <c r="K2039" i="4"/>
  <c r="J2039" i="4"/>
  <c r="I2039" i="4"/>
  <c r="H2039" i="4"/>
  <c r="G2039" i="4"/>
  <c r="F2039" i="4"/>
  <c r="E2039" i="4"/>
  <c r="D2039" i="4"/>
  <c r="AO2039" i="4" s="1"/>
  <c r="C2039" i="4"/>
  <c r="B2039" i="4"/>
  <c r="A2039" i="4"/>
  <c r="AN2038" i="4"/>
  <c r="AM2038" i="4"/>
  <c r="AL2038" i="4"/>
  <c r="AK2038" i="4"/>
  <c r="AJ2038" i="4"/>
  <c r="AI2038" i="4"/>
  <c r="AH2038" i="4"/>
  <c r="AG2038" i="4"/>
  <c r="AF2038" i="4"/>
  <c r="AE2038" i="4"/>
  <c r="AD2038" i="4"/>
  <c r="AC2038" i="4"/>
  <c r="AB2038" i="4"/>
  <c r="AA2038" i="4"/>
  <c r="Z2038" i="4"/>
  <c r="Y2038" i="4"/>
  <c r="X2038" i="4"/>
  <c r="W2038" i="4"/>
  <c r="V2038" i="4"/>
  <c r="U2038" i="4"/>
  <c r="T2038" i="4"/>
  <c r="S2038" i="4"/>
  <c r="R2038" i="4"/>
  <c r="Q2038" i="4"/>
  <c r="P2038" i="4"/>
  <c r="O2038" i="4"/>
  <c r="N2038" i="4"/>
  <c r="M2038" i="4"/>
  <c r="L2038" i="4"/>
  <c r="K2038" i="4"/>
  <c r="J2038" i="4"/>
  <c r="I2038" i="4"/>
  <c r="H2038" i="4"/>
  <c r="G2038" i="4"/>
  <c r="F2038" i="4"/>
  <c r="E2038" i="4"/>
  <c r="D2038" i="4"/>
  <c r="C2038" i="4"/>
  <c r="AO2038" i="4" s="1"/>
  <c r="B2038" i="4"/>
  <c r="A2038" i="4"/>
  <c r="AN2037" i="4"/>
  <c r="AK2037" i="4"/>
  <c r="AJ2037" i="4"/>
  <c r="AI2037" i="4"/>
  <c r="AH2037" i="4"/>
  <c r="AG2037" i="4"/>
  <c r="AF2037" i="4"/>
  <c r="AE2037" i="4"/>
  <c r="AD2037" i="4"/>
  <c r="AC2037" i="4"/>
  <c r="AB2037" i="4"/>
  <c r="AA2037" i="4"/>
  <c r="Z2037" i="4"/>
  <c r="Y2037" i="4"/>
  <c r="AM2037" i="4" s="1"/>
  <c r="X2037" i="4"/>
  <c r="W2037" i="4"/>
  <c r="V2037" i="4"/>
  <c r="U2037" i="4"/>
  <c r="T2037" i="4"/>
  <c r="S2037" i="4"/>
  <c r="R2037" i="4"/>
  <c r="Q2037" i="4"/>
  <c r="P2037" i="4"/>
  <c r="O2037" i="4"/>
  <c r="N2037" i="4"/>
  <c r="M2037" i="4"/>
  <c r="L2037" i="4"/>
  <c r="K2037" i="4"/>
  <c r="J2037" i="4"/>
  <c r="I2037" i="4"/>
  <c r="H2037" i="4"/>
  <c r="G2037" i="4"/>
  <c r="F2037" i="4"/>
  <c r="E2037" i="4"/>
  <c r="D2037" i="4"/>
  <c r="C2037" i="4"/>
  <c r="B2037" i="4"/>
  <c r="A2037" i="4"/>
  <c r="AM2036" i="4"/>
  <c r="AL2036" i="4"/>
  <c r="AK2036" i="4"/>
  <c r="AJ2036" i="4"/>
  <c r="AI2036" i="4"/>
  <c r="AH2036" i="4"/>
  <c r="AG2036" i="4"/>
  <c r="AF2036" i="4"/>
  <c r="AE2036" i="4"/>
  <c r="AD2036" i="4"/>
  <c r="AC2036" i="4"/>
  <c r="AB2036" i="4"/>
  <c r="AN2036" i="4" s="1"/>
  <c r="AA2036" i="4"/>
  <c r="Z2036" i="4"/>
  <c r="Y2036" i="4"/>
  <c r="X2036" i="4"/>
  <c r="W2036" i="4"/>
  <c r="V2036" i="4"/>
  <c r="U2036" i="4"/>
  <c r="T2036" i="4"/>
  <c r="S2036" i="4"/>
  <c r="R2036" i="4"/>
  <c r="Q2036" i="4"/>
  <c r="P2036" i="4"/>
  <c r="O2036" i="4"/>
  <c r="N2036" i="4"/>
  <c r="M2036" i="4"/>
  <c r="L2036" i="4"/>
  <c r="K2036" i="4"/>
  <c r="J2036" i="4"/>
  <c r="I2036" i="4"/>
  <c r="H2036" i="4"/>
  <c r="G2036" i="4"/>
  <c r="F2036" i="4"/>
  <c r="E2036" i="4"/>
  <c r="D2036" i="4"/>
  <c r="C2036" i="4"/>
  <c r="B2036" i="4"/>
  <c r="A2036" i="4"/>
  <c r="AL2035" i="4"/>
  <c r="AK2035" i="4"/>
  <c r="AJ2035" i="4"/>
  <c r="AI2035" i="4"/>
  <c r="AH2035" i="4"/>
  <c r="AG2035" i="4"/>
  <c r="AF2035" i="4"/>
  <c r="AE2035" i="4"/>
  <c r="AD2035" i="4"/>
  <c r="AC2035" i="4"/>
  <c r="AB2035" i="4"/>
  <c r="AA2035" i="4"/>
  <c r="Z2035" i="4"/>
  <c r="Y2035" i="4"/>
  <c r="AM2035" i="4" s="1"/>
  <c r="X2035" i="4"/>
  <c r="W2035" i="4"/>
  <c r="V2035" i="4"/>
  <c r="U2035" i="4"/>
  <c r="T2035" i="4"/>
  <c r="S2035" i="4"/>
  <c r="R2035" i="4"/>
  <c r="Q2035" i="4"/>
  <c r="P2035" i="4"/>
  <c r="O2035" i="4"/>
  <c r="N2035" i="4"/>
  <c r="M2035" i="4"/>
  <c r="L2035" i="4"/>
  <c r="K2035" i="4"/>
  <c r="J2035" i="4"/>
  <c r="I2035" i="4"/>
  <c r="H2035" i="4"/>
  <c r="G2035" i="4"/>
  <c r="F2035" i="4"/>
  <c r="E2035" i="4"/>
  <c r="D2035" i="4"/>
  <c r="AO2035" i="4" s="1"/>
  <c r="C2035" i="4"/>
  <c r="B2035" i="4"/>
  <c r="A2035" i="4"/>
  <c r="AN2034" i="4"/>
  <c r="AM2034" i="4"/>
  <c r="AL2034" i="4"/>
  <c r="AK2034" i="4"/>
  <c r="AJ2034" i="4"/>
  <c r="AI2034" i="4"/>
  <c r="AH2034" i="4"/>
  <c r="AG2034" i="4"/>
  <c r="AF2034" i="4"/>
  <c r="AE2034" i="4"/>
  <c r="AD2034" i="4"/>
  <c r="AC2034" i="4"/>
  <c r="AB2034" i="4"/>
  <c r="AA2034" i="4"/>
  <c r="Z2034" i="4"/>
  <c r="Y2034" i="4"/>
  <c r="X2034" i="4"/>
  <c r="W2034" i="4"/>
  <c r="V2034" i="4"/>
  <c r="U2034" i="4"/>
  <c r="T2034" i="4"/>
  <c r="S2034" i="4"/>
  <c r="R2034" i="4"/>
  <c r="Q2034" i="4"/>
  <c r="P2034" i="4"/>
  <c r="O2034" i="4"/>
  <c r="N2034" i="4"/>
  <c r="M2034" i="4"/>
  <c r="L2034" i="4"/>
  <c r="K2034" i="4"/>
  <c r="J2034" i="4"/>
  <c r="I2034" i="4"/>
  <c r="H2034" i="4"/>
  <c r="G2034" i="4"/>
  <c r="F2034" i="4"/>
  <c r="E2034" i="4"/>
  <c r="D2034" i="4"/>
  <c r="C2034" i="4"/>
  <c r="B2034" i="4"/>
  <c r="A2034" i="4"/>
  <c r="AN2033" i="4"/>
  <c r="AK2033" i="4"/>
  <c r="AJ2033" i="4"/>
  <c r="AI2033" i="4"/>
  <c r="AH2033" i="4"/>
  <c r="AG2033" i="4"/>
  <c r="AF2033" i="4"/>
  <c r="AE2033" i="4"/>
  <c r="AD2033" i="4"/>
  <c r="AC2033" i="4"/>
  <c r="AB2033" i="4"/>
  <c r="AA2033" i="4"/>
  <c r="Z2033" i="4"/>
  <c r="Y2033" i="4"/>
  <c r="AM2033" i="4" s="1"/>
  <c r="X2033" i="4"/>
  <c r="W2033" i="4"/>
  <c r="V2033" i="4"/>
  <c r="U2033" i="4"/>
  <c r="T2033" i="4"/>
  <c r="S2033" i="4"/>
  <c r="R2033" i="4"/>
  <c r="Q2033" i="4"/>
  <c r="P2033" i="4"/>
  <c r="O2033" i="4"/>
  <c r="N2033" i="4"/>
  <c r="M2033" i="4"/>
  <c r="L2033" i="4"/>
  <c r="K2033" i="4"/>
  <c r="J2033" i="4"/>
  <c r="I2033" i="4"/>
  <c r="H2033" i="4"/>
  <c r="G2033" i="4"/>
  <c r="F2033" i="4"/>
  <c r="E2033" i="4"/>
  <c r="D2033" i="4"/>
  <c r="AO2033" i="4" s="1"/>
  <c r="C2033" i="4"/>
  <c r="B2033" i="4"/>
  <c r="A2033" i="4"/>
  <c r="AM2032" i="4"/>
  <c r="AL2032" i="4"/>
  <c r="AK2032" i="4"/>
  <c r="AJ2032" i="4"/>
  <c r="AI2032" i="4"/>
  <c r="AH2032" i="4"/>
  <c r="AG2032" i="4"/>
  <c r="AF2032" i="4"/>
  <c r="AE2032" i="4"/>
  <c r="AD2032" i="4"/>
  <c r="AC2032" i="4"/>
  <c r="AB2032" i="4"/>
  <c r="AN2032" i="4" s="1"/>
  <c r="AA2032" i="4"/>
  <c r="Z2032" i="4"/>
  <c r="Y2032" i="4"/>
  <c r="X2032" i="4"/>
  <c r="W2032" i="4"/>
  <c r="V2032" i="4"/>
  <c r="U2032" i="4"/>
  <c r="T2032" i="4"/>
  <c r="S2032" i="4"/>
  <c r="R2032" i="4"/>
  <c r="Q2032" i="4"/>
  <c r="P2032" i="4"/>
  <c r="O2032" i="4"/>
  <c r="N2032" i="4"/>
  <c r="M2032" i="4"/>
  <c r="L2032" i="4"/>
  <c r="K2032" i="4"/>
  <c r="J2032" i="4"/>
  <c r="I2032" i="4"/>
  <c r="H2032" i="4"/>
  <c r="G2032" i="4"/>
  <c r="F2032" i="4"/>
  <c r="E2032" i="4"/>
  <c r="D2032" i="4"/>
  <c r="C2032" i="4"/>
  <c r="AO2032" i="4" s="1"/>
  <c r="B2032" i="4"/>
  <c r="A2032" i="4"/>
  <c r="AL2031" i="4"/>
  <c r="AK2031" i="4"/>
  <c r="AJ2031" i="4"/>
  <c r="AI2031" i="4"/>
  <c r="AH2031" i="4"/>
  <c r="AG2031" i="4"/>
  <c r="AF2031" i="4"/>
  <c r="AE2031" i="4"/>
  <c r="AD2031" i="4"/>
  <c r="AC2031" i="4"/>
  <c r="AB2031" i="4"/>
  <c r="AA2031" i="4"/>
  <c r="Z2031" i="4"/>
  <c r="Y2031" i="4"/>
  <c r="AM2031" i="4" s="1"/>
  <c r="X2031" i="4"/>
  <c r="W2031" i="4"/>
  <c r="V2031" i="4"/>
  <c r="U2031" i="4"/>
  <c r="T2031" i="4"/>
  <c r="S2031" i="4"/>
  <c r="R2031" i="4"/>
  <c r="Q2031" i="4"/>
  <c r="P2031" i="4"/>
  <c r="O2031" i="4"/>
  <c r="N2031" i="4"/>
  <c r="M2031" i="4"/>
  <c r="L2031" i="4"/>
  <c r="K2031" i="4"/>
  <c r="J2031" i="4"/>
  <c r="I2031" i="4"/>
  <c r="H2031" i="4"/>
  <c r="G2031" i="4"/>
  <c r="F2031" i="4"/>
  <c r="E2031" i="4"/>
  <c r="D2031" i="4"/>
  <c r="AO2031" i="4" s="1"/>
  <c r="C2031" i="4"/>
  <c r="B2031" i="4"/>
  <c r="A2031" i="4"/>
  <c r="AN2030" i="4"/>
  <c r="AM2030" i="4"/>
  <c r="AL2030" i="4"/>
  <c r="AK2030" i="4"/>
  <c r="AJ2030" i="4"/>
  <c r="AI2030" i="4"/>
  <c r="AH2030" i="4"/>
  <c r="AG2030" i="4"/>
  <c r="AF2030" i="4"/>
  <c r="AE2030" i="4"/>
  <c r="AD2030" i="4"/>
  <c r="AC2030" i="4"/>
  <c r="AB2030" i="4"/>
  <c r="AA2030" i="4"/>
  <c r="Z2030" i="4"/>
  <c r="Y2030" i="4"/>
  <c r="X2030" i="4"/>
  <c r="W2030" i="4"/>
  <c r="V2030" i="4"/>
  <c r="U2030" i="4"/>
  <c r="T2030" i="4"/>
  <c r="S2030" i="4"/>
  <c r="R2030" i="4"/>
  <c r="Q2030" i="4"/>
  <c r="P2030" i="4"/>
  <c r="O2030" i="4"/>
  <c r="N2030" i="4"/>
  <c r="M2030" i="4"/>
  <c r="L2030" i="4"/>
  <c r="K2030" i="4"/>
  <c r="J2030" i="4"/>
  <c r="I2030" i="4"/>
  <c r="H2030" i="4"/>
  <c r="G2030" i="4"/>
  <c r="F2030" i="4"/>
  <c r="E2030" i="4"/>
  <c r="D2030" i="4"/>
  <c r="C2030" i="4"/>
  <c r="AO2030" i="4" s="1"/>
  <c r="B2030" i="4"/>
  <c r="A2030" i="4"/>
  <c r="AN2029" i="4"/>
  <c r="AK2029" i="4"/>
  <c r="AJ2029" i="4"/>
  <c r="AI2029" i="4"/>
  <c r="AH2029" i="4"/>
  <c r="AG2029" i="4"/>
  <c r="AF2029" i="4"/>
  <c r="AE2029" i="4"/>
  <c r="AD2029" i="4"/>
  <c r="AC2029" i="4"/>
  <c r="AB2029" i="4"/>
  <c r="AA2029" i="4"/>
  <c r="Z2029" i="4"/>
  <c r="Y2029" i="4"/>
  <c r="AM2029" i="4" s="1"/>
  <c r="X2029" i="4"/>
  <c r="W2029" i="4"/>
  <c r="V2029" i="4"/>
  <c r="U2029" i="4"/>
  <c r="T2029" i="4"/>
  <c r="S2029" i="4"/>
  <c r="R2029" i="4"/>
  <c r="Q2029" i="4"/>
  <c r="P2029" i="4"/>
  <c r="O2029" i="4"/>
  <c r="N2029" i="4"/>
  <c r="M2029" i="4"/>
  <c r="L2029" i="4"/>
  <c r="K2029" i="4"/>
  <c r="J2029" i="4"/>
  <c r="I2029" i="4"/>
  <c r="H2029" i="4"/>
  <c r="G2029" i="4"/>
  <c r="F2029" i="4"/>
  <c r="E2029" i="4"/>
  <c r="D2029" i="4"/>
  <c r="C2029" i="4"/>
  <c r="B2029" i="4"/>
  <c r="A2029" i="4"/>
  <c r="AM2028" i="4"/>
  <c r="AL2028" i="4"/>
  <c r="AK2028" i="4"/>
  <c r="AJ2028" i="4"/>
  <c r="AI2028" i="4"/>
  <c r="AH2028" i="4"/>
  <c r="AG2028" i="4"/>
  <c r="AF2028" i="4"/>
  <c r="AE2028" i="4"/>
  <c r="AD2028" i="4"/>
  <c r="AC2028" i="4"/>
  <c r="AB2028" i="4"/>
  <c r="AN2028" i="4" s="1"/>
  <c r="AA2028" i="4"/>
  <c r="Z2028" i="4"/>
  <c r="Y2028" i="4"/>
  <c r="X2028" i="4"/>
  <c r="W2028" i="4"/>
  <c r="V2028" i="4"/>
  <c r="U2028" i="4"/>
  <c r="T2028" i="4"/>
  <c r="S2028" i="4"/>
  <c r="R2028" i="4"/>
  <c r="Q2028" i="4"/>
  <c r="P2028" i="4"/>
  <c r="O2028" i="4"/>
  <c r="N2028" i="4"/>
  <c r="M2028" i="4"/>
  <c r="L2028" i="4"/>
  <c r="K2028" i="4"/>
  <c r="J2028" i="4"/>
  <c r="I2028" i="4"/>
  <c r="H2028" i="4"/>
  <c r="G2028" i="4"/>
  <c r="F2028" i="4"/>
  <c r="E2028" i="4"/>
  <c r="D2028" i="4"/>
  <c r="C2028" i="4"/>
  <c r="B2028" i="4"/>
  <c r="A2028" i="4"/>
  <c r="AL2027" i="4"/>
  <c r="AK2027" i="4"/>
  <c r="AJ2027" i="4"/>
  <c r="AI2027" i="4"/>
  <c r="AH2027" i="4"/>
  <c r="AG2027" i="4"/>
  <c r="AF2027" i="4"/>
  <c r="AE2027" i="4"/>
  <c r="AD2027" i="4"/>
  <c r="AC2027" i="4"/>
  <c r="AB2027" i="4"/>
  <c r="AA2027" i="4"/>
  <c r="Z2027" i="4"/>
  <c r="Y2027" i="4"/>
  <c r="AM2027" i="4" s="1"/>
  <c r="X2027" i="4"/>
  <c r="W2027" i="4"/>
  <c r="V2027" i="4"/>
  <c r="U2027" i="4"/>
  <c r="T2027" i="4"/>
  <c r="S2027" i="4"/>
  <c r="R2027" i="4"/>
  <c r="Q2027" i="4"/>
  <c r="P2027" i="4"/>
  <c r="O2027" i="4"/>
  <c r="N2027" i="4"/>
  <c r="M2027" i="4"/>
  <c r="L2027" i="4"/>
  <c r="K2027" i="4"/>
  <c r="J2027" i="4"/>
  <c r="I2027" i="4"/>
  <c r="H2027" i="4"/>
  <c r="G2027" i="4"/>
  <c r="F2027" i="4"/>
  <c r="E2027" i="4"/>
  <c r="D2027" i="4"/>
  <c r="AO2027" i="4" s="1"/>
  <c r="C2027" i="4"/>
  <c r="B2027" i="4"/>
  <c r="A2027" i="4"/>
  <c r="AN2026" i="4"/>
  <c r="AM2026" i="4"/>
  <c r="AL2026" i="4"/>
  <c r="AK2026" i="4"/>
  <c r="AJ2026" i="4"/>
  <c r="AI2026" i="4"/>
  <c r="AH2026" i="4"/>
  <c r="AG2026" i="4"/>
  <c r="AF2026" i="4"/>
  <c r="AE2026" i="4"/>
  <c r="AD2026" i="4"/>
  <c r="AC2026" i="4"/>
  <c r="AB2026" i="4"/>
  <c r="AA2026" i="4"/>
  <c r="Z2026" i="4"/>
  <c r="Y2026" i="4"/>
  <c r="X2026" i="4"/>
  <c r="W2026" i="4"/>
  <c r="V2026" i="4"/>
  <c r="U2026" i="4"/>
  <c r="T2026" i="4"/>
  <c r="S2026" i="4"/>
  <c r="R2026" i="4"/>
  <c r="Q2026" i="4"/>
  <c r="P2026" i="4"/>
  <c r="O2026" i="4"/>
  <c r="N2026" i="4"/>
  <c r="M2026" i="4"/>
  <c r="L2026" i="4"/>
  <c r="K2026" i="4"/>
  <c r="J2026" i="4"/>
  <c r="I2026" i="4"/>
  <c r="H2026" i="4"/>
  <c r="G2026" i="4"/>
  <c r="F2026" i="4"/>
  <c r="E2026" i="4"/>
  <c r="D2026" i="4"/>
  <c r="C2026" i="4"/>
  <c r="B2026" i="4"/>
  <c r="A2026" i="4"/>
  <c r="AN2025" i="4"/>
  <c r="AK2025" i="4"/>
  <c r="AJ2025" i="4"/>
  <c r="AI2025" i="4"/>
  <c r="AH2025" i="4"/>
  <c r="AG2025" i="4"/>
  <c r="AF2025" i="4"/>
  <c r="AE2025" i="4"/>
  <c r="AD2025" i="4"/>
  <c r="AC2025" i="4"/>
  <c r="AB2025" i="4"/>
  <c r="AA2025" i="4"/>
  <c r="Z2025" i="4"/>
  <c r="Y2025" i="4"/>
  <c r="AM2025" i="4" s="1"/>
  <c r="X2025" i="4"/>
  <c r="W2025" i="4"/>
  <c r="V2025" i="4"/>
  <c r="U2025" i="4"/>
  <c r="T2025" i="4"/>
  <c r="S2025" i="4"/>
  <c r="R2025" i="4"/>
  <c r="Q2025" i="4"/>
  <c r="P2025" i="4"/>
  <c r="O2025" i="4"/>
  <c r="N2025" i="4"/>
  <c r="M2025" i="4"/>
  <c r="L2025" i="4"/>
  <c r="K2025" i="4"/>
  <c r="J2025" i="4"/>
  <c r="I2025" i="4"/>
  <c r="H2025" i="4"/>
  <c r="G2025" i="4"/>
  <c r="F2025" i="4"/>
  <c r="E2025" i="4"/>
  <c r="D2025" i="4"/>
  <c r="AO2025" i="4" s="1"/>
  <c r="C2025" i="4"/>
  <c r="B2025" i="4"/>
  <c r="A2025" i="4"/>
  <c r="AM2024" i="4"/>
  <c r="AL2024" i="4"/>
  <c r="AK2024" i="4"/>
  <c r="AJ2024" i="4"/>
  <c r="AI2024" i="4"/>
  <c r="AH2024" i="4"/>
  <c r="AG2024" i="4"/>
  <c r="AF2024" i="4"/>
  <c r="AE2024" i="4"/>
  <c r="AD2024" i="4"/>
  <c r="AC2024" i="4"/>
  <c r="AB2024" i="4"/>
  <c r="AN2024" i="4" s="1"/>
  <c r="AA2024" i="4"/>
  <c r="Z2024" i="4"/>
  <c r="Y2024" i="4"/>
  <c r="X2024" i="4"/>
  <c r="W2024" i="4"/>
  <c r="V2024" i="4"/>
  <c r="U2024" i="4"/>
  <c r="T2024" i="4"/>
  <c r="S2024" i="4"/>
  <c r="R2024" i="4"/>
  <c r="Q2024" i="4"/>
  <c r="P2024" i="4"/>
  <c r="O2024" i="4"/>
  <c r="N2024" i="4"/>
  <c r="M2024" i="4"/>
  <c r="L2024" i="4"/>
  <c r="K2024" i="4"/>
  <c r="J2024" i="4"/>
  <c r="I2024" i="4"/>
  <c r="H2024" i="4"/>
  <c r="G2024" i="4"/>
  <c r="F2024" i="4"/>
  <c r="E2024" i="4"/>
  <c r="D2024" i="4"/>
  <c r="C2024" i="4"/>
  <c r="AO2024" i="4" s="1"/>
  <c r="B2024" i="4"/>
  <c r="A2024" i="4"/>
  <c r="AL2023" i="4"/>
  <c r="AK2023" i="4"/>
  <c r="AJ2023" i="4"/>
  <c r="AI2023" i="4"/>
  <c r="AH2023" i="4"/>
  <c r="AG2023" i="4"/>
  <c r="AF2023" i="4"/>
  <c r="AE2023" i="4"/>
  <c r="AD2023" i="4"/>
  <c r="AC2023" i="4"/>
  <c r="AB2023" i="4"/>
  <c r="AA2023" i="4"/>
  <c r="Z2023" i="4"/>
  <c r="Y2023" i="4"/>
  <c r="AM2023" i="4" s="1"/>
  <c r="X2023" i="4"/>
  <c r="W2023" i="4"/>
  <c r="V2023" i="4"/>
  <c r="U2023" i="4"/>
  <c r="T2023" i="4"/>
  <c r="S2023" i="4"/>
  <c r="R2023" i="4"/>
  <c r="Q2023" i="4"/>
  <c r="P2023" i="4"/>
  <c r="O2023" i="4"/>
  <c r="N2023" i="4"/>
  <c r="M2023" i="4"/>
  <c r="L2023" i="4"/>
  <c r="K2023" i="4"/>
  <c r="J2023" i="4"/>
  <c r="I2023" i="4"/>
  <c r="H2023" i="4"/>
  <c r="G2023" i="4"/>
  <c r="F2023" i="4"/>
  <c r="E2023" i="4"/>
  <c r="D2023" i="4"/>
  <c r="AO2023" i="4" s="1"/>
  <c r="C2023" i="4"/>
  <c r="B2023" i="4"/>
  <c r="A2023" i="4"/>
  <c r="AN2022" i="4"/>
  <c r="AM2022" i="4"/>
  <c r="AL2022" i="4"/>
  <c r="AK2022" i="4"/>
  <c r="AJ2022" i="4"/>
  <c r="AI2022" i="4"/>
  <c r="AH2022" i="4"/>
  <c r="AG2022" i="4"/>
  <c r="AF2022" i="4"/>
  <c r="AE2022" i="4"/>
  <c r="AD2022" i="4"/>
  <c r="AC2022" i="4"/>
  <c r="AB2022" i="4"/>
  <c r="AA2022" i="4"/>
  <c r="Z2022" i="4"/>
  <c r="Y2022" i="4"/>
  <c r="X2022" i="4"/>
  <c r="W2022" i="4"/>
  <c r="V2022" i="4"/>
  <c r="U2022" i="4"/>
  <c r="T2022" i="4"/>
  <c r="S2022" i="4"/>
  <c r="R2022" i="4"/>
  <c r="Q2022" i="4"/>
  <c r="P2022" i="4"/>
  <c r="O2022" i="4"/>
  <c r="N2022" i="4"/>
  <c r="M2022" i="4"/>
  <c r="L2022" i="4"/>
  <c r="K2022" i="4"/>
  <c r="J2022" i="4"/>
  <c r="I2022" i="4"/>
  <c r="H2022" i="4"/>
  <c r="G2022" i="4"/>
  <c r="F2022" i="4"/>
  <c r="E2022" i="4"/>
  <c r="D2022" i="4"/>
  <c r="C2022" i="4"/>
  <c r="AO2022" i="4" s="1"/>
  <c r="B2022" i="4"/>
  <c r="A2022" i="4"/>
  <c r="AN2021" i="4"/>
  <c r="AK2021" i="4"/>
  <c r="AJ2021" i="4"/>
  <c r="AI2021" i="4"/>
  <c r="AH2021" i="4"/>
  <c r="AG2021" i="4"/>
  <c r="AF2021" i="4"/>
  <c r="AE2021" i="4"/>
  <c r="AD2021" i="4"/>
  <c r="AC2021" i="4"/>
  <c r="AB2021" i="4"/>
  <c r="AA2021" i="4"/>
  <c r="Z2021" i="4"/>
  <c r="Y2021" i="4"/>
  <c r="AM2021" i="4" s="1"/>
  <c r="X2021" i="4"/>
  <c r="W2021" i="4"/>
  <c r="V2021" i="4"/>
  <c r="U2021" i="4"/>
  <c r="T2021" i="4"/>
  <c r="S2021" i="4"/>
  <c r="R2021" i="4"/>
  <c r="Q2021" i="4"/>
  <c r="P2021" i="4"/>
  <c r="O2021" i="4"/>
  <c r="N2021" i="4"/>
  <c r="M2021" i="4"/>
  <c r="L2021" i="4"/>
  <c r="K2021" i="4"/>
  <c r="J2021" i="4"/>
  <c r="I2021" i="4"/>
  <c r="H2021" i="4"/>
  <c r="G2021" i="4"/>
  <c r="F2021" i="4"/>
  <c r="E2021" i="4"/>
  <c r="D2021" i="4"/>
  <c r="C2021" i="4"/>
  <c r="B2021" i="4"/>
  <c r="A2021" i="4"/>
  <c r="AM2020" i="4"/>
  <c r="AL2020" i="4"/>
  <c r="AK2020" i="4"/>
  <c r="AJ2020" i="4"/>
  <c r="AI2020" i="4"/>
  <c r="AH2020" i="4"/>
  <c r="AG2020" i="4"/>
  <c r="AF2020" i="4"/>
  <c r="AE2020" i="4"/>
  <c r="AD2020" i="4"/>
  <c r="AC2020" i="4"/>
  <c r="AB2020" i="4"/>
  <c r="AN2020" i="4" s="1"/>
  <c r="AA2020" i="4"/>
  <c r="Z2020" i="4"/>
  <c r="Y2020" i="4"/>
  <c r="X2020" i="4"/>
  <c r="W2020" i="4"/>
  <c r="V2020" i="4"/>
  <c r="U2020" i="4"/>
  <c r="T2020" i="4"/>
  <c r="S2020" i="4"/>
  <c r="R2020" i="4"/>
  <c r="Q2020" i="4"/>
  <c r="P2020" i="4"/>
  <c r="O2020" i="4"/>
  <c r="N2020" i="4"/>
  <c r="M2020" i="4"/>
  <c r="L2020" i="4"/>
  <c r="K2020" i="4"/>
  <c r="J2020" i="4"/>
  <c r="I2020" i="4"/>
  <c r="H2020" i="4"/>
  <c r="G2020" i="4"/>
  <c r="F2020" i="4"/>
  <c r="E2020" i="4"/>
  <c r="D2020" i="4"/>
  <c r="C2020" i="4"/>
  <c r="B2020" i="4"/>
  <c r="A2020" i="4"/>
  <c r="AL2019" i="4"/>
  <c r="AK2019" i="4"/>
  <c r="AJ2019" i="4"/>
  <c r="AI2019" i="4"/>
  <c r="AH2019" i="4"/>
  <c r="AG2019" i="4"/>
  <c r="AF2019" i="4"/>
  <c r="AE2019" i="4"/>
  <c r="AD2019" i="4"/>
  <c r="AC2019" i="4"/>
  <c r="AB2019" i="4"/>
  <c r="AA2019" i="4"/>
  <c r="Z2019" i="4"/>
  <c r="Y2019" i="4"/>
  <c r="AM2019" i="4" s="1"/>
  <c r="X2019" i="4"/>
  <c r="W2019" i="4"/>
  <c r="V2019" i="4"/>
  <c r="U2019" i="4"/>
  <c r="T2019" i="4"/>
  <c r="S2019" i="4"/>
  <c r="R2019" i="4"/>
  <c r="Q2019" i="4"/>
  <c r="P2019" i="4"/>
  <c r="O2019" i="4"/>
  <c r="N2019" i="4"/>
  <c r="M2019" i="4"/>
  <c r="L2019" i="4"/>
  <c r="K2019" i="4"/>
  <c r="J2019" i="4"/>
  <c r="I2019" i="4"/>
  <c r="H2019" i="4"/>
  <c r="G2019" i="4"/>
  <c r="F2019" i="4"/>
  <c r="E2019" i="4"/>
  <c r="D2019" i="4"/>
  <c r="AO2019" i="4" s="1"/>
  <c r="C2019" i="4"/>
  <c r="B2019" i="4"/>
  <c r="A2019" i="4"/>
  <c r="AN2018" i="4"/>
  <c r="AM2018" i="4"/>
  <c r="AL2018" i="4"/>
  <c r="AK2018" i="4"/>
  <c r="AJ2018" i="4"/>
  <c r="AI2018" i="4"/>
  <c r="AH2018" i="4"/>
  <c r="AG2018" i="4"/>
  <c r="AF2018" i="4"/>
  <c r="AE2018" i="4"/>
  <c r="AD2018" i="4"/>
  <c r="AC2018" i="4"/>
  <c r="AB2018" i="4"/>
  <c r="AA2018" i="4"/>
  <c r="Z2018" i="4"/>
  <c r="Y2018" i="4"/>
  <c r="X2018" i="4"/>
  <c r="W2018" i="4"/>
  <c r="V2018" i="4"/>
  <c r="U2018" i="4"/>
  <c r="T2018" i="4"/>
  <c r="S2018" i="4"/>
  <c r="R2018" i="4"/>
  <c r="Q2018" i="4"/>
  <c r="P2018" i="4"/>
  <c r="O2018" i="4"/>
  <c r="N2018" i="4"/>
  <c r="M2018" i="4"/>
  <c r="L2018" i="4"/>
  <c r="K2018" i="4"/>
  <c r="J2018" i="4"/>
  <c r="I2018" i="4"/>
  <c r="H2018" i="4"/>
  <c r="G2018" i="4"/>
  <c r="F2018" i="4"/>
  <c r="E2018" i="4"/>
  <c r="D2018" i="4"/>
  <c r="C2018" i="4"/>
  <c r="B2018" i="4"/>
  <c r="A2018" i="4"/>
  <c r="AN2017" i="4"/>
  <c r="AK2017" i="4"/>
  <c r="AJ2017" i="4"/>
  <c r="AI2017" i="4"/>
  <c r="AH2017" i="4"/>
  <c r="AG2017" i="4"/>
  <c r="AF2017" i="4"/>
  <c r="AE2017" i="4"/>
  <c r="AD2017" i="4"/>
  <c r="AC2017" i="4"/>
  <c r="AB2017" i="4"/>
  <c r="AA2017" i="4"/>
  <c r="Z2017" i="4"/>
  <c r="Y2017" i="4"/>
  <c r="AM2017" i="4" s="1"/>
  <c r="X2017" i="4"/>
  <c r="W2017" i="4"/>
  <c r="V2017" i="4"/>
  <c r="U2017" i="4"/>
  <c r="T2017" i="4"/>
  <c r="S2017" i="4"/>
  <c r="R2017" i="4"/>
  <c r="Q2017" i="4"/>
  <c r="P2017" i="4"/>
  <c r="O2017" i="4"/>
  <c r="N2017" i="4"/>
  <c r="M2017" i="4"/>
  <c r="L2017" i="4"/>
  <c r="K2017" i="4"/>
  <c r="J2017" i="4"/>
  <c r="I2017" i="4"/>
  <c r="H2017" i="4"/>
  <c r="G2017" i="4"/>
  <c r="F2017" i="4"/>
  <c r="E2017" i="4"/>
  <c r="D2017" i="4"/>
  <c r="AO2017" i="4" s="1"/>
  <c r="C2017" i="4"/>
  <c r="B2017" i="4"/>
  <c r="A2017" i="4"/>
  <c r="AM2016" i="4"/>
  <c r="AL2016" i="4"/>
  <c r="AK2016" i="4"/>
  <c r="AJ2016" i="4"/>
  <c r="AI2016" i="4"/>
  <c r="AH2016" i="4"/>
  <c r="AG2016" i="4"/>
  <c r="AF2016" i="4"/>
  <c r="AE2016" i="4"/>
  <c r="AD2016" i="4"/>
  <c r="AC2016" i="4"/>
  <c r="AB2016" i="4"/>
  <c r="AN2016" i="4" s="1"/>
  <c r="AA2016" i="4"/>
  <c r="Z2016" i="4"/>
  <c r="Y2016" i="4"/>
  <c r="X2016" i="4"/>
  <c r="W2016" i="4"/>
  <c r="V2016" i="4"/>
  <c r="U2016" i="4"/>
  <c r="T2016" i="4"/>
  <c r="S2016" i="4"/>
  <c r="R2016" i="4"/>
  <c r="Q2016" i="4"/>
  <c r="P2016" i="4"/>
  <c r="O2016" i="4"/>
  <c r="N2016" i="4"/>
  <c r="M2016" i="4"/>
  <c r="L2016" i="4"/>
  <c r="K2016" i="4"/>
  <c r="J2016" i="4"/>
  <c r="I2016" i="4"/>
  <c r="H2016" i="4"/>
  <c r="G2016" i="4"/>
  <c r="F2016" i="4"/>
  <c r="E2016" i="4"/>
  <c r="D2016" i="4"/>
  <c r="C2016" i="4"/>
  <c r="AO2016" i="4" s="1"/>
  <c r="B2016" i="4"/>
  <c r="A2016" i="4"/>
  <c r="AL2015" i="4"/>
  <c r="AK2015" i="4"/>
  <c r="AJ2015" i="4"/>
  <c r="AI2015" i="4"/>
  <c r="AH2015" i="4"/>
  <c r="AG2015" i="4"/>
  <c r="AF2015" i="4"/>
  <c r="AE2015" i="4"/>
  <c r="AD2015" i="4"/>
  <c r="AC2015" i="4"/>
  <c r="AB2015" i="4"/>
  <c r="AA2015" i="4"/>
  <c r="Z2015" i="4"/>
  <c r="Y2015" i="4"/>
  <c r="AM2015" i="4" s="1"/>
  <c r="X2015" i="4"/>
  <c r="W2015" i="4"/>
  <c r="V2015" i="4"/>
  <c r="U2015" i="4"/>
  <c r="T2015" i="4"/>
  <c r="S2015" i="4"/>
  <c r="R2015" i="4"/>
  <c r="Q2015" i="4"/>
  <c r="P2015" i="4"/>
  <c r="O2015" i="4"/>
  <c r="N2015" i="4"/>
  <c r="M2015" i="4"/>
  <c r="L2015" i="4"/>
  <c r="K2015" i="4"/>
  <c r="J2015" i="4"/>
  <c r="I2015" i="4"/>
  <c r="H2015" i="4"/>
  <c r="G2015" i="4"/>
  <c r="F2015" i="4"/>
  <c r="E2015" i="4"/>
  <c r="D2015" i="4"/>
  <c r="AO2015" i="4" s="1"/>
  <c r="C2015" i="4"/>
  <c r="B2015" i="4"/>
  <c r="A2015" i="4"/>
  <c r="AN2014" i="4"/>
  <c r="AM2014" i="4"/>
  <c r="AL2014" i="4"/>
  <c r="AK2014" i="4"/>
  <c r="AJ2014" i="4"/>
  <c r="AI2014" i="4"/>
  <c r="AH2014" i="4"/>
  <c r="AG2014" i="4"/>
  <c r="AF2014" i="4"/>
  <c r="AE2014" i="4"/>
  <c r="AD2014" i="4"/>
  <c r="AC2014" i="4"/>
  <c r="AB2014" i="4"/>
  <c r="AA2014" i="4"/>
  <c r="Z2014" i="4"/>
  <c r="Y2014" i="4"/>
  <c r="X2014" i="4"/>
  <c r="W2014" i="4"/>
  <c r="V2014" i="4"/>
  <c r="U2014" i="4"/>
  <c r="T2014" i="4"/>
  <c r="S2014" i="4"/>
  <c r="R2014" i="4"/>
  <c r="Q2014" i="4"/>
  <c r="P2014" i="4"/>
  <c r="O2014" i="4"/>
  <c r="N2014" i="4"/>
  <c r="M2014" i="4"/>
  <c r="L2014" i="4"/>
  <c r="K2014" i="4"/>
  <c r="J2014" i="4"/>
  <c r="I2014" i="4"/>
  <c r="H2014" i="4"/>
  <c r="G2014" i="4"/>
  <c r="F2014" i="4"/>
  <c r="E2014" i="4"/>
  <c r="D2014" i="4"/>
  <c r="C2014" i="4"/>
  <c r="AO2014" i="4" s="1"/>
  <c r="B2014" i="4"/>
  <c r="A2014" i="4"/>
  <c r="AN2013" i="4"/>
  <c r="AK2013" i="4"/>
  <c r="AJ2013" i="4"/>
  <c r="AI2013" i="4"/>
  <c r="AH2013" i="4"/>
  <c r="AG2013" i="4"/>
  <c r="AF2013" i="4"/>
  <c r="AE2013" i="4"/>
  <c r="AD2013" i="4"/>
  <c r="AC2013" i="4"/>
  <c r="AB2013" i="4"/>
  <c r="AA2013" i="4"/>
  <c r="Z2013" i="4"/>
  <c r="Y2013" i="4"/>
  <c r="AM2013" i="4" s="1"/>
  <c r="X2013" i="4"/>
  <c r="W2013" i="4"/>
  <c r="V2013" i="4"/>
  <c r="U2013" i="4"/>
  <c r="T2013" i="4"/>
  <c r="S2013" i="4"/>
  <c r="R2013" i="4"/>
  <c r="Q2013" i="4"/>
  <c r="P2013" i="4"/>
  <c r="O2013" i="4"/>
  <c r="N2013" i="4"/>
  <c r="M2013" i="4"/>
  <c r="L2013" i="4"/>
  <c r="K2013" i="4"/>
  <c r="J2013" i="4"/>
  <c r="I2013" i="4"/>
  <c r="H2013" i="4"/>
  <c r="G2013" i="4"/>
  <c r="F2013" i="4"/>
  <c r="E2013" i="4"/>
  <c r="D2013" i="4"/>
  <c r="C2013" i="4"/>
  <c r="B2013" i="4"/>
  <c r="A2013" i="4"/>
  <c r="AM2012" i="4"/>
  <c r="AL2012" i="4"/>
  <c r="AK2012" i="4"/>
  <c r="AJ2012" i="4"/>
  <c r="AI2012" i="4"/>
  <c r="AH2012" i="4"/>
  <c r="AG2012" i="4"/>
  <c r="AF2012" i="4"/>
  <c r="AE2012" i="4"/>
  <c r="AD2012" i="4"/>
  <c r="AC2012" i="4"/>
  <c r="AB2012" i="4"/>
  <c r="AN2012" i="4" s="1"/>
  <c r="AA2012" i="4"/>
  <c r="Z2012" i="4"/>
  <c r="Y2012" i="4"/>
  <c r="X2012" i="4"/>
  <c r="W2012" i="4"/>
  <c r="V2012" i="4"/>
  <c r="U2012" i="4"/>
  <c r="T2012" i="4"/>
  <c r="S2012" i="4"/>
  <c r="R2012" i="4"/>
  <c r="Q2012" i="4"/>
  <c r="P2012" i="4"/>
  <c r="O2012" i="4"/>
  <c r="N2012" i="4"/>
  <c r="M2012" i="4"/>
  <c r="L2012" i="4"/>
  <c r="K2012" i="4"/>
  <c r="J2012" i="4"/>
  <c r="I2012" i="4"/>
  <c r="H2012" i="4"/>
  <c r="G2012" i="4"/>
  <c r="F2012" i="4"/>
  <c r="E2012" i="4"/>
  <c r="D2012" i="4"/>
  <c r="C2012" i="4"/>
  <c r="B2012" i="4"/>
  <c r="A2012" i="4"/>
  <c r="AL2011" i="4"/>
  <c r="AK2011" i="4"/>
  <c r="AJ2011" i="4"/>
  <c r="AI2011" i="4"/>
  <c r="AH2011" i="4"/>
  <c r="AG2011" i="4"/>
  <c r="AF2011" i="4"/>
  <c r="AE2011" i="4"/>
  <c r="AD2011" i="4"/>
  <c r="AC2011" i="4"/>
  <c r="AB2011" i="4"/>
  <c r="AA2011" i="4"/>
  <c r="Z2011" i="4"/>
  <c r="Y2011" i="4"/>
  <c r="AM2011" i="4" s="1"/>
  <c r="X2011" i="4"/>
  <c r="W2011" i="4"/>
  <c r="V2011" i="4"/>
  <c r="U2011" i="4"/>
  <c r="T2011" i="4"/>
  <c r="S2011" i="4"/>
  <c r="R2011" i="4"/>
  <c r="Q2011" i="4"/>
  <c r="P2011" i="4"/>
  <c r="O2011" i="4"/>
  <c r="N2011" i="4"/>
  <c r="M2011" i="4"/>
  <c r="L2011" i="4"/>
  <c r="K2011" i="4"/>
  <c r="J2011" i="4"/>
  <c r="I2011" i="4"/>
  <c r="H2011" i="4"/>
  <c r="G2011" i="4"/>
  <c r="F2011" i="4"/>
  <c r="E2011" i="4"/>
  <c r="D2011" i="4"/>
  <c r="AO2011" i="4" s="1"/>
  <c r="C2011" i="4"/>
  <c r="B2011" i="4"/>
  <c r="A2011" i="4"/>
  <c r="AN2010" i="4"/>
  <c r="AM2010" i="4"/>
  <c r="AL2010" i="4"/>
  <c r="AK2010" i="4"/>
  <c r="AJ2010" i="4"/>
  <c r="AI2010" i="4"/>
  <c r="AH2010" i="4"/>
  <c r="AG2010" i="4"/>
  <c r="AF2010" i="4"/>
  <c r="AE2010" i="4"/>
  <c r="AD2010" i="4"/>
  <c r="AC2010" i="4"/>
  <c r="AB2010" i="4"/>
  <c r="AA2010" i="4"/>
  <c r="Z2010" i="4"/>
  <c r="Y2010" i="4"/>
  <c r="X2010" i="4"/>
  <c r="W2010" i="4"/>
  <c r="V2010" i="4"/>
  <c r="U2010" i="4"/>
  <c r="T2010" i="4"/>
  <c r="S2010" i="4"/>
  <c r="R2010" i="4"/>
  <c r="Q2010" i="4"/>
  <c r="P2010" i="4"/>
  <c r="O2010" i="4"/>
  <c r="N2010" i="4"/>
  <c r="M2010" i="4"/>
  <c r="L2010" i="4"/>
  <c r="K2010" i="4"/>
  <c r="J2010" i="4"/>
  <c r="I2010" i="4"/>
  <c r="H2010" i="4"/>
  <c r="G2010" i="4"/>
  <c r="F2010" i="4"/>
  <c r="E2010" i="4"/>
  <c r="D2010" i="4"/>
  <c r="C2010" i="4"/>
  <c r="B2010" i="4"/>
  <c r="A2010" i="4"/>
  <c r="AN2009" i="4"/>
  <c r="AK2009" i="4"/>
  <c r="AJ2009" i="4"/>
  <c r="AI2009" i="4"/>
  <c r="AH2009" i="4"/>
  <c r="AG2009" i="4"/>
  <c r="AF2009" i="4"/>
  <c r="AE2009" i="4"/>
  <c r="AD2009" i="4"/>
  <c r="AC2009" i="4"/>
  <c r="AB2009" i="4"/>
  <c r="AA2009" i="4"/>
  <c r="Z2009" i="4"/>
  <c r="Y2009" i="4"/>
  <c r="AM2009" i="4" s="1"/>
  <c r="X2009" i="4"/>
  <c r="W2009" i="4"/>
  <c r="V2009" i="4"/>
  <c r="U2009" i="4"/>
  <c r="T2009" i="4"/>
  <c r="S2009" i="4"/>
  <c r="R2009" i="4"/>
  <c r="Q2009" i="4"/>
  <c r="P2009" i="4"/>
  <c r="O2009" i="4"/>
  <c r="N2009" i="4"/>
  <c r="M2009" i="4"/>
  <c r="L2009" i="4"/>
  <c r="K2009" i="4"/>
  <c r="J2009" i="4"/>
  <c r="I2009" i="4"/>
  <c r="H2009" i="4"/>
  <c r="G2009" i="4"/>
  <c r="F2009" i="4"/>
  <c r="E2009" i="4"/>
  <c r="D2009" i="4"/>
  <c r="AO2009" i="4" s="1"/>
  <c r="C2009" i="4"/>
  <c r="B2009" i="4"/>
  <c r="A2009" i="4"/>
  <c r="AM2008" i="4"/>
  <c r="AL2008" i="4"/>
  <c r="AK2008" i="4"/>
  <c r="AJ2008" i="4"/>
  <c r="AI2008" i="4"/>
  <c r="AH2008" i="4"/>
  <c r="AG2008" i="4"/>
  <c r="AF2008" i="4"/>
  <c r="AE2008" i="4"/>
  <c r="AD2008" i="4"/>
  <c r="AC2008" i="4"/>
  <c r="AB2008" i="4"/>
  <c r="AN2008" i="4" s="1"/>
  <c r="AA2008" i="4"/>
  <c r="Z2008" i="4"/>
  <c r="Y2008" i="4"/>
  <c r="X2008" i="4"/>
  <c r="W2008" i="4"/>
  <c r="V2008" i="4"/>
  <c r="U2008" i="4"/>
  <c r="T2008" i="4"/>
  <c r="S2008" i="4"/>
  <c r="R2008" i="4"/>
  <c r="Q2008" i="4"/>
  <c r="P2008" i="4"/>
  <c r="O2008" i="4"/>
  <c r="N2008" i="4"/>
  <c r="M2008" i="4"/>
  <c r="L2008" i="4"/>
  <c r="K2008" i="4"/>
  <c r="J2008" i="4"/>
  <c r="I2008" i="4"/>
  <c r="H2008" i="4"/>
  <c r="G2008" i="4"/>
  <c r="F2008" i="4"/>
  <c r="E2008" i="4"/>
  <c r="D2008" i="4"/>
  <c r="C2008" i="4"/>
  <c r="AO2008" i="4" s="1"/>
  <c r="B2008" i="4"/>
  <c r="A2008" i="4"/>
  <c r="AL2007" i="4"/>
  <c r="AK2007" i="4"/>
  <c r="AJ2007" i="4"/>
  <c r="AI2007" i="4"/>
  <c r="AH2007" i="4"/>
  <c r="AG2007" i="4"/>
  <c r="AF2007" i="4"/>
  <c r="AE2007" i="4"/>
  <c r="AD2007" i="4"/>
  <c r="AC2007" i="4"/>
  <c r="AB2007" i="4"/>
  <c r="AA2007" i="4"/>
  <c r="Z2007" i="4"/>
  <c r="Y2007" i="4"/>
  <c r="AM2007" i="4" s="1"/>
  <c r="X2007" i="4"/>
  <c r="W2007" i="4"/>
  <c r="V2007" i="4"/>
  <c r="U2007" i="4"/>
  <c r="T2007" i="4"/>
  <c r="S2007" i="4"/>
  <c r="R2007" i="4"/>
  <c r="Q2007" i="4"/>
  <c r="P2007" i="4"/>
  <c r="O2007" i="4"/>
  <c r="N2007" i="4"/>
  <c r="M2007" i="4"/>
  <c r="L2007" i="4"/>
  <c r="K2007" i="4"/>
  <c r="J2007" i="4"/>
  <c r="I2007" i="4"/>
  <c r="H2007" i="4"/>
  <c r="G2007" i="4"/>
  <c r="F2007" i="4"/>
  <c r="E2007" i="4"/>
  <c r="D2007" i="4"/>
  <c r="AO2007" i="4" s="1"/>
  <c r="C2007" i="4"/>
  <c r="B2007" i="4"/>
  <c r="A2007" i="4"/>
  <c r="AN2006" i="4"/>
  <c r="AM2006" i="4"/>
  <c r="AL2006" i="4"/>
  <c r="AK2006" i="4"/>
  <c r="AJ2006" i="4"/>
  <c r="AI2006" i="4"/>
  <c r="AH2006" i="4"/>
  <c r="AG2006" i="4"/>
  <c r="AF2006" i="4"/>
  <c r="AE2006" i="4"/>
  <c r="AD2006" i="4"/>
  <c r="AC2006" i="4"/>
  <c r="AB2006" i="4"/>
  <c r="AA2006" i="4"/>
  <c r="Z2006" i="4"/>
  <c r="Y2006" i="4"/>
  <c r="X2006" i="4"/>
  <c r="W2006" i="4"/>
  <c r="V2006" i="4"/>
  <c r="U2006" i="4"/>
  <c r="T2006" i="4"/>
  <c r="S2006" i="4"/>
  <c r="R2006" i="4"/>
  <c r="Q2006" i="4"/>
  <c r="P2006" i="4"/>
  <c r="O2006" i="4"/>
  <c r="N2006" i="4"/>
  <c r="M2006" i="4"/>
  <c r="L2006" i="4"/>
  <c r="K2006" i="4"/>
  <c r="J2006" i="4"/>
  <c r="I2006" i="4"/>
  <c r="H2006" i="4"/>
  <c r="G2006" i="4"/>
  <c r="F2006" i="4"/>
  <c r="E2006" i="4"/>
  <c r="D2006" i="4"/>
  <c r="C2006" i="4"/>
  <c r="AO2006" i="4" s="1"/>
  <c r="B2006" i="4"/>
  <c r="A2006" i="4"/>
  <c r="AN2005" i="4"/>
  <c r="AK2005" i="4"/>
  <c r="AJ2005" i="4"/>
  <c r="AI2005" i="4"/>
  <c r="AH2005" i="4"/>
  <c r="AG2005" i="4"/>
  <c r="AF2005" i="4"/>
  <c r="AE2005" i="4"/>
  <c r="AD2005" i="4"/>
  <c r="AC2005" i="4"/>
  <c r="AB2005" i="4"/>
  <c r="AA2005" i="4"/>
  <c r="Z2005" i="4"/>
  <c r="Y2005" i="4"/>
  <c r="AM2005" i="4" s="1"/>
  <c r="X2005" i="4"/>
  <c r="W2005" i="4"/>
  <c r="V2005" i="4"/>
  <c r="U2005" i="4"/>
  <c r="T2005" i="4"/>
  <c r="S2005" i="4"/>
  <c r="R2005" i="4"/>
  <c r="Q2005" i="4"/>
  <c r="P2005" i="4"/>
  <c r="O2005" i="4"/>
  <c r="N2005" i="4"/>
  <c r="M2005" i="4"/>
  <c r="L2005" i="4"/>
  <c r="K2005" i="4"/>
  <c r="J2005" i="4"/>
  <c r="I2005" i="4"/>
  <c r="H2005" i="4"/>
  <c r="G2005" i="4"/>
  <c r="F2005" i="4"/>
  <c r="E2005" i="4"/>
  <c r="D2005" i="4"/>
  <c r="C2005" i="4"/>
  <c r="B2005" i="4"/>
  <c r="A2005" i="4"/>
  <c r="AM2004" i="4"/>
  <c r="AL2004" i="4"/>
  <c r="AK2004" i="4"/>
  <c r="AJ2004" i="4"/>
  <c r="AI2004" i="4"/>
  <c r="AH2004" i="4"/>
  <c r="AG2004" i="4"/>
  <c r="AF2004" i="4"/>
  <c r="AE2004" i="4"/>
  <c r="AD2004" i="4"/>
  <c r="AC2004" i="4"/>
  <c r="AB2004" i="4"/>
  <c r="AN2004" i="4" s="1"/>
  <c r="AA2004" i="4"/>
  <c r="Z2004" i="4"/>
  <c r="Y2004" i="4"/>
  <c r="X2004" i="4"/>
  <c r="W2004" i="4"/>
  <c r="V2004" i="4"/>
  <c r="U2004" i="4"/>
  <c r="T2004" i="4"/>
  <c r="S2004" i="4"/>
  <c r="R2004" i="4"/>
  <c r="Q2004" i="4"/>
  <c r="P2004" i="4"/>
  <c r="O2004" i="4"/>
  <c r="N2004" i="4"/>
  <c r="M2004" i="4"/>
  <c r="L2004" i="4"/>
  <c r="K2004" i="4"/>
  <c r="J2004" i="4"/>
  <c r="I2004" i="4"/>
  <c r="H2004" i="4"/>
  <c r="G2004" i="4"/>
  <c r="F2004" i="4"/>
  <c r="E2004" i="4"/>
  <c r="D2004" i="4"/>
  <c r="C2004" i="4"/>
  <c r="B2004" i="4"/>
  <c r="A2004" i="4"/>
  <c r="AL2003" i="4"/>
  <c r="AK2003" i="4"/>
  <c r="AJ2003" i="4"/>
  <c r="AI2003" i="4"/>
  <c r="AH2003" i="4"/>
  <c r="AG2003" i="4"/>
  <c r="AF2003" i="4"/>
  <c r="AE2003" i="4"/>
  <c r="AD2003" i="4"/>
  <c r="AC2003" i="4"/>
  <c r="AB2003" i="4"/>
  <c r="AA2003" i="4"/>
  <c r="Z2003" i="4"/>
  <c r="Y2003" i="4"/>
  <c r="AM2003" i="4" s="1"/>
  <c r="X2003" i="4"/>
  <c r="W2003" i="4"/>
  <c r="V2003" i="4"/>
  <c r="U2003" i="4"/>
  <c r="T2003" i="4"/>
  <c r="S2003" i="4"/>
  <c r="R2003" i="4"/>
  <c r="Q2003" i="4"/>
  <c r="P2003" i="4"/>
  <c r="O2003" i="4"/>
  <c r="N2003" i="4"/>
  <c r="M2003" i="4"/>
  <c r="L2003" i="4"/>
  <c r="K2003" i="4"/>
  <c r="J2003" i="4"/>
  <c r="I2003" i="4"/>
  <c r="H2003" i="4"/>
  <c r="G2003" i="4"/>
  <c r="F2003" i="4"/>
  <c r="E2003" i="4"/>
  <c r="D2003" i="4"/>
  <c r="AO2003" i="4" s="1"/>
  <c r="C2003" i="4"/>
  <c r="B2003" i="4"/>
  <c r="A2003" i="4"/>
  <c r="AN2002" i="4"/>
  <c r="AM2002" i="4"/>
  <c r="AL2002" i="4"/>
  <c r="AK2002" i="4"/>
  <c r="AJ2002" i="4"/>
  <c r="AI2002" i="4"/>
  <c r="AH2002" i="4"/>
  <c r="AG2002" i="4"/>
  <c r="AF2002" i="4"/>
  <c r="AE2002" i="4"/>
  <c r="AD2002" i="4"/>
  <c r="AC2002" i="4"/>
  <c r="AB2002" i="4"/>
  <c r="AA2002" i="4"/>
  <c r="Z2002" i="4"/>
  <c r="Y2002" i="4"/>
  <c r="X2002" i="4"/>
  <c r="W2002" i="4"/>
  <c r="V2002" i="4"/>
  <c r="U2002" i="4"/>
  <c r="T2002" i="4"/>
  <c r="S2002" i="4"/>
  <c r="R2002" i="4"/>
  <c r="Q2002" i="4"/>
  <c r="P2002" i="4"/>
  <c r="O2002" i="4"/>
  <c r="N2002" i="4"/>
  <c r="M2002" i="4"/>
  <c r="L2002" i="4"/>
  <c r="K2002" i="4"/>
  <c r="J2002" i="4"/>
  <c r="I2002" i="4"/>
  <c r="H2002" i="4"/>
  <c r="G2002" i="4"/>
  <c r="F2002" i="4"/>
  <c r="E2002" i="4"/>
  <c r="D2002" i="4"/>
  <c r="C2002" i="4"/>
  <c r="B2002" i="4"/>
  <c r="A2002" i="4"/>
  <c r="AN2001" i="4"/>
  <c r="AK2001" i="4"/>
  <c r="AJ2001" i="4"/>
  <c r="AI2001" i="4"/>
  <c r="AH2001" i="4"/>
  <c r="AG2001" i="4"/>
  <c r="AF2001" i="4"/>
  <c r="AE2001" i="4"/>
  <c r="AD2001" i="4"/>
  <c r="AC2001" i="4"/>
  <c r="AB2001" i="4"/>
  <c r="AA2001" i="4"/>
  <c r="Z2001" i="4"/>
  <c r="Y2001" i="4"/>
  <c r="AM2001" i="4" s="1"/>
  <c r="X2001" i="4"/>
  <c r="W2001" i="4"/>
  <c r="V2001" i="4"/>
  <c r="U2001" i="4"/>
  <c r="T2001" i="4"/>
  <c r="S2001" i="4"/>
  <c r="R2001" i="4"/>
  <c r="Q2001" i="4"/>
  <c r="P2001" i="4"/>
  <c r="O2001" i="4"/>
  <c r="N2001" i="4"/>
  <c r="M2001" i="4"/>
  <c r="L2001" i="4"/>
  <c r="K2001" i="4"/>
  <c r="J2001" i="4"/>
  <c r="I2001" i="4"/>
  <c r="H2001" i="4"/>
  <c r="G2001" i="4"/>
  <c r="F2001" i="4"/>
  <c r="E2001" i="4"/>
  <c r="D2001" i="4"/>
  <c r="AO2001" i="4" s="1"/>
  <c r="C2001" i="4"/>
  <c r="B2001" i="4"/>
  <c r="A2001" i="4"/>
  <c r="AM2000" i="4"/>
  <c r="AL2000" i="4"/>
  <c r="AK2000" i="4"/>
  <c r="AJ2000" i="4"/>
  <c r="AI2000" i="4"/>
  <c r="AH2000" i="4"/>
  <c r="AG2000" i="4"/>
  <c r="AF2000" i="4"/>
  <c r="AE2000" i="4"/>
  <c r="AD2000" i="4"/>
  <c r="AC2000" i="4"/>
  <c r="AB2000" i="4"/>
  <c r="AN2000" i="4" s="1"/>
  <c r="AA2000" i="4"/>
  <c r="Z2000" i="4"/>
  <c r="Y2000" i="4"/>
  <c r="X2000" i="4"/>
  <c r="W2000" i="4"/>
  <c r="V2000" i="4"/>
  <c r="U2000" i="4"/>
  <c r="T2000" i="4"/>
  <c r="S2000" i="4"/>
  <c r="R2000" i="4"/>
  <c r="Q2000" i="4"/>
  <c r="P2000" i="4"/>
  <c r="O2000" i="4"/>
  <c r="N2000" i="4"/>
  <c r="M2000" i="4"/>
  <c r="L2000" i="4"/>
  <c r="K2000" i="4"/>
  <c r="J2000" i="4"/>
  <c r="I2000" i="4"/>
  <c r="H2000" i="4"/>
  <c r="G2000" i="4"/>
  <c r="F2000" i="4"/>
  <c r="E2000" i="4"/>
  <c r="D2000" i="4"/>
  <c r="C2000" i="4"/>
  <c r="AO2000" i="4" s="1"/>
  <c r="B2000" i="4"/>
  <c r="A2000" i="4"/>
  <c r="AL1999" i="4"/>
  <c r="AK1999" i="4"/>
  <c r="AJ1999" i="4"/>
  <c r="AI1999" i="4"/>
  <c r="AH1999" i="4"/>
  <c r="AG1999" i="4"/>
  <c r="AF1999" i="4"/>
  <c r="AE1999" i="4"/>
  <c r="AD1999" i="4"/>
  <c r="AC1999" i="4"/>
  <c r="AB1999" i="4"/>
  <c r="AA1999" i="4"/>
  <c r="Z1999" i="4"/>
  <c r="Y1999" i="4"/>
  <c r="AM1999" i="4" s="1"/>
  <c r="X1999" i="4"/>
  <c r="W1999" i="4"/>
  <c r="V1999" i="4"/>
  <c r="U1999" i="4"/>
  <c r="T1999" i="4"/>
  <c r="S1999" i="4"/>
  <c r="R1999" i="4"/>
  <c r="Q1999" i="4"/>
  <c r="P1999" i="4"/>
  <c r="O1999" i="4"/>
  <c r="N1999" i="4"/>
  <c r="M1999" i="4"/>
  <c r="L1999" i="4"/>
  <c r="K1999" i="4"/>
  <c r="J1999" i="4"/>
  <c r="I1999" i="4"/>
  <c r="H1999" i="4"/>
  <c r="G1999" i="4"/>
  <c r="F1999" i="4"/>
  <c r="E1999" i="4"/>
  <c r="D1999" i="4"/>
  <c r="AO1999" i="4" s="1"/>
  <c r="C1999" i="4"/>
  <c r="B1999" i="4"/>
  <c r="A1999" i="4"/>
  <c r="AN1998" i="4"/>
  <c r="AM1998" i="4"/>
  <c r="AL1998" i="4"/>
  <c r="AK1998" i="4"/>
  <c r="AJ1998" i="4"/>
  <c r="AI1998" i="4"/>
  <c r="AH1998" i="4"/>
  <c r="AG1998" i="4"/>
  <c r="AF1998" i="4"/>
  <c r="AE1998" i="4"/>
  <c r="AD1998" i="4"/>
  <c r="AC1998" i="4"/>
  <c r="AB1998" i="4"/>
  <c r="AA1998" i="4"/>
  <c r="Z1998" i="4"/>
  <c r="Y1998" i="4"/>
  <c r="X1998" i="4"/>
  <c r="W1998" i="4"/>
  <c r="V1998" i="4"/>
  <c r="U1998" i="4"/>
  <c r="T1998" i="4"/>
  <c r="S1998" i="4"/>
  <c r="R1998" i="4"/>
  <c r="Q1998" i="4"/>
  <c r="P1998" i="4"/>
  <c r="O1998" i="4"/>
  <c r="N1998" i="4"/>
  <c r="M1998" i="4"/>
  <c r="L1998" i="4"/>
  <c r="K1998" i="4"/>
  <c r="J1998" i="4"/>
  <c r="I1998" i="4"/>
  <c r="H1998" i="4"/>
  <c r="G1998" i="4"/>
  <c r="F1998" i="4"/>
  <c r="E1998" i="4"/>
  <c r="D1998" i="4"/>
  <c r="C1998" i="4"/>
  <c r="AO1998" i="4" s="1"/>
  <c r="B1998" i="4"/>
  <c r="A1998" i="4"/>
  <c r="AN1997" i="4"/>
  <c r="AK1997" i="4"/>
  <c r="AJ1997" i="4"/>
  <c r="AI1997" i="4"/>
  <c r="AH1997" i="4"/>
  <c r="AG1997" i="4"/>
  <c r="AF1997" i="4"/>
  <c r="AE1997" i="4"/>
  <c r="AD1997" i="4"/>
  <c r="AC1997" i="4"/>
  <c r="AB1997" i="4"/>
  <c r="AA1997" i="4"/>
  <c r="Z1997" i="4"/>
  <c r="Y1997" i="4"/>
  <c r="AM1997" i="4" s="1"/>
  <c r="X1997" i="4"/>
  <c r="W1997" i="4"/>
  <c r="V1997" i="4"/>
  <c r="U1997" i="4"/>
  <c r="T1997" i="4"/>
  <c r="S1997" i="4"/>
  <c r="R1997" i="4"/>
  <c r="Q1997" i="4"/>
  <c r="P1997" i="4"/>
  <c r="O1997" i="4"/>
  <c r="N1997" i="4"/>
  <c r="M1997" i="4"/>
  <c r="L1997" i="4"/>
  <c r="K1997" i="4"/>
  <c r="J1997" i="4"/>
  <c r="I1997" i="4"/>
  <c r="H1997" i="4"/>
  <c r="G1997" i="4"/>
  <c r="F1997" i="4"/>
  <c r="E1997" i="4"/>
  <c r="D1997" i="4"/>
  <c r="C1997" i="4"/>
  <c r="B1997" i="4"/>
  <c r="A1997" i="4"/>
  <c r="AM1996" i="4"/>
  <c r="AL1996" i="4"/>
  <c r="AK1996" i="4"/>
  <c r="AJ1996" i="4"/>
  <c r="AI1996" i="4"/>
  <c r="AH1996" i="4"/>
  <c r="AG1996" i="4"/>
  <c r="AF1996" i="4"/>
  <c r="AE1996" i="4"/>
  <c r="AD1996" i="4"/>
  <c r="AC1996" i="4"/>
  <c r="AB1996" i="4"/>
  <c r="AN1996" i="4" s="1"/>
  <c r="AA1996" i="4"/>
  <c r="Z1996" i="4"/>
  <c r="Y1996" i="4"/>
  <c r="X1996" i="4"/>
  <c r="W1996" i="4"/>
  <c r="V1996" i="4"/>
  <c r="U1996" i="4"/>
  <c r="T1996" i="4"/>
  <c r="S1996" i="4"/>
  <c r="R1996" i="4"/>
  <c r="Q1996" i="4"/>
  <c r="P1996" i="4"/>
  <c r="O1996" i="4"/>
  <c r="N1996" i="4"/>
  <c r="M1996" i="4"/>
  <c r="L1996" i="4"/>
  <c r="K1996" i="4"/>
  <c r="J1996" i="4"/>
  <c r="I1996" i="4"/>
  <c r="H1996" i="4"/>
  <c r="G1996" i="4"/>
  <c r="F1996" i="4"/>
  <c r="E1996" i="4"/>
  <c r="D1996" i="4"/>
  <c r="C1996" i="4"/>
  <c r="B1996" i="4"/>
  <c r="A1996" i="4"/>
  <c r="AL1995" i="4"/>
  <c r="AK1995" i="4"/>
  <c r="AJ1995" i="4"/>
  <c r="AI1995" i="4"/>
  <c r="AH1995" i="4"/>
  <c r="AG1995" i="4"/>
  <c r="AF1995" i="4"/>
  <c r="AE1995" i="4"/>
  <c r="AD1995" i="4"/>
  <c r="AC1995" i="4"/>
  <c r="AB1995" i="4"/>
  <c r="AA1995" i="4"/>
  <c r="Z1995" i="4"/>
  <c r="Y1995" i="4"/>
  <c r="AM1995" i="4" s="1"/>
  <c r="X1995" i="4"/>
  <c r="W1995" i="4"/>
  <c r="V1995" i="4"/>
  <c r="U1995" i="4"/>
  <c r="T1995" i="4"/>
  <c r="S1995" i="4"/>
  <c r="R1995" i="4"/>
  <c r="Q1995" i="4"/>
  <c r="P1995" i="4"/>
  <c r="O1995" i="4"/>
  <c r="N1995" i="4"/>
  <c r="M1995" i="4"/>
  <c r="L1995" i="4"/>
  <c r="K1995" i="4"/>
  <c r="J1995" i="4"/>
  <c r="I1995" i="4"/>
  <c r="H1995" i="4"/>
  <c r="G1995" i="4"/>
  <c r="F1995" i="4"/>
  <c r="E1995" i="4"/>
  <c r="D1995" i="4"/>
  <c r="AO1995" i="4" s="1"/>
  <c r="C1995" i="4"/>
  <c r="B1995" i="4"/>
  <c r="A1995" i="4"/>
  <c r="AN1994" i="4"/>
  <c r="AM1994" i="4"/>
  <c r="AL1994" i="4"/>
  <c r="AK1994" i="4"/>
  <c r="AJ1994" i="4"/>
  <c r="AI1994" i="4"/>
  <c r="AH1994" i="4"/>
  <c r="AG1994" i="4"/>
  <c r="AF1994" i="4"/>
  <c r="AE1994" i="4"/>
  <c r="AD1994" i="4"/>
  <c r="AC1994" i="4"/>
  <c r="AB1994" i="4"/>
  <c r="AA1994" i="4"/>
  <c r="Z1994" i="4"/>
  <c r="Y1994" i="4"/>
  <c r="X1994" i="4"/>
  <c r="W1994" i="4"/>
  <c r="V1994" i="4"/>
  <c r="U1994" i="4"/>
  <c r="T1994" i="4"/>
  <c r="S1994" i="4"/>
  <c r="R1994" i="4"/>
  <c r="Q1994" i="4"/>
  <c r="P1994" i="4"/>
  <c r="O1994" i="4"/>
  <c r="N1994" i="4"/>
  <c r="M1994" i="4"/>
  <c r="L1994" i="4"/>
  <c r="K1994" i="4"/>
  <c r="J1994" i="4"/>
  <c r="I1994" i="4"/>
  <c r="H1994" i="4"/>
  <c r="G1994" i="4"/>
  <c r="F1994" i="4"/>
  <c r="E1994" i="4"/>
  <c r="D1994" i="4"/>
  <c r="C1994" i="4"/>
  <c r="B1994" i="4"/>
  <c r="A1994" i="4"/>
  <c r="AN1993" i="4"/>
  <c r="AK1993" i="4"/>
  <c r="AJ1993" i="4"/>
  <c r="AI1993" i="4"/>
  <c r="AH1993" i="4"/>
  <c r="AG1993" i="4"/>
  <c r="AF1993" i="4"/>
  <c r="AE1993" i="4"/>
  <c r="AD1993" i="4"/>
  <c r="AC1993" i="4"/>
  <c r="AB1993" i="4"/>
  <c r="AA1993" i="4"/>
  <c r="Z1993" i="4"/>
  <c r="Y1993" i="4"/>
  <c r="AM1993" i="4" s="1"/>
  <c r="X1993" i="4"/>
  <c r="W1993" i="4"/>
  <c r="V1993" i="4"/>
  <c r="U1993" i="4"/>
  <c r="T1993" i="4"/>
  <c r="S1993" i="4"/>
  <c r="R1993" i="4"/>
  <c r="Q1993" i="4"/>
  <c r="P1993" i="4"/>
  <c r="O1993" i="4"/>
  <c r="N1993" i="4"/>
  <c r="M1993" i="4"/>
  <c r="L1993" i="4"/>
  <c r="K1993" i="4"/>
  <c r="J1993" i="4"/>
  <c r="I1993" i="4"/>
  <c r="H1993" i="4"/>
  <c r="G1993" i="4"/>
  <c r="F1993" i="4"/>
  <c r="E1993" i="4"/>
  <c r="D1993" i="4"/>
  <c r="AO1993" i="4" s="1"/>
  <c r="C1993" i="4"/>
  <c r="B1993" i="4"/>
  <c r="A1993" i="4"/>
  <c r="AM1992" i="4"/>
  <c r="AL1992" i="4"/>
  <c r="AK1992" i="4"/>
  <c r="AJ1992" i="4"/>
  <c r="AI1992" i="4"/>
  <c r="AH1992" i="4"/>
  <c r="AG1992" i="4"/>
  <c r="AF1992" i="4"/>
  <c r="AE1992" i="4"/>
  <c r="AD1992" i="4"/>
  <c r="AC1992" i="4"/>
  <c r="AB1992" i="4"/>
  <c r="AN1992" i="4" s="1"/>
  <c r="AA1992" i="4"/>
  <c r="Z1992" i="4"/>
  <c r="Y1992" i="4"/>
  <c r="X1992" i="4"/>
  <c r="W1992" i="4"/>
  <c r="V1992" i="4"/>
  <c r="U1992" i="4"/>
  <c r="T1992" i="4"/>
  <c r="S1992" i="4"/>
  <c r="R1992" i="4"/>
  <c r="Q1992" i="4"/>
  <c r="P1992" i="4"/>
  <c r="O1992" i="4"/>
  <c r="N1992" i="4"/>
  <c r="M1992" i="4"/>
  <c r="L1992" i="4"/>
  <c r="K1992" i="4"/>
  <c r="J1992" i="4"/>
  <c r="I1992" i="4"/>
  <c r="H1992" i="4"/>
  <c r="G1992" i="4"/>
  <c r="F1992" i="4"/>
  <c r="E1992" i="4"/>
  <c r="D1992" i="4"/>
  <c r="C1992" i="4"/>
  <c r="AO1992" i="4" s="1"/>
  <c r="B1992" i="4"/>
  <c r="A1992" i="4"/>
  <c r="AL1991" i="4"/>
  <c r="AK1991" i="4"/>
  <c r="AJ1991" i="4"/>
  <c r="AI1991" i="4"/>
  <c r="AH1991" i="4"/>
  <c r="AG1991" i="4"/>
  <c r="AF1991" i="4"/>
  <c r="AE1991" i="4"/>
  <c r="AD1991" i="4"/>
  <c r="AC1991" i="4"/>
  <c r="AB1991" i="4"/>
  <c r="AA1991" i="4"/>
  <c r="Z1991" i="4"/>
  <c r="Y1991" i="4"/>
  <c r="AM1991" i="4" s="1"/>
  <c r="X1991" i="4"/>
  <c r="W1991" i="4"/>
  <c r="V1991" i="4"/>
  <c r="U1991" i="4"/>
  <c r="T1991" i="4"/>
  <c r="S1991" i="4"/>
  <c r="R1991" i="4"/>
  <c r="Q1991" i="4"/>
  <c r="P1991" i="4"/>
  <c r="O1991" i="4"/>
  <c r="N1991" i="4"/>
  <c r="M1991" i="4"/>
  <c r="L1991" i="4"/>
  <c r="K1991" i="4"/>
  <c r="J1991" i="4"/>
  <c r="I1991" i="4"/>
  <c r="H1991" i="4"/>
  <c r="G1991" i="4"/>
  <c r="F1991" i="4"/>
  <c r="E1991" i="4"/>
  <c r="D1991" i="4"/>
  <c r="AO1991" i="4" s="1"/>
  <c r="C1991" i="4"/>
  <c r="B1991" i="4"/>
  <c r="A1991" i="4"/>
  <c r="AN1990" i="4"/>
  <c r="AM1990" i="4"/>
  <c r="AL1990" i="4"/>
  <c r="AK1990" i="4"/>
  <c r="AJ1990" i="4"/>
  <c r="AI1990" i="4"/>
  <c r="AH1990" i="4"/>
  <c r="AG1990" i="4"/>
  <c r="AF1990" i="4"/>
  <c r="AE1990" i="4"/>
  <c r="AD1990" i="4"/>
  <c r="AC1990" i="4"/>
  <c r="AB1990" i="4"/>
  <c r="AA1990" i="4"/>
  <c r="Z1990" i="4"/>
  <c r="Y1990" i="4"/>
  <c r="X1990" i="4"/>
  <c r="W1990" i="4"/>
  <c r="V1990" i="4"/>
  <c r="U1990" i="4"/>
  <c r="T1990" i="4"/>
  <c r="S1990" i="4"/>
  <c r="R1990" i="4"/>
  <c r="Q1990" i="4"/>
  <c r="P1990" i="4"/>
  <c r="O1990" i="4"/>
  <c r="N1990" i="4"/>
  <c r="M1990" i="4"/>
  <c r="L1990" i="4"/>
  <c r="K1990" i="4"/>
  <c r="J1990" i="4"/>
  <c r="I1990" i="4"/>
  <c r="H1990" i="4"/>
  <c r="G1990" i="4"/>
  <c r="F1990" i="4"/>
  <c r="E1990" i="4"/>
  <c r="D1990" i="4"/>
  <c r="C1990" i="4"/>
  <c r="AO1990" i="4" s="1"/>
  <c r="B1990" i="4"/>
  <c r="A1990" i="4"/>
  <c r="AN1989" i="4"/>
  <c r="AK1989" i="4"/>
  <c r="AJ1989" i="4"/>
  <c r="AI1989" i="4"/>
  <c r="AH1989" i="4"/>
  <c r="AG1989" i="4"/>
  <c r="AF1989" i="4"/>
  <c r="AE1989" i="4"/>
  <c r="AD1989" i="4"/>
  <c r="AC1989" i="4"/>
  <c r="AB1989" i="4"/>
  <c r="AA1989" i="4"/>
  <c r="Z1989" i="4"/>
  <c r="Y1989" i="4"/>
  <c r="AM1989" i="4" s="1"/>
  <c r="X1989" i="4"/>
  <c r="W1989" i="4"/>
  <c r="V1989" i="4"/>
  <c r="U1989" i="4"/>
  <c r="T1989" i="4"/>
  <c r="S1989" i="4"/>
  <c r="R1989" i="4"/>
  <c r="Q1989" i="4"/>
  <c r="P1989" i="4"/>
  <c r="O1989" i="4"/>
  <c r="N1989" i="4"/>
  <c r="M1989" i="4"/>
  <c r="L1989" i="4"/>
  <c r="K1989" i="4"/>
  <c r="J1989" i="4"/>
  <c r="I1989" i="4"/>
  <c r="H1989" i="4"/>
  <c r="G1989" i="4"/>
  <c r="F1989" i="4"/>
  <c r="E1989" i="4"/>
  <c r="D1989" i="4"/>
  <c r="C1989" i="4"/>
  <c r="B1989" i="4"/>
  <c r="A1989" i="4"/>
  <c r="AM1988" i="4"/>
  <c r="AL1988" i="4"/>
  <c r="AK1988" i="4"/>
  <c r="AJ1988" i="4"/>
  <c r="AI1988" i="4"/>
  <c r="AH1988" i="4"/>
  <c r="AG1988" i="4"/>
  <c r="AF1988" i="4"/>
  <c r="AE1988" i="4"/>
  <c r="AD1988" i="4"/>
  <c r="AC1988" i="4"/>
  <c r="AB1988" i="4"/>
  <c r="AN1988" i="4" s="1"/>
  <c r="AA1988" i="4"/>
  <c r="Z1988" i="4"/>
  <c r="Y1988" i="4"/>
  <c r="X1988" i="4"/>
  <c r="W1988" i="4"/>
  <c r="V1988" i="4"/>
  <c r="U1988" i="4"/>
  <c r="T1988" i="4"/>
  <c r="S1988" i="4"/>
  <c r="R1988" i="4"/>
  <c r="Q1988" i="4"/>
  <c r="P1988" i="4"/>
  <c r="O1988" i="4"/>
  <c r="N1988" i="4"/>
  <c r="M1988" i="4"/>
  <c r="L1988" i="4"/>
  <c r="K1988" i="4"/>
  <c r="J1988" i="4"/>
  <c r="I1988" i="4"/>
  <c r="H1988" i="4"/>
  <c r="G1988" i="4"/>
  <c r="F1988" i="4"/>
  <c r="E1988" i="4"/>
  <c r="D1988" i="4"/>
  <c r="C1988" i="4"/>
  <c r="B1988" i="4"/>
  <c r="A1988" i="4"/>
  <c r="AL1987" i="4"/>
  <c r="AK1987" i="4"/>
  <c r="AJ1987" i="4"/>
  <c r="AI1987" i="4"/>
  <c r="AH1987" i="4"/>
  <c r="AG1987" i="4"/>
  <c r="AF1987" i="4"/>
  <c r="AE1987" i="4"/>
  <c r="AD1987" i="4"/>
  <c r="AC1987" i="4"/>
  <c r="AB1987" i="4"/>
  <c r="AA1987" i="4"/>
  <c r="Z1987" i="4"/>
  <c r="Y1987" i="4"/>
  <c r="AM1987" i="4" s="1"/>
  <c r="X1987" i="4"/>
  <c r="W1987" i="4"/>
  <c r="V1987" i="4"/>
  <c r="U1987" i="4"/>
  <c r="T1987" i="4"/>
  <c r="S1987" i="4"/>
  <c r="R1987" i="4"/>
  <c r="Q1987" i="4"/>
  <c r="P1987" i="4"/>
  <c r="O1987" i="4"/>
  <c r="N1987" i="4"/>
  <c r="M1987" i="4"/>
  <c r="L1987" i="4"/>
  <c r="K1987" i="4"/>
  <c r="J1987" i="4"/>
  <c r="I1987" i="4"/>
  <c r="H1987" i="4"/>
  <c r="G1987" i="4"/>
  <c r="F1987" i="4"/>
  <c r="E1987" i="4"/>
  <c r="D1987" i="4"/>
  <c r="AO1987" i="4" s="1"/>
  <c r="C1987" i="4"/>
  <c r="B1987" i="4"/>
  <c r="A1987" i="4"/>
  <c r="AN1986" i="4"/>
  <c r="AM1986" i="4"/>
  <c r="AL1986" i="4"/>
  <c r="AK1986" i="4"/>
  <c r="AJ1986" i="4"/>
  <c r="AI1986" i="4"/>
  <c r="AH1986" i="4"/>
  <c r="AG1986" i="4"/>
  <c r="AF1986" i="4"/>
  <c r="AE1986" i="4"/>
  <c r="AD1986" i="4"/>
  <c r="AC1986" i="4"/>
  <c r="AB1986" i="4"/>
  <c r="AA1986" i="4"/>
  <c r="Z1986" i="4"/>
  <c r="Y1986" i="4"/>
  <c r="X1986" i="4"/>
  <c r="W1986" i="4"/>
  <c r="V1986" i="4"/>
  <c r="U1986" i="4"/>
  <c r="T1986" i="4"/>
  <c r="S1986" i="4"/>
  <c r="R1986" i="4"/>
  <c r="Q1986" i="4"/>
  <c r="P1986" i="4"/>
  <c r="O1986" i="4"/>
  <c r="N1986" i="4"/>
  <c r="M1986" i="4"/>
  <c r="L1986" i="4"/>
  <c r="K1986" i="4"/>
  <c r="J1986" i="4"/>
  <c r="I1986" i="4"/>
  <c r="H1986" i="4"/>
  <c r="G1986" i="4"/>
  <c r="F1986" i="4"/>
  <c r="E1986" i="4"/>
  <c r="D1986" i="4"/>
  <c r="C1986" i="4"/>
  <c r="B1986" i="4"/>
  <c r="A1986" i="4"/>
  <c r="AN1985" i="4"/>
  <c r="AK1985" i="4"/>
  <c r="AJ1985" i="4"/>
  <c r="AI1985" i="4"/>
  <c r="AH1985" i="4"/>
  <c r="AG1985" i="4"/>
  <c r="AF1985" i="4"/>
  <c r="AE1985" i="4"/>
  <c r="AD1985" i="4"/>
  <c r="AC1985" i="4"/>
  <c r="AB1985" i="4"/>
  <c r="AA1985" i="4"/>
  <c r="Z1985" i="4"/>
  <c r="Y1985" i="4"/>
  <c r="AM1985" i="4" s="1"/>
  <c r="X1985" i="4"/>
  <c r="W1985" i="4"/>
  <c r="V1985" i="4"/>
  <c r="U1985" i="4"/>
  <c r="T1985" i="4"/>
  <c r="S1985" i="4"/>
  <c r="R1985" i="4"/>
  <c r="Q1985" i="4"/>
  <c r="P1985" i="4"/>
  <c r="O1985" i="4"/>
  <c r="N1985" i="4"/>
  <c r="M1985" i="4"/>
  <c r="L1985" i="4"/>
  <c r="K1985" i="4"/>
  <c r="J1985" i="4"/>
  <c r="I1985" i="4"/>
  <c r="H1985" i="4"/>
  <c r="G1985" i="4"/>
  <c r="F1985" i="4"/>
  <c r="E1985" i="4"/>
  <c r="D1985" i="4"/>
  <c r="AO1985" i="4" s="1"/>
  <c r="C1985" i="4"/>
  <c r="B1985" i="4"/>
  <c r="A1985" i="4"/>
  <c r="AM1984" i="4"/>
  <c r="AL1984" i="4"/>
  <c r="AK1984" i="4"/>
  <c r="AJ1984" i="4"/>
  <c r="AI1984" i="4"/>
  <c r="AH1984" i="4"/>
  <c r="AG1984" i="4"/>
  <c r="AF1984" i="4"/>
  <c r="AE1984" i="4"/>
  <c r="AD1984" i="4"/>
  <c r="AC1984" i="4"/>
  <c r="AB1984" i="4"/>
  <c r="AN1984" i="4" s="1"/>
  <c r="AA1984" i="4"/>
  <c r="Z1984" i="4"/>
  <c r="Y1984" i="4"/>
  <c r="X1984" i="4"/>
  <c r="W1984" i="4"/>
  <c r="V1984" i="4"/>
  <c r="U1984" i="4"/>
  <c r="T1984" i="4"/>
  <c r="S1984" i="4"/>
  <c r="R1984" i="4"/>
  <c r="Q1984" i="4"/>
  <c r="P1984" i="4"/>
  <c r="O1984" i="4"/>
  <c r="N1984" i="4"/>
  <c r="M1984" i="4"/>
  <c r="L1984" i="4"/>
  <c r="K1984" i="4"/>
  <c r="J1984" i="4"/>
  <c r="I1984" i="4"/>
  <c r="H1984" i="4"/>
  <c r="G1984" i="4"/>
  <c r="F1984" i="4"/>
  <c r="E1984" i="4"/>
  <c r="D1984" i="4"/>
  <c r="C1984" i="4"/>
  <c r="AO1984" i="4" s="1"/>
  <c r="B1984" i="4"/>
  <c r="A1984" i="4"/>
  <c r="AL1983" i="4"/>
  <c r="AK1983" i="4"/>
  <c r="AJ1983" i="4"/>
  <c r="AI1983" i="4"/>
  <c r="AH1983" i="4"/>
  <c r="AG1983" i="4"/>
  <c r="AF1983" i="4"/>
  <c r="AE1983" i="4"/>
  <c r="AD1983" i="4"/>
  <c r="AC1983" i="4"/>
  <c r="AB1983" i="4"/>
  <c r="AA1983" i="4"/>
  <c r="Z1983" i="4"/>
  <c r="Y1983" i="4"/>
  <c r="AM1983" i="4" s="1"/>
  <c r="X1983" i="4"/>
  <c r="W1983" i="4"/>
  <c r="V1983" i="4"/>
  <c r="U1983" i="4"/>
  <c r="T1983" i="4"/>
  <c r="S1983" i="4"/>
  <c r="R1983" i="4"/>
  <c r="Q1983" i="4"/>
  <c r="P1983" i="4"/>
  <c r="O1983" i="4"/>
  <c r="N1983" i="4"/>
  <c r="M1983" i="4"/>
  <c r="L1983" i="4"/>
  <c r="K1983" i="4"/>
  <c r="J1983" i="4"/>
  <c r="I1983" i="4"/>
  <c r="H1983" i="4"/>
  <c r="G1983" i="4"/>
  <c r="F1983" i="4"/>
  <c r="E1983" i="4"/>
  <c r="D1983" i="4"/>
  <c r="AO1983" i="4" s="1"/>
  <c r="C1983" i="4"/>
  <c r="B1983" i="4"/>
  <c r="A1983" i="4"/>
  <c r="AN1982" i="4"/>
  <c r="AM1982" i="4"/>
  <c r="AL1982" i="4"/>
  <c r="AK1982" i="4"/>
  <c r="AJ1982" i="4"/>
  <c r="AI1982" i="4"/>
  <c r="AH1982" i="4"/>
  <c r="AG1982" i="4"/>
  <c r="AF1982" i="4"/>
  <c r="AE1982" i="4"/>
  <c r="AD1982" i="4"/>
  <c r="AC1982" i="4"/>
  <c r="AB1982" i="4"/>
  <c r="AA1982" i="4"/>
  <c r="Z1982" i="4"/>
  <c r="Y1982" i="4"/>
  <c r="X1982" i="4"/>
  <c r="W1982" i="4"/>
  <c r="V1982" i="4"/>
  <c r="U1982" i="4"/>
  <c r="T1982" i="4"/>
  <c r="S1982" i="4"/>
  <c r="R1982" i="4"/>
  <c r="Q1982" i="4"/>
  <c r="P1982" i="4"/>
  <c r="O1982" i="4"/>
  <c r="N1982" i="4"/>
  <c r="M1982" i="4"/>
  <c r="L1982" i="4"/>
  <c r="K1982" i="4"/>
  <c r="J1982" i="4"/>
  <c r="I1982" i="4"/>
  <c r="H1982" i="4"/>
  <c r="G1982" i="4"/>
  <c r="F1982" i="4"/>
  <c r="E1982" i="4"/>
  <c r="D1982" i="4"/>
  <c r="C1982" i="4"/>
  <c r="AO1982" i="4" s="1"/>
  <c r="B1982" i="4"/>
  <c r="A1982" i="4"/>
  <c r="AN1981" i="4"/>
  <c r="AK1981" i="4"/>
  <c r="AJ1981" i="4"/>
  <c r="AI1981" i="4"/>
  <c r="AH1981" i="4"/>
  <c r="AG1981" i="4"/>
  <c r="AF1981" i="4"/>
  <c r="AE1981" i="4"/>
  <c r="AD1981" i="4"/>
  <c r="AC1981" i="4"/>
  <c r="AB1981" i="4"/>
  <c r="AA1981" i="4"/>
  <c r="Z1981" i="4"/>
  <c r="Y1981" i="4"/>
  <c r="AM1981" i="4" s="1"/>
  <c r="X1981" i="4"/>
  <c r="W1981" i="4"/>
  <c r="V1981" i="4"/>
  <c r="U1981" i="4"/>
  <c r="T1981" i="4"/>
  <c r="S1981" i="4"/>
  <c r="R1981" i="4"/>
  <c r="Q1981" i="4"/>
  <c r="P1981" i="4"/>
  <c r="O1981" i="4"/>
  <c r="N1981" i="4"/>
  <c r="M1981" i="4"/>
  <c r="L1981" i="4"/>
  <c r="K1981" i="4"/>
  <c r="J1981" i="4"/>
  <c r="I1981" i="4"/>
  <c r="H1981" i="4"/>
  <c r="G1981" i="4"/>
  <c r="F1981" i="4"/>
  <c r="E1981" i="4"/>
  <c r="D1981" i="4"/>
  <c r="C1981" i="4"/>
  <c r="B1981" i="4"/>
  <c r="A1981" i="4"/>
  <c r="AM1980" i="4"/>
  <c r="AL1980" i="4"/>
  <c r="AK1980" i="4"/>
  <c r="AJ1980" i="4"/>
  <c r="AI1980" i="4"/>
  <c r="AH1980" i="4"/>
  <c r="AG1980" i="4"/>
  <c r="AF1980" i="4"/>
  <c r="AE1980" i="4"/>
  <c r="AD1980" i="4"/>
  <c r="AC1980" i="4"/>
  <c r="AB1980" i="4"/>
  <c r="AN1980" i="4" s="1"/>
  <c r="AA1980" i="4"/>
  <c r="Z1980" i="4"/>
  <c r="Y1980" i="4"/>
  <c r="X1980" i="4"/>
  <c r="W1980" i="4"/>
  <c r="V1980" i="4"/>
  <c r="U1980" i="4"/>
  <c r="T1980" i="4"/>
  <c r="S1980" i="4"/>
  <c r="R1980" i="4"/>
  <c r="Q1980" i="4"/>
  <c r="P1980" i="4"/>
  <c r="O1980" i="4"/>
  <c r="N1980" i="4"/>
  <c r="M1980" i="4"/>
  <c r="L1980" i="4"/>
  <c r="K1980" i="4"/>
  <c r="J1980" i="4"/>
  <c r="I1980" i="4"/>
  <c r="H1980" i="4"/>
  <c r="G1980" i="4"/>
  <c r="F1980" i="4"/>
  <c r="E1980" i="4"/>
  <c r="D1980" i="4"/>
  <c r="C1980" i="4"/>
  <c r="B1980" i="4"/>
  <c r="A1980" i="4"/>
  <c r="AL1979" i="4"/>
  <c r="AK1979" i="4"/>
  <c r="AJ1979" i="4"/>
  <c r="AI1979" i="4"/>
  <c r="AH1979" i="4"/>
  <c r="AG1979" i="4"/>
  <c r="AF1979" i="4"/>
  <c r="AE1979" i="4"/>
  <c r="AD1979" i="4"/>
  <c r="AC1979" i="4"/>
  <c r="AB1979" i="4"/>
  <c r="AA1979" i="4"/>
  <c r="Z1979" i="4"/>
  <c r="Y1979" i="4"/>
  <c r="AM1979" i="4" s="1"/>
  <c r="X1979" i="4"/>
  <c r="W1979" i="4"/>
  <c r="V1979" i="4"/>
  <c r="U1979" i="4"/>
  <c r="T1979" i="4"/>
  <c r="S1979" i="4"/>
  <c r="R1979" i="4"/>
  <c r="Q1979" i="4"/>
  <c r="P1979" i="4"/>
  <c r="O1979" i="4"/>
  <c r="N1979" i="4"/>
  <c r="M1979" i="4"/>
  <c r="L1979" i="4"/>
  <c r="K1979" i="4"/>
  <c r="J1979" i="4"/>
  <c r="I1979" i="4"/>
  <c r="H1979" i="4"/>
  <c r="G1979" i="4"/>
  <c r="F1979" i="4"/>
  <c r="E1979" i="4"/>
  <c r="D1979" i="4"/>
  <c r="AO1979" i="4" s="1"/>
  <c r="C1979" i="4"/>
  <c r="B1979" i="4"/>
  <c r="A1979" i="4"/>
  <c r="AN1978" i="4"/>
  <c r="AM1978" i="4"/>
  <c r="AL1978" i="4"/>
  <c r="AK1978" i="4"/>
  <c r="AJ1978" i="4"/>
  <c r="AI1978" i="4"/>
  <c r="AH1978" i="4"/>
  <c r="AG1978" i="4"/>
  <c r="AF1978" i="4"/>
  <c r="AE1978" i="4"/>
  <c r="AD1978" i="4"/>
  <c r="AC1978" i="4"/>
  <c r="AB1978" i="4"/>
  <c r="AA1978" i="4"/>
  <c r="Z1978" i="4"/>
  <c r="Y1978" i="4"/>
  <c r="X1978" i="4"/>
  <c r="W1978" i="4"/>
  <c r="V1978" i="4"/>
  <c r="U1978" i="4"/>
  <c r="T1978" i="4"/>
  <c r="S1978" i="4"/>
  <c r="R1978" i="4"/>
  <c r="Q1978" i="4"/>
  <c r="P1978" i="4"/>
  <c r="O1978" i="4"/>
  <c r="N1978" i="4"/>
  <c r="M1978" i="4"/>
  <c r="L1978" i="4"/>
  <c r="K1978" i="4"/>
  <c r="J1978" i="4"/>
  <c r="I1978" i="4"/>
  <c r="H1978" i="4"/>
  <c r="G1978" i="4"/>
  <c r="F1978" i="4"/>
  <c r="E1978" i="4"/>
  <c r="D1978" i="4"/>
  <c r="C1978" i="4"/>
  <c r="B1978" i="4"/>
  <c r="A1978" i="4"/>
  <c r="AN1977" i="4"/>
  <c r="AK1977" i="4"/>
  <c r="AJ1977" i="4"/>
  <c r="AI1977" i="4"/>
  <c r="AH1977" i="4"/>
  <c r="AG1977" i="4"/>
  <c r="AF1977" i="4"/>
  <c r="AE1977" i="4"/>
  <c r="AD1977" i="4"/>
  <c r="AC1977" i="4"/>
  <c r="AB1977" i="4"/>
  <c r="AA1977" i="4"/>
  <c r="Z1977" i="4"/>
  <c r="Y1977" i="4"/>
  <c r="AM1977" i="4" s="1"/>
  <c r="X1977" i="4"/>
  <c r="W1977" i="4"/>
  <c r="V1977" i="4"/>
  <c r="U1977" i="4"/>
  <c r="T1977" i="4"/>
  <c r="S1977" i="4"/>
  <c r="R1977" i="4"/>
  <c r="Q1977" i="4"/>
  <c r="P1977" i="4"/>
  <c r="O1977" i="4"/>
  <c r="N1977" i="4"/>
  <c r="M1977" i="4"/>
  <c r="L1977" i="4"/>
  <c r="K1977" i="4"/>
  <c r="J1977" i="4"/>
  <c r="I1977" i="4"/>
  <c r="H1977" i="4"/>
  <c r="G1977" i="4"/>
  <c r="F1977" i="4"/>
  <c r="E1977" i="4"/>
  <c r="D1977" i="4"/>
  <c r="AO1977" i="4" s="1"/>
  <c r="C1977" i="4"/>
  <c r="B1977" i="4"/>
  <c r="A1977" i="4"/>
  <c r="AM1976" i="4"/>
  <c r="AL1976" i="4"/>
  <c r="AK1976" i="4"/>
  <c r="AJ1976" i="4"/>
  <c r="AI1976" i="4"/>
  <c r="AH1976" i="4"/>
  <c r="AG1976" i="4"/>
  <c r="AF1976" i="4"/>
  <c r="AE1976" i="4"/>
  <c r="AD1976" i="4"/>
  <c r="AC1976" i="4"/>
  <c r="AB1976" i="4"/>
  <c r="AN1976" i="4" s="1"/>
  <c r="AA1976" i="4"/>
  <c r="Z1976" i="4"/>
  <c r="Y1976" i="4"/>
  <c r="X1976" i="4"/>
  <c r="W1976" i="4"/>
  <c r="V1976" i="4"/>
  <c r="U1976" i="4"/>
  <c r="T1976" i="4"/>
  <c r="S1976" i="4"/>
  <c r="R1976" i="4"/>
  <c r="Q1976" i="4"/>
  <c r="P1976" i="4"/>
  <c r="O1976" i="4"/>
  <c r="N1976" i="4"/>
  <c r="M1976" i="4"/>
  <c r="L1976" i="4"/>
  <c r="K1976" i="4"/>
  <c r="J1976" i="4"/>
  <c r="I1976" i="4"/>
  <c r="H1976" i="4"/>
  <c r="G1976" i="4"/>
  <c r="F1976" i="4"/>
  <c r="E1976" i="4"/>
  <c r="D1976" i="4"/>
  <c r="C1976" i="4"/>
  <c r="B1976" i="4"/>
  <c r="A1976" i="4"/>
  <c r="AL1975" i="4"/>
  <c r="AK1975" i="4"/>
  <c r="AJ1975" i="4"/>
  <c r="AI1975" i="4"/>
  <c r="AH1975" i="4"/>
  <c r="AG1975" i="4"/>
  <c r="AF1975" i="4"/>
  <c r="AE1975" i="4"/>
  <c r="AD1975" i="4"/>
  <c r="AC1975" i="4"/>
  <c r="AB1975" i="4"/>
  <c r="AA1975" i="4"/>
  <c r="Z1975" i="4"/>
  <c r="Y1975" i="4"/>
  <c r="AM1975" i="4" s="1"/>
  <c r="X1975" i="4"/>
  <c r="W1975" i="4"/>
  <c r="V1975" i="4"/>
  <c r="U1975" i="4"/>
  <c r="T1975" i="4"/>
  <c r="S1975" i="4"/>
  <c r="R1975" i="4"/>
  <c r="Q1975" i="4"/>
  <c r="P1975" i="4"/>
  <c r="O1975" i="4"/>
  <c r="N1975" i="4"/>
  <c r="M1975" i="4"/>
  <c r="L1975" i="4"/>
  <c r="K1975" i="4"/>
  <c r="J1975" i="4"/>
  <c r="I1975" i="4"/>
  <c r="H1975" i="4"/>
  <c r="G1975" i="4"/>
  <c r="F1975" i="4"/>
  <c r="E1975" i="4"/>
  <c r="D1975" i="4"/>
  <c r="AO1975" i="4" s="1"/>
  <c r="C1975" i="4"/>
  <c r="B1975" i="4"/>
  <c r="A1975" i="4"/>
  <c r="AN1974" i="4"/>
  <c r="AM1974" i="4"/>
  <c r="AL1974" i="4"/>
  <c r="AK1974" i="4"/>
  <c r="AJ1974" i="4"/>
  <c r="AI1974" i="4"/>
  <c r="AH1974" i="4"/>
  <c r="AG1974" i="4"/>
  <c r="AF1974" i="4"/>
  <c r="AE1974" i="4"/>
  <c r="AD1974" i="4"/>
  <c r="AC1974" i="4"/>
  <c r="AB1974" i="4"/>
  <c r="AA1974" i="4"/>
  <c r="Z1974" i="4"/>
  <c r="Y1974" i="4"/>
  <c r="X1974" i="4"/>
  <c r="W1974" i="4"/>
  <c r="V1974" i="4"/>
  <c r="U1974" i="4"/>
  <c r="T1974" i="4"/>
  <c r="S1974" i="4"/>
  <c r="R1974" i="4"/>
  <c r="Q1974" i="4"/>
  <c r="P1974" i="4"/>
  <c r="O1974" i="4"/>
  <c r="N1974" i="4"/>
  <c r="M1974" i="4"/>
  <c r="L1974" i="4"/>
  <c r="K1974" i="4"/>
  <c r="J1974" i="4"/>
  <c r="I1974" i="4"/>
  <c r="H1974" i="4"/>
  <c r="G1974" i="4"/>
  <c r="F1974" i="4"/>
  <c r="E1974" i="4"/>
  <c r="D1974" i="4"/>
  <c r="C1974" i="4"/>
  <c r="AO1974" i="4" s="1"/>
  <c r="B1974" i="4"/>
  <c r="A1974" i="4"/>
  <c r="AN1973" i="4"/>
  <c r="AK1973" i="4"/>
  <c r="AJ1973" i="4"/>
  <c r="AI1973" i="4"/>
  <c r="AH1973" i="4"/>
  <c r="AG1973" i="4"/>
  <c r="AF1973" i="4"/>
  <c r="AE1973" i="4"/>
  <c r="AD1973" i="4"/>
  <c r="AC1973" i="4"/>
  <c r="AB1973" i="4"/>
  <c r="AA1973" i="4"/>
  <c r="Z1973" i="4"/>
  <c r="Y1973" i="4"/>
  <c r="AM1973" i="4" s="1"/>
  <c r="X1973" i="4"/>
  <c r="W1973" i="4"/>
  <c r="V1973" i="4"/>
  <c r="U1973" i="4"/>
  <c r="T1973" i="4"/>
  <c r="S1973" i="4"/>
  <c r="R1973" i="4"/>
  <c r="Q1973" i="4"/>
  <c r="P1973" i="4"/>
  <c r="O1973" i="4"/>
  <c r="N1973" i="4"/>
  <c r="M1973" i="4"/>
  <c r="L1973" i="4"/>
  <c r="K1973" i="4"/>
  <c r="J1973" i="4"/>
  <c r="I1973" i="4"/>
  <c r="H1973" i="4"/>
  <c r="G1973" i="4"/>
  <c r="F1973" i="4"/>
  <c r="E1973" i="4"/>
  <c r="D1973" i="4"/>
  <c r="C1973" i="4"/>
  <c r="B1973" i="4"/>
  <c r="A1973" i="4"/>
  <c r="AM1972" i="4"/>
  <c r="AL1972" i="4"/>
  <c r="AK1972" i="4"/>
  <c r="AJ1972" i="4"/>
  <c r="AI1972" i="4"/>
  <c r="AH1972" i="4"/>
  <c r="AG1972" i="4"/>
  <c r="AF1972" i="4"/>
  <c r="AE1972" i="4"/>
  <c r="AD1972" i="4"/>
  <c r="AC1972" i="4"/>
  <c r="AB1972" i="4"/>
  <c r="AN1972" i="4" s="1"/>
  <c r="AA1972" i="4"/>
  <c r="Z1972" i="4"/>
  <c r="Y1972" i="4"/>
  <c r="X1972" i="4"/>
  <c r="W1972" i="4"/>
  <c r="V1972" i="4"/>
  <c r="U1972" i="4"/>
  <c r="T1972" i="4"/>
  <c r="S1972" i="4"/>
  <c r="R1972" i="4"/>
  <c r="Q1972" i="4"/>
  <c r="P1972" i="4"/>
  <c r="O1972" i="4"/>
  <c r="N1972" i="4"/>
  <c r="M1972" i="4"/>
  <c r="L1972" i="4"/>
  <c r="K1972" i="4"/>
  <c r="J1972" i="4"/>
  <c r="I1972" i="4"/>
  <c r="H1972" i="4"/>
  <c r="G1972" i="4"/>
  <c r="F1972" i="4"/>
  <c r="E1972" i="4"/>
  <c r="D1972" i="4"/>
  <c r="C1972" i="4"/>
  <c r="B1972" i="4"/>
  <c r="A1972" i="4"/>
  <c r="AL1971" i="4"/>
  <c r="AK1971" i="4"/>
  <c r="AJ1971" i="4"/>
  <c r="AI1971" i="4"/>
  <c r="AH1971" i="4"/>
  <c r="AG1971" i="4"/>
  <c r="AF1971" i="4"/>
  <c r="AE1971" i="4"/>
  <c r="AD1971" i="4"/>
  <c r="AC1971" i="4"/>
  <c r="AB1971" i="4"/>
  <c r="AA1971" i="4"/>
  <c r="Z1971" i="4"/>
  <c r="Y1971" i="4"/>
  <c r="AM1971" i="4" s="1"/>
  <c r="X1971" i="4"/>
  <c r="W1971" i="4"/>
  <c r="V1971" i="4"/>
  <c r="U1971" i="4"/>
  <c r="T1971" i="4"/>
  <c r="S1971" i="4"/>
  <c r="R1971" i="4"/>
  <c r="Q1971" i="4"/>
  <c r="P1971" i="4"/>
  <c r="O1971" i="4"/>
  <c r="N1971" i="4"/>
  <c r="M1971" i="4"/>
  <c r="L1971" i="4"/>
  <c r="K1971" i="4"/>
  <c r="J1971" i="4"/>
  <c r="I1971" i="4"/>
  <c r="H1971" i="4"/>
  <c r="G1971" i="4"/>
  <c r="F1971" i="4"/>
  <c r="E1971" i="4"/>
  <c r="D1971" i="4"/>
  <c r="AO1971" i="4" s="1"/>
  <c r="C1971" i="4"/>
  <c r="B1971" i="4"/>
  <c r="A1971" i="4"/>
  <c r="AN1970" i="4"/>
  <c r="AM1970" i="4"/>
  <c r="AL1970" i="4"/>
  <c r="AK1970" i="4"/>
  <c r="AJ1970" i="4"/>
  <c r="AI1970" i="4"/>
  <c r="AH1970" i="4"/>
  <c r="AG1970" i="4"/>
  <c r="AF1970" i="4"/>
  <c r="AE1970" i="4"/>
  <c r="AD1970" i="4"/>
  <c r="AC1970" i="4"/>
  <c r="AB1970" i="4"/>
  <c r="AA1970" i="4"/>
  <c r="Z1970" i="4"/>
  <c r="Y1970" i="4"/>
  <c r="X1970" i="4"/>
  <c r="W1970" i="4"/>
  <c r="V1970" i="4"/>
  <c r="U1970" i="4"/>
  <c r="T1970" i="4"/>
  <c r="S1970" i="4"/>
  <c r="R1970" i="4"/>
  <c r="Q1970" i="4"/>
  <c r="P1970" i="4"/>
  <c r="O1970" i="4"/>
  <c r="N1970" i="4"/>
  <c r="M1970" i="4"/>
  <c r="L1970" i="4"/>
  <c r="K1970" i="4"/>
  <c r="J1970" i="4"/>
  <c r="I1970" i="4"/>
  <c r="H1970" i="4"/>
  <c r="G1970" i="4"/>
  <c r="F1970" i="4"/>
  <c r="E1970" i="4"/>
  <c r="D1970" i="4"/>
  <c r="C1970" i="4"/>
  <c r="B1970" i="4"/>
  <c r="A1970" i="4"/>
  <c r="AN1969" i="4"/>
  <c r="AK1969" i="4"/>
  <c r="AJ1969" i="4"/>
  <c r="AI1969" i="4"/>
  <c r="AH1969" i="4"/>
  <c r="AG1969" i="4"/>
  <c r="AF1969" i="4"/>
  <c r="AE1969" i="4"/>
  <c r="AD1969" i="4"/>
  <c r="AC1969" i="4"/>
  <c r="AB1969" i="4"/>
  <c r="AA1969" i="4"/>
  <c r="Z1969" i="4"/>
  <c r="Y1969" i="4"/>
  <c r="AM1969" i="4" s="1"/>
  <c r="X1969" i="4"/>
  <c r="W1969" i="4"/>
  <c r="V1969" i="4"/>
  <c r="U1969" i="4"/>
  <c r="T1969" i="4"/>
  <c r="S1969" i="4"/>
  <c r="R1969" i="4"/>
  <c r="Q1969" i="4"/>
  <c r="P1969" i="4"/>
  <c r="O1969" i="4"/>
  <c r="N1969" i="4"/>
  <c r="M1969" i="4"/>
  <c r="L1969" i="4"/>
  <c r="K1969" i="4"/>
  <c r="J1969" i="4"/>
  <c r="I1969" i="4"/>
  <c r="H1969" i="4"/>
  <c r="G1969" i="4"/>
  <c r="F1969" i="4"/>
  <c r="E1969" i="4"/>
  <c r="D1969" i="4"/>
  <c r="AO1969" i="4" s="1"/>
  <c r="C1969" i="4"/>
  <c r="B1969" i="4"/>
  <c r="A1969" i="4"/>
  <c r="AM1968" i="4"/>
  <c r="AL1968" i="4"/>
  <c r="AK1968" i="4"/>
  <c r="AJ1968" i="4"/>
  <c r="AI1968" i="4"/>
  <c r="AH1968" i="4"/>
  <c r="AG1968" i="4"/>
  <c r="AF1968" i="4"/>
  <c r="AE1968" i="4"/>
  <c r="AD1968" i="4"/>
  <c r="AC1968" i="4"/>
  <c r="AB1968" i="4"/>
  <c r="AA1968" i="4"/>
  <c r="Z1968" i="4"/>
  <c r="Y1968" i="4"/>
  <c r="X1968" i="4"/>
  <c r="W1968" i="4"/>
  <c r="V1968" i="4"/>
  <c r="U1968" i="4"/>
  <c r="T1968" i="4"/>
  <c r="S1968" i="4"/>
  <c r="R1968" i="4"/>
  <c r="Q1968" i="4"/>
  <c r="P1968" i="4"/>
  <c r="O1968" i="4"/>
  <c r="N1968" i="4"/>
  <c r="M1968" i="4"/>
  <c r="L1968" i="4"/>
  <c r="K1968" i="4"/>
  <c r="J1968" i="4"/>
  <c r="I1968" i="4"/>
  <c r="H1968" i="4"/>
  <c r="G1968" i="4"/>
  <c r="F1968" i="4"/>
  <c r="E1968" i="4"/>
  <c r="D1968" i="4"/>
  <c r="C1968" i="4"/>
  <c r="B1968" i="4"/>
  <c r="A1968" i="4"/>
  <c r="AL1967" i="4"/>
  <c r="AK1967" i="4"/>
  <c r="AJ1967" i="4"/>
  <c r="AI1967" i="4"/>
  <c r="AH1967" i="4"/>
  <c r="AG1967" i="4"/>
  <c r="AF1967" i="4"/>
  <c r="AE1967" i="4"/>
  <c r="AD1967" i="4"/>
  <c r="AC1967" i="4"/>
  <c r="AB1967" i="4"/>
  <c r="AA1967" i="4"/>
  <c r="Z1967" i="4"/>
  <c r="Y1967" i="4"/>
  <c r="AM1967" i="4" s="1"/>
  <c r="X1967" i="4"/>
  <c r="W1967" i="4"/>
  <c r="V1967" i="4"/>
  <c r="U1967" i="4"/>
  <c r="T1967" i="4"/>
  <c r="S1967" i="4"/>
  <c r="R1967" i="4"/>
  <c r="Q1967" i="4"/>
  <c r="P1967" i="4"/>
  <c r="O1967" i="4"/>
  <c r="N1967" i="4"/>
  <c r="M1967" i="4"/>
  <c r="L1967" i="4"/>
  <c r="K1967" i="4"/>
  <c r="J1967" i="4"/>
  <c r="I1967" i="4"/>
  <c r="H1967" i="4"/>
  <c r="G1967" i="4"/>
  <c r="F1967" i="4"/>
  <c r="E1967" i="4"/>
  <c r="D1967" i="4"/>
  <c r="C1967" i="4"/>
  <c r="B1967" i="4"/>
  <c r="A1967" i="4"/>
  <c r="AN1966" i="4"/>
  <c r="AM1966" i="4"/>
  <c r="AL1966" i="4"/>
  <c r="AK1966" i="4"/>
  <c r="AJ1966" i="4"/>
  <c r="AI1966" i="4"/>
  <c r="AH1966" i="4"/>
  <c r="AG1966" i="4"/>
  <c r="AF1966" i="4"/>
  <c r="AE1966" i="4"/>
  <c r="AD1966" i="4"/>
  <c r="AC1966" i="4"/>
  <c r="AB1966" i="4"/>
  <c r="AA1966" i="4"/>
  <c r="Z1966" i="4"/>
  <c r="Y1966" i="4"/>
  <c r="X1966" i="4"/>
  <c r="W1966" i="4"/>
  <c r="V1966" i="4"/>
  <c r="U1966" i="4"/>
  <c r="T1966" i="4"/>
  <c r="S1966" i="4"/>
  <c r="R1966" i="4"/>
  <c r="Q1966" i="4"/>
  <c r="P1966" i="4"/>
  <c r="O1966" i="4"/>
  <c r="N1966" i="4"/>
  <c r="M1966" i="4"/>
  <c r="L1966" i="4"/>
  <c r="K1966" i="4"/>
  <c r="J1966" i="4"/>
  <c r="I1966" i="4"/>
  <c r="H1966" i="4"/>
  <c r="G1966" i="4"/>
  <c r="F1966" i="4"/>
  <c r="E1966" i="4"/>
  <c r="D1966" i="4"/>
  <c r="C1966" i="4"/>
  <c r="AO1966" i="4" s="1"/>
  <c r="B1966" i="4"/>
  <c r="A1966" i="4"/>
  <c r="AN1965" i="4"/>
  <c r="AK1965" i="4"/>
  <c r="AJ1965" i="4"/>
  <c r="AI1965" i="4"/>
  <c r="AH1965" i="4"/>
  <c r="AG1965" i="4"/>
  <c r="AF1965" i="4"/>
  <c r="AE1965" i="4"/>
  <c r="AD1965" i="4"/>
  <c r="AC1965" i="4"/>
  <c r="AB1965" i="4"/>
  <c r="AA1965" i="4"/>
  <c r="Z1965" i="4"/>
  <c r="Y1965" i="4"/>
  <c r="AM1965" i="4" s="1"/>
  <c r="X1965" i="4"/>
  <c r="W1965" i="4"/>
  <c r="V1965" i="4"/>
  <c r="U1965" i="4"/>
  <c r="T1965" i="4"/>
  <c r="S1965" i="4"/>
  <c r="R1965" i="4"/>
  <c r="Q1965" i="4"/>
  <c r="P1965" i="4"/>
  <c r="O1965" i="4"/>
  <c r="N1965" i="4"/>
  <c r="M1965" i="4"/>
  <c r="L1965" i="4"/>
  <c r="K1965" i="4"/>
  <c r="J1965" i="4"/>
  <c r="I1965" i="4"/>
  <c r="H1965" i="4"/>
  <c r="G1965" i="4"/>
  <c r="F1965" i="4"/>
  <c r="E1965" i="4"/>
  <c r="D1965" i="4"/>
  <c r="C1965" i="4"/>
  <c r="B1965" i="4"/>
  <c r="A1965" i="4"/>
  <c r="AM1964" i="4"/>
  <c r="AL1964" i="4"/>
  <c r="AK1964" i="4"/>
  <c r="AJ1964" i="4"/>
  <c r="AI1964" i="4"/>
  <c r="AH1964" i="4"/>
  <c r="AG1964" i="4"/>
  <c r="AF1964" i="4"/>
  <c r="AE1964" i="4"/>
  <c r="AD1964" i="4"/>
  <c r="AC1964" i="4"/>
  <c r="AB1964" i="4"/>
  <c r="AA1964" i="4"/>
  <c r="Z1964" i="4"/>
  <c r="Y1964" i="4"/>
  <c r="X1964" i="4"/>
  <c r="W1964" i="4"/>
  <c r="V1964" i="4"/>
  <c r="U1964" i="4"/>
  <c r="T1964" i="4"/>
  <c r="S1964" i="4"/>
  <c r="R1964" i="4"/>
  <c r="Q1964" i="4"/>
  <c r="P1964" i="4"/>
  <c r="O1964" i="4"/>
  <c r="N1964" i="4"/>
  <c r="M1964" i="4"/>
  <c r="L1964" i="4"/>
  <c r="K1964" i="4"/>
  <c r="J1964" i="4"/>
  <c r="I1964" i="4"/>
  <c r="H1964" i="4"/>
  <c r="G1964" i="4"/>
  <c r="F1964" i="4"/>
  <c r="E1964" i="4"/>
  <c r="D1964" i="4"/>
  <c r="C1964" i="4"/>
  <c r="B1964" i="4"/>
  <c r="A1964" i="4"/>
  <c r="AL1963" i="4"/>
  <c r="AK1963" i="4"/>
  <c r="AJ1963" i="4"/>
  <c r="AI1963" i="4"/>
  <c r="AH1963" i="4"/>
  <c r="AG1963" i="4"/>
  <c r="AF1963" i="4"/>
  <c r="AE1963" i="4"/>
  <c r="AD1963" i="4"/>
  <c r="AC1963" i="4"/>
  <c r="AB1963" i="4"/>
  <c r="AA1963" i="4"/>
  <c r="Z1963" i="4"/>
  <c r="Y1963" i="4"/>
  <c r="AM1963" i="4" s="1"/>
  <c r="X1963" i="4"/>
  <c r="W1963" i="4"/>
  <c r="V1963" i="4"/>
  <c r="U1963" i="4"/>
  <c r="T1963" i="4"/>
  <c r="S1963" i="4"/>
  <c r="R1963" i="4"/>
  <c r="Q1963" i="4"/>
  <c r="P1963" i="4"/>
  <c r="O1963" i="4"/>
  <c r="N1963" i="4"/>
  <c r="M1963" i="4"/>
  <c r="L1963" i="4"/>
  <c r="K1963" i="4"/>
  <c r="J1963" i="4"/>
  <c r="I1963" i="4"/>
  <c r="H1963" i="4"/>
  <c r="G1963" i="4"/>
  <c r="F1963" i="4"/>
  <c r="E1963" i="4"/>
  <c r="D1963" i="4"/>
  <c r="C1963" i="4"/>
  <c r="B1963" i="4"/>
  <c r="A1963" i="4"/>
  <c r="AN1962" i="4"/>
  <c r="AM1962" i="4"/>
  <c r="AL1962" i="4"/>
  <c r="AK1962" i="4"/>
  <c r="AJ1962" i="4"/>
  <c r="AI1962" i="4"/>
  <c r="AH1962" i="4"/>
  <c r="AG1962" i="4"/>
  <c r="AF1962" i="4"/>
  <c r="AE1962" i="4"/>
  <c r="AD1962" i="4"/>
  <c r="AC1962" i="4"/>
  <c r="AB1962" i="4"/>
  <c r="AA1962" i="4"/>
  <c r="Z1962" i="4"/>
  <c r="Y1962" i="4"/>
  <c r="X1962" i="4"/>
  <c r="W1962" i="4"/>
  <c r="V1962" i="4"/>
  <c r="U1962" i="4"/>
  <c r="T1962" i="4"/>
  <c r="S1962" i="4"/>
  <c r="R1962" i="4"/>
  <c r="Q1962" i="4"/>
  <c r="P1962" i="4"/>
  <c r="O1962" i="4"/>
  <c r="N1962" i="4"/>
  <c r="M1962" i="4"/>
  <c r="L1962" i="4"/>
  <c r="K1962" i="4"/>
  <c r="J1962" i="4"/>
  <c r="I1962" i="4"/>
  <c r="H1962" i="4"/>
  <c r="G1962" i="4"/>
  <c r="F1962" i="4"/>
  <c r="E1962" i="4"/>
  <c r="D1962" i="4"/>
  <c r="C1962" i="4"/>
  <c r="B1962" i="4"/>
  <c r="A1962" i="4"/>
  <c r="AN1961" i="4"/>
  <c r="AK1961" i="4"/>
  <c r="AJ1961" i="4"/>
  <c r="AI1961" i="4"/>
  <c r="AH1961" i="4"/>
  <c r="AG1961" i="4"/>
  <c r="AF1961" i="4"/>
  <c r="AE1961" i="4"/>
  <c r="AD1961" i="4"/>
  <c r="AC1961" i="4"/>
  <c r="AB1961" i="4"/>
  <c r="AA1961" i="4"/>
  <c r="Z1961" i="4"/>
  <c r="Y1961" i="4"/>
  <c r="AM1961" i="4" s="1"/>
  <c r="X1961" i="4"/>
  <c r="W1961" i="4"/>
  <c r="V1961" i="4"/>
  <c r="U1961" i="4"/>
  <c r="T1961" i="4"/>
  <c r="S1961" i="4"/>
  <c r="R1961" i="4"/>
  <c r="Q1961" i="4"/>
  <c r="P1961" i="4"/>
  <c r="O1961" i="4"/>
  <c r="N1961" i="4"/>
  <c r="M1961" i="4"/>
  <c r="L1961" i="4"/>
  <c r="K1961" i="4"/>
  <c r="J1961" i="4"/>
  <c r="I1961" i="4"/>
  <c r="H1961" i="4"/>
  <c r="G1961" i="4"/>
  <c r="F1961" i="4"/>
  <c r="E1961" i="4"/>
  <c r="D1961" i="4"/>
  <c r="C1961" i="4"/>
  <c r="B1961" i="4"/>
  <c r="A1961" i="4"/>
  <c r="AM1960" i="4"/>
  <c r="AL1960" i="4"/>
  <c r="AK1960" i="4"/>
  <c r="AJ1960" i="4"/>
  <c r="AI1960" i="4"/>
  <c r="AH1960" i="4"/>
  <c r="AG1960" i="4"/>
  <c r="AF1960" i="4"/>
  <c r="AE1960" i="4"/>
  <c r="AD1960" i="4"/>
  <c r="AC1960" i="4"/>
  <c r="AB1960" i="4"/>
  <c r="AA1960" i="4"/>
  <c r="Z1960" i="4"/>
  <c r="Y1960" i="4"/>
  <c r="X1960" i="4"/>
  <c r="W1960" i="4"/>
  <c r="V1960" i="4"/>
  <c r="U1960" i="4"/>
  <c r="T1960" i="4"/>
  <c r="S1960" i="4"/>
  <c r="R1960" i="4"/>
  <c r="Q1960" i="4"/>
  <c r="P1960" i="4"/>
  <c r="O1960" i="4"/>
  <c r="N1960" i="4"/>
  <c r="M1960" i="4"/>
  <c r="L1960" i="4"/>
  <c r="K1960" i="4"/>
  <c r="J1960" i="4"/>
  <c r="I1960" i="4"/>
  <c r="H1960" i="4"/>
  <c r="G1960" i="4"/>
  <c r="F1960" i="4"/>
  <c r="E1960" i="4"/>
  <c r="D1960" i="4"/>
  <c r="C1960" i="4"/>
  <c r="B1960" i="4"/>
  <c r="A1960" i="4"/>
  <c r="AL1959" i="4"/>
  <c r="AK1959" i="4"/>
  <c r="AJ1959" i="4"/>
  <c r="AI1959" i="4"/>
  <c r="AH1959" i="4"/>
  <c r="AG1959" i="4"/>
  <c r="AF1959" i="4"/>
  <c r="AE1959" i="4"/>
  <c r="AD1959" i="4"/>
  <c r="AC1959" i="4"/>
  <c r="AB1959" i="4"/>
  <c r="AA1959" i="4"/>
  <c r="Z1959" i="4"/>
  <c r="Y1959" i="4"/>
  <c r="AM1959" i="4" s="1"/>
  <c r="X1959" i="4"/>
  <c r="W1959" i="4"/>
  <c r="V1959" i="4"/>
  <c r="U1959" i="4"/>
  <c r="T1959" i="4"/>
  <c r="S1959" i="4"/>
  <c r="R1959" i="4"/>
  <c r="Q1959" i="4"/>
  <c r="P1959" i="4"/>
  <c r="O1959" i="4"/>
  <c r="N1959" i="4"/>
  <c r="M1959" i="4"/>
  <c r="L1959" i="4"/>
  <c r="K1959" i="4"/>
  <c r="J1959" i="4"/>
  <c r="I1959" i="4"/>
  <c r="H1959" i="4"/>
  <c r="G1959" i="4"/>
  <c r="F1959" i="4"/>
  <c r="E1959" i="4"/>
  <c r="D1959" i="4"/>
  <c r="AO1959" i="4" s="1"/>
  <c r="C1959" i="4"/>
  <c r="B1959" i="4"/>
  <c r="A1959" i="4"/>
  <c r="AN1958" i="4"/>
  <c r="AM1958" i="4"/>
  <c r="AL1958" i="4"/>
  <c r="AK1958" i="4"/>
  <c r="AJ1958" i="4"/>
  <c r="AI1958" i="4"/>
  <c r="AH1958" i="4"/>
  <c r="AG1958" i="4"/>
  <c r="AF1958" i="4"/>
  <c r="AE1958" i="4"/>
  <c r="AD1958" i="4"/>
  <c r="AC1958" i="4"/>
  <c r="AB1958" i="4"/>
  <c r="AA1958" i="4"/>
  <c r="Z1958" i="4"/>
  <c r="Y1958" i="4"/>
  <c r="X1958" i="4"/>
  <c r="W1958" i="4"/>
  <c r="V1958" i="4"/>
  <c r="U1958" i="4"/>
  <c r="T1958" i="4"/>
  <c r="S1958" i="4"/>
  <c r="R1958" i="4"/>
  <c r="Q1958" i="4"/>
  <c r="P1958" i="4"/>
  <c r="O1958" i="4"/>
  <c r="N1958" i="4"/>
  <c r="M1958" i="4"/>
  <c r="L1958" i="4"/>
  <c r="K1958" i="4"/>
  <c r="J1958" i="4"/>
  <c r="I1958" i="4"/>
  <c r="H1958" i="4"/>
  <c r="G1958" i="4"/>
  <c r="F1958" i="4"/>
  <c r="E1958" i="4"/>
  <c r="D1958" i="4"/>
  <c r="C1958" i="4"/>
  <c r="B1958" i="4"/>
  <c r="A1958" i="4"/>
  <c r="AN1957" i="4"/>
  <c r="AK1957" i="4"/>
  <c r="AJ1957" i="4"/>
  <c r="AI1957" i="4"/>
  <c r="AH1957" i="4"/>
  <c r="AG1957" i="4"/>
  <c r="AF1957" i="4"/>
  <c r="AE1957" i="4"/>
  <c r="AD1957" i="4"/>
  <c r="AC1957" i="4"/>
  <c r="AB1957" i="4"/>
  <c r="AA1957" i="4"/>
  <c r="Z1957" i="4"/>
  <c r="Y1957" i="4"/>
  <c r="AM1957" i="4" s="1"/>
  <c r="X1957" i="4"/>
  <c r="W1957" i="4"/>
  <c r="V1957" i="4"/>
  <c r="U1957" i="4"/>
  <c r="T1957" i="4"/>
  <c r="S1957" i="4"/>
  <c r="R1957" i="4"/>
  <c r="Q1957" i="4"/>
  <c r="P1957" i="4"/>
  <c r="O1957" i="4"/>
  <c r="N1957" i="4"/>
  <c r="M1957" i="4"/>
  <c r="L1957" i="4"/>
  <c r="K1957" i="4"/>
  <c r="J1957" i="4"/>
  <c r="I1957" i="4"/>
  <c r="H1957" i="4"/>
  <c r="G1957" i="4"/>
  <c r="F1957" i="4"/>
  <c r="E1957" i="4"/>
  <c r="D1957" i="4"/>
  <c r="AO1957" i="4" s="1"/>
  <c r="C1957" i="4"/>
  <c r="B1957" i="4"/>
  <c r="A1957" i="4"/>
  <c r="AM1956" i="4"/>
  <c r="AL1956" i="4"/>
  <c r="AK1956" i="4"/>
  <c r="AJ1956" i="4"/>
  <c r="AI1956" i="4"/>
  <c r="AH1956" i="4"/>
  <c r="AG1956" i="4"/>
  <c r="AF1956" i="4"/>
  <c r="AE1956" i="4"/>
  <c r="AD1956" i="4"/>
  <c r="AC1956" i="4"/>
  <c r="AB1956" i="4"/>
  <c r="AA1956" i="4"/>
  <c r="Z1956" i="4"/>
  <c r="Y1956" i="4"/>
  <c r="X1956" i="4"/>
  <c r="W1956" i="4"/>
  <c r="V1956" i="4"/>
  <c r="U1956" i="4"/>
  <c r="T1956" i="4"/>
  <c r="S1956" i="4"/>
  <c r="R1956" i="4"/>
  <c r="Q1956" i="4"/>
  <c r="P1956" i="4"/>
  <c r="O1956" i="4"/>
  <c r="N1956" i="4"/>
  <c r="M1956" i="4"/>
  <c r="L1956" i="4"/>
  <c r="K1956" i="4"/>
  <c r="J1956" i="4"/>
  <c r="I1956" i="4"/>
  <c r="H1956" i="4"/>
  <c r="G1956" i="4"/>
  <c r="F1956" i="4"/>
  <c r="E1956" i="4"/>
  <c r="D1956" i="4"/>
  <c r="C1956" i="4"/>
  <c r="B1956" i="4"/>
  <c r="A1956" i="4"/>
  <c r="AL1955" i="4"/>
  <c r="AK1955" i="4"/>
  <c r="AJ1955" i="4"/>
  <c r="AI1955" i="4"/>
  <c r="AH1955" i="4"/>
  <c r="AG1955" i="4"/>
  <c r="AF1955" i="4"/>
  <c r="AE1955" i="4"/>
  <c r="AD1955" i="4"/>
  <c r="AC1955" i="4"/>
  <c r="AB1955" i="4"/>
  <c r="AA1955" i="4"/>
  <c r="Z1955" i="4"/>
  <c r="Y1955" i="4"/>
  <c r="AM1955" i="4" s="1"/>
  <c r="X1955" i="4"/>
  <c r="W1955" i="4"/>
  <c r="V1955" i="4"/>
  <c r="U1955" i="4"/>
  <c r="T1955" i="4"/>
  <c r="S1955" i="4"/>
  <c r="R1955" i="4"/>
  <c r="Q1955" i="4"/>
  <c r="P1955" i="4"/>
  <c r="O1955" i="4"/>
  <c r="N1955" i="4"/>
  <c r="M1955" i="4"/>
  <c r="L1955" i="4"/>
  <c r="K1955" i="4"/>
  <c r="J1955" i="4"/>
  <c r="I1955" i="4"/>
  <c r="H1955" i="4"/>
  <c r="G1955" i="4"/>
  <c r="F1955" i="4"/>
  <c r="E1955" i="4"/>
  <c r="D1955" i="4"/>
  <c r="C1955" i="4"/>
  <c r="B1955" i="4"/>
  <c r="A1955" i="4"/>
  <c r="AN1954" i="4"/>
  <c r="AM1954" i="4"/>
  <c r="AL1954" i="4"/>
  <c r="AK1954" i="4"/>
  <c r="AJ1954" i="4"/>
  <c r="AI1954" i="4"/>
  <c r="AH1954" i="4"/>
  <c r="AG1954" i="4"/>
  <c r="AF1954" i="4"/>
  <c r="AE1954" i="4"/>
  <c r="AD1954" i="4"/>
  <c r="AC1954" i="4"/>
  <c r="AB1954" i="4"/>
  <c r="AA1954" i="4"/>
  <c r="Z1954" i="4"/>
  <c r="Y1954" i="4"/>
  <c r="X1954" i="4"/>
  <c r="W1954" i="4"/>
  <c r="V1954" i="4"/>
  <c r="U1954" i="4"/>
  <c r="T1954" i="4"/>
  <c r="S1954" i="4"/>
  <c r="R1954" i="4"/>
  <c r="Q1954" i="4"/>
  <c r="P1954" i="4"/>
  <c r="O1954" i="4"/>
  <c r="N1954" i="4"/>
  <c r="M1954" i="4"/>
  <c r="L1954" i="4"/>
  <c r="K1954" i="4"/>
  <c r="J1954" i="4"/>
  <c r="I1954" i="4"/>
  <c r="H1954" i="4"/>
  <c r="G1954" i="4"/>
  <c r="F1954" i="4"/>
  <c r="E1954" i="4"/>
  <c r="D1954" i="4"/>
  <c r="C1954" i="4"/>
  <c r="AO1954" i="4" s="1"/>
  <c r="B1954" i="4"/>
  <c r="A1954" i="4"/>
  <c r="AN1953" i="4"/>
  <c r="AK1953" i="4"/>
  <c r="AJ1953" i="4"/>
  <c r="AI1953" i="4"/>
  <c r="AH1953" i="4"/>
  <c r="AG1953" i="4"/>
  <c r="AF1953" i="4"/>
  <c r="AE1953" i="4"/>
  <c r="AD1953" i="4"/>
  <c r="AC1953" i="4"/>
  <c r="AB1953" i="4"/>
  <c r="AA1953" i="4"/>
  <c r="Z1953" i="4"/>
  <c r="Y1953" i="4"/>
  <c r="AM1953" i="4" s="1"/>
  <c r="X1953" i="4"/>
  <c r="W1953" i="4"/>
  <c r="V1953" i="4"/>
  <c r="U1953" i="4"/>
  <c r="T1953" i="4"/>
  <c r="S1953" i="4"/>
  <c r="R1953" i="4"/>
  <c r="Q1953" i="4"/>
  <c r="P1953" i="4"/>
  <c r="O1953" i="4"/>
  <c r="N1953" i="4"/>
  <c r="M1953" i="4"/>
  <c r="L1953" i="4"/>
  <c r="K1953" i="4"/>
  <c r="J1953" i="4"/>
  <c r="I1953" i="4"/>
  <c r="H1953" i="4"/>
  <c r="G1953" i="4"/>
  <c r="F1953" i="4"/>
  <c r="E1953" i="4"/>
  <c r="D1953" i="4"/>
  <c r="C1953" i="4"/>
  <c r="B1953" i="4"/>
  <c r="A1953" i="4"/>
  <c r="AM1952" i="4"/>
  <c r="AL1952" i="4"/>
  <c r="AK1952" i="4"/>
  <c r="AJ1952" i="4"/>
  <c r="AI1952" i="4"/>
  <c r="AH1952" i="4"/>
  <c r="AG1952" i="4"/>
  <c r="AF1952" i="4"/>
  <c r="AE1952" i="4"/>
  <c r="AD1952" i="4"/>
  <c r="AC1952" i="4"/>
  <c r="AB1952" i="4"/>
  <c r="AA1952" i="4"/>
  <c r="Z1952" i="4"/>
  <c r="Y1952" i="4"/>
  <c r="X1952" i="4"/>
  <c r="W1952" i="4"/>
  <c r="V1952" i="4"/>
  <c r="U1952" i="4"/>
  <c r="T1952" i="4"/>
  <c r="S1952" i="4"/>
  <c r="R1952" i="4"/>
  <c r="Q1952" i="4"/>
  <c r="P1952" i="4"/>
  <c r="O1952" i="4"/>
  <c r="N1952" i="4"/>
  <c r="M1952" i="4"/>
  <c r="L1952" i="4"/>
  <c r="K1952" i="4"/>
  <c r="J1952" i="4"/>
  <c r="I1952" i="4"/>
  <c r="H1952" i="4"/>
  <c r="G1952" i="4"/>
  <c r="F1952" i="4"/>
  <c r="E1952" i="4"/>
  <c r="D1952" i="4"/>
  <c r="C1952" i="4"/>
  <c r="B1952" i="4"/>
  <c r="A1952" i="4"/>
  <c r="AL1951" i="4"/>
  <c r="AK1951" i="4"/>
  <c r="AJ1951" i="4"/>
  <c r="AI1951" i="4"/>
  <c r="AH1951" i="4"/>
  <c r="AG1951" i="4"/>
  <c r="AF1951" i="4"/>
  <c r="AE1951" i="4"/>
  <c r="AD1951" i="4"/>
  <c r="AC1951" i="4"/>
  <c r="AB1951" i="4"/>
  <c r="AA1951" i="4"/>
  <c r="Z1951" i="4"/>
  <c r="Y1951" i="4"/>
  <c r="AM1951" i="4" s="1"/>
  <c r="X1951" i="4"/>
  <c r="W1951" i="4"/>
  <c r="V1951" i="4"/>
  <c r="U1951" i="4"/>
  <c r="T1951" i="4"/>
  <c r="S1951" i="4"/>
  <c r="R1951" i="4"/>
  <c r="Q1951" i="4"/>
  <c r="P1951" i="4"/>
  <c r="O1951" i="4"/>
  <c r="N1951" i="4"/>
  <c r="M1951" i="4"/>
  <c r="L1951" i="4"/>
  <c r="K1951" i="4"/>
  <c r="J1951" i="4"/>
  <c r="I1951" i="4"/>
  <c r="H1951" i="4"/>
  <c r="G1951" i="4"/>
  <c r="F1951" i="4"/>
  <c r="E1951" i="4"/>
  <c r="D1951" i="4"/>
  <c r="C1951" i="4"/>
  <c r="B1951" i="4"/>
  <c r="A1951" i="4"/>
  <c r="AN1950" i="4"/>
  <c r="AM1950" i="4"/>
  <c r="AL1950" i="4"/>
  <c r="AK1950" i="4"/>
  <c r="AJ1950" i="4"/>
  <c r="AI1950" i="4"/>
  <c r="AH1950" i="4"/>
  <c r="AG1950" i="4"/>
  <c r="AF1950" i="4"/>
  <c r="AE1950" i="4"/>
  <c r="AD1950" i="4"/>
  <c r="AC1950" i="4"/>
  <c r="AB1950" i="4"/>
  <c r="AA1950" i="4"/>
  <c r="Z1950" i="4"/>
  <c r="Y1950" i="4"/>
  <c r="X1950" i="4"/>
  <c r="W1950" i="4"/>
  <c r="V1950" i="4"/>
  <c r="U1950" i="4"/>
  <c r="T1950" i="4"/>
  <c r="S1950" i="4"/>
  <c r="R1950" i="4"/>
  <c r="Q1950" i="4"/>
  <c r="P1950" i="4"/>
  <c r="O1950" i="4"/>
  <c r="N1950" i="4"/>
  <c r="M1950" i="4"/>
  <c r="L1950" i="4"/>
  <c r="K1950" i="4"/>
  <c r="J1950" i="4"/>
  <c r="I1950" i="4"/>
  <c r="H1950" i="4"/>
  <c r="G1950" i="4"/>
  <c r="F1950" i="4"/>
  <c r="E1950" i="4"/>
  <c r="D1950" i="4"/>
  <c r="C1950" i="4"/>
  <c r="B1950" i="4"/>
  <c r="A1950" i="4"/>
  <c r="AN1949" i="4"/>
  <c r="AK1949" i="4"/>
  <c r="AJ1949" i="4"/>
  <c r="AI1949" i="4"/>
  <c r="AH1949" i="4"/>
  <c r="AG1949" i="4"/>
  <c r="AF1949" i="4"/>
  <c r="AE1949" i="4"/>
  <c r="AD1949" i="4"/>
  <c r="AC1949" i="4"/>
  <c r="AB1949" i="4"/>
  <c r="AA1949" i="4"/>
  <c r="Z1949" i="4"/>
  <c r="Y1949" i="4"/>
  <c r="AM1949" i="4" s="1"/>
  <c r="X1949" i="4"/>
  <c r="W1949" i="4"/>
  <c r="V1949" i="4"/>
  <c r="U1949" i="4"/>
  <c r="T1949" i="4"/>
  <c r="S1949" i="4"/>
  <c r="R1949" i="4"/>
  <c r="Q1949" i="4"/>
  <c r="P1949" i="4"/>
  <c r="O1949" i="4"/>
  <c r="N1949" i="4"/>
  <c r="M1949" i="4"/>
  <c r="L1949" i="4"/>
  <c r="K1949" i="4"/>
  <c r="J1949" i="4"/>
  <c r="I1949" i="4"/>
  <c r="H1949" i="4"/>
  <c r="G1949" i="4"/>
  <c r="F1949" i="4"/>
  <c r="E1949" i="4"/>
  <c r="D1949" i="4"/>
  <c r="AO1949" i="4" s="1"/>
  <c r="C1949" i="4"/>
  <c r="B1949" i="4"/>
  <c r="A1949" i="4"/>
  <c r="AM1948" i="4"/>
  <c r="AL1948" i="4"/>
  <c r="AK1948" i="4"/>
  <c r="AJ1948" i="4"/>
  <c r="AI1948" i="4"/>
  <c r="AH1948" i="4"/>
  <c r="AG1948" i="4"/>
  <c r="AF1948" i="4"/>
  <c r="AE1948" i="4"/>
  <c r="AD1948" i="4"/>
  <c r="AC1948" i="4"/>
  <c r="AB1948" i="4"/>
  <c r="AA1948" i="4"/>
  <c r="Z1948" i="4"/>
  <c r="Y1948" i="4"/>
  <c r="X1948" i="4"/>
  <c r="W1948" i="4"/>
  <c r="V1948" i="4"/>
  <c r="U1948" i="4"/>
  <c r="T1948" i="4"/>
  <c r="S1948" i="4"/>
  <c r="R1948" i="4"/>
  <c r="Q1948" i="4"/>
  <c r="P1948" i="4"/>
  <c r="O1948" i="4"/>
  <c r="N1948" i="4"/>
  <c r="M1948" i="4"/>
  <c r="L1948" i="4"/>
  <c r="K1948" i="4"/>
  <c r="J1948" i="4"/>
  <c r="I1948" i="4"/>
  <c r="H1948" i="4"/>
  <c r="G1948" i="4"/>
  <c r="F1948" i="4"/>
  <c r="E1948" i="4"/>
  <c r="D1948" i="4"/>
  <c r="C1948" i="4"/>
  <c r="AO1948" i="4" s="1"/>
  <c r="B1948" i="4"/>
  <c r="A1948" i="4"/>
  <c r="AL1947" i="4"/>
  <c r="AK1947" i="4"/>
  <c r="AJ1947" i="4"/>
  <c r="AI1947" i="4"/>
  <c r="AH1947" i="4"/>
  <c r="AG1947" i="4"/>
  <c r="AF1947" i="4"/>
  <c r="AE1947" i="4"/>
  <c r="AD1947" i="4"/>
  <c r="AC1947" i="4"/>
  <c r="AB1947" i="4"/>
  <c r="AA1947" i="4"/>
  <c r="Z1947" i="4"/>
  <c r="Y1947" i="4"/>
  <c r="AM1947" i="4" s="1"/>
  <c r="X1947" i="4"/>
  <c r="W1947" i="4"/>
  <c r="V1947" i="4"/>
  <c r="U1947" i="4"/>
  <c r="T1947" i="4"/>
  <c r="S1947" i="4"/>
  <c r="R1947" i="4"/>
  <c r="Q1947" i="4"/>
  <c r="P1947" i="4"/>
  <c r="O1947" i="4"/>
  <c r="N1947" i="4"/>
  <c r="M1947" i="4"/>
  <c r="L1947" i="4"/>
  <c r="K1947" i="4"/>
  <c r="J1947" i="4"/>
  <c r="I1947" i="4"/>
  <c r="H1947" i="4"/>
  <c r="G1947" i="4"/>
  <c r="F1947" i="4"/>
  <c r="E1947" i="4"/>
  <c r="D1947" i="4"/>
  <c r="AO1947" i="4" s="1"/>
  <c r="C1947" i="4"/>
  <c r="B1947" i="4"/>
  <c r="A1947" i="4"/>
  <c r="AN1946" i="4"/>
  <c r="AM1946" i="4"/>
  <c r="AL1946" i="4"/>
  <c r="AK1946" i="4"/>
  <c r="AJ1946" i="4"/>
  <c r="AI1946" i="4"/>
  <c r="AH1946" i="4"/>
  <c r="AG1946" i="4"/>
  <c r="AF1946" i="4"/>
  <c r="AE1946" i="4"/>
  <c r="AD1946" i="4"/>
  <c r="AC1946" i="4"/>
  <c r="AB1946" i="4"/>
  <c r="AA1946" i="4"/>
  <c r="Z1946" i="4"/>
  <c r="Y1946" i="4"/>
  <c r="X1946" i="4"/>
  <c r="W1946" i="4"/>
  <c r="V1946" i="4"/>
  <c r="U1946" i="4"/>
  <c r="T1946" i="4"/>
  <c r="S1946" i="4"/>
  <c r="R1946" i="4"/>
  <c r="Q1946" i="4"/>
  <c r="P1946" i="4"/>
  <c r="O1946" i="4"/>
  <c r="N1946" i="4"/>
  <c r="M1946" i="4"/>
  <c r="L1946" i="4"/>
  <c r="K1946" i="4"/>
  <c r="J1946" i="4"/>
  <c r="I1946" i="4"/>
  <c r="H1946" i="4"/>
  <c r="G1946" i="4"/>
  <c r="F1946" i="4"/>
  <c r="E1946" i="4"/>
  <c r="D1946" i="4"/>
  <c r="C1946" i="4"/>
  <c r="AO1946" i="4" s="1"/>
  <c r="B1946" i="4"/>
  <c r="A1946" i="4"/>
  <c r="AN1945" i="4"/>
  <c r="AK1945" i="4"/>
  <c r="AJ1945" i="4"/>
  <c r="AI1945" i="4"/>
  <c r="AH1945" i="4"/>
  <c r="AG1945" i="4"/>
  <c r="AF1945" i="4"/>
  <c r="AE1945" i="4"/>
  <c r="AD1945" i="4"/>
  <c r="AC1945" i="4"/>
  <c r="AB1945" i="4"/>
  <c r="AA1945" i="4"/>
  <c r="Z1945" i="4"/>
  <c r="Y1945" i="4"/>
  <c r="AM1945" i="4" s="1"/>
  <c r="X1945" i="4"/>
  <c r="W1945" i="4"/>
  <c r="V1945" i="4"/>
  <c r="U1945" i="4"/>
  <c r="T1945" i="4"/>
  <c r="S1945" i="4"/>
  <c r="R1945" i="4"/>
  <c r="Q1945" i="4"/>
  <c r="P1945" i="4"/>
  <c r="O1945" i="4"/>
  <c r="N1945" i="4"/>
  <c r="M1945" i="4"/>
  <c r="L1945" i="4"/>
  <c r="K1945" i="4"/>
  <c r="J1945" i="4"/>
  <c r="I1945" i="4"/>
  <c r="H1945" i="4"/>
  <c r="G1945" i="4"/>
  <c r="F1945" i="4"/>
  <c r="E1945" i="4"/>
  <c r="D1945" i="4"/>
  <c r="C1945" i="4"/>
  <c r="B1945" i="4"/>
  <c r="A1945" i="4"/>
  <c r="AM1944" i="4"/>
  <c r="AL1944" i="4"/>
  <c r="AK1944" i="4"/>
  <c r="AJ1944" i="4"/>
  <c r="AI1944" i="4"/>
  <c r="AH1944" i="4"/>
  <c r="AG1944" i="4"/>
  <c r="AF1944" i="4"/>
  <c r="AE1944" i="4"/>
  <c r="AD1944" i="4"/>
  <c r="AC1944" i="4"/>
  <c r="AB1944" i="4"/>
  <c r="AA1944" i="4"/>
  <c r="Z1944" i="4"/>
  <c r="Y1944" i="4"/>
  <c r="X1944" i="4"/>
  <c r="W1944" i="4"/>
  <c r="V1944" i="4"/>
  <c r="U1944" i="4"/>
  <c r="T1944" i="4"/>
  <c r="S1944" i="4"/>
  <c r="R1944" i="4"/>
  <c r="Q1944" i="4"/>
  <c r="P1944" i="4"/>
  <c r="O1944" i="4"/>
  <c r="N1944" i="4"/>
  <c r="M1944" i="4"/>
  <c r="L1944" i="4"/>
  <c r="K1944" i="4"/>
  <c r="J1944" i="4"/>
  <c r="I1944" i="4"/>
  <c r="H1944" i="4"/>
  <c r="G1944" i="4"/>
  <c r="F1944" i="4"/>
  <c r="E1944" i="4"/>
  <c r="D1944" i="4"/>
  <c r="C1944" i="4"/>
  <c r="AO1944" i="4" s="1"/>
  <c r="B1944" i="4"/>
  <c r="A1944" i="4"/>
  <c r="AL1943" i="4"/>
  <c r="AK1943" i="4"/>
  <c r="AJ1943" i="4"/>
  <c r="AI1943" i="4"/>
  <c r="AH1943" i="4"/>
  <c r="AG1943" i="4"/>
  <c r="AF1943" i="4"/>
  <c r="AE1943" i="4"/>
  <c r="AD1943" i="4"/>
  <c r="AC1943" i="4"/>
  <c r="AB1943" i="4"/>
  <c r="AA1943" i="4"/>
  <c r="Z1943" i="4"/>
  <c r="Y1943" i="4"/>
  <c r="AM1943" i="4" s="1"/>
  <c r="X1943" i="4"/>
  <c r="W1943" i="4"/>
  <c r="V1943" i="4"/>
  <c r="U1943" i="4"/>
  <c r="T1943" i="4"/>
  <c r="S1943" i="4"/>
  <c r="R1943" i="4"/>
  <c r="Q1943" i="4"/>
  <c r="P1943" i="4"/>
  <c r="O1943" i="4"/>
  <c r="N1943" i="4"/>
  <c r="M1943" i="4"/>
  <c r="L1943" i="4"/>
  <c r="K1943" i="4"/>
  <c r="J1943" i="4"/>
  <c r="I1943" i="4"/>
  <c r="H1943" i="4"/>
  <c r="G1943" i="4"/>
  <c r="F1943" i="4"/>
  <c r="E1943" i="4"/>
  <c r="D1943" i="4"/>
  <c r="AO1943" i="4" s="1"/>
  <c r="C1943" i="4"/>
  <c r="B1943" i="4"/>
  <c r="A1943" i="4"/>
  <c r="AN1942" i="4"/>
  <c r="AM1942" i="4"/>
  <c r="AL1942" i="4"/>
  <c r="AK1942" i="4"/>
  <c r="AJ1942" i="4"/>
  <c r="AI1942" i="4"/>
  <c r="AH1942" i="4"/>
  <c r="AG1942" i="4"/>
  <c r="AF1942" i="4"/>
  <c r="AE1942" i="4"/>
  <c r="AD1942" i="4"/>
  <c r="AC1942" i="4"/>
  <c r="AB1942" i="4"/>
  <c r="AA1942" i="4"/>
  <c r="Z1942" i="4"/>
  <c r="Y1942" i="4"/>
  <c r="X1942" i="4"/>
  <c r="W1942" i="4"/>
  <c r="V1942" i="4"/>
  <c r="U1942" i="4"/>
  <c r="T1942" i="4"/>
  <c r="S1942" i="4"/>
  <c r="R1942" i="4"/>
  <c r="Q1942" i="4"/>
  <c r="P1942" i="4"/>
  <c r="O1942" i="4"/>
  <c r="N1942" i="4"/>
  <c r="M1942" i="4"/>
  <c r="L1942" i="4"/>
  <c r="K1942" i="4"/>
  <c r="J1942" i="4"/>
  <c r="I1942" i="4"/>
  <c r="H1942" i="4"/>
  <c r="G1942" i="4"/>
  <c r="F1942" i="4"/>
  <c r="E1942" i="4"/>
  <c r="D1942" i="4"/>
  <c r="C1942" i="4"/>
  <c r="B1942" i="4"/>
  <c r="A1942" i="4"/>
  <c r="AN1941" i="4"/>
  <c r="AK1941" i="4"/>
  <c r="AJ1941" i="4"/>
  <c r="AI1941" i="4"/>
  <c r="AH1941" i="4"/>
  <c r="AG1941" i="4"/>
  <c r="AF1941" i="4"/>
  <c r="AE1941" i="4"/>
  <c r="AD1941" i="4"/>
  <c r="AC1941" i="4"/>
  <c r="AB1941" i="4"/>
  <c r="AA1941" i="4"/>
  <c r="Z1941" i="4"/>
  <c r="Y1941" i="4"/>
  <c r="AM1941" i="4" s="1"/>
  <c r="X1941" i="4"/>
  <c r="W1941" i="4"/>
  <c r="V1941" i="4"/>
  <c r="U1941" i="4"/>
  <c r="T1941" i="4"/>
  <c r="S1941" i="4"/>
  <c r="R1941" i="4"/>
  <c r="Q1941" i="4"/>
  <c r="P1941" i="4"/>
  <c r="O1941" i="4"/>
  <c r="N1941" i="4"/>
  <c r="M1941" i="4"/>
  <c r="L1941" i="4"/>
  <c r="K1941" i="4"/>
  <c r="J1941" i="4"/>
  <c r="I1941" i="4"/>
  <c r="H1941" i="4"/>
  <c r="G1941" i="4"/>
  <c r="F1941" i="4"/>
  <c r="E1941" i="4"/>
  <c r="D1941" i="4"/>
  <c r="C1941" i="4"/>
  <c r="B1941" i="4"/>
  <c r="A1941" i="4"/>
  <c r="AM1940" i="4"/>
  <c r="AL1940" i="4"/>
  <c r="AK1940" i="4"/>
  <c r="AJ1940" i="4"/>
  <c r="AI1940" i="4"/>
  <c r="AH1940" i="4"/>
  <c r="AG1940" i="4"/>
  <c r="AF1940" i="4"/>
  <c r="AE1940" i="4"/>
  <c r="AD1940" i="4"/>
  <c r="AC1940" i="4"/>
  <c r="AB1940" i="4"/>
  <c r="AA1940" i="4"/>
  <c r="Z1940" i="4"/>
  <c r="Y1940" i="4"/>
  <c r="X1940" i="4"/>
  <c r="W1940" i="4"/>
  <c r="V1940" i="4"/>
  <c r="U1940" i="4"/>
  <c r="T1940" i="4"/>
  <c r="S1940" i="4"/>
  <c r="R1940" i="4"/>
  <c r="Q1940" i="4"/>
  <c r="P1940" i="4"/>
  <c r="O1940" i="4"/>
  <c r="N1940" i="4"/>
  <c r="M1940" i="4"/>
  <c r="L1940" i="4"/>
  <c r="K1940" i="4"/>
  <c r="J1940" i="4"/>
  <c r="I1940" i="4"/>
  <c r="H1940" i="4"/>
  <c r="G1940" i="4"/>
  <c r="F1940" i="4"/>
  <c r="E1940" i="4"/>
  <c r="D1940" i="4"/>
  <c r="C1940" i="4"/>
  <c r="AO1940" i="4" s="1"/>
  <c r="B1940" i="4"/>
  <c r="A1940" i="4"/>
  <c r="AL1939" i="4"/>
  <c r="AK1939" i="4"/>
  <c r="AJ1939" i="4"/>
  <c r="AI1939" i="4"/>
  <c r="AH1939" i="4"/>
  <c r="AG1939" i="4"/>
  <c r="AF1939" i="4"/>
  <c r="AE1939" i="4"/>
  <c r="AD1939" i="4"/>
  <c r="AC1939" i="4"/>
  <c r="AB1939" i="4"/>
  <c r="AA1939" i="4"/>
  <c r="Z1939" i="4"/>
  <c r="Y1939" i="4"/>
  <c r="AM1939" i="4" s="1"/>
  <c r="X1939" i="4"/>
  <c r="W1939" i="4"/>
  <c r="V1939" i="4"/>
  <c r="U1939" i="4"/>
  <c r="T1939" i="4"/>
  <c r="S1939" i="4"/>
  <c r="R1939" i="4"/>
  <c r="Q1939" i="4"/>
  <c r="P1939" i="4"/>
  <c r="O1939" i="4"/>
  <c r="N1939" i="4"/>
  <c r="M1939" i="4"/>
  <c r="L1939" i="4"/>
  <c r="K1939" i="4"/>
  <c r="J1939" i="4"/>
  <c r="I1939" i="4"/>
  <c r="H1939" i="4"/>
  <c r="G1939" i="4"/>
  <c r="F1939" i="4"/>
  <c r="E1939" i="4"/>
  <c r="D1939" i="4"/>
  <c r="C1939" i="4"/>
  <c r="B1939" i="4"/>
  <c r="A1939" i="4"/>
  <c r="AN1938" i="4"/>
  <c r="AM1938" i="4"/>
  <c r="AL1938" i="4"/>
  <c r="AK1938" i="4"/>
  <c r="AJ1938" i="4"/>
  <c r="AI1938" i="4"/>
  <c r="AH1938" i="4"/>
  <c r="AG1938" i="4"/>
  <c r="AF1938" i="4"/>
  <c r="AE1938" i="4"/>
  <c r="AD1938" i="4"/>
  <c r="AC1938" i="4"/>
  <c r="AB1938" i="4"/>
  <c r="AA1938" i="4"/>
  <c r="Z1938" i="4"/>
  <c r="Y1938" i="4"/>
  <c r="X1938" i="4"/>
  <c r="W1938" i="4"/>
  <c r="V1938" i="4"/>
  <c r="U1938" i="4"/>
  <c r="T1938" i="4"/>
  <c r="S1938" i="4"/>
  <c r="R1938" i="4"/>
  <c r="Q1938" i="4"/>
  <c r="P1938" i="4"/>
  <c r="O1938" i="4"/>
  <c r="N1938" i="4"/>
  <c r="M1938" i="4"/>
  <c r="L1938" i="4"/>
  <c r="K1938" i="4"/>
  <c r="J1938" i="4"/>
  <c r="I1938" i="4"/>
  <c r="H1938" i="4"/>
  <c r="G1938" i="4"/>
  <c r="F1938" i="4"/>
  <c r="E1938" i="4"/>
  <c r="D1938" i="4"/>
  <c r="C1938" i="4"/>
  <c r="B1938" i="4"/>
  <c r="A1938" i="4"/>
  <c r="AN1937" i="4"/>
  <c r="AK1937" i="4"/>
  <c r="AJ1937" i="4"/>
  <c r="AI1937" i="4"/>
  <c r="AH1937" i="4"/>
  <c r="AG1937" i="4"/>
  <c r="AF1937" i="4"/>
  <c r="AE1937" i="4"/>
  <c r="AD1937" i="4"/>
  <c r="AC1937" i="4"/>
  <c r="AB1937" i="4"/>
  <c r="AA1937" i="4"/>
  <c r="Z1937" i="4"/>
  <c r="Y1937" i="4"/>
  <c r="AM1937" i="4" s="1"/>
  <c r="X1937" i="4"/>
  <c r="W1937" i="4"/>
  <c r="V1937" i="4"/>
  <c r="U1937" i="4"/>
  <c r="T1937" i="4"/>
  <c r="S1937" i="4"/>
  <c r="R1937" i="4"/>
  <c r="Q1937" i="4"/>
  <c r="P1937" i="4"/>
  <c r="O1937" i="4"/>
  <c r="N1937" i="4"/>
  <c r="M1937" i="4"/>
  <c r="L1937" i="4"/>
  <c r="K1937" i="4"/>
  <c r="J1937" i="4"/>
  <c r="I1937" i="4"/>
  <c r="H1937" i="4"/>
  <c r="G1937" i="4"/>
  <c r="F1937" i="4"/>
  <c r="E1937" i="4"/>
  <c r="D1937" i="4"/>
  <c r="AO1937" i="4" s="1"/>
  <c r="C1937" i="4"/>
  <c r="B1937" i="4"/>
  <c r="A1937" i="4"/>
  <c r="AM1936" i="4"/>
  <c r="AL1936" i="4"/>
  <c r="AK1936" i="4"/>
  <c r="AJ1936" i="4"/>
  <c r="AI1936" i="4"/>
  <c r="AH1936" i="4"/>
  <c r="AG1936" i="4"/>
  <c r="AF1936" i="4"/>
  <c r="AE1936" i="4"/>
  <c r="AD1936" i="4"/>
  <c r="AC1936" i="4"/>
  <c r="AB1936" i="4"/>
  <c r="AA1936" i="4"/>
  <c r="Z1936" i="4"/>
  <c r="Y1936" i="4"/>
  <c r="X1936" i="4"/>
  <c r="W1936" i="4"/>
  <c r="V1936" i="4"/>
  <c r="U1936" i="4"/>
  <c r="T1936" i="4"/>
  <c r="S1936" i="4"/>
  <c r="R1936" i="4"/>
  <c r="Q1936" i="4"/>
  <c r="P1936" i="4"/>
  <c r="O1936" i="4"/>
  <c r="N1936" i="4"/>
  <c r="M1936" i="4"/>
  <c r="L1936" i="4"/>
  <c r="K1936" i="4"/>
  <c r="J1936" i="4"/>
  <c r="I1936" i="4"/>
  <c r="H1936" i="4"/>
  <c r="G1936" i="4"/>
  <c r="F1936" i="4"/>
  <c r="E1936" i="4"/>
  <c r="D1936" i="4"/>
  <c r="C1936" i="4"/>
  <c r="B1936" i="4"/>
  <c r="A1936" i="4"/>
  <c r="AL1935" i="4"/>
  <c r="AK1935" i="4"/>
  <c r="AJ1935" i="4"/>
  <c r="AI1935" i="4"/>
  <c r="AH1935" i="4"/>
  <c r="AG1935" i="4"/>
  <c r="AF1935" i="4"/>
  <c r="AE1935" i="4"/>
  <c r="AD1935" i="4"/>
  <c r="AC1935" i="4"/>
  <c r="AB1935" i="4"/>
  <c r="AA1935" i="4"/>
  <c r="Z1935" i="4"/>
  <c r="Y1935" i="4"/>
  <c r="AM1935" i="4" s="1"/>
  <c r="X1935" i="4"/>
  <c r="W1935" i="4"/>
  <c r="V1935" i="4"/>
  <c r="U1935" i="4"/>
  <c r="T1935" i="4"/>
  <c r="S1935" i="4"/>
  <c r="R1935" i="4"/>
  <c r="Q1935" i="4"/>
  <c r="P1935" i="4"/>
  <c r="O1935" i="4"/>
  <c r="N1935" i="4"/>
  <c r="M1935" i="4"/>
  <c r="L1935" i="4"/>
  <c r="K1935" i="4"/>
  <c r="J1935" i="4"/>
  <c r="I1935" i="4"/>
  <c r="H1935" i="4"/>
  <c r="G1935" i="4"/>
  <c r="F1935" i="4"/>
  <c r="E1935" i="4"/>
  <c r="D1935" i="4"/>
  <c r="C1935" i="4"/>
  <c r="B1935" i="4"/>
  <c r="A1935" i="4"/>
  <c r="AN1934" i="4"/>
  <c r="AM1934" i="4"/>
  <c r="AL1934" i="4"/>
  <c r="AK1934" i="4"/>
  <c r="AJ1934" i="4"/>
  <c r="AI1934" i="4"/>
  <c r="AH1934" i="4"/>
  <c r="AG1934" i="4"/>
  <c r="AF1934" i="4"/>
  <c r="AE1934" i="4"/>
  <c r="AD1934" i="4"/>
  <c r="AC1934" i="4"/>
  <c r="AB1934" i="4"/>
  <c r="AA1934" i="4"/>
  <c r="Z1934" i="4"/>
  <c r="Y1934" i="4"/>
  <c r="X1934" i="4"/>
  <c r="W1934" i="4"/>
  <c r="V1934" i="4"/>
  <c r="U1934" i="4"/>
  <c r="T1934" i="4"/>
  <c r="S1934" i="4"/>
  <c r="R1934" i="4"/>
  <c r="Q1934" i="4"/>
  <c r="P1934" i="4"/>
  <c r="O1934" i="4"/>
  <c r="N1934" i="4"/>
  <c r="M1934" i="4"/>
  <c r="L1934" i="4"/>
  <c r="K1934" i="4"/>
  <c r="J1934" i="4"/>
  <c r="I1934" i="4"/>
  <c r="H1934" i="4"/>
  <c r="G1934" i="4"/>
  <c r="F1934" i="4"/>
  <c r="E1934" i="4"/>
  <c r="D1934" i="4"/>
  <c r="C1934" i="4"/>
  <c r="AO1934" i="4" s="1"/>
  <c r="B1934" i="4"/>
  <c r="A1934" i="4"/>
  <c r="AN1933" i="4"/>
  <c r="AK1933" i="4"/>
  <c r="AJ1933" i="4"/>
  <c r="AI1933" i="4"/>
  <c r="AH1933" i="4"/>
  <c r="AG1933" i="4"/>
  <c r="AF1933" i="4"/>
  <c r="AE1933" i="4"/>
  <c r="AD1933" i="4"/>
  <c r="AC1933" i="4"/>
  <c r="AB1933" i="4"/>
  <c r="AA1933" i="4"/>
  <c r="Z1933" i="4"/>
  <c r="Y1933" i="4"/>
  <c r="AM1933" i="4" s="1"/>
  <c r="X1933" i="4"/>
  <c r="W1933" i="4"/>
  <c r="V1933" i="4"/>
  <c r="U1933" i="4"/>
  <c r="T1933" i="4"/>
  <c r="S1933" i="4"/>
  <c r="R1933" i="4"/>
  <c r="Q1933" i="4"/>
  <c r="P1933" i="4"/>
  <c r="O1933" i="4"/>
  <c r="N1933" i="4"/>
  <c r="M1933" i="4"/>
  <c r="L1933" i="4"/>
  <c r="K1933" i="4"/>
  <c r="J1933" i="4"/>
  <c r="I1933" i="4"/>
  <c r="H1933" i="4"/>
  <c r="G1933" i="4"/>
  <c r="F1933" i="4"/>
  <c r="E1933" i="4"/>
  <c r="D1933" i="4"/>
  <c r="C1933" i="4"/>
  <c r="B1933" i="4"/>
  <c r="A1933" i="4"/>
  <c r="AM1932" i="4"/>
  <c r="AL1932" i="4"/>
  <c r="AK1932" i="4"/>
  <c r="AJ1932" i="4"/>
  <c r="AI1932" i="4"/>
  <c r="AH1932" i="4"/>
  <c r="AG1932" i="4"/>
  <c r="AF1932" i="4"/>
  <c r="AE1932" i="4"/>
  <c r="AD1932" i="4"/>
  <c r="AC1932" i="4"/>
  <c r="AB1932" i="4"/>
  <c r="AA1932" i="4"/>
  <c r="Z1932" i="4"/>
  <c r="Y1932" i="4"/>
  <c r="X1932" i="4"/>
  <c r="W1932" i="4"/>
  <c r="V1932" i="4"/>
  <c r="U1932" i="4"/>
  <c r="T1932" i="4"/>
  <c r="S1932" i="4"/>
  <c r="R1932" i="4"/>
  <c r="Q1932" i="4"/>
  <c r="P1932" i="4"/>
  <c r="O1932" i="4"/>
  <c r="N1932" i="4"/>
  <c r="M1932" i="4"/>
  <c r="L1932" i="4"/>
  <c r="K1932" i="4"/>
  <c r="J1932" i="4"/>
  <c r="I1932" i="4"/>
  <c r="H1932" i="4"/>
  <c r="G1932" i="4"/>
  <c r="F1932" i="4"/>
  <c r="E1932" i="4"/>
  <c r="D1932" i="4"/>
  <c r="C1932" i="4"/>
  <c r="B1932" i="4"/>
  <c r="A1932" i="4"/>
  <c r="AL1931" i="4"/>
  <c r="AK1931" i="4"/>
  <c r="AJ1931" i="4"/>
  <c r="AI1931" i="4"/>
  <c r="AH1931" i="4"/>
  <c r="AG1931" i="4"/>
  <c r="AF1931" i="4"/>
  <c r="AE1931" i="4"/>
  <c r="AD1931" i="4"/>
  <c r="AC1931" i="4"/>
  <c r="AB1931" i="4"/>
  <c r="AA1931" i="4"/>
  <c r="Z1931" i="4"/>
  <c r="Y1931" i="4"/>
  <c r="AM1931" i="4" s="1"/>
  <c r="X1931" i="4"/>
  <c r="W1931" i="4"/>
  <c r="V1931" i="4"/>
  <c r="U1931" i="4"/>
  <c r="T1931" i="4"/>
  <c r="S1931" i="4"/>
  <c r="R1931" i="4"/>
  <c r="Q1931" i="4"/>
  <c r="P1931" i="4"/>
  <c r="O1931" i="4"/>
  <c r="N1931" i="4"/>
  <c r="M1931" i="4"/>
  <c r="L1931" i="4"/>
  <c r="K1931" i="4"/>
  <c r="J1931" i="4"/>
  <c r="I1931" i="4"/>
  <c r="H1931" i="4"/>
  <c r="G1931" i="4"/>
  <c r="F1931" i="4"/>
  <c r="E1931" i="4"/>
  <c r="D1931" i="4"/>
  <c r="C1931" i="4"/>
  <c r="B1931" i="4"/>
  <c r="A1931" i="4"/>
  <c r="AN1930" i="4"/>
  <c r="AM1930" i="4"/>
  <c r="AL1930" i="4"/>
  <c r="AK1930" i="4"/>
  <c r="AJ1930" i="4"/>
  <c r="AI1930" i="4"/>
  <c r="AH1930" i="4"/>
  <c r="AG1930" i="4"/>
  <c r="AF1930" i="4"/>
  <c r="AE1930" i="4"/>
  <c r="AD1930" i="4"/>
  <c r="AC1930" i="4"/>
  <c r="AB1930" i="4"/>
  <c r="AA1930" i="4"/>
  <c r="Z1930" i="4"/>
  <c r="Y1930" i="4"/>
  <c r="X1930" i="4"/>
  <c r="W1930" i="4"/>
  <c r="V1930" i="4"/>
  <c r="U1930" i="4"/>
  <c r="T1930" i="4"/>
  <c r="S1930" i="4"/>
  <c r="R1930" i="4"/>
  <c r="Q1930" i="4"/>
  <c r="P1930" i="4"/>
  <c r="O1930" i="4"/>
  <c r="N1930" i="4"/>
  <c r="M1930" i="4"/>
  <c r="L1930" i="4"/>
  <c r="K1930" i="4"/>
  <c r="J1930" i="4"/>
  <c r="I1930" i="4"/>
  <c r="H1930" i="4"/>
  <c r="G1930" i="4"/>
  <c r="F1930" i="4"/>
  <c r="E1930" i="4"/>
  <c r="D1930" i="4"/>
  <c r="C1930" i="4"/>
  <c r="B1930" i="4"/>
  <c r="A1930" i="4"/>
  <c r="AN1929" i="4"/>
  <c r="AK1929" i="4"/>
  <c r="AJ1929" i="4"/>
  <c r="AI1929" i="4"/>
  <c r="AH1929" i="4"/>
  <c r="AG1929" i="4"/>
  <c r="AF1929" i="4"/>
  <c r="AE1929" i="4"/>
  <c r="AD1929" i="4"/>
  <c r="AC1929" i="4"/>
  <c r="AB1929" i="4"/>
  <c r="AA1929" i="4"/>
  <c r="Z1929" i="4"/>
  <c r="Y1929" i="4"/>
  <c r="AM1929" i="4" s="1"/>
  <c r="X1929" i="4"/>
  <c r="W1929" i="4"/>
  <c r="V1929" i="4"/>
  <c r="U1929" i="4"/>
  <c r="T1929" i="4"/>
  <c r="S1929" i="4"/>
  <c r="R1929" i="4"/>
  <c r="Q1929" i="4"/>
  <c r="P1929" i="4"/>
  <c r="O1929" i="4"/>
  <c r="N1929" i="4"/>
  <c r="M1929" i="4"/>
  <c r="L1929" i="4"/>
  <c r="K1929" i="4"/>
  <c r="J1929" i="4"/>
  <c r="I1929" i="4"/>
  <c r="H1929" i="4"/>
  <c r="G1929" i="4"/>
  <c r="F1929" i="4"/>
  <c r="E1929" i="4"/>
  <c r="D1929" i="4"/>
  <c r="C1929" i="4"/>
  <c r="B1929" i="4"/>
  <c r="A1929" i="4"/>
  <c r="AM1928" i="4"/>
  <c r="AL1928" i="4"/>
  <c r="AK1928" i="4"/>
  <c r="AJ1928" i="4"/>
  <c r="AI1928" i="4"/>
  <c r="AH1928" i="4"/>
  <c r="AG1928" i="4"/>
  <c r="AF1928" i="4"/>
  <c r="AE1928" i="4"/>
  <c r="AD1928" i="4"/>
  <c r="AC1928" i="4"/>
  <c r="AB1928" i="4"/>
  <c r="AA1928" i="4"/>
  <c r="Z1928" i="4"/>
  <c r="Y1928" i="4"/>
  <c r="X1928" i="4"/>
  <c r="W1928" i="4"/>
  <c r="V1928" i="4"/>
  <c r="U1928" i="4"/>
  <c r="T1928" i="4"/>
  <c r="S1928" i="4"/>
  <c r="R1928" i="4"/>
  <c r="Q1928" i="4"/>
  <c r="P1928" i="4"/>
  <c r="O1928" i="4"/>
  <c r="N1928" i="4"/>
  <c r="M1928" i="4"/>
  <c r="L1928" i="4"/>
  <c r="K1928" i="4"/>
  <c r="J1928" i="4"/>
  <c r="I1928" i="4"/>
  <c r="H1928" i="4"/>
  <c r="G1928" i="4"/>
  <c r="F1928" i="4"/>
  <c r="E1928" i="4"/>
  <c r="D1928" i="4"/>
  <c r="C1928" i="4"/>
  <c r="B1928" i="4"/>
  <c r="A1928" i="4"/>
  <c r="AL1927" i="4"/>
  <c r="AK1927" i="4"/>
  <c r="AJ1927" i="4"/>
  <c r="AI1927" i="4"/>
  <c r="AH1927" i="4"/>
  <c r="AG1927" i="4"/>
  <c r="AF1927" i="4"/>
  <c r="AE1927" i="4"/>
  <c r="AD1927" i="4"/>
  <c r="AC1927" i="4"/>
  <c r="AB1927" i="4"/>
  <c r="AA1927" i="4"/>
  <c r="Z1927" i="4"/>
  <c r="Y1927" i="4"/>
  <c r="AM1927" i="4" s="1"/>
  <c r="X1927" i="4"/>
  <c r="W1927" i="4"/>
  <c r="V1927" i="4"/>
  <c r="U1927" i="4"/>
  <c r="T1927" i="4"/>
  <c r="S1927" i="4"/>
  <c r="R1927" i="4"/>
  <c r="Q1927" i="4"/>
  <c r="P1927" i="4"/>
  <c r="O1927" i="4"/>
  <c r="N1927" i="4"/>
  <c r="M1927" i="4"/>
  <c r="L1927" i="4"/>
  <c r="K1927" i="4"/>
  <c r="J1927" i="4"/>
  <c r="I1927" i="4"/>
  <c r="H1927" i="4"/>
  <c r="G1927" i="4"/>
  <c r="F1927" i="4"/>
  <c r="E1927" i="4"/>
  <c r="D1927" i="4"/>
  <c r="AO1927" i="4" s="1"/>
  <c r="C1927" i="4"/>
  <c r="B1927" i="4"/>
  <c r="A1927" i="4"/>
  <c r="AN1926" i="4"/>
  <c r="AM1926" i="4"/>
  <c r="AL1926" i="4"/>
  <c r="AK1926" i="4"/>
  <c r="AJ1926" i="4"/>
  <c r="AI1926" i="4"/>
  <c r="AH1926" i="4"/>
  <c r="AG1926" i="4"/>
  <c r="AF1926" i="4"/>
  <c r="AE1926" i="4"/>
  <c r="AD1926" i="4"/>
  <c r="AC1926" i="4"/>
  <c r="AB1926" i="4"/>
  <c r="AA1926" i="4"/>
  <c r="Z1926" i="4"/>
  <c r="Y1926" i="4"/>
  <c r="X1926" i="4"/>
  <c r="W1926" i="4"/>
  <c r="V1926" i="4"/>
  <c r="U1926" i="4"/>
  <c r="T1926" i="4"/>
  <c r="S1926" i="4"/>
  <c r="R1926" i="4"/>
  <c r="Q1926" i="4"/>
  <c r="P1926" i="4"/>
  <c r="O1926" i="4"/>
  <c r="N1926" i="4"/>
  <c r="M1926" i="4"/>
  <c r="L1926" i="4"/>
  <c r="K1926" i="4"/>
  <c r="J1926" i="4"/>
  <c r="I1926" i="4"/>
  <c r="H1926" i="4"/>
  <c r="G1926" i="4"/>
  <c r="F1926" i="4"/>
  <c r="E1926" i="4"/>
  <c r="D1926" i="4"/>
  <c r="C1926" i="4"/>
  <c r="B1926" i="4"/>
  <c r="A1926" i="4"/>
  <c r="AN1925" i="4"/>
  <c r="AK1925" i="4"/>
  <c r="AJ1925" i="4"/>
  <c r="AI1925" i="4"/>
  <c r="AH1925" i="4"/>
  <c r="AG1925" i="4"/>
  <c r="AF1925" i="4"/>
  <c r="AE1925" i="4"/>
  <c r="AD1925" i="4"/>
  <c r="AC1925" i="4"/>
  <c r="AB1925" i="4"/>
  <c r="AA1925" i="4"/>
  <c r="Z1925" i="4"/>
  <c r="Y1925" i="4"/>
  <c r="AM1925" i="4" s="1"/>
  <c r="X1925" i="4"/>
  <c r="W1925" i="4"/>
  <c r="V1925" i="4"/>
  <c r="U1925" i="4"/>
  <c r="T1925" i="4"/>
  <c r="S1925" i="4"/>
  <c r="R1925" i="4"/>
  <c r="Q1925" i="4"/>
  <c r="P1925" i="4"/>
  <c r="O1925" i="4"/>
  <c r="N1925" i="4"/>
  <c r="M1925" i="4"/>
  <c r="L1925" i="4"/>
  <c r="K1925" i="4"/>
  <c r="J1925" i="4"/>
  <c r="I1925" i="4"/>
  <c r="H1925" i="4"/>
  <c r="G1925" i="4"/>
  <c r="F1925" i="4"/>
  <c r="E1925" i="4"/>
  <c r="AO1925" i="4" s="1"/>
  <c r="D1925" i="4"/>
  <c r="C1925" i="4"/>
  <c r="B1925" i="4"/>
  <c r="A1925" i="4"/>
  <c r="AM1924" i="4"/>
  <c r="AL1924" i="4"/>
  <c r="AK1924" i="4"/>
  <c r="AJ1924" i="4"/>
  <c r="AI1924" i="4"/>
  <c r="AH1924" i="4"/>
  <c r="AG1924" i="4"/>
  <c r="AF1924" i="4"/>
  <c r="AE1924" i="4"/>
  <c r="AD1924" i="4"/>
  <c r="AC1924" i="4"/>
  <c r="AB1924" i="4"/>
  <c r="AA1924" i="4"/>
  <c r="Z1924" i="4"/>
  <c r="Y1924" i="4"/>
  <c r="X1924" i="4"/>
  <c r="W1924" i="4"/>
  <c r="V1924" i="4"/>
  <c r="U1924" i="4"/>
  <c r="T1924" i="4"/>
  <c r="S1924" i="4"/>
  <c r="R1924" i="4"/>
  <c r="Q1924" i="4"/>
  <c r="P1924" i="4"/>
  <c r="O1924" i="4"/>
  <c r="N1924" i="4"/>
  <c r="M1924" i="4"/>
  <c r="L1924" i="4"/>
  <c r="K1924" i="4"/>
  <c r="J1924" i="4"/>
  <c r="I1924" i="4"/>
  <c r="H1924" i="4"/>
  <c r="G1924" i="4"/>
  <c r="F1924" i="4"/>
  <c r="E1924" i="4"/>
  <c r="D1924" i="4"/>
  <c r="C1924" i="4"/>
  <c r="AO1924" i="4" s="1"/>
  <c r="B1924" i="4"/>
  <c r="A1924" i="4"/>
  <c r="AL1923" i="4"/>
  <c r="AK1923" i="4"/>
  <c r="AJ1923" i="4"/>
  <c r="AI1923" i="4"/>
  <c r="AH1923" i="4"/>
  <c r="AG1923" i="4"/>
  <c r="AF1923" i="4"/>
  <c r="AE1923" i="4"/>
  <c r="AD1923" i="4"/>
  <c r="AC1923" i="4"/>
  <c r="AB1923" i="4"/>
  <c r="AA1923" i="4"/>
  <c r="Z1923" i="4"/>
  <c r="Y1923" i="4"/>
  <c r="AM1923" i="4" s="1"/>
  <c r="X1923" i="4"/>
  <c r="W1923" i="4"/>
  <c r="V1923" i="4"/>
  <c r="U1923" i="4"/>
  <c r="T1923" i="4"/>
  <c r="S1923" i="4"/>
  <c r="R1923" i="4"/>
  <c r="Q1923" i="4"/>
  <c r="P1923" i="4"/>
  <c r="O1923" i="4"/>
  <c r="N1923" i="4"/>
  <c r="M1923" i="4"/>
  <c r="L1923" i="4"/>
  <c r="K1923" i="4"/>
  <c r="J1923" i="4"/>
  <c r="I1923" i="4"/>
  <c r="H1923" i="4"/>
  <c r="G1923" i="4"/>
  <c r="F1923" i="4"/>
  <c r="E1923" i="4"/>
  <c r="D1923" i="4"/>
  <c r="AO1923" i="4" s="1"/>
  <c r="C1923" i="4"/>
  <c r="B1923" i="4"/>
  <c r="A1923" i="4"/>
  <c r="AN1922" i="4"/>
  <c r="AM1922" i="4"/>
  <c r="AL1922" i="4"/>
  <c r="AK1922" i="4"/>
  <c r="AJ1922" i="4"/>
  <c r="AI1922" i="4"/>
  <c r="AH1922" i="4"/>
  <c r="AG1922" i="4"/>
  <c r="AF1922" i="4"/>
  <c r="AE1922" i="4"/>
  <c r="AD1922" i="4"/>
  <c r="AC1922" i="4"/>
  <c r="AB1922" i="4"/>
  <c r="AA1922" i="4"/>
  <c r="Z1922" i="4"/>
  <c r="Y1922" i="4"/>
  <c r="X1922" i="4"/>
  <c r="W1922" i="4"/>
  <c r="V1922" i="4"/>
  <c r="U1922" i="4"/>
  <c r="T1922" i="4"/>
  <c r="S1922" i="4"/>
  <c r="R1922" i="4"/>
  <c r="Q1922" i="4"/>
  <c r="P1922" i="4"/>
  <c r="O1922" i="4"/>
  <c r="N1922" i="4"/>
  <c r="M1922" i="4"/>
  <c r="L1922" i="4"/>
  <c r="K1922" i="4"/>
  <c r="J1922" i="4"/>
  <c r="I1922" i="4"/>
  <c r="H1922" i="4"/>
  <c r="G1922" i="4"/>
  <c r="F1922" i="4"/>
  <c r="E1922" i="4"/>
  <c r="D1922" i="4"/>
  <c r="C1922" i="4"/>
  <c r="AO1922" i="4" s="1"/>
  <c r="B1922" i="4"/>
  <c r="A1922" i="4"/>
  <c r="AL1921" i="4"/>
  <c r="AK1921" i="4"/>
  <c r="AJ1921" i="4"/>
  <c r="AI1921" i="4"/>
  <c r="AH1921" i="4"/>
  <c r="AG1921" i="4"/>
  <c r="AF1921" i="4"/>
  <c r="AE1921" i="4"/>
  <c r="AD1921" i="4"/>
  <c r="AC1921" i="4"/>
  <c r="AB1921" i="4"/>
  <c r="AA1921" i="4"/>
  <c r="Z1921" i="4"/>
  <c r="Y1921" i="4"/>
  <c r="AM1921" i="4" s="1"/>
  <c r="X1921" i="4"/>
  <c r="W1921" i="4"/>
  <c r="V1921" i="4"/>
  <c r="U1921" i="4"/>
  <c r="T1921" i="4"/>
  <c r="S1921" i="4"/>
  <c r="R1921" i="4"/>
  <c r="Q1921" i="4"/>
  <c r="P1921" i="4"/>
  <c r="O1921" i="4"/>
  <c r="N1921" i="4"/>
  <c r="M1921" i="4"/>
  <c r="L1921" i="4"/>
  <c r="K1921" i="4"/>
  <c r="J1921" i="4"/>
  <c r="I1921" i="4"/>
  <c r="H1921" i="4"/>
  <c r="G1921" i="4"/>
  <c r="F1921" i="4"/>
  <c r="E1921" i="4"/>
  <c r="D1921" i="4"/>
  <c r="C1921" i="4"/>
  <c r="B1921" i="4"/>
  <c r="A1921" i="4"/>
  <c r="AM1920" i="4"/>
  <c r="AL1920" i="4"/>
  <c r="AK1920" i="4"/>
  <c r="AJ1920" i="4"/>
  <c r="AI1920" i="4"/>
  <c r="AH1920" i="4"/>
  <c r="AG1920" i="4"/>
  <c r="AF1920" i="4"/>
  <c r="AE1920" i="4"/>
  <c r="AD1920" i="4"/>
  <c r="AC1920" i="4"/>
  <c r="AB1920" i="4"/>
  <c r="AN1920" i="4" s="1"/>
  <c r="AA1920" i="4"/>
  <c r="Z1920" i="4"/>
  <c r="Y1920" i="4"/>
  <c r="X1920" i="4"/>
  <c r="W1920" i="4"/>
  <c r="V1920" i="4"/>
  <c r="U1920" i="4"/>
  <c r="T1920" i="4"/>
  <c r="S1920" i="4"/>
  <c r="R1920" i="4"/>
  <c r="Q1920" i="4"/>
  <c r="P1920" i="4"/>
  <c r="O1920" i="4"/>
  <c r="N1920" i="4"/>
  <c r="M1920" i="4"/>
  <c r="L1920" i="4"/>
  <c r="K1920" i="4"/>
  <c r="J1920" i="4"/>
  <c r="I1920" i="4"/>
  <c r="H1920" i="4"/>
  <c r="G1920" i="4"/>
  <c r="F1920" i="4"/>
  <c r="E1920" i="4"/>
  <c r="D1920" i="4"/>
  <c r="C1920" i="4"/>
  <c r="B1920" i="4"/>
  <c r="A1920" i="4"/>
  <c r="AN1919" i="4"/>
  <c r="AL1919" i="4"/>
  <c r="AK1919" i="4"/>
  <c r="AJ1919" i="4"/>
  <c r="AI1919" i="4"/>
  <c r="AH1919" i="4"/>
  <c r="AG1919" i="4"/>
  <c r="AF1919" i="4"/>
  <c r="AE1919" i="4"/>
  <c r="AD1919" i="4"/>
  <c r="AC1919" i="4"/>
  <c r="AB1919" i="4"/>
  <c r="AA1919" i="4"/>
  <c r="Z1919" i="4"/>
  <c r="Y1919" i="4"/>
  <c r="AM1919" i="4" s="1"/>
  <c r="X1919" i="4"/>
  <c r="W1919" i="4"/>
  <c r="V1919" i="4"/>
  <c r="U1919" i="4"/>
  <c r="T1919" i="4"/>
  <c r="S1919" i="4"/>
  <c r="R1919" i="4"/>
  <c r="Q1919" i="4"/>
  <c r="P1919" i="4"/>
  <c r="O1919" i="4"/>
  <c r="N1919" i="4"/>
  <c r="M1919" i="4"/>
  <c r="L1919" i="4"/>
  <c r="K1919" i="4"/>
  <c r="J1919" i="4"/>
  <c r="I1919" i="4"/>
  <c r="H1919" i="4"/>
  <c r="G1919" i="4"/>
  <c r="F1919" i="4"/>
  <c r="AO1919" i="4" s="1"/>
  <c r="E1919" i="4"/>
  <c r="D1919" i="4"/>
  <c r="C1919" i="4"/>
  <c r="B1919" i="4"/>
  <c r="A1919" i="4"/>
  <c r="AN1918" i="4"/>
  <c r="AM1918" i="4"/>
  <c r="AL1918" i="4"/>
  <c r="AK1918" i="4"/>
  <c r="AJ1918" i="4"/>
  <c r="AI1918" i="4"/>
  <c r="AH1918" i="4"/>
  <c r="AG1918" i="4"/>
  <c r="AF1918" i="4"/>
  <c r="AE1918" i="4"/>
  <c r="AD1918" i="4"/>
  <c r="AC1918" i="4"/>
  <c r="AB1918" i="4"/>
  <c r="AA1918" i="4"/>
  <c r="Z1918" i="4"/>
  <c r="Y1918" i="4"/>
  <c r="X1918" i="4"/>
  <c r="W1918" i="4"/>
  <c r="V1918" i="4"/>
  <c r="U1918" i="4"/>
  <c r="T1918" i="4"/>
  <c r="S1918" i="4"/>
  <c r="R1918" i="4"/>
  <c r="Q1918" i="4"/>
  <c r="P1918" i="4"/>
  <c r="O1918" i="4"/>
  <c r="N1918" i="4"/>
  <c r="M1918" i="4"/>
  <c r="L1918" i="4"/>
  <c r="K1918" i="4"/>
  <c r="J1918" i="4"/>
  <c r="I1918" i="4"/>
  <c r="H1918" i="4"/>
  <c r="G1918" i="4"/>
  <c r="F1918" i="4"/>
  <c r="E1918" i="4"/>
  <c r="D1918" i="4"/>
  <c r="C1918" i="4"/>
  <c r="B1918" i="4"/>
  <c r="A1918" i="4"/>
  <c r="AO1917" i="4"/>
  <c r="AK1917" i="4"/>
  <c r="AJ1917" i="4"/>
  <c r="AI1917" i="4"/>
  <c r="AH1917" i="4"/>
  <c r="AG1917" i="4"/>
  <c r="AF1917" i="4"/>
  <c r="AE1917" i="4"/>
  <c r="AD1917" i="4"/>
  <c r="AC1917" i="4"/>
  <c r="AB1917" i="4"/>
  <c r="AA1917" i="4"/>
  <c r="Z1917" i="4"/>
  <c r="Y1917" i="4"/>
  <c r="X1917" i="4"/>
  <c r="W1917" i="4"/>
  <c r="V1917" i="4"/>
  <c r="U1917" i="4"/>
  <c r="T1917" i="4"/>
  <c r="S1917" i="4"/>
  <c r="R1917" i="4"/>
  <c r="Q1917" i="4"/>
  <c r="P1917" i="4"/>
  <c r="O1917" i="4"/>
  <c r="N1917" i="4"/>
  <c r="M1917" i="4"/>
  <c r="L1917" i="4"/>
  <c r="K1917" i="4"/>
  <c r="J1917" i="4"/>
  <c r="I1917" i="4"/>
  <c r="H1917" i="4"/>
  <c r="G1917" i="4"/>
  <c r="F1917" i="4"/>
  <c r="E1917" i="4"/>
  <c r="D1917" i="4"/>
  <c r="C1917" i="4"/>
  <c r="B1917" i="4"/>
  <c r="A1917" i="4"/>
  <c r="AN1916" i="4"/>
  <c r="AM1916" i="4"/>
  <c r="AL1916" i="4"/>
  <c r="AK1916" i="4"/>
  <c r="AJ1916" i="4"/>
  <c r="AI1916" i="4"/>
  <c r="AH1916" i="4"/>
  <c r="AG1916" i="4"/>
  <c r="AF1916" i="4"/>
  <c r="AE1916" i="4"/>
  <c r="AD1916" i="4"/>
  <c r="AC1916" i="4"/>
  <c r="AB1916" i="4"/>
  <c r="AA1916" i="4"/>
  <c r="Z1916" i="4"/>
  <c r="Y1916" i="4"/>
  <c r="X1916" i="4"/>
  <c r="W1916" i="4"/>
  <c r="V1916" i="4"/>
  <c r="U1916" i="4"/>
  <c r="T1916" i="4"/>
  <c r="S1916" i="4"/>
  <c r="R1916" i="4"/>
  <c r="Q1916" i="4"/>
  <c r="P1916" i="4"/>
  <c r="O1916" i="4"/>
  <c r="N1916" i="4"/>
  <c r="M1916" i="4"/>
  <c r="L1916" i="4"/>
  <c r="K1916" i="4"/>
  <c r="J1916" i="4"/>
  <c r="I1916" i="4"/>
  <c r="H1916" i="4"/>
  <c r="G1916" i="4"/>
  <c r="F1916" i="4"/>
  <c r="E1916" i="4"/>
  <c r="D1916" i="4"/>
  <c r="C1916" i="4"/>
  <c r="B1916" i="4"/>
  <c r="A1916" i="4"/>
  <c r="AL1915" i="4"/>
  <c r="AK1915" i="4"/>
  <c r="AJ1915" i="4"/>
  <c r="AI1915" i="4"/>
  <c r="AH1915" i="4"/>
  <c r="AG1915" i="4"/>
  <c r="AF1915" i="4"/>
  <c r="AE1915" i="4"/>
  <c r="AD1915" i="4"/>
  <c r="AC1915" i="4"/>
  <c r="AB1915" i="4"/>
  <c r="AN1915" i="4" s="1"/>
  <c r="AA1915" i="4"/>
  <c r="Z1915" i="4"/>
  <c r="Y1915" i="4"/>
  <c r="AM1915" i="4" s="1"/>
  <c r="X1915" i="4"/>
  <c r="W1915" i="4"/>
  <c r="V1915" i="4"/>
  <c r="U1915" i="4"/>
  <c r="T1915" i="4"/>
  <c r="S1915" i="4"/>
  <c r="R1915" i="4"/>
  <c r="Q1915" i="4"/>
  <c r="P1915" i="4"/>
  <c r="O1915" i="4"/>
  <c r="N1915" i="4"/>
  <c r="M1915" i="4"/>
  <c r="L1915" i="4"/>
  <c r="K1915" i="4"/>
  <c r="J1915" i="4"/>
  <c r="I1915" i="4"/>
  <c r="H1915" i="4"/>
  <c r="G1915" i="4"/>
  <c r="F1915" i="4"/>
  <c r="E1915" i="4"/>
  <c r="D1915" i="4"/>
  <c r="AO1915" i="4" s="1"/>
  <c r="C1915" i="4"/>
  <c r="B1915" i="4"/>
  <c r="A1915" i="4"/>
  <c r="AM1914" i="4"/>
  <c r="AL1914" i="4"/>
  <c r="AK1914" i="4"/>
  <c r="AJ1914" i="4"/>
  <c r="AI1914" i="4"/>
  <c r="AH1914" i="4"/>
  <c r="AG1914" i="4"/>
  <c r="AF1914" i="4"/>
  <c r="AE1914" i="4"/>
  <c r="AD1914" i="4"/>
  <c r="AC1914" i="4"/>
  <c r="AB1914" i="4"/>
  <c r="AA1914" i="4"/>
  <c r="Z1914" i="4"/>
  <c r="Y1914" i="4"/>
  <c r="X1914" i="4"/>
  <c r="W1914" i="4"/>
  <c r="V1914" i="4"/>
  <c r="U1914" i="4"/>
  <c r="T1914" i="4"/>
  <c r="S1914" i="4"/>
  <c r="R1914" i="4"/>
  <c r="Q1914" i="4"/>
  <c r="P1914" i="4"/>
  <c r="O1914" i="4"/>
  <c r="N1914" i="4"/>
  <c r="M1914" i="4"/>
  <c r="L1914" i="4"/>
  <c r="K1914" i="4"/>
  <c r="J1914" i="4"/>
  <c r="I1914" i="4"/>
  <c r="H1914" i="4"/>
  <c r="G1914" i="4"/>
  <c r="F1914" i="4"/>
  <c r="E1914" i="4"/>
  <c r="D1914" i="4"/>
  <c r="C1914" i="4"/>
  <c r="AO1914" i="4" s="1"/>
  <c r="B1914" i="4"/>
  <c r="A1914" i="4"/>
  <c r="AL1913" i="4"/>
  <c r="AK1913" i="4"/>
  <c r="AJ1913" i="4"/>
  <c r="AI1913" i="4"/>
  <c r="AH1913" i="4"/>
  <c r="AG1913" i="4"/>
  <c r="AF1913" i="4"/>
  <c r="AE1913" i="4"/>
  <c r="AD1913" i="4"/>
  <c r="AC1913" i="4"/>
  <c r="AB1913" i="4"/>
  <c r="AA1913" i="4"/>
  <c r="Z1913" i="4"/>
  <c r="Y1913" i="4"/>
  <c r="AM1913" i="4" s="1"/>
  <c r="X1913" i="4"/>
  <c r="W1913" i="4"/>
  <c r="V1913" i="4"/>
  <c r="U1913" i="4"/>
  <c r="T1913" i="4"/>
  <c r="S1913" i="4"/>
  <c r="R1913" i="4"/>
  <c r="Q1913" i="4"/>
  <c r="P1913" i="4"/>
  <c r="O1913" i="4"/>
  <c r="N1913" i="4"/>
  <c r="M1913" i="4"/>
  <c r="L1913" i="4"/>
  <c r="K1913" i="4"/>
  <c r="J1913" i="4"/>
  <c r="I1913" i="4"/>
  <c r="H1913" i="4"/>
  <c r="G1913" i="4"/>
  <c r="F1913" i="4"/>
  <c r="E1913" i="4"/>
  <c r="D1913" i="4"/>
  <c r="AO1913" i="4" s="1"/>
  <c r="C1913" i="4"/>
  <c r="B1913" i="4"/>
  <c r="A1913" i="4"/>
  <c r="AM1912" i="4"/>
  <c r="AL1912" i="4"/>
  <c r="AK1912" i="4"/>
  <c r="AJ1912" i="4"/>
  <c r="AI1912" i="4"/>
  <c r="AH1912" i="4"/>
  <c r="AG1912" i="4"/>
  <c r="AF1912" i="4"/>
  <c r="AE1912" i="4"/>
  <c r="AD1912" i="4"/>
  <c r="AC1912" i="4"/>
  <c r="AB1912" i="4"/>
  <c r="AN1912" i="4" s="1"/>
  <c r="AA1912" i="4"/>
  <c r="Z1912" i="4"/>
  <c r="Y1912" i="4"/>
  <c r="X1912" i="4"/>
  <c r="W1912" i="4"/>
  <c r="V1912" i="4"/>
  <c r="U1912" i="4"/>
  <c r="T1912" i="4"/>
  <c r="S1912" i="4"/>
  <c r="R1912" i="4"/>
  <c r="Q1912" i="4"/>
  <c r="P1912" i="4"/>
  <c r="O1912" i="4"/>
  <c r="N1912" i="4"/>
  <c r="M1912" i="4"/>
  <c r="L1912" i="4"/>
  <c r="K1912" i="4"/>
  <c r="J1912" i="4"/>
  <c r="I1912" i="4"/>
  <c r="H1912" i="4"/>
  <c r="G1912" i="4"/>
  <c r="F1912" i="4"/>
  <c r="E1912" i="4"/>
  <c r="D1912" i="4"/>
  <c r="C1912" i="4"/>
  <c r="B1912" i="4"/>
  <c r="A1912" i="4"/>
  <c r="AN1911" i="4"/>
  <c r="AL1911" i="4"/>
  <c r="AK1911" i="4"/>
  <c r="AJ1911" i="4"/>
  <c r="AI1911" i="4"/>
  <c r="AH1911" i="4"/>
  <c r="AG1911" i="4"/>
  <c r="AF1911" i="4"/>
  <c r="AE1911" i="4"/>
  <c r="AD1911" i="4"/>
  <c r="AC1911" i="4"/>
  <c r="AB1911" i="4"/>
  <c r="AA1911" i="4"/>
  <c r="Z1911" i="4"/>
  <c r="Y1911" i="4"/>
  <c r="AM1911" i="4" s="1"/>
  <c r="X1911" i="4"/>
  <c r="W1911" i="4"/>
  <c r="V1911" i="4"/>
  <c r="U1911" i="4"/>
  <c r="T1911" i="4"/>
  <c r="S1911" i="4"/>
  <c r="R1911" i="4"/>
  <c r="Q1911" i="4"/>
  <c r="P1911" i="4"/>
  <c r="O1911" i="4"/>
  <c r="N1911" i="4"/>
  <c r="M1911" i="4"/>
  <c r="L1911" i="4"/>
  <c r="K1911" i="4"/>
  <c r="J1911" i="4"/>
  <c r="I1911" i="4"/>
  <c r="H1911" i="4"/>
  <c r="G1911" i="4"/>
  <c r="F1911" i="4"/>
  <c r="E1911" i="4"/>
  <c r="D1911" i="4"/>
  <c r="C1911" i="4"/>
  <c r="B1911" i="4"/>
  <c r="A1911" i="4"/>
  <c r="AN1910" i="4"/>
  <c r="AM1910" i="4"/>
  <c r="AL1910" i="4"/>
  <c r="AK1910" i="4"/>
  <c r="AJ1910" i="4"/>
  <c r="AI1910" i="4"/>
  <c r="AH1910" i="4"/>
  <c r="AG1910" i="4"/>
  <c r="AF1910" i="4"/>
  <c r="AE1910" i="4"/>
  <c r="AD1910" i="4"/>
  <c r="AC1910" i="4"/>
  <c r="AB1910" i="4"/>
  <c r="AA1910" i="4"/>
  <c r="Z1910" i="4"/>
  <c r="Y1910" i="4"/>
  <c r="X1910" i="4"/>
  <c r="W1910" i="4"/>
  <c r="V1910" i="4"/>
  <c r="U1910" i="4"/>
  <c r="T1910" i="4"/>
  <c r="S1910" i="4"/>
  <c r="R1910" i="4"/>
  <c r="Q1910" i="4"/>
  <c r="P1910" i="4"/>
  <c r="O1910" i="4"/>
  <c r="N1910" i="4"/>
  <c r="M1910" i="4"/>
  <c r="L1910" i="4"/>
  <c r="K1910" i="4"/>
  <c r="J1910" i="4"/>
  <c r="I1910" i="4"/>
  <c r="H1910" i="4"/>
  <c r="G1910" i="4"/>
  <c r="F1910" i="4"/>
  <c r="E1910" i="4"/>
  <c r="D1910" i="4"/>
  <c r="C1910" i="4"/>
  <c r="AO1910" i="4" s="1"/>
  <c r="B1910" i="4"/>
  <c r="A1910" i="4"/>
  <c r="AK1909" i="4"/>
  <c r="AJ1909" i="4"/>
  <c r="AI1909" i="4"/>
  <c r="AH1909" i="4"/>
  <c r="AG1909" i="4"/>
  <c r="AF1909" i="4"/>
  <c r="AE1909" i="4"/>
  <c r="AD1909" i="4"/>
  <c r="AC1909" i="4"/>
  <c r="AB1909" i="4"/>
  <c r="AA1909" i="4"/>
  <c r="Z1909" i="4"/>
  <c r="Y1909" i="4"/>
  <c r="X1909" i="4"/>
  <c r="W1909" i="4"/>
  <c r="V1909" i="4"/>
  <c r="U1909" i="4"/>
  <c r="T1909" i="4"/>
  <c r="S1909" i="4"/>
  <c r="R1909" i="4"/>
  <c r="Q1909" i="4"/>
  <c r="P1909" i="4"/>
  <c r="O1909" i="4"/>
  <c r="N1909" i="4"/>
  <c r="M1909" i="4"/>
  <c r="L1909" i="4"/>
  <c r="K1909" i="4"/>
  <c r="J1909" i="4"/>
  <c r="I1909" i="4"/>
  <c r="H1909" i="4"/>
  <c r="G1909" i="4"/>
  <c r="F1909" i="4"/>
  <c r="E1909" i="4"/>
  <c r="D1909" i="4"/>
  <c r="AO1909" i="4" s="1"/>
  <c r="C1909" i="4"/>
  <c r="B1909" i="4"/>
  <c r="A1909" i="4"/>
  <c r="AN1908" i="4"/>
  <c r="AM1908" i="4"/>
  <c r="AL1908" i="4"/>
  <c r="AK1908" i="4"/>
  <c r="AJ1908" i="4"/>
  <c r="AI1908" i="4"/>
  <c r="AH1908" i="4"/>
  <c r="AG1908" i="4"/>
  <c r="AF1908" i="4"/>
  <c r="AE1908" i="4"/>
  <c r="AD1908" i="4"/>
  <c r="AC1908" i="4"/>
  <c r="AB1908" i="4"/>
  <c r="AA1908" i="4"/>
  <c r="Z1908" i="4"/>
  <c r="Y1908" i="4"/>
  <c r="X1908" i="4"/>
  <c r="W1908" i="4"/>
  <c r="V1908" i="4"/>
  <c r="U1908" i="4"/>
  <c r="T1908" i="4"/>
  <c r="S1908" i="4"/>
  <c r="R1908" i="4"/>
  <c r="Q1908" i="4"/>
  <c r="P1908" i="4"/>
  <c r="O1908" i="4"/>
  <c r="N1908" i="4"/>
  <c r="M1908" i="4"/>
  <c r="L1908" i="4"/>
  <c r="K1908" i="4"/>
  <c r="J1908" i="4"/>
  <c r="I1908" i="4"/>
  <c r="H1908" i="4"/>
  <c r="G1908" i="4"/>
  <c r="F1908" i="4"/>
  <c r="E1908" i="4"/>
  <c r="D1908" i="4"/>
  <c r="C1908" i="4"/>
  <c r="B1908" i="4"/>
  <c r="A1908" i="4"/>
  <c r="AL1907" i="4"/>
  <c r="AK1907" i="4"/>
  <c r="AJ1907" i="4"/>
  <c r="AI1907" i="4"/>
  <c r="AH1907" i="4"/>
  <c r="AG1907" i="4"/>
  <c r="AF1907" i="4"/>
  <c r="AE1907" i="4"/>
  <c r="AD1907" i="4"/>
  <c r="AC1907" i="4"/>
  <c r="AB1907" i="4"/>
  <c r="AN1907" i="4" s="1"/>
  <c r="AA1907" i="4"/>
  <c r="Z1907" i="4"/>
  <c r="Y1907" i="4"/>
  <c r="AM1907" i="4" s="1"/>
  <c r="X1907" i="4"/>
  <c r="W1907" i="4"/>
  <c r="V1907" i="4"/>
  <c r="U1907" i="4"/>
  <c r="T1907" i="4"/>
  <c r="S1907" i="4"/>
  <c r="R1907" i="4"/>
  <c r="Q1907" i="4"/>
  <c r="P1907" i="4"/>
  <c r="O1907" i="4"/>
  <c r="N1907" i="4"/>
  <c r="M1907" i="4"/>
  <c r="L1907" i="4"/>
  <c r="K1907" i="4"/>
  <c r="J1907" i="4"/>
  <c r="I1907" i="4"/>
  <c r="H1907" i="4"/>
  <c r="G1907" i="4"/>
  <c r="F1907" i="4"/>
  <c r="E1907" i="4"/>
  <c r="D1907" i="4"/>
  <c r="C1907" i="4"/>
  <c r="B1907" i="4"/>
  <c r="A1907" i="4"/>
  <c r="AM1906" i="4"/>
  <c r="AL1906" i="4"/>
  <c r="AK1906" i="4"/>
  <c r="AJ1906" i="4"/>
  <c r="AI1906" i="4"/>
  <c r="AH1906" i="4"/>
  <c r="AG1906" i="4"/>
  <c r="AF1906" i="4"/>
  <c r="AE1906" i="4"/>
  <c r="AD1906" i="4"/>
  <c r="AC1906" i="4"/>
  <c r="AB1906" i="4"/>
  <c r="AA1906" i="4"/>
  <c r="Z1906" i="4"/>
  <c r="Y1906" i="4"/>
  <c r="X1906" i="4"/>
  <c r="W1906" i="4"/>
  <c r="V1906" i="4"/>
  <c r="U1906" i="4"/>
  <c r="T1906" i="4"/>
  <c r="S1906" i="4"/>
  <c r="R1906" i="4"/>
  <c r="Q1906" i="4"/>
  <c r="P1906" i="4"/>
  <c r="O1906" i="4"/>
  <c r="N1906" i="4"/>
  <c r="M1906" i="4"/>
  <c r="L1906" i="4"/>
  <c r="K1906" i="4"/>
  <c r="J1906" i="4"/>
  <c r="I1906" i="4"/>
  <c r="H1906" i="4"/>
  <c r="G1906" i="4"/>
  <c r="F1906" i="4"/>
  <c r="E1906" i="4"/>
  <c r="D1906" i="4"/>
  <c r="C1906" i="4"/>
  <c r="B1906" i="4"/>
  <c r="A1906" i="4"/>
  <c r="AL1905" i="4"/>
  <c r="AK1905" i="4"/>
  <c r="AJ1905" i="4"/>
  <c r="AI1905" i="4"/>
  <c r="AH1905" i="4"/>
  <c r="AG1905" i="4"/>
  <c r="AF1905" i="4"/>
  <c r="AE1905" i="4"/>
  <c r="AD1905" i="4"/>
  <c r="AC1905" i="4"/>
  <c r="AB1905" i="4"/>
  <c r="AA1905" i="4"/>
  <c r="Z1905" i="4"/>
  <c r="Y1905" i="4"/>
  <c r="AM1905" i="4" s="1"/>
  <c r="X1905" i="4"/>
  <c r="W1905" i="4"/>
  <c r="V1905" i="4"/>
  <c r="U1905" i="4"/>
  <c r="T1905" i="4"/>
  <c r="S1905" i="4"/>
  <c r="R1905" i="4"/>
  <c r="Q1905" i="4"/>
  <c r="P1905" i="4"/>
  <c r="O1905" i="4"/>
  <c r="N1905" i="4"/>
  <c r="M1905" i="4"/>
  <c r="L1905" i="4"/>
  <c r="K1905" i="4"/>
  <c r="J1905" i="4"/>
  <c r="I1905" i="4"/>
  <c r="H1905" i="4"/>
  <c r="G1905" i="4"/>
  <c r="F1905" i="4"/>
  <c r="E1905" i="4"/>
  <c r="AO1905" i="4" s="1"/>
  <c r="D1905" i="4"/>
  <c r="C1905" i="4"/>
  <c r="B1905" i="4"/>
  <c r="A1905" i="4"/>
  <c r="AM1904" i="4"/>
  <c r="AL1904" i="4"/>
  <c r="AK1904" i="4"/>
  <c r="AJ1904" i="4"/>
  <c r="AI1904" i="4"/>
  <c r="AH1904" i="4"/>
  <c r="AG1904" i="4"/>
  <c r="AF1904" i="4"/>
  <c r="AE1904" i="4"/>
  <c r="AD1904" i="4"/>
  <c r="AC1904" i="4"/>
  <c r="AB1904" i="4"/>
  <c r="AN1904" i="4" s="1"/>
  <c r="AA1904" i="4"/>
  <c r="Z1904" i="4"/>
  <c r="Y1904" i="4"/>
  <c r="X1904" i="4"/>
  <c r="W1904" i="4"/>
  <c r="V1904" i="4"/>
  <c r="U1904" i="4"/>
  <c r="T1904" i="4"/>
  <c r="S1904" i="4"/>
  <c r="R1904" i="4"/>
  <c r="Q1904" i="4"/>
  <c r="P1904" i="4"/>
  <c r="O1904" i="4"/>
  <c r="N1904" i="4"/>
  <c r="M1904" i="4"/>
  <c r="L1904" i="4"/>
  <c r="K1904" i="4"/>
  <c r="J1904" i="4"/>
  <c r="I1904" i="4"/>
  <c r="H1904" i="4"/>
  <c r="G1904" i="4"/>
  <c r="F1904" i="4"/>
  <c r="E1904" i="4"/>
  <c r="D1904" i="4"/>
  <c r="C1904" i="4"/>
  <c r="B1904" i="4"/>
  <c r="A1904" i="4"/>
  <c r="AN1903" i="4"/>
  <c r="AL1903" i="4"/>
  <c r="AK1903" i="4"/>
  <c r="AJ1903" i="4"/>
  <c r="AI1903" i="4"/>
  <c r="AH1903" i="4"/>
  <c r="AG1903" i="4"/>
  <c r="AF1903" i="4"/>
  <c r="AE1903" i="4"/>
  <c r="AD1903" i="4"/>
  <c r="AC1903" i="4"/>
  <c r="AB1903" i="4"/>
  <c r="AA1903" i="4"/>
  <c r="Z1903" i="4"/>
  <c r="Y1903" i="4"/>
  <c r="AM1903" i="4" s="1"/>
  <c r="X1903" i="4"/>
  <c r="W1903" i="4"/>
  <c r="V1903" i="4"/>
  <c r="U1903" i="4"/>
  <c r="T1903" i="4"/>
  <c r="S1903" i="4"/>
  <c r="R1903" i="4"/>
  <c r="Q1903" i="4"/>
  <c r="P1903" i="4"/>
  <c r="O1903" i="4"/>
  <c r="N1903" i="4"/>
  <c r="M1903" i="4"/>
  <c r="L1903" i="4"/>
  <c r="K1903" i="4"/>
  <c r="J1903" i="4"/>
  <c r="I1903" i="4"/>
  <c r="H1903" i="4"/>
  <c r="G1903" i="4"/>
  <c r="F1903" i="4"/>
  <c r="AO1903" i="4" s="1"/>
  <c r="E1903" i="4"/>
  <c r="D1903" i="4"/>
  <c r="C1903" i="4"/>
  <c r="B1903" i="4"/>
  <c r="A1903" i="4"/>
  <c r="AN1902" i="4"/>
  <c r="AM1902" i="4"/>
  <c r="AL1902" i="4"/>
  <c r="AK1902" i="4"/>
  <c r="AJ1902" i="4"/>
  <c r="AI1902" i="4"/>
  <c r="AH1902" i="4"/>
  <c r="AG1902" i="4"/>
  <c r="AF1902" i="4"/>
  <c r="AE1902" i="4"/>
  <c r="AD1902" i="4"/>
  <c r="AC1902" i="4"/>
  <c r="AB1902" i="4"/>
  <c r="AA1902" i="4"/>
  <c r="Z1902" i="4"/>
  <c r="Y1902" i="4"/>
  <c r="X1902" i="4"/>
  <c r="W1902" i="4"/>
  <c r="V1902" i="4"/>
  <c r="U1902" i="4"/>
  <c r="T1902" i="4"/>
  <c r="S1902" i="4"/>
  <c r="R1902" i="4"/>
  <c r="Q1902" i="4"/>
  <c r="P1902" i="4"/>
  <c r="O1902" i="4"/>
  <c r="N1902" i="4"/>
  <c r="M1902" i="4"/>
  <c r="L1902" i="4"/>
  <c r="K1902" i="4"/>
  <c r="J1902" i="4"/>
  <c r="I1902" i="4"/>
  <c r="H1902" i="4"/>
  <c r="G1902" i="4"/>
  <c r="F1902" i="4"/>
  <c r="E1902" i="4"/>
  <c r="D1902" i="4"/>
  <c r="C1902" i="4"/>
  <c r="AO1902" i="4" s="1"/>
  <c r="B1902" i="4"/>
  <c r="A1902" i="4"/>
  <c r="AK1901" i="4"/>
  <c r="AJ1901" i="4"/>
  <c r="AI1901" i="4"/>
  <c r="AH1901" i="4"/>
  <c r="AG1901" i="4"/>
  <c r="AF1901" i="4"/>
  <c r="AE1901" i="4"/>
  <c r="AD1901" i="4"/>
  <c r="AC1901" i="4"/>
  <c r="AB1901" i="4"/>
  <c r="AA1901" i="4"/>
  <c r="Z1901" i="4"/>
  <c r="Y1901" i="4"/>
  <c r="X1901" i="4"/>
  <c r="W1901" i="4"/>
  <c r="V1901" i="4"/>
  <c r="U1901" i="4"/>
  <c r="T1901" i="4"/>
  <c r="S1901" i="4"/>
  <c r="R1901" i="4"/>
  <c r="Q1901" i="4"/>
  <c r="P1901" i="4"/>
  <c r="O1901" i="4"/>
  <c r="N1901" i="4"/>
  <c r="M1901" i="4"/>
  <c r="L1901" i="4"/>
  <c r="K1901" i="4"/>
  <c r="J1901" i="4"/>
  <c r="I1901" i="4"/>
  <c r="H1901" i="4"/>
  <c r="G1901" i="4"/>
  <c r="F1901" i="4"/>
  <c r="E1901" i="4"/>
  <c r="D1901" i="4"/>
  <c r="AO1901" i="4" s="1"/>
  <c r="C1901" i="4"/>
  <c r="B1901" i="4"/>
  <c r="A1901" i="4"/>
  <c r="AN1900" i="4"/>
  <c r="AM1900" i="4"/>
  <c r="AL1900" i="4"/>
  <c r="AK1900" i="4"/>
  <c r="AJ1900" i="4"/>
  <c r="AI1900" i="4"/>
  <c r="AH1900" i="4"/>
  <c r="AG1900" i="4"/>
  <c r="AF1900" i="4"/>
  <c r="AE1900" i="4"/>
  <c r="AD1900" i="4"/>
  <c r="AC1900" i="4"/>
  <c r="AB1900" i="4"/>
  <c r="AA1900" i="4"/>
  <c r="Z1900" i="4"/>
  <c r="Y1900" i="4"/>
  <c r="X1900" i="4"/>
  <c r="W1900" i="4"/>
  <c r="V1900" i="4"/>
  <c r="U1900" i="4"/>
  <c r="T1900" i="4"/>
  <c r="S1900" i="4"/>
  <c r="R1900" i="4"/>
  <c r="Q1900" i="4"/>
  <c r="P1900" i="4"/>
  <c r="O1900" i="4"/>
  <c r="N1900" i="4"/>
  <c r="M1900" i="4"/>
  <c r="L1900" i="4"/>
  <c r="K1900" i="4"/>
  <c r="J1900" i="4"/>
  <c r="I1900" i="4"/>
  <c r="H1900" i="4"/>
  <c r="G1900" i="4"/>
  <c r="F1900" i="4"/>
  <c r="E1900" i="4"/>
  <c r="D1900" i="4"/>
  <c r="C1900" i="4"/>
  <c r="B1900" i="4"/>
  <c r="A1900" i="4"/>
  <c r="AL1899" i="4"/>
  <c r="AK1899" i="4"/>
  <c r="AJ1899" i="4"/>
  <c r="AI1899" i="4"/>
  <c r="AH1899" i="4"/>
  <c r="AG1899" i="4"/>
  <c r="AF1899" i="4"/>
  <c r="AE1899" i="4"/>
  <c r="AD1899" i="4"/>
  <c r="AC1899" i="4"/>
  <c r="AB1899" i="4"/>
  <c r="AN1899" i="4" s="1"/>
  <c r="AA1899" i="4"/>
  <c r="Z1899" i="4"/>
  <c r="Y1899" i="4"/>
  <c r="AM1899" i="4" s="1"/>
  <c r="X1899" i="4"/>
  <c r="W1899" i="4"/>
  <c r="V1899" i="4"/>
  <c r="U1899" i="4"/>
  <c r="T1899" i="4"/>
  <c r="S1899" i="4"/>
  <c r="R1899" i="4"/>
  <c r="Q1899" i="4"/>
  <c r="P1899" i="4"/>
  <c r="O1899" i="4"/>
  <c r="N1899" i="4"/>
  <c r="M1899" i="4"/>
  <c r="L1899" i="4"/>
  <c r="K1899" i="4"/>
  <c r="J1899" i="4"/>
  <c r="I1899" i="4"/>
  <c r="H1899" i="4"/>
  <c r="G1899" i="4"/>
  <c r="F1899" i="4"/>
  <c r="E1899" i="4"/>
  <c r="D1899" i="4"/>
  <c r="C1899" i="4"/>
  <c r="B1899" i="4"/>
  <c r="A1899" i="4"/>
  <c r="AM1898" i="4"/>
  <c r="AL1898" i="4"/>
  <c r="AK1898" i="4"/>
  <c r="AJ1898" i="4"/>
  <c r="AI1898" i="4"/>
  <c r="AH1898" i="4"/>
  <c r="AG1898" i="4"/>
  <c r="AF1898" i="4"/>
  <c r="AE1898" i="4"/>
  <c r="AD1898" i="4"/>
  <c r="AC1898" i="4"/>
  <c r="AB1898" i="4"/>
  <c r="AA1898" i="4"/>
  <c r="Z1898" i="4"/>
  <c r="Y1898" i="4"/>
  <c r="X1898" i="4"/>
  <c r="W1898" i="4"/>
  <c r="V1898" i="4"/>
  <c r="U1898" i="4"/>
  <c r="T1898" i="4"/>
  <c r="S1898" i="4"/>
  <c r="R1898" i="4"/>
  <c r="Q1898" i="4"/>
  <c r="P1898" i="4"/>
  <c r="O1898" i="4"/>
  <c r="N1898" i="4"/>
  <c r="M1898" i="4"/>
  <c r="L1898" i="4"/>
  <c r="K1898" i="4"/>
  <c r="J1898" i="4"/>
  <c r="I1898" i="4"/>
  <c r="H1898" i="4"/>
  <c r="G1898" i="4"/>
  <c r="F1898" i="4"/>
  <c r="E1898" i="4"/>
  <c r="D1898" i="4"/>
  <c r="C1898" i="4"/>
  <c r="AO1898" i="4" s="1"/>
  <c r="B1898" i="4"/>
  <c r="A1898" i="4"/>
  <c r="AL1897" i="4"/>
  <c r="AK1897" i="4"/>
  <c r="AJ1897" i="4"/>
  <c r="AI1897" i="4"/>
  <c r="AH1897" i="4"/>
  <c r="AG1897" i="4"/>
  <c r="AF1897" i="4"/>
  <c r="AE1897" i="4"/>
  <c r="AD1897" i="4"/>
  <c r="AC1897" i="4"/>
  <c r="AB1897" i="4"/>
  <c r="AA1897" i="4"/>
  <c r="Z1897" i="4"/>
  <c r="Y1897" i="4"/>
  <c r="AM1897" i="4" s="1"/>
  <c r="X1897" i="4"/>
  <c r="W1897" i="4"/>
  <c r="V1897" i="4"/>
  <c r="U1897" i="4"/>
  <c r="T1897" i="4"/>
  <c r="S1897" i="4"/>
  <c r="R1897" i="4"/>
  <c r="Q1897" i="4"/>
  <c r="P1897" i="4"/>
  <c r="O1897" i="4"/>
  <c r="N1897" i="4"/>
  <c r="M1897" i="4"/>
  <c r="L1897" i="4"/>
  <c r="K1897" i="4"/>
  <c r="J1897" i="4"/>
  <c r="I1897" i="4"/>
  <c r="H1897" i="4"/>
  <c r="AO1897" i="4" s="1"/>
  <c r="G1897" i="4"/>
  <c r="F1897" i="4"/>
  <c r="E1897" i="4"/>
  <c r="D1897" i="4"/>
  <c r="C1897" i="4"/>
  <c r="B1897" i="4"/>
  <c r="A1897" i="4"/>
  <c r="AM1896" i="4"/>
  <c r="AL1896" i="4"/>
  <c r="AK1896" i="4"/>
  <c r="AJ1896" i="4"/>
  <c r="AI1896" i="4"/>
  <c r="AH1896" i="4"/>
  <c r="AG1896" i="4"/>
  <c r="AF1896" i="4"/>
  <c r="AE1896" i="4"/>
  <c r="AD1896" i="4"/>
  <c r="AC1896" i="4"/>
  <c r="AB1896" i="4"/>
  <c r="AN1896" i="4" s="1"/>
  <c r="AA1896" i="4"/>
  <c r="Z1896" i="4"/>
  <c r="Y1896" i="4"/>
  <c r="X1896" i="4"/>
  <c r="W1896" i="4"/>
  <c r="V1896" i="4"/>
  <c r="U1896" i="4"/>
  <c r="T1896" i="4"/>
  <c r="S1896" i="4"/>
  <c r="R1896" i="4"/>
  <c r="Q1896" i="4"/>
  <c r="P1896" i="4"/>
  <c r="O1896" i="4"/>
  <c r="N1896" i="4"/>
  <c r="M1896" i="4"/>
  <c r="L1896" i="4"/>
  <c r="K1896" i="4"/>
  <c r="J1896" i="4"/>
  <c r="I1896" i="4"/>
  <c r="H1896" i="4"/>
  <c r="G1896" i="4"/>
  <c r="F1896" i="4"/>
  <c r="E1896" i="4"/>
  <c r="D1896" i="4"/>
  <c r="C1896" i="4"/>
  <c r="B1896" i="4"/>
  <c r="A1896" i="4"/>
  <c r="AN1895" i="4"/>
  <c r="AM1895" i="4"/>
  <c r="AK1895" i="4"/>
  <c r="AJ1895" i="4"/>
  <c r="AI1895" i="4"/>
  <c r="AH1895" i="4"/>
  <c r="AG1895" i="4"/>
  <c r="AF1895" i="4"/>
  <c r="AE1895" i="4"/>
  <c r="AD1895" i="4"/>
  <c r="AC1895" i="4"/>
  <c r="AB1895" i="4"/>
  <c r="AA1895" i="4"/>
  <c r="Z1895" i="4"/>
  <c r="Y1895" i="4"/>
  <c r="AL1895" i="4" s="1"/>
  <c r="X1895" i="4"/>
  <c r="W1895" i="4"/>
  <c r="V1895" i="4"/>
  <c r="U1895" i="4"/>
  <c r="T1895" i="4"/>
  <c r="S1895" i="4"/>
  <c r="R1895" i="4"/>
  <c r="Q1895" i="4"/>
  <c r="P1895" i="4"/>
  <c r="O1895" i="4"/>
  <c r="N1895" i="4"/>
  <c r="M1895" i="4"/>
  <c r="L1895" i="4"/>
  <c r="K1895" i="4"/>
  <c r="J1895" i="4"/>
  <c r="I1895" i="4"/>
  <c r="H1895" i="4"/>
  <c r="G1895" i="4"/>
  <c r="F1895" i="4"/>
  <c r="E1895" i="4"/>
  <c r="D1895" i="4"/>
  <c r="C1895" i="4"/>
  <c r="B1895" i="4"/>
  <c r="A1895" i="4"/>
  <c r="AO1894" i="4"/>
  <c r="AN1894" i="4"/>
  <c r="AK1894" i="4"/>
  <c r="AJ1894" i="4"/>
  <c r="AI1894" i="4"/>
  <c r="AH1894" i="4"/>
  <c r="AG1894" i="4"/>
  <c r="AF1894" i="4"/>
  <c r="AE1894" i="4"/>
  <c r="AD1894" i="4"/>
  <c r="AC1894" i="4"/>
  <c r="AB1894" i="4"/>
  <c r="AA1894" i="4"/>
  <c r="Z1894" i="4"/>
  <c r="Y1894" i="4"/>
  <c r="X1894" i="4"/>
  <c r="W1894" i="4"/>
  <c r="V1894" i="4"/>
  <c r="U1894" i="4"/>
  <c r="T1894" i="4"/>
  <c r="S1894" i="4"/>
  <c r="R1894" i="4"/>
  <c r="Q1894" i="4"/>
  <c r="P1894" i="4"/>
  <c r="O1894" i="4"/>
  <c r="N1894" i="4"/>
  <c r="M1894" i="4"/>
  <c r="L1894" i="4"/>
  <c r="K1894" i="4"/>
  <c r="J1894" i="4"/>
  <c r="I1894" i="4"/>
  <c r="H1894" i="4"/>
  <c r="G1894" i="4"/>
  <c r="F1894" i="4"/>
  <c r="E1894" i="4"/>
  <c r="D1894" i="4"/>
  <c r="C1894" i="4"/>
  <c r="B1894" i="4"/>
  <c r="A1894" i="4"/>
  <c r="AL1893" i="4"/>
  <c r="AK1893" i="4"/>
  <c r="AJ1893" i="4"/>
  <c r="AI1893" i="4"/>
  <c r="AH1893" i="4"/>
  <c r="AG1893" i="4"/>
  <c r="AF1893" i="4"/>
  <c r="AE1893" i="4"/>
  <c r="AD1893" i="4"/>
  <c r="AC1893" i="4"/>
  <c r="AB1893" i="4"/>
  <c r="AN1893" i="4" s="1"/>
  <c r="AA1893" i="4"/>
  <c r="Z1893" i="4"/>
  <c r="Y1893" i="4"/>
  <c r="AM1893" i="4" s="1"/>
  <c r="X1893" i="4"/>
  <c r="W1893" i="4"/>
  <c r="V1893" i="4"/>
  <c r="U1893" i="4"/>
  <c r="T1893" i="4"/>
  <c r="S1893" i="4"/>
  <c r="R1893" i="4"/>
  <c r="Q1893" i="4"/>
  <c r="P1893" i="4"/>
  <c r="O1893" i="4"/>
  <c r="N1893" i="4"/>
  <c r="M1893" i="4"/>
  <c r="L1893" i="4"/>
  <c r="K1893" i="4"/>
  <c r="J1893" i="4"/>
  <c r="I1893" i="4"/>
  <c r="H1893" i="4"/>
  <c r="G1893" i="4"/>
  <c r="F1893" i="4"/>
  <c r="E1893" i="4"/>
  <c r="D1893" i="4"/>
  <c r="C1893" i="4"/>
  <c r="B1893" i="4"/>
  <c r="A1893" i="4"/>
  <c r="AM1892" i="4"/>
  <c r="AL1892" i="4"/>
  <c r="AK1892" i="4"/>
  <c r="AJ1892" i="4"/>
  <c r="AI1892" i="4"/>
  <c r="AH1892" i="4"/>
  <c r="AG1892" i="4"/>
  <c r="AF1892" i="4"/>
  <c r="AE1892" i="4"/>
  <c r="AD1892" i="4"/>
  <c r="AC1892" i="4"/>
  <c r="AB1892" i="4"/>
  <c r="AA1892" i="4"/>
  <c r="Z1892" i="4"/>
  <c r="Y1892" i="4"/>
  <c r="X1892" i="4"/>
  <c r="W1892" i="4"/>
  <c r="V1892" i="4"/>
  <c r="U1892" i="4"/>
  <c r="T1892" i="4"/>
  <c r="S1892" i="4"/>
  <c r="R1892" i="4"/>
  <c r="Q1892" i="4"/>
  <c r="P1892" i="4"/>
  <c r="O1892" i="4"/>
  <c r="N1892" i="4"/>
  <c r="M1892" i="4"/>
  <c r="L1892" i="4"/>
  <c r="K1892" i="4"/>
  <c r="J1892" i="4"/>
  <c r="I1892" i="4"/>
  <c r="H1892" i="4"/>
  <c r="G1892" i="4"/>
  <c r="F1892" i="4"/>
  <c r="E1892" i="4"/>
  <c r="D1892" i="4"/>
  <c r="C1892" i="4"/>
  <c r="B1892" i="4"/>
  <c r="A1892" i="4"/>
  <c r="AK1891" i="4"/>
  <c r="AJ1891" i="4"/>
  <c r="AI1891" i="4"/>
  <c r="AH1891" i="4"/>
  <c r="AG1891" i="4"/>
  <c r="AF1891" i="4"/>
  <c r="AE1891" i="4"/>
  <c r="AD1891" i="4"/>
  <c r="AC1891" i="4"/>
  <c r="AB1891" i="4"/>
  <c r="AN1891" i="4" s="1"/>
  <c r="AA1891" i="4"/>
  <c r="Z1891" i="4"/>
  <c r="Y1891" i="4"/>
  <c r="AM1891" i="4" s="1"/>
  <c r="X1891" i="4"/>
  <c r="W1891" i="4"/>
  <c r="V1891" i="4"/>
  <c r="U1891" i="4"/>
  <c r="T1891" i="4"/>
  <c r="S1891" i="4"/>
  <c r="R1891" i="4"/>
  <c r="Q1891" i="4"/>
  <c r="P1891" i="4"/>
  <c r="O1891" i="4"/>
  <c r="N1891" i="4"/>
  <c r="M1891" i="4"/>
  <c r="L1891" i="4"/>
  <c r="K1891" i="4"/>
  <c r="J1891" i="4"/>
  <c r="I1891" i="4"/>
  <c r="H1891" i="4"/>
  <c r="G1891" i="4"/>
  <c r="F1891" i="4"/>
  <c r="E1891" i="4"/>
  <c r="AO1891" i="4" s="1"/>
  <c r="D1891" i="4"/>
  <c r="C1891" i="4"/>
  <c r="B1891" i="4"/>
  <c r="A1891" i="4"/>
  <c r="AN1890" i="4"/>
  <c r="AM1890" i="4"/>
  <c r="AK1890" i="4"/>
  <c r="AJ1890" i="4"/>
  <c r="AI1890" i="4"/>
  <c r="AH1890" i="4"/>
  <c r="AG1890" i="4"/>
  <c r="AF1890" i="4"/>
  <c r="AE1890" i="4"/>
  <c r="AD1890" i="4"/>
  <c r="AC1890" i="4"/>
  <c r="AB1890" i="4"/>
  <c r="AA1890" i="4"/>
  <c r="Z1890" i="4"/>
  <c r="Y1890" i="4"/>
  <c r="AL1890" i="4" s="1"/>
  <c r="X1890" i="4"/>
  <c r="W1890" i="4"/>
  <c r="V1890" i="4"/>
  <c r="U1890" i="4"/>
  <c r="T1890" i="4"/>
  <c r="S1890" i="4"/>
  <c r="R1890" i="4"/>
  <c r="Q1890" i="4"/>
  <c r="P1890" i="4"/>
  <c r="O1890" i="4"/>
  <c r="N1890" i="4"/>
  <c r="M1890" i="4"/>
  <c r="L1890" i="4"/>
  <c r="K1890" i="4"/>
  <c r="J1890" i="4"/>
  <c r="I1890" i="4"/>
  <c r="H1890" i="4"/>
  <c r="G1890" i="4"/>
  <c r="F1890" i="4"/>
  <c r="E1890" i="4"/>
  <c r="D1890" i="4"/>
  <c r="C1890" i="4"/>
  <c r="AO1890" i="4" s="1"/>
  <c r="B1890" i="4"/>
  <c r="A1890" i="4"/>
  <c r="AK1889" i="4"/>
  <c r="AJ1889" i="4"/>
  <c r="AI1889" i="4"/>
  <c r="AH1889" i="4"/>
  <c r="AG1889" i="4"/>
  <c r="AF1889" i="4"/>
  <c r="AE1889" i="4"/>
  <c r="AD1889" i="4"/>
  <c r="AC1889" i="4"/>
  <c r="AB1889" i="4"/>
  <c r="AA1889" i="4"/>
  <c r="Z1889" i="4"/>
  <c r="Y1889" i="4"/>
  <c r="X1889" i="4"/>
  <c r="W1889" i="4"/>
  <c r="V1889" i="4"/>
  <c r="U1889" i="4"/>
  <c r="T1889" i="4"/>
  <c r="S1889" i="4"/>
  <c r="R1889" i="4"/>
  <c r="Q1889" i="4"/>
  <c r="P1889" i="4"/>
  <c r="O1889" i="4"/>
  <c r="N1889" i="4"/>
  <c r="M1889" i="4"/>
  <c r="L1889" i="4"/>
  <c r="K1889" i="4"/>
  <c r="J1889" i="4"/>
  <c r="I1889" i="4"/>
  <c r="H1889" i="4"/>
  <c r="G1889" i="4"/>
  <c r="F1889" i="4"/>
  <c r="E1889" i="4"/>
  <c r="D1889" i="4"/>
  <c r="AO1889" i="4" s="1"/>
  <c r="C1889" i="4"/>
  <c r="B1889" i="4"/>
  <c r="A1889" i="4"/>
  <c r="AN1888" i="4"/>
  <c r="AM1888" i="4"/>
  <c r="AL1888" i="4"/>
  <c r="AK1888" i="4"/>
  <c r="AJ1888" i="4"/>
  <c r="AI1888" i="4"/>
  <c r="AH1888" i="4"/>
  <c r="AG1888" i="4"/>
  <c r="AF1888" i="4"/>
  <c r="AE1888" i="4"/>
  <c r="AD1888" i="4"/>
  <c r="AC1888" i="4"/>
  <c r="AB1888" i="4"/>
  <c r="AA1888" i="4"/>
  <c r="Z1888" i="4"/>
  <c r="Y1888" i="4"/>
  <c r="X1888" i="4"/>
  <c r="W1888" i="4"/>
  <c r="V1888" i="4"/>
  <c r="U1888" i="4"/>
  <c r="T1888" i="4"/>
  <c r="S1888" i="4"/>
  <c r="R1888" i="4"/>
  <c r="Q1888" i="4"/>
  <c r="P1888" i="4"/>
  <c r="O1888" i="4"/>
  <c r="N1888" i="4"/>
  <c r="M1888" i="4"/>
  <c r="L1888" i="4"/>
  <c r="K1888" i="4"/>
  <c r="J1888" i="4"/>
  <c r="I1888" i="4"/>
  <c r="H1888" i="4"/>
  <c r="G1888" i="4"/>
  <c r="F1888" i="4"/>
  <c r="E1888" i="4"/>
  <c r="D1888" i="4"/>
  <c r="C1888" i="4"/>
  <c r="B1888" i="4"/>
  <c r="A1888" i="4"/>
  <c r="AM1887" i="4"/>
  <c r="AK1887" i="4"/>
  <c r="AJ1887" i="4"/>
  <c r="AI1887" i="4"/>
  <c r="AH1887" i="4"/>
  <c r="AG1887" i="4"/>
  <c r="AF1887" i="4"/>
  <c r="AE1887" i="4"/>
  <c r="AD1887" i="4"/>
  <c r="AC1887" i="4"/>
  <c r="AB1887" i="4"/>
  <c r="AA1887" i="4"/>
  <c r="Z1887" i="4"/>
  <c r="Y1887" i="4"/>
  <c r="AL1887" i="4" s="1"/>
  <c r="X1887" i="4"/>
  <c r="W1887" i="4"/>
  <c r="V1887" i="4"/>
  <c r="U1887" i="4"/>
  <c r="T1887" i="4"/>
  <c r="S1887" i="4"/>
  <c r="R1887" i="4"/>
  <c r="Q1887" i="4"/>
  <c r="P1887" i="4"/>
  <c r="O1887" i="4"/>
  <c r="N1887" i="4"/>
  <c r="M1887" i="4"/>
  <c r="L1887" i="4"/>
  <c r="K1887" i="4"/>
  <c r="J1887" i="4"/>
  <c r="I1887" i="4"/>
  <c r="H1887" i="4"/>
  <c r="G1887" i="4"/>
  <c r="F1887" i="4"/>
  <c r="E1887" i="4"/>
  <c r="D1887" i="4"/>
  <c r="C1887" i="4"/>
  <c r="B1887" i="4"/>
  <c r="A1887" i="4"/>
  <c r="AO1886" i="4"/>
  <c r="AK1886" i="4"/>
  <c r="AJ1886" i="4"/>
  <c r="AI1886" i="4"/>
  <c r="AH1886" i="4"/>
  <c r="AG1886" i="4"/>
  <c r="AF1886" i="4"/>
  <c r="AE1886" i="4"/>
  <c r="AD1886" i="4"/>
  <c r="AC1886" i="4"/>
  <c r="AB1886" i="4"/>
  <c r="AN1886" i="4" s="1"/>
  <c r="AA1886" i="4"/>
  <c r="Z1886" i="4"/>
  <c r="Y1886" i="4"/>
  <c r="AM1886" i="4" s="1"/>
  <c r="X1886" i="4"/>
  <c r="W1886" i="4"/>
  <c r="V1886" i="4"/>
  <c r="U1886" i="4"/>
  <c r="T1886" i="4"/>
  <c r="S1886" i="4"/>
  <c r="R1886" i="4"/>
  <c r="Q1886" i="4"/>
  <c r="P1886" i="4"/>
  <c r="O1886" i="4"/>
  <c r="N1886" i="4"/>
  <c r="M1886" i="4"/>
  <c r="L1886" i="4"/>
  <c r="K1886" i="4"/>
  <c r="J1886" i="4"/>
  <c r="I1886" i="4"/>
  <c r="H1886" i="4"/>
  <c r="G1886" i="4"/>
  <c r="F1886" i="4"/>
  <c r="E1886" i="4"/>
  <c r="D1886" i="4"/>
  <c r="C1886" i="4"/>
  <c r="B1886" i="4"/>
  <c r="A1886" i="4"/>
  <c r="AN1885" i="4"/>
  <c r="AL1885" i="4"/>
  <c r="AK1885" i="4"/>
  <c r="AJ1885" i="4"/>
  <c r="AI1885" i="4"/>
  <c r="AH1885" i="4"/>
  <c r="AG1885" i="4"/>
  <c r="AF1885" i="4"/>
  <c r="AE1885" i="4"/>
  <c r="AD1885" i="4"/>
  <c r="AC1885" i="4"/>
  <c r="AB1885" i="4"/>
  <c r="AA1885" i="4"/>
  <c r="Z1885" i="4"/>
  <c r="Y1885" i="4"/>
  <c r="AM1885" i="4" s="1"/>
  <c r="X1885" i="4"/>
  <c r="W1885" i="4"/>
  <c r="V1885" i="4"/>
  <c r="U1885" i="4"/>
  <c r="T1885" i="4"/>
  <c r="S1885" i="4"/>
  <c r="R1885" i="4"/>
  <c r="Q1885" i="4"/>
  <c r="P1885" i="4"/>
  <c r="O1885" i="4"/>
  <c r="N1885" i="4"/>
  <c r="M1885" i="4"/>
  <c r="L1885" i="4"/>
  <c r="K1885" i="4"/>
  <c r="J1885" i="4"/>
  <c r="I1885" i="4"/>
  <c r="H1885" i="4"/>
  <c r="AO1885" i="4" s="1"/>
  <c r="G1885" i="4"/>
  <c r="F1885" i="4"/>
  <c r="E1885" i="4"/>
  <c r="D1885" i="4"/>
  <c r="C1885" i="4"/>
  <c r="B1885" i="4"/>
  <c r="A1885" i="4"/>
  <c r="AN1884" i="4"/>
  <c r="AM1884" i="4"/>
  <c r="AL1884" i="4"/>
  <c r="AK1884" i="4"/>
  <c r="AJ1884" i="4"/>
  <c r="AI1884" i="4"/>
  <c r="AH1884" i="4"/>
  <c r="AG1884" i="4"/>
  <c r="AF1884" i="4"/>
  <c r="AE1884" i="4"/>
  <c r="AD1884" i="4"/>
  <c r="AC1884" i="4"/>
  <c r="AB1884" i="4"/>
  <c r="AA1884" i="4"/>
  <c r="Z1884" i="4"/>
  <c r="Y1884" i="4"/>
  <c r="X1884" i="4"/>
  <c r="W1884" i="4"/>
  <c r="V1884" i="4"/>
  <c r="U1884" i="4"/>
  <c r="T1884" i="4"/>
  <c r="S1884" i="4"/>
  <c r="R1884" i="4"/>
  <c r="Q1884" i="4"/>
  <c r="P1884" i="4"/>
  <c r="O1884" i="4"/>
  <c r="N1884" i="4"/>
  <c r="M1884" i="4"/>
  <c r="L1884" i="4"/>
  <c r="K1884" i="4"/>
  <c r="J1884" i="4"/>
  <c r="I1884" i="4"/>
  <c r="H1884" i="4"/>
  <c r="G1884" i="4"/>
  <c r="F1884" i="4"/>
  <c r="E1884" i="4"/>
  <c r="D1884" i="4"/>
  <c r="C1884" i="4"/>
  <c r="B1884" i="4"/>
  <c r="A1884" i="4"/>
  <c r="AN1883" i="4"/>
  <c r="AK1883" i="4"/>
  <c r="AJ1883" i="4"/>
  <c r="AI1883" i="4"/>
  <c r="AH1883" i="4"/>
  <c r="AG1883" i="4"/>
  <c r="AF1883" i="4"/>
  <c r="AE1883" i="4"/>
  <c r="AD1883" i="4"/>
  <c r="AC1883" i="4"/>
  <c r="AB1883" i="4"/>
  <c r="AA1883" i="4"/>
  <c r="Z1883" i="4"/>
  <c r="Y1883" i="4"/>
  <c r="X1883" i="4"/>
  <c r="W1883" i="4"/>
  <c r="V1883" i="4"/>
  <c r="U1883" i="4"/>
  <c r="T1883" i="4"/>
  <c r="S1883" i="4"/>
  <c r="R1883" i="4"/>
  <c r="Q1883" i="4"/>
  <c r="P1883" i="4"/>
  <c r="O1883" i="4"/>
  <c r="N1883" i="4"/>
  <c r="M1883" i="4"/>
  <c r="L1883" i="4"/>
  <c r="K1883" i="4"/>
  <c r="J1883" i="4"/>
  <c r="I1883" i="4"/>
  <c r="H1883" i="4"/>
  <c r="AO1883" i="4" s="1"/>
  <c r="G1883" i="4"/>
  <c r="F1883" i="4"/>
  <c r="E1883" i="4"/>
  <c r="D1883" i="4"/>
  <c r="C1883" i="4"/>
  <c r="B1883" i="4"/>
  <c r="A1883" i="4"/>
  <c r="AM1882" i="4"/>
  <c r="AK1882" i="4"/>
  <c r="AJ1882" i="4"/>
  <c r="AI1882" i="4"/>
  <c r="AH1882" i="4"/>
  <c r="AG1882" i="4"/>
  <c r="AF1882" i="4"/>
  <c r="AE1882" i="4"/>
  <c r="AD1882" i="4"/>
  <c r="AC1882" i="4"/>
  <c r="AB1882" i="4"/>
  <c r="AA1882" i="4"/>
  <c r="Z1882" i="4"/>
  <c r="Y1882" i="4"/>
  <c r="AL1882" i="4" s="1"/>
  <c r="X1882" i="4"/>
  <c r="W1882" i="4"/>
  <c r="V1882" i="4"/>
  <c r="U1882" i="4"/>
  <c r="T1882" i="4"/>
  <c r="S1882" i="4"/>
  <c r="R1882" i="4"/>
  <c r="Q1882" i="4"/>
  <c r="P1882" i="4"/>
  <c r="O1882" i="4"/>
  <c r="N1882" i="4"/>
  <c r="M1882" i="4"/>
  <c r="L1882" i="4"/>
  <c r="K1882" i="4"/>
  <c r="J1882" i="4"/>
  <c r="I1882" i="4"/>
  <c r="H1882" i="4"/>
  <c r="G1882" i="4"/>
  <c r="F1882" i="4"/>
  <c r="E1882" i="4"/>
  <c r="D1882" i="4"/>
  <c r="C1882" i="4"/>
  <c r="B1882" i="4"/>
  <c r="A1882" i="4"/>
  <c r="AO1881" i="4"/>
  <c r="AL1881" i="4"/>
  <c r="AK1881" i="4"/>
  <c r="AJ1881" i="4"/>
  <c r="AI1881" i="4"/>
  <c r="AH1881" i="4"/>
  <c r="AG1881" i="4"/>
  <c r="AF1881" i="4"/>
  <c r="AE1881" i="4"/>
  <c r="AD1881" i="4"/>
  <c r="AC1881" i="4"/>
  <c r="AB1881" i="4"/>
  <c r="AA1881" i="4"/>
  <c r="Z1881" i="4"/>
  <c r="Y1881" i="4"/>
  <c r="AM1881" i="4" s="1"/>
  <c r="X1881" i="4"/>
  <c r="W1881" i="4"/>
  <c r="V1881" i="4"/>
  <c r="U1881" i="4"/>
  <c r="T1881" i="4"/>
  <c r="S1881" i="4"/>
  <c r="R1881" i="4"/>
  <c r="Q1881" i="4"/>
  <c r="P1881" i="4"/>
  <c r="O1881" i="4"/>
  <c r="N1881" i="4"/>
  <c r="M1881" i="4"/>
  <c r="L1881" i="4"/>
  <c r="K1881" i="4"/>
  <c r="J1881" i="4"/>
  <c r="I1881" i="4"/>
  <c r="H1881" i="4"/>
  <c r="G1881" i="4"/>
  <c r="F1881" i="4"/>
  <c r="E1881" i="4"/>
  <c r="D1881" i="4"/>
  <c r="C1881" i="4"/>
  <c r="B1881" i="4"/>
  <c r="A1881" i="4"/>
  <c r="AM1880" i="4"/>
  <c r="AL1880" i="4"/>
  <c r="AK1880" i="4"/>
  <c r="AJ1880" i="4"/>
  <c r="AI1880" i="4"/>
  <c r="AH1880" i="4"/>
  <c r="AG1880" i="4"/>
  <c r="AF1880" i="4"/>
  <c r="AE1880" i="4"/>
  <c r="AD1880" i="4"/>
  <c r="AC1880" i="4"/>
  <c r="AB1880" i="4"/>
  <c r="AA1880" i="4"/>
  <c r="Z1880" i="4"/>
  <c r="Y1880" i="4"/>
  <c r="X1880" i="4"/>
  <c r="W1880" i="4"/>
  <c r="V1880" i="4"/>
  <c r="U1880" i="4"/>
  <c r="T1880" i="4"/>
  <c r="S1880" i="4"/>
  <c r="R1880" i="4"/>
  <c r="Q1880" i="4"/>
  <c r="P1880" i="4"/>
  <c r="O1880" i="4"/>
  <c r="N1880" i="4"/>
  <c r="M1880" i="4"/>
  <c r="L1880" i="4"/>
  <c r="K1880" i="4"/>
  <c r="J1880" i="4"/>
  <c r="I1880" i="4"/>
  <c r="H1880" i="4"/>
  <c r="G1880" i="4"/>
  <c r="F1880" i="4"/>
  <c r="E1880" i="4"/>
  <c r="D1880" i="4"/>
  <c r="C1880" i="4"/>
  <c r="B1880" i="4"/>
  <c r="A1880" i="4"/>
  <c r="AN1879" i="4"/>
  <c r="AK1879" i="4"/>
  <c r="AJ1879" i="4"/>
  <c r="AI1879" i="4"/>
  <c r="AH1879" i="4"/>
  <c r="AG1879" i="4"/>
  <c r="AF1879" i="4"/>
  <c r="AE1879" i="4"/>
  <c r="AD1879" i="4"/>
  <c r="AC1879" i="4"/>
  <c r="AB1879" i="4"/>
  <c r="AA1879" i="4"/>
  <c r="Z1879" i="4"/>
  <c r="Y1879" i="4"/>
  <c r="AM1879" i="4" s="1"/>
  <c r="X1879" i="4"/>
  <c r="W1879" i="4"/>
  <c r="V1879" i="4"/>
  <c r="U1879" i="4"/>
  <c r="T1879" i="4"/>
  <c r="S1879" i="4"/>
  <c r="R1879" i="4"/>
  <c r="Q1879" i="4"/>
  <c r="P1879" i="4"/>
  <c r="O1879" i="4"/>
  <c r="N1879" i="4"/>
  <c r="M1879" i="4"/>
  <c r="L1879" i="4"/>
  <c r="K1879" i="4"/>
  <c r="J1879" i="4"/>
  <c r="I1879" i="4"/>
  <c r="H1879" i="4"/>
  <c r="AO1879" i="4" s="1"/>
  <c r="G1879" i="4"/>
  <c r="F1879" i="4"/>
  <c r="E1879" i="4"/>
  <c r="D1879" i="4"/>
  <c r="C1879" i="4"/>
  <c r="B1879" i="4"/>
  <c r="A1879" i="4"/>
  <c r="AN1878" i="4"/>
  <c r="AK1878" i="4"/>
  <c r="AJ1878" i="4"/>
  <c r="AI1878" i="4"/>
  <c r="AH1878" i="4"/>
  <c r="AG1878" i="4"/>
  <c r="AF1878" i="4"/>
  <c r="AE1878" i="4"/>
  <c r="AD1878" i="4"/>
  <c r="AC1878" i="4"/>
  <c r="AB1878" i="4"/>
  <c r="AA1878" i="4"/>
  <c r="Z1878" i="4"/>
  <c r="Y1878" i="4"/>
  <c r="X1878" i="4"/>
  <c r="W1878" i="4"/>
  <c r="V1878" i="4"/>
  <c r="U1878" i="4"/>
  <c r="T1878" i="4"/>
  <c r="S1878" i="4"/>
  <c r="R1878" i="4"/>
  <c r="Q1878" i="4"/>
  <c r="P1878" i="4"/>
  <c r="O1878" i="4"/>
  <c r="N1878" i="4"/>
  <c r="M1878" i="4"/>
  <c r="L1878" i="4"/>
  <c r="K1878" i="4"/>
  <c r="J1878" i="4"/>
  <c r="I1878" i="4"/>
  <c r="H1878" i="4"/>
  <c r="G1878" i="4"/>
  <c r="F1878" i="4"/>
  <c r="E1878" i="4"/>
  <c r="D1878" i="4"/>
  <c r="C1878" i="4"/>
  <c r="B1878" i="4"/>
  <c r="A1878" i="4"/>
  <c r="AK1877" i="4"/>
  <c r="AJ1877" i="4"/>
  <c r="AI1877" i="4"/>
  <c r="AH1877" i="4"/>
  <c r="AG1877" i="4"/>
  <c r="AF1877" i="4"/>
  <c r="AE1877" i="4"/>
  <c r="AD1877" i="4"/>
  <c r="AC1877" i="4"/>
  <c r="AB1877" i="4"/>
  <c r="AA1877" i="4"/>
  <c r="Z1877" i="4"/>
  <c r="Y1877" i="4"/>
  <c r="X1877" i="4"/>
  <c r="W1877" i="4"/>
  <c r="V1877" i="4"/>
  <c r="U1877" i="4"/>
  <c r="T1877" i="4"/>
  <c r="S1877" i="4"/>
  <c r="R1877" i="4"/>
  <c r="Q1877" i="4"/>
  <c r="P1877" i="4"/>
  <c r="O1877" i="4"/>
  <c r="N1877" i="4"/>
  <c r="M1877" i="4"/>
  <c r="L1877" i="4"/>
  <c r="K1877" i="4"/>
  <c r="J1877" i="4"/>
  <c r="I1877" i="4"/>
  <c r="H1877" i="4"/>
  <c r="G1877" i="4"/>
  <c r="F1877" i="4"/>
  <c r="E1877" i="4"/>
  <c r="D1877" i="4"/>
  <c r="C1877" i="4"/>
  <c r="B1877" i="4"/>
  <c r="A1877" i="4"/>
  <c r="AM1876" i="4"/>
  <c r="AL1876" i="4"/>
  <c r="AK1876" i="4"/>
  <c r="AJ1876" i="4"/>
  <c r="AI1876" i="4"/>
  <c r="AH1876" i="4"/>
  <c r="AG1876" i="4"/>
  <c r="AF1876" i="4"/>
  <c r="AE1876" i="4"/>
  <c r="AD1876" i="4"/>
  <c r="AC1876" i="4"/>
  <c r="AB1876" i="4"/>
  <c r="AA1876" i="4"/>
  <c r="Z1876" i="4"/>
  <c r="Y1876" i="4"/>
  <c r="X1876" i="4"/>
  <c r="W1876" i="4"/>
  <c r="V1876" i="4"/>
  <c r="U1876" i="4"/>
  <c r="T1876" i="4"/>
  <c r="S1876" i="4"/>
  <c r="R1876" i="4"/>
  <c r="Q1876" i="4"/>
  <c r="P1876" i="4"/>
  <c r="O1876" i="4"/>
  <c r="N1876" i="4"/>
  <c r="M1876" i="4"/>
  <c r="L1876" i="4"/>
  <c r="K1876" i="4"/>
  <c r="J1876" i="4"/>
  <c r="I1876" i="4"/>
  <c r="H1876" i="4"/>
  <c r="G1876" i="4"/>
  <c r="F1876" i="4"/>
  <c r="E1876" i="4"/>
  <c r="D1876" i="4"/>
  <c r="C1876" i="4"/>
  <c r="B1876" i="4"/>
  <c r="A1876" i="4"/>
  <c r="AK1875" i="4"/>
  <c r="AJ1875" i="4"/>
  <c r="AI1875" i="4"/>
  <c r="AH1875" i="4"/>
  <c r="AG1875" i="4"/>
  <c r="AF1875" i="4"/>
  <c r="AE1875" i="4"/>
  <c r="AD1875" i="4"/>
  <c r="AC1875" i="4"/>
  <c r="AB1875" i="4"/>
  <c r="AA1875" i="4"/>
  <c r="Z1875" i="4"/>
  <c r="Y1875" i="4"/>
  <c r="X1875" i="4"/>
  <c r="W1875" i="4"/>
  <c r="V1875" i="4"/>
  <c r="U1875" i="4"/>
  <c r="T1875" i="4"/>
  <c r="S1875" i="4"/>
  <c r="R1875" i="4"/>
  <c r="Q1875" i="4"/>
  <c r="P1875" i="4"/>
  <c r="O1875" i="4"/>
  <c r="N1875" i="4"/>
  <c r="M1875" i="4"/>
  <c r="L1875" i="4"/>
  <c r="K1875" i="4"/>
  <c r="J1875" i="4"/>
  <c r="I1875" i="4"/>
  <c r="AO1875" i="4" s="1"/>
  <c r="H1875" i="4"/>
  <c r="G1875" i="4"/>
  <c r="F1875" i="4"/>
  <c r="E1875" i="4"/>
  <c r="D1875" i="4"/>
  <c r="C1875" i="4"/>
  <c r="B1875" i="4"/>
  <c r="A1875" i="4"/>
  <c r="AN1874" i="4"/>
  <c r="AK1874" i="4"/>
  <c r="AJ1874" i="4"/>
  <c r="AI1874" i="4"/>
  <c r="AH1874" i="4"/>
  <c r="AG1874" i="4"/>
  <c r="AF1874" i="4"/>
  <c r="AE1874" i="4"/>
  <c r="AD1874" i="4"/>
  <c r="AC1874" i="4"/>
  <c r="AB1874" i="4"/>
  <c r="AA1874" i="4"/>
  <c r="Z1874" i="4"/>
  <c r="Y1874" i="4"/>
  <c r="AM1874" i="4" s="1"/>
  <c r="X1874" i="4"/>
  <c r="W1874" i="4"/>
  <c r="V1874" i="4"/>
  <c r="U1874" i="4"/>
  <c r="T1874" i="4"/>
  <c r="S1874" i="4"/>
  <c r="R1874" i="4"/>
  <c r="Q1874" i="4"/>
  <c r="P1874" i="4"/>
  <c r="O1874" i="4"/>
  <c r="N1874" i="4"/>
  <c r="M1874" i="4"/>
  <c r="L1874" i="4"/>
  <c r="K1874" i="4"/>
  <c r="J1874" i="4"/>
  <c r="I1874" i="4"/>
  <c r="H1874" i="4"/>
  <c r="G1874" i="4"/>
  <c r="F1874" i="4"/>
  <c r="E1874" i="4"/>
  <c r="D1874" i="4"/>
  <c r="C1874" i="4"/>
  <c r="AO1874" i="4" s="1"/>
  <c r="B1874" i="4"/>
  <c r="A1874" i="4"/>
  <c r="AK1873" i="4"/>
  <c r="AJ1873" i="4"/>
  <c r="AI1873" i="4"/>
  <c r="AH1873" i="4"/>
  <c r="AG1873" i="4"/>
  <c r="AF1873" i="4"/>
  <c r="AE1873" i="4"/>
  <c r="AD1873" i="4"/>
  <c r="AC1873" i="4"/>
  <c r="AB1873" i="4"/>
  <c r="AN1873" i="4" s="1"/>
  <c r="AA1873" i="4"/>
  <c r="Z1873" i="4"/>
  <c r="Y1873" i="4"/>
  <c r="AM1873" i="4" s="1"/>
  <c r="X1873" i="4"/>
  <c r="W1873" i="4"/>
  <c r="V1873" i="4"/>
  <c r="U1873" i="4"/>
  <c r="T1873" i="4"/>
  <c r="S1873" i="4"/>
  <c r="R1873" i="4"/>
  <c r="Q1873" i="4"/>
  <c r="P1873" i="4"/>
  <c r="O1873" i="4"/>
  <c r="N1873" i="4"/>
  <c r="M1873" i="4"/>
  <c r="L1873" i="4"/>
  <c r="K1873" i="4"/>
  <c r="J1873" i="4"/>
  <c r="I1873" i="4"/>
  <c r="H1873" i="4"/>
  <c r="G1873" i="4"/>
  <c r="F1873" i="4"/>
  <c r="E1873" i="4"/>
  <c r="D1873" i="4"/>
  <c r="AO1873" i="4" s="1"/>
  <c r="C1873" i="4"/>
  <c r="B1873" i="4"/>
  <c r="A1873" i="4"/>
  <c r="AN1872" i="4"/>
  <c r="AM1872" i="4"/>
  <c r="AL1872" i="4"/>
  <c r="AK1872" i="4"/>
  <c r="AJ1872" i="4"/>
  <c r="AI1872" i="4"/>
  <c r="AH1872" i="4"/>
  <c r="AG1872" i="4"/>
  <c r="AF1872" i="4"/>
  <c r="AE1872" i="4"/>
  <c r="AD1872" i="4"/>
  <c r="AC1872" i="4"/>
  <c r="AB1872" i="4"/>
  <c r="AA1872" i="4"/>
  <c r="Z1872" i="4"/>
  <c r="Y1872" i="4"/>
  <c r="X1872" i="4"/>
  <c r="W1872" i="4"/>
  <c r="V1872" i="4"/>
  <c r="U1872" i="4"/>
  <c r="T1872" i="4"/>
  <c r="S1872" i="4"/>
  <c r="R1872" i="4"/>
  <c r="Q1872" i="4"/>
  <c r="P1872" i="4"/>
  <c r="O1872" i="4"/>
  <c r="N1872" i="4"/>
  <c r="M1872" i="4"/>
  <c r="L1872" i="4"/>
  <c r="K1872" i="4"/>
  <c r="J1872" i="4"/>
  <c r="I1872" i="4"/>
  <c r="H1872" i="4"/>
  <c r="G1872" i="4"/>
  <c r="F1872" i="4"/>
  <c r="E1872" i="4"/>
  <c r="D1872" i="4"/>
  <c r="C1872" i="4"/>
  <c r="B1872" i="4"/>
  <c r="A1872" i="4"/>
  <c r="AM1871" i="4"/>
  <c r="AK1871" i="4"/>
  <c r="AJ1871" i="4"/>
  <c r="AI1871" i="4"/>
  <c r="AH1871" i="4"/>
  <c r="AG1871" i="4"/>
  <c r="AF1871" i="4"/>
  <c r="AE1871" i="4"/>
  <c r="AD1871" i="4"/>
  <c r="AC1871" i="4"/>
  <c r="AB1871" i="4"/>
  <c r="AA1871" i="4"/>
  <c r="Z1871" i="4"/>
  <c r="Y1871" i="4"/>
  <c r="AL1871" i="4" s="1"/>
  <c r="X1871" i="4"/>
  <c r="W1871" i="4"/>
  <c r="V1871" i="4"/>
  <c r="U1871" i="4"/>
  <c r="T1871" i="4"/>
  <c r="S1871" i="4"/>
  <c r="R1871" i="4"/>
  <c r="Q1871" i="4"/>
  <c r="P1871" i="4"/>
  <c r="O1871" i="4"/>
  <c r="N1871" i="4"/>
  <c r="M1871" i="4"/>
  <c r="L1871" i="4"/>
  <c r="K1871" i="4"/>
  <c r="J1871" i="4"/>
  <c r="I1871" i="4"/>
  <c r="H1871" i="4"/>
  <c r="G1871" i="4"/>
  <c r="F1871" i="4"/>
  <c r="E1871" i="4"/>
  <c r="D1871" i="4"/>
  <c r="AO1871" i="4" s="1"/>
  <c r="C1871" i="4"/>
  <c r="B1871" i="4"/>
  <c r="A1871" i="4"/>
  <c r="AM1870" i="4"/>
  <c r="AL1870" i="4"/>
  <c r="AK1870" i="4"/>
  <c r="AJ1870" i="4"/>
  <c r="AI1870" i="4"/>
  <c r="AH1870" i="4"/>
  <c r="AG1870" i="4"/>
  <c r="AF1870" i="4"/>
  <c r="AE1870" i="4"/>
  <c r="AD1870" i="4"/>
  <c r="AC1870" i="4"/>
  <c r="AB1870" i="4"/>
  <c r="AA1870" i="4"/>
  <c r="Z1870" i="4"/>
  <c r="Y1870" i="4"/>
  <c r="X1870" i="4"/>
  <c r="W1870" i="4"/>
  <c r="V1870" i="4"/>
  <c r="U1870" i="4"/>
  <c r="T1870" i="4"/>
  <c r="S1870" i="4"/>
  <c r="R1870" i="4"/>
  <c r="Q1870" i="4"/>
  <c r="P1870" i="4"/>
  <c r="O1870" i="4"/>
  <c r="N1870" i="4"/>
  <c r="M1870" i="4"/>
  <c r="L1870" i="4"/>
  <c r="K1870" i="4"/>
  <c r="J1870" i="4"/>
  <c r="I1870" i="4"/>
  <c r="H1870" i="4"/>
  <c r="G1870" i="4"/>
  <c r="F1870" i="4"/>
  <c r="E1870" i="4"/>
  <c r="D1870" i="4"/>
  <c r="C1870" i="4"/>
  <c r="AO1870" i="4" s="1"/>
  <c r="B1870" i="4"/>
  <c r="A1870" i="4"/>
  <c r="AL1869" i="4"/>
  <c r="AK1869" i="4"/>
  <c r="AJ1869" i="4"/>
  <c r="AI1869" i="4"/>
  <c r="AH1869" i="4"/>
  <c r="AG1869" i="4"/>
  <c r="AF1869" i="4"/>
  <c r="AE1869" i="4"/>
  <c r="AD1869" i="4"/>
  <c r="AC1869" i="4"/>
  <c r="AB1869" i="4"/>
  <c r="AA1869" i="4"/>
  <c r="Z1869" i="4"/>
  <c r="Y1869" i="4"/>
  <c r="AM1869" i="4" s="1"/>
  <c r="X1869" i="4"/>
  <c r="W1869" i="4"/>
  <c r="V1869" i="4"/>
  <c r="U1869" i="4"/>
  <c r="T1869" i="4"/>
  <c r="S1869" i="4"/>
  <c r="R1869" i="4"/>
  <c r="Q1869" i="4"/>
  <c r="P1869" i="4"/>
  <c r="O1869" i="4"/>
  <c r="N1869" i="4"/>
  <c r="M1869" i="4"/>
  <c r="L1869" i="4"/>
  <c r="K1869" i="4"/>
  <c r="J1869" i="4"/>
  <c r="I1869" i="4"/>
  <c r="H1869" i="4"/>
  <c r="G1869" i="4"/>
  <c r="F1869" i="4"/>
  <c r="E1869" i="4"/>
  <c r="D1869" i="4"/>
  <c r="C1869" i="4"/>
  <c r="B1869" i="4"/>
  <c r="A1869" i="4"/>
  <c r="AM1868" i="4"/>
  <c r="AL1868" i="4"/>
  <c r="AK1868" i="4"/>
  <c r="AJ1868" i="4"/>
  <c r="AI1868" i="4"/>
  <c r="AH1868" i="4"/>
  <c r="AG1868" i="4"/>
  <c r="AF1868" i="4"/>
  <c r="AE1868" i="4"/>
  <c r="AD1868" i="4"/>
  <c r="AC1868" i="4"/>
  <c r="AB1868" i="4"/>
  <c r="AN1868" i="4" s="1"/>
  <c r="AA1868" i="4"/>
  <c r="Z1868" i="4"/>
  <c r="Y1868" i="4"/>
  <c r="X1868" i="4"/>
  <c r="W1868" i="4"/>
  <c r="V1868" i="4"/>
  <c r="U1868" i="4"/>
  <c r="T1868" i="4"/>
  <c r="S1868" i="4"/>
  <c r="R1868" i="4"/>
  <c r="Q1868" i="4"/>
  <c r="P1868" i="4"/>
  <c r="O1868" i="4"/>
  <c r="N1868" i="4"/>
  <c r="M1868" i="4"/>
  <c r="L1868" i="4"/>
  <c r="K1868" i="4"/>
  <c r="J1868" i="4"/>
  <c r="I1868" i="4"/>
  <c r="H1868" i="4"/>
  <c r="G1868" i="4"/>
  <c r="F1868" i="4"/>
  <c r="E1868" i="4"/>
  <c r="D1868" i="4"/>
  <c r="C1868" i="4"/>
  <c r="B1868" i="4"/>
  <c r="A1868" i="4"/>
  <c r="AN1867" i="4"/>
  <c r="AM1867" i="4"/>
  <c r="AL1867" i="4"/>
  <c r="AK1867" i="4"/>
  <c r="AJ1867" i="4"/>
  <c r="AI1867" i="4"/>
  <c r="AH1867" i="4"/>
  <c r="AG1867" i="4"/>
  <c r="AF1867" i="4"/>
  <c r="AE1867" i="4"/>
  <c r="AD1867" i="4"/>
  <c r="AC1867" i="4"/>
  <c r="AB1867" i="4"/>
  <c r="AA1867" i="4"/>
  <c r="Z1867" i="4"/>
  <c r="Y1867" i="4"/>
  <c r="X1867" i="4"/>
  <c r="W1867" i="4"/>
  <c r="V1867" i="4"/>
  <c r="U1867" i="4"/>
  <c r="T1867" i="4"/>
  <c r="S1867" i="4"/>
  <c r="R1867" i="4"/>
  <c r="Q1867" i="4"/>
  <c r="P1867" i="4"/>
  <c r="O1867" i="4"/>
  <c r="N1867" i="4"/>
  <c r="M1867" i="4"/>
  <c r="L1867" i="4"/>
  <c r="K1867" i="4"/>
  <c r="J1867" i="4"/>
  <c r="I1867" i="4"/>
  <c r="H1867" i="4"/>
  <c r="G1867" i="4"/>
  <c r="F1867" i="4"/>
  <c r="E1867" i="4"/>
  <c r="D1867" i="4"/>
  <c r="C1867" i="4"/>
  <c r="B1867" i="4"/>
  <c r="A1867" i="4"/>
  <c r="AO1866" i="4"/>
  <c r="AN1866" i="4"/>
  <c r="AK1866" i="4"/>
  <c r="AJ1866" i="4"/>
  <c r="AI1866" i="4"/>
  <c r="AH1866" i="4"/>
  <c r="AG1866" i="4"/>
  <c r="AF1866" i="4"/>
  <c r="AE1866" i="4"/>
  <c r="AD1866" i="4"/>
  <c r="AC1866" i="4"/>
  <c r="AB1866" i="4"/>
  <c r="AA1866" i="4"/>
  <c r="Z1866" i="4"/>
  <c r="Y1866" i="4"/>
  <c r="AL1866" i="4" s="1"/>
  <c r="X1866" i="4"/>
  <c r="W1866" i="4"/>
  <c r="V1866" i="4"/>
  <c r="U1866" i="4"/>
  <c r="T1866" i="4"/>
  <c r="S1866" i="4"/>
  <c r="R1866" i="4"/>
  <c r="Q1866" i="4"/>
  <c r="P1866" i="4"/>
  <c r="O1866" i="4"/>
  <c r="N1866" i="4"/>
  <c r="M1866" i="4"/>
  <c r="L1866" i="4"/>
  <c r="K1866" i="4"/>
  <c r="J1866" i="4"/>
  <c r="I1866" i="4"/>
  <c r="H1866" i="4"/>
  <c r="G1866" i="4"/>
  <c r="F1866" i="4"/>
  <c r="E1866" i="4"/>
  <c r="D1866" i="4"/>
  <c r="C1866" i="4"/>
  <c r="B1866" i="4"/>
  <c r="A1866" i="4"/>
  <c r="AK1865" i="4"/>
  <c r="AJ1865" i="4"/>
  <c r="AI1865" i="4"/>
  <c r="AH1865" i="4"/>
  <c r="AG1865" i="4"/>
  <c r="AF1865" i="4"/>
  <c r="AE1865" i="4"/>
  <c r="AD1865" i="4"/>
  <c r="AC1865" i="4"/>
  <c r="AB1865" i="4"/>
  <c r="AA1865" i="4"/>
  <c r="Z1865" i="4"/>
  <c r="Y1865" i="4"/>
  <c r="AM1865" i="4" s="1"/>
  <c r="X1865" i="4"/>
  <c r="W1865" i="4"/>
  <c r="V1865" i="4"/>
  <c r="U1865" i="4"/>
  <c r="T1865" i="4"/>
  <c r="S1865" i="4"/>
  <c r="R1865" i="4"/>
  <c r="Q1865" i="4"/>
  <c r="P1865" i="4"/>
  <c r="O1865" i="4"/>
  <c r="N1865" i="4"/>
  <c r="M1865" i="4"/>
  <c r="L1865" i="4"/>
  <c r="K1865" i="4"/>
  <c r="J1865" i="4"/>
  <c r="I1865" i="4"/>
  <c r="H1865" i="4"/>
  <c r="AO1865" i="4" s="1"/>
  <c r="G1865" i="4"/>
  <c r="F1865" i="4"/>
  <c r="E1865" i="4"/>
  <c r="D1865" i="4"/>
  <c r="C1865" i="4"/>
  <c r="B1865" i="4"/>
  <c r="A1865" i="4"/>
  <c r="AM1864" i="4"/>
  <c r="AL1864" i="4"/>
  <c r="AK1864" i="4"/>
  <c r="AJ1864" i="4"/>
  <c r="AI1864" i="4"/>
  <c r="AH1864" i="4"/>
  <c r="AG1864" i="4"/>
  <c r="AF1864" i="4"/>
  <c r="AE1864" i="4"/>
  <c r="AD1864" i="4"/>
  <c r="AC1864" i="4"/>
  <c r="AB1864" i="4"/>
  <c r="AA1864" i="4"/>
  <c r="Z1864" i="4"/>
  <c r="Y1864" i="4"/>
  <c r="X1864" i="4"/>
  <c r="W1864" i="4"/>
  <c r="V1864" i="4"/>
  <c r="U1864" i="4"/>
  <c r="T1864" i="4"/>
  <c r="S1864" i="4"/>
  <c r="R1864" i="4"/>
  <c r="Q1864" i="4"/>
  <c r="P1864" i="4"/>
  <c r="O1864" i="4"/>
  <c r="N1864" i="4"/>
  <c r="M1864" i="4"/>
  <c r="L1864" i="4"/>
  <c r="K1864" i="4"/>
  <c r="J1864" i="4"/>
  <c r="I1864" i="4"/>
  <c r="H1864" i="4"/>
  <c r="G1864" i="4"/>
  <c r="F1864" i="4"/>
  <c r="E1864" i="4"/>
  <c r="D1864" i="4"/>
  <c r="C1864" i="4"/>
  <c r="B1864" i="4"/>
  <c r="A1864" i="4"/>
  <c r="AN1863" i="4"/>
  <c r="AK1863" i="4"/>
  <c r="AJ1863" i="4"/>
  <c r="AI1863" i="4"/>
  <c r="AH1863" i="4"/>
  <c r="AG1863" i="4"/>
  <c r="AF1863" i="4"/>
  <c r="AE1863" i="4"/>
  <c r="AD1863" i="4"/>
  <c r="AC1863" i="4"/>
  <c r="AB1863" i="4"/>
  <c r="AA1863" i="4"/>
  <c r="Z1863" i="4"/>
  <c r="Y1863" i="4"/>
  <c r="X1863" i="4"/>
  <c r="W1863" i="4"/>
  <c r="V1863" i="4"/>
  <c r="U1863" i="4"/>
  <c r="T1863" i="4"/>
  <c r="S1863" i="4"/>
  <c r="R1863" i="4"/>
  <c r="Q1863" i="4"/>
  <c r="P1863" i="4"/>
  <c r="O1863" i="4"/>
  <c r="N1863" i="4"/>
  <c r="M1863" i="4"/>
  <c r="L1863" i="4"/>
  <c r="K1863" i="4"/>
  <c r="J1863" i="4"/>
  <c r="I1863" i="4"/>
  <c r="AO1863" i="4" s="1"/>
  <c r="H1863" i="4"/>
  <c r="G1863" i="4"/>
  <c r="F1863" i="4"/>
  <c r="E1863" i="4"/>
  <c r="D1863" i="4"/>
  <c r="C1863" i="4"/>
  <c r="B1863" i="4"/>
  <c r="A1863" i="4"/>
  <c r="AN1862" i="4"/>
  <c r="AK1862" i="4"/>
  <c r="AJ1862" i="4"/>
  <c r="AI1862" i="4"/>
  <c r="AH1862" i="4"/>
  <c r="AG1862" i="4"/>
  <c r="AF1862" i="4"/>
  <c r="AE1862" i="4"/>
  <c r="AD1862" i="4"/>
  <c r="AC1862" i="4"/>
  <c r="AB1862" i="4"/>
  <c r="AA1862" i="4"/>
  <c r="Z1862" i="4"/>
  <c r="Y1862" i="4"/>
  <c r="AM1862" i="4" s="1"/>
  <c r="X1862" i="4"/>
  <c r="W1862" i="4"/>
  <c r="V1862" i="4"/>
  <c r="U1862" i="4"/>
  <c r="T1862" i="4"/>
  <c r="S1862" i="4"/>
  <c r="R1862" i="4"/>
  <c r="Q1862" i="4"/>
  <c r="P1862" i="4"/>
  <c r="O1862" i="4"/>
  <c r="N1862" i="4"/>
  <c r="M1862" i="4"/>
  <c r="L1862" i="4"/>
  <c r="K1862" i="4"/>
  <c r="J1862" i="4"/>
  <c r="I1862" i="4"/>
  <c r="H1862" i="4"/>
  <c r="G1862" i="4"/>
  <c r="F1862" i="4"/>
  <c r="E1862" i="4"/>
  <c r="D1862" i="4"/>
  <c r="C1862" i="4"/>
  <c r="AO1862" i="4" s="1"/>
  <c r="B1862" i="4"/>
  <c r="A1862" i="4"/>
  <c r="AL1861" i="4"/>
  <c r="AK1861" i="4"/>
  <c r="AJ1861" i="4"/>
  <c r="AI1861" i="4"/>
  <c r="AH1861" i="4"/>
  <c r="AG1861" i="4"/>
  <c r="AF1861" i="4"/>
  <c r="AE1861" i="4"/>
  <c r="AD1861" i="4"/>
  <c r="AC1861" i="4"/>
  <c r="AB1861" i="4"/>
  <c r="AA1861" i="4"/>
  <c r="Z1861" i="4"/>
  <c r="Y1861" i="4"/>
  <c r="AM1861" i="4" s="1"/>
  <c r="X1861" i="4"/>
  <c r="W1861" i="4"/>
  <c r="V1861" i="4"/>
  <c r="U1861" i="4"/>
  <c r="T1861" i="4"/>
  <c r="S1861" i="4"/>
  <c r="R1861" i="4"/>
  <c r="Q1861" i="4"/>
  <c r="P1861" i="4"/>
  <c r="O1861" i="4"/>
  <c r="N1861" i="4"/>
  <c r="M1861" i="4"/>
  <c r="L1861" i="4"/>
  <c r="K1861" i="4"/>
  <c r="J1861" i="4"/>
  <c r="I1861" i="4"/>
  <c r="H1861" i="4"/>
  <c r="G1861" i="4"/>
  <c r="F1861" i="4"/>
  <c r="E1861" i="4"/>
  <c r="D1861" i="4"/>
  <c r="C1861" i="4"/>
  <c r="AO1861" i="4" s="1"/>
  <c r="B1861" i="4"/>
  <c r="A1861" i="4"/>
  <c r="AM1860" i="4"/>
  <c r="AL1860" i="4"/>
  <c r="AK1860" i="4"/>
  <c r="AJ1860" i="4"/>
  <c r="AI1860" i="4"/>
  <c r="AH1860" i="4"/>
  <c r="AG1860" i="4"/>
  <c r="AF1860" i="4"/>
  <c r="AE1860" i="4"/>
  <c r="AD1860" i="4"/>
  <c r="AC1860" i="4"/>
  <c r="AB1860" i="4"/>
  <c r="AN1860" i="4" s="1"/>
  <c r="AA1860" i="4"/>
  <c r="Z1860" i="4"/>
  <c r="Y1860" i="4"/>
  <c r="X1860" i="4"/>
  <c r="W1860" i="4"/>
  <c r="V1860" i="4"/>
  <c r="U1860" i="4"/>
  <c r="T1860" i="4"/>
  <c r="S1860" i="4"/>
  <c r="R1860" i="4"/>
  <c r="Q1860" i="4"/>
  <c r="P1860" i="4"/>
  <c r="O1860" i="4"/>
  <c r="N1860" i="4"/>
  <c r="M1860" i="4"/>
  <c r="L1860" i="4"/>
  <c r="K1860" i="4"/>
  <c r="J1860" i="4"/>
  <c r="I1860" i="4"/>
  <c r="H1860" i="4"/>
  <c r="G1860" i="4"/>
  <c r="F1860" i="4"/>
  <c r="E1860" i="4"/>
  <c r="D1860" i="4"/>
  <c r="C1860" i="4"/>
  <c r="B1860" i="4"/>
  <c r="A1860" i="4"/>
  <c r="AM1859" i="4"/>
  <c r="AL1859" i="4"/>
  <c r="AK1859" i="4"/>
  <c r="AJ1859" i="4"/>
  <c r="AI1859" i="4"/>
  <c r="AH1859" i="4"/>
  <c r="AG1859" i="4"/>
  <c r="AF1859" i="4"/>
  <c r="AE1859" i="4"/>
  <c r="AD1859" i="4"/>
  <c r="AC1859" i="4"/>
  <c r="AB1859" i="4"/>
  <c r="AA1859" i="4"/>
  <c r="Z1859" i="4"/>
  <c r="Y1859" i="4"/>
  <c r="X1859" i="4"/>
  <c r="W1859" i="4"/>
  <c r="V1859" i="4"/>
  <c r="U1859" i="4"/>
  <c r="T1859" i="4"/>
  <c r="S1859" i="4"/>
  <c r="R1859" i="4"/>
  <c r="Q1859" i="4"/>
  <c r="P1859" i="4"/>
  <c r="O1859" i="4"/>
  <c r="N1859" i="4"/>
  <c r="M1859" i="4"/>
  <c r="L1859" i="4"/>
  <c r="K1859" i="4"/>
  <c r="J1859" i="4"/>
  <c r="I1859" i="4"/>
  <c r="H1859" i="4"/>
  <c r="G1859" i="4"/>
  <c r="F1859" i="4"/>
  <c r="E1859" i="4"/>
  <c r="D1859" i="4"/>
  <c r="AO1859" i="4" s="1"/>
  <c r="C1859" i="4"/>
  <c r="B1859" i="4"/>
  <c r="A1859" i="4"/>
  <c r="AN1858" i="4"/>
  <c r="AM1858" i="4"/>
  <c r="AL1858" i="4"/>
  <c r="AK1858" i="4"/>
  <c r="AJ1858" i="4"/>
  <c r="AI1858" i="4"/>
  <c r="AH1858" i="4"/>
  <c r="AG1858" i="4"/>
  <c r="AF1858" i="4"/>
  <c r="AE1858" i="4"/>
  <c r="AD1858" i="4"/>
  <c r="AC1858" i="4"/>
  <c r="AB1858" i="4"/>
  <c r="AA1858" i="4"/>
  <c r="Z1858" i="4"/>
  <c r="Y1858" i="4"/>
  <c r="X1858" i="4"/>
  <c r="W1858" i="4"/>
  <c r="V1858" i="4"/>
  <c r="U1858" i="4"/>
  <c r="T1858" i="4"/>
  <c r="S1858" i="4"/>
  <c r="R1858" i="4"/>
  <c r="Q1858" i="4"/>
  <c r="P1858" i="4"/>
  <c r="O1858" i="4"/>
  <c r="N1858" i="4"/>
  <c r="M1858" i="4"/>
  <c r="L1858" i="4"/>
  <c r="K1858" i="4"/>
  <c r="J1858" i="4"/>
  <c r="I1858" i="4"/>
  <c r="H1858" i="4"/>
  <c r="G1858" i="4"/>
  <c r="F1858" i="4"/>
  <c r="E1858" i="4"/>
  <c r="D1858" i="4"/>
  <c r="C1858" i="4"/>
  <c r="AO1858" i="4" s="1"/>
  <c r="B1858" i="4"/>
  <c r="A1858" i="4"/>
  <c r="AN1857" i="4"/>
  <c r="AK1857" i="4"/>
  <c r="AJ1857" i="4"/>
  <c r="AI1857" i="4"/>
  <c r="AH1857" i="4"/>
  <c r="AG1857" i="4"/>
  <c r="AF1857" i="4"/>
  <c r="AE1857" i="4"/>
  <c r="AD1857" i="4"/>
  <c r="AC1857" i="4"/>
  <c r="AB1857" i="4"/>
  <c r="AA1857" i="4"/>
  <c r="Z1857" i="4"/>
  <c r="Y1857" i="4"/>
  <c r="AM1857" i="4" s="1"/>
  <c r="X1857" i="4"/>
  <c r="W1857" i="4"/>
  <c r="V1857" i="4"/>
  <c r="U1857" i="4"/>
  <c r="T1857" i="4"/>
  <c r="S1857" i="4"/>
  <c r="R1857" i="4"/>
  <c r="Q1857" i="4"/>
  <c r="P1857" i="4"/>
  <c r="O1857" i="4"/>
  <c r="N1857" i="4"/>
  <c r="M1857" i="4"/>
  <c r="L1857" i="4"/>
  <c r="K1857" i="4"/>
  <c r="J1857" i="4"/>
  <c r="I1857" i="4"/>
  <c r="H1857" i="4"/>
  <c r="AO1857" i="4" s="1"/>
  <c r="G1857" i="4"/>
  <c r="F1857" i="4"/>
  <c r="E1857" i="4"/>
  <c r="D1857" i="4"/>
  <c r="C1857" i="4"/>
  <c r="B1857" i="4"/>
  <c r="A1857" i="4"/>
  <c r="AN1856" i="4"/>
  <c r="AM1856" i="4"/>
  <c r="AL1856" i="4"/>
  <c r="AK1856" i="4"/>
  <c r="AJ1856" i="4"/>
  <c r="AI1856" i="4"/>
  <c r="AH1856" i="4"/>
  <c r="AG1856" i="4"/>
  <c r="AF1856" i="4"/>
  <c r="AE1856" i="4"/>
  <c r="AD1856" i="4"/>
  <c r="AC1856" i="4"/>
  <c r="AB1856" i="4"/>
  <c r="AA1856" i="4"/>
  <c r="Z1856" i="4"/>
  <c r="Y1856" i="4"/>
  <c r="X1856" i="4"/>
  <c r="W1856" i="4"/>
  <c r="V1856" i="4"/>
  <c r="U1856" i="4"/>
  <c r="T1856" i="4"/>
  <c r="S1856" i="4"/>
  <c r="R1856" i="4"/>
  <c r="Q1856" i="4"/>
  <c r="P1856" i="4"/>
  <c r="O1856" i="4"/>
  <c r="N1856" i="4"/>
  <c r="M1856" i="4"/>
  <c r="L1856" i="4"/>
  <c r="K1856" i="4"/>
  <c r="J1856" i="4"/>
  <c r="I1856" i="4"/>
  <c r="H1856" i="4"/>
  <c r="G1856" i="4"/>
  <c r="F1856" i="4"/>
  <c r="E1856" i="4"/>
  <c r="D1856" i="4"/>
  <c r="C1856" i="4"/>
  <c r="B1856" i="4"/>
  <c r="A1856" i="4"/>
  <c r="AK1855" i="4"/>
  <c r="AJ1855" i="4"/>
  <c r="AI1855" i="4"/>
  <c r="AH1855" i="4"/>
  <c r="AG1855" i="4"/>
  <c r="AF1855" i="4"/>
  <c r="AE1855" i="4"/>
  <c r="AD1855" i="4"/>
  <c r="AC1855" i="4"/>
  <c r="AB1855" i="4"/>
  <c r="AN1855" i="4" s="1"/>
  <c r="AA1855" i="4"/>
  <c r="Z1855" i="4"/>
  <c r="Y1855" i="4"/>
  <c r="AL1855" i="4" s="1"/>
  <c r="X1855" i="4"/>
  <c r="W1855" i="4"/>
  <c r="V1855" i="4"/>
  <c r="U1855" i="4"/>
  <c r="T1855" i="4"/>
  <c r="S1855" i="4"/>
  <c r="R1855" i="4"/>
  <c r="Q1855" i="4"/>
  <c r="P1855" i="4"/>
  <c r="O1855" i="4"/>
  <c r="N1855" i="4"/>
  <c r="M1855" i="4"/>
  <c r="L1855" i="4"/>
  <c r="K1855" i="4"/>
  <c r="J1855" i="4"/>
  <c r="I1855" i="4"/>
  <c r="H1855" i="4"/>
  <c r="G1855" i="4"/>
  <c r="F1855" i="4"/>
  <c r="E1855" i="4"/>
  <c r="D1855" i="4"/>
  <c r="C1855" i="4"/>
  <c r="B1855" i="4"/>
  <c r="A1855" i="4"/>
  <c r="AK1854" i="4"/>
  <c r="AJ1854" i="4"/>
  <c r="AI1854" i="4"/>
  <c r="AH1854" i="4"/>
  <c r="AG1854" i="4"/>
  <c r="AF1854" i="4"/>
  <c r="AE1854" i="4"/>
  <c r="AD1854" i="4"/>
  <c r="AC1854" i="4"/>
  <c r="AB1854" i="4"/>
  <c r="AA1854" i="4"/>
  <c r="Z1854" i="4"/>
  <c r="Y1854" i="4"/>
  <c r="AM1854" i="4" s="1"/>
  <c r="X1854" i="4"/>
  <c r="W1854" i="4"/>
  <c r="V1854" i="4"/>
  <c r="U1854" i="4"/>
  <c r="T1854" i="4"/>
  <c r="S1854" i="4"/>
  <c r="R1854" i="4"/>
  <c r="Q1854" i="4"/>
  <c r="P1854" i="4"/>
  <c r="O1854" i="4"/>
  <c r="N1854" i="4"/>
  <c r="M1854" i="4"/>
  <c r="L1854" i="4"/>
  <c r="K1854" i="4"/>
  <c r="J1854" i="4"/>
  <c r="I1854" i="4"/>
  <c r="H1854" i="4"/>
  <c r="G1854" i="4"/>
  <c r="F1854" i="4"/>
  <c r="E1854" i="4"/>
  <c r="D1854" i="4"/>
  <c r="C1854" i="4"/>
  <c r="AO1854" i="4" s="1"/>
  <c r="B1854" i="4"/>
  <c r="A1854" i="4"/>
  <c r="AL1853" i="4"/>
  <c r="AK1853" i="4"/>
  <c r="AJ1853" i="4"/>
  <c r="AI1853" i="4"/>
  <c r="AH1853" i="4"/>
  <c r="AG1853" i="4"/>
  <c r="AF1853" i="4"/>
  <c r="AE1853" i="4"/>
  <c r="AD1853" i="4"/>
  <c r="AC1853" i="4"/>
  <c r="AB1853" i="4"/>
  <c r="AN1853" i="4" s="1"/>
  <c r="AA1853" i="4"/>
  <c r="Z1853" i="4"/>
  <c r="Y1853" i="4"/>
  <c r="AM1853" i="4" s="1"/>
  <c r="X1853" i="4"/>
  <c r="W1853" i="4"/>
  <c r="V1853" i="4"/>
  <c r="U1853" i="4"/>
  <c r="T1853" i="4"/>
  <c r="S1853" i="4"/>
  <c r="R1853" i="4"/>
  <c r="Q1853" i="4"/>
  <c r="P1853" i="4"/>
  <c r="O1853" i="4"/>
  <c r="N1853" i="4"/>
  <c r="M1853" i="4"/>
  <c r="L1853" i="4"/>
  <c r="K1853" i="4"/>
  <c r="J1853" i="4"/>
  <c r="I1853" i="4"/>
  <c r="H1853" i="4"/>
  <c r="G1853" i="4"/>
  <c r="F1853" i="4"/>
  <c r="E1853" i="4"/>
  <c r="D1853" i="4"/>
  <c r="C1853" i="4"/>
  <c r="AO1853" i="4" s="1"/>
  <c r="B1853" i="4"/>
  <c r="A1853" i="4"/>
  <c r="AM1852" i="4"/>
  <c r="AL1852" i="4"/>
  <c r="AK1852" i="4"/>
  <c r="AJ1852" i="4"/>
  <c r="AI1852" i="4"/>
  <c r="AH1852" i="4"/>
  <c r="AG1852" i="4"/>
  <c r="AF1852" i="4"/>
  <c r="AE1852" i="4"/>
  <c r="AD1852" i="4"/>
  <c r="AC1852" i="4"/>
  <c r="AB1852" i="4"/>
  <c r="AA1852" i="4"/>
  <c r="Z1852" i="4"/>
  <c r="Y1852" i="4"/>
  <c r="X1852" i="4"/>
  <c r="W1852" i="4"/>
  <c r="V1852" i="4"/>
  <c r="U1852" i="4"/>
  <c r="T1852" i="4"/>
  <c r="S1852" i="4"/>
  <c r="R1852" i="4"/>
  <c r="Q1852" i="4"/>
  <c r="P1852" i="4"/>
  <c r="O1852" i="4"/>
  <c r="N1852" i="4"/>
  <c r="M1852" i="4"/>
  <c r="L1852" i="4"/>
  <c r="K1852" i="4"/>
  <c r="J1852" i="4"/>
  <c r="I1852" i="4"/>
  <c r="H1852" i="4"/>
  <c r="G1852" i="4"/>
  <c r="F1852" i="4"/>
  <c r="E1852" i="4"/>
  <c r="D1852" i="4"/>
  <c r="C1852" i="4"/>
  <c r="B1852" i="4"/>
  <c r="A1852" i="4"/>
  <c r="AN1851" i="4"/>
  <c r="AM1851" i="4"/>
  <c r="AL1851" i="4"/>
  <c r="AK1851" i="4"/>
  <c r="AJ1851" i="4"/>
  <c r="AI1851" i="4"/>
  <c r="AH1851" i="4"/>
  <c r="AG1851" i="4"/>
  <c r="AF1851" i="4"/>
  <c r="AE1851" i="4"/>
  <c r="AD1851" i="4"/>
  <c r="AC1851" i="4"/>
  <c r="AB1851" i="4"/>
  <c r="AA1851" i="4"/>
  <c r="Z1851" i="4"/>
  <c r="Y1851" i="4"/>
  <c r="X1851" i="4"/>
  <c r="W1851" i="4"/>
  <c r="V1851" i="4"/>
  <c r="U1851" i="4"/>
  <c r="T1851" i="4"/>
  <c r="S1851" i="4"/>
  <c r="R1851" i="4"/>
  <c r="Q1851" i="4"/>
  <c r="P1851" i="4"/>
  <c r="O1851" i="4"/>
  <c r="N1851" i="4"/>
  <c r="M1851" i="4"/>
  <c r="L1851" i="4"/>
  <c r="K1851" i="4"/>
  <c r="J1851" i="4"/>
  <c r="I1851" i="4"/>
  <c r="H1851" i="4"/>
  <c r="G1851" i="4"/>
  <c r="F1851" i="4"/>
  <c r="E1851" i="4"/>
  <c r="D1851" i="4"/>
  <c r="C1851" i="4"/>
  <c r="B1851" i="4"/>
  <c r="A1851" i="4"/>
  <c r="AN1850" i="4"/>
  <c r="AM1850" i="4"/>
  <c r="AK1850" i="4"/>
  <c r="AJ1850" i="4"/>
  <c r="AI1850" i="4"/>
  <c r="AH1850" i="4"/>
  <c r="AG1850" i="4"/>
  <c r="AF1850" i="4"/>
  <c r="AE1850" i="4"/>
  <c r="AD1850" i="4"/>
  <c r="AC1850" i="4"/>
  <c r="AB1850" i="4"/>
  <c r="AA1850" i="4"/>
  <c r="Z1850" i="4"/>
  <c r="Y1850" i="4"/>
  <c r="AL1850" i="4" s="1"/>
  <c r="X1850" i="4"/>
  <c r="W1850" i="4"/>
  <c r="V1850" i="4"/>
  <c r="U1850" i="4"/>
  <c r="T1850" i="4"/>
  <c r="S1850" i="4"/>
  <c r="R1850" i="4"/>
  <c r="Q1850" i="4"/>
  <c r="P1850" i="4"/>
  <c r="O1850" i="4"/>
  <c r="N1850" i="4"/>
  <c r="M1850" i="4"/>
  <c r="L1850" i="4"/>
  <c r="K1850" i="4"/>
  <c r="J1850" i="4"/>
  <c r="I1850" i="4"/>
  <c r="H1850" i="4"/>
  <c r="G1850" i="4"/>
  <c r="F1850" i="4"/>
  <c r="E1850" i="4"/>
  <c r="D1850" i="4"/>
  <c r="C1850" i="4"/>
  <c r="B1850" i="4"/>
  <c r="A1850" i="4"/>
  <c r="AO1849" i="4"/>
  <c r="AL1849" i="4"/>
  <c r="AK1849" i="4"/>
  <c r="AJ1849" i="4"/>
  <c r="AI1849" i="4"/>
  <c r="AH1849" i="4"/>
  <c r="AG1849" i="4"/>
  <c r="AF1849" i="4"/>
  <c r="AE1849" i="4"/>
  <c r="AD1849" i="4"/>
  <c r="AC1849" i="4"/>
  <c r="AB1849" i="4"/>
  <c r="AA1849" i="4"/>
  <c r="Z1849" i="4"/>
  <c r="Y1849" i="4"/>
  <c r="AM1849" i="4" s="1"/>
  <c r="X1849" i="4"/>
  <c r="W1849" i="4"/>
  <c r="V1849" i="4"/>
  <c r="U1849" i="4"/>
  <c r="T1849" i="4"/>
  <c r="S1849" i="4"/>
  <c r="R1849" i="4"/>
  <c r="Q1849" i="4"/>
  <c r="P1849" i="4"/>
  <c r="O1849" i="4"/>
  <c r="N1849" i="4"/>
  <c r="M1849" i="4"/>
  <c r="L1849" i="4"/>
  <c r="K1849" i="4"/>
  <c r="J1849" i="4"/>
  <c r="I1849" i="4"/>
  <c r="H1849" i="4"/>
  <c r="G1849" i="4"/>
  <c r="F1849" i="4"/>
  <c r="E1849" i="4"/>
  <c r="D1849" i="4"/>
  <c r="C1849" i="4"/>
  <c r="B1849" i="4"/>
  <c r="A1849" i="4"/>
  <c r="AM1848" i="4"/>
  <c r="AL1848" i="4"/>
  <c r="AK1848" i="4"/>
  <c r="AJ1848" i="4"/>
  <c r="AI1848" i="4"/>
  <c r="AH1848" i="4"/>
  <c r="AG1848" i="4"/>
  <c r="AF1848" i="4"/>
  <c r="AE1848" i="4"/>
  <c r="AD1848" i="4"/>
  <c r="AC1848" i="4"/>
  <c r="AB1848" i="4"/>
  <c r="AA1848" i="4"/>
  <c r="Z1848" i="4"/>
  <c r="Y1848" i="4"/>
  <c r="X1848" i="4"/>
  <c r="W1848" i="4"/>
  <c r="V1848" i="4"/>
  <c r="U1848" i="4"/>
  <c r="T1848" i="4"/>
  <c r="S1848" i="4"/>
  <c r="R1848" i="4"/>
  <c r="Q1848" i="4"/>
  <c r="P1848" i="4"/>
  <c r="O1848" i="4"/>
  <c r="N1848" i="4"/>
  <c r="M1848" i="4"/>
  <c r="L1848" i="4"/>
  <c r="K1848" i="4"/>
  <c r="J1848" i="4"/>
  <c r="I1848" i="4"/>
  <c r="H1848" i="4"/>
  <c r="G1848" i="4"/>
  <c r="F1848" i="4"/>
  <c r="E1848" i="4"/>
  <c r="D1848" i="4"/>
  <c r="C1848" i="4"/>
  <c r="B1848" i="4"/>
  <c r="A1848" i="4"/>
  <c r="AN1847" i="4"/>
  <c r="AK1847" i="4"/>
  <c r="AJ1847" i="4"/>
  <c r="AI1847" i="4"/>
  <c r="AH1847" i="4"/>
  <c r="AG1847" i="4"/>
  <c r="AF1847" i="4"/>
  <c r="AE1847" i="4"/>
  <c r="AD1847" i="4"/>
  <c r="AC1847" i="4"/>
  <c r="AB1847" i="4"/>
  <c r="AA1847" i="4"/>
  <c r="Z1847" i="4"/>
  <c r="Y1847" i="4"/>
  <c r="AM1847" i="4" s="1"/>
  <c r="X1847" i="4"/>
  <c r="W1847" i="4"/>
  <c r="V1847" i="4"/>
  <c r="U1847" i="4"/>
  <c r="T1847" i="4"/>
  <c r="S1847" i="4"/>
  <c r="R1847" i="4"/>
  <c r="Q1847" i="4"/>
  <c r="P1847" i="4"/>
  <c r="O1847" i="4"/>
  <c r="N1847" i="4"/>
  <c r="M1847" i="4"/>
  <c r="L1847" i="4"/>
  <c r="K1847" i="4"/>
  <c r="J1847" i="4"/>
  <c r="I1847" i="4"/>
  <c r="H1847" i="4"/>
  <c r="AO1847" i="4" s="1"/>
  <c r="G1847" i="4"/>
  <c r="F1847" i="4"/>
  <c r="E1847" i="4"/>
  <c r="D1847" i="4"/>
  <c r="C1847" i="4"/>
  <c r="B1847" i="4"/>
  <c r="A1847" i="4"/>
  <c r="AN1846" i="4"/>
  <c r="AK1846" i="4"/>
  <c r="AJ1846" i="4"/>
  <c r="AI1846" i="4"/>
  <c r="AH1846" i="4"/>
  <c r="AG1846" i="4"/>
  <c r="AF1846" i="4"/>
  <c r="AE1846" i="4"/>
  <c r="AD1846" i="4"/>
  <c r="AC1846" i="4"/>
  <c r="AB1846" i="4"/>
  <c r="AA1846" i="4"/>
  <c r="Z1846" i="4"/>
  <c r="Y1846" i="4"/>
  <c r="AM1846" i="4" s="1"/>
  <c r="X1846" i="4"/>
  <c r="W1846" i="4"/>
  <c r="V1846" i="4"/>
  <c r="U1846" i="4"/>
  <c r="T1846" i="4"/>
  <c r="S1846" i="4"/>
  <c r="R1846" i="4"/>
  <c r="Q1846" i="4"/>
  <c r="P1846" i="4"/>
  <c r="O1846" i="4"/>
  <c r="N1846" i="4"/>
  <c r="M1846" i="4"/>
  <c r="L1846" i="4"/>
  <c r="K1846" i="4"/>
  <c r="J1846" i="4"/>
  <c r="I1846" i="4"/>
  <c r="H1846" i="4"/>
  <c r="G1846" i="4"/>
  <c r="F1846" i="4"/>
  <c r="E1846" i="4"/>
  <c r="D1846" i="4"/>
  <c r="C1846" i="4"/>
  <c r="B1846" i="4"/>
  <c r="A1846" i="4"/>
  <c r="AK1845" i="4"/>
  <c r="AJ1845" i="4"/>
  <c r="AI1845" i="4"/>
  <c r="AH1845" i="4"/>
  <c r="AG1845" i="4"/>
  <c r="AF1845" i="4"/>
  <c r="AE1845" i="4"/>
  <c r="AD1845" i="4"/>
  <c r="AC1845" i="4"/>
  <c r="AB1845" i="4"/>
  <c r="AN1845" i="4" s="1"/>
  <c r="AA1845" i="4"/>
  <c r="Z1845" i="4"/>
  <c r="Y1845" i="4"/>
  <c r="AL1845" i="4" s="1"/>
  <c r="X1845" i="4"/>
  <c r="W1845" i="4"/>
  <c r="V1845" i="4"/>
  <c r="U1845" i="4"/>
  <c r="T1845" i="4"/>
  <c r="S1845" i="4"/>
  <c r="R1845" i="4"/>
  <c r="Q1845" i="4"/>
  <c r="P1845" i="4"/>
  <c r="O1845" i="4"/>
  <c r="N1845" i="4"/>
  <c r="M1845" i="4"/>
  <c r="L1845" i="4"/>
  <c r="K1845" i="4"/>
  <c r="J1845" i="4"/>
  <c r="I1845" i="4"/>
  <c r="H1845" i="4"/>
  <c r="G1845" i="4"/>
  <c r="F1845" i="4"/>
  <c r="E1845" i="4"/>
  <c r="D1845" i="4"/>
  <c r="C1845" i="4"/>
  <c r="AO1845" i="4" s="1"/>
  <c r="B1845" i="4"/>
  <c r="A1845" i="4"/>
  <c r="AL1844" i="4"/>
  <c r="AK1844" i="4"/>
  <c r="AJ1844" i="4"/>
  <c r="AI1844" i="4"/>
  <c r="AH1844" i="4"/>
  <c r="AG1844" i="4"/>
  <c r="AF1844" i="4"/>
  <c r="AE1844" i="4"/>
  <c r="AD1844" i="4"/>
  <c r="AC1844" i="4"/>
  <c r="AB1844" i="4"/>
  <c r="AA1844" i="4"/>
  <c r="Z1844" i="4"/>
  <c r="Y1844" i="4"/>
  <c r="AM1844" i="4" s="1"/>
  <c r="X1844" i="4"/>
  <c r="W1844" i="4"/>
  <c r="V1844" i="4"/>
  <c r="U1844" i="4"/>
  <c r="T1844" i="4"/>
  <c r="S1844" i="4"/>
  <c r="R1844" i="4"/>
  <c r="Q1844" i="4"/>
  <c r="P1844" i="4"/>
  <c r="O1844" i="4"/>
  <c r="N1844" i="4"/>
  <c r="M1844" i="4"/>
  <c r="L1844" i="4"/>
  <c r="K1844" i="4"/>
  <c r="J1844" i="4"/>
  <c r="I1844" i="4"/>
  <c r="H1844" i="4"/>
  <c r="G1844" i="4"/>
  <c r="F1844" i="4"/>
  <c r="E1844" i="4"/>
  <c r="D1844" i="4"/>
  <c r="C1844" i="4"/>
  <c r="B1844" i="4"/>
  <c r="A1844" i="4"/>
  <c r="AL1843" i="4"/>
  <c r="AK1843" i="4"/>
  <c r="AJ1843" i="4"/>
  <c r="AI1843" i="4"/>
  <c r="AH1843" i="4"/>
  <c r="AG1843" i="4"/>
  <c r="AF1843" i="4"/>
  <c r="AE1843" i="4"/>
  <c r="AD1843" i="4"/>
  <c r="AC1843" i="4"/>
  <c r="AB1843" i="4"/>
  <c r="AN1843" i="4" s="1"/>
  <c r="AA1843" i="4"/>
  <c r="Z1843" i="4"/>
  <c r="Y1843" i="4"/>
  <c r="AM1843" i="4" s="1"/>
  <c r="X1843" i="4"/>
  <c r="W1843" i="4"/>
  <c r="V1843" i="4"/>
  <c r="U1843" i="4"/>
  <c r="T1843" i="4"/>
  <c r="S1843" i="4"/>
  <c r="R1843" i="4"/>
  <c r="Q1843" i="4"/>
  <c r="P1843" i="4"/>
  <c r="O1843" i="4"/>
  <c r="N1843" i="4"/>
  <c r="M1843" i="4"/>
  <c r="L1843" i="4"/>
  <c r="K1843" i="4"/>
  <c r="J1843" i="4"/>
  <c r="I1843" i="4"/>
  <c r="H1843" i="4"/>
  <c r="G1843" i="4"/>
  <c r="F1843" i="4"/>
  <c r="E1843" i="4"/>
  <c r="D1843" i="4"/>
  <c r="C1843" i="4"/>
  <c r="B1843" i="4"/>
  <c r="A1843" i="4"/>
  <c r="AN1842" i="4"/>
  <c r="AM1842" i="4"/>
  <c r="AL1842" i="4"/>
  <c r="AK1842" i="4"/>
  <c r="AJ1842" i="4"/>
  <c r="AI1842" i="4"/>
  <c r="AH1842" i="4"/>
  <c r="AG1842" i="4"/>
  <c r="AF1842" i="4"/>
  <c r="AE1842" i="4"/>
  <c r="AD1842" i="4"/>
  <c r="AC1842" i="4"/>
  <c r="AB1842" i="4"/>
  <c r="AA1842" i="4"/>
  <c r="Z1842" i="4"/>
  <c r="Y1842" i="4"/>
  <c r="X1842" i="4"/>
  <c r="W1842" i="4"/>
  <c r="V1842" i="4"/>
  <c r="U1842" i="4"/>
  <c r="T1842" i="4"/>
  <c r="S1842" i="4"/>
  <c r="R1842" i="4"/>
  <c r="Q1842" i="4"/>
  <c r="P1842" i="4"/>
  <c r="O1842" i="4"/>
  <c r="N1842" i="4"/>
  <c r="M1842" i="4"/>
  <c r="L1842" i="4"/>
  <c r="K1842" i="4"/>
  <c r="J1842" i="4"/>
  <c r="I1842" i="4"/>
  <c r="H1842" i="4"/>
  <c r="G1842" i="4"/>
  <c r="F1842" i="4"/>
  <c r="E1842" i="4"/>
  <c r="D1842" i="4"/>
  <c r="C1842" i="4"/>
  <c r="B1842" i="4"/>
  <c r="A1842" i="4"/>
  <c r="AN1841" i="4"/>
  <c r="AK1841" i="4"/>
  <c r="AJ1841" i="4"/>
  <c r="AI1841" i="4"/>
  <c r="AH1841" i="4"/>
  <c r="AG1841" i="4"/>
  <c r="AF1841" i="4"/>
  <c r="AE1841" i="4"/>
  <c r="AD1841" i="4"/>
  <c r="AC1841" i="4"/>
  <c r="AB1841" i="4"/>
  <c r="AA1841" i="4"/>
  <c r="Z1841" i="4"/>
  <c r="Y1841" i="4"/>
  <c r="AL1841" i="4" s="1"/>
  <c r="X1841" i="4"/>
  <c r="W1841" i="4"/>
  <c r="V1841" i="4"/>
  <c r="U1841" i="4"/>
  <c r="T1841" i="4"/>
  <c r="S1841" i="4"/>
  <c r="R1841" i="4"/>
  <c r="Q1841" i="4"/>
  <c r="P1841" i="4"/>
  <c r="O1841" i="4"/>
  <c r="N1841" i="4"/>
  <c r="M1841" i="4"/>
  <c r="L1841" i="4"/>
  <c r="K1841" i="4"/>
  <c r="J1841" i="4"/>
  <c r="I1841" i="4"/>
  <c r="H1841" i="4"/>
  <c r="AO1841" i="4" s="1"/>
  <c r="G1841" i="4"/>
  <c r="F1841" i="4"/>
  <c r="E1841" i="4"/>
  <c r="D1841" i="4"/>
  <c r="C1841" i="4"/>
  <c r="B1841" i="4"/>
  <c r="A1841" i="4"/>
  <c r="AN1840" i="4"/>
  <c r="AK1840" i="4"/>
  <c r="AJ1840" i="4"/>
  <c r="AI1840" i="4"/>
  <c r="AH1840" i="4"/>
  <c r="AG1840" i="4"/>
  <c r="AF1840" i="4"/>
  <c r="AE1840" i="4"/>
  <c r="AD1840" i="4"/>
  <c r="AC1840" i="4"/>
  <c r="AB1840" i="4"/>
  <c r="AA1840" i="4"/>
  <c r="Z1840" i="4"/>
  <c r="Y1840" i="4"/>
  <c r="AM1840" i="4" s="1"/>
  <c r="X1840" i="4"/>
  <c r="W1840" i="4"/>
  <c r="V1840" i="4"/>
  <c r="U1840" i="4"/>
  <c r="T1840" i="4"/>
  <c r="S1840" i="4"/>
  <c r="R1840" i="4"/>
  <c r="Q1840" i="4"/>
  <c r="P1840" i="4"/>
  <c r="O1840" i="4"/>
  <c r="N1840" i="4"/>
  <c r="M1840" i="4"/>
  <c r="L1840" i="4"/>
  <c r="K1840" i="4"/>
  <c r="J1840" i="4"/>
  <c r="I1840" i="4"/>
  <c r="H1840" i="4"/>
  <c r="G1840" i="4"/>
  <c r="F1840" i="4"/>
  <c r="E1840" i="4"/>
  <c r="D1840" i="4"/>
  <c r="C1840" i="4"/>
  <c r="AO1840" i="4" s="1"/>
  <c r="B1840" i="4"/>
  <c r="A1840" i="4"/>
  <c r="AL1839" i="4"/>
  <c r="AK1839" i="4"/>
  <c r="AJ1839" i="4"/>
  <c r="AI1839" i="4"/>
  <c r="AH1839" i="4"/>
  <c r="AG1839" i="4"/>
  <c r="AF1839" i="4"/>
  <c r="AE1839" i="4"/>
  <c r="AD1839" i="4"/>
  <c r="AC1839" i="4"/>
  <c r="AB1839" i="4"/>
  <c r="AA1839" i="4"/>
  <c r="Z1839" i="4"/>
  <c r="Y1839" i="4"/>
  <c r="AM1839" i="4" s="1"/>
  <c r="X1839" i="4"/>
  <c r="W1839" i="4"/>
  <c r="V1839" i="4"/>
  <c r="U1839" i="4"/>
  <c r="T1839" i="4"/>
  <c r="S1839" i="4"/>
  <c r="R1839" i="4"/>
  <c r="Q1839" i="4"/>
  <c r="P1839" i="4"/>
  <c r="O1839" i="4"/>
  <c r="N1839" i="4"/>
  <c r="M1839" i="4"/>
  <c r="L1839" i="4"/>
  <c r="K1839" i="4"/>
  <c r="J1839" i="4"/>
  <c r="I1839" i="4"/>
  <c r="H1839" i="4"/>
  <c r="G1839" i="4"/>
  <c r="F1839" i="4"/>
  <c r="E1839" i="4"/>
  <c r="D1839" i="4"/>
  <c r="C1839" i="4"/>
  <c r="AO1839" i="4" s="1"/>
  <c r="B1839" i="4"/>
  <c r="A1839" i="4"/>
  <c r="AM1838" i="4"/>
  <c r="AL1838" i="4"/>
  <c r="AK1838" i="4"/>
  <c r="AJ1838" i="4"/>
  <c r="AI1838" i="4"/>
  <c r="AH1838" i="4"/>
  <c r="AG1838" i="4"/>
  <c r="AF1838" i="4"/>
  <c r="AE1838" i="4"/>
  <c r="AD1838" i="4"/>
  <c r="AC1838" i="4"/>
  <c r="AB1838" i="4"/>
  <c r="AN1838" i="4" s="1"/>
  <c r="AA1838" i="4"/>
  <c r="Z1838" i="4"/>
  <c r="Y1838" i="4"/>
  <c r="X1838" i="4"/>
  <c r="W1838" i="4"/>
  <c r="V1838" i="4"/>
  <c r="U1838" i="4"/>
  <c r="T1838" i="4"/>
  <c r="S1838" i="4"/>
  <c r="R1838" i="4"/>
  <c r="Q1838" i="4"/>
  <c r="P1838" i="4"/>
  <c r="O1838" i="4"/>
  <c r="N1838" i="4"/>
  <c r="M1838" i="4"/>
  <c r="L1838" i="4"/>
  <c r="K1838" i="4"/>
  <c r="J1838" i="4"/>
  <c r="I1838" i="4"/>
  <c r="H1838" i="4"/>
  <c r="G1838" i="4"/>
  <c r="F1838" i="4"/>
  <c r="E1838" i="4"/>
  <c r="D1838" i="4"/>
  <c r="C1838" i="4"/>
  <c r="B1838" i="4"/>
  <c r="A1838" i="4"/>
  <c r="AN1837" i="4"/>
  <c r="AK1837" i="4"/>
  <c r="AJ1837" i="4"/>
  <c r="AI1837" i="4"/>
  <c r="AH1837" i="4"/>
  <c r="AG1837" i="4"/>
  <c r="AF1837" i="4"/>
  <c r="AE1837" i="4"/>
  <c r="AD1837" i="4"/>
  <c r="AC1837" i="4"/>
  <c r="AB1837" i="4"/>
  <c r="AA1837" i="4"/>
  <c r="Z1837" i="4"/>
  <c r="Y1837" i="4"/>
  <c r="AM1837" i="4" s="1"/>
  <c r="X1837" i="4"/>
  <c r="W1837" i="4"/>
  <c r="V1837" i="4"/>
  <c r="U1837" i="4"/>
  <c r="T1837" i="4"/>
  <c r="S1837" i="4"/>
  <c r="R1837" i="4"/>
  <c r="Q1837" i="4"/>
  <c r="P1837" i="4"/>
  <c r="O1837" i="4"/>
  <c r="N1837" i="4"/>
  <c r="M1837" i="4"/>
  <c r="L1837" i="4"/>
  <c r="K1837" i="4"/>
  <c r="J1837" i="4"/>
  <c r="I1837" i="4"/>
  <c r="H1837" i="4"/>
  <c r="AO1837" i="4" s="1"/>
  <c r="G1837" i="4"/>
  <c r="F1837" i="4"/>
  <c r="E1837" i="4"/>
  <c r="D1837" i="4"/>
  <c r="C1837" i="4"/>
  <c r="B1837" i="4"/>
  <c r="A1837" i="4"/>
  <c r="AN1836" i="4"/>
  <c r="AK1836" i="4"/>
  <c r="AJ1836" i="4"/>
  <c r="AI1836" i="4"/>
  <c r="AH1836" i="4"/>
  <c r="AG1836" i="4"/>
  <c r="AF1836" i="4"/>
  <c r="AE1836" i="4"/>
  <c r="AD1836" i="4"/>
  <c r="AC1836" i="4"/>
  <c r="AB1836" i="4"/>
  <c r="AA1836" i="4"/>
  <c r="Z1836" i="4"/>
  <c r="Y1836" i="4"/>
  <c r="AM1836" i="4" s="1"/>
  <c r="X1836" i="4"/>
  <c r="W1836" i="4"/>
  <c r="V1836" i="4"/>
  <c r="U1836" i="4"/>
  <c r="T1836" i="4"/>
  <c r="S1836" i="4"/>
  <c r="R1836" i="4"/>
  <c r="Q1836" i="4"/>
  <c r="P1836" i="4"/>
  <c r="O1836" i="4"/>
  <c r="N1836" i="4"/>
  <c r="M1836" i="4"/>
  <c r="L1836" i="4"/>
  <c r="K1836" i="4"/>
  <c r="J1836" i="4"/>
  <c r="I1836" i="4"/>
  <c r="H1836" i="4"/>
  <c r="G1836" i="4"/>
  <c r="F1836" i="4"/>
  <c r="E1836" i="4"/>
  <c r="D1836" i="4"/>
  <c r="C1836" i="4"/>
  <c r="AO1836" i="4" s="1"/>
  <c r="B1836" i="4"/>
  <c r="A1836" i="4"/>
  <c r="AL1835" i="4"/>
  <c r="AK1835" i="4"/>
  <c r="AJ1835" i="4"/>
  <c r="AI1835" i="4"/>
  <c r="AH1835" i="4"/>
  <c r="AG1835" i="4"/>
  <c r="AF1835" i="4"/>
  <c r="AE1835" i="4"/>
  <c r="AD1835" i="4"/>
  <c r="AC1835" i="4"/>
  <c r="AB1835" i="4"/>
  <c r="AA1835" i="4"/>
  <c r="Z1835" i="4"/>
  <c r="Y1835" i="4"/>
  <c r="AM1835" i="4" s="1"/>
  <c r="X1835" i="4"/>
  <c r="W1835" i="4"/>
  <c r="V1835" i="4"/>
  <c r="U1835" i="4"/>
  <c r="T1835" i="4"/>
  <c r="S1835" i="4"/>
  <c r="R1835" i="4"/>
  <c r="Q1835" i="4"/>
  <c r="P1835" i="4"/>
  <c r="O1835" i="4"/>
  <c r="N1835" i="4"/>
  <c r="M1835" i="4"/>
  <c r="L1835" i="4"/>
  <c r="K1835" i="4"/>
  <c r="J1835" i="4"/>
  <c r="I1835" i="4"/>
  <c r="H1835" i="4"/>
  <c r="G1835" i="4"/>
  <c r="F1835" i="4"/>
  <c r="E1835" i="4"/>
  <c r="D1835" i="4"/>
  <c r="C1835" i="4"/>
  <c r="AO1835" i="4" s="1"/>
  <c r="B1835" i="4"/>
  <c r="A1835" i="4"/>
  <c r="AM1834" i="4"/>
  <c r="AL1834" i="4"/>
  <c r="AK1834" i="4"/>
  <c r="AJ1834" i="4"/>
  <c r="AI1834" i="4"/>
  <c r="AH1834" i="4"/>
  <c r="AG1834" i="4"/>
  <c r="AF1834" i="4"/>
  <c r="AE1834" i="4"/>
  <c r="AD1834" i="4"/>
  <c r="AC1834" i="4"/>
  <c r="AB1834" i="4"/>
  <c r="AN1834" i="4" s="1"/>
  <c r="AA1834" i="4"/>
  <c r="Z1834" i="4"/>
  <c r="Y1834" i="4"/>
  <c r="X1834" i="4"/>
  <c r="W1834" i="4"/>
  <c r="V1834" i="4"/>
  <c r="U1834" i="4"/>
  <c r="T1834" i="4"/>
  <c r="S1834" i="4"/>
  <c r="R1834" i="4"/>
  <c r="Q1834" i="4"/>
  <c r="P1834" i="4"/>
  <c r="O1834" i="4"/>
  <c r="N1834" i="4"/>
  <c r="M1834" i="4"/>
  <c r="L1834" i="4"/>
  <c r="K1834" i="4"/>
  <c r="J1834" i="4"/>
  <c r="I1834" i="4"/>
  <c r="H1834" i="4"/>
  <c r="G1834" i="4"/>
  <c r="F1834" i="4"/>
  <c r="E1834" i="4"/>
  <c r="D1834" i="4"/>
  <c r="C1834" i="4"/>
  <c r="AO1834" i="4" s="1"/>
  <c r="B1834" i="4"/>
  <c r="A1834" i="4"/>
  <c r="AN1833" i="4"/>
  <c r="AK1833" i="4"/>
  <c r="AJ1833" i="4"/>
  <c r="AI1833" i="4"/>
  <c r="AH1833" i="4"/>
  <c r="AG1833" i="4"/>
  <c r="AF1833" i="4"/>
  <c r="AE1833" i="4"/>
  <c r="AD1833" i="4"/>
  <c r="AC1833" i="4"/>
  <c r="AB1833" i="4"/>
  <c r="AA1833" i="4"/>
  <c r="Z1833" i="4"/>
  <c r="Y1833" i="4"/>
  <c r="AM1833" i="4" s="1"/>
  <c r="X1833" i="4"/>
  <c r="W1833" i="4"/>
  <c r="V1833" i="4"/>
  <c r="U1833" i="4"/>
  <c r="T1833" i="4"/>
  <c r="S1833" i="4"/>
  <c r="R1833" i="4"/>
  <c r="Q1833" i="4"/>
  <c r="P1833" i="4"/>
  <c r="O1833" i="4"/>
  <c r="N1833" i="4"/>
  <c r="M1833" i="4"/>
  <c r="L1833" i="4"/>
  <c r="K1833" i="4"/>
  <c r="J1833" i="4"/>
  <c r="I1833" i="4"/>
  <c r="H1833" i="4"/>
  <c r="AO1833" i="4" s="1"/>
  <c r="G1833" i="4"/>
  <c r="F1833" i="4"/>
  <c r="E1833" i="4"/>
  <c r="D1833" i="4"/>
  <c r="C1833" i="4"/>
  <c r="B1833" i="4"/>
  <c r="A1833" i="4"/>
  <c r="AN1832" i="4"/>
  <c r="AK1832" i="4"/>
  <c r="AJ1832" i="4"/>
  <c r="AI1832" i="4"/>
  <c r="AH1832" i="4"/>
  <c r="AG1832" i="4"/>
  <c r="AF1832" i="4"/>
  <c r="AE1832" i="4"/>
  <c r="AD1832" i="4"/>
  <c r="AC1832" i="4"/>
  <c r="AB1832" i="4"/>
  <c r="AA1832" i="4"/>
  <c r="Z1832" i="4"/>
  <c r="Y1832" i="4"/>
  <c r="AM1832" i="4" s="1"/>
  <c r="X1832" i="4"/>
  <c r="W1832" i="4"/>
  <c r="V1832" i="4"/>
  <c r="U1832" i="4"/>
  <c r="T1832" i="4"/>
  <c r="S1832" i="4"/>
  <c r="R1832" i="4"/>
  <c r="Q1832" i="4"/>
  <c r="P1832" i="4"/>
  <c r="O1832" i="4"/>
  <c r="N1832" i="4"/>
  <c r="M1832" i="4"/>
  <c r="L1832" i="4"/>
  <c r="K1832" i="4"/>
  <c r="J1832" i="4"/>
  <c r="I1832" i="4"/>
  <c r="H1832" i="4"/>
  <c r="G1832" i="4"/>
  <c r="F1832" i="4"/>
  <c r="E1832" i="4"/>
  <c r="D1832" i="4"/>
  <c r="C1832" i="4"/>
  <c r="AO1832" i="4" s="1"/>
  <c r="B1832" i="4"/>
  <c r="A1832" i="4"/>
  <c r="AL1831" i="4"/>
  <c r="AK1831" i="4"/>
  <c r="AJ1831" i="4"/>
  <c r="AI1831" i="4"/>
  <c r="AH1831" i="4"/>
  <c r="AG1831" i="4"/>
  <c r="AF1831" i="4"/>
  <c r="AE1831" i="4"/>
  <c r="AD1831" i="4"/>
  <c r="AC1831" i="4"/>
  <c r="AB1831" i="4"/>
  <c r="AA1831" i="4"/>
  <c r="Z1831" i="4"/>
  <c r="Y1831" i="4"/>
  <c r="AM1831" i="4" s="1"/>
  <c r="X1831" i="4"/>
  <c r="W1831" i="4"/>
  <c r="V1831" i="4"/>
  <c r="U1831" i="4"/>
  <c r="T1831" i="4"/>
  <c r="S1831" i="4"/>
  <c r="R1831" i="4"/>
  <c r="Q1831" i="4"/>
  <c r="P1831" i="4"/>
  <c r="O1831" i="4"/>
  <c r="N1831" i="4"/>
  <c r="M1831" i="4"/>
  <c r="L1831" i="4"/>
  <c r="K1831" i="4"/>
  <c r="J1831" i="4"/>
  <c r="I1831" i="4"/>
  <c r="H1831" i="4"/>
  <c r="G1831" i="4"/>
  <c r="F1831" i="4"/>
  <c r="E1831" i="4"/>
  <c r="D1831" i="4"/>
  <c r="C1831" i="4"/>
  <c r="AO1831" i="4" s="1"/>
  <c r="B1831" i="4"/>
  <c r="A1831" i="4"/>
  <c r="AM1830" i="4"/>
  <c r="AL1830" i="4"/>
  <c r="AK1830" i="4"/>
  <c r="AJ1830" i="4"/>
  <c r="AI1830" i="4"/>
  <c r="AH1830" i="4"/>
  <c r="AG1830" i="4"/>
  <c r="AF1830" i="4"/>
  <c r="AE1830" i="4"/>
  <c r="AD1830" i="4"/>
  <c r="AC1830" i="4"/>
  <c r="AB1830" i="4"/>
  <c r="AN1830" i="4" s="1"/>
  <c r="AA1830" i="4"/>
  <c r="Z1830" i="4"/>
  <c r="Y1830" i="4"/>
  <c r="X1830" i="4"/>
  <c r="W1830" i="4"/>
  <c r="V1830" i="4"/>
  <c r="U1830" i="4"/>
  <c r="T1830" i="4"/>
  <c r="S1830" i="4"/>
  <c r="R1830" i="4"/>
  <c r="Q1830" i="4"/>
  <c r="P1830" i="4"/>
  <c r="O1830" i="4"/>
  <c r="N1830" i="4"/>
  <c r="M1830" i="4"/>
  <c r="L1830" i="4"/>
  <c r="K1830" i="4"/>
  <c r="J1830" i="4"/>
  <c r="I1830" i="4"/>
  <c r="H1830" i="4"/>
  <c r="G1830" i="4"/>
  <c r="F1830" i="4"/>
  <c r="E1830" i="4"/>
  <c r="D1830" i="4"/>
  <c r="C1830" i="4"/>
  <c r="B1830" i="4"/>
  <c r="A1830" i="4"/>
  <c r="AN1829" i="4"/>
  <c r="AK1829" i="4"/>
  <c r="AJ1829" i="4"/>
  <c r="AI1829" i="4"/>
  <c r="AH1829" i="4"/>
  <c r="AG1829" i="4"/>
  <c r="AF1829" i="4"/>
  <c r="AE1829" i="4"/>
  <c r="AD1829" i="4"/>
  <c r="AC1829" i="4"/>
  <c r="AB1829" i="4"/>
  <c r="AA1829" i="4"/>
  <c r="Z1829" i="4"/>
  <c r="Y1829" i="4"/>
  <c r="AM1829" i="4" s="1"/>
  <c r="X1829" i="4"/>
  <c r="W1829" i="4"/>
  <c r="V1829" i="4"/>
  <c r="U1829" i="4"/>
  <c r="T1829" i="4"/>
  <c r="S1829" i="4"/>
  <c r="R1829" i="4"/>
  <c r="Q1829" i="4"/>
  <c r="P1829" i="4"/>
  <c r="O1829" i="4"/>
  <c r="N1829" i="4"/>
  <c r="M1829" i="4"/>
  <c r="L1829" i="4"/>
  <c r="K1829" i="4"/>
  <c r="J1829" i="4"/>
  <c r="I1829" i="4"/>
  <c r="H1829" i="4"/>
  <c r="AO1829" i="4" s="1"/>
  <c r="G1829" i="4"/>
  <c r="F1829" i="4"/>
  <c r="E1829" i="4"/>
  <c r="D1829" i="4"/>
  <c r="C1829" i="4"/>
  <c r="B1829" i="4"/>
  <c r="A1829" i="4"/>
  <c r="AN1828" i="4"/>
  <c r="AK1828" i="4"/>
  <c r="AJ1828" i="4"/>
  <c r="AI1828" i="4"/>
  <c r="AH1828" i="4"/>
  <c r="AG1828" i="4"/>
  <c r="AF1828" i="4"/>
  <c r="AE1828" i="4"/>
  <c r="AD1828" i="4"/>
  <c r="AC1828" i="4"/>
  <c r="AB1828" i="4"/>
  <c r="AA1828" i="4"/>
  <c r="Z1828" i="4"/>
  <c r="Y1828" i="4"/>
  <c r="AM1828" i="4" s="1"/>
  <c r="X1828" i="4"/>
  <c r="W1828" i="4"/>
  <c r="V1828" i="4"/>
  <c r="U1828" i="4"/>
  <c r="T1828" i="4"/>
  <c r="S1828" i="4"/>
  <c r="R1828" i="4"/>
  <c r="Q1828" i="4"/>
  <c r="P1828" i="4"/>
  <c r="O1828" i="4"/>
  <c r="N1828" i="4"/>
  <c r="M1828" i="4"/>
  <c r="L1828" i="4"/>
  <c r="K1828" i="4"/>
  <c r="J1828" i="4"/>
  <c r="I1828" i="4"/>
  <c r="H1828" i="4"/>
  <c r="G1828" i="4"/>
  <c r="F1828" i="4"/>
  <c r="E1828" i="4"/>
  <c r="D1828" i="4"/>
  <c r="C1828" i="4"/>
  <c r="AO1828" i="4" s="1"/>
  <c r="B1828" i="4"/>
  <c r="A1828" i="4"/>
  <c r="AL1827" i="4"/>
  <c r="AK1827" i="4"/>
  <c r="AJ1827" i="4"/>
  <c r="AI1827" i="4"/>
  <c r="AH1827" i="4"/>
  <c r="AG1827" i="4"/>
  <c r="AF1827" i="4"/>
  <c r="AE1827" i="4"/>
  <c r="AD1827" i="4"/>
  <c r="AC1827" i="4"/>
  <c r="AB1827" i="4"/>
  <c r="AA1827" i="4"/>
  <c r="Z1827" i="4"/>
  <c r="Y1827" i="4"/>
  <c r="AM1827" i="4" s="1"/>
  <c r="X1827" i="4"/>
  <c r="W1827" i="4"/>
  <c r="V1827" i="4"/>
  <c r="U1827" i="4"/>
  <c r="T1827" i="4"/>
  <c r="S1827" i="4"/>
  <c r="R1827" i="4"/>
  <c r="Q1827" i="4"/>
  <c r="P1827" i="4"/>
  <c r="O1827" i="4"/>
  <c r="N1827" i="4"/>
  <c r="M1827" i="4"/>
  <c r="L1827" i="4"/>
  <c r="K1827" i="4"/>
  <c r="J1827" i="4"/>
  <c r="I1827" i="4"/>
  <c r="H1827" i="4"/>
  <c r="G1827" i="4"/>
  <c r="F1827" i="4"/>
  <c r="E1827" i="4"/>
  <c r="D1827" i="4"/>
  <c r="C1827" i="4"/>
  <c r="B1827" i="4"/>
  <c r="A1827" i="4"/>
  <c r="AM1826" i="4"/>
  <c r="AL1826" i="4"/>
  <c r="AK1826" i="4"/>
  <c r="AJ1826" i="4"/>
  <c r="AI1826" i="4"/>
  <c r="AH1826" i="4"/>
  <c r="AG1826" i="4"/>
  <c r="AF1826" i="4"/>
  <c r="AE1826" i="4"/>
  <c r="AD1826" i="4"/>
  <c r="AC1826" i="4"/>
  <c r="AB1826" i="4"/>
  <c r="AN1826" i="4" s="1"/>
  <c r="AA1826" i="4"/>
  <c r="Z1826" i="4"/>
  <c r="Y1826" i="4"/>
  <c r="X1826" i="4"/>
  <c r="W1826" i="4"/>
  <c r="V1826" i="4"/>
  <c r="U1826" i="4"/>
  <c r="T1826" i="4"/>
  <c r="S1826" i="4"/>
  <c r="R1826" i="4"/>
  <c r="Q1826" i="4"/>
  <c r="P1826" i="4"/>
  <c r="O1826" i="4"/>
  <c r="N1826" i="4"/>
  <c r="M1826" i="4"/>
  <c r="L1826" i="4"/>
  <c r="K1826" i="4"/>
  <c r="J1826" i="4"/>
  <c r="I1826" i="4"/>
  <c r="H1826" i="4"/>
  <c r="G1826" i="4"/>
  <c r="F1826" i="4"/>
  <c r="E1826" i="4"/>
  <c r="D1826" i="4"/>
  <c r="C1826" i="4"/>
  <c r="B1826" i="4"/>
  <c r="A1826" i="4"/>
  <c r="AN1825" i="4"/>
  <c r="AK1825" i="4"/>
  <c r="AJ1825" i="4"/>
  <c r="AI1825" i="4"/>
  <c r="AH1825" i="4"/>
  <c r="AG1825" i="4"/>
  <c r="AF1825" i="4"/>
  <c r="AE1825" i="4"/>
  <c r="AD1825" i="4"/>
  <c r="AC1825" i="4"/>
  <c r="AB1825" i="4"/>
  <c r="AA1825" i="4"/>
  <c r="Z1825" i="4"/>
  <c r="Y1825" i="4"/>
  <c r="AM1825" i="4" s="1"/>
  <c r="X1825" i="4"/>
  <c r="W1825" i="4"/>
  <c r="V1825" i="4"/>
  <c r="U1825" i="4"/>
  <c r="T1825" i="4"/>
  <c r="S1825" i="4"/>
  <c r="R1825" i="4"/>
  <c r="Q1825" i="4"/>
  <c r="P1825" i="4"/>
  <c r="O1825" i="4"/>
  <c r="N1825" i="4"/>
  <c r="M1825" i="4"/>
  <c r="L1825" i="4"/>
  <c r="K1825" i="4"/>
  <c r="J1825" i="4"/>
  <c r="I1825" i="4"/>
  <c r="H1825" i="4"/>
  <c r="AO1825" i="4" s="1"/>
  <c r="G1825" i="4"/>
  <c r="F1825" i="4"/>
  <c r="E1825" i="4"/>
  <c r="D1825" i="4"/>
  <c r="C1825" i="4"/>
  <c r="B1825" i="4"/>
  <c r="A1825" i="4"/>
  <c r="AN1824" i="4"/>
  <c r="AK1824" i="4"/>
  <c r="AJ1824" i="4"/>
  <c r="AI1824" i="4"/>
  <c r="AH1824" i="4"/>
  <c r="AG1824" i="4"/>
  <c r="AF1824" i="4"/>
  <c r="AE1824" i="4"/>
  <c r="AD1824" i="4"/>
  <c r="AC1824" i="4"/>
  <c r="AB1824" i="4"/>
  <c r="AA1824" i="4"/>
  <c r="Z1824" i="4"/>
  <c r="Y1824" i="4"/>
  <c r="AM1824" i="4" s="1"/>
  <c r="X1824" i="4"/>
  <c r="W1824" i="4"/>
  <c r="V1824" i="4"/>
  <c r="U1824" i="4"/>
  <c r="T1824" i="4"/>
  <c r="S1824" i="4"/>
  <c r="R1824" i="4"/>
  <c r="Q1824" i="4"/>
  <c r="P1824" i="4"/>
  <c r="O1824" i="4"/>
  <c r="N1824" i="4"/>
  <c r="M1824" i="4"/>
  <c r="L1824" i="4"/>
  <c r="K1824" i="4"/>
  <c r="J1824" i="4"/>
  <c r="I1824" i="4"/>
  <c r="H1824" i="4"/>
  <c r="G1824" i="4"/>
  <c r="F1824" i="4"/>
  <c r="E1824" i="4"/>
  <c r="D1824" i="4"/>
  <c r="C1824" i="4"/>
  <c r="AO1824" i="4" s="1"/>
  <c r="B1824" i="4"/>
  <c r="A1824" i="4"/>
  <c r="AL1823" i="4"/>
  <c r="AK1823" i="4"/>
  <c r="AJ1823" i="4"/>
  <c r="AI1823" i="4"/>
  <c r="AH1823" i="4"/>
  <c r="AG1823" i="4"/>
  <c r="AF1823" i="4"/>
  <c r="AE1823" i="4"/>
  <c r="AD1823" i="4"/>
  <c r="AC1823" i="4"/>
  <c r="AB1823" i="4"/>
  <c r="AA1823" i="4"/>
  <c r="Z1823" i="4"/>
  <c r="Y1823" i="4"/>
  <c r="AM1823" i="4" s="1"/>
  <c r="X1823" i="4"/>
  <c r="W1823" i="4"/>
  <c r="V1823" i="4"/>
  <c r="U1823" i="4"/>
  <c r="T1823" i="4"/>
  <c r="S1823" i="4"/>
  <c r="R1823" i="4"/>
  <c r="Q1823" i="4"/>
  <c r="P1823" i="4"/>
  <c r="O1823" i="4"/>
  <c r="N1823" i="4"/>
  <c r="M1823" i="4"/>
  <c r="L1823" i="4"/>
  <c r="K1823" i="4"/>
  <c r="J1823" i="4"/>
  <c r="I1823" i="4"/>
  <c r="H1823" i="4"/>
  <c r="G1823" i="4"/>
  <c r="F1823" i="4"/>
  <c r="E1823" i="4"/>
  <c r="D1823" i="4"/>
  <c r="C1823" i="4"/>
  <c r="AO1823" i="4" s="1"/>
  <c r="B1823" i="4"/>
  <c r="A1823" i="4"/>
  <c r="AM1822" i="4"/>
  <c r="AL1822" i="4"/>
  <c r="AK1822" i="4"/>
  <c r="AJ1822" i="4"/>
  <c r="AI1822" i="4"/>
  <c r="AH1822" i="4"/>
  <c r="AG1822" i="4"/>
  <c r="AF1822" i="4"/>
  <c r="AE1822" i="4"/>
  <c r="AD1822" i="4"/>
  <c r="AC1822" i="4"/>
  <c r="AB1822" i="4"/>
  <c r="AN1822" i="4" s="1"/>
  <c r="AA1822" i="4"/>
  <c r="Z1822" i="4"/>
  <c r="Y1822" i="4"/>
  <c r="X1822" i="4"/>
  <c r="W1822" i="4"/>
  <c r="V1822" i="4"/>
  <c r="U1822" i="4"/>
  <c r="T1822" i="4"/>
  <c r="S1822" i="4"/>
  <c r="R1822" i="4"/>
  <c r="Q1822" i="4"/>
  <c r="P1822" i="4"/>
  <c r="O1822" i="4"/>
  <c r="N1822" i="4"/>
  <c r="M1822" i="4"/>
  <c r="L1822" i="4"/>
  <c r="K1822" i="4"/>
  <c r="J1822" i="4"/>
  <c r="I1822" i="4"/>
  <c r="H1822" i="4"/>
  <c r="G1822" i="4"/>
  <c r="F1822" i="4"/>
  <c r="E1822" i="4"/>
  <c r="D1822" i="4"/>
  <c r="C1822" i="4"/>
  <c r="B1822" i="4"/>
  <c r="A1822" i="4"/>
  <c r="AN1821" i="4"/>
  <c r="AK1821" i="4"/>
  <c r="AJ1821" i="4"/>
  <c r="AI1821" i="4"/>
  <c r="AH1821" i="4"/>
  <c r="AG1821" i="4"/>
  <c r="AF1821" i="4"/>
  <c r="AE1821" i="4"/>
  <c r="AD1821" i="4"/>
  <c r="AC1821" i="4"/>
  <c r="AB1821" i="4"/>
  <c r="AA1821" i="4"/>
  <c r="Z1821" i="4"/>
  <c r="Y1821" i="4"/>
  <c r="AM1821" i="4" s="1"/>
  <c r="X1821" i="4"/>
  <c r="W1821" i="4"/>
  <c r="V1821" i="4"/>
  <c r="U1821" i="4"/>
  <c r="T1821" i="4"/>
  <c r="S1821" i="4"/>
  <c r="R1821" i="4"/>
  <c r="Q1821" i="4"/>
  <c r="P1821" i="4"/>
  <c r="O1821" i="4"/>
  <c r="N1821" i="4"/>
  <c r="M1821" i="4"/>
  <c r="L1821" i="4"/>
  <c r="K1821" i="4"/>
  <c r="J1821" i="4"/>
  <c r="I1821" i="4"/>
  <c r="H1821" i="4"/>
  <c r="AO1821" i="4" s="1"/>
  <c r="G1821" i="4"/>
  <c r="F1821" i="4"/>
  <c r="E1821" i="4"/>
  <c r="D1821" i="4"/>
  <c r="C1821" i="4"/>
  <c r="B1821" i="4"/>
  <c r="A1821" i="4"/>
  <c r="AN1820" i="4"/>
  <c r="AK1820" i="4"/>
  <c r="AJ1820" i="4"/>
  <c r="AI1820" i="4"/>
  <c r="AH1820" i="4"/>
  <c r="AG1820" i="4"/>
  <c r="AF1820" i="4"/>
  <c r="AE1820" i="4"/>
  <c r="AD1820" i="4"/>
  <c r="AC1820" i="4"/>
  <c r="AB1820" i="4"/>
  <c r="AA1820" i="4"/>
  <c r="Z1820" i="4"/>
  <c r="Y1820" i="4"/>
  <c r="AM1820" i="4" s="1"/>
  <c r="X1820" i="4"/>
  <c r="W1820" i="4"/>
  <c r="V1820" i="4"/>
  <c r="U1820" i="4"/>
  <c r="T1820" i="4"/>
  <c r="S1820" i="4"/>
  <c r="R1820" i="4"/>
  <c r="Q1820" i="4"/>
  <c r="P1820" i="4"/>
  <c r="O1820" i="4"/>
  <c r="N1820" i="4"/>
  <c r="M1820" i="4"/>
  <c r="L1820" i="4"/>
  <c r="K1820" i="4"/>
  <c r="J1820" i="4"/>
  <c r="I1820" i="4"/>
  <c r="H1820" i="4"/>
  <c r="G1820" i="4"/>
  <c r="F1820" i="4"/>
  <c r="E1820" i="4"/>
  <c r="D1820" i="4"/>
  <c r="C1820" i="4"/>
  <c r="AO1820" i="4" s="1"/>
  <c r="B1820" i="4"/>
  <c r="A1820" i="4"/>
  <c r="AL1819" i="4"/>
  <c r="AK1819" i="4"/>
  <c r="AJ1819" i="4"/>
  <c r="AI1819" i="4"/>
  <c r="AH1819" i="4"/>
  <c r="AG1819" i="4"/>
  <c r="AF1819" i="4"/>
  <c r="AE1819" i="4"/>
  <c r="AD1819" i="4"/>
  <c r="AC1819" i="4"/>
  <c r="AB1819" i="4"/>
  <c r="AA1819" i="4"/>
  <c r="Z1819" i="4"/>
  <c r="Y1819" i="4"/>
  <c r="AM1819" i="4" s="1"/>
  <c r="X1819" i="4"/>
  <c r="W1819" i="4"/>
  <c r="V1819" i="4"/>
  <c r="U1819" i="4"/>
  <c r="T1819" i="4"/>
  <c r="S1819" i="4"/>
  <c r="R1819" i="4"/>
  <c r="Q1819" i="4"/>
  <c r="P1819" i="4"/>
  <c r="O1819" i="4"/>
  <c r="N1819" i="4"/>
  <c r="M1819" i="4"/>
  <c r="L1819" i="4"/>
  <c r="K1819" i="4"/>
  <c r="J1819" i="4"/>
  <c r="I1819" i="4"/>
  <c r="H1819" i="4"/>
  <c r="G1819" i="4"/>
  <c r="F1819" i="4"/>
  <c r="E1819" i="4"/>
  <c r="D1819" i="4"/>
  <c r="C1819" i="4"/>
  <c r="AO1819" i="4" s="1"/>
  <c r="B1819" i="4"/>
  <c r="A1819" i="4"/>
  <c r="AM1818" i="4"/>
  <c r="AL1818" i="4"/>
  <c r="AK1818" i="4"/>
  <c r="AJ1818" i="4"/>
  <c r="AI1818" i="4"/>
  <c r="AH1818" i="4"/>
  <c r="AG1818" i="4"/>
  <c r="AF1818" i="4"/>
  <c r="AE1818" i="4"/>
  <c r="AD1818" i="4"/>
  <c r="AC1818" i="4"/>
  <c r="AB1818" i="4"/>
  <c r="AN1818" i="4" s="1"/>
  <c r="AA1818" i="4"/>
  <c r="Z1818" i="4"/>
  <c r="Y1818" i="4"/>
  <c r="X1818" i="4"/>
  <c r="W1818" i="4"/>
  <c r="V1818" i="4"/>
  <c r="U1818" i="4"/>
  <c r="T1818" i="4"/>
  <c r="S1818" i="4"/>
  <c r="R1818" i="4"/>
  <c r="Q1818" i="4"/>
  <c r="P1818" i="4"/>
  <c r="O1818" i="4"/>
  <c r="N1818" i="4"/>
  <c r="M1818" i="4"/>
  <c r="L1818" i="4"/>
  <c r="K1818" i="4"/>
  <c r="J1818" i="4"/>
  <c r="I1818" i="4"/>
  <c r="H1818" i="4"/>
  <c r="G1818" i="4"/>
  <c r="F1818" i="4"/>
  <c r="E1818" i="4"/>
  <c r="D1818" i="4"/>
  <c r="C1818" i="4"/>
  <c r="AO1818" i="4" s="1"/>
  <c r="B1818" i="4"/>
  <c r="A1818" i="4"/>
  <c r="AN1817" i="4"/>
  <c r="AK1817" i="4"/>
  <c r="AJ1817" i="4"/>
  <c r="AI1817" i="4"/>
  <c r="AH1817" i="4"/>
  <c r="AG1817" i="4"/>
  <c r="AF1817" i="4"/>
  <c r="AE1817" i="4"/>
  <c r="AD1817" i="4"/>
  <c r="AC1817" i="4"/>
  <c r="AB1817" i="4"/>
  <c r="AA1817" i="4"/>
  <c r="Z1817" i="4"/>
  <c r="Y1817" i="4"/>
  <c r="AM1817" i="4" s="1"/>
  <c r="X1817" i="4"/>
  <c r="W1817" i="4"/>
  <c r="V1817" i="4"/>
  <c r="U1817" i="4"/>
  <c r="T1817" i="4"/>
  <c r="S1817" i="4"/>
  <c r="R1817" i="4"/>
  <c r="Q1817" i="4"/>
  <c r="P1817" i="4"/>
  <c r="O1817" i="4"/>
  <c r="N1817" i="4"/>
  <c r="M1817" i="4"/>
  <c r="L1817" i="4"/>
  <c r="K1817" i="4"/>
  <c r="J1817" i="4"/>
  <c r="I1817" i="4"/>
  <c r="H1817" i="4"/>
  <c r="AO1817" i="4" s="1"/>
  <c r="G1817" i="4"/>
  <c r="F1817" i="4"/>
  <c r="E1817" i="4"/>
  <c r="D1817" i="4"/>
  <c r="C1817" i="4"/>
  <c r="B1817" i="4"/>
  <c r="A1817" i="4"/>
  <c r="AN1816" i="4"/>
  <c r="AK1816" i="4"/>
  <c r="AJ1816" i="4"/>
  <c r="AI1816" i="4"/>
  <c r="AH1816" i="4"/>
  <c r="AG1816" i="4"/>
  <c r="AF1816" i="4"/>
  <c r="AE1816" i="4"/>
  <c r="AD1816" i="4"/>
  <c r="AC1816" i="4"/>
  <c r="AB1816" i="4"/>
  <c r="AA1816" i="4"/>
  <c r="Z1816" i="4"/>
  <c r="Y1816" i="4"/>
  <c r="AM1816" i="4" s="1"/>
  <c r="X1816" i="4"/>
  <c r="W1816" i="4"/>
  <c r="V1816" i="4"/>
  <c r="U1816" i="4"/>
  <c r="T1816" i="4"/>
  <c r="S1816" i="4"/>
  <c r="R1816" i="4"/>
  <c r="Q1816" i="4"/>
  <c r="P1816" i="4"/>
  <c r="O1816" i="4"/>
  <c r="N1816" i="4"/>
  <c r="M1816" i="4"/>
  <c r="L1816" i="4"/>
  <c r="K1816" i="4"/>
  <c r="J1816" i="4"/>
  <c r="I1816" i="4"/>
  <c r="H1816" i="4"/>
  <c r="G1816" i="4"/>
  <c r="F1816" i="4"/>
  <c r="E1816" i="4"/>
  <c r="D1816" i="4"/>
  <c r="C1816" i="4"/>
  <c r="AO1816" i="4" s="1"/>
  <c r="B1816" i="4"/>
  <c r="A1816" i="4"/>
  <c r="AL1815" i="4"/>
  <c r="AK1815" i="4"/>
  <c r="AJ1815" i="4"/>
  <c r="AI1815" i="4"/>
  <c r="AH1815" i="4"/>
  <c r="AG1815" i="4"/>
  <c r="AF1815" i="4"/>
  <c r="AE1815" i="4"/>
  <c r="AD1815" i="4"/>
  <c r="AC1815" i="4"/>
  <c r="AB1815" i="4"/>
  <c r="AA1815" i="4"/>
  <c r="Z1815" i="4"/>
  <c r="Y1815" i="4"/>
  <c r="AM1815" i="4" s="1"/>
  <c r="X1815" i="4"/>
  <c r="W1815" i="4"/>
  <c r="V1815" i="4"/>
  <c r="U1815" i="4"/>
  <c r="T1815" i="4"/>
  <c r="S1815" i="4"/>
  <c r="R1815" i="4"/>
  <c r="Q1815" i="4"/>
  <c r="P1815" i="4"/>
  <c r="O1815" i="4"/>
  <c r="N1815" i="4"/>
  <c r="M1815" i="4"/>
  <c r="L1815" i="4"/>
  <c r="K1815" i="4"/>
  <c r="J1815" i="4"/>
  <c r="I1815" i="4"/>
  <c r="H1815" i="4"/>
  <c r="G1815" i="4"/>
  <c r="F1815" i="4"/>
  <c r="E1815" i="4"/>
  <c r="D1815" i="4"/>
  <c r="C1815" i="4"/>
  <c r="AO1815" i="4" s="1"/>
  <c r="B1815" i="4"/>
  <c r="A1815" i="4"/>
  <c r="AM1814" i="4"/>
  <c r="AL1814" i="4"/>
  <c r="AK1814" i="4"/>
  <c r="AJ1814" i="4"/>
  <c r="AI1814" i="4"/>
  <c r="AH1814" i="4"/>
  <c r="AG1814" i="4"/>
  <c r="AF1814" i="4"/>
  <c r="AE1814" i="4"/>
  <c r="AD1814" i="4"/>
  <c r="AC1814" i="4"/>
  <c r="AB1814" i="4"/>
  <c r="AN1814" i="4" s="1"/>
  <c r="AA1814" i="4"/>
  <c r="Z1814" i="4"/>
  <c r="Y1814" i="4"/>
  <c r="X1814" i="4"/>
  <c r="W1814" i="4"/>
  <c r="V1814" i="4"/>
  <c r="U1814" i="4"/>
  <c r="T1814" i="4"/>
  <c r="S1814" i="4"/>
  <c r="R1814" i="4"/>
  <c r="Q1814" i="4"/>
  <c r="P1814" i="4"/>
  <c r="O1814" i="4"/>
  <c r="N1814" i="4"/>
  <c r="M1814" i="4"/>
  <c r="L1814" i="4"/>
  <c r="K1814" i="4"/>
  <c r="J1814" i="4"/>
  <c r="I1814" i="4"/>
  <c r="H1814" i="4"/>
  <c r="G1814" i="4"/>
  <c r="F1814" i="4"/>
  <c r="E1814" i="4"/>
  <c r="D1814" i="4"/>
  <c r="C1814" i="4"/>
  <c r="B1814" i="4"/>
  <c r="A1814" i="4"/>
  <c r="AN1813" i="4"/>
  <c r="AK1813" i="4"/>
  <c r="AJ1813" i="4"/>
  <c r="AI1813" i="4"/>
  <c r="AH1813" i="4"/>
  <c r="AG1813" i="4"/>
  <c r="AF1813" i="4"/>
  <c r="AE1813" i="4"/>
  <c r="AD1813" i="4"/>
  <c r="AC1813" i="4"/>
  <c r="AB1813" i="4"/>
  <c r="AA1813" i="4"/>
  <c r="Z1813" i="4"/>
  <c r="Y1813" i="4"/>
  <c r="AM1813" i="4" s="1"/>
  <c r="X1813" i="4"/>
  <c r="W1813" i="4"/>
  <c r="V1813" i="4"/>
  <c r="U1813" i="4"/>
  <c r="T1813" i="4"/>
  <c r="S1813" i="4"/>
  <c r="R1813" i="4"/>
  <c r="Q1813" i="4"/>
  <c r="P1813" i="4"/>
  <c r="O1813" i="4"/>
  <c r="N1813" i="4"/>
  <c r="M1813" i="4"/>
  <c r="L1813" i="4"/>
  <c r="K1813" i="4"/>
  <c r="J1813" i="4"/>
  <c r="I1813" i="4"/>
  <c r="H1813" i="4"/>
  <c r="AO1813" i="4" s="1"/>
  <c r="G1813" i="4"/>
  <c r="F1813" i="4"/>
  <c r="E1813" i="4"/>
  <c r="D1813" i="4"/>
  <c r="C1813" i="4"/>
  <c r="B1813" i="4"/>
  <c r="A1813" i="4"/>
  <c r="AN1812" i="4"/>
  <c r="AK1812" i="4"/>
  <c r="AJ1812" i="4"/>
  <c r="AI1812" i="4"/>
  <c r="AH1812" i="4"/>
  <c r="AG1812" i="4"/>
  <c r="AF1812" i="4"/>
  <c r="AE1812" i="4"/>
  <c r="AD1812" i="4"/>
  <c r="AC1812" i="4"/>
  <c r="AB1812" i="4"/>
  <c r="AA1812" i="4"/>
  <c r="Z1812" i="4"/>
  <c r="Y1812" i="4"/>
  <c r="AM1812" i="4" s="1"/>
  <c r="X1812" i="4"/>
  <c r="W1812" i="4"/>
  <c r="V1812" i="4"/>
  <c r="U1812" i="4"/>
  <c r="T1812" i="4"/>
  <c r="S1812" i="4"/>
  <c r="R1812" i="4"/>
  <c r="Q1812" i="4"/>
  <c r="P1812" i="4"/>
  <c r="O1812" i="4"/>
  <c r="N1812" i="4"/>
  <c r="M1812" i="4"/>
  <c r="L1812" i="4"/>
  <c r="K1812" i="4"/>
  <c r="J1812" i="4"/>
  <c r="I1812" i="4"/>
  <c r="H1812" i="4"/>
  <c r="G1812" i="4"/>
  <c r="F1812" i="4"/>
  <c r="E1812" i="4"/>
  <c r="D1812" i="4"/>
  <c r="C1812" i="4"/>
  <c r="AO1812" i="4" s="1"/>
  <c r="B1812" i="4"/>
  <c r="A1812" i="4"/>
  <c r="AL1811" i="4"/>
  <c r="AK1811" i="4"/>
  <c r="AJ1811" i="4"/>
  <c r="AI1811" i="4"/>
  <c r="AH1811" i="4"/>
  <c r="AG1811" i="4"/>
  <c r="AF1811" i="4"/>
  <c r="AE1811" i="4"/>
  <c r="AD1811" i="4"/>
  <c r="AC1811" i="4"/>
  <c r="AB1811" i="4"/>
  <c r="AA1811" i="4"/>
  <c r="Z1811" i="4"/>
  <c r="Y1811" i="4"/>
  <c r="AM1811" i="4" s="1"/>
  <c r="X1811" i="4"/>
  <c r="W1811" i="4"/>
  <c r="V1811" i="4"/>
  <c r="U1811" i="4"/>
  <c r="T1811" i="4"/>
  <c r="S1811" i="4"/>
  <c r="R1811" i="4"/>
  <c r="Q1811" i="4"/>
  <c r="P1811" i="4"/>
  <c r="O1811" i="4"/>
  <c r="N1811" i="4"/>
  <c r="M1811" i="4"/>
  <c r="L1811" i="4"/>
  <c r="K1811" i="4"/>
  <c r="J1811" i="4"/>
  <c r="I1811" i="4"/>
  <c r="H1811" i="4"/>
  <c r="G1811" i="4"/>
  <c r="F1811" i="4"/>
  <c r="E1811" i="4"/>
  <c r="D1811" i="4"/>
  <c r="C1811" i="4"/>
  <c r="AO1811" i="4" s="1"/>
  <c r="B1811" i="4"/>
  <c r="A1811" i="4"/>
  <c r="AM1810" i="4"/>
  <c r="AL1810" i="4"/>
  <c r="AK1810" i="4"/>
  <c r="AJ1810" i="4"/>
  <c r="AI1810" i="4"/>
  <c r="AH1810" i="4"/>
  <c r="AG1810" i="4"/>
  <c r="AF1810" i="4"/>
  <c r="AE1810" i="4"/>
  <c r="AD1810" i="4"/>
  <c r="AC1810" i="4"/>
  <c r="AB1810" i="4"/>
  <c r="AN1810" i="4" s="1"/>
  <c r="AA1810" i="4"/>
  <c r="Z1810" i="4"/>
  <c r="Y1810" i="4"/>
  <c r="X1810" i="4"/>
  <c r="W1810" i="4"/>
  <c r="V1810" i="4"/>
  <c r="U1810" i="4"/>
  <c r="T1810" i="4"/>
  <c r="S1810" i="4"/>
  <c r="R1810" i="4"/>
  <c r="Q1810" i="4"/>
  <c r="P1810" i="4"/>
  <c r="O1810" i="4"/>
  <c r="N1810" i="4"/>
  <c r="M1810" i="4"/>
  <c r="L1810" i="4"/>
  <c r="K1810" i="4"/>
  <c r="J1810" i="4"/>
  <c r="I1810" i="4"/>
  <c r="H1810" i="4"/>
  <c r="G1810" i="4"/>
  <c r="F1810" i="4"/>
  <c r="E1810" i="4"/>
  <c r="D1810" i="4"/>
  <c r="C1810" i="4"/>
  <c r="B1810" i="4"/>
  <c r="A1810" i="4"/>
  <c r="AN1809" i="4"/>
  <c r="AK1809" i="4"/>
  <c r="AJ1809" i="4"/>
  <c r="AI1809" i="4"/>
  <c r="AH1809" i="4"/>
  <c r="AG1809" i="4"/>
  <c r="AF1809" i="4"/>
  <c r="AE1809" i="4"/>
  <c r="AD1809" i="4"/>
  <c r="AC1809" i="4"/>
  <c r="AB1809" i="4"/>
  <c r="AA1809" i="4"/>
  <c r="Z1809" i="4"/>
  <c r="Y1809" i="4"/>
  <c r="AM1809" i="4" s="1"/>
  <c r="X1809" i="4"/>
  <c r="W1809" i="4"/>
  <c r="V1809" i="4"/>
  <c r="U1809" i="4"/>
  <c r="T1809" i="4"/>
  <c r="S1809" i="4"/>
  <c r="R1809" i="4"/>
  <c r="Q1809" i="4"/>
  <c r="P1809" i="4"/>
  <c r="O1809" i="4"/>
  <c r="N1809" i="4"/>
  <c r="M1809" i="4"/>
  <c r="L1809" i="4"/>
  <c r="K1809" i="4"/>
  <c r="J1809" i="4"/>
  <c r="I1809" i="4"/>
  <c r="H1809" i="4"/>
  <c r="AO1809" i="4" s="1"/>
  <c r="G1809" i="4"/>
  <c r="F1809" i="4"/>
  <c r="E1809" i="4"/>
  <c r="D1809" i="4"/>
  <c r="C1809" i="4"/>
  <c r="B1809" i="4"/>
  <c r="A1809" i="4"/>
  <c r="AN1808" i="4"/>
  <c r="AK1808" i="4"/>
  <c r="AJ1808" i="4"/>
  <c r="AI1808" i="4"/>
  <c r="AH1808" i="4"/>
  <c r="AG1808" i="4"/>
  <c r="AF1808" i="4"/>
  <c r="AE1808" i="4"/>
  <c r="AD1808" i="4"/>
  <c r="AC1808" i="4"/>
  <c r="AB1808" i="4"/>
  <c r="AA1808" i="4"/>
  <c r="Z1808" i="4"/>
  <c r="Y1808" i="4"/>
  <c r="AM1808" i="4" s="1"/>
  <c r="X1808" i="4"/>
  <c r="W1808" i="4"/>
  <c r="V1808" i="4"/>
  <c r="U1808" i="4"/>
  <c r="T1808" i="4"/>
  <c r="S1808" i="4"/>
  <c r="R1808" i="4"/>
  <c r="Q1808" i="4"/>
  <c r="P1808" i="4"/>
  <c r="O1808" i="4"/>
  <c r="N1808" i="4"/>
  <c r="M1808" i="4"/>
  <c r="L1808" i="4"/>
  <c r="K1808" i="4"/>
  <c r="J1808" i="4"/>
  <c r="I1808" i="4"/>
  <c r="H1808" i="4"/>
  <c r="G1808" i="4"/>
  <c r="F1808" i="4"/>
  <c r="E1808" i="4"/>
  <c r="D1808" i="4"/>
  <c r="C1808" i="4"/>
  <c r="AO1808" i="4" s="1"/>
  <c r="B1808" i="4"/>
  <c r="A1808" i="4"/>
  <c r="AL1807" i="4"/>
  <c r="AK1807" i="4"/>
  <c r="AJ1807" i="4"/>
  <c r="AI1807" i="4"/>
  <c r="AH1807" i="4"/>
  <c r="AG1807" i="4"/>
  <c r="AF1807" i="4"/>
  <c r="AE1807" i="4"/>
  <c r="AD1807" i="4"/>
  <c r="AC1807" i="4"/>
  <c r="AB1807" i="4"/>
  <c r="AA1807" i="4"/>
  <c r="Z1807" i="4"/>
  <c r="Y1807" i="4"/>
  <c r="AM1807" i="4" s="1"/>
  <c r="X1807" i="4"/>
  <c r="W1807" i="4"/>
  <c r="V1807" i="4"/>
  <c r="U1807" i="4"/>
  <c r="T1807" i="4"/>
  <c r="S1807" i="4"/>
  <c r="R1807" i="4"/>
  <c r="Q1807" i="4"/>
  <c r="P1807" i="4"/>
  <c r="O1807" i="4"/>
  <c r="N1807" i="4"/>
  <c r="M1807" i="4"/>
  <c r="L1807" i="4"/>
  <c r="K1807" i="4"/>
  <c r="J1807" i="4"/>
  <c r="I1807" i="4"/>
  <c r="H1807" i="4"/>
  <c r="G1807" i="4"/>
  <c r="F1807" i="4"/>
  <c r="E1807" i="4"/>
  <c r="D1807" i="4"/>
  <c r="C1807" i="4"/>
  <c r="AO1807" i="4" s="1"/>
  <c r="B1807" i="4"/>
  <c r="A1807" i="4"/>
  <c r="AM1806" i="4"/>
  <c r="AL1806" i="4"/>
  <c r="AK1806" i="4"/>
  <c r="AJ1806" i="4"/>
  <c r="AI1806" i="4"/>
  <c r="AH1806" i="4"/>
  <c r="AG1806" i="4"/>
  <c r="AF1806" i="4"/>
  <c r="AE1806" i="4"/>
  <c r="AD1806" i="4"/>
  <c r="AC1806" i="4"/>
  <c r="AB1806" i="4"/>
  <c r="AN1806" i="4" s="1"/>
  <c r="AA1806" i="4"/>
  <c r="Z1806" i="4"/>
  <c r="Y1806" i="4"/>
  <c r="X1806" i="4"/>
  <c r="W1806" i="4"/>
  <c r="V1806" i="4"/>
  <c r="U1806" i="4"/>
  <c r="T1806" i="4"/>
  <c r="S1806" i="4"/>
  <c r="R1806" i="4"/>
  <c r="Q1806" i="4"/>
  <c r="P1806" i="4"/>
  <c r="O1806" i="4"/>
  <c r="N1806" i="4"/>
  <c r="M1806" i="4"/>
  <c r="L1806" i="4"/>
  <c r="K1806" i="4"/>
  <c r="J1806" i="4"/>
  <c r="I1806" i="4"/>
  <c r="H1806" i="4"/>
  <c r="G1806" i="4"/>
  <c r="F1806" i="4"/>
  <c r="E1806" i="4"/>
  <c r="D1806" i="4"/>
  <c r="C1806" i="4"/>
  <c r="B1806" i="4"/>
  <c r="A1806" i="4"/>
  <c r="AN1805" i="4"/>
  <c r="AK1805" i="4"/>
  <c r="AJ1805" i="4"/>
  <c r="AI1805" i="4"/>
  <c r="AH1805" i="4"/>
  <c r="AG1805" i="4"/>
  <c r="AF1805" i="4"/>
  <c r="AE1805" i="4"/>
  <c r="AD1805" i="4"/>
  <c r="AC1805" i="4"/>
  <c r="AB1805" i="4"/>
  <c r="AA1805" i="4"/>
  <c r="Z1805" i="4"/>
  <c r="Y1805" i="4"/>
  <c r="AM1805" i="4" s="1"/>
  <c r="X1805" i="4"/>
  <c r="W1805" i="4"/>
  <c r="V1805" i="4"/>
  <c r="U1805" i="4"/>
  <c r="T1805" i="4"/>
  <c r="S1805" i="4"/>
  <c r="R1805" i="4"/>
  <c r="Q1805" i="4"/>
  <c r="P1805" i="4"/>
  <c r="O1805" i="4"/>
  <c r="N1805" i="4"/>
  <c r="M1805" i="4"/>
  <c r="L1805" i="4"/>
  <c r="K1805" i="4"/>
  <c r="J1805" i="4"/>
  <c r="I1805" i="4"/>
  <c r="H1805" i="4"/>
  <c r="AO1805" i="4" s="1"/>
  <c r="G1805" i="4"/>
  <c r="F1805" i="4"/>
  <c r="E1805" i="4"/>
  <c r="D1805" i="4"/>
  <c r="C1805" i="4"/>
  <c r="B1805" i="4"/>
  <c r="A1805" i="4"/>
  <c r="AN1804" i="4"/>
  <c r="AK1804" i="4"/>
  <c r="AJ1804" i="4"/>
  <c r="AI1804" i="4"/>
  <c r="AH1804" i="4"/>
  <c r="AG1804" i="4"/>
  <c r="AF1804" i="4"/>
  <c r="AE1804" i="4"/>
  <c r="AD1804" i="4"/>
  <c r="AC1804" i="4"/>
  <c r="AB1804" i="4"/>
  <c r="AA1804" i="4"/>
  <c r="Z1804" i="4"/>
  <c r="Y1804" i="4"/>
  <c r="AM1804" i="4" s="1"/>
  <c r="X1804" i="4"/>
  <c r="W1804" i="4"/>
  <c r="V1804" i="4"/>
  <c r="U1804" i="4"/>
  <c r="T1804" i="4"/>
  <c r="S1804" i="4"/>
  <c r="R1804" i="4"/>
  <c r="Q1804" i="4"/>
  <c r="P1804" i="4"/>
  <c r="O1804" i="4"/>
  <c r="N1804" i="4"/>
  <c r="M1804" i="4"/>
  <c r="L1804" i="4"/>
  <c r="K1804" i="4"/>
  <c r="J1804" i="4"/>
  <c r="I1804" i="4"/>
  <c r="H1804" i="4"/>
  <c r="G1804" i="4"/>
  <c r="F1804" i="4"/>
  <c r="E1804" i="4"/>
  <c r="D1804" i="4"/>
  <c r="C1804" i="4"/>
  <c r="AO1804" i="4" s="1"/>
  <c r="B1804" i="4"/>
  <c r="A1804" i="4"/>
  <c r="AL1803" i="4"/>
  <c r="AK1803" i="4"/>
  <c r="AJ1803" i="4"/>
  <c r="AI1803" i="4"/>
  <c r="AH1803" i="4"/>
  <c r="AG1803" i="4"/>
  <c r="AF1803" i="4"/>
  <c r="AE1803" i="4"/>
  <c r="AD1803" i="4"/>
  <c r="AC1803" i="4"/>
  <c r="AB1803" i="4"/>
  <c r="AA1803" i="4"/>
  <c r="Z1803" i="4"/>
  <c r="Y1803" i="4"/>
  <c r="AM1803" i="4" s="1"/>
  <c r="X1803" i="4"/>
  <c r="W1803" i="4"/>
  <c r="V1803" i="4"/>
  <c r="U1803" i="4"/>
  <c r="T1803" i="4"/>
  <c r="S1803" i="4"/>
  <c r="R1803" i="4"/>
  <c r="Q1803" i="4"/>
  <c r="P1803" i="4"/>
  <c r="O1803" i="4"/>
  <c r="N1803" i="4"/>
  <c r="M1803" i="4"/>
  <c r="L1803" i="4"/>
  <c r="K1803" i="4"/>
  <c r="J1803" i="4"/>
  <c r="I1803" i="4"/>
  <c r="H1803" i="4"/>
  <c r="G1803" i="4"/>
  <c r="F1803" i="4"/>
  <c r="E1803" i="4"/>
  <c r="D1803" i="4"/>
  <c r="C1803" i="4"/>
  <c r="AO1803" i="4" s="1"/>
  <c r="B1803" i="4"/>
  <c r="A1803" i="4"/>
  <c r="AM1802" i="4"/>
  <c r="AL1802" i="4"/>
  <c r="AK1802" i="4"/>
  <c r="AJ1802" i="4"/>
  <c r="AI1802" i="4"/>
  <c r="AH1802" i="4"/>
  <c r="AG1802" i="4"/>
  <c r="AF1802" i="4"/>
  <c r="AE1802" i="4"/>
  <c r="AD1802" i="4"/>
  <c r="AC1802" i="4"/>
  <c r="AB1802" i="4"/>
  <c r="AN1802" i="4" s="1"/>
  <c r="AA1802" i="4"/>
  <c r="Z1802" i="4"/>
  <c r="Y1802" i="4"/>
  <c r="X1802" i="4"/>
  <c r="W1802" i="4"/>
  <c r="V1802" i="4"/>
  <c r="U1802" i="4"/>
  <c r="T1802" i="4"/>
  <c r="S1802" i="4"/>
  <c r="R1802" i="4"/>
  <c r="Q1802" i="4"/>
  <c r="P1802" i="4"/>
  <c r="O1802" i="4"/>
  <c r="N1802" i="4"/>
  <c r="M1802" i="4"/>
  <c r="L1802" i="4"/>
  <c r="K1802" i="4"/>
  <c r="J1802" i="4"/>
  <c r="I1802" i="4"/>
  <c r="H1802" i="4"/>
  <c r="G1802" i="4"/>
  <c r="F1802" i="4"/>
  <c r="E1802" i="4"/>
  <c r="D1802" i="4"/>
  <c r="C1802" i="4"/>
  <c r="AO1802" i="4" s="1"/>
  <c r="B1802" i="4"/>
  <c r="A1802" i="4"/>
  <c r="AN1801" i="4"/>
  <c r="AK1801" i="4"/>
  <c r="AJ1801" i="4"/>
  <c r="AI1801" i="4"/>
  <c r="AH1801" i="4"/>
  <c r="AG1801" i="4"/>
  <c r="AF1801" i="4"/>
  <c r="AE1801" i="4"/>
  <c r="AD1801" i="4"/>
  <c r="AC1801" i="4"/>
  <c r="AB1801" i="4"/>
  <c r="AA1801" i="4"/>
  <c r="Z1801" i="4"/>
  <c r="Y1801" i="4"/>
  <c r="AM1801" i="4" s="1"/>
  <c r="X1801" i="4"/>
  <c r="W1801" i="4"/>
  <c r="V1801" i="4"/>
  <c r="U1801" i="4"/>
  <c r="T1801" i="4"/>
  <c r="S1801" i="4"/>
  <c r="R1801" i="4"/>
  <c r="Q1801" i="4"/>
  <c r="P1801" i="4"/>
  <c r="O1801" i="4"/>
  <c r="N1801" i="4"/>
  <c r="M1801" i="4"/>
  <c r="L1801" i="4"/>
  <c r="K1801" i="4"/>
  <c r="J1801" i="4"/>
  <c r="I1801" i="4"/>
  <c r="H1801" i="4"/>
  <c r="AO1801" i="4" s="1"/>
  <c r="G1801" i="4"/>
  <c r="F1801" i="4"/>
  <c r="E1801" i="4"/>
  <c r="D1801" i="4"/>
  <c r="C1801" i="4"/>
  <c r="B1801" i="4"/>
  <c r="A1801" i="4"/>
  <c r="AN1800" i="4"/>
  <c r="AL1800" i="4"/>
  <c r="AK1800" i="4"/>
  <c r="AJ1800" i="4"/>
  <c r="AI1800" i="4"/>
  <c r="AH1800" i="4"/>
  <c r="AG1800" i="4"/>
  <c r="AF1800" i="4"/>
  <c r="AE1800" i="4"/>
  <c r="AD1800" i="4"/>
  <c r="AC1800" i="4"/>
  <c r="AB1800" i="4"/>
  <c r="AA1800" i="4"/>
  <c r="Z1800" i="4"/>
  <c r="Y1800" i="4"/>
  <c r="AM1800" i="4" s="1"/>
  <c r="X1800" i="4"/>
  <c r="W1800" i="4"/>
  <c r="V1800" i="4"/>
  <c r="U1800" i="4"/>
  <c r="T1800" i="4"/>
  <c r="S1800" i="4"/>
  <c r="R1800" i="4"/>
  <c r="Q1800" i="4"/>
  <c r="P1800" i="4"/>
  <c r="O1800" i="4"/>
  <c r="N1800" i="4"/>
  <c r="M1800" i="4"/>
  <c r="L1800" i="4"/>
  <c r="K1800" i="4"/>
  <c r="J1800" i="4"/>
  <c r="I1800" i="4"/>
  <c r="H1800" i="4"/>
  <c r="G1800" i="4"/>
  <c r="F1800" i="4"/>
  <c r="E1800" i="4"/>
  <c r="D1800" i="4"/>
  <c r="C1800" i="4"/>
  <c r="B1800" i="4"/>
  <c r="A1800" i="4"/>
  <c r="AL1799" i="4"/>
  <c r="AK1799" i="4"/>
  <c r="AJ1799" i="4"/>
  <c r="AI1799" i="4"/>
  <c r="AH1799" i="4"/>
  <c r="AG1799" i="4"/>
  <c r="AF1799" i="4"/>
  <c r="AE1799" i="4"/>
  <c r="AD1799" i="4"/>
  <c r="AC1799" i="4"/>
  <c r="AB1799" i="4"/>
  <c r="AA1799" i="4"/>
  <c r="Z1799" i="4"/>
  <c r="Y1799" i="4"/>
  <c r="AM1799" i="4" s="1"/>
  <c r="X1799" i="4"/>
  <c r="W1799" i="4"/>
  <c r="V1799" i="4"/>
  <c r="U1799" i="4"/>
  <c r="T1799" i="4"/>
  <c r="S1799" i="4"/>
  <c r="R1799" i="4"/>
  <c r="Q1799" i="4"/>
  <c r="P1799" i="4"/>
  <c r="O1799" i="4"/>
  <c r="N1799" i="4"/>
  <c r="M1799" i="4"/>
  <c r="L1799" i="4"/>
  <c r="K1799" i="4"/>
  <c r="J1799" i="4"/>
  <c r="I1799" i="4"/>
  <c r="H1799" i="4"/>
  <c r="G1799" i="4"/>
  <c r="F1799" i="4"/>
  <c r="E1799" i="4"/>
  <c r="D1799" i="4"/>
  <c r="C1799" i="4"/>
  <c r="B1799" i="4"/>
  <c r="A1799" i="4"/>
  <c r="AM1798" i="4"/>
  <c r="AL1798" i="4"/>
  <c r="AK1798" i="4"/>
  <c r="AJ1798" i="4"/>
  <c r="AI1798" i="4"/>
  <c r="AH1798" i="4"/>
  <c r="AG1798" i="4"/>
  <c r="AF1798" i="4"/>
  <c r="AE1798" i="4"/>
  <c r="AD1798" i="4"/>
  <c r="AC1798" i="4"/>
  <c r="AB1798" i="4"/>
  <c r="AN1798" i="4" s="1"/>
  <c r="AA1798" i="4"/>
  <c r="Z1798" i="4"/>
  <c r="Y1798" i="4"/>
  <c r="X1798" i="4"/>
  <c r="W1798" i="4"/>
  <c r="V1798" i="4"/>
  <c r="U1798" i="4"/>
  <c r="T1798" i="4"/>
  <c r="S1798" i="4"/>
  <c r="R1798" i="4"/>
  <c r="Q1798" i="4"/>
  <c r="P1798" i="4"/>
  <c r="O1798" i="4"/>
  <c r="N1798" i="4"/>
  <c r="M1798" i="4"/>
  <c r="L1798" i="4"/>
  <c r="K1798" i="4"/>
  <c r="J1798" i="4"/>
  <c r="I1798" i="4"/>
  <c r="H1798" i="4"/>
  <c r="G1798" i="4"/>
  <c r="F1798" i="4"/>
  <c r="E1798" i="4"/>
  <c r="D1798" i="4"/>
  <c r="C1798" i="4"/>
  <c r="AO1798" i="4" s="1"/>
  <c r="B1798" i="4"/>
  <c r="A1798" i="4"/>
  <c r="AN1797" i="4"/>
  <c r="AK1797" i="4"/>
  <c r="AJ1797" i="4"/>
  <c r="AI1797" i="4"/>
  <c r="AH1797" i="4"/>
  <c r="AG1797" i="4"/>
  <c r="AF1797" i="4"/>
  <c r="AE1797" i="4"/>
  <c r="AD1797" i="4"/>
  <c r="AC1797" i="4"/>
  <c r="AB1797" i="4"/>
  <c r="AA1797" i="4"/>
  <c r="Z1797" i="4"/>
  <c r="Y1797" i="4"/>
  <c r="AM1797" i="4" s="1"/>
  <c r="X1797" i="4"/>
  <c r="W1797" i="4"/>
  <c r="V1797" i="4"/>
  <c r="U1797" i="4"/>
  <c r="T1797" i="4"/>
  <c r="S1797" i="4"/>
  <c r="R1797" i="4"/>
  <c r="Q1797" i="4"/>
  <c r="P1797" i="4"/>
  <c r="O1797" i="4"/>
  <c r="N1797" i="4"/>
  <c r="M1797" i="4"/>
  <c r="L1797" i="4"/>
  <c r="K1797" i="4"/>
  <c r="J1797" i="4"/>
  <c r="I1797" i="4"/>
  <c r="H1797" i="4"/>
  <c r="AO1797" i="4" s="1"/>
  <c r="G1797" i="4"/>
  <c r="F1797" i="4"/>
  <c r="E1797" i="4"/>
  <c r="D1797" i="4"/>
  <c r="C1797" i="4"/>
  <c r="B1797" i="4"/>
  <c r="A1797" i="4"/>
  <c r="AN1796" i="4"/>
  <c r="AL1796" i="4"/>
  <c r="AK1796" i="4"/>
  <c r="AJ1796" i="4"/>
  <c r="AI1796" i="4"/>
  <c r="AH1796" i="4"/>
  <c r="AG1796" i="4"/>
  <c r="AF1796" i="4"/>
  <c r="AE1796" i="4"/>
  <c r="AD1796" i="4"/>
  <c r="AC1796" i="4"/>
  <c r="AB1796" i="4"/>
  <c r="AA1796" i="4"/>
  <c r="Z1796" i="4"/>
  <c r="Y1796" i="4"/>
  <c r="AM1796" i="4" s="1"/>
  <c r="X1796" i="4"/>
  <c r="W1796" i="4"/>
  <c r="V1796" i="4"/>
  <c r="U1796" i="4"/>
  <c r="T1796" i="4"/>
  <c r="S1796" i="4"/>
  <c r="R1796" i="4"/>
  <c r="Q1796" i="4"/>
  <c r="P1796" i="4"/>
  <c r="O1796" i="4"/>
  <c r="N1796" i="4"/>
  <c r="M1796" i="4"/>
  <c r="L1796" i="4"/>
  <c r="K1796" i="4"/>
  <c r="J1796" i="4"/>
  <c r="I1796" i="4"/>
  <c r="H1796" i="4"/>
  <c r="G1796" i="4"/>
  <c r="F1796" i="4"/>
  <c r="E1796" i="4"/>
  <c r="D1796" i="4"/>
  <c r="C1796" i="4"/>
  <c r="AO1796" i="4" s="1"/>
  <c r="B1796" i="4"/>
  <c r="A1796" i="4"/>
  <c r="AL1795" i="4"/>
  <c r="AK1795" i="4"/>
  <c r="AJ1795" i="4"/>
  <c r="AI1795" i="4"/>
  <c r="AH1795" i="4"/>
  <c r="AG1795" i="4"/>
  <c r="AF1795" i="4"/>
  <c r="AE1795" i="4"/>
  <c r="AD1795" i="4"/>
  <c r="AC1795" i="4"/>
  <c r="AB1795" i="4"/>
  <c r="AA1795" i="4"/>
  <c r="Z1795" i="4"/>
  <c r="Y1795" i="4"/>
  <c r="AM1795" i="4" s="1"/>
  <c r="X1795" i="4"/>
  <c r="W1795" i="4"/>
  <c r="V1795" i="4"/>
  <c r="U1795" i="4"/>
  <c r="T1795" i="4"/>
  <c r="S1795" i="4"/>
  <c r="R1795" i="4"/>
  <c r="Q1795" i="4"/>
  <c r="P1795" i="4"/>
  <c r="O1795" i="4"/>
  <c r="N1795" i="4"/>
  <c r="M1795" i="4"/>
  <c r="L1795" i="4"/>
  <c r="K1795" i="4"/>
  <c r="J1795" i="4"/>
  <c r="I1795" i="4"/>
  <c r="H1795" i="4"/>
  <c r="G1795" i="4"/>
  <c r="F1795" i="4"/>
  <c r="E1795" i="4"/>
  <c r="D1795" i="4"/>
  <c r="C1795" i="4"/>
  <c r="AO1795" i="4" s="1"/>
  <c r="B1795" i="4"/>
  <c r="A1795" i="4"/>
  <c r="AM1794" i="4"/>
  <c r="AL1794" i="4"/>
  <c r="AK1794" i="4"/>
  <c r="AJ1794" i="4"/>
  <c r="AI1794" i="4"/>
  <c r="AH1794" i="4"/>
  <c r="AG1794" i="4"/>
  <c r="AF1794" i="4"/>
  <c r="AE1794" i="4"/>
  <c r="AD1794" i="4"/>
  <c r="AC1794" i="4"/>
  <c r="AB1794" i="4"/>
  <c r="AN1794" i="4" s="1"/>
  <c r="AA1794" i="4"/>
  <c r="Z1794" i="4"/>
  <c r="Y1794" i="4"/>
  <c r="X1794" i="4"/>
  <c r="W1794" i="4"/>
  <c r="V1794" i="4"/>
  <c r="U1794" i="4"/>
  <c r="T1794" i="4"/>
  <c r="S1794" i="4"/>
  <c r="R1794" i="4"/>
  <c r="Q1794" i="4"/>
  <c r="P1794" i="4"/>
  <c r="O1794" i="4"/>
  <c r="N1794" i="4"/>
  <c r="M1794" i="4"/>
  <c r="L1794" i="4"/>
  <c r="K1794" i="4"/>
  <c r="J1794" i="4"/>
  <c r="I1794" i="4"/>
  <c r="H1794" i="4"/>
  <c r="G1794" i="4"/>
  <c r="F1794" i="4"/>
  <c r="E1794" i="4"/>
  <c r="D1794" i="4"/>
  <c r="C1794" i="4"/>
  <c r="B1794" i="4"/>
  <c r="A1794" i="4"/>
  <c r="AN1793" i="4"/>
  <c r="AK1793" i="4"/>
  <c r="AJ1793" i="4"/>
  <c r="AI1793" i="4"/>
  <c r="AH1793" i="4"/>
  <c r="AG1793" i="4"/>
  <c r="AF1793" i="4"/>
  <c r="AE1793" i="4"/>
  <c r="AD1793" i="4"/>
  <c r="AC1793" i="4"/>
  <c r="AB1793" i="4"/>
  <c r="AA1793" i="4"/>
  <c r="Z1793" i="4"/>
  <c r="Y1793" i="4"/>
  <c r="AM1793" i="4" s="1"/>
  <c r="X1793" i="4"/>
  <c r="W1793" i="4"/>
  <c r="V1793" i="4"/>
  <c r="U1793" i="4"/>
  <c r="T1793" i="4"/>
  <c r="S1793" i="4"/>
  <c r="R1793" i="4"/>
  <c r="Q1793" i="4"/>
  <c r="P1793" i="4"/>
  <c r="O1793" i="4"/>
  <c r="N1793" i="4"/>
  <c r="M1793" i="4"/>
  <c r="L1793" i="4"/>
  <c r="K1793" i="4"/>
  <c r="J1793" i="4"/>
  <c r="I1793" i="4"/>
  <c r="H1793" i="4"/>
  <c r="AO1793" i="4" s="1"/>
  <c r="G1793" i="4"/>
  <c r="F1793" i="4"/>
  <c r="E1793" i="4"/>
  <c r="D1793" i="4"/>
  <c r="C1793" i="4"/>
  <c r="B1793" i="4"/>
  <c r="A1793" i="4"/>
  <c r="AN1792" i="4"/>
  <c r="AL1792" i="4"/>
  <c r="AK1792" i="4"/>
  <c r="AJ1792" i="4"/>
  <c r="AI1792" i="4"/>
  <c r="AH1792" i="4"/>
  <c r="AG1792" i="4"/>
  <c r="AF1792" i="4"/>
  <c r="AE1792" i="4"/>
  <c r="AD1792" i="4"/>
  <c r="AC1792" i="4"/>
  <c r="AB1792" i="4"/>
  <c r="AA1792" i="4"/>
  <c r="Z1792" i="4"/>
  <c r="Y1792" i="4"/>
  <c r="AM1792" i="4" s="1"/>
  <c r="X1792" i="4"/>
  <c r="W1792" i="4"/>
  <c r="V1792" i="4"/>
  <c r="U1792" i="4"/>
  <c r="T1792" i="4"/>
  <c r="S1792" i="4"/>
  <c r="R1792" i="4"/>
  <c r="Q1792" i="4"/>
  <c r="P1792" i="4"/>
  <c r="O1792" i="4"/>
  <c r="N1792" i="4"/>
  <c r="M1792" i="4"/>
  <c r="L1792" i="4"/>
  <c r="K1792" i="4"/>
  <c r="J1792" i="4"/>
  <c r="I1792" i="4"/>
  <c r="H1792" i="4"/>
  <c r="G1792" i="4"/>
  <c r="F1792" i="4"/>
  <c r="E1792" i="4"/>
  <c r="D1792" i="4"/>
  <c r="C1792" i="4"/>
  <c r="B1792" i="4"/>
  <c r="A1792" i="4"/>
  <c r="AL1791" i="4"/>
  <c r="AK1791" i="4"/>
  <c r="AJ1791" i="4"/>
  <c r="AI1791" i="4"/>
  <c r="AH1791" i="4"/>
  <c r="AG1791" i="4"/>
  <c r="AF1791" i="4"/>
  <c r="AE1791" i="4"/>
  <c r="AD1791" i="4"/>
  <c r="AC1791" i="4"/>
  <c r="AB1791" i="4"/>
  <c r="AA1791" i="4"/>
  <c r="Z1791" i="4"/>
  <c r="Y1791" i="4"/>
  <c r="AM1791" i="4" s="1"/>
  <c r="X1791" i="4"/>
  <c r="W1791" i="4"/>
  <c r="V1791" i="4"/>
  <c r="U1791" i="4"/>
  <c r="T1791" i="4"/>
  <c r="S1791" i="4"/>
  <c r="R1791" i="4"/>
  <c r="Q1791" i="4"/>
  <c r="P1791" i="4"/>
  <c r="O1791" i="4"/>
  <c r="N1791" i="4"/>
  <c r="M1791" i="4"/>
  <c r="L1791" i="4"/>
  <c r="K1791" i="4"/>
  <c r="J1791" i="4"/>
  <c r="I1791" i="4"/>
  <c r="H1791" i="4"/>
  <c r="G1791" i="4"/>
  <c r="F1791" i="4"/>
  <c r="E1791" i="4"/>
  <c r="D1791" i="4"/>
  <c r="C1791" i="4"/>
  <c r="B1791" i="4"/>
  <c r="A1791" i="4"/>
  <c r="AM1790" i="4"/>
  <c r="AL1790" i="4"/>
  <c r="AK1790" i="4"/>
  <c r="AJ1790" i="4"/>
  <c r="AI1790" i="4"/>
  <c r="AH1790" i="4"/>
  <c r="AG1790" i="4"/>
  <c r="AF1790" i="4"/>
  <c r="AE1790" i="4"/>
  <c r="AD1790" i="4"/>
  <c r="AC1790" i="4"/>
  <c r="AB1790" i="4"/>
  <c r="AN1790" i="4" s="1"/>
  <c r="AA1790" i="4"/>
  <c r="Z1790" i="4"/>
  <c r="Y1790" i="4"/>
  <c r="X1790" i="4"/>
  <c r="W1790" i="4"/>
  <c r="V1790" i="4"/>
  <c r="U1790" i="4"/>
  <c r="T1790" i="4"/>
  <c r="S1790" i="4"/>
  <c r="R1790" i="4"/>
  <c r="Q1790" i="4"/>
  <c r="P1790" i="4"/>
  <c r="O1790" i="4"/>
  <c r="N1790" i="4"/>
  <c r="M1790" i="4"/>
  <c r="L1790" i="4"/>
  <c r="K1790" i="4"/>
  <c r="J1790" i="4"/>
  <c r="I1790" i="4"/>
  <c r="H1790" i="4"/>
  <c r="G1790" i="4"/>
  <c r="F1790" i="4"/>
  <c r="E1790" i="4"/>
  <c r="D1790" i="4"/>
  <c r="C1790" i="4"/>
  <c r="AO1790" i="4" s="1"/>
  <c r="B1790" i="4"/>
  <c r="A1790" i="4"/>
  <c r="AN1789" i="4"/>
  <c r="AK1789" i="4"/>
  <c r="AJ1789" i="4"/>
  <c r="AI1789" i="4"/>
  <c r="AH1789" i="4"/>
  <c r="AG1789" i="4"/>
  <c r="AF1789" i="4"/>
  <c r="AE1789" i="4"/>
  <c r="AD1789" i="4"/>
  <c r="AC1789" i="4"/>
  <c r="AB1789" i="4"/>
  <c r="AA1789" i="4"/>
  <c r="Z1789" i="4"/>
  <c r="Y1789" i="4"/>
  <c r="AM1789" i="4" s="1"/>
  <c r="X1789" i="4"/>
  <c r="W1789" i="4"/>
  <c r="V1789" i="4"/>
  <c r="U1789" i="4"/>
  <c r="T1789" i="4"/>
  <c r="S1789" i="4"/>
  <c r="R1789" i="4"/>
  <c r="Q1789" i="4"/>
  <c r="P1789" i="4"/>
  <c r="O1789" i="4"/>
  <c r="N1789" i="4"/>
  <c r="M1789" i="4"/>
  <c r="L1789" i="4"/>
  <c r="K1789" i="4"/>
  <c r="J1789" i="4"/>
  <c r="I1789" i="4"/>
  <c r="H1789" i="4"/>
  <c r="AO1789" i="4" s="1"/>
  <c r="G1789" i="4"/>
  <c r="F1789" i="4"/>
  <c r="E1789" i="4"/>
  <c r="D1789" i="4"/>
  <c r="C1789" i="4"/>
  <c r="B1789" i="4"/>
  <c r="A1789" i="4"/>
  <c r="AN1788" i="4"/>
  <c r="AL1788" i="4"/>
  <c r="AK1788" i="4"/>
  <c r="AJ1788" i="4"/>
  <c r="AI1788" i="4"/>
  <c r="AH1788" i="4"/>
  <c r="AG1788" i="4"/>
  <c r="AF1788" i="4"/>
  <c r="AE1788" i="4"/>
  <c r="AD1788" i="4"/>
  <c r="AC1788" i="4"/>
  <c r="AB1788" i="4"/>
  <c r="AA1788" i="4"/>
  <c r="Z1788" i="4"/>
  <c r="Y1788" i="4"/>
  <c r="AM1788" i="4" s="1"/>
  <c r="X1788" i="4"/>
  <c r="W1788" i="4"/>
  <c r="V1788" i="4"/>
  <c r="U1788" i="4"/>
  <c r="T1788" i="4"/>
  <c r="S1788" i="4"/>
  <c r="R1788" i="4"/>
  <c r="Q1788" i="4"/>
  <c r="P1788" i="4"/>
  <c r="O1788" i="4"/>
  <c r="N1788" i="4"/>
  <c r="M1788" i="4"/>
  <c r="L1788" i="4"/>
  <c r="K1788" i="4"/>
  <c r="J1788" i="4"/>
  <c r="I1788" i="4"/>
  <c r="H1788" i="4"/>
  <c r="G1788" i="4"/>
  <c r="F1788" i="4"/>
  <c r="E1788" i="4"/>
  <c r="D1788" i="4"/>
  <c r="C1788" i="4"/>
  <c r="AO1788" i="4" s="1"/>
  <c r="B1788" i="4"/>
  <c r="A1788" i="4"/>
  <c r="AL1787" i="4"/>
  <c r="AK1787" i="4"/>
  <c r="AJ1787" i="4"/>
  <c r="AI1787" i="4"/>
  <c r="AH1787" i="4"/>
  <c r="AG1787" i="4"/>
  <c r="AF1787" i="4"/>
  <c r="AE1787" i="4"/>
  <c r="AD1787" i="4"/>
  <c r="AC1787" i="4"/>
  <c r="AB1787" i="4"/>
  <c r="AA1787" i="4"/>
  <c r="Z1787" i="4"/>
  <c r="Y1787" i="4"/>
  <c r="AM1787" i="4" s="1"/>
  <c r="X1787" i="4"/>
  <c r="W1787" i="4"/>
  <c r="V1787" i="4"/>
  <c r="U1787" i="4"/>
  <c r="T1787" i="4"/>
  <c r="S1787" i="4"/>
  <c r="R1787" i="4"/>
  <c r="Q1787" i="4"/>
  <c r="P1787" i="4"/>
  <c r="O1787" i="4"/>
  <c r="N1787" i="4"/>
  <c r="M1787" i="4"/>
  <c r="L1787" i="4"/>
  <c r="K1787" i="4"/>
  <c r="J1787" i="4"/>
  <c r="I1787" i="4"/>
  <c r="H1787" i="4"/>
  <c r="G1787" i="4"/>
  <c r="F1787" i="4"/>
  <c r="E1787" i="4"/>
  <c r="D1787" i="4"/>
  <c r="C1787" i="4"/>
  <c r="B1787" i="4"/>
  <c r="A1787" i="4"/>
  <c r="AM1786" i="4"/>
  <c r="AL1786" i="4"/>
  <c r="AK1786" i="4"/>
  <c r="AJ1786" i="4"/>
  <c r="AI1786" i="4"/>
  <c r="AH1786" i="4"/>
  <c r="AG1786" i="4"/>
  <c r="AF1786" i="4"/>
  <c r="AE1786" i="4"/>
  <c r="AD1786" i="4"/>
  <c r="AC1786" i="4"/>
  <c r="AB1786" i="4"/>
  <c r="AN1786" i="4" s="1"/>
  <c r="AA1786" i="4"/>
  <c r="Z1786" i="4"/>
  <c r="Y1786" i="4"/>
  <c r="X1786" i="4"/>
  <c r="W1786" i="4"/>
  <c r="V1786" i="4"/>
  <c r="U1786" i="4"/>
  <c r="T1786" i="4"/>
  <c r="S1786" i="4"/>
  <c r="R1786" i="4"/>
  <c r="Q1786" i="4"/>
  <c r="P1786" i="4"/>
  <c r="O1786" i="4"/>
  <c r="N1786" i="4"/>
  <c r="M1786" i="4"/>
  <c r="L1786" i="4"/>
  <c r="K1786" i="4"/>
  <c r="J1786" i="4"/>
  <c r="I1786" i="4"/>
  <c r="H1786" i="4"/>
  <c r="G1786" i="4"/>
  <c r="F1786" i="4"/>
  <c r="E1786" i="4"/>
  <c r="D1786" i="4"/>
  <c r="C1786" i="4"/>
  <c r="B1786" i="4"/>
  <c r="A1786" i="4"/>
  <c r="AN1785" i="4"/>
  <c r="AK1785" i="4"/>
  <c r="AJ1785" i="4"/>
  <c r="AI1785" i="4"/>
  <c r="AH1785" i="4"/>
  <c r="AG1785" i="4"/>
  <c r="AF1785" i="4"/>
  <c r="AE1785" i="4"/>
  <c r="AD1785" i="4"/>
  <c r="AC1785" i="4"/>
  <c r="AB1785" i="4"/>
  <c r="AA1785" i="4"/>
  <c r="Z1785" i="4"/>
  <c r="Y1785" i="4"/>
  <c r="AM1785" i="4" s="1"/>
  <c r="X1785" i="4"/>
  <c r="W1785" i="4"/>
  <c r="V1785" i="4"/>
  <c r="U1785" i="4"/>
  <c r="T1785" i="4"/>
  <c r="S1785" i="4"/>
  <c r="R1785" i="4"/>
  <c r="Q1785" i="4"/>
  <c r="P1785" i="4"/>
  <c r="O1785" i="4"/>
  <c r="N1785" i="4"/>
  <c r="M1785" i="4"/>
  <c r="L1785" i="4"/>
  <c r="K1785" i="4"/>
  <c r="J1785" i="4"/>
  <c r="I1785" i="4"/>
  <c r="H1785" i="4"/>
  <c r="AO1785" i="4" s="1"/>
  <c r="G1785" i="4"/>
  <c r="F1785" i="4"/>
  <c r="E1785" i="4"/>
  <c r="D1785" i="4"/>
  <c r="C1785" i="4"/>
  <c r="B1785" i="4"/>
  <c r="A1785" i="4"/>
  <c r="AN1784" i="4"/>
  <c r="AL1784" i="4"/>
  <c r="AK1784" i="4"/>
  <c r="AJ1784" i="4"/>
  <c r="AI1784" i="4"/>
  <c r="AH1784" i="4"/>
  <c r="AG1784" i="4"/>
  <c r="AF1784" i="4"/>
  <c r="AE1784" i="4"/>
  <c r="AD1784" i="4"/>
  <c r="AC1784" i="4"/>
  <c r="AB1784" i="4"/>
  <c r="AA1784" i="4"/>
  <c r="Z1784" i="4"/>
  <c r="Y1784" i="4"/>
  <c r="AM1784" i="4" s="1"/>
  <c r="X1784" i="4"/>
  <c r="W1784" i="4"/>
  <c r="V1784" i="4"/>
  <c r="U1784" i="4"/>
  <c r="T1784" i="4"/>
  <c r="S1784" i="4"/>
  <c r="R1784" i="4"/>
  <c r="Q1784" i="4"/>
  <c r="P1784" i="4"/>
  <c r="O1784" i="4"/>
  <c r="N1784" i="4"/>
  <c r="M1784" i="4"/>
  <c r="L1784" i="4"/>
  <c r="K1784" i="4"/>
  <c r="J1784" i="4"/>
  <c r="I1784" i="4"/>
  <c r="H1784" i="4"/>
  <c r="G1784" i="4"/>
  <c r="F1784" i="4"/>
  <c r="E1784" i="4"/>
  <c r="D1784" i="4"/>
  <c r="C1784" i="4"/>
  <c r="B1784" i="4"/>
  <c r="A1784" i="4"/>
  <c r="AL1783" i="4"/>
  <c r="AK1783" i="4"/>
  <c r="AJ1783" i="4"/>
  <c r="AI1783" i="4"/>
  <c r="AH1783" i="4"/>
  <c r="AG1783" i="4"/>
  <c r="AF1783" i="4"/>
  <c r="AE1783" i="4"/>
  <c r="AD1783" i="4"/>
  <c r="AC1783" i="4"/>
  <c r="AB1783" i="4"/>
  <c r="AA1783" i="4"/>
  <c r="Z1783" i="4"/>
  <c r="Y1783" i="4"/>
  <c r="AM1783" i="4" s="1"/>
  <c r="X1783" i="4"/>
  <c r="W1783" i="4"/>
  <c r="V1783" i="4"/>
  <c r="U1783" i="4"/>
  <c r="T1783" i="4"/>
  <c r="S1783" i="4"/>
  <c r="R1783" i="4"/>
  <c r="Q1783" i="4"/>
  <c r="P1783" i="4"/>
  <c r="O1783" i="4"/>
  <c r="N1783" i="4"/>
  <c r="M1783" i="4"/>
  <c r="L1783" i="4"/>
  <c r="K1783" i="4"/>
  <c r="J1783" i="4"/>
  <c r="I1783" i="4"/>
  <c r="H1783" i="4"/>
  <c r="G1783" i="4"/>
  <c r="F1783" i="4"/>
  <c r="E1783" i="4"/>
  <c r="D1783" i="4"/>
  <c r="C1783" i="4"/>
  <c r="B1783" i="4"/>
  <c r="A1783" i="4"/>
  <c r="AM1782" i="4"/>
  <c r="AL1782" i="4"/>
  <c r="AK1782" i="4"/>
  <c r="AJ1782" i="4"/>
  <c r="AI1782" i="4"/>
  <c r="AH1782" i="4"/>
  <c r="AG1782" i="4"/>
  <c r="AF1782" i="4"/>
  <c r="AE1782" i="4"/>
  <c r="AD1782" i="4"/>
  <c r="AC1782" i="4"/>
  <c r="AB1782" i="4"/>
  <c r="AN1782" i="4" s="1"/>
  <c r="AA1782" i="4"/>
  <c r="Z1782" i="4"/>
  <c r="Y1782" i="4"/>
  <c r="X1782" i="4"/>
  <c r="W1782" i="4"/>
  <c r="V1782" i="4"/>
  <c r="U1782" i="4"/>
  <c r="T1782" i="4"/>
  <c r="S1782" i="4"/>
  <c r="R1782" i="4"/>
  <c r="Q1782" i="4"/>
  <c r="P1782" i="4"/>
  <c r="O1782" i="4"/>
  <c r="N1782" i="4"/>
  <c r="M1782" i="4"/>
  <c r="L1782" i="4"/>
  <c r="K1782" i="4"/>
  <c r="J1782" i="4"/>
  <c r="I1782" i="4"/>
  <c r="H1782" i="4"/>
  <c r="G1782" i="4"/>
  <c r="F1782" i="4"/>
  <c r="E1782" i="4"/>
  <c r="D1782" i="4"/>
  <c r="C1782" i="4"/>
  <c r="AO1782" i="4" s="1"/>
  <c r="B1782" i="4"/>
  <c r="A1782" i="4"/>
  <c r="AN1781" i="4"/>
  <c r="AK1781" i="4"/>
  <c r="AJ1781" i="4"/>
  <c r="AI1781" i="4"/>
  <c r="AH1781" i="4"/>
  <c r="AG1781" i="4"/>
  <c r="AF1781" i="4"/>
  <c r="AE1781" i="4"/>
  <c r="AD1781" i="4"/>
  <c r="AC1781" i="4"/>
  <c r="AB1781" i="4"/>
  <c r="AA1781" i="4"/>
  <c r="Z1781" i="4"/>
  <c r="Y1781" i="4"/>
  <c r="AM1781" i="4" s="1"/>
  <c r="X1781" i="4"/>
  <c r="W1781" i="4"/>
  <c r="V1781" i="4"/>
  <c r="U1781" i="4"/>
  <c r="T1781" i="4"/>
  <c r="S1781" i="4"/>
  <c r="R1781" i="4"/>
  <c r="Q1781" i="4"/>
  <c r="P1781" i="4"/>
  <c r="O1781" i="4"/>
  <c r="N1781" i="4"/>
  <c r="M1781" i="4"/>
  <c r="L1781" i="4"/>
  <c r="K1781" i="4"/>
  <c r="J1781" i="4"/>
  <c r="I1781" i="4"/>
  <c r="H1781" i="4"/>
  <c r="AO1781" i="4" s="1"/>
  <c r="G1781" i="4"/>
  <c r="F1781" i="4"/>
  <c r="E1781" i="4"/>
  <c r="D1781" i="4"/>
  <c r="C1781" i="4"/>
  <c r="B1781" i="4"/>
  <c r="A1781" i="4"/>
  <c r="AN1780" i="4"/>
  <c r="AL1780" i="4"/>
  <c r="AK1780" i="4"/>
  <c r="AJ1780" i="4"/>
  <c r="AI1780" i="4"/>
  <c r="AH1780" i="4"/>
  <c r="AG1780" i="4"/>
  <c r="AF1780" i="4"/>
  <c r="AE1780" i="4"/>
  <c r="AD1780" i="4"/>
  <c r="AC1780" i="4"/>
  <c r="AB1780" i="4"/>
  <c r="AA1780" i="4"/>
  <c r="Z1780" i="4"/>
  <c r="Y1780" i="4"/>
  <c r="AM1780" i="4" s="1"/>
  <c r="X1780" i="4"/>
  <c r="W1780" i="4"/>
  <c r="V1780" i="4"/>
  <c r="U1780" i="4"/>
  <c r="T1780" i="4"/>
  <c r="S1780" i="4"/>
  <c r="R1780" i="4"/>
  <c r="Q1780" i="4"/>
  <c r="P1780" i="4"/>
  <c r="O1780" i="4"/>
  <c r="N1780" i="4"/>
  <c r="M1780" i="4"/>
  <c r="L1780" i="4"/>
  <c r="K1780" i="4"/>
  <c r="J1780" i="4"/>
  <c r="I1780" i="4"/>
  <c r="H1780" i="4"/>
  <c r="G1780" i="4"/>
  <c r="F1780" i="4"/>
  <c r="E1780" i="4"/>
  <c r="D1780" i="4"/>
  <c r="C1780" i="4"/>
  <c r="AO1780" i="4" s="1"/>
  <c r="B1780" i="4"/>
  <c r="A1780" i="4"/>
  <c r="AL1779" i="4"/>
  <c r="AK1779" i="4"/>
  <c r="AJ1779" i="4"/>
  <c r="AI1779" i="4"/>
  <c r="AH1779" i="4"/>
  <c r="AG1779" i="4"/>
  <c r="AF1779" i="4"/>
  <c r="AE1779" i="4"/>
  <c r="AD1779" i="4"/>
  <c r="AC1779" i="4"/>
  <c r="AB1779" i="4"/>
  <c r="AA1779" i="4"/>
  <c r="Z1779" i="4"/>
  <c r="Y1779" i="4"/>
  <c r="AM1779" i="4" s="1"/>
  <c r="X1779" i="4"/>
  <c r="W1779" i="4"/>
  <c r="V1779" i="4"/>
  <c r="U1779" i="4"/>
  <c r="T1779" i="4"/>
  <c r="S1779" i="4"/>
  <c r="R1779" i="4"/>
  <c r="Q1779" i="4"/>
  <c r="P1779" i="4"/>
  <c r="O1779" i="4"/>
  <c r="N1779" i="4"/>
  <c r="M1779" i="4"/>
  <c r="L1779" i="4"/>
  <c r="K1779" i="4"/>
  <c r="J1779" i="4"/>
  <c r="I1779" i="4"/>
  <c r="H1779" i="4"/>
  <c r="G1779" i="4"/>
  <c r="F1779" i="4"/>
  <c r="E1779" i="4"/>
  <c r="D1779" i="4"/>
  <c r="C1779" i="4"/>
  <c r="AO1779" i="4" s="1"/>
  <c r="B1779" i="4"/>
  <c r="A1779" i="4"/>
  <c r="AM1778" i="4"/>
  <c r="AL1778" i="4"/>
  <c r="AK1778" i="4"/>
  <c r="AJ1778" i="4"/>
  <c r="AI1778" i="4"/>
  <c r="AH1778" i="4"/>
  <c r="AG1778" i="4"/>
  <c r="AF1778" i="4"/>
  <c r="AE1778" i="4"/>
  <c r="AD1778" i="4"/>
  <c r="AC1778" i="4"/>
  <c r="AB1778" i="4"/>
  <c r="AN1778" i="4" s="1"/>
  <c r="AA1778" i="4"/>
  <c r="Z1778" i="4"/>
  <c r="Y1778" i="4"/>
  <c r="X1778" i="4"/>
  <c r="W1778" i="4"/>
  <c r="V1778" i="4"/>
  <c r="U1778" i="4"/>
  <c r="T1778" i="4"/>
  <c r="S1778" i="4"/>
  <c r="R1778" i="4"/>
  <c r="Q1778" i="4"/>
  <c r="P1778" i="4"/>
  <c r="O1778" i="4"/>
  <c r="N1778" i="4"/>
  <c r="M1778" i="4"/>
  <c r="L1778" i="4"/>
  <c r="K1778" i="4"/>
  <c r="J1778" i="4"/>
  <c r="I1778" i="4"/>
  <c r="H1778" i="4"/>
  <c r="G1778" i="4"/>
  <c r="F1778" i="4"/>
  <c r="E1778" i="4"/>
  <c r="D1778" i="4"/>
  <c r="C1778" i="4"/>
  <c r="B1778" i="4"/>
  <c r="A1778" i="4"/>
  <c r="AN1777" i="4"/>
  <c r="AK1777" i="4"/>
  <c r="AJ1777" i="4"/>
  <c r="AI1777" i="4"/>
  <c r="AH1777" i="4"/>
  <c r="AG1777" i="4"/>
  <c r="AF1777" i="4"/>
  <c r="AE1777" i="4"/>
  <c r="AD1777" i="4"/>
  <c r="AC1777" i="4"/>
  <c r="AB1777" i="4"/>
  <c r="AA1777" i="4"/>
  <c r="Z1777" i="4"/>
  <c r="Y1777" i="4"/>
  <c r="AM1777" i="4" s="1"/>
  <c r="X1777" i="4"/>
  <c r="W1777" i="4"/>
  <c r="V1777" i="4"/>
  <c r="U1777" i="4"/>
  <c r="T1777" i="4"/>
  <c r="S1777" i="4"/>
  <c r="R1777" i="4"/>
  <c r="Q1777" i="4"/>
  <c r="P1777" i="4"/>
  <c r="O1777" i="4"/>
  <c r="N1777" i="4"/>
  <c r="M1777" i="4"/>
  <c r="L1777" i="4"/>
  <c r="K1777" i="4"/>
  <c r="J1777" i="4"/>
  <c r="I1777" i="4"/>
  <c r="H1777" i="4"/>
  <c r="AO1777" i="4" s="1"/>
  <c r="G1777" i="4"/>
  <c r="F1777" i="4"/>
  <c r="E1777" i="4"/>
  <c r="D1777" i="4"/>
  <c r="C1777" i="4"/>
  <c r="B1777" i="4"/>
  <c r="A1777" i="4"/>
  <c r="AN1776" i="4"/>
  <c r="AL1776" i="4"/>
  <c r="AK1776" i="4"/>
  <c r="AJ1776" i="4"/>
  <c r="AI1776" i="4"/>
  <c r="AH1776" i="4"/>
  <c r="AG1776" i="4"/>
  <c r="AF1776" i="4"/>
  <c r="AE1776" i="4"/>
  <c r="AD1776" i="4"/>
  <c r="AC1776" i="4"/>
  <c r="AB1776" i="4"/>
  <c r="AA1776" i="4"/>
  <c r="Z1776" i="4"/>
  <c r="Y1776" i="4"/>
  <c r="AM1776" i="4" s="1"/>
  <c r="X1776" i="4"/>
  <c r="W1776" i="4"/>
  <c r="V1776" i="4"/>
  <c r="U1776" i="4"/>
  <c r="T1776" i="4"/>
  <c r="S1776" i="4"/>
  <c r="R1776" i="4"/>
  <c r="Q1776" i="4"/>
  <c r="P1776" i="4"/>
  <c r="O1776" i="4"/>
  <c r="N1776" i="4"/>
  <c r="M1776" i="4"/>
  <c r="L1776" i="4"/>
  <c r="K1776" i="4"/>
  <c r="J1776" i="4"/>
  <c r="I1776" i="4"/>
  <c r="H1776" i="4"/>
  <c r="G1776" i="4"/>
  <c r="F1776" i="4"/>
  <c r="E1776" i="4"/>
  <c r="D1776" i="4"/>
  <c r="C1776" i="4"/>
  <c r="B1776" i="4"/>
  <c r="A1776" i="4"/>
  <c r="AL1775" i="4"/>
  <c r="AK1775" i="4"/>
  <c r="AJ1775" i="4"/>
  <c r="AI1775" i="4"/>
  <c r="AH1775" i="4"/>
  <c r="AG1775" i="4"/>
  <c r="AF1775" i="4"/>
  <c r="AE1775" i="4"/>
  <c r="AD1775" i="4"/>
  <c r="AC1775" i="4"/>
  <c r="AB1775" i="4"/>
  <c r="AA1775" i="4"/>
  <c r="Z1775" i="4"/>
  <c r="Y1775" i="4"/>
  <c r="AM1775" i="4" s="1"/>
  <c r="X1775" i="4"/>
  <c r="W1775" i="4"/>
  <c r="V1775" i="4"/>
  <c r="U1775" i="4"/>
  <c r="T1775" i="4"/>
  <c r="S1775" i="4"/>
  <c r="R1775" i="4"/>
  <c r="Q1775" i="4"/>
  <c r="P1775" i="4"/>
  <c r="O1775" i="4"/>
  <c r="N1775" i="4"/>
  <c r="M1775" i="4"/>
  <c r="L1775" i="4"/>
  <c r="K1775" i="4"/>
  <c r="J1775" i="4"/>
  <c r="I1775" i="4"/>
  <c r="H1775" i="4"/>
  <c r="G1775" i="4"/>
  <c r="F1775" i="4"/>
  <c r="E1775" i="4"/>
  <c r="D1775" i="4"/>
  <c r="C1775" i="4"/>
  <c r="B1775" i="4"/>
  <c r="A1775" i="4"/>
  <c r="AM1774" i="4"/>
  <c r="AL1774" i="4"/>
  <c r="AK1774" i="4"/>
  <c r="AJ1774" i="4"/>
  <c r="AI1774" i="4"/>
  <c r="AH1774" i="4"/>
  <c r="AG1774" i="4"/>
  <c r="AF1774" i="4"/>
  <c r="AE1774" i="4"/>
  <c r="AD1774" i="4"/>
  <c r="AC1774" i="4"/>
  <c r="AB1774" i="4"/>
  <c r="AN1774" i="4" s="1"/>
  <c r="AA1774" i="4"/>
  <c r="Z1774" i="4"/>
  <c r="Y1774" i="4"/>
  <c r="X1774" i="4"/>
  <c r="W1774" i="4"/>
  <c r="V1774" i="4"/>
  <c r="U1774" i="4"/>
  <c r="T1774" i="4"/>
  <c r="S1774" i="4"/>
  <c r="R1774" i="4"/>
  <c r="Q1774" i="4"/>
  <c r="P1774" i="4"/>
  <c r="O1774" i="4"/>
  <c r="N1774" i="4"/>
  <c r="M1774" i="4"/>
  <c r="L1774" i="4"/>
  <c r="K1774" i="4"/>
  <c r="J1774" i="4"/>
  <c r="I1774" i="4"/>
  <c r="H1774" i="4"/>
  <c r="G1774" i="4"/>
  <c r="F1774" i="4"/>
  <c r="E1774" i="4"/>
  <c r="D1774" i="4"/>
  <c r="C1774" i="4"/>
  <c r="AO1774" i="4" s="1"/>
  <c r="B1774" i="4"/>
  <c r="A1774" i="4"/>
  <c r="AN1773" i="4"/>
  <c r="AK1773" i="4"/>
  <c r="AJ1773" i="4"/>
  <c r="AI1773" i="4"/>
  <c r="AH1773" i="4"/>
  <c r="AG1773" i="4"/>
  <c r="AF1773" i="4"/>
  <c r="AE1773" i="4"/>
  <c r="AD1773" i="4"/>
  <c r="AC1773" i="4"/>
  <c r="AB1773" i="4"/>
  <c r="AA1773" i="4"/>
  <c r="Z1773" i="4"/>
  <c r="Y1773" i="4"/>
  <c r="AM1773" i="4" s="1"/>
  <c r="X1773" i="4"/>
  <c r="W1773" i="4"/>
  <c r="V1773" i="4"/>
  <c r="U1773" i="4"/>
  <c r="T1773" i="4"/>
  <c r="S1773" i="4"/>
  <c r="R1773" i="4"/>
  <c r="Q1773" i="4"/>
  <c r="P1773" i="4"/>
  <c r="O1773" i="4"/>
  <c r="N1773" i="4"/>
  <c r="M1773" i="4"/>
  <c r="L1773" i="4"/>
  <c r="K1773" i="4"/>
  <c r="J1773" i="4"/>
  <c r="I1773" i="4"/>
  <c r="H1773" i="4"/>
  <c r="AO1773" i="4" s="1"/>
  <c r="G1773" i="4"/>
  <c r="F1773" i="4"/>
  <c r="E1773" i="4"/>
  <c r="D1773" i="4"/>
  <c r="C1773" i="4"/>
  <c r="B1773" i="4"/>
  <c r="A1773" i="4"/>
  <c r="AN1772" i="4"/>
  <c r="AL1772" i="4"/>
  <c r="AK1772" i="4"/>
  <c r="AJ1772" i="4"/>
  <c r="AI1772" i="4"/>
  <c r="AH1772" i="4"/>
  <c r="AG1772" i="4"/>
  <c r="AF1772" i="4"/>
  <c r="AE1772" i="4"/>
  <c r="AD1772" i="4"/>
  <c r="AC1772" i="4"/>
  <c r="AB1772" i="4"/>
  <c r="AA1772" i="4"/>
  <c r="Z1772" i="4"/>
  <c r="Y1772" i="4"/>
  <c r="AM1772" i="4" s="1"/>
  <c r="X1772" i="4"/>
  <c r="W1772" i="4"/>
  <c r="V1772" i="4"/>
  <c r="U1772" i="4"/>
  <c r="T1772" i="4"/>
  <c r="S1772" i="4"/>
  <c r="R1772" i="4"/>
  <c r="Q1772" i="4"/>
  <c r="P1772" i="4"/>
  <c r="O1772" i="4"/>
  <c r="N1772" i="4"/>
  <c r="M1772" i="4"/>
  <c r="L1772" i="4"/>
  <c r="K1772" i="4"/>
  <c r="J1772" i="4"/>
  <c r="I1772" i="4"/>
  <c r="H1772" i="4"/>
  <c r="G1772" i="4"/>
  <c r="F1772" i="4"/>
  <c r="E1772" i="4"/>
  <c r="D1772" i="4"/>
  <c r="C1772" i="4"/>
  <c r="AO1772" i="4" s="1"/>
  <c r="B1772" i="4"/>
  <c r="A1772" i="4"/>
  <c r="AL1771" i="4"/>
  <c r="AK1771" i="4"/>
  <c r="AJ1771" i="4"/>
  <c r="AI1771" i="4"/>
  <c r="AH1771" i="4"/>
  <c r="AG1771" i="4"/>
  <c r="AF1771" i="4"/>
  <c r="AE1771" i="4"/>
  <c r="AD1771" i="4"/>
  <c r="AC1771" i="4"/>
  <c r="AB1771" i="4"/>
  <c r="AA1771" i="4"/>
  <c r="Z1771" i="4"/>
  <c r="Y1771" i="4"/>
  <c r="AM1771" i="4" s="1"/>
  <c r="X1771" i="4"/>
  <c r="W1771" i="4"/>
  <c r="V1771" i="4"/>
  <c r="U1771" i="4"/>
  <c r="T1771" i="4"/>
  <c r="S1771" i="4"/>
  <c r="R1771" i="4"/>
  <c r="Q1771" i="4"/>
  <c r="P1771" i="4"/>
  <c r="O1771" i="4"/>
  <c r="N1771" i="4"/>
  <c r="M1771" i="4"/>
  <c r="L1771" i="4"/>
  <c r="K1771" i="4"/>
  <c r="J1771" i="4"/>
  <c r="I1771" i="4"/>
  <c r="H1771" i="4"/>
  <c r="G1771" i="4"/>
  <c r="F1771" i="4"/>
  <c r="E1771" i="4"/>
  <c r="D1771" i="4"/>
  <c r="C1771" i="4"/>
  <c r="AO1771" i="4" s="1"/>
  <c r="B1771" i="4"/>
  <c r="A1771" i="4"/>
  <c r="AM1770" i="4"/>
  <c r="AL1770" i="4"/>
  <c r="AK1770" i="4"/>
  <c r="AJ1770" i="4"/>
  <c r="AI1770" i="4"/>
  <c r="AH1770" i="4"/>
  <c r="AG1770" i="4"/>
  <c r="AF1770" i="4"/>
  <c r="AE1770" i="4"/>
  <c r="AD1770" i="4"/>
  <c r="AC1770" i="4"/>
  <c r="AB1770" i="4"/>
  <c r="AN1770" i="4" s="1"/>
  <c r="AA1770" i="4"/>
  <c r="Z1770" i="4"/>
  <c r="Y1770" i="4"/>
  <c r="X1770" i="4"/>
  <c r="W1770" i="4"/>
  <c r="V1770" i="4"/>
  <c r="U1770" i="4"/>
  <c r="T1770" i="4"/>
  <c r="S1770" i="4"/>
  <c r="R1770" i="4"/>
  <c r="Q1770" i="4"/>
  <c r="P1770" i="4"/>
  <c r="O1770" i="4"/>
  <c r="N1770" i="4"/>
  <c r="M1770" i="4"/>
  <c r="L1770" i="4"/>
  <c r="K1770" i="4"/>
  <c r="J1770" i="4"/>
  <c r="I1770" i="4"/>
  <c r="H1770" i="4"/>
  <c r="G1770" i="4"/>
  <c r="F1770" i="4"/>
  <c r="E1770" i="4"/>
  <c r="D1770" i="4"/>
  <c r="C1770" i="4"/>
  <c r="AO1770" i="4" s="1"/>
  <c r="B1770" i="4"/>
  <c r="A1770" i="4"/>
  <c r="AN1769" i="4"/>
  <c r="AK1769" i="4"/>
  <c r="AJ1769" i="4"/>
  <c r="AI1769" i="4"/>
  <c r="AH1769" i="4"/>
  <c r="AG1769" i="4"/>
  <c r="AF1769" i="4"/>
  <c r="AE1769" i="4"/>
  <c r="AD1769" i="4"/>
  <c r="AC1769" i="4"/>
  <c r="AB1769" i="4"/>
  <c r="AA1769" i="4"/>
  <c r="Z1769" i="4"/>
  <c r="Y1769" i="4"/>
  <c r="AM1769" i="4" s="1"/>
  <c r="X1769" i="4"/>
  <c r="W1769" i="4"/>
  <c r="V1769" i="4"/>
  <c r="U1769" i="4"/>
  <c r="T1769" i="4"/>
  <c r="S1769" i="4"/>
  <c r="R1769" i="4"/>
  <c r="Q1769" i="4"/>
  <c r="P1769" i="4"/>
  <c r="O1769" i="4"/>
  <c r="N1769" i="4"/>
  <c r="M1769" i="4"/>
  <c r="L1769" i="4"/>
  <c r="K1769" i="4"/>
  <c r="J1769" i="4"/>
  <c r="I1769" i="4"/>
  <c r="H1769" i="4"/>
  <c r="AO1769" i="4" s="1"/>
  <c r="G1769" i="4"/>
  <c r="F1769" i="4"/>
  <c r="E1769" i="4"/>
  <c r="D1769" i="4"/>
  <c r="C1769" i="4"/>
  <c r="B1769" i="4"/>
  <c r="A1769" i="4"/>
  <c r="AN1768" i="4"/>
  <c r="AL1768" i="4"/>
  <c r="AK1768" i="4"/>
  <c r="AJ1768" i="4"/>
  <c r="AI1768" i="4"/>
  <c r="AH1768" i="4"/>
  <c r="AG1768" i="4"/>
  <c r="AF1768" i="4"/>
  <c r="AE1768" i="4"/>
  <c r="AD1768" i="4"/>
  <c r="AC1768" i="4"/>
  <c r="AB1768" i="4"/>
  <c r="AA1768" i="4"/>
  <c r="Z1768" i="4"/>
  <c r="Y1768" i="4"/>
  <c r="AM1768" i="4" s="1"/>
  <c r="X1768" i="4"/>
  <c r="W1768" i="4"/>
  <c r="V1768" i="4"/>
  <c r="U1768" i="4"/>
  <c r="T1768" i="4"/>
  <c r="S1768" i="4"/>
  <c r="R1768" i="4"/>
  <c r="Q1768" i="4"/>
  <c r="P1768" i="4"/>
  <c r="O1768" i="4"/>
  <c r="N1768" i="4"/>
  <c r="M1768" i="4"/>
  <c r="L1768" i="4"/>
  <c r="K1768" i="4"/>
  <c r="J1768" i="4"/>
  <c r="I1768" i="4"/>
  <c r="H1768" i="4"/>
  <c r="G1768" i="4"/>
  <c r="F1768" i="4"/>
  <c r="E1768" i="4"/>
  <c r="D1768" i="4"/>
  <c r="C1768" i="4"/>
  <c r="B1768" i="4"/>
  <c r="A1768" i="4"/>
  <c r="AL1767" i="4"/>
  <c r="AK1767" i="4"/>
  <c r="AJ1767" i="4"/>
  <c r="AI1767" i="4"/>
  <c r="AH1767" i="4"/>
  <c r="AG1767" i="4"/>
  <c r="AF1767" i="4"/>
  <c r="AE1767" i="4"/>
  <c r="AD1767" i="4"/>
  <c r="AC1767" i="4"/>
  <c r="AB1767" i="4"/>
  <c r="AA1767" i="4"/>
  <c r="Z1767" i="4"/>
  <c r="Y1767" i="4"/>
  <c r="AM1767" i="4" s="1"/>
  <c r="X1767" i="4"/>
  <c r="W1767" i="4"/>
  <c r="V1767" i="4"/>
  <c r="U1767" i="4"/>
  <c r="T1767" i="4"/>
  <c r="S1767" i="4"/>
  <c r="R1767" i="4"/>
  <c r="Q1767" i="4"/>
  <c r="P1767" i="4"/>
  <c r="O1767" i="4"/>
  <c r="N1767" i="4"/>
  <c r="M1767" i="4"/>
  <c r="L1767" i="4"/>
  <c r="K1767" i="4"/>
  <c r="J1767" i="4"/>
  <c r="I1767" i="4"/>
  <c r="H1767" i="4"/>
  <c r="G1767" i="4"/>
  <c r="F1767" i="4"/>
  <c r="E1767" i="4"/>
  <c r="D1767" i="4"/>
  <c r="C1767" i="4"/>
  <c r="B1767" i="4"/>
  <c r="A1767" i="4"/>
  <c r="AM1766" i="4"/>
  <c r="AL1766" i="4"/>
  <c r="AK1766" i="4"/>
  <c r="AJ1766" i="4"/>
  <c r="AI1766" i="4"/>
  <c r="AH1766" i="4"/>
  <c r="AG1766" i="4"/>
  <c r="AF1766" i="4"/>
  <c r="AE1766" i="4"/>
  <c r="AD1766" i="4"/>
  <c r="AC1766" i="4"/>
  <c r="AB1766" i="4"/>
  <c r="AN1766" i="4" s="1"/>
  <c r="AA1766" i="4"/>
  <c r="Z1766" i="4"/>
  <c r="Y1766" i="4"/>
  <c r="X1766" i="4"/>
  <c r="W1766" i="4"/>
  <c r="V1766" i="4"/>
  <c r="U1766" i="4"/>
  <c r="T1766" i="4"/>
  <c r="S1766" i="4"/>
  <c r="R1766" i="4"/>
  <c r="Q1766" i="4"/>
  <c r="P1766" i="4"/>
  <c r="O1766" i="4"/>
  <c r="N1766" i="4"/>
  <c r="M1766" i="4"/>
  <c r="L1766" i="4"/>
  <c r="K1766" i="4"/>
  <c r="J1766" i="4"/>
  <c r="I1766" i="4"/>
  <c r="H1766" i="4"/>
  <c r="G1766" i="4"/>
  <c r="F1766" i="4"/>
  <c r="E1766" i="4"/>
  <c r="D1766" i="4"/>
  <c r="C1766" i="4"/>
  <c r="AO1766" i="4" s="1"/>
  <c r="B1766" i="4"/>
  <c r="A1766" i="4"/>
  <c r="AN1765" i="4"/>
  <c r="AK1765" i="4"/>
  <c r="AJ1765" i="4"/>
  <c r="AI1765" i="4"/>
  <c r="AH1765" i="4"/>
  <c r="AG1765" i="4"/>
  <c r="AF1765" i="4"/>
  <c r="AE1765" i="4"/>
  <c r="AD1765" i="4"/>
  <c r="AC1765" i="4"/>
  <c r="AB1765" i="4"/>
  <c r="AA1765" i="4"/>
  <c r="Z1765" i="4"/>
  <c r="Y1765" i="4"/>
  <c r="AM1765" i="4" s="1"/>
  <c r="X1765" i="4"/>
  <c r="W1765" i="4"/>
  <c r="V1765" i="4"/>
  <c r="U1765" i="4"/>
  <c r="T1765" i="4"/>
  <c r="S1765" i="4"/>
  <c r="R1765" i="4"/>
  <c r="Q1765" i="4"/>
  <c r="P1765" i="4"/>
  <c r="O1765" i="4"/>
  <c r="N1765" i="4"/>
  <c r="M1765" i="4"/>
  <c r="L1765" i="4"/>
  <c r="K1765" i="4"/>
  <c r="J1765" i="4"/>
  <c r="I1765" i="4"/>
  <c r="H1765" i="4"/>
  <c r="AO1765" i="4" s="1"/>
  <c r="G1765" i="4"/>
  <c r="F1765" i="4"/>
  <c r="E1765" i="4"/>
  <c r="D1765" i="4"/>
  <c r="C1765" i="4"/>
  <c r="B1765" i="4"/>
  <c r="A1765" i="4"/>
  <c r="AN1764" i="4"/>
  <c r="AL1764" i="4"/>
  <c r="AK1764" i="4"/>
  <c r="AJ1764" i="4"/>
  <c r="AI1764" i="4"/>
  <c r="AH1764" i="4"/>
  <c r="AG1764" i="4"/>
  <c r="AF1764" i="4"/>
  <c r="AE1764" i="4"/>
  <c r="AD1764" i="4"/>
  <c r="AC1764" i="4"/>
  <c r="AB1764" i="4"/>
  <c r="AA1764" i="4"/>
  <c r="Z1764" i="4"/>
  <c r="Y1764" i="4"/>
  <c r="AM1764" i="4" s="1"/>
  <c r="X1764" i="4"/>
  <c r="W1764" i="4"/>
  <c r="V1764" i="4"/>
  <c r="U1764" i="4"/>
  <c r="T1764" i="4"/>
  <c r="S1764" i="4"/>
  <c r="R1764" i="4"/>
  <c r="Q1764" i="4"/>
  <c r="P1764" i="4"/>
  <c r="O1764" i="4"/>
  <c r="N1764" i="4"/>
  <c r="M1764" i="4"/>
  <c r="L1764" i="4"/>
  <c r="K1764" i="4"/>
  <c r="J1764" i="4"/>
  <c r="I1764" i="4"/>
  <c r="H1764" i="4"/>
  <c r="G1764" i="4"/>
  <c r="F1764" i="4"/>
  <c r="E1764" i="4"/>
  <c r="D1764" i="4"/>
  <c r="C1764" i="4"/>
  <c r="AO1764" i="4" s="1"/>
  <c r="B1764" i="4"/>
  <c r="A1764" i="4"/>
  <c r="AL1763" i="4"/>
  <c r="AK1763" i="4"/>
  <c r="AJ1763" i="4"/>
  <c r="AI1763" i="4"/>
  <c r="AH1763" i="4"/>
  <c r="AG1763" i="4"/>
  <c r="AF1763" i="4"/>
  <c r="AE1763" i="4"/>
  <c r="AD1763" i="4"/>
  <c r="AC1763" i="4"/>
  <c r="AB1763" i="4"/>
  <c r="AA1763" i="4"/>
  <c r="Z1763" i="4"/>
  <c r="Y1763" i="4"/>
  <c r="AM1763" i="4" s="1"/>
  <c r="X1763" i="4"/>
  <c r="W1763" i="4"/>
  <c r="V1763" i="4"/>
  <c r="U1763" i="4"/>
  <c r="T1763" i="4"/>
  <c r="S1763" i="4"/>
  <c r="R1763" i="4"/>
  <c r="Q1763" i="4"/>
  <c r="P1763" i="4"/>
  <c r="O1763" i="4"/>
  <c r="N1763" i="4"/>
  <c r="M1763" i="4"/>
  <c r="L1763" i="4"/>
  <c r="K1763" i="4"/>
  <c r="J1763" i="4"/>
  <c r="I1763" i="4"/>
  <c r="H1763" i="4"/>
  <c r="G1763" i="4"/>
  <c r="F1763" i="4"/>
  <c r="E1763" i="4"/>
  <c r="D1763" i="4"/>
  <c r="C1763" i="4"/>
  <c r="AO1763" i="4" s="1"/>
  <c r="B1763" i="4"/>
  <c r="A1763" i="4"/>
  <c r="AM1762" i="4"/>
  <c r="AL1762" i="4"/>
  <c r="AK1762" i="4"/>
  <c r="AJ1762" i="4"/>
  <c r="AI1762" i="4"/>
  <c r="AH1762" i="4"/>
  <c r="AG1762" i="4"/>
  <c r="AF1762" i="4"/>
  <c r="AE1762" i="4"/>
  <c r="AD1762" i="4"/>
  <c r="AC1762" i="4"/>
  <c r="AB1762" i="4"/>
  <c r="AN1762" i="4" s="1"/>
  <c r="AA1762" i="4"/>
  <c r="Z1762" i="4"/>
  <c r="Y1762" i="4"/>
  <c r="X1762" i="4"/>
  <c r="W1762" i="4"/>
  <c r="V1762" i="4"/>
  <c r="U1762" i="4"/>
  <c r="T1762" i="4"/>
  <c r="S1762" i="4"/>
  <c r="R1762" i="4"/>
  <c r="Q1762" i="4"/>
  <c r="P1762" i="4"/>
  <c r="O1762" i="4"/>
  <c r="N1762" i="4"/>
  <c r="M1762" i="4"/>
  <c r="L1762" i="4"/>
  <c r="K1762" i="4"/>
  <c r="J1762" i="4"/>
  <c r="I1762" i="4"/>
  <c r="H1762" i="4"/>
  <c r="G1762" i="4"/>
  <c r="F1762" i="4"/>
  <c r="E1762" i="4"/>
  <c r="D1762" i="4"/>
  <c r="C1762" i="4"/>
  <c r="B1762" i="4"/>
  <c r="A1762" i="4"/>
  <c r="AN1761" i="4"/>
  <c r="AK1761" i="4"/>
  <c r="AJ1761" i="4"/>
  <c r="AI1761" i="4"/>
  <c r="AH1761" i="4"/>
  <c r="AG1761" i="4"/>
  <c r="AF1761" i="4"/>
  <c r="AE1761" i="4"/>
  <c r="AD1761" i="4"/>
  <c r="AC1761" i="4"/>
  <c r="AB1761" i="4"/>
  <c r="AA1761" i="4"/>
  <c r="Z1761" i="4"/>
  <c r="Y1761" i="4"/>
  <c r="AM1761" i="4" s="1"/>
  <c r="X1761" i="4"/>
  <c r="W1761" i="4"/>
  <c r="V1761" i="4"/>
  <c r="U1761" i="4"/>
  <c r="T1761" i="4"/>
  <c r="S1761" i="4"/>
  <c r="R1761" i="4"/>
  <c r="Q1761" i="4"/>
  <c r="P1761" i="4"/>
  <c r="O1761" i="4"/>
  <c r="N1761" i="4"/>
  <c r="M1761" i="4"/>
  <c r="L1761" i="4"/>
  <c r="K1761" i="4"/>
  <c r="J1761" i="4"/>
  <c r="I1761" i="4"/>
  <c r="H1761" i="4"/>
  <c r="AO1761" i="4" s="1"/>
  <c r="G1761" i="4"/>
  <c r="F1761" i="4"/>
  <c r="E1761" i="4"/>
  <c r="D1761" i="4"/>
  <c r="C1761" i="4"/>
  <c r="B1761" i="4"/>
  <c r="A1761" i="4"/>
  <c r="AN1760" i="4"/>
  <c r="AL1760" i="4"/>
  <c r="AK1760" i="4"/>
  <c r="AJ1760" i="4"/>
  <c r="AI1760" i="4"/>
  <c r="AH1760" i="4"/>
  <c r="AG1760" i="4"/>
  <c r="AF1760" i="4"/>
  <c r="AE1760" i="4"/>
  <c r="AD1760" i="4"/>
  <c r="AC1760" i="4"/>
  <c r="AB1760" i="4"/>
  <c r="AA1760" i="4"/>
  <c r="Z1760" i="4"/>
  <c r="Y1760" i="4"/>
  <c r="AM1760" i="4" s="1"/>
  <c r="X1760" i="4"/>
  <c r="W1760" i="4"/>
  <c r="V1760" i="4"/>
  <c r="U1760" i="4"/>
  <c r="T1760" i="4"/>
  <c r="S1760" i="4"/>
  <c r="R1760" i="4"/>
  <c r="Q1760" i="4"/>
  <c r="P1760" i="4"/>
  <c r="O1760" i="4"/>
  <c r="N1760" i="4"/>
  <c r="M1760" i="4"/>
  <c r="L1760" i="4"/>
  <c r="K1760" i="4"/>
  <c r="J1760" i="4"/>
  <c r="I1760" i="4"/>
  <c r="H1760" i="4"/>
  <c r="G1760" i="4"/>
  <c r="F1760" i="4"/>
  <c r="E1760" i="4"/>
  <c r="D1760" i="4"/>
  <c r="C1760" i="4"/>
  <c r="AO1760" i="4" s="1"/>
  <c r="B1760" i="4"/>
  <c r="A1760" i="4"/>
  <c r="AL1759" i="4"/>
  <c r="AK1759" i="4"/>
  <c r="AJ1759" i="4"/>
  <c r="AI1759" i="4"/>
  <c r="AH1759" i="4"/>
  <c r="AG1759" i="4"/>
  <c r="AF1759" i="4"/>
  <c r="AE1759" i="4"/>
  <c r="AD1759" i="4"/>
  <c r="AC1759" i="4"/>
  <c r="AB1759" i="4"/>
  <c r="AA1759" i="4"/>
  <c r="Z1759" i="4"/>
  <c r="Y1759" i="4"/>
  <c r="AM1759" i="4" s="1"/>
  <c r="X1759" i="4"/>
  <c r="W1759" i="4"/>
  <c r="V1759" i="4"/>
  <c r="U1759" i="4"/>
  <c r="T1759" i="4"/>
  <c r="S1759" i="4"/>
  <c r="R1759" i="4"/>
  <c r="Q1759" i="4"/>
  <c r="P1759" i="4"/>
  <c r="O1759" i="4"/>
  <c r="N1759" i="4"/>
  <c r="M1759" i="4"/>
  <c r="L1759" i="4"/>
  <c r="K1759" i="4"/>
  <c r="J1759" i="4"/>
  <c r="I1759" i="4"/>
  <c r="H1759" i="4"/>
  <c r="G1759" i="4"/>
  <c r="F1759" i="4"/>
  <c r="E1759" i="4"/>
  <c r="D1759" i="4"/>
  <c r="C1759" i="4"/>
  <c r="B1759" i="4"/>
  <c r="A1759" i="4"/>
  <c r="AM1758" i="4"/>
  <c r="AL1758" i="4"/>
  <c r="AK1758" i="4"/>
  <c r="AJ1758" i="4"/>
  <c r="AI1758" i="4"/>
  <c r="AH1758" i="4"/>
  <c r="AG1758" i="4"/>
  <c r="AF1758" i="4"/>
  <c r="AE1758" i="4"/>
  <c r="AD1758" i="4"/>
  <c r="AC1758" i="4"/>
  <c r="AB1758" i="4"/>
  <c r="AN1758" i="4" s="1"/>
  <c r="AA1758" i="4"/>
  <c r="Z1758" i="4"/>
  <c r="Y1758" i="4"/>
  <c r="X1758" i="4"/>
  <c r="W1758" i="4"/>
  <c r="V1758" i="4"/>
  <c r="U1758" i="4"/>
  <c r="T1758" i="4"/>
  <c r="S1758" i="4"/>
  <c r="R1758" i="4"/>
  <c r="Q1758" i="4"/>
  <c r="P1758" i="4"/>
  <c r="O1758" i="4"/>
  <c r="N1758" i="4"/>
  <c r="M1758" i="4"/>
  <c r="L1758" i="4"/>
  <c r="K1758" i="4"/>
  <c r="J1758" i="4"/>
  <c r="I1758" i="4"/>
  <c r="H1758" i="4"/>
  <c r="G1758" i="4"/>
  <c r="F1758" i="4"/>
  <c r="E1758" i="4"/>
  <c r="D1758" i="4"/>
  <c r="C1758" i="4"/>
  <c r="AO1758" i="4" s="1"/>
  <c r="B1758" i="4"/>
  <c r="A1758" i="4"/>
  <c r="AN1757" i="4"/>
  <c r="AK1757" i="4"/>
  <c r="AJ1757" i="4"/>
  <c r="AI1757" i="4"/>
  <c r="AH1757" i="4"/>
  <c r="AG1757" i="4"/>
  <c r="AF1757" i="4"/>
  <c r="AE1757" i="4"/>
  <c r="AD1757" i="4"/>
  <c r="AC1757" i="4"/>
  <c r="AB1757" i="4"/>
  <c r="AA1757" i="4"/>
  <c r="Z1757" i="4"/>
  <c r="Y1757" i="4"/>
  <c r="AM1757" i="4" s="1"/>
  <c r="X1757" i="4"/>
  <c r="W1757" i="4"/>
  <c r="V1757" i="4"/>
  <c r="U1757" i="4"/>
  <c r="T1757" i="4"/>
  <c r="S1757" i="4"/>
  <c r="R1757" i="4"/>
  <c r="Q1757" i="4"/>
  <c r="P1757" i="4"/>
  <c r="O1757" i="4"/>
  <c r="N1757" i="4"/>
  <c r="M1757" i="4"/>
  <c r="L1757" i="4"/>
  <c r="K1757" i="4"/>
  <c r="J1757" i="4"/>
  <c r="I1757" i="4"/>
  <c r="H1757" i="4"/>
  <c r="AO1757" i="4" s="1"/>
  <c r="G1757" i="4"/>
  <c r="F1757" i="4"/>
  <c r="E1757" i="4"/>
  <c r="D1757" i="4"/>
  <c r="C1757" i="4"/>
  <c r="B1757" i="4"/>
  <c r="A1757" i="4"/>
  <c r="AN1756" i="4"/>
  <c r="AL1756" i="4"/>
  <c r="AK1756" i="4"/>
  <c r="AJ1756" i="4"/>
  <c r="AI1756" i="4"/>
  <c r="AH1756" i="4"/>
  <c r="AG1756" i="4"/>
  <c r="AF1756" i="4"/>
  <c r="AE1756" i="4"/>
  <c r="AD1756" i="4"/>
  <c r="AC1756" i="4"/>
  <c r="AB1756" i="4"/>
  <c r="AA1756" i="4"/>
  <c r="Z1756" i="4"/>
  <c r="Y1756" i="4"/>
  <c r="AM1756" i="4" s="1"/>
  <c r="X1756" i="4"/>
  <c r="W1756" i="4"/>
  <c r="V1756" i="4"/>
  <c r="U1756" i="4"/>
  <c r="T1756" i="4"/>
  <c r="S1756" i="4"/>
  <c r="R1756" i="4"/>
  <c r="Q1756" i="4"/>
  <c r="P1756" i="4"/>
  <c r="O1756" i="4"/>
  <c r="N1756" i="4"/>
  <c r="M1756" i="4"/>
  <c r="L1756" i="4"/>
  <c r="K1756" i="4"/>
  <c r="J1756" i="4"/>
  <c r="I1756" i="4"/>
  <c r="H1756" i="4"/>
  <c r="G1756" i="4"/>
  <c r="F1756" i="4"/>
  <c r="E1756" i="4"/>
  <c r="D1756" i="4"/>
  <c r="C1756" i="4"/>
  <c r="AO1756" i="4" s="1"/>
  <c r="B1756" i="4"/>
  <c r="A1756" i="4"/>
  <c r="AL1755" i="4"/>
  <c r="AK1755" i="4"/>
  <c r="AJ1755" i="4"/>
  <c r="AI1755" i="4"/>
  <c r="AH1755" i="4"/>
  <c r="AG1755" i="4"/>
  <c r="AF1755" i="4"/>
  <c r="AE1755" i="4"/>
  <c r="AD1755" i="4"/>
  <c r="AC1755" i="4"/>
  <c r="AB1755" i="4"/>
  <c r="AA1755" i="4"/>
  <c r="Z1755" i="4"/>
  <c r="Y1755" i="4"/>
  <c r="AM1755" i="4" s="1"/>
  <c r="X1755" i="4"/>
  <c r="W1755" i="4"/>
  <c r="V1755" i="4"/>
  <c r="U1755" i="4"/>
  <c r="T1755" i="4"/>
  <c r="S1755" i="4"/>
  <c r="R1755" i="4"/>
  <c r="Q1755" i="4"/>
  <c r="P1755" i="4"/>
  <c r="O1755" i="4"/>
  <c r="N1755" i="4"/>
  <c r="M1755" i="4"/>
  <c r="L1755" i="4"/>
  <c r="K1755" i="4"/>
  <c r="J1755" i="4"/>
  <c r="I1755" i="4"/>
  <c r="H1755" i="4"/>
  <c r="G1755" i="4"/>
  <c r="F1755" i="4"/>
  <c r="E1755" i="4"/>
  <c r="D1755" i="4"/>
  <c r="C1755" i="4"/>
  <c r="B1755" i="4"/>
  <c r="A1755" i="4"/>
  <c r="AM1754" i="4"/>
  <c r="AL1754" i="4"/>
  <c r="AK1754" i="4"/>
  <c r="AJ1754" i="4"/>
  <c r="AI1754" i="4"/>
  <c r="AH1754" i="4"/>
  <c r="AG1754" i="4"/>
  <c r="AF1754" i="4"/>
  <c r="AE1754" i="4"/>
  <c r="AD1754" i="4"/>
  <c r="AC1754" i="4"/>
  <c r="AB1754" i="4"/>
  <c r="AN1754" i="4" s="1"/>
  <c r="AA1754" i="4"/>
  <c r="Z1754" i="4"/>
  <c r="Y1754" i="4"/>
  <c r="X1754" i="4"/>
  <c r="W1754" i="4"/>
  <c r="V1754" i="4"/>
  <c r="U1754" i="4"/>
  <c r="T1754" i="4"/>
  <c r="S1754" i="4"/>
  <c r="R1754" i="4"/>
  <c r="Q1754" i="4"/>
  <c r="P1754" i="4"/>
  <c r="O1754" i="4"/>
  <c r="N1754" i="4"/>
  <c r="M1754" i="4"/>
  <c r="L1754" i="4"/>
  <c r="K1754" i="4"/>
  <c r="J1754" i="4"/>
  <c r="I1754" i="4"/>
  <c r="H1754" i="4"/>
  <c r="G1754" i="4"/>
  <c r="F1754" i="4"/>
  <c r="E1754" i="4"/>
  <c r="D1754" i="4"/>
  <c r="C1754" i="4"/>
  <c r="B1754" i="4"/>
  <c r="A1754" i="4"/>
  <c r="AN1753" i="4"/>
  <c r="AK1753" i="4"/>
  <c r="AJ1753" i="4"/>
  <c r="AI1753" i="4"/>
  <c r="AH1753" i="4"/>
  <c r="AG1753" i="4"/>
  <c r="AF1753" i="4"/>
  <c r="AE1753" i="4"/>
  <c r="AD1753" i="4"/>
  <c r="AC1753" i="4"/>
  <c r="AB1753" i="4"/>
  <c r="AA1753" i="4"/>
  <c r="Z1753" i="4"/>
  <c r="Y1753" i="4"/>
  <c r="AM1753" i="4" s="1"/>
  <c r="X1753" i="4"/>
  <c r="W1753" i="4"/>
  <c r="V1753" i="4"/>
  <c r="U1753" i="4"/>
  <c r="T1753" i="4"/>
  <c r="S1753" i="4"/>
  <c r="R1753" i="4"/>
  <c r="Q1753" i="4"/>
  <c r="P1753" i="4"/>
  <c r="O1753" i="4"/>
  <c r="N1753" i="4"/>
  <c r="M1753" i="4"/>
  <c r="L1753" i="4"/>
  <c r="K1753" i="4"/>
  <c r="J1753" i="4"/>
  <c r="I1753" i="4"/>
  <c r="H1753" i="4"/>
  <c r="AO1753" i="4" s="1"/>
  <c r="G1753" i="4"/>
  <c r="F1753" i="4"/>
  <c r="E1753" i="4"/>
  <c r="D1753" i="4"/>
  <c r="C1753" i="4"/>
  <c r="B1753" i="4"/>
  <c r="A1753" i="4"/>
  <c r="AN1752" i="4"/>
  <c r="AL1752" i="4"/>
  <c r="AK1752" i="4"/>
  <c r="AJ1752" i="4"/>
  <c r="AI1752" i="4"/>
  <c r="AH1752" i="4"/>
  <c r="AG1752" i="4"/>
  <c r="AF1752" i="4"/>
  <c r="AE1752" i="4"/>
  <c r="AD1752" i="4"/>
  <c r="AC1752" i="4"/>
  <c r="AB1752" i="4"/>
  <c r="AA1752" i="4"/>
  <c r="Z1752" i="4"/>
  <c r="Y1752" i="4"/>
  <c r="AM1752" i="4" s="1"/>
  <c r="X1752" i="4"/>
  <c r="W1752" i="4"/>
  <c r="V1752" i="4"/>
  <c r="U1752" i="4"/>
  <c r="T1752" i="4"/>
  <c r="S1752" i="4"/>
  <c r="R1752" i="4"/>
  <c r="Q1752" i="4"/>
  <c r="P1752" i="4"/>
  <c r="O1752" i="4"/>
  <c r="N1752" i="4"/>
  <c r="M1752" i="4"/>
  <c r="L1752" i="4"/>
  <c r="K1752" i="4"/>
  <c r="J1752" i="4"/>
  <c r="I1752" i="4"/>
  <c r="H1752" i="4"/>
  <c r="G1752" i="4"/>
  <c r="F1752" i="4"/>
  <c r="E1752" i="4"/>
  <c r="D1752" i="4"/>
  <c r="C1752" i="4"/>
  <c r="B1752" i="4"/>
  <c r="A1752" i="4"/>
  <c r="AL1751" i="4"/>
  <c r="AK1751" i="4"/>
  <c r="AJ1751" i="4"/>
  <c r="AI1751" i="4"/>
  <c r="AH1751" i="4"/>
  <c r="AG1751" i="4"/>
  <c r="AF1751" i="4"/>
  <c r="AE1751" i="4"/>
  <c r="AD1751" i="4"/>
  <c r="AC1751" i="4"/>
  <c r="AB1751" i="4"/>
  <c r="AA1751" i="4"/>
  <c r="Z1751" i="4"/>
  <c r="Y1751" i="4"/>
  <c r="AM1751" i="4" s="1"/>
  <c r="X1751" i="4"/>
  <c r="W1751" i="4"/>
  <c r="V1751" i="4"/>
  <c r="U1751" i="4"/>
  <c r="T1751" i="4"/>
  <c r="S1751" i="4"/>
  <c r="R1751" i="4"/>
  <c r="Q1751" i="4"/>
  <c r="P1751" i="4"/>
  <c r="O1751" i="4"/>
  <c r="N1751" i="4"/>
  <c r="M1751" i="4"/>
  <c r="L1751" i="4"/>
  <c r="K1751" i="4"/>
  <c r="J1751" i="4"/>
  <c r="I1751" i="4"/>
  <c r="H1751" i="4"/>
  <c r="G1751" i="4"/>
  <c r="F1751" i="4"/>
  <c r="E1751" i="4"/>
  <c r="D1751" i="4"/>
  <c r="C1751" i="4"/>
  <c r="B1751" i="4"/>
  <c r="A1751" i="4"/>
  <c r="AM1750" i="4"/>
  <c r="AL1750" i="4"/>
  <c r="AK1750" i="4"/>
  <c r="AJ1750" i="4"/>
  <c r="AI1750" i="4"/>
  <c r="AH1750" i="4"/>
  <c r="AG1750" i="4"/>
  <c r="AF1750" i="4"/>
  <c r="AE1750" i="4"/>
  <c r="AD1750" i="4"/>
  <c r="AC1750" i="4"/>
  <c r="AB1750" i="4"/>
  <c r="AN1750" i="4" s="1"/>
  <c r="AA1750" i="4"/>
  <c r="Z1750" i="4"/>
  <c r="Y1750" i="4"/>
  <c r="X1750" i="4"/>
  <c r="W1750" i="4"/>
  <c r="V1750" i="4"/>
  <c r="U1750" i="4"/>
  <c r="T1750" i="4"/>
  <c r="S1750" i="4"/>
  <c r="R1750" i="4"/>
  <c r="Q1750" i="4"/>
  <c r="P1750" i="4"/>
  <c r="O1750" i="4"/>
  <c r="N1750" i="4"/>
  <c r="M1750" i="4"/>
  <c r="L1750" i="4"/>
  <c r="K1750" i="4"/>
  <c r="J1750" i="4"/>
  <c r="I1750" i="4"/>
  <c r="H1750" i="4"/>
  <c r="G1750" i="4"/>
  <c r="F1750" i="4"/>
  <c r="E1750" i="4"/>
  <c r="D1750" i="4"/>
  <c r="C1750" i="4"/>
  <c r="AO1750" i="4" s="1"/>
  <c r="B1750" i="4"/>
  <c r="A1750" i="4"/>
  <c r="AN1749" i="4"/>
  <c r="AK1749" i="4"/>
  <c r="AJ1749" i="4"/>
  <c r="AI1749" i="4"/>
  <c r="AH1749" i="4"/>
  <c r="AG1749" i="4"/>
  <c r="AF1749" i="4"/>
  <c r="AE1749" i="4"/>
  <c r="AD1749" i="4"/>
  <c r="AC1749" i="4"/>
  <c r="AB1749" i="4"/>
  <c r="AA1749" i="4"/>
  <c r="Z1749" i="4"/>
  <c r="Y1749" i="4"/>
  <c r="AM1749" i="4" s="1"/>
  <c r="X1749" i="4"/>
  <c r="W1749" i="4"/>
  <c r="V1749" i="4"/>
  <c r="U1749" i="4"/>
  <c r="T1749" i="4"/>
  <c r="S1749" i="4"/>
  <c r="R1749" i="4"/>
  <c r="Q1749" i="4"/>
  <c r="P1749" i="4"/>
  <c r="O1749" i="4"/>
  <c r="N1749" i="4"/>
  <c r="M1749" i="4"/>
  <c r="L1749" i="4"/>
  <c r="K1749" i="4"/>
  <c r="J1749" i="4"/>
  <c r="I1749" i="4"/>
  <c r="H1749" i="4"/>
  <c r="AO1749" i="4" s="1"/>
  <c r="G1749" i="4"/>
  <c r="F1749" i="4"/>
  <c r="E1749" i="4"/>
  <c r="D1749" i="4"/>
  <c r="C1749" i="4"/>
  <c r="B1749" i="4"/>
  <c r="A1749" i="4"/>
  <c r="AN1748" i="4"/>
  <c r="AL1748" i="4"/>
  <c r="AK1748" i="4"/>
  <c r="AJ1748" i="4"/>
  <c r="AI1748" i="4"/>
  <c r="AH1748" i="4"/>
  <c r="AG1748" i="4"/>
  <c r="AF1748" i="4"/>
  <c r="AE1748" i="4"/>
  <c r="AD1748" i="4"/>
  <c r="AC1748" i="4"/>
  <c r="AB1748" i="4"/>
  <c r="AA1748" i="4"/>
  <c r="Z1748" i="4"/>
  <c r="Y1748" i="4"/>
  <c r="AM1748" i="4" s="1"/>
  <c r="X1748" i="4"/>
  <c r="W1748" i="4"/>
  <c r="V1748" i="4"/>
  <c r="U1748" i="4"/>
  <c r="T1748" i="4"/>
  <c r="S1748" i="4"/>
  <c r="R1748" i="4"/>
  <c r="Q1748" i="4"/>
  <c r="P1748" i="4"/>
  <c r="O1748" i="4"/>
  <c r="N1748" i="4"/>
  <c r="M1748" i="4"/>
  <c r="L1748" i="4"/>
  <c r="K1748" i="4"/>
  <c r="J1748" i="4"/>
  <c r="I1748" i="4"/>
  <c r="H1748" i="4"/>
  <c r="G1748" i="4"/>
  <c r="F1748" i="4"/>
  <c r="E1748" i="4"/>
  <c r="D1748" i="4"/>
  <c r="C1748" i="4"/>
  <c r="AO1748" i="4" s="1"/>
  <c r="B1748" i="4"/>
  <c r="A1748" i="4"/>
  <c r="AL1747" i="4"/>
  <c r="AK1747" i="4"/>
  <c r="AJ1747" i="4"/>
  <c r="AI1747" i="4"/>
  <c r="AH1747" i="4"/>
  <c r="AG1747" i="4"/>
  <c r="AF1747" i="4"/>
  <c r="AE1747" i="4"/>
  <c r="AD1747" i="4"/>
  <c r="AC1747" i="4"/>
  <c r="AB1747" i="4"/>
  <c r="AA1747" i="4"/>
  <c r="Z1747" i="4"/>
  <c r="Y1747" i="4"/>
  <c r="AM1747" i="4" s="1"/>
  <c r="X1747" i="4"/>
  <c r="W1747" i="4"/>
  <c r="V1747" i="4"/>
  <c r="U1747" i="4"/>
  <c r="T1747" i="4"/>
  <c r="S1747" i="4"/>
  <c r="R1747" i="4"/>
  <c r="Q1747" i="4"/>
  <c r="P1747" i="4"/>
  <c r="O1747" i="4"/>
  <c r="N1747" i="4"/>
  <c r="M1747" i="4"/>
  <c r="L1747" i="4"/>
  <c r="K1747" i="4"/>
  <c r="J1747" i="4"/>
  <c r="I1747" i="4"/>
  <c r="H1747" i="4"/>
  <c r="G1747" i="4"/>
  <c r="F1747" i="4"/>
  <c r="E1747" i="4"/>
  <c r="D1747" i="4"/>
  <c r="C1747" i="4"/>
  <c r="AO1747" i="4" s="1"/>
  <c r="B1747" i="4"/>
  <c r="A1747" i="4"/>
  <c r="AM1746" i="4"/>
  <c r="AL1746" i="4"/>
  <c r="AK1746" i="4"/>
  <c r="AJ1746" i="4"/>
  <c r="AI1746" i="4"/>
  <c r="AH1746" i="4"/>
  <c r="AG1746" i="4"/>
  <c r="AF1746" i="4"/>
  <c r="AE1746" i="4"/>
  <c r="AD1746" i="4"/>
  <c r="AC1746" i="4"/>
  <c r="AB1746" i="4"/>
  <c r="AN1746" i="4" s="1"/>
  <c r="AA1746" i="4"/>
  <c r="Z1746" i="4"/>
  <c r="Y1746" i="4"/>
  <c r="X1746" i="4"/>
  <c r="W1746" i="4"/>
  <c r="V1746" i="4"/>
  <c r="U1746" i="4"/>
  <c r="T1746" i="4"/>
  <c r="S1746" i="4"/>
  <c r="R1746" i="4"/>
  <c r="Q1746" i="4"/>
  <c r="P1746" i="4"/>
  <c r="O1746" i="4"/>
  <c r="N1746" i="4"/>
  <c r="M1746" i="4"/>
  <c r="L1746" i="4"/>
  <c r="K1746" i="4"/>
  <c r="J1746" i="4"/>
  <c r="I1746" i="4"/>
  <c r="H1746" i="4"/>
  <c r="G1746" i="4"/>
  <c r="F1746" i="4"/>
  <c r="E1746" i="4"/>
  <c r="D1746" i="4"/>
  <c r="C1746" i="4"/>
  <c r="B1746" i="4"/>
  <c r="A1746" i="4"/>
  <c r="AN1745" i="4"/>
  <c r="AK1745" i="4"/>
  <c r="AJ1745" i="4"/>
  <c r="AI1745" i="4"/>
  <c r="AH1745" i="4"/>
  <c r="AG1745" i="4"/>
  <c r="AF1745" i="4"/>
  <c r="AE1745" i="4"/>
  <c r="AD1745" i="4"/>
  <c r="AC1745" i="4"/>
  <c r="AB1745" i="4"/>
  <c r="AA1745" i="4"/>
  <c r="Z1745" i="4"/>
  <c r="Y1745" i="4"/>
  <c r="AM1745" i="4" s="1"/>
  <c r="X1745" i="4"/>
  <c r="W1745" i="4"/>
  <c r="V1745" i="4"/>
  <c r="U1745" i="4"/>
  <c r="T1745" i="4"/>
  <c r="S1745" i="4"/>
  <c r="R1745" i="4"/>
  <c r="Q1745" i="4"/>
  <c r="P1745" i="4"/>
  <c r="O1745" i="4"/>
  <c r="N1745" i="4"/>
  <c r="M1745" i="4"/>
  <c r="L1745" i="4"/>
  <c r="K1745" i="4"/>
  <c r="J1745" i="4"/>
  <c r="I1745" i="4"/>
  <c r="H1745" i="4"/>
  <c r="AO1745" i="4" s="1"/>
  <c r="G1745" i="4"/>
  <c r="F1745" i="4"/>
  <c r="E1745" i="4"/>
  <c r="D1745" i="4"/>
  <c r="C1745" i="4"/>
  <c r="B1745" i="4"/>
  <c r="A1745" i="4"/>
  <c r="AN1744" i="4"/>
  <c r="AL1744" i="4"/>
  <c r="AK1744" i="4"/>
  <c r="AJ1744" i="4"/>
  <c r="AI1744" i="4"/>
  <c r="AH1744" i="4"/>
  <c r="AG1744" i="4"/>
  <c r="AF1744" i="4"/>
  <c r="AE1744" i="4"/>
  <c r="AD1744" i="4"/>
  <c r="AC1744" i="4"/>
  <c r="AB1744" i="4"/>
  <c r="AA1744" i="4"/>
  <c r="Z1744" i="4"/>
  <c r="Y1744" i="4"/>
  <c r="AM1744" i="4" s="1"/>
  <c r="X1744" i="4"/>
  <c r="W1744" i="4"/>
  <c r="V1744" i="4"/>
  <c r="U1744" i="4"/>
  <c r="T1744" i="4"/>
  <c r="S1744" i="4"/>
  <c r="R1744" i="4"/>
  <c r="Q1744" i="4"/>
  <c r="P1744" i="4"/>
  <c r="O1744" i="4"/>
  <c r="N1744" i="4"/>
  <c r="M1744" i="4"/>
  <c r="L1744" i="4"/>
  <c r="K1744" i="4"/>
  <c r="J1744" i="4"/>
  <c r="I1744" i="4"/>
  <c r="H1744" i="4"/>
  <c r="G1744" i="4"/>
  <c r="F1744" i="4"/>
  <c r="E1744" i="4"/>
  <c r="D1744" i="4"/>
  <c r="C1744" i="4"/>
  <c r="B1744" i="4"/>
  <c r="A1744" i="4"/>
  <c r="AL1743" i="4"/>
  <c r="AK1743" i="4"/>
  <c r="AJ1743" i="4"/>
  <c r="AI1743" i="4"/>
  <c r="AH1743" i="4"/>
  <c r="AG1743" i="4"/>
  <c r="AF1743" i="4"/>
  <c r="AE1743" i="4"/>
  <c r="AD1743" i="4"/>
  <c r="AC1743" i="4"/>
  <c r="AB1743" i="4"/>
  <c r="AA1743" i="4"/>
  <c r="Z1743" i="4"/>
  <c r="Y1743" i="4"/>
  <c r="AM1743" i="4" s="1"/>
  <c r="X1743" i="4"/>
  <c r="W1743" i="4"/>
  <c r="V1743" i="4"/>
  <c r="U1743" i="4"/>
  <c r="T1743" i="4"/>
  <c r="S1743" i="4"/>
  <c r="R1743" i="4"/>
  <c r="Q1743" i="4"/>
  <c r="P1743" i="4"/>
  <c r="O1743" i="4"/>
  <c r="N1743" i="4"/>
  <c r="M1743" i="4"/>
  <c r="L1743" i="4"/>
  <c r="K1743" i="4"/>
  <c r="J1743" i="4"/>
  <c r="I1743" i="4"/>
  <c r="H1743" i="4"/>
  <c r="G1743" i="4"/>
  <c r="F1743" i="4"/>
  <c r="E1743" i="4"/>
  <c r="D1743" i="4"/>
  <c r="C1743" i="4"/>
  <c r="B1743" i="4"/>
  <c r="A1743" i="4"/>
  <c r="AM1742" i="4"/>
  <c r="AL1742" i="4"/>
  <c r="AK1742" i="4"/>
  <c r="AJ1742" i="4"/>
  <c r="AI1742" i="4"/>
  <c r="AH1742" i="4"/>
  <c r="AG1742" i="4"/>
  <c r="AF1742" i="4"/>
  <c r="AE1742" i="4"/>
  <c r="AD1742" i="4"/>
  <c r="AC1742" i="4"/>
  <c r="AB1742" i="4"/>
  <c r="AN1742" i="4" s="1"/>
  <c r="AA1742" i="4"/>
  <c r="Z1742" i="4"/>
  <c r="Y1742" i="4"/>
  <c r="X1742" i="4"/>
  <c r="W1742" i="4"/>
  <c r="V1742" i="4"/>
  <c r="U1742" i="4"/>
  <c r="T1742" i="4"/>
  <c r="S1742" i="4"/>
  <c r="R1742" i="4"/>
  <c r="Q1742" i="4"/>
  <c r="P1742" i="4"/>
  <c r="O1742" i="4"/>
  <c r="N1742" i="4"/>
  <c r="M1742" i="4"/>
  <c r="L1742" i="4"/>
  <c r="K1742" i="4"/>
  <c r="J1742" i="4"/>
  <c r="I1742" i="4"/>
  <c r="H1742" i="4"/>
  <c r="G1742" i="4"/>
  <c r="F1742" i="4"/>
  <c r="E1742" i="4"/>
  <c r="D1742" i="4"/>
  <c r="C1742" i="4"/>
  <c r="AO1742" i="4" s="1"/>
  <c r="B1742" i="4"/>
  <c r="A1742" i="4"/>
  <c r="AN1741" i="4"/>
  <c r="AK1741" i="4"/>
  <c r="AJ1741" i="4"/>
  <c r="AI1741" i="4"/>
  <c r="AH1741" i="4"/>
  <c r="AG1741" i="4"/>
  <c r="AF1741" i="4"/>
  <c r="AE1741" i="4"/>
  <c r="AD1741" i="4"/>
  <c r="AC1741" i="4"/>
  <c r="AB1741" i="4"/>
  <c r="AA1741" i="4"/>
  <c r="Z1741" i="4"/>
  <c r="Y1741" i="4"/>
  <c r="AM1741" i="4" s="1"/>
  <c r="X1741" i="4"/>
  <c r="W1741" i="4"/>
  <c r="V1741" i="4"/>
  <c r="U1741" i="4"/>
  <c r="T1741" i="4"/>
  <c r="S1741" i="4"/>
  <c r="R1741" i="4"/>
  <c r="Q1741" i="4"/>
  <c r="P1741" i="4"/>
  <c r="O1741" i="4"/>
  <c r="N1741" i="4"/>
  <c r="M1741" i="4"/>
  <c r="L1741" i="4"/>
  <c r="K1741" i="4"/>
  <c r="J1741" i="4"/>
  <c r="I1741" i="4"/>
  <c r="H1741" i="4"/>
  <c r="AO1741" i="4" s="1"/>
  <c r="G1741" i="4"/>
  <c r="F1741" i="4"/>
  <c r="E1741" i="4"/>
  <c r="D1741" i="4"/>
  <c r="C1741" i="4"/>
  <c r="B1741" i="4"/>
  <c r="A1741" i="4"/>
  <c r="AN1740" i="4"/>
  <c r="AL1740" i="4"/>
  <c r="AK1740" i="4"/>
  <c r="AJ1740" i="4"/>
  <c r="AI1740" i="4"/>
  <c r="AH1740" i="4"/>
  <c r="AG1740" i="4"/>
  <c r="AF1740" i="4"/>
  <c r="AE1740" i="4"/>
  <c r="AD1740" i="4"/>
  <c r="AC1740" i="4"/>
  <c r="AB1740" i="4"/>
  <c r="AA1740" i="4"/>
  <c r="Z1740" i="4"/>
  <c r="Y1740" i="4"/>
  <c r="AM1740" i="4" s="1"/>
  <c r="X1740" i="4"/>
  <c r="W1740" i="4"/>
  <c r="V1740" i="4"/>
  <c r="U1740" i="4"/>
  <c r="T1740" i="4"/>
  <c r="S1740" i="4"/>
  <c r="R1740" i="4"/>
  <c r="Q1740" i="4"/>
  <c r="P1740" i="4"/>
  <c r="O1740" i="4"/>
  <c r="N1740" i="4"/>
  <c r="M1740" i="4"/>
  <c r="L1740" i="4"/>
  <c r="K1740" i="4"/>
  <c r="J1740" i="4"/>
  <c r="I1740" i="4"/>
  <c r="H1740" i="4"/>
  <c r="G1740" i="4"/>
  <c r="F1740" i="4"/>
  <c r="E1740" i="4"/>
  <c r="D1740" i="4"/>
  <c r="C1740" i="4"/>
  <c r="AO1740" i="4" s="1"/>
  <c r="B1740" i="4"/>
  <c r="A1740" i="4"/>
  <c r="AL1739" i="4"/>
  <c r="AK1739" i="4"/>
  <c r="AJ1739" i="4"/>
  <c r="AI1739" i="4"/>
  <c r="AH1739" i="4"/>
  <c r="AG1739" i="4"/>
  <c r="AF1739" i="4"/>
  <c r="AE1739" i="4"/>
  <c r="AD1739" i="4"/>
  <c r="AC1739" i="4"/>
  <c r="AB1739" i="4"/>
  <c r="AA1739" i="4"/>
  <c r="Z1739" i="4"/>
  <c r="Y1739" i="4"/>
  <c r="AM1739" i="4" s="1"/>
  <c r="X1739" i="4"/>
  <c r="W1739" i="4"/>
  <c r="V1739" i="4"/>
  <c r="U1739" i="4"/>
  <c r="T1739" i="4"/>
  <c r="S1739" i="4"/>
  <c r="R1739" i="4"/>
  <c r="Q1739" i="4"/>
  <c r="P1739" i="4"/>
  <c r="O1739" i="4"/>
  <c r="N1739" i="4"/>
  <c r="M1739" i="4"/>
  <c r="L1739" i="4"/>
  <c r="K1739" i="4"/>
  <c r="J1739" i="4"/>
  <c r="I1739" i="4"/>
  <c r="H1739" i="4"/>
  <c r="G1739" i="4"/>
  <c r="F1739" i="4"/>
  <c r="E1739" i="4"/>
  <c r="D1739" i="4"/>
  <c r="C1739" i="4"/>
  <c r="AO1739" i="4" s="1"/>
  <c r="B1739" i="4"/>
  <c r="A1739" i="4"/>
  <c r="AM1738" i="4"/>
  <c r="AL1738" i="4"/>
  <c r="AK1738" i="4"/>
  <c r="AJ1738" i="4"/>
  <c r="AI1738" i="4"/>
  <c r="AH1738" i="4"/>
  <c r="AG1738" i="4"/>
  <c r="AF1738" i="4"/>
  <c r="AE1738" i="4"/>
  <c r="AD1738" i="4"/>
  <c r="AC1738" i="4"/>
  <c r="AB1738" i="4"/>
  <c r="AN1738" i="4" s="1"/>
  <c r="AA1738" i="4"/>
  <c r="Z1738" i="4"/>
  <c r="Y1738" i="4"/>
  <c r="X1738" i="4"/>
  <c r="W1738" i="4"/>
  <c r="V1738" i="4"/>
  <c r="U1738" i="4"/>
  <c r="T1738" i="4"/>
  <c r="S1738" i="4"/>
  <c r="R1738" i="4"/>
  <c r="Q1738" i="4"/>
  <c r="P1738" i="4"/>
  <c r="O1738" i="4"/>
  <c r="N1738" i="4"/>
  <c r="M1738" i="4"/>
  <c r="L1738" i="4"/>
  <c r="K1738" i="4"/>
  <c r="J1738" i="4"/>
  <c r="I1738" i="4"/>
  <c r="H1738" i="4"/>
  <c r="G1738" i="4"/>
  <c r="F1738" i="4"/>
  <c r="E1738" i="4"/>
  <c r="D1738" i="4"/>
  <c r="C1738" i="4"/>
  <c r="AO1738" i="4" s="1"/>
  <c r="B1738" i="4"/>
  <c r="A1738" i="4"/>
  <c r="AN1737" i="4"/>
  <c r="AK1737" i="4"/>
  <c r="AJ1737" i="4"/>
  <c r="AI1737" i="4"/>
  <c r="AH1737" i="4"/>
  <c r="AG1737" i="4"/>
  <c r="AF1737" i="4"/>
  <c r="AE1737" i="4"/>
  <c r="AD1737" i="4"/>
  <c r="AC1737" i="4"/>
  <c r="AB1737" i="4"/>
  <c r="AA1737" i="4"/>
  <c r="Z1737" i="4"/>
  <c r="Y1737" i="4"/>
  <c r="AM1737" i="4" s="1"/>
  <c r="X1737" i="4"/>
  <c r="W1737" i="4"/>
  <c r="V1737" i="4"/>
  <c r="U1737" i="4"/>
  <c r="T1737" i="4"/>
  <c r="S1737" i="4"/>
  <c r="R1737" i="4"/>
  <c r="Q1737" i="4"/>
  <c r="P1737" i="4"/>
  <c r="O1737" i="4"/>
  <c r="N1737" i="4"/>
  <c r="M1737" i="4"/>
  <c r="L1737" i="4"/>
  <c r="K1737" i="4"/>
  <c r="J1737" i="4"/>
  <c r="I1737" i="4"/>
  <c r="H1737" i="4"/>
  <c r="AO1737" i="4" s="1"/>
  <c r="G1737" i="4"/>
  <c r="F1737" i="4"/>
  <c r="E1737" i="4"/>
  <c r="D1737" i="4"/>
  <c r="C1737" i="4"/>
  <c r="B1737" i="4"/>
  <c r="A1737" i="4"/>
  <c r="AN1736" i="4"/>
  <c r="AL1736" i="4"/>
  <c r="AK1736" i="4"/>
  <c r="AJ1736" i="4"/>
  <c r="AI1736" i="4"/>
  <c r="AH1736" i="4"/>
  <c r="AG1736" i="4"/>
  <c r="AF1736" i="4"/>
  <c r="AE1736" i="4"/>
  <c r="AD1736" i="4"/>
  <c r="AC1736" i="4"/>
  <c r="AB1736" i="4"/>
  <c r="AA1736" i="4"/>
  <c r="Z1736" i="4"/>
  <c r="Y1736" i="4"/>
  <c r="AM1736" i="4" s="1"/>
  <c r="X1736" i="4"/>
  <c r="W1736" i="4"/>
  <c r="V1736" i="4"/>
  <c r="U1736" i="4"/>
  <c r="T1736" i="4"/>
  <c r="S1736" i="4"/>
  <c r="R1736" i="4"/>
  <c r="Q1736" i="4"/>
  <c r="P1736" i="4"/>
  <c r="O1736" i="4"/>
  <c r="N1736" i="4"/>
  <c r="M1736" i="4"/>
  <c r="L1736" i="4"/>
  <c r="K1736" i="4"/>
  <c r="J1736" i="4"/>
  <c r="I1736" i="4"/>
  <c r="H1736" i="4"/>
  <c r="G1736" i="4"/>
  <c r="F1736" i="4"/>
  <c r="E1736" i="4"/>
  <c r="D1736" i="4"/>
  <c r="C1736" i="4"/>
  <c r="B1736" i="4"/>
  <c r="A1736" i="4"/>
  <c r="AL1735" i="4"/>
  <c r="AK1735" i="4"/>
  <c r="AJ1735" i="4"/>
  <c r="AI1735" i="4"/>
  <c r="AH1735" i="4"/>
  <c r="AG1735" i="4"/>
  <c r="AF1735" i="4"/>
  <c r="AE1735" i="4"/>
  <c r="AD1735" i="4"/>
  <c r="AC1735" i="4"/>
  <c r="AB1735" i="4"/>
  <c r="AA1735" i="4"/>
  <c r="Z1735" i="4"/>
  <c r="Y1735" i="4"/>
  <c r="AM1735" i="4" s="1"/>
  <c r="X1735" i="4"/>
  <c r="W1735" i="4"/>
  <c r="V1735" i="4"/>
  <c r="U1735" i="4"/>
  <c r="T1735" i="4"/>
  <c r="S1735" i="4"/>
  <c r="R1735" i="4"/>
  <c r="Q1735" i="4"/>
  <c r="P1735" i="4"/>
  <c r="O1735" i="4"/>
  <c r="N1735" i="4"/>
  <c r="M1735" i="4"/>
  <c r="L1735" i="4"/>
  <c r="K1735" i="4"/>
  <c r="J1735" i="4"/>
  <c r="I1735" i="4"/>
  <c r="H1735" i="4"/>
  <c r="G1735" i="4"/>
  <c r="F1735" i="4"/>
  <c r="E1735" i="4"/>
  <c r="D1735" i="4"/>
  <c r="C1735" i="4"/>
  <c r="B1735" i="4"/>
  <c r="A1735" i="4"/>
  <c r="AM1734" i="4"/>
  <c r="AL1734" i="4"/>
  <c r="AK1734" i="4"/>
  <c r="AJ1734" i="4"/>
  <c r="AI1734" i="4"/>
  <c r="AH1734" i="4"/>
  <c r="AG1734" i="4"/>
  <c r="AF1734" i="4"/>
  <c r="AE1734" i="4"/>
  <c r="AD1734" i="4"/>
  <c r="AC1734" i="4"/>
  <c r="AB1734" i="4"/>
  <c r="AN1734" i="4" s="1"/>
  <c r="AA1734" i="4"/>
  <c r="Z1734" i="4"/>
  <c r="Y1734" i="4"/>
  <c r="X1734" i="4"/>
  <c r="W1734" i="4"/>
  <c r="V1734" i="4"/>
  <c r="U1734" i="4"/>
  <c r="T1734" i="4"/>
  <c r="S1734" i="4"/>
  <c r="R1734" i="4"/>
  <c r="Q1734" i="4"/>
  <c r="P1734" i="4"/>
  <c r="O1734" i="4"/>
  <c r="N1734" i="4"/>
  <c r="M1734" i="4"/>
  <c r="L1734" i="4"/>
  <c r="K1734" i="4"/>
  <c r="J1734" i="4"/>
  <c r="I1734" i="4"/>
  <c r="H1734" i="4"/>
  <c r="G1734" i="4"/>
  <c r="F1734" i="4"/>
  <c r="E1734" i="4"/>
  <c r="D1734" i="4"/>
  <c r="C1734" i="4"/>
  <c r="AO1734" i="4" s="1"/>
  <c r="B1734" i="4"/>
  <c r="A1734" i="4"/>
  <c r="AN1733" i="4"/>
  <c r="AK1733" i="4"/>
  <c r="AJ1733" i="4"/>
  <c r="AI1733" i="4"/>
  <c r="AH1733" i="4"/>
  <c r="AG1733" i="4"/>
  <c r="AF1733" i="4"/>
  <c r="AE1733" i="4"/>
  <c r="AD1733" i="4"/>
  <c r="AC1733" i="4"/>
  <c r="AB1733" i="4"/>
  <c r="AA1733" i="4"/>
  <c r="Z1733" i="4"/>
  <c r="Y1733" i="4"/>
  <c r="AM1733" i="4" s="1"/>
  <c r="X1733" i="4"/>
  <c r="W1733" i="4"/>
  <c r="V1733" i="4"/>
  <c r="U1733" i="4"/>
  <c r="T1733" i="4"/>
  <c r="S1733" i="4"/>
  <c r="R1733" i="4"/>
  <c r="Q1733" i="4"/>
  <c r="P1733" i="4"/>
  <c r="O1733" i="4"/>
  <c r="N1733" i="4"/>
  <c r="M1733" i="4"/>
  <c r="L1733" i="4"/>
  <c r="K1733" i="4"/>
  <c r="J1733" i="4"/>
  <c r="I1733" i="4"/>
  <c r="H1733" i="4"/>
  <c r="AO1733" i="4" s="1"/>
  <c r="G1733" i="4"/>
  <c r="F1733" i="4"/>
  <c r="E1733" i="4"/>
  <c r="D1733" i="4"/>
  <c r="C1733" i="4"/>
  <c r="B1733" i="4"/>
  <c r="A1733" i="4"/>
  <c r="AN1732" i="4"/>
  <c r="AL1732" i="4"/>
  <c r="AK1732" i="4"/>
  <c r="AJ1732" i="4"/>
  <c r="AI1732" i="4"/>
  <c r="AH1732" i="4"/>
  <c r="AG1732" i="4"/>
  <c r="AF1732" i="4"/>
  <c r="AE1732" i="4"/>
  <c r="AD1732" i="4"/>
  <c r="AC1732" i="4"/>
  <c r="AB1732" i="4"/>
  <c r="AA1732" i="4"/>
  <c r="Z1732" i="4"/>
  <c r="Y1732" i="4"/>
  <c r="AM1732" i="4" s="1"/>
  <c r="X1732" i="4"/>
  <c r="W1732" i="4"/>
  <c r="V1732" i="4"/>
  <c r="U1732" i="4"/>
  <c r="T1732" i="4"/>
  <c r="S1732" i="4"/>
  <c r="R1732" i="4"/>
  <c r="Q1732" i="4"/>
  <c r="P1732" i="4"/>
  <c r="O1732" i="4"/>
  <c r="N1732" i="4"/>
  <c r="M1732" i="4"/>
  <c r="L1732" i="4"/>
  <c r="K1732" i="4"/>
  <c r="J1732" i="4"/>
  <c r="I1732" i="4"/>
  <c r="H1732" i="4"/>
  <c r="G1732" i="4"/>
  <c r="F1732" i="4"/>
  <c r="E1732" i="4"/>
  <c r="D1732" i="4"/>
  <c r="C1732" i="4"/>
  <c r="AO1732" i="4" s="1"/>
  <c r="B1732" i="4"/>
  <c r="A1732" i="4"/>
  <c r="AL1731" i="4"/>
  <c r="AK1731" i="4"/>
  <c r="AJ1731" i="4"/>
  <c r="AI1731" i="4"/>
  <c r="AH1731" i="4"/>
  <c r="AG1731" i="4"/>
  <c r="AF1731" i="4"/>
  <c r="AE1731" i="4"/>
  <c r="AD1731" i="4"/>
  <c r="AC1731" i="4"/>
  <c r="AB1731" i="4"/>
  <c r="AA1731" i="4"/>
  <c r="Z1731" i="4"/>
  <c r="Y1731" i="4"/>
  <c r="AM1731" i="4" s="1"/>
  <c r="X1731" i="4"/>
  <c r="W1731" i="4"/>
  <c r="V1731" i="4"/>
  <c r="U1731" i="4"/>
  <c r="T1731" i="4"/>
  <c r="S1731" i="4"/>
  <c r="R1731" i="4"/>
  <c r="Q1731" i="4"/>
  <c r="P1731" i="4"/>
  <c r="O1731" i="4"/>
  <c r="N1731" i="4"/>
  <c r="M1731" i="4"/>
  <c r="L1731" i="4"/>
  <c r="K1731" i="4"/>
  <c r="J1731" i="4"/>
  <c r="I1731" i="4"/>
  <c r="H1731" i="4"/>
  <c r="G1731" i="4"/>
  <c r="F1731" i="4"/>
  <c r="E1731" i="4"/>
  <c r="D1731" i="4"/>
  <c r="C1731" i="4"/>
  <c r="AO1731" i="4" s="1"/>
  <c r="B1731" i="4"/>
  <c r="A1731" i="4"/>
  <c r="AM1730" i="4"/>
  <c r="AL1730" i="4"/>
  <c r="AK1730" i="4"/>
  <c r="AJ1730" i="4"/>
  <c r="AI1730" i="4"/>
  <c r="AH1730" i="4"/>
  <c r="AG1730" i="4"/>
  <c r="AF1730" i="4"/>
  <c r="AE1730" i="4"/>
  <c r="AD1730" i="4"/>
  <c r="AC1730" i="4"/>
  <c r="AB1730" i="4"/>
  <c r="AN1730" i="4" s="1"/>
  <c r="AA1730" i="4"/>
  <c r="Z1730" i="4"/>
  <c r="Y1730" i="4"/>
  <c r="X1730" i="4"/>
  <c r="W1730" i="4"/>
  <c r="V1730" i="4"/>
  <c r="U1730" i="4"/>
  <c r="T1730" i="4"/>
  <c r="S1730" i="4"/>
  <c r="R1730" i="4"/>
  <c r="Q1730" i="4"/>
  <c r="P1730" i="4"/>
  <c r="O1730" i="4"/>
  <c r="N1730" i="4"/>
  <c r="M1730" i="4"/>
  <c r="L1730" i="4"/>
  <c r="K1730" i="4"/>
  <c r="J1730" i="4"/>
  <c r="I1730" i="4"/>
  <c r="H1730" i="4"/>
  <c r="G1730" i="4"/>
  <c r="F1730" i="4"/>
  <c r="E1730" i="4"/>
  <c r="D1730" i="4"/>
  <c r="C1730" i="4"/>
  <c r="B1730" i="4"/>
  <c r="A1730" i="4"/>
  <c r="AN1729" i="4"/>
  <c r="AK1729" i="4"/>
  <c r="AJ1729" i="4"/>
  <c r="AI1729" i="4"/>
  <c r="AH1729" i="4"/>
  <c r="AG1729" i="4"/>
  <c r="AF1729" i="4"/>
  <c r="AE1729" i="4"/>
  <c r="AD1729" i="4"/>
  <c r="AC1729" i="4"/>
  <c r="AB1729" i="4"/>
  <c r="AA1729" i="4"/>
  <c r="Z1729" i="4"/>
  <c r="Y1729" i="4"/>
  <c r="AM1729" i="4" s="1"/>
  <c r="X1729" i="4"/>
  <c r="W1729" i="4"/>
  <c r="V1729" i="4"/>
  <c r="U1729" i="4"/>
  <c r="T1729" i="4"/>
  <c r="S1729" i="4"/>
  <c r="R1729" i="4"/>
  <c r="Q1729" i="4"/>
  <c r="P1729" i="4"/>
  <c r="O1729" i="4"/>
  <c r="N1729" i="4"/>
  <c r="M1729" i="4"/>
  <c r="L1729" i="4"/>
  <c r="K1729" i="4"/>
  <c r="J1729" i="4"/>
  <c r="I1729" i="4"/>
  <c r="H1729" i="4"/>
  <c r="AO1729" i="4" s="1"/>
  <c r="G1729" i="4"/>
  <c r="F1729" i="4"/>
  <c r="E1729" i="4"/>
  <c r="D1729" i="4"/>
  <c r="C1729" i="4"/>
  <c r="B1729" i="4"/>
  <c r="A1729" i="4"/>
  <c r="AN1728" i="4"/>
  <c r="AL1728" i="4"/>
  <c r="AK1728" i="4"/>
  <c r="AJ1728" i="4"/>
  <c r="AI1728" i="4"/>
  <c r="AH1728" i="4"/>
  <c r="AG1728" i="4"/>
  <c r="AF1728" i="4"/>
  <c r="AE1728" i="4"/>
  <c r="AD1728" i="4"/>
  <c r="AC1728" i="4"/>
  <c r="AB1728" i="4"/>
  <c r="AA1728" i="4"/>
  <c r="Z1728" i="4"/>
  <c r="Y1728" i="4"/>
  <c r="AM1728" i="4" s="1"/>
  <c r="X1728" i="4"/>
  <c r="W1728" i="4"/>
  <c r="V1728" i="4"/>
  <c r="U1728" i="4"/>
  <c r="T1728" i="4"/>
  <c r="S1728" i="4"/>
  <c r="R1728" i="4"/>
  <c r="Q1728" i="4"/>
  <c r="P1728" i="4"/>
  <c r="O1728" i="4"/>
  <c r="N1728" i="4"/>
  <c r="M1728" i="4"/>
  <c r="L1728" i="4"/>
  <c r="K1728" i="4"/>
  <c r="J1728" i="4"/>
  <c r="I1728" i="4"/>
  <c r="H1728" i="4"/>
  <c r="G1728" i="4"/>
  <c r="F1728" i="4"/>
  <c r="E1728" i="4"/>
  <c r="D1728" i="4"/>
  <c r="C1728" i="4"/>
  <c r="AO1728" i="4" s="1"/>
  <c r="B1728" i="4"/>
  <c r="A1728" i="4"/>
  <c r="AL1727" i="4"/>
  <c r="AK1727" i="4"/>
  <c r="AJ1727" i="4"/>
  <c r="AI1727" i="4"/>
  <c r="AH1727" i="4"/>
  <c r="AG1727" i="4"/>
  <c r="AF1727" i="4"/>
  <c r="AE1727" i="4"/>
  <c r="AD1727" i="4"/>
  <c r="AC1727" i="4"/>
  <c r="AB1727" i="4"/>
  <c r="AA1727" i="4"/>
  <c r="Z1727" i="4"/>
  <c r="Y1727" i="4"/>
  <c r="AM1727" i="4" s="1"/>
  <c r="X1727" i="4"/>
  <c r="W1727" i="4"/>
  <c r="V1727" i="4"/>
  <c r="U1727" i="4"/>
  <c r="T1727" i="4"/>
  <c r="S1727" i="4"/>
  <c r="R1727" i="4"/>
  <c r="Q1727" i="4"/>
  <c r="P1727" i="4"/>
  <c r="O1727" i="4"/>
  <c r="N1727" i="4"/>
  <c r="M1727" i="4"/>
  <c r="L1727" i="4"/>
  <c r="K1727" i="4"/>
  <c r="J1727" i="4"/>
  <c r="I1727" i="4"/>
  <c r="H1727" i="4"/>
  <c r="G1727" i="4"/>
  <c r="F1727" i="4"/>
  <c r="E1727" i="4"/>
  <c r="D1727" i="4"/>
  <c r="C1727" i="4"/>
  <c r="B1727" i="4"/>
  <c r="A1727" i="4"/>
  <c r="AM1726" i="4"/>
  <c r="AL1726" i="4"/>
  <c r="AK1726" i="4"/>
  <c r="AJ1726" i="4"/>
  <c r="AI1726" i="4"/>
  <c r="AH1726" i="4"/>
  <c r="AG1726" i="4"/>
  <c r="AF1726" i="4"/>
  <c r="AE1726" i="4"/>
  <c r="AD1726" i="4"/>
  <c r="AC1726" i="4"/>
  <c r="AB1726" i="4"/>
  <c r="AN1726" i="4" s="1"/>
  <c r="AA1726" i="4"/>
  <c r="Z1726" i="4"/>
  <c r="Y1726" i="4"/>
  <c r="X1726" i="4"/>
  <c r="W1726" i="4"/>
  <c r="V1726" i="4"/>
  <c r="U1726" i="4"/>
  <c r="T1726" i="4"/>
  <c r="S1726" i="4"/>
  <c r="R1726" i="4"/>
  <c r="Q1726" i="4"/>
  <c r="P1726" i="4"/>
  <c r="O1726" i="4"/>
  <c r="N1726" i="4"/>
  <c r="M1726" i="4"/>
  <c r="L1726" i="4"/>
  <c r="K1726" i="4"/>
  <c r="J1726" i="4"/>
  <c r="I1726" i="4"/>
  <c r="H1726" i="4"/>
  <c r="G1726" i="4"/>
  <c r="F1726" i="4"/>
  <c r="E1726" i="4"/>
  <c r="D1726" i="4"/>
  <c r="C1726" i="4"/>
  <c r="AO1726" i="4" s="1"/>
  <c r="B1726" i="4"/>
  <c r="A1726" i="4"/>
  <c r="AN1725" i="4"/>
  <c r="AK1725" i="4"/>
  <c r="AJ1725" i="4"/>
  <c r="AI1725" i="4"/>
  <c r="AH1725" i="4"/>
  <c r="AG1725" i="4"/>
  <c r="AF1725" i="4"/>
  <c r="AE1725" i="4"/>
  <c r="AD1725" i="4"/>
  <c r="AC1725" i="4"/>
  <c r="AB1725" i="4"/>
  <c r="AA1725" i="4"/>
  <c r="Z1725" i="4"/>
  <c r="Y1725" i="4"/>
  <c r="AM1725" i="4" s="1"/>
  <c r="X1725" i="4"/>
  <c r="W1725" i="4"/>
  <c r="V1725" i="4"/>
  <c r="U1725" i="4"/>
  <c r="T1725" i="4"/>
  <c r="S1725" i="4"/>
  <c r="R1725" i="4"/>
  <c r="Q1725" i="4"/>
  <c r="P1725" i="4"/>
  <c r="O1725" i="4"/>
  <c r="N1725" i="4"/>
  <c r="M1725" i="4"/>
  <c r="L1725" i="4"/>
  <c r="K1725" i="4"/>
  <c r="J1725" i="4"/>
  <c r="I1725" i="4"/>
  <c r="H1725" i="4"/>
  <c r="AO1725" i="4" s="1"/>
  <c r="G1725" i="4"/>
  <c r="F1725" i="4"/>
  <c r="E1725" i="4"/>
  <c r="D1725" i="4"/>
  <c r="C1725" i="4"/>
  <c r="B1725" i="4"/>
  <c r="A1725" i="4"/>
  <c r="AN1724" i="4"/>
  <c r="AL1724" i="4"/>
  <c r="AK1724" i="4"/>
  <c r="AJ1724" i="4"/>
  <c r="AI1724" i="4"/>
  <c r="AH1724" i="4"/>
  <c r="AG1724" i="4"/>
  <c r="AF1724" i="4"/>
  <c r="AE1724" i="4"/>
  <c r="AD1724" i="4"/>
  <c r="AC1724" i="4"/>
  <c r="AB1724" i="4"/>
  <c r="AA1724" i="4"/>
  <c r="Z1724" i="4"/>
  <c r="Y1724" i="4"/>
  <c r="AM1724" i="4" s="1"/>
  <c r="X1724" i="4"/>
  <c r="W1724" i="4"/>
  <c r="V1724" i="4"/>
  <c r="U1724" i="4"/>
  <c r="T1724" i="4"/>
  <c r="S1724" i="4"/>
  <c r="R1724" i="4"/>
  <c r="Q1724" i="4"/>
  <c r="P1724" i="4"/>
  <c r="O1724" i="4"/>
  <c r="N1724" i="4"/>
  <c r="M1724" i="4"/>
  <c r="L1724" i="4"/>
  <c r="K1724" i="4"/>
  <c r="J1724" i="4"/>
  <c r="I1724" i="4"/>
  <c r="H1724" i="4"/>
  <c r="G1724" i="4"/>
  <c r="F1724" i="4"/>
  <c r="E1724" i="4"/>
  <c r="D1724" i="4"/>
  <c r="C1724" i="4"/>
  <c r="AO1724" i="4" s="1"/>
  <c r="B1724" i="4"/>
  <c r="A1724" i="4"/>
  <c r="AL1723" i="4"/>
  <c r="AK1723" i="4"/>
  <c r="AJ1723" i="4"/>
  <c r="AI1723" i="4"/>
  <c r="AH1723" i="4"/>
  <c r="AG1723" i="4"/>
  <c r="AF1723" i="4"/>
  <c r="AE1723" i="4"/>
  <c r="AD1723" i="4"/>
  <c r="AC1723" i="4"/>
  <c r="AB1723" i="4"/>
  <c r="AA1723" i="4"/>
  <c r="Z1723" i="4"/>
  <c r="Y1723" i="4"/>
  <c r="AM1723" i="4" s="1"/>
  <c r="X1723" i="4"/>
  <c r="W1723" i="4"/>
  <c r="V1723" i="4"/>
  <c r="U1723" i="4"/>
  <c r="T1723" i="4"/>
  <c r="S1723" i="4"/>
  <c r="R1723" i="4"/>
  <c r="Q1723" i="4"/>
  <c r="P1723" i="4"/>
  <c r="O1723" i="4"/>
  <c r="N1723" i="4"/>
  <c r="M1723" i="4"/>
  <c r="L1723" i="4"/>
  <c r="K1723" i="4"/>
  <c r="J1723" i="4"/>
  <c r="I1723" i="4"/>
  <c r="H1723" i="4"/>
  <c r="G1723" i="4"/>
  <c r="F1723" i="4"/>
  <c r="E1723" i="4"/>
  <c r="D1723" i="4"/>
  <c r="C1723" i="4"/>
  <c r="B1723" i="4"/>
  <c r="A1723" i="4"/>
  <c r="AM1722" i="4"/>
  <c r="AL1722" i="4"/>
  <c r="AK1722" i="4"/>
  <c r="AJ1722" i="4"/>
  <c r="AI1722" i="4"/>
  <c r="AH1722" i="4"/>
  <c r="AG1722" i="4"/>
  <c r="AF1722" i="4"/>
  <c r="AE1722" i="4"/>
  <c r="AD1722" i="4"/>
  <c r="AC1722" i="4"/>
  <c r="AB1722" i="4"/>
  <c r="AN1722" i="4" s="1"/>
  <c r="AA1722" i="4"/>
  <c r="Z1722" i="4"/>
  <c r="Y1722" i="4"/>
  <c r="X1722" i="4"/>
  <c r="W1722" i="4"/>
  <c r="V1722" i="4"/>
  <c r="U1722" i="4"/>
  <c r="T1722" i="4"/>
  <c r="S1722" i="4"/>
  <c r="R1722" i="4"/>
  <c r="Q1722" i="4"/>
  <c r="P1722" i="4"/>
  <c r="O1722" i="4"/>
  <c r="N1722" i="4"/>
  <c r="M1722" i="4"/>
  <c r="L1722" i="4"/>
  <c r="K1722" i="4"/>
  <c r="J1722" i="4"/>
  <c r="I1722" i="4"/>
  <c r="H1722" i="4"/>
  <c r="G1722" i="4"/>
  <c r="F1722" i="4"/>
  <c r="E1722" i="4"/>
  <c r="D1722" i="4"/>
  <c r="C1722" i="4"/>
  <c r="B1722" i="4"/>
  <c r="A1722" i="4"/>
  <c r="AN1721" i="4"/>
  <c r="AK1721" i="4"/>
  <c r="AJ1721" i="4"/>
  <c r="AI1721" i="4"/>
  <c r="AH1721" i="4"/>
  <c r="AG1721" i="4"/>
  <c r="AF1721" i="4"/>
  <c r="AE1721" i="4"/>
  <c r="AD1721" i="4"/>
  <c r="AC1721" i="4"/>
  <c r="AB1721" i="4"/>
  <c r="AA1721" i="4"/>
  <c r="Z1721" i="4"/>
  <c r="Y1721" i="4"/>
  <c r="AM1721" i="4" s="1"/>
  <c r="X1721" i="4"/>
  <c r="W1721" i="4"/>
  <c r="V1721" i="4"/>
  <c r="U1721" i="4"/>
  <c r="T1721" i="4"/>
  <c r="S1721" i="4"/>
  <c r="R1721" i="4"/>
  <c r="Q1721" i="4"/>
  <c r="P1721" i="4"/>
  <c r="O1721" i="4"/>
  <c r="N1721" i="4"/>
  <c r="M1721" i="4"/>
  <c r="L1721" i="4"/>
  <c r="K1721" i="4"/>
  <c r="J1721" i="4"/>
  <c r="I1721" i="4"/>
  <c r="H1721" i="4"/>
  <c r="AO1721" i="4" s="1"/>
  <c r="G1721" i="4"/>
  <c r="F1721" i="4"/>
  <c r="E1721" i="4"/>
  <c r="D1721" i="4"/>
  <c r="C1721" i="4"/>
  <c r="B1721" i="4"/>
  <c r="A1721" i="4"/>
  <c r="AN1720" i="4"/>
  <c r="AL1720" i="4"/>
  <c r="AK1720" i="4"/>
  <c r="AJ1720" i="4"/>
  <c r="AI1720" i="4"/>
  <c r="AH1720" i="4"/>
  <c r="AG1720" i="4"/>
  <c r="AF1720" i="4"/>
  <c r="AE1720" i="4"/>
  <c r="AD1720" i="4"/>
  <c r="AC1720" i="4"/>
  <c r="AB1720" i="4"/>
  <c r="AA1720" i="4"/>
  <c r="Z1720" i="4"/>
  <c r="Y1720" i="4"/>
  <c r="AM1720" i="4" s="1"/>
  <c r="X1720" i="4"/>
  <c r="W1720" i="4"/>
  <c r="V1720" i="4"/>
  <c r="U1720" i="4"/>
  <c r="T1720" i="4"/>
  <c r="S1720" i="4"/>
  <c r="R1720" i="4"/>
  <c r="Q1720" i="4"/>
  <c r="P1720" i="4"/>
  <c r="O1720" i="4"/>
  <c r="N1720" i="4"/>
  <c r="M1720" i="4"/>
  <c r="L1720" i="4"/>
  <c r="K1720" i="4"/>
  <c r="J1720" i="4"/>
  <c r="I1720" i="4"/>
  <c r="H1720" i="4"/>
  <c r="G1720" i="4"/>
  <c r="F1720" i="4"/>
  <c r="E1720" i="4"/>
  <c r="D1720" i="4"/>
  <c r="C1720" i="4"/>
  <c r="B1720" i="4"/>
  <c r="A1720" i="4"/>
  <c r="AL1719" i="4"/>
  <c r="AK1719" i="4"/>
  <c r="AJ1719" i="4"/>
  <c r="AI1719" i="4"/>
  <c r="AH1719" i="4"/>
  <c r="AG1719" i="4"/>
  <c r="AF1719" i="4"/>
  <c r="AE1719" i="4"/>
  <c r="AD1719" i="4"/>
  <c r="AC1719" i="4"/>
  <c r="AB1719" i="4"/>
  <c r="AA1719" i="4"/>
  <c r="Z1719" i="4"/>
  <c r="Y1719" i="4"/>
  <c r="AM1719" i="4" s="1"/>
  <c r="X1719" i="4"/>
  <c r="W1719" i="4"/>
  <c r="V1719" i="4"/>
  <c r="U1719" i="4"/>
  <c r="T1719" i="4"/>
  <c r="S1719" i="4"/>
  <c r="R1719" i="4"/>
  <c r="Q1719" i="4"/>
  <c r="P1719" i="4"/>
  <c r="O1719" i="4"/>
  <c r="N1719" i="4"/>
  <c r="M1719" i="4"/>
  <c r="L1719" i="4"/>
  <c r="K1719" i="4"/>
  <c r="J1719" i="4"/>
  <c r="I1719" i="4"/>
  <c r="H1719" i="4"/>
  <c r="G1719" i="4"/>
  <c r="F1719" i="4"/>
  <c r="E1719" i="4"/>
  <c r="D1719" i="4"/>
  <c r="C1719" i="4"/>
  <c r="B1719" i="4"/>
  <c r="A1719" i="4"/>
  <c r="AM1718" i="4"/>
  <c r="AL1718" i="4"/>
  <c r="AK1718" i="4"/>
  <c r="AJ1718" i="4"/>
  <c r="AI1718" i="4"/>
  <c r="AH1718" i="4"/>
  <c r="AG1718" i="4"/>
  <c r="AF1718" i="4"/>
  <c r="AE1718" i="4"/>
  <c r="AD1718" i="4"/>
  <c r="AC1718" i="4"/>
  <c r="AB1718" i="4"/>
  <c r="AN1718" i="4" s="1"/>
  <c r="AA1718" i="4"/>
  <c r="Z1718" i="4"/>
  <c r="Y1718" i="4"/>
  <c r="X1718" i="4"/>
  <c r="W1718" i="4"/>
  <c r="V1718" i="4"/>
  <c r="U1718" i="4"/>
  <c r="T1718" i="4"/>
  <c r="S1718" i="4"/>
  <c r="R1718" i="4"/>
  <c r="Q1718" i="4"/>
  <c r="P1718" i="4"/>
  <c r="O1718" i="4"/>
  <c r="N1718" i="4"/>
  <c r="M1718" i="4"/>
  <c r="L1718" i="4"/>
  <c r="K1718" i="4"/>
  <c r="J1718" i="4"/>
  <c r="I1718" i="4"/>
  <c r="H1718" i="4"/>
  <c r="G1718" i="4"/>
  <c r="F1718" i="4"/>
  <c r="E1718" i="4"/>
  <c r="D1718" i="4"/>
  <c r="C1718" i="4"/>
  <c r="AO1718" i="4" s="1"/>
  <c r="B1718" i="4"/>
  <c r="A1718" i="4"/>
  <c r="AN1717" i="4"/>
  <c r="AK1717" i="4"/>
  <c r="AJ1717" i="4"/>
  <c r="AI1717" i="4"/>
  <c r="AH1717" i="4"/>
  <c r="AG1717" i="4"/>
  <c r="AF1717" i="4"/>
  <c r="AE1717" i="4"/>
  <c r="AD1717" i="4"/>
  <c r="AC1717" i="4"/>
  <c r="AB1717" i="4"/>
  <c r="AA1717" i="4"/>
  <c r="Z1717" i="4"/>
  <c r="Y1717" i="4"/>
  <c r="AM1717" i="4" s="1"/>
  <c r="X1717" i="4"/>
  <c r="W1717" i="4"/>
  <c r="V1717" i="4"/>
  <c r="U1717" i="4"/>
  <c r="T1717" i="4"/>
  <c r="S1717" i="4"/>
  <c r="R1717" i="4"/>
  <c r="Q1717" i="4"/>
  <c r="P1717" i="4"/>
  <c r="O1717" i="4"/>
  <c r="N1717" i="4"/>
  <c r="M1717" i="4"/>
  <c r="L1717" i="4"/>
  <c r="K1717" i="4"/>
  <c r="J1717" i="4"/>
  <c r="I1717" i="4"/>
  <c r="H1717" i="4"/>
  <c r="AO1717" i="4" s="1"/>
  <c r="G1717" i="4"/>
  <c r="F1717" i="4"/>
  <c r="E1717" i="4"/>
  <c r="D1717" i="4"/>
  <c r="C1717" i="4"/>
  <c r="B1717" i="4"/>
  <c r="A1717" i="4"/>
  <c r="AN1716" i="4"/>
  <c r="AL1716" i="4"/>
  <c r="AK1716" i="4"/>
  <c r="AJ1716" i="4"/>
  <c r="AI1716" i="4"/>
  <c r="AH1716" i="4"/>
  <c r="AG1716" i="4"/>
  <c r="AF1716" i="4"/>
  <c r="AE1716" i="4"/>
  <c r="AD1716" i="4"/>
  <c r="AC1716" i="4"/>
  <c r="AB1716" i="4"/>
  <c r="AA1716" i="4"/>
  <c r="Z1716" i="4"/>
  <c r="Y1716" i="4"/>
  <c r="AM1716" i="4" s="1"/>
  <c r="X1716" i="4"/>
  <c r="W1716" i="4"/>
  <c r="V1716" i="4"/>
  <c r="U1716" i="4"/>
  <c r="T1716" i="4"/>
  <c r="S1716" i="4"/>
  <c r="R1716" i="4"/>
  <c r="Q1716" i="4"/>
  <c r="P1716" i="4"/>
  <c r="O1716" i="4"/>
  <c r="N1716" i="4"/>
  <c r="M1716" i="4"/>
  <c r="L1716" i="4"/>
  <c r="K1716" i="4"/>
  <c r="J1716" i="4"/>
  <c r="I1716" i="4"/>
  <c r="H1716" i="4"/>
  <c r="G1716" i="4"/>
  <c r="F1716" i="4"/>
  <c r="E1716" i="4"/>
  <c r="D1716" i="4"/>
  <c r="C1716" i="4"/>
  <c r="AO1716" i="4" s="1"/>
  <c r="B1716" i="4"/>
  <c r="A1716" i="4"/>
  <c r="AL1715" i="4"/>
  <c r="AK1715" i="4"/>
  <c r="AJ1715" i="4"/>
  <c r="AI1715" i="4"/>
  <c r="AH1715" i="4"/>
  <c r="AG1715" i="4"/>
  <c r="AF1715" i="4"/>
  <c r="AE1715" i="4"/>
  <c r="AD1715" i="4"/>
  <c r="AC1715" i="4"/>
  <c r="AB1715" i="4"/>
  <c r="AA1715" i="4"/>
  <c r="Z1715" i="4"/>
  <c r="Y1715" i="4"/>
  <c r="AM1715" i="4" s="1"/>
  <c r="X1715" i="4"/>
  <c r="W1715" i="4"/>
  <c r="V1715" i="4"/>
  <c r="U1715" i="4"/>
  <c r="T1715" i="4"/>
  <c r="S1715" i="4"/>
  <c r="R1715" i="4"/>
  <c r="Q1715" i="4"/>
  <c r="P1715" i="4"/>
  <c r="O1715" i="4"/>
  <c r="N1715" i="4"/>
  <c r="M1715" i="4"/>
  <c r="L1715" i="4"/>
  <c r="K1715" i="4"/>
  <c r="J1715" i="4"/>
  <c r="I1715" i="4"/>
  <c r="H1715" i="4"/>
  <c r="G1715" i="4"/>
  <c r="F1715" i="4"/>
  <c r="E1715" i="4"/>
  <c r="D1715" i="4"/>
  <c r="C1715" i="4"/>
  <c r="AO1715" i="4" s="1"/>
  <c r="B1715" i="4"/>
  <c r="A1715" i="4"/>
  <c r="AM1714" i="4"/>
  <c r="AL1714" i="4"/>
  <c r="AK1714" i="4"/>
  <c r="AJ1714" i="4"/>
  <c r="AI1714" i="4"/>
  <c r="AH1714" i="4"/>
  <c r="AG1714" i="4"/>
  <c r="AF1714" i="4"/>
  <c r="AE1714" i="4"/>
  <c r="AD1714" i="4"/>
  <c r="AC1714" i="4"/>
  <c r="AB1714" i="4"/>
  <c r="AN1714" i="4" s="1"/>
  <c r="AA1714" i="4"/>
  <c r="Z1714" i="4"/>
  <c r="Y1714" i="4"/>
  <c r="X1714" i="4"/>
  <c r="W1714" i="4"/>
  <c r="V1714" i="4"/>
  <c r="U1714" i="4"/>
  <c r="T1714" i="4"/>
  <c r="S1714" i="4"/>
  <c r="R1714" i="4"/>
  <c r="Q1714" i="4"/>
  <c r="P1714" i="4"/>
  <c r="O1714" i="4"/>
  <c r="N1714" i="4"/>
  <c r="M1714" i="4"/>
  <c r="L1714" i="4"/>
  <c r="K1714" i="4"/>
  <c r="J1714" i="4"/>
  <c r="I1714" i="4"/>
  <c r="H1714" i="4"/>
  <c r="G1714" i="4"/>
  <c r="F1714" i="4"/>
  <c r="E1714" i="4"/>
  <c r="D1714" i="4"/>
  <c r="C1714" i="4"/>
  <c r="B1714" i="4"/>
  <c r="A1714" i="4"/>
  <c r="AN1713" i="4"/>
  <c r="AK1713" i="4"/>
  <c r="AJ1713" i="4"/>
  <c r="AI1713" i="4"/>
  <c r="AH1713" i="4"/>
  <c r="AG1713" i="4"/>
  <c r="AF1713" i="4"/>
  <c r="AE1713" i="4"/>
  <c r="AD1713" i="4"/>
  <c r="AC1713" i="4"/>
  <c r="AB1713" i="4"/>
  <c r="AA1713" i="4"/>
  <c r="Z1713" i="4"/>
  <c r="Y1713" i="4"/>
  <c r="AM1713" i="4" s="1"/>
  <c r="X1713" i="4"/>
  <c r="W1713" i="4"/>
  <c r="V1713" i="4"/>
  <c r="U1713" i="4"/>
  <c r="T1713" i="4"/>
  <c r="S1713" i="4"/>
  <c r="R1713" i="4"/>
  <c r="Q1713" i="4"/>
  <c r="P1713" i="4"/>
  <c r="O1713" i="4"/>
  <c r="N1713" i="4"/>
  <c r="M1713" i="4"/>
  <c r="L1713" i="4"/>
  <c r="K1713" i="4"/>
  <c r="J1713" i="4"/>
  <c r="I1713" i="4"/>
  <c r="H1713" i="4"/>
  <c r="AO1713" i="4" s="1"/>
  <c r="G1713" i="4"/>
  <c r="F1713" i="4"/>
  <c r="E1713" i="4"/>
  <c r="D1713" i="4"/>
  <c r="C1713" i="4"/>
  <c r="B1713" i="4"/>
  <c r="A1713" i="4"/>
  <c r="AN1712" i="4"/>
  <c r="AL1712" i="4"/>
  <c r="AK1712" i="4"/>
  <c r="AJ1712" i="4"/>
  <c r="AI1712" i="4"/>
  <c r="AH1712" i="4"/>
  <c r="AG1712" i="4"/>
  <c r="AF1712" i="4"/>
  <c r="AE1712" i="4"/>
  <c r="AD1712" i="4"/>
  <c r="AC1712" i="4"/>
  <c r="AB1712" i="4"/>
  <c r="AA1712" i="4"/>
  <c r="Z1712" i="4"/>
  <c r="Y1712" i="4"/>
  <c r="AM1712" i="4" s="1"/>
  <c r="X1712" i="4"/>
  <c r="W1712" i="4"/>
  <c r="V1712" i="4"/>
  <c r="U1712" i="4"/>
  <c r="T1712" i="4"/>
  <c r="S1712" i="4"/>
  <c r="R1712" i="4"/>
  <c r="Q1712" i="4"/>
  <c r="P1712" i="4"/>
  <c r="O1712" i="4"/>
  <c r="N1712" i="4"/>
  <c r="M1712" i="4"/>
  <c r="L1712" i="4"/>
  <c r="K1712" i="4"/>
  <c r="J1712" i="4"/>
  <c r="I1712" i="4"/>
  <c r="H1712" i="4"/>
  <c r="G1712" i="4"/>
  <c r="F1712" i="4"/>
  <c r="E1712" i="4"/>
  <c r="D1712" i="4"/>
  <c r="C1712" i="4"/>
  <c r="B1712" i="4"/>
  <c r="A1712" i="4"/>
  <c r="AL1711" i="4"/>
  <c r="AK1711" i="4"/>
  <c r="AJ1711" i="4"/>
  <c r="AI1711" i="4"/>
  <c r="AH1711" i="4"/>
  <c r="AG1711" i="4"/>
  <c r="AF1711" i="4"/>
  <c r="AE1711" i="4"/>
  <c r="AD1711" i="4"/>
  <c r="AC1711" i="4"/>
  <c r="AB1711" i="4"/>
  <c r="AA1711" i="4"/>
  <c r="Z1711" i="4"/>
  <c r="Y1711" i="4"/>
  <c r="AM1711" i="4" s="1"/>
  <c r="X1711" i="4"/>
  <c r="W1711" i="4"/>
  <c r="V1711" i="4"/>
  <c r="U1711" i="4"/>
  <c r="T1711" i="4"/>
  <c r="S1711" i="4"/>
  <c r="R1711" i="4"/>
  <c r="Q1711" i="4"/>
  <c r="P1711" i="4"/>
  <c r="O1711" i="4"/>
  <c r="N1711" i="4"/>
  <c r="M1711" i="4"/>
  <c r="L1711" i="4"/>
  <c r="K1711" i="4"/>
  <c r="J1711" i="4"/>
  <c r="I1711" i="4"/>
  <c r="H1711" i="4"/>
  <c r="G1711" i="4"/>
  <c r="F1711" i="4"/>
  <c r="E1711" i="4"/>
  <c r="D1711" i="4"/>
  <c r="C1711" i="4"/>
  <c r="B1711" i="4"/>
  <c r="A1711" i="4"/>
  <c r="AM1710" i="4"/>
  <c r="AL1710" i="4"/>
  <c r="AK1710" i="4"/>
  <c r="AJ1710" i="4"/>
  <c r="AI1710" i="4"/>
  <c r="AH1710" i="4"/>
  <c r="AG1710" i="4"/>
  <c r="AF1710" i="4"/>
  <c r="AE1710" i="4"/>
  <c r="AD1710" i="4"/>
  <c r="AC1710" i="4"/>
  <c r="AB1710" i="4"/>
  <c r="AN1710" i="4" s="1"/>
  <c r="AA1710" i="4"/>
  <c r="Z1710" i="4"/>
  <c r="Y1710" i="4"/>
  <c r="X1710" i="4"/>
  <c r="W1710" i="4"/>
  <c r="V1710" i="4"/>
  <c r="U1710" i="4"/>
  <c r="T1710" i="4"/>
  <c r="S1710" i="4"/>
  <c r="R1710" i="4"/>
  <c r="Q1710" i="4"/>
  <c r="P1710" i="4"/>
  <c r="O1710" i="4"/>
  <c r="N1710" i="4"/>
  <c r="M1710" i="4"/>
  <c r="L1710" i="4"/>
  <c r="K1710" i="4"/>
  <c r="J1710" i="4"/>
  <c r="I1710" i="4"/>
  <c r="H1710" i="4"/>
  <c r="G1710" i="4"/>
  <c r="F1710" i="4"/>
  <c r="E1710" i="4"/>
  <c r="D1710" i="4"/>
  <c r="C1710" i="4"/>
  <c r="AO1710" i="4" s="1"/>
  <c r="B1710" i="4"/>
  <c r="A1710" i="4"/>
  <c r="AN1709" i="4"/>
  <c r="AK1709" i="4"/>
  <c r="AJ1709" i="4"/>
  <c r="AI1709" i="4"/>
  <c r="AH1709" i="4"/>
  <c r="AG1709" i="4"/>
  <c r="AF1709" i="4"/>
  <c r="AE1709" i="4"/>
  <c r="AD1709" i="4"/>
  <c r="AC1709" i="4"/>
  <c r="AB1709" i="4"/>
  <c r="AA1709" i="4"/>
  <c r="Z1709" i="4"/>
  <c r="Y1709" i="4"/>
  <c r="AM1709" i="4" s="1"/>
  <c r="X1709" i="4"/>
  <c r="W1709" i="4"/>
  <c r="V1709" i="4"/>
  <c r="U1709" i="4"/>
  <c r="T1709" i="4"/>
  <c r="S1709" i="4"/>
  <c r="R1709" i="4"/>
  <c r="Q1709" i="4"/>
  <c r="P1709" i="4"/>
  <c r="O1709" i="4"/>
  <c r="N1709" i="4"/>
  <c r="M1709" i="4"/>
  <c r="L1709" i="4"/>
  <c r="K1709" i="4"/>
  <c r="J1709" i="4"/>
  <c r="I1709" i="4"/>
  <c r="H1709" i="4"/>
  <c r="AO1709" i="4" s="1"/>
  <c r="G1709" i="4"/>
  <c r="F1709" i="4"/>
  <c r="E1709" i="4"/>
  <c r="D1709" i="4"/>
  <c r="C1709" i="4"/>
  <c r="B1709" i="4"/>
  <c r="A1709" i="4"/>
  <c r="AN1708" i="4"/>
  <c r="AL1708" i="4"/>
  <c r="AK1708" i="4"/>
  <c r="AJ1708" i="4"/>
  <c r="AI1708" i="4"/>
  <c r="AH1708" i="4"/>
  <c r="AG1708" i="4"/>
  <c r="AF1708" i="4"/>
  <c r="AE1708" i="4"/>
  <c r="AD1708" i="4"/>
  <c r="AC1708" i="4"/>
  <c r="AB1708" i="4"/>
  <c r="AA1708" i="4"/>
  <c r="Z1708" i="4"/>
  <c r="Y1708" i="4"/>
  <c r="AM1708" i="4" s="1"/>
  <c r="X1708" i="4"/>
  <c r="W1708" i="4"/>
  <c r="V1708" i="4"/>
  <c r="U1708" i="4"/>
  <c r="T1708" i="4"/>
  <c r="S1708" i="4"/>
  <c r="R1708" i="4"/>
  <c r="Q1708" i="4"/>
  <c r="P1708" i="4"/>
  <c r="O1708" i="4"/>
  <c r="N1708" i="4"/>
  <c r="M1708" i="4"/>
  <c r="L1708" i="4"/>
  <c r="K1708" i="4"/>
  <c r="J1708" i="4"/>
  <c r="I1708" i="4"/>
  <c r="H1708" i="4"/>
  <c r="G1708" i="4"/>
  <c r="F1708" i="4"/>
  <c r="E1708" i="4"/>
  <c r="D1708" i="4"/>
  <c r="C1708" i="4"/>
  <c r="AO1708" i="4" s="1"/>
  <c r="B1708" i="4"/>
  <c r="A1708" i="4"/>
  <c r="AL1707" i="4"/>
  <c r="AK1707" i="4"/>
  <c r="AJ1707" i="4"/>
  <c r="AI1707" i="4"/>
  <c r="AH1707" i="4"/>
  <c r="AG1707" i="4"/>
  <c r="AF1707" i="4"/>
  <c r="AE1707" i="4"/>
  <c r="AD1707" i="4"/>
  <c r="AC1707" i="4"/>
  <c r="AB1707" i="4"/>
  <c r="AA1707" i="4"/>
  <c r="Z1707" i="4"/>
  <c r="Y1707" i="4"/>
  <c r="AM1707" i="4" s="1"/>
  <c r="X1707" i="4"/>
  <c r="W1707" i="4"/>
  <c r="V1707" i="4"/>
  <c r="U1707" i="4"/>
  <c r="T1707" i="4"/>
  <c r="S1707" i="4"/>
  <c r="R1707" i="4"/>
  <c r="Q1707" i="4"/>
  <c r="P1707" i="4"/>
  <c r="O1707" i="4"/>
  <c r="N1707" i="4"/>
  <c r="M1707" i="4"/>
  <c r="L1707" i="4"/>
  <c r="K1707" i="4"/>
  <c r="J1707" i="4"/>
  <c r="I1707" i="4"/>
  <c r="H1707" i="4"/>
  <c r="G1707" i="4"/>
  <c r="F1707" i="4"/>
  <c r="E1707" i="4"/>
  <c r="D1707" i="4"/>
  <c r="C1707" i="4"/>
  <c r="AO1707" i="4" s="1"/>
  <c r="B1707" i="4"/>
  <c r="A1707" i="4"/>
  <c r="AM1706" i="4"/>
  <c r="AL1706" i="4"/>
  <c r="AK1706" i="4"/>
  <c r="AJ1706" i="4"/>
  <c r="AI1706" i="4"/>
  <c r="AH1706" i="4"/>
  <c r="AG1706" i="4"/>
  <c r="AF1706" i="4"/>
  <c r="AE1706" i="4"/>
  <c r="AD1706" i="4"/>
  <c r="AC1706" i="4"/>
  <c r="AB1706" i="4"/>
  <c r="AN1706" i="4" s="1"/>
  <c r="AA1706" i="4"/>
  <c r="Z1706" i="4"/>
  <c r="Y1706" i="4"/>
  <c r="X1706" i="4"/>
  <c r="W1706" i="4"/>
  <c r="V1706" i="4"/>
  <c r="U1706" i="4"/>
  <c r="T1706" i="4"/>
  <c r="S1706" i="4"/>
  <c r="R1706" i="4"/>
  <c r="Q1706" i="4"/>
  <c r="P1706" i="4"/>
  <c r="O1706" i="4"/>
  <c r="N1706" i="4"/>
  <c r="M1706" i="4"/>
  <c r="L1706" i="4"/>
  <c r="K1706" i="4"/>
  <c r="J1706" i="4"/>
  <c r="I1706" i="4"/>
  <c r="H1706" i="4"/>
  <c r="G1706" i="4"/>
  <c r="F1706" i="4"/>
  <c r="E1706" i="4"/>
  <c r="D1706" i="4"/>
  <c r="C1706" i="4"/>
  <c r="AO1706" i="4" s="1"/>
  <c r="B1706" i="4"/>
  <c r="A1706" i="4"/>
  <c r="AN1705" i="4"/>
  <c r="AK1705" i="4"/>
  <c r="AJ1705" i="4"/>
  <c r="AI1705" i="4"/>
  <c r="AH1705" i="4"/>
  <c r="AG1705" i="4"/>
  <c r="AF1705" i="4"/>
  <c r="AE1705" i="4"/>
  <c r="AD1705" i="4"/>
  <c r="AC1705" i="4"/>
  <c r="AB1705" i="4"/>
  <c r="AA1705" i="4"/>
  <c r="Z1705" i="4"/>
  <c r="Y1705" i="4"/>
  <c r="AM1705" i="4" s="1"/>
  <c r="X1705" i="4"/>
  <c r="W1705" i="4"/>
  <c r="V1705" i="4"/>
  <c r="U1705" i="4"/>
  <c r="T1705" i="4"/>
  <c r="S1705" i="4"/>
  <c r="R1705" i="4"/>
  <c r="Q1705" i="4"/>
  <c r="P1705" i="4"/>
  <c r="O1705" i="4"/>
  <c r="N1705" i="4"/>
  <c r="M1705" i="4"/>
  <c r="L1705" i="4"/>
  <c r="K1705" i="4"/>
  <c r="J1705" i="4"/>
  <c r="I1705" i="4"/>
  <c r="H1705" i="4"/>
  <c r="AO1705" i="4" s="1"/>
  <c r="G1705" i="4"/>
  <c r="F1705" i="4"/>
  <c r="E1705" i="4"/>
  <c r="D1705" i="4"/>
  <c r="C1705" i="4"/>
  <c r="B1705" i="4"/>
  <c r="A1705" i="4"/>
  <c r="AN1704" i="4"/>
  <c r="AL1704" i="4"/>
  <c r="AK1704" i="4"/>
  <c r="AJ1704" i="4"/>
  <c r="AI1704" i="4"/>
  <c r="AH1704" i="4"/>
  <c r="AG1704" i="4"/>
  <c r="AF1704" i="4"/>
  <c r="AE1704" i="4"/>
  <c r="AD1704" i="4"/>
  <c r="AC1704" i="4"/>
  <c r="AB1704" i="4"/>
  <c r="AA1704" i="4"/>
  <c r="Z1704" i="4"/>
  <c r="Y1704" i="4"/>
  <c r="AM1704" i="4" s="1"/>
  <c r="X1704" i="4"/>
  <c r="W1704" i="4"/>
  <c r="V1704" i="4"/>
  <c r="U1704" i="4"/>
  <c r="T1704" i="4"/>
  <c r="S1704" i="4"/>
  <c r="R1704" i="4"/>
  <c r="Q1704" i="4"/>
  <c r="P1704" i="4"/>
  <c r="O1704" i="4"/>
  <c r="N1704" i="4"/>
  <c r="M1704" i="4"/>
  <c r="L1704" i="4"/>
  <c r="K1704" i="4"/>
  <c r="J1704" i="4"/>
  <c r="I1704" i="4"/>
  <c r="H1704" i="4"/>
  <c r="G1704" i="4"/>
  <c r="F1704" i="4"/>
  <c r="E1704" i="4"/>
  <c r="D1704" i="4"/>
  <c r="C1704" i="4"/>
  <c r="B1704" i="4"/>
  <c r="A1704" i="4"/>
  <c r="AL1703" i="4"/>
  <c r="AK1703" i="4"/>
  <c r="AJ1703" i="4"/>
  <c r="AI1703" i="4"/>
  <c r="AH1703" i="4"/>
  <c r="AG1703" i="4"/>
  <c r="AF1703" i="4"/>
  <c r="AE1703" i="4"/>
  <c r="AD1703" i="4"/>
  <c r="AC1703" i="4"/>
  <c r="AB1703" i="4"/>
  <c r="AA1703" i="4"/>
  <c r="Z1703" i="4"/>
  <c r="Y1703" i="4"/>
  <c r="AM1703" i="4" s="1"/>
  <c r="X1703" i="4"/>
  <c r="W1703" i="4"/>
  <c r="V1703" i="4"/>
  <c r="U1703" i="4"/>
  <c r="T1703" i="4"/>
  <c r="S1703" i="4"/>
  <c r="R1703" i="4"/>
  <c r="Q1703" i="4"/>
  <c r="P1703" i="4"/>
  <c r="O1703" i="4"/>
  <c r="N1703" i="4"/>
  <c r="M1703" i="4"/>
  <c r="L1703" i="4"/>
  <c r="K1703" i="4"/>
  <c r="J1703" i="4"/>
  <c r="I1703" i="4"/>
  <c r="H1703" i="4"/>
  <c r="G1703" i="4"/>
  <c r="F1703" i="4"/>
  <c r="E1703" i="4"/>
  <c r="D1703" i="4"/>
  <c r="C1703" i="4"/>
  <c r="B1703" i="4"/>
  <c r="A1703" i="4"/>
  <c r="AM1702" i="4"/>
  <c r="AL1702" i="4"/>
  <c r="AK1702" i="4"/>
  <c r="AJ1702" i="4"/>
  <c r="AI1702" i="4"/>
  <c r="AH1702" i="4"/>
  <c r="AG1702" i="4"/>
  <c r="AF1702" i="4"/>
  <c r="AE1702" i="4"/>
  <c r="AD1702" i="4"/>
  <c r="AC1702" i="4"/>
  <c r="AB1702" i="4"/>
  <c r="AN1702" i="4" s="1"/>
  <c r="AA1702" i="4"/>
  <c r="Z1702" i="4"/>
  <c r="Y1702" i="4"/>
  <c r="X1702" i="4"/>
  <c r="W1702" i="4"/>
  <c r="V1702" i="4"/>
  <c r="U1702" i="4"/>
  <c r="T1702" i="4"/>
  <c r="S1702" i="4"/>
  <c r="R1702" i="4"/>
  <c r="Q1702" i="4"/>
  <c r="P1702" i="4"/>
  <c r="O1702" i="4"/>
  <c r="N1702" i="4"/>
  <c r="M1702" i="4"/>
  <c r="L1702" i="4"/>
  <c r="K1702" i="4"/>
  <c r="J1702" i="4"/>
  <c r="I1702" i="4"/>
  <c r="H1702" i="4"/>
  <c r="G1702" i="4"/>
  <c r="F1702" i="4"/>
  <c r="E1702" i="4"/>
  <c r="D1702" i="4"/>
  <c r="C1702" i="4"/>
  <c r="AO1702" i="4" s="1"/>
  <c r="B1702" i="4"/>
  <c r="A1702" i="4"/>
  <c r="AN1701" i="4"/>
  <c r="AK1701" i="4"/>
  <c r="AJ1701" i="4"/>
  <c r="AI1701" i="4"/>
  <c r="AH1701" i="4"/>
  <c r="AG1701" i="4"/>
  <c r="AF1701" i="4"/>
  <c r="AE1701" i="4"/>
  <c r="AD1701" i="4"/>
  <c r="AC1701" i="4"/>
  <c r="AB1701" i="4"/>
  <c r="AA1701" i="4"/>
  <c r="Z1701" i="4"/>
  <c r="Y1701" i="4"/>
  <c r="AM1701" i="4" s="1"/>
  <c r="X1701" i="4"/>
  <c r="W1701" i="4"/>
  <c r="V1701" i="4"/>
  <c r="U1701" i="4"/>
  <c r="T1701" i="4"/>
  <c r="S1701" i="4"/>
  <c r="R1701" i="4"/>
  <c r="Q1701" i="4"/>
  <c r="P1701" i="4"/>
  <c r="O1701" i="4"/>
  <c r="N1701" i="4"/>
  <c r="M1701" i="4"/>
  <c r="L1701" i="4"/>
  <c r="K1701" i="4"/>
  <c r="J1701" i="4"/>
  <c r="I1701" i="4"/>
  <c r="H1701" i="4"/>
  <c r="AO1701" i="4" s="1"/>
  <c r="G1701" i="4"/>
  <c r="F1701" i="4"/>
  <c r="E1701" i="4"/>
  <c r="D1701" i="4"/>
  <c r="C1701" i="4"/>
  <c r="B1701" i="4"/>
  <c r="A1701" i="4"/>
  <c r="AN1700" i="4"/>
  <c r="AL1700" i="4"/>
  <c r="AK1700" i="4"/>
  <c r="AJ1700" i="4"/>
  <c r="AI1700" i="4"/>
  <c r="AH1700" i="4"/>
  <c r="AG1700" i="4"/>
  <c r="AF1700" i="4"/>
  <c r="AE1700" i="4"/>
  <c r="AD1700" i="4"/>
  <c r="AC1700" i="4"/>
  <c r="AB1700" i="4"/>
  <c r="AA1700" i="4"/>
  <c r="Z1700" i="4"/>
  <c r="Y1700" i="4"/>
  <c r="AM1700" i="4" s="1"/>
  <c r="X1700" i="4"/>
  <c r="W1700" i="4"/>
  <c r="V1700" i="4"/>
  <c r="U1700" i="4"/>
  <c r="T1700" i="4"/>
  <c r="S1700" i="4"/>
  <c r="R1700" i="4"/>
  <c r="Q1700" i="4"/>
  <c r="P1700" i="4"/>
  <c r="O1700" i="4"/>
  <c r="N1700" i="4"/>
  <c r="M1700" i="4"/>
  <c r="L1700" i="4"/>
  <c r="K1700" i="4"/>
  <c r="J1700" i="4"/>
  <c r="I1700" i="4"/>
  <c r="H1700" i="4"/>
  <c r="G1700" i="4"/>
  <c r="F1700" i="4"/>
  <c r="E1700" i="4"/>
  <c r="D1700" i="4"/>
  <c r="C1700" i="4"/>
  <c r="AO1700" i="4" s="1"/>
  <c r="B1700" i="4"/>
  <c r="A1700" i="4"/>
  <c r="AL1699" i="4"/>
  <c r="AK1699" i="4"/>
  <c r="AJ1699" i="4"/>
  <c r="AI1699" i="4"/>
  <c r="AH1699" i="4"/>
  <c r="AG1699" i="4"/>
  <c r="AF1699" i="4"/>
  <c r="AE1699" i="4"/>
  <c r="AD1699" i="4"/>
  <c r="AC1699" i="4"/>
  <c r="AB1699" i="4"/>
  <c r="AA1699" i="4"/>
  <c r="Z1699" i="4"/>
  <c r="Y1699" i="4"/>
  <c r="AM1699" i="4" s="1"/>
  <c r="X1699" i="4"/>
  <c r="W1699" i="4"/>
  <c r="V1699" i="4"/>
  <c r="U1699" i="4"/>
  <c r="T1699" i="4"/>
  <c r="S1699" i="4"/>
  <c r="R1699" i="4"/>
  <c r="Q1699" i="4"/>
  <c r="P1699" i="4"/>
  <c r="O1699" i="4"/>
  <c r="N1699" i="4"/>
  <c r="M1699" i="4"/>
  <c r="L1699" i="4"/>
  <c r="K1699" i="4"/>
  <c r="J1699" i="4"/>
  <c r="I1699" i="4"/>
  <c r="H1699" i="4"/>
  <c r="G1699" i="4"/>
  <c r="F1699" i="4"/>
  <c r="E1699" i="4"/>
  <c r="D1699" i="4"/>
  <c r="C1699" i="4"/>
  <c r="AO1699" i="4" s="1"/>
  <c r="B1699" i="4"/>
  <c r="A1699" i="4"/>
  <c r="AM1698" i="4"/>
  <c r="AL1698" i="4"/>
  <c r="AK1698" i="4"/>
  <c r="AJ1698" i="4"/>
  <c r="AI1698" i="4"/>
  <c r="AH1698" i="4"/>
  <c r="AG1698" i="4"/>
  <c r="AF1698" i="4"/>
  <c r="AE1698" i="4"/>
  <c r="AD1698" i="4"/>
  <c r="AC1698" i="4"/>
  <c r="AB1698" i="4"/>
  <c r="AN1698" i="4" s="1"/>
  <c r="AA1698" i="4"/>
  <c r="Z1698" i="4"/>
  <c r="Y1698" i="4"/>
  <c r="X1698" i="4"/>
  <c r="W1698" i="4"/>
  <c r="V1698" i="4"/>
  <c r="U1698" i="4"/>
  <c r="T1698" i="4"/>
  <c r="S1698" i="4"/>
  <c r="R1698" i="4"/>
  <c r="Q1698" i="4"/>
  <c r="P1698" i="4"/>
  <c r="O1698" i="4"/>
  <c r="N1698" i="4"/>
  <c r="M1698" i="4"/>
  <c r="L1698" i="4"/>
  <c r="K1698" i="4"/>
  <c r="J1698" i="4"/>
  <c r="I1698" i="4"/>
  <c r="H1698" i="4"/>
  <c r="G1698" i="4"/>
  <c r="F1698" i="4"/>
  <c r="E1698" i="4"/>
  <c r="D1698" i="4"/>
  <c r="C1698" i="4"/>
  <c r="B1698" i="4"/>
  <c r="A1698" i="4"/>
  <c r="AN1697" i="4"/>
  <c r="AK1697" i="4"/>
  <c r="AJ1697" i="4"/>
  <c r="AI1697" i="4"/>
  <c r="AH1697" i="4"/>
  <c r="AG1697" i="4"/>
  <c r="AF1697" i="4"/>
  <c r="AE1697" i="4"/>
  <c r="AD1697" i="4"/>
  <c r="AC1697" i="4"/>
  <c r="AB1697" i="4"/>
  <c r="AA1697" i="4"/>
  <c r="Z1697" i="4"/>
  <c r="Y1697" i="4"/>
  <c r="AM1697" i="4" s="1"/>
  <c r="X1697" i="4"/>
  <c r="W1697" i="4"/>
  <c r="V1697" i="4"/>
  <c r="U1697" i="4"/>
  <c r="T1697" i="4"/>
  <c r="S1697" i="4"/>
  <c r="R1697" i="4"/>
  <c r="Q1697" i="4"/>
  <c r="P1697" i="4"/>
  <c r="O1697" i="4"/>
  <c r="N1697" i="4"/>
  <c r="M1697" i="4"/>
  <c r="L1697" i="4"/>
  <c r="K1697" i="4"/>
  <c r="J1697" i="4"/>
  <c r="I1697" i="4"/>
  <c r="H1697" i="4"/>
  <c r="AO1697" i="4" s="1"/>
  <c r="G1697" i="4"/>
  <c r="F1697" i="4"/>
  <c r="E1697" i="4"/>
  <c r="D1697" i="4"/>
  <c r="C1697" i="4"/>
  <c r="B1697" i="4"/>
  <c r="A1697" i="4"/>
  <c r="AN1696" i="4"/>
  <c r="AL1696" i="4"/>
  <c r="AK1696" i="4"/>
  <c r="AJ1696" i="4"/>
  <c r="AI1696" i="4"/>
  <c r="AH1696" i="4"/>
  <c r="AG1696" i="4"/>
  <c r="AF1696" i="4"/>
  <c r="AE1696" i="4"/>
  <c r="AD1696" i="4"/>
  <c r="AC1696" i="4"/>
  <c r="AB1696" i="4"/>
  <c r="AA1696" i="4"/>
  <c r="Z1696" i="4"/>
  <c r="Y1696" i="4"/>
  <c r="AM1696" i="4" s="1"/>
  <c r="X1696" i="4"/>
  <c r="W1696" i="4"/>
  <c r="V1696" i="4"/>
  <c r="U1696" i="4"/>
  <c r="T1696" i="4"/>
  <c r="S1696" i="4"/>
  <c r="R1696" i="4"/>
  <c r="Q1696" i="4"/>
  <c r="P1696" i="4"/>
  <c r="O1696" i="4"/>
  <c r="N1696" i="4"/>
  <c r="M1696" i="4"/>
  <c r="L1696" i="4"/>
  <c r="K1696" i="4"/>
  <c r="J1696" i="4"/>
  <c r="I1696" i="4"/>
  <c r="H1696" i="4"/>
  <c r="G1696" i="4"/>
  <c r="F1696" i="4"/>
  <c r="E1696" i="4"/>
  <c r="D1696" i="4"/>
  <c r="C1696" i="4"/>
  <c r="AO1696" i="4" s="1"/>
  <c r="B1696" i="4"/>
  <c r="A1696" i="4"/>
  <c r="AL1695" i="4"/>
  <c r="AK1695" i="4"/>
  <c r="AJ1695" i="4"/>
  <c r="AI1695" i="4"/>
  <c r="AH1695" i="4"/>
  <c r="AG1695" i="4"/>
  <c r="AF1695" i="4"/>
  <c r="AE1695" i="4"/>
  <c r="AD1695" i="4"/>
  <c r="AC1695" i="4"/>
  <c r="AB1695" i="4"/>
  <c r="AA1695" i="4"/>
  <c r="Z1695" i="4"/>
  <c r="Y1695" i="4"/>
  <c r="AM1695" i="4" s="1"/>
  <c r="X1695" i="4"/>
  <c r="W1695" i="4"/>
  <c r="V1695" i="4"/>
  <c r="U1695" i="4"/>
  <c r="T1695" i="4"/>
  <c r="S1695" i="4"/>
  <c r="R1695" i="4"/>
  <c r="Q1695" i="4"/>
  <c r="P1695" i="4"/>
  <c r="O1695" i="4"/>
  <c r="N1695" i="4"/>
  <c r="M1695" i="4"/>
  <c r="L1695" i="4"/>
  <c r="K1695" i="4"/>
  <c r="J1695" i="4"/>
  <c r="I1695" i="4"/>
  <c r="H1695" i="4"/>
  <c r="G1695" i="4"/>
  <c r="F1695" i="4"/>
  <c r="E1695" i="4"/>
  <c r="D1695" i="4"/>
  <c r="C1695" i="4"/>
  <c r="B1695" i="4"/>
  <c r="A1695" i="4"/>
  <c r="AM1694" i="4"/>
  <c r="AL1694" i="4"/>
  <c r="AK1694" i="4"/>
  <c r="AJ1694" i="4"/>
  <c r="AI1694" i="4"/>
  <c r="AH1694" i="4"/>
  <c r="AG1694" i="4"/>
  <c r="AF1694" i="4"/>
  <c r="AE1694" i="4"/>
  <c r="AD1694" i="4"/>
  <c r="AC1694" i="4"/>
  <c r="AB1694" i="4"/>
  <c r="AN1694" i="4" s="1"/>
  <c r="AA1694" i="4"/>
  <c r="Z1694" i="4"/>
  <c r="Y1694" i="4"/>
  <c r="X1694" i="4"/>
  <c r="W1694" i="4"/>
  <c r="V1694" i="4"/>
  <c r="U1694" i="4"/>
  <c r="T1694" i="4"/>
  <c r="S1694" i="4"/>
  <c r="R1694" i="4"/>
  <c r="Q1694" i="4"/>
  <c r="P1694" i="4"/>
  <c r="O1694" i="4"/>
  <c r="N1694" i="4"/>
  <c r="M1694" i="4"/>
  <c r="L1694" i="4"/>
  <c r="K1694" i="4"/>
  <c r="J1694" i="4"/>
  <c r="I1694" i="4"/>
  <c r="H1694" i="4"/>
  <c r="G1694" i="4"/>
  <c r="F1694" i="4"/>
  <c r="E1694" i="4"/>
  <c r="D1694" i="4"/>
  <c r="C1694" i="4"/>
  <c r="AO1694" i="4" s="1"/>
  <c r="B1694" i="4"/>
  <c r="A1694" i="4"/>
  <c r="AN1693" i="4"/>
  <c r="AK1693" i="4"/>
  <c r="AJ1693" i="4"/>
  <c r="AI1693" i="4"/>
  <c r="AH1693" i="4"/>
  <c r="AG1693" i="4"/>
  <c r="AF1693" i="4"/>
  <c r="AE1693" i="4"/>
  <c r="AD1693" i="4"/>
  <c r="AC1693" i="4"/>
  <c r="AB1693" i="4"/>
  <c r="AA1693" i="4"/>
  <c r="Z1693" i="4"/>
  <c r="Y1693" i="4"/>
  <c r="AM1693" i="4" s="1"/>
  <c r="X1693" i="4"/>
  <c r="W1693" i="4"/>
  <c r="V1693" i="4"/>
  <c r="U1693" i="4"/>
  <c r="T1693" i="4"/>
  <c r="S1693" i="4"/>
  <c r="R1693" i="4"/>
  <c r="Q1693" i="4"/>
  <c r="P1693" i="4"/>
  <c r="O1693" i="4"/>
  <c r="N1693" i="4"/>
  <c r="M1693" i="4"/>
  <c r="L1693" i="4"/>
  <c r="K1693" i="4"/>
  <c r="J1693" i="4"/>
  <c r="I1693" i="4"/>
  <c r="H1693" i="4"/>
  <c r="AO1693" i="4" s="1"/>
  <c r="G1693" i="4"/>
  <c r="F1693" i="4"/>
  <c r="E1693" i="4"/>
  <c r="D1693" i="4"/>
  <c r="C1693" i="4"/>
  <c r="B1693" i="4"/>
  <c r="A1693" i="4"/>
  <c r="AN1692" i="4"/>
  <c r="AL1692" i="4"/>
  <c r="AK1692" i="4"/>
  <c r="AJ1692" i="4"/>
  <c r="AI1692" i="4"/>
  <c r="AH1692" i="4"/>
  <c r="AG1692" i="4"/>
  <c r="AF1692" i="4"/>
  <c r="AE1692" i="4"/>
  <c r="AD1692" i="4"/>
  <c r="AC1692" i="4"/>
  <c r="AB1692" i="4"/>
  <c r="AA1692" i="4"/>
  <c r="Z1692" i="4"/>
  <c r="Y1692" i="4"/>
  <c r="AM1692" i="4" s="1"/>
  <c r="X1692" i="4"/>
  <c r="W1692" i="4"/>
  <c r="V1692" i="4"/>
  <c r="U1692" i="4"/>
  <c r="T1692" i="4"/>
  <c r="S1692" i="4"/>
  <c r="R1692" i="4"/>
  <c r="Q1692" i="4"/>
  <c r="P1692" i="4"/>
  <c r="O1692" i="4"/>
  <c r="N1692" i="4"/>
  <c r="M1692" i="4"/>
  <c r="L1692" i="4"/>
  <c r="K1692" i="4"/>
  <c r="J1692" i="4"/>
  <c r="I1692" i="4"/>
  <c r="H1692" i="4"/>
  <c r="G1692" i="4"/>
  <c r="F1692" i="4"/>
  <c r="E1692" i="4"/>
  <c r="D1692" i="4"/>
  <c r="C1692" i="4"/>
  <c r="AO1692" i="4" s="1"/>
  <c r="B1692" i="4"/>
  <c r="A1692" i="4"/>
  <c r="AL1691" i="4"/>
  <c r="AK1691" i="4"/>
  <c r="AJ1691" i="4"/>
  <c r="AI1691" i="4"/>
  <c r="AH1691" i="4"/>
  <c r="AG1691" i="4"/>
  <c r="AF1691" i="4"/>
  <c r="AE1691" i="4"/>
  <c r="AD1691" i="4"/>
  <c r="AC1691" i="4"/>
  <c r="AB1691" i="4"/>
  <c r="AA1691" i="4"/>
  <c r="Z1691" i="4"/>
  <c r="Y1691" i="4"/>
  <c r="AM1691" i="4" s="1"/>
  <c r="X1691" i="4"/>
  <c r="W1691" i="4"/>
  <c r="V1691" i="4"/>
  <c r="U1691" i="4"/>
  <c r="T1691" i="4"/>
  <c r="S1691" i="4"/>
  <c r="R1691" i="4"/>
  <c r="Q1691" i="4"/>
  <c r="P1691" i="4"/>
  <c r="O1691" i="4"/>
  <c r="N1691" i="4"/>
  <c r="M1691" i="4"/>
  <c r="L1691" i="4"/>
  <c r="K1691" i="4"/>
  <c r="J1691" i="4"/>
  <c r="I1691" i="4"/>
  <c r="H1691" i="4"/>
  <c r="G1691" i="4"/>
  <c r="F1691" i="4"/>
  <c r="E1691" i="4"/>
  <c r="D1691" i="4"/>
  <c r="C1691" i="4"/>
  <c r="B1691" i="4"/>
  <c r="A1691" i="4"/>
  <c r="AM1690" i="4"/>
  <c r="AL1690" i="4"/>
  <c r="AK1690" i="4"/>
  <c r="AJ1690" i="4"/>
  <c r="AI1690" i="4"/>
  <c r="AH1690" i="4"/>
  <c r="AG1690" i="4"/>
  <c r="AF1690" i="4"/>
  <c r="AE1690" i="4"/>
  <c r="AD1690" i="4"/>
  <c r="AC1690" i="4"/>
  <c r="AB1690" i="4"/>
  <c r="AN1690" i="4" s="1"/>
  <c r="AA1690" i="4"/>
  <c r="Z1690" i="4"/>
  <c r="Y1690" i="4"/>
  <c r="X1690" i="4"/>
  <c r="W1690" i="4"/>
  <c r="V1690" i="4"/>
  <c r="U1690" i="4"/>
  <c r="T1690" i="4"/>
  <c r="S1690" i="4"/>
  <c r="R1690" i="4"/>
  <c r="Q1690" i="4"/>
  <c r="P1690" i="4"/>
  <c r="O1690" i="4"/>
  <c r="N1690" i="4"/>
  <c r="M1690" i="4"/>
  <c r="L1690" i="4"/>
  <c r="K1690" i="4"/>
  <c r="J1690" i="4"/>
  <c r="I1690" i="4"/>
  <c r="H1690" i="4"/>
  <c r="G1690" i="4"/>
  <c r="F1690" i="4"/>
  <c r="E1690" i="4"/>
  <c r="D1690" i="4"/>
  <c r="C1690" i="4"/>
  <c r="B1690" i="4"/>
  <c r="A1690" i="4"/>
  <c r="AN1689" i="4"/>
  <c r="AK1689" i="4"/>
  <c r="AJ1689" i="4"/>
  <c r="AI1689" i="4"/>
  <c r="AH1689" i="4"/>
  <c r="AG1689" i="4"/>
  <c r="AF1689" i="4"/>
  <c r="AE1689" i="4"/>
  <c r="AD1689" i="4"/>
  <c r="AC1689" i="4"/>
  <c r="AB1689" i="4"/>
  <c r="AA1689" i="4"/>
  <c r="Z1689" i="4"/>
  <c r="Y1689" i="4"/>
  <c r="AM1689" i="4" s="1"/>
  <c r="X1689" i="4"/>
  <c r="W1689" i="4"/>
  <c r="V1689" i="4"/>
  <c r="U1689" i="4"/>
  <c r="T1689" i="4"/>
  <c r="S1689" i="4"/>
  <c r="R1689" i="4"/>
  <c r="Q1689" i="4"/>
  <c r="P1689" i="4"/>
  <c r="O1689" i="4"/>
  <c r="N1689" i="4"/>
  <c r="M1689" i="4"/>
  <c r="L1689" i="4"/>
  <c r="K1689" i="4"/>
  <c r="J1689" i="4"/>
  <c r="I1689" i="4"/>
  <c r="H1689" i="4"/>
  <c r="AO1689" i="4" s="1"/>
  <c r="G1689" i="4"/>
  <c r="F1689" i="4"/>
  <c r="E1689" i="4"/>
  <c r="D1689" i="4"/>
  <c r="C1689" i="4"/>
  <c r="B1689" i="4"/>
  <c r="A1689" i="4"/>
  <c r="AN1688" i="4"/>
  <c r="AL1688" i="4"/>
  <c r="AK1688" i="4"/>
  <c r="AJ1688" i="4"/>
  <c r="AI1688" i="4"/>
  <c r="AH1688" i="4"/>
  <c r="AG1688" i="4"/>
  <c r="AF1688" i="4"/>
  <c r="AE1688" i="4"/>
  <c r="AD1688" i="4"/>
  <c r="AC1688" i="4"/>
  <c r="AB1688" i="4"/>
  <c r="AA1688" i="4"/>
  <c r="Z1688" i="4"/>
  <c r="Y1688" i="4"/>
  <c r="AM1688" i="4" s="1"/>
  <c r="X1688" i="4"/>
  <c r="W1688" i="4"/>
  <c r="V1688" i="4"/>
  <c r="U1688" i="4"/>
  <c r="T1688" i="4"/>
  <c r="S1688" i="4"/>
  <c r="R1688" i="4"/>
  <c r="Q1688" i="4"/>
  <c r="P1688" i="4"/>
  <c r="O1688" i="4"/>
  <c r="N1688" i="4"/>
  <c r="M1688" i="4"/>
  <c r="L1688" i="4"/>
  <c r="K1688" i="4"/>
  <c r="J1688" i="4"/>
  <c r="I1688" i="4"/>
  <c r="H1688" i="4"/>
  <c r="G1688" i="4"/>
  <c r="F1688" i="4"/>
  <c r="E1688" i="4"/>
  <c r="D1688" i="4"/>
  <c r="C1688" i="4"/>
  <c r="B1688" i="4"/>
  <c r="A1688" i="4"/>
  <c r="AL1687" i="4"/>
  <c r="AK1687" i="4"/>
  <c r="AJ1687" i="4"/>
  <c r="AI1687" i="4"/>
  <c r="AH1687" i="4"/>
  <c r="AG1687" i="4"/>
  <c r="AF1687" i="4"/>
  <c r="AE1687" i="4"/>
  <c r="AD1687" i="4"/>
  <c r="AC1687" i="4"/>
  <c r="AB1687" i="4"/>
  <c r="AA1687" i="4"/>
  <c r="Z1687" i="4"/>
  <c r="Y1687" i="4"/>
  <c r="AM1687" i="4" s="1"/>
  <c r="X1687" i="4"/>
  <c r="W1687" i="4"/>
  <c r="V1687" i="4"/>
  <c r="U1687" i="4"/>
  <c r="T1687" i="4"/>
  <c r="S1687" i="4"/>
  <c r="R1687" i="4"/>
  <c r="Q1687" i="4"/>
  <c r="P1687" i="4"/>
  <c r="O1687" i="4"/>
  <c r="N1687" i="4"/>
  <c r="M1687" i="4"/>
  <c r="L1687" i="4"/>
  <c r="K1687" i="4"/>
  <c r="J1687" i="4"/>
  <c r="I1687" i="4"/>
  <c r="H1687" i="4"/>
  <c r="G1687" i="4"/>
  <c r="F1687" i="4"/>
  <c r="E1687" i="4"/>
  <c r="D1687" i="4"/>
  <c r="C1687" i="4"/>
  <c r="B1687" i="4"/>
  <c r="A1687" i="4"/>
  <c r="AM1686" i="4"/>
  <c r="AL1686" i="4"/>
  <c r="AK1686" i="4"/>
  <c r="AJ1686" i="4"/>
  <c r="AI1686" i="4"/>
  <c r="AH1686" i="4"/>
  <c r="AG1686" i="4"/>
  <c r="AF1686" i="4"/>
  <c r="AE1686" i="4"/>
  <c r="AD1686" i="4"/>
  <c r="AC1686" i="4"/>
  <c r="AB1686" i="4"/>
  <c r="AN1686" i="4" s="1"/>
  <c r="AA1686" i="4"/>
  <c r="Z1686" i="4"/>
  <c r="Y1686" i="4"/>
  <c r="X1686" i="4"/>
  <c r="W1686" i="4"/>
  <c r="V1686" i="4"/>
  <c r="U1686" i="4"/>
  <c r="T1686" i="4"/>
  <c r="S1686" i="4"/>
  <c r="R1686" i="4"/>
  <c r="Q1686" i="4"/>
  <c r="P1686" i="4"/>
  <c r="O1686" i="4"/>
  <c r="N1686" i="4"/>
  <c r="M1686" i="4"/>
  <c r="L1686" i="4"/>
  <c r="K1686" i="4"/>
  <c r="J1686" i="4"/>
  <c r="I1686" i="4"/>
  <c r="H1686" i="4"/>
  <c r="G1686" i="4"/>
  <c r="F1686" i="4"/>
  <c r="E1686" i="4"/>
  <c r="D1686" i="4"/>
  <c r="C1686" i="4"/>
  <c r="AO1686" i="4" s="1"/>
  <c r="B1686" i="4"/>
  <c r="A1686" i="4"/>
  <c r="AN1685" i="4"/>
  <c r="AK1685" i="4"/>
  <c r="AJ1685" i="4"/>
  <c r="AI1685" i="4"/>
  <c r="AH1685" i="4"/>
  <c r="AG1685" i="4"/>
  <c r="AF1685" i="4"/>
  <c r="AE1685" i="4"/>
  <c r="AD1685" i="4"/>
  <c r="AC1685" i="4"/>
  <c r="AB1685" i="4"/>
  <c r="AA1685" i="4"/>
  <c r="Z1685" i="4"/>
  <c r="Y1685" i="4"/>
  <c r="AM1685" i="4" s="1"/>
  <c r="X1685" i="4"/>
  <c r="W1685" i="4"/>
  <c r="V1685" i="4"/>
  <c r="U1685" i="4"/>
  <c r="T1685" i="4"/>
  <c r="S1685" i="4"/>
  <c r="R1685" i="4"/>
  <c r="Q1685" i="4"/>
  <c r="P1685" i="4"/>
  <c r="O1685" i="4"/>
  <c r="N1685" i="4"/>
  <c r="M1685" i="4"/>
  <c r="L1685" i="4"/>
  <c r="K1685" i="4"/>
  <c r="J1685" i="4"/>
  <c r="I1685" i="4"/>
  <c r="H1685" i="4"/>
  <c r="AO1685" i="4" s="1"/>
  <c r="G1685" i="4"/>
  <c r="F1685" i="4"/>
  <c r="E1685" i="4"/>
  <c r="D1685" i="4"/>
  <c r="C1685" i="4"/>
  <c r="B1685" i="4"/>
  <c r="A1685" i="4"/>
  <c r="AN1684" i="4"/>
  <c r="AL1684" i="4"/>
  <c r="AK1684" i="4"/>
  <c r="AJ1684" i="4"/>
  <c r="AI1684" i="4"/>
  <c r="AH1684" i="4"/>
  <c r="AG1684" i="4"/>
  <c r="AF1684" i="4"/>
  <c r="AE1684" i="4"/>
  <c r="AD1684" i="4"/>
  <c r="AC1684" i="4"/>
  <c r="AB1684" i="4"/>
  <c r="AA1684" i="4"/>
  <c r="Z1684" i="4"/>
  <c r="Y1684" i="4"/>
  <c r="AM1684" i="4" s="1"/>
  <c r="X1684" i="4"/>
  <c r="W1684" i="4"/>
  <c r="V1684" i="4"/>
  <c r="U1684" i="4"/>
  <c r="T1684" i="4"/>
  <c r="S1684" i="4"/>
  <c r="R1684" i="4"/>
  <c r="Q1684" i="4"/>
  <c r="P1684" i="4"/>
  <c r="O1684" i="4"/>
  <c r="N1684" i="4"/>
  <c r="M1684" i="4"/>
  <c r="L1684" i="4"/>
  <c r="K1684" i="4"/>
  <c r="J1684" i="4"/>
  <c r="I1684" i="4"/>
  <c r="H1684" i="4"/>
  <c r="G1684" i="4"/>
  <c r="F1684" i="4"/>
  <c r="E1684" i="4"/>
  <c r="D1684" i="4"/>
  <c r="C1684" i="4"/>
  <c r="AO1684" i="4" s="1"/>
  <c r="B1684" i="4"/>
  <c r="A1684" i="4"/>
  <c r="AL1683" i="4"/>
  <c r="AK1683" i="4"/>
  <c r="AJ1683" i="4"/>
  <c r="AI1683" i="4"/>
  <c r="AH1683" i="4"/>
  <c r="AG1683" i="4"/>
  <c r="AF1683" i="4"/>
  <c r="AE1683" i="4"/>
  <c r="AD1683" i="4"/>
  <c r="AC1683" i="4"/>
  <c r="AB1683" i="4"/>
  <c r="AA1683" i="4"/>
  <c r="Z1683" i="4"/>
  <c r="Y1683" i="4"/>
  <c r="AM1683" i="4" s="1"/>
  <c r="X1683" i="4"/>
  <c r="W1683" i="4"/>
  <c r="V1683" i="4"/>
  <c r="U1683" i="4"/>
  <c r="T1683" i="4"/>
  <c r="S1683" i="4"/>
  <c r="R1683" i="4"/>
  <c r="Q1683" i="4"/>
  <c r="P1683" i="4"/>
  <c r="O1683" i="4"/>
  <c r="N1683" i="4"/>
  <c r="M1683" i="4"/>
  <c r="L1683" i="4"/>
  <c r="K1683" i="4"/>
  <c r="J1683" i="4"/>
  <c r="I1683" i="4"/>
  <c r="H1683" i="4"/>
  <c r="G1683" i="4"/>
  <c r="F1683" i="4"/>
  <c r="E1683" i="4"/>
  <c r="D1683" i="4"/>
  <c r="C1683" i="4"/>
  <c r="AO1683" i="4" s="1"/>
  <c r="B1683" i="4"/>
  <c r="A1683" i="4"/>
  <c r="AM1682" i="4"/>
  <c r="AL1682" i="4"/>
  <c r="AK1682" i="4"/>
  <c r="AJ1682" i="4"/>
  <c r="AI1682" i="4"/>
  <c r="AH1682" i="4"/>
  <c r="AG1682" i="4"/>
  <c r="AF1682" i="4"/>
  <c r="AE1682" i="4"/>
  <c r="AD1682" i="4"/>
  <c r="AC1682" i="4"/>
  <c r="AB1682" i="4"/>
  <c r="AN1682" i="4" s="1"/>
  <c r="AA1682" i="4"/>
  <c r="Z1682" i="4"/>
  <c r="Y1682" i="4"/>
  <c r="X1682" i="4"/>
  <c r="W1682" i="4"/>
  <c r="V1682" i="4"/>
  <c r="U1682" i="4"/>
  <c r="T1682" i="4"/>
  <c r="S1682" i="4"/>
  <c r="R1682" i="4"/>
  <c r="Q1682" i="4"/>
  <c r="P1682" i="4"/>
  <c r="O1682" i="4"/>
  <c r="N1682" i="4"/>
  <c r="M1682" i="4"/>
  <c r="L1682" i="4"/>
  <c r="K1682" i="4"/>
  <c r="J1682" i="4"/>
  <c r="I1682" i="4"/>
  <c r="H1682" i="4"/>
  <c r="G1682" i="4"/>
  <c r="F1682" i="4"/>
  <c r="E1682" i="4"/>
  <c r="D1682" i="4"/>
  <c r="C1682" i="4"/>
  <c r="B1682" i="4"/>
  <c r="A1682" i="4"/>
  <c r="AN1681" i="4"/>
  <c r="AK1681" i="4"/>
  <c r="AJ1681" i="4"/>
  <c r="AI1681" i="4"/>
  <c r="AH1681" i="4"/>
  <c r="AG1681" i="4"/>
  <c r="AF1681" i="4"/>
  <c r="AE1681" i="4"/>
  <c r="AD1681" i="4"/>
  <c r="AC1681" i="4"/>
  <c r="AB1681" i="4"/>
  <c r="AA1681" i="4"/>
  <c r="Z1681" i="4"/>
  <c r="Y1681" i="4"/>
  <c r="AM1681" i="4" s="1"/>
  <c r="X1681" i="4"/>
  <c r="W1681" i="4"/>
  <c r="V1681" i="4"/>
  <c r="U1681" i="4"/>
  <c r="T1681" i="4"/>
  <c r="S1681" i="4"/>
  <c r="R1681" i="4"/>
  <c r="Q1681" i="4"/>
  <c r="P1681" i="4"/>
  <c r="O1681" i="4"/>
  <c r="N1681" i="4"/>
  <c r="M1681" i="4"/>
  <c r="L1681" i="4"/>
  <c r="K1681" i="4"/>
  <c r="J1681" i="4"/>
  <c r="I1681" i="4"/>
  <c r="H1681" i="4"/>
  <c r="AO1681" i="4" s="1"/>
  <c r="G1681" i="4"/>
  <c r="F1681" i="4"/>
  <c r="E1681" i="4"/>
  <c r="D1681" i="4"/>
  <c r="C1681" i="4"/>
  <c r="B1681" i="4"/>
  <c r="A1681" i="4"/>
  <c r="AN1680" i="4"/>
  <c r="AL1680" i="4"/>
  <c r="AK1680" i="4"/>
  <c r="AJ1680" i="4"/>
  <c r="AI1680" i="4"/>
  <c r="AH1680" i="4"/>
  <c r="AG1680" i="4"/>
  <c r="AF1680" i="4"/>
  <c r="AE1680" i="4"/>
  <c r="AD1680" i="4"/>
  <c r="AC1680" i="4"/>
  <c r="AB1680" i="4"/>
  <c r="AA1680" i="4"/>
  <c r="Z1680" i="4"/>
  <c r="Y1680" i="4"/>
  <c r="AM1680" i="4" s="1"/>
  <c r="X1680" i="4"/>
  <c r="W1680" i="4"/>
  <c r="V1680" i="4"/>
  <c r="U1680" i="4"/>
  <c r="T1680" i="4"/>
  <c r="S1680" i="4"/>
  <c r="R1680" i="4"/>
  <c r="Q1680" i="4"/>
  <c r="P1680" i="4"/>
  <c r="O1680" i="4"/>
  <c r="N1680" i="4"/>
  <c r="M1680" i="4"/>
  <c r="L1680" i="4"/>
  <c r="K1680" i="4"/>
  <c r="J1680" i="4"/>
  <c r="I1680" i="4"/>
  <c r="H1680" i="4"/>
  <c r="G1680" i="4"/>
  <c r="F1680" i="4"/>
  <c r="E1680" i="4"/>
  <c r="D1680" i="4"/>
  <c r="C1680" i="4"/>
  <c r="B1680" i="4"/>
  <c r="A1680" i="4"/>
  <c r="AL1679" i="4"/>
  <c r="AK1679" i="4"/>
  <c r="AJ1679" i="4"/>
  <c r="AI1679" i="4"/>
  <c r="AH1679" i="4"/>
  <c r="AG1679" i="4"/>
  <c r="AF1679" i="4"/>
  <c r="AE1679" i="4"/>
  <c r="AD1679" i="4"/>
  <c r="AC1679" i="4"/>
  <c r="AB1679" i="4"/>
  <c r="AA1679" i="4"/>
  <c r="Z1679" i="4"/>
  <c r="Y1679" i="4"/>
  <c r="AM1679" i="4" s="1"/>
  <c r="X1679" i="4"/>
  <c r="W1679" i="4"/>
  <c r="V1679" i="4"/>
  <c r="U1679" i="4"/>
  <c r="T1679" i="4"/>
  <c r="S1679" i="4"/>
  <c r="R1679" i="4"/>
  <c r="Q1679" i="4"/>
  <c r="P1679" i="4"/>
  <c r="O1679" i="4"/>
  <c r="N1679" i="4"/>
  <c r="M1679" i="4"/>
  <c r="L1679" i="4"/>
  <c r="K1679" i="4"/>
  <c r="J1679" i="4"/>
  <c r="I1679" i="4"/>
  <c r="H1679" i="4"/>
  <c r="G1679" i="4"/>
  <c r="F1679" i="4"/>
  <c r="E1679" i="4"/>
  <c r="D1679" i="4"/>
  <c r="C1679" i="4"/>
  <c r="B1679" i="4"/>
  <c r="A1679" i="4"/>
  <c r="AM1678" i="4"/>
  <c r="AL1678" i="4"/>
  <c r="AK1678" i="4"/>
  <c r="AJ1678" i="4"/>
  <c r="AI1678" i="4"/>
  <c r="AH1678" i="4"/>
  <c r="AG1678" i="4"/>
  <c r="AF1678" i="4"/>
  <c r="AE1678" i="4"/>
  <c r="AD1678" i="4"/>
  <c r="AC1678" i="4"/>
  <c r="AB1678" i="4"/>
  <c r="AN1678" i="4" s="1"/>
  <c r="AA1678" i="4"/>
  <c r="Z1678" i="4"/>
  <c r="Y1678" i="4"/>
  <c r="X1678" i="4"/>
  <c r="W1678" i="4"/>
  <c r="V1678" i="4"/>
  <c r="U1678" i="4"/>
  <c r="T1678" i="4"/>
  <c r="S1678" i="4"/>
  <c r="R1678" i="4"/>
  <c r="Q1678" i="4"/>
  <c r="P1678" i="4"/>
  <c r="O1678" i="4"/>
  <c r="N1678" i="4"/>
  <c r="M1678" i="4"/>
  <c r="L1678" i="4"/>
  <c r="K1678" i="4"/>
  <c r="J1678" i="4"/>
  <c r="I1678" i="4"/>
  <c r="H1678" i="4"/>
  <c r="G1678" i="4"/>
  <c r="F1678" i="4"/>
  <c r="E1678" i="4"/>
  <c r="D1678" i="4"/>
  <c r="C1678" i="4"/>
  <c r="AO1678" i="4" s="1"/>
  <c r="B1678" i="4"/>
  <c r="A1678" i="4"/>
  <c r="AN1677" i="4"/>
  <c r="AK1677" i="4"/>
  <c r="AJ1677" i="4"/>
  <c r="AI1677" i="4"/>
  <c r="AH1677" i="4"/>
  <c r="AG1677" i="4"/>
  <c r="AF1677" i="4"/>
  <c r="AE1677" i="4"/>
  <c r="AD1677" i="4"/>
  <c r="AC1677" i="4"/>
  <c r="AB1677" i="4"/>
  <c r="AA1677" i="4"/>
  <c r="Z1677" i="4"/>
  <c r="Y1677" i="4"/>
  <c r="AM1677" i="4" s="1"/>
  <c r="X1677" i="4"/>
  <c r="W1677" i="4"/>
  <c r="V1677" i="4"/>
  <c r="U1677" i="4"/>
  <c r="T1677" i="4"/>
  <c r="S1677" i="4"/>
  <c r="R1677" i="4"/>
  <c r="Q1677" i="4"/>
  <c r="P1677" i="4"/>
  <c r="O1677" i="4"/>
  <c r="N1677" i="4"/>
  <c r="M1677" i="4"/>
  <c r="L1677" i="4"/>
  <c r="K1677" i="4"/>
  <c r="J1677" i="4"/>
  <c r="I1677" i="4"/>
  <c r="H1677" i="4"/>
  <c r="AO1677" i="4" s="1"/>
  <c r="G1677" i="4"/>
  <c r="F1677" i="4"/>
  <c r="E1677" i="4"/>
  <c r="D1677" i="4"/>
  <c r="C1677" i="4"/>
  <c r="B1677" i="4"/>
  <c r="A1677" i="4"/>
  <c r="AL1676" i="4"/>
  <c r="AK1676" i="4"/>
  <c r="AJ1676" i="4"/>
  <c r="AI1676" i="4"/>
  <c r="AH1676" i="4"/>
  <c r="AG1676" i="4"/>
  <c r="AF1676" i="4"/>
  <c r="AE1676" i="4"/>
  <c r="AD1676" i="4"/>
  <c r="AC1676" i="4"/>
  <c r="AB1676" i="4"/>
  <c r="AN1676" i="4" s="1"/>
  <c r="AA1676" i="4"/>
  <c r="Z1676" i="4"/>
  <c r="Y1676" i="4"/>
  <c r="AM1676" i="4" s="1"/>
  <c r="X1676" i="4"/>
  <c r="W1676" i="4"/>
  <c r="V1676" i="4"/>
  <c r="U1676" i="4"/>
  <c r="T1676" i="4"/>
  <c r="S1676" i="4"/>
  <c r="R1676" i="4"/>
  <c r="Q1676" i="4"/>
  <c r="P1676" i="4"/>
  <c r="O1676" i="4"/>
  <c r="N1676" i="4"/>
  <c r="M1676" i="4"/>
  <c r="L1676" i="4"/>
  <c r="K1676" i="4"/>
  <c r="J1676" i="4"/>
  <c r="I1676" i="4"/>
  <c r="H1676" i="4"/>
  <c r="G1676" i="4"/>
  <c r="F1676" i="4"/>
  <c r="E1676" i="4"/>
  <c r="D1676" i="4"/>
  <c r="C1676" i="4"/>
  <c r="B1676" i="4"/>
  <c r="A1676" i="4"/>
  <c r="AL1675" i="4"/>
  <c r="AK1675" i="4"/>
  <c r="AJ1675" i="4"/>
  <c r="AI1675" i="4"/>
  <c r="AH1675" i="4"/>
  <c r="AG1675" i="4"/>
  <c r="AF1675" i="4"/>
  <c r="AE1675" i="4"/>
  <c r="AD1675" i="4"/>
  <c r="AC1675" i="4"/>
  <c r="AB1675" i="4"/>
  <c r="AA1675" i="4"/>
  <c r="Z1675" i="4"/>
  <c r="Y1675" i="4"/>
  <c r="AM1675" i="4" s="1"/>
  <c r="X1675" i="4"/>
  <c r="W1675" i="4"/>
  <c r="V1675" i="4"/>
  <c r="U1675" i="4"/>
  <c r="T1675" i="4"/>
  <c r="S1675" i="4"/>
  <c r="R1675" i="4"/>
  <c r="Q1675" i="4"/>
  <c r="P1675" i="4"/>
  <c r="O1675" i="4"/>
  <c r="N1675" i="4"/>
  <c r="M1675" i="4"/>
  <c r="L1675" i="4"/>
  <c r="K1675" i="4"/>
  <c r="J1675" i="4"/>
  <c r="I1675" i="4"/>
  <c r="H1675" i="4"/>
  <c r="G1675" i="4"/>
  <c r="F1675" i="4"/>
  <c r="E1675" i="4"/>
  <c r="D1675" i="4"/>
  <c r="C1675" i="4"/>
  <c r="B1675" i="4"/>
  <c r="A1675" i="4"/>
  <c r="AM1674" i="4"/>
  <c r="AL1674" i="4"/>
  <c r="AK1674" i="4"/>
  <c r="AJ1674" i="4"/>
  <c r="AI1674" i="4"/>
  <c r="AH1674" i="4"/>
  <c r="AG1674" i="4"/>
  <c r="AF1674" i="4"/>
  <c r="AE1674" i="4"/>
  <c r="AD1674" i="4"/>
  <c r="AC1674" i="4"/>
  <c r="AB1674" i="4"/>
  <c r="AA1674" i="4"/>
  <c r="Z1674" i="4"/>
  <c r="Y1674" i="4"/>
  <c r="X1674" i="4"/>
  <c r="W1674" i="4"/>
  <c r="V1674" i="4"/>
  <c r="U1674" i="4"/>
  <c r="T1674" i="4"/>
  <c r="S1674" i="4"/>
  <c r="R1674" i="4"/>
  <c r="Q1674" i="4"/>
  <c r="P1674" i="4"/>
  <c r="O1674" i="4"/>
  <c r="N1674" i="4"/>
  <c r="M1674" i="4"/>
  <c r="L1674" i="4"/>
  <c r="AN1674" i="4" s="1"/>
  <c r="K1674" i="4"/>
  <c r="J1674" i="4"/>
  <c r="I1674" i="4"/>
  <c r="H1674" i="4"/>
  <c r="G1674" i="4"/>
  <c r="F1674" i="4"/>
  <c r="E1674" i="4"/>
  <c r="D1674" i="4"/>
  <c r="C1674" i="4"/>
  <c r="AO1674" i="4" s="1"/>
  <c r="B1674" i="4"/>
  <c r="A1674" i="4"/>
  <c r="AN1673" i="4"/>
  <c r="AK1673" i="4"/>
  <c r="AJ1673" i="4"/>
  <c r="AI1673" i="4"/>
  <c r="AH1673" i="4"/>
  <c r="AG1673" i="4"/>
  <c r="AF1673" i="4"/>
  <c r="AE1673" i="4"/>
  <c r="AD1673" i="4"/>
  <c r="AC1673" i="4"/>
  <c r="AB1673" i="4"/>
  <c r="AA1673" i="4"/>
  <c r="Z1673" i="4"/>
  <c r="Y1673" i="4"/>
  <c r="AM1673" i="4" s="1"/>
  <c r="X1673" i="4"/>
  <c r="W1673" i="4"/>
  <c r="V1673" i="4"/>
  <c r="U1673" i="4"/>
  <c r="T1673" i="4"/>
  <c r="S1673" i="4"/>
  <c r="R1673" i="4"/>
  <c r="Q1673" i="4"/>
  <c r="P1673" i="4"/>
  <c r="O1673" i="4"/>
  <c r="N1673" i="4"/>
  <c r="M1673" i="4"/>
  <c r="L1673" i="4"/>
  <c r="K1673" i="4"/>
  <c r="J1673" i="4"/>
  <c r="I1673" i="4"/>
  <c r="H1673" i="4"/>
  <c r="AO1673" i="4" s="1"/>
  <c r="G1673" i="4"/>
  <c r="F1673" i="4"/>
  <c r="E1673" i="4"/>
  <c r="D1673" i="4"/>
  <c r="C1673" i="4"/>
  <c r="B1673" i="4"/>
  <c r="A1673" i="4"/>
  <c r="AL1672" i="4"/>
  <c r="AK1672" i="4"/>
  <c r="AJ1672" i="4"/>
  <c r="AI1672" i="4"/>
  <c r="AH1672" i="4"/>
  <c r="AG1672" i="4"/>
  <c r="AF1672" i="4"/>
  <c r="AE1672" i="4"/>
  <c r="AD1672" i="4"/>
  <c r="AC1672" i="4"/>
  <c r="AB1672" i="4"/>
  <c r="AN1672" i="4" s="1"/>
  <c r="AA1672" i="4"/>
  <c r="Z1672" i="4"/>
  <c r="Y1672" i="4"/>
  <c r="AM1672" i="4" s="1"/>
  <c r="X1672" i="4"/>
  <c r="W1672" i="4"/>
  <c r="V1672" i="4"/>
  <c r="U1672" i="4"/>
  <c r="T1672" i="4"/>
  <c r="S1672" i="4"/>
  <c r="R1672" i="4"/>
  <c r="Q1672" i="4"/>
  <c r="P1672" i="4"/>
  <c r="O1672" i="4"/>
  <c r="N1672" i="4"/>
  <c r="M1672" i="4"/>
  <c r="L1672" i="4"/>
  <c r="K1672" i="4"/>
  <c r="J1672" i="4"/>
  <c r="I1672" i="4"/>
  <c r="H1672" i="4"/>
  <c r="G1672" i="4"/>
  <c r="F1672" i="4"/>
  <c r="E1672" i="4"/>
  <c r="D1672" i="4"/>
  <c r="C1672" i="4"/>
  <c r="AO1672" i="4" s="1"/>
  <c r="B1672" i="4"/>
  <c r="A1672" i="4"/>
  <c r="AL1671" i="4"/>
  <c r="AK1671" i="4"/>
  <c r="AJ1671" i="4"/>
  <c r="AI1671" i="4"/>
  <c r="AH1671" i="4"/>
  <c r="AG1671" i="4"/>
  <c r="AF1671" i="4"/>
  <c r="AE1671" i="4"/>
  <c r="AD1671" i="4"/>
  <c r="AC1671" i="4"/>
  <c r="AB1671" i="4"/>
  <c r="AA1671" i="4"/>
  <c r="Z1671" i="4"/>
  <c r="Y1671" i="4"/>
  <c r="AM1671" i="4" s="1"/>
  <c r="X1671" i="4"/>
  <c r="W1671" i="4"/>
  <c r="V1671" i="4"/>
  <c r="U1671" i="4"/>
  <c r="T1671" i="4"/>
  <c r="S1671" i="4"/>
  <c r="R1671" i="4"/>
  <c r="Q1671" i="4"/>
  <c r="P1671" i="4"/>
  <c r="O1671" i="4"/>
  <c r="N1671" i="4"/>
  <c r="M1671" i="4"/>
  <c r="L1671" i="4"/>
  <c r="K1671" i="4"/>
  <c r="J1671" i="4"/>
  <c r="I1671" i="4"/>
  <c r="H1671" i="4"/>
  <c r="G1671" i="4"/>
  <c r="F1671" i="4"/>
  <c r="E1671" i="4"/>
  <c r="D1671" i="4"/>
  <c r="C1671" i="4"/>
  <c r="B1671" i="4"/>
  <c r="A1671" i="4"/>
  <c r="AM1670" i="4"/>
  <c r="AL1670" i="4"/>
  <c r="AK1670" i="4"/>
  <c r="AJ1670" i="4"/>
  <c r="AI1670" i="4"/>
  <c r="AH1670" i="4"/>
  <c r="AG1670" i="4"/>
  <c r="AF1670" i="4"/>
  <c r="AE1670" i="4"/>
  <c r="AD1670" i="4"/>
  <c r="AC1670" i="4"/>
  <c r="AB1670" i="4"/>
  <c r="AA1670" i="4"/>
  <c r="Z1670" i="4"/>
  <c r="Y1670" i="4"/>
  <c r="X1670" i="4"/>
  <c r="W1670" i="4"/>
  <c r="V1670" i="4"/>
  <c r="U1670" i="4"/>
  <c r="T1670" i="4"/>
  <c r="S1670" i="4"/>
  <c r="R1670" i="4"/>
  <c r="Q1670" i="4"/>
  <c r="P1670" i="4"/>
  <c r="O1670" i="4"/>
  <c r="N1670" i="4"/>
  <c r="M1670" i="4"/>
  <c r="L1670" i="4"/>
  <c r="AN1670" i="4" s="1"/>
  <c r="K1670" i="4"/>
  <c r="J1670" i="4"/>
  <c r="I1670" i="4"/>
  <c r="H1670" i="4"/>
  <c r="G1670" i="4"/>
  <c r="F1670" i="4"/>
  <c r="E1670" i="4"/>
  <c r="D1670" i="4"/>
  <c r="C1670" i="4"/>
  <c r="AO1670" i="4" s="1"/>
  <c r="B1670" i="4"/>
  <c r="A1670" i="4"/>
  <c r="AN1669" i="4"/>
  <c r="AK1669" i="4"/>
  <c r="AJ1669" i="4"/>
  <c r="AI1669" i="4"/>
  <c r="AH1669" i="4"/>
  <c r="AG1669" i="4"/>
  <c r="AF1669" i="4"/>
  <c r="AE1669" i="4"/>
  <c r="AD1669" i="4"/>
  <c r="AC1669" i="4"/>
  <c r="AB1669" i="4"/>
  <c r="AA1669" i="4"/>
  <c r="Z1669" i="4"/>
  <c r="Y1669" i="4"/>
  <c r="AM1669" i="4" s="1"/>
  <c r="X1669" i="4"/>
  <c r="W1669" i="4"/>
  <c r="V1669" i="4"/>
  <c r="U1669" i="4"/>
  <c r="T1669" i="4"/>
  <c r="S1669" i="4"/>
  <c r="R1669" i="4"/>
  <c r="Q1669" i="4"/>
  <c r="P1669" i="4"/>
  <c r="O1669" i="4"/>
  <c r="N1669" i="4"/>
  <c r="M1669" i="4"/>
  <c r="L1669" i="4"/>
  <c r="K1669" i="4"/>
  <c r="J1669" i="4"/>
  <c r="I1669" i="4"/>
  <c r="H1669" i="4"/>
  <c r="AO1669" i="4" s="1"/>
  <c r="G1669" i="4"/>
  <c r="F1669" i="4"/>
  <c r="E1669" i="4"/>
  <c r="D1669" i="4"/>
  <c r="C1669" i="4"/>
  <c r="B1669" i="4"/>
  <c r="A1669" i="4"/>
  <c r="AL1668" i="4"/>
  <c r="AK1668" i="4"/>
  <c r="AJ1668" i="4"/>
  <c r="AI1668" i="4"/>
  <c r="AH1668" i="4"/>
  <c r="AG1668" i="4"/>
  <c r="AF1668" i="4"/>
  <c r="AE1668" i="4"/>
  <c r="AD1668" i="4"/>
  <c r="AC1668" i="4"/>
  <c r="AB1668" i="4"/>
  <c r="AN1668" i="4" s="1"/>
  <c r="AA1668" i="4"/>
  <c r="Z1668" i="4"/>
  <c r="Y1668" i="4"/>
  <c r="AM1668" i="4" s="1"/>
  <c r="X1668" i="4"/>
  <c r="W1668" i="4"/>
  <c r="V1668" i="4"/>
  <c r="U1668" i="4"/>
  <c r="T1668" i="4"/>
  <c r="S1668" i="4"/>
  <c r="R1668" i="4"/>
  <c r="Q1668" i="4"/>
  <c r="P1668" i="4"/>
  <c r="O1668" i="4"/>
  <c r="N1668" i="4"/>
  <c r="M1668" i="4"/>
  <c r="L1668" i="4"/>
  <c r="K1668" i="4"/>
  <c r="J1668" i="4"/>
  <c r="I1668" i="4"/>
  <c r="H1668" i="4"/>
  <c r="G1668" i="4"/>
  <c r="F1668" i="4"/>
  <c r="E1668" i="4"/>
  <c r="D1668" i="4"/>
  <c r="C1668" i="4"/>
  <c r="B1668" i="4"/>
  <c r="A1668" i="4"/>
  <c r="AL1667" i="4"/>
  <c r="AK1667" i="4"/>
  <c r="AJ1667" i="4"/>
  <c r="AI1667" i="4"/>
  <c r="AH1667" i="4"/>
  <c r="AG1667" i="4"/>
  <c r="AF1667" i="4"/>
  <c r="AE1667" i="4"/>
  <c r="AD1667" i="4"/>
  <c r="AC1667" i="4"/>
  <c r="AB1667" i="4"/>
  <c r="AA1667" i="4"/>
  <c r="Z1667" i="4"/>
  <c r="Y1667" i="4"/>
  <c r="AM1667" i="4" s="1"/>
  <c r="X1667" i="4"/>
  <c r="W1667" i="4"/>
  <c r="V1667" i="4"/>
  <c r="U1667" i="4"/>
  <c r="T1667" i="4"/>
  <c r="S1667" i="4"/>
  <c r="R1667" i="4"/>
  <c r="Q1667" i="4"/>
  <c r="P1667" i="4"/>
  <c r="O1667" i="4"/>
  <c r="N1667" i="4"/>
  <c r="M1667" i="4"/>
  <c r="L1667" i="4"/>
  <c r="K1667" i="4"/>
  <c r="J1667" i="4"/>
  <c r="I1667" i="4"/>
  <c r="H1667" i="4"/>
  <c r="G1667" i="4"/>
  <c r="F1667" i="4"/>
  <c r="E1667" i="4"/>
  <c r="D1667" i="4"/>
  <c r="C1667" i="4"/>
  <c r="B1667" i="4"/>
  <c r="A1667" i="4"/>
  <c r="AN1666" i="4"/>
  <c r="AM1666" i="4"/>
  <c r="AL1666" i="4"/>
  <c r="AK1666" i="4"/>
  <c r="AJ1666" i="4"/>
  <c r="AI1666" i="4"/>
  <c r="AH1666" i="4"/>
  <c r="AG1666" i="4"/>
  <c r="AF1666" i="4"/>
  <c r="AE1666" i="4"/>
  <c r="AD1666" i="4"/>
  <c r="AC1666" i="4"/>
  <c r="AB1666" i="4"/>
  <c r="AA1666" i="4"/>
  <c r="Z1666" i="4"/>
  <c r="Y1666" i="4"/>
  <c r="X1666" i="4"/>
  <c r="W1666" i="4"/>
  <c r="V1666" i="4"/>
  <c r="U1666" i="4"/>
  <c r="T1666" i="4"/>
  <c r="S1666" i="4"/>
  <c r="R1666" i="4"/>
  <c r="Q1666" i="4"/>
  <c r="P1666" i="4"/>
  <c r="O1666" i="4"/>
  <c r="N1666" i="4"/>
  <c r="M1666" i="4"/>
  <c r="L1666" i="4"/>
  <c r="K1666" i="4"/>
  <c r="J1666" i="4"/>
  <c r="I1666" i="4"/>
  <c r="H1666" i="4"/>
  <c r="G1666" i="4"/>
  <c r="F1666" i="4"/>
  <c r="E1666" i="4"/>
  <c r="D1666" i="4"/>
  <c r="C1666" i="4"/>
  <c r="B1666" i="4"/>
  <c r="A1666" i="4"/>
  <c r="AN1665" i="4"/>
  <c r="AK1665" i="4"/>
  <c r="AJ1665" i="4"/>
  <c r="AI1665" i="4"/>
  <c r="AH1665" i="4"/>
  <c r="AG1665" i="4"/>
  <c r="AF1665" i="4"/>
  <c r="AE1665" i="4"/>
  <c r="AD1665" i="4"/>
  <c r="AC1665" i="4"/>
  <c r="AB1665" i="4"/>
  <c r="AA1665" i="4"/>
  <c r="Z1665" i="4"/>
  <c r="Y1665" i="4"/>
  <c r="AM1665" i="4" s="1"/>
  <c r="X1665" i="4"/>
  <c r="W1665" i="4"/>
  <c r="V1665" i="4"/>
  <c r="U1665" i="4"/>
  <c r="T1665" i="4"/>
  <c r="S1665" i="4"/>
  <c r="R1665" i="4"/>
  <c r="Q1665" i="4"/>
  <c r="P1665" i="4"/>
  <c r="O1665" i="4"/>
  <c r="N1665" i="4"/>
  <c r="M1665" i="4"/>
  <c r="L1665" i="4"/>
  <c r="K1665" i="4"/>
  <c r="J1665" i="4"/>
  <c r="I1665" i="4"/>
  <c r="H1665" i="4"/>
  <c r="AO1665" i="4" s="1"/>
  <c r="G1665" i="4"/>
  <c r="F1665" i="4"/>
  <c r="E1665" i="4"/>
  <c r="D1665" i="4"/>
  <c r="C1665" i="4"/>
  <c r="B1665" i="4"/>
  <c r="A1665" i="4"/>
  <c r="AL1664" i="4"/>
  <c r="AK1664" i="4"/>
  <c r="AJ1664" i="4"/>
  <c r="AI1664" i="4"/>
  <c r="AH1664" i="4"/>
  <c r="AG1664" i="4"/>
  <c r="AF1664" i="4"/>
  <c r="AE1664" i="4"/>
  <c r="AD1664" i="4"/>
  <c r="AC1664" i="4"/>
  <c r="AB1664" i="4"/>
  <c r="AN1664" i="4" s="1"/>
  <c r="AA1664" i="4"/>
  <c r="Z1664" i="4"/>
  <c r="Y1664" i="4"/>
  <c r="AM1664" i="4" s="1"/>
  <c r="X1664" i="4"/>
  <c r="W1664" i="4"/>
  <c r="V1664" i="4"/>
  <c r="U1664" i="4"/>
  <c r="T1664" i="4"/>
  <c r="S1664" i="4"/>
  <c r="R1664" i="4"/>
  <c r="Q1664" i="4"/>
  <c r="P1664" i="4"/>
  <c r="O1664" i="4"/>
  <c r="N1664" i="4"/>
  <c r="M1664" i="4"/>
  <c r="L1664" i="4"/>
  <c r="K1664" i="4"/>
  <c r="J1664" i="4"/>
  <c r="I1664" i="4"/>
  <c r="H1664" i="4"/>
  <c r="G1664" i="4"/>
  <c r="F1664" i="4"/>
  <c r="E1664" i="4"/>
  <c r="D1664" i="4"/>
  <c r="C1664" i="4"/>
  <c r="AO1664" i="4" s="1"/>
  <c r="B1664" i="4"/>
  <c r="A1664" i="4"/>
  <c r="AL1663" i="4"/>
  <c r="AK1663" i="4"/>
  <c r="AJ1663" i="4"/>
  <c r="AI1663" i="4"/>
  <c r="AH1663" i="4"/>
  <c r="AG1663" i="4"/>
  <c r="AF1663" i="4"/>
  <c r="AE1663" i="4"/>
  <c r="AD1663" i="4"/>
  <c r="AC1663" i="4"/>
  <c r="AB1663" i="4"/>
  <c r="AA1663" i="4"/>
  <c r="Z1663" i="4"/>
  <c r="Y1663" i="4"/>
  <c r="AM1663" i="4" s="1"/>
  <c r="X1663" i="4"/>
  <c r="W1663" i="4"/>
  <c r="V1663" i="4"/>
  <c r="U1663" i="4"/>
  <c r="T1663" i="4"/>
  <c r="S1663" i="4"/>
  <c r="R1663" i="4"/>
  <c r="Q1663" i="4"/>
  <c r="P1663" i="4"/>
  <c r="O1663" i="4"/>
  <c r="N1663" i="4"/>
  <c r="M1663" i="4"/>
  <c r="L1663" i="4"/>
  <c r="K1663" i="4"/>
  <c r="J1663" i="4"/>
  <c r="I1663" i="4"/>
  <c r="H1663" i="4"/>
  <c r="G1663" i="4"/>
  <c r="F1663" i="4"/>
  <c r="E1663" i="4"/>
  <c r="D1663" i="4"/>
  <c r="C1663" i="4"/>
  <c r="AO1663" i="4" s="1"/>
  <c r="B1663" i="4"/>
  <c r="A1663" i="4"/>
  <c r="AN1662" i="4"/>
  <c r="AM1662" i="4"/>
  <c r="AL1662" i="4"/>
  <c r="AK1662" i="4"/>
  <c r="AJ1662" i="4"/>
  <c r="AI1662" i="4"/>
  <c r="AH1662" i="4"/>
  <c r="AG1662" i="4"/>
  <c r="AF1662" i="4"/>
  <c r="AE1662" i="4"/>
  <c r="AD1662" i="4"/>
  <c r="AC1662" i="4"/>
  <c r="AB1662" i="4"/>
  <c r="AA1662" i="4"/>
  <c r="Z1662" i="4"/>
  <c r="Y1662" i="4"/>
  <c r="X1662" i="4"/>
  <c r="W1662" i="4"/>
  <c r="V1662" i="4"/>
  <c r="U1662" i="4"/>
  <c r="T1662" i="4"/>
  <c r="S1662" i="4"/>
  <c r="R1662" i="4"/>
  <c r="Q1662" i="4"/>
  <c r="P1662" i="4"/>
  <c r="O1662" i="4"/>
  <c r="N1662" i="4"/>
  <c r="M1662" i="4"/>
  <c r="L1662" i="4"/>
  <c r="K1662" i="4"/>
  <c r="J1662" i="4"/>
  <c r="I1662" i="4"/>
  <c r="H1662" i="4"/>
  <c r="G1662" i="4"/>
  <c r="F1662" i="4"/>
  <c r="E1662" i="4"/>
  <c r="D1662" i="4"/>
  <c r="C1662" i="4"/>
  <c r="AO1662" i="4" s="1"/>
  <c r="B1662" i="4"/>
  <c r="A1662" i="4"/>
  <c r="AN1661" i="4"/>
  <c r="AK1661" i="4"/>
  <c r="AJ1661" i="4"/>
  <c r="AI1661" i="4"/>
  <c r="AH1661" i="4"/>
  <c r="AG1661" i="4"/>
  <c r="AF1661" i="4"/>
  <c r="AE1661" i="4"/>
  <c r="AD1661" i="4"/>
  <c r="AC1661" i="4"/>
  <c r="AB1661" i="4"/>
  <c r="AA1661" i="4"/>
  <c r="Z1661" i="4"/>
  <c r="Y1661" i="4"/>
  <c r="AM1661" i="4" s="1"/>
  <c r="X1661" i="4"/>
  <c r="W1661" i="4"/>
  <c r="V1661" i="4"/>
  <c r="U1661" i="4"/>
  <c r="T1661" i="4"/>
  <c r="S1661" i="4"/>
  <c r="R1661" i="4"/>
  <c r="Q1661" i="4"/>
  <c r="P1661" i="4"/>
  <c r="O1661" i="4"/>
  <c r="N1661" i="4"/>
  <c r="M1661" i="4"/>
  <c r="L1661" i="4"/>
  <c r="K1661" i="4"/>
  <c r="J1661" i="4"/>
  <c r="I1661" i="4"/>
  <c r="H1661" i="4"/>
  <c r="AO1661" i="4" s="1"/>
  <c r="G1661" i="4"/>
  <c r="F1661" i="4"/>
  <c r="E1661" i="4"/>
  <c r="D1661" i="4"/>
  <c r="C1661" i="4"/>
  <c r="B1661" i="4"/>
  <c r="A1661" i="4"/>
  <c r="AL1660" i="4"/>
  <c r="AK1660" i="4"/>
  <c r="AJ1660" i="4"/>
  <c r="AI1660" i="4"/>
  <c r="AH1660" i="4"/>
  <c r="AG1660" i="4"/>
  <c r="AF1660" i="4"/>
  <c r="AE1660" i="4"/>
  <c r="AD1660" i="4"/>
  <c r="AC1660" i="4"/>
  <c r="AB1660" i="4"/>
  <c r="AN1660" i="4" s="1"/>
  <c r="AA1660" i="4"/>
  <c r="Z1660" i="4"/>
  <c r="Y1660" i="4"/>
  <c r="AM1660" i="4" s="1"/>
  <c r="X1660" i="4"/>
  <c r="W1660" i="4"/>
  <c r="V1660" i="4"/>
  <c r="U1660" i="4"/>
  <c r="T1660" i="4"/>
  <c r="S1660" i="4"/>
  <c r="R1660" i="4"/>
  <c r="Q1660" i="4"/>
  <c r="P1660" i="4"/>
  <c r="O1660" i="4"/>
  <c r="N1660" i="4"/>
  <c r="M1660" i="4"/>
  <c r="L1660" i="4"/>
  <c r="K1660" i="4"/>
  <c r="J1660" i="4"/>
  <c r="I1660" i="4"/>
  <c r="H1660" i="4"/>
  <c r="G1660" i="4"/>
  <c r="F1660" i="4"/>
  <c r="E1660" i="4"/>
  <c r="D1660" i="4"/>
  <c r="C1660" i="4"/>
  <c r="AO1660" i="4" s="1"/>
  <c r="B1660" i="4"/>
  <c r="A1660" i="4"/>
  <c r="AL1659" i="4"/>
  <c r="AK1659" i="4"/>
  <c r="AJ1659" i="4"/>
  <c r="AI1659" i="4"/>
  <c r="AH1659" i="4"/>
  <c r="AG1659" i="4"/>
  <c r="AF1659" i="4"/>
  <c r="AE1659" i="4"/>
  <c r="AD1659" i="4"/>
  <c r="AC1659" i="4"/>
  <c r="AB1659" i="4"/>
  <c r="AA1659" i="4"/>
  <c r="Z1659" i="4"/>
  <c r="Y1659" i="4"/>
  <c r="AM1659" i="4" s="1"/>
  <c r="X1659" i="4"/>
  <c r="W1659" i="4"/>
  <c r="V1659" i="4"/>
  <c r="U1659" i="4"/>
  <c r="T1659" i="4"/>
  <c r="S1659" i="4"/>
  <c r="R1659" i="4"/>
  <c r="Q1659" i="4"/>
  <c r="P1659" i="4"/>
  <c r="O1659" i="4"/>
  <c r="N1659" i="4"/>
  <c r="M1659" i="4"/>
  <c r="L1659" i="4"/>
  <c r="K1659" i="4"/>
  <c r="J1659" i="4"/>
  <c r="I1659" i="4"/>
  <c r="H1659" i="4"/>
  <c r="G1659" i="4"/>
  <c r="F1659" i="4"/>
  <c r="E1659" i="4"/>
  <c r="D1659" i="4"/>
  <c r="C1659" i="4"/>
  <c r="B1659" i="4"/>
  <c r="A1659" i="4"/>
  <c r="AN1658" i="4"/>
  <c r="AM1658" i="4"/>
  <c r="AL1658" i="4"/>
  <c r="AK1658" i="4"/>
  <c r="AJ1658" i="4"/>
  <c r="AI1658" i="4"/>
  <c r="AH1658" i="4"/>
  <c r="AG1658" i="4"/>
  <c r="AF1658" i="4"/>
  <c r="AE1658" i="4"/>
  <c r="AD1658" i="4"/>
  <c r="AC1658" i="4"/>
  <c r="AB1658" i="4"/>
  <c r="AA1658" i="4"/>
  <c r="Z1658" i="4"/>
  <c r="Y1658" i="4"/>
  <c r="X1658" i="4"/>
  <c r="W1658" i="4"/>
  <c r="V1658" i="4"/>
  <c r="U1658" i="4"/>
  <c r="T1658" i="4"/>
  <c r="S1658" i="4"/>
  <c r="R1658" i="4"/>
  <c r="Q1658" i="4"/>
  <c r="P1658" i="4"/>
  <c r="O1658" i="4"/>
  <c r="N1658" i="4"/>
  <c r="M1658" i="4"/>
  <c r="L1658" i="4"/>
  <c r="K1658" i="4"/>
  <c r="J1658" i="4"/>
  <c r="I1658" i="4"/>
  <c r="H1658" i="4"/>
  <c r="G1658" i="4"/>
  <c r="F1658" i="4"/>
  <c r="E1658" i="4"/>
  <c r="D1658" i="4"/>
  <c r="C1658" i="4"/>
  <c r="B1658" i="4"/>
  <c r="A1658" i="4"/>
  <c r="AN1657" i="4"/>
  <c r="AK1657" i="4"/>
  <c r="AJ1657" i="4"/>
  <c r="AI1657" i="4"/>
  <c r="AH1657" i="4"/>
  <c r="AG1657" i="4"/>
  <c r="AF1657" i="4"/>
  <c r="AE1657" i="4"/>
  <c r="AD1657" i="4"/>
  <c r="AC1657" i="4"/>
  <c r="AB1657" i="4"/>
  <c r="AA1657" i="4"/>
  <c r="Z1657" i="4"/>
  <c r="Y1657" i="4"/>
  <c r="AM1657" i="4" s="1"/>
  <c r="X1657" i="4"/>
  <c r="W1657" i="4"/>
  <c r="V1657" i="4"/>
  <c r="U1657" i="4"/>
  <c r="T1657" i="4"/>
  <c r="S1657" i="4"/>
  <c r="R1657" i="4"/>
  <c r="Q1657" i="4"/>
  <c r="P1657" i="4"/>
  <c r="O1657" i="4"/>
  <c r="N1657" i="4"/>
  <c r="M1657" i="4"/>
  <c r="L1657" i="4"/>
  <c r="K1657" i="4"/>
  <c r="J1657" i="4"/>
  <c r="I1657" i="4"/>
  <c r="H1657" i="4"/>
  <c r="AO1657" i="4" s="1"/>
  <c r="G1657" i="4"/>
  <c r="F1657" i="4"/>
  <c r="E1657" i="4"/>
  <c r="D1657" i="4"/>
  <c r="C1657" i="4"/>
  <c r="B1657" i="4"/>
  <c r="A1657" i="4"/>
  <c r="AL1656" i="4"/>
  <c r="AK1656" i="4"/>
  <c r="AJ1656" i="4"/>
  <c r="AI1656" i="4"/>
  <c r="AH1656" i="4"/>
  <c r="AG1656" i="4"/>
  <c r="AF1656" i="4"/>
  <c r="AE1656" i="4"/>
  <c r="AD1656" i="4"/>
  <c r="AC1656" i="4"/>
  <c r="AB1656" i="4"/>
  <c r="AN1656" i="4" s="1"/>
  <c r="AA1656" i="4"/>
  <c r="Z1656" i="4"/>
  <c r="Y1656" i="4"/>
  <c r="AM1656" i="4" s="1"/>
  <c r="X1656" i="4"/>
  <c r="W1656" i="4"/>
  <c r="V1656" i="4"/>
  <c r="U1656" i="4"/>
  <c r="T1656" i="4"/>
  <c r="S1656" i="4"/>
  <c r="R1656" i="4"/>
  <c r="Q1656" i="4"/>
  <c r="P1656" i="4"/>
  <c r="O1656" i="4"/>
  <c r="N1656" i="4"/>
  <c r="M1656" i="4"/>
  <c r="L1656" i="4"/>
  <c r="K1656" i="4"/>
  <c r="J1656" i="4"/>
  <c r="I1656" i="4"/>
  <c r="H1656" i="4"/>
  <c r="G1656" i="4"/>
  <c r="F1656" i="4"/>
  <c r="E1656" i="4"/>
  <c r="D1656" i="4"/>
  <c r="C1656" i="4"/>
  <c r="AO1656" i="4" s="1"/>
  <c r="B1656" i="4"/>
  <c r="A1656" i="4"/>
  <c r="AL1655" i="4"/>
  <c r="AK1655" i="4"/>
  <c r="AJ1655" i="4"/>
  <c r="AI1655" i="4"/>
  <c r="AH1655" i="4"/>
  <c r="AG1655" i="4"/>
  <c r="AF1655" i="4"/>
  <c r="AE1655" i="4"/>
  <c r="AD1655" i="4"/>
  <c r="AC1655" i="4"/>
  <c r="AB1655" i="4"/>
  <c r="AA1655" i="4"/>
  <c r="Z1655" i="4"/>
  <c r="Y1655" i="4"/>
  <c r="AM1655" i="4" s="1"/>
  <c r="X1655" i="4"/>
  <c r="W1655" i="4"/>
  <c r="V1655" i="4"/>
  <c r="U1655" i="4"/>
  <c r="T1655" i="4"/>
  <c r="S1655" i="4"/>
  <c r="R1655" i="4"/>
  <c r="Q1655" i="4"/>
  <c r="P1655" i="4"/>
  <c r="O1655" i="4"/>
  <c r="N1655" i="4"/>
  <c r="M1655" i="4"/>
  <c r="L1655" i="4"/>
  <c r="K1655" i="4"/>
  <c r="J1655" i="4"/>
  <c r="I1655" i="4"/>
  <c r="H1655" i="4"/>
  <c r="G1655" i="4"/>
  <c r="F1655" i="4"/>
  <c r="E1655" i="4"/>
  <c r="D1655" i="4"/>
  <c r="C1655" i="4"/>
  <c r="B1655" i="4"/>
  <c r="A1655" i="4"/>
  <c r="AN1654" i="4"/>
  <c r="AM1654" i="4"/>
  <c r="AL1654" i="4"/>
  <c r="AK1654" i="4"/>
  <c r="AJ1654" i="4"/>
  <c r="AI1654" i="4"/>
  <c r="AH1654" i="4"/>
  <c r="AG1654" i="4"/>
  <c r="AF1654" i="4"/>
  <c r="AE1654" i="4"/>
  <c r="AD1654" i="4"/>
  <c r="AC1654" i="4"/>
  <c r="AB1654" i="4"/>
  <c r="AA1654" i="4"/>
  <c r="Z1654" i="4"/>
  <c r="Y1654" i="4"/>
  <c r="X1654" i="4"/>
  <c r="W1654" i="4"/>
  <c r="V1654" i="4"/>
  <c r="U1654" i="4"/>
  <c r="T1654" i="4"/>
  <c r="S1654" i="4"/>
  <c r="R1654" i="4"/>
  <c r="Q1654" i="4"/>
  <c r="P1654" i="4"/>
  <c r="O1654" i="4"/>
  <c r="N1654" i="4"/>
  <c r="M1654" i="4"/>
  <c r="L1654" i="4"/>
  <c r="K1654" i="4"/>
  <c r="J1654" i="4"/>
  <c r="I1654" i="4"/>
  <c r="H1654" i="4"/>
  <c r="G1654" i="4"/>
  <c r="F1654" i="4"/>
  <c r="E1654" i="4"/>
  <c r="D1654" i="4"/>
  <c r="C1654" i="4"/>
  <c r="AO1654" i="4" s="1"/>
  <c r="B1654" i="4"/>
  <c r="A1654" i="4"/>
  <c r="AN1653" i="4"/>
  <c r="AK1653" i="4"/>
  <c r="AJ1653" i="4"/>
  <c r="AI1653" i="4"/>
  <c r="AH1653" i="4"/>
  <c r="AG1653" i="4"/>
  <c r="AF1653" i="4"/>
  <c r="AE1653" i="4"/>
  <c r="AD1653" i="4"/>
  <c r="AC1653" i="4"/>
  <c r="AB1653" i="4"/>
  <c r="AA1653" i="4"/>
  <c r="Z1653" i="4"/>
  <c r="Y1653" i="4"/>
  <c r="AM1653" i="4" s="1"/>
  <c r="X1653" i="4"/>
  <c r="W1653" i="4"/>
  <c r="V1653" i="4"/>
  <c r="U1653" i="4"/>
  <c r="T1653" i="4"/>
  <c r="S1653" i="4"/>
  <c r="R1653" i="4"/>
  <c r="Q1653" i="4"/>
  <c r="P1653" i="4"/>
  <c r="O1653" i="4"/>
  <c r="N1653" i="4"/>
  <c r="M1653" i="4"/>
  <c r="L1653" i="4"/>
  <c r="K1653" i="4"/>
  <c r="J1653" i="4"/>
  <c r="I1653" i="4"/>
  <c r="H1653" i="4"/>
  <c r="AO1653" i="4" s="1"/>
  <c r="G1653" i="4"/>
  <c r="F1653" i="4"/>
  <c r="E1653" i="4"/>
  <c r="D1653" i="4"/>
  <c r="C1653" i="4"/>
  <c r="B1653" i="4"/>
  <c r="A1653" i="4"/>
  <c r="AL1652" i="4"/>
  <c r="AK1652" i="4"/>
  <c r="AJ1652" i="4"/>
  <c r="AI1652" i="4"/>
  <c r="AH1652" i="4"/>
  <c r="AG1652" i="4"/>
  <c r="AF1652" i="4"/>
  <c r="AE1652" i="4"/>
  <c r="AD1652" i="4"/>
  <c r="AC1652" i="4"/>
  <c r="AB1652" i="4"/>
  <c r="AN1652" i="4" s="1"/>
  <c r="AA1652" i="4"/>
  <c r="Z1652" i="4"/>
  <c r="Y1652" i="4"/>
  <c r="AM1652" i="4" s="1"/>
  <c r="X1652" i="4"/>
  <c r="W1652" i="4"/>
  <c r="V1652" i="4"/>
  <c r="U1652" i="4"/>
  <c r="T1652" i="4"/>
  <c r="S1652" i="4"/>
  <c r="R1652" i="4"/>
  <c r="Q1652" i="4"/>
  <c r="P1652" i="4"/>
  <c r="O1652" i="4"/>
  <c r="N1652" i="4"/>
  <c r="M1652" i="4"/>
  <c r="L1652" i="4"/>
  <c r="K1652" i="4"/>
  <c r="J1652" i="4"/>
  <c r="I1652" i="4"/>
  <c r="H1652" i="4"/>
  <c r="G1652" i="4"/>
  <c r="F1652" i="4"/>
  <c r="E1652" i="4"/>
  <c r="D1652" i="4"/>
  <c r="C1652" i="4"/>
  <c r="B1652" i="4"/>
  <c r="A1652" i="4"/>
  <c r="AL1651" i="4"/>
  <c r="AK1651" i="4"/>
  <c r="AJ1651" i="4"/>
  <c r="AI1651" i="4"/>
  <c r="AH1651" i="4"/>
  <c r="AG1651" i="4"/>
  <c r="AF1651" i="4"/>
  <c r="AE1651" i="4"/>
  <c r="AD1651" i="4"/>
  <c r="AC1651" i="4"/>
  <c r="AB1651" i="4"/>
  <c r="AA1651" i="4"/>
  <c r="Z1651" i="4"/>
  <c r="Y1651" i="4"/>
  <c r="AM1651" i="4" s="1"/>
  <c r="X1651" i="4"/>
  <c r="W1651" i="4"/>
  <c r="V1651" i="4"/>
  <c r="U1651" i="4"/>
  <c r="T1651" i="4"/>
  <c r="S1651" i="4"/>
  <c r="R1651" i="4"/>
  <c r="Q1651" i="4"/>
  <c r="P1651" i="4"/>
  <c r="O1651" i="4"/>
  <c r="N1651" i="4"/>
  <c r="M1651" i="4"/>
  <c r="L1651" i="4"/>
  <c r="K1651" i="4"/>
  <c r="J1651" i="4"/>
  <c r="I1651" i="4"/>
  <c r="H1651" i="4"/>
  <c r="G1651" i="4"/>
  <c r="F1651" i="4"/>
  <c r="E1651" i="4"/>
  <c r="D1651" i="4"/>
  <c r="C1651" i="4"/>
  <c r="B1651" i="4"/>
  <c r="A1651" i="4"/>
  <c r="AN1650" i="4"/>
  <c r="AM1650" i="4"/>
  <c r="AL1650" i="4"/>
  <c r="AK1650" i="4"/>
  <c r="AJ1650" i="4"/>
  <c r="AI1650" i="4"/>
  <c r="AH1650" i="4"/>
  <c r="AG1650" i="4"/>
  <c r="AF1650" i="4"/>
  <c r="AE1650" i="4"/>
  <c r="AD1650" i="4"/>
  <c r="AC1650" i="4"/>
  <c r="AB1650" i="4"/>
  <c r="AA1650" i="4"/>
  <c r="Z1650" i="4"/>
  <c r="Y1650" i="4"/>
  <c r="X1650" i="4"/>
  <c r="W1650" i="4"/>
  <c r="V1650" i="4"/>
  <c r="U1650" i="4"/>
  <c r="T1650" i="4"/>
  <c r="S1650" i="4"/>
  <c r="R1650" i="4"/>
  <c r="Q1650" i="4"/>
  <c r="P1650" i="4"/>
  <c r="O1650" i="4"/>
  <c r="N1650" i="4"/>
  <c r="M1650" i="4"/>
  <c r="L1650" i="4"/>
  <c r="K1650" i="4"/>
  <c r="J1650" i="4"/>
  <c r="I1650" i="4"/>
  <c r="H1650" i="4"/>
  <c r="G1650" i="4"/>
  <c r="F1650" i="4"/>
  <c r="E1650" i="4"/>
  <c r="D1650" i="4"/>
  <c r="C1650" i="4"/>
  <c r="AO1650" i="4" s="1"/>
  <c r="B1650" i="4"/>
  <c r="A1650" i="4"/>
  <c r="AN1649" i="4"/>
  <c r="AK1649" i="4"/>
  <c r="AJ1649" i="4"/>
  <c r="AI1649" i="4"/>
  <c r="AH1649" i="4"/>
  <c r="AG1649" i="4"/>
  <c r="AF1649" i="4"/>
  <c r="AE1649" i="4"/>
  <c r="AD1649" i="4"/>
  <c r="AC1649" i="4"/>
  <c r="AB1649" i="4"/>
  <c r="AA1649" i="4"/>
  <c r="Z1649" i="4"/>
  <c r="Y1649" i="4"/>
  <c r="AM1649" i="4" s="1"/>
  <c r="X1649" i="4"/>
  <c r="W1649" i="4"/>
  <c r="V1649" i="4"/>
  <c r="U1649" i="4"/>
  <c r="T1649" i="4"/>
  <c r="S1649" i="4"/>
  <c r="R1649" i="4"/>
  <c r="Q1649" i="4"/>
  <c r="P1649" i="4"/>
  <c r="O1649" i="4"/>
  <c r="N1649" i="4"/>
  <c r="M1649" i="4"/>
  <c r="L1649" i="4"/>
  <c r="K1649" i="4"/>
  <c r="J1649" i="4"/>
  <c r="I1649" i="4"/>
  <c r="H1649" i="4"/>
  <c r="AO1649" i="4" s="1"/>
  <c r="G1649" i="4"/>
  <c r="F1649" i="4"/>
  <c r="E1649" i="4"/>
  <c r="D1649" i="4"/>
  <c r="C1649" i="4"/>
  <c r="B1649" i="4"/>
  <c r="A1649" i="4"/>
  <c r="AL1648" i="4"/>
  <c r="AK1648" i="4"/>
  <c r="AJ1648" i="4"/>
  <c r="AI1648" i="4"/>
  <c r="AH1648" i="4"/>
  <c r="AG1648" i="4"/>
  <c r="AF1648" i="4"/>
  <c r="AE1648" i="4"/>
  <c r="AD1648" i="4"/>
  <c r="AC1648" i="4"/>
  <c r="AB1648" i="4"/>
  <c r="AN1648" i="4" s="1"/>
  <c r="AA1648" i="4"/>
  <c r="Z1648" i="4"/>
  <c r="Y1648" i="4"/>
  <c r="AM1648" i="4" s="1"/>
  <c r="X1648" i="4"/>
  <c r="W1648" i="4"/>
  <c r="V1648" i="4"/>
  <c r="U1648" i="4"/>
  <c r="T1648" i="4"/>
  <c r="S1648" i="4"/>
  <c r="R1648" i="4"/>
  <c r="Q1648" i="4"/>
  <c r="P1648" i="4"/>
  <c r="O1648" i="4"/>
  <c r="N1648" i="4"/>
  <c r="M1648" i="4"/>
  <c r="L1648" i="4"/>
  <c r="K1648" i="4"/>
  <c r="J1648" i="4"/>
  <c r="I1648" i="4"/>
  <c r="H1648" i="4"/>
  <c r="G1648" i="4"/>
  <c r="F1648" i="4"/>
  <c r="E1648" i="4"/>
  <c r="D1648" i="4"/>
  <c r="C1648" i="4"/>
  <c r="AO1648" i="4" s="1"/>
  <c r="B1648" i="4"/>
  <c r="A1648" i="4"/>
  <c r="AL1647" i="4"/>
  <c r="AK1647" i="4"/>
  <c r="AJ1647" i="4"/>
  <c r="AI1647" i="4"/>
  <c r="AH1647" i="4"/>
  <c r="AG1647" i="4"/>
  <c r="AF1647" i="4"/>
  <c r="AE1647" i="4"/>
  <c r="AD1647" i="4"/>
  <c r="AC1647" i="4"/>
  <c r="AB1647" i="4"/>
  <c r="AA1647" i="4"/>
  <c r="Z1647" i="4"/>
  <c r="Y1647" i="4"/>
  <c r="AM1647" i="4" s="1"/>
  <c r="X1647" i="4"/>
  <c r="W1647" i="4"/>
  <c r="V1647" i="4"/>
  <c r="U1647" i="4"/>
  <c r="T1647" i="4"/>
  <c r="S1647" i="4"/>
  <c r="R1647" i="4"/>
  <c r="Q1647" i="4"/>
  <c r="P1647" i="4"/>
  <c r="O1647" i="4"/>
  <c r="N1647" i="4"/>
  <c r="M1647" i="4"/>
  <c r="L1647" i="4"/>
  <c r="K1647" i="4"/>
  <c r="J1647" i="4"/>
  <c r="I1647" i="4"/>
  <c r="H1647" i="4"/>
  <c r="G1647" i="4"/>
  <c r="F1647" i="4"/>
  <c r="E1647" i="4"/>
  <c r="D1647" i="4"/>
  <c r="C1647" i="4"/>
  <c r="AO1647" i="4" s="1"/>
  <c r="B1647" i="4"/>
  <c r="A1647" i="4"/>
  <c r="AN1646" i="4"/>
  <c r="AM1646" i="4"/>
  <c r="AL1646" i="4"/>
  <c r="AK1646" i="4"/>
  <c r="AJ1646" i="4"/>
  <c r="AI1646" i="4"/>
  <c r="AH1646" i="4"/>
  <c r="AG1646" i="4"/>
  <c r="AF1646" i="4"/>
  <c r="AE1646" i="4"/>
  <c r="AD1646" i="4"/>
  <c r="AC1646" i="4"/>
  <c r="AB1646" i="4"/>
  <c r="AA1646" i="4"/>
  <c r="Z1646" i="4"/>
  <c r="Y1646" i="4"/>
  <c r="X1646" i="4"/>
  <c r="W1646" i="4"/>
  <c r="V1646" i="4"/>
  <c r="U1646" i="4"/>
  <c r="T1646" i="4"/>
  <c r="S1646" i="4"/>
  <c r="R1646" i="4"/>
  <c r="Q1646" i="4"/>
  <c r="P1646" i="4"/>
  <c r="O1646" i="4"/>
  <c r="N1646" i="4"/>
  <c r="M1646" i="4"/>
  <c r="L1646" i="4"/>
  <c r="K1646" i="4"/>
  <c r="J1646" i="4"/>
  <c r="I1646" i="4"/>
  <c r="H1646" i="4"/>
  <c r="G1646" i="4"/>
  <c r="F1646" i="4"/>
  <c r="E1646" i="4"/>
  <c r="D1646" i="4"/>
  <c r="C1646" i="4"/>
  <c r="AO1646" i="4" s="1"/>
  <c r="B1646" i="4"/>
  <c r="A1646" i="4"/>
  <c r="AN1645" i="4"/>
  <c r="AK1645" i="4"/>
  <c r="AJ1645" i="4"/>
  <c r="AI1645" i="4"/>
  <c r="AH1645" i="4"/>
  <c r="AG1645" i="4"/>
  <c r="AF1645" i="4"/>
  <c r="AE1645" i="4"/>
  <c r="AD1645" i="4"/>
  <c r="AC1645" i="4"/>
  <c r="AB1645" i="4"/>
  <c r="AA1645" i="4"/>
  <c r="Z1645" i="4"/>
  <c r="Y1645" i="4"/>
  <c r="AM1645" i="4" s="1"/>
  <c r="X1645" i="4"/>
  <c r="W1645" i="4"/>
  <c r="V1645" i="4"/>
  <c r="U1645" i="4"/>
  <c r="T1645" i="4"/>
  <c r="S1645" i="4"/>
  <c r="R1645" i="4"/>
  <c r="Q1645" i="4"/>
  <c r="P1645" i="4"/>
  <c r="O1645" i="4"/>
  <c r="N1645" i="4"/>
  <c r="M1645" i="4"/>
  <c r="L1645" i="4"/>
  <c r="K1645" i="4"/>
  <c r="J1645" i="4"/>
  <c r="I1645" i="4"/>
  <c r="H1645" i="4"/>
  <c r="AO1645" i="4" s="1"/>
  <c r="G1645" i="4"/>
  <c r="F1645" i="4"/>
  <c r="E1645" i="4"/>
  <c r="D1645" i="4"/>
  <c r="C1645" i="4"/>
  <c r="B1645" i="4"/>
  <c r="A1645" i="4"/>
  <c r="AL1644" i="4"/>
  <c r="AK1644" i="4"/>
  <c r="AJ1644" i="4"/>
  <c r="AI1644" i="4"/>
  <c r="AH1644" i="4"/>
  <c r="AG1644" i="4"/>
  <c r="AF1644" i="4"/>
  <c r="AE1644" i="4"/>
  <c r="AD1644" i="4"/>
  <c r="AC1644" i="4"/>
  <c r="AB1644" i="4"/>
  <c r="AN1644" i="4" s="1"/>
  <c r="AA1644" i="4"/>
  <c r="Z1644" i="4"/>
  <c r="Y1644" i="4"/>
  <c r="AM1644" i="4" s="1"/>
  <c r="X1644" i="4"/>
  <c r="W1644" i="4"/>
  <c r="V1644" i="4"/>
  <c r="U1644" i="4"/>
  <c r="T1644" i="4"/>
  <c r="S1644" i="4"/>
  <c r="R1644" i="4"/>
  <c r="Q1644" i="4"/>
  <c r="P1644" i="4"/>
  <c r="O1644" i="4"/>
  <c r="N1644" i="4"/>
  <c r="M1644" i="4"/>
  <c r="L1644" i="4"/>
  <c r="K1644" i="4"/>
  <c r="J1644" i="4"/>
  <c r="I1644" i="4"/>
  <c r="H1644" i="4"/>
  <c r="G1644" i="4"/>
  <c r="F1644" i="4"/>
  <c r="E1644" i="4"/>
  <c r="D1644" i="4"/>
  <c r="C1644" i="4"/>
  <c r="B1644" i="4"/>
  <c r="A1644" i="4"/>
  <c r="AL1643" i="4"/>
  <c r="AK1643" i="4"/>
  <c r="AJ1643" i="4"/>
  <c r="AI1643" i="4"/>
  <c r="AH1643" i="4"/>
  <c r="AG1643" i="4"/>
  <c r="AF1643" i="4"/>
  <c r="AE1643" i="4"/>
  <c r="AD1643" i="4"/>
  <c r="AC1643" i="4"/>
  <c r="AB1643" i="4"/>
  <c r="AA1643" i="4"/>
  <c r="Z1643" i="4"/>
  <c r="Y1643" i="4"/>
  <c r="AM1643" i="4" s="1"/>
  <c r="X1643" i="4"/>
  <c r="W1643" i="4"/>
  <c r="V1643" i="4"/>
  <c r="U1643" i="4"/>
  <c r="T1643" i="4"/>
  <c r="S1643" i="4"/>
  <c r="R1643" i="4"/>
  <c r="Q1643" i="4"/>
  <c r="P1643" i="4"/>
  <c r="O1643" i="4"/>
  <c r="N1643" i="4"/>
  <c r="M1643" i="4"/>
  <c r="L1643" i="4"/>
  <c r="K1643" i="4"/>
  <c r="J1643" i="4"/>
  <c r="I1643" i="4"/>
  <c r="H1643" i="4"/>
  <c r="G1643" i="4"/>
  <c r="F1643" i="4"/>
  <c r="E1643" i="4"/>
  <c r="D1643" i="4"/>
  <c r="C1643" i="4"/>
  <c r="B1643" i="4"/>
  <c r="A1643" i="4"/>
  <c r="AN1642" i="4"/>
  <c r="AM1642" i="4"/>
  <c r="AL1642" i="4"/>
  <c r="AK1642" i="4"/>
  <c r="AJ1642" i="4"/>
  <c r="AI1642" i="4"/>
  <c r="AH1642" i="4"/>
  <c r="AG1642" i="4"/>
  <c r="AF1642" i="4"/>
  <c r="AE1642" i="4"/>
  <c r="AD1642" i="4"/>
  <c r="AC1642" i="4"/>
  <c r="AB1642" i="4"/>
  <c r="AA1642" i="4"/>
  <c r="Z1642" i="4"/>
  <c r="Y1642" i="4"/>
  <c r="X1642" i="4"/>
  <c r="W1642" i="4"/>
  <c r="V1642" i="4"/>
  <c r="U1642" i="4"/>
  <c r="T1642" i="4"/>
  <c r="S1642" i="4"/>
  <c r="R1642" i="4"/>
  <c r="Q1642" i="4"/>
  <c r="P1642" i="4"/>
  <c r="O1642" i="4"/>
  <c r="N1642" i="4"/>
  <c r="M1642" i="4"/>
  <c r="L1642" i="4"/>
  <c r="K1642" i="4"/>
  <c r="J1642" i="4"/>
  <c r="I1642" i="4"/>
  <c r="H1642" i="4"/>
  <c r="G1642" i="4"/>
  <c r="F1642" i="4"/>
  <c r="E1642" i="4"/>
  <c r="D1642" i="4"/>
  <c r="C1642" i="4"/>
  <c r="B1642" i="4"/>
  <c r="A1642" i="4"/>
  <c r="AN1641" i="4"/>
  <c r="AK1641" i="4"/>
  <c r="AJ1641" i="4"/>
  <c r="AI1641" i="4"/>
  <c r="AH1641" i="4"/>
  <c r="AG1641" i="4"/>
  <c r="AF1641" i="4"/>
  <c r="AE1641" i="4"/>
  <c r="AD1641" i="4"/>
  <c r="AC1641" i="4"/>
  <c r="AB1641" i="4"/>
  <c r="AA1641" i="4"/>
  <c r="Z1641" i="4"/>
  <c r="Y1641" i="4"/>
  <c r="AM1641" i="4" s="1"/>
  <c r="X1641" i="4"/>
  <c r="W1641" i="4"/>
  <c r="V1641" i="4"/>
  <c r="U1641" i="4"/>
  <c r="T1641" i="4"/>
  <c r="S1641" i="4"/>
  <c r="R1641" i="4"/>
  <c r="Q1641" i="4"/>
  <c r="P1641" i="4"/>
  <c r="O1641" i="4"/>
  <c r="N1641" i="4"/>
  <c r="M1641" i="4"/>
  <c r="L1641" i="4"/>
  <c r="K1641" i="4"/>
  <c r="J1641" i="4"/>
  <c r="I1641" i="4"/>
  <c r="H1641" i="4"/>
  <c r="AO1641" i="4" s="1"/>
  <c r="G1641" i="4"/>
  <c r="F1641" i="4"/>
  <c r="E1641" i="4"/>
  <c r="D1641" i="4"/>
  <c r="C1641" i="4"/>
  <c r="B1641" i="4"/>
  <c r="A1641" i="4"/>
  <c r="AL1640" i="4"/>
  <c r="AK1640" i="4"/>
  <c r="AJ1640" i="4"/>
  <c r="AI1640" i="4"/>
  <c r="AH1640" i="4"/>
  <c r="AG1640" i="4"/>
  <c r="AF1640" i="4"/>
  <c r="AE1640" i="4"/>
  <c r="AD1640" i="4"/>
  <c r="AC1640" i="4"/>
  <c r="AB1640" i="4"/>
  <c r="AN1640" i="4" s="1"/>
  <c r="AA1640" i="4"/>
  <c r="Z1640" i="4"/>
  <c r="Y1640" i="4"/>
  <c r="AM1640" i="4" s="1"/>
  <c r="X1640" i="4"/>
  <c r="W1640" i="4"/>
  <c r="V1640" i="4"/>
  <c r="U1640" i="4"/>
  <c r="T1640" i="4"/>
  <c r="S1640" i="4"/>
  <c r="R1640" i="4"/>
  <c r="Q1640" i="4"/>
  <c r="P1640" i="4"/>
  <c r="O1640" i="4"/>
  <c r="N1640" i="4"/>
  <c r="M1640" i="4"/>
  <c r="L1640" i="4"/>
  <c r="K1640" i="4"/>
  <c r="J1640" i="4"/>
  <c r="I1640" i="4"/>
  <c r="H1640" i="4"/>
  <c r="G1640" i="4"/>
  <c r="F1640" i="4"/>
  <c r="E1640" i="4"/>
  <c r="D1640" i="4"/>
  <c r="C1640" i="4"/>
  <c r="AO1640" i="4" s="1"/>
  <c r="B1640" i="4"/>
  <c r="A1640" i="4"/>
  <c r="AL1639" i="4"/>
  <c r="AK1639" i="4"/>
  <c r="AJ1639" i="4"/>
  <c r="AI1639" i="4"/>
  <c r="AH1639" i="4"/>
  <c r="AG1639" i="4"/>
  <c r="AF1639" i="4"/>
  <c r="AE1639" i="4"/>
  <c r="AD1639" i="4"/>
  <c r="AC1639" i="4"/>
  <c r="AB1639" i="4"/>
  <c r="AA1639" i="4"/>
  <c r="Z1639" i="4"/>
  <c r="Y1639" i="4"/>
  <c r="AM1639" i="4" s="1"/>
  <c r="X1639" i="4"/>
  <c r="W1639" i="4"/>
  <c r="V1639" i="4"/>
  <c r="U1639" i="4"/>
  <c r="T1639" i="4"/>
  <c r="S1639" i="4"/>
  <c r="R1639" i="4"/>
  <c r="Q1639" i="4"/>
  <c r="P1639" i="4"/>
  <c r="O1639" i="4"/>
  <c r="N1639" i="4"/>
  <c r="M1639" i="4"/>
  <c r="L1639" i="4"/>
  <c r="K1639" i="4"/>
  <c r="J1639" i="4"/>
  <c r="I1639" i="4"/>
  <c r="H1639" i="4"/>
  <c r="G1639" i="4"/>
  <c r="F1639" i="4"/>
  <c r="E1639" i="4"/>
  <c r="D1639" i="4"/>
  <c r="C1639" i="4"/>
  <c r="AO1639" i="4" s="1"/>
  <c r="B1639" i="4"/>
  <c r="A1639" i="4"/>
  <c r="AN1638" i="4"/>
  <c r="AM1638" i="4"/>
  <c r="AL1638" i="4"/>
  <c r="AK1638" i="4"/>
  <c r="AJ1638" i="4"/>
  <c r="AI1638" i="4"/>
  <c r="AH1638" i="4"/>
  <c r="AG1638" i="4"/>
  <c r="AF1638" i="4"/>
  <c r="AE1638" i="4"/>
  <c r="AD1638" i="4"/>
  <c r="AC1638" i="4"/>
  <c r="AB1638" i="4"/>
  <c r="AA1638" i="4"/>
  <c r="Z1638" i="4"/>
  <c r="Y1638" i="4"/>
  <c r="X1638" i="4"/>
  <c r="W1638" i="4"/>
  <c r="V1638" i="4"/>
  <c r="U1638" i="4"/>
  <c r="T1638" i="4"/>
  <c r="S1638" i="4"/>
  <c r="R1638" i="4"/>
  <c r="Q1638" i="4"/>
  <c r="P1638" i="4"/>
  <c r="O1638" i="4"/>
  <c r="N1638" i="4"/>
  <c r="M1638" i="4"/>
  <c r="L1638" i="4"/>
  <c r="K1638" i="4"/>
  <c r="J1638" i="4"/>
  <c r="I1638" i="4"/>
  <c r="H1638" i="4"/>
  <c r="G1638" i="4"/>
  <c r="F1638" i="4"/>
  <c r="E1638" i="4"/>
  <c r="D1638" i="4"/>
  <c r="C1638" i="4"/>
  <c r="AO1638" i="4" s="1"/>
  <c r="B1638" i="4"/>
  <c r="A1638" i="4"/>
  <c r="AN1637" i="4"/>
  <c r="AK1637" i="4"/>
  <c r="AJ1637" i="4"/>
  <c r="AI1637" i="4"/>
  <c r="AH1637" i="4"/>
  <c r="AG1637" i="4"/>
  <c r="AF1637" i="4"/>
  <c r="AE1637" i="4"/>
  <c r="AD1637" i="4"/>
  <c r="AC1637" i="4"/>
  <c r="AB1637" i="4"/>
  <c r="AA1637" i="4"/>
  <c r="Z1637" i="4"/>
  <c r="Y1637" i="4"/>
  <c r="AM1637" i="4" s="1"/>
  <c r="X1637" i="4"/>
  <c r="W1637" i="4"/>
  <c r="V1637" i="4"/>
  <c r="U1637" i="4"/>
  <c r="T1637" i="4"/>
  <c r="S1637" i="4"/>
  <c r="R1637" i="4"/>
  <c r="Q1637" i="4"/>
  <c r="P1637" i="4"/>
  <c r="O1637" i="4"/>
  <c r="N1637" i="4"/>
  <c r="M1637" i="4"/>
  <c r="L1637" i="4"/>
  <c r="K1637" i="4"/>
  <c r="J1637" i="4"/>
  <c r="I1637" i="4"/>
  <c r="H1637" i="4"/>
  <c r="G1637" i="4"/>
  <c r="F1637" i="4"/>
  <c r="E1637" i="4"/>
  <c r="D1637" i="4"/>
  <c r="C1637" i="4"/>
  <c r="B1637" i="4"/>
  <c r="A1637" i="4"/>
  <c r="AL1636" i="4"/>
  <c r="AK1636" i="4"/>
  <c r="AJ1636" i="4"/>
  <c r="AI1636" i="4"/>
  <c r="AH1636" i="4"/>
  <c r="AG1636" i="4"/>
  <c r="AF1636" i="4"/>
  <c r="AE1636" i="4"/>
  <c r="AD1636" i="4"/>
  <c r="AC1636" i="4"/>
  <c r="AB1636" i="4"/>
  <c r="AN1636" i="4" s="1"/>
  <c r="AA1636" i="4"/>
  <c r="Z1636" i="4"/>
  <c r="Y1636" i="4"/>
  <c r="AM1636" i="4" s="1"/>
  <c r="X1636" i="4"/>
  <c r="W1636" i="4"/>
  <c r="V1636" i="4"/>
  <c r="U1636" i="4"/>
  <c r="T1636" i="4"/>
  <c r="S1636" i="4"/>
  <c r="R1636" i="4"/>
  <c r="Q1636" i="4"/>
  <c r="P1636" i="4"/>
  <c r="O1636" i="4"/>
  <c r="N1636" i="4"/>
  <c r="M1636" i="4"/>
  <c r="L1636" i="4"/>
  <c r="K1636" i="4"/>
  <c r="J1636" i="4"/>
  <c r="I1636" i="4"/>
  <c r="H1636" i="4"/>
  <c r="G1636" i="4"/>
  <c r="F1636" i="4"/>
  <c r="E1636" i="4"/>
  <c r="D1636" i="4"/>
  <c r="C1636" i="4"/>
  <c r="B1636" i="4"/>
  <c r="A1636" i="4"/>
  <c r="AL1635" i="4"/>
  <c r="AK1635" i="4"/>
  <c r="AJ1635" i="4"/>
  <c r="AI1635" i="4"/>
  <c r="AH1635" i="4"/>
  <c r="AG1635" i="4"/>
  <c r="AF1635" i="4"/>
  <c r="AE1635" i="4"/>
  <c r="AD1635" i="4"/>
  <c r="AC1635" i="4"/>
  <c r="AB1635" i="4"/>
  <c r="AA1635" i="4"/>
  <c r="Z1635" i="4"/>
  <c r="Y1635" i="4"/>
  <c r="AM1635" i="4" s="1"/>
  <c r="X1635" i="4"/>
  <c r="W1635" i="4"/>
  <c r="V1635" i="4"/>
  <c r="U1635" i="4"/>
  <c r="T1635" i="4"/>
  <c r="S1635" i="4"/>
  <c r="R1635" i="4"/>
  <c r="Q1635" i="4"/>
  <c r="P1635" i="4"/>
  <c r="O1635" i="4"/>
  <c r="N1635" i="4"/>
  <c r="M1635" i="4"/>
  <c r="L1635" i="4"/>
  <c r="K1635" i="4"/>
  <c r="J1635" i="4"/>
  <c r="I1635" i="4"/>
  <c r="H1635" i="4"/>
  <c r="G1635" i="4"/>
  <c r="F1635" i="4"/>
  <c r="E1635" i="4"/>
  <c r="D1635" i="4"/>
  <c r="C1635" i="4"/>
  <c r="B1635" i="4"/>
  <c r="A1635" i="4"/>
  <c r="AN1634" i="4"/>
  <c r="AM1634" i="4"/>
  <c r="AL1634" i="4"/>
  <c r="AK1634" i="4"/>
  <c r="AJ1634" i="4"/>
  <c r="AI1634" i="4"/>
  <c r="AH1634" i="4"/>
  <c r="AG1634" i="4"/>
  <c r="AF1634" i="4"/>
  <c r="AE1634" i="4"/>
  <c r="AD1634" i="4"/>
  <c r="AC1634" i="4"/>
  <c r="AB1634" i="4"/>
  <c r="AA1634" i="4"/>
  <c r="Z1634" i="4"/>
  <c r="Y1634" i="4"/>
  <c r="X1634" i="4"/>
  <c r="W1634" i="4"/>
  <c r="V1634" i="4"/>
  <c r="U1634" i="4"/>
  <c r="T1634" i="4"/>
  <c r="S1634" i="4"/>
  <c r="R1634" i="4"/>
  <c r="Q1634" i="4"/>
  <c r="P1634" i="4"/>
  <c r="O1634" i="4"/>
  <c r="N1634" i="4"/>
  <c r="M1634" i="4"/>
  <c r="L1634" i="4"/>
  <c r="K1634" i="4"/>
  <c r="J1634" i="4"/>
  <c r="I1634" i="4"/>
  <c r="H1634" i="4"/>
  <c r="G1634" i="4"/>
  <c r="F1634" i="4"/>
  <c r="E1634" i="4"/>
  <c r="D1634" i="4"/>
  <c r="C1634" i="4"/>
  <c r="B1634" i="4"/>
  <c r="A1634" i="4"/>
  <c r="AO1633" i="4"/>
  <c r="AN1633" i="4"/>
  <c r="AK1633" i="4"/>
  <c r="AJ1633" i="4"/>
  <c r="AI1633" i="4"/>
  <c r="AH1633" i="4"/>
  <c r="AG1633" i="4"/>
  <c r="AF1633" i="4"/>
  <c r="AE1633" i="4"/>
  <c r="AD1633" i="4"/>
  <c r="AC1633" i="4"/>
  <c r="AB1633" i="4"/>
  <c r="AA1633" i="4"/>
  <c r="Z1633" i="4"/>
  <c r="Y1633" i="4"/>
  <c r="X1633" i="4"/>
  <c r="W1633" i="4"/>
  <c r="V1633" i="4"/>
  <c r="U1633" i="4"/>
  <c r="T1633" i="4"/>
  <c r="S1633" i="4"/>
  <c r="R1633" i="4"/>
  <c r="Q1633" i="4"/>
  <c r="P1633" i="4"/>
  <c r="O1633" i="4"/>
  <c r="N1633" i="4"/>
  <c r="M1633" i="4"/>
  <c r="L1633" i="4"/>
  <c r="K1633" i="4"/>
  <c r="J1633" i="4"/>
  <c r="I1633" i="4"/>
  <c r="H1633" i="4"/>
  <c r="G1633" i="4"/>
  <c r="F1633" i="4"/>
  <c r="E1633" i="4"/>
  <c r="D1633" i="4"/>
  <c r="C1633" i="4"/>
  <c r="B1633" i="4"/>
  <c r="A1633" i="4"/>
  <c r="AL1632" i="4"/>
  <c r="AK1632" i="4"/>
  <c r="AJ1632" i="4"/>
  <c r="AI1632" i="4"/>
  <c r="AH1632" i="4"/>
  <c r="AG1632" i="4"/>
  <c r="AF1632" i="4"/>
  <c r="AE1632" i="4"/>
  <c r="AD1632" i="4"/>
  <c r="AC1632" i="4"/>
  <c r="AB1632" i="4"/>
  <c r="AN1632" i="4" s="1"/>
  <c r="AA1632" i="4"/>
  <c r="Z1632" i="4"/>
  <c r="Y1632" i="4"/>
  <c r="AM1632" i="4" s="1"/>
  <c r="X1632" i="4"/>
  <c r="W1632" i="4"/>
  <c r="V1632" i="4"/>
  <c r="U1632" i="4"/>
  <c r="T1632" i="4"/>
  <c r="S1632" i="4"/>
  <c r="R1632" i="4"/>
  <c r="Q1632" i="4"/>
  <c r="P1632" i="4"/>
  <c r="O1632" i="4"/>
  <c r="N1632" i="4"/>
  <c r="M1632" i="4"/>
  <c r="L1632" i="4"/>
  <c r="K1632" i="4"/>
  <c r="J1632" i="4"/>
  <c r="I1632" i="4"/>
  <c r="H1632" i="4"/>
  <c r="G1632" i="4"/>
  <c r="F1632" i="4"/>
  <c r="E1632" i="4"/>
  <c r="D1632" i="4"/>
  <c r="C1632" i="4"/>
  <c r="B1632" i="4"/>
  <c r="A1632" i="4"/>
  <c r="AL1631" i="4"/>
  <c r="AK1631" i="4"/>
  <c r="AJ1631" i="4"/>
  <c r="AI1631" i="4"/>
  <c r="AH1631" i="4"/>
  <c r="AG1631" i="4"/>
  <c r="AF1631" i="4"/>
  <c r="AE1631" i="4"/>
  <c r="AD1631" i="4"/>
  <c r="AC1631" i="4"/>
  <c r="AB1631" i="4"/>
  <c r="AA1631" i="4"/>
  <c r="Z1631" i="4"/>
  <c r="Y1631" i="4"/>
  <c r="AM1631" i="4" s="1"/>
  <c r="X1631" i="4"/>
  <c r="W1631" i="4"/>
  <c r="V1631" i="4"/>
  <c r="U1631" i="4"/>
  <c r="T1631" i="4"/>
  <c r="S1631" i="4"/>
  <c r="R1631" i="4"/>
  <c r="Q1631" i="4"/>
  <c r="P1631" i="4"/>
  <c r="O1631" i="4"/>
  <c r="N1631" i="4"/>
  <c r="M1631" i="4"/>
  <c r="L1631" i="4"/>
  <c r="K1631" i="4"/>
  <c r="J1631" i="4"/>
  <c r="I1631" i="4"/>
  <c r="H1631" i="4"/>
  <c r="G1631" i="4"/>
  <c r="F1631" i="4"/>
  <c r="E1631" i="4"/>
  <c r="D1631" i="4"/>
  <c r="C1631" i="4"/>
  <c r="B1631" i="4"/>
  <c r="A1631" i="4"/>
  <c r="AN1630" i="4"/>
  <c r="AM1630" i="4"/>
  <c r="AL1630" i="4"/>
  <c r="AK1630" i="4"/>
  <c r="AJ1630" i="4"/>
  <c r="AI1630" i="4"/>
  <c r="AH1630" i="4"/>
  <c r="AG1630" i="4"/>
  <c r="AF1630" i="4"/>
  <c r="AE1630" i="4"/>
  <c r="AD1630" i="4"/>
  <c r="AC1630" i="4"/>
  <c r="AB1630" i="4"/>
  <c r="AA1630" i="4"/>
  <c r="Z1630" i="4"/>
  <c r="Y1630" i="4"/>
  <c r="X1630" i="4"/>
  <c r="W1630" i="4"/>
  <c r="V1630" i="4"/>
  <c r="U1630" i="4"/>
  <c r="T1630" i="4"/>
  <c r="S1630" i="4"/>
  <c r="R1630" i="4"/>
  <c r="Q1630" i="4"/>
  <c r="P1630" i="4"/>
  <c r="O1630" i="4"/>
  <c r="N1630" i="4"/>
  <c r="M1630" i="4"/>
  <c r="L1630" i="4"/>
  <c r="K1630" i="4"/>
  <c r="J1630" i="4"/>
  <c r="I1630" i="4"/>
  <c r="H1630" i="4"/>
  <c r="G1630" i="4"/>
  <c r="F1630" i="4"/>
  <c r="E1630" i="4"/>
  <c r="D1630" i="4"/>
  <c r="C1630" i="4"/>
  <c r="AO1630" i="4" s="1"/>
  <c r="B1630" i="4"/>
  <c r="A1630" i="4"/>
  <c r="AN1629" i="4"/>
  <c r="AK1629" i="4"/>
  <c r="AJ1629" i="4"/>
  <c r="AI1629" i="4"/>
  <c r="AH1629" i="4"/>
  <c r="AG1629" i="4"/>
  <c r="AF1629" i="4"/>
  <c r="AE1629" i="4"/>
  <c r="AD1629" i="4"/>
  <c r="AC1629" i="4"/>
  <c r="AB1629" i="4"/>
  <c r="AA1629" i="4"/>
  <c r="Z1629" i="4"/>
  <c r="Y1629" i="4"/>
  <c r="X1629" i="4"/>
  <c r="W1629" i="4"/>
  <c r="V1629" i="4"/>
  <c r="U1629" i="4"/>
  <c r="T1629" i="4"/>
  <c r="S1629" i="4"/>
  <c r="R1629" i="4"/>
  <c r="Q1629" i="4"/>
  <c r="P1629" i="4"/>
  <c r="O1629" i="4"/>
  <c r="N1629" i="4"/>
  <c r="M1629" i="4"/>
  <c r="L1629" i="4"/>
  <c r="K1629" i="4"/>
  <c r="J1629" i="4"/>
  <c r="I1629" i="4"/>
  <c r="AO1629" i="4" s="1"/>
  <c r="H1629" i="4"/>
  <c r="G1629" i="4"/>
  <c r="F1629" i="4"/>
  <c r="E1629" i="4"/>
  <c r="D1629" i="4"/>
  <c r="C1629" i="4"/>
  <c r="B1629" i="4"/>
  <c r="A1629" i="4"/>
  <c r="AL1628" i="4"/>
  <c r="AK1628" i="4"/>
  <c r="AJ1628" i="4"/>
  <c r="AI1628" i="4"/>
  <c r="AH1628" i="4"/>
  <c r="AG1628" i="4"/>
  <c r="AF1628" i="4"/>
  <c r="AE1628" i="4"/>
  <c r="AD1628" i="4"/>
  <c r="AC1628" i="4"/>
  <c r="AB1628" i="4"/>
  <c r="AN1628" i="4" s="1"/>
  <c r="AA1628" i="4"/>
  <c r="Z1628" i="4"/>
  <c r="Y1628" i="4"/>
  <c r="AM1628" i="4" s="1"/>
  <c r="X1628" i="4"/>
  <c r="W1628" i="4"/>
  <c r="V1628" i="4"/>
  <c r="U1628" i="4"/>
  <c r="T1628" i="4"/>
  <c r="S1628" i="4"/>
  <c r="R1628" i="4"/>
  <c r="Q1628" i="4"/>
  <c r="P1628" i="4"/>
  <c r="O1628" i="4"/>
  <c r="N1628" i="4"/>
  <c r="M1628" i="4"/>
  <c r="L1628" i="4"/>
  <c r="K1628" i="4"/>
  <c r="J1628" i="4"/>
  <c r="I1628" i="4"/>
  <c r="H1628" i="4"/>
  <c r="G1628" i="4"/>
  <c r="F1628" i="4"/>
  <c r="E1628" i="4"/>
  <c r="D1628" i="4"/>
  <c r="C1628" i="4"/>
  <c r="B1628" i="4"/>
  <c r="A1628" i="4"/>
  <c r="AL1627" i="4"/>
  <c r="AK1627" i="4"/>
  <c r="AJ1627" i="4"/>
  <c r="AI1627" i="4"/>
  <c r="AH1627" i="4"/>
  <c r="AG1627" i="4"/>
  <c r="AF1627" i="4"/>
  <c r="AE1627" i="4"/>
  <c r="AD1627" i="4"/>
  <c r="AC1627" i="4"/>
  <c r="AB1627" i="4"/>
  <c r="AA1627" i="4"/>
  <c r="Z1627" i="4"/>
  <c r="Y1627" i="4"/>
  <c r="AM1627" i="4" s="1"/>
  <c r="X1627" i="4"/>
  <c r="W1627" i="4"/>
  <c r="V1627" i="4"/>
  <c r="U1627" i="4"/>
  <c r="T1627" i="4"/>
  <c r="S1627" i="4"/>
  <c r="R1627" i="4"/>
  <c r="Q1627" i="4"/>
  <c r="P1627" i="4"/>
  <c r="O1627" i="4"/>
  <c r="N1627" i="4"/>
  <c r="M1627" i="4"/>
  <c r="L1627" i="4"/>
  <c r="K1627" i="4"/>
  <c r="J1627" i="4"/>
  <c r="I1627" i="4"/>
  <c r="H1627" i="4"/>
  <c r="G1627" i="4"/>
  <c r="F1627" i="4"/>
  <c r="E1627" i="4"/>
  <c r="D1627" i="4"/>
  <c r="C1627" i="4"/>
  <c r="B1627" i="4"/>
  <c r="A1627" i="4"/>
  <c r="AN1626" i="4"/>
  <c r="AM1626" i="4"/>
  <c r="AL1626" i="4"/>
  <c r="AK1626" i="4"/>
  <c r="AJ1626" i="4"/>
  <c r="AI1626" i="4"/>
  <c r="AH1626" i="4"/>
  <c r="AG1626" i="4"/>
  <c r="AF1626" i="4"/>
  <c r="AE1626" i="4"/>
  <c r="AD1626" i="4"/>
  <c r="AC1626" i="4"/>
  <c r="AB1626" i="4"/>
  <c r="AA1626" i="4"/>
  <c r="Z1626" i="4"/>
  <c r="Y1626" i="4"/>
  <c r="X1626" i="4"/>
  <c r="W1626" i="4"/>
  <c r="V1626" i="4"/>
  <c r="U1626" i="4"/>
  <c r="T1626" i="4"/>
  <c r="S1626" i="4"/>
  <c r="R1626" i="4"/>
  <c r="Q1626" i="4"/>
  <c r="P1626" i="4"/>
  <c r="O1626" i="4"/>
  <c r="N1626" i="4"/>
  <c r="M1626" i="4"/>
  <c r="L1626" i="4"/>
  <c r="K1626" i="4"/>
  <c r="J1626" i="4"/>
  <c r="I1626" i="4"/>
  <c r="H1626" i="4"/>
  <c r="G1626" i="4"/>
  <c r="F1626" i="4"/>
  <c r="E1626" i="4"/>
  <c r="D1626" i="4"/>
  <c r="C1626" i="4"/>
  <c r="B1626" i="4"/>
  <c r="A1626" i="4"/>
  <c r="AO1625" i="4"/>
  <c r="AN1625" i="4"/>
  <c r="AK1625" i="4"/>
  <c r="AJ1625" i="4"/>
  <c r="AI1625" i="4"/>
  <c r="AH1625" i="4"/>
  <c r="AG1625" i="4"/>
  <c r="AF1625" i="4"/>
  <c r="AE1625" i="4"/>
  <c r="AD1625" i="4"/>
  <c r="AC1625" i="4"/>
  <c r="AB1625" i="4"/>
  <c r="AA1625" i="4"/>
  <c r="Z1625" i="4"/>
  <c r="Y1625" i="4"/>
  <c r="X1625" i="4"/>
  <c r="W1625" i="4"/>
  <c r="V1625" i="4"/>
  <c r="U1625" i="4"/>
  <c r="T1625" i="4"/>
  <c r="S1625" i="4"/>
  <c r="R1625" i="4"/>
  <c r="Q1625" i="4"/>
  <c r="P1625" i="4"/>
  <c r="O1625" i="4"/>
  <c r="N1625" i="4"/>
  <c r="M1625" i="4"/>
  <c r="L1625" i="4"/>
  <c r="K1625" i="4"/>
  <c r="J1625" i="4"/>
  <c r="I1625" i="4"/>
  <c r="H1625" i="4"/>
  <c r="G1625" i="4"/>
  <c r="F1625" i="4"/>
  <c r="E1625" i="4"/>
  <c r="D1625" i="4"/>
  <c r="C1625" i="4"/>
  <c r="B1625" i="4"/>
  <c r="A1625" i="4"/>
  <c r="AL1624" i="4"/>
  <c r="AK1624" i="4"/>
  <c r="AJ1624" i="4"/>
  <c r="AI1624" i="4"/>
  <c r="AH1624" i="4"/>
  <c r="AG1624" i="4"/>
  <c r="AF1624" i="4"/>
  <c r="AE1624" i="4"/>
  <c r="AD1624" i="4"/>
  <c r="AC1624" i="4"/>
  <c r="AB1624" i="4"/>
  <c r="AN1624" i="4" s="1"/>
  <c r="AA1624" i="4"/>
  <c r="Z1624" i="4"/>
  <c r="Y1624" i="4"/>
  <c r="AM1624" i="4" s="1"/>
  <c r="X1624" i="4"/>
  <c r="W1624" i="4"/>
  <c r="V1624" i="4"/>
  <c r="U1624" i="4"/>
  <c r="T1624" i="4"/>
  <c r="S1624" i="4"/>
  <c r="R1624" i="4"/>
  <c r="Q1624" i="4"/>
  <c r="P1624" i="4"/>
  <c r="O1624" i="4"/>
  <c r="N1624" i="4"/>
  <c r="M1624" i="4"/>
  <c r="L1624" i="4"/>
  <c r="K1624" i="4"/>
  <c r="J1624" i="4"/>
  <c r="I1624" i="4"/>
  <c r="H1624" i="4"/>
  <c r="G1624" i="4"/>
  <c r="F1624" i="4"/>
  <c r="E1624" i="4"/>
  <c r="D1624" i="4"/>
  <c r="C1624" i="4"/>
  <c r="B1624" i="4"/>
  <c r="A1624" i="4"/>
  <c r="AL1623" i="4"/>
  <c r="AK1623" i="4"/>
  <c r="AJ1623" i="4"/>
  <c r="AI1623" i="4"/>
  <c r="AH1623" i="4"/>
  <c r="AG1623" i="4"/>
  <c r="AF1623" i="4"/>
  <c r="AE1623" i="4"/>
  <c r="AD1623" i="4"/>
  <c r="AC1623" i="4"/>
  <c r="AB1623" i="4"/>
  <c r="AN1623" i="4" s="1"/>
  <c r="AA1623" i="4"/>
  <c r="Z1623" i="4"/>
  <c r="Y1623" i="4"/>
  <c r="AM1623" i="4" s="1"/>
  <c r="X1623" i="4"/>
  <c r="W1623" i="4"/>
  <c r="V1623" i="4"/>
  <c r="U1623" i="4"/>
  <c r="T1623" i="4"/>
  <c r="S1623" i="4"/>
  <c r="R1623" i="4"/>
  <c r="Q1623" i="4"/>
  <c r="P1623" i="4"/>
  <c r="O1623" i="4"/>
  <c r="N1623" i="4"/>
  <c r="M1623" i="4"/>
  <c r="L1623" i="4"/>
  <c r="K1623" i="4"/>
  <c r="J1623" i="4"/>
  <c r="I1623" i="4"/>
  <c r="H1623" i="4"/>
  <c r="G1623" i="4"/>
  <c r="F1623" i="4"/>
  <c r="E1623" i="4"/>
  <c r="D1623" i="4"/>
  <c r="C1623" i="4"/>
  <c r="B1623" i="4"/>
  <c r="A1623" i="4"/>
  <c r="AN1622" i="4"/>
  <c r="AM1622" i="4"/>
  <c r="AL1622" i="4"/>
  <c r="AK1622" i="4"/>
  <c r="AJ1622" i="4"/>
  <c r="AI1622" i="4"/>
  <c r="AH1622" i="4"/>
  <c r="AG1622" i="4"/>
  <c r="AF1622" i="4"/>
  <c r="AE1622" i="4"/>
  <c r="AD1622" i="4"/>
  <c r="AC1622" i="4"/>
  <c r="AB1622" i="4"/>
  <c r="AA1622" i="4"/>
  <c r="Z1622" i="4"/>
  <c r="Y1622" i="4"/>
  <c r="X1622" i="4"/>
  <c r="W1622" i="4"/>
  <c r="V1622" i="4"/>
  <c r="U1622" i="4"/>
  <c r="T1622" i="4"/>
  <c r="S1622" i="4"/>
  <c r="R1622" i="4"/>
  <c r="Q1622" i="4"/>
  <c r="P1622" i="4"/>
  <c r="O1622" i="4"/>
  <c r="N1622" i="4"/>
  <c r="M1622" i="4"/>
  <c r="L1622" i="4"/>
  <c r="K1622" i="4"/>
  <c r="J1622" i="4"/>
  <c r="I1622" i="4"/>
  <c r="H1622" i="4"/>
  <c r="G1622" i="4"/>
  <c r="F1622" i="4"/>
  <c r="E1622" i="4"/>
  <c r="D1622" i="4"/>
  <c r="C1622" i="4"/>
  <c r="B1622" i="4"/>
  <c r="A1622" i="4"/>
  <c r="AN1621" i="4"/>
  <c r="AK1621" i="4"/>
  <c r="AJ1621" i="4"/>
  <c r="AI1621" i="4"/>
  <c r="AH1621" i="4"/>
  <c r="AG1621" i="4"/>
  <c r="AF1621" i="4"/>
  <c r="AE1621" i="4"/>
  <c r="AD1621" i="4"/>
  <c r="AC1621" i="4"/>
  <c r="AB1621" i="4"/>
  <c r="AA1621" i="4"/>
  <c r="Z1621" i="4"/>
  <c r="Y1621" i="4"/>
  <c r="X1621" i="4"/>
  <c r="W1621" i="4"/>
  <c r="V1621" i="4"/>
  <c r="U1621" i="4"/>
  <c r="T1621" i="4"/>
  <c r="S1621" i="4"/>
  <c r="R1621" i="4"/>
  <c r="Q1621" i="4"/>
  <c r="P1621" i="4"/>
  <c r="O1621" i="4"/>
  <c r="N1621" i="4"/>
  <c r="M1621" i="4"/>
  <c r="L1621" i="4"/>
  <c r="K1621" i="4"/>
  <c r="J1621" i="4"/>
  <c r="I1621" i="4"/>
  <c r="H1621" i="4"/>
  <c r="G1621" i="4"/>
  <c r="F1621" i="4"/>
  <c r="E1621" i="4"/>
  <c r="D1621" i="4"/>
  <c r="AO1621" i="4" s="1"/>
  <c r="C1621" i="4"/>
  <c r="B1621" i="4"/>
  <c r="A1621" i="4"/>
  <c r="AL1620" i="4"/>
  <c r="AK1620" i="4"/>
  <c r="AJ1620" i="4"/>
  <c r="AI1620" i="4"/>
  <c r="AH1620" i="4"/>
  <c r="AG1620" i="4"/>
  <c r="AF1620" i="4"/>
  <c r="AE1620" i="4"/>
  <c r="AD1620" i="4"/>
  <c r="AC1620" i="4"/>
  <c r="AB1620" i="4"/>
  <c r="AN1620" i="4" s="1"/>
  <c r="AA1620" i="4"/>
  <c r="Z1620" i="4"/>
  <c r="Y1620" i="4"/>
  <c r="AM1620" i="4" s="1"/>
  <c r="X1620" i="4"/>
  <c r="W1620" i="4"/>
  <c r="V1620" i="4"/>
  <c r="U1620" i="4"/>
  <c r="T1620" i="4"/>
  <c r="S1620" i="4"/>
  <c r="R1620" i="4"/>
  <c r="Q1620" i="4"/>
  <c r="P1620" i="4"/>
  <c r="O1620" i="4"/>
  <c r="N1620" i="4"/>
  <c r="M1620" i="4"/>
  <c r="L1620" i="4"/>
  <c r="K1620" i="4"/>
  <c r="J1620" i="4"/>
  <c r="I1620" i="4"/>
  <c r="H1620" i="4"/>
  <c r="G1620" i="4"/>
  <c r="F1620" i="4"/>
  <c r="E1620" i="4"/>
  <c r="D1620" i="4"/>
  <c r="C1620" i="4"/>
  <c r="B1620" i="4"/>
  <c r="A1620" i="4"/>
  <c r="AL1619" i="4"/>
  <c r="AK1619" i="4"/>
  <c r="AJ1619" i="4"/>
  <c r="AI1619" i="4"/>
  <c r="AH1619" i="4"/>
  <c r="AG1619" i="4"/>
  <c r="AF1619" i="4"/>
  <c r="AE1619" i="4"/>
  <c r="AD1619" i="4"/>
  <c r="AC1619" i="4"/>
  <c r="AB1619" i="4"/>
  <c r="AN1619" i="4" s="1"/>
  <c r="AA1619" i="4"/>
  <c r="Z1619" i="4"/>
  <c r="Y1619" i="4"/>
  <c r="AM1619" i="4" s="1"/>
  <c r="X1619" i="4"/>
  <c r="W1619" i="4"/>
  <c r="V1619" i="4"/>
  <c r="U1619" i="4"/>
  <c r="T1619" i="4"/>
  <c r="S1619" i="4"/>
  <c r="R1619" i="4"/>
  <c r="Q1619" i="4"/>
  <c r="P1619" i="4"/>
  <c r="O1619" i="4"/>
  <c r="N1619" i="4"/>
  <c r="M1619" i="4"/>
  <c r="L1619" i="4"/>
  <c r="K1619" i="4"/>
  <c r="J1619" i="4"/>
  <c r="I1619" i="4"/>
  <c r="H1619" i="4"/>
  <c r="G1619" i="4"/>
  <c r="F1619" i="4"/>
  <c r="E1619" i="4"/>
  <c r="D1619" i="4"/>
  <c r="C1619" i="4"/>
  <c r="B1619" i="4"/>
  <c r="A1619" i="4"/>
  <c r="AM1618" i="4"/>
  <c r="AL1618" i="4"/>
  <c r="AK1618" i="4"/>
  <c r="AJ1618" i="4"/>
  <c r="AI1618" i="4"/>
  <c r="AH1618" i="4"/>
  <c r="AG1618" i="4"/>
  <c r="AF1618" i="4"/>
  <c r="AE1618" i="4"/>
  <c r="AD1618" i="4"/>
  <c r="AC1618" i="4"/>
  <c r="AB1618" i="4"/>
  <c r="AN1618" i="4" s="1"/>
  <c r="AA1618" i="4"/>
  <c r="Z1618" i="4"/>
  <c r="Y1618" i="4"/>
  <c r="X1618" i="4"/>
  <c r="W1618" i="4"/>
  <c r="V1618" i="4"/>
  <c r="U1618" i="4"/>
  <c r="T1618" i="4"/>
  <c r="S1618" i="4"/>
  <c r="R1618" i="4"/>
  <c r="Q1618" i="4"/>
  <c r="P1618" i="4"/>
  <c r="O1618" i="4"/>
  <c r="N1618" i="4"/>
  <c r="M1618" i="4"/>
  <c r="L1618" i="4"/>
  <c r="K1618" i="4"/>
  <c r="J1618" i="4"/>
  <c r="I1618" i="4"/>
  <c r="H1618" i="4"/>
  <c r="G1618" i="4"/>
  <c r="F1618" i="4"/>
  <c r="E1618" i="4"/>
  <c r="D1618" i="4"/>
  <c r="C1618" i="4"/>
  <c r="B1618" i="4"/>
  <c r="A1618" i="4"/>
  <c r="AL1617" i="4"/>
  <c r="AK1617" i="4"/>
  <c r="AJ1617" i="4"/>
  <c r="AI1617" i="4"/>
  <c r="AH1617" i="4"/>
  <c r="AG1617" i="4"/>
  <c r="AF1617" i="4"/>
  <c r="AE1617" i="4"/>
  <c r="AD1617" i="4"/>
  <c r="AC1617" i="4"/>
  <c r="AB1617" i="4"/>
  <c r="AN1617" i="4" s="1"/>
  <c r="AA1617" i="4"/>
  <c r="Z1617" i="4"/>
  <c r="Y1617" i="4"/>
  <c r="AM1617" i="4" s="1"/>
  <c r="X1617" i="4"/>
  <c r="W1617" i="4"/>
  <c r="V1617" i="4"/>
  <c r="U1617" i="4"/>
  <c r="T1617" i="4"/>
  <c r="S1617" i="4"/>
  <c r="R1617" i="4"/>
  <c r="Q1617" i="4"/>
  <c r="P1617" i="4"/>
  <c r="O1617" i="4"/>
  <c r="N1617" i="4"/>
  <c r="M1617" i="4"/>
  <c r="L1617" i="4"/>
  <c r="K1617" i="4"/>
  <c r="J1617" i="4"/>
  <c r="I1617" i="4"/>
  <c r="H1617" i="4"/>
  <c r="AO1617" i="4" s="1"/>
  <c r="G1617" i="4"/>
  <c r="F1617" i="4"/>
  <c r="E1617" i="4"/>
  <c r="D1617" i="4"/>
  <c r="C1617" i="4"/>
  <c r="B1617" i="4"/>
  <c r="A1617" i="4"/>
  <c r="AL1616" i="4"/>
  <c r="AK1616" i="4"/>
  <c r="AJ1616" i="4"/>
  <c r="AI1616" i="4"/>
  <c r="AH1616" i="4"/>
  <c r="AG1616" i="4"/>
  <c r="AF1616" i="4"/>
  <c r="AE1616" i="4"/>
  <c r="AD1616" i="4"/>
  <c r="AC1616" i="4"/>
  <c r="AB1616" i="4"/>
  <c r="AN1616" i="4" s="1"/>
  <c r="AA1616" i="4"/>
  <c r="Z1616" i="4"/>
  <c r="Y1616" i="4"/>
  <c r="AM1616" i="4" s="1"/>
  <c r="X1616" i="4"/>
  <c r="W1616" i="4"/>
  <c r="V1616" i="4"/>
  <c r="U1616" i="4"/>
  <c r="T1616" i="4"/>
  <c r="S1616" i="4"/>
  <c r="R1616" i="4"/>
  <c r="Q1616" i="4"/>
  <c r="P1616" i="4"/>
  <c r="O1616" i="4"/>
  <c r="N1616" i="4"/>
  <c r="M1616" i="4"/>
  <c r="L1616" i="4"/>
  <c r="K1616" i="4"/>
  <c r="J1616" i="4"/>
  <c r="I1616" i="4"/>
  <c r="H1616" i="4"/>
  <c r="G1616" i="4"/>
  <c r="F1616" i="4"/>
  <c r="E1616" i="4"/>
  <c r="D1616" i="4"/>
  <c r="C1616" i="4"/>
  <c r="B1616" i="4"/>
  <c r="A1616" i="4"/>
  <c r="AL1615" i="4"/>
  <c r="AK1615" i="4"/>
  <c r="AJ1615" i="4"/>
  <c r="AI1615" i="4"/>
  <c r="AH1615" i="4"/>
  <c r="AG1615" i="4"/>
  <c r="AF1615" i="4"/>
  <c r="AE1615" i="4"/>
  <c r="AD1615" i="4"/>
  <c r="AC1615" i="4"/>
  <c r="AB1615" i="4"/>
  <c r="AN1615" i="4" s="1"/>
  <c r="AA1615" i="4"/>
  <c r="Z1615" i="4"/>
  <c r="Y1615" i="4"/>
  <c r="AM1615" i="4" s="1"/>
  <c r="X1615" i="4"/>
  <c r="W1615" i="4"/>
  <c r="V1615" i="4"/>
  <c r="U1615" i="4"/>
  <c r="T1615" i="4"/>
  <c r="S1615" i="4"/>
  <c r="R1615" i="4"/>
  <c r="Q1615" i="4"/>
  <c r="P1615" i="4"/>
  <c r="O1615" i="4"/>
  <c r="N1615" i="4"/>
  <c r="M1615" i="4"/>
  <c r="L1615" i="4"/>
  <c r="K1615" i="4"/>
  <c r="J1615" i="4"/>
  <c r="I1615" i="4"/>
  <c r="H1615" i="4"/>
  <c r="G1615" i="4"/>
  <c r="F1615" i="4"/>
  <c r="E1615" i="4"/>
  <c r="D1615" i="4"/>
  <c r="C1615" i="4"/>
  <c r="B1615" i="4"/>
  <c r="A1615" i="4"/>
  <c r="AN1614" i="4"/>
  <c r="AM1614" i="4"/>
  <c r="AL1614" i="4"/>
  <c r="AK1614" i="4"/>
  <c r="AJ1614" i="4"/>
  <c r="AI1614" i="4"/>
  <c r="AH1614" i="4"/>
  <c r="AG1614" i="4"/>
  <c r="AF1614" i="4"/>
  <c r="AE1614" i="4"/>
  <c r="AD1614" i="4"/>
  <c r="AC1614" i="4"/>
  <c r="AB1614" i="4"/>
  <c r="AA1614" i="4"/>
  <c r="Z1614" i="4"/>
  <c r="Y1614" i="4"/>
  <c r="X1614" i="4"/>
  <c r="W1614" i="4"/>
  <c r="V1614" i="4"/>
  <c r="U1614" i="4"/>
  <c r="T1614" i="4"/>
  <c r="S1614" i="4"/>
  <c r="R1614" i="4"/>
  <c r="Q1614" i="4"/>
  <c r="P1614" i="4"/>
  <c r="O1614" i="4"/>
  <c r="N1614" i="4"/>
  <c r="M1614" i="4"/>
  <c r="L1614" i="4"/>
  <c r="K1614" i="4"/>
  <c r="J1614" i="4"/>
  <c r="I1614" i="4"/>
  <c r="H1614" i="4"/>
  <c r="G1614" i="4"/>
  <c r="F1614" i="4"/>
  <c r="E1614" i="4"/>
  <c r="D1614" i="4"/>
  <c r="C1614" i="4"/>
  <c r="B1614" i="4"/>
  <c r="A1614" i="4"/>
  <c r="AL1613" i="4"/>
  <c r="AK1613" i="4"/>
  <c r="AJ1613" i="4"/>
  <c r="AI1613" i="4"/>
  <c r="AH1613" i="4"/>
  <c r="AG1613" i="4"/>
  <c r="AF1613" i="4"/>
  <c r="AE1613" i="4"/>
  <c r="AD1613" i="4"/>
  <c r="AC1613" i="4"/>
  <c r="AB1613" i="4"/>
  <c r="AN1613" i="4" s="1"/>
  <c r="AA1613" i="4"/>
  <c r="Z1613" i="4"/>
  <c r="Y1613" i="4"/>
  <c r="AM1613" i="4" s="1"/>
  <c r="X1613" i="4"/>
  <c r="W1613" i="4"/>
  <c r="V1613" i="4"/>
  <c r="U1613" i="4"/>
  <c r="T1613" i="4"/>
  <c r="S1613" i="4"/>
  <c r="R1613" i="4"/>
  <c r="Q1613" i="4"/>
  <c r="P1613" i="4"/>
  <c r="O1613" i="4"/>
  <c r="N1613" i="4"/>
  <c r="M1613" i="4"/>
  <c r="L1613" i="4"/>
  <c r="K1613" i="4"/>
  <c r="J1613" i="4"/>
  <c r="I1613" i="4"/>
  <c r="H1613" i="4"/>
  <c r="AO1613" i="4" s="1"/>
  <c r="G1613" i="4"/>
  <c r="F1613" i="4"/>
  <c r="E1613" i="4"/>
  <c r="D1613" i="4"/>
  <c r="C1613" i="4"/>
  <c r="B1613" i="4"/>
  <c r="A1613" i="4"/>
  <c r="AL1612" i="4"/>
  <c r="AK1612" i="4"/>
  <c r="AJ1612" i="4"/>
  <c r="AI1612" i="4"/>
  <c r="AH1612" i="4"/>
  <c r="AG1612" i="4"/>
  <c r="AF1612" i="4"/>
  <c r="AE1612" i="4"/>
  <c r="AD1612" i="4"/>
  <c r="AC1612" i="4"/>
  <c r="AB1612" i="4"/>
  <c r="AN1612" i="4" s="1"/>
  <c r="AA1612" i="4"/>
  <c r="Z1612" i="4"/>
  <c r="Y1612" i="4"/>
  <c r="AM1612" i="4" s="1"/>
  <c r="X1612" i="4"/>
  <c r="W1612" i="4"/>
  <c r="V1612" i="4"/>
  <c r="U1612" i="4"/>
  <c r="T1612" i="4"/>
  <c r="S1612" i="4"/>
  <c r="R1612" i="4"/>
  <c r="Q1612" i="4"/>
  <c r="P1612" i="4"/>
  <c r="O1612" i="4"/>
  <c r="N1612" i="4"/>
  <c r="M1612" i="4"/>
  <c r="L1612" i="4"/>
  <c r="K1612" i="4"/>
  <c r="J1612" i="4"/>
  <c r="I1612" i="4"/>
  <c r="H1612" i="4"/>
  <c r="G1612" i="4"/>
  <c r="F1612" i="4"/>
  <c r="E1612" i="4"/>
  <c r="D1612" i="4"/>
  <c r="C1612" i="4"/>
  <c r="B1612" i="4"/>
  <c r="A1612" i="4"/>
  <c r="AL1611" i="4"/>
  <c r="AK1611" i="4"/>
  <c r="AJ1611" i="4"/>
  <c r="AI1611" i="4"/>
  <c r="AH1611" i="4"/>
  <c r="AG1611" i="4"/>
  <c r="AF1611" i="4"/>
  <c r="AE1611" i="4"/>
  <c r="AD1611" i="4"/>
  <c r="AC1611" i="4"/>
  <c r="AB1611" i="4"/>
  <c r="AN1611" i="4" s="1"/>
  <c r="AA1611" i="4"/>
  <c r="Z1611" i="4"/>
  <c r="Y1611" i="4"/>
  <c r="AM1611" i="4" s="1"/>
  <c r="X1611" i="4"/>
  <c r="W1611" i="4"/>
  <c r="V1611" i="4"/>
  <c r="U1611" i="4"/>
  <c r="T1611" i="4"/>
  <c r="S1611" i="4"/>
  <c r="R1611" i="4"/>
  <c r="Q1611" i="4"/>
  <c r="P1611" i="4"/>
  <c r="O1611" i="4"/>
  <c r="N1611" i="4"/>
  <c r="M1611" i="4"/>
  <c r="L1611" i="4"/>
  <c r="K1611" i="4"/>
  <c r="J1611" i="4"/>
  <c r="I1611" i="4"/>
  <c r="H1611" i="4"/>
  <c r="G1611" i="4"/>
  <c r="F1611" i="4"/>
  <c r="E1611" i="4"/>
  <c r="D1611" i="4"/>
  <c r="C1611" i="4"/>
  <c r="B1611" i="4"/>
  <c r="A1611" i="4"/>
  <c r="AN1610" i="4"/>
  <c r="AM1610" i="4"/>
  <c r="AL1610" i="4"/>
  <c r="AK1610" i="4"/>
  <c r="AJ1610" i="4"/>
  <c r="AI1610" i="4"/>
  <c r="AH1610" i="4"/>
  <c r="AG1610" i="4"/>
  <c r="AF1610" i="4"/>
  <c r="AE1610" i="4"/>
  <c r="AD1610" i="4"/>
  <c r="AC1610" i="4"/>
  <c r="AB1610" i="4"/>
  <c r="AA1610" i="4"/>
  <c r="Z1610" i="4"/>
  <c r="Y1610" i="4"/>
  <c r="X1610" i="4"/>
  <c r="W1610" i="4"/>
  <c r="V1610" i="4"/>
  <c r="U1610" i="4"/>
  <c r="T1610" i="4"/>
  <c r="S1610" i="4"/>
  <c r="R1610" i="4"/>
  <c r="Q1610" i="4"/>
  <c r="P1610" i="4"/>
  <c r="O1610" i="4"/>
  <c r="N1610" i="4"/>
  <c r="M1610" i="4"/>
  <c r="L1610" i="4"/>
  <c r="K1610" i="4"/>
  <c r="J1610" i="4"/>
  <c r="I1610" i="4"/>
  <c r="H1610" i="4"/>
  <c r="G1610" i="4"/>
  <c r="F1610" i="4"/>
  <c r="E1610" i="4"/>
  <c r="D1610" i="4"/>
  <c r="C1610" i="4"/>
  <c r="AO1610" i="4" s="1"/>
  <c r="B1610" i="4"/>
  <c r="A1610" i="4"/>
  <c r="AL1609" i="4"/>
  <c r="AK1609" i="4"/>
  <c r="AJ1609" i="4"/>
  <c r="AI1609" i="4"/>
  <c r="AH1609" i="4"/>
  <c r="AG1609" i="4"/>
  <c r="AF1609" i="4"/>
  <c r="AE1609" i="4"/>
  <c r="AD1609" i="4"/>
  <c r="AC1609" i="4"/>
  <c r="AB1609" i="4"/>
  <c r="AA1609" i="4"/>
  <c r="Z1609" i="4"/>
  <c r="Y1609" i="4"/>
  <c r="AM1609" i="4" s="1"/>
  <c r="X1609" i="4"/>
  <c r="W1609" i="4"/>
  <c r="V1609" i="4"/>
  <c r="U1609" i="4"/>
  <c r="T1609" i="4"/>
  <c r="S1609" i="4"/>
  <c r="R1609" i="4"/>
  <c r="Q1609" i="4"/>
  <c r="P1609" i="4"/>
  <c r="O1609" i="4"/>
  <c r="N1609" i="4"/>
  <c r="M1609" i="4"/>
  <c r="L1609" i="4"/>
  <c r="K1609" i="4"/>
  <c r="J1609" i="4"/>
  <c r="I1609" i="4"/>
  <c r="H1609" i="4"/>
  <c r="G1609" i="4"/>
  <c r="F1609" i="4"/>
  <c r="E1609" i="4"/>
  <c r="D1609" i="4"/>
  <c r="AO1609" i="4" s="1"/>
  <c r="C1609" i="4"/>
  <c r="B1609" i="4"/>
  <c r="A1609" i="4"/>
  <c r="AL1608" i="4"/>
  <c r="AK1608" i="4"/>
  <c r="AJ1608" i="4"/>
  <c r="AI1608" i="4"/>
  <c r="AH1608" i="4"/>
  <c r="AG1608" i="4"/>
  <c r="AF1608" i="4"/>
  <c r="AE1608" i="4"/>
  <c r="AD1608" i="4"/>
  <c r="AC1608" i="4"/>
  <c r="AB1608" i="4"/>
  <c r="AA1608" i="4"/>
  <c r="Z1608" i="4"/>
  <c r="Y1608" i="4"/>
  <c r="AM1608" i="4" s="1"/>
  <c r="X1608" i="4"/>
  <c r="W1608" i="4"/>
  <c r="V1608" i="4"/>
  <c r="U1608" i="4"/>
  <c r="T1608" i="4"/>
  <c r="S1608" i="4"/>
  <c r="R1608" i="4"/>
  <c r="Q1608" i="4"/>
  <c r="P1608" i="4"/>
  <c r="O1608" i="4"/>
  <c r="N1608" i="4"/>
  <c r="M1608" i="4"/>
  <c r="L1608" i="4"/>
  <c r="K1608" i="4"/>
  <c r="J1608" i="4"/>
  <c r="I1608" i="4"/>
  <c r="H1608" i="4"/>
  <c r="G1608" i="4"/>
  <c r="F1608" i="4"/>
  <c r="E1608" i="4"/>
  <c r="D1608" i="4"/>
  <c r="C1608" i="4"/>
  <c r="B1608" i="4"/>
  <c r="A1608" i="4"/>
  <c r="AL1607" i="4"/>
  <c r="AK1607" i="4"/>
  <c r="AJ1607" i="4"/>
  <c r="AI1607" i="4"/>
  <c r="AH1607" i="4"/>
  <c r="AG1607" i="4"/>
  <c r="AF1607" i="4"/>
  <c r="AE1607" i="4"/>
  <c r="AD1607" i="4"/>
  <c r="AC1607" i="4"/>
  <c r="AB1607" i="4"/>
  <c r="AA1607" i="4"/>
  <c r="Z1607" i="4"/>
  <c r="Y1607" i="4"/>
  <c r="AM1607" i="4" s="1"/>
  <c r="X1607" i="4"/>
  <c r="W1607" i="4"/>
  <c r="V1607" i="4"/>
  <c r="U1607" i="4"/>
  <c r="T1607" i="4"/>
  <c r="S1607" i="4"/>
  <c r="R1607" i="4"/>
  <c r="Q1607" i="4"/>
  <c r="P1607" i="4"/>
  <c r="O1607" i="4"/>
  <c r="N1607" i="4"/>
  <c r="M1607" i="4"/>
  <c r="L1607" i="4"/>
  <c r="K1607" i="4"/>
  <c r="J1607" i="4"/>
  <c r="I1607" i="4"/>
  <c r="H1607" i="4"/>
  <c r="G1607" i="4"/>
  <c r="F1607" i="4"/>
  <c r="E1607" i="4"/>
  <c r="D1607" i="4"/>
  <c r="C1607" i="4"/>
  <c r="B1607" i="4"/>
  <c r="A1607" i="4"/>
  <c r="AM1606" i="4"/>
  <c r="AL1606" i="4"/>
  <c r="AK1606" i="4"/>
  <c r="AJ1606" i="4"/>
  <c r="AI1606" i="4"/>
  <c r="AH1606" i="4"/>
  <c r="AG1606" i="4"/>
  <c r="AF1606" i="4"/>
  <c r="AE1606" i="4"/>
  <c r="AD1606" i="4"/>
  <c r="AC1606" i="4"/>
  <c r="AB1606" i="4"/>
  <c r="AN1606" i="4" s="1"/>
  <c r="AA1606" i="4"/>
  <c r="Z1606" i="4"/>
  <c r="Y1606" i="4"/>
  <c r="X1606" i="4"/>
  <c r="W1606" i="4"/>
  <c r="V1606" i="4"/>
  <c r="U1606" i="4"/>
  <c r="T1606" i="4"/>
  <c r="S1606" i="4"/>
  <c r="R1606" i="4"/>
  <c r="Q1606" i="4"/>
  <c r="P1606" i="4"/>
  <c r="O1606" i="4"/>
  <c r="N1606" i="4"/>
  <c r="M1606" i="4"/>
  <c r="L1606" i="4"/>
  <c r="K1606" i="4"/>
  <c r="J1606" i="4"/>
  <c r="I1606" i="4"/>
  <c r="H1606" i="4"/>
  <c r="G1606" i="4"/>
  <c r="F1606" i="4"/>
  <c r="E1606" i="4"/>
  <c r="D1606" i="4"/>
  <c r="C1606" i="4"/>
  <c r="AO1606" i="4" s="1"/>
  <c r="B1606" i="4"/>
  <c r="A1606" i="4"/>
  <c r="AL1605" i="4"/>
  <c r="AK1605" i="4"/>
  <c r="AJ1605" i="4"/>
  <c r="AI1605" i="4"/>
  <c r="AH1605" i="4"/>
  <c r="AG1605" i="4"/>
  <c r="AF1605" i="4"/>
  <c r="AE1605" i="4"/>
  <c r="AD1605" i="4"/>
  <c r="AC1605" i="4"/>
  <c r="AB1605" i="4"/>
  <c r="AN1605" i="4" s="1"/>
  <c r="AA1605" i="4"/>
  <c r="Z1605" i="4"/>
  <c r="Y1605" i="4"/>
  <c r="AM1605" i="4" s="1"/>
  <c r="X1605" i="4"/>
  <c r="W1605" i="4"/>
  <c r="V1605" i="4"/>
  <c r="U1605" i="4"/>
  <c r="T1605" i="4"/>
  <c r="S1605" i="4"/>
  <c r="R1605" i="4"/>
  <c r="Q1605" i="4"/>
  <c r="P1605" i="4"/>
  <c r="O1605" i="4"/>
  <c r="N1605" i="4"/>
  <c r="M1605" i="4"/>
  <c r="L1605" i="4"/>
  <c r="K1605" i="4"/>
  <c r="J1605" i="4"/>
  <c r="I1605" i="4"/>
  <c r="H1605" i="4"/>
  <c r="G1605" i="4"/>
  <c r="F1605" i="4"/>
  <c r="E1605" i="4"/>
  <c r="D1605" i="4"/>
  <c r="AO1605" i="4" s="1"/>
  <c r="C1605" i="4"/>
  <c r="B1605" i="4"/>
  <c r="A1605" i="4"/>
  <c r="AL1604" i="4"/>
  <c r="AK1604" i="4"/>
  <c r="AJ1604" i="4"/>
  <c r="AI1604" i="4"/>
  <c r="AH1604" i="4"/>
  <c r="AG1604" i="4"/>
  <c r="AF1604" i="4"/>
  <c r="AE1604" i="4"/>
  <c r="AD1604" i="4"/>
  <c r="AC1604" i="4"/>
  <c r="AB1604" i="4"/>
  <c r="AN1604" i="4" s="1"/>
  <c r="AA1604" i="4"/>
  <c r="Z1604" i="4"/>
  <c r="Y1604" i="4"/>
  <c r="AM1604" i="4" s="1"/>
  <c r="X1604" i="4"/>
  <c r="W1604" i="4"/>
  <c r="V1604" i="4"/>
  <c r="U1604" i="4"/>
  <c r="T1604" i="4"/>
  <c r="S1604" i="4"/>
  <c r="R1604" i="4"/>
  <c r="Q1604" i="4"/>
  <c r="P1604" i="4"/>
  <c r="O1604" i="4"/>
  <c r="N1604" i="4"/>
  <c r="M1604" i="4"/>
  <c r="L1604" i="4"/>
  <c r="K1604" i="4"/>
  <c r="J1604" i="4"/>
  <c r="I1604" i="4"/>
  <c r="H1604" i="4"/>
  <c r="G1604" i="4"/>
  <c r="F1604" i="4"/>
  <c r="E1604" i="4"/>
  <c r="D1604" i="4"/>
  <c r="C1604" i="4"/>
  <c r="B1604" i="4"/>
  <c r="A1604" i="4"/>
  <c r="AL1603" i="4"/>
  <c r="AK1603" i="4"/>
  <c r="AJ1603" i="4"/>
  <c r="AI1603" i="4"/>
  <c r="AH1603" i="4"/>
  <c r="AG1603" i="4"/>
  <c r="AF1603" i="4"/>
  <c r="AE1603" i="4"/>
  <c r="AD1603" i="4"/>
  <c r="AC1603" i="4"/>
  <c r="AB1603" i="4"/>
  <c r="AN1603" i="4" s="1"/>
  <c r="AA1603" i="4"/>
  <c r="Z1603" i="4"/>
  <c r="Y1603" i="4"/>
  <c r="AM1603" i="4" s="1"/>
  <c r="X1603" i="4"/>
  <c r="W1603" i="4"/>
  <c r="V1603" i="4"/>
  <c r="U1603" i="4"/>
  <c r="T1603" i="4"/>
  <c r="S1603" i="4"/>
  <c r="R1603" i="4"/>
  <c r="Q1603" i="4"/>
  <c r="P1603" i="4"/>
  <c r="O1603" i="4"/>
  <c r="N1603" i="4"/>
  <c r="M1603" i="4"/>
  <c r="L1603" i="4"/>
  <c r="K1603" i="4"/>
  <c r="J1603" i="4"/>
  <c r="I1603" i="4"/>
  <c r="H1603" i="4"/>
  <c r="G1603" i="4"/>
  <c r="F1603" i="4"/>
  <c r="E1603" i="4"/>
  <c r="D1603" i="4"/>
  <c r="C1603" i="4"/>
  <c r="B1603" i="4"/>
  <c r="A1603" i="4"/>
  <c r="AM1602" i="4"/>
  <c r="AL1602" i="4"/>
  <c r="AK1602" i="4"/>
  <c r="AJ1602" i="4"/>
  <c r="AI1602" i="4"/>
  <c r="AH1602" i="4"/>
  <c r="AG1602" i="4"/>
  <c r="AF1602" i="4"/>
  <c r="AE1602" i="4"/>
  <c r="AD1602" i="4"/>
  <c r="AC1602" i="4"/>
  <c r="AB1602" i="4"/>
  <c r="AN1602" i="4" s="1"/>
  <c r="AA1602" i="4"/>
  <c r="Z1602" i="4"/>
  <c r="Y1602" i="4"/>
  <c r="X1602" i="4"/>
  <c r="W1602" i="4"/>
  <c r="V1602" i="4"/>
  <c r="U1602" i="4"/>
  <c r="T1602" i="4"/>
  <c r="S1602" i="4"/>
  <c r="R1602" i="4"/>
  <c r="Q1602" i="4"/>
  <c r="P1602" i="4"/>
  <c r="O1602" i="4"/>
  <c r="N1602" i="4"/>
  <c r="M1602" i="4"/>
  <c r="L1602" i="4"/>
  <c r="K1602" i="4"/>
  <c r="J1602" i="4"/>
  <c r="I1602" i="4"/>
  <c r="H1602" i="4"/>
  <c r="G1602" i="4"/>
  <c r="F1602" i="4"/>
  <c r="E1602" i="4"/>
  <c r="D1602" i="4"/>
  <c r="C1602" i="4"/>
  <c r="B1602" i="4"/>
  <c r="A1602" i="4"/>
  <c r="AL1601" i="4"/>
  <c r="AK1601" i="4"/>
  <c r="AJ1601" i="4"/>
  <c r="AI1601" i="4"/>
  <c r="AH1601" i="4"/>
  <c r="AG1601" i="4"/>
  <c r="AF1601" i="4"/>
  <c r="AE1601" i="4"/>
  <c r="AD1601" i="4"/>
  <c r="AC1601" i="4"/>
  <c r="AB1601" i="4"/>
  <c r="AN1601" i="4" s="1"/>
  <c r="AA1601" i="4"/>
  <c r="Z1601" i="4"/>
  <c r="Y1601" i="4"/>
  <c r="AM1601" i="4" s="1"/>
  <c r="X1601" i="4"/>
  <c r="W1601" i="4"/>
  <c r="V1601" i="4"/>
  <c r="U1601" i="4"/>
  <c r="T1601" i="4"/>
  <c r="S1601" i="4"/>
  <c r="R1601" i="4"/>
  <c r="Q1601" i="4"/>
  <c r="P1601" i="4"/>
  <c r="O1601" i="4"/>
  <c r="N1601" i="4"/>
  <c r="M1601" i="4"/>
  <c r="L1601" i="4"/>
  <c r="K1601" i="4"/>
  <c r="J1601" i="4"/>
  <c r="I1601" i="4"/>
  <c r="H1601" i="4"/>
  <c r="AO1601" i="4" s="1"/>
  <c r="G1601" i="4"/>
  <c r="F1601" i="4"/>
  <c r="E1601" i="4"/>
  <c r="D1601" i="4"/>
  <c r="C1601" i="4"/>
  <c r="B1601" i="4"/>
  <c r="A1601" i="4"/>
  <c r="AL1600" i="4"/>
  <c r="AK1600" i="4"/>
  <c r="AJ1600" i="4"/>
  <c r="AI1600" i="4"/>
  <c r="AH1600" i="4"/>
  <c r="AG1600" i="4"/>
  <c r="AF1600" i="4"/>
  <c r="AE1600" i="4"/>
  <c r="AD1600" i="4"/>
  <c r="AC1600" i="4"/>
  <c r="AB1600" i="4"/>
  <c r="AN1600" i="4" s="1"/>
  <c r="AA1600" i="4"/>
  <c r="Z1600" i="4"/>
  <c r="Y1600" i="4"/>
  <c r="AM1600" i="4" s="1"/>
  <c r="X1600" i="4"/>
  <c r="W1600" i="4"/>
  <c r="V1600" i="4"/>
  <c r="U1600" i="4"/>
  <c r="T1600" i="4"/>
  <c r="S1600" i="4"/>
  <c r="R1600" i="4"/>
  <c r="Q1600" i="4"/>
  <c r="P1600" i="4"/>
  <c r="O1600" i="4"/>
  <c r="N1600" i="4"/>
  <c r="M1600" i="4"/>
  <c r="L1600" i="4"/>
  <c r="K1600" i="4"/>
  <c r="J1600" i="4"/>
  <c r="I1600" i="4"/>
  <c r="H1600" i="4"/>
  <c r="G1600" i="4"/>
  <c r="F1600" i="4"/>
  <c r="E1600" i="4"/>
  <c r="D1600" i="4"/>
  <c r="C1600" i="4"/>
  <c r="B1600" i="4"/>
  <c r="A1600" i="4"/>
  <c r="AL1599" i="4"/>
  <c r="AK1599" i="4"/>
  <c r="AJ1599" i="4"/>
  <c r="AI1599" i="4"/>
  <c r="AH1599" i="4"/>
  <c r="AG1599" i="4"/>
  <c r="AF1599" i="4"/>
  <c r="AE1599" i="4"/>
  <c r="AD1599" i="4"/>
  <c r="AC1599" i="4"/>
  <c r="AB1599" i="4"/>
  <c r="AN1599" i="4" s="1"/>
  <c r="AA1599" i="4"/>
  <c r="Z1599" i="4"/>
  <c r="Y1599" i="4"/>
  <c r="AM1599" i="4" s="1"/>
  <c r="X1599" i="4"/>
  <c r="W1599" i="4"/>
  <c r="V1599" i="4"/>
  <c r="U1599" i="4"/>
  <c r="T1599" i="4"/>
  <c r="S1599" i="4"/>
  <c r="R1599" i="4"/>
  <c r="Q1599" i="4"/>
  <c r="P1599" i="4"/>
  <c r="O1599" i="4"/>
  <c r="N1599" i="4"/>
  <c r="M1599" i="4"/>
  <c r="L1599" i="4"/>
  <c r="K1599" i="4"/>
  <c r="J1599" i="4"/>
  <c r="I1599" i="4"/>
  <c r="H1599" i="4"/>
  <c r="G1599" i="4"/>
  <c r="F1599" i="4"/>
  <c r="E1599" i="4"/>
  <c r="D1599" i="4"/>
  <c r="C1599" i="4"/>
  <c r="B1599" i="4"/>
  <c r="A1599" i="4"/>
  <c r="AN1598" i="4"/>
  <c r="AM1598" i="4"/>
  <c r="AL1598" i="4"/>
  <c r="AK1598" i="4"/>
  <c r="AJ1598" i="4"/>
  <c r="AI1598" i="4"/>
  <c r="AH1598" i="4"/>
  <c r="AG1598" i="4"/>
  <c r="AF1598" i="4"/>
  <c r="AE1598" i="4"/>
  <c r="AD1598" i="4"/>
  <c r="AC1598" i="4"/>
  <c r="AB1598" i="4"/>
  <c r="AA1598" i="4"/>
  <c r="Z1598" i="4"/>
  <c r="Y1598" i="4"/>
  <c r="X1598" i="4"/>
  <c r="W1598" i="4"/>
  <c r="V1598" i="4"/>
  <c r="U1598" i="4"/>
  <c r="T1598" i="4"/>
  <c r="S1598" i="4"/>
  <c r="R1598" i="4"/>
  <c r="Q1598" i="4"/>
  <c r="P1598" i="4"/>
  <c r="O1598" i="4"/>
  <c r="N1598" i="4"/>
  <c r="M1598" i="4"/>
  <c r="L1598" i="4"/>
  <c r="K1598" i="4"/>
  <c r="J1598" i="4"/>
  <c r="I1598" i="4"/>
  <c r="H1598" i="4"/>
  <c r="G1598" i="4"/>
  <c r="F1598" i="4"/>
  <c r="E1598" i="4"/>
  <c r="D1598" i="4"/>
  <c r="C1598" i="4"/>
  <c r="B1598" i="4"/>
  <c r="A1598" i="4"/>
  <c r="AL1597" i="4"/>
  <c r="AK1597" i="4"/>
  <c r="AJ1597" i="4"/>
  <c r="AI1597" i="4"/>
  <c r="AH1597" i="4"/>
  <c r="AG1597" i="4"/>
  <c r="AF1597" i="4"/>
  <c r="AE1597" i="4"/>
  <c r="AD1597" i="4"/>
  <c r="AC1597" i="4"/>
  <c r="AB1597" i="4"/>
  <c r="AN1597" i="4" s="1"/>
  <c r="AA1597" i="4"/>
  <c r="Z1597" i="4"/>
  <c r="Y1597" i="4"/>
  <c r="AM1597" i="4" s="1"/>
  <c r="X1597" i="4"/>
  <c r="W1597" i="4"/>
  <c r="V1597" i="4"/>
  <c r="U1597" i="4"/>
  <c r="T1597" i="4"/>
  <c r="S1597" i="4"/>
  <c r="R1597" i="4"/>
  <c r="Q1597" i="4"/>
  <c r="P1597" i="4"/>
  <c r="O1597" i="4"/>
  <c r="N1597" i="4"/>
  <c r="M1597" i="4"/>
  <c r="L1597" i="4"/>
  <c r="K1597" i="4"/>
  <c r="J1597" i="4"/>
  <c r="I1597" i="4"/>
  <c r="H1597" i="4"/>
  <c r="G1597" i="4"/>
  <c r="F1597" i="4"/>
  <c r="E1597" i="4"/>
  <c r="D1597" i="4"/>
  <c r="C1597" i="4"/>
  <c r="B1597" i="4"/>
  <c r="A1597" i="4"/>
  <c r="AL1596" i="4"/>
  <c r="AK1596" i="4"/>
  <c r="AJ1596" i="4"/>
  <c r="AI1596" i="4"/>
  <c r="AH1596" i="4"/>
  <c r="AG1596" i="4"/>
  <c r="AF1596" i="4"/>
  <c r="AE1596" i="4"/>
  <c r="AD1596" i="4"/>
  <c r="AC1596" i="4"/>
  <c r="AB1596" i="4"/>
  <c r="AN1596" i="4" s="1"/>
  <c r="AA1596" i="4"/>
  <c r="Z1596" i="4"/>
  <c r="Y1596" i="4"/>
  <c r="AM1596" i="4" s="1"/>
  <c r="X1596" i="4"/>
  <c r="W1596" i="4"/>
  <c r="V1596" i="4"/>
  <c r="U1596" i="4"/>
  <c r="T1596" i="4"/>
  <c r="S1596" i="4"/>
  <c r="R1596" i="4"/>
  <c r="Q1596" i="4"/>
  <c r="P1596" i="4"/>
  <c r="O1596" i="4"/>
  <c r="N1596" i="4"/>
  <c r="M1596" i="4"/>
  <c r="L1596" i="4"/>
  <c r="K1596" i="4"/>
  <c r="J1596" i="4"/>
  <c r="I1596" i="4"/>
  <c r="H1596" i="4"/>
  <c r="G1596" i="4"/>
  <c r="F1596" i="4"/>
  <c r="E1596" i="4"/>
  <c r="D1596" i="4"/>
  <c r="C1596" i="4"/>
  <c r="B1596" i="4"/>
  <c r="A1596" i="4"/>
  <c r="AL1595" i="4"/>
  <c r="AK1595" i="4"/>
  <c r="AJ1595" i="4"/>
  <c r="AI1595" i="4"/>
  <c r="AH1595" i="4"/>
  <c r="AG1595" i="4"/>
  <c r="AF1595" i="4"/>
  <c r="AE1595" i="4"/>
  <c r="AD1595" i="4"/>
  <c r="AC1595" i="4"/>
  <c r="AB1595" i="4"/>
  <c r="AN1595" i="4" s="1"/>
  <c r="AA1595" i="4"/>
  <c r="Z1595" i="4"/>
  <c r="Y1595" i="4"/>
  <c r="AM1595" i="4" s="1"/>
  <c r="X1595" i="4"/>
  <c r="W1595" i="4"/>
  <c r="V1595" i="4"/>
  <c r="U1595" i="4"/>
  <c r="T1595" i="4"/>
  <c r="S1595" i="4"/>
  <c r="R1595" i="4"/>
  <c r="Q1595" i="4"/>
  <c r="P1595" i="4"/>
  <c r="O1595" i="4"/>
  <c r="N1595" i="4"/>
  <c r="M1595" i="4"/>
  <c r="L1595" i="4"/>
  <c r="K1595" i="4"/>
  <c r="J1595" i="4"/>
  <c r="I1595" i="4"/>
  <c r="H1595" i="4"/>
  <c r="G1595" i="4"/>
  <c r="F1595" i="4"/>
  <c r="E1595" i="4"/>
  <c r="D1595" i="4"/>
  <c r="C1595" i="4"/>
  <c r="B1595" i="4"/>
  <c r="A1595" i="4"/>
  <c r="AN1594" i="4"/>
  <c r="AM1594" i="4"/>
  <c r="AL1594" i="4"/>
  <c r="AK1594" i="4"/>
  <c r="AJ1594" i="4"/>
  <c r="AI1594" i="4"/>
  <c r="AH1594" i="4"/>
  <c r="AG1594" i="4"/>
  <c r="AF1594" i="4"/>
  <c r="AE1594" i="4"/>
  <c r="AD1594" i="4"/>
  <c r="AC1594" i="4"/>
  <c r="AB1594" i="4"/>
  <c r="AA1594" i="4"/>
  <c r="Z1594" i="4"/>
  <c r="Y1594" i="4"/>
  <c r="X1594" i="4"/>
  <c r="W1594" i="4"/>
  <c r="V1594" i="4"/>
  <c r="U1594" i="4"/>
  <c r="T1594" i="4"/>
  <c r="S1594" i="4"/>
  <c r="R1594" i="4"/>
  <c r="Q1594" i="4"/>
  <c r="P1594" i="4"/>
  <c r="O1594" i="4"/>
  <c r="N1594" i="4"/>
  <c r="M1594" i="4"/>
  <c r="L1594" i="4"/>
  <c r="K1594" i="4"/>
  <c r="J1594" i="4"/>
  <c r="I1594" i="4"/>
  <c r="H1594" i="4"/>
  <c r="G1594" i="4"/>
  <c r="F1594" i="4"/>
  <c r="E1594" i="4"/>
  <c r="D1594" i="4"/>
  <c r="C1594" i="4"/>
  <c r="AO1594" i="4" s="1"/>
  <c r="B1594" i="4"/>
  <c r="A1594" i="4"/>
  <c r="AL1593" i="4"/>
  <c r="AK1593" i="4"/>
  <c r="AJ1593" i="4"/>
  <c r="AI1593" i="4"/>
  <c r="AH1593" i="4"/>
  <c r="AG1593" i="4"/>
  <c r="AF1593" i="4"/>
  <c r="AE1593" i="4"/>
  <c r="AD1593" i="4"/>
  <c r="AC1593" i="4"/>
  <c r="AB1593" i="4"/>
  <c r="AA1593" i="4"/>
  <c r="Z1593" i="4"/>
  <c r="Y1593" i="4"/>
  <c r="AM1593" i="4" s="1"/>
  <c r="X1593" i="4"/>
  <c r="W1593" i="4"/>
  <c r="V1593" i="4"/>
  <c r="U1593" i="4"/>
  <c r="T1593" i="4"/>
  <c r="S1593" i="4"/>
  <c r="R1593" i="4"/>
  <c r="Q1593" i="4"/>
  <c r="P1593" i="4"/>
  <c r="O1593" i="4"/>
  <c r="N1593" i="4"/>
  <c r="M1593" i="4"/>
  <c r="L1593" i="4"/>
  <c r="K1593" i="4"/>
  <c r="J1593" i="4"/>
  <c r="I1593" i="4"/>
  <c r="H1593" i="4"/>
  <c r="G1593" i="4"/>
  <c r="F1593" i="4"/>
  <c r="E1593" i="4"/>
  <c r="D1593" i="4"/>
  <c r="AO1593" i="4" s="1"/>
  <c r="C1593" i="4"/>
  <c r="B1593" i="4"/>
  <c r="A1593" i="4"/>
  <c r="AL1592" i="4"/>
  <c r="AK1592" i="4"/>
  <c r="AJ1592" i="4"/>
  <c r="AI1592" i="4"/>
  <c r="AH1592" i="4"/>
  <c r="AG1592" i="4"/>
  <c r="AF1592" i="4"/>
  <c r="AE1592" i="4"/>
  <c r="AD1592" i="4"/>
  <c r="AC1592" i="4"/>
  <c r="AB1592" i="4"/>
  <c r="AA1592" i="4"/>
  <c r="Z1592" i="4"/>
  <c r="Y1592" i="4"/>
  <c r="AM1592" i="4" s="1"/>
  <c r="X1592" i="4"/>
  <c r="W1592" i="4"/>
  <c r="V1592" i="4"/>
  <c r="U1592" i="4"/>
  <c r="T1592" i="4"/>
  <c r="S1592" i="4"/>
  <c r="R1592" i="4"/>
  <c r="Q1592" i="4"/>
  <c r="P1592" i="4"/>
  <c r="O1592" i="4"/>
  <c r="N1592" i="4"/>
  <c r="M1592" i="4"/>
  <c r="L1592" i="4"/>
  <c r="K1592" i="4"/>
  <c r="J1592" i="4"/>
  <c r="I1592" i="4"/>
  <c r="H1592" i="4"/>
  <c r="G1592" i="4"/>
  <c r="F1592" i="4"/>
  <c r="E1592" i="4"/>
  <c r="D1592" i="4"/>
  <c r="C1592" i="4"/>
  <c r="B1592" i="4"/>
  <c r="A1592" i="4"/>
  <c r="AL1591" i="4"/>
  <c r="AK1591" i="4"/>
  <c r="AJ1591" i="4"/>
  <c r="AI1591" i="4"/>
  <c r="AH1591" i="4"/>
  <c r="AG1591" i="4"/>
  <c r="AF1591" i="4"/>
  <c r="AE1591" i="4"/>
  <c r="AD1591" i="4"/>
  <c r="AC1591" i="4"/>
  <c r="AB1591" i="4"/>
  <c r="AA1591" i="4"/>
  <c r="Z1591" i="4"/>
  <c r="Y1591" i="4"/>
  <c r="AM1591" i="4" s="1"/>
  <c r="X1591" i="4"/>
  <c r="W1591" i="4"/>
  <c r="V1591" i="4"/>
  <c r="U1591" i="4"/>
  <c r="T1591" i="4"/>
  <c r="S1591" i="4"/>
  <c r="R1591" i="4"/>
  <c r="Q1591" i="4"/>
  <c r="P1591" i="4"/>
  <c r="O1591" i="4"/>
  <c r="N1591" i="4"/>
  <c r="M1591" i="4"/>
  <c r="L1591" i="4"/>
  <c r="K1591" i="4"/>
  <c r="J1591" i="4"/>
  <c r="I1591" i="4"/>
  <c r="H1591" i="4"/>
  <c r="G1591" i="4"/>
  <c r="F1591" i="4"/>
  <c r="E1591" i="4"/>
  <c r="D1591" i="4"/>
  <c r="C1591" i="4"/>
  <c r="B1591" i="4"/>
  <c r="A1591" i="4"/>
  <c r="AM1590" i="4"/>
  <c r="AL1590" i="4"/>
  <c r="AK1590" i="4"/>
  <c r="AJ1590" i="4"/>
  <c r="AI1590" i="4"/>
  <c r="AH1590" i="4"/>
  <c r="AG1590" i="4"/>
  <c r="AF1590" i="4"/>
  <c r="AE1590" i="4"/>
  <c r="AD1590" i="4"/>
  <c r="AC1590" i="4"/>
  <c r="AB1590" i="4"/>
  <c r="AN1590" i="4" s="1"/>
  <c r="AA1590" i="4"/>
  <c r="Z1590" i="4"/>
  <c r="Y1590" i="4"/>
  <c r="X1590" i="4"/>
  <c r="W1590" i="4"/>
  <c r="V1590" i="4"/>
  <c r="U1590" i="4"/>
  <c r="T1590" i="4"/>
  <c r="S1590" i="4"/>
  <c r="R1590" i="4"/>
  <c r="Q1590" i="4"/>
  <c r="P1590" i="4"/>
  <c r="O1590" i="4"/>
  <c r="N1590" i="4"/>
  <c r="M1590" i="4"/>
  <c r="L1590" i="4"/>
  <c r="K1590" i="4"/>
  <c r="J1590" i="4"/>
  <c r="I1590" i="4"/>
  <c r="H1590" i="4"/>
  <c r="G1590" i="4"/>
  <c r="F1590" i="4"/>
  <c r="E1590" i="4"/>
  <c r="D1590" i="4"/>
  <c r="C1590" i="4"/>
  <c r="B1590" i="4"/>
  <c r="A1590" i="4"/>
  <c r="AM1589" i="4"/>
  <c r="AL1589" i="4"/>
  <c r="AK1589" i="4"/>
  <c r="AJ1589" i="4"/>
  <c r="AI1589" i="4"/>
  <c r="AH1589" i="4"/>
  <c r="AG1589" i="4"/>
  <c r="AF1589" i="4"/>
  <c r="AE1589" i="4"/>
  <c r="AD1589" i="4"/>
  <c r="AC1589" i="4"/>
  <c r="AB1589" i="4"/>
  <c r="AN1589" i="4" s="1"/>
  <c r="AA1589" i="4"/>
  <c r="Z1589" i="4"/>
  <c r="Y1589" i="4"/>
  <c r="X1589" i="4"/>
  <c r="W1589" i="4"/>
  <c r="V1589" i="4"/>
  <c r="U1589" i="4"/>
  <c r="T1589" i="4"/>
  <c r="S1589" i="4"/>
  <c r="R1589" i="4"/>
  <c r="Q1589" i="4"/>
  <c r="P1589" i="4"/>
  <c r="O1589" i="4"/>
  <c r="N1589" i="4"/>
  <c r="M1589" i="4"/>
  <c r="L1589" i="4"/>
  <c r="K1589" i="4"/>
  <c r="J1589" i="4"/>
  <c r="I1589" i="4"/>
  <c r="H1589" i="4"/>
  <c r="G1589" i="4"/>
  <c r="F1589" i="4"/>
  <c r="E1589" i="4"/>
  <c r="AO1589" i="4" s="1"/>
  <c r="D1589" i="4"/>
  <c r="C1589" i="4"/>
  <c r="B1589" i="4"/>
  <c r="A1589" i="4"/>
  <c r="AN1588" i="4"/>
  <c r="AK1588" i="4"/>
  <c r="AJ1588" i="4"/>
  <c r="AI1588" i="4"/>
  <c r="AH1588" i="4"/>
  <c r="AG1588" i="4"/>
  <c r="AF1588" i="4"/>
  <c r="AE1588" i="4"/>
  <c r="AD1588" i="4"/>
  <c r="AC1588" i="4"/>
  <c r="AB1588" i="4"/>
  <c r="AA1588" i="4"/>
  <c r="Z1588" i="4"/>
  <c r="Y1588" i="4"/>
  <c r="X1588" i="4"/>
  <c r="W1588" i="4"/>
  <c r="V1588" i="4"/>
  <c r="U1588" i="4"/>
  <c r="T1588" i="4"/>
  <c r="S1588" i="4"/>
  <c r="R1588" i="4"/>
  <c r="Q1588" i="4"/>
  <c r="P1588" i="4"/>
  <c r="O1588" i="4"/>
  <c r="N1588" i="4"/>
  <c r="M1588" i="4"/>
  <c r="L1588" i="4"/>
  <c r="K1588" i="4"/>
  <c r="J1588" i="4"/>
  <c r="I1588" i="4"/>
  <c r="AO1588" i="4" s="1"/>
  <c r="H1588" i="4"/>
  <c r="G1588" i="4"/>
  <c r="F1588" i="4"/>
  <c r="E1588" i="4"/>
  <c r="D1588" i="4"/>
  <c r="C1588" i="4"/>
  <c r="B1588" i="4"/>
  <c r="A1588" i="4"/>
  <c r="AL1587" i="4"/>
  <c r="AK1587" i="4"/>
  <c r="AJ1587" i="4"/>
  <c r="AI1587" i="4"/>
  <c r="AH1587" i="4"/>
  <c r="AG1587" i="4"/>
  <c r="AF1587" i="4"/>
  <c r="AE1587" i="4"/>
  <c r="AD1587" i="4"/>
  <c r="AC1587" i="4"/>
  <c r="AB1587" i="4"/>
  <c r="AN1587" i="4" s="1"/>
  <c r="AA1587" i="4"/>
  <c r="Z1587" i="4"/>
  <c r="Y1587" i="4"/>
  <c r="AM1587" i="4" s="1"/>
  <c r="X1587" i="4"/>
  <c r="W1587" i="4"/>
  <c r="V1587" i="4"/>
  <c r="U1587" i="4"/>
  <c r="T1587" i="4"/>
  <c r="S1587" i="4"/>
  <c r="R1587" i="4"/>
  <c r="Q1587" i="4"/>
  <c r="P1587" i="4"/>
  <c r="O1587" i="4"/>
  <c r="N1587" i="4"/>
  <c r="M1587" i="4"/>
  <c r="L1587" i="4"/>
  <c r="K1587" i="4"/>
  <c r="J1587" i="4"/>
  <c r="I1587" i="4"/>
  <c r="H1587" i="4"/>
  <c r="G1587" i="4"/>
  <c r="F1587" i="4"/>
  <c r="E1587" i="4"/>
  <c r="D1587" i="4"/>
  <c r="C1587" i="4"/>
  <c r="B1587" i="4"/>
  <c r="A1587" i="4"/>
  <c r="AN1586" i="4"/>
  <c r="AM1586" i="4"/>
  <c r="AL1586" i="4"/>
  <c r="AK1586" i="4"/>
  <c r="AJ1586" i="4"/>
  <c r="AI1586" i="4"/>
  <c r="AH1586" i="4"/>
  <c r="AG1586" i="4"/>
  <c r="AF1586" i="4"/>
  <c r="AE1586" i="4"/>
  <c r="AD1586" i="4"/>
  <c r="AC1586" i="4"/>
  <c r="AB1586" i="4"/>
  <c r="AA1586" i="4"/>
  <c r="Z1586" i="4"/>
  <c r="Y1586" i="4"/>
  <c r="X1586" i="4"/>
  <c r="W1586" i="4"/>
  <c r="V1586" i="4"/>
  <c r="U1586" i="4"/>
  <c r="T1586" i="4"/>
  <c r="S1586" i="4"/>
  <c r="R1586" i="4"/>
  <c r="Q1586" i="4"/>
  <c r="P1586" i="4"/>
  <c r="O1586" i="4"/>
  <c r="N1586" i="4"/>
  <c r="M1586" i="4"/>
  <c r="L1586" i="4"/>
  <c r="K1586" i="4"/>
  <c r="J1586" i="4"/>
  <c r="I1586" i="4"/>
  <c r="H1586" i="4"/>
  <c r="G1586" i="4"/>
  <c r="F1586" i="4"/>
  <c r="E1586" i="4"/>
  <c r="D1586" i="4"/>
  <c r="C1586" i="4"/>
  <c r="AO1586" i="4" s="1"/>
  <c r="B1586" i="4"/>
  <c r="A1586" i="4"/>
  <c r="AK1585" i="4"/>
  <c r="AJ1585" i="4"/>
  <c r="AI1585" i="4"/>
  <c r="AH1585" i="4"/>
  <c r="AG1585" i="4"/>
  <c r="AF1585" i="4"/>
  <c r="AE1585" i="4"/>
  <c r="AD1585" i="4"/>
  <c r="AC1585" i="4"/>
  <c r="AB1585" i="4"/>
  <c r="AN1585" i="4" s="1"/>
  <c r="AA1585" i="4"/>
  <c r="Z1585" i="4"/>
  <c r="Y1585" i="4"/>
  <c r="AM1585" i="4" s="1"/>
  <c r="X1585" i="4"/>
  <c r="W1585" i="4"/>
  <c r="V1585" i="4"/>
  <c r="U1585" i="4"/>
  <c r="T1585" i="4"/>
  <c r="S1585" i="4"/>
  <c r="R1585" i="4"/>
  <c r="Q1585" i="4"/>
  <c r="P1585" i="4"/>
  <c r="O1585" i="4"/>
  <c r="N1585" i="4"/>
  <c r="M1585" i="4"/>
  <c r="L1585" i="4"/>
  <c r="K1585" i="4"/>
  <c r="J1585" i="4"/>
  <c r="I1585" i="4"/>
  <c r="H1585" i="4"/>
  <c r="G1585" i="4"/>
  <c r="F1585" i="4"/>
  <c r="E1585" i="4"/>
  <c r="AO1585" i="4" s="1"/>
  <c r="D1585" i="4"/>
  <c r="C1585" i="4"/>
  <c r="B1585" i="4"/>
  <c r="A1585" i="4"/>
  <c r="AM1584" i="4"/>
  <c r="AL1584" i="4"/>
  <c r="AK1584" i="4"/>
  <c r="AJ1584" i="4"/>
  <c r="AI1584" i="4"/>
  <c r="AH1584" i="4"/>
  <c r="AG1584" i="4"/>
  <c r="AF1584" i="4"/>
  <c r="AE1584" i="4"/>
  <c r="AD1584" i="4"/>
  <c r="AC1584" i="4"/>
  <c r="AB1584" i="4"/>
  <c r="AN1584" i="4" s="1"/>
  <c r="AA1584" i="4"/>
  <c r="Z1584" i="4"/>
  <c r="Y1584" i="4"/>
  <c r="X1584" i="4"/>
  <c r="W1584" i="4"/>
  <c r="V1584" i="4"/>
  <c r="U1584" i="4"/>
  <c r="T1584" i="4"/>
  <c r="S1584" i="4"/>
  <c r="R1584" i="4"/>
  <c r="Q1584" i="4"/>
  <c r="P1584" i="4"/>
  <c r="O1584" i="4"/>
  <c r="N1584" i="4"/>
  <c r="M1584" i="4"/>
  <c r="L1584" i="4"/>
  <c r="K1584" i="4"/>
  <c r="J1584" i="4"/>
  <c r="I1584" i="4"/>
  <c r="H1584" i="4"/>
  <c r="G1584" i="4"/>
  <c r="F1584" i="4"/>
  <c r="E1584" i="4"/>
  <c r="D1584" i="4"/>
  <c r="C1584" i="4"/>
  <c r="AO1584" i="4" s="1"/>
  <c r="B1584" i="4"/>
  <c r="A1584" i="4"/>
  <c r="AO1583" i="4"/>
  <c r="AL1583" i="4"/>
  <c r="AK1583" i="4"/>
  <c r="AJ1583" i="4"/>
  <c r="AI1583" i="4"/>
  <c r="AH1583" i="4"/>
  <c r="AG1583" i="4"/>
  <c r="AF1583" i="4"/>
  <c r="AE1583" i="4"/>
  <c r="AD1583" i="4"/>
  <c r="AC1583" i="4"/>
  <c r="AB1583" i="4"/>
  <c r="AN1583" i="4" s="1"/>
  <c r="AA1583" i="4"/>
  <c r="Z1583" i="4"/>
  <c r="Y1583" i="4"/>
  <c r="AM1583" i="4" s="1"/>
  <c r="X1583" i="4"/>
  <c r="W1583" i="4"/>
  <c r="V1583" i="4"/>
  <c r="U1583" i="4"/>
  <c r="T1583" i="4"/>
  <c r="S1583" i="4"/>
  <c r="R1583" i="4"/>
  <c r="Q1583" i="4"/>
  <c r="P1583" i="4"/>
  <c r="O1583" i="4"/>
  <c r="N1583" i="4"/>
  <c r="M1583" i="4"/>
  <c r="L1583" i="4"/>
  <c r="K1583" i="4"/>
  <c r="J1583" i="4"/>
  <c r="I1583" i="4"/>
  <c r="H1583" i="4"/>
  <c r="G1583" i="4"/>
  <c r="F1583" i="4"/>
  <c r="E1583" i="4"/>
  <c r="D1583" i="4"/>
  <c r="C1583" i="4"/>
  <c r="B1583" i="4"/>
  <c r="A1583" i="4"/>
  <c r="AN1582" i="4"/>
  <c r="AM1582" i="4"/>
  <c r="AL1582" i="4"/>
  <c r="AK1582" i="4"/>
  <c r="AJ1582" i="4"/>
  <c r="AI1582" i="4"/>
  <c r="AH1582" i="4"/>
  <c r="AG1582" i="4"/>
  <c r="AF1582" i="4"/>
  <c r="AE1582" i="4"/>
  <c r="AD1582" i="4"/>
  <c r="AC1582" i="4"/>
  <c r="AB1582" i="4"/>
  <c r="AA1582" i="4"/>
  <c r="Z1582" i="4"/>
  <c r="Y1582" i="4"/>
  <c r="X1582" i="4"/>
  <c r="W1582" i="4"/>
  <c r="V1582" i="4"/>
  <c r="U1582" i="4"/>
  <c r="T1582" i="4"/>
  <c r="S1582" i="4"/>
  <c r="R1582" i="4"/>
  <c r="Q1582" i="4"/>
  <c r="P1582" i="4"/>
  <c r="O1582" i="4"/>
  <c r="N1582" i="4"/>
  <c r="M1582" i="4"/>
  <c r="L1582" i="4"/>
  <c r="K1582" i="4"/>
  <c r="J1582" i="4"/>
  <c r="I1582" i="4"/>
  <c r="H1582" i="4"/>
  <c r="G1582" i="4"/>
  <c r="F1582" i="4"/>
  <c r="E1582" i="4"/>
  <c r="D1582" i="4"/>
  <c r="C1582" i="4"/>
  <c r="B1582" i="4"/>
  <c r="A1582" i="4"/>
  <c r="AN1581" i="4"/>
  <c r="AK1581" i="4"/>
  <c r="AJ1581" i="4"/>
  <c r="AI1581" i="4"/>
  <c r="AH1581" i="4"/>
  <c r="AG1581" i="4"/>
  <c r="AF1581" i="4"/>
  <c r="AE1581" i="4"/>
  <c r="AD1581" i="4"/>
  <c r="AC1581" i="4"/>
  <c r="AB1581" i="4"/>
  <c r="AA1581" i="4"/>
  <c r="Z1581" i="4"/>
  <c r="Y1581" i="4"/>
  <c r="AM1581" i="4" s="1"/>
  <c r="X1581" i="4"/>
  <c r="W1581" i="4"/>
  <c r="V1581" i="4"/>
  <c r="U1581" i="4"/>
  <c r="T1581" i="4"/>
  <c r="S1581" i="4"/>
  <c r="R1581" i="4"/>
  <c r="Q1581" i="4"/>
  <c r="P1581" i="4"/>
  <c r="O1581" i="4"/>
  <c r="N1581" i="4"/>
  <c r="M1581" i="4"/>
  <c r="L1581" i="4"/>
  <c r="K1581" i="4"/>
  <c r="J1581" i="4"/>
  <c r="I1581" i="4"/>
  <c r="AO1581" i="4" s="1"/>
  <c r="H1581" i="4"/>
  <c r="G1581" i="4"/>
  <c r="F1581" i="4"/>
  <c r="E1581" i="4"/>
  <c r="D1581" i="4"/>
  <c r="C1581" i="4"/>
  <c r="B1581" i="4"/>
  <c r="A1581" i="4"/>
  <c r="AK1580" i="4"/>
  <c r="AJ1580" i="4"/>
  <c r="AI1580" i="4"/>
  <c r="AH1580" i="4"/>
  <c r="AG1580" i="4"/>
  <c r="AF1580" i="4"/>
  <c r="AE1580" i="4"/>
  <c r="AD1580" i="4"/>
  <c r="AC1580" i="4"/>
  <c r="AB1580" i="4"/>
  <c r="AN1580" i="4" s="1"/>
  <c r="AA1580" i="4"/>
  <c r="Z1580" i="4"/>
  <c r="Y1580" i="4"/>
  <c r="AM1580" i="4" s="1"/>
  <c r="X1580" i="4"/>
  <c r="W1580" i="4"/>
  <c r="V1580" i="4"/>
  <c r="U1580" i="4"/>
  <c r="T1580" i="4"/>
  <c r="S1580" i="4"/>
  <c r="R1580" i="4"/>
  <c r="Q1580" i="4"/>
  <c r="P1580" i="4"/>
  <c r="O1580" i="4"/>
  <c r="N1580" i="4"/>
  <c r="M1580" i="4"/>
  <c r="L1580" i="4"/>
  <c r="K1580" i="4"/>
  <c r="J1580" i="4"/>
  <c r="I1580" i="4"/>
  <c r="H1580" i="4"/>
  <c r="G1580" i="4"/>
  <c r="F1580" i="4"/>
  <c r="E1580" i="4"/>
  <c r="D1580" i="4"/>
  <c r="C1580" i="4"/>
  <c r="AO1580" i="4" s="1"/>
  <c r="B1580" i="4"/>
  <c r="A1580" i="4"/>
  <c r="AL1579" i="4"/>
  <c r="AK1579" i="4"/>
  <c r="AJ1579" i="4"/>
  <c r="AI1579" i="4"/>
  <c r="AH1579" i="4"/>
  <c r="AG1579" i="4"/>
  <c r="AF1579" i="4"/>
  <c r="AE1579" i="4"/>
  <c r="AD1579" i="4"/>
  <c r="AC1579" i="4"/>
  <c r="AB1579" i="4"/>
  <c r="AN1579" i="4" s="1"/>
  <c r="AA1579" i="4"/>
  <c r="Z1579" i="4"/>
  <c r="Y1579" i="4"/>
  <c r="AM1579" i="4" s="1"/>
  <c r="X1579" i="4"/>
  <c r="W1579" i="4"/>
  <c r="V1579" i="4"/>
  <c r="U1579" i="4"/>
  <c r="T1579" i="4"/>
  <c r="S1579" i="4"/>
  <c r="R1579" i="4"/>
  <c r="Q1579" i="4"/>
  <c r="P1579" i="4"/>
  <c r="O1579" i="4"/>
  <c r="N1579" i="4"/>
  <c r="M1579" i="4"/>
  <c r="L1579" i="4"/>
  <c r="K1579" i="4"/>
  <c r="J1579" i="4"/>
  <c r="I1579" i="4"/>
  <c r="H1579" i="4"/>
  <c r="G1579" i="4"/>
  <c r="F1579" i="4"/>
  <c r="E1579" i="4"/>
  <c r="D1579" i="4"/>
  <c r="C1579" i="4"/>
  <c r="B1579" i="4"/>
  <c r="A1579" i="4"/>
  <c r="AM1578" i="4"/>
  <c r="AL1578" i="4"/>
  <c r="AK1578" i="4"/>
  <c r="AJ1578" i="4"/>
  <c r="AI1578" i="4"/>
  <c r="AH1578" i="4"/>
  <c r="AG1578" i="4"/>
  <c r="AF1578" i="4"/>
  <c r="AE1578" i="4"/>
  <c r="AD1578" i="4"/>
  <c r="AC1578" i="4"/>
  <c r="AB1578" i="4"/>
  <c r="AN1578" i="4" s="1"/>
  <c r="AA1578" i="4"/>
  <c r="Z1578" i="4"/>
  <c r="Y1578" i="4"/>
  <c r="X1578" i="4"/>
  <c r="W1578" i="4"/>
  <c r="V1578" i="4"/>
  <c r="U1578" i="4"/>
  <c r="T1578" i="4"/>
  <c r="S1578" i="4"/>
  <c r="R1578" i="4"/>
  <c r="Q1578" i="4"/>
  <c r="P1578" i="4"/>
  <c r="O1578" i="4"/>
  <c r="N1578" i="4"/>
  <c r="M1578" i="4"/>
  <c r="L1578" i="4"/>
  <c r="K1578" i="4"/>
  <c r="J1578" i="4"/>
  <c r="I1578" i="4"/>
  <c r="H1578" i="4"/>
  <c r="G1578" i="4"/>
  <c r="F1578" i="4"/>
  <c r="E1578" i="4"/>
  <c r="D1578" i="4"/>
  <c r="C1578" i="4"/>
  <c r="B1578" i="4"/>
  <c r="A1578" i="4"/>
  <c r="AO1577" i="4"/>
  <c r="AN1577" i="4"/>
  <c r="AK1577" i="4"/>
  <c r="AJ1577" i="4"/>
  <c r="AI1577" i="4"/>
  <c r="AH1577" i="4"/>
  <c r="AG1577" i="4"/>
  <c r="AF1577" i="4"/>
  <c r="AE1577" i="4"/>
  <c r="AD1577" i="4"/>
  <c r="AC1577" i="4"/>
  <c r="AB1577" i="4"/>
  <c r="AA1577" i="4"/>
  <c r="Z1577" i="4"/>
  <c r="Y1577" i="4"/>
  <c r="X1577" i="4"/>
  <c r="W1577" i="4"/>
  <c r="V1577" i="4"/>
  <c r="U1577" i="4"/>
  <c r="T1577" i="4"/>
  <c r="S1577" i="4"/>
  <c r="R1577" i="4"/>
  <c r="Q1577" i="4"/>
  <c r="P1577" i="4"/>
  <c r="O1577" i="4"/>
  <c r="N1577" i="4"/>
  <c r="M1577" i="4"/>
  <c r="L1577" i="4"/>
  <c r="K1577" i="4"/>
  <c r="J1577" i="4"/>
  <c r="I1577" i="4"/>
  <c r="H1577" i="4"/>
  <c r="G1577" i="4"/>
  <c r="F1577" i="4"/>
  <c r="E1577" i="4"/>
  <c r="D1577" i="4"/>
  <c r="C1577" i="4"/>
  <c r="B1577" i="4"/>
  <c r="A1577" i="4"/>
  <c r="AN1576" i="4"/>
  <c r="AK1576" i="4"/>
  <c r="AJ1576" i="4"/>
  <c r="AI1576" i="4"/>
  <c r="AH1576" i="4"/>
  <c r="AG1576" i="4"/>
  <c r="AF1576" i="4"/>
  <c r="AE1576" i="4"/>
  <c r="AD1576" i="4"/>
  <c r="AC1576" i="4"/>
  <c r="AB1576" i="4"/>
  <c r="AA1576" i="4"/>
  <c r="Z1576" i="4"/>
  <c r="Y1576" i="4"/>
  <c r="AM1576" i="4" s="1"/>
  <c r="X1576" i="4"/>
  <c r="W1576" i="4"/>
  <c r="V1576" i="4"/>
  <c r="U1576" i="4"/>
  <c r="T1576" i="4"/>
  <c r="S1576" i="4"/>
  <c r="R1576" i="4"/>
  <c r="Q1576" i="4"/>
  <c r="P1576" i="4"/>
  <c r="O1576" i="4"/>
  <c r="N1576" i="4"/>
  <c r="M1576" i="4"/>
  <c r="L1576" i="4"/>
  <c r="K1576" i="4"/>
  <c r="J1576" i="4"/>
  <c r="I1576" i="4"/>
  <c r="H1576" i="4"/>
  <c r="G1576" i="4"/>
  <c r="F1576" i="4"/>
  <c r="E1576" i="4"/>
  <c r="D1576" i="4"/>
  <c r="C1576" i="4"/>
  <c r="AO1576" i="4" s="1"/>
  <c r="B1576" i="4"/>
  <c r="A1576" i="4"/>
  <c r="AL1575" i="4"/>
  <c r="AK1575" i="4"/>
  <c r="AJ1575" i="4"/>
  <c r="AI1575" i="4"/>
  <c r="AH1575" i="4"/>
  <c r="AG1575" i="4"/>
  <c r="AF1575" i="4"/>
  <c r="AE1575" i="4"/>
  <c r="AD1575" i="4"/>
  <c r="AC1575" i="4"/>
  <c r="AB1575" i="4"/>
  <c r="AA1575" i="4"/>
  <c r="Z1575" i="4"/>
  <c r="Y1575" i="4"/>
  <c r="AM1575" i="4" s="1"/>
  <c r="X1575" i="4"/>
  <c r="W1575" i="4"/>
  <c r="V1575" i="4"/>
  <c r="U1575" i="4"/>
  <c r="T1575" i="4"/>
  <c r="S1575" i="4"/>
  <c r="R1575" i="4"/>
  <c r="Q1575" i="4"/>
  <c r="P1575" i="4"/>
  <c r="O1575" i="4"/>
  <c r="N1575" i="4"/>
  <c r="M1575" i="4"/>
  <c r="L1575" i="4"/>
  <c r="K1575" i="4"/>
  <c r="J1575" i="4"/>
  <c r="I1575" i="4"/>
  <c r="H1575" i="4"/>
  <c r="G1575" i="4"/>
  <c r="F1575" i="4"/>
  <c r="E1575" i="4"/>
  <c r="D1575" i="4"/>
  <c r="AO1575" i="4" s="1"/>
  <c r="C1575" i="4"/>
  <c r="B1575" i="4"/>
  <c r="A1575" i="4"/>
  <c r="AM1574" i="4"/>
  <c r="AL1574" i="4"/>
  <c r="AK1574" i="4"/>
  <c r="AJ1574" i="4"/>
  <c r="AI1574" i="4"/>
  <c r="AH1574" i="4"/>
  <c r="AG1574" i="4"/>
  <c r="AF1574" i="4"/>
  <c r="AE1574" i="4"/>
  <c r="AD1574" i="4"/>
  <c r="AC1574" i="4"/>
  <c r="AB1574" i="4"/>
  <c r="AN1574" i="4" s="1"/>
  <c r="AA1574" i="4"/>
  <c r="Z1574" i="4"/>
  <c r="Y1574" i="4"/>
  <c r="X1574" i="4"/>
  <c r="W1574" i="4"/>
  <c r="V1574" i="4"/>
  <c r="U1574" i="4"/>
  <c r="T1574" i="4"/>
  <c r="S1574" i="4"/>
  <c r="R1574" i="4"/>
  <c r="Q1574" i="4"/>
  <c r="P1574" i="4"/>
  <c r="O1574" i="4"/>
  <c r="N1574" i="4"/>
  <c r="M1574" i="4"/>
  <c r="L1574" i="4"/>
  <c r="K1574" i="4"/>
  <c r="J1574" i="4"/>
  <c r="I1574" i="4"/>
  <c r="H1574" i="4"/>
  <c r="G1574" i="4"/>
  <c r="F1574" i="4"/>
  <c r="E1574" i="4"/>
  <c r="D1574" i="4"/>
  <c r="C1574" i="4"/>
  <c r="B1574" i="4"/>
  <c r="A1574" i="4"/>
  <c r="AM1573" i="4"/>
  <c r="AL1573" i="4"/>
  <c r="AK1573" i="4"/>
  <c r="AJ1573" i="4"/>
  <c r="AI1573" i="4"/>
  <c r="AH1573" i="4"/>
  <c r="AG1573" i="4"/>
  <c r="AF1573" i="4"/>
  <c r="AE1573" i="4"/>
  <c r="AD1573" i="4"/>
  <c r="AC1573" i="4"/>
  <c r="AB1573" i="4"/>
  <c r="AN1573" i="4" s="1"/>
  <c r="AA1573" i="4"/>
  <c r="Z1573" i="4"/>
  <c r="Y1573" i="4"/>
  <c r="X1573" i="4"/>
  <c r="W1573" i="4"/>
  <c r="V1573" i="4"/>
  <c r="U1573" i="4"/>
  <c r="T1573" i="4"/>
  <c r="S1573" i="4"/>
  <c r="R1573" i="4"/>
  <c r="Q1573" i="4"/>
  <c r="P1573" i="4"/>
  <c r="O1573" i="4"/>
  <c r="N1573" i="4"/>
  <c r="M1573" i="4"/>
  <c r="L1573" i="4"/>
  <c r="K1573" i="4"/>
  <c r="J1573" i="4"/>
  <c r="I1573" i="4"/>
  <c r="H1573" i="4"/>
  <c r="G1573" i="4"/>
  <c r="F1573" i="4"/>
  <c r="E1573" i="4"/>
  <c r="D1573" i="4"/>
  <c r="C1573" i="4"/>
  <c r="B1573" i="4"/>
  <c r="A1573" i="4"/>
  <c r="AN1572" i="4"/>
  <c r="AK1572" i="4"/>
  <c r="AJ1572" i="4"/>
  <c r="AI1572" i="4"/>
  <c r="AH1572" i="4"/>
  <c r="AG1572" i="4"/>
  <c r="AF1572" i="4"/>
  <c r="AE1572" i="4"/>
  <c r="AD1572" i="4"/>
  <c r="AC1572" i="4"/>
  <c r="AB1572" i="4"/>
  <c r="AA1572" i="4"/>
  <c r="Z1572" i="4"/>
  <c r="Y1572" i="4"/>
  <c r="X1572" i="4"/>
  <c r="W1572" i="4"/>
  <c r="V1572" i="4"/>
  <c r="U1572" i="4"/>
  <c r="T1572" i="4"/>
  <c r="S1572" i="4"/>
  <c r="R1572" i="4"/>
  <c r="Q1572" i="4"/>
  <c r="P1572" i="4"/>
  <c r="O1572" i="4"/>
  <c r="N1572" i="4"/>
  <c r="M1572" i="4"/>
  <c r="L1572" i="4"/>
  <c r="K1572" i="4"/>
  <c r="J1572" i="4"/>
  <c r="I1572" i="4"/>
  <c r="AO1572" i="4" s="1"/>
  <c r="H1572" i="4"/>
  <c r="G1572" i="4"/>
  <c r="F1572" i="4"/>
  <c r="E1572" i="4"/>
  <c r="D1572" i="4"/>
  <c r="C1572" i="4"/>
  <c r="B1572" i="4"/>
  <c r="A1572" i="4"/>
  <c r="AL1571" i="4"/>
  <c r="AK1571" i="4"/>
  <c r="AJ1571" i="4"/>
  <c r="AI1571" i="4"/>
  <c r="AH1571" i="4"/>
  <c r="AG1571" i="4"/>
  <c r="AF1571" i="4"/>
  <c r="AE1571" i="4"/>
  <c r="AD1571" i="4"/>
  <c r="AC1571" i="4"/>
  <c r="AB1571" i="4"/>
  <c r="AN1571" i="4" s="1"/>
  <c r="AA1571" i="4"/>
  <c r="Z1571" i="4"/>
  <c r="Y1571" i="4"/>
  <c r="AM1571" i="4" s="1"/>
  <c r="X1571" i="4"/>
  <c r="W1571" i="4"/>
  <c r="V1571" i="4"/>
  <c r="U1571" i="4"/>
  <c r="T1571" i="4"/>
  <c r="S1571" i="4"/>
  <c r="R1571" i="4"/>
  <c r="Q1571" i="4"/>
  <c r="P1571" i="4"/>
  <c r="O1571" i="4"/>
  <c r="N1571" i="4"/>
  <c r="M1571" i="4"/>
  <c r="L1571" i="4"/>
  <c r="K1571" i="4"/>
  <c r="J1571" i="4"/>
  <c r="I1571" i="4"/>
  <c r="H1571" i="4"/>
  <c r="AO1571" i="4" s="1"/>
  <c r="G1571" i="4"/>
  <c r="F1571" i="4"/>
  <c r="E1571" i="4"/>
  <c r="D1571" i="4"/>
  <c r="C1571" i="4"/>
  <c r="B1571" i="4"/>
  <c r="A1571" i="4"/>
  <c r="AN1570" i="4"/>
  <c r="AM1570" i="4"/>
  <c r="AL1570" i="4"/>
  <c r="AK1570" i="4"/>
  <c r="AJ1570" i="4"/>
  <c r="AI1570" i="4"/>
  <c r="AH1570" i="4"/>
  <c r="AG1570" i="4"/>
  <c r="AF1570" i="4"/>
  <c r="AE1570" i="4"/>
  <c r="AD1570" i="4"/>
  <c r="AC1570" i="4"/>
  <c r="AB1570" i="4"/>
  <c r="AA1570" i="4"/>
  <c r="Z1570" i="4"/>
  <c r="Y1570" i="4"/>
  <c r="X1570" i="4"/>
  <c r="W1570" i="4"/>
  <c r="V1570" i="4"/>
  <c r="U1570" i="4"/>
  <c r="T1570" i="4"/>
  <c r="S1570" i="4"/>
  <c r="R1570" i="4"/>
  <c r="Q1570" i="4"/>
  <c r="P1570" i="4"/>
  <c r="O1570" i="4"/>
  <c r="N1570" i="4"/>
  <c r="M1570" i="4"/>
  <c r="L1570" i="4"/>
  <c r="K1570" i="4"/>
  <c r="J1570" i="4"/>
  <c r="I1570" i="4"/>
  <c r="H1570" i="4"/>
  <c r="G1570" i="4"/>
  <c r="F1570" i="4"/>
  <c r="E1570" i="4"/>
  <c r="D1570" i="4"/>
  <c r="C1570" i="4"/>
  <c r="AO1570" i="4" s="1"/>
  <c r="B1570" i="4"/>
  <c r="A1570" i="4"/>
  <c r="AK1569" i="4"/>
  <c r="AJ1569" i="4"/>
  <c r="AI1569" i="4"/>
  <c r="AH1569" i="4"/>
  <c r="AG1569" i="4"/>
  <c r="AF1569" i="4"/>
  <c r="AE1569" i="4"/>
  <c r="AD1569" i="4"/>
  <c r="AC1569" i="4"/>
  <c r="AB1569" i="4"/>
  <c r="AN1569" i="4" s="1"/>
  <c r="AA1569" i="4"/>
  <c r="Z1569" i="4"/>
  <c r="Y1569" i="4"/>
  <c r="AM1569" i="4" s="1"/>
  <c r="X1569" i="4"/>
  <c r="W1569" i="4"/>
  <c r="V1569" i="4"/>
  <c r="U1569" i="4"/>
  <c r="T1569" i="4"/>
  <c r="S1569" i="4"/>
  <c r="R1569" i="4"/>
  <c r="Q1569" i="4"/>
  <c r="P1569" i="4"/>
  <c r="O1569" i="4"/>
  <c r="N1569" i="4"/>
  <c r="M1569" i="4"/>
  <c r="L1569" i="4"/>
  <c r="K1569" i="4"/>
  <c r="J1569" i="4"/>
  <c r="I1569" i="4"/>
  <c r="H1569" i="4"/>
  <c r="G1569" i="4"/>
  <c r="F1569" i="4"/>
  <c r="E1569" i="4"/>
  <c r="AO1569" i="4" s="1"/>
  <c r="D1569" i="4"/>
  <c r="C1569" i="4"/>
  <c r="B1569" i="4"/>
  <c r="A1569" i="4"/>
  <c r="AM1568" i="4"/>
  <c r="AL1568" i="4"/>
  <c r="AK1568" i="4"/>
  <c r="AJ1568" i="4"/>
  <c r="AI1568" i="4"/>
  <c r="AH1568" i="4"/>
  <c r="AG1568" i="4"/>
  <c r="AF1568" i="4"/>
  <c r="AE1568" i="4"/>
  <c r="AD1568" i="4"/>
  <c r="AC1568" i="4"/>
  <c r="AB1568" i="4"/>
  <c r="AN1568" i="4" s="1"/>
  <c r="AA1568" i="4"/>
  <c r="Z1568" i="4"/>
  <c r="Y1568" i="4"/>
  <c r="X1568" i="4"/>
  <c r="W1568" i="4"/>
  <c r="V1568" i="4"/>
  <c r="U1568" i="4"/>
  <c r="T1568" i="4"/>
  <c r="S1568" i="4"/>
  <c r="R1568" i="4"/>
  <c r="Q1568" i="4"/>
  <c r="P1568" i="4"/>
  <c r="O1568" i="4"/>
  <c r="N1568" i="4"/>
  <c r="M1568" i="4"/>
  <c r="L1568" i="4"/>
  <c r="K1568" i="4"/>
  <c r="J1568" i="4"/>
  <c r="I1568" i="4"/>
  <c r="H1568" i="4"/>
  <c r="G1568" i="4"/>
  <c r="F1568" i="4"/>
  <c r="E1568" i="4"/>
  <c r="D1568" i="4"/>
  <c r="C1568" i="4"/>
  <c r="AO1568" i="4" s="1"/>
  <c r="B1568" i="4"/>
  <c r="A1568" i="4"/>
  <c r="AO1567" i="4"/>
  <c r="AL1567" i="4"/>
  <c r="AK1567" i="4"/>
  <c r="AJ1567" i="4"/>
  <c r="AI1567" i="4"/>
  <c r="AH1567" i="4"/>
  <c r="AG1567" i="4"/>
  <c r="AF1567" i="4"/>
  <c r="AE1567" i="4"/>
  <c r="AD1567" i="4"/>
  <c r="AC1567" i="4"/>
  <c r="AB1567" i="4"/>
  <c r="AN1567" i="4" s="1"/>
  <c r="AA1567" i="4"/>
  <c r="Z1567" i="4"/>
  <c r="Y1567" i="4"/>
  <c r="AM1567" i="4" s="1"/>
  <c r="X1567" i="4"/>
  <c r="W1567" i="4"/>
  <c r="V1567" i="4"/>
  <c r="U1567" i="4"/>
  <c r="T1567" i="4"/>
  <c r="S1567" i="4"/>
  <c r="R1567" i="4"/>
  <c r="Q1567" i="4"/>
  <c r="P1567" i="4"/>
  <c r="O1567" i="4"/>
  <c r="N1567" i="4"/>
  <c r="M1567" i="4"/>
  <c r="L1567" i="4"/>
  <c r="K1567" i="4"/>
  <c r="J1567" i="4"/>
  <c r="I1567" i="4"/>
  <c r="H1567" i="4"/>
  <c r="G1567" i="4"/>
  <c r="F1567" i="4"/>
  <c r="E1567" i="4"/>
  <c r="D1567" i="4"/>
  <c r="C1567" i="4"/>
  <c r="B1567" i="4"/>
  <c r="A1567" i="4"/>
  <c r="AN1566" i="4"/>
  <c r="AK1566" i="4"/>
  <c r="AJ1566" i="4"/>
  <c r="AI1566" i="4"/>
  <c r="AH1566" i="4"/>
  <c r="AG1566" i="4"/>
  <c r="AF1566" i="4"/>
  <c r="AE1566" i="4"/>
  <c r="AD1566" i="4"/>
  <c r="AC1566" i="4"/>
  <c r="AB1566" i="4"/>
  <c r="AA1566" i="4"/>
  <c r="Z1566" i="4"/>
  <c r="Y1566" i="4"/>
  <c r="X1566" i="4"/>
  <c r="W1566" i="4"/>
  <c r="V1566" i="4"/>
  <c r="U1566" i="4"/>
  <c r="T1566" i="4"/>
  <c r="S1566" i="4"/>
  <c r="R1566" i="4"/>
  <c r="Q1566" i="4"/>
  <c r="P1566" i="4"/>
  <c r="O1566" i="4"/>
  <c r="N1566" i="4"/>
  <c r="M1566" i="4"/>
  <c r="L1566" i="4"/>
  <c r="K1566" i="4"/>
  <c r="J1566" i="4"/>
  <c r="I1566" i="4"/>
  <c r="H1566" i="4"/>
  <c r="G1566" i="4"/>
  <c r="F1566" i="4"/>
  <c r="E1566" i="4"/>
  <c r="D1566" i="4"/>
  <c r="C1566" i="4"/>
  <c r="B1566" i="4"/>
  <c r="A1566" i="4"/>
  <c r="AN1565" i="4"/>
  <c r="AK1565" i="4"/>
  <c r="AJ1565" i="4"/>
  <c r="AI1565" i="4"/>
  <c r="AH1565" i="4"/>
  <c r="AG1565" i="4"/>
  <c r="AF1565" i="4"/>
  <c r="AE1565" i="4"/>
  <c r="AD1565" i="4"/>
  <c r="AC1565" i="4"/>
  <c r="AB1565" i="4"/>
  <c r="AA1565" i="4"/>
  <c r="Z1565" i="4"/>
  <c r="Y1565" i="4"/>
  <c r="AM1565" i="4" s="1"/>
  <c r="X1565" i="4"/>
  <c r="W1565" i="4"/>
  <c r="V1565" i="4"/>
  <c r="U1565" i="4"/>
  <c r="T1565" i="4"/>
  <c r="S1565" i="4"/>
  <c r="R1565" i="4"/>
  <c r="Q1565" i="4"/>
  <c r="P1565" i="4"/>
  <c r="O1565" i="4"/>
  <c r="N1565" i="4"/>
  <c r="M1565" i="4"/>
  <c r="L1565" i="4"/>
  <c r="K1565" i="4"/>
  <c r="J1565" i="4"/>
  <c r="I1565" i="4"/>
  <c r="H1565" i="4"/>
  <c r="G1565" i="4"/>
  <c r="F1565" i="4"/>
  <c r="E1565" i="4"/>
  <c r="D1565" i="4"/>
  <c r="C1565" i="4"/>
  <c r="AO1565" i="4" s="1"/>
  <c r="B1565" i="4"/>
  <c r="A1565" i="4"/>
  <c r="AK1564" i="4"/>
  <c r="AJ1564" i="4"/>
  <c r="AI1564" i="4"/>
  <c r="AH1564" i="4"/>
  <c r="AG1564" i="4"/>
  <c r="AF1564" i="4"/>
  <c r="AE1564" i="4"/>
  <c r="AD1564" i="4"/>
  <c r="AC1564" i="4"/>
  <c r="AB1564" i="4"/>
  <c r="AN1564" i="4" s="1"/>
  <c r="AA1564" i="4"/>
  <c r="Z1564" i="4"/>
  <c r="Y1564" i="4"/>
  <c r="AM1564" i="4" s="1"/>
  <c r="X1564" i="4"/>
  <c r="W1564" i="4"/>
  <c r="V1564" i="4"/>
  <c r="U1564" i="4"/>
  <c r="T1564" i="4"/>
  <c r="S1564" i="4"/>
  <c r="R1564" i="4"/>
  <c r="Q1564" i="4"/>
  <c r="P1564" i="4"/>
  <c r="O1564" i="4"/>
  <c r="N1564" i="4"/>
  <c r="M1564" i="4"/>
  <c r="L1564" i="4"/>
  <c r="K1564" i="4"/>
  <c r="J1564" i="4"/>
  <c r="I1564" i="4"/>
  <c r="H1564" i="4"/>
  <c r="G1564" i="4"/>
  <c r="F1564" i="4"/>
  <c r="E1564" i="4"/>
  <c r="D1564" i="4"/>
  <c r="C1564" i="4"/>
  <c r="AO1564" i="4" s="1"/>
  <c r="B1564" i="4"/>
  <c r="A1564" i="4"/>
  <c r="AM1563" i="4"/>
  <c r="AL1563" i="4"/>
  <c r="AK1563" i="4"/>
  <c r="AJ1563" i="4"/>
  <c r="AI1563" i="4"/>
  <c r="AH1563" i="4"/>
  <c r="AG1563" i="4"/>
  <c r="AF1563" i="4"/>
  <c r="AE1563" i="4"/>
  <c r="AD1563" i="4"/>
  <c r="AC1563" i="4"/>
  <c r="AB1563" i="4"/>
  <c r="AN1563" i="4" s="1"/>
  <c r="AA1563" i="4"/>
  <c r="Z1563" i="4"/>
  <c r="Y1563" i="4"/>
  <c r="X1563" i="4"/>
  <c r="W1563" i="4"/>
  <c r="V1563" i="4"/>
  <c r="U1563" i="4"/>
  <c r="T1563" i="4"/>
  <c r="S1563" i="4"/>
  <c r="R1563" i="4"/>
  <c r="Q1563" i="4"/>
  <c r="P1563" i="4"/>
  <c r="O1563" i="4"/>
  <c r="N1563" i="4"/>
  <c r="M1563" i="4"/>
  <c r="L1563" i="4"/>
  <c r="K1563" i="4"/>
  <c r="J1563" i="4"/>
  <c r="I1563" i="4"/>
  <c r="H1563" i="4"/>
  <c r="G1563" i="4"/>
  <c r="F1563" i="4"/>
  <c r="E1563" i="4"/>
  <c r="D1563" i="4"/>
  <c r="C1563" i="4"/>
  <c r="AO1563" i="4" s="1"/>
  <c r="B1563" i="4"/>
  <c r="A1563" i="4"/>
  <c r="AO1562" i="4"/>
  <c r="AN1562" i="4"/>
  <c r="AK1562" i="4"/>
  <c r="AJ1562" i="4"/>
  <c r="AI1562" i="4"/>
  <c r="AH1562" i="4"/>
  <c r="AG1562" i="4"/>
  <c r="AF1562" i="4"/>
  <c r="AE1562" i="4"/>
  <c r="AD1562" i="4"/>
  <c r="AC1562" i="4"/>
  <c r="AB1562" i="4"/>
  <c r="AA1562" i="4"/>
  <c r="Z1562" i="4"/>
  <c r="Y1562" i="4"/>
  <c r="X1562" i="4"/>
  <c r="W1562" i="4"/>
  <c r="V1562" i="4"/>
  <c r="U1562" i="4"/>
  <c r="T1562" i="4"/>
  <c r="S1562" i="4"/>
  <c r="R1562" i="4"/>
  <c r="Q1562" i="4"/>
  <c r="P1562" i="4"/>
  <c r="O1562" i="4"/>
  <c r="N1562" i="4"/>
  <c r="M1562" i="4"/>
  <c r="L1562" i="4"/>
  <c r="K1562" i="4"/>
  <c r="J1562" i="4"/>
  <c r="I1562" i="4"/>
  <c r="H1562" i="4"/>
  <c r="G1562" i="4"/>
  <c r="F1562" i="4"/>
  <c r="E1562" i="4"/>
  <c r="D1562" i="4"/>
  <c r="C1562" i="4"/>
  <c r="B1562" i="4"/>
  <c r="A1562" i="4"/>
  <c r="AN1561" i="4"/>
  <c r="AK1561" i="4"/>
  <c r="AJ1561" i="4"/>
  <c r="AI1561" i="4"/>
  <c r="AH1561" i="4"/>
  <c r="AG1561" i="4"/>
  <c r="AF1561" i="4"/>
  <c r="AE1561" i="4"/>
  <c r="AD1561" i="4"/>
  <c r="AC1561" i="4"/>
  <c r="AB1561" i="4"/>
  <c r="AA1561" i="4"/>
  <c r="Z1561" i="4"/>
  <c r="Y1561" i="4"/>
  <c r="AM1561" i="4" s="1"/>
  <c r="X1561" i="4"/>
  <c r="W1561" i="4"/>
  <c r="V1561" i="4"/>
  <c r="U1561" i="4"/>
  <c r="T1561" i="4"/>
  <c r="S1561" i="4"/>
  <c r="R1561" i="4"/>
  <c r="Q1561" i="4"/>
  <c r="P1561" i="4"/>
  <c r="O1561" i="4"/>
  <c r="N1561" i="4"/>
  <c r="M1561" i="4"/>
  <c r="L1561" i="4"/>
  <c r="K1561" i="4"/>
  <c r="J1561" i="4"/>
  <c r="I1561" i="4"/>
  <c r="H1561" i="4"/>
  <c r="G1561" i="4"/>
  <c r="F1561" i="4"/>
  <c r="E1561" i="4"/>
  <c r="D1561" i="4"/>
  <c r="C1561" i="4"/>
  <c r="AO1561" i="4" s="1"/>
  <c r="B1561" i="4"/>
  <c r="A1561" i="4"/>
  <c r="AK1560" i="4"/>
  <c r="AJ1560" i="4"/>
  <c r="AI1560" i="4"/>
  <c r="AH1560" i="4"/>
  <c r="AG1560" i="4"/>
  <c r="AF1560" i="4"/>
  <c r="AE1560" i="4"/>
  <c r="AD1560" i="4"/>
  <c r="AC1560" i="4"/>
  <c r="AB1560" i="4"/>
  <c r="AN1560" i="4" s="1"/>
  <c r="AA1560" i="4"/>
  <c r="Z1560" i="4"/>
  <c r="Y1560" i="4"/>
  <c r="AM1560" i="4" s="1"/>
  <c r="X1560" i="4"/>
  <c r="W1560" i="4"/>
  <c r="V1560" i="4"/>
  <c r="U1560" i="4"/>
  <c r="T1560" i="4"/>
  <c r="S1560" i="4"/>
  <c r="R1560" i="4"/>
  <c r="Q1560" i="4"/>
  <c r="P1560" i="4"/>
  <c r="O1560" i="4"/>
  <c r="N1560" i="4"/>
  <c r="M1560" i="4"/>
  <c r="L1560" i="4"/>
  <c r="K1560" i="4"/>
  <c r="J1560" i="4"/>
  <c r="I1560" i="4"/>
  <c r="H1560" i="4"/>
  <c r="G1560" i="4"/>
  <c r="F1560" i="4"/>
  <c r="E1560" i="4"/>
  <c r="D1560" i="4"/>
  <c r="C1560" i="4"/>
  <c r="B1560" i="4"/>
  <c r="A1560" i="4"/>
  <c r="AM1559" i="4"/>
  <c r="AL1559" i="4"/>
  <c r="AK1559" i="4"/>
  <c r="AJ1559" i="4"/>
  <c r="AI1559" i="4"/>
  <c r="AH1559" i="4"/>
  <c r="AG1559" i="4"/>
  <c r="AF1559" i="4"/>
  <c r="AE1559" i="4"/>
  <c r="AD1559" i="4"/>
  <c r="AC1559" i="4"/>
  <c r="AB1559" i="4"/>
  <c r="AN1559" i="4" s="1"/>
  <c r="AA1559" i="4"/>
  <c r="Z1559" i="4"/>
  <c r="Y1559" i="4"/>
  <c r="X1559" i="4"/>
  <c r="W1559" i="4"/>
  <c r="V1559" i="4"/>
  <c r="U1559" i="4"/>
  <c r="T1559" i="4"/>
  <c r="S1559" i="4"/>
  <c r="R1559" i="4"/>
  <c r="Q1559" i="4"/>
  <c r="P1559" i="4"/>
  <c r="O1559" i="4"/>
  <c r="N1559" i="4"/>
  <c r="M1559" i="4"/>
  <c r="L1559" i="4"/>
  <c r="K1559" i="4"/>
  <c r="J1559" i="4"/>
  <c r="I1559" i="4"/>
  <c r="H1559" i="4"/>
  <c r="G1559" i="4"/>
  <c r="F1559" i="4"/>
  <c r="E1559" i="4"/>
  <c r="D1559" i="4"/>
  <c r="C1559" i="4"/>
  <c r="AO1559" i="4" s="1"/>
  <c r="B1559" i="4"/>
  <c r="A1559" i="4"/>
  <c r="AO1558" i="4"/>
  <c r="AN1558" i="4"/>
  <c r="AK1558" i="4"/>
  <c r="AJ1558" i="4"/>
  <c r="AI1558" i="4"/>
  <c r="AH1558" i="4"/>
  <c r="AG1558" i="4"/>
  <c r="AF1558" i="4"/>
  <c r="AE1558" i="4"/>
  <c r="AD1558" i="4"/>
  <c r="AC1558" i="4"/>
  <c r="AB1558" i="4"/>
  <c r="AA1558" i="4"/>
  <c r="Z1558" i="4"/>
  <c r="Y1558" i="4"/>
  <c r="X1558" i="4"/>
  <c r="W1558" i="4"/>
  <c r="V1558" i="4"/>
  <c r="U1558" i="4"/>
  <c r="T1558" i="4"/>
  <c r="S1558" i="4"/>
  <c r="R1558" i="4"/>
  <c r="Q1558" i="4"/>
  <c r="P1558" i="4"/>
  <c r="O1558" i="4"/>
  <c r="N1558" i="4"/>
  <c r="M1558" i="4"/>
  <c r="L1558" i="4"/>
  <c r="K1558" i="4"/>
  <c r="J1558" i="4"/>
  <c r="I1558" i="4"/>
  <c r="H1558" i="4"/>
  <c r="G1558" i="4"/>
  <c r="F1558" i="4"/>
  <c r="E1558" i="4"/>
  <c r="D1558" i="4"/>
  <c r="C1558" i="4"/>
  <c r="B1558" i="4"/>
  <c r="A1558" i="4"/>
  <c r="AN1557" i="4"/>
  <c r="AK1557" i="4"/>
  <c r="AJ1557" i="4"/>
  <c r="AI1557" i="4"/>
  <c r="AH1557" i="4"/>
  <c r="AG1557" i="4"/>
  <c r="AF1557" i="4"/>
  <c r="AE1557" i="4"/>
  <c r="AD1557" i="4"/>
  <c r="AC1557" i="4"/>
  <c r="AB1557" i="4"/>
  <c r="AA1557" i="4"/>
  <c r="Z1557" i="4"/>
  <c r="Y1557" i="4"/>
  <c r="AM1557" i="4" s="1"/>
  <c r="X1557" i="4"/>
  <c r="W1557" i="4"/>
  <c r="V1557" i="4"/>
  <c r="U1557" i="4"/>
  <c r="T1557" i="4"/>
  <c r="S1557" i="4"/>
  <c r="R1557" i="4"/>
  <c r="Q1557" i="4"/>
  <c r="P1557" i="4"/>
  <c r="O1557" i="4"/>
  <c r="N1557" i="4"/>
  <c r="M1557" i="4"/>
  <c r="L1557" i="4"/>
  <c r="K1557" i="4"/>
  <c r="J1557" i="4"/>
  <c r="I1557" i="4"/>
  <c r="H1557" i="4"/>
  <c r="G1557" i="4"/>
  <c r="F1557" i="4"/>
  <c r="E1557" i="4"/>
  <c r="D1557" i="4"/>
  <c r="C1557" i="4"/>
  <c r="AO1557" i="4" s="1"/>
  <c r="B1557" i="4"/>
  <c r="A1557" i="4"/>
  <c r="AK1556" i="4"/>
  <c r="AJ1556" i="4"/>
  <c r="AI1556" i="4"/>
  <c r="AH1556" i="4"/>
  <c r="AG1556" i="4"/>
  <c r="AF1556" i="4"/>
  <c r="AE1556" i="4"/>
  <c r="AD1556" i="4"/>
  <c r="AC1556" i="4"/>
  <c r="AB1556" i="4"/>
  <c r="AN1556" i="4" s="1"/>
  <c r="AA1556" i="4"/>
  <c r="Z1556" i="4"/>
  <c r="Y1556" i="4"/>
  <c r="AM1556" i="4" s="1"/>
  <c r="X1556" i="4"/>
  <c r="W1556" i="4"/>
  <c r="V1556" i="4"/>
  <c r="U1556" i="4"/>
  <c r="T1556" i="4"/>
  <c r="S1556" i="4"/>
  <c r="R1556" i="4"/>
  <c r="Q1556" i="4"/>
  <c r="P1556" i="4"/>
  <c r="O1556" i="4"/>
  <c r="N1556" i="4"/>
  <c r="M1556" i="4"/>
  <c r="L1556" i="4"/>
  <c r="K1556" i="4"/>
  <c r="J1556" i="4"/>
  <c r="I1556" i="4"/>
  <c r="H1556" i="4"/>
  <c r="G1556" i="4"/>
  <c r="F1556" i="4"/>
  <c r="E1556" i="4"/>
  <c r="D1556" i="4"/>
  <c r="C1556" i="4"/>
  <c r="AO1556" i="4" s="1"/>
  <c r="B1556" i="4"/>
  <c r="A1556" i="4"/>
  <c r="AM1555" i="4"/>
  <c r="AL1555" i="4"/>
  <c r="AK1555" i="4"/>
  <c r="AJ1555" i="4"/>
  <c r="AI1555" i="4"/>
  <c r="AH1555" i="4"/>
  <c r="AG1555" i="4"/>
  <c r="AF1555" i="4"/>
  <c r="AE1555" i="4"/>
  <c r="AD1555" i="4"/>
  <c r="AC1555" i="4"/>
  <c r="AB1555" i="4"/>
  <c r="AN1555" i="4" s="1"/>
  <c r="AA1555" i="4"/>
  <c r="Z1555" i="4"/>
  <c r="Y1555" i="4"/>
  <c r="X1555" i="4"/>
  <c r="W1555" i="4"/>
  <c r="V1555" i="4"/>
  <c r="U1555" i="4"/>
  <c r="T1555" i="4"/>
  <c r="S1555" i="4"/>
  <c r="R1555" i="4"/>
  <c r="Q1555" i="4"/>
  <c r="P1555" i="4"/>
  <c r="O1555" i="4"/>
  <c r="N1555" i="4"/>
  <c r="M1555" i="4"/>
  <c r="L1555" i="4"/>
  <c r="K1555" i="4"/>
  <c r="J1555" i="4"/>
  <c r="I1555" i="4"/>
  <c r="H1555" i="4"/>
  <c r="G1555" i="4"/>
  <c r="F1555" i="4"/>
  <c r="E1555" i="4"/>
  <c r="D1555" i="4"/>
  <c r="C1555" i="4"/>
  <c r="B1555" i="4"/>
  <c r="A1555" i="4"/>
  <c r="AN1554" i="4"/>
  <c r="AK1554" i="4"/>
  <c r="AJ1554" i="4"/>
  <c r="AI1554" i="4"/>
  <c r="AH1554" i="4"/>
  <c r="AG1554" i="4"/>
  <c r="AF1554" i="4"/>
  <c r="AE1554" i="4"/>
  <c r="AD1554" i="4"/>
  <c r="AC1554" i="4"/>
  <c r="AB1554" i="4"/>
  <c r="AA1554" i="4"/>
  <c r="Z1554" i="4"/>
  <c r="Y1554" i="4"/>
  <c r="X1554" i="4"/>
  <c r="W1554" i="4"/>
  <c r="V1554" i="4"/>
  <c r="U1554" i="4"/>
  <c r="T1554" i="4"/>
  <c r="S1554" i="4"/>
  <c r="R1554" i="4"/>
  <c r="Q1554" i="4"/>
  <c r="P1554" i="4"/>
  <c r="O1554" i="4"/>
  <c r="N1554" i="4"/>
  <c r="M1554" i="4"/>
  <c r="L1554" i="4"/>
  <c r="K1554" i="4"/>
  <c r="J1554" i="4"/>
  <c r="I1554" i="4"/>
  <c r="AO1554" i="4" s="1"/>
  <c r="H1554" i="4"/>
  <c r="G1554" i="4"/>
  <c r="F1554" i="4"/>
  <c r="E1554" i="4"/>
  <c r="D1554" i="4"/>
  <c r="C1554" i="4"/>
  <c r="B1554" i="4"/>
  <c r="A1554" i="4"/>
  <c r="AN1553" i="4"/>
  <c r="AK1553" i="4"/>
  <c r="AJ1553" i="4"/>
  <c r="AI1553" i="4"/>
  <c r="AH1553" i="4"/>
  <c r="AG1553" i="4"/>
  <c r="AF1553" i="4"/>
  <c r="AE1553" i="4"/>
  <c r="AD1553" i="4"/>
  <c r="AC1553" i="4"/>
  <c r="AB1553" i="4"/>
  <c r="AA1553" i="4"/>
  <c r="Z1553" i="4"/>
  <c r="Y1553" i="4"/>
  <c r="AM1553" i="4" s="1"/>
  <c r="X1553" i="4"/>
  <c r="W1553" i="4"/>
  <c r="V1553" i="4"/>
  <c r="U1553" i="4"/>
  <c r="T1553" i="4"/>
  <c r="S1553" i="4"/>
  <c r="R1553" i="4"/>
  <c r="Q1553" i="4"/>
  <c r="P1553" i="4"/>
  <c r="O1553" i="4"/>
  <c r="N1553" i="4"/>
  <c r="M1553" i="4"/>
  <c r="L1553" i="4"/>
  <c r="K1553" i="4"/>
  <c r="J1553" i="4"/>
  <c r="I1553" i="4"/>
  <c r="H1553" i="4"/>
  <c r="G1553" i="4"/>
  <c r="F1553" i="4"/>
  <c r="E1553" i="4"/>
  <c r="D1553" i="4"/>
  <c r="C1553" i="4"/>
  <c r="AO1553" i="4" s="1"/>
  <c r="B1553" i="4"/>
  <c r="A1553" i="4"/>
  <c r="AK1552" i="4"/>
  <c r="AJ1552" i="4"/>
  <c r="AI1552" i="4"/>
  <c r="AH1552" i="4"/>
  <c r="AG1552" i="4"/>
  <c r="AF1552" i="4"/>
  <c r="AE1552" i="4"/>
  <c r="AD1552" i="4"/>
  <c r="AC1552" i="4"/>
  <c r="AB1552" i="4"/>
  <c r="AN1552" i="4" s="1"/>
  <c r="AA1552" i="4"/>
  <c r="Z1552" i="4"/>
  <c r="Y1552" i="4"/>
  <c r="AM1552" i="4" s="1"/>
  <c r="X1552" i="4"/>
  <c r="W1552" i="4"/>
  <c r="V1552" i="4"/>
  <c r="U1552" i="4"/>
  <c r="T1552" i="4"/>
  <c r="S1552" i="4"/>
  <c r="R1552" i="4"/>
  <c r="Q1552" i="4"/>
  <c r="P1552" i="4"/>
  <c r="O1552" i="4"/>
  <c r="N1552" i="4"/>
  <c r="M1552" i="4"/>
  <c r="L1552" i="4"/>
  <c r="K1552" i="4"/>
  <c r="J1552" i="4"/>
  <c r="I1552" i="4"/>
  <c r="H1552" i="4"/>
  <c r="G1552" i="4"/>
  <c r="F1552" i="4"/>
  <c r="E1552" i="4"/>
  <c r="D1552" i="4"/>
  <c r="C1552" i="4"/>
  <c r="AO1552" i="4" s="1"/>
  <c r="B1552" i="4"/>
  <c r="A1552" i="4"/>
  <c r="AM1551" i="4"/>
  <c r="AL1551" i="4"/>
  <c r="AK1551" i="4"/>
  <c r="AJ1551" i="4"/>
  <c r="AI1551" i="4"/>
  <c r="AH1551" i="4"/>
  <c r="AG1551" i="4"/>
  <c r="AF1551" i="4"/>
  <c r="AE1551" i="4"/>
  <c r="AD1551" i="4"/>
  <c r="AC1551" i="4"/>
  <c r="AB1551" i="4"/>
  <c r="AN1551" i="4" s="1"/>
  <c r="AA1551" i="4"/>
  <c r="Z1551" i="4"/>
  <c r="Y1551" i="4"/>
  <c r="X1551" i="4"/>
  <c r="W1551" i="4"/>
  <c r="V1551" i="4"/>
  <c r="U1551" i="4"/>
  <c r="T1551" i="4"/>
  <c r="S1551" i="4"/>
  <c r="R1551" i="4"/>
  <c r="Q1551" i="4"/>
  <c r="P1551" i="4"/>
  <c r="O1551" i="4"/>
  <c r="N1551" i="4"/>
  <c r="M1551" i="4"/>
  <c r="L1551" i="4"/>
  <c r="K1551" i="4"/>
  <c r="J1551" i="4"/>
  <c r="I1551" i="4"/>
  <c r="H1551" i="4"/>
  <c r="G1551" i="4"/>
  <c r="F1551" i="4"/>
  <c r="E1551" i="4"/>
  <c r="D1551" i="4"/>
  <c r="C1551" i="4"/>
  <c r="AO1551" i="4" s="1"/>
  <c r="B1551" i="4"/>
  <c r="A1551" i="4"/>
  <c r="AN1550" i="4"/>
  <c r="AK1550" i="4"/>
  <c r="AJ1550" i="4"/>
  <c r="AI1550" i="4"/>
  <c r="AH1550" i="4"/>
  <c r="AG1550" i="4"/>
  <c r="AF1550" i="4"/>
  <c r="AE1550" i="4"/>
  <c r="AD1550" i="4"/>
  <c r="AC1550" i="4"/>
  <c r="AB1550" i="4"/>
  <c r="AA1550" i="4"/>
  <c r="Z1550" i="4"/>
  <c r="Y1550" i="4"/>
  <c r="X1550" i="4"/>
  <c r="W1550" i="4"/>
  <c r="V1550" i="4"/>
  <c r="U1550" i="4"/>
  <c r="T1550" i="4"/>
  <c r="S1550" i="4"/>
  <c r="R1550" i="4"/>
  <c r="Q1550" i="4"/>
  <c r="P1550" i="4"/>
  <c r="O1550" i="4"/>
  <c r="N1550" i="4"/>
  <c r="M1550" i="4"/>
  <c r="L1550" i="4"/>
  <c r="K1550" i="4"/>
  <c r="J1550" i="4"/>
  <c r="I1550" i="4"/>
  <c r="AO1550" i="4" s="1"/>
  <c r="H1550" i="4"/>
  <c r="G1550" i="4"/>
  <c r="F1550" i="4"/>
  <c r="E1550" i="4"/>
  <c r="D1550" i="4"/>
  <c r="C1550" i="4"/>
  <c r="B1550" i="4"/>
  <c r="A1550" i="4"/>
  <c r="AN1549" i="4"/>
  <c r="AK1549" i="4"/>
  <c r="AJ1549" i="4"/>
  <c r="AI1549" i="4"/>
  <c r="AH1549" i="4"/>
  <c r="AG1549" i="4"/>
  <c r="AF1549" i="4"/>
  <c r="AE1549" i="4"/>
  <c r="AD1549" i="4"/>
  <c r="AC1549" i="4"/>
  <c r="AB1549" i="4"/>
  <c r="AA1549" i="4"/>
  <c r="Z1549" i="4"/>
  <c r="Y1549" i="4"/>
  <c r="AM1549" i="4" s="1"/>
  <c r="X1549" i="4"/>
  <c r="W1549" i="4"/>
  <c r="V1549" i="4"/>
  <c r="U1549" i="4"/>
  <c r="T1549" i="4"/>
  <c r="S1549" i="4"/>
  <c r="R1549" i="4"/>
  <c r="Q1549" i="4"/>
  <c r="P1549" i="4"/>
  <c r="O1549" i="4"/>
  <c r="N1549" i="4"/>
  <c r="M1549" i="4"/>
  <c r="L1549" i="4"/>
  <c r="K1549" i="4"/>
  <c r="J1549" i="4"/>
  <c r="I1549" i="4"/>
  <c r="H1549" i="4"/>
  <c r="G1549" i="4"/>
  <c r="F1549" i="4"/>
  <c r="E1549" i="4"/>
  <c r="D1549" i="4"/>
  <c r="C1549" i="4"/>
  <c r="AO1549" i="4" s="1"/>
  <c r="B1549" i="4"/>
  <c r="A1549" i="4"/>
  <c r="AK1548" i="4"/>
  <c r="AJ1548" i="4"/>
  <c r="AI1548" i="4"/>
  <c r="AH1548" i="4"/>
  <c r="AG1548" i="4"/>
  <c r="AF1548" i="4"/>
  <c r="AE1548" i="4"/>
  <c r="AD1548" i="4"/>
  <c r="AC1548" i="4"/>
  <c r="AB1548" i="4"/>
  <c r="AN1548" i="4" s="1"/>
  <c r="AA1548" i="4"/>
  <c r="Z1548" i="4"/>
  <c r="Y1548" i="4"/>
  <c r="AM1548" i="4" s="1"/>
  <c r="X1548" i="4"/>
  <c r="W1548" i="4"/>
  <c r="V1548" i="4"/>
  <c r="U1548" i="4"/>
  <c r="T1548" i="4"/>
  <c r="S1548" i="4"/>
  <c r="R1548" i="4"/>
  <c r="Q1548" i="4"/>
  <c r="P1548" i="4"/>
  <c r="O1548" i="4"/>
  <c r="N1548" i="4"/>
  <c r="M1548" i="4"/>
  <c r="L1548" i="4"/>
  <c r="K1548" i="4"/>
  <c r="J1548" i="4"/>
  <c r="I1548" i="4"/>
  <c r="H1548" i="4"/>
  <c r="G1548" i="4"/>
  <c r="F1548" i="4"/>
  <c r="E1548" i="4"/>
  <c r="D1548" i="4"/>
  <c r="C1548" i="4"/>
  <c r="B1548" i="4"/>
  <c r="A1548" i="4"/>
  <c r="AM1547" i="4"/>
  <c r="AL1547" i="4"/>
  <c r="AK1547" i="4"/>
  <c r="AJ1547" i="4"/>
  <c r="AI1547" i="4"/>
  <c r="AH1547" i="4"/>
  <c r="AG1547" i="4"/>
  <c r="AF1547" i="4"/>
  <c r="AE1547" i="4"/>
  <c r="AD1547" i="4"/>
  <c r="AC1547" i="4"/>
  <c r="AB1547" i="4"/>
  <c r="AN1547" i="4" s="1"/>
  <c r="AA1547" i="4"/>
  <c r="Z1547" i="4"/>
  <c r="Y1547" i="4"/>
  <c r="X1547" i="4"/>
  <c r="W1547" i="4"/>
  <c r="V1547" i="4"/>
  <c r="U1547" i="4"/>
  <c r="T1547" i="4"/>
  <c r="S1547" i="4"/>
  <c r="R1547" i="4"/>
  <c r="Q1547" i="4"/>
  <c r="P1547" i="4"/>
  <c r="O1547" i="4"/>
  <c r="N1547" i="4"/>
  <c r="M1547" i="4"/>
  <c r="L1547" i="4"/>
  <c r="K1547" i="4"/>
  <c r="J1547" i="4"/>
  <c r="I1547" i="4"/>
  <c r="H1547" i="4"/>
  <c r="G1547" i="4"/>
  <c r="F1547" i="4"/>
  <c r="E1547" i="4"/>
  <c r="D1547" i="4"/>
  <c r="C1547" i="4"/>
  <c r="B1547" i="4"/>
  <c r="A1547" i="4"/>
  <c r="AO1546" i="4"/>
  <c r="AN1546" i="4"/>
  <c r="AK1546" i="4"/>
  <c r="AJ1546" i="4"/>
  <c r="AI1546" i="4"/>
  <c r="AH1546" i="4"/>
  <c r="AG1546" i="4"/>
  <c r="AF1546" i="4"/>
  <c r="AE1546" i="4"/>
  <c r="AD1546" i="4"/>
  <c r="AC1546" i="4"/>
  <c r="AB1546" i="4"/>
  <c r="AA1546" i="4"/>
  <c r="Z1546" i="4"/>
  <c r="Y1546" i="4"/>
  <c r="X1546" i="4"/>
  <c r="W1546" i="4"/>
  <c r="V1546" i="4"/>
  <c r="U1546" i="4"/>
  <c r="T1546" i="4"/>
  <c r="S1546" i="4"/>
  <c r="R1546" i="4"/>
  <c r="Q1546" i="4"/>
  <c r="P1546" i="4"/>
  <c r="O1546" i="4"/>
  <c r="N1546" i="4"/>
  <c r="M1546" i="4"/>
  <c r="L1546" i="4"/>
  <c r="K1546" i="4"/>
  <c r="J1546" i="4"/>
  <c r="I1546" i="4"/>
  <c r="H1546" i="4"/>
  <c r="G1546" i="4"/>
  <c r="F1546" i="4"/>
  <c r="E1546" i="4"/>
  <c r="D1546" i="4"/>
  <c r="C1546" i="4"/>
  <c r="B1546" i="4"/>
  <c r="A1546" i="4"/>
  <c r="AN1545" i="4"/>
  <c r="AK1545" i="4"/>
  <c r="AJ1545" i="4"/>
  <c r="AI1545" i="4"/>
  <c r="AH1545" i="4"/>
  <c r="AG1545" i="4"/>
  <c r="AF1545" i="4"/>
  <c r="AE1545" i="4"/>
  <c r="AD1545" i="4"/>
  <c r="AC1545" i="4"/>
  <c r="AB1545" i="4"/>
  <c r="AA1545" i="4"/>
  <c r="Z1545" i="4"/>
  <c r="Y1545" i="4"/>
  <c r="AM1545" i="4" s="1"/>
  <c r="X1545" i="4"/>
  <c r="W1545" i="4"/>
  <c r="V1545" i="4"/>
  <c r="U1545" i="4"/>
  <c r="T1545" i="4"/>
  <c r="S1545" i="4"/>
  <c r="R1545" i="4"/>
  <c r="Q1545" i="4"/>
  <c r="P1545" i="4"/>
  <c r="O1545" i="4"/>
  <c r="N1545" i="4"/>
  <c r="M1545" i="4"/>
  <c r="L1545" i="4"/>
  <c r="K1545" i="4"/>
  <c r="J1545" i="4"/>
  <c r="I1545" i="4"/>
  <c r="H1545" i="4"/>
  <c r="G1545" i="4"/>
  <c r="F1545" i="4"/>
  <c r="E1545" i="4"/>
  <c r="D1545" i="4"/>
  <c r="C1545" i="4"/>
  <c r="AO1545" i="4" s="1"/>
  <c r="B1545" i="4"/>
  <c r="A1545" i="4"/>
  <c r="AK1544" i="4"/>
  <c r="AJ1544" i="4"/>
  <c r="AI1544" i="4"/>
  <c r="AH1544" i="4"/>
  <c r="AG1544" i="4"/>
  <c r="AF1544" i="4"/>
  <c r="AE1544" i="4"/>
  <c r="AD1544" i="4"/>
  <c r="AC1544" i="4"/>
  <c r="AB1544" i="4"/>
  <c r="AN1544" i="4" s="1"/>
  <c r="AA1544" i="4"/>
  <c r="Z1544" i="4"/>
  <c r="Y1544" i="4"/>
  <c r="AM1544" i="4" s="1"/>
  <c r="X1544" i="4"/>
  <c r="W1544" i="4"/>
  <c r="V1544" i="4"/>
  <c r="U1544" i="4"/>
  <c r="T1544" i="4"/>
  <c r="S1544" i="4"/>
  <c r="R1544" i="4"/>
  <c r="Q1544" i="4"/>
  <c r="P1544" i="4"/>
  <c r="O1544" i="4"/>
  <c r="N1544" i="4"/>
  <c r="M1544" i="4"/>
  <c r="L1544" i="4"/>
  <c r="K1544" i="4"/>
  <c r="J1544" i="4"/>
  <c r="I1544" i="4"/>
  <c r="H1544" i="4"/>
  <c r="G1544" i="4"/>
  <c r="F1544" i="4"/>
  <c r="E1544" i="4"/>
  <c r="D1544" i="4"/>
  <c r="C1544" i="4"/>
  <c r="B1544" i="4"/>
  <c r="A1544" i="4"/>
  <c r="AM1543" i="4"/>
  <c r="AL1543" i="4"/>
  <c r="AK1543" i="4"/>
  <c r="AJ1543" i="4"/>
  <c r="AI1543" i="4"/>
  <c r="AH1543" i="4"/>
  <c r="AG1543" i="4"/>
  <c r="AF1543" i="4"/>
  <c r="AE1543" i="4"/>
  <c r="AD1543" i="4"/>
  <c r="AC1543" i="4"/>
  <c r="AB1543" i="4"/>
  <c r="AN1543" i="4" s="1"/>
  <c r="AA1543" i="4"/>
  <c r="Z1543" i="4"/>
  <c r="Y1543" i="4"/>
  <c r="X1543" i="4"/>
  <c r="W1543" i="4"/>
  <c r="V1543" i="4"/>
  <c r="U1543" i="4"/>
  <c r="T1543" i="4"/>
  <c r="S1543" i="4"/>
  <c r="R1543" i="4"/>
  <c r="Q1543" i="4"/>
  <c r="P1543" i="4"/>
  <c r="O1543" i="4"/>
  <c r="N1543" i="4"/>
  <c r="M1543" i="4"/>
  <c r="L1543" i="4"/>
  <c r="K1543" i="4"/>
  <c r="J1543" i="4"/>
  <c r="I1543" i="4"/>
  <c r="H1543" i="4"/>
  <c r="G1543" i="4"/>
  <c r="F1543" i="4"/>
  <c r="E1543" i="4"/>
  <c r="D1543" i="4"/>
  <c r="C1543" i="4"/>
  <c r="B1543" i="4"/>
  <c r="A1543" i="4"/>
  <c r="AO1542" i="4"/>
  <c r="AN1542" i="4"/>
  <c r="AK1542" i="4"/>
  <c r="AJ1542" i="4"/>
  <c r="AI1542" i="4"/>
  <c r="AH1542" i="4"/>
  <c r="AG1542" i="4"/>
  <c r="AF1542" i="4"/>
  <c r="AE1542" i="4"/>
  <c r="AD1542" i="4"/>
  <c r="AC1542" i="4"/>
  <c r="AB1542" i="4"/>
  <c r="AA1542" i="4"/>
  <c r="Z1542" i="4"/>
  <c r="Y1542" i="4"/>
  <c r="X1542" i="4"/>
  <c r="W1542" i="4"/>
  <c r="V1542" i="4"/>
  <c r="U1542" i="4"/>
  <c r="T1542" i="4"/>
  <c r="S1542" i="4"/>
  <c r="R1542" i="4"/>
  <c r="Q1542" i="4"/>
  <c r="P1542" i="4"/>
  <c r="O1542" i="4"/>
  <c r="N1542" i="4"/>
  <c r="M1542" i="4"/>
  <c r="L1542" i="4"/>
  <c r="K1542" i="4"/>
  <c r="J1542" i="4"/>
  <c r="I1542" i="4"/>
  <c r="H1542" i="4"/>
  <c r="G1542" i="4"/>
  <c r="F1542" i="4"/>
  <c r="E1542" i="4"/>
  <c r="D1542" i="4"/>
  <c r="C1542" i="4"/>
  <c r="B1542" i="4"/>
  <c r="A1542" i="4"/>
  <c r="AN1541" i="4"/>
  <c r="AK1541" i="4"/>
  <c r="AJ1541" i="4"/>
  <c r="AI1541" i="4"/>
  <c r="AH1541" i="4"/>
  <c r="AG1541" i="4"/>
  <c r="AF1541" i="4"/>
  <c r="AE1541" i="4"/>
  <c r="AD1541" i="4"/>
  <c r="AC1541" i="4"/>
  <c r="AB1541" i="4"/>
  <c r="AA1541" i="4"/>
  <c r="Z1541" i="4"/>
  <c r="Y1541" i="4"/>
  <c r="AM1541" i="4" s="1"/>
  <c r="X1541" i="4"/>
  <c r="W1541" i="4"/>
  <c r="V1541" i="4"/>
  <c r="U1541" i="4"/>
  <c r="T1541" i="4"/>
  <c r="S1541" i="4"/>
  <c r="R1541" i="4"/>
  <c r="Q1541" i="4"/>
  <c r="P1541" i="4"/>
  <c r="O1541" i="4"/>
  <c r="N1541" i="4"/>
  <c r="M1541" i="4"/>
  <c r="L1541" i="4"/>
  <c r="K1541" i="4"/>
  <c r="J1541" i="4"/>
  <c r="I1541" i="4"/>
  <c r="H1541" i="4"/>
  <c r="G1541" i="4"/>
  <c r="F1541" i="4"/>
  <c r="E1541" i="4"/>
  <c r="D1541" i="4"/>
  <c r="C1541" i="4"/>
  <c r="AO1541" i="4" s="1"/>
  <c r="B1541" i="4"/>
  <c r="A1541" i="4"/>
  <c r="AK1540" i="4"/>
  <c r="AJ1540" i="4"/>
  <c r="AI1540" i="4"/>
  <c r="AH1540" i="4"/>
  <c r="AG1540" i="4"/>
  <c r="AF1540" i="4"/>
  <c r="AE1540" i="4"/>
  <c r="AD1540" i="4"/>
  <c r="AC1540" i="4"/>
  <c r="AB1540" i="4"/>
  <c r="AN1540" i="4" s="1"/>
  <c r="AA1540" i="4"/>
  <c r="Z1540" i="4"/>
  <c r="Y1540" i="4"/>
  <c r="AM1540" i="4" s="1"/>
  <c r="X1540" i="4"/>
  <c r="W1540" i="4"/>
  <c r="V1540" i="4"/>
  <c r="U1540" i="4"/>
  <c r="T1540" i="4"/>
  <c r="S1540" i="4"/>
  <c r="R1540" i="4"/>
  <c r="Q1540" i="4"/>
  <c r="P1540" i="4"/>
  <c r="O1540" i="4"/>
  <c r="N1540" i="4"/>
  <c r="M1540" i="4"/>
  <c r="L1540" i="4"/>
  <c r="K1540" i="4"/>
  <c r="J1540" i="4"/>
  <c r="I1540" i="4"/>
  <c r="H1540" i="4"/>
  <c r="G1540" i="4"/>
  <c r="F1540" i="4"/>
  <c r="E1540" i="4"/>
  <c r="D1540" i="4"/>
  <c r="C1540" i="4"/>
  <c r="AO1540" i="4" s="1"/>
  <c r="B1540" i="4"/>
  <c r="A1540" i="4"/>
  <c r="AM1539" i="4"/>
  <c r="AL1539" i="4"/>
  <c r="AK1539" i="4"/>
  <c r="AJ1539" i="4"/>
  <c r="AI1539" i="4"/>
  <c r="AH1539" i="4"/>
  <c r="AG1539" i="4"/>
  <c r="AF1539" i="4"/>
  <c r="AE1539" i="4"/>
  <c r="AD1539" i="4"/>
  <c r="AC1539" i="4"/>
  <c r="AB1539" i="4"/>
  <c r="AN1539" i="4" s="1"/>
  <c r="AA1539" i="4"/>
  <c r="Z1539" i="4"/>
  <c r="Y1539" i="4"/>
  <c r="X1539" i="4"/>
  <c r="W1539" i="4"/>
  <c r="V1539" i="4"/>
  <c r="U1539" i="4"/>
  <c r="T1539" i="4"/>
  <c r="S1539" i="4"/>
  <c r="R1539" i="4"/>
  <c r="Q1539" i="4"/>
  <c r="P1539" i="4"/>
  <c r="O1539" i="4"/>
  <c r="N1539" i="4"/>
  <c r="M1539" i="4"/>
  <c r="L1539" i="4"/>
  <c r="K1539" i="4"/>
  <c r="J1539" i="4"/>
  <c r="I1539" i="4"/>
  <c r="H1539" i="4"/>
  <c r="G1539" i="4"/>
  <c r="F1539" i="4"/>
  <c r="E1539" i="4"/>
  <c r="D1539" i="4"/>
  <c r="C1539" i="4"/>
  <c r="B1539" i="4"/>
  <c r="A1539" i="4"/>
  <c r="AO1538" i="4"/>
  <c r="AN1538" i="4"/>
  <c r="AK1538" i="4"/>
  <c r="AJ1538" i="4"/>
  <c r="AI1538" i="4"/>
  <c r="AH1538" i="4"/>
  <c r="AG1538" i="4"/>
  <c r="AF1538" i="4"/>
  <c r="AE1538" i="4"/>
  <c r="AD1538" i="4"/>
  <c r="AC1538" i="4"/>
  <c r="AB1538" i="4"/>
  <c r="AA1538" i="4"/>
  <c r="Z1538" i="4"/>
  <c r="Y1538" i="4"/>
  <c r="X1538" i="4"/>
  <c r="W1538" i="4"/>
  <c r="V1538" i="4"/>
  <c r="U1538" i="4"/>
  <c r="T1538" i="4"/>
  <c r="S1538" i="4"/>
  <c r="R1538" i="4"/>
  <c r="Q1538" i="4"/>
  <c r="P1538" i="4"/>
  <c r="O1538" i="4"/>
  <c r="N1538" i="4"/>
  <c r="M1538" i="4"/>
  <c r="L1538" i="4"/>
  <c r="K1538" i="4"/>
  <c r="J1538" i="4"/>
  <c r="I1538" i="4"/>
  <c r="H1538" i="4"/>
  <c r="G1538" i="4"/>
  <c r="F1538" i="4"/>
  <c r="E1538" i="4"/>
  <c r="D1538" i="4"/>
  <c r="C1538" i="4"/>
  <c r="B1538" i="4"/>
  <c r="A1538" i="4"/>
  <c r="AN1537" i="4"/>
  <c r="AK1537" i="4"/>
  <c r="AJ1537" i="4"/>
  <c r="AI1537" i="4"/>
  <c r="AH1537" i="4"/>
  <c r="AG1537" i="4"/>
  <c r="AF1537" i="4"/>
  <c r="AE1537" i="4"/>
  <c r="AD1537" i="4"/>
  <c r="AC1537" i="4"/>
  <c r="AB1537" i="4"/>
  <c r="AA1537" i="4"/>
  <c r="Z1537" i="4"/>
  <c r="Y1537" i="4"/>
  <c r="AM1537" i="4" s="1"/>
  <c r="X1537" i="4"/>
  <c r="W1537" i="4"/>
  <c r="V1537" i="4"/>
  <c r="U1537" i="4"/>
  <c r="T1537" i="4"/>
  <c r="S1537" i="4"/>
  <c r="R1537" i="4"/>
  <c r="Q1537" i="4"/>
  <c r="P1537" i="4"/>
  <c r="O1537" i="4"/>
  <c r="N1537" i="4"/>
  <c r="M1537" i="4"/>
  <c r="L1537" i="4"/>
  <c r="K1537" i="4"/>
  <c r="J1537" i="4"/>
  <c r="I1537" i="4"/>
  <c r="H1537" i="4"/>
  <c r="G1537" i="4"/>
  <c r="F1537" i="4"/>
  <c r="E1537" i="4"/>
  <c r="D1537" i="4"/>
  <c r="C1537" i="4"/>
  <c r="AO1537" i="4" s="1"/>
  <c r="B1537" i="4"/>
  <c r="A1537" i="4"/>
  <c r="AK1536" i="4"/>
  <c r="AJ1536" i="4"/>
  <c r="AI1536" i="4"/>
  <c r="AH1536" i="4"/>
  <c r="AG1536" i="4"/>
  <c r="AF1536" i="4"/>
  <c r="AE1536" i="4"/>
  <c r="AD1536" i="4"/>
  <c r="AC1536" i="4"/>
  <c r="AB1536" i="4"/>
  <c r="AN1536" i="4" s="1"/>
  <c r="AA1536" i="4"/>
  <c r="Z1536" i="4"/>
  <c r="Y1536" i="4"/>
  <c r="AM1536" i="4" s="1"/>
  <c r="X1536" i="4"/>
  <c r="W1536" i="4"/>
  <c r="V1536" i="4"/>
  <c r="U1536" i="4"/>
  <c r="T1536" i="4"/>
  <c r="S1536" i="4"/>
  <c r="R1536" i="4"/>
  <c r="Q1536" i="4"/>
  <c r="P1536" i="4"/>
  <c r="O1536" i="4"/>
  <c r="N1536" i="4"/>
  <c r="M1536" i="4"/>
  <c r="L1536" i="4"/>
  <c r="K1536" i="4"/>
  <c r="J1536" i="4"/>
  <c r="I1536" i="4"/>
  <c r="H1536" i="4"/>
  <c r="G1536" i="4"/>
  <c r="F1536" i="4"/>
  <c r="E1536" i="4"/>
  <c r="D1536" i="4"/>
  <c r="C1536" i="4"/>
  <c r="AO1536" i="4" s="1"/>
  <c r="B1536" i="4"/>
  <c r="A1536" i="4"/>
  <c r="AM1535" i="4"/>
  <c r="AL1535" i="4"/>
  <c r="AK1535" i="4"/>
  <c r="AJ1535" i="4"/>
  <c r="AI1535" i="4"/>
  <c r="AH1535" i="4"/>
  <c r="AG1535" i="4"/>
  <c r="AF1535" i="4"/>
  <c r="AE1535" i="4"/>
  <c r="AD1535" i="4"/>
  <c r="AC1535" i="4"/>
  <c r="AB1535" i="4"/>
  <c r="AN1535" i="4" s="1"/>
  <c r="AA1535" i="4"/>
  <c r="Z1535" i="4"/>
  <c r="Y1535" i="4"/>
  <c r="X1535" i="4"/>
  <c r="W1535" i="4"/>
  <c r="V1535" i="4"/>
  <c r="U1535" i="4"/>
  <c r="T1535" i="4"/>
  <c r="S1535" i="4"/>
  <c r="R1535" i="4"/>
  <c r="Q1535" i="4"/>
  <c r="P1535" i="4"/>
  <c r="O1535" i="4"/>
  <c r="N1535" i="4"/>
  <c r="M1535" i="4"/>
  <c r="L1535" i="4"/>
  <c r="K1535" i="4"/>
  <c r="J1535" i="4"/>
  <c r="I1535" i="4"/>
  <c r="H1535" i="4"/>
  <c r="G1535" i="4"/>
  <c r="F1535" i="4"/>
  <c r="E1535" i="4"/>
  <c r="D1535" i="4"/>
  <c r="C1535" i="4"/>
  <c r="B1535" i="4"/>
  <c r="A1535" i="4"/>
  <c r="AN1534" i="4"/>
  <c r="AK1534" i="4"/>
  <c r="AJ1534" i="4"/>
  <c r="AI1534" i="4"/>
  <c r="AH1534" i="4"/>
  <c r="AG1534" i="4"/>
  <c r="AF1534" i="4"/>
  <c r="AE1534" i="4"/>
  <c r="AD1534" i="4"/>
  <c r="AC1534" i="4"/>
  <c r="AB1534" i="4"/>
  <c r="AA1534" i="4"/>
  <c r="Z1534" i="4"/>
  <c r="Y1534" i="4"/>
  <c r="X1534" i="4"/>
  <c r="W1534" i="4"/>
  <c r="V1534" i="4"/>
  <c r="U1534" i="4"/>
  <c r="T1534" i="4"/>
  <c r="S1534" i="4"/>
  <c r="R1534" i="4"/>
  <c r="Q1534" i="4"/>
  <c r="P1534" i="4"/>
  <c r="O1534" i="4"/>
  <c r="N1534" i="4"/>
  <c r="M1534" i="4"/>
  <c r="L1534" i="4"/>
  <c r="K1534" i="4"/>
  <c r="J1534" i="4"/>
  <c r="I1534" i="4"/>
  <c r="AO1534" i="4" s="1"/>
  <c r="H1534" i="4"/>
  <c r="G1534" i="4"/>
  <c r="F1534" i="4"/>
  <c r="E1534" i="4"/>
  <c r="D1534" i="4"/>
  <c r="C1534" i="4"/>
  <c r="B1534" i="4"/>
  <c r="A1534" i="4"/>
  <c r="AN1533" i="4"/>
  <c r="AK1533" i="4"/>
  <c r="AJ1533" i="4"/>
  <c r="AI1533" i="4"/>
  <c r="AH1533" i="4"/>
  <c r="AG1533" i="4"/>
  <c r="AF1533" i="4"/>
  <c r="AE1533" i="4"/>
  <c r="AD1533" i="4"/>
  <c r="AC1533" i="4"/>
  <c r="AB1533" i="4"/>
  <c r="AA1533" i="4"/>
  <c r="Z1533" i="4"/>
  <c r="Y1533" i="4"/>
  <c r="AM1533" i="4" s="1"/>
  <c r="X1533" i="4"/>
  <c r="W1533" i="4"/>
  <c r="V1533" i="4"/>
  <c r="U1533" i="4"/>
  <c r="T1533" i="4"/>
  <c r="S1533" i="4"/>
  <c r="R1533" i="4"/>
  <c r="Q1533" i="4"/>
  <c r="P1533" i="4"/>
  <c r="O1533" i="4"/>
  <c r="N1533" i="4"/>
  <c r="M1533" i="4"/>
  <c r="L1533" i="4"/>
  <c r="K1533" i="4"/>
  <c r="J1533" i="4"/>
  <c r="I1533" i="4"/>
  <c r="H1533" i="4"/>
  <c r="G1533" i="4"/>
  <c r="F1533" i="4"/>
  <c r="E1533" i="4"/>
  <c r="D1533" i="4"/>
  <c r="C1533" i="4"/>
  <c r="AO1533" i="4" s="1"/>
  <c r="B1533" i="4"/>
  <c r="A1533" i="4"/>
  <c r="AK1532" i="4"/>
  <c r="AJ1532" i="4"/>
  <c r="AI1532" i="4"/>
  <c r="AH1532" i="4"/>
  <c r="AG1532" i="4"/>
  <c r="AF1532" i="4"/>
  <c r="AE1532" i="4"/>
  <c r="AD1532" i="4"/>
  <c r="AC1532" i="4"/>
  <c r="AB1532" i="4"/>
  <c r="AN1532" i="4" s="1"/>
  <c r="AA1532" i="4"/>
  <c r="Z1532" i="4"/>
  <c r="Y1532" i="4"/>
  <c r="AM1532" i="4" s="1"/>
  <c r="X1532" i="4"/>
  <c r="W1532" i="4"/>
  <c r="V1532" i="4"/>
  <c r="U1532" i="4"/>
  <c r="T1532" i="4"/>
  <c r="S1532" i="4"/>
  <c r="R1532" i="4"/>
  <c r="Q1532" i="4"/>
  <c r="P1532" i="4"/>
  <c r="O1532" i="4"/>
  <c r="N1532" i="4"/>
  <c r="M1532" i="4"/>
  <c r="L1532" i="4"/>
  <c r="K1532" i="4"/>
  <c r="J1532" i="4"/>
  <c r="I1532" i="4"/>
  <c r="H1532" i="4"/>
  <c r="G1532" i="4"/>
  <c r="F1532" i="4"/>
  <c r="E1532" i="4"/>
  <c r="D1532" i="4"/>
  <c r="C1532" i="4"/>
  <c r="AO1532" i="4" s="1"/>
  <c r="B1532" i="4"/>
  <c r="A1532" i="4"/>
  <c r="AM1531" i="4"/>
  <c r="AL1531" i="4"/>
  <c r="AK1531" i="4"/>
  <c r="AJ1531" i="4"/>
  <c r="AI1531" i="4"/>
  <c r="AH1531" i="4"/>
  <c r="AG1531" i="4"/>
  <c r="AF1531" i="4"/>
  <c r="AE1531" i="4"/>
  <c r="AD1531" i="4"/>
  <c r="AC1531" i="4"/>
  <c r="AB1531" i="4"/>
  <c r="AN1531" i="4" s="1"/>
  <c r="AA1531" i="4"/>
  <c r="Z1531" i="4"/>
  <c r="Y1531" i="4"/>
  <c r="X1531" i="4"/>
  <c r="W1531" i="4"/>
  <c r="V1531" i="4"/>
  <c r="U1531" i="4"/>
  <c r="T1531" i="4"/>
  <c r="S1531" i="4"/>
  <c r="R1531" i="4"/>
  <c r="Q1531" i="4"/>
  <c r="P1531" i="4"/>
  <c r="O1531" i="4"/>
  <c r="N1531" i="4"/>
  <c r="M1531" i="4"/>
  <c r="L1531" i="4"/>
  <c r="K1531" i="4"/>
  <c r="J1531" i="4"/>
  <c r="I1531" i="4"/>
  <c r="H1531" i="4"/>
  <c r="G1531" i="4"/>
  <c r="F1531" i="4"/>
  <c r="E1531" i="4"/>
  <c r="D1531" i="4"/>
  <c r="C1531" i="4"/>
  <c r="AO1531" i="4" s="1"/>
  <c r="B1531" i="4"/>
  <c r="A1531" i="4"/>
  <c r="AO1530" i="4"/>
  <c r="AN1530" i="4"/>
  <c r="AK1530" i="4"/>
  <c r="AJ1530" i="4"/>
  <c r="AI1530" i="4"/>
  <c r="AH1530" i="4"/>
  <c r="AG1530" i="4"/>
  <c r="AF1530" i="4"/>
  <c r="AE1530" i="4"/>
  <c r="AD1530" i="4"/>
  <c r="AC1530" i="4"/>
  <c r="AB1530" i="4"/>
  <c r="AA1530" i="4"/>
  <c r="Z1530" i="4"/>
  <c r="Y1530" i="4"/>
  <c r="X1530" i="4"/>
  <c r="W1530" i="4"/>
  <c r="V1530" i="4"/>
  <c r="U1530" i="4"/>
  <c r="T1530" i="4"/>
  <c r="S1530" i="4"/>
  <c r="R1530" i="4"/>
  <c r="Q1530" i="4"/>
  <c r="P1530" i="4"/>
  <c r="O1530" i="4"/>
  <c r="N1530" i="4"/>
  <c r="M1530" i="4"/>
  <c r="L1530" i="4"/>
  <c r="K1530" i="4"/>
  <c r="J1530" i="4"/>
  <c r="I1530" i="4"/>
  <c r="H1530" i="4"/>
  <c r="G1530" i="4"/>
  <c r="F1530" i="4"/>
  <c r="E1530" i="4"/>
  <c r="D1530" i="4"/>
  <c r="C1530" i="4"/>
  <c r="B1530" i="4"/>
  <c r="A1530" i="4"/>
  <c r="AN1529" i="4"/>
  <c r="AK1529" i="4"/>
  <c r="AJ1529" i="4"/>
  <c r="AI1529" i="4"/>
  <c r="AH1529" i="4"/>
  <c r="AG1529" i="4"/>
  <c r="AF1529" i="4"/>
  <c r="AE1529" i="4"/>
  <c r="AD1529" i="4"/>
  <c r="AC1529" i="4"/>
  <c r="AB1529" i="4"/>
  <c r="AA1529" i="4"/>
  <c r="Z1529" i="4"/>
  <c r="Y1529" i="4"/>
  <c r="AM1529" i="4" s="1"/>
  <c r="X1529" i="4"/>
  <c r="W1529" i="4"/>
  <c r="V1529" i="4"/>
  <c r="U1529" i="4"/>
  <c r="T1529" i="4"/>
  <c r="S1529" i="4"/>
  <c r="R1529" i="4"/>
  <c r="Q1529" i="4"/>
  <c r="P1529" i="4"/>
  <c r="O1529" i="4"/>
  <c r="N1529" i="4"/>
  <c r="M1529" i="4"/>
  <c r="L1529" i="4"/>
  <c r="K1529" i="4"/>
  <c r="J1529" i="4"/>
  <c r="I1529" i="4"/>
  <c r="H1529" i="4"/>
  <c r="G1529" i="4"/>
  <c r="F1529" i="4"/>
  <c r="E1529" i="4"/>
  <c r="D1529" i="4"/>
  <c r="C1529" i="4"/>
  <c r="AO1529" i="4" s="1"/>
  <c r="B1529" i="4"/>
  <c r="A1529" i="4"/>
  <c r="AK1528" i="4"/>
  <c r="AJ1528" i="4"/>
  <c r="AI1528" i="4"/>
  <c r="AH1528" i="4"/>
  <c r="AG1528" i="4"/>
  <c r="AF1528" i="4"/>
  <c r="AE1528" i="4"/>
  <c r="AD1528" i="4"/>
  <c r="AC1528" i="4"/>
  <c r="AB1528" i="4"/>
  <c r="AN1528" i="4" s="1"/>
  <c r="AA1528" i="4"/>
  <c r="Z1528" i="4"/>
  <c r="Y1528" i="4"/>
  <c r="AM1528" i="4" s="1"/>
  <c r="X1528" i="4"/>
  <c r="W1528" i="4"/>
  <c r="V1528" i="4"/>
  <c r="U1528" i="4"/>
  <c r="T1528" i="4"/>
  <c r="S1528" i="4"/>
  <c r="R1528" i="4"/>
  <c r="Q1528" i="4"/>
  <c r="P1528" i="4"/>
  <c r="O1528" i="4"/>
  <c r="N1528" i="4"/>
  <c r="M1528" i="4"/>
  <c r="L1528" i="4"/>
  <c r="K1528" i="4"/>
  <c r="J1528" i="4"/>
  <c r="I1528" i="4"/>
  <c r="H1528" i="4"/>
  <c r="G1528" i="4"/>
  <c r="F1528" i="4"/>
  <c r="E1528" i="4"/>
  <c r="D1528" i="4"/>
  <c r="C1528" i="4"/>
  <c r="B1528" i="4"/>
  <c r="A1528" i="4"/>
  <c r="AM1527" i="4"/>
  <c r="AL1527" i="4"/>
  <c r="AK1527" i="4"/>
  <c r="AJ1527" i="4"/>
  <c r="AI1527" i="4"/>
  <c r="AH1527" i="4"/>
  <c r="AG1527" i="4"/>
  <c r="AF1527" i="4"/>
  <c r="AE1527" i="4"/>
  <c r="AD1527" i="4"/>
  <c r="AC1527" i="4"/>
  <c r="AB1527" i="4"/>
  <c r="AN1527" i="4" s="1"/>
  <c r="AA1527" i="4"/>
  <c r="Z1527" i="4"/>
  <c r="Y1527" i="4"/>
  <c r="X1527" i="4"/>
  <c r="W1527" i="4"/>
  <c r="V1527" i="4"/>
  <c r="U1527" i="4"/>
  <c r="T1527" i="4"/>
  <c r="S1527" i="4"/>
  <c r="R1527" i="4"/>
  <c r="Q1527" i="4"/>
  <c r="P1527" i="4"/>
  <c r="O1527" i="4"/>
  <c r="N1527" i="4"/>
  <c r="M1527" i="4"/>
  <c r="L1527" i="4"/>
  <c r="K1527" i="4"/>
  <c r="J1527" i="4"/>
  <c r="I1527" i="4"/>
  <c r="H1527" i="4"/>
  <c r="G1527" i="4"/>
  <c r="F1527" i="4"/>
  <c r="E1527" i="4"/>
  <c r="D1527" i="4"/>
  <c r="C1527" i="4"/>
  <c r="AO1527" i="4" s="1"/>
  <c r="B1527" i="4"/>
  <c r="A1527" i="4"/>
  <c r="AO1526" i="4"/>
  <c r="AN1526" i="4"/>
  <c r="AK1526" i="4"/>
  <c r="AJ1526" i="4"/>
  <c r="AI1526" i="4"/>
  <c r="AH1526" i="4"/>
  <c r="AG1526" i="4"/>
  <c r="AF1526" i="4"/>
  <c r="AE1526" i="4"/>
  <c r="AD1526" i="4"/>
  <c r="AC1526" i="4"/>
  <c r="AB1526" i="4"/>
  <c r="AA1526" i="4"/>
  <c r="Z1526" i="4"/>
  <c r="Y1526" i="4"/>
  <c r="X1526" i="4"/>
  <c r="W1526" i="4"/>
  <c r="V1526" i="4"/>
  <c r="U1526" i="4"/>
  <c r="T1526" i="4"/>
  <c r="S1526" i="4"/>
  <c r="R1526" i="4"/>
  <c r="Q1526" i="4"/>
  <c r="P1526" i="4"/>
  <c r="O1526" i="4"/>
  <c r="N1526" i="4"/>
  <c r="M1526" i="4"/>
  <c r="L1526" i="4"/>
  <c r="K1526" i="4"/>
  <c r="J1526" i="4"/>
  <c r="I1526" i="4"/>
  <c r="H1526" i="4"/>
  <c r="G1526" i="4"/>
  <c r="F1526" i="4"/>
  <c r="E1526" i="4"/>
  <c r="D1526" i="4"/>
  <c r="C1526" i="4"/>
  <c r="B1526" i="4"/>
  <c r="A1526" i="4"/>
  <c r="AN1525" i="4"/>
  <c r="AK1525" i="4"/>
  <c r="AJ1525" i="4"/>
  <c r="AI1525" i="4"/>
  <c r="AH1525" i="4"/>
  <c r="AG1525" i="4"/>
  <c r="AF1525" i="4"/>
  <c r="AE1525" i="4"/>
  <c r="AD1525" i="4"/>
  <c r="AC1525" i="4"/>
  <c r="AB1525" i="4"/>
  <c r="AA1525" i="4"/>
  <c r="Z1525" i="4"/>
  <c r="Y1525" i="4"/>
  <c r="AM1525" i="4" s="1"/>
  <c r="X1525" i="4"/>
  <c r="W1525" i="4"/>
  <c r="V1525" i="4"/>
  <c r="U1525" i="4"/>
  <c r="T1525" i="4"/>
  <c r="S1525" i="4"/>
  <c r="R1525" i="4"/>
  <c r="Q1525" i="4"/>
  <c r="P1525" i="4"/>
  <c r="O1525" i="4"/>
  <c r="N1525" i="4"/>
  <c r="M1525" i="4"/>
  <c r="L1525" i="4"/>
  <c r="K1525" i="4"/>
  <c r="J1525" i="4"/>
  <c r="I1525" i="4"/>
  <c r="H1525" i="4"/>
  <c r="G1525" i="4"/>
  <c r="F1525" i="4"/>
  <c r="E1525" i="4"/>
  <c r="D1525" i="4"/>
  <c r="C1525" i="4"/>
  <c r="AO1525" i="4" s="1"/>
  <c r="B1525" i="4"/>
  <c r="A1525" i="4"/>
  <c r="AK1524" i="4"/>
  <c r="AJ1524" i="4"/>
  <c r="AI1524" i="4"/>
  <c r="AH1524" i="4"/>
  <c r="AG1524" i="4"/>
  <c r="AF1524" i="4"/>
  <c r="AE1524" i="4"/>
  <c r="AD1524" i="4"/>
  <c r="AC1524" i="4"/>
  <c r="AB1524" i="4"/>
  <c r="AN1524" i="4" s="1"/>
  <c r="AA1524" i="4"/>
  <c r="Z1524" i="4"/>
  <c r="Y1524" i="4"/>
  <c r="AM1524" i="4" s="1"/>
  <c r="X1524" i="4"/>
  <c r="W1524" i="4"/>
  <c r="V1524" i="4"/>
  <c r="U1524" i="4"/>
  <c r="T1524" i="4"/>
  <c r="S1524" i="4"/>
  <c r="R1524" i="4"/>
  <c r="Q1524" i="4"/>
  <c r="P1524" i="4"/>
  <c r="O1524" i="4"/>
  <c r="N1524" i="4"/>
  <c r="M1524" i="4"/>
  <c r="L1524" i="4"/>
  <c r="K1524" i="4"/>
  <c r="J1524" i="4"/>
  <c r="I1524" i="4"/>
  <c r="H1524" i="4"/>
  <c r="G1524" i="4"/>
  <c r="F1524" i="4"/>
  <c r="E1524" i="4"/>
  <c r="D1524" i="4"/>
  <c r="C1524" i="4"/>
  <c r="AO1524" i="4" s="1"/>
  <c r="B1524" i="4"/>
  <c r="A1524" i="4"/>
  <c r="AM1523" i="4"/>
  <c r="AL1523" i="4"/>
  <c r="AK1523" i="4"/>
  <c r="AJ1523" i="4"/>
  <c r="AI1523" i="4"/>
  <c r="AH1523" i="4"/>
  <c r="AG1523" i="4"/>
  <c r="AF1523" i="4"/>
  <c r="AE1523" i="4"/>
  <c r="AD1523" i="4"/>
  <c r="AC1523" i="4"/>
  <c r="AB1523" i="4"/>
  <c r="AN1523" i="4" s="1"/>
  <c r="AA1523" i="4"/>
  <c r="Z1523" i="4"/>
  <c r="Y1523" i="4"/>
  <c r="X1523" i="4"/>
  <c r="W1523" i="4"/>
  <c r="V1523" i="4"/>
  <c r="U1523" i="4"/>
  <c r="T1523" i="4"/>
  <c r="S1523" i="4"/>
  <c r="R1523" i="4"/>
  <c r="Q1523" i="4"/>
  <c r="P1523" i="4"/>
  <c r="O1523" i="4"/>
  <c r="N1523" i="4"/>
  <c r="M1523" i="4"/>
  <c r="L1523" i="4"/>
  <c r="K1523" i="4"/>
  <c r="J1523" i="4"/>
  <c r="I1523" i="4"/>
  <c r="H1523" i="4"/>
  <c r="G1523" i="4"/>
  <c r="F1523" i="4"/>
  <c r="E1523" i="4"/>
  <c r="D1523" i="4"/>
  <c r="C1523" i="4"/>
  <c r="AO1523" i="4" s="1"/>
  <c r="B1523" i="4"/>
  <c r="A1523" i="4"/>
  <c r="AN1522" i="4"/>
  <c r="AK1522" i="4"/>
  <c r="AJ1522" i="4"/>
  <c r="AI1522" i="4"/>
  <c r="AH1522" i="4"/>
  <c r="AG1522" i="4"/>
  <c r="AF1522" i="4"/>
  <c r="AE1522" i="4"/>
  <c r="AD1522" i="4"/>
  <c r="AC1522" i="4"/>
  <c r="AB1522" i="4"/>
  <c r="AA1522" i="4"/>
  <c r="Z1522" i="4"/>
  <c r="Y1522" i="4"/>
  <c r="X1522" i="4"/>
  <c r="W1522" i="4"/>
  <c r="V1522" i="4"/>
  <c r="U1522" i="4"/>
  <c r="T1522" i="4"/>
  <c r="S1522" i="4"/>
  <c r="R1522" i="4"/>
  <c r="Q1522" i="4"/>
  <c r="P1522" i="4"/>
  <c r="O1522" i="4"/>
  <c r="N1522" i="4"/>
  <c r="M1522" i="4"/>
  <c r="L1522" i="4"/>
  <c r="K1522" i="4"/>
  <c r="J1522" i="4"/>
  <c r="I1522" i="4"/>
  <c r="AO1522" i="4" s="1"/>
  <c r="H1522" i="4"/>
  <c r="G1522" i="4"/>
  <c r="F1522" i="4"/>
  <c r="E1522" i="4"/>
  <c r="D1522" i="4"/>
  <c r="C1522" i="4"/>
  <c r="B1522" i="4"/>
  <c r="A1522" i="4"/>
  <c r="AN1521" i="4"/>
  <c r="AK1521" i="4"/>
  <c r="AJ1521" i="4"/>
  <c r="AI1521" i="4"/>
  <c r="AH1521" i="4"/>
  <c r="AG1521" i="4"/>
  <c r="AF1521" i="4"/>
  <c r="AE1521" i="4"/>
  <c r="AD1521" i="4"/>
  <c r="AC1521" i="4"/>
  <c r="AB1521" i="4"/>
  <c r="AA1521" i="4"/>
  <c r="Z1521" i="4"/>
  <c r="Y1521" i="4"/>
  <c r="AM1521" i="4" s="1"/>
  <c r="X1521" i="4"/>
  <c r="W1521" i="4"/>
  <c r="V1521" i="4"/>
  <c r="U1521" i="4"/>
  <c r="T1521" i="4"/>
  <c r="S1521" i="4"/>
  <c r="R1521" i="4"/>
  <c r="Q1521" i="4"/>
  <c r="P1521" i="4"/>
  <c r="O1521" i="4"/>
  <c r="N1521" i="4"/>
  <c r="M1521" i="4"/>
  <c r="L1521" i="4"/>
  <c r="K1521" i="4"/>
  <c r="J1521" i="4"/>
  <c r="I1521" i="4"/>
  <c r="H1521" i="4"/>
  <c r="G1521" i="4"/>
  <c r="F1521" i="4"/>
  <c r="E1521" i="4"/>
  <c r="D1521" i="4"/>
  <c r="C1521" i="4"/>
  <c r="AO1521" i="4" s="1"/>
  <c r="B1521" i="4"/>
  <c r="A1521" i="4"/>
  <c r="AK1520" i="4"/>
  <c r="AJ1520" i="4"/>
  <c r="AI1520" i="4"/>
  <c r="AH1520" i="4"/>
  <c r="AG1520" i="4"/>
  <c r="AF1520" i="4"/>
  <c r="AE1520" i="4"/>
  <c r="AD1520" i="4"/>
  <c r="AC1520" i="4"/>
  <c r="AB1520" i="4"/>
  <c r="AN1520" i="4" s="1"/>
  <c r="AA1520" i="4"/>
  <c r="Z1520" i="4"/>
  <c r="Y1520" i="4"/>
  <c r="AM1520" i="4" s="1"/>
  <c r="X1520" i="4"/>
  <c r="W1520" i="4"/>
  <c r="V1520" i="4"/>
  <c r="U1520" i="4"/>
  <c r="T1520" i="4"/>
  <c r="S1520" i="4"/>
  <c r="R1520" i="4"/>
  <c r="Q1520" i="4"/>
  <c r="P1520" i="4"/>
  <c r="O1520" i="4"/>
  <c r="N1520" i="4"/>
  <c r="M1520" i="4"/>
  <c r="L1520" i="4"/>
  <c r="K1520" i="4"/>
  <c r="J1520" i="4"/>
  <c r="I1520" i="4"/>
  <c r="H1520" i="4"/>
  <c r="G1520" i="4"/>
  <c r="F1520" i="4"/>
  <c r="E1520" i="4"/>
  <c r="D1520" i="4"/>
  <c r="C1520" i="4"/>
  <c r="AO1520" i="4" s="1"/>
  <c r="B1520" i="4"/>
  <c r="A1520" i="4"/>
  <c r="AM1519" i="4"/>
  <c r="AL1519" i="4"/>
  <c r="AK1519" i="4"/>
  <c r="AJ1519" i="4"/>
  <c r="AI1519" i="4"/>
  <c r="AH1519" i="4"/>
  <c r="AG1519" i="4"/>
  <c r="AF1519" i="4"/>
  <c r="AE1519" i="4"/>
  <c r="AD1519" i="4"/>
  <c r="AC1519" i="4"/>
  <c r="AB1519" i="4"/>
  <c r="AN1519" i="4" s="1"/>
  <c r="AA1519" i="4"/>
  <c r="Z1519" i="4"/>
  <c r="Y1519" i="4"/>
  <c r="X1519" i="4"/>
  <c r="W1519" i="4"/>
  <c r="V1519" i="4"/>
  <c r="U1519" i="4"/>
  <c r="T1519" i="4"/>
  <c r="S1519" i="4"/>
  <c r="R1519" i="4"/>
  <c r="Q1519" i="4"/>
  <c r="P1519" i="4"/>
  <c r="O1519" i="4"/>
  <c r="N1519" i="4"/>
  <c r="M1519" i="4"/>
  <c r="L1519" i="4"/>
  <c r="K1519" i="4"/>
  <c r="J1519" i="4"/>
  <c r="I1519" i="4"/>
  <c r="H1519" i="4"/>
  <c r="G1519" i="4"/>
  <c r="F1519" i="4"/>
  <c r="E1519" i="4"/>
  <c r="D1519" i="4"/>
  <c r="C1519" i="4"/>
  <c r="AO1519" i="4" s="1"/>
  <c r="B1519" i="4"/>
  <c r="A1519" i="4"/>
  <c r="AN1518" i="4"/>
  <c r="AK1518" i="4"/>
  <c r="AJ1518" i="4"/>
  <c r="AI1518" i="4"/>
  <c r="AH1518" i="4"/>
  <c r="AG1518" i="4"/>
  <c r="AF1518" i="4"/>
  <c r="AE1518" i="4"/>
  <c r="AD1518" i="4"/>
  <c r="AC1518" i="4"/>
  <c r="AB1518" i="4"/>
  <c r="AA1518" i="4"/>
  <c r="Z1518" i="4"/>
  <c r="Y1518" i="4"/>
  <c r="X1518" i="4"/>
  <c r="W1518" i="4"/>
  <c r="V1518" i="4"/>
  <c r="U1518" i="4"/>
  <c r="T1518" i="4"/>
  <c r="S1518" i="4"/>
  <c r="R1518" i="4"/>
  <c r="Q1518" i="4"/>
  <c r="P1518" i="4"/>
  <c r="O1518" i="4"/>
  <c r="N1518" i="4"/>
  <c r="M1518" i="4"/>
  <c r="L1518" i="4"/>
  <c r="K1518" i="4"/>
  <c r="J1518" i="4"/>
  <c r="I1518" i="4"/>
  <c r="AO1518" i="4" s="1"/>
  <c r="H1518" i="4"/>
  <c r="G1518" i="4"/>
  <c r="F1518" i="4"/>
  <c r="E1518" i="4"/>
  <c r="D1518" i="4"/>
  <c r="C1518" i="4"/>
  <c r="B1518" i="4"/>
  <c r="A1518" i="4"/>
  <c r="AN1517" i="4"/>
  <c r="AK1517" i="4"/>
  <c r="AJ1517" i="4"/>
  <c r="AI1517" i="4"/>
  <c r="AH1517" i="4"/>
  <c r="AG1517" i="4"/>
  <c r="AF1517" i="4"/>
  <c r="AE1517" i="4"/>
  <c r="AD1517" i="4"/>
  <c r="AC1517" i="4"/>
  <c r="AB1517" i="4"/>
  <c r="AA1517" i="4"/>
  <c r="Z1517" i="4"/>
  <c r="Y1517" i="4"/>
  <c r="AM1517" i="4" s="1"/>
  <c r="X1517" i="4"/>
  <c r="W1517" i="4"/>
  <c r="V1517" i="4"/>
  <c r="U1517" i="4"/>
  <c r="T1517" i="4"/>
  <c r="S1517" i="4"/>
  <c r="R1517" i="4"/>
  <c r="Q1517" i="4"/>
  <c r="P1517" i="4"/>
  <c r="O1517" i="4"/>
  <c r="N1517" i="4"/>
  <c r="M1517" i="4"/>
  <c r="L1517" i="4"/>
  <c r="K1517" i="4"/>
  <c r="J1517" i="4"/>
  <c r="I1517" i="4"/>
  <c r="H1517" i="4"/>
  <c r="G1517" i="4"/>
  <c r="F1517" i="4"/>
  <c r="E1517" i="4"/>
  <c r="D1517" i="4"/>
  <c r="C1517" i="4"/>
  <c r="AO1517" i="4" s="1"/>
  <c r="B1517" i="4"/>
  <c r="A1517" i="4"/>
  <c r="AK1516" i="4"/>
  <c r="AJ1516" i="4"/>
  <c r="AI1516" i="4"/>
  <c r="AH1516" i="4"/>
  <c r="AG1516" i="4"/>
  <c r="AF1516" i="4"/>
  <c r="AE1516" i="4"/>
  <c r="AD1516" i="4"/>
  <c r="AC1516" i="4"/>
  <c r="AB1516" i="4"/>
  <c r="AN1516" i="4" s="1"/>
  <c r="AA1516" i="4"/>
  <c r="Z1516" i="4"/>
  <c r="Y1516" i="4"/>
  <c r="AM1516" i="4" s="1"/>
  <c r="X1516" i="4"/>
  <c r="W1516" i="4"/>
  <c r="V1516" i="4"/>
  <c r="U1516" i="4"/>
  <c r="T1516" i="4"/>
  <c r="S1516" i="4"/>
  <c r="R1516" i="4"/>
  <c r="Q1516" i="4"/>
  <c r="P1516" i="4"/>
  <c r="O1516" i="4"/>
  <c r="N1516" i="4"/>
  <c r="M1516" i="4"/>
  <c r="L1516" i="4"/>
  <c r="K1516" i="4"/>
  <c r="J1516" i="4"/>
  <c r="I1516" i="4"/>
  <c r="H1516" i="4"/>
  <c r="G1516" i="4"/>
  <c r="F1516" i="4"/>
  <c r="E1516" i="4"/>
  <c r="D1516" i="4"/>
  <c r="C1516" i="4"/>
  <c r="B1516" i="4"/>
  <c r="A1516" i="4"/>
  <c r="AM1515" i="4"/>
  <c r="AL1515" i="4"/>
  <c r="AK1515" i="4"/>
  <c r="AJ1515" i="4"/>
  <c r="AI1515" i="4"/>
  <c r="AH1515" i="4"/>
  <c r="AG1515" i="4"/>
  <c r="AF1515" i="4"/>
  <c r="AE1515" i="4"/>
  <c r="AD1515" i="4"/>
  <c r="AC1515" i="4"/>
  <c r="AB1515" i="4"/>
  <c r="AN1515" i="4" s="1"/>
  <c r="AA1515" i="4"/>
  <c r="Z1515" i="4"/>
  <c r="Y1515" i="4"/>
  <c r="X1515" i="4"/>
  <c r="W1515" i="4"/>
  <c r="V1515" i="4"/>
  <c r="U1515" i="4"/>
  <c r="T1515" i="4"/>
  <c r="S1515" i="4"/>
  <c r="R1515" i="4"/>
  <c r="Q1515" i="4"/>
  <c r="P1515" i="4"/>
  <c r="O1515" i="4"/>
  <c r="N1515" i="4"/>
  <c r="M1515" i="4"/>
  <c r="L1515" i="4"/>
  <c r="K1515" i="4"/>
  <c r="J1515" i="4"/>
  <c r="I1515" i="4"/>
  <c r="H1515" i="4"/>
  <c r="G1515" i="4"/>
  <c r="F1515" i="4"/>
  <c r="E1515" i="4"/>
  <c r="D1515" i="4"/>
  <c r="C1515" i="4"/>
  <c r="B1515" i="4"/>
  <c r="A1515" i="4"/>
  <c r="AO1514" i="4"/>
  <c r="AN1514" i="4"/>
  <c r="AK1514" i="4"/>
  <c r="AJ1514" i="4"/>
  <c r="AI1514" i="4"/>
  <c r="AH1514" i="4"/>
  <c r="AG1514" i="4"/>
  <c r="AF1514" i="4"/>
  <c r="AE1514" i="4"/>
  <c r="AD1514" i="4"/>
  <c r="AC1514" i="4"/>
  <c r="AB1514" i="4"/>
  <c r="AA1514" i="4"/>
  <c r="Z1514" i="4"/>
  <c r="Y1514" i="4"/>
  <c r="X1514" i="4"/>
  <c r="W1514" i="4"/>
  <c r="V1514" i="4"/>
  <c r="U1514" i="4"/>
  <c r="T1514" i="4"/>
  <c r="S1514" i="4"/>
  <c r="R1514" i="4"/>
  <c r="Q1514" i="4"/>
  <c r="P1514" i="4"/>
  <c r="O1514" i="4"/>
  <c r="N1514" i="4"/>
  <c r="M1514" i="4"/>
  <c r="L1514" i="4"/>
  <c r="K1514" i="4"/>
  <c r="J1514" i="4"/>
  <c r="I1514" i="4"/>
  <c r="H1514" i="4"/>
  <c r="G1514" i="4"/>
  <c r="F1514" i="4"/>
  <c r="E1514" i="4"/>
  <c r="D1514" i="4"/>
  <c r="C1514" i="4"/>
  <c r="B1514" i="4"/>
  <c r="A1514" i="4"/>
  <c r="AN1513" i="4"/>
  <c r="AK1513" i="4"/>
  <c r="AJ1513" i="4"/>
  <c r="AI1513" i="4"/>
  <c r="AH1513" i="4"/>
  <c r="AG1513" i="4"/>
  <c r="AF1513" i="4"/>
  <c r="AE1513" i="4"/>
  <c r="AD1513" i="4"/>
  <c r="AC1513" i="4"/>
  <c r="AB1513" i="4"/>
  <c r="AA1513" i="4"/>
  <c r="Z1513" i="4"/>
  <c r="Y1513" i="4"/>
  <c r="AM1513" i="4" s="1"/>
  <c r="X1513" i="4"/>
  <c r="W1513" i="4"/>
  <c r="V1513" i="4"/>
  <c r="U1513" i="4"/>
  <c r="T1513" i="4"/>
  <c r="S1513" i="4"/>
  <c r="R1513" i="4"/>
  <c r="Q1513" i="4"/>
  <c r="P1513" i="4"/>
  <c r="O1513" i="4"/>
  <c r="N1513" i="4"/>
  <c r="M1513" i="4"/>
  <c r="L1513" i="4"/>
  <c r="K1513" i="4"/>
  <c r="J1513" i="4"/>
  <c r="I1513" i="4"/>
  <c r="H1513" i="4"/>
  <c r="G1513" i="4"/>
  <c r="F1513" i="4"/>
  <c r="E1513" i="4"/>
  <c r="D1513" i="4"/>
  <c r="C1513" i="4"/>
  <c r="AO1513" i="4" s="1"/>
  <c r="B1513" i="4"/>
  <c r="A1513" i="4"/>
  <c r="AK1512" i="4"/>
  <c r="AJ1512" i="4"/>
  <c r="AI1512" i="4"/>
  <c r="AH1512" i="4"/>
  <c r="AG1512" i="4"/>
  <c r="AF1512" i="4"/>
  <c r="AE1512" i="4"/>
  <c r="AD1512" i="4"/>
  <c r="AC1512" i="4"/>
  <c r="AB1512" i="4"/>
  <c r="AN1512" i="4" s="1"/>
  <c r="AA1512" i="4"/>
  <c r="Z1512" i="4"/>
  <c r="Y1512" i="4"/>
  <c r="AM1512" i="4" s="1"/>
  <c r="X1512" i="4"/>
  <c r="W1512" i="4"/>
  <c r="V1512" i="4"/>
  <c r="U1512" i="4"/>
  <c r="T1512" i="4"/>
  <c r="S1512" i="4"/>
  <c r="R1512" i="4"/>
  <c r="Q1512" i="4"/>
  <c r="P1512" i="4"/>
  <c r="O1512" i="4"/>
  <c r="N1512" i="4"/>
  <c r="M1512" i="4"/>
  <c r="L1512" i="4"/>
  <c r="K1512" i="4"/>
  <c r="J1512" i="4"/>
  <c r="I1512" i="4"/>
  <c r="H1512" i="4"/>
  <c r="G1512" i="4"/>
  <c r="F1512" i="4"/>
  <c r="E1512" i="4"/>
  <c r="D1512" i="4"/>
  <c r="C1512" i="4"/>
  <c r="B1512" i="4"/>
  <c r="A1512" i="4"/>
  <c r="AM1511" i="4"/>
  <c r="AL1511" i="4"/>
  <c r="AK1511" i="4"/>
  <c r="AJ1511" i="4"/>
  <c r="AI1511" i="4"/>
  <c r="AH1511" i="4"/>
  <c r="AG1511" i="4"/>
  <c r="AF1511" i="4"/>
  <c r="AE1511" i="4"/>
  <c r="AD1511" i="4"/>
  <c r="AC1511" i="4"/>
  <c r="AB1511" i="4"/>
  <c r="AN1511" i="4" s="1"/>
  <c r="AA1511" i="4"/>
  <c r="Z1511" i="4"/>
  <c r="Y1511" i="4"/>
  <c r="X1511" i="4"/>
  <c r="W1511" i="4"/>
  <c r="V1511" i="4"/>
  <c r="U1511" i="4"/>
  <c r="T1511" i="4"/>
  <c r="S1511" i="4"/>
  <c r="R1511" i="4"/>
  <c r="Q1511" i="4"/>
  <c r="P1511" i="4"/>
  <c r="O1511" i="4"/>
  <c r="N1511" i="4"/>
  <c r="M1511" i="4"/>
  <c r="L1511" i="4"/>
  <c r="K1511" i="4"/>
  <c r="J1511" i="4"/>
  <c r="I1511" i="4"/>
  <c r="H1511" i="4"/>
  <c r="G1511" i="4"/>
  <c r="F1511" i="4"/>
  <c r="E1511" i="4"/>
  <c r="D1511" i="4"/>
  <c r="C1511" i="4"/>
  <c r="B1511" i="4"/>
  <c r="A1511" i="4"/>
  <c r="AO1510" i="4"/>
  <c r="AN1510" i="4"/>
  <c r="AK1510" i="4"/>
  <c r="AJ1510" i="4"/>
  <c r="AI1510" i="4"/>
  <c r="AH1510" i="4"/>
  <c r="AG1510" i="4"/>
  <c r="AF1510" i="4"/>
  <c r="AE1510" i="4"/>
  <c r="AD1510" i="4"/>
  <c r="AC1510" i="4"/>
  <c r="AB1510" i="4"/>
  <c r="AA1510" i="4"/>
  <c r="Z1510" i="4"/>
  <c r="Y1510" i="4"/>
  <c r="X1510" i="4"/>
  <c r="W1510" i="4"/>
  <c r="V1510" i="4"/>
  <c r="U1510" i="4"/>
  <c r="T1510" i="4"/>
  <c r="S1510" i="4"/>
  <c r="R1510" i="4"/>
  <c r="Q1510" i="4"/>
  <c r="P1510" i="4"/>
  <c r="O1510" i="4"/>
  <c r="N1510" i="4"/>
  <c r="M1510" i="4"/>
  <c r="L1510" i="4"/>
  <c r="K1510" i="4"/>
  <c r="J1510" i="4"/>
  <c r="I1510" i="4"/>
  <c r="H1510" i="4"/>
  <c r="G1510" i="4"/>
  <c r="F1510" i="4"/>
  <c r="E1510" i="4"/>
  <c r="D1510" i="4"/>
  <c r="C1510" i="4"/>
  <c r="B1510" i="4"/>
  <c r="A1510" i="4"/>
  <c r="AN1509" i="4"/>
  <c r="AK1509" i="4"/>
  <c r="AJ1509" i="4"/>
  <c r="AI1509" i="4"/>
  <c r="AH1509" i="4"/>
  <c r="AG1509" i="4"/>
  <c r="AF1509" i="4"/>
  <c r="AE1509" i="4"/>
  <c r="AD1509" i="4"/>
  <c r="AC1509" i="4"/>
  <c r="AB1509" i="4"/>
  <c r="AA1509" i="4"/>
  <c r="Z1509" i="4"/>
  <c r="Y1509" i="4"/>
  <c r="AM1509" i="4" s="1"/>
  <c r="X1509" i="4"/>
  <c r="W1509" i="4"/>
  <c r="V1509" i="4"/>
  <c r="U1509" i="4"/>
  <c r="T1509" i="4"/>
  <c r="S1509" i="4"/>
  <c r="R1509" i="4"/>
  <c r="Q1509" i="4"/>
  <c r="P1509" i="4"/>
  <c r="O1509" i="4"/>
  <c r="N1509" i="4"/>
  <c r="M1509" i="4"/>
  <c r="L1509" i="4"/>
  <c r="K1509" i="4"/>
  <c r="J1509" i="4"/>
  <c r="I1509" i="4"/>
  <c r="H1509" i="4"/>
  <c r="G1509" i="4"/>
  <c r="F1509" i="4"/>
  <c r="E1509" i="4"/>
  <c r="D1509" i="4"/>
  <c r="C1509" i="4"/>
  <c r="AO1509" i="4" s="1"/>
  <c r="B1509" i="4"/>
  <c r="A1509" i="4"/>
  <c r="AK1508" i="4"/>
  <c r="AJ1508" i="4"/>
  <c r="AI1508" i="4"/>
  <c r="AH1508" i="4"/>
  <c r="AG1508" i="4"/>
  <c r="AF1508" i="4"/>
  <c r="AE1508" i="4"/>
  <c r="AD1508" i="4"/>
  <c r="AC1508" i="4"/>
  <c r="AB1508" i="4"/>
  <c r="AN1508" i="4" s="1"/>
  <c r="AA1508" i="4"/>
  <c r="Z1508" i="4"/>
  <c r="Y1508" i="4"/>
  <c r="AM1508" i="4" s="1"/>
  <c r="X1508" i="4"/>
  <c r="W1508" i="4"/>
  <c r="V1508" i="4"/>
  <c r="U1508" i="4"/>
  <c r="T1508" i="4"/>
  <c r="S1508" i="4"/>
  <c r="R1508" i="4"/>
  <c r="Q1508" i="4"/>
  <c r="P1508" i="4"/>
  <c r="O1508" i="4"/>
  <c r="N1508" i="4"/>
  <c r="M1508" i="4"/>
  <c r="L1508" i="4"/>
  <c r="K1508" i="4"/>
  <c r="J1508" i="4"/>
  <c r="I1508" i="4"/>
  <c r="H1508" i="4"/>
  <c r="G1508" i="4"/>
  <c r="F1508" i="4"/>
  <c r="E1508" i="4"/>
  <c r="D1508" i="4"/>
  <c r="C1508" i="4"/>
  <c r="AO1508" i="4" s="1"/>
  <c r="B1508" i="4"/>
  <c r="A1508" i="4"/>
  <c r="AM1507" i="4"/>
  <c r="AL1507" i="4"/>
  <c r="AK1507" i="4"/>
  <c r="AJ1507" i="4"/>
  <c r="AI1507" i="4"/>
  <c r="AH1507" i="4"/>
  <c r="AG1507" i="4"/>
  <c r="AF1507" i="4"/>
  <c r="AE1507" i="4"/>
  <c r="AD1507" i="4"/>
  <c r="AC1507" i="4"/>
  <c r="AB1507" i="4"/>
  <c r="AN1507" i="4" s="1"/>
  <c r="AA1507" i="4"/>
  <c r="Z1507" i="4"/>
  <c r="Y1507" i="4"/>
  <c r="X1507" i="4"/>
  <c r="W1507" i="4"/>
  <c r="V1507" i="4"/>
  <c r="U1507" i="4"/>
  <c r="T1507" i="4"/>
  <c r="S1507" i="4"/>
  <c r="R1507" i="4"/>
  <c r="Q1507" i="4"/>
  <c r="P1507" i="4"/>
  <c r="O1507" i="4"/>
  <c r="N1507" i="4"/>
  <c r="M1507" i="4"/>
  <c r="L1507" i="4"/>
  <c r="K1507" i="4"/>
  <c r="J1507" i="4"/>
  <c r="I1507" i="4"/>
  <c r="H1507" i="4"/>
  <c r="G1507" i="4"/>
  <c r="F1507" i="4"/>
  <c r="E1507" i="4"/>
  <c r="D1507" i="4"/>
  <c r="C1507" i="4"/>
  <c r="B1507" i="4"/>
  <c r="A1507" i="4"/>
  <c r="AO1506" i="4"/>
  <c r="AN1506" i="4"/>
  <c r="AK1506" i="4"/>
  <c r="AJ1506" i="4"/>
  <c r="AI1506" i="4"/>
  <c r="AH1506" i="4"/>
  <c r="AG1506" i="4"/>
  <c r="AF1506" i="4"/>
  <c r="AE1506" i="4"/>
  <c r="AD1506" i="4"/>
  <c r="AC1506" i="4"/>
  <c r="AB1506" i="4"/>
  <c r="AA1506" i="4"/>
  <c r="Z1506" i="4"/>
  <c r="Y1506" i="4"/>
  <c r="X1506" i="4"/>
  <c r="W1506" i="4"/>
  <c r="V1506" i="4"/>
  <c r="U1506" i="4"/>
  <c r="T1506" i="4"/>
  <c r="S1506" i="4"/>
  <c r="R1506" i="4"/>
  <c r="Q1506" i="4"/>
  <c r="P1506" i="4"/>
  <c r="O1506" i="4"/>
  <c r="N1506" i="4"/>
  <c r="M1506" i="4"/>
  <c r="L1506" i="4"/>
  <c r="K1506" i="4"/>
  <c r="J1506" i="4"/>
  <c r="I1506" i="4"/>
  <c r="H1506" i="4"/>
  <c r="G1506" i="4"/>
  <c r="F1506" i="4"/>
  <c r="E1506" i="4"/>
  <c r="D1506" i="4"/>
  <c r="C1506" i="4"/>
  <c r="B1506" i="4"/>
  <c r="A1506" i="4"/>
  <c r="AN1505" i="4"/>
  <c r="AK1505" i="4"/>
  <c r="AJ1505" i="4"/>
  <c r="AI1505" i="4"/>
  <c r="AH1505" i="4"/>
  <c r="AG1505" i="4"/>
  <c r="AF1505" i="4"/>
  <c r="AE1505" i="4"/>
  <c r="AD1505" i="4"/>
  <c r="AC1505" i="4"/>
  <c r="AB1505" i="4"/>
  <c r="AA1505" i="4"/>
  <c r="Z1505" i="4"/>
  <c r="Y1505" i="4"/>
  <c r="AM1505" i="4" s="1"/>
  <c r="X1505" i="4"/>
  <c r="W1505" i="4"/>
  <c r="V1505" i="4"/>
  <c r="U1505" i="4"/>
  <c r="T1505" i="4"/>
  <c r="S1505" i="4"/>
  <c r="R1505" i="4"/>
  <c r="Q1505" i="4"/>
  <c r="P1505" i="4"/>
  <c r="O1505" i="4"/>
  <c r="N1505" i="4"/>
  <c r="M1505" i="4"/>
  <c r="L1505" i="4"/>
  <c r="K1505" i="4"/>
  <c r="J1505" i="4"/>
  <c r="I1505" i="4"/>
  <c r="H1505" i="4"/>
  <c r="G1505" i="4"/>
  <c r="F1505" i="4"/>
  <c r="E1505" i="4"/>
  <c r="D1505" i="4"/>
  <c r="C1505" i="4"/>
  <c r="AO1505" i="4" s="1"/>
  <c r="B1505" i="4"/>
  <c r="A1505" i="4"/>
  <c r="AK1504" i="4"/>
  <c r="AJ1504" i="4"/>
  <c r="AI1504" i="4"/>
  <c r="AH1504" i="4"/>
  <c r="AG1504" i="4"/>
  <c r="AF1504" i="4"/>
  <c r="AE1504" i="4"/>
  <c r="AD1504" i="4"/>
  <c r="AC1504" i="4"/>
  <c r="AB1504" i="4"/>
  <c r="AN1504" i="4" s="1"/>
  <c r="AA1504" i="4"/>
  <c r="Z1504" i="4"/>
  <c r="Y1504" i="4"/>
  <c r="AM1504" i="4" s="1"/>
  <c r="X1504" i="4"/>
  <c r="W1504" i="4"/>
  <c r="V1504" i="4"/>
  <c r="U1504" i="4"/>
  <c r="T1504" i="4"/>
  <c r="S1504" i="4"/>
  <c r="R1504" i="4"/>
  <c r="Q1504" i="4"/>
  <c r="P1504" i="4"/>
  <c r="O1504" i="4"/>
  <c r="N1504" i="4"/>
  <c r="M1504" i="4"/>
  <c r="L1504" i="4"/>
  <c r="K1504" i="4"/>
  <c r="J1504" i="4"/>
  <c r="I1504" i="4"/>
  <c r="H1504" i="4"/>
  <c r="G1504" i="4"/>
  <c r="F1504" i="4"/>
  <c r="E1504" i="4"/>
  <c r="D1504" i="4"/>
  <c r="C1504" i="4"/>
  <c r="AO1504" i="4" s="1"/>
  <c r="B1504" i="4"/>
  <c r="A1504" i="4"/>
  <c r="AM1503" i="4"/>
  <c r="AL1503" i="4"/>
  <c r="AK1503" i="4"/>
  <c r="AJ1503" i="4"/>
  <c r="AI1503" i="4"/>
  <c r="AH1503" i="4"/>
  <c r="AG1503" i="4"/>
  <c r="AF1503" i="4"/>
  <c r="AE1503" i="4"/>
  <c r="AD1503" i="4"/>
  <c r="AC1503" i="4"/>
  <c r="AB1503" i="4"/>
  <c r="AN1503" i="4" s="1"/>
  <c r="AA1503" i="4"/>
  <c r="Z1503" i="4"/>
  <c r="Y1503" i="4"/>
  <c r="X1503" i="4"/>
  <c r="W1503" i="4"/>
  <c r="V1503" i="4"/>
  <c r="U1503" i="4"/>
  <c r="T1503" i="4"/>
  <c r="S1503" i="4"/>
  <c r="R1503" i="4"/>
  <c r="Q1503" i="4"/>
  <c r="P1503" i="4"/>
  <c r="O1503" i="4"/>
  <c r="N1503" i="4"/>
  <c r="M1503" i="4"/>
  <c r="L1503" i="4"/>
  <c r="K1503" i="4"/>
  <c r="J1503" i="4"/>
  <c r="I1503" i="4"/>
  <c r="H1503" i="4"/>
  <c r="G1503" i="4"/>
  <c r="F1503" i="4"/>
  <c r="E1503" i="4"/>
  <c r="D1503" i="4"/>
  <c r="C1503" i="4"/>
  <c r="B1503" i="4"/>
  <c r="A1503" i="4"/>
  <c r="AN1502" i="4"/>
  <c r="AK1502" i="4"/>
  <c r="AJ1502" i="4"/>
  <c r="AI1502" i="4"/>
  <c r="AH1502" i="4"/>
  <c r="AG1502" i="4"/>
  <c r="AF1502" i="4"/>
  <c r="AE1502" i="4"/>
  <c r="AD1502" i="4"/>
  <c r="AC1502" i="4"/>
  <c r="AB1502" i="4"/>
  <c r="AA1502" i="4"/>
  <c r="Z1502" i="4"/>
  <c r="Y1502" i="4"/>
  <c r="X1502" i="4"/>
  <c r="W1502" i="4"/>
  <c r="V1502" i="4"/>
  <c r="U1502" i="4"/>
  <c r="T1502" i="4"/>
  <c r="S1502" i="4"/>
  <c r="R1502" i="4"/>
  <c r="Q1502" i="4"/>
  <c r="P1502" i="4"/>
  <c r="O1502" i="4"/>
  <c r="N1502" i="4"/>
  <c r="M1502" i="4"/>
  <c r="L1502" i="4"/>
  <c r="K1502" i="4"/>
  <c r="J1502" i="4"/>
  <c r="I1502" i="4"/>
  <c r="AO1502" i="4" s="1"/>
  <c r="H1502" i="4"/>
  <c r="G1502" i="4"/>
  <c r="F1502" i="4"/>
  <c r="E1502" i="4"/>
  <c r="D1502" i="4"/>
  <c r="C1502" i="4"/>
  <c r="B1502" i="4"/>
  <c r="A1502" i="4"/>
  <c r="AN1501" i="4"/>
  <c r="AK1501" i="4"/>
  <c r="AJ1501" i="4"/>
  <c r="AI1501" i="4"/>
  <c r="AH1501" i="4"/>
  <c r="AG1501" i="4"/>
  <c r="AF1501" i="4"/>
  <c r="AE1501" i="4"/>
  <c r="AD1501" i="4"/>
  <c r="AC1501" i="4"/>
  <c r="AB1501" i="4"/>
  <c r="AA1501" i="4"/>
  <c r="Z1501" i="4"/>
  <c r="Y1501" i="4"/>
  <c r="AM1501" i="4" s="1"/>
  <c r="X1501" i="4"/>
  <c r="W1501" i="4"/>
  <c r="V1501" i="4"/>
  <c r="U1501" i="4"/>
  <c r="T1501" i="4"/>
  <c r="S1501" i="4"/>
  <c r="R1501" i="4"/>
  <c r="Q1501" i="4"/>
  <c r="P1501" i="4"/>
  <c r="O1501" i="4"/>
  <c r="N1501" i="4"/>
  <c r="M1501" i="4"/>
  <c r="L1501" i="4"/>
  <c r="K1501" i="4"/>
  <c r="J1501" i="4"/>
  <c r="I1501" i="4"/>
  <c r="H1501" i="4"/>
  <c r="G1501" i="4"/>
  <c r="F1501" i="4"/>
  <c r="E1501" i="4"/>
  <c r="D1501" i="4"/>
  <c r="C1501" i="4"/>
  <c r="AO1501" i="4" s="1"/>
  <c r="B1501" i="4"/>
  <c r="A1501" i="4"/>
  <c r="AK1500" i="4"/>
  <c r="AJ1500" i="4"/>
  <c r="AI1500" i="4"/>
  <c r="AH1500" i="4"/>
  <c r="AG1500" i="4"/>
  <c r="AF1500" i="4"/>
  <c r="AE1500" i="4"/>
  <c r="AD1500" i="4"/>
  <c r="AC1500" i="4"/>
  <c r="AB1500" i="4"/>
  <c r="AN1500" i="4" s="1"/>
  <c r="AA1500" i="4"/>
  <c r="Z1500" i="4"/>
  <c r="Y1500" i="4"/>
  <c r="AM1500" i="4" s="1"/>
  <c r="X1500" i="4"/>
  <c r="W1500" i="4"/>
  <c r="V1500" i="4"/>
  <c r="U1500" i="4"/>
  <c r="T1500" i="4"/>
  <c r="S1500" i="4"/>
  <c r="R1500" i="4"/>
  <c r="Q1500" i="4"/>
  <c r="P1500" i="4"/>
  <c r="O1500" i="4"/>
  <c r="N1500" i="4"/>
  <c r="M1500" i="4"/>
  <c r="L1500" i="4"/>
  <c r="K1500" i="4"/>
  <c r="J1500" i="4"/>
  <c r="I1500" i="4"/>
  <c r="H1500" i="4"/>
  <c r="G1500" i="4"/>
  <c r="F1500" i="4"/>
  <c r="E1500" i="4"/>
  <c r="D1500" i="4"/>
  <c r="C1500" i="4"/>
  <c r="AO1500" i="4" s="1"/>
  <c r="B1500" i="4"/>
  <c r="A1500" i="4"/>
  <c r="AM1499" i="4"/>
  <c r="AL1499" i="4"/>
  <c r="AK1499" i="4"/>
  <c r="AJ1499" i="4"/>
  <c r="AI1499" i="4"/>
  <c r="AH1499" i="4"/>
  <c r="AG1499" i="4"/>
  <c r="AF1499" i="4"/>
  <c r="AE1499" i="4"/>
  <c r="AD1499" i="4"/>
  <c r="AC1499" i="4"/>
  <c r="AB1499" i="4"/>
  <c r="AN1499" i="4" s="1"/>
  <c r="AA1499" i="4"/>
  <c r="Z1499" i="4"/>
  <c r="Y1499" i="4"/>
  <c r="X1499" i="4"/>
  <c r="W1499" i="4"/>
  <c r="V1499" i="4"/>
  <c r="U1499" i="4"/>
  <c r="T1499" i="4"/>
  <c r="S1499" i="4"/>
  <c r="R1499" i="4"/>
  <c r="Q1499" i="4"/>
  <c r="P1499" i="4"/>
  <c r="O1499" i="4"/>
  <c r="N1499" i="4"/>
  <c r="M1499" i="4"/>
  <c r="L1499" i="4"/>
  <c r="K1499" i="4"/>
  <c r="J1499" i="4"/>
  <c r="I1499" i="4"/>
  <c r="H1499" i="4"/>
  <c r="G1499" i="4"/>
  <c r="F1499" i="4"/>
  <c r="E1499" i="4"/>
  <c r="D1499" i="4"/>
  <c r="C1499" i="4"/>
  <c r="AO1499" i="4" s="1"/>
  <c r="B1499" i="4"/>
  <c r="A1499" i="4"/>
  <c r="AO1498" i="4"/>
  <c r="AN1498" i="4"/>
  <c r="AK1498" i="4"/>
  <c r="AJ1498" i="4"/>
  <c r="AI1498" i="4"/>
  <c r="AH1498" i="4"/>
  <c r="AG1498" i="4"/>
  <c r="AF1498" i="4"/>
  <c r="AE1498" i="4"/>
  <c r="AD1498" i="4"/>
  <c r="AC1498" i="4"/>
  <c r="AB1498" i="4"/>
  <c r="AA1498" i="4"/>
  <c r="Z1498" i="4"/>
  <c r="Y1498" i="4"/>
  <c r="X1498" i="4"/>
  <c r="W1498" i="4"/>
  <c r="V1498" i="4"/>
  <c r="U1498" i="4"/>
  <c r="T1498" i="4"/>
  <c r="S1498" i="4"/>
  <c r="R1498" i="4"/>
  <c r="Q1498" i="4"/>
  <c r="P1498" i="4"/>
  <c r="O1498" i="4"/>
  <c r="N1498" i="4"/>
  <c r="M1498" i="4"/>
  <c r="L1498" i="4"/>
  <c r="K1498" i="4"/>
  <c r="J1498" i="4"/>
  <c r="I1498" i="4"/>
  <c r="H1498" i="4"/>
  <c r="G1498" i="4"/>
  <c r="F1498" i="4"/>
  <c r="E1498" i="4"/>
  <c r="D1498" i="4"/>
  <c r="C1498" i="4"/>
  <c r="B1498" i="4"/>
  <c r="A1498" i="4"/>
  <c r="AN1497" i="4"/>
  <c r="AK1497" i="4"/>
  <c r="AJ1497" i="4"/>
  <c r="AI1497" i="4"/>
  <c r="AH1497" i="4"/>
  <c r="AG1497" i="4"/>
  <c r="AF1497" i="4"/>
  <c r="AE1497" i="4"/>
  <c r="AD1497" i="4"/>
  <c r="AC1497" i="4"/>
  <c r="AB1497" i="4"/>
  <c r="AA1497" i="4"/>
  <c r="Z1497" i="4"/>
  <c r="Y1497" i="4"/>
  <c r="AM1497" i="4" s="1"/>
  <c r="X1497" i="4"/>
  <c r="W1497" i="4"/>
  <c r="V1497" i="4"/>
  <c r="U1497" i="4"/>
  <c r="T1497" i="4"/>
  <c r="S1497" i="4"/>
  <c r="R1497" i="4"/>
  <c r="Q1497" i="4"/>
  <c r="P1497" i="4"/>
  <c r="O1497" i="4"/>
  <c r="N1497" i="4"/>
  <c r="M1497" i="4"/>
  <c r="L1497" i="4"/>
  <c r="K1497" i="4"/>
  <c r="J1497" i="4"/>
  <c r="I1497" i="4"/>
  <c r="H1497" i="4"/>
  <c r="G1497" i="4"/>
  <c r="F1497" i="4"/>
  <c r="E1497" i="4"/>
  <c r="D1497" i="4"/>
  <c r="C1497" i="4"/>
  <c r="AO1497" i="4" s="1"/>
  <c r="B1497" i="4"/>
  <c r="A1497" i="4"/>
  <c r="AK1496" i="4"/>
  <c r="AJ1496" i="4"/>
  <c r="AI1496" i="4"/>
  <c r="AH1496" i="4"/>
  <c r="AG1496" i="4"/>
  <c r="AF1496" i="4"/>
  <c r="AE1496" i="4"/>
  <c r="AD1496" i="4"/>
  <c r="AC1496" i="4"/>
  <c r="AB1496" i="4"/>
  <c r="AN1496" i="4" s="1"/>
  <c r="AA1496" i="4"/>
  <c r="Z1496" i="4"/>
  <c r="Y1496" i="4"/>
  <c r="AM1496" i="4" s="1"/>
  <c r="X1496" i="4"/>
  <c r="W1496" i="4"/>
  <c r="V1496" i="4"/>
  <c r="U1496" i="4"/>
  <c r="T1496" i="4"/>
  <c r="S1496" i="4"/>
  <c r="R1496" i="4"/>
  <c r="Q1496" i="4"/>
  <c r="P1496" i="4"/>
  <c r="O1496" i="4"/>
  <c r="N1496" i="4"/>
  <c r="M1496" i="4"/>
  <c r="L1496" i="4"/>
  <c r="K1496" i="4"/>
  <c r="J1496" i="4"/>
  <c r="I1496" i="4"/>
  <c r="H1496" i="4"/>
  <c r="G1496" i="4"/>
  <c r="F1496" i="4"/>
  <c r="E1496" i="4"/>
  <c r="D1496" i="4"/>
  <c r="C1496" i="4"/>
  <c r="B1496" i="4"/>
  <c r="A1496" i="4"/>
  <c r="AM1495" i="4"/>
  <c r="AL1495" i="4"/>
  <c r="AK1495" i="4"/>
  <c r="AJ1495" i="4"/>
  <c r="AI1495" i="4"/>
  <c r="AH1495" i="4"/>
  <c r="AG1495" i="4"/>
  <c r="AF1495" i="4"/>
  <c r="AE1495" i="4"/>
  <c r="AD1495" i="4"/>
  <c r="AC1495" i="4"/>
  <c r="AB1495" i="4"/>
  <c r="AN1495" i="4" s="1"/>
  <c r="AA1495" i="4"/>
  <c r="Z1495" i="4"/>
  <c r="Y1495" i="4"/>
  <c r="X1495" i="4"/>
  <c r="W1495" i="4"/>
  <c r="V1495" i="4"/>
  <c r="U1495" i="4"/>
  <c r="T1495" i="4"/>
  <c r="S1495" i="4"/>
  <c r="R1495" i="4"/>
  <c r="Q1495" i="4"/>
  <c r="P1495" i="4"/>
  <c r="O1495" i="4"/>
  <c r="N1495" i="4"/>
  <c r="M1495" i="4"/>
  <c r="L1495" i="4"/>
  <c r="K1495" i="4"/>
  <c r="J1495" i="4"/>
  <c r="I1495" i="4"/>
  <c r="H1495" i="4"/>
  <c r="G1495" i="4"/>
  <c r="F1495" i="4"/>
  <c r="E1495" i="4"/>
  <c r="D1495" i="4"/>
  <c r="C1495" i="4"/>
  <c r="AO1495" i="4" s="1"/>
  <c r="B1495" i="4"/>
  <c r="A1495" i="4"/>
  <c r="AO1494" i="4"/>
  <c r="AN1494" i="4"/>
  <c r="AK1494" i="4"/>
  <c r="AJ1494" i="4"/>
  <c r="AI1494" i="4"/>
  <c r="AH1494" i="4"/>
  <c r="AG1494" i="4"/>
  <c r="AF1494" i="4"/>
  <c r="AE1494" i="4"/>
  <c r="AD1494" i="4"/>
  <c r="AC1494" i="4"/>
  <c r="AB1494" i="4"/>
  <c r="AA1494" i="4"/>
  <c r="Z1494" i="4"/>
  <c r="Y1494" i="4"/>
  <c r="X1494" i="4"/>
  <c r="W1494" i="4"/>
  <c r="V1494" i="4"/>
  <c r="U1494" i="4"/>
  <c r="T1494" i="4"/>
  <c r="S1494" i="4"/>
  <c r="R1494" i="4"/>
  <c r="Q1494" i="4"/>
  <c r="P1494" i="4"/>
  <c r="O1494" i="4"/>
  <c r="N1494" i="4"/>
  <c r="M1494" i="4"/>
  <c r="L1494" i="4"/>
  <c r="K1494" i="4"/>
  <c r="J1494" i="4"/>
  <c r="I1494" i="4"/>
  <c r="H1494" i="4"/>
  <c r="G1494" i="4"/>
  <c r="F1494" i="4"/>
  <c r="E1494" i="4"/>
  <c r="D1494" i="4"/>
  <c r="C1494" i="4"/>
  <c r="B1494" i="4"/>
  <c r="A1494" i="4"/>
  <c r="AN1493" i="4"/>
  <c r="AK1493" i="4"/>
  <c r="AJ1493" i="4"/>
  <c r="AI1493" i="4"/>
  <c r="AH1493" i="4"/>
  <c r="AG1493" i="4"/>
  <c r="AF1493" i="4"/>
  <c r="AE1493" i="4"/>
  <c r="AD1493" i="4"/>
  <c r="AC1493" i="4"/>
  <c r="AB1493" i="4"/>
  <c r="AA1493" i="4"/>
  <c r="Z1493" i="4"/>
  <c r="Y1493" i="4"/>
  <c r="AM1493" i="4" s="1"/>
  <c r="X1493" i="4"/>
  <c r="W1493" i="4"/>
  <c r="V1493" i="4"/>
  <c r="U1493" i="4"/>
  <c r="T1493" i="4"/>
  <c r="S1493" i="4"/>
  <c r="R1493" i="4"/>
  <c r="Q1493" i="4"/>
  <c r="P1493" i="4"/>
  <c r="O1493" i="4"/>
  <c r="N1493" i="4"/>
  <c r="M1493" i="4"/>
  <c r="L1493" i="4"/>
  <c r="K1493" i="4"/>
  <c r="J1493" i="4"/>
  <c r="I1493" i="4"/>
  <c r="H1493" i="4"/>
  <c r="G1493" i="4"/>
  <c r="F1493" i="4"/>
  <c r="E1493" i="4"/>
  <c r="D1493" i="4"/>
  <c r="C1493" i="4"/>
  <c r="AO1493" i="4" s="1"/>
  <c r="B1493" i="4"/>
  <c r="A1493" i="4"/>
  <c r="AK1492" i="4"/>
  <c r="AJ1492" i="4"/>
  <c r="AI1492" i="4"/>
  <c r="AH1492" i="4"/>
  <c r="AG1492" i="4"/>
  <c r="AF1492" i="4"/>
  <c r="AE1492" i="4"/>
  <c r="AD1492" i="4"/>
  <c r="AC1492" i="4"/>
  <c r="AB1492" i="4"/>
  <c r="AN1492" i="4" s="1"/>
  <c r="AA1492" i="4"/>
  <c r="Z1492" i="4"/>
  <c r="Y1492" i="4"/>
  <c r="AM1492" i="4" s="1"/>
  <c r="X1492" i="4"/>
  <c r="W1492" i="4"/>
  <c r="V1492" i="4"/>
  <c r="U1492" i="4"/>
  <c r="T1492" i="4"/>
  <c r="S1492" i="4"/>
  <c r="R1492" i="4"/>
  <c r="Q1492" i="4"/>
  <c r="P1492" i="4"/>
  <c r="O1492" i="4"/>
  <c r="N1492" i="4"/>
  <c r="M1492" i="4"/>
  <c r="L1492" i="4"/>
  <c r="K1492" i="4"/>
  <c r="J1492" i="4"/>
  <c r="I1492" i="4"/>
  <c r="H1492" i="4"/>
  <c r="G1492" i="4"/>
  <c r="F1492" i="4"/>
  <c r="E1492" i="4"/>
  <c r="D1492" i="4"/>
  <c r="C1492" i="4"/>
  <c r="AO1492" i="4" s="1"/>
  <c r="B1492" i="4"/>
  <c r="A1492" i="4"/>
  <c r="AM1491" i="4"/>
  <c r="AL1491" i="4"/>
  <c r="AK1491" i="4"/>
  <c r="AJ1491" i="4"/>
  <c r="AI1491" i="4"/>
  <c r="AH1491" i="4"/>
  <c r="AG1491" i="4"/>
  <c r="AF1491" i="4"/>
  <c r="AE1491" i="4"/>
  <c r="AD1491" i="4"/>
  <c r="AC1491" i="4"/>
  <c r="AB1491" i="4"/>
  <c r="AN1491" i="4" s="1"/>
  <c r="AA1491" i="4"/>
  <c r="Z1491" i="4"/>
  <c r="Y1491" i="4"/>
  <c r="X1491" i="4"/>
  <c r="W1491" i="4"/>
  <c r="V1491" i="4"/>
  <c r="U1491" i="4"/>
  <c r="T1491" i="4"/>
  <c r="S1491" i="4"/>
  <c r="R1491" i="4"/>
  <c r="Q1491" i="4"/>
  <c r="P1491" i="4"/>
  <c r="O1491" i="4"/>
  <c r="N1491" i="4"/>
  <c r="M1491" i="4"/>
  <c r="L1491" i="4"/>
  <c r="K1491" i="4"/>
  <c r="J1491" i="4"/>
  <c r="I1491" i="4"/>
  <c r="H1491" i="4"/>
  <c r="G1491" i="4"/>
  <c r="F1491" i="4"/>
  <c r="E1491" i="4"/>
  <c r="D1491" i="4"/>
  <c r="C1491" i="4"/>
  <c r="AO1491" i="4" s="1"/>
  <c r="B1491" i="4"/>
  <c r="A1491" i="4"/>
  <c r="AN1490" i="4"/>
  <c r="AK1490" i="4"/>
  <c r="AJ1490" i="4"/>
  <c r="AI1490" i="4"/>
  <c r="AH1490" i="4"/>
  <c r="AG1490" i="4"/>
  <c r="AF1490" i="4"/>
  <c r="AE1490" i="4"/>
  <c r="AD1490" i="4"/>
  <c r="AC1490" i="4"/>
  <c r="AB1490" i="4"/>
  <c r="AA1490" i="4"/>
  <c r="Z1490" i="4"/>
  <c r="Y1490" i="4"/>
  <c r="X1490" i="4"/>
  <c r="W1490" i="4"/>
  <c r="V1490" i="4"/>
  <c r="U1490" i="4"/>
  <c r="T1490" i="4"/>
  <c r="S1490" i="4"/>
  <c r="R1490" i="4"/>
  <c r="Q1490" i="4"/>
  <c r="P1490" i="4"/>
  <c r="O1490" i="4"/>
  <c r="N1490" i="4"/>
  <c r="M1490" i="4"/>
  <c r="L1490" i="4"/>
  <c r="K1490" i="4"/>
  <c r="J1490" i="4"/>
  <c r="I1490" i="4"/>
  <c r="AO1490" i="4" s="1"/>
  <c r="H1490" i="4"/>
  <c r="G1490" i="4"/>
  <c r="F1490" i="4"/>
  <c r="E1490" i="4"/>
  <c r="D1490" i="4"/>
  <c r="C1490" i="4"/>
  <c r="B1490" i="4"/>
  <c r="A1490" i="4"/>
  <c r="AN1489" i="4"/>
  <c r="AK1489" i="4"/>
  <c r="AJ1489" i="4"/>
  <c r="AI1489" i="4"/>
  <c r="AH1489" i="4"/>
  <c r="AG1489" i="4"/>
  <c r="AF1489" i="4"/>
  <c r="AE1489" i="4"/>
  <c r="AD1489" i="4"/>
  <c r="AC1489" i="4"/>
  <c r="AB1489" i="4"/>
  <c r="AA1489" i="4"/>
  <c r="Z1489" i="4"/>
  <c r="Y1489" i="4"/>
  <c r="AM1489" i="4" s="1"/>
  <c r="X1489" i="4"/>
  <c r="W1489" i="4"/>
  <c r="V1489" i="4"/>
  <c r="U1489" i="4"/>
  <c r="T1489" i="4"/>
  <c r="S1489" i="4"/>
  <c r="R1489" i="4"/>
  <c r="Q1489" i="4"/>
  <c r="P1489" i="4"/>
  <c r="O1489" i="4"/>
  <c r="N1489" i="4"/>
  <c r="M1489" i="4"/>
  <c r="L1489" i="4"/>
  <c r="K1489" i="4"/>
  <c r="J1489" i="4"/>
  <c r="I1489" i="4"/>
  <c r="H1489" i="4"/>
  <c r="G1489" i="4"/>
  <c r="F1489" i="4"/>
  <c r="E1489" i="4"/>
  <c r="D1489" i="4"/>
  <c r="C1489" i="4"/>
  <c r="AO1489" i="4" s="1"/>
  <c r="B1489" i="4"/>
  <c r="A1489" i="4"/>
  <c r="AK1488" i="4"/>
  <c r="AJ1488" i="4"/>
  <c r="AI1488" i="4"/>
  <c r="AH1488" i="4"/>
  <c r="AG1488" i="4"/>
  <c r="AF1488" i="4"/>
  <c r="AE1488" i="4"/>
  <c r="AD1488" i="4"/>
  <c r="AC1488" i="4"/>
  <c r="AB1488" i="4"/>
  <c r="AN1488" i="4" s="1"/>
  <c r="AA1488" i="4"/>
  <c r="Z1488" i="4"/>
  <c r="Y1488" i="4"/>
  <c r="AM1488" i="4" s="1"/>
  <c r="X1488" i="4"/>
  <c r="W1488" i="4"/>
  <c r="V1488" i="4"/>
  <c r="U1488" i="4"/>
  <c r="T1488" i="4"/>
  <c r="S1488" i="4"/>
  <c r="R1488" i="4"/>
  <c r="Q1488" i="4"/>
  <c r="P1488" i="4"/>
  <c r="O1488" i="4"/>
  <c r="N1488" i="4"/>
  <c r="M1488" i="4"/>
  <c r="L1488" i="4"/>
  <c r="K1488" i="4"/>
  <c r="J1488" i="4"/>
  <c r="I1488" i="4"/>
  <c r="H1488" i="4"/>
  <c r="G1488" i="4"/>
  <c r="F1488" i="4"/>
  <c r="E1488" i="4"/>
  <c r="D1488" i="4"/>
  <c r="C1488" i="4"/>
  <c r="AO1488" i="4" s="1"/>
  <c r="B1488" i="4"/>
  <c r="A1488" i="4"/>
  <c r="AM1487" i="4"/>
  <c r="AL1487" i="4"/>
  <c r="AK1487" i="4"/>
  <c r="AJ1487" i="4"/>
  <c r="AI1487" i="4"/>
  <c r="AH1487" i="4"/>
  <c r="AG1487" i="4"/>
  <c r="AF1487" i="4"/>
  <c r="AE1487" i="4"/>
  <c r="AD1487" i="4"/>
  <c r="AC1487" i="4"/>
  <c r="AB1487" i="4"/>
  <c r="AN1487" i="4" s="1"/>
  <c r="AA1487" i="4"/>
  <c r="Z1487" i="4"/>
  <c r="Y1487" i="4"/>
  <c r="X1487" i="4"/>
  <c r="W1487" i="4"/>
  <c r="V1487" i="4"/>
  <c r="U1487" i="4"/>
  <c r="T1487" i="4"/>
  <c r="S1487" i="4"/>
  <c r="R1487" i="4"/>
  <c r="Q1487" i="4"/>
  <c r="P1487" i="4"/>
  <c r="O1487" i="4"/>
  <c r="N1487" i="4"/>
  <c r="M1487" i="4"/>
  <c r="L1487" i="4"/>
  <c r="K1487" i="4"/>
  <c r="J1487" i="4"/>
  <c r="I1487" i="4"/>
  <c r="H1487" i="4"/>
  <c r="G1487" i="4"/>
  <c r="F1487" i="4"/>
  <c r="E1487" i="4"/>
  <c r="D1487" i="4"/>
  <c r="C1487" i="4"/>
  <c r="AO1487" i="4" s="1"/>
  <c r="B1487" i="4"/>
  <c r="A1487" i="4"/>
  <c r="AN1486" i="4"/>
  <c r="AK1486" i="4"/>
  <c r="AJ1486" i="4"/>
  <c r="AI1486" i="4"/>
  <c r="AH1486" i="4"/>
  <c r="AG1486" i="4"/>
  <c r="AF1486" i="4"/>
  <c r="AE1486" i="4"/>
  <c r="AD1486" i="4"/>
  <c r="AC1486" i="4"/>
  <c r="AB1486" i="4"/>
  <c r="AA1486" i="4"/>
  <c r="Z1486" i="4"/>
  <c r="Y1486" i="4"/>
  <c r="X1486" i="4"/>
  <c r="W1486" i="4"/>
  <c r="V1486" i="4"/>
  <c r="U1486" i="4"/>
  <c r="T1486" i="4"/>
  <c r="S1486" i="4"/>
  <c r="R1486" i="4"/>
  <c r="Q1486" i="4"/>
  <c r="P1486" i="4"/>
  <c r="O1486" i="4"/>
  <c r="N1486" i="4"/>
  <c r="M1486" i="4"/>
  <c r="L1486" i="4"/>
  <c r="K1486" i="4"/>
  <c r="J1486" i="4"/>
  <c r="I1486" i="4"/>
  <c r="AO1486" i="4" s="1"/>
  <c r="H1486" i="4"/>
  <c r="G1486" i="4"/>
  <c r="F1486" i="4"/>
  <c r="E1486" i="4"/>
  <c r="D1486" i="4"/>
  <c r="C1486" i="4"/>
  <c r="B1486" i="4"/>
  <c r="A1486" i="4"/>
  <c r="AN1485" i="4"/>
  <c r="AK1485" i="4"/>
  <c r="AJ1485" i="4"/>
  <c r="AI1485" i="4"/>
  <c r="AH1485" i="4"/>
  <c r="AG1485" i="4"/>
  <c r="AF1485" i="4"/>
  <c r="AE1485" i="4"/>
  <c r="AD1485" i="4"/>
  <c r="AC1485" i="4"/>
  <c r="AB1485" i="4"/>
  <c r="AA1485" i="4"/>
  <c r="Z1485" i="4"/>
  <c r="Y1485" i="4"/>
  <c r="AM1485" i="4" s="1"/>
  <c r="X1485" i="4"/>
  <c r="W1485" i="4"/>
  <c r="V1485" i="4"/>
  <c r="U1485" i="4"/>
  <c r="T1485" i="4"/>
  <c r="S1485" i="4"/>
  <c r="R1485" i="4"/>
  <c r="Q1485" i="4"/>
  <c r="P1485" i="4"/>
  <c r="O1485" i="4"/>
  <c r="N1485" i="4"/>
  <c r="M1485" i="4"/>
  <c r="L1485" i="4"/>
  <c r="K1485" i="4"/>
  <c r="J1485" i="4"/>
  <c r="I1485" i="4"/>
  <c r="H1485" i="4"/>
  <c r="G1485" i="4"/>
  <c r="F1485" i="4"/>
  <c r="E1485" i="4"/>
  <c r="D1485" i="4"/>
  <c r="C1485" i="4"/>
  <c r="AO1485" i="4" s="1"/>
  <c r="B1485" i="4"/>
  <c r="A1485" i="4"/>
  <c r="AK1484" i="4"/>
  <c r="AJ1484" i="4"/>
  <c r="AI1484" i="4"/>
  <c r="AH1484" i="4"/>
  <c r="AG1484" i="4"/>
  <c r="AF1484" i="4"/>
  <c r="AE1484" i="4"/>
  <c r="AD1484" i="4"/>
  <c r="AC1484" i="4"/>
  <c r="AB1484" i="4"/>
  <c r="AN1484" i="4" s="1"/>
  <c r="AA1484" i="4"/>
  <c r="Z1484" i="4"/>
  <c r="Y1484" i="4"/>
  <c r="AM1484" i="4" s="1"/>
  <c r="X1484" i="4"/>
  <c r="W1484" i="4"/>
  <c r="V1484" i="4"/>
  <c r="U1484" i="4"/>
  <c r="T1484" i="4"/>
  <c r="S1484" i="4"/>
  <c r="R1484" i="4"/>
  <c r="Q1484" i="4"/>
  <c r="P1484" i="4"/>
  <c r="O1484" i="4"/>
  <c r="N1484" i="4"/>
  <c r="M1484" i="4"/>
  <c r="L1484" i="4"/>
  <c r="K1484" i="4"/>
  <c r="J1484" i="4"/>
  <c r="I1484" i="4"/>
  <c r="H1484" i="4"/>
  <c r="G1484" i="4"/>
  <c r="F1484" i="4"/>
  <c r="E1484" i="4"/>
  <c r="D1484" i="4"/>
  <c r="C1484" i="4"/>
  <c r="B1484" i="4"/>
  <c r="A1484" i="4"/>
  <c r="AM1483" i="4"/>
  <c r="AL1483" i="4"/>
  <c r="AK1483" i="4"/>
  <c r="AJ1483" i="4"/>
  <c r="AI1483" i="4"/>
  <c r="AH1483" i="4"/>
  <c r="AG1483" i="4"/>
  <c r="AF1483" i="4"/>
  <c r="AE1483" i="4"/>
  <c r="AD1483" i="4"/>
  <c r="AC1483" i="4"/>
  <c r="AB1483" i="4"/>
  <c r="AN1483" i="4" s="1"/>
  <c r="AA1483" i="4"/>
  <c r="Z1483" i="4"/>
  <c r="Y1483" i="4"/>
  <c r="X1483" i="4"/>
  <c r="W1483" i="4"/>
  <c r="V1483" i="4"/>
  <c r="U1483" i="4"/>
  <c r="T1483" i="4"/>
  <c r="S1483" i="4"/>
  <c r="R1483" i="4"/>
  <c r="Q1483" i="4"/>
  <c r="P1483" i="4"/>
  <c r="O1483" i="4"/>
  <c r="N1483" i="4"/>
  <c r="M1483" i="4"/>
  <c r="L1483" i="4"/>
  <c r="K1483" i="4"/>
  <c r="J1483" i="4"/>
  <c r="I1483" i="4"/>
  <c r="H1483" i="4"/>
  <c r="G1483" i="4"/>
  <c r="F1483" i="4"/>
  <c r="E1483" i="4"/>
  <c r="D1483" i="4"/>
  <c r="C1483" i="4"/>
  <c r="B1483" i="4"/>
  <c r="A1483" i="4"/>
  <c r="AO1482" i="4"/>
  <c r="AN1482" i="4"/>
  <c r="AK1482" i="4"/>
  <c r="AJ1482" i="4"/>
  <c r="AI1482" i="4"/>
  <c r="AH1482" i="4"/>
  <c r="AG1482" i="4"/>
  <c r="AF1482" i="4"/>
  <c r="AE1482" i="4"/>
  <c r="AD1482" i="4"/>
  <c r="AC1482" i="4"/>
  <c r="AB1482" i="4"/>
  <c r="AA1482" i="4"/>
  <c r="Z1482" i="4"/>
  <c r="Y1482" i="4"/>
  <c r="X1482" i="4"/>
  <c r="W1482" i="4"/>
  <c r="V1482" i="4"/>
  <c r="U1482" i="4"/>
  <c r="T1482" i="4"/>
  <c r="S1482" i="4"/>
  <c r="R1482" i="4"/>
  <c r="Q1482" i="4"/>
  <c r="P1482" i="4"/>
  <c r="O1482" i="4"/>
  <c r="N1482" i="4"/>
  <c r="M1482" i="4"/>
  <c r="L1482" i="4"/>
  <c r="K1482" i="4"/>
  <c r="J1482" i="4"/>
  <c r="I1482" i="4"/>
  <c r="H1482" i="4"/>
  <c r="G1482" i="4"/>
  <c r="F1482" i="4"/>
  <c r="E1482" i="4"/>
  <c r="D1482" i="4"/>
  <c r="C1482" i="4"/>
  <c r="B1482" i="4"/>
  <c r="A1482" i="4"/>
  <c r="AN1481" i="4"/>
  <c r="AK1481" i="4"/>
  <c r="AJ1481" i="4"/>
  <c r="AI1481" i="4"/>
  <c r="AH1481" i="4"/>
  <c r="AG1481" i="4"/>
  <c r="AF1481" i="4"/>
  <c r="AE1481" i="4"/>
  <c r="AD1481" i="4"/>
  <c r="AC1481" i="4"/>
  <c r="AB1481" i="4"/>
  <c r="AA1481" i="4"/>
  <c r="Z1481" i="4"/>
  <c r="Y1481" i="4"/>
  <c r="AM1481" i="4" s="1"/>
  <c r="X1481" i="4"/>
  <c r="W1481" i="4"/>
  <c r="V1481" i="4"/>
  <c r="U1481" i="4"/>
  <c r="T1481" i="4"/>
  <c r="S1481" i="4"/>
  <c r="R1481" i="4"/>
  <c r="Q1481" i="4"/>
  <c r="P1481" i="4"/>
  <c r="O1481" i="4"/>
  <c r="N1481" i="4"/>
  <c r="M1481" i="4"/>
  <c r="L1481" i="4"/>
  <c r="K1481" i="4"/>
  <c r="J1481" i="4"/>
  <c r="I1481" i="4"/>
  <c r="H1481" i="4"/>
  <c r="G1481" i="4"/>
  <c r="F1481" i="4"/>
  <c r="E1481" i="4"/>
  <c r="D1481" i="4"/>
  <c r="C1481" i="4"/>
  <c r="AO1481" i="4" s="1"/>
  <c r="B1481" i="4"/>
  <c r="A1481" i="4"/>
  <c r="AK1480" i="4"/>
  <c r="AJ1480" i="4"/>
  <c r="AI1480" i="4"/>
  <c r="AH1480" i="4"/>
  <c r="AG1480" i="4"/>
  <c r="AF1480" i="4"/>
  <c r="AE1480" i="4"/>
  <c r="AD1480" i="4"/>
  <c r="AC1480" i="4"/>
  <c r="AB1480" i="4"/>
  <c r="AN1480" i="4" s="1"/>
  <c r="AA1480" i="4"/>
  <c r="Z1480" i="4"/>
  <c r="Y1480" i="4"/>
  <c r="AM1480" i="4" s="1"/>
  <c r="X1480" i="4"/>
  <c r="W1480" i="4"/>
  <c r="V1480" i="4"/>
  <c r="U1480" i="4"/>
  <c r="T1480" i="4"/>
  <c r="S1480" i="4"/>
  <c r="R1480" i="4"/>
  <c r="Q1480" i="4"/>
  <c r="P1480" i="4"/>
  <c r="O1480" i="4"/>
  <c r="N1480" i="4"/>
  <c r="M1480" i="4"/>
  <c r="L1480" i="4"/>
  <c r="K1480" i="4"/>
  <c r="J1480" i="4"/>
  <c r="I1480" i="4"/>
  <c r="H1480" i="4"/>
  <c r="G1480" i="4"/>
  <c r="F1480" i="4"/>
  <c r="E1480" i="4"/>
  <c r="D1480" i="4"/>
  <c r="C1480" i="4"/>
  <c r="B1480" i="4"/>
  <c r="A1480" i="4"/>
  <c r="AM1479" i="4"/>
  <c r="AL1479" i="4"/>
  <c r="AK1479" i="4"/>
  <c r="AJ1479" i="4"/>
  <c r="AI1479" i="4"/>
  <c r="AH1479" i="4"/>
  <c r="AG1479" i="4"/>
  <c r="AF1479" i="4"/>
  <c r="AE1479" i="4"/>
  <c r="AD1479" i="4"/>
  <c r="AC1479" i="4"/>
  <c r="AB1479" i="4"/>
  <c r="AN1479" i="4" s="1"/>
  <c r="AA1479" i="4"/>
  <c r="Z1479" i="4"/>
  <c r="Y1479" i="4"/>
  <c r="X1479" i="4"/>
  <c r="W1479" i="4"/>
  <c r="V1479" i="4"/>
  <c r="U1479" i="4"/>
  <c r="T1479" i="4"/>
  <c r="S1479" i="4"/>
  <c r="R1479" i="4"/>
  <c r="Q1479" i="4"/>
  <c r="P1479" i="4"/>
  <c r="O1479" i="4"/>
  <c r="N1479" i="4"/>
  <c r="M1479" i="4"/>
  <c r="L1479" i="4"/>
  <c r="K1479" i="4"/>
  <c r="J1479" i="4"/>
  <c r="I1479" i="4"/>
  <c r="H1479" i="4"/>
  <c r="G1479" i="4"/>
  <c r="F1479" i="4"/>
  <c r="E1479" i="4"/>
  <c r="D1479" i="4"/>
  <c r="C1479" i="4"/>
  <c r="B1479" i="4"/>
  <c r="A1479" i="4"/>
  <c r="AO1478" i="4"/>
  <c r="AN1478" i="4"/>
  <c r="AK1478" i="4"/>
  <c r="AJ1478" i="4"/>
  <c r="AI1478" i="4"/>
  <c r="AH1478" i="4"/>
  <c r="AG1478" i="4"/>
  <c r="AF1478" i="4"/>
  <c r="AE1478" i="4"/>
  <c r="AD1478" i="4"/>
  <c r="AC1478" i="4"/>
  <c r="AB1478" i="4"/>
  <c r="AA1478" i="4"/>
  <c r="Z1478" i="4"/>
  <c r="Y1478" i="4"/>
  <c r="X1478" i="4"/>
  <c r="W1478" i="4"/>
  <c r="V1478" i="4"/>
  <c r="U1478" i="4"/>
  <c r="T1478" i="4"/>
  <c r="S1478" i="4"/>
  <c r="R1478" i="4"/>
  <c r="Q1478" i="4"/>
  <c r="P1478" i="4"/>
  <c r="O1478" i="4"/>
  <c r="N1478" i="4"/>
  <c r="M1478" i="4"/>
  <c r="L1478" i="4"/>
  <c r="K1478" i="4"/>
  <c r="J1478" i="4"/>
  <c r="I1478" i="4"/>
  <c r="H1478" i="4"/>
  <c r="G1478" i="4"/>
  <c r="F1478" i="4"/>
  <c r="E1478" i="4"/>
  <c r="D1478" i="4"/>
  <c r="C1478" i="4"/>
  <c r="B1478" i="4"/>
  <c r="A1478" i="4"/>
  <c r="AN1477" i="4"/>
  <c r="AK1477" i="4"/>
  <c r="AJ1477" i="4"/>
  <c r="AI1477" i="4"/>
  <c r="AH1477" i="4"/>
  <c r="AG1477" i="4"/>
  <c r="AF1477" i="4"/>
  <c r="AE1477" i="4"/>
  <c r="AD1477" i="4"/>
  <c r="AC1477" i="4"/>
  <c r="AB1477" i="4"/>
  <c r="AA1477" i="4"/>
  <c r="Z1477" i="4"/>
  <c r="Y1477" i="4"/>
  <c r="AM1477" i="4" s="1"/>
  <c r="X1477" i="4"/>
  <c r="W1477" i="4"/>
  <c r="V1477" i="4"/>
  <c r="U1477" i="4"/>
  <c r="T1477" i="4"/>
  <c r="S1477" i="4"/>
  <c r="R1477" i="4"/>
  <c r="Q1477" i="4"/>
  <c r="P1477" i="4"/>
  <c r="O1477" i="4"/>
  <c r="N1477" i="4"/>
  <c r="M1477" i="4"/>
  <c r="L1477" i="4"/>
  <c r="K1477" i="4"/>
  <c r="J1477" i="4"/>
  <c r="I1477" i="4"/>
  <c r="H1477" i="4"/>
  <c r="G1477" i="4"/>
  <c r="F1477" i="4"/>
  <c r="E1477" i="4"/>
  <c r="D1477" i="4"/>
  <c r="C1477" i="4"/>
  <c r="AO1477" i="4" s="1"/>
  <c r="B1477" i="4"/>
  <c r="A1477" i="4"/>
  <c r="AK1476" i="4"/>
  <c r="AJ1476" i="4"/>
  <c r="AI1476" i="4"/>
  <c r="AH1476" i="4"/>
  <c r="AG1476" i="4"/>
  <c r="AF1476" i="4"/>
  <c r="AE1476" i="4"/>
  <c r="AD1476" i="4"/>
  <c r="AC1476" i="4"/>
  <c r="AB1476" i="4"/>
  <c r="AN1476" i="4" s="1"/>
  <c r="AA1476" i="4"/>
  <c r="Z1476" i="4"/>
  <c r="Y1476" i="4"/>
  <c r="AM1476" i="4" s="1"/>
  <c r="X1476" i="4"/>
  <c r="W1476" i="4"/>
  <c r="V1476" i="4"/>
  <c r="U1476" i="4"/>
  <c r="T1476" i="4"/>
  <c r="S1476" i="4"/>
  <c r="R1476" i="4"/>
  <c r="Q1476" i="4"/>
  <c r="P1476" i="4"/>
  <c r="O1476" i="4"/>
  <c r="N1476" i="4"/>
  <c r="M1476" i="4"/>
  <c r="L1476" i="4"/>
  <c r="K1476" i="4"/>
  <c r="J1476" i="4"/>
  <c r="I1476" i="4"/>
  <c r="H1476" i="4"/>
  <c r="G1476" i="4"/>
  <c r="F1476" i="4"/>
  <c r="E1476" i="4"/>
  <c r="D1476" i="4"/>
  <c r="C1476" i="4"/>
  <c r="AO1476" i="4" s="1"/>
  <c r="B1476" i="4"/>
  <c r="A1476" i="4"/>
  <c r="AM1475" i="4"/>
  <c r="AL1475" i="4"/>
  <c r="AK1475" i="4"/>
  <c r="AJ1475" i="4"/>
  <c r="AI1475" i="4"/>
  <c r="AH1475" i="4"/>
  <c r="AG1475" i="4"/>
  <c r="AF1475" i="4"/>
  <c r="AE1475" i="4"/>
  <c r="AD1475" i="4"/>
  <c r="AC1475" i="4"/>
  <c r="AB1475" i="4"/>
  <c r="AN1475" i="4" s="1"/>
  <c r="AA1475" i="4"/>
  <c r="Z1475" i="4"/>
  <c r="Y1475" i="4"/>
  <c r="X1475" i="4"/>
  <c r="W1475" i="4"/>
  <c r="V1475" i="4"/>
  <c r="U1475" i="4"/>
  <c r="T1475" i="4"/>
  <c r="S1475" i="4"/>
  <c r="R1475" i="4"/>
  <c r="Q1475" i="4"/>
  <c r="P1475" i="4"/>
  <c r="O1475" i="4"/>
  <c r="N1475" i="4"/>
  <c r="M1475" i="4"/>
  <c r="L1475" i="4"/>
  <c r="K1475" i="4"/>
  <c r="J1475" i="4"/>
  <c r="I1475" i="4"/>
  <c r="H1475" i="4"/>
  <c r="G1475" i="4"/>
  <c r="F1475" i="4"/>
  <c r="E1475" i="4"/>
  <c r="D1475" i="4"/>
  <c r="C1475" i="4"/>
  <c r="B1475" i="4"/>
  <c r="A1475" i="4"/>
  <c r="AO1474" i="4"/>
  <c r="AN1474" i="4"/>
  <c r="AK1474" i="4"/>
  <c r="AJ1474" i="4"/>
  <c r="AI1474" i="4"/>
  <c r="AH1474" i="4"/>
  <c r="AG1474" i="4"/>
  <c r="AF1474" i="4"/>
  <c r="AE1474" i="4"/>
  <c r="AD1474" i="4"/>
  <c r="AC1474" i="4"/>
  <c r="AB1474" i="4"/>
  <c r="AA1474" i="4"/>
  <c r="Z1474" i="4"/>
  <c r="Y1474" i="4"/>
  <c r="X1474" i="4"/>
  <c r="W1474" i="4"/>
  <c r="V1474" i="4"/>
  <c r="U1474" i="4"/>
  <c r="T1474" i="4"/>
  <c r="S1474" i="4"/>
  <c r="R1474" i="4"/>
  <c r="Q1474" i="4"/>
  <c r="P1474" i="4"/>
  <c r="O1474" i="4"/>
  <c r="N1474" i="4"/>
  <c r="M1474" i="4"/>
  <c r="L1474" i="4"/>
  <c r="K1474" i="4"/>
  <c r="J1474" i="4"/>
  <c r="I1474" i="4"/>
  <c r="H1474" i="4"/>
  <c r="G1474" i="4"/>
  <c r="F1474" i="4"/>
  <c r="E1474" i="4"/>
  <c r="D1474" i="4"/>
  <c r="C1474" i="4"/>
  <c r="B1474" i="4"/>
  <c r="A1474" i="4"/>
  <c r="AN1473" i="4"/>
  <c r="AK1473" i="4"/>
  <c r="AJ1473" i="4"/>
  <c r="AI1473" i="4"/>
  <c r="AH1473" i="4"/>
  <c r="AG1473" i="4"/>
  <c r="AF1473" i="4"/>
  <c r="AE1473" i="4"/>
  <c r="AD1473" i="4"/>
  <c r="AC1473" i="4"/>
  <c r="AB1473" i="4"/>
  <c r="AA1473" i="4"/>
  <c r="Z1473" i="4"/>
  <c r="Y1473" i="4"/>
  <c r="AM1473" i="4" s="1"/>
  <c r="X1473" i="4"/>
  <c r="W1473" i="4"/>
  <c r="V1473" i="4"/>
  <c r="U1473" i="4"/>
  <c r="T1473" i="4"/>
  <c r="S1473" i="4"/>
  <c r="R1473" i="4"/>
  <c r="Q1473" i="4"/>
  <c r="P1473" i="4"/>
  <c r="O1473" i="4"/>
  <c r="N1473" i="4"/>
  <c r="M1473" i="4"/>
  <c r="L1473" i="4"/>
  <c r="K1473" i="4"/>
  <c r="J1473" i="4"/>
  <c r="I1473" i="4"/>
  <c r="H1473" i="4"/>
  <c r="G1473" i="4"/>
  <c r="F1473" i="4"/>
  <c r="E1473" i="4"/>
  <c r="D1473" i="4"/>
  <c r="C1473" i="4"/>
  <c r="AO1473" i="4" s="1"/>
  <c r="B1473" i="4"/>
  <c r="A1473" i="4"/>
  <c r="AK1472" i="4"/>
  <c r="AJ1472" i="4"/>
  <c r="AI1472" i="4"/>
  <c r="AH1472" i="4"/>
  <c r="AG1472" i="4"/>
  <c r="AF1472" i="4"/>
  <c r="AE1472" i="4"/>
  <c r="AD1472" i="4"/>
  <c r="AC1472" i="4"/>
  <c r="AB1472" i="4"/>
  <c r="AN1472" i="4" s="1"/>
  <c r="AA1472" i="4"/>
  <c r="Z1472" i="4"/>
  <c r="Y1472" i="4"/>
  <c r="AM1472" i="4" s="1"/>
  <c r="X1472" i="4"/>
  <c r="W1472" i="4"/>
  <c r="V1472" i="4"/>
  <c r="U1472" i="4"/>
  <c r="T1472" i="4"/>
  <c r="S1472" i="4"/>
  <c r="R1472" i="4"/>
  <c r="Q1472" i="4"/>
  <c r="P1472" i="4"/>
  <c r="O1472" i="4"/>
  <c r="N1472" i="4"/>
  <c r="M1472" i="4"/>
  <c r="L1472" i="4"/>
  <c r="K1472" i="4"/>
  <c r="J1472" i="4"/>
  <c r="I1472" i="4"/>
  <c r="H1472" i="4"/>
  <c r="G1472" i="4"/>
  <c r="F1472" i="4"/>
  <c r="E1472" i="4"/>
  <c r="D1472" i="4"/>
  <c r="C1472" i="4"/>
  <c r="AO1472" i="4" s="1"/>
  <c r="B1472" i="4"/>
  <c r="A1472" i="4"/>
  <c r="AM1471" i="4"/>
  <c r="AL1471" i="4"/>
  <c r="AK1471" i="4"/>
  <c r="AJ1471" i="4"/>
  <c r="AI1471" i="4"/>
  <c r="AH1471" i="4"/>
  <c r="AG1471" i="4"/>
  <c r="AF1471" i="4"/>
  <c r="AE1471" i="4"/>
  <c r="AD1471" i="4"/>
  <c r="AC1471" i="4"/>
  <c r="AB1471" i="4"/>
  <c r="AN1471" i="4" s="1"/>
  <c r="AA1471" i="4"/>
  <c r="Z1471" i="4"/>
  <c r="Y1471" i="4"/>
  <c r="X1471" i="4"/>
  <c r="W1471" i="4"/>
  <c r="V1471" i="4"/>
  <c r="U1471" i="4"/>
  <c r="T1471" i="4"/>
  <c r="S1471" i="4"/>
  <c r="R1471" i="4"/>
  <c r="Q1471" i="4"/>
  <c r="P1471" i="4"/>
  <c r="O1471" i="4"/>
  <c r="N1471" i="4"/>
  <c r="M1471" i="4"/>
  <c r="L1471" i="4"/>
  <c r="K1471" i="4"/>
  <c r="J1471" i="4"/>
  <c r="I1471" i="4"/>
  <c r="H1471" i="4"/>
  <c r="G1471" i="4"/>
  <c r="F1471" i="4"/>
  <c r="E1471" i="4"/>
  <c r="D1471" i="4"/>
  <c r="C1471" i="4"/>
  <c r="B1471" i="4"/>
  <c r="A1471" i="4"/>
  <c r="AN1470" i="4"/>
  <c r="AK1470" i="4"/>
  <c r="AJ1470" i="4"/>
  <c r="AI1470" i="4"/>
  <c r="AH1470" i="4"/>
  <c r="AG1470" i="4"/>
  <c r="AF1470" i="4"/>
  <c r="AE1470" i="4"/>
  <c r="AD1470" i="4"/>
  <c r="AC1470" i="4"/>
  <c r="AB1470" i="4"/>
  <c r="AA1470" i="4"/>
  <c r="Z1470" i="4"/>
  <c r="Y1470" i="4"/>
  <c r="X1470" i="4"/>
  <c r="W1470" i="4"/>
  <c r="V1470" i="4"/>
  <c r="U1470" i="4"/>
  <c r="T1470" i="4"/>
  <c r="S1470" i="4"/>
  <c r="R1470" i="4"/>
  <c r="Q1470" i="4"/>
  <c r="P1470" i="4"/>
  <c r="O1470" i="4"/>
  <c r="N1470" i="4"/>
  <c r="M1470" i="4"/>
  <c r="L1470" i="4"/>
  <c r="K1470" i="4"/>
  <c r="J1470" i="4"/>
  <c r="I1470" i="4"/>
  <c r="AO1470" i="4" s="1"/>
  <c r="H1470" i="4"/>
  <c r="G1470" i="4"/>
  <c r="F1470" i="4"/>
  <c r="E1470" i="4"/>
  <c r="D1470" i="4"/>
  <c r="C1470" i="4"/>
  <c r="B1470" i="4"/>
  <c r="A1470" i="4"/>
  <c r="AN1469" i="4"/>
  <c r="AK1469" i="4"/>
  <c r="AJ1469" i="4"/>
  <c r="AI1469" i="4"/>
  <c r="AH1469" i="4"/>
  <c r="AG1469" i="4"/>
  <c r="AF1469" i="4"/>
  <c r="AE1469" i="4"/>
  <c r="AD1469" i="4"/>
  <c r="AC1469" i="4"/>
  <c r="AB1469" i="4"/>
  <c r="AA1469" i="4"/>
  <c r="Z1469" i="4"/>
  <c r="Y1469" i="4"/>
  <c r="AM1469" i="4" s="1"/>
  <c r="X1469" i="4"/>
  <c r="W1469" i="4"/>
  <c r="V1469" i="4"/>
  <c r="U1469" i="4"/>
  <c r="T1469" i="4"/>
  <c r="S1469" i="4"/>
  <c r="R1469" i="4"/>
  <c r="Q1469" i="4"/>
  <c r="P1469" i="4"/>
  <c r="O1469" i="4"/>
  <c r="N1469" i="4"/>
  <c r="M1469" i="4"/>
  <c r="L1469" i="4"/>
  <c r="K1469" i="4"/>
  <c r="J1469" i="4"/>
  <c r="I1469" i="4"/>
  <c r="H1469" i="4"/>
  <c r="G1469" i="4"/>
  <c r="F1469" i="4"/>
  <c r="E1469" i="4"/>
  <c r="D1469" i="4"/>
  <c r="C1469" i="4"/>
  <c r="AO1469" i="4" s="1"/>
  <c r="B1469" i="4"/>
  <c r="A1469" i="4"/>
  <c r="AK1468" i="4"/>
  <c r="AJ1468" i="4"/>
  <c r="AI1468" i="4"/>
  <c r="AH1468" i="4"/>
  <c r="AG1468" i="4"/>
  <c r="AF1468" i="4"/>
  <c r="AE1468" i="4"/>
  <c r="AD1468" i="4"/>
  <c r="AC1468" i="4"/>
  <c r="AB1468" i="4"/>
  <c r="AN1468" i="4" s="1"/>
  <c r="AA1468" i="4"/>
  <c r="Z1468" i="4"/>
  <c r="Y1468" i="4"/>
  <c r="AM1468" i="4" s="1"/>
  <c r="X1468" i="4"/>
  <c r="W1468" i="4"/>
  <c r="V1468" i="4"/>
  <c r="U1468" i="4"/>
  <c r="T1468" i="4"/>
  <c r="S1468" i="4"/>
  <c r="R1468" i="4"/>
  <c r="Q1468" i="4"/>
  <c r="P1468" i="4"/>
  <c r="O1468" i="4"/>
  <c r="N1468" i="4"/>
  <c r="M1468" i="4"/>
  <c r="L1468" i="4"/>
  <c r="K1468" i="4"/>
  <c r="J1468" i="4"/>
  <c r="I1468" i="4"/>
  <c r="H1468" i="4"/>
  <c r="G1468" i="4"/>
  <c r="F1468" i="4"/>
  <c r="E1468" i="4"/>
  <c r="D1468" i="4"/>
  <c r="C1468" i="4"/>
  <c r="AO1468" i="4" s="1"/>
  <c r="B1468" i="4"/>
  <c r="A1468" i="4"/>
  <c r="AM1467" i="4"/>
  <c r="AL1467" i="4"/>
  <c r="AK1467" i="4"/>
  <c r="AJ1467" i="4"/>
  <c r="AI1467" i="4"/>
  <c r="AH1467" i="4"/>
  <c r="AG1467" i="4"/>
  <c r="AF1467" i="4"/>
  <c r="AE1467" i="4"/>
  <c r="AD1467" i="4"/>
  <c r="AC1467" i="4"/>
  <c r="AB1467" i="4"/>
  <c r="AN1467" i="4" s="1"/>
  <c r="AA1467" i="4"/>
  <c r="Z1467" i="4"/>
  <c r="Y1467" i="4"/>
  <c r="X1467" i="4"/>
  <c r="W1467" i="4"/>
  <c r="V1467" i="4"/>
  <c r="U1467" i="4"/>
  <c r="T1467" i="4"/>
  <c r="S1467" i="4"/>
  <c r="R1467" i="4"/>
  <c r="Q1467" i="4"/>
  <c r="P1467" i="4"/>
  <c r="O1467" i="4"/>
  <c r="N1467" i="4"/>
  <c r="M1467" i="4"/>
  <c r="L1467" i="4"/>
  <c r="K1467" i="4"/>
  <c r="J1467" i="4"/>
  <c r="I1467" i="4"/>
  <c r="H1467" i="4"/>
  <c r="G1467" i="4"/>
  <c r="F1467" i="4"/>
  <c r="E1467" i="4"/>
  <c r="D1467" i="4"/>
  <c r="C1467" i="4"/>
  <c r="AO1467" i="4" s="1"/>
  <c r="B1467" i="4"/>
  <c r="A1467" i="4"/>
  <c r="AO1466" i="4"/>
  <c r="AN1466" i="4"/>
  <c r="AK1466" i="4"/>
  <c r="AJ1466" i="4"/>
  <c r="AI1466" i="4"/>
  <c r="AH1466" i="4"/>
  <c r="AG1466" i="4"/>
  <c r="AF1466" i="4"/>
  <c r="AE1466" i="4"/>
  <c r="AD1466" i="4"/>
  <c r="AC1466" i="4"/>
  <c r="AB1466" i="4"/>
  <c r="AA1466" i="4"/>
  <c r="Z1466" i="4"/>
  <c r="Y1466" i="4"/>
  <c r="X1466" i="4"/>
  <c r="W1466" i="4"/>
  <c r="V1466" i="4"/>
  <c r="U1466" i="4"/>
  <c r="T1466" i="4"/>
  <c r="S1466" i="4"/>
  <c r="R1466" i="4"/>
  <c r="Q1466" i="4"/>
  <c r="P1466" i="4"/>
  <c r="O1466" i="4"/>
  <c r="N1466" i="4"/>
  <c r="M1466" i="4"/>
  <c r="L1466" i="4"/>
  <c r="K1466" i="4"/>
  <c r="J1466" i="4"/>
  <c r="I1466" i="4"/>
  <c r="H1466" i="4"/>
  <c r="G1466" i="4"/>
  <c r="F1466" i="4"/>
  <c r="E1466" i="4"/>
  <c r="D1466" i="4"/>
  <c r="C1466" i="4"/>
  <c r="B1466" i="4"/>
  <c r="A1466" i="4"/>
  <c r="AN1465" i="4"/>
  <c r="AK1465" i="4"/>
  <c r="AJ1465" i="4"/>
  <c r="AI1465" i="4"/>
  <c r="AH1465" i="4"/>
  <c r="AG1465" i="4"/>
  <c r="AF1465" i="4"/>
  <c r="AE1465" i="4"/>
  <c r="AD1465" i="4"/>
  <c r="AC1465" i="4"/>
  <c r="AB1465" i="4"/>
  <c r="AA1465" i="4"/>
  <c r="Z1465" i="4"/>
  <c r="Y1465" i="4"/>
  <c r="AM1465" i="4" s="1"/>
  <c r="X1465" i="4"/>
  <c r="W1465" i="4"/>
  <c r="V1465" i="4"/>
  <c r="U1465" i="4"/>
  <c r="T1465" i="4"/>
  <c r="S1465" i="4"/>
  <c r="R1465" i="4"/>
  <c r="Q1465" i="4"/>
  <c r="P1465" i="4"/>
  <c r="O1465" i="4"/>
  <c r="N1465" i="4"/>
  <c r="M1465" i="4"/>
  <c r="L1465" i="4"/>
  <c r="K1465" i="4"/>
  <c r="J1465" i="4"/>
  <c r="I1465" i="4"/>
  <c r="H1465" i="4"/>
  <c r="G1465" i="4"/>
  <c r="F1465" i="4"/>
  <c r="E1465" i="4"/>
  <c r="D1465" i="4"/>
  <c r="C1465" i="4"/>
  <c r="AO1465" i="4" s="1"/>
  <c r="B1465" i="4"/>
  <c r="A1465" i="4"/>
  <c r="AK1464" i="4"/>
  <c r="AJ1464" i="4"/>
  <c r="AI1464" i="4"/>
  <c r="AH1464" i="4"/>
  <c r="AG1464" i="4"/>
  <c r="AF1464" i="4"/>
  <c r="AE1464" i="4"/>
  <c r="AD1464" i="4"/>
  <c r="AC1464" i="4"/>
  <c r="AB1464" i="4"/>
  <c r="AN1464" i="4" s="1"/>
  <c r="AA1464" i="4"/>
  <c r="Z1464" i="4"/>
  <c r="Y1464" i="4"/>
  <c r="AM1464" i="4" s="1"/>
  <c r="X1464" i="4"/>
  <c r="W1464" i="4"/>
  <c r="V1464" i="4"/>
  <c r="U1464" i="4"/>
  <c r="T1464" i="4"/>
  <c r="S1464" i="4"/>
  <c r="R1464" i="4"/>
  <c r="Q1464" i="4"/>
  <c r="P1464" i="4"/>
  <c r="O1464" i="4"/>
  <c r="N1464" i="4"/>
  <c r="M1464" i="4"/>
  <c r="L1464" i="4"/>
  <c r="K1464" i="4"/>
  <c r="J1464" i="4"/>
  <c r="I1464" i="4"/>
  <c r="H1464" i="4"/>
  <c r="G1464" i="4"/>
  <c r="F1464" i="4"/>
  <c r="E1464" i="4"/>
  <c r="D1464" i="4"/>
  <c r="C1464" i="4"/>
  <c r="B1464" i="4"/>
  <c r="A1464" i="4"/>
  <c r="AM1463" i="4"/>
  <c r="AL1463" i="4"/>
  <c r="AK1463" i="4"/>
  <c r="AJ1463" i="4"/>
  <c r="AI1463" i="4"/>
  <c r="AH1463" i="4"/>
  <c r="AG1463" i="4"/>
  <c r="AF1463" i="4"/>
  <c r="AE1463" i="4"/>
  <c r="AD1463" i="4"/>
  <c r="AC1463" i="4"/>
  <c r="AB1463" i="4"/>
  <c r="AN1463" i="4" s="1"/>
  <c r="AA1463" i="4"/>
  <c r="Z1463" i="4"/>
  <c r="Y1463" i="4"/>
  <c r="X1463" i="4"/>
  <c r="W1463" i="4"/>
  <c r="V1463" i="4"/>
  <c r="U1463" i="4"/>
  <c r="T1463" i="4"/>
  <c r="S1463" i="4"/>
  <c r="R1463" i="4"/>
  <c r="Q1463" i="4"/>
  <c r="P1463" i="4"/>
  <c r="O1463" i="4"/>
  <c r="N1463" i="4"/>
  <c r="M1463" i="4"/>
  <c r="L1463" i="4"/>
  <c r="K1463" i="4"/>
  <c r="J1463" i="4"/>
  <c r="I1463" i="4"/>
  <c r="H1463" i="4"/>
  <c r="G1463" i="4"/>
  <c r="F1463" i="4"/>
  <c r="E1463" i="4"/>
  <c r="D1463" i="4"/>
  <c r="C1463" i="4"/>
  <c r="AO1463" i="4" s="1"/>
  <c r="B1463" i="4"/>
  <c r="A1463" i="4"/>
  <c r="AO1462" i="4"/>
  <c r="AN1462" i="4"/>
  <c r="AK1462" i="4"/>
  <c r="AJ1462" i="4"/>
  <c r="AI1462" i="4"/>
  <c r="AH1462" i="4"/>
  <c r="AG1462" i="4"/>
  <c r="AF1462" i="4"/>
  <c r="AE1462" i="4"/>
  <c r="AD1462" i="4"/>
  <c r="AC1462" i="4"/>
  <c r="AB1462" i="4"/>
  <c r="AA1462" i="4"/>
  <c r="Z1462" i="4"/>
  <c r="Y1462" i="4"/>
  <c r="X1462" i="4"/>
  <c r="W1462" i="4"/>
  <c r="V1462" i="4"/>
  <c r="U1462" i="4"/>
  <c r="T1462" i="4"/>
  <c r="S1462" i="4"/>
  <c r="R1462" i="4"/>
  <c r="Q1462" i="4"/>
  <c r="P1462" i="4"/>
  <c r="O1462" i="4"/>
  <c r="N1462" i="4"/>
  <c r="M1462" i="4"/>
  <c r="L1462" i="4"/>
  <c r="K1462" i="4"/>
  <c r="J1462" i="4"/>
  <c r="I1462" i="4"/>
  <c r="H1462" i="4"/>
  <c r="G1462" i="4"/>
  <c r="F1462" i="4"/>
  <c r="E1462" i="4"/>
  <c r="D1462" i="4"/>
  <c r="C1462" i="4"/>
  <c r="B1462" i="4"/>
  <c r="A1462" i="4"/>
  <c r="AN1461" i="4"/>
  <c r="AK1461" i="4"/>
  <c r="AJ1461" i="4"/>
  <c r="AI1461" i="4"/>
  <c r="AH1461" i="4"/>
  <c r="AG1461" i="4"/>
  <c r="AF1461" i="4"/>
  <c r="AE1461" i="4"/>
  <c r="AD1461" i="4"/>
  <c r="AC1461" i="4"/>
  <c r="AB1461" i="4"/>
  <c r="AA1461" i="4"/>
  <c r="Z1461" i="4"/>
  <c r="Y1461" i="4"/>
  <c r="AM1461" i="4" s="1"/>
  <c r="X1461" i="4"/>
  <c r="W1461" i="4"/>
  <c r="V1461" i="4"/>
  <c r="U1461" i="4"/>
  <c r="T1461" i="4"/>
  <c r="S1461" i="4"/>
  <c r="R1461" i="4"/>
  <c r="Q1461" i="4"/>
  <c r="P1461" i="4"/>
  <c r="O1461" i="4"/>
  <c r="N1461" i="4"/>
  <c r="M1461" i="4"/>
  <c r="L1461" i="4"/>
  <c r="K1461" i="4"/>
  <c r="J1461" i="4"/>
  <c r="I1461" i="4"/>
  <c r="H1461" i="4"/>
  <c r="G1461" i="4"/>
  <c r="F1461" i="4"/>
  <c r="E1461" i="4"/>
  <c r="D1461" i="4"/>
  <c r="C1461" i="4"/>
  <c r="AO1461" i="4" s="1"/>
  <c r="B1461" i="4"/>
  <c r="A1461" i="4"/>
  <c r="AK1460" i="4"/>
  <c r="AJ1460" i="4"/>
  <c r="AI1460" i="4"/>
  <c r="AH1460" i="4"/>
  <c r="AG1460" i="4"/>
  <c r="AF1460" i="4"/>
  <c r="AE1460" i="4"/>
  <c r="AD1460" i="4"/>
  <c r="AC1460" i="4"/>
  <c r="AB1460" i="4"/>
  <c r="AN1460" i="4" s="1"/>
  <c r="AA1460" i="4"/>
  <c r="Z1460" i="4"/>
  <c r="Y1460" i="4"/>
  <c r="AM1460" i="4" s="1"/>
  <c r="X1460" i="4"/>
  <c r="W1460" i="4"/>
  <c r="V1460" i="4"/>
  <c r="U1460" i="4"/>
  <c r="T1460" i="4"/>
  <c r="S1460" i="4"/>
  <c r="R1460" i="4"/>
  <c r="Q1460" i="4"/>
  <c r="P1460" i="4"/>
  <c r="O1460" i="4"/>
  <c r="N1460" i="4"/>
  <c r="M1460" i="4"/>
  <c r="L1460" i="4"/>
  <c r="K1460" i="4"/>
  <c r="J1460" i="4"/>
  <c r="I1460" i="4"/>
  <c r="H1460" i="4"/>
  <c r="G1460" i="4"/>
  <c r="F1460" i="4"/>
  <c r="E1460" i="4"/>
  <c r="D1460" i="4"/>
  <c r="C1460" i="4"/>
  <c r="AO1460" i="4" s="1"/>
  <c r="B1460" i="4"/>
  <c r="A1460" i="4"/>
  <c r="AM1459" i="4"/>
  <c r="AL1459" i="4"/>
  <c r="AK1459" i="4"/>
  <c r="AJ1459" i="4"/>
  <c r="AI1459" i="4"/>
  <c r="AH1459" i="4"/>
  <c r="AG1459" i="4"/>
  <c r="AF1459" i="4"/>
  <c r="AE1459" i="4"/>
  <c r="AD1459" i="4"/>
  <c r="AC1459" i="4"/>
  <c r="AB1459" i="4"/>
  <c r="AN1459" i="4" s="1"/>
  <c r="AA1459" i="4"/>
  <c r="Z1459" i="4"/>
  <c r="Y1459" i="4"/>
  <c r="X1459" i="4"/>
  <c r="W1459" i="4"/>
  <c r="V1459" i="4"/>
  <c r="U1459" i="4"/>
  <c r="T1459" i="4"/>
  <c r="S1459" i="4"/>
  <c r="R1459" i="4"/>
  <c r="Q1459" i="4"/>
  <c r="P1459" i="4"/>
  <c r="O1459" i="4"/>
  <c r="N1459" i="4"/>
  <c r="M1459" i="4"/>
  <c r="L1459" i="4"/>
  <c r="K1459" i="4"/>
  <c r="J1459" i="4"/>
  <c r="I1459" i="4"/>
  <c r="H1459" i="4"/>
  <c r="G1459" i="4"/>
  <c r="F1459" i="4"/>
  <c r="E1459" i="4"/>
  <c r="D1459" i="4"/>
  <c r="C1459" i="4"/>
  <c r="AO1459" i="4" s="1"/>
  <c r="B1459" i="4"/>
  <c r="A1459" i="4"/>
  <c r="AN1458" i="4"/>
  <c r="AK1458" i="4"/>
  <c r="AJ1458" i="4"/>
  <c r="AI1458" i="4"/>
  <c r="AH1458" i="4"/>
  <c r="AG1458" i="4"/>
  <c r="AF1458" i="4"/>
  <c r="AE1458" i="4"/>
  <c r="AD1458" i="4"/>
  <c r="AC1458" i="4"/>
  <c r="AB1458" i="4"/>
  <c r="AA1458" i="4"/>
  <c r="Z1458" i="4"/>
  <c r="Y1458" i="4"/>
  <c r="X1458" i="4"/>
  <c r="W1458" i="4"/>
  <c r="V1458" i="4"/>
  <c r="U1458" i="4"/>
  <c r="T1458" i="4"/>
  <c r="S1458" i="4"/>
  <c r="R1458" i="4"/>
  <c r="Q1458" i="4"/>
  <c r="P1458" i="4"/>
  <c r="O1458" i="4"/>
  <c r="N1458" i="4"/>
  <c r="M1458" i="4"/>
  <c r="L1458" i="4"/>
  <c r="K1458" i="4"/>
  <c r="J1458" i="4"/>
  <c r="I1458" i="4"/>
  <c r="AO1458" i="4" s="1"/>
  <c r="H1458" i="4"/>
  <c r="G1458" i="4"/>
  <c r="F1458" i="4"/>
  <c r="E1458" i="4"/>
  <c r="D1458" i="4"/>
  <c r="C1458" i="4"/>
  <c r="B1458" i="4"/>
  <c r="A1458" i="4"/>
  <c r="AN1457" i="4"/>
  <c r="AK1457" i="4"/>
  <c r="AJ1457" i="4"/>
  <c r="AI1457" i="4"/>
  <c r="AH1457" i="4"/>
  <c r="AG1457" i="4"/>
  <c r="AF1457" i="4"/>
  <c r="AE1457" i="4"/>
  <c r="AD1457" i="4"/>
  <c r="AC1457" i="4"/>
  <c r="AB1457" i="4"/>
  <c r="AA1457" i="4"/>
  <c r="Z1457" i="4"/>
  <c r="Y1457" i="4"/>
  <c r="AM1457" i="4" s="1"/>
  <c r="X1457" i="4"/>
  <c r="W1457" i="4"/>
  <c r="V1457" i="4"/>
  <c r="U1457" i="4"/>
  <c r="T1457" i="4"/>
  <c r="S1457" i="4"/>
  <c r="R1457" i="4"/>
  <c r="Q1457" i="4"/>
  <c r="P1457" i="4"/>
  <c r="O1457" i="4"/>
  <c r="N1457" i="4"/>
  <c r="M1457" i="4"/>
  <c r="L1457" i="4"/>
  <c r="K1457" i="4"/>
  <c r="J1457" i="4"/>
  <c r="I1457" i="4"/>
  <c r="H1457" i="4"/>
  <c r="G1457" i="4"/>
  <c r="F1457" i="4"/>
  <c r="E1457" i="4"/>
  <c r="D1457" i="4"/>
  <c r="C1457" i="4"/>
  <c r="AO1457" i="4" s="1"/>
  <c r="B1457" i="4"/>
  <c r="A1457" i="4"/>
  <c r="AK1456" i="4"/>
  <c r="AJ1456" i="4"/>
  <c r="AI1456" i="4"/>
  <c r="AH1456" i="4"/>
  <c r="AG1456" i="4"/>
  <c r="AF1456" i="4"/>
  <c r="AE1456" i="4"/>
  <c r="AD1456" i="4"/>
  <c r="AC1456" i="4"/>
  <c r="AB1456" i="4"/>
  <c r="AN1456" i="4" s="1"/>
  <c r="AA1456" i="4"/>
  <c r="Z1456" i="4"/>
  <c r="Y1456" i="4"/>
  <c r="AM1456" i="4" s="1"/>
  <c r="X1456" i="4"/>
  <c r="W1456" i="4"/>
  <c r="V1456" i="4"/>
  <c r="U1456" i="4"/>
  <c r="T1456" i="4"/>
  <c r="S1456" i="4"/>
  <c r="R1456" i="4"/>
  <c r="Q1456" i="4"/>
  <c r="P1456" i="4"/>
  <c r="O1456" i="4"/>
  <c r="N1456" i="4"/>
  <c r="M1456" i="4"/>
  <c r="L1456" i="4"/>
  <c r="K1456" i="4"/>
  <c r="J1456" i="4"/>
  <c r="I1456" i="4"/>
  <c r="H1456" i="4"/>
  <c r="G1456" i="4"/>
  <c r="F1456" i="4"/>
  <c r="E1456" i="4"/>
  <c r="D1456" i="4"/>
  <c r="C1456" i="4"/>
  <c r="AO1456" i="4" s="1"/>
  <c r="B1456" i="4"/>
  <c r="A1456" i="4"/>
  <c r="AM1455" i="4"/>
  <c r="AL1455" i="4"/>
  <c r="AK1455" i="4"/>
  <c r="AJ1455" i="4"/>
  <c r="AI1455" i="4"/>
  <c r="AH1455" i="4"/>
  <c r="AG1455" i="4"/>
  <c r="AF1455" i="4"/>
  <c r="AE1455" i="4"/>
  <c r="AD1455" i="4"/>
  <c r="AC1455" i="4"/>
  <c r="AB1455" i="4"/>
  <c r="AN1455" i="4" s="1"/>
  <c r="AA1455" i="4"/>
  <c r="Z1455" i="4"/>
  <c r="Y1455" i="4"/>
  <c r="X1455" i="4"/>
  <c r="W1455" i="4"/>
  <c r="V1455" i="4"/>
  <c r="U1455" i="4"/>
  <c r="T1455" i="4"/>
  <c r="S1455" i="4"/>
  <c r="R1455" i="4"/>
  <c r="Q1455" i="4"/>
  <c r="P1455" i="4"/>
  <c r="O1455" i="4"/>
  <c r="N1455" i="4"/>
  <c r="M1455" i="4"/>
  <c r="L1455" i="4"/>
  <c r="K1455" i="4"/>
  <c r="J1455" i="4"/>
  <c r="I1455" i="4"/>
  <c r="H1455" i="4"/>
  <c r="G1455" i="4"/>
  <c r="F1455" i="4"/>
  <c r="E1455" i="4"/>
  <c r="D1455" i="4"/>
  <c r="C1455" i="4"/>
  <c r="AO1455" i="4" s="1"/>
  <c r="B1455" i="4"/>
  <c r="A1455" i="4"/>
  <c r="AN1454" i="4"/>
  <c r="AK1454" i="4"/>
  <c r="AJ1454" i="4"/>
  <c r="AI1454" i="4"/>
  <c r="AH1454" i="4"/>
  <c r="AG1454" i="4"/>
  <c r="AF1454" i="4"/>
  <c r="AE1454" i="4"/>
  <c r="AD1454" i="4"/>
  <c r="AC1454" i="4"/>
  <c r="AB1454" i="4"/>
  <c r="AA1454" i="4"/>
  <c r="Z1454" i="4"/>
  <c r="Y1454" i="4"/>
  <c r="X1454" i="4"/>
  <c r="W1454" i="4"/>
  <c r="V1454" i="4"/>
  <c r="U1454" i="4"/>
  <c r="T1454" i="4"/>
  <c r="S1454" i="4"/>
  <c r="R1454" i="4"/>
  <c r="Q1454" i="4"/>
  <c r="P1454" i="4"/>
  <c r="O1454" i="4"/>
  <c r="N1454" i="4"/>
  <c r="M1454" i="4"/>
  <c r="L1454" i="4"/>
  <c r="K1454" i="4"/>
  <c r="J1454" i="4"/>
  <c r="I1454" i="4"/>
  <c r="AO1454" i="4" s="1"/>
  <c r="H1454" i="4"/>
  <c r="G1454" i="4"/>
  <c r="F1454" i="4"/>
  <c r="E1454" i="4"/>
  <c r="D1454" i="4"/>
  <c r="C1454" i="4"/>
  <c r="B1454" i="4"/>
  <c r="A1454" i="4"/>
  <c r="AN1453" i="4"/>
  <c r="AK1453" i="4"/>
  <c r="AJ1453" i="4"/>
  <c r="AI1453" i="4"/>
  <c r="AH1453" i="4"/>
  <c r="AG1453" i="4"/>
  <c r="AF1453" i="4"/>
  <c r="AE1453" i="4"/>
  <c r="AD1453" i="4"/>
  <c r="AC1453" i="4"/>
  <c r="AB1453" i="4"/>
  <c r="AA1453" i="4"/>
  <c r="Z1453" i="4"/>
  <c r="Y1453" i="4"/>
  <c r="AM1453" i="4" s="1"/>
  <c r="X1453" i="4"/>
  <c r="W1453" i="4"/>
  <c r="V1453" i="4"/>
  <c r="U1453" i="4"/>
  <c r="T1453" i="4"/>
  <c r="S1453" i="4"/>
  <c r="R1453" i="4"/>
  <c r="Q1453" i="4"/>
  <c r="P1453" i="4"/>
  <c r="O1453" i="4"/>
  <c r="N1453" i="4"/>
  <c r="M1453" i="4"/>
  <c r="L1453" i="4"/>
  <c r="K1453" i="4"/>
  <c r="J1453" i="4"/>
  <c r="I1453" i="4"/>
  <c r="H1453" i="4"/>
  <c r="G1453" i="4"/>
  <c r="F1453" i="4"/>
  <c r="E1453" i="4"/>
  <c r="D1453" i="4"/>
  <c r="C1453" i="4"/>
  <c r="AO1453" i="4" s="1"/>
  <c r="B1453" i="4"/>
  <c r="A1453" i="4"/>
  <c r="AK1452" i="4"/>
  <c r="AJ1452" i="4"/>
  <c r="AI1452" i="4"/>
  <c r="AH1452" i="4"/>
  <c r="AG1452" i="4"/>
  <c r="AF1452" i="4"/>
  <c r="AE1452" i="4"/>
  <c r="AD1452" i="4"/>
  <c r="AC1452" i="4"/>
  <c r="AB1452" i="4"/>
  <c r="AN1452" i="4" s="1"/>
  <c r="AA1452" i="4"/>
  <c r="Z1452" i="4"/>
  <c r="Y1452" i="4"/>
  <c r="AM1452" i="4" s="1"/>
  <c r="X1452" i="4"/>
  <c r="W1452" i="4"/>
  <c r="V1452" i="4"/>
  <c r="U1452" i="4"/>
  <c r="T1452" i="4"/>
  <c r="S1452" i="4"/>
  <c r="R1452" i="4"/>
  <c r="Q1452" i="4"/>
  <c r="P1452" i="4"/>
  <c r="O1452" i="4"/>
  <c r="N1452" i="4"/>
  <c r="M1452" i="4"/>
  <c r="L1452" i="4"/>
  <c r="K1452" i="4"/>
  <c r="J1452" i="4"/>
  <c r="I1452" i="4"/>
  <c r="H1452" i="4"/>
  <c r="G1452" i="4"/>
  <c r="F1452" i="4"/>
  <c r="E1452" i="4"/>
  <c r="D1452" i="4"/>
  <c r="C1452" i="4"/>
  <c r="B1452" i="4"/>
  <c r="A1452" i="4"/>
  <c r="AM1451" i="4"/>
  <c r="AL1451" i="4"/>
  <c r="AK1451" i="4"/>
  <c r="AJ1451" i="4"/>
  <c r="AI1451" i="4"/>
  <c r="AH1451" i="4"/>
  <c r="AG1451" i="4"/>
  <c r="AF1451" i="4"/>
  <c r="AE1451" i="4"/>
  <c r="AD1451" i="4"/>
  <c r="AC1451" i="4"/>
  <c r="AB1451" i="4"/>
  <c r="AN1451" i="4" s="1"/>
  <c r="AA1451" i="4"/>
  <c r="Z1451" i="4"/>
  <c r="Y1451" i="4"/>
  <c r="X1451" i="4"/>
  <c r="W1451" i="4"/>
  <c r="V1451" i="4"/>
  <c r="U1451" i="4"/>
  <c r="T1451" i="4"/>
  <c r="S1451" i="4"/>
  <c r="R1451" i="4"/>
  <c r="Q1451" i="4"/>
  <c r="P1451" i="4"/>
  <c r="O1451" i="4"/>
  <c r="N1451" i="4"/>
  <c r="M1451" i="4"/>
  <c r="L1451" i="4"/>
  <c r="K1451" i="4"/>
  <c r="J1451" i="4"/>
  <c r="I1451" i="4"/>
  <c r="H1451" i="4"/>
  <c r="G1451" i="4"/>
  <c r="F1451" i="4"/>
  <c r="E1451" i="4"/>
  <c r="D1451" i="4"/>
  <c r="C1451" i="4"/>
  <c r="B1451" i="4"/>
  <c r="A1451" i="4"/>
  <c r="AO1450" i="4"/>
  <c r="AN1450" i="4"/>
  <c r="AK1450" i="4"/>
  <c r="AJ1450" i="4"/>
  <c r="AI1450" i="4"/>
  <c r="AH1450" i="4"/>
  <c r="AG1450" i="4"/>
  <c r="AF1450" i="4"/>
  <c r="AE1450" i="4"/>
  <c r="AD1450" i="4"/>
  <c r="AC1450" i="4"/>
  <c r="AB1450" i="4"/>
  <c r="AA1450" i="4"/>
  <c r="Z1450" i="4"/>
  <c r="Y1450" i="4"/>
  <c r="X1450" i="4"/>
  <c r="W1450" i="4"/>
  <c r="V1450" i="4"/>
  <c r="U1450" i="4"/>
  <c r="T1450" i="4"/>
  <c r="S1450" i="4"/>
  <c r="R1450" i="4"/>
  <c r="Q1450" i="4"/>
  <c r="P1450" i="4"/>
  <c r="O1450" i="4"/>
  <c r="N1450" i="4"/>
  <c r="M1450" i="4"/>
  <c r="L1450" i="4"/>
  <c r="K1450" i="4"/>
  <c r="J1450" i="4"/>
  <c r="I1450" i="4"/>
  <c r="H1450" i="4"/>
  <c r="G1450" i="4"/>
  <c r="F1450" i="4"/>
  <c r="E1450" i="4"/>
  <c r="D1450" i="4"/>
  <c r="C1450" i="4"/>
  <c r="B1450" i="4"/>
  <c r="A1450" i="4"/>
  <c r="AN1449" i="4"/>
  <c r="AK1449" i="4"/>
  <c r="AJ1449" i="4"/>
  <c r="AI1449" i="4"/>
  <c r="AH1449" i="4"/>
  <c r="AG1449" i="4"/>
  <c r="AF1449" i="4"/>
  <c r="AE1449" i="4"/>
  <c r="AD1449" i="4"/>
  <c r="AC1449" i="4"/>
  <c r="AB1449" i="4"/>
  <c r="AA1449" i="4"/>
  <c r="Z1449" i="4"/>
  <c r="Y1449" i="4"/>
  <c r="AM1449" i="4" s="1"/>
  <c r="X1449" i="4"/>
  <c r="W1449" i="4"/>
  <c r="V1449" i="4"/>
  <c r="U1449" i="4"/>
  <c r="T1449" i="4"/>
  <c r="S1449" i="4"/>
  <c r="R1449" i="4"/>
  <c r="Q1449" i="4"/>
  <c r="P1449" i="4"/>
  <c r="O1449" i="4"/>
  <c r="N1449" i="4"/>
  <c r="M1449" i="4"/>
  <c r="L1449" i="4"/>
  <c r="K1449" i="4"/>
  <c r="J1449" i="4"/>
  <c r="I1449" i="4"/>
  <c r="H1449" i="4"/>
  <c r="G1449" i="4"/>
  <c r="F1449" i="4"/>
  <c r="E1449" i="4"/>
  <c r="D1449" i="4"/>
  <c r="C1449" i="4"/>
  <c r="AO1449" i="4" s="1"/>
  <c r="B1449" i="4"/>
  <c r="A1449" i="4"/>
  <c r="AK1448" i="4"/>
  <c r="AJ1448" i="4"/>
  <c r="AI1448" i="4"/>
  <c r="AH1448" i="4"/>
  <c r="AG1448" i="4"/>
  <c r="AF1448" i="4"/>
  <c r="AE1448" i="4"/>
  <c r="AD1448" i="4"/>
  <c r="AC1448" i="4"/>
  <c r="AB1448" i="4"/>
  <c r="AN1448" i="4" s="1"/>
  <c r="AA1448" i="4"/>
  <c r="Z1448" i="4"/>
  <c r="Y1448" i="4"/>
  <c r="AM1448" i="4" s="1"/>
  <c r="X1448" i="4"/>
  <c r="W1448" i="4"/>
  <c r="V1448" i="4"/>
  <c r="U1448" i="4"/>
  <c r="T1448" i="4"/>
  <c r="S1448" i="4"/>
  <c r="R1448" i="4"/>
  <c r="Q1448" i="4"/>
  <c r="P1448" i="4"/>
  <c r="O1448" i="4"/>
  <c r="N1448" i="4"/>
  <c r="M1448" i="4"/>
  <c r="L1448" i="4"/>
  <c r="K1448" i="4"/>
  <c r="J1448" i="4"/>
  <c r="I1448" i="4"/>
  <c r="H1448" i="4"/>
  <c r="G1448" i="4"/>
  <c r="F1448" i="4"/>
  <c r="E1448" i="4"/>
  <c r="D1448" i="4"/>
  <c r="C1448" i="4"/>
  <c r="B1448" i="4"/>
  <c r="A1448" i="4"/>
  <c r="AM1447" i="4"/>
  <c r="AL1447" i="4"/>
  <c r="AK1447" i="4"/>
  <c r="AJ1447" i="4"/>
  <c r="AI1447" i="4"/>
  <c r="AH1447" i="4"/>
  <c r="AG1447" i="4"/>
  <c r="AF1447" i="4"/>
  <c r="AE1447" i="4"/>
  <c r="AD1447" i="4"/>
  <c r="AC1447" i="4"/>
  <c r="AB1447" i="4"/>
  <c r="AN1447" i="4" s="1"/>
  <c r="AA1447" i="4"/>
  <c r="Z1447" i="4"/>
  <c r="Y1447" i="4"/>
  <c r="X1447" i="4"/>
  <c r="W1447" i="4"/>
  <c r="V1447" i="4"/>
  <c r="U1447" i="4"/>
  <c r="T1447" i="4"/>
  <c r="S1447" i="4"/>
  <c r="R1447" i="4"/>
  <c r="Q1447" i="4"/>
  <c r="P1447" i="4"/>
  <c r="O1447" i="4"/>
  <c r="N1447" i="4"/>
  <c r="M1447" i="4"/>
  <c r="L1447" i="4"/>
  <c r="K1447" i="4"/>
  <c r="J1447" i="4"/>
  <c r="I1447" i="4"/>
  <c r="H1447" i="4"/>
  <c r="G1447" i="4"/>
  <c r="F1447" i="4"/>
  <c r="E1447" i="4"/>
  <c r="D1447" i="4"/>
  <c r="C1447" i="4"/>
  <c r="B1447" i="4"/>
  <c r="A1447" i="4"/>
  <c r="AO1446" i="4"/>
  <c r="AN1446" i="4"/>
  <c r="AK1446" i="4"/>
  <c r="AJ1446" i="4"/>
  <c r="AI1446" i="4"/>
  <c r="AH1446" i="4"/>
  <c r="AG1446" i="4"/>
  <c r="AF1446" i="4"/>
  <c r="AE1446" i="4"/>
  <c r="AD1446" i="4"/>
  <c r="AC1446" i="4"/>
  <c r="AB1446" i="4"/>
  <c r="AA1446" i="4"/>
  <c r="Z1446" i="4"/>
  <c r="Y1446" i="4"/>
  <c r="X1446" i="4"/>
  <c r="W1446" i="4"/>
  <c r="V1446" i="4"/>
  <c r="U1446" i="4"/>
  <c r="T1446" i="4"/>
  <c r="S1446" i="4"/>
  <c r="R1446" i="4"/>
  <c r="Q1446" i="4"/>
  <c r="P1446" i="4"/>
  <c r="O1446" i="4"/>
  <c r="N1446" i="4"/>
  <c r="M1446" i="4"/>
  <c r="L1446" i="4"/>
  <c r="K1446" i="4"/>
  <c r="J1446" i="4"/>
  <c r="I1446" i="4"/>
  <c r="H1446" i="4"/>
  <c r="G1446" i="4"/>
  <c r="F1446" i="4"/>
  <c r="E1446" i="4"/>
  <c r="D1446" i="4"/>
  <c r="C1446" i="4"/>
  <c r="B1446" i="4"/>
  <c r="A1446" i="4"/>
  <c r="AN1445" i="4"/>
  <c r="AK1445" i="4"/>
  <c r="AJ1445" i="4"/>
  <c r="AI1445" i="4"/>
  <c r="AH1445" i="4"/>
  <c r="AG1445" i="4"/>
  <c r="AF1445" i="4"/>
  <c r="AE1445" i="4"/>
  <c r="AD1445" i="4"/>
  <c r="AC1445" i="4"/>
  <c r="AB1445" i="4"/>
  <c r="AA1445" i="4"/>
  <c r="Z1445" i="4"/>
  <c r="Y1445" i="4"/>
  <c r="AM1445" i="4" s="1"/>
  <c r="X1445" i="4"/>
  <c r="W1445" i="4"/>
  <c r="V1445" i="4"/>
  <c r="U1445" i="4"/>
  <c r="T1445" i="4"/>
  <c r="S1445" i="4"/>
  <c r="R1445" i="4"/>
  <c r="Q1445" i="4"/>
  <c r="P1445" i="4"/>
  <c r="O1445" i="4"/>
  <c r="N1445" i="4"/>
  <c r="M1445" i="4"/>
  <c r="L1445" i="4"/>
  <c r="K1445" i="4"/>
  <c r="J1445" i="4"/>
  <c r="I1445" i="4"/>
  <c r="H1445" i="4"/>
  <c r="G1445" i="4"/>
  <c r="F1445" i="4"/>
  <c r="E1445" i="4"/>
  <c r="D1445" i="4"/>
  <c r="C1445" i="4"/>
  <c r="AO1445" i="4" s="1"/>
  <c r="B1445" i="4"/>
  <c r="A1445" i="4"/>
  <c r="AK1444" i="4"/>
  <c r="AJ1444" i="4"/>
  <c r="AI1444" i="4"/>
  <c r="AH1444" i="4"/>
  <c r="AG1444" i="4"/>
  <c r="AF1444" i="4"/>
  <c r="AE1444" i="4"/>
  <c r="AD1444" i="4"/>
  <c r="AC1444" i="4"/>
  <c r="AB1444" i="4"/>
  <c r="AN1444" i="4" s="1"/>
  <c r="AA1444" i="4"/>
  <c r="Z1444" i="4"/>
  <c r="Y1444" i="4"/>
  <c r="AM1444" i="4" s="1"/>
  <c r="X1444" i="4"/>
  <c r="W1444" i="4"/>
  <c r="V1444" i="4"/>
  <c r="U1444" i="4"/>
  <c r="T1444" i="4"/>
  <c r="S1444" i="4"/>
  <c r="R1444" i="4"/>
  <c r="Q1444" i="4"/>
  <c r="P1444" i="4"/>
  <c r="O1444" i="4"/>
  <c r="N1444" i="4"/>
  <c r="M1444" i="4"/>
  <c r="L1444" i="4"/>
  <c r="K1444" i="4"/>
  <c r="J1444" i="4"/>
  <c r="I1444" i="4"/>
  <c r="H1444" i="4"/>
  <c r="G1444" i="4"/>
  <c r="F1444" i="4"/>
  <c r="E1444" i="4"/>
  <c r="D1444" i="4"/>
  <c r="C1444" i="4"/>
  <c r="AO1444" i="4" s="1"/>
  <c r="B1444" i="4"/>
  <c r="A1444" i="4"/>
  <c r="AM1443" i="4"/>
  <c r="AL1443" i="4"/>
  <c r="AK1443" i="4"/>
  <c r="AJ1443" i="4"/>
  <c r="AI1443" i="4"/>
  <c r="AH1443" i="4"/>
  <c r="AG1443" i="4"/>
  <c r="AF1443" i="4"/>
  <c r="AE1443" i="4"/>
  <c r="AD1443" i="4"/>
  <c r="AC1443" i="4"/>
  <c r="AB1443" i="4"/>
  <c r="AN1443" i="4" s="1"/>
  <c r="AA1443" i="4"/>
  <c r="Z1443" i="4"/>
  <c r="Y1443" i="4"/>
  <c r="X1443" i="4"/>
  <c r="W1443" i="4"/>
  <c r="V1443" i="4"/>
  <c r="U1443" i="4"/>
  <c r="T1443" i="4"/>
  <c r="S1443" i="4"/>
  <c r="R1443" i="4"/>
  <c r="Q1443" i="4"/>
  <c r="P1443" i="4"/>
  <c r="O1443" i="4"/>
  <c r="N1443" i="4"/>
  <c r="M1443" i="4"/>
  <c r="L1443" i="4"/>
  <c r="K1443" i="4"/>
  <c r="J1443" i="4"/>
  <c r="I1443" i="4"/>
  <c r="H1443" i="4"/>
  <c r="G1443" i="4"/>
  <c r="F1443" i="4"/>
  <c r="E1443" i="4"/>
  <c r="D1443" i="4"/>
  <c r="C1443" i="4"/>
  <c r="B1443" i="4"/>
  <c r="A1443" i="4"/>
  <c r="AN1442" i="4"/>
  <c r="AM1442" i="4"/>
  <c r="AK1442" i="4"/>
  <c r="AJ1442" i="4"/>
  <c r="AI1442" i="4"/>
  <c r="AH1442" i="4"/>
  <c r="AG1442" i="4"/>
  <c r="AF1442" i="4"/>
  <c r="AE1442" i="4"/>
  <c r="AD1442" i="4"/>
  <c r="AC1442" i="4"/>
  <c r="AB1442" i="4"/>
  <c r="AA1442" i="4"/>
  <c r="Z1442" i="4"/>
  <c r="Y1442" i="4"/>
  <c r="AL1442" i="4" s="1"/>
  <c r="X1442" i="4"/>
  <c r="W1442" i="4"/>
  <c r="V1442" i="4"/>
  <c r="U1442" i="4"/>
  <c r="T1442" i="4"/>
  <c r="S1442" i="4"/>
  <c r="R1442" i="4"/>
  <c r="Q1442" i="4"/>
  <c r="P1442" i="4"/>
  <c r="O1442" i="4"/>
  <c r="N1442" i="4"/>
  <c r="M1442" i="4"/>
  <c r="L1442" i="4"/>
  <c r="K1442" i="4"/>
  <c r="J1442" i="4"/>
  <c r="I1442" i="4"/>
  <c r="H1442" i="4"/>
  <c r="AO1442" i="4" s="1"/>
  <c r="G1442" i="4"/>
  <c r="F1442" i="4"/>
  <c r="E1442" i="4"/>
  <c r="D1442" i="4"/>
  <c r="C1442" i="4"/>
  <c r="B1442" i="4"/>
  <c r="A1442" i="4"/>
  <c r="AN1441" i="4"/>
  <c r="AK1441" i="4"/>
  <c r="AJ1441" i="4"/>
  <c r="AI1441" i="4"/>
  <c r="AH1441" i="4"/>
  <c r="AG1441" i="4"/>
  <c r="AF1441" i="4"/>
  <c r="AE1441" i="4"/>
  <c r="AD1441" i="4"/>
  <c r="AC1441" i="4"/>
  <c r="AB1441" i="4"/>
  <c r="AA1441" i="4"/>
  <c r="Z1441" i="4"/>
  <c r="Y1441" i="4"/>
  <c r="X1441" i="4"/>
  <c r="W1441" i="4"/>
  <c r="V1441" i="4"/>
  <c r="U1441" i="4"/>
  <c r="T1441" i="4"/>
  <c r="S1441" i="4"/>
  <c r="R1441" i="4"/>
  <c r="Q1441" i="4"/>
  <c r="P1441" i="4"/>
  <c r="O1441" i="4"/>
  <c r="N1441" i="4"/>
  <c r="M1441" i="4"/>
  <c r="L1441" i="4"/>
  <c r="K1441" i="4"/>
  <c r="J1441" i="4"/>
  <c r="I1441" i="4"/>
  <c r="AO1441" i="4" s="1"/>
  <c r="H1441" i="4"/>
  <c r="G1441" i="4"/>
  <c r="F1441" i="4"/>
  <c r="E1441" i="4"/>
  <c r="D1441" i="4"/>
  <c r="C1441" i="4"/>
  <c r="B1441" i="4"/>
  <c r="A1441" i="4"/>
  <c r="AK1440" i="4"/>
  <c r="AJ1440" i="4"/>
  <c r="AI1440" i="4"/>
  <c r="AH1440" i="4"/>
  <c r="AG1440" i="4"/>
  <c r="AF1440" i="4"/>
  <c r="AE1440" i="4"/>
  <c r="AD1440" i="4"/>
  <c r="AC1440" i="4"/>
  <c r="AB1440" i="4"/>
  <c r="AA1440" i="4"/>
  <c r="Z1440" i="4"/>
  <c r="Y1440" i="4"/>
  <c r="AM1440" i="4" s="1"/>
  <c r="X1440" i="4"/>
  <c r="W1440" i="4"/>
  <c r="V1440" i="4"/>
  <c r="U1440" i="4"/>
  <c r="T1440" i="4"/>
  <c r="S1440" i="4"/>
  <c r="R1440" i="4"/>
  <c r="Q1440" i="4"/>
  <c r="P1440" i="4"/>
  <c r="O1440" i="4"/>
  <c r="N1440" i="4"/>
  <c r="M1440" i="4"/>
  <c r="L1440" i="4"/>
  <c r="K1440" i="4"/>
  <c r="J1440" i="4"/>
  <c r="I1440" i="4"/>
  <c r="H1440" i="4"/>
  <c r="G1440" i="4"/>
  <c r="F1440" i="4"/>
  <c r="E1440" i="4"/>
  <c r="D1440" i="4"/>
  <c r="C1440" i="4"/>
  <c r="AO1440" i="4" s="1"/>
  <c r="B1440" i="4"/>
  <c r="A1440" i="4"/>
  <c r="AM1439" i="4"/>
  <c r="AL1439" i="4"/>
  <c r="AK1439" i="4"/>
  <c r="AJ1439" i="4"/>
  <c r="AI1439" i="4"/>
  <c r="AH1439" i="4"/>
  <c r="AG1439" i="4"/>
  <c r="AF1439" i="4"/>
  <c r="AE1439" i="4"/>
  <c r="AD1439" i="4"/>
  <c r="AC1439" i="4"/>
  <c r="AB1439" i="4"/>
  <c r="AN1439" i="4" s="1"/>
  <c r="AA1439" i="4"/>
  <c r="Z1439" i="4"/>
  <c r="Y1439" i="4"/>
  <c r="X1439" i="4"/>
  <c r="W1439" i="4"/>
  <c r="V1439" i="4"/>
  <c r="U1439" i="4"/>
  <c r="T1439" i="4"/>
  <c r="S1439" i="4"/>
  <c r="R1439" i="4"/>
  <c r="Q1439" i="4"/>
  <c r="P1439" i="4"/>
  <c r="O1439" i="4"/>
  <c r="N1439" i="4"/>
  <c r="M1439" i="4"/>
  <c r="L1439" i="4"/>
  <c r="K1439" i="4"/>
  <c r="J1439" i="4"/>
  <c r="I1439" i="4"/>
  <c r="H1439" i="4"/>
  <c r="G1439" i="4"/>
  <c r="F1439" i="4"/>
  <c r="E1439" i="4"/>
  <c r="D1439" i="4"/>
  <c r="C1439" i="4"/>
  <c r="B1439" i="4"/>
  <c r="A1439" i="4"/>
  <c r="AN1438" i="4"/>
  <c r="AK1438" i="4"/>
  <c r="AJ1438" i="4"/>
  <c r="AI1438" i="4"/>
  <c r="AH1438" i="4"/>
  <c r="AG1438" i="4"/>
  <c r="AF1438" i="4"/>
  <c r="AE1438" i="4"/>
  <c r="AD1438" i="4"/>
  <c r="AC1438" i="4"/>
  <c r="AB1438" i="4"/>
  <c r="AA1438" i="4"/>
  <c r="Z1438" i="4"/>
  <c r="Y1438" i="4"/>
  <c r="AL1438" i="4" s="1"/>
  <c r="X1438" i="4"/>
  <c r="W1438" i="4"/>
  <c r="V1438" i="4"/>
  <c r="U1438" i="4"/>
  <c r="T1438" i="4"/>
  <c r="S1438" i="4"/>
  <c r="R1438" i="4"/>
  <c r="Q1438" i="4"/>
  <c r="P1438" i="4"/>
  <c r="O1438" i="4"/>
  <c r="N1438" i="4"/>
  <c r="M1438" i="4"/>
  <c r="L1438" i="4"/>
  <c r="K1438" i="4"/>
  <c r="J1438" i="4"/>
  <c r="I1438" i="4"/>
  <c r="H1438" i="4"/>
  <c r="G1438" i="4"/>
  <c r="F1438" i="4"/>
  <c r="E1438" i="4"/>
  <c r="AO1438" i="4" s="1"/>
  <c r="D1438" i="4"/>
  <c r="C1438" i="4"/>
  <c r="B1438" i="4"/>
  <c r="A1438" i="4"/>
  <c r="AN1437" i="4"/>
  <c r="AM1437" i="4"/>
  <c r="AK1437" i="4"/>
  <c r="AJ1437" i="4"/>
  <c r="AI1437" i="4"/>
  <c r="AH1437" i="4"/>
  <c r="AG1437" i="4"/>
  <c r="AF1437" i="4"/>
  <c r="AE1437" i="4"/>
  <c r="AD1437" i="4"/>
  <c r="AC1437" i="4"/>
  <c r="AB1437" i="4"/>
  <c r="AA1437" i="4"/>
  <c r="Z1437" i="4"/>
  <c r="Y1437" i="4"/>
  <c r="AL1437" i="4" s="1"/>
  <c r="X1437" i="4"/>
  <c r="W1437" i="4"/>
  <c r="V1437" i="4"/>
  <c r="U1437" i="4"/>
  <c r="T1437" i="4"/>
  <c r="S1437" i="4"/>
  <c r="R1437" i="4"/>
  <c r="Q1437" i="4"/>
  <c r="P1437" i="4"/>
  <c r="O1437" i="4"/>
  <c r="N1437" i="4"/>
  <c r="M1437" i="4"/>
  <c r="L1437" i="4"/>
  <c r="K1437" i="4"/>
  <c r="J1437" i="4"/>
  <c r="I1437" i="4"/>
  <c r="H1437" i="4"/>
  <c r="G1437" i="4"/>
  <c r="F1437" i="4"/>
  <c r="E1437" i="4"/>
  <c r="D1437" i="4"/>
  <c r="C1437" i="4"/>
  <c r="AO1437" i="4" s="1"/>
  <c r="B1437" i="4"/>
  <c r="A1437" i="4"/>
  <c r="AK1436" i="4"/>
  <c r="AJ1436" i="4"/>
  <c r="AI1436" i="4"/>
  <c r="AH1436" i="4"/>
  <c r="AG1436" i="4"/>
  <c r="AF1436" i="4"/>
  <c r="AE1436" i="4"/>
  <c r="AD1436" i="4"/>
  <c r="AC1436" i="4"/>
  <c r="AB1436" i="4"/>
  <c r="AA1436" i="4"/>
  <c r="Z1436" i="4"/>
  <c r="Y1436" i="4"/>
  <c r="X1436" i="4"/>
  <c r="W1436" i="4"/>
  <c r="V1436" i="4"/>
  <c r="U1436" i="4"/>
  <c r="T1436" i="4"/>
  <c r="S1436" i="4"/>
  <c r="R1436" i="4"/>
  <c r="Q1436" i="4"/>
  <c r="P1436" i="4"/>
  <c r="O1436" i="4"/>
  <c r="N1436" i="4"/>
  <c r="M1436" i="4"/>
  <c r="L1436" i="4"/>
  <c r="K1436" i="4"/>
  <c r="J1436" i="4"/>
  <c r="I1436" i="4"/>
  <c r="H1436" i="4"/>
  <c r="G1436" i="4"/>
  <c r="F1436" i="4"/>
  <c r="E1436" i="4"/>
  <c r="D1436" i="4"/>
  <c r="C1436" i="4"/>
  <c r="B1436" i="4"/>
  <c r="A1436" i="4"/>
  <c r="AM1435" i="4"/>
  <c r="AL1435" i="4"/>
  <c r="AK1435" i="4"/>
  <c r="AJ1435" i="4"/>
  <c r="AI1435" i="4"/>
  <c r="AH1435" i="4"/>
  <c r="AG1435" i="4"/>
  <c r="AF1435" i="4"/>
  <c r="AE1435" i="4"/>
  <c r="AD1435" i="4"/>
  <c r="AC1435" i="4"/>
  <c r="AB1435" i="4"/>
  <c r="AN1435" i="4" s="1"/>
  <c r="AA1435" i="4"/>
  <c r="Z1435" i="4"/>
  <c r="Y1435" i="4"/>
  <c r="X1435" i="4"/>
  <c r="W1435" i="4"/>
  <c r="V1435" i="4"/>
  <c r="U1435" i="4"/>
  <c r="T1435" i="4"/>
  <c r="S1435" i="4"/>
  <c r="R1435" i="4"/>
  <c r="Q1435" i="4"/>
  <c r="P1435" i="4"/>
  <c r="O1435" i="4"/>
  <c r="N1435" i="4"/>
  <c r="M1435" i="4"/>
  <c r="L1435" i="4"/>
  <c r="K1435" i="4"/>
  <c r="J1435" i="4"/>
  <c r="I1435" i="4"/>
  <c r="H1435" i="4"/>
  <c r="G1435" i="4"/>
  <c r="F1435" i="4"/>
  <c r="E1435" i="4"/>
  <c r="D1435" i="4"/>
  <c r="C1435" i="4"/>
  <c r="AO1435" i="4" s="1"/>
  <c r="B1435" i="4"/>
  <c r="A1435" i="4"/>
  <c r="AN1434" i="4"/>
  <c r="AK1434" i="4"/>
  <c r="AJ1434" i="4"/>
  <c r="AI1434" i="4"/>
  <c r="AH1434" i="4"/>
  <c r="AG1434" i="4"/>
  <c r="AF1434" i="4"/>
  <c r="AE1434" i="4"/>
  <c r="AD1434" i="4"/>
  <c r="AC1434" i="4"/>
  <c r="AB1434" i="4"/>
  <c r="AA1434" i="4"/>
  <c r="Z1434" i="4"/>
  <c r="Y1434" i="4"/>
  <c r="AL1434" i="4" s="1"/>
  <c r="X1434" i="4"/>
  <c r="W1434" i="4"/>
  <c r="V1434" i="4"/>
  <c r="U1434" i="4"/>
  <c r="T1434" i="4"/>
  <c r="S1434" i="4"/>
  <c r="R1434" i="4"/>
  <c r="Q1434" i="4"/>
  <c r="P1434" i="4"/>
  <c r="O1434" i="4"/>
  <c r="N1434" i="4"/>
  <c r="M1434" i="4"/>
  <c r="L1434" i="4"/>
  <c r="K1434" i="4"/>
  <c r="J1434" i="4"/>
  <c r="I1434" i="4"/>
  <c r="H1434" i="4"/>
  <c r="AO1434" i="4" s="1"/>
  <c r="G1434" i="4"/>
  <c r="F1434" i="4"/>
  <c r="E1434" i="4"/>
  <c r="D1434" i="4"/>
  <c r="C1434" i="4"/>
  <c r="B1434" i="4"/>
  <c r="A1434" i="4"/>
  <c r="AN1433" i="4"/>
  <c r="AK1433" i="4"/>
  <c r="AJ1433" i="4"/>
  <c r="AI1433" i="4"/>
  <c r="AH1433" i="4"/>
  <c r="AG1433" i="4"/>
  <c r="AF1433" i="4"/>
  <c r="AE1433" i="4"/>
  <c r="AD1433" i="4"/>
  <c r="AC1433" i="4"/>
  <c r="AB1433" i="4"/>
  <c r="AA1433" i="4"/>
  <c r="Z1433" i="4"/>
  <c r="Y1433" i="4"/>
  <c r="X1433" i="4"/>
  <c r="W1433" i="4"/>
  <c r="V1433" i="4"/>
  <c r="U1433" i="4"/>
  <c r="T1433" i="4"/>
  <c r="S1433" i="4"/>
  <c r="R1433" i="4"/>
  <c r="Q1433" i="4"/>
  <c r="P1433" i="4"/>
  <c r="O1433" i="4"/>
  <c r="N1433" i="4"/>
  <c r="M1433" i="4"/>
  <c r="L1433" i="4"/>
  <c r="K1433" i="4"/>
  <c r="J1433" i="4"/>
  <c r="I1433" i="4"/>
  <c r="H1433" i="4"/>
  <c r="G1433" i="4"/>
  <c r="F1433" i="4"/>
  <c r="E1433" i="4"/>
  <c r="D1433" i="4"/>
  <c r="C1433" i="4"/>
  <c r="AO1433" i="4" s="1"/>
  <c r="B1433" i="4"/>
  <c r="A1433" i="4"/>
  <c r="AK1432" i="4"/>
  <c r="AJ1432" i="4"/>
  <c r="AI1432" i="4"/>
  <c r="AH1432" i="4"/>
  <c r="AG1432" i="4"/>
  <c r="AF1432" i="4"/>
  <c r="AE1432" i="4"/>
  <c r="AD1432" i="4"/>
  <c r="AC1432" i="4"/>
  <c r="AB1432" i="4"/>
  <c r="AA1432" i="4"/>
  <c r="Z1432" i="4"/>
  <c r="Y1432" i="4"/>
  <c r="X1432" i="4"/>
  <c r="W1432" i="4"/>
  <c r="V1432" i="4"/>
  <c r="U1432" i="4"/>
  <c r="T1432" i="4"/>
  <c r="S1432" i="4"/>
  <c r="R1432" i="4"/>
  <c r="Q1432" i="4"/>
  <c r="P1432" i="4"/>
  <c r="O1432" i="4"/>
  <c r="N1432" i="4"/>
  <c r="M1432" i="4"/>
  <c r="L1432" i="4"/>
  <c r="K1432" i="4"/>
  <c r="J1432" i="4"/>
  <c r="I1432" i="4"/>
  <c r="AO1432" i="4" s="1"/>
  <c r="H1432" i="4"/>
  <c r="G1432" i="4"/>
  <c r="F1432" i="4"/>
  <c r="E1432" i="4"/>
  <c r="D1432" i="4"/>
  <c r="C1432" i="4"/>
  <c r="B1432" i="4"/>
  <c r="A1432" i="4"/>
  <c r="AM1431" i="4"/>
  <c r="AL1431" i="4"/>
  <c r="AK1431" i="4"/>
  <c r="AJ1431" i="4"/>
  <c r="AI1431" i="4"/>
  <c r="AH1431" i="4"/>
  <c r="AG1431" i="4"/>
  <c r="AF1431" i="4"/>
  <c r="AE1431" i="4"/>
  <c r="AD1431" i="4"/>
  <c r="AC1431" i="4"/>
  <c r="AB1431" i="4"/>
  <c r="AN1431" i="4" s="1"/>
  <c r="AA1431" i="4"/>
  <c r="Z1431" i="4"/>
  <c r="Y1431" i="4"/>
  <c r="X1431" i="4"/>
  <c r="W1431" i="4"/>
  <c r="V1431" i="4"/>
  <c r="U1431" i="4"/>
  <c r="T1431" i="4"/>
  <c r="S1431" i="4"/>
  <c r="R1431" i="4"/>
  <c r="Q1431" i="4"/>
  <c r="P1431" i="4"/>
  <c r="O1431" i="4"/>
  <c r="N1431" i="4"/>
  <c r="M1431" i="4"/>
  <c r="L1431" i="4"/>
  <c r="K1431" i="4"/>
  <c r="J1431" i="4"/>
  <c r="I1431" i="4"/>
  <c r="H1431" i="4"/>
  <c r="G1431" i="4"/>
  <c r="F1431" i="4"/>
  <c r="E1431" i="4"/>
  <c r="D1431" i="4"/>
  <c r="C1431" i="4"/>
  <c r="B1431" i="4"/>
  <c r="A1431" i="4"/>
  <c r="AN1430" i="4"/>
  <c r="AM1430" i="4"/>
  <c r="AK1430" i="4"/>
  <c r="AJ1430" i="4"/>
  <c r="AI1430" i="4"/>
  <c r="AH1430" i="4"/>
  <c r="AG1430" i="4"/>
  <c r="AF1430" i="4"/>
  <c r="AE1430" i="4"/>
  <c r="AD1430" i="4"/>
  <c r="AC1430" i="4"/>
  <c r="AB1430" i="4"/>
  <c r="AA1430" i="4"/>
  <c r="Z1430" i="4"/>
  <c r="Y1430" i="4"/>
  <c r="AL1430" i="4" s="1"/>
  <c r="X1430" i="4"/>
  <c r="W1430" i="4"/>
  <c r="V1430" i="4"/>
  <c r="U1430" i="4"/>
  <c r="T1430" i="4"/>
  <c r="S1430" i="4"/>
  <c r="R1430" i="4"/>
  <c r="Q1430" i="4"/>
  <c r="P1430" i="4"/>
  <c r="O1430" i="4"/>
  <c r="N1430" i="4"/>
  <c r="M1430" i="4"/>
  <c r="L1430" i="4"/>
  <c r="K1430" i="4"/>
  <c r="J1430" i="4"/>
  <c r="I1430" i="4"/>
  <c r="H1430" i="4"/>
  <c r="AO1430" i="4" s="1"/>
  <c r="G1430" i="4"/>
  <c r="F1430" i="4"/>
  <c r="E1430" i="4"/>
  <c r="D1430" i="4"/>
  <c r="C1430" i="4"/>
  <c r="B1430" i="4"/>
  <c r="A1430" i="4"/>
  <c r="AN1429" i="4"/>
  <c r="AK1429" i="4"/>
  <c r="AJ1429" i="4"/>
  <c r="AI1429" i="4"/>
  <c r="AH1429" i="4"/>
  <c r="AG1429" i="4"/>
  <c r="AF1429" i="4"/>
  <c r="AE1429" i="4"/>
  <c r="AD1429" i="4"/>
  <c r="AC1429" i="4"/>
  <c r="AB1429" i="4"/>
  <c r="AA1429" i="4"/>
  <c r="Z1429" i="4"/>
  <c r="Y1429" i="4"/>
  <c r="AL1429" i="4" s="1"/>
  <c r="X1429" i="4"/>
  <c r="W1429" i="4"/>
  <c r="V1429" i="4"/>
  <c r="U1429" i="4"/>
  <c r="T1429" i="4"/>
  <c r="S1429" i="4"/>
  <c r="R1429" i="4"/>
  <c r="Q1429" i="4"/>
  <c r="P1429" i="4"/>
  <c r="O1429" i="4"/>
  <c r="N1429" i="4"/>
  <c r="M1429" i="4"/>
  <c r="L1429" i="4"/>
  <c r="K1429" i="4"/>
  <c r="J1429" i="4"/>
  <c r="I1429" i="4"/>
  <c r="H1429" i="4"/>
  <c r="G1429" i="4"/>
  <c r="F1429" i="4"/>
  <c r="E1429" i="4"/>
  <c r="D1429" i="4"/>
  <c r="C1429" i="4"/>
  <c r="B1429" i="4"/>
  <c r="A1429" i="4"/>
  <c r="AK1428" i="4"/>
  <c r="AJ1428" i="4"/>
  <c r="AI1428" i="4"/>
  <c r="AH1428" i="4"/>
  <c r="AG1428" i="4"/>
  <c r="AF1428" i="4"/>
  <c r="AE1428" i="4"/>
  <c r="AD1428" i="4"/>
  <c r="AC1428" i="4"/>
  <c r="AB1428" i="4"/>
  <c r="AA1428" i="4"/>
  <c r="Z1428" i="4"/>
  <c r="Y1428" i="4"/>
  <c r="X1428" i="4"/>
  <c r="W1428" i="4"/>
  <c r="V1428" i="4"/>
  <c r="U1428" i="4"/>
  <c r="T1428" i="4"/>
  <c r="S1428" i="4"/>
  <c r="R1428" i="4"/>
  <c r="Q1428" i="4"/>
  <c r="P1428" i="4"/>
  <c r="O1428" i="4"/>
  <c r="N1428" i="4"/>
  <c r="M1428" i="4"/>
  <c r="L1428" i="4"/>
  <c r="K1428" i="4"/>
  <c r="J1428" i="4"/>
  <c r="I1428" i="4"/>
  <c r="H1428" i="4"/>
  <c r="G1428" i="4"/>
  <c r="F1428" i="4"/>
  <c r="E1428" i="4"/>
  <c r="AO1428" i="4" s="1"/>
  <c r="D1428" i="4"/>
  <c r="C1428" i="4"/>
  <c r="B1428" i="4"/>
  <c r="A1428" i="4"/>
  <c r="AM1427" i="4"/>
  <c r="AL1427" i="4"/>
  <c r="AK1427" i="4"/>
  <c r="AJ1427" i="4"/>
  <c r="AI1427" i="4"/>
  <c r="AH1427" i="4"/>
  <c r="AG1427" i="4"/>
  <c r="AF1427" i="4"/>
  <c r="AE1427" i="4"/>
  <c r="AD1427" i="4"/>
  <c r="AC1427" i="4"/>
  <c r="AB1427" i="4"/>
  <c r="AA1427" i="4"/>
  <c r="Z1427" i="4"/>
  <c r="Y1427" i="4"/>
  <c r="X1427" i="4"/>
  <c r="W1427" i="4"/>
  <c r="V1427" i="4"/>
  <c r="U1427" i="4"/>
  <c r="T1427" i="4"/>
  <c r="S1427" i="4"/>
  <c r="R1427" i="4"/>
  <c r="Q1427" i="4"/>
  <c r="P1427" i="4"/>
  <c r="O1427" i="4"/>
  <c r="N1427" i="4"/>
  <c r="M1427" i="4"/>
  <c r="L1427" i="4"/>
  <c r="K1427" i="4"/>
  <c r="J1427" i="4"/>
  <c r="I1427" i="4"/>
  <c r="H1427" i="4"/>
  <c r="G1427" i="4"/>
  <c r="F1427" i="4"/>
  <c r="E1427" i="4"/>
  <c r="D1427" i="4"/>
  <c r="C1427" i="4"/>
  <c r="B1427" i="4"/>
  <c r="A1427" i="4"/>
  <c r="AN1426" i="4"/>
  <c r="AM1426" i="4"/>
  <c r="AL1426" i="4"/>
  <c r="AK1426" i="4"/>
  <c r="AJ1426" i="4"/>
  <c r="AI1426" i="4"/>
  <c r="AH1426" i="4"/>
  <c r="AG1426" i="4"/>
  <c r="AF1426" i="4"/>
  <c r="AE1426" i="4"/>
  <c r="AD1426" i="4"/>
  <c r="AC1426" i="4"/>
  <c r="AB1426" i="4"/>
  <c r="AA1426" i="4"/>
  <c r="Z1426" i="4"/>
  <c r="Y1426" i="4"/>
  <c r="X1426" i="4"/>
  <c r="W1426" i="4"/>
  <c r="V1426" i="4"/>
  <c r="U1426" i="4"/>
  <c r="T1426" i="4"/>
  <c r="S1426" i="4"/>
  <c r="R1426" i="4"/>
  <c r="Q1426" i="4"/>
  <c r="P1426" i="4"/>
  <c r="O1426" i="4"/>
  <c r="N1426" i="4"/>
  <c r="M1426" i="4"/>
  <c r="L1426" i="4"/>
  <c r="K1426" i="4"/>
  <c r="J1426" i="4"/>
  <c r="I1426" i="4"/>
  <c r="H1426" i="4"/>
  <c r="G1426" i="4"/>
  <c r="F1426" i="4"/>
  <c r="E1426" i="4"/>
  <c r="AO1426" i="4" s="1"/>
  <c r="D1426" i="4"/>
  <c r="C1426" i="4"/>
  <c r="B1426" i="4"/>
  <c r="A1426" i="4"/>
  <c r="AN1425" i="4"/>
  <c r="AM1425" i="4"/>
  <c r="AK1425" i="4"/>
  <c r="AJ1425" i="4"/>
  <c r="AI1425" i="4"/>
  <c r="AH1425" i="4"/>
  <c r="AG1425" i="4"/>
  <c r="AF1425" i="4"/>
  <c r="AE1425" i="4"/>
  <c r="AD1425" i="4"/>
  <c r="AC1425" i="4"/>
  <c r="AB1425" i="4"/>
  <c r="AA1425" i="4"/>
  <c r="Z1425" i="4"/>
  <c r="Y1425" i="4"/>
  <c r="AL1425" i="4" s="1"/>
  <c r="X1425" i="4"/>
  <c r="W1425" i="4"/>
  <c r="V1425" i="4"/>
  <c r="U1425" i="4"/>
  <c r="T1425" i="4"/>
  <c r="S1425" i="4"/>
  <c r="R1425" i="4"/>
  <c r="Q1425" i="4"/>
  <c r="P1425" i="4"/>
  <c r="O1425" i="4"/>
  <c r="N1425" i="4"/>
  <c r="M1425" i="4"/>
  <c r="L1425" i="4"/>
  <c r="K1425" i="4"/>
  <c r="J1425" i="4"/>
  <c r="I1425" i="4"/>
  <c r="H1425" i="4"/>
  <c r="AO1425" i="4" s="1"/>
  <c r="G1425" i="4"/>
  <c r="F1425" i="4"/>
  <c r="E1425" i="4"/>
  <c r="D1425" i="4"/>
  <c r="C1425" i="4"/>
  <c r="B1425" i="4"/>
  <c r="A1425" i="4"/>
  <c r="AK1424" i="4"/>
  <c r="AJ1424" i="4"/>
  <c r="AI1424" i="4"/>
  <c r="AH1424" i="4"/>
  <c r="AG1424" i="4"/>
  <c r="AF1424" i="4"/>
  <c r="AE1424" i="4"/>
  <c r="AD1424" i="4"/>
  <c r="AC1424" i="4"/>
  <c r="AB1424" i="4"/>
  <c r="AA1424" i="4"/>
  <c r="Z1424" i="4"/>
  <c r="Y1424" i="4"/>
  <c r="X1424" i="4"/>
  <c r="W1424" i="4"/>
  <c r="V1424" i="4"/>
  <c r="U1424" i="4"/>
  <c r="T1424" i="4"/>
  <c r="S1424" i="4"/>
  <c r="R1424" i="4"/>
  <c r="Q1424" i="4"/>
  <c r="P1424" i="4"/>
  <c r="O1424" i="4"/>
  <c r="N1424" i="4"/>
  <c r="M1424" i="4"/>
  <c r="L1424" i="4"/>
  <c r="K1424" i="4"/>
  <c r="J1424" i="4"/>
  <c r="I1424" i="4"/>
  <c r="H1424" i="4"/>
  <c r="G1424" i="4"/>
  <c r="F1424" i="4"/>
  <c r="E1424" i="4"/>
  <c r="AO1424" i="4" s="1"/>
  <c r="D1424" i="4"/>
  <c r="C1424" i="4"/>
  <c r="B1424" i="4"/>
  <c r="A1424" i="4"/>
  <c r="AM1423" i="4"/>
  <c r="AL1423" i="4"/>
  <c r="AK1423" i="4"/>
  <c r="AJ1423" i="4"/>
  <c r="AI1423" i="4"/>
  <c r="AH1423" i="4"/>
  <c r="AG1423" i="4"/>
  <c r="AF1423" i="4"/>
  <c r="AE1423" i="4"/>
  <c r="AD1423" i="4"/>
  <c r="AC1423" i="4"/>
  <c r="AB1423" i="4"/>
  <c r="AA1423" i="4"/>
  <c r="Z1423" i="4"/>
  <c r="Y1423" i="4"/>
  <c r="X1423" i="4"/>
  <c r="W1423" i="4"/>
  <c r="V1423" i="4"/>
  <c r="U1423" i="4"/>
  <c r="T1423" i="4"/>
  <c r="S1423" i="4"/>
  <c r="R1423" i="4"/>
  <c r="Q1423" i="4"/>
  <c r="P1423" i="4"/>
  <c r="O1423" i="4"/>
  <c r="N1423" i="4"/>
  <c r="M1423" i="4"/>
  <c r="L1423" i="4"/>
  <c r="K1423" i="4"/>
  <c r="J1423" i="4"/>
  <c r="I1423" i="4"/>
  <c r="H1423" i="4"/>
  <c r="G1423" i="4"/>
  <c r="F1423" i="4"/>
  <c r="E1423" i="4"/>
  <c r="D1423" i="4"/>
  <c r="C1423" i="4"/>
  <c r="B1423" i="4"/>
  <c r="A1423" i="4"/>
  <c r="AN1422" i="4"/>
  <c r="AM1422" i="4"/>
  <c r="AL1422" i="4"/>
  <c r="AK1422" i="4"/>
  <c r="AJ1422" i="4"/>
  <c r="AI1422" i="4"/>
  <c r="AH1422" i="4"/>
  <c r="AG1422" i="4"/>
  <c r="AF1422" i="4"/>
  <c r="AE1422" i="4"/>
  <c r="AD1422" i="4"/>
  <c r="AC1422" i="4"/>
  <c r="AB1422" i="4"/>
  <c r="AA1422" i="4"/>
  <c r="Z1422" i="4"/>
  <c r="Y1422" i="4"/>
  <c r="X1422" i="4"/>
  <c r="W1422" i="4"/>
  <c r="V1422" i="4"/>
  <c r="U1422" i="4"/>
  <c r="T1422" i="4"/>
  <c r="S1422" i="4"/>
  <c r="R1422" i="4"/>
  <c r="Q1422" i="4"/>
  <c r="P1422" i="4"/>
  <c r="O1422" i="4"/>
  <c r="N1422" i="4"/>
  <c r="M1422" i="4"/>
  <c r="L1422" i="4"/>
  <c r="K1422" i="4"/>
  <c r="J1422" i="4"/>
  <c r="I1422" i="4"/>
  <c r="H1422" i="4"/>
  <c r="G1422" i="4"/>
  <c r="F1422" i="4"/>
  <c r="E1422" i="4"/>
  <c r="AO1422" i="4" s="1"/>
  <c r="D1422" i="4"/>
  <c r="C1422" i="4"/>
  <c r="B1422" i="4"/>
  <c r="A1422" i="4"/>
  <c r="AN1421" i="4"/>
  <c r="AM1421" i="4"/>
  <c r="AK1421" i="4"/>
  <c r="AJ1421" i="4"/>
  <c r="AI1421" i="4"/>
  <c r="AH1421" i="4"/>
  <c r="AG1421" i="4"/>
  <c r="AF1421" i="4"/>
  <c r="AE1421" i="4"/>
  <c r="AD1421" i="4"/>
  <c r="AC1421" i="4"/>
  <c r="AB1421" i="4"/>
  <c r="AA1421" i="4"/>
  <c r="Z1421" i="4"/>
  <c r="Y1421" i="4"/>
  <c r="AL1421" i="4" s="1"/>
  <c r="X1421" i="4"/>
  <c r="W1421" i="4"/>
  <c r="V1421" i="4"/>
  <c r="U1421" i="4"/>
  <c r="T1421" i="4"/>
  <c r="S1421" i="4"/>
  <c r="R1421" i="4"/>
  <c r="Q1421" i="4"/>
  <c r="P1421" i="4"/>
  <c r="O1421" i="4"/>
  <c r="N1421" i="4"/>
  <c r="M1421" i="4"/>
  <c r="L1421" i="4"/>
  <c r="K1421" i="4"/>
  <c r="J1421" i="4"/>
  <c r="I1421" i="4"/>
  <c r="H1421" i="4"/>
  <c r="AO1421" i="4" s="1"/>
  <c r="G1421" i="4"/>
  <c r="F1421" i="4"/>
  <c r="E1421" i="4"/>
  <c r="D1421" i="4"/>
  <c r="C1421" i="4"/>
  <c r="B1421" i="4"/>
  <c r="A1421" i="4"/>
  <c r="AK1420" i="4"/>
  <c r="AJ1420" i="4"/>
  <c r="AI1420" i="4"/>
  <c r="AH1420" i="4"/>
  <c r="AG1420" i="4"/>
  <c r="AF1420" i="4"/>
  <c r="AE1420" i="4"/>
  <c r="AD1420" i="4"/>
  <c r="AC1420" i="4"/>
  <c r="AB1420" i="4"/>
  <c r="AA1420" i="4"/>
  <c r="Z1420" i="4"/>
  <c r="Y1420" i="4"/>
  <c r="X1420" i="4"/>
  <c r="W1420" i="4"/>
  <c r="V1420" i="4"/>
  <c r="U1420" i="4"/>
  <c r="T1420" i="4"/>
  <c r="S1420" i="4"/>
  <c r="R1420" i="4"/>
  <c r="Q1420" i="4"/>
  <c r="P1420" i="4"/>
  <c r="O1420" i="4"/>
  <c r="N1420" i="4"/>
  <c r="M1420" i="4"/>
  <c r="L1420" i="4"/>
  <c r="K1420" i="4"/>
  <c r="J1420" i="4"/>
  <c r="I1420" i="4"/>
  <c r="H1420" i="4"/>
  <c r="G1420" i="4"/>
  <c r="F1420" i="4"/>
  <c r="E1420" i="4"/>
  <c r="AO1420" i="4" s="1"/>
  <c r="D1420" i="4"/>
  <c r="C1420" i="4"/>
  <c r="B1420" i="4"/>
  <c r="A1420" i="4"/>
  <c r="AM1419" i="4"/>
  <c r="AL1419" i="4"/>
  <c r="AK1419" i="4"/>
  <c r="AJ1419" i="4"/>
  <c r="AI1419" i="4"/>
  <c r="AH1419" i="4"/>
  <c r="AG1419" i="4"/>
  <c r="AF1419" i="4"/>
  <c r="AE1419" i="4"/>
  <c r="AD1419" i="4"/>
  <c r="AC1419" i="4"/>
  <c r="AB1419" i="4"/>
  <c r="AA1419" i="4"/>
  <c r="Z1419" i="4"/>
  <c r="Y1419" i="4"/>
  <c r="X1419" i="4"/>
  <c r="W1419" i="4"/>
  <c r="V1419" i="4"/>
  <c r="U1419" i="4"/>
  <c r="T1419" i="4"/>
  <c r="S1419" i="4"/>
  <c r="R1419" i="4"/>
  <c r="Q1419" i="4"/>
  <c r="P1419" i="4"/>
  <c r="O1419" i="4"/>
  <c r="N1419" i="4"/>
  <c r="M1419" i="4"/>
  <c r="L1419" i="4"/>
  <c r="K1419" i="4"/>
  <c r="J1419" i="4"/>
  <c r="I1419" i="4"/>
  <c r="H1419" i="4"/>
  <c r="G1419" i="4"/>
  <c r="F1419" i="4"/>
  <c r="E1419" i="4"/>
  <c r="D1419" i="4"/>
  <c r="C1419" i="4"/>
  <c r="B1419" i="4"/>
  <c r="A1419" i="4"/>
  <c r="AN1418" i="4"/>
  <c r="AM1418" i="4"/>
  <c r="AL1418" i="4"/>
  <c r="AK1418" i="4"/>
  <c r="AJ1418" i="4"/>
  <c r="AI1418" i="4"/>
  <c r="AH1418" i="4"/>
  <c r="AG1418" i="4"/>
  <c r="AF1418" i="4"/>
  <c r="AE1418" i="4"/>
  <c r="AD1418" i="4"/>
  <c r="AC1418" i="4"/>
  <c r="AB1418" i="4"/>
  <c r="AA1418" i="4"/>
  <c r="Z1418" i="4"/>
  <c r="Y1418" i="4"/>
  <c r="X1418" i="4"/>
  <c r="W1418" i="4"/>
  <c r="V1418" i="4"/>
  <c r="U1418" i="4"/>
  <c r="T1418" i="4"/>
  <c r="S1418" i="4"/>
  <c r="R1418" i="4"/>
  <c r="Q1418" i="4"/>
  <c r="P1418" i="4"/>
  <c r="O1418" i="4"/>
  <c r="N1418" i="4"/>
  <c r="M1418" i="4"/>
  <c r="L1418" i="4"/>
  <c r="K1418" i="4"/>
  <c r="J1418" i="4"/>
  <c r="I1418" i="4"/>
  <c r="H1418" i="4"/>
  <c r="G1418" i="4"/>
  <c r="F1418" i="4"/>
  <c r="E1418" i="4"/>
  <c r="AO1418" i="4" s="1"/>
  <c r="D1418" i="4"/>
  <c r="C1418" i="4"/>
  <c r="B1418" i="4"/>
  <c r="A1418" i="4"/>
  <c r="AN1417" i="4"/>
  <c r="AM1417" i="4"/>
  <c r="AK1417" i="4"/>
  <c r="AJ1417" i="4"/>
  <c r="AI1417" i="4"/>
  <c r="AH1417" i="4"/>
  <c r="AG1417" i="4"/>
  <c r="AF1417" i="4"/>
  <c r="AE1417" i="4"/>
  <c r="AD1417" i="4"/>
  <c r="AC1417" i="4"/>
  <c r="AB1417" i="4"/>
  <c r="AA1417" i="4"/>
  <c r="Z1417" i="4"/>
  <c r="Y1417" i="4"/>
  <c r="AL1417" i="4" s="1"/>
  <c r="X1417" i="4"/>
  <c r="W1417" i="4"/>
  <c r="V1417" i="4"/>
  <c r="U1417" i="4"/>
  <c r="T1417" i="4"/>
  <c r="S1417" i="4"/>
  <c r="R1417" i="4"/>
  <c r="Q1417" i="4"/>
  <c r="P1417" i="4"/>
  <c r="O1417" i="4"/>
  <c r="N1417" i="4"/>
  <c r="M1417" i="4"/>
  <c r="L1417" i="4"/>
  <c r="K1417" i="4"/>
  <c r="J1417" i="4"/>
  <c r="I1417" i="4"/>
  <c r="H1417" i="4"/>
  <c r="AO1417" i="4" s="1"/>
  <c r="G1417" i="4"/>
  <c r="F1417" i="4"/>
  <c r="E1417" i="4"/>
  <c r="D1417" i="4"/>
  <c r="C1417" i="4"/>
  <c r="B1417" i="4"/>
  <c r="A1417" i="4"/>
  <c r="AK1416" i="4"/>
  <c r="AJ1416" i="4"/>
  <c r="AI1416" i="4"/>
  <c r="AH1416" i="4"/>
  <c r="AG1416" i="4"/>
  <c r="AF1416" i="4"/>
  <c r="AE1416" i="4"/>
  <c r="AD1416" i="4"/>
  <c r="AC1416" i="4"/>
  <c r="AB1416" i="4"/>
  <c r="AA1416" i="4"/>
  <c r="Z1416" i="4"/>
  <c r="Y1416" i="4"/>
  <c r="X1416" i="4"/>
  <c r="W1416" i="4"/>
  <c r="V1416" i="4"/>
  <c r="U1416" i="4"/>
  <c r="T1416" i="4"/>
  <c r="S1416" i="4"/>
  <c r="R1416" i="4"/>
  <c r="Q1416" i="4"/>
  <c r="P1416" i="4"/>
  <c r="O1416" i="4"/>
  <c r="N1416" i="4"/>
  <c r="M1416" i="4"/>
  <c r="L1416" i="4"/>
  <c r="K1416" i="4"/>
  <c r="J1416" i="4"/>
  <c r="I1416" i="4"/>
  <c r="H1416" i="4"/>
  <c r="G1416" i="4"/>
  <c r="F1416" i="4"/>
  <c r="E1416" i="4"/>
  <c r="AO1416" i="4" s="1"/>
  <c r="D1416" i="4"/>
  <c r="C1416" i="4"/>
  <c r="B1416" i="4"/>
  <c r="A1416" i="4"/>
  <c r="AM1415" i="4"/>
  <c r="AL1415" i="4"/>
  <c r="AK1415" i="4"/>
  <c r="AJ1415" i="4"/>
  <c r="AI1415" i="4"/>
  <c r="AH1415" i="4"/>
  <c r="AG1415" i="4"/>
  <c r="AF1415" i="4"/>
  <c r="AE1415" i="4"/>
  <c r="AD1415" i="4"/>
  <c r="AC1415" i="4"/>
  <c r="AB1415" i="4"/>
  <c r="AA1415" i="4"/>
  <c r="Z1415" i="4"/>
  <c r="Y1415" i="4"/>
  <c r="X1415" i="4"/>
  <c r="W1415" i="4"/>
  <c r="V1415" i="4"/>
  <c r="U1415" i="4"/>
  <c r="T1415" i="4"/>
  <c r="S1415" i="4"/>
  <c r="R1415" i="4"/>
  <c r="Q1415" i="4"/>
  <c r="P1415" i="4"/>
  <c r="O1415" i="4"/>
  <c r="N1415" i="4"/>
  <c r="M1415" i="4"/>
  <c r="L1415" i="4"/>
  <c r="K1415" i="4"/>
  <c r="J1415" i="4"/>
  <c r="I1415" i="4"/>
  <c r="H1415" i="4"/>
  <c r="G1415" i="4"/>
  <c r="F1415" i="4"/>
  <c r="E1415" i="4"/>
  <c r="D1415" i="4"/>
  <c r="C1415" i="4"/>
  <c r="B1415" i="4"/>
  <c r="A1415" i="4"/>
  <c r="AN1414" i="4"/>
  <c r="AM1414" i="4"/>
  <c r="AL1414" i="4"/>
  <c r="AK1414" i="4"/>
  <c r="AJ1414" i="4"/>
  <c r="AI1414" i="4"/>
  <c r="AH1414" i="4"/>
  <c r="AG1414" i="4"/>
  <c r="AF1414" i="4"/>
  <c r="AE1414" i="4"/>
  <c r="AD1414" i="4"/>
  <c r="AC1414" i="4"/>
  <c r="AB1414" i="4"/>
  <c r="AA1414" i="4"/>
  <c r="Z1414" i="4"/>
  <c r="Y1414" i="4"/>
  <c r="X1414" i="4"/>
  <c r="W1414" i="4"/>
  <c r="V1414" i="4"/>
  <c r="U1414" i="4"/>
  <c r="T1414" i="4"/>
  <c r="S1414" i="4"/>
  <c r="R1414" i="4"/>
  <c r="Q1414" i="4"/>
  <c r="P1414" i="4"/>
  <c r="O1414" i="4"/>
  <c r="N1414" i="4"/>
  <c r="M1414" i="4"/>
  <c r="L1414" i="4"/>
  <c r="K1414" i="4"/>
  <c r="J1414" i="4"/>
  <c r="I1414" i="4"/>
  <c r="H1414" i="4"/>
  <c r="G1414" i="4"/>
  <c r="F1414" i="4"/>
  <c r="E1414" i="4"/>
  <c r="D1414" i="4"/>
  <c r="AO1414" i="4" s="1"/>
  <c r="C1414" i="4"/>
  <c r="B1414" i="4"/>
  <c r="A1414" i="4"/>
  <c r="AN1413" i="4"/>
  <c r="AM1413" i="4"/>
  <c r="AK1413" i="4"/>
  <c r="AJ1413" i="4"/>
  <c r="AI1413" i="4"/>
  <c r="AH1413" i="4"/>
  <c r="AG1413" i="4"/>
  <c r="AF1413" i="4"/>
  <c r="AE1413" i="4"/>
  <c r="AD1413" i="4"/>
  <c r="AC1413" i="4"/>
  <c r="AB1413" i="4"/>
  <c r="AA1413" i="4"/>
  <c r="Z1413" i="4"/>
  <c r="Y1413" i="4"/>
  <c r="AL1413" i="4" s="1"/>
  <c r="X1413" i="4"/>
  <c r="W1413" i="4"/>
  <c r="V1413" i="4"/>
  <c r="U1413" i="4"/>
  <c r="T1413" i="4"/>
  <c r="S1413" i="4"/>
  <c r="R1413" i="4"/>
  <c r="Q1413" i="4"/>
  <c r="P1413" i="4"/>
  <c r="O1413" i="4"/>
  <c r="N1413" i="4"/>
  <c r="M1413" i="4"/>
  <c r="L1413" i="4"/>
  <c r="K1413" i="4"/>
  <c r="J1413" i="4"/>
  <c r="I1413" i="4"/>
  <c r="H1413" i="4"/>
  <c r="G1413" i="4"/>
  <c r="F1413" i="4"/>
  <c r="E1413" i="4"/>
  <c r="D1413" i="4"/>
  <c r="C1413" i="4"/>
  <c r="B1413" i="4"/>
  <c r="A1413" i="4"/>
  <c r="AO1412" i="4"/>
  <c r="AN1412" i="4"/>
  <c r="AK1412" i="4"/>
  <c r="AJ1412" i="4"/>
  <c r="AI1412" i="4"/>
  <c r="AH1412" i="4"/>
  <c r="AG1412" i="4"/>
  <c r="AF1412" i="4"/>
  <c r="AE1412" i="4"/>
  <c r="AD1412" i="4"/>
  <c r="AC1412" i="4"/>
  <c r="AB1412" i="4"/>
  <c r="AA1412" i="4"/>
  <c r="Z1412" i="4"/>
  <c r="Y1412" i="4"/>
  <c r="X1412" i="4"/>
  <c r="W1412" i="4"/>
  <c r="V1412" i="4"/>
  <c r="U1412" i="4"/>
  <c r="T1412" i="4"/>
  <c r="S1412" i="4"/>
  <c r="R1412" i="4"/>
  <c r="Q1412" i="4"/>
  <c r="P1412" i="4"/>
  <c r="O1412" i="4"/>
  <c r="N1412" i="4"/>
  <c r="M1412" i="4"/>
  <c r="L1412" i="4"/>
  <c r="K1412" i="4"/>
  <c r="J1412" i="4"/>
  <c r="I1412" i="4"/>
  <c r="H1412" i="4"/>
  <c r="G1412" i="4"/>
  <c r="F1412" i="4"/>
  <c r="E1412" i="4"/>
  <c r="D1412" i="4"/>
  <c r="C1412" i="4"/>
  <c r="B1412" i="4"/>
  <c r="A1412" i="4"/>
  <c r="AM1411" i="4"/>
  <c r="AL1411" i="4"/>
  <c r="AK1411" i="4"/>
  <c r="AJ1411" i="4"/>
  <c r="AI1411" i="4"/>
  <c r="AH1411" i="4"/>
  <c r="AG1411" i="4"/>
  <c r="AF1411" i="4"/>
  <c r="AE1411" i="4"/>
  <c r="AD1411" i="4"/>
  <c r="AC1411" i="4"/>
  <c r="AB1411" i="4"/>
  <c r="AA1411" i="4"/>
  <c r="Z1411" i="4"/>
  <c r="Y1411" i="4"/>
  <c r="X1411" i="4"/>
  <c r="W1411" i="4"/>
  <c r="V1411" i="4"/>
  <c r="U1411" i="4"/>
  <c r="T1411" i="4"/>
  <c r="S1411" i="4"/>
  <c r="R1411" i="4"/>
  <c r="Q1411" i="4"/>
  <c r="P1411" i="4"/>
  <c r="O1411" i="4"/>
  <c r="N1411" i="4"/>
  <c r="M1411" i="4"/>
  <c r="L1411" i="4"/>
  <c r="K1411" i="4"/>
  <c r="J1411" i="4"/>
  <c r="I1411" i="4"/>
  <c r="H1411" i="4"/>
  <c r="G1411" i="4"/>
  <c r="F1411" i="4"/>
  <c r="E1411" i="4"/>
  <c r="D1411" i="4"/>
  <c r="C1411" i="4"/>
  <c r="B1411" i="4"/>
  <c r="A1411" i="4"/>
  <c r="AN1410" i="4"/>
  <c r="AK1410" i="4"/>
  <c r="AJ1410" i="4"/>
  <c r="AI1410" i="4"/>
  <c r="AH1410" i="4"/>
  <c r="AG1410" i="4"/>
  <c r="AF1410" i="4"/>
  <c r="AE1410" i="4"/>
  <c r="AD1410" i="4"/>
  <c r="AC1410" i="4"/>
  <c r="AB1410" i="4"/>
  <c r="AA1410" i="4"/>
  <c r="Z1410" i="4"/>
  <c r="Y1410" i="4"/>
  <c r="AM1410" i="4" s="1"/>
  <c r="X1410" i="4"/>
  <c r="W1410" i="4"/>
  <c r="V1410" i="4"/>
  <c r="U1410" i="4"/>
  <c r="T1410" i="4"/>
  <c r="S1410" i="4"/>
  <c r="R1410" i="4"/>
  <c r="Q1410" i="4"/>
  <c r="P1410" i="4"/>
  <c r="O1410" i="4"/>
  <c r="N1410" i="4"/>
  <c r="M1410" i="4"/>
  <c r="L1410" i="4"/>
  <c r="K1410" i="4"/>
  <c r="J1410" i="4"/>
  <c r="I1410" i="4"/>
  <c r="H1410" i="4"/>
  <c r="AO1410" i="4" s="1"/>
  <c r="G1410" i="4"/>
  <c r="F1410" i="4"/>
  <c r="E1410" i="4"/>
  <c r="D1410" i="4"/>
  <c r="C1410" i="4"/>
  <c r="B1410" i="4"/>
  <c r="A1410" i="4"/>
  <c r="AN1409" i="4"/>
  <c r="AK1409" i="4"/>
  <c r="AJ1409" i="4"/>
  <c r="AI1409" i="4"/>
  <c r="AH1409" i="4"/>
  <c r="AG1409" i="4"/>
  <c r="AF1409" i="4"/>
  <c r="AE1409" i="4"/>
  <c r="AD1409" i="4"/>
  <c r="AC1409" i="4"/>
  <c r="AB1409" i="4"/>
  <c r="AA1409" i="4"/>
  <c r="Z1409" i="4"/>
  <c r="Y1409" i="4"/>
  <c r="AM1409" i="4" s="1"/>
  <c r="X1409" i="4"/>
  <c r="W1409" i="4"/>
  <c r="V1409" i="4"/>
  <c r="U1409" i="4"/>
  <c r="T1409" i="4"/>
  <c r="S1409" i="4"/>
  <c r="R1409" i="4"/>
  <c r="Q1409" i="4"/>
  <c r="P1409" i="4"/>
  <c r="O1409" i="4"/>
  <c r="N1409" i="4"/>
  <c r="M1409" i="4"/>
  <c r="L1409" i="4"/>
  <c r="K1409" i="4"/>
  <c r="J1409" i="4"/>
  <c r="I1409" i="4"/>
  <c r="H1409" i="4"/>
  <c r="G1409" i="4"/>
  <c r="F1409" i="4"/>
  <c r="E1409" i="4"/>
  <c r="D1409" i="4"/>
  <c r="C1409" i="4"/>
  <c r="B1409" i="4"/>
  <c r="A1409" i="4"/>
  <c r="AM1408" i="4"/>
  <c r="AK1408" i="4"/>
  <c r="AJ1408" i="4"/>
  <c r="AI1408" i="4"/>
  <c r="AH1408" i="4"/>
  <c r="AG1408" i="4"/>
  <c r="AF1408" i="4"/>
  <c r="AE1408" i="4"/>
  <c r="AD1408" i="4"/>
  <c r="AC1408" i="4"/>
  <c r="AB1408" i="4"/>
  <c r="AN1408" i="4" s="1"/>
  <c r="AA1408" i="4"/>
  <c r="Z1408" i="4"/>
  <c r="Y1408" i="4"/>
  <c r="AL1408" i="4" s="1"/>
  <c r="X1408" i="4"/>
  <c r="W1408" i="4"/>
  <c r="V1408" i="4"/>
  <c r="U1408" i="4"/>
  <c r="T1408" i="4"/>
  <c r="S1408" i="4"/>
  <c r="R1408" i="4"/>
  <c r="Q1408" i="4"/>
  <c r="P1408" i="4"/>
  <c r="O1408" i="4"/>
  <c r="N1408" i="4"/>
  <c r="M1408" i="4"/>
  <c r="L1408" i="4"/>
  <c r="K1408" i="4"/>
  <c r="J1408" i="4"/>
  <c r="I1408" i="4"/>
  <c r="H1408" i="4"/>
  <c r="G1408" i="4"/>
  <c r="F1408" i="4"/>
  <c r="E1408" i="4"/>
  <c r="D1408" i="4"/>
  <c r="C1408" i="4"/>
  <c r="AO1408" i="4" s="1"/>
  <c r="B1408" i="4"/>
  <c r="A1408" i="4"/>
  <c r="AM1407" i="4"/>
  <c r="AL1407" i="4"/>
  <c r="AK1407" i="4"/>
  <c r="AJ1407" i="4"/>
  <c r="AI1407" i="4"/>
  <c r="AH1407" i="4"/>
  <c r="AG1407" i="4"/>
  <c r="AF1407" i="4"/>
  <c r="AE1407" i="4"/>
  <c r="AD1407" i="4"/>
  <c r="AC1407" i="4"/>
  <c r="AB1407" i="4"/>
  <c r="AA1407" i="4"/>
  <c r="Z1407" i="4"/>
  <c r="Y1407" i="4"/>
  <c r="X1407" i="4"/>
  <c r="W1407" i="4"/>
  <c r="V1407" i="4"/>
  <c r="U1407" i="4"/>
  <c r="T1407" i="4"/>
  <c r="S1407" i="4"/>
  <c r="R1407" i="4"/>
  <c r="Q1407" i="4"/>
  <c r="P1407" i="4"/>
  <c r="O1407" i="4"/>
  <c r="N1407" i="4"/>
  <c r="M1407" i="4"/>
  <c r="L1407" i="4"/>
  <c r="K1407" i="4"/>
  <c r="J1407" i="4"/>
  <c r="I1407" i="4"/>
  <c r="H1407" i="4"/>
  <c r="G1407" i="4"/>
  <c r="F1407" i="4"/>
  <c r="E1407" i="4"/>
  <c r="D1407" i="4"/>
  <c r="C1407" i="4"/>
  <c r="AO1407" i="4" s="1"/>
  <c r="B1407" i="4"/>
  <c r="A1407" i="4"/>
  <c r="AN1406" i="4"/>
  <c r="AM1406" i="4"/>
  <c r="AL1406" i="4"/>
  <c r="AK1406" i="4"/>
  <c r="AJ1406" i="4"/>
  <c r="AI1406" i="4"/>
  <c r="AH1406" i="4"/>
  <c r="AG1406" i="4"/>
  <c r="AF1406" i="4"/>
  <c r="AE1406" i="4"/>
  <c r="AD1406" i="4"/>
  <c r="AC1406" i="4"/>
  <c r="AB1406" i="4"/>
  <c r="AA1406" i="4"/>
  <c r="Z1406" i="4"/>
  <c r="Y1406" i="4"/>
  <c r="X1406" i="4"/>
  <c r="W1406" i="4"/>
  <c r="V1406" i="4"/>
  <c r="U1406" i="4"/>
  <c r="T1406" i="4"/>
  <c r="S1406" i="4"/>
  <c r="R1406" i="4"/>
  <c r="Q1406" i="4"/>
  <c r="P1406" i="4"/>
  <c r="O1406" i="4"/>
  <c r="N1406" i="4"/>
  <c r="M1406" i="4"/>
  <c r="L1406" i="4"/>
  <c r="K1406" i="4"/>
  <c r="J1406" i="4"/>
  <c r="I1406" i="4"/>
  <c r="H1406" i="4"/>
  <c r="G1406" i="4"/>
  <c r="F1406" i="4"/>
  <c r="E1406" i="4"/>
  <c r="D1406" i="4"/>
  <c r="C1406" i="4"/>
  <c r="B1406" i="4"/>
  <c r="A1406" i="4"/>
  <c r="AN1405" i="4"/>
  <c r="AM1405" i="4"/>
  <c r="AK1405" i="4"/>
  <c r="AJ1405" i="4"/>
  <c r="AI1405" i="4"/>
  <c r="AH1405" i="4"/>
  <c r="AG1405" i="4"/>
  <c r="AF1405" i="4"/>
  <c r="AE1405" i="4"/>
  <c r="AD1405" i="4"/>
  <c r="AC1405" i="4"/>
  <c r="AB1405" i="4"/>
  <c r="AA1405" i="4"/>
  <c r="Z1405" i="4"/>
  <c r="Y1405" i="4"/>
  <c r="AL1405" i="4" s="1"/>
  <c r="X1405" i="4"/>
  <c r="W1405" i="4"/>
  <c r="V1405" i="4"/>
  <c r="U1405" i="4"/>
  <c r="T1405" i="4"/>
  <c r="S1405" i="4"/>
  <c r="R1405" i="4"/>
  <c r="Q1405" i="4"/>
  <c r="P1405" i="4"/>
  <c r="O1405" i="4"/>
  <c r="N1405" i="4"/>
  <c r="M1405" i="4"/>
  <c r="L1405" i="4"/>
  <c r="K1405" i="4"/>
  <c r="J1405" i="4"/>
  <c r="I1405" i="4"/>
  <c r="AO1405" i="4" s="1"/>
  <c r="H1405" i="4"/>
  <c r="G1405" i="4"/>
  <c r="F1405" i="4"/>
  <c r="E1405" i="4"/>
  <c r="D1405" i="4"/>
  <c r="C1405" i="4"/>
  <c r="B1405" i="4"/>
  <c r="A1405" i="4"/>
  <c r="AN1404" i="4"/>
  <c r="AK1404" i="4"/>
  <c r="AJ1404" i="4"/>
  <c r="AI1404" i="4"/>
  <c r="AH1404" i="4"/>
  <c r="AG1404" i="4"/>
  <c r="AF1404" i="4"/>
  <c r="AE1404" i="4"/>
  <c r="AD1404" i="4"/>
  <c r="AC1404" i="4"/>
  <c r="AB1404" i="4"/>
  <c r="AA1404" i="4"/>
  <c r="Z1404" i="4"/>
  <c r="Y1404" i="4"/>
  <c r="AL1404" i="4" s="1"/>
  <c r="X1404" i="4"/>
  <c r="W1404" i="4"/>
  <c r="V1404" i="4"/>
  <c r="U1404" i="4"/>
  <c r="T1404" i="4"/>
  <c r="S1404" i="4"/>
  <c r="R1404" i="4"/>
  <c r="Q1404" i="4"/>
  <c r="P1404" i="4"/>
  <c r="O1404" i="4"/>
  <c r="N1404" i="4"/>
  <c r="M1404" i="4"/>
  <c r="L1404" i="4"/>
  <c r="K1404" i="4"/>
  <c r="J1404" i="4"/>
  <c r="I1404" i="4"/>
  <c r="H1404" i="4"/>
  <c r="AO1404" i="4" s="1"/>
  <c r="G1404" i="4"/>
  <c r="F1404" i="4"/>
  <c r="E1404" i="4"/>
  <c r="D1404" i="4"/>
  <c r="C1404" i="4"/>
  <c r="B1404" i="4"/>
  <c r="A1404" i="4"/>
  <c r="AK1403" i="4"/>
  <c r="AJ1403" i="4"/>
  <c r="AI1403" i="4"/>
  <c r="AH1403" i="4"/>
  <c r="AG1403" i="4"/>
  <c r="AF1403" i="4"/>
  <c r="AE1403" i="4"/>
  <c r="AD1403" i="4"/>
  <c r="AC1403" i="4"/>
  <c r="AB1403" i="4"/>
  <c r="AA1403" i="4"/>
  <c r="Z1403" i="4"/>
  <c r="Y1403" i="4"/>
  <c r="X1403" i="4"/>
  <c r="W1403" i="4"/>
  <c r="V1403" i="4"/>
  <c r="U1403" i="4"/>
  <c r="T1403" i="4"/>
  <c r="S1403" i="4"/>
  <c r="R1403" i="4"/>
  <c r="Q1403" i="4"/>
  <c r="P1403" i="4"/>
  <c r="O1403" i="4"/>
  <c r="N1403" i="4"/>
  <c r="M1403" i="4"/>
  <c r="L1403" i="4"/>
  <c r="K1403" i="4"/>
  <c r="J1403" i="4"/>
  <c r="I1403" i="4"/>
  <c r="H1403" i="4"/>
  <c r="G1403" i="4"/>
  <c r="F1403" i="4"/>
  <c r="E1403" i="4"/>
  <c r="D1403" i="4"/>
  <c r="C1403" i="4"/>
  <c r="B1403" i="4"/>
  <c r="A1403" i="4"/>
  <c r="AK1402" i="4"/>
  <c r="AJ1402" i="4"/>
  <c r="AI1402" i="4"/>
  <c r="AH1402" i="4"/>
  <c r="AG1402" i="4"/>
  <c r="AF1402" i="4"/>
  <c r="AE1402" i="4"/>
  <c r="AD1402" i="4"/>
  <c r="AC1402" i="4"/>
  <c r="AB1402" i="4"/>
  <c r="AN1402" i="4" s="1"/>
  <c r="AA1402" i="4"/>
  <c r="Z1402" i="4"/>
  <c r="Y1402" i="4"/>
  <c r="AM1402" i="4" s="1"/>
  <c r="X1402" i="4"/>
  <c r="W1402" i="4"/>
  <c r="V1402" i="4"/>
  <c r="U1402" i="4"/>
  <c r="T1402" i="4"/>
  <c r="S1402" i="4"/>
  <c r="R1402" i="4"/>
  <c r="Q1402" i="4"/>
  <c r="P1402" i="4"/>
  <c r="O1402" i="4"/>
  <c r="N1402" i="4"/>
  <c r="M1402" i="4"/>
  <c r="L1402" i="4"/>
  <c r="K1402" i="4"/>
  <c r="J1402" i="4"/>
  <c r="I1402" i="4"/>
  <c r="H1402" i="4"/>
  <c r="G1402" i="4"/>
  <c r="F1402" i="4"/>
  <c r="E1402" i="4"/>
  <c r="D1402" i="4"/>
  <c r="C1402" i="4"/>
  <c r="AO1402" i="4" s="1"/>
  <c r="B1402" i="4"/>
  <c r="A1402" i="4"/>
  <c r="AN1401" i="4"/>
  <c r="AM1401" i="4"/>
  <c r="AL1401" i="4"/>
  <c r="AK1401" i="4"/>
  <c r="AJ1401" i="4"/>
  <c r="AI1401" i="4"/>
  <c r="AH1401" i="4"/>
  <c r="AG1401" i="4"/>
  <c r="AF1401" i="4"/>
  <c r="AE1401" i="4"/>
  <c r="AD1401" i="4"/>
  <c r="AC1401" i="4"/>
  <c r="AB1401" i="4"/>
  <c r="AA1401" i="4"/>
  <c r="Z1401" i="4"/>
  <c r="Y1401" i="4"/>
  <c r="X1401" i="4"/>
  <c r="W1401" i="4"/>
  <c r="V1401" i="4"/>
  <c r="U1401" i="4"/>
  <c r="T1401" i="4"/>
  <c r="S1401" i="4"/>
  <c r="R1401" i="4"/>
  <c r="Q1401" i="4"/>
  <c r="P1401" i="4"/>
  <c r="O1401" i="4"/>
  <c r="N1401" i="4"/>
  <c r="M1401" i="4"/>
  <c r="L1401" i="4"/>
  <c r="K1401" i="4"/>
  <c r="J1401" i="4"/>
  <c r="I1401" i="4"/>
  <c r="H1401" i="4"/>
  <c r="G1401" i="4"/>
  <c r="F1401" i="4"/>
  <c r="E1401" i="4"/>
  <c r="D1401" i="4"/>
  <c r="C1401" i="4"/>
  <c r="AO1401" i="4" s="1"/>
  <c r="B1401" i="4"/>
  <c r="A1401" i="4"/>
  <c r="AN1400" i="4"/>
  <c r="AM1400" i="4"/>
  <c r="AK1400" i="4"/>
  <c r="AJ1400" i="4"/>
  <c r="AI1400" i="4"/>
  <c r="AH1400" i="4"/>
  <c r="AG1400" i="4"/>
  <c r="AF1400" i="4"/>
  <c r="AE1400" i="4"/>
  <c r="AD1400" i="4"/>
  <c r="AC1400" i="4"/>
  <c r="AB1400" i="4"/>
  <c r="AA1400" i="4"/>
  <c r="Z1400" i="4"/>
  <c r="Y1400" i="4"/>
  <c r="AL1400" i="4" s="1"/>
  <c r="X1400" i="4"/>
  <c r="W1400" i="4"/>
  <c r="V1400" i="4"/>
  <c r="U1400" i="4"/>
  <c r="T1400" i="4"/>
  <c r="S1400" i="4"/>
  <c r="R1400" i="4"/>
  <c r="Q1400" i="4"/>
  <c r="P1400" i="4"/>
  <c r="O1400" i="4"/>
  <c r="N1400" i="4"/>
  <c r="M1400" i="4"/>
  <c r="L1400" i="4"/>
  <c r="K1400" i="4"/>
  <c r="J1400" i="4"/>
  <c r="I1400" i="4"/>
  <c r="H1400" i="4"/>
  <c r="G1400" i="4"/>
  <c r="F1400" i="4"/>
  <c r="E1400" i="4"/>
  <c r="AO1400" i="4" s="1"/>
  <c r="D1400" i="4"/>
  <c r="C1400" i="4"/>
  <c r="B1400" i="4"/>
  <c r="A1400" i="4"/>
  <c r="AL1399" i="4"/>
  <c r="AK1399" i="4"/>
  <c r="AJ1399" i="4"/>
  <c r="AI1399" i="4"/>
  <c r="AH1399" i="4"/>
  <c r="AG1399" i="4"/>
  <c r="AF1399" i="4"/>
  <c r="AE1399" i="4"/>
  <c r="AD1399" i="4"/>
  <c r="AC1399" i="4"/>
  <c r="AB1399" i="4"/>
  <c r="AA1399" i="4"/>
  <c r="Z1399" i="4"/>
  <c r="Y1399" i="4"/>
  <c r="AM1399" i="4" s="1"/>
  <c r="X1399" i="4"/>
  <c r="W1399" i="4"/>
  <c r="V1399" i="4"/>
  <c r="U1399" i="4"/>
  <c r="T1399" i="4"/>
  <c r="S1399" i="4"/>
  <c r="R1399" i="4"/>
  <c r="Q1399" i="4"/>
  <c r="P1399" i="4"/>
  <c r="O1399" i="4"/>
  <c r="N1399" i="4"/>
  <c r="M1399" i="4"/>
  <c r="L1399" i="4"/>
  <c r="K1399" i="4"/>
  <c r="J1399" i="4"/>
  <c r="I1399" i="4"/>
  <c r="H1399" i="4"/>
  <c r="G1399" i="4"/>
  <c r="F1399" i="4"/>
  <c r="AO1399" i="4" s="1"/>
  <c r="E1399" i="4"/>
  <c r="D1399" i="4"/>
  <c r="C1399" i="4"/>
  <c r="B1399" i="4"/>
  <c r="A1399" i="4"/>
  <c r="AN1398" i="4"/>
  <c r="AM1398" i="4"/>
  <c r="AK1398" i="4"/>
  <c r="AJ1398" i="4"/>
  <c r="AI1398" i="4"/>
  <c r="AH1398" i="4"/>
  <c r="AG1398" i="4"/>
  <c r="AF1398" i="4"/>
  <c r="AE1398" i="4"/>
  <c r="AD1398" i="4"/>
  <c r="AC1398" i="4"/>
  <c r="AB1398" i="4"/>
  <c r="AA1398" i="4"/>
  <c r="Z1398" i="4"/>
  <c r="Y1398" i="4"/>
  <c r="AL1398" i="4" s="1"/>
  <c r="X1398" i="4"/>
  <c r="W1398" i="4"/>
  <c r="V1398" i="4"/>
  <c r="U1398" i="4"/>
  <c r="T1398" i="4"/>
  <c r="S1398" i="4"/>
  <c r="R1398" i="4"/>
  <c r="Q1398" i="4"/>
  <c r="P1398" i="4"/>
  <c r="O1398" i="4"/>
  <c r="N1398" i="4"/>
  <c r="M1398" i="4"/>
  <c r="L1398" i="4"/>
  <c r="K1398" i="4"/>
  <c r="J1398" i="4"/>
  <c r="I1398" i="4"/>
  <c r="H1398" i="4"/>
  <c r="G1398" i="4"/>
  <c r="F1398" i="4"/>
  <c r="E1398" i="4"/>
  <c r="D1398" i="4"/>
  <c r="C1398" i="4"/>
  <c r="B1398" i="4"/>
  <c r="A1398" i="4"/>
  <c r="AO1397" i="4"/>
  <c r="AN1397" i="4"/>
  <c r="AK1397" i="4"/>
  <c r="AJ1397" i="4"/>
  <c r="AI1397" i="4"/>
  <c r="AH1397" i="4"/>
  <c r="AG1397" i="4"/>
  <c r="AF1397" i="4"/>
  <c r="AE1397" i="4"/>
  <c r="AD1397" i="4"/>
  <c r="AC1397" i="4"/>
  <c r="AB1397" i="4"/>
  <c r="AA1397" i="4"/>
  <c r="Z1397" i="4"/>
  <c r="Y1397" i="4"/>
  <c r="X1397" i="4"/>
  <c r="W1397" i="4"/>
  <c r="V1397" i="4"/>
  <c r="U1397" i="4"/>
  <c r="T1397" i="4"/>
  <c r="S1397" i="4"/>
  <c r="R1397" i="4"/>
  <c r="Q1397" i="4"/>
  <c r="P1397" i="4"/>
  <c r="O1397" i="4"/>
  <c r="N1397" i="4"/>
  <c r="M1397" i="4"/>
  <c r="L1397" i="4"/>
  <c r="K1397" i="4"/>
  <c r="J1397" i="4"/>
  <c r="I1397" i="4"/>
  <c r="H1397" i="4"/>
  <c r="G1397" i="4"/>
  <c r="F1397" i="4"/>
  <c r="E1397" i="4"/>
  <c r="D1397" i="4"/>
  <c r="C1397" i="4"/>
  <c r="B1397" i="4"/>
  <c r="A1397" i="4"/>
  <c r="AK1396" i="4"/>
  <c r="AJ1396" i="4"/>
  <c r="AI1396" i="4"/>
  <c r="AH1396" i="4"/>
  <c r="AG1396" i="4"/>
  <c r="AF1396" i="4"/>
  <c r="AE1396" i="4"/>
  <c r="AD1396" i="4"/>
  <c r="AC1396" i="4"/>
  <c r="AB1396" i="4"/>
  <c r="AN1396" i="4" s="1"/>
  <c r="AA1396" i="4"/>
  <c r="Z1396" i="4"/>
  <c r="Y1396" i="4"/>
  <c r="AL1396" i="4" s="1"/>
  <c r="X1396" i="4"/>
  <c r="W1396" i="4"/>
  <c r="V1396" i="4"/>
  <c r="U1396" i="4"/>
  <c r="T1396" i="4"/>
  <c r="S1396" i="4"/>
  <c r="R1396" i="4"/>
  <c r="Q1396" i="4"/>
  <c r="P1396" i="4"/>
  <c r="O1396" i="4"/>
  <c r="N1396" i="4"/>
  <c r="M1396" i="4"/>
  <c r="L1396" i="4"/>
  <c r="K1396" i="4"/>
  <c r="J1396" i="4"/>
  <c r="I1396" i="4"/>
  <c r="H1396" i="4"/>
  <c r="G1396" i="4"/>
  <c r="F1396" i="4"/>
  <c r="E1396" i="4"/>
  <c r="D1396" i="4"/>
  <c r="C1396" i="4"/>
  <c r="AO1396" i="4" s="1"/>
  <c r="B1396" i="4"/>
  <c r="A1396" i="4"/>
  <c r="AM1395" i="4"/>
  <c r="AL1395" i="4"/>
  <c r="AK1395" i="4"/>
  <c r="AJ1395" i="4"/>
  <c r="AI1395" i="4"/>
  <c r="AH1395" i="4"/>
  <c r="AG1395" i="4"/>
  <c r="AF1395" i="4"/>
  <c r="AE1395" i="4"/>
  <c r="AD1395" i="4"/>
  <c r="AC1395" i="4"/>
  <c r="AB1395" i="4"/>
  <c r="AA1395" i="4"/>
  <c r="Z1395" i="4"/>
  <c r="Y1395" i="4"/>
  <c r="X1395" i="4"/>
  <c r="W1395" i="4"/>
  <c r="V1395" i="4"/>
  <c r="U1395" i="4"/>
  <c r="T1395" i="4"/>
  <c r="S1395" i="4"/>
  <c r="R1395" i="4"/>
  <c r="Q1395" i="4"/>
  <c r="P1395" i="4"/>
  <c r="O1395" i="4"/>
  <c r="N1395" i="4"/>
  <c r="M1395" i="4"/>
  <c r="L1395" i="4"/>
  <c r="K1395" i="4"/>
  <c r="J1395" i="4"/>
  <c r="I1395" i="4"/>
  <c r="H1395" i="4"/>
  <c r="G1395" i="4"/>
  <c r="F1395" i="4"/>
  <c r="E1395" i="4"/>
  <c r="D1395" i="4"/>
  <c r="C1395" i="4"/>
  <c r="AO1395" i="4" s="1"/>
  <c r="B1395" i="4"/>
  <c r="A1395" i="4"/>
  <c r="AM1394" i="4"/>
  <c r="AL1394" i="4"/>
  <c r="AK1394" i="4"/>
  <c r="AJ1394" i="4"/>
  <c r="AI1394" i="4"/>
  <c r="AH1394" i="4"/>
  <c r="AG1394" i="4"/>
  <c r="AF1394" i="4"/>
  <c r="AE1394" i="4"/>
  <c r="AD1394" i="4"/>
  <c r="AC1394" i="4"/>
  <c r="AB1394" i="4"/>
  <c r="AA1394" i="4"/>
  <c r="Z1394" i="4"/>
  <c r="Y1394" i="4"/>
  <c r="X1394" i="4"/>
  <c r="W1394" i="4"/>
  <c r="V1394" i="4"/>
  <c r="U1394" i="4"/>
  <c r="T1394" i="4"/>
  <c r="S1394" i="4"/>
  <c r="R1394" i="4"/>
  <c r="Q1394" i="4"/>
  <c r="P1394" i="4"/>
  <c r="O1394" i="4"/>
  <c r="N1394" i="4"/>
  <c r="M1394" i="4"/>
  <c r="L1394" i="4"/>
  <c r="K1394" i="4"/>
  <c r="J1394" i="4"/>
  <c r="I1394" i="4"/>
  <c r="H1394" i="4"/>
  <c r="G1394" i="4"/>
  <c r="F1394" i="4"/>
  <c r="E1394" i="4"/>
  <c r="D1394" i="4"/>
  <c r="C1394" i="4"/>
  <c r="B1394" i="4"/>
  <c r="A1394" i="4"/>
  <c r="AN1393" i="4"/>
  <c r="AL1393" i="4"/>
  <c r="AK1393" i="4"/>
  <c r="AJ1393" i="4"/>
  <c r="AI1393" i="4"/>
  <c r="AH1393" i="4"/>
  <c r="AG1393" i="4"/>
  <c r="AF1393" i="4"/>
  <c r="AE1393" i="4"/>
  <c r="AD1393" i="4"/>
  <c r="AC1393" i="4"/>
  <c r="AB1393" i="4"/>
  <c r="AA1393" i="4"/>
  <c r="Z1393" i="4"/>
  <c r="Y1393" i="4"/>
  <c r="AM1393" i="4" s="1"/>
  <c r="X1393" i="4"/>
  <c r="W1393" i="4"/>
  <c r="V1393" i="4"/>
  <c r="U1393" i="4"/>
  <c r="T1393" i="4"/>
  <c r="S1393" i="4"/>
  <c r="R1393" i="4"/>
  <c r="Q1393" i="4"/>
  <c r="P1393" i="4"/>
  <c r="O1393" i="4"/>
  <c r="N1393" i="4"/>
  <c r="M1393" i="4"/>
  <c r="L1393" i="4"/>
  <c r="K1393" i="4"/>
  <c r="J1393" i="4"/>
  <c r="I1393" i="4"/>
  <c r="H1393" i="4"/>
  <c r="G1393" i="4"/>
  <c r="F1393" i="4"/>
  <c r="AO1393" i="4" s="1"/>
  <c r="E1393" i="4"/>
  <c r="D1393" i="4"/>
  <c r="C1393" i="4"/>
  <c r="B1393" i="4"/>
  <c r="A1393" i="4"/>
  <c r="AN1392" i="4"/>
  <c r="AK1392" i="4"/>
  <c r="AJ1392" i="4"/>
  <c r="AI1392" i="4"/>
  <c r="AH1392" i="4"/>
  <c r="AG1392" i="4"/>
  <c r="AF1392" i="4"/>
  <c r="AE1392" i="4"/>
  <c r="AD1392" i="4"/>
  <c r="AC1392" i="4"/>
  <c r="AB1392" i="4"/>
  <c r="AA1392" i="4"/>
  <c r="Z1392" i="4"/>
  <c r="Y1392" i="4"/>
  <c r="AL1392" i="4" s="1"/>
  <c r="X1392" i="4"/>
  <c r="W1392" i="4"/>
  <c r="V1392" i="4"/>
  <c r="U1392" i="4"/>
  <c r="T1392" i="4"/>
  <c r="S1392" i="4"/>
  <c r="R1392" i="4"/>
  <c r="Q1392" i="4"/>
  <c r="P1392" i="4"/>
  <c r="O1392" i="4"/>
  <c r="N1392" i="4"/>
  <c r="M1392" i="4"/>
  <c r="L1392" i="4"/>
  <c r="K1392" i="4"/>
  <c r="J1392" i="4"/>
  <c r="I1392" i="4"/>
  <c r="H1392" i="4"/>
  <c r="G1392" i="4"/>
  <c r="F1392" i="4"/>
  <c r="E1392" i="4"/>
  <c r="D1392" i="4"/>
  <c r="C1392" i="4"/>
  <c r="B1392" i="4"/>
  <c r="A1392" i="4"/>
  <c r="AO1391" i="4"/>
  <c r="AK1391" i="4"/>
  <c r="AJ1391" i="4"/>
  <c r="AI1391" i="4"/>
  <c r="AH1391" i="4"/>
  <c r="AG1391" i="4"/>
  <c r="AF1391" i="4"/>
  <c r="AE1391" i="4"/>
  <c r="AD1391" i="4"/>
  <c r="AC1391" i="4"/>
  <c r="AB1391" i="4"/>
  <c r="AA1391" i="4"/>
  <c r="Z1391" i="4"/>
  <c r="Y1391" i="4"/>
  <c r="AM1391" i="4" s="1"/>
  <c r="X1391" i="4"/>
  <c r="W1391" i="4"/>
  <c r="V1391" i="4"/>
  <c r="U1391" i="4"/>
  <c r="T1391" i="4"/>
  <c r="S1391" i="4"/>
  <c r="R1391" i="4"/>
  <c r="Q1391" i="4"/>
  <c r="P1391" i="4"/>
  <c r="O1391" i="4"/>
  <c r="N1391" i="4"/>
  <c r="M1391" i="4"/>
  <c r="L1391" i="4"/>
  <c r="K1391" i="4"/>
  <c r="J1391" i="4"/>
  <c r="I1391" i="4"/>
  <c r="H1391" i="4"/>
  <c r="G1391" i="4"/>
  <c r="F1391" i="4"/>
  <c r="E1391" i="4"/>
  <c r="D1391" i="4"/>
  <c r="C1391" i="4"/>
  <c r="B1391" i="4"/>
  <c r="A1391" i="4"/>
  <c r="AK1390" i="4"/>
  <c r="AJ1390" i="4"/>
  <c r="AI1390" i="4"/>
  <c r="AH1390" i="4"/>
  <c r="AG1390" i="4"/>
  <c r="AF1390" i="4"/>
  <c r="AE1390" i="4"/>
  <c r="AD1390" i="4"/>
  <c r="AC1390" i="4"/>
  <c r="AB1390" i="4"/>
  <c r="AN1390" i="4" s="1"/>
  <c r="AA1390" i="4"/>
  <c r="Z1390" i="4"/>
  <c r="Y1390" i="4"/>
  <c r="X1390" i="4"/>
  <c r="W1390" i="4"/>
  <c r="V1390" i="4"/>
  <c r="U1390" i="4"/>
  <c r="T1390" i="4"/>
  <c r="S1390" i="4"/>
  <c r="R1390" i="4"/>
  <c r="Q1390" i="4"/>
  <c r="P1390" i="4"/>
  <c r="O1390" i="4"/>
  <c r="N1390" i="4"/>
  <c r="M1390" i="4"/>
  <c r="L1390" i="4"/>
  <c r="K1390" i="4"/>
  <c r="J1390" i="4"/>
  <c r="I1390" i="4"/>
  <c r="AO1390" i="4" s="1"/>
  <c r="H1390" i="4"/>
  <c r="G1390" i="4"/>
  <c r="F1390" i="4"/>
  <c r="E1390" i="4"/>
  <c r="D1390" i="4"/>
  <c r="C1390" i="4"/>
  <c r="B1390" i="4"/>
  <c r="A1390" i="4"/>
  <c r="AN1389" i="4"/>
  <c r="AM1389" i="4"/>
  <c r="AL1389" i="4"/>
  <c r="AK1389" i="4"/>
  <c r="AJ1389" i="4"/>
  <c r="AI1389" i="4"/>
  <c r="AH1389" i="4"/>
  <c r="AG1389" i="4"/>
  <c r="AF1389" i="4"/>
  <c r="AE1389" i="4"/>
  <c r="AD1389" i="4"/>
  <c r="AC1389" i="4"/>
  <c r="AB1389" i="4"/>
  <c r="AA1389" i="4"/>
  <c r="Z1389" i="4"/>
  <c r="Y1389" i="4"/>
  <c r="X1389" i="4"/>
  <c r="W1389" i="4"/>
  <c r="V1389" i="4"/>
  <c r="U1389" i="4"/>
  <c r="T1389" i="4"/>
  <c r="S1389" i="4"/>
  <c r="R1389" i="4"/>
  <c r="Q1389" i="4"/>
  <c r="P1389" i="4"/>
  <c r="O1389" i="4"/>
  <c r="N1389" i="4"/>
  <c r="M1389" i="4"/>
  <c r="L1389" i="4"/>
  <c r="K1389" i="4"/>
  <c r="J1389" i="4"/>
  <c r="I1389" i="4"/>
  <c r="H1389" i="4"/>
  <c r="G1389" i="4"/>
  <c r="F1389" i="4"/>
  <c r="E1389" i="4"/>
  <c r="D1389" i="4"/>
  <c r="C1389" i="4"/>
  <c r="AO1389" i="4" s="1"/>
  <c r="B1389" i="4"/>
  <c r="A1389" i="4"/>
  <c r="AM1388" i="4"/>
  <c r="AK1388" i="4"/>
  <c r="AJ1388" i="4"/>
  <c r="AI1388" i="4"/>
  <c r="AH1388" i="4"/>
  <c r="AG1388" i="4"/>
  <c r="AF1388" i="4"/>
  <c r="AE1388" i="4"/>
  <c r="AD1388" i="4"/>
  <c r="AC1388" i="4"/>
  <c r="AB1388" i="4"/>
  <c r="AA1388" i="4"/>
  <c r="Z1388" i="4"/>
  <c r="Y1388" i="4"/>
  <c r="AL1388" i="4" s="1"/>
  <c r="X1388" i="4"/>
  <c r="W1388" i="4"/>
  <c r="V1388" i="4"/>
  <c r="U1388" i="4"/>
  <c r="T1388" i="4"/>
  <c r="S1388" i="4"/>
  <c r="R1388" i="4"/>
  <c r="Q1388" i="4"/>
  <c r="P1388" i="4"/>
  <c r="O1388" i="4"/>
  <c r="N1388" i="4"/>
  <c r="M1388" i="4"/>
  <c r="L1388" i="4"/>
  <c r="K1388" i="4"/>
  <c r="J1388" i="4"/>
  <c r="I1388" i="4"/>
  <c r="H1388" i="4"/>
  <c r="G1388" i="4"/>
  <c r="F1388" i="4"/>
  <c r="E1388" i="4"/>
  <c r="D1388" i="4"/>
  <c r="AO1388" i="4" s="1"/>
  <c r="C1388" i="4"/>
  <c r="B1388" i="4"/>
  <c r="A1388" i="4"/>
  <c r="AM1387" i="4"/>
  <c r="AK1387" i="4"/>
  <c r="AJ1387" i="4"/>
  <c r="AI1387" i="4"/>
  <c r="AH1387" i="4"/>
  <c r="AG1387" i="4"/>
  <c r="AF1387" i="4"/>
  <c r="AE1387" i="4"/>
  <c r="AD1387" i="4"/>
  <c r="AC1387" i="4"/>
  <c r="AB1387" i="4"/>
  <c r="AA1387" i="4"/>
  <c r="Z1387" i="4"/>
  <c r="Y1387" i="4"/>
  <c r="AL1387" i="4" s="1"/>
  <c r="X1387" i="4"/>
  <c r="W1387" i="4"/>
  <c r="V1387" i="4"/>
  <c r="U1387" i="4"/>
  <c r="T1387" i="4"/>
  <c r="S1387" i="4"/>
  <c r="R1387" i="4"/>
  <c r="Q1387" i="4"/>
  <c r="P1387" i="4"/>
  <c r="O1387" i="4"/>
  <c r="N1387" i="4"/>
  <c r="M1387" i="4"/>
  <c r="L1387" i="4"/>
  <c r="K1387" i="4"/>
  <c r="J1387" i="4"/>
  <c r="I1387" i="4"/>
  <c r="H1387" i="4"/>
  <c r="G1387" i="4"/>
  <c r="F1387" i="4"/>
  <c r="E1387" i="4"/>
  <c r="AO1387" i="4" s="1"/>
  <c r="D1387" i="4"/>
  <c r="C1387" i="4"/>
  <c r="B1387" i="4"/>
  <c r="A1387" i="4"/>
  <c r="AN1386" i="4"/>
  <c r="AL1386" i="4"/>
  <c r="AK1386" i="4"/>
  <c r="AJ1386" i="4"/>
  <c r="AI1386" i="4"/>
  <c r="AH1386" i="4"/>
  <c r="AG1386" i="4"/>
  <c r="AF1386" i="4"/>
  <c r="AE1386" i="4"/>
  <c r="AD1386" i="4"/>
  <c r="AC1386" i="4"/>
  <c r="AB1386" i="4"/>
  <c r="AA1386" i="4"/>
  <c r="Z1386" i="4"/>
  <c r="Y1386" i="4"/>
  <c r="AM1386" i="4" s="1"/>
  <c r="X1386" i="4"/>
  <c r="W1386" i="4"/>
  <c r="V1386" i="4"/>
  <c r="U1386" i="4"/>
  <c r="T1386" i="4"/>
  <c r="S1386" i="4"/>
  <c r="R1386" i="4"/>
  <c r="Q1386" i="4"/>
  <c r="P1386" i="4"/>
  <c r="O1386" i="4"/>
  <c r="N1386" i="4"/>
  <c r="M1386" i="4"/>
  <c r="L1386" i="4"/>
  <c r="K1386" i="4"/>
  <c r="J1386" i="4"/>
  <c r="I1386" i="4"/>
  <c r="H1386" i="4"/>
  <c r="G1386" i="4"/>
  <c r="F1386" i="4"/>
  <c r="AO1386" i="4" s="1"/>
  <c r="E1386" i="4"/>
  <c r="D1386" i="4"/>
  <c r="C1386" i="4"/>
  <c r="B1386" i="4"/>
  <c r="A1386" i="4"/>
  <c r="AN1385" i="4"/>
  <c r="AK1385" i="4"/>
  <c r="AJ1385" i="4"/>
  <c r="AI1385" i="4"/>
  <c r="AH1385" i="4"/>
  <c r="AG1385" i="4"/>
  <c r="AF1385" i="4"/>
  <c r="AE1385" i="4"/>
  <c r="AD1385" i="4"/>
  <c r="AC1385" i="4"/>
  <c r="AB1385" i="4"/>
  <c r="AA1385" i="4"/>
  <c r="Z1385" i="4"/>
  <c r="Y1385" i="4"/>
  <c r="AM1385" i="4" s="1"/>
  <c r="X1385" i="4"/>
  <c r="W1385" i="4"/>
  <c r="V1385" i="4"/>
  <c r="U1385" i="4"/>
  <c r="T1385" i="4"/>
  <c r="S1385" i="4"/>
  <c r="R1385" i="4"/>
  <c r="Q1385" i="4"/>
  <c r="P1385" i="4"/>
  <c r="O1385" i="4"/>
  <c r="N1385" i="4"/>
  <c r="M1385" i="4"/>
  <c r="L1385" i="4"/>
  <c r="K1385" i="4"/>
  <c r="J1385" i="4"/>
  <c r="I1385" i="4"/>
  <c r="H1385" i="4"/>
  <c r="G1385" i="4"/>
  <c r="F1385" i="4"/>
  <c r="E1385" i="4"/>
  <c r="D1385" i="4"/>
  <c r="C1385" i="4"/>
  <c r="B1385" i="4"/>
  <c r="A1385" i="4"/>
  <c r="AK1384" i="4"/>
  <c r="AJ1384" i="4"/>
  <c r="AI1384" i="4"/>
  <c r="AH1384" i="4"/>
  <c r="AG1384" i="4"/>
  <c r="AF1384" i="4"/>
  <c r="AE1384" i="4"/>
  <c r="AD1384" i="4"/>
  <c r="AC1384" i="4"/>
  <c r="AB1384" i="4"/>
  <c r="AN1384" i="4" s="1"/>
  <c r="AA1384" i="4"/>
  <c r="Z1384" i="4"/>
  <c r="Y1384" i="4"/>
  <c r="X1384" i="4"/>
  <c r="W1384" i="4"/>
  <c r="V1384" i="4"/>
  <c r="U1384" i="4"/>
  <c r="T1384" i="4"/>
  <c r="S1384" i="4"/>
  <c r="R1384" i="4"/>
  <c r="Q1384" i="4"/>
  <c r="P1384" i="4"/>
  <c r="O1384" i="4"/>
  <c r="N1384" i="4"/>
  <c r="M1384" i="4"/>
  <c r="L1384" i="4"/>
  <c r="K1384" i="4"/>
  <c r="J1384" i="4"/>
  <c r="I1384" i="4"/>
  <c r="H1384" i="4"/>
  <c r="G1384" i="4"/>
  <c r="F1384" i="4"/>
  <c r="E1384" i="4"/>
  <c r="D1384" i="4"/>
  <c r="C1384" i="4"/>
  <c r="B1384" i="4"/>
  <c r="A1384" i="4"/>
  <c r="AL1383" i="4"/>
  <c r="AK1383" i="4"/>
  <c r="AJ1383" i="4"/>
  <c r="AI1383" i="4"/>
  <c r="AH1383" i="4"/>
  <c r="AG1383" i="4"/>
  <c r="AF1383" i="4"/>
  <c r="AE1383" i="4"/>
  <c r="AD1383" i="4"/>
  <c r="AC1383" i="4"/>
  <c r="AB1383" i="4"/>
  <c r="AA1383" i="4"/>
  <c r="Z1383" i="4"/>
  <c r="Y1383" i="4"/>
  <c r="AM1383" i="4" s="1"/>
  <c r="X1383" i="4"/>
  <c r="W1383" i="4"/>
  <c r="V1383" i="4"/>
  <c r="U1383" i="4"/>
  <c r="T1383" i="4"/>
  <c r="S1383" i="4"/>
  <c r="R1383" i="4"/>
  <c r="Q1383" i="4"/>
  <c r="P1383" i="4"/>
  <c r="O1383" i="4"/>
  <c r="N1383" i="4"/>
  <c r="M1383" i="4"/>
  <c r="L1383" i="4"/>
  <c r="K1383" i="4"/>
  <c r="J1383" i="4"/>
  <c r="I1383" i="4"/>
  <c r="H1383" i="4"/>
  <c r="G1383" i="4"/>
  <c r="F1383" i="4"/>
  <c r="E1383" i="4"/>
  <c r="D1383" i="4"/>
  <c r="C1383" i="4"/>
  <c r="B1383" i="4"/>
  <c r="A1383" i="4"/>
  <c r="AM1382" i="4"/>
  <c r="AL1382" i="4"/>
  <c r="AK1382" i="4"/>
  <c r="AJ1382" i="4"/>
  <c r="AI1382" i="4"/>
  <c r="AH1382" i="4"/>
  <c r="AG1382" i="4"/>
  <c r="AF1382" i="4"/>
  <c r="AE1382" i="4"/>
  <c r="AD1382" i="4"/>
  <c r="AC1382" i="4"/>
  <c r="AB1382" i="4"/>
  <c r="AN1382" i="4" s="1"/>
  <c r="AA1382" i="4"/>
  <c r="Z1382" i="4"/>
  <c r="Y1382" i="4"/>
  <c r="X1382" i="4"/>
  <c r="W1382" i="4"/>
  <c r="V1382" i="4"/>
  <c r="U1382" i="4"/>
  <c r="T1382" i="4"/>
  <c r="S1382" i="4"/>
  <c r="R1382" i="4"/>
  <c r="Q1382" i="4"/>
  <c r="P1382" i="4"/>
  <c r="O1382" i="4"/>
  <c r="N1382" i="4"/>
  <c r="M1382" i="4"/>
  <c r="L1382" i="4"/>
  <c r="K1382" i="4"/>
  <c r="J1382" i="4"/>
  <c r="I1382" i="4"/>
  <c r="H1382" i="4"/>
  <c r="G1382" i="4"/>
  <c r="F1382" i="4"/>
  <c r="E1382" i="4"/>
  <c r="D1382" i="4"/>
  <c r="C1382" i="4"/>
  <c r="AO1382" i="4" s="1"/>
  <c r="B1382" i="4"/>
  <c r="A1382" i="4"/>
  <c r="AN1381" i="4"/>
  <c r="AM1381" i="4"/>
  <c r="AL1381" i="4"/>
  <c r="AK1381" i="4"/>
  <c r="AJ1381" i="4"/>
  <c r="AI1381" i="4"/>
  <c r="AH1381" i="4"/>
  <c r="AG1381" i="4"/>
  <c r="AF1381" i="4"/>
  <c r="AE1381" i="4"/>
  <c r="AD1381" i="4"/>
  <c r="AC1381" i="4"/>
  <c r="AB1381" i="4"/>
  <c r="AA1381" i="4"/>
  <c r="Z1381" i="4"/>
  <c r="Y1381" i="4"/>
  <c r="X1381" i="4"/>
  <c r="W1381" i="4"/>
  <c r="V1381" i="4"/>
  <c r="U1381" i="4"/>
  <c r="T1381" i="4"/>
  <c r="S1381" i="4"/>
  <c r="R1381" i="4"/>
  <c r="Q1381" i="4"/>
  <c r="P1381" i="4"/>
  <c r="O1381" i="4"/>
  <c r="N1381" i="4"/>
  <c r="M1381" i="4"/>
  <c r="L1381" i="4"/>
  <c r="K1381" i="4"/>
  <c r="J1381" i="4"/>
  <c r="I1381" i="4"/>
  <c r="H1381" i="4"/>
  <c r="G1381" i="4"/>
  <c r="F1381" i="4"/>
  <c r="E1381" i="4"/>
  <c r="AO1381" i="4" s="1"/>
  <c r="D1381" i="4"/>
  <c r="C1381" i="4"/>
  <c r="B1381" i="4"/>
  <c r="A1381" i="4"/>
  <c r="AN1380" i="4"/>
  <c r="AM1380" i="4"/>
  <c r="AK1380" i="4"/>
  <c r="AJ1380" i="4"/>
  <c r="AI1380" i="4"/>
  <c r="AH1380" i="4"/>
  <c r="AG1380" i="4"/>
  <c r="AF1380" i="4"/>
  <c r="AE1380" i="4"/>
  <c r="AD1380" i="4"/>
  <c r="AC1380" i="4"/>
  <c r="AB1380" i="4"/>
  <c r="AA1380" i="4"/>
  <c r="Z1380" i="4"/>
  <c r="Y1380" i="4"/>
  <c r="AL1380" i="4" s="1"/>
  <c r="X1380" i="4"/>
  <c r="W1380" i="4"/>
  <c r="V1380" i="4"/>
  <c r="U1380" i="4"/>
  <c r="T1380" i="4"/>
  <c r="S1380" i="4"/>
  <c r="R1380" i="4"/>
  <c r="Q1380" i="4"/>
  <c r="P1380" i="4"/>
  <c r="O1380" i="4"/>
  <c r="N1380" i="4"/>
  <c r="M1380" i="4"/>
  <c r="L1380" i="4"/>
  <c r="K1380" i="4"/>
  <c r="J1380" i="4"/>
  <c r="I1380" i="4"/>
  <c r="H1380" i="4"/>
  <c r="AO1380" i="4" s="1"/>
  <c r="G1380" i="4"/>
  <c r="F1380" i="4"/>
  <c r="E1380" i="4"/>
  <c r="D1380" i="4"/>
  <c r="C1380" i="4"/>
  <c r="B1380" i="4"/>
  <c r="A1380" i="4"/>
  <c r="AM1379" i="4"/>
  <c r="AK1379" i="4"/>
  <c r="AJ1379" i="4"/>
  <c r="AI1379" i="4"/>
  <c r="AH1379" i="4"/>
  <c r="AG1379" i="4"/>
  <c r="AF1379" i="4"/>
  <c r="AE1379" i="4"/>
  <c r="AD1379" i="4"/>
  <c r="AC1379" i="4"/>
  <c r="AB1379" i="4"/>
  <c r="AA1379" i="4"/>
  <c r="Z1379" i="4"/>
  <c r="Y1379" i="4"/>
  <c r="AL1379" i="4" s="1"/>
  <c r="X1379" i="4"/>
  <c r="W1379" i="4"/>
  <c r="V1379" i="4"/>
  <c r="U1379" i="4"/>
  <c r="T1379" i="4"/>
  <c r="S1379" i="4"/>
  <c r="R1379" i="4"/>
  <c r="Q1379" i="4"/>
  <c r="P1379" i="4"/>
  <c r="O1379" i="4"/>
  <c r="N1379" i="4"/>
  <c r="M1379" i="4"/>
  <c r="L1379" i="4"/>
  <c r="K1379" i="4"/>
  <c r="J1379" i="4"/>
  <c r="I1379" i="4"/>
  <c r="H1379" i="4"/>
  <c r="G1379" i="4"/>
  <c r="F1379" i="4"/>
  <c r="E1379" i="4"/>
  <c r="D1379" i="4"/>
  <c r="C1379" i="4"/>
  <c r="B1379" i="4"/>
  <c r="A1379" i="4"/>
  <c r="AN1378" i="4"/>
  <c r="AK1378" i="4"/>
  <c r="AJ1378" i="4"/>
  <c r="AI1378" i="4"/>
  <c r="AH1378" i="4"/>
  <c r="AG1378" i="4"/>
  <c r="AF1378" i="4"/>
  <c r="AE1378" i="4"/>
  <c r="AD1378" i="4"/>
  <c r="AC1378" i="4"/>
  <c r="AB1378" i="4"/>
  <c r="AA1378" i="4"/>
  <c r="Z1378" i="4"/>
  <c r="Y1378" i="4"/>
  <c r="AM1378" i="4" s="1"/>
  <c r="X1378" i="4"/>
  <c r="W1378" i="4"/>
  <c r="V1378" i="4"/>
  <c r="U1378" i="4"/>
  <c r="T1378" i="4"/>
  <c r="S1378" i="4"/>
  <c r="R1378" i="4"/>
  <c r="Q1378" i="4"/>
  <c r="P1378" i="4"/>
  <c r="O1378" i="4"/>
  <c r="N1378" i="4"/>
  <c r="M1378" i="4"/>
  <c r="L1378" i="4"/>
  <c r="K1378" i="4"/>
  <c r="J1378" i="4"/>
  <c r="I1378" i="4"/>
  <c r="H1378" i="4"/>
  <c r="G1378" i="4"/>
  <c r="F1378" i="4"/>
  <c r="E1378" i="4"/>
  <c r="D1378" i="4"/>
  <c r="C1378" i="4"/>
  <c r="B1378" i="4"/>
  <c r="A1378" i="4"/>
  <c r="AN1377" i="4"/>
  <c r="AL1377" i="4"/>
  <c r="AK1377" i="4"/>
  <c r="AJ1377" i="4"/>
  <c r="AI1377" i="4"/>
  <c r="AH1377" i="4"/>
  <c r="AG1377" i="4"/>
  <c r="AF1377" i="4"/>
  <c r="AE1377" i="4"/>
  <c r="AD1377" i="4"/>
  <c r="AC1377" i="4"/>
  <c r="AB1377" i="4"/>
  <c r="AA1377" i="4"/>
  <c r="Z1377" i="4"/>
  <c r="Y1377" i="4"/>
  <c r="AM1377" i="4" s="1"/>
  <c r="X1377" i="4"/>
  <c r="W1377" i="4"/>
  <c r="V1377" i="4"/>
  <c r="U1377" i="4"/>
  <c r="T1377" i="4"/>
  <c r="S1377" i="4"/>
  <c r="R1377" i="4"/>
  <c r="Q1377" i="4"/>
  <c r="P1377" i="4"/>
  <c r="O1377" i="4"/>
  <c r="N1377" i="4"/>
  <c r="M1377" i="4"/>
  <c r="L1377" i="4"/>
  <c r="K1377" i="4"/>
  <c r="J1377" i="4"/>
  <c r="I1377" i="4"/>
  <c r="H1377" i="4"/>
  <c r="G1377" i="4"/>
  <c r="F1377" i="4"/>
  <c r="E1377" i="4"/>
  <c r="D1377" i="4"/>
  <c r="C1377" i="4"/>
  <c r="B1377" i="4"/>
  <c r="A1377" i="4"/>
  <c r="AM1376" i="4"/>
  <c r="AK1376" i="4"/>
  <c r="AJ1376" i="4"/>
  <c r="AI1376" i="4"/>
  <c r="AH1376" i="4"/>
  <c r="AG1376" i="4"/>
  <c r="AF1376" i="4"/>
  <c r="AE1376" i="4"/>
  <c r="AD1376" i="4"/>
  <c r="AC1376" i="4"/>
  <c r="AB1376" i="4"/>
  <c r="AN1376" i="4" s="1"/>
  <c r="AA1376" i="4"/>
  <c r="Z1376" i="4"/>
  <c r="Y1376" i="4"/>
  <c r="AL1376" i="4" s="1"/>
  <c r="X1376" i="4"/>
  <c r="W1376" i="4"/>
  <c r="V1376" i="4"/>
  <c r="U1376" i="4"/>
  <c r="T1376" i="4"/>
  <c r="S1376" i="4"/>
  <c r="R1376" i="4"/>
  <c r="Q1376" i="4"/>
  <c r="P1376" i="4"/>
  <c r="O1376" i="4"/>
  <c r="N1376" i="4"/>
  <c r="M1376" i="4"/>
  <c r="L1376" i="4"/>
  <c r="K1376" i="4"/>
  <c r="J1376" i="4"/>
  <c r="I1376" i="4"/>
  <c r="H1376" i="4"/>
  <c r="G1376" i="4"/>
  <c r="F1376" i="4"/>
  <c r="E1376" i="4"/>
  <c r="D1376" i="4"/>
  <c r="C1376" i="4"/>
  <c r="AO1376" i="4" s="1"/>
  <c r="B1376" i="4"/>
  <c r="A1376" i="4"/>
  <c r="AM1375" i="4"/>
  <c r="AL1375" i="4"/>
  <c r="AK1375" i="4"/>
  <c r="AJ1375" i="4"/>
  <c r="AI1375" i="4"/>
  <c r="AH1375" i="4"/>
  <c r="AG1375" i="4"/>
  <c r="AF1375" i="4"/>
  <c r="AE1375" i="4"/>
  <c r="AD1375" i="4"/>
  <c r="AC1375" i="4"/>
  <c r="AB1375" i="4"/>
  <c r="AA1375" i="4"/>
  <c r="Z1375" i="4"/>
  <c r="Y1375" i="4"/>
  <c r="X1375" i="4"/>
  <c r="W1375" i="4"/>
  <c r="V1375" i="4"/>
  <c r="U1375" i="4"/>
  <c r="T1375" i="4"/>
  <c r="S1375" i="4"/>
  <c r="R1375" i="4"/>
  <c r="Q1375" i="4"/>
  <c r="P1375" i="4"/>
  <c r="O1375" i="4"/>
  <c r="N1375" i="4"/>
  <c r="M1375" i="4"/>
  <c r="L1375" i="4"/>
  <c r="K1375" i="4"/>
  <c r="J1375" i="4"/>
  <c r="I1375" i="4"/>
  <c r="H1375" i="4"/>
  <c r="G1375" i="4"/>
  <c r="F1375" i="4"/>
  <c r="E1375" i="4"/>
  <c r="D1375" i="4"/>
  <c r="AO1375" i="4" s="1"/>
  <c r="C1375" i="4"/>
  <c r="B1375" i="4"/>
  <c r="A1375" i="4"/>
  <c r="AN1374" i="4"/>
  <c r="AM1374" i="4"/>
  <c r="AL1374" i="4"/>
  <c r="AK1374" i="4"/>
  <c r="AJ1374" i="4"/>
  <c r="AI1374" i="4"/>
  <c r="AH1374" i="4"/>
  <c r="AG1374" i="4"/>
  <c r="AF1374" i="4"/>
  <c r="AE1374" i="4"/>
  <c r="AD1374" i="4"/>
  <c r="AC1374" i="4"/>
  <c r="AB1374" i="4"/>
  <c r="AA1374" i="4"/>
  <c r="Z1374" i="4"/>
  <c r="Y1374" i="4"/>
  <c r="X1374" i="4"/>
  <c r="W1374" i="4"/>
  <c r="V1374" i="4"/>
  <c r="U1374" i="4"/>
  <c r="T1374" i="4"/>
  <c r="S1374" i="4"/>
  <c r="R1374" i="4"/>
  <c r="Q1374" i="4"/>
  <c r="P1374" i="4"/>
  <c r="O1374" i="4"/>
  <c r="N1374" i="4"/>
  <c r="M1374" i="4"/>
  <c r="L1374" i="4"/>
  <c r="K1374" i="4"/>
  <c r="J1374" i="4"/>
  <c r="I1374" i="4"/>
  <c r="H1374" i="4"/>
  <c r="G1374" i="4"/>
  <c r="F1374" i="4"/>
  <c r="E1374" i="4"/>
  <c r="AO1374" i="4" s="1"/>
  <c r="D1374" i="4"/>
  <c r="C1374" i="4"/>
  <c r="B1374" i="4"/>
  <c r="A1374" i="4"/>
  <c r="AN1373" i="4"/>
  <c r="AM1373" i="4"/>
  <c r="AK1373" i="4"/>
  <c r="AJ1373" i="4"/>
  <c r="AI1373" i="4"/>
  <c r="AH1373" i="4"/>
  <c r="AG1373" i="4"/>
  <c r="AF1373" i="4"/>
  <c r="AE1373" i="4"/>
  <c r="AD1373" i="4"/>
  <c r="AC1373" i="4"/>
  <c r="AB1373" i="4"/>
  <c r="AA1373" i="4"/>
  <c r="Z1373" i="4"/>
  <c r="Y1373" i="4"/>
  <c r="AL1373" i="4" s="1"/>
  <c r="X1373" i="4"/>
  <c r="W1373" i="4"/>
  <c r="V1373" i="4"/>
  <c r="U1373" i="4"/>
  <c r="T1373" i="4"/>
  <c r="S1373" i="4"/>
  <c r="R1373" i="4"/>
  <c r="Q1373" i="4"/>
  <c r="P1373" i="4"/>
  <c r="O1373" i="4"/>
  <c r="N1373" i="4"/>
  <c r="M1373" i="4"/>
  <c r="L1373" i="4"/>
  <c r="K1373" i="4"/>
  <c r="J1373" i="4"/>
  <c r="I1373" i="4"/>
  <c r="H1373" i="4"/>
  <c r="G1373" i="4"/>
  <c r="F1373" i="4"/>
  <c r="E1373" i="4"/>
  <c r="D1373" i="4"/>
  <c r="C1373" i="4"/>
  <c r="B1373" i="4"/>
  <c r="A1373" i="4"/>
  <c r="AO1372" i="4"/>
  <c r="AK1372" i="4"/>
  <c r="AJ1372" i="4"/>
  <c r="AI1372" i="4"/>
  <c r="AH1372" i="4"/>
  <c r="AG1372" i="4"/>
  <c r="AF1372" i="4"/>
  <c r="AE1372" i="4"/>
  <c r="AD1372" i="4"/>
  <c r="AC1372" i="4"/>
  <c r="AB1372" i="4"/>
  <c r="AN1372" i="4" s="1"/>
  <c r="AA1372" i="4"/>
  <c r="Z1372" i="4"/>
  <c r="Y1372" i="4"/>
  <c r="AL1372" i="4" s="1"/>
  <c r="X1372" i="4"/>
  <c r="W1372" i="4"/>
  <c r="V1372" i="4"/>
  <c r="U1372" i="4"/>
  <c r="T1372" i="4"/>
  <c r="S1372" i="4"/>
  <c r="R1372" i="4"/>
  <c r="Q1372" i="4"/>
  <c r="P1372" i="4"/>
  <c r="O1372" i="4"/>
  <c r="N1372" i="4"/>
  <c r="M1372" i="4"/>
  <c r="L1372" i="4"/>
  <c r="K1372" i="4"/>
  <c r="J1372" i="4"/>
  <c r="I1372" i="4"/>
  <c r="H1372" i="4"/>
  <c r="G1372" i="4"/>
  <c r="F1372" i="4"/>
  <c r="E1372" i="4"/>
  <c r="D1372" i="4"/>
  <c r="C1372" i="4"/>
  <c r="B1372" i="4"/>
  <c r="A1372" i="4"/>
  <c r="AK1371" i="4"/>
  <c r="AJ1371" i="4"/>
  <c r="AI1371" i="4"/>
  <c r="AH1371" i="4"/>
  <c r="AG1371" i="4"/>
  <c r="AF1371" i="4"/>
  <c r="AE1371" i="4"/>
  <c r="AD1371" i="4"/>
  <c r="AC1371" i="4"/>
  <c r="AB1371" i="4"/>
  <c r="AA1371" i="4"/>
  <c r="Z1371" i="4"/>
  <c r="Y1371" i="4"/>
  <c r="X1371" i="4"/>
  <c r="W1371" i="4"/>
  <c r="V1371" i="4"/>
  <c r="U1371" i="4"/>
  <c r="T1371" i="4"/>
  <c r="S1371" i="4"/>
  <c r="R1371" i="4"/>
  <c r="Q1371" i="4"/>
  <c r="P1371" i="4"/>
  <c r="O1371" i="4"/>
  <c r="N1371" i="4"/>
  <c r="M1371" i="4"/>
  <c r="L1371" i="4"/>
  <c r="K1371" i="4"/>
  <c r="J1371" i="4"/>
  <c r="I1371" i="4"/>
  <c r="H1371" i="4"/>
  <c r="G1371" i="4"/>
  <c r="F1371" i="4"/>
  <c r="E1371" i="4"/>
  <c r="D1371" i="4"/>
  <c r="C1371" i="4"/>
  <c r="B1371" i="4"/>
  <c r="A1371" i="4"/>
  <c r="AL1370" i="4"/>
  <c r="AK1370" i="4"/>
  <c r="AJ1370" i="4"/>
  <c r="AI1370" i="4"/>
  <c r="AH1370" i="4"/>
  <c r="AG1370" i="4"/>
  <c r="AF1370" i="4"/>
  <c r="AE1370" i="4"/>
  <c r="AD1370" i="4"/>
  <c r="AC1370" i="4"/>
  <c r="AB1370" i="4"/>
  <c r="AN1370" i="4" s="1"/>
  <c r="AA1370" i="4"/>
  <c r="Z1370" i="4"/>
  <c r="Y1370" i="4"/>
  <c r="AM1370" i="4" s="1"/>
  <c r="X1370" i="4"/>
  <c r="W1370" i="4"/>
  <c r="V1370" i="4"/>
  <c r="U1370" i="4"/>
  <c r="T1370" i="4"/>
  <c r="S1370" i="4"/>
  <c r="R1370" i="4"/>
  <c r="Q1370" i="4"/>
  <c r="P1370" i="4"/>
  <c r="O1370" i="4"/>
  <c r="N1370" i="4"/>
  <c r="M1370" i="4"/>
  <c r="L1370" i="4"/>
  <c r="K1370" i="4"/>
  <c r="J1370" i="4"/>
  <c r="I1370" i="4"/>
  <c r="H1370" i="4"/>
  <c r="G1370" i="4"/>
  <c r="F1370" i="4"/>
  <c r="E1370" i="4"/>
  <c r="D1370" i="4"/>
  <c r="C1370" i="4"/>
  <c r="AO1370" i="4" s="1"/>
  <c r="B1370" i="4"/>
  <c r="A1370" i="4"/>
  <c r="AN1369" i="4"/>
  <c r="AM1369" i="4"/>
  <c r="AL1369" i="4"/>
  <c r="AK1369" i="4"/>
  <c r="AJ1369" i="4"/>
  <c r="AI1369" i="4"/>
  <c r="AH1369" i="4"/>
  <c r="AG1369" i="4"/>
  <c r="AF1369" i="4"/>
  <c r="AE1369" i="4"/>
  <c r="AD1369" i="4"/>
  <c r="AC1369" i="4"/>
  <c r="AB1369" i="4"/>
  <c r="AA1369" i="4"/>
  <c r="Z1369" i="4"/>
  <c r="Y1369" i="4"/>
  <c r="X1369" i="4"/>
  <c r="W1369" i="4"/>
  <c r="V1369" i="4"/>
  <c r="U1369" i="4"/>
  <c r="T1369" i="4"/>
  <c r="S1369" i="4"/>
  <c r="R1369" i="4"/>
  <c r="Q1369" i="4"/>
  <c r="P1369" i="4"/>
  <c r="O1369" i="4"/>
  <c r="N1369" i="4"/>
  <c r="M1369" i="4"/>
  <c r="L1369" i="4"/>
  <c r="K1369" i="4"/>
  <c r="J1369" i="4"/>
  <c r="I1369" i="4"/>
  <c r="H1369" i="4"/>
  <c r="G1369" i="4"/>
  <c r="F1369" i="4"/>
  <c r="E1369" i="4"/>
  <c r="D1369" i="4"/>
  <c r="C1369" i="4"/>
  <c r="AO1369" i="4" s="1"/>
  <c r="B1369" i="4"/>
  <c r="A1369" i="4"/>
  <c r="AN1368" i="4"/>
  <c r="AM1368" i="4"/>
  <c r="AK1368" i="4"/>
  <c r="AJ1368" i="4"/>
  <c r="AI1368" i="4"/>
  <c r="AH1368" i="4"/>
  <c r="AG1368" i="4"/>
  <c r="AF1368" i="4"/>
  <c r="AE1368" i="4"/>
  <c r="AD1368" i="4"/>
  <c r="AC1368" i="4"/>
  <c r="AB1368" i="4"/>
  <c r="AA1368" i="4"/>
  <c r="Z1368" i="4"/>
  <c r="Y1368" i="4"/>
  <c r="AL1368" i="4" s="1"/>
  <c r="X1368" i="4"/>
  <c r="W1368" i="4"/>
  <c r="V1368" i="4"/>
  <c r="U1368" i="4"/>
  <c r="T1368" i="4"/>
  <c r="S1368" i="4"/>
  <c r="R1368" i="4"/>
  <c r="Q1368" i="4"/>
  <c r="P1368" i="4"/>
  <c r="O1368" i="4"/>
  <c r="N1368" i="4"/>
  <c r="M1368" i="4"/>
  <c r="L1368" i="4"/>
  <c r="K1368" i="4"/>
  <c r="J1368" i="4"/>
  <c r="I1368" i="4"/>
  <c r="H1368" i="4"/>
  <c r="G1368" i="4"/>
  <c r="F1368" i="4"/>
  <c r="E1368" i="4"/>
  <c r="AO1368" i="4" s="1"/>
  <c r="D1368" i="4"/>
  <c r="C1368" i="4"/>
  <c r="B1368" i="4"/>
  <c r="A1368" i="4"/>
  <c r="AL1367" i="4"/>
  <c r="AK1367" i="4"/>
  <c r="AJ1367" i="4"/>
  <c r="AI1367" i="4"/>
  <c r="AH1367" i="4"/>
  <c r="AG1367" i="4"/>
  <c r="AF1367" i="4"/>
  <c r="AE1367" i="4"/>
  <c r="AD1367" i="4"/>
  <c r="AC1367" i="4"/>
  <c r="AB1367" i="4"/>
  <c r="AA1367" i="4"/>
  <c r="Z1367" i="4"/>
  <c r="Y1367" i="4"/>
  <c r="AM1367" i="4" s="1"/>
  <c r="X1367" i="4"/>
  <c r="W1367" i="4"/>
  <c r="V1367" i="4"/>
  <c r="U1367" i="4"/>
  <c r="T1367" i="4"/>
  <c r="S1367" i="4"/>
  <c r="R1367" i="4"/>
  <c r="Q1367" i="4"/>
  <c r="P1367" i="4"/>
  <c r="O1367" i="4"/>
  <c r="N1367" i="4"/>
  <c r="M1367" i="4"/>
  <c r="L1367" i="4"/>
  <c r="K1367" i="4"/>
  <c r="J1367" i="4"/>
  <c r="I1367" i="4"/>
  <c r="H1367" i="4"/>
  <c r="G1367" i="4"/>
  <c r="F1367" i="4"/>
  <c r="AO1367" i="4" s="1"/>
  <c r="E1367" i="4"/>
  <c r="D1367" i="4"/>
  <c r="C1367" i="4"/>
  <c r="B1367" i="4"/>
  <c r="A1367" i="4"/>
  <c r="AN1366" i="4"/>
  <c r="AM1366" i="4"/>
  <c r="AK1366" i="4"/>
  <c r="AJ1366" i="4"/>
  <c r="AI1366" i="4"/>
  <c r="AH1366" i="4"/>
  <c r="AG1366" i="4"/>
  <c r="AF1366" i="4"/>
  <c r="AE1366" i="4"/>
  <c r="AD1366" i="4"/>
  <c r="AC1366" i="4"/>
  <c r="AB1366" i="4"/>
  <c r="AA1366" i="4"/>
  <c r="Z1366" i="4"/>
  <c r="Y1366" i="4"/>
  <c r="AL1366" i="4" s="1"/>
  <c r="X1366" i="4"/>
  <c r="W1366" i="4"/>
  <c r="V1366" i="4"/>
  <c r="U1366" i="4"/>
  <c r="T1366" i="4"/>
  <c r="S1366" i="4"/>
  <c r="R1366" i="4"/>
  <c r="Q1366" i="4"/>
  <c r="P1366" i="4"/>
  <c r="O1366" i="4"/>
  <c r="N1366" i="4"/>
  <c r="M1366" i="4"/>
  <c r="L1366" i="4"/>
  <c r="K1366" i="4"/>
  <c r="J1366" i="4"/>
  <c r="I1366" i="4"/>
  <c r="H1366" i="4"/>
  <c r="G1366" i="4"/>
  <c r="F1366" i="4"/>
  <c r="E1366" i="4"/>
  <c r="D1366" i="4"/>
  <c r="C1366" i="4"/>
  <c r="B1366" i="4"/>
  <c r="A1366" i="4"/>
  <c r="AO1365" i="4"/>
  <c r="AN1365" i="4"/>
  <c r="AK1365" i="4"/>
  <c r="AJ1365" i="4"/>
  <c r="AI1365" i="4"/>
  <c r="AH1365" i="4"/>
  <c r="AG1365" i="4"/>
  <c r="AF1365" i="4"/>
  <c r="AE1365" i="4"/>
  <c r="AD1365" i="4"/>
  <c r="AC1365" i="4"/>
  <c r="AB1365" i="4"/>
  <c r="AA1365" i="4"/>
  <c r="Z1365" i="4"/>
  <c r="Y1365" i="4"/>
  <c r="X1365" i="4"/>
  <c r="W1365" i="4"/>
  <c r="V1365" i="4"/>
  <c r="U1365" i="4"/>
  <c r="T1365" i="4"/>
  <c r="S1365" i="4"/>
  <c r="R1365" i="4"/>
  <c r="Q1365" i="4"/>
  <c r="P1365" i="4"/>
  <c r="O1365" i="4"/>
  <c r="N1365" i="4"/>
  <c r="M1365" i="4"/>
  <c r="L1365" i="4"/>
  <c r="K1365" i="4"/>
  <c r="J1365" i="4"/>
  <c r="I1365" i="4"/>
  <c r="H1365" i="4"/>
  <c r="G1365" i="4"/>
  <c r="F1365" i="4"/>
  <c r="E1365" i="4"/>
  <c r="D1365" i="4"/>
  <c r="C1365" i="4"/>
  <c r="B1365" i="4"/>
  <c r="A1365" i="4"/>
  <c r="AM1364" i="4"/>
  <c r="AK1364" i="4"/>
  <c r="AJ1364" i="4"/>
  <c r="AI1364" i="4"/>
  <c r="AH1364" i="4"/>
  <c r="AG1364" i="4"/>
  <c r="AF1364" i="4"/>
  <c r="AE1364" i="4"/>
  <c r="AD1364" i="4"/>
  <c r="AC1364" i="4"/>
  <c r="AB1364" i="4"/>
  <c r="AN1364" i="4" s="1"/>
  <c r="AA1364" i="4"/>
  <c r="Z1364" i="4"/>
  <c r="Y1364" i="4"/>
  <c r="AL1364" i="4" s="1"/>
  <c r="X1364" i="4"/>
  <c r="W1364" i="4"/>
  <c r="V1364" i="4"/>
  <c r="U1364" i="4"/>
  <c r="T1364" i="4"/>
  <c r="S1364" i="4"/>
  <c r="R1364" i="4"/>
  <c r="Q1364" i="4"/>
  <c r="P1364" i="4"/>
  <c r="O1364" i="4"/>
  <c r="N1364" i="4"/>
  <c r="M1364" i="4"/>
  <c r="L1364" i="4"/>
  <c r="K1364" i="4"/>
  <c r="J1364" i="4"/>
  <c r="I1364" i="4"/>
  <c r="H1364" i="4"/>
  <c r="G1364" i="4"/>
  <c r="F1364" i="4"/>
  <c r="E1364" i="4"/>
  <c r="D1364" i="4"/>
  <c r="C1364" i="4"/>
  <c r="AO1364" i="4" s="1"/>
  <c r="B1364" i="4"/>
  <c r="A1364" i="4"/>
  <c r="AM1363" i="4"/>
  <c r="AL1363" i="4"/>
  <c r="AK1363" i="4"/>
  <c r="AJ1363" i="4"/>
  <c r="AI1363" i="4"/>
  <c r="AH1363" i="4"/>
  <c r="AG1363" i="4"/>
  <c r="AF1363" i="4"/>
  <c r="AE1363" i="4"/>
  <c r="AD1363" i="4"/>
  <c r="AC1363" i="4"/>
  <c r="AB1363" i="4"/>
  <c r="AA1363" i="4"/>
  <c r="Z1363" i="4"/>
  <c r="Y1363" i="4"/>
  <c r="X1363" i="4"/>
  <c r="W1363" i="4"/>
  <c r="V1363" i="4"/>
  <c r="U1363" i="4"/>
  <c r="T1363" i="4"/>
  <c r="S1363" i="4"/>
  <c r="R1363" i="4"/>
  <c r="Q1363" i="4"/>
  <c r="P1363" i="4"/>
  <c r="O1363" i="4"/>
  <c r="N1363" i="4"/>
  <c r="M1363" i="4"/>
  <c r="L1363" i="4"/>
  <c r="K1363" i="4"/>
  <c r="J1363" i="4"/>
  <c r="I1363" i="4"/>
  <c r="H1363" i="4"/>
  <c r="G1363" i="4"/>
  <c r="F1363" i="4"/>
  <c r="E1363" i="4"/>
  <c r="D1363" i="4"/>
  <c r="C1363" i="4"/>
  <c r="AO1363" i="4" s="1"/>
  <c r="B1363" i="4"/>
  <c r="A1363" i="4"/>
  <c r="AM1362" i="4"/>
  <c r="AL1362" i="4"/>
  <c r="AK1362" i="4"/>
  <c r="AJ1362" i="4"/>
  <c r="AI1362" i="4"/>
  <c r="AH1362" i="4"/>
  <c r="AG1362" i="4"/>
  <c r="AF1362" i="4"/>
  <c r="AE1362" i="4"/>
  <c r="AD1362" i="4"/>
  <c r="AC1362" i="4"/>
  <c r="AB1362" i="4"/>
  <c r="AA1362" i="4"/>
  <c r="Z1362" i="4"/>
  <c r="Y1362" i="4"/>
  <c r="X1362" i="4"/>
  <c r="W1362" i="4"/>
  <c r="V1362" i="4"/>
  <c r="U1362" i="4"/>
  <c r="T1362" i="4"/>
  <c r="S1362" i="4"/>
  <c r="R1362" i="4"/>
  <c r="Q1362" i="4"/>
  <c r="P1362" i="4"/>
  <c r="O1362" i="4"/>
  <c r="N1362" i="4"/>
  <c r="M1362" i="4"/>
  <c r="L1362" i="4"/>
  <c r="K1362" i="4"/>
  <c r="J1362" i="4"/>
  <c r="I1362" i="4"/>
  <c r="H1362" i="4"/>
  <c r="G1362" i="4"/>
  <c r="F1362" i="4"/>
  <c r="E1362" i="4"/>
  <c r="D1362" i="4"/>
  <c r="C1362" i="4"/>
  <c r="AO1362" i="4" s="1"/>
  <c r="B1362" i="4"/>
  <c r="A1362" i="4"/>
  <c r="AN1361" i="4"/>
  <c r="AL1361" i="4"/>
  <c r="AK1361" i="4"/>
  <c r="AJ1361" i="4"/>
  <c r="AI1361" i="4"/>
  <c r="AH1361" i="4"/>
  <c r="AG1361" i="4"/>
  <c r="AF1361" i="4"/>
  <c r="AE1361" i="4"/>
  <c r="AD1361" i="4"/>
  <c r="AC1361" i="4"/>
  <c r="AB1361" i="4"/>
  <c r="AA1361" i="4"/>
  <c r="Z1361" i="4"/>
  <c r="Y1361" i="4"/>
  <c r="AM1361" i="4" s="1"/>
  <c r="X1361" i="4"/>
  <c r="W1361" i="4"/>
  <c r="V1361" i="4"/>
  <c r="U1361" i="4"/>
  <c r="T1361" i="4"/>
  <c r="S1361" i="4"/>
  <c r="R1361" i="4"/>
  <c r="Q1361" i="4"/>
  <c r="P1361" i="4"/>
  <c r="O1361" i="4"/>
  <c r="N1361" i="4"/>
  <c r="M1361" i="4"/>
  <c r="L1361" i="4"/>
  <c r="K1361" i="4"/>
  <c r="J1361" i="4"/>
  <c r="I1361" i="4"/>
  <c r="H1361" i="4"/>
  <c r="G1361" i="4"/>
  <c r="F1361" i="4"/>
  <c r="AO1361" i="4" s="1"/>
  <c r="E1361" i="4"/>
  <c r="D1361" i="4"/>
  <c r="C1361" i="4"/>
  <c r="B1361" i="4"/>
  <c r="A1361" i="4"/>
  <c r="AN1360" i="4"/>
  <c r="AK1360" i="4"/>
  <c r="AJ1360" i="4"/>
  <c r="AI1360" i="4"/>
  <c r="AH1360" i="4"/>
  <c r="AG1360" i="4"/>
  <c r="AF1360" i="4"/>
  <c r="AE1360" i="4"/>
  <c r="AD1360" i="4"/>
  <c r="AC1360" i="4"/>
  <c r="AB1360" i="4"/>
  <c r="AA1360" i="4"/>
  <c r="Z1360" i="4"/>
  <c r="Y1360" i="4"/>
  <c r="AM1360" i="4" s="1"/>
  <c r="X1360" i="4"/>
  <c r="W1360" i="4"/>
  <c r="V1360" i="4"/>
  <c r="U1360" i="4"/>
  <c r="T1360" i="4"/>
  <c r="S1360" i="4"/>
  <c r="R1360" i="4"/>
  <c r="Q1360" i="4"/>
  <c r="P1360" i="4"/>
  <c r="O1360" i="4"/>
  <c r="N1360" i="4"/>
  <c r="M1360" i="4"/>
  <c r="L1360" i="4"/>
  <c r="K1360" i="4"/>
  <c r="J1360" i="4"/>
  <c r="I1360" i="4"/>
  <c r="H1360" i="4"/>
  <c r="G1360" i="4"/>
  <c r="F1360" i="4"/>
  <c r="E1360" i="4"/>
  <c r="D1360" i="4"/>
  <c r="C1360" i="4"/>
  <c r="B1360" i="4"/>
  <c r="A1360" i="4"/>
  <c r="AL1359" i="4"/>
  <c r="AK1359" i="4"/>
  <c r="AJ1359" i="4"/>
  <c r="AI1359" i="4"/>
  <c r="AH1359" i="4"/>
  <c r="AG1359" i="4"/>
  <c r="AF1359" i="4"/>
  <c r="AE1359" i="4"/>
  <c r="AD1359" i="4"/>
  <c r="AC1359" i="4"/>
  <c r="AB1359" i="4"/>
  <c r="AN1359" i="4" s="1"/>
  <c r="AA1359" i="4"/>
  <c r="Z1359" i="4"/>
  <c r="Y1359" i="4"/>
  <c r="AM1359" i="4" s="1"/>
  <c r="X1359" i="4"/>
  <c r="W1359" i="4"/>
  <c r="V1359" i="4"/>
  <c r="U1359" i="4"/>
  <c r="T1359" i="4"/>
  <c r="S1359" i="4"/>
  <c r="R1359" i="4"/>
  <c r="Q1359" i="4"/>
  <c r="P1359" i="4"/>
  <c r="O1359" i="4"/>
  <c r="N1359" i="4"/>
  <c r="M1359" i="4"/>
  <c r="L1359" i="4"/>
  <c r="K1359" i="4"/>
  <c r="J1359" i="4"/>
  <c r="I1359" i="4"/>
  <c r="H1359" i="4"/>
  <c r="G1359" i="4"/>
  <c r="F1359" i="4"/>
  <c r="E1359" i="4"/>
  <c r="D1359" i="4"/>
  <c r="C1359" i="4"/>
  <c r="AO1359" i="4" s="1"/>
  <c r="B1359" i="4"/>
  <c r="A1359" i="4"/>
  <c r="AM1358" i="4"/>
  <c r="AL1358" i="4"/>
  <c r="AK1358" i="4"/>
  <c r="AJ1358" i="4"/>
  <c r="AI1358" i="4"/>
  <c r="AH1358" i="4"/>
  <c r="AG1358" i="4"/>
  <c r="AF1358" i="4"/>
  <c r="AE1358" i="4"/>
  <c r="AD1358" i="4"/>
  <c r="AC1358" i="4"/>
  <c r="AB1358" i="4"/>
  <c r="AA1358" i="4"/>
  <c r="Z1358" i="4"/>
  <c r="Y1358" i="4"/>
  <c r="X1358" i="4"/>
  <c r="W1358" i="4"/>
  <c r="V1358" i="4"/>
  <c r="U1358" i="4"/>
  <c r="T1358" i="4"/>
  <c r="S1358" i="4"/>
  <c r="R1358" i="4"/>
  <c r="Q1358" i="4"/>
  <c r="P1358" i="4"/>
  <c r="O1358" i="4"/>
  <c r="N1358" i="4"/>
  <c r="M1358" i="4"/>
  <c r="L1358" i="4"/>
  <c r="K1358" i="4"/>
  <c r="J1358" i="4"/>
  <c r="I1358" i="4"/>
  <c r="H1358" i="4"/>
  <c r="G1358" i="4"/>
  <c r="F1358" i="4"/>
  <c r="E1358" i="4"/>
  <c r="D1358" i="4"/>
  <c r="C1358" i="4"/>
  <c r="B1358" i="4"/>
  <c r="A1358" i="4"/>
  <c r="AN1357" i="4"/>
  <c r="AL1357" i="4"/>
  <c r="AK1357" i="4"/>
  <c r="AJ1357" i="4"/>
  <c r="AI1357" i="4"/>
  <c r="AH1357" i="4"/>
  <c r="AG1357" i="4"/>
  <c r="AF1357" i="4"/>
  <c r="AE1357" i="4"/>
  <c r="AD1357" i="4"/>
  <c r="AC1357" i="4"/>
  <c r="AB1357" i="4"/>
  <c r="AA1357" i="4"/>
  <c r="Z1357" i="4"/>
  <c r="Y1357" i="4"/>
  <c r="AM1357" i="4" s="1"/>
  <c r="X1357" i="4"/>
  <c r="W1357" i="4"/>
  <c r="V1357" i="4"/>
  <c r="U1357" i="4"/>
  <c r="T1357" i="4"/>
  <c r="S1357" i="4"/>
  <c r="R1357" i="4"/>
  <c r="Q1357" i="4"/>
  <c r="P1357" i="4"/>
  <c r="O1357" i="4"/>
  <c r="N1357" i="4"/>
  <c r="M1357" i="4"/>
  <c r="L1357" i="4"/>
  <c r="K1357" i="4"/>
  <c r="J1357" i="4"/>
  <c r="I1357" i="4"/>
  <c r="H1357" i="4"/>
  <c r="G1357" i="4"/>
  <c r="F1357" i="4"/>
  <c r="AO1357" i="4" s="1"/>
  <c r="E1357" i="4"/>
  <c r="D1357" i="4"/>
  <c r="C1357" i="4"/>
  <c r="B1357" i="4"/>
  <c r="A1357" i="4"/>
  <c r="AN1356" i="4"/>
  <c r="AK1356" i="4"/>
  <c r="AJ1356" i="4"/>
  <c r="AI1356" i="4"/>
  <c r="AH1356" i="4"/>
  <c r="AG1356" i="4"/>
  <c r="AF1356" i="4"/>
  <c r="AE1356" i="4"/>
  <c r="AD1356" i="4"/>
  <c r="AC1356" i="4"/>
  <c r="AB1356" i="4"/>
  <c r="AA1356" i="4"/>
  <c r="Z1356" i="4"/>
  <c r="Y1356" i="4"/>
  <c r="AM1356" i="4" s="1"/>
  <c r="X1356" i="4"/>
  <c r="W1356" i="4"/>
  <c r="V1356" i="4"/>
  <c r="U1356" i="4"/>
  <c r="T1356" i="4"/>
  <c r="S1356" i="4"/>
  <c r="R1356" i="4"/>
  <c r="Q1356" i="4"/>
  <c r="P1356" i="4"/>
  <c r="O1356" i="4"/>
  <c r="N1356" i="4"/>
  <c r="M1356" i="4"/>
  <c r="L1356" i="4"/>
  <c r="K1356" i="4"/>
  <c r="J1356" i="4"/>
  <c r="I1356" i="4"/>
  <c r="H1356" i="4"/>
  <c r="G1356" i="4"/>
  <c r="F1356" i="4"/>
  <c r="E1356" i="4"/>
  <c r="D1356" i="4"/>
  <c r="C1356" i="4"/>
  <c r="AO1356" i="4" s="1"/>
  <c r="B1356" i="4"/>
  <c r="A1356" i="4"/>
  <c r="AL1355" i="4"/>
  <c r="AK1355" i="4"/>
  <c r="AJ1355" i="4"/>
  <c r="AI1355" i="4"/>
  <c r="AH1355" i="4"/>
  <c r="AG1355" i="4"/>
  <c r="AF1355" i="4"/>
  <c r="AE1355" i="4"/>
  <c r="AD1355" i="4"/>
  <c r="AC1355" i="4"/>
  <c r="AB1355" i="4"/>
  <c r="AN1355" i="4" s="1"/>
  <c r="AA1355" i="4"/>
  <c r="Z1355" i="4"/>
  <c r="Y1355" i="4"/>
  <c r="AM1355" i="4" s="1"/>
  <c r="X1355" i="4"/>
  <c r="W1355" i="4"/>
  <c r="V1355" i="4"/>
  <c r="U1355" i="4"/>
  <c r="T1355" i="4"/>
  <c r="S1355" i="4"/>
  <c r="R1355" i="4"/>
  <c r="Q1355" i="4"/>
  <c r="P1355" i="4"/>
  <c r="O1355" i="4"/>
  <c r="N1355" i="4"/>
  <c r="M1355" i="4"/>
  <c r="L1355" i="4"/>
  <c r="K1355" i="4"/>
  <c r="J1355" i="4"/>
  <c r="I1355" i="4"/>
  <c r="H1355" i="4"/>
  <c r="G1355" i="4"/>
  <c r="F1355" i="4"/>
  <c r="E1355" i="4"/>
  <c r="D1355" i="4"/>
  <c r="C1355" i="4"/>
  <c r="B1355" i="4"/>
  <c r="A1355" i="4"/>
  <c r="AM1354" i="4"/>
  <c r="AL1354" i="4"/>
  <c r="AK1354" i="4"/>
  <c r="AJ1354" i="4"/>
  <c r="AI1354" i="4"/>
  <c r="AH1354" i="4"/>
  <c r="AG1354" i="4"/>
  <c r="AF1354" i="4"/>
  <c r="AE1354" i="4"/>
  <c r="AD1354" i="4"/>
  <c r="AC1354" i="4"/>
  <c r="AB1354" i="4"/>
  <c r="AA1354" i="4"/>
  <c r="Z1354" i="4"/>
  <c r="Y1354" i="4"/>
  <c r="X1354" i="4"/>
  <c r="W1354" i="4"/>
  <c r="V1354" i="4"/>
  <c r="U1354" i="4"/>
  <c r="T1354" i="4"/>
  <c r="S1354" i="4"/>
  <c r="R1354" i="4"/>
  <c r="Q1354" i="4"/>
  <c r="P1354" i="4"/>
  <c r="O1354" i="4"/>
  <c r="N1354" i="4"/>
  <c r="M1354" i="4"/>
  <c r="L1354" i="4"/>
  <c r="K1354" i="4"/>
  <c r="J1354" i="4"/>
  <c r="I1354" i="4"/>
  <c r="H1354" i="4"/>
  <c r="G1354" i="4"/>
  <c r="F1354" i="4"/>
  <c r="E1354" i="4"/>
  <c r="D1354" i="4"/>
  <c r="C1354" i="4"/>
  <c r="AO1354" i="4" s="1"/>
  <c r="B1354" i="4"/>
  <c r="A1354" i="4"/>
  <c r="AN1353" i="4"/>
  <c r="AL1353" i="4"/>
  <c r="AK1353" i="4"/>
  <c r="AJ1353" i="4"/>
  <c r="AI1353" i="4"/>
  <c r="AH1353" i="4"/>
  <c r="AG1353" i="4"/>
  <c r="AF1353" i="4"/>
  <c r="AE1353" i="4"/>
  <c r="AD1353" i="4"/>
  <c r="AC1353" i="4"/>
  <c r="AB1353" i="4"/>
  <c r="AA1353" i="4"/>
  <c r="Z1353" i="4"/>
  <c r="Y1353" i="4"/>
  <c r="AM1353" i="4" s="1"/>
  <c r="X1353" i="4"/>
  <c r="W1353" i="4"/>
  <c r="V1353" i="4"/>
  <c r="U1353" i="4"/>
  <c r="T1353" i="4"/>
  <c r="S1353" i="4"/>
  <c r="R1353" i="4"/>
  <c r="Q1353" i="4"/>
  <c r="P1353" i="4"/>
  <c r="O1353" i="4"/>
  <c r="N1353" i="4"/>
  <c r="M1353" i="4"/>
  <c r="L1353" i="4"/>
  <c r="K1353" i="4"/>
  <c r="J1353" i="4"/>
  <c r="I1353" i="4"/>
  <c r="H1353" i="4"/>
  <c r="G1353" i="4"/>
  <c r="F1353" i="4"/>
  <c r="AO1353" i="4" s="1"/>
  <c r="E1353" i="4"/>
  <c r="D1353" i="4"/>
  <c r="C1353" i="4"/>
  <c r="B1353" i="4"/>
  <c r="A1353" i="4"/>
  <c r="AN1352" i="4"/>
  <c r="AK1352" i="4"/>
  <c r="AJ1352" i="4"/>
  <c r="AI1352" i="4"/>
  <c r="AH1352" i="4"/>
  <c r="AG1352" i="4"/>
  <c r="AF1352" i="4"/>
  <c r="AE1352" i="4"/>
  <c r="AD1352" i="4"/>
  <c r="AC1352" i="4"/>
  <c r="AB1352" i="4"/>
  <c r="AA1352" i="4"/>
  <c r="Z1352" i="4"/>
  <c r="Y1352" i="4"/>
  <c r="AM1352" i="4" s="1"/>
  <c r="X1352" i="4"/>
  <c r="W1352" i="4"/>
  <c r="V1352" i="4"/>
  <c r="U1352" i="4"/>
  <c r="T1352" i="4"/>
  <c r="S1352" i="4"/>
  <c r="R1352" i="4"/>
  <c r="Q1352" i="4"/>
  <c r="P1352" i="4"/>
  <c r="O1352" i="4"/>
  <c r="N1352" i="4"/>
  <c r="M1352" i="4"/>
  <c r="L1352" i="4"/>
  <c r="K1352" i="4"/>
  <c r="J1352" i="4"/>
  <c r="I1352" i="4"/>
  <c r="H1352" i="4"/>
  <c r="G1352" i="4"/>
  <c r="F1352" i="4"/>
  <c r="E1352" i="4"/>
  <c r="D1352" i="4"/>
  <c r="C1352" i="4"/>
  <c r="B1352" i="4"/>
  <c r="A1352" i="4"/>
  <c r="AL1351" i="4"/>
  <c r="AK1351" i="4"/>
  <c r="AJ1351" i="4"/>
  <c r="AI1351" i="4"/>
  <c r="AH1351" i="4"/>
  <c r="AG1351" i="4"/>
  <c r="AF1351" i="4"/>
  <c r="AE1351" i="4"/>
  <c r="AD1351" i="4"/>
  <c r="AC1351" i="4"/>
  <c r="AB1351" i="4"/>
  <c r="AN1351" i="4" s="1"/>
  <c r="AA1351" i="4"/>
  <c r="Z1351" i="4"/>
  <c r="Y1351" i="4"/>
  <c r="AM1351" i="4" s="1"/>
  <c r="X1351" i="4"/>
  <c r="W1351" i="4"/>
  <c r="V1351" i="4"/>
  <c r="U1351" i="4"/>
  <c r="T1351" i="4"/>
  <c r="S1351" i="4"/>
  <c r="R1351" i="4"/>
  <c r="Q1351" i="4"/>
  <c r="P1351" i="4"/>
  <c r="O1351" i="4"/>
  <c r="N1351" i="4"/>
  <c r="M1351" i="4"/>
  <c r="L1351" i="4"/>
  <c r="K1351" i="4"/>
  <c r="J1351" i="4"/>
  <c r="I1351" i="4"/>
  <c r="H1351" i="4"/>
  <c r="G1351" i="4"/>
  <c r="F1351" i="4"/>
  <c r="E1351" i="4"/>
  <c r="D1351" i="4"/>
  <c r="C1351" i="4"/>
  <c r="AO1351" i="4" s="1"/>
  <c r="B1351" i="4"/>
  <c r="A1351" i="4"/>
  <c r="AM1350" i="4"/>
  <c r="AL1350" i="4"/>
  <c r="AK1350" i="4"/>
  <c r="AJ1350" i="4"/>
  <c r="AI1350" i="4"/>
  <c r="AH1350" i="4"/>
  <c r="AG1350" i="4"/>
  <c r="AF1350" i="4"/>
  <c r="AE1350" i="4"/>
  <c r="AD1350" i="4"/>
  <c r="AC1350" i="4"/>
  <c r="AB1350" i="4"/>
  <c r="AA1350" i="4"/>
  <c r="Z1350" i="4"/>
  <c r="Y1350" i="4"/>
  <c r="X1350" i="4"/>
  <c r="W1350" i="4"/>
  <c r="V1350" i="4"/>
  <c r="U1350" i="4"/>
  <c r="T1350" i="4"/>
  <c r="S1350" i="4"/>
  <c r="R1350" i="4"/>
  <c r="Q1350" i="4"/>
  <c r="P1350" i="4"/>
  <c r="O1350" i="4"/>
  <c r="N1350" i="4"/>
  <c r="M1350" i="4"/>
  <c r="L1350" i="4"/>
  <c r="K1350" i="4"/>
  <c r="J1350" i="4"/>
  <c r="I1350" i="4"/>
  <c r="H1350" i="4"/>
  <c r="G1350" i="4"/>
  <c r="F1350" i="4"/>
  <c r="E1350" i="4"/>
  <c r="D1350" i="4"/>
  <c r="C1350" i="4"/>
  <c r="B1350" i="4"/>
  <c r="A1350" i="4"/>
  <c r="AN1349" i="4"/>
  <c r="AL1349" i="4"/>
  <c r="AK1349" i="4"/>
  <c r="AJ1349" i="4"/>
  <c r="AI1349" i="4"/>
  <c r="AH1349" i="4"/>
  <c r="AG1349" i="4"/>
  <c r="AF1349" i="4"/>
  <c r="AE1349" i="4"/>
  <c r="AD1349" i="4"/>
  <c r="AC1349" i="4"/>
  <c r="AB1349" i="4"/>
  <c r="AA1349" i="4"/>
  <c r="Z1349" i="4"/>
  <c r="Y1349" i="4"/>
  <c r="AM1349" i="4" s="1"/>
  <c r="X1349" i="4"/>
  <c r="W1349" i="4"/>
  <c r="V1349" i="4"/>
  <c r="U1349" i="4"/>
  <c r="T1349" i="4"/>
  <c r="S1349" i="4"/>
  <c r="R1349" i="4"/>
  <c r="Q1349" i="4"/>
  <c r="P1349" i="4"/>
  <c r="O1349" i="4"/>
  <c r="N1349" i="4"/>
  <c r="M1349" i="4"/>
  <c r="L1349" i="4"/>
  <c r="K1349" i="4"/>
  <c r="J1349" i="4"/>
  <c r="I1349" i="4"/>
  <c r="H1349" i="4"/>
  <c r="G1349" i="4"/>
  <c r="F1349" i="4"/>
  <c r="AO1349" i="4" s="1"/>
  <c r="E1349" i="4"/>
  <c r="D1349" i="4"/>
  <c r="C1349" i="4"/>
  <c r="B1349" i="4"/>
  <c r="A1349" i="4"/>
  <c r="AN1348" i="4"/>
  <c r="AK1348" i="4"/>
  <c r="AJ1348" i="4"/>
  <c r="AI1348" i="4"/>
  <c r="AH1348" i="4"/>
  <c r="AG1348" i="4"/>
  <c r="AF1348" i="4"/>
  <c r="AE1348" i="4"/>
  <c r="AD1348" i="4"/>
  <c r="AC1348" i="4"/>
  <c r="AB1348" i="4"/>
  <c r="AA1348" i="4"/>
  <c r="Z1348" i="4"/>
  <c r="Y1348" i="4"/>
  <c r="AM1348" i="4" s="1"/>
  <c r="X1348" i="4"/>
  <c r="W1348" i="4"/>
  <c r="V1348" i="4"/>
  <c r="U1348" i="4"/>
  <c r="T1348" i="4"/>
  <c r="S1348" i="4"/>
  <c r="R1348" i="4"/>
  <c r="Q1348" i="4"/>
  <c r="P1348" i="4"/>
  <c r="O1348" i="4"/>
  <c r="N1348" i="4"/>
  <c r="M1348" i="4"/>
  <c r="L1348" i="4"/>
  <c r="K1348" i="4"/>
  <c r="J1348" i="4"/>
  <c r="I1348" i="4"/>
  <c r="H1348" i="4"/>
  <c r="G1348" i="4"/>
  <c r="F1348" i="4"/>
  <c r="E1348" i="4"/>
  <c r="D1348" i="4"/>
  <c r="C1348" i="4"/>
  <c r="AO1348" i="4" s="1"/>
  <c r="B1348" i="4"/>
  <c r="A1348" i="4"/>
  <c r="AL1347" i="4"/>
  <c r="AK1347" i="4"/>
  <c r="AJ1347" i="4"/>
  <c r="AI1347" i="4"/>
  <c r="AH1347" i="4"/>
  <c r="AG1347" i="4"/>
  <c r="AF1347" i="4"/>
  <c r="AE1347" i="4"/>
  <c r="AD1347" i="4"/>
  <c r="AC1347" i="4"/>
  <c r="AB1347" i="4"/>
  <c r="AN1347" i="4" s="1"/>
  <c r="AA1347" i="4"/>
  <c r="Z1347" i="4"/>
  <c r="Y1347" i="4"/>
  <c r="AM1347" i="4" s="1"/>
  <c r="X1347" i="4"/>
  <c r="W1347" i="4"/>
  <c r="V1347" i="4"/>
  <c r="U1347" i="4"/>
  <c r="T1347" i="4"/>
  <c r="S1347" i="4"/>
  <c r="R1347" i="4"/>
  <c r="Q1347" i="4"/>
  <c r="P1347" i="4"/>
  <c r="O1347" i="4"/>
  <c r="N1347" i="4"/>
  <c r="M1347" i="4"/>
  <c r="L1347" i="4"/>
  <c r="K1347" i="4"/>
  <c r="J1347" i="4"/>
  <c r="I1347" i="4"/>
  <c r="H1347" i="4"/>
  <c r="G1347" i="4"/>
  <c r="F1347" i="4"/>
  <c r="E1347" i="4"/>
  <c r="D1347" i="4"/>
  <c r="C1347" i="4"/>
  <c r="B1347" i="4"/>
  <c r="A1347" i="4"/>
  <c r="AM1346" i="4"/>
  <c r="AL1346" i="4"/>
  <c r="AK1346" i="4"/>
  <c r="AJ1346" i="4"/>
  <c r="AI1346" i="4"/>
  <c r="AH1346" i="4"/>
  <c r="AG1346" i="4"/>
  <c r="AF1346" i="4"/>
  <c r="AE1346" i="4"/>
  <c r="AD1346" i="4"/>
  <c r="AC1346" i="4"/>
  <c r="AB1346" i="4"/>
  <c r="AA1346" i="4"/>
  <c r="Z1346" i="4"/>
  <c r="Y1346" i="4"/>
  <c r="X1346" i="4"/>
  <c r="W1346" i="4"/>
  <c r="V1346" i="4"/>
  <c r="U1346" i="4"/>
  <c r="T1346" i="4"/>
  <c r="S1346" i="4"/>
  <c r="R1346" i="4"/>
  <c r="Q1346" i="4"/>
  <c r="P1346" i="4"/>
  <c r="O1346" i="4"/>
  <c r="N1346" i="4"/>
  <c r="M1346" i="4"/>
  <c r="L1346" i="4"/>
  <c r="K1346" i="4"/>
  <c r="J1346" i="4"/>
  <c r="I1346" i="4"/>
  <c r="H1346" i="4"/>
  <c r="G1346" i="4"/>
  <c r="F1346" i="4"/>
  <c r="E1346" i="4"/>
  <c r="D1346" i="4"/>
  <c r="C1346" i="4"/>
  <c r="AO1346" i="4" s="1"/>
  <c r="B1346" i="4"/>
  <c r="A1346" i="4"/>
  <c r="AN1345" i="4"/>
  <c r="AL1345" i="4"/>
  <c r="AK1345" i="4"/>
  <c r="AJ1345" i="4"/>
  <c r="AI1345" i="4"/>
  <c r="AH1345" i="4"/>
  <c r="AG1345" i="4"/>
  <c r="AF1345" i="4"/>
  <c r="AE1345" i="4"/>
  <c r="AD1345" i="4"/>
  <c r="AC1345" i="4"/>
  <c r="AB1345" i="4"/>
  <c r="AA1345" i="4"/>
  <c r="Z1345" i="4"/>
  <c r="Y1345" i="4"/>
  <c r="AM1345" i="4" s="1"/>
  <c r="X1345" i="4"/>
  <c r="W1345" i="4"/>
  <c r="V1345" i="4"/>
  <c r="U1345" i="4"/>
  <c r="T1345" i="4"/>
  <c r="S1345" i="4"/>
  <c r="R1345" i="4"/>
  <c r="Q1345" i="4"/>
  <c r="P1345" i="4"/>
  <c r="O1345" i="4"/>
  <c r="N1345" i="4"/>
  <c r="M1345" i="4"/>
  <c r="L1345" i="4"/>
  <c r="K1345" i="4"/>
  <c r="J1345" i="4"/>
  <c r="I1345" i="4"/>
  <c r="H1345" i="4"/>
  <c r="G1345" i="4"/>
  <c r="F1345" i="4"/>
  <c r="AO1345" i="4" s="1"/>
  <c r="E1345" i="4"/>
  <c r="D1345" i="4"/>
  <c r="C1345" i="4"/>
  <c r="B1345" i="4"/>
  <c r="A1345" i="4"/>
  <c r="AN1344" i="4"/>
  <c r="AK1344" i="4"/>
  <c r="AJ1344" i="4"/>
  <c r="AI1344" i="4"/>
  <c r="AH1344" i="4"/>
  <c r="AG1344" i="4"/>
  <c r="AF1344" i="4"/>
  <c r="AE1344" i="4"/>
  <c r="AD1344" i="4"/>
  <c r="AC1344" i="4"/>
  <c r="AB1344" i="4"/>
  <c r="AA1344" i="4"/>
  <c r="Z1344" i="4"/>
  <c r="Y1344" i="4"/>
  <c r="AM1344" i="4" s="1"/>
  <c r="X1344" i="4"/>
  <c r="W1344" i="4"/>
  <c r="V1344" i="4"/>
  <c r="U1344" i="4"/>
  <c r="T1344" i="4"/>
  <c r="S1344" i="4"/>
  <c r="R1344" i="4"/>
  <c r="Q1344" i="4"/>
  <c r="P1344" i="4"/>
  <c r="O1344" i="4"/>
  <c r="N1344" i="4"/>
  <c r="M1344" i="4"/>
  <c r="L1344" i="4"/>
  <c r="K1344" i="4"/>
  <c r="J1344" i="4"/>
  <c r="I1344" i="4"/>
  <c r="H1344" i="4"/>
  <c r="G1344" i="4"/>
  <c r="F1344" i="4"/>
  <c r="E1344" i="4"/>
  <c r="D1344" i="4"/>
  <c r="C1344" i="4"/>
  <c r="B1344" i="4"/>
  <c r="A1344" i="4"/>
  <c r="AL1343" i="4"/>
  <c r="AK1343" i="4"/>
  <c r="AJ1343" i="4"/>
  <c r="AI1343" i="4"/>
  <c r="AH1343" i="4"/>
  <c r="AG1343" i="4"/>
  <c r="AF1343" i="4"/>
  <c r="AE1343" i="4"/>
  <c r="AD1343" i="4"/>
  <c r="AC1343" i="4"/>
  <c r="AB1343" i="4"/>
  <c r="AN1343" i="4" s="1"/>
  <c r="AA1343" i="4"/>
  <c r="Z1343" i="4"/>
  <c r="Y1343" i="4"/>
  <c r="AM1343" i="4" s="1"/>
  <c r="X1343" i="4"/>
  <c r="W1343" i="4"/>
  <c r="V1343" i="4"/>
  <c r="U1343" i="4"/>
  <c r="T1343" i="4"/>
  <c r="S1343" i="4"/>
  <c r="R1343" i="4"/>
  <c r="Q1343" i="4"/>
  <c r="P1343" i="4"/>
  <c r="O1343" i="4"/>
  <c r="N1343" i="4"/>
  <c r="M1343" i="4"/>
  <c r="L1343" i="4"/>
  <c r="K1343" i="4"/>
  <c r="J1343" i="4"/>
  <c r="I1343" i="4"/>
  <c r="H1343" i="4"/>
  <c r="G1343" i="4"/>
  <c r="F1343" i="4"/>
  <c r="E1343" i="4"/>
  <c r="D1343" i="4"/>
  <c r="C1343" i="4"/>
  <c r="AO1343" i="4" s="1"/>
  <c r="B1343" i="4"/>
  <c r="A1343" i="4"/>
  <c r="AM1342" i="4"/>
  <c r="AL1342" i="4"/>
  <c r="AK1342" i="4"/>
  <c r="AJ1342" i="4"/>
  <c r="AI1342" i="4"/>
  <c r="AH1342" i="4"/>
  <c r="AG1342" i="4"/>
  <c r="AF1342" i="4"/>
  <c r="AE1342" i="4"/>
  <c r="AD1342" i="4"/>
  <c r="AC1342" i="4"/>
  <c r="AB1342" i="4"/>
  <c r="AA1342" i="4"/>
  <c r="Z1342" i="4"/>
  <c r="Y1342" i="4"/>
  <c r="X1342" i="4"/>
  <c r="W1342" i="4"/>
  <c r="V1342" i="4"/>
  <c r="U1342" i="4"/>
  <c r="T1342" i="4"/>
  <c r="S1342" i="4"/>
  <c r="R1342" i="4"/>
  <c r="Q1342" i="4"/>
  <c r="P1342" i="4"/>
  <c r="O1342" i="4"/>
  <c r="N1342" i="4"/>
  <c r="M1342" i="4"/>
  <c r="L1342" i="4"/>
  <c r="K1342" i="4"/>
  <c r="J1342" i="4"/>
  <c r="I1342" i="4"/>
  <c r="H1342" i="4"/>
  <c r="G1342" i="4"/>
  <c r="F1342" i="4"/>
  <c r="E1342" i="4"/>
  <c r="D1342" i="4"/>
  <c r="C1342" i="4"/>
  <c r="B1342" i="4"/>
  <c r="A1342" i="4"/>
  <c r="AN1341" i="4"/>
  <c r="AL1341" i="4"/>
  <c r="AK1341" i="4"/>
  <c r="AJ1341" i="4"/>
  <c r="AI1341" i="4"/>
  <c r="AH1341" i="4"/>
  <c r="AG1341" i="4"/>
  <c r="AF1341" i="4"/>
  <c r="AE1341" i="4"/>
  <c r="AD1341" i="4"/>
  <c r="AC1341" i="4"/>
  <c r="AB1341" i="4"/>
  <c r="AA1341" i="4"/>
  <c r="Z1341" i="4"/>
  <c r="Y1341" i="4"/>
  <c r="AM1341" i="4" s="1"/>
  <c r="X1341" i="4"/>
  <c r="W1341" i="4"/>
  <c r="V1341" i="4"/>
  <c r="U1341" i="4"/>
  <c r="T1341" i="4"/>
  <c r="S1341" i="4"/>
  <c r="R1341" i="4"/>
  <c r="Q1341" i="4"/>
  <c r="P1341" i="4"/>
  <c r="O1341" i="4"/>
  <c r="N1341" i="4"/>
  <c r="M1341" i="4"/>
  <c r="L1341" i="4"/>
  <c r="K1341" i="4"/>
  <c r="J1341" i="4"/>
  <c r="I1341" i="4"/>
  <c r="H1341" i="4"/>
  <c r="G1341" i="4"/>
  <c r="F1341" i="4"/>
  <c r="AO1341" i="4" s="1"/>
  <c r="E1341" i="4"/>
  <c r="D1341" i="4"/>
  <c r="C1341" i="4"/>
  <c r="B1341" i="4"/>
  <c r="A1341" i="4"/>
  <c r="AN1340" i="4"/>
  <c r="AK1340" i="4"/>
  <c r="AJ1340" i="4"/>
  <c r="AI1340" i="4"/>
  <c r="AH1340" i="4"/>
  <c r="AG1340" i="4"/>
  <c r="AF1340" i="4"/>
  <c r="AE1340" i="4"/>
  <c r="AD1340" i="4"/>
  <c r="AC1340" i="4"/>
  <c r="AB1340" i="4"/>
  <c r="AA1340" i="4"/>
  <c r="Z1340" i="4"/>
  <c r="Y1340" i="4"/>
  <c r="AM1340" i="4" s="1"/>
  <c r="X1340" i="4"/>
  <c r="W1340" i="4"/>
  <c r="V1340" i="4"/>
  <c r="U1340" i="4"/>
  <c r="T1340" i="4"/>
  <c r="S1340" i="4"/>
  <c r="R1340" i="4"/>
  <c r="Q1340" i="4"/>
  <c r="P1340" i="4"/>
  <c r="O1340" i="4"/>
  <c r="N1340" i="4"/>
  <c r="M1340" i="4"/>
  <c r="L1340" i="4"/>
  <c r="K1340" i="4"/>
  <c r="J1340" i="4"/>
  <c r="I1340" i="4"/>
  <c r="H1340" i="4"/>
  <c r="G1340" i="4"/>
  <c r="F1340" i="4"/>
  <c r="E1340" i="4"/>
  <c r="D1340" i="4"/>
  <c r="C1340" i="4"/>
  <c r="AO1340" i="4" s="1"/>
  <c r="B1340" i="4"/>
  <c r="A1340" i="4"/>
  <c r="AL1339" i="4"/>
  <c r="AK1339" i="4"/>
  <c r="AJ1339" i="4"/>
  <c r="AI1339" i="4"/>
  <c r="AH1339" i="4"/>
  <c r="AG1339" i="4"/>
  <c r="AF1339" i="4"/>
  <c r="AE1339" i="4"/>
  <c r="AD1339" i="4"/>
  <c r="AC1339" i="4"/>
  <c r="AB1339" i="4"/>
  <c r="AN1339" i="4" s="1"/>
  <c r="AA1339" i="4"/>
  <c r="Z1339" i="4"/>
  <c r="Y1339" i="4"/>
  <c r="AM1339" i="4" s="1"/>
  <c r="X1339" i="4"/>
  <c r="W1339" i="4"/>
  <c r="V1339" i="4"/>
  <c r="U1339" i="4"/>
  <c r="T1339" i="4"/>
  <c r="S1339" i="4"/>
  <c r="R1339" i="4"/>
  <c r="Q1339" i="4"/>
  <c r="P1339" i="4"/>
  <c r="O1339" i="4"/>
  <c r="N1339" i="4"/>
  <c r="M1339" i="4"/>
  <c r="L1339" i="4"/>
  <c r="K1339" i="4"/>
  <c r="J1339" i="4"/>
  <c r="I1339" i="4"/>
  <c r="H1339" i="4"/>
  <c r="G1339" i="4"/>
  <c r="F1339" i="4"/>
  <c r="E1339" i="4"/>
  <c r="D1339" i="4"/>
  <c r="C1339" i="4"/>
  <c r="B1339" i="4"/>
  <c r="A1339" i="4"/>
  <c r="AM1338" i="4"/>
  <c r="AL1338" i="4"/>
  <c r="AK1338" i="4"/>
  <c r="AJ1338" i="4"/>
  <c r="AI1338" i="4"/>
  <c r="AH1338" i="4"/>
  <c r="AG1338" i="4"/>
  <c r="AF1338" i="4"/>
  <c r="AE1338" i="4"/>
  <c r="AD1338" i="4"/>
  <c r="AC1338" i="4"/>
  <c r="AB1338" i="4"/>
  <c r="AA1338" i="4"/>
  <c r="Z1338" i="4"/>
  <c r="Y1338" i="4"/>
  <c r="X1338" i="4"/>
  <c r="W1338" i="4"/>
  <c r="V1338" i="4"/>
  <c r="U1338" i="4"/>
  <c r="T1338" i="4"/>
  <c r="S1338" i="4"/>
  <c r="R1338" i="4"/>
  <c r="Q1338" i="4"/>
  <c r="P1338" i="4"/>
  <c r="O1338" i="4"/>
  <c r="N1338" i="4"/>
  <c r="M1338" i="4"/>
  <c r="L1338" i="4"/>
  <c r="K1338" i="4"/>
  <c r="J1338" i="4"/>
  <c r="I1338" i="4"/>
  <c r="H1338" i="4"/>
  <c r="G1338" i="4"/>
  <c r="F1338" i="4"/>
  <c r="E1338" i="4"/>
  <c r="D1338" i="4"/>
  <c r="C1338" i="4"/>
  <c r="AO1338" i="4" s="1"/>
  <c r="B1338" i="4"/>
  <c r="A1338" i="4"/>
  <c r="AN1337" i="4"/>
  <c r="AL1337" i="4"/>
  <c r="AK1337" i="4"/>
  <c r="AJ1337" i="4"/>
  <c r="AI1337" i="4"/>
  <c r="AH1337" i="4"/>
  <c r="AG1337" i="4"/>
  <c r="AF1337" i="4"/>
  <c r="AE1337" i="4"/>
  <c r="AD1337" i="4"/>
  <c r="AC1337" i="4"/>
  <c r="AB1337" i="4"/>
  <c r="AA1337" i="4"/>
  <c r="Z1337" i="4"/>
  <c r="Y1337" i="4"/>
  <c r="AM1337" i="4" s="1"/>
  <c r="X1337" i="4"/>
  <c r="W1337" i="4"/>
  <c r="V1337" i="4"/>
  <c r="U1337" i="4"/>
  <c r="T1337" i="4"/>
  <c r="S1337" i="4"/>
  <c r="R1337" i="4"/>
  <c r="Q1337" i="4"/>
  <c r="P1337" i="4"/>
  <c r="O1337" i="4"/>
  <c r="N1337" i="4"/>
  <c r="M1337" i="4"/>
  <c r="L1337" i="4"/>
  <c r="K1337" i="4"/>
  <c r="J1337" i="4"/>
  <c r="I1337" i="4"/>
  <c r="H1337" i="4"/>
  <c r="G1337" i="4"/>
  <c r="F1337" i="4"/>
  <c r="AO1337" i="4" s="1"/>
  <c r="E1337" i="4"/>
  <c r="D1337" i="4"/>
  <c r="C1337" i="4"/>
  <c r="B1337" i="4"/>
  <c r="A1337" i="4"/>
  <c r="AN1336" i="4"/>
  <c r="AK1336" i="4"/>
  <c r="AJ1336" i="4"/>
  <c r="AI1336" i="4"/>
  <c r="AH1336" i="4"/>
  <c r="AG1336" i="4"/>
  <c r="AF1336" i="4"/>
  <c r="AE1336" i="4"/>
  <c r="AD1336" i="4"/>
  <c r="AC1336" i="4"/>
  <c r="AB1336" i="4"/>
  <c r="AA1336" i="4"/>
  <c r="Z1336" i="4"/>
  <c r="Y1336" i="4"/>
  <c r="AM1336" i="4" s="1"/>
  <c r="X1336" i="4"/>
  <c r="W1336" i="4"/>
  <c r="V1336" i="4"/>
  <c r="U1336" i="4"/>
  <c r="T1336" i="4"/>
  <c r="S1336" i="4"/>
  <c r="R1336" i="4"/>
  <c r="Q1336" i="4"/>
  <c r="P1336" i="4"/>
  <c r="O1336" i="4"/>
  <c r="N1336" i="4"/>
  <c r="M1336" i="4"/>
  <c r="L1336" i="4"/>
  <c r="K1336" i="4"/>
  <c r="J1336" i="4"/>
  <c r="I1336" i="4"/>
  <c r="H1336" i="4"/>
  <c r="G1336" i="4"/>
  <c r="F1336" i="4"/>
  <c r="E1336" i="4"/>
  <c r="D1336" i="4"/>
  <c r="C1336" i="4"/>
  <c r="B1336" i="4"/>
  <c r="A1336" i="4"/>
  <c r="AL1335" i="4"/>
  <c r="AK1335" i="4"/>
  <c r="AJ1335" i="4"/>
  <c r="AI1335" i="4"/>
  <c r="AH1335" i="4"/>
  <c r="AG1335" i="4"/>
  <c r="AF1335" i="4"/>
  <c r="AE1335" i="4"/>
  <c r="AD1335" i="4"/>
  <c r="AC1335" i="4"/>
  <c r="AB1335" i="4"/>
  <c r="AN1335" i="4" s="1"/>
  <c r="AA1335" i="4"/>
  <c r="Z1335" i="4"/>
  <c r="Y1335" i="4"/>
  <c r="AM1335" i="4" s="1"/>
  <c r="X1335" i="4"/>
  <c r="W1335" i="4"/>
  <c r="V1335" i="4"/>
  <c r="U1335" i="4"/>
  <c r="T1335" i="4"/>
  <c r="S1335" i="4"/>
  <c r="R1335" i="4"/>
  <c r="Q1335" i="4"/>
  <c r="P1335" i="4"/>
  <c r="O1335" i="4"/>
  <c r="N1335" i="4"/>
  <c r="M1335" i="4"/>
  <c r="L1335" i="4"/>
  <c r="K1335" i="4"/>
  <c r="J1335" i="4"/>
  <c r="I1335" i="4"/>
  <c r="H1335" i="4"/>
  <c r="G1335" i="4"/>
  <c r="F1335" i="4"/>
  <c r="E1335" i="4"/>
  <c r="D1335" i="4"/>
  <c r="C1335" i="4"/>
  <c r="AO1335" i="4" s="1"/>
  <c r="B1335" i="4"/>
  <c r="A1335" i="4"/>
  <c r="AM1334" i="4"/>
  <c r="AL1334" i="4"/>
  <c r="AK1334" i="4"/>
  <c r="AJ1334" i="4"/>
  <c r="AI1334" i="4"/>
  <c r="AH1334" i="4"/>
  <c r="AG1334" i="4"/>
  <c r="AF1334" i="4"/>
  <c r="AE1334" i="4"/>
  <c r="AD1334" i="4"/>
  <c r="AC1334" i="4"/>
  <c r="AB1334" i="4"/>
  <c r="AA1334" i="4"/>
  <c r="Z1334" i="4"/>
  <c r="Y1334" i="4"/>
  <c r="X1334" i="4"/>
  <c r="W1334" i="4"/>
  <c r="V1334" i="4"/>
  <c r="U1334" i="4"/>
  <c r="T1334" i="4"/>
  <c r="S1334" i="4"/>
  <c r="R1334" i="4"/>
  <c r="Q1334" i="4"/>
  <c r="P1334" i="4"/>
  <c r="O1334" i="4"/>
  <c r="N1334" i="4"/>
  <c r="M1334" i="4"/>
  <c r="L1334" i="4"/>
  <c r="K1334" i="4"/>
  <c r="J1334" i="4"/>
  <c r="I1334" i="4"/>
  <c r="H1334" i="4"/>
  <c r="G1334" i="4"/>
  <c r="F1334" i="4"/>
  <c r="E1334" i="4"/>
  <c r="D1334" i="4"/>
  <c r="C1334" i="4"/>
  <c r="B1334" i="4"/>
  <c r="A1334" i="4"/>
  <c r="AN1333" i="4"/>
  <c r="AL1333" i="4"/>
  <c r="AK1333" i="4"/>
  <c r="AJ1333" i="4"/>
  <c r="AI1333" i="4"/>
  <c r="AH1333" i="4"/>
  <c r="AG1333" i="4"/>
  <c r="AF1333" i="4"/>
  <c r="AE1333" i="4"/>
  <c r="AD1333" i="4"/>
  <c r="AC1333" i="4"/>
  <c r="AB1333" i="4"/>
  <c r="AA1333" i="4"/>
  <c r="Z1333" i="4"/>
  <c r="Y1333" i="4"/>
  <c r="AM1333" i="4" s="1"/>
  <c r="X1333" i="4"/>
  <c r="W1333" i="4"/>
  <c r="V1333" i="4"/>
  <c r="U1333" i="4"/>
  <c r="T1333" i="4"/>
  <c r="S1333" i="4"/>
  <c r="R1333" i="4"/>
  <c r="Q1333" i="4"/>
  <c r="P1333" i="4"/>
  <c r="O1333" i="4"/>
  <c r="N1333" i="4"/>
  <c r="M1333" i="4"/>
  <c r="L1333" i="4"/>
  <c r="K1333" i="4"/>
  <c r="J1333" i="4"/>
  <c r="I1333" i="4"/>
  <c r="H1333" i="4"/>
  <c r="G1333" i="4"/>
  <c r="F1333" i="4"/>
  <c r="AO1333" i="4" s="1"/>
  <c r="E1333" i="4"/>
  <c r="D1333" i="4"/>
  <c r="C1333" i="4"/>
  <c r="B1333" i="4"/>
  <c r="A1333" i="4"/>
  <c r="AN1332" i="4"/>
  <c r="AK1332" i="4"/>
  <c r="AJ1332" i="4"/>
  <c r="AI1332" i="4"/>
  <c r="AH1332" i="4"/>
  <c r="AG1332" i="4"/>
  <c r="AF1332" i="4"/>
  <c r="AE1332" i="4"/>
  <c r="AD1332" i="4"/>
  <c r="AC1332" i="4"/>
  <c r="AB1332" i="4"/>
  <c r="AA1332" i="4"/>
  <c r="Z1332" i="4"/>
  <c r="Y1332" i="4"/>
  <c r="AM1332" i="4" s="1"/>
  <c r="X1332" i="4"/>
  <c r="W1332" i="4"/>
  <c r="V1332" i="4"/>
  <c r="U1332" i="4"/>
  <c r="T1332" i="4"/>
  <c r="S1332" i="4"/>
  <c r="R1332" i="4"/>
  <c r="Q1332" i="4"/>
  <c r="P1332" i="4"/>
  <c r="O1332" i="4"/>
  <c r="N1332" i="4"/>
  <c r="M1332" i="4"/>
  <c r="L1332" i="4"/>
  <c r="K1332" i="4"/>
  <c r="J1332" i="4"/>
  <c r="I1332" i="4"/>
  <c r="H1332" i="4"/>
  <c r="G1332" i="4"/>
  <c r="F1332" i="4"/>
  <c r="E1332" i="4"/>
  <c r="D1332" i="4"/>
  <c r="C1332" i="4"/>
  <c r="AO1332" i="4" s="1"/>
  <c r="B1332" i="4"/>
  <c r="A1332" i="4"/>
  <c r="AL1331" i="4"/>
  <c r="AK1331" i="4"/>
  <c r="AJ1331" i="4"/>
  <c r="AI1331" i="4"/>
  <c r="AH1331" i="4"/>
  <c r="AG1331" i="4"/>
  <c r="AF1331" i="4"/>
  <c r="AE1331" i="4"/>
  <c r="AD1331" i="4"/>
  <c r="AC1331" i="4"/>
  <c r="AB1331" i="4"/>
  <c r="AN1331" i="4" s="1"/>
  <c r="AA1331" i="4"/>
  <c r="Z1331" i="4"/>
  <c r="Y1331" i="4"/>
  <c r="AM1331" i="4" s="1"/>
  <c r="X1331" i="4"/>
  <c r="W1331" i="4"/>
  <c r="V1331" i="4"/>
  <c r="U1331" i="4"/>
  <c r="T1331" i="4"/>
  <c r="S1331" i="4"/>
  <c r="R1331" i="4"/>
  <c r="Q1331" i="4"/>
  <c r="P1331" i="4"/>
  <c r="O1331" i="4"/>
  <c r="N1331" i="4"/>
  <c r="M1331" i="4"/>
  <c r="L1331" i="4"/>
  <c r="K1331" i="4"/>
  <c r="J1331" i="4"/>
  <c r="I1331" i="4"/>
  <c r="H1331" i="4"/>
  <c r="G1331" i="4"/>
  <c r="F1331" i="4"/>
  <c r="E1331" i="4"/>
  <c r="D1331" i="4"/>
  <c r="C1331" i="4"/>
  <c r="B1331" i="4"/>
  <c r="A1331" i="4"/>
  <c r="AM1330" i="4"/>
  <c r="AL1330" i="4"/>
  <c r="AK1330" i="4"/>
  <c r="AJ1330" i="4"/>
  <c r="AI1330" i="4"/>
  <c r="AH1330" i="4"/>
  <c r="AG1330" i="4"/>
  <c r="AF1330" i="4"/>
  <c r="AE1330" i="4"/>
  <c r="AD1330" i="4"/>
  <c r="AC1330" i="4"/>
  <c r="AB1330" i="4"/>
  <c r="AA1330" i="4"/>
  <c r="Z1330" i="4"/>
  <c r="Y1330" i="4"/>
  <c r="X1330" i="4"/>
  <c r="W1330" i="4"/>
  <c r="V1330" i="4"/>
  <c r="U1330" i="4"/>
  <c r="T1330" i="4"/>
  <c r="S1330" i="4"/>
  <c r="R1330" i="4"/>
  <c r="Q1330" i="4"/>
  <c r="P1330" i="4"/>
  <c r="O1330" i="4"/>
  <c r="N1330" i="4"/>
  <c r="M1330" i="4"/>
  <c r="L1330" i="4"/>
  <c r="K1330" i="4"/>
  <c r="J1330" i="4"/>
  <c r="I1330" i="4"/>
  <c r="H1330" i="4"/>
  <c r="G1330" i="4"/>
  <c r="F1330" i="4"/>
  <c r="E1330" i="4"/>
  <c r="D1330" i="4"/>
  <c r="C1330" i="4"/>
  <c r="AO1330" i="4" s="1"/>
  <c r="B1330" i="4"/>
  <c r="A1330" i="4"/>
  <c r="AN1329" i="4"/>
  <c r="AL1329" i="4"/>
  <c r="AK1329" i="4"/>
  <c r="AJ1329" i="4"/>
  <c r="AI1329" i="4"/>
  <c r="AH1329" i="4"/>
  <c r="AG1329" i="4"/>
  <c r="AF1329" i="4"/>
  <c r="AE1329" i="4"/>
  <c r="AD1329" i="4"/>
  <c r="AC1329" i="4"/>
  <c r="AB1329" i="4"/>
  <c r="AA1329" i="4"/>
  <c r="Z1329" i="4"/>
  <c r="Y1329" i="4"/>
  <c r="AM1329" i="4" s="1"/>
  <c r="X1329" i="4"/>
  <c r="W1329" i="4"/>
  <c r="V1329" i="4"/>
  <c r="U1329" i="4"/>
  <c r="T1329" i="4"/>
  <c r="S1329" i="4"/>
  <c r="R1329" i="4"/>
  <c r="Q1329" i="4"/>
  <c r="P1329" i="4"/>
  <c r="O1329" i="4"/>
  <c r="N1329" i="4"/>
  <c r="M1329" i="4"/>
  <c r="L1329" i="4"/>
  <c r="K1329" i="4"/>
  <c r="J1329" i="4"/>
  <c r="I1329" i="4"/>
  <c r="H1329" i="4"/>
  <c r="G1329" i="4"/>
  <c r="F1329" i="4"/>
  <c r="AO1329" i="4" s="1"/>
  <c r="E1329" i="4"/>
  <c r="D1329" i="4"/>
  <c r="C1329" i="4"/>
  <c r="B1329" i="4"/>
  <c r="A1329" i="4"/>
  <c r="AN1328" i="4"/>
  <c r="AK1328" i="4"/>
  <c r="AJ1328" i="4"/>
  <c r="AI1328" i="4"/>
  <c r="AH1328" i="4"/>
  <c r="AG1328" i="4"/>
  <c r="AF1328" i="4"/>
  <c r="AE1328" i="4"/>
  <c r="AD1328" i="4"/>
  <c r="AC1328" i="4"/>
  <c r="AB1328" i="4"/>
  <c r="AA1328" i="4"/>
  <c r="Z1328" i="4"/>
  <c r="Y1328" i="4"/>
  <c r="AM1328" i="4" s="1"/>
  <c r="X1328" i="4"/>
  <c r="W1328" i="4"/>
  <c r="V1328" i="4"/>
  <c r="U1328" i="4"/>
  <c r="T1328" i="4"/>
  <c r="S1328" i="4"/>
  <c r="R1328" i="4"/>
  <c r="Q1328" i="4"/>
  <c r="P1328" i="4"/>
  <c r="O1328" i="4"/>
  <c r="N1328" i="4"/>
  <c r="M1328" i="4"/>
  <c r="L1328" i="4"/>
  <c r="K1328" i="4"/>
  <c r="J1328" i="4"/>
  <c r="I1328" i="4"/>
  <c r="H1328" i="4"/>
  <c r="G1328" i="4"/>
  <c r="F1328" i="4"/>
  <c r="E1328" i="4"/>
  <c r="D1328" i="4"/>
  <c r="C1328" i="4"/>
  <c r="B1328" i="4"/>
  <c r="A1328" i="4"/>
  <c r="AL1327" i="4"/>
  <c r="AK1327" i="4"/>
  <c r="AJ1327" i="4"/>
  <c r="AI1327" i="4"/>
  <c r="AH1327" i="4"/>
  <c r="AG1327" i="4"/>
  <c r="AF1327" i="4"/>
  <c r="AE1327" i="4"/>
  <c r="AD1327" i="4"/>
  <c r="AC1327" i="4"/>
  <c r="AB1327" i="4"/>
  <c r="AN1327" i="4" s="1"/>
  <c r="AA1327" i="4"/>
  <c r="Z1327" i="4"/>
  <c r="Y1327" i="4"/>
  <c r="AM1327" i="4" s="1"/>
  <c r="X1327" i="4"/>
  <c r="W1327" i="4"/>
  <c r="V1327" i="4"/>
  <c r="U1327" i="4"/>
  <c r="T1327" i="4"/>
  <c r="S1327" i="4"/>
  <c r="R1327" i="4"/>
  <c r="Q1327" i="4"/>
  <c r="P1327" i="4"/>
  <c r="O1327" i="4"/>
  <c r="N1327" i="4"/>
  <c r="M1327" i="4"/>
  <c r="L1327" i="4"/>
  <c r="K1327" i="4"/>
  <c r="J1327" i="4"/>
  <c r="I1327" i="4"/>
  <c r="H1327" i="4"/>
  <c r="G1327" i="4"/>
  <c r="F1327" i="4"/>
  <c r="E1327" i="4"/>
  <c r="D1327" i="4"/>
  <c r="C1327" i="4"/>
  <c r="AO1327" i="4" s="1"/>
  <c r="B1327" i="4"/>
  <c r="A1327" i="4"/>
  <c r="AM1326" i="4"/>
  <c r="AL1326" i="4"/>
  <c r="AK1326" i="4"/>
  <c r="AJ1326" i="4"/>
  <c r="AI1326" i="4"/>
  <c r="AH1326" i="4"/>
  <c r="AG1326" i="4"/>
  <c r="AF1326" i="4"/>
  <c r="AE1326" i="4"/>
  <c r="AD1326" i="4"/>
  <c r="AC1326" i="4"/>
  <c r="AB1326" i="4"/>
  <c r="AA1326" i="4"/>
  <c r="Z1326" i="4"/>
  <c r="Y1326" i="4"/>
  <c r="X1326" i="4"/>
  <c r="W1326" i="4"/>
  <c r="V1326" i="4"/>
  <c r="U1326" i="4"/>
  <c r="T1326" i="4"/>
  <c r="S1326" i="4"/>
  <c r="R1326" i="4"/>
  <c r="Q1326" i="4"/>
  <c r="P1326" i="4"/>
  <c r="O1326" i="4"/>
  <c r="N1326" i="4"/>
  <c r="M1326" i="4"/>
  <c r="L1326" i="4"/>
  <c r="K1326" i="4"/>
  <c r="J1326" i="4"/>
  <c r="I1326" i="4"/>
  <c r="H1326" i="4"/>
  <c r="G1326" i="4"/>
  <c r="F1326" i="4"/>
  <c r="E1326" i="4"/>
  <c r="D1326" i="4"/>
  <c r="C1326" i="4"/>
  <c r="B1326" i="4"/>
  <c r="A1326" i="4"/>
  <c r="AN1325" i="4"/>
  <c r="AL1325" i="4"/>
  <c r="AK1325" i="4"/>
  <c r="AJ1325" i="4"/>
  <c r="AI1325" i="4"/>
  <c r="AH1325" i="4"/>
  <c r="AG1325" i="4"/>
  <c r="AF1325" i="4"/>
  <c r="AE1325" i="4"/>
  <c r="AD1325" i="4"/>
  <c r="AC1325" i="4"/>
  <c r="AB1325" i="4"/>
  <c r="AA1325" i="4"/>
  <c r="Z1325" i="4"/>
  <c r="Y1325" i="4"/>
  <c r="AM1325" i="4" s="1"/>
  <c r="X1325" i="4"/>
  <c r="W1325" i="4"/>
  <c r="V1325" i="4"/>
  <c r="U1325" i="4"/>
  <c r="T1325" i="4"/>
  <c r="S1325" i="4"/>
  <c r="R1325" i="4"/>
  <c r="Q1325" i="4"/>
  <c r="P1325" i="4"/>
  <c r="O1325" i="4"/>
  <c r="N1325" i="4"/>
  <c r="M1325" i="4"/>
  <c r="L1325" i="4"/>
  <c r="K1325" i="4"/>
  <c r="J1325" i="4"/>
  <c r="I1325" i="4"/>
  <c r="H1325" i="4"/>
  <c r="G1325" i="4"/>
  <c r="F1325" i="4"/>
  <c r="AO1325" i="4" s="1"/>
  <c r="E1325" i="4"/>
  <c r="D1325" i="4"/>
  <c r="C1325" i="4"/>
  <c r="B1325" i="4"/>
  <c r="A1325" i="4"/>
  <c r="AN1324" i="4"/>
  <c r="AK1324" i="4"/>
  <c r="AJ1324" i="4"/>
  <c r="AI1324" i="4"/>
  <c r="AH1324" i="4"/>
  <c r="AG1324" i="4"/>
  <c r="AF1324" i="4"/>
  <c r="AE1324" i="4"/>
  <c r="AD1324" i="4"/>
  <c r="AC1324" i="4"/>
  <c r="AB1324" i="4"/>
  <c r="AA1324" i="4"/>
  <c r="Z1324" i="4"/>
  <c r="Y1324" i="4"/>
  <c r="AM1324" i="4" s="1"/>
  <c r="X1324" i="4"/>
  <c r="W1324" i="4"/>
  <c r="V1324" i="4"/>
  <c r="U1324" i="4"/>
  <c r="T1324" i="4"/>
  <c r="S1324" i="4"/>
  <c r="R1324" i="4"/>
  <c r="Q1324" i="4"/>
  <c r="P1324" i="4"/>
  <c r="O1324" i="4"/>
  <c r="N1324" i="4"/>
  <c r="M1324" i="4"/>
  <c r="L1324" i="4"/>
  <c r="K1324" i="4"/>
  <c r="J1324" i="4"/>
  <c r="I1324" i="4"/>
  <c r="H1324" i="4"/>
  <c r="G1324" i="4"/>
  <c r="F1324" i="4"/>
  <c r="E1324" i="4"/>
  <c r="D1324" i="4"/>
  <c r="C1324" i="4"/>
  <c r="AO1324" i="4" s="1"/>
  <c r="B1324" i="4"/>
  <c r="A1324" i="4"/>
  <c r="AL1323" i="4"/>
  <c r="AK1323" i="4"/>
  <c r="AJ1323" i="4"/>
  <c r="AI1323" i="4"/>
  <c r="AH1323" i="4"/>
  <c r="AG1323" i="4"/>
  <c r="AF1323" i="4"/>
  <c r="AE1323" i="4"/>
  <c r="AD1323" i="4"/>
  <c r="AC1323" i="4"/>
  <c r="AB1323" i="4"/>
  <c r="AN1323" i="4" s="1"/>
  <c r="AA1323" i="4"/>
  <c r="Z1323" i="4"/>
  <c r="Y1323" i="4"/>
  <c r="AM1323" i="4" s="1"/>
  <c r="X1323" i="4"/>
  <c r="W1323" i="4"/>
  <c r="V1323" i="4"/>
  <c r="U1323" i="4"/>
  <c r="T1323" i="4"/>
  <c r="S1323" i="4"/>
  <c r="R1323" i="4"/>
  <c r="Q1323" i="4"/>
  <c r="P1323" i="4"/>
  <c r="O1323" i="4"/>
  <c r="N1323" i="4"/>
  <c r="M1323" i="4"/>
  <c r="L1323" i="4"/>
  <c r="K1323" i="4"/>
  <c r="J1323" i="4"/>
  <c r="I1323" i="4"/>
  <c r="H1323" i="4"/>
  <c r="G1323" i="4"/>
  <c r="F1323" i="4"/>
  <c r="E1323" i="4"/>
  <c r="D1323" i="4"/>
  <c r="C1323" i="4"/>
  <c r="B1323" i="4"/>
  <c r="A1323" i="4"/>
  <c r="AM1322" i="4"/>
  <c r="AL1322" i="4"/>
  <c r="AK1322" i="4"/>
  <c r="AJ1322" i="4"/>
  <c r="AI1322" i="4"/>
  <c r="AH1322" i="4"/>
  <c r="AG1322" i="4"/>
  <c r="AF1322" i="4"/>
  <c r="AE1322" i="4"/>
  <c r="AD1322" i="4"/>
  <c r="AC1322" i="4"/>
  <c r="AB1322" i="4"/>
  <c r="AA1322" i="4"/>
  <c r="Z1322" i="4"/>
  <c r="Y1322" i="4"/>
  <c r="X1322" i="4"/>
  <c r="W1322" i="4"/>
  <c r="V1322" i="4"/>
  <c r="U1322" i="4"/>
  <c r="T1322" i="4"/>
  <c r="S1322" i="4"/>
  <c r="R1322" i="4"/>
  <c r="Q1322" i="4"/>
  <c r="P1322" i="4"/>
  <c r="O1322" i="4"/>
  <c r="N1322" i="4"/>
  <c r="M1322" i="4"/>
  <c r="L1322" i="4"/>
  <c r="K1322" i="4"/>
  <c r="J1322" i="4"/>
  <c r="I1322" i="4"/>
  <c r="H1322" i="4"/>
  <c r="G1322" i="4"/>
  <c r="F1322" i="4"/>
  <c r="E1322" i="4"/>
  <c r="D1322" i="4"/>
  <c r="C1322" i="4"/>
  <c r="AO1322" i="4" s="1"/>
  <c r="B1322" i="4"/>
  <c r="A1322" i="4"/>
  <c r="AN1321" i="4"/>
  <c r="AL1321" i="4"/>
  <c r="AK1321" i="4"/>
  <c r="AJ1321" i="4"/>
  <c r="AI1321" i="4"/>
  <c r="AH1321" i="4"/>
  <c r="AG1321" i="4"/>
  <c r="AF1321" i="4"/>
  <c r="AE1321" i="4"/>
  <c r="AD1321" i="4"/>
  <c r="AC1321" i="4"/>
  <c r="AB1321" i="4"/>
  <c r="AA1321" i="4"/>
  <c r="Z1321" i="4"/>
  <c r="Y1321" i="4"/>
  <c r="AM1321" i="4" s="1"/>
  <c r="X1321" i="4"/>
  <c r="W1321" i="4"/>
  <c r="V1321" i="4"/>
  <c r="U1321" i="4"/>
  <c r="T1321" i="4"/>
  <c r="S1321" i="4"/>
  <c r="R1321" i="4"/>
  <c r="Q1321" i="4"/>
  <c r="P1321" i="4"/>
  <c r="O1321" i="4"/>
  <c r="N1321" i="4"/>
  <c r="M1321" i="4"/>
  <c r="L1321" i="4"/>
  <c r="K1321" i="4"/>
  <c r="J1321" i="4"/>
  <c r="I1321" i="4"/>
  <c r="H1321" i="4"/>
  <c r="G1321" i="4"/>
  <c r="F1321" i="4"/>
  <c r="AO1321" i="4" s="1"/>
  <c r="E1321" i="4"/>
  <c r="D1321" i="4"/>
  <c r="C1321" i="4"/>
  <c r="B1321" i="4"/>
  <c r="A1321" i="4"/>
  <c r="AN1320" i="4"/>
  <c r="AK1320" i="4"/>
  <c r="AJ1320" i="4"/>
  <c r="AI1320" i="4"/>
  <c r="AH1320" i="4"/>
  <c r="AG1320" i="4"/>
  <c r="AF1320" i="4"/>
  <c r="AE1320" i="4"/>
  <c r="AD1320" i="4"/>
  <c r="AC1320" i="4"/>
  <c r="AB1320" i="4"/>
  <c r="AA1320" i="4"/>
  <c r="Z1320" i="4"/>
  <c r="Y1320" i="4"/>
  <c r="AM1320" i="4" s="1"/>
  <c r="X1320" i="4"/>
  <c r="W1320" i="4"/>
  <c r="V1320" i="4"/>
  <c r="U1320" i="4"/>
  <c r="T1320" i="4"/>
  <c r="S1320" i="4"/>
  <c r="R1320" i="4"/>
  <c r="Q1320" i="4"/>
  <c r="P1320" i="4"/>
  <c r="O1320" i="4"/>
  <c r="N1320" i="4"/>
  <c r="M1320" i="4"/>
  <c r="L1320" i="4"/>
  <c r="K1320" i="4"/>
  <c r="J1320" i="4"/>
  <c r="I1320" i="4"/>
  <c r="H1320" i="4"/>
  <c r="G1320" i="4"/>
  <c r="F1320" i="4"/>
  <c r="E1320" i="4"/>
  <c r="D1320" i="4"/>
  <c r="C1320" i="4"/>
  <c r="B1320" i="4"/>
  <c r="A1320" i="4"/>
  <c r="AL1319" i="4"/>
  <c r="AK1319" i="4"/>
  <c r="AJ1319" i="4"/>
  <c r="AI1319" i="4"/>
  <c r="AH1319" i="4"/>
  <c r="AG1319" i="4"/>
  <c r="AF1319" i="4"/>
  <c r="AE1319" i="4"/>
  <c r="AD1319" i="4"/>
  <c r="AC1319" i="4"/>
  <c r="AB1319" i="4"/>
  <c r="AN1319" i="4" s="1"/>
  <c r="AA1319" i="4"/>
  <c r="Z1319" i="4"/>
  <c r="Y1319" i="4"/>
  <c r="AM1319" i="4" s="1"/>
  <c r="X1319" i="4"/>
  <c r="W1319" i="4"/>
  <c r="V1319" i="4"/>
  <c r="U1319" i="4"/>
  <c r="T1319" i="4"/>
  <c r="S1319" i="4"/>
  <c r="R1319" i="4"/>
  <c r="Q1319" i="4"/>
  <c r="P1319" i="4"/>
  <c r="O1319" i="4"/>
  <c r="N1319" i="4"/>
  <c r="M1319" i="4"/>
  <c r="L1319" i="4"/>
  <c r="K1319" i="4"/>
  <c r="J1319" i="4"/>
  <c r="I1319" i="4"/>
  <c r="H1319" i="4"/>
  <c r="G1319" i="4"/>
  <c r="F1319" i="4"/>
  <c r="E1319" i="4"/>
  <c r="D1319" i="4"/>
  <c r="C1319" i="4"/>
  <c r="AO1319" i="4" s="1"/>
  <c r="B1319" i="4"/>
  <c r="A1319" i="4"/>
  <c r="AM1318" i="4"/>
  <c r="AL1318" i="4"/>
  <c r="AK1318" i="4"/>
  <c r="AJ1318" i="4"/>
  <c r="AI1318" i="4"/>
  <c r="AH1318" i="4"/>
  <c r="AG1318" i="4"/>
  <c r="AF1318" i="4"/>
  <c r="AE1318" i="4"/>
  <c r="AD1318" i="4"/>
  <c r="AC1318" i="4"/>
  <c r="AB1318" i="4"/>
  <c r="AA1318" i="4"/>
  <c r="Z1318" i="4"/>
  <c r="Y1318" i="4"/>
  <c r="X1318" i="4"/>
  <c r="W1318" i="4"/>
  <c r="V1318" i="4"/>
  <c r="U1318" i="4"/>
  <c r="T1318" i="4"/>
  <c r="S1318" i="4"/>
  <c r="R1318" i="4"/>
  <c r="Q1318" i="4"/>
  <c r="P1318" i="4"/>
  <c r="O1318" i="4"/>
  <c r="N1318" i="4"/>
  <c r="M1318" i="4"/>
  <c r="L1318" i="4"/>
  <c r="K1318" i="4"/>
  <c r="J1318" i="4"/>
  <c r="I1318" i="4"/>
  <c r="H1318" i="4"/>
  <c r="G1318" i="4"/>
  <c r="F1318" i="4"/>
  <c r="E1318" i="4"/>
  <c r="D1318" i="4"/>
  <c r="C1318" i="4"/>
  <c r="B1318" i="4"/>
  <c r="A1318" i="4"/>
  <c r="AN1317" i="4"/>
  <c r="AL1317" i="4"/>
  <c r="AK1317" i="4"/>
  <c r="AJ1317" i="4"/>
  <c r="AI1317" i="4"/>
  <c r="AH1317" i="4"/>
  <c r="AG1317" i="4"/>
  <c r="AF1317" i="4"/>
  <c r="AE1317" i="4"/>
  <c r="AD1317" i="4"/>
  <c r="AC1317" i="4"/>
  <c r="AB1317" i="4"/>
  <c r="AA1317" i="4"/>
  <c r="Z1317" i="4"/>
  <c r="Y1317" i="4"/>
  <c r="AM1317" i="4" s="1"/>
  <c r="X1317" i="4"/>
  <c r="W1317" i="4"/>
  <c r="V1317" i="4"/>
  <c r="U1317" i="4"/>
  <c r="T1317" i="4"/>
  <c r="S1317" i="4"/>
  <c r="R1317" i="4"/>
  <c r="Q1317" i="4"/>
  <c r="P1317" i="4"/>
  <c r="O1317" i="4"/>
  <c r="N1317" i="4"/>
  <c r="M1317" i="4"/>
  <c r="L1317" i="4"/>
  <c r="K1317" i="4"/>
  <c r="J1317" i="4"/>
  <c r="I1317" i="4"/>
  <c r="H1317" i="4"/>
  <c r="G1317" i="4"/>
  <c r="F1317" i="4"/>
  <c r="AO1317" i="4" s="1"/>
  <c r="E1317" i="4"/>
  <c r="D1317" i="4"/>
  <c r="C1317" i="4"/>
  <c r="B1317" i="4"/>
  <c r="A1317" i="4"/>
  <c r="AN1316" i="4"/>
  <c r="AK1316" i="4"/>
  <c r="AJ1316" i="4"/>
  <c r="AI1316" i="4"/>
  <c r="AH1316" i="4"/>
  <c r="AG1316" i="4"/>
  <c r="AF1316" i="4"/>
  <c r="AE1316" i="4"/>
  <c r="AD1316" i="4"/>
  <c r="AC1316" i="4"/>
  <c r="AB1316" i="4"/>
  <c r="AA1316" i="4"/>
  <c r="Z1316" i="4"/>
  <c r="Y1316" i="4"/>
  <c r="AM1316" i="4" s="1"/>
  <c r="X1316" i="4"/>
  <c r="W1316" i="4"/>
  <c r="V1316" i="4"/>
  <c r="U1316" i="4"/>
  <c r="T1316" i="4"/>
  <c r="S1316" i="4"/>
  <c r="R1316" i="4"/>
  <c r="Q1316" i="4"/>
  <c r="P1316" i="4"/>
  <c r="O1316" i="4"/>
  <c r="N1316" i="4"/>
  <c r="M1316" i="4"/>
  <c r="L1316" i="4"/>
  <c r="K1316" i="4"/>
  <c r="J1316" i="4"/>
  <c r="I1316" i="4"/>
  <c r="H1316" i="4"/>
  <c r="G1316" i="4"/>
  <c r="F1316" i="4"/>
  <c r="E1316" i="4"/>
  <c r="D1316" i="4"/>
  <c r="C1316" i="4"/>
  <c r="AO1316" i="4" s="1"/>
  <c r="B1316" i="4"/>
  <c r="A1316" i="4"/>
  <c r="AL1315" i="4"/>
  <c r="AK1315" i="4"/>
  <c r="AJ1315" i="4"/>
  <c r="AI1315" i="4"/>
  <c r="AH1315" i="4"/>
  <c r="AG1315" i="4"/>
  <c r="AF1315" i="4"/>
  <c r="AE1315" i="4"/>
  <c r="AD1315" i="4"/>
  <c r="AC1315" i="4"/>
  <c r="AB1315" i="4"/>
  <c r="AN1315" i="4" s="1"/>
  <c r="AA1315" i="4"/>
  <c r="Z1315" i="4"/>
  <c r="Y1315" i="4"/>
  <c r="AM1315" i="4" s="1"/>
  <c r="X1315" i="4"/>
  <c r="W1315" i="4"/>
  <c r="V1315" i="4"/>
  <c r="U1315" i="4"/>
  <c r="T1315" i="4"/>
  <c r="S1315" i="4"/>
  <c r="R1315" i="4"/>
  <c r="Q1315" i="4"/>
  <c r="P1315" i="4"/>
  <c r="O1315" i="4"/>
  <c r="N1315" i="4"/>
  <c r="M1315" i="4"/>
  <c r="L1315" i="4"/>
  <c r="K1315" i="4"/>
  <c r="J1315" i="4"/>
  <c r="I1315" i="4"/>
  <c r="H1315" i="4"/>
  <c r="G1315" i="4"/>
  <c r="F1315" i="4"/>
  <c r="E1315" i="4"/>
  <c r="D1315" i="4"/>
  <c r="C1315" i="4"/>
  <c r="B1315" i="4"/>
  <c r="A1315" i="4"/>
  <c r="AM1314" i="4"/>
  <c r="AL1314" i="4"/>
  <c r="AK1314" i="4"/>
  <c r="AJ1314" i="4"/>
  <c r="AI1314" i="4"/>
  <c r="AH1314" i="4"/>
  <c r="AG1314" i="4"/>
  <c r="AF1314" i="4"/>
  <c r="AE1314" i="4"/>
  <c r="AD1314" i="4"/>
  <c r="AC1314" i="4"/>
  <c r="AB1314" i="4"/>
  <c r="AA1314" i="4"/>
  <c r="Z1314" i="4"/>
  <c r="Y1314" i="4"/>
  <c r="X1314" i="4"/>
  <c r="W1314" i="4"/>
  <c r="V1314" i="4"/>
  <c r="U1314" i="4"/>
  <c r="T1314" i="4"/>
  <c r="S1314" i="4"/>
  <c r="R1314" i="4"/>
  <c r="Q1314" i="4"/>
  <c r="P1314" i="4"/>
  <c r="O1314" i="4"/>
  <c r="N1314" i="4"/>
  <c r="M1314" i="4"/>
  <c r="L1314" i="4"/>
  <c r="K1314" i="4"/>
  <c r="J1314" i="4"/>
  <c r="I1314" i="4"/>
  <c r="H1314" i="4"/>
  <c r="G1314" i="4"/>
  <c r="F1314" i="4"/>
  <c r="E1314" i="4"/>
  <c r="D1314" i="4"/>
  <c r="C1314" i="4"/>
  <c r="AO1314" i="4" s="1"/>
  <c r="B1314" i="4"/>
  <c r="A1314" i="4"/>
  <c r="AN1313" i="4"/>
  <c r="AL1313" i="4"/>
  <c r="AK1313" i="4"/>
  <c r="AJ1313" i="4"/>
  <c r="AI1313" i="4"/>
  <c r="AH1313" i="4"/>
  <c r="AG1313" i="4"/>
  <c r="AF1313" i="4"/>
  <c r="AE1313" i="4"/>
  <c r="AD1313" i="4"/>
  <c r="AC1313" i="4"/>
  <c r="AB1313" i="4"/>
  <c r="AA1313" i="4"/>
  <c r="Z1313" i="4"/>
  <c r="Y1313" i="4"/>
  <c r="AM1313" i="4" s="1"/>
  <c r="X1313" i="4"/>
  <c r="W1313" i="4"/>
  <c r="V1313" i="4"/>
  <c r="U1313" i="4"/>
  <c r="T1313" i="4"/>
  <c r="S1313" i="4"/>
  <c r="R1313" i="4"/>
  <c r="Q1313" i="4"/>
  <c r="P1313" i="4"/>
  <c r="O1313" i="4"/>
  <c r="N1313" i="4"/>
  <c r="M1313" i="4"/>
  <c r="L1313" i="4"/>
  <c r="K1313" i="4"/>
  <c r="J1313" i="4"/>
  <c r="I1313" i="4"/>
  <c r="H1313" i="4"/>
  <c r="G1313" i="4"/>
  <c r="F1313" i="4"/>
  <c r="AO1313" i="4" s="1"/>
  <c r="E1313" i="4"/>
  <c r="D1313" i="4"/>
  <c r="C1313" i="4"/>
  <c r="B1313" i="4"/>
  <c r="A1313" i="4"/>
  <c r="AN1312" i="4"/>
  <c r="AK1312" i="4"/>
  <c r="AJ1312" i="4"/>
  <c r="AI1312" i="4"/>
  <c r="AH1312" i="4"/>
  <c r="AG1312" i="4"/>
  <c r="AF1312" i="4"/>
  <c r="AE1312" i="4"/>
  <c r="AD1312" i="4"/>
  <c r="AC1312" i="4"/>
  <c r="AB1312" i="4"/>
  <c r="AA1312" i="4"/>
  <c r="Z1312" i="4"/>
  <c r="Y1312" i="4"/>
  <c r="AM1312" i="4" s="1"/>
  <c r="X1312" i="4"/>
  <c r="W1312" i="4"/>
  <c r="V1312" i="4"/>
  <c r="U1312" i="4"/>
  <c r="T1312" i="4"/>
  <c r="S1312" i="4"/>
  <c r="R1312" i="4"/>
  <c r="Q1312" i="4"/>
  <c r="P1312" i="4"/>
  <c r="O1312" i="4"/>
  <c r="N1312" i="4"/>
  <c r="M1312" i="4"/>
  <c r="L1312" i="4"/>
  <c r="K1312" i="4"/>
  <c r="J1312" i="4"/>
  <c r="I1312" i="4"/>
  <c r="H1312" i="4"/>
  <c r="G1312" i="4"/>
  <c r="F1312" i="4"/>
  <c r="E1312" i="4"/>
  <c r="D1312" i="4"/>
  <c r="C1312" i="4"/>
  <c r="B1312" i="4"/>
  <c r="A1312" i="4"/>
  <c r="AL1311" i="4"/>
  <c r="AK1311" i="4"/>
  <c r="AJ1311" i="4"/>
  <c r="AI1311" i="4"/>
  <c r="AH1311" i="4"/>
  <c r="AG1311" i="4"/>
  <c r="AF1311" i="4"/>
  <c r="AE1311" i="4"/>
  <c r="AD1311" i="4"/>
  <c r="AC1311" i="4"/>
  <c r="AB1311" i="4"/>
  <c r="AN1311" i="4" s="1"/>
  <c r="AA1311" i="4"/>
  <c r="Z1311" i="4"/>
  <c r="Y1311" i="4"/>
  <c r="AM1311" i="4" s="1"/>
  <c r="X1311" i="4"/>
  <c r="W1311" i="4"/>
  <c r="V1311" i="4"/>
  <c r="U1311" i="4"/>
  <c r="T1311" i="4"/>
  <c r="S1311" i="4"/>
  <c r="R1311" i="4"/>
  <c r="Q1311" i="4"/>
  <c r="P1311" i="4"/>
  <c r="O1311" i="4"/>
  <c r="N1311" i="4"/>
  <c r="M1311" i="4"/>
  <c r="L1311" i="4"/>
  <c r="K1311" i="4"/>
  <c r="J1311" i="4"/>
  <c r="I1311" i="4"/>
  <c r="H1311" i="4"/>
  <c r="G1311" i="4"/>
  <c r="F1311" i="4"/>
  <c r="E1311" i="4"/>
  <c r="D1311" i="4"/>
  <c r="C1311" i="4"/>
  <c r="AO1311" i="4" s="1"/>
  <c r="B1311" i="4"/>
  <c r="A1311" i="4"/>
  <c r="AM1310" i="4"/>
  <c r="AL1310" i="4"/>
  <c r="AK1310" i="4"/>
  <c r="AJ1310" i="4"/>
  <c r="AI1310" i="4"/>
  <c r="AH1310" i="4"/>
  <c r="AG1310" i="4"/>
  <c r="AF1310" i="4"/>
  <c r="AE1310" i="4"/>
  <c r="AD1310" i="4"/>
  <c r="AC1310" i="4"/>
  <c r="AB1310" i="4"/>
  <c r="AA1310" i="4"/>
  <c r="Z1310" i="4"/>
  <c r="Y1310" i="4"/>
  <c r="X1310" i="4"/>
  <c r="W1310" i="4"/>
  <c r="V1310" i="4"/>
  <c r="U1310" i="4"/>
  <c r="T1310" i="4"/>
  <c r="S1310" i="4"/>
  <c r="R1310" i="4"/>
  <c r="Q1310" i="4"/>
  <c r="P1310" i="4"/>
  <c r="O1310" i="4"/>
  <c r="N1310" i="4"/>
  <c r="M1310" i="4"/>
  <c r="L1310" i="4"/>
  <c r="K1310" i="4"/>
  <c r="J1310" i="4"/>
  <c r="I1310" i="4"/>
  <c r="H1310" i="4"/>
  <c r="G1310" i="4"/>
  <c r="F1310" i="4"/>
  <c r="E1310" i="4"/>
  <c r="D1310" i="4"/>
  <c r="C1310" i="4"/>
  <c r="B1310" i="4"/>
  <c r="A1310" i="4"/>
  <c r="AN1309" i="4"/>
  <c r="AL1309" i="4"/>
  <c r="AK1309" i="4"/>
  <c r="AJ1309" i="4"/>
  <c r="AI1309" i="4"/>
  <c r="AH1309" i="4"/>
  <c r="AG1309" i="4"/>
  <c r="AF1309" i="4"/>
  <c r="AE1309" i="4"/>
  <c r="AD1309" i="4"/>
  <c r="AC1309" i="4"/>
  <c r="AB1309" i="4"/>
  <c r="AA1309" i="4"/>
  <c r="Z1309" i="4"/>
  <c r="Y1309" i="4"/>
  <c r="AM1309" i="4" s="1"/>
  <c r="X1309" i="4"/>
  <c r="W1309" i="4"/>
  <c r="V1309" i="4"/>
  <c r="U1309" i="4"/>
  <c r="T1309" i="4"/>
  <c r="S1309" i="4"/>
  <c r="R1309" i="4"/>
  <c r="Q1309" i="4"/>
  <c r="P1309" i="4"/>
  <c r="O1309" i="4"/>
  <c r="N1309" i="4"/>
  <c r="M1309" i="4"/>
  <c r="L1309" i="4"/>
  <c r="K1309" i="4"/>
  <c r="J1309" i="4"/>
  <c r="I1309" i="4"/>
  <c r="H1309" i="4"/>
  <c r="G1309" i="4"/>
  <c r="F1309" i="4"/>
  <c r="AO1309" i="4" s="1"/>
  <c r="E1309" i="4"/>
  <c r="D1309" i="4"/>
  <c r="C1309" i="4"/>
  <c r="B1309" i="4"/>
  <c r="A1309" i="4"/>
  <c r="AN1308" i="4"/>
  <c r="AK1308" i="4"/>
  <c r="AJ1308" i="4"/>
  <c r="AI1308" i="4"/>
  <c r="AH1308" i="4"/>
  <c r="AG1308" i="4"/>
  <c r="AF1308" i="4"/>
  <c r="AE1308" i="4"/>
  <c r="AD1308" i="4"/>
  <c r="AC1308" i="4"/>
  <c r="AB1308" i="4"/>
  <c r="AA1308" i="4"/>
  <c r="Z1308" i="4"/>
  <c r="Y1308" i="4"/>
  <c r="AM1308" i="4" s="1"/>
  <c r="X1308" i="4"/>
  <c r="W1308" i="4"/>
  <c r="V1308" i="4"/>
  <c r="U1308" i="4"/>
  <c r="T1308" i="4"/>
  <c r="S1308" i="4"/>
  <c r="R1308" i="4"/>
  <c r="Q1308" i="4"/>
  <c r="P1308" i="4"/>
  <c r="O1308" i="4"/>
  <c r="N1308" i="4"/>
  <c r="M1308" i="4"/>
  <c r="L1308" i="4"/>
  <c r="K1308" i="4"/>
  <c r="J1308" i="4"/>
  <c r="I1308" i="4"/>
  <c r="H1308" i="4"/>
  <c r="G1308" i="4"/>
  <c r="F1308" i="4"/>
  <c r="E1308" i="4"/>
  <c r="D1308" i="4"/>
  <c r="C1308" i="4"/>
  <c r="AO1308" i="4" s="1"/>
  <c r="B1308" i="4"/>
  <c r="A1308" i="4"/>
  <c r="AL1307" i="4"/>
  <c r="AK1307" i="4"/>
  <c r="AJ1307" i="4"/>
  <c r="AI1307" i="4"/>
  <c r="AH1307" i="4"/>
  <c r="AG1307" i="4"/>
  <c r="AF1307" i="4"/>
  <c r="AE1307" i="4"/>
  <c r="AD1307" i="4"/>
  <c r="AC1307" i="4"/>
  <c r="AB1307" i="4"/>
  <c r="AN1307" i="4" s="1"/>
  <c r="AA1307" i="4"/>
  <c r="Z1307" i="4"/>
  <c r="Y1307" i="4"/>
  <c r="AM1307" i="4" s="1"/>
  <c r="X1307" i="4"/>
  <c r="W1307" i="4"/>
  <c r="V1307" i="4"/>
  <c r="U1307" i="4"/>
  <c r="T1307" i="4"/>
  <c r="S1307" i="4"/>
  <c r="R1307" i="4"/>
  <c r="Q1307" i="4"/>
  <c r="P1307" i="4"/>
  <c r="O1307" i="4"/>
  <c r="N1307" i="4"/>
  <c r="M1307" i="4"/>
  <c r="L1307" i="4"/>
  <c r="K1307" i="4"/>
  <c r="J1307" i="4"/>
  <c r="I1307" i="4"/>
  <c r="H1307" i="4"/>
  <c r="G1307" i="4"/>
  <c r="F1307" i="4"/>
  <c r="E1307" i="4"/>
  <c r="D1307" i="4"/>
  <c r="C1307" i="4"/>
  <c r="B1307" i="4"/>
  <c r="A1307" i="4"/>
  <c r="AM1306" i="4"/>
  <c r="AL1306" i="4"/>
  <c r="AK1306" i="4"/>
  <c r="AJ1306" i="4"/>
  <c r="AI1306" i="4"/>
  <c r="AH1306" i="4"/>
  <c r="AG1306" i="4"/>
  <c r="AF1306" i="4"/>
  <c r="AE1306" i="4"/>
  <c r="AD1306" i="4"/>
  <c r="AC1306" i="4"/>
  <c r="AB1306" i="4"/>
  <c r="AA1306" i="4"/>
  <c r="Z1306" i="4"/>
  <c r="Y1306" i="4"/>
  <c r="X1306" i="4"/>
  <c r="W1306" i="4"/>
  <c r="V1306" i="4"/>
  <c r="U1306" i="4"/>
  <c r="T1306" i="4"/>
  <c r="S1306" i="4"/>
  <c r="R1306" i="4"/>
  <c r="Q1306" i="4"/>
  <c r="P1306" i="4"/>
  <c r="O1306" i="4"/>
  <c r="N1306" i="4"/>
  <c r="M1306" i="4"/>
  <c r="L1306" i="4"/>
  <c r="K1306" i="4"/>
  <c r="J1306" i="4"/>
  <c r="I1306" i="4"/>
  <c r="H1306" i="4"/>
  <c r="G1306" i="4"/>
  <c r="F1306" i="4"/>
  <c r="E1306" i="4"/>
  <c r="D1306" i="4"/>
  <c r="C1306" i="4"/>
  <c r="AO1306" i="4" s="1"/>
  <c r="B1306" i="4"/>
  <c r="A1306" i="4"/>
  <c r="AN1305" i="4"/>
  <c r="AL1305" i="4"/>
  <c r="AK1305" i="4"/>
  <c r="AJ1305" i="4"/>
  <c r="AI1305" i="4"/>
  <c r="AH1305" i="4"/>
  <c r="AG1305" i="4"/>
  <c r="AF1305" i="4"/>
  <c r="AE1305" i="4"/>
  <c r="AD1305" i="4"/>
  <c r="AC1305" i="4"/>
  <c r="AB1305" i="4"/>
  <c r="AA1305" i="4"/>
  <c r="Z1305" i="4"/>
  <c r="Y1305" i="4"/>
  <c r="AM1305" i="4" s="1"/>
  <c r="X1305" i="4"/>
  <c r="W1305" i="4"/>
  <c r="V1305" i="4"/>
  <c r="U1305" i="4"/>
  <c r="T1305" i="4"/>
  <c r="S1305" i="4"/>
  <c r="R1305" i="4"/>
  <c r="Q1305" i="4"/>
  <c r="P1305" i="4"/>
  <c r="O1305" i="4"/>
  <c r="N1305" i="4"/>
  <c r="M1305" i="4"/>
  <c r="L1305" i="4"/>
  <c r="K1305" i="4"/>
  <c r="J1305" i="4"/>
  <c r="I1305" i="4"/>
  <c r="H1305" i="4"/>
  <c r="G1305" i="4"/>
  <c r="F1305" i="4"/>
  <c r="AO1305" i="4" s="1"/>
  <c r="E1305" i="4"/>
  <c r="D1305" i="4"/>
  <c r="C1305" i="4"/>
  <c r="B1305" i="4"/>
  <c r="A1305" i="4"/>
  <c r="AN1304" i="4"/>
  <c r="AK1304" i="4"/>
  <c r="AJ1304" i="4"/>
  <c r="AI1304" i="4"/>
  <c r="AH1304" i="4"/>
  <c r="AG1304" i="4"/>
  <c r="AF1304" i="4"/>
  <c r="AE1304" i="4"/>
  <c r="AD1304" i="4"/>
  <c r="AC1304" i="4"/>
  <c r="AB1304" i="4"/>
  <c r="AA1304" i="4"/>
  <c r="Z1304" i="4"/>
  <c r="Y1304" i="4"/>
  <c r="AM1304" i="4" s="1"/>
  <c r="X1304" i="4"/>
  <c r="W1304" i="4"/>
  <c r="V1304" i="4"/>
  <c r="U1304" i="4"/>
  <c r="T1304" i="4"/>
  <c r="S1304" i="4"/>
  <c r="R1304" i="4"/>
  <c r="Q1304" i="4"/>
  <c r="P1304" i="4"/>
  <c r="O1304" i="4"/>
  <c r="N1304" i="4"/>
  <c r="M1304" i="4"/>
  <c r="L1304" i="4"/>
  <c r="K1304" i="4"/>
  <c r="J1304" i="4"/>
  <c r="I1304" i="4"/>
  <c r="H1304" i="4"/>
  <c r="G1304" i="4"/>
  <c r="F1304" i="4"/>
  <c r="E1304" i="4"/>
  <c r="D1304" i="4"/>
  <c r="C1304" i="4"/>
  <c r="B1304" i="4"/>
  <c r="A1304" i="4"/>
  <c r="AL1303" i="4"/>
  <c r="AK1303" i="4"/>
  <c r="AJ1303" i="4"/>
  <c r="AI1303" i="4"/>
  <c r="AH1303" i="4"/>
  <c r="AG1303" i="4"/>
  <c r="AF1303" i="4"/>
  <c r="AE1303" i="4"/>
  <c r="AD1303" i="4"/>
  <c r="AC1303" i="4"/>
  <c r="AB1303" i="4"/>
  <c r="AN1303" i="4" s="1"/>
  <c r="AA1303" i="4"/>
  <c r="Z1303" i="4"/>
  <c r="Y1303" i="4"/>
  <c r="AM1303" i="4" s="1"/>
  <c r="X1303" i="4"/>
  <c r="W1303" i="4"/>
  <c r="V1303" i="4"/>
  <c r="U1303" i="4"/>
  <c r="T1303" i="4"/>
  <c r="S1303" i="4"/>
  <c r="R1303" i="4"/>
  <c r="Q1303" i="4"/>
  <c r="P1303" i="4"/>
  <c r="O1303" i="4"/>
  <c r="N1303" i="4"/>
  <c r="M1303" i="4"/>
  <c r="L1303" i="4"/>
  <c r="K1303" i="4"/>
  <c r="J1303" i="4"/>
  <c r="I1303" i="4"/>
  <c r="H1303" i="4"/>
  <c r="G1303" i="4"/>
  <c r="F1303" i="4"/>
  <c r="E1303" i="4"/>
  <c r="D1303" i="4"/>
  <c r="C1303" i="4"/>
  <c r="AO1303" i="4" s="1"/>
  <c r="B1303" i="4"/>
  <c r="A1303" i="4"/>
  <c r="AM1302" i="4"/>
  <c r="AL1302" i="4"/>
  <c r="AK1302" i="4"/>
  <c r="AJ1302" i="4"/>
  <c r="AI1302" i="4"/>
  <c r="AH1302" i="4"/>
  <c r="AG1302" i="4"/>
  <c r="AF1302" i="4"/>
  <c r="AE1302" i="4"/>
  <c r="AD1302" i="4"/>
  <c r="AC1302" i="4"/>
  <c r="AB1302" i="4"/>
  <c r="AA1302" i="4"/>
  <c r="Z1302" i="4"/>
  <c r="Y1302" i="4"/>
  <c r="X1302" i="4"/>
  <c r="W1302" i="4"/>
  <c r="V1302" i="4"/>
  <c r="U1302" i="4"/>
  <c r="T1302" i="4"/>
  <c r="S1302" i="4"/>
  <c r="R1302" i="4"/>
  <c r="Q1302" i="4"/>
  <c r="P1302" i="4"/>
  <c r="O1302" i="4"/>
  <c r="N1302" i="4"/>
  <c r="M1302" i="4"/>
  <c r="L1302" i="4"/>
  <c r="K1302" i="4"/>
  <c r="J1302" i="4"/>
  <c r="I1302" i="4"/>
  <c r="H1302" i="4"/>
  <c r="G1302" i="4"/>
  <c r="F1302" i="4"/>
  <c r="E1302" i="4"/>
  <c r="D1302" i="4"/>
  <c r="C1302" i="4"/>
  <c r="B1302" i="4"/>
  <c r="A1302" i="4"/>
  <c r="AN1301" i="4"/>
  <c r="AL1301" i="4"/>
  <c r="AK1301" i="4"/>
  <c r="AJ1301" i="4"/>
  <c r="AI1301" i="4"/>
  <c r="AH1301" i="4"/>
  <c r="AG1301" i="4"/>
  <c r="AF1301" i="4"/>
  <c r="AE1301" i="4"/>
  <c r="AD1301" i="4"/>
  <c r="AC1301" i="4"/>
  <c r="AB1301" i="4"/>
  <c r="AA1301" i="4"/>
  <c r="Z1301" i="4"/>
  <c r="Y1301" i="4"/>
  <c r="AM1301" i="4" s="1"/>
  <c r="X1301" i="4"/>
  <c r="W1301" i="4"/>
  <c r="V1301" i="4"/>
  <c r="U1301" i="4"/>
  <c r="T1301" i="4"/>
  <c r="S1301" i="4"/>
  <c r="R1301" i="4"/>
  <c r="Q1301" i="4"/>
  <c r="P1301" i="4"/>
  <c r="O1301" i="4"/>
  <c r="N1301" i="4"/>
  <c r="M1301" i="4"/>
  <c r="L1301" i="4"/>
  <c r="K1301" i="4"/>
  <c r="J1301" i="4"/>
  <c r="I1301" i="4"/>
  <c r="H1301" i="4"/>
  <c r="G1301" i="4"/>
  <c r="F1301" i="4"/>
  <c r="AO1301" i="4" s="1"/>
  <c r="E1301" i="4"/>
  <c r="D1301" i="4"/>
  <c r="C1301" i="4"/>
  <c r="B1301" i="4"/>
  <c r="A1301" i="4"/>
  <c r="AN1300" i="4"/>
  <c r="AK1300" i="4"/>
  <c r="AJ1300" i="4"/>
  <c r="AI1300" i="4"/>
  <c r="AH1300" i="4"/>
  <c r="AG1300" i="4"/>
  <c r="AF1300" i="4"/>
  <c r="AE1300" i="4"/>
  <c r="AD1300" i="4"/>
  <c r="AC1300" i="4"/>
  <c r="AB1300" i="4"/>
  <c r="AA1300" i="4"/>
  <c r="Z1300" i="4"/>
  <c r="Y1300" i="4"/>
  <c r="AM1300" i="4" s="1"/>
  <c r="X1300" i="4"/>
  <c r="W1300" i="4"/>
  <c r="V1300" i="4"/>
  <c r="U1300" i="4"/>
  <c r="T1300" i="4"/>
  <c r="S1300" i="4"/>
  <c r="R1300" i="4"/>
  <c r="Q1300" i="4"/>
  <c r="P1300" i="4"/>
  <c r="O1300" i="4"/>
  <c r="N1300" i="4"/>
  <c r="M1300" i="4"/>
  <c r="L1300" i="4"/>
  <c r="K1300" i="4"/>
  <c r="J1300" i="4"/>
  <c r="I1300" i="4"/>
  <c r="H1300" i="4"/>
  <c r="G1300" i="4"/>
  <c r="F1300" i="4"/>
  <c r="E1300" i="4"/>
  <c r="D1300" i="4"/>
  <c r="C1300" i="4"/>
  <c r="AO1300" i="4" s="1"/>
  <c r="B1300" i="4"/>
  <c r="A1300" i="4"/>
  <c r="AL1299" i="4"/>
  <c r="AK1299" i="4"/>
  <c r="AJ1299" i="4"/>
  <c r="AI1299" i="4"/>
  <c r="AH1299" i="4"/>
  <c r="AG1299" i="4"/>
  <c r="AF1299" i="4"/>
  <c r="AE1299" i="4"/>
  <c r="AD1299" i="4"/>
  <c r="AC1299" i="4"/>
  <c r="AB1299" i="4"/>
  <c r="AN1299" i="4" s="1"/>
  <c r="AA1299" i="4"/>
  <c r="Z1299" i="4"/>
  <c r="Y1299" i="4"/>
  <c r="AM1299" i="4" s="1"/>
  <c r="X1299" i="4"/>
  <c r="W1299" i="4"/>
  <c r="V1299" i="4"/>
  <c r="U1299" i="4"/>
  <c r="T1299" i="4"/>
  <c r="S1299" i="4"/>
  <c r="R1299" i="4"/>
  <c r="Q1299" i="4"/>
  <c r="P1299" i="4"/>
  <c r="O1299" i="4"/>
  <c r="N1299" i="4"/>
  <c r="M1299" i="4"/>
  <c r="L1299" i="4"/>
  <c r="K1299" i="4"/>
  <c r="J1299" i="4"/>
  <c r="I1299" i="4"/>
  <c r="H1299" i="4"/>
  <c r="G1299" i="4"/>
  <c r="F1299" i="4"/>
  <c r="E1299" i="4"/>
  <c r="D1299" i="4"/>
  <c r="C1299" i="4"/>
  <c r="B1299" i="4"/>
  <c r="A1299" i="4"/>
  <c r="AM1298" i="4"/>
  <c r="AL1298" i="4"/>
  <c r="AK1298" i="4"/>
  <c r="AJ1298" i="4"/>
  <c r="AI1298" i="4"/>
  <c r="AH1298" i="4"/>
  <c r="AG1298" i="4"/>
  <c r="AF1298" i="4"/>
  <c r="AE1298" i="4"/>
  <c r="AD1298" i="4"/>
  <c r="AC1298" i="4"/>
  <c r="AB1298" i="4"/>
  <c r="AA1298" i="4"/>
  <c r="Z1298" i="4"/>
  <c r="Y1298" i="4"/>
  <c r="X1298" i="4"/>
  <c r="W1298" i="4"/>
  <c r="V1298" i="4"/>
  <c r="U1298" i="4"/>
  <c r="T1298" i="4"/>
  <c r="S1298" i="4"/>
  <c r="R1298" i="4"/>
  <c r="Q1298" i="4"/>
  <c r="P1298" i="4"/>
  <c r="O1298" i="4"/>
  <c r="N1298" i="4"/>
  <c r="M1298" i="4"/>
  <c r="L1298" i="4"/>
  <c r="K1298" i="4"/>
  <c r="J1298" i="4"/>
  <c r="I1298" i="4"/>
  <c r="H1298" i="4"/>
  <c r="G1298" i="4"/>
  <c r="F1298" i="4"/>
  <c r="E1298" i="4"/>
  <c r="D1298" i="4"/>
  <c r="C1298" i="4"/>
  <c r="AO1298" i="4" s="1"/>
  <c r="B1298" i="4"/>
  <c r="A1298" i="4"/>
  <c r="AN1297" i="4"/>
  <c r="AL1297" i="4"/>
  <c r="AK1297" i="4"/>
  <c r="AJ1297" i="4"/>
  <c r="AI1297" i="4"/>
  <c r="AH1297" i="4"/>
  <c r="AG1297" i="4"/>
  <c r="AF1297" i="4"/>
  <c r="AE1297" i="4"/>
  <c r="AD1297" i="4"/>
  <c r="AC1297" i="4"/>
  <c r="AB1297" i="4"/>
  <c r="AA1297" i="4"/>
  <c r="Z1297" i="4"/>
  <c r="Y1297" i="4"/>
  <c r="AM1297" i="4" s="1"/>
  <c r="X1297" i="4"/>
  <c r="W1297" i="4"/>
  <c r="V1297" i="4"/>
  <c r="U1297" i="4"/>
  <c r="T1297" i="4"/>
  <c r="S1297" i="4"/>
  <c r="R1297" i="4"/>
  <c r="Q1297" i="4"/>
  <c r="P1297" i="4"/>
  <c r="O1297" i="4"/>
  <c r="N1297" i="4"/>
  <c r="M1297" i="4"/>
  <c r="L1297" i="4"/>
  <c r="K1297" i="4"/>
  <c r="J1297" i="4"/>
  <c r="I1297" i="4"/>
  <c r="H1297" i="4"/>
  <c r="G1297" i="4"/>
  <c r="F1297" i="4"/>
  <c r="AO1297" i="4" s="1"/>
  <c r="E1297" i="4"/>
  <c r="D1297" i="4"/>
  <c r="C1297" i="4"/>
  <c r="B1297" i="4"/>
  <c r="A1297" i="4"/>
  <c r="AN1296" i="4"/>
  <c r="AK1296" i="4"/>
  <c r="AJ1296" i="4"/>
  <c r="AI1296" i="4"/>
  <c r="AH1296" i="4"/>
  <c r="AG1296" i="4"/>
  <c r="AF1296" i="4"/>
  <c r="AE1296" i="4"/>
  <c r="AD1296" i="4"/>
  <c r="AC1296" i="4"/>
  <c r="AB1296" i="4"/>
  <c r="AA1296" i="4"/>
  <c r="Z1296" i="4"/>
  <c r="Y1296" i="4"/>
  <c r="AM1296" i="4" s="1"/>
  <c r="X1296" i="4"/>
  <c r="W1296" i="4"/>
  <c r="V1296" i="4"/>
  <c r="U1296" i="4"/>
  <c r="T1296" i="4"/>
  <c r="S1296" i="4"/>
  <c r="R1296" i="4"/>
  <c r="Q1296" i="4"/>
  <c r="P1296" i="4"/>
  <c r="O1296" i="4"/>
  <c r="N1296" i="4"/>
  <c r="M1296" i="4"/>
  <c r="L1296" i="4"/>
  <c r="K1296" i="4"/>
  <c r="J1296" i="4"/>
  <c r="I1296" i="4"/>
  <c r="H1296" i="4"/>
  <c r="G1296" i="4"/>
  <c r="F1296" i="4"/>
  <c r="E1296" i="4"/>
  <c r="D1296" i="4"/>
  <c r="C1296" i="4"/>
  <c r="B1296" i="4"/>
  <c r="A1296" i="4"/>
  <c r="AL1295" i="4"/>
  <c r="AK1295" i="4"/>
  <c r="AJ1295" i="4"/>
  <c r="AI1295" i="4"/>
  <c r="AH1295" i="4"/>
  <c r="AG1295" i="4"/>
  <c r="AF1295" i="4"/>
  <c r="AE1295" i="4"/>
  <c r="AD1295" i="4"/>
  <c r="AC1295" i="4"/>
  <c r="AB1295" i="4"/>
  <c r="AN1295" i="4" s="1"/>
  <c r="AA1295" i="4"/>
  <c r="Z1295" i="4"/>
  <c r="Y1295" i="4"/>
  <c r="AM1295" i="4" s="1"/>
  <c r="X1295" i="4"/>
  <c r="W1295" i="4"/>
  <c r="V1295" i="4"/>
  <c r="U1295" i="4"/>
  <c r="T1295" i="4"/>
  <c r="S1295" i="4"/>
  <c r="R1295" i="4"/>
  <c r="Q1295" i="4"/>
  <c r="P1295" i="4"/>
  <c r="O1295" i="4"/>
  <c r="N1295" i="4"/>
  <c r="M1295" i="4"/>
  <c r="L1295" i="4"/>
  <c r="K1295" i="4"/>
  <c r="J1295" i="4"/>
  <c r="I1295" i="4"/>
  <c r="H1295" i="4"/>
  <c r="G1295" i="4"/>
  <c r="F1295" i="4"/>
  <c r="E1295" i="4"/>
  <c r="D1295" i="4"/>
  <c r="C1295" i="4"/>
  <c r="AO1295" i="4" s="1"/>
  <c r="B1295" i="4"/>
  <c r="A1295" i="4"/>
  <c r="AM1294" i="4"/>
  <c r="AL1294" i="4"/>
  <c r="AK1294" i="4"/>
  <c r="AJ1294" i="4"/>
  <c r="AI1294" i="4"/>
  <c r="AH1294" i="4"/>
  <c r="AG1294" i="4"/>
  <c r="AF1294" i="4"/>
  <c r="AE1294" i="4"/>
  <c r="AD1294" i="4"/>
  <c r="AC1294" i="4"/>
  <c r="AB1294" i="4"/>
  <c r="AA1294" i="4"/>
  <c r="Z1294" i="4"/>
  <c r="Y1294" i="4"/>
  <c r="X1294" i="4"/>
  <c r="W1294" i="4"/>
  <c r="V1294" i="4"/>
  <c r="U1294" i="4"/>
  <c r="T1294" i="4"/>
  <c r="S1294" i="4"/>
  <c r="R1294" i="4"/>
  <c r="Q1294" i="4"/>
  <c r="P1294" i="4"/>
  <c r="O1294" i="4"/>
  <c r="N1294" i="4"/>
  <c r="M1294" i="4"/>
  <c r="L1294" i="4"/>
  <c r="K1294" i="4"/>
  <c r="J1294" i="4"/>
  <c r="I1294" i="4"/>
  <c r="H1294" i="4"/>
  <c r="G1294" i="4"/>
  <c r="F1294" i="4"/>
  <c r="E1294" i="4"/>
  <c r="D1294" i="4"/>
  <c r="C1294" i="4"/>
  <c r="B1294" i="4"/>
  <c r="A1294" i="4"/>
  <c r="AN1293" i="4"/>
  <c r="AL1293" i="4"/>
  <c r="AK1293" i="4"/>
  <c r="AJ1293" i="4"/>
  <c r="AI1293" i="4"/>
  <c r="AH1293" i="4"/>
  <c r="AG1293" i="4"/>
  <c r="AF1293" i="4"/>
  <c r="AE1293" i="4"/>
  <c r="AD1293" i="4"/>
  <c r="AC1293" i="4"/>
  <c r="AB1293" i="4"/>
  <c r="AA1293" i="4"/>
  <c r="Z1293" i="4"/>
  <c r="Y1293" i="4"/>
  <c r="AM1293" i="4" s="1"/>
  <c r="X1293" i="4"/>
  <c r="W1293" i="4"/>
  <c r="V1293" i="4"/>
  <c r="U1293" i="4"/>
  <c r="T1293" i="4"/>
  <c r="S1293" i="4"/>
  <c r="R1293" i="4"/>
  <c r="Q1293" i="4"/>
  <c r="P1293" i="4"/>
  <c r="O1293" i="4"/>
  <c r="N1293" i="4"/>
  <c r="M1293" i="4"/>
  <c r="L1293" i="4"/>
  <c r="K1293" i="4"/>
  <c r="J1293" i="4"/>
  <c r="I1293" i="4"/>
  <c r="H1293" i="4"/>
  <c r="G1293" i="4"/>
  <c r="F1293" i="4"/>
  <c r="AO1293" i="4" s="1"/>
  <c r="E1293" i="4"/>
  <c r="D1293" i="4"/>
  <c r="C1293" i="4"/>
  <c r="B1293" i="4"/>
  <c r="A1293" i="4"/>
  <c r="AN1292" i="4"/>
  <c r="AK1292" i="4"/>
  <c r="AJ1292" i="4"/>
  <c r="AI1292" i="4"/>
  <c r="AH1292" i="4"/>
  <c r="AG1292" i="4"/>
  <c r="AF1292" i="4"/>
  <c r="AE1292" i="4"/>
  <c r="AD1292" i="4"/>
  <c r="AC1292" i="4"/>
  <c r="AB1292" i="4"/>
  <c r="AA1292" i="4"/>
  <c r="Z1292" i="4"/>
  <c r="Y1292" i="4"/>
  <c r="AM1292" i="4" s="1"/>
  <c r="X1292" i="4"/>
  <c r="W1292" i="4"/>
  <c r="V1292" i="4"/>
  <c r="U1292" i="4"/>
  <c r="T1292" i="4"/>
  <c r="S1292" i="4"/>
  <c r="R1292" i="4"/>
  <c r="Q1292" i="4"/>
  <c r="P1292" i="4"/>
  <c r="O1292" i="4"/>
  <c r="N1292" i="4"/>
  <c r="M1292" i="4"/>
  <c r="L1292" i="4"/>
  <c r="K1292" i="4"/>
  <c r="J1292" i="4"/>
  <c r="I1292" i="4"/>
  <c r="H1292" i="4"/>
  <c r="G1292" i="4"/>
  <c r="F1292" i="4"/>
  <c r="E1292" i="4"/>
  <c r="D1292" i="4"/>
  <c r="C1292" i="4"/>
  <c r="AO1292" i="4" s="1"/>
  <c r="B1292" i="4"/>
  <c r="A1292" i="4"/>
  <c r="AL1291" i="4"/>
  <c r="AK1291" i="4"/>
  <c r="AJ1291" i="4"/>
  <c r="AI1291" i="4"/>
  <c r="AH1291" i="4"/>
  <c r="AG1291" i="4"/>
  <c r="AF1291" i="4"/>
  <c r="AE1291" i="4"/>
  <c r="AD1291" i="4"/>
  <c r="AC1291" i="4"/>
  <c r="AB1291" i="4"/>
  <c r="AN1291" i="4" s="1"/>
  <c r="AA1291" i="4"/>
  <c r="Z1291" i="4"/>
  <c r="Y1291" i="4"/>
  <c r="AM1291" i="4" s="1"/>
  <c r="X1291" i="4"/>
  <c r="W1291" i="4"/>
  <c r="V1291" i="4"/>
  <c r="U1291" i="4"/>
  <c r="T1291" i="4"/>
  <c r="S1291" i="4"/>
  <c r="R1291" i="4"/>
  <c r="Q1291" i="4"/>
  <c r="P1291" i="4"/>
  <c r="O1291" i="4"/>
  <c r="N1291" i="4"/>
  <c r="M1291" i="4"/>
  <c r="L1291" i="4"/>
  <c r="K1291" i="4"/>
  <c r="J1291" i="4"/>
  <c r="I1291" i="4"/>
  <c r="H1291" i="4"/>
  <c r="G1291" i="4"/>
  <c r="F1291" i="4"/>
  <c r="E1291" i="4"/>
  <c r="D1291" i="4"/>
  <c r="C1291" i="4"/>
  <c r="B1291" i="4"/>
  <c r="A1291" i="4"/>
  <c r="AM1290" i="4"/>
  <c r="AL1290" i="4"/>
  <c r="AK1290" i="4"/>
  <c r="AJ1290" i="4"/>
  <c r="AI1290" i="4"/>
  <c r="AH1290" i="4"/>
  <c r="AG1290" i="4"/>
  <c r="AF1290" i="4"/>
  <c r="AE1290" i="4"/>
  <c r="AD1290" i="4"/>
  <c r="AC1290" i="4"/>
  <c r="AB1290" i="4"/>
  <c r="AA1290" i="4"/>
  <c r="Z1290" i="4"/>
  <c r="Y1290" i="4"/>
  <c r="X1290" i="4"/>
  <c r="W1290" i="4"/>
  <c r="V1290" i="4"/>
  <c r="U1290" i="4"/>
  <c r="T1290" i="4"/>
  <c r="S1290" i="4"/>
  <c r="R1290" i="4"/>
  <c r="Q1290" i="4"/>
  <c r="P1290" i="4"/>
  <c r="O1290" i="4"/>
  <c r="N1290" i="4"/>
  <c r="M1290" i="4"/>
  <c r="L1290" i="4"/>
  <c r="K1290" i="4"/>
  <c r="J1290" i="4"/>
  <c r="I1290" i="4"/>
  <c r="H1290" i="4"/>
  <c r="G1290" i="4"/>
  <c r="F1290" i="4"/>
  <c r="E1290" i="4"/>
  <c r="D1290" i="4"/>
  <c r="C1290" i="4"/>
  <c r="AO1290" i="4" s="1"/>
  <c r="B1290" i="4"/>
  <c r="A1290" i="4"/>
  <c r="AN1289" i="4"/>
  <c r="AL1289" i="4"/>
  <c r="AK1289" i="4"/>
  <c r="AJ1289" i="4"/>
  <c r="AI1289" i="4"/>
  <c r="AH1289" i="4"/>
  <c r="AG1289" i="4"/>
  <c r="AF1289" i="4"/>
  <c r="AE1289" i="4"/>
  <c r="AD1289" i="4"/>
  <c r="AC1289" i="4"/>
  <c r="AB1289" i="4"/>
  <c r="AA1289" i="4"/>
  <c r="Z1289" i="4"/>
  <c r="Y1289" i="4"/>
  <c r="AM1289" i="4" s="1"/>
  <c r="X1289" i="4"/>
  <c r="W1289" i="4"/>
  <c r="V1289" i="4"/>
  <c r="U1289" i="4"/>
  <c r="T1289" i="4"/>
  <c r="S1289" i="4"/>
  <c r="R1289" i="4"/>
  <c r="Q1289" i="4"/>
  <c r="P1289" i="4"/>
  <c r="O1289" i="4"/>
  <c r="N1289" i="4"/>
  <c r="M1289" i="4"/>
  <c r="L1289" i="4"/>
  <c r="K1289" i="4"/>
  <c r="J1289" i="4"/>
  <c r="I1289" i="4"/>
  <c r="H1289" i="4"/>
  <c r="G1289" i="4"/>
  <c r="F1289" i="4"/>
  <c r="AO1289" i="4" s="1"/>
  <c r="E1289" i="4"/>
  <c r="D1289" i="4"/>
  <c r="C1289" i="4"/>
  <c r="B1289" i="4"/>
  <c r="A1289" i="4"/>
  <c r="AN1288" i="4"/>
  <c r="AK1288" i="4"/>
  <c r="AJ1288" i="4"/>
  <c r="AI1288" i="4"/>
  <c r="AH1288" i="4"/>
  <c r="AG1288" i="4"/>
  <c r="AF1288" i="4"/>
  <c r="AE1288" i="4"/>
  <c r="AD1288" i="4"/>
  <c r="AC1288" i="4"/>
  <c r="AB1288" i="4"/>
  <c r="AA1288" i="4"/>
  <c r="Z1288" i="4"/>
  <c r="Y1288" i="4"/>
  <c r="AM1288" i="4" s="1"/>
  <c r="X1288" i="4"/>
  <c r="W1288" i="4"/>
  <c r="V1288" i="4"/>
  <c r="U1288" i="4"/>
  <c r="T1288" i="4"/>
  <c r="S1288" i="4"/>
  <c r="R1288" i="4"/>
  <c r="Q1288" i="4"/>
  <c r="P1288" i="4"/>
  <c r="O1288" i="4"/>
  <c r="N1288" i="4"/>
  <c r="M1288" i="4"/>
  <c r="L1288" i="4"/>
  <c r="K1288" i="4"/>
  <c r="J1288" i="4"/>
  <c r="I1288" i="4"/>
  <c r="H1288" i="4"/>
  <c r="G1288" i="4"/>
  <c r="F1288" i="4"/>
  <c r="E1288" i="4"/>
  <c r="D1288" i="4"/>
  <c r="C1288" i="4"/>
  <c r="B1288" i="4"/>
  <c r="A1288" i="4"/>
  <c r="AL1287" i="4"/>
  <c r="AK1287" i="4"/>
  <c r="AJ1287" i="4"/>
  <c r="AI1287" i="4"/>
  <c r="AH1287" i="4"/>
  <c r="AG1287" i="4"/>
  <c r="AF1287" i="4"/>
  <c r="AE1287" i="4"/>
  <c r="AD1287" i="4"/>
  <c r="AC1287" i="4"/>
  <c r="AB1287" i="4"/>
  <c r="AN1287" i="4" s="1"/>
  <c r="AA1287" i="4"/>
  <c r="Z1287" i="4"/>
  <c r="Y1287" i="4"/>
  <c r="AM1287" i="4" s="1"/>
  <c r="X1287" i="4"/>
  <c r="W1287" i="4"/>
  <c r="V1287" i="4"/>
  <c r="U1287" i="4"/>
  <c r="T1287" i="4"/>
  <c r="S1287" i="4"/>
  <c r="R1287" i="4"/>
  <c r="Q1287" i="4"/>
  <c r="P1287" i="4"/>
  <c r="O1287" i="4"/>
  <c r="N1287" i="4"/>
  <c r="M1287" i="4"/>
  <c r="L1287" i="4"/>
  <c r="K1287" i="4"/>
  <c r="J1287" i="4"/>
  <c r="I1287" i="4"/>
  <c r="H1287" i="4"/>
  <c r="G1287" i="4"/>
  <c r="F1287" i="4"/>
  <c r="E1287" i="4"/>
  <c r="D1287" i="4"/>
  <c r="C1287" i="4"/>
  <c r="AO1287" i="4" s="1"/>
  <c r="B1287" i="4"/>
  <c r="A1287" i="4"/>
  <c r="AM1286" i="4"/>
  <c r="AL1286" i="4"/>
  <c r="AK1286" i="4"/>
  <c r="AJ1286" i="4"/>
  <c r="AI1286" i="4"/>
  <c r="AH1286" i="4"/>
  <c r="AG1286" i="4"/>
  <c r="AF1286" i="4"/>
  <c r="AE1286" i="4"/>
  <c r="AD1286" i="4"/>
  <c r="AC1286" i="4"/>
  <c r="AB1286" i="4"/>
  <c r="AA1286" i="4"/>
  <c r="Z1286" i="4"/>
  <c r="Y1286" i="4"/>
  <c r="X1286" i="4"/>
  <c r="W1286" i="4"/>
  <c r="V1286" i="4"/>
  <c r="U1286" i="4"/>
  <c r="T1286" i="4"/>
  <c r="S1286" i="4"/>
  <c r="R1286" i="4"/>
  <c r="Q1286" i="4"/>
  <c r="P1286" i="4"/>
  <c r="O1286" i="4"/>
  <c r="N1286" i="4"/>
  <c r="M1286" i="4"/>
  <c r="L1286" i="4"/>
  <c r="K1286" i="4"/>
  <c r="J1286" i="4"/>
  <c r="I1286" i="4"/>
  <c r="H1286" i="4"/>
  <c r="G1286" i="4"/>
  <c r="F1286" i="4"/>
  <c r="E1286" i="4"/>
  <c r="D1286" i="4"/>
  <c r="C1286" i="4"/>
  <c r="B1286" i="4"/>
  <c r="A1286" i="4"/>
  <c r="AN1285" i="4"/>
  <c r="AL1285" i="4"/>
  <c r="AK1285" i="4"/>
  <c r="AJ1285" i="4"/>
  <c r="AI1285" i="4"/>
  <c r="AH1285" i="4"/>
  <c r="AG1285" i="4"/>
  <c r="AF1285" i="4"/>
  <c r="AE1285" i="4"/>
  <c r="AD1285" i="4"/>
  <c r="AC1285" i="4"/>
  <c r="AB1285" i="4"/>
  <c r="AA1285" i="4"/>
  <c r="Z1285" i="4"/>
  <c r="Y1285" i="4"/>
  <c r="AM1285" i="4" s="1"/>
  <c r="X1285" i="4"/>
  <c r="W1285" i="4"/>
  <c r="V1285" i="4"/>
  <c r="U1285" i="4"/>
  <c r="T1285" i="4"/>
  <c r="S1285" i="4"/>
  <c r="R1285" i="4"/>
  <c r="Q1285" i="4"/>
  <c r="P1285" i="4"/>
  <c r="O1285" i="4"/>
  <c r="N1285" i="4"/>
  <c r="M1285" i="4"/>
  <c r="L1285" i="4"/>
  <c r="K1285" i="4"/>
  <c r="J1285" i="4"/>
  <c r="I1285" i="4"/>
  <c r="H1285" i="4"/>
  <c r="G1285" i="4"/>
  <c r="F1285" i="4"/>
  <c r="AO1285" i="4" s="1"/>
  <c r="E1285" i="4"/>
  <c r="D1285" i="4"/>
  <c r="C1285" i="4"/>
  <c r="B1285" i="4"/>
  <c r="A1285" i="4"/>
  <c r="AN1284" i="4"/>
  <c r="AK1284" i="4"/>
  <c r="AJ1284" i="4"/>
  <c r="AI1284" i="4"/>
  <c r="AH1284" i="4"/>
  <c r="AG1284" i="4"/>
  <c r="AF1284" i="4"/>
  <c r="AE1284" i="4"/>
  <c r="AD1284" i="4"/>
  <c r="AC1284" i="4"/>
  <c r="AB1284" i="4"/>
  <c r="AA1284" i="4"/>
  <c r="Z1284" i="4"/>
  <c r="Y1284" i="4"/>
  <c r="AM1284" i="4" s="1"/>
  <c r="X1284" i="4"/>
  <c r="W1284" i="4"/>
  <c r="V1284" i="4"/>
  <c r="U1284" i="4"/>
  <c r="T1284" i="4"/>
  <c r="S1284" i="4"/>
  <c r="R1284" i="4"/>
  <c r="Q1284" i="4"/>
  <c r="P1284" i="4"/>
  <c r="O1284" i="4"/>
  <c r="N1284" i="4"/>
  <c r="M1284" i="4"/>
  <c r="L1284" i="4"/>
  <c r="K1284" i="4"/>
  <c r="J1284" i="4"/>
  <c r="I1284" i="4"/>
  <c r="H1284" i="4"/>
  <c r="G1284" i="4"/>
  <c r="F1284" i="4"/>
  <c r="E1284" i="4"/>
  <c r="D1284" i="4"/>
  <c r="C1284" i="4"/>
  <c r="AO1284" i="4" s="1"/>
  <c r="B1284" i="4"/>
  <c r="A1284" i="4"/>
  <c r="AL1283" i="4"/>
  <c r="AK1283" i="4"/>
  <c r="AJ1283" i="4"/>
  <c r="AI1283" i="4"/>
  <c r="AH1283" i="4"/>
  <c r="AG1283" i="4"/>
  <c r="AF1283" i="4"/>
  <c r="AE1283" i="4"/>
  <c r="AD1283" i="4"/>
  <c r="AC1283" i="4"/>
  <c r="AB1283" i="4"/>
  <c r="AN1283" i="4" s="1"/>
  <c r="AA1283" i="4"/>
  <c r="Z1283" i="4"/>
  <c r="Y1283" i="4"/>
  <c r="AM1283" i="4" s="1"/>
  <c r="X1283" i="4"/>
  <c r="W1283" i="4"/>
  <c r="V1283" i="4"/>
  <c r="U1283" i="4"/>
  <c r="T1283" i="4"/>
  <c r="S1283" i="4"/>
  <c r="R1283" i="4"/>
  <c r="Q1283" i="4"/>
  <c r="P1283" i="4"/>
  <c r="O1283" i="4"/>
  <c r="N1283" i="4"/>
  <c r="M1283" i="4"/>
  <c r="L1283" i="4"/>
  <c r="K1283" i="4"/>
  <c r="J1283" i="4"/>
  <c r="I1283" i="4"/>
  <c r="H1283" i="4"/>
  <c r="G1283" i="4"/>
  <c r="F1283" i="4"/>
  <c r="E1283" i="4"/>
  <c r="D1283" i="4"/>
  <c r="C1283" i="4"/>
  <c r="B1283" i="4"/>
  <c r="A1283" i="4"/>
  <c r="AM1282" i="4"/>
  <c r="AL1282" i="4"/>
  <c r="AK1282" i="4"/>
  <c r="AJ1282" i="4"/>
  <c r="AI1282" i="4"/>
  <c r="AH1282" i="4"/>
  <c r="AG1282" i="4"/>
  <c r="AF1282" i="4"/>
  <c r="AE1282" i="4"/>
  <c r="AD1282" i="4"/>
  <c r="AC1282" i="4"/>
  <c r="AB1282" i="4"/>
  <c r="AA1282" i="4"/>
  <c r="Z1282" i="4"/>
  <c r="Y1282" i="4"/>
  <c r="X1282" i="4"/>
  <c r="W1282" i="4"/>
  <c r="V1282" i="4"/>
  <c r="U1282" i="4"/>
  <c r="T1282" i="4"/>
  <c r="S1282" i="4"/>
  <c r="R1282" i="4"/>
  <c r="Q1282" i="4"/>
  <c r="P1282" i="4"/>
  <c r="O1282" i="4"/>
  <c r="N1282" i="4"/>
  <c r="M1282" i="4"/>
  <c r="L1282" i="4"/>
  <c r="K1282" i="4"/>
  <c r="J1282" i="4"/>
  <c r="I1282" i="4"/>
  <c r="H1282" i="4"/>
  <c r="G1282" i="4"/>
  <c r="F1282" i="4"/>
  <c r="E1282" i="4"/>
  <c r="D1282" i="4"/>
  <c r="C1282" i="4"/>
  <c r="AO1282" i="4" s="1"/>
  <c r="B1282" i="4"/>
  <c r="A1282" i="4"/>
  <c r="AN1281" i="4"/>
  <c r="AL1281" i="4"/>
  <c r="AK1281" i="4"/>
  <c r="AJ1281" i="4"/>
  <c r="AI1281" i="4"/>
  <c r="AH1281" i="4"/>
  <c r="AG1281" i="4"/>
  <c r="AF1281" i="4"/>
  <c r="AE1281" i="4"/>
  <c r="AD1281" i="4"/>
  <c r="AC1281" i="4"/>
  <c r="AB1281" i="4"/>
  <c r="AA1281" i="4"/>
  <c r="Z1281" i="4"/>
  <c r="Y1281" i="4"/>
  <c r="AM1281" i="4" s="1"/>
  <c r="X1281" i="4"/>
  <c r="W1281" i="4"/>
  <c r="V1281" i="4"/>
  <c r="U1281" i="4"/>
  <c r="T1281" i="4"/>
  <c r="S1281" i="4"/>
  <c r="R1281" i="4"/>
  <c r="Q1281" i="4"/>
  <c r="P1281" i="4"/>
  <c r="O1281" i="4"/>
  <c r="N1281" i="4"/>
  <c r="M1281" i="4"/>
  <c r="L1281" i="4"/>
  <c r="K1281" i="4"/>
  <c r="J1281" i="4"/>
  <c r="I1281" i="4"/>
  <c r="H1281" i="4"/>
  <c r="G1281" i="4"/>
  <c r="F1281" i="4"/>
  <c r="E1281" i="4"/>
  <c r="D1281" i="4"/>
  <c r="C1281" i="4"/>
  <c r="B1281" i="4"/>
  <c r="A1281" i="4"/>
  <c r="AN1280" i="4"/>
  <c r="AK1280" i="4"/>
  <c r="AJ1280" i="4"/>
  <c r="AI1280" i="4"/>
  <c r="AH1280" i="4"/>
  <c r="AG1280" i="4"/>
  <c r="AF1280" i="4"/>
  <c r="AE1280" i="4"/>
  <c r="AD1280" i="4"/>
  <c r="AC1280" i="4"/>
  <c r="AB1280" i="4"/>
  <c r="AA1280" i="4"/>
  <c r="Z1280" i="4"/>
  <c r="Y1280" i="4"/>
  <c r="AM1280" i="4" s="1"/>
  <c r="X1280" i="4"/>
  <c r="W1280" i="4"/>
  <c r="V1280" i="4"/>
  <c r="U1280" i="4"/>
  <c r="T1280" i="4"/>
  <c r="S1280" i="4"/>
  <c r="R1280" i="4"/>
  <c r="Q1280" i="4"/>
  <c r="P1280" i="4"/>
  <c r="O1280" i="4"/>
  <c r="N1280" i="4"/>
  <c r="M1280" i="4"/>
  <c r="L1280" i="4"/>
  <c r="K1280" i="4"/>
  <c r="J1280" i="4"/>
  <c r="I1280" i="4"/>
  <c r="H1280" i="4"/>
  <c r="G1280" i="4"/>
  <c r="F1280" i="4"/>
  <c r="E1280" i="4"/>
  <c r="D1280" i="4"/>
  <c r="C1280" i="4"/>
  <c r="AO1280" i="4" s="1"/>
  <c r="B1280" i="4"/>
  <c r="A1280" i="4"/>
  <c r="AL1279" i="4"/>
  <c r="AK1279" i="4"/>
  <c r="AJ1279" i="4"/>
  <c r="AI1279" i="4"/>
  <c r="AH1279" i="4"/>
  <c r="AG1279" i="4"/>
  <c r="AF1279" i="4"/>
  <c r="AE1279" i="4"/>
  <c r="AD1279" i="4"/>
  <c r="AC1279" i="4"/>
  <c r="AB1279" i="4"/>
  <c r="AA1279" i="4"/>
  <c r="Z1279" i="4"/>
  <c r="Y1279" i="4"/>
  <c r="AM1279" i="4" s="1"/>
  <c r="X1279" i="4"/>
  <c r="W1279" i="4"/>
  <c r="V1279" i="4"/>
  <c r="U1279" i="4"/>
  <c r="T1279" i="4"/>
  <c r="S1279" i="4"/>
  <c r="R1279" i="4"/>
  <c r="Q1279" i="4"/>
  <c r="P1279" i="4"/>
  <c r="O1279" i="4"/>
  <c r="N1279" i="4"/>
  <c r="M1279" i="4"/>
  <c r="L1279" i="4"/>
  <c r="K1279" i="4"/>
  <c r="J1279" i="4"/>
  <c r="I1279" i="4"/>
  <c r="H1279" i="4"/>
  <c r="G1279" i="4"/>
  <c r="F1279" i="4"/>
  <c r="E1279" i="4"/>
  <c r="D1279" i="4"/>
  <c r="C1279" i="4"/>
  <c r="B1279" i="4"/>
  <c r="A1279" i="4"/>
  <c r="AM1278" i="4"/>
  <c r="AL1278" i="4"/>
  <c r="AK1278" i="4"/>
  <c r="AJ1278" i="4"/>
  <c r="AI1278" i="4"/>
  <c r="AH1278" i="4"/>
  <c r="AG1278" i="4"/>
  <c r="AF1278" i="4"/>
  <c r="AE1278" i="4"/>
  <c r="AD1278" i="4"/>
  <c r="AC1278" i="4"/>
  <c r="AB1278" i="4"/>
  <c r="AA1278" i="4"/>
  <c r="Z1278" i="4"/>
  <c r="Y1278" i="4"/>
  <c r="X1278" i="4"/>
  <c r="W1278" i="4"/>
  <c r="V1278" i="4"/>
  <c r="U1278" i="4"/>
  <c r="T1278" i="4"/>
  <c r="S1278" i="4"/>
  <c r="R1278" i="4"/>
  <c r="Q1278" i="4"/>
  <c r="P1278" i="4"/>
  <c r="O1278" i="4"/>
  <c r="N1278" i="4"/>
  <c r="M1278" i="4"/>
  <c r="L1278" i="4"/>
  <c r="K1278" i="4"/>
  <c r="J1278" i="4"/>
  <c r="I1278" i="4"/>
  <c r="H1278" i="4"/>
  <c r="G1278" i="4"/>
  <c r="F1278" i="4"/>
  <c r="E1278" i="4"/>
  <c r="D1278" i="4"/>
  <c r="C1278" i="4"/>
  <c r="AO1278" i="4" s="1"/>
  <c r="B1278" i="4"/>
  <c r="A1278" i="4"/>
  <c r="AN1277" i="4"/>
  <c r="AL1277" i="4"/>
  <c r="AK1277" i="4"/>
  <c r="AJ1277" i="4"/>
  <c r="AI1277" i="4"/>
  <c r="AH1277" i="4"/>
  <c r="AG1277" i="4"/>
  <c r="AF1277" i="4"/>
  <c r="AE1277" i="4"/>
  <c r="AD1277" i="4"/>
  <c r="AC1277" i="4"/>
  <c r="AB1277" i="4"/>
  <c r="AA1277" i="4"/>
  <c r="Z1277" i="4"/>
  <c r="Y1277" i="4"/>
  <c r="AM1277" i="4" s="1"/>
  <c r="X1277" i="4"/>
  <c r="W1277" i="4"/>
  <c r="V1277" i="4"/>
  <c r="U1277" i="4"/>
  <c r="T1277" i="4"/>
  <c r="S1277" i="4"/>
  <c r="R1277" i="4"/>
  <c r="Q1277" i="4"/>
  <c r="P1277" i="4"/>
  <c r="O1277" i="4"/>
  <c r="N1277" i="4"/>
  <c r="M1277" i="4"/>
  <c r="L1277" i="4"/>
  <c r="K1277" i="4"/>
  <c r="J1277" i="4"/>
  <c r="I1277" i="4"/>
  <c r="H1277" i="4"/>
  <c r="G1277" i="4"/>
  <c r="F1277" i="4"/>
  <c r="AO1277" i="4" s="1"/>
  <c r="E1277" i="4"/>
  <c r="D1277" i="4"/>
  <c r="C1277" i="4"/>
  <c r="B1277" i="4"/>
  <c r="A1277" i="4"/>
  <c r="AN1276" i="4"/>
  <c r="AK1276" i="4"/>
  <c r="AJ1276" i="4"/>
  <c r="AI1276" i="4"/>
  <c r="AH1276" i="4"/>
  <c r="AG1276" i="4"/>
  <c r="AF1276" i="4"/>
  <c r="AE1276" i="4"/>
  <c r="AD1276" i="4"/>
  <c r="AC1276" i="4"/>
  <c r="AB1276" i="4"/>
  <c r="AA1276" i="4"/>
  <c r="Z1276" i="4"/>
  <c r="Y1276" i="4"/>
  <c r="AM1276" i="4" s="1"/>
  <c r="X1276" i="4"/>
  <c r="W1276" i="4"/>
  <c r="V1276" i="4"/>
  <c r="U1276" i="4"/>
  <c r="T1276" i="4"/>
  <c r="S1276" i="4"/>
  <c r="R1276" i="4"/>
  <c r="Q1276" i="4"/>
  <c r="P1276" i="4"/>
  <c r="O1276" i="4"/>
  <c r="N1276" i="4"/>
  <c r="M1276" i="4"/>
  <c r="L1276" i="4"/>
  <c r="K1276" i="4"/>
  <c r="J1276" i="4"/>
  <c r="I1276" i="4"/>
  <c r="H1276" i="4"/>
  <c r="G1276" i="4"/>
  <c r="F1276" i="4"/>
  <c r="E1276" i="4"/>
  <c r="D1276" i="4"/>
  <c r="C1276" i="4"/>
  <c r="AO1276" i="4" s="1"/>
  <c r="B1276" i="4"/>
  <c r="A1276" i="4"/>
  <c r="AL1275" i="4"/>
  <c r="AK1275" i="4"/>
  <c r="AJ1275" i="4"/>
  <c r="AI1275" i="4"/>
  <c r="AH1275" i="4"/>
  <c r="AG1275" i="4"/>
  <c r="AF1275" i="4"/>
  <c r="AE1275" i="4"/>
  <c r="AD1275" i="4"/>
  <c r="AC1275" i="4"/>
  <c r="AB1275" i="4"/>
  <c r="AA1275" i="4"/>
  <c r="Z1275" i="4"/>
  <c r="Y1275" i="4"/>
  <c r="AM1275" i="4" s="1"/>
  <c r="X1275" i="4"/>
  <c r="W1275" i="4"/>
  <c r="V1275" i="4"/>
  <c r="U1275" i="4"/>
  <c r="T1275" i="4"/>
  <c r="S1275" i="4"/>
  <c r="R1275" i="4"/>
  <c r="Q1275" i="4"/>
  <c r="P1275" i="4"/>
  <c r="O1275" i="4"/>
  <c r="N1275" i="4"/>
  <c r="M1275" i="4"/>
  <c r="L1275" i="4"/>
  <c r="K1275" i="4"/>
  <c r="J1275" i="4"/>
  <c r="I1275" i="4"/>
  <c r="H1275" i="4"/>
  <c r="G1275" i="4"/>
  <c r="F1275" i="4"/>
  <c r="E1275" i="4"/>
  <c r="D1275" i="4"/>
  <c r="C1275" i="4"/>
  <c r="B1275" i="4"/>
  <c r="A1275" i="4"/>
  <c r="AM1274" i="4"/>
  <c r="AL1274" i="4"/>
  <c r="AK1274" i="4"/>
  <c r="AJ1274" i="4"/>
  <c r="AI1274" i="4"/>
  <c r="AH1274" i="4"/>
  <c r="AG1274" i="4"/>
  <c r="AF1274" i="4"/>
  <c r="AE1274" i="4"/>
  <c r="AD1274" i="4"/>
  <c r="AC1274" i="4"/>
  <c r="AB1274" i="4"/>
  <c r="AA1274" i="4"/>
  <c r="Z1274" i="4"/>
  <c r="Y1274" i="4"/>
  <c r="X1274" i="4"/>
  <c r="W1274" i="4"/>
  <c r="V1274" i="4"/>
  <c r="U1274" i="4"/>
  <c r="T1274" i="4"/>
  <c r="S1274" i="4"/>
  <c r="R1274" i="4"/>
  <c r="Q1274" i="4"/>
  <c r="P1274" i="4"/>
  <c r="O1274" i="4"/>
  <c r="N1274" i="4"/>
  <c r="M1274" i="4"/>
  <c r="L1274" i="4"/>
  <c r="K1274" i="4"/>
  <c r="J1274" i="4"/>
  <c r="I1274" i="4"/>
  <c r="H1274" i="4"/>
  <c r="G1274" i="4"/>
  <c r="F1274" i="4"/>
  <c r="E1274" i="4"/>
  <c r="D1274" i="4"/>
  <c r="C1274" i="4"/>
  <c r="AO1274" i="4" s="1"/>
  <c r="B1274" i="4"/>
  <c r="A1274" i="4"/>
  <c r="AN1273" i="4"/>
  <c r="AL1273" i="4"/>
  <c r="AK1273" i="4"/>
  <c r="AJ1273" i="4"/>
  <c r="AI1273" i="4"/>
  <c r="AH1273" i="4"/>
  <c r="AG1273" i="4"/>
  <c r="AF1273" i="4"/>
  <c r="AE1273" i="4"/>
  <c r="AD1273" i="4"/>
  <c r="AC1273" i="4"/>
  <c r="AB1273" i="4"/>
  <c r="AA1273" i="4"/>
  <c r="Z1273" i="4"/>
  <c r="Y1273" i="4"/>
  <c r="AM1273" i="4" s="1"/>
  <c r="X1273" i="4"/>
  <c r="W1273" i="4"/>
  <c r="V1273" i="4"/>
  <c r="U1273" i="4"/>
  <c r="T1273" i="4"/>
  <c r="S1273" i="4"/>
  <c r="R1273" i="4"/>
  <c r="Q1273" i="4"/>
  <c r="P1273" i="4"/>
  <c r="O1273" i="4"/>
  <c r="N1273" i="4"/>
  <c r="M1273" i="4"/>
  <c r="L1273" i="4"/>
  <c r="K1273" i="4"/>
  <c r="J1273" i="4"/>
  <c r="I1273" i="4"/>
  <c r="H1273" i="4"/>
  <c r="G1273" i="4"/>
  <c r="F1273" i="4"/>
  <c r="AO1273" i="4" s="1"/>
  <c r="E1273" i="4"/>
  <c r="D1273" i="4"/>
  <c r="C1273" i="4"/>
  <c r="B1273" i="4"/>
  <c r="A1273" i="4"/>
  <c r="AN1272" i="4"/>
  <c r="AK1272" i="4"/>
  <c r="AJ1272" i="4"/>
  <c r="AI1272" i="4"/>
  <c r="AH1272" i="4"/>
  <c r="AG1272" i="4"/>
  <c r="AF1272" i="4"/>
  <c r="AE1272" i="4"/>
  <c r="AD1272" i="4"/>
  <c r="AC1272" i="4"/>
  <c r="AB1272" i="4"/>
  <c r="AA1272" i="4"/>
  <c r="Z1272" i="4"/>
  <c r="Y1272" i="4"/>
  <c r="AM1272" i="4" s="1"/>
  <c r="X1272" i="4"/>
  <c r="W1272" i="4"/>
  <c r="V1272" i="4"/>
  <c r="U1272" i="4"/>
  <c r="T1272" i="4"/>
  <c r="S1272" i="4"/>
  <c r="R1272" i="4"/>
  <c r="Q1272" i="4"/>
  <c r="P1272" i="4"/>
  <c r="O1272" i="4"/>
  <c r="N1272" i="4"/>
  <c r="M1272" i="4"/>
  <c r="L1272" i="4"/>
  <c r="K1272" i="4"/>
  <c r="J1272" i="4"/>
  <c r="I1272" i="4"/>
  <c r="H1272" i="4"/>
  <c r="G1272" i="4"/>
  <c r="F1272" i="4"/>
  <c r="E1272" i="4"/>
  <c r="D1272" i="4"/>
  <c r="C1272" i="4"/>
  <c r="AO1272" i="4" s="1"/>
  <c r="B1272" i="4"/>
  <c r="A1272" i="4"/>
  <c r="AL1271" i="4"/>
  <c r="AK1271" i="4"/>
  <c r="AJ1271" i="4"/>
  <c r="AI1271" i="4"/>
  <c r="AH1271" i="4"/>
  <c r="AG1271" i="4"/>
  <c r="AF1271" i="4"/>
  <c r="AE1271" i="4"/>
  <c r="AD1271" i="4"/>
  <c r="AC1271" i="4"/>
  <c r="AB1271" i="4"/>
  <c r="AA1271" i="4"/>
  <c r="Z1271" i="4"/>
  <c r="Y1271" i="4"/>
  <c r="AM1271" i="4" s="1"/>
  <c r="X1271" i="4"/>
  <c r="W1271" i="4"/>
  <c r="V1271" i="4"/>
  <c r="U1271" i="4"/>
  <c r="T1271" i="4"/>
  <c r="S1271" i="4"/>
  <c r="R1271" i="4"/>
  <c r="Q1271" i="4"/>
  <c r="P1271" i="4"/>
  <c r="O1271" i="4"/>
  <c r="N1271" i="4"/>
  <c r="M1271" i="4"/>
  <c r="L1271" i="4"/>
  <c r="K1271" i="4"/>
  <c r="J1271" i="4"/>
  <c r="I1271" i="4"/>
  <c r="H1271" i="4"/>
  <c r="G1271" i="4"/>
  <c r="F1271" i="4"/>
  <c r="E1271" i="4"/>
  <c r="D1271" i="4"/>
  <c r="C1271" i="4"/>
  <c r="B1271" i="4"/>
  <c r="A1271" i="4"/>
  <c r="AM1270" i="4"/>
  <c r="AL1270" i="4"/>
  <c r="AK1270" i="4"/>
  <c r="AJ1270" i="4"/>
  <c r="AI1270" i="4"/>
  <c r="AH1270" i="4"/>
  <c r="AG1270" i="4"/>
  <c r="AF1270" i="4"/>
  <c r="AE1270" i="4"/>
  <c r="AD1270" i="4"/>
  <c r="AC1270" i="4"/>
  <c r="AB1270" i="4"/>
  <c r="AA1270" i="4"/>
  <c r="Z1270" i="4"/>
  <c r="Y1270" i="4"/>
  <c r="X1270" i="4"/>
  <c r="W1270" i="4"/>
  <c r="V1270" i="4"/>
  <c r="U1270" i="4"/>
  <c r="T1270" i="4"/>
  <c r="S1270" i="4"/>
  <c r="R1270" i="4"/>
  <c r="Q1270" i="4"/>
  <c r="P1270" i="4"/>
  <c r="O1270" i="4"/>
  <c r="N1270" i="4"/>
  <c r="M1270" i="4"/>
  <c r="L1270" i="4"/>
  <c r="K1270" i="4"/>
  <c r="J1270" i="4"/>
  <c r="I1270" i="4"/>
  <c r="H1270" i="4"/>
  <c r="G1270" i="4"/>
  <c r="F1270" i="4"/>
  <c r="E1270" i="4"/>
  <c r="D1270" i="4"/>
  <c r="C1270" i="4"/>
  <c r="AO1270" i="4" s="1"/>
  <c r="B1270" i="4"/>
  <c r="A1270" i="4"/>
  <c r="AN1269" i="4"/>
  <c r="AL1269" i="4"/>
  <c r="AK1269" i="4"/>
  <c r="AJ1269" i="4"/>
  <c r="AI1269" i="4"/>
  <c r="AH1269" i="4"/>
  <c r="AG1269" i="4"/>
  <c r="AF1269" i="4"/>
  <c r="AE1269" i="4"/>
  <c r="AD1269" i="4"/>
  <c r="AC1269" i="4"/>
  <c r="AB1269" i="4"/>
  <c r="AA1269" i="4"/>
  <c r="Z1269" i="4"/>
  <c r="Y1269" i="4"/>
  <c r="AM1269" i="4" s="1"/>
  <c r="X1269" i="4"/>
  <c r="W1269" i="4"/>
  <c r="V1269" i="4"/>
  <c r="U1269" i="4"/>
  <c r="T1269" i="4"/>
  <c r="S1269" i="4"/>
  <c r="R1269" i="4"/>
  <c r="Q1269" i="4"/>
  <c r="P1269" i="4"/>
  <c r="O1269" i="4"/>
  <c r="N1269" i="4"/>
  <c r="M1269" i="4"/>
  <c r="L1269" i="4"/>
  <c r="K1269" i="4"/>
  <c r="J1269" i="4"/>
  <c r="I1269" i="4"/>
  <c r="H1269" i="4"/>
  <c r="G1269" i="4"/>
  <c r="F1269" i="4"/>
  <c r="AO1269" i="4" s="1"/>
  <c r="E1269" i="4"/>
  <c r="D1269" i="4"/>
  <c r="C1269" i="4"/>
  <c r="B1269" i="4"/>
  <c r="A1269" i="4"/>
  <c r="AN1268" i="4"/>
  <c r="AK1268" i="4"/>
  <c r="AJ1268" i="4"/>
  <c r="AI1268" i="4"/>
  <c r="AH1268" i="4"/>
  <c r="AG1268" i="4"/>
  <c r="AF1268" i="4"/>
  <c r="AE1268" i="4"/>
  <c r="AD1268" i="4"/>
  <c r="AC1268" i="4"/>
  <c r="AB1268" i="4"/>
  <c r="AA1268" i="4"/>
  <c r="Z1268" i="4"/>
  <c r="Y1268" i="4"/>
  <c r="AM1268" i="4" s="1"/>
  <c r="X1268" i="4"/>
  <c r="W1268" i="4"/>
  <c r="V1268" i="4"/>
  <c r="U1268" i="4"/>
  <c r="T1268" i="4"/>
  <c r="S1268" i="4"/>
  <c r="R1268" i="4"/>
  <c r="Q1268" i="4"/>
  <c r="P1268" i="4"/>
  <c r="O1268" i="4"/>
  <c r="N1268" i="4"/>
  <c r="M1268" i="4"/>
  <c r="L1268" i="4"/>
  <c r="K1268" i="4"/>
  <c r="J1268" i="4"/>
  <c r="I1268" i="4"/>
  <c r="H1268" i="4"/>
  <c r="G1268" i="4"/>
  <c r="F1268" i="4"/>
  <c r="E1268" i="4"/>
  <c r="D1268" i="4"/>
  <c r="C1268" i="4"/>
  <c r="AO1268" i="4" s="1"/>
  <c r="B1268" i="4"/>
  <c r="A1268" i="4"/>
  <c r="AL1267" i="4"/>
  <c r="AK1267" i="4"/>
  <c r="AJ1267" i="4"/>
  <c r="AI1267" i="4"/>
  <c r="AH1267" i="4"/>
  <c r="AG1267" i="4"/>
  <c r="AF1267" i="4"/>
  <c r="AE1267" i="4"/>
  <c r="AD1267" i="4"/>
  <c r="AC1267" i="4"/>
  <c r="AB1267" i="4"/>
  <c r="AA1267" i="4"/>
  <c r="Z1267" i="4"/>
  <c r="Y1267" i="4"/>
  <c r="AM1267" i="4" s="1"/>
  <c r="X1267" i="4"/>
  <c r="W1267" i="4"/>
  <c r="V1267" i="4"/>
  <c r="U1267" i="4"/>
  <c r="T1267" i="4"/>
  <c r="S1267" i="4"/>
  <c r="R1267" i="4"/>
  <c r="Q1267" i="4"/>
  <c r="P1267" i="4"/>
  <c r="O1267" i="4"/>
  <c r="N1267" i="4"/>
  <c r="M1267" i="4"/>
  <c r="L1267" i="4"/>
  <c r="K1267" i="4"/>
  <c r="J1267" i="4"/>
  <c r="I1267" i="4"/>
  <c r="H1267" i="4"/>
  <c r="G1267" i="4"/>
  <c r="F1267" i="4"/>
  <c r="E1267" i="4"/>
  <c r="D1267" i="4"/>
  <c r="C1267" i="4"/>
  <c r="B1267" i="4"/>
  <c r="A1267" i="4"/>
  <c r="AM1266" i="4"/>
  <c r="AL1266" i="4"/>
  <c r="AK1266" i="4"/>
  <c r="AJ1266" i="4"/>
  <c r="AI1266" i="4"/>
  <c r="AH1266" i="4"/>
  <c r="AG1266" i="4"/>
  <c r="AF1266" i="4"/>
  <c r="AE1266" i="4"/>
  <c r="AD1266" i="4"/>
  <c r="AC1266" i="4"/>
  <c r="AB1266" i="4"/>
  <c r="AA1266" i="4"/>
  <c r="Z1266" i="4"/>
  <c r="Y1266" i="4"/>
  <c r="X1266" i="4"/>
  <c r="W1266" i="4"/>
  <c r="V1266" i="4"/>
  <c r="U1266" i="4"/>
  <c r="T1266" i="4"/>
  <c r="S1266" i="4"/>
  <c r="R1266" i="4"/>
  <c r="Q1266" i="4"/>
  <c r="P1266" i="4"/>
  <c r="O1266" i="4"/>
  <c r="N1266" i="4"/>
  <c r="M1266" i="4"/>
  <c r="L1266" i="4"/>
  <c r="K1266" i="4"/>
  <c r="J1266" i="4"/>
  <c r="I1266" i="4"/>
  <c r="H1266" i="4"/>
  <c r="G1266" i="4"/>
  <c r="F1266" i="4"/>
  <c r="E1266" i="4"/>
  <c r="D1266" i="4"/>
  <c r="C1266" i="4"/>
  <c r="AO1266" i="4" s="1"/>
  <c r="B1266" i="4"/>
  <c r="A1266" i="4"/>
  <c r="AN1265" i="4"/>
  <c r="AL1265" i="4"/>
  <c r="AK1265" i="4"/>
  <c r="AJ1265" i="4"/>
  <c r="AI1265" i="4"/>
  <c r="AH1265" i="4"/>
  <c r="AG1265" i="4"/>
  <c r="AF1265" i="4"/>
  <c r="AE1265" i="4"/>
  <c r="AD1265" i="4"/>
  <c r="AC1265" i="4"/>
  <c r="AB1265" i="4"/>
  <c r="AA1265" i="4"/>
  <c r="Z1265" i="4"/>
  <c r="Y1265" i="4"/>
  <c r="AM1265" i="4" s="1"/>
  <c r="X1265" i="4"/>
  <c r="W1265" i="4"/>
  <c r="V1265" i="4"/>
  <c r="U1265" i="4"/>
  <c r="T1265" i="4"/>
  <c r="S1265" i="4"/>
  <c r="R1265" i="4"/>
  <c r="Q1265" i="4"/>
  <c r="P1265" i="4"/>
  <c r="O1265" i="4"/>
  <c r="N1265" i="4"/>
  <c r="M1265" i="4"/>
  <c r="L1265" i="4"/>
  <c r="K1265" i="4"/>
  <c r="J1265" i="4"/>
  <c r="I1265" i="4"/>
  <c r="H1265" i="4"/>
  <c r="G1265" i="4"/>
  <c r="F1265" i="4"/>
  <c r="AO1265" i="4" s="1"/>
  <c r="E1265" i="4"/>
  <c r="D1265" i="4"/>
  <c r="C1265" i="4"/>
  <c r="B1265" i="4"/>
  <c r="A1265" i="4"/>
  <c r="AN1264" i="4"/>
  <c r="AK1264" i="4"/>
  <c r="AJ1264" i="4"/>
  <c r="AI1264" i="4"/>
  <c r="AH1264" i="4"/>
  <c r="AG1264" i="4"/>
  <c r="AF1264" i="4"/>
  <c r="AE1264" i="4"/>
  <c r="AD1264" i="4"/>
  <c r="AC1264" i="4"/>
  <c r="AB1264" i="4"/>
  <c r="AA1264" i="4"/>
  <c r="Z1264" i="4"/>
  <c r="Y1264" i="4"/>
  <c r="AM1264" i="4" s="1"/>
  <c r="X1264" i="4"/>
  <c r="W1264" i="4"/>
  <c r="V1264" i="4"/>
  <c r="U1264" i="4"/>
  <c r="T1264" i="4"/>
  <c r="S1264" i="4"/>
  <c r="R1264" i="4"/>
  <c r="Q1264" i="4"/>
  <c r="P1264" i="4"/>
  <c r="O1264" i="4"/>
  <c r="N1264" i="4"/>
  <c r="M1264" i="4"/>
  <c r="L1264" i="4"/>
  <c r="K1264" i="4"/>
  <c r="J1264" i="4"/>
  <c r="I1264" i="4"/>
  <c r="H1264" i="4"/>
  <c r="G1264" i="4"/>
  <c r="F1264" i="4"/>
  <c r="E1264" i="4"/>
  <c r="D1264" i="4"/>
  <c r="C1264" i="4"/>
  <c r="AO1264" i="4" s="1"/>
  <c r="B1264" i="4"/>
  <c r="A1264" i="4"/>
  <c r="AL1263" i="4"/>
  <c r="AK1263" i="4"/>
  <c r="AJ1263" i="4"/>
  <c r="AI1263" i="4"/>
  <c r="AH1263" i="4"/>
  <c r="AG1263" i="4"/>
  <c r="AF1263" i="4"/>
  <c r="AE1263" i="4"/>
  <c r="AD1263" i="4"/>
  <c r="AC1263" i="4"/>
  <c r="AB1263" i="4"/>
  <c r="AA1263" i="4"/>
  <c r="Z1263" i="4"/>
  <c r="Y1263" i="4"/>
  <c r="AM1263" i="4" s="1"/>
  <c r="X1263" i="4"/>
  <c r="W1263" i="4"/>
  <c r="V1263" i="4"/>
  <c r="U1263" i="4"/>
  <c r="T1263" i="4"/>
  <c r="S1263" i="4"/>
  <c r="R1263" i="4"/>
  <c r="Q1263" i="4"/>
  <c r="P1263" i="4"/>
  <c r="O1263" i="4"/>
  <c r="N1263" i="4"/>
  <c r="M1263" i="4"/>
  <c r="L1263" i="4"/>
  <c r="K1263" i="4"/>
  <c r="J1263" i="4"/>
  <c r="I1263" i="4"/>
  <c r="H1263" i="4"/>
  <c r="G1263" i="4"/>
  <c r="F1263" i="4"/>
  <c r="E1263" i="4"/>
  <c r="D1263" i="4"/>
  <c r="C1263" i="4"/>
  <c r="B1263" i="4"/>
  <c r="A1263" i="4"/>
  <c r="AM1262" i="4"/>
  <c r="AL1262" i="4"/>
  <c r="AK1262" i="4"/>
  <c r="AJ1262" i="4"/>
  <c r="AI1262" i="4"/>
  <c r="AH1262" i="4"/>
  <c r="AG1262" i="4"/>
  <c r="AF1262" i="4"/>
  <c r="AE1262" i="4"/>
  <c r="AD1262" i="4"/>
  <c r="AC1262" i="4"/>
  <c r="AB1262" i="4"/>
  <c r="AA1262" i="4"/>
  <c r="Z1262" i="4"/>
  <c r="Y1262" i="4"/>
  <c r="X1262" i="4"/>
  <c r="W1262" i="4"/>
  <c r="V1262" i="4"/>
  <c r="U1262" i="4"/>
  <c r="T1262" i="4"/>
  <c r="S1262" i="4"/>
  <c r="R1262" i="4"/>
  <c r="Q1262" i="4"/>
  <c r="P1262" i="4"/>
  <c r="O1262" i="4"/>
  <c r="N1262" i="4"/>
  <c r="M1262" i="4"/>
  <c r="L1262" i="4"/>
  <c r="K1262" i="4"/>
  <c r="J1262" i="4"/>
  <c r="I1262" i="4"/>
  <c r="H1262" i="4"/>
  <c r="G1262" i="4"/>
  <c r="F1262" i="4"/>
  <c r="E1262" i="4"/>
  <c r="D1262" i="4"/>
  <c r="C1262" i="4"/>
  <c r="AO1262" i="4" s="1"/>
  <c r="B1262" i="4"/>
  <c r="A1262" i="4"/>
  <c r="AN1261" i="4"/>
  <c r="AL1261" i="4"/>
  <c r="AK1261" i="4"/>
  <c r="AJ1261" i="4"/>
  <c r="AI1261" i="4"/>
  <c r="AH1261" i="4"/>
  <c r="AG1261" i="4"/>
  <c r="AF1261" i="4"/>
  <c r="AE1261" i="4"/>
  <c r="AD1261" i="4"/>
  <c r="AC1261" i="4"/>
  <c r="AB1261" i="4"/>
  <c r="AA1261" i="4"/>
  <c r="Z1261" i="4"/>
  <c r="Y1261" i="4"/>
  <c r="AM1261" i="4" s="1"/>
  <c r="X1261" i="4"/>
  <c r="W1261" i="4"/>
  <c r="V1261" i="4"/>
  <c r="U1261" i="4"/>
  <c r="T1261" i="4"/>
  <c r="S1261" i="4"/>
  <c r="R1261" i="4"/>
  <c r="Q1261" i="4"/>
  <c r="P1261" i="4"/>
  <c r="O1261" i="4"/>
  <c r="N1261" i="4"/>
  <c r="M1261" i="4"/>
  <c r="L1261" i="4"/>
  <c r="K1261" i="4"/>
  <c r="J1261" i="4"/>
  <c r="I1261" i="4"/>
  <c r="H1261" i="4"/>
  <c r="G1261" i="4"/>
  <c r="F1261" i="4"/>
  <c r="AO1261" i="4" s="1"/>
  <c r="E1261" i="4"/>
  <c r="D1261" i="4"/>
  <c r="C1261" i="4"/>
  <c r="B1261" i="4"/>
  <c r="A1261" i="4"/>
  <c r="AN1260" i="4"/>
  <c r="AK1260" i="4"/>
  <c r="AJ1260" i="4"/>
  <c r="AI1260" i="4"/>
  <c r="AH1260" i="4"/>
  <c r="AG1260" i="4"/>
  <c r="AF1260" i="4"/>
  <c r="AE1260" i="4"/>
  <c r="AD1260" i="4"/>
  <c r="AC1260" i="4"/>
  <c r="AB1260" i="4"/>
  <c r="AA1260" i="4"/>
  <c r="Z1260" i="4"/>
  <c r="Y1260" i="4"/>
  <c r="AM1260" i="4" s="1"/>
  <c r="X1260" i="4"/>
  <c r="W1260" i="4"/>
  <c r="V1260" i="4"/>
  <c r="U1260" i="4"/>
  <c r="T1260" i="4"/>
  <c r="S1260" i="4"/>
  <c r="R1260" i="4"/>
  <c r="Q1260" i="4"/>
  <c r="P1260" i="4"/>
  <c r="O1260" i="4"/>
  <c r="N1260" i="4"/>
  <c r="M1260" i="4"/>
  <c r="L1260" i="4"/>
  <c r="K1260" i="4"/>
  <c r="J1260" i="4"/>
  <c r="I1260" i="4"/>
  <c r="H1260" i="4"/>
  <c r="G1260" i="4"/>
  <c r="F1260" i="4"/>
  <c r="E1260" i="4"/>
  <c r="D1260" i="4"/>
  <c r="C1260" i="4"/>
  <c r="AO1260" i="4" s="1"/>
  <c r="B1260" i="4"/>
  <c r="A1260" i="4"/>
  <c r="AL1259" i="4"/>
  <c r="AK1259" i="4"/>
  <c r="AJ1259" i="4"/>
  <c r="AI1259" i="4"/>
  <c r="AH1259" i="4"/>
  <c r="AG1259" i="4"/>
  <c r="AF1259" i="4"/>
  <c r="AE1259" i="4"/>
  <c r="AD1259" i="4"/>
  <c r="AC1259" i="4"/>
  <c r="AB1259" i="4"/>
  <c r="AA1259" i="4"/>
  <c r="Z1259" i="4"/>
  <c r="Y1259" i="4"/>
  <c r="AM1259" i="4" s="1"/>
  <c r="X1259" i="4"/>
  <c r="W1259" i="4"/>
  <c r="V1259" i="4"/>
  <c r="U1259" i="4"/>
  <c r="T1259" i="4"/>
  <c r="S1259" i="4"/>
  <c r="R1259" i="4"/>
  <c r="Q1259" i="4"/>
  <c r="P1259" i="4"/>
  <c r="O1259" i="4"/>
  <c r="N1259" i="4"/>
  <c r="M1259" i="4"/>
  <c r="L1259" i="4"/>
  <c r="K1259" i="4"/>
  <c r="J1259" i="4"/>
  <c r="I1259" i="4"/>
  <c r="H1259" i="4"/>
  <c r="G1259" i="4"/>
  <c r="F1259" i="4"/>
  <c r="E1259" i="4"/>
  <c r="D1259" i="4"/>
  <c r="C1259" i="4"/>
  <c r="B1259" i="4"/>
  <c r="A1259" i="4"/>
  <c r="AM1258" i="4"/>
  <c r="AL1258" i="4"/>
  <c r="AK1258" i="4"/>
  <c r="AJ1258" i="4"/>
  <c r="AI1258" i="4"/>
  <c r="AH1258" i="4"/>
  <c r="AG1258" i="4"/>
  <c r="AF1258" i="4"/>
  <c r="AE1258" i="4"/>
  <c r="AD1258" i="4"/>
  <c r="AC1258" i="4"/>
  <c r="AB1258" i="4"/>
  <c r="AA1258" i="4"/>
  <c r="Z1258" i="4"/>
  <c r="Y1258" i="4"/>
  <c r="X1258" i="4"/>
  <c r="W1258" i="4"/>
  <c r="V1258" i="4"/>
  <c r="U1258" i="4"/>
  <c r="T1258" i="4"/>
  <c r="S1258" i="4"/>
  <c r="R1258" i="4"/>
  <c r="Q1258" i="4"/>
  <c r="P1258" i="4"/>
  <c r="O1258" i="4"/>
  <c r="N1258" i="4"/>
  <c r="M1258" i="4"/>
  <c r="L1258" i="4"/>
  <c r="K1258" i="4"/>
  <c r="J1258" i="4"/>
  <c r="I1258" i="4"/>
  <c r="H1258" i="4"/>
  <c r="G1258" i="4"/>
  <c r="F1258" i="4"/>
  <c r="E1258" i="4"/>
  <c r="D1258" i="4"/>
  <c r="C1258" i="4"/>
  <c r="AO1258" i="4" s="1"/>
  <c r="B1258" i="4"/>
  <c r="A1258" i="4"/>
  <c r="AN1257" i="4"/>
  <c r="AK1257" i="4"/>
  <c r="AJ1257" i="4"/>
  <c r="AI1257" i="4"/>
  <c r="AH1257" i="4"/>
  <c r="AG1257" i="4"/>
  <c r="AF1257" i="4"/>
  <c r="AE1257" i="4"/>
  <c r="AD1257" i="4"/>
  <c r="AC1257" i="4"/>
  <c r="AB1257" i="4"/>
  <c r="AA1257" i="4"/>
  <c r="Z1257" i="4"/>
  <c r="Y1257" i="4"/>
  <c r="AM1257" i="4" s="1"/>
  <c r="X1257" i="4"/>
  <c r="W1257" i="4"/>
  <c r="V1257" i="4"/>
  <c r="U1257" i="4"/>
  <c r="T1257" i="4"/>
  <c r="S1257" i="4"/>
  <c r="R1257" i="4"/>
  <c r="Q1257" i="4"/>
  <c r="P1257" i="4"/>
  <c r="O1257" i="4"/>
  <c r="N1257" i="4"/>
  <c r="M1257" i="4"/>
  <c r="L1257" i="4"/>
  <c r="K1257" i="4"/>
  <c r="J1257" i="4"/>
  <c r="I1257" i="4"/>
  <c r="H1257" i="4"/>
  <c r="AO1257" i="4" s="1"/>
  <c r="G1257" i="4"/>
  <c r="F1257" i="4"/>
  <c r="E1257" i="4"/>
  <c r="D1257" i="4"/>
  <c r="C1257" i="4"/>
  <c r="B1257" i="4"/>
  <c r="A1257" i="4"/>
  <c r="AN1256" i="4"/>
  <c r="AK1256" i="4"/>
  <c r="AJ1256" i="4"/>
  <c r="AI1256" i="4"/>
  <c r="AH1256" i="4"/>
  <c r="AG1256" i="4"/>
  <c r="AF1256" i="4"/>
  <c r="AE1256" i="4"/>
  <c r="AD1256" i="4"/>
  <c r="AC1256" i="4"/>
  <c r="AB1256" i="4"/>
  <c r="AA1256" i="4"/>
  <c r="Z1256" i="4"/>
  <c r="Y1256" i="4"/>
  <c r="AM1256" i="4" s="1"/>
  <c r="X1256" i="4"/>
  <c r="W1256" i="4"/>
  <c r="V1256" i="4"/>
  <c r="U1256" i="4"/>
  <c r="T1256" i="4"/>
  <c r="S1256" i="4"/>
  <c r="R1256" i="4"/>
  <c r="Q1256" i="4"/>
  <c r="P1256" i="4"/>
  <c r="O1256" i="4"/>
  <c r="N1256" i="4"/>
  <c r="M1256" i="4"/>
  <c r="L1256" i="4"/>
  <c r="K1256" i="4"/>
  <c r="J1256" i="4"/>
  <c r="I1256" i="4"/>
  <c r="H1256" i="4"/>
  <c r="G1256" i="4"/>
  <c r="F1256" i="4"/>
  <c r="E1256" i="4"/>
  <c r="D1256" i="4"/>
  <c r="C1256" i="4"/>
  <c r="B1256" i="4"/>
  <c r="A1256" i="4"/>
  <c r="AL1255" i="4"/>
  <c r="AK1255" i="4"/>
  <c r="AJ1255" i="4"/>
  <c r="AI1255" i="4"/>
  <c r="AH1255" i="4"/>
  <c r="AG1255" i="4"/>
  <c r="AF1255" i="4"/>
  <c r="AE1255" i="4"/>
  <c r="AD1255" i="4"/>
  <c r="AC1255" i="4"/>
  <c r="AB1255" i="4"/>
  <c r="AA1255" i="4"/>
  <c r="Z1255" i="4"/>
  <c r="Y1255" i="4"/>
  <c r="AM1255" i="4" s="1"/>
  <c r="X1255" i="4"/>
  <c r="W1255" i="4"/>
  <c r="V1255" i="4"/>
  <c r="U1255" i="4"/>
  <c r="T1255" i="4"/>
  <c r="S1255" i="4"/>
  <c r="R1255" i="4"/>
  <c r="Q1255" i="4"/>
  <c r="P1255" i="4"/>
  <c r="O1255" i="4"/>
  <c r="N1255" i="4"/>
  <c r="M1255" i="4"/>
  <c r="L1255" i="4"/>
  <c r="K1255" i="4"/>
  <c r="J1255" i="4"/>
  <c r="I1255" i="4"/>
  <c r="H1255" i="4"/>
  <c r="G1255" i="4"/>
  <c r="F1255" i="4"/>
  <c r="E1255" i="4"/>
  <c r="D1255" i="4"/>
  <c r="C1255" i="4"/>
  <c r="B1255" i="4"/>
  <c r="A1255" i="4"/>
  <c r="AM1254" i="4"/>
  <c r="AL1254" i="4"/>
  <c r="AK1254" i="4"/>
  <c r="AJ1254" i="4"/>
  <c r="AI1254" i="4"/>
  <c r="AH1254" i="4"/>
  <c r="AG1254" i="4"/>
  <c r="AF1254" i="4"/>
  <c r="AE1254" i="4"/>
  <c r="AD1254" i="4"/>
  <c r="AC1254" i="4"/>
  <c r="AB1254" i="4"/>
  <c r="AA1254" i="4"/>
  <c r="Z1254" i="4"/>
  <c r="Y1254" i="4"/>
  <c r="X1254" i="4"/>
  <c r="W1254" i="4"/>
  <c r="V1254" i="4"/>
  <c r="U1254" i="4"/>
  <c r="T1254" i="4"/>
  <c r="S1254" i="4"/>
  <c r="R1254" i="4"/>
  <c r="Q1254" i="4"/>
  <c r="P1254" i="4"/>
  <c r="O1254" i="4"/>
  <c r="N1254" i="4"/>
  <c r="M1254" i="4"/>
  <c r="L1254" i="4"/>
  <c r="K1254" i="4"/>
  <c r="J1254" i="4"/>
  <c r="I1254" i="4"/>
  <c r="H1254" i="4"/>
  <c r="G1254" i="4"/>
  <c r="F1254" i="4"/>
  <c r="E1254" i="4"/>
  <c r="D1254" i="4"/>
  <c r="C1254" i="4"/>
  <c r="B1254" i="4"/>
  <c r="A1254" i="4"/>
  <c r="AN1253" i="4"/>
  <c r="AL1253" i="4"/>
  <c r="AK1253" i="4"/>
  <c r="AJ1253" i="4"/>
  <c r="AI1253" i="4"/>
  <c r="AH1253" i="4"/>
  <c r="AG1253" i="4"/>
  <c r="AF1253" i="4"/>
  <c r="AE1253" i="4"/>
  <c r="AD1253" i="4"/>
  <c r="AC1253" i="4"/>
  <c r="AB1253" i="4"/>
  <c r="AA1253" i="4"/>
  <c r="Z1253" i="4"/>
  <c r="Y1253" i="4"/>
  <c r="AM1253" i="4" s="1"/>
  <c r="X1253" i="4"/>
  <c r="W1253" i="4"/>
  <c r="V1253" i="4"/>
  <c r="U1253" i="4"/>
  <c r="T1253" i="4"/>
  <c r="S1253" i="4"/>
  <c r="R1253" i="4"/>
  <c r="Q1253" i="4"/>
  <c r="P1253" i="4"/>
  <c r="O1253" i="4"/>
  <c r="N1253" i="4"/>
  <c r="M1253" i="4"/>
  <c r="L1253" i="4"/>
  <c r="K1253" i="4"/>
  <c r="J1253" i="4"/>
  <c r="I1253" i="4"/>
  <c r="H1253" i="4"/>
  <c r="AO1253" i="4" s="1"/>
  <c r="G1253" i="4"/>
  <c r="F1253" i="4"/>
  <c r="E1253" i="4"/>
  <c r="D1253" i="4"/>
  <c r="C1253" i="4"/>
  <c r="B1253" i="4"/>
  <c r="A1253" i="4"/>
  <c r="AN1252" i="4"/>
  <c r="AK1252" i="4"/>
  <c r="AJ1252" i="4"/>
  <c r="AI1252" i="4"/>
  <c r="AH1252" i="4"/>
  <c r="AG1252" i="4"/>
  <c r="AF1252" i="4"/>
  <c r="AE1252" i="4"/>
  <c r="AD1252" i="4"/>
  <c r="AC1252" i="4"/>
  <c r="AB1252" i="4"/>
  <c r="AA1252" i="4"/>
  <c r="Z1252" i="4"/>
  <c r="Y1252" i="4"/>
  <c r="AM1252" i="4" s="1"/>
  <c r="X1252" i="4"/>
  <c r="W1252" i="4"/>
  <c r="V1252" i="4"/>
  <c r="U1252" i="4"/>
  <c r="T1252" i="4"/>
  <c r="S1252" i="4"/>
  <c r="R1252" i="4"/>
  <c r="Q1252" i="4"/>
  <c r="P1252" i="4"/>
  <c r="O1252" i="4"/>
  <c r="N1252" i="4"/>
  <c r="M1252" i="4"/>
  <c r="L1252" i="4"/>
  <c r="K1252" i="4"/>
  <c r="J1252" i="4"/>
  <c r="I1252" i="4"/>
  <c r="H1252" i="4"/>
  <c r="G1252" i="4"/>
  <c r="F1252" i="4"/>
  <c r="E1252" i="4"/>
  <c r="D1252" i="4"/>
  <c r="C1252" i="4"/>
  <c r="AO1252" i="4" s="1"/>
  <c r="B1252" i="4"/>
  <c r="A1252" i="4"/>
  <c r="AL1251" i="4"/>
  <c r="AK1251" i="4"/>
  <c r="AJ1251" i="4"/>
  <c r="AI1251" i="4"/>
  <c r="AH1251" i="4"/>
  <c r="AG1251" i="4"/>
  <c r="AF1251" i="4"/>
  <c r="AE1251" i="4"/>
  <c r="AD1251" i="4"/>
  <c r="AC1251" i="4"/>
  <c r="AB1251" i="4"/>
  <c r="AA1251" i="4"/>
  <c r="Z1251" i="4"/>
  <c r="Y1251" i="4"/>
  <c r="AM1251" i="4" s="1"/>
  <c r="X1251" i="4"/>
  <c r="W1251" i="4"/>
  <c r="V1251" i="4"/>
  <c r="U1251" i="4"/>
  <c r="T1251" i="4"/>
  <c r="S1251" i="4"/>
  <c r="R1251" i="4"/>
  <c r="Q1251" i="4"/>
  <c r="P1251" i="4"/>
  <c r="O1251" i="4"/>
  <c r="N1251" i="4"/>
  <c r="M1251" i="4"/>
  <c r="L1251" i="4"/>
  <c r="K1251" i="4"/>
  <c r="J1251" i="4"/>
  <c r="I1251" i="4"/>
  <c r="H1251" i="4"/>
  <c r="G1251" i="4"/>
  <c r="F1251" i="4"/>
  <c r="E1251" i="4"/>
  <c r="D1251" i="4"/>
  <c r="C1251" i="4"/>
  <c r="B1251" i="4"/>
  <c r="A1251" i="4"/>
  <c r="AM1250" i="4"/>
  <c r="AL1250" i="4"/>
  <c r="AK1250" i="4"/>
  <c r="AJ1250" i="4"/>
  <c r="AI1250" i="4"/>
  <c r="AH1250" i="4"/>
  <c r="AG1250" i="4"/>
  <c r="AF1250" i="4"/>
  <c r="AE1250" i="4"/>
  <c r="AD1250" i="4"/>
  <c r="AC1250" i="4"/>
  <c r="AB1250" i="4"/>
  <c r="AA1250" i="4"/>
  <c r="Z1250" i="4"/>
  <c r="Y1250" i="4"/>
  <c r="X1250" i="4"/>
  <c r="W1250" i="4"/>
  <c r="V1250" i="4"/>
  <c r="U1250" i="4"/>
  <c r="T1250" i="4"/>
  <c r="S1250" i="4"/>
  <c r="R1250" i="4"/>
  <c r="Q1250" i="4"/>
  <c r="P1250" i="4"/>
  <c r="O1250" i="4"/>
  <c r="N1250" i="4"/>
  <c r="M1250" i="4"/>
  <c r="L1250" i="4"/>
  <c r="K1250" i="4"/>
  <c r="J1250" i="4"/>
  <c r="I1250" i="4"/>
  <c r="H1250" i="4"/>
  <c r="G1250" i="4"/>
  <c r="F1250" i="4"/>
  <c r="E1250" i="4"/>
  <c r="D1250" i="4"/>
  <c r="C1250" i="4"/>
  <c r="B1250" i="4"/>
  <c r="A1250" i="4"/>
  <c r="AN1249" i="4"/>
  <c r="AK1249" i="4"/>
  <c r="AJ1249" i="4"/>
  <c r="AI1249" i="4"/>
  <c r="AH1249" i="4"/>
  <c r="AG1249" i="4"/>
  <c r="AF1249" i="4"/>
  <c r="AE1249" i="4"/>
  <c r="AD1249" i="4"/>
  <c r="AC1249" i="4"/>
  <c r="AB1249" i="4"/>
  <c r="AA1249" i="4"/>
  <c r="Z1249" i="4"/>
  <c r="Y1249" i="4"/>
  <c r="AM1249" i="4" s="1"/>
  <c r="X1249" i="4"/>
  <c r="W1249" i="4"/>
  <c r="V1249" i="4"/>
  <c r="U1249" i="4"/>
  <c r="T1249" i="4"/>
  <c r="S1249" i="4"/>
  <c r="R1249" i="4"/>
  <c r="Q1249" i="4"/>
  <c r="P1249" i="4"/>
  <c r="O1249" i="4"/>
  <c r="N1249" i="4"/>
  <c r="M1249" i="4"/>
  <c r="L1249" i="4"/>
  <c r="K1249" i="4"/>
  <c r="J1249" i="4"/>
  <c r="I1249" i="4"/>
  <c r="H1249" i="4"/>
  <c r="G1249" i="4"/>
  <c r="F1249" i="4"/>
  <c r="AO1249" i="4" s="1"/>
  <c r="E1249" i="4"/>
  <c r="D1249" i="4"/>
  <c r="C1249" i="4"/>
  <c r="B1249" i="4"/>
  <c r="A1249" i="4"/>
  <c r="AN1248" i="4"/>
  <c r="AK1248" i="4"/>
  <c r="AJ1248" i="4"/>
  <c r="AI1248" i="4"/>
  <c r="AH1248" i="4"/>
  <c r="AG1248" i="4"/>
  <c r="AF1248" i="4"/>
  <c r="AE1248" i="4"/>
  <c r="AD1248" i="4"/>
  <c r="AC1248" i="4"/>
  <c r="AB1248" i="4"/>
  <c r="AA1248" i="4"/>
  <c r="Z1248" i="4"/>
  <c r="Y1248" i="4"/>
  <c r="AM1248" i="4" s="1"/>
  <c r="X1248" i="4"/>
  <c r="W1248" i="4"/>
  <c r="V1248" i="4"/>
  <c r="U1248" i="4"/>
  <c r="T1248" i="4"/>
  <c r="S1248" i="4"/>
  <c r="R1248" i="4"/>
  <c r="Q1248" i="4"/>
  <c r="P1248" i="4"/>
  <c r="O1248" i="4"/>
  <c r="N1248" i="4"/>
  <c r="M1248" i="4"/>
  <c r="L1248" i="4"/>
  <c r="K1248" i="4"/>
  <c r="J1248" i="4"/>
  <c r="I1248" i="4"/>
  <c r="H1248" i="4"/>
  <c r="G1248" i="4"/>
  <c r="F1248" i="4"/>
  <c r="E1248" i="4"/>
  <c r="D1248" i="4"/>
  <c r="C1248" i="4"/>
  <c r="B1248" i="4"/>
  <c r="A1248" i="4"/>
  <c r="AL1247" i="4"/>
  <c r="AK1247" i="4"/>
  <c r="AJ1247" i="4"/>
  <c r="AI1247" i="4"/>
  <c r="AH1247" i="4"/>
  <c r="AG1247" i="4"/>
  <c r="AF1247" i="4"/>
  <c r="AE1247" i="4"/>
  <c r="AD1247" i="4"/>
  <c r="AC1247" i="4"/>
  <c r="AB1247" i="4"/>
  <c r="AA1247" i="4"/>
  <c r="Z1247" i="4"/>
  <c r="Y1247" i="4"/>
  <c r="AM1247" i="4" s="1"/>
  <c r="X1247" i="4"/>
  <c r="W1247" i="4"/>
  <c r="V1247" i="4"/>
  <c r="U1247" i="4"/>
  <c r="T1247" i="4"/>
  <c r="S1247" i="4"/>
  <c r="R1247" i="4"/>
  <c r="Q1247" i="4"/>
  <c r="P1247" i="4"/>
  <c r="O1247" i="4"/>
  <c r="N1247" i="4"/>
  <c r="M1247" i="4"/>
  <c r="L1247" i="4"/>
  <c r="K1247" i="4"/>
  <c r="J1247" i="4"/>
  <c r="I1247" i="4"/>
  <c r="H1247" i="4"/>
  <c r="G1247" i="4"/>
  <c r="F1247" i="4"/>
  <c r="E1247" i="4"/>
  <c r="D1247" i="4"/>
  <c r="C1247" i="4"/>
  <c r="AO1247" i="4" s="1"/>
  <c r="B1247" i="4"/>
  <c r="A1247" i="4"/>
  <c r="AM1246" i="4"/>
  <c r="AL1246" i="4"/>
  <c r="AK1246" i="4"/>
  <c r="AJ1246" i="4"/>
  <c r="AI1246" i="4"/>
  <c r="AH1246" i="4"/>
  <c r="AG1246" i="4"/>
  <c r="AF1246" i="4"/>
  <c r="AE1246" i="4"/>
  <c r="AD1246" i="4"/>
  <c r="AC1246" i="4"/>
  <c r="AB1246" i="4"/>
  <c r="AA1246" i="4"/>
  <c r="Z1246" i="4"/>
  <c r="Y1246" i="4"/>
  <c r="X1246" i="4"/>
  <c r="W1246" i="4"/>
  <c r="V1246" i="4"/>
  <c r="U1246" i="4"/>
  <c r="T1246" i="4"/>
  <c r="S1246" i="4"/>
  <c r="R1246" i="4"/>
  <c r="Q1246" i="4"/>
  <c r="P1246" i="4"/>
  <c r="O1246" i="4"/>
  <c r="N1246" i="4"/>
  <c r="M1246" i="4"/>
  <c r="L1246" i="4"/>
  <c r="K1246" i="4"/>
  <c r="J1246" i="4"/>
  <c r="I1246" i="4"/>
  <c r="H1246" i="4"/>
  <c r="G1246" i="4"/>
  <c r="F1246" i="4"/>
  <c r="E1246" i="4"/>
  <c r="D1246" i="4"/>
  <c r="C1246" i="4"/>
  <c r="B1246" i="4"/>
  <c r="A1246" i="4"/>
  <c r="AN1245" i="4"/>
  <c r="AL1245" i="4"/>
  <c r="AK1245" i="4"/>
  <c r="AJ1245" i="4"/>
  <c r="AI1245" i="4"/>
  <c r="AH1245" i="4"/>
  <c r="AG1245" i="4"/>
  <c r="AF1245" i="4"/>
  <c r="AE1245" i="4"/>
  <c r="AD1245" i="4"/>
  <c r="AC1245" i="4"/>
  <c r="AB1245" i="4"/>
  <c r="AA1245" i="4"/>
  <c r="Z1245" i="4"/>
  <c r="Y1245" i="4"/>
  <c r="AM1245" i="4" s="1"/>
  <c r="X1245" i="4"/>
  <c r="W1245" i="4"/>
  <c r="V1245" i="4"/>
  <c r="U1245" i="4"/>
  <c r="T1245" i="4"/>
  <c r="S1245" i="4"/>
  <c r="R1245" i="4"/>
  <c r="Q1245" i="4"/>
  <c r="P1245" i="4"/>
  <c r="O1245" i="4"/>
  <c r="N1245" i="4"/>
  <c r="M1245" i="4"/>
  <c r="L1245" i="4"/>
  <c r="K1245" i="4"/>
  <c r="J1245" i="4"/>
  <c r="I1245" i="4"/>
  <c r="H1245" i="4"/>
  <c r="G1245" i="4"/>
  <c r="F1245" i="4"/>
  <c r="AO1245" i="4" s="1"/>
  <c r="E1245" i="4"/>
  <c r="D1245" i="4"/>
  <c r="C1245" i="4"/>
  <c r="B1245" i="4"/>
  <c r="A1245" i="4"/>
  <c r="AN1244" i="4"/>
  <c r="AK1244" i="4"/>
  <c r="AJ1244" i="4"/>
  <c r="AI1244" i="4"/>
  <c r="AH1244" i="4"/>
  <c r="AG1244" i="4"/>
  <c r="AF1244" i="4"/>
  <c r="AE1244" i="4"/>
  <c r="AD1244" i="4"/>
  <c r="AC1244" i="4"/>
  <c r="AB1244" i="4"/>
  <c r="AA1244" i="4"/>
  <c r="Z1244" i="4"/>
  <c r="Y1244" i="4"/>
  <c r="AM1244" i="4" s="1"/>
  <c r="X1244" i="4"/>
  <c r="W1244" i="4"/>
  <c r="V1244" i="4"/>
  <c r="U1244" i="4"/>
  <c r="T1244" i="4"/>
  <c r="S1244" i="4"/>
  <c r="R1244" i="4"/>
  <c r="Q1244" i="4"/>
  <c r="P1244" i="4"/>
  <c r="O1244" i="4"/>
  <c r="N1244" i="4"/>
  <c r="M1244" i="4"/>
  <c r="L1244" i="4"/>
  <c r="K1244" i="4"/>
  <c r="J1244" i="4"/>
  <c r="I1244" i="4"/>
  <c r="H1244" i="4"/>
  <c r="G1244" i="4"/>
  <c r="F1244" i="4"/>
  <c r="E1244" i="4"/>
  <c r="D1244" i="4"/>
  <c r="C1244" i="4"/>
  <c r="AO1244" i="4" s="1"/>
  <c r="B1244" i="4"/>
  <c r="A1244" i="4"/>
  <c r="AL1243" i="4"/>
  <c r="AK1243" i="4"/>
  <c r="AJ1243" i="4"/>
  <c r="AI1243" i="4"/>
  <c r="AH1243" i="4"/>
  <c r="AG1243" i="4"/>
  <c r="AF1243" i="4"/>
  <c r="AE1243" i="4"/>
  <c r="AD1243" i="4"/>
  <c r="AC1243" i="4"/>
  <c r="AB1243" i="4"/>
  <c r="AA1243" i="4"/>
  <c r="Z1243" i="4"/>
  <c r="Y1243" i="4"/>
  <c r="AM1243" i="4" s="1"/>
  <c r="X1243" i="4"/>
  <c r="W1243" i="4"/>
  <c r="V1243" i="4"/>
  <c r="U1243" i="4"/>
  <c r="T1243" i="4"/>
  <c r="S1243" i="4"/>
  <c r="R1243" i="4"/>
  <c r="Q1243" i="4"/>
  <c r="P1243" i="4"/>
  <c r="O1243" i="4"/>
  <c r="N1243" i="4"/>
  <c r="M1243" i="4"/>
  <c r="L1243" i="4"/>
  <c r="K1243" i="4"/>
  <c r="J1243" i="4"/>
  <c r="I1243" i="4"/>
  <c r="H1243" i="4"/>
  <c r="G1243" i="4"/>
  <c r="F1243" i="4"/>
  <c r="E1243" i="4"/>
  <c r="D1243" i="4"/>
  <c r="C1243" i="4"/>
  <c r="B1243" i="4"/>
  <c r="A1243" i="4"/>
  <c r="AM1242" i="4"/>
  <c r="AL1242" i="4"/>
  <c r="AK1242" i="4"/>
  <c r="AJ1242" i="4"/>
  <c r="AI1242" i="4"/>
  <c r="AH1242" i="4"/>
  <c r="AG1242" i="4"/>
  <c r="AF1242" i="4"/>
  <c r="AE1242" i="4"/>
  <c r="AD1242" i="4"/>
  <c r="AC1242" i="4"/>
  <c r="AB1242" i="4"/>
  <c r="AA1242" i="4"/>
  <c r="Z1242" i="4"/>
  <c r="Y1242" i="4"/>
  <c r="X1242" i="4"/>
  <c r="W1242" i="4"/>
  <c r="V1242" i="4"/>
  <c r="U1242" i="4"/>
  <c r="T1242" i="4"/>
  <c r="S1242" i="4"/>
  <c r="R1242" i="4"/>
  <c r="Q1242" i="4"/>
  <c r="P1242" i="4"/>
  <c r="O1242" i="4"/>
  <c r="N1242" i="4"/>
  <c r="M1242" i="4"/>
  <c r="L1242" i="4"/>
  <c r="K1242" i="4"/>
  <c r="J1242" i="4"/>
  <c r="I1242" i="4"/>
  <c r="H1242" i="4"/>
  <c r="G1242" i="4"/>
  <c r="F1242" i="4"/>
  <c r="E1242" i="4"/>
  <c r="D1242" i="4"/>
  <c r="C1242" i="4"/>
  <c r="B1242" i="4"/>
  <c r="A1242" i="4"/>
  <c r="AN1241" i="4"/>
  <c r="AK1241" i="4"/>
  <c r="AJ1241" i="4"/>
  <c r="AI1241" i="4"/>
  <c r="AH1241" i="4"/>
  <c r="AG1241" i="4"/>
  <c r="AF1241" i="4"/>
  <c r="AE1241" i="4"/>
  <c r="AD1241" i="4"/>
  <c r="AC1241" i="4"/>
  <c r="AB1241" i="4"/>
  <c r="AA1241" i="4"/>
  <c r="Z1241" i="4"/>
  <c r="Y1241" i="4"/>
  <c r="AM1241" i="4" s="1"/>
  <c r="X1241" i="4"/>
  <c r="W1241" i="4"/>
  <c r="V1241" i="4"/>
  <c r="U1241" i="4"/>
  <c r="T1241" i="4"/>
  <c r="S1241" i="4"/>
  <c r="R1241" i="4"/>
  <c r="Q1241" i="4"/>
  <c r="P1241" i="4"/>
  <c r="O1241" i="4"/>
  <c r="N1241" i="4"/>
  <c r="M1241" i="4"/>
  <c r="L1241" i="4"/>
  <c r="K1241" i="4"/>
  <c r="J1241" i="4"/>
  <c r="I1241" i="4"/>
  <c r="H1241" i="4"/>
  <c r="AO1241" i="4" s="1"/>
  <c r="G1241" i="4"/>
  <c r="F1241" i="4"/>
  <c r="E1241" i="4"/>
  <c r="D1241" i="4"/>
  <c r="C1241" i="4"/>
  <c r="B1241" i="4"/>
  <c r="A1241" i="4"/>
  <c r="AN1240" i="4"/>
  <c r="AK1240" i="4"/>
  <c r="AJ1240" i="4"/>
  <c r="AI1240" i="4"/>
  <c r="AH1240" i="4"/>
  <c r="AG1240" i="4"/>
  <c r="AF1240" i="4"/>
  <c r="AE1240" i="4"/>
  <c r="AD1240" i="4"/>
  <c r="AC1240" i="4"/>
  <c r="AB1240" i="4"/>
  <c r="AA1240" i="4"/>
  <c r="Z1240" i="4"/>
  <c r="Y1240" i="4"/>
  <c r="AM1240" i="4" s="1"/>
  <c r="X1240" i="4"/>
  <c r="W1240" i="4"/>
  <c r="V1240" i="4"/>
  <c r="U1240" i="4"/>
  <c r="T1240" i="4"/>
  <c r="S1240" i="4"/>
  <c r="R1240" i="4"/>
  <c r="Q1240" i="4"/>
  <c r="P1240" i="4"/>
  <c r="O1240" i="4"/>
  <c r="N1240" i="4"/>
  <c r="M1240" i="4"/>
  <c r="L1240" i="4"/>
  <c r="K1240" i="4"/>
  <c r="J1240" i="4"/>
  <c r="I1240" i="4"/>
  <c r="H1240" i="4"/>
  <c r="G1240" i="4"/>
  <c r="F1240" i="4"/>
  <c r="E1240" i="4"/>
  <c r="D1240" i="4"/>
  <c r="C1240" i="4"/>
  <c r="B1240" i="4"/>
  <c r="A1240" i="4"/>
  <c r="AL1239" i="4"/>
  <c r="AK1239" i="4"/>
  <c r="AJ1239" i="4"/>
  <c r="AI1239" i="4"/>
  <c r="AH1239" i="4"/>
  <c r="AG1239" i="4"/>
  <c r="AF1239" i="4"/>
  <c r="AE1239" i="4"/>
  <c r="AD1239" i="4"/>
  <c r="AC1239" i="4"/>
  <c r="AB1239" i="4"/>
  <c r="AA1239" i="4"/>
  <c r="Z1239" i="4"/>
  <c r="Y1239" i="4"/>
  <c r="AM1239" i="4" s="1"/>
  <c r="X1239" i="4"/>
  <c r="W1239" i="4"/>
  <c r="V1239" i="4"/>
  <c r="U1239" i="4"/>
  <c r="T1239" i="4"/>
  <c r="S1239" i="4"/>
  <c r="R1239" i="4"/>
  <c r="Q1239" i="4"/>
  <c r="P1239" i="4"/>
  <c r="O1239" i="4"/>
  <c r="N1239" i="4"/>
  <c r="M1239" i="4"/>
  <c r="L1239" i="4"/>
  <c r="K1239" i="4"/>
  <c r="J1239" i="4"/>
  <c r="I1239" i="4"/>
  <c r="H1239" i="4"/>
  <c r="G1239" i="4"/>
  <c r="F1239" i="4"/>
  <c r="E1239" i="4"/>
  <c r="D1239" i="4"/>
  <c r="C1239" i="4"/>
  <c r="B1239" i="4"/>
  <c r="A1239" i="4"/>
  <c r="AM1238" i="4"/>
  <c r="AL1238" i="4"/>
  <c r="AK1238" i="4"/>
  <c r="AJ1238" i="4"/>
  <c r="AI1238" i="4"/>
  <c r="AH1238" i="4"/>
  <c r="AG1238" i="4"/>
  <c r="AF1238" i="4"/>
  <c r="AE1238" i="4"/>
  <c r="AD1238" i="4"/>
  <c r="AC1238" i="4"/>
  <c r="AB1238" i="4"/>
  <c r="AA1238" i="4"/>
  <c r="Z1238" i="4"/>
  <c r="Y1238" i="4"/>
  <c r="X1238" i="4"/>
  <c r="W1238" i="4"/>
  <c r="V1238" i="4"/>
  <c r="U1238" i="4"/>
  <c r="T1238" i="4"/>
  <c r="S1238" i="4"/>
  <c r="R1238" i="4"/>
  <c r="Q1238" i="4"/>
  <c r="P1238" i="4"/>
  <c r="O1238" i="4"/>
  <c r="N1238" i="4"/>
  <c r="M1238" i="4"/>
  <c r="L1238" i="4"/>
  <c r="K1238" i="4"/>
  <c r="J1238" i="4"/>
  <c r="I1238" i="4"/>
  <c r="H1238" i="4"/>
  <c r="G1238" i="4"/>
  <c r="F1238" i="4"/>
  <c r="E1238" i="4"/>
  <c r="D1238" i="4"/>
  <c r="C1238" i="4"/>
  <c r="B1238" i="4"/>
  <c r="A1238" i="4"/>
  <c r="AN1237" i="4"/>
  <c r="AL1237" i="4"/>
  <c r="AK1237" i="4"/>
  <c r="AJ1237" i="4"/>
  <c r="AI1237" i="4"/>
  <c r="AH1237" i="4"/>
  <c r="AG1237" i="4"/>
  <c r="AF1237" i="4"/>
  <c r="AE1237" i="4"/>
  <c r="AD1237" i="4"/>
  <c r="AC1237" i="4"/>
  <c r="AB1237" i="4"/>
  <c r="AA1237" i="4"/>
  <c r="Z1237" i="4"/>
  <c r="Y1237" i="4"/>
  <c r="AM1237" i="4" s="1"/>
  <c r="X1237" i="4"/>
  <c r="W1237" i="4"/>
  <c r="V1237" i="4"/>
  <c r="U1237" i="4"/>
  <c r="T1237" i="4"/>
  <c r="S1237" i="4"/>
  <c r="R1237" i="4"/>
  <c r="Q1237" i="4"/>
  <c r="P1237" i="4"/>
  <c r="O1237" i="4"/>
  <c r="N1237" i="4"/>
  <c r="M1237" i="4"/>
  <c r="L1237" i="4"/>
  <c r="K1237" i="4"/>
  <c r="J1237" i="4"/>
  <c r="I1237" i="4"/>
  <c r="H1237" i="4"/>
  <c r="AO1237" i="4" s="1"/>
  <c r="G1237" i="4"/>
  <c r="F1237" i="4"/>
  <c r="E1237" i="4"/>
  <c r="D1237" i="4"/>
  <c r="C1237" i="4"/>
  <c r="B1237" i="4"/>
  <c r="A1237" i="4"/>
  <c r="AK1236" i="4"/>
  <c r="AJ1236" i="4"/>
  <c r="AI1236" i="4"/>
  <c r="AH1236" i="4"/>
  <c r="AG1236" i="4"/>
  <c r="AF1236" i="4"/>
  <c r="AE1236" i="4"/>
  <c r="AD1236" i="4"/>
  <c r="AC1236" i="4"/>
  <c r="AB1236" i="4"/>
  <c r="AN1236" i="4" s="1"/>
  <c r="AA1236" i="4"/>
  <c r="Z1236" i="4"/>
  <c r="Y1236" i="4"/>
  <c r="AM1236" i="4" s="1"/>
  <c r="X1236" i="4"/>
  <c r="W1236" i="4"/>
  <c r="V1236" i="4"/>
  <c r="U1236" i="4"/>
  <c r="T1236" i="4"/>
  <c r="S1236" i="4"/>
  <c r="R1236" i="4"/>
  <c r="Q1236" i="4"/>
  <c r="P1236" i="4"/>
  <c r="O1236" i="4"/>
  <c r="N1236" i="4"/>
  <c r="M1236" i="4"/>
  <c r="L1236" i="4"/>
  <c r="K1236" i="4"/>
  <c r="J1236" i="4"/>
  <c r="I1236" i="4"/>
  <c r="H1236" i="4"/>
  <c r="G1236" i="4"/>
  <c r="F1236" i="4"/>
  <c r="E1236" i="4"/>
  <c r="D1236" i="4"/>
  <c r="C1236" i="4"/>
  <c r="AO1236" i="4" s="1"/>
  <c r="B1236" i="4"/>
  <c r="A1236" i="4"/>
  <c r="AL1235" i="4"/>
  <c r="AK1235" i="4"/>
  <c r="AJ1235" i="4"/>
  <c r="AI1235" i="4"/>
  <c r="AH1235" i="4"/>
  <c r="AG1235" i="4"/>
  <c r="AF1235" i="4"/>
  <c r="AE1235" i="4"/>
  <c r="AD1235" i="4"/>
  <c r="AC1235" i="4"/>
  <c r="AB1235" i="4"/>
  <c r="AA1235" i="4"/>
  <c r="Z1235" i="4"/>
  <c r="Y1235" i="4"/>
  <c r="AM1235" i="4" s="1"/>
  <c r="X1235" i="4"/>
  <c r="W1235" i="4"/>
  <c r="V1235" i="4"/>
  <c r="U1235" i="4"/>
  <c r="T1235" i="4"/>
  <c r="S1235" i="4"/>
  <c r="R1235" i="4"/>
  <c r="Q1235" i="4"/>
  <c r="P1235" i="4"/>
  <c r="O1235" i="4"/>
  <c r="N1235" i="4"/>
  <c r="M1235" i="4"/>
  <c r="L1235" i="4"/>
  <c r="K1235" i="4"/>
  <c r="J1235" i="4"/>
  <c r="I1235" i="4"/>
  <c r="H1235" i="4"/>
  <c r="G1235" i="4"/>
  <c r="F1235" i="4"/>
  <c r="E1235" i="4"/>
  <c r="D1235" i="4"/>
  <c r="C1235" i="4"/>
  <c r="B1235" i="4"/>
  <c r="A1235" i="4"/>
  <c r="AM1234" i="4"/>
  <c r="AL1234" i="4"/>
  <c r="AK1234" i="4"/>
  <c r="AJ1234" i="4"/>
  <c r="AI1234" i="4"/>
  <c r="AH1234" i="4"/>
  <c r="AG1234" i="4"/>
  <c r="AF1234" i="4"/>
  <c r="AE1234" i="4"/>
  <c r="AD1234" i="4"/>
  <c r="AC1234" i="4"/>
  <c r="AB1234" i="4"/>
  <c r="AN1234" i="4" s="1"/>
  <c r="AA1234" i="4"/>
  <c r="Z1234" i="4"/>
  <c r="Y1234" i="4"/>
  <c r="X1234" i="4"/>
  <c r="W1234" i="4"/>
  <c r="V1234" i="4"/>
  <c r="U1234" i="4"/>
  <c r="T1234" i="4"/>
  <c r="S1234" i="4"/>
  <c r="R1234" i="4"/>
  <c r="Q1234" i="4"/>
  <c r="P1234" i="4"/>
  <c r="O1234" i="4"/>
  <c r="N1234" i="4"/>
  <c r="M1234" i="4"/>
  <c r="L1234" i="4"/>
  <c r="K1234" i="4"/>
  <c r="J1234" i="4"/>
  <c r="I1234" i="4"/>
  <c r="H1234" i="4"/>
  <c r="G1234" i="4"/>
  <c r="F1234" i="4"/>
  <c r="E1234" i="4"/>
  <c r="D1234" i="4"/>
  <c r="C1234" i="4"/>
  <c r="B1234" i="4"/>
  <c r="A1234" i="4"/>
  <c r="AN1233" i="4"/>
  <c r="AL1233" i="4"/>
  <c r="AK1233" i="4"/>
  <c r="AJ1233" i="4"/>
  <c r="AI1233" i="4"/>
  <c r="AH1233" i="4"/>
  <c r="AG1233" i="4"/>
  <c r="AF1233" i="4"/>
  <c r="AE1233" i="4"/>
  <c r="AD1233" i="4"/>
  <c r="AC1233" i="4"/>
  <c r="AB1233" i="4"/>
  <c r="AA1233" i="4"/>
  <c r="Z1233" i="4"/>
  <c r="Y1233" i="4"/>
  <c r="AM1233" i="4" s="1"/>
  <c r="X1233" i="4"/>
  <c r="W1233" i="4"/>
  <c r="V1233" i="4"/>
  <c r="U1233" i="4"/>
  <c r="T1233" i="4"/>
  <c r="S1233" i="4"/>
  <c r="R1233" i="4"/>
  <c r="Q1233" i="4"/>
  <c r="P1233" i="4"/>
  <c r="O1233" i="4"/>
  <c r="N1233" i="4"/>
  <c r="M1233" i="4"/>
  <c r="L1233" i="4"/>
  <c r="K1233" i="4"/>
  <c r="J1233" i="4"/>
  <c r="I1233" i="4"/>
  <c r="H1233" i="4"/>
  <c r="G1233" i="4"/>
  <c r="F1233" i="4"/>
  <c r="AO1233" i="4" s="1"/>
  <c r="E1233" i="4"/>
  <c r="D1233" i="4"/>
  <c r="C1233" i="4"/>
  <c r="B1233" i="4"/>
  <c r="A1233" i="4"/>
  <c r="AK1232" i="4"/>
  <c r="AJ1232" i="4"/>
  <c r="AI1232" i="4"/>
  <c r="AH1232" i="4"/>
  <c r="AG1232" i="4"/>
  <c r="AF1232" i="4"/>
  <c r="AE1232" i="4"/>
  <c r="AD1232" i="4"/>
  <c r="AC1232" i="4"/>
  <c r="AB1232" i="4"/>
  <c r="AA1232" i="4"/>
  <c r="Z1232" i="4"/>
  <c r="Y1232" i="4"/>
  <c r="X1232" i="4"/>
  <c r="W1232" i="4"/>
  <c r="V1232" i="4"/>
  <c r="U1232" i="4"/>
  <c r="T1232" i="4"/>
  <c r="S1232" i="4"/>
  <c r="R1232" i="4"/>
  <c r="Q1232" i="4"/>
  <c r="P1232" i="4"/>
  <c r="O1232" i="4"/>
  <c r="N1232" i="4"/>
  <c r="M1232" i="4"/>
  <c r="L1232" i="4"/>
  <c r="K1232" i="4"/>
  <c r="J1232" i="4"/>
  <c r="I1232" i="4"/>
  <c r="H1232" i="4"/>
  <c r="G1232" i="4"/>
  <c r="F1232" i="4"/>
  <c r="E1232" i="4"/>
  <c r="D1232" i="4"/>
  <c r="C1232" i="4"/>
  <c r="AO1232" i="4" s="1"/>
  <c r="B1232" i="4"/>
  <c r="A1232" i="4"/>
  <c r="AL1231" i="4"/>
  <c r="AK1231" i="4"/>
  <c r="AJ1231" i="4"/>
  <c r="AI1231" i="4"/>
  <c r="AH1231" i="4"/>
  <c r="AG1231" i="4"/>
  <c r="AF1231" i="4"/>
  <c r="AE1231" i="4"/>
  <c r="AD1231" i="4"/>
  <c r="AC1231" i="4"/>
  <c r="AB1231" i="4"/>
  <c r="AA1231" i="4"/>
  <c r="Z1231" i="4"/>
  <c r="Y1231" i="4"/>
  <c r="AM1231" i="4" s="1"/>
  <c r="X1231" i="4"/>
  <c r="W1231" i="4"/>
  <c r="V1231" i="4"/>
  <c r="U1231" i="4"/>
  <c r="T1231" i="4"/>
  <c r="S1231" i="4"/>
  <c r="R1231" i="4"/>
  <c r="Q1231" i="4"/>
  <c r="P1231" i="4"/>
  <c r="O1231" i="4"/>
  <c r="N1231" i="4"/>
  <c r="M1231" i="4"/>
  <c r="L1231" i="4"/>
  <c r="K1231" i="4"/>
  <c r="J1231" i="4"/>
  <c r="I1231" i="4"/>
  <c r="H1231" i="4"/>
  <c r="G1231" i="4"/>
  <c r="F1231" i="4"/>
  <c r="E1231" i="4"/>
  <c r="D1231" i="4"/>
  <c r="C1231" i="4"/>
  <c r="AO1231" i="4" s="1"/>
  <c r="B1231" i="4"/>
  <c r="A1231" i="4"/>
  <c r="AM1230" i="4"/>
  <c r="AL1230" i="4"/>
  <c r="AK1230" i="4"/>
  <c r="AJ1230" i="4"/>
  <c r="AI1230" i="4"/>
  <c r="AH1230" i="4"/>
  <c r="AG1230" i="4"/>
  <c r="AF1230" i="4"/>
  <c r="AE1230" i="4"/>
  <c r="AD1230" i="4"/>
  <c r="AC1230" i="4"/>
  <c r="AB1230" i="4"/>
  <c r="AN1230" i="4" s="1"/>
  <c r="AA1230" i="4"/>
  <c r="Z1230" i="4"/>
  <c r="Y1230" i="4"/>
  <c r="X1230" i="4"/>
  <c r="W1230" i="4"/>
  <c r="V1230" i="4"/>
  <c r="U1230" i="4"/>
  <c r="T1230" i="4"/>
  <c r="S1230" i="4"/>
  <c r="R1230" i="4"/>
  <c r="Q1230" i="4"/>
  <c r="P1230" i="4"/>
  <c r="O1230" i="4"/>
  <c r="N1230" i="4"/>
  <c r="M1230" i="4"/>
  <c r="L1230" i="4"/>
  <c r="K1230" i="4"/>
  <c r="J1230" i="4"/>
  <c r="I1230" i="4"/>
  <c r="H1230" i="4"/>
  <c r="G1230" i="4"/>
  <c r="F1230" i="4"/>
  <c r="E1230" i="4"/>
  <c r="D1230" i="4"/>
  <c r="C1230" i="4"/>
  <c r="AO1230" i="4" s="1"/>
  <c r="B1230" i="4"/>
  <c r="A1230" i="4"/>
  <c r="AN1229" i="4"/>
  <c r="AK1229" i="4"/>
  <c r="AJ1229" i="4"/>
  <c r="AI1229" i="4"/>
  <c r="AH1229" i="4"/>
  <c r="AG1229" i="4"/>
  <c r="AF1229" i="4"/>
  <c r="AE1229" i="4"/>
  <c r="AD1229" i="4"/>
  <c r="AC1229" i="4"/>
  <c r="AB1229" i="4"/>
  <c r="AA1229" i="4"/>
  <c r="Z1229" i="4"/>
  <c r="Y1229" i="4"/>
  <c r="AM1229" i="4" s="1"/>
  <c r="X1229" i="4"/>
  <c r="W1229" i="4"/>
  <c r="V1229" i="4"/>
  <c r="U1229" i="4"/>
  <c r="T1229" i="4"/>
  <c r="S1229" i="4"/>
  <c r="R1229" i="4"/>
  <c r="Q1229" i="4"/>
  <c r="P1229" i="4"/>
  <c r="O1229" i="4"/>
  <c r="N1229" i="4"/>
  <c r="M1229" i="4"/>
  <c r="L1229" i="4"/>
  <c r="K1229" i="4"/>
  <c r="J1229" i="4"/>
  <c r="I1229" i="4"/>
  <c r="AO1229" i="4" s="1"/>
  <c r="H1229" i="4"/>
  <c r="G1229" i="4"/>
  <c r="F1229" i="4"/>
  <c r="E1229" i="4"/>
  <c r="D1229" i="4"/>
  <c r="C1229" i="4"/>
  <c r="B1229" i="4"/>
  <c r="A1229" i="4"/>
  <c r="AN1228" i="4"/>
  <c r="AK1228" i="4"/>
  <c r="AJ1228" i="4"/>
  <c r="AI1228" i="4"/>
  <c r="AH1228" i="4"/>
  <c r="AG1228" i="4"/>
  <c r="AF1228" i="4"/>
  <c r="AE1228" i="4"/>
  <c r="AD1228" i="4"/>
  <c r="AC1228" i="4"/>
  <c r="AB1228" i="4"/>
  <c r="AA1228" i="4"/>
  <c r="Z1228" i="4"/>
  <c r="Y1228" i="4"/>
  <c r="X1228" i="4"/>
  <c r="W1228" i="4"/>
  <c r="V1228" i="4"/>
  <c r="U1228" i="4"/>
  <c r="T1228" i="4"/>
  <c r="S1228" i="4"/>
  <c r="R1228" i="4"/>
  <c r="Q1228" i="4"/>
  <c r="P1228" i="4"/>
  <c r="O1228" i="4"/>
  <c r="N1228" i="4"/>
  <c r="M1228" i="4"/>
  <c r="L1228" i="4"/>
  <c r="K1228" i="4"/>
  <c r="J1228" i="4"/>
  <c r="I1228" i="4"/>
  <c r="AO1228" i="4" s="1"/>
  <c r="H1228" i="4"/>
  <c r="G1228" i="4"/>
  <c r="F1228" i="4"/>
  <c r="E1228" i="4"/>
  <c r="D1228" i="4"/>
  <c r="C1228" i="4"/>
  <c r="B1228" i="4"/>
  <c r="A1228" i="4"/>
  <c r="AL1227" i="4"/>
  <c r="AK1227" i="4"/>
  <c r="AJ1227" i="4"/>
  <c r="AI1227" i="4"/>
  <c r="AH1227" i="4"/>
  <c r="AG1227" i="4"/>
  <c r="AF1227" i="4"/>
  <c r="AE1227" i="4"/>
  <c r="AD1227" i="4"/>
  <c r="AC1227" i="4"/>
  <c r="AB1227" i="4"/>
  <c r="AA1227" i="4"/>
  <c r="Z1227" i="4"/>
  <c r="Y1227" i="4"/>
  <c r="AM1227" i="4" s="1"/>
  <c r="X1227" i="4"/>
  <c r="W1227" i="4"/>
  <c r="V1227" i="4"/>
  <c r="U1227" i="4"/>
  <c r="T1227" i="4"/>
  <c r="S1227" i="4"/>
  <c r="R1227" i="4"/>
  <c r="Q1227" i="4"/>
  <c r="P1227" i="4"/>
  <c r="O1227" i="4"/>
  <c r="N1227" i="4"/>
  <c r="M1227" i="4"/>
  <c r="L1227" i="4"/>
  <c r="K1227" i="4"/>
  <c r="J1227" i="4"/>
  <c r="I1227" i="4"/>
  <c r="H1227" i="4"/>
  <c r="G1227" i="4"/>
  <c r="F1227" i="4"/>
  <c r="E1227" i="4"/>
  <c r="D1227" i="4"/>
  <c r="C1227" i="4"/>
  <c r="B1227" i="4"/>
  <c r="A1227" i="4"/>
  <c r="AM1226" i="4"/>
  <c r="AL1226" i="4"/>
  <c r="AK1226" i="4"/>
  <c r="AJ1226" i="4"/>
  <c r="AI1226" i="4"/>
  <c r="AH1226" i="4"/>
  <c r="AG1226" i="4"/>
  <c r="AF1226" i="4"/>
  <c r="AE1226" i="4"/>
  <c r="AD1226" i="4"/>
  <c r="AC1226" i="4"/>
  <c r="AB1226" i="4"/>
  <c r="AA1226" i="4"/>
  <c r="Z1226" i="4"/>
  <c r="Y1226" i="4"/>
  <c r="X1226" i="4"/>
  <c r="W1226" i="4"/>
  <c r="V1226" i="4"/>
  <c r="U1226" i="4"/>
  <c r="T1226" i="4"/>
  <c r="S1226" i="4"/>
  <c r="R1226" i="4"/>
  <c r="Q1226" i="4"/>
  <c r="P1226" i="4"/>
  <c r="O1226" i="4"/>
  <c r="N1226" i="4"/>
  <c r="M1226" i="4"/>
  <c r="L1226" i="4"/>
  <c r="K1226" i="4"/>
  <c r="J1226" i="4"/>
  <c r="I1226" i="4"/>
  <c r="H1226" i="4"/>
  <c r="G1226" i="4"/>
  <c r="F1226" i="4"/>
  <c r="E1226" i="4"/>
  <c r="D1226" i="4"/>
  <c r="C1226" i="4"/>
  <c r="B1226" i="4"/>
  <c r="A1226" i="4"/>
  <c r="AN1225" i="4"/>
  <c r="AM1225" i="4"/>
  <c r="AL1225" i="4"/>
  <c r="AK1225" i="4"/>
  <c r="AJ1225" i="4"/>
  <c r="AI1225" i="4"/>
  <c r="AH1225" i="4"/>
  <c r="AG1225" i="4"/>
  <c r="AF1225" i="4"/>
  <c r="AE1225" i="4"/>
  <c r="AD1225" i="4"/>
  <c r="AC1225" i="4"/>
  <c r="AB1225" i="4"/>
  <c r="AA1225" i="4"/>
  <c r="Z1225" i="4"/>
  <c r="Y1225" i="4"/>
  <c r="X1225" i="4"/>
  <c r="W1225" i="4"/>
  <c r="V1225" i="4"/>
  <c r="U1225" i="4"/>
  <c r="T1225" i="4"/>
  <c r="S1225" i="4"/>
  <c r="R1225" i="4"/>
  <c r="Q1225" i="4"/>
  <c r="P1225" i="4"/>
  <c r="O1225" i="4"/>
  <c r="N1225" i="4"/>
  <c r="M1225" i="4"/>
  <c r="L1225" i="4"/>
  <c r="K1225" i="4"/>
  <c r="J1225" i="4"/>
  <c r="I1225" i="4"/>
  <c r="H1225" i="4"/>
  <c r="G1225" i="4"/>
  <c r="F1225" i="4"/>
  <c r="E1225" i="4"/>
  <c r="D1225" i="4"/>
  <c r="AO1225" i="4" s="1"/>
  <c r="C1225" i="4"/>
  <c r="B1225" i="4"/>
  <c r="A1225" i="4"/>
  <c r="AN1224" i="4"/>
  <c r="AK1224" i="4"/>
  <c r="AJ1224" i="4"/>
  <c r="AI1224" i="4"/>
  <c r="AH1224" i="4"/>
  <c r="AG1224" i="4"/>
  <c r="AF1224" i="4"/>
  <c r="AE1224" i="4"/>
  <c r="AD1224" i="4"/>
  <c r="AC1224" i="4"/>
  <c r="AB1224" i="4"/>
  <c r="AA1224" i="4"/>
  <c r="Z1224" i="4"/>
  <c r="Y1224" i="4"/>
  <c r="AM1224" i="4" s="1"/>
  <c r="X1224" i="4"/>
  <c r="W1224" i="4"/>
  <c r="V1224" i="4"/>
  <c r="U1224" i="4"/>
  <c r="T1224" i="4"/>
  <c r="S1224" i="4"/>
  <c r="R1224" i="4"/>
  <c r="Q1224" i="4"/>
  <c r="P1224" i="4"/>
  <c r="O1224" i="4"/>
  <c r="N1224" i="4"/>
  <c r="M1224" i="4"/>
  <c r="L1224" i="4"/>
  <c r="K1224" i="4"/>
  <c r="J1224" i="4"/>
  <c r="I1224" i="4"/>
  <c r="H1224" i="4"/>
  <c r="G1224" i="4"/>
  <c r="F1224" i="4"/>
  <c r="E1224" i="4"/>
  <c r="D1224" i="4"/>
  <c r="C1224" i="4"/>
  <c r="AO1224" i="4" s="1"/>
  <c r="B1224" i="4"/>
  <c r="A1224" i="4"/>
  <c r="AN1223" i="4"/>
  <c r="AL1223" i="4"/>
  <c r="AK1223" i="4"/>
  <c r="AJ1223" i="4"/>
  <c r="AI1223" i="4"/>
  <c r="AH1223" i="4"/>
  <c r="AG1223" i="4"/>
  <c r="AF1223" i="4"/>
  <c r="AE1223" i="4"/>
  <c r="AD1223" i="4"/>
  <c r="AC1223" i="4"/>
  <c r="AB1223" i="4"/>
  <c r="AA1223" i="4"/>
  <c r="Z1223" i="4"/>
  <c r="Y1223" i="4"/>
  <c r="AM1223" i="4" s="1"/>
  <c r="X1223" i="4"/>
  <c r="W1223" i="4"/>
  <c r="V1223" i="4"/>
  <c r="U1223" i="4"/>
  <c r="T1223" i="4"/>
  <c r="S1223" i="4"/>
  <c r="R1223" i="4"/>
  <c r="Q1223" i="4"/>
  <c r="P1223" i="4"/>
  <c r="O1223" i="4"/>
  <c r="N1223" i="4"/>
  <c r="M1223" i="4"/>
  <c r="L1223" i="4"/>
  <c r="K1223" i="4"/>
  <c r="J1223" i="4"/>
  <c r="I1223" i="4"/>
  <c r="H1223" i="4"/>
  <c r="G1223" i="4"/>
  <c r="F1223" i="4"/>
  <c r="E1223" i="4"/>
  <c r="D1223" i="4"/>
  <c r="C1223" i="4"/>
  <c r="AO1223" i="4" s="1"/>
  <c r="B1223" i="4"/>
  <c r="A1223" i="4"/>
  <c r="AN1222" i="4"/>
  <c r="AM1222" i="4"/>
  <c r="AL1222" i="4"/>
  <c r="AK1222" i="4"/>
  <c r="AJ1222" i="4"/>
  <c r="AI1222" i="4"/>
  <c r="AH1222" i="4"/>
  <c r="AG1222" i="4"/>
  <c r="AF1222" i="4"/>
  <c r="AE1222" i="4"/>
  <c r="AD1222" i="4"/>
  <c r="AC1222" i="4"/>
  <c r="AB1222" i="4"/>
  <c r="AA1222" i="4"/>
  <c r="Z1222" i="4"/>
  <c r="Y1222" i="4"/>
  <c r="X1222" i="4"/>
  <c r="W1222" i="4"/>
  <c r="V1222" i="4"/>
  <c r="U1222" i="4"/>
  <c r="T1222" i="4"/>
  <c r="S1222" i="4"/>
  <c r="R1222" i="4"/>
  <c r="Q1222" i="4"/>
  <c r="P1222" i="4"/>
  <c r="O1222" i="4"/>
  <c r="N1222" i="4"/>
  <c r="M1222" i="4"/>
  <c r="L1222" i="4"/>
  <c r="K1222" i="4"/>
  <c r="J1222" i="4"/>
  <c r="I1222" i="4"/>
  <c r="H1222" i="4"/>
  <c r="G1222" i="4"/>
  <c r="F1222" i="4"/>
  <c r="E1222" i="4"/>
  <c r="D1222" i="4"/>
  <c r="C1222" i="4"/>
  <c r="B1222" i="4"/>
  <c r="A1222" i="4"/>
  <c r="AM1221" i="4"/>
  <c r="AL1221" i="4"/>
  <c r="AK1221" i="4"/>
  <c r="AJ1221" i="4"/>
  <c r="AI1221" i="4"/>
  <c r="AH1221" i="4"/>
  <c r="AG1221" i="4"/>
  <c r="AF1221" i="4"/>
  <c r="AE1221" i="4"/>
  <c r="AD1221" i="4"/>
  <c r="AC1221" i="4"/>
  <c r="AB1221" i="4"/>
  <c r="AN1221" i="4" s="1"/>
  <c r="AA1221" i="4"/>
  <c r="Z1221" i="4"/>
  <c r="Y1221" i="4"/>
  <c r="X1221" i="4"/>
  <c r="W1221" i="4"/>
  <c r="V1221" i="4"/>
  <c r="U1221" i="4"/>
  <c r="T1221" i="4"/>
  <c r="S1221" i="4"/>
  <c r="R1221" i="4"/>
  <c r="Q1221" i="4"/>
  <c r="P1221" i="4"/>
  <c r="O1221" i="4"/>
  <c r="N1221" i="4"/>
  <c r="M1221" i="4"/>
  <c r="L1221" i="4"/>
  <c r="K1221" i="4"/>
  <c r="J1221" i="4"/>
  <c r="I1221" i="4"/>
  <c r="H1221" i="4"/>
  <c r="G1221" i="4"/>
  <c r="F1221" i="4"/>
  <c r="E1221" i="4"/>
  <c r="D1221" i="4"/>
  <c r="C1221" i="4"/>
  <c r="B1221" i="4"/>
  <c r="A1221" i="4"/>
  <c r="AL1220" i="4"/>
  <c r="AK1220" i="4"/>
  <c r="AJ1220" i="4"/>
  <c r="AI1220" i="4"/>
  <c r="AH1220" i="4"/>
  <c r="AG1220" i="4"/>
  <c r="AF1220" i="4"/>
  <c r="AE1220" i="4"/>
  <c r="AD1220" i="4"/>
  <c r="AC1220" i="4"/>
  <c r="AB1220" i="4"/>
  <c r="AA1220" i="4"/>
  <c r="Z1220" i="4"/>
  <c r="Y1220" i="4"/>
  <c r="AM1220" i="4" s="1"/>
  <c r="X1220" i="4"/>
  <c r="W1220" i="4"/>
  <c r="V1220" i="4"/>
  <c r="U1220" i="4"/>
  <c r="T1220" i="4"/>
  <c r="S1220" i="4"/>
  <c r="R1220" i="4"/>
  <c r="Q1220" i="4"/>
  <c r="P1220" i="4"/>
  <c r="O1220" i="4"/>
  <c r="N1220" i="4"/>
  <c r="M1220" i="4"/>
  <c r="L1220" i="4"/>
  <c r="K1220" i="4"/>
  <c r="J1220" i="4"/>
  <c r="I1220" i="4"/>
  <c r="H1220" i="4"/>
  <c r="G1220" i="4"/>
  <c r="F1220" i="4"/>
  <c r="E1220" i="4"/>
  <c r="D1220" i="4"/>
  <c r="AO1220" i="4" s="1"/>
  <c r="C1220" i="4"/>
  <c r="B1220" i="4"/>
  <c r="A1220" i="4"/>
  <c r="AN1219" i="4"/>
  <c r="AK1219" i="4"/>
  <c r="AJ1219" i="4"/>
  <c r="AI1219" i="4"/>
  <c r="AH1219" i="4"/>
  <c r="AG1219" i="4"/>
  <c r="AF1219" i="4"/>
  <c r="AE1219" i="4"/>
  <c r="AD1219" i="4"/>
  <c r="AC1219" i="4"/>
  <c r="AB1219" i="4"/>
  <c r="AA1219" i="4"/>
  <c r="Z1219" i="4"/>
  <c r="Y1219" i="4"/>
  <c r="AM1219" i="4" s="1"/>
  <c r="X1219" i="4"/>
  <c r="W1219" i="4"/>
  <c r="V1219" i="4"/>
  <c r="U1219" i="4"/>
  <c r="T1219" i="4"/>
  <c r="S1219" i="4"/>
  <c r="R1219" i="4"/>
  <c r="Q1219" i="4"/>
  <c r="P1219" i="4"/>
  <c r="O1219" i="4"/>
  <c r="N1219" i="4"/>
  <c r="M1219" i="4"/>
  <c r="L1219" i="4"/>
  <c r="K1219" i="4"/>
  <c r="J1219" i="4"/>
  <c r="I1219" i="4"/>
  <c r="H1219" i="4"/>
  <c r="G1219" i="4"/>
  <c r="F1219" i="4"/>
  <c r="E1219" i="4"/>
  <c r="D1219" i="4"/>
  <c r="C1219" i="4"/>
  <c r="B1219" i="4"/>
  <c r="A1219" i="4"/>
  <c r="AN1218" i="4"/>
  <c r="AM1218" i="4"/>
  <c r="AL1218" i="4"/>
  <c r="AK1218" i="4"/>
  <c r="AJ1218" i="4"/>
  <c r="AI1218" i="4"/>
  <c r="AH1218" i="4"/>
  <c r="AG1218" i="4"/>
  <c r="AF1218" i="4"/>
  <c r="AE1218" i="4"/>
  <c r="AD1218" i="4"/>
  <c r="AC1218" i="4"/>
  <c r="AB1218" i="4"/>
  <c r="AA1218" i="4"/>
  <c r="Z1218" i="4"/>
  <c r="Y1218" i="4"/>
  <c r="X1218" i="4"/>
  <c r="W1218" i="4"/>
  <c r="V1218" i="4"/>
  <c r="U1218" i="4"/>
  <c r="T1218" i="4"/>
  <c r="S1218" i="4"/>
  <c r="R1218" i="4"/>
  <c r="Q1218" i="4"/>
  <c r="P1218" i="4"/>
  <c r="O1218" i="4"/>
  <c r="N1218" i="4"/>
  <c r="M1218" i="4"/>
  <c r="L1218" i="4"/>
  <c r="K1218" i="4"/>
  <c r="J1218" i="4"/>
  <c r="I1218" i="4"/>
  <c r="H1218" i="4"/>
  <c r="G1218" i="4"/>
  <c r="F1218" i="4"/>
  <c r="E1218" i="4"/>
  <c r="D1218" i="4"/>
  <c r="C1218" i="4"/>
  <c r="B1218" i="4"/>
  <c r="A1218" i="4"/>
  <c r="AN1217" i="4"/>
  <c r="AK1217" i="4"/>
  <c r="AJ1217" i="4"/>
  <c r="AI1217" i="4"/>
  <c r="AH1217" i="4"/>
  <c r="AG1217" i="4"/>
  <c r="AF1217" i="4"/>
  <c r="AE1217" i="4"/>
  <c r="AD1217" i="4"/>
  <c r="AC1217" i="4"/>
  <c r="AB1217" i="4"/>
  <c r="AA1217" i="4"/>
  <c r="Z1217" i="4"/>
  <c r="Y1217" i="4"/>
  <c r="AM1217" i="4" s="1"/>
  <c r="X1217" i="4"/>
  <c r="W1217" i="4"/>
  <c r="V1217" i="4"/>
  <c r="U1217" i="4"/>
  <c r="T1217" i="4"/>
  <c r="S1217" i="4"/>
  <c r="R1217" i="4"/>
  <c r="Q1217" i="4"/>
  <c r="P1217" i="4"/>
  <c r="O1217" i="4"/>
  <c r="N1217" i="4"/>
  <c r="M1217" i="4"/>
  <c r="L1217" i="4"/>
  <c r="K1217" i="4"/>
  <c r="J1217" i="4"/>
  <c r="I1217" i="4"/>
  <c r="H1217" i="4"/>
  <c r="G1217" i="4"/>
  <c r="F1217" i="4"/>
  <c r="E1217" i="4"/>
  <c r="D1217" i="4"/>
  <c r="AO1217" i="4" s="1"/>
  <c r="C1217" i="4"/>
  <c r="B1217" i="4"/>
  <c r="A1217" i="4"/>
  <c r="AM1216" i="4"/>
  <c r="AL1216" i="4"/>
  <c r="AK1216" i="4"/>
  <c r="AJ1216" i="4"/>
  <c r="AI1216" i="4"/>
  <c r="AH1216" i="4"/>
  <c r="AG1216" i="4"/>
  <c r="AF1216" i="4"/>
  <c r="AE1216" i="4"/>
  <c r="AD1216" i="4"/>
  <c r="AC1216" i="4"/>
  <c r="AB1216" i="4"/>
  <c r="AN1216" i="4" s="1"/>
  <c r="AA1216" i="4"/>
  <c r="Z1216" i="4"/>
  <c r="Y1216" i="4"/>
  <c r="X1216" i="4"/>
  <c r="W1216" i="4"/>
  <c r="V1216" i="4"/>
  <c r="U1216" i="4"/>
  <c r="T1216" i="4"/>
  <c r="S1216" i="4"/>
  <c r="R1216" i="4"/>
  <c r="Q1216" i="4"/>
  <c r="P1216" i="4"/>
  <c r="O1216" i="4"/>
  <c r="N1216" i="4"/>
  <c r="M1216" i="4"/>
  <c r="L1216" i="4"/>
  <c r="K1216" i="4"/>
  <c r="J1216" i="4"/>
  <c r="I1216" i="4"/>
  <c r="H1216" i="4"/>
  <c r="G1216" i="4"/>
  <c r="F1216" i="4"/>
  <c r="E1216" i="4"/>
  <c r="D1216" i="4"/>
  <c r="C1216" i="4"/>
  <c r="AO1216" i="4" s="1"/>
  <c r="B1216" i="4"/>
  <c r="A1216" i="4"/>
  <c r="AK1215" i="4"/>
  <c r="AJ1215" i="4"/>
  <c r="AI1215" i="4"/>
  <c r="AH1215" i="4"/>
  <c r="AG1215" i="4"/>
  <c r="AF1215" i="4"/>
  <c r="AE1215" i="4"/>
  <c r="AD1215" i="4"/>
  <c r="AC1215" i="4"/>
  <c r="AB1215" i="4"/>
  <c r="AA1215" i="4"/>
  <c r="Z1215" i="4"/>
  <c r="Y1215" i="4"/>
  <c r="AM1215" i="4" s="1"/>
  <c r="X1215" i="4"/>
  <c r="W1215" i="4"/>
  <c r="V1215" i="4"/>
  <c r="U1215" i="4"/>
  <c r="T1215" i="4"/>
  <c r="S1215" i="4"/>
  <c r="R1215" i="4"/>
  <c r="Q1215" i="4"/>
  <c r="P1215" i="4"/>
  <c r="O1215" i="4"/>
  <c r="N1215" i="4"/>
  <c r="M1215" i="4"/>
  <c r="L1215" i="4"/>
  <c r="AN1215" i="4" s="1"/>
  <c r="K1215" i="4"/>
  <c r="J1215" i="4"/>
  <c r="I1215" i="4"/>
  <c r="H1215" i="4"/>
  <c r="G1215" i="4"/>
  <c r="F1215" i="4"/>
  <c r="E1215" i="4"/>
  <c r="D1215" i="4"/>
  <c r="C1215" i="4"/>
  <c r="AO1215" i="4" s="1"/>
  <c r="B1215" i="4"/>
  <c r="A1215" i="4"/>
  <c r="AM1214" i="4"/>
  <c r="AL1214" i="4"/>
  <c r="AK1214" i="4"/>
  <c r="AJ1214" i="4"/>
  <c r="AI1214" i="4"/>
  <c r="AH1214" i="4"/>
  <c r="AG1214" i="4"/>
  <c r="AF1214" i="4"/>
  <c r="AE1214" i="4"/>
  <c r="AD1214" i="4"/>
  <c r="AC1214" i="4"/>
  <c r="AB1214" i="4"/>
  <c r="AA1214" i="4"/>
  <c r="Z1214" i="4"/>
  <c r="Y1214" i="4"/>
  <c r="X1214" i="4"/>
  <c r="W1214" i="4"/>
  <c r="V1214" i="4"/>
  <c r="U1214" i="4"/>
  <c r="T1214" i="4"/>
  <c r="S1214" i="4"/>
  <c r="R1214" i="4"/>
  <c r="Q1214" i="4"/>
  <c r="P1214" i="4"/>
  <c r="O1214" i="4"/>
  <c r="N1214" i="4"/>
  <c r="M1214" i="4"/>
  <c r="L1214" i="4"/>
  <c r="K1214" i="4"/>
  <c r="J1214" i="4"/>
  <c r="I1214" i="4"/>
  <c r="H1214" i="4"/>
  <c r="G1214" i="4"/>
  <c r="F1214" i="4"/>
  <c r="E1214" i="4"/>
  <c r="D1214" i="4"/>
  <c r="C1214" i="4"/>
  <c r="B1214" i="4"/>
  <c r="A1214" i="4"/>
  <c r="AN1213" i="4"/>
  <c r="AM1213" i="4"/>
  <c r="AL1213" i="4"/>
  <c r="AK1213" i="4"/>
  <c r="AJ1213" i="4"/>
  <c r="AI1213" i="4"/>
  <c r="AH1213" i="4"/>
  <c r="AG1213" i="4"/>
  <c r="AF1213" i="4"/>
  <c r="AE1213" i="4"/>
  <c r="AD1213" i="4"/>
  <c r="AC1213" i="4"/>
  <c r="AB1213" i="4"/>
  <c r="AA1213" i="4"/>
  <c r="Z1213" i="4"/>
  <c r="Y1213" i="4"/>
  <c r="X1213" i="4"/>
  <c r="W1213" i="4"/>
  <c r="V1213" i="4"/>
  <c r="U1213" i="4"/>
  <c r="T1213" i="4"/>
  <c r="S1213" i="4"/>
  <c r="R1213" i="4"/>
  <c r="Q1213" i="4"/>
  <c r="P1213" i="4"/>
  <c r="O1213" i="4"/>
  <c r="N1213" i="4"/>
  <c r="M1213" i="4"/>
  <c r="L1213" i="4"/>
  <c r="K1213" i="4"/>
  <c r="J1213" i="4"/>
  <c r="I1213" i="4"/>
  <c r="H1213" i="4"/>
  <c r="G1213" i="4"/>
  <c r="F1213" i="4"/>
  <c r="E1213" i="4"/>
  <c r="D1213" i="4"/>
  <c r="AO1213" i="4" s="1"/>
  <c r="C1213" i="4"/>
  <c r="B1213" i="4"/>
  <c r="A1213" i="4"/>
  <c r="AN1212" i="4"/>
  <c r="AK1212" i="4"/>
  <c r="AJ1212" i="4"/>
  <c r="AI1212" i="4"/>
  <c r="AH1212" i="4"/>
  <c r="AG1212" i="4"/>
  <c r="AF1212" i="4"/>
  <c r="AE1212" i="4"/>
  <c r="AD1212" i="4"/>
  <c r="AC1212" i="4"/>
  <c r="AB1212" i="4"/>
  <c r="AA1212" i="4"/>
  <c r="Z1212" i="4"/>
  <c r="Y1212" i="4"/>
  <c r="AM1212" i="4" s="1"/>
  <c r="X1212" i="4"/>
  <c r="W1212" i="4"/>
  <c r="V1212" i="4"/>
  <c r="U1212" i="4"/>
  <c r="T1212" i="4"/>
  <c r="S1212" i="4"/>
  <c r="R1212" i="4"/>
  <c r="Q1212" i="4"/>
  <c r="P1212" i="4"/>
  <c r="O1212" i="4"/>
  <c r="N1212" i="4"/>
  <c r="M1212" i="4"/>
  <c r="L1212" i="4"/>
  <c r="K1212" i="4"/>
  <c r="J1212" i="4"/>
  <c r="I1212" i="4"/>
  <c r="H1212" i="4"/>
  <c r="AO1212" i="4" s="1"/>
  <c r="G1212" i="4"/>
  <c r="F1212" i="4"/>
  <c r="E1212" i="4"/>
  <c r="D1212" i="4"/>
  <c r="C1212" i="4"/>
  <c r="B1212" i="4"/>
  <c r="A1212" i="4"/>
  <c r="AN1211" i="4"/>
  <c r="AK1211" i="4"/>
  <c r="AJ1211" i="4"/>
  <c r="AI1211" i="4"/>
  <c r="AH1211" i="4"/>
  <c r="AG1211" i="4"/>
  <c r="AF1211" i="4"/>
  <c r="AE1211" i="4"/>
  <c r="AD1211" i="4"/>
  <c r="AC1211" i="4"/>
  <c r="AB1211" i="4"/>
  <c r="AA1211" i="4"/>
  <c r="Z1211" i="4"/>
  <c r="Y1211" i="4"/>
  <c r="X1211" i="4"/>
  <c r="W1211" i="4"/>
  <c r="V1211" i="4"/>
  <c r="U1211" i="4"/>
  <c r="T1211" i="4"/>
  <c r="S1211" i="4"/>
  <c r="R1211" i="4"/>
  <c r="Q1211" i="4"/>
  <c r="P1211" i="4"/>
  <c r="O1211" i="4"/>
  <c r="N1211" i="4"/>
  <c r="M1211" i="4"/>
  <c r="L1211" i="4"/>
  <c r="K1211" i="4"/>
  <c r="J1211" i="4"/>
  <c r="I1211" i="4"/>
  <c r="H1211" i="4"/>
  <c r="G1211" i="4"/>
  <c r="F1211" i="4"/>
  <c r="E1211" i="4"/>
  <c r="D1211" i="4"/>
  <c r="C1211" i="4"/>
  <c r="B1211" i="4"/>
  <c r="A1211" i="4"/>
  <c r="AM1210" i="4"/>
  <c r="AL1210" i="4"/>
  <c r="AK1210" i="4"/>
  <c r="AJ1210" i="4"/>
  <c r="AI1210" i="4"/>
  <c r="AH1210" i="4"/>
  <c r="AG1210" i="4"/>
  <c r="AF1210" i="4"/>
  <c r="AE1210" i="4"/>
  <c r="AD1210" i="4"/>
  <c r="AC1210" i="4"/>
  <c r="AB1210" i="4"/>
  <c r="AN1210" i="4" s="1"/>
  <c r="AA1210" i="4"/>
  <c r="Z1210" i="4"/>
  <c r="Y1210" i="4"/>
  <c r="X1210" i="4"/>
  <c r="W1210" i="4"/>
  <c r="V1210" i="4"/>
  <c r="U1210" i="4"/>
  <c r="T1210" i="4"/>
  <c r="S1210" i="4"/>
  <c r="R1210" i="4"/>
  <c r="Q1210" i="4"/>
  <c r="P1210" i="4"/>
  <c r="O1210" i="4"/>
  <c r="N1210" i="4"/>
  <c r="M1210" i="4"/>
  <c r="L1210" i="4"/>
  <c r="K1210" i="4"/>
  <c r="J1210" i="4"/>
  <c r="I1210" i="4"/>
  <c r="H1210" i="4"/>
  <c r="G1210" i="4"/>
  <c r="F1210" i="4"/>
  <c r="E1210" i="4"/>
  <c r="D1210" i="4"/>
  <c r="C1210" i="4"/>
  <c r="B1210" i="4"/>
  <c r="A1210" i="4"/>
  <c r="AL1209" i="4"/>
  <c r="AK1209" i="4"/>
  <c r="AJ1209" i="4"/>
  <c r="AI1209" i="4"/>
  <c r="AH1209" i="4"/>
  <c r="AG1209" i="4"/>
  <c r="AF1209" i="4"/>
  <c r="AE1209" i="4"/>
  <c r="AD1209" i="4"/>
  <c r="AC1209" i="4"/>
  <c r="AB1209" i="4"/>
  <c r="AA1209" i="4"/>
  <c r="Z1209" i="4"/>
  <c r="Y1209" i="4"/>
  <c r="AM1209" i="4" s="1"/>
  <c r="X1209" i="4"/>
  <c r="W1209" i="4"/>
  <c r="V1209" i="4"/>
  <c r="U1209" i="4"/>
  <c r="T1209" i="4"/>
  <c r="S1209" i="4"/>
  <c r="R1209" i="4"/>
  <c r="Q1209" i="4"/>
  <c r="P1209" i="4"/>
  <c r="O1209" i="4"/>
  <c r="N1209" i="4"/>
  <c r="M1209" i="4"/>
  <c r="L1209" i="4"/>
  <c r="K1209" i="4"/>
  <c r="J1209" i="4"/>
  <c r="I1209" i="4"/>
  <c r="H1209" i="4"/>
  <c r="G1209" i="4"/>
  <c r="F1209" i="4"/>
  <c r="E1209" i="4"/>
  <c r="D1209" i="4"/>
  <c r="AO1209" i="4" s="1"/>
  <c r="C1209" i="4"/>
  <c r="B1209" i="4"/>
  <c r="A1209" i="4"/>
  <c r="AN1208" i="4"/>
  <c r="AM1208" i="4"/>
  <c r="AL1208" i="4"/>
  <c r="AK1208" i="4"/>
  <c r="AJ1208" i="4"/>
  <c r="AI1208" i="4"/>
  <c r="AH1208" i="4"/>
  <c r="AG1208" i="4"/>
  <c r="AF1208" i="4"/>
  <c r="AE1208" i="4"/>
  <c r="AD1208" i="4"/>
  <c r="AC1208" i="4"/>
  <c r="AB1208" i="4"/>
  <c r="AA1208" i="4"/>
  <c r="Z1208" i="4"/>
  <c r="Y1208" i="4"/>
  <c r="X1208" i="4"/>
  <c r="W1208" i="4"/>
  <c r="V1208" i="4"/>
  <c r="U1208" i="4"/>
  <c r="T1208" i="4"/>
  <c r="S1208" i="4"/>
  <c r="R1208" i="4"/>
  <c r="Q1208" i="4"/>
  <c r="P1208" i="4"/>
  <c r="O1208" i="4"/>
  <c r="N1208" i="4"/>
  <c r="M1208" i="4"/>
  <c r="L1208" i="4"/>
  <c r="K1208" i="4"/>
  <c r="J1208" i="4"/>
  <c r="I1208" i="4"/>
  <c r="H1208" i="4"/>
  <c r="G1208" i="4"/>
  <c r="F1208" i="4"/>
  <c r="E1208" i="4"/>
  <c r="D1208" i="4"/>
  <c r="C1208" i="4"/>
  <c r="B1208" i="4"/>
  <c r="A1208" i="4"/>
  <c r="AN1207" i="4"/>
  <c r="AK1207" i="4"/>
  <c r="AJ1207" i="4"/>
  <c r="AI1207" i="4"/>
  <c r="AH1207" i="4"/>
  <c r="AG1207" i="4"/>
  <c r="AF1207" i="4"/>
  <c r="AE1207" i="4"/>
  <c r="AD1207" i="4"/>
  <c r="AC1207" i="4"/>
  <c r="AB1207" i="4"/>
  <c r="AA1207" i="4"/>
  <c r="Z1207" i="4"/>
  <c r="Y1207" i="4"/>
  <c r="AM1207" i="4" s="1"/>
  <c r="X1207" i="4"/>
  <c r="W1207" i="4"/>
  <c r="V1207" i="4"/>
  <c r="U1207" i="4"/>
  <c r="T1207" i="4"/>
  <c r="S1207" i="4"/>
  <c r="R1207" i="4"/>
  <c r="Q1207" i="4"/>
  <c r="P1207" i="4"/>
  <c r="O1207" i="4"/>
  <c r="N1207" i="4"/>
  <c r="M1207" i="4"/>
  <c r="L1207" i="4"/>
  <c r="K1207" i="4"/>
  <c r="J1207" i="4"/>
  <c r="I1207" i="4"/>
  <c r="H1207" i="4"/>
  <c r="AO1207" i="4" s="1"/>
  <c r="G1207" i="4"/>
  <c r="F1207" i="4"/>
  <c r="E1207" i="4"/>
  <c r="D1207" i="4"/>
  <c r="C1207" i="4"/>
  <c r="B1207" i="4"/>
  <c r="A1207" i="4"/>
  <c r="AN1206" i="4"/>
  <c r="AM1206" i="4"/>
  <c r="AL1206" i="4"/>
  <c r="AK1206" i="4"/>
  <c r="AJ1206" i="4"/>
  <c r="AI1206" i="4"/>
  <c r="AH1206" i="4"/>
  <c r="AG1206" i="4"/>
  <c r="AF1206" i="4"/>
  <c r="AE1206" i="4"/>
  <c r="AD1206" i="4"/>
  <c r="AC1206" i="4"/>
  <c r="AB1206" i="4"/>
  <c r="AA1206" i="4"/>
  <c r="Z1206" i="4"/>
  <c r="Y1206" i="4"/>
  <c r="X1206" i="4"/>
  <c r="W1206" i="4"/>
  <c r="V1206" i="4"/>
  <c r="U1206" i="4"/>
  <c r="T1206" i="4"/>
  <c r="S1206" i="4"/>
  <c r="R1206" i="4"/>
  <c r="Q1206" i="4"/>
  <c r="P1206" i="4"/>
  <c r="O1206" i="4"/>
  <c r="N1206" i="4"/>
  <c r="M1206" i="4"/>
  <c r="L1206" i="4"/>
  <c r="K1206" i="4"/>
  <c r="J1206" i="4"/>
  <c r="I1206" i="4"/>
  <c r="H1206" i="4"/>
  <c r="G1206" i="4"/>
  <c r="F1206" i="4"/>
  <c r="E1206" i="4"/>
  <c r="D1206" i="4"/>
  <c r="C1206" i="4"/>
  <c r="B1206" i="4"/>
  <c r="A1206" i="4"/>
  <c r="AM1205" i="4"/>
  <c r="AL1205" i="4"/>
  <c r="AK1205" i="4"/>
  <c r="AJ1205" i="4"/>
  <c r="AI1205" i="4"/>
  <c r="AH1205" i="4"/>
  <c r="AG1205" i="4"/>
  <c r="AF1205" i="4"/>
  <c r="AE1205" i="4"/>
  <c r="AD1205" i="4"/>
  <c r="AC1205" i="4"/>
  <c r="AB1205" i="4"/>
  <c r="AN1205" i="4" s="1"/>
  <c r="AA1205" i="4"/>
  <c r="Z1205" i="4"/>
  <c r="Y1205" i="4"/>
  <c r="X1205" i="4"/>
  <c r="W1205" i="4"/>
  <c r="V1205" i="4"/>
  <c r="U1205" i="4"/>
  <c r="T1205" i="4"/>
  <c r="S1205" i="4"/>
  <c r="R1205" i="4"/>
  <c r="Q1205" i="4"/>
  <c r="P1205" i="4"/>
  <c r="O1205" i="4"/>
  <c r="N1205" i="4"/>
  <c r="M1205" i="4"/>
  <c r="L1205" i="4"/>
  <c r="K1205" i="4"/>
  <c r="J1205" i="4"/>
  <c r="I1205" i="4"/>
  <c r="H1205" i="4"/>
  <c r="G1205" i="4"/>
  <c r="F1205" i="4"/>
  <c r="E1205" i="4"/>
  <c r="D1205" i="4"/>
  <c r="AO1205" i="4" s="1"/>
  <c r="C1205" i="4"/>
  <c r="B1205" i="4"/>
  <c r="A1205" i="4"/>
  <c r="AL1204" i="4"/>
  <c r="AK1204" i="4"/>
  <c r="AJ1204" i="4"/>
  <c r="AI1204" i="4"/>
  <c r="AH1204" i="4"/>
  <c r="AG1204" i="4"/>
  <c r="AF1204" i="4"/>
  <c r="AE1204" i="4"/>
  <c r="AD1204" i="4"/>
  <c r="AC1204" i="4"/>
  <c r="AB1204" i="4"/>
  <c r="AA1204" i="4"/>
  <c r="Z1204" i="4"/>
  <c r="Y1204" i="4"/>
  <c r="AM1204" i="4" s="1"/>
  <c r="X1204" i="4"/>
  <c r="W1204" i="4"/>
  <c r="V1204" i="4"/>
  <c r="U1204" i="4"/>
  <c r="T1204" i="4"/>
  <c r="S1204" i="4"/>
  <c r="R1204" i="4"/>
  <c r="Q1204" i="4"/>
  <c r="P1204" i="4"/>
  <c r="O1204" i="4"/>
  <c r="N1204" i="4"/>
  <c r="M1204" i="4"/>
  <c r="L1204" i="4"/>
  <c r="K1204" i="4"/>
  <c r="J1204" i="4"/>
  <c r="I1204" i="4"/>
  <c r="H1204" i="4"/>
  <c r="G1204" i="4"/>
  <c r="F1204" i="4"/>
  <c r="E1204" i="4"/>
  <c r="D1204" i="4"/>
  <c r="AO1204" i="4" s="1"/>
  <c r="C1204" i="4"/>
  <c r="B1204" i="4"/>
  <c r="A1204" i="4"/>
  <c r="AN1203" i="4"/>
  <c r="AK1203" i="4"/>
  <c r="AJ1203" i="4"/>
  <c r="AI1203" i="4"/>
  <c r="AH1203" i="4"/>
  <c r="AG1203" i="4"/>
  <c r="AF1203" i="4"/>
  <c r="AE1203" i="4"/>
  <c r="AD1203" i="4"/>
  <c r="AC1203" i="4"/>
  <c r="AB1203" i="4"/>
  <c r="AA1203" i="4"/>
  <c r="Z1203" i="4"/>
  <c r="Y1203" i="4"/>
  <c r="AM1203" i="4" s="1"/>
  <c r="X1203" i="4"/>
  <c r="W1203" i="4"/>
  <c r="V1203" i="4"/>
  <c r="U1203" i="4"/>
  <c r="T1203" i="4"/>
  <c r="S1203" i="4"/>
  <c r="R1203" i="4"/>
  <c r="Q1203" i="4"/>
  <c r="P1203" i="4"/>
  <c r="O1203" i="4"/>
  <c r="N1203" i="4"/>
  <c r="M1203" i="4"/>
  <c r="L1203" i="4"/>
  <c r="K1203" i="4"/>
  <c r="J1203" i="4"/>
  <c r="I1203" i="4"/>
  <c r="H1203" i="4"/>
  <c r="G1203" i="4"/>
  <c r="F1203" i="4"/>
  <c r="E1203" i="4"/>
  <c r="D1203" i="4"/>
  <c r="C1203" i="4"/>
  <c r="AO1203" i="4" s="1"/>
  <c r="B1203" i="4"/>
  <c r="A1203" i="4"/>
  <c r="AN1202" i="4"/>
  <c r="AM1202" i="4"/>
  <c r="AL1202" i="4"/>
  <c r="AK1202" i="4"/>
  <c r="AJ1202" i="4"/>
  <c r="AI1202" i="4"/>
  <c r="AH1202" i="4"/>
  <c r="AG1202" i="4"/>
  <c r="AF1202" i="4"/>
  <c r="AE1202" i="4"/>
  <c r="AD1202" i="4"/>
  <c r="AC1202" i="4"/>
  <c r="AB1202" i="4"/>
  <c r="AA1202" i="4"/>
  <c r="Z1202" i="4"/>
  <c r="Y1202" i="4"/>
  <c r="X1202" i="4"/>
  <c r="W1202" i="4"/>
  <c r="V1202" i="4"/>
  <c r="U1202" i="4"/>
  <c r="T1202" i="4"/>
  <c r="S1202" i="4"/>
  <c r="R1202" i="4"/>
  <c r="Q1202" i="4"/>
  <c r="P1202" i="4"/>
  <c r="O1202" i="4"/>
  <c r="N1202" i="4"/>
  <c r="M1202" i="4"/>
  <c r="L1202" i="4"/>
  <c r="K1202" i="4"/>
  <c r="J1202" i="4"/>
  <c r="I1202" i="4"/>
  <c r="H1202" i="4"/>
  <c r="G1202" i="4"/>
  <c r="F1202" i="4"/>
  <c r="E1202" i="4"/>
  <c r="D1202" i="4"/>
  <c r="C1202" i="4"/>
  <c r="B1202" i="4"/>
  <c r="A1202" i="4"/>
  <c r="AN1201" i="4"/>
  <c r="AK1201" i="4"/>
  <c r="AJ1201" i="4"/>
  <c r="AI1201" i="4"/>
  <c r="AH1201" i="4"/>
  <c r="AG1201" i="4"/>
  <c r="AF1201" i="4"/>
  <c r="AE1201" i="4"/>
  <c r="AD1201" i="4"/>
  <c r="AC1201" i="4"/>
  <c r="AB1201" i="4"/>
  <c r="AA1201" i="4"/>
  <c r="Z1201" i="4"/>
  <c r="Y1201" i="4"/>
  <c r="AM1201" i="4" s="1"/>
  <c r="X1201" i="4"/>
  <c r="W1201" i="4"/>
  <c r="V1201" i="4"/>
  <c r="U1201" i="4"/>
  <c r="T1201" i="4"/>
  <c r="S1201" i="4"/>
  <c r="R1201" i="4"/>
  <c r="Q1201" i="4"/>
  <c r="P1201" i="4"/>
  <c r="O1201" i="4"/>
  <c r="N1201" i="4"/>
  <c r="M1201" i="4"/>
  <c r="L1201" i="4"/>
  <c r="K1201" i="4"/>
  <c r="J1201" i="4"/>
  <c r="I1201" i="4"/>
  <c r="H1201" i="4"/>
  <c r="G1201" i="4"/>
  <c r="F1201" i="4"/>
  <c r="E1201" i="4"/>
  <c r="D1201" i="4"/>
  <c r="AO1201" i="4" s="1"/>
  <c r="C1201" i="4"/>
  <c r="B1201" i="4"/>
  <c r="A1201" i="4"/>
  <c r="AM1200" i="4"/>
  <c r="AL1200" i="4"/>
  <c r="AK1200" i="4"/>
  <c r="AJ1200" i="4"/>
  <c r="AI1200" i="4"/>
  <c r="AH1200" i="4"/>
  <c r="AG1200" i="4"/>
  <c r="AF1200" i="4"/>
  <c r="AE1200" i="4"/>
  <c r="AD1200" i="4"/>
  <c r="AC1200" i="4"/>
  <c r="AB1200" i="4"/>
  <c r="AN1200" i="4" s="1"/>
  <c r="AA1200" i="4"/>
  <c r="Z1200" i="4"/>
  <c r="Y1200" i="4"/>
  <c r="X1200" i="4"/>
  <c r="W1200" i="4"/>
  <c r="V1200" i="4"/>
  <c r="U1200" i="4"/>
  <c r="T1200" i="4"/>
  <c r="S1200" i="4"/>
  <c r="R1200" i="4"/>
  <c r="Q1200" i="4"/>
  <c r="P1200" i="4"/>
  <c r="O1200" i="4"/>
  <c r="N1200" i="4"/>
  <c r="M1200" i="4"/>
  <c r="L1200" i="4"/>
  <c r="K1200" i="4"/>
  <c r="J1200" i="4"/>
  <c r="I1200" i="4"/>
  <c r="H1200" i="4"/>
  <c r="G1200" i="4"/>
  <c r="F1200" i="4"/>
  <c r="E1200" i="4"/>
  <c r="D1200" i="4"/>
  <c r="C1200" i="4"/>
  <c r="B1200" i="4"/>
  <c r="A1200" i="4"/>
  <c r="AN1199" i="4"/>
  <c r="AK1199" i="4"/>
  <c r="AJ1199" i="4"/>
  <c r="AI1199" i="4"/>
  <c r="AH1199" i="4"/>
  <c r="AG1199" i="4"/>
  <c r="AF1199" i="4"/>
  <c r="AE1199" i="4"/>
  <c r="AD1199" i="4"/>
  <c r="AC1199" i="4"/>
  <c r="AB1199" i="4"/>
  <c r="AA1199" i="4"/>
  <c r="Z1199" i="4"/>
  <c r="Y1199" i="4"/>
  <c r="AM1199" i="4" s="1"/>
  <c r="X1199" i="4"/>
  <c r="W1199" i="4"/>
  <c r="V1199" i="4"/>
  <c r="U1199" i="4"/>
  <c r="T1199" i="4"/>
  <c r="S1199" i="4"/>
  <c r="R1199" i="4"/>
  <c r="Q1199" i="4"/>
  <c r="P1199" i="4"/>
  <c r="O1199" i="4"/>
  <c r="N1199" i="4"/>
  <c r="M1199" i="4"/>
  <c r="L1199" i="4"/>
  <c r="K1199" i="4"/>
  <c r="J1199" i="4"/>
  <c r="I1199" i="4"/>
  <c r="H1199" i="4"/>
  <c r="G1199" i="4"/>
  <c r="F1199" i="4"/>
  <c r="E1199" i="4"/>
  <c r="D1199" i="4"/>
  <c r="C1199" i="4"/>
  <c r="AO1199" i="4" s="1"/>
  <c r="B1199" i="4"/>
  <c r="A1199" i="4"/>
  <c r="AM1198" i="4"/>
  <c r="AL1198" i="4"/>
  <c r="AK1198" i="4"/>
  <c r="AJ1198" i="4"/>
  <c r="AI1198" i="4"/>
  <c r="AH1198" i="4"/>
  <c r="AG1198" i="4"/>
  <c r="AF1198" i="4"/>
  <c r="AE1198" i="4"/>
  <c r="AD1198" i="4"/>
  <c r="AC1198" i="4"/>
  <c r="AB1198" i="4"/>
  <c r="AA1198" i="4"/>
  <c r="Z1198" i="4"/>
  <c r="Y1198" i="4"/>
  <c r="X1198" i="4"/>
  <c r="W1198" i="4"/>
  <c r="V1198" i="4"/>
  <c r="U1198" i="4"/>
  <c r="T1198" i="4"/>
  <c r="S1198" i="4"/>
  <c r="R1198" i="4"/>
  <c r="Q1198" i="4"/>
  <c r="P1198" i="4"/>
  <c r="O1198" i="4"/>
  <c r="N1198" i="4"/>
  <c r="M1198" i="4"/>
  <c r="L1198" i="4"/>
  <c r="K1198" i="4"/>
  <c r="J1198" i="4"/>
  <c r="I1198" i="4"/>
  <c r="H1198" i="4"/>
  <c r="G1198" i="4"/>
  <c r="F1198" i="4"/>
  <c r="E1198" i="4"/>
  <c r="D1198" i="4"/>
  <c r="C1198" i="4"/>
  <c r="B1198" i="4"/>
  <c r="A1198" i="4"/>
  <c r="AN1197" i="4"/>
  <c r="AM1197" i="4"/>
  <c r="AL1197" i="4"/>
  <c r="AK1197" i="4"/>
  <c r="AJ1197" i="4"/>
  <c r="AI1197" i="4"/>
  <c r="AH1197" i="4"/>
  <c r="AG1197" i="4"/>
  <c r="AF1197" i="4"/>
  <c r="AE1197" i="4"/>
  <c r="AD1197" i="4"/>
  <c r="AC1197" i="4"/>
  <c r="AB1197" i="4"/>
  <c r="AA1197" i="4"/>
  <c r="Z1197" i="4"/>
  <c r="Y1197" i="4"/>
  <c r="X1197" i="4"/>
  <c r="W1197" i="4"/>
  <c r="V1197" i="4"/>
  <c r="U1197" i="4"/>
  <c r="T1197" i="4"/>
  <c r="S1197" i="4"/>
  <c r="R1197" i="4"/>
  <c r="Q1197" i="4"/>
  <c r="P1197" i="4"/>
  <c r="O1197" i="4"/>
  <c r="N1197" i="4"/>
  <c r="M1197" i="4"/>
  <c r="L1197" i="4"/>
  <c r="K1197" i="4"/>
  <c r="J1197" i="4"/>
  <c r="I1197" i="4"/>
  <c r="H1197" i="4"/>
  <c r="G1197" i="4"/>
  <c r="F1197" i="4"/>
  <c r="E1197" i="4"/>
  <c r="D1197" i="4"/>
  <c r="C1197" i="4"/>
  <c r="B1197" i="4"/>
  <c r="A1197" i="4"/>
  <c r="AN1196" i="4"/>
  <c r="AK1196" i="4"/>
  <c r="AJ1196" i="4"/>
  <c r="AI1196" i="4"/>
  <c r="AH1196" i="4"/>
  <c r="AG1196" i="4"/>
  <c r="AF1196" i="4"/>
  <c r="AE1196" i="4"/>
  <c r="AD1196" i="4"/>
  <c r="AC1196" i="4"/>
  <c r="AB1196" i="4"/>
  <c r="AA1196" i="4"/>
  <c r="Z1196" i="4"/>
  <c r="Y1196" i="4"/>
  <c r="AM1196" i="4" s="1"/>
  <c r="X1196" i="4"/>
  <c r="W1196" i="4"/>
  <c r="V1196" i="4"/>
  <c r="U1196" i="4"/>
  <c r="T1196" i="4"/>
  <c r="S1196" i="4"/>
  <c r="R1196" i="4"/>
  <c r="Q1196" i="4"/>
  <c r="P1196" i="4"/>
  <c r="O1196" i="4"/>
  <c r="N1196" i="4"/>
  <c r="M1196" i="4"/>
  <c r="L1196" i="4"/>
  <c r="K1196" i="4"/>
  <c r="J1196" i="4"/>
  <c r="I1196" i="4"/>
  <c r="H1196" i="4"/>
  <c r="G1196" i="4"/>
  <c r="F1196" i="4"/>
  <c r="E1196" i="4"/>
  <c r="D1196" i="4"/>
  <c r="AO1196" i="4" s="1"/>
  <c r="C1196" i="4"/>
  <c r="B1196" i="4"/>
  <c r="A1196" i="4"/>
  <c r="AN1195" i="4"/>
  <c r="AK1195" i="4"/>
  <c r="AJ1195" i="4"/>
  <c r="AI1195" i="4"/>
  <c r="AH1195" i="4"/>
  <c r="AG1195" i="4"/>
  <c r="AF1195" i="4"/>
  <c r="AE1195" i="4"/>
  <c r="AD1195" i="4"/>
  <c r="AC1195" i="4"/>
  <c r="AB1195" i="4"/>
  <c r="AA1195" i="4"/>
  <c r="Z1195" i="4"/>
  <c r="Y1195" i="4"/>
  <c r="X1195" i="4"/>
  <c r="W1195" i="4"/>
  <c r="V1195" i="4"/>
  <c r="U1195" i="4"/>
  <c r="T1195" i="4"/>
  <c r="S1195" i="4"/>
  <c r="R1195" i="4"/>
  <c r="Q1195" i="4"/>
  <c r="P1195" i="4"/>
  <c r="O1195" i="4"/>
  <c r="N1195" i="4"/>
  <c r="M1195" i="4"/>
  <c r="L1195" i="4"/>
  <c r="K1195" i="4"/>
  <c r="J1195" i="4"/>
  <c r="I1195" i="4"/>
  <c r="H1195" i="4"/>
  <c r="G1195" i="4"/>
  <c r="F1195" i="4"/>
  <c r="E1195" i="4"/>
  <c r="D1195" i="4"/>
  <c r="C1195" i="4"/>
  <c r="AO1195" i="4" s="1"/>
  <c r="B1195" i="4"/>
  <c r="A1195" i="4"/>
  <c r="AM1194" i="4"/>
  <c r="AL1194" i="4"/>
  <c r="AK1194" i="4"/>
  <c r="AJ1194" i="4"/>
  <c r="AI1194" i="4"/>
  <c r="AH1194" i="4"/>
  <c r="AG1194" i="4"/>
  <c r="AF1194" i="4"/>
  <c r="AE1194" i="4"/>
  <c r="AD1194" i="4"/>
  <c r="AC1194" i="4"/>
  <c r="AB1194" i="4"/>
  <c r="AN1194" i="4" s="1"/>
  <c r="AA1194" i="4"/>
  <c r="Z1194" i="4"/>
  <c r="Y1194" i="4"/>
  <c r="X1194" i="4"/>
  <c r="W1194" i="4"/>
  <c r="V1194" i="4"/>
  <c r="U1194" i="4"/>
  <c r="T1194" i="4"/>
  <c r="S1194" i="4"/>
  <c r="R1194" i="4"/>
  <c r="Q1194" i="4"/>
  <c r="P1194" i="4"/>
  <c r="O1194" i="4"/>
  <c r="N1194" i="4"/>
  <c r="M1194" i="4"/>
  <c r="L1194" i="4"/>
  <c r="K1194" i="4"/>
  <c r="J1194" i="4"/>
  <c r="I1194" i="4"/>
  <c r="H1194" i="4"/>
  <c r="G1194" i="4"/>
  <c r="F1194" i="4"/>
  <c r="E1194" i="4"/>
  <c r="D1194" i="4"/>
  <c r="C1194" i="4"/>
  <c r="B1194" i="4"/>
  <c r="A1194" i="4"/>
  <c r="AL1193" i="4"/>
  <c r="AK1193" i="4"/>
  <c r="AJ1193" i="4"/>
  <c r="AI1193" i="4"/>
  <c r="AH1193" i="4"/>
  <c r="AG1193" i="4"/>
  <c r="AF1193" i="4"/>
  <c r="AE1193" i="4"/>
  <c r="AD1193" i="4"/>
  <c r="AC1193" i="4"/>
  <c r="AB1193" i="4"/>
  <c r="AA1193" i="4"/>
  <c r="Z1193" i="4"/>
  <c r="Y1193" i="4"/>
  <c r="AM1193" i="4" s="1"/>
  <c r="X1193" i="4"/>
  <c r="W1193" i="4"/>
  <c r="V1193" i="4"/>
  <c r="U1193" i="4"/>
  <c r="T1193" i="4"/>
  <c r="S1193" i="4"/>
  <c r="R1193" i="4"/>
  <c r="Q1193" i="4"/>
  <c r="P1193" i="4"/>
  <c r="O1193" i="4"/>
  <c r="N1193" i="4"/>
  <c r="M1193" i="4"/>
  <c r="L1193" i="4"/>
  <c r="K1193" i="4"/>
  <c r="J1193" i="4"/>
  <c r="I1193" i="4"/>
  <c r="H1193" i="4"/>
  <c r="G1193" i="4"/>
  <c r="F1193" i="4"/>
  <c r="E1193" i="4"/>
  <c r="D1193" i="4"/>
  <c r="AO1193" i="4" s="1"/>
  <c r="C1193" i="4"/>
  <c r="B1193" i="4"/>
  <c r="A1193" i="4"/>
  <c r="AN1192" i="4"/>
  <c r="AM1192" i="4"/>
  <c r="AL1192" i="4"/>
  <c r="AK1192" i="4"/>
  <c r="AJ1192" i="4"/>
  <c r="AI1192" i="4"/>
  <c r="AH1192" i="4"/>
  <c r="AG1192" i="4"/>
  <c r="AF1192" i="4"/>
  <c r="AE1192" i="4"/>
  <c r="AD1192" i="4"/>
  <c r="AC1192" i="4"/>
  <c r="AB1192" i="4"/>
  <c r="AA1192" i="4"/>
  <c r="Z1192" i="4"/>
  <c r="Y1192" i="4"/>
  <c r="X1192" i="4"/>
  <c r="W1192" i="4"/>
  <c r="V1192" i="4"/>
  <c r="U1192" i="4"/>
  <c r="T1192" i="4"/>
  <c r="S1192" i="4"/>
  <c r="R1192" i="4"/>
  <c r="Q1192" i="4"/>
  <c r="P1192" i="4"/>
  <c r="O1192" i="4"/>
  <c r="N1192" i="4"/>
  <c r="M1192" i="4"/>
  <c r="L1192" i="4"/>
  <c r="K1192" i="4"/>
  <c r="J1192" i="4"/>
  <c r="I1192" i="4"/>
  <c r="H1192" i="4"/>
  <c r="G1192" i="4"/>
  <c r="F1192" i="4"/>
  <c r="E1192" i="4"/>
  <c r="D1192" i="4"/>
  <c r="C1192" i="4"/>
  <c r="B1192" i="4"/>
  <c r="A1192" i="4"/>
  <c r="AN1191" i="4"/>
  <c r="AK1191" i="4"/>
  <c r="AJ1191" i="4"/>
  <c r="AI1191" i="4"/>
  <c r="AH1191" i="4"/>
  <c r="AG1191" i="4"/>
  <c r="AF1191" i="4"/>
  <c r="AE1191" i="4"/>
  <c r="AD1191" i="4"/>
  <c r="AC1191" i="4"/>
  <c r="AB1191" i="4"/>
  <c r="AA1191" i="4"/>
  <c r="Z1191" i="4"/>
  <c r="Y1191" i="4"/>
  <c r="AM1191" i="4" s="1"/>
  <c r="X1191" i="4"/>
  <c r="W1191" i="4"/>
  <c r="V1191" i="4"/>
  <c r="U1191" i="4"/>
  <c r="T1191" i="4"/>
  <c r="S1191" i="4"/>
  <c r="R1191" i="4"/>
  <c r="Q1191" i="4"/>
  <c r="P1191" i="4"/>
  <c r="O1191" i="4"/>
  <c r="N1191" i="4"/>
  <c r="M1191" i="4"/>
  <c r="L1191" i="4"/>
  <c r="K1191" i="4"/>
  <c r="J1191" i="4"/>
  <c r="I1191" i="4"/>
  <c r="H1191" i="4"/>
  <c r="AO1191" i="4" s="1"/>
  <c r="G1191" i="4"/>
  <c r="F1191" i="4"/>
  <c r="E1191" i="4"/>
  <c r="D1191" i="4"/>
  <c r="C1191" i="4"/>
  <c r="B1191" i="4"/>
  <c r="A1191" i="4"/>
  <c r="AN1190" i="4"/>
  <c r="AM1190" i="4"/>
  <c r="AL1190" i="4"/>
  <c r="AK1190" i="4"/>
  <c r="AJ1190" i="4"/>
  <c r="AI1190" i="4"/>
  <c r="AH1190" i="4"/>
  <c r="AG1190" i="4"/>
  <c r="AF1190" i="4"/>
  <c r="AE1190" i="4"/>
  <c r="AD1190" i="4"/>
  <c r="AC1190" i="4"/>
  <c r="AB1190" i="4"/>
  <c r="AA1190" i="4"/>
  <c r="Z1190" i="4"/>
  <c r="Y1190" i="4"/>
  <c r="X1190" i="4"/>
  <c r="W1190" i="4"/>
  <c r="V1190" i="4"/>
  <c r="U1190" i="4"/>
  <c r="T1190" i="4"/>
  <c r="S1190" i="4"/>
  <c r="R1190" i="4"/>
  <c r="Q1190" i="4"/>
  <c r="P1190" i="4"/>
  <c r="O1190" i="4"/>
  <c r="N1190" i="4"/>
  <c r="M1190" i="4"/>
  <c r="L1190" i="4"/>
  <c r="K1190" i="4"/>
  <c r="J1190" i="4"/>
  <c r="I1190" i="4"/>
  <c r="H1190" i="4"/>
  <c r="G1190" i="4"/>
  <c r="F1190" i="4"/>
  <c r="E1190" i="4"/>
  <c r="D1190" i="4"/>
  <c r="C1190" i="4"/>
  <c r="B1190" i="4"/>
  <c r="A1190" i="4"/>
  <c r="AM1189" i="4"/>
  <c r="AL1189" i="4"/>
  <c r="AK1189" i="4"/>
  <c r="AJ1189" i="4"/>
  <c r="AI1189" i="4"/>
  <c r="AH1189" i="4"/>
  <c r="AG1189" i="4"/>
  <c r="AF1189" i="4"/>
  <c r="AE1189" i="4"/>
  <c r="AD1189" i="4"/>
  <c r="AC1189" i="4"/>
  <c r="AB1189" i="4"/>
  <c r="AN1189" i="4" s="1"/>
  <c r="AA1189" i="4"/>
  <c r="Z1189" i="4"/>
  <c r="Y1189" i="4"/>
  <c r="X1189" i="4"/>
  <c r="W1189" i="4"/>
  <c r="V1189" i="4"/>
  <c r="U1189" i="4"/>
  <c r="T1189" i="4"/>
  <c r="S1189" i="4"/>
  <c r="R1189" i="4"/>
  <c r="Q1189" i="4"/>
  <c r="P1189" i="4"/>
  <c r="O1189" i="4"/>
  <c r="N1189" i="4"/>
  <c r="M1189" i="4"/>
  <c r="L1189" i="4"/>
  <c r="K1189" i="4"/>
  <c r="J1189" i="4"/>
  <c r="I1189" i="4"/>
  <c r="H1189" i="4"/>
  <c r="G1189" i="4"/>
  <c r="F1189" i="4"/>
  <c r="E1189" i="4"/>
  <c r="D1189" i="4"/>
  <c r="AO1189" i="4" s="1"/>
  <c r="C1189" i="4"/>
  <c r="B1189" i="4"/>
  <c r="A1189" i="4"/>
  <c r="AL1188" i="4"/>
  <c r="AK1188" i="4"/>
  <c r="AJ1188" i="4"/>
  <c r="AI1188" i="4"/>
  <c r="AH1188" i="4"/>
  <c r="AG1188" i="4"/>
  <c r="AF1188" i="4"/>
  <c r="AE1188" i="4"/>
  <c r="AD1188" i="4"/>
  <c r="AC1188" i="4"/>
  <c r="AB1188" i="4"/>
  <c r="AA1188" i="4"/>
  <c r="Z1188" i="4"/>
  <c r="Y1188" i="4"/>
  <c r="AM1188" i="4" s="1"/>
  <c r="X1188" i="4"/>
  <c r="W1188" i="4"/>
  <c r="V1188" i="4"/>
  <c r="U1188" i="4"/>
  <c r="T1188" i="4"/>
  <c r="S1188" i="4"/>
  <c r="R1188" i="4"/>
  <c r="Q1188" i="4"/>
  <c r="P1188" i="4"/>
  <c r="O1188" i="4"/>
  <c r="N1188" i="4"/>
  <c r="M1188" i="4"/>
  <c r="L1188" i="4"/>
  <c r="K1188" i="4"/>
  <c r="J1188" i="4"/>
  <c r="I1188" i="4"/>
  <c r="H1188" i="4"/>
  <c r="G1188" i="4"/>
  <c r="F1188" i="4"/>
  <c r="E1188" i="4"/>
  <c r="D1188" i="4"/>
  <c r="AO1188" i="4" s="1"/>
  <c r="C1188" i="4"/>
  <c r="B1188" i="4"/>
  <c r="A1188" i="4"/>
  <c r="AN1187" i="4"/>
  <c r="AK1187" i="4"/>
  <c r="AJ1187" i="4"/>
  <c r="AI1187" i="4"/>
  <c r="AH1187" i="4"/>
  <c r="AG1187" i="4"/>
  <c r="AF1187" i="4"/>
  <c r="AE1187" i="4"/>
  <c r="AD1187" i="4"/>
  <c r="AC1187" i="4"/>
  <c r="AB1187" i="4"/>
  <c r="AA1187" i="4"/>
  <c r="Z1187" i="4"/>
  <c r="Y1187" i="4"/>
  <c r="AM1187" i="4" s="1"/>
  <c r="X1187" i="4"/>
  <c r="W1187" i="4"/>
  <c r="V1187" i="4"/>
  <c r="U1187" i="4"/>
  <c r="T1187" i="4"/>
  <c r="S1187" i="4"/>
  <c r="R1187" i="4"/>
  <c r="Q1187" i="4"/>
  <c r="P1187" i="4"/>
  <c r="O1187" i="4"/>
  <c r="N1187" i="4"/>
  <c r="M1187" i="4"/>
  <c r="L1187" i="4"/>
  <c r="K1187" i="4"/>
  <c r="J1187" i="4"/>
  <c r="I1187" i="4"/>
  <c r="H1187" i="4"/>
  <c r="G1187" i="4"/>
  <c r="F1187" i="4"/>
  <c r="E1187" i="4"/>
  <c r="D1187" i="4"/>
  <c r="C1187" i="4"/>
  <c r="AO1187" i="4" s="1"/>
  <c r="B1187" i="4"/>
  <c r="A1187" i="4"/>
  <c r="AN1186" i="4"/>
  <c r="AM1186" i="4"/>
  <c r="AL1186" i="4"/>
  <c r="AK1186" i="4"/>
  <c r="AJ1186" i="4"/>
  <c r="AI1186" i="4"/>
  <c r="AH1186" i="4"/>
  <c r="AG1186" i="4"/>
  <c r="AF1186" i="4"/>
  <c r="AE1186" i="4"/>
  <c r="AD1186" i="4"/>
  <c r="AC1186" i="4"/>
  <c r="AB1186" i="4"/>
  <c r="AA1186" i="4"/>
  <c r="Z1186" i="4"/>
  <c r="Y1186" i="4"/>
  <c r="X1186" i="4"/>
  <c r="W1186" i="4"/>
  <c r="V1186" i="4"/>
  <c r="U1186" i="4"/>
  <c r="T1186" i="4"/>
  <c r="S1186" i="4"/>
  <c r="R1186" i="4"/>
  <c r="Q1186" i="4"/>
  <c r="P1186" i="4"/>
  <c r="O1186" i="4"/>
  <c r="N1186" i="4"/>
  <c r="M1186" i="4"/>
  <c r="L1186" i="4"/>
  <c r="K1186" i="4"/>
  <c r="J1186" i="4"/>
  <c r="I1186" i="4"/>
  <c r="H1186" i="4"/>
  <c r="G1186" i="4"/>
  <c r="F1186" i="4"/>
  <c r="E1186" i="4"/>
  <c r="D1186" i="4"/>
  <c r="C1186" i="4"/>
  <c r="B1186" i="4"/>
  <c r="A1186" i="4"/>
  <c r="AN1185" i="4"/>
  <c r="AK1185" i="4"/>
  <c r="AJ1185" i="4"/>
  <c r="AI1185" i="4"/>
  <c r="AH1185" i="4"/>
  <c r="AG1185" i="4"/>
  <c r="AF1185" i="4"/>
  <c r="AE1185" i="4"/>
  <c r="AD1185" i="4"/>
  <c r="AC1185" i="4"/>
  <c r="AB1185" i="4"/>
  <c r="AA1185" i="4"/>
  <c r="Z1185" i="4"/>
  <c r="Y1185" i="4"/>
  <c r="AM1185" i="4" s="1"/>
  <c r="X1185" i="4"/>
  <c r="W1185" i="4"/>
  <c r="V1185" i="4"/>
  <c r="U1185" i="4"/>
  <c r="T1185" i="4"/>
  <c r="S1185" i="4"/>
  <c r="R1185" i="4"/>
  <c r="Q1185" i="4"/>
  <c r="P1185" i="4"/>
  <c r="O1185" i="4"/>
  <c r="N1185" i="4"/>
  <c r="M1185" i="4"/>
  <c r="L1185" i="4"/>
  <c r="K1185" i="4"/>
  <c r="J1185" i="4"/>
  <c r="I1185" i="4"/>
  <c r="H1185" i="4"/>
  <c r="G1185" i="4"/>
  <c r="F1185" i="4"/>
  <c r="E1185" i="4"/>
  <c r="D1185" i="4"/>
  <c r="C1185" i="4"/>
  <c r="B1185" i="4"/>
  <c r="A1185" i="4"/>
  <c r="AM1184" i="4"/>
  <c r="AL1184" i="4"/>
  <c r="AK1184" i="4"/>
  <c r="AJ1184" i="4"/>
  <c r="AI1184" i="4"/>
  <c r="AH1184" i="4"/>
  <c r="AG1184" i="4"/>
  <c r="AF1184" i="4"/>
  <c r="AE1184" i="4"/>
  <c r="AD1184" i="4"/>
  <c r="AC1184" i="4"/>
  <c r="AB1184" i="4"/>
  <c r="AN1184" i="4" s="1"/>
  <c r="AA1184" i="4"/>
  <c r="Z1184" i="4"/>
  <c r="Y1184" i="4"/>
  <c r="X1184" i="4"/>
  <c r="W1184" i="4"/>
  <c r="V1184" i="4"/>
  <c r="U1184" i="4"/>
  <c r="T1184" i="4"/>
  <c r="S1184" i="4"/>
  <c r="R1184" i="4"/>
  <c r="Q1184" i="4"/>
  <c r="P1184" i="4"/>
  <c r="O1184" i="4"/>
  <c r="N1184" i="4"/>
  <c r="M1184" i="4"/>
  <c r="L1184" i="4"/>
  <c r="K1184" i="4"/>
  <c r="J1184" i="4"/>
  <c r="I1184" i="4"/>
  <c r="H1184" i="4"/>
  <c r="G1184" i="4"/>
  <c r="F1184" i="4"/>
  <c r="E1184" i="4"/>
  <c r="D1184" i="4"/>
  <c r="C1184" i="4"/>
  <c r="B1184" i="4"/>
  <c r="A1184" i="4"/>
  <c r="AL1183" i="4"/>
  <c r="AK1183" i="4"/>
  <c r="AJ1183" i="4"/>
  <c r="AI1183" i="4"/>
  <c r="AH1183" i="4"/>
  <c r="AG1183" i="4"/>
  <c r="AF1183" i="4"/>
  <c r="AE1183" i="4"/>
  <c r="AD1183" i="4"/>
  <c r="AC1183" i="4"/>
  <c r="AB1183" i="4"/>
  <c r="AA1183" i="4"/>
  <c r="Z1183" i="4"/>
  <c r="Y1183" i="4"/>
  <c r="AM1183" i="4" s="1"/>
  <c r="X1183" i="4"/>
  <c r="W1183" i="4"/>
  <c r="V1183" i="4"/>
  <c r="U1183" i="4"/>
  <c r="T1183" i="4"/>
  <c r="S1183" i="4"/>
  <c r="R1183" i="4"/>
  <c r="Q1183" i="4"/>
  <c r="P1183" i="4"/>
  <c r="O1183" i="4"/>
  <c r="N1183" i="4"/>
  <c r="M1183" i="4"/>
  <c r="L1183" i="4"/>
  <c r="K1183" i="4"/>
  <c r="J1183" i="4"/>
  <c r="I1183" i="4"/>
  <c r="H1183" i="4"/>
  <c r="G1183" i="4"/>
  <c r="F1183" i="4"/>
  <c r="E1183" i="4"/>
  <c r="D1183" i="4"/>
  <c r="AO1183" i="4" s="1"/>
  <c r="C1183" i="4"/>
  <c r="B1183" i="4"/>
  <c r="A1183" i="4"/>
  <c r="AN1182" i="4"/>
  <c r="AM1182" i="4"/>
  <c r="AL1182" i="4"/>
  <c r="AK1182" i="4"/>
  <c r="AJ1182" i="4"/>
  <c r="AI1182" i="4"/>
  <c r="AH1182" i="4"/>
  <c r="AG1182" i="4"/>
  <c r="AF1182" i="4"/>
  <c r="AE1182" i="4"/>
  <c r="AD1182" i="4"/>
  <c r="AC1182" i="4"/>
  <c r="AB1182" i="4"/>
  <c r="AA1182" i="4"/>
  <c r="Z1182" i="4"/>
  <c r="Y1182" i="4"/>
  <c r="X1182" i="4"/>
  <c r="W1182" i="4"/>
  <c r="V1182" i="4"/>
  <c r="U1182" i="4"/>
  <c r="T1182" i="4"/>
  <c r="S1182" i="4"/>
  <c r="R1182" i="4"/>
  <c r="Q1182" i="4"/>
  <c r="P1182" i="4"/>
  <c r="O1182" i="4"/>
  <c r="N1182" i="4"/>
  <c r="M1182" i="4"/>
  <c r="L1182" i="4"/>
  <c r="K1182" i="4"/>
  <c r="J1182" i="4"/>
  <c r="I1182" i="4"/>
  <c r="H1182" i="4"/>
  <c r="G1182" i="4"/>
  <c r="F1182" i="4"/>
  <c r="E1182" i="4"/>
  <c r="D1182" i="4"/>
  <c r="C1182" i="4"/>
  <c r="B1182" i="4"/>
  <c r="A1182" i="4"/>
  <c r="AN1181" i="4"/>
  <c r="AK1181" i="4"/>
  <c r="AJ1181" i="4"/>
  <c r="AI1181" i="4"/>
  <c r="AH1181" i="4"/>
  <c r="AG1181" i="4"/>
  <c r="AF1181" i="4"/>
  <c r="AE1181" i="4"/>
  <c r="AD1181" i="4"/>
  <c r="AC1181" i="4"/>
  <c r="AB1181" i="4"/>
  <c r="AA1181" i="4"/>
  <c r="Z1181" i="4"/>
  <c r="Y1181" i="4"/>
  <c r="AM1181" i="4" s="1"/>
  <c r="X1181" i="4"/>
  <c r="W1181" i="4"/>
  <c r="V1181" i="4"/>
  <c r="U1181" i="4"/>
  <c r="T1181" i="4"/>
  <c r="S1181" i="4"/>
  <c r="R1181" i="4"/>
  <c r="Q1181" i="4"/>
  <c r="P1181" i="4"/>
  <c r="O1181" i="4"/>
  <c r="N1181" i="4"/>
  <c r="M1181" i="4"/>
  <c r="L1181" i="4"/>
  <c r="K1181" i="4"/>
  <c r="J1181" i="4"/>
  <c r="I1181" i="4"/>
  <c r="H1181" i="4"/>
  <c r="G1181" i="4"/>
  <c r="F1181" i="4"/>
  <c r="E1181" i="4"/>
  <c r="D1181" i="4"/>
  <c r="AO1181" i="4" s="1"/>
  <c r="C1181" i="4"/>
  <c r="B1181" i="4"/>
  <c r="A1181" i="4"/>
  <c r="AM1180" i="4"/>
  <c r="AL1180" i="4"/>
  <c r="AK1180" i="4"/>
  <c r="AJ1180" i="4"/>
  <c r="AI1180" i="4"/>
  <c r="AH1180" i="4"/>
  <c r="AG1180" i="4"/>
  <c r="AF1180" i="4"/>
  <c r="AE1180" i="4"/>
  <c r="AD1180" i="4"/>
  <c r="AC1180" i="4"/>
  <c r="AB1180" i="4"/>
  <c r="AN1180" i="4" s="1"/>
  <c r="AA1180" i="4"/>
  <c r="Z1180" i="4"/>
  <c r="Y1180" i="4"/>
  <c r="X1180" i="4"/>
  <c r="W1180" i="4"/>
  <c r="V1180" i="4"/>
  <c r="U1180" i="4"/>
  <c r="T1180" i="4"/>
  <c r="S1180" i="4"/>
  <c r="R1180" i="4"/>
  <c r="Q1180" i="4"/>
  <c r="P1180" i="4"/>
  <c r="O1180" i="4"/>
  <c r="N1180" i="4"/>
  <c r="M1180" i="4"/>
  <c r="L1180" i="4"/>
  <c r="K1180" i="4"/>
  <c r="J1180" i="4"/>
  <c r="I1180" i="4"/>
  <c r="H1180" i="4"/>
  <c r="G1180" i="4"/>
  <c r="F1180" i="4"/>
  <c r="E1180" i="4"/>
  <c r="D1180" i="4"/>
  <c r="C1180" i="4"/>
  <c r="B1180" i="4"/>
  <c r="A1180" i="4"/>
  <c r="AL1179" i="4"/>
  <c r="AK1179" i="4"/>
  <c r="AJ1179" i="4"/>
  <c r="AI1179" i="4"/>
  <c r="AH1179" i="4"/>
  <c r="AG1179" i="4"/>
  <c r="AF1179" i="4"/>
  <c r="AE1179" i="4"/>
  <c r="AD1179" i="4"/>
  <c r="AC1179" i="4"/>
  <c r="AB1179" i="4"/>
  <c r="AA1179" i="4"/>
  <c r="Z1179" i="4"/>
  <c r="Y1179" i="4"/>
  <c r="AM1179" i="4" s="1"/>
  <c r="X1179" i="4"/>
  <c r="W1179" i="4"/>
  <c r="V1179" i="4"/>
  <c r="U1179" i="4"/>
  <c r="T1179" i="4"/>
  <c r="S1179" i="4"/>
  <c r="R1179" i="4"/>
  <c r="Q1179" i="4"/>
  <c r="P1179" i="4"/>
  <c r="O1179" i="4"/>
  <c r="N1179" i="4"/>
  <c r="M1179" i="4"/>
  <c r="L1179" i="4"/>
  <c r="K1179" i="4"/>
  <c r="J1179" i="4"/>
  <c r="I1179" i="4"/>
  <c r="H1179" i="4"/>
  <c r="G1179" i="4"/>
  <c r="F1179" i="4"/>
  <c r="E1179" i="4"/>
  <c r="D1179" i="4"/>
  <c r="AO1179" i="4" s="1"/>
  <c r="C1179" i="4"/>
  <c r="B1179" i="4"/>
  <c r="A1179" i="4"/>
  <c r="AN1178" i="4"/>
  <c r="AM1178" i="4"/>
  <c r="AL1178" i="4"/>
  <c r="AK1178" i="4"/>
  <c r="AJ1178" i="4"/>
  <c r="AI1178" i="4"/>
  <c r="AH1178" i="4"/>
  <c r="AG1178" i="4"/>
  <c r="AF1178" i="4"/>
  <c r="AE1178" i="4"/>
  <c r="AD1178" i="4"/>
  <c r="AC1178" i="4"/>
  <c r="AB1178" i="4"/>
  <c r="AA1178" i="4"/>
  <c r="Z1178" i="4"/>
  <c r="Y1178" i="4"/>
  <c r="X1178" i="4"/>
  <c r="W1178" i="4"/>
  <c r="V1178" i="4"/>
  <c r="U1178" i="4"/>
  <c r="T1178" i="4"/>
  <c r="S1178" i="4"/>
  <c r="R1178" i="4"/>
  <c r="Q1178" i="4"/>
  <c r="P1178" i="4"/>
  <c r="O1178" i="4"/>
  <c r="N1178" i="4"/>
  <c r="M1178" i="4"/>
  <c r="L1178" i="4"/>
  <c r="K1178" i="4"/>
  <c r="J1178" i="4"/>
  <c r="I1178" i="4"/>
  <c r="H1178" i="4"/>
  <c r="G1178" i="4"/>
  <c r="F1178" i="4"/>
  <c r="E1178" i="4"/>
  <c r="D1178" i="4"/>
  <c r="C1178" i="4"/>
  <c r="AO1178" i="4" s="1"/>
  <c r="B1178" i="4"/>
  <c r="A1178" i="4"/>
  <c r="AN1177" i="4"/>
  <c r="AK1177" i="4"/>
  <c r="AJ1177" i="4"/>
  <c r="AI1177" i="4"/>
  <c r="AH1177" i="4"/>
  <c r="AG1177" i="4"/>
  <c r="AF1177" i="4"/>
  <c r="AE1177" i="4"/>
  <c r="AD1177" i="4"/>
  <c r="AC1177" i="4"/>
  <c r="AB1177" i="4"/>
  <c r="AA1177" i="4"/>
  <c r="Z1177" i="4"/>
  <c r="Y1177" i="4"/>
  <c r="AM1177" i="4" s="1"/>
  <c r="X1177" i="4"/>
  <c r="W1177" i="4"/>
  <c r="V1177" i="4"/>
  <c r="U1177" i="4"/>
  <c r="T1177" i="4"/>
  <c r="S1177" i="4"/>
  <c r="R1177" i="4"/>
  <c r="Q1177" i="4"/>
  <c r="P1177" i="4"/>
  <c r="O1177" i="4"/>
  <c r="N1177" i="4"/>
  <c r="M1177" i="4"/>
  <c r="L1177" i="4"/>
  <c r="K1177" i="4"/>
  <c r="J1177" i="4"/>
  <c r="I1177" i="4"/>
  <c r="H1177" i="4"/>
  <c r="G1177" i="4"/>
  <c r="F1177" i="4"/>
  <c r="E1177" i="4"/>
  <c r="D1177" i="4"/>
  <c r="C1177" i="4"/>
  <c r="B1177" i="4"/>
  <c r="A1177" i="4"/>
  <c r="AM1176" i="4"/>
  <c r="AL1176" i="4"/>
  <c r="AK1176" i="4"/>
  <c r="AJ1176" i="4"/>
  <c r="AI1176" i="4"/>
  <c r="AH1176" i="4"/>
  <c r="AG1176" i="4"/>
  <c r="AF1176" i="4"/>
  <c r="AE1176" i="4"/>
  <c r="AD1176" i="4"/>
  <c r="AC1176" i="4"/>
  <c r="AB1176" i="4"/>
  <c r="AN1176" i="4" s="1"/>
  <c r="AA1176" i="4"/>
  <c r="Z1176" i="4"/>
  <c r="Y1176" i="4"/>
  <c r="X1176" i="4"/>
  <c r="W1176" i="4"/>
  <c r="V1176" i="4"/>
  <c r="U1176" i="4"/>
  <c r="T1176" i="4"/>
  <c r="S1176" i="4"/>
  <c r="R1176" i="4"/>
  <c r="Q1176" i="4"/>
  <c r="P1176" i="4"/>
  <c r="O1176" i="4"/>
  <c r="N1176" i="4"/>
  <c r="M1176" i="4"/>
  <c r="L1176" i="4"/>
  <c r="K1176" i="4"/>
  <c r="J1176" i="4"/>
  <c r="I1176" i="4"/>
  <c r="H1176" i="4"/>
  <c r="G1176" i="4"/>
  <c r="F1176" i="4"/>
  <c r="E1176" i="4"/>
  <c r="D1176" i="4"/>
  <c r="C1176" i="4"/>
  <c r="B1176" i="4"/>
  <c r="A1176" i="4"/>
  <c r="AL1175" i="4"/>
  <c r="AK1175" i="4"/>
  <c r="AJ1175" i="4"/>
  <c r="AI1175" i="4"/>
  <c r="AH1175" i="4"/>
  <c r="AG1175" i="4"/>
  <c r="AF1175" i="4"/>
  <c r="AE1175" i="4"/>
  <c r="AD1175" i="4"/>
  <c r="AC1175" i="4"/>
  <c r="AB1175" i="4"/>
  <c r="AA1175" i="4"/>
  <c r="Z1175" i="4"/>
  <c r="Y1175" i="4"/>
  <c r="AM1175" i="4" s="1"/>
  <c r="X1175" i="4"/>
  <c r="W1175" i="4"/>
  <c r="V1175" i="4"/>
  <c r="U1175" i="4"/>
  <c r="T1175" i="4"/>
  <c r="S1175" i="4"/>
  <c r="R1175" i="4"/>
  <c r="Q1175" i="4"/>
  <c r="P1175" i="4"/>
  <c r="O1175" i="4"/>
  <c r="N1175" i="4"/>
  <c r="M1175" i="4"/>
  <c r="L1175" i="4"/>
  <c r="K1175" i="4"/>
  <c r="J1175" i="4"/>
  <c r="I1175" i="4"/>
  <c r="H1175" i="4"/>
  <c r="G1175" i="4"/>
  <c r="F1175" i="4"/>
  <c r="E1175" i="4"/>
  <c r="D1175" i="4"/>
  <c r="AO1175" i="4" s="1"/>
  <c r="C1175" i="4"/>
  <c r="B1175" i="4"/>
  <c r="A1175" i="4"/>
  <c r="AN1174" i="4"/>
  <c r="AM1174" i="4"/>
  <c r="AL1174" i="4"/>
  <c r="AK1174" i="4"/>
  <c r="AJ1174" i="4"/>
  <c r="AI1174" i="4"/>
  <c r="AH1174" i="4"/>
  <c r="AG1174" i="4"/>
  <c r="AF1174" i="4"/>
  <c r="AE1174" i="4"/>
  <c r="AD1174" i="4"/>
  <c r="AC1174" i="4"/>
  <c r="AB1174" i="4"/>
  <c r="AA1174" i="4"/>
  <c r="Z1174" i="4"/>
  <c r="Y1174" i="4"/>
  <c r="X1174" i="4"/>
  <c r="W1174" i="4"/>
  <c r="V1174" i="4"/>
  <c r="U1174" i="4"/>
  <c r="T1174" i="4"/>
  <c r="S1174" i="4"/>
  <c r="R1174" i="4"/>
  <c r="Q1174" i="4"/>
  <c r="P1174" i="4"/>
  <c r="O1174" i="4"/>
  <c r="N1174" i="4"/>
  <c r="M1174" i="4"/>
  <c r="L1174" i="4"/>
  <c r="K1174" i="4"/>
  <c r="J1174" i="4"/>
  <c r="I1174" i="4"/>
  <c r="H1174" i="4"/>
  <c r="G1174" i="4"/>
  <c r="F1174" i="4"/>
  <c r="E1174" i="4"/>
  <c r="D1174" i="4"/>
  <c r="C1174" i="4"/>
  <c r="B1174" i="4"/>
  <c r="A1174" i="4"/>
  <c r="AN1173" i="4"/>
  <c r="AK1173" i="4"/>
  <c r="AJ1173" i="4"/>
  <c r="AI1173" i="4"/>
  <c r="AH1173" i="4"/>
  <c r="AG1173" i="4"/>
  <c r="AF1173" i="4"/>
  <c r="AE1173" i="4"/>
  <c r="AD1173" i="4"/>
  <c r="AC1173" i="4"/>
  <c r="AB1173" i="4"/>
  <c r="AA1173" i="4"/>
  <c r="Z1173" i="4"/>
  <c r="Y1173" i="4"/>
  <c r="AM1173" i="4" s="1"/>
  <c r="X1173" i="4"/>
  <c r="W1173" i="4"/>
  <c r="V1173" i="4"/>
  <c r="U1173" i="4"/>
  <c r="T1173" i="4"/>
  <c r="S1173" i="4"/>
  <c r="R1173" i="4"/>
  <c r="Q1173" i="4"/>
  <c r="P1173" i="4"/>
  <c r="O1173" i="4"/>
  <c r="N1173" i="4"/>
  <c r="M1173" i="4"/>
  <c r="L1173" i="4"/>
  <c r="K1173" i="4"/>
  <c r="J1173" i="4"/>
  <c r="I1173" i="4"/>
  <c r="H1173" i="4"/>
  <c r="G1173" i="4"/>
  <c r="F1173" i="4"/>
  <c r="E1173" i="4"/>
  <c r="D1173" i="4"/>
  <c r="AO1173" i="4" s="1"/>
  <c r="C1173" i="4"/>
  <c r="B1173" i="4"/>
  <c r="A1173" i="4"/>
  <c r="AM1172" i="4"/>
  <c r="AL1172" i="4"/>
  <c r="AK1172" i="4"/>
  <c r="AJ1172" i="4"/>
  <c r="AI1172" i="4"/>
  <c r="AH1172" i="4"/>
  <c r="AG1172" i="4"/>
  <c r="AF1172" i="4"/>
  <c r="AE1172" i="4"/>
  <c r="AD1172" i="4"/>
  <c r="AC1172" i="4"/>
  <c r="AB1172" i="4"/>
  <c r="AN1172" i="4" s="1"/>
  <c r="AA1172" i="4"/>
  <c r="Z1172" i="4"/>
  <c r="Y1172" i="4"/>
  <c r="X1172" i="4"/>
  <c r="W1172" i="4"/>
  <c r="V1172" i="4"/>
  <c r="U1172" i="4"/>
  <c r="T1172" i="4"/>
  <c r="S1172" i="4"/>
  <c r="R1172" i="4"/>
  <c r="Q1172" i="4"/>
  <c r="P1172" i="4"/>
  <c r="O1172" i="4"/>
  <c r="N1172" i="4"/>
  <c r="M1172" i="4"/>
  <c r="L1172" i="4"/>
  <c r="K1172" i="4"/>
  <c r="J1172" i="4"/>
  <c r="I1172" i="4"/>
  <c r="H1172" i="4"/>
  <c r="G1172" i="4"/>
  <c r="F1172" i="4"/>
  <c r="E1172" i="4"/>
  <c r="D1172" i="4"/>
  <c r="C1172" i="4"/>
  <c r="B1172" i="4"/>
  <c r="A1172" i="4"/>
  <c r="AL1171" i="4"/>
  <c r="AK1171" i="4"/>
  <c r="AJ1171" i="4"/>
  <c r="AI1171" i="4"/>
  <c r="AH1171" i="4"/>
  <c r="AG1171" i="4"/>
  <c r="AF1171" i="4"/>
  <c r="AE1171" i="4"/>
  <c r="AD1171" i="4"/>
  <c r="AC1171" i="4"/>
  <c r="AB1171" i="4"/>
  <c r="AA1171" i="4"/>
  <c r="Z1171" i="4"/>
  <c r="Y1171" i="4"/>
  <c r="AM1171" i="4" s="1"/>
  <c r="X1171" i="4"/>
  <c r="W1171" i="4"/>
  <c r="V1171" i="4"/>
  <c r="U1171" i="4"/>
  <c r="T1171" i="4"/>
  <c r="S1171" i="4"/>
  <c r="R1171" i="4"/>
  <c r="Q1171" i="4"/>
  <c r="P1171" i="4"/>
  <c r="O1171" i="4"/>
  <c r="N1171" i="4"/>
  <c r="M1171" i="4"/>
  <c r="L1171" i="4"/>
  <c r="K1171" i="4"/>
  <c r="J1171" i="4"/>
  <c r="I1171" i="4"/>
  <c r="H1171" i="4"/>
  <c r="G1171" i="4"/>
  <c r="F1171" i="4"/>
  <c r="E1171" i="4"/>
  <c r="D1171" i="4"/>
  <c r="AO1171" i="4" s="1"/>
  <c r="C1171" i="4"/>
  <c r="B1171" i="4"/>
  <c r="A1171" i="4"/>
  <c r="AN1170" i="4"/>
  <c r="AM1170" i="4"/>
  <c r="AL1170" i="4"/>
  <c r="AK1170" i="4"/>
  <c r="AJ1170" i="4"/>
  <c r="AI1170" i="4"/>
  <c r="AH1170" i="4"/>
  <c r="AG1170" i="4"/>
  <c r="AF1170" i="4"/>
  <c r="AE1170" i="4"/>
  <c r="AD1170" i="4"/>
  <c r="AC1170" i="4"/>
  <c r="AB1170" i="4"/>
  <c r="AA1170" i="4"/>
  <c r="Z1170" i="4"/>
  <c r="Y1170" i="4"/>
  <c r="X1170" i="4"/>
  <c r="W1170" i="4"/>
  <c r="V1170" i="4"/>
  <c r="U1170" i="4"/>
  <c r="T1170" i="4"/>
  <c r="S1170" i="4"/>
  <c r="R1170" i="4"/>
  <c r="Q1170" i="4"/>
  <c r="P1170" i="4"/>
  <c r="O1170" i="4"/>
  <c r="N1170" i="4"/>
  <c r="M1170" i="4"/>
  <c r="L1170" i="4"/>
  <c r="K1170" i="4"/>
  <c r="J1170" i="4"/>
  <c r="I1170" i="4"/>
  <c r="H1170" i="4"/>
  <c r="G1170" i="4"/>
  <c r="F1170" i="4"/>
  <c r="E1170" i="4"/>
  <c r="D1170" i="4"/>
  <c r="C1170" i="4"/>
  <c r="AO1170" i="4" s="1"/>
  <c r="B1170" i="4"/>
  <c r="A1170" i="4"/>
  <c r="AN1169" i="4"/>
  <c r="AK1169" i="4"/>
  <c r="AJ1169" i="4"/>
  <c r="AI1169" i="4"/>
  <c r="AH1169" i="4"/>
  <c r="AG1169" i="4"/>
  <c r="AF1169" i="4"/>
  <c r="AE1169" i="4"/>
  <c r="AD1169" i="4"/>
  <c r="AC1169" i="4"/>
  <c r="AB1169" i="4"/>
  <c r="AA1169" i="4"/>
  <c r="Z1169" i="4"/>
  <c r="Y1169" i="4"/>
  <c r="AM1169" i="4" s="1"/>
  <c r="X1169" i="4"/>
  <c r="W1169" i="4"/>
  <c r="V1169" i="4"/>
  <c r="U1169" i="4"/>
  <c r="T1169" i="4"/>
  <c r="S1169" i="4"/>
  <c r="R1169" i="4"/>
  <c r="Q1169" i="4"/>
  <c r="P1169" i="4"/>
  <c r="O1169" i="4"/>
  <c r="N1169" i="4"/>
  <c r="M1169" i="4"/>
  <c r="L1169" i="4"/>
  <c r="K1169" i="4"/>
  <c r="J1169" i="4"/>
  <c r="I1169" i="4"/>
  <c r="H1169" i="4"/>
  <c r="G1169" i="4"/>
  <c r="F1169" i="4"/>
  <c r="E1169" i="4"/>
  <c r="D1169" i="4"/>
  <c r="C1169" i="4"/>
  <c r="B1169" i="4"/>
  <c r="A1169" i="4"/>
  <c r="AM1168" i="4"/>
  <c r="AL1168" i="4"/>
  <c r="AK1168" i="4"/>
  <c r="AJ1168" i="4"/>
  <c r="AI1168" i="4"/>
  <c r="AH1168" i="4"/>
  <c r="AG1168" i="4"/>
  <c r="AF1168" i="4"/>
  <c r="AE1168" i="4"/>
  <c r="AD1168" i="4"/>
  <c r="AC1168" i="4"/>
  <c r="AB1168" i="4"/>
  <c r="AN1168" i="4" s="1"/>
  <c r="AA1168" i="4"/>
  <c r="Z1168" i="4"/>
  <c r="Y1168" i="4"/>
  <c r="X1168" i="4"/>
  <c r="W1168" i="4"/>
  <c r="V1168" i="4"/>
  <c r="U1168" i="4"/>
  <c r="T1168" i="4"/>
  <c r="S1168" i="4"/>
  <c r="R1168" i="4"/>
  <c r="Q1168" i="4"/>
  <c r="P1168" i="4"/>
  <c r="O1168" i="4"/>
  <c r="N1168" i="4"/>
  <c r="M1168" i="4"/>
  <c r="L1168" i="4"/>
  <c r="K1168" i="4"/>
  <c r="J1168" i="4"/>
  <c r="I1168" i="4"/>
  <c r="H1168" i="4"/>
  <c r="G1168" i="4"/>
  <c r="F1168" i="4"/>
  <c r="E1168" i="4"/>
  <c r="D1168" i="4"/>
  <c r="C1168" i="4"/>
  <c r="B1168" i="4"/>
  <c r="A1168" i="4"/>
  <c r="AL1167" i="4"/>
  <c r="AK1167" i="4"/>
  <c r="AJ1167" i="4"/>
  <c r="AI1167" i="4"/>
  <c r="AH1167" i="4"/>
  <c r="AG1167" i="4"/>
  <c r="AF1167" i="4"/>
  <c r="AE1167" i="4"/>
  <c r="AD1167" i="4"/>
  <c r="AC1167" i="4"/>
  <c r="AB1167" i="4"/>
  <c r="AA1167" i="4"/>
  <c r="Z1167" i="4"/>
  <c r="Y1167" i="4"/>
  <c r="AM1167" i="4" s="1"/>
  <c r="X1167" i="4"/>
  <c r="W1167" i="4"/>
  <c r="V1167" i="4"/>
  <c r="U1167" i="4"/>
  <c r="T1167" i="4"/>
  <c r="S1167" i="4"/>
  <c r="R1167" i="4"/>
  <c r="Q1167" i="4"/>
  <c r="P1167" i="4"/>
  <c r="O1167" i="4"/>
  <c r="N1167" i="4"/>
  <c r="M1167" i="4"/>
  <c r="L1167" i="4"/>
  <c r="K1167" i="4"/>
  <c r="J1167" i="4"/>
  <c r="I1167" i="4"/>
  <c r="H1167" i="4"/>
  <c r="G1167" i="4"/>
  <c r="F1167" i="4"/>
  <c r="E1167" i="4"/>
  <c r="D1167" i="4"/>
  <c r="AO1167" i="4" s="1"/>
  <c r="C1167" i="4"/>
  <c r="B1167" i="4"/>
  <c r="A1167" i="4"/>
  <c r="AN1166" i="4"/>
  <c r="AM1166" i="4"/>
  <c r="AL1166" i="4"/>
  <c r="AK1166" i="4"/>
  <c r="AJ1166" i="4"/>
  <c r="AI1166" i="4"/>
  <c r="AH1166" i="4"/>
  <c r="AG1166" i="4"/>
  <c r="AF1166" i="4"/>
  <c r="AE1166" i="4"/>
  <c r="AD1166" i="4"/>
  <c r="AC1166" i="4"/>
  <c r="AB1166" i="4"/>
  <c r="AA1166" i="4"/>
  <c r="Z1166" i="4"/>
  <c r="Y1166" i="4"/>
  <c r="X1166" i="4"/>
  <c r="W1166" i="4"/>
  <c r="V1166" i="4"/>
  <c r="U1166" i="4"/>
  <c r="T1166" i="4"/>
  <c r="S1166" i="4"/>
  <c r="R1166" i="4"/>
  <c r="Q1166" i="4"/>
  <c r="P1166" i="4"/>
  <c r="O1166" i="4"/>
  <c r="N1166" i="4"/>
  <c r="M1166" i="4"/>
  <c r="L1166" i="4"/>
  <c r="K1166" i="4"/>
  <c r="J1166" i="4"/>
  <c r="I1166" i="4"/>
  <c r="H1166" i="4"/>
  <c r="G1166" i="4"/>
  <c r="F1166" i="4"/>
  <c r="E1166" i="4"/>
  <c r="D1166" i="4"/>
  <c r="C1166" i="4"/>
  <c r="B1166" i="4"/>
  <c r="A1166" i="4"/>
  <c r="AN1165" i="4"/>
  <c r="AK1165" i="4"/>
  <c r="AJ1165" i="4"/>
  <c r="AI1165" i="4"/>
  <c r="AH1165" i="4"/>
  <c r="AG1165" i="4"/>
  <c r="AF1165" i="4"/>
  <c r="AE1165" i="4"/>
  <c r="AD1165" i="4"/>
  <c r="AC1165" i="4"/>
  <c r="AB1165" i="4"/>
  <c r="AA1165" i="4"/>
  <c r="Z1165" i="4"/>
  <c r="Y1165" i="4"/>
  <c r="AM1165" i="4" s="1"/>
  <c r="X1165" i="4"/>
  <c r="W1165" i="4"/>
  <c r="V1165" i="4"/>
  <c r="U1165" i="4"/>
  <c r="T1165" i="4"/>
  <c r="S1165" i="4"/>
  <c r="R1165" i="4"/>
  <c r="Q1165" i="4"/>
  <c r="P1165" i="4"/>
  <c r="O1165" i="4"/>
  <c r="N1165" i="4"/>
  <c r="M1165" i="4"/>
  <c r="L1165" i="4"/>
  <c r="K1165" i="4"/>
  <c r="J1165" i="4"/>
  <c r="I1165" i="4"/>
  <c r="H1165" i="4"/>
  <c r="G1165" i="4"/>
  <c r="F1165" i="4"/>
  <c r="E1165" i="4"/>
  <c r="D1165" i="4"/>
  <c r="AO1165" i="4" s="1"/>
  <c r="C1165" i="4"/>
  <c r="B1165" i="4"/>
  <c r="A1165" i="4"/>
  <c r="AM1164" i="4"/>
  <c r="AL1164" i="4"/>
  <c r="AK1164" i="4"/>
  <c r="AJ1164" i="4"/>
  <c r="AI1164" i="4"/>
  <c r="AH1164" i="4"/>
  <c r="AG1164" i="4"/>
  <c r="AF1164" i="4"/>
  <c r="AE1164" i="4"/>
  <c r="AD1164" i="4"/>
  <c r="AC1164" i="4"/>
  <c r="AB1164" i="4"/>
  <c r="AN1164" i="4" s="1"/>
  <c r="AA1164" i="4"/>
  <c r="Z1164" i="4"/>
  <c r="Y1164" i="4"/>
  <c r="X1164" i="4"/>
  <c r="W1164" i="4"/>
  <c r="V1164" i="4"/>
  <c r="U1164" i="4"/>
  <c r="T1164" i="4"/>
  <c r="S1164" i="4"/>
  <c r="R1164" i="4"/>
  <c r="Q1164" i="4"/>
  <c r="P1164" i="4"/>
  <c r="O1164" i="4"/>
  <c r="N1164" i="4"/>
  <c r="M1164" i="4"/>
  <c r="L1164" i="4"/>
  <c r="K1164" i="4"/>
  <c r="J1164" i="4"/>
  <c r="I1164" i="4"/>
  <c r="H1164" i="4"/>
  <c r="G1164" i="4"/>
  <c r="F1164" i="4"/>
  <c r="E1164" i="4"/>
  <c r="D1164" i="4"/>
  <c r="C1164" i="4"/>
  <c r="B1164" i="4"/>
  <c r="A1164" i="4"/>
  <c r="AL1163" i="4"/>
  <c r="AK1163" i="4"/>
  <c r="AJ1163" i="4"/>
  <c r="AI1163" i="4"/>
  <c r="AH1163" i="4"/>
  <c r="AG1163" i="4"/>
  <c r="AF1163" i="4"/>
  <c r="AE1163" i="4"/>
  <c r="AD1163" i="4"/>
  <c r="AC1163" i="4"/>
  <c r="AB1163" i="4"/>
  <c r="AA1163" i="4"/>
  <c r="Z1163" i="4"/>
  <c r="Y1163" i="4"/>
  <c r="AM1163" i="4" s="1"/>
  <c r="X1163" i="4"/>
  <c r="W1163" i="4"/>
  <c r="V1163" i="4"/>
  <c r="U1163" i="4"/>
  <c r="T1163" i="4"/>
  <c r="S1163" i="4"/>
  <c r="R1163" i="4"/>
  <c r="Q1163" i="4"/>
  <c r="P1163" i="4"/>
  <c r="O1163" i="4"/>
  <c r="N1163" i="4"/>
  <c r="M1163" i="4"/>
  <c r="L1163" i="4"/>
  <c r="K1163" i="4"/>
  <c r="J1163" i="4"/>
  <c r="I1163" i="4"/>
  <c r="H1163" i="4"/>
  <c r="G1163" i="4"/>
  <c r="F1163" i="4"/>
  <c r="E1163" i="4"/>
  <c r="D1163" i="4"/>
  <c r="AO1163" i="4" s="1"/>
  <c r="C1163" i="4"/>
  <c r="B1163" i="4"/>
  <c r="A1163" i="4"/>
  <c r="AN1162" i="4"/>
  <c r="AM1162" i="4"/>
  <c r="AL1162" i="4"/>
  <c r="AK1162" i="4"/>
  <c r="AJ1162" i="4"/>
  <c r="AI1162" i="4"/>
  <c r="AH1162" i="4"/>
  <c r="AG1162" i="4"/>
  <c r="AF1162" i="4"/>
  <c r="AE1162" i="4"/>
  <c r="AD1162" i="4"/>
  <c r="AC1162" i="4"/>
  <c r="AB1162" i="4"/>
  <c r="AA1162" i="4"/>
  <c r="Z1162" i="4"/>
  <c r="Y1162" i="4"/>
  <c r="X1162" i="4"/>
  <c r="W1162" i="4"/>
  <c r="V1162" i="4"/>
  <c r="U1162" i="4"/>
  <c r="T1162" i="4"/>
  <c r="S1162" i="4"/>
  <c r="R1162" i="4"/>
  <c r="Q1162" i="4"/>
  <c r="P1162" i="4"/>
  <c r="O1162" i="4"/>
  <c r="N1162" i="4"/>
  <c r="M1162" i="4"/>
  <c r="L1162" i="4"/>
  <c r="K1162" i="4"/>
  <c r="J1162" i="4"/>
  <c r="I1162" i="4"/>
  <c r="H1162" i="4"/>
  <c r="G1162" i="4"/>
  <c r="F1162" i="4"/>
  <c r="E1162" i="4"/>
  <c r="D1162" i="4"/>
  <c r="C1162" i="4"/>
  <c r="AO1162" i="4" s="1"/>
  <c r="B1162" i="4"/>
  <c r="A1162" i="4"/>
  <c r="AN1161" i="4"/>
  <c r="AK1161" i="4"/>
  <c r="AJ1161" i="4"/>
  <c r="AI1161" i="4"/>
  <c r="AH1161" i="4"/>
  <c r="AG1161" i="4"/>
  <c r="AF1161" i="4"/>
  <c r="AE1161" i="4"/>
  <c r="AD1161" i="4"/>
  <c r="AC1161" i="4"/>
  <c r="AB1161" i="4"/>
  <c r="AA1161" i="4"/>
  <c r="Z1161" i="4"/>
  <c r="Y1161" i="4"/>
  <c r="AM1161" i="4" s="1"/>
  <c r="X1161" i="4"/>
  <c r="W1161" i="4"/>
  <c r="V1161" i="4"/>
  <c r="U1161" i="4"/>
  <c r="T1161" i="4"/>
  <c r="S1161" i="4"/>
  <c r="R1161" i="4"/>
  <c r="Q1161" i="4"/>
  <c r="P1161" i="4"/>
  <c r="O1161" i="4"/>
  <c r="N1161" i="4"/>
  <c r="M1161" i="4"/>
  <c r="L1161" i="4"/>
  <c r="K1161" i="4"/>
  <c r="J1161" i="4"/>
  <c r="I1161" i="4"/>
  <c r="H1161" i="4"/>
  <c r="G1161" i="4"/>
  <c r="F1161" i="4"/>
  <c r="E1161" i="4"/>
  <c r="D1161" i="4"/>
  <c r="C1161" i="4"/>
  <c r="B1161" i="4"/>
  <c r="A1161" i="4"/>
  <c r="AM1160" i="4"/>
  <c r="AL1160" i="4"/>
  <c r="AK1160" i="4"/>
  <c r="AJ1160" i="4"/>
  <c r="AI1160" i="4"/>
  <c r="AH1160" i="4"/>
  <c r="AG1160" i="4"/>
  <c r="AF1160" i="4"/>
  <c r="AE1160" i="4"/>
  <c r="AD1160" i="4"/>
  <c r="AC1160" i="4"/>
  <c r="AB1160" i="4"/>
  <c r="AN1160" i="4" s="1"/>
  <c r="AA1160" i="4"/>
  <c r="Z1160" i="4"/>
  <c r="Y1160" i="4"/>
  <c r="X1160" i="4"/>
  <c r="W1160" i="4"/>
  <c r="V1160" i="4"/>
  <c r="U1160" i="4"/>
  <c r="T1160" i="4"/>
  <c r="S1160" i="4"/>
  <c r="R1160" i="4"/>
  <c r="Q1160" i="4"/>
  <c r="P1160" i="4"/>
  <c r="O1160" i="4"/>
  <c r="N1160" i="4"/>
  <c r="M1160" i="4"/>
  <c r="L1160" i="4"/>
  <c r="K1160" i="4"/>
  <c r="J1160" i="4"/>
  <c r="I1160" i="4"/>
  <c r="H1160" i="4"/>
  <c r="G1160" i="4"/>
  <c r="F1160" i="4"/>
  <c r="E1160" i="4"/>
  <c r="D1160" i="4"/>
  <c r="C1160" i="4"/>
  <c r="B1160" i="4"/>
  <c r="A1160" i="4"/>
  <c r="AL1159" i="4"/>
  <c r="AK1159" i="4"/>
  <c r="AJ1159" i="4"/>
  <c r="AI1159" i="4"/>
  <c r="AH1159" i="4"/>
  <c r="AG1159" i="4"/>
  <c r="AF1159" i="4"/>
  <c r="AE1159" i="4"/>
  <c r="AD1159" i="4"/>
  <c r="AC1159" i="4"/>
  <c r="AB1159" i="4"/>
  <c r="AA1159" i="4"/>
  <c r="Z1159" i="4"/>
  <c r="Y1159" i="4"/>
  <c r="AM1159" i="4" s="1"/>
  <c r="X1159" i="4"/>
  <c r="W1159" i="4"/>
  <c r="V1159" i="4"/>
  <c r="U1159" i="4"/>
  <c r="T1159" i="4"/>
  <c r="S1159" i="4"/>
  <c r="R1159" i="4"/>
  <c r="Q1159" i="4"/>
  <c r="P1159" i="4"/>
  <c r="O1159" i="4"/>
  <c r="N1159" i="4"/>
  <c r="M1159" i="4"/>
  <c r="L1159" i="4"/>
  <c r="K1159" i="4"/>
  <c r="J1159" i="4"/>
  <c r="I1159" i="4"/>
  <c r="H1159" i="4"/>
  <c r="G1159" i="4"/>
  <c r="F1159" i="4"/>
  <c r="E1159" i="4"/>
  <c r="D1159" i="4"/>
  <c r="AO1159" i="4" s="1"/>
  <c r="C1159" i="4"/>
  <c r="B1159" i="4"/>
  <c r="A1159" i="4"/>
  <c r="AN1158" i="4"/>
  <c r="AM1158" i="4"/>
  <c r="AL1158" i="4"/>
  <c r="AK1158" i="4"/>
  <c r="AJ1158" i="4"/>
  <c r="AI1158" i="4"/>
  <c r="AH1158" i="4"/>
  <c r="AG1158" i="4"/>
  <c r="AF1158" i="4"/>
  <c r="AE1158" i="4"/>
  <c r="AD1158" i="4"/>
  <c r="AC1158" i="4"/>
  <c r="AB1158" i="4"/>
  <c r="AA1158" i="4"/>
  <c r="Z1158" i="4"/>
  <c r="Y1158" i="4"/>
  <c r="X1158" i="4"/>
  <c r="W1158" i="4"/>
  <c r="V1158" i="4"/>
  <c r="U1158" i="4"/>
  <c r="T1158" i="4"/>
  <c r="S1158" i="4"/>
  <c r="R1158" i="4"/>
  <c r="Q1158" i="4"/>
  <c r="P1158" i="4"/>
  <c r="O1158" i="4"/>
  <c r="N1158" i="4"/>
  <c r="M1158" i="4"/>
  <c r="L1158" i="4"/>
  <c r="K1158" i="4"/>
  <c r="J1158" i="4"/>
  <c r="I1158" i="4"/>
  <c r="H1158" i="4"/>
  <c r="G1158" i="4"/>
  <c r="F1158" i="4"/>
  <c r="E1158" i="4"/>
  <c r="D1158" i="4"/>
  <c r="C1158" i="4"/>
  <c r="B1158" i="4"/>
  <c r="A1158" i="4"/>
  <c r="AN1157" i="4"/>
  <c r="AK1157" i="4"/>
  <c r="AJ1157" i="4"/>
  <c r="AI1157" i="4"/>
  <c r="AH1157" i="4"/>
  <c r="AG1157" i="4"/>
  <c r="AF1157" i="4"/>
  <c r="AE1157" i="4"/>
  <c r="AD1157" i="4"/>
  <c r="AC1157" i="4"/>
  <c r="AB1157" i="4"/>
  <c r="AA1157" i="4"/>
  <c r="Z1157" i="4"/>
  <c r="Y1157" i="4"/>
  <c r="AM1157" i="4" s="1"/>
  <c r="X1157" i="4"/>
  <c r="W1157" i="4"/>
  <c r="V1157" i="4"/>
  <c r="U1157" i="4"/>
  <c r="T1157" i="4"/>
  <c r="S1157" i="4"/>
  <c r="R1157" i="4"/>
  <c r="Q1157" i="4"/>
  <c r="P1157" i="4"/>
  <c r="O1157" i="4"/>
  <c r="N1157" i="4"/>
  <c r="M1157" i="4"/>
  <c r="L1157" i="4"/>
  <c r="K1157" i="4"/>
  <c r="J1157" i="4"/>
  <c r="I1157" i="4"/>
  <c r="H1157" i="4"/>
  <c r="G1157" i="4"/>
  <c r="F1157" i="4"/>
  <c r="E1157" i="4"/>
  <c r="D1157" i="4"/>
  <c r="AO1157" i="4" s="1"/>
  <c r="C1157" i="4"/>
  <c r="B1157" i="4"/>
  <c r="A1157" i="4"/>
  <c r="AM1156" i="4"/>
  <c r="AL1156" i="4"/>
  <c r="AK1156" i="4"/>
  <c r="AJ1156" i="4"/>
  <c r="AI1156" i="4"/>
  <c r="AH1156" i="4"/>
  <c r="AG1156" i="4"/>
  <c r="AF1156" i="4"/>
  <c r="AE1156" i="4"/>
  <c r="AD1156" i="4"/>
  <c r="AC1156" i="4"/>
  <c r="AB1156" i="4"/>
  <c r="AN1156" i="4" s="1"/>
  <c r="AA1156" i="4"/>
  <c r="Z1156" i="4"/>
  <c r="Y1156" i="4"/>
  <c r="X1156" i="4"/>
  <c r="W1156" i="4"/>
  <c r="V1156" i="4"/>
  <c r="U1156" i="4"/>
  <c r="T1156" i="4"/>
  <c r="S1156" i="4"/>
  <c r="R1156" i="4"/>
  <c r="Q1156" i="4"/>
  <c r="P1156" i="4"/>
  <c r="O1156" i="4"/>
  <c r="N1156" i="4"/>
  <c r="M1156" i="4"/>
  <c r="L1156" i="4"/>
  <c r="K1156" i="4"/>
  <c r="J1156" i="4"/>
  <c r="I1156" i="4"/>
  <c r="H1156" i="4"/>
  <c r="G1156" i="4"/>
  <c r="F1156" i="4"/>
  <c r="E1156" i="4"/>
  <c r="D1156" i="4"/>
  <c r="C1156" i="4"/>
  <c r="B1156" i="4"/>
  <c r="A1156" i="4"/>
  <c r="AL1155" i="4"/>
  <c r="AK1155" i="4"/>
  <c r="AJ1155" i="4"/>
  <c r="AI1155" i="4"/>
  <c r="AH1155" i="4"/>
  <c r="AG1155" i="4"/>
  <c r="AF1155" i="4"/>
  <c r="AE1155" i="4"/>
  <c r="AD1155" i="4"/>
  <c r="AC1155" i="4"/>
  <c r="AB1155" i="4"/>
  <c r="AA1155" i="4"/>
  <c r="Z1155" i="4"/>
  <c r="Y1155" i="4"/>
  <c r="AM1155" i="4" s="1"/>
  <c r="X1155" i="4"/>
  <c r="W1155" i="4"/>
  <c r="V1155" i="4"/>
  <c r="U1155" i="4"/>
  <c r="T1155" i="4"/>
  <c r="S1155" i="4"/>
  <c r="R1155" i="4"/>
  <c r="Q1155" i="4"/>
  <c r="P1155" i="4"/>
  <c r="O1155" i="4"/>
  <c r="N1155" i="4"/>
  <c r="M1155" i="4"/>
  <c r="L1155" i="4"/>
  <c r="K1155" i="4"/>
  <c r="J1155" i="4"/>
  <c r="I1155" i="4"/>
  <c r="H1155" i="4"/>
  <c r="G1155" i="4"/>
  <c r="F1155" i="4"/>
  <c r="E1155" i="4"/>
  <c r="D1155" i="4"/>
  <c r="AO1155" i="4" s="1"/>
  <c r="C1155" i="4"/>
  <c r="B1155" i="4"/>
  <c r="A1155" i="4"/>
  <c r="AN1154" i="4"/>
  <c r="AM1154" i="4"/>
  <c r="AL1154" i="4"/>
  <c r="AK1154" i="4"/>
  <c r="AJ1154" i="4"/>
  <c r="AI1154" i="4"/>
  <c r="AH1154" i="4"/>
  <c r="AG1154" i="4"/>
  <c r="AF1154" i="4"/>
  <c r="AE1154" i="4"/>
  <c r="AD1154" i="4"/>
  <c r="AC1154" i="4"/>
  <c r="AB1154" i="4"/>
  <c r="AA1154" i="4"/>
  <c r="Z1154" i="4"/>
  <c r="Y1154" i="4"/>
  <c r="X1154" i="4"/>
  <c r="W1154" i="4"/>
  <c r="V1154" i="4"/>
  <c r="U1154" i="4"/>
  <c r="T1154" i="4"/>
  <c r="S1154" i="4"/>
  <c r="R1154" i="4"/>
  <c r="Q1154" i="4"/>
  <c r="P1154" i="4"/>
  <c r="O1154" i="4"/>
  <c r="N1154" i="4"/>
  <c r="M1154" i="4"/>
  <c r="L1154" i="4"/>
  <c r="K1154" i="4"/>
  <c r="J1154" i="4"/>
  <c r="I1154" i="4"/>
  <c r="H1154" i="4"/>
  <c r="G1154" i="4"/>
  <c r="F1154" i="4"/>
  <c r="E1154" i="4"/>
  <c r="D1154" i="4"/>
  <c r="C1154" i="4"/>
  <c r="AO1154" i="4" s="1"/>
  <c r="B1154" i="4"/>
  <c r="A1154" i="4"/>
  <c r="AN1153" i="4"/>
  <c r="AK1153" i="4"/>
  <c r="AJ1153" i="4"/>
  <c r="AI1153" i="4"/>
  <c r="AH1153" i="4"/>
  <c r="AG1153" i="4"/>
  <c r="AF1153" i="4"/>
  <c r="AE1153" i="4"/>
  <c r="AD1153" i="4"/>
  <c r="AC1153" i="4"/>
  <c r="AB1153" i="4"/>
  <c r="AA1153" i="4"/>
  <c r="Z1153" i="4"/>
  <c r="Y1153" i="4"/>
  <c r="AM1153" i="4" s="1"/>
  <c r="X1153" i="4"/>
  <c r="W1153" i="4"/>
  <c r="V1153" i="4"/>
  <c r="U1153" i="4"/>
  <c r="T1153" i="4"/>
  <c r="S1153" i="4"/>
  <c r="R1153" i="4"/>
  <c r="Q1153" i="4"/>
  <c r="P1153" i="4"/>
  <c r="O1153" i="4"/>
  <c r="N1153" i="4"/>
  <c r="M1153" i="4"/>
  <c r="L1153" i="4"/>
  <c r="K1153" i="4"/>
  <c r="J1153" i="4"/>
  <c r="I1153" i="4"/>
  <c r="H1153" i="4"/>
  <c r="G1153" i="4"/>
  <c r="F1153" i="4"/>
  <c r="E1153" i="4"/>
  <c r="D1153" i="4"/>
  <c r="C1153" i="4"/>
  <c r="B1153" i="4"/>
  <c r="A1153" i="4"/>
  <c r="AM1152" i="4"/>
  <c r="AL1152" i="4"/>
  <c r="AK1152" i="4"/>
  <c r="AJ1152" i="4"/>
  <c r="AI1152" i="4"/>
  <c r="AH1152" i="4"/>
  <c r="AG1152" i="4"/>
  <c r="AF1152" i="4"/>
  <c r="AE1152" i="4"/>
  <c r="AD1152" i="4"/>
  <c r="AC1152" i="4"/>
  <c r="AB1152" i="4"/>
  <c r="AN1152" i="4" s="1"/>
  <c r="AA1152" i="4"/>
  <c r="Z1152" i="4"/>
  <c r="Y1152" i="4"/>
  <c r="X1152" i="4"/>
  <c r="W1152" i="4"/>
  <c r="V1152" i="4"/>
  <c r="U1152" i="4"/>
  <c r="T1152" i="4"/>
  <c r="S1152" i="4"/>
  <c r="R1152" i="4"/>
  <c r="Q1152" i="4"/>
  <c r="P1152" i="4"/>
  <c r="O1152" i="4"/>
  <c r="N1152" i="4"/>
  <c r="M1152" i="4"/>
  <c r="L1152" i="4"/>
  <c r="K1152" i="4"/>
  <c r="J1152" i="4"/>
  <c r="I1152" i="4"/>
  <c r="H1152" i="4"/>
  <c r="G1152" i="4"/>
  <c r="F1152" i="4"/>
  <c r="E1152" i="4"/>
  <c r="D1152" i="4"/>
  <c r="C1152" i="4"/>
  <c r="B1152" i="4"/>
  <c r="A1152" i="4"/>
  <c r="AL1151" i="4"/>
  <c r="AK1151" i="4"/>
  <c r="AJ1151" i="4"/>
  <c r="AI1151" i="4"/>
  <c r="AH1151" i="4"/>
  <c r="AG1151" i="4"/>
  <c r="AF1151" i="4"/>
  <c r="AE1151" i="4"/>
  <c r="AD1151" i="4"/>
  <c r="AC1151" i="4"/>
  <c r="AB1151" i="4"/>
  <c r="AA1151" i="4"/>
  <c r="Z1151" i="4"/>
  <c r="Y1151" i="4"/>
  <c r="AM1151" i="4" s="1"/>
  <c r="X1151" i="4"/>
  <c r="W1151" i="4"/>
  <c r="V1151" i="4"/>
  <c r="U1151" i="4"/>
  <c r="T1151" i="4"/>
  <c r="S1151" i="4"/>
  <c r="R1151" i="4"/>
  <c r="Q1151" i="4"/>
  <c r="P1151" i="4"/>
  <c r="O1151" i="4"/>
  <c r="N1151" i="4"/>
  <c r="M1151" i="4"/>
  <c r="L1151" i="4"/>
  <c r="K1151" i="4"/>
  <c r="J1151" i="4"/>
  <c r="I1151" i="4"/>
  <c r="H1151" i="4"/>
  <c r="G1151" i="4"/>
  <c r="F1151" i="4"/>
  <c r="E1151" i="4"/>
  <c r="D1151" i="4"/>
  <c r="AO1151" i="4" s="1"/>
  <c r="C1151" i="4"/>
  <c r="B1151" i="4"/>
  <c r="A1151" i="4"/>
  <c r="AN1150" i="4"/>
  <c r="AM1150" i="4"/>
  <c r="AL1150" i="4"/>
  <c r="AK1150" i="4"/>
  <c r="AJ1150" i="4"/>
  <c r="AI1150" i="4"/>
  <c r="AH1150" i="4"/>
  <c r="AG1150" i="4"/>
  <c r="AF1150" i="4"/>
  <c r="AE1150" i="4"/>
  <c r="AD1150" i="4"/>
  <c r="AC1150" i="4"/>
  <c r="AB1150" i="4"/>
  <c r="AA1150" i="4"/>
  <c r="Z1150" i="4"/>
  <c r="Y1150" i="4"/>
  <c r="X1150" i="4"/>
  <c r="W1150" i="4"/>
  <c r="V1150" i="4"/>
  <c r="U1150" i="4"/>
  <c r="T1150" i="4"/>
  <c r="S1150" i="4"/>
  <c r="R1150" i="4"/>
  <c r="Q1150" i="4"/>
  <c r="P1150" i="4"/>
  <c r="O1150" i="4"/>
  <c r="N1150" i="4"/>
  <c r="M1150" i="4"/>
  <c r="L1150" i="4"/>
  <c r="K1150" i="4"/>
  <c r="J1150" i="4"/>
  <c r="I1150" i="4"/>
  <c r="H1150" i="4"/>
  <c r="G1150" i="4"/>
  <c r="F1150" i="4"/>
  <c r="E1150" i="4"/>
  <c r="D1150" i="4"/>
  <c r="C1150" i="4"/>
  <c r="B1150" i="4"/>
  <c r="A1150" i="4"/>
  <c r="AN1149" i="4"/>
  <c r="AK1149" i="4"/>
  <c r="AJ1149" i="4"/>
  <c r="AI1149" i="4"/>
  <c r="AH1149" i="4"/>
  <c r="AG1149" i="4"/>
  <c r="AF1149" i="4"/>
  <c r="AE1149" i="4"/>
  <c r="AD1149" i="4"/>
  <c r="AC1149" i="4"/>
  <c r="AB1149" i="4"/>
  <c r="AA1149" i="4"/>
  <c r="Z1149" i="4"/>
  <c r="Y1149" i="4"/>
  <c r="AM1149" i="4" s="1"/>
  <c r="X1149" i="4"/>
  <c r="W1149" i="4"/>
  <c r="V1149" i="4"/>
  <c r="U1149" i="4"/>
  <c r="T1149" i="4"/>
  <c r="S1149" i="4"/>
  <c r="R1149" i="4"/>
  <c r="Q1149" i="4"/>
  <c r="P1149" i="4"/>
  <c r="O1149" i="4"/>
  <c r="N1149" i="4"/>
  <c r="M1149" i="4"/>
  <c r="L1149" i="4"/>
  <c r="K1149" i="4"/>
  <c r="J1149" i="4"/>
  <c r="I1149" i="4"/>
  <c r="H1149" i="4"/>
  <c r="G1149" i="4"/>
  <c r="F1149" i="4"/>
  <c r="E1149" i="4"/>
  <c r="D1149" i="4"/>
  <c r="AO1149" i="4" s="1"/>
  <c r="C1149" i="4"/>
  <c r="B1149" i="4"/>
  <c r="A1149" i="4"/>
  <c r="AM1148" i="4"/>
  <c r="AL1148" i="4"/>
  <c r="AK1148" i="4"/>
  <c r="AJ1148" i="4"/>
  <c r="AI1148" i="4"/>
  <c r="AH1148" i="4"/>
  <c r="AG1148" i="4"/>
  <c r="AF1148" i="4"/>
  <c r="AE1148" i="4"/>
  <c r="AD1148" i="4"/>
  <c r="AC1148" i="4"/>
  <c r="AB1148" i="4"/>
  <c r="AN1148" i="4" s="1"/>
  <c r="AA1148" i="4"/>
  <c r="Z1148" i="4"/>
  <c r="Y1148" i="4"/>
  <c r="X1148" i="4"/>
  <c r="W1148" i="4"/>
  <c r="V1148" i="4"/>
  <c r="U1148" i="4"/>
  <c r="T1148" i="4"/>
  <c r="S1148" i="4"/>
  <c r="R1148" i="4"/>
  <c r="Q1148" i="4"/>
  <c r="P1148" i="4"/>
  <c r="O1148" i="4"/>
  <c r="N1148" i="4"/>
  <c r="M1148" i="4"/>
  <c r="L1148" i="4"/>
  <c r="K1148" i="4"/>
  <c r="J1148" i="4"/>
  <c r="I1148" i="4"/>
  <c r="H1148" i="4"/>
  <c r="G1148" i="4"/>
  <c r="F1148" i="4"/>
  <c r="E1148" i="4"/>
  <c r="D1148" i="4"/>
  <c r="C1148" i="4"/>
  <c r="B1148" i="4"/>
  <c r="A1148" i="4"/>
  <c r="AL1147" i="4"/>
  <c r="AK1147" i="4"/>
  <c r="AJ1147" i="4"/>
  <c r="AI1147" i="4"/>
  <c r="AH1147" i="4"/>
  <c r="AG1147" i="4"/>
  <c r="AF1147" i="4"/>
  <c r="AE1147" i="4"/>
  <c r="AD1147" i="4"/>
  <c r="AC1147" i="4"/>
  <c r="AB1147" i="4"/>
  <c r="AA1147" i="4"/>
  <c r="Z1147" i="4"/>
  <c r="Y1147" i="4"/>
  <c r="AM1147" i="4" s="1"/>
  <c r="X1147" i="4"/>
  <c r="W1147" i="4"/>
  <c r="V1147" i="4"/>
  <c r="U1147" i="4"/>
  <c r="T1147" i="4"/>
  <c r="S1147" i="4"/>
  <c r="R1147" i="4"/>
  <c r="Q1147" i="4"/>
  <c r="P1147" i="4"/>
  <c r="O1147" i="4"/>
  <c r="N1147" i="4"/>
  <c r="M1147" i="4"/>
  <c r="L1147" i="4"/>
  <c r="K1147" i="4"/>
  <c r="J1147" i="4"/>
  <c r="I1147" i="4"/>
  <c r="H1147" i="4"/>
  <c r="G1147" i="4"/>
  <c r="F1147" i="4"/>
  <c r="E1147" i="4"/>
  <c r="D1147" i="4"/>
  <c r="AO1147" i="4" s="1"/>
  <c r="C1147" i="4"/>
  <c r="B1147" i="4"/>
  <c r="A1147" i="4"/>
  <c r="AN1146" i="4"/>
  <c r="AM1146" i="4"/>
  <c r="AL1146" i="4"/>
  <c r="AK1146" i="4"/>
  <c r="AJ1146" i="4"/>
  <c r="AI1146" i="4"/>
  <c r="AH1146" i="4"/>
  <c r="AG1146" i="4"/>
  <c r="AF1146" i="4"/>
  <c r="AE1146" i="4"/>
  <c r="AD1146" i="4"/>
  <c r="AC1146" i="4"/>
  <c r="AB1146" i="4"/>
  <c r="AA1146" i="4"/>
  <c r="Z1146" i="4"/>
  <c r="Y1146" i="4"/>
  <c r="X1146" i="4"/>
  <c r="W1146" i="4"/>
  <c r="V1146" i="4"/>
  <c r="U1146" i="4"/>
  <c r="T1146" i="4"/>
  <c r="S1146" i="4"/>
  <c r="R1146" i="4"/>
  <c r="Q1146" i="4"/>
  <c r="P1146" i="4"/>
  <c r="O1146" i="4"/>
  <c r="N1146" i="4"/>
  <c r="M1146" i="4"/>
  <c r="L1146" i="4"/>
  <c r="K1146" i="4"/>
  <c r="J1146" i="4"/>
  <c r="I1146" i="4"/>
  <c r="H1146" i="4"/>
  <c r="G1146" i="4"/>
  <c r="F1146" i="4"/>
  <c r="E1146" i="4"/>
  <c r="D1146" i="4"/>
  <c r="C1146" i="4"/>
  <c r="AO1146" i="4" s="1"/>
  <c r="B1146" i="4"/>
  <c r="A1146" i="4"/>
  <c r="AN1145" i="4"/>
  <c r="AK1145" i="4"/>
  <c r="AJ1145" i="4"/>
  <c r="AI1145" i="4"/>
  <c r="AH1145" i="4"/>
  <c r="AG1145" i="4"/>
  <c r="AF1145" i="4"/>
  <c r="AE1145" i="4"/>
  <c r="AD1145" i="4"/>
  <c r="AC1145" i="4"/>
  <c r="AB1145" i="4"/>
  <c r="AA1145" i="4"/>
  <c r="Z1145" i="4"/>
  <c r="Y1145" i="4"/>
  <c r="AM1145" i="4" s="1"/>
  <c r="X1145" i="4"/>
  <c r="W1145" i="4"/>
  <c r="V1145" i="4"/>
  <c r="U1145" i="4"/>
  <c r="T1145" i="4"/>
  <c r="S1145" i="4"/>
  <c r="R1145" i="4"/>
  <c r="Q1145" i="4"/>
  <c r="P1145" i="4"/>
  <c r="O1145" i="4"/>
  <c r="N1145" i="4"/>
  <c r="M1145" i="4"/>
  <c r="L1145" i="4"/>
  <c r="K1145" i="4"/>
  <c r="J1145" i="4"/>
  <c r="I1145" i="4"/>
  <c r="H1145" i="4"/>
  <c r="G1145" i="4"/>
  <c r="F1145" i="4"/>
  <c r="E1145" i="4"/>
  <c r="D1145" i="4"/>
  <c r="C1145" i="4"/>
  <c r="B1145" i="4"/>
  <c r="A1145" i="4"/>
  <c r="AM1144" i="4"/>
  <c r="AL1144" i="4"/>
  <c r="AK1144" i="4"/>
  <c r="AJ1144" i="4"/>
  <c r="AI1144" i="4"/>
  <c r="AH1144" i="4"/>
  <c r="AG1144" i="4"/>
  <c r="AF1144" i="4"/>
  <c r="AE1144" i="4"/>
  <c r="AD1144" i="4"/>
  <c r="AC1144" i="4"/>
  <c r="AB1144" i="4"/>
  <c r="AN1144" i="4" s="1"/>
  <c r="AA1144" i="4"/>
  <c r="Z1144" i="4"/>
  <c r="Y1144" i="4"/>
  <c r="X1144" i="4"/>
  <c r="W1144" i="4"/>
  <c r="V1144" i="4"/>
  <c r="U1144" i="4"/>
  <c r="T1144" i="4"/>
  <c r="S1144" i="4"/>
  <c r="R1144" i="4"/>
  <c r="Q1144" i="4"/>
  <c r="P1144" i="4"/>
  <c r="O1144" i="4"/>
  <c r="N1144" i="4"/>
  <c r="M1144" i="4"/>
  <c r="L1144" i="4"/>
  <c r="K1144" i="4"/>
  <c r="J1144" i="4"/>
  <c r="I1144" i="4"/>
  <c r="H1144" i="4"/>
  <c r="G1144" i="4"/>
  <c r="F1144" i="4"/>
  <c r="E1144" i="4"/>
  <c r="D1144" i="4"/>
  <c r="C1144" i="4"/>
  <c r="B1144" i="4"/>
  <c r="A1144" i="4"/>
  <c r="AL1143" i="4"/>
  <c r="AK1143" i="4"/>
  <c r="AJ1143" i="4"/>
  <c r="AI1143" i="4"/>
  <c r="AH1143" i="4"/>
  <c r="AG1143" i="4"/>
  <c r="AF1143" i="4"/>
  <c r="AE1143" i="4"/>
  <c r="AD1143" i="4"/>
  <c r="AC1143" i="4"/>
  <c r="AB1143" i="4"/>
  <c r="AA1143" i="4"/>
  <c r="Z1143" i="4"/>
  <c r="Y1143" i="4"/>
  <c r="AM1143" i="4" s="1"/>
  <c r="X1143" i="4"/>
  <c r="W1143" i="4"/>
  <c r="V1143" i="4"/>
  <c r="U1143" i="4"/>
  <c r="T1143" i="4"/>
  <c r="S1143" i="4"/>
  <c r="R1143" i="4"/>
  <c r="Q1143" i="4"/>
  <c r="P1143" i="4"/>
  <c r="O1143" i="4"/>
  <c r="N1143" i="4"/>
  <c r="M1143" i="4"/>
  <c r="L1143" i="4"/>
  <c r="K1143" i="4"/>
  <c r="J1143" i="4"/>
  <c r="I1143" i="4"/>
  <c r="H1143" i="4"/>
  <c r="G1143" i="4"/>
  <c r="F1143" i="4"/>
  <c r="E1143" i="4"/>
  <c r="D1143" i="4"/>
  <c r="AO1143" i="4" s="1"/>
  <c r="C1143" i="4"/>
  <c r="B1143" i="4"/>
  <c r="A1143" i="4"/>
  <c r="AN1142" i="4"/>
  <c r="AM1142" i="4"/>
  <c r="AL1142" i="4"/>
  <c r="AK1142" i="4"/>
  <c r="AJ1142" i="4"/>
  <c r="AI1142" i="4"/>
  <c r="AH1142" i="4"/>
  <c r="AG1142" i="4"/>
  <c r="AF1142" i="4"/>
  <c r="AE1142" i="4"/>
  <c r="AD1142" i="4"/>
  <c r="AC1142" i="4"/>
  <c r="AB1142" i="4"/>
  <c r="AA1142" i="4"/>
  <c r="Z1142" i="4"/>
  <c r="Y1142" i="4"/>
  <c r="X1142" i="4"/>
  <c r="W1142" i="4"/>
  <c r="V1142" i="4"/>
  <c r="U1142" i="4"/>
  <c r="T1142" i="4"/>
  <c r="S1142" i="4"/>
  <c r="R1142" i="4"/>
  <c r="Q1142" i="4"/>
  <c r="P1142" i="4"/>
  <c r="O1142" i="4"/>
  <c r="N1142" i="4"/>
  <c r="M1142" i="4"/>
  <c r="L1142" i="4"/>
  <c r="K1142" i="4"/>
  <c r="J1142" i="4"/>
  <c r="I1142" i="4"/>
  <c r="H1142" i="4"/>
  <c r="G1142" i="4"/>
  <c r="F1142" i="4"/>
  <c r="E1142" i="4"/>
  <c r="D1142" i="4"/>
  <c r="C1142" i="4"/>
  <c r="B1142" i="4"/>
  <c r="A1142" i="4"/>
  <c r="AN1141" i="4"/>
  <c r="AK1141" i="4"/>
  <c r="AJ1141" i="4"/>
  <c r="AI1141" i="4"/>
  <c r="AH1141" i="4"/>
  <c r="AG1141" i="4"/>
  <c r="AF1141" i="4"/>
  <c r="AE1141" i="4"/>
  <c r="AD1141" i="4"/>
  <c r="AC1141" i="4"/>
  <c r="AB1141" i="4"/>
  <c r="AA1141" i="4"/>
  <c r="Z1141" i="4"/>
  <c r="Y1141" i="4"/>
  <c r="AM1141" i="4" s="1"/>
  <c r="X1141" i="4"/>
  <c r="W1141" i="4"/>
  <c r="V1141" i="4"/>
  <c r="U1141" i="4"/>
  <c r="T1141" i="4"/>
  <c r="S1141" i="4"/>
  <c r="R1141" i="4"/>
  <c r="Q1141" i="4"/>
  <c r="P1141" i="4"/>
  <c r="O1141" i="4"/>
  <c r="N1141" i="4"/>
  <c r="M1141" i="4"/>
  <c r="L1141" i="4"/>
  <c r="K1141" i="4"/>
  <c r="J1141" i="4"/>
  <c r="I1141" i="4"/>
  <c r="H1141" i="4"/>
  <c r="G1141" i="4"/>
  <c r="F1141" i="4"/>
  <c r="E1141" i="4"/>
  <c r="D1141" i="4"/>
  <c r="AO1141" i="4" s="1"/>
  <c r="C1141" i="4"/>
  <c r="B1141" i="4"/>
  <c r="A1141" i="4"/>
  <c r="AM1140" i="4"/>
  <c r="AL1140" i="4"/>
  <c r="AK1140" i="4"/>
  <c r="AJ1140" i="4"/>
  <c r="AI1140" i="4"/>
  <c r="AH1140" i="4"/>
  <c r="AG1140" i="4"/>
  <c r="AF1140" i="4"/>
  <c r="AE1140" i="4"/>
  <c r="AD1140" i="4"/>
  <c r="AC1140" i="4"/>
  <c r="AB1140" i="4"/>
  <c r="AN1140" i="4" s="1"/>
  <c r="AA1140" i="4"/>
  <c r="Z1140" i="4"/>
  <c r="Y1140" i="4"/>
  <c r="X1140" i="4"/>
  <c r="W1140" i="4"/>
  <c r="V1140" i="4"/>
  <c r="U1140" i="4"/>
  <c r="T1140" i="4"/>
  <c r="S1140" i="4"/>
  <c r="R1140" i="4"/>
  <c r="Q1140" i="4"/>
  <c r="P1140" i="4"/>
  <c r="O1140" i="4"/>
  <c r="N1140" i="4"/>
  <c r="M1140" i="4"/>
  <c r="L1140" i="4"/>
  <c r="K1140" i="4"/>
  <c r="J1140" i="4"/>
  <c r="I1140" i="4"/>
  <c r="H1140" i="4"/>
  <c r="G1140" i="4"/>
  <c r="F1140" i="4"/>
  <c r="E1140" i="4"/>
  <c r="D1140" i="4"/>
  <c r="C1140" i="4"/>
  <c r="B1140" i="4"/>
  <c r="A1140" i="4"/>
  <c r="AL1139" i="4"/>
  <c r="AK1139" i="4"/>
  <c r="AJ1139" i="4"/>
  <c r="AI1139" i="4"/>
  <c r="AH1139" i="4"/>
  <c r="AG1139" i="4"/>
  <c r="AF1139" i="4"/>
  <c r="AE1139" i="4"/>
  <c r="AD1139" i="4"/>
  <c r="AC1139" i="4"/>
  <c r="AB1139" i="4"/>
  <c r="AA1139" i="4"/>
  <c r="Z1139" i="4"/>
  <c r="Y1139" i="4"/>
  <c r="AM1139" i="4" s="1"/>
  <c r="X1139" i="4"/>
  <c r="W1139" i="4"/>
  <c r="V1139" i="4"/>
  <c r="U1139" i="4"/>
  <c r="T1139" i="4"/>
  <c r="S1139" i="4"/>
  <c r="R1139" i="4"/>
  <c r="Q1139" i="4"/>
  <c r="P1139" i="4"/>
  <c r="O1139" i="4"/>
  <c r="N1139" i="4"/>
  <c r="M1139" i="4"/>
  <c r="L1139" i="4"/>
  <c r="K1139" i="4"/>
  <c r="J1139" i="4"/>
  <c r="I1139" i="4"/>
  <c r="H1139" i="4"/>
  <c r="G1139" i="4"/>
  <c r="F1139" i="4"/>
  <c r="E1139" i="4"/>
  <c r="D1139" i="4"/>
  <c r="AO1139" i="4" s="1"/>
  <c r="C1139" i="4"/>
  <c r="B1139" i="4"/>
  <c r="A1139" i="4"/>
  <c r="AN1138" i="4"/>
  <c r="AM1138" i="4"/>
  <c r="AL1138" i="4"/>
  <c r="AK1138" i="4"/>
  <c r="AJ1138" i="4"/>
  <c r="AI1138" i="4"/>
  <c r="AH1138" i="4"/>
  <c r="AG1138" i="4"/>
  <c r="AF1138" i="4"/>
  <c r="AE1138" i="4"/>
  <c r="AD1138" i="4"/>
  <c r="AC1138" i="4"/>
  <c r="AB1138" i="4"/>
  <c r="AA1138" i="4"/>
  <c r="Z1138" i="4"/>
  <c r="Y1138" i="4"/>
  <c r="X1138" i="4"/>
  <c r="W1138" i="4"/>
  <c r="V1138" i="4"/>
  <c r="U1138" i="4"/>
  <c r="T1138" i="4"/>
  <c r="S1138" i="4"/>
  <c r="R1138" i="4"/>
  <c r="Q1138" i="4"/>
  <c r="P1138" i="4"/>
  <c r="O1138" i="4"/>
  <c r="N1138" i="4"/>
  <c r="M1138" i="4"/>
  <c r="L1138" i="4"/>
  <c r="K1138" i="4"/>
  <c r="J1138" i="4"/>
  <c r="I1138" i="4"/>
  <c r="H1138" i="4"/>
  <c r="G1138" i="4"/>
  <c r="F1138" i="4"/>
  <c r="E1138" i="4"/>
  <c r="D1138" i="4"/>
  <c r="C1138" i="4"/>
  <c r="AO1138" i="4" s="1"/>
  <c r="B1138" i="4"/>
  <c r="A1138" i="4"/>
  <c r="AN1137" i="4"/>
  <c r="AK1137" i="4"/>
  <c r="AJ1137" i="4"/>
  <c r="AI1137" i="4"/>
  <c r="AH1137" i="4"/>
  <c r="AG1137" i="4"/>
  <c r="AF1137" i="4"/>
  <c r="AE1137" i="4"/>
  <c r="AD1137" i="4"/>
  <c r="AC1137" i="4"/>
  <c r="AB1137" i="4"/>
  <c r="AA1137" i="4"/>
  <c r="Z1137" i="4"/>
  <c r="Y1137" i="4"/>
  <c r="AM1137" i="4" s="1"/>
  <c r="X1137" i="4"/>
  <c r="W1137" i="4"/>
  <c r="V1137" i="4"/>
  <c r="U1137" i="4"/>
  <c r="T1137" i="4"/>
  <c r="S1137" i="4"/>
  <c r="R1137" i="4"/>
  <c r="Q1137" i="4"/>
  <c r="P1137" i="4"/>
  <c r="O1137" i="4"/>
  <c r="N1137" i="4"/>
  <c r="M1137" i="4"/>
  <c r="L1137" i="4"/>
  <c r="K1137" i="4"/>
  <c r="J1137" i="4"/>
  <c r="I1137" i="4"/>
  <c r="H1137" i="4"/>
  <c r="G1137" i="4"/>
  <c r="F1137" i="4"/>
  <c r="E1137" i="4"/>
  <c r="D1137" i="4"/>
  <c r="C1137" i="4"/>
  <c r="B1137" i="4"/>
  <c r="A1137" i="4"/>
  <c r="AM1136" i="4"/>
  <c r="AL1136" i="4"/>
  <c r="AK1136" i="4"/>
  <c r="AJ1136" i="4"/>
  <c r="AI1136" i="4"/>
  <c r="AH1136" i="4"/>
  <c r="AG1136" i="4"/>
  <c r="AF1136" i="4"/>
  <c r="AE1136" i="4"/>
  <c r="AD1136" i="4"/>
  <c r="AC1136" i="4"/>
  <c r="AB1136" i="4"/>
  <c r="AN1136" i="4" s="1"/>
  <c r="AA1136" i="4"/>
  <c r="Z1136" i="4"/>
  <c r="Y1136" i="4"/>
  <c r="X1136" i="4"/>
  <c r="W1136" i="4"/>
  <c r="V1136" i="4"/>
  <c r="U1136" i="4"/>
  <c r="T1136" i="4"/>
  <c r="S1136" i="4"/>
  <c r="R1136" i="4"/>
  <c r="Q1136" i="4"/>
  <c r="P1136" i="4"/>
  <c r="O1136" i="4"/>
  <c r="N1136" i="4"/>
  <c r="M1136" i="4"/>
  <c r="L1136" i="4"/>
  <c r="K1136" i="4"/>
  <c r="J1136" i="4"/>
  <c r="I1136" i="4"/>
  <c r="H1136" i="4"/>
  <c r="G1136" i="4"/>
  <c r="F1136" i="4"/>
  <c r="E1136" i="4"/>
  <c r="D1136" i="4"/>
  <c r="C1136" i="4"/>
  <c r="B1136" i="4"/>
  <c r="A1136" i="4"/>
  <c r="AL1135" i="4"/>
  <c r="AK1135" i="4"/>
  <c r="AJ1135" i="4"/>
  <c r="AI1135" i="4"/>
  <c r="AH1135" i="4"/>
  <c r="AG1135" i="4"/>
  <c r="AF1135" i="4"/>
  <c r="AE1135" i="4"/>
  <c r="AD1135" i="4"/>
  <c r="AC1135" i="4"/>
  <c r="AB1135" i="4"/>
  <c r="AA1135" i="4"/>
  <c r="Z1135" i="4"/>
  <c r="Y1135" i="4"/>
  <c r="AM1135" i="4" s="1"/>
  <c r="X1135" i="4"/>
  <c r="W1135" i="4"/>
  <c r="V1135" i="4"/>
  <c r="U1135" i="4"/>
  <c r="T1135" i="4"/>
  <c r="S1135" i="4"/>
  <c r="R1135" i="4"/>
  <c r="Q1135" i="4"/>
  <c r="P1135" i="4"/>
  <c r="O1135" i="4"/>
  <c r="N1135" i="4"/>
  <c r="M1135" i="4"/>
  <c r="L1135" i="4"/>
  <c r="K1135" i="4"/>
  <c r="J1135" i="4"/>
  <c r="I1135" i="4"/>
  <c r="H1135" i="4"/>
  <c r="G1135" i="4"/>
  <c r="F1135" i="4"/>
  <c r="E1135" i="4"/>
  <c r="D1135" i="4"/>
  <c r="AO1135" i="4" s="1"/>
  <c r="C1135" i="4"/>
  <c r="B1135" i="4"/>
  <c r="A1135" i="4"/>
  <c r="AN1134" i="4"/>
  <c r="AM1134" i="4"/>
  <c r="AL1134" i="4"/>
  <c r="AK1134" i="4"/>
  <c r="AJ1134" i="4"/>
  <c r="AI1134" i="4"/>
  <c r="AH1134" i="4"/>
  <c r="AG1134" i="4"/>
  <c r="AF1134" i="4"/>
  <c r="AE1134" i="4"/>
  <c r="AD1134" i="4"/>
  <c r="AC1134" i="4"/>
  <c r="AB1134" i="4"/>
  <c r="AA1134" i="4"/>
  <c r="Z1134" i="4"/>
  <c r="Y1134" i="4"/>
  <c r="X1134" i="4"/>
  <c r="W1134" i="4"/>
  <c r="V1134" i="4"/>
  <c r="U1134" i="4"/>
  <c r="T1134" i="4"/>
  <c r="S1134" i="4"/>
  <c r="R1134" i="4"/>
  <c r="Q1134" i="4"/>
  <c r="P1134" i="4"/>
  <c r="O1134" i="4"/>
  <c r="N1134" i="4"/>
  <c r="M1134" i="4"/>
  <c r="L1134" i="4"/>
  <c r="K1134" i="4"/>
  <c r="J1134" i="4"/>
  <c r="I1134" i="4"/>
  <c r="H1134" i="4"/>
  <c r="G1134" i="4"/>
  <c r="F1134" i="4"/>
  <c r="E1134" i="4"/>
  <c r="D1134" i="4"/>
  <c r="C1134" i="4"/>
  <c r="B1134" i="4"/>
  <c r="A1134" i="4"/>
  <c r="AN1133" i="4"/>
  <c r="AK1133" i="4"/>
  <c r="AJ1133" i="4"/>
  <c r="AI1133" i="4"/>
  <c r="AH1133" i="4"/>
  <c r="AG1133" i="4"/>
  <c r="AF1133" i="4"/>
  <c r="AE1133" i="4"/>
  <c r="AD1133" i="4"/>
  <c r="AC1133" i="4"/>
  <c r="AB1133" i="4"/>
  <c r="AA1133" i="4"/>
  <c r="Z1133" i="4"/>
  <c r="Y1133" i="4"/>
  <c r="AM1133" i="4" s="1"/>
  <c r="X1133" i="4"/>
  <c r="W1133" i="4"/>
  <c r="V1133" i="4"/>
  <c r="U1133" i="4"/>
  <c r="T1133" i="4"/>
  <c r="S1133" i="4"/>
  <c r="R1133" i="4"/>
  <c r="Q1133" i="4"/>
  <c r="P1133" i="4"/>
  <c r="O1133" i="4"/>
  <c r="N1133" i="4"/>
  <c r="M1133" i="4"/>
  <c r="L1133" i="4"/>
  <c r="K1133" i="4"/>
  <c r="J1133" i="4"/>
  <c r="I1133" i="4"/>
  <c r="H1133" i="4"/>
  <c r="G1133" i="4"/>
  <c r="F1133" i="4"/>
  <c r="E1133" i="4"/>
  <c r="D1133" i="4"/>
  <c r="AO1133" i="4" s="1"/>
  <c r="C1133" i="4"/>
  <c r="B1133" i="4"/>
  <c r="A1133" i="4"/>
  <c r="AM1132" i="4"/>
  <c r="AL1132" i="4"/>
  <c r="AK1132" i="4"/>
  <c r="AJ1132" i="4"/>
  <c r="AI1132" i="4"/>
  <c r="AH1132" i="4"/>
  <c r="AG1132" i="4"/>
  <c r="AF1132" i="4"/>
  <c r="AE1132" i="4"/>
  <c r="AD1132" i="4"/>
  <c r="AC1132" i="4"/>
  <c r="AB1132" i="4"/>
  <c r="AN1132" i="4" s="1"/>
  <c r="AA1132" i="4"/>
  <c r="Z1132" i="4"/>
  <c r="Y1132" i="4"/>
  <c r="X1132" i="4"/>
  <c r="W1132" i="4"/>
  <c r="V1132" i="4"/>
  <c r="U1132" i="4"/>
  <c r="T1132" i="4"/>
  <c r="S1132" i="4"/>
  <c r="R1132" i="4"/>
  <c r="Q1132" i="4"/>
  <c r="P1132" i="4"/>
  <c r="O1132" i="4"/>
  <c r="N1132" i="4"/>
  <c r="M1132" i="4"/>
  <c r="L1132" i="4"/>
  <c r="K1132" i="4"/>
  <c r="J1132" i="4"/>
  <c r="I1132" i="4"/>
  <c r="H1132" i="4"/>
  <c r="G1132" i="4"/>
  <c r="F1132" i="4"/>
  <c r="E1132" i="4"/>
  <c r="D1132" i="4"/>
  <c r="C1132" i="4"/>
  <c r="B1132" i="4"/>
  <c r="A1132" i="4"/>
  <c r="AL1131" i="4"/>
  <c r="AK1131" i="4"/>
  <c r="AJ1131" i="4"/>
  <c r="AI1131" i="4"/>
  <c r="AH1131" i="4"/>
  <c r="AG1131" i="4"/>
  <c r="AF1131" i="4"/>
  <c r="AE1131" i="4"/>
  <c r="AD1131" i="4"/>
  <c r="AC1131" i="4"/>
  <c r="AB1131" i="4"/>
  <c r="AA1131" i="4"/>
  <c r="Z1131" i="4"/>
  <c r="Y1131" i="4"/>
  <c r="AM1131" i="4" s="1"/>
  <c r="X1131" i="4"/>
  <c r="W1131" i="4"/>
  <c r="V1131" i="4"/>
  <c r="U1131" i="4"/>
  <c r="T1131" i="4"/>
  <c r="S1131" i="4"/>
  <c r="R1131" i="4"/>
  <c r="Q1131" i="4"/>
  <c r="P1131" i="4"/>
  <c r="O1131" i="4"/>
  <c r="N1131" i="4"/>
  <c r="M1131" i="4"/>
  <c r="L1131" i="4"/>
  <c r="K1131" i="4"/>
  <c r="J1131" i="4"/>
  <c r="I1131" i="4"/>
  <c r="H1131" i="4"/>
  <c r="G1131" i="4"/>
  <c r="F1131" i="4"/>
  <c r="E1131" i="4"/>
  <c r="D1131" i="4"/>
  <c r="AO1131" i="4" s="1"/>
  <c r="C1131" i="4"/>
  <c r="B1131" i="4"/>
  <c r="A1131" i="4"/>
  <c r="AN1130" i="4"/>
  <c r="AM1130" i="4"/>
  <c r="AL1130" i="4"/>
  <c r="AK1130" i="4"/>
  <c r="AJ1130" i="4"/>
  <c r="AI1130" i="4"/>
  <c r="AH1130" i="4"/>
  <c r="AG1130" i="4"/>
  <c r="AF1130" i="4"/>
  <c r="AE1130" i="4"/>
  <c r="AD1130" i="4"/>
  <c r="AC1130" i="4"/>
  <c r="AB1130" i="4"/>
  <c r="AA1130" i="4"/>
  <c r="Z1130" i="4"/>
  <c r="Y1130" i="4"/>
  <c r="X1130" i="4"/>
  <c r="W1130" i="4"/>
  <c r="V1130" i="4"/>
  <c r="U1130" i="4"/>
  <c r="T1130" i="4"/>
  <c r="S1130" i="4"/>
  <c r="R1130" i="4"/>
  <c r="Q1130" i="4"/>
  <c r="P1130" i="4"/>
  <c r="O1130" i="4"/>
  <c r="N1130" i="4"/>
  <c r="M1130" i="4"/>
  <c r="L1130" i="4"/>
  <c r="K1130" i="4"/>
  <c r="J1130" i="4"/>
  <c r="I1130" i="4"/>
  <c r="H1130" i="4"/>
  <c r="G1130" i="4"/>
  <c r="F1130" i="4"/>
  <c r="E1130" i="4"/>
  <c r="D1130" i="4"/>
  <c r="C1130" i="4"/>
  <c r="AO1130" i="4" s="1"/>
  <c r="B1130" i="4"/>
  <c r="A1130" i="4"/>
  <c r="AN1129" i="4"/>
  <c r="AK1129" i="4"/>
  <c r="AJ1129" i="4"/>
  <c r="AI1129" i="4"/>
  <c r="AH1129" i="4"/>
  <c r="AG1129" i="4"/>
  <c r="AF1129" i="4"/>
  <c r="AE1129" i="4"/>
  <c r="AD1129" i="4"/>
  <c r="AC1129" i="4"/>
  <c r="AB1129" i="4"/>
  <c r="AA1129" i="4"/>
  <c r="Z1129" i="4"/>
  <c r="Y1129" i="4"/>
  <c r="AM1129" i="4" s="1"/>
  <c r="X1129" i="4"/>
  <c r="W1129" i="4"/>
  <c r="V1129" i="4"/>
  <c r="U1129" i="4"/>
  <c r="T1129" i="4"/>
  <c r="S1129" i="4"/>
  <c r="R1129" i="4"/>
  <c r="Q1129" i="4"/>
  <c r="P1129" i="4"/>
  <c r="O1129" i="4"/>
  <c r="N1129" i="4"/>
  <c r="M1129" i="4"/>
  <c r="L1129" i="4"/>
  <c r="K1129" i="4"/>
  <c r="J1129" i="4"/>
  <c r="I1129" i="4"/>
  <c r="H1129" i="4"/>
  <c r="G1129" i="4"/>
  <c r="F1129" i="4"/>
  <c r="E1129" i="4"/>
  <c r="D1129" i="4"/>
  <c r="C1129" i="4"/>
  <c r="B1129" i="4"/>
  <c r="A1129" i="4"/>
  <c r="AM1128" i="4"/>
  <c r="AL1128" i="4"/>
  <c r="AK1128" i="4"/>
  <c r="AJ1128" i="4"/>
  <c r="AI1128" i="4"/>
  <c r="AH1128" i="4"/>
  <c r="AG1128" i="4"/>
  <c r="AF1128" i="4"/>
  <c r="AE1128" i="4"/>
  <c r="AD1128" i="4"/>
  <c r="AC1128" i="4"/>
  <c r="AB1128" i="4"/>
  <c r="AN1128" i="4" s="1"/>
  <c r="AA1128" i="4"/>
  <c r="Z1128" i="4"/>
  <c r="Y1128" i="4"/>
  <c r="X1128" i="4"/>
  <c r="W1128" i="4"/>
  <c r="V1128" i="4"/>
  <c r="U1128" i="4"/>
  <c r="T1128" i="4"/>
  <c r="S1128" i="4"/>
  <c r="R1128" i="4"/>
  <c r="Q1128" i="4"/>
  <c r="P1128" i="4"/>
  <c r="O1128" i="4"/>
  <c r="N1128" i="4"/>
  <c r="M1128" i="4"/>
  <c r="L1128" i="4"/>
  <c r="K1128" i="4"/>
  <c r="J1128" i="4"/>
  <c r="I1128" i="4"/>
  <c r="H1128" i="4"/>
  <c r="G1128" i="4"/>
  <c r="F1128" i="4"/>
  <c r="E1128" i="4"/>
  <c r="D1128" i="4"/>
  <c r="C1128" i="4"/>
  <c r="B1128" i="4"/>
  <c r="A1128" i="4"/>
  <c r="AL1127" i="4"/>
  <c r="AK1127" i="4"/>
  <c r="AJ1127" i="4"/>
  <c r="AI1127" i="4"/>
  <c r="AH1127" i="4"/>
  <c r="AG1127" i="4"/>
  <c r="AF1127" i="4"/>
  <c r="AE1127" i="4"/>
  <c r="AD1127" i="4"/>
  <c r="AC1127" i="4"/>
  <c r="AB1127" i="4"/>
  <c r="AA1127" i="4"/>
  <c r="Z1127" i="4"/>
  <c r="Y1127" i="4"/>
  <c r="AM1127" i="4" s="1"/>
  <c r="X1127" i="4"/>
  <c r="W1127" i="4"/>
  <c r="V1127" i="4"/>
  <c r="U1127" i="4"/>
  <c r="T1127" i="4"/>
  <c r="S1127" i="4"/>
  <c r="R1127" i="4"/>
  <c r="Q1127" i="4"/>
  <c r="P1127" i="4"/>
  <c r="O1127" i="4"/>
  <c r="N1127" i="4"/>
  <c r="M1127" i="4"/>
  <c r="L1127" i="4"/>
  <c r="K1127" i="4"/>
  <c r="J1127" i="4"/>
  <c r="I1127" i="4"/>
  <c r="H1127" i="4"/>
  <c r="G1127" i="4"/>
  <c r="F1127" i="4"/>
  <c r="E1127" i="4"/>
  <c r="D1127" i="4"/>
  <c r="AO1127" i="4" s="1"/>
  <c r="C1127" i="4"/>
  <c r="B1127" i="4"/>
  <c r="A1127" i="4"/>
  <c r="AN1126" i="4"/>
  <c r="AM1126" i="4"/>
  <c r="AL1126" i="4"/>
  <c r="AK1126" i="4"/>
  <c r="AJ1126" i="4"/>
  <c r="AI1126" i="4"/>
  <c r="AH1126" i="4"/>
  <c r="AG1126" i="4"/>
  <c r="AF1126" i="4"/>
  <c r="AE1126" i="4"/>
  <c r="AD1126" i="4"/>
  <c r="AC1126" i="4"/>
  <c r="AB1126" i="4"/>
  <c r="AA1126" i="4"/>
  <c r="Z1126" i="4"/>
  <c r="Y1126" i="4"/>
  <c r="X1126" i="4"/>
  <c r="W1126" i="4"/>
  <c r="V1126" i="4"/>
  <c r="U1126" i="4"/>
  <c r="T1126" i="4"/>
  <c r="S1126" i="4"/>
  <c r="R1126" i="4"/>
  <c r="Q1126" i="4"/>
  <c r="P1126" i="4"/>
  <c r="O1126" i="4"/>
  <c r="N1126" i="4"/>
  <c r="M1126" i="4"/>
  <c r="L1126" i="4"/>
  <c r="K1126" i="4"/>
  <c r="J1126" i="4"/>
  <c r="I1126" i="4"/>
  <c r="H1126" i="4"/>
  <c r="G1126" i="4"/>
  <c r="F1126" i="4"/>
  <c r="E1126" i="4"/>
  <c r="D1126" i="4"/>
  <c r="C1126" i="4"/>
  <c r="B1126" i="4"/>
  <c r="A1126" i="4"/>
  <c r="AN1125" i="4"/>
  <c r="AK1125" i="4"/>
  <c r="AJ1125" i="4"/>
  <c r="AI1125" i="4"/>
  <c r="AH1125" i="4"/>
  <c r="AG1125" i="4"/>
  <c r="AF1125" i="4"/>
  <c r="AE1125" i="4"/>
  <c r="AD1125" i="4"/>
  <c r="AC1125" i="4"/>
  <c r="AB1125" i="4"/>
  <c r="AA1125" i="4"/>
  <c r="Z1125" i="4"/>
  <c r="Y1125" i="4"/>
  <c r="AM1125" i="4" s="1"/>
  <c r="X1125" i="4"/>
  <c r="W1125" i="4"/>
  <c r="V1125" i="4"/>
  <c r="U1125" i="4"/>
  <c r="T1125" i="4"/>
  <c r="S1125" i="4"/>
  <c r="R1125" i="4"/>
  <c r="Q1125" i="4"/>
  <c r="P1125" i="4"/>
  <c r="O1125" i="4"/>
  <c r="N1125" i="4"/>
  <c r="M1125" i="4"/>
  <c r="L1125" i="4"/>
  <c r="K1125" i="4"/>
  <c r="J1125" i="4"/>
  <c r="I1125" i="4"/>
  <c r="H1125" i="4"/>
  <c r="G1125" i="4"/>
  <c r="F1125" i="4"/>
  <c r="E1125" i="4"/>
  <c r="D1125" i="4"/>
  <c r="AO1125" i="4" s="1"/>
  <c r="C1125" i="4"/>
  <c r="B1125" i="4"/>
  <c r="A1125" i="4"/>
  <c r="AM1124" i="4"/>
  <c r="AL1124" i="4"/>
  <c r="AK1124" i="4"/>
  <c r="AJ1124" i="4"/>
  <c r="AI1124" i="4"/>
  <c r="AH1124" i="4"/>
  <c r="AG1124" i="4"/>
  <c r="AF1124" i="4"/>
  <c r="AE1124" i="4"/>
  <c r="AD1124" i="4"/>
  <c r="AC1124" i="4"/>
  <c r="AB1124" i="4"/>
  <c r="AN1124" i="4" s="1"/>
  <c r="AA1124" i="4"/>
  <c r="Z1124" i="4"/>
  <c r="Y1124" i="4"/>
  <c r="X1124" i="4"/>
  <c r="W1124" i="4"/>
  <c r="V1124" i="4"/>
  <c r="U1124" i="4"/>
  <c r="T1124" i="4"/>
  <c r="S1124" i="4"/>
  <c r="R1124" i="4"/>
  <c r="Q1124" i="4"/>
  <c r="P1124" i="4"/>
  <c r="O1124" i="4"/>
  <c r="N1124" i="4"/>
  <c r="M1124" i="4"/>
  <c r="L1124" i="4"/>
  <c r="K1124" i="4"/>
  <c r="J1124" i="4"/>
  <c r="I1124" i="4"/>
  <c r="H1124" i="4"/>
  <c r="G1124" i="4"/>
  <c r="F1124" i="4"/>
  <c r="E1124" i="4"/>
  <c r="D1124" i="4"/>
  <c r="C1124" i="4"/>
  <c r="B1124" i="4"/>
  <c r="A1124" i="4"/>
  <c r="AL1123" i="4"/>
  <c r="AK1123" i="4"/>
  <c r="AJ1123" i="4"/>
  <c r="AI1123" i="4"/>
  <c r="AH1123" i="4"/>
  <c r="AG1123" i="4"/>
  <c r="AF1123" i="4"/>
  <c r="AE1123" i="4"/>
  <c r="AD1123" i="4"/>
  <c r="AC1123" i="4"/>
  <c r="AB1123" i="4"/>
  <c r="AA1123" i="4"/>
  <c r="Z1123" i="4"/>
  <c r="Y1123" i="4"/>
  <c r="AM1123" i="4" s="1"/>
  <c r="X1123" i="4"/>
  <c r="W1123" i="4"/>
  <c r="V1123" i="4"/>
  <c r="U1123" i="4"/>
  <c r="T1123" i="4"/>
  <c r="S1123" i="4"/>
  <c r="R1123" i="4"/>
  <c r="Q1123" i="4"/>
  <c r="P1123" i="4"/>
  <c r="O1123" i="4"/>
  <c r="N1123" i="4"/>
  <c r="M1123" i="4"/>
  <c r="L1123" i="4"/>
  <c r="K1123" i="4"/>
  <c r="J1123" i="4"/>
  <c r="I1123" i="4"/>
  <c r="H1123" i="4"/>
  <c r="G1123" i="4"/>
  <c r="F1123" i="4"/>
  <c r="E1123" i="4"/>
  <c r="D1123" i="4"/>
  <c r="AO1123" i="4" s="1"/>
  <c r="C1123" i="4"/>
  <c r="B1123" i="4"/>
  <c r="A1123" i="4"/>
  <c r="AN1122" i="4"/>
  <c r="AM1122" i="4"/>
  <c r="AL1122" i="4"/>
  <c r="AK1122" i="4"/>
  <c r="AJ1122" i="4"/>
  <c r="AI1122" i="4"/>
  <c r="AH1122" i="4"/>
  <c r="AG1122" i="4"/>
  <c r="AF1122" i="4"/>
  <c r="AE1122" i="4"/>
  <c r="AD1122" i="4"/>
  <c r="AC1122" i="4"/>
  <c r="AB1122" i="4"/>
  <c r="AA1122" i="4"/>
  <c r="Z1122" i="4"/>
  <c r="Y1122" i="4"/>
  <c r="X1122" i="4"/>
  <c r="W1122" i="4"/>
  <c r="V1122" i="4"/>
  <c r="U1122" i="4"/>
  <c r="T1122" i="4"/>
  <c r="S1122" i="4"/>
  <c r="R1122" i="4"/>
  <c r="Q1122" i="4"/>
  <c r="P1122" i="4"/>
  <c r="O1122" i="4"/>
  <c r="N1122" i="4"/>
  <c r="M1122" i="4"/>
  <c r="L1122" i="4"/>
  <c r="K1122" i="4"/>
  <c r="J1122" i="4"/>
  <c r="I1122" i="4"/>
  <c r="H1122" i="4"/>
  <c r="G1122" i="4"/>
  <c r="F1122" i="4"/>
  <c r="E1122" i="4"/>
  <c r="D1122" i="4"/>
  <c r="C1122" i="4"/>
  <c r="AO1122" i="4" s="1"/>
  <c r="B1122" i="4"/>
  <c r="A1122" i="4"/>
  <c r="AN1121" i="4"/>
  <c r="AK1121" i="4"/>
  <c r="AJ1121" i="4"/>
  <c r="AI1121" i="4"/>
  <c r="AH1121" i="4"/>
  <c r="AG1121" i="4"/>
  <c r="AF1121" i="4"/>
  <c r="AE1121" i="4"/>
  <c r="AD1121" i="4"/>
  <c r="AC1121" i="4"/>
  <c r="AB1121" i="4"/>
  <c r="AA1121" i="4"/>
  <c r="Z1121" i="4"/>
  <c r="Y1121" i="4"/>
  <c r="AM1121" i="4" s="1"/>
  <c r="X1121" i="4"/>
  <c r="W1121" i="4"/>
  <c r="V1121" i="4"/>
  <c r="U1121" i="4"/>
  <c r="T1121" i="4"/>
  <c r="S1121" i="4"/>
  <c r="R1121" i="4"/>
  <c r="Q1121" i="4"/>
  <c r="P1121" i="4"/>
  <c r="O1121" i="4"/>
  <c r="N1121" i="4"/>
  <c r="M1121" i="4"/>
  <c r="L1121" i="4"/>
  <c r="K1121" i="4"/>
  <c r="J1121" i="4"/>
  <c r="I1121" i="4"/>
  <c r="H1121" i="4"/>
  <c r="G1121" i="4"/>
  <c r="F1121" i="4"/>
  <c r="E1121" i="4"/>
  <c r="D1121" i="4"/>
  <c r="C1121" i="4"/>
  <c r="B1121" i="4"/>
  <c r="A1121" i="4"/>
  <c r="AM1120" i="4"/>
  <c r="AL1120" i="4"/>
  <c r="AK1120" i="4"/>
  <c r="AJ1120" i="4"/>
  <c r="AI1120" i="4"/>
  <c r="AH1120" i="4"/>
  <c r="AG1120" i="4"/>
  <c r="AF1120" i="4"/>
  <c r="AE1120" i="4"/>
  <c r="AD1120" i="4"/>
  <c r="AC1120" i="4"/>
  <c r="AB1120" i="4"/>
  <c r="AN1120" i="4" s="1"/>
  <c r="AA1120" i="4"/>
  <c r="Z1120" i="4"/>
  <c r="Y1120" i="4"/>
  <c r="X1120" i="4"/>
  <c r="W1120" i="4"/>
  <c r="V1120" i="4"/>
  <c r="U1120" i="4"/>
  <c r="T1120" i="4"/>
  <c r="S1120" i="4"/>
  <c r="R1120" i="4"/>
  <c r="Q1120" i="4"/>
  <c r="P1120" i="4"/>
  <c r="O1120" i="4"/>
  <c r="N1120" i="4"/>
  <c r="M1120" i="4"/>
  <c r="L1120" i="4"/>
  <c r="K1120" i="4"/>
  <c r="J1120" i="4"/>
  <c r="I1120" i="4"/>
  <c r="H1120" i="4"/>
  <c r="G1120" i="4"/>
  <c r="F1120" i="4"/>
  <c r="E1120" i="4"/>
  <c r="D1120" i="4"/>
  <c r="C1120" i="4"/>
  <c r="B1120" i="4"/>
  <c r="A1120" i="4"/>
  <c r="AL1119" i="4"/>
  <c r="AK1119" i="4"/>
  <c r="AJ1119" i="4"/>
  <c r="AI1119" i="4"/>
  <c r="AH1119" i="4"/>
  <c r="AG1119" i="4"/>
  <c r="AF1119" i="4"/>
  <c r="AE1119" i="4"/>
  <c r="AD1119" i="4"/>
  <c r="AC1119" i="4"/>
  <c r="AB1119" i="4"/>
  <c r="AA1119" i="4"/>
  <c r="Z1119" i="4"/>
  <c r="Y1119" i="4"/>
  <c r="AM1119" i="4" s="1"/>
  <c r="X1119" i="4"/>
  <c r="W1119" i="4"/>
  <c r="V1119" i="4"/>
  <c r="U1119" i="4"/>
  <c r="T1119" i="4"/>
  <c r="S1119" i="4"/>
  <c r="R1119" i="4"/>
  <c r="Q1119" i="4"/>
  <c r="P1119" i="4"/>
  <c r="O1119" i="4"/>
  <c r="N1119" i="4"/>
  <c r="M1119" i="4"/>
  <c r="L1119" i="4"/>
  <c r="K1119" i="4"/>
  <c r="J1119" i="4"/>
  <c r="I1119" i="4"/>
  <c r="H1119" i="4"/>
  <c r="G1119" i="4"/>
  <c r="F1119" i="4"/>
  <c r="E1119" i="4"/>
  <c r="D1119" i="4"/>
  <c r="AO1119" i="4" s="1"/>
  <c r="C1119" i="4"/>
  <c r="B1119" i="4"/>
  <c r="A1119" i="4"/>
  <c r="AN1118" i="4"/>
  <c r="AM1118" i="4"/>
  <c r="AL1118" i="4"/>
  <c r="AK1118" i="4"/>
  <c r="AJ1118" i="4"/>
  <c r="AI1118" i="4"/>
  <c r="AH1118" i="4"/>
  <c r="AG1118" i="4"/>
  <c r="AF1118" i="4"/>
  <c r="AE1118" i="4"/>
  <c r="AD1118" i="4"/>
  <c r="AC1118" i="4"/>
  <c r="AB1118" i="4"/>
  <c r="AA1118" i="4"/>
  <c r="Z1118" i="4"/>
  <c r="Y1118" i="4"/>
  <c r="X1118" i="4"/>
  <c r="W1118" i="4"/>
  <c r="V1118" i="4"/>
  <c r="U1118" i="4"/>
  <c r="T1118" i="4"/>
  <c r="S1118" i="4"/>
  <c r="R1118" i="4"/>
  <c r="Q1118" i="4"/>
  <c r="P1118" i="4"/>
  <c r="O1118" i="4"/>
  <c r="N1118" i="4"/>
  <c r="M1118" i="4"/>
  <c r="L1118" i="4"/>
  <c r="K1118" i="4"/>
  <c r="J1118" i="4"/>
  <c r="I1118" i="4"/>
  <c r="H1118" i="4"/>
  <c r="G1118" i="4"/>
  <c r="F1118" i="4"/>
  <c r="E1118" i="4"/>
  <c r="D1118" i="4"/>
  <c r="C1118" i="4"/>
  <c r="B1118" i="4"/>
  <c r="A1118" i="4"/>
  <c r="AN1117" i="4"/>
  <c r="AK1117" i="4"/>
  <c r="AJ1117" i="4"/>
  <c r="AI1117" i="4"/>
  <c r="AH1117" i="4"/>
  <c r="AG1117" i="4"/>
  <c r="AF1117" i="4"/>
  <c r="AE1117" i="4"/>
  <c r="AD1117" i="4"/>
  <c r="AC1117" i="4"/>
  <c r="AB1117" i="4"/>
  <c r="AA1117" i="4"/>
  <c r="Z1117" i="4"/>
  <c r="Y1117" i="4"/>
  <c r="AM1117" i="4" s="1"/>
  <c r="X1117" i="4"/>
  <c r="W1117" i="4"/>
  <c r="V1117" i="4"/>
  <c r="U1117" i="4"/>
  <c r="T1117" i="4"/>
  <c r="S1117" i="4"/>
  <c r="R1117" i="4"/>
  <c r="Q1117" i="4"/>
  <c r="P1117" i="4"/>
  <c r="O1117" i="4"/>
  <c r="N1117" i="4"/>
  <c r="M1117" i="4"/>
  <c r="L1117" i="4"/>
  <c r="K1117" i="4"/>
  <c r="J1117" i="4"/>
  <c r="I1117" i="4"/>
  <c r="H1117" i="4"/>
  <c r="G1117" i="4"/>
  <c r="F1117" i="4"/>
  <c r="E1117" i="4"/>
  <c r="D1117" i="4"/>
  <c r="AO1117" i="4" s="1"/>
  <c r="C1117" i="4"/>
  <c r="B1117" i="4"/>
  <c r="A1117" i="4"/>
  <c r="AM1116" i="4"/>
  <c r="AL1116" i="4"/>
  <c r="AK1116" i="4"/>
  <c r="AJ1116" i="4"/>
  <c r="AI1116" i="4"/>
  <c r="AH1116" i="4"/>
  <c r="AG1116" i="4"/>
  <c r="AF1116" i="4"/>
  <c r="AE1116" i="4"/>
  <c r="AD1116" i="4"/>
  <c r="AC1116" i="4"/>
  <c r="AB1116" i="4"/>
  <c r="AN1116" i="4" s="1"/>
  <c r="AA1116" i="4"/>
  <c r="Z1116" i="4"/>
  <c r="Y1116" i="4"/>
  <c r="X1116" i="4"/>
  <c r="W1116" i="4"/>
  <c r="V1116" i="4"/>
  <c r="U1116" i="4"/>
  <c r="T1116" i="4"/>
  <c r="S1116" i="4"/>
  <c r="R1116" i="4"/>
  <c r="Q1116" i="4"/>
  <c r="P1116" i="4"/>
  <c r="O1116" i="4"/>
  <c r="N1116" i="4"/>
  <c r="M1116" i="4"/>
  <c r="L1116" i="4"/>
  <c r="K1116" i="4"/>
  <c r="J1116" i="4"/>
  <c r="I1116" i="4"/>
  <c r="H1116" i="4"/>
  <c r="G1116" i="4"/>
  <c r="F1116" i="4"/>
  <c r="E1116" i="4"/>
  <c r="D1116" i="4"/>
  <c r="C1116" i="4"/>
  <c r="B1116" i="4"/>
  <c r="A1116" i="4"/>
  <c r="AL1115" i="4"/>
  <c r="AK1115" i="4"/>
  <c r="AJ1115" i="4"/>
  <c r="AI1115" i="4"/>
  <c r="AH1115" i="4"/>
  <c r="AG1115" i="4"/>
  <c r="AF1115" i="4"/>
  <c r="AE1115" i="4"/>
  <c r="AD1115" i="4"/>
  <c r="AC1115" i="4"/>
  <c r="AB1115" i="4"/>
  <c r="AA1115" i="4"/>
  <c r="Z1115" i="4"/>
  <c r="Y1115" i="4"/>
  <c r="AM1115" i="4" s="1"/>
  <c r="X1115" i="4"/>
  <c r="W1115" i="4"/>
  <c r="V1115" i="4"/>
  <c r="U1115" i="4"/>
  <c r="T1115" i="4"/>
  <c r="S1115" i="4"/>
  <c r="R1115" i="4"/>
  <c r="Q1115" i="4"/>
  <c r="P1115" i="4"/>
  <c r="O1115" i="4"/>
  <c r="N1115" i="4"/>
  <c r="M1115" i="4"/>
  <c r="L1115" i="4"/>
  <c r="K1115" i="4"/>
  <c r="J1115" i="4"/>
  <c r="I1115" i="4"/>
  <c r="H1115" i="4"/>
  <c r="G1115" i="4"/>
  <c r="F1115" i="4"/>
  <c r="E1115" i="4"/>
  <c r="D1115" i="4"/>
  <c r="AO1115" i="4" s="1"/>
  <c r="C1115" i="4"/>
  <c r="B1115" i="4"/>
  <c r="A1115" i="4"/>
  <c r="AN1114" i="4"/>
  <c r="AM1114" i="4"/>
  <c r="AL1114" i="4"/>
  <c r="AK1114" i="4"/>
  <c r="AJ1114" i="4"/>
  <c r="AI1114" i="4"/>
  <c r="AH1114" i="4"/>
  <c r="AG1114" i="4"/>
  <c r="AF1114" i="4"/>
  <c r="AE1114" i="4"/>
  <c r="AD1114" i="4"/>
  <c r="AC1114" i="4"/>
  <c r="AB1114" i="4"/>
  <c r="AA1114" i="4"/>
  <c r="Z1114" i="4"/>
  <c r="Y1114" i="4"/>
  <c r="X1114" i="4"/>
  <c r="W1114" i="4"/>
  <c r="V1114" i="4"/>
  <c r="U1114" i="4"/>
  <c r="T1114" i="4"/>
  <c r="S1114" i="4"/>
  <c r="R1114" i="4"/>
  <c r="Q1114" i="4"/>
  <c r="P1114" i="4"/>
  <c r="O1114" i="4"/>
  <c r="N1114" i="4"/>
  <c r="M1114" i="4"/>
  <c r="L1114" i="4"/>
  <c r="K1114" i="4"/>
  <c r="J1114" i="4"/>
  <c r="I1114" i="4"/>
  <c r="H1114" i="4"/>
  <c r="G1114" i="4"/>
  <c r="F1114" i="4"/>
  <c r="E1114" i="4"/>
  <c r="D1114" i="4"/>
  <c r="C1114" i="4"/>
  <c r="AO1114" i="4" s="1"/>
  <c r="B1114" i="4"/>
  <c r="A1114" i="4"/>
  <c r="AN1113" i="4"/>
  <c r="AK1113" i="4"/>
  <c r="AJ1113" i="4"/>
  <c r="AI1113" i="4"/>
  <c r="AH1113" i="4"/>
  <c r="AG1113" i="4"/>
  <c r="AF1113" i="4"/>
  <c r="AE1113" i="4"/>
  <c r="AD1113" i="4"/>
  <c r="AC1113" i="4"/>
  <c r="AB1113" i="4"/>
  <c r="AA1113" i="4"/>
  <c r="Z1113" i="4"/>
  <c r="Y1113" i="4"/>
  <c r="AM1113" i="4" s="1"/>
  <c r="X1113" i="4"/>
  <c r="W1113" i="4"/>
  <c r="V1113" i="4"/>
  <c r="U1113" i="4"/>
  <c r="T1113" i="4"/>
  <c r="S1113" i="4"/>
  <c r="R1113" i="4"/>
  <c r="Q1113" i="4"/>
  <c r="P1113" i="4"/>
  <c r="O1113" i="4"/>
  <c r="N1113" i="4"/>
  <c r="M1113" i="4"/>
  <c r="L1113" i="4"/>
  <c r="K1113" i="4"/>
  <c r="J1113" i="4"/>
  <c r="I1113" i="4"/>
  <c r="H1113" i="4"/>
  <c r="G1113" i="4"/>
  <c r="F1113" i="4"/>
  <c r="E1113" i="4"/>
  <c r="D1113" i="4"/>
  <c r="C1113" i="4"/>
  <c r="B1113" i="4"/>
  <c r="A1113" i="4"/>
  <c r="AM1112" i="4"/>
  <c r="AL1112" i="4"/>
  <c r="AK1112" i="4"/>
  <c r="AJ1112" i="4"/>
  <c r="AI1112" i="4"/>
  <c r="AH1112" i="4"/>
  <c r="AG1112" i="4"/>
  <c r="AF1112" i="4"/>
  <c r="AE1112" i="4"/>
  <c r="AD1112" i="4"/>
  <c r="AC1112" i="4"/>
  <c r="AB1112" i="4"/>
  <c r="AN1112" i="4" s="1"/>
  <c r="AA1112" i="4"/>
  <c r="Z1112" i="4"/>
  <c r="Y1112" i="4"/>
  <c r="X1112" i="4"/>
  <c r="W1112" i="4"/>
  <c r="V1112" i="4"/>
  <c r="U1112" i="4"/>
  <c r="T1112" i="4"/>
  <c r="S1112" i="4"/>
  <c r="R1112" i="4"/>
  <c r="Q1112" i="4"/>
  <c r="P1112" i="4"/>
  <c r="O1112" i="4"/>
  <c r="N1112" i="4"/>
  <c r="M1112" i="4"/>
  <c r="L1112" i="4"/>
  <c r="K1112" i="4"/>
  <c r="J1112" i="4"/>
  <c r="I1112" i="4"/>
  <c r="H1112" i="4"/>
  <c r="G1112" i="4"/>
  <c r="F1112" i="4"/>
  <c r="E1112" i="4"/>
  <c r="D1112" i="4"/>
  <c r="C1112" i="4"/>
  <c r="B1112" i="4"/>
  <c r="A1112" i="4"/>
  <c r="AL1111" i="4"/>
  <c r="AK1111" i="4"/>
  <c r="AJ1111" i="4"/>
  <c r="AI1111" i="4"/>
  <c r="AH1111" i="4"/>
  <c r="AG1111" i="4"/>
  <c r="AF1111" i="4"/>
  <c r="AE1111" i="4"/>
  <c r="AD1111" i="4"/>
  <c r="AC1111" i="4"/>
  <c r="AB1111" i="4"/>
  <c r="AA1111" i="4"/>
  <c r="Z1111" i="4"/>
  <c r="Y1111" i="4"/>
  <c r="AM1111" i="4" s="1"/>
  <c r="X1111" i="4"/>
  <c r="W1111" i="4"/>
  <c r="V1111" i="4"/>
  <c r="U1111" i="4"/>
  <c r="T1111" i="4"/>
  <c r="S1111" i="4"/>
  <c r="R1111" i="4"/>
  <c r="Q1111" i="4"/>
  <c r="P1111" i="4"/>
  <c r="O1111" i="4"/>
  <c r="N1111" i="4"/>
  <c r="M1111" i="4"/>
  <c r="L1111" i="4"/>
  <c r="K1111" i="4"/>
  <c r="J1111" i="4"/>
  <c r="I1111" i="4"/>
  <c r="H1111" i="4"/>
  <c r="G1111" i="4"/>
  <c r="F1111" i="4"/>
  <c r="E1111" i="4"/>
  <c r="D1111" i="4"/>
  <c r="AO1111" i="4" s="1"/>
  <c r="C1111" i="4"/>
  <c r="B1111" i="4"/>
  <c r="A1111" i="4"/>
  <c r="AN1110" i="4"/>
  <c r="AM1110" i="4"/>
  <c r="AL1110" i="4"/>
  <c r="AK1110" i="4"/>
  <c r="AJ1110" i="4"/>
  <c r="AI1110" i="4"/>
  <c r="AH1110" i="4"/>
  <c r="AG1110" i="4"/>
  <c r="AF1110" i="4"/>
  <c r="AE1110" i="4"/>
  <c r="AD1110" i="4"/>
  <c r="AC1110" i="4"/>
  <c r="AB1110" i="4"/>
  <c r="AA1110" i="4"/>
  <c r="Z1110" i="4"/>
  <c r="Y1110" i="4"/>
  <c r="X1110" i="4"/>
  <c r="W1110" i="4"/>
  <c r="V1110" i="4"/>
  <c r="U1110" i="4"/>
  <c r="T1110" i="4"/>
  <c r="S1110" i="4"/>
  <c r="R1110" i="4"/>
  <c r="Q1110" i="4"/>
  <c r="P1110" i="4"/>
  <c r="O1110" i="4"/>
  <c r="N1110" i="4"/>
  <c r="M1110" i="4"/>
  <c r="L1110" i="4"/>
  <c r="K1110" i="4"/>
  <c r="J1110" i="4"/>
  <c r="I1110" i="4"/>
  <c r="H1110" i="4"/>
  <c r="G1110" i="4"/>
  <c r="F1110" i="4"/>
  <c r="E1110" i="4"/>
  <c r="D1110" i="4"/>
  <c r="C1110" i="4"/>
  <c r="B1110" i="4"/>
  <c r="A1110" i="4"/>
  <c r="AN1109" i="4"/>
  <c r="AK1109" i="4"/>
  <c r="AJ1109" i="4"/>
  <c r="AI1109" i="4"/>
  <c r="AH1109" i="4"/>
  <c r="AG1109" i="4"/>
  <c r="AF1109" i="4"/>
  <c r="AE1109" i="4"/>
  <c r="AD1109" i="4"/>
  <c r="AC1109" i="4"/>
  <c r="AB1109" i="4"/>
  <c r="AA1109" i="4"/>
  <c r="Z1109" i="4"/>
  <c r="Y1109" i="4"/>
  <c r="AM1109" i="4" s="1"/>
  <c r="X1109" i="4"/>
  <c r="W1109" i="4"/>
  <c r="V1109" i="4"/>
  <c r="U1109" i="4"/>
  <c r="T1109" i="4"/>
  <c r="S1109" i="4"/>
  <c r="R1109" i="4"/>
  <c r="Q1109" i="4"/>
  <c r="P1109" i="4"/>
  <c r="O1109" i="4"/>
  <c r="N1109" i="4"/>
  <c r="M1109" i="4"/>
  <c r="L1109" i="4"/>
  <c r="K1109" i="4"/>
  <c r="J1109" i="4"/>
  <c r="I1109" i="4"/>
  <c r="H1109" i="4"/>
  <c r="G1109" i="4"/>
  <c r="F1109" i="4"/>
  <c r="E1109" i="4"/>
  <c r="D1109" i="4"/>
  <c r="AO1109" i="4" s="1"/>
  <c r="C1109" i="4"/>
  <c r="B1109" i="4"/>
  <c r="A1109" i="4"/>
  <c r="AM1108" i="4"/>
  <c r="AL1108" i="4"/>
  <c r="AK1108" i="4"/>
  <c r="AJ1108" i="4"/>
  <c r="AI1108" i="4"/>
  <c r="AH1108" i="4"/>
  <c r="AG1108" i="4"/>
  <c r="AF1108" i="4"/>
  <c r="AE1108" i="4"/>
  <c r="AD1108" i="4"/>
  <c r="AC1108" i="4"/>
  <c r="AB1108" i="4"/>
  <c r="AN1108" i="4" s="1"/>
  <c r="AA1108" i="4"/>
  <c r="Z1108" i="4"/>
  <c r="Y1108" i="4"/>
  <c r="X1108" i="4"/>
  <c r="W1108" i="4"/>
  <c r="V1108" i="4"/>
  <c r="U1108" i="4"/>
  <c r="T1108" i="4"/>
  <c r="S1108" i="4"/>
  <c r="R1108" i="4"/>
  <c r="Q1108" i="4"/>
  <c r="P1108" i="4"/>
  <c r="O1108" i="4"/>
  <c r="N1108" i="4"/>
  <c r="M1108" i="4"/>
  <c r="L1108" i="4"/>
  <c r="K1108" i="4"/>
  <c r="J1108" i="4"/>
  <c r="I1108" i="4"/>
  <c r="H1108" i="4"/>
  <c r="G1108" i="4"/>
  <c r="F1108" i="4"/>
  <c r="E1108" i="4"/>
  <c r="D1108" i="4"/>
  <c r="C1108" i="4"/>
  <c r="B1108" i="4"/>
  <c r="A1108" i="4"/>
  <c r="AL1107" i="4"/>
  <c r="AK1107" i="4"/>
  <c r="AJ1107" i="4"/>
  <c r="AI1107" i="4"/>
  <c r="AH1107" i="4"/>
  <c r="AG1107" i="4"/>
  <c r="AF1107" i="4"/>
  <c r="AE1107" i="4"/>
  <c r="AD1107" i="4"/>
  <c r="AC1107" i="4"/>
  <c r="AB1107" i="4"/>
  <c r="AA1107" i="4"/>
  <c r="Z1107" i="4"/>
  <c r="Y1107" i="4"/>
  <c r="AM1107" i="4" s="1"/>
  <c r="X1107" i="4"/>
  <c r="W1107" i="4"/>
  <c r="V1107" i="4"/>
  <c r="U1107" i="4"/>
  <c r="T1107" i="4"/>
  <c r="S1107" i="4"/>
  <c r="R1107" i="4"/>
  <c r="Q1107" i="4"/>
  <c r="P1107" i="4"/>
  <c r="O1107" i="4"/>
  <c r="N1107" i="4"/>
  <c r="M1107" i="4"/>
  <c r="L1107" i="4"/>
  <c r="K1107" i="4"/>
  <c r="J1107" i="4"/>
  <c r="I1107" i="4"/>
  <c r="H1107" i="4"/>
  <c r="G1107" i="4"/>
  <c r="F1107" i="4"/>
  <c r="E1107" i="4"/>
  <c r="D1107" i="4"/>
  <c r="AO1107" i="4" s="1"/>
  <c r="C1107" i="4"/>
  <c r="B1107" i="4"/>
  <c r="A1107" i="4"/>
  <c r="AN1106" i="4"/>
  <c r="AM1106" i="4"/>
  <c r="AL1106" i="4"/>
  <c r="AK1106" i="4"/>
  <c r="AJ1106" i="4"/>
  <c r="AI1106" i="4"/>
  <c r="AH1106" i="4"/>
  <c r="AG1106" i="4"/>
  <c r="AF1106" i="4"/>
  <c r="AE1106" i="4"/>
  <c r="AD1106" i="4"/>
  <c r="AC1106" i="4"/>
  <c r="AB1106" i="4"/>
  <c r="AA1106" i="4"/>
  <c r="Z1106" i="4"/>
  <c r="Y1106" i="4"/>
  <c r="X1106" i="4"/>
  <c r="W1106" i="4"/>
  <c r="V1106" i="4"/>
  <c r="U1106" i="4"/>
  <c r="T1106" i="4"/>
  <c r="S1106" i="4"/>
  <c r="R1106" i="4"/>
  <c r="Q1106" i="4"/>
  <c r="P1106" i="4"/>
  <c r="O1106" i="4"/>
  <c r="N1106" i="4"/>
  <c r="M1106" i="4"/>
  <c r="L1106" i="4"/>
  <c r="K1106" i="4"/>
  <c r="J1106" i="4"/>
  <c r="I1106" i="4"/>
  <c r="H1106" i="4"/>
  <c r="G1106" i="4"/>
  <c r="F1106" i="4"/>
  <c r="E1106" i="4"/>
  <c r="D1106" i="4"/>
  <c r="C1106" i="4"/>
  <c r="AO1106" i="4" s="1"/>
  <c r="B1106" i="4"/>
  <c r="A1106" i="4"/>
  <c r="AN1105" i="4"/>
  <c r="AK1105" i="4"/>
  <c r="AJ1105" i="4"/>
  <c r="AI1105" i="4"/>
  <c r="AH1105" i="4"/>
  <c r="AG1105" i="4"/>
  <c r="AF1105" i="4"/>
  <c r="AE1105" i="4"/>
  <c r="AD1105" i="4"/>
  <c r="AC1105" i="4"/>
  <c r="AB1105" i="4"/>
  <c r="AA1105" i="4"/>
  <c r="Z1105" i="4"/>
  <c r="Y1105" i="4"/>
  <c r="AM1105" i="4" s="1"/>
  <c r="X1105" i="4"/>
  <c r="W1105" i="4"/>
  <c r="V1105" i="4"/>
  <c r="U1105" i="4"/>
  <c r="T1105" i="4"/>
  <c r="S1105" i="4"/>
  <c r="R1105" i="4"/>
  <c r="Q1105" i="4"/>
  <c r="P1105" i="4"/>
  <c r="O1105" i="4"/>
  <c r="N1105" i="4"/>
  <c r="M1105" i="4"/>
  <c r="L1105" i="4"/>
  <c r="K1105" i="4"/>
  <c r="J1105" i="4"/>
  <c r="I1105" i="4"/>
  <c r="H1105" i="4"/>
  <c r="G1105" i="4"/>
  <c r="F1105" i="4"/>
  <c r="E1105" i="4"/>
  <c r="D1105" i="4"/>
  <c r="C1105" i="4"/>
  <c r="B1105" i="4"/>
  <c r="A1105" i="4"/>
  <c r="AM1104" i="4"/>
  <c r="AL1104" i="4"/>
  <c r="AK1104" i="4"/>
  <c r="AJ1104" i="4"/>
  <c r="AI1104" i="4"/>
  <c r="AH1104" i="4"/>
  <c r="AG1104" i="4"/>
  <c r="AF1104" i="4"/>
  <c r="AE1104" i="4"/>
  <c r="AD1104" i="4"/>
  <c r="AC1104" i="4"/>
  <c r="AB1104" i="4"/>
  <c r="AN1104" i="4" s="1"/>
  <c r="AA1104" i="4"/>
  <c r="Z1104" i="4"/>
  <c r="Y1104" i="4"/>
  <c r="X1104" i="4"/>
  <c r="W1104" i="4"/>
  <c r="V1104" i="4"/>
  <c r="U1104" i="4"/>
  <c r="T1104" i="4"/>
  <c r="S1104" i="4"/>
  <c r="R1104" i="4"/>
  <c r="Q1104" i="4"/>
  <c r="P1104" i="4"/>
  <c r="O1104" i="4"/>
  <c r="N1104" i="4"/>
  <c r="M1104" i="4"/>
  <c r="L1104" i="4"/>
  <c r="K1104" i="4"/>
  <c r="J1104" i="4"/>
  <c r="I1104" i="4"/>
  <c r="H1104" i="4"/>
  <c r="G1104" i="4"/>
  <c r="F1104" i="4"/>
  <c r="E1104" i="4"/>
  <c r="D1104" i="4"/>
  <c r="C1104" i="4"/>
  <c r="B1104" i="4"/>
  <c r="A1104" i="4"/>
  <c r="AL1103" i="4"/>
  <c r="AK1103" i="4"/>
  <c r="AJ1103" i="4"/>
  <c r="AI1103" i="4"/>
  <c r="AH1103" i="4"/>
  <c r="AG1103" i="4"/>
  <c r="AF1103" i="4"/>
  <c r="AE1103" i="4"/>
  <c r="AD1103" i="4"/>
  <c r="AC1103" i="4"/>
  <c r="AB1103" i="4"/>
  <c r="AA1103" i="4"/>
  <c r="Z1103" i="4"/>
  <c r="Y1103" i="4"/>
  <c r="AM1103" i="4" s="1"/>
  <c r="X1103" i="4"/>
  <c r="W1103" i="4"/>
  <c r="V1103" i="4"/>
  <c r="U1103" i="4"/>
  <c r="T1103" i="4"/>
  <c r="S1103" i="4"/>
  <c r="R1103" i="4"/>
  <c r="Q1103" i="4"/>
  <c r="P1103" i="4"/>
  <c r="O1103" i="4"/>
  <c r="N1103" i="4"/>
  <c r="M1103" i="4"/>
  <c r="L1103" i="4"/>
  <c r="K1103" i="4"/>
  <c r="J1103" i="4"/>
  <c r="I1103" i="4"/>
  <c r="H1103" i="4"/>
  <c r="G1103" i="4"/>
  <c r="F1103" i="4"/>
  <c r="E1103" i="4"/>
  <c r="D1103" i="4"/>
  <c r="AO1103" i="4" s="1"/>
  <c r="C1103" i="4"/>
  <c r="B1103" i="4"/>
  <c r="A1103" i="4"/>
  <c r="AN1102" i="4"/>
  <c r="AM1102" i="4"/>
  <c r="AL1102" i="4"/>
  <c r="AK1102" i="4"/>
  <c r="AJ1102" i="4"/>
  <c r="AI1102" i="4"/>
  <c r="AH1102" i="4"/>
  <c r="AG1102" i="4"/>
  <c r="AF1102" i="4"/>
  <c r="AE1102" i="4"/>
  <c r="AD1102" i="4"/>
  <c r="AC1102" i="4"/>
  <c r="AB1102" i="4"/>
  <c r="AA1102" i="4"/>
  <c r="Z1102" i="4"/>
  <c r="Y1102" i="4"/>
  <c r="X1102" i="4"/>
  <c r="W1102" i="4"/>
  <c r="V1102" i="4"/>
  <c r="U1102" i="4"/>
  <c r="T1102" i="4"/>
  <c r="S1102" i="4"/>
  <c r="R1102" i="4"/>
  <c r="Q1102" i="4"/>
  <c r="P1102" i="4"/>
  <c r="O1102" i="4"/>
  <c r="N1102" i="4"/>
  <c r="M1102" i="4"/>
  <c r="L1102" i="4"/>
  <c r="K1102" i="4"/>
  <c r="J1102" i="4"/>
  <c r="I1102" i="4"/>
  <c r="H1102" i="4"/>
  <c r="G1102" i="4"/>
  <c r="F1102" i="4"/>
  <c r="E1102" i="4"/>
  <c r="D1102" i="4"/>
  <c r="C1102" i="4"/>
  <c r="B1102" i="4"/>
  <c r="A1102" i="4"/>
  <c r="AN1101" i="4"/>
  <c r="AK1101" i="4"/>
  <c r="AJ1101" i="4"/>
  <c r="AI1101" i="4"/>
  <c r="AH1101" i="4"/>
  <c r="AG1101" i="4"/>
  <c r="AF1101" i="4"/>
  <c r="AE1101" i="4"/>
  <c r="AD1101" i="4"/>
  <c r="AC1101" i="4"/>
  <c r="AB1101" i="4"/>
  <c r="AA1101" i="4"/>
  <c r="Z1101" i="4"/>
  <c r="Y1101" i="4"/>
  <c r="AM1101" i="4" s="1"/>
  <c r="X1101" i="4"/>
  <c r="W1101" i="4"/>
  <c r="V1101" i="4"/>
  <c r="U1101" i="4"/>
  <c r="T1101" i="4"/>
  <c r="S1101" i="4"/>
  <c r="R1101" i="4"/>
  <c r="Q1101" i="4"/>
  <c r="P1101" i="4"/>
  <c r="O1101" i="4"/>
  <c r="N1101" i="4"/>
  <c r="M1101" i="4"/>
  <c r="L1101" i="4"/>
  <c r="K1101" i="4"/>
  <c r="J1101" i="4"/>
  <c r="I1101" i="4"/>
  <c r="H1101" i="4"/>
  <c r="G1101" i="4"/>
  <c r="F1101" i="4"/>
  <c r="E1101" i="4"/>
  <c r="D1101" i="4"/>
  <c r="AO1101" i="4" s="1"/>
  <c r="C1101" i="4"/>
  <c r="B1101" i="4"/>
  <c r="A1101" i="4"/>
  <c r="AM1100" i="4"/>
  <c r="AL1100" i="4"/>
  <c r="AK1100" i="4"/>
  <c r="AJ1100" i="4"/>
  <c r="AI1100" i="4"/>
  <c r="AH1100" i="4"/>
  <c r="AG1100" i="4"/>
  <c r="AF1100" i="4"/>
  <c r="AE1100" i="4"/>
  <c r="AD1100" i="4"/>
  <c r="AC1100" i="4"/>
  <c r="AB1100" i="4"/>
  <c r="AN1100" i="4" s="1"/>
  <c r="AA1100" i="4"/>
  <c r="Z1100" i="4"/>
  <c r="Y1100" i="4"/>
  <c r="X1100" i="4"/>
  <c r="W1100" i="4"/>
  <c r="V1100" i="4"/>
  <c r="U1100" i="4"/>
  <c r="T1100" i="4"/>
  <c r="S1100" i="4"/>
  <c r="R1100" i="4"/>
  <c r="Q1100" i="4"/>
  <c r="P1100" i="4"/>
  <c r="O1100" i="4"/>
  <c r="N1100" i="4"/>
  <c r="M1100" i="4"/>
  <c r="L1100" i="4"/>
  <c r="K1100" i="4"/>
  <c r="J1100" i="4"/>
  <c r="I1100" i="4"/>
  <c r="H1100" i="4"/>
  <c r="G1100" i="4"/>
  <c r="F1100" i="4"/>
  <c r="E1100" i="4"/>
  <c r="D1100" i="4"/>
  <c r="C1100" i="4"/>
  <c r="B1100" i="4"/>
  <c r="A1100" i="4"/>
  <c r="AL1099" i="4"/>
  <c r="AK1099" i="4"/>
  <c r="AJ1099" i="4"/>
  <c r="AI1099" i="4"/>
  <c r="AH1099" i="4"/>
  <c r="AG1099" i="4"/>
  <c r="AF1099" i="4"/>
  <c r="AE1099" i="4"/>
  <c r="AD1099" i="4"/>
  <c r="AC1099" i="4"/>
  <c r="AB1099" i="4"/>
  <c r="AA1099" i="4"/>
  <c r="Z1099" i="4"/>
  <c r="Y1099" i="4"/>
  <c r="AM1099" i="4" s="1"/>
  <c r="X1099" i="4"/>
  <c r="W1099" i="4"/>
  <c r="V1099" i="4"/>
  <c r="U1099" i="4"/>
  <c r="T1099" i="4"/>
  <c r="S1099" i="4"/>
  <c r="R1099" i="4"/>
  <c r="Q1099" i="4"/>
  <c r="P1099" i="4"/>
  <c r="O1099" i="4"/>
  <c r="N1099" i="4"/>
  <c r="M1099" i="4"/>
  <c r="L1099" i="4"/>
  <c r="K1099" i="4"/>
  <c r="J1099" i="4"/>
  <c r="I1099" i="4"/>
  <c r="H1099" i="4"/>
  <c r="G1099" i="4"/>
  <c r="F1099" i="4"/>
  <c r="E1099" i="4"/>
  <c r="D1099" i="4"/>
  <c r="AO1099" i="4" s="1"/>
  <c r="C1099" i="4"/>
  <c r="B1099" i="4"/>
  <c r="A1099" i="4"/>
  <c r="AN1098" i="4"/>
  <c r="AM1098" i="4"/>
  <c r="AL1098" i="4"/>
  <c r="AK1098" i="4"/>
  <c r="AJ1098" i="4"/>
  <c r="AI1098" i="4"/>
  <c r="AH1098" i="4"/>
  <c r="AG1098" i="4"/>
  <c r="AF1098" i="4"/>
  <c r="AE1098" i="4"/>
  <c r="AD1098" i="4"/>
  <c r="AC1098" i="4"/>
  <c r="AB1098" i="4"/>
  <c r="AA1098" i="4"/>
  <c r="Z1098" i="4"/>
  <c r="Y1098" i="4"/>
  <c r="X1098" i="4"/>
  <c r="W1098" i="4"/>
  <c r="V1098" i="4"/>
  <c r="U1098" i="4"/>
  <c r="T1098" i="4"/>
  <c r="S1098" i="4"/>
  <c r="R1098" i="4"/>
  <c r="Q1098" i="4"/>
  <c r="P1098" i="4"/>
  <c r="O1098" i="4"/>
  <c r="N1098" i="4"/>
  <c r="M1098" i="4"/>
  <c r="L1098" i="4"/>
  <c r="K1098" i="4"/>
  <c r="J1098" i="4"/>
  <c r="I1098" i="4"/>
  <c r="H1098" i="4"/>
  <c r="G1098" i="4"/>
  <c r="F1098" i="4"/>
  <c r="E1098" i="4"/>
  <c r="D1098" i="4"/>
  <c r="C1098" i="4"/>
  <c r="AO1098" i="4" s="1"/>
  <c r="B1098" i="4"/>
  <c r="A1098" i="4"/>
  <c r="AN1097" i="4"/>
  <c r="AK1097" i="4"/>
  <c r="AJ1097" i="4"/>
  <c r="AI1097" i="4"/>
  <c r="AH1097" i="4"/>
  <c r="AG1097" i="4"/>
  <c r="AF1097" i="4"/>
  <c r="AE1097" i="4"/>
  <c r="AD1097" i="4"/>
  <c r="AC1097" i="4"/>
  <c r="AB1097" i="4"/>
  <c r="AA1097" i="4"/>
  <c r="Z1097" i="4"/>
  <c r="Y1097" i="4"/>
  <c r="AM1097" i="4" s="1"/>
  <c r="X1097" i="4"/>
  <c r="W1097" i="4"/>
  <c r="V1097" i="4"/>
  <c r="U1097" i="4"/>
  <c r="T1097" i="4"/>
  <c r="S1097" i="4"/>
  <c r="R1097" i="4"/>
  <c r="Q1097" i="4"/>
  <c r="P1097" i="4"/>
  <c r="O1097" i="4"/>
  <c r="N1097" i="4"/>
  <c r="M1097" i="4"/>
  <c r="L1097" i="4"/>
  <c r="K1097" i="4"/>
  <c r="J1097" i="4"/>
  <c r="I1097" i="4"/>
  <c r="H1097" i="4"/>
  <c r="G1097" i="4"/>
  <c r="F1097" i="4"/>
  <c r="E1097" i="4"/>
  <c r="D1097" i="4"/>
  <c r="C1097" i="4"/>
  <c r="B1097" i="4"/>
  <c r="A1097" i="4"/>
  <c r="AM1096" i="4"/>
  <c r="AL1096" i="4"/>
  <c r="AK1096" i="4"/>
  <c r="AJ1096" i="4"/>
  <c r="AI1096" i="4"/>
  <c r="AH1096" i="4"/>
  <c r="AG1096" i="4"/>
  <c r="AF1096" i="4"/>
  <c r="AE1096" i="4"/>
  <c r="AD1096" i="4"/>
  <c r="AC1096" i="4"/>
  <c r="AB1096" i="4"/>
  <c r="AN1096" i="4" s="1"/>
  <c r="AA1096" i="4"/>
  <c r="Z1096" i="4"/>
  <c r="Y1096" i="4"/>
  <c r="X1096" i="4"/>
  <c r="W1096" i="4"/>
  <c r="V1096" i="4"/>
  <c r="U1096" i="4"/>
  <c r="T1096" i="4"/>
  <c r="S1096" i="4"/>
  <c r="R1096" i="4"/>
  <c r="Q1096" i="4"/>
  <c r="P1096" i="4"/>
  <c r="O1096" i="4"/>
  <c r="N1096" i="4"/>
  <c r="M1096" i="4"/>
  <c r="L1096" i="4"/>
  <c r="K1096" i="4"/>
  <c r="J1096" i="4"/>
  <c r="I1096" i="4"/>
  <c r="H1096" i="4"/>
  <c r="G1096" i="4"/>
  <c r="F1096" i="4"/>
  <c r="E1096" i="4"/>
  <c r="D1096" i="4"/>
  <c r="C1096" i="4"/>
  <c r="B1096" i="4"/>
  <c r="A1096" i="4"/>
  <c r="AL1095" i="4"/>
  <c r="AK1095" i="4"/>
  <c r="AJ1095" i="4"/>
  <c r="AI1095" i="4"/>
  <c r="AH1095" i="4"/>
  <c r="AG1095" i="4"/>
  <c r="AF1095" i="4"/>
  <c r="AE1095" i="4"/>
  <c r="AD1095" i="4"/>
  <c r="AC1095" i="4"/>
  <c r="AB1095" i="4"/>
  <c r="AA1095" i="4"/>
  <c r="Z1095" i="4"/>
  <c r="Y1095" i="4"/>
  <c r="AM1095" i="4" s="1"/>
  <c r="X1095" i="4"/>
  <c r="W1095" i="4"/>
  <c r="V1095" i="4"/>
  <c r="U1095" i="4"/>
  <c r="T1095" i="4"/>
  <c r="S1095" i="4"/>
  <c r="R1095" i="4"/>
  <c r="Q1095" i="4"/>
  <c r="P1095" i="4"/>
  <c r="O1095" i="4"/>
  <c r="N1095" i="4"/>
  <c r="M1095" i="4"/>
  <c r="L1095" i="4"/>
  <c r="K1095" i="4"/>
  <c r="J1095" i="4"/>
  <c r="I1095" i="4"/>
  <c r="H1095" i="4"/>
  <c r="G1095" i="4"/>
  <c r="F1095" i="4"/>
  <c r="E1095" i="4"/>
  <c r="D1095" i="4"/>
  <c r="AO1095" i="4" s="1"/>
  <c r="C1095" i="4"/>
  <c r="B1095" i="4"/>
  <c r="A1095" i="4"/>
  <c r="AN1094" i="4"/>
  <c r="AM1094" i="4"/>
  <c r="AL1094" i="4"/>
  <c r="AK1094" i="4"/>
  <c r="AJ1094" i="4"/>
  <c r="AI1094" i="4"/>
  <c r="AH1094" i="4"/>
  <c r="AG1094" i="4"/>
  <c r="AF1094" i="4"/>
  <c r="AE1094" i="4"/>
  <c r="AD1094" i="4"/>
  <c r="AC1094" i="4"/>
  <c r="AB1094" i="4"/>
  <c r="AA1094" i="4"/>
  <c r="Z1094" i="4"/>
  <c r="Y1094" i="4"/>
  <c r="X1094" i="4"/>
  <c r="W1094" i="4"/>
  <c r="V1094" i="4"/>
  <c r="U1094" i="4"/>
  <c r="T1094" i="4"/>
  <c r="S1094" i="4"/>
  <c r="R1094" i="4"/>
  <c r="Q1094" i="4"/>
  <c r="P1094" i="4"/>
  <c r="O1094" i="4"/>
  <c r="N1094" i="4"/>
  <c r="M1094" i="4"/>
  <c r="L1094" i="4"/>
  <c r="K1094" i="4"/>
  <c r="J1094" i="4"/>
  <c r="I1094" i="4"/>
  <c r="H1094" i="4"/>
  <c r="G1094" i="4"/>
  <c r="F1094" i="4"/>
  <c r="E1094" i="4"/>
  <c r="D1094" i="4"/>
  <c r="C1094" i="4"/>
  <c r="B1094" i="4"/>
  <c r="A1094" i="4"/>
  <c r="AN1093" i="4"/>
  <c r="AK1093" i="4"/>
  <c r="AJ1093" i="4"/>
  <c r="AI1093" i="4"/>
  <c r="AH1093" i="4"/>
  <c r="AG1093" i="4"/>
  <c r="AF1093" i="4"/>
  <c r="AE1093" i="4"/>
  <c r="AD1093" i="4"/>
  <c r="AC1093" i="4"/>
  <c r="AB1093" i="4"/>
  <c r="AA1093" i="4"/>
  <c r="Z1093" i="4"/>
  <c r="Y1093" i="4"/>
  <c r="AM1093" i="4" s="1"/>
  <c r="X1093" i="4"/>
  <c r="W1093" i="4"/>
  <c r="V1093" i="4"/>
  <c r="U1093" i="4"/>
  <c r="T1093" i="4"/>
  <c r="S1093" i="4"/>
  <c r="R1093" i="4"/>
  <c r="Q1093" i="4"/>
  <c r="P1093" i="4"/>
  <c r="O1093" i="4"/>
  <c r="N1093" i="4"/>
  <c r="M1093" i="4"/>
  <c r="L1093" i="4"/>
  <c r="K1093" i="4"/>
  <c r="J1093" i="4"/>
  <c r="I1093" i="4"/>
  <c r="H1093" i="4"/>
  <c r="G1093" i="4"/>
  <c r="F1093" i="4"/>
  <c r="E1093" i="4"/>
  <c r="D1093" i="4"/>
  <c r="AO1093" i="4" s="1"/>
  <c r="C1093" i="4"/>
  <c r="B1093" i="4"/>
  <c r="A1093" i="4"/>
  <c r="AM1092" i="4"/>
  <c r="AL1092" i="4"/>
  <c r="AK1092" i="4"/>
  <c r="AJ1092" i="4"/>
  <c r="AI1092" i="4"/>
  <c r="AH1092" i="4"/>
  <c r="AG1092" i="4"/>
  <c r="AF1092" i="4"/>
  <c r="AE1092" i="4"/>
  <c r="AD1092" i="4"/>
  <c r="AC1092" i="4"/>
  <c r="AB1092" i="4"/>
  <c r="AN1092" i="4" s="1"/>
  <c r="AA1092" i="4"/>
  <c r="Z1092" i="4"/>
  <c r="Y1092" i="4"/>
  <c r="X1092" i="4"/>
  <c r="W1092" i="4"/>
  <c r="V1092" i="4"/>
  <c r="U1092" i="4"/>
  <c r="T1092" i="4"/>
  <c r="S1092" i="4"/>
  <c r="R1092" i="4"/>
  <c r="Q1092" i="4"/>
  <c r="P1092" i="4"/>
  <c r="O1092" i="4"/>
  <c r="N1092" i="4"/>
  <c r="M1092" i="4"/>
  <c r="L1092" i="4"/>
  <c r="K1092" i="4"/>
  <c r="J1092" i="4"/>
  <c r="I1092" i="4"/>
  <c r="H1092" i="4"/>
  <c r="G1092" i="4"/>
  <c r="F1092" i="4"/>
  <c r="E1092" i="4"/>
  <c r="D1092" i="4"/>
  <c r="C1092" i="4"/>
  <c r="B1092" i="4"/>
  <c r="A1092" i="4"/>
  <c r="AL1091" i="4"/>
  <c r="AK1091" i="4"/>
  <c r="AJ1091" i="4"/>
  <c r="AI1091" i="4"/>
  <c r="AH1091" i="4"/>
  <c r="AG1091" i="4"/>
  <c r="AF1091" i="4"/>
  <c r="AE1091" i="4"/>
  <c r="AD1091" i="4"/>
  <c r="AC1091" i="4"/>
  <c r="AB1091" i="4"/>
  <c r="AA1091" i="4"/>
  <c r="Z1091" i="4"/>
  <c r="Y1091" i="4"/>
  <c r="AM1091" i="4" s="1"/>
  <c r="X1091" i="4"/>
  <c r="W1091" i="4"/>
  <c r="V1091" i="4"/>
  <c r="U1091" i="4"/>
  <c r="T1091" i="4"/>
  <c r="S1091" i="4"/>
  <c r="R1091" i="4"/>
  <c r="Q1091" i="4"/>
  <c r="P1091" i="4"/>
  <c r="O1091" i="4"/>
  <c r="N1091" i="4"/>
  <c r="M1091" i="4"/>
  <c r="L1091" i="4"/>
  <c r="K1091" i="4"/>
  <c r="J1091" i="4"/>
  <c r="I1091" i="4"/>
  <c r="H1091" i="4"/>
  <c r="G1091" i="4"/>
  <c r="F1091" i="4"/>
  <c r="E1091" i="4"/>
  <c r="D1091" i="4"/>
  <c r="AO1091" i="4" s="1"/>
  <c r="C1091" i="4"/>
  <c r="B1091" i="4"/>
  <c r="A1091" i="4"/>
  <c r="AN1090" i="4"/>
  <c r="AM1090" i="4"/>
  <c r="AL1090" i="4"/>
  <c r="AK1090" i="4"/>
  <c r="AJ1090" i="4"/>
  <c r="AI1090" i="4"/>
  <c r="AH1090" i="4"/>
  <c r="AG1090" i="4"/>
  <c r="AF1090" i="4"/>
  <c r="AE1090" i="4"/>
  <c r="AD1090" i="4"/>
  <c r="AC1090" i="4"/>
  <c r="AB1090" i="4"/>
  <c r="AA1090" i="4"/>
  <c r="Z1090" i="4"/>
  <c r="Y1090" i="4"/>
  <c r="X1090" i="4"/>
  <c r="W1090" i="4"/>
  <c r="V1090" i="4"/>
  <c r="U1090" i="4"/>
  <c r="T1090" i="4"/>
  <c r="S1090" i="4"/>
  <c r="R1090" i="4"/>
  <c r="Q1090" i="4"/>
  <c r="P1090" i="4"/>
  <c r="O1090" i="4"/>
  <c r="N1090" i="4"/>
  <c r="M1090" i="4"/>
  <c r="L1090" i="4"/>
  <c r="K1090" i="4"/>
  <c r="J1090" i="4"/>
  <c r="I1090" i="4"/>
  <c r="H1090" i="4"/>
  <c r="G1090" i="4"/>
  <c r="F1090" i="4"/>
  <c r="E1090" i="4"/>
  <c r="D1090" i="4"/>
  <c r="C1090" i="4"/>
  <c r="AO1090" i="4" s="1"/>
  <c r="B1090" i="4"/>
  <c r="A1090" i="4"/>
  <c r="AN1089" i="4"/>
  <c r="AK1089" i="4"/>
  <c r="AJ1089" i="4"/>
  <c r="AI1089" i="4"/>
  <c r="AH1089" i="4"/>
  <c r="AG1089" i="4"/>
  <c r="AF1089" i="4"/>
  <c r="AE1089" i="4"/>
  <c r="AD1089" i="4"/>
  <c r="AC1089" i="4"/>
  <c r="AB1089" i="4"/>
  <c r="AA1089" i="4"/>
  <c r="Z1089" i="4"/>
  <c r="Y1089" i="4"/>
  <c r="AM1089" i="4" s="1"/>
  <c r="X1089" i="4"/>
  <c r="W1089" i="4"/>
  <c r="V1089" i="4"/>
  <c r="U1089" i="4"/>
  <c r="T1089" i="4"/>
  <c r="S1089" i="4"/>
  <c r="R1089" i="4"/>
  <c r="Q1089" i="4"/>
  <c r="P1089" i="4"/>
  <c r="O1089" i="4"/>
  <c r="N1089" i="4"/>
  <c r="M1089" i="4"/>
  <c r="L1089" i="4"/>
  <c r="K1089" i="4"/>
  <c r="J1089" i="4"/>
  <c r="I1089" i="4"/>
  <c r="H1089" i="4"/>
  <c r="G1089" i="4"/>
  <c r="F1089" i="4"/>
  <c r="E1089" i="4"/>
  <c r="D1089" i="4"/>
  <c r="C1089" i="4"/>
  <c r="B1089" i="4"/>
  <c r="A1089" i="4"/>
  <c r="AM1088" i="4"/>
  <c r="AL1088" i="4"/>
  <c r="AK1088" i="4"/>
  <c r="AJ1088" i="4"/>
  <c r="AI1088" i="4"/>
  <c r="AH1088" i="4"/>
  <c r="AG1088" i="4"/>
  <c r="AF1088" i="4"/>
  <c r="AE1088" i="4"/>
  <c r="AD1088" i="4"/>
  <c r="AC1088" i="4"/>
  <c r="AB1088" i="4"/>
  <c r="AN1088" i="4" s="1"/>
  <c r="AA1088" i="4"/>
  <c r="Z1088" i="4"/>
  <c r="Y1088" i="4"/>
  <c r="X1088" i="4"/>
  <c r="W1088" i="4"/>
  <c r="V1088" i="4"/>
  <c r="U1088" i="4"/>
  <c r="T1088" i="4"/>
  <c r="S1088" i="4"/>
  <c r="R1088" i="4"/>
  <c r="Q1088" i="4"/>
  <c r="P1088" i="4"/>
  <c r="O1088" i="4"/>
  <c r="N1088" i="4"/>
  <c r="M1088" i="4"/>
  <c r="L1088" i="4"/>
  <c r="K1088" i="4"/>
  <c r="J1088" i="4"/>
  <c r="I1088" i="4"/>
  <c r="H1088" i="4"/>
  <c r="G1088" i="4"/>
  <c r="F1088" i="4"/>
  <c r="E1088" i="4"/>
  <c r="D1088" i="4"/>
  <c r="C1088" i="4"/>
  <c r="B1088" i="4"/>
  <c r="A1088" i="4"/>
  <c r="AL1087" i="4"/>
  <c r="AK1087" i="4"/>
  <c r="AJ1087" i="4"/>
  <c r="AI1087" i="4"/>
  <c r="AH1087" i="4"/>
  <c r="AG1087" i="4"/>
  <c r="AF1087" i="4"/>
  <c r="AE1087" i="4"/>
  <c r="AD1087" i="4"/>
  <c r="AC1087" i="4"/>
  <c r="AB1087" i="4"/>
  <c r="AA1087" i="4"/>
  <c r="Z1087" i="4"/>
  <c r="Y1087" i="4"/>
  <c r="AM1087" i="4" s="1"/>
  <c r="X1087" i="4"/>
  <c r="W1087" i="4"/>
  <c r="V1087" i="4"/>
  <c r="U1087" i="4"/>
  <c r="T1087" i="4"/>
  <c r="S1087" i="4"/>
  <c r="R1087" i="4"/>
  <c r="Q1087" i="4"/>
  <c r="P1087" i="4"/>
  <c r="O1087" i="4"/>
  <c r="N1087" i="4"/>
  <c r="M1087" i="4"/>
  <c r="L1087" i="4"/>
  <c r="K1087" i="4"/>
  <c r="J1087" i="4"/>
  <c r="I1087" i="4"/>
  <c r="H1087" i="4"/>
  <c r="G1087" i="4"/>
  <c r="F1087" i="4"/>
  <c r="E1087" i="4"/>
  <c r="D1087" i="4"/>
  <c r="AO1087" i="4" s="1"/>
  <c r="C1087" i="4"/>
  <c r="B1087" i="4"/>
  <c r="A1087" i="4"/>
  <c r="AN1086" i="4"/>
  <c r="AM1086" i="4"/>
  <c r="AL1086" i="4"/>
  <c r="AK1086" i="4"/>
  <c r="AJ1086" i="4"/>
  <c r="AI1086" i="4"/>
  <c r="AH1086" i="4"/>
  <c r="AG1086" i="4"/>
  <c r="AF1086" i="4"/>
  <c r="AE1086" i="4"/>
  <c r="AD1086" i="4"/>
  <c r="AC1086" i="4"/>
  <c r="AB1086" i="4"/>
  <c r="AA1086" i="4"/>
  <c r="Z1086" i="4"/>
  <c r="Y1086" i="4"/>
  <c r="X1086" i="4"/>
  <c r="W1086" i="4"/>
  <c r="V1086" i="4"/>
  <c r="U1086" i="4"/>
  <c r="T1086" i="4"/>
  <c r="S1086" i="4"/>
  <c r="R1086" i="4"/>
  <c r="Q1086" i="4"/>
  <c r="P1086" i="4"/>
  <c r="O1086" i="4"/>
  <c r="N1086" i="4"/>
  <c r="M1086" i="4"/>
  <c r="L1086" i="4"/>
  <c r="K1086" i="4"/>
  <c r="J1086" i="4"/>
  <c r="I1086" i="4"/>
  <c r="H1086" i="4"/>
  <c r="G1086" i="4"/>
  <c r="F1086" i="4"/>
  <c r="E1086" i="4"/>
  <c r="D1086" i="4"/>
  <c r="C1086" i="4"/>
  <c r="B1086" i="4"/>
  <c r="A1086" i="4"/>
  <c r="AN1085" i="4"/>
  <c r="AK1085" i="4"/>
  <c r="AJ1085" i="4"/>
  <c r="AI1085" i="4"/>
  <c r="AH1085" i="4"/>
  <c r="AG1085" i="4"/>
  <c r="AF1085" i="4"/>
  <c r="AE1085" i="4"/>
  <c r="AD1085" i="4"/>
  <c r="AC1085" i="4"/>
  <c r="AB1085" i="4"/>
  <c r="AA1085" i="4"/>
  <c r="Z1085" i="4"/>
  <c r="Y1085" i="4"/>
  <c r="AM1085" i="4" s="1"/>
  <c r="X1085" i="4"/>
  <c r="W1085" i="4"/>
  <c r="V1085" i="4"/>
  <c r="U1085" i="4"/>
  <c r="T1085" i="4"/>
  <c r="S1085" i="4"/>
  <c r="R1085" i="4"/>
  <c r="Q1085" i="4"/>
  <c r="P1085" i="4"/>
  <c r="O1085" i="4"/>
  <c r="N1085" i="4"/>
  <c r="M1085" i="4"/>
  <c r="L1085" i="4"/>
  <c r="K1085" i="4"/>
  <c r="J1085" i="4"/>
  <c r="I1085" i="4"/>
  <c r="H1085" i="4"/>
  <c r="G1085" i="4"/>
  <c r="F1085" i="4"/>
  <c r="E1085" i="4"/>
  <c r="D1085" i="4"/>
  <c r="AO1085" i="4" s="1"/>
  <c r="C1085" i="4"/>
  <c r="B1085" i="4"/>
  <c r="A1085" i="4"/>
  <c r="AM1084" i="4"/>
  <c r="AL1084" i="4"/>
  <c r="AK1084" i="4"/>
  <c r="AJ1084" i="4"/>
  <c r="AI1084" i="4"/>
  <c r="AH1084" i="4"/>
  <c r="AG1084" i="4"/>
  <c r="AF1084" i="4"/>
  <c r="AE1084" i="4"/>
  <c r="AD1084" i="4"/>
  <c r="AC1084" i="4"/>
  <c r="AB1084" i="4"/>
  <c r="AN1084" i="4" s="1"/>
  <c r="AA1084" i="4"/>
  <c r="Z1084" i="4"/>
  <c r="Y1084" i="4"/>
  <c r="X1084" i="4"/>
  <c r="W1084" i="4"/>
  <c r="V1084" i="4"/>
  <c r="U1084" i="4"/>
  <c r="T1084" i="4"/>
  <c r="S1084" i="4"/>
  <c r="R1084" i="4"/>
  <c r="Q1084" i="4"/>
  <c r="P1084" i="4"/>
  <c r="O1084" i="4"/>
  <c r="N1084" i="4"/>
  <c r="M1084" i="4"/>
  <c r="L1084" i="4"/>
  <c r="K1084" i="4"/>
  <c r="J1084" i="4"/>
  <c r="I1084" i="4"/>
  <c r="H1084" i="4"/>
  <c r="G1084" i="4"/>
  <c r="F1084" i="4"/>
  <c r="E1084" i="4"/>
  <c r="D1084" i="4"/>
  <c r="C1084" i="4"/>
  <c r="B1084" i="4"/>
  <c r="A1084" i="4"/>
  <c r="AL1083" i="4"/>
  <c r="AK1083" i="4"/>
  <c r="AJ1083" i="4"/>
  <c r="AI1083" i="4"/>
  <c r="AH1083" i="4"/>
  <c r="AG1083" i="4"/>
  <c r="AF1083" i="4"/>
  <c r="AE1083" i="4"/>
  <c r="AD1083" i="4"/>
  <c r="AC1083" i="4"/>
  <c r="AB1083" i="4"/>
  <c r="AA1083" i="4"/>
  <c r="Z1083" i="4"/>
  <c r="Y1083" i="4"/>
  <c r="AM1083" i="4" s="1"/>
  <c r="X1083" i="4"/>
  <c r="W1083" i="4"/>
  <c r="V1083" i="4"/>
  <c r="U1083" i="4"/>
  <c r="T1083" i="4"/>
  <c r="S1083" i="4"/>
  <c r="R1083" i="4"/>
  <c r="Q1083" i="4"/>
  <c r="P1083" i="4"/>
  <c r="O1083" i="4"/>
  <c r="N1083" i="4"/>
  <c r="M1083" i="4"/>
  <c r="L1083" i="4"/>
  <c r="K1083" i="4"/>
  <c r="J1083" i="4"/>
  <c r="I1083" i="4"/>
  <c r="H1083" i="4"/>
  <c r="G1083" i="4"/>
  <c r="F1083" i="4"/>
  <c r="E1083" i="4"/>
  <c r="D1083" i="4"/>
  <c r="AO1083" i="4" s="1"/>
  <c r="C1083" i="4"/>
  <c r="B1083" i="4"/>
  <c r="A1083" i="4"/>
  <c r="AN1082" i="4"/>
  <c r="AM1082" i="4"/>
  <c r="AL1082" i="4"/>
  <c r="AK1082" i="4"/>
  <c r="AJ1082" i="4"/>
  <c r="AI1082" i="4"/>
  <c r="AH1082" i="4"/>
  <c r="AG1082" i="4"/>
  <c r="AF1082" i="4"/>
  <c r="AE1082" i="4"/>
  <c r="AD1082" i="4"/>
  <c r="AC1082" i="4"/>
  <c r="AB1082" i="4"/>
  <c r="AA1082" i="4"/>
  <c r="Z1082" i="4"/>
  <c r="Y1082" i="4"/>
  <c r="X1082" i="4"/>
  <c r="W1082" i="4"/>
  <c r="V1082" i="4"/>
  <c r="U1082" i="4"/>
  <c r="T1082" i="4"/>
  <c r="S1082" i="4"/>
  <c r="R1082" i="4"/>
  <c r="Q1082" i="4"/>
  <c r="P1082" i="4"/>
  <c r="O1082" i="4"/>
  <c r="N1082" i="4"/>
  <c r="M1082" i="4"/>
  <c r="L1082" i="4"/>
  <c r="K1082" i="4"/>
  <c r="J1082" i="4"/>
  <c r="I1082" i="4"/>
  <c r="H1082" i="4"/>
  <c r="G1082" i="4"/>
  <c r="F1082" i="4"/>
  <c r="E1082" i="4"/>
  <c r="D1082" i="4"/>
  <c r="C1082" i="4"/>
  <c r="AO1082" i="4" s="1"/>
  <c r="B1082" i="4"/>
  <c r="A1082" i="4"/>
  <c r="AN1081" i="4"/>
  <c r="AK1081" i="4"/>
  <c r="AJ1081" i="4"/>
  <c r="AI1081" i="4"/>
  <c r="AH1081" i="4"/>
  <c r="AG1081" i="4"/>
  <c r="AF1081" i="4"/>
  <c r="AE1081" i="4"/>
  <c r="AD1081" i="4"/>
  <c r="AC1081" i="4"/>
  <c r="AB1081" i="4"/>
  <c r="AA1081" i="4"/>
  <c r="Z1081" i="4"/>
  <c r="Y1081" i="4"/>
  <c r="AM1081" i="4" s="1"/>
  <c r="X1081" i="4"/>
  <c r="W1081" i="4"/>
  <c r="V1081" i="4"/>
  <c r="U1081" i="4"/>
  <c r="T1081" i="4"/>
  <c r="S1081" i="4"/>
  <c r="R1081" i="4"/>
  <c r="Q1081" i="4"/>
  <c r="P1081" i="4"/>
  <c r="O1081" i="4"/>
  <c r="N1081" i="4"/>
  <c r="M1081" i="4"/>
  <c r="L1081" i="4"/>
  <c r="K1081" i="4"/>
  <c r="J1081" i="4"/>
  <c r="I1081" i="4"/>
  <c r="H1081" i="4"/>
  <c r="G1081" i="4"/>
  <c r="F1081" i="4"/>
  <c r="E1081" i="4"/>
  <c r="D1081" i="4"/>
  <c r="C1081" i="4"/>
  <c r="B1081" i="4"/>
  <c r="A1081" i="4"/>
  <c r="AM1080" i="4"/>
  <c r="AL1080" i="4"/>
  <c r="AK1080" i="4"/>
  <c r="AJ1080" i="4"/>
  <c r="AI1080" i="4"/>
  <c r="AH1080" i="4"/>
  <c r="AG1080" i="4"/>
  <c r="AF1080" i="4"/>
  <c r="AE1080" i="4"/>
  <c r="AD1080" i="4"/>
  <c r="AC1080" i="4"/>
  <c r="AB1080" i="4"/>
  <c r="AN1080" i="4" s="1"/>
  <c r="AA1080" i="4"/>
  <c r="Z1080" i="4"/>
  <c r="Y1080" i="4"/>
  <c r="X1080" i="4"/>
  <c r="W1080" i="4"/>
  <c r="V1080" i="4"/>
  <c r="U1080" i="4"/>
  <c r="T1080" i="4"/>
  <c r="S1080" i="4"/>
  <c r="R1080" i="4"/>
  <c r="Q1080" i="4"/>
  <c r="P1080" i="4"/>
  <c r="O1080" i="4"/>
  <c r="N1080" i="4"/>
  <c r="M1080" i="4"/>
  <c r="L1080" i="4"/>
  <c r="K1080" i="4"/>
  <c r="J1080" i="4"/>
  <c r="I1080" i="4"/>
  <c r="H1080" i="4"/>
  <c r="G1080" i="4"/>
  <c r="F1080" i="4"/>
  <c r="E1080" i="4"/>
  <c r="D1080" i="4"/>
  <c r="C1080" i="4"/>
  <c r="B1080" i="4"/>
  <c r="A1080" i="4"/>
  <c r="AL1079" i="4"/>
  <c r="AK1079" i="4"/>
  <c r="AJ1079" i="4"/>
  <c r="AI1079" i="4"/>
  <c r="AH1079" i="4"/>
  <c r="AG1079" i="4"/>
  <c r="AF1079" i="4"/>
  <c r="AE1079" i="4"/>
  <c r="AD1079" i="4"/>
  <c r="AC1079" i="4"/>
  <c r="AB1079" i="4"/>
  <c r="AA1079" i="4"/>
  <c r="Z1079" i="4"/>
  <c r="Y1079" i="4"/>
  <c r="AM1079" i="4" s="1"/>
  <c r="X1079" i="4"/>
  <c r="W1079" i="4"/>
  <c r="V1079" i="4"/>
  <c r="U1079" i="4"/>
  <c r="T1079" i="4"/>
  <c r="S1079" i="4"/>
  <c r="R1079" i="4"/>
  <c r="Q1079" i="4"/>
  <c r="P1079" i="4"/>
  <c r="O1079" i="4"/>
  <c r="N1079" i="4"/>
  <c r="M1079" i="4"/>
  <c r="L1079" i="4"/>
  <c r="K1079" i="4"/>
  <c r="J1079" i="4"/>
  <c r="I1079" i="4"/>
  <c r="H1079" i="4"/>
  <c r="G1079" i="4"/>
  <c r="F1079" i="4"/>
  <c r="E1079" i="4"/>
  <c r="D1079" i="4"/>
  <c r="AO1079" i="4" s="1"/>
  <c r="C1079" i="4"/>
  <c r="B1079" i="4"/>
  <c r="A1079" i="4"/>
  <c r="AN1078" i="4"/>
  <c r="AM1078" i="4"/>
  <c r="AL1078" i="4"/>
  <c r="AK1078" i="4"/>
  <c r="AJ1078" i="4"/>
  <c r="AI1078" i="4"/>
  <c r="AH1078" i="4"/>
  <c r="AG1078" i="4"/>
  <c r="AF1078" i="4"/>
  <c r="AE1078" i="4"/>
  <c r="AD1078" i="4"/>
  <c r="AC1078" i="4"/>
  <c r="AB1078" i="4"/>
  <c r="AA1078" i="4"/>
  <c r="Z1078" i="4"/>
  <c r="Y1078" i="4"/>
  <c r="X1078" i="4"/>
  <c r="W1078" i="4"/>
  <c r="V1078" i="4"/>
  <c r="U1078" i="4"/>
  <c r="T1078" i="4"/>
  <c r="S1078" i="4"/>
  <c r="R1078" i="4"/>
  <c r="Q1078" i="4"/>
  <c r="P1078" i="4"/>
  <c r="O1078" i="4"/>
  <c r="N1078" i="4"/>
  <c r="M1078" i="4"/>
  <c r="L1078" i="4"/>
  <c r="K1078" i="4"/>
  <c r="J1078" i="4"/>
  <c r="I1078" i="4"/>
  <c r="H1078" i="4"/>
  <c r="G1078" i="4"/>
  <c r="F1078" i="4"/>
  <c r="E1078" i="4"/>
  <c r="D1078" i="4"/>
  <c r="C1078" i="4"/>
  <c r="B1078" i="4"/>
  <c r="A1078" i="4"/>
  <c r="AN1077" i="4"/>
  <c r="AK1077" i="4"/>
  <c r="AJ1077" i="4"/>
  <c r="AI1077" i="4"/>
  <c r="AH1077" i="4"/>
  <c r="AG1077" i="4"/>
  <c r="AF1077" i="4"/>
  <c r="AE1077" i="4"/>
  <c r="AD1077" i="4"/>
  <c r="AC1077" i="4"/>
  <c r="AB1077" i="4"/>
  <c r="AA1077" i="4"/>
  <c r="Z1077" i="4"/>
  <c r="Y1077" i="4"/>
  <c r="AM1077" i="4" s="1"/>
  <c r="X1077" i="4"/>
  <c r="W1077" i="4"/>
  <c r="V1077" i="4"/>
  <c r="U1077" i="4"/>
  <c r="T1077" i="4"/>
  <c r="S1077" i="4"/>
  <c r="R1077" i="4"/>
  <c r="Q1077" i="4"/>
  <c r="P1077" i="4"/>
  <c r="O1077" i="4"/>
  <c r="N1077" i="4"/>
  <c r="M1077" i="4"/>
  <c r="L1077" i="4"/>
  <c r="K1077" i="4"/>
  <c r="J1077" i="4"/>
  <c r="I1077" i="4"/>
  <c r="H1077" i="4"/>
  <c r="G1077" i="4"/>
  <c r="F1077" i="4"/>
  <c r="E1077" i="4"/>
  <c r="D1077" i="4"/>
  <c r="AO1077" i="4" s="1"/>
  <c r="C1077" i="4"/>
  <c r="B1077" i="4"/>
  <c r="A1077" i="4"/>
  <c r="AM1076" i="4"/>
  <c r="AL1076" i="4"/>
  <c r="AK1076" i="4"/>
  <c r="AJ1076" i="4"/>
  <c r="AI1076" i="4"/>
  <c r="AH1076" i="4"/>
  <c r="AG1076" i="4"/>
  <c r="AF1076" i="4"/>
  <c r="AE1076" i="4"/>
  <c r="AD1076" i="4"/>
  <c r="AC1076" i="4"/>
  <c r="AB1076" i="4"/>
  <c r="AN1076" i="4" s="1"/>
  <c r="AA1076" i="4"/>
  <c r="Z1076" i="4"/>
  <c r="Y1076" i="4"/>
  <c r="X1076" i="4"/>
  <c r="W1076" i="4"/>
  <c r="V1076" i="4"/>
  <c r="U1076" i="4"/>
  <c r="T1076" i="4"/>
  <c r="S1076" i="4"/>
  <c r="R1076" i="4"/>
  <c r="Q1076" i="4"/>
  <c r="P1076" i="4"/>
  <c r="O1076" i="4"/>
  <c r="N1076" i="4"/>
  <c r="M1076" i="4"/>
  <c r="L1076" i="4"/>
  <c r="K1076" i="4"/>
  <c r="J1076" i="4"/>
  <c r="I1076" i="4"/>
  <c r="H1076" i="4"/>
  <c r="G1076" i="4"/>
  <c r="F1076" i="4"/>
  <c r="E1076" i="4"/>
  <c r="D1076" i="4"/>
  <c r="C1076" i="4"/>
  <c r="B1076" i="4"/>
  <c r="A1076" i="4"/>
  <c r="AL1075" i="4"/>
  <c r="AK1075" i="4"/>
  <c r="AJ1075" i="4"/>
  <c r="AI1075" i="4"/>
  <c r="AH1075" i="4"/>
  <c r="AG1075" i="4"/>
  <c r="AF1075" i="4"/>
  <c r="AE1075" i="4"/>
  <c r="AD1075" i="4"/>
  <c r="AC1075" i="4"/>
  <c r="AB1075" i="4"/>
  <c r="AA1075" i="4"/>
  <c r="Z1075" i="4"/>
  <c r="Y1075" i="4"/>
  <c r="AM1075" i="4" s="1"/>
  <c r="X1075" i="4"/>
  <c r="W1075" i="4"/>
  <c r="V1075" i="4"/>
  <c r="U1075" i="4"/>
  <c r="T1075" i="4"/>
  <c r="S1075" i="4"/>
  <c r="R1075" i="4"/>
  <c r="Q1075" i="4"/>
  <c r="P1075" i="4"/>
  <c r="O1075" i="4"/>
  <c r="N1075" i="4"/>
  <c r="M1075" i="4"/>
  <c r="L1075" i="4"/>
  <c r="K1075" i="4"/>
  <c r="J1075" i="4"/>
  <c r="I1075" i="4"/>
  <c r="H1075" i="4"/>
  <c r="G1075" i="4"/>
  <c r="F1075" i="4"/>
  <c r="E1075" i="4"/>
  <c r="D1075" i="4"/>
  <c r="AO1075" i="4" s="1"/>
  <c r="C1075" i="4"/>
  <c r="B1075" i="4"/>
  <c r="A1075" i="4"/>
  <c r="AN1074" i="4"/>
  <c r="AM1074" i="4"/>
  <c r="AL1074" i="4"/>
  <c r="AK1074" i="4"/>
  <c r="AJ1074" i="4"/>
  <c r="AI1074" i="4"/>
  <c r="AH1074" i="4"/>
  <c r="AG1074" i="4"/>
  <c r="AF1074" i="4"/>
  <c r="AE1074" i="4"/>
  <c r="AD1074" i="4"/>
  <c r="AC1074" i="4"/>
  <c r="AB1074" i="4"/>
  <c r="AA1074" i="4"/>
  <c r="Z1074" i="4"/>
  <c r="Y1074" i="4"/>
  <c r="X1074" i="4"/>
  <c r="W1074" i="4"/>
  <c r="V1074" i="4"/>
  <c r="U1074" i="4"/>
  <c r="T1074" i="4"/>
  <c r="S1074" i="4"/>
  <c r="R1074" i="4"/>
  <c r="Q1074" i="4"/>
  <c r="P1074" i="4"/>
  <c r="O1074" i="4"/>
  <c r="N1074" i="4"/>
  <c r="M1074" i="4"/>
  <c r="L1074" i="4"/>
  <c r="K1074" i="4"/>
  <c r="J1074" i="4"/>
  <c r="I1074" i="4"/>
  <c r="H1074" i="4"/>
  <c r="G1074" i="4"/>
  <c r="F1074" i="4"/>
  <c r="E1074" i="4"/>
  <c r="D1074" i="4"/>
  <c r="C1074" i="4"/>
  <c r="AO1074" i="4" s="1"/>
  <c r="B1074" i="4"/>
  <c r="A1074" i="4"/>
  <c r="AN1073" i="4"/>
  <c r="AK1073" i="4"/>
  <c r="AJ1073" i="4"/>
  <c r="AI1073" i="4"/>
  <c r="AH1073" i="4"/>
  <c r="AG1073" i="4"/>
  <c r="AF1073" i="4"/>
  <c r="AE1073" i="4"/>
  <c r="AD1073" i="4"/>
  <c r="AC1073" i="4"/>
  <c r="AB1073" i="4"/>
  <c r="AA1073" i="4"/>
  <c r="Z1073" i="4"/>
  <c r="Y1073" i="4"/>
  <c r="AM1073" i="4" s="1"/>
  <c r="X1073" i="4"/>
  <c r="W1073" i="4"/>
  <c r="V1073" i="4"/>
  <c r="U1073" i="4"/>
  <c r="T1073" i="4"/>
  <c r="S1073" i="4"/>
  <c r="R1073" i="4"/>
  <c r="Q1073" i="4"/>
  <c r="P1073" i="4"/>
  <c r="O1073" i="4"/>
  <c r="N1073" i="4"/>
  <c r="M1073" i="4"/>
  <c r="L1073" i="4"/>
  <c r="K1073" i="4"/>
  <c r="J1073" i="4"/>
  <c r="I1073" i="4"/>
  <c r="H1073" i="4"/>
  <c r="G1073" i="4"/>
  <c r="F1073" i="4"/>
  <c r="E1073" i="4"/>
  <c r="D1073" i="4"/>
  <c r="C1073" i="4"/>
  <c r="B1073" i="4"/>
  <c r="A1073" i="4"/>
  <c r="AM1072" i="4"/>
  <c r="AL1072" i="4"/>
  <c r="AK1072" i="4"/>
  <c r="AJ1072" i="4"/>
  <c r="AI1072" i="4"/>
  <c r="AH1072" i="4"/>
  <c r="AG1072" i="4"/>
  <c r="AF1072" i="4"/>
  <c r="AE1072" i="4"/>
  <c r="AD1072" i="4"/>
  <c r="AC1072" i="4"/>
  <c r="AB1072" i="4"/>
  <c r="AN1072" i="4" s="1"/>
  <c r="AA1072" i="4"/>
  <c r="Z1072" i="4"/>
  <c r="Y1072" i="4"/>
  <c r="X1072" i="4"/>
  <c r="W1072" i="4"/>
  <c r="V1072" i="4"/>
  <c r="U1072" i="4"/>
  <c r="T1072" i="4"/>
  <c r="S1072" i="4"/>
  <c r="R1072" i="4"/>
  <c r="Q1072" i="4"/>
  <c r="P1072" i="4"/>
  <c r="O1072" i="4"/>
  <c r="N1072" i="4"/>
  <c r="M1072" i="4"/>
  <c r="L1072" i="4"/>
  <c r="K1072" i="4"/>
  <c r="J1072" i="4"/>
  <c r="I1072" i="4"/>
  <c r="H1072" i="4"/>
  <c r="G1072" i="4"/>
  <c r="F1072" i="4"/>
  <c r="E1072" i="4"/>
  <c r="D1072" i="4"/>
  <c r="C1072" i="4"/>
  <c r="B1072" i="4"/>
  <c r="A1072" i="4"/>
  <c r="AL1071" i="4"/>
  <c r="AK1071" i="4"/>
  <c r="AJ1071" i="4"/>
  <c r="AI1071" i="4"/>
  <c r="AH1071" i="4"/>
  <c r="AG1071" i="4"/>
  <c r="AF1071" i="4"/>
  <c r="AE1071" i="4"/>
  <c r="AD1071" i="4"/>
  <c r="AC1071" i="4"/>
  <c r="AB1071" i="4"/>
  <c r="AA1071" i="4"/>
  <c r="Z1071" i="4"/>
  <c r="Y1071" i="4"/>
  <c r="AM1071" i="4" s="1"/>
  <c r="X1071" i="4"/>
  <c r="W1071" i="4"/>
  <c r="V1071" i="4"/>
  <c r="U1071" i="4"/>
  <c r="T1071" i="4"/>
  <c r="S1071" i="4"/>
  <c r="R1071" i="4"/>
  <c r="Q1071" i="4"/>
  <c r="P1071" i="4"/>
  <c r="O1071" i="4"/>
  <c r="N1071" i="4"/>
  <c r="M1071" i="4"/>
  <c r="L1071" i="4"/>
  <c r="K1071" i="4"/>
  <c r="J1071" i="4"/>
  <c r="I1071" i="4"/>
  <c r="H1071" i="4"/>
  <c r="G1071" i="4"/>
  <c r="F1071" i="4"/>
  <c r="E1071" i="4"/>
  <c r="D1071" i="4"/>
  <c r="AO1071" i="4" s="1"/>
  <c r="C1071" i="4"/>
  <c r="B1071" i="4"/>
  <c r="A1071" i="4"/>
  <c r="AN1070" i="4"/>
  <c r="AM1070" i="4"/>
  <c r="AL1070" i="4"/>
  <c r="AK1070" i="4"/>
  <c r="AJ1070" i="4"/>
  <c r="AI1070" i="4"/>
  <c r="AH1070" i="4"/>
  <c r="AG1070" i="4"/>
  <c r="AF1070" i="4"/>
  <c r="AE1070" i="4"/>
  <c r="AD1070" i="4"/>
  <c r="AC1070" i="4"/>
  <c r="AB1070" i="4"/>
  <c r="AA1070" i="4"/>
  <c r="Z1070" i="4"/>
  <c r="Y1070" i="4"/>
  <c r="X1070" i="4"/>
  <c r="W1070" i="4"/>
  <c r="V1070" i="4"/>
  <c r="U1070" i="4"/>
  <c r="T1070" i="4"/>
  <c r="S1070" i="4"/>
  <c r="R1070" i="4"/>
  <c r="Q1070" i="4"/>
  <c r="P1070" i="4"/>
  <c r="O1070" i="4"/>
  <c r="N1070" i="4"/>
  <c r="M1070" i="4"/>
  <c r="L1070" i="4"/>
  <c r="K1070" i="4"/>
  <c r="J1070" i="4"/>
  <c r="I1070" i="4"/>
  <c r="H1070" i="4"/>
  <c r="G1070" i="4"/>
  <c r="F1070" i="4"/>
  <c r="E1070" i="4"/>
  <c r="D1070" i="4"/>
  <c r="C1070" i="4"/>
  <c r="B1070" i="4"/>
  <c r="A1070" i="4"/>
  <c r="AN1069" i="4"/>
  <c r="AK1069" i="4"/>
  <c r="AJ1069" i="4"/>
  <c r="AI1069" i="4"/>
  <c r="AH1069" i="4"/>
  <c r="AG1069" i="4"/>
  <c r="AF1069" i="4"/>
  <c r="AE1069" i="4"/>
  <c r="AD1069" i="4"/>
  <c r="AC1069" i="4"/>
  <c r="AB1069" i="4"/>
  <c r="AA1069" i="4"/>
  <c r="Z1069" i="4"/>
  <c r="Y1069" i="4"/>
  <c r="AM1069" i="4" s="1"/>
  <c r="X1069" i="4"/>
  <c r="W1069" i="4"/>
  <c r="V1069" i="4"/>
  <c r="U1069" i="4"/>
  <c r="T1069" i="4"/>
  <c r="S1069" i="4"/>
  <c r="R1069" i="4"/>
  <c r="Q1069" i="4"/>
  <c r="P1069" i="4"/>
  <c r="O1069" i="4"/>
  <c r="N1069" i="4"/>
  <c r="M1069" i="4"/>
  <c r="L1069" i="4"/>
  <c r="K1069" i="4"/>
  <c r="J1069" i="4"/>
  <c r="I1069" i="4"/>
  <c r="H1069" i="4"/>
  <c r="G1069" i="4"/>
  <c r="F1069" i="4"/>
  <c r="E1069" i="4"/>
  <c r="D1069" i="4"/>
  <c r="AO1069" i="4" s="1"/>
  <c r="C1069" i="4"/>
  <c r="B1069" i="4"/>
  <c r="A1069" i="4"/>
  <c r="AM1068" i="4"/>
  <c r="AL1068" i="4"/>
  <c r="AK1068" i="4"/>
  <c r="AJ1068" i="4"/>
  <c r="AI1068" i="4"/>
  <c r="AH1068" i="4"/>
  <c r="AG1068" i="4"/>
  <c r="AF1068" i="4"/>
  <c r="AE1068" i="4"/>
  <c r="AD1068" i="4"/>
  <c r="AC1068" i="4"/>
  <c r="AB1068" i="4"/>
  <c r="AN1068" i="4" s="1"/>
  <c r="AA1068" i="4"/>
  <c r="Z1068" i="4"/>
  <c r="Y1068" i="4"/>
  <c r="X1068" i="4"/>
  <c r="W1068" i="4"/>
  <c r="V1068" i="4"/>
  <c r="U1068" i="4"/>
  <c r="T1068" i="4"/>
  <c r="S1068" i="4"/>
  <c r="R1068" i="4"/>
  <c r="Q1068" i="4"/>
  <c r="P1068" i="4"/>
  <c r="O1068" i="4"/>
  <c r="N1068" i="4"/>
  <c r="M1068" i="4"/>
  <c r="L1068" i="4"/>
  <c r="K1068" i="4"/>
  <c r="J1068" i="4"/>
  <c r="I1068" i="4"/>
  <c r="H1068" i="4"/>
  <c r="G1068" i="4"/>
  <c r="F1068" i="4"/>
  <c r="E1068" i="4"/>
  <c r="D1068" i="4"/>
  <c r="C1068" i="4"/>
  <c r="B1068" i="4"/>
  <c r="A1068" i="4"/>
  <c r="AL1067" i="4"/>
  <c r="AK1067" i="4"/>
  <c r="AJ1067" i="4"/>
  <c r="AI1067" i="4"/>
  <c r="AH1067" i="4"/>
  <c r="AG1067" i="4"/>
  <c r="AF1067" i="4"/>
  <c r="AE1067" i="4"/>
  <c r="AD1067" i="4"/>
  <c r="AC1067" i="4"/>
  <c r="AB1067" i="4"/>
  <c r="AA1067" i="4"/>
  <c r="Z1067" i="4"/>
  <c r="Y1067" i="4"/>
  <c r="AM1067" i="4" s="1"/>
  <c r="X1067" i="4"/>
  <c r="W1067" i="4"/>
  <c r="V1067" i="4"/>
  <c r="U1067" i="4"/>
  <c r="T1067" i="4"/>
  <c r="S1067" i="4"/>
  <c r="R1067" i="4"/>
  <c r="Q1067" i="4"/>
  <c r="P1067" i="4"/>
  <c r="O1067" i="4"/>
  <c r="N1067" i="4"/>
  <c r="M1067" i="4"/>
  <c r="L1067" i="4"/>
  <c r="K1067" i="4"/>
  <c r="J1067" i="4"/>
  <c r="I1067" i="4"/>
  <c r="H1067" i="4"/>
  <c r="G1067" i="4"/>
  <c r="F1067" i="4"/>
  <c r="E1067" i="4"/>
  <c r="D1067" i="4"/>
  <c r="AO1067" i="4" s="1"/>
  <c r="C1067" i="4"/>
  <c r="B1067" i="4"/>
  <c r="A1067" i="4"/>
  <c r="AN1066" i="4"/>
  <c r="AM1066" i="4"/>
  <c r="AL1066" i="4"/>
  <c r="AK1066" i="4"/>
  <c r="AJ1066" i="4"/>
  <c r="AI1066" i="4"/>
  <c r="AH1066" i="4"/>
  <c r="AG1066" i="4"/>
  <c r="AF1066" i="4"/>
  <c r="AE1066" i="4"/>
  <c r="AD1066" i="4"/>
  <c r="AC1066" i="4"/>
  <c r="AB1066" i="4"/>
  <c r="AA1066" i="4"/>
  <c r="Z1066" i="4"/>
  <c r="Y1066" i="4"/>
  <c r="X1066" i="4"/>
  <c r="W1066" i="4"/>
  <c r="V1066" i="4"/>
  <c r="U1066" i="4"/>
  <c r="T1066" i="4"/>
  <c r="S1066" i="4"/>
  <c r="R1066" i="4"/>
  <c r="Q1066" i="4"/>
  <c r="P1066" i="4"/>
  <c r="O1066" i="4"/>
  <c r="N1066" i="4"/>
  <c r="M1066" i="4"/>
  <c r="L1066" i="4"/>
  <c r="K1066" i="4"/>
  <c r="J1066" i="4"/>
  <c r="I1066" i="4"/>
  <c r="H1066" i="4"/>
  <c r="G1066" i="4"/>
  <c r="F1066" i="4"/>
  <c r="E1066" i="4"/>
  <c r="D1066" i="4"/>
  <c r="C1066" i="4"/>
  <c r="AO1066" i="4" s="1"/>
  <c r="B1066" i="4"/>
  <c r="A1066" i="4"/>
  <c r="AN1065" i="4"/>
  <c r="AK1065" i="4"/>
  <c r="AJ1065" i="4"/>
  <c r="AI1065" i="4"/>
  <c r="AH1065" i="4"/>
  <c r="AG1065" i="4"/>
  <c r="AF1065" i="4"/>
  <c r="AE1065" i="4"/>
  <c r="AD1065" i="4"/>
  <c r="AC1065" i="4"/>
  <c r="AB1065" i="4"/>
  <c r="AA1065" i="4"/>
  <c r="Z1065" i="4"/>
  <c r="Y1065" i="4"/>
  <c r="AM1065" i="4" s="1"/>
  <c r="X1065" i="4"/>
  <c r="W1065" i="4"/>
  <c r="V1065" i="4"/>
  <c r="U1065" i="4"/>
  <c r="T1065" i="4"/>
  <c r="S1065" i="4"/>
  <c r="R1065" i="4"/>
  <c r="Q1065" i="4"/>
  <c r="P1065" i="4"/>
  <c r="O1065" i="4"/>
  <c r="N1065" i="4"/>
  <c r="M1065" i="4"/>
  <c r="L1065" i="4"/>
  <c r="K1065" i="4"/>
  <c r="J1065" i="4"/>
  <c r="I1065" i="4"/>
  <c r="H1065" i="4"/>
  <c r="G1065" i="4"/>
  <c r="F1065" i="4"/>
  <c r="E1065" i="4"/>
  <c r="D1065" i="4"/>
  <c r="C1065" i="4"/>
  <c r="B1065" i="4"/>
  <c r="A1065" i="4"/>
  <c r="AM1064" i="4"/>
  <c r="AL1064" i="4"/>
  <c r="AK1064" i="4"/>
  <c r="AJ1064" i="4"/>
  <c r="AI1064" i="4"/>
  <c r="AH1064" i="4"/>
  <c r="AG1064" i="4"/>
  <c r="AF1064" i="4"/>
  <c r="AE1064" i="4"/>
  <c r="AD1064" i="4"/>
  <c r="AC1064" i="4"/>
  <c r="AB1064" i="4"/>
  <c r="AN1064" i="4" s="1"/>
  <c r="AA1064" i="4"/>
  <c r="Z1064" i="4"/>
  <c r="Y1064" i="4"/>
  <c r="X1064" i="4"/>
  <c r="W1064" i="4"/>
  <c r="V1064" i="4"/>
  <c r="U1064" i="4"/>
  <c r="T1064" i="4"/>
  <c r="S1064" i="4"/>
  <c r="R1064" i="4"/>
  <c r="Q1064" i="4"/>
  <c r="P1064" i="4"/>
  <c r="O1064" i="4"/>
  <c r="N1064" i="4"/>
  <c r="M1064" i="4"/>
  <c r="L1064" i="4"/>
  <c r="K1064" i="4"/>
  <c r="J1064" i="4"/>
  <c r="I1064" i="4"/>
  <c r="H1064" i="4"/>
  <c r="G1064" i="4"/>
  <c r="F1064" i="4"/>
  <c r="E1064" i="4"/>
  <c r="D1064" i="4"/>
  <c r="C1064" i="4"/>
  <c r="B1064" i="4"/>
  <c r="A1064" i="4"/>
  <c r="AL1063" i="4"/>
  <c r="AK1063" i="4"/>
  <c r="AJ1063" i="4"/>
  <c r="AI1063" i="4"/>
  <c r="AH1063" i="4"/>
  <c r="AG1063" i="4"/>
  <c r="AF1063" i="4"/>
  <c r="AE1063" i="4"/>
  <c r="AD1063" i="4"/>
  <c r="AC1063" i="4"/>
  <c r="AB1063" i="4"/>
  <c r="AA1063" i="4"/>
  <c r="Z1063" i="4"/>
  <c r="Y1063" i="4"/>
  <c r="AM1063" i="4" s="1"/>
  <c r="X1063" i="4"/>
  <c r="W1063" i="4"/>
  <c r="V1063" i="4"/>
  <c r="U1063" i="4"/>
  <c r="T1063" i="4"/>
  <c r="S1063" i="4"/>
  <c r="R1063" i="4"/>
  <c r="Q1063" i="4"/>
  <c r="P1063" i="4"/>
  <c r="O1063" i="4"/>
  <c r="N1063" i="4"/>
  <c r="M1063" i="4"/>
  <c r="L1063" i="4"/>
  <c r="K1063" i="4"/>
  <c r="J1063" i="4"/>
  <c r="I1063" i="4"/>
  <c r="H1063" i="4"/>
  <c r="G1063" i="4"/>
  <c r="F1063" i="4"/>
  <c r="E1063" i="4"/>
  <c r="D1063" i="4"/>
  <c r="AO1063" i="4" s="1"/>
  <c r="C1063" i="4"/>
  <c r="B1063" i="4"/>
  <c r="A1063" i="4"/>
  <c r="AN1062" i="4"/>
  <c r="AM1062" i="4"/>
  <c r="AL1062" i="4"/>
  <c r="AK1062" i="4"/>
  <c r="AJ1062" i="4"/>
  <c r="AI1062" i="4"/>
  <c r="AH1062" i="4"/>
  <c r="AG1062" i="4"/>
  <c r="AF1062" i="4"/>
  <c r="AE1062" i="4"/>
  <c r="AD1062" i="4"/>
  <c r="AC1062" i="4"/>
  <c r="AB1062" i="4"/>
  <c r="AA1062" i="4"/>
  <c r="Z1062" i="4"/>
  <c r="Y1062" i="4"/>
  <c r="X1062" i="4"/>
  <c r="W1062" i="4"/>
  <c r="V1062" i="4"/>
  <c r="U1062" i="4"/>
  <c r="T1062" i="4"/>
  <c r="S1062" i="4"/>
  <c r="R1062" i="4"/>
  <c r="Q1062" i="4"/>
  <c r="P1062" i="4"/>
  <c r="O1062" i="4"/>
  <c r="N1062" i="4"/>
  <c r="M1062" i="4"/>
  <c r="L1062" i="4"/>
  <c r="K1062" i="4"/>
  <c r="J1062" i="4"/>
  <c r="I1062" i="4"/>
  <c r="H1062" i="4"/>
  <c r="G1062" i="4"/>
  <c r="F1062" i="4"/>
  <c r="E1062" i="4"/>
  <c r="D1062" i="4"/>
  <c r="C1062" i="4"/>
  <c r="B1062" i="4"/>
  <c r="A1062" i="4"/>
  <c r="AN1061" i="4"/>
  <c r="AK1061" i="4"/>
  <c r="AJ1061" i="4"/>
  <c r="AI1061" i="4"/>
  <c r="AH1061" i="4"/>
  <c r="AG1061" i="4"/>
  <c r="AF1061" i="4"/>
  <c r="AE1061" i="4"/>
  <c r="AD1061" i="4"/>
  <c r="AC1061" i="4"/>
  <c r="AB1061" i="4"/>
  <c r="AA1061" i="4"/>
  <c r="Z1061" i="4"/>
  <c r="Y1061" i="4"/>
  <c r="AM1061" i="4" s="1"/>
  <c r="X1061" i="4"/>
  <c r="W1061" i="4"/>
  <c r="V1061" i="4"/>
  <c r="U1061" i="4"/>
  <c r="T1061" i="4"/>
  <c r="S1061" i="4"/>
  <c r="R1061" i="4"/>
  <c r="Q1061" i="4"/>
  <c r="P1061" i="4"/>
  <c r="O1061" i="4"/>
  <c r="N1061" i="4"/>
  <c r="M1061" i="4"/>
  <c r="L1061" i="4"/>
  <c r="K1061" i="4"/>
  <c r="J1061" i="4"/>
  <c r="I1061" i="4"/>
  <c r="H1061" i="4"/>
  <c r="G1061" i="4"/>
  <c r="F1061" i="4"/>
  <c r="E1061" i="4"/>
  <c r="D1061" i="4"/>
  <c r="AO1061" i="4" s="1"/>
  <c r="C1061" i="4"/>
  <c r="B1061" i="4"/>
  <c r="A1061" i="4"/>
  <c r="AM1060" i="4"/>
  <c r="AL1060" i="4"/>
  <c r="AK1060" i="4"/>
  <c r="AJ1060" i="4"/>
  <c r="AI1060" i="4"/>
  <c r="AH1060" i="4"/>
  <c r="AG1060" i="4"/>
  <c r="AF1060" i="4"/>
  <c r="AE1060" i="4"/>
  <c r="AD1060" i="4"/>
  <c r="AC1060" i="4"/>
  <c r="AB1060" i="4"/>
  <c r="AN1060" i="4" s="1"/>
  <c r="AA1060" i="4"/>
  <c r="Z1060" i="4"/>
  <c r="Y1060" i="4"/>
  <c r="X1060" i="4"/>
  <c r="W1060" i="4"/>
  <c r="V1060" i="4"/>
  <c r="U1060" i="4"/>
  <c r="T1060" i="4"/>
  <c r="S1060" i="4"/>
  <c r="R1060" i="4"/>
  <c r="Q1060" i="4"/>
  <c r="P1060" i="4"/>
  <c r="O1060" i="4"/>
  <c r="N1060" i="4"/>
  <c r="M1060" i="4"/>
  <c r="L1060" i="4"/>
  <c r="K1060" i="4"/>
  <c r="J1060" i="4"/>
  <c r="I1060" i="4"/>
  <c r="H1060" i="4"/>
  <c r="G1060" i="4"/>
  <c r="F1060" i="4"/>
  <c r="E1060" i="4"/>
  <c r="D1060" i="4"/>
  <c r="C1060" i="4"/>
  <c r="B1060" i="4"/>
  <c r="A1060" i="4"/>
  <c r="AL1059" i="4"/>
  <c r="AK1059" i="4"/>
  <c r="AJ1059" i="4"/>
  <c r="AI1059" i="4"/>
  <c r="AH1059" i="4"/>
  <c r="AG1059" i="4"/>
  <c r="AF1059" i="4"/>
  <c r="AE1059" i="4"/>
  <c r="AD1059" i="4"/>
  <c r="AC1059" i="4"/>
  <c r="AB1059" i="4"/>
  <c r="AA1059" i="4"/>
  <c r="Z1059" i="4"/>
  <c r="Y1059" i="4"/>
  <c r="AM1059" i="4" s="1"/>
  <c r="X1059" i="4"/>
  <c r="W1059" i="4"/>
  <c r="V1059" i="4"/>
  <c r="U1059" i="4"/>
  <c r="T1059" i="4"/>
  <c r="S1059" i="4"/>
  <c r="R1059" i="4"/>
  <c r="Q1059" i="4"/>
  <c r="P1059" i="4"/>
  <c r="O1059" i="4"/>
  <c r="N1059" i="4"/>
  <c r="M1059" i="4"/>
  <c r="L1059" i="4"/>
  <c r="K1059" i="4"/>
  <c r="J1059" i="4"/>
  <c r="I1059" i="4"/>
  <c r="H1059" i="4"/>
  <c r="G1059" i="4"/>
  <c r="F1059" i="4"/>
  <c r="E1059" i="4"/>
  <c r="D1059" i="4"/>
  <c r="AO1059" i="4" s="1"/>
  <c r="C1059" i="4"/>
  <c r="B1059" i="4"/>
  <c r="A1059" i="4"/>
  <c r="AN1058" i="4"/>
  <c r="AM1058" i="4"/>
  <c r="AL1058" i="4"/>
  <c r="AK1058" i="4"/>
  <c r="AJ1058" i="4"/>
  <c r="AI1058" i="4"/>
  <c r="AH1058" i="4"/>
  <c r="AG1058" i="4"/>
  <c r="AF1058" i="4"/>
  <c r="AE1058" i="4"/>
  <c r="AD1058" i="4"/>
  <c r="AC1058" i="4"/>
  <c r="AB1058" i="4"/>
  <c r="AA1058" i="4"/>
  <c r="Z1058" i="4"/>
  <c r="Y1058" i="4"/>
  <c r="X1058" i="4"/>
  <c r="W1058" i="4"/>
  <c r="V1058" i="4"/>
  <c r="U1058" i="4"/>
  <c r="T1058" i="4"/>
  <c r="S1058" i="4"/>
  <c r="R1058" i="4"/>
  <c r="Q1058" i="4"/>
  <c r="P1058" i="4"/>
  <c r="O1058" i="4"/>
  <c r="N1058" i="4"/>
  <c r="M1058" i="4"/>
  <c r="L1058" i="4"/>
  <c r="K1058" i="4"/>
  <c r="J1058" i="4"/>
  <c r="I1058" i="4"/>
  <c r="H1058" i="4"/>
  <c r="G1058" i="4"/>
  <c r="F1058" i="4"/>
  <c r="E1058" i="4"/>
  <c r="D1058" i="4"/>
  <c r="C1058" i="4"/>
  <c r="AO1058" i="4" s="1"/>
  <c r="B1058" i="4"/>
  <c r="A1058" i="4"/>
  <c r="AN1057" i="4"/>
  <c r="AK1057" i="4"/>
  <c r="AJ1057" i="4"/>
  <c r="AI1057" i="4"/>
  <c r="AH1057" i="4"/>
  <c r="AG1057" i="4"/>
  <c r="AF1057" i="4"/>
  <c r="AE1057" i="4"/>
  <c r="AD1057" i="4"/>
  <c r="AC1057" i="4"/>
  <c r="AB1057" i="4"/>
  <c r="AA1057" i="4"/>
  <c r="Z1057" i="4"/>
  <c r="Y1057" i="4"/>
  <c r="AM1057" i="4" s="1"/>
  <c r="X1057" i="4"/>
  <c r="W1057" i="4"/>
  <c r="V1057" i="4"/>
  <c r="U1057" i="4"/>
  <c r="T1057" i="4"/>
  <c r="S1057" i="4"/>
  <c r="R1057" i="4"/>
  <c r="Q1057" i="4"/>
  <c r="P1057" i="4"/>
  <c r="O1057" i="4"/>
  <c r="N1057" i="4"/>
  <c r="M1057" i="4"/>
  <c r="L1057" i="4"/>
  <c r="K1057" i="4"/>
  <c r="J1057" i="4"/>
  <c r="I1057" i="4"/>
  <c r="H1057" i="4"/>
  <c r="G1057" i="4"/>
  <c r="F1057" i="4"/>
  <c r="E1057" i="4"/>
  <c r="D1057" i="4"/>
  <c r="C1057" i="4"/>
  <c r="B1057" i="4"/>
  <c r="A1057" i="4"/>
  <c r="AM1056" i="4"/>
  <c r="AL1056" i="4"/>
  <c r="AK1056" i="4"/>
  <c r="AJ1056" i="4"/>
  <c r="AI1056" i="4"/>
  <c r="AH1056" i="4"/>
  <c r="AG1056" i="4"/>
  <c r="AF1056" i="4"/>
  <c r="AE1056" i="4"/>
  <c r="AD1056" i="4"/>
  <c r="AC1056" i="4"/>
  <c r="AB1056" i="4"/>
  <c r="AN1056" i="4" s="1"/>
  <c r="AA1056" i="4"/>
  <c r="Z1056" i="4"/>
  <c r="Y1056" i="4"/>
  <c r="X1056" i="4"/>
  <c r="W1056" i="4"/>
  <c r="V1056" i="4"/>
  <c r="U1056" i="4"/>
  <c r="T1056" i="4"/>
  <c r="S1056" i="4"/>
  <c r="R1056" i="4"/>
  <c r="Q1056" i="4"/>
  <c r="P1056" i="4"/>
  <c r="O1056" i="4"/>
  <c r="N1056" i="4"/>
  <c r="M1056" i="4"/>
  <c r="L1056" i="4"/>
  <c r="K1056" i="4"/>
  <c r="J1056" i="4"/>
  <c r="I1056" i="4"/>
  <c r="H1056" i="4"/>
  <c r="G1056" i="4"/>
  <c r="F1056" i="4"/>
  <c r="E1056" i="4"/>
  <c r="D1056" i="4"/>
  <c r="C1056" i="4"/>
  <c r="B1056" i="4"/>
  <c r="A1056" i="4"/>
  <c r="AL1055" i="4"/>
  <c r="AK1055" i="4"/>
  <c r="AJ1055" i="4"/>
  <c r="AI1055" i="4"/>
  <c r="AH1055" i="4"/>
  <c r="AG1055" i="4"/>
  <c r="AF1055" i="4"/>
  <c r="AE1055" i="4"/>
  <c r="AD1055" i="4"/>
  <c r="AC1055" i="4"/>
  <c r="AB1055" i="4"/>
  <c r="AA1055" i="4"/>
  <c r="Z1055" i="4"/>
  <c r="Y1055" i="4"/>
  <c r="AM1055" i="4" s="1"/>
  <c r="X1055" i="4"/>
  <c r="W1055" i="4"/>
  <c r="V1055" i="4"/>
  <c r="U1055" i="4"/>
  <c r="T1055" i="4"/>
  <c r="S1055" i="4"/>
  <c r="R1055" i="4"/>
  <c r="Q1055" i="4"/>
  <c r="P1055" i="4"/>
  <c r="O1055" i="4"/>
  <c r="N1055" i="4"/>
  <c r="M1055" i="4"/>
  <c r="L1055" i="4"/>
  <c r="K1055" i="4"/>
  <c r="J1055" i="4"/>
  <c r="I1055" i="4"/>
  <c r="H1055" i="4"/>
  <c r="G1055" i="4"/>
  <c r="F1055" i="4"/>
  <c r="E1055" i="4"/>
  <c r="D1055" i="4"/>
  <c r="AO1055" i="4" s="1"/>
  <c r="C1055" i="4"/>
  <c r="B1055" i="4"/>
  <c r="A1055" i="4"/>
  <c r="AN1054" i="4"/>
  <c r="AM1054" i="4"/>
  <c r="AL1054" i="4"/>
  <c r="AK1054" i="4"/>
  <c r="AJ1054" i="4"/>
  <c r="AI1054" i="4"/>
  <c r="AH1054" i="4"/>
  <c r="AG1054" i="4"/>
  <c r="AF1054" i="4"/>
  <c r="AE1054" i="4"/>
  <c r="AD1054" i="4"/>
  <c r="AC1054" i="4"/>
  <c r="AB1054" i="4"/>
  <c r="AA1054" i="4"/>
  <c r="Z1054" i="4"/>
  <c r="Y1054" i="4"/>
  <c r="X1054" i="4"/>
  <c r="W1054" i="4"/>
  <c r="V1054" i="4"/>
  <c r="U1054" i="4"/>
  <c r="T1054" i="4"/>
  <c r="S1054" i="4"/>
  <c r="R1054" i="4"/>
  <c r="Q1054" i="4"/>
  <c r="P1054" i="4"/>
  <c r="O1054" i="4"/>
  <c r="N1054" i="4"/>
  <c r="M1054" i="4"/>
  <c r="L1054" i="4"/>
  <c r="K1054" i="4"/>
  <c r="J1054" i="4"/>
  <c r="I1054" i="4"/>
  <c r="H1054" i="4"/>
  <c r="G1054" i="4"/>
  <c r="F1054" i="4"/>
  <c r="E1054" i="4"/>
  <c r="D1054" i="4"/>
  <c r="C1054" i="4"/>
  <c r="B1054" i="4"/>
  <c r="A1054" i="4"/>
  <c r="AN1053" i="4"/>
  <c r="AK1053" i="4"/>
  <c r="AJ1053" i="4"/>
  <c r="AI1053" i="4"/>
  <c r="AH1053" i="4"/>
  <c r="AG1053" i="4"/>
  <c r="AF1053" i="4"/>
  <c r="AE1053" i="4"/>
  <c r="AD1053" i="4"/>
  <c r="AC1053" i="4"/>
  <c r="AB1053" i="4"/>
  <c r="AA1053" i="4"/>
  <c r="Z1053" i="4"/>
  <c r="Y1053" i="4"/>
  <c r="AM1053" i="4" s="1"/>
  <c r="X1053" i="4"/>
  <c r="W1053" i="4"/>
  <c r="V1053" i="4"/>
  <c r="U1053" i="4"/>
  <c r="T1053" i="4"/>
  <c r="S1053" i="4"/>
  <c r="R1053" i="4"/>
  <c r="Q1053" i="4"/>
  <c r="P1053" i="4"/>
  <c r="O1053" i="4"/>
  <c r="N1053" i="4"/>
  <c r="M1053" i="4"/>
  <c r="L1053" i="4"/>
  <c r="K1053" i="4"/>
  <c r="J1053" i="4"/>
  <c r="I1053" i="4"/>
  <c r="H1053" i="4"/>
  <c r="G1053" i="4"/>
  <c r="F1053" i="4"/>
  <c r="E1053" i="4"/>
  <c r="D1053" i="4"/>
  <c r="AO1053" i="4" s="1"/>
  <c r="C1053" i="4"/>
  <c r="B1053" i="4"/>
  <c r="A1053" i="4"/>
  <c r="AM1052" i="4"/>
  <c r="AL1052" i="4"/>
  <c r="AK1052" i="4"/>
  <c r="AJ1052" i="4"/>
  <c r="AI1052" i="4"/>
  <c r="AH1052" i="4"/>
  <c r="AG1052" i="4"/>
  <c r="AF1052" i="4"/>
  <c r="AE1052" i="4"/>
  <c r="AD1052" i="4"/>
  <c r="AC1052" i="4"/>
  <c r="AB1052" i="4"/>
  <c r="AN1052" i="4" s="1"/>
  <c r="AA1052" i="4"/>
  <c r="Z1052" i="4"/>
  <c r="Y1052" i="4"/>
  <c r="X1052" i="4"/>
  <c r="W1052" i="4"/>
  <c r="V1052" i="4"/>
  <c r="U1052" i="4"/>
  <c r="T1052" i="4"/>
  <c r="S1052" i="4"/>
  <c r="R1052" i="4"/>
  <c r="Q1052" i="4"/>
  <c r="P1052" i="4"/>
  <c r="O1052" i="4"/>
  <c r="N1052" i="4"/>
  <c r="M1052" i="4"/>
  <c r="L1052" i="4"/>
  <c r="K1052" i="4"/>
  <c r="J1052" i="4"/>
  <c r="I1052" i="4"/>
  <c r="H1052" i="4"/>
  <c r="G1052" i="4"/>
  <c r="F1052" i="4"/>
  <c r="E1052" i="4"/>
  <c r="D1052" i="4"/>
  <c r="C1052" i="4"/>
  <c r="B1052" i="4"/>
  <c r="A1052" i="4"/>
  <c r="AL1051" i="4"/>
  <c r="AK1051" i="4"/>
  <c r="AJ1051" i="4"/>
  <c r="AI1051" i="4"/>
  <c r="AH1051" i="4"/>
  <c r="AG1051" i="4"/>
  <c r="AF1051" i="4"/>
  <c r="AE1051" i="4"/>
  <c r="AD1051" i="4"/>
  <c r="AC1051" i="4"/>
  <c r="AB1051" i="4"/>
  <c r="AA1051" i="4"/>
  <c r="Z1051" i="4"/>
  <c r="Y1051" i="4"/>
  <c r="AM1051" i="4" s="1"/>
  <c r="X1051" i="4"/>
  <c r="W1051" i="4"/>
  <c r="V1051" i="4"/>
  <c r="U1051" i="4"/>
  <c r="T1051" i="4"/>
  <c r="S1051" i="4"/>
  <c r="R1051" i="4"/>
  <c r="Q1051" i="4"/>
  <c r="P1051" i="4"/>
  <c r="O1051" i="4"/>
  <c r="N1051" i="4"/>
  <c r="M1051" i="4"/>
  <c r="L1051" i="4"/>
  <c r="K1051" i="4"/>
  <c r="J1051" i="4"/>
  <c r="I1051" i="4"/>
  <c r="H1051" i="4"/>
  <c r="G1051" i="4"/>
  <c r="F1051" i="4"/>
  <c r="E1051" i="4"/>
  <c r="D1051" i="4"/>
  <c r="AO1051" i="4" s="1"/>
  <c r="C1051" i="4"/>
  <c r="B1051" i="4"/>
  <c r="A1051" i="4"/>
  <c r="AN1050" i="4"/>
  <c r="AM1050" i="4"/>
  <c r="AL1050" i="4"/>
  <c r="AK1050" i="4"/>
  <c r="AJ1050" i="4"/>
  <c r="AI1050" i="4"/>
  <c r="AH1050" i="4"/>
  <c r="AG1050" i="4"/>
  <c r="AF1050" i="4"/>
  <c r="AE1050" i="4"/>
  <c r="AD1050" i="4"/>
  <c r="AC1050" i="4"/>
  <c r="AB1050" i="4"/>
  <c r="AA1050" i="4"/>
  <c r="Z1050" i="4"/>
  <c r="Y1050" i="4"/>
  <c r="X1050" i="4"/>
  <c r="W1050" i="4"/>
  <c r="V1050" i="4"/>
  <c r="U1050" i="4"/>
  <c r="T1050" i="4"/>
  <c r="S1050" i="4"/>
  <c r="R1050" i="4"/>
  <c r="Q1050" i="4"/>
  <c r="P1050" i="4"/>
  <c r="O1050" i="4"/>
  <c r="N1050" i="4"/>
  <c r="M1050" i="4"/>
  <c r="L1050" i="4"/>
  <c r="K1050" i="4"/>
  <c r="J1050" i="4"/>
  <c r="I1050" i="4"/>
  <c r="H1050" i="4"/>
  <c r="G1050" i="4"/>
  <c r="F1050" i="4"/>
  <c r="E1050" i="4"/>
  <c r="D1050" i="4"/>
  <c r="C1050" i="4"/>
  <c r="AO1050" i="4" s="1"/>
  <c r="B1050" i="4"/>
  <c r="A1050" i="4"/>
  <c r="AN1049" i="4"/>
  <c r="AK1049" i="4"/>
  <c r="AJ1049" i="4"/>
  <c r="AI1049" i="4"/>
  <c r="AH1049" i="4"/>
  <c r="AG1049" i="4"/>
  <c r="AF1049" i="4"/>
  <c r="AE1049" i="4"/>
  <c r="AD1049" i="4"/>
  <c r="AC1049" i="4"/>
  <c r="AB1049" i="4"/>
  <c r="AA1049" i="4"/>
  <c r="Z1049" i="4"/>
  <c r="Y1049" i="4"/>
  <c r="AM1049" i="4" s="1"/>
  <c r="X1049" i="4"/>
  <c r="W1049" i="4"/>
  <c r="V1049" i="4"/>
  <c r="U1049" i="4"/>
  <c r="T1049" i="4"/>
  <c r="S1049" i="4"/>
  <c r="R1049" i="4"/>
  <c r="Q1049" i="4"/>
  <c r="P1049" i="4"/>
  <c r="O1049" i="4"/>
  <c r="N1049" i="4"/>
  <c r="M1049" i="4"/>
  <c r="L1049" i="4"/>
  <c r="K1049" i="4"/>
  <c r="J1049" i="4"/>
  <c r="I1049" i="4"/>
  <c r="H1049" i="4"/>
  <c r="G1049" i="4"/>
  <c r="F1049" i="4"/>
  <c r="E1049" i="4"/>
  <c r="D1049" i="4"/>
  <c r="C1049" i="4"/>
  <c r="B1049" i="4"/>
  <c r="A1049" i="4"/>
  <c r="AM1048" i="4"/>
  <c r="AL1048" i="4"/>
  <c r="AK1048" i="4"/>
  <c r="AJ1048" i="4"/>
  <c r="AI1048" i="4"/>
  <c r="AH1048" i="4"/>
  <c r="AG1048" i="4"/>
  <c r="AF1048" i="4"/>
  <c r="AE1048" i="4"/>
  <c r="AD1048" i="4"/>
  <c r="AC1048" i="4"/>
  <c r="AB1048" i="4"/>
  <c r="AN1048" i="4" s="1"/>
  <c r="AA1048" i="4"/>
  <c r="Z1048" i="4"/>
  <c r="Y1048" i="4"/>
  <c r="X1048" i="4"/>
  <c r="W1048" i="4"/>
  <c r="V1048" i="4"/>
  <c r="U1048" i="4"/>
  <c r="T1048" i="4"/>
  <c r="S1048" i="4"/>
  <c r="R1048" i="4"/>
  <c r="Q1048" i="4"/>
  <c r="P1048" i="4"/>
  <c r="O1048" i="4"/>
  <c r="N1048" i="4"/>
  <c r="M1048" i="4"/>
  <c r="L1048" i="4"/>
  <c r="K1048" i="4"/>
  <c r="J1048" i="4"/>
  <c r="I1048" i="4"/>
  <c r="H1048" i="4"/>
  <c r="G1048" i="4"/>
  <c r="F1048" i="4"/>
  <c r="E1048" i="4"/>
  <c r="D1048" i="4"/>
  <c r="C1048" i="4"/>
  <c r="B1048" i="4"/>
  <c r="A1048" i="4"/>
  <c r="AL1047" i="4"/>
  <c r="AK1047" i="4"/>
  <c r="AJ1047" i="4"/>
  <c r="AI1047" i="4"/>
  <c r="AH1047" i="4"/>
  <c r="AG1047" i="4"/>
  <c r="AF1047" i="4"/>
  <c r="AE1047" i="4"/>
  <c r="AD1047" i="4"/>
  <c r="AC1047" i="4"/>
  <c r="AB1047" i="4"/>
  <c r="AA1047" i="4"/>
  <c r="Z1047" i="4"/>
  <c r="Y1047" i="4"/>
  <c r="AM1047" i="4" s="1"/>
  <c r="X1047" i="4"/>
  <c r="W1047" i="4"/>
  <c r="V1047" i="4"/>
  <c r="U1047" i="4"/>
  <c r="T1047" i="4"/>
  <c r="S1047" i="4"/>
  <c r="R1047" i="4"/>
  <c r="Q1047" i="4"/>
  <c r="P1047" i="4"/>
  <c r="O1047" i="4"/>
  <c r="N1047" i="4"/>
  <c r="M1047" i="4"/>
  <c r="L1047" i="4"/>
  <c r="K1047" i="4"/>
  <c r="J1047" i="4"/>
  <c r="I1047" i="4"/>
  <c r="H1047" i="4"/>
  <c r="G1047" i="4"/>
  <c r="F1047" i="4"/>
  <c r="E1047" i="4"/>
  <c r="D1047" i="4"/>
  <c r="AO1047" i="4" s="1"/>
  <c r="C1047" i="4"/>
  <c r="B1047" i="4"/>
  <c r="A1047" i="4"/>
  <c r="AN1046" i="4"/>
  <c r="AM1046" i="4"/>
  <c r="AL1046" i="4"/>
  <c r="AK1046" i="4"/>
  <c r="AJ1046" i="4"/>
  <c r="AI1046" i="4"/>
  <c r="AH1046" i="4"/>
  <c r="AG1046" i="4"/>
  <c r="AF1046" i="4"/>
  <c r="AE1046" i="4"/>
  <c r="AD1046" i="4"/>
  <c r="AC1046" i="4"/>
  <c r="AB1046" i="4"/>
  <c r="AA1046" i="4"/>
  <c r="Z1046" i="4"/>
  <c r="Y1046" i="4"/>
  <c r="X1046" i="4"/>
  <c r="W1046" i="4"/>
  <c r="V1046" i="4"/>
  <c r="U1046" i="4"/>
  <c r="T1046" i="4"/>
  <c r="S1046" i="4"/>
  <c r="R1046" i="4"/>
  <c r="Q1046" i="4"/>
  <c r="P1046" i="4"/>
  <c r="O1046" i="4"/>
  <c r="N1046" i="4"/>
  <c r="M1046" i="4"/>
  <c r="L1046" i="4"/>
  <c r="K1046" i="4"/>
  <c r="J1046" i="4"/>
  <c r="I1046" i="4"/>
  <c r="H1046" i="4"/>
  <c r="G1046" i="4"/>
  <c r="F1046" i="4"/>
  <c r="E1046" i="4"/>
  <c r="D1046" i="4"/>
  <c r="C1046" i="4"/>
  <c r="B1046" i="4"/>
  <c r="A1046" i="4"/>
  <c r="AN1045" i="4"/>
  <c r="AK1045" i="4"/>
  <c r="AJ1045" i="4"/>
  <c r="AI1045" i="4"/>
  <c r="AH1045" i="4"/>
  <c r="AG1045" i="4"/>
  <c r="AF1045" i="4"/>
  <c r="AE1045" i="4"/>
  <c r="AD1045" i="4"/>
  <c r="AC1045" i="4"/>
  <c r="AB1045" i="4"/>
  <c r="AA1045" i="4"/>
  <c r="Z1045" i="4"/>
  <c r="Y1045" i="4"/>
  <c r="AM1045" i="4" s="1"/>
  <c r="X1045" i="4"/>
  <c r="W1045" i="4"/>
  <c r="V1045" i="4"/>
  <c r="U1045" i="4"/>
  <c r="T1045" i="4"/>
  <c r="S1045" i="4"/>
  <c r="R1045" i="4"/>
  <c r="Q1045" i="4"/>
  <c r="P1045" i="4"/>
  <c r="O1045" i="4"/>
  <c r="N1045" i="4"/>
  <c r="M1045" i="4"/>
  <c r="L1045" i="4"/>
  <c r="K1045" i="4"/>
  <c r="J1045" i="4"/>
  <c r="I1045" i="4"/>
  <c r="H1045" i="4"/>
  <c r="G1045" i="4"/>
  <c r="F1045" i="4"/>
  <c r="E1045" i="4"/>
  <c r="D1045" i="4"/>
  <c r="AO1045" i="4" s="1"/>
  <c r="C1045" i="4"/>
  <c r="B1045" i="4"/>
  <c r="A1045" i="4"/>
  <c r="AM1044" i="4"/>
  <c r="AL1044" i="4"/>
  <c r="AK1044" i="4"/>
  <c r="AJ1044" i="4"/>
  <c r="AI1044" i="4"/>
  <c r="AH1044" i="4"/>
  <c r="AG1044" i="4"/>
  <c r="AF1044" i="4"/>
  <c r="AE1044" i="4"/>
  <c r="AD1044" i="4"/>
  <c r="AC1044" i="4"/>
  <c r="AB1044" i="4"/>
  <c r="AN1044" i="4" s="1"/>
  <c r="AA1044" i="4"/>
  <c r="Z1044" i="4"/>
  <c r="Y1044" i="4"/>
  <c r="X1044" i="4"/>
  <c r="W1044" i="4"/>
  <c r="V1044" i="4"/>
  <c r="U1044" i="4"/>
  <c r="T1044" i="4"/>
  <c r="S1044" i="4"/>
  <c r="R1044" i="4"/>
  <c r="Q1044" i="4"/>
  <c r="P1044" i="4"/>
  <c r="O1044" i="4"/>
  <c r="N1044" i="4"/>
  <c r="M1044" i="4"/>
  <c r="L1044" i="4"/>
  <c r="K1044" i="4"/>
  <c r="J1044" i="4"/>
  <c r="I1044" i="4"/>
  <c r="H1044" i="4"/>
  <c r="G1044" i="4"/>
  <c r="F1044" i="4"/>
  <c r="E1044" i="4"/>
  <c r="D1044" i="4"/>
  <c r="C1044" i="4"/>
  <c r="B1044" i="4"/>
  <c r="A1044" i="4"/>
  <c r="AL1043" i="4"/>
  <c r="AK1043" i="4"/>
  <c r="AJ1043" i="4"/>
  <c r="AI1043" i="4"/>
  <c r="AH1043" i="4"/>
  <c r="AG1043" i="4"/>
  <c r="AF1043" i="4"/>
  <c r="AE1043" i="4"/>
  <c r="AD1043" i="4"/>
  <c r="AC1043" i="4"/>
  <c r="AB1043" i="4"/>
  <c r="AA1043" i="4"/>
  <c r="Z1043" i="4"/>
  <c r="Y1043" i="4"/>
  <c r="AM1043" i="4" s="1"/>
  <c r="X1043" i="4"/>
  <c r="W1043" i="4"/>
  <c r="V1043" i="4"/>
  <c r="U1043" i="4"/>
  <c r="T1043" i="4"/>
  <c r="S1043" i="4"/>
  <c r="R1043" i="4"/>
  <c r="Q1043" i="4"/>
  <c r="P1043" i="4"/>
  <c r="O1043" i="4"/>
  <c r="N1043" i="4"/>
  <c r="M1043" i="4"/>
  <c r="L1043" i="4"/>
  <c r="K1043" i="4"/>
  <c r="J1043" i="4"/>
  <c r="I1043" i="4"/>
  <c r="H1043" i="4"/>
  <c r="G1043" i="4"/>
  <c r="F1043" i="4"/>
  <c r="E1043" i="4"/>
  <c r="D1043" i="4"/>
  <c r="AO1043" i="4" s="1"/>
  <c r="C1043" i="4"/>
  <c r="B1043" i="4"/>
  <c r="A1043" i="4"/>
  <c r="AN1042" i="4"/>
  <c r="AM1042" i="4"/>
  <c r="AL1042" i="4"/>
  <c r="AK1042" i="4"/>
  <c r="AJ1042" i="4"/>
  <c r="AI1042" i="4"/>
  <c r="AH1042" i="4"/>
  <c r="AG1042" i="4"/>
  <c r="AF1042" i="4"/>
  <c r="AE1042" i="4"/>
  <c r="AD1042" i="4"/>
  <c r="AC1042" i="4"/>
  <c r="AB1042" i="4"/>
  <c r="AA1042" i="4"/>
  <c r="Z1042" i="4"/>
  <c r="Y1042" i="4"/>
  <c r="X1042" i="4"/>
  <c r="W1042" i="4"/>
  <c r="V1042" i="4"/>
  <c r="U1042" i="4"/>
  <c r="T1042" i="4"/>
  <c r="S1042" i="4"/>
  <c r="R1042" i="4"/>
  <c r="Q1042" i="4"/>
  <c r="P1042" i="4"/>
  <c r="O1042" i="4"/>
  <c r="N1042" i="4"/>
  <c r="M1042" i="4"/>
  <c r="L1042" i="4"/>
  <c r="K1042" i="4"/>
  <c r="J1042" i="4"/>
  <c r="I1042" i="4"/>
  <c r="H1042" i="4"/>
  <c r="G1042" i="4"/>
  <c r="F1042" i="4"/>
  <c r="E1042" i="4"/>
  <c r="D1042" i="4"/>
  <c r="C1042" i="4"/>
  <c r="AO1042" i="4" s="1"/>
  <c r="B1042" i="4"/>
  <c r="A1042" i="4"/>
  <c r="AN1041" i="4"/>
  <c r="AK1041" i="4"/>
  <c r="AJ1041" i="4"/>
  <c r="AI1041" i="4"/>
  <c r="AH1041" i="4"/>
  <c r="AG1041" i="4"/>
  <c r="AF1041" i="4"/>
  <c r="AE1041" i="4"/>
  <c r="AD1041" i="4"/>
  <c r="AC1041" i="4"/>
  <c r="AB1041" i="4"/>
  <c r="AA1041" i="4"/>
  <c r="Z1041" i="4"/>
  <c r="Y1041" i="4"/>
  <c r="AM1041" i="4" s="1"/>
  <c r="X1041" i="4"/>
  <c r="W1041" i="4"/>
  <c r="V1041" i="4"/>
  <c r="U1041" i="4"/>
  <c r="T1041" i="4"/>
  <c r="S1041" i="4"/>
  <c r="R1041" i="4"/>
  <c r="Q1041" i="4"/>
  <c r="P1041" i="4"/>
  <c r="O1041" i="4"/>
  <c r="N1041" i="4"/>
  <c r="M1041" i="4"/>
  <c r="L1041" i="4"/>
  <c r="K1041" i="4"/>
  <c r="J1041" i="4"/>
  <c r="I1041" i="4"/>
  <c r="H1041" i="4"/>
  <c r="G1041" i="4"/>
  <c r="F1041" i="4"/>
  <c r="E1041" i="4"/>
  <c r="D1041" i="4"/>
  <c r="C1041" i="4"/>
  <c r="B1041" i="4"/>
  <c r="A1041" i="4"/>
  <c r="AM1040" i="4"/>
  <c r="AL1040" i="4"/>
  <c r="AK1040" i="4"/>
  <c r="AJ1040" i="4"/>
  <c r="AI1040" i="4"/>
  <c r="AH1040" i="4"/>
  <c r="AG1040" i="4"/>
  <c r="AF1040" i="4"/>
  <c r="AE1040" i="4"/>
  <c r="AD1040" i="4"/>
  <c r="AC1040" i="4"/>
  <c r="AB1040" i="4"/>
  <c r="AA1040" i="4"/>
  <c r="Z1040" i="4"/>
  <c r="Y1040" i="4"/>
  <c r="X1040" i="4"/>
  <c r="W1040" i="4"/>
  <c r="V1040" i="4"/>
  <c r="U1040" i="4"/>
  <c r="T1040" i="4"/>
  <c r="S1040" i="4"/>
  <c r="R1040" i="4"/>
  <c r="Q1040" i="4"/>
  <c r="P1040" i="4"/>
  <c r="O1040" i="4"/>
  <c r="N1040" i="4"/>
  <c r="M1040" i="4"/>
  <c r="L1040" i="4"/>
  <c r="K1040" i="4"/>
  <c r="J1040" i="4"/>
  <c r="I1040" i="4"/>
  <c r="H1040" i="4"/>
  <c r="G1040" i="4"/>
  <c r="F1040" i="4"/>
  <c r="E1040" i="4"/>
  <c r="D1040" i="4"/>
  <c r="C1040" i="4"/>
  <c r="B1040" i="4"/>
  <c r="A1040" i="4"/>
  <c r="AL1039" i="4"/>
  <c r="AK1039" i="4"/>
  <c r="AJ1039" i="4"/>
  <c r="AI1039" i="4"/>
  <c r="AH1039" i="4"/>
  <c r="AG1039" i="4"/>
  <c r="AF1039" i="4"/>
  <c r="AE1039" i="4"/>
  <c r="AD1039" i="4"/>
  <c r="AC1039" i="4"/>
  <c r="AB1039" i="4"/>
  <c r="AN1039" i="4" s="1"/>
  <c r="AA1039" i="4"/>
  <c r="Z1039" i="4"/>
  <c r="Y1039" i="4"/>
  <c r="AM1039" i="4" s="1"/>
  <c r="X1039" i="4"/>
  <c r="W1039" i="4"/>
  <c r="V1039" i="4"/>
  <c r="U1039" i="4"/>
  <c r="T1039" i="4"/>
  <c r="S1039" i="4"/>
  <c r="R1039" i="4"/>
  <c r="Q1039" i="4"/>
  <c r="P1039" i="4"/>
  <c r="O1039" i="4"/>
  <c r="N1039" i="4"/>
  <c r="M1039" i="4"/>
  <c r="L1039" i="4"/>
  <c r="K1039" i="4"/>
  <c r="J1039" i="4"/>
  <c r="I1039" i="4"/>
  <c r="H1039" i="4"/>
  <c r="G1039" i="4"/>
  <c r="F1039" i="4"/>
  <c r="E1039" i="4"/>
  <c r="D1039" i="4"/>
  <c r="C1039" i="4"/>
  <c r="B1039" i="4"/>
  <c r="A1039" i="4"/>
  <c r="AN1038" i="4"/>
  <c r="AM1038" i="4"/>
  <c r="AL1038" i="4"/>
  <c r="AK1038" i="4"/>
  <c r="AJ1038" i="4"/>
  <c r="AI1038" i="4"/>
  <c r="AH1038" i="4"/>
  <c r="AG1038" i="4"/>
  <c r="AF1038" i="4"/>
  <c r="AE1038" i="4"/>
  <c r="AD1038" i="4"/>
  <c r="AC1038" i="4"/>
  <c r="AB1038" i="4"/>
  <c r="AA1038" i="4"/>
  <c r="Z1038" i="4"/>
  <c r="Y1038" i="4"/>
  <c r="X1038" i="4"/>
  <c r="W1038" i="4"/>
  <c r="V1038" i="4"/>
  <c r="U1038" i="4"/>
  <c r="T1038" i="4"/>
  <c r="S1038" i="4"/>
  <c r="R1038" i="4"/>
  <c r="Q1038" i="4"/>
  <c r="P1038" i="4"/>
  <c r="O1038" i="4"/>
  <c r="N1038" i="4"/>
  <c r="M1038" i="4"/>
  <c r="L1038" i="4"/>
  <c r="K1038" i="4"/>
  <c r="J1038" i="4"/>
  <c r="I1038" i="4"/>
  <c r="H1038" i="4"/>
  <c r="G1038" i="4"/>
  <c r="F1038" i="4"/>
  <c r="E1038" i="4"/>
  <c r="D1038" i="4"/>
  <c r="C1038" i="4"/>
  <c r="B1038" i="4"/>
  <c r="A1038" i="4"/>
  <c r="AN1037" i="4"/>
  <c r="AK1037" i="4"/>
  <c r="AJ1037" i="4"/>
  <c r="AI1037" i="4"/>
  <c r="AH1037" i="4"/>
  <c r="AG1037" i="4"/>
  <c r="AF1037" i="4"/>
  <c r="AE1037" i="4"/>
  <c r="AD1037" i="4"/>
  <c r="AC1037" i="4"/>
  <c r="AB1037" i="4"/>
  <c r="AA1037" i="4"/>
  <c r="Z1037" i="4"/>
  <c r="Y1037" i="4"/>
  <c r="X1037" i="4"/>
  <c r="W1037" i="4"/>
  <c r="V1037" i="4"/>
  <c r="U1037" i="4"/>
  <c r="T1037" i="4"/>
  <c r="S1037" i="4"/>
  <c r="R1037" i="4"/>
  <c r="Q1037" i="4"/>
  <c r="P1037" i="4"/>
  <c r="O1037" i="4"/>
  <c r="N1037" i="4"/>
  <c r="M1037" i="4"/>
  <c r="L1037" i="4"/>
  <c r="K1037" i="4"/>
  <c r="J1037" i="4"/>
  <c r="I1037" i="4"/>
  <c r="AO1037" i="4" s="1"/>
  <c r="H1037" i="4"/>
  <c r="G1037" i="4"/>
  <c r="F1037" i="4"/>
  <c r="E1037" i="4"/>
  <c r="D1037" i="4"/>
  <c r="C1037" i="4"/>
  <c r="B1037" i="4"/>
  <c r="A1037" i="4"/>
  <c r="AM1036" i="4"/>
  <c r="AL1036" i="4"/>
  <c r="AK1036" i="4"/>
  <c r="AJ1036" i="4"/>
  <c r="AI1036" i="4"/>
  <c r="AH1036" i="4"/>
  <c r="AG1036" i="4"/>
  <c r="AF1036" i="4"/>
  <c r="AE1036" i="4"/>
  <c r="AD1036" i="4"/>
  <c r="AC1036" i="4"/>
  <c r="AB1036" i="4"/>
  <c r="AA1036" i="4"/>
  <c r="Z1036" i="4"/>
  <c r="Y1036" i="4"/>
  <c r="X1036" i="4"/>
  <c r="W1036" i="4"/>
  <c r="V1036" i="4"/>
  <c r="U1036" i="4"/>
  <c r="T1036" i="4"/>
  <c r="S1036" i="4"/>
  <c r="R1036" i="4"/>
  <c r="Q1036" i="4"/>
  <c r="P1036" i="4"/>
  <c r="O1036" i="4"/>
  <c r="N1036" i="4"/>
  <c r="M1036" i="4"/>
  <c r="L1036" i="4"/>
  <c r="K1036" i="4"/>
  <c r="J1036" i="4"/>
  <c r="I1036" i="4"/>
  <c r="H1036" i="4"/>
  <c r="G1036" i="4"/>
  <c r="F1036" i="4"/>
  <c r="E1036" i="4"/>
  <c r="D1036" i="4"/>
  <c r="C1036" i="4"/>
  <c r="B1036" i="4"/>
  <c r="A1036" i="4"/>
  <c r="AL1035" i="4"/>
  <c r="AK1035" i="4"/>
  <c r="AJ1035" i="4"/>
  <c r="AI1035" i="4"/>
  <c r="AH1035" i="4"/>
  <c r="AG1035" i="4"/>
  <c r="AF1035" i="4"/>
  <c r="AE1035" i="4"/>
  <c r="AD1035" i="4"/>
  <c r="AC1035" i="4"/>
  <c r="AB1035" i="4"/>
  <c r="AN1035" i="4" s="1"/>
  <c r="AA1035" i="4"/>
  <c r="Z1035" i="4"/>
  <c r="Y1035" i="4"/>
  <c r="AM1035" i="4" s="1"/>
  <c r="X1035" i="4"/>
  <c r="W1035" i="4"/>
  <c r="V1035" i="4"/>
  <c r="U1035" i="4"/>
  <c r="T1035" i="4"/>
  <c r="S1035" i="4"/>
  <c r="R1035" i="4"/>
  <c r="Q1035" i="4"/>
  <c r="P1035" i="4"/>
  <c r="O1035" i="4"/>
  <c r="N1035" i="4"/>
  <c r="M1035" i="4"/>
  <c r="L1035" i="4"/>
  <c r="K1035" i="4"/>
  <c r="J1035" i="4"/>
  <c r="I1035" i="4"/>
  <c r="H1035" i="4"/>
  <c r="G1035" i="4"/>
  <c r="F1035" i="4"/>
  <c r="E1035" i="4"/>
  <c r="D1035" i="4"/>
  <c r="C1035" i="4"/>
  <c r="B1035" i="4"/>
  <c r="A1035" i="4"/>
  <c r="AN1034" i="4"/>
  <c r="AM1034" i="4"/>
  <c r="AL1034" i="4"/>
  <c r="AK1034" i="4"/>
  <c r="AJ1034" i="4"/>
  <c r="AI1034" i="4"/>
  <c r="AH1034" i="4"/>
  <c r="AG1034" i="4"/>
  <c r="AF1034" i="4"/>
  <c r="AE1034" i="4"/>
  <c r="AD1034" i="4"/>
  <c r="AC1034" i="4"/>
  <c r="AB1034" i="4"/>
  <c r="AA1034" i="4"/>
  <c r="Z1034" i="4"/>
  <c r="Y1034" i="4"/>
  <c r="X1034" i="4"/>
  <c r="W1034" i="4"/>
  <c r="V1034" i="4"/>
  <c r="U1034" i="4"/>
  <c r="T1034" i="4"/>
  <c r="S1034" i="4"/>
  <c r="R1034" i="4"/>
  <c r="Q1034" i="4"/>
  <c r="P1034" i="4"/>
  <c r="O1034" i="4"/>
  <c r="N1034" i="4"/>
  <c r="M1034" i="4"/>
  <c r="L1034" i="4"/>
  <c r="K1034" i="4"/>
  <c r="J1034" i="4"/>
  <c r="I1034" i="4"/>
  <c r="H1034" i="4"/>
  <c r="G1034" i="4"/>
  <c r="F1034" i="4"/>
  <c r="E1034" i="4"/>
  <c r="D1034" i="4"/>
  <c r="C1034" i="4"/>
  <c r="B1034" i="4"/>
  <c r="A1034" i="4"/>
  <c r="AN1033" i="4"/>
  <c r="AK1033" i="4"/>
  <c r="AJ1033" i="4"/>
  <c r="AI1033" i="4"/>
  <c r="AH1033" i="4"/>
  <c r="AG1033" i="4"/>
  <c r="AF1033" i="4"/>
  <c r="AE1033" i="4"/>
  <c r="AD1033" i="4"/>
  <c r="AC1033" i="4"/>
  <c r="AB1033" i="4"/>
  <c r="AA1033" i="4"/>
  <c r="Z1033" i="4"/>
  <c r="Y1033" i="4"/>
  <c r="X1033" i="4"/>
  <c r="W1033" i="4"/>
  <c r="V1033" i="4"/>
  <c r="U1033" i="4"/>
  <c r="T1033" i="4"/>
  <c r="S1033" i="4"/>
  <c r="R1033" i="4"/>
  <c r="Q1033" i="4"/>
  <c r="P1033" i="4"/>
  <c r="O1033" i="4"/>
  <c r="N1033" i="4"/>
  <c r="M1033" i="4"/>
  <c r="L1033" i="4"/>
  <c r="K1033" i="4"/>
  <c r="J1033" i="4"/>
  <c r="I1033" i="4"/>
  <c r="AO1033" i="4" s="1"/>
  <c r="H1033" i="4"/>
  <c r="G1033" i="4"/>
  <c r="F1033" i="4"/>
  <c r="E1033" i="4"/>
  <c r="D1033" i="4"/>
  <c r="C1033" i="4"/>
  <c r="B1033" i="4"/>
  <c r="A1033" i="4"/>
  <c r="AM1032" i="4"/>
  <c r="AL1032" i="4"/>
  <c r="AK1032" i="4"/>
  <c r="AJ1032" i="4"/>
  <c r="AI1032" i="4"/>
  <c r="AH1032" i="4"/>
  <c r="AG1032" i="4"/>
  <c r="AF1032" i="4"/>
  <c r="AE1032" i="4"/>
  <c r="AD1032" i="4"/>
  <c r="AC1032" i="4"/>
  <c r="AB1032" i="4"/>
  <c r="AA1032" i="4"/>
  <c r="Z1032" i="4"/>
  <c r="Y1032" i="4"/>
  <c r="X1032" i="4"/>
  <c r="W1032" i="4"/>
  <c r="V1032" i="4"/>
  <c r="U1032" i="4"/>
  <c r="T1032" i="4"/>
  <c r="S1032" i="4"/>
  <c r="R1032" i="4"/>
  <c r="Q1032" i="4"/>
  <c r="P1032" i="4"/>
  <c r="O1032" i="4"/>
  <c r="N1032" i="4"/>
  <c r="M1032" i="4"/>
  <c r="L1032" i="4"/>
  <c r="K1032" i="4"/>
  <c r="J1032" i="4"/>
  <c r="I1032" i="4"/>
  <c r="H1032" i="4"/>
  <c r="G1032" i="4"/>
  <c r="F1032" i="4"/>
  <c r="E1032" i="4"/>
  <c r="D1032" i="4"/>
  <c r="C1032" i="4"/>
  <c r="B1032" i="4"/>
  <c r="A1032" i="4"/>
  <c r="AL1031" i="4"/>
  <c r="AK1031" i="4"/>
  <c r="AJ1031" i="4"/>
  <c r="AI1031" i="4"/>
  <c r="AH1031" i="4"/>
  <c r="AG1031" i="4"/>
  <c r="AF1031" i="4"/>
  <c r="AE1031" i="4"/>
  <c r="AD1031" i="4"/>
  <c r="AC1031" i="4"/>
  <c r="AB1031" i="4"/>
  <c r="AN1031" i="4" s="1"/>
  <c r="AA1031" i="4"/>
  <c r="Z1031" i="4"/>
  <c r="Y1031" i="4"/>
  <c r="AM1031" i="4" s="1"/>
  <c r="X1031" i="4"/>
  <c r="W1031" i="4"/>
  <c r="V1031" i="4"/>
  <c r="U1031" i="4"/>
  <c r="T1031" i="4"/>
  <c r="S1031" i="4"/>
  <c r="R1031" i="4"/>
  <c r="Q1031" i="4"/>
  <c r="P1031" i="4"/>
  <c r="O1031" i="4"/>
  <c r="N1031" i="4"/>
  <c r="M1031" i="4"/>
  <c r="L1031" i="4"/>
  <c r="K1031" i="4"/>
  <c r="J1031" i="4"/>
  <c r="I1031" i="4"/>
  <c r="H1031" i="4"/>
  <c r="G1031" i="4"/>
  <c r="F1031" i="4"/>
  <c r="E1031" i="4"/>
  <c r="D1031" i="4"/>
  <c r="C1031" i="4"/>
  <c r="B1031" i="4"/>
  <c r="A1031" i="4"/>
  <c r="AN1030" i="4"/>
  <c r="AM1030" i="4"/>
  <c r="AL1030" i="4"/>
  <c r="AK1030" i="4"/>
  <c r="AJ1030" i="4"/>
  <c r="AI1030" i="4"/>
  <c r="AH1030" i="4"/>
  <c r="AG1030" i="4"/>
  <c r="AF1030" i="4"/>
  <c r="AE1030" i="4"/>
  <c r="AD1030" i="4"/>
  <c r="AC1030" i="4"/>
  <c r="AB1030" i="4"/>
  <c r="AA1030" i="4"/>
  <c r="Z1030" i="4"/>
  <c r="Y1030" i="4"/>
  <c r="X1030" i="4"/>
  <c r="W1030" i="4"/>
  <c r="V1030" i="4"/>
  <c r="U1030" i="4"/>
  <c r="T1030" i="4"/>
  <c r="S1030" i="4"/>
  <c r="R1030" i="4"/>
  <c r="Q1030" i="4"/>
  <c r="P1030" i="4"/>
  <c r="O1030" i="4"/>
  <c r="N1030" i="4"/>
  <c r="M1030" i="4"/>
  <c r="L1030" i="4"/>
  <c r="K1030" i="4"/>
  <c r="J1030" i="4"/>
  <c r="I1030" i="4"/>
  <c r="H1030" i="4"/>
  <c r="G1030" i="4"/>
  <c r="F1030" i="4"/>
  <c r="E1030" i="4"/>
  <c r="D1030" i="4"/>
  <c r="C1030" i="4"/>
  <c r="B1030" i="4"/>
  <c r="A1030" i="4"/>
  <c r="AN1029" i="4"/>
  <c r="AK1029" i="4"/>
  <c r="AJ1029" i="4"/>
  <c r="AI1029" i="4"/>
  <c r="AH1029" i="4"/>
  <c r="AG1029" i="4"/>
  <c r="AF1029" i="4"/>
  <c r="AE1029" i="4"/>
  <c r="AD1029" i="4"/>
  <c r="AC1029" i="4"/>
  <c r="AB1029" i="4"/>
  <c r="AA1029" i="4"/>
  <c r="Z1029" i="4"/>
  <c r="Y1029" i="4"/>
  <c r="X1029" i="4"/>
  <c r="W1029" i="4"/>
  <c r="V1029" i="4"/>
  <c r="U1029" i="4"/>
  <c r="T1029" i="4"/>
  <c r="S1029" i="4"/>
  <c r="R1029" i="4"/>
  <c r="Q1029" i="4"/>
  <c r="P1029" i="4"/>
  <c r="O1029" i="4"/>
  <c r="N1029" i="4"/>
  <c r="M1029" i="4"/>
  <c r="L1029" i="4"/>
  <c r="K1029" i="4"/>
  <c r="J1029" i="4"/>
  <c r="I1029" i="4"/>
  <c r="AO1029" i="4" s="1"/>
  <c r="H1029" i="4"/>
  <c r="G1029" i="4"/>
  <c r="F1029" i="4"/>
  <c r="E1029" i="4"/>
  <c r="D1029" i="4"/>
  <c r="C1029" i="4"/>
  <c r="B1029" i="4"/>
  <c r="A1029" i="4"/>
  <c r="AM1028" i="4"/>
  <c r="AL1028" i="4"/>
  <c r="AK1028" i="4"/>
  <c r="AJ1028" i="4"/>
  <c r="AI1028" i="4"/>
  <c r="AH1028" i="4"/>
  <c r="AG1028" i="4"/>
  <c r="AF1028" i="4"/>
  <c r="AE1028" i="4"/>
  <c r="AD1028" i="4"/>
  <c r="AC1028" i="4"/>
  <c r="AB1028" i="4"/>
  <c r="AA1028" i="4"/>
  <c r="Z1028" i="4"/>
  <c r="Y1028" i="4"/>
  <c r="X1028" i="4"/>
  <c r="W1028" i="4"/>
  <c r="V1028" i="4"/>
  <c r="U1028" i="4"/>
  <c r="T1028" i="4"/>
  <c r="S1028" i="4"/>
  <c r="R1028" i="4"/>
  <c r="Q1028" i="4"/>
  <c r="P1028" i="4"/>
  <c r="O1028" i="4"/>
  <c r="N1028" i="4"/>
  <c r="M1028" i="4"/>
  <c r="L1028" i="4"/>
  <c r="K1028" i="4"/>
  <c r="J1028" i="4"/>
  <c r="I1028" i="4"/>
  <c r="H1028" i="4"/>
  <c r="G1028" i="4"/>
  <c r="F1028" i="4"/>
  <c r="E1028" i="4"/>
  <c r="D1028" i="4"/>
  <c r="C1028" i="4"/>
  <c r="B1028" i="4"/>
  <c r="A1028" i="4"/>
  <c r="AL1027" i="4"/>
  <c r="AK1027" i="4"/>
  <c r="AJ1027" i="4"/>
  <c r="AI1027" i="4"/>
  <c r="AH1027" i="4"/>
  <c r="AG1027" i="4"/>
  <c r="AF1027" i="4"/>
  <c r="AE1027" i="4"/>
  <c r="AD1027" i="4"/>
  <c r="AC1027" i="4"/>
  <c r="AB1027" i="4"/>
  <c r="AN1027" i="4" s="1"/>
  <c r="AA1027" i="4"/>
  <c r="Z1027" i="4"/>
  <c r="Y1027" i="4"/>
  <c r="AM1027" i="4" s="1"/>
  <c r="X1027" i="4"/>
  <c r="W1027" i="4"/>
  <c r="V1027" i="4"/>
  <c r="U1027" i="4"/>
  <c r="T1027" i="4"/>
  <c r="S1027" i="4"/>
  <c r="R1027" i="4"/>
  <c r="Q1027" i="4"/>
  <c r="P1027" i="4"/>
  <c r="O1027" i="4"/>
  <c r="N1027" i="4"/>
  <c r="M1027" i="4"/>
  <c r="L1027" i="4"/>
  <c r="K1027" i="4"/>
  <c r="J1027" i="4"/>
  <c r="I1027" i="4"/>
  <c r="H1027" i="4"/>
  <c r="G1027" i="4"/>
  <c r="F1027" i="4"/>
  <c r="E1027" i="4"/>
  <c r="D1027" i="4"/>
  <c r="C1027" i="4"/>
  <c r="B1027" i="4"/>
  <c r="A1027" i="4"/>
  <c r="AN1026" i="4"/>
  <c r="AM1026" i="4"/>
  <c r="AL1026" i="4"/>
  <c r="AK1026" i="4"/>
  <c r="AJ1026" i="4"/>
  <c r="AI1026" i="4"/>
  <c r="AH1026" i="4"/>
  <c r="AG1026" i="4"/>
  <c r="AF1026" i="4"/>
  <c r="AE1026" i="4"/>
  <c r="AD1026" i="4"/>
  <c r="AC1026" i="4"/>
  <c r="AB1026" i="4"/>
  <c r="AA1026" i="4"/>
  <c r="Z1026" i="4"/>
  <c r="Y1026" i="4"/>
  <c r="X1026" i="4"/>
  <c r="W1026" i="4"/>
  <c r="V1026" i="4"/>
  <c r="U1026" i="4"/>
  <c r="T1026" i="4"/>
  <c r="S1026" i="4"/>
  <c r="R1026" i="4"/>
  <c r="Q1026" i="4"/>
  <c r="P1026" i="4"/>
  <c r="O1026" i="4"/>
  <c r="N1026" i="4"/>
  <c r="M1026" i="4"/>
  <c r="L1026" i="4"/>
  <c r="K1026" i="4"/>
  <c r="J1026" i="4"/>
  <c r="I1026" i="4"/>
  <c r="H1026" i="4"/>
  <c r="G1026" i="4"/>
  <c r="F1026" i="4"/>
  <c r="E1026" i="4"/>
  <c r="D1026" i="4"/>
  <c r="C1026" i="4"/>
  <c r="B1026" i="4"/>
  <c r="A1026" i="4"/>
  <c r="AN1025" i="4"/>
  <c r="AK1025" i="4"/>
  <c r="AJ1025" i="4"/>
  <c r="AI1025" i="4"/>
  <c r="AH1025" i="4"/>
  <c r="AG1025" i="4"/>
  <c r="AF1025" i="4"/>
  <c r="AE1025" i="4"/>
  <c r="AD1025" i="4"/>
  <c r="AC1025" i="4"/>
  <c r="AB1025" i="4"/>
  <c r="AA1025" i="4"/>
  <c r="Z1025" i="4"/>
  <c r="Y1025" i="4"/>
  <c r="X1025" i="4"/>
  <c r="W1025" i="4"/>
  <c r="V1025" i="4"/>
  <c r="U1025" i="4"/>
  <c r="T1025" i="4"/>
  <c r="S1025" i="4"/>
  <c r="R1025" i="4"/>
  <c r="Q1025" i="4"/>
  <c r="P1025" i="4"/>
  <c r="O1025" i="4"/>
  <c r="N1025" i="4"/>
  <c r="M1025" i="4"/>
  <c r="L1025" i="4"/>
  <c r="K1025" i="4"/>
  <c r="J1025" i="4"/>
  <c r="I1025" i="4"/>
  <c r="AO1025" i="4" s="1"/>
  <c r="H1025" i="4"/>
  <c r="G1025" i="4"/>
  <c r="F1025" i="4"/>
  <c r="E1025" i="4"/>
  <c r="D1025" i="4"/>
  <c r="C1025" i="4"/>
  <c r="B1025" i="4"/>
  <c r="A1025" i="4"/>
  <c r="AM1024" i="4"/>
  <c r="AL1024" i="4"/>
  <c r="AK1024" i="4"/>
  <c r="AJ1024" i="4"/>
  <c r="AI1024" i="4"/>
  <c r="AH1024" i="4"/>
  <c r="AG1024" i="4"/>
  <c r="AF1024" i="4"/>
  <c r="AE1024" i="4"/>
  <c r="AD1024" i="4"/>
  <c r="AC1024" i="4"/>
  <c r="AB1024" i="4"/>
  <c r="AA1024" i="4"/>
  <c r="Z1024" i="4"/>
  <c r="Y1024" i="4"/>
  <c r="X1024" i="4"/>
  <c r="W1024" i="4"/>
  <c r="V1024" i="4"/>
  <c r="U1024" i="4"/>
  <c r="T1024" i="4"/>
  <c r="S1024" i="4"/>
  <c r="R1024" i="4"/>
  <c r="Q1024" i="4"/>
  <c r="P1024" i="4"/>
  <c r="O1024" i="4"/>
  <c r="N1024" i="4"/>
  <c r="M1024" i="4"/>
  <c r="L1024" i="4"/>
  <c r="K1024" i="4"/>
  <c r="J1024" i="4"/>
  <c r="I1024" i="4"/>
  <c r="H1024" i="4"/>
  <c r="G1024" i="4"/>
  <c r="F1024" i="4"/>
  <c r="E1024" i="4"/>
  <c r="D1024" i="4"/>
  <c r="C1024" i="4"/>
  <c r="B1024" i="4"/>
  <c r="A1024" i="4"/>
  <c r="AL1023" i="4"/>
  <c r="AK1023" i="4"/>
  <c r="AJ1023" i="4"/>
  <c r="AI1023" i="4"/>
  <c r="AH1023" i="4"/>
  <c r="AG1023" i="4"/>
  <c r="AF1023" i="4"/>
  <c r="AE1023" i="4"/>
  <c r="AD1023" i="4"/>
  <c r="AC1023" i="4"/>
  <c r="AB1023" i="4"/>
  <c r="AN1023" i="4" s="1"/>
  <c r="AA1023" i="4"/>
  <c r="Z1023" i="4"/>
  <c r="Y1023" i="4"/>
  <c r="AM1023" i="4" s="1"/>
  <c r="X1023" i="4"/>
  <c r="W1023" i="4"/>
  <c r="V1023" i="4"/>
  <c r="U1023" i="4"/>
  <c r="T1023" i="4"/>
  <c r="S1023" i="4"/>
  <c r="R1023" i="4"/>
  <c r="Q1023" i="4"/>
  <c r="P1023" i="4"/>
  <c r="O1023" i="4"/>
  <c r="N1023" i="4"/>
  <c r="M1023" i="4"/>
  <c r="L1023" i="4"/>
  <c r="K1023" i="4"/>
  <c r="J1023" i="4"/>
  <c r="I1023" i="4"/>
  <c r="H1023" i="4"/>
  <c r="G1023" i="4"/>
  <c r="F1023" i="4"/>
  <c r="E1023" i="4"/>
  <c r="D1023" i="4"/>
  <c r="C1023" i="4"/>
  <c r="B1023" i="4"/>
  <c r="A1023" i="4"/>
  <c r="AN1022" i="4"/>
  <c r="AM1022" i="4"/>
  <c r="AL1022" i="4"/>
  <c r="AK1022" i="4"/>
  <c r="AJ1022" i="4"/>
  <c r="AI1022" i="4"/>
  <c r="AH1022" i="4"/>
  <c r="AG1022" i="4"/>
  <c r="AF1022" i="4"/>
  <c r="AE1022" i="4"/>
  <c r="AD1022" i="4"/>
  <c r="AC1022" i="4"/>
  <c r="AB1022" i="4"/>
  <c r="AA1022" i="4"/>
  <c r="Z1022" i="4"/>
  <c r="Y1022" i="4"/>
  <c r="X1022" i="4"/>
  <c r="W1022" i="4"/>
  <c r="V1022" i="4"/>
  <c r="U1022" i="4"/>
  <c r="T1022" i="4"/>
  <c r="S1022" i="4"/>
  <c r="R1022" i="4"/>
  <c r="Q1022" i="4"/>
  <c r="P1022" i="4"/>
  <c r="O1022" i="4"/>
  <c r="N1022" i="4"/>
  <c r="M1022" i="4"/>
  <c r="L1022" i="4"/>
  <c r="K1022" i="4"/>
  <c r="J1022" i="4"/>
  <c r="I1022" i="4"/>
  <c r="H1022" i="4"/>
  <c r="G1022" i="4"/>
  <c r="F1022" i="4"/>
  <c r="E1022" i="4"/>
  <c r="D1022" i="4"/>
  <c r="C1022" i="4"/>
  <c r="B1022" i="4"/>
  <c r="A1022" i="4"/>
  <c r="AN1021" i="4"/>
  <c r="AK1021" i="4"/>
  <c r="AJ1021" i="4"/>
  <c r="AI1021" i="4"/>
  <c r="AH1021" i="4"/>
  <c r="AG1021" i="4"/>
  <c r="AF1021" i="4"/>
  <c r="AE1021" i="4"/>
  <c r="AD1021" i="4"/>
  <c r="AC1021" i="4"/>
  <c r="AB1021" i="4"/>
  <c r="AA1021" i="4"/>
  <c r="Z1021" i="4"/>
  <c r="Y1021" i="4"/>
  <c r="X1021" i="4"/>
  <c r="W1021" i="4"/>
  <c r="V1021" i="4"/>
  <c r="U1021" i="4"/>
  <c r="T1021" i="4"/>
  <c r="S1021" i="4"/>
  <c r="R1021" i="4"/>
  <c r="Q1021" i="4"/>
  <c r="P1021" i="4"/>
  <c r="O1021" i="4"/>
  <c r="N1021" i="4"/>
  <c r="M1021" i="4"/>
  <c r="L1021" i="4"/>
  <c r="K1021" i="4"/>
  <c r="J1021" i="4"/>
  <c r="I1021" i="4"/>
  <c r="AO1021" i="4" s="1"/>
  <c r="H1021" i="4"/>
  <c r="G1021" i="4"/>
  <c r="F1021" i="4"/>
  <c r="E1021" i="4"/>
  <c r="D1021" i="4"/>
  <c r="C1021" i="4"/>
  <c r="B1021" i="4"/>
  <c r="A1021" i="4"/>
  <c r="AM1020" i="4"/>
  <c r="AL1020" i="4"/>
  <c r="AK1020" i="4"/>
  <c r="AJ1020" i="4"/>
  <c r="AI1020" i="4"/>
  <c r="AH1020" i="4"/>
  <c r="AG1020" i="4"/>
  <c r="AF1020" i="4"/>
  <c r="AE1020" i="4"/>
  <c r="AD1020" i="4"/>
  <c r="AC1020" i="4"/>
  <c r="AB1020" i="4"/>
  <c r="AA1020" i="4"/>
  <c r="Z1020" i="4"/>
  <c r="Y1020" i="4"/>
  <c r="X1020" i="4"/>
  <c r="W1020" i="4"/>
  <c r="V1020" i="4"/>
  <c r="U1020" i="4"/>
  <c r="T1020" i="4"/>
  <c r="S1020" i="4"/>
  <c r="R1020" i="4"/>
  <c r="Q1020" i="4"/>
  <c r="P1020" i="4"/>
  <c r="O1020" i="4"/>
  <c r="N1020" i="4"/>
  <c r="M1020" i="4"/>
  <c r="L1020" i="4"/>
  <c r="K1020" i="4"/>
  <c r="J1020" i="4"/>
  <c r="I1020" i="4"/>
  <c r="H1020" i="4"/>
  <c r="G1020" i="4"/>
  <c r="F1020" i="4"/>
  <c r="E1020" i="4"/>
  <c r="D1020" i="4"/>
  <c r="C1020" i="4"/>
  <c r="B1020" i="4"/>
  <c r="A1020" i="4"/>
  <c r="AL1019" i="4"/>
  <c r="AK1019" i="4"/>
  <c r="AJ1019" i="4"/>
  <c r="AI1019" i="4"/>
  <c r="AH1019" i="4"/>
  <c r="AG1019" i="4"/>
  <c r="AF1019" i="4"/>
  <c r="AE1019" i="4"/>
  <c r="AD1019" i="4"/>
  <c r="AC1019" i="4"/>
  <c r="AB1019" i="4"/>
  <c r="AN1019" i="4" s="1"/>
  <c r="AA1019" i="4"/>
  <c r="Z1019" i="4"/>
  <c r="Y1019" i="4"/>
  <c r="AM1019" i="4" s="1"/>
  <c r="X1019" i="4"/>
  <c r="W1019" i="4"/>
  <c r="V1019" i="4"/>
  <c r="U1019" i="4"/>
  <c r="T1019" i="4"/>
  <c r="S1019" i="4"/>
  <c r="R1019" i="4"/>
  <c r="Q1019" i="4"/>
  <c r="P1019" i="4"/>
  <c r="O1019" i="4"/>
  <c r="N1019" i="4"/>
  <c r="M1019" i="4"/>
  <c r="L1019" i="4"/>
  <c r="K1019" i="4"/>
  <c r="J1019" i="4"/>
  <c r="I1019" i="4"/>
  <c r="H1019" i="4"/>
  <c r="G1019" i="4"/>
  <c r="F1019" i="4"/>
  <c r="E1019" i="4"/>
  <c r="D1019" i="4"/>
  <c r="C1019" i="4"/>
  <c r="B1019" i="4"/>
  <c r="A1019" i="4"/>
  <c r="AN1018" i="4"/>
  <c r="AM1018" i="4"/>
  <c r="AL1018" i="4"/>
  <c r="AK1018" i="4"/>
  <c r="AJ1018" i="4"/>
  <c r="AI1018" i="4"/>
  <c r="AH1018" i="4"/>
  <c r="AG1018" i="4"/>
  <c r="AF1018" i="4"/>
  <c r="AE1018" i="4"/>
  <c r="AD1018" i="4"/>
  <c r="AC1018" i="4"/>
  <c r="AB1018" i="4"/>
  <c r="AA1018" i="4"/>
  <c r="Z1018" i="4"/>
  <c r="Y1018" i="4"/>
  <c r="X1018" i="4"/>
  <c r="W1018" i="4"/>
  <c r="V1018" i="4"/>
  <c r="U1018" i="4"/>
  <c r="T1018" i="4"/>
  <c r="S1018" i="4"/>
  <c r="R1018" i="4"/>
  <c r="Q1018" i="4"/>
  <c r="P1018" i="4"/>
  <c r="O1018" i="4"/>
  <c r="N1018" i="4"/>
  <c r="M1018" i="4"/>
  <c r="L1018" i="4"/>
  <c r="K1018" i="4"/>
  <c r="J1018" i="4"/>
  <c r="I1018" i="4"/>
  <c r="H1018" i="4"/>
  <c r="G1018" i="4"/>
  <c r="F1018" i="4"/>
  <c r="E1018" i="4"/>
  <c r="D1018" i="4"/>
  <c r="C1018" i="4"/>
  <c r="B1018" i="4"/>
  <c r="A1018" i="4"/>
  <c r="AN1017" i="4"/>
  <c r="AK1017" i="4"/>
  <c r="AJ1017" i="4"/>
  <c r="AI1017" i="4"/>
  <c r="AH1017" i="4"/>
  <c r="AG1017" i="4"/>
  <c r="AF1017" i="4"/>
  <c r="AE1017" i="4"/>
  <c r="AD1017" i="4"/>
  <c r="AC1017" i="4"/>
  <c r="AB1017" i="4"/>
  <c r="AA1017" i="4"/>
  <c r="Z1017" i="4"/>
  <c r="Y1017" i="4"/>
  <c r="X1017" i="4"/>
  <c r="W1017" i="4"/>
  <c r="V1017" i="4"/>
  <c r="U1017" i="4"/>
  <c r="T1017" i="4"/>
  <c r="S1017" i="4"/>
  <c r="R1017" i="4"/>
  <c r="Q1017" i="4"/>
  <c r="P1017" i="4"/>
  <c r="O1017" i="4"/>
  <c r="N1017" i="4"/>
  <c r="M1017" i="4"/>
  <c r="L1017" i="4"/>
  <c r="K1017" i="4"/>
  <c r="J1017" i="4"/>
  <c r="I1017" i="4"/>
  <c r="AO1017" i="4" s="1"/>
  <c r="H1017" i="4"/>
  <c r="G1017" i="4"/>
  <c r="F1017" i="4"/>
  <c r="E1017" i="4"/>
  <c r="D1017" i="4"/>
  <c r="C1017" i="4"/>
  <c r="B1017" i="4"/>
  <c r="A1017" i="4"/>
  <c r="AM1016" i="4"/>
  <c r="AL1016" i="4"/>
  <c r="AK1016" i="4"/>
  <c r="AJ1016" i="4"/>
  <c r="AI1016" i="4"/>
  <c r="AH1016" i="4"/>
  <c r="AG1016" i="4"/>
  <c r="AF1016" i="4"/>
  <c r="AE1016" i="4"/>
  <c r="AD1016" i="4"/>
  <c r="AC1016" i="4"/>
  <c r="AB1016" i="4"/>
  <c r="AA1016" i="4"/>
  <c r="Z1016" i="4"/>
  <c r="Y1016" i="4"/>
  <c r="X1016" i="4"/>
  <c r="W1016" i="4"/>
  <c r="V1016" i="4"/>
  <c r="U1016" i="4"/>
  <c r="T1016" i="4"/>
  <c r="S1016" i="4"/>
  <c r="R1016" i="4"/>
  <c r="Q1016" i="4"/>
  <c r="P1016" i="4"/>
  <c r="O1016" i="4"/>
  <c r="N1016" i="4"/>
  <c r="M1016" i="4"/>
  <c r="L1016" i="4"/>
  <c r="K1016" i="4"/>
  <c r="J1016" i="4"/>
  <c r="I1016" i="4"/>
  <c r="H1016" i="4"/>
  <c r="G1016" i="4"/>
  <c r="F1016" i="4"/>
  <c r="E1016" i="4"/>
  <c r="D1016" i="4"/>
  <c r="C1016" i="4"/>
  <c r="B1016" i="4"/>
  <c r="A1016" i="4"/>
  <c r="AL1015" i="4"/>
  <c r="AK1015" i="4"/>
  <c r="AJ1015" i="4"/>
  <c r="AI1015" i="4"/>
  <c r="AH1015" i="4"/>
  <c r="AG1015" i="4"/>
  <c r="AF1015" i="4"/>
  <c r="AE1015" i="4"/>
  <c r="AD1015" i="4"/>
  <c r="AC1015" i="4"/>
  <c r="AB1015" i="4"/>
  <c r="AN1015" i="4" s="1"/>
  <c r="AA1015" i="4"/>
  <c r="Z1015" i="4"/>
  <c r="Y1015" i="4"/>
  <c r="AM1015" i="4" s="1"/>
  <c r="X1015" i="4"/>
  <c r="W1015" i="4"/>
  <c r="V1015" i="4"/>
  <c r="U1015" i="4"/>
  <c r="T1015" i="4"/>
  <c r="S1015" i="4"/>
  <c r="R1015" i="4"/>
  <c r="Q1015" i="4"/>
  <c r="P1015" i="4"/>
  <c r="O1015" i="4"/>
  <c r="N1015" i="4"/>
  <c r="M1015" i="4"/>
  <c r="L1015" i="4"/>
  <c r="K1015" i="4"/>
  <c r="J1015" i="4"/>
  <c r="I1015" i="4"/>
  <c r="H1015" i="4"/>
  <c r="G1015" i="4"/>
  <c r="F1015" i="4"/>
  <c r="E1015" i="4"/>
  <c r="D1015" i="4"/>
  <c r="C1015" i="4"/>
  <c r="B1015" i="4"/>
  <c r="A1015" i="4"/>
  <c r="AN1014" i="4"/>
  <c r="AM1014" i="4"/>
  <c r="AL1014" i="4"/>
  <c r="AK1014" i="4"/>
  <c r="AJ1014" i="4"/>
  <c r="AI1014" i="4"/>
  <c r="AH1014" i="4"/>
  <c r="AG1014" i="4"/>
  <c r="AF1014" i="4"/>
  <c r="AE1014" i="4"/>
  <c r="AD1014" i="4"/>
  <c r="AC1014" i="4"/>
  <c r="AB1014" i="4"/>
  <c r="AA1014" i="4"/>
  <c r="Z1014" i="4"/>
  <c r="Y1014" i="4"/>
  <c r="X1014" i="4"/>
  <c r="W1014" i="4"/>
  <c r="V1014" i="4"/>
  <c r="U1014" i="4"/>
  <c r="T1014" i="4"/>
  <c r="S1014" i="4"/>
  <c r="R1014" i="4"/>
  <c r="Q1014" i="4"/>
  <c r="P1014" i="4"/>
  <c r="O1014" i="4"/>
  <c r="N1014" i="4"/>
  <c r="M1014" i="4"/>
  <c r="L1014" i="4"/>
  <c r="K1014" i="4"/>
  <c r="J1014" i="4"/>
  <c r="I1014" i="4"/>
  <c r="H1014" i="4"/>
  <c r="G1014" i="4"/>
  <c r="F1014" i="4"/>
  <c r="E1014" i="4"/>
  <c r="D1014" i="4"/>
  <c r="C1014" i="4"/>
  <c r="B1014" i="4"/>
  <c r="A1014" i="4"/>
  <c r="AN1013" i="4"/>
  <c r="AK1013" i="4"/>
  <c r="AJ1013" i="4"/>
  <c r="AI1013" i="4"/>
  <c r="AH1013" i="4"/>
  <c r="AG1013" i="4"/>
  <c r="AF1013" i="4"/>
  <c r="AE1013" i="4"/>
  <c r="AD1013" i="4"/>
  <c r="AC1013" i="4"/>
  <c r="AB1013" i="4"/>
  <c r="AA1013" i="4"/>
  <c r="Z1013" i="4"/>
  <c r="Y1013" i="4"/>
  <c r="X1013" i="4"/>
  <c r="W1013" i="4"/>
  <c r="V1013" i="4"/>
  <c r="U1013" i="4"/>
  <c r="T1013" i="4"/>
  <c r="S1013" i="4"/>
  <c r="R1013" i="4"/>
  <c r="Q1013" i="4"/>
  <c r="P1013" i="4"/>
  <c r="O1013" i="4"/>
  <c r="N1013" i="4"/>
  <c r="M1013" i="4"/>
  <c r="L1013" i="4"/>
  <c r="K1013" i="4"/>
  <c r="J1013" i="4"/>
  <c r="I1013" i="4"/>
  <c r="H1013" i="4"/>
  <c r="G1013" i="4"/>
  <c r="F1013" i="4"/>
  <c r="E1013" i="4"/>
  <c r="D1013" i="4"/>
  <c r="C1013" i="4"/>
  <c r="B1013" i="4"/>
  <c r="A1013" i="4"/>
  <c r="AN1012" i="4"/>
  <c r="AM1012" i="4"/>
  <c r="AL1012" i="4"/>
  <c r="AK1012" i="4"/>
  <c r="AJ1012" i="4"/>
  <c r="AI1012" i="4"/>
  <c r="AH1012" i="4"/>
  <c r="AG1012" i="4"/>
  <c r="AF1012" i="4"/>
  <c r="AE1012" i="4"/>
  <c r="AD1012" i="4"/>
  <c r="AC1012" i="4"/>
  <c r="AB1012" i="4"/>
  <c r="AA1012" i="4"/>
  <c r="Z1012" i="4"/>
  <c r="Y1012" i="4"/>
  <c r="X1012" i="4"/>
  <c r="W1012" i="4"/>
  <c r="V1012" i="4"/>
  <c r="U1012" i="4"/>
  <c r="T1012" i="4"/>
  <c r="S1012" i="4"/>
  <c r="R1012" i="4"/>
  <c r="Q1012" i="4"/>
  <c r="P1012" i="4"/>
  <c r="O1012" i="4"/>
  <c r="N1012" i="4"/>
  <c r="M1012" i="4"/>
  <c r="L1012" i="4"/>
  <c r="K1012" i="4"/>
  <c r="J1012" i="4"/>
  <c r="I1012" i="4"/>
  <c r="H1012" i="4"/>
  <c r="G1012" i="4"/>
  <c r="F1012" i="4"/>
  <c r="E1012" i="4"/>
  <c r="D1012" i="4"/>
  <c r="C1012" i="4"/>
  <c r="AO1012" i="4" s="1"/>
  <c r="B1012" i="4"/>
  <c r="A1012" i="4"/>
  <c r="AN1011" i="4"/>
  <c r="AL1011" i="4"/>
  <c r="AK1011" i="4"/>
  <c r="AJ1011" i="4"/>
  <c r="AI1011" i="4"/>
  <c r="AH1011" i="4"/>
  <c r="AG1011" i="4"/>
  <c r="AF1011" i="4"/>
  <c r="AE1011" i="4"/>
  <c r="AD1011" i="4"/>
  <c r="AC1011" i="4"/>
  <c r="AB1011" i="4"/>
  <c r="AA1011" i="4"/>
  <c r="Z1011" i="4"/>
  <c r="Y1011" i="4"/>
  <c r="AM1011" i="4" s="1"/>
  <c r="X1011" i="4"/>
  <c r="W1011" i="4"/>
  <c r="V1011" i="4"/>
  <c r="U1011" i="4"/>
  <c r="T1011" i="4"/>
  <c r="S1011" i="4"/>
  <c r="R1011" i="4"/>
  <c r="Q1011" i="4"/>
  <c r="P1011" i="4"/>
  <c r="O1011" i="4"/>
  <c r="N1011" i="4"/>
  <c r="M1011" i="4"/>
  <c r="L1011" i="4"/>
  <c r="K1011" i="4"/>
  <c r="J1011" i="4"/>
  <c r="I1011" i="4"/>
  <c r="H1011" i="4"/>
  <c r="G1011" i="4"/>
  <c r="F1011" i="4"/>
  <c r="E1011" i="4"/>
  <c r="D1011" i="4"/>
  <c r="C1011" i="4"/>
  <c r="B1011" i="4"/>
  <c r="A1011" i="4"/>
  <c r="AM1010" i="4"/>
  <c r="AL1010" i="4"/>
  <c r="AK1010" i="4"/>
  <c r="AJ1010" i="4"/>
  <c r="AI1010" i="4"/>
  <c r="AH1010" i="4"/>
  <c r="AG1010" i="4"/>
  <c r="AF1010" i="4"/>
  <c r="AE1010" i="4"/>
  <c r="AD1010" i="4"/>
  <c r="AC1010" i="4"/>
  <c r="AB1010" i="4"/>
  <c r="AA1010" i="4"/>
  <c r="Z1010" i="4"/>
  <c r="Y1010" i="4"/>
  <c r="X1010" i="4"/>
  <c r="W1010" i="4"/>
  <c r="V1010" i="4"/>
  <c r="U1010" i="4"/>
  <c r="T1010" i="4"/>
  <c r="S1010" i="4"/>
  <c r="R1010" i="4"/>
  <c r="Q1010" i="4"/>
  <c r="P1010" i="4"/>
  <c r="O1010" i="4"/>
  <c r="N1010" i="4"/>
  <c r="M1010" i="4"/>
  <c r="L1010" i="4"/>
  <c r="K1010" i="4"/>
  <c r="J1010" i="4"/>
  <c r="I1010" i="4"/>
  <c r="H1010" i="4"/>
  <c r="G1010" i="4"/>
  <c r="F1010" i="4"/>
  <c r="E1010" i="4"/>
  <c r="D1010" i="4"/>
  <c r="C1010" i="4"/>
  <c r="AO1010" i="4" s="1"/>
  <c r="B1010" i="4"/>
  <c r="A1010" i="4"/>
  <c r="AK1009" i="4"/>
  <c r="AJ1009" i="4"/>
  <c r="AI1009" i="4"/>
  <c r="AH1009" i="4"/>
  <c r="AG1009" i="4"/>
  <c r="AF1009" i="4"/>
  <c r="AE1009" i="4"/>
  <c r="AD1009" i="4"/>
  <c r="AC1009" i="4"/>
  <c r="AB1009" i="4"/>
  <c r="AA1009" i="4"/>
  <c r="Z1009" i="4"/>
  <c r="Y1009" i="4"/>
  <c r="AM1009" i="4" s="1"/>
  <c r="X1009" i="4"/>
  <c r="W1009" i="4"/>
  <c r="V1009" i="4"/>
  <c r="U1009" i="4"/>
  <c r="T1009" i="4"/>
  <c r="S1009" i="4"/>
  <c r="R1009" i="4"/>
  <c r="Q1009" i="4"/>
  <c r="P1009" i="4"/>
  <c r="O1009" i="4"/>
  <c r="N1009" i="4"/>
  <c r="M1009" i="4"/>
  <c r="L1009" i="4"/>
  <c r="K1009" i="4"/>
  <c r="J1009" i="4"/>
  <c r="I1009" i="4"/>
  <c r="H1009" i="4"/>
  <c r="G1009" i="4"/>
  <c r="F1009" i="4"/>
  <c r="E1009" i="4"/>
  <c r="D1009" i="4"/>
  <c r="AO1009" i="4" s="1"/>
  <c r="C1009" i="4"/>
  <c r="B1009" i="4"/>
  <c r="A1009" i="4"/>
  <c r="AN1008" i="4"/>
  <c r="AM1008" i="4"/>
  <c r="AL1008" i="4"/>
  <c r="AK1008" i="4"/>
  <c r="AJ1008" i="4"/>
  <c r="AI1008" i="4"/>
  <c r="AH1008" i="4"/>
  <c r="AG1008" i="4"/>
  <c r="AF1008" i="4"/>
  <c r="AE1008" i="4"/>
  <c r="AD1008" i="4"/>
  <c r="AC1008" i="4"/>
  <c r="AB1008" i="4"/>
  <c r="AA1008" i="4"/>
  <c r="Z1008" i="4"/>
  <c r="Y1008" i="4"/>
  <c r="X1008" i="4"/>
  <c r="W1008" i="4"/>
  <c r="V1008" i="4"/>
  <c r="U1008" i="4"/>
  <c r="T1008" i="4"/>
  <c r="S1008" i="4"/>
  <c r="R1008" i="4"/>
  <c r="Q1008" i="4"/>
  <c r="P1008" i="4"/>
  <c r="O1008" i="4"/>
  <c r="N1008" i="4"/>
  <c r="M1008" i="4"/>
  <c r="L1008" i="4"/>
  <c r="K1008" i="4"/>
  <c r="J1008" i="4"/>
  <c r="I1008" i="4"/>
  <c r="H1008" i="4"/>
  <c r="G1008" i="4"/>
  <c r="F1008" i="4"/>
  <c r="E1008" i="4"/>
  <c r="D1008" i="4"/>
  <c r="C1008" i="4"/>
  <c r="B1008" i="4"/>
  <c r="A1008" i="4"/>
  <c r="AN1007" i="4"/>
  <c r="AL1007" i="4"/>
  <c r="AK1007" i="4"/>
  <c r="AJ1007" i="4"/>
  <c r="AI1007" i="4"/>
  <c r="AH1007" i="4"/>
  <c r="AG1007" i="4"/>
  <c r="AF1007" i="4"/>
  <c r="AE1007" i="4"/>
  <c r="AD1007" i="4"/>
  <c r="AC1007" i="4"/>
  <c r="AB1007" i="4"/>
  <c r="AA1007" i="4"/>
  <c r="Z1007" i="4"/>
  <c r="Y1007" i="4"/>
  <c r="AM1007" i="4" s="1"/>
  <c r="X1007" i="4"/>
  <c r="W1007" i="4"/>
  <c r="V1007" i="4"/>
  <c r="U1007" i="4"/>
  <c r="T1007" i="4"/>
  <c r="S1007" i="4"/>
  <c r="R1007" i="4"/>
  <c r="Q1007" i="4"/>
  <c r="P1007" i="4"/>
  <c r="O1007" i="4"/>
  <c r="N1007" i="4"/>
  <c r="M1007" i="4"/>
  <c r="L1007" i="4"/>
  <c r="K1007" i="4"/>
  <c r="J1007" i="4"/>
  <c r="I1007" i="4"/>
  <c r="H1007" i="4"/>
  <c r="G1007" i="4"/>
  <c r="F1007" i="4"/>
  <c r="E1007" i="4"/>
  <c r="D1007" i="4"/>
  <c r="C1007" i="4"/>
  <c r="B1007" i="4"/>
  <c r="A1007" i="4"/>
  <c r="AM1006" i="4"/>
  <c r="AL1006" i="4"/>
  <c r="AK1006" i="4"/>
  <c r="AJ1006" i="4"/>
  <c r="AI1006" i="4"/>
  <c r="AH1006" i="4"/>
  <c r="AG1006" i="4"/>
  <c r="AF1006" i="4"/>
  <c r="AE1006" i="4"/>
  <c r="AD1006" i="4"/>
  <c r="AC1006" i="4"/>
  <c r="AB1006" i="4"/>
  <c r="AN1006" i="4" s="1"/>
  <c r="AA1006" i="4"/>
  <c r="Z1006" i="4"/>
  <c r="Y1006" i="4"/>
  <c r="X1006" i="4"/>
  <c r="W1006" i="4"/>
  <c r="V1006" i="4"/>
  <c r="U1006" i="4"/>
  <c r="T1006" i="4"/>
  <c r="S1006" i="4"/>
  <c r="R1006" i="4"/>
  <c r="Q1006" i="4"/>
  <c r="P1006" i="4"/>
  <c r="O1006" i="4"/>
  <c r="N1006" i="4"/>
  <c r="M1006" i="4"/>
  <c r="L1006" i="4"/>
  <c r="K1006" i="4"/>
  <c r="J1006" i="4"/>
  <c r="I1006" i="4"/>
  <c r="H1006" i="4"/>
  <c r="G1006" i="4"/>
  <c r="F1006" i="4"/>
  <c r="E1006" i="4"/>
  <c r="D1006" i="4"/>
  <c r="C1006" i="4"/>
  <c r="B1006" i="4"/>
  <c r="A1006" i="4"/>
  <c r="AN1005" i="4"/>
  <c r="AK1005" i="4"/>
  <c r="AJ1005" i="4"/>
  <c r="AI1005" i="4"/>
  <c r="AH1005" i="4"/>
  <c r="AG1005" i="4"/>
  <c r="AF1005" i="4"/>
  <c r="AE1005" i="4"/>
  <c r="AD1005" i="4"/>
  <c r="AC1005" i="4"/>
  <c r="AB1005" i="4"/>
  <c r="AA1005" i="4"/>
  <c r="Z1005" i="4"/>
  <c r="Y1005" i="4"/>
  <c r="AM1005" i="4" s="1"/>
  <c r="X1005" i="4"/>
  <c r="W1005" i="4"/>
  <c r="V1005" i="4"/>
  <c r="U1005" i="4"/>
  <c r="T1005" i="4"/>
  <c r="S1005" i="4"/>
  <c r="R1005" i="4"/>
  <c r="Q1005" i="4"/>
  <c r="P1005" i="4"/>
  <c r="O1005" i="4"/>
  <c r="N1005" i="4"/>
  <c r="M1005" i="4"/>
  <c r="L1005" i="4"/>
  <c r="K1005" i="4"/>
  <c r="J1005" i="4"/>
  <c r="I1005" i="4"/>
  <c r="H1005" i="4"/>
  <c r="AO1005" i="4" s="1"/>
  <c r="G1005" i="4"/>
  <c r="F1005" i="4"/>
  <c r="E1005" i="4"/>
  <c r="D1005" i="4"/>
  <c r="C1005" i="4"/>
  <c r="B1005" i="4"/>
  <c r="A1005" i="4"/>
  <c r="AN1004" i="4"/>
  <c r="AM1004" i="4"/>
  <c r="AL1004" i="4"/>
  <c r="AK1004" i="4"/>
  <c r="AJ1004" i="4"/>
  <c r="AI1004" i="4"/>
  <c r="AH1004" i="4"/>
  <c r="AG1004" i="4"/>
  <c r="AF1004" i="4"/>
  <c r="AE1004" i="4"/>
  <c r="AD1004" i="4"/>
  <c r="AC1004" i="4"/>
  <c r="AB1004" i="4"/>
  <c r="AA1004" i="4"/>
  <c r="Z1004" i="4"/>
  <c r="Y1004" i="4"/>
  <c r="X1004" i="4"/>
  <c r="W1004" i="4"/>
  <c r="V1004" i="4"/>
  <c r="U1004" i="4"/>
  <c r="T1004" i="4"/>
  <c r="S1004" i="4"/>
  <c r="R1004" i="4"/>
  <c r="Q1004" i="4"/>
  <c r="P1004" i="4"/>
  <c r="O1004" i="4"/>
  <c r="N1004" i="4"/>
  <c r="M1004" i="4"/>
  <c r="L1004" i="4"/>
  <c r="K1004" i="4"/>
  <c r="J1004" i="4"/>
  <c r="I1004" i="4"/>
  <c r="H1004" i="4"/>
  <c r="G1004" i="4"/>
  <c r="F1004" i="4"/>
  <c r="E1004" i="4"/>
  <c r="D1004" i="4"/>
  <c r="C1004" i="4"/>
  <c r="B1004" i="4"/>
  <c r="A1004" i="4"/>
  <c r="AL1003" i="4"/>
  <c r="AK1003" i="4"/>
  <c r="AJ1003" i="4"/>
  <c r="AI1003" i="4"/>
  <c r="AH1003" i="4"/>
  <c r="AG1003" i="4"/>
  <c r="AF1003" i="4"/>
  <c r="AE1003" i="4"/>
  <c r="AD1003" i="4"/>
  <c r="AC1003" i="4"/>
  <c r="AB1003" i="4"/>
  <c r="AN1003" i="4" s="1"/>
  <c r="AA1003" i="4"/>
  <c r="Z1003" i="4"/>
  <c r="Y1003" i="4"/>
  <c r="AM1003" i="4" s="1"/>
  <c r="X1003" i="4"/>
  <c r="W1003" i="4"/>
  <c r="V1003" i="4"/>
  <c r="U1003" i="4"/>
  <c r="T1003" i="4"/>
  <c r="S1003" i="4"/>
  <c r="R1003" i="4"/>
  <c r="Q1003" i="4"/>
  <c r="P1003" i="4"/>
  <c r="O1003" i="4"/>
  <c r="N1003" i="4"/>
  <c r="M1003" i="4"/>
  <c r="L1003" i="4"/>
  <c r="K1003" i="4"/>
  <c r="J1003" i="4"/>
  <c r="I1003" i="4"/>
  <c r="H1003" i="4"/>
  <c r="G1003" i="4"/>
  <c r="F1003" i="4"/>
  <c r="E1003" i="4"/>
  <c r="D1003" i="4"/>
  <c r="C1003" i="4"/>
  <c r="B1003" i="4"/>
  <c r="A1003" i="4"/>
  <c r="AM1002" i="4"/>
  <c r="AL1002" i="4"/>
  <c r="AK1002" i="4"/>
  <c r="AJ1002" i="4"/>
  <c r="AI1002" i="4"/>
  <c r="AH1002" i="4"/>
  <c r="AG1002" i="4"/>
  <c r="AF1002" i="4"/>
  <c r="AE1002" i="4"/>
  <c r="AD1002" i="4"/>
  <c r="AC1002" i="4"/>
  <c r="AB1002" i="4"/>
  <c r="AN1002" i="4" s="1"/>
  <c r="AA1002" i="4"/>
  <c r="Z1002" i="4"/>
  <c r="Y1002" i="4"/>
  <c r="X1002" i="4"/>
  <c r="W1002" i="4"/>
  <c r="V1002" i="4"/>
  <c r="U1002" i="4"/>
  <c r="T1002" i="4"/>
  <c r="S1002" i="4"/>
  <c r="R1002" i="4"/>
  <c r="Q1002" i="4"/>
  <c r="P1002" i="4"/>
  <c r="O1002" i="4"/>
  <c r="N1002" i="4"/>
  <c r="M1002" i="4"/>
  <c r="L1002" i="4"/>
  <c r="K1002" i="4"/>
  <c r="J1002" i="4"/>
  <c r="I1002" i="4"/>
  <c r="H1002" i="4"/>
  <c r="G1002" i="4"/>
  <c r="F1002" i="4"/>
  <c r="E1002" i="4"/>
  <c r="D1002" i="4"/>
  <c r="C1002" i="4"/>
  <c r="B1002" i="4"/>
  <c r="A1002" i="4"/>
  <c r="AN1001" i="4"/>
  <c r="AL1001" i="4"/>
  <c r="AK1001" i="4"/>
  <c r="AJ1001" i="4"/>
  <c r="AI1001" i="4"/>
  <c r="AH1001" i="4"/>
  <c r="AG1001" i="4"/>
  <c r="AF1001" i="4"/>
  <c r="AE1001" i="4"/>
  <c r="AD1001" i="4"/>
  <c r="AC1001" i="4"/>
  <c r="AB1001" i="4"/>
  <c r="AA1001" i="4"/>
  <c r="Z1001" i="4"/>
  <c r="Y1001" i="4"/>
  <c r="AM1001" i="4" s="1"/>
  <c r="X1001" i="4"/>
  <c r="W1001" i="4"/>
  <c r="V1001" i="4"/>
  <c r="U1001" i="4"/>
  <c r="T1001" i="4"/>
  <c r="S1001" i="4"/>
  <c r="R1001" i="4"/>
  <c r="Q1001" i="4"/>
  <c r="P1001" i="4"/>
  <c r="O1001" i="4"/>
  <c r="N1001" i="4"/>
  <c r="M1001" i="4"/>
  <c r="L1001" i="4"/>
  <c r="K1001" i="4"/>
  <c r="J1001" i="4"/>
  <c r="I1001" i="4"/>
  <c r="H1001" i="4"/>
  <c r="AO1001" i="4" s="1"/>
  <c r="G1001" i="4"/>
  <c r="F1001" i="4"/>
  <c r="E1001" i="4"/>
  <c r="D1001" i="4"/>
  <c r="C1001" i="4"/>
  <c r="B1001" i="4"/>
  <c r="A1001" i="4"/>
  <c r="AM1000" i="4"/>
  <c r="AL1000" i="4"/>
  <c r="AK1000" i="4"/>
  <c r="AJ1000" i="4"/>
  <c r="AI1000" i="4"/>
  <c r="AH1000" i="4"/>
  <c r="AG1000" i="4"/>
  <c r="AF1000" i="4"/>
  <c r="AE1000" i="4"/>
  <c r="AD1000" i="4"/>
  <c r="AC1000" i="4"/>
  <c r="AB1000" i="4"/>
  <c r="AA1000" i="4"/>
  <c r="Z1000" i="4"/>
  <c r="Y1000" i="4"/>
  <c r="X1000" i="4"/>
  <c r="W1000" i="4"/>
  <c r="V1000" i="4"/>
  <c r="U1000" i="4"/>
  <c r="T1000" i="4"/>
  <c r="S1000" i="4"/>
  <c r="R1000" i="4"/>
  <c r="Q1000" i="4"/>
  <c r="P1000" i="4"/>
  <c r="O1000" i="4"/>
  <c r="N1000" i="4"/>
  <c r="M1000" i="4"/>
  <c r="L1000" i="4"/>
  <c r="K1000" i="4"/>
  <c r="J1000" i="4"/>
  <c r="I1000" i="4"/>
  <c r="H1000" i="4"/>
  <c r="G1000" i="4"/>
  <c r="F1000" i="4"/>
  <c r="E1000" i="4"/>
  <c r="D1000" i="4"/>
  <c r="C1000" i="4"/>
  <c r="AO1000" i="4" s="1"/>
  <c r="B1000" i="4"/>
  <c r="A1000" i="4"/>
  <c r="AL999" i="4"/>
  <c r="AK999" i="4"/>
  <c r="AJ999" i="4"/>
  <c r="AI999" i="4"/>
  <c r="AH999" i="4"/>
  <c r="AG999" i="4"/>
  <c r="AF999" i="4"/>
  <c r="AE999" i="4"/>
  <c r="AD999" i="4"/>
  <c r="AC999" i="4"/>
  <c r="AB999" i="4"/>
  <c r="AA999" i="4"/>
  <c r="Z999" i="4"/>
  <c r="Y999" i="4"/>
  <c r="AM999" i="4" s="1"/>
  <c r="X999" i="4"/>
  <c r="W999" i="4"/>
  <c r="V999" i="4"/>
  <c r="U999" i="4"/>
  <c r="T999" i="4"/>
  <c r="S999" i="4"/>
  <c r="R999" i="4"/>
  <c r="Q999" i="4"/>
  <c r="P999" i="4"/>
  <c r="O999" i="4"/>
  <c r="N999" i="4"/>
  <c r="M999" i="4"/>
  <c r="L999" i="4"/>
  <c r="K999" i="4"/>
  <c r="J999" i="4"/>
  <c r="I999" i="4"/>
  <c r="H999" i="4"/>
  <c r="G999" i="4"/>
  <c r="F999" i="4"/>
  <c r="E999" i="4"/>
  <c r="D999" i="4"/>
  <c r="AO999" i="4" s="1"/>
  <c r="C999" i="4"/>
  <c r="B999" i="4"/>
  <c r="A999" i="4"/>
  <c r="AM998" i="4"/>
  <c r="AL998" i="4"/>
  <c r="AK998" i="4"/>
  <c r="AJ998" i="4"/>
  <c r="AI998" i="4"/>
  <c r="AH998" i="4"/>
  <c r="AG998" i="4"/>
  <c r="AF998" i="4"/>
  <c r="AE998" i="4"/>
  <c r="AD998" i="4"/>
  <c r="AC998" i="4"/>
  <c r="AB998" i="4"/>
  <c r="AA998" i="4"/>
  <c r="Z998" i="4"/>
  <c r="Y998" i="4"/>
  <c r="X998" i="4"/>
  <c r="W998" i="4"/>
  <c r="V998" i="4"/>
  <c r="U998" i="4"/>
  <c r="T998" i="4"/>
  <c r="S998" i="4"/>
  <c r="R998" i="4"/>
  <c r="Q998" i="4"/>
  <c r="P998" i="4"/>
  <c r="O998" i="4"/>
  <c r="N998" i="4"/>
  <c r="M998" i="4"/>
  <c r="L998" i="4"/>
  <c r="K998" i="4"/>
  <c r="J998" i="4"/>
  <c r="I998" i="4"/>
  <c r="H998" i="4"/>
  <c r="G998" i="4"/>
  <c r="F998" i="4"/>
  <c r="E998" i="4"/>
  <c r="D998" i="4"/>
  <c r="C998" i="4"/>
  <c r="B998" i="4"/>
  <c r="A998" i="4"/>
  <c r="AN997" i="4"/>
  <c r="AL997" i="4"/>
  <c r="AK997" i="4"/>
  <c r="AJ997" i="4"/>
  <c r="AI997" i="4"/>
  <c r="AH997" i="4"/>
  <c r="AG997" i="4"/>
  <c r="AF997" i="4"/>
  <c r="AE997" i="4"/>
  <c r="AD997" i="4"/>
  <c r="AC997" i="4"/>
  <c r="AB997" i="4"/>
  <c r="AA997" i="4"/>
  <c r="Z997" i="4"/>
  <c r="Y997" i="4"/>
  <c r="AM997" i="4" s="1"/>
  <c r="X997" i="4"/>
  <c r="W997" i="4"/>
  <c r="V997" i="4"/>
  <c r="U997" i="4"/>
  <c r="T997" i="4"/>
  <c r="S997" i="4"/>
  <c r="R997" i="4"/>
  <c r="Q997" i="4"/>
  <c r="P997" i="4"/>
  <c r="O997" i="4"/>
  <c r="N997" i="4"/>
  <c r="M997" i="4"/>
  <c r="L997" i="4"/>
  <c r="K997" i="4"/>
  <c r="J997" i="4"/>
  <c r="I997" i="4"/>
  <c r="H997" i="4"/>
  <c r="G997" i="4"/>
  <c r="F997" i="4"/>
  <c r="AO997" i="4" s="1"/>
  <c r="E997" i="4"/>
  <c r="D997" i="4"/>
  <c r="C997" i="4"/>
  <c r="B997" i="4"/>
  <c r="A997" i="4"/>
  <c r="AM996" i="4"/>
  <c r="AL996" i="4"/>
  <c r="AK996" i="4"/>
  <c r="AJ996" i="4"/>
  <c r="AI996" i="4"/>
  <c r="AH996" i="4"/>
  <c r="AG996" i="4"/>
  <c r="AF996" i="4"/>
  <c r="AE996" i="4"/>
  <c r="AD996" i="4"/>
  <c r="AC996" i="4"/>
  <c r="AB996" i="4"/>
  <c r="AN996" i="4" s="1"/>
  <c r="AA996" i="4"/>
  <c r="Z996" i="4"/>
  <c r="Y996" i="4"/>
  <c r="X996" i="4"/>
  <c r="W996" i="4"/>
  <c r="V996" i="4"/>
  <c r="U996" i="4"/>
  <c r="T996" i="4"/>
  <c r="S996" i="4"/>
  <c r="R996" i="4"/>
  <c r="Q996" i="4"/>
  <c r="P996" i="4"/>
  <c r="O996" i="4"/>
  <c r="N996" i="4"/>
  <c r="M996" i="4"/>
  <c r="L996" i="4"/>
  <c r="K996" i="4"/>
  <c r="J996" i="4"/>
  <c r="I996" i="4"/>
  <c r="H996" i="4"/>
  <c r="G996" i="4"/>
  <c r="F996" i="4"/>
  <c r="E996" i="4"/>
  <c r="D996" i="4"/>
  <c r="C996" i="4"/>
  <c r="B996" i="4"/>
  <c r="A996" i="4"/>
  <c r="AN995" i="4"/>
  <c r="AL995" i="4"/>
  <c r="AK995" i="4"/>
  <c r="AJ995" i="4"/>
  <c r="AI995" i="4"/>
  <c r="AH995" i="4"/>
  <c r="AG995" i="4"/>
  <c r="AF995" i="4"/>
  <c r="AE995" i="4"/>
  <c r="AD995" i="4"/>
  <c r="AC995" i="4"/>
  <c r="AB995" i="4"/>
  <c r="AA995" i="4"/>
  <c r="Z995" i="4"/>
  <c r="Y995" i="4"/>
  <c r="AM995" i="4" s="1"/>
  <c r="X995" i="4"/>
  <c r="W995" i="4"/>
  <c r="V995" i="4"/>
  <c r="U995" i="4"/>
  <c r="T995" i="4"/>
  <c r="S995" i="4"/>
  <c r="R995" i="4"/>
  <c r="Q995" i="4"/>
  <c r="P995" i="4"/>
  <c r="O995" i="4"/>
  <c r="N995" i="4"/>
  <c r="M995" i="4"/>
  <c r="L995" i="4"/>
  <c r="K995" i="4"/>
  <c r="J995" i="4"/>
  <c r="I995" i="4"/>
  <c r="H995" i="4"/>
  <c r="G995" i="4"/>
  <c r="F995" i="4"/>
  <c r="E995" i="4"/>
  <c r="D995" i="4"/>
  <c r="C995" i="4"/>
  <c r="B995" i="4"/>
  <c r="A995" i="4"/>
  <c r="AN994" i="4"/>
  <c r="AM994" i="4"/>
  <c r="AL994" i="4"/>
  <c r="AK994" i="4"/>
  <c r="AJ994" i="4"/>
  <c r="AI994" i="4"/>
  <c r="AH994" i="4"/>
  <c r="AG994" i="4"/>
  <c r="AF994" i="4"/>
  <c r="AE994" i="4"/>
  <c r="AD994" i="4"/>
  <c r="AC994" i="4"/>
  <c r="AB994" i="4"/>
  <c r="AA994" i="4"/>
  <c r="Z994" i="4"/>
  <c r="Y994" i="4"/>
  <c r="X994" i="4"/>
  <c r="W994" i="4"/>
  <c r="V994" i="4"/>
  <c r="U994" i="4"/>
  <c r="T994" i="4"/>
  <c r="S994" i="4"/>
  <c r="R994" i="4"/>
  <c r="Q994" i="4"/>
  <c r="P994" i="4"/>
  <c r="O994" i="4"/>
  <c r="N994" i="4"/>
  <c r="M994" i="4"/>
  <c r="L994" i="4"/>
  <c r="K994" i="4"/>
  <c r="J994" i="4"/>
  <c r="I994" i="4"/>
  <c r="H994" i="4"/>
  <c r="G994" i="4"/>
  <c r="F994" i="4"/>
  <c r="E994" i="4"/>
  <c r="D994" i="4"/>
  <c r="C994" i="4"/>
  <c r="B994" i="4"/>
  <c r="A994" i="4"/>
  <c r="AK993" i="4"/>
  <c r="AJ993" i="4"/>
  <c r="AI993" i="4"/>
  <c r="AH993" i="4"/>
  <c r="AG993" i="4"/>
  <c r="AF993" i="4"/>
  <c r="AE993" i="4"/>
  <c r="AD993" i="4"/>
  <c r="AC993" i="4"/>
  <c r="AB993" i="4"/>
  <c r="AN993" i="4" s="1"/>
  <c r="AA993" i="4"/>
  <c r="Z993" i="4"/>
  <c r="Y993" i="4"/>
  <c r="X993" i="4"/>
  <c r="W993" i="4"/>
  <c r="V993" i="4"/>
  <c r="U993" i="4"/>
  <c r="T993" i="4"/>
  <c r="S993" i="4"/>
  <c r="R993" i="4"/>
  <c r="Q993" i="4"/>
  <c r="P993" i="4"/>
  <c r="O993" i="4"/>
  <c r="N993" i="4"/>
  <c r="M993" i="4"/>
  <c r="L993" i="4"/>
  <c r="K993" i="4"/>
  <c r="J993" i="4"/>
  <c r="I993" i="4"/>
  <c r="H993" i="4"/>
  <c r="AO993" i="4" s="1"/>
  <c r="G993" i="4"/>
  <c r="F993" i="4"/>
  <c r="E993" i="4"/>
  <c r="D993" i="4"/>
  <c r="C993" i="4"/>
  <c r="B993" i="4"/>
  <c r="A993" i="4"/>
  <c r="AM992" i="4"/>
  <c r="AL992" i="4"/>
  <c r="AK992" i="4"/>
  <c r="AJ992" i="4"/>
  <c r="AI992" i="4"/>
  <c r="AH992" i="4"/>
  <c r="AG992" i="4"/>
  <c r="AF992" i="4"/>
  <c r="AE992" i="4"/>
  <c r="AD992" i="4"/>
  <c r="AC992" i="4"/>
  <c r="AB992" i="4"/>
  <c r="AN992" i="4" s="1"/>
  <c r="AA992" i="4"/>
  <c r="Z992" i="4"/>
  <c r="Y992" i="4"/>
  <c r="X992" i="4"/>
  <c r="W992" i="4"/>
  <c r="V992" i="4"/>
  <c r="U992" i="4"/>
  <c r="T992" i="4"/>
  <c r="S992" i="4"/>
  <c r="R992" i="4"/>
  <c r="Q992" i="4"/>
  <c r="P992" i="4"/>
  <c r="O992" i="4"/>
  <c r="N992" i="4"/>
  <c r="M992" i="4"/>
  <c r="L992" i="4"/>
  <c r="K992" i="4"/>
  <c r="J992" i="4"/>
  <c r="I992" i="4"/>
  <c r="H992" i="4"/>
  <c r="G992" i="4"/>
  <c r="F992" i="4"/>
  <c r="E992" i="4"/>
  <c r="D992" i="4"/>
  <c r="C992" i="4"/>
  <c r="B992" i="4"/>
  <c r="A992" i="4"/>
  <c r="AN991" i="4"/>
  <c r="AL991" i="4"/>
  <c r="AK991" i="4"/>
  <c r="AJ991" i="4"/>
  <c r="AI991" i="4"/>
  <c r="AH991" i="4"/>
  <c r="AG991" i="4"/>
  <c r="AF991" i="4"/>
  <c r="AE991" i="4"/>
  <c r="AD991" i="4"/>
  <c r="AC991" i="4"/>
  <c r="AB991" i="4"/>
  <c r="AA991" i="4"/>
  <c r="Z991" i="4"/>
  <c r="Y991" i="4"/>
  <c r="AM991" i="4" s="1"/>
  <c r="X991" i="4"/>
  <c r="W991" i="4"/>
  <c r="V991" i="4"/>
  <c r="U991" i="4"/>
  <c r="T991" i="4"/>
  <c r="S991" i="4"/>
  <c r="R991" i="4"/>
  <c r="Q991" i="4"/>
  <c r="P991" i="4"/>
  <c r="O991" i="4"/>
  <c r="N991" i="4"/>
  <c r="M991" i="4"/>
  <c r="L991" i="4"/>
  <c r="K991" i="4"/>
  <c r="J991" i="4"/>
  <c r="I991" i="4"/>
  <c r="H991" i="4"/>
  <c r="G991" i="4"/>
  <c r="F991" i="4"/>
  <c r="E991" i="4"/>
  <c r="D991" i="4"/>
  <c r="C991" i="4"/>
  <c r="B991" i="4"/>
  <c r="A991" i="4"/>
  <c r="AN990" i="4"/>
  <c r="AM990" i="4"/>
  <c r="AL990" i="4"/>
  <c r="AK990" i="4"/>
  <c r="AJ990" i="4"/>
  <c r="AI990" i="4"/>
  <c r="AH990" i="4"/>
  <c r="AG990" i="4"/>
  <c r="AF990" i="4"/>
  <c r="AE990" i="4"/>
  <c r="AD990" i="4"/>
  <c r="AC990" i="4"/>
  <c r="AB990" i="4"/>
  <c r="AA990" i="4"/>
  <c r="Z990" i="4"/>
  <c r="Y990" i="4"/>
  <c r="X990" i="4"/>
  <c r="W990" i="4"/>
  <c r="V990" i="4"/>
  <c r="U990" i="4"/>
  <c r="T990" i="4"/>
  <c r="S990" i="4"/>
  <c r="R990" i="4"/>
  <c r="Q990" i="4"/>
  <c r="P990" i="4"/>
  <c r="O990" i="4"/>
  <c r="N990" i="4"/>
  <c r="M990" i="4"/>
  <c r="L990" i="4"/>
  <c r="K990" i="4"/>
  <c r="J990" i="4"/>
  <c r="I990" i="4"/>
  <c r="H990" i="4"/>
  <c r="G990" i="4"/>
  <c r="F990" i="4"/>
  <c r="E990" i="4"/>
  <c r="D990" i="4"/>
  <c r="C990" i="4"/>
  <c r="B990" i="4"/>
  <c r="A990" i="4"/>
  <c r="AK989" i="4"/>
  <c r="AJ989" i="4"/>
  <c r="AI989" i="4"/>
  <c r="AH989" i="4"/>
  <c r="AG989" i="4"/>
  <c r="AF989" i="4"/>
  <c r="AE989" i="4"/>
  <c r="AD989" i="4"/>
  <c r="AC989" i="4"/>
  <c r="AB989" i="4"/>
  <c r="AA989" i="4"/>
  <c r="Z989" i="4"/>
  <c r="Y989" i="4"/>
  <c r="AM989" i="4" s="1"/>
  <c r="X989" i="4"/>
  <c r="W989" i="4"/>
  <c r="V989" i="4"/>
  <c r="U989" i="4"/>
  <c r="T989" i="4"/>
  <c r="S989" i="4"/>
  <c r="R989" i="4"/>
  <c r="Q989" i="4"/>
  <c r="P989" i="4"/>
  <c r="O989" i="4"/>
  <c r="N989" i="4"/>
  <c r="M989" i="4"/>
  <c r="L989" i="4"/>
  <c r="K989" i="4"/>
  <c r="J989" i="4"/>
  <c r="I989" i="4"/>
  <c r="H989" i="4"/>
  <c r="G989" i="4"/>
  <c r="F989" i="4"/>
  <c r="E989" i="4"/>
  <c r="D989" i="4"/>
  <c r="AO989" i="4" s="1"/>
  <c r="C989" i="4"/>
  <c r="B989" i="4"/>
  <c r="A989" i="4"/>
  <c r="AM988" i="4"/>
  <c r="AL988" i="4"/>
  <c r="AK988" i="4"/>
  <c r="AJ988" i="4"/>
  <c r="AI988" i="4"/>
  <c r="AH988" i="4"/>
  <c r="AG988" i="4"/>
  <c r="AF988" i="4"/>
  <c r="AE988" i="4"/>
  <c r="AD988" i="4"/>
  <c r="AC988" i="4"/>
  <c r="AB988" i="4"/>
  <c r="AA988" i="4"/>
  <c r="Z988" i="4"/>
  <c r="Y988" i="4"/>
  <c r="X988" i="4"/>
  <c r="W988" i="4"/>
  <c r="V988" i="4"/>
  <c r="U988" i="4"/>
  <c r="T988" i="4"/>
  <c r="S988" i="4"/>
  <c r="R988" i="4"/>
  <c r="Q988" i="4"/>
  <c r="P988" i="4"/>
  <c r="O988" i="4"/>
  <c r="N988" i="4"/>
  <c r="M988" i="4"/>
  <c r="L988" i="4"/>
  <c r="K988" i="4"/>
  <c r="J988" i="4"/>
  <c r="I988" i="4"/>
  <c r="H988" i="4"/>
  <c r="G988" i="4"/>
  <c r="F988" i="4"/>
  <c r="E988" i="4"/>
  <c r="D988" i="4"/>
  <c r="C988" i="4"/>
  <c r="B988" i="4"/>
  <c r="A988" i="4"/>
  <c r="AL987" i="4"/>
  <c r="AK987" i="4"/>
  <c r="AJ987" i="4"/>
  <c r="AI987" i="4"/>
  <c r="AH987" i="4"/>
  <c r="AG987" i="4"/>
  <c r="AF987" i="4"/>
  <c r="AE987" i="4"/>
  <c r="AD987" i="4"/>
  <c r="AC987" i="4"/>
  <c r="AB987" i="4"/>
  <c r="AA987" i="4"/>
  <c r="Z987" i="4"/>
  <c r="Y987" i="4"/>
  <c r="AM987" i="4" s="1"/>
  <c r="X987" i="4"/>
  <c r="W987" i="4"/>
  <c r="V987" i="4"/>
  <c r="U987" i="4"/>
  <c r="T987" i="4"/>
  <c r="S987" i="4"/>
  <c r="R987" i="4"/>
  <c r="Q987" i="4"/>
  <c r="P987" i="4"/>
  <c r="O987" i="4"/>
  <c r="N987" i="4"/>
  <c r="M987" i="4"/>
  <c r="L987" i="4"/>
  <c r="K987" i="4"/>
  <c r="J987" i="4"/>
  <c r="I987" i="4"/>
  <c r="H987" i="4"/>
  <c r="G987" i="4"/>
  <c r="F987" i="4"/>
  <c r="E987" i="4"/>
  <c r="D987" i="4"/>
  <c r="AO987" i="4" s="1"/>
  <c r="C987" i="4"/>
  <c r="B987" i="4"/>
  <c r="A987" i="4"/>
  <c r="AN986" i="4"/>
  <c r="AM986" i="4"/>
  <c r="AL986" i="4"/>
  <c r="AK986" i="4"/>
  <c r="AJ986" i="4"/>
  <c r="AI986" i="4"/>
  <c r="AH986" i="4"/>
  <c r="AG986" i="4"/>
  <c r="AF986" i="4"/>
  <c r="AE986" i="4"/>
  <c r="AD986" i="4"/>
  <c r="AC986" i="4"/>
  <c r="AB986" i="4"/>
  <c r="AA986" i="4"/>
  <c r="Z986" i="4"/>
  <c r="Y986" i="4"/>
  <c r="X986" i="4"/>
  <c r="W986" i="4"/>
  <c r="V986" i="4"/>
  <c r="U986" i="4"/>
  <c r="T986" i="4"/>
  <c r="S986" i="4"/>
  <c r="R986" i="4"/>
  <c r="Q986" i="4"/>
  <c r="P986" i="4"/>
  <c r="O986" i="4"/>
  <c r="N986" i="4"/>
  <c r="M986" i="4"/>
  <c r="L986" i="4"/>
  <c r="K986" i="4"/>
  <c r="J986" i="4"/>
  <c r="I986" i="4"/>
  <c r="H986" i="4"/>
  <c r="G986" i="4"/>
  <c r="F986" i="4"/>
  <c r="E986" i="4"/>
  <c r="D986" i="4"/>
  <c r="C986" i="4"/>
  <c r="B986" i="4"/>
  <c r="A986" i="4"/>
  <c r="AN985" i="4"/>
  <c r="AL985" i="4"/>
  <c r="AK985" i="4"/>
  <c r="AJ985" i="4"/>
  <c r="AI985" i="4"/>
  <c r="AH985" i="4"/>
  <c r="AG985" i="4"/>
  <c r="AF985" i="4"/>
  <c r="AE985" i="4"/>
  <c r="AD985" i="4"/>
  <c r="AC985" i="4"/>
  <c r="AB985" i="4"/>
  <c r="AA985" i="4"/>
  <c r="Z985" i="4"/>
  <c r="Y985" i="4"/>
  <c r="AM985" i="4" s="1"/>
  <c r="X985" i="4"/>
  <c r="W985" i="4"/>
  <c r="V985" i="4"/>
  <c r="U985" i="4"/>
  <c r="T985" i="4"/>
  <c r="S985" i="4"/>
  <c r="R985" i="4"/>
  <c r="Q985" i="4"/>
  <c r="P985" i="4"/>
  <c r="O985" i="4"/>
  <c r="N985" i="4"/>
  <c r="M985" i="4"/>
  <c r="L985" i="4"/>
  <c r="K985" i="4"/>
  <c r="J985" i="4"/>
  <c r="I985" i="4"/>
  <c r="H985" i="4"/>
  <c r="G985" i="4"/>
  <c r="F985" i="4"/>
  <c r="E985" i="4"/>
  <c r="D985" i="4"/>
  <c r="AO985" i="4" s="1"/>
  <c r="C985" i="4"/>
  <c r="B985" i="4"/>
  <c r="A985" i="4"/>
  <c r="AN984" i="4"/>
  <c r="AM984" i="4"/>
  <c r="AL984" i="4"/>
  <c r="AK984" i="4"/>
  <c r="AJ984" i="4"/>
  <c r="AI984" i="4"/>
  <c r="AH984" i="4"/>
  <c r="AG984" i="4"/>
  <c r="AF984" i="4"/>
  <c r="AE984" i="4"/>
  <c r="AD984" i="4"/>
  <c r="AC984" i="4"/>
  <c r="AB984" i="4"/>
  <c r="AA984" i="4"/>
  <c r="Z984" i="4"/>
  <c r="Y984" i="4"/>
  <c r="X984" i="4"/>
  <c r="W984" i="4"/>
  <c r="V984" i="4"/>
  <c r="U984" i="4"/>
  <c r="T984" i="4"/>
  <c r="S984" i="4"/>
  <c r="R984" i="4"/>
  <c r="Q984" i="4"/>
  <c r="P984" i="4"/>
  <c r="O984" i="4"/>
  <c r="N984" i="4"/>
  <c r="M984" i="4"/>
  <c r="L984" i="4"/>
  <c r="K984" i="4"/>
  <c r="J984" i="4"/>
  <c r="I984" i="4"/>
  <c r="H984" i="4"/>
  <c r="G984" i="4"/>
  <c r="F984" i="4"/>
  <c r="E984" i="4"/>
  <c r="D984" i="4"/>
  <c r="C984" i="4"/>
  <c r="B984" i="4"/>
  <c r="A984" i="4"/>
  <c r="AN983" i="4"/>
  <c r="AL983" i="4"/>
  <c r="AK983" i="4"/>
  <c r="AJ983" i="4"/>
  <c r="AI983" i="4"/>
  <c r="AH983" i="4"/>
  <c r="AG983" i="4"/>
  <c r="AF983" i="4"/>
  <c r="AE983" i="4"/>
  <c r="AD983" i="4"/>
  <c r="AC983" i="4"/>
  <c r="AB983" i="4"/>
  <c r="AA983" i="4"/>
  <c r="Z983" i="4"/>
  <c r="Y983" i="4"/>
  <c r="AM983" i="4" s="1"/>
  <c r="X983" i="4"/>
  <c r="W983" i="4"/>
  <c r="V983" i="4"/>
  <c r="U983" i="4"/>
  <c r="T983" i="4"/>
  <c r="S983" i="4"/>
  <c r="R983" i="4"/>
  <c r="Q983" i="4"/>
  <c r="P983" i="4"/>
  <c r="O983" i="4"/>
  <c r="N983" i="4"/>
  <c r="M983" i="4"/>
  <c r="L983" i="4"/>
  <c r="K983" i="4"/>
  <c r="J983" i="4"/>
  <c r="I983" i="4"/>
  <c r="H983" i="4"/>
  <c r="G983" i="4"/>
  <c r="F983" i="4"/>
  <c r="E983" i="4"/>
  <c r="D983" i="4"/>
  <c r="C983" i="4"/>
  <c r="B983" i="4"/>
  <c r="A983" i="4"/>
  <c r="AN982" i="4"/>
  <c r="AM982" i="4"/>
  <c r="AL982" i="4"/>
  <c r="AK982" i="4"/>
  <c r="AJ982" i="4"/>
  <c r="AI982" i="4"/>
  <c r="AH982" i="4"/>
  <c r="AG982" i="4"/>
  <c r="AF982" i="4"/>
  <c r="AE982" i="4"/>
  <c r="AD982" i="4"/>
  <c r="AC982" i="4"/>
  <c r="AB982" i="4"/>
  <c r="AA982" i="4"/>
  <c r="Z982" i="4"/>
  <c r="Y982" i="4"/>
  <c r="X982" i="4"/>
  <c r="W982" i="4"/>
  <c r="V982" i="4"/>
  <c r="U982" i="4"/>
  <c r="T982" i="4"/>
  <c r="S982" i="4"/>
  <c r="R982" i="4"/>
  <c r="Q982" i="4"/>
  <c r="P982" i="4"/>
  <c r="O982" i="4"/>
  <c r="N982" i="4"/>
  <c r="M982" i="4"/>
  <c r="L982" i="4"/>
  <c r="K982" i="4"/>
  <c r="J982" i="4"/>
  <c r="I982" i="4"/>
  <c r="H982" i="4"/>
  <c r="G982" i="4"/>
  <c r="F982" i="4"/>
  <c r="E982" i="4"/>
  <c r="D982" i="4"/>
  <c r="C982" i="4"/>
  <c r="B982" i="4"/>
  <c r="A982" i="4"/>
  <c r="AN981" i="4"/>
  <c r="AK981" i="4"/>
  <c r="AJ981" i="4"/>
  <c r="AI981" i="4"/>
  <c r="AH981" i="4"/>
  <c r="AG981" i="4"/>
  <c r="AF981" i="4"/>
  <c r="AE981" i="4"/>
  <c r="AD981" i="4"/>
  <c r="AC981" i="4"/>
  <c r="AB981" i="4"/>
  <c r="AA981" i="4"/>
  <c r="Z981" i="4"/>
  <c r="Y981" i="4"/>
  <c r="X981" i="4"/>
  <c r="W981" i="4"/>
  <c r="V981" i="4"/>
  <c r="U981" i="4"/>
  <c r="T981" i="4"/>
  <c r="S981" i="4"/>
  <c r="R981" i="4"/>
  <c r="Q981" i="4"/>
  <c r="P981" i="4"/>
  <c r="O981" i="4"/>
  <c r="N981" i="4"/>
  <c r="M981" i="4"/>
  <c r="L981" i="4"/>
  <c r="K981" i="4"/>
  <c r="J981" i="4"/>
  <c r="I981" i="4"/>
  <c r="H981" i="4"/>
  <c r="G981" i="4"/>
  <c r="F981" i="4"/>
  <c r="E981" i="4"/>
  <c r="D981" i="4"/>
  <c r="C981" i="4"/>
  <c r="B981" i="4"/>
  <c r="A981" i="4"/>
  <c r="AN980" i="4"/>
  <c r="AM980" i="4"/>
  <c r="AL980" i="4"/>
  <c r="AK980" i="4"/>
  <c r="AJ980" i="4"/>
  <c r="AI980" i="4"/>
  <c r="AH980" i="4"/>
  <c r="AG980" i="4"/>
  <c r="AF980" i="4"/>
  <c r="AE980" i="4"/>
  <c r="AD980" i="4"/>
  <c r="AC980" i="4"/>
  <c r="AB980" i="4"/>
  <c r="AA980" i="4"/>
  <c r="Z980" i="4"/>
  <c r="Y980" i="4"/>
  <c r="X980" i="4"/>
  <c r="W980" i="4"/>
  <c r="V980" i="4"/>
  <c r="U980" i="4"/>
  <c r="T980" i="4"/>
  <c r="S980" i="4"/>
  <c r="R980" i="4"/>
  <c r="Q980" i="4"/>
  <c r="P980" i="4"/>
  <c r="O980" i="4"/>
  <c r="N980" i="4"/>
  <c r="M980" i="4"/>
  <c r="L980" i="4"/>
  <c r="K980" i="4"/>
  <c r="J980" i="4"/>
  <c r="I980" i="4"/>
  <c r="H980" i="4"/>
  <c r="G980" i="4"/>
  <c r="F980" i="4"/>
  <c r="E980" i="4"/>
  <c r="D980" i="4"/>
  <c r="C980" i="4"/>
  <c r="AO980" i="4" s="1"/>
  <c r="B980" i="4"/>
  <c r="A980" i="4"/>
  <c r="AK979" i="4"/>
  <c r="AJ979" i="4"/>
  <c r="AI979" i="4"/>
  <c r="AH979" i="4"/>
  <c r="AG979" i="4"/>
  <c r="AF979" i="4"/>
  <c r="AE979" i="4"/>
  <c r="AD979" i="4"/>
  <c r="AC979" i="4"/>
  <c r="AB979" i="4"/>
  <c r="AA979" i="4"/>
  <c r="Z979" i="4"/>
  <c r="Y979" i="4"/>
  <c r="AM979" i="4" s="1"/>
  <c r="X979" i="4"/>
  <c r="W979" i="4"/>
  <c r="V979" i="4"/>
  <c r="U979" i="4"/>
  <c r="T979" i="4"/>
  <c r="S979" i="4"/>
  <c r="R979" i="4"/>
  <c r="Q979" i="4"/>
  <c r="P979" i="4"/>
  <c r="O979" i="4"/>
  <c r="N979" i="4"/>
  <c r="M979" i="4"/>
  <c r="L979" i="4"/>
  <c r="K979" i="4"/>
  <c r="J979" i="4"/>
  <c r="I979" i="4"/>
  <c r="H979" i="4"/>
  <c r="G979" i="4"/>
  <c r="F979" i="4"/>
  <c r="E979" i="4"/>
  <c r="D979" i="4"/>
  <c r="AO979" i="4" s="1"/>
  <c r="C979" i="4"/>
  <c r="B979" i="4"/>
  <c r="A979" i="4"/>
  <c r="AM978" i="4"/>
  <c r="AL978" i="4"/>
  <c r="AK978" i="4"/>
  <c r="AJ978" i="4"/>
  <c r="AI978" i="4"/>
  <c r="AH978" i="4"/>
  <c r="AG978" i="4"/>
  <c r="AF978" i="4"/>
  <c r="AE978" i="4"/>
  <c r="AD978" i="4"/>
  <c r="AC978" i="4"/>
  <c r="AB978" i="4"/>
  <c r="AA978" i="4"/>
  <c r="Z978" i="4"/>
  <c r="Y978" i="4"/>
  <c r="X978" i="4"/>
  <c r="W978" i="4"/>
  <c r="V978" i="4"/>
  <c r="U978" i="4"/>
  <c r="T978" i="4"/>
  <c r="S978" i="4"/>
  <c r="R978" i="4"/>
  <c r="Q978" i="4"/>
  <c r="P978" i="4"/>
  <c r="O978" i="4"/>
  <c r="N978" i="4"/>
  <c r="M978" i="4"/>
  <c r="L978" i="4"/>
  <c r="K978" i="4"/>
  <c r="J978" i="4"/>
  <c r="I978" i="4"/>
  <c r="H978" i="4"/>
  <c r="G978" i="4"/>
  <c r="F978" i="4"/>
  <c r="E978" i="4"/>
  <c r="D978" i="4"/>
  <c r="C978" i="4"/>
  <c r="B978" i="4"/>
  <c r="A978" i="4"/>
  <c r="AN977" i="4"/>
  <c r="AL977" i="4"/>
  <c r="AK977" i="4"/>
  <c r="AJ977" i="4"/>
  <c r="AI977" i="4"/>
  <c r="AH977" i="4"/>
  <c r="AG977" i="4"/>
  <c r="AF977" i="4"/>
  <c r="AE977" i="4"/>
  <c r="AD977" i="4"/>
  <c r="AC977" i="4"/>
  <c r="AB977" i="4"/>
  <c r="AA977" i="4"/>
  <c r="Z977" i="4"/>
  <c r="Y977" i="4"/>
  <c r="AM977" i="4" s="1"/>
  <c r="X977" i="4"/>
  <c r="W977" i="4"/>
  <c r="V977" i="4"/>
  <c r="U977" i="4"/>
  <c r="T977" i="4"/>
  <c r="S977" i="4"/>
  <c r="R977" i="4"/>
  <c r="Q977" i="4"/>
  <c r="P977" i="4"/>
  <c r="O977" i="4"/>
  <c r="N977" i="4"/>
  <c r="M977" i="4"/>
  <c r="L977" i="4"/>
  <c r="K977" i="4"/>
  <c r="J977" i="4"/>
  <c r="I977" i="4"/>
  <c r="H977" i="4"/>
  <c r="G977" i="4"/>
  <c r="F977" i="4"/>
  <c r="E977" i="4"/>
  <c r="D977" i="4"/>
  <c r="C977" i="4"/>
  <c r="B977" i="4"/>
  <c r="A977" i="4"/>
  <c r="AM976" i="4"/>
  <c r="AL976" i="4"/>
  <c r="AK976" i="4"/>
  <c r="AJ976" i="4"/>
  <c r="AI976" i="4"/>
  <c r="AH976" i="4"/>
  <c r="AG976" i="4"/>
  <c r="AF976" i="4"/>
  <c r="AE976" i="4"/>
  <c r="AD976" i="4"/>
  <c r="AC976" i="4"/>
  <c r="AB976" i="4"/>
  <c r="AN976" i="4" s="1"/>
  <c r="AA976" i="4"/>
  <c r="Z976" i="4"/>
  <c r="Y976" i="4"/>
  <c r="X976" i="4"/>
  <c r="W976" i="4"/>
  <c r="V976" i="4"/>
  <c r="U976" i="4"/>
  <c r="T976" i="4"/>
  <c r="S976" i="4"/>
  <c r="R976" i="4"/>
  <c r="Q976" i="4"/>
  <c r="P976" i="4"/>
  <c r="O976" i="4"/>
  <c r="N976" i="4"/>
  <c r="M976" i="4"/>
  <c r="L976" i="4"/>
  <c r="K976" i="4"/>
  <c r="J976" i="4"/>
  <c r="I976" i="4"/>
  <c r="H976" i="4"/>
  <c r="G976" i="4"/>
  <c r="F976" i="4"/>
  <c r="E976" i="4"/>
  <c r="D976" i="4"/>
  <c r="C976" i="4"/>
  <c r="B976" i="4"/>
  <c r="A976" i="4"/>
  <c r="AN975" i="4"/>
  <c r="AK975" i="4"/>
  <c r="AJ975" i="4"/>
  <c r="AI975" i="4"/>
  <c r="AH975" i="4"/>
  <c r="AG975" i="4"/>
  <c r="AF975" i="4"/>
  <c r="AE975" i="4"/>
  <c r="AD975" i="4"/>
  <c r="AC975" i="4"/>
  <c r="AB975" i="4"/>
  <c r="AA975" i="4"/>
  <c r="Z975" i="4"/>
  <c r="Y975" i="4"/>
  <c r="AM975" i="4" s="1"/>
  <c r="X975" i="4"/>
  <c r="W975" i="4"/>
  <c r="V975" i="4"/>
  <c r="U975" i="4"/>
  <c r="T975" i="4"/>
  <c r="S975" i="4"/>
  <c r="R975" i="4"/>
  <c r="Q975" i="4"/>
  <c r="P975" i="4"/>
  <c r="O975" i="4"/>
  <c r="N975" i="4"/>
  <c r="M975" i="4"/>
  <c r="L975" i="4"/>
  <c r="K975" i="4"/>
  <c r="J975" i="4"/>
  <c r="I975" i="4"/>
  <c r="H975" i="4"/>
  <c r="AO975" i="4" s="1"/>
  <c r="G975" i="4"/>
  <c r="F975" i="4"/>
  <c r="E975" i="4"/>
  <c r="D975" i="4"/>
  <c r="C975" i="4"/>
  <c r="B975" i="4"/>
  <c r="A975" i="4"/>
  <c r="AN974" i="4"/>
  <c r="AM974" i="4"/>
  <c r="AL974" i="4"/>
  <c r="AK974" i="4"/>
  <c r="AJ974" i="4"/>
  <c r="AI974" i="4"/>
  <c r="AH974" i="4"/>
  <c r="AG974" i="4"/>
  <c r="AF974" i="4"/>
  <c r="AE974" i="4"/>
  <c r="AD974" i="4"/>
  <c r="AC974" i="4"/>
  <c r="AB974" i="4"/>
  <c r="AA974" i="4"/>
  <c r="Z974" i="4"/>
  <c r="Y974" i="4"/>
  <c r="X974" i="4"/>
  <c r="W974" i="4"/>
  <c r="V974" i="4"/>
  <c r="U974" i="4"/>
  <c r="T974" i="4"/>
  <c r="S974" i="4"/>
  <c r="R974" i="4"/>
  <c r="Q974" i="4"/>
  <c r="P974" i="4"/>
  <c r="O974" i="4"/>
  <c r="N974" i="4"/>
  <c r="M974" i="4"/>
  <c r="L974" i="4"/>
  <c r="K974" i="4"/>
  <c r="J974" i="4"/>
  <c r="I974" i="4"/>
  <c r="H974" i="4"/>
  <c r="G974" i="4"/>
  <c r="F974" i="4"/>
  <c r="E974" i="4"/>
  <c r="D974" i="4"/>
  <c r="C974" i="4"/>
  <c r="B974" i="4"/>
  <c r="A974" i="4"/>
  <c r="AN973" i="4"/>
  <c r="AK973" i="4"/>
  <c r="AJ973" i="4"/>
  <c r="AI973" i="4"/>
  <c r="AH973" i="4"/>
  <c r="AG973" i="4"/>
  <c r="AF973" i="4"/>
  <c r="AE973" i="4"/>
  <c r="AD973" i="4"/>
  <c r="AC973" i="4"/>
  <c r="AB973" i="4"/>
  <c r="AA973" i="4"/>
  <c r="Z973" i="4"/>
  <c r="Y973" i="4"/>
  <c r="X973" i="4"/>
  <c r="W973" i="4"/>
  <c r="V973" i="4"/>
  <c r="U973" i="4"/>
  <c r="T973" i="4"/>
  <c r="S973" i="4"/>
  <c r="R973" i="4"/>
  <c r="Q973" i="4"/>
  <c r="P973" i="4"/>
  <c r="O973" i="4"/>
  <c r="N973" i="4"/>
  <c r="M973" i="4"/>
  <c r="L973" i="4"/>
  <c r="K973" i="4"/>
  <c r="J973" i="4"/>
  <c r="I973" i="4"/>
  <c r="H973" i="4"/>
  <c r="G973" i="4"/>
  <c r="F973" i="4"/>
  <c r="E973" i="4"/>
  <c r="D973" i="4"/>
  <c r="AO973" i="4" s="1"/>
  <c r="C973" i="4"/>
  <c r="B973" i="4"/>
  <c r="A973" i="4"/>
  <c r="AN972" i="4"/>
  <c r="AM972" i="4"/>
  <c r="AL972" i="4"/>
  <c r="AK972" i="4"/>
  <c r="AJ972" i="4"/>
  <c r="AI972" i="4"/>
  <c r="AH972" i="4"/>
  <c r="AG972" i="4"/>
  <c r="AF972" i="4"/>
  <c r="AE972" i="4"/>
  <c r="AD972" i="4"/>
  <c r="AC972" i="4"/>
  <c r="AB972" i="4"/>
  <c r="AA972" i="4"/>
  <c r="Z972" i="4"/>
  <c r="Y972" i="4"/>
  <c r="X972" i="4"/>
  <c r="W972" i="4"/>
  <c r="V972" i="4"/>
  <c r="U972" i="4"/>
  <c r="T972" i="4"/>
  <c r="S972" i="4"/>
  <c r="R972" i="4"/>
  <c r="Q972" i="4"/>
  <c r="P972" i="4"/>
  <c r="O972" i="4"/>
  <c r="N972" i="4"/>
  <c r="M972" i="4"/>
  <c r="L972" i="4"/>
  <c r="K972" i="4"/>
  <c r="J972" i="4"/>
  <c r="I972" i="4"/>
  <c r="H972" i="4"/>
  <c r="G972" i="4"/>
  <c r="F972" i="4"/>
  <c r="E972" i="4"/>
  <c r="D972" i="4"/>
  <c r="C972" i="4"/>
  <c r="AO972" i="4" s="1"/>
  <c r="B972" i="4"/>
  <c r="A972" i="4"/>
  <c r="AK971" i="4"/>
  <c r="AJ971" i="4"/>
  <c r="AI971" i="4"/>
  <c r="AH971" i="4"/>
  <c r="AG971" i="4"/>
  <c r="AF971" i="4"/>
  <c r="AE971" i="4"/>
  <c r="AD971" i="4"/>
  <c r="AC971" i="4"/>
  <c r="AB971" i="4"/>
  <c r="AA971" i="4"/>
  <c r="Z971" i="4"/>
  <c r="Y971" i="4"/>
  <c r="AM971" i="4" s="1"/>
  <c r="X971" i="4"/>
  <c r="W971" i="4"/>
  <c r="V971" i="4"/>
  <c r="U971" i="4"/>
  <c r="T971" i="4"/>
  <c r="S971" i="4"/>
  <c r="R971" i="4"/>
  <c r="Q971" i="4"/>
  <c r="P971" i="4"/>
  <c r="O971" i="4"/>
  <c r="N971" i="4"/>
  <c r="M971" i="4"/>
  <c r="L971" i="4"/>
  <c r="K971" i="4"/>
  <c r="J971" i="4"/>
  <c r="I971" i="4"/>
  <c r="H971" i="4"/>
  <c r="G971" i="4"/>
  <c r="F971" i="4"/>
  <c r="E971" i="4"/>
  <c r="D971" i="4"/>
  <c r="AO971" i="4" s="1"/>
  <c r="C971" i="4"/>
  <c r="B971" i="4"/>
  <c r="A971" i="4"/>
  <c r="AM970" i="4"/>
  <c r="AL970" i="4"/>
  <c r="AK970" i="4"/>
  <c r="AJ970" i="4"/>
  <c r="AI970" i="4"/>
  <c r="AH970" i="4"/>
  <c r="AG970" i="4"/>
  <c r="AF970" i="4"/>
  <c r="AE970" i="4"/>
  <c r="AD970" i="4"/>
  <c r="AC970" i="4"/>
  <c r="AB970" i="4"/>
  <c r="AA970" i="4"/>
  <c r="Z970" i="4"/>
  <c r="Y970" i="4"/>
  <c r="X970" i="4"/>
  <c r="W970" i="4"/>
  <c r="V970" i="4"/>
  <c r="U970" i="4"/>
  <c r="T970" i="4"/>
  <c r="S970" i="4"/>
  <c r="R970" i="4"/>
  <c r="Q970" i="4"/>
  <c r="P970" i="4"/>
  <c r="O970" i="4"/>
  <c r="N970" i="4"/>
  <c r="M970" i="4"/>
  <c r="L970" i="4"/>
  <c r="K970" i="4"/>
  <c r="J970" i="4"/>
  <c r="I970" i="4"/>
  <c r="H970" i="4"/>
  <c r="G970" i="4"/>
  <c r="F970" i="4"/>
  <c r="E970" i="4"/>
  <c r="D970" i="4"/>
  <c r="C970" i="4"/>
  <c r="B970" i="4"/>
  <c r="A970" i="4"/>
  <c r="AN969" i="4"/>
  <c r="AL969" i="4"/>
  <c r="AK969" i="4"/>
  <c r="AJ969" i="4"/>
  <c r="AI969" i="4"/>
  <c r="AH969" i="4"/>
  <c r="AG969" i="4"/>
  <c r="AF969" i="4"/>
  <c r="AE969" i="4"/>
  <c r="AD969" i="4"/>
  <c r="AC969" i="4"/>
  <c r="AB969" i="4"/>
  <c r="AA969" i="4"/>
  <c r="Z969" i="4"/>
  <c r="Y969" i="4"/>
  <c r="AM969" i="4" s="1"/>
  <c r="X969" i="4"/>
  <c r="W969" i="4"/>
  <c r="V969" i="4"/>
  <c r="U969" i="4"/>
  <c r="T969" i="4"/>
  <c r="S969" i="4"/>
  <c r="R969" i="4"/>
  <c r="Q969" i="4"/>
  <c r="P969" i="4"/>
  <c r="O969" i="4"/>
  <c r="N969" i="4"/>
  <c r="M969" i="4"/>
  <c r="L969" i="4"/>
  <c r="K969" i="4"/>
  <c r="J969" i="4"/>
  <c r="I969" i="4"/>
  <c r="H969" i="4"/>
  <c r="G969" i="4"/>
  <c r="F969" i="4"/>
  <c r="E969" i="4"/>
  <c r="D969" i="4"/>
  <c r="C969" i="4"/>
  <c r="B969" i="4"/>
  <c r="A969" i="4"/>
  <c r="AM968" i="4"/>
  <c r="AL968" i="4"/>
  <c r="AK968" i="4"/>
  <c r="AJ968" i="4"/>
  <c r="AI968" i="4"/>
  <c r="AH968" i="4"/>
  <c r="AG968" i="4"/>
  <c r="AF968" i="4"/>
  <c r="AE968" i="4"/>
  <c r="AD968" i="4"/>
  <c r="AC968" i="4"/>
  <c r="AB968" i="4"/>
  <c r="AN968" i="4" s="1"/>
  <c r="AA968" i="4"/>
  <c r="Z968" i="4"/>
  <c r="Y968" i="4"/>
  <c r="X968" i="4"/>
  <c r="W968" i="4"/>
  <c r="V968" i="4"/>
  <c r="U968" i="4"/>
  <c r="T968" i="4"/>
  <c r="S968" i="4"/>
  <c r="R968" i="4"/>
  <c r="Q968" i="4"/>
  <c r="P968" i="4"/>
  <c r="O968" i="4"/>
  <c r="N968" i="4"/>
  <c r="M968" i="4"/>
  <c r="L968" i="4"/>
  <c r="K968" i="4"/>
  <c r="J968" i="4"/>
  <c r="I968" i="4"/>
  <c r="H968" i="4"/>
  <c r="G968" i="4"/>
  <c r="F968" i="4"/>
  <c r="E968" i="4"/>
  <c r="D968" i="4"/>
  <c r="C968" i="4"/>
  <c r="B968" i="4"/>
  <c r="A968" i="4"/>
  <c r="AN967" i="4"/>
  <c r="AK967" i="4"/>
  <c r="AJ967" i="4"/>
  <c r="AI967" i="4"/>
  <c r="AH967" i="4"/>
  <c r="AG967" i="4"/>
  <c r="AF967" i="4"/>
  <c r="AE967" i="4"/>
  <c r="AD967" i="4"/>
  <c r="AC967" i="4"/>
  <c r="AB967" i="4"/>
  <c r="AA967" i="4"/>
  <c r="Z967" i="4"/>
  <c r="Y967" i="4"/>
  <c r="AM967" i="4" s="1"/>
  <c r="X967" i="4"/>
  <c r="W967" i="4"/>
  <c r="V967" i="4"/>
  <c r="U967" i="4"/>
  <c r="T967" i="4"/>
  <c r="S967" i="4"/>
  <c r="R967" i="4"/>
  <c r="Q967" i="4"/>
  <c r="P967" i="4"/>
  <c r="O967" i="4"/>
  <c r="N967" i="4"/>
  <c r="M967" i="4"/>
  <c r="L967" i="4"/>
  <c r="K967" i="4"/>
  <c r="J967" i="4"/>
  <c r="I967" i="4"/>
  <c r="H967" i="4"/>
  <c r="AO967" i="4" s="1"/>
  <c r="G967" i="4"/>
  <c r="F967" i="4"/>
  <c r="E967" i="4"/>
  <c r="D967" i="4"/>
  <c r="C967" i="4"/>
  <c r="B967" i="4"/>
  <c r="A967" i="4"/>
  <c r="AN966" i="4"/>
  <c r="AM966" i="4"/>
  <c r="AL966" i="4"/>
  <c r="AK966" i="4"/>
  <c r="AJ966" i="4"/>
  <c r="AI966" i="4"/>
  <c r="AH966" i="4"/>
  <c r="AG966" i="4"/>
  <c r="AF966" i="4"/>
  <c r="AE966" i="4"/>
  <c r="AD966" i="4"/>
  <c r="AC966" i="4"/>
  <c r="AB966" i="4"/>
  <c r="AA966" i="4"/>
  <c r="Z966" i="4"/>
  <c r="Y966" i="4"/>
  <c r="X966" i="4"/>
  <c r="W966" i="4"/>
  <c r="V966" i="4"/>
  <c r="U966" i="4"/>
  <c r="T966" i="4"/>
  <c r="S966" i="4"/>
  <c r="R966" i="4"/>
  <c r="Q966" i="4"/>
  <c r="P966" i="4"/>
  <c r="O966" i="4"/>
  <c r="N966" i="4"/>
  <c r="M966" i="4"/>
  <c r="L966" i="4"/>
  <c r="K966" i="4"/>
  <c r="J966" i="4"/>
  <c r="I966" i="4"/>
  <c r="H966" i="4"/>
  <c r="G966" i="4"/>
  <c r="F966" i="4"/>
  <c r="E966" i="4"/>
  <c r="D966" i="4"/>
  <c r="C966" i="4"/>
  <c r="B966" i="4"/>
  <c r="A966" i="4"/>
  <c r="AN965" i="4"/>
  <c r="AK965" i="4"/>
  <c r="AJ965" i="4"/>
  <c r="AI965" i="4"/>
  <c r="AH965" i="4"/>
  <c r="AG965" i="4"/>
  <c r="AF965" i="4"/>
  <c r="AE965" i="4"/>
  <c r="AD965" i="4"/>
  <c r="AC965" i="4"/>
  <c r="AB965" i="4"/>
  <c r="AA965" i="4"/>
  <c r="Z965" i="4"/>
  <c r="Y965" i="4"/>
  <c r="X965" i="4"/>
  <c r="W965" i="4"/>
  <c r="V965" i="4"/>
  <c r="U965" i="4"/>
  <c r="T965" i="4"/>
  <c r="S965" i="4"/>
  <c r="R965" i="4"/>
  <c r="Q965" i="4"/>
  <c r="P965" i="4"/>
  <c r="O965" i="4"/>
  <c r="N965" i="4"/>
  <c r="M965" i="4"/>
  <c r="L965" i="4"/>
  <c r="K965" i="4"/>
  <c r="J965" i="4"/>
  <c r="I965" i="4"/>
  <c r="H965" i="4"/>
  <c r="G965" i="4"/>
  <c r="F965" i="4"/>
  <c r="E965" i="4"/>
  <c r="D965" i="4"/>
  <c r="C965" i="4"/>
  <c r="B965" i="4"/>
  <c r="A965" i="4"/>
  <c r="AN964" i="4"/>
  <c r="AM964" i="4"/>
  <c r="AL964" i="4"/>
  <c r="AK964" i="4"/>
  <c r="AJ964" i="4"/>
  <c r="AI964" i="4"/>
  <c r="AH964" i="4"/>
  <c r="AG964" i="4"/>
  <c r="AF964" i="4"/>
  <c r="AE964" i="4"/>
  <c r="AD964" i="4"/>
  <c r="AC964" i="4"/>
  <c r="AB964" i="4"/>
  <c r="AA964" i="4"/>
  <c r="Z964" i="4"/>
  <c r="Y964" i="4"/>
  <c r="X964" i="4"/>
  <c r="W964" i="4"/>
  <c r="V964" i="4"/>
  <c r="U964" i="4"/>
  <c r="T964" i="4"/>
  <c r="S964" i="4"/>
  <c r="R964" i="4"/>
  <c r="Q964" i="4"/>
  <c r="P964" i="4"/>
  <c r="O964" i="4"/>
  <c r="N964" i="4"/>
  <c r="M964" i="4"/>
  <c r="L964" i="4"/>
  <c r="K964" i="4"/>
  <c r="J964" i="4"/>
  <c r="I964" i="4"/>
  <c r="H964" i="4"/>
  <c r="G964" i="4"/>
  <c r="F964" i="4"/>
  <c r="E964" i="4"/>
  <c r="D964" i="4"/>
  <c r="C964" i="4"/>
  <c r="B964" i="4"/>
  <c r="A964" i="4"/>
  <c r="AK963" i="4"/>
  <c r="AJ963" i="4"/>
  <c r="AI963" i="4"/>
  <c r="AH963" i="4"/>
  <c r="AG963" i="4"/>
  <c r="AF963" i="4"/>
  <c r="AE963" i="4"/>
  <c r="AD963" i="4"/>
  <c r="AC963" i="4"/>
  <c r="AB963" i="4"/>
  <c r="AA963" i="4"/>
  <c r="Z963" i="4"/>
  <c r="Y963" i="4"/>
  <c r="AM963" i="4" s="1"/>
  <c r="X963" i="4"/>
  <c r="W963" i="4"/>
  <c r="V963" i="4"/>
  <c r="U963" i="4"/>
  <c r="T963" i="4"/>
  <c r="S963" i="4"/>
  <c r="R963" i="4"/>
  <c r="Q963" i="4"/>
  <c r="P963" i="4"/>
  <c r="O963" i="4"/>
  <c r="N963" i="4"/>
  <c r="M963" i="4"/>
  <c r="L963" i="4"/>
  <c r="K963" i="4"/>
  <c r="J963" i="4"/>
  <c r="I963" i="4"/>
  <c r="H963" i="4"/>
  <c r="G963" i="4"/>
  <c r="F963" i="4"/>
  <c r="E963" i="4"/>
  <c r="D963" i="4"/>
  <c r="AO963" i="4" s="1"/>
  <c r="C963" i="4"/>
  <c r="B963" i="4"/>
  <c r="A963" i="4"/>
  <c r="AM962" i="4"/>
  <c r="AL962" i="4"/>
  <c r="AK962" i="4"/>
  <c r="AJ962" i="4"/>
  <c r="AI962" i="4"/>
  <c r="AH962" i="4"/>
  <c r="AG962" i="4"/>
  <c r="AF962" i="4"/>
  <c r="AE962" i="4"/>
  <c r="AD962" i="4"/>
  <c r="AC962" i="4"/>
  <c r="AB962" i="4"/>
  <c r="AA962" i="4"/>
  <c r="Z962" i="4"/>
  <c r="Y962" i="4"/>
  <c r="X962" i="4"/>
  <c r="W962" i="4"/>
  <c r="V962" i="4"/>
  <c r="U962" i="4"/>
  <c r="T962" i="4"/>
  <c r="S962" i="4"/>
  <c r="R962" i="4"/>
  <c r="Q962" i="4"/>
  <c r="P962" i="4"/>
  <c r="O962" i="4"/>
  <c r="N962" i="4"/>
  <c r="M962" i="4"/>
  <c r="L962" i="4"/>
  <c r="K962" i="4"/>
  <c r="J962" i="4"/>
  <c r="I962" i="4"/>
  <c r="H962" i="4"/>
  <c r="G962" i="4"/>
  <c r="F962" i="4"/>
  <c r="E962" i="4"/>
  <c r="D962" i="4"/>
  <c r="C962" i="4"/>
  <c r="B962" i="4"/>
  <c r="A962" i="4"/>
  <c r="AN961" i="4"/>
  <c r="AL961" i="4"/>
  <c r="AK961" i="4"/>
  <c r="AJ961" i="4"/>
  <c r="AI961" i="4"/>
  <c r="AH961" i="4"/>
  <c r="AG961" i="4"/>
  <c r="AF961" i="4"/>
  <c r="AE961" i="4"/>
  <c r="AD961" i="4"/>
  <c r="AC961" i="4"/>
  <c r="AB961" i="4"/>
  <c r="AA961" i="4"/>
  <c r="Z961" i="4"/>
  <c r="Y961" i="4"/>
  <c r="AM961" i="4" s="1"/>
  <c r="X961" i="4"/>
  <c r="W961" i="4"/>
  <c r="V961" i="4"/>
  <c r="U961" i="4"/>
  <c r="T961" i="4"/>
  <c r="S961" i="4"/>
  <c r="R961" i="4"/>
  <c r="Q961" i="4"/>
  <c r="P961" i="4"/>
  <c r="O961" i="4"/>
  <c r="N961" i="4"/>
  <c r="M961" i="4"/>
  <c r="L961" i="4"/>
  <c r="K961" i="4"/>
  <c r="J961" i="4"/>
  <c r="I961" i="4"/>
  <c r="H961" i="4"/>
  <c r="G961" i="4"/>
  <c r="F961" i="4"/>
  <c r="E961" i="4"/>
  <c r="AO961" i="4" s="1"/>
  <c r="D961" i="4"/>
  <c r="C961" i="4"/>
  <c r="B961" i="4"/>
  <c r="A961" i="4"/>
  <c r="AM960" i="4"/>
  <c r="AL960" i="4"/>
  <c r="AK960" i="4"/>
  <c r="AJ960" i="4"/>
  <c r="AI960" i="4"/>
  <c r="AH960" i="4"/>
  <c r="AG960" i="4"/>
  <c r="AF960" i="4"/>
  <c r="AE960" i="4"/>
  <c r="AD960" i="4"/>
  <c r="AC960" i="4"/>
  <c r="AB960" i="4"/>
  <c r="AN960" i="4" s="1"/>
  <c r="AA960" i="4"/>
  <c r="Z960" i="4"/>
  <c r="Y960" i="4"/>
  <c r="X960" i="4"/>
  <c r="W960" i="4"/>
  <c r="V960" i="4"/>
  <c r="U960" i="4"/>
  <c r="T960" i="4"/>
  <c r="S960" i="4"/>
  <c r="R960" i="4"/>
  <c r="Q960" i="4"/>
  <c r="P960" i="4"/>
  <c r="O960" i="4"/>
  <c r="N960" i="4"/>
  <c r="M960" i="4"/>
  <c r="L960" i="4"/>
  <c r="K960" i="4"/>
  <c r="J960" i="4"/>
  <c r="I960" i="4"/>
  <c r="H960" i="4"/>
  <c r="G960" i="4"/>
  <c r="F960" i="4"/>
  <c r="E960" i="4"/>
  <c r="D960" i="4"/>
  <c r="C960" i="4"/>
  <c r="B960" i="4"/>
  <c r="A960" i="4"/>
  <c r="AN959" i="4"/>
  <c r="AK959" i="4"/>
  <c r="AJ959" i="4"/>
  <c r="AI959" i="4"/>
  <c r="AH959" i="4"/>
  <c r="AG959" i="4"/>
  <c r="AF959" i="4"/>
  <c r="AE959" i="4"/>
  <c r="AD959" i="4"/>
  <c r="AC959" i="4"/>
  <c r="AB959" i="4"/>
  <c r="AA959" i="4"/>
  <c r="Z959" i="4"/>
  <c r="Y959" i="4"/>
  <c r="AM959" i="4" s="1"/>
  <c r="X959" i="4"/>
  <c r="W959" i="4"/>
  <c r="V959" i="4"/>
  <c r="U959" i="4"/>
  <c r="T959" i="4"/>
  <c r="S959" i="4"/>
  <c r="R959" i="4"/>
  <c r="Q959" i="4"/>
  <c r="P959" i="4"/>
  <c r="O959" i="4"/>
  <c r="N959" i="4"/>
  <c r="M959" i="4"/>
  <c r="L959" i="4"/>
  <c r="K959" i="4"/>
  <c r="J959" i="4"/>
  <c r="I959" i="4"/>
  <c r="H959" i="4"/>
  <c r="AO959" i="4" s="1"/>
  <c r="G959" i="4"/>
  <c r="F959" i="4"/>
  <c r="E959" i="4"/>
  <c r="D959" i="4"/>
  <c r="C959" i="4"/>
  <c r="B959" i="4"/>
  <c r="A959" i="4"/>
  <c r="AN958" i="4"/>
  <c r="AM958" i="4"/>
  <c r="AL958" i="4"/>
  <c r="AK958" i="4"/>
  <c r="AJ958" i="4"/>
  <c r="AI958" i="4"/>
  <c r="AH958" i="4"/>
  <c r="AG958" i="4"/>
  <c r="AF958" i="4"/>
  <c r="AE958" i="4"/>
  <c r="AD958" i="4"/>
  <c r="AC958" i="4"/>
  <c r="AB958" i="4"/>
  <c r="AA958" i="4"/>
  <c r="Z958" i="4"/>
  <c r="Y958" i="4"/>
  <c r="X958" i="4"/>
  <c r="W958" i="4"/>
  <c r="V958" i="4"/>
  <c r="U958" i="4"/>
  <c r="T958" i="4"/>
  <c r="S958" i="4"/>
  <c r="R958" i="4"/>
  <c r="Q958" i="4"/>
  <c r="P958" i="4"/>
  <c r="O958" i="4"/>
  <c r="N958" i="4"/>
  <c r="M958" i="4"/>
  <c r="L958" i="4"/>
  <c r="K958" i="4"/>
  <c r="J958" i="4"/>
  <c r="I958" i="4"/>
  <c r="H958" i="4"/>
  <c r="G958" i="4"/>
  <c r="F958" i="4"/>
  <c r="E958" i="4"/>
  <c r="D958" i="4"/>
  <c r="C958" i="4"/>
  <c r="B958" i="4"/>
  <c r="A958" i="4"/>
  <c r="AN957" i="4"/>
  <c r="AK957" i="4"/>
  <c r="AJ957" i="4"/>
  <c r="AI957" i="4"/>
  <c r="AH957" i="4"/>
  <c r="AG957" i="4"/>
  <c r="AF957" i="4"/>
  <c r="AE957" i="4"/>
  <c r="AD957" i="4"/>
  <c r="AC957" i="4"/>
  <c r="AB957" i="4"/>
  <c r="AA957" i="4"/>
  <c r="Z957" i="4"/>
  <c r="Y957" i="4"/>
  <c r="X957" i="4"/>
  <c r="W957" i="4"/>
  <c r="V957" i="4"/>
  <c r="U957" i="4"/>
  <c r="T957" i="4"/>
  <c r="S957" i="4"/>
  <c r="R957" i="4"/>
  <c r="Q957" i="4"/>
  <c r="P957" i="4"/>
  <c r="O957" i="4"/>
  <c r="N957" i="4"/>
  <c r="M957" i="4"/>
  <c r="L957" i="4"/>
  <c r="K957" i="4"/>
  <c r="J957" i="4"/>
  <c r="I957" i="4"/>
  <c r="H957" i="4"/>
  <c r="G957" i="4"/>
  <c r="F957" i="4"/>
  <c r="E957" i="4"/>
  <c r="D957" i="4"/>
  <c r="C957" i="4"/>
  <c r="B957" i="4"/>
  <c r="A957" i="4"/>
  <c r="AN956" i="4"/>
  <c r="AM956" i="4"/>
  <c r="AL956" i="4"/>
  <c r="AK956" i="4"/>
  <c r="AJ956" i="4"/>
  <c r="AI956" i="4"/>
  <c r="AH956" i="4"/>
  <c r="AG956" i="4"/>
  <c r="AF956" i="4"/>
  <c r="AE956" i="4"/>
  <c r="AD956" i="4"/>
  <c r="AC956" i="4"/>
  <c r="AB956" i="4"/>
  <c r="AA956" i="4"/>
  <c r="Z956" i="4"/>
  <c r="Y956" i="4"/>
  <c r="X956" i="4"/>
  <c r="W956" i="4"/>
  <c r="V956" i="4"/>
  <c r="U956" i="4"/>
  <c r="T956" i="4"/>
  <c r="S956" i="4"/>
  <c r="R956" i="4"/>
  <c r="Q956" i="4"/>
  <c r="P956" i="4"/>
  <c r="O956" i="4"/>
  <c r="N956" i="4"/>
  <c r="M956" i="4"/>
  <c r="L956" i="4"/>
  <c r="K956" i="4"/>
  <c r="J956" i="4"/>
  <c r="I956" i="4"/>
  <c r="H956" i="4"/>
  <c r="G956" i="4"/>
  <c r="F956" i="4"/>
  <c r="E956" i="4"/>
  <c r="D956" i="4"/>
  <c r="C956" i="4"/>
  <c r="AO956" i="4" s="1"/>
  <c r="B956" i="4"/>
  <c r="A956" i="4"/>
  <c r="AK955" i="4"/>
  <c r="AJ955" i="4"/>
  <c r="AI955" i="4"/>
  <c r="AH955" i="4"/>
  <c r="AG955" i="4"/>
  <c r="AF955" i="4"/>
  <c r="AE955" i="4"/>
  <c r="AD955" i="4"/>
  <c r="AC955" i="4"/>
  <c r="AB955" i="4"/>
  <c r="AA955" i="4"/>
  <c r="Z955" i="4"/>
  <c r="Y955" i="4"/>
  <c r="AM955" i="4" s="1"/>
  <c r="X955" i="4"/>
  <c r="W955" i="4"/>
  <c r="V955" i="4"/>
  <c r="U955" i="4"/>
  <c r="T955" i="4"/>
  <c r="S955" i="4"/>
  <c r="R955" i="4"/>
  <c r="Q955" i="4"/>
  <c r="P955" i="4"/>
  <c r="O955" i="4"/>
  <c r="N955" i="4"/>
  <c r="M955" i="4"/>
  <c r="L955" i="4"/>
  <c r="K955" i="4"/>
  <c r="J955" i="4"/>
  <c r="I955" i="4"/>
  <c r="H955" i="4"/>
  <c r="G955" i="4"/>
  <c r="F955" i="4"/>
  <c r="E955" i="4"/>
  <c r="D955" i="4"/>
  <c r="C955" i="4"/>
  <c r="AO955" i="4" s="1"/>
  <c r="B955" i="4"/>
  <c r="A955" i="4"/>
  <c r="AM954" i="4"/>
  <c r="AL954" i="4"/>
  <c r="AK954" i="4"/>
  <c r="AJ954" i="4"/>
  <c r="AI954" i="4"/>
  <c r="AH954" i="4"/>
  <c r="AG954" i="4"/>
  <c r="AF954" i="4"/>
  <c r="AE954" i="4"/>
  <c r="AD954" i="4"/>
  <c r="AC954" i="4"/>
  <c r="AB954" i="4"/>
  <c r="AA954" i="4"/>
  <c r="Z954" i="4"/>
  <c r="Y954" i="4"/>
  <c r="X954" i="4"/>
  <c r="W954" i="4"/>
  <c r="V954" i="4"/>
  <c r="U954" i="4"/>
  <c r="T954" i="4"/>
  <c r="S954" i="4"/>
  <c r="R954" i="4"/>
  <c r="Q954" i="4"/>
  <c r="P954" i="4"/>
  <c r="O954" i="4"/>
  <c r="N954" i="4"/>
  <c r="M954" i="4"/>
  <c r="L954" i="4"/>
  <c r="K954" i="4"/>
  <c r="J954" i="4"/>
  <c r="I954" i="4"/>
  <c r="H954" i="4"/>
  <c r="G954" i="4"/>
  <c r="F954" i="4"/>
  <c r="E954" i="4"/>
  <c r="D954" i="4"/>
  <c r="C954" i="4"/>
  <c r="B954" i="4"/>
  <c r="A954" i="4"/>
  <c r="AM953" i="4"/>
  <c r="AL953" i="4"/>
  <c r="AK953" i="4"/>
  <c r="AJ953" i="4"/>
  <c r="AI953" i="4"/>
  <c r="AH953" i="4"/>
  <c r="AG953" i="4"/>
  <c r="AF953" i="4"/>
  <c r="AE953" i="4"/>
  <c r="AD953" i="4"/>
  <c r="AC953" i="4"/>
  <c r="AB953" i="4"/>
  <c r="AN953" i="4" s="1"/>
  <c r="AA953" i="4"/>
  <c r="Z953" i="4"/>
  <c r="Y953" i="4"/>
  <c r="X953" i="4"/>
  <c r="W953" i="4"/>
  <c r="V953" i="4"/>
  <c r="U953" i="4"/>
  <c r="T953" i="4"/>
  <c r="S953" i="4"/>
  <c r="R953" i="4"/>
  <c r="Q953" i="4"/>
  <c r="P953" i="4"/>
  <c r="O953" i="4"/>
  <c r="N953" i="4"/>
  <c r="M953" i="4"/>
  <c r="L953" i="4"/>
  <c r="K953" i="4"/>
  <c r="J953" i="4"/>
  <c r="I953" i="4"/>
  <c r="H953" i="4"/>
  <c r="G953" i="4"/>
  <c r="F953" i="4"/>
  <c r="E953" i="4"/>
  <c r="D953" i="4"/>
  <c r="C953" i="4"/>
  <c r="B953" i="4"/>
  <c r="A953" i="4"/>
  <c r="AN952" i="4"/>
  <c r="AK952" i="4"/>
  <c r="AJ952" i="4"/>
  <c r="AI952" i="4"/>
  <c r="AH952" i="4"/>
  <c r="AG952" i="4"/>
  <c r="AF952" i="4"/>
  <c r="AE952" i="4"/>
  <c r="AD952" i="4"/>
  <c r="AC952" i="4"/>
  <c r="AB952" i="4"/>
  <c r="AA952" i="4"/>
  <c r="Z952" i="4"/>
  <c r="Y952" i="4"/>
  <c r="X952" i="4"/>
  <c r="W952" i="4"/>
  <c r="V952" i="4"/>
  <c r="U952" i="4"/>
  <c r="T952" i="4"/>
  <c r="S952" i="4"/>
  <c r="R952" i="4"/>
  <c r="Q952" i="4"/>
  <c r="P952" i="4"/>
  <c r="O952" i="4"/>
  <c r="N952" i="4"/>
  <c r="M952" i="4"/>
  <c r="L952" i="4"/>
  <c r="K952" i="4"/>
  <c r="J952" i="4"/>
  <c r="I952" i="4"/>
  <c r="H952" i="4"/>
  <c r="AO952" i="4" s="1"/>
  <c r="G952" i="4"/>
  <c r="F952" i="4"/>
  <c r="E952" i="4"/>
  <c r="D952" i="4"/>
  <c r="C952" i="4"/>
  <c r="B952" i="4"/>
  <c r="A952" i="4"/>
  <c r="AN951" i="4"/>
  <c r="AK951" i="4"/>
  <c r="AJ951" i="4"/>
  <c r="AI951" i="4"/>
  <c r="AH951" i="4"/>
  <c r="AG951" i="4"/>
  <c r="AF951" i="4"/>
  <c r="AE951" i="4"/>
  <c r="AD951" i="4"/>
  <c r="AC951" i="4"/>
  <c r="AB951" i="4"/>
  <c r="AA951" i="4"/>
  <c r="Z951" i="4"/>
  <c r="Y951" i="4"/>
  <c r="X951" i="4"/>
  <c r="W951" i="4"/>
  <c r="V951" i="4"/>
  <c r="U951" i="4"/>
  <c r="T951" i="4"/>
  <c r="S951" i="4"/>
  <c r="R951" i="4"/>
  <c r="Q951" i="4"/>
  <c r="P951" i="4"/>
  <c r="O951" i="4"/>
  <c r="N951" i="4"/>
  <c r="M951" i="4"/>
  <c r="L951" i="4"/>
  <c r="K951" i="4"/>
  <c r="J951" i="4"/>
  <c r="I951" i="4"/>
  <c r="H951" i="4"/>
  <c r="G951" i="4"/>
  <c r="F951" i="4"/>
  <c r="E951" i="4"/>
  <c r="D951" i="4"/>
  <c r="C951" i="4"/>
  <c r="AO951" i="4" s="1"/>
  <c r="B951" i="4"/>
  <c r="A951" i="4"/>
  <c r="AN950" i="4"/>
  <c r="AM950" i="4"/>
  <c r="AL950" i="4"/>
  <c r="AK950" i="4"/>
  <c r="AJ950" i="4"/>
  <c r="AI950" i="4"/>
  <c r="AH950" i="4"/>
  <c r="AG950" i="4"/>
  <c r="AF950" i="4"/>
  <c r="AE950" i="4"/>
  <c r="AD950" i="4"/>
  <c r="AC950" i="4"/>
  <c r="AB950" i="4"/>
  <c r="AA950" i="4"/>
  <c r="Z950" i="4"/>
  <c r="Y950" i="4"/>
  <c r="X950" i="4"/>
  <c r="W950" i="4"/>
  <c r="V950" i="4"/>
  <c r="U950" i="4"/>
  <c r="T950" i="4"/>
  <c r="S950" i="4"/>
  <c r="R950" i="4"/>
  <c r="Q950" i="4"/>
  <c r="P950" i="4"/>
  <c r="O950" i="4"/>
  <c r="N950" i="4"/>
  <c r="M950" i="4"/>
  <c r="L950" i="4"/>
  <c r="K950" i="4"/>
  <c r="J950" i="4"/>
  <c r="I950" i="4"/>
  <c r="H950" i="4"/>
  <c r="G950" i="4"/>
  <c r="F950" i="4"/>
  <c r="E950" i="4"/>
  <c r="D950" i="4"/>
  <c r="C950" i="4"/>
  <c r="AO950" i="4" s="1"/>
  <c r="B950" i="4"/>
  <c r="A950" i="4"/>
  <c r="AK949" i="4"/>
  <c r="AJ949" i="4"/>
  <c r="AI949" i="4"/>
  <c r="AH949" i="4"/>
  <c r="AG949" i="4"/>
  <c r="AF949" i="4"/>
  <c r="AE949" i="4"/>
  <c r="AD949" i="4"/>
  <c r="AC949" i="4"/>
  <c r="AB949" i="4"/>
  <c r="AA949" i="4"/>
  <c r="Z949" i="4"/>
  <c r="Y949" i="4"/>
  <c r="AM949" i="4" s="1"/>
  <c r="X949" i="4"/>
  <c r="W949" i="4"/>
  <c r="V949" i="4"/>
  <c r="U949" i="4"/>
  <c r="T949" i="4"/>
  <c r="S949" i="4"/>
  <c r="R949" i="4"/>
  <c r="Q949" i="4"/>
  <c r="P949" i="4"/>
  <c r="O949" i="4"/>
  <c r="N949" i="4"/>
  <c r="M949" i="4"/>
  <c r="L949" i="4"/>
  <c r="K949" i="4"/>
  <c r="J949" i="4"/>
  <c r="I949" i="4"/>
  <c r="H949" i="4"/>
  <c r="G949" i="4"/>
  <c r="F949" i="4"/>
  <c r="E949" i="4"/>
  <c r="D949" i="4"/>
  <c r="AO949" i="4" s="1"/>
  <c r="C949" i="4"/>
  <c r="B949" i="4"/>
  <c r="A949" i="4"/>
  <c r="AM948" i="4"/>
  <c r="AL948" i="4"/>
  <c r="AK948" i="4"/>
  <c r="AJ948" i="4"/>
  <c r="AI948" i="4"/>
  <c r="AH948" i="4"/>
  <c r="AG948" i="4"/>
  <c r="AF948" i="4"/>
  <c r="AE948" i="4"/>
  <c r="AD948" i="4"/>
  <c r="AC948" i="4"/>
  <c r="AB948" i="4"/>
  <c r="AN948" i="4" s="1"/>
  <c r="AA948" i="4"/>
  <c r="Z948" i="4"/>
  <c r="Y948" i="4"/>
  <c r="X948" i="4"/>
  <c r="W948" i="4"/>
  <c r="V948" i="4"/>
  <c r="U948" i="4"/>
  <c r="T948" i="4"/>
  <c r="S948" i="4"/>
  <c r="R948" i="4"/>
  <c r="Q948" i="4"/>
  <c r="P948" i="4"/>
  <c r="O948" i="4"/>
  <c r="N948" i="4"/>
  <c r="M948" i="4"/>
  <c r="L948" i="4"/>
  <c r="K948" i="4"/>
  <c r="J948" i="4"/>
  <c r="I948" i="4"/>
  <c r="H948" i="4"/>
  <c r="G948" i="4"/>
  <c r="F948" i="4"/>
  <c r="E948" i="4"/>
  <c r="D948" i="4"/>
  <c r="C948" i="4"/>
  <c r="AO948" i="4" s="1"/>
  <c r="B948" i="4"/>
  <c r="A948" i="4"/>
  <c r="AO947" i="4"/>
  <c r="AN947" i="4"/>
  <c r="AK947" i="4"/>
  <c r="AJ947" i="4"/>
  <c r="AI947" i="4"/>
  <c r="AH947" i="4"/>
  <c r="AG947" i="4"/>
  <c r="AF947" i="4"/>
  <c r="AE947" i="4"/>
  <c r="AD947" i="4"/>
  <c r="AC947" i="4"/>
  <c r="AB947" i="4"/>
  <c r="AA947" i="4"/>
  <c r="Z947" i="4"/>
  <c r="Y947" i="4"/>
  <c r="AM947" i="4" s="1"/>
  <c r="X947" i="4"/>
  <c r="W947" i="4"/>
  <c r="V947" i="4"/>
  <c r="U947" i="4"/>
  <c r="T947" i="4"/>
  <c r="S947" i="4"/>
  <c r="R947" i="4"/>
  <c r="Q947" i="4"/>
  <c r="P947" i="4"/>
  <c r="O947" i="4"/>
  <c r="N947" i="4"/>
  <c r="M947" i="4"/>
  <c r="L947" i="4"/>
  <c r="K947" i="4"/>
  <c r="J947" i="4"/>
  <c r="I947" i="4"/>
  <c r="H947" i="4"/>
  <c r="G947" i="4"/>
  <c r="F947" i="4"/>
  <c r="E947" i="4"/>
  <c r="D947" i="4"/>
  <c r="C947" i="4"/>
  <c r="B947" i="4"/>
  <c r="A947" i="4"/>
  <c r="AN946" i="4"/>
  <c r="AM946" i="4"/>
  <c r="AL946" i="4"/>
  <c r="AK946" i="4"/>
  <c r="AJ946" i="4"/>
  <c r="AI946" i="4"/>
  <c r="AH946" i="4"/>
  <c r="AG946" i="4"/>
  <c r="AF946" i="4"/>
  <c r="AE946" i="4"/>
  <c r="AD946" i="4"/>
  <c r="AC946" i="4"/>
  <c r="AB946" i="4"/>
  <c r="AA946" i="4"/>
  <c r="Z946" i="4"/>
  <c r="Y946" i="4"/>
  <c r="X946" i="4"/>
  <c r="W946" i="4"/>
  <c r="V946" i="4"/>
  <c r="U946" i="4"/>
  <c r="T946" i="4"/>
  <c r="S946" i="4"/>
  <c r="R946" i="4"/>
  <c r="Q946" i="4"/>
  <c r="P946" i="4"/>
  <c r="O946" i="4"/>
  <c r="N946" i="4"/>
  <c r="M946" i="4"/>
  <c r="L946" i="4"/>
  <c r="K946" i="4"/>
  <c r="J946" i="4"/>
  <c r="I946" i="4"/>
  <c r="H946" i="4"/>
  <c r="G946" i="4"/>
  <c r="F946" i="4"/>
  <c r="E946" i="4"/>
  <c r="D946" i="4"/>
  <c r="C946" i="4"/>
  <c r="B946" i="4"/>
  <c r="A946" i="4"/>
  <c r="AN945" i="4"/>
  <c r="AM945" i="4"/>
  <c r="AL945" i="4"/>
  <c r="AK945" i="4"/>
  <c r="AJ945" i="4"/>
  <c r="AI945" i="4"/>
  <c r="AH945" i="4"/>
  <c r="AG945" i="4"/>
  <c r="AF945" i="4"/>
  <c r="AE945" i="4"/>
  <c r="AD945" i="4"/>
  <c r="AC945" i="4"/>
  <c r="AB945" i="4"/>
  <c r="AA945" i="4"/>
  <c r="Z945" i="4"/>
  <c r="Y945" i="4"/>
  <c r="X945" i="4"/>
  <c r="W945" i="4"/>
  <c r="V945" i="4"/>
  <c r="U945" i="4"/>
  <c r="T945" i="4"/>
  <c r="S945" i="4"/>
  <c r="R945" i="4"/>
  <c r="Q945" i="4"/>
  <c r="P945" i="4"/>
  <c r="O945" i="4"/>
  <c r="N945" i="4"/>
  <c r="M945" i="4"/>
  <c r="L945" i="4"/>
  <c r="K945" i="4"/>
  <c r="J945" i="4"/>
  <c r="I945" i="4"/>
  <c r="H945" i="4"/>
  <c r="G945" i="4"/>
  <c r="F945" i="4"/>
  <c r="E945" i="4"/>
  <c r="D945" i="4"/>
  <c r="AO945" i="4" s="1"/>
  <c r="C945" i="4"/>
  <c r="B945" i="4"/>
  <c r="A945" i="4"/>
  <c r="AK944" i="4"/>
  <c r="AJ944" i="4"/>
  <c r="AI944" i="4"/>
  <c r="AH944" i="4"/>
  <c r="AG944" i="4"/>
  <c r="AF944" i="4"/>
  <c r="AE944" i="4"/>
  <c r="AD944" i="4"/>
  <c r="AC944" i="4"/>
  <c r="AB944" i="4"/>
  <c r="AA944" i="4"/>
  <c r="Z944" i="4"/>
  <c r="Y944" i="4"/>
  <c r="AM944" i="4" s="1"/>
  <c r="X944" i="4"/>
  <c r="W944" i="4"/>
  <c r="V944" i="4"/>
  <c r="U944" i="4"/>
  <c r="T944" i="4"/>
  <c r="S944" i="4"/>
  <c r="R944" i="4"/>
  <c r="Q944" i="4"/>
  <c r="P944" i="4"/>
  <c r="O944" i="4"/>
  <c r="N944" i="4"/>
  <c r="M944" i="4"/>
  <c r="L944" i="4"/>
  <c r="K944" i="4"/>
  <c r="J944" i="4"/>
  <c r="I944" i="4"/>
  <c r="H944" i="4"/>
  <c r="G944" i="4"/>
  <c r="F944" i="4"/>
  <c r="E944" i="4"/>
  <c r="D944" i="4"/>
  <c r="AO944" i="4" s="1"/>
  <c r="C944" i="4"/>
  <c r="B944" i="4"/>
  <c r="A944" i="4"/>
  <c r="AN943" i="4"/>
  <c r="AL943" i="4"/>
  <c r="AK943" i="4"/>
  <c r="AJ943" i="4"/>
  <c r="AI943" i="4"/>
  <c r="AH943" i="4"/>
  <c r="AG943" i="4"/>
  <c r="AF943" i="4"/>
  <c r="AE943" i="4"/>
  <c r="AD943" i="4"/>
  <c r="AC943" i="4"/>
  <c r="AB943" i="4"/>
  <c r="AA943" i="4"/>
  <c r="Z943" i="4"/>
  <c r="Y943" i="4"/>
  <c r="AM943" i="4" s="1"/>
  <c r="X943" i="4"/>
  <c r="W943" i="4"/>
  <c r="V943" i="4"/>
  <c r="U943" i="4"/>
  <c r="T943" i="4"/>
  <c r="S943" i="4"/>
  <c r="R943" i="4"/>
  <c r="Q943" i="4"/>
  <c r="P943" i="4"/>
  <c r="O943" i="4"/>
  <c r="N943" i="4"/>
  <c r="M943" i="4"/>
  <c r="L943" i="4"/>
  <c r="K943" i="4"/>
  <c r="J943" i="4"/>
  <c r="I943" i="4"/>
  <c r="H943" i="4"/>
  <c r="G943" i="4"/>
  <c r="F943" i="4"/>
  <c r="E943" i="4"/>
  <c r="D943" i="4"/>
  <c r="C943" i="4"/>
  <c r="B943" i="4"/>
  <c r="A943" i="4"/>
  <c r="AM942" i="4"/>
  <c r="AL942" i="4"/>
  <c r="AK942" i="4"/>
  <c r="AJ942" i="4"/>
  <c r="AI942" i="4"/>
  <c r="AH942" i="4"/>
  <c r="AG942" i="4"/>
  <c r="AF942" i="4"/>
  <c r="AE942" i="4"/>
  <c r="AD942" i="4"/>
  <c r="AC942" i="4"/>
  <c r="AB942" i="4"/>
  <c r="AN942" i="4" s="1"/>
  <c r="AA942" i="4"/>
  <c r="Z942" i="4"/>
  <c r="Y942" i="4"/>
  <c r="X942" i="4"/>
  <c r="W942" i="4"/>
  <c r="V942" i="4"/>
  <c r="U942" i="4"/>
  <c r="T942" i="4"/>
  <c r="S942" i="4"/>
  <c r="R942" i="4"/>
  <c r="Q942" i="4"/>
  <c r="P942" i="4"/>
  <c r="O942" i="4"/>
  <c r="N942" i="4"/>
  <c r="M942" i="4"/>
  <c r="L942" i="4"/>
  <c r="K942" i="4"/>
  <c r="J942" i="4"/>
  <c r="I942" i="4"/>
  <c r="H942" i="4"/>
  <c r="G942" i="4"/>
  <c r="F942" i="4"/>
  <c r="E942" i="4"/>
  <c r="D942" i="4"/>
  <c r="C942" i="4"/>
  <c r="B942" i="4"/>
  <c r="A942" i="4"/>
  <c r="AN941" i="4"/>
  <c r="AK941" i="4"/>
  <c r="AJ941" i="4"/>
  <c r="AI941" i="4"/>
  <c r="AH941" i="4"/>
  <c r="AG941" i="4"/>
  <c r="AF941" i="4"/>
  <c r="AE941" i="4"/>
  <c r="AD941" i="4"/>
  <c r="AC941" i="4"/>
  <c r="AB941" i="4"/>
  <c r="AA941" i="4"/>
  <c r="Z941" i="4"/>
  <c r="Y941" i="4"/>
  <c r="X941" i="4"/>
  <c r="W941" i="4"/>
  <c r="V941" i="4"/>
  <c r="U941" i="4"/>
  <c r="T941" i="4"/>
  <c r="S941" i="4"/>
  <c r="R941" i="4"/>
  <c r="Q941" i="4"/>
  <c r="P941" i="4"/>
  <c r="O941" i="4"/>
  <c r="N941" i="4"/>
  <c r="M941" i="4"/>
  <c r="L941" i="4"/>
  <c r="K941" i="4"/>
  <c r="J941" i="4"/>
  <c r="I941" i="4"/>
  <c r="AO941" i="4" s="1"/>
  <c r="H941" i="4"/>
  <c r="G941" i="4"/>
  <c r="F941" i="4"/>
  <c r="E941" i="4"/>
  <c r="D941" i="4"/>
  <c r="C941" i="4"/>
  <c r="B941" i="4"/>
  <c r="A941" i="4"/>
  <c r="AN940" i="4"/>
  <c r="AM940" i="4"/>
  <c r="AL940" i="4"/>
  <c r="AK940" i="4"/>
  <c r="AJ940" i="4"/>
  <c r="AI940" i="4"/>
  <c r="AH940" i="4"/>
  <c r="AG940" i="4"/>
  <c r="AF940" i="4"/>
  <c r="AE940" i="4"/>
  <c r="AD940" i="4"/>
  <c r="AC940" i="4"/>
  <c r="AB940" i="4"/>
  <c r="AA940" i="4"/>
  <c r="Z940" i="4"/>
  <c r="Y940" i="4"/>
  <c r="X940" i="4"/>
  <c r="W940" i="4"/>
  <c r="V940" i="4"/>
  <c r="U940" i="4"/>
  <c r="T940" i="4"/>
  <c r="S940" i="4"/>
  <c r="R940" i="4"/>
  <c r="Q940" i="4"/>
  <c r="P940" i="4"/>
  <c r="O940" i="4"/>
  <c r="N940" i="4"/>
  <c r="M940" i="4"/>
  <c r="L940" i="4"/>
  <c r="K940" i="4"/>
  <c r="J940" i="4"/>
  <c r="I940" i="4"/>
  <c r="H940" i="4"/>
  <c r="G940" i="4"/>
  <c r="F940" i="4"/>
  <c r="E940" i="4"/>
  <c r="D940" i="4"/>
  <c r="C940" i="4"/>
  <c r="AO940" i="4" s="1"/>
  <c r="B940" i="4"/>
  <c r="A940" i="4"/>
  <c r="AK939" i="4"/>
  <c r="AJ939" i="4"/>
  <c r="AI939" i="4"/>
  <c r="AH939" i="4"/>
  <c r="AG939" i="4"/>
  <c r="AF939" i="4"/>
  <c r="AE939" i="4"/>
  <c r="AD939" i="4"/>
  <c r="AC939" i="4"/>
  <c r="AB939" i="4"/>
  <c r="AA939" i="4"/>
  <c r="Z939" i="4"/>
  <c r="Y939" i="4"/>
  <c r="AM939" i="4" s="1"/>
  <c r="X939" i="4"/>
  <c r="W939" i="4"/>
  <c r="V939" i="4"/>
  <c r="U939" i="4"/>
  <c r="T939" i="4"/>
  <c r="S939" i="4"/>
  <c r="R939" i="4"/>
  <c r="Q939" i="4"/>
  <c r="P939" i="4"/>
  <c r="O939" i="4"/>
  <c r="N939" i="4"/>
  <c r="M939" i="4"/>
  <c r="L939" i="4"/>
  <c r="K939" i="4"/>
  <c r="J939" i="4"/>
  <c r="I939" i="4"/>
  <c r="H939" i="4"/>
  <c r="G939" i="4"/>
  <c r="F939" i="4"/>
  <c r="E939" i="4"/>
  <c r="D939" i="4"/>
  <c r="C939" i="4"/>
  <c r="B939" i="4"/>
  <c r="A939" i="4"/>
  <c r="AM938" i="4"/>
  <c r="AL938" i="4"/>
  <c r="AK938" i="4"/>
  <c r="AJ938" i="4"/>
  <c r="AI938" i="4"/>
  <c r="AH938" i="4"/>
  <c r="AG938" i="4"/>
  <c r="AF938" i="4"/>
  <c r="AE938" i="4"/>
  <c r="AD938" i="4"/>
  <c r="AC938" i="4"/>
  <c r="AB938" i="4"/>
  <c r="AA938" i="4"/>
  <c r="Z938" i="4"/>
  <c r="Y938" i="4"/>
  <c r="X938" i="4"/>
  <c r="W938" i="4"/>
  <c r="V938" i="4"/>
  <c r="U938" i="4"/>
  <c r="T938" i="4"/>
  <c r="S938" i="4"/>
  <c r="R938" i="4"/>
  <c r="Q938" i="4"/>
  <c r="P938" i="4"/>
  <c r="O938" i="4"/>
  <c r="N938" i="4"/>
  <c r="M938" i="4"/>
  <c r="L938" i="4"/>
  <c r="K938" i="4"/>
  <c r="J938" i="4"/>
  <c r="I938" i="4"/>
  <c r="H938" i="4"/>
  <c r="G938" i="4"/>
  <c r="F938" i="4"/>
  <c r="E938" i="4"/>
  <c r="D938" i="4"/>
  <c r="C938" i="4"/>
  <c r="B938" i="4"/>
  <c r="A938" i="4"/>
  <c r="AM937" i="4"/>
  <c r="AL937" i="4"/>
  <c r="AK937" i="4"/>
  <c r="AJ937" i="4"/>
  <c r="AI937" i="4"/>
  <c r="AH937" i="4"/>
  <c r="AG937" i="4"/>
  <c r="AF937" i="4"/>
  <c r="AE937" i="4"/>
  <c r="AD937" i="4"/>
  <c r="AC937" i="4"/>
  <c r="AB937" i="4"/>
  <c r="AN937" i="4" s="1"/>
  <c r="AA937" i="4"/>
  <c r="Z937" i="4"/>
  <c r="Y937" i="4"/>
  <c r="X937" i="4"/>
  <c r="W937" i="4"/>
  <c r="V937" i="4"/>
  <c r="U937" i="4"/>
  <c r="T937" i="4"/>
  <c r="S937" i="4"/>
  <c r="R937" i="4"/>
  <c r="Q937" i="4"/>
  <c r="P937" i="4"/>
  <c r="O937" i="4"/>
  <c r="N937" i="4"/>
  <c r="M937" i="4"/>
  <c r="L937" i="4"/>
  <c r="K937" i="4"/>
  <c r="J937" i="4"/>
  <c r="I937" i="4"/>
  <c r="H937" i="4"/>
  <c r="G937" i="4"/>
  <c r="F937" i="4"/>
  <c r="E937" i="4"/>
  <c r="D937" i="4"/>
  <c r="C937" i="4"/>
  <c r="B937" i="4"/>
  <c r="A937" i="4"/>
  <c r="AN936" i="4"/>
  <c r="AK936" i="4"/>
  <c r="AJ936" i="4"/>
  <c r="AI936" i="4"/>
  <c r="AH936" i="4"/>
  <c r="AG936" i="4"/>
  <c r="AF936" i="4"/>
  <c r="AE936" i="4"/>
  <c r="AD936" i="4"/>
  <c r="AC936" i="4"/>
  <c r="AB936" i="4"/>
  <c r="AA936" i="4"/>
  <c r="Z936" i="4"/>
  <c r="Y936" i="4"/>
  <c r="X936" i="4"/>
  <c r="W936" i="4"/>
  <c r="V936" i="4"/>
  <c r="U936" i="4"/>
  <c r="T936" i="4"/>
  <c r="S936" i="4"/>
  <c r="R936" i="4"/>
  <c r="Q936" i="4"/>
  <c r="P936" i="4"/>
  <c r="O936" i="4"/>
  <c r="N936" i="4"/>
  <c r="M936" i="4"/>
  <c r="L936" i="4"/>
  <c r="K936" i="4"/>
  <c r="J936" i="4"/>
  <c r="I936" i="4"/>
  <c r="H936" i="4"/>
  <c r="AO936" i="4" s="1"/>
  <c r="G936" i="4"/>
  <c r="F936" i="4"/>
  <c r="E936" i="4"/>
  <c r="D936" i="4"/>
  <c r="C936" i="4"/>
  <c r="B936" i="4"/>
  <c r="A936" i="4"/>
  <c r="AN935" i="4"/>
  <c r="AK935" i="4"/>
  <c r="AJ935" i="4"/>
  <c r="AI935" i="4"/>
  <c r="AH935" i="4"/>
  <c r="AG935" i="4"/>
  <c r="AF935" i="4"/>
  <c r="AE935" i="4"/>
  <c r="AD935" i="4"/>
  <c r="AC935" i="4"/>
  <c r="AB935" i="4"/>
  <c r="AA935" i="4"/>
  <c r="Z935" i="4"/>
  <c r="Y935" i="4"/>
  <c r="X935" i="4"/>
  <c r="W935" i="4"/>
  <c r="V935" i="4"/>
  <c r="U935" i="4"/>
  <c r="T935" i="4"/>
  <c r="S935" i="4"/>
  <c r="R935" i="4"/>
  <c r="Q935" i="4"/>
  <c r="P935" i="4"/>
  <c r="O935" i="4"/>
  <c r="N935" i="4"/>
  <c r="M935" i="4"/>
  <c r="L935" i="4"/>
  <c r="K935" i="4"/>
  <c r="J935" i="4"/>
  <c r="I935" i="4"/>
  <c r="H935" i="4"/>
  <c r="G935" i="4"/>
  <c r="F935" i="4"/>
  <c r="E935" i="4"/>
  <c r="D935" i="4"/>
  <c r="C935" i="4"/>
  <c r="AO935" i="4" s="1"/>
  <c r="B935" i="4"/>
  <c r="A935" i="4"/>
  <c r="AN934" i="4"/>
  <c r="AM934" i="4"/>
  <c r="AL934" i="4"/>
  <c r="AK934" i="4"/>
  <c r="AJ934" i="4"/>
  <c r="AI934" i="4"/>
  <c r="AH934" i="4"/>
  <c r="AG934" i="4"/>
  <c r="AF934" i="4"/>
  <c r="AE934" i="4"/>
  <c r="AD934" i="4"/>
  <c r="AC934" i="4"/>
  <c r="AB934" i="4"/>
  <c r="AA934" i="4"/>
  <c r="Z934" i="4"/>
  <c r="Y934" i="4"/>
  <c r="X934" i="4"/>
  <c r="W934" i="4"/>
  <c r="V934" i="4"/>
  <c r="U934" i="4"/>
  <c r="T934" i="4"/>
  <c r="S934" i="4"/>
  <c r="R934" i="4"/>
  <c r="Q934" i="4"/>
  <c r="P934" i="4"/>
  <c r="O934" i="4"/>
  <c r="N934" i="4"/>
  <c r="M934" i="4"/>
  <c r="L934" i="4"/>
  <c r="K934" i="4"/>
  <c r="J934" i="4"/>
  <c r="I934" i="4"/>
  <c r="H934" i="4"/>
  <c r="G934" i="4"/>
  <c r="F934" i="4"/>
  <c r="E934" i="4"/>
  <c r="D934" i="4"/>
  <c r="C934" i="4"/>
  <c r="AO934" i="4" s="1"/>
  <c r="B934" i="4"/>
  <c r="A934" i="4"/>
  <c r="AK933" i="4"/>
  <c r="AJ933" i="4"/>
  <c r="AI933" i="4"/>
  <c r="AH933" i="4"/>
  <c r="AG933" i="4"/>
  <c r="AF933" i="4"/>
  <c r="AE933" i="4"/>
  <c r="AD933" i="4"/>
  <c r="AC933" i="4"/>
  <c r="AB933" i="4"/>
  <c r="AA933" i="4"/>
  <c r="Z933" i="4"/>
  <c r="Y933" i="4"/>
  <c r="AM933" i="4" s="1"/>
  <c r="X933" i="4"/>
  <c r="W933" i="4"/>
  <c r="V933" i="4"/>
  <c r="U933" i="4"/>
  <c r="T933" i="4"/>
  <c r="S933" i="4"/>
  <c r="R933" i="4"/>
  <c r="Q933" i="4"/>
  <c r="P933" i="4"/>
  <c r="O933" i="4"/>
  <c r="N933" i="4"/>
  <c r="M933" i="4"/>
  <c r="L933" i="4"/>
  <c r="K933" i="4"/>
  <c r="J933" i="4"/>
  <c r="I933" i="4"/>
  <c r="H933" i="4"/>
  <c r="G933" i="4"/>
  <c r="F933" i="4"/>
  <c r="E933" i="4"/>
  <c r="D933" i="4"/>
  <c r="C933" i="4"/>
  <c r="B933" i="4"/>
  <c r="A933" i="4"/>
  <c r="AM932" i="4"/>
  <c r="AL932" i="4"/>
  <c r="AK932" i="4"/>
  <c r="AJ932" i="4"/>
  <c r="AI932" i="4"/>
  <c r="AH932" i="4"/>
  <c r="AG932" i="4"/>
  <c r="AF932" i="4"/>
  <c r="AE932" i="4"/>
  <c r="AD932" i="4"/>
  <c r="AC932" i="4"/>
  <c r="AB932" i="4"/>
  <c r="AN932" i="4" s="1"/>
  <c r="AA932" i="4"/>
  <c r="Z932" i="4"/>
  <c r="Y932" i="4"/>
  <c r="X932" i="4"/>
  <c r="W932" i="4"/>
  <c r="V932" i="4"/>
  <c r="U932" i="4"/>
  <c r="T932" i="4"/>
  <c r="S932" i="4"/>
  <c r="R932" i="4"/>
  <c r="Q932" i="4"/>
  <c r="P932" i="4"/>
  <c r="O932" i="4"/>
  <c r="N932" i="4"/>
  <c r="M932" i="4"/>
  <c r="L932" i="4"/>
  <c r="K932" i="4"/>
  <c r="J932" i="4"/>
  <c r="I932" i="4"/>
  <c r="H932" i="4"/>
  <c r="G932" i="4"/>
  <c r="F932" i="4"/>
  <c r="E932" i="4"/>
  <c r="D932" i="4"/>
  <c r="C932" i="4"/>
  <c r="B932" i="4"/>
  <c r="A932" i="4"/>
  <c r="AN931" i="4"/>
  <c r="AK931" i="4"/>
  <c r="AJ931" i="4"/>
  <c r="AI931" i="4"/>
  <c r="AH931" i="4"/>
  <c r="AG931" i="4"/>
  <c r="AF931" i="4"/>
  <c r="AE931" i="4"/>
  <c r="AD931" i="4"/>
  <c r="AC931" i="4"/>
  <c r="AB931" i="4"/>
  <c r="AA931" i="4"/>
  <c r="Z931" i="4"/>
  <c r="Y931" i="4"/>
  <c r="AM931" i="4" s="1"/>
  <c r="X931" i="4"/>
  <c r="W931" i="4"/>
  <c r="V931" i="4"/>
  <c r="U931" i="4"/>
  <c r="T931" i="4"/>
  <c r="S931" i="4"/>
  <c r="R931" i="4"/>
  <c r="Q931" i="4"/>
  <c r="P931" i="4"/>
  <c r="O931" i="4"/>
  <c r="N931" i="4"/>
  <c r="M931" i="4"/>
  <c r="L931" i="4"/>
  <c r="K931" i="4"/>
  <c r="J931" i="4"/>
  <c r="I931" i="4"/>
  <c r="H931" i="4"/>
  <c r="AO931" i="4" s="1"/>
  <c r="G931" i="4"/>
  <c r="F931" i="4"/>
  <c r="E931" i="4"/>
  <c r="D931" i="4"/>
  <c r="C931" i="4"/>
  <c r="B931" i="4"/>
  <c r="A931" i="4"/>
  <c r="AN930" i="4"/>
  <c r="AM930" i="4"/>
  <c r="AL930" i="4"/>
  <c r="AK930" i="4"/>
  <c r="AJ930" i="4"/>
  <c r="AI930" i="4"/>
  <c r="AH930" i="4"/>
  <c r="AG930" i="4"/>
  <c r="AF930" i="4"/>
  <c r="AE930" i="4"/>
  <c r="AD930" i="4"/>
  <c r="AC930" i="4"/>
  <c r="AB930" i="4"/>
  <c r="AA930" i="4"/>
  <c r="Z930" i="4"/>
  <c r="Y930" i="4"/>
  <c r="X930" i="4"/>
  <c r="W930" i="4"/>
  <c r="V930" i="4"/>
  <c r="U930" i="4"/>
  <c r="T930" i="4"/>
  <c r="S930" i="4"/>
  <c r="R930" i="4"/>
  <c r="Q930" i="4"/>
  <c r="P930" i="4"/>
  <c r="O930" i="4"/>
  <c r="N930" i="4"/>
  <c r="M930" i="4"/>
  <c r="L930" i="4"/>
  <c r="K930" i="4"/>
  <c r="J930" i="4"/>
  <c r="I930" i="4"/>
  <c r="H930" i="4"/>
  <c r="G930" i="4"/>
  <c r="F930" i="4"/>
  <c r="E930" i="4"/>
  <c r="D930" i="4"/>
  <c r="C930" i="4"/>
  <c r="B930" i="4"/>
  <c r="A930" i="4"/>
  <c r="AN929" i="4"/>
  <c r="AM929" i="4"/>
  <c r="AL929" i="4"/>
  <c r="AK929" i="4"/>
  <c r="AJ929" i="4"/>
  <c r="AI929" i="4"/>
  <c r="AH929" i="4"/>
  <c r="AG929" i="4"/>
  <c r="AF929" i="4"/>
  <c r="AE929" i="4"/>
  <c r="AD929" i="4"/>
  <c r="AC929" i="4"/>
  <c r="AB929" i="4"/>
  <c r="AA929" i="4"/>
  <c r="Z929" i="4"/>
  <c r="Y929" i="4"/>
  <c r="X929" i="4"/>
  <c r="W929" i="4"/>
  <c r="V929" i="4"/>
  <c r="U929" i="4"/>
  <c r="T929" i="4"/>
  <c r="S929" i="4"/>
  <c r="R929" i="4"/>
  <c r="Q929" i="4"/>
  <c r="P929" i="4"/>
  <c r="O929" i="4"/>
  <c r="N929" i="4"/>
  <c r="M929" i="4"/>
  <c r="L929" i="4"/>
  <c r="K929" i="4"/>
  <c r="J929" i="4"/>
  <c r="I929" i="4"/>
  <c r="H929" i="4"/>
  <c r="G929" i="4"/>
  <c r="F929" i="4"/>
  <c r="E929" i="4"/>
  <c r="D929" i="4"/>
  <c r="C929" i="4"/>
  <c r="B929" i="4"/>
  <c r="A929" i="4"/>
  <c r="AK928" i="4"/>
  <c r="AJ928" i="4"/>
  <c r="AI928" i="4"/>
  <c r="AH928" i="4"/>
  <c r="AG928" i="4"/>
  <c r="AF928" i="4"/>
  <c r="AE928" i="4"/>
  <c r="AD928" i="4"/>
  <c r="AC928" i="4"/>
  <c r="AB928" i="4"/>
  <c r="AA928" i="4"/>
  <c r="Z928" i="4"/>
  <c r="Y928" i="4"/>
  <c r="AM928" i="4" s="1"/>
  <c r="X928" i="4"/>
  <c r="W928" i="4"/>
  <c r="V928" i="4"/>
  <c r="U928" i="4"/>
  <c r="T928" i="4"/>
  <c r="S928" i="4"/>
  <c r="R928" i="4"/>
  <c r="Q928" i="4"/>
  <c r="P928" i="4"/>
  <c r="O928" i="4"/>
  <c r="N928" i="4"/>
  <c r="M928" i="4"/>
  <c r="L928" i="4"/>
  <c r="K928" i="4"/>
  <c r="J928" i="4"/>
  <c r="I928" i="4"/>
  <c r="H928" i="4"/>
  <c r="G928" i="4"/>
  <c r="F928" i="4"/>
  <c r="E928" i="4"/>
  <c r="D928" i="4"/>
  <c r="AO928" i="4" s="1"/>
  <c r="C928" i="4"/>
  <c r="B928" i="4"/>
  <c r="A928" i="4"/>
  <c r="AN927" i="4"/>
  <c r="AL927" i="4"/>
  <c r="AK927" i="4"/>
  <c r="AJ927" i="4"/>
  <c r="AI927" i="4"/>
  <c r="AH927" i="4"/>
  <c r="AG927" i="4"/>
  <c r="AF927" i="4"/>
  <c r="AE927" i="4"/>
  <c r="AD927" i="4"/>
  <c r="AC927" i="4"/>
  <c r="AB927" i="4"/>
  <c r="AA927" i="4"/>
  <c r="Z927" i="4"/>
  <c r="Y927" i="4"/>
  <c r="AM927" i="4" s="1"/>
  <c r="X927" i="4"/>
  <c r="W927" i="4"/>
  <c r="V927" i="4"/>
  <c r="U927" i="4"/>
  <c r="T927" i="4"/>
  <c r="S927" i="4"/>
  <c r="R927" i="4"/>
  <c r="Q927" i="4"/>
  <c r="P927" i="4"/>
  <c r="O927" i="4"/>
  <c r="N927" i="4"/>
  <c r="M927" i="4"/>
  <c r="L927" i="4"/>
  <c r="K927" i="4"/>
  <c r="J927" i="4"/>
  <c r="I927" i="4"/>
  <c r="H927" i="4"/>
  <c r="G927" i="4"/>
  <c r="F927" i="4"/>
  <c r="E927" i="4"/>
  <c r="D927" i="4"/>
  <c r="C927" i="4"/>
  <c r="B927" i="4"/>
  <c r="A927" i="4"/>
  <c r="AM926" i="4"/>
  <c r="AL926" i="4"/>
  <c r="AK926" i="4"/>
  <c r="AJ926" i="4"/>
  <c r="AI926" i="4"/>
  <c r="AH926" i="4"/>
  <c r="AG926" i="4"/>
  <c r="AF926" i="4"/>
  <c r="AE926" i="4"/>
  <c r="AD926" i="4"/>
  <c r="AC926" i="4"/>
  <c r="AB926" i="4"/>
  <c r="AN926" i="4" s="1"/>
  <c r="AA926" i="4"/>
  <c r="Z926" i="4"/>
  <c r="Y926" i="4"/>
  <c r="X926" i="4"/>
  <c r="W926" i="4"/>
  <c r="V926" i="4"/>
  <c r="U926" i="4"/>
  <c r="T926" i="4"/>
  <c r="S926" i="4"/>
  <c r="R926" i="4"/>
  <c r="Q926" i="4"/>
  <c r="P926" i="4"/>
  <c r="O926" i="4"/>
  <c r="N926" i="4"/>
  <c r="M926" i="4"/>
  <c r="L926" i="4"/>
  <c r="K926" i="4"/>
  <c r="J926" i="4"/>
  <c r="I926" i="4"/>
  <c r="H926" i="4"/>
  <c r="G926" i="4"/>
  <c r="F926" i="4"/>
  <c r="E926" i="4"/>
  <c r="D926" i="4"/>
  <c r="C926" i="4"/>
  <c r="B926" i="4"/>
  <c r="A926" i="4"/>
  <c r="AO925" i="4"/>
  <c r="AN925" i="4"/>
  <c r="AK925" i="4"/>
  <c r="AJ925" i="4"/>
  <c r="AI925" i="4"/>
  <c r="AH925" i="4"/>
  <c r="AG925" i="4"/>
  <c r="AF925" i="4"/>
  <c r="AE925" i="4"/>
  <c r="AD925" i="4"/>
  <c r="AC925" i="4"/>
  <c r="AB925" i="4"/>
  <c r="AA925" i="4"/>
  <c r="Z925" i="4"/>
  <c r="Y925" i="4"/>
  <c r="X925" i="4"/>
  <c r="W925" i="4"/>
  <c r="V925" i="4"/>
  <c r="U925" i="4"/>
  <c r="T925" i="4"/>
  <c r="S925" i="4"/>
  <c r="R925" i="4"/>
  <c r="Q925" i="4"/>
  <c r="P925" i="4"/>
  <c r="O925" i="4"/>
  <c r="N925" i="4"/>
  <c r="M925" i="4"/>
  <c r="L925" i="4"/>
  <c r="K925" i="4"/>
  <c r="J925" i="4"/>
  <c r="I925" i="4"/>
  <c r="H925" i="4"/>
  <c r="G925" i="4"/>
  <c r="F925" i="4"/>
  <c r="E925" i="4"/>
  <c r="D925" i="4"/>
  <c r="C925" i="4"/>
  <c r="B925" i="4"/>
  <c r="A925" i="4"/>
  <c r="AN924" i="4"/>
  <c r="AM924" i="4"/>
  <c r="AL924" i="4"/>
  <c r="AK924" i="4"/>
  <c r="AJ924" i="4"/>
  <c r="AI924" i="4"/>
  <c r="AH924" i="4"/>
  <c r="AG924" i="4"/>
  <c r="AF924" i="4"/>
  <c r="AE924" i="4"/>
  <c r="AD924" i="4"/>
  <c r="AC924" i="4"/>
  <c r="AB924" i="4"/>
  <c r="AA924" i="4"/>
  <c r="Z924" i="4"/>
  <c r="Y924" i="4"/>
  <c r="X924" i="4"/>
  <c r="W924" i="4"/>
  <c r="V924" i="4"/>
  <c r="U924" i="4"/>
  <c r="T924" i="4"/>
  <c r="S924" i="4"/>
  <c r="R924" i="4"/>
  <c r="Q924" i="4"/>
  <c r="P924" i="4"/>
  <c r="O924" i="4"/>
  <c r="N924" i="4"/>
  <c r="M924" i="4"/>
  <c r="L924" i="4"/>
  <c r="K924" i="4"/>
  <c r="J924" i="4"/>
  <c r="I924" i="4"/>
  <c r="H924" i="4"/>
  <c r="G924" i="4"/>
  <c r="F924" i="4"/>
  <c r="E924" i="4"/>
  <c r="D924" i="4"/>
  <c r="C924" i="4"/>
  <c r="AO924" i="4" s="1"/>
  <c r="B924" i="4"/>
  <c r="A924" i="4"/>
  <c r="AK923" i="4"/>
  <c r="AJ923" i="4"/>
  <c r="AI923" i="4"/>
  <c r="AH923" i="4"/>
  <c r="AG923" i="4"/>
  <c r="AF923" i="4"/>
  <c r="AE923" i="4"/>
  <c r="AD923" i="4"/>
  <c r="AC923" i="4"/>
  <c r="AB923" i="4"/>
  <c r="AA923" i="4"/>
  <c r="Z923" i="4"/>
  <c r="Y923" i="4"/>
  <c r="AM923" i="4" s="1"/>
  <c r="X923" i="4"/>
  <c r="W923" i="4"/>
  <c r="V923" i="4"/>
  <c r="U923" i="4"/>
  <c r="T923" i="4"/>
  <c r="S923" i="4"/>
  <c r="R923" i="4"/>
  <c r="Q923" i="4"/>
  <c r="P923" i="4"/>
  <c r="O923" i="4"/>
  <c r="N923" i="4"/>
  <c r="M923" i="4"/>
  <c r="L923" i="4"/>
  <c r="K923" i="4"/>
  <c r="J923" i="4"/>
  <c r="I923" i="4"/>
  <c r="H923" i="4"/>
  <c r="G923" i="4"/>
  <c r="F923" i="4"/>
  <c r="E923" i="4"/>
  <c r="D923" i="4"/>
  <c r="C923" i="4"/>
  <c r="B923" i="4"/>
  <c r="A923" i="4"/>
  <c r="AM922" i="4"/>
  <c r="AL922" i="4"/>
  <c r="AK922" i="4"/>
  <c r="AJ922" i="4"/>
  <c r="AI922" i="4"/>
  <c r="AH922" i="4"/>
  <c r="AG922" i="4"/>
  <c r="AF922" i="4"/>
  <c r="AE922" i="4"/>
  <c r="AD922" i="4"/>
  <c r="AC922" i="4"/>
  <c r="AB922" i="4"/>
  <c r="AA922" i="4"/>
  <c r="Z922" i="4"/>
  <c r="Y922" i="4"/>
  <c r="X922" i="4"/>
  <c r="W922" i="4"/>
  <c r="V922" i="4"/>
  <c r="U922" i="4"/>
  <c r="T922" i="4"/>
  <c r="S922" i="4"/>
  <c r="R922" i="4"/>
  <c r="Q922" i="4"/>
  <c r="P922" i="4"/>
  <c r="O922" i="4"/>
  <c r="N922" i="4"/>
  <c r="M922" i="4"/>
  <c r="L922" i="4"/>
  <c r="K922" i="4"/>
  <c r="J922" i="4"/>
  <c r="I922" i="4"/>
  <c r="H922" i="4"/>
  <c r="G922" i="4"/>
  <c r="F922" i="4"/>
  <c r="E922" i="4"/>
  <c r="D922" i="4"/>
  <c r="C922" i="4"/>
  <c r="B922" i="4"/>
  <c r="A922" i="4"/>
  <c r="AM921" i="4"/>
  <c r="AL921" i="4"/>
  <c r="AK921" i="4"/>
  <c r="AJ921" i="4"/>
  <c r="AI921" i="4"/>
  <c r="AH921" i="4"/>
  <c r="AG921" i="4"/>
  <c r="AF921" i="4"/>
  <c r="AE921" i="4"/>
  <c r="AD921" i="4"/>
  <c r="AC921" i="4"/>
  <c r="AB921" i="4"/>
  <c r="AN921" i="4" s="1"/>
  <c r="AA921" i="4"/>
  <c r="Z921" i="4"/>
  <c r="Y921" i="4"/>
  <c r="X921" i="4"/>
  <c r="W921" i="4"/>
  <c r="V921" i="4"/>
  <c r="U921" i="4"/>
  <c r="T921" i="4"/>
  <c r="S921" i="4"/>
  <c r="R921" i="4"/>
  <c r="Q921" i="4"/>
  <c r="P921" i="4"/>
  <c r="O921" i="4"/>
  <c r="N921" i="4"/>
  <c r="M921" i="4"/>
  <c r="L921" i="4"/>
  <c r="K921" i="4"/>
  <c r="J921" i="4"/>
  <c r="I921" i="4"/>
  <c r="H921" i="4"/>
  <c r="G921" i="4"/>
  <c r="F921" i="4"/>
  <c r="E921" i="4"/>
  <c r="D921" i="4"/>
  <c r="C921" i="4"/>
  <c r="B921" i="4"/>
  <c r="A921" i="4"/>
  <c r="AO920" i="4"/>
  <c r="AN920" i="4"/>
  <c r="AK920" i="4"/>
  <c r="AJ920" i="4"/>
  <c r="AI920" i="4"/>
  <c r="AH920" i="4"/>
  <c r="AG920" i="4"/>
  <c r="AF920" i="4"/>
  <c r="AE920" i="4"/>
  <c r="AD920" i="4"/>
  <c r="AC920" i="4"/>
  <c r="AB920" i="4"/>
  <c r="AA920" i="4"/>
  <c r="Z920" i="4"/>
  <c r="Y920" i="4"/>
  <c r="X920" i="4"/>
  <c r="W920" i="4"/>
  <c r="V920" i="4"/>
  <c r="U920" i="4"/>
  <c r="T920" i="4"/>
  <c r="S920" i="4"/>
  <c r="R920" i="4"/>
  <c r="Q920" i="4"/>
  <c r="P920" i="4"/>
  <c r="O920" i="4"/>
  <c r="N920" i="4"/>
  <c r="M920" i="4"/>
  <c r="L920" i="4"/>
  <c r="K920" i="4"/>
  <c r="J920" i="4"/>
  <c r="I920" i="4"/>
  <c r="H920" i="4"/>
  <c r="G920" i="4"/>
  <c r="F920" i="4"/>
  <c r="E920" i="4"/>
  <c r="D920" i="4"/>
  <c r="C920" i="4"/>
  <c r="B920" i="4"/>
  <c r="A920" i="4"/>
  <c r="AN919" i="4"/>
  <c r="AK919" i="4"/>
  <c r="AJ919" i="4"/>
  <c r="AI919" i="4"/>
  <c r="AH919" i="4"/>
  <c r="AG919" i="4"/>
  <c r="AF919" i="4"/>
  <c r="AE919" i="4"/>
  <c r="AD919" i="4"/>
  <c r="AC919" i="4"/>
  <c r="AB919" i="4"/>
  <c r="AA919" i="4"/>
  <c r="Z919" i="4"/>
  <c r="Y919" i="4"/>
  <c r="X919" i="4"/>
  <c r="W919" i="4"/>
  <c r="V919" i="4"/>
  <c r="U919" i="4"/>
  <c r="T919" i="4"/>
  <c r="S919" i="4"/>
  <c r="R919" i="4"/>
  <c r="Q919" i="4"/>
  <c r="P919" i="4"/>
  <c r="O919" i="4"/>
  <c r="N919" i="4"/>
  <c r="M919" i="4"/>
  <c r="L919" i="4"/>
  <c r="K919" i="4"/>
  <c r="J919" i="4"/>
  <c r="I919" i="4"/>
  <c r="H919" i="4"/>
  <c r="G919" i="4"/>
  <c r="F919" i="4"/>
  <c r="E919" i="4"/>
  <c r="D919" i="4"/>
  <c r="C919" i="4"/>
  <c r="B919" i="4"/>
  <c r="A919" i="4"/>
  <c r="AN918" i="4"/>
  <c r="AM918" i="4"/>
  <c r="AL918" i="4"/>
  <c r="AK918" i="4"/>
  <c r="AJ918" i="4"/>
  <c r="AI918" i="4"/>
  <c r="AH918" i="4"/>
  <c r="AG918" i="4"/>
  <c r="AF918" i="4"/>
  <c r="AE918" i="4"/>
  <c r="AD918" i="4"/>
  <c r="AC918" i="4"/>
  <c r="AB918" i="4"/>
  <c r="AA918" i="4"/>
  <c r="Z918" i="4"/>
  <c r="Y918" i="4"/>
  <c r="X918" i="4"/>
  <c r="W918" i="4"/>
  <c r="V918" i="4"/>
  <c r="U918" i="4"/>
  <c r="T918" i="4"/>
  <c r="S918" i="4"/>
  <c r="R918" i="4"/>
  <c r="Q918" i="4"/>
  <c r="P918" i="4"/>
  <c r="O918" i="4"/>
  <c r="N918" i="4"/>
  <c r="M918" i="4"/>
  <c r="L918" i="4"/>
  <c r="K918" i="4"/>
  <c r="J918" i="4"/>
  <c r="I918" i="4"/>
  <c r="H918" i="4"/>
  <c r="G918" i="4"/>
  <c r="F918" i="4"/>
  <c r="E918" i="4"/>
  <c r="D918" i="4"/>
  <c r="C918" i="4"/>
  <c r="B918" i="4"/>
  <c r="A918" i="4"/>
  <c r="AK917" i="4"/>
  <c r="AJ917" i="4"/>
  <c r="AI917" i="4"/>
  <c r="AH917" i="4"/>
  <c r="AG917" i="4"/>
  <c r="AF917" i="4"/>
  <c r="AE917" i="4"/>
  <c r="AD917" i="4"/>
  <c r="AC917" i="4"/>
  <c r="AB917" i="4"/>
  <c r="AA917" i="4"/>
  <c r="Z917" i="4"/>
  <c r="Y917" i="4"/>
  <c r="AM917" i="4" s="1"/>
  <c r="X917" i="4"/>
  <c r="W917" i="4"/>
  <c r="V917" i="4"/>
  <c r="U917" i="4"/>
  <c r="T917" i="4"/>
  <c r="S917" i="4"/>
  <c r="R917" i="4"/>
  <c r="Q917" i="4"/>
  <c r="P917" i="4"/>
  <c r="O917" i="4"/>
  <c r="N917" i="4"/>
  <c r="M917" i="4"/>
  <c r="L917" i="4"/>
  <c r="K917" i="4"/>
  <c r="J917" i="4"/>
  <c r="I917" i="4"/>
  <c r="H917" i="4"/>
  <c r="G917" i="4"/>
  <c r="F917" i="4"/>
  <c r="E917" i="4"/>
  <c r="D917" i="4"/>
  <c r="C917" i="4"/>
  <c r="B917" i="4"/>
  <c r="A917" i="4"/>
  <c r="AM916" i="4"/>
  <c r="AL916" i="4"/>
  <c r="AK916" i="4"/>
  <c r="AJ916" i="4"/>
  <c r="AI916" i="4"/>
  <c r="AH916" i="4"/>
  <c r="AG916" i="4"/>
  <c r="AF916" i="4"/>
  <c r="AE916" i="4"/>
  <c r="AD916" i="4"/>
  <c r="AC916" i="4"/>
  <c r="AB916" i="4"/>
  <c r="AN916" i="4" s="1"/>
  <c r="AA916" i="4"/>
  <c r="Z916" i="4"/>
  <c r="Y916" i="4"/>
  <c r="X916" i="4"/>
  <c r="W916" i="4"/>
  <c r="V916" i="4"/>
  <c r="U916" i="4"/>
  <c r="T916" i="4"/>
  <c r="S916" i="4"/>
  <c r="R916" i="4"/>
  <c r="Q916" i="4"/>
  <c r="P916" i="4"/>
  <c r="O916" i="4"/>
  <c r="N916" i="4"/>
  <c r="M916" i="4"/>
  <c r="L916" i="4"/>
  <c r="K916" i="4"/>
  <c r="J916" i="4"/>
  <c r="I916" i="4"/>
  <c r="H916" i="4"/>
  <c r="G916" i="4"/>
  <c r="F916" i="4"/>
  <c r="E916" i="4"/>
  <c r="D916" i="4"/>
  <c r="C916" i="4"/>
  <c r="B916" i="4"/>
  <c r="A916" i="4"/>
  <c r="AN915" i="4"/>
  <c r="AK915" i="4"/>
  <c r="AJ915" i="4"/>
  <c r="AI915" i="4"/>
  <c r="AH915" i="4"/>
  <c r="AG915" i="4"/>
  <c r="AF915" i="4"/>
  <c r="AE915" i="4"/>
  <c r="AD915" i="4"/>
  <c r="AC915" i="4"/>
  <c r="AB915" i="4"/>
  <c r="AA915" i="4"/>
  <c r="Z915" i="4"/>
  <c r="Y915" i="4"/>
  <c r="AM915" i="4" s="1"/>
  <c r="X915" i="4"/>
  <c r="W915" i="4"/>
  <c r="V915" i="4"/>
  <c r="U915" i="4"/>
  <c r="T915" i="4"/>
  <c r="S915" i="4"/>
  <c r="R915" i="4"/>
  <c r="Q915" i="4"/>
  <c r="P915" i="4"/>
  <c r="O915" i="4"/>
  <c r="N915" i="4"/>
  <c r="M915" i="4"/>
  <c r="L915" i="4"/>
  <c r="K915" i="4"/>
  <c r="J915" i="4"/>
  <c r="I915" i="4"/>
  <c r="H915" i="4"/>
  <c r="AO915" i="4" s="1"/>
  <c r="G915" i="4"/>
  <c r="F915" i="4"/>
  <c r="E915" i="4"/>
  <c r="D915" i="4"/>
  <c r="C915" i="4"/>
  <c r="B915" i="4"/>
  <c r="A915" i="4"/>
  <c r="AN914" i="4"/>
  <c r="AM914" i="4"/>
  <c r="AL914" i="4"/>
  <c r="AK914" i="4"/>
  <c r="AJ914" i="4"/>
  <c r="AI914" i="4"/>
  <c r="AH914" i="4"/>
  <c r="AG914" i="4"/>
  <c r="AF914" i="4"/>
  <c r="AE914" i="4"/>
  <c r="AD914" i="4"/>
  <c r="AC914" i="4"/>
  <c r="AB914" i="4"/>
  <c r="AA914" i="4"/>
  <c r="Z914" i="4"/>
  <c r="Y914" i="4"/>
  <c r="X914" i="4"/>
  <c r="W914" i="4"/>
  <c r="V914" i="4"/>
  <c r="U914" i="4"/>
  <c r="T914" i="4"/>
  <c r="S914" i="4"/>
  <c r="R914" i="4"/>
  <c r="Q914" i="4"/>
  <c r="P914" i="4"/>
  <c r="O914" i="4"/>
  <c r="N914" i="4"/>
  <c r="M914" i="4"/>
  <c r="L914" i="4"/>
  <c r="K914" i="4"/>
  <c r="J914" i="4"/>
  <c r="I914" i="4"/>
  <c r="H914" i="4"/>
  <c r="G914" i="4"/>
  <c r="F914" i="4"/>
  <c r="E914" i="4"/>
  <c r="D914" i="4"/>
  <c r="C914" i="4"/>
  <c r="B914" i="4"/>
  <c r="A914" i="4"/>
  <c r="AN913" i="4"/>
  <c r="AM913" i="4"/>
  <c r="AL913" i="4"/>
  <c r="AK913" i="4"/>
  <c r="AJ913" i="4"/>
  <c r="AI913" i="4"/>
  <c r="AH913" i="4"/>
  <c r="AG913" i="4"/>
  <c r="AF913" i="4"/>
  <c r="AE913" i="4"/>
  <c r="AD913" i="4"/>
  <c r="AC913" i="4"/>
  <c r="AB913" i="4"/>
  <c r="AA913" i="4"/>
  <c r="Z913" i="4"/>
  <c r="Y913" i="4"/>
  <c r="X913" i="4"/>
  <c r="W913" i="4"/>
  <c r="V913" i="4"/>
  <c r="U913" i="4"/>
  <c r="T913" i="4"/>
  <c r="S913" i="4"/>
  <c r="R913" i="4"/>
  <c r="Q913" i="4"/>
  <c r="P913" i="4"/>
  <c r="O913" i="4"/>
  <c r="N913" i="4"/>
  <c r="M913" i="4"/>
  <c r="L913" i="4"/>
  <c r="K913" i="4"/>
  <c r="J913" i="4"/>
  <c r="I913" i="4"/>
  <c r="H913" i="4"/>
  <c r="G913" i="4"/>
  <c r="F913" i="4"/>
  <c r="E913" i="4"/>
  <c r="D913" i="4"/>
  <c r="C913" i="4"/>
  <c r="B913" i="4"/>
  <c r="A913" i="4"/>
  <c r="AK912" i="4"/>
  <c r="AJ912" i="4"/>
  <c r="AI912" i="4"/>
  <c r="AH912" i="4"/>
  <c r="AG912" i="4"/>
  <c r="AF912" i="4"/>
  <c r="AE912" i="4"/>
  <c r="AD912" i="4"/>
  <c r="AC912" i="4"/>
  <c r="AB912" i="4"/>
  <c r="AA912" i="4"/>
  <c r="Z912" i="4"/>
  <c r="Y912" i="4"/>
  <c r="AM912" i="4" s="1"/>
  <c r="X912" i="4"/>
  <c r="W912" i="4"/>
  <c r="V912" i="4"/>
  <c r="U912" i="4"/>
  <c r="T912" i="4"/>
  <c r="S912" i="4"/>
  <c r="R912" i="4"/>
  <c r="Q912" i="4"/>
  <c r="P912" i="4"/>
  <c r="O912" i="4"/>
  <c r="N912" i="4"/>
  <c r="M912" i="4"/>
  <c r="L912" i="4"/>
  <c r="K912" i="4"/>
  <c r="J912" i="4"/>
  <c r="I912" i="4"/>
  <c r="H912" i="4"/>
  <c r="G912" i="4"/>
  <c r="F912" i="4"/>
  <c r="E912" i="4"/>
  <c r="D912" i="4"/>
  <c r="AO912" i="4" s="1"/>
  <c r="C912" i="4"/>
  <c r="B912" i="4"/>
  <c r="A912" i="4"/>
  <c r="AN911" i="4"/>
  <c r="AL911" i="4"/>
  <c r="AK911" i="4"/>
  <c r="AJ911" i="4"/>
  <c r="AI911" i="4"/>
  <c r="AH911" i="4"/>
  <c r="AG911" i="4"/>
  <c r="AF911" i="4"/>
  <c r="AE911" i="4"/>
  <c r="AD911" i="4"/>
  <c r="AC911" i="4"/>
  <c r="AB911" i="4"/>
  <c r="AA911" i="4"/>
  <c r="Z911" i="4"/>
  <c r="Y911" i="4"/>
  <c r="AM911" i="4" s="1"/>
  <c r="X911" i="4"/>
  <c r="W911" i="4"/>
  <c r="V911" i="4"/>
  <c r="U911" i="4"/>
  <c r="T911" i="4"/>
  <c r="S911" i="4"/>
  <c r="R911" i="4"/>
  <c r="Q911" i="4"/>
  <c r="P911" i="4"/>
  <c r="O911" i="4"/>
  <c r="N911" i="4"/>
  <c r="M911" i="4"/>
  <c r="L911" i="4"/>
  <c r="K911" i="4"/>
  <c r="J911" i="4"/>
  <c r="I911" i="4"/>
  <c r="H911" i="4"/>
  <c r="G911" i="4"/>
  <c r="F911" i="4"/>
  <c r="E911" i="4"/>
  <c r="D911" i="4"/>
  <c r="C911" i="4"/>
  <c r="B911" i="4"/>
  <c r="A911" i="4"/>
  <c r="AM910" i="4"/>
  <c r="AL910" i="4"/>
  <c r="AK910" i="4"/>
  <c r="AJ910" i="4"/>
  <c r="AI910" i="4"/>
  <c r="AH910" i="4"/>
  <c r="AG910" i="4"/>
  <c r="AF910" i="4"/>
  <c r="AE910" i="4"/>
  <c r="AD910" i="4"/>
  <c r="AC910" i="4"/>
  <c r="AB910" i="4"/>
  <c r="AN910" i="4" s="1"/>
  <c r="AA910" i="4"/>
  <c r="Z910" i="4"/>
  <c r="Y910" i="4"/>
  <c r="X910" i="4"/>
  <c r="W910" i="4"/>
  <c r="V910" i="4"/>
  <c r="U910" i="4"/>
  <c r="T910" i="4"/>
  <c r="S910" i="4"/>
  <c r="R910" i="4"/>
  <c r="Q910" i="4"/>
  <c r="P910" i="4"/>
  <c r="O910" i="4"/>
  <c r="N910" i="4"/>
  <c r="M910" i="4"/>
  <c r="L910" i="4"/>
  <c r="K910" i="4"/>
  <c r="J910" i="4"/>
  <c r="I910" i="4"/>
  <c r="H910" i="4"/>
  <c r="G910" i="4"/>
  <c r="F910" i="4"/>
  <c r="E910" i="4"/>
  <c r="D910" i="4"/>
  <c r="C910" i="4"/>
  <c r="B910" i="4"/>
  <c r="A910" i="4"/>
  <c r="AN909" i="4"/>
  <c r="AK909" i="4"/>
  <c r="AJ909" i="4"/>
  <c r="AI909" i="4"/>
  <c r="AH909" i="4"/>
  <c r="AG909" i="4"/>
  <c r="AF909" i="4"/>
  <c r="AE909" i="4"/>
  <c r="AD909" i="4"/>
  <c r="AC909" i="4"/>
  <c r="AB909" i="4"/>
  <c r="AA909" i="4"/>
  <c r="Z909" i="4"/>
  <c r="Y909" i="4"/>
  <c r="X909" i="4"/>
  <c r="W909" i="4"/>
  <c r="V909" i="4"/>
  <c r="U909" i="4"/>
  <c r="T909" i="4"/>
  <c r="S909" i="4"/>
  <c r="R909" i="4"/>
  <c r="Q909" i="4"/>
  <c r="P909" i="4"/>
  <c r="O909" i="4"/>
  <c r="N909" i="4"/>
  <c r="M909" i="4"/>
  <c r="L909" i="4"/>
  <c r="K909" i="4"/>
  <c r="J909" i="4"/>
  <c r="I909" i="4"/>
  <c r="H909" i="4"/>
  <c r="AO909" i="4" s="1"/>
  <c r="G909" i="4"/>
  <c r="F909" i="4"/>
  <c r="E909" i="4"/>
  <c r="D909" i="4"/>
  <c r="C909" i="4"/>
  <c r="B909" i="4"/>
  <c r="A909" i="4"/>
  <c r="AN908" i="4"/>
  <c r="AM908" i="4"/>
  <c r="AL908" i="4"/>
  <c r="AK908" i="4"/>
  <c r="AJ908" i="4"/>
  <c r="AI908" i="4"/>
  <c r="AH908" i="4"/>
  <c r="AG908" i="4"/>
  <c r="AF908" i="4"/>
  <c r="AE908" i="4"/>
  <c r="AD908" i="4"/>
  <c r="AC908" i="4"/>
  <c r="AB908" i="4"/>
  <c r="AA908" i="4"/>
  <c r="Z908" i="4"/>
  <c r="Y908" i="4"/>
  <c r="X908" i="4"/>
  <c r="W908" i="4"/>
  <c r="V908" i="4"/>
  <c r="U908" i="4"/>
  <c r="T908" i="4"/>
  <c r="S908" i="4"/>
  <c r="R908" i="4"/>
  <c r="Q908" i="4"/>
  <c r="P908" i="4"/>
  <c r="O908" i="4"/>
  <c r="N908" i="4"/>
  <c r="M908" i="4"/>
  <c r="L908" i="4"/>
  <c r="K908" i="4"/>
  <c r="J908" i="4"/>
  <c r="I908" i="4"/>
  <c r="H908" i="4"/>
  <c r="G908" i="4"/>
  <c r="F908" i="4"/>
  <c r="E908" i="4"/>
  <c r="D908" i="4"/>
  <c r="C908" i="4"/>
  <c r="B908" i="4"/>
  <c r="A908" i="4"/>
  <c r="AK907" i="4"/>
  <c r="AJ907" i="4"/>
  <c r="AI907" i="4"/>
  <c r="AH907" i="4"/>
  <c r="AG907" i="4"/>
  <c r="AF907" i="4"/>
  <c r="AE907" i="4"/>
  <c r="AD907" i="4"/>
  <c r="AC907" i="4"/>
  <c r="AB907" i="4"/>
  <c r="AA907" i="4"/>
  <c r="Z907" i="4"/>
  <c r="Y907" i="4"/>
  <c r="AM907" i="4" s="1"/>
  <c r="X907" i="4"/>
  <c r="W907" i="4"/>
  <c r="V907" i="4"/>
  <c r="U907" i="4"/>
  <c r="T907" i="4"/>
  <c r="S907" i="4"/>
  <c r="R907" i="4"/>
  <c r="Q907" i="4"/>
  <c r="P907" i="4"/>
  <c r="O907" i="4"/>
  <c r="N907" i="4"/>
  <c r="M907" i="4"/>
  <c r="L907" i="4"/>
  <c r="K907" i="4"/>
  <c r="J907" i="4"/>
  <c r="I907" i="4"/>
  <c r="H907" i="4"/>
  <c r="G907" i="4"/>
  <c r="F907" i="4"/>
  <c r="E907" i="4"/>
  <c r="D907" i="4"/>
  <c r="C907" i="4"/>
  <c r="AO907" i="4" s="1"/>
  <c r="B907" i="4"/>
  <c r="A907" i="4"/>
  <c r="AM906" i="4"/>
  <c r="AL906" i="4"/>
  <c r="AK906" i="4"/>
  <c r="AJ906" i="4"/>
  <c r="AI906" i="4"/>
  <c r="AH906" i="4"/>
  <c r="AG906" i="4"/>
  <c r="AF906" i="4"/>
  <c r="AE906" i="4"/>
  <c r="AD906" i="4"/>
  <c r="AC906" i="4"/>
  <c r="AB906" i="4"/>
  <c r="AA906" i="4"/>
  <c r="Z906" i="4"/>
  <c r="Y906" i="4"/>
  <c r="X906" i="4"/>
  <c r="W906" i="4"/>
  <c r="V906" i="4"/>
  <c r="U906" i="4"/>
  <c r="T906" i="4"/>
  <c r="S906" i="4"/>
  <c r="R906" i="4"/>
  <c r="Q906" i="4"/>
  <c r="P906" i="4"/>
  <c r="O906" i="4"/>
  <c r="N906" i="4"/>
  <c r="M906" i="4"/>
  <c r="L906" i="4"/>
  <c r="K906" i="4"/>
  <c r="J906" i="4"/>
  <c r="I906" i="4"/>
  <c r="H906" i="4"/>
  <c r="G906" i="4"/>
  <c r="F906" i="4"/>
  <c r="E906" i="4"/>
  <c r="D906" i="4"/>
  <c r="C906" i="4"/>
  <c r="B906" i="4"/>
  <c r="A906" i="4"/>
  <c r="AM905" i="4"/>
  <c r="AL905" i="4"/>
  <c r="AK905" i="4"/>
  <c r="AJ905" i="4"/>
  <c r="AI905" i="4"/>
  <c r="AH905" i="4"/>
  <c r="AG905" i="4"/>
  <c r="AF905" i="4"/>
  <c r="AE905" i="4"/>
  <c r="AD905" i="4"/>
  <c r="AC905" i="4"/>
  <c r="AB905" i="4"/>
  <c r="AN905" i="4" s="1"/>
  <c r="AA905" i="4"/>
  <c r="Z905" i="4"/>
  <c r="Y905" i="4"/>
  <c r="X905" i="4"/>
  <c r="W905" i="4"/>
  <c r="V905" i="4"/>
  <c r="U905" i="4"/>
  <c r="T905" i="4"/>
  <c r="S905" i="4"/>
  <c r="R905" i="4"/>
  <c r="Q905" i="4"/>
  <c r="P905" i="4"/>
  <c r="O905" i="4"/>
  <c r="N905" i="4"/>
  <c r="M905" i="4"/>
  <c r="L905" i="4"/>
  <c r="K905" i="4"/>
  <c r="J905" i="4"/>
  <c r="I905" i="4"/>
  <c r="H905" i="4"/>
  <c r="G905" i="4"/>
  <c r="F905" i="4"/>
  <c r="E905" i="4"/>
  <c r="D905" i="4"/>
  <c r="AO905" i="4" s="1"/>
  <c r="C905" i="4"/>
  <c r="B905" i="4"/>
  <c r="A905" i="4"/>
  <c r="AN904" i="4"/>
  <c r="AK904" i="4"/>
  <c r="AJ904" i="4"/>
  <c r="AI904" i="4"/>
  <c r="AH904" i="4"/>
  <c r="AG904" i="4"/>
  <c r="AF904" i="4"/>
  <c r="AE904" i="4"/>
  <c r="AD904" i="4"/>
  <c r="AC904" i="4"/>
  <c r="AB904" i="4"/>
  <c r="AA904" i="4"/>
  <c r="Z904" i="4"/>
  <c r="Y904" i="4"/>
  <c r="X904" i="4"/>
  <c r="W904" i="4"/>
  <c r="V904" i="4"/>
  <c r="U904" i="4"/>
  <c r="T904" i="4"/>
  <c r="S904" i="4"/>
  <c r="R904" i="4"/>
  <c r="Q904" i="4"/>
  <c r="P904" i="4"/>
  <c r="O904" i="4"/>
  <c r="N904" i="4"/>
  <c r="M904" i="4"/>
  <c r="L904" i="4"/>
  <c r="K904" i="4"/>
  <c r="J904" i="4"/>
  <c r="I904" i="4"/>
  <c r="H904" i="4"/>
  <c r="AO904" i="4" s="1"/>
  <c r="G904" i="4"/>
  <c r="F904" i="4"/>
  <c r="E904" i="4"/>
  <c r="D904" i="4"/>
  <c r="C904" i="4"/>
  <c r="B904" i="4"/>
  <c r="A904" i="4"/>
  <c r="AN903" i="4"/>
  <c r="AL903" i="4"/>
  <c r="AK903" i="4"/>
  <c r="AJ903" i="4"/>
  <c r="AI903" i="4"/>
  <c r="AH903" i="4"/>
  <c r="AG903" i="4"/>
  <c r="AF903" i="4"/>
  <c r="AE903" i="4"/>
  <c r="AD903" i="4"/>
  <c r="AC903" i="4"/>
  <c r="AB903" i="4"/>
  <c r="AA903" i="4"/>
  <c r="Z903" i="4"/>
  <c r="Y903" i="4"/>
  <c r="AM903" i="4" s="1"/>
  <c r="X903" i="4"/>
  <c r="W903" i="4"/>
  <c r="V903" i="4"/>
  <c r="U903" i="4"/>
  <c r="T903" i="4"/>
  <c r="S903" i="4"/>
  <c r="R903" i="4"/>
  <c r="Q903" i="4"/>
  <c r="P903" i="4"/>
  <c r="O903" i="4"/>
  <c r="N903" i="4"/>
  <c r="M903" i="4"/>
  <c r="L903" i="4"/>
  <c r="K903" i="4"/>
  <c r="J903" i="4"/>
  <c r="I903" i="4"/>
  <c r="H903" i="4"/>
  <c r="G903" i="4"/>
  <c r="F903" i="4"/>
  <c r="E903" i="4"/>
  <c r="D903" i="4"/>
  <c r="C903" i="4"/>
  <c r="AO903" i="4" s="1"/>
  <c r="B903" i="4"/>
  <c r="A903" i="4"/>
  <c r="AN902" i="4"/>
  <c r="AM902" i="4"/>
  <c r="AL902" i="4"/>
  <c r="AK902" i="4"/>
  <c r="AJ902" i="4"/>
  <c r="AI902" i="4"/>
  <c r="AH902" i="4"/>
  <c r="AG902" i="4"/>
  <c r="AF902" i="4"/>
  <c r="AE902" i="4"/>
  <c r="AD902" i="4"/>
  <c r="AC902" i="4"/>
  <c r="AB902" i="4"/>
  <c r="AA902" i="4"/>
  <c r="Z902" i="4"/>
  <c r="Y902" i="4"/>
  <c r="X902" i="4"/>
  <c r="W902" i="4"/>
  <c r="V902" i="4"/>
  <c r="U902" i="4"/>
  <c r="T902" i="4"/>
  <c r="S902" i="4"/>
  <c r="R902" i="4"/>
  <c r="Q902" i="4"/>
  <c r="P902" i="4"/>
  <c r="O902" i="4"/>
  <c r="N902" i="4"/>
  <c r="M902" i="4"/>
  <c r="L902" i="4"/>
  <c r="K902" i="4"/>
  <c r="J902" i="4"/>
  <c r="I902" i="4"/>
  <c r="H902" i="4"/>
  <c r="G902" i="4"/>
  <c r="F902" i="4"/>
  <c r="E902" i="4"/>
  <c r="D902" i="4"/>
  <c r="C902" i="4"/>
  <c r="AO902" i="4" s="1"/>
  <c r="B902" i="4"/>
  <c r="A902" i="4"/>
  <c r="AK901" i="4"/>
  <c r="AJ901" i="4"/>
  <c r="AI901" i="4"/>
  <c r="AH901" i="4"/>
  <c r="AG901" i="4"/>
  <c r="AF901" i="4"/>
  <c r="AE901" i="4"/>
  <c r="AD901" i="4"/>
  <c r="AC901" i="4"/>
  <c r="AB901" i="4"/>
  <c r="AA901" i="4"/>
  <c r="Z901" i="4"/>
  <c r="Y901" i="4"/>
  <c r="X901" i="4"/>
  <c r="W901" i="4"/>
  <c r="V901" i="4"/>
  <c r="U901" i="4"/>
  <c r="T901" i="4"/>
  <c r="S901" i="4"/>
  <c r="R901" i="4"/>
  <c r="Q901" i="4"/>
  <c r="P901" i="4"/>
  <c r="O901" i="4"/>
  <c r="N901" i="4"/>
  <c r="M901" i="4"/>
  <c r="L901" i="4"/>
  <c r="K901" i="4"/>
  <c r="J901" i="4"/>
  <c r="I901" i="4"/>
  <c r="AO901" i="4" s="1"/>
  <c r="H901" i="4"/>
  <c r="G901" i="4"/>
  <c r="F901" i="4"/>
  <c r="E901" i="4"/>
  <c r="D901" i="4"/>
  <c r="C901" i="4"/>
  <c r="B901" i="4"/>
  <c r="A901" i="4"/>
  <c r="AM900" i="4"/>
  <c r="AL900" i="4"/>
  <c r="AK900" i="4"/>
  <c r="AJ900" i="4"/>
  <c r="AI900" i="4"/>
  <c r="AH900" i="4"/>
  <c r="AG900" i="4"/>
  <c r="AF900" i="4"/>
  <c r="AE900" i="4"/>
  <c r="AD900" i="4"/>
  <c r="AC900" i="4"/>
  <c r="AB900" i="4"/>
  <c r="AN900" i="4" s="1"/>
  <c r="AA900" i="4"/>
  <c r="Z900" i="4"/>
  <c r="Y900" i="4"/>
  <c r="X900" i="4"/>
  <c r="W900" i="4"/>
  <c r="V900" i="4"/>
  <c r="U900" i="4"/>
  <c r="T900" i="4"/>
  <c r="S900" i="4"/>
  <c r="R900" i="4"/>
  <c r="Q900" i="4"/>
  <c r="P900" i="4"/>
  <c r="O900" i="4"/>
  <c r="N900" i="4"/>
  <c r="M900" i="4"/>
  <c r="L900" i="4"/>
  <c r="K900" i="4"/>
  <c r="J900" i="4"/>
  <c r="I900" i="4"/>
  <c r="H900" i="4"/>
  <c r="G900" i="4"/>
  <c r="F900" i="4"/>
  <c r="E900" i="4"/>
  <c r="D900" i="4"/>
  <c r="C900" i="4"/>
  <c r="B900" i="4"/>
  <c r="A900" i="4"/>
  <c r="AO899" i="4"/>
  <c r="AN899" i="4"/>
  <c r="AK899" i="4"/>
  <c r="AJ899" i="4"/>
  <c r="AI899" i="4"/>
  <c r="AH899" i="4"/>
  <c r="AG899" i="4"/>
  <c r="AF899" i="4"/>
  <c r="AE899" i="4"/>
  <c r="AD899" i="4"/>
  <c r="AC899" i="4"/>
  <c r="AB899" i="4"/>
  <c r="AA899" i="4"/>
  <c r="Z899" i="4"/>
  <c r="Y899" i="4"/>
  <c r="X899" i="4"/>
  <c r="W899" i="4"/>
  <c r="V899" i="4"/>
  <c r="U899" i="4"/>
  <c r="T899" i="4"/>
  <c r="S899" i="4"/>
  <c r="R899" i="4"/>
  <c r="Q899" i="4"/>
  <c r="P899" i="4"/>
  <c r="O899" i="4"/>
  <c r="N899" i="4"/>
  <c r="M899" i="4"/>
  <c r="L899" i="4"/>
  <c r="K899" i="4"/>
  <c r="J899" i="4"/>
  <c r="I899" i="4"/>
  <c r="H899" i="4"/>
  <c r="G899" i="4"/>
  <c r="F899" i="4"/>
  <c r="E899" i="4"/>
  <c r="D899" i="4"/>
  <c r="C899" i="4"/>
  <c r="B899" i="4"/>
  <c r="A899" i="4"/>
  <c r="AN898" i="4"/>
  <c r="AM898" i="4"/>
  <c r="AL898" i="4"/>
  <c r="AK898" i="4"/>
  <c r="AJ898" i="4"/>
  <c r="AI898" i="4"/>
  <c r="AH898" i="4"/>
  <c r="AG898" i="4"/>
  <c r="AF898" i="4"/>
  <c r="AE898" i="4"/>
  <c r="AD898" i="4"/>
  <c r="AC898" i="4"/>
  <c r="AB898" i="4"/>
  <c r="AA898" i="4"/>
  <c r="Z898" i="4"/>
  <c r="Y898" i="4"/>
  <c r="X898" i="4"/>
  <c r="W898" i="4"/>
  <c r="V898" i="4"/>
  <c r="U898" i="4"/>
  <c r="T898" i="4"/>
  <c r="S898" i="4"/>
  <c r="R898" i="4"/>
  <c r="Q898" i="4"/>
  <c r="P898" i="4"/>
  <c r="O898" i="4"/>
  <c r="N898" i="4"/>
  <c r="M898" i="4"/>
  <c r="L898" i="4"/>
  <c r="K898" i="4"/>
  <c r="J898" i="4"/>
  <c r="I898" i="4"/>
  <c r="H898" i="4"/>
  <c r="G898" i="4"/>
  <c r="F898" i="4"/>
  <c r="E898" i="4"/>
  <c r="D898" i="4"/>
  <c r="C898" i="4"/>
  <c r="B898" i="4"/>
  <c r="A898" i="4"/>
  <c r="AO897" i="4"/>
  <c r="AK897" i="4"/>
  <c r="AJ897" i="4"/>
  <c r="AI897" i="4"/>
  <c r="AH897" i="4"/>
  <c r="AG897" i="4"/>
  <c r="AF897" i="4"/>
  <c r="AE897" i="4"/>
  <c r="AD897" i="4"/>
  <c r="AC897" i="4"/>
  <c r="AB897" i="4"/>
  <c r="AA897" i="4"/>
  <c r="Z897" i="4"/>
  <c r="Y897" i="4"/>
  <c r="X897" i="4"/>
  <c r="W897" i="4"/>
  <c r="V897" i="4"/>
  <c r="U897" i="4"/>
  <c r="T897" i="4"/>
  <c r="S897" i="4"/>
  <c r="R897" i="4"/>
  <c r="Q897" i="4"/>
  <c r="P897" i="4"/>
  <c r="O897" i="4"/>
  <c r="N897" i="4"/>
  <c r="M897" i="4"/>
  <c r="L897" i="4"/>
  <c r="K897" i="4"/>
  <c r="J897" i="4"/>
  <c r="I897" i="4"/>
  <c r="H897" i="4"/>
  <c r="G897" i="4"/>
  <c r="F897" i="4"/>
  <c r="E897" i="4"/>
  <c r="D897" i="4"/>
  <c r="C897" i="4"/>
  <c r="B897" i="4"/>
  <c r="A897" i="4"/>
  <c r="AM896" i="4"/>
  <c r="AL896" i="4"/>
  <c r="AK896" i="4"/>
  <c r="AJ896" i="4"/>
  <c r="AI896" i="4"/>
  <c r="AH896" i="4"/>
  <c r="AG896" i="4"/>
  <c r="AF896" i="4"/>
  <c r="AE896" i="4"/>
  <c r="AD896" i="4"/>
  <c r="AC896" i="4"/>
  <c r="AB896" i="4"/>
  <c r="AN896" i="4" s="1"/>
  <c r="AA896" i="4"/>
  <c r="Z896" i="4"/>
  <c r="Y896" i="4"/>
  <c r="X896" i="4"/>
  <c r="W896" i="4"/>
  <c r="V896" i="4"/>
  <c r="U896" i="4"/>
  <c r="T896" i="4"/>
  <c r="S896" i="4"/>
  <c r="R896" i="4"/>
  <c r="Q896" i="4"/>
  <c r="P896" i="4"/>
  <c r="O896" i="4"/>
  <c r="N896" i="4"/>
  <c r="M896" i="4"/>
  <c r="L896" i="4"/>
  <c r="K896" i="4"/>
  <c r="J896" i="4"/>
  <c r="I896" i="4"/>
  <c r="H896" i="4"/>
  <c r="G896" i="4"/>
  <c r="F896" i="4"/>
  <c r="E896" i="4"/>
  <c r="D896" i="4"/>
  <c r="C896" i="4"/>
  <c r="B896" i="4"/>
  <c r="A896" i="4"/>
  <c r="AN895" i="4"/>
  <c r="AK895" i="4"/>
  <c r="AJ895" i="4"/>
  <c r="AI895" i="4"/>
  <c r="AH895" i="4"/>
  <c r="AG895" i="4"/>
  <c r="AF895" i="4"/>
  <c r="AE895" i="4"/>
  <c r="AD895" i="4"/>
  <c r="AC895" i="4"/>
  <c r="AB895" i="4"/>
  <c r="AA895" i="4"/>
  <c r="Z895" i="4"/>
  <c r="Y895" i="4"/>
  <c r="X895" i="4"/>
  <c r="W895" i="4"/>
  <c r="V895" i="4"/>
  <c r="U895" i="4"/>
  <c r="T895" i="4"/>
  <c r="S895" i="4"/>
  <c r="R895" i="4"/>
  <c r="Q895" i="4"/>
  <c r="P895" i="4"/>
  <c r="O895" i="4"/>
  <c r="N895" i="4"/>
  <c r="M895" i="4"/>
  <c r="L895" i="4"/>
  <c r="K895" i="4"/>
  <c r="J895" i="4"/>
  <c r="I895" i="4"/>
  <c r="H895" i="4"/>
  <c r="G895" i="4"/>
  <c r="F895" i="4"/>
  <c r="E895" i="4"/>
  <c r="AO895" i="4" s="1"/>
  <c r="D895" i="4"/>
  <c r="C895" i="4"/>
  <c r="B895" i="4"/>
  <c r="A895" i="4"/>
  <c r="AN894" i="4"/>
  <c r="AM894" i="4"/>
  <c r="AL894" i="4"/>
  <c r="AK894" i="4"/>
  <c r="AJ894" i="4"/>
  <c r="AI894" i="4"/>
  <c r="AH894" i="4"/>
  <c r="AG894" i="4"/>
  <c r="AF894" i="4"/>
  <c r="AE894" i="4"/>
  <c r="AD894" i="4"/>
  <c r="AC894" i="4"/>
  <c r="AB894" i="4"/>
  <c r="AA894" i="4"/>
  <c r="Z894" i="4"/>
  <c r="Y894" i="4"/>
  <c r="X894" i="4"/>
  <c r="W894" i="4"/>
  <c r="V894" i="4"/>
  <c r="U894" i="4"/>
  <c r="T894" i="4"/>
  <c r="S894" i="4"/>
  <c r="R894" i="4"/>
  <c r="Q894" i="4"/>
  <c r="P894" i="4"/>
  <c r="O894" i="4"/>
  <c r="N894" i="4"/>
  <c r="M894" i="4"/>
  <c r="L894" i="4"/>
  <c r="K894" i="4"/>
  <c r="J894" i="4"/>
  <c r="I894" i="4"/>
  <c r="H894" i="4"/>
  <c r="G894" i="4"/>
  <c r="F894" i="4"/>
  <c r="E894" i="4"/>
  <c r="D894" i="4"/>
  <c r="C894" i="4"/>
  <c r="B894" i="4"/>
  <c r="A894" i="4"/>
  <c r="AK893" i="4"/>
  <c r="AJ893" i="4"/>
  <c r="AI893" i="4"/>
  <c r="AH893" i="4"/>
  <c r="AG893" i="4"/>
  <c r="AF893" i="4"/>
  <c r="AE893" i="4"/>
  <c r="AD893" i="4"/>
  <c r="AC893" i="4"/>
  <c r="AB893" i="4"/>
  <c r="AA893" i="4"/>
  <c r="Z893" i="4"/>
  <c r="Y893" i="4"/>
  <c r="X893" i="4"/>
  <c r="W893" i="4"/>
  <c r="V893" i="4"/>
  <c r="U893" i="4"/>
  <c r="T893" i="4"/>
  <c r="S893" i="4"/>
  <c r="R893" i="4"/>
  <c r="Q893" i="4"/>
  <c r="P893" i="4"/>
  <c r="O893" i="4"/>
  <c r="N893" i="4"/>
  <c r="M893" i="4"/>
  <c r="L893" i="4"/>
  <c r="K893" i="4"/>
  <c r="J893" i="4"/>
  <c r="I893" i="4"/>
  <c r="H893" i="4"/>
  <c r="G893" i="4"/>
  <c r="F893" i="4"/>
  <c r="E893" i="4"/>
  <c r="D893" i="4"/>
  <c r="AO893" i="4" s="1"/>
  <c r="C893" i="4"/>
  <c r="B893" i="4"/>
  <c r="A893" i="4"/>
  <c r="AM892" i="4"/>
  <c r="AL892" i="4"/>
  <c r="AK892" i="4"/>
  <c r="AJ892" i="4"/>
  <c r="AI892" i="4"/>
  <c r="AH892" i="4"/>
  <c r="AG892" i="4"/>
  <c r="AF892" i="4"/>
  <c r="AE892" i="4"/>
  <c r="AD892" i="4"/>
  <c r="AC892" i="4"/>
  <c r="AB892" i="4"/>
  <c r="AN892" i="4" s="1"/>
  <c r="AA892" i="4"/>
  <c r="Z892" i="4"/>
  <c r="Y892" i="4"/>
  <c r="X892" i="4"/>
  <c r="W892" i="4"/>
  <c r="V892" i="4"/>
  <c r="U892" i="4"/>
  <c r="T892" i="4"/>
  <c r="S892" i="4"/>
  <c r="R892" i="4"/>
  <c r="Q892" i="4"/>
  <c r="P892" i="4"/>
  <c r="O892" i="4"/>
  <c r="N892" i="4"/>
  <c r="M892" i="4"/>
  <c r="L892" i="4"/>
  <c r="K892" i="4"/>
  <c r="J892" i="4"/>
  <c r="I892" i="4"/>
  <c r="H892" i="4"/>
  <c r="G892" i="4"/>
  <c r="F892" i="4"/>
  <c r="E892" i="4"/>
  <c r="D892" i="4"/>
  <c r="C892" i="4"/>
  <c r="B892" i="4"/>
  <c r="A892" i="4"/>
  <c r="AN891" i="4"/>
  <c r="AK891" i="4"/>
  <c r="AJ891" i="4"/>
  <c r="AI891" i="4"/>
  <c r="AH891" i="4"/>
  <c r="AG891" i="4"/>
  <c r="AF891" i="4"/>
  <c r="AE891" i="4"/>
  <c r="AD891" i="4"/>
  <c r="AC891" i="4"/>
  <c r="AB891" i="4"/>
  <c r="AA891" i="4"/>
  <c r="Z891" i="4"/>
  <c r="Y891" i="4"/>
  <c r="X891" i="4"/>
  <c r="W891" i="4"/>
  <c r="V891" i="4"/>
  <c r="U891" i="4"/>
  <c r="T891" i="4"/>
  <c r="S891" i="4"/>
  <c r="R891" i="4"/>
  <c r="Q891" i="4"/>
  <c r="P891" i="4"/>
  <c r="O891" i="4"/>
  <c r="N891" i="4"/>
  <c r="M891" i="4"/>
  <c r="L891" i="4"/>
  <c r="K891" i="4"/>
  <c r="J891" i="4"/>
  <c r="I891" i="4"/>
  <c r="H891" i="4"/>
  <c r="G891" i="4"/>
  <c r="F891" i="4"/>
  <c r="E891" i="4"/>
  <c r="D891" i="4"/>
  <c r="C891" i="4"/>
  <c r="B891" i="4"/>
  <c r="A891" i="4"/>
  <c r="AN890" i="4"/>
  <c r="AM890" i="4"/>
  <c r="AL890" i="4"/>
  <c r="AK890" i="4"/>
  <c r="AJ890" i="4"/>
  <c r="AI890" i="4"/>
  <c r="AH890" i="4"/>
  <c r="AG890" i="4"/>
  <c r="AF890" i="4"/>
  <c r="AE890" i="4"/>
  <c r="AD890" i="4"/>
  <c r="AC890" i="4"/>
  <c r="AB890" i="4"/>
  <c r="AA890" i="4"/>
  <c r="Z890" i="4"/>
  <c r="Y890" i="4"/>
  <c r="X890" i="4"/>
  <c r="W890" i="4"/>
  <c r="V890" i="4"/>
  <c r="U890" i="4"/>
  <c r="T890" i="4"/>
  <c r="S890" i="4"/>
  <c r="R890" i="4"/>
  <c r="Q890" i="4"/>
  <c r="P890" i="4"/>
  <c r="O890" i="4"/>
  <c r="N890" i="4"/>
  <c r="M890" i="4"/>
  <c r="L890" i="4"/>
  <c r="K890" i="4"/>
  <c r="J890" i="4"/>
  <c r="I890" i="4"/>
  <c r="H890" i="4"/>
  <c r="G890" i="4"/>
  <c r="F890" i="4"/>
  <c r="E890" i="4"/>
  <c r="D890" i="4"/>
  <c r="C890" i="4"/>
  <c r="B890" i="4"/>
  <c r="A890" i="4"/>
  <c r="AK889" i="4"/>
  <c r="AJ889" i="4"/>
  <c r="AI889" i="4"/>
  <c r="AH889" i="4"/>
  <c r="AG889" i="4"/>
  <c r="AF889" i="4"/>
  <c r="AE889" i="4"/>
  <c r="AD889" i="4"/>
  <c r="AC889" i="4"/>
  <c r="AB889" i="4"/>
  <c r="AA889" i="4"/>
  <c r="Z889" i="4"/>
  <c r="Y889" i="4"/>
  <c r="X889" i="4"/>
  <c r="W889" i="4"/>
  <c r="V889" i="4"/>
  <c r="U889" i="4"/>
  <c r="T889" i="4"/>
  <c r="S889" i="4"/>
  <c r="R889" i="4"/>
  <c r="Q889" i="4"/>
  <c r="P889" i="4"/>
  <c r="O889" i="4"/>
  <c r="N889" i="4"/>
  <c r="M889" i="4"/>
  <c r="L889" i="4"/>
  <c r="K889" i="4"/>
  <c r="J889" i="4"/>
  <c r="I889" i="4"/>
  <c r="H889" i="4"/>
  <c r="G889" i="4"/>
  <c r="F889" i="4"/>
  <c r="E889" i="4"/>
  <c r="D889" i="4"/>
  <c r="AO889" i="4" s="1"/>
  <c r="C889" i="4"/>
  <c r="B889" i="4"/>
  <c r="A889" i="4"/>
  <c r="AM888" i="4"/>
  <c r="AL888" i="4"/>
  <c r="AK888" i="4"/>
  <c r="AJ888" i="4"/>
  <c r="AI888" i="4"/>
  <c r="AH888" i="4"/>
  <c r="AG888" i="4"/>
  <c r="AF888" i="4"/>
  <c r="AE888" i="4"/>
  <c r="AD888" i="4"/>
  <c r="AC888" i="4"/>
  <c r="AB888" i="4"/>
  <c r="AN888" i="4" s="1"/>
  <c r="AA888" i="4"/>
  <c r="Z888" i="4"/>
  <c r="Y888" i="4"/>
  <c r="X888" i="4"/>
  <c r="W888" i="4"/>
  <c r="V888" i="4"/>
  <c r="U888" i="4"/>
  <c r="T888" i="4"/>
  <c r="S888" i="4"/>
  <c r="R888" i="4"/>
  <c r="Q888" i="4"/>
  <c r="P888" i="4"/>
  <c r="O888" i="4"/>
  <c r="N888" i="4"/>
  <c r="M888" i="4"/>
  <c r="L888" i="4"/>
  <c r="K888" i="4"/>
  <c r="J888" i="4"/>
  <c r="I888" i="4"/>
  <c r="H888" i="4"/>
  <c r="G888" i="4"/>
  <c r="F888" i="4"/>
  <c r="E888" i="4"/>
  <c r="D888" i="4"/>
  <c r="C888" i="4"/>
  <c r="B888" i="4"/>
  <c r="A888" i="4"/>
  <c r="AO887" i="4"/>
  <c r="AN887" i="4"/>
  <c r="AK887" i="4"/>
  <c r="AJ887" i="4"/>
  <c r="AI887" i="4"/>
  <c r="AH887" i="4"/>
  <c r="AG887" i="4"/>
  <c r="AF887" i="4"/>
  <c r="AE887" i="4"/>
  <c r="AD887" i="4"/>
  <c r="AC887" i="4"/>
  <c r="AB887" i="4"/>
  <c r="AA887" i="4"/>
  <c r="Z887" i="4"/>
  <c r="Y887" i="4"/>
  <c r="X887" i="4"/>
  <c r="W887" i="4"/>
  <c r="V887" i="4"/>
  <c r="U887" i="4"/>
  <c r="T887" i="4"/>
  <c r="S887" i="4"/>
  <c r="R887" i="4"/>
  <c r="Q887" i="4"/>
  <c r="P887" i="4"/>
  <c r="O887" i="4"/>
  <c r="N887" i="4"/>
  <c r="M887" i="4"/>
  <c r="L887" i="4"/>
  <c r="K887" i="4"/>
  <c r="J887" i="4"/>
  <c r="I887" i="4"/>
  <c r="H887" i="4"/>
  <c r="G887" i="4"/>
  <c r="F887" i="4"/>
  <c r="E887" i="4"/>
  <c r="D887" i="4"/>
  <c r="C887" i="4"/>
  <c r="B887" i="4"/>
  <c r="A887" i="4"/>
  <c r="AN886" i="4"/>
  <c r="AM886" i="4"/>
  <c r="AL886" i="4"/>
  <c r="AK886" i="4"/>
  <c r="AJ886" i="4"/>
  <c r="AI886" i="4"/>
  <c r="AH886" i="4"/>
  <c r="AG886" i="4"/>
  <c r="AF886" i="4"/>
  <c r="AE886" i="4"/>
  <c r="AD886" i="4"/>
  <c r="AC886" i="4"/>
  <c r="AB886" i="4"/>
  <c r="AA886" i="4"/>
  <c r="Z886" i="4"/>
  <c r="Y886" i="4"/>
  <c r="X886" i="4"/>
  <c r="W886" i="4"/>
  <c r="V886" i="4"/>
  <c r="U886" i="4"/>
  <c r="T886" i="4"/>
  <c r="S886" i="4"/>
  <c r="R886" i="4"/>
  <c r="Q886" i="4"/>
  <c r="P886" i="4"/>
  <c r="O886" i="4"/>
  <c r="N886" i="4"/>
  <c r="M886" i="4"/>
  <c r="L886" i="4"/>
  <c r="K886" i="4"/>
  <c r="J886" i="4"/>
  <c r="I886" i="4"/>
  <c r="H886" i="4"/>
  <c r="G886" i="4"/>
  <c r="F886" i="4"/>
  <c r="E886" i="4"/>
  <c r="D886" i="4"/>
  <c r="C886" i="4"/>
  <c r="B886" i="4"/>
  <c r="A886" i="4"/>
  <c r="AK885" i="4"/>
  <c r="AJ885" i="4"/>
  <c r="AI885" i="4"/>
  <c r="AH885" i="4"/>
  <c r="AG885" i="4"/>
  <c r="AF885" i="4"/>
  <c r="AE885" i="4"/>
  <c r="AD885" i="4"/>
  <c r="AC885" i="4"/>
  <c r="AB885" i="4"/>
  <c r="AA885" i="4"/>
  <c r="Z885" i="4"/>
  <c r="Y885" i="4"/>
  <c r="X885" i="4"/>
  <c r="W885" i="4"/>
  <c r="V885" i="4"/>
  <c r="U885" i="4"/>
  <c r="T885" i="4"/>
  <c r="S885" i="4"/>
  <c r="R885" i="4"/>
  <c r="Q885" i="4"/>
  <c r="P885" i="4"/>
  <c r="O885" i="4"/>
  <c r="N885" i="4"/>
  <c r="M885" i="4"/>
  <c r="L885" i="4"/>
  <c r="K885" i="4"/>
  <c r="J885" i="4"/>
  <c r="I885" i="4"/>
  <c r="H885" i="4"/>
  <c r="G885" i="4"/>
  <c r="F885" i="4"/>
  <c r="E885" i="4"/>
  <c r="AO885" i="4" s="1"/>
  <c r="D885" i="4"/>
  <c r="C885" i="4"/>
  <c r="B885" i="4"/>
  <c r="A885" i="4"/>
  <c r="AM884" i="4"/>
  <c r="AL884" i="4"/>
  <c r="AK884" i="4"/>
  <c r="AJ884" i="4"/>
  <c r="AI884" i="4"/>
  <c r="AH884" i="4"/>
  <c r="AG884" i="4"/>
  <c r="AF884" i="4"/>
  <c r="AE884" i="4"/>
  <c r="AD884" i="4"/>
  <c r="AC884" i="4"/>
  <c r="AB884" i="4"/>
  <c r="AN884" i="4" s="1"/>
  <c r="AA884" i="4"/>
  <c r="Z884" i="4"/>
  <c r="Y884" i="4"/>
  <c r="X884" i="4"/>
  <c r="W884" i="4"/>
  <c r="V884" i="4"/>
  <c r="U884" i="4"/>
  <c r="T884" i="4"/>
  <c r="S884" i="4"/>
  <c r="R884" i="4"/>
  <c r="Q884" i="4"/>
  <c r="P884" i="4"/>
  <c r="O884" i="4"/>
  <c r="N884" i="4"/>
  <c r="M884" i="4"/>
  <c r="L884" i="4"/>
  <c r="K884" i="4"/>
  <c r="J884" i="4"/>
  <c r="I884" i="4"/>
  <c r="H884" i="4"/>
  <c r="G884" i="4"/>
  <c r="F884" i="4"/>
  <c r="E884" i="4"/>
  <c r="D884" i="4"/>
  <c r="C884" i="4"/>
  <c r="AO884" i="4" s="1"/>
  <c r="B884" i="4"/>
  <c r="A884" i="4"/>
  <c r="AN883" i="4"/>
  <c r="AK883" i="4"/>
  <c r="AJ883" i="4"/>
  <c r="AI883" i="4"/>
  <c r="AH883" i="4"/>
  <c r="AG883" i="4"/>
  <c r="AF883" i="4"/>
  <c r="AE883" i="4"/>
  <c r="AD883" i="4"/>
  <c r="AC883" i="4"/>
  <c r="AB883" i="4"/>
  <c r="AA883" i="4"/>
  <c r="Z883" i="4"/>
  <c r="Y883" i="4"/>
  <c r="X883" i="4"/>
  <c r="W883" i="4"/>
  <c r="V883" i="4"/>
  <c r="U883" i="4"/>
  <c r="T883" i="4"/>
  <c r="S883" i="4"/>
  <c r="R883" i="4"/>
  <c r="Q883" i="4"/>
  <c r="P883" i="4"/>
  <c r="O883" i="4"/>
  <c r="N883" i="4"/>
  <c r="M883" i="4"/>
  <c r="L883" i="4"/>
  <c r="K883" i="4"/>
  <c r="J883" i="4"/>
  <c r="I883" i="4"/>
  <c r="H883" i="4"/>
  <c r="AO883" i="4" s="1"/>
  <c r="G883" i="4"/>
  <c r="F883" i="4"/>
  <c r="E883" i="4"/>
  <c r="D883" i="4"/>
  <c r="C883" i="4"/>
  <c r="B883" i="4"/>
  <c r="A883" i="4"/>
  <c r="AN882" i="4"/>
  <c r="AM882" i="4"/>
  <c r="AL882" i="4"/>
  <c r="AK882" i="4"/>
  <c r="AJ882" i="4"/>
  <c r="AI882" i="4"/>
  <c r="AH882" i="4"/>
  <c r="AG882" i="4"/>
  <c r="AF882" i="4"/>
  <c r="AE882" i="4"/>
  <c r="AD882" i="4"/>
  <c r="AC882" i="4"/>
  <c r="AB882" i="4"/>
  <c r="AA882" i="4"/>
  <c r="Z882" i="4"/>
  <c r="Y882" i="4"/>
  <c r="X882" i="4"/>
  <c r="W882" i="4"/>
  <c r="V882" i="4"/>
  <c r="U882" i="4"/>
  <c r="T882" i="4"/>
  <c r="S882" i="4"/>
  <c r="R882" i="4"/>
  <c r="Q882" i="4"/>
  <c r="P882" i="4"/>
  <c r="O882" i="4"/>
  <c r="N882" i="4"/>
  <c r="M882" i="4"/>
  <c r="L882" i="4"/>
  <c r="K882" i="4"/>
  <c r="J882" i="4"/>
  <c r="I882" i="4"/>
  <c r="H882" i="4"/>
  <c r="G882" i="4"/>
  <c r="F882" i="4"/>
  <c r="E882" i="4"/>
  <c r="D882" i="4"/>
  <c r="C882" i="4"/>
  <c r="AO882" i="4" s="1"/>
  <c r="B882" i="4"/>
  <c r="A882" i="4"/>
  <c r="AO881" i="4"/>
  <c r="AK881" i="4"/>
  <c r="AJ881" i="4"/>
  <c r="AI881" i="4"/>
  <c r="AH881" i="4"/>
  <c r="AG881" i="4"/>
  <c r="AF881" i="4"/>
  <c r="AE881" i="4"/>
  <c r="AD881" i="4"/>
  <c r="AC881" i="4"/>
  <c r="AB881" i="4"/>
  <c r="AA881" i="4"/>
  <c r="Z881" i="4"/>
  <c r="Y881" i="4"/>
  <c r="X881" i="4"/>
  <c r="W881" i="4"/>
  <c r="V881" i="4"/>
  <c r="U881" i="4"/>
  <c r="T881" i="4"/>
  <c r="S881" i="4"/>
  <c r="R881" i="4"/>
  <c r="Q881" i="4"/>
  <c r="P881" i="4"/>
  <c r="O881" i="4"/>
  <c r="N881" i="4"/>
  <c r="M881" i="4"/>
  <c r="L881" i="4"/>
  <c r="K881" i="4"/>
  <c r="J881" i="4"/>
  <c r="I881" i="4"/>
  <c r="H881" i="4"/>
  <c r="G881" i="4"/>
  <c r="F881" i="4"/>
  <c r="E881" i="4"/>
  <c r="D881" i="4"/>
  <c r="C881" i="4"/>
  <c r="B881" i="4"/>
  <c r="A881" i="4"/>
  <c r="AM880" i="4"/>
  <c r="AL880" i="4"/>
  <c r="AK880" i="4"/>
  <c r="AJ880" i="4"/>
  <c r="AI880" i="4"/>
  <c r="AH880" i="4"/>
  <c r="AG880" i="4"/>
  <c r="AF880" i="4"/>
  <c r="AE880" i="4"/>
  <c r="AD880" i="4"/>
  <c r="AC880" i="4"/>
  <c r="AB880" i="4"/>
  <c r="AN880" i="4" s="1"/>
  <c r="AA880" i="4"/>
  <c r="Z880" i="4"/>
  <c r="Y880" i="4"/>
  <c r="X880" i="4"/>
  <c r="W880" i="4"/>
  <c r="V880" i="4"/>
  <c r="U880" i="4"/>
  <c r="T880" i="4"/>
  <c r="S880" i="4"/>
  <c r="R880" i="4"/>
  <c r="Q880" i="4"/>
  <c r="P880" i="4"/>
  <c r="O880" i="4"/>
  <c r="N880" i="4"/>
  <c r="M880" i="4"/>
  <c r="L880" i="4"/>
  <c r="K880" i="4"/>
  <c r="J880" i="4"/>
  <c r="I880" i="4"/>
  <c r="H880" i="4"/>
  <c r="G880" i="4"/>
  <c r="F880" i="4"/>
  <c r="E880" i="4"/>
  <c r="D880" i="4"/>
  <c r="C880" i="4"/>
  <c r="B880" i="4"/>
  <c r="A880" i="4"/>
  <c r="AN879" i="4"/>
  <c r="AK879" i="4"/>
  <c r="AJ879" i="4"/>
  <c r="AI879" i="4"/>
  <c r="AH879" i="4"/>
  <c r="AG879" i="4"/>
  <c r="AF879" i="4"/>
  <c r="AE879" i="4"/>
  <c r="AD879" i="4"/>
  <c r="AC879" i="4"/>
  <c r="AB879" i="4"/>
  <c r="AA879" i="4"/>
  <c r="Z879" i="4"/>
  <c r="Y879" i="4"/>
  <c r="X879" i="4"/>
  <c r="W879" i="4"/>
  <c r="V879" i="4"/>
  <c r="U879" i="4"/>
  <c r="T879" i="4"/>
  <c r="S879" i="4"/>
  <c r="R879" i="4"/>
  <c r="Q879" i="4"/>
  <c r="P879" i="4"/>
  <c r="O879" i="4"/>
  <c r="N879" i="4"/>
  <c r="M879" i="4"/>
  <c r="L879" i="4"/>
  <c r="K879" i="4"/>
  <c r="J879" i="4"/>
  <c r="I879" i="4"/>
  <c r="H879" i="4"/>
  <c r="G879" i="4"/>
  <c r="F879" i="4"/>
  <c r="E879" i="4"/>
  <c r="AO879" i="4" s="1"/>
  <c r="D879" i="4"/>
  <c r="C879" i="4"/>
  <c r="B879" i="4"/>
  <c r="A879" i="4"/>
  <c r="AN878" i="4"/>
  <c r="AM878" i="4"/>
  <c r="AL878" i="4"/>
  <c r="AK878" i="4"/>
  <c r="AJ878" i="4"/>
  <c r="AI878" i="4"/>
  <c r="AH878" i="4"/>
  <c r="AG878" i="4"/>
  <c r="AF878" i="4"/>
  <c r="AE878" i="4"/>
  <c r="AD878" i="4"/>
  <c r="AC878" i="4"/>
  <c r="AB878" i="4"/>
  <c r="AA878" i="4"/>
  <c r="Z878" i="4"/>
  <c r="Y878" i="4"/>
  <c r="X878" i="4"/>
  <c r="W878" i="4"/>
  <c r="V878" i="4"/>
  <c r="U878" i="4"/>
  <c r="T878" i="4"/>
  <c r="S878" i="4"/>
  <c r="R878" i="4"/>
  <c r="Q878" i="4"/>
  <c r="P878" i="4"/>
  <c r="O878" i="4"/>
  <c r="N878" i="4"/>
  <c r="M878" i="4"/>
  <c r="L878" i="4"/>
  <c r="K878" i="4"/>
  <c r="J878" i="4"/>
  <c r="I878" i="4"/>
  <c r="H878" i="4"/>
  <c r="G878" i="4"/>
  <c r="F878" i="4"/>
  <c r="E878" i="4"/>
  <c r="D878" i="4"/>
  <c r="C878" i="4"/>
  <c r="B878" i="4"/>
  <c r="A878" i="4"/>
  <c r="AK877" i="4"/>
  <c r="AJ877" i="4"/>
  <c r="AI877" i="4"/>
  <c r="AH877" i="4"/>
  <c r="AG877" i="4"/>
  <c r="AF877" i="4"/>
  <c r="AE877" i="4"/>
  <c r="AD877" i="4"/>
  <c r="AC877" i="4"/>
  <c r="AB877" i="4"/>
  <c r="AA877" i="4"/>
  <c r="Z877" i="4"/>
  <c r="Y877" i="4"/>
  <c r="X877" i="4"/>
  <c r="W877" i="4"/>
  <c r="V877" i="4"/>
  <c r="U877" i="4"/>
  <c r="T877" i="4"/>
  <c r="S877" i="4"/>
  <c r="R877" i="4"/>
  <c r="Q877" i="4"/>
  <c r="P877" i="4"/>
  <c r="O877" i="4"/>
  <c r="N877" i="4"/>
  <c r="M877" i="4"/>
  <c r="L877" i="4"/>
  <c r="K877" i="4"/>
  <c r="J877" i="4"/>
  <c r="I877" i="4"/>
  <c r="H877" i="4"/>
  <c r="G877" i="4"/>
  <c r="F877" i="4"/>
  <c r="E877" i="4"/>
  <c r="D877" i="4"/>
  <c r="AO877" i="4" s="1"/>
  <c r="C877" i="4"/>
  <c r="B877" i="4"/>
  <c r="A877" i="4"/>
  <c r="AM876" i="4"/>
  <c r="AL876" i="4"/>
  <c r="AK876" i="4"/>
  <c r="AJ876" i="4"/>
  <c r="AI876" i="4"/>
  <c r="AH876" i="4"/>
  <c r="AG876" i="4"/>
  <c r="AF876" i="4"/>
  <c r="AE876" i="4"/>
  <c r="AD876" i="4"/>
  <c r="AC876" i="4"/>
  <c r="AB876" i="4"/>
  <c r="AN876" i="4" s="1"/>
  <c r="AA876" i="4"/>
  <c r="Z876" i="4"/>
  <c r="Y876" i="4"/>
  <c r="X876" i="4"/>
  <c r="W876" i="4"/>
  <c r="V876" i="4"/>
  <c r="U876" i="4"/>
  <c r="T876" i="4"/>
  <c r="S876" i="4"/>
  <c r="R876" i="4"/>
  <c r="Q876" i="4"/>
  <c r="P876" i="4"/>
  <c r="O876" i="4"/>
  <c r="N876" i="4"/>
  <c r="M876" i="4"/>
  <c r="L876" i="4"/>
  <c r="K876" i="4"/>
  <c r="J876" i="4"/>
  <c r="I876" i="4"/>
  <c r="H876" i="4"/>
  <c r="G876" i="4"/>
  <c r="F876" i="4"/>
  <c r="E876" i="4"/>
  <c r="D876" i="4"/>
  <c r="C876" i="4"/>
  <c r="B876" i="4"/>
  <c r="A876" i="4"/>
  <c r="AN875" i="4"/>
  <c r="AK875" i="4"/>
  <c r="AJ875" i="4"/>
  <c r="AI875" i="4"/>
  <c r="AH875" i="4"/>
  <c r="AG875" i="4"/>
  <c r="AF875" i="4"/>
  <c r="AE875" i="4"/>
  <c r="AD875" i="4"/>
  <c r="AC875" i="4"/>
  <c r="AB875" i="4"/>
  <c r="AA875" i="4"/>
  <c r="Z875" i="4"/>
  <c r="Y875" i="4"/>
  <c r="X875" i="4"/>
  <c r="W875" i="4"/>
  <c r="V875" i="4"/>
  <c r="U875" i="4"/>
  <c r="T875" i="4"/>
  <c r="S875" i="4"/>
  <c r="R875" i="4"/>
  <c r="Q875" i="4"/>
  <c r="P875" i="4"/>
  <c r="O875" i="4"/>
  <c r="N875" i="4"/>
  <c r="M875" i="4"/>
  <c r="L875" i="4"/>
  <c r="K875" i="4"/>
  <c r="J875" i="4"/>
  <c r="I875" i="4"/>
  <c r="H875" i="4"/>
  <c r="G875" i="4"/>
  <c r="F875" i="4"/>
  <c r="E875" i="4"/>
  <c r="AO875" i="4" s="1"/>
  <c r="D875" i="4"/>
  <c r="C875" i="4"/>
  <c r="B875" i="4"/>
  <c r="A875" i="4"/>
  <c r="AN874" i="4"/>
  <c r="AM874" i="4"/>
  <c r="AL874" i="4"/>
  <c r="AK874" i="4"/>
  <c r="AJ874" i="4"/>
  <c r="AI874" i="4"/>
  <c r="AH874" i="4"/>
  <c r="AG874" i="4"/>
  <c r="AF874" i="4"/>
  <c r="AE874" i="4"/>
  <c r="AD874" i="4"/>
  <c r="AC874" i="4"/>
  <c r="AB874" i="4"/>
  <c r="AA874" i="4"/>
  <c r="Z874" i="4"/>
  <c r="Y874" i="4"/>
  <c r="X874" i="4"/>
  <c r="W874" i="4"/>
  <c r="V874" i="4"/>
  <c r="U874" i="4"/>
  <c r="T874" i="4"/>
  <c r="S874" i="4"/>
  <c r="R874" i="4"/>
  <c r="Q874" i="4"/>
  <c r="P874" i="4"/>
  <c r="O874" i="4"/>
  <c r="N874" i="4"/>
  <c r="M874" i="4"/>
  <c r="L874" i="4"/>
  <c r="K874" i="4"/>
  <c r="J874" i="4"/>
  <c r="I874" i="4"/>
  <c r="H874" i="4"/>
  <c r="G874" i="4"/>
  <c r="F874" i="4"/>
  <c r="E874" i="4"/>
  <c r="D874" i="4"/>
  <c r="C874" i="4"/>
  <c r="AO874" i="4" s="1"/>
  <c r="B874" i="4"/>
  <c r="A874" i="4"/>
  <c r="AK873" i="4"/>
  <c r="AJ873" i="4"/>
  <c r="AI873" i="4"/>
  <c r="AH873" i="4"/>
  <c r="AG873" i="4"/>
  <c r="AF873" i="4"/>
  <c r="AE873" i="4"/>
  <c r="AD873" i="4"/>
  <c r="AC873" i="4"/>
  <c r="AB873" i="4"/>
  <c r="AA873" i="4"/>
  <c r="Z873" i="4"/>
  <c r="Y873" i="4"/>
  <c r="X873" i="4"/>
  <c r="W873" i="4"/>
  <c r="V873" i="4"/>
  <c r="U873" i="4"/>
  <c r="T873" i="4"/>
  <c r="S873" i="4"/>
  <c r="R873" i="4"/>
  <c r="Q873" i="4"/>
  <c r="P873" i="4"/>
  <c r="O873" i="4"/>
  <c r="N873" i="4"/>
  <c r="M873" i="4"/>
  <c r="L873" i="4"/>
  <c r="K873" i="4"/>
  <c r="J873" i="4"/>
  <c r="I873" i="4"/>
  <c r="H873" i="4"/>
  <c r="G873" i="4"/>
  <c r="F873" i="4"/>
  <c r="E873" i="4"/>
  <c r="D873" i="4"/>
  <c r="AO873" i="4" s="1"/>
  <c r="C873" i="4"/>
  <c r="B873" i="4"/>
  <c r="A873" i="4"/>
  <c r="AM872" i="4"/>
  <c r="AL872" i="4"/>
  <c r="AK872" i="4"/>
  <c r="AJ872" i="4"/>
  <c r="AI872" i="4"/>
  <c r="AH872" i="4"/>
  <c r="AG872" i="4"/>
  <c r="AF872" i="4"/>
  <c r="AE872" i="4"/>
  <c r="AD872" i="4"/>
  <c r="AC872" i="4"/>
  <c r="AB872" i="4"/>
  <c r="AN872" i="4" s="1"/>
  <c r="AA872" i="4"/>
  <c r="Z872" i="4"/>
  <c r="Y872" i="4"/>
  <c r="X872" i="4"/>
  <c r="W872" i="4"/>
  <c r="V872" i="4"/>
  <c r="U872" i="4"/>
  <c r="T872" i="4"/>
  <c r="S872" i="4"/>
  <c r="R872" i="4"/>
  <c r="Q872" i="4"/>
  <c r="P872" i="4"/>
  <c r="O872" i="4"/>
  <c r="N872" i="4"/>
  <c r="M872" i="4"/>
  <c r="L872" i="4"/>
  <c r="K872" i="4"/>
  <c r="J872" i="4"/>
  <c r="I872" i="4"/>
  <c r="H872" i="4"/>
  <c r="G872" i="4"/>
  <c r="F872" i="4"/>
  <c r="E872" i="4"/>
  <c r="D872" i="4"/>
  <c r="C872" i="4"/>
  <c r="AO872" i="4" s="1"/>
  <c r="B872" i="4"/>
  <c r="A872" i="4"/>
  <c r="AO871" i="4"/>
  <c r="AN871" i="4"/>
  <c r="AK871" i="4"/>
  <c r="AJ871" i="4"/>
  <c r="AI871" i="4"/>
  <c r="AH871" i="4"/>
  <c r="AG871" i="4"/>
  <c r="AF871" i="4"/>
  <c r="AE871" i="4"/>
  <c r="AD871" i="4"/>
  <c r="AC871" i="4"/>
  <c r="AB871" i="4"/>
  <c r="AA871" i="4"/>
  <c r="Z871" i="4"/>
  <c r="Y871" i="4"/>
  <c r="X871" i="4"/>
  <c r="W871" i="4"/>
  <c r="V871" i="4"/>
  <c r="U871" i="4"/>
  <c r="T871" i="4"/>
  <c r="S871" i="4"/>
  <c r="R871" i="4"/>
  <c r="Q871" i="4"/>
  <c r="P871" i="4"/>
  <c r="O871" i="4"/>
  <c r="N871" i="4"/>
  <c r="M871" i="4"/>
  <c r="L871" i="4"/>
  <c r="K871" i="4"/>
  <c r="J871" i="4"/>
  <c r="I871" i="4"/>
  <c r="H871" i="4"/>
  <c r="G871" i="4"/>
  <c r="F871" i="4"/>
  <c r="E871" i="4"/>
  <c r="D871" i="4"/>
  <c r="C871" i="4"/>
  <c r="B871" i="4"/>
  <c r="A871" i="4"/>
  <c r="AN870" i="4"/>
  <c r="AM870" i="4"/>
  <c r="AL870" i="4"/>
  <c r="AK870" i="4"/>
  <c r="AJ870" i="4"/>
  <c r="AI870" i="4"/>
  <c r="AH870" i="4"/>
  <c r="AG870" i="4"/>
  <c r="AF870" i="4"/>
  <c r="AE870" i="4"/>
  <c r="AD870" i="4"/>
  <c r="AC870" i="4"/>
  <c r="AB870" i="4"/>
  <c r="AA870" i="4"/>
  <c r="Z870" i="4"/>
  <c r="Y870" i="4"/>
  <c r="X870" i="4"/>
  <c r="W870" i="4"/>
  <c r="V870" i="4"/>
  <c r="U870" i="4"/>
  <c r="T870" i="4"/>
  <c r="S870" i="4"/>
  <c r="R870" i="4"/>
  <c r="Q870" i="4"/>
  <c r="P870" i="4"/>
  <c r="O870" i="4"/>
  <c r="N870" i="4"/>
  <c r="M870" i="4"/>
  <c r="L870" i="4"/>
  <c r="K870" i="4"/>
  <c r="J870" i="4"/>
  <c r="I870" i="4"/>
  <c r="H870" i="4"/>
  <c r="G870" i="4"/>
  <c r="F870" i="4"/>
  <c r="E870" i="4"/>
  <c r="D870" i="4"/>
  <c r="C870" i="4"/>
  <c r="AO870" i="4" s="1"/>
  <c r="B870" i="4"/>
  <c r="A870" i="4"/>
  <c r="AK869" i="4"/>
  <c r="AJ869" i="4"/>
  <c r="AI869" i="4"/>
  <c r="AH869" i="4"/>
  <c r="AG869" i="4"/>
  <c r="AF869" i="4"/>
  <c r="AE869" i="4"/>
  <c r="AD869" i="4"/>
  <c r="AC869" i="4"/>
  <c r="AB869" i="4"/>
  <c r="AA869" i="4"/>
  <c r="Z869" i="4"/>
  <c r="Y869" i="4"/>
  <c r="X869" i="4"/>
  <c r="W869" i="4"/>
  <c r="V869" i="4"/>
  <c r="U869" i="4"/>
  <c r="T869" i="4"/>
  <c r="S869" i="4"/>
  <c r="R869" i="4"/>
  <c r="Q869" i="4"/>
  <c r="P869" i="4"/>
  <c r="O869" i="4"/>
  <c r="N869" i="4"/>
  <c r="M869" i="4"/>
  <c r="L869" i="4"/>
  <c r="K869" i="4"/>
  <c r="J869" i="4"/>
  <c r="I869" i="4"/>
  <c r="AO869" i="4" s="1"/>
  <c r="H869" i="4"/>
  <c r="G869" i="4"/>
  <c r="F869" i="4"/>
  <c r="E869" i="4"/>
  <c r="D869" i="4"/>
  <c r="C869" i="4"/>
  <c r="B869" i="4"/>
  <c r="A869" i="4"/>
  <c r="AM868" i="4"/>
  <c r="AL868" i="4"/>
  <c r="AK868" i="4"/>
  <c r="AJ868" i="4"/>
  <c r="AI868" i="4"/>
  <c r="AH868" i="4"/>
  <c r="AG868" i="4"/>
  <c r="AF868" i="4"/>
  <c r="AE868" i="4"/>
  <c r="AD868" i="4"/>
  <c r="AC868" i="4"/>
  <c r="AB868" i="4"/>
  <c r="AN868" i="4" s="1"/>
  <c r="AA868" i="4"/>
  <c r="Z868" i="4"/>
  <c r="Y868" i="4"/>
  <c r="X868" i="4"/>
  <c r="W868" i="4"/>
  <c r="V868" i="4"/>
  <c r="U868" i="4"/>
  <c r="T868" i="4"/>
  <c r="S868" i="4"/>
  <c r="R868" i="4"/>
  <c r="Q868" i="4"/>
  <c r="P868" i="4"/>
  <c r="O868" i="4"/>
  <c r="N868" i="4"/>
  <c r="M868" i="4"/>
  <c r="L868" i="4"/>
  <c r="K868" i="4"/>
  <c r="J868" i="4"/>
  <c r="I868" i="4"/>
  <c r="H868" i="4"/>
  <c r="G868" i="4"/>
  <c r="F868" i="4"/>
  <c r="E868" i="4"/>
  <c r="D868" i="4"/>
  <c r="C868" i="4"/>
  <c r="AO868" i="4" s="1"/>
  <c r="B868" i="4"/>
  <c r="A868" i="4"/>
  <c r="AO867" i="4"/>
  <c r="AN867" i="4"/>
  <c r="AK867" i="4"/>
  <c r="AJ867" i="4"/>
  <c r="AI867" i="4"/>
  <c r="AH867" i="4"/>
  <c r="AG867" i="4"/>
  <c r="AF867" i="4"/>
  <c r="AE867" i="4"/>
  <c r="AD867" i="4"/>
  <c r="AC867" i="4"/>
  <c r="AB867" i="4"/>
  <c r="AA867" i="4"/>
  <c r="Z867" i="4"/>
  <c r="Y867" i="4"/>
  <c r="X867" i="4"/>
  <c r="W867" i="4"/>
  <c r="V867" i="4"/>
  <c r="U867" i="4"/>
  <c r="T867" i="4"/>
  <c r="S867" i="4"/>
  <c r="R867" i="4"/>
  <c r="Q867" i="4"/>
  <c r="P867" i="4"/>
  <c r="O867" i="4"/>
  <c r="N867" i="4"/>
  <c r="M867" i="4"/>
  <c r="L867" i="4"/>
  <c r="K867" i="4"/>
  <c r="J867" i="4"/>
  <c r="I867" i="4"/>
  <c r="H867" i="4"/>
  <c r="G867" i="4"/>
  <c r="F867" i="4"/>
  <c r="E867" i="4"/>
  <c r="D867" i="4"/>
  <c r="C867" i="4"/>
  <c r="B867" i="4"/>
  <c r="A867" i="4"/>
  <c r="AN866" i="4"/>
  <c r="AM866" i="4"/>
  <c r="AL866" i="4"/>
  <c r="AK866" i="4"/>
  <c r="AJ866" i="4"/>
  <c r="AI866" i="4"/>
  <c r="AH866" i="4"/>
  <c r="AG866" i="4"/>
  <c r="AF866" i="4"/>
  <c r="AE866" i="4"/>
  <c r="AD866" i="4"/>
  <c r="AC866" i="4"/>
  <c r="AB866" i="4"/>
  <c r="AA866" i="4"/>
  <c r="Z866" i="4"/>
  <c r="Y866" i="4"/>
  <c r="X866" i="4"/>
  <c r="W866" i="4"/>
  <c r="V866" i="4"/>
  <c r="U866" i="4"/>
  <c r="T866" i="4"/>
  <c r="S866" i="4"/>
  <c r="R866" i="4"/>
  <c r="Q866" i="4"/>
  <c r="P866" i="4"/>
  <c r="O866" i="4"/>
  <c r="N866" i="4"/>
  <c r="M866" i="4"/>
  <c r="L866" i="4"/>
  <c r="K866" i="4"/>
  <c r="J866" i="4"/>
  <c r="I866" i="4"/>
  <c r="H866" i="4"/>
  <c r="G866" i="4"/>
  <c r="F866" i="4"/>
  <c r="E866" i="4"/>
  <c r="D866" i="4"/>
  <c r="C866" i="4"/>
  <c r="AO866" i="4" s="1"/>
  <c r="B866" i="4"/>
  <c r="A866" i="4"/>
  <c r="AO865" i="4"/>
  <c r="AK865" i="4"/>
  <c r="AJ865" i="4"/>
  <c r="AI865" i="4"/>
  <c r="AH865" i="4"/>
  <c r="AG865" i="4"/>
  <c r="AF865" i="4"/>
  <c r="AE865" i="4"/>
  <c r="AD865" i="4"/>
  <c r="AC865" i="4"/>
  <c r="AB865" i="4"/>
  <c r="AA865" i="4"/>
  <c r="Z865" i="4"/>
  <c r="Y865" i="4"/>
  <c r="X865" i="4"/>
  <c r="W865" i="4"/>
  <c r="V865" i="4"/>
  <c r="U865" i="4"/>
  <c r="T865" i="4"/>
  <c r="S865" i="4"/>
  <c r="R865" i="4"/>
  <c r="Q865" i="4"/>
  <c r="P865" i="4"/>
  <c r="O865" i="4"/>
  <c r="N865" i="4"/>
  <c r="M865" i="4"/>
  <c r="L865" i="4"/>
  <c r="K865" i="4"/>
  <c r="J865" i="4"/>
  <c r="I865" i="4"/>
  <c r="H865" i="4"/>
  <c r="G865" i="4"/>
  <c r="F865" i="4"/>
  <c r="E865" i="4"/>
  <c r="D865" i="4"/>
  <c r="C865" i="4"/>
  <c r="B865" i="4"/>
  <c r="A865" i="4"/>
  <c r="AM864" i="4"/>
  <c r="AL864" i="4"/>
  <c r="AK864" i="4"/>
  <c r="AJ864" i="4"/>
  <c r="AI864" i="4"/>
  <c r="AH864" i="4"/>
  <c r="AG864" i="4"/>
  <c r="AF864" i="4"/>
  <c r="AE864" i="4"/>
  <c r="AD864" i="4"/>
  <c r="AC864" i="4"/>
  <c r="AB864" i="4"/>
  <c r="AN864" i="4" s="1"/>
  <c r="AA864" i="4"/>
  <c r="Z864" i="4"/>
  <c r="Y864" i="4"/>
  <c r="X864" i="4"/>
  <c r="W864" i="4"/>
  <c r="V864" i="4"/>
  <c r="U864" i="4"/>
  <c r="T864" i="4"/>
  <c r="S864" i="4"/>
  <c r="R864" i="4"/>
  <c r="Q864" i="4"/>
  <c r="P864" i="4"/>
  <c r="O864" i="4"/>
  <c r="N864" i="4"/>
  <c r="M864" i="4"/>
  <c r="L864" i="4"/>
  <c r="K864" i="4"/>
  <c r="J864" i="4"/>
  <c r="I864" i="4"/>
  <c r="H864" i="4"/>
  <c r="G864" i="4"/>
  <c r="F864" i="4"/>
  <c r="E864" i="4"/>
  <c r="D864" i="4"/>
  <c r="C864" i="4"/>
  <c r="B864" i="4"/>
  <c r="A864" i="4"/>
  <c r="AN863" i="4"/>
  <c r="AK863" i="4"/>
  <c r="AJ863" i="4"/>
  <c r="AI863" i="4"/>
  <c r="AH863" i="4"/>
  <c r="AG863" i="4"/>
  <c r="AF863" i="4"/>
  <c r="AE863" i="4"/>
  <c r="AD863" i="4"/>
  <c r="AC863" i="4"/>
  <c r="AB863" i="4"/>
  <c r="AA863" i="4"/>
  <c r="Z863" i="4"/>
  <c r="Y863" i="4"/>
  <c r="X863" i="4"/>
  <c r="W863" i="4"/>
  <c r="V863" i="4"/>
  <c r="U863" i="4"/>
  <c r="T863" i="4"/>
  <c r="S863" i="4"/>
  <c r="R863" i="4"/>
  <c r="Q863" i="4"/>
  <c r="P863" i="4"/>
  <c r="O863" i="4"/>
  <c r="N863" i="4"/>
  <c r="M863" i="4"/>
  <c r="L863" i="4"/>
  <c r="K863" i="4"/>
  <c r="J863" i="4"/>
  <c r="I863" i="4"/>
  <c r="H863" i="4"/>
  <c r="G863" i="4"/>
  <c r="F863" i="4"/>
  <c r="E863" i="4"/>
  <c r="AO863" i="4" s="1"/>
  <c r="D863" i="4"/>
  <c r="C863" i="4"/>
  <c r="B863" i="4"/>
  <c r="A863" i="4"/>
  <c r="AN862" i="4"/>
  <c r="AM862" i="4"/>
  <c r="AL862" i="4"/>
  <c r="AK862" i="4"/>
  <c r="AJ862" i="4"/>
  <c r="AI862" i="4"/>
  <c r="AH862" i="4"/>
  <c r="AG862" i="4"/>
  <c r="AF862" i="4"/>
  <c r="AE862" i="4"/>
  <c r="AD862" i="4"/>
  <c r="AC862" i="4"/>
  <c r="AB862" i="4"/>
  <c r="AA862" i="4"/>
  <c r="Z862" i="4"/>
  <c r="Y862" i="4"/>
  <c r="X862" i="4"/>
  <c r="W862" i="4"/>
  <c r="V862" i="4"/>
  <c r="U862" i="4"/>
  <c r="T862" i="4"/>
  <c r="S862" i="4"/>
  <c r="R862" i="4"/>
  <c r="Q862" i="4"/>
  <c r="P862" i="4"/>
  <c r="O862" i="4"/>
  <c r="N862" i="4"/>
  <c r="M862" i="4"/>
  <c r="L862" i="4"/>
  <c r="K862" i="4"/>
  <c r="J862" i="4"/>
  <c r="I862" i="4"/>
  <c r="H862" i="4"/>
  <c r="G862" i="4"/>
  <c r="F862" i="4"/>
  <c r="E862" i="4"/>
  <c r="D862" i="4"/>
  <c r="C862" i="4"/>
  <c r="B862" i="4"/>
  <c r="A862" i="4"/>
  <c r="AK861" i="4"/>
  <c r="AJ861" i="4"/>
  <c r="AI861" i="4"/>
  <c r="AH861" i="4"/>
  <c r="AG861" i="4"/>
  <c r="AF861" i="4"/>
  <c r="AE861" i="4"/>
  <c r="AD861" i="4"/>
  <c r="AC861" i="4"/>
  <c r="AB861" i="4"/>
  <c r="AA861" i="4"/>
  <c r="Z861" i="4"/>
  <c r="Y861" i="4"/>
  <c r="X861" i="4"/>
  <c r="W861" i="4"/>
  <c r="V861" i="4"/>
  <c r="U861" i="4"/>
  <c r="T861" i="4"/>
  <c r="S861" i="4"/>
  <c r="R861" i="4"/>
  <c r="Q861" i="4"/>
  <c r="P861" i="4"/>
  <c r="O861" i="4"/>
  <c r="N861" i="4"/>
  <c r="M861" i="4"/>
  <c r="L861" i="4"/>
  <c r="K861" i="4"/>
  <c r="J861" i="4"/>
  <c r="I861" i="4"/>
  <c r="H861" i="4"/>
  <c r="G861" i="4"/>
  <c r="F861" i="4"/>
  <c r="E861" i="4"/>
  <c r="D861" i="4"/>
  <c r="AO861" i="4" s="1"/>
  <c r="C861" i="4"/>
  <c r="B861" i="4"/>
  <c r="A861" i="4"/>
  <c r="AM860" i="4"/>
  <c r="AL860" i="4"/>
  <c r="AK860" i="4"/>
  <c r="AJ860" i="4"/>
  <c r="AI860" i="4"/>
  <c r="AH860" i="4"/>
  <c r="AG860" i="4"/>
  <c r="AF860" i="4"/>
  <c r="AE860" i="4"/>
  <c r="AD860" i="4"/>
  <c r="AC860" i="4"/>
  <c r="AB860" i="4"/>
  <c r="AN860" i="4" s="1"/>
  <c r="AA860" i="4"/>
  <c r="Z860" i="4"/>
  <c r="Y860" i="4"/>
  <c r="X860" i="4"/>
  <c r="W860" i="4"/>
  <c r="V860" i="4"/>
  <c r="U860" i="4"/>
  <c r="T860" i="4"/>
  <c r="S860" i="4"/>
  <c r="R860" i="4"/>
  <c r="Q860" i="4"/>
  <c r="P860" i="4"/>
  <c r="O860" i="4"/>
  <c r="N860" i="4"/>
  <c r="M860" i="4"/>
  <c r="L860" i="4"/>
  <c r="K860" i="4"/>
  <c r="J860" i="4"/>
  <c r="I860" i="4"/>
  <c r="H860" i="4"/>
  <c r="G860" i="4"/>
  <c r="F860" i="4"/>
  <c r="E860" i="4"/>
  <c r="D860" i="4"/>
  <c r="C860" i="4"/>
  <c r="B860" i="4"/>
  <c r="A860" i="4"/>
  <c r="AN859" i="4"/>
  <c r="AK859" i="4"/>
  <c r="AJ859" i="4"/>
  <c r="AI859" i="4"/>
  <c r="AH859" i="4"/>
  <c r="AG859" i="4"/>
  <c r="AF859" i="4"/>
  <c r="AE859" i="4"/>
  <c r="AD859" i="4"/>
  <c r="AC859" i="4"/>
  <c r="AB859" i="4"/>
  <c r="AA859" i="4"/>
  <c r="Z859" i="4"/>
  <c r="Y859" i="4"/>
  <c r="X859" i="4"/>
  <c r="W859" i="4"/>
  <c r="V859" i="4"/>
  <c r="U859" i="4"/>
  <c r="T859" i="4"/>
  <c r="S859" i="4"/>
  <c r="R859" i="4"/>
  <c r="Q859" i="4"/>
  <c r="P859" i="4"/>
  <c r="O859" i="4"/>
  <c r="N859" i="4"/>
  <c r="M859" i="4"/>
  <c r="L859" i="4"/>
  <c r="K859" i="4"/>
  <c r="J859" i="4"/>
  <c r="I859" i="4"/>
  <c r="H859" i="4"/>
  <c r="G859" i="4"/>
  <c r="F859" i="4"/>
  <c r="E859" i="4"/>
  <c r="AO859" i="4" s="1"/>
  <c r="D859" i="4"/>
  <c r="C859" i="4"/>
  <c r="B859" i="4"/>
  <c r="A859" i="4"/>
  <c r="AN858" i="4"/>
  <c r="AM858" i="4"/>
  <c r="AL858" i="4"/>
  <c r="AK858" i="4"/>
  <c r="AJ858" i="4"/>
  <c r="AI858" i="4"/>
  <c r="AH858" i="4"/>
  <c r="AG858" i="4"/>
  <c r="AF858" i="4"/>
  <c r="AE858" i="4"/>
  <c r="AD858" i="4"/>
  <c r="AC858" i="4"/>
  <c r="AB858" i="4"/>
  <c r="AA858" i="4"/>
  <c r="Z858" i="4"/>
  <c r="Y858" i="4"/>
  <c r="X858" i="4"/>
  <c r="W858" i="4"/>
  <c r="V858" i="4"/>
  <c r="U858" i="4"/>
  <c r="T858" i="4"/>
  <c r="S858" i="4"/>
  <c r="R858" i="4"/>
  <c r="Q858" i="4"/>
  <c r="P858" i="4"/>
  <c r="O858" i="4"/>
  <c r="N858" i="4"/>
  <c r="M858" i="4"/>
  <c r="L858" i="4"/>
  <c r="K858" i="4"/>
  <c r="J858" i="4"/>
  <c r="I858" i="4"/>
  <c r="H858" i="4"/>
  <c r="G858" i="4"/>
  <c r="F858" i="4"/>
  <c r="E858" i="4"/>
  <c r="D858" i="4"/>
  <c r="C858" i="4"/>
  <c r="B858" i="4"/>
  <c r="A858" i="4"/>
  <c r="AK857" i="4"/>
  <c r="AJ857" i="4"/>
  <c r="AI857" i="4"/>
  <c r="AH857" i="4"/>
  <c r="AG857" i="4"/>
  <c r="AF857" i="4"/>
  <c r="AE857" i="4"/>
  <c r="AD857" i="4"/>
  <c r="AC857" i="4"/>
  <c r="AB857" i="4"/>
  <c r="AA857" i="4"/>
  <c r="Z857" i="4"/>
  <c r="Y857" i="4"/>
  <c r="X857" i="4"/>
  <c r="W857" i="4"/>
  <c r="V857" i="4"/>
  <c r="U857" i="4"/>
  <c r="T857" i="4"/>
  <c r="S857" i="4"/>
  <c r="R857" i="4"/>
  <c r="Q857" i="4"/>
  <c r="P857" i="4"/>
  <c r="O857" i="4"/>
  <c r="N857" i="4"/>
  <c r="M857" i="4"/>
  <c r="L857" i="4"/>
  <c r="K857" i="4"/>
  <c r="J857" i="4"/>
  <c r="I857" i="4"/>
  <c r="H857" i="4"/>
  <c r="G857" i="4"/>
  <c r="F857" i="4"/>
  <c r="E857" i="4"/>
  <c r="D857" i="4"/>
  <c r="AO857" i="4" s="1"/>
  <c r="C857" i="4"/>
  <c r="B857" i="4"/>
  <c r="A857" i="4"/>
  <c r="AM856" i="4"/>
  <c r="AL856" i="4"/>
  <c r="AK856" i="4"/>
  <c r="AJ856" i="4"/>
  <c r="AI856" i="4"/>
  <c r="AH856" i="4"/>
  <c r="AG856" i="4"/>
  <c r="AF856" i="4"/>
  <c r="AE856" i="4"/>
  <c r="AD856" i="4"/>
  <c r="AC856" i="4"/>
  <c r="AB856" i="4"/>
  <c r="AN856" i="4" s="1"/>
  <c r="AA856" i="4"/>
  <c r="Z856" i="4"/>
  <c r="Y856" i="4"/>
  <c r="X856" i="4"/>
  <c r="W856" i="4"/>
  <c r="V856" i="4"/>
  <c r="U856" i="4"/>
  <c r="T856" i="4"/>
  <c r="S856" i="4"/>
  <c r="R856" i="4"/>
  <c r="Q856" i="4"/>
  <c r="P856" i="4"/>
  <c r="O856" i="4"/>
  <c r="N856" i="4"/>
  <c r="M856" i="4"/>
  <c r="L856" i="4"/>
  <c r="K856" i="4"/>
  <c r="J856" i="4"/>
  <c r="I856" i="4"/>
  <c r="H856" i="4"/>
  <c r="G856" i="4"/>
  <c r="F856" i="4"/>
  <c r="E856" i="4"/>
  <c r="D856" i="4"/>
  <c r="C856" i="4"/>
  <c r="B856" i="4"/>
  <c r="A856" i="4"/>
  <c r="AO855" i="4"/>
  <c r="AN855" i="4"/>
  <c r="AK855" i="4"/>
  <c r="AJ855" i="4"/>
  <c r="AI855" i="4"/>
  <c r="AH855" i="4"/>
  <c r="AG855" i="4"/>
  <c r="AF855" i="4"/>
  <c r="AE855" i="4"/>
  <c r="AD855" i="4"/>
  <c r="AC855" i="4"/>
  <c r="AB855" i="4"/>
  <c r="AA855" i="4"/>
  <c r="Z855" i="4"/>
  <c r="Y855" i="4"/>
  <c r="X855" i="4"/>
  <c r="W855" i="4"/>
  <c r="V855" i="4"/>
  <c r="U855" i="4"/>
  <c r="T855" i="4"/>
  <c r="S855" i="4"/>
  <c r="R855" i="4"/>
  <c r="Q855" i="4"/>
  <c r="P855" i="4"/>
  <c r="O855" i="4"/>
  <c r="N855" i="4"/>
  <c r="M855" i="4"/>
  <c r="L855" i="4"/>
  <c r="K855" i="4"/>
  <c r="J855" i="4"/>
  <c r="I855" i="4"/>
  <c r="H855" i="4"/>
  <c r="G855" i="4"/>
  <c r="F855" i="4"/>
  <c r="E855" i="4"/>
  <c r="D855" i="4"/>
  <c r="C855" i="4"/>
  <c r="B855" i="4"/>
  <c r="A855" i="4"/>
  <c r="AN854" i="4"/>
  <c r="AM854" i="4"/>
  <c r="AL854" i="4"/>
  <c r="AK854" i="4"/>
  <c r="AJ854" i="4"/>
  <c r="AI854" i="4"/>
  <c r="AH854" i="4"/>
  <c r="AG854" i="4"/>
  <c r="AF854" i="4"/>
  <c r="AE854" i="4"/>
  <c r="AD854" i="4"/>
  <c r="AC854" i="4"/>
  <c r="AB854" i="4"/>
  <c r="AA854" i="4"/>
  <c r="Z854" i="4"/>
  <c r="Y854" i="4"/>
  <c r="X854" i="4"/>
  <c r="W854" i="4"/>
  <c r="V854" i="4"/>
  <c r="U854" i="4"/>
  <c r="T854" i="4"/>
  <c r="S854" i="4"/>
  <c r="R854" i="4"/>
  <c r="Q854" i="4"/>
  <c r="P854" i="4"/>
  <c r="O854" i="4"/>
  <c r="N854" i="4"/>
  <c r="M854" i="4"/>
  <c r="L854" i="4"/>
  <c r="K854" i="4"/>
  <c r="J854" i="4"/>
  <c r="I854" i="4"/>
  <c r="H854" i="4"/>
  <c r="G854" i="4"/>
  <c r="F854" i="4"/>
  <c r="E854" i="4"/>
  <c r="D854" i="4"/>
  <c r="C854" i="4"/>
  <c r="B854" i="4"/>
  <c r="A854" i="4"/>
  <c r="AK853" i="4"/>
  <c r="AJ853" i="4"/>
  <c r="AI853" i="4"/>
  <c r="AH853" i="4"/>
  <c r="AG853" i="4"/>
  <c r="AF853" i="4"/>
  <c r="AE853" i="4"/>
  <c r="AD853" i="4"/>
  <c r="AC853" i="4"/>
  <c r="AB853" i="4"/>
  <c r="AA853" i="4"/>
  <c r="Z853" i="4"/>
  <c r="Y853" i="4"/>
  <c r="X853" i="4"/>
  <c r="W853" i="4"/>
  <c r="V853" i="4"/>
  <c r="U853" i="4"/>
  <c r="T853" i="4"/>
  <c r="S853" i="4"/>
  <c r="R853" i="4"/>
  <c r="Q853" i="4"/>
  <c r="P853" i="4"/>
  <c r="O853" i="4"/>
  <c r="N853" i="4"/>
  <c r="M853" i="4"/>
  <c r="L853" i="4"/>
  <c r="K853" i="4"/>
  <c r="J853" i="4"/>
  <c r="I853" i="4"/>
  <c r="H853" i="4"/>
  <c r="G853" i="4"/>
  <c r="F853" i="4"/>
  <c r="E853" i="4"/>
  <c r="AO853" i="4" s="1"/>
  <c r="D853" i="4"/>
  <c r="C853" i="4"/>
  <c r="B853" i="4"/>
  <c r="A853" i="4"/>
  <c r="AM852" i="4"/>
  <c r="AL852" i="4"/>
  <c r="AK852" i="4"/>
  <c r="AJ852" i="4"/>
  <c r="AI852" i="4"/>
  <c r="AH852" i="4"/>
  <c r="AG852" i="4"/>
  <c r="AF852" i="4"/>
  <c r="AE852" i="4"/>
  <c r="AD852" i="4"/>
  <c r="AC852" i="4"/>
  <c r="AB852" i="4"/>
  <c r="AN852" i="4" s="1"/>
  <c r="AA852" i="4"/>
  <c r="Z852" i="4"/>
  <c r="Y852" i="4"/>
  <c r="X852" i="4"/>
  <c r="W852" i="4"/>
  <c r="V852" i="4"/>
  <c r="U852" i="4"/>
  <c r="T852" i="4"/>
  <c r="S852" i="4"/>
  <c r="R852" i="4"/>
  <c r="Q852" i="4"/>
  <c r="P852" i="4"/>
  <c r="O852" i="4"/>
  <c r="N852" i="4"/>
  <c r="M852" i="4"/>
  <c r="L852" i="4"/>
  <c r="K852" i="4"/>
  <c r="J852" i="4"/>
  <c r="I852" i="4"/>
  <c r="H852" i="4"/>
  <c r="G852" i="4"/>
  <c r="F852" i="4"/>
  <c r="E852" i="4"/>
  <c r="D852" i="4"/>
  <c r="C852" i="4"/>
  <c r="AO852" i="4" s="1"/>
  <c r="B852" i="4"/>
  <c r="A852" i="4"/>
  <c r="AN851" i="4"/>
  <c r="AK851" i="4"/>
  <c r="AJ851" i="4"/>
  <c r="AI851" i="4"/>
  <c r="AH851" i="4"/>
  <c r="AG851" i="4"/>
  <c r="AF851" i="4"/>
  <c r="AE851" i="4"/>
  <c r="AD851" i="4"/>
  <c r="AC851" i="4"/>
  <c r="AB851" i="4"/>
  <c r="AA851" i="4"/>
  <c r="Z851" i="4"/>
  <c r="Y851" i="4"/>
  <c r="AM851" i="4" s="1"/>
  <c r="X851" i="4"/>
  <c r="W851" i="4"/>
  <c r="V851" i="4"/>
  <c r="U851" i="4"/>
  <c r="T851" i="4"/>
  <c r="S851" i="4"/>
  <c r="R851" i="4"/>
  <c r="Q851" i="4"/>
  <c r="P851" i="4"/>
  <c r="O851" i="4"/>
  <c r="N851" i="4"/>
  <c r="M851" i="4"/>
  <c r="L851" i="4"/>
  <c r="K851" i="4"/>
  <c r="J851" i="4"/>
  <c r="I851" i="4"/>
  <c r="H851" i="4"/>
  <c r="AO851" i="4" s="1"/>
  <c r="G851" i="4"/>
  <c r="F851" i="4"/>
  <c r="E851" i="4"/>
  <c r="D851" i="4"/>
  <c r="C851" i="4"/>
  <c r="B851" i="4"/>
  <c r="A851" i="4"/>
  <c r="AN850" i="4"/>
  <c r="AM850" i="4"/>
  <c r="AL850" i="4"/>
  <c r="AK850" i="4"/>
  <c r="AJ850" i="4"/>
  <c r="AI850" i="4"/>
  <c r="AH850" i="4"/>
  <c r="AG850" i="4"/>
  <c r="AF850" i="4"/>
  <c r="AE850" i="4"/>
  <c r="AD850" i="4"/>
  <c r="AC850" i="4"/>
  <c r="AB850" i="4"/>
  <c r="AA850" i="4"/>
  <c r="Z850" i="4"/>
  <c r="Y850" i="4"/>
  <c r="X850" i="4"/>
  <c r="W850" i="4"/>
  <c r="V850" i="4"/>
  <c r="U850" i="4"/>
  <c r="T850" i="4"/>
  <c r="S850" i="4"/>
  <c r="R850" i="4"/>
  <c r="Q850" i="4"/>
  <c r="P850" i="4"/>
  <c r="O850" i="4"/>
  <c r="N850" i="4"/>
  <c r="M850" i="4"/>
  <c r="L850" i="4"/>
  <c r="K850" i="4"/>
  <c r="J850" i="4"/>
  <c r="I850" i="4"/>
  <c r="H850" i="4"/>
  <c r="G850" i="4"/>
  <c r="F850" i="4"/>
  <c r="E850" i="4"/>
  <c r="D850" i="4"/>
  <c r="C850" i="4"/>
  <c r="B850" i="4"/>
  <c r="A850" i="4"/>
  <c r="AK849" i="4"/>
  <c r="AJ849" i="4"/>
  <c r="AI849" i="4"/>
  <c r="AH849" i="4"/>
  <c r="AG849" i="4"/>
  <c r="AF849" i="4"/>
  <c r="AE849" i="4"/>
  <c r="AD849" i="4"/>
  <c r="AC849" i="4"/>
  <c r="AB849" i="4"/>
  <c r="AA849" i="4"/>
  <c r="Z849" i="4"/>
  <c r="Y849" i="4"/>
  <c r="X849" i="4"/>
  <c r="W849" i="4"/>
  <c r="V849" i="4"/>
  <c r="U849" i="4"/>
  <c r="T849" i="4"/>
  <c r="S849" i="4"/>
  <c r="R849" i="4"/>
  <c r="Q849" i="4"/>
  <c r="P849" i="4"/>
  <c r="O849" i="4"/>
  <c r="N849" i="4"/>
  <c r="M849" i="4"/>
  <c r="L849" i="4"/>
  <c r="K849" i="4"/>
  <c r="J849" i="4"/>
  <c r="I849" i="4"/>
  <c r="H849" i="4"/>
  <c r="G849" i="4"/>
  <c r="F849" i="4"/>
  <c r="E849" i="4"/>
  <c r="D849" i="4"/>
  <c r="AO849" i="4" s="1"/>
  <c r="C849" i="4"/>
  <c r="B849" i="4"/>
  <c r="A849" i="4"/>
  <c r="AM848" i="4"/>
  <c r="AL848" i="4"/>
  <c r="AK848" i="4"/>
  <c r="AJ848" i="4"/>
  <c r="AI848" i="4"/>
  <c r="AH848" i="4"/>
  <c r="AG848" i="4"/>
  <c r="AF848" i="4"/>
  <c r="AE848" i="4"/>
  <c r="AD848" i="4"/>
  <c r="AC848" i="4"/>
  <c r="AB848" i="4"/>
  <c r="AA848" i="4"/>
  <c r="Z848" i="4"/>
  <c r="Y848" i="4"/>
  <c r="X848" i="4"/>
  <c r="W848" i="4"/>
  <c r="V848" i="4"/>
  <c r="U848" i="4"/>
  <c r="T848" i="4"/>
  <c r="S848" i="4"/>
  <c r="R848" i="4"/>
  <c r="Q848" i="4"/>
  <c r="P848" i="4"/>
  <c r="O848" i="4"/>
  <c r="N848" i="4"/>
  <c r="M848" i="4"/>
  <c r="L848" i="4"/>
  <c r="K848" i="4"/>
  <c r="J848" i="4"/>
  <c r="I848" i="4"/>
  <c r="H848" i="4"/>
  <c r="G848" i="4"/>
  <c r="F848" i="4"/>
  <c r="E848" i="4"/>
  <c r="D848" i="4"/>
  <c r="C848" i="4"/>
  <c r="AO848" i="4" s="1"/>
  <c r="B848" i="4"/>
  <c r="A848" i="4"/>
  <c r="AN847" i="4"/>
  <c r="AL847" i="4"/>
  <c r="AK847" i="4"/>
  <c r="AJ847" i="4"/>
  <c r="AI847" i="4"/>
  <c r="AH847" i="4"/>
  <c r="AG847" i="4"/>
  <c r="AF847" i="4"/>
  <c r="AE847" i="4"/>
  <c r="AD847" i="4"/>
  <c r="AC847" i="4"/>
  <c r="AB847" i="4"/>
  <c r="AA847" i="4"/>
  <c r="Z847" i="4"/>
  <c r="Y847" i="4"/>
  <c r="AM847" i="4" s="1"/>
  <c r="X847" i="4"/>
  <c r="W847" i="4"/>
  <c r="V847" i="4"/>
  <c r="U847" i="4"/>
  <c r="T847" i="4"/>
  <c r="S847" i="4"/>
  <c r="R847" i="4"/>
  <c r="Q847" i="4"/>
  <c r="P847" i="4"/>
  <c r="O847" i="4"/>
  <c r="N847" i="4"/>
  <c r="M847" i="4"/>
  <c r="L847" i="4"/>
  <c r="K847" i="4"/>
  <c r="J847" i="4"/>
  <c r="I847" i="4"/>
  <c r="H847" i="4"/>
  <c r="AO847" i="4" s="1"/>
  <c r="G847" i="4"/>
  <c r="F847" i="4"/>
  <c r="E847" i="4"/>
  <c r="D847" i="4"/>
  <c r="C847" i="4"/>
  <c r="B847" i="4"/>
  <c r="A847" i="4"/>
  <c r="AN846" i="4"/>
  <c r="AM846" i="4"/>
  <c r="AL846" i="4"/>
  <c r="AK846" i="4"/>
  <c r="AJ846" i="4"/>
  <c r="AI846" i="4"/>
  <c r="AH846" i="4"/>
  <c r="AG846" i="4"/>
  <c r="AF846" i="4"/>
  <c r="AE846" i="4"/>
  <c r="AD846" i="4"/>
  <c r="AC846" i="4"/>
  <c r="AB846" i="4"/>
  <c r="AA846" i="4"/>
  <c r="Z846" i="4"/>
  <c r="Y846" i="4"/>
  <c r="X846" i="4"/>
  <c r="W846" i="4"/>
  <c r="V846" i="4"/>
  <c r="U846" i="4"/>
  <c r="T846" i="4"/>
  <c r="S846" i="4"/>
  <c r="R846" i="4"/>
  <c r="Q846" i="4"/>
  <c r="P846" i="4"/>
  <c r="O846" i="4"/>
  <c r="N846" i="4"/>
  <c r="M846" i="4"/>
  <c r="L846" i="4"/>
  <c r="K846" i="4"/>
  <c r="J846" i="4"/>
  <c r="I846" i="4"/>
  <c r="H846" i="4"/>
  <c r="G846" i="4"/>
  <c r="F846" i="4"/>
  <c r="E846" i="4"/>
  <c r="D846" i="4"/>
  <c r="C846" i="4"/>
  <c r="B846" i="4"/>
  <c r="A846" i="4"/>
  <c r="AK845" i="4"/>
  <c r="AJ845" i="4"/>
  <c r="AI845" i="4"/>
  <c r="AH845" i="4"/>
  <c r="AG845" i="4"/>
  <c r="AF845" i="4"/>
  <c r="AE845" i="4"/>
  <c r="AD845" i="4"/>
  <c r="AC845" i="4"/>
  <c r="AB845" i="4"/>
  <c r="AA845" i="4"/>
  <c r="Z845" i="4"/>
  <c r="Y845" i="4"/>
  <c r="X845" i="4"/>
  <c r="W845" i="4"/>
  <c r="V845" i="4"/>
  <c r="U845" i="4"/>
  <c r="T845" i="4"/>
  <c r="S845" i="4"/>
  <c r="R845" i="4"/>
  <c r="Q845" i="4"/>
  <c r="P845" i="4"/>
  <c r="O845" i="4"/>
  <c r="N845" i="4"/>
  <c r="M845" i="4"/>
  <c r="L845" i="4"/>
  <c r="K845" i="4"/>
  <c r="J845" i="4"/>
  <c r="I845" i="4"/>
  <c r="H845" i="4"/>
  <c r="G845" i="4"/>
  <c r="F845" i="4"/>
  <c r="E845" i="4"/>
  <c r="D845" i="4"/>
  <c r="AO845" i="4" s="1"/>
  <c r="C845" i="4"/>
  <c r="B845" i="4"/>
  <c r="A845" i="4"/>
  <c r="AM844" i="4"/>
  <c r="AL844" i="4"/>
  <c r="AK844" i="4"/>
  <c r="AJ844" i="4"/>
  <c r="AI844" i="4"/>
  <c r="AH844" i="4"/>
  <c r="AG844" i="4"/>
  <c r="AF844" i="4"/>
  <c r="AE844" i="4"/>
  <c r="AD844" i="4"/>
  <c r="AC844" i="4"/>
  <c r="AB844" i="4"/>
  <c r="AA844" i="4"/>
  <c r="Z844" i="4"/>
  <c r="Y844" i="4"/>
  <c r="X844" i="4"/>
  <c r="W844" i="4"/>
  <c r="V844" i="4"/>
  <c r="U844" i="4"/>
  <c r="T844" i="4"/>
  <c r="S844" i="4"/>
  <c r="R844" i="4"/>
  <c r="Q844" i="4"/>
  <c r="P844" i="4"/>
  <c r="O844" i="4"/>
  <c r="N844" i="4"/>
  <c r="M844" i="4"/>
  <c r="L844" i="4"/>
  <c r="K844" i="4"/>
  <c r="J844" i="4"/>
  <c r="I844" i="4"/>
  <c r="H844" i="4"/>
  <c r="G844" i="4"/>
  <c r="F844" i="4"/>
  <c r="E844" i="4"/>
  <c r="D844" i="4"/>
  <c r="C844" i="4"/>
  <c r="B844" i="4"/>
  <c r="A844" i="4"/>
  <c r="AN843" i="4"/>
  <c r="AL843" i="4"/>
  <c r="AK843" i="4"/>
  <c r="AJ843" i="4"/>
  <c r="AI843" i="4"/>
  <c r="AH843" i="4"/>
  <c r="AG843" i="4"/>
  <c r="AF843" i="4"/>
  <c r="AE843" i="4"/>
  <c r="AD843" i="4"/>
  <c r="AC843" i="4"/>
  <c r="AB843" i="4"/>
  <c r="AA843" i="4"/>
  <c r="Z843" i="4"/>
  <c r="Y843" i="4"/>
  <c r="AM843" i="4" s="1"/>
  <c r="X843" i="4"/>
  <c r="W843" i="4"/>
  <c r="V843" i="4"/>
  <c r="U843" i="4"/>
  <c r="T843" i="4"/>
  <c r="S843" i="4"/>
  <c r="R843" i="4"/>
  <c r="Q843" i="4"/>
  <c r="P843" i="4"/>
  <c r="O843" i="4"/>
  <c r="N843" i="4"/>
  <c r="M843" i="4"/>
  <c r="L843" i="4"/>
  <c r="K843" i="4"/>
  <c r="J843" i="4"/>
  <c r="I843" i="4"/>
  <c r="H843" i="4"/>
  <c r="G843" i="4"/>
  <c r="F843" i="4"/>
  <c r="E843" i="4"/>
  <c r="AO843" i="4" s="1"/>
  <c r="D843" i="4"/>
  <c r="C843" i="4"/>
  <c r="B843" i="4"/>
  <c r="A843" i="4"/>
  <c r="AN842" i="4"/>
  <c r="AM842" i="4"/>
  <c r="AL842" i="4"/>
  <c r="AK842" i="4"/>
  <c r="AJ842" i="4"/>
  <c r="AI842" i="4"/>
  <c r="AH842" i="4"/>
  <c r="AG842" i="4"/>
  <c r="AF842" i="4"/>
  <c r="AE842" i="4"/>
  <c r="AD842" i="4"/>
  <c r="AC842" i="4"/>
  <c r="AB842" i="4"/>
  <c r="AA842" i="4"/>
  <c r="Z842" i="4"/>
  <c r="Y842" i="4"/>
  <c r="X842" i="4"/>
  <c r="W842" i="4"/>
  <c r="V842" i="4"/>
  <c r="U842" i="4"/>
  <c r="T842" i="4"/>
  <c r="S842" i="4"/>
  <c r="R842" i="4"/>
  <c r="Q842" i="4"/>
  <c r="P842" i="4"/>
  <c r="O842" i="4"/>
  <c r="N842" i="4"/>
  <c r="M842" i="4"/>
  <c r="L842" i="4"/>
  <c r="K842" i="4"/>
  <c r="J842" i="4"/>
  <c r="I842" i="4"/>
  <c r="H842" i="4"/>
  <c r="G842" i="4"/>
  <c r="F842" i="4"/>
  <c r="E842" i="4"/>
  <c r="D842" i="4"/>
  <c r="C842" i="4"/>
  <c r="AO842" i="4" s="1"/>
  <c r="B842" i="4"/>
  <c r="A842" i="4"/>
  <c r="AK841" i="4"/>
  <c r="AJ841" i="4"/>
  <c r="AI841" i="4"/>
  <c r="AH841" i="4"/>
  <c r="AG841" i="4"/>
  <c r="AF841" i="4"/>
  <c r="AE841" i="4"/>
  <c r="AD841" i="4"/>
  <c r="AC841" i="4"/>
  <c r="AB841" i="4"/>
  <c r="AA841" i="4"/>
  <c r="Z841" i="4"/>
  <c r="Y841" i="4"/>
  <c r="X841" i="4"/>
  <c r="W841" i="4"/>
  <c r="V841" i="4"/>
  <c r="U841" i="4"/>
  <c r="T841" i="4"/>
  <c r="S841" i="4"/>
  <c r="R841" i="4"/>
  <c r="AO841" i="4" s="1"/>
  <c r="Q841" i="4"/>
  <c r="P841" i="4"/>
  <c r="O841" i="4"/>
  <c r="N841" i="4"/>
  <c r="M841" i="4"/>
  <c r="L841" i="4"/>
  <c r="K841" i="4"/>
  <c r="J841" i="4"/>
  <c r="I841" i="4"/>
  <c r="H841" i="4"/>
  <c r="G841" i="4"/>
  <c r="F841" i="4"/>
  <c r="E841" i="4"/>
  <c r="D841" i="4"/>
  <c r="C841" i="4"/>
  <c r="B841" i="4"/>
  <c r="A841" i="4"/>
  <c r="AM840" i="4"/>
  <c r="AL840" i="4"/>
  <c r="AK840" i="4"/>
  <c r="AJ840" i="4"/>
  <c r="AI840" i="4"/>
  <c r="AH840" i="4"/>
  <c r="AG840" i="4"/>
  <c r="AF840" i="4"/>
  <c r="AE840" i="4"/>
  <c r="AD840" i="4"/>
  <c r="AC840" i="4"/>
  <c r="AB840" i="4"/>
  <c r="AA840" i="4"/>
  <c r="Z840" i="4"/>
  <c r="Y840" i="4"/>
  <c r="X840" i="4"/>
  <c r="W840" i="4"/>
  <c r="V840" i="4"/>
  <c r="U840" i="4"/>
  <c r="T840" i="4"/>
  <c r="S840" i="4"/>
  <c r="R840" i="4"/>
  <c r="Q840" i="4"/>
  <c r="P840" i="4"/>
  <c r="O840" i="4"/>
  <c r="N840" i="4"/>
  <c r="M840" i="4"/>
  <c r="L840" i="4"/>
  <c r="K840" i="4"/>
  <c r="J840" i="4"/>
  <c r="I840" i="4"/>
  <c r="H840" i="4"/>
  <c r="G840" i="4"/>
  <c r="F840" i="4"/>
  <c r="E840" i="4"/>
  <c r="D840" i="4"/>
  <c r="C840" i="4"/>
  <c r="B840" i="4"/>
  <c r="A840" i="4"/>
  <c r="AN839" i="4"/>
  <c r="AK839" i="4"/>
  <c r="AJ839" i="4"/>
  <c r="AI839" i="4"/>
  <c r="AH839" i="4"/>
  <c r="AG839" i="4"/>
  <c r="AF839" i="4"/>
  <c r="AE839" i="4"/>
  <c r="AD839" i="4"/>
  <c r="AC839" i="4"/>
  <c r="AB839" i="4"/>
  <c r="AA839" i="4"/>
  <c r="Z839" i="4"/>
  <c r="Y839" i="4"/>
  <c r="X839" i="4"/>
  <c r="W839" i="4"/>
  <c r="V839" i="4"/>
  <c r="U839" i="4"/>
  <c r="T839" i="4"/>
  <c r="S839" i="4"/>
  <c r="R839" i="4"/>
  <c r="Q839" i="4"/>
  <c r="P839" i="4"/>
  <c r="O839" i="4"/>
  <c r="N839" i="4"/>
  <c r="M839" i="4"/>
  <c r="L839" i="4"/>
  <c r="K839" i="4"/>
  <c r="J839" i="4"/>
  <c r="I839" i="4"/>
  <c r="H839" i="4"/>
  <c r="G839" i="4"/>
  <c r="F839" i="4"/>
  <c r="E839" i="4"/>
  <c r="AO839" i="4" s="1"/>
  <c r="D839" i="4"/>
  <c r="C839" i="4"/>
  <c r="B839" i="4"/>
  <c r="A839" i="4"/>
  <c r="AN838" i="4"/>
  <c r="AM838" i="4"/>
  <c r="AL838" i="4"/>
  <c r="AK838" i="4"/>
  <c r="AJ838" i="4"/>
  <c r="AI838" i="4"/>
  <c r="AH838" i="4"/>
  <c r="AG838" i="4"/>
  <c r="AF838" i="4"/>
  <c r="AE838" i="4"/>
  <c r="AD838" i="4"/>
  <c r="AC838" i="4"/>
  <c r="AB838" i="4"/>
  <c r="AA838" i="4"/>
  <c r="Z838" i="4"/>
  <c r="Y838" i="4"/>
  <c r="X838" i="4"/>
  <c r="W838" i="4"/>
  <c r="V838" i="4"/>
  <c r="U838" i="4"/>
  <c r="T838" i="4"/>
  <c r="S838" i="4"/>
  <c r="R838" i="4"/>
  <c r="Q838" i="4"/>
  <c r="P838" i="4"/>
  <c r="O838" i="4"/>
  <c r="N838" i="4"/>
  <c r="M838" i="4"/>
  <c r="L838" i="4"/>
  <c r="K838" i="4"/>
  <c r="J838" i="4"/>
  <c r="I838" i="4"/>
  <c r="H838" i="4"/>
  <c r="G838" i="4"/>
  <c r="F838" i="4"/>
  <c r="E838" i="4"/>
  <c r="D838" i="4"/>
  <c r="C838" i="4"/>
  <c r="B838" i="4"/>
  <c r="A838" i="4"/>
  <c r="AK837" i="4"/>
  <c r="AJ837" i="4"/>
  <c r="AI837" i="4"/>
  <c r="AH837" i="4"/>
  <c r="AG837" i="4"/>
  <c r="AF837" i="4"/>
  <c r="AE837" i="4"/>
  <c r="AD837" i="4"/>
  <c r="AC837" i="4"/>
  <c r="AB837" i="4"/>
  <c r="AA837" i="4"/>
  <c r="Z837" i="4"/>
  <c r="Y837" i="4"/>
  <c r="X837" i="4"/>
  <c r="W837" i="4"/>
  <c r="V837" i="4"/>
  <c r="U837" i="4"/>
  <c r="T837" i="4"/>
  <c r="S837" i="4"/>
  <c r="R837" i="4"/>
  <c r="Q837" i="4"/>
  <c r="P837" i="4"/>
  <c r="O837" i="4"/>
  <c r="N837" i="4"/>
  <c r="M837" i="4"/>
  <c r="L837" i="4"/>
  <c r="K837" i="4"/>
  <c r="J837" i="4"/>
  <c r="I837" i="4"/>
  <c r="AO837" i="4" s="1"/>
  <c r="H837" i="4"/>
  <c r="G837" i="4"/>
  <c r="F837" i="4"/>
  <c r="E837" i="4"/>
  <c r="D837" i="4"/>
  <c r="C837" i="4"/>
  <c r="B837" i="4"/>
  <c r="A837" i="4"/>
  <c r="AM836" i="4"/>
  <c r="AL836" i="4"/>
  <c r="AK836" i="4"/>
  <c r="AJ836" i="4"/>
  <c r="AI836" i="4"/>
  <c r="AH836" i="4"/>
  <c r="AG836" i="4"/>
  <c r="AF836" i="4"/>
  <c r="AE836" i="4"/>
  <c r="AD836" i="4"/>
  <c r="AC836" i="4"/>
  <c r="AB836" i="4"/>
  <c r="AA836" i="4"/>
  <c r="Z836" i="4"/>
  <c r="Y836" i="4"/>
  <c r="X836" i="4"/>
  <c r="W836" i="4"/>
  <c r="V836" i="4"/>
  <c r="U836" i="4"/>
  <c r="T836" i="4"/>
  <c r="S836" i="4"/>
  <c r="R836" i="4"/>
  <c r="Q836" i="4"/>
  <c r="P836" i="4"/>
  <c r="O836" i="4"/>
  <c r="N836" i="4"/>
  <c r="M836" i="4"/>
  <c r="L836" i="4"/>
  <c r="K836" i="4"/>
  <c r="J836" i="4"/>
  <c r="I836" i="4"/>
  <c r="H836" i="4"/>
  <c r="G836" i="4"/>
  <c r="F836" i="4"/>
  <c r="E836" i="4"/>
  <c r="D836" i="4"/>
  <c r="C836" i="4"/>
  <c r="B836" i="4"/>
  <c r="A836" i="4"/>
  <c r="AN835" i="4"/>
  <c r="AK835" i="4"/>
  <c r="AJ835" i="4"/>
  <c r="AI835" i="4"/>
  <c r="AH835" i="4"/>
  <c r="AG835" i="4"/>
  <c r="AF835" i="4"/>
  <c r="AE835" i="4"/>
  <c r="AD835" i="4"/>
  <c r="AC835" i="4"/>
  <c r="AB835" i="4"/>
  <c r="AA835" i="4"/>
  <c r="Z835" i="4"/>
  <c r="Y835" i="4"/>
  <c r="AM835" i="4" s="1"/>
  <c r="X835" i="4"/>
  <c r="W835" i="4"/>
  <c r="V835" i="4"/>
  <c r="U835" i="4"/>
  <c r="T835" i="4"/>
  <c r="S835" i="4"/>
  <c r="R835" i="4"/>
  <c r="Q835" i="4"/>
  <c r="P835" i="4"/>
  <c r="O835" i="4"/>
  <c r="N835" i="4"/>
  <c r="M835" i="4"/>
  <c r="L835" i="4"/>
  <c r="K835" i="4"/>
  <c r="J835" i="4"/>
  <c r="I835" i="4"/>
  <c r="H835" i="4"/>
  <c r="AO835" i="4" s="1"/>
  <c r="G835" i="4"/>
  <c r="F835" i="4"/>
  <c r="E835" i="4"/>
  <c r="D835" i="4"/>
  <c r="C835" i="4"/>
  <c r="B835" i="4"/>
  <c r="A835" i="4"/>
  <c r="AN834" i="4"/>
  <c r="AM834" i="4"/>
  <c r="AL834" i="4"/>
  <c r="AK834" i="4"/>
  <c r="AJ834" i="4"/>
  <c r="AI834" i="4"/>
  <c r="AH834" i="4"/>
  <c r="AG834" i="4"/>
  <c r="AF834" i="4"/>
  <c r="AE834" i="4"/>
  <c r="AD834" i="4"/>
  <c r="AC834" i="4"/>
  <c r="AB834" i="4"/>
  <c r="AA834" i="4"/>
  <c r="Z834" i="4"/>
  <c r="Y834" i="4"/>
  <c r="X834" i="4"/>
  <c r="W834" i="4"/>
  <c r="V834" i="4"/>
  <c r="U834" i="4"/>
  <c r="T834" i="4"/>
  <c r="S834" i="4"/>
  <c r="R834" i="4"/>
  <c r="Q834" i="4"/>
  <c r="P834" i="4"/>
  <c r="O834" i="4"/>
  <c r="N834" i="4"/>
  <c r="M834" i="4"/>
  <c r="L834" i="4"/>
  <c r="K834" i="4"/>
  <c r="J834" i="4"/>
  <c r="I834" i="4"/>
  <c r="H834" i="4"/>
  <c r="G834" i="4"/>
  <c r="F834" i="4"/>
  <c r="E834" i="4"/>
  <c r="D834" i="4"/>
  <c r="C834" i="4"/>
  <c r="B834" i="4"/>
  <c r="A834" i="4"/>
  <c r="AK833" i="4"/>
  <c r="AJ833" i="4"/>
  <c r="AI833" i="4"/>
  <c r="AH833" i="4"/>
  <c r="AG833" i="4"/>
  <c r="AF833" i="4"/>
  <c r="AE833" i="4"/>
  <c r="AD833" i="4"/>
  <c r="AC833" i="4"/>
  <c r="AB833" i="4"/>
  <c r="AA833" i="4"/>
  <c r="Z833" i="4"/>
  <c r="Y833" i="4"/>
  <c r="X833" i="4"/>
  <c r="W833" i="4"/>
  <c r="V833" i="4"/>
  <c r="U833" i="4"/>
  <c r="T833" i="4"/>
  <c r="S833" i="4"/>
  <c r="R833" i="4"/>
  <c r="Q833" i="4"/>
  <c r="P833" i="4"/>
  <c r="O833" i="4"/>
  <c r="N833" i="4"/>
  <c r="M833" i="4"/>
  <c r="L833" i="4"/>
  <c r="K833" i="4"/>
  <c r="J833" i="4"/>
  <c r="I833" i="4"/>
  <c r="H833" i="4"/>
  <c r="G833" i="4"/>
  <c r="F833" i="4"/>
  <c r="E833" i="4"/>
  <c r="D833" i="4"/>
  <c r="AO833" i="4" s="1"/>
  <c r="C833" i="4"/>
  <c r="B833" i="4"/>
  <c r="A833" i="4"/>
  <c r="AM832" i="4"/>
  <c r="AL832" i="4"/>
  <c r="AK832" i="4"/>
  <c r="AJ832" i="4"/>
  <c r="AI832" i="4"/>
  <c r="AH832" i="4"/>
  <c r="AG832" i="4"/>
  <c r="AF832" i="4"/>
  <c r="AE832" i="4"/>
  <c r="AD832" i="4"/>
  <c r="AC832" i="4"/>
  <c r="AB832" i="4"/>
  <c r="AA832" i="4"/>
  <c r="Z832" i="4"/>
  <c r="Y832" i="4"/>
  <c r="X832" i="4"/>
  <c r="W832" i="4"/>
  <c r="V832" i="4"/>
  <c r="U832" i="4"/>
  <c r="T832" i="4"/>
  <c r="S832" i="4"/>
  <c r="R832" i="4"/>
  <c r="Q832" i="4"/>
  <c r="P832" i="4"/>
  <c r="O832" i="4"/>
  <c r="N832" i="4"/>
  <c r="M832" i="4"/>
  <c r="L832" i="4"/>
  <c r="K832" i="4"/>
  <c r="J832" i="4"/>
  <c r="I832" i="4"/>
  <c r="H832" i="4"/>
  <c r="G832" i="4"/>
  <c r="F832" i="4"/>
  <c r="E832" i="4"/>
  <c r="D832" i="4"/>
  <c r="C832" i="4"/>
  <c r="B832" i="4"/>
  <c r="A832" i="4"/>
  <c r="AN831" i="4"/>
  <c r="AL831" i="4"/>
  <c r="AK831" i="4"/>
  <c r="AJ831" i="4"/>
  <c r="AI831" i="4"/>
  <c r="AH831" i="4"/>
  <c r="AG831" i="4"/>
  <c r="AF831" i="4"/>
  <c r="AE831" i="4"/>
  <c r="AD831" i="4"/>
  <c r="AC831" i="4"/>
  <c r="AB831" i="4"/>
  <c r="AA831" i="4"/>
  <c r="Z831" i="4"/>
  <c r="Y831" i="4"/>
  <c r="AM831" i="4" s="1"/>
  <c r="X831" i="4"/>
  <c r="W831" i="4"/>
  <c r="V831" i="4"/>
  <c r="U831" i="4"/>
  <c r="T831" i="4"/>
  <c r="S831" i="4"/>
  <c r="R831" i="4"/>
  <c r="Q831" i="4"/>
  <c r="P831" i="4"/>
  <c r="O831" i="4"/>
  <c r="N831" i="4"/>
  <c r="M831" i="4"/>
  <c r="L831" i="4"/>
  <c r="K831" i="4"/>
  <c r="J831" i="4"/>
  <c r="I831" i="4"/>
  <c r="H831" i="4"/>
  <c r="AO831" i="4" s="1"/>
  <c r="G831" i="4"/>
  <c r="F831" i="4"/>
  <c r="E831" i="4"/>
  <c r="D831" i="4"/>
  <c r="C831" i="4"/>
  <c r="B831" i="4"/>
  <c r="A831" i="4"/>
  <c r="AN830" i="4"/>
  <c r="AM830" i="4"/>
  <c r="AL830" i="4"/>
  <c r="AK830" i="4"/>
  <c r="AJ830" i="4"/>
  <c r="AI830" i="4"/>
  <c r="AH830" i="4"/>
  <c r="AG830" i="4"/>
  <c r="AF830" i="4"/>
  <c r="AE830" i="4"/>
  <c r="AD830" i="4"/>
  <c r="AC830" i="4"/>
  <c r="AB830" i="4"/>
  <c r="AA830" i="4"/>
  <c r="Z830" i="4"/>
  <c r="Y830" i="4"/>
  <c r="X830" i="4"/>
  <c r="W830" i="4"/>
  <c r="V830" i="4"/>
  <c r="U830" i="4"/>
  <c r="T830" i="4"/>
  <c r="S830" i="4"/>
  <c r="R830" i="4"/>
  <c r="Q830" i="4"/>
  <c r="P830" i="4"/>
  <c r="O830" i="4"/>
  <c r="N830" i="4"/>
  <c r="M830" i="4"/>
  <c r="L830" i="4"/>
  <c r="K830" i="4"/>
  <c r="J830" i="4"/>
  <c r="I830" i="4"/>
  <c r="H830" i="4"/>
  <c r="G830" i="4"/>
  <c r="F830" i="4"/>
  <c r="E830" i="4"/>
  <c r="D830" i="4"/>
  <c r="C830" i="4"/>
  <c r="B830" i="4"/>
  <c r="A830" i="4"/>
  <c r="AK829" i="4"/>
  <c r="AJ829" i="4"/>
  <c r="AI829" i="4"/>
  <c r="AH829" i="4"/>
  <c r="AG829" i="4"/>
  <c r="AF829" i="4"/>
  <c r="AE829" i="4"/>
  <c r="AD829" i="4"/>
  <c r="AC829" i="4"/>
  <c r="AB829" i="4"/>
  <c r="AA829" i="4"/>
  <c r="Z829" i="4"/>
  <c r="Y829" i="4"/>
  <c r="X829" i="4"/>
  <c r="W829" i="4"/>
  <c r="V829" i="4"/>
  <c r="U829" i="4"/>
  <c r="T829" i="4"/>
  <c r="S829" i="4"/>
  <c r="R829" i="4"/>
  <c r="Q829" i="4"/>
  <c r="P829" i="4"/>
  <c r="O829" i="4"/>
  <c r="N829" i="4"/>
  <c r="M829" i="4"/>
  <c r="L829" i="4"/>
  <c r="K829" i="4"/>
  <c r="J829" i="4"/>
  <c r="I829" i="4"/>
  <c r="H829" i="4"/>
  <c r="G829" i="4"/>
  <c r="F829" i="4"/>
  <c r="E829" i="4"/>
  <c r="D829" i="4"/>
  <c r="AO829" i="4" s="1"/>
  <c r="C829" i="4"/>
  <c r="B829" i="4"/>
  <c r="A829" i="4"/>
  <c r="AM828" i="4"/>
  <c r="AL828" i="4"/>
  <c r="AK828" i="4"/>
  <c r="AJ828" i="4"/>
  <c r="AI828" i="4"/>
  <c r="AH828" i="4"/>
  <c r="AG828" i="4"/>
  <c r="AF828" i="4"/>
  <c r="AE828" i="4"/>
  <c r="AD828" i="4"/>
  <c r="AC828" i="4"/>
  <c r="AB828" i="4"/>
  <c r="AA828" i="4"/>
  <c r="Z828" i="4"/>
  <c r="Y828" i="4"/>
  <c r="X828" i="4"/>
  <c r="W828" i="4"/>
  <c r="V828" i="4"/>
  <c r="U828" i="4"/>
  <c r="T828" i="4"/>
  <c r="S828" i="4"/>
  <c r="R828" i="4"/>
  <c r="Q828" i="4"/>
  <c r="P828" i="4"/>
  <c r="O828" i="4"/>
  <c r="N828" i="4"/>
  <c r="M828" i="4"/>
  <c r="L828" i="4"/>
  <c r="K828" i="4"/>
  <c r="J828" i="4"/>
  <c r="I828" i="4"/>
  <c r="H828" i="4"/>
  <c r="G828" i="4"/>
  <c r="F828" i="4"/>
  <c r="E828" i="4"/>
  <c r="D828" i="4"/>
  <c r="C828" i="4"/>
  <c r="B828" i="4"/>
  <c r="A828" i="4"/>
  <c r="AN827" i="4"/>
  <c r="AL827" i="4"/>
  <c r="AK827" i="4"/>
  <c r="AJ827" i="4"/>
  <c r="AI827" i="4"/>
  <c r="AH827" i="4"/>
  <c r="AG827" i="4"/>
  <c r="AF827" i="4"/>
  <c r="AE827" i="4"/>
  <c r="AD827" i="4"/>
  <c r="AC827" i="4"/>
  <c r="AB827" i="4"/>
  <c r="AA827" i="4"/>
  <c r="Z827" i="4"/>
  <c r="Y827" i="4"/>
  <c r="AM827" i="4" s="1"/>
  <c r="X827" i="4"/>
  <c r="W827" i="4"/>
  <c r="V827" i="4"/>
  <c r="U827" i="4"/>
  <c r="T827" i="4"/>
  <c r="S827" i="4"/>
  <c r="R827" i="4"/>
  <c r="Q827" i="4"/>
  <c r="P827" i="4"/>
  <c r="O827" i="4"/>
  <c r="N827" i="4"/>
  <c r="M827" i="4"/>
  <c r="L827" i="4"/>
  <c r="K827" i="4"/>
  <c r="J827" i="4"/>
  <c r="I827" i="4"/>
  <c r="H827" i="4"/>
  <c r="G827" i="4"/>
  <c r="F827" i="4"/>
  <c r="E827" i="4"/>
  <c r="D827" i="4"/>
  <c r="C827" i="4"/>
  <c r="B827" i="4"/>
  <c r="A827" i="4"/>
  <c r="AN826" i="4"/>
  <c r="AM826" i="4"/>
  <c r="AL826" i="4"/>
  <c r="AK826" i="4"/>
  <c r="AJ826" i="4"/>
  <c r="AI826" i="4"/>
  <c r="AH826" i="4"/>
  <c r="AG826" i="4"/>
  <c r="AF826" i="4"/>
  <c r="AE826" i="4"/>
  <c r="AD826" i="4"/>
  <c r="AC826" i="4"/>
  <c r="AB826" i="4"/>
  <c r="AA826" i="4"/>
  <c r="Z826" i="4"/>
  <c r="Y826" i="4"/>
  <c r="X826" i="4"/>
  <c r="W826" i="4"/>
  <c r="V826" i="4"/>
  <c r="U826" i="4"/>
  <c r="T826" i="4"/>
  <c r="S826" i="4"/>
  <c r="R826" i="4"/>
  <c r="Q826" i="4"/>
  <c r="P826" i="4"/>
  <c r="O826" i="4"/>
  <c r="N826" i="4"/>
  <c r="M826" i="4"/>
  <c r="L826" i="4"/>
  <c r="K826" i="4"/>
  <c r="J826" i="4"/>
  <c r="I826" i="4"/>
  <c r="H826" i="4"/>
  <c r="G826" i="4"/>
  <c r="F826" i="4"/>
  <c r="E826" i="4"/>
  <c r="D826" i="4"/>
  <c r="C826" i="4"/>
  <c r="B826" i="4"/>
  <c r="A826" i="4"/>
  <c r="AO825" i="4"/>
  <c r="AK825" i="4"/>
  <c r="AJ825" i="4"/>
  <c r="AI825" i="4"/>
  <c r="AH825" i="4"/>
  <c r="AG825" i="4"/>
  <c r="AF825" i="4"/>
  <c r="AE825" i="4"/>
  <c r="AD825" i="4"/>
  <c r="AC825" i="4"/>
  <c r="AB825" i="4"/>
  <c r="AA825" i="4"/>
  <c r="Z825" i="4"/>
  <c r="Y825" i="4"/>
  <c r="X825" i="4"/>
  <c r="W825" i="4"/>
  <c r="V825" i="4"/>
  <c r="U825" i="4"/>
  <c r="T825" i="4"/>
  <c r="S825" i="4"/>
  <c r="R825" i="4"/>
  <c r="Q825" i="4"/>
  <c r="P825" i="4"/>
  <c r="O825" i="4"/>
  <c r="N825" i="4"/>
  <c r="M825" i="4"/>
  <c r="L825" i="4"/>
  <c r="K825" i="4"/>
  <c r="J825" i="4"/>
  <c r="I825" i="4"/>
  <c r="H825" i="4"/>
  <c r="G825" i="4"/>
  <c r="F825" i="4"/>
  <c r="E825" i="4"/>
  <c r="D825" i="4"/>
  <c r="C825" i="4"/>
  <c r="B825" i="4"/>
  <c r="A825" i="4"/>
  <c r="AM824" i="4"/>
  <c r="AL824" i="4"/>
  <c r="AK824" i="4"/>
  <c r="AJ824" i="4"/>
  <c r="AI824" i="4"/>
  <c r="AH824" i="4"/>
  <c r="AG824" i="4"/>
  <c r="AF824" i="4"/>
  <c r="AE824" i="4"/>
  <c r="AD824" i="4"/>
  <c r="AC824" i="4"/>
  <c r="AB824" i="4"/>
  <c r="AA824" i="4"/>
  <c r="Z824" i="4"/>
  <c r="Y824" i="4"/>
  <c r="X824" i="4"/>
  <c r="W824" i="4"/>
  <c r="V824" i="4"/>
  <c r="U824" i="4"/>
  <c r="T824" i="4"/>
  <c r="S824" i="4"/>
  <c r="R824" i="4"/>
  <c r="Q824" i="4"/>
  <c r="P824" i="4"/>
  <c r="O824" i="4"/>
  <c r="N824" i="4"/>
  <c r="M824" i="4"/>
  <c r="L824" i="4"/>
  <c r="K824" i="4"/>
  <c r="J824" i="4"/>
  <c r="I824" i="4"/>
  <c r="H824" i="4"/>
  <c r="G824" i="4"/>
  <c r="F824" i="4"/>
  <c r="E824" i="4"/>
  <c r="D824" i="4"/>
  <c r="C824" i="4"/>
  <c r="B824" i="4"/>
  <c r="A824" i="4"/>
  <c r="AN823" i="4"/>
  <c r="AK823" i="4"/>
  <c r="AJ823" i="4"/>
  <c r="AI823" i="4"/>
  <c r="AH823" i="4"/>
  <c r="AG823" i="4"/>
  <c r="AF823" i="4"/>
  <c r="AE823" i="4"/>
  <c r="AD823" i="4"/>
  <c r="AC823" i="4"/>
  <c r="AB823" i="4"/>
  <c r="AA823" i="4"/>
  <c r="Z823" i="4"/>
  <c r="Y823" i="4"/>
  <c r="AM823" i="4" s="1"/>
  <c r="X823" i="4"/>
  <c r="W823" i="4"/>
  <c r="V823" i="4"/>
  <c r="U823" i="4"/>
  <c r="T823" i="4"/>
  <c r="S823" i="4"/>
  <c r="R823" i="4"/>
  <c r="Q823" i="4"/>
  <c r="P823" i="4"/>
  <c r="O823" i="4"/>
  <c r="N823" i="4"/>
  <c r="M823" i="4"/>
  <c r="L823" i="4"/>
  <c r="K823" i="4"/>
  <c r="J823" i="4"/>
  <c r="I823" i="4"/>
  <c r="H823" i="4"/>
  <c r="G823" i="4"/>
  <c r="F823" i="4"/>
  <c r="E823" i="4"/>
  <c r="D823" i="4"/>
  <c r="AO823" i="4" s="1"/>
  <c r="C823" i="4"/>
  <c r="B823" i="4"/>
  <c r="A823" i="4"/>
  <c r="AN822" i="4"/>
  <c r="AM822" i="4"/>
  <c r="AL822" i="4"/>
  <c r="AK822" i="4"/>
  <c r="AJ822" i="4"/>
  <c r="AI822" i="4"/>
  <c r="AH822" i="4"/>
  <c r="AG822" i="4"/>
  <c r="AF822" i="4"/>
  <c r="AE822" i="4"/>
  <c r="AD822" i="4"/>
  <c r="AC822" i="4"/>
  <c r="AB822" i="4"/>
  <c r="AA822" i="4"/>
  <c r="Z822" i="4"/>
  <c r="Y822" i="4"/>
  <c r="X822" i="4"/>
  <c r="W822" i="4"/>
  <c r="V822" i="4"/>
  <c r="U822" i="4"/>
  <c r="T822" i="4"/>
  <c r="S822" i="4"/>
  <c r="R822" i="4"/>
  <c r="Q822" i="4"/>
  <c r="P822" i="4"/>
  <c r="O822" i="4"/>
  <c r="N822" i="4"/>
  <c r="M822" i="4"/>
  <c r="L822" i="4"/>
  <c r="K822" i="4"/>
  <c r="J822" i="4"/>
  <c r="I822" i="4"/>
  <c r="H822" i="4"/>
  <c r="G822" i="4"/>
  <c r="F822" i="4"/>
  <c r="E822" i="4"/>
  <c r="D822" i="4"/>
  <c r="C822" i="4"/>
  <c r="B822" i="4"/>
  <c r="A822" i="4"/>
  <c r="AN821" i="4"/>
  <c r="AK821" i="4"/>
  <c r="AJ821" i="4"/>
  <c r="AI821" i="4"/>
  <c r="AH821" i="4"/>
  <c r="AG821" i="4"/>
  <c r="AF821" i="4"/>
  <c r="AE821" i="4"/>
  <c r="AD821" i="4"/>
  <c r="AC821" i="4"/>
  <c r="AB821" i="4"/>
  <c r="AA821" i="4"/>
  <c r="Z821" i="4"/>
  <c r="Y821" i="4"/>
  <c r="X821" i="4"/>
  <c r="W821" i="4"/>
  <c r="V821" i="4"/>
  <c r="U821" i="4"/>
  <c r="T821" i="4"/>
  <c r="S821" i="4"/>
  <c r="R821" i="4"/>
  <c r="AO821" i="4" s="1"/>
  <c r="Q821" i="4"/>
  <c r="P821" i="4"/>
  <c r="O821" i="4"/>
  <c r="N821" i="4"/>
  <c r="M821" i="4"/>
  <c r="L821" i="4"/>
  <c r="K821" i="4"/>
  <c r="J821" i="4"/>
  <c r="I821" i="4"/>
  <c r="H821" i="4"/>
  <c r="G821" i="4"/>
  <c r="F821" i="4"/>
  <c r="E821" i="4"/>
  <c r="D821" i="4"/>
  <c r="C821" i="4"/>
  <c r="B821" i="4"/>
  <c r="A821" i="4"/>
  <c r="AM820" i="4"/>
  <c r="AL820" i="4"/>
  <c r="AK820" i="4"/>
  <c r="AJ820" i="4"/>
  <c r="AI820" i="4"/>
  <c r="AH820" i="4"/>
  <c r="AG820" i="4"/>
  <c r="AF820" i="4"/>
  <c r="AE820" i="4"/>
  <c r="AD820" i="4"/>
  <c r="AC820" i="4"/>
  <c r="AB820" i="4"/>
  <c r="AA820" i="4"/>
  <c r="Z820" i="4"/>
  <c r="Y820" i="4"/>
  <c r="X820" i="4"/>
  <c r="W820" i="4"/>
  <c r="V820" i="4"/>
  <c r="U820" i="4"/>
  <c r="T820" i="4"/>
  <c r="S820" i="4"/>
  <c r="R820" i="4"/>
  <c r="Q820" i="4"/>
  <c r="P820" i="4"/>
  <c r="O820" i="4"/>
  <c r="N820" i="4"/>
  <c r="M820" i="4"/>
  <c r="L820" i="4"/>
  <c r="K820" i="4"/>
  <c r="J820" i="4"/>
  <c r="I820" i="4"/>
  <c r="H820" i="4"/>
  <c r="G820" i="4"/>
  <c r="F820" i="4"/>
  <c r="E820" i="4"/>
  <c r="D820" i="4"/>
  <c r="C820" i="4"/>
  <c r="B820" i="4"/>
  <c r="A820" i="4"/>
  <c r="AN819" i="4"/>
  <c r="AL819" i="4"/>
  <c r="AK819" i="4"/>
  <c r="AJ819" i="4"/>
  <c r="AI819" i="4"/>
  <c r="AH819" i="4"/>
  <c r="AG819" i="4"/>
  <c r="AF819" i="4"/>
  <c r="AE819" i="4"/>
  <c r="AD819" i="4"/>
  <c r="AC819" i="4"/>
  <c r="AB819" i="4"/>
  <c r="AA819" i="4"/>
  <c r="Z819" i="4"/>
  <c r="Y819" i="4"/>
  <c r="AM819" i="4" s="1"/>
  <c r="X819" i="4"/>
  <c r="W819" i="4"/>
  <c r="V819" i="4"/>
  <c r="U819" i="4"/>
  <c r="T819" i="4"/>
  <c r="S819" i="4"/>
  <c r="R819" i="4"/>
  <c r="Q819" i="4"/>
  <c r="P819" i="4"/>
  <c r="O819" i="4"/>
  <c r="N819" i="4"/>
  <c r="M819" i="4"/>
  <c r="L819" i="4"/>
  <c r="K819" i="4"/>
  <c r="J819" i="4"/>
  <c r="I819" i="4"/>
  <c r="H819" i="4"/>
  <c r="G819" i="4"/>
  <c r="F819" i="4"/>
  <c r="E819" i="4"/>
  <c r="D819" i="4"/>
  <c r="C819" i="4"/>
  <c r="B819" i="4"/>
  <c r="A819" i="4"/>
  <c r="AM818" i="4"/>
  <c r="AL818" i="4"/>
  <c r="AK818" i="4"/>
  <c r="AJ818" i="4"/>
  <c r="AI818" i="4"/>
  <c r="AH818" i="4"/>
  <c r="AG818" i="4"/>
  <c r="AF818" i="4"/>
  <c r="AE818" i="4"/>
  <c r="AD818" i="4"/>
  <c r="AC818" i="4"/>
  <c r="AB818" i="4"/>
  <c r="AN818" i="4" s="1"/>
  <c r="AA818" i="4"/>
  <c r="Z818" i="4"/>
  <c r="Y818" i="4"/>
  <c r="X818" i="4"/>
  <c r="W818" i="4"/>
  <c r="V818" i="4"/>
  <c r="U818" i="4"/>
  <c r="T818" i="4"/>
  <c r="S818" i="4"/>
  <c r="R818" i="4"/>
  <c r="Q818" i="4"/>
  <c r="P818" i="4"/>
  <c r="O818" i="4"/>
  <c r="N818" i="4"/>
  <c r="M818" i="4"/>
  <c r="L818" i="4"/>
  <c r="K818" i="4"/>
  <c r="J818" i="4"/>
  <c r="I818" i="4"/>
  <c r="H818" i="4"/>
  <c r="G818" i="4"/>
  <c r="F818" i="4"/>
  <c r="E818" i="4"/>
  <c r="D818" i="4"/>
  <c r="C818" i="4"/>
  <c r="B818" i="4"/>
  <c r="A818" i="4"/>
  <c r="AK817" i="4"/>
  <c r="AJ817" i="4"/>
  <c r="AI817" i="4"/>
  <c r="AH817" i="4"/>
  <c r="AG817" i="4"/>
  <c r="AF817" i="4"/>
  <c r="AE817" i="4"/>
  <c r="AD817" i="4"/>
  <c r="AC817" i="4"/>
  <c r="AB817" i="4"/>
  <c r="AN817" i="4" s="1"/>
  <c r="AA817" i="4"/>
  <c r="Z817" i="4"/>
  <c r="Y817" i="4"/>
  <c r="AM817" i="4" s="1"/>
  <c r="X817" i="4"/>
  <c r="W817" i="4"/>
  <c r="V817" i="4"/>
  <c r="U817" i="4"/>
  <c r="T817" i="4"/>
  <c r="S817" i="4"/>
  <c r="R817" i="4"/>
  <c r="Q817" i="4"/>
  <c r="P817" i="4"/>
  <c r="O817" i="4"/>
  <c r="N817" i="4"/>
  <c r="M817" i="4"/>
  <c r="L817" i="4"/>
  <c r="K817" i="4"/>
  <c r="J817" i="4"/>
  <c r="I817" i="4"/>
  <c r="H817" i="4"/>
  <c r="AO817" i="4" s="1"/>
  <c r="G817" i="4"/>
  <c r="F817" i="4"/>
  <c r="E817" i="4"/>
  <c r="D817" i="4"/>
  <c r="C817" i="4"/>
  <c r="B817" i="4"/>
  <c r="A817" i="4"/>
  <c r="AN816" i="4"/>
  <c r="AM816" i="4"/>
  <c r="AL816" i="4"/>
  <c r="AK816" i="4"/>
  <c r="AJ816" i="4"/>
  <c r="AI816" i="4"/>
  <c r="AH816" i="4"/>
  <c r="AG816" i="4"/>
  <c r="AF816" i="4"/>
  <c r="AE816" i="4"/>
  <c r="AD816" i="4"/>
  <c r="AC816" i="4"/>
  <c r="AB816" i="4"/>
  <c r="AA816" i="4"/>
  <c r="Z816" i="4"/>
  <c r="Y816" i="4"/>
  <c r="X816" i="4"/>
  <c r="W816" i="4"/>
  <c r="V816" i="4"/>
  <c r="U816" i="4"/>
  <c r="T816" i="4"/>
  <c r="S816" i="4"/>
  <c r="R816" i="4"/>
  <c r="Q816" i="4"/>
  <c r="P816" i="4"/>
  <c r="O816" i="4"/>
  <c r="N816" i="4"/>
  <c r="M816" i="4"/>
  <c r="L816" i="4"/>
  <c r="K816" i="4"/>
  <c r="J816" i="4"/>
  <c r="I816" i="4"/>
  <c r="H816" i="4"/>
  <c r="G816" i="4"/>
  <c r="F816" i="4"/>
  <c r="E816" i="4"/>
  <c r="D816" i="4"/>
  <c r="C816" i="4"/>
  <c r="B816" i="4"/>
  <c r="A816" i="4"/>
  <c r="AN815" i="4"/>
  <c r="AL815" i="4"/>
  <c r="AK815" i="4"/>
  <c r="AJ815" i="4"/>
  <c r="AI815" i="4"/>
  <c r="AH815" i="4"/>
  <c r="AG815" i="4"/>
  <c r="AF815" i="4"/>
  <c r="AE815" i="4"/>
  <c r="AD815" i="4"/>
  <c r="AC815" i="4"/>
  <c r="AB815" i="4"/>
  <c r="AA815" i="4"/>
  <c r="Z815" i="4"/>
  <c r="Y815" i="4"/>
  <c r="AM815" i="4" s="1"/>
  <c r="X815" i="4"/>
  <c r="W815" i="4"/>
  <c r="V815" i="4"/>
  <c r="U815" i="4"/>
  <c r="T815" i="4"/>
  <c r="S815" i="4"/>
  <c r="R815" i="4"/>
  <c r="Q815" i="4"/>
  <c r="P815" i="4"/>
  <c r="O815" i="4"/>
  <c r="N815" i="4"/>
  <c r="M815" i="4"/>
  <c r="L815" i="4"/>
  <c r="K815" i="4"/>
  <c r="J815" i="4"/>
  <c r="I815" i="4"/>
  <c r="H815" i="4"/>
  <c r="G815" i="4"/>
  <c r="F815" i="4"/>
  <c r="E815" i="4"/>
  <c r="D815" i="4"/>
  <c r="C815" i="4"/>
  <c r="B815" i="4"/>
  <c r="A815" i="4"/>
  <c r="AN814" i="4"/>
  <c r="AM814" i="4"/>
  <c r="AL814" i="4"/>
  <c r="AK814" i="4"/>
  <c r="AJ814" i="4"/>
  <c r="AI814" i="4"/>
  <c r="AH814" i="4"/>
  <c r="AG814" i="4"/>
  <c r="AF814" i="4"/>
  <c r="AE814" i="4"/>
  <c r="AD814" i="4"/>
  <c r="AC814" i="4"/>
  <c r="AB814" i="4"/>
  <c r="AA814" i="4"/>
  <c r="Z814" i="4"/>
  <c r="Y814" i="4"/>
  <c r="X814" i="4"/>
  <c r="W814" i="4"/>
  <c r="V814" i="4"/>
  <c r="U814" i="4"/>
  <c r="T814" i="4"/>
  <c r="S814" i="4"/>
  <c r="R814" i="4"/>
  <c r="Q814" i="4"/>
  <c r="P814" i="4"/>
  <c r="O814" i="4"/>
  <c r="N814" i="4"/>
  <c r="M814" i="4"/>
  <c r="L814" i="4"/>
  <c r="K814" i="4"/>
  <c r="J814" i="4"/>
  <c r="I814" i="4"/>
  <c r="H814" i="4"/>
  <c r="G814" i="4"/>
  <c r="F814" i="4"/>
  <c r="E814" i="4"/>
  <c r="D814" i="4"/>
  <c r="C814" i="4"/>
  <c r="AO814" i="4" s="1"/>
  <c r="B814" i="4"/>
  <c r="A814" i="4"/>
  <c r="AK813" i="4"/>
  <c r="AJ813" i="4"/>
  <c r="AI813" i="4"/>
  <c r="AH813" i="4"/>
  <c r="AG813" i="4"/>
  <c r="AF813" i="4"/>
  <c r="AE813" i="4"/>
  <c r="AD813" i="4"/>
  <c r="AC813" i="4"/>
  <c r="AB813" i="4"/>
  <c r="AA813" i="4"/>
  <c r="Z813" i="4"/>
  <c r="Y813" i="4"/>
  <c r="AM813" i="4" s="1"/>
  <c r="X813" i="4"/>
  <c r="W813" i="4"/>
  <c r="V813" i="4"/>
  <c r="U813" i="4"/>
  <c r="T813" i="4"/>
  <c r="S813" i="4"/>
  <c r="R813" i="4"/>
  <c r="Q813" i="4"/>
  <c r="P813" i="4"/>
  <c r="O813" i="4"/>
  <c r="N813" i="4"/>
  <c r="M813" i="4"/>
  <c r="L813" i="4"/>
  <c r="K813" i="4"/>
  <c r="J813" i="4"/>
  <c r="I813" i="4"/>
  <c r="H813" i="4"/>
  <c r="G813" i="4"/>
  <c r="F813" i="4"/>
  <c r="E813" i="4"/>
  <c r="D813" i="4"/>
  <c r="AO813" i="4" s="1"/>
  <c r="C813" i="4"/>
  <c r="B813" i="4"/>
  <c r="A813" i="4"/>
  <c r="AM812" i="4"/>
  <c r="AL812" i="4"/>
  <c r="AK812" i="4"/>
  <c r="AJ812" i="4"/>
  <c r="AI812" i="4"/>
  <c r="AH812" i="4"/>
  <c r="AG812" i="4"/>
  <c r="AF812" i="4"/>
  <c r="AE812" i="4"/>
  <c r="AD812" i="4"/>
  <c r="AC812" i="4"/>
  <c r="AB812" i="4"/>
  <c r="AN812" i="4" s="1"/>
  <c r="AA812" i="4"/>
  <c r="Z812" i="4"/>
  <c r="Y812" i="4"/>
  <c r="X812" i="4"/>
  <c r="W812" i="4"/>
  <c r="V812" i="4"/>
  <c r="U812" i="4"/>
  <c r="T812" i="4"/>
  <c r="S812" i="4"/>
  <c r="R812" i="4"/>
  <c r="Q812" i="4"/>
  <c r="P812" i="4"/>
  <c r="O812" i="4"/>
  <c r="N812" i="4"/>
  <c r="M812" i="4"/>
  <c r="L812" i="4"/>
  <c r="K812" i="4"/>
  <c r="J812" i="4"/>
  <c r="I812" i="4"/>
  <c r="H812" i="4"/>
  <c r="G812" i="4"/>
  <c r="F812" i="4"/>
  <c r="E812" i="4"/>
  <c r="D812" i="4"/>
  <c r="C812" i="4"/>
  <c r="B812" i="4"/>
  <c r="A812" i="4"/>
  <c r="AN811" i="4"/>
  <c r="AL811" i="4"/>
  <c r="AK811" i="4"/>
  <c r="AJ811" i="4"/>
  <c r="AI811" i="4"/>
  <c r="AH811" i="4"/>
  <c r="AG811" i="4"/>
  <c r="AF811" i="4"/>
  <c r="AE811" i="4"/>
  <c r="AD811" i="4"/>
  <c r="AC811" i="4"/>
  <c r="AB811" i="4"/>
  <c r="AA811" i="4"/>
  <c r="Z811" i="4"/>
  <c r="Y811" i="4"/>
  <c r="AM811" i="4" s="1"/>
  <c r="X811" i="4"/>
  <c r="W811" i="4"/>
  <c r="V811" i="4"/>
  <c r="U811" i="4"/>
  <c r="T811" i="4"/>
  <c r="S811" i="4"/>
  <c r="R811" i="4"/>
  <c r="Q811" i="4"/>
  <c r="P811" i="4"/>
  <c r="O811" i="4"/>
  <c r="N811" i="4"/>
  <c r="M811" i="4"/>
  <c r="L811" i="4"/>
  <c r="K811" i="4"/>
  <c r="J811" i="4"/>
  <c r="I811" i="4"/>
  <c r="H811" i="4"/>
  <c r="G811" i="4"/>
  <c r="F811" i="4"/>
  <c r="E811" i="4"/>
  <c r="D811" i="4"/>
  <c r="C811" i="4"/>
  <c r="B811" i="4"/>
  <c r="A811" i="4"/>
  <c r="AM810" i="4"/>
  <c r="AL810" i="4"/>
  <c r="AK810" i="4"/>
  <c r="AJ810" i="4"/>
  <c r="AI810" i="4"/>
  <c r="AH810" i="4"/>
  <c r="AG810" i="4"/>
  <c r="AF810" i="4"/>
  <c r="AE810" i="4"/>
  <c r="AD810" i="4"/>
  <c r="AC810" i="4"/>
  <c r="AB810" i="4"/>
  <c r="AN810" i="4" s="1"/>
  <c r="AA810" i="4"/>
  <c r="Z810" i="4"/>
  <c r="Y810" i="4"/>
  <c r="X810" i="4"/>
  <c r="W810" i="4"/>
  <c r="V810" i="4"/>
  <c r="U810" i="4"/>
  <c r="T810" i="4"/>
  <c r="S810" i="4"/>
  <c r="R810" i="4"/>
  <c r="Q810" i="4"/>
  <c r="P810" i="4"/>
  <c r="O810" i="4"/>
  <c r="N810" i="4"/>
  <c r="M810" i="4"/>
  <c r="L810" i="4"/>
  <c r="K810" i="4"/>
  <c r="J810" i="4"/>
  <c r="I810" i="4"/>
  <c r="H810" i="4"/>
  <c r="G810" i="4"/>
  <c r="F810" i="4"/>
  <c r="E810" i="4"/>
  <c r="D810" i="4"/>
  <c r="C810" i="4"/>
  <c r="B810" i="4"/>
  <c r="A810" i="4"/>
  <c r="AK809" i="4"/>
  <c r="AJ809" i="4"/>
  <c r="AI809" i="4"/>
  <c r="AH809" i="4"/>
  <c r="AG809" i="4"/>
  <c r="AF809" i="4"/>
  <c r="AE809" i="4"/>
  <c r="AD809" i="4"/>
  <c r="AC809" i="4"/>
  <c r="AB809" i="4"/>
  <c r="AN809" i="4" s="1"/>
  <c r="AA809" i="4"/>
  <c r="Z809" i="4"/>
  <c r="Y809" i="4"/>
  <c r="AM809" i="4" s="1"/>
  <c r="X809" i="4"/>
  <c r="W809" i="4"/>
  <c r="V809" i="4"/>
  <c r="U809" i="4"/>
  <c r="T809" i="4"/>
  <c r="S809" i="4"/>
  <c r="R809" i="4"/>
  <c r="Q809" i="4"/>
  <c r="P809" i="4"/>
  <c r="O809" i="4"/>
  <c r="N809" i="4"/>
  <c r="M809" i="4"/>
  <c r="L809" i="4"/>
  <c r="K809" i="4"/>
  <c r="J809" i="4"/>
  <c r="I809" i="4"/>
  <c r="H809" i="4"/>
  <c r="AO809" i="4" s="1"/>
  <c r="G809" i="4"/>
  <c r="F809" i="4"/>
  <c r="E809" i="4"/>
  <c r="D809" i="4"/>
  <c r="C809" i="4"/>
  <c r="B809" i="4"/>
  <c r="A809" i="4"/>
  <c r="AM808" i="4"/>
  <c r="AL808" i="4"/>
  <c r="AK808" i="4"/>
  <c r="AJ808" i="4"/>
  <c r="AI808" i="4"/>
  <c r="AH808" i="4"/>
  <c r="AG808" i="4"/>
  <c r="AF808" i="4"/>
  <c r="AE808" i="4"/>
  <c r="AD808" i="4"/>
  <c r="AC808" i="4"/>
  <c r="AB808" i="4"/>
  <c r="AA808" i="4"/>
  <c r="Z808" i="4"/>
  <c r="Y808" i="4"/>
  <c r="X808" i="4"/>
  <c r="W808" i="4"/>
  <c r="V808" i="4"/>
  <c r="U808" i="4"/>
  <c r="T808" i="4"/>
  <c r="S808" i="4"/>
  <c r="R808" i="4"/>
  <c r="Q808" i="4"/>
  <c r="P808" i="4"/>
  <c r="O808" i="4"/>
  <c r="N808" i="4"/>
  <c r="M808" i="4"/>
  <c r="L808" i="4"/>
  <c r="AN808" i="4" s="1"/>
  <c r="K808" i="4"/>
  <c r="J808" i="4"/>
  <c r="I808" i="4"/>
  <c r="H808" i="4"/>
  <c r="G808" i="4"/>
  <c r="F808" i="4"/>
  <c r="E808" i="4"/>
  <c r="D808" i="4"/>
  <c r="C808" i="4"/>
  <c r="B808" i="4"/>
  <c r="A808" i="4"/>
  <c r="AN807" i="4"/>
  <c r="AL807" i="4"/>
  <c r="AK807" i="4"/>
  <c r="AJ807" i="4"/>
  <c r="AI807" i="4"/>
  <c r="AH807" i="4"/>
  <c r="AG807" i="4"/>
  <c r="AF807" i="4"/>
  <c r="AE807" i="4"/>
  <c r="AD807" i="4"/>
  <c r="AC807" i="4"/>
  <c r="AB807" i="4"/>
  <c r="AA807" i="4"/>
  <c r="Z807" i="4"/>
  <c r="Y807" i="4"/>
  <c r="AM807" i="4" s="1"/>
  <c r="X807" i="4"/>
  <c r="W807" i="4"/>
  <c r="V807" i="4"/>
  <c r="U807" i="4"/>
  <c r="T807" i="4"/>
  <c r="S807" i="4"/>
  <c r="R807" i="4"/>
  <c r="Q807" i="4"/>
  <c r="P807" i="4"/>
  <c r="O807" i="4"/>
  <c r="N807" i="4"/>
  <c r="M807" i="4"/>
  <c r="L807" i="4"/>
  <c r="K807" i="4"/>
  <c r="J807" i="4"/>
  <c r="I807" i="4"/>
  <c r="H807" i="4"/>
  <c r="G807" i="4"/>
  <c r="F807" i="4"/>
  <c r="E807" i="4"/>
  <c r="D807" i="4"/>
  <c r="C807" i="4"/>
  <c r="B807" i="4"/>
  <c r="A807" i="4"/>
  <c r="AN806" i="4"/>
  <c r="AM806" i="4"/>
  <c r="AL806" i="4"/>
  <c r="AK806" i="4"/>
  <c r="AJ806" i="4"/>
  <c r="AI806" i="4"/>
  <c r="AH806" i="4"/>
  <c r="AG806" i="4"/>
  <c r="AF806" i="4"/>
  <c r="AE806" i="4"/>
  <c r="AD806" i="4"/>
  <c r="AC806" i="4"/>
  <c r="AB806" i="4"/>
  <c r="AA806" i="4"/>
  <c r="Z806" i="4"/>
  <c r="Y806" i="4"/>
  <c r="X806" i="4"/>
  <c r="W806" i="4"/>
  <c r="V806" i="4"/>
  <c r="U806" i="4"/>
  <c r="T806" i="4"/>
  <c r="S806" i="4"/>
  <c r="R806" i="4"/>
  <c r="Q806" i="4"/>
  <c r="P806" i="4"/>
  <c r="O806" i="4"/>
  <c r="N806" i="4"/>
  <c r="M806" i="4"/>
  <c r="L806" i="4"/>
  <c r="K806" i="4"/>
  <c r="J806" i="4"/>
  <c r="I806" i="4"/>
  <c r="H806" i="4"/>
  <c r="G806" i="4"/>
  <c r="F806" i="4"/>
  <c r="E806" i="4"/>
  <c r="D806" i="4"/>
  <c r="C806" i="4"/>
  <c r="AO806" i="4" s="1"/>
  <c r="B806" i="4"/>
  <c r="A806" i="4"/>
  <c r="AK805" i="4"/>
  <c r="AJ805" i="4"/>
  <c r="AI805" i="4"/>
  <c r="AH805" i="4"/>
  <c r="AG805" i="4"/>
  <c r="AF805" i="4"/>
  <c r="AE805" i="4"/>
  <c r="AD805" i="4"/>
  <c r="AC805" i="4"/>
  <c r="AB805" i="4"/>
  <c r="AA805" i="4"/>
  <c r="Z805" i="4"/>
  <c r="Y805" i="4"/>
  <c r="AM805" i="4" s="1"/>
  <c r="X805" i="4"/>
  <c r="W805" i="4"/>
  <c r="V805" i="4"/>
  <c r="U805" i="4"/>
  <c r="T805" i="4"/>
  <c r="S805" i="4"/>
  <c r="R805" i="4"/>
  <c r="Q805" i="4"/>
  <c r="P805" i="4"/>
  <c r="O805" i="4"/>
  <c r="N805" i="4"/>
  <c r="M805" i="4"/>
  <c r="L805" i="4"/>
  <c r="K805" i="4"/>
  <c r="J805" i="4"/>
  <c r="I805" i="4"/>
  <c r="H805" i="4"/>
  <c r="G805" i="4"/>
  <c r="F805" i="4"/>
  <c r="E805" i="4"/>
  <c r="D805" i="4"/>
  <c r="AO805" i="4" s="1"/>
  <c r="C805" i="4"/>
  <c r="B805" i="4"/>
  <c r="A805" i="4"/>
  <c r="AM804" i="4"/>
  <c r="AL804" i="4"/>
  <c r="AK804" i="4"/>
  <c r="AJ804" i="4"/>
  <c r="AI804" i="4"/>
  <c r="AH804" i="4"/>
  <c r="AG804" i="4"/>
  <c r="AF804" i="4"/>
  <c r="AE804" i="4"/>
  <c r="AD804" i="4"/>
  <c r="AC804" i="4"/>
  <c r="AB804" i="4"/>
  <c r="AN804" i="4" s="1"/>
  <c r="AA804" i="4"/>
  <c r="Z804" i="4"/>
  <c r="Y804" i="4"/>
  <c r="X804" i="4"/>
  <c r="W804" i="4"/>
  <c r="V804" i="4"/>
  <c r="U804" i="4"/>
  <c r="T804" i="4"/>
  <c r="S804" i="4"/>
  <c r="R804" i="4"/>
  <c r="Q804" i="4"/>
  <c r="P804" i="4"/>
  <c r="O804" i="4"/>
  <c r="N804" i="4"/>
  <c r="M804" i="4"/>
  <c r="L804" i="4"/>
  <c r="K804" i="4"/>
  <c r="J804" i="4"/>
  <c r="I804" i="4"/>
  <c r="H804" i="4"/>
  <c r="G804" i="4"/>
  <c r="F804" i="4"/>
  <c r="E804" i="4"/>
  <c r="D804" i="4"/>
  <c r="C804" i="4"/>
  <c r="B804" i="4"/>
  <c r="A804" i="4"/>
  <c r="AN803" i="4"/>
  <c r="AL803" i="4"/>
  <c r="AK803" i="4"/>
  <c r="AJ803" i="4"/>
  <c r="AI803" i="4"/>
  <c r="AH803" i="4"/>
  <c r="AG803" i="4"/>
  <c r="AF803" i="4"/>
  <c r="AE803" i="4"/>
  <c r="AD803" i="4"/>
  <c r="AC803" i="4"/>
  <c r="AB803" i="4"/>
  <c r="AA803" i="4"/>
  <c r="Z803" i="4"/>
  <c r="Y803" i="4"/>
  <c r="AM803" i="4" s="1"/>
  <c r="X803" i="4"/>
  <c r="W803" i="4"/>
  <c r="V803" i="4"/>
  <c r="U803" i="4"/>
  <c r="T803" i="4"/>
  <c r="S803" i="4"/>
  <c r="R803" i="4"/>
  <c r="Q803" i="4"/>
  <c r="P803" i="4"/>
  <c r="O803" i="4"/>
  <c r="N803" i="4"/>
  <c r="M803" i="4"/>
  <c r="L803" i="4"/>
  <c r="K803" i="4"/>
  <c r="J803" i="4"/>
  <c r="I803" i="4"/>
  <c r="H803" i="4"/>
  <c r="G803" i="4"/>
  <c r="F803" i="4"/>
  <c r="E803" i="4"/>
  <c r="D803" i="4"/>
  <c r="AO803" i="4" s="1"/>
  <c r="C803" i="4"/>
  <c r="B803" i="4"/>
  <c r="A803" i="4"/>
  <c r="AM802" i="4"/>
  <c r="AL802" i="4"/>
  <c r="AK802" i="4"/>
  <c r="AJ802" i="4"/>
  <c r="AI802" i="4"/>
  <c r="AH802" i="4"/>
  <c r="AG802" i="4"/>
  <c r="AF802" i="4"/>
  <c r="AE802" i="4"/>
  <c r="AD802" i="4"/>
  <c r="AC802" i="4"/>
  <c r="AB802" i="4"/>
  <c r="AN802" i="4" s="1"/>
  <c r="AA802" i="4"/>
  <c r="Z802" i="4"/>
  <c r="Y802" i="4"/>
  <c r="X802" i="4"/>
  <c r="W802" i="4"/>
  <c r="V802" i="4"/>
  <c r="U802" i="4"/>
  <c r="T802" i="4"/>
  <c r="S802" i="4"/>
  <c r="R802" i="4"/>
  <c r="Q802" i="4"/>
  <c r="P802" i="4"/>
  <c r="O802" i="4"/>
  <c r="N802" i="4"/>
  <c r="M802" i="4"/>
  <c r="L802" i="4"/>
  <c r="K802" i="4"/>
  <c r="J802" i="4"/>
  <c r="I802" i="4"/>
  <c r="H802" i="4"/>
  <c r="G802" i="4"/>
  <c r="F802" i="4"/>
  <c r="E802" i="4"/>
  <c r="D802" i="4"/>
  <c r="C802" i="4"/>
  <c r="B802" i="4"/>
  <c r="A802" i="4"/>
  <c r="AK801" i="4"/>
  <c r="AJ801" i="4"/>
  <c r="AI801" i="4"/>
  <c r="AH801" i="4"/>
  <c r="AG801" i="4"/>
  <c r="AF801" i="4"/>
  <c r="AE801" i="4"/>
  <c r="AD801" i="4"/>
  <c r="AC801" i="4"/>
  <c r="AB801" i="4"/>
  <c r="AN801" i="4" s="1"/>
  <c r="AA801" i="4"/>
  <c r="Z801" i="4"/>
  <c r="Y801" i="4"/>
  <c r="AM801" i="4" s="1"/>
  <c r="X801" i="4"/>
  <c r="W801" i="4"/>
  <c r="V801" i="4"/>
  <c r="U801" i="4"/>
  <c r="T801" i="4"/>
  <c r="S801" i="4"/>
  <c r="R801" i="4"/>
  <c r="Q801" i="4"/>
  <c r="P801" i="4"/>
  <c r="O801" i="4"/>
  <c r="N801" i="4"/>
  <c r="M801" i="4"/>
  <c r="L801" i="4"/>
  <c r="K801" i="4"/>
  <c r="J801" i="4"/>
  <c r="I801" i="4"/>
  <c r="H801" i="4"/>
  <c r="AO801" i="4" s="1"/>
  <c r="G801" i="4"/>
  <c r="F801" i="4"/>
  <c r="E801" i="4"/>
  <c r="D801" i="4"/>
  <c r="C801" i="4"/>
  <c r="B801" i="4"/>
  <c r="A801" i="4"/>
  <c r="AM800" i="4"/>
  <c r="AL800" i="4"/>
  <c r="AK800" i="4"/>
  <c r="AJ800" i="4"/>
  <c r="AI800" i="4"/>
  <c r="AH800" i="4"/>
  <c r="AG800" i="4"/>
  <c r="AF800" i="4"/>
  <c r="AE800" i="4"/>
  <c r="AD800" i="4"/>
  <c r="AC800" i="4"/>
  <c r="AB800" i="4"/>
  <c r="AA800" i="4"/>
  <c r="Z800" i="4"/>
  <c r="Y800" i="4"/>
  <c r="X800" i="4"/>
  <c r="W800" i="4"/>
  <c r="V800" i="4"/>
  <c r="U800" i="4"/>
  <c r="T800" i="4"/>
  <c r="S800" i="4"/>
  <c r="R800" i="4"/>
  <c r="Q800" i="4"/>
  <c r="P800" i="4"/>
  <c r="O800" i="4"/>
  <c r="N800" i="4"/>
  <c r="M800" i="4"/>
  <c r="L800" i="4"/>
  <c r="AN800" i="4" s="1"/>
  <c r="K800" i="4"/>
  <c r="J800" i="4"/>
  <c r="I800" i="4"/>
  <c r="H800" i="4"/>
  <c r="G800" i="4"/>
  <c r="F800" i="4"/>
  <c r="E800" i="4"/>
  <c r="D800" i="4"/>
  <c r="C800" i="4"/>
  <c r="B800" i="4"/>
  <c r="A800" i="4"/>
  <c r="AN799" i="4"/>
  <c r="AL799" i="4"/>
  <c r="AK799" i="4"/>
  <c r="AJ799" i="4"/>
  <c r="AI799" i="4"/>
  <c r="AH799" i="4"/>
  <c r="AG799" i="4"/>
  <c r="AF799" i="4"/>
  <c r="AE799" i="4"/>
  <c r="AD799" i="4"/>
  <c r="AC799" i="4"/>
  <c r="AB799" i="4"/>
  <c r="AA799" i="4"/>
  <c r="Z799" i="4"/>
  <c r="Y799" i="4"/>
  <c r="AM799" i="4" s="1"/>
  <c r="X799" i="4"/>
  <c r="W799" i="4"/>
  <c r="V799" i="4"/>
  <c r="U799" i="4"/>
  <c r="T799" i="4"/>
  <c r="S799" i="4"/>
  <c r="R799" i="4"/>
  <c r="Q799" i="4"/>
  <c r="P799" i="4"/>
  <c r="O799" i="4"/>
  <c r="N799" i="4"/>
  <c r="M799" i="4"/>
  <c r="L799" i="4"/>
  <c r="K799" i="4"/>
  <c r="J799" i="4"/>
  <c r="I799" i="4"/>
  <c r="H799" i="4"/>
  <c r="G799" i="4"/>
  <c r="F799" i="4"/>
  <c r="E799" i="4"/>
  <c r="D799" i="4"/>
  <c r="C799" i="4"/>
  <c r="B799" i="4"/>
  <c r="A799" i="4"/>
  <c r="AN798" i="4"/>
  <c r="AM798" i="4"/>
  <c r="AL798" i="4"/>
  <c r="AK798" i="4"/>
  <c r="AJ798" i="4"/>
  <c r="AI798" i="4"/>
  <c r="AH798" i="4"/>
  <c r="AG798" i="4"/>
  <c r="AF798" i="4"/>
  <c r="AE798" i="4"/>
  <c r="AD798" i="4"/>
  <c r="AC798" i="4"/>
  <c r="AB798" i="4"/>
  <c r="AA798" i="4"/>
  <c r="Z798" i="4"/>
  <c r="Y798" i="4"/>
  <c r="X798" i="4"/>
  <c r="W798" i="4"/>
  <c r="V798" i="4"/>
  <c r="U798" i="4"/>
  <c r="T798" i="4"/>
  <c r="S798" i="4"/>
  <c r="R798" i="4"/>
  <c r="Q798" i="4"/>
  <c r="P798" i="4"/>
  <c r="O798" i="4"/>
  <c r="N798" i="4"/>
  <c r="M798" i="4"/>
  <c r="L798" i="4"/>
  <c r="K798" i="4"/>
  <c r="J798" i="4"/>
  <c r="I798" i="4"/>
  <c r="H798" i="4"/>
  <c r="G798" i="4"/>
  <c r="F798" i="4"/>
  <c r="E798" i="4"/>
  <c r="D798" i="4"/>
  <c r="C798" i="4"/>
  <c r="AO798" i="4" s="1"/>
  <c r="B798" i="4"/>
  <c r="A798" i="4"/>
  <c r="AK797" i="4"/>
  <c r="AJ797" i="4"/>
  <c r="AI797" i="4"/>
  <c r="AH797" i="4"/>
  <c r="AG797" i="4"/>
  <c r="AF797" i="4"/>
  <c r="AE797" i="4"/>
  <c r="AD797" i="4"/>
  <c r="AC797" i="4"/>
  <c r="AB797" i="4"/>
  <c r="AA797" i="4"/>
  <c r="Z797" i="4"/>
  <c r="Y797" i="4"/>
  <c r="AM797" i="4" s="1"/>
  <c r="X797" i="4"/>
  <c r="W797" i="4"/>
  <c r="V797" i="4"/>
  <c r="U797" i="4"/>
  <c r="T797" i="4"/>
  <c r="S797" i="4"/>
  <c r="R797" i="4"/>
  <c r="Q797" i="4"/>
  <c r="P797" i="4"/>
  <c r="O797" i="4"/>
  <c r="N797" i="4"/>
  <c r="M797" i="4"/>
  <c r="L797" i="4"/>
  <c r="K797" i="4"/>
  <c r="J797" i="4"/>
  <c r="I797" i="4"/>
  <c r="H797" i="4"/>
  <c r="G797" i="4"/>
  <c r="F797" i="4"/>
  <c r="E797" i="4"/>
  <c r="D797" i="4"/>
  <c r="AO797" i="4" s="1"/>
  <c r="C797" i="4"/>
  <c r="B797" i="4"/>
  <c r="A797" i="4"/>
  <c r="AM796" i="4"/>
  <c r="AL796" i="4"/>
  <c r="AK796" i="4"/>
  <c r="AJ796" i="4"/>
  <c r="AI796" i="4"/>
  <c r="AH796" i="4"/>
  <c r="AG796" i="4"/>
  <c r="AF796" i="4"/>
  <c r="AE796" i="4"/>
  <c r="AD796" i="4"/>
  <c r="AC796" i="4"/>
  <c r="AB796" i="4"/>
  <c r="AN796" i="4" s="1"/>
  <c r="AA796" i="4"/>
  <c r="Z796" i="4"/>
  <c r="Y796" i="4"/>
  <c r="X796" i="4"/>
  <c r="W796" i="4"/>
  <c r="V796" i="4"/>
  <c r="U796" i="4"/>
  <c r="T796" i="4"/>
  <c r="S796" i="4"/>
  <c r="R796" i="4"/>
  <c r="Q796" i="4"/>
  <c r="P796" i="4"/>
  <c r="O796" i="4"/>
  <c r="N796" i="4"/>
  <c r="M796" i="4"/>
  <c r="L796" i="4"/>
  <c r="K796" i="4"/>
  <c r="J796" i="4"/>
  <c r="I796" i="4"/>
  <c r="H796" i="4"/>
  <c r="G796" i="4"/>
  <c r="F796" i="4"/>
  <c r="E796" i="4"/>
  <c r="D796" i="4"/>
  <c r="C796" i="4"/>
  <c r="B796" i="4"/>
  <c r="A796" i="4"/>
  <c r="AN795" i="4"/>
  <c r="AL795" i="4"/>
  <c r="AK795" i="4"/>
  <c r="AJ795" i="4"/>
  <c r="AI795" i="4"/>
  <c r="AH795" i="4"/>
  <c r="AG795" i="4"/>
  <c r="AF795" i="4"/>
  <c r="AE795" i="4"/>
  <c r="AD795" i="4"/>
  <c r="AC795" i="4"/>
  <c r="AB795" i="4"/>
  <c r="AA795" i="4"/>
  <c r="Z795" i="4"/>
  <c r="Y795" i="4"/>
  <c r="AM795" i="4" s="1"/>
  <c r="X795" i="4"/>
  <c r="W795" i="4"/>
  <c r="V795" i="4"/>
  <c r="U795" i="4"/>
  <c r="T795" i="4"/>
  <c r="S795" i="4"/>
  <c r="R795" i="4"/>
  <c r="Q795" i="4"/>
  <c r="P795" i="4"/>
  <c r="O795" i="4"/>
  <c r="N795" i="4"/>
  <c r="M795" i="4"/>
  <c r="L795" i="4"/>
  <c r="K795" i="4"/>
  <c r="J795" i="4"/>
  <c r="I795" i="4"/>
  <c r="H795" i="4"/>
  <c r="G795" i="4"/>
  <c r="F795" i="4"/>
  <c r="E795" i="4"/>
  <c r="D795" i="4"/>
  <c r="C795" i="4"/>
  <c r="B795" i="4"/>
  <c r="A795" i="4"/>
  <c r="AM794" i="4"/>
  <c r="AL794" i="4"/>
  <c r="AK794" i="4"/>
  <c r="AJ794" i="4"/>
  <c r="AI794" i="4"/>
  <c r="AH794" i="4"/>
  <c r="AG794" i="4"/>
  <c r="AF794" i="4"/>
  <c r="AE794" i="4"/>
  <c r="AD794" i="4"/>
  <c r="AC794" i="4"/>
  <c r="AB794" i="4"/>
  <c r="AN794" i="4" s="1"/>
  <c r="AA794" i="4"/>
  <c r="Z794" i="4"/>
  <c r="Y794" i="4"/>
  <c r="X794" i="4"/>
  <c r="W794" i="4"/>
  <c r="V794" i="4"/>
  <c r="U794" i="4"/>
  <c r="T794" i="4"/>
  <c r="S794" i="4"/>
  <c r="R794" i="4"/>
  <c r="Q794" i="4"/>
  <c r="P794" i="4"/>
  <c r="O794" i="4"/>
  <c r="N794" i="4"/>
  <c r="M794" i="4"/>
  <c r="L794" i="4"/>
  <c r="K794" i="4"/>
  <c r="J794" i="4"/>
  <c r="I794" i="4"/>
  <c r="H794" i="4"/>
  <c r="G794" i="4"/>
  <c r="F794" i="4"/>
  <c r="E794" i="4"/>
  <c r="D794" i="4"/>
  <c r="C794" i="4"/>
  <c r="B794" i="4"/>
  <c r="A794" i="4"/>
  <c r="AK793" i="4"/>
  <c r="AJ793" i="4"/>
  <c r="AI793" i="4"/>
  <c r="AH793" i="4"/>
  <c r="AG793" i="4"/>
  <c r="AF793" i="4"/>
  <c r="AE793" i="4"/>
  <c r="AD793" i="4"/>
  <c r="AC793" i="4"/>
  <c r="AB793" i="4"/>
  <c r="AN793" i="4" s="1"/>
  <c r="AA793" i="4"/>
  <c r="Z793" i="4"/>
  <c r="Y793" i="4"/>
  <c r="AM793" i="4" s="1"/>
  <c r="X793" i="4"/>
  <c r="W793" i="4"/>
  <c r="V793" i="4"/>
  <c r="U793" i="4"/>
  <c r="T793" i="4"/>
  <c r="S793" i="4"/>
  <c r="R793" i="4"/>
  <c r="Q793" i="4"/>
  <c r="P793" i="4"/>
  <c r="O793" i="4"/>
  <c r="N793" i="4"/>
  <c r="M793" i="4"/>
  <c r="L793" i="4"/>
  <c r="K793" i="4"/>
  <c r="J793" i="4"/>
  <c r="I793" i="4"/>
  <c r="H793" i="4"/>
  <c r="AO793" i="4" s="1"/>
  <c r="G793" i="4"/>
  <c r="F793" i="4"/>
  <c r="E793" i="4"/>
  <c r="D793" i="4"/>
  <c r="C793" i="4"/>
  <c r="B793" i="4"/>
  <c r="A793" i="4"/>
  <c r="AM792" i="4"/>
  <c r="AL792" i="4"/>
  <c r="AK792" i="4"/>
  <c r="AJ792" i="4"/>
  <c r="AI792" i="4"/>
  <c r="AH792" i="4"/>
  <c r="AG792" i="4"/>
  <c r="AF792" i="4"/>
  <c r="AE792" i="4"/>
  <c r="AD792" i="4"/>
  <c r="AC792" i="4"/>
  <c r="AB792" i="4"/>
  <c r="AA792" i="4"/>
  <c r="Z792" i="4"/>
  <c r="Y792" i="4"/>
  <c r="X792" i="4"/>
  <c r="W792" i="4"/>
  <c r="V792" i="4"/>
  <c r="U792" i="4"/>
  <c r="T792" i="4"/>
  <c r="S792" i="4"/>
  <c r="R792" i="4"/>
  <c r="Q792" i="4"/>
  <c r="P792" i="4"/>
  <c r="O792" i="4"/>
  <c r="N792" i="4"/>
  <c r="M792" i="4"/>
  <c r="L792" i="4"/>
  <c r="AN792" i="4" s="1"/>
  <c r="K792" i="4"/>
  <c r="J792" i="4"/>
  <c r="I792" i="4"/>
  <c r="H792" i="4"/>
  <c r="G792" i="4"/>
  <c r="F792" i="4"/>
  <c r="E792" i="4"/>
  <c r="D792" i="4"/>
  <c r="C792" i="4"/>
  <c r="B792" i="4"/>
  <c r="A792" i="4"/>
  <c r="AN791" i="4"/>
  <c r="AL791" i="4"/>
  <c r="AK791" i="4"/>
  <c r="AJ791" i="4"/>
  <c r="AI791" i="4"/>
  <c r="AH791" i="4"/>
  <c r="AG791" i="4"/>
  <c r="AF791" i="4"/>
  <c r="AE791" i="4"/>
  <c r="AD791" i="4"/>
  <c r="AC791" i="4"/>
  <c r="AB791" i="4"/>
  <c r="AA791" i="4"/>
  <c r="Z791" i="4"/>
  <c r="Y791" i="4"/>
  <c r="AM791" i="4" s="1"/>
  <c r="X791" i="4"/>
  <c r="W791" i="4"/>
  <c r="V791" i="4"/>
  <c r="U791" i="4"/>
  <c r="T791" i="4"/>
  <c r="S791" i="4"/>
  <c r="R791" i="4"/>
  <c r="Q791" i="4"/>
  <c r="P791" i="4"/>
  <c r="O791" i="4"/>
  <c r="N791" i="4"/>
  <c r="M791" i="4"/>
  <c r="L791" i="4"/>
  <c r="K791" i="4"/>
  <c r="J791" i="4"/>
  <c r="I791" i="4"/>
  <c r="H791" i="4"/>
  <c r="G791" i="4"/>
  <c r="F791" i="4"/>
  <c r="AO791" i="4" s="1"/>
  <c r="E791" i="4"/>
  <c r="D791" i="4"/>
  <c r="C791" i="4"/>
  <c r="B791" i="4"/>
  <c r="A791" i="4"/>
  <c r="AN790" i="4"/>
  <c r="AM790" i="4"/>
  <c r="AL790" i="4"/>
  <c r="AK790" i="4"/>
  <c r="AJ790" i="4"/>
  <c r="AI790" i="4"/>
  <c r="AH790" i="4"/>
  <c r="AG790" i="4"/>
  <c r="AF790" i="4"/>
  <c r="AE790" i="4"/>
  <c r="AD790" i="4"/>
  <c r="AC790" i="4"/>
  <c r="AB790" i="4"/>
  <c r="AA790" i="4"/>
  <c r="Z790" i="4"/>
  <c r="Y790" i="4"/>
  <c r="X790" i="4"/>
  <c r="W790" i="4"/>
  <c r="V790" i="4"/>
  <c r="U790" i="4"/>
  <c r="T790" i="4"/>
  <c r="S790" i="4"/>
  <c r="R790" i="4"/>
  <c r="Q790" i="4"/>
  <c r="P790" i="4"/>
  <c r="O790" i="4"/>
  <c r="N790" i="4"/>
  <c r="M790" i="4"/>
  <c r="L790" i="4"/>
  <c r="K790" i="4"/>
  <c r="J790" i="4"/>
  <c r="I790" i="4"/>
  <c r="H790" i="4"/>
  <c r="G790" i="4"/>
  <c r="F790" i="4"/>
  <c r="E790" i="4"/>
  <c r="D790" i="4"/>
  <c r="C790" i="4"/>
  <c r="AO790" i="4" s="1"/>
  <c r="B790" i="4"/>
  <c r="A790" i="4"/>
  <c r="AK789" i="4"/>
  <c r="AJ789" i="4"/>
  <c r="AI789" i="4"/>
  <c r="AH789" i="4"/>
  <c r="AG789" i="4"/>
  <c r="AF789" i="4"/>
  <c r="AE789" i="4"/>
  <c r="AD789" i="4"/>
  <c r="AC789" i="4"/>
  <c r="AB789" i="4"/>
  <c r="AA789" i="4"/>
  <c r="Z789" i="4"/>
  <c r="Y789" i="4"/>
  <c r="AM789" i="4" s="1"/>
  <c r="X789" i="4"/>
  <c r="W789" i="4"/>
  <c r="V789" i="4"/>
  <c r="U789" i="4"/>
  <c r="T789" i="4"/>
  <c r="S789" i="4"/>
  <c r="R789" i="4"/>
  <c r="Q789" i="4"/>
  <c r="P789" i="4"/>
  <c r="O789" i="4"/>
  <c r="N789" i="4"/>
  <c r="M789" i="4"/>
  <c r="L789" i="4"/>
  <c r="K789" i="4"/>
  <c r="J789" i="4"/>
  <c r="I789" i="4"/>
  <c r="H789" i="4"/>
  <c r="G789" i="4"/>
  <c r="F789" i="4"/>
  <c r="E789" i="4"/>
  <c r="D789" i="4"/>
  <c r="AO789" i="4" s="1"/>
  <c r="C789" i="4"/>
  <c r="B789" i="4"/>
  <c r="A789" i="4"/>
  <c r="AM788" i="4"/>
  <c r="AL788" i="4"/>
  <c r="AK788" i="4"/>
  <c r="AJ788" i="4"/>
  <c r="AI788" i="4"/>
  <c r="AH788" i="4"/>
  <c r="AG788" i="4"/>
  <c r="AF788" i="4"/>
  <c r="AE788" i="4"/>
  <c r="AD788" i="4"/>
  <c r="AC788" i="4"/>
  <c r="AB788" i="4"/>
  <c r="AN788" i="4" s="1"/>
  <c r="AA788" i="4"/>
  <c r="Z788" i="4"/>
  <c r="Y788" i="4"/>
  <c r="X788" i="4"/>
  <c r="W788" i="4"/>
  <c r="V788" i="4"/>
  <c r="U788" i="4"/>
  <c r="T788" i="4"/>
  <c r="S788" i="4"/>
  <c r="R788" i="4"/>
  <c r="Q788" i="4"/>
  <c r="P788" i="4"/>
  <c r="O788" i="4"/>
  <c r="N788" i="4"/>
  <c r="M788" i="4"/>
  <c r="L788" i="4"/>
  <c r="K788" i="4"/>
  <c r="J788" i="4"/>
  <c r="I788" i="4"/>
  <c r="H788" i="4"/>
  <c r="G788" i="4"/>
  <c r="F788" i="4"/>
  <c r="E788" i="4"/>
  <c r="D788" i="4"/>
  <c r="C788" i="4"/>
  <c r="B788" i="4"/>
  <c r="A788" i="4"/>
  <c r="AN787" i="4"/>
  <c r="AL787" i="4"/>
  <c r="AK787" i="4"/>
  <c r="AJ787" i="4"/>
  <c r="AI787" i="4"/>
  <c r="AH787" i="4"/>
  <c r="AG787" i="4"/>
  <c r="AF787" i="4"/>
  <c r="AE787" i="4"/>
  <c r="AD787" i="4"/>
  <c r="AC787" i="4"/>
  <c r="AB787" i="4"/>
  <c r="AA787" i="4"/>
  <c r="Z787" i="4"/>
  <c r="Y787" i="4"/>
  <c r="AM787" i="4" s="1"/>
  <c r="X787" i="4"/>
  <c r="W787" i="4"/>
  <c r="V787" i="4"/>
  <c r="U787" i="4"/>
  <c r="T787" i="4"/>
  <c r="S787" i="4"/>
  <c r="R787" i="4"/>
  <c r="Q787" i="4"/>
  <c r="P787" i="4"/>
  <c r="O787" i="4"/>
  <c r="N787" i="4"/>
  <c r="M787" i="4"/>
  <c r="L787" i="4"/>
  <c r="K787" i="4"/>
  <c r="J787" i="4"/>
  <c r="I787" i="4"/>
  <c r="H787" i="4"/>
  <c r="G787" i="4"/>
  <c r="F787" i="4"/>
  <c r="E787" i="4"/>
  <c r="D787" i="4"/>
  <c r="AO787" i="4" s="1"/>
  <c r="C787" i="4"/>
  <c r="B787" i="4"/>
  <c r="A787" i="4"/>
  <c r="AM786" i="4"/>
  <c r="AL786" i="4"/>
  <c r="AK786" i="4"/>
  <c r="AJ786" i="4"/>
  <c r="AI786" i="4"/>
  <c r="AH786" i="4"/>
  <c r="AG786" i="4"/>
  <c r="AF786" i="4"/>
  <c r="AE786" i="4"/>
  <c r="AD786" i="4"/>
  <c r="AC786" i="4"/>
  <c r="AB786" i="4"/>
  <c r="AN786" i="4" s="1"/>
  <c r="AA786" i="4"/>
  <c r="Z786" i="4"/>
  <c r="Y786" i="4"/>
  <c r="X786" i="4"/>
  <c r="W786" i="4"/>
  <c r="V786" i="4"/>
  <c r="U786" i="4"/>
  <c r="T786" i="4"/>
  <c r="S786" i="4"/>
  <c r="R786" i="4"/>
  <c r="Q786" i="4"/>
  <c r="P786" i="4"/>
  <c r="O786" i="4"/>
  <c r="N786" i="4"/>
  <c r="M786" i="4"/>
  <c r="L786" i="4"/>
  <c r="K786" i="4"/>
  <c r="J786" i="4"/>
  <c r="I786" i="4"/>
  <c r="H786" i="4"/>
  <c r="G786" i="4"/>
  <c r="F786" i="4"/>
  <c r="E786" i="4"/>
  <c r="D786" i="4"/>
  <c r="C786" i="4"/>
  <c r="B786" i="4"/>
  <c r="A786" i="4"/>
  <c r="AO785" i="4"/>
  <c r="AK785" i="4"/>
  <c r="AJ785" i="4"/>
  <c r="AI785" i="4"/>
  <c r="AH785" i="4"/>
  <c r="AG785" i="4"/>
  <c r="AF785" i="4"/>
  <c r="AE785" i="4"/>
  <c r="AD785" i="4"/>
  <c r="AC785" i="4"/>
  <c r="AB785" i="4"/>
  <c r="AN785" i="4" s="1"/>
  <c r="AA785" i="4"/>
  <c r="Z785" i="4"/>
  <c r="Y785" i="4"/>
  <c r="AM785" i="4" s="1"/>
  <c r="X785" i="4"/>
  <c r="W785" i="4"/>
  <c r="V785" i="4"/>
  <c r="U785" i="4"/>
  <c r="T785" i="4"/>
  <c r="S785" i="4"/>
  <c r="R785" i="4"/>
  <c r="Q785" i="4"/>
  <c r="P785" i="4"/>
  <c r="O785" i="4"/>
  <c r="N785" i="4"/>
  <c r="M785" i="4"/>
  <c r="L785" i="4"/>
  <c r="K785" i="4"/>
  <c r="J785" i="4"/>
  <c r="I785" i="4"/>
  <c r="H785" i="4"/>
  <c r="G785" i="4"/>
  <c r="F785" i="4"/>
  <c r="E785" i="4"/>
  <c r="D785" i="4"/>
  <c r="C785" i="4"/>
  <c r="B785" i="4"/>
  <c r="A785" i="4"/>
  <c r="AM784" i="4"/>
  <c r="AL784" i="4"/>
  <c r="AK784" i="4"/>
  <c r="AJ784" i="4"/>
  <c r="AI784" i="4"/>
  <c r="AH784" i="4"/>
  <c r="AG784" i="4"/>
  <c r="AF784" i="4"/>
  <c r="AE784" i="4"/>
  <c r="AD784" i="4"/>
  <c r="AC784" i="4"/>
  <c r="AB784" i="4"/>
  <c r="AA784" i="4"/>
  <c r="Z784" i="4"/>
  <c r="Y784" i="4"/>
  <c r="X784" i="4"/>
  <c r="W784" i="4"/>
  <c r="V784" i="4"/>
  <c r="U784" i="4"/>
  <c r="T784" i="4"/>
  <c r="S784" i="4"/>
  <c r="R784" i="4"/>
  <c r="Q784" i="4"/>
  <c r="P784" i="4"/>
  <c r="O784" i="4"/>
  <c r="N784" i="4"/>
  <c r="M784" i="4"/>
  <c r="L784" i="4"/>
  <c r="AN784" i="4" s="1"/>
  <c r="K784" i="4"/>
  <c r="J784" i="4"/>
  <c r="I784" i="4"/>
  <c r="H784" i="4"/>
  <c r="G784" i="4"/>
  <c r="F784" i="4"/>
  <c r="E784" i="4"/>
  <c r="D784" i="4"/>
  <c r="C784" i="4"/>
  <c r="B784" i="4"/>
  <c r="A784" i="4"/>
  <c r="AN783" i="4"/>
  <c r="AL783" i="4"/>
  <c r="AK783" i="4"/>
  <c r="AJ783" i="4"/>
  <c r="AI783" i="4"/>
  <c r="AH783" i="4"/>
  <c r="AG783" i="4"/>
  <c r="AF783" i="4"/>
  <c r="AE783" i="4"/>
  <c r="AD783" i="4"/>
  <c r="AC783" i="4"/>
  <c r="AB783" i="4"/>
  <c r="AA783" i="4"/>
  <c r="Z783" i="4"/>
  <c r="Y783" i="4"/>
  <c r="AM783" i="4" s="1"/>
  <c r="X783" i="4"/>
  <c r="W783" i="4"/>
  <c r="V783" i="4"/>
  <c r="U783" i="4"/>
  <c r="T783" i="4"/>
  <c r="S783" i="4"/>
  <c r="R783" i="4"/>
  <c r="Q783" i="4"/>
  <c r="P783" i="4"/>
  <c r="O783" i="4"/>
  <c r="N783" i="4"/>
  <c r="M783" i="4"/>
  <c r="L783" i="4"/>
  <c r="K783" i="4"/>
  <c r="J783" i="4"/>
  <c r="I783" i="4"/>
  <c r="H783" i="4"/>
  <c r="G783" i="4"/>
  <c r="F783" i="4"/>
  <c r="AO783" i="4" s="1"/>
  <c r="E783" i="4"/>
  <c r="D783" i="4"/>
  <c r="C783" i="4"/>
  <c r="B783" i="4"/>
  <c r="A783" i="4"/>
  <c r="AN782" i="4"/>
  <c r="AM782" i="4"/>
  <c r="AL782" i="4"/>
  <c r="AK782" i="4"/>
  <c r="AJ782" i="4"/>
  <c r="AI782" i="4"/>
  <c r="AH782" i="4"/>
  <c r="AG782" i="4"/>
  <c r="AF782" i="4"/>
  <c r="AE782" i="4"/>
  <c r="AD782" i="4"/>
  <c r="AC782" i="4"/>
  <c r="AB782" i="4"/>
  <c r="AA782" i="4"/>
  <c r="Z782" i="4"/>
  <c r="Y782" i="4"/>
  <c r="X782" i="4"/>
  <c r="W782" i="4"/>
  <c r="V782" i="4"/>
  <c r="U782" i="4"/>
  <c r="T782" i="4"/>
  <c r="S782" i="4"/>
  <c r="R782" i="4"/>
  <c r="Q782" i="4"/>
  <c r="P782" i="4"/>
  <c r="O782" i="4"/>
  <c r="N782" i="4"/>
  <c r="M782" i="4"/>
  <c r="L782" i="4"/>
  <c r="K782" i="4"/>
  <c r="J782" i="4"/>
  <c r="I782" i="4"/>
  <c r="H782" i="4"/>
  <c r="G782" i="4"/>
  <c r="F782" i="4"/>
  <c r="E782" i="4"/>
  <c r="D782" i="4"/>
  <c r="C782" i="4"/>
  <c r="AO782" i="4" s="1"/>
  <c r="B782" i="4"/>
  <c r="A782" i="4"/>
  <c r="AK781" i="4"/>
  <c r="AJ781" i="4"/>
  <c r="AI781" i="4"/>
  <c r="AH781" i="4"/>
  <c r="AG781" i="4"/>
  <c r="AF781" i="4"/>
  <c r="AE781" i="4"/>
  <c r="AD781" i="4"/>
  <c r="AC781" i="4"/>
  <c r="AB781" i="4"/>
  <c r="AA781" i="4"/>
  <c r="Z781" i="4"/>
  <c r="Y781" i="4"/>
  <c r="AM781" i="4" s="1"/>
  <c r="X781" i="4"/>
  <c r="W781" i="4"/>
  <c r="V781" i="4"/>
  <c r="U781" i="4"/>
  <c r="T781" i="4"/>
  <c r="S781" i="4"/>
  <c r="R781" i="4"/>
  <c r="Q781" i="4"/>
  <c r="P781" i="4"/>
  <c r="O781" i="4"/>
  <c r="N781" i="4"/>
  <c r="M781" i="4"/>
  <c r="L781" i="4"/>
  <c r="K781" i="4"/>
  <c r="J781" i="4"/>
  <c r="I781" i="4"/>
  <c r="H781" i="4"/>
  <c r="G781" i="4"/>
  <c r="F781" i="4"/>
  <c r="E781" i="4"/>
  <c r="D781" i="4"/>
  <c r="AO781" i="4" s="1"/>
  <c r="C781" i="4"/>
  <c r="B781" i="4"/>
  <c r="A781" i="4"/>
  <c r="AM780" i="4"/>
  <c r="AL780" i="4"/>
  <c r="AK780" i="4"/>
  <c r="AJ780" i="4"/>
  <c r="AI780" i="4"/>
  <c r="AH780" i="4"/>
  <c r="AG780" i="4"/>
  <c r="AF780" i="4"/>
  <c r="AE780" i="4"/>
  <c r="AD780" i="4"/>
  <c r="AC780" i="4"/>
  <c r="AB780" i="4"/>
  <c r="AN780" i="4" s="1"/>
  <c r="AA780" i="4"/>
  <c r="Z780" i="4"/>
  <c r="Y780" i="4"/>
  <c r="X780" i="4"/>
  <c r="W780" i="4"/>
  <c r="V780" i="4"/>
  <c r="U780" i="4"/>
  <c r="T780" i="4"/>
  <c r="S780" i="4"/>
  <c r="R780" i="4"/>
  <c r="Q780" i="4"/>
  <c r="P780" i="4"/>
  <c r="O780" i="4"/>
  <c r="N780" i="4"/>
  <c r="M780" i="4"/>
  <c r="L780" i="4"/>
  <c r="K780" i="4"/>
  <c r="J780" i="4"/>
  <c r="I780" i="4"/>
  <c r="H780" i="4"/>
  <c r="G780" i="4"/>
  <c r="F780" i="4"/>
  <c r="E780" i="4"/>
  <c r="D780" i="4"/>
  <c r="C780" i="4"/>
  <c r="B780" i="4"/>
  <c r="A780" i="4"/>
  <c r="AN779" i="4"/>
  <c r="AL779" i="4"/>
  <c r="AK779" i="4"/>
  <c r="AJ779" i="4"/>
  <c r="AI779" i="4"/>
  <c r="AH779" i="4"/>
  <c r="AG779" i="4"/>
  <c r="AF779" i="4"/>
  <c r="AE779" i="4"/>
  <c r="AD779" i="4"/>
  <c r="AC779" i="4"/>
  <c r="AB779" i="4"/>
  <c r="AA779" i="4"/>
  <c r="Z779" i="4"/>
  <c r="Y779" i="4"/>
  <c r="AM779" i="4" s="1"/>
  <c r="X779" i="4"/>
  <c r="W779" i="4"/>
  <c r="V779" i="4"/>
  <c r="U779" i="4"/>
  <c r="T779" i="4"/>
  <c r="S779" i="4"/>
  <c r="R779" i="4"/>
  <c r="Q779" i="4"/>
  <c r="P779" i="4"/>
  <c r="O779" i="4"/>
  <c r="N779" i="4"/>
  <c r="M779" i="4"/>
  <c r="L779" i="4"/>
  <c r="K779" i="4"/>
  <c r="J779" i="4"/>
  <c r="I779" i="4"/>
  <c r="H779" i="4"/>
  <c r="G779" i="4"/>
  <c r="F779" i="4"/>
  <c r="E779" i="4"/>
  <c r="D779" i="4"/>
  <c r="AO779" i="4" s="1"/>
  <c r="C779" i="4"/>
  <c r="B779" i="4"/>
  <c r="A779" i="4"/>
  <c r="AM778" i="4"/>
  <c r="AL778" i="4"/>
  <c r="AK778" i="4"/>
  <c r="AJ778" i="4"/>
  <c r="AI778" i="4"/>
  <c r="AH778" i="4"/>
  <c r="AG778" i="4"/>
  <c r="AF778" i="4"/>
  <c r="AE778" i="4"/>
  <c r="AD778" i="4"/>
  <c r="AC778" i="4"/>
  <c r="AB778" i="4"/>
  <c r="AN778" i="4" s="1"/>
  <c r="AA778" i="4"/>
  <c r="Z778" i="4"/>
  <c r="Y778" i="4"/>
  <c r="X778" i="4"/>
  <c r="W778" i="4"/>
  <c r="V778" i="4"/>
  <c r="U778" i="4"/>
  <c r="T778" i="4"/>
  <c r="S778" i="4"/>
  <c r="R778" i="4"/>
  <c r="Q778" i="4"/>
  <c r="P778" i="4"/>
  <c r="O778" i="4"/>
  <c r="N778" i="4"/>
  <c r="M778" i="4"/>
  <c r="L778" i="4"/>
  <c r="K778" i="4"/>
  <c r="J778" i="4"/>
  <c r="I778" i="4"/>
  <c r="H778" i="4"/>
  <c r="G778" i="4"/>
  <c r="F778" i="4"/>
  <c r="E778" i="4"/>
  <c r="D778" i="4"/>
  <c r="C778" i="4"/>
  <c r="B778" i="4"/>
  <c r="A778" i="4"/>
  <c r="AO777" i="4"/>
  <c r="AK777" i="4"/>
  <c r="AJ777" i="4"/>
  <c r="AI777" i="4"/>
  <c r="AH777" i="4"/>
  <c r="AG777" i="4"/>
  <c r="AF777" i="4"/>
  <c r="AE777" i="4"/>
  <c r="AD777" i="4"/>
  <c r="AC777" i="4"/>
  <c r="AB777" i="4"/>
  <c r="AN777" i="4" s="1"/>
  <c r="AA777" i="4"/>
  <c r="Z777" i="4"/>
  <c r="Y777" i="4"/>
  <c r="AM777" i="4" s="1"/>
  <c r="X777" i="4"/>
  <c r="W777" i="4"/>
  <c r="V777" i="4"/>
  <c r="U777" i="4"/>
  <c r="T777" i="4"/>
  <c r="S777" i="4"/>
  <c r="R777" i="4"/>
  <c r="Q777" i="4"/>
  <c r="P777" i="4"/>
  <c r="O777" i="4"/>
  <c r="N777" i="4"/>
  <c r="M777" i="4"/>
  <c r="L777" i="4"/>
  <c r="K777" i="4"/>
  <c r="J777" i="4"/>
  <c r="I777" i="4"/>
  <c r="H777" i="4"/>
  <c r="G777" i="4"/>
  <c r="F777" i="4"/>
  <c r="E777" i="4"/>
  <c r="D777" i="4"/>
  <c r="C777" i="4"/>
  <c r="B777" i="4"/>
  <c r="A777" i="4"/>
  <c r="AM776" i="4"/>
  <c r="AL776" i="4"/>
  <c r="AK776" i="4"/>
  <c r="AJ776" i="4"/>
  <c r="AI776" i="4"/>
  <c r="AH776" i="4"/>
  <c r="AG776" i="4"/>
  <c r="AF776" i="4"/>
  <c r="AE776" i="4"/>
  <c r="AD776" i="4"/>
  <c r="AC776" i="4"/>
  <c r="AB776" i="4"/>
  <c r="AN776" i="4" s="1"/>
  <c r="AA776" i="4"/>
  <c r="Z776" i="4"/>
  <c r="Y776" i="4"/>
  <c r="X776" i="4"/>
  <c r="W776" i="4"/>
  <c r="V776" i="4"/>
  <c r="U776" i="4"/>
  <c r="T776" i="4"/>
  <c r="S776" i="4"/>
  <c r="R776" i="4"/>
  <c r="Q776" i="4"/>
  <c r="P776" i="4"/>
  <c r="O776" i="4"/>
  <c r="N776" i="4"/>
  <c r="M776" i="4"/>
  <c r="L776" i="4"/>
  <c r="K776" i="4"/>
  <c r="J776" i="4"/>
  <c r="I776" i="4"/>
  <c r="H776" i="4"/>
  <c r="G776" i="4"/>
  <c r="F776" i="4"/>
  <c r="E776" i="4"/>
  <c r="D776" i="4"/>
  <c r="C776" i="4"/>
  <c r="B776" i="4"/>
  <c r="A776" i="4"/>
  <c r="AN775" i="4"/>
  <c r="AL775" i="4"/>
  <c r="AK775" i="4"/>
  <c r="AJ775" i="4"/>
  <c r="AI775" i="4"/>
  <c r="AH775" i="4"/>
  <c r="AG775" i="4"/>
  <c r="AF775" i="4"/>
  <c r="AE775" i="4"/>
  <c r="AD775" i="4"/>
  <c r="AC775" i="4"/>
  <c r="AB775" i="4"/>
  <c r="AA775" i="4"/>
  <c r="Z775" i="4"/>
  <c r="Y775" i="4"/>
  <c r="AM775" i="4" s="1"/>
  <c r="X775" i="4"/>
  <c r="W775" i="4"/>
  <c r="V775" i="4"/>
  <c r="U775" i="4"/>
  <c r="T775" i="4"/>
  <c r="S775" i="4"/>
  <c r="R775" i="4"/>
  <c r="Q775" i="4"/>
  <c r="P775" i="4"/>
  <c r="O775" i="4"/>
  <c r="N775" i="4"/>
  <c r="M775" i="4"/>
  <c r="L775" i="4"/>
  <c r="K775" i="4"/>
  <c r="J775" i="4"/>
  <c r="I775" i="4"/>
  <c r="H775" i="4"/>
  <c r="G775" i="4"/>
  <c r="F775" i="4"/>
  <c r="AO775" i="4" s="1"/>
  <c r="E775" i="4"/>
  <c r="D775" i="4"/>
  <c r="C775" i="4"/>
  <c r="B775" i="4"/>
  <c r="A775" i="4"/>
  <c r="AN774" i="4"/>
  <c r="AM774" i="4"/>
  <c r="AL774" i="4"/>
  <c r="AK774" i="4"/>
  <c r="AJ774" i="4"/>
  <c r="AI774" i="4"/>
  <c r="AH774" i="4"/>
  <c r="AG774" i="4"/>
  <c r="AF774" i="4"/>
  <c r="AE774" i="4"/>
  <c r="AD774" i="4"/>
  <c r="AC774" i="4"/>
  <c r="AB774" i="4"/>
  <c r="AA774" i="4"/>
  <c r="Z774" i="4"/>
  <c r="Y774" i="4"/>
  <c r="X774" i="4"/>
  <c r="W774" i="4"/>
  <c r="V774" i="4"/>
  <c r="U774" i="4"/>
  <c r="T774" i="4"/>
  <c r="S774" i="4"/>
  <c r="R774" i="4"/>
  <c r="Q774" i="4"/>
  <c r="P774" i="4"/>
  <c r="O774" i="4"/>
  <c r="N774" i="4"/>
  <c r="M774" i="4"/>
  <c r="L774" i="4"/>
  <c r="K774" i="4"/>
  <c r="J774" i="4"/>
  <c r="I774" i="4"/>
  <c r="H774" i="4"/>
  <c r="G774" i="4"/>
  <c r="F774" i="4"/>
  <c r="E774" i="4"/>
  <c r="D774" i="4"/>
  <c r="C774" i="4"/>
  <c r="AO774" i="4" s="1"/>
  <c r="B774" i="4"/>
  <c r="A774" i="4"/>
  <c r="AK773" i="4"/>
  <c r="AJ773" i="4"/>
  <c r="AI773" i="4"/>
  <c r="AH773" i="4"/>
  <c r="AG773" i="4"/>
  <c r="AF773" i="4"/>
  <c r="AE773" i="4"/>
  <c r="AD773" i="4"/>
  <c r="AC773" i="4"/>
  <c r="AB773" i="4"/>
  <c r="AA773" i="4"/>
  <c r="Z773" i="4"/>
  <c r="Y773" i="4"/>
  <c r="AM773" i="4" s="1"/>
  <c r="X773" i="4"/>
  <c r="W773" i="4"/>
  <c r="V773" i="4"/>
  <c r="U773" i="4"/>
  <c r="T773" i="4"/>
  <c r="S773" i="4"/>
  <c r="R773" i="4"/>
  <c r="Q773" i="4"/>
  <c r="P773" i="4"/>
  <c r="O773" i="4"/>
  <c r="N773" i="4"/>
  <c r="M773" i="4"/>
  <c r="L773" i="4"/>
  <c r="K773" i="4"/>
  <c r="J773" i="4"/>
  <c r="I773" i="4"/>
  <c r="H773" i="4"/>
  <c r="G773" i="4"/>
  <c r="F773" i="4"/>
  <c r="E773" i="4"/>
  <c r="D773" i="4"/>
  <c r="AO773" i="4" s="1"/>
  <c r="C773" i="4"/>
  <c r="B773" i="4"/>
  <c r="A773" i="4"/>
  <c r="AM772" i="4"/>
  <c r="AL772" i="4"/>
  <c r="AK772" i="4"/>
  <c r="AJ772" i="4"/>
  <c r="AI772" i="4"/>
  <c r="AH772" i="4"/>
  <c r="AG772" i="4"/>
  <c r="AF772" i="4"/>
  <c r="AE772" i="4"/>
  <c r="AD772" i="4"/>
  <c r="AC772" i="4"/>
  <c r="AB772" i="4"/>
  <c r="AA772" i="4"/>
  <c r="Z772" i="4"/>
  <c r="Y772" i="4"/>
  <c r="X772" i="4"/>
  <c r="W772" i="4"/>
  <c r="V772" i="4"/>
  <c r="U772" i="4"/>
  <c r="T772" i="4"/>
  <c r="S772" i="4"/>
  <c r="R772" i="4"/>
  <c r="Q772" i="4"/>
  <c r="P772" i="4"/>
  <c r="O772" i="4"/>
  <c r="N772" i="4"/>
  <c r="M772" i="4"/>
  <c r="L772" i="4"/>
  <c r="AN772" i="4" s="1"/>
  <c r="K772" i="4"/>
  <c r="J772" i="4"/>
  <c r="I772" i="4"/>
  <c r="H772" i="4"/>
  <c r="G772" i="4"/>
  <c r="F772" i="4"/>
  <c r="E772" i="4"/>
  <c r="D772" i="4"/>
  <c r="C772" i="4"/>
  <c r="B772" i="4"/>
  <c r="A772" i="4"/>
  <c r="AN771" i="4"/>
  <c r="AL771" i="4"/>
  <c r="AK771" i="4"/>
  <c r="AJ771" i="4"/>
  <c r="AI771" i="4"/>
  <c r="AH771" i="4"/>
  <c r="AG771" i="4"/>
  <c r="AF771" i="4"/>
  <c r="AE771" i="4"/>
  <c r="AD771" i="4"/>
  <c r="AC771" i="4"/>
  <c r="AB771" i="4"/>
  <c r="AA771" i="4"/>
  <c r="Z771" i="4"/>
  <c r="Y771" i="4"/>
  <c r="AM771" i="4" s="1"/>
  <c r="X771" i="4"/>
  <c r="W771" i="4"/>
  <c r="V771" i="4"/>
  <c r="U771" i="4"/>
  <c r="T771" i="4"/>
  <c r="S771" i="4"/>
  <c r="R771" i="4"/>
  <c r="Q771" i="4"/>
  <c r="P771" i="4"/>
  <c r="O771" i="4"/>
  <c r="N771" i="4"/>
  <c r="M771" i="4"/>
  <c r="L771" i="4"/>
  <c r="K771" i="4"/>
  <c r="J771" i="4"/>
  <c r="I771" i="4"/>
  <c r="H771" i="4"/>
  <c r="G771" i="4"/>
  <c r="F771" i="4"/>
  <c r="E771" i="4"/>
  <c r="D771" i="4"/>
  <c r="C771" i="4"/>
  <c r="B771" i="4"/>
  <c r="A771" i="4"/>
  <c r="AM770" i="4"/>
  <c r="AL770" i="4"/>
  <c r="AK770" i="4"/>
  <c r="AJ770" i="4"/>
  <c r="AI770" i="4"/>
  <c r="AH770" i="4"/>
  <c r="AG770" i="4"/>
  <c r="AF770" i="4"/>
  <c r="AE770" i="4"/>
  <c r="AD770" i="4"/>
  <c r="AC770" i="4"/>
  <c r="AB770" i="4"/>
  <c r="AA770" i="4"/>
  <c r="Z770" i="4"/>
  <c r="Y770" i="4"/>
  <c r="X770" i="4"/>
  <c r="W770" i="4"/>
  <c r="V770" i="4"/>
  <c r="U770" i="4"/>
  <c r="T770" i="4"/>
  <c r="S770" i="4"/>
  <c r="R770" i="4"/>
  <c r="Q770" i="4"/>
  <c r="P770" i="4"/>
  <c r="O770" i="4"/>
  <c r="N770" i="4"/>
  <c r="M770" i="4"/>
  <c r="L770" i="4"/>
  <c r="K770" i="4"/>
  <c r="J770" i="4"/>
  <c r="I770" i="4"/>
  <c r="H770" i="4"/>
  <c r="G770" i="4"/>
  <c r="F770" i="4"/>
  <c r="E770" i="4"/>
  <c r="D770" i="4"/>
  <c r="C770" i="4"/>
  <c r="B770" i="4"/>
  <c r="A770" i="4"/>
  <c r="AK769" i="4"/>
  <c r="AJ769" i="4"/>
  <c r="AI769" i="4"/>
  <c r="AH769" i="4"/>
  <c r="AG769" i="4"/>
  <c r="AF769" i="4"/>
  <c r="AE769" i="4"/>
  <c r="AD769" i="4"/>
  <c r="AC769" i="4"/>
  <c r="AB769" i="4"/>
  <c r="AN769" i="4" s="1"/>
  <c r="AA769" i="4"/>
  <c r="Z769" i="4"/>
  <c r="Y769" i="4"/>
  <c r="AM769" i="4" s="1"/>
  <c r="X769" i="4"/>
  <c r="W769" i="4"/>
  <c r="V769" i="4"/>
  <c r="U769" i="4"/>
  <c r="T769" i="4"/>
  <c r="S769" i="4"/>
  <c r="R769" i="4"/>
  <c r="Q769" i="4"/>
  <c r="P769" i="4"/>
  <c r="O769" i="4"/>
  <c r="N769" i="4"/>
  <c r="M769" i="4"/>
  <c r="L769" i="4"/>
  <c r="K769" i="4"/>
  <c r="J769" i="4"/>
  <c r="I769" i="4"/>
  <c r="H769" i="4"/>
  <c r="G769" i="4"/>
  <c r="F769" i="4"/>
  <c r="E769" i="4"/>
  <c r="AO769" i="4" s="1"/>
  <c r="D769" i="4"/>
  <c r="C769" i="4"/>
  <c r="B769" i="4"/>
  <c r="A769" i="4"/>
  <c r="AM768" i="4"/>
  <c r="AL768" i="4"/>
  <c r="AK768" i="4"/>
  <c r="AJ768" i="4"/>
  <c r="AI768" i="4"/>
  <c r="AH768" i="4"/>
  <c r="AG768" i="4"/>
  <c r="AF768" i="4"/>
  <c r="AE768" i="4"/>
  <c r="AD768" i="4"/>
  <c r="AC768" i="4"/>
  <c r="AB768" i="4"/>
  <c r="AN768" i="4" s="1"/>
  <c r="AA768" i="4"/>
  <c r="Z768" i="4"/>
  <c r="Y768" i="4"/>
  <c r="X768" i="4"/>
  <c r="W768" i="4"/>
  <c r="V768" i="4"/>
  <c r="U768" i="4"/>
  <c r="T768" i="4"/>
  <c r="S768" i="4"/>
  <c r="R768" i="4"/>
  <c r="Q768" i="4"/>
  <c r="P768" i="4"/>
  <c r="O768" i="4"/>
  <c r="N768" i="4"/>
  <c r="M768" i="4"/>
  <c r="L768" i="4"/>
  <c r="K768" i="4"/>
  <c r="J768" i="4"/>
  <c r="I768" i="4"/>
  <c r="H768" i="4"/>
  <c r="G768" i="4"/>
  <c r="F768" i="4"/>
  <c r="E768" i="4"/>
  <c r="D768" i="4"/>
  <c r="C768" i="4"/>
  <c r="B768" i="4"/>
  <c r="A768" i="4"/>
  <c r="AN767" i="4"/>
  <c r="AL767" i="4"/>
  <c r="AK767" i="4"/>
  <c r="AJ767" i="4"/>
  <c r="AI767" i="4"/>
  <c r="AH767" i="4"/>
  <c r="AG767" i="4"/>
  <c r="AF767" i="4"/>
  <c r="AE767" i="4"/>
  <c r="AD767" i="4"/>
  <c r="AC767" i="4"/>
  <c r="AB767" i="4"/>
  <c r="AA767" i="4"/>
  <c r="Z767" i="4"/>
  <c r="Y767" i="4"/>
  <c r="AM767" i="4" s="1"/>
  <c r="X767" i="4"/>
  <c r="W767" i="4"/>
  <c r="V767" i="4"/>
  <c r="U767" i="4"/>
  <c r="T767" i="4"/>
  <c r="S767" i="4"/>
  <c r="R767" i="4"/>
  <c r="Q767" i="4"/>
  <c r="P767" i="4"/>
  <c r="O767" i="4"/>
  <c r="N767" i="4"/>
  <c r="M767" i="4"/>
  <c r="L767" i="4"/>
  <c r="K767" i="4"/>
  <c r="J767" i="4"/>
  <c r="I767" i="4"/>
  <c r="H767" i="4"/>
  <c r="G767" i="4"/>
  <c r="F767" i="4"/>
  <c r="AO767" i="4" s="1"/>
  <c r="E767" i="4"/>
  <c r="D767" i="4"/>
  <c r="C767" i="4"/>
  <c r="B767" i="4"/>
  <c r="A767" i="4"/>
  <c r="AN766" i="4"/>
  <c r="AM766" i="4"/>
  <c r="AL766" i="4"/>
  <c r="AK766" i="4"/>
  <c r="AJ766" i="4"/>
  <c r="AI766" i="4"/>
  <c r="AH766" i="4"/>
  <c r="AG766" i="4"/>
  <c r="AF766" i="4"/>
  <c r="AE766" i="4"/>
  <c r="AD766" i="4"/>
  <c r="AC766" i="4"/>
  <c r="AB766" i="4"/>
  <c r="AA766" i="4"/>
  <c r="Z766" i="4"/>
  <c r="Y766" i="4"/>
  <c r="X766" i="4"/>
  <c r="W766" i="4"/>
  <c r="V766" i="4"/>
  <c r="U766" i="4"/>
  <c r="T766" i="4"/>
  <c r="S766" i="4"/>
  <c r="R766" i="4"/>
  <c r="Q766" i="4"/>
  <c r="P766" i="4"/>
  <c r="O766" i="4"/>
  <c r="N766" i="4"/>
  <c r="M766" i="4"/>
  <c r="L766" i="4"/>
  <c r="K766" i="4"/>
  <c r="J766" i="4"/>
  <c r="I766" i="4"/>
  <c r="H766" i="4"/>
  <c r="G766" i="4"/>
  <c r="F766" i="4"/>
  <c r="E766" i="4"/>
  <c r="D766" i="4"/>
  <c r="C766" i="4"/>
  <c r="AO766" i="4" s="1"/>
  <c r="B766" i="4"/>
  <c r="A766" i="4"/>
  <c r="AK765" i="4"/>
  <c r="AJ765" i="4"/>
  <c r="AI765" i="4"/>
  <c r="AH765" i="4"/>
  <c r="AG765" i="4"/>
  <c r="AF765" i="4"/>
  <c r="AE765" i="4"/>
  <c r="AD765" i="4"/>
  <c r="AC765" i="4"/>
  <c r="AB765" i="4"/>
  <c r="AA765" i="4"/>
  <c r="Z765" i="4"/>
  <c r="Y765" i="4"/>
  <c r="X765" i="4"/>
  <c r="W765" i="4"/>
  <c r="V765" i="4"/>
  <c r="U765" i="4"/>
  <c r="T765" i="4"/>
  <c r="S765" i="4"/>
  <c r="R765" i="4"/>
  <c r="Q765" i="4"/>
  <c r="P765" i="4"/>
  <c r="O765" i="4"/>
  <c r="N765" i="4"/>
  <c r="M765" i="4"/>
  <c r="L765" i="4"/>
  <c r="K765" i="4"/>
  <c r="J765" i="4"/>
  <c r="I765" i="4"/>
  <c r="H765" i="4"/>
  <c r="G765" i="4"/>
  <c r="F765" i="4"/>
  <c r="E765" i="4"/>
  <c r="D765" i="4"/>
  <c r="AO765" i="4" s="1"/>
  <c r="C765" i="4"/>
  <c r="B765" i="4"/>
  <c r="A765" i="4"/>
  <c r="AN764" i="4"/>
  <c r="AM764" i="4"/>
  <c r="AL764" i="4"/>
  <c r="AK764" i="4"/>
  <c r="AJ764" i="4"/>
  <c r="AI764" i="4"/>
  <c r="AH764" i="4"/>
  <c r="AG764" i="4"/>
  <c r="AF764" i="4"/>
  <c r="AE764" i="4"/>
  <c r="AD764" i="4"/>
  <c r="AC764" i="4"/>
  <c r="AB764" i="4"/>
  <c r="AA764" i="4"/>
  <c r="Z764" i="4"/>
  <c r="Y764" i="4"/>
  <c r="X764" i="4"/>
  <c r="W764" i="4"/>
  <c r="V764" i="4"/>
  <c r="U764" i="4"/>
  <c r="T764" i="4"/>
  <c r="S764" i="4"/>
  <c r="R764" i="4"/>
  <c r="Q764" i="4"/>
  <c r="P764" i="4"/>
  <c r="O764" i="4"/>
  <c r="N764" i="4"/>
  <c r="M764" i="4"/>
  <c r="L764" i="4"/>
  <c r="K764" i="4"/>
  <c r="J764" i="4"/>
  <c r="I764" i="4"/>
  <c r="H764" i="4"/>
  <c r="G764" i="4"/>
  <c r="F764" i="4"/>
  <c r="E764" i="4"/>
  <c r="D764" i="4"/>
  <c r="C764" i="4"/>
  <c r="B764" i="4"/>
  <c r="A764" i="4"/>
  <c r="AN763" i="4"/>
  <c r="AL763" i="4"/>
  <c r="AK763" i="4"/>
  <c r="AJ763" i="4"/>
  <c r="AI763" i="4"/>
  <c r="AH763" i="4"/>
  <c r="AG763" i="4"/>
  <c r="AF763" i="4"/>
  <c r="AE763" i="4"/>
  <c r="AD763" i="4"/>
  <c r="AC763" i="4"/>
  <c r="AB763" i="4"/>
  <c r="AA763" i="4"/>
  <c r="Z763" i="4"/>
  <c r="Y763" i="4"/>
  <c r="AM763" i="4" s="1"/>
  <c r="X763" i="4"/>
  <c r="W763" i="4"/>
  <c r="V763" i="4"/>
  <c r="U763" i="4"/>
  <c r="T763" i="4"/>
  <c r="S763" i="4"/>
  <c r="R763" i="4"/>
  <c r="Q763" i="4"/>
  <c r="P763" i="4"/>
  <c r="O763" i="4"/>
  <c r="N763" i="4"/>
  <c r="M763" i="4"/>
  <c r="L763" i="4"/>
  <c r="K763" i="4"/>
  <c r="J763" i="4"/>
  <c r="I763" i="4"/>
  <c r="H763" i="4"/>
  <c r="G763" i="4"/>
  <c r="F763" i="4"/>
  <c r="E763" i="4"/>
  <c r="D763" i="4"/>
  <c r="AO763" i="4" s="1"/>
  <c r="C763" i="4"/>
  <c r="B763" i="4"/>
  <c r="A763" i="4"/>
  <c r="AM762" i="4"/>
  <c r="AL762" i="4"/>
  <c r="AK762" i="4"/>
  <c r="AJ762" i="4"/>
  <c r="AI762" i="4"/>
  <c r="AH762" i="4"/>
  <c r="AG762" i="4"/>
  <c r="AF762" i="4"/>
  <c r="AE762" i="4"/>
  <c r="AD762" i="4"/>
  <c r="AC762" i="4"/>
  <c r="AB762" i="4"/>
  <c r="AA762" i="4"/>
  <c r="Z762" i="4"/>
  <c r="Y762" i="4"/>
  <c r="X762" i="4"/>
  <c r="W762" i="4"/>
  <c r="V762" i="4"/>
  <c r="U762" i="4"/>
  <c r="T762" i="4"/>
  <c r="S762" i="4"/>
  <c r="R762" i="4"/>
  <c r="Q762" i="4"/>
  <c r="P762" i="4"/>
  <c r="O762" i="4"/>
  <c r="N762" i="4"/>
  <c r="M762" i="4"/>
  <c r="L762" i="4"/>
  <c r="K762" i="4"/>
  <c r="J762" i="4"/>
  <c r="I762" i="4"/>
  <c r="H762" i="4"/>
  <c r="G762" i="4"/>
  <c r="F762" i="4"/>
  <c r="E762" i="4"/>
  <c r="D762" i="4"/>
  <c r="C762" i="4"/>
  <c r="B762" i="4"/>
  <c r="A762" i="4"/>
  <c r="AO761" i="4"/>
  <c r="AK761" i="4"/>
  <c r="AJ761" i="4"/>
  <c r="AI761" i="4"/>
  <c r="AH761" i="4"/>
  <c r="AG761" i="4"/>
  <c r="AF761" i="4"/>
  <c r="AE761" i="4"/>
  <c r="AD761" i="4"/>
  <c r="AC761" i="4"/>
  <c r="AB761" i="4"/>
  <c r="AN761" i="4" s="1"/>
  <c r="AA761" i="4"/>
  <c r="Z761" i="4"/>
  <c r="Y761" i="4"/>
  <c r="AM761" i="4" s="1"/>
  <c r="X761" i="4"/>
  <c r="W761" i="4"/>
  <c r="V761" i="4"/>
  <c r="U761" i="4"/>
  <c r="T761" i="4"/>
  <c r="S761" i="4"/>
  <c r="R761" i="4"/>
  <c r="Q761" i="4"/>
  <c r="P761" i="4"/>
  <c r="O761" i="4"/>
  <c r="N761" i="4"/>
  <c r="M761" i="4"/>
  <c r="L761" i="4"/>
  <c r="K761" i="4"/>
  <c r="J761" i="4"/>
  <c r="I761" i="4"/>
  <c r="H761" i="4"/>
  <c r="G761" i="4"/>
  <c r="F761" i="4"/>
  <c r="E761" i="4"/>
  <c r="D761" i="4"/>
  <c r="C761" i="4"/>
  <c r="B761" i="4"/>
  <c r="A761" i="4"/>
  <c r="AM760" i="4"/>
  <c r="AL760" i="4"/>
  <c r="AK760" i="4"/>
  <c r="AJ760" i="4"/>
  <c r="AI760" i="4"/>
  <c r="AH760" i="4"/>
  <c r="AG760" i="4"/>
  <c r="AF760" i="4"/>
  <c r="AE760" i="4"/>
  <c r="AD760" i="4"/>
  <c r="AC760" i="4"/>
  <c r="AB760" i="4"/>
  <c r="AN760" i="4" s="1"/>
  <c r="AA760" i="4"/>
  <c r="Z760" i="4"/>
  <c r="Y760" i="4"/>
  <c r="X760" i="4"/>
  <c r="W760" i="4"/>
  <c r="V760" i="4"/>
  <c r="U760" i="4"/>
  <c r="T760" i="4"/>
  <c r="S760" i="4"/>
  <c r="R760" i="4"/>
  <c r="Q760" i="4"/>
  <c r="P760" i="4"/>
  <c r="O760" i="4"/>
  <c r="N760" i="4"/>
  <c r="M760" i="4"/>
  <c r="L760" i="4"/>
  <c r="K760" i="4"/>
  <c r="J760" i="4"/>
  <c r="I760" i="4"/>
  <c r="H760" i="4"/>
  <c r="G760" i="4"/>
  <c r="F760" i="4"/>
  <c r="E760" i="4"/>
  <c r="D760" i="4"/>
  <c r="C760" i="4"/>
  <c r="B760" i="4"/>
  <c r="A760" i="4"/>
  <c r="AN759" i="4"/>
  <c r="AL759" i="4"/>
  <c r="AK759" i="4"/>
  <c r="AJ759" i="4"/>
  <c r="AI759" i="4"/>
  <c r="AH759" i="4"/>
  <c r="AG759" i="4"/>
  <c r="AF759" i="4"/>
  <c r="AE759" i="4"/>
  <c r="AD759" i="4"/>
  <c r="AC759" i="4"/>
  <c r="AB759" i="4"/>
  <c r="AA759" i="4"/>
  <c r="Z759" i="4"/>
  <c r="Y759" i="4"/>
  <c r="AM759" i="4" s="1"/>
  <c r="X759" i="4"/>
  <c r="W759" i="4"/>
  <c r="V759" i="4"/>
  <c r="U759" i="4"/>
  <c r="T759" i="4"/>
  <c r="S759" i="4"/>
  <c r="R759" i="4"/>
  <c r="Q759" i="4"/>
  <c r="P759" i="4"/>
  <c r="O759" i="4"/>
  <c r="N759" i="4"/>
  <c r="M759" i="4"/>
  <c r="L759" i="4"/>
  <c r="K759" i="4"/>
  <c r="J759" i="4"/>
  <c r="I759" i="4"/>
  <c r="H759" i="4"/>
  <c r="G759" i="4"/>
  <c r="F759" i="4"/>
  <c r="AO759" i="4" s="1"/>
  <c r="E759" i="4"/>
  <c r="D759" i="4"/>
  <c r="C759" i="4"/>
  <c r="B759" i="4"/>
  <c r="A759" i="4"/>
  <c r="AN758" i="4"/>
  <c r="AM758" i="4"/>
  <c r="AL758" i="4"/>
  <c r="AK758" i="4"/>
  <c r="AJ758" i="4"/>
  <c r="AI758" i="4"/>
  <c r="AH758" i="4"/>
  <c r="AG758" i="4"/>
  <c r="AF758" i="4"/>
  <c r="AE758" i="4"/>
  <c r="AD758" i="4"/>
  <c r="AC758" i="4"/>
  <c r="AB758" i="4"/>
  <c r="AA758" i="4"/>
  <c r="Z758" i="4"/>
  <c r="Y758" i="4"/>
  <c r="X758" i="4"/>
  <c r="W758" i="4"/>
  <c r="V758" i="4"/>
  <c r="U758" i="4"/>
  <c r="T758" i="4"/>
  <c r="S758" i="4"/>
  <c r="R758" i="4"/>
  <c r="Q758" i="4"/>
  <c r="P758" i="4"/>
  <c r="O758" i="4"/>
  <c r="N758" i="4"/>
  <c r="M758" i="4"/>
  <c r="L758" i="4"/>
  <c r="K758" i="4"/>
  <c r="J758" i="4"/>
  <c r="I758" i="4"/>
  <c r="H758" i="4"/>
  <c r="G758" i="4"/>
  <c r="F758" i="4"/>
  <c r="E758" i="4"/>
  <c r="D758" i="4"/>
  <c r="C758" i="4"/>
  <c r="AO758" i="4" s="1"/>
  <c r="B758" i="4"/>
  <c r="A758" i="4"/>
  <c r="AK757" i="4"/>
  <c r="AJ757" i="4"/>
  <c r="AI757" i="4"/>
  <c r="AH757" i="4"/>
  <c r="AG757" i="4"/>
  <c r="AF757" i="4"/>
  <c r="AE757" i="4"/>
  <c r="AD757" i="4"/>
  <c r="AC757" i="4"/>
  <c r="AB757" i="4"/>
  <c r="AA757" i="4"/>
  <c r="Z757" i="4"/>
  <c r="Y757" i="4"/>
  <c r="X757" i="4"/>
  <c r="W757" i="4"/>
  <c r="V757" i="4"/>
  <c r="U757" i="4"/>
  <c r="T757" i="4"/>
  <c r="S757" i="4"/>
  <c r="R757" i="4"/>
  <c r="Q757" i="4"/>
  <c r="P757" i="4"/>
  <c r="O757" i="4"/>
  <c r="N757" i="4"/>
  <c r="M757" i="4"/>
  <c r="L757" i="4"/>
  <c r="K757" i="4"/>
  <c r="J757" i="4"/>
  <c r="I757" i="4"/>
  <c r="H757" i="4"/>
  <c r="G757" i="4"/>
  <c r="F757" i="4"/>
  <c r="E757" i="4"/>
  <c r="D757" i="4"/>
  <c r="AO757" i="4" s="1"/>
  <c r="C757" i="4"/>
  <c r="B757" i="4"/>
  <c r="A757" i="4"/>
  <c r="AN756" i="4"/>
  <c r="AK756" i="4"/>
  <c r="AJ756" i="4"/>
  <c r="AI756" i="4"/>
  <c r="AH756" i="4"/>
  <c r="AG756" i="4"/>
  <c r="AF756" i="4"/>
  <c r="AE756" i="4"/>
  <c r="AD756" i="4"/>
  <c r="AC756" i="4"/>
  <c r="AB756" i="4"/>
  <c r="AA756" i="4"/>
  <c r="Z756" i="4"/>
  <c r="Y756" i="4"/>
  <c r="AM756" i="4" s="1"/>
  <c r="X756" i="4"/>
  <c r="W756" i="4"/>
  <c r="V756" i="4"/>
  <c r="U756" i="4"/>
  <c r="T756" i="4"/>
  <c r="S756" i="4"/>
  <c r="R756" i="4"/>
  <c r="Q756" i="4"/>
  <c r="P756" i="4"/>
  <c r="O756" i="4"/>
  <c r="N756" i="4"/>
  <c r="M756" i="4"/>
  <c r="L756" i="4"/>
  <c r="K756" i="4"/>
  <c r="J756" i="4"/>
  <c r="I756" i="4"/>
  <c r="H756" i="4"/>
  <c r="G756" i="4"/>
  <c r="F756" i="4"/>
  <c r="E756" i="4"/>
  <c r="D756" i="4"/>
  <c r="C756" i="4"/>
  <c r="B756" i="4"/>
  <c r="A756" i="4"/>
  <c r="AM755" i="4"/>
  <c r="AK755" i="4"/>
  <c r="AJ755" i="4"/>
  <c r="AI755" i="4"/>
  <c r="AH755" i="4"/>
  <c r="AG755" i="4"/>
  <c r="AF755" i="4"/>
  <c r="AE755" i="4"/>
  <c r="AD755" i="4"/>
  <c r="AC755" i="4"/>
  <c r="AB755" i="4"/>
  <c r="AA755" i="4"/>
  <c r="Z755" i="4"/>
  <c r="Y755" i="4"/>
  <c r="AL755" i="4" s="1"/>
  <c r="X755" i="4"/>
  <c r="W755" i="4"/>
  <c r="V755" i="4"/>
  <c r="U755" i="4"/>
  <c r="T755" i="4"/>
  <c r="S755" i="4"/>
  <c r="R755" i="4"/>
  <c r="Q755" i="4"/>
  <c r="P755" i="4"/>
  <c r="O755" i="4"/>
  <c r="N755" i="4"/>
  <c r="M755" i="4"/>
  <c r="L755" i="4"/>
  <c r="K755" i="4"/>
  <c r="J755" i="4"/>
  <c r="I755" i="4"/>
  <c r="H755" i="4"/>
  <c r="G755" i="4"/>
  <c r="F755" i="4"/>
  <c r="E755" i="4"/>
  <c r="D755" i="4"/>
  <c r="C755" i="4"/>
  <c r="B755" i="4"/>
  <c r="A755" i="4"/>
  <c r="AL754" i="4"/>
  <c r="AK754" i="4"/>
  <c r="AJ754" i="4"/>
  <c r="AI754" i="4"/>
  <c r="AH754" i="4"/>
  <c r="AG754" i="4"/>
  <c r="AF754" i="4"/>
  <c r="AE754" i="4"/>
  <c r="AD754" i="4"/>
  <c r="AC754" i="4"/>
  <c r="AB754" i="4"/>
  <c r="AN754" i="4" s="1"/>
  <c r="AA754" i="4"/>
  <c r="Z754" i="4"/>
  <c r="Y754" i="4"/>
  <c r="AM754" i="4" s="1"/>
  <c r="X754" i="4"/>
  <c r="W754" i="4"/>
  <c r="V754" i="4"/>
  <c r="U754" i="4"/>
  <c r="T754" i="4"/>
  <c r="S754" i="4"/>
  <c r="R754" i="4"/>
  <c r="Q754" i="4"/>
  <c r="P754" i="4"/>
  <c r="O754" i="4"/>
  <c r="N754" i="4"/>
  <c r="M754" i="4"/>
  <c r="L754" i="4"/>
  <c r="K754" i="4"/>
  <c r="J754" i="4"/>
  <c r="I754" i="4"/>
  <c r="H754" i="4"/>
  <c r="G754" i="4"/>
  <c r="F754" i="4"/>
  <c r="AO754" i="4" s="1"/>
  <c r="E754" i="4"/>
  <c r="D754" i="4"/>
  <c r="C754" i="4"/>
  <c r="B754" i="4"/>
  <c r="A754" i="4"/>
  <c r="AN753" i="4"/>
  <c r="AM753" i="4"/>
  <c r="AK753" i="4"/>
  <c r="AJ753" i="4"/>
  <c r="AI753" i="4"/>
  <c r="AH753" i="4"/>
  <c r="AG753" i="4"/>
  <c r="AF753" i="4"/>
  <c r="AE753" i="4"/>
  <c r="AD753" i="4"/>
  <c r="AC753" i="4"/>
  <c r="AB753" i="4"/>
  <c r="AA753" i="4"/>
  <c r="Z753" i="4"/>
  <c r="Y753" i="4"/>
  <c r="AL753" i="4" s="1"/>
  <c r="X753" i="4"/>
  <c r="W753" i="4"/>
  <c r="V753" i="4"/>
  <c r="U753" i="4"/>
  <c r="T753" i="4"/>
  <c r="S753" i="4"/>
  <c r="R753" i="4"/>
  <c r="Q753" i="4"/>
  <c r="P753" i="4"/>
  <c r="O753" i="4"/>
  <c r="N753" i="4"/>
  <c r="M753" i="4"/>
  <c r="L753" i="4"/>
  <c r="K753" i="4"/>
  <c r="J753" i="4"/>
  <c r="I753" i="4"/>
  <c r="H753" i="4"/>
  <c r="G753" i="4"/>
  <c r="F753" i="4"/>
  <c r="E753" i="4"/>
  <c r="D753" i="4"/>
  <c r="C753" i="4"/>
  <c r="AO753" i="4" s="1"/>
  <c r="B753" i="4"/>
  <c r="A753" i="4"/>
  <c r="AN752" i="4"/>
  <c r="AK752" i="4"/>
  <c r="AJ752" i="4"/>
  <c r="AI752" i="4"/>
  <c r="AH752" i="4"/>
  <c r="AG752" i="4"/>
  <c r="AF752" i="4"/>
  <c r="AE752" i="4"/>
  <c r="AD752" i="4"/>
  <c r="AC752" i="4"/>
  <c r="AB752" i="4"/>
  <c r="AA752" i="4"/>
  <c r="Z752" i="4"/>
  <c r="Y752" i="4"/>
  <c r="AM752" i="4" s="1"/>
  <c r="X752" i="4"/>
  <c r="W752" i="4"/>
  <c r="V752" i="4"/>
  <c r="U752" i="4"/>
  <c r="T752" i="4"/>
  <c r="S752" i="4"/>
  <c r="R752" i="4"/>
  <c r="Q752" i="4"/>
  <c r="P752" i="4"/>
  <c r="O752" i="4"/>
  <c r="N752" i="4"/>
  <c r="M752" i="4"/>
  <c r="L752" i="4"/>
  <c r="K752" i="4"/>
  <c r="J752" i="4"/>
  <c r="I752" i="4"/>
  <c r="H752" i="4"/>
  <c r="G752" i="4"/>
  <c r="F752" i="4"/>
  <c r="E752" i="4"/>
  <c r="AO752" i="4" s="1"/>
  <c r="D752" i="4"/>
  <c r="C752" i="4"/>
  <c r="B752" i="4"/>
  <c r="A752" i="4"/>
  <c r="AM751" i="4"/>
  <c r="AK751" i="4"/>
  <c r="AJ751" i="4"/>
  <c r="AI751" i="4"/>
  <c r="AH751" i="4"/>
  <c r="AG751" i="4"/>
  <c r="AF751" i="4"/>
  <c r="AE751" i="4"/>
  <c r="AD751" i="4"/>
  <c r="AC751" i="4"/>
  <c r="AB751" i="4"/>
  <c r="AA751" i="4"/>
  <c r="Z751" i="4"/>
  <c r="Y751" i="4"/>
  <c r="AL751" i="4" s="1"/>
  <c r="X751" i="4"/>
  <c r="W751" i="4"/>
  <c r="V751" i="4"/>
  <c r="U751" i="4"/>
  <c r="T751" i="4"/>
  <c r="S751" i="4"/>
  <c r="R751" i="4"/>
  <c r="Q751" i="4"/>
  <c r="P751" i="4"/>
  <c r="O751" i="4"/>
  <c r="N751" i="4"/>
  <c r="M751" i="4"/>
  <c r="L751" i="4"/>
  <c r="K751" i="4"/>
  <c r="J751" i="4"/>
  <c r="I751" i="4"/>
  <c r="H751" i="4"/>
  <c r="G751" i="4"/>
  <c r="F751" i="4"/>
  <c r="E751" i="4"/>
  <c r="D751" i="4"/>
  <c r="C751" i="4"/>
  <c r="B751" i="4"/>
  <c r="A751" i="4"/>
  <c r="AK750" i="4"/>
  <c r="AJ750" i="4"/>
  <c r="AI750" i="4"/>
  <c r="AH750" i="4"/>
  <c r="AG750" i="4"/>
  <c r="AF750" i="4"/>
  <c r="AE750" i="4"/>
  <c r="AD750" i="4"/>
  <c r="AC750" i="4"/>
  <c r="AB750" i="4"/>
  <c r="AN750" i="4" s="1"/>
  <c r="AA750" i="4"/>
  <c r="Z750" i="4"/>
  <c r="Y750" i="4"/>
  <c r="X750" i="4"/>
  <c r="W750" i="4"/>
  <c r="V750" i="4"/>
  <c r="U750" i="4"/>
  <c r="T750" i="4"/>
  <c r="S750" i="4"/>
  <c r="R750" i="4"/>
  <c r="Q750" i="4"/>
  <c r="P750" i="4"/>
  <c r="O750" i="4"/>
  <c r="N750" i="4"/>
  <c r="M750" i="4"/>
  <c r="L750" i="4"/>
  <c r="K750" i="4"/>
  <c r="J750" i="4"/>
  <c r="I750" i="4"/>
  <c r="AO750" i="4" s="1"/>
  <c r="H750" i="4"/>
  <c r="G750" i="4"/>
  <c r="F750" i="4"/>
  <c r="E750" i="4"/>
  <c r="D750" i="4"/>
  <c r="C750" i="4"/>
  <c r="B750" i="4"/>
  <c r="A750" i="4"/>
  <c r="AN749" i="4"/>
  <c r="AM749" i="4"/>
  <c r="AK749" i="4"/>
  <c r="AJ749" i="4"/>
  <c r="AI749" i="4"/>
  <c r="AH749" i="4"/>
  <c r="AG749" i="4"/>
  <c r="AF749" i="4"/>
  <c r="AE749" i="4"/>
  <c r="AD749" i="4"/>
  <c r="AC749" i="4"/>
  <c r="AB749" i="4"/>
  <c r="AA749" i="4"/>
  <c r="Z749" i="4"/>
  <c r="Y749" i="4"/>
  <c r="AL749" i="4" s="1"/>
  <c r="X749" i="4"/>
  <c r="W749" i="4"/>
  <c r="V749" i="4"/>
  <c r="U749" i="4"/>
  <c r="T749" i="4"/>
  <c r="S749" i="4"/>
  <c r="R749" i="4"/>
  <c r="Q749" i="4"/>
  <c r="P749" i="4"/>
  <c r="O749" i="4"/>
  <c r="N749" i="4"/>
  <c r="M749" i="4"/>
  <c r="L749" i="4"/>
  <c r="K749" i="4"/>
  <c r="J749" i="4"/>
  <c r="I749" i="4"/>
  <c r="H749" i="4"/>
  <c r="G749" i="4"/>
  <c r="F749" i="4"/>
  <c r="E749" i="4"/>
  <c r="D749" i="4"/>
  <c r="C749" i="4"/>
  <c r="B749" i="4"/>
  <c r="A749" i="4"/>
  <c r="AN748" i="4"/>
  <c r="AK748" i="4"/>
  <c r="AJ748" i="4"/>
  <c r="AI748" i="4"/>
  <c r="AH748" i="4"/>
  <c r="AG748" i="4"/>
  <c r="AF748" i="4"/>
  <c r="AE748" i="4"/>
  <c r="AD748" i="4"/>
  <c r="AC748" i="4"/>
  <c r="AB748" i="4"/>
  <c r="AA748" i="4"/>
  <c r="Z748" i="4"/>
  <c r="Y748" i="4"/>
  <c r="AM748" i="4" s="1"/>
  <c r="X748" i="4"/>
  <c r="W748" i="4"/>
  <c r="V748" i="4"/>
  <c r="U748" i="4"/>
  <c r="T748" i="4"/>
  <c r="S748" i="4"/>
  <c r="R748" i="4"/>
  <c r="Q748" i="4"/>
  <c r="P748" i="4"/>
  <c r="O748" i="4"/>
  <c r="N748" i="4"/>
  <c r="M748" i="4"/>
  <c r="L748" i="4"/>
  <c r="K748" i="4"/>
  <c r="J748" i="4"/>
  <c r="I748" i="4"/>
  <c r="H748" i="4"/>
  <c r="G748" i="4"/>
  <c r="F748" i="4"/>
  <c r="E748" i="4"/>
  <c r="AO748" i="4" s="1"/>
  <c r="D748" i="4"/>
  <c r="C748" i="4"/>
  <c r="B748" i="4"/>
  <c r="A748" i="4"/>
  <c r="AM747" i="4"/>
  <c r="AK747" i="4"/>
  <c r="AJ747" i="4"/>
  <c r="AI747" i="4"/>
  <c r="AH747" i="4"/>
  <c r="AG747" i="4"/>
  <c r="AF747" i="4"/>
  <c r="AE747" i="4"/>
  <c r="AD747" i="4"/>
  <c r="AC747" i="4"/>
  <c r="AB747" i="4"/>
  <c r="AA747" i="4"/>
  <c r="Z747" i="4"/>
  <c r="Y747" i="4"/>
  <c r="AL747" i="4" s="1"/>
  <c r="X747" i="4"/>
  <c r="W747" i="4"/>
  <c r="V747" i="4"/>
  <c r="U747" i="4"/>
  <c r="T747" i="4"/>
  <c r="S747" i="4"/>
  <c r="R747" i="4"/>
  <c r="Q747" i="4"/>
  <c r="P747" i="4"/>
  <c r="O747" i="4"/>
  <c r="N747" i="4"/>
  <c r="M747" i="4"/>
  <c r="L747" i="4"/>
  <c r="K747" i="4"/>
  <c r="J747" i="4"/>
  <c r="I747" i="4"/>
  <c r="H747" i="4"/>
  <c r="G747" i="4"/>
  <c r="F747" i="4"/>
  <c r="E747" i="4"/>
  <c r="D747" i="4"/>
  <c r="C747" i="4"/>
  <c r="B747" i="4"/>
  <c r="A747" i="4"/>
  <c r="AL746" i="4"/>
  <c r="AK746" i="4"/>
  <c r="AJ746" i="4"/>
  <c r="AI746" i="4"/>
  <c r="AH746" i="4"/>
  <c r="AG746" i="4"/>
  <c r="AF746" i="4"/>
  <c r="AE746" i="4"/>
  <c r="AD746" i="4"/>
  <c r="AC746" i="4"/>
  <c r="AB746" i="4"/>
  <c r="AN746" i="4" s="1"/>
  <c r="AA746" i="4"/>
  <c r="Z746" i="4"/>
  <c r="Y746" i="4"/>
  <c r="AM746" i="4" s="1"/>
  <c r="X746" i="4"/>
  <c r="W746" i="4"/>
  <c r="V746" i="4"/>
  <c r="U746" i="4"/>
  <c r="T746" i="4"/>
  <c r="S746" i="4"/>
  <c r="R746" i="4"/>
  <c r="Q746" i="4"/>
  <c r="P746" i="4"/>
  <c r="O746" i="4"/>
  <c r="N746" i="4"/>
  <c r="M746" i="4"/>
  <c r="L746" i="4"/>
  <c r="K746" i="4"/>
  <c r="J746" i="4"/>
  <c r="I746" i="4"/>
  <c r="H746" i="4"/>
  <c r="G746" i="4"/>
  <c r="F746" i="4"/>
  <c r="AO746" i="4" s="1"/>
  <c r="E746" i="4"/>
  <c r="D746" i="4"/>
  <c r="C746" i="4"/>
  <c r="B746" i="4"/>
  <c r="A746" i="4"/>
  <c r="AN745" i="4"/>
  <c r="AM745" i="4"/>
  <c r="AK745" i="4"/>
  <c r="AJ745" i="4"/>
  <c r="AI745" i="4"/>
  <c r="AH745" i="4"/>
  <c r="AG745" i="4"/>
  <c r="AF745" i="4"/>
  <c r="AE745" i="4"/>
  <c r="AD745" i="4"/>
  <c r="AC745" i="4"/>
  <c r="AB745" i="4"/>
  <c r="AA745" i="4"/>
  <c r="Z745" i="4"/>
  <c r="Y745" i="4"/>
  <c r="AL745" i="4" s="1"/>
  <c r="X745" i="4"/>
  <c r="W745" i="4"/>
  <c r="V745" i="4"/>
  <c r="U745" i="4"/>
  <c r="T745" i="4"/>
  <c r="S745" i="4"/>
  <c r="R745" i="4"/>
  <c r="Q745" i="4"/>
  <c r="P745" i="4"/>
  <c r="O745" i="4"/>
  <c r="N745" i="4"/>
  <c r="M745" i="4"/>
  <c r="L745" i="4"/>
  <c r="K745" i="4"/>
  <c r="J745" i="4"/>
  <c r="I745" i="4"/>
  <c r="H745" i="4"/>
  <c r="G745" i="4"/>
  <c r="F745" i="4"/>
  <c r="E745" i="4"/>
  <c r="D745" i="4"/>
  <c r="C745" i="4"/>
  <c r="AO745" i="4" s="1"/>
  <c r="B745" i="4"/>
  <c r="A745" i="4"/>
  <c r="AN744" i="4"/>
  <c r="AK744" i="4"/>
  <c r="AJ744" i="4"/>
  <c r="AI744" i="4"/>
  <c r="AH744" i="4"/>
  <c r="AG744" i="4"/>
  <c r="AF744" i="4"/>
  <c r="AE744" i="4"/>
  <c r="AD744" i="4"/>
  <c r="AC744" i="4"/>
  <c r="AB744" i="4"/>
  <c r="AA744" i="4"/>
  <c r="Z744" i="4"/>
  <c r="Y744" i="4"/>
  <c r="AM744" i="4" s="1"/>
  <c r="X744" i="4"/>
  <c r="W744" i="4"/>
  <c r="V744" i="4"/>
  <c r="U744" i="4"/>
  <c r="T744" i="4"/>
  <c r="S744" i="4"/>
  <c r="R744" i="4"/>
  <c r="Q744" i="4"/>
  <c r="P744" i="4"/>
  <c r="O744" i="4"/>
  <c r="N744" i="4"/>
  <c r="M744" i="4"/>
  <c r="L744" i="4"/>
  <c r="K744" i="4"/>
  <c r="J744" i="4"/>
  <c r="I744" i="4"/>
  <c r="H744" i="4"/>
  <c r="G744" i="4"/>
  <c r="F744" i="4"/>
  <c r="E744" i="4"/>
  <c r="D744" i="4"/>
  <c r="C744" i="4"/>
  <c r="B744" i="4"/>
  <c r="A744" i="4"/>
  <c r="AM743" i="4"/>
  <c r="AK743" i="4"/>
  <c r="AJ743" i="4"/>
  <c r="AI743" i="4"/>
  <c r="AH743" i="4"/>
  <c r="AG743" i="4"/>
  <c r="AF743" i="4"/>
  <c r="AE743" i="4"/>
  <c r="AD743" i="4"/>
  <c r="AC743" i="4"/>
  <c r="AB743" i="4"/>
  <c r="AA743" i="4"/>
  <c r="Z743" i="4"/>
  <c r="Y743" i="4"/>
  <c r="AL743" i="4" s="1"/>
  <c r="X743" i="4"/>
  <c r="W743" i="4"/>
  <c r="V743" i="4"/>
  <c r="U743" i="4"/>
  <c r="T743" i="4"/>
  <c r="S743" i="4"/>
  <c r="R743" i="4"/>
  <c r="Q743" i="4"/>
  <c r="P743" i="4"/>
  <c r="O743" i="4"/>
  <c r="N743" i="4"/>
  <c r="M743" i="4"/>
  <c r="L743" i="4"/>
  <c r="K743" i="4"/>
  <c r="J743" i="4"/>
  <c r="I743" i="4"/>
  <c r="H743" i="4"/>
  <c r="G743" i="4"/>
  <c r="F743" i="4"/>
  <c r="E743" i="4"/>
  <c r="D743" i="4"/>
  <c r="C743" i="4"/>
  <c r="B743" i="4"/>
  <c r="A743" i="4"/>
  <c r="AO742" i="4"/>
  <c r="AK742" i="4"/>
  <c r="AJ742" i="4"/>
  <c r="AI742" i="4"/>
  <c r="AH742" i="4"/>
  <c r="AG742" i="4"/>
  <c r="AF742" i="4"/>
  <c r="AE742" i="4"/>
  <c r="AD742" i="4"/>
  <c r="AC742" i="4"/>
  <c r="AB742" i="4"/>
  <c r="AN742" i="4" s="1"/>
  <c r="AA742" i="4"/>
  <c r="Z742" i="4"/>
  <c r="Y742" i="4"/>
  <c r="AM742" i="4" s="1"/>
  <c r="X742" i="4"/>
  <c r="W742" i="4"/>
  <c r="V742" i="4"/>
  <c r="U742" i="4"/>
  <c r="T742" i="4"/>
  <c r="S742" i="4"/>
  <c r="R742" i="4"/>
  <c r="Q742" i="4"/>
  <c r="P742" i="4"/>
  <c r="O742" i="4"/>
  <c r="N742" i="4"/>
  <c r="M742" i="4"/>
  <c r="L742" i="4"/>
  <c r="K742" i="4"/>
  <c r="J742" i="4"/>
  <c r="I742" i="4"/>
  <c r="H742" i="4"/>
  <c r="G742" i="4"/>
  <c r="F742" i="4"/>
  <c r="E742" i="4"/>
  <c r="D742" i="4"/>
  <c r="C742" i="4"/>
  <c r="B742" i="4"/>
  <c r="A742" i="4"/>
  <c r="AN741" i="4"/>
  <c r="AM741" i="4"/>
  <c r="AL741" i="4"/>
  <c r="AK741" i="4"/>
  <c r="AJ741" i="4"/>
  <c r="AI741" i="4"/>
  <c r="AH741" i="4"/>
  <c r="AG741" i="4"/>
  <c r="AF741" i="4"/>
  <c r="AE741" i="4"/>
  <c r="AD741" i="4"/>
  <c r="AC741" i="4"/>
  <c r="AB741" i="4"/>
  <c r="AA741" i="4"/>
  <c r="Z741" i="4"/>
  <c r="Y741" i="4"/>
  <c r="X741" i="4"/>
  <c r="W741" i="4"/>
  <c r="V741" i="4"/>
  <c r="U741" i="4"/>
  <c r="T741" i="4"/>
  <c r="S741" i="4"/>
  <c r="R741" i="4"/>
  <c r="Q741" i="4"/>
  <c r="P741" i="4"/>
  <c r="O741" i="4"/>
  <c r="N741" i="4"/>
  <c r="M741" i="4"/>
  <c r="L741" i="4"/>
  <c r="K741" i="4"/>
  <c r="J741" i="4"/>
  <c r="I741" i="4"/>
  <c r="H741" i="4"/>
  <c r="G741" i="4"/>
  <c r="F741" i="4"/>
  <c r="E741" i="4"/>
  <c r="D741" i="4"/>
  <c r="C741" i="4"/>
  <c r="B741" i="4"/>
  <c r="A741" i="4"/>
  <c r="AN740" i="4"/>
  <c r="AK740" i="4"/>
  <c r="AJ740" i="4"/>
  <c r="AI740" i="4"/>
  <c r="AH740" i="4"/>
  <c r="AG740" i="4"/>
  <c r="AF740" i="4"/>
  <c r="AE740" i="4"/>
  <c r="AD740" i="4"/>
  <c r="AC740" i="4"/>
  <c r="AB740" i="4"/>
  <c r="AA740" i="4"/>
  <c r="Z740" i="4"/>
  <c r="Y740" i="4"/>
  <c r="AM740" i="4" s="1"/>
  <c r="X740" i="4"/>
  <c r="W740" i="4"/>
  <c r="V740" i="4"/>
  <c r="U740" i="4"/>
  <c r="T740" i="4"/>
  <c r="S740" i="4"/>
  <c r="R740" i="4"/>
  <c r="Q740" i="4"/>
  <c r="P740" i="4"/>
  <c r="O740" i="4"/>
  <c r="N740" i="4"/>
  <c r="M740" i="4"/>
  <c r="L740" i="4"/>
  <c r="K740" i="4"/>
  <c r="J740" i="4"/>
  <c r="I740" i="4"/>
  <c r="H740" i="4"/>
  <c r="G740" i="4"/>
  <c r="F740" i="4"/>
  <c r="E740" i="4"/>
  <c r="AO740" i="4" s="1"/>
  <c r="D740" i="4"/>
  <c r="C740" i="4"/>
  <c r="B740" i="4"/>
  <c r="A740" i="4"/>
  <c r="AM739" i="4"/>
  <c r="AK739" i="4"/>
  <c r="AJ739" i="4"/>
  <c r="AI739" i="4"/>
  <c r="AH739" i="4"/>
  <c r="AG739" i="4"/>
  <c r="AF739" i="4"/>
  <c r="AE739" i="4"/>
  <c r="AD739" i="4"/>
  <c r="AC739" i="4"/>
  <c r="AB739" i="4"/>
  <c r="AA739" i="4"/>
  <c r="Z739" i="4"/>
  <c r="Y739" i="4"/>
  <c r="AL739" i="4" s="1"/>
  <c r="X739" i="4"/>
  <c r="W739" i="4"/>
  <c r="V739" i="4"/>
  <c r="U739" i="4"/>
  <c r="T739" i="4"/>
  <c r="S739" i="4"/>
  <c r="R739" i="4"/>
  <c r="Q739" i="4"/>
  <c r="P739" i="4"/>
  <c r="O739" i="4"/>
  <c r="N739" i="4"/>
  <c r="M739" i="4"/>
  <c r="L739" i="4"/>
  <c r="K739" i="4"/>
  <c r="J739" i="4"/>
  <c r="I739" i="4"/>
  <c r="H739" i="4"/>
  <c r="G739" i="4"/>
  <c r="F739" i="4"/>
  <c r="E739" i="4"/>
  <c r="D739" i="4"/>
  <c r="C739" i="4"/>
  <c r="B739" i="4"/>
  <c r="A739" i="4"/>
  <c r="AK738" i="4"/>
  <c r="AJ738" i="4"/>
  <c r="AI738" i="4"/>
  <c r="AH738" i="4"/>
  <c r="AG738" i="4"/>
  <c r="AF738" i="4"/>
  <c r="AE738" i="4"/>
  <c r="AD738" i="4"/>
  <c r="AC738" i="4"/>
  <c r="AB738" i="4"/>
  <c r="AN738" i="4" s="1"/>
  <c r="AA738" i="4"/>
  <c r="Z738" i="4"/>
  <c r="Y738" i="4"/>
  <c r="AM738" i="4" s="1"/>
  <c r="X738" i="4"/>
  <c r="W738" i="4"/>
  <c r="V738" i="4"/>
  <c r="U738" i="4"/>
  <c r="T738" i="4"/>
  <c r="S738" i="4"/>
  <c r="R738" i="4"/>
  <c r="Q738" i="4"/>
  <c r="P738" i="4"/>
  <c r="O738" i="4"/>
  <c r="N738" i="4"/>
  <c r="M738" i="4"/>
  <c r="L738" i="4"/>
  <c r="K738" i="4"/>
  <c r="J738" i="4"/>
  <c r="I738" i="4"/>
  <c r="H738" i="4"/>
  <c r="G738" i="4"/>
  <c r="F738" i="4"/>
  <c r="AO738" i="4" s="1"/>
  <c r="E738" i="4"/>
  <c r="D738" i="4"/>
  <c r="C738" i="4"/>
  <c r="B738" i="4"/>
  <c r="A738" i="4"/>
  <c r="AN737" i="4"/>
  <c r="AM737" i="4"/>
  <c r="AL737" i="4"/>
  <c r="AK737" i="4"/>
  <c r="AJ737" i="4"/>
  <c r="AI737" i="4"/>
  <c r="AH737" i="4"/>
  <c r="AG737" i="4"/>
  <c r="AF737" i="4"/>
  <c r="AE737" i="4"/>
  <c r="AD737" i="4"/>
  <c r="AC737" i="4"/>
  <c r="AB737" i="4"/>
  <c r="AA737" i="4"/>
  <c r="Z737" i="4"/>
  <c r="Y737" i="4"/>
  <c r="X737" i="4"/>
  <c r="W737" i="4"/>
  <c r="V737" i="4"/>
  <c r="U737" i="4"/>
  <c r="T737" i="4"/>
  <c r="S737" i="4"/>
  <c r="R737" i="4"/>
  <c r="Q737" i="4"/>
  <c r="P737" i="4"/>
  <c r="O737" i="4"/>
  <c r="N737" i="4"/>
  <c r="M737" i="4"/>
  <c r="L737" i="4"/>
  <c r="K737" i="4"/>
  <c r="J737" i="4"/>
  <c r="I737" i="4"/>
  <c r="H737" i="4"/>
  <c r="G737" i="4"/>
  <c r="F737" i="4"/>
  <c r="E737" i="4"/>
  <c r="D737" i="4"/>
  <c r="C737" i="4"/>
  <c r="AO737" i="4" s="1"/>
  <c r="B737" i="4"/>
  <c r="A737" i="4"/>
  <c r="AN736" i="4"/>
  <c r="AK736" i="4"/>
  <c r="AJ736" i="4"/>
  <c r="AI736" i="4"/>
  <c r="AH736" i="4"/>
  <c r="AG736" i="4"/>
  <c r="AF736" i="4"/>
  <c r="AE736" i="4"/>
  <c r="AD736" i="4"/>
  <c r="AC736" i="4"/>
  <c r="AB736" i="4"/>
  <c r="AA736" i="4"/>
  <c r="Z736" i="4"/>
  <c r="Y736" i="4"/>
  <c r="AM736" i="4" s="1"/>
  <c r="X736" i="4"/>
  <c r="W736" i="4"/>
  <c r="V736" i="4"/>
  <c r="U736" i="4"/>
  <c r="T736" i="4"/>
  <c r="S736" i="4"/>
  <c r="R736" i="4"/>
  <c r="Q736" i="4"/>
  <c r="P736" i="4"/>
  <c r="O736" i="4"/>
  <c r="N736" i="4"/>
  <c r="M736" i="4"/>
  <c r="L736" i="4"/>
  <c r="K736" i="4"/>
  <c r="J736" i="4"/>
  <c r="I736" i="4"/>
  <c r="H736" i="4"/>
  <c r="G736" i="4"/>
  <c r="F736" i="4"/>
  <c r="E736" i="4"/>
  <c r="D736" i="4"/>
  <c r="C736" i="4"/>
  <c r="B736" i="4"/>
  <c r="A736" i="4"/>
  <c r="AM735" i="4"/>
  <c r="AL735" i="4"/>
  <c r="AK735" i="4"/>
  <c r="AJ735" i="4"/>
  <c r="AI735" i="4"/>
  <c r="AH735" i="4"/>
  <c r="AG735" i="4"/>
  <c r="AF735" i="4"/>
  <c r="AE735" i="4"/>
  <c r="AD735" i="4"/>
  <c r="AC735" i="4"/>
  <c r="AB735" i="4"/>
  <c r="AA735" i="4"/>
  <c r="Z735" i="4"/>
  <c r="Y735" i="4"/>
  <c r="X735" i="4"/>
  <c r="W735" i="4"/>
  <c r="V735" i="4"/>
  <c r="U735" i="4"/>
  <c r="T735" i="4"/>
  <c r="S735" i="4"/>
  <c r="R735" i="4"/>
  <c r="Q735" i="4"/>
  <c r="P735" i="4"/>
  <c r="O735" i="4"/>
  <c r="N735" i="4"/>
  <c r="M735" i="4"/>
  <c r="L735" i="4"/>
  <c r="K735" i="4"/>
  <c r="J735" i="4"/>
  <c r="I735" i="4"/>
  <c r="H735" i="4"/>
  <c r="G735" i="4"/>
  <c r="F735" i="4"/>
  <c r="E735" i="4"/>
  <c r="D735" i="4"/>
  <c r="C735" i="4"/>
  <c r="AO735" i="4" s="1"/>
  <c r="B735" i="4"/>
  <c r="A735" i="4"/>
  <c r="AL734" i="4"/>
  <c r="AK734" i="4"/>
  <c r="AJ734" i="4"/>
  <c r="AI734" i="4"/>
  <c r="AH734" i="4"/>
  <c r="AG734" i="4"/>
  <c r="AF734" i="4"/>
  <c r="AE734" i="4"/>
  <c r="AD734" i="4"/>
  <c r="AC734" i="4"/>
  <c r="AB734" i="4"/>
  <c r="AN734" i="4" s="1"/>
  <c r="AA734" i="4"/>
  <c r="Z734" i="4"/>
  <c r="Y734" i="4"/>
  <c r="AM734" i="4" s="1"/>
  <c r="X734" i="4"/>
  <c r="W734" i="4"/>
  <c r="V734" i="4"/>
  <c r="U734" i="4"/>
  <c r="T734" i="4"/>
  <c r="S734" i="4"/>
  <c r="R734" i="4"/>
  <c r="Q734" i="4"/>
  <c r="P734" i="4"/>
  <c r="O734" i="4"/>
  <c r="N734" i="4"/>
  <c r="M734" i="4"/>
  <c r="L734" i="4"/>
  <c r="K734" i="4"/>
  <c r="J734" i="4"/>
  <c r="I734" i="4"/>
  <c r="H734" i="4"/>
  <c r="G734" i="4"/>
  <c r="F734" i="4"/>
  <c r="AO734" i="4" s="1"/>
  <c r="E734" i="4"/>
  <c r="D734" i="4"/>
  <c r="C734" i="4"/>
  <c r="B734" i="4"/>
  <c r="A734" i="4"/>
  <c r="AN733" i="4"/>
  <c r="AM733" i="4"/>
  <c r="AL733" i="4"/>
  <c r="AK733" i="4"/>
  <c r="AJ733" i="4"/>
  <c r="AI733" i="4"/>
  <c r="AH733" i="4"/>
  <c r="AG733" i="4"/>
  <c r="AF733" i="4"/>
  <c r="AE733" i="4"/>
  <c r="AD733" i="4"/>
  <c r="AC733" i="4"/>
  <c r="AB733" i="4"/>
  <c r="AA733" i="4"/>
  <c r="Z733" i="4"/>
  <c r="Y733" i="4"/>
  <c r="X733" i="4"/>
  <c r="W733" i="4"/>
  <c r="V733" i="4"/>
  <c r="U733" i="4"/>
  <c r="T733" i="4"/>
  <c r="S733" i="4"/>
  <c r="R733" i="4"/>
  <c r="Q733" i="4"/>
  <c r="P733" i="4"/>
  <c r="O733" i="4"/>
  <c r="N733" i="4"/>
  <c r="M733" i="4"/>
  <c r="L733" i="4"/>
  <c r="K733" i="4"/>
  <c r="J733" i="4"/>
  <c r="I733" i="4"/>
  <c r="H733" i="4"/>
  <c r="G733" i="4"/>
  <c r="F733" i="4"/>
  <c r="E733" i="4"/>
  <c r="D733" i="4"/>
  <c r="C733" i="4"/>
  <c r="B733" i="4"/>
  <c r="A733" i="4"/>
  <c r="AN732" i="4"/>
  <c r="AK732" i="4"/>
  <c r="AJ732" i="4"/>
  <c r="AI732" i="4"/>
  <c r="AH732" i="4"/>
  <c r="AG732" i="4"/>
  <c r="AF732" i="4"/>
  <c r="AE732" i="4"/>
  <c r="AD732" i="4"/>
  <c r="AC732" i="4"/>
  <c r="AB732" i="4"/>
  <c r="AA732" i="4"/>
  <c r="Z732" i="4"/>
  <c r="Y732" i="4"/>
  <c r="AM732" i="4" s="1"/>
  <c r="X732" i="4"/>
  <c r="W732" i="4"/>
  <c r="V732" i="4"/>
  <c r="U732" i="4"/>
  <c r="T732" i="4"/>
  <c r="S732" i="4"/>
  <c r="R732" i="4"/>
  <c r="Q732" i="4"/>
  <c r="P732" i="4"/>
  <c r="O732" i="4"/>
  <c r="N732" i="4"/>
  <c r="M732" i="4"/>
  <c r="L732" i="4"/>
  <c r="K732" i="4"/>
  <c r="J732" i="4"/>
  <c r="I732" i="4"/>
  <c r="H732" i="4"/>
  <c r="G732" i="4"/>
  <c r="F732" i="4"/>
  <c r="E732" i="4"/>
  <c r="AO732" i="4" s="1"/>
  <c r="D732" i="4"/>
  <c r="C732" i="4"/>
  <c r="B732" i="4"/>
  <c r="A732" i="4"/>
  <c r="AM731" i="4"/>
  <c r="AL731" i="4"/>
  <c r="AK731" i="4"/>
  <c r="AJ731" i="4"/>
  <c r="AI731" i="4"/>
  <c r="AH731" i="4"/>
  <c r="AG731" i="4"/>
  <c r="AF731" i="4"/>
  <c r="AE731" i="4"/>
  <c r="AD731" i="4"/>
  <c r="AC731" i="4"/>
  <c r="AB731" i="4"/>
  <c r="AA731" i="4"/>
  <c r="Z731" i="4"/>
  <c r="Y731" i="4"/>
  <c r="X731" i="4"/>
  <c r="W731" i="4"/>
  <c r="V731" i="4"/>
  <c r="U731" i="4"/>
  <c r="T731" i="4"/>
  <c r="S731" i="4"/>
  <c r="R731" i="4"/>
  <c r="Q731" i="4"/>
  <c r="P731" i="4"/>
  <c r="O731" i="4"/>
  <c r="N731" i="4"/>
  <c r="M731" i="4"/>
  <c r="L731" i="4"/>
  <c r="K731" i="4"/>
  <c r="J731" i="4"/>
  <c r="I731" i="4"/>
  <c r="H731" i="4"/>
  <c r="G731" i="4"/>
  <c r="F731" i="4"/>
  <c r="E731" i="4"/>
  <c r="D731" i="4"/>
  <c r="C731" i="4"/>
  <c r="B731" i="4"/>
  <c r="A731" i="4"/>
  <c r="AO730" i="4"/>
  <c r="AL730" i="4"/>
  <c r="AK730" i="4"/>
  <c r="AJ730" i="4"/>
  <c r="AI730" i="4"/>
  <c r="AH730" i="4"/>
  <c r="AG730" i="4"/>
  <c r="AF730" i="4"/>
  <c r="AE730" i="4"/>
  <c r="AD730" i="4"/>
  <c r="AC730" i="4"/>
  <c r="AB730" i="4"/>
  <c r="AN730" i="4" s="1"/>
  <c r="AA730" i="4"/>
  <c r="Z730" i="4"/>
  <c r="Y730" i="4"/>
  <c r="AM730" i="4" s="1"/>
  <c r="X730" i="4"/>
  <c r="W730" i="4"/>
  <c r="V730" i="4"/>
  <c r="U730" i="4"/>
  <c r="T730" i="4"/>
  <c r="S730" i="4"/>
  <c r="R730" i="4"/>
  <c r="Q730" i="4"/>
  <c r="P730" i="4"/>
  <c r="O730" i="4"/>
  <c r="N730" i="4"/>
  <c r="M730" i="4"/>
  <c r="L730" i="4"/>
  <c r="K730" i="4"/>
  <c r="J730" i="4"/>
  <c r="I730" i="4"/>
  <c r="H730" i="4"/>
  <c r="G730" i="4"/>
  <c r="F730" i="4"/>
  <c r="E730" i="4"/>
  <c r="D730" i="4"/>
  <c r="C730" i="4"/>
  <c r="B730" i="4"/>
  <c r="A730" i="4"/>
  <c r="AN729" i="4"/>
  <c r="AM729" i="4"/>
  <c r="AL729" i="4"/>
  <c r="AK729" i="4"/>
  <c r="AJ729" i="4"/>
  <c r="AI729" i="4"/>
  <c r="AH729" i="4"/>
  <c r="AG729" i="4"/>
  <c r="AF729" i="4"/>
  <c r="AE729" i="4"/>
  <c r="AD729" i="4"/>
  <c r="AC729" i="4"/>
  <c r="AB729" i="4"/>
  <c r="AA729" i="4"/>
  <c r="Z729" i="4"/>
  <c r="Y729" i="4"/>
  <c r="X729" i="4"/>
  <c r="W729" i="4"/>
  <c r="V729" i="4"/>
  <c r="U729" i="4"/>
  <c r="T729" i="4"/>
  <c r="S729" i="4"/>
  <c r="R729" i="4"/>
  <c r="Q729" i="4"/>
  <c r="P729" i="4"/>
  <c r="O729" i="4"/>
  <c r="N729" i="4"/>
  <c r="M729" i="4"/>
  <c r="L729" i="4"/>
  <c r="K729" i="4"/>
  <c r="J729" i="4"/>
  <c r="I729" i="4"/>
  <c r="H729" i="4"/>
  <c r="G729" i="4"/>
  <c r="F729" i="4"/>
  <c r="E729" i="4"/>
  <c r="D729" i="4"/>
  <c r="C729" i="4"/>
  <c r="AO729" i="4" s="1"/>
  <c r="B729" i="4"/>
  <c r="A729" i="4"/>
  <c r="AN728" i="4"/>
  <c r="AK728" i="4"/>
  <c r="AJ728" i="4"/>
  <c r="AI728" i="4"/>
  <c r="AH728" i="4"/>
  <c r="AG728" i="4"/>
  <c r="AF728" i="4"/>
  <c r="AE728" i="4"/>
  <c r="AD728" i="4"/>
  <c r="AC728" i="4"/>
  <c r="AB728" i="4"/>
  <c r="AA728" i="4"/>
  <c r="Z728" i="4"/>
  <c r="Y728" i="4"/>
  <c r="AM728" i="4" s="1"/>
  <c r="X728" i="4"/>
  <c r="W728" i="4"/>
  <c r="V728" i="4"/>
  <c r="U728" i="4"/>
  <c r="T728" i="4"/>
  <c r="S728" i="4"/>
  <c r="R728" i="4"/>
  <c r="Q728" i="4"/>
  <c r="P728" i="4"/>
  <c r="O728" i="4"/>
  <c r="N728" i="4"/>
  <c r="M728" i="4"/>
  <c r="L728" i="4"/>
  <c r="K728" i="4"/>
  <c r="J728" i="4"/>
  <c r="I728" i="4"/>
  <c r="H728" i="4"/>
  <c r="G728" i="4"/>
  <c r="F728" i="4"/>
  <c r="E728" i="4"/>
  <c r="D728" i="4"/>
  <c r="C728" i="4"/>
  <c r="B728" i="4"/>
  <c r="A728" i="4"/>
  <c r="AM727" i="4"/>
  <c r="AL727" i="4"/>
  <c r="AK727" i="4"/>
  <c r="AJ727" i="4"/>
  <c r="AI727" i="4"/>
  <c r="AH727" i="4"/>
  <c r="AG727" i="4"/>
  <c r="AF727" i="4"/>
  <c r="AE727" i="4"/>
  <c r="AD727" i="4"/>
  <c r="AC727" i="4"/>
  <c r="AB727" i="4"/>
  <c r="AA727" i="4"/>
  <c r="Z727" i="4"/>
  <c r="Y727" i="4"/>
  <c r="X727" i="4"/>
  <c r="W727" i="4"/>
  <c r="V727" i="4"/>
  <c r="U727" i="4"/>
  <c r="T727" i="4"/>
  <c r="S727" i="4"/>
  <c r="R727" i="4"/>
  <c r="Q727" i="4"/>
  <c r="P727" i="4"/>
  <c r="O727" i="4"/>
  <c r="N727" i="4"/>
  <c r="M727" i="4"/>
  <c r="L727" i="4"/>
  <c r="K727" i="4"/>
  <c r="J727" i="4"/>
  <c r="I727" i="4"/>
  <c r="H727" i="4"/>
  <c r="G727" i="4"/>
  <c r="F727" i="4"/>
  <c r="E727" i="4"/>
  <c r="D727" i="4"/>
  <c r="C727" i="4"/>
  <c r="AO727" i="4" s="1"/>
  <c r="B727" i="4"/>
  <c r="A727" i="4"/>
  <c r="AK726" i="4"/>
  <c r="AJ726" i="4"/>
  <c r="AI726" i="4"/>
  <c r="AH726" i="4"/>
  <c r="AG726" i="4"/>
  <c r="AF726" i="4"/>
  <c r="AE726" i="4"/>
  <c r="AD726" i="4"/>
  <c r="AC726" i="4"/>
  <c r="AB726" i="4"/>
  <c r="AN726" i="4" s="1"/>
  <c r="AA726" i="4"/>
  <c r="Z726" i="4"/>
  <c r="Y726" i="4"/>
  <c r="AM726" i="4" s="1"/>
  <c r="X726" i="4"/>
  <c r="W726" i="4"/>
  <c r="V726" i="4"/>
  <c r="U726" i="4"/>
  <c r="T726" i="4"/>
  <c r="S726" i="4"/>
  <c r="R726" i="4"/>
  <c r="Q726" i="4"/>
  <c r="P726" i="4"/>
  <c r="O726" i="4"/>
  <c r="N726" i="4"/>
  <c r="M726" i="4"/>
  <c r="L726" i="4"/>
  <c r="K726" i="4"/>
  <c r="J726" i="4"/>
  <c r="I726" i="4"/>
  <c r="AO726" i="4" s="1"/>
  <c r="H726" i="4"/>
  <c r="G726" i="4"/>
  <c r="F726" i="4"/>
  <c r="E726" i="4"/>
  <c r="D726" i="4"/>
  <c r="C726" i="4"/>
  <c r="B726" i="4"/>
  <c r="A726" i="4"/>
  <c r="AN725" i="4"/>
  <c r="AM725" i="4"/>
  <c r="AL725" i="4"/>
  <c r="AK725" i="4"/>
  <c r="AJ725" i="4"/>
  <c r="AI725" i="4"/>
  <c r="AH725" i="4"/>
  <c r="AG725" i="4"/>
  <c r="AF725" i="4"/>
  <c r="AE725" i="4"/>
  <c r="AD725" i="4"/>
  <c r="AC725" i="4"/>
  <c r="AB725" i="4"/>
  <c r="AA725" i="4"/>
  <c r="Z725" i="4"/>
  <c r="Y725" i="4"/>
  <c r="X725" i="4"/>
  <c r="W725" i="4"/>
  <c r="V725" i="4"/>
  <c r="U725" i="4"/>
  <c r="T725" i="4"/>
  <c r="S725" i="4"/>
  <c r="R725" i="4"/>
  <c r="Q725" i="4"/>
  <c r="P725" i="4"/>
  <c r="O725" i="4"/>
  <c r="N725" i="4"/>
  <c r="M725" i="4"/>
  <c r="L725" i="4"/>
  <c r="K725" i="4"/>
  <c r="J725" i="4"/>
  <c r="I725" i="4"/>
  <c r="H725" i="4"/>
  <c r="G725" i="4"/>
  <c r="F725" i="4"/>
  <c r="E725" i="4"/>
  <c r="D725" i="4"/>
  <c r="C725" i="4"/>
  <c r="B725" i="4"/>
  <c r="A725" i="4"/>
  <c r="AN724" i="4"/>
  <c r="AK724" i="4"/>
  <c r="AJ724" i="4"/>
  <c r="AI724" i="4"/>
  <c r="AH724" i="4"/>
  <c r="AG724" i="4"/>
  <c r="AF724" i="4"/>
  <c r="AE724" i="4"/>
  <c r="AD724" i="4"/>
  <c r="AC724" i="4"/>
  <c r="AB724" i="4"/>
  <c r="AA724" i="4"/>
  <c r="Z724" i="4"/>
  <c r="Y724" i="4"/>
  <c r="AM724" i="4" s="1"/>
  <c r="X724" i="4"/>
  <c r="W724" i="4"/>
  <c r="V724" i="4"/>
  <c r="U724" i="4"/>
  <c r="T724" i="4"/>
  <c r="S724" i="4"/>
  <c r="R724" i="4"/>
  <c r="Q724" i="4"/>
  <c r="P724" i="4"/>
  <c r="O724" i="4"/>
  <c r="N724" i="4"/>
  <c r="M724" i="4"/>
  <c r="L724" i="4"/>
  <c r="K724" i="4"/>
  <c r="J724" i="4"/>
  <c r="I724" i="4"/>
  <c r="H724" i="4"/>
  <c r="G724" i="4"/>
  <c r="F724" i="4"/>
  <c r="E724" i="4"/>
  <c r="D724" i="4"/>
  <c r="C724" i="4"/>
  <c r="B724" i="4"/>
  <c r="A724" i="4"/>
  <c r="AM723" i="4"/>
  <c r="AL723" i="4"/>
  <c r="AK723" i="4"/>
  <c r="AJ723" i="4"/>
  <c r="AI723" i="4"/>
  <c r="AH723" i="4"/>
  <c r="AG723" i="4"/>
  <c r="AF723" i="4"/>
  <c r="AE723" i="4"/>
  <c r="AD723" i="4"/>
  <c r="AC723" i="4"/>
  <c r="AB723" i="4"/>
  <c r="AA723" i="4"/>
  <c r="Z723" i="4"/>
  <c r="Y723" i="4"/>
  <c r="X723" i="4"/>
  <c r="W723" i="4"/>
  <c r="V723" i="4"/>
  <c r="U723" i="4"/>
  <c r="T723" i="4"/>
  <c r="S723" i="4"/>
  <c r="R723" i="4"/>
  <c r="Q723" i="4"/>
  <c r="P723" i="4"/>
  <c r="O723" i="4"/>
  <c r="N723" i="4"/>
  <c r="M723" i="4"/>
  <c r="L723" i="4"/>
  <c r="K723" i="4"/>
  <c r="J723" i="4"/>
  <c r="I723" i="4"/>
  <c r="H723" i="4"/>
  <c r="G723" i="4"/>
  <c r="F723" i="4"/>
  <c r="E723" i="4"/>
  <c r="D723" i="4"/>
  <c r="C723" i="4"/>
  <c r="AO723" i="4" s="1"/>
  <c r="B723" i="4"/>
  <c r="A723" i="4"/>
  <c r="AO722" i="4"/>
  <c r="AK722" i="4"/>
  <c r="AJ722" i="4"/>
  <c r="AI722" i="4"/>
  <c r="AH722" i="4"/>
  <c r="AG722" i="4"/>
  <c r="AF722" i="4"/>
  <c r="AE722" i="4"/>
  <c r="AD722" i="4"/>
  <c r="AC722" i="4"/>
  <c r="AB722" i="4"/>
  <c r="AN722" i="4" s="1"/>
  <c r="AA722" i="4"/>
  <c r="Z722" i="4"/>
  <c r="Y722" i="4"/>
  <c r="AM722" i="4" s="1"/>
  <c r="X722" i="4"/>
  <c r="W722" i="4"/>
  <c r="V722" i="4"/>
  <c r="U722" i="4"/>
  <c r="T722" i="4"/>
  <c r="S722" i="4"/>
  <c r="R722" i="4"/>
  <c r="Q722" i="4"/>
  <c r="P722" i="4"/>
  <c r="O722" i="4"/>
  <c r="N722" i="4"/>
  <c r="M722" i="4"/>
  <c r="L722" i="4"/>
  <c r="K722" i="4"/>
  <c r="J722" i="4"/>
  <c r="I722" i="4"/>
  <c r="H722" i="4"/>
  <c r="G722" i="4"/>
  <c r="F722" i="4"/>
  <c r="E722" i="4"/>
  <c r="D722" i="4"/>
  <c r="C722" i="4"/>
  <c r="B722" i="4"/>
  <c r="A722" i="4"/>
  <c r="AN721" i="4"/>
  <c r="AM721" i="4"/>
  <c r="AL721" i="4"/>
  <c r="AK721" i="4"/>
  <c r="AJ721" i="4"/>
  <c r="AI721" i="4"/>
  <c r="AH721" i="4"/>
  <c r="AG721" i="4"/>
  <c r="AF721" i="4"/>
  <c r="AE721" i="4"/>
  <c r="AD721" i="4"/>
  <c r="AC721" i="4"/>
  <c r="AB721" i="4"/>
  <c r="AA721" i="4"/>
  <c r="Z721" i="4"/>
  <c r="Y721" i="4"/>
  <c r="X721" i="4"/>
  <c r="W721" i="4"/>
  <c r="V721" i="4"/>
  <c r="U721" i="4"/>
  <c r="T721" i="4"/>
  <c r="S721" i="4"/>
  <c r="R721" i="4"/>
  <c r="Q721" i="4"/>
  <c r="P721" i="4"/>
  <c r="O721" i="4"/>
  <c r="N721" i="4"/>
  <c r="M721" i="4"/>
  <c r="L721" i="4"/>
  <c r="K721" i="4"/>
  <c r="J721" i="4"/>
  <c r="I721" i="4"/>
  <c r="H721" i="4"/>
  <c r="G721" i="4"/>
  <c r="F721" i="4"/>
  <c r="E721" i="4"/>
  <c r="D721" i="4"/>
  <c r="C721" i="4"/>
  <c r="B721" i="4"/>
  <c r="A721" i="4"/>
  <c r="AN720" i="4"/>
  <c r="AK720" i="4"/>
  <c r="AJ720" i="4"/>
  <c r="AI720" i="4"/>
  <c r="AH720" i="4"/>
  <c r="AG720" i="4"/>
  <c r="AF720" i="4"/>
  <c r="AE720" i="4"/>
  <c r="AD720" i="4"/>
  <c r="AC720" i="4"/>
  <c r="AB720" i="4"/>
  <c r="AA720" i="4"/>
  <c r="Z720" i="4"/>
  <c r="Y720" i="4"/>
  <c r="AM720" i="4" s="1"/>
  <c r="X720" i="4"/>
  <c r="W720" i="4"/>
  <c r="V720" i="4"/>
  <c r="U720" i="4"/>
  <c r="T720" i="4"/>
  <c r="S720" i="4"/>
  <c r="R720" i="4"/>
  <c r="Q720" i="4"/>
  <c r="P720" i="4"/>
  <c r="O720" i="4"/>
  <c r="N720" i="4"/>
  <c r="M720" i="4"/>
  <c r="L720" i="4"/>
  <c r="K720" i="4"/>
  <c r="J720" i="4"/>
  <c r="I720" i="4"/>
  <c r="H720" i="4"/>
  <c r="G720" i="4"/>
  <c r="F720" i="4"/>
  <c r="E720" i="4"/>
  <c r="AO720" i="4" s="1"/>
  <c r="D720" i="4"/>
  <c r="C720" i="4"/>
  <c r="B720" i="4"/>
  <c r="A720" i="4"/>
  <c r="AM719" i="4"/>
  <c r="AK719" i="4"/>
  <c r="AJ719" i="4"/>
  <c r="AI719" i="4"/>
  <c r="AH719" i="4"/>
  <c r="AG719" i="4"/>
  <c r="AF719" i="4"/>
  <c r="AE719" i="4"/>
  <c r="AD719" i="4"/>
  <c r="AC719" i="4"/>
  <c r="AB719" i="4"/>
  <c r="AA719" i="4"/>
  <c r="Z719" i="4"/>
  <c r="Y719" i="4"/>
  <c r="AL719" i="4" s="1"/>
  <c r="X719" i="4"/>
  <c r="W719" i="4"/>
  <c r="V719" i="4"/>
  <c r="U719" i="4"/>
  <c r="T719" i="4"/>
  <c r="S719" i="4"/>
  <c r="R719" i="4"/>
  <c r="Q719" i="4"/>
  <c r="P719" i="4"/>
  <c r="O719" i="4"/>
  <c r="N719" i="4"/>
  <c r="M719" i="4"/>
  <c r="L719" i="4"/>
  <c r="K719" i="4"/>
  <c r="J719" i="4"/>
  <c r="I719" i="4"/>
  <c r="H719" i="4"/>
  <c r="G719" i="4"/>
  <c r="F719" i="4"/>
  <c r="E719" i="4"/>
  <c r="D719" i="4"/>
  <c r="C719" i="4"/>
  <c r="B719" i="4"/>
  <c r="A719" i="4"/>
  <c r="AK718" i="4"/>
  <c r="AJ718" i="4"/>
  <c r="AI718" i="4"/>
  <c r="AH718" i="4"/>
  <c r="AG718" i="4"/>
  <c r="AF718" i="4"/>
  <c r="AE718" i="4"/>
  <c r="AD718" i="4"/>
  <c r="AC718" i="4"/>
  <c r="AB718" i="4"/>
  <c r="AN718" i="4" s="1"/>
  <c r="AA718" i="4"/>
  <c r="Z718" i="4"/>
  <c r="Y718" i="4"/>
  <c r="AM718" i="4" s="1"/>
  <c r="X718" i="4"/>
  <c r="W718" i="4"/>
  <c r="V718" i="4"/>
  <c r="U718" i="4"/>
  <c r="T718" i="4"/>
  <c r="S718" i="4"/>
  <c r="R718" i="4"/>
  <c r="Q718" i="4"/>
  <c r="P718" i="4"/>
  <c r="O718" i="4"/>
  <c r="N718" i="4"/>
  <c r="M718" i="4"/>
  <c r="L718" i="4"/>
  <c r="K718" i="4"/>
  <c r="J718" i="4"/>
  <c r="I718" i="4"/>
  <c r="H718" i="4"/>
  <c r="G718" i="4"/>
  <c r="F718" i="4"/>
  <c r="AO718" i="4" s="1"/>
  <c r="E718" i="4"/>
  <c r="D718" i="4"/>
  <c r="C718" i="4"/>
  <c r="B718" i="4"/>
  <c r="A718" i="4"/>
  <c r="AN717" i="4"/>
  <c r="AM717" i="4"/>
  <c r="AL717" i="4"/>
  <c r="AK717" i="4"/>
  <c r="AJ717" i="4"/>
  <c r="AI717" i="4"/>
  <c r="AH717" i="4"/>
  <c r="AG717" i="4"/>
  <c r="AF717" i="4"/>
  <c r="AE717" i="4"/>
  <c r="AD717" i="4"/>
  <c r="AC717" i="4"/>
  <c r="AB717" i="4"/>
  <c r="AA717" i="4"/>
  <c r="Z717" i="4"/>
  <c r="Y717" i="4"/>
  <c r="X717" i="4"/>
  <c r="W717" i="4"/>
  <c r="V717" i="4"/>
  <c r="U717" i="4"/>
  <c r="T717" i="4"/>
  <c r="S717" i="4"/>
  <c r="R717" i="4"/>
  <c r="Q717" i="4"/>
  <c r="P717" i="4"/>
  <c r="O717" i="4"/>
  <c r="N717" i="4"/>
  <c r="M717" i="4"/>
  <c r="L717" i="4"/>
  <c r="K717" i="4"/>
  <c r="J717" i="4"/>
  <c r="I717" i="4"/>
  <c r="H717" i="4"/>
  <c r="G717" i="4"/>
  <c r="F717" i="4"/>
  <c r="E717" i="4"/>
  <c r="D717" i="4"/>
  <c r="C717" i="4"/>
  <c r="AO717" i="4" s="1"/>
  <c r="B717" i="4"/>
  <c r="A717" i="4"/>
  <c r="AN716" i="4"/>
  <c r="AK716" i="4"/>
  <c r="AJ716" i="4"/>
  <c r="AI716" i="4"/>
  <c r="AH716" i="4"/>
  <c r="AG716" i="4"/>
  <c r="AF716" i="4"/>
  <c r="AE716" i="4"/>
  <c r="AD716" i="4"/>
  <c r="AC716" i="4"/>
  <c r="AB716" i="4"/>
  <c r="AA716" i="4"/>
  <c r="Z716" i="4"/>
  <c r="Y716" i="4"/>
  <c r="AM716" i="4" s="1"/>
  <c r="X716" i="4"/>
  <c r="W716" i="4"/>
  <c r="V716" i="4"/>
  <c r="U716" i="4"/>
  <c r="T716" i="4"/>
  <c r="S716" i="4"/>
  <c r="R716" i="4"/>
  <c r="Q716" i="4"/>
  <c r="P716" i="4"/>
  <c r="O716" i="4"/>
  <c r="N716" i="4"/>
  <c r="M716" i="4"/>
  <c r="L716" i="4"/>
  <c r="K716" i="4"/>
  <c r="J716" i="4"/>
  <c r="I716" i="4"/>
  <c r="H716" i="4"/>
  <c r="G716" i="4"/>
  <c r="F716" i="4"/>
  <c r="E716" i="4"/>
  <c r="D716" i="4"/>
  <c r="C716" i="4"/>
  <c r="B716" i="4"/>
  <c r="A716" i="4"/>
  <c r="AM715" i="4"/>
  <c r="AK715" i="4"/>
  <c r="AJ715" i="4"/>
  <c r="AI715" i="4"/>
  <c r="AH715" i="4"/>
  <c r="AG715" i="4"/>
  <c r="AF715" i="4"/>
  <c r="AE715" i="4"/>
  <c r="AD715" i="4"/>
  <c r="AC715" i="4"/>
  <c r="AB715" i="4"/>
  <c r="AA715" i="4"/>
  <c r="Z715" i="4"/>
  <c r="Y715" i="4"/>
  <c r="AL715" i="4" s="1"/>
  <c r="X715" i="4"/>
  <c r="W715" i="4"/>
  <c r="V715" i="4"/>
  <c r="U715" i="4"/>
  <c r="T715" i="4"/>
  <c r="S715" i="4"/>
  <c r="R715" i="4"/>
  <c r="Q715" i="4"/>
  <c r="P715" i="4"/>
  <c r="O715" i="4"/>
  <c r="N715" i="4"/>
  <c r="M715" i="4"/>
  <c r="L715" i="4"/>
  <c r="K715" i="4"/>
  <c r="J715" i="4"/>
  <c r="I715" i="4"/>
  <c r="H715" i="4"/>
  <c r="G715" i="4"/>
  <c r="F715" i="4"/>
  <c r="E715" i="4"/>
  <c r="D715" i="4"/>
  <c r="C715" i="4"/>
  <c r="AO715" i="4" s="1"/>
  <c r="B715" i="4"/>
  <c r="A715" i="4"/>
  <c r="AO714" i="4"/>
  <c r="AK714" i="4"/>
  <c r="AJ714" i="4"/>
  <c r="AI714" i="4"/>
  <c r="AH714" i="4"/>
  <c r="AG714" i="4"/>
  <c r="AF714" i="4"/>
  <c r="AE714" i="4"/>
  <c r="AD714" i="4"/>
  <c r="AC714" i="4"/>
  <c r="AB714" i="4"/>
  <c r="AN714" i="4" s="1"/>
  <c r="AA714" i="4"/>
  <c r="Z714" i="4"/>
  <c r="Y714" i="4"/>
  <c r="AM714" i="4" s="1"/>
  <c r="X714" i="4"/>
  <c r="W714" i="4"/>
  <c r="V714" i="4"/>
  <c r="U714" i="4"/>
  <c r="T714" i="4"/>
  <c r="S714" i="4"/>
  <c r="R714" i="4"/>
  <c r="Q714" i="4"/>
  <c r="P714" i="4"/>
  <c r="O714" i="4"/>
  <c r="N714" i="4"/>
  <c r="M714" i="4"/>
  <c r="L714" i="4"/>
  <c r="K714" i="4"/>
  <c r="J714" i="4"/>
  <c r="I714" i="4"/>
  <c r="H714" i="4"/>
  <c r="G714" i="4"/>
  <c r="F714" i="4"/>
  <c r="E714" i="4"/>
  <c r="D714" i="4"/>
  <c r="C714" i="4"/>
  <c r="B714" i="4"/>
  <c r="A714" i="4"/>
  <c r="AN713" i="4"/>
  <c r="AM713" i="4"/>
  <c r="AL713" i="4"/>
  <c r="AK713" i="4"/>
  <c r="AJ713" i="4"/>
  <c r="AI713" i="4"/>
  <c r="AH713" i="4"/>
  <c r="AG713" i="4"/>
  <c r="AF713" i="4"/>
  <c r="AE713" i="4"/>
  <c r="AD713" i="4"/>
  <c r="AC713" i="4"/>
  <c r="AB713" i="4"/>
  <c r="AA713" i="4"/>
  <c r="Z713" i="4"/>
  <c r="Y713" i="4"/>
  <c r="X713" i="4"/>
  <c r="W713" i="4"/>
  <c r="V713" i="4"/>
  <c r="U713" i="4"/>
  <c r="T713" i="4"/>
  <c r="S713" i="4"/>
  <c r="R713" i="4"/>
  <c r="Q713" i="4"/>
  <c r="P713" i="4"/>
  <c r="O713" i="4"/>
  <c r="N713" i="4"/>
  <c r="M713" i="4"/>
  <c r="L713" i="4"/>
  <c r="K713" i="4"/>
  <c r="J713" i="4"/>
  <c r="I713" i="4"/>
  <c r="H713" i="4"/>
  <c r="G713" i="4"/>
  <c r="F713" i="4"/>
  <c r="E713" i="4"/>
  <c r="D713" i="4"/>
  <c r="C713" i="4"/>
  <c r="B713" i="4"/>
  <c r="A713" i="4"/>
  <c r="AN712" i="4"/>
  <c r="AK712" i="4"/>
  <c r="AJ712" i="4"/>
  <c r="AI712" i="4"/>
  <c r="AH712" i="4"/>
  <c r="AG712" i="4"/>
  <c r="AF712" i="4"/>
  <c r="AE712" i="4"/>
  <c r="AD712" i="4"/>
  <c r="AC712" i="4"/>
  <c r="AB712" i="4"/>
  <c r="AA712" i="4"/>
  <c r="Z712" i="4"/>
  <c r="Y712" i="4"/>
  <c r="AM712" i="4" s="1"/>
  <c r="X712" i="4"/>
  <c r="W712" i="4"/>
  <c r="V712" i="4"/>
  <c r="U712" i="4"/>
  <c r="T712" i="4"/>
  <c r="S712" i="4"/>
  <c r="R712" i="4"/>
  <c r="Q712" i="4"/>
  <c r="P712" i="4"/>
  <c r="O712" i="4"/>
  <c r="N712" i="4"/>
  <c r="M712" i="4"/>
  <c r="L712" i="4"/>
  <c r="K712" i="4"/>
  <c r="J712" i="4"/>
  <c r="I712" i="4"/>
  <c r="H712" i="4"/>
  <c r="G712" i="4"/>
  <c r="F712" i="4"/>
  <c r="E712" i="4"/>
  <c r="AO712" i="4" s="1"/>
  <c r="D712" i="4"/>
  <c r="C712" i="4"/>
  <c r="B712" i="4"/>
  <c r="A712" i="4"/>
  <c r="AM711" i="4"/>
  <c r="AK711" i="4"/>
  <c r="AJ711" i="4"/>
  <c r="AI711" i="4"/>
  <c r="AH711" i="4"/>
  <c r="AG711" i="4"/>
  <c r="AF711" i="4"/>
  <c r="AE711" i="4"/>
  <c r="AD711" i="4"/>
  <c r="AC711" i="4"/>
  <c r="AB711" i="4"/>
  <c r="AA711" i="4"/>
  <c r="Z711" i="4"/>
  <c r="Y711" i="4"/>
  <c r="AL711" i="4" s="1"/>
  <c r="X711" i="4"/>
  <c r="W711" i="4"/>
  <c r="V711" i="4"/>
  <c r="U711" i="4"/>
  <c r="T711" i="4"/>
  <c r="S711" i="4"/>
  <c r="R711" i="4"/>
  <c r="Q711" i="4"/>
  <c r="P711" i="4"/>
  <c r="O711" i="4"/>
  <c r="N711" i="4"/>
  <c r="M711" i="4"/>
  <c r="L711" i="4"/>
  <c r="K711" i="4"/>
  <c r="J711" i="4"/>
  <c r="I711" i="4"/>
  <c r="H711" i="4"/>
  <c r="G711" i="4"/>
  <c r="F711" i="4"/>
  <c r="E711" i="4"/>
  <c r="D711" i="4"/>
  <c r="C711" i="4"/>
  <c r="B711" i="4"/>
  <c r="A711" i="4"/>
  <c r="AL710" i="4"/>
  <c r="AK710" i="4"/>
  <c r="AJ710" i="4"/>
  <c r="AI710" i="4"/>
  <c r="AH710" i="4"/>
  <c r="AG710" i="4"/>
  <c r="AF710" i="4"/>
  <c r="AE710" i="4"/>
  <c r="AD710" i="4"/>
  <c r="AC710" i="4"/>
  <c r="AB710" i="4"/>
  <c r="AN710" i="4" s="1"/>
  <c r="AA710" i="4"/>
  <c r="Z710" i="4"/>
  <c r="Y710" i="4"/>
  <c r="AM710" i="4" s="1"/>
  <c r="X710" i="4"/>
  <c r="W710" i="4"/>
  <c r="V710" i="4"/>
  <c r="U710" i="4"/>
  <c r="T710" i="4"/>
  <c r="S710" i="4"/>
  <c r="R710" i="4"/>
  <c r="Q710" i="4"/>
  <c r="P710" i="4"/>
  <c r="O710" i="4"/>
  <c r="N710" i="4"/>
  <c r="M710" i="4"/>
  <c r="L710" i="4"/>
  <c r="K710" i="4"/>
  <c r="J710" i="4"/>
  <c r="I710" i="4"/>
  <c r="H710" i="4"/>
  <c r="G710" i="4"/>
  <c r="F710" i="4"/>
  <c r="AO710" i="4" s="1"/>
  <c r="E710" i="4"/>
  <c r="D710" i="4"/>
  <c r="C710" i="4"/>
  <c r="B710" i="4"/>
  <c r="A710" i="4"/>
  <c r="AN709" i="4"/>
  <c r="AM709" i="4"/>
  <c r="AL709" i="4"/>
  <c r="AK709" i="4"/>
  <c r="AJ709" i="4"/>
  <c r="AI709" i="4"/>
  <c r="AH709" i="4"/>
  <c r="AG709" i="4"/>
  <c r="AF709" i="4"/>
  <c r="AE709" i="4"/>
  <c r="AD709" i="4"/>
  <c r="AC709" i="4"/>
  <c r="AB709" i="4"/>
  <c r="AA709" i="4"/>
  <c r="Z709" i="4"/>
  <c r="Y709" i="4"/>
  <c r="X709" i="4"/>
  <c r="W709" i="4"/>
  <c r="V709" i="4"/>
  <c r="U709" i="4"/>
  <c r="T709" i="4"/>
  <c r="S709" i="4"/>
  <c r="R709" i="4"/>
  <c r="Q709" i="4"/>
  <c r="P709" i="4"/>
  <c r="O709" i="4"/>
  <c r="N709" i="4"/>
  <c r="M709" i="4"/>
  <c r="L709" i="4"/>
  <c r="K709" i="4"/>
  <c r="J709" i="4"/>
  <c r="I709" i="4"/>
  <c r="H709" i="4"/>
  <c r="G709" i="4"/>
  <c r="F709" i="4"/>
  <c r="E709" i="4"/>
  <c r="D709" i="4"/>
  <c r="C709" i="4"/>
  <c r="AO709" i="4" s="1"/>
  <c r="B709" i="4"/>
  <c r="A709" i="4"/>
  <c r="AN708" i="4"/>
  <c r="AK708" i="4"/>
  <c r="AJ708" i="4"/>
  <c r="AI708" i="4"/>
  <c r="AH708" i="4"/>
  <c r="AG708" i="4"/>
  <c r="AF708" i="4"/>
  <c r="AE708" i="4"/>
  <c r="AD708" i="4"/>
  <c r="AC708" i="4"/>
  <c r="AB708" i="4"/>
  <c r="AA708" i="4"/>
  <c r="Z708" i="4"/>
  <c r="Y708" i="4"/>
  <c r="AM708" i="4" s="1"/>
  <c r="X708" i="4"/>
  <c r="W708" i="4"/>
  <c r="V708" i="4"/>
  <c r="U708" i="4"/>
  <c r="T708" i="4"/>
  <c r="S708" i="4"/>
  <c r="R708" i="4"/>
  <c r="Q708" i="4"/>
  <c r="P708" i="4"/>
  <c r="O708" i="4"/>
  <c r="N708" i="4"/>
  <c r="M708" i="4"/>
  <c r="L708" i="4"/>
  <c r="K708" i="4"/>
  <c r="J708" i="4"/>
  <c r="I708" i="4"/>
  <c r="H708" i="4"/>
  <c r="G708" i="4"/>
  <c r="F708" i="4"/>
  <c r="E708" i="4"/>
  <c r="D708" i="4"/>
  <c r="C708" i="4"/>
  <c r="B708" i="4"/>
  <c r="A708" i="4"/>
  <c r="AM707" i="4"/>
  <c r="AK707" i="4"/>
  <c r="AJ707" i="4"/>
  <c r="AI707" i="4"/>
  <c r="AH707" i="4"/>
  <c r="AG707" i="4"/>
  <c r="AF707" i="4"/>
  <c r="AE707" i="4"/>
  <c r="AD707" i="4"/>
  <c r="AC707" i="4"/>
  <c r="AB707" i="4"/>
  <c r="AA707" i="4"/>
  <c r="Z707" i="4"/>
  <c r="Y707" i="4"/>
  <c r="AL707" i="4" s="1"/>
  <c r="X707" i="4"/>
  <c r="W707" i="4"/>
  <c r="V707" i="4"/>
  <c r="U707" i="4"/>
  <c r="T707" i="4"/>
  <c r="S707" i="4"/>
  <c r="R707" i="4"/>
  <c r="Q707" i="4"/>
  <c r="P707" i="4"/>
  <c r="O707" i="4"/>
  <c r="N707" i="4"/>
  <c r="M707" i="4"/>
  <c r="L707" i="4"/>
  <c r="K707" i="4"/>
  <c r="J707" i="4"/>
  <c r="I707" i="4"/>
  <c r="H707" i="4"/>
  <c r="G707" i="4"/>
  <c r="F707" i="4"/>
  <c r="E707" i="4"/>
  <c r="D707" i="4"/>
  <c r="C707" i="4"/>
  <c r="AO707" i="4" s="1"/>
  <c r="B707" i="4"/>
  <c r="A707" i="4"/>
  <c r="AO706" i="4"/>
  <c r="AK706" i="4"/>
  <c r="AJ706" i="4"/>
  <c r="AI706" i="4"/>
  <c r="AH706" i="4"/>
  <c r="AG706" i="4"/>
  <c r="AF706" i="4"/>
  <c r="AE706" i="4"/>
  <c r="AD706" i="4"/>
  <c r="AC706" i="4"/>
  <c r="AB706" i="4"/>
  <c r="AN706" i="4" s="1"/>
  <c r="AA706" i="4"/>
  <c r="Z706" i="4"/>
  <c r="Y706" i="4"/>
  <c r="AM706" i="4" s="1"/>
  <c r="X706" i="4"/>
  <c r="W706" i="4"/>
  <c r="V706" i="4"/>
  <c r="U706" i="4"/>
  <c r="T706" i="4"/>
  <c r="S706" i="4"/>
  <c r="R706" i="4"/>
  <c r="Q706" i="4"/>
  <c r="P706" i="4"/>
  <c r="O706" i="4"/>
  <c r="N706" i="4"/>
  <c r="M706" i="4"/>
  <c r="L706" i="4"/>
  <c r="K706" i="4"/>
  <c r="J706" i="4"/>
  <c r="I706" i="4"/>
  <c r="H706" i="4"/>
  <c r="G706" i="4"/>
  <c r="F706" i="4"/>
  <c r="E706" i="4"/>
  <c r="D706" i="4"/>
  <c r="C706" i="4"/>
  <c r="B706" i="4"/>
  <c r="A706" i="4"/>
  <c r="AN705" i="4"/>
  <c r="AM705" i="4"/>
  <c r="AL705" i="4"/>
  <c r="AK705" i="4"/>
  <c r="AJ705" i="4"/>
  <c r="AI705" i="4"/>
  <c r="AH705" i="4"/>
  <c r="AG705" i="4"/>
  <c r="AF705" i="4"/>
  <c r="AE705" i="4"/>
  <c r="AD705" i="4"/>
  <c r="AC705" i="4"/>
  <c r="AB705" i="4"/>
  <c r="AA705" i="4"/>
  <c r="Z705" i="4"/>
  <c r="Y705" i="4"/>
  <c r="X705" i="4"/>
  <c r="W705" i="4"/>
  <c r="V705" i="4"/>
  <c r="U705" i="4"/>
  <c r="T705" i="4"/>
  <c r="S705" i="4"/>
  <c r="R705" i="4"/>
  <c r="Q705" i="4"/>
  <c r="P705" i="4"/>
  <c r="O705" i="4"/>
  <c r="N705" i="4"/>
  <c r="M705" i="4"/>
  <c r="L705" i="4"/>
  <c r="K705" i="4"/>
  <c r="J705" i="4"/>
  <c r="I705" i="4"/>
  <c r="H705" i="4"/>
  <c r="G705" i="4"/>
  <c r="F705" i="4"/>
  <c r="E705" i="4"/>
  <c r="D705" i="4"/>
  <c r="C705" i="4"/>
  <c r="B705" i="4"/>
  <c r="A705" i="4"/>
  <c r="AN704" i="4"/>
  <c r="AK704" i="4"/>
  <c r="AJ704" i="4"/>
  <c r="AI704" i="4"/>
  <c r="AH704" i="4"/>
  <c r="AG704" i="4"/>
  <c r="AF704" i="4"/>
  <c r="AE704" i="4"/>
  <c r="AD704" i="4"/>
  <c r="AC704" i="4"/>
  <c r="AB704" i="4"/>
  <c r="AA704" i="4"/>
  <c r="Z704" i="4"/>
  <c r="Y704" i="4"/>
  <c r="AM704" i="4" s="1"/>
  <c r="X704" i="4"/>
  <c r="W704" i="4"/>
  <c r="V704" i="4"/>
  <c r="U704" i="4"/>
  <c r="T704" i="4"/>
  <c r="S704" i="4"/>
  <c r="R704" i="4"/>
  <c r="Q704" i="4"/>
  <c r="P704" i="4"/>
  <c r="O704" i="4"/>
  <c r="N704" i="4"/>
  <c r="M704" i="4"/>
  <c r="L704" i="4"/>
  <c r="K704" i="4"/>
  <c r="J704" i="4"/>
  <c r="I704" i="4"/>
  <c r="H704" i="4"/>
  <c r="G704" i="4"/>
  <c r="F704" i="4"/>
  <c r="E704" i="4"/>
  <c r="AO704" i="4" s="1"/>
  <c r="D704" i="4"/>
  <c r="C704" i="4"/>
  <c r="B704" i="4"/>
  <c r="A704" i="4"/>
  <c r="AM703" i="4"/>
  <c r="AK703" i="4"/>
  <c r="AJ703" i="4"/>
  <c r="AI703" i="4"/>
  <c r="AH703" i="4"/>
  <c r="AG703" i="4"/>
  <c r="AF703" i="4"/>
  <c r="AE703" i="4"/>
  <c r="AD703" i="4"/>
  <c r="AC703" i="4"/>
  <c r="AB703" i="4"/>
  <c r="AA703" i="4"/>
  <c r="Z703" i="4"/>
  <c r="Y703" i="4"/>
  <c r="AL703" i="4" s="1"/>
  <c r="X703" i="4"/>
  <c r="W703" i="4"/>
  <c r="V703" i="4"/>
  <c r="U703" i="4"/>
  <c r="T703" i="4"/>
  <c r="S703" i="4"/>
  <c r="R703" i="4"/>
  <c r="Q703" i="4"/>
  <c r="P703" i="4"/>
  <c r="O703" i="4"/>
  <c r="N703" i="4"/>
  <c r="M703" i="4"/>
  <c r="L703" i="4"/>
  <c r="K703" i="4"/>
  <c r="J703" i="4"/>
  <c r="I703" i="4"/>
  <c r="H703" i="4"/>
  <c r="G703" i="4"/>
  <c r="F703" i="4"/>
  <c r="E703" i="4"/>
  <c r="D703" i="4"/>
  <c r="C703" i="4"/>
  <c r="B703" i="4"/>
  <c r="A703" i="4"/>
  <c r="AL702" i="4"/>
  <c r="AK702" i="4"/>
  <c r="AJ702" i="4"/>
  <c r="AI702" i="4"/>
  <c r="AH702" i="4"/>
  <c r="AG702" i="4"/>
  <c r="AF702" i="4"/>
  <c r="AE702" i="4"/>
  <c r="AD702" i="4"/>
  <c r="AC702" i="4"/>
  <c r="AB702" i="4"/>
  <c r="AN702" i="4" s="1"/>
  <c r="AA702" i="4"/>
  <c r="Z702" i="4"/>
  <c r="Y702" i="4"/>
  <c r="AM702" i="4" s="1"/>
  <c r="X702" i="4"/>
  <c r="W702" i="4"/>
  <c r="V702" i="4"/>
  <c r="U702" i="4"/>
  <c r="T702" i="4"/>
  <c r="S702" i="4"/>
  <c r="R702" i="4"/>
  <c r="Q702" i="4"/>
  <c r="P702" i="4"/>
  <c r="O702" i="4"/>
  <c r="N702" i="4"/>
  <c r="M702" i="4"/>
  <c r="L702" i="4"/>
  <c r="K702" i="4"/>
  <c r="J702" i="4"/>
  <c r="I702" i="4"/>
  <c r="H702" i="4"/>
  <c r="G702" i="4"/>
  <c r="F702" i="4"/>
  <c r="AO702" i="4" s="1"/>
  <c r="E702" i="4"/>
  <c r="D702" i="4"/>
  <c r="C702" i="4"/>
  <c r="B702" i="4"/>
  <c r="A702" i="4"/>
  <c r="AN701" i="4"/>
  <c r="AM701" i="4"/>
  <c r="AL701" i="4"/>
  <c r="AK701" i="4"/>
  <c r="AJ701" i="4"/>
  <c r="AI701" i="4"/>
  <c r="AH701" i="4"/>
  <c r="AG701" i="4"/>
  <c r="AF701" i="4"/>
  <c r="AE701" i="4"/>
  <c r="AD701" i="4"/>
  <c r="AC701" i="4"/>
  <c r="AB701" i="4"/>
  <c r="AA701" i="4"/>
  <c r="Z701" i="4"/>
  <c r="Y701" i="4"/>
  <c r="X701" i="4"/>
  <c r="W701" i="4"/>
  <c r="V701" i="4"/>
  <c r="U701" i="4"/>
  <c r="T701" i="4"/>
  <c r="S701" i="4"/>
  <c r="R701" i="4"/>
  <c r="Q701" i="4"/>
  <c r="P701" i="4"/>
  <c r="O701" i="4"/>
  <c r="N701" i="4"/>
  <c r="M701" i="4"/>
  <c r="L701" i="4"/>
  <c r="K701" i="4"/>
  <c r="J701" i="4"/>
  <c r="I701" i="4"/>
  <c r="H701" i="4"/>
  <c r="G701" i="4"/>
  <c r="F701" i="4"/>
  <c r="E701" i="4"/>
  <c r="D701" i="4"/>
  <c r="C701" i="4"/>
  <c r="AO701" i="4" s="1"/>
  <c r="B701" i="4"/>
  <c r="A701" i="4"/>
  <c r="AN700" i="4"/>
  <c r="AK700" i="4"/>
  <c r="AJ700" i="4"/>
  <c r="AI700" i="4"/>
  <c r="AH700" i="4"/>
  <c r="AG700" i="4"/>
  <c r="AF700" i="4"/>
  <c r="AE700" i="4"/>
  <c r="AD700" i="4"/>
  <c r="AC700" i="4"/>
  <c r="AB700" i="4"/>
  <c r="AA700" i="4"/>
  <c r="Z700" i="4"/>
  <c r="Y700" i="4"/>
  <c r="AM700" i="4" s="1"/>
  <c r="X700" i="4"/>
  <c r="W700" i="4"/>
  <c r="V700" i="4"/>
  <c r="U700" i="4"/>
  <c r="T700" i="4"/>
  <c r="S700" i="4"/>
  <c r="R700" i="4"/>
  <c r="Q700" i="4"/>
  <c r="P700" i="4"/>
  <c r="O700" i="4"/>
  <c r="N700" i="4"/>
  <c r="M700" i="4"/>
  <c r="L700" i="4"/>
  <c r="K700" i="4"/>
  <c r="J700" i="4"/>
  <c r="I700" i="4"/>
  <c r="H700" i="4"/>
  <c r="G700" i="4"/>
  <c r="F700" i="4"/>
  <c r="E700" i="4"/>
  <c r="D700" i="4"/>
  <c r="C700" i="4"/>
  <c r="B700" i="4"/>
  <c r="A700" i="4"/>
  <c r="AM699" i="4"/>
  <c r="AK699" i="4"/>
  <c r="AJ699" i="4"/>
  <c r="AI699" i="4"/>
  <c r="AH699" i="4"/>
  <c r="AG699" i="4"/>
  <c r="AF699" i="4"/>
  <c r="AE699" i="4"/>
  <c r="AD699" i="4"/>
  <c r="AC699" i="4"/>
  <c r="AB699" i="4"/>
  <c r="AA699" i="4"/>
  <c r="Z699" i="4"/>
  <c r="Y699" i="4"/>
  <c r="AL699" i="4" s="1"/>
  <c r="X699" i="4"/>
  <c r="W699" i="4"/>
  <c r="V699" i="4"/>
  <c r="U699" i="4"/>
  <c r="T699" i="4"/>
  <c r="S699" i="4"/>
  <c r="R699" i="4"/>
  <c r="Q699" i="4"/>
  <c r="P699" i="4"/>
  <c r="O699" i="4"/>
  <c r="N699" i="4"/>
  <c r="M699" i="4"/>
  <c r="L699" i="4"/>
  <c r="K699" i="4"/>
  <c r="J699" i="4"/>
  <c r="I699" i="4"/>
  <c r="H699" i="4"/>
  <c r="G699" i="4"/>
  <c r="F699" i="4"/>
  <c r="E699" i="4"/>
  <c r="D699" i="4"/>
  <c r="C699" i="4"/>
  <c r="AO699" i="4" s="1"/>
  <c r="B699" i="4"/>
  <c r="A699" i="4"/>
  <c r="AO698" i="4"/>
  <c r="AL698" i="4"/>
  <c r="AK698" i="4"/>
  <c r="AJ698" i="4"/>
  <c r="AI698" i="4"/>
  <c r="AH698" i="4"/>
  <c r="AG698" i="4"/>
  <c r="AF698" i="4"/>
  <c r="AE698" i="4"/>
  <c r="AD698" i="4"/>
  <c r="AC698" i="4"/>
  <c r="AB698" i="4"/>
  <c r="AN698" i="4" s="1"/>
  <c r="AA698" i="4"/>
  <c r="Z698" i="4"/>
  <c r="Y698" i="4"/>
  <c r="AM698" i="4" s="1"/>
  <c r="X698" i="4"/>
  <c r="W698" i="4"/>
  <c r="V698" i="4"/>
  <c r="U698" i="4"/>
  <c r="T698" i="4"/>
  <c r="S698" i="4"/>
  <c r="R698" i="4"/>
  <c r="Q698" i="4"/>
  <c r="P698" i="4"/>
  <c r="O698" i="4"/>
  <c r="N698" i="4"/>
  <c r="M698" i="4"/>
  <c r="L698" i="4"/>
  <c r="K698" i="4"/>
  <c r="J698" i="4"/>
  <c r="I698" i="4"/>
  <c r="H698" i="4"/>
  <c r="G698" i="4"/>
  <c r="F698" i="4"/>
  <c r="E698" i="4"/>
  <c r="D698" i="4"/>
  <c r="C698" i="4"/>
  <c r="B698" i="4"/>
  <c r="A698" i="4"/>
  <c r="AN697" i="4"/>
  <c r="AM697" i="4"/>
  <c r="AL697" i="4"/>
  <c r="AK697" i="4"/>
  <c r="AJ697" i="4"/>
  <c r="AI697" i="4"/>
  <c r="AH697" i="4"/>
  <c r="AG697" i="4"/>
  <c r="AF697" i="4"/>
  <c r="AE697" i="4"/>
  <c r="AD697" i="4"/>
  <c r="AC697" i="4"/>
  <c r="AB697" i="4"/>
  <c r="AA697" i="4"/>
  <c r="Z697" i="4"/>
  <c r="Y697" i="4"/>
  <c r="X697" i="4"/>
  <c r="W697" i="4"/>
  <c r="V697" i="4"/>
  <c r="U697" i="4"/>
  <c r="T697" i="4"/>
  <c r="S697" i="4"/>
  <c r="R697" i="4"/>
  <c r="Q697" i="4"/>
  <c r="P697" i="4"/>
  <c r="O697" i="4"/>
  <c r="N697" i="4"/>
  <c r="M697" i="4"/>
  <c r="L697" i="4"/>
  <c r="K697" i="4"/>
  <c r="J697" i="4"/>
  <c r="I697" i="4"/>
  <c r="H697" i="4"/>
  <c r="G697" i="4"/>
  <c r="F697" i="4"/>
  <c r="E697" i="4"/>
  <c r="D697" i="4"/>
  <c r="C697" i="4"/>
  <c r="B697" i="4"/>
  <c r="A697" i="4"/>
  <c r="AN696" i="4"/>
  <c r="AK696" i="4"/>
  <c r="AJ696" i="4"/>
  <c r="AI696" i="4"/>
  <c r="AH696" i="4"/>
  <c r="AG696" i="4"/>
  <c r="AF696" i="4"/>
  <c r="AE696" i="4"/>
  <c r="AD696" i="4"/>
  <c r="AC696" i="4"/>
  <c r="AB696" i="4"/>
  <c r="AA696" i="4"/>
  <c r="Z696" i="4"/>
  <c r="Y696" i="4"/>
  <c r="AM696" i="4" s="1"/>
  <c r="X696" i="4"/>
  <c r="W696" i="4"/>
  <c r="V696" i="4"/>
  <c r="U696" i="4"/>
  <c r="T696" i="4"/>
  <c r="S696" i="4"/>
  <c r="R696" i="4"/>
  <c r="Q696" i="4"/>
  <c r="P696" i="4"/>
  <c r="O696" i="4"/>
  <c r="N696" i="4"/>
  <c r="M696" i="4"/>
  <c r="L696" i="4"/>
  <c r="K696" i="4"/>
  <c r="J696" i="4"/>
  <c r="I696" i="4"/>
  <c r="H696" i="4"/>
  <c r="G696" i="4"/>
  <c r="F696" i="4"/>
  <c r="E696" i="4"/>
  <c r="AO696" i="4" s="1"/>
  <c r="D696" i="4"/>
  <c r="C696" i="4"/>
  <c r="B696" i="4"/>
  <c r="A696" i="4"/>
  <c r="AM695" i="4"/>
  <c r="AK695" i="4"/>
  <c r="AJ695" i="4"/>
  <c r="AI695" i="4"/>
  <c r="AH695" i="4"/>
  <c r="AG695" i="4"/>
  <c r="AF695" i="4"/>
  <c r="AE695" i="4"/>
  <c r="AD695" i="4"/>
  <c r="AC695" i="4"/>
  <c r="AB695" i="4"/>
  <c r="AA695" i="4"/>
  <c r="Z695" i="4"/>
  <c r="Y695" i="4"/>
  <c r="AL695" i="4" s="1"/>
  <c r="X695" i="4"/>
  <c r="W695" i="4"/>
  <c r="V695" i="4"/>
  <c r="U695" i="4"/>
  <c r="T695" i="4"/>
  <c r="S695" i="4"/>
  <c r="R695" i="4"/>
  <c r="Q695" i="4"/>
  <c r="P695" i="4"/>
  <c r="O695" i="4"/>
  <c r="N695" i="4"/>
  <c r="M695" i="4"/>
  <c r="L695" i="4"/>
  <c r="K695" i="4"/>
  <c r="J695" i="4"/>
  <c r="I695" i="4"/>
  <c r="H695" i="4"/>
  <c r="G695" i="4"/>
  <c r="F695" i="4"/>
  <c r="E695" i="4"/>
  <c r="D695" i="4"/>
  <c r="C695" i="4"/>
  <c r="B695" i="4"/>
  <c r="A695" i="4"/>
  <c r="AL694" i="4"/>
  <c r="AK694" i="4"/>
  <c r="AJ694" i="4"/>
  <c r="AI694" i="4"/>
  <c r="AH694" i="4"/>
  <c r="AG694" i="4"/>
  <c r="AF694" i="4"/>
  <c r="AE694" i="4"/>
  <c r="AD694" i="4"/>
  <c r="AC694" i="4"/>
  <c r="AB694" i="4"/>
  <c r="AN694" i="4" s="1"/>
  <c r="AA694" i="4"/>
  <c r="Z694" i="4"/>
  <c r="Y694" i="4"/>
  <c r="AM694" i="4" s="1"/>
  <c r="X694" i="4"/>
  <c r="W694" i="4"/>
  <c r="V694" i="4"/>
  <c r="U694" i="4"/>
  <c r="T694" i="4"/>
  <c r="S694" i="4"/>
  <c r="R694" i="4"/>
  <c r="Q694" i="4"/>
  <c r="P694" i="4"/>
  <c r="O694" i="4"/>
  <c r="N694" i="4"/>
  <c r="M694" i="4"/>
  <c r="L694" i="4"/>
  <c r="K694" i="4"/>
  <c r="J694" i="4"/>
  <c r="I694" i="4"/>
  <c r="H694" i="4"/>
  <c r="G694" i="4"/>
  <c r="F694" i="4"/>
  <c r="AO694" i="4" s="1"/>
  <c r="E694" i="4"/>
  <c r="D694" i="4"/>
  <c r="C694" i="4"/>
  <c r="B694" i="4"/>
  <c r="A694" i="4"/>
  <c r="AN693" i="4"/>
  <c r="AM693" i="4"/>
  <c r="AL693" i="4"/>
  <c r="AK693" i="4"/>
  <c r="AJ693" i="4"/>
  <c r="AI693" i="4"/>
  <c r="AH693" i="4"/>
  <c r="AG693" i="4"/>
  <c r="AF693" i="4"/>
  <c r="AE693" i="4"/>
  <c r="AD693" i="4"/>
  <c r="AC693" i="4"/>
  <c r="AB693" i="4"/>
  <c r="AA693" i="4"/>
  <c r="Z693" i="4"/>
  <c r="Y693" i="4"/>
  <c r="X693" i="4"/>
  <c r="W693" i="4"/>
  <c r="V693" i="4"/>
  <c r="U693" i="4"/>
  <c r="T693" i="4"/>
  <c r="S693" i="4"/>
  <c r="R693" i="4"/>
  <c r="Q693" i="4"/>
  <c r="P693" i="4"/>
  <c r="O693" i="4"/>
  <c r="N693" i="4"/>
  <c r="M693" i="4"/>
  <c r="L693" i="4"/>
  <c r="K693" i="4"/>
  <c r="J693" i="4"/>
  <c r="I693" i="4"/>
  <c r="H693" i="4"/>
  <c r="G693" i="4"/>
  <c r="F693" i="4"/>
  <c r="E693" i="4"/>
  <c r="D693" i="4"/>
  <c r="C693" i="4"/>
  <c r="AO693" i="4" s="1"/>
  <c r="B693" i="4"/>
  <c r="A693" i="4"/>
  <c r="AN692" i="4"/>
  <c r="AK692" i="4"/>
  <c r="AJ692" i="4"/>
  <c r="AI692" i="4"/>
  <c r="AH692" i="4"/>
  <c r="AG692" i="4"/>
  <c r="AF692" i="4"/>
  <c r="AE692" i="4"/>
  <c r="AD692" i="4"/>
  <c r="AC692" i="4"/>
  <c r="AB692" i="4"/>
  <c r="AA692" i="4"/>
  <c r="Z692" i="4"/>
  <c r="Y692" i="4"/>
  <c r="AM692" i="4" s="1"/>
  <c r="X692" i="4"/>
  <c r="W692" i="4"/>
  <c r="V692" i="4"/>
  <c r="U692" i="4"/>
  <c r="T692" i="4"/>
  <c r="S692" i="4"/>
  <c r="R692" i="4"/>
  <c r="Q692" i="4"/>
  <c r="P692" i="4"/>
  <c r="O692" i="4"/>
  <c r="N692" i="4"/>
  <c r="M692" i="4"/>
  <c r="L692" i="4"/>
  <c r="K692" i="4"/>
  <c r="J692" i="4"/>
  <c r="I692" i="4"/>
  <c r="H692" i="4"/>
  <c r="G692" i="4"/>
  <c r="F692" i="4"/>
  <c r="E692" i="4"/>
  <c r="D692" i="4"/>
  <c r="C692" i="4"/>
  <c r="B692" i="4"/>
  <c r="A692" i="4"/>
  <c r="AM691" i="4"/>
  <c r="AK691" i="4"/>
  <c r="AJ691" i="4"/>
  <c r="AI691" i="4"/>
  <c r="AH691" i="4"/>
  <c r="AG691" i="4"/>
  <c r="AF691" i="4"/>
  <c r="AE691" i="4"/>
  <c r="AD691" i="4"/>
  <c r="AC691" i="4"/>
  <c r="AB691" i="4"/>
  <c r="AA691" i="4"/>
  <c r="Z691" i="4"/>
  <c r="Y691" i="4"/>
  <c r="AL691" i="4" s="1"/>
  <c r="X691" i="4"/>
  <c r="W691" i="4"/>
  <c r="V691" i="4"/>
  <c r="U691" i="4"/>
  <c r="T691" i="4"/>
  <c r="S691" i="4"/>
  <c r="R691" i="4"/>
  <c r="Q691" i="4"/>
  <c r="P691" i="4"/>
  <c r="O691" i="4"/>
  <c r="N691" i="4"/>
  <c r="M691" i="4"/>
  <c r="L691" i="4"/>
  <c r="K691" i="4"/>
  <c r="J691" i="4"/>
  <c r="I691" i="4"/>
  <c r="H691" i="4"/>
  <c r="G691" i="4"/>
  <c r="F691" i="4"/>
  <c r="E691" i="4"/>
  <c r="D691" i="4"/>
  <c r="C691" i="4"/>
  <c r="AO691" i="4" s="1"/>
  <c r="B691" i="4"/>
  <c r="A691" i="4"/>
  <c r="AO690" i="4"/>
  <c r="AL690" i="4"/>
  <c r="AK690" i="4"/>
  <c r="AJ690" i="4"/>
  <c r="AI690" i="4"/>
  <c r="AH690" i="4"/>
  <c r="AG690" i="4"/>
  <c r="AF690" i="4"/>
  <c r="AE690" i="4"/>
  <c r="AD690" i="4"/>
  <c r="AC690" i="4"/>
  <c r="AB690" i="4"/>
  <c r="AN690" i="4" s="1"/>
  <c r="AA690" i="4"/>
  <c r="Z690" i="4"/>
  <c r="Y690" i="4"/>
  <c r="AM690" i="4" s="1"/>
  <c r="X690" i="4"/>
  <c r="W690" i="4"/>
  <c r="V690" i="4"/>
  <c r="U690" i="4"/>
  <c r="T690" i="4"/>
  <c r="S690" i="4"/>
  <c r="R690" i="4"/>
  <c r="Q690" i="4"/>
  <c r="P690" i="4"/>
  <c r="O690" i="4"/>
  <c r="N690" i="4"/>
  <c r="M690" i="4"/>
  <c r="L690" i="4"/>
  <c r="K690" i="4"/>
  <c r="J690" i="4"/>
  <c r="I690" i="4"/>
  <c r="H690" i="4"/>
  <c r="G690" i="4"/>
  <c r="F690" i="4"/>
  <c r="E690" i="4"/>
  <c r="D690" i="4"/>
  <c r="C690" i="4"/>
  <c r="B690" i="4"/>
  <c r="A690" i="4"/>
  <c r="AN689" i="4"/>
  <c r="AM689" i="4"/>
  <c r="AL689" i="4"/>
  <c r="AK689" i="4"/>
  <c r="AJ689" i="4"/>
  <c r="AI689" i="4"/>
  <c r="AH689" i="4"/>
  <c r="AG689" i="4"/>
  <c r="AF689" i="4"/>
  <c r="AE689" i="4"/>
  <c r="AD689" i="4"/>
  <c r="AC689" i="4"/>
  <c r="AB689" i="4"/>
  <c r="AA689" i="4"/>
  <c r="Z689" i="4"/>
  <c r="Y689" i="4"/>
  <c r="X689" i="4"/>
  <c r="W689" i="4"/>
  <c r="V689" i="4"/>
  <c r="U689" i="4"/>
  <c r="T689" i="4"/>
  <c r="S689" i="4"/>
  <c r="R689" i="4"/>
  <c r="Q689" i="4"/>
  <c r="P689" i="4"/>
  <c r="O689" i="4"/>
  <c r="N689" i="4"/>
  <c r="M689" i="4"/>
  <c r="L689" i="4"/>
  <c r="K689" i="4"/>
  <c r="J689" i="4"/>
  <c r="I689" i="4"/>
  <c r="H689" i="4"/>
  <c r="G689" i="4"/>
  <c r="F689" i="4"/>
  <c r="E689" i="4"/>
  <c r="D689" i="4"/>
  <c r="C689" i="4"/>
  <c r="B689" i="4"/>
  <c r="A689" i="4"/>
  <c r="AN688" i="4"/>
  <c r="AK688" i="4"/>
  <c r="AJ688" i="4"/>
  <c r="AI688" i="4"/>
  <c r="AH688" i="4"/>
  <c r="AG688" i="4"/>
  <c r="AF688" i="4"/>
  <c r="AE688" i="4"/>
  <c r="AD688" i="4"/>
  <c r="AC688" i="4"/>
  <c r="AB688" i="4"/>
  <c r="AA688" i="4"/>
  <c r="Z688" i="4"/>
  <c r="Y688" i="4"/>
  <c r="AM688" i="4" s="1"/>
  <c r="X688" i="4"/>
  <c r="W688" i="4"/>
  <c r="V688" i="4"/>
  <c r="U688" i="4"/>
  <c r="T688" i="4"/>
  <c r="S688" i="4"/>
  <c r="R688" i="4"/>
  <c r="Q688" i="4"/>
  <c r="P688" i="4"/>
  <c r="O688" i="4"/>
  <c r="N688" i="4"/>
  <c r="M688" i="4"/>
  <c r="L688" i="4"/>
  <c r="K688" i="4"/>
  <c r="J688" i="4"/>
  <c r="I688" i="4"/>
  <c r="H688" i="4"/>
  <c r="G688" i="4"/>
  <c r="F688" i="4"/>
  <c r="E688" i="4"/>
  <c r="AO688" i="4" s="1"/>
  <c r="D688" i="4"/>
  <c r="C688" i="4"/>
  <c r="B688" i="4"/>
  <c r="A688" i="4"/>
  <c r="AM687" i="4"/>
  <c r="AK687" i="4"/>
  <c r="AJ687" i="4"/>
  <c r="AI687" i="4"/>
  <c r="AH687" i="4"/>
  <c r="AG687" i="4"/>
  <c r="AF687" i="4"/>
  <c r="AE687" i="4"/>
  <c r="AD687" i="4"/>
  <c r="AC687" i="4"/>
  <c r="AB687" i="4"/>
  <c r="AA687" i="4"/>
  <c r="Z687" i="4"/>
  <c r="Y687" i="4"/>
  <c r="AL687" i="4" s="1"/>
  <c r="X687" i="4"/>
  <c r="W687" i="4"/>
  <c r="V687" i="4"/>
  <c r="U687" i="4"/>
  <c r="T687" i="4"/>
  <c r="S687" i="4"/>
  <c r="R687" i="4"/>
  <c r="Q687" i="4"/>
  <c r="P687" i="4"/>
  <c r="O687" i="4"/>
  <c r="N687" i="4"/>
  <c r="M687" i="4"/>
  <c r="L687" i="4"/>
  <c r="K687" i="4"/>
  <c r="J687" i="4"/>
  <c r="I687" i="4"/>
  <c r="H687" i="4"/>
  <c r="G687" i="4"/>
  <c r="F687" i="4"/>
  <c r="E687" i="4"/>
  <c r="D687" i="4"/>
  <c r="C687" i="4"/>
  <c r="B687" i="4"/>
  <c r="A687" i="4"/>
  <c r="AL686" i="4"/>
  <c r="AK686" i="4"/>
  <c r="AJ686" i="4"/>
  <c r="AI686" i="4"/>
  <c r="AH686" i="4"/>
  <c r="AG686" i="4"/>
  <c r="AF686" i="4"/>
  <c r="AE686" i="4"/>
  <c r="AD686" i="4"/>
  <c r="AC686" i="4"/>
  <c r="AB686" i="4"/>
  <c r="AN686" i="4" s="1"/>
  <c r="AA686" i="4"/>
  <c r="Z686" i="4"/>
  <c r="Y686" i="4"/>
  <c r="AM686" i="4" s="1"/>
  <c r="X686" i="4"/>
  <c r="W686" i="4"/>
  <c r="V686" i="4"/>
  <c r="U686" i="4"/>
  <c r="T686" i="4"/>
  <c r="S686" i="4"/>
  <c r="R686" i="4"/>
  <c r="Q686" i="4"/>
  <c r="P686" i="4"/>
  <c r="O686" i="4"/>
  <c r="N686" i="4"/>
  <c r="M686" i="4"/>
  <c r="L686" i="4"/>
  <c r="K686" i="4"/>
  <c r="J686" i="4"/>
  <c r="I686" i="4"/>
  <c r="H686" i="4"/>
  <c r="G686" i="4"/>
  <c r="F686" i="4"/>
  <c r="AO686" i="4" s="1"/>
  <c r="E686" i="4"/>
  <c r="D686" i="4"/>
  <c r="C686" i="4"/>
  <c r="B686" i="4"/>
  <c r="A686" i="4"/>
  <c r="AN685" i="4"/>
  <c r="AM685" i="4"/>
  <c r="AL685" i="4"/>
  <c r="AK685" i="4"/>
  <c r="AJ685" i="4"/>
  <c r="AI685" i="4"/>
  <c r="AH685" i="4"/>
  <c r="AG685" i="4"/>
  <c r="AF685" i="4"/>
  <c r="AE685" i="4"/>
  <c r="AD685" i="4"/>
  <c r="AC685" i="4"/>
  <c r="AB685" i="4"/>
  <c r="AA685" i="4"/>
  <c r="Z685" i="4"/>
  <c r="Y685" i="4"/>
  <c r="X685" i="4"/>
  <c r="W685" i="4"/>
  <c r="V685" i="4"/>
  <c r="U685" i="4"/>
  <c r="T685" i="4"/>
  <c r="S685" i="4"/>
  <c r="R685" i="4"/>
  <c r="Q685" i="4"/>
  <c r="P685" i="4"/>
  <c r="O685" i="4"/>
  <c r="N685" i="4"/>
  <c r="M685" i="4"/>
  <c r="L685" i="4"/>
  <c r="K685" i="4"/>
  <c r="J685" i="4"/>
  <c r="I685" i="4"/>
  <c r="H685" i="4"/>
  <c r="G685" i="4"/>
  <c r="F685" i="4"/>
  <c r="E685" i="4"/>
  <c r="D685" i="4"/>
  <c r="C685" i="4"/>
  <c r="AO685" i="4" s="1"/>
  <c r="B685" i="4"/>
  <c r="A685" i="4"/>
  <c r="AN684" i="4"/>
  <c r="AK684" i="4"/>
  <c r="AJ684" i="4"/>
  <c r="AI684" i="4"/>
  <c r="AH684" i="4"/>
  <c r="AG684" i="4"/>
  <c r="AF684" i="4"/>
  <c r="AE684" i="4"/>
  <c r="AD684" i="4"/>
  <c r="AC684" i="4"/>
  <c r="AB684" i="4"/>
  <c r="AA684" i="4"/>
  <c r="Z684" i="4"/>
  <c r="Y684" i="4"/>
  <c r="AM684" i="4" s="1"/>
  <c r="X684" i="4"/>
  <c r="W684" i="4"/>
  <c r="V684" i="4"/>
  <c r="U684" i="4"/>
  <c r="T684" i="4"/>
  <c r="S684" i="4"/>
  <c r="R684" i="4"/>
  <c r="Q684" i="4"/>
  <c r="P684" i="4"/>
  <c r="O684" i="4"/>
  <c r="N684" i="4"/>
  <c r="M684" i="4"/>
  <c r="L684" i="4"/>
  <c r="K684" i="4"/>
  <c r="J684" i="4"/>
  <c r="I684" i="4"/>
  <c r="H684" i="4"/>
  <c r="G684" i="4"/>
  <c r="F684" i="4"/>
  <c r="E684" i="4"/>
  <c r="D684" i="4"/>
  <c r="C684" i="4"/>
  <c r="B684" i="4"/>
  <c r="A684" i="4"/>
  <c r="AM683" i="4"/>
  <c r="AK683" i="4"/>
  <c r="AJ683" i="4"/>
  <c r="AI683" i="4"/>
  <c r="AH683" i="4"/>
  <c r="AG683" i="4"/>
  <c r="AF683" i="4"/>
  <c r="AE683" i="4"/>
  <c r="AD683" i="4"/>
  <c r="AC683" i="4"/>
  <c r="AB683" i="4"/>
  <c r="AA683" i="4"/>
  <c r="Z683" i="4"/>
  <c r="Y683" i="4"/>
  <c r="AL683" i="4" s="1"/>
  <c r="X683" i="4"/>
  <c r="W683" i="4"/>
  <c r="V683" i="4"/>
  <c r="U683" i="4"/>
  <c r="T683" i="4"/>
  <c r="S683" i="4"/>
  <c r="R683" i="4"/>
  <c r="Q683" i="4"/>
  <c r="P683" i="4"/>
  <c r="O683" i="4"/>
  <c r="N683" i="4"/>
  <c r="M683" i="4"/>
  <c r="L683" i="4"/>
  <c r="K683" i="4"/>
  <c r="J683" i="4"/>
  <c r="I683" i="4"/>
  <c r="H683" i="4"/>
  <c r="G683" i="4"/>
  <c r="F683" i="4"/>
  <c r="E683" i="4"/>
  <c r="D683" i="4"/>
  <c r="C683" i="4"/>
  <c r="AO683" i="4" s="1"/>
  <c r="B683" i="4"/>
  <c r="A683" i="4"/>
  <c r="AO682" i="4"/>
  <c r="AL682" i="4"/>
  <c r="AK682" i="4"/>
  <c r="AJ682" i="4"/>
  <c r="AI682" i="4"/>
  <c r="AH682" i="4"/>
  <c r="AG682" i="4"/>
  <c r="AF682" i="4"/>
  <c r="AE682" i="4"/>
  <c r="AD682" i="4"/>
  <c r="AC682" i="4"/>
  <c r="AB682" i="4"/>
  <c r="AN682" i="4" s="1"/>
  <c r="AA682" i="4"/>
  <c r="Z682" i="4"/>
  <c r="Y682" i="4"/>
  <c r="AM682" i="4" s="1"/>
  <c r="X682" i="4"/>
  <c r="W682" i="4"/>
  <c r="V682" i="4"/>
  <c r="U682" i="4"/>
  <c r="T682" i="4"/>
  <c r="S682" i="4"/>
  <c r="R682" i="4"/>
  <c r="Q682" i="4"/>
  <c r="P682" i="4"/>
  <c r="O682" i="4"/>
  <c r="N682" i="4"/>
  <c r="M682" i="4"/>
  <c r="L682" i="4"/>
  <c r="K682" i="4"/>
  <c r="J682" i="4"/>
  <c r="I682" i="4"/>
  <c r="H682" i="4"/>
  <c r="G682" i="4"/>
  <c r="F682" i="4"/>
  <c r="E682" i="4"/>
  <c r="D682" i="4"/>
  <c r="C682" i="4"/>
  <c r="B682" i="4"/>
  <c r="A682" i="4"/>
  <c r="AN681" i="4"/>
  <c r="AM681" i="4"/>
  <c r="AL681" i="4"/>
  <c r="AK681" i="4"/>
  <c r="AJ681" i="4"/>
  <c r="AI681" i="4"/>
  <c r="AH681" i="4"/>
  <c r="AG681" i="4"/>
  <c r="AF681" i="4"/>
  <c r="AE681" i="4"/>
  <c r="AD681" i="4"/>
  <c r="AC681" i="4"/>
  <c r="AB681" i="4"/>
  <c r="AA681" i="4"/>
  <c r="Z681" i="4"/>
  <c r="Y681" i="4"/>
  <c r="X681" i="4"/>
  <c r="W681" i="4"/>
  <c r="V681" i="4"/>
  <c r="U681" i="4"/>
  <c r="T681" i="4"/>
  <c r="S681" i="4"/>
  <c r="R681" i="4"/>
  <c r="Q681" i="4"/>
  <c r="P681" i="4"/>
  <c r="O681" i="4"/>
  <c r="N681" i="4"/>
  <c r="M681" i="4"/>
  <c r="L681" i="4"/>
  <c r="K681" i="4"/>
  <c r="J681" i="4"/>
  <c r="I681" i="4"/>
  <c r="H681" i="4"/>
  <c r="G681" i="4"/>
  <c r="F681" i="4"/>
  <c r="E681" i="4"/>
  <c r="D681" i="4"/>
  <c r="C681" i="4"/>
  <c r="B681" i="4"/>
  <c r="A681" i="4"/>
  <c r="AN680" i="4"/>
  <c r="AK680" i="4"/>
  <c r="AJ680" i="4"/>
  <c r="AI680" i="4"/>
  <c r="AH680" i="4"/>
  <c r="AG680" i="4"/>
  <c r="AF680" i="4"/>
  <c r="AE680" i="4"/>
  <c r="AD680" i="4"/>
  <c r="AC680" i="4"/>
  <c r="AB680" i="4"/>
  <c r="AA680" i="4"/>
  <c r="Z680" i="4"/>
  <c r="Y680" i="4"/>
  <c r="AM680" i="4" s="1"/>
  <c r="X680" i="4"/>
  <c r="W680" i="4"/>
  <c r="V680" i="4"/>
  <c r="U680" i="4"/>
  <c r="T680" i="4"/>
  <c r="S680" i="4"/>
  <c r="R680" i="4"/>
  <c r="Q680" i="4"/>
  <c r="P680" i="4"/>
  <c r="O680" i="4"/>
  <c r="N680" i="4"/>
  <c r="M680" i="4"/>
  <c r="L680" i="4"/>
  <c r="K680" i="4"/>
  <c r="J680" i="4"/>
  <c r="I680" i="4"/>
  <c r="H680" i="4"/>
  <c r="G680" i="4"/>
  <c r="F680" i="4"/>
  <c r="E680" i="4"/>
  <c r="AO680" i="4" s="1"/>
  <c r="D680" i="4"/>
  <c r="C680" i="4"/>
  <c r="B680" i="4"/>
  <c r="A680" i="4"/>
  <c r="AM679" i="4"/>
  <c r="AL679" i="4"/>
  <c r="AK679" i="4"/>
  <c r="AJ679" i="4"/>
  <c r="AI679" i="4"/>
  <c r="AH679" i="4"/>
  <c r="AG679" i="4"/>
  <c r="AF679" i="4"/>
  <c r="AE679" i="4"/>
  <c r="AD679" i="4"/>
  <c r="AC679" i="4"/>
  <c r="AB679" i="4"/>
  <c r="AA679" i="4"/>
  <c r="Z679" i="4"/>
  <c r="Y679" i="4"/>
  <c r="X679" i="4"/>
  <c r="W679" i="4"/>
  <c r="V679" i="4"/>
  <c r="U679" i="4"/>
  <c r="T679" i="4"/>
  <c r="S679" i="4"/>
  <c r="R679" i="4"/>
  <c r="Q679" i="4"/>
  <c r="P679" i="4"/>
  <c r="O679" i="4"/>
  <c r="N679" i="4"/>
  <c r="M679" i="4"/>
  <c r="L679" i="4"/>
  <c r="K679" i="4"/>
  <c r="J679" i="4"/>
  <c r="I679" i="4"/>
  <c r="H679" i="4"/>
  <c r="G679" i="4"/>
  <c r="F679" i="4"/>
  <c r="E679" i="4"/>
  <c r="D679" i="4"/>
  <c r="C679" i="4"/>
  <c r="B679" i="4"/>
  <c r="A679" i="4"/>
  <c r="AO678" i="4"/>
  <c r="AL678" i="4"/>
  <c r="AK678" i="4"/>
  <c r="AJ678" i="4"/>
  <c r="AI678" i="4"/>
  <c r="AH678" i="4"/>
  <c r="AG678" i="4"/>
  <c r="AF678" i="4"/>
  <c r="AE678" i="4"/>
  <c r="AD678" i="4"/>
  <c r="AC678" i="4"/>
  <c r="AB678" i="4"/>
  <c r="AN678" i="4" s="1"/>
  <c r="AA678" i="4"/>
  <c r="Z678" i="4"/>
  <c r="Y678" i="4"/>
  <c r="AM678" i="4" s="1"/>
  <c r="X678" i="4"/>
  <c r="W678" i="4"/>
  <c r="V678" i="4"/>
  <c r="U678" i="4"/>
  <c r="T678" i="4"/>
  <c r="S678" i="4"/>
  <c r="R678" i="4"/>
  <c r="Q678" i="4"/>
  <c r="P678" i="4"/>
  <c r="O678" i="4"/>
  <c r="N678" i="4"/>
  <c r="M678" i="4"/>
  <c r="L678" i="4"/>
  <c r="K678" i="4"/>
  <c r="J678" i="4"/>
  <c r="I678" i="4"/>
  <c r="H678" i="4"/>
  <c r="G678" i="4"/>
  <c r="F678" i="4"/>
  <c r="E678" i="4"/>
  <c r="D678" i="4"/>
  <c r="C678" i="4"/>
  <c r="B678" i="4"/>
  <c r="A678" i="4"/>
  <c r="AN677" i="4"/>
  <c r="AM677" i="4"/>
  <c r="AL677" i="4"/>
  <c r="AK677" i="4"/>
  <c r="AJ677" i="4"/>
  <c r="AI677" i="4"/>
  <c r="AH677" i="4"/>
  <c r="AG677" i="4"/>
  <c r="AF677" i="4"/>
  <c r="AE677" i="4"/>
  <c r="AD677" i="4"/>
  <c r="AC677" i="4"/>
  <c r="AB677" i="4"/>
  <c r="AA677" i="4"/>
  <c r="Z677" i="4"/>
  <c r="Y677" i="4"/>
  <c r="X677" i="4"/>
  <c r="W677" i="4"/>
  <c r="V677" i="4"/>
  <c r="U677" i="4"/>
  <c r="T677" i="4"/>
  <c r="S677" i="4"/>
  <c r="R677" i="4"/>
  <c r="Q677" i="4"/>
  <c r="P677" i="4"/>
  <c r="O677" i="4"/>
  <c r="N677" i="4"/>
  <c r="M677" i="4"/>
  <c r="L677" i="4"/>
  <c r="K677" i="4"/>
  <c r="J677" i="4"/>
  <c r="I677" i="4"/>
  <c r="H677" i="4"/>
  <c r="G677" i="4"/>
  <c r="F677" i="4"/>
  <c r="E677" i="4"/>
  <c r="D677" i="4"/>
  <c r="C677" i="4"/>
  <c r="AO677" i="4" s="1"/>
  <c r="B677" i="4"/>
  <c r="A677" i="4"/>
  <c r="AN676" i="4"/>
  <c r="AK676" i="4"/>
  <c r="AJ676" i="4"/>
  <c r="AI676" i="4"/>
  <c r="AH676" i="4"/>
  <c r="AG676" i="4"/>
  <c r="AF676" i="4"/>
  <c r="AE676" i="4"/>
  <c r="AD676" i="4"/>
  <c r="AC676" i="4"/>
  <c r="AB676" i="4"/>
  <c r="AA676" i="4"/>
  <c r="Z676" i="4"/>
  <c r="Y676" i="4"/>
  <c r="AM676" i="4" s="1"/>
  <c r="X676" i="4"/>
  <c r="W676" i="4"/>
  <c r="V676" i="4"/>
  <c r="U676" i="4"/>
  <c r="T676" i="4"/>
  <c r="S676" i="4"/>
  <c r="R676" i="4"/>
  <c r="Q676" i="4"/>
  <c r="P676" i="4"/>
  <c r="O676" i="4"/>
  <c r="N676" i="4"/>
  <c r="M676" i="4"/>
  <c r="L676" i="4"/>
  <c r="K676" i="4"/>
  <c r="J676" i="4"/>
  <c r="I676" i="4"/>
  <c r="H676" i="4"/>
  <c r="G676" i="4"/>
  <c r="F676" i="4"/>
  <c r="E676" i="4"/>
  <c r="D676" i="4"/>
  <c r="C676" i="4"/>
  <c r="B676" i="4"/>
  <c r="A676" i="4"/>
  <c r="AM675" i="4"/>
  <c r="AK675" i="4"/>
  <c r="AJ675" i="4"/>
  <c r="AI675" i="4"/>
  <c r="AH675" i="4"/>
  <c r="AG675" i="4"/>
  <c r="AF675" i="4"/>
  <c r="AE675" i="4"/>
  <c r="AD675" i="4"/>
  <c r="AC675" i="4"/>
  <c r="AB675" i="4"/>
  <c r="AA675" i="4"/>
  <c r="Z675" i="4"/>
  <c r="Y675" i="4"/>
  <c r="AL675" i="4" s="1"/>
  <c r="X675" i="4"/>
  <c r="W675" i="4"/>
  <c r="V675" i="4"/>
  <c r="U675" i="4"/>
  <c r="T675" i="4"/>
  <c r="S675" i="4"/>
  <c r="R675" i="4"/>
  <c r="Q675" i="4"/>
  <c r="P675" i="4"/>
  <c r="O675" i="4"/>
  <c r="N675" i="4"/>
  <c r="M675" i="4"/>
  <c r="L675" i="4"/>
  <c r="K675" i="4"/>
  <c r="J675" i="4"/>
  <c r="I675" i="4"/>
  <c r="H675" i="4"/>
  <c r="G675" i="4"/>
  <c r="F675" i="4"/>
  <c r="E675" i="4"/>
  <c r="D675" i="4"/>
  <c r="C675" i="4"/>
  <c r="B675" i="4"/>
  <c r="A675" i="4"/>
  <c r="AO674" i="4"/>
  <c r="AL674" i="4"/>
  <c r="AK674" i="4"/>
  <c r="AJ674" i="4"/>
  <c r="AI674" i="4"/>
  <c r="AH674" i="4"/>
  <c r="AG674" i="4"/>
  <c r="AF674" i="4"/>
  <c r="AE674" i="4"/>
  <c r="AD674" i="4"/>
  <c r="AC674" i="4"/>
  <c r="AB674" i="4"/>
  <c r="AN674" i="4" s="1"/>
  <c r="AA674" i="4"/>
  <c r="Z674" i="4"/>
  <c r="Y674" i="4"/>
  <c r="AM674" i="4" s="1"/>
  <c r="X674" i="4"/>
  <c r="W674" i="4"/>
  <c r="V674" i="4"/>
  <c r="U674" i="4"/>
  <c r="T674" i="4"/>
  <c r="S674" i="4"/>
  <c r="R674" i="4"/>
  <c r="Q674" i="4"/>
  <c r="P674" i="4"/>
  <c r="O674" i="4"/>
  <c r="N674" i="4"/>
  <c r="M674" i="4"/>
  <c r="L674" i="4"/>
  <c r="K674" i="4"/>
  <c r="J674" i="4"/>
  <c r="I674" i="4"/>
  <c r="H674" i="4"/>
  <c r="G674" i="4"/>
  <c r="F674" i="4"/>
  <c r="E674" i="4"/>
  <c r="D674" i="4"/>
  <c r="C674" i="4"/>
  <c r="B674" i="4"/>
  <c r="A674" i="4"/>
  <c r="AN673" i="4"/>
  <c r="AM673" i="4"/>
  <c r="AL673" i="4"/>
  <c r="AK673" i="4"/>
  <c r="AJ673" i="4"/>
  <c r="AI673" i="4"/>
  <c r="AH673" i="4"/>
  <c r="AG673" i="4"/>
  <c r="AF673" i="4"/>
  <c r="AE673" i="4"/>
  <c r="AD673" i="4"/>
  <c r="AC673" i="4"/>
  <c r="AB673" i="4"/>
  <c r="AA673" i="4"/>
  <c r="Z673" i="4"/>
  <c r="Y673" i="4"/>
  <c r="X673" i="4"/>
  <c r="W673" i="4"/>
  <c r="V673" i="4"/>
  <c r="U673" i="4"/>
  <c r="T673" i="4"/>
  <c r="S673" i="4"/>
  <c r="R673" i="4"/>
  <c r="Q673" i="4"/>
  <c r="P673" i="4"/>
  <c r="O673" i="4"/>
  <c r="N673" i="4"/>
  <c r="M673" i="4"/>
  <c r="L673" i="4"/>
  <c r="K673" i="4"/>
  <c r="J673" i="4"/>
  <c r="I673" i="4"/>
  <c r="H673" i="4"/>
  <c r="G673" i="4"/>
  <c r="F673" i="4"/>
  <c r="E673" i="4"/>
  <c r="D673" i="4"/>
  <c r="C673" i="4"/>
  <c r="B673" i="4"/>
  <c r="A673" i="4"/>
  <c r="AN672" i="4"/>
  <c r="AK672" i="4"/>
  <c r="AJ672" i="4"/>
  <c r="AI672" i="4"/>
  <c r="AH672" i="4"/>
  <c r="AG672" i="4"/>
  <c r="AF672" i="4"/>
  <c r="AE672" i="4"/>
  <c r="AD672" i="4"/>
  <c r="AC672" i="4"/>
  <c r="AB672" i="4"/>
  <c r="AA672" i="4"/>
  <c r="Z672" i="4"/>
  <c r="Y672" i="4"/>
  <c r="AM672" i="4" s="1"/>
  <c r="X672" i="4"/>
  <c r="W672" i="4"/>
  <c r="V672" i="4"/>
  <c r="U672" i="4"/>
  <c r="T672" i="4"/>
  <c r="S672" i="4"/>
  <c r="R672" i="4"/>
  <c r="Q672" i="4"/>
  <c r="P672" i="4"/>
  <c r="O672" i="4"/>
  <c r="N672" i="4"/>
  <c r="M672" i="4"/>
  <c r="L672" i="4"/>
  <c r="K672" i="4"/>
  <c r="J672" i="4"/>
  <c r="I672" i="4"/>
  <c r="H672" i="4"/>
  <c r="G672" i="4"/>
  <c r="F672" i="4"/>
  <c r="E672" i="4"/>
  <c r="D672" i="4"/>
  <c r="C672" i="4"/>
  <c r="B672" i="4"/>
  <c r="A672" i="4"/>
  <c r="AM671" i="4"/>
  <c r="AK671" i="4"/>
  <c r="AJ671" i="4"/>
  <c r="AI671" i="4"/>
  <c r="AH671" i="4"/>
  <c r="AG671" i="4"/>
  <c r="AF671" i="4"/>
  <c r="AE671" i="4"/>
  <c r="AD671" i="4"/>
  <c r="AC671" i="4"/>
  <c r="AB671" i="4"/>
  <c r="AA671" i="4"/>
  <c r="Z671" i="4"/>
  <c r="Y671" i="4"/>
  <c r="AL671" i="4" s="1"/>
  <c r="X671" i="4"/>
  <c r="W671" i="4"/>
  <c r="V671" i="4"/>
  <c r="U671" i="4"/>
  <c r="T671" i="4"/>
  <c r="S671" i="4"/>
  <c r="R671" i="4"/>
  <c r="Q671" i="4"/>
  <c r="P671" i="4"/>
  <c r="O671" i="4"/>
  <c r="N671" i="4"/>
  <c r="M671" i="4"/>
  <c r="L671" i="4"/>
  <c r="K671" i="4"/>
  <c r="J671" i="4"/>
  <c r="I671" i="4"/>
  <c r="H671" i="4"/>
  <c r="G671" i="4"/>
  <c r="F671" i="4"/>
  <c r="E671" i="4"/>
  <c r="D671" i="4"/>
  <c r="C671" i="4"/>
  <c r="B671" i="4"/>
  <c r="A671" i="4"/>
  <c r="AO670" i="4"/>
  <c r="AL670" i="4"/>
  <c r="AK670" i="4"/>
  <c r="AJ670" i="4"/>
  <c r="AI670" i="4"/>
  <c r="AH670" i="4"/>
  <c r="AG670" i="4"/>
  <c r="AF670" i="4"/>
  <c r="AE670" i="4"/>
  <c r="AD670" i="4"/>
  <c r="AC670" i="4"/>
  <c r="AB670" i="4"/>
  <c r="AN670" i="4" s="1"/>
  <c r="AA670" i="4"/>
  <c r="Z670" i="4"/>
  <c r="Y670" i="4"/>
  <c r="AM670" i="4" s="1"/>
  <c r="X670" i="4"/>
  <c r="W670" i="4"/>
  <c r="V670" i="4"/>
  <c r="U670" i="4"/>
  <c r="T670" i="4"/>
  <c r="S670" i="4"/>
  <c r="R670" i="4"/>
  <c r="Q670" i="4"/>
  <c r="P670" i="4"/>
  <c r="O670" i="4"/>
  <c r="N670" i="4"/>
  <c r="M670" i="4"/>
  <c r="L670" i="4"/>
  <c r="K670" i="4"/>
  <c r="J670" i="4"/>
  <c r="I670" i="4"/>
  <c r="H670" i="4"/>
  <c r="G670" i="4"/>
  <c r="F670" i="4"/>
  <c r="E670" i="4"/>
  <c r="D670" i="4"/>
  <c r="C670" i="4"/>
  <c r="B670" i="4"/>
  <c r="A670" i="4"/>
  <c r="AN669" i="4"/>
  <c r="AM669" i="4"/>
  <c r="AL669" i="4"/>
  <c r="AK669" i="4"/>
  <c r="AJ669" i="4"/>
  <c r="AI669" i="4"/>
  <c r="AH669" i="4"/>
  <c r="AG669" i="4"/>
  <c r="AF669" i="4"/>
  <c r="AE669" i="4"/>
  <c r="AD669" i="4"/>
  <c r="AC669" i="4"/>
  <c r="AB669" i="4"/>
  <c r="AA669" i="4"/>
  <c r="Z669" i="4"/>
  <c r="Y669" i="4"/>
  <c r="X669" i="4"/>
  <c r="W669" i="4"/>
  <c r="V669" i="4"/>
  <c r="U669" i="4"/>
  <c r="T669" i="4"/>
  <c r="S669" i="4"/>
  <c r="R669" i="4"/>
  <c r="Q669" i="4"/>
  <c r="P669" i="4"/>
  <c r="O669" i="4"/>
  <c r="N669" i="4"/>
  <c r="M669" i="4"/>
  <c r="L669" i="4"/>
  <c r="K669" i="4"/>
  <c r="J669" i="4"/>
  <c r="I669" i="4"/>
  <c r="H669" i="4"/>
  <c r="G669" i="4"/>
  <c r="F669" i="4"/>
  <c r="E669" i="4"/>
  <c r="D669" i="4"/>
  <c r="C669" i="4"/>
  <c r="AO669" i="4" s="1"/>
  <c r="B669" i="4"/>
  <c r="A669" i="4"/>
  <c r="AN668" i="4"/>
  <c r="AK668" i="4"/>
  <c r="AJ668" i="4"/>
  <c r="AI668" i="4"/>
  <c r="AH668" i="4"/>
  <c r="AG668" i="4"/>
  <c r="AF668" i="4"/>
  <c r="AE668" i="4"/>
  <c r="AD668" i="4"/>
  <c r="AC668" i="4"/>
  <c r="AB668" i="4"/>
  <c r="AA668" i="4"/>
  <c r="Z668" i="4"/>
  <c r="Y668" i="4"/>
  <c r="AM668" i="4" s="1"/>
  <c r="X668" i="4"/>
  <c r="W668" i="4"/>
  <c r="V668" i="4"/>
  <c r="U668" i="4"/>
  <c r="T668" i="4"/>
  <c r="S668" i="4"/>
  <c r="R668" i="4"/>
  <c r="Q668" i="4"/>
  <c r="P668" i="4"/>
  <c r="O668" i="4"/>
  <c r="N668" i="4"/>
  <c r="M668" i="4"/>
  <c r="L668" i="4"/>
  <c r="K668" i="4"/>
  <c r="J668" i="4"/>
  <c r="I668" i="4"/>
  <c r="H668" i="4"/>
  <c r="G668" i="4"/>
  <c r="F668" i="4"/>
  <c r="E668" i="4"/>
  <c r="D668" i="4"/>
  <c r="C668" i="4"/>
  <c r="B668" i="4"/>
  <c r="A668" i="4"/>
  <c r="AM667" i="4"/>
  <c r="AK667" i="4"/>
  <c r="AJ667" i="4"/>
  <c r="AI667" i="4"/>
  <c r="AH667" i="4"/>
  <c r="AG667" i="4"/>
  <c r="AF667" i="4"/>
  <c r="AE667" i="4"/>
  <c r="AD667" i="4"/>
  <c r="AC667" i="4"/>
  <c r="AB667" i="4"/>
  <c r="AA667" i="4"/>
  <c r="Z667" i="4"/>
  <c r="Y667" i="4"/>
  <c r="AL667" i="4" s="1"/>
  <c r="X667" i="4"/>
  <c r="W667" i="4"/>
  <c r="V667" i="4"/>
  <c r="U667" i="4"/>
  <c r="T667" i="4"/>
  <c r="S667" i="4"/>
  <c r="R667" i="4"/>
  <c r="Q667" i="4"/>
  <c r="P667" i="4"/>
  <c r="O667" i="4"/>
  <c r="N667" i="4"/>
  <c r="M667" i="4"/>
  <c r="L667" i="4"/>
  <c r="K667" i="4"/>
  <c r="J667" i="4"/>
  <c r="I667" i="4"/>
  <c r="H667" i="4"/>
  <c r="G667" i="4"/>
  <c r="F667" i="4"/>
  <c r="E667" i="4"/>
  <c r="D667" i="4"/>
  <c r="C667" i="4"/>
  <c r="B667" i="4"/>
  <c r="A667" i="4"/>
  <c r="AO666" i="4"/>
  <c r="AL666" i="4"/>
  <c r="AK666" i="4"/>
  <c r="AJ666" i="4"/>
  <c r="AI666" i="4"/>
  <c r="AH666" i="4"/>
  <c r="AG666" i="4"/>
  <c r="AF666" i="4"/>
  <c r="AE666" i="4"/>
  <c r="AD666" i="4"/>
  <c r="AC666" i="4"/>
  <c r="AB666" i="4"/>
  <c r="AN666" i="4" s="1"/>
  <c r="AA666" i="4"/>
  <c r="Z666" i="4"/>
  <c r="Y666" i="4"/>
  <c r="AM666" i="4" s="1"/>
  <c r="X666" i="4"/>
  <c r="W666" i="4"/>
  <c r="V666" i="4"/>
  <c r="U666" i="4"/>
  <c r="T666" i="4"/>
  <c r="S666" i="4"/>
  <c r="R666" i="4"/>
  <c r="Q666" i="4"/>
  <c r="P666" i="4"/>
  <c r="O666" i="4"/>
  <c r="N666" i="4"/>
  <c r="M666" i="4"/>
  <c r="L666" i="4"/>
  <c r="K666" i="4"/>
  <c r="J666" i="4"/>
  <c r="I666" i="4"/>
  <c r="H666" i="4"/>
  <c r="G666" i="4"/>
  <c r="F666" i="4"/>
  <c r="E666" i="4"/>
  <c r="D666" i="4"/>
  <c r="C666" i="4"/>
  <c r="B666" i="4"/>
  <c r="A666" i="4"/>
  <c r="AN665" i="4"/>
  <c r="AM665" i="4"/>
  <c r="AL665" i="4"/>
  <c r="AK665" i="4"/>
  <c r="AJ665" i="4"/>
  <c r="AI665" i="4"/>
  <c r="AH665" i="4"/>
  <c r="AG665" i="4"/>
  <c r="AF665" i="4"/>
  <c r="AE665" i="4"/>
  <c r="AD665" i="4"/>
  <c r="AC665" i="4"/>
  <c r="AB665" i="4"/>
  <c r="AA665" i="4"/>
  <c r="Z665" i="4"/>
  <c r="Y665" i="4"/>
  <c r="X665" i="4"/>
  <c r="W665" i="4"/>
  <c r="V665" i="4"/>
  <c r="U665" i="4"/>
  <c r="T665" i="4"/>
  <c r="S665" i="4"/>
  <c r="R665" i="4"/>
  <c r="Q665" i="4"/>
  <c r="P665" i="4"/>
  <c r="O665" i="4"/>
  <c r="N665" i="4"/>
  <c r="M665" i="4"/>
  <c r="L665" i="4"/>
  <c r="K665" i="4"/>
  <c r="J665" i="4"/>
  <c r="I665" i="4"/>
  <c r="H665" i="4"/>
  <c r="G665" i="4"/>
  <c r="F665" i="4"/>
  <c r="E665" i="4"/>
  <c r="D665" i="4"/>
  <c r="C665" i="4"/>
  <c r="B665" i="4"/>
  <c r="A665" i="4"/>
  <c r="AN664" i="4"/>
  <c r="AK664" i="4"/>
  <c r="AJ664" i="4"/>
  <c r="AI664" i="4"/>
  <c r="AH664" i="4"/>
  <c r="AG664" i="4"/>
  <c r="AF664" i="4"/>
  <c r="AE664" i="4"/>
  <c r="AD664" i="4"/>
  <c r="AC664" i="4"/>
  <c r="AB664" i="4"/>
  <c r="AA664" i="4"/>
  <c r="Z664" i="4"/>
  <c r="Y664" i="4"/>
  <c r="AM664" i="4" s="1"/>
  <c r="X664" i="4"/>
  <c r="W664" i="4"/>
  <c r="V664" i="4"/>
  <c r="U664" i="4"/>
  <c r="T664" i="4"/>
  <c r="S664" i="4"/>
  <c r="R664" i="4"/>
  <c r="Q664" i="4"/>
  <c r="P664" i="4"/>
  <c r="O664" i="4"/>
  <c r="N664" i="4"/>
  <c r="M664" i="4"/>
  <c r="L664" i="4"/>
  <c r="K664" i="4"/>
  <c r="J664" i="4"/>
  <c r="I664" i="4"/>
  <c r="H664" i="4"/>
  <c r="G664" i="4"/>
  <c r="F664" i="4"/>
  <c r="E664" i="4"/>
  <c r="D664" i="4"/>
  <c r="C664" i="4"/>
  <c r="B664" i="4"/>
  <c r="A664" i="4"/>
  <c r="AM663" i="4"/>
  <c r="AK663" i="4"/>
  <c r="AJ663" i="4"/>
  <c r="AI663" i="4"/>
  <c r="AH663" i="4"/>
  <c r="AG663" i="4"/>
  <c r="AF663" i="4"/>
  <c r="AE663" i="4"/>
  <c r="AD663" i="4"/>
  <c r="AC663" i="4"/>
  <c r="AB663" i="4"/>
  <c r="AA663" i="4"/>
  <c r="Z663" i="4"/>
  <c r="Y663" i="4"/>
  <c r="AL663" i="4" s="1"/>
  <c r="X663" i="4"/>
  <c r="W663" i="4"/>
  <c r="V663" i="4"/>
  <c r="U663" i="4"/>
  <c r="T663" i="4"/>
  <c r="S663" i="4"/>
  <c r="R663" i="4"/>
  <c r="Q663" i="4"/>
  <c r="P663" i="4"/>
  <c r="O663" i="4"/>
  <c r="N663" i="4"/>
  <c r="M663" i="4"/>
  <c r="L663" i="4"/>
  <c r="K663" i="4"/>
  <c r="J663" i="4"/>
  <c r="I663" i="4"/>
  <c r="H663" i="4"/>
  <c r="G663" i="4"/>
  <c r="F663" i="4"/>
  <c r="E663" i="4"/>
  <c r="D663" i="4"/>
  <c r="C663" i="4"/>
  <c r="B663" i="4"/>
  <c r="A663" i="4"/>
  <c r="AO662" i="4"/>
  <c r="AL662" i="4"/>
  <c r="AK662" i="4"/>
  <c r="AJ662" i="4"/>
  <c r="AI662" i="4"/>
  <c r="AH662" i="4"/>
  <c r="AG662" i="4"/>
  <c r="AF662" i="4"/>
  <c r="AE662" i="4"/>
  <c r="AD662" i="4"/>
  <c r="AC662" i="4"/>
  <c r="AB662" i="4"/>
  <c r="AN662" i="4" s="1"/>
  <c r="AA662" i="4"/>
  <c r="Z662" i="4"/>
  <c r="Y662" i="4"/>
  <c r="AM662" i="4" s="1"/>
  <c r="X662" i="4"/>
  <c r="W662" i="4"/>
  <c r="V662" i="4"/>
  <c r="U662" i="4"/>
  <c r="T662" i="4"/>
  <c r="S662" i="4"/>
  <c r="R662" i="4"/>
  <c r="Q662" i="4"/>
  <c r="P662" i="4"/>
  <c r="O662" i="4"/>
  <c r="N662" i="4"/>
  <c r="M662" i="4"/>
  <c r="L662" i="4"/>
  <c r="K662" i="4"/>
  <c r="J662" i="4"/>
  <c r="I662" i="4"/>
  <c r="H662" i="4"/>
  <c r="G662" i="4"/>
  <c r="F662" i="4"/>
  <c r="E662" i="4"/>
  <c r="D662" i="4"/>
  <c r="C662" i="4"/>
  <c r="B662" i="4"/>
  <c r="A662" i="4"/>
  <c r="AN661" i="4"/>
  <c r="AM661" i="4"/>
  <c r="AL661" i="4"/>
  <c r="AK661" i="4"/>
  <c r="AJ661" i="4"/>
  <c r="AI661" i="4"/>
  <c r="AH661" i="4"/>
  <c r="AG661" i="4"/>
  <c r="AF661" i="4"/>
  <c r="AE661" i="4"/>
  <c r="AD661" i="4"/>
  <c r="AC661" i="4"/>
  <c r="AB661" i="4"/>
  <c r="AA661" i="4"/>
  <c r="Z661" i="4"/>
  <c r="Y661" i="4"/>
  <c r="X661" i="4"/>
  <c r="W661" i="4"/>
  <c r="V661" i="4"/>
  <c r="U661" i="4"/>
  <c r="T661" i="4"/>
  <c r="S661" i="4"/>
  <c r="R661" i="4"/>
  <c r="Q661" i="4"/>
  <c r="P661" i="4"/>
  <c r="O661" i="4"/>
  <c r="N661" i="4"/>
  <c r="M661" i="4"/>
  <c r="L661" i="4"/>
  <c r="K661" i="4"/>
  <c r="J661" i="4"/>
  <c r="I661" i="4"/>
  <c r="H661" i="4"/>
  <c r="G661" i="4"/>
  <c r="F661" i="4"/>
  <c r="E661" i="4"/>
  <c r="D661" i="4"/>
  <c r="C661" i="4"/>
  <c r="AO661" i="4" s="1"/>
  <c r="B661" i="4"/>
  <c r="A661" i="4"/>
  <c r="AN660" i="4"/>
  <c r="AK660" i="4"/>
  <c r="AJ660" i="4"/>
  <c r="AI660" i="4"/>
  <c r="AH660" i="4"/>
  <c r="AG660" i="4"/>
  <c r="AF660" i="4"/>
  <c r="AE660" i="4"/>
  <c r="AD660" i="4"/>
  <c r="AC660" i="4"/>
  <c r="AB660" i="4"/>
  <c r="AA660" i="4"/>
  <c r="Z660" i="4"/>
  <c r="Y660" i="4"/>
  <c r="AM660" i="4" s="1"/>
  <c r="X660" i="4"/>
  <c r="W660" i="4"/>
  <c r="V660" i="4"/>
  <c r="U660" i="4"/>
  <c r="T660" i="4"/>
  <c r="S660" i="4"/>
  <c r="R660" i="4"/>
  <c r="Q660" i="4"/>
  <c r="P660" i="4"/>
  <c r="O660" i="4"/>
  <c r="N660" i="4"/>
  <c r="M660" i="4"/>
  <c r="L660" i="4"/>
  <c r="K660" i="4"/>
  <c r="J660" i="4"/>
  <c r="I660" i="4"/>
  <c r="H660" i="4"/>
  <c r="G660" i="4"/>
  <c r="F660" i="4"/>
  <c r="E660" i="4"/>
  <c r="D660" i="4"/>
  <c r="C660" i="4"/>
  <c r="B660" i="4"/>
  <c r="A660" i="4"/>
  <c r="AM659" i="4"/>
  <c r="AK659" i="4"/>
  <c r="AJ659" i="4"/>
  <c r="AI659" i="4"/>
  <c r="AH659" i="4"/>
  <c r="AG659" i="4"/>
  <c r="AF659" i="4"/>
  <c r="AE659" i="4"/>
  <c r="AD659" i="4"/>
  <c r="AC659" i="4"/>
  <c r="AB659" i="4"/>
  <c r="AA659" i="4"/>
  <c r="Z659" i="4"/>
  <c r="Y659" i="4"/>
  <c r="AL659" i="4" s="1"/>
  <c r="X659" i="4"/>
  <c r="W659" i="4"/>
  <c r="V659" i="4"/>
  <c r="U659" i="4"/>
  <c r="T659" i="4"/>
  <c r="S659" i="4"/>
  <c r="R659" i="4"/>
  <c r="Q659" i="4"/>
  <c r="P659" i="4"/>
  <c r="O659" i="4"/>
  <c r="N659" i="4"/>
  <c r="M659" i="4"/>
  <c r="L659" i="4"/>
  <c r="K659" i="4"/>
  <c r="J659" i="4"/>
  <c r="I659" i="4"/>
  <c r="H659" i="4"/>
  <c r="G659" i="4"/>
  <c r="F659" i="4"/>
  <c r="E659" i="4"/>
  <c r="D659" i="4"/>
  <c r="C659" i="4"/>
  <c r="B659" i="4"/>
  <c r="A659" i="4"/>
  <c r="AO658" i="4"/>
  <c r="AL658" i="4"/>
  <c r="AK658" i="4"/>
  <c r="AJ658" i="4"/>
  <c r="AI658" i="4"/>
  <c r="AH658" i="4"/>
  <c r="AG658" i="4"/>
  <c r="AF658" i="4"/>
  <c r="AE658" i="4"/>
  <c r="AD658" i="4"/>
  <c r="AC658" i="4"/>
  <c r="AB658" i="4"/>
  <c r="AN658" i="4" s="1"/>
  <c r="AA658" i="4"/>
  <c r="Z658" i="4"/>
  <c r="Y658" i="4"/>
  <c r="AM658" i="4" s="1"/>
  <c r="X658" i="4"/>
  <c r="W658" i="4"/>
  <c r="V658" i="4"/>
  <c r="U658" i="4"/>
  <c r="T658" i="4"/>
  <c r="S658" i="4"/>
  <c r="R658" i="4"/>
  <c r="Q658" i="4"/>
  <c r="P658" i="4"/>
  <c r="O658" i="4"/>
  <c r="N658" i="4"/>
  <c r="M658" i="4"/>
  <c r="L658" i="4"/>
  <c r="K658" i="4"/>
  <c r="J658" i="4"/>
  <c r="I658" i="4"/>
  <c r="H658" i="4"/>
  <c r="G658" i="4"/>
  <c r="F658" i="4"/>
  <c r="E658" i="4"/>
  <c r="D658" i="4"/>
  <c r="C658" i="4"/>
  <c r="B658" i="4"/>
  <c r="A658" i="4"/>
  <c r="AN657" i="4"/>
  <c r="AM657" i="4"/>
  <c r="AL657" i="4"/>
  <c r="AK657" i="4"/>
  <c r="AJ657" i="4"/>
  <c r="AI657" i="4"/>
  <c r="AH657" i="4"/>
  <c r="AG657" i="4"/>
  <c r="AF657" i="4"/>
  <c r="AE657" i="4"/>
  <c r="AD657" i="4"/>
  <c r="AC657" i="4"/>
  <c r="AB657" i="4"/>
  <c r="AA657" i="4"/>
  <c r="Z657" i="4"/>
  <c r="Y657" i="4"/>
  <c r="X657" i="4"/>
  <c r="W657" i="4"/>
  <c r="V657" i="4"/>
  <c r="U657" i="4"/>
  <c r="T657" i="4"/>
  <c r="S657" i="4"/>
  <c r="R657" i="4"/>
  <c r="Q657" i="4"/>
  <c r="P657" i="4"/>
  <c r="O657" i="4"/>
  <c r="N657" i="4"/>
  <c r="M657" i="4"/>
  <c r="L657" i="4"/>
  <c r="K657" i="4"/>
  <c r="J657" i="4"/>
  <c r="I657" i="4"/>
  <c r="H657" i="4"/>
  <c r="G657" i="4"/>
  <c r="F657" i="4"/>
  <c r="E657" i="4"/>
  <c r="D657" i="4"/>
  <c r="C657" i="4"/>
  <c r="B657" i="4"/>
  <c r="A657" i="4"/>
  <c r="AN656" i="4"/>
  <c r="AK656" i="4"/>
  <c r="AJ656" i="4"/>
  <c r="AI656" i="4"/>
  <c r="AH656" i="4"/>
  <c r="AG656" i="4"/>
  <c r="AF656" i="4"/>
  <c r="AE656" i="4"/>
  <c r="AD656" i="4"/>
  <c r="AC656" i="4"/>
  <c r="AB656" i="4"/>
  <c r="AA656" i="4"/>
  <c r="Z656" i="4"/>
  <c r="Y656" i="4"/>
  <c r="AM656" i="4" s="1"/>
  <c r="X656" i="4"/>
  <c r="W656" i="4"/>
  <c r="V656" i="4"/>
  <c r="U656" i="4"/>
  <c r="T656" i="4"/>
  <c r="S656" i="4"/>
  <c r="R656" i="4"/>
  <c r="Q656" i="4"/>
  <c r="P656" i="4"/>
  <c r="O656" i="4"/>
  <c r="N656" i="4"/>
  <c r="M656" i="4"/>
  <c r="L656" i="4"/>
  <c r="K656" i="4"/>
  <c r="J656" i="4"/>
  <c r="I656" i="4"/>
  <c r="H656" i="4"/>
  <c r="G656" i="4"/>
  <c r="F656" i="4"/>
  <c r="E656" i="4"/>
  <c r="D656" i="4"/>
  <c r="C656" i="4"/>
  <c r="B656" i="4"/>
  <c r="A656" i="4"/>
  <c r="AM655" i="4"/>
  <c r="AK655" i="4"/>
  <c r="AJ655" i="4"/>
  <c r="AI655" i="4"/>
  <c r="AH655" i="4"/>
  <c r="AG655" i="4"/>
  <c r="AF655" i="4"/>
  <c r="AE655" i="4"/>
  <c r="AD655" i="4"/>
  <c r="AC655" i="4"/>
  <c r="AB655" i="4"/>
  <c r="AA655" i="4"/>
  <c r="Z655" i="4"/>
  <c r="Y655" i="4"/>
  <c r="AL655" i="4" s="1"/>
  <c r="X655" i="4"/>
  <c r="W655" i="4"/>
  <c r="V655" i="4"/>
  <c r="U655" i="4"/>
  <c r="T655" i="4"/>
  <c r="S655" i="4"/>
  <c r="R655" i="4"/>
  <c r="Q655" i="4"/>
  <c r="P655" i="4"/>
  <c r="O655" i="4"/>
  <c r="N655" i="4"/>
  <c r="M655" i="4"/>
  <c r="L655" i="4"/>
  <c r="K655" i="4"/>
  <c r="J655" i="4"/>
  <c r="I655" i="4"/>
  <c r="H655" i="4"/>
  <c r="G655" i="4"/>
  <c r="F655" i="4"/>
  <c r="E655" i="4"/>
  <c r="D655" i="4"/>
  <c r="C655" i="4"/>
  <c r="B655" i="4"/>
  <c r="A655" i="4"/>
  <c r="AO654" i="4"/>
  <c r="AL654" i="4"/>
  <c r="AK654" i="4"/>
  <c r="AJ654" i="4"/>
  <c r="AI654" i="4"/>
  <c r="AH654" i="4"/>
  <c r="AG654" i="4"/>
  <c r="AF654" i="4"/>
  <c r="AE654" i="4"/>
  <c r="AD654" i="4"/>
  <c r="AC654" i="4"/>
  <c r="AB654" i="4"/>
  <c r="AN654" i="4" s="1"/>
  <c r="AA654" i="4"/>
  <c r="Z654" i="4"/>
  <c r="Y654" i="4"/>
  <c r="AM654" i="4" s="1"/>
  <c r="X654" i="4"/>
  <c r="W654" i="4"/>
  <c r="V654" i="4"/>
  <c r="U654" i="4"/>
  <c r="T654" i="4"/>
  <c r="S654" i="4"/>
  <c r="R654" i="4"/>
  <c r="Q654" i="4"/>
  <c r="P654" i="4"/>
  <c r="O654" i="4"/>
  <c r="N654" i="4"/>
  <c r="M654" i="4"/>
  <c r="L654" i="4"/>
  <c r="K654" i="4"/>
  <c r="J654" i="4"/>
  <c r="I654" i="4"/>
  <c r="H654" i="4"/>
  <c r="G654" i="4"/>
  <c r="F654" i="4"/>
  <c r="E654" i="4"/>
  <c r="D654" i="4"/>
  <c r="C654" i="4"/>
  <c r="B654" i="4"/>
  <c r="A654" i="4"/>
  <c r="AN653" i="4"/>
  <c r="AM653" i="4"/>
  <c r="AL653" i="4"/>
  <c r="AK653" i="4"/>
  <c r="AJ653" i="4"/>
  <c r="AI653" i="4"/>
  <c r="AH653" i="4"/>
  <c r="AG653" i="4"/>
  <c r="AF653" i="4"/>
  <c r="AE653" i="4"/>
  <c r="AD653" i="4"/>
  <c r="AC653" i="4"/>
  <c r="AB653" i="4"/>
  <c r="AA653" i="4"/>
  <c r="Z653" i="4"/>
  <c r="Y653" i="4"/>
  <c r="X653" i="4"/>
  <c r="W653" i="4"/>
  <c r="V653" i="4"/>
  <c r="U653" i="4"/>
  <c r="T653" i="4"/>
  <c r="S653" i="4"/>
  <c r="R653" i="4"/>
  <c r="Q653" i="4"/>
  <c r="P653" i="4"/>
  <c r="O653" i="4"/>
  <c r="N653" i="4"/>
  <c r="M653" i="4"/>
  <c r="L653" i="4"/>
  <c r="K653" i="4"/>
  <c r="J653" i="4"/>
  <c r="I653" i="4"/>
  <c r="H653" i="4"/>
  <c r="G653" i="4"/>
  <c r="F653" i="4"/>
  <c r="E653" i="4"/>
  <c r="D653" i="4"/>
  <c r="C653" i="4"/>
  <c r="AO653" i="4" s="1"/>
  <c r="B653" i="4"/>
  <c r="A653" i="4"/>
  <c r="AN652" i="4"/>
  <c r="AK652" i="4"/>
  <c r="AJ652" i="4"/>
  <c r="AI652" i="4"/>
  <c r="AH652" i="4"/>
  <c r="AG652" i="4"/>
  <c r="AF652" i="4"/>
  <c r="AE652" i="4"/>
  <c r="AD652" i="4"/>
  <c r="AC652" i="4"/>
  <c r="AB652" i="4"/>
  <c r="AA652" i="4"/>
  <c r="Z652" i="4"/>
  <c r="Y652" i="4"/>
  <c r="AM652" i="4" s="1"/>
  <c r="X652" i="4"/>
  <c r="W652" i="4"/>
  <c r="V652" i="4"/>
  <c r="U652" i="4"/>
  <c r="T652" i="4"/>
  <c r="S652" i="4"/>
  <c r="R652" i="4"/>
  <c r="Q652" i="4"/>
  <c r="P652" i="4"/>
  <c r="O652" i="4"/>
  <c r="N652" i="4"/>
  <c r="M652" i="4"/>
  <c r="L652" i="4"/>
  <c r="K652" i="4"/>
  <c r="J652" i="4"/>
  <c r="I652" i="4"/>
  <c r="H652" i="4"/>
  <c r="G652" i="4"/>
  <c r="F652" i="4"/>
  <c r="E652" i="4"/>
  <c r="D652" i="4"/>
  <c r="C652" i="4"/>
  <c r="B652" i="4"/>
  <c r="A652" i="4"/>
  <c r="AM651" i="4"/>
  <c r="AK651" i="4"/>
  <c r="AJ651" i="4"/>
  <c r="AI651" i="4"/>
  <c r="AH651" i="4"/>
  <c r="AG651" i="4"/>
  <c r="AF651" i="4"/>
  <c r="AE651" i="4"/>
  <c r="AD651" i="4"/>
  <c r="AC651" i="4"/>
  <c r="AB651" i="4"/>
  <c r="AA651" i="4"/>
  <c r="Z651" i="4"/>
  <c r="Y651" i="4"/>
  <c r="AL651" i="4" s="1"/>
  <c r="X651" i="4"/>
  <c r="W651" i="4"/>
  <c r="V651" i="4"/>
  <c r="U651" i="4"/>
  <c r="T651" i="4"/>
  <c r="S651" i="4"/>
  <c r="R651" i="4"/>
  <c r="Q651" i="4"/>
  <c r="P651" i="4"/>
  <c r="O651" i="4"/>
  <c r="N651" i="4"/>
  <c r="M651" i="4"/>
  <c r="L651" i="4"/>
  <c r="K651" i="4"/>
  <c r="J651" i="4"/>
  <c r="I651" i="4"/>
  <c r="H651" i="4"/>
  <c r="G651" i="4"/>
  <c r="F651" i="4"/>
  <c r="E651" i="4"/>
  <c r="D651" i="4"/>
  <c r="C651" i="4"/>
  <c r="B651" i="4"/>
  <c r="A651" i="4"/>
  <c r="AO650" i="4"/>
  <c r="AL650" i="4"/>
  <c r="AK650" i="4"/>
  <c r="AJ650" i="4"/>
  <c r="AI650" i="4"/>
  <c r="AH650" i="4"/>
  <c r="AG650" i="4"/>
  <c r="AF650" i="4"/>
  <c r="AE650" i="4"/>
  <c r="AD650" i="4"/>
  <c r="AC650" i="4"/>
  <c r="AB650" i="4"/>
  <c r="AN650" i="4" s="1"/>
  <c r="AA650" i="4"/>
  <c r="Z650" i="4"/>
  <c r="Y650" i="4"/>
  <c r="AM650" i="4" s="1"/>
  <c r="X650" i="4"/>
  <c r="W650" i="4"/>
  <c r="V650" i="4"/>
  <c r="U650" i="4"/>
  <c r="T650" i="4"/>
  <c r="S650" i="4"/>
  <c r="R650" i="4"/>
  <c r="Q650" i="4"/>
  <c r="P650" i="4"/>
  <c r="O650" i="4"/>
  <c r="N650" i="4"/>
  <c r="M650" i="4"/>
  <c r="L650" i="4"/>
  <c r="K650" i="4"/>
  <c r="J650" i="4"/>
  <c r="I650" i="4"/>
  <c r="H650" i="4"/>
  <c r="G650" i="4"/>
  <c r="F650" i="4"/>
  <c r="E650" i="4"/>
  <c r="D650" i="4"/>
  <c r="C650" i="4"/>
  <c r="B650" i="4"/>
  <c r="A650" i="4"/>
  <c r="AN649" i="4"/>
  <c r="AM649" i="4"/>
  <c r="AL649" i="4"/>
  <c r="AK649" i="4"/>
  <c r="AJ649" i="4"/>
  <c r="AI649" i="4"/>
  <c r="AH649" i="4"/>
  <c r="AG649" i="4"/>
  <c r="AF649" i="4"/>
  <c r="AE649" i="4"/>
  <c r="AD649" i="4"/>
  <c r="AC649" i="4"/>
  <c r="AB649" i="4"/>
  <c r="AA649" i="4"/>
  <c r="Z649" i="4"/>
  <c r="Y649" i="4"/>
  <c r="X649" i="4"/>
  <c r="W649" i="4"/>
  <c r="V649" i="4"/>
  <c r="U649" i="4"/>
  <c r="T649" i="4"/>
  <c r="S649" i="4"/>
  <c r="R649" i="4"/>
  <c r="Q649" i="4"/>
  <c r="P649" i="4"/>
  <c r="O649" i="4"/>
  <c r="N649" i="4"/>
  <c r="M649" i="4"/>
  <c r="L649" i="4"/>
  <c r="K649" i="4"/>
  <c r="J649" i="4"/>
  <c r="I649" i="4"/>
  <c r="H649" i="4"/>
  <c r="G649" i="4"/>
  <c r="F649" i="4"/>
  <c r="E649" i="4"/>
  <c r="D649" i="4"/>
  <c r="C649" i="4"/>
  <c r="B649" i="4"/>
  <c r="A649" i="4"/>
  <c r="AN648" i="4"/>
  <c r="AK648" i="4"/>
  <c r="AJ648" i="4"/>
  <c r="AI648" i="4"/>
  <c r="AH648" i="4"/>
  <c r="AG648" i="4"/>
  <c r="AF648" i="4"/>
  <c r="AE648" i="4"/>
  <c r="AD648" i="4"/>
  <c r="AC648" i="4"/>
  <c r="AB648" i="4"/>
  <c r="AA648" i="4"/>
  <c r="Z648" i="4"/>
  <c r="Y648" i="4"/>
  <c r="AM648" i="4" s="1"/>
  <c r="X648" i="4"/>
  <c r="W648" i="4"/>
  <c r="V648" i="4"/>
  <c r="U648" i="4"/>
  <c r="T648" i="4"/>
  <c r="S648" i="4"/>
  <c r="R648" i="4"/>
  <c r="Q648" i="4"/>
  <c r="P648" i="4"/>
  <c r="O648" i="4"/>
  <c r="N648" i="4"/>
  <c r="M648" i="4"/>
  <c r="L648" i="4"/>
  <c r="K648" i="4"/>
  <c r="J648" i="4"/>
  <c r="I648" i="4"/>
  <c r="H648" i="4"/>
  <c r="G648" i="4"/>
  <c r="F648" i="4"/>
  <c r="E648" i="4"/>
  <c r="D648" i="4"/>
  <c r="C648" i="4"/>
  <c r="B648" i="4"/>
  <c r="A648" i="4"/>
  <c r="AM647" i="4"/>
  <c r="AK647" i="4"/>
  <c r="AJ647" i="4"/>
  <c r="AI647" i="4"/>
  <c r="AH647" i="4"/>
  <c r="AG647" i="4"/>
  <c r="AF647" i="4"/>
  <c r="AE647" i="4"/>
  <c r="AD647" i="4"/>
  <c r="AC647" i="4"/>
  <c r="AB647" i="4"/>
  <c r="AA647" i="4"/>
  <c r="Z647" i="4"/>
  <c r="Y647" i="4"/>
  <c r="AL647" i="4" s="1"/>
  <c r="X647" i="4"/>
  <c r="W647" i="4"/>
  <c r="V647" i="4"/>
  <c r="U647" i="4"/>
  <c r="T647" i="4"/>
  <c r="S647" i="4"/>
  <c r="R647" i="4"/>
  <c r="Q647" i="4"/>
  <c r="P647" i="4"/>
  <c r="O647" i="4"/>
  <c r="N647" i="4"/>
  <c r="M647" i="4"/>
  <c r="L647" i="4"/>
  <c r="K647" i="4"/>
  <c r="J647" i="4"/>
  <c r="I647" i="4"/>
  <c r="H647" i="4"/>
  <c r="G647" i="4"/>
  <c r="F647" i="4"/>
  <c r="E647" i="4"/>
  <c r="D647" i="4"/>
  <c r="C647" i="4"/>
  <c r="B647" i="4"/>
  <c r="A647" i="4"/>
  <c r="AO646" i="4"/>
  <c r="AL646" i="4"/>
  <c r="AK646" i="4"/>
  <c r="AJ646" i="4"/>
  <c r="AI646" i="4"/>
  <c r="AH646" i="4"/>
  <c r="AG646" i="4"/>
  <c r="AF646" i="4"/>
  <c r="AE646" i="4"/>
  <c r="AD646" i="4"/>
  <c r="AC646" i="4"/>
  <c r="AB646" i="4"/>
  <c r="AN646" i="4" s="1"/>
  <c r="AA646" i="4"/>
  <c r="Z646" i="4"/>
  <c r="Y646" i="4"/>
  <c r="AM646" i="4" s="1"/>
  <c r="X646" i="4"/>
  <c r="W646" i="4"/>
  <c r="V646" i="4"/>
  <c r="U646" i="4"/>
  <c r="T646" i="4"/>
  <c r="S646" i="4"/>
  <c r="R646" i="4"/>
  <c r="Q646" i="4"/>
  <c r="P646" i="4"/>
  <c r="O646" i="4"/>
  <c r="N646" i="4"/>
  <c r="M646" i="4"/>
  <c r="L646" i="4"/>
  <c r="K646" i="4"/>
  <c r="J646" i="4"/>
  <c r="I646" i="4"/>
  <c r="H646" i="4"/>
  <c r="G646" i="4"/>
  <c r="F646" i="4"/>
  <c r="E646" i="4"/>
  <c r="D646" i="4"/>
  <c r="C646" i="4"/>
  <c r="B646" i="4"/>
  <c r="A646" i="4"/>
  <c r="AN645" i="4"/>
  <c r="AM645" i="4"/>
  <c r="AL645" i="4"/>
  <c r="AK645" i="4"/>
  <c r="AJ645" i="4"/>
  <c r="AI645" i="4"/>
  <c r="AH645" i="4"/>
  <c r="AG645" i="4"/>
  <c r="AF645" i="4"/>
  <c r="AE645" i="4"/>
  <c r="AD645" i="4"/>
  <c r="AC645" i="4"/>
  <c r="AB645" i="4"/>
  <c r="AA645" i="4"/>
  <c r="Z645" i="4"/>
  <c r="Y645" i="4"/>
  <c r="X645" i="4"/>
  <c r="W645" i="4"/>
  <c r="V645" i="4"/>
  <c r="U645" i="4"/>
  <c r="T645" i="4"/>
  <c r="S645" i="4"/>
  <c r="R645" i="4"/>
  <c r="Q645" i="4"/>
  <c r="P645" i="4"/>
  <c r="O645" i="4"/>
  <c r="N645" i="4"/>
  <c r="M645" i="4"/>
  <c r="L645" i="4"/>
  <c r="K645" i="4"/>
  <c r="J645" i="4"/>
  <c r="I645" i="4"/>
  <c r="H645" i="4"/>
  <c r="G645" i="4"/>
  <c r="F645" i="4"/>
  <c r="E645" i="4"/>
  <c r="D645" i="4"/>
  <c r="C645" i="4"/>
  <c r="B645" i="4"/>
  <c r="A645" i="4"/>
  <c r="AO644" i="4"/>
  <c r="AN644" i="4"/>
  <c r="AK644" i="4"/>
  <c r="AJ644" i="4"/>
  <c r="AI644" i="4"/>
  <c r="AH644" i="4"/>
  <c r="AG644" i="4"/>
  <c r="AF644" i="4"/>
  <c r="AE644" i="4"/>
  <c r="AD644" i="4"/>
  <c r="AC644" i="4"/>
  <c r="AB644" i="4"/>
  <c r="AA644" i="4"/>
  <c r="Z644" i="4"/>
  <c r="Y644" i="4"/>
  <c r="X644" i="4"/>
  <c r="W644" i="4"/>
  <c r="V644" i="4"/>
  <c r="U644" i="4"/>
  <c r="T644" i="4"/>
  <c r="S644" i="4"/>
  <c r="R644" i="4"/>
  <c r="Q644" i="4"/>
  <c r="P644" i="4"/>
  <c r="O644" i="4"/>
  <c r="N644" i="4"/>
  <c r="M644" i="4"/>
  <c r="L644" i="4"/>
  <c r="K644" i="4"/>
  <c r="J644" i="4"/>
  <c r="I644" i="4"/>
  <c r="H644" i="4"/>
  <c r="G644" i="4"/>
  <c r="F644" i="4"/>
  <c r="E644" i="4"/>
  <c r="D644" i="4"/>
  <c r="C644" i="4"/>
  <c r="B644" i="4"/>
  <c r="A644" i="4"/>
  <c r="AM643" i="4"/>
  <c r="AK643" i="4"/>
  <c r="AJ643" i="4"/>
  <c r="AI643" i="4"/>
  <c r="AH643" i="4"/>
  <c r="AG643" i="4"/>
  <c r="AF643" i="4"/>
  <c r="AE643" i="4"/>
  <c r="AD643" i="4"/>
  <c r="AC643" i="4"/>
  <c r="AB643" i="4"/>
  <c r="AA643" i="4"/>
  <c r="Z643" i="4"/>
  <c r="Y643" i="4"/>
  <c r="AL643" i="4" s="1"/>
  <c r="X643" i="4"/>
  <c r="W643" i="4"/>
  <c r="V643" i="4"/>
  <c r="U643" i="4"/>
  <c r="T643" i="4"/>
  <c r="S643" i="4"/>
  <c r="R643" i="4"/>
  <c r="Q643" i="4"/>
  <c r="P643" i="4"/>
  <c r="O643" i="4"/>
  <c r="N643" i="4"/>
  <c r="M643" i="4"/>
  <c r="L643" i="4"/>
  <c r="K643" i="4"/>
  <c r="J643" i="4"/>
  <c r="I643" i="4"/>
  <c r="H643" i="4"/>
  <c r="G643" i="4"/>
  <c r="F643" i="4"/>
  <c r="E643" i="4"/>
  <c r="D643" i="4"/>
  <c r="C643" i="4"/>
  <c r="B643" i="4"/>
  <c r="A643" i="4"/>
  <c r="AK642" i="4"/>
  <c r="AJ642" i="4"/>
  <c r="AI642" i="4"/>
  <c r="AH642" i="4"/>
  <c r="AG642" i="4"/>
  <c r="AF642" i="4"/>
  <c r="AE642" i="4"/>
  <c r="AD642" i="4"/>
  <c r="AC642" i="4"/>
  <c r="AB642" i="4"/>
  <c r="AN642" i="4" s="1"/>
  <c r="AA642" i="4"/>
  <c r="Z642" i="4"/>
  <c r="Y642" i="4"/>
  <c r="X642" i="4"/>
  <c r="W642" i="4"/>
  <c r="V642" i="4"/>
  <c r="U642" i="4"/>
  <c r="T642" i="4"/>
  <c r="S642" i="4"/>
  <c r="R642" i="4"/>
  <c r="Q642" i="4"/>
  <c r="P642" i="4"/>
  <c r="O642" i="4"/>
  <c r="N642" i="4"/>
  <c r="M642" i="4"/>
  <c r="L642" i="4"/>
  <c r="K642" i="4"/>
  <c r="J642" i="4"/>
  <c r="I642" i="4"/>
  <c r="AO642" i="4" s="1"/>
  <c r="H642" i="4"/>
  <c r="G642" i="4"/>
  <c r="F642" i="4"/>
  <c r="E642" i="4"/>
  <c r="D642" i="4"/>
  <c r="C642" i="4"/>
  <c r="B642" i="4"/>
  <c r="A642" i="4"/>
  <c r="AN641" i="4"/>
  <c r="AM641" i="4"/>
  <c r="AL641" i="4"/>
  <c r="AK641" i="4"/>
  <c r="AJ641" i="4"/>
  <c r="AI641" i="4"/>
  <c r="AH641" i="4"/>
  <c r="AG641" i="4"/>
  <c r="AF641" i="4"/>
  <c r="AE641" i="4"/>
  <c r="AD641" i="4"/>
  <c r="AC641" i="4"/>
  <c r="AB641" i="4"/>
  <c r="AA641" i="4"/>
  <c r="Z641" i="4"/>
  <c r="Y641" i="4"/>
  <c r="X641" i="4"/>
  <c r="W641" i="4"/>
  <c r="V641" i="4"/>
  <c r="U641" i="4"/>
  <c r="T641" i="4"/>
  <c r="S641" i="4"/>
  <c r="R641" i="4"/>
  <c r="Q641" i="4"/>
  <c r="P641" i="4"/>
  <c r="O641" i="4"/>
  <c r="N641" i="4"/>
  <c r="M641" i="4"/>
  <c r="L641" i="4"/>
  <c r="K641" i="4"/>
  <c r="J641" i="4"/>
  <c r="I641" i="4"/>
  <c r="H641" i="4"/>
  <c r="G641" i="4"/>
  <c r="F641" i="4"/>
  <c r="E641" i="4"/>
  <c r="D641" i="4"/>
  <c r="C641" i="4"/>
  <c r="B641" i="4"/>
  <c r="A641" i="4"/>
  <c r="AN640" i="4"/>
  <c r="AK640" i="4"/>
  <c r="AJ640" i="4"/>
  <c r="AI640" i="4"/>
  <c r="AH640" i="4"/>
  <c r="AG640" i="4"/>
  <c r="AF640" i="4"/>
  <c r="AE640" i="4"/>
  <c r="AD640" i="4"/>
  <c r="AC640" i="4"/>
  <c r="AB640" i="4"/>
  <c r="AA640" i="4"/>
  <c r="Z640" i="4"/>
  <c r="Y640" i="4"/>
  <c r="X640" i="4"/>
  <c r="W640" i="4"/>
  <c r="V640" i="4"/>
  <c r="U640" i="4"/>
  <c r="T640" i="4"/>
  <c r="S640" i="4"/>
  <c r="R640" i="4"/>
  <c r="Q640" i="4"/>
  <c r="P640" i="4"/>
  <c r="O640" i="4"/>
  <c r="N640" i="4"/>
  <c r="M640" i="4"/>
  <c r="L640" i="4"/>
  <c r="K640" i="4"/>
  <c r="J640" i="4"/>
  <c r="I640" i="4"/>
  <c r="H640" i="4"/>
  <c r="G640" i="4"/>
  <c r="F640" i="4"/>
  <c r="E640" i="4"/>
  <c r="D640" i="4"/>
  <c r="C640" i="4"/>
  <c r="B640" i="4"/>
  <c r="A640" i="4"/>
  <c r="AM639" i="4"/>
  <c r="AK639" i="4"/>
  <c r="AJ639" i="4"/>
  <c r="AI639" i="4"/>
  <c r="AH639" i="4"/>
  <c r="AG639" i="4"/>
  <c r="AF639" i="4"/>
  <c r="AE639" i="4"/>
  <c r="AD639" i="4"/>
  <c r="AC639" i="4"/>
  <c r="AB639" i="4"/>
  <c r="AA639" i="4"/>
  <c r="Z639" i="4"/>
  <c r="Y639" i="4"/>
  <c r="AL639" i="4" s="1"/>
  <c r="X639" i="4"/>
  <c r="W639" i="4"/>
  <c r="V639" i="4"/>
  <c r="U639" i="4"/>
  <c r="T639" i="4"/>
  <c r="S639" i="4"/>
  <c r="R639" i="4"/>
  <c r="Q639" i="4"/>
  <c r="P639" i="4"/>
  <c r="O639" i="4"/>
  <c r="N639" i="4"/>
  <c r="M639" i="4"/>
  <c r="L639" i="4"/>
  <c r="K639" i="4"/>
  <c r="J639" i="4"/>
  <c r="I639" i="4"/>
  <c r="H639" i="4"/>
  <c r="G639" i="4"/>
  <c r="F639" i="4"/>
  <c r="E639" i="4"/>
  <c r="D639" i="4"/>
  <c r="C639" i="4"/>
  <c r="B639" i="4"/>
  <c r="A639" i="4"/>
  <c r="AL638" i="4"/>
  <c r="AK638" i="4"/>
  <c r="AJ638" i="4"/>
  <c r="AI638" i="4"/>
  <c r="AH638" i="4"/>
  <c r="AG638" i="4"/>
  <c r="AF638" i="4"/>
  <c r="AE638" i="4"/>
  <c r="AD638" i="4"/>
  <c r="AC638" i="4"/>
  <c r="AB638" i="4"/>
  <c r="AN638" i="4" s="1"/>
  <c r="AA638" i="4"/>
  <c r="Z638" i="4"/>
  <c r="Y638" i="4"/>
  <c r="AM638" i="4" s="1"/>
  <c r="X638" i="4"/>
  <c r="W638" i="4"/>
  <c r="V638" i="4"/>
  <c r="U638" i="4"/>
  <c r="T638" i="4"/>
  <c r="S638" i="4"/>
  <c r="R638" i="4"/>
  <c r="Q638" i="4"/>
  <c r="P638" i="4"/>
  <c r="O638" i="4"/>
  <c r="N638" i="4"/>
  <c r="M638" i="4"/>
  <c r="L638" i="4"/>
  <c r="K638" i="4"/>
  <c r="J638" i="4"/>
  <c r="I638" i="4"/>
  <c r="H638" i="4"/>
  <c r="G638" i="4"/>
  <c r="F638" i="4"/>
  <c r="E638" i="4"/>
  <c r="AO638" i="4" s="1"/>
  <c r="D638" i="4"/>
  <c r="C638" i="4"/>
  <c r="B638" i="4"/>
  <c r="A638" i="4"/>
  <c r="AN637" i="4"/>
  <c r="AM637" i="4"/>
  <c r="AL637" i="4"/>
  <c r="AK637" i="4"/>
  <c r="AJ637" i="4"/>
  <c r="AI637" i="4"/>
  <c r="AH637" i="4"/>
  <c r="AG637" i="4"/>
  <c r="AF637" i="4"/>
  <c r="AE637" i="4"/>
  <c r="AD637" i="4"/>
  <c r="AC637" i="4"/>
  <c r="AB637" i="4"/>
  <c r="AA637" i="4"/>
  <c r="Z637" i="4"/>
  <c r="Y637" i="4"/>
  <c r="X637" i="4"/>
  <c r="W637" i="4"/>
  <c r="V637" i="4"/>
  <c r="U637" i="4"/>
  <c r="T637" i="4"/>
  <c r="S637" i="4"/>
  <c r="R637" i="4"/>
  <c r="Q637" i="4"/>
  <c r="P637" i="4"/>
  <c r="O637" i="4"/>
  <c r="N637" i="4"/>
  <c r="M637" i="4"/>
  <c r="L637" i="4"/>
  <c r="K637" i="4"/>
  <c r="J637" i="4"/>
  <c r="I637" i="4"/>
  <c r="H637" i="4"/>
  <c r="G637" i="4"/>
  <c r="F637" i="4"/>
  <c r="E637" i="4"/>
  <c r="D637" i="4"/>
  <c r="C637" i="4"/>
  <c r="B637" i="4"/>
  <c r="A637" i="4"/>
  <c r="AN636" i="4"/>
  <c r="AK636" i="4"/>
  <c r="AJ636" i="4"/>
  <c r="AI636" i="4"/>
  <c r="AH636" i="4"/>
  <c r="AG636" i="4"/>
  <c r="AF636" i="4"/>
  <c r="AE636" i="4"/>
  <c r="AD636" i="4"/>
  <c r="AC636" i="4"/>
  <c r="AB636" i="4"/>
  <c r="AA636" i="4"/>
  <c r="Z636" i="4"/>
  <c r="Y636" i="4"/>
  <c r="X636" i="4"/>
  <c r="W636" i="4"/>
  <c r="V636" i="4"/>
  <c r="U636" i="4"/>
  <c r="T636" i="4"/>
  <c r="S636" i="4"/>
  <c r="R636" i="4"/>
  <c r="Q636" i="4"/>
  <c r="P636" i="4"/>
  <c r="O636" i="4"/>
  <c r="N636" i="4"/>
  <c r="M636" i="4"/>
  <c r="L636" i="4"/>
  <c r="K636" i="4"/>
  <c r="J636" i="4"/>
  <c r="I636" i="4"/>
  <c r="H636" i="4"/>
  <c r="G636" i="4"/>
  <c r="F636" i="4"/>
  <c r="E636" i="4"/>
  <c r="AO636" i="4" s="1"/>
  <c r="D636" i="4"/>
  <c r="C636" i="4"/>
  <c r="B636" i="4"/>
  <c r="A636" i="4"/>
  <c r="AM635" i="4"/>
  <c r="AK635" i="4"/>
  <c r="AJ635" i="4"/>
  <c r="AI635" i="4"/>
  <c r="AH635" i="4"/>
  <c r="AG635" i="4"/>
  <c r="AF635" i="4"/>
  <c r="AE635" i="4"/>
  <c r="AD635" i="4"/>
  <c r="AC635" i="4"/>
  <c r="AB635" i="4"/>
  <c r="AA635" i="4"/>
  <c r="Z635" i="4"/>
  <c r="Y635" i="4"/>
  <c r="AL635" i="4" s="1"/>
  <c r="X635" i="4"/>
  <c r="W635" i="4"/>
  <c r="V635" i="4"/>
  <c r="U635" i="4"/>
  <c r="T635" i="4"/>
  <c r="S635" i="4"/>
  <c r="R635" i="4"/>
  <c r="Q635" i="4"/>
  <c r="P635" i="4"/>
  <c r="O635" i="4"/>
  <c r="N635" i="4"/>
  <c r="M635" i="4"/>
  <c r="L635" i="4"/>
  <c r="K635" i="4"/>
  <c r="J635" i="4"/>
  <c r="I635" i="4"/>
  <c r="H635" i="4"/>
  <c r="G635" i="4"/>
  <c r="F635" i="4"/>
  <c r="E635" i="4"/>
  <c r="D635" i="4"/>
  <c r="C635" i="4"/>
  <c r="B635" i="4"/>
  <c r="A635" i="4"/>
  <c r="AL634" i="4"/>
  <c r="AK634" i="4"/>
  <c r="AJ634" i="4"/>
  <c r="AI634" i="4"/>
  <c r="AH634" i="4"/>
  <c r="AG634" i="4"/>
  <c r="AF634" i="4"/>
  <c r="AE634" i="4"/>
  <c r="AD634" i="4"/>
  <c r="AC634" i="4"/>
  <c r="AB634" i="4"/>
  <c r="AN634" i="4" s="1"/>
  <c r="AA634" i="4"/>
  <c r="Z634" i="4"/>
  <c r="Y634" i="4"/>
  <c r="AM634" i="4" s="1"/>
  <c r="X634" i="4"/>
  <c r="W634" i="4"/>
  <c r="V634" i="4"/>
  <c r="U634" i="4"/>
  <c r="T634" i="4"/>
  <c r="S634" i="4"/>
  <c r="R634" i="4"/>
  <c r="Q634" i="4"/>
  <c r="P634" i="4"/>
  <c r="O634" i="4"/>
  <c r="N634" i="4"/>
  <c r="M634" i="4"/>
  <c r="L634" i="4"/>
  <c r="K634" i="4"/>
  <c r="J634" i="4"/>
  <c r="I634" i="4"/>
  <c r="H634" i="4"/>
  <c r="G634" i="4"/>
  <c r="F634" i="4"/>
  <c r="E634" i="4"/>
  <c r="AO634" i="4" s="1"/>
  <c r="D634" i="4"/>
  <c r="C634" i="4"/>
  <c r="B634" i="4"/>
  <c r="A634" i="4"/>
  <c r="AN633" i="4"/>
  <c r="AM633" i="4"/>
  <c r="AL633" i="4"/>
  <c r="AK633" i="4"/>
  <c r="AJ633" i="4"/>
  <c r="AI633" i="4"/>
  <c r="AH633" i="4"/>
  <c r="AG633" i="4"/>
  <c r="AF633" i="4"/>
  <c r="AE633" i="4"/>
  <c r="AD633" i="4"/>
  <c r="AC633" i="4"/>
  <c r="AB633" i="4"/>
  <c r="AA633" i="4"/>
  <c r="Z633" i="4"/>
  <c r="Y633" i="4"/>
  <c r="X633" i="4"/>
  <c r="W633" i="4"/>
  <c r="V633" i="4"/>
  <c r="U633" i="4"/>
  <c r="T633" i="4"/>
  <c r="S633" i="4"/>
  <c r="R633" i="4"/>
  <c r="Q633" i="4"/>
  <c r="P633" i="4"/>
  <c r="O633" i="4"/>
  <c r="N633" i="4"/>
  <c r="M633" i="4"/>
  <c r="L633" i="4"/>
  <c r="K633" i="4"/>
  <c r="J633" i="4"/>
  <c r="I633" i="4"/>
  <c r="H633" i="4"/>
  <c r="G633" i="4"/>
  <c r="F633" i="4"/>
  <c r="E633" i="4"/>
  <c r="D633" i="4"/>
  <c r="C633" i="4"/>
  <c r="AO633" i="4" s="1"/>
  <c r="B633" i="4"/>
  <c r="A633" i="4"/>
  <c r="AN632" i="4"/>
  <c r="AK632" i="4"/>
  <c r="AJ632" i="4"/>
  <c r="AI632" i="4"/>
  <c r="AH632" i="4"/>
  <c r="AG632" i="4"/>
  <c r="AF632" i="4"/>
  <c r="AE632" i="4"/>
  <c r="AD632" i="4"/>
  <c r="AC632" i="4"/>
  <c r="AB632" i="4"/>
  <c r="AA632" i="4"/>
  <c r="Z632" i="4"/>
  <c r="Y632" i="4"/>
  <c r="X632" i="4"/>
  <c r="W632" i="4"/>
  <c r="V632" i="4"/>
  <c r="U632" i="4"/>
  <c r="T632" i="4"/>
  <c r="S632" i="4"/>
  <c r="R632" i="4"/>
  <c r="Q632" i="4"/>
  <c r="P632" i="4"/>
  <c r="O632" i="4"/>
  <c r="N632" i="4"/>
  <c r="M632" i="4"/>
  <c r="L632" i="4"/>
  <c r="K632" i="4"/>
  <c r="J632" i="4"/>
  <c r="I632" i="4"/>
  <c r="H632" i="4"/>
  <c r="G632" i="4"/>
  <c r="F632" i="4"/>
  <c r="E632" i="4"/>
  <c r="AO632" i="4" s="1"/>
  <c r="D632" i="4"/>
  <c r="C632" i="4"/>
  <c r="B632" i="4"/>
  <c r="A632" i="4"/>
  <c r="AM631" i="4"/>
  <c r="AK631" i="4"/>
  <c r="AJ631" i="4"/>
  <c r="AI631" i="4"/>
  <c r="AH631" i="4"/>
  <c r="AG631" i="4"/>
  <c r="AF631" i="4"/>
  <c r="AE631" i="4"/>
  <c r="AD631" i="4"/>
  <c r="AC631" i="4"/>
  <c r="AB631" i="4"/>
  <c r="AA631" i="4"/>
  <c r="Z631" i="4"/>
  <c r="Y631" i="4"/>
  <c r="AL631" i="4" s="1"/>
  <c r="X631" i="4"/>
  <c r="W631" i="4"/>
  <c r="V631" i="4"/>
  <c r="U631" i="4"/>
  <c r="T631" i="4"/>
  <c r="S631" i="4"/>
  <c r="R631" i="4"/>
  <c r="Q631" i="4"/>
  <c r="P631" i="4"/>
  <c r="O631" i="4"/>
  <c r="N631" i="4"/>
  <c r="M631" i="4"/>
  <c r="L631" i="4"/>
  <c r="K631" i="4"/>
  <c r="J631" i="4"/>
  <c r="I631" i="4"/>
  <c r="H631" i="4"/>
  <c r="G631" i="4"/>
  <c r="F631" i="4"/>
  <c r="E631" i="4"/>
  <c r="D631" i="4"/>
  <c r="C631" i="4"/>
  <c r="B631" i="4"/>
  <c r="A631" i="4"/>
  <c r="AO630" i="4"/>
  <c r="AL630" i="4"/>
  <c r="AK630" i="4"/>
  <c r="AJ630" i="4"/>
  <c r="AI630" i="4"/>
  <c r="AH630" i="4"/>
  <c r="AG630" i="4"/>
  <c r="AF630" i="4"/>
  <c r="AE630" i="4"/>
  <c r="AD630" i="4"/>
  <c r="AC630" i="4"/>
  <c r="AB630" i="4"/>
  <c r="AN630" i="4" s="1"/>
  <c r="AA630" i="4"/>
  <c r="Z630" i="4"/>
  <c r="Y630" i="4"/>
  <c r="AM630" i="4" s="1"/>
  <c r="X630" i="4"/>
  <c r="W630" i="4"/>
  <c r="V630" i="4"/>
  <c r="U630" i="4"/>
  <c r="T630" i="4"/>
  <c r="S630" i="4"/>
  <c r="R630" i="4"/>
  <c r="Q630" i="4"/>
  <c r="P630" i="4"/>
  <c r="O630" i="4"/>
  <c r="N630" i="4"/>
  <c r="M630" i="4"/>
  <c r="L630" i="4"/>
  <c r="K630" i="4"/>
  <c r="J630" i="4"/>
  <c r="I630" i="4"/>
  <c r="H630" i="4"/>
  <c r="G630" i="4"/>
  <c r="F630" i="4"/>
  <c r="E630" i="4"/>
  <c r="D630" i="4"/>
  <c r="C630" i="4"/>
  <c r="B630" i="4"/>
  <c r="A630" i="4"/>
  <c r="AN629" i="4"/>
  <c r="AM629" i="4"/>
  <c r="AL629" i="4"/>
  <c r="AK629" i="4"/>
  <c r="AJ629" i="4"/>
  <c r="AI629" i="4"/>
  <c r="AH629" i="4"/>
  <c r="AG629" i="4"/>
  <c r="AF629" i="4"/>
  <c r="AE629" i="4"/>
  <c r="AD629" i="4"/>
  <c r="AC629" i="4"/>
  <c r="AB629" i="4"/>
  <c r="AA629" i="4"/>
  <c r="Z629" i="4"/>
  <c r="Y629" i="4"/>
  <c r="X629" i="4"/>
  <c r="W629" i="4"/>
  <c r="V629" i="4"/>
  <c r="U629" i="4"/>
  <c r="T629" i="4"/>
  <c r="S629" i="4"/>
  <c r="R629" i="4"/>
  <c r="Q629" i="4"/>
  <c r="P629" i="4"/>
  <c r="O629" i="4"/>
  <c r="N629" i="4"/>
  <c r="M629" i="4"/>
  <c r="L629" i="4"/>
  <c r="K629" i="4"/>
  <c r="J629" i="4"/>
  <c r="I629" i="4"/>
  <c r="H629" i="4"/>
  <c r="G629" i="4"/>
  <c r="F629" i="4"/>
  <c r="E629" i="4"/>
  <c r="D629" i="4"/>
  <c r="C629" i="4"/>
  <c r="B629" i="4"/>
  <c r="A629" i="4"/>
  <c r="AO628" i="4"/>
  <c r="AN628" i="4"/>
  <c r="AK628" i="4"/>
  <c r="AJ628" i="4"/>
  <c r="AI628" i="4"/>
  <c r="AH628" i="4"/>
  <c r="AG628" i="4"/>
  <c r="AF628" i="4"/>
  <c r="AE628" i="4"/>
  <c r="AD628" i="4"/>
  <c r="AC628" i="4"/>
  <c r="AB628" i="4"/>
  <c r="AA628" i="4"/>
  <c r="Z628" i="4"/>
  <c r="Y628" i="4"/>
  <c r="X628" i="4"/>
  <c r="W628" i="4"/>
  <c r="V628" i="4"/>
  <c r="U628" i="4"/>
  <c r="T628" i="4"/>
  <c r="S628" i="4"/>
  <c r="R628" i="4"/>
  <c r="Q628" i="4"/>
  <c r="P628" i="4"/>
  <c r="O628" i="4"/>
  <c r="N628" i="4"/>
  <c r="M628" i="4"/>
  <c r="L628" i="4"/>
  <c r="K628" i="4"/>
  <c r="J628" i="4"/>
  <c r="I628" i="4"/>
  <c r="H628" i="4"/>
  <c r="G628" i="4"/>
  <c r="F628" i="4"/>
  <c r="E628" i="4"/>
  <c r="D628" i="4"/>
  <c r="C628" i="4"/>
  <c r="B628" i="4"/>
  <c r="A628" i="4"/>
  <c r="AM627" i="4"/>
  <c r="AK627" i="4"/>
  <c r="AJ627" i="4"/>
  <c r="AI627" i="4"/>
  <c r="AH627" i="4"/>
  <c r="AG627" i="4"/>
  <c r="AF627" i="4"/>
  <c r="AE627" i="4"/>
  <c r="AD627" i="4"/>
  <c r="AC627" i="4"/>
  <c r="AB627" i="4"/>
  <c r="AA627" i="4"/>
  <c r="Z627" i="4"/>
  <c r="Y627" i="4"/>
  <c r="AL627" i="4" s="1"/>
  <c r="X627" i="4"/>
  <c r="W627" i="4"/>
  <c r="V627" i="4"/>
  <c r="U627" i="4"/>
  <c r="T627" i="4"/>
  <c r="S627" i="4"/>
  <c r="R627" i="4"/>
  <c r="Q627" i="4"/>
  <c r="P627" i="4"/>
  <c r="O627" i="4"/>
  <c r="N627" i="4"/>
  <c r="M627" i="4"/>
  <c r="L627" i="4"/>
  <c r="K627" i="4"/>
  <c r="J627" i="4"/>
  <c r="I627" i="4"/>
  <c r="H627" i="4"/>
  <c r="G627" i="4"/>
  <c r="F627" i="4"/>
  <c r="E627" i="4"/>
  <c r="D627" i="4"/>
  <c r="C627" i="4"/>
  <c r="B627" i="4"/>
  <c r="A627" i="4"/>
  <c r="AL626" i="4"/>
  <c r="AK626" i="4"/>
  <c r="AJ626" i="4"/>
  <c r="AI626" i="4"/>
  <c r="AH626" i="4"/>
  <c r="AG626" i="4"/>
  <c r="AF626" i="4"/>
  <c r="AE626" i="4"/>
  <c r="AD626" i="4"/>
  <c r="AC626" i="4"/>
  <c r="AB626" i="4"/>
  <c r="AN626" i="4" s="1"/>
  <c r="AA626" i="4"/>
  <c r="Z626" i="4"/>
  <c r="Y626" i="4"/>
  <c r="AM626" i="4" s="1"/>
  <c r="X626" i="4"/>
  <c r="W626" i="4"/>
  <c r="V626" i="4"/>
  <c r="U626" i="4"/>
  <c r="T626" i="4"/>
  <c r="S626" i="4"/>
  <c r="R626" i="4"/>
  <c r="Q626" i="4"/>
  <c r="P626" i="4"/>
  <c r="O626" i="4"/>
  <c r="N626" i="4"/>
  <c r="M626" i="4"/>
  <c r="L626" i="4"/>
  <c r="K626" i="4"/>
  <c r="J626" i="4"/>
  <c r="I626" i="4"/>
  <c r="H626" i="4"/>
  <c r="G626" i="4"/>
  <c r="F626" i="4"/>
  <c r="E626" i="4"/>
  <c r="AO626" i="4" s="1"/>
  <c r="D626" i="4"/>
  <c r="C626" i="4"/>
  <c r="B626" i="4"/>
  <c r="A626" i="4"/>
  <c r="AN625" i="4"/>
  <c r="AM625" i="4"/>
  <c r="AL625" i="4"/>
  <c r="AK625" i="4"/>
  <c r="AJ625" i="4"/>
  <c r="AI625" i="4"/>
  <c r="AH625" i="4"/>
  <c r="AG625" i="4"/>
  <c r="AF625" i="4"/>
  <c r="AE625" i="4"/>
  <c r="AD625" i="4"/>
  <c r="AC625" i="4"/>
  <c r="AB625" i="4"/>
  <c r="AA625" i="4"/>
  <c r="Z625" i="4"/>
  <c r="Y625" i="4"/>
  <c r="X625" i="4"/>
  <c r="W625" i="4"/>
  <c r="V625" i="4"/>
  <c r="U625" i="4"/>
  <c r="T625" i="4"/>
  <c r="S625" i="4"/>
  <c r="R625" i="4"/>
  <c r="Q625" i="4"/>
  <c r="P625" i="4"/>
  <c r="O625" i="4"/>
  <c r="N625" i="4"/>
  <c r="M625" i="4"/>
  <c r="L625" i="4"/>
  <c r="K625" i="4"/>
  <c r="J625" i="4"/>
  <c r="I625" i="4"/>
  <c r="H625" i="4"/>
  <c r="G625" i="4"/>
  <c r="F625" i="4"/>
  <c r="E625" i="4"/>
  <c r="D625" i="4"/>
  <c r="C625" i="4"/>
  <c r="B625" i="4"/>
  <c r="A625" i="4"/>
  <c r="AN624" i="4"/>
  <c r="AK624" i="4"/>
  <c r="AJ624" i="4"/>
  <c r="AI624" i="4"/>
  <c r="AH624" i="4"/>
  <c r="AG624" i="4"/>
  <c r="AF624" i="4"/>
  <c r="AE624" i="4"/>
  <c r="AD624" i="4"/>
  <c r="AC624" i="4"/>
  <c r="AB624" i="4"/>
  <c r="AA624" i="4"/>
  <c r="Z624" i="4"/>
  <c r="Y624" i="4"/>
  <c r="X624" i="4"/>
  <c r="W624" i="4"/>
  <c r="V624" i="4"/>
  <c r="U624" i="4"/>
  <c r="T624" i="4"/>
  <c r="S624" i="4"/>
  <c r="R624" i="4"/>
  <c r="Q624" i="4"/>
  <c r="P624" i="4"/>
  <c r="O624" i="4"/>
  <c r="N624" i="4"/>
  <c r="M624" i="4"/>
  <c r="L624" i="4"/>
  <c r="K624" i="4"/>
  <c r="J624" i="4"/>
  <c r="I624" i="4"/>
  <c r="H624" i="4"/>
  <c r="G624" i="4"/>
  <c r="F624" i="4"/>
  <c r="E624" i="4"/>
  <c r="AO624" i="4" s="1"/>
  <c r="D624" i="4"/>
  <c r="C624" i="4"/>
  <c r="B624" i="4"/>
  <c r="A624" i="4"/>
  <c r="AM623" i="4"/>
  <c r="AK623" i="4"/>
  <c r="AJ623" i="4"/>
  <c r="AI623" i="4"/>
  <c r="AH623" i="4"/>
  <c r="AG623" i="4"/>
  <c r="AF623" i="4"/>
  <c r="AE623" i="4"/>
  <c r="AD623" i="4"/>
  <c r="AC623" i="4"/>
  <c r="AB623" i="4"/>
  <c r="AA623" i="4"/>
  <c r="Z623" i="4"/>
  <c r="Y623" i="4"/>
  <c r="AL623" i="4" s="1"/>
  <c r="X623" i="4"/>
  <c r="W623" i="4"/>
  <c r="V623" i="4"/>
  <c r="U623" i="4"/>
  <c r="T623" i="4"/>
  <c r="S623" i="4"/>
  <c r="R623" i="4"/>
  <c r="Q623" i="4"/>
  <c r="P623" i="4"/>
  <c r="O623" i="4"/>
  <c r="N623" i="4"/>
  <c r="M623" i="4"/>
  <c r="L623" i="4"/>
  <c r="K623" i="4"/>
  <c r="J623" i="4"/>
  <c r="I623" i="4"/>
  <c r="H623" i="4"/>
  <c r="G623" i="4"/>
  <c r="F623" i="4"/>
  <c r="E623" i="4"/>
  <c r="D623" i="4"/>
  <c r="C623" i="4"/>
  <c r="AO623" i="4" s="1"/>
  <c r="B623" i="4"/>
  <c r="A623" i="4"/>
  <c r="AK622" i="4"/>
  <c r="AJ622" i="4"/>
  <c r="AI622" i="4"/>
  <c r="AH622" i="4"/>
  <c r="AG622" i="4"/>
  <c r="AF622" i="4"/>
  <c r="AE622" i="4"/>
  <c r="AD622" i="4"/>
  <c r="AC622" i="4"/>
  <c r="AB622" i="4"/>
  <c r="AN622" i="4" s="1"/>
  <c r="AA622" i="4"/>
  <c r="Z622" i="4"/>
  <c r="Y622" i="4"/>
  <c r="AM622" i="4" s="1"/>
  <c r="X622" i="4"/>
  <c r="W622" i="4"/>
  <c r="V622" i="4"/>
  <c r="U622" i="4"/>
  <c r="T622" i="4"/>
  <c r="S622" i="4"/>
  <c r="R622" i="4"/>
  <c r="Q622" i="4"/>
  <c r="P622" i="4"/>
  <c r="O622" i="4"/>
  <c r="N622" i="4"/>
  <c r="M622" i="4"/>
  <c r="L622" i="4"/>
  <c r="K622" i="4"/>
  <c r="J622" i="4"/>
  <c r="I622" i="4"/>
  <c r="H622" i="4"/>
  <c r="G622" i="4"/>
  <c r="F622" i="4"/>
  <c r="E622" i="4"/>
  <c r="AO622" i="4" s="1"/>
  <c r="D622" i="4"/>
  <c r="C622" i="4"/>
  <c r="B622" i="4"/>
  <c r="A622" i="4"/>
  <c r="AN621" i="4"/>
  <c r="AM621" i="4"/>
  <c r="AL621" i="4"/>
  <c r="AK621" i="4"/>
  <c r="AJ621" i="4"/>
  <c r="AI621" i="4"/>
  <c r="AH621" i="4"/>
  <c r="AG621" i="4"/>
  <c r="AF621" i="4"/>
  <c r="AE621" i="4"/>
  <c r="AD621" i="4"/>
  <c r="AC621" i="4"/>
  <c r="AB621" i="4"/>
  <c r="AA621" i="4"/>
  <c r="Z621" i="4"/>
  <c r="Y621" i="4"/>
  <c r="X621" i="4"/>
  <c r="W621" i="4"/>
  <c r="V621" i="4"/>
  <c r="U621" i="4"/>
  <c r="T621" i="4"/>
  <c r="S621" i="4"/>
  <c r="R621" i="4"/>
  <c r="Q621" i="4"/>
  <c r="P621" i="4"/>
  <c r="O621" i="4"/>
  <c r="N621" i="4"/>
  <c r="M621" i="4"/>
  <c r="L621" i="4"/>
  <c r="K621" i="4"/>
  <c r="J621" i="4"/>
  <c r="I621" i="4"/>
  <c r="H621" i="4"/>
  <c r="G621" i="4"/>
  <c r="F621" i="4"/>
  <c r="E621" i="4"/>
  <c r="D621" i="4"/>
  <c r="C621" i="4"/>
  <c r="B621" i="4"/>
  <c r="A621" i="4"/>
  <c r="AN620" i="4"/>
  <c r="AK620" i="4"/>
  <c r="AJ620" i="4"/>
  <c r="AI620" i="4"/>
  <c r="AH620" i="4"/>
  <c r="AG620" i="4"/>
  <c r="AF620" i="4"/>
  <c r="AE620" i="4"/>
  <c r="AD620" i="4"/>
  <c r="AC620" i="4"/>
  <c r="AB620" i="4"/>
  <c r="AA620" i="4"/>
  <c r="Z620" i="4"/>
  <c r="Y620" i="4"/>
  <c r="X620" i="4"/>
  <c r="W620" i="4"/>
  <c r="V620" i="4"/>
  <c r="U620" i="4"/>
  <c r="T620" i="4"/>
  <c r="S620" i="4"/>
  <c r="R620" i="4"/>
  <c r="Q620" i="4"/>
  <c r="P620" i="4"/>
  <c r="O620" i="4"/>
  <c r="N620" i="4"/>
  <c r="M620" i="4"/>
  <c r="L620" i="4"/>
  <c r="K620" i="4"/>
  <c r="J620" i="4"/>
  <c r="I620" i="4"/>
  <c r="H620" i="4"/>
  <c r="G620" i="4"/>
  <c r="F620" i="4"/>
  <c r="E620" i="4"/>
  <c r="D620" i="4"/>
  <c r="C620" i="4"/>
  <c r="B620" i="4"/>
  <c r="A620" i="4"/>
  <c r="AM619" i="4"/>
  <c r="AK619" i="4"/>
  <c r="AJ619" i="4"/>
  <c r="AI619" i="4"/>
  <c r="AH619" i="4"/>
  <c r="AG619" i="4"/>
  <c r="AF619" i="4"/>
  <c r="AE619" i="4"/>
  <c r="AD619" i="4"/>
  <c r="AC619" i="4"/>
  <c r="AB619" i="4"/>
  <c r="AA619" i="4"/>
  <c r="Z619" i="4"/>
  <c r="Y619" i="4"/>
  <c r="AL619" i="4" s="1"/>
  <c r="X619" i="4"/>
  <c r="W619" i="4"/>
  <c r="V619" i="4"/>
  <c r="U619" i="4"/>
  <c r="T619" i="4"/>
  <c r="S619" i="4"/>
  <c r="R619" i="4"/>
  <c r="Q619" i="4"/>
  <c r="P619" i="4"/>
  <c r="O619" i="4"/>
  <c r="N619" i="4"/>
  <c r="M619" i="4"/>
  <c r="L619" i="4"/>
  <c r="K619" i="4"/>
  <c r="J619" i="4"/>
  <c r="I619" i="4"/>
  <c r="H619" i="4"/>
  <c r="G619" i="4"/>
  <c r="F619" i="4"/>
  <c r="E619" i="4"/>
  <c r="D619" i="4"/>
  <c r="C619" i="4"/>
  <c r="AO619" i="4" s="1"/>
  <c r="B619" i="4"/>
  <c r="A619" i="4"/>
  <c r="AO618" i="4"/>
  <c r="AL618" i="4"/>
  <c r="AK618" i="4"/>
  <c r="AJ618" i="4"/>
  <c r="AI618" i="4"/>
  <c r="AH618" i="4"/>
  <c r="AG618" i="4"/>
  <c r="AF618" i="4"/>
  <c r="AE618" i="4"/>
  <c r="AD618" i="4"/>
  <c r="AC618" i="4"/>
  <c r="AB618" i="4"/>
  <c r="AN618" i="4" s="1"/>
  <c r="AA618" i="4"/>
  <c r="Z618" i="4"/>
  <c r="Y618" i="4"/>
  <c r="AM618" i="4" s="1"/>
  <c r="X618" i="4"/>
  <c r="W618" i="4"/>
  <c r="V618" i="4"/>
  <c r="U618" i="4"/>
  <c r="T618" i="4"/>
  <c r="S618" i="4"/>
  <c r="R618" i="4"/>
  <c r="Q618" i="4"/>
  <c r="P618" i="4"/>
  <c r="O618" i="4"/>
  <c r="N618" i="4"/>
  <c r="M618" i="4"/>
  <c r="L618" i="4"/>
  <c r="K618" i="4"/>
  <c r="J618" i="4"/>
  <c r="I618" i="4"/>
  <c r="H618" i="4"/>
  <c r="G618" i="4"/>
  <c r="F618" i="4"/>
  <c r="E618" i="4"/>
  <c r="D618" i="4"/>
  <c r="C618" i="4"/>
  <c r="B618" i="4"/>
  <c r="A618" i="4"/>
  <c r="AN617" i="4"/>
  <c r="AM617" i="4"/>
  <c r="AL617" i="4"/>
  <c r="AK617" i="4"/>
  <c r="AJ617" i="4"/>
  <c r="AI617" i="4"/>
  <c r="AH617" i="4"/>
  <c r="AG617" i="4"/>
  <c r="AF617" i="4"/>
  <c r="AE617" i="4"/>
  <c r="AD617" i="4"/>
  <c r="AC617" i="4"/>
  <c r="AB617" i="4"/>
  <c r="AA617" i="4"/>
  <c r="Z617" i="4"/>
  <c r="Y617" i="4"/>
  <c r="X617" i="4"/>
  <c r="W617" i="4"/>
  <c r="V617" i="4"/>
  <c r="U617" i="4"/>
  <c r="T617" i="4"/>
  <c r="S617" i="4"/>
  <c r="R617" i="4"/>
  <c r="Q617" i="4"/>
  <c r="P617" i="4"/>
  <c r="O617" i="4"/>
  <c r="N617" i="4"/>
  <c r="M617" i="4"/>
  <c r="L617" i="4"/>
  <c r="K617" i="4"/>
  <c r="J617" i="4"/>
  <c r="I617" i="4"/>
  <c r="H617" i="4"/>
  <c r="G617" i="4"/>
  <c r="F617" i="4"/>
  <c r="E617" i="4"/>
  <c r="D617" i="4"/>
  <c r="C617" i="4"/>
  <c r="B617" i="4"/>
  <c r="A617" i="4"/>
  <c r="AO616" i="4"/>
  <c r="AN616" i="4"/>
  <c r="AK616" i="4"/>
  <c r="AJ616" i="4"/>
  <c r="AI616" i="4"/>
  <c r="AH616" i="4"/>
  <c r="AG616" i="4"/>
  <c r="AF616" i="4"/>
  <c r="AE616" i="4"/>
  <c r="AD616" i="4"/>
  <c r="AC616" i="4"/>
  <c r="AB616" i="4"/>
  <c r="AA616" i="4"/>
  <c r="Z616" i="4"/>
  <c r="Y616" i="4"/>
  <c r="X616" i="4"/>
  <c r="W616" i="4"/>
  <c r="V616" i="4"/>
  <c r="U616" i="4"/>
  <c r="T616" i="4"/>
  <c r="S616" i="4"/>
  <c r="R616" i="4"/>
  <c r="Q616" i="4"/>
  <c r="P616" i="4"/>
  <c r="O616" i="4"/>
  <c r="N616" i="4"/>
  <c r="M616" i="4"/>
  <c r="L616" i="4"/>
  <c r="K616" i="4"/>
  <c r="J616" i="4"/>
  <c r="I616" i="4"/>
  <c r="H616" i="4"/>
  <c r="G616" i="4"/>
  <c r="F616" i="4"/>
  <c r="E616" i="4"/>
  <c r="D616" i="4"/>
  <c r="C616" i="4"/>
  <c r="B616" i="4"/>
  <c r="A616" i="4"/>
  <c r="AM615" i="4"/>
  <c r="AK615" i="4"/>
  <c r="AJ615" i="4"/>
  <c r="AI615" i="4"/>
  <c r="AH615" i="4"/>
  <c r="AG615" i="4"/>
  <c r="AF615" i="4"/>
  <c r="AE615" i="4"/>
  <c r="AD615" i="4"/>
  <c r="AC615" i="4"/>
  <c r="AB615" i="4"/>
  <c r="AA615" i="4"/>
  <c r="Z615" i="4"/>
  <c r="Y615" i="4"/>
  <c r="AL615" i="4" s="1"/>
  <c r="X615" i="4"/>
  <c r="W615" i="4"/>
  <c r="V615" i="4"/>
  <c r="U615" i="4"/>
  <c r="T615" i="4"/>
  <c r="S615" i="4"/>
  <c r="R615" i="4"/>
  <c r="Q615" i="4"/>
  <c r="P615" i="4"/>
  <c r="O615" i="4"/>
  <c r="N615" i="4"/>
  <c r="M615" i="4"/>
  <c r="L615" i="4"/>
  <c r="K615" i="4"/>
  <c r="J615" i="4"/>
  <c r="I615" i="4"/>
  <c r="H615" i="4"/>
  <c r="G615" i="4"/>
  <c r="F615" i="4"/>
  <c r="E615" i="4"/>
  <c r="D615" i="4"/>
  <c r="C615" i="4"/>
  <c r="B615" i="4"/>
  <c r="A615" i="4"/>
  <c r="AO614" i="4"/>
  <c r="AL614" i="4"/>
  <c r="AK614" i="4"/>
  <c r="AJ614" i="4"/>
  <c r="AI614" i="4"/>
  <c r="AH614" i="4"/>
  <c r="AG614" i="4"/>
  <c r="AF614" i="4"/>
  <c r="AE614" i="4"/>
  <c r="AD614" i="4"/>
  <c r="AC614" i="4"/>
  <c r="AB614" i="4"/>
  <c r="AN614" i="4" s="1"/>
  <c r="AA614" i="4"/>
  <c r="Z614" i="4"/>
  <c r="Y614" i="4"/>
  <c r="AM614" i="4" s="1"/>
  <c r="X614" i="4"/>
  <c r="W614" i="4"/>
  <c r="V614" i="4"/>
  <c r="U614" i="4"/>
  <c r="T614" i="4"/>
  <c r="S614" i="4"/>
  <c r="R614" i="4"/>
  <c r="Q614" i="4"/>
  <c r="P614" i="4"/>
  <c r="O614" i="4"/>
  <c r="N614" i="4"/>
  <c r="M614" i="4"/>
  <c r="L614" i="4"/>
  <c r="K614" i="4"/>
  <c r="J614" i="4"/>
  <c r="I614" i="4"/>
  <c r="H614" i="4"/>
  <c r="G614" i="4"/>
  <c r="F614" i="4"/>
  <c r="E614" i="4"/>
  <c r="D614" i="4"/>
  <c r="C614" i="4"/>
  <c r="B614" i="4"/>
  <c r="A614" i="4"/>
  <c r="AN613" i="4"/>
  <c r="AM613" i="4"/>
  <c r="AL613" i="4"/>
  <c r="AK613" i="4"/>
  <c r="AJ613" i="4"/>
  <c r="AI613" i="4"/>
  <c r="AH613" i="4"/>
  <c r="AG613" i="4"/>
  <c r="AF613" i="4"/>
  <c r="AE613" i="4"/>
  <c r="AD613" i="4"/>
  <c r="AC613" i="4"/>
  <c r="AB613" i="4"/>
  <c r="AA613" i="4"/>
  <c r="Z613" i="4"/>
  <c r="Y613" i="4"/>
  <c r="X613" i="4"/>
  <c r="W613" i="4"/>
  <c r="V613" i="4"/>
  <c r="U613" i="4"/>
  <c r="T613" i="4"/>
  <c r="S613" i="4"/>
  <c r="R613" i="4"/>
  <c r="Q613" i="4"/>
  <c r="P613" i="4"/>
  <c r="O613" i="4"/>
  <c r="N613" i="4"/>
  <c r="M613" i="4"/>
  <c r="L613" i="4"/>
  <c r="K613" i="4"/>
  <c r="J613" i="4"/>
  <c r="I613" i="4"/>
  <c r="H613" i="4"/>
  <c r="G613" i="4"/>
  <c r="F613" i="4"/>
  <c r="E613" i="4"/>
  <c r="D613" i="4"/>
  <c r="C613" i="4"/>
  <c r="B613" i="4"/>
  <c r="A613" i="4"/>
  <c r="AO612" i="4"/>
  <c r="AN612" i="4"/>
  <c r="AK612" i="4"/>
  <c r="AJ612" i="4"/>
  <c r="AI612" i="4"/>
  <c r="AH612" i="4"/>
  <c r="AG612" i="4"/>
  <c r="AF612" i="4"/>
  <c r="AE612" i="4"/>
  <c r="AD612" i="4"/>
  <c r="AC612" i="4"/>
  <c r="AB612" i="4"/>
  <c r="AA612" i="4"/>
  <c r="Z612" i="4"/>
  <c r="Y612" i="4"/>
  <c r="X612" i="4"/>
  <c r="W612" i="4"/>
  <c r="V612" i="4"/>
  <c r="U612" i="4"/>
  <c r="T612" i="4"/>
  <c r="S612" i="4"/>
  <c r="R612" i="4"/>
  <c r="Q612" i="4"/>
  <c r="P612" i="4"/>
  <c r="O612" i="4"/>
  <c r="N612" i="4"/>
  <c r="M612" i="4"/>
  <c r="L612" i="4"/>
  <c r="K612" i="4"/>
  <c r="J612" i="4"/>
  <c r="I612" i="4"/>
  <c r="H612" i="4"/>
  <c r="G612" i="4"/>
  <c r="F612" i="4"/>
  <c r="E612" i="4"/>
  <c r="D612" i="4"/>
  <c r="C612" i="4"/>
  <c r="B612" i="4"/>
  <c r="A612" i="4"/>
  <c r="AM611" i="4"/>
  <c r="AK611" i="4"/>
  <c r="AJ611" i="4"/>
  <c r="AI611" i="4"/>
  <c r="AH611" i="4"/>
  <c r="AG611" i="4"/>
  <c r="AF611" i="4"/>
  <c r="AE611" i="4"/>
  <c r="AD611" i="4"/>
  <c r="AC611" i="4"/>
  <c r="AB611" i="4"/>
  <c r="AN611" i="4" s="1"/>
  <c r="AA611" i="4"/>
  <c r="Z611" i="4"/>
  <c r="Y611" i="4"/>
  <c r="AL611" i="4" s="1"/>
  <c r="X611" i="4"/>
  <c r="W611" i="4"/>
  <c r="V611" i="4"/>
  <c r="U611" i="4"/>
  <c r="T611" i="4"/>
  <c r="S611" i="4"/>
  <c r="R611" i="4"/>
  <c r="Q611" i="4"/>
  <c r="P611" i="4"/>
  <c r="O611" i="4"/>
  <c r="N611" i="4"/>
  <c r="M611" i="4"/>
  <c r="L611" i="4"/>
  <c r="K611" i="4"/>
  <c r="J611" i="4"/>
  <c r="I611" i="4"/>
  <c r="H611" i="4"/>
  <c r="G611" i="4"/>
  <c r="F611" i="4"/>
  <c r="E611" i="4"/>
  <c r="D611" i="4"/>
  <c r="C611" i="4"/>
  <c r="AO611" i="4" s="1"/>
  <c r="B611" i="4"/>
  <c r="A611" i="4"/>
  <c r="AL610" i="4"/>
  <c r="AK610" i="4"/>
  <c r="AJ610" i="4"/>
  <c r="AI610" i="4"/>
  <c r="AH610" i="4"/>
  <c r="AG610" i="4"/>
  <c r="AF610" i="4"/>
  <c r="AE610" i="4"/>
  <c r="AD610" i="4"/>
  <c r="AC610" i="4"/>
  <c r="AB610" i="4"/>
  <c r="AN610" i="4" s="1"/>
  <c r="AA610" i="4"/>
  <c r="Z610" i="4"/>
  <c r="Y610" i="4"/>
  <c r="AM610" i="4" s="1"/>
  <c r="X610" i="4"/>
  <c r="W610" i="4"/>
  <c r="V610" i="4"/>
  <c r="U610" i="4"/>
  <c r="T610" i="4"/>
  <c r="S610" i="4"/>
  <c r="R610" i="4"/>
  <c r="Q610" i="4"/>
  <c r="P610" i="4"/>
  <c r="O610" i="4"/>
  <c r="N610" i="4"/>
  <c r="M610" i="4"/>
  <c r="L610" i="4"/>
  <c r="K610" i="4"/>
  <c r="J610" i="4"/>
  <c r="I610" i="4"/>
  <c r="H610" i="4"/>
  <c r="G610" i="4"/>
  <c r="F610" i="4"/>
  <c r="E610" i="4"/>
  <c r="AO610" i="4" s="1"/>
  <c r="D610" i="4"/>
  <c r="C610" i="4"/>
  <c r="B610" i="4"/>
  <c r="A610" i="4"/>
  <c r="AM609" i="4"/>
  <c r="AL609" i="4"/>
  <c r="AK609" i="4"/>
  <c r="AJ609" i="4"/>
  <c r="AI609" i="4"/>
  <c r="AH609" i="4"/>
  <c r="AG609" i="4"/>
  <c r="AF609" i="4"/>
  <c r="AE609" i="4"/>
  <c r="AD609" i="4"/>
  <c r="AC609" i="4"/>
  <c r="AB609" i="4"/>
  <c r="AN609" i="4" s="1"/>
  <c r="AA609" i="4"/>
  <c r="Z609" i="4"/>
  <c r="Y609" i="4"/>
  <c r="X609" i="4"/>
  <c r="W609" i="4"/>
  <c r="V609" i="4"/>
  <c r="U609" i="4"/>
  <c r="T609" i="4"/>
  <c r="S609" i="4"/>
  <c r="R609" i="4"/>
  <c r="Q609" i="4"/>
  <c r="P609" i="4"/>
  <c r="O609" i="4"/>
  <c r="N609" i="4"/>
  <c r="M609" i="4"/>
  <c r="L609" i="4"/>
  <c r="K609" i="4"/>
  <c r="J609" i="4"/>
  <c r="I609" i="4"/>
  <c r="H609" i="4"/>
  <c r="G609" i="4"/>
  <c r="F609" i="4"/>
  <c r="E609" i="4"/>
  <c r="D609" i="4"/>
  <c r="C609" i="4"/>
  <c r="AO609" i="4" s="1"/>
  <c r="B609" i="4"/>
  <c r="A609" i="4"/>
  <c r="AN608" i="4"/>
  <c r="AL608" i="4"/>
  <c r="AK608" i="4"/>
  <c r="AJ608" i="4"/>
  <c r="AI608" i="4"/>
  <c r="AH608" i="4"/>
  <c r="AG608" i="4"/>
  <c r="AF608" i="4"/>
  <c r="AE608" i="4"/>
  <c r="AD608" i="4"/>
  <c r="AC608" i="4"/>
  <c r="AB608" i="4"/>
  <c r="AA608" i="4"/>
  <c r="Z608" i="4"/>
  <c r="Y608" i="4"/>
  <c r="AM608" i="4" s="1"/>
  <c r="X608" i="4"/>
  <c r="W608" i="4"/>
  <c r="V608" i="4"/>
  <c r="U608" i="4"/>
  <c r="T608" i="4"/>
  <c r="S608" i="4"/>
  <c r="R608" i="4"/>
  <c r="Q608" i="4"/>
  <c r="P608" i="4"/>
  <c r="O608" i="4"/>
  <c r="N608" i="4"/>
  <c r="M608" i="4"/>
  <c r="L608" i="4"/>
  <c r="K608" i="4"/>
  <c r="J608" i="4"/>
  <c r="I608" i="4"/>
  <c r="H608" i="4"/>
  <c r="G608" i="4"/>
  <c r="F608" i="4"/>
  <c r="E608" i="4"/>
  <c r="AO608" i="4" s="1"/>
  <c r="D608" i="4"/>
  <c r="C608" i="4"/>
  <c r="B608" i="4"/>
  <c r="A608" i="4"/>
  <c r="AM607" i="4"/>
  <c r="AK607" i="4"/>
  <c r="AJ607" i="4"/>
  <c r="AI607" i="4"/>
  <c r="AH607" i="4"/>
  <c r="AG607" i="4"/>
  <c r="AF607" i="4"/>
  <c r="AE607" i="4"/>
  <c r="AD607" i="4"/>
  <c r="AC607" i="4"/>
  <c r="AB607" i="4"/>
  <c r="AA607" i="4"/>
  <c r="Z607" i="4"/>
  <c r="Y607" i="4"/>
  <c r="AL607" i="4" s="1"/>
  <c r="X607" i="4"/>
  <c r="W607" i="4"/>
  <c r="V607" i="4"/>
  <c r="U607" i="4"/>
  <c r="T607" i="4"/>
  <c r="S607" i="4"/>
  <c r="R607" i="4"/>
  <c r="Q607" i="4"/>
  <c r="P607" i="4"/>
  <c r="O607" i="4"/>
  <c r="N607" i="4"/>
  <c r="M607" i="4"/>
  <c r="L607" i="4"/>
  <c r="K607" i="4"/>
  <c r="J607" i="4"/>
  <c r="I607" i="4"/>
  <c r="H607" i="4"/>
  <c r="G607" i="4"/>
  <c r="F607" i="4"/>
  <c r="E607" i="4"/>
  <c r="D607" i="4"/>
  <c r="C607" i="4"/>
  <c r="B607" i="4"/>
  <c r="A607" i="4"/>
  <c r="AL606" i="4"/>
  <c r="AK606" i="4"/>
  <c r="AJ606" i="4"/>
  <c r="AI606" i="4"/>
  <c r="AH606" i="4"/>
  <c r="AG606" i="4"/>
  <c r="AF606" i="4"/>
  <c r="AE606" i="4"/>
  <c r="AD606" i="4"/>
  <c r="AC606" i="4"/>
  <c r="AB606" i="4"/>
  <c r="AA606" i="4"/>
  <c r="Z606" i="4"/>
  <c r="Y606" i="4"/>
  <c r="AM606" i="4" s="1"/>
  <c r="X606" i="4"/>
  <c r="W606" i="4"/>
  <c r="V606" i="4"/>
  <c r="U606" i="4"/>
  <c r="T606" i="4"/>
  <c r="S606" i="4"/>
  <c r="R606" i="4"/>
  <c r="Q606" i="4"/>
  <c r="P606" i="4"/>
  <c r="O606" i="4"/>
  <c r="N606" i="4"/>
  <c r="M606" i="4"/>
  <c r="L606" i="4"/>
  <c r="K606" i="4"/>
  <c r="J606" i="4"/>
  <c r="I606" i="4"/>
  <c r="H606" i="4"/>
  <c r="G606" i="4"/>
  <c r="F606" i="4"/>
  <c r="E606" i="4"/>
  <c r="D606" i="4"/>
  <c r="AO606" i="4" s="1"/>
  <c r="C606" i="4"/>
  <c r="B606" i="4"/>
  <c r="A606" i="4"/>
  <c r="AM605" i="4"/>
  <c r="AL605" i="4"/>
  <c r="AK605" i="4"/>
  <c r="AJ605" i="4"/>
  <c r="AI605" i="4"/>
  <c r="AH605" i="4"/>
  <c r="AG605" i="4"/>
  <c r="AF605" i="4"/>
  <c r="AE605" i="4"/>
  <c r="AD605" i="4"/>
  <c r="AC605" i="4"/>
  <c r="AB605" i="4"/>
  <c r="AA605" i="4"/>
  <c r="Z605" i="4"/>
  <c r="Y605" i="4"/>
  <c r="X605" i="4"/>
  <c r="W605" i="4"/>
  <c r="V605" i="4"/>
  <c r="U605" i="4"/>
  <c r="T605" i="4"/>
  <c r="S605" i="4"/>
  <c r="R605" i="4"/>
  <c r="Q605" i="4"/>
  <c r="P605" i="4"/>
  <c r="O605" i="4"/>
  <c r="N605" i="4"/>
  <c r="M605" i="4"/>
  <c r="L605" i="4"/>
  <c r="K605" i="4"/>
  <c r="J605" i="4"/>
  <c r="I605" i="4"/>
  <c r="H605" i="4"/>
  <c r="G605" i="4"/>
  <c r="F605" i="4"/>
  <c r="E605" i="4"/>
  <c r="D605" i="4"/>
  <c r="C605" i="4"/>
  <c r="B605" i="4"/>
  <c r="A605" i="4"/>
  <c r="AN604" i="4"/>
  <c r="AL604" i="4"/>
  <c r="AK604" i="4"/>
  <c r="AJ604" i="4"/>
  <c r="AI604" i="4"/>
  <c r="AH604" i="4"/>
  <c r="AG604" i="4"/>
  <c r="AF604" i="4"/>
  <c r="AE604" i="4"/>
  <c r="AD604" i="4"/>
  <c r="AC604" i="4"/>
  <c r="AB604" i="4"/>
  <c r="AA604" i="4"/>
  <c r="Z604" i="4"/>
  <c r="Y604" i="4"/>
  <c r="AM604" i="4" s="1"/>
  <c r="X604" i="4"/>
  <c r="W604" i="4"/>
  <c r="V604" i="4"/>
  <c r="U604" i="4"/>
  <c r="T604" i="4"/>
  <c r="S604" i="4"/>
  <c r="R604" i="4"/>
  <c r="Q604" i="4"/>
  <c r="P604" i="4"/>
  <c r="O604" i="4"/>
  <c r="N604" i="4"/>
  <c r="M604" i="4"/>
  <c r="L604" i="4"/>
  <c r="K604" i="4"/>
  <c r="J604" i="4"/>
  <c r="I604" i="4"/>
  <c r="H604" i="4"/>
  <c r="G604" i="4"/>
  <c r="F604" i="4"/>
  <c r="E604" i="4"/>
  <c r="AO604" i="4" s="1"/>
  <c r="D604" i="4"/>
  <c r="C604" i="4"/>
  <c r="B604" i="4"/>
  <c r="A604" i="4"/>
  <c r="AM603" i="4"/>
  <c r="AK603" i="4"/>
  <c r="AJ603" i="4"/>
  <c r="AI603" i="4"/>
  <c r="AH603" i="4"/>
  <c r="AG603" i="4"/>
  <c r="AF603" i="4"/>
  <c r="AE603" i="4"/>
  <c r="AD603" i="4"/>
  <c r="AC603" i="4"/>
  <c r="AB603" i="4"/>
  <c r="AN603" i="4" s="1"/>
  <c r="AA603" i="4"/>
  <c r="Z603" i="4"/>
  <c r="Y603" i="4"/>
  <c r="AL603" i="4" s="1"/>
  <c r="X603" i="4"/>
  <c r="W603" i="4"/>
  <c r="V603" i="4"/>
  <c r="U603" i="4"/>
  <c r="T603" i="4"/>
  <c r="S603" i="4"/>
  <c r="R603" i="4"/>
  <c r="Q603" i="4"/>
  <c r="P603" i="4"/>
  <c r="O603" i="4"/>
  <c r="N603" i="4"/>
  <c r="M603" i="4"/>
  <c r="L603" i="4"/>
  <c r="K603" i="4"/>
  <c r="J603" i="4"/>
  <c r="I603" i="4"/>
  <c r="H603" i="4"/>
  <c r="G603" i="4"/>
  <c r="F603" i="4"/>
  <c r="E603" i="4"/>
  <c r="D603" i="4"/>
  <c r="C603" i="4"/>
  <c r="B603" i="4"/>
  <c r="A603" i="4"/>
  <c r="AL602" i="4"/>
  <c r="AK602" i="4"/>
  <c r="AJ602" i="4"/>
  <c r="AI602" i="4"/>
  <c r="AH602" i="4"/>
  <c r="AG602" i="4"/>
  <c r="AF602" i="4"/>
  <c r="AE602" i="4"/>
  <c r="AD602" i="4"/>
  <c r="AC602" i="4"/>
  <c r="AB602" i="4"/>
  <c r="AA602" i="4"/>
  <c r="Z602" i="4"/>
  <c r="Y602" i="4"/>
  <c r="AM602" i="4" s="1"/>
  <c r="X602" i="4"/>
  <c r="W602" i="4"/>
  <c r="V602" i="4"/>
  <c r="U602" i="4"/>
  <c r="T602" i="4"/>
  <c r="S602" i="4"/>
  <c r="R602" i="4"/>
  <c r="Q602" i="4"/>
  <c r="P602" i="4"/>
  <c r="O602" i="4"/>
  <c r="N602" i="4"/>
  <c r="M602" i="4"/>
  <c r="L602" i="4"/>
  <c r="K602" i="4"/>
  <c r="J602" i="4"/>
  <c r="I602" i="4"/>
  <c r="H602" i="4"/>
  <c r="G602" i="4"/>
  <c r="F602" i="4"/>
  <c r="E602" i="4"/>
  <c r="D602" i="4"/>
  <c r="C602" i="4"/>
  <c r="B602" i="4"/>
  <c r="A602" i="4"/>
  <c r="AN601" i="4"/>
  <c r="AM601" i="4"/>
  <c r="AL601" i="4"/>
  <c r="AK601" i="4"/>
  <c r="AJ601" i="4"/>
  <c r="AI601" i="4"/>
  <c r="AH601" i="4"/>
  <c r="AG601" i="4"/>
  <c r="AF601" i="4"/>
  <c r="AE601" i="4"/>
  <c r="AD601" i="4"/>
  <c r="AC601" i="4"/>
  <c r="AB601" i="4"/>
  <c r="AA601" i="4"/>
  <c r="Z601" i="4"/>
  <c r="Y601" i="4"/>
  <c r="X601" i="4"/>
  <c r="W601" i="4"/>
  <c r="V601" i="4"/>
  <c r="U601" i="4"/>
  <c r="T601" i="4"/>
  <c r="S601" i="4"/>
  <c r="R601" i="4"/>
  <c r="Q601" i="4"/>
  <c r="P601" i="4"/>
  <c r="O601" i="4"/>
  <c r="N601" i="4"/>
  <c r="M601" i="4"/>
  <c r="L601" i="4"/>
  <c r="K601" i="4"/>
  <c r="J601" i="4"/>
  <c r="I601" i="4"/>
  <c r="H601" i="4"/>
  <c r="G601" i="4"/>
  <c r="F601" i="4"/>
  <c r="E601" i="4"/>
  <c r="D601" i="4"/>
  <c r="C601" i="4"/>
  <c r="B601" i="4"/>
  <c r="A601" i="4"/>
  <c r="AN600" i="4"/>
  <c r="AM600" i="4"/>
  <c r="AL600" i="4"/>
  <c r="AK600" i="4"/>
  <c r="AJ600" i="4"/>
  <c r="AI600" i="4"/>
  <c r="AH600" i="4"/>
  <c r="AG600" i="4"/>
  <c r="AF600" i="4"/>
  <c r="AE600" i="4"/>
  <c r="AD600" i="4"/>
  <c r="AC600" i="4"/>
  <c r="AB600" i="4"/>
  <c r="AA600" i="4"/>
  <c r="Z600" i="4"/>
  <c r="Y600" i="4"/>
  <c r="X600" i="4"/>
  <c r="W600" i="4"/>
  <c r="V600" i="4"/>
  <c r="U600" i="4"/>
  <c r="T600" i="4"/>
  <c r="S600" i="4"/>
  <c r="R600" i="4"/>
  <c r="Q600" i="4"/>
  <c r="P600" i="4"/>
  <c r="O600" i="4"/>
  <c r="N600" i="4"/>
  <c r="M600" i="4"/>
  <c r="L600" i="4"/>
  <c r="K600" i="4"/>
  <c r="J600" i="4"/>
  <c r="I600" i="4"/>
  <c r="H600" i="4"/>
  <c r="G600" i="4"/>
  <c r="F600" i="4"/>
  <c r="E600" i="4"/>
  <c r="D600" i="4"/>
  <c r="C600" i="4"/>
  <c r="B600" i="4"/>
  <c r="A600" i="4"/>
  <c r="AN599" i="4"/>
  <c r="AM599" i="4"/>
  <c r="AK599" i="4"/>
  <c r="AJ599" i="4"/>
  <c r="AI599" i="4"/>
  <c r="AH599" i="4"/>
  <c r="AG599" i="4"/>
  <c r="AF599" i="4"/>
  <c r="AE599" i="4"/>
  <c r="AD599" i="4"/>
  <c r="AC599" i="4"/>
  <c r="AB599" i="4"/>
  <c r="AA599" i="4"/>
  <c r="Z599" i="4"/>
  <c r="Y599" i="4"/>
  <c r="AL599" i="4" s="1"/>
  <c r="X599" i="4"/>
  <c r="W599" i="4"/>
  <c r="V599" i="4"/>
  <c r="U599" i="4"/>
  <c r="T599" i="4"/>
  <c r="S599" i="4"/>
  <c r="R599" i="4"/>
  <c r="Q599" i="4"/>
  <c r="P599" i="4"/>
  <c r="O599" i="4"/>
  <c r="N599" i="4"/>
  <c r="M599" i="4"/>
  <c r="L599" i="4"/>
  <c r="K599" i="4"/>
  <c r="J599" i="4"/>
  <c r="I599" i="4"/>
  <c r="H599" i="4"/>
  <c r="AO599" i="4" s="1"/>
  <c r="G599" i="4"/>
  <c r="F599" i="4"/>
  <c r="E599" i="4"/>
  <c r="D599" i="4"/>
  <c r="C599" i="4"/>
  <c r="B599" i="4"/>
  <c r="A599" i="4"/>
  <c r="AK598" i="4"/>
  <c r="AJ598" i="4"/>
  <c r="AI598" i="4"/>
  <c r="AH598" i="4"/>
  <c r="AG598" i="4"/>
  <c r="AF598" i="4"/>
  <c r="AE598" i="4"/>
  <c r="AD598" i="4"/>
  <c r="AC598" i="4"/>
  <c r="AB598" i="4"/>
  <c r="AA598" i="4"/>
  <c r="Z598" i="4"/>
  <c r="Y598" i="4"/>
  <c r="X598" i="4"/>
  <c r="W598" i="4"/>
  <c r="V598" i="4"/>
  <c r="U598" i="4"/>
  <c r="T598" i="4"/>
  <c r="S598" i="4"/>
  <c r="R598" i="4"/>
  <c r="Q598" i="4"/>
  <c r="P598" i="4"/>
  <c r="O598" i="4"/>
  <c r="N598" i="4"/>
  <c r="M598" i="4"/>
  <c r="L598" i="4"/>
  <c r="K598" i="4"/>
  <c r="J598" i="4"/>
  <c r="I598" i="4"/>
  <c r="H598" i="4"/>
  <c r="G598" i="4"/>
  <c r="F598" i="4"/>
  <c r="E598" i="4"/>
  <c r="D598" i="4"/>
  <c r="C598" i="4"/>
  <c r="B598" i="4"/>
  <c r="A598" i="4"/>
  <c r="AK597" i="4"/>
  <c r="AJ597" i="4"/>
  <c r="AI597" i="4"/>
  <c r="AH597" i="4"/>
  <c r="AG597" i="4"/>
  <c r="AF597" i="4"/>
  <c r="AE597" i="4"/>
  <c r="AD597" i="4"/>
  <c r="AC597" i="4"/>
  <c r="AB597" i="4"/>
  <c r="AN597" i="4" s="1"/>
  <c r="AA597" i="4"/>
  <c r="Z597" i="4"/>
  <c r="Y597" i="4"/>
  <c r="AM597" i="4" s="1"/>
  <c r="X597" i="4"/>
  <c r="W597" i="4"/>
  <c r="V597" i="4"/>
  <c r="U597" i="4"/>
  <c r="T597" i="4"/>
  <c r="S597" i="4"/>
  <c r="R597" i="4"/>
  <c r="Q597" i="4"/>
  <c r="P597" i="4"/>
  <c r="O597" i="4"/>
  <c r="N597" i="4"/>
  <c r="M597" i="4"/>
  <c r="L597" i="4"/>
  <c r="K597" i="4"/>
  <c r="J597" i="4"/>
  <c r="I597" i="4"/>
  <c r="H597" i="4"/>
  <c r="G597" i="4"/>
  <c r="F597" i="4"/>
  <c r="E597" i="4"/>
  <c r="AO597" i="4" s="1"/>
  <c r="D597" i="4"/>
  <c r="C597" i="4"/>
  <c r="B597" i="4"/>
  <c r="A597" i="4"/>
  <c r="AM596" i="4"/>
  <c r="AL596" i="4"/>
  <c r="AK596" i="4"/>
  <c r="AJ596" i="4"/>
  <c r="AI596" i="4"/>
  <c r="AH596" i="4"/>
  <c r="AG596" i="4"/>
  <c r="AF596" i="4"/>
  <c r="AE596" i="4"/>
  <c r="AD596" i="4"/>
  <c r="AC596" i="4"/>
  <c r="AB596" i="4"/>
  <c r="AA596" i="4"/>
  <c r="Z596" i="4"/>
  <c r="Y596" i="4"/>
  <c r="X596" i="4"/>
  <c r="W596" i="4"/>
  <c r="V596" i="4"/>
  <c r="U596" i="4"/>
  <c r="T596" i="4"/>
  <c r="S596" i="4"/>
  <c r="R596" i="4"/>
  <c r="Q596" i="4"/>
  <c r="P596" i="4"/>
  <c r="O596" i="4"/>
  <c r="N596" i="4"/>
  <c r="M596" i="4"/>
  <c r="L596" i="4"/>
  <c r="K596" i="4"/>
  <c r="J596" i="4"/>
  <c r="I596" i="4"/>
  <c r="H596" i="4"/>
  <c r="G596" i="4"/>
  <c r="F596" i="4"/>
  <c r="E596" i="4"/>
  <c r="D596" i="4"/>
  <c r="C596" i="4"/>
  <c r="B596" i="4"/>
  <c r="A596" i="4"/>
  <c r="AN595" i="4"/>
  <c r="AL595" i="4"/>
  <c r="AK595" i="4"/>
  <c r="AJ595" i="4"/>
  <c r="AI595" i="4"/>
  <c r="AH595" i="4"/>
  <c r="AG595" i="4"/>
  <c r="AF595" i="4"/>
  <c r="AE595" i="4"/>
  <c r="AD595" i="4"/>
  <c r="AC595" i="4"/>
  <c r="AB595" i="4"/>
  <c r="AA595" i="4"/>
  <c r="Z595" i="4"/>
  <c r="Y595" i="4"/>
  <c r="AM595" i="4" s="1"/>
  <c r="X595" i="4"/>
  <c r="W595" i="4"/>
  <c r="V595" i="4"/>
  <c r="U595" i="4"/>
  <c r="T595" i="4"/>
  <c r="S595" i="4"/>
  <c r="R595" i="4"/>
  <c r="Q595" i="4"/>
  <c r="P595" i="4"/>
  <c r="O595" i="4"/>
  <c r="N595" i="4"/>
  <c r="M595" i="4"/>
  <c r="L595" i="4"/>
  <c r="K595" i="4"/>
  <c r="J595" i="4"/>
  <c r="I595" i="4"/>
  <c r="H595" i="4"/>
  <c r="G595" i="4"/>
  <c r="F595" i="4"/>
  <c r="AO595" i="4" s="1"/>
  <c r="E595" i="4"/>
  <c r="D595" i="4"/>
  <c r="C595" i="4"/>
  <c r="B595" i="4"/>
  <c r="A595" i="4"/>
  <c r="AN594" i="4"/>
  <c r="AM594" i="4"/>
  <c r="AL594" i="4"/>
  <c r="AK594" i="4"/>
  <c r="AJ594" i="4"/>
  <c r="AI594" i="4"/>
  <c r="AH594" i="4"/>
  <c r="AG594" i="4"/>
  <c r="AF594" i="4"/>
  <c r="AE594" i="4"/>
  <c r="AD594" i="4"/>
  <c r="AC594" i="4"/>
  <c r="AB594" i="4"/>
  <c r="AA594" i="4"/>
  <c r="Z594" i="4"/>
  <c r="Y594" i="4"/>
  <c r="X594" i="4"/>
  <c r="W594" i="4"/>
  <c r="V594" i="4"/>
  <c r="U594" i="4"/>
  <c r="T594" i="4"/>
  <c r="S594" i="4"/>
  <c r="R594" i="4"/>
  <c r="Q594" i="4"/>
  <c r="P594" i="4"/>
  <c r="O594" i="4"/>
  <c r="N594" i="4"/>
  <c r="M594" i="4"/>
  <c r="L594" i="4"/>
  <c r="K594" i="4"/>
  <c r="J594" i="4"/>
  <c r="I594" i="4"/>
  <c r="H594" i="4"/>
  <c r="G594" i="4"/>
  <c r="F594" i="4"/>
  <c r="E594" i="4"/>
  <c r="D594" i="4"/>
  <c r="C594" i="4"/>
  <c r="AO594" i="4" s="1"/>
  <c r="B594" i="4"/>
  <c r="A594" i="4"/>
  <c r="AK593" i="4"/>
  <c r="AJ593" i="4"/>
  <c r="AI593" i="4"/>
  <c r="AH593" i="4"/>
  <c r="AG593" i="4"/>
  <c r="AF593" i="4"/>
  <c r="AE593" i="4"/>
  <c r="AD593" i="4"/>
  <c r="AC593" i="4"/>
  <c r="AB593" i="4"/>
  <c r="AN593" i="4" s="1"/>
  <c r="AA593" i="4"/>
  <c r="Z593" i="4"/>
  <c r="Y593" i="4"/>
  <c r="AM593" i="4" s="1"/>
  <c r="X593" i="4"/>
  <c r="W593" i="4"/>
  <c r="V593" i="4"/>
  <c r="U593" i="4"/>
  <c r="T593" i="4"/>
  <c r="S593" i="4"/>
  <c r="R593" i="4"/>
  <c r="Q593" i="4"/>
  <c r="P593" i="4"/>
  <c r="O593" i="4"/>
  <c r="N593" i="4"/>
  <c r="M593" i="4"/>
  <c r="L593" i="4"/>
  <c r="K593" i="4"/>
  <c r="J593" i="4"/>
  <c r="I593" i="4"/>
  <c r="H593" i="4"/>
  <c r="G593" i="4"/>
  <c r="F593" i="4"/>
  <c r="E593" i="4"/>
  <c r="D593" i="4"/>
  <c r="C593" i="4"/>
  <c r="B593" i="4"/>
  <c r="A593" i="4"/>
  <c r="AM592" i="4"/>
  <c r="AL592" i="4"/>
  <c r="AK592" i="4"/>
  <c r="AJ592" i="4"/>
  <c r="AI592" i="4"/>
  <c r="AH592" i="4"/>
  <c r="AG592" i="4"/>
  <c r="AF592" i="4"/>
  <c r="AE592" i="4"/>
  <c r="AD592" i="4"/>
  <c r="AC592" i="4"/>
  <c r="AB592" i="4"/>
  <c r="AA592" i="4"/>
  <c r="Z592" i="4"/>
  <c r="Y592" i="4"/>
  <c r="X592" i="4"/>
  <c r="W592" i="4"/>
  <c r="V592" i="4"/>
  <c r="U592" i="4"/>
  <c r="T592" i="4"/>
  <c r="S592" i="4"/>
  <c r="R592" i="4"/>
  <c r="Q592" i="4"/>
  <c r="P592" i="4"/>
  <c r="O592" i="4"/>
  <c r="N592" i="4"/>
  <c r="M592" i="4"/>
  <c r="L592" i="4"/>
  <c r="K592" i="4"/>
  <c r="J592" i="4"/>
  <c r="I592" i="4"/>
  <c r="H592" i="4"/>
  <c r="G592" i="4"/>
  <c r="F592" i="4"/>
  <c r="E592" i="4"/>
  <c r="D592" i="4"/>
  <c r="C592" i="4"/>
  <c r="AO592" i="4" s="1"/>
  <c r="B592" i="4"/>
  <c r="A592" i="4"/>
  <c r="AN591" i="4"/>
  <c r="AL591" i="4"/>
  <c r="AK591" i="4"/>
  <c r="AJ591" i="4"/>
  <c r="AI591" i="4"/>
  <c r="AH591" i="4"/>
  <c r="AG591" i="4"/>
  <c r="AF591" i="4"/>
  <c r="AE591" i="4"/>
  <c r="AD591" i="4"/>
  <c r="AC591" i="4"/>
  <c r="AB591" i="4"/>
  <c r="AA591" i="4"/>
  <c r="Z591" i="4"/>
  <c r="Y591" i="4"/>
  <c r="AM591" i="4" s="1"/>
  <c r="X591" i="4"/>
  <c r="W591" i="4"/>
  <c r="V591" i="4"/>
  <c r="U591" i="4"/>
  <c r="T591" i="4"/>
  <c r="S591" i="4"/>
  <c r="R591" i="4"/>
  <c r="Q591" i="4"/>
  <c r="P591" i="4"/>
  <c r="O591" i="4"/>
  <c r="N591" i="4"/>
  <c r="M591" i="4"/>
  <c r="L591" i="4"/>
  <c r="K591" i="4"/>
  <c r="J591" i="4"/>
  <c r="I591" i="4"/>
  <c r="H591" i="4"/>
  <c r="G591" i="4"/>
  <c r="F591" i="4"/>
  <c r="AO591" i="4" s="1"/>
  <c r="E591" i="4"/>
  <c r="D591" i="4"/>
  <c r="C591" i="4"/>
  <c r="B591" i="4"/>
  <c r="A591" i="4"/>
  <c r="AN590" i="4"/>
  <c r="AM590" i="4"/>
  <c r="AL590" i="4"/>
  <c r="AK590" i="4"/>
  <c r="AJ590" i="4"/>
  <c r="AI590" i="4"/>
  <c r="AH590" i="4"/>
  <c r="AG590" i="4"/>
  <c r="AF590" i="4"/>
  <c r="AE590" i="4"/>
  <c r="AD590" i="4"/>
  <c r="AC590" i="4"/>
  <c r="AB590" i="4"/>
  <c r="AA590" i="4"/>
  <c r="Z590" i="4"/>
  <c r="Y590" i="4"/>
  <c r="X590" i="4"/>
  <c r="W590" i="4"/>
  <c r="V590" i="4"/>
  <c r="U590" i="4"/>
  <c r="T590" i="4"/>
  <c r="S590" i="4"/>
  <c r="R590" i="4"/>
  <c r="Q590" i="4"/>
  <c r="P590" i="4"/>
  <c r="O590" i="4"/>
  <c r="N590" i="4"/>
  <c r="M590" i="4"/>
  <c r="L590" i="4"/>
  <c r="K590" i="4"/>
  <c r="J590" i="4"/>
  <c r="I590" i="4"/>
  <c r="H590" i="4"/>
  <c r="G590" i="4"/>
  <c r="F590" i="4"/>
  <c r="E590" i="4"/>
  <c r="D590" i="4"/>
  <c r="C590" i="4"/>
  <c r="B590" i="4"/>
  <c r="A590" i="4"/>
  <c r="AK589" i="4"/>
  <c r="AJ589" i="4"/>
  <c r="AI589" i="4"/>
  <c r="AH589" i="4"/>
  <c r="AG589" i="4"/>
  <c r="AF589" i="4"/>
  <c r="AE589" i="4"/>
  <c r="AD589" i="4"/>
  <c r="AC589" i="4"/>
  <c r="AB589" i="4"/>
  <c r="AN589" i="4" s="1"/>
  <c r="AA589" i="4"/>
  <c r="Z589" i="4"/>
  <c r="Y589" i="4"/>
  <c r="AM589" i="4" s="1"/>
  <c r="X589" i="4"/>
  <c r="W589" i="4"/>
  <c r="V589" i="4"/>
  <c r="U589" i="4"/>
  <c r="T589" i="4"/>
  <c r="S589" i="4"/>
  <c r="R589" i="4"/>
  <c r="Q589" i="4"/>
  <c r="P589" i="4"/>
  <c r="O589" i="4"/>
  <c r="N589" i="4"/>
  <c r="M589" i="4"/>
  <c r="L589" i="4"/>
  <c r="K589" i="4"/>
  <c r="J589" i="4"/>
  <c r="I589" i="4"/>
  <c r="H589" i="4"/>
  <c r="G589" i="4"/>
  <c r="F589" i="4"/>
  <c r="E589" i="4"/>
  <c r="AO589" i="4" s="1"/>
  <c r="D589" i="4"/>
  <c r="C589" i="4"/>
  <c r="B589" i="4"/>
  <c r="A589" i="4"/>
  <c r="AM588" i="4"/>
  <c r="AL588" i="4"/>
  <c r="AK588" i="4"/>
  <c r="AJ588" i="4"/>
  <c r="AI588" i="4"/>
  <c r="AH588" i="4"/>
  <c r="AG588" i="4"/>
  <c r="AF588" i="4"/>
  <c r="AE588" i="4"/>
  <c r="AD588" i="4"/>
  <c r="AC588" i="4"/>
  <c r="AB588" i="4"/>
  <c r="AA588" i="4"/>
  <c r="Z588" i="4"/>
  <c r="Y588" i="4"/>
  <c r="X588" i="4"/>
  <c r="W588" i="4"/>
  <c r="V588" i="4"/>
  <c r="U588" i="4"/>
  <c r="T588" i="4"/>
  <c r="S588" i="4"/>
  <c r="R588" i="4"/>
  <c r="Q588" i="4"/>
  <c r="P588" i="4"/>
  <c r="O588" i="4"/>
  <c r="N588" i="4"/>
  <c r="M588" i="4"/>
  <c r="L588" i="4"/>
  <c r="K588" i="4"/>
  <c r="J588" i="4"/>
  <c r="I588" i="4"/>
  <c r="H588" i="4"/>
  <c r="G588" i="4"/>
  <c r="F588" i="4"/>
  <c r="E588" i="4"/>
  <c r="D588" i="4"/>
  <c r="C588" i="4"/>
  <c r="B588" i="4"/>
  <c r="A588" i="4"/>
  <c r="AN587" i="4"/>
  <c r="AL587" i="4"/>
  <c r="AK587" i="4"/>
  <c r="AJ587" i="4"/>
  <c r="AI587" i="4"/>
  <c r="AH587" i="4"/>
  <c r="AG587" i="4"/>
  <c r="AF587" i="4"/>
  <c r="AE587" i="4"/>
  <c r="AD587" i="4"/>
  <c r="AC587" i="4"/>
  <c r="AB587" i="4"/>
  <c r="AA587" i="4"/>
  <c r="Z587" i="4"/>
  <c r="Y587" i="4"/>
  <c r="AM587" i="4" s="1"/>
  <c r="X587" i="4"/>
  <c r="W587" i="4"/>
  <c r="V587" i="4"/>
  <c r="U587" i="4"/>
  <c r="T587" i="4"/>
  <c r="S587" i="4"/>
  <c r="R587" i="4"/>
  <c r="Q587" i="4"/>
  <c r="P587" i="4"/>
  <c r="O587" i="4"/>
  <c r="N587" i="4"/>
  <c r="M587" i="4"/>
  <c r="L587" i="4"/>
  <c r="K587" i="4"/>
  <c r="J587" i="4"/>
  <c r="I587" i="4"/>
  <c r="H587" i="4"/>
  <c r="G587" i="4"/>
  <c r="F587" i="4"/>
  <c r="AO587" i="4" s="1"/>
  <c r="E587" i="4"/>
  <c r="D587" i="4"/>
  <c r="C587" i="4"/>
  <c r="B587" i="4"/>
  <c r="A587" i="4"/>
  <c r="AN586" i="4"/>
  <c r="AM586" i="4"/>
  <c r="AL586" i="4"/>
  <c r="AK586" i="4"/>
  <c r="AJ586" i="4"/>
  <c r="AI586" i="4"/>
  <c r="AH586" i="4"/>
  <c r="AG586" i="4"/>
  <c r="AF586" i="4"/>
  <c r="AE586" i="4"/>
  <c r="AD586" i="4"/>
  <c r="AC586" i="4"/>
  <c r="AB586" i="4"/>
  <c r="AA586" i="4"/>
  <c r="Z586" i="4"/>
  <c r="Y586" i="4"/>
  <c r="X586" i="4"/>
  <c r="W586" i="4"/>
  <c r="V586" i="4"/>
  <c r="U586" i="4"/>
  <c r="T586" i="4"/>
  <c r="S586" i="4"/>
  <c r="R586" i="4"/>
  <c r="Q586" i="4"/>
  <c r="P586" i="4"/>
  <c r="O586" i="4"/>
  <c r="N586" i="4"/>
  <c r="M586" i="4"/>
  <c r="L586" i="4"/>
  <c r="K586" i="4"/>
  <c r="J586" i="4"/>
  <c r="I586" i="4"/>
  <c r="H586" i="4"/>
  <c r="G586" i="4"/>
  <c r="F586" i="4"/>
  <c r="E586" i="4"/>
  <c r="D586" i="4"/>
  <c r="C586" i="4"/>
  <c r="AO586" i="4" s="1"/>
  <c r="B586" i="4"/>
  <c r="A586" i="4"/>
  <c r="AK585" i="4"/>
  <c r="AJ585" i="4"/>
  <c r="AI585" i="4"/>
  <c r="AH585" i="4"/>
  <c r="AG585" i="4"/>
  <c r="AF585" i="4"/>
  <c r="AE585" i="4"/>
  <c r="AD585" i="4"/>
  <c r="AC585" i="4"/>
  <c r="AB585" i="4"/>
  <c r="AN585" i="4" s="1"/>
  <c r="AA585" i="4"/>
  <c r="Z585" i="4"/>
  <c r="Y585" i="4"/>
  <c r="AM585" i="4" s="1"/>
  <c r="X585" i="4"/>
  <c r="W585" i="4"/>
  <c r="V585" i="4"/>
  <c r="U585" i="4"/>
  <c r="T585" i="4"/>
  <c r="S585" i="4"/>
  <c r="R585" i="4"/>
  <c r="Q585" i="4"/>
  <c r="P585" i="4"/>
  <c r="O585" i="4"/>
  <c r="N585" i="4"/>
  <c r="M585" i="4"/>
  <c r="L585" i="4"/>
  <c r="K585" i="4"/>
  <c r="J585" i="4"/>
  <c r="I585" i="4"/>
  <c r="H585" i="4"/>
  <c r="G585" i="4"/>
  <c r="F585" i="4"/>
  <c r="E585" i="4"/>
  <c r="D585" i="4"/>
  <c r="C585" i="4"/>
  <c r="B585" i="4"/>
  <c r="A585" i="4"/>
  <c r="AM584" i="4"/>
  <c r="AL584" i="4"/>
  <c r="AK584" i="4"/>
  <c r="AJ584" i="4"/>
  <c r="AI584" i="4"/>
  <c r="AH584" i="4"/>
  <c r="AG584" i="4"/>
  <c r="AF584" i="4"/>
  <c r="AE584" i="4"/>
  <c r="AD584" i="4"/>
  <c r="AC584" i="4"/>
  <c r="AB584" i="4"/>
  <c r="AA584" i="4"/>
  <c r="Z584" i="4"/>
  <c r="Y584" i="4"/>
  <c r="X584" i="4"/>
  <c r="W584" i="4"/>
  <c r="V584" i="4"/>
  <c r="U584" i="4"/>
  <c r="T584" i="4"/>
  <c r="S584" i="4"/>
  <c r="R584" i="4"/>
  <c r="Q584" i="4"/>
  <c r="P584" i="4"/>
  <c r="O584" i="4"/>
  <c r="N584" i="4"/>
  <c r="M584" i="4"/>
  <c r="L584" i="4"/>
  <c r="K584" i="4"/>
  <c r="J584" i="4"/>
  <c r="I584" i="4"/>
  <c r="H584" i="4"/>
  <c r="G584" i="4"/>
  <c r="F584" i="4"/>
  <c r="E584" i="4"/>
  <c r="D584" i="4"/>
  <c r="C584" i="4"/>
  <c r="AO584" i="4" s="1"/>
  <c r="B584" i="4"/>
  <c r="A584" i="4"/>
  <c r="AN583" i="4"/>
  <c r="AL583" i="4"/>
  <c r="AK583" i="4"/>
  <c r="AJ583" i="4"/>
  <c r="AI583" i="4"/>
  <c r="AH583" i="4"/>
  <c r="AG583" i="4"/>
  <c r="AF583" i="4"/>
  <c r="AE583" i="4"/>
  <c r="AD583" i="4"/>
  <c r="AC583" i="4"/>
  <c r="AB583" i="4"/>
  <c r="AA583" i="4"/>
  <c r="Z583" i="4"/>
  <c r="Y583" i="4"/>
  <c r="AM583" i="4" s="1"/>
  <c r="X583" i="4"/>
  <c r="W583" i="4"/>
  <c r="V583" i="4"/>
  <c r="U583" i="4"/>
  <c r="T583" i="4"/>
  <c r="S583" i="4"/>
  <c r="R583" i="4"/>
  <c r="Q583" i="4"/>
  <c r="P583" i="4"/>
  <c r="O583" i="4"/>
  <c r="N583" i="4"/>
  <c r="M583" i="4"/>
  <c r="L583" i="4"/>
  <c r="K583" i="4"/>
  <c r="J583" i="4"/>
  <c r="I583" i="4"/>
  <c r="H583" i="4"/>
  <c r="G583" i="4"/>
  <c r="F583" i="4"/>
  <c r="AO583" i="4" s="1"/>
  <c r="E583" i="4"/>
  <c r="D583" i="4"/>
  <c r="C583" i="4"/>
  <c r="B583" i="4"/>
  <c r="A583" i="4"/>
  <c r="AN582" i="4"/>
  <c r="AM582" i="4"/>
  <c r="AL582" i="4"/>
  <c r="AK582" i="4"/>
  <c r="AJ582" i="4"/>
  <c r="AI582" i="4"/>
  <c r="AH582" i="4"/>
  <c r="AG582" i="4"/>
  <c r="AF582" i="4"/>
  <c r="AE582" i="4"/>
  <c r="AD582" i="4"/>
  <c r="AC582" i="4"/>
  <c r="AB582" i="4"/>
  <c r="AA582" i="4"/>
  <c r="Z582" i="4"/>
  <c r="Y582" i="4"/>
  <c r="X582" i="4"/>
  <c r="W582" i="4"/>
  <c r="V582" i="4"/>
  <c r="U582" i="4"/>
  <c r="T582" i="4"/>
  <c r="S582" i="4"/>
  <c r="R582" i="4"/>
  <c r="Q582" i="4"/>
  <c r="P582" i="4"/>
  <c r="O582" i="4"/>
  <c r="N582" i="4"/>
  <c r="M582" i="4"/>
  <c r="L582" i="4"/>
  <c r="K582" i="4"/>
  <c r="J582" i="4"/>
  <c r="I582" i="4"/>
  <c r="H582" i="4"/>
  <c r="G582" i="4"/>
  <c r="F582" i="4"/>
  <c r="E582" i="4"/>
  <c r="D582" i="4"/>
  <c r="C582" i="4"/>
  <c r="B582" i="4"/>
  <c r="A582" i="4"/>
  <c r="AK581" i="4"/>
  <c r="AJ581" i="4"/>
  <c r="AI581" i="4"/>
  <c r="AH581" i="4"/>
  <c r="AG581" i="4"/>
  <c r="AF581" i="4"/>
  <c r="AE581" i="4"/>
  <c r="AD581" i="4"/>
  <c r="AC581" i="4"/>
  <c r="AB581" i="4"/>
  <c r="AN581" i="4" s="1"/>
  <c r="AA581" i="4"/>
  <c r="Z581" i="4"/>
  <c r="Y581" i="4"/>
  <c r="AM581" i="4" s="1"/>
  <c r="X581" i="4"/>
  <c r="W581" i="4"/>
  <c r="V581" i="4"/>
  <c r="U581" i="4"/>
  <c r="T581" i="4"/>
  <c r="S581" i="4"/>
  <c r="R581" i="4"/>
  <c r="Q581" i="4"/>
  <c r="P581" i="4"/>
  <c r="O581" i="4"/>
  <c r="N581" i="4"/>
  <c r="M581" i="4"/>
  <c r="L581" i="4"/>
  <c r="K581" i="4"/>
  <c r="J581" i="4"/>
  <c r="I581" i="4"/>
  <c r="H581" i="4"/>
  <c r="G581" i="4"/>
  <c r="F581" i="4"/>
  <c r="E581" i="4"/>
  <c r="AO581" i="4" s="1"/>
  <c r="D581" i="4"/>
  <c r="C581" i="4"/>
  <c r="B581" i="4"/>
  <c r="A581" i="4"/>
  <c r="AM580" i="4"/>
  <c r="AL580" i="4"/>
  <c r="AK580" i="4"/>
  <c r="AJ580" i="4"/>
  <c r="AI580" i="4"/>
  <c r="AH580" i="4"/>
  <c r="AG580" i="4"/>
  <c r="AF580" i="4"/>
  <c r="AE580" i="4"/>
  <c r="AD580" i="4"/>
  <c r="AC580" i="4"/>
  <c r="AB580" i="4"/>
  <c r="AA580" i="4"/>
  <c r="Z580" i="4"/>
  <c r="Y580" i="4"/>
  <c r="X580" i="4"/>
  <c r="W580" i="4"/>
  <c r="V580" i="4"/>
  <c r="U580" i="4"/>
  <c r="T580" i="4"/>
  <c r="S580" i="4"/>
  <c r="R580" i="4"/>
  <c r="Q580" i="4"/>
  <c r="P580" i="4"/>
  <c r="O580" i="4"/>
  <c r="N580" i="4"/>
  <c r="M580" i="4"/>
  <c r="L580" i="4"/>
  <c r="K580" i="4"/>
  <c r="J580" i="4"/>
  <c r="I580" i="4"/>
  <c r="H580" i="4"/>
  <c r="G580" i="4"/>
  <c r="F580" i="4"/>
  <c r="E580" i="4"/>
  <c r="D580" i="4"/>
  <c r="C580" i="4"/>
  <c r="B580" i="4"/>
  <c r="A580" i="4"/>
  <c r="AN579" i="4"/>
  <c r="AL579" i="4"/>
  <c r="AK579" i="4"/>
  <c r="AJ579" i="4"/>
  <c r="AI579" i="4"/>
  <c r="AH579" i="4"/>
  <c r="AG579" i="4"/>
  <c r="AF579" i="4"/>
  <c r="AE579" i="4"/>
  <c r="AD579" i="4"/>
  <c r="AC579" i="4"/>
  <c r="AB579" i="4"/>
  <c r="AA579" i="4"/>
  <c r="Z579" i="4"/>
  <c r="Y579" i="4"/>
  <c r="AM579" i="4" s="1"/>
  <c r="X579" i="4"/>
  <c r="W579" i="4"/>
  <c r="V579" i="4"/>
  <c r="U579" i="4"/>
  <c r="T579" i="4"/>
  <c r="S579" i="4"/>
  <c r="R579" i="4"/>
  <c r="Q579" i="4"/>
  <c r="P579" i="4"/>
  <c r="O579" i="4"/>
  <c r="N579" i="4"/>
  <c r="M579" i="4"/>
  <c r="L579" i="4"/>
  <c r="K579" i="4"/>
  <c r="J579" i="4"/>
  <c r="I579" i="4"/>
  <c r="H579" i="4"/>
  <c r="G579" i="4"/>
  <c r="F579" i="4"/>
  <c r="AO579" i="4" s="1"/>
  <c r="E579" i="4"/>
  <c r="D579" i="4"/>
  <c r="C579" i="4"/>
  <c r="B579" i="4"/>
  <c r="A579" i="4"/>
  <c r="AN578" i="4"/>
  <c r="AM578" i="4"/>
  <c r="AL578" i="4"/>
  <c r="AK578" i="4"/>
  <c r="AJ578" i="4"/>
  <c r="AI578" i="4"/>
  <c r="AH578" i="4"/>
  <c r="AG578" i="4"/>
  <c r="AF578" i="4"/>
  <c r="AE578" i="4"/>
  <c r="AD578" i="4"/>
  <c r="AC578" i="4"/>
  <c r="AB578" i="4"/>
  <c r="AA578" i="4"/>
  <c r="Z578" i="4"/>
  <c r="Y578" i="4"/>
  <c r="X578" i="4"/>
  <c r="W578" i="4"/>
  <c r="V578" i="4"/>
  <c r="U578" i="4"/>
  <c r="T578" i="4"/>
  <c r="S578" i="4"/>
  <c r="R578" i="4"/>
  <c r="Q578" i="4"/>
  <c r="P578" i="4"/>
  <c r="O578" i="4"/>
  <c r="N578" i="4"/>
  <c r="M578" i="4"/>
  <c r="L578" i="4"/>
  <c r="K578" i="4"/>
  <c r="J578" i="4"/>
  <c r="I578" i="4"/>
  <c r="H578" i="4"/>
  <c r="G578" i="4"/>
  <c r="F578" i="4"/>
  <c r="E578" i="4"/>
  <c r="D578" i="4"/>
  <c r="C578" i="4"/>
  <c r="AO578" i="4" s="1"/>
  <c r="B578" i="4"/>
  <c r="A578" i="4"/>
  <c r="AK577" i="4"/>
  <c r="AJ577" i="4"/>
  <c r="AI577" i="4"/>
  <c r="AH577" i="4"/>
  <c r="AG577" i="4"/>
  <c r="AF577" i="4"/>
  <c r="AE577" i="4"/>
  <c r="AD577" i="4"/>
  <c r="AC577" i="4"/>
  <c r="AB577" i="4"/>
  <c r="AN577" i="4" s="1"/>
  <c r="AA577" i="4"/>
  <c r="Z577" i="4"/>
  <c r="Y577" i="4"/>
  <c r="AM577" i="4" s="1"/>
  <c r="X577" i="4"/>
  <c r="W577" i="4"/>
  <c r="V577" i="4"/>
  <c r="U577" i="4"/>
  <c r="T577" i="4"/>
  <c r="S577" i="4"/>
  <c r="R577" i="4"/>
  <c r="Q577" i="4"/>
  <c r="P577" i="4"/>
  <c r="O577" i="4"/>
  <c r="N577" i="4"/>
  <c r="M577" i="4"/>
  <c r="L577" i="4"/>
  <c r="K577" i="4"/>
  <c r="J577" i="4"/>
  <c r="I577" i="4"/>
  <c r="H577" i="4"/>
  <c r="G577" i="4"/>
  <c r="F577" i="4"/>
  <c r="E577" i="4"/>
  <c r="D577" i="4"/>
  <c r="C577" i="4"/>
  <c r="B577" i="4"/>
  <c r="A577" i="4"/>
  <c r="AM576" i="4"/>
  <c r="AL576" i="4"/>
  <c r="AK576" i="4"/>
  <c r="AJ576" i="4"/>
  <c r="AI576" i="4"/>
  <c r="AH576" i="4"/>
  <c r="AG576" i="4"/>
  <c r="AF576" i="4"/>
  <c r="AE576" i="4"/>
  <c r="AD576" i="4"/>
  <c r="AC576" i="4"/>
  <c r="AB576" i="4"/>
  <c r="AA576" i="4"/>
  <c r="Z576" i="4"/>
  <c r="Y576" i="4"/>
  <c r="X576" i="4"/>
  <c r="W576" i="4"/>
  <c r="V576" i="4"/>
  <c r="U576" i="4"/>
  <c r="T576" i="4"/>
  <c r="S576" i="4"/>
  <c r="R576" i="4"/>
  <c r="Q576" i="4"/>
  <c r="P576" i="4"/>
  <c r="O576" i="4"/>
  <c r="N576" i="4"/>
  <c r="M576" i="4"/>
  <c r="L576" i="4"/>
  <c r="K576" i="4"/>
  <c r="J576" i="4"/>
  <c r="I576" i="4"/>
  <c r="H576" i="4"/>
  <c r="G576" i="4"/>
  <c r="F576" i="4"/>
  <c r="E576" i="4"/>
  <c r="D576" i="4"/>
  <c r="C576" i="4"/>
  <c r="AO576" i="4" s="1"/>
  <c r="B576" i="4"/>
  <c r="A576" i="4"/>
  <c r="AN575" i="4"/>
  <c r="AL575" i="4"/>
  <c r="AK575" i="4"/>
  <c r="AJ575" i="4"/>
  <c r="AI575" i="4"/>
  <c r="AH575" i="4"/>
  <c r="AG575" i="4"/>
  <c r="AF575" i="4"/>
  <c r="AE575" i="4"/>
  <c r="AD575" i="4"/>
  <c r="AC575" i="4"/>
  <c r="AB575" i="4"/>
  <c r="AA575" i="4"/>
  <c r="Z575" i="4"/>
  <c r="Y575" i="4"/>
  <c r="AM575" i="4" s="1"/>
  <c r="X575" i="4"/>
  <c r="W575" i="4"/>
  <c r="V575" i="4"/>
  <c r="U575" i="4"/>
  <c r="T575" i="4"/>
  <c r="S575" i="4"/>
  <c r="R575" i="4"/>
  <c r="Q575" i="4"/>
  <c r="P575" i="4"/>
  <c r="O575" i="4"/>
  <c r="N575" i="4"/>
  <c r="M575" i="4"/>
  <c r="L575" i="4"/>
  <c r="K575" i="4"/>
  <c r="J575" i="4"/>
  <c r="I575" i="4"/>
  <c r="H575" i="4"/>
  <c r="G575" i="4"/>
  <c r="F575" i="4"/>
  <c r="AO575" i="4" s="1"/>
  <c r="E575" i="4"/>
  <c r="D575" i="4"/>
  <c r="C575" i="4"/>
  <c r="B575" i="4"/>
  <c r="A575" i="4"/>
  <c r="AN574" i="4"/>
  <c r="AM574" i="4"/>
  <c r="AL574" i="4"/>
  <c r="AK574" i="4"/>
  <c r="AJ574" i="4"/>
  <c r="AI574" i="4"/>
  <c r="AH574" i="4"/>
  <c r="AG574" i="4"/>
  <c r="AF574" i="4"/>
  <c r="AE574" i="4"/>
  <c r="AD574" i="4"/>
  <c r="AC574" i="4"/>
  <c r="AB574" i="4"/>
  <c r="AA574" i="4"/>
  <c r="Z574" i="4"/>
  <c r="Y574" i="4"/>
  <c r="X574" i="4"/>
  <c r="W574" i="4"/>
  <c r="V574" i="4"/>
  <c r="U574" i="4"/>
  <c r="T574" i="4"/>
  <c r="S574" i="4"/>
  <c r="R574" i="4"/>
  <c r="Q574" i="4"/>
  <c r="P574" i="4"/>
  <c r="O574" i="4"/>
  <c r="N574" i="4"/>
  <c r="M574" i="4"/>
  <c r="L574" i="4"/>
  <c r="K574" i="4"/>
  <c r="J574" i="4"/>
  <c r="I574" i="4"/>
  <c r="H574" i="4"/>
  <c r="G574" i="4"/>
  <c r="F574" i="4"/>
  <c r="E574" i="4"/>
  <c r="D574" i="4"/>
  <c r="C574" i="4"/>
  <c r="B574" i="4"/>
  <c r="A574" i="4"/>
  <c r="AK573" i="4"/>
  <c r="AJ573" i="4"/>
  <c r="AI573" i="4"/>
  <c r="AH573" i="4"/>
  <c r="AG573" i="4"/>
  <c r="AF573" i="4"/>
  <c r="AE573" i="4"/>
  <c r="AD573" i="4"/>
  <c r="AC573" i="4"/>
  <c r="AB573" i="4"/>
  <c r="AN573" i="4" s="1"/>
  <c r="AA573" i="4"/>
  <c r="Z573" i="4"/>
  <c r="Y573" i="4"/>
  <c r="AM573" i="4" s="1"/>
  <c r="X573" i="4"/>
  <c r="W573" i="4"/>
  <c r="V573" i="4"/>
  <c r="U573" i="4"/>
  <c r="T573" i="4"/>
  <c r="S573" i="4"/>
  <c r="R573" i="4"/>
  <c r="Q573" i="4"/>
  <c r="P573" i="4"/>
  <c r="O573" i="4"/>
  <c r="N573" i="4"/>
  <c r="M573" i="4"/>
  <c r="L573" i="4"/>
  <c r="K573" i="4"/>
  <c r="J573" i="4"/>
  <c r="I573" i="4"/>
  <c r="H573" i="4"/>
  <c r="G573" i="4"/>
  <c r="F573" i="4"/>
  <c r="E573" i="4"/>
  <c r="AO573" i="4" s="1"/>
  <c r="D573" i="4"/>
  <c r="C573" i="4"/>
  <c r="B573" i="4"/>
  <c r="A573" i="4"/>
  <c r="AM572" i="4"/>
  <c r="AL572" i="4"/>
  <c r="AK572" i="4"/>
  <c r="AJ572" i="4"/>
  <c r="AI572" i="4"/>
  <c r="AH572" i="4"/>
  <c r="AG572" i="4"/>
  <c r="AF572" i="4"/>
  <c r="AE572" i="4"/>
  <c r="AD572" i="4"/>
  <c r="AC572" i="4"/>
  <c r="AB572" i="4"/>
  <c r="AA572" i="4"/>
  <c r="Z572" i="4"/>
  <c r="Y572" i="4"/>
  <c r="X572" i="4"/>
  <c r="W572" i="4"/>
  <c r="V572" i="4"/>
  <c r="U572" i="4"/>
  <c r="T572" i="4"/>
  <c r="S572" i="4"/>
  <c r="R572" i="4"/>
  <c r="Q572" i="4"/>
  <c r="P572" i="4"/>
  <c r="O572" i="4"/>
  <c r="N572" i="4"/>
  <c r="M572" i="4"/>
  <c r="L572" i="4"/>
  <c r="K572" i="4"/>
  <c r="J572" i="4"/>
  <c r="I572" i="4"/>
  <c r="H572" i="4"/>
  <c r="G572" i="4"/>
  <c r="F572" i="4"/>
  <c r="E572" i="4"/>
  <c r="D572" i="4"/>
  <c r="C572" i="4"/>
  <c r="B572" i="4"/>
  <c r="A572" i="4"/>
  <c r="AN571" i="4"/>
  <c r="AL571" i="4"/>
  <c r="AK571" i="4"/>
  <c r="AJ571" i="4"/>
  <c r="AI571" i="4"/>
  <c r="AH571" i="4"/>
  <c r="AG571" i="4"/>
  <c r="AF571" i="4"/>
  <c r="AE571" i="4"/>
  <c r="AD571" i="4"/>
  <c r="AC571" i="4"/>
  <c r="AB571" i="4"/>
  <c r="AA571" i="4"/>
  <c r="Z571" i="4"/>
  <c r="Y571" i="4"/>
  <c r="AM571" i="4" s="1"/>
  <c r="X571" i="4"/>
  <c r="W571" i="4"/>
  <c r="V571" i="4"/>
  <c r="U571" i="4"/>
  <c r="T571" i="4"/>
  <c r="S571" i="4"/>
  <c r="R571" i="4"/>
  <c r="Q571" i="4"/>
  <c r="P571" i="4"/>
  <c r="O571" i="4"/>
  <c r="N571" i="4"/>
  <c r="M571" i="4"/>
  <c r="L571" i="4"/>
  <c r="K571" i="4"/>
  <c r="J571" i="4"/>
  <c r="I571" i="4"/>
  <c r="H571" i="4"/>
  <c r="G571" i="4"/>
  <c r="F571" i="4"/>
  <c r="AO571" i="4" s="1"/>
  <c r="E571" i="4"/>
  <c r="D571" i="4"/>
  <c r="C571" i="4"/>
  <c r="B571" i="4"/>
  <c r="A571" i="4"/>
  <c r="AN570" i="4"/>
  <c r="AM570" i="4"/>
  <c r="AL570" i="4"/>
  <c r="AK570" i="4"/>
  <c r="AJ570" i="4"/>
  <c r="AI570" i="4"/>
  <c r="AH570" i="4"/>
  <c r="AG570" i="4"/>
  <c r="AF570" i="4"/>
  <c r="AE570" i="4"/>
  <c r="AD570" i="4"/>
  <c r="AC570" i="4"/>
  <c r="AB570" i="4"/>
  <c r="AA570" i="4"/>
  <c r="Z570" i="4"/>
  <c r="Y570" i="4"/>
  <c r="X570" i="4"/>
  <c r="W570" i="4"/>
  <c r="V570" i="4"/>
  <c r="U570" i="4"/>
  <c r="T570" i="4"/>
  <c r="S570" i="4"/>
  <c r="R570" i="4"/>
  <c r="Q570" i="4"/>
  <c r="P570" i="4"/>
  <c r="O570" i="4"/>
  <c r="N570" i="4"/>
  <c r="M570" i="4"/>
  <c r="L570" i="4"/>
  <c r="K570" i="4"/>
  <c r="J570" i="4"/>
  <c r="I570" i="4"/>
  <c r="H570" i="4"/>
  <c r="G570" i="4"/>
  <c r="F570" i="4"/>
  <c r="E570" i="4"/>
  <c r="D570" i="4"/>
  <c r="C570" i="4"/>
  <c r="AO570" i="4" s="1"/>
  <c r="B570" i="4"/>
  <c r="A570" i="4"/>
  <c r="AK569" i="4"/>
  <c r="AJ569" i="4"/>
  <c r="AI569" i="4"/>
  <c r="AH569" i="4"/>
  <c r="AG569" i="4"/>
  <c r="AF569" i="4"/>
  <c r="AE569" i="4"/>
  <c r="AD569" i="4"/>
  <c r="AC569" i="4"/>
  <c r="AB569" i="4"/>
  <c r="AN569" i="4" s="1"/>
  <c r="AA569" i="4"/>
  <c r="Z569" i="4"/>
  <c r="Y569" i="4"/>
  <c r="AM569" i="4" s="1"/>
  <c r="X569" i="4"/>
  <c r="W569" i="4"/>
  <c r="V569" i="4"/>
  <c r="U569" i="4"/>
  <c r="T569" i="4"/>
  <c r="S569" i="4"/>
  <c r="R569" i="4"/>
  <c r="Q569" i="4"/>
  <c r="P569" i="4"/>
  <c r="O569" i="4"/>
  <c r="N569" i="4"/>
  <c r="M569" i="4"/>
  <c r="L569" i="4"/>
  <c r="K569" i="4"/>
  <c r="J569" i="4"/>
  <c r="I569" i="4"/>
  <c r="H569" i="4"/>
  <c r="G569" i="4"/>
  <c r="F569" i="4"/>
  <c r="E569" i="4"/>
  <c r="D569" i="4"/>
  <c r="C569" i="4"/>
  <c r="B569" i="4"/>
  <c r="A569" i="4"/>
  <c r="AM568" i="4"/>
  <c r="AL568" i="4"/>
  <c r="AK568" i="4"/>
  <c r="AJ568" i="4"/>
  <c r="AI568" i="4"/>
  <c r="AH568" i="4"/>
  <c r="AG568" i="4"/>
  <c r="AF568" i="4"/>
  <c r="AE568" i="4"/>
  <c r="AD568" i="4"/>
  <c r="AC568" i="4"/>
  <c r="AB568" i="4"/>
  <c r="AA568" i="4"/>
  <c r="Z568" i="4"/>
  <c r="Y568" i="4"/>
  <c r="X568" i="4"/>
  <c r="W568" i="4"/>
  <c r="V568" i="4"/>
  <c r="U568" i="4"/>
  <c r="T568" i="4"/>
  <c r="S568" i="4"/>
  <c r="R568" i="4"/>
  <c r="Q568" i="4"/>
  <c r="P568" i="4"/>
  <c r="O568" i="4"/>
  <c r="N568" i="4"/>
  <c r="M568" i="4"/>
  <c r="L568" i="4"/>
  <c r="K568" i="4"/>
  <c r="J568" i="4"/>
  <c r="I568" i="4"/>
  <c r="H568" i="4"/>
  <c r="G568" i="4"/>
  <c r="F568" i="4"/>
  <c r="E568" i="4"/>
  <c r="D568" i="4"/>
  <c r="C568" i="4"/>
  <c r="AO568" i="4" s="1"/>
  <c r="B568" i="4"/>
  <c r="A568" i="4"/>
  <c r="AN567" i="4"/>
  <c r="AL567" i="4"/>
  <c r="AK567" i="4"/>
  <c r="AJ567" i="4"/>
  <c r="AI567" i="4"/>
  <c r="AH567" i="4"/>
  <c r="AG567" i="4"/>
  <c r="AF567" i="4"/>
  <c r="AE567" i="4"/>
  <c r="AD567" i="4"/>
  <c r="AC567" i="4"/>
  <c r="AB567" i="4"/>
  <c r="AA567" i="4"/>
  <c r="Z567" i="4"/>
  <c r="Y567" i="4"/>
  <c r="AM567" i="4" s="1"/>
  <c r="X567" i="4"/>
  <c r="W567" i="4"/>
  <c r="V567" i="4"/>
  <c r="U567" i="4"/>
  <c r="T567" i="4"/>
  <c r="S567" i="4"/>
  <c r="R567" i="4"/>
  <c r="Q567" i="4"/>
  <c r="P567" i="4"/>
  <c r="O567" i="4"/>
  <c r="N567" i="4"/>
  <c r="M567" i="4"/>
  <c r="L567" i="4"/>
  <c r="K567" i="4"/>
  <c r="J567" i="4"/>
  <c r="I567" i="4"/>
  <c r="H567" i="4"/>
  <c r="G567" i="4"/>
  <c r="F567" i="4"/>
  <c r="AO567" i="4" s="1"/>
  <c r="E567" i="4"/>
  <c r="D567" i="4"/>
  <c r="C567" i="4"/>
  <c r="B567" i="4"/>
  <c r="A567" i="4"/>
  <c r="AN566" i="4"/>
  <c r="AM566" i="4"/>
  <c r="AL566" i="4"/>
  <c r="AK566" i="4"/>
  <c r="AJ566" i="4"/>
  <c r="AI566" i="4"/>
  <c r="AH566" i="4"/>
  <c r="AG566" i="4"/>
  <c r="AF566" i="4"/>
  <c r="AE566" i="4"/>
  <c r="AD566" i="4"/>
  <c r="AC566" i="4"/>
  <c r="AB566" i="4"/>
  <c r="AA566" i="4"/>
  <c r="Z566" i="4"/>
  <c r="Y566" i="4"/>
  <c r="X566" i="4"/>
  <c r="W566" i="4"/>
  <c r="V566" i="4"/>
  <c r="U566" i="4"/>
  <c r="T566" i="4"/>
  <c r="S566" i="4"/>
  <c r="R566" i="4"/>
  <c r="Q566" i="4"/>
  <c r="P566" i="4"/>
  <c r="O566" i="4"/>
  <c r="N566" i="4"/>
  <c r="M566" i="4"/>
  <c r="L566" i="4"/>
  <c r="K566" i="4"/>
  <c r="J566" i="4"/>
  <c r="I566" i="4"/>
  <c r="H566" i="4"/>
  <c r="G566" i="4"/>
  <c r="F566" i="4"/>
  <c r="E566" i="4"/>
  <c r="D566" i="4"/>
  <c r="C566" i="4"/>
  <c r="B566" i="4"/>
  <c r="A566" i="4"/>
  <c r="AK565" i="4"/>
  <c r="AJ565" i="4"/>
  <c r="AI565" i="4"/>
  <c r="AH565" i="4"/>
  <c r="AG565" i="4"/>
  <c r="AF565" i="4"/>
  <c r="AE565" i="4"/>
  <c r="AD565" i="4"/>
  <c r="AC565" i="4"/>
  <c r="AB565" i="4"/>
  <c r="AN565" i="4" s="1"/>
  <c r="AA565" i="4"/>
  <c r="Z565" i="4"/>
  <c r="Y565" i="4"/>
  <c r="AM565" i="4" s="1"/>
  <c r="X565" i="4"/>
  <c r="W565" i="4"/>
  <c r="V565" i="4"/>
  <c r="U565" i="4"/>
  <c r="T565" i="4"/>
  <c r="S565" i="4"/>
  <c r="R565" i="4"/>
  <c r="Q565" i="4"/>
  <c r="P565" i="4"/>
  <c r="O565" i="4"/>
  <c r="N565" i="4"/>
  <c r="M565" i="4"/>
  <c r="L565" i="4"/>
  <c r="K565" i="4"/>
  <c r="J565" i="4"/>
  <c r="I565" i="4"/>
  <c r="H565" i="4"/>
  <c r="G565" i="4"/>
  <c r="F565" i="4"/>
  <c r="E565" i="4"/>
  <c r="AO565" i="4" s="1"/>
  <c r="D565" i="4"/>
  <c r="C565" i="4"/>
  <c r="B565" i="4"/>
  <c r="A565" i="4"/>
  <c r="AM564" i="4"/>
  <c r="AL564" i="4"/>
  <c r="AK564" i="4"/>
  <c r="AJ564" i="4"/>
  <c r="AI564" i="4"/>
  <c r="AH564" i="4"/>
  <c r="AG564" i="4"/>
  <c r="AF564" i="4"/>
  <c r="AE564" i="4"/>
  <c r="AD564" i="4"/>
  <c r="AC564" i="4"/>
  <c r="AB564" i="4"/>
  <c r="AA564" i="4"/>
  <c r="Z564" i="4"/>
  <c r="Y564" i="4"/>
  <c r="X564" i="4"/>
  <c r="W564" i="4"/>
  <c r="V564" i="4"/>
  <c r="U564" i="4"/>
  <c r="T564" i="4"/>
  <c r="S564" i="4"/>
  <c r="R564" i="4"/>
  <c r="Q564" i="4"/>
  <c r="P564" i="4"/>
  <c r="O564" i="4"/>
  <c r="N564" i="4"/>
  <c r="M564" i="4"/>
  <c r="L564" i="4"/>
  <c r="K564" i="4"/>
  <c r="J564" i="4"/>
  <c r="I564" i="4"/>
  <c r="H564" i="4"/>
  <c r="G564" i="4"/>
  <c r="F564" i="4"/>
  <c r="E564" i="4"/>
  <c r="D564" i="4"/>
  <c r="C564" i="4"/>
  <c r="B564" i="4"/>
  <c r="A564" i="4"/>
  <c r="AN563" i="4"/>
  <c r="AL563" i="4"/>
  <c r="AK563" i="4"/>
  <c r="AJ563" i="4"/>
  <c r="AI563" i="4"/>
  <c r="AH563" i="4"/>
  <c r="AG563" i="4"/>
  <c r="AF563" i="4"/>
  <c r="AE563" i="4"/>
  <c r="AD563" i="4"/>
  <c r="AC563" i="4"/>
  <c r="AB563" i="4"/>
  <c r="AA563" i="4"/>
  <c r="Z563" i="4"/>
  <c r="Y563" i="4"/>
  <c r="AM563" i="4" s="1"/>
  <c r="X563" i="4"/>
  <c r="W563" i="4"/>
  <c r="V563" i="4"/>
  <c r="U563" i="4"/>
  <c r="T563" i="4"/>
  <c r="S563" i="4"/>
  <c r="R563" i="4"/>
  <c r="Q563" i="4"/>
  <c r="P563" i="4"/>
  <c r="O563" i="4"/>
  <c r="N563" i="4"/>
  <c r="M563" i="4"/>
  <c r="L563" i="4"/>
  <c r="K563" i="4"/>
  <c r="J563" i="4"/>
  <c r="I563" i="4"/>
  <c r="H563" i="4"/>
  <c r="G563" i="4"/>
  <c r="F563" i="4"/>
  <c r="AO563" i="4" s="1"/>
  <c r="E563" i="4"/>
  <c r="D563" i="4"/>
  <c r="C563" i="4"/>
  <c r="B563" i="4"/>
  <c r="A563" i="4"/>
  <c r="AN562" i="4"/>
  <c r="AM562" i="4"/>
  <c r="AL562" i="4"/>
  <c r="AK562" i="4"/>
  <c r="AJ562" i="4"/>
  <c r="AI562" i="4"/>
  <c r="AH562" i="4"/>
  <c r="AG562" i="4"/>
  <c r="AF562" i="4"/>
  <c r="AE562" i="4"/>
  <c r="AD562" i="4"/>
  <c r="AC562" i="4"/>
  <c r="AB562" i="4"/>
  <c r="AA562" i="4"/>
  <c r="Z562" i="4"/>
  <c r="Y562" i="4"/>
  <c r="X562" i="4"/>
  <c r="W562" i="4"/>
  <c r="V562" i="4"/>
  <c r="U562" i="4"/>
  <c r="T562" i="4"/>
  <c r="S562" i="4"/>
  <c r="R562" i="4"/>
  <c r="Q562" i="4"/>
  <c r="P562" i="4"/>
  <c r="O562" i="4"/>
  <c r="N562" i="4"/>
  <c r="M562" i="4"/>
  <c r="L562" i="4"/>
  <c r="K562" i="4"/>
  <c r="J562" i="4"/>
  <c r="I562" i="4"/>
  <c r="H562" i="4"/>
  <c r="G562" i="4"/>
  <c r="F562" i="4"/>
  <c r="E562" i="4"/>
  <c r="D562" i="4"/>
  <c r="C562" i="4"/>
  <c r="AO562" i="4" s="1"/>
  <c r="B562" i="4"/>
  <c r="A562" i="4"/>
  <c r="AK561" i="4"/>
  <c r="AJ561" i="4"/>
  <c r="AI561" i="4"/>
  <c r="AH561" i="4"/>
  <c r="AG561" i="4"/>
  <c r="AF561" i="4"/>
  <c r="AE561" i="4"/>
  <c r="AD561" i="4"/>
  <c r="AC561" i="4"/>
  <c r="AB561" i="4"/>
  <c r="AN561" i="4" s="1"/>
  <c r="AA561" i="4"/>
  <c r="Z561" i="4"/>
  <c r="Y561" i="4"/>
  <c r="AM561" i="4" s="1"/>
  <c r="X561" i="4"/>
  <c r="W561" i="4"/>
  <c r="V561" i="4"/>
  <c r="U561" i="4"/>
  <c r="T561" i="4"/>
  <c r="S561" i="4"/>
  <c r="R561" i="4"/>
  <c r="Q561" i="4"/>
  <c r="P561" i="4"/>
  <c r="O561" i="4"/>
  <c r="N561" i="4"/>
  <c r="M561" i="4"/>
  <c r="L561" i="4"/>
  <c r="K561" i="4"/>
  <c r="J561" i="4"/>
  <c r="I561" i="4"/>
  <c r="H561" i="4"/>
  <c r="G561" i="4"/>
  <c r="F561" i="4"/>
  <c r="E561" i="4"/>
  <c r="D561" i="4"/>
  <c r="C561" i="4"/>
  <c r="B561" i="4"/>
  <c r="A561" i="4"/>
  <c r="AM560" i="4"/>
  <c r="AL560" i="4"/>
  <c r="AK560" i="4"/>
  <c r="AJ560" i="4"/>
  <c r="AI560" i="4"/>
  <c r="AH560" i="4"/>
  <c r="AG560" i="4"/>
  <c r="AF560" i="4"/>
  <c r="AE560" i="4"/>
  <c r="AD560" i="4"/>
  <c r="AC560" i="4"/>
  <c r="AB560" i="4"/>
  <c r="AA560" i="4"/>
  <c r="Z560" i="4"/>
  <c r="Y560" i="4"/>
  <c r="X560" i="4"/>
  <c r="W560" i="4"/>
  <c r="V560" i="4"/>
  <c r="U560" i="4"/>
  <c r="T560" i="4"/>
  <c r="S560" i="4"/>
  <c r="R560" i="4"/>
  <c r="Q560" i="4"/>
  <c r="P560" i="4"/>
  <c r="O560" i="4"/>
  <c r="N560" i="4"/>
  <c r="M560" i="4"/>
  <c r="L560" i="4"/>
  <c r="K560" i="4"/>
  <c r="J560" i="4"/>
  <c r="I560" i="4"/>
  <c r="H560" i="4"/>
  <c r="G560" i="4"/>
  <c r="F560" i="4"/>
  <c r="E560" i="4"/>
  <c r="D560" i="4"/>
  <c r="C560" i="4"/>
  <c r="AO560" i="4" s="1"/>
  <c r="B560" i="4"/>
  <c r="A560" i="4"/>
  <c r="AN559" i="4"/>
  <c r="AL559" i="4"/>
  <c r="AK559" i="4"/>
  <c r="AJ559" i="4"/>
  <c r="AI559" i="4"/>
  <c r="AH559" i="4"/>
  <c r="AG559" i="4"/>
  <c r="AF559" i="4"/>
  <c r="AE559" i="4"/>
  <c r="AD559" i="4"/>
  <c r="AC559" i="4"/>
  <c r="AB559" i="4"/>
  <c r="AA559" i="4"/>
  <c r="Z559" i="4"/>
  <c r="Y559" i="4"/>
  <c r="AM559" i="4" s="1"/>
  <c r="X559" i="4"/>
  <c r="W559" i="4"/>
  <c r="V559" i="4"/>
  <c r="U559" i="4"/>
  <c r="T559" i="4"/>
  <c r="S559" i="4"/>
  <c r="R559" i="4"/>
  <c r="Q559" i="4"/>
  <c r="P559" i="4"/>
  <c r="O559" i="4"/>
  <c r="N559" i="4"/>
  <c r="M559" i="4"/>
  <c r="L559" i="4"/>
  <c r="K559" i="4"/>
  <c r="J559" i="4"/>
  <c r="I559" i="4"/>
  <c r="H559" i="4"/>
  <c r="G559" i="4"/>
  <c r="F559" i="4"/>
  <c r="AO559" i="4" s="1"/>
  <c r="E559" i="4"/>
  <c r="D559" i="4"/>
  <c r="C559" i="4"/>
  <c r="B559" i="4"/>
  <c r="A559" i="4"/>
  <c r="AN558" i="4"/>
  <c r="AM558" i="4"/>
  <c r="AL558" i="4"/>
  <c r="AK558" i="4"/>
  <c r="AJ558" i="4"/>
  <c r="AI558" i="4"/>
  <c r="AH558" i="4"/>
  <c r="AG558" i="4"/>
  <c r="AF558" i="4"/>
  <c r="AE558" i="4"/>
  <c r="AD558" i="4"/>
  <c r="AC558" i="4"/>
  <c r="AB558" i="4"/>
  <c r="AA558" i="4"/>
  <c r="Z558" i="4"/>
  <c r="Y558" i="4"/>
  <c r="X558" i="4"/>
  <c r="W558" i="4"/>
  <c r="V558" i="4"/>
  <c r="U558" i="4"/>
  <c r="T558" i="4"/>
  <c r="S558" i="4"/>
  <c r="R558" i="4"/>
  <c r="Q558" i="4"/>
  <c r="P558" i="4"/>
  <c r="O558" i="4"/>
  <c r="N558" i="4"/>
  <c r="M558" i="4"/>
  <c r="L558" i="4"/>
  <c r="K558" i="4"/>
  <c r="J558" i="4"/>
  <c r="I558" i="4"/>
  <c r="H558" i="4"/>
  <c r="G558" i="4"/>
  <c r="F558" i="4"/>
  <c r="E558" i="4"/>
  <c r="D558" i="4"/>
  <c r="C558" i="4"/>
  <c r="B558" i="4"/>
  <c r="A558" i="4"/>
  <c r="AK557" i="4"/>
  <c r="AJ557" i="4"/>
  <c r="AI557" i="4"/>
  <c r="AH557" i="4"/>
  <c r="AG557" i="4"/>
  <c r="AF557" i="4"/>
  <c r="AE557" i="4"/>
  <c r="AD557" i="4"/>
  <c r="AC557" i="4"/>
  <c r="AB557" i="4"/>
  <c r="AN557" i="4" s="1"/>
  <c r="AA557" i="4"/>
  <c r="Z557" i="4"/>
  <c r="Y557" i="4"/>
  <c r="AM557" i="4" s="1"/>
  <c r="X557" i="4"/>
  <c r="W557" i="4"/>
  <c r="V557" i="4"/>
  <c r="U557" i="4"/>
  <c r="T557" i="4"/>
  <c r="S557" i="4"/>
  <c r="R557" i="4"/>
  <c r="Q557" i="4"/>
  <c r="P557" i="4"/>
  <c r="O557" i="4"/>
  <c r="N557" i="4"/>
  <c r="M557" i="4"/>
  <c r="L557" i="4"/>
  <c r="K557" i="4"/>
  <c r="J557" i="4"/>
  <c r="I557" i="4"/>
  <c r="H557" i="4"/>
  <c r="G557" i="4"/>
  <c r="F557" i="4"/>
  <c r="E557" i="4"/>
  <c r="AO557" i="4" s="1"/>
  <c r="D557" i="4"/>
  <c r="C557" i="4"/>
  <c r="B557" i="4"/>
  <c r="A557" i="4"/>
  <c r="AM556" i="4"/>
  <c r="AL556" i="4"/>
  <c r="AK556" i="4"/>
  <c r="AJ556" i="4"/>
  <c r="AI556" i="4"/>
  <c r="AH556" i="4"/>
  <c r="AG556" i="4"/>
  <c r="AF556" i="4"/>
  <c r="AE556" i="4"/>
  <c r="AD556" i="4"/>
  <c r="AC556" i="4"/>
  <c r="AB556" i="4"/>
  <c r="AA556" i="4"/>
  <c r="Z556" i="4"/>
  <c r="Y556" i="4"/>
  <c r="X556" i="4"/>
  <c r="W556" i="4"/>
  <c r="V556" i="4"/>
  <c r="U556" i="4"/>
  <c r="T556" i="4"/>
  <c r="S556" i="4"/>
  <c r="R556" i="4"/>
  <c r="Q556" i="4"/>
  <c r="P556" i="4"/>
  <c r="O556" i="4"/>
  <c r="N556" i="4"/>
  <c r="M556" i="4"/>
  <c r="L556" i="4"/>
  <c r="K556" i="4"/>
  <c r="J556" i="4"/>
  <c r="I556" i="4"/>
  <c r="H556" i="4"/>
  <c r="G556" i="4"/>
  <c r="F556" i="4"/>
  <c r="E556" i="4"/>
  <c r="D556" i="4"/>
  <c r="C556" i="4"/>
  <c r="B556" i="4"/>
  <c r="A556" i="4"/>
  <c r="AN555" i="4"/>
  <c r="AL555" i="4"/>
  <c r="AK555" i="4"/>
  <c r="AJ555" i="4"/>
  <c r="AI555" i="4"/>
  <c r="AH555" i="4"/>
  <c r="AG555" i="4"/>
  <c r="AF555" i="4"/>
  <c r="AE555" i="4"/>
  <c r="AD555" i="4"/>
  <c r="AC555" i="4"/>
  <c r="AB555" i="4"/>
  <c r="AA555" i="4"/>
  <c r="Z555" i="4"/>
  <c r="Y555" i="4"/>
  <c r="AM555" i="4" s="1"/>
  <c r="X555" i="4"/>
  <c r="W555" i="4"/>
  <c r="V555" i="4"/>
  <c r="U555" i="4"/>
  <c r="T555" i="4"/>
  <c r="S555" i="4"/>
  <c r="R555" i="4"/>
  <c r="Q555" i="4"/>
  <c r="P555" i="4"/>
  <c r="O555" i="4"/>
  <c r="N555" i="4"/>
  <c r="M555" i="4"/>
  <c r="L555" i="4"/>
  <c r="K555" i="4"/>
  <c r="J555" i="4"/>
  <c r="I555" i="4"/>
  <c r="H555" i="4"/>
  <c r="G555" i="4"/>
  <c r="F555" i="4"/>
  <c r="AO555" i="4" s="1"/>
  <c r="E555" i="4"/>
  <c r="D555" i="4"/>
  <c r="C555" i="4"/>
  <c r="B555" i="4"/>
  <c r="A555" i="4"/>
  <c r="AN554" i="4"/>
  <c r="AM554" i="4"/>
  <c r="AL554" i="4"/>
  <c r="AK554" i="4"/>
  <c r="AJ554" i="4"/>
  <c r="AI554" i="4"/>
  <c r="AH554" i="4"/>
  <c r="AG554" i="4"/>
  <c r="AF554" i="4"/>
  <c r="AE554" i="4"/>
  <c r="AD554" i="4"/>
  <c r="AC554" i="4"/>
  <c r="AB554" i="4"/>
  <c r="AA554" i="4"/>
  <c r="Z554" i="4"/>
  <c r="Y554" i="4"/>
  <c r="X554" i="4"/>
  <c r="W554" i="4"/>
  <c r="V554" i="4"/>
  <c r="U554" i="4"/>
  <c r="T554" i="4"/>
  <c r="S554" i="4"/>
  <c r="R554" i="4"/>
  <c r="Q554" i="4"/>
  <c r="P554" i="4"/>
  <c r="O554" i="4"/>
  <c r="N554" i="4"/>
  <c r="M554" i="4"/>
  <c r="L554" i="4"/>
  <c r="K554" i="4"/>
  <c r="J554" i="4"/>
  <c r="I554" i="4"/>
  <c r="H554" i="4"/>
  <c r="G554" i="4"/>
  <c r="F554" i="4"/>
  <c r="E554" i="4"/>
  <c r="D554" i="4"/>
  <c r="C554" i="4"/>
  <c r="AO554" i="4" s="1"/>
  <c r="B554" i="4"/>
  <c r="A554" i="4"/>
  <c r="AK553" i="4"/>
  <c r="AJ553" i="4"/>
  <c r="AI553" i="4"/>
  <c r="AH553" i="4"/>
  <c r="AG553" i="4"/>
  <c r="AF553" i="4"/>
  <c r="AE553" i="4"/>
  <c r="AD553" i="4"/>
  <c r="AC553" i="4"/>
  <c r="AB553" i="4"/>
  <c r="AN553" i="4" s="1"/>
  <c r="AA553" i="4"/>
  <c r="Z553" i="4"/>
  <c r="Y553" i="4"/>
  <c r="AM553" i="4" s="1"/>
  <c r="X553" i="4"/>
  <c r="W553" i="4"/>
  <c r="V553" i="4"/>
  <c r="U553" i="4"/>
  <c r="T553" i="4"/>
  <c r="S553" i="4"/>
  <c r="R553" i="4"/>
  <c r="Q553" i="4"/>
  <c r="P553" i="4"/>
  <c r="O553" i="4"/>
  <c r="N553" i="4"/>
  <c r="M553" i="4"/>
  <c r="L553" i="4"/>
  <c r="K553" i="4"/>
  <c r="J553" i="4"/>
  <c r="I553" i="4"/>
  <c r="H553" i="4"/>
  <c r="G553" i="4"/>
  <c r="F553" i="4"/>
  <c r="E553" i="4"/>
  <c r="D553" i="4"/>
  <c r="C553" i="4"/>
  <c r="B553" i="4"/>
  <c r="A553" i="4"/>
  <c r="AM552" i="4"/>
  <c r="AL552" i="4"/>
  <c r="AK552" i="4"/>
  <c r="AJ552" i="4"/>
  <c r="AI552" i="4"/>
  <c r="AH552" i="4"/>
  <c r="AG552" i="4"/>
  <c r="AF552" i="4"/>
  <c r="AE552" i="4"/>
  <c r="AD552" i="4"/>
  <c r="AC552" i="4"/>
  <c r="AB552" i="4"/>
  <c r="AA552" i="4"/>
  <c r="Z552" i="4"/>
  <c r="Y552" i="4"/>
  <c r="X552" i="4"/>
  <c r="W552" i="4"/>
  <c r="V552" i="4"/>
  <c r="U552" i="4"/>
  <c r="T552" i="4"/>
  <c r="S552" i="4"/>
  <c r="R552" i="4"/>
  <c r="Q552" i="4"/>
  <c r="P552" i="4"/>
  <c r="O552" i="4"/>
  <c r="N552" i="4"/>
  <c r="M552" i="4"/>
  <c r="L552" i="4"/>
  <c r="K552" i="4"/>
  <c r="J552" i="4"/>
  <c r="I552" i="4"/>
  <c r="H552" i="4"/>
  <c r="G552" i="4"/>
  <c r="F552" i="4"/>
  <c r="E552" i="4"/>
  <c r="D552" i="4"/>
  <c r="C552" i="4"/>
  <c r="AO552" i="4" s="1"/>
  <c r="B552" i="4"/>
  <c r="A552" i="4"/>
  <c r="AN551" i="4"/>
  <c r="AL551" i="4"/>
  <c r="AK551" i="4"/>
  <c r="AJ551" i="4"/>
  <c r="AI551" i="4"/>
  <c r="AH551" i="4"/>
  <c r="AG551" i="4"/>
  <c r="AF551" i="4"/>
  <c r="AE551" i="4"/>
  <c r="AD551" i="4"/>
  <c r="AC551" i="4"/>
  <c r="AB551" i="4"/>
  <c r="AA551" i="4"/>
  <c r="Z551" i="4"/>
  <c r="Y551" i="4"/>
  <c r="AM551" i="4" s="1"/>
  <c r="X551" i="4"/>
  <c r="W551" i="4"/>
  <c r="V551" i="4"/>
  <c r="U551" i="4"/>
  <c r="T551" i="4"/>
  <c r="S551" i="4"/>
  <c r="R551" i="4"/>
  <c r="Q551" i="4"/>
  <c r="P551" i="4"/>
  <c r="O551" i="4"/>
  <c r="N551" i="4"/>
  <c r="M551" i="4"/>
  <c r="L551" i="4"/>
  <c r="K551" i="4"/>
  <c r="J551" i="4"/>
  <c r="I551" i="4"/>
  <c r="H551" i="4"/>
  <c r="G551" i="4"/>
  <c r="F551" i="4"/>
  <c r="AO551" i="4" s="1"/>
  <c r="E551" i="4"/>
  <c r="D551" i="4"/>
  <c r="C551" i="4"/>
  <c r="B551" i="4"/>
  <c r="A551" i="4"/>
  <c r="AN550" i="4"/>
  <c r="AM550" i="4"/>
  <c r="AL550" i="4"/>
  <c r="AK550" i="4"/>
  <c r="AJ550" i="4"/>
  <c r="AI550" i="4"/>
  <c r="AH550" i="4"/>
  <c r="AG550" i="4"/>
  <c r="AF550" i="4"/>
  <c r="AE550" i="4"/>
  <c r="AD550" i="4"/>
  <c r="AC550" i="4"/>
  <c r="AB550" i="4"/>
  <c r="AA550" i="4"/>
  <c r="Z550" i="4"/>
  <c r="Y550" i="4"/>
  <c r="X550" i="4"/>
  <c r="W550" i="4"/>
  <c r="V550" i="4"/>
  <c r="U550" i="4"/>
  <c r="T550" i="4"/>
  <c r="S550" i="4"/>
  <c r="R550" i="4"/>
  <c r="Q550" i="4"/>
  <c r="P550" i="4"/>
  <c r="O550" i="4"/>
  <c r="N550" i="4"/>
  <c r="M550" i="4"/>
  <c r="L550" i="4"/>
  <c r="K550" i="4"/>
  <c r="J550" i="4"/>
  <c r="I550" i="4"/>
  <c r="H550" i="4"/>
  <c r="G550" i="4"/>
  <c r="F550" i="4"/>
  <c r="E550" i="4"/>
  <c r="D550" i="4"/>
  <c r="C550" i="4"/>
  <c r="B550" i="4"/>
  <c r="A550" i="4"/>
  <c r="AK549" i="4"/>
  <c r="AJ549" i="4"/>
  <c r="AI549" i="4"/>
  <c r="AH549" i="4"/>
  <c r="AG549" i="4"/>
  <c r="AF549" i="4"/>
  <c r="AE549" i="4"/>
  <c r="AD549" i="4"/>
  <c r="AC549" i="4"/>
  <c r="AB549" i="4"/>
  <c r="AN549" i="4" s="1"/>
  <c r="AA549" i="4"/>
  <c r="Z549" i="4"/>
  <c r="Y549" i="4"/>
  <c r="AM549" i="4" s="1"/>
  <c r="X549" i="4"/>
  <c r="W549" i="4"/>
  <c r="V549" i="4"/>
  <c r="U549" i="4"/>
  <c r="T549" i="4"/>
  <c r="S549" i="4"/>
  <c r="R549" i="4"/>
  <c r="Q549" i="4"/>
  <c r="P549" i="4"/>
  <c r="O549" i="4"/>
  <c r="N549" i="4"/>
  <c r="M549" i="4"/>
  <c r="L549" i="4"/>
  <c r="K549" i="4"/>
  <c r="J549" i="4"/>
  <c r="I549" i="4"/>
  <c r="H549" i="4"/>
  <c r="G549" i="4"/>
  <c r="F549" i="4"/>
  <c r="E549" i="4"/>
  <c r="AO549" i="4" s="1"/>
  <c r="D549" i="4"/>
  <c r="C549" i="4"/>
  <c r="B549" i="4"/>
  <c r="A549" i="4"/>
  <c r="AM548" i="4"/>
  <c r="AL548" i="4"/>
  <c r="AK548" i="4"/>
  <c r="AJ548" i="4"/>
  <c r="AI548" i="4"/>
  <c r="AH548" i="4"/>
  <c r="AG548" i="4"/>
  <c r="AF548" i="4"/>
  <c r="AE548" i="4"/>
  <c r="AD548" i="4"/>
  <c r="AC548" i="4"/>
  <c r="AB548" i="4"/>
  <c r="AA548" i="4"/>
  <c r="Z548" i="4"/>
  <c r="Y548" i="4"/>
  <c r="X548" i="4"/>
  <c r="W548" i="4"/>
  <c r="V548" i="4"/>
  <c r="U548" i="4"/>
  <c r="T548" i="4"/>
  <c r="S548" i="4"/>
  <c r="R548" i="4"/>
  <c r="Q548" i="4"/>
  <c r="P548" i="4"/>
  <c r="O548" i="4"/>
  <c r="N548" i="4"/>
  <c r="M548" i="4"/>
  <c r="L548" i="4"/>
  <c r="K548" i="4"/>
  <c r="J548" i="4"/>
  <c r="I548" i="4"/>
  <c r="H548" i="4"/>
  <c r="G548" i="4"/>
  <c r="F548" i="4"/>
  <c r="E548" i="4"/>
  <c r="D548" i="4"/>
  <c r="C548" i="4"/>
  <c r="B548" i="4"/>
  <c r="A548" i="4"/>
  <c r="AN547" i="4"/>
  <c r="AL547" i="4"/>
  <c r="AK547" i="4"/>
  <c r="AJ547" i="4"/>
  <c r="AI547" i="4"/>
  <c r="AH547" i="4"/>
  <c r="AG547" i="4"/>
  <c r="AF547" i="4"/>
  <c r="AE547" i="4"/>
  <c r="AD547" i="4"/>
  <c r="AC547" i="4"/>
  <c r="AB547" i="4"/>
  <c r="AA547" i="4"/>
  <c r="Z547" i="4"/>
  <c r="Y547" i="4"/>
  <c r="AM547" i="4" s="1"/>
  <c r="X547" i="4"/>
  <c r="W547" i="4"/>
  <c r="V547" i="4"/>
  <c r="U547" i="4"/>
  <c r="T547" i="4"/>
  <c r="S547" i="4"/>
  <c r="R547" i="4"/>
  <c r="Q547" i="4"/>
  <c r="P547" i="4"/>
  <c r="O547" i="4"/>
  <c r="N547" i="4"/>
  <c r="M547" i="4"/>
  <c r="L547" i="4"/>
  <c r="K547" i="4"/>
  <c r="J547" i="4"/>
  <c r="I547" i="4"/>
  <c r="H547" i="4"/>
  <c r="G547" i="4"/>
  <c r="F547" i="4"/>
  <c r="AO547" i="4" s="1"/>
  <c r="E547" i="4"/>
  <c r="D547" i="4"/>
  <c r="C547" i="4"/>
  <c r="B547" i="4"/>
  <c r="A547" i="4"/>
  <c r="AN546" i="4"/>
  <c r="AM546" i="4"/>
  <c r="AL546" i="4"/>
  <c r="AK546" i="4"/>
  <c r="AJ546" i="4"/>
  <c r="AI546" i="4"/>
  <c r="AH546" i="4"/>
  <c r="AG546" i="4"/>
  <c r="AF546" i="4"/>
  <c r="AE546" i="4"/>
  <c r="AD546" i="4"/>
  <c r="AC546" i="4"/>
  <c r="AB546" i="4"/>
  <c r="AA546" i="4"/>
  <c r="Z546" i="4"/>
  <c r="Y546" i="4"/>
  <c r="X546" i="4"/>
  <c r="W546" i="4"/>
  <c r="V546" i="4"/>
  <c r="U546" i="4"/>
  <c r="T546" i="4"/>
  <c r="S546" i="4"/>
  <c r="R546" i="4"/>
  <c r="Q546" i="4"/>
  <c r="P546" i="4"/>
  <c r="O546" i="4"/>
  <c r="N546" i="4"/>
  <c r="M546" i="4"/>
  <c r="L546" i="4"/>
  <c r="K546" i="4"/>
  <c r="J546" i="4"/>
  <c r="I546" i="4"/>
  <c r="H546" i="4"/>
  <c r="G546" i="4"/>
  <c r="F546" i="4"/>
  <c r="E546" i="4"/>
  <c r="D546" i="4"/>
  <c r="C546" i="4"/>
  <c r="AO546" i="4" s="1"/>
  <c r="B546" i="4"/>
  <c r="A546" i="4"/>
  <c r="AK545" i="4"/>
  <c r="AJ545" i="4"/>
  <c r="AI545" i="4"/>
  <c r="AH545" i="4"/>
  <c r="AG545" i="4"/>
  <c r="AF545" i="4"/>
  <c r="AE545" i="4"/>
  <c r="AD545" i="4"/>
  <c r="AC545" i="4"/>
  <c r="AB545" i="4"/>
  <c r="AN545" i="4" s="1"/>
  <c r="AA545" i="4"/>
  <c r="Z545" i="4"/>
  <c r="Y545" i="4"/>
  <c r="AM545" i="4" s="1"/>
  <c r="X545" i="4"/>
  <c r="W545" i="4"/>
  <c r="V545" i="4"/>
  <c r="U545" i="4"/>
  <c r="T545" i="4"/>
  <c r="S545" i="4"/>
  <c r="R545" i="4"/>
  <c r="Q545" i="4"/>
  <c r="P545" i="4"/>
  <c r="O545" i="4"/>
  <c r="N545" i="4"/>
  <c r="M545" i="4"/>
  <c r="L545" i="4"/>
  <c r="K545" i="4"/>
  <c r="J545" i="4"/>
  <c r="I545" i="4"/>
  <c r="H545" i="4"/>
  <c r="G545" i="4"/>
  <c r="F545" i="4"/>
  <c r="E545" i="4"/>
  <c r="D545" i="4"/>
  <c r="C545" i="4"/>
  <c r="B545" i="4"/>
  <c r="A545" i="4"/>
  <c r="AM544" i="4"/>
  <c r="AL544" i="4"/>
  <c r="AK544" i="4"/>
  <c r="AJ544" i="4"/>
  <c r="AI544" i="4"/>
  <c r="AH544" i="4"/>
  <c r="AG544" i="4"/>
  <c r="AF544" i="4"/>
  <c r="AE544" i="4"/>
  <c r="AD544" i="4"/>
  <c r="AC544" i="4"/>
  <c r="AB544" i="4"/>
  <c r="AA544" i="4"/>
  <c r="Z544" i="4"/>
  <c r="Y544" i="4"/>
  <c r="X544" i="4"/>
  <c r="W544" i="4"/>
  <c r="V544" i="4"/>
  <c r="U544" i="4"/>
  <c r="T544" i="4"/>
  <c r="S544" i="4"/>
  <c r="R544" i="4"/>
  <c r="Q544" i="4"/>
  <c r="P544" i="4"/>
  <c r="O544" i="4"/>
  <c r="N544" i="4"/>
  <c r="M544" i="4"/>
  <c r="L544" i="4"/>
  <c r="K544" i="4"/>
  <c r="J544" i="4"/>
  <c r="I544" i="4"/>
  <c r="H544" i="4"/>
  <c r="G544" i="4"/>
  <c r="F544" i="4"/>
  <c r="E544" i="4"/>
  <c r="D544" i="4"/>
  <c r="C544" i="4"/>
  <c r="AO544" i="4" s="1"/>
  <c r="B544" i="4"/>
  <c r="A544" i="4"/>
  <c r="AN543" i="4"/>
  <c r="AL543" i="4"/>
  <c r="AK543" i="4"/>
  <c r="AJ543" i="4"/>
  <c r="AI543" i="4"/>
  <c r="AH543" i="4"/>
  <c r="AG543" i="4"/>
  <c r="AF543" i="4"/>
  <c r="AE543" i="4"/>
  <c r="AD543" i="4"/>
  <c r="AC543" i="4"/>
  <c r="AB543" i="4"/>
  <c r="AA543" i="4"/>
  <c r="Z543" i="4"/>
  <c r="Y543" i="4"/>
  <c r="AM543" i="4" s="1"/>
  <c r="X543" i="4"/>
  <c r="W543" i="4"/>
  <c r="V543" i="4"/>
  <c r="U543" i="4"/>
  <c r="T543" i="4"/>
  <c r="S543" i="4"/>
  <c r="R543" i="4"/>
  <c r="Q543" i="4"/>
  <c r="P543" i="4"/>
  <c r="O543" i="4"/>
  <c r="N543" i="4"/>
  <c r="M543" i="4"/>
  <c r="L543" i="4"/>
  <c r="K543" i="4"/>
  <c r="J543" i="4"/>
  <c r="I543" i="4"/>
  <c r="H543" i="4"/>
  <c r="G543" i="4"/>
  <c r="F543" i="4"/>
  <c r="AO543" i="4" s="1"/>
  <c r="E543" i="4"/>
  <c r="D543" i="4"/>
  <c r="C543" i="4"/>
  <c r="B543" i="4"/>
  <c r="A543" i="4"/>
  <c r="AN542" i="4"/>
  <c r="AM542" i="4"/>
  <c r="AL542" i="4"/>
  <c r="AK542" i="4"/>
  <c r="AJ542" i="4"/>
  <c r="AI542" i="4"/>
  <c r="AH542" i="4"/>
  <c r="AG542" i="4"/>
  <c r="AF542" i="4"/>
  <c r="AE542" i="4"/>
  <c r="AD542" i="4"/>
  <c r="AC542" i="4"/>
  <c r="AB542" i="4"/>
  <c r="AA542" i="4"/>
  <c r="Z542" i="4"/>
  <c r="Y542" i="4"/>
  <c r="X542" i="4"/>
  <c r="W542" i="4"/>
  <c r="V542" i="4"/>
  <c r="U542" i="4"/>
  <c r="T542" i="4"/>
  <c r="S542" i="4"/>
  <c r="R542" i="4"/>
  <c r="Q542" i="4"/>
  <c r="P542" i="4"/>
  <c r="O542" i="4"/>
  <c r="N542" i="4"/>
  <c r="M542" i="4"/>
  <c r="L542" i="4"/>
  <c r="K542" i="4"/>
  <c r="J542" i="4"/>
  <c r="I542" i="4"/>
  <c r="H542" i="4"/>
  <c r="G542" i="4"/>
  <c r="F542" i="4"/>
  <c r="E542" i="4"/>
  <c r="D542" i="4"/>
  <c r="C542" i="4"/>
  <c r="B542" i="4"/>
  <c r="A542" i="4"/>
  <c r="AK541" i="4"/>
  <c r="AJ541" i="4"/>
  <c r="AI541" i="4"/>
  <c r="AH541" i="4"/>
  <c r="AG541" i="4"/>
  <c r="AF541" i="4"/>
  <c r="AE541" i="4"/>
  <c r="AD541" i="4"/>
  <c r="AC541" i="4"/>
  <c r="AB541" i="4"/>
  <c r="AN541" i="4" s="1"/>
  <c r="AA541" i="4"/>
  <c r="Z541" i="4"/>
  <c r="Y541" i="4"/>
  <c r="AM541" i="4" s="1"/>
  <c r="X541" i="4"/>
  <c r="W541" i="4"/>
  <c r="V541" i="4"/>
  <c r="U541" i="4"/>
  <c r="T541" i="4"/>
  <c r="S541" i="4"/>
  <c r="R541" i="4"/>
  <c r="Q541" i="4"/>
  <c r="P541" i="4"/>
  <c r="O541" i="4"/>
  <c r="N541" i="4"/>
  <c r="M541" i="4"/>
  <c r="L541" i="4"/>
  <c r="K541" i="4"/>
  <c r="J541" i="4"/>
  <c r="I541" i="4"/>
  <c r="H541" i="4"/>
  <c r="G541" i="4"/>
  <c r="F541" i="4"/>
  <c r="E541" i="4"/>
  <c r="AO541" i="4" s="1"/>
  <c r="D541" i="4"/>
  <c r="C541" i="4"/>
  <c r="B541" i="4"/>
  <c r="A541" i="4"/>
  <c r="AM540" i="4"/>
  <c r="AL540" i="4"/>
  <c r="AK540" i="4"/>
  <c r="AJ540" i="4"/>
  <c r="AI540" i="4"/>
  <c r="AH540" i="4"/>
  <c r="AG540" i="4"/>
  <c r="AF540" i="4"/>
  <c r="AE540" i="4"/>
  <c r="AD540" i="4"/>
  <c r="AC540" i="4"/>
  <c r="AB540" i="4"/>
  <c r="AA540" i="4"/>
  <c r="Z540" i="4"/>
  <c r="Y540" i="4"/>
  <c r="X540" i="4"/>
  <c r="W540" i="4"/>
  <c r="V540" i="4"/>
  <c r="U540" i="4"/>
  <c r="T540" i="4"/>
  <c r="S540" i="4"/>
  <c r="R540" i="4"/>
  <c r="Q540" i="4"/>
  <c r="P540" i="4"/>
  <c r="O540" i="4"/>
  <c r="N540" i="4"/>
  <c r="M540" i="4"/>
  <c r="L540" i="4"/>
  <c r="K540" i="4"/>
  <c r="J540" i="4"/>
  <c r="I540" i="4"/>
  <c r="H540" i="4"/>
  <c r="G540" i="4"/>
  <c r="F540" i="4"/>
  <c r="E540" i="4"/>
  <c r="D540" i="4"/>
  <c r="C540" i="4"/>
  <c r="B540" i="4"/>
  <c r="A540" i="4"/>
  <c r="AN539" i="4"/>
  <c r="AL539" i="4"/>
  <c r="AK539" i="4"/>
  <c r="AJ539" i="4"/>
  <c r="AI539" i="4"/>
  <c r="AH539" i="4"/>
  <c r="AG539" i="4"/>
  <c r="AF539" i="4"/>
  <c r="AE539" i="4"/>
  <c r="AD539" i="4"/>
  <c r="AC539" i="4"/>
  <c r="AB539" i="4"/>
  <c r="AA539" i="4"/>
  <c r="Z539" i="4"/>
  <c r="Y539" i="4"/>
  <c r="AM539" i="4" s="1"/>
  <c r="X539" i="4"/>
  <c r="W539" i="4"/>
  <c r="V539" i="4"/>
  <c r="U539" i="4"/>
  <c r="T539" i="4"/>
  <c r="S539" i="4"/>
  <c r="R539" i="4"/>
  <c r="Q539" i="4"/>
  <c r="P539" i="4"/>
  <c r="O539" i="4"/>
  <c r="N539" i="4"/>
  <c r="M539" i="4"/>
  <c r="L539" i="4"/>
  <c r="K539" i="4"/>
  <c r="J539" i="4"/>
  <c r="I539" i="4"/>
  <c r="H539" i="4"/>
  <c r="G539" i="4"/>
  <c r="F539" i="4"/>
  <c r="AO539" i="4" s="1"/>
  <c r="E539" i="4"/>
  <c r="D539" i="4"/>
  <c r="C539" i="4"/>
  <c r="B539" i="4"/>
  <c r="A539" i="4"/>
  <c r="AN538" i="4"/>
  <c r="AM538" i="4"/>
  <c r="AL538" i="4"/>
  <c r="AK538" i="4"/>
  <c r="AJ538" i="4"/>
  <c r="AI538" i="4"/>
  <c r="AH538" i="4"/>
  <c r="AG538" i="4"/>
  <c r="AF538" i="4"/>
  <c r="AE538" i="4"/>
  <c r="AD538" i="4"/>
  <c r="AC538" i="4"/>
  <c r="AB538" i="4"/>
  <c r="AA538" i="4"/>
  <c r="Z538" i="4"/>
  <c r="Y538" i="4"/>
  <c r="X538" i="4"/>
  <c r="W538" i="4"/>
  <c r="V538" i="4"/>
  <c r="U538" i="4"/>
  <c r="T538" i="4"/>
  <c r="S538" i="4"/>
  <c r="R538" i="4"/>
  <c r="Q538" i="4"/>
  <c r="P538" i="4"/>
  <c r="O538" i="4"/>
  <c r="N538" i="4"/>
  <c r="M538" i="4"/>
  <c r="L538" i="4"/>
  <c r="K538" i="4"/>
  <c r="J538" i="4"/>
  <c r="I538" i="4"/>
  <c r="H538" i="4"/>
  <c r="G538" i="4"/>
  <c r="F538" i="4"/>
  <c r="E538" i="4"/>
  <c r="D538" i="4"/>
  <c r="C538" i="4"/>
  <c r="AO538" i="4" s="1"/>
  <c r="B538" i="4"/>
  <c r="A538" i="4"/>
  <c r="AK537" i="4"/>
  <c r="AJ537" i="4"/>
  <c r="AI537" i="4"/>
  <c r="AH537" i="4"/>
  <c r="AG537" i="4"/>
  <c r="AF537" i="4"/>
  <c r="AE537" i="4"/>
  <c r="AD537" i="4"/>
  <c r="AC537" i="4"/>
  <c r="AB537" i="4"/>
  <c r="AN537" i="4" s="1"/>
  <c r="AA537" i="4"/>
  <c r="Z537" i="4"/>
  <c r="Y537" i="4"/>
  <c r="AM537" i="4" s="1"/>
  <c r="X537" i="4"/>
  <c r="W537" i="4"/>
  <c r="V537" i="4"/>
  <c r="U537" i="4"/>
  <c r="T537" i="4"/>
  <c r="S537" i="4"/>
  <c r="R537" i="4"/>
  <c r="Q537" i="4"/>
  <c r="P537" i="4"/>
  <c r="O537" i="4"/>
  <c r="N537" i="4"/>
  <c r="M537" i="4"/>
  <c r="L537" i="4"/>
  <c r="K537" i="4"/>
  <c r="J537" i="4"/>
  <c r="I537" i="4"/>
  <c r="H537" i="4"/>
  <c r="G537" i="4"/>
  <c r="F537" i="4"/>
  <c r="E537" i="4"/>
  <c r="D537" i="4"/>
  <c r="C537" i="4"/>
  <c r="B537" i="4"/>
  <c r="A537" i="4"/>
  <c r="AM536" i="4"/>
  <c r="AL536" i="4"/>
  <c r="AK536" i="4"/>
  <c r="AJ536" i="4"/>
  <c r="AI536" i="4"/>
  <c r="AH536" i="4"/>
  <c r="AG536" i="4"/>
  <c r="AF536" i="4"/>
  <c r="AE536" i="4"/>
  <c r="AD536" i="4"/>
  <c r="AC536" i="4"/>
  <c r="AB536" i="4"/>
  <c r="AA536" i="4"/>
  <c r="Z536" i="4"/>
  <c r="Y536" i="4"/>
  <c r="X536" i="4"/>
  <c r="W536" i="4"/>
  <c r="V536" i="4"/>
  <c r="U536" i="4"/>
  <c r="T536" i="4"/>
  <c r="S536" i="4"/>
  <c r="R536" i="4"/>
  <c r="Q536" i="4"/>
  <c r="P536" i="4"/>
  <c r="O536" i="4"/>
  <c r="N536" i="4"/>
  <c r="M536" i="4"/>
  <c r="L536" i="4"/>
  <c r="K536" i="4"/>
  <c r="J536" i="4"/>
  <c r="I536" i="4"/>
  <c r="H536" i="4"/>
  <c r="G536" i="4"/>
  <c r="F536" i="4"/>
  <c r="E536" i="4"/>
  <c r="D536" i="4"/>
  <c r="C536" i="4"/>
  <c r="AO536" i="4" s="1"/>
  <c r="B536" i="4"/>
  <c r="A536" i="4"/>
  <c r="AN535" i="4"/>
  <c r="AL535" i="4"/>
  <c r="AK535" i="4"/>
  <c r="AJ535" i="4"/>
  <c r="AI535" i="4"/>
  <c r="AH535" i="4"/>
  <c r="AG535" i="4"/>
  <c r="AF535" i="4"/>
  <c r="AE535" i="4"/>
  <c r="AD535" i="4"/>
  <c r="AC535" i="4"/>
  <c r="AB535" i="4"/>
  <c r="AA535" i="4"/>
  <c r="Z535" i="4"/>
  <c r="Y535" i="4"/>
  <c r="AM535" i="4" s="1"/>
  <c r="X535" i="4"/>
  <c r="W535" i="4"/>
  <c r="V535" i="4"/>
  <c r="U535" i="4"/>
  <c r="T535" i="4"/>
  <c r="S535" i="4"/>
  <c r="R535" i="4"/>
  <c r="Q535" i="4"/>
  <c r="P535" i="4"/>
  <c r="O535" i="4"/>
  <c r="N535" i="4"/>
  <c r="M535" i="4"/>
  <c r="L535" i="4"/>
  <c r="K535" i="4"/>
  <c r="J535" i="4"/>
  <c r="I535" i="4"/>
  <c r="H535" i="4"/>
  <c r="G535" i="4"/>
  <c r="F535" i="4"/>
  <c r="AO535" i="4" s="1"/>
  <c r="E535" i="4"/>
  <c r="D535" i="4"/>
  <c r="C535" i="4"/>
  <c r="B535" i="4"/>
  <c r="A535" i="4"/>
  <c r="AN534" i="4"/>
  <c r="AM534" i="4"/>
  <c r="AL534" i="4"/>
  <c r="AK534" i="4"/>
  <c r="AJ534" i="4"/>
  <c r="AI534" i="4"/>
  <c r="AH534" i="4"/>
  <c r="AG534" i="4"/>
  <c r="AF534" i="4"/>
  <c r="AE534" i="4"/>
  <c r="AD534" i="4"/>
  <c r="AC534" i="4"/>
  <c r="AB534" i="4"/>
  <c r="AA534" i="4"/>
  <c r="Z534" i="4"/>
  <c r="Y534" i="4"/>
  <c r="X534" i="4"/>
  <c r="W534" i="4"/>
  <c r="V534" i="4"/>
  <c r="U534" i="4"/>
  <c r="T534" i="4"/>
  <c r="S534" i="4"/>
  <c r="R534" i="4"/>
  <c r="Q534" i="4"/>
  <c r="P534" i="4"/>
  <c r="O534" i="4"/>
  <c r="N534" i="4"/>
  <c r="M534" i="4"/>
  <c r="L534" i="4"/>
  <c r="K534" i="4"/>
  <c r="J534" i="4"/>
  <c r="I534" i="4"/>
  <c r="H534" i="4"/>
  <c r="G534" i="4"/>
  <c r="F534" i="4"/>
  <c r="E534" i="4"/>
  <c r="D534" i="4"/>
  <c r="C534" i="4"/>
  <c r="B534" i="4"/>
  <c r="A534" i="4"/>
  <c r="AK533" i="4"/>
  <c r="AJ533" i="4"/>
  <c r="AI533" i="4"/>
  <c r="AH533" i="4"/>
  <c r="AG533" i="4"/>
  <c r="AF533" i="4"/>
  <c r="AE533" i="4"/>
  <c r="AD533" i="4"/>
  <c r="AC533" i="4"/>
  <c r="AB533" i="4"/>
  <c r="AN533" i="4" s="1"/>
  <c r="AA533" i="4"/>
  <c r="Z533" i="4"/>
  <c r="Y533" i="4"/>
  <c r="AM533" i="4" s="1"/>
  <c r="X533" i="4"/>
  <c r="W533" i="4"/>
  <c r="V533" i="4"/>
  <c r="U533" i="4"/>
  <c r="T533" i="4"/>
  <c r="S533" i="4"/>
  <c r="R533" i="4"/>
  <c r="Q533" i="4"/>
  <c r="P533" i="4"/>
  <c r="O533" i="4"/>
  <c r="N533" i="4"/>
  <c r="M533" i="4"/>
  <c r="L533" i="4"/>
  <c r="K533" i="4"/>
  <c r="J533" i="4"/>
  <c r="I533" i="4"/>
  <c r="H533" i="4"/>
  <c r="G533" i="4"/>
  <c r="F533" i="4"/>
  <c r="E533" i="4"/>
  <c r="AO533" i="4" s="1"/>
  <c r="D533" i="4"/>
  <c r="C533" i="4"/>
  <c r="B533" i="4"/>
  <c r="A533" i="4"/>
  <c r="AM532" i="4"/>
  <c r="AL532" i="4"/>
  <c r="AK532" i="4"/>
  <c r="AJ532" i="4"/>
  <c r="AI532" i="4"/>
  <c r="AH532" i="4"/>
  <c r="AG532" i="4"/>
  <c r="AF532" i="4"/>
  <c r="AE532" i="4"/>
  <c r="AD532" i="4"/>
  <c r="AC532" i="4"/>
  <c r="AB532" i="4"/>
  <c r="AA532" i="4"/>
  <c r="Z532" i="4"/>
  <c r="Y532" i="4"/>
  <c r="X532" i="4"/>
  <c r="W532" i="4"/>
  <c r="V532" i="4"/>
  <c r="U532" i="4"/>
  <c r="T532" i="4"/>
  <c r="S532" i="4"/>
  <c r="R532" i="4"/>
  <c r="Q532" i="4"/>
  <c r="P532" i="4"/>
  <c r="O532" i="4"/>
  <c r="N532" i="4"/>
  <c r="M532" i="4"/>
  <c r="L532" i="4"/>
  <c r="K532" i="4"/>
  <c r="J532" i="4"/>
  <c r="I532" i="4"/>
  <c r="H532" i="4"/>
  <c r="G532" i="4"/>
  <c r="F532" i="4"/>
  <c r="E532" i="4"/>
  <c r="D532" i="4"/>
  <c r="C532" i="4"/>
  <c r="B532" i="4"/>
  <c r="A532" i="4"/>
  <c r="AN531" i="4"/>
  <c r="AL531" i="4"/>
  <c r="AK531" i="4"/>
  <c r="AJ531" i="4"/>
  <c r="AI531" i="4"/>
  <c r="AH531" i="4"/>
  <c r="AG531" i="4"/>
  <c r="AF531" i="4"/>
  <c r="AE531" i="4"/>
  <c r="AD531" i="4"/>
  <c r="AC531" i="4"/>
  <c r="AB531" i="4"/>
  <c r="AA531" i="4"/>
  <c r="Z531" i="4"/>
  <c r="Y531" i="4"/>
  <c r="AM531" i="4" s="1"/>
  <c r="X531" i="4"/>
  <c r="W531" i="4"/>
  <c r="V531" i="4"/>
  <c r="U531" i="4"/>
  <c r="T531" i="4"/>
  <c r="S531" i="4"/>
  <c r="R531" i="4"/>
  <c r="Q531" i="4"/>
  <c r="P531" i="4"/>
  <c r="O531" i="4"/>
  <c r="N531" i="4"/>
  <c r="M531" i="4"/>
  <c r="L531" i="4"/>
  <c r="K531" i="4"/>
  <c r="J531" i="4"/>
  <c r="I531" i="4"/>
  <c r="H531" i="4"/>
  <c r="G531" i="4"/>
  <c r="F531" i="4"/>
  <c r="AO531" i="4" s="1"/>
  <c r="E531" i="4"/>
  <c r="D531" i="4"/>
  <c r="C531" i="4"/>
  <c r="B531" i="4"/>
  <c r="A531" i="4"/>
  <c r="AN530" i="4"/>
  <c r="AM530" i="4"/>
  <c r="AL530" i="4"/>
  <c r="AK530" i="4"/>
  <c r="AJ530" i="4"/>
  <c r="AI530" i="4"/>
  <c r="AH530" i="4"/>
  <c r="AG530" i="4"/>
  <c r="AF530" i="4"/>
  <c r="AE530" i="4"/>
  <c r="AD530" i="4"/>
  <c r="AC530" i="4"/>
  <c r="AB530" i="4"/>
  <c r="AA530" i="4"/>
  <c r="Z530" i="4"/>
  <c r="Y530" i="4"/>
  <c r="X530" i="4"/>
  <c r="W530" i="4"/>
  <c r="V530" i="4"/>
  <c r="U530" i="4"/>
  <c r="T530" i="4"/>
  <c r="S530" i="4"/>
  <c r="R530" i="4"/>
  <c r="Q530" i="4"/>
  <c r="P530" i="4"/>
  <c r="O530" i="4"/>
  <c r="N530" i="4"/>
  <c r="M530" i="4"/>
  <c r="L530" i="4"/>
  <c r="K530" i="4"/>
  <c r="J530" i="4"/>
  <c r="I530" i="4"/>
  <c r="H530" i="4"/>
  <c r="G530" i="4"/>
  <c r="F530" i="4"/>
  <c r="E530" i="4"/>
  <c r="D530" i="4"/>
  <c r="C530" i="4"/>
  <c r="AO530" i="4" s="1"/>
  <c r="B530" i="4"/>
  <c r="A530" i="4"/>
  <c r="AK529" i="4"/>
  <c r="AJ529" i="4"/>
  <c r="AI529" i="4"/>
  <c r="AH529" i="4"/>
  <c r="AG529" i="4"/>
  <c r="AF529" i="4"/>
  <c r="AE529" i="4"/>
  <c r="AD529" i="4"/>
  <c r="AC529" i="4"/>
  <c r="AB529" i="4"/>
  <c r="AN529" i="4" s="1"/>
  <c r="AA529" i="4"/>
  <c r="Z529" i="4"/>
  <c r="Y529" i="4"/>
  <c r="AM529" i="4" s="1"/>
  <c r="X529" i="4"/>
  <c r="W529" i="4"/>
  <c r="V529" i="4"/>
  <c r="U529" i="4"/>
  <c r="T529" i="4"/>
  <c r="S529" i="4"/>
  <c r="R529" i="4"/>
  <c r="Q529" i="4"/>
  <c r="P529" i="4"/>
  <c r="O529" i="4"/>
  <c r="N529" i="4"/>
  <c r="M529" i="4"/>
  <c r="L529" i="4"/>
  <c r="K529" i="4"/>
  <c r="J529" i="4"/>
  <c r="I529" i="4"/>
  <c r="H529" i="4"/>
  <c r="G529" i="4"/>
  <c r="F529" i="4"/>
  <c r="E529" i="4"/>
  <c r="D529" i="4"/>
  <c r="C529" i="4"/>
  <c r="B529" i="4"/>
  <c r="A529" i="4"/>
  <c r="AM528" i="4"/>
  <c r="AL528" i="4"/>
  <c r="AK528" i="4"/>
  <c r="AJ528" i="4"/>
  <c r="AI528" i="4"/>
  <c r="AH528" i="4"/>
  <c r="AG528" i="4"/>
  <c r="AF528" i="4"/>
  <c r="AE528" i="4"/>
  <c r="AD528" i="4"/>
  <c r="AC528" i="4"/>
  <c r="AB528" i="4"/>
  <c r="AA528" i="4"/>
  <c r="Z528" i="4"/>
  <c r="Y528" i="4"/>
  <c r="X528" i="4"/>
  <c r="W528" i="4"/>
  <c r="V528" i="4"/>
  <c r="U528" i="4"/>
  <c r="T528" i="4"/>
  <c r="S528" i="4"/>
  <c r="R528" i="4"/>
  <c r="Q528" i="4"/>
  <c r="P528" i="4"/>
  <c r="O528" i="4"/>
  <c r="N528" i="4"/>
  <c r="M528" i="4"/>
  <c r="L528" i="4"/>
  <c r="K528" i="4"/>
  <c r="J528" i="4"/>
  <c r="I528" i="4"/>
  <c r="H528" i="4"/>
  <c r="G528" i="4"/>
  <c r="F528" i="4"/>
  <c r="E528" i="4"/>
  <c r="D528" i="4"/>
  <c r="C528" i="4"/>
  <c r="AO528" i="4" s="1"/>
  <c r="B528" i="4"/>
  <c r="A528" i="4"/>
  <c r="AN527" i="4"/>
  <c r="AL527" i="4"/>
  <c r="AK527" i="4"/>
  <c r="AJ527" i="4"/>
  <c r="AI527" i="4"/>
  <c r="AH527" i="4"/>
  <c r="AG527" i="4"/>
  <c r="AF527" i="4"/>
  <c r="AE527" i="4"/>
  <c r="AD527" i="4"/>
  <c r="AC527" i="4"/>
  <c r="AB527" i="4"/>
  <c r="AA527" i="4"/>
  <c r="Z527" i="4"/>
  <c r="Y527" i="4"/>
  <c r="AM527" i="4" s="1"/>
  <c r="X527" i="4"/>
  <c r="W527" i="4"/>
  <c r="V527" i="4"/>
  <c r="U527" i="4"/>
  <c r="T527" i="4"/>
  <c r="S527" i="4"/>
  <c r="R527" i="4"/>
  <c r="Q527" i="4"/>
  <c r="P527" i="4"/>
  <c r="O527" i="4"/>
  <c r="N527" i="4"/>
  <c r="M527" i="4"/>
  <c r="L527" i="4"/>
  <c r="K527" i="4"/>
  <c r="J527" i="4"/>
  <c r="I527" i="4"/>
  <c r="H527" i="4"/>
  <c r="G527" i="4"/>
  <c r="F527" i="4"/>
  <c r="AO527" i="4" s="1"/>
  <c r="E527" i="4"/>
  <c r="D527" i="4"/>
  <c r="C527" i="4"/>
  <c r="B527" i="4"/>
  <c r="A527" i="4"/>
  <c r="AN526" i="4"/>
  <c r="AM526" i="4"/>
  <c r="AL526" i="4"/>
  <c r="AK526" i="4"/>
  <c r="AJ526" i="4"/>
  <c r="AI526" i="4"/>
  <c r="AH526" i="4"/>
  <c r="AG526" i="4"/>
  <c r="AF526" i="4"/>
  <c r="AE526" i="4"/>
  <c r="AD526" i="4"/>
  <c r="AC526" i="4"/>
  <c r="AB526" i="4"/>
  <c r="AA526" i="4"/>
  <c r="Z526" i="4"/>
  <c r="Y526" i="4"/>
  <c r="X526" i="4"/>
  <c r="W526" i="4"/>
  <c r="V526" i="4"/>
  <c r="U526" i="4"/>
  <c r="T526" i="4"/>
  <c r="S526" i="4"/>
  <c r="R526" i="4"/>
  <c r="Q526" i="4"/>
  <c r="P526" i="4"/>
  <c r="O526" i="4"/>
  <c r="N526" i="4"/>
  <c r="M526" i="4"/>
  <c r="L526" i="4"/>
  <c r="K526" i="4"/>
  <c r="J526" i="4"/>
  <c r="I526" i="4"/>
  <c r="H526" i="4"/>
  <c r="G526" i="4"/>
  <c r="F526" i="4"/>
  <c r="E526" i="4"/>
  <c r="D526" i="4"/>
  <c r="C526" i="4"/>
  <c r="B526" i="4"/>
  <c r="A526" i="4"/>
  <c r="AK525" i="4"/>
  <c r="AJ525" i="4"/>
  <c r="AI525" i="4"/>
  <c r="AH525" i="4"/>
  <c r="AG525" i="4"/>
  <c r="AF525" i="4"/>
  <c r="AE525" i="4"/>
  <c r="AD525" i="4"/>
  <c r="AC525" i="4"/>
  <c r="AB525" i="4"/>
  <c r="AN525" i="4" s="1"/>
  <c r="AA525" i="4"/>
  <c r="Z525" i="4"/>
  <c r="Y525" i="4"/>
  <c r="AM525" i="4" s="1"/>
  <c r="X525" i="4"/>
  <c r="W525" i="4"/>
  <c r="V525" i="4"/>
  <c r="U525" i="4"/>
  <c r="T525" i="4"/>
  <c r="S525" i="4"/>
  <c r="R525" i="4"/>
  <c r="Q525" i="4"/>
  <c r="P525" i="4"/>
  <c r="O525" i="4"/>
  <c r="N525" i="4"/>
  <c r="M525" i="4"/>
  <c r="L525" i="4"/>
  <c r="K525" i="4"/>
  <c r="J525" i="4"/>
  <c r="I525" i="4"/>
  <c r="H525" i="4"/>
  <c r="G525" i="4"/>
  <c r="F525" i="4"/>
  <c r="E525" i="4"/>
  <c r="AO525" i="4" s="1"/>
  <c r="D525" i="4"/>
  <c r="C525" i="4"/>
  <c r="B525" i="4"/>
  <c r="A525" i="4"/>
  <c r="AM524" i="4"/>
  <c r="AL524" i="4"/>
  <c r="AK524" i="4"/>
  <c r="AJ524" i="4"/>
  <c r="AI524" i="4"/>
  <c r="AH524" i="4"/>
  <c r="AG524" i="4"/>
  <c r="AF524" i="4"/>
  <c r="AE524" i="4"/>
  <c r="AD524" i="4"/>
  <c r="AC524" i="4"/>
  <c r="AB524" i="4"/>
  <c r="AA524" i="4"/>
  <c r="Z524" i="4"/>
  <c r="Y524" i="4"/>
  <c r="X524" i="4"/>
  <c r="W524" i="4"/>
  <c r="V524" i="4"/>
  <c r="U524" i="4"/>
  <c r="T524" i="4"/>
  <c r="S524" i="4"/>
  <c r="R524" i="4"/>
  <c r="Q524" i="4"/>
  <c r="P524" i="4"/>
  <c r="O524" i="4"/>
  <c r="N524" i="4"/>
  <c r="M524" i="4"/>
  <c r="L524" i="4"/>
  <c r="K524" i="4"/>
  <c r="J524" i="4"/>
  <c r="I524" i="4"/>
  <c r="H524" i="4"/>
  <c r="G524" i="4"/>
  <c r="F524" i="4"/>
  <c r="E524" i="4"/>
  <c r="D524" i="4"/>
  <c r="C524" i="4"/>
  <c r="B524" i="4"/>
  <c r="A524" i="4"/>
  <c r="AN523" i="4"/>
  <c r="AL523" i="4"/>
  <c r="AK523" i="4"/>
  <c r="AJ523" i="4"/>
  <c r="AI523" i="4"/>
  <c r="AH523" i="4"/>
  <c r="AG523" i="4"/>
  <c r="AF523" i="4"/>
  <c r="AE523" i="4"/>
  <c r="AD523" i="4"/>
  <c r="AC523" i="4"/>
  <c r="AB523" i="4"/>
  <c r="AA523" i="4"/>
  <c r="Z523" i="4"/>
  <c r="Y523" i="4"/>
  <c r="AM523" i="4" s="1"/>
  <c r="X523" i="4"/>
  <c r="W523" i="4"/>
  <c r="V523" i="4"/>
  <c r="U523" i="4"/>
  <c r="T523" i="4"/>
  <c r="S523" i="4"/>
  <c r="R523" i="4"/>
  <c r="Q523" i="4"/>
  <c r="P523" i="4"/>
  <c r="O523" i="4"/>
  <c r="N523" i="4"/>
  <c r="M523" i="4"/>
  <c r="L523" i="4"/>
  <c r="K523" i="4"/>
  <c r="J523" i="4"/>
  <c r="I523" i="4"/>
  <c r="H523" i="4"/>
  <c r="G523" i="4"/>
  <c r="F523" i="4"/>
  <c r="AO523" i="4" s="1"/>
  <c r="E523" i="4"/>
  <c r="D523" i="4"/>
  <c r="C523" i="4"/>
  <c r="B523" i="4"/>
  <c r="A523" i="4"/>
  <c r="AN522" i="4"/>
  <c r="AM522" i="4"/>
  <c r="AL522" i="4"/>
  <c r="AK522" i="4"/>
  <c r="AJ522" i="4"/>
  <c r="AI522" i="4"/>
  <c r="AH522" i="4"/>
  <c r="AG522" i="4"/>
  <c r="AF522" i="4"/>
  <c r="AE522" i="4"/>
  <c r="AD522" i="4"/>
  <c r="AC522" i="4"/>
  <c r="AB522" i="4"/>
  <c r="AA522" i="4"/>
  <c r="Z522" i="4"/>
  <c r="Y522" i="4"/>
  <c r="X522" i="4"/>
  <c r="W522" i="4"/>
  <c r="V522" i="4"/>
  <c r="U522" i="4"/>
  <c r="T522" i="4"/>
  <c r="S522" i="4"/>
  <c r="R522" i="4"/>
  <c r="Q522" i="4"/>
  <c r="P522" i="4"/>
  <c r="O522" i="4"/>
  <c r="N522" i="4"/>
  <c r="M522" i="4"/>
  <c r="L522" i="4"/>
  <c r="K522" i="4"/>
  <c r="J522" i="4"/>
  <c r="I522" i="4"/>
  <c r="H522" i="4"/>
  <c r="G522" i="4"/>
  <c r="F522" i="4"/>
  <c r="E522" i="4"/>
  <c r="D522" i="4"/>
  <c r="C522" i="4"/>
  <c r="AO522" i="4" s="1"/>
  <c r="B522" i="4"/>
  <c r="A522" i="4"/>
  <c r="AK521" i="4"/>
  <c r="AJ521" i="4"/>
  <c r="AI521" i="4"/>
  <c r="AH521" i="4"/>
  <c r="AG521" i="4"/>
  <c r="AF521" i="4"/>
  <c r="AE521" i="4"/>
  <c r="AD521" i="4"/>
  <c r="AC521" i="4"/>
  <c r="AB521" i="4"/>
  <c r="AN521" i="4" s="1"/>
  <c r="AA521" i="4"/>
  <c r="Z521" i="4"/>
  <c r="Y521" i="4"/>
  <c r="AM521" i="4" s="1"/>
  <c r="X521" i="4"/>
  <c r="W521" i="4"/>
  <c r="V521" i="4"/>
  <c r="U521" i="4"/>
  <c r="T521" i="4"/>
  <c r="S521" i="4"/>
  <c r="R521" i="4"/>
  <c r="Q521" i="4"/>
  <c r="P521" i="4"/>
  <c r="O521" i="4"/>
  <c r="N521" i="4"/>
  <c r="M521" i="4"/>
  <c r="L521" i="4"/>
  <c r="K521" i="4"/>
  <c r="J521" i="4"/>
  <c r="I521" i="4"/>
  <c r="H521" i="4"/>
  <c r="G521" i="4"/>
  <c r="F521" i="4"/>
  <c r="E521" i="4"/>
  <c r="D521" i="4"/>
  <c r="C521" i="4"/>
  <c r="B521" i="4"/>
  <c r="A521" i="4"/>
  <c r="AM520" i="4"/>
  <c r="AL520" i="4"/>
  <c r="AK520" i="4"/>
  <c r="AJ520" i="4"/>
  <c r="AI520" i="4"/>
  <c r="AH520" i="4"/>
  <c r="AG520" i="4"/>
  <c r="AF520" i="4"/>
  <c r="AE520" i="4"/>
  <c r="AD520" i="4"/>
  <c r="AC520" i="4"/>
  <c r="AB520" i="4"/>
  <c r="AA520" i="4"/>
  <c r="Z520" i="4"/>
  <c r="Y520" i="4"/>
  <c r="X520" i="4"/>
  <c r="W520" i="4"/>
  <c r="V520" i="4"/>
  <c r="U520" i="4"/>
  <c r="T520" i="4"/>
  <c r="S520" i="4"/>
  <c r="R520" i="4"/>
  <c r="Q520" i="4"/>
  <c r="P520" i="4"/>
  <c r="O520" i="4"/>
  <c r="N520" i="4"/>
  <c r="M520" i="4"/>
  <c r="L520" i="4"/>
  <c r="K520" i="4"/>
  <c r="J520" i="4"/>
  <c r="I520" i="4"/>
  <c r="H520" i="4"/>
  <c r="G520" i="4"/>
  <c r="F520" i="4"/>
  <c r="E520" i="4"/>
  <c r="D520" i="4"/>
  <c r="C520" i="4"/>
  <c r="AO520" i="4" s="1"/>
  <c r="B520" i="4"/>
  <c r="A520" i="4"/>
  <c r="AN519" i="4"/>
  <c r="AL519" i="4"/>
  <c r="AK519" i="4"/>
  <c r="AJ519" i="4"/>
  <c r="AI519" i="4"/>
  <c r="AH519" i="4"/>
  <c r="AG519" i="4"/>
  <c r="AF519" i="4"/>
  <c r="AE519" i="4"/>
  <c r="AD519" i="4"/>
  <c r="AC519" i="4"/>
  <c r="AB519" i="4"/>
  <c r="AA519" i="4"/>
  <c r="Z519" i="4"/>
  <c r="Y519" i="4"/>
  <c r="AM519" i="4" s="1"/>
  <c r="X519" i="4"/>
  <c r="W519" i="4"/>
  <c r="V519" i="4"/>
  <c r="U519" i="4"/>
  <c r="T519" i="4"/>
  <c r="S519" i="4"/>
  <c r="R519" i="4"/>
  <c r="Q519" i="4"/>
  <c r="P519" i="4"/>
  <c r="O519" i="4"/>
  <c r="N519" i="4"/>
  <c r="M519" i="4"/>
  <c r="L519" i="4"/>
  <c r="K519" i="4"/>
  <c r="J519" i="4"/>
  <c r="I519" i="4"/>
  <c r="H519" i="4"/>
  <c r="G519" i="4"/>
  <c r="F519" i="4"/>
  <c r="AO519" i="4" s="1"/>
  <c r="E519" i="4"/>
  <c r="D519" i="4"/>
  <c r="C519" i="4"/>
  <c r="B519" i="4"/>
  <c r="A519" i="4"/>
  <c r="AN518" i="4"/>
  <c r="AM518" i="4"/>
  <c r="AL518" i="4"/>
  <c r="AK518" i="4"/>
  <c r="AJ518" i="4"/>
  <c r="AI518" i="4"/>
  <c r="AH518" i="4"/>
  <c r="AG518" i="4"/>
  <c r="AF518" i="4"/>
  <c r="AE518" i="4"/>
  <c r="AD518" i="4"/>
  <c r="AC518" i="4"/>
  <c r="AB518" i="4"/>
  <c r="AA518" i="4"/>
  <c r="Z518" i="4"/>
  <c r="Y518" i="4"/>
  <c r="X518" i="4"/>
  <c r="W518" i="4"/>
  <c r="V518" i="4"/>
  <c r="U518" i="4"/>
  <c r="T518" i="4"/>
  <c r="S518" i="4"/>
  <c r="R518" i="4"/>
  <c r="Q518" i="4"/>
  <c r="P518" i="4"/>
  <c r="O518" i="4"/>
  <c r="N518" i="4"/>
  <c r="M518" i="4"/>
  <c r="L518" i="4"/>
  <c r="K518" i="4"/>
  <c r="J518" i="4"/>
  <c r="I518" i="4"/>
  <c r="H518" i="4"/>
  <c r="G518" i="4"/>
  <c r="F518" i="4"/>
  <c r="E518" i="4"/>
  <c r="D518" i="4"/>
  <c r="C518" i="4"/>
  <c r="B518" i="4"/>
  <c r="A518" i="4"/>
  <c r="AK517" i="4"/>
  <c r="AJ517" i="4"/>
  <c r="AI517" i="4"/>
  <c r="AH517" i="4"/>
  <c r="AG517" i="4"/>
  <c r="AF517" i="4"/>
  <c r="AE517" i="4"/>
  <c r="AD517" i="4"/>
  <c r="AC517" i="4"/>
  <c r="AB517" i="4"/>
  <c r="AN517" i="4" s="1"/>
  <c r="AA517" i="4"/>
  <c r="Z517" i="4"/>
  <c r="Y517" i="4"/>
  <c r="AM517" i="4" s="1"/>
  <c r="X517" i="4"/>
  <c r="W517" i="4"/>
  <c r="V517" i="4"/>
  <c r="U517" i="4"/>
  <c r="T517" i="4"/>
  <c r="S517" i="4"/>
  <c r="R517" i="4"/>
  <c r="Q517" i="4"/>
  <c r="P517" i="4"/>
  <c r="O517" i="4"/>
  <c r="N517" i="4"/>
  <c r="M517" i="4"/>
  <c r="L517" i="4"/>
  <c r="K517" i="4"/>
  <c r="J517" i="4"/>
  <c r="I517" i="4"/>
  <c r="H517" i="4"/>
  <c r="G517" i="4"/>
  <c r="F517" i="4"/>
  <c r="E517" i="4"/>
  <c r="AO517" i="4" s="1"/>
  <c r="D517" i="4"/>
  <c r="C517" i="4"/>
  <c r="B517" i="4"/>
  <c r="A517" i="4"/>
  <c r="AM516" i="4"/>
  <c r="AL516" i="4"/>
  <c r="AK516" i="4"/>
  <c r="AJ516" i="4"/>
  <c r="AI516" i="4"/>
  <c r="AH516" i="4"/>
  <c r="AG516" i="4"/>
  <c r="AF516" i="4"/>
  <c r="AE516" i="4"/>
  <c r="AD516" i="4"/>
  <c r="AC516" i="4"/>
  <c r="AB516" i="4"/>
  <c r="AA516" i="4"/>
  <c r="Z516" i="4"/>
  <c r="Y516" i="4"/>
  <c r="X516" i="4"/>
  <c r="W516" i="4"/>
  <c r="V516" i="4"/>
  <c r="U516" i="4"/>
  <c r="T516" i="4"/>
  <c r="S516" i="4"/>
  <c r="R516" i="4"/>
  <c r="Q516" i="4"/>
  <c r="P516" i="4"/>
  <c r="O516" i="4"/>
  <c r="N516" i="4"/>
  <c r="M516" i="4"/>
  <c r="L516" i="4"/>
  <c r="K516" i="4"/>
  <c r="J516" i="4"/>
  <c r="I516" i="4"/>
  <c r="H516" i="4"/>
  <c r="G516" i="4"/>
  <c r="F516" i="4"/>
  <c r="E516" i="4"/>
  <c r="D516" i="4"/>
  <c r="C516" i="4"/>
  <c r="B516" i="4"/>
  <c r="A516" i="4"/>
  <c r="AN515" i="4"/>
  <c r="AK515" i="4"/>
  <c r="AJ515" i="4"/>
  <c r="AI515" i="4"/>
  <c r="AH515" i="4"/>
  <c r="AG515" i="4"/>
  <c r="AF515" i="4"/>
  <c r="AE515" i="4"/>
  <c r="AD515" i="4"/>
  <c r="AC515" i="4"/>
  <c r="AB515" i="4"/>
  <c r="AA515" i="4"/>
  <c r="Z515" i="4"/>
  <c r="Y515" i="4"/>
  <c r="AM515" i="4" s="1"/>
  <c r="X515" i="4"/>
  <c r="W515" i="4"/>
  <c r="V515" i="4"/>
  <c r="U515" i="4"/>
  <c r="T515" i="4"/>
  <c r="S515" i="4"/>
  <c r="R515" i="4"/>
  <c r="Q515" i="4"/>
  <c r="P515" i="4"/>
  <c r="O515" i="4"/>
  <c r="N515" i="4"/>
  <c r="M515" i="4"/>
  <c r="L515" i="4"/>
  <c r="K515" i="4"/>
  <c r="J515" i="4"/>
  <c r="I515" i="4"/>
  <c r="H515" i="4"/>
  <c r="G515" i="4"/>
  <c r="F515" i="4"/>
  <c r="E515" i="4"/>
  <c r="AO515" i="4" s="1"/>
  <c r="D515" i="4"/>
  <c r="C515" i="4"/>
  <c r="B515" i="4"/>
  <c r="A515" i="4"/>
  <c r="AN514" i="4"/>
  <c r="AM514" i="4"/>
  <c r="AL514" i="4"/>
  <c r="AK514" i="4"/>
  <c r="AJ514" i="4"/>
  <c r="AI514" i="4"/>
  <c r="AH514" i="4"/>
  <c r="AG514" i="4"/>
  <c r="AF514" i="4"/>
  <c r="AE514" i="4"/>
  <c r="AD514" i="4"/>
  <c r="AC514" i="4"/>
  <c r="AB514" i="4"/>
  <c r="AA514" i="4"/>
  <c r="Z514" i="4"/>
  <c r="Y514" i="4"/>
  <c r="X514" i="4"/>
  <c r="W514" i="4"/>
  <c r="V514" i="4"/>
  <c r="U514" i="4"/>
  <c r="T514" i="4"/>
  <c r="S514" i="4"/>
  <c r="R514" i="4"/>
  <c r="Q514" i="4"/>
  <c r="P514" i="4"/>
  <c r="O514" i="4"/>
  <c r="N514" i="4"/>
  <c r="M514" i="4"/>
  <c r="L514" i="4"/>
  <c r="K514" i="4"/>
  <c r="J514" i="4"/>
  <c r="I514" i="4"/>
  <c r="H514" i="4"/>
  <c r="G514" i="4"/>
  <c r="F514" i="4"/>
  <c r="E514" i="4"/>
  <c r="D514" i="4"/>
  <c r="C514" i="4"/>
  <c r="B514" i="4"/>
  <c r="A514" i="4"/>
  <c r="AO513" i="4"/>
  <c r="AK513" i="4"/>
  <c r="AJ513" i="4"/>
  <c r="AI513" i="4"/>
  <c r="AH513" i="4"/>
  <c r="AG513" i="4"/>
  <c r="AF513" i="4"/>
  <c r="AE513" i="4"/>
  <c r="AD513" i="4"/>
  <c r="AC513" i="4"/>
  <c r="AB513" i="4"/>
  <c r="AN513" i="4" s="1"/>
  <c r="AA513" i="4"/>
  <c r="Z513" i="4"/>
  <c r="Y513" i="4"/>
  <c r="X513" i="4"/>
  <c r="W513" i="4"/>
  <c r="V513" i="4"/>
  <c r="U513" i="4"/>
  <c r="T513" i="4"/>
  <c r="S513" i="4"/>
  <c r="R513" i="4"/>
  <c r="Q513" i="4"/>
  <c r="P513" i="4"/>
  <c r="O513" i="4"/>
  <c r="N513" i="4"/>
  <c r="M513" i="4"/>
  <c r="L513" i="4"/>
  <c r="K513" i="4"/>
  <c r="J513" i="4"/>
  <c r="I513" i="4"/>
  <c r="H513" i="4"/>
  <c r="G513" i="4"/>
  <c r="F513" i="4"/>
  <c r="E513" i="4"/>
  <c r="D513" i="4"/>
  <c r="C513" i="4"/>
  <c r="B513" i="4"/>
  <c r="A513" i="4"/>
  <c r="AM512" i="4"/>
  <c r="AL512" i="4"/>
  <c r="AK512" i="4"/>
  <c r="AJ512" i="4"/>
  <c r="AI512" i="4"/>
  <c r="AH512" i="4"/>
  <c r="AG512" i="4"/>
  <c r="AF512" i="4"/>
  <c r="AE512" i="4"/>
  <c r="AD512" i="4"/>
  <c r="AC512" i="4"/>
  <c r="AB512" i="4"/>
  <c r="AA512" i="4"/>
  <c r="Z512" i="4"/>
  <c r="Y512" i="4"/>
  <c r="X512" i="4"/>
  <c r="W512" i="4"/>
  <c r="V512" i="4"/>
  <c r="U512" i="4"/>
  <c r="T512" i="4"/>
  <c r="S512" i="4"/>
  <c r="R512" i="4"/>
  <c r="Q512" i="4"/>
  <c r="P512" i="4"/>
  <c r="O512" i="4"/>
  <c r="N512" i="4"/>
  <c r="M512" i="4"/>
  <c r="L512" i="4"/>
  <c r="K512" i="4"/>
  <c r="J512" i="4"/>
  <c r="I512" i="4"/>
  <c r="H512" i="4"/>
  <c r="G512" i="4"/>
  <c r="F512" i="4"/>
  <c r="E512" i="4"/>
  <c r="D512" i="4"/>
  <c r="C512" i="4"/>
  <c r="AO512" i="4" s="1"/>
  <c r="B512" i="4"/>
  <c r="A512" i="4"/>
  <c r="AN511" i="4"/>
  <c r="AL511" i="4"/>
  <c r="AK511" i="4"/>
  <c r="AJ511" i="4"/>
  <c r="AI511" i="4"/>
  <c r="AH511" i="4"/>
  <c r="AG511" i="4"/>
  <c r="AF511" i="4"/>
  <c r="AE511" i="4"/>
  <c r="AD511" i="4"/>
  <c r="AC511" i="4"/>
  <c r="AB511" i="4"/>
  <c r="AA511" i="4"/>
  <c r="Z511" i="4"/>
  <c r="Y511" i="4"/>
  <c r="AM511" i="4" s="1"/>
  <c r="X511" i="4"/>
  <c r="W511" i="4"/>
  <c r="V511" i="4"/>
  <c r="U511" i="4"/>
  <c r="T511" i="4"/>
  <c r="S511" i="4"/>
  <c r="R511" i="4"/>
  <c r="Q511" i="4"/>
  <c r="P511" i="4"/>
  <c r="O511" i="4"/>
  <c r="N511" i="4"/>
  <c r="M511" i="4"/>
  <c r="L511" i="4"/>
  <c r="K511" i="4"/>
  <c r="J511" i="4"/>
  <c r="I511" i="4"/>
  <c r="H511" i="4"/>
  <c r="G511" i="4"/>
  <c r="F511" i="4"/>
  <c r="E511" i="4"/>
  <c r="AO511" i="4" s="1"/>
  <c r="D511" i="4"/>
  <c r="C511" i="4"/>
  <c r="B511" i="4"/>
  <c r="A511" i="4"/>
  <c r="AN510" i="4"/>
  <c r="AM510" i="4"/>
  <c r="AL510" i="4"/>
  <c r="AK510" i="4"/>
  <c r="AJ510" i="4"/>
  <c r="AI510" i="4"/>
  <c r="AH510" i="4"/>
  <c r="AG510" i="4"/>
  <c r="AF510" i="4"/>
  <c r="AE510" i="4"/>
  <c r="AD510" i="4"/>
  <c r="AC510" i="4"/>
  <c r="AB510" i="4"/>
  <c r="AA510" i="4"/>
  <c r="Z510" i="4"/>
  <c r="Y510" i="4"/>
  <c r="X510" i="4"/>
  <c r="W510" i="4"/>
  <c r="V510" i="4"/>
  <c r="U510" i="4"/>
  <c r="T510" i="4"/>
  <c r="S510" i="4"/>
  <c r="R510" i="4"/>
  <c r="Q510" i="4"/>
  <c r="P510" i="4"/>
  <c r="O510" i="4"/>
  <c r="N510" i="4"/>
  <c r="M510" i="4"/>
  <c r="L510" i="4"/>
  <c r="K510" i="4"/>
  <c r="J510" i="4"/>
  <c r="I510" i="4"/>
  <c r="H510" i="4"/>
  <c r="G510" i="4"/>
  <c r="F510" i="4"/>
  <c r="E510" i="4"/>
  <c r="D510" i="4"/>
  <c r="C510" i="4"/>
  <c r="AO510" i="4" s="1"/>
  <c r="B510" i="4"/>
  <c r="A510" i="4"/>
  <c r="AK509" i="4"/>
  <c r="AJ509" i="4"/>
  <c r="AI509" i="4"/>
  <c r="AH509" i="4"/>
  <c r="AG509" i="4"/>
  <c r="AF509" i="4"/>
  <c r="AE509" i="4"/>
  <c r="AD509" i="4"/>
  <c r="AC509" i="4"/>
  <c r="AB509" i="4"/>
  <c r="AN509" i="4" s="1"/>
  <c r="AA509" i="4"/>
  <c r="Z509" i="4"/>
  <c r="Y509" i="4"/>
  <c r="X509" i="4"/>
  <c r="W509" i="4"/>
  <c r="V509" i="4"/>
  <c r="U509" i="4"/>
  <c r="T509" i="4"/>
  <c r="S509" i="4"/>
  <c r="R509" i="4"/>
  <c r="Q509" i="4"/>
  <c r="P509" i="4"/>
  <c r="O509" i="4"/>
  <c r="N509" i="4"/>
  <c r="M509" i="4"/>
  <c r="L509" i="4"/>
  <c r="K509" i="4"/>
  <c r="J509" i="4"/>
  <c r="I509" i="4"/>
  <c r="AO509" i="4" s="1"/>
  <c r="H509" i="4"/>
  <c r="G509" i="4"/>
  <c r="F509" i="4"/>
  <c r="E509" i="4"/>
  <c r="D509" i="4"/>
  <c r="C509" i="4"/>
  <c r="B509" i="4"/>
  <c r="A509" i="4"/>
  <c r="AM508" i="4"/>
  <c r="AL508" i="4"/>
  <c r="AK508" i="4"/>
  <c r="AJ508" i="4"/>
  <c r="AI508" i="4"/>
  <c r="AH508" i="4"/>
  <c r="AG508" i="4"/>
  <c r="AF508" i="4"/>
  <c r="AE508" i="4"/>
  <c r="AD508" i="4"/>
  <c r="AC508" i="4"/>
  <c r="AB508" i="4"/>
  <c r="AA508" i="4"/>
  <c r="Z508" i="4"/>
  <c r="Y508" i="4"/>
  <c r="X508" i="4"/>
  <c r="W508" i="4"/>
  <c r="V508" i="4"/>
  <c r="U508" i="4"/>
  <c r="T508" i="4"/>
  <c r="S508" i="4"/>
  <c r="R508" i="4"/>
  <c r="Q508" i="4"/>
  <c r="P508" i="4"/>
  <c r="O508" i="4"/>
  <c r="N508" i="4"/>
  <c r="M508" i="4"/>
  <c r="L508" i="4"/>
  <c r="K508" i="4"/>
  <c r="J508" i="4"/>
  <c r="I508" i="4"/>
  <c r="H508" i="4"/>
  <c r="G508" i="4"/>
  <c r="F508" i="4"/>
  <c r="E508" i="4"/>
  <c r="D508" i="4"/>
  <c r="C508" i="4"/>
  <c r="AO508" i="4" s="1"/>
  <c r="B508" i="4"/>
  <c r="A508" i="4"/>
  <c r="AO507" i="4"/>
  <c r="AN507" i="4"/>
  <c r="AK507" i="4"/>
  <c r="AJ507" i="4"/>
  <c r="AI507" i="4"/>
  <c r="AH507" i="4"/>
  <c r="AG507" i="4"/>
  <c r="AF507" i="4"/>
  <c r="AE507" i="4"/>
  <c r="AD507" i="4"/>
  <c r="AC507" i="4"/>
  <c r="AB507" i="4"/>
  <c r="AA507" i="4"/>
  <c r="Z507" i="4"/>
  <c r="Y507" i="4"/>
  <c r="AM507" i="4" s="1"/>
  <c r="X507" i="4"/>
  <c r="W507" i="4"/>
  <c r="V507" i="4"/>
  <c r="U507" i="4"/>
  <c r="T507" i="4"/>
  <c r="S507" i="4"/>
  <c r="R507" i="4"/>
  <c r="Q507" i="4"/>
  <c r="P507" i="4"/>
  <c r="O507" i="4"/>
  <c r="N507" i="4"/>
  <c r="M507" i="4"/>
  <c r="L507" i="4"/>
  <c r="K507" i="4"/>
  <c r="J507" i="4"/>
  <c r="I507" i="4"/>
  <c r="H507" i="4"/>
  <c r="G507" i="4"/>
  <c r="F507" i="4"/>
  <c r="E507" i="4"/>
  <c r="D507" i="4"/>
  <c r="C507" i="4"/>
  <c r="B507" i="4"/>
  <c r="A507" i="4"/>
  <c r="AN506" i="4"/>
  <c r="AM506" i="4"/>
  <c r="AL506" i="4"/>
  <c r="AK506" i="4"/>
  <c r="AJ506" i="4"/>
  <c r="AI506" i="4"/>
  <c r="AH506" i="4"/>
  <c r="AG506" i="4"/>
  <c r="AF506" i="4"/>
  <c r="AE506" i="4"/>
  <c r="AD506" i="4"/>
  <c r="AC506" i="4"/>
  <c r="AB506" i="4"/>
  <c r="AA506" i="4"/>
  <c r="Z506" i="4"/>
  <c r="Y506" i="4"/>
  <c r="X506" i="4"/>
  <c r="W506" i="4"/>
  <c r="V506" i="4"/>
  <c r="U506" i="4"/>
  <c r="T506" i="4"/>
  <c r="S506" i="4"/>
  <c r="R506" i="4"/>
  <c r="Q506" i="4"/>
  <c r="P506" i="4"/>
  <c r="O506" i="4"/>
  <c r="N506" i="4"/>
  <c r="M506" i="4"/>
  <c r="L506" i="4"/>
  <c r="K506" i="4"/>
  <c r="J506" i="4"/>
  <c r="I506" i="4"/>
  <c r="H506" i="4"/>
  <c r="G506" i="4"/>
  <c r="F506" i="4"/>
  <c r="E506" i="4"/>
  <c r="D506" i="4"/>
  <c r="C506" i="4"/>
  <c r="B506" i="4"/>
  <c r="A506" i="4"/>
  <c r="AK505" i="4"/>
  <c r="AJ505" i="4"/>
  <c r="AI505" i="4"/>
  <c r="AH505" i="4"/>
  <c r="AG505" i="4"/>
  <c r="AF505" i="4"/>
  <c r="AE505" i="4"/>
  <c r="AD505" i="4"/>
  <c r="AC505" i="4"/>
  <c r="AB505" i="4"/>
  <c r="AN505" i="4" s="1"/>
  <c r="AA505" i="4"/>
  <c r="Z505" i="4"/>
  <c r="Y505" i="4"/>
  <c r="X505" i="4"/>
  <c r="W505" i="4"/>
  <c r="V505" i="4"/>
  <c r="U505" i="4"/>
  <c r="T505" i="4"/>
  <c r="S505" i="4"/>
  <c r="R505" i="4"/>
  <c r="AO505" i="4" s="1"/>
  <c r="Q505" i="4"/>
  <c r="P505" i="4"/>
  <c r="O505" i="4"/>
  <c r="N505" i="4"/>
  <c r="M505" i="4"/>
  <c r="L505" i="4"/>
  <c r="K505" i="4"/>
  <c r="J505" i="4"/>
  <c r="I505" i="4"/>
  <c r="H505" i="4"/>
  <c r="G505" i="4"/>
  <c r="F505" i="4"/>
  <c r="E505" i="4"/>
  <c r="D505" i="4"/>
  <c r="C505" i="4"/>
  <c r="B505" i="4"/>
  <c r="A505" i="4"/>
  <c r="AM504" i="4"/>
  <c r="AL504" i="4"/>
  <c r="AK504" i="4"/>
  <c r="AJ504" i="4"/>
  <c r="AI504" i="4"/>
  <c r="AH504" i="4"/>
  <c r="AG504" i="4"/>
  <c r="AF504" i="4"/>
  <c r="AE504" i="4"/>
  <c r="AD504" i="4"/>
  <c r="AC504" i="4"/>
  <c r="AB504" i="4"/>
  <c r="AA504" i="4"/>
  <c r="Z504" i="4"/>
  <c r="Y504" i="4"/>
  <c r="X504" i="4"/>
  <c r="W504" i="4"/>
  <c r="V504" i="4"/>
  <c r="U504" i="4"/>
  <c r="T504" i="4"/>
  <c r="S504" i="4"/>
  <c r="R504" i="4"/>
  <c r="Q504" i="4"/>
  <c r="P504" i="4"/>
  <c r="O504" i="4"/>
  <c r="N504" i="4"/>
  <c r="M504" i="4"/>
  <c r="L504" i="4"/>
  <c r="K504" i="4"/>
  <c r="J504" i="4"/>
  <c r="I504" i="4"/>
  <c r="H504" i="4"/>
  <c r="G504" i="4"/>
  <c r="F504" i="4"/>
  <c r="E504" i="4"/>
  <c r="D504" i="4"/>
  <c r="C504" i="4"/>
  <c r="B504" i="4"/>
  <c r="A504" i="4"/>
  <c r="AN503" i="4"/>
  <c r="AL503" i="4"/>
  <c r="AK503" i="4"/>
  <c r="AJ503" i="4"/>
  <c r="AI503" i="4"/>
  <c r="AH503" i="4"/>
  <c r="AG503" i="4"/>
  <c r="AF503" i="4"/>
  <c r="AE503" i="4"/>
  <c r="AD503" i="4"/>
  <c r="AC503" i="4"/>
  <c r="AB503" i="4"/>
  <c r="AA503" i="4"/>
  <c r="Z503" i="4"/>
  <c r="Y503" i="4"/>
  <c r="AM503" i="4" s="1"/>
  <c r="X503" i="4"/>
  <c r="W503" i="4"/>
  <c r="V503" i="4"/>
  <c r="U503" i="4"/>
  <c r="T503" i="4"/>
  <c r="S503" i="4"/>
  <c r="R503" i="4"/>
  <c r="Q503" i="4"/>
  <c r="P503" i="4"/>
  <c r="O503" i="4"/>
  <c r="N503" i="4"/>
  <c r="M503" i="4"/>
  <c r="L503" i="4"/>
  <c r="K503" i="4"/>
  <c r="J503" i="4"/>
  <c r="I503" i="4"/>
  <c r="H503" i="4"/>
  <c r="G503" i="4"/>
  <c r="F503" i="4"/>
  <c r="E503" i="4"/>
  <c r="AO503" i="4" s="1"/>
  <c r="D503" i="4"/>
  <c r="C503" i="4"/>
  <c r="B503" i="4"/>
  <c r="A503" i="4"/>
  <c r="AN502" i="4"/>
  <c r="AM502" i="4"/>
  <c r="AL502" i="4"/>
  <c r="AK502" i="4"/>
  <c r="AJ502" i="4"/>
  <c r="AI502" i="4"/>
  <c r="AH502" i="4"/>
  <c r="AG502" i="4"/>
  <c r="AF502" i="4"/>
  <c r="AE502" i="4"/>
  <c r="AD502" i="4"/>
  <c r="AC502" i="4"/>
  <c r="AB502" i="4"/>
  <c r="AA502" i="4"/>
  <c r="Z502" i="4"/>
  <c r="Y502" i="4"/>
  <c r="X502" i="4"/>
  <c r="W502" i="4"/>
  <c r="V502" i="4"/>
  <c r="U502" i="4"/>
  <c r="T502" i="4"/>
  <c r="S502" i="4"/>
  <c r="R502" i="4"/>
  <c r="Q502" i="4"/>
  <c r="P502" i="4"/>
  <c r="O502" i="4"/>
  <c r="N502" i="4"/>
  <c r="M502" i="4"/>
  <c r="L502" i="4"/>
  <c r="K502" i="4"/>
  <c r="J502" i="4"/>
  <c r="I502" i="4"/>
  <c r="H502" i="4"/>
  <c r="G502" i="4"/>
  <c r="F502" i="4"/>
  <c r="E502" i="4"/>
  <c r="D502" i="4"/>
  <c r="C502" i="4"/>
  <c r="B502" i="4"/>
  <c r="A502" i="4"/>
  <c r="AO501" i="4"/>
  <c r="AK501" i="4"/>
  <c r="AJ501" i="4"/>
  <c r="AI501" i="4"/>
  <c r="AH501" i="4"/>
  <c r="AG501" i="4"/>
  <c r="AF501" i="4"/>
  <c r="AE501" i="4"/>
  <c r="AD501" i="4"/>
  <c r="AC501" i="4"/>
  <c r="AB501" i="4"/>
  <c r="AA501" i="4"/>
  <c r="Z501" i="4"/>
  <c r="Y501" i="4"/>
  <c r="X501" i="4"/>
  <c r="W501" i="4"/>
  <c r="V501" i="4"/>
  <c r="U501" i="4"/>
  <c r="T501" i="4"/>
  <c r="S501" i="4"/>
  <c r="R501" i="4"/>
  <c r="Q501" i="4"/>
  <c r="P501" i="4"/>
  <c r="O501" i="4"/>
  <c r="N501" i="4"/>
  <c r="M501" i="4"/>
  <c r="L501" i="4"/>
  <c r="K501" i="4"/>
  <c r="J501" i="4"/>
  <c r="I501" i="4"/>
  <c r="H501" i="4"/>
  <c r="G501" i="4"/>
  <c r="F501" i="4"/>
  <c r="E501" i="4"/>
  <c r="D501" i="4"/>
  <c r="C501" i="4"/>
  <c r="B501" i="4"/>
  <c r="A501" i="4"/>
  <c r="AM500" i="4"/>
  <c r="AL500" i="4"/>
  <c r="AK500" i="4"/>
  <c r="AJ500" i="4"/>
  <c r="AI500" i="4"/>
  <c r="AH500" i="4"/>
  <c r="AG500" i="4"/>
  <c r="AF500" i="4"/>
  <c r="AE500" i="4"/>
  <c r="AD500" i="4"/>
  <c r="AC500" i="4"/>
  <c r="AB500" i="4"/>
  <c r="AA500" i="4"/>
  <c r="Z500" i="4"/>
  <c r="Y500" i="4"/>
  <c r="X500" i="4"/>
  <c r="W500" i="4"/>
  <c r="V500" i="4"/>
  <c r="U500" i="4"/>
  <c r="T500" i="4"/>
  <c r="S500" i="4"/>
  <c r="R500" i="4"/>
  <c r="Q500" i="4"/>
  <c r="P500" i="4"/>
  <c r="O500" i="4"/>
  <c r="N500" i="4"/>
  <c r="M500" i="4"/>
  <c r="L500" i="4"/>
  <c r="K500" i="4"/>
  <c r="J500" i="4"/>
  <c r="I500" i="4"/>
  <c r="H500" i="4"/>
  <c r="G500" i="4"/>
  <c r="F500" i="4"/>
  <c r="E500" i="4"/>
  <c r="D500" i="4"/>
  <c r="C500" i="4"/>
  <c r="B500" i="4"/>
  <c r="A500" i="4"/>
  <c r="AN499" i="4"/>
  <c r="AL499" i="4"/>
  <c r="AK499" i="4"/>
  <c r="AJ499" i="4"/>
  <c r="AI499" i="4"/>
  <c r="AH499" i="4"/>
  <c r="AG499" i="4"/>
  <c r="AF499" i="4"/>
  <c r="AE499" i="4"/>
  <c r="AD499" i="4"/>
  <c r="AC499" i="4"/>
  <c r="AB499" i="4"/>
  <c r="AA499" i="4"/>
  <c r="Z499" i="4"/>
  <c r="Y499" i="4"/>
  <c r="AM499" i="4" s="1"/>
  <c r="X499" i="4"/>
  <c r="W499" i="4"/>
  <c r="V499" i="4"/>
  <c r="U499" i="4"/>
  <c r="T499" i="4"/>
  <c r="S499" i="4"/>
  <c r="R499" i="4"/>
  <c r="Q499" i="4"/>
  <c r="P499" i="4"/>
  <c r="O499" i="4"/>
  <c r="N499" i="4"/>
  <c r="M499" i="4"/>
  <c r="L499" i="4"/>
  <c r="K499" i="4"/>
  <c r="J499" i="4"/>
  <c r="I499" i="4"/>
  <c r="H499" i="4"/>
  <c r="G499" i="4"/>
  <c r="F499" i="4"/>
  <c r="E499" i="4"/>
  <c r="AO499" i="4" s="1"/>
  <c r="D499" i="4"/>
  <c r="C499" i="4"/>
  <c r="B499" i="4"/>
  <c r="A499" i="4"/>
  <c r="AN498" i="4"/>
  <c r="AM498" i="4"/>
  <c r="AL498" i="4"/>
  <c r="AK498" i="4"/>
  <c r="AJ498" i="4"/>
  <c r="AI498" i="4"/>
  <c r="AH498" i="4"/>
  <c r="AG498" i="4"/>
  <c r="AF498" i="4"/>
  <c r="AE498" i="4"/>
  <c r="AD498" i="4"/>
  <c r="AC498" i="4"/>
  <c r="AB498" i="4"/>
  <c r="AA498" i="4"/>
  <c r="Z498" i="4"/>
  <c r="Y498" i="4"/>
  <c r="X498" i="4"/>
  <c r="W498" i="4"/>
  <c r="V498" i="4"/>
  <c r="U498" i="4"/>
  <c r="T498" i="4"/>
  <c r="S498" i="4"/>
  <c r="R498" i="4"/>
  <c r="Q498" i="4"/>
  <c r="P498" i="4"/>
  <c r="O498" i="4"/>
  <c r="N498" i="4"/>
  <c r="M498" i="4"/>
  <c r="L498" i="4"/>
  <c r="K498" i="4"/>
  <c r="J498" i="4"/>
  <c r="I498" i="4"/>
  <c r="H498" i="4"/>
  <c r="G498" i="4"/>
  <c r="F498" i="4"/>
  <c r="E498" i="4"/>
  <c r="D498" i="4"/>
  <c r="C498" i="4"/>
  <c r="B498" i="4"/>
  <c r="A498" i="4"/>
  <c r="AK497" i="4"/>
  <c r="AJ497" i="4"/>
  <c r="AI497" i="4"/>
  <c r="AH497" i="4"/>
  <c r="AG497" i="4"/>
  <c r="AF497" i="4"/>
  <c r="AE497" i="4"/>
  <c r="AD497" i="4"/>
  <c r="AC497" i="4"/>
  <c r="AB497" i="4"/>
  <c r="AA497" i="4"/>
  <c r="Z497" i="4"/>
  <c r="Y497" i="4"/>
  <c r="X497" i="4"/>
  <c r="W497" i="4"/>
  <c r="V497" i="4"/>
  <c r="U497" i="4"/>
  <c r="T497" i="4"/>
  <c r="S497" i="4"/>
  <c r="R497" i="4"/>
  <c r="Q497" i="4"/>
  <c r="P497" i="4"/>
  <c r="O497" i="4"/>
  <c r="N497" i="4"/>
  <c r="M497" i="4"/>
  <c r="L497" i="4"/>
  <c r="K497" i="4"/>
  <c r="J497" i="4"/>
  <c r="I497" i="4"/>
  <c r="H497" i="4"/>
  <c r="G497" i="4"/>
  <c r="F497" i="4"/>
  <c r="E497" i="4"/>
  <c r="AO497" i="4" s="1"/>
  <c r="D497" i="4"/>
  <c r="C497" i="4"/>
  <c r="B497" i="4"/>
  <c r="A497" i="4"/>
  <c r="AM496" i="4"/>
  <c r="AL496" i="4"/>
  <c r="AK496" i="4"/>
  <c r="AJ496" i="4"/>
  <c r="AI496" i="4"/>
  <c r="AH496" i="4"/>
  <c r="AG496" i="4"/>
  <c r="AF496" i="4"/>
  <c r="AE496" i="4"/>
  <c r="AD496" i="4"/>
  <c r="AC496" i="4"/>
  <c r="AB496" i="4"/>
  <c r="AA496" i="4"/>
  <c r="Z496" i="4"/>
  <c r="Y496" i="4"/>
  <c r="X496" i="4"/>
  <c r="W496" i="4"/>
  <c r="V496" i="4"/>
  <c r="U496" i="4"/>
  <c r="T496" i="4"/>
  <c r="S496" i="4"/>
  <c r="R496" i="4"/>
  <c r="Q496" i="4"/>
  <c r="P496" i="4"/>
  <c r="O496" i="4"/>
  <c r="N496" i="4"/>
  <c r="M496" i="4"/>
  <c r="L496" i="4"/>
  <c r="K496" i="4"/>
  <c r="J496" i="4"/>
  <c r="I496" i="4"/>
  <c r="H496" i="4"/>
  <c r="G496" i="4"/>
  <c r="F496" i="4"/>
  <c r="E496" i="4"/>
  <c r="D496" i="4"/>
  <c r="C496" i="4"/>
  <c r="B496" i="4"/>
  <c r="A496" i="4"/>
  <c r="AN495" i="4"/>
  <c r="AK495" i="4"/>
  <c r="AJ495" i="4"/>
  <c r="AI495" i="4"/>
  <c r="AH495" i="4"/>
  <c r="AG495" i="4"/>
  <c r="AF495" i="4"/>
  <c r="AE495" i="4"/>
  <c r="AD495" i="4"/>
  <c r="AC495" i="4"/>
  <c r="AB495" i="4"/>
  <c r="AA495" i="4"/>
  <c r="Z495" i="4"/>
  <c r="Y495" i="4"/>
  <c r="AM495" i="4" s="1"/>
  <c r="X495" i="4"/>
  <c r="W495" i="4"/>
  <c r="V495" i="4"/>
  <c r="U495" i="4"/>
  <c r="T495" i="4"/>
  <c r="S495" i="4"/>
  <c r="R495" i="4"/>
  <c r="Q495" i="4"/>
  <c r="P495" i="4"/>
  <c r="O495" i="4"/>
  <c r="N495" i="4"/>
  <c r="M495" i="4"/>
  <c r="L495" i="4"/>
  <c r="K495" i="4"/>
  <c r="J495" i="4"/>
  <c r="I495" i="4"/>
  <c r="H495" i="4"/>
  <c r="G495" i="4"/>
  <c r="F495" i="4"/>
  <c r="E495" i="4"/>
  <c r="AO495" i="4" s="1"/>
  <c r="D495" i="4"/>
  <c r="C495" i="4"/>
  <c r="B495" i="4"/>
  <c r="A495" i="4"/>
  <c r="AN494" i="4"/>
  <c r="AM494" i="4"/>
  <c r="AL494" i="4"/>
  <c r="AK494" i="4"/>
  <c r="AJ494" i="4"/>
  <c r="AI494" i="4"/>
  <c r="AH494" i="4"/>
  <c r="AG494" i="4"/>
  <c r="AF494" i="4"/>
  <c r="AE494" i="4"/>
  <c r="AD494" i="4"/>
  <c r="AC494" i="4"/>
  <c r="AB494" i="4"/>
  <c r="AA494" i="4"/>
  <c r="Z494" i="4"/>
  <c r="Y494" i="4"/>
  <c r="X494" i="4"/>
  <c r="W494" i="4"/>
  <c r="V494" i="4"/>
  <c r="U494" i="4"/>
  <c r="T494" i="4"/>
  <c r="S494" i="4"/>
  <c r="R494" i="4"/>
  <c r="Q494" i="4"/>
  <c r="P494" i="4"/>
  <c r="O494" i="4"/>
  <c r="N494" i="4"/>
  <c r="M494" i="4"/>
  <c r="L494" i="4"/>
  <c r="K494" i="4"/>
  <c r="J494" i="4"/>
  <c r="I494" i="4"/>
  <c r="H494" i="4"/>
  <c r="G494" i="4"/>
  <c r="F494" i="4"/>
  <c r="E494" i="4"/>
  <c r="D494" i="4"/>
  <c r="C494" i="4"/>
  <c r="B494" i="4"/>
  <c r="A494" i="4"/>
  <c r="AK493" i="4"/>
  <c r="AJ493" i="4"/>
  <c r="AI493" i="4"/>
  <c r="AH493" i="4"/>
  <c r="AG493" i="4"/>
  <c r="AF493" i="4"/>
  <c r="AE493" i="4"/>
  <c r="AD493" i="4"/>
  <c r="AC493" i="4"/>
  <c r="AB493" i="4"/>
  <c r="AA493" i="4"/>
  <c r="Z493" i="4"/>
  <c r="Y493" i="4"/>
  <c r="X493" i="4"/>
  <c r="W493" i="4"/>
  <c r="V493" i="4"/>
  <c r="U493" i="4"/>
  <c r="T493" i="4"/>
  <c r="S493" i="4"/>
  <c r="R493" i="4"/>
  <c r="Q493" i="4"/>
  <c r="P493" i="4"/>
  <c r="O493" i="4"/>
  <c r="N493" i="4"/>
  <c r="M493" i="4"/>
  <c r="L493" i="4"/>
  <c r="K493" i="4"/>
  <c r="J493" i="4"/>
  <c r="I493" i="4"/>
  <c r="H493" i="4"/>
  <c r="G493" i="4"/>
  <c r="F493" i="4"/>
  <c r="E493" i="4"/>
  <c r="D493" i="4"/>
  <c r="AO493" i="4" s="1"/>
  <c r="C493" i="4"/>
  <c r="B493" i="4"/>
  <c r="A493" i="4"/>
  <c r="AM492" i="4"/>
  <c r="AL492" i="4"/>
  <c r="AK492" i="4"/>
  <c r="AJ492" i="4"/>
  <c r="AI492" i="4"/>
  <c r="AH492" i="4"/>
  <c r="AG492" i="4"/>
  <c r="AF492" i="4"/>
  <c r="AE492" i="4"/>
  <c r="AD492" i="4"/>
  <c r="AC492" i="4"/>
  <c r="AB492" i="4"/>
  <c r="AA492" i="4"/>
  <c r="Z492" i="4"/>
  <c r="Y492" i="4"/>
  <c r="X492" i="4"/>
  <c r="W492" i="4"/>
  <c r="V492" i="4"/>
  <c r="U492" i="4"/>
  <c r="T492" i="4"/>
  <c r="S492" i="4"/>
  <c r="R492" i="4"/>
  <c r="Q492" i="4"/>
  <c r="P492" i="4"/>
  <c r="O492" i="4"/>
  <c r="N492" i="4"/>
  <c r="M492" i="4"/>
  <c r="L492" i="4"/>
  <c r="K492" i="4"/>
  <c r="J492" i="4"/>
  <c r="I492" i="4"/>
  <c r="H492" i="4"/>
  <c r="G492" i="4"/>
  <c r="F492" i="4"/>
  <c r="E492" i="4"/>
  <c r="D492" i="4"/>
  <c r="C492" i="4"/>
  <c r="AO492" i="4" s="1"/>
  <c r="B492" i="4"/>
  <c r="A492" i="4"/>
  <c r="AN491" i="4"/>
  <c r="AL491" i="4"/>
  <c r="AK491" i="4"/>
  <c r="AJ491" i="4"/>
  <c r="AI491" i="4"/>
  <c r="AH491" i="4"/>
  <c r="AG491" i="4"/>
  <c r="AF491" i="4"/>
  <c r="AE491" i="4"/>
  <c r="AD491" i="4"/>
  <c r="AC491" i="4"/>
  <c r="AB491" i="4"/>
  <c r="AA491" i="4"/>
  <c r="Z491" i="4"/>
  <c r="Y491" i="4"/>
  <c r="AM491" i="4" s="1"/>
  <c r="X491" i="4"/>
  <c r="W491" i="4"/>
  <c r="V491" i="4"/>
  <c r="U491" i="4"/>
  <c r="T491" i="4"/>
  <c r="S491" i="4"/>
  <c r="R491" i="4"/>
  <c r="Q491" i="4"/>
  <c r="P491" i="4"/>
  <c r="O491" i="4"/>
  <c r="N491" i="4"/>
  <c r="M491" i="4"/>
  <c r="L491" i="4"/>
  <c r="K491" i="4"/>
  <c r="J491" i="4"/>
  <c r="I491" i="4"/>
  <c r="H491" i="4"/>
  <c r="G491" i="4"/>
  <c r="F491" i="4"/>
  <c r="AO491" i="4" s="1"/>
  <c r="E491" i="4"/>
  <c r="D491" i="4"/>
  <c r="C491" i="4"/>
  <c r="B491" i="4"/>
  <c r="A491" i="4"/>
  <c r="AN490" i="4"/>
  <c r="AM490" i="4"/>
  <c r="AL490" i="4"/>
  <c r="AK490" i="4"/>
  <c r="AJ490" i="4"/>
  <c r="AI490" i="4"/>
  <c r="AH490" i="4"/>
  <c r="AG490" i="4"/>
  <c r="AF490" i="4"/>
  <c r="AE490" i="4"/>
  <c r="AD490" i="4"/>
  <c r="AC490" i="4"/>
  <c r="AB490" i="4"/>
  <c r="AA490" i="4"/>
  <c r="Z490" i="4"/>
  <c r="Y490" i="4"/>
  <c r="X490" i="4"/>
  <c r="W490" i="4"/>
  <c r="V490" i="4"/>
  <c r="U490" i="4"/>
  <c r="T490" i="4"/>
  <c r="S490" i="4"/>
  <c r="R490" i="4"/>
  <c r="Q490" i="4"/>
  <c r="P490" i="4"/>
  <c r="O490" i="4"/>
  <c r="N490" i="4"/>
  <c r="M490" i="4"/>
  <c r="L490" i="4"/>
  <c r="K490" i="4"/>
  <c r="J490" i="4"/>
  <c r="I490" i="4"/>
  <c r="H490" i="4"/>
  <c r="G490" i="4"/>
  <c r="F490" i="4"/>
  <c r="E490" i="4"/>
  <c r="D490" i="4"/>
  <c r="C490" i="4"/>
  <c r="B490" i="4"/>
  <c r="A490" i="4"/>
  <c r="AK489" i="4"/>
  <c r="AJ489" i="4"/>
  <c r="AI489" i="4"/>
  <c r="AH489" i="4"/>
  <c r="AG489" i="4"/>
  <c r="AF489" i="4"/>
  <c r="AE489" i="4"/>
  <c r="AD489" i="4"/>
  <c r="AC489" i="4"/>
  <c r="AB489" i="4"/>
  <c r="AN489" i="4" s="1"/>
  <c r="AA489" i="4"/>
  <c r="Z489" i="4"/>
  <c r="Y489" i="4"/>
  <c r="X489" i="4"/>
  <c r="W489" i="4"/>
  <c r="V489" i="4"/>
  <c r="U489" i="4"/>
  <c r="T489" i="4"/>
  <c r="S489" i="4"/>
  <c r="R489" i="4"/>
  <c r="Q489" i="4"/>
  <c r="P489" i="4"/>
  <c r="O489" i="4"/>
  <c r="N489" i="4"/>
  <c r="M489" i="4"/>
  <c r="L489" i="4"/>
  <c r="K489" i="4"/>
  <c r="J489" i="4"/>
  <c r="I489" i="4"/>
  <c r="H489" i="4"/>
  <c r="G489" i="4"/>
  <c r="F489" i="4"/>
  <c r="E489" i="4"/>
  <c r="D489" i="4"/>
  <c r="AO489" i="4" s="1"/>
  <c r="C489" i="4"/>
  <c r="B489" i="4"/>
  <c r="A489" i="4"/>
  <c r="AM488" i="4"/>
  <c r="AL488" i="4"/>
  <c r="AK488" i="4"/>
  <c r="AJ488" i="4"/>
  <c r="AI488" i="4"/>
  <c r="AH488" i="4"/>
  <c r="AG488" i="4"/>
  <c r="AF488" i="4"/>
  <c r="AE488" i="4"/>
  <c r="AD488" i="4"/>
  <c r="AC488" i="4"/>
  <c r="AB488" i="4"/>
  <c r="AA488" i="4"/>
  <c r="Z488" i="4"/>
  <c r="Y488" i="4"/>
  <c r="X488" i="4"/>
  <c r="W488" i="4"/>
  <c r="V488" i="4"/>
  <c r="U488" i="4"/>
  <c r="T488" i="4"/>
  <c r="S488" i="4"/>
  <c r="R488" i="4"/>
  <c r="Q488" i="4"/>
  <c r="P488" i="4"/>
  <c r="O488" i="4"/>
  <c r="N488" i="4"/>
  <c r="M488" i="4"/>
  <c r="L488" i="4"/>
  <c r="K488" i="4"/>
  <c r="J488" i="4"/>
  <c r="I488" i="4"/>
  <c r="H488" i="4"/>
  <c r="G488" i="4"/>
  <c r="F488" i="4"/>
  <c r="E488" i="4"/>
  <c r="D488" i="4"/>
  <c r="C488" i="4"/>
  <c r="B488" i="4"/>
  <c r="A488" i="4"/>
  <c r="AK487" i="4"/>
  <c r="AJ487" i="4"/>
  <c r="AI487" i="4"/>
  <c r="AH487" i="4"/>
  <c r="AG487" i="4"/>
  <c r="AF487" i="4"/>
  <c r="AE487" i="4"/>
  <c r="AD487" i="4"/>
  <c r="AC487" i="4"/>
  <c r="AB487" i="4"/>
  <c r="AN487" i="4" s="1"/>
  <c r="AA487" i="4"/>
  <c r="Z487" i="4"/>
  <c r="Y487" i="4"/>
  <c r="AM487" i="4" s="1"/>
  <c r="X487" i="4"/>
  <c r="W487" i="4"/>
  <c r="V487" i="4"/>
  <c r="U487" i="4"/>
  <c r="T487" i="4"/>
  <c r="S487" i="4"/>
  <c r="R487" i="4"/>
  <c r="Q487" i="4"/>
  <c r="P487" i="4"/>
  <c r="O487" i="4"/>
  <c r="N487" i="4"/>
  <c r="M487" i="4"/>
  <c r="L487" i="4"/>
  <c r="K487" i="4"/>
  <c r="J487" i="4"/>
  <c r="I487" i="4"/>
  <c r="H487" i="4"/>
  <c r="G487" i="4"/>
  <c r="F487" i="4"/>
  <c r="E487" i="4"/>
  <c r="D487" i="4"/>
  <c r="AO487" i="4" s="1"/>
  <c r="C487" i="4"/>
  <c r="B487" i="4"/>
  <c r="A487" i="4"/>
  <c r="AN486" i="4"/>
  <c r="AM486" i="4"/>
  <c r="AL486" i="4"/>
  <c r="AK486" i="4"/>
  <c r="AJ486" i="4"/>
  <c r="AI486" i="4"/>
  <c r="AH486" i="4"/>
  <c r="AG486" i="4"/>
  <c r="AF486" i="4"/>
  <c r="AE486" i="4"/>
  <c r="AD486" i="4"/>
  <c r="AC486" i="4"/>
  <c r="AB486" i="4"/>
  <c r="AA486" i="4"/>
  <c r="Z486" i="4"/>
  <c r="Y486" i="4"/>
  <c r="X486" i="4"/>
  <c r="W486" i="4"/>
  <c r="V486" i="4"/>
  <c r="U486" i="4"/>
  <c r="T486" i="4"/>
  <c r="S486" i="4"/>
  <c r="R486" i="4"/>
  <c r="Q486" i="4"/>
  <c r="P486" i="4"/>
  <c r="O486" i="4"/>
  <c r="N486" i="4"/>
  <c r="M486" i="4"/>
  <c r="L486" i="4"/>
  <c r="K486" i="4"/>
  <c r="J486" i="4"/>
  <c r="I486" i="4"/>
  <c r="H486" i="4"/>
  <c r="G486" i="4"/>
  <c r="F486" i="4"/>
  <c r="E486" i="4"/>
  <c r="D486" i="4"/>
  <c r="C486" i="4"/>
  <c r="B486" i="4"/>
  <c r="A486" i="4"/>
  <c r="AN485" i="4"/>
  <c r="AK485" i="4"/>
  <c r="AJ485" i="4"/>
  <c r="AI485" i="4"/>
  <c r="AH485" i="4"/>
  <c r="AG485" i="4"/>
  <c r="AF485" i="4"/>
  <c r="AE485" i="4"/>
  <c r="AD485" i="4"/>
  <c r="AC485" i="4"/>
  <c r="AB485" i="4"/>
  <c r="AA485" i="4"/>
  <c r="Z485" i="4"/>
  <c r="Y485" i="4"/>
  <c r="X485" i="4"/>
  <c r="W485" i="4"/>
  <c r="V485" i="4"/>
  <c r="U485" i="4"/>
  <c r="T485" i="4"/>
  <c r="S485" i="4"/>
  <c r="R485" i="4"/>
  <c r="Q485" i="4"/>
  <c r="P485" i="4"/>
  <c r="O485" i="4"/>
  <c r="N485" i="4"/>
  <c r="M485" i="4"/>
  <c r="L485" i="4"/>
  <c r="K485" i="4"/>
  <c r="J485" i="4"/>
  <c r="I485" i="4"/>
  <c r="H485" i="4"/>
  <c r="G485" i="4"/>
  <c r="F485" i="4"/>
  <c r="E485" i="4"/>
  <c r="D485" i="4"/>
  <c r="AO485" i="4" s="1"/>
  <c r="C485" i="4"/>
  <c r="B485" i="4"/>
  <c r="A485" i="4"/>
  <c r="AM484" i="4"/>
  <c r="AL484" i="4"/>
  <c r="AK484" i="4"/>
  <c r="AJ484" i="4"/>
  <c r="AI484" i="4"/>
  <c r="AH484" i="4"/>
  <c r="AG484" i="4"/>
  <c r="AF484" i="4"/>
  <c r="AE484" i="4"/>
  <c r="AD484" i="4"/>
  <c r="AC484" i="4"/>
  <c r="AB484" i="4"/>
  <c r="AA484" i="4"/>
  <c r="Z484" i="4"/>
  <c r="Y484" i="4"/>
  <c r="X484" i="4"/>
  <c r="W484" i="4"/>
  <c r="V484" i="4"/>
  <c r="U484" i="4"/>
  <c r="T484" i="4"/>
  <c r="S484" i="4"/>
  <c r="R484" i="4"/>
  <c r="Q484" i="4"/>
  <c r="P484" i="4"/>
  <c r="O484" i="4"/>
  <c r="N484" i="4"/>
  <c r="M484" i="4"/>
  <c r="L484" i="4"/>
  <c r="K484" i="4"/>
  <c r="J484" i="4"/>
  <c r="I484" i="4"/>
  <c r="H484" i="4"/>
  <c r="G484" i="4"/>
  <c r="F484" i="4"/>
  <c r="E484" i="4"/>
  <c r="D484" i="4"/>
  <c r="C484" i="4"/>
  <c r="B484" i="4"/>
  <c r="A484" i="4"/>
  <c r="AL483" i="4"/>
  <c r="AK483" i="4"/>
  <c r="AJ483" i="4"/>
  <c r="AI483" i="4"/>
  <c r="AH483" i="4"/>
  <c r="AG483" i="4"/>
  <c r="AF483" i="4"/>
  <c r="AE483" i="4"/>
  <c r="AD483" i="4"/>
  <c r="AC483" i="4"/>
  <c r="AB483" i="4"/>
  <c r="AN483" i="4" s="1"/>
  <c r="AA483" i="4"/>
  <c r="Z483" i="4"/>
  <c r="Y483" i="4"/>
  <c r="AM483" i="4" s="1"/>
  <c r="X483" i="4"/>
  <c r="W483" i="4"/>
  <c r="V483" i="4"/>
  <c r="U483" i="4"/>
  <c r="T483" i="4"/>
  <c r="S483" i="4"/>
  <c r="R483" i="4"/>
  <c r="Q483" i="4"/>
  <c r="P483" i="4"/>
  <c r="O483" i="4"/>
  <c r="N483" i="4"/>
  <c r="M483" i="4"/>
  <c r="L483" i="4"/>
  <c r="K483" i="4"/>
  <c r="J483" i="4"/>
  <c r="I483" i="4"/>
  <c r="H483" i="4"/>
  <c r="G483" i="4"/>
  <c r="F483" i="4"/>
  <c r="E483" i="4"/>
  <c r="AO483" i="4" s="1"/>
  <c r="D483" i="4"/>
  <c r="C483" i="4"/>
  <c r="B483" i="4"/>
  <c r="A483" i="4"/>
  <c r="AN482" i="4"/>
  <c r="AM482" i="4"/>
  <c r="AL482" i="4"/>
  <c r="AK482" i="4"/>
  <c r="AJ482" i="4"/>
  <c r="AI482" i="4"/>
  <c r="AH482" i="4"/>
  <c r="AG482" i="4"/>
  <c r="AF482" i="4"/>
  <c r="AE482" i="4"/>
  <c r="AD482" i="4"/>
  <c r="AC482" i="4"/>
  <c r="AB482" i="4"/>
  <c r="AA482" i="4"/>
  <c r="Z482" i="4"/>
  <c r="Y482" i="4"/>
  <c r="X482" i="4"/>
  <c r="W482" i="4"/>
  <c r="V482" i="4"/>
  <c r="U482" i="4"/>
  <c r="T482" i="4"/>
  <c r="S482" i="4"/>
  <c r="R482" i="4"/>
  <c r="Q482" i="4"/>
  <c r="P482" i="4"/>
  <c r="O482" i="4"/>
  <c r="N482" i="4"/>
  <c r="M482" i="4"/>
  <c r="L482" i="4"/>
  <c r="K482" i="4"/>
  <c r="J482" i="4"/>
  <c r="I482" i="4"/>
  <c r="H482" i="4"/>
  <c r="G482" i="4"/>
  <c r="F482" i="4"/>
  <c r="E482" i="4"/>
  <c r="D482" i="4"/>
  <c r="C482" i="4"/>
  <c r="B482" i="4"/>
  <c r="A482" i="4"/>
  <c r="AO481" i="4"/>
  <c r="AN481" i="4"/>
  <c r="AK481" i="4"/>
  <c r="AJ481" i="4"/>
  <c r="AI481" i="4"/>
  <c r="AH481" i="4"/>
  <c r="AG481" i="4"/>
  <c r="AF481" i="4"/>
  <c r="AE481" i="4"/>
  <c r="AD481" i="4"/>
  <c r="AC481" i="4"/>
  <c r="AB481" i="4"/>
  <c r="AA481" i="4"/>
  <c r="Z481" i="4"/>
  <c r="Y481" i="4"/>
  <c r="X481" i="4"/>
  <c r="W481" i="4"/>
  <c r="V481" i="4"/>
  <c r="U481" i="4"/>
  <c r="T481" i="4"/>
  <c r="S481" i="4"/>
  <c r="R481" i="4"/>
  <c r="Q481" i="4"/>
  <c r="P481" i="4"/>
  <c r="O481" i="4"/>
  <c r="N481" i="4"/>
  <c r="M481" i="4"/>
  <c r="L481" i="4"/>
  <c r="K481" i="4"/>
  <c r="J481" i="4"/>
  <c r="I481" i="4"/>
  <c r="H481" i="4"/>
  <c r="G481" i="4"/>
  <c r="F481" i="4"/>
  <c r="E481" i="4"/>
  <c r="D481" i="4"/>
  <c r="C481" i="4"/>
  <c r="B481" i="4"/>
  <c r="A481" i="4"/>
  <c r="AM480" i="4"/>
  <c r="AL480" i="4"/>
  <c r="AK480" i="4"/>
  <c r="AJ480" i="4"/>
  <c r="AI480" i="4"/>
  <c r="AH480" i="4"/>
  <c r="AG480" i="4"/>
  <c r="AF480" i="4"/>
  <c r="AE480" i="4"/>
  <c r="AD480" i="4"/>
  <c r="AC480" i="4"/>
  <c r="AB480" i="4"/>
  <c r="AA480" i="4"/>
  <c r="Z480" i="4"/>
  <c r="Y480" i="4"/>
  <c r="X480" i="4"/>
  <c r="W480" i="4"/>
  <c r="V480" i="4"/>
  <c r="U480" i="4"/>
  <c r="T480" i="4"/>
  <c r="S480" i="4"/>
  <c r="R480" i="4"/>
  <c r="Q480" i="4"/>
  <c r="P480" i="4"/>
  <c r="O480" i="4"/>
  <c r="N480" i="4"/>
  <c r="M480" i="4"/>
  <c r="L480" i="4"/>
  <c r="K480" i="4"/>
  <c r="J480" i="4"/>
  <c r="I480" i="4"/>
  <c r="H480" i="4"/>
  <c r="G480" i="4"/>
  <c r="F480" i="4"/>
  <c r="E480" i="4"/>
  <c r="D480" i="4"/>
  <c r="C480" i="4"/>
  <c r="B480" i="4"/>
  <c r="A480" i="4"/>
  <c r="AN479" i="4"/>
  <c r="AL479" i="4"/>
  <c r="AK479" i="4"/>
  <c r="AJ479" i="4"/>
  <c r="AI479" i="4"/>
  <c r="AH479" i="4"/>
  <c r="AG479" i="4"/>
  <c r="AF479" i="4"/>
  <c r="AE479" i="4"/>
  <c r="AD479" i="4"/>
  <c r="AC479" i="4"/>
  <c r="AB479" i="4"/>
  <c r="AA479" i="4"/>
  <c r="Z479" i="4"/>
  <c r="Y479" i="4"/>
  <c r="AM479" i="4" s="1"/>
  <c r="X479" i="4"/>
  <c r="W479" i="4"/>
  <c r="V479" i="4"/>
  <c r="U479" i="4"/>
  <c r="T479" i="4"/>
  <c r="S479" i="4"/>
  <c r="R479" i="4"/>
  <c r="Q479" i="4"/>
  <c r="P479" i="4"/>
  <c r="O479" i="4"/>
  <c r="N479" i="4"/>
  <c r="M479" i="4"/>
  <c r="L479" i="4"/>
  <c r="K479" i="4"/>
  <c r="J479" i="4"/>
  <c r="I479" i="4"/>
  <c r="H479" i="4"/>
  <c r="G479" i="4"/>
  <c r="F479" i="4"/>
  <c r="E479" i="4"/>
  <c r="D479" i="4"/>
  <c r="AO479" i="4" s="1"/>
  <c r="C479" i="4"/>
  <c r="B479" i="4"/>
  <c r="A479" i="4"/>
  <c r="AN478" i="4"/>
  <c r="AM478" i="4"/>
  <c r="AL478" i="4"/>
  <c r="AK478" i="4"/>
  <c r="AJ478" i="4"/>
  <c r="AI478" i="4"/>
  <c r="AH478" i="4"/>
  <c r="AG478" i="4"/>
  <c r="AF478" i="4"/>
  <c r="AE478" i="4"/>
  <c r="AD478" i="4"/>
  <c r="AC478" i="4"/>
  <c r="AB478" i="4"/>
  <c r="AA478" i="4"/>
  <c r="Z478" i="4"/>
  <c r="Y478" i="4"/>
  <c r="X478" i="4"/>
  <c r="W478" i="4"/>
  <c r="V478" i="4"/>
  <c r="U478" i="4"/>
  <c r="T478" i="4"/>
  <c r="S478" i="4"/>
  <c r="R478" i="4"/>
  <c r="Q478" i="4"/>
  <c r="P478" i="4"/>
  <c r="O478" i="4"/>
  <c r="N478" i="4"/>
  <c r="M478" i="4"/>
  <c r="L478" i="4"/>
  <c r="K478" i="4"/>
  <c r="J478" i="4"/>
  <c r="I478" i="4"/>
  <c r="H478" i="4"/>
  <c r="G478" i="4"/>
  <c r="F478" i="4"/>
  <c r="E478" i="4"/>
  <c r="D478" i="4"/>
  <c r="C478" i="4"/>
  <c r="B478" i="4"/>
  <c r="A478" i="4"/>
  <c r="AO477" i="4"/>
  <c r="AK477" i="4"/>
  <c r="AJ477" i="4"/>
  <c r="AI477" i="4"/>
  <c r="AH477" i="4"/>
  <c r="AG477" i="4"/>
  <c r="AF477" i="4"/>
  <c r="AE477" i="4"/>
  <c r="AD477" i="4"/>
  <c r="AC477" i="4"/>
  <c r="AB477" i="4"/>
  <c r="AN477" i="4" s="1"/>
  <c r="AA477" i="4"/>
  <c r="Z477" i="4"/>
  <c r="Y477" i="4"/>
  <c r="X477" i="4"/>
  <c r="W477" i="4"/>
  <c r="V477" i="4"/>
  <c r="U477" i="4"/>
  <c r="T477" i="4"/>
  <c r="S477" i="4"/>
  <c r="R477" i="4"/>
  <c r="Q477" i="4"/>
  <c r="P477" i="4"/>
  <c r="O477" i="4"/>
  <c r="N477" i="4"/>
  <c r="M477" i="4"/>
  <c r="L477" i="4"/>
  <c r="K477" i="4"/>
  <c r="J477" i="4"/>
  <c r="I477" i="4"/>
  <c r="H477" i="4"/>
  <c r="G477" i="4"/>
  <c r="F477" i="4"/>
  <c r="E477" i="4"/>
  <c r="D477" i="4"/>
  <c r="C477" i="4"/>
  <c r="B477" i="4"/>
  <c r="A477" i="4"/>
  <c r="AM476" i="4"/>
  <c r="AL476" i="4"/>
  <c r="AK476" i="4"/>
  <c r="AJ476" i="4"/>
  <c r="AI476" i="4"/>
  <c r="AH476" i="4"/>
  <c r="AG476" i="4"/>
  <c r="AF476" i="4"/>
  <c r="AE476" i="4"/>
  <c r="AD476" i="4"/>
  <c r="AC476" i="4"/>
  <c r="AB476" i="4"/>
  <c r="AA476" i="4"/>
  <c r="Z476" i="4"/>
  <c r="Y476" i="4"/>
  <c r="X476" i="4"/>
  <c r="W476" i="4"/>
  <c r="V476" i="4"/>
  <c r="U476" i="4"/>
  <c r="T476" i="4"/>
  <c r="S476" i="4"/>
  <c r="R476" i="4"/>
  <c r="Q476" i="4"/>
  <c r="P476" i="4"/>
  <c r="O476" i="4"/>
  <c r="N476" i="4"/>
  <c r="M476" i="4"/>
  <c r="L476" i="4"/>
  <c r="K476" i="4"/>
  <c r="J476" i="4"/>
  <c r="I476" i="4"/>
  <c r="H476" i="4"/>
  <c r="G476" i="4"/>
  <c r="F476" i="4"/>
  <c r="E476" i="4"/>
  <c r="D476" i="4"/>
  <c r="C476" i="4"/>
  <c r="B476" i="4"/>
  <c r="A476" i="4"/>
  <c r="AN475" i="4"/>
  <c r="AL475" i="4"/>
  <c r="AK475" i="4"/>
  <c r="AJ475" i="4"/>
  <c r="AI475" i="4"/>
  <c r="AH475" i="4"/>
  <c r="AG475" i="4"/>
  <c r="AF475" i="4"/>
  <c r="AE475" i="4"/>
  <c r="AD475" i="4"/>
  <c r="AC475" i="4"/>
  <c r="AB475" i="4"/>
  <c r="AA475" i="4"/>
  <c r="Z475" i="4"/>
  <c r="Y475" i="4"/>
  <c r="AM475" i="4" s="1"/>
  <c r="X475" i="4"/>
  <c r="W475" i="4"/>
  <c r="V475" i="4"/>
  <c r="U475" i="4"/>
  <c r="T475" i="4"/>
  <c r="S475" i="4"/>
  <c r="R475" i="4"/>
  <c r="Q475" i="4"/>
  <c r="P475" i="4"/>
  <c r="O475" i="4"/>
  <c r="N475" i="4"/>
  <c r="M475" i="4"/>
  <c r="L475" i="4"/>
  <c r="K475" i="4"/>
  <c r="J475" i="4"/>
  <c r="I475" i="4"/>
  <c r="H475" i="4"/>
  <c r="AO475" i="4" s="1"/>
  <c r="G475" i="4"/>
  <c r="F475" i="4"/>
  <c r="E475" i="4"/>
  <c r="D475" i="4"/>
  <c r="C475" i="4"/>
  <c r="B475" i="4"/>
  <c r="A475" i="4"/>
  <c r="AN474" i="4"/>
  <c r="AM474" i="4"/>
  <c r="AL474" i="4"/>
  <c r="AK474" i="4"/>
  <c r="AJ474" i="4"/>
  <c r="AI474" i="4"/>
  <c r="AH474" i="4"/>
  <c r="AG474" i="4"/>
  <c r="AF474" i="4"/>
  <c r="AE474" i="4"/>
  <c r="AD474" i="4"/>
  <c r="AC474" i="4"/>
  <c r="AB474" i="4"/>
  <c r="AA474" i="4"/>
  <c r="Z474" i="4"/>
  <c r="Y474" i="4"/>
  <c r="X474" i="4"/>
  <c r="W474" i="4"/>
  <c r="V474" i="4"/>
  <c r="U474" i="4"/>
  <c r="T474" i="4"/>
  <c r="S474" i="4"/>
  <c r="R474" i="4"/>
  <c r="Q474" i="4"/>
  <c r="P474" i="4"/>
  <c r="O474" i="4"/>
  <c r="N474" i="4"/>
  <c r="M474" i="4"/>
  <c r="L474" i="4"/>
  <c r="K474" i="4"/>
  <c r="J474" i="4"/>
  <c r="I474" i="4"/>
  <c r="H474" i="4"/>
  <c r="G474" i="4"/>
  <c r="F474" i="4"/>
  <c r="E474" i="4"/>
  <c r="D474" i="4"/>
  <c r="C474" i="4"/>
  <c r="B474" i="4"/>
  <c r="A474" i="4"/>
  <c r="AK473" i="4"/>
  <c r="AJ473" i="4"/>
  <c r="AI473" i="4"/>
  <c r="AH473" i="4"/>
  <c r="AG473" i="4"/>
  <c r="AF473" i="4"/>
  <c r="AE473" i="4"/>
  <c r="AD473" i="4"/>
  <c r="AC473" i="4"/>
  <c r="AB473" i="4"/>
  <c r="AN473" i="4" s="1"/>
  <c r="AA473" i="4"/>
  <c r="Z473" i="4"/>
  <c r="Y473" i="4"/>
  <c r="X473" i="4"/>
  <c r="W473" i="4"/>
  <c r="V473" i="4"/>
  <c r="U473" i="4"/>
  <c r="T473" i="4"/>
  <c r="S473" i="4"/>
  <c r="R473" i="4"/>
  <c r="Q473" i="4"/>
  <c r="P473" i="4"/>
  <c r="O473" i="4"/>
  <c r="N473" i="4"/>
  <c r="M473" i="4"/>
  <c r="L473" i="4"/>
  <c r="K473" i="4"/>
  <c r="J473" i="4"/>
  <c r="I473" i="4"/>
  <c r="H473" i="4"/>
  <c r="G473" i="4"/>
  <c r="F473" i="4"/>
  <c r="E473" i="4"/>
  <c r="AO473" i="4" s="1"/>
  <c r="D473" i="4"/>
  <c r="C473" i="4"/>
  <c r="B473" i="4"/>
  <c r="A473" i="4"/>
  <c r="AM472" i="4"/>
  <c r="AL472" i="4"/>
  <c r="AK472" i="4"/>
  <c r="AJ472" i="4"/>
  <c r="AI472" i="4"/>
  <c r="AH472" i="4"/>
  <c r="AG472" i="4"/>
  <c r="AF472" i="4"/>
  <c r="AE472" i="4"/>
  <c r="AD472" i="4"/>
  <c r="AC472" i="4"/>
  <c r="AB472" i="4"/>
  <c r="AA472" i="4"/>
  <c r="Z472" i="4"/>
  <c r="Y472" i="4"/>
  <c r="X472" i="4"/>
  <c r="W472" i="4"/>
  <c r="V472" i="4"/>
  <c r="U472" i="4"/>
  <c r="T472" i="4"/>
  <c r="S472" i="4"/>
  <c r="R472" i="4"/>
  <c r="Q472" i="4"/>
  <c r="P472" i="4"/>
  <c r="O472" i="4"/>
  <c r="N472" i="4"/>
  <c r="M472" i="4"/>
  <c r="L472" i="4"/>
  <c r="K472" i="4"/>
  <c r="J472" i="4"/>
  <c r="I472" i="4"/>
  <c r="H472" i="4"/>
  <c r="G472" i="4"/>
  <c r="F472" i="4"/>
  <c r="E472" i="4"/>
  <c r="D472" i="4"/>
  <c r="C472" i="4"/>
  <c r="AO472" i="4" s="1"/>
  <c r="B472" i="4"/>
  <c r="A472" i="4"/>
  <c r="AN471" i="4"/>
  <c r="AK471" i="4"/>
  <c r="AJ471" i="4"/>
  <c r="AI471" i="4"/>
  <c r="AH471" i="4"/>
  <c r="AG471" i="4"/>
  <c r="AF471" i="4"/>
  <c r="AE471" i="4"/>
  <c r="AD471" i="4"/>
  <c r="AC471" i="4"/>
  <c r="AB471" i="4"/>
  <c r="AA471" i="4"/>
  <c r="Z471" i="4"/>
  <c r="Y471" i="4"/>
  <c r="AM471" i="4" s="1"/>
  <c r="X471" i="4"/>
  <c r="W471" i="4"/>
  <c r="V471" i="4"/>
  <c r="U471" i="4"/>
  <c r="T471" i="4"/>
  <c r="S471" i="4"/>
  <c r="R471" i="4"/>
  <c r="Q471" i="4"/>
  <c r="P471" i="4"/>
  <c r="O471" i="4"/>
  <c r="N471" i="4"/>
  <c r="M471" i="4"/>
  <c r="L471" i="4"/>
  <c r="K471" i="4"/>
  <c r="J471" i="4"/>
  <c r="I471" i="4"/>
  <c r="H471" i="4"/>
  <c r="AO471" i="4" s="1"/>
  <c r="G471" i="4"/>
  <c r="F471" i="4"/>
  <c r="E471" i="4"/>
  <c r="D471" i="4"/>
  <c r="C471" i="4"/>
  <c r="B471" i="4"/>
  <c r="A471" i="4"/>
  <c r="AN470" i="4"/>
  <c r="AM470" i="4"/>
  <c r="AL470" i="4"/>
  <c r="AK470" i="4"/>
  <c r="AJ470" i="4"/>
  <c r="AI470" i="4"/>
  <c r="AH470" i="4"/>
  <c r="AG470" i="4"/>
  <c r="AF470" i="4"/>
  <c r="AE470" i="4"/>
  <c r="AD470" i="4"/>
  <c r="AC470" i="4"/>
  <c r="AB470" i="4"/>
  <c r="AA470" i="4"/>
  <c r="Z470" i="4"/>
  <c r="Y470" i="4"/>
  <c r="X470" i="4"/>
  <c r="W470" i="4"/>
  <c r="V470" i="4"/>
  <c r="U470" i="4"/>
  <c r="T470" i="4"/>
  <c r="S470" i="4"/>
  <c r="R470" i="4"/>
  <c r="Q470" i="4"/>
  <c r="P470" i="4"/>
  <c r="O470" i="4"/>
  <c r="N470" i="4"/>
  <c r="M470" i="4"/>
  <c r="L470" i="4"/>
  <c r="K470" i="4"/>
  <c r="J470" i="4"/>
  <c r="I470" i="4"/>
  <c r="H470" i="4"/>
  <c r="G470" i="4"/>
  <c r="F470" i="4"/>
  <c r="E470" i="4"/>
  <c r="D470" i="4"/>
  <c r="C470" i="4"/>
  <c r="B470" i="4"/>
  <c r="A470" i="4"/>
  <c r="AN469" i="4"/>
  <c r="AK469" i="4"/>
  <c r="AJ469" i="4"/>
  <c r="AI469" i="4"/>
  <c r="AH469" i="4"/>
  <c r="AG469" i="4"/>
  <c r="AF469" i="4"/>
  <c r="AE469" i="4"/>
  <c r="AD469" i="4"/>
  <c r="AC469" i="4"/>
  <c r="AB469" i="4"/>
  <c r="AA469" i="4"/>
  <c r="Z469" i="4"/>
  <c r="Y469" i="4"/>
  <c r="X469" i="4"/>
  <c r="W469" i="4"/>
  <c r="V469" i="4"/>
  <c r="U469" i="4"/>
  <c r="T469" i="4"/>
  <c r="S469" i="4"/>
  <c r="R469" i="4"/>
  <c r="Q469" i="4"/>
  <c r="P469" i="4"/>
  <c r="O469" i="4"/>
  <c r="N469" i="4"/>
  <c r="M469" i="4"/>
  <c r="L469" i="4"/>
  <c r="K469" i="4"/>
  <c r="J469" i="4"/>
  <c r="I469" i="4"/>
  <c r="H469" i="4"/>
  <c r="G469" i="4"/>
  <c r="F469" i="4"/>
  <c r="E469" i="4"/>
  <c r="D469" i="4"/>
  <c r="C469" i="4"/>
  <c r="AO469" i="4" s="1"/>
  <c r="B469" i="4"/>
  <c r="A469" i="4"/>
  <c r="AM468" i="4"/>
  <c r="AL468" i="4"/>
  <c r="AK468" i="4"/>
  <c r="AJ468" i="4"/>
  <c r="AI468" i="4"/>
  <c r="AH468" i="4"/>
  <c r="AG468" i="4"/>
  <c r="AF468" i="4"/>
  <c r="AE468" i="4"/>
  <c r="AD468" i="4"/>
  <c r="AC468" i="4"/>
  <c r="AB468" i="4"/>
  <c r="AA468" i="4"/>
  <c r="Z468" i="4"/>
  <c r="Y468" i="4"/>
  <c r="X468" i="4"/>
  <c r="W468" i="4"/>
  <c r="V468" i="4"/>
  <c r="U468" i="4"/>
  <c r="T468" i="4"/>
  <c r="S468" i="4"/>
  <c r="R468" i="4"/>
  <c r="Q468" i="4"/>
  <c r="P468" i="4"/>
  <c r="O468" i="4"/>
  <c r="N468" i="4"/>
  <c r="M468" i="4"/>
  <c r="L468" i="4"/>
  <c r="K468" i="4"/>
  <c r="J468" i="4"/>
  <c r="I468" i="4"/>
  <c r="H468" i="4"/>
  <c r="G468" i="4"/>
  <c r="F468" i="4"/>
  <c r="E468" i="4"/>
  <c r="D468" i="4"/>
  <c r="C468" i="4"/>
  <c r="B468" i="4"/>
  <c r="A468" i="4"/>
  <c r="AM467" i="4"/>
  <c r="AK467" i="4"/>
  <c r="AJ467" i="4"/>
  <c r="AI467" i="4"/>
  <c r="AH467" i="4"/>
  <c r="AG467" i="4"/>
  <c r="AF467" i="4"/>
  <c r="AE467" i="4"/>
  <c r="AD467" i="4"/>
  <c r="AC467" i="4"/>
  <c r="AB467" i="4"/>
  <c r="AA467" i="4"/>
  <c r="Z467" i="4"/>
  <c r="Y467" i="4"/>
  <c r="AL467" i="4" s="1"/>
  <c r="X467" i="4"/>
  <c r="W467" i="4"/>
  <c r="V467" i="4"/>
  <c r="U467" i="4"/>
  <c r="T467" i="4"/>
  <c r="S467" i="4"/>
  <c r="R467" i="4"/>
  <c r="Q467" i="4"/>
  <c r="P467" i="4"/>
  <c r="O467" i="4"/>
  <c r="N467" i="4"/>
  <c r="M467" i="4"/>
  <c r="L467" i="4"/>
  <c r="AN467" i="4" s="1"/>
  <c r="K467" i="4"/>
  <c r="J467" i="4"/>
  <c r="I467" i="4"/>
  <c r="H467" i="4"/>
  <c r="G467" i="4"/>
  <c r="F467" i="4"/>
  <c r="E467" i="4"/>
  <c r="AO467" i="4" s="1"/>
  <c r="D467" i="4"/>
  <c r="C467" i="4"/>
  <c r="B467" i="4"/>
  <c r="A467" i="4"/>
  <c r="AN466" i="4"/>
  <c r="AK466" i="4"/>
  <c r="AJ466" i="4"/>
  <c r="AI466" i="4"/>
  <c r="AH466" i="4"/>
  <c r="AG466" i="4"/>
  <c r="AF466" i="4"/>
  <c r="AE466" i="4"/>
  <c r="AD466" i="4"/>
  <c r="AC466" i="4"/>
  <c r="AB466" i="4"/>
  <c r="AA466" i="4"/>
  <c r="Z466" i="4"/>
  <c r="Y466" i="4"/>
  <c r="AM466" i="4" s="1"/>
  <c r="X466" i="4"/>
  <c r="W466" i="4"/>
  <c r="V466" i="4"/>
  <c r="U466" i="4"/>
  <c r="T466" i="4"/>
  <c r="S466" i="4"/>
  <c r="R466" i="4"/>
  <c r="Q466" i="4"/>
  <c r="P466" i="4"/>
  <c r="O466" i="4"/>
  <c r="N466" i="4"/>
  <c r="M466" i="4"/>
  <c r="L466" i="4"/>
  <c r="K466" i="4"/>
  <c r="J466" i="4"/>
  <c r="I466" i="4"/>
  <c r="AO466" i="4" s="1"/>
  <c r="H466" i="4"/>
  <c r="G466" i="4"/>
  <c r="F466" i="4"/>
  <c r="E466" i="4"/>
  <c r="D466" i="4"/>
  <c r="C466" i="4"/>
  <c r="B466" i="4"/>
  <c r="A466" i="4"/>
  <c r="AK465" i="4"/>
  <c r="AJ465" i="4"/>
  <c r="AI465" i="4"/>
  <c r="AH465" i="4"/>
  <c r="AG465" i="4"/>
  <c r="AF465" i="4"/>
  <c r="AE465" i="4"/>
  <c r="AD465" i="4"/>
  <c r="AC465" i="4"/>
  <c r="AB465" i="4"/>
  <c r="AN465" i="4" s="1"/>
  <c r="AA465" i="4"/>
  <c r="Z465" i="4"/>
  <c r="Y465" i="4"/>
  <c r="X465" i="4"/>
  <c r="W465" i="4"/>
  <c r="V465" i="4"/>
  <c r="U465" i="4"/>
  <c r="T465" i="4"/>
  <c r="S465" i="4"/>
  <c r="R465" i="4"/>
  <c r="Q465" i="4"/>
  <c r="P465" i="4"/>
  <c r="O465" i="4"/>
  <c r="N465" i="4"/>
  <c r="M465" i="4"/>
  <c r="L465" i="4"/>
  <c r="K465" i="4"/>
  <c r="J465" i="4"/>
  <c r="I465" i="4"/>
  <c r="H465" i="4"/>
  <c r="G465" i="4"/>
  <c r="F465" i="4"/>
  <c r="E465" i="4"/>
  <c r="D465" i="4"/>
  <c r="AO465" i="4" s="1"/>
  <c r="C465" i="4"/>
  <c r="B465" i="4"/>
  <c r="A465" i="4"/>
  <c r="AM464" i="4"/>
  <c r="AL464" i="4"/>
  <c r="AK464" i="4"/>
  <c r="AJ464" i="4"/>
  <c r="AI464" i="4"/>
  <c r="AH464" i="4"/>
  <c r="AG464" i="4"/>
  <c r="AF464" i="4"/>
  <c r="AE464" i="4"/>
  <c r="AD464" i="4"/>
  <c r="AC464" i="4"/>
  <c r="AB464" i="4"/>
  <c r="AA464" i="4"/>
  <c r="Z464" i="4"/>
  <c r="Y464" i="4"/>
  <c r="X464" i="4"/>
  <c r="W464" i="4"/>
  <c r="V464" i="4"/>
  <c r="U464" i="4"/>
  <c r="T464" i="4"/>
  <c r="S464" i="4"/>
  <c r="R464" i="4"/>
  <c r="Q464" i="4"/>
  <c r="P464" i="4"/>
  <c r="O464" i="4"/>
  <c r="N464" i="4"/>
  <c r="M464" i="4"/>
  <c r="L464" i="4"/>
  <c r="K464" i="4"/>
  <c r="J464" i="4"/>
  <c r="I464" i="4"/>
  <c r="H464" i="4"/>
  <c r="G464" i="4"/>
  <c r="F464" i="4"/>
  <c r="E464" i="4"/>
  <c r="D464" i="4"/>
  <c r="C464" i="4"/>
  <c r="B464" i="4"/>
  <c r="A464" i="4"/>
  <c r="AM463" i="4"/>
  <c r="AL463" i="4"/>
  <c r="AK463" i="4"/>
  <c r="AJ463" i="4"/>
  <c r="AI463" i="4"/>
  <c r="AH463" i="4"/>
  <c r="AG463" i="4"/>
  <c r="AF463" i="4"/>
  <c r="AE463" i="4"/>
  <c r="AD463" i="4"/>
  <c r="AC463" i="4"/>
  <c r="AB463" i="4"/>
  <c r="AN463" i="4" s="1"/>
  <c r="AA463" i="4"/>
  <c r="Z463" i="4"/>
  <c r="Y463" i="4"/>
  <c r="X463" i="4"/>
  <c r="W463" i="4"/>
  <c r="V463" i="4"/>
  <c r="U463" i="4"/>
  <c r="T463" i="4"/>
  <c r="S463" i="4"/>
  <c r="R463" i="4"/>
  <c r="Q463" i="4"/>
  <c r="P463" i="4"/>
  <c r="O463" i="4"/>
  <c r="N463" i="4"/>
  <c r="M463" i="4"/>
  <c r="L463" i="4"/>
  <c r="K463" i="4"/>
  <c r="J463" i="4"/>
  <c r="I463" i="4"/>
  <c r="H463" i="4"/>
  <c r="G463" i="4"/>
  <c r="F463" i="4"/>
  <c r="AO463" i="4" s="1"/>
  <c r="E463" i="4"/>
  <c r="D463" i="4"/>
  <c r="C463" i="4"/>
  <c r="B463" i="4"/>
  <c r="A463" i="4"/>
  <c r="AN462" i="4"/>
  <c r="AK462" i="4"/>
  <c r="AJ462" i="4"/>
  <c r="AI462" i="4"/>
  <c r="AH462" i="4"/>
  <c r="AG462" i="4"/>
  <c r="AF462" i="4"/>
  <c r="AE462" i="4"/>
  <c r="AD462" i="4"/>
  <c r="AC462" i="4"/>
  <c r="AB462" i="4"/>
  <c r="AA462" i="4"/>
  <c r="Z462" i="4"/>
  <c r="Y462" i="4"/>
  <c r="AM462" i="4" s="1"/>
  <c r="X462" i="4"/>
  <c r="W462" i="4"/>
  <c r="V462" i="4"/>
  <c r="U462" i="4"/>
  <c r="T462" i="4"/>
  <c r="S462" i="4"/>
  <c r="R462" i="4"/>
  <c r="Q462" i="4"/>
  <c r="P462" i="4"/>
  <c r="O462" i="4"/>
  <c r="N462" i="4"/>
  <c r="M462" i="4"/>
  <c r="L462" i="4"/>
  <c r="K462" i="4"/>
  <c r="J462" i="4"/>
  <c r="I462" i="4"/>
  <c r="H462" i="4"/>
  <c r="AO462" i="4" s="1"/>
  <c r="G462" i="4"/>
  <c r="F462" i="4"/>
  <c r="E462" i="4"/>
  <c r="D462" i="4"/>
  <c r="C462" i="4"/>
  <c r="B462" i="4"/>
  <c r="A462" i="4"/>
  <c r="AK461" i="4"/>
  <c r="AJ461" i="4"/>
  <c r="AI461" i="4"/>
  <c r="AH461" i="4"/>
  <c r="AG461" i="4"/>
  <c r="AF461" i="4"/>
  <c r="AE461" i="4"/>
  <c r="AD461" i="4"/>
  <c r="AC461" i="4"/>
  <c r="AB461" i="4"/>
  <c r="AN461" i="4" s="1"/>
  <c r="AA461" i="4"/>
  <c r="Z461" i="4"/>
  <c r="Y461" i="4"/>
  <c r="AM461" i="4" s="1"/>
  <c r="X461" i="4"/>
  <c r="W461" i="4"/>
  <c r="V461" i="4"/>
  <c r="U461" i="4"/>
  <c r="T461" i="4"/>
  <c r="S461" i="4"/>
  <c r="R461" i="4"/>
  <c r="Q461" i="4"/>
  <c r="P461" i="4"/>
  <c r="O461" i="4"/>
  <c r="N461" i="4"/>
  <c r="M461" i="4"/>
  <c r="L461" i="4"/>
  <c r="K461" i="4"/>
  <c r="J461" i="4"/>
  <c r="I461" i="4"/>
  <c r="H461" i="4"/>
  <c r="G461" i="4"/>
  <c r="F461" i="4"/>
  <c r="E461" i="4"/>
  <c r="D461" i="4"/>
  <c r="AO461" i="4" s="1"/>
  <c r="C461" i="4"/>
  <c r="B461" i="4"/>
  <c r="A461" i="4"/>
  <c r="AM460" i="4"/>
  <c r="AL460" i="4"/>
  <c r="AK460" i="4"/>
  <c r="AJ460" i="4"/>
  <c r="AI460" i="4"/>
  <c r="AH460" i="4"/>
  <c r="AG460" i="4"/>
  <c r="AF460" i="4"/>
  <c r="AE460" i="4"/>
  <c r="AD460" i="4"/>
  <c r="AC460" i="4"/>
  <c r="AB460" i="4"/>
  <c r="AA460" i="4"/>
  <c r="Z460" i="4"/>
  <c r="Y460" i="4"/>
  <c r="X460" i="4"/>
  <c r="W460" i="4"/>
  <c r="V460" i="4"/>
  <c r="U460" i="4"/>
  <c r="T460" i="4"/>
  <c r="S460" i="4"/>
  <c r="R460" i="4"/>
  <c r="Q460" i="4"/>
  <c r="P460" i="4"/>
  <c r="O460" i="4"/>
  <c r="N460" i="4"/>
  <c r="M460" i="4"/>
  <c r="L460" i="4"/>
  <c r="AN460" i="4" s="1"/>
  <c r="K460" i="4"/>
  <c r="J460" i="4"/>
  <c r="I460" i="4"/>
  <c r="H460" i="4"/>
  <c r="G460" i="4"/>
  <c r="F460" i="4"/>
  <c r="E460" i="4"/>
  <c r="D460" i="4"/>
  <c r="C460" i="4"/>
  <c r="B460" i="4"/>
  <c r="A460" i="4"/>
  <c r="AK459" i="4"/>
  <c r="AJ459" i="4"/>
  <c r="AI459" i="4"/>
  <c r="AH459" i="4"/>
  <c r="AG459" i="4"/>
  <c r="AF459" i="4"/>
  <c r="AE459" i="4"/>
  <c r="AD459" i="4"/>
  <c r="AC459" i="4"/>
  <c r="AB459" i="4"/>
  <c r="AN459" i="4" s="1"/>
  <c r="AA459" i="4"/>
  <c r="Z459" i="4"/>
  <c r="Y459" i="4"/>
  <c r="AM459" i="4" s="1"/>
  <c r="X459" i="4"/>
  <c r="W459" i="4"/>
  <c r="V459" i="4"/>
  <c r="U459" i="4"/>
  <c r="T459" i="4"/>
  <c r="S459" i="4"/>
  <c r="R459" i="4"/>
  <c r="Q459" i="4"/>
  <c r="P459" i="4"/>
  <c r="O459" i="4"/>
  <c r="N459" i="4"/>
  <c r="M459" i="4"/>
  <c r="L459" i="4"/>
  <c r="K459" i="4"/>
  <c r="J459" i="4"/>
  <c r="I459" i="4"/>
  <c r="H459" i="4"/>
  <c r="G459" i="4"/>
  <c r="F459" i="4"/>
  <c r="E459" i="4"/>
  <c r="D459" i="4"/>
  <c r="AO459" i="4" s="1"/>
  <c r="C459" i="4"/>
  <c r="B459" i="4"/>
  <c r="A459" i="4"/>
  <c r="AM458" i="4"/>
  <c r="AL458" i="4"/>
  <c r="AK458" i="4"/>
  <c r="AJ458" i="4"/>
  <c r="AI458" i="4"/>
  <c r="AH458" i="4"/>
  <c r="AG458" i="4"/>
  <c r="AF458" i="4"/>
  <c r="AE458" i="4"/>
  <c r="AD458" i="4"/>
  <c r="AC458" i="4"/>
  <c r="AB458" i="4"/>
  <c r="AN458" i="4" s="1"/>
  <c r="AA458" i="4"/>
  <c r="Z458" i="4"/>
  <c r="Y458" i="4"/>
  <c r="X458" i="4"/>
  <c r="W458" i="4"/>
  <c r="V458" i="4"/>
  <c r="U458" i="4"/>
  <c r="T458" i="4"/>
  <c r="S458" i="4"/>
  <c r="R458" i="4"/>
  <c r="Q458" i="4"/>
  <c r="P458" i="4"/>
  <c r="O458" i="4"/>
  <c r="N458" i="4"/>
  <c r="M458" i="4"/>
  <c r="L458" i="4"/>
  <c r="K458" i="4"/>
  <c r="J458" i="4"/>
  <c r="I458" i="4"/>
  <c r="H458" i="4"/>
  <c r="G458" i="4"/>
  <c r="F458" i="4"/>
  <c r="E458" i="4"/>
  <c r="D458" i="4"/>
  <c r="C458" i="4"/>
  <c r="AO458" i="4" s="1"/>
  <c r="B458" i="4"/>
  <c r="A458" i="4"/>
  <c r="AN457" i="4"/>
  <c r="AL457" i="4"/>
  <c r="AK457" i="4"/>
  <c r="AJ457" i="4"/>
  <c r="AI457" i="4"/>
  <c r="AH457" i="4"/>
  <c r="AG457" i="4"/>
  <c r="AF457" i="4"/>
  <c r="AE457" i="4"/>
  <c r="AD457" i="4"/>
  <c r="AC457" i="4"/>
  <c r="AB457" i="4"/>
  <c r="AA457" i="4"/>
  <c r="Z457" i="4"/>
  <c r="Y457" i="4"/>
  <c r="AM457" i="4" s="1"/>
  <c r="X457" i="4"/>
  <c r="W457" i="4"/>
  <c r="V457" i="4"/>
  <c r="U457" i="4"/>
  <c r="T457" i="4"/>
  <c r="S457" i="4"/>
  <c r="R457" i="4"/>
  <c r="Q457" i="4"/>
  <c r="P457" i="4"/>
  <c r="O457" i="4"/>
  <c r="N457" i="4"/>
  <c r="M457" i="4"/>
  <c r="L457" i="4"/>
  <c r="K457" i="4"/>
  <c r="J457" i="4"/>
  <c r="I457" i="4"/>
  <c r="H457" i="4"/>
  <c r="AO457" i="4" s="1"/>
  <c r="G457" i="4"/>
  <c r="F457" i="4"/>
  <c r="E457" i="4"/>
  <c r="D457" i="4"/>
  <c r="C457" i="4"/>
  <c r="B457" i="4"/>
  <c r="A457" i="4"/>
  <c r="AN456" i="4"/>
  <c r="AM456" i="4"/>
  <c r="AL456" i="4"/>
  <c r="AK456" i="4"/>
  <c r="AJ456" i="4"/>
  <c r="AI456" i="4"/>
  <c r="AH456" i="4"/>
  <c r="AG456" i="4"/>
  <c r="AF456" i="4"/>
  <c r="AE456" i="4"/>
  <c r="AD456" i="4"/>
  <c r="AC456" i="4"/>
  <c r="AB456" i="4"/>
  <c r="AA456" i="4"/>
  <c r="Z456" i="4"/>
  <c r="Y456" i="4"/>
  <c r="X456" i="4"/>
  <c r="W456" i="4"/>
  <c r="V456" i="4"/>
  <c r="U456" i="4"/>
  <c r="T456" i="4"/>
  <c r="S456" i="4"/>
  <c r="R456" i="4"/>
  <c r="Q456" i="4"/>
  <c r="P456" i="4"/>
  <c r="O456" i="4"/>
  <c r="N456" i="4"/>
  <c r="M456" i="4"/>
  <c r="L456" i="4"/>
  <c r="K456" i="4"/>
  <c r="J456" i="4"/>
  <c r="I456" i="4"/>
  <c r="H456" i="4"/>
  <c r="G456" i="4"/>
  <c r="F456" i="4"/>
  <c r="E456" i="4"/>
  <c r="D456" i="4"/>
  <c r="C456" i="4"/>
  <c r="B456" i="4"/>
  <c r="A456" i="4"/>
  <c r="AM455" i="4"/>
  <c r="AL455" i="4"/>
  <c r="AK455" i="4"/>
  <c r="AJ455" i="4"/>
  <c r="AI455" i="4"/>
  <c r="AH455" i="4"/>
  <c r="AG455" i="4"/>
  <c r="AF455" i="4"/>
  <c r="AE455" i="4"/>
  <c r="AD455" i="4"/>
  <c r="AC455" i="4"/>
  <c r="AB455" i="4"/>
  <c r="AA455" i="4"/>
  <c r="Z455" i="4"/>
  <c r="Y455" i="4"/>
  <c r="X455" i="4"/>
  <c r="W455" i="4"/>
  <c r="V455" i="4"/>
  <c r="U455" i="4"/>
  <c r="T455" i="4"/>
  <c r="S455" i="4"/>
  <c r="R455" i="4"/>
  <c r="Q455" i="4"/>
  <c r="P455" i="4"/>
  <c r="O455" i="4"/>
  <c r="N455" i="4"/>
  <c r="M455" i="4"/>
  <c r="L455" i="4"/>
  <c r="AN455" i="4" s="1"/>
  <c r="K455" i="4"/>
  <c r="J455" i="4"/>
  <c r="I455" i="4"/>
  <c r="H455" i="4"/>
  <c r="G455" i="4"/>
  <c r="F455" i="4"/>
  <c r="E455" i="4"/>
  <c r="AO455" i="4" s="1"/>
  <c r="D455" i="4"/>
  <c r="C455" i="4"/>
  <c r="B455" i="4"/>
  <c r="A455" i="4"/>
  <c r="AK454" i="4"/>
  <c r="AJ454" i="4"/>
  <c r="AI454" i="4"/>
  <c r="AH454" i="4"/>
  <c r="AG454" i="4"/>
  <c r="AF454" i="4"/>
  <c r="AE454" i="4"/>
  <c r="AD454" i="4"/>
  <c r="AC454" i="4"/>
  <c r="AB454" i="4"/>
  <c r="AN454" i="4" s="1"/>
  <c r="AA454" i="4"/>
  <c r="Z454" i="4"/>
  <c r="Y454" i="4"/>
  <c r="AM454" i="4" s="1"/>
  <c r="X454" i="4"/>
  <c r="W454" i="4"/>
  <c r="V454" i="4"/>
  <c r="U454" i="4"/>
  <c r="T454" i="4"/>
  <c r="S454" i="4"/>
  <c r="R454" i="4"/>
  <c r="Q454" i="4"/>
  <c r="P454" i="4"/>
  <c r="O454" i="4"/>
  <c r="N454" i="4"/>
  <c r="M454" i="4"/>
  <c r="L454" i="4"/>
  <c r="K454" i="4"/>
  <c r="J454" i="4"/>
  <c r="I454" i="4"/>
  <c r="H454" i="4"/>
  <c r="G454" i="4"/>
  <c r="F454" i="4"/>
  <c r="E454" i="4"/>
  <c r="D454" i="4"/>
  <c r="AO454" i="4" s="1"/>
  <c r="C454" i="4"/>
  <c r="B454" i="4"/>
  <c r="A454" i="4"/>
  <c r="AL453" i="4"/>
  <c r="AK453" i="4"/>
  <c r="AJ453" i="4"/>
  <c r="AI453" i="4"/>
  <c r="AH453" i="4"/>
  <c r="AG453" i="4"/>
  <c r="AF453" i="4"/>
  <c r="AE453" i="4"/>
  <c r="AD453" i="4"/>
  <c r="AC453" i="4"/>
  <c r="AB453" i="4"/>
  <c r="AN453" i="4" s="1"/>
  <c r="AA453" i="4"/>
  <c r="Z453" i="4"/>
  <c r="Y453" i="4"/>
  <c r="AM453" i="4" s="1"/>
  <c r="X453" i="4"/>
  <c r="W453" i="4"/>
  <c r="V453" i="4"/>
  <c r="U453" i="4"/>
  <c r="T453" i="4"/>
  <c r="S453" i="4"/>
  <c r="R453" i="4"/>
  <c r="Q453" i="4"/>
  <c r="P453" i="4"/>
  <c r="O453" i="4"/>
  <c r="N453" i="4"/>
  <c r="M453" i="4"/>
  <c r="L453" i="4"/>
  <c r="K453" i="4"/>
  <c r="J453" i="4"/>
  <c r="I453" i="4"/>
  <c r="H453" i="4"/>
  <c r="G453" i="4"/>
  <c r="F453" i="4"/>
  <c r="E453" i="4"/>
  <c r="AO453" i="4" s="1"/>
  <c r="D453" i="4"/>
  <c r="C453" i="4"/>
  <c r="B453" i="4"/>
  <c r="A453" i="4"/>
  <c r="AN452" i="4"/>
  <c r="AM452" i="4"/>
  <c r="AL452" i="4"/>
  <c r="AK452" i="4"/>
  <c r="AJ452" i="4"/>
  <c r="AI452" i="4"/>
  <c r="AH452" i="4"/>
  <c r="AG452" i="4"/>
  <c r="AF452" i="4"/>
  <c r="AE452" i="4"/>
  <c r="AD452" i="4"/>
  <c r="AC452" i="4"/>
  <c r="AB452" i="4"/>
  <c r="AA452" i="4"/>
  <c r="Z452" i="4"/>
  <c r="Y452" i="4"/>
  <c r="X452" i="4"/>
  <c r="W452" i="4"/>
  <c r="V452" i="4"/>
  <c r="U452" i="4"/>
  <c r="T452" i="4"/>
  <c r="S452" i="4"/>
  <c r="R452" i="4"/>
  <c r="Q452" i="4"/>
  <c r="P452" i="4"/>
  <c r="O452" i="4"/>
  <c r="N452" i="4"/>
  <c r="M452" i="4"/>
  <c r="L452" i="4"/>
  <c r="K452" i="4"/>
  <c r="J452" i="4"/>
  <c r="I452" i="4"/>
  <c r="H452" i="4"/>
  <c r="G452" i="4"/>
  <c r="F452" i="4"/>
  <c r="E452" i="4"/>
  <c r="D452" i="4"/>
  <c r="C452" i="4"/>
  <c r="AO452" i="4" s="1"/>
  <c r="B452" i="4"/>
  <c r="A452" i="4"/>
  <c r="AO451" i="4"/>
  <c r="AK451" i="4"/>
  <c r="AJ451" i="4"/>
  <c r="AI451" i="4"/>
  <c r="AH451" i="4"/>
  <c r="AG451" i="4"/>
  <c r="AF451" i="4"/>
  <c r="AE451" i="4"/>
  <c r="AD451" i="4"/>
  <c r="AC451" i="4"/>
  <c r="AB451" i="4"/>
  <c r="AN451" i="4" s="1"/>
  <c r="AA451" i="4"/>
  <c r="Z451" i="4"/>
  <c r="Y451" i="4"/>
  <c r="AM451" i="4" s="1"/>
  <c r="X451" i="4"/>
  <c r="W451" i="4"/>
  <c r="V451" i="4"/>
  <c r="U451" i="4"/>
  <c r="T451" i="4"/>
  <c r="S451" i="4"/>
  <c r="R451" i="4"/>
  <c r="Q451" i="4"/>
  <c r="P451" i="4"/>
  <c r="O451" i="4"/>
  <c r="N451" i="4"/>
  <c r="M451" i="4"/>
  <c r="L451" i="4"/>
  <c r="K451" i="4"/>
  <c r="J451" i="4"/>
  <c r="I451" i="4"/>
  <c r="H451" i="4"/>
  <c r="G451" i="4"/>
  <c r="F451" i="4"/>
  <c r="E451" i="4"/>
  <c r="D451" i="4"/>
  <c r="C451" i="4"/>
  <c r="B451" i="4"/>
  <c r="A451" i="4"/>
  <c r="AM450" i="4"/>
  <c r="AL450" i="4"/>
  <c r="AK450" i="4"/>
  <c r="AJ450" i="4"/>
  <c r="AI450" i="4"/>
  <c r="AH450" i="4"/>
  <c r="AG450" i="4"/>
  <c r="AF450" i="4"/>
  <c r="AE450" i="4"/>
  <c r="AD450" i="4"/>
  <c r="AC450" i="4"/>
  <c r="AB450" i="4"/>
  <c r="AN450" i="4" s="1"/>
  <c r="AA450" i="4"/>
  <c r="Z450" i="4"/>
  <c r="Y450" i="4"/>
  <c r="X450" i="4"/>
  <c r="W450" i="4"/>
  <c r="V450" i="4"/>
  <c r="U450" i="4"/>
  <c r="T450" i="4"/>
  <c r="S450" i="4"/>
  <c r="R450" i="4"/>
  <c r="Q450" i="4"/>
  <c r="P450" i="4"/>
  <c r="O450" i="4"/>
  <c r="N450" i="4"/>
  <c r="M450" i="4"/>
  <c r="L450" i="4"/>
  <c r="K450" i="4"/>
  <c r="J450" i="4"/>
  <c r="I450" i="4"/>
  <c r="H450" i="4"/>
  <c r="G450" i="4"/>
  <c r="F450" i="4"/>
  <c r="E450" i="4"/>
  <c r="D450" i="4"/>
  <c r="C450" i="4"/>
  <c r="AO450" i="4" s="1"/>
  <c r="B450" i="4"/>
  <c r="A450" i="4"/>
  <c r="AN449" i="4"/>
  <c r="AL449" i="4"/>
  <c r="AK449" i="4"/>
  <c r="AJ449" i="4"/>
  <c r="AI449" i="4"/>
  <c r="AH449" i="4"/>
  <c r="AG449" i="4"/>
  <c r="AF449" i="4"/>
  <c r="AE449" i="4"/>
  <c r="AD449" i="4"/>
  <c r="AC449" i="4"/>
  <c r="AB449" i="4"/>
  <c r="AA449" i="4"/>
  <c r="Z449" i="4"/>
  <c r="Y449" i="4"/>
  <c r="AM449" i="4" s="1"/>
  <c r="X449" i="4"/>
  <c r="W449" i="4"/>
  <c r="V449" i="4"/>
  <c r="U449" i="4"/>
  <c r="T449" i="4"/>
  <c r="S449" i="4"/>
  <c r="R449" i="4"/>
  <c r="Q449" i="4"/>
  <c r="P449" i="4"/>
  <c r="O449" i="4"/>
  <c r="N449" i="4"/>
  <c r="M449" i="4"/>
  <c r="L449" i="4"/>
  <c r="K449" i="4"/>
  <c r="J449" i="4"/>
  <c r="I449" i="4"/>
  <c r="H449" i="4"/>
  <c r="G449" i="4"/>
  <c r="F449" i="4"/>
  <c r="E449" i="4"/>
  <c r="AO449" i="4" s="1"/>
  <c r="D449" i="4"/>
  <c r="C449" i="4"/>
  <c r="B449" i="4"/>
  <c r="A449" i="4"/>
  <c r="AN448" i="4"/>
  <c r="AM448" i="4"/>
  <c r="AL448" i="4"/>
  <c r="AK448" i="4"/>
  <c r="AJ448" i="4"/>
  <c r="AI448" i="4"/>
  <c r="AH448" i="4"/>
  <c r="AG448" i="4"/>
  <c r="AF448" i="4"/>
  <c r="AE448" i="4"/>
  <c r="AD448" i="4"/>
  <c r="AC448" i="4"/>
  <c r="AB448" i="4"/>
  <c r="AA448" i="4"/>
  <c r="Z448" i="4"/>
  <c r="Y448" i="4"/>
  <c r="X448" i="4"/>
  <c r="W448" i="4"/>
  <c r="V448" i="4"/>
  <c r="U448" i="4"/>
  <c r="T448" i="4"/>
  <c r="S448" i="4"/>
  <c r="R448" i="4"/>
  <c r="Q448" i="4"/>
  <c r="P448" i="4"/>
  <c r="O448" i="4"/>
  <c r="N448" i="4"/>
  <c r="M448" i="4"/>
  <c r="L448" i="4"/>
  <c r="K448" i="4"/>
  <c r="J448" i="4"/>
  <c r="I448" i="4"/>
  <c r="H448" i="4"/>
  <c r="G448" i="4"/>
  <c r="F448" i="4"/>
  <c r="E448" i="4"/>
  <c r="D448" i="4"/>
  <c r="C448" i="4"/>
  <c r="AO448" i="4" s="1"/>
  <c r="B448" i="4"/>
  <c r="A448" i="4"/>
  <c r="AK447" i="4"/>
  <c r="AJ447" i="4"/>
  <c r="AI447" i="4"/>
  <c r="AH447" i="4"/>
  <c r="AG447" i="4"/>
  <c r="AF447" i="4"/>
  <c r="AE447" i="4"/>
  <c r="AD447" i="4"/>
  <c r="AC447" i="4"/>
  <c r="AB447" i="4"/>
  <c r="AN447" i="4" s="1"/>
  <c r="AA447" i="4"/>
  <c r="Z447" i="4"/>
  <c r="Y447" i="4"/>
  <c r="AM447" i="4" s="1"/>
  <c r="X447" i="4"/>
  <c r="W447" i="4"/>
  <c r="V447" i="4"/>
  <c r="U447" i="4"/>
  <c r="T447" i="4"/>
  <c r="S447" i="4"/>
  <c r="R447" i="4"/>
  <c r="Q447" i="4"/>
  <c r="P447" i="4"/>
  <c r="O447" i="4"/>
  <c r="N447" i="4"/>
  <c r="M447" i="4"/>
  <c r="L447" i="4"/>
  <c r="K447" i="4"/>
  <c r="J447" i="4"/>
  <c r="I447" i="4"/>
  <c r="AO447" i="4" s="1"/>
  <c r="H447" i="4"/>
  <c r="G447" i="4"/>
  <c r="F447" i="4"/>
  <c r="E447" i="4"/>
  <c r="D447" i="4"/>
  <c r="C447" i="4"/>
  <c r="B447" i="4"/>
  <c r="A447" i="4"/>
  <c r="AM446" i="4"/>
  <c r="AL446" i="4"/>
  <c r="AK446" i="4"/>
  <c r="AJ446" i="4"/>
  <c r="AI446" i="4"/>
  <c r="AH446" i="4"/>
  <c r="AG446" i="4"/>
  <c r="AF446" i="4"/>
  <c r="AE446" i="4"/>
  <c r="AD446" i="4"/>
  <c r="AC446" i="4"/>
  <c r="AB446" i="4"/>
  <c r="AN446" i="4" s="1"/>
  <c r="AA446" i="4"/>
  <c r="Z446" i="4"/>
  <c r="Y446" i="4"/>
  <c r="X446" i="4"/>
  <c r="W446" i="4"/>
  <c r="V446" i="4"/>
  <c r="U446" i="4"/>
  <c r="T446" i="4"/>
  <c r="S446" i="4"/>
  <c r="R446" i="4"/>
  <c r="Q446" i="4"/>
  <c r="P446" i="4"/>
  <c r="O446" i="4"/>
  <c r="N446" i="4"/>
  <c r="M446" i="4"/>
  <c r="L446" i="4"/>
  <c r="K446" i="4"/>
  <c r="J446" i="4"/>
  <c r="I446" i="4"/>
  <c r="H446" i="4"/>
  <c r="G446" i="4"/>
  <c r="F446" i="4"/>
  <c r="E446" i="4"/>
  <c r="D446" i="4"/>
  <c r="C446" i="4"/>
  <c r="AO446" i="4" s="1"/>
  <c r="B446" i="4"/>
  <c r="A446" i="4"/>
  <c r="AN445" i="4"/>
  <c r="AL445" i="4"/>
  <c r="AK445" i="4"/>
  <c r="AJ445" i="4"/>
  <c r="AI445" i="4"/>
  <c r="AH445" i="4"/>
  <c r="AG445" i="4"/>
  <c r="AF445" i="4"/>
  <c r="AE445" i="4"/>
  <c r="AD445" i="4"/>
  <c r="AC445" i="4"/>
  <c r="AB445" i="4"/>
  <c r="AA445" i="4"/>
  <c r="Z445" i="4"/>
  <c r="Y445" i="4"/>
  <c r="AM445" i="4" s="1"/>
  <c r="X445" i="4"/>
  <c r="W445" i="4"/>
  <c r="V445" i="4"/>
  <c r="U445" i="4"/>
  <c r="T445" i="4"/>
  <c r="S445" i="4"/>
  <c r="R445" i="4"/>
  <c r="Q445" i="4"/>
  <c r="P445" i="4"/>
  <c r="O445" i="4"/>
  <c r="N445" i="4"/>
  <c r="M445" i="4"/>
  <c r="L445" i="4"/>
  <c r="K445" i="4"/>
  <c r="J445" i="4"/>
  <c r="I445" i="4"/>
  <c r="H445" i="4"/>
  <c r="G445" i="4"/>
  <c r="F445" i="4"/>
  <c r="E445" i="4"/>
  <c r="AO445" i="4" s="1"/>
  <c r="D445" i="4"/>
  <c r="C445" i="4"/>
  <c r="B445" i="4"/>
  <c r="A445" i="4"/>
  <c r="AN444" i="4"/>
  <c r="AM444" i="4"/>
  <c r="AL444" i="4"/>
  <c r="AK444" i="4"/>
  <c r="AJ444" i="4"/>
  <c r="AI444" i="4"/>
  <c r="AH444" i="4"/>
  <c r="AG444" i="4"/>
  <c r="AF444" i="4"/>
  <c r="AE444" i="4"/>
  <c r="AD444" i="4"/>
  <c r="AC444" i="4"/>
  <c r="AB444" i="4"/>
  <c r="AA444" i="4"/>
  <c r="Z444" i="4"/>
  <c r="Y444" i="4"/>
  <c r="X444" i="4"/>
  <c r="W444" i="4"/>
  <c r="V444" i="4"/>
  <c r="U444" i="4"/>
  <c r="T444" i="4"/>
  <c r="S444" i="4"/>
  <c r="R444" i="4"/>
  <c r="Q444" i="4"/>
  <c r="P444" i="4"/>
  <c r="O444" i="4"/>
  <c r="N444" i="4"/>
  <c r="M444" i="4"/>
  <c r="L444" i="4"/>
  <c r="K444" i="4"/>
  <c r="J444" i="4"/>
  <c r="I444" i="4"/>
  <c r="H444" i="4"/>
  <c r="G444" i="4"/>
  <c r="F444" i="4"/>
  <c r="E444" i="4"/>
  <c r="D444" i="4"/>
  <c r="C444" i="4"/>
  <c r="AO444" i="4" s="1"/>
  <c r="B444" i="4"/>
  <c r="A444" i="4"/>
  <c r="AK443" i="4"/>
  <c r="AJ443" i="4"/>
  <c r="AI443" i="4"/>
  <c r="AH443" i="4"/>
  <c r="AG443" i="4"/>
  <c r="AF443" i="4"/>
  <c r="AE443" i="4"/>
  <c r="AD443" i="4"/>
  <c r="AC443" i="4"/>
  <c r="AB443" i="4"/>
  <c r="AN443" i="4" s="1"/>
  <c r="AA443" i="4"/>
  <c r="Z443" i="4"/>
  <c r="Y443" i="4"/>
  <c r="AM443" i="4" s="1"/>
  <c r="X443" i="4"/>
  <c r="W443" i="4"/>
  <c r="V443" i="4"/>
  <c r="U443" i="4"/>
  <c r="T443" i="4"/>
  <c r="S443" i="4"/>
  <c r="R443" i="4"/>
  <c r="Q443" i="4"/>
  <c r="P443" i="4"/>
  <c r="O443" i="4"/>
  <c r="N443" i="4"/>
  <c r="M443" i="4"/>
  <c r="L443" i="4"/>
  <c r="K443" i="4"/>
  <c r="J443" i="4"/>
  <c r="I443" i="4"/>
  <c r="AO443" i="4" s="1"/>
  <c r="H443" i="4"/>
  <c r="G443" i="4"/>
  <c r="F443" i="4"/>
  <c r="E443" i="4"/>
  <c r="D443" i="4"/>
  <c r="C443" i="4"/>
  <c r="B443" i="4"/>
  <c r="A443" i="4"/>
  <c r="AM442" i="4"/>
  <c r="AL442" i="4"/>
  <c r="AK442" i="4"/>
  <c r="AJ442" i="4"/>
  <c r="AI442" i="4"/>
  <c r="AH442" i="4"/>
  <c r="AG442" i="4"/>
  <c r="AF442" i="4"/>
  <c r="AE442" i="4"/>
  <c r="AD442" i="4"/>
  <c r="AC442" i="4"/>
  <c r="AB442" i="4"/>
  <c r="AN442" i="4" s="1"/>
  <c r="AA442" i="4"/>
  <c r="Z442" i="4"/>
  <c r="Y442" i="4"/>
  <c r="X442" i="4"/>
  <c r="W442" i="4"/>
  <c r="V442" i="4"/>
  <c r="U442" i="4"/>
  <c r="T442" i="4"/>
  <c r="S442" i="4"/>
  <c r="R442" i="4"/>
  <c r="Q442" i="4"/>
  <c r="P442" i="4"/>
  <c r="O442" i="4"/>
  <c r="N442" i="4"/>
  <c r="M442" i="4"/>
  <c r="L442" i="4"/>
  <c r="K442" i="4"/>
  <c r="J442" i="4"/>
  <c r="I442" i="4"/>
  <c r="H442" i="4"/>
  <c r="G442" i="4"/>
  <c r="F442" i="4"/>
  <c r="E442" i="4"/>
  <c r="D442" i="4"/>
  <c r="C442" i="4"/>
  <c r="AO442" i="4" s="1"/>
  <c r="B442" i="4"/>
  <c r="A442" i="4"/>
  <c r="AN441" i="4"/>
  <c r="AL441" i="4"/>
  <c r="AK441" i="4"/>
  <c r="AJ441" i="4"/>
  <c r="AI441" i="4"/>
  <c r="AH441" i="4"/>
  <c r="AG441" i="4"/>
  <c r="AF441" i="4"/>
  <c r="AE441" i="4"/>
  <c r="AD441" i="4"/>
  <c r="AC441" i="4"/>
  <c r="AB441" i="4"/>
  <c r="AA441" i="4"/>
  <c r="Z441" i="4"/>
  <c r="Y441" i="4"/>
  <c r="AM441" i="4" s="1"/>
  <c r="X441" i="4"/>
  <c r="W441" i="4"/>
  <c r="V441" i="4"/>
  <c r="U441" i="4"/>
  <c r="T441" i="4"/>
  <c r="S441" i="4"/>
  <c r="R441" i="4"/>
  <c r="Q441" i="4"/>
  <c r="P441" i="4"/>
  <c r="O441" i="4"/>
  <c r="N441" i="4"/>
  <c r="M441" i="4"/>
  <c r="L441" i="4"/>
  <c r="K441" i="4"/>
  <c r="J441" i="4"/>
  <c r="I441" i="4"/>
  <c r="H441" i="4"/>
  <c r="G441" i="4"/>
  <c r="F441" i="4"/>
  <c r="E441" i="4"/>
  <c r="AO441" i="4" s="1"/>
  <c r="D441" i="4"/>
  <c r="C441" i="4"/>
  <c r="B441" i="4"/>
  <c r="A441" i="4"/>
  <c r="AN440" i="4"/>
  <c r="AM440" i="4"/>
  <c r="AL440" i="4"/>
  <c r="AK440" i="4"/>
  <c r="AJ440" i="4"/>
  <c r="AI440" i="4"/>
  <c r="AH440" i="4"/>
  <c r="AG440" i="4"/>
  <c r="AF440" i="4"/>
  <c r="AE440" i="4"/>
  <c r="AD440" i="4"/>
  <c r="AC440" i="4"/>
  <c r="AB440" i="4"/>
  <c r="AA440" i="4"/>
  <c r="Z440" i="4"/>
  <c r="Y440" i="4"/>
  <c r="X440" i="4"/>
  <c r="W440" i="4"/>
  <c r="V440" i="4"/>
  <c r="U440" i="4"/>
  <c r="T440" i="4"/>
  <c r="S440" i="4"/>
  <c r="R440" i="4"/>
  <c r="Q440" i="4"/>
  <c r="P440" i="4"/>
  <c r="O440" i="4"/>
  <c r="N440" i="4"/>
  <c r="M440" i="4"/>
  <c r="L440" i="4"/>
  <c r="K440" i="4"/>
  <c r="J440" i="4"/>
  <c r="I440" i="4"/>
  <c r="H440" i="4"/>
  <c r="G440" i="4"/>
  <c r="F440" i="4"/>
  <c r="E440" i="4"/>
  <c r="D440" i="4"/>
  <c r="C440" i="4"/>
  <c r="AO440" i="4" s="1"/>
  <c r="B440" i="4"/>
  <c r="A440" i="4"/>
  <c r="AK439" i="4"/>
  <c r="AJ439" i="4"/>
  <c r="AI439" i="4"/>
  <c r="AH439" i="4"/>
  <c r="AG439" i="4"/>
  <c r="AF439" i="4"/>
  <c r="AE439" i="4"/>
  <c r="AD439" i="4"/>
  <c r="AC439" i="4"/>
  <c r="AB439" i="4"/>
  <c r="AN439" i="4" s="1"/>
  <c r="AA439" i="4"/>
  <c r="Z439" i="4"/>
  <c r="Y439" i="4"/>
  <c r="AM439" i="4" s="1"/>
  <c r="X439" i="4"/>
  <c r="W439" i="4"/>
  <c r="V439" i="4"/>
  <c r="U439" i="4"/>
  <c r="T439" i="4"/>
  <c r="S439" i="4"/>
  <c r="R439" i="4"/>
  <c r="Q439" i="4"/>
  <c r="P439" i="4"/>
  <c r="O439" i="4"/>
  <c r="N439" i="4"/>
  <c r="M439" i="4"/>
  <c r="L439" i="4"/>
  <c r="K439" i="4"/>
  <c r="J439" i="4"/>
  <c r="I439" i="4"/>
  <c r="AO439" i="4" s="1"/>
  <c r="H439" i="4"/>
  <c r="G439" i="4"/>
  <c r="F439" i="4"/>
  <c r="E439" i="4"/>
  <c r="D439" i="4"/>
  <c r="C439" i="4"/>
  <c r="B439" i="4"/>
  <c r="A439" i="4"/>
  <c r="AM438" i="4"/>
  <c r="AL438" i="4"/>
  <c r="AK438" i="4"/>
  <c r="AJ438" i="4"/>
  <c r="AI438" i="4"/>
  <c r="AH438" i="4"/>
  <c r="AG438" i="4"/>
  <c r="AF438" i="4"/>
  <c r="AE438" i="4"/>
  <c r="AD438" i="4"/>
  <c r="AC438" i="4"/>
  <c r="AB438" i="4"/>
  <c r="AN438" i="4" s="1"/>
  <c r="AA438" i="4"/>
  <c r="Z438" i="4"/>
  <c r="Y438" i="4"/>
  <c r="X438" i="4"/>
  <c r="W438" i="4"/>
  <c r="V438" i="4"/>
  <c r="U438" i="4"/>
  <c r="T438" i="4"/>
  <c r="S438" i="4"/>
  <c r="R438" i="4"/>
  <c r="Q438" i="4"/>
  <c r="P438" i="4"/>
  <c r="O438" i="4"/>
  <c r="N438" i="4"/>
  <c r="M438" i="4"/>
  <c r="L438" i="4"/>
  <c r="K438" i="4"/>
  <c r="J438" i="4"/>
  <c r="I438" i="4"/>
  <c r="H438" i="4"/>
  <c r="G438" i="4"/>
  <c r="F438" i="4"/>
  <c r="E438" i="4"/>
  <c r="D438" i="4"/>
  <c r="C438" i="4"/>
  <c r="AO438" i="4" s="1"/>
  <c r="B438" i="4"/>
  <c r="A438" i="4"/>
  <c r="AN437" i="4"/>
  <c r="AL437" i="4"/>
  <c r="AK437" i="4"/>
  <c r="AJ437" i="4"/>
  <c r="AI437" i="4"/>
  <c r="AH437" i="4"/>
  <c r="AG437" i="4"/>
  <c r="AF437" i="4"/>
  <c r="AE437" i="4"/>
  <c r="AD437" i="4"/>
  <c r="AC437" i="4"/>
  <c r="AB437" i="4"/>
  <c r="AA437" i="4"/>
  <c r="Z437" i="4"/>
  <c r="Y437" i="4"/>
  <c r="AM437" i="4" s="1"/>
  <c r="X437" i="4"/>
  <c r="W437" i="4"/>
  <c r="V437" i="4"/>
  <c r="U437" i="4"/>
  <c r="T437" i="4"/>
  <c r="S437" i="4"/>
  <c r="R437" i="4"/>
  <c r="Q437" i="4"/>
  <c r="P437" i="4"/>
  <c r="O437" i="4"/>
  <c r="N437" i="4"/>
  <c r="M437" i="4"/>
  <c r="L437" i="4"/>
  <c r="K437" i="4"/>
  <c r="J437" i="4"/>
  <c r="I437" i="4"/>
  <c r="H437" i="4"/>
  <c r="G437" i="4"/>
  <c r="F437" i="4"/>
  <c r="E437" i="4"/>
  <c r="AO437" i="4" s="1"/>
  <c r="D437" i="4"/>
  <c r="C437" i="4"/>
  <c r="B437" i="4"/>
  <c r="A437" i="4"/>
  <c r="AN436" i="4"/>
  <c r="AM436" i="4"/>
  <c r="AL436" i="4"/>
  <c r="AK436" i="4"/>
  <c r="AJ436" i="4"/>
  <c r="AI436" i="4"/>
  <c r="AH436" i="4"/>
  <c r="AG436" i="4"/>
  <c r="AF436" i="4"/>
  <c r="AE436" i="4"/>
  <c r="AD436" i="4"/>
  <c r="AC436" i="4"/>
  <c r="AB436" i="4"/>
  <c r="AA436" i="4"/>
  <c r="Z436" i="4"/>
  <c r="Y436" i="4"/>
  <c r="X436" i="4"/>
  <c r="W436" i="4"/>
  <c r="V436" i="4"/>
  <c r="U436" i="4"/>
  <c r="T436" i="4"/>
  <c r="S436" i="4"/>
  <c r="R436" i="4"/>
  <c r="Q436" i="4"/>
  <c r="P436" i="4"/>
  <c r="O436" i="4"/>
  <c r="N436" i="4"/>
  <c r="M436" i="4"/>
  <c r="L436" i="4"/>
  <c r="K436" i="4"/>
  <c r="J436" i="4"/>
  <c r="I436" i="4"/>
  <c r="H436" i="4"/>
  <c r="G436" i="4"/>
  <c r="F436" i="4"/>
  <c r="E436" i="4"/>
  <c r="D436" i="4"/>
  <c r="C436" i="4"/>
  <c r="AO436" i="4" s="1"/>
  <c r="B436" i="4"/>
  <c r="A436" i="4"/>
  <c r="AK435" i="4"/>
  <c r="AJ435" i="4"/>
  <c r="AI435" i="4"/>
  <c r="AH435" i="4"/>
  <c r="AG435" i="4"/>
  <c r="AF435" i="4"/>
  <c r="AE435" i="4"/>
  <c r="AD435" i="4"/>
  <c r="AC435" i="4"/>
  <c r="AB435" i="4"/>
  <c r="AN435" i="4" s="1"/>
  <c r="AA435" i="4"/>
  <c r="Z435" i="4"/>
  <c r="Y435" i="4"/>
  <c r="AM435" i="4" s="1"/>
  <c r="X435" i="4"/>
  <c r="W435" i="4"/>
  <c r="V435" i="4"/>
  <c r="U435" i="4"/>
  <c r="T435" i="4"/>
  <c r="S435" i="4"/>
  <c r="R435" i="4"/>
  <c r="Q435" i="4"/>
  <c r="AO435" i="4" s="1"/>
  <c r="P435" i="4"/>
  <c r="O435" i="4"/>
  <c r="N435" i="4"/>
  <c r="M435" i="4"/>
  <c r="L435" i="4"/>
  <c r="K435" i="4"/>
  <c r="J435" i="4"/>
  <c r="I435" i="4"/>
  <c r="H435" i="4"/>
  <c r="G435" i="4"/>
  <c r="F435" i="4"/>
  <c r="E435" i="4"/>
  <c r="D435" i="4"/>
  <c r="C435" i="4"/>
  <c r="B435" i="4"/>
  <c r="A435" i="4"/>
  <c r="AM434" i="4"/>
  <c r="AL434" i="4"/>
  <c r="AK434" i="4"/>
  <c r="AJ434" i="4"/>
  <c r="AI434" i="4"/>
  <c r="AH434" i="4"/>
  <c r="AG434" i="4"/>
  <c r="AF434" i="4"/>
  <c r="AE434" i="4"/>
  <c r="AD434" i="4"/>
  <c r="AC434" i="4"/>
  <c r="AB434" i="4"/>
  <c r="AN434" i="4" s="1"/>
  <c r="AA434" i="4"/>
  <c r="Z434" i="4"/>
  <c r="Y434" i="4"/>
  <c r="X434" i="4"/>
  <c r="W434" i="4"/>
  <c r="V434" i="4"/>
  <c r="U434" i="4"/>
  <c r="T434" i="4"/>
  <c r="S434" i="4"/>
  <c r="R434" i="4"/>
  <c r="Q434" i="4"/>
  <c r="P434" i="4"/>
  <c r="O434" i="4"/>
  <c r="N434" i="4"/>
  <c r="M434" i="4"/>
  <c r="L434" i="4"/>
  <c r="K434" i="4"/>
  <c r="J434" i="4"/>
  <c r="I434" i="4"/>
  <c r="H434" i="4"/>
  <c r="G434" i="4"/>
  <c r="F434" i="4"/>
  <c r="E434" i="4"/>
  <c r="D434" i="4"/>
  <c r="C434" i="4"/>
  <c r="AO434" i="4" s="1"/>
  <c r="B434" i="4"/>
  <c r="A434" i="4"/>
  <c r="AN433" i="4"/>
  <c r="AL433" i="4"/>
  <c r="AK433" i="4"/>
  <c r="AJ433" i="4"/>
  <c r="AI433" i="4"/>
  <c r="AH433" i="4"/>
  <c r="AG433" i="4"/>
  <c r="AF433" i="4"/>
  <c r="AE433" i="4"/>
  <c r="AD433" i="4"/>
  <c r="AC433" i="4"/>
  <c r="AB433" i="4"/>
  <c r="AA433" i="4"/>
  <c r="Z433" i="4"/>
  <c r="Y433" i="4"/>
  <c r="AM433" i="4" s="1"/>
  <c r="X433" i="4"/>
  <c r="W433" i="4"/>
  <c r="V433" i="4"/>
  <c r="U433" i="4"/>
  <c r="T433" i="4"/>
  <c r="S433" i="4"/>
  <c r="R433" i="4"/>
  <c r="Q433" i="4"/>
  <c r="P433" i="4"/>
  <c r="O433" i="4"/>
  <c r="N433" i="4"/>
  <c r="M433" i="4"/>
  <c r="L433" i="4"/>
  <c r="K433" i="4"/>
  <c r="J433" i="4"/>
  <c r="I433" i="4"/>
  <c r="H433" i="4"/>
  <c r="G433" i="4"/>
  <c r="F433" i="4"/>
  <c r="E433" i="4"/>
  <c r="AO433" i="4" s="1"/>
  <c r="D433" i="4"/>
  <c r="C433" i="4"/>
  <c r="B433" i="4"/>
  <c r="A433" i="4"/>
  <c r="AN432" i="4"/>
  <c r="AM432" i="4"/>
  <c r="AL432" i="4"/>
  <c r="AK432" i="4"/>
  <c r="AJ432" i="4"/>
  <c r="AI432" i="4"/>
  <c r="AH432" i="4"/>
  <c r="AG432" i="4"/>
  <c r="AF432" i="4"/>
  <c r="AE432" i="4"/>
  <c r="AD432" i="4"/>
  <c r="AC432" i="4"/>
  <c r="AB432" i="4"/>
  <c r="AA432" i="4"/>
  <c r="Z432" i="4"/>
  <c r="Y432" i="4"/>
  <c r="X432" i="4"/>
  <c r="W432" i="4"/>
  <c r="V432" i="4"/>
  <c r="U432" i="4"/>
  <c r="T432" i="4"/>
  <c r="S432" i="4"/>
  <c r="R432" i="4"/>
  <c r="Q432" i="4"/>
  <c r="P432" i="4"/>
  <c r="O432" i="4"/>
  <c r="N432" i="4"/>
  <c r="M432" i="4"/>
  <c r="L432" i="4"/>
  <c r="K432" i="4"/>
  <c r="J432" i="4"/>
  <c r="I432" i="4"/>
  <c r="H432" i="4"/>
  <c r="G432" i="4"/>
  <c r="F432" i="4"/>
  <c r="E432" i="4"/>
  <c r="D432" i="4"/>
  <c r="C432" i="4"/>
  <c r="AO432" i="4" s="1"/>
  <c r="B432" i="4"/>
  <c r="A432" i="4"/>
  <c r="AK431" i="4"/>
  <c r="AJ431" i="4"/>
  <c r="AI431" i="4"/>
  <c r="AH431" i="4"/>
  <c r="AG431" i="4"/>
  <c r="AF431" i="4"/>
  <c r="AE431" i="4"/>
  <c r="AD431" i="4"/>
  <c r="AC431" i="4"/>
  <c r="AB431" i="4"/>
  <c r="AN431" i="4" s="1"/>
  <c r="AA431" i="4"/>
  <c r="Z431" i="4"/>
  <c r="Y431" i="4"/>
  <c r="AM431" i="4" s="1"/>
  <c r="X431" i="4"/>
  <c r="W431" i="4"/>
  <c r="V431" i="4"/>
  <c r="U431" i="4"/>
  <c r="T431" i="4"/>
  <c r="S431" i="4"/>
  <c r="R431" i="4"/>
  <c r="Q431" i="4"/>
  <c r="P431" i="4"/>
  <c r="O431" i="4"/>
  <c r="N431" i="4"/>
  <c r="M431" i="4"/>
  <c r="L431" i="4"/>
  <c r="K431" i="4"/>
  <c r="J431" i="4"/>
  <c r="I431" i="4"/>
  <c r="AO431" i="4" s="1"/>
  <c r="H431" i="4"/>
  <c r="G431" i="4"/>
  <c r="F431" i="4"/>
  <c r="E431" i="4"/>
  <c r="D431" i="4"/>
  <c r="C431" i="4"/>
  <c r="B431" i="4"/>
  <c r="A431" i="4"/>
  <c r="AM430" i="4"/>
  <c r="AL430" i="4"/>
  <c r="AK430" i="4"/>
  <c r="AJ430" i="4"/>
  <c r="AI430" i="4"/>
  <c r="AH430" i="4"/>
  <c r="AG430" i="4"/>
  <c r="AF430" i="4"/>
  <c r="AE430" i="4"/>
  <c r="AD430" i="4"/>
  <c r="AC430" i="4"/>
  <c r="AB430" i="4"/>
  <c r="AN430" i="4" s="1"/>
  <c r="AA430" i="4"/>
  <c r="Z430" i="4"/>
  <c r="Y430" i="4"/>
  <c r="X430" i="4"/>
  <c r="W430" i="4"/>
  <c r="V430" i="4"/>
  <c r="U430" i="4"/>
  <c r="T430" i="4"/>
  <c r="S430" i="4"/>
  <c r="R430" i="4"/>
  <c r="Q430" i="4"/>
  <c r="P430" i="4"/>
  <c r="O430" i="4"/>
  <c r="N430" i="4"/>
  <c r="M430" i="4"/>
  <c r="L430" i="4"/>
  <c r="K430" i="4"/>
  <c r="J430" i="4"/>
  <c r="I430" i="4"/>
  <c r="H430" i="4"/>
  <c r="G430" i="4"/>
  <c r="F430" i="4"/>
  <c r="E430" i="4"/>
  <c r="D430" i="4"/>
  <c r="C430" i="4"/>
  <c r="AO430" i="4" s="1"/>
  <c r="B430" i="4"/>
  <c r="A430" i="4"/>
  <c r="AN429" i="4"/>
  <c r="AL429" i="4"/>
  <c r="AK429" i="4"/>
  <c r="AJ429" i="4"/>
  <c r="AI429" i="4"/>
  <c r="AH429" i="4"/>
  <c r="AG429" i="4"/>
  <c r="AF429" i="4"/>
  <c r="AE429" i="4"/>
  <c r="AD429" i="4"/>
  <c r="AC429" i="4"/>
  <c r="AB429" i="4"/>
  <c r="AA429" i="4"/>
  <c r="Z429" i="4"/>
  <c r="Y429" i="4"/>
  <c r="AM429" i="4" s="1"/>
  <c r="X429" i="4"/>
  <c r="W429" i="4"/>
  <c r="V429" i="4"/>
  <c r="U429" i="4"/>
  <c r="T429" i="4"/>
  <c r="S429" i="4"/>
  <c r="R429" i="4"/>
  <c r="Q429" i="4"/>
  <c r="P429" i="4"/>
  <c r="O429" i="4"/>
  <c r="N429" i="4"/>
  <c r="M429" i="4"/>
  <c r="L429" i="4"/>
  <c r="K429" i="4"/>
  <c r="J429" i="4"/>
  <c r="I429" i="4"/>
  <c r="H429" i="4"/>
  <c r="G429" i="4"/>
  <c r="F429" i="4"/>
  <c r="E429" i="4"/>
  <c r="AO429" i="4" s="1"/>
  <c r="D429" i="4"/>
  <c r="C429" i="4"/>
  <c r="B429" i="4"/>
  <c r="A429" i="4"/>
  <c r="AN428" i="4"/>
  <c r="AM428" i="4"/>
  <c r="AL428" i="4"/>
  <c r="AK428" i="4"/>
  <c r="AJ428" i="4"/>
  <c r="AI428" i="4"/>
  <c r="AH428" i="4"/>
  <c r="AG428" i="4"/>
  <c r="AF428" i="4"/>
  <c r="AE428" i="4"/>
  <c r="AD428" i="4"/>
  <c r="AC428" i="4"/>
  <c r="AB428" i="4"/>
  <c r="AA428" i="4"/>
  <c r="Z428" i="4"/>
  <c r="Y428" i="4"/>
  <c r="X428" i="4"/>
  <c r="W428" i="4"/>
  <c r="V428" i="4"/>
  <c r="U428" i="4"/>
  <c r="T428" i="4"/>
  <c r="S428" i="4"/>
  <c r="R428" i="4"/>
  <c r="Q428" i="4"/>
  <c r="P428" i="4"/>
  <c r="O428" i="4"/>
  <c r="N428" i="4"/>
  <c r="M428" i="4"/>
  <c r="L428" i="4"/>
  <c r="K428" i="4"/>
  <c r="J428" i="4"/>
  <c r="I428" i="4"/>
  <c r="H428" i="4"/>
  <c r="G428" i="4"/>
  <c r="F428" i="4"/>
  <c r="E428" i="4"/>
  <c r="D428" i="4"/>
  <c r="C428" i="4"/>
  <c r="AO428" i="4" s="1"/>
  <c r="B428" i="4"/>
  <c r="A428" i="4"/>
  <c r="AK427" i="4"/>
  <c r="AJ427" i="4"/>
  <c r="AI427" i="4"/>
  <c r="AH427" i="4"/>
  <c r="AG427" i="4"/>
  <c r="AF427" i="4"/>
  <c r="AE427" i="4"/>
  <c r="AD427" i="4"/>
  <c r="AC427" i="4"/>
  <c r="AB427" i="4"/>
  <c r="AN427" i="4" s="1"/>
  <c r="AA427" i="4"/>
  <c r="Z427" i="4"/>
  <c r="Y427" i="4"/>
  <c r="AM427" i="4" s="1"/>
  <c r="X427" i="4"/>
  <c r="W427" i="4"/>
  <c r="V427" i="4"/>
  <c r="U427" i="4"/>
  <c r="T427" i="4"/>
  <c r="S427" i="4"/>
  <c r="R427" i="4"/>
  <c r="Q427" i="4"/>
  <c r="P427" i="4"/>
  <c r="O427" i="4"/>
  <c r="N427" i="4"/>
  <c r="M427" i="4"/>
  <c r="L427" i="4"/>
  <c r="K427" i="4"/>
  <c r="J427" i="4"/>
  <c r="I427" i="4"/>
  <c r="AO427" i="4" s="1"/>
  <c r="H427" i="4"/>
  <c r="G427" i="4"/>
  <c r="F427" i="4"/>
  <c r="E427" i="4"/>
  <c r="D427" i="4"/>
  <c r="C427" i="4"/>
  <c r="B427" i="4"/>
  <c r="A427" i="4"/>
  <c r="AM426" i="4"/>
  <c r="AL426" i="4"/>
  <c r="AK426" i="4"/>
  <c r="AJ426" i="4"/>
  <c r="AI426" i="4"/>
  <c r="AH426" i="4"/>
  <c r="AG426" i="4"/>
  <c r="AF426" i="4"/>
  <c r="AE426" i="4"/>
  <c r="AD426" i="4"/>
  <c r="AC426" i="4"/>
  <c r="AB426" i="4"/>
  <c r="AN426" i="4" s="1"/>
  <c r="AA426" i="4"/>
  <c r="Z426" i="4"/>
  <c r="Y426" i="4"/>
  <c r="X426" i="4"/>
  <c r="W426" i="4"/>
  <c r="V426" i="4"/>
  <c r="U426" i="4"/>
  <c r="T426" i="4"/>
  <c r="S426" i="4"/>
  <c r="R426" i="4"/>
  <c r="Q426" i="4"/>
  <c r="P426" i="4"/>
  <c r="O426" i="4"/>
  <c r="N426" i="4"/>
  <c r="M426" i="4"/>
  <c r="L426" i="4"/>
  <c r="K426" i="4"/>
  <c r="J426" i="4"/>
  <c r="I426" i="4"/>
  <c r="H426" i="4"/>
  <c r="G426" i="4"/>
  <c r="F426" i="4"/>
  <c r="E426" i="4"/>
  <c r="D426" i="4"/>
  <c r="C426" i="4"/>
  <c r="AO426" i="4" s="1"/>
  <c r="B426" i="4"/>
  <c r="A426" i="4"/>
  <c r="AN425" i="4"/>
  <c r="AL425" i="4"/>
  <c r="AK425" i="4"/>
  <c r="AJ425" i="4"/>
  <c r="AI425" i="4"/>
  <c r="AH425" i="4"/>
  <c r="AG425" i="4"/>
  <c r="AF425" i="4"/>
  <c r="AE425" i="4"/>
  <c r="AD425" i="4"/>
  <c r="AC425" i="4"/>
  <c r="AB425" i="4"/>
  <c r="AA425" i="4"/>
  <c r="Z425" i="4"/>
  <c r="Y425" i="4"/>
  <c r="AM425" i="4" s="1"/>
  <c r="X425" i="4"/>
  <c r="W425" i="4"/>
  <c r="V425" i="4"/>
  <c r="U425" i="4"/>
  <c r="T425" i="4"/>
  <c r="S425" i="4"/>
  <c r="R425" i="4"/>
  <c r="Q425" i="4"/>
  <c r="P425" i="4"/>
  <c r="O425" i="4"/>
  <c r="N425" i="4"/>
  <c r="M425" i="4"/>
  <c r="L425" i="4"/>
  <c r="K425" i="4"/>
  <c r="J425" i="4"/>
  <c r="I425" i="4"/>
  <c r="H425" i="4"/>
  <c r="G425" i="4"/>
  <c r="F425" i="4"/>
  <c r="E425" i="4"/>
  <c r="AO425" i="4" s="1"/>
  <c r="D425" i="4"/>
  <c r="C425" i="4"/>
  <c r="B425" i="4"/>
  <c r="A425" i="4"/>
  <c r="AN424" i="4"/>
  <c r="AM424" i="4"/>
  <c r="AL424" i="4"/>
  <c r="AK424" i="4"/>
  <c r="AJ424" i="4"/>
  <c r="AI424" i="4"/>
  <c r="AH424" i="4"/>
  <c r="AG424" i="4"/>
  <c r="AF424" i="4"/>
  <c r="AE424" i="4"/>
  <c r="AD424" i="4"/>
  <c r="AC424" i="4"/>
  <c r="AB424" i="4"/>
  <c r="AA424" i="4"/>
  <c r="Z424" i="4"/>
  <c r="Y424" i="4"/>
  <c r="X424" i="4"/>
  <c r="W424" i="4"/>
  <c r="V424" i="4"/>
  <c r="U424" i="4"/>
  <c r="T424" i="4"/>
  <c r="S424" i="4"/>
  <c r="R424" i="4"/>
  <c r="Q424" i="4"/>
  <c r="P424" i="4"/>
  <c r="O424" i="4"/>
  <c r="N424" i="4"/>
  <c r="M424" i="4"/>
  <c r="L424" i="4"/>
  <c r="K424" i="4"/>
  <c r="J424" i="4"/>
  <c r="I424" i="4"/>
  <c r="H424" i="4"/>
  <c r="G424" i="4"/>
  <c r="F424" i="4"/>
  <c r="E424" i="4"/>
  <c r="D424" i="4"/>
  <c r="C424" i="4"/>
  <c r="AO424" i="4" s="1"/>
  <c r="B424" i="4"/>
  <c r="A424" i="4"/>
  <c r="AK423" i="4"/>
  <c r="AJ423" i="4"/>
  <c r="AI423" i="4"/>
  <c r="AH423" i="4"/>
  <c r="AG423" i="4"/>
  <c r="AF423" i="4"/>
  <c r="AE423" i="4"/>
  <c r="AD423" i="4"/>
  <c r="AC423" i="4"/>
  <c r="AB423" i="4"/>
  <c r="AN423" i="4" s="1"/>
  <c r="AA423" i="4"/>
  <c r="Z423" i="4"/>
  <c r="Y423" i="4"/>
  <c r="AM423" i="4" s="1"/>
  <c r="X423" i="4"/>
  <c r="W423" i="4"/>
  <c r="V423" i="4"/>
  <c r="U423" i="4"/>
  <c r="T423" i="4"/>
  <c r="S423" i="4"/>
  <c r="R423" i="4"/>
  <c r="Q423" i="4"/>
  <c r="P423" i="4"/>
  <c r="O423" i="4"/>
  <c r="N423" i="4"/>
  <c r="M423" i="4"/>
  <c r="L423" i="4"/>
  <c r="K423" i="4"/>
  <c r="J423" i="4"/>
  <c r="I423" i="4"/>
  <c r="AO423" i="4" s="1"/>
  <c r="H423" i="4"/>
  <c r="G423" i="4"/>
  <c r="F423" i="4"/>
  <c r="E423" i="4"/>
  <c r="D423" i="4"/>
  <c r="C423" i="4"/>
  <c r="B423" i="4"/>
  <c r="A423" i="4"/>
  <c r="AM422" i="4"/>
  <c r="AL422" i="4"/>
  <c r="AK422" i="4"/>
  <c r="AJ422" i="4"/>
  <c r="AI422" i="4"/>
  <c r="AH422" i="4"/>
  <c r="AG422" i="4"/>
  <c r="AF422" i="4"/>
  <c r="AE422" i="4"/>
  <c r="AD422" i="4"/>
  <c r="AC422" i="4"/>
  <c r="AB422" i="4"/>
  <c r="AN422" i="4" s="1"/>
  <c r="AA422" i="4"/>
  <c r="Z422" i="4"/>
  <c r="Y422" i="4"/>
  <c r="X422" i="4"/>
  <c r="W422" i="4"/>
  <c r="V422" i="4"/>
  <c r="U422" i="4"/>
  <c r="T422" i="4"/>
  <c r="S422" i="4"/>
  <c r="R422" i="4"/>
  <c r="Q422" i="4"/>
  <c r="P422" i="4"/>
  <c r="O422" i="4"/>
  <c r="N422" i="4"/>
  <c r="M422" i="4"/>
  <c r="L422" i="4"/>
  <c r="K422" i="4"/>
  <c r="J422" i="4"/>
  <c r="I422" i="4"/>
  <c r="H422" i="4"/>
  <c r="G422" i="4"/>
  <c r="F422" i="4"/>
  <c r="E422" i="4"/>
  <c r="D422" i="4"/>
  <c r="C422" i="4"/>
  <c r="AO422" i="4" s="1"/>
  <c r="B422" i="4"/>
  <c r="A422" i="4"/>
  <c r="AN421" i="4"/>
  <c r="AL421" i="4"/>
  <c r="AK421" i="4"/>
  <c r="AJ421" i="4"/>
  <c r="AI421" i="4"/>
  <c r="AH421" i="4"/>
  <c r="AG421" i="4"/>
  <c r="AF421" i="4"/>
  <c r="AE421" i="4"/>
  <c r="AD421" i="4"/>
  <c r="AC421" i="4"/>
  <c r="AB421" i="4"/>
  <c r="AA421" i="4"/>
  <c r="Z421" i="4"/>
  <c r="Y421" i="4"/>
  <c r="AM421" i="4" s="1"/>
  <c r="X421" i="4"/>
  <c r="W421" i="4"/>
  <c r="V421" i="4"/>
  <c r="U421" i="4"/>
  <c r="T421" i="4"/>
  <c r="S421" i="4"/>
  <c r="R421" i="4"/>
  <c r="Q421" i="4"/>
  <c r="P421" i="4"/>
  <c r="O421" i="4"/>
  <c r="N421" i="4"/>
  <c r="M421" i="4"/>
  <c r="L421" i="4"/>
  <c r="K421" i="4"/>
  <c r="J421" i="4"/>
  <c r="I421" i="4"/>
  <c r="H421" i="4"/>
  <c r="G421" i="4"/>
  <c r="F421" i="4"/>
  <c r="E421" i="4"/>
  <c r="AO421" i="4" s="1"/>
  <c r="D421" i="4"/>
  <c r="C421" i="4"/>
  <c r="B421" i="4"/>
  <c r="A421" i="4"/>
  <c r="AN420" i="4"/>
  <c r="AM420" i="4"/>
  <c r="AL420" i="4"/>
  <c r="AK420" i="4"/>
  <c r="AJ420" i="4"/>
  <c r="AI420" i="4"/>
  <c r="AH420" i="4"/>
  <c r="AG420" i="4"/>
  <c r="AF420" i="4"/>
  <c r="AE420" i="4"/>
  <c r="AD420" i="4"/>
  <c r="AC420" i="4"/>
  <c r="AB420" i="4"/>
  <c r="AA420" i="4"/>
  <c r="Z420" i="4"/>
  <c r="Y420" i="4"/>
  <c r="X420" i="4"/>
  <c r="W420" i="4"/>
  <c r="V420" i="4"/>
  <c r="U420" i="4"/>
  <c r="T420" i="4"/>
  <c r="S420" i="4"/>
  <c r="R420" i="4"/>
  <c r="Q420" i="4"/>
  <c r="P420" i="4"/>
  <c r="O420" i="4"/>
  <c r="N420" i="4"/>
  <c r="M420" i="4"/>
  <c r="L420" i="4"/>
  <c r="K420" i="4"/>
  <c r="J420" i="4"/>
  <c r="I420" i="4"/>
  <c r="H420" i="4"/>
  <c r="G420" i="4"/>
  <c r="F420" i="4"/>
  <c r="E420" i="4"/>
  <c r="D420" i="4"/>
  <c r="C420" i="4"/>
  <c r="AO420" i="4" s="1"/>
  <c r="B420" i="4"/>
  <c r="A420" i="4"/>
  <c r="AO419" i="4"/>
  <c r="AK419" i="4"/>
  <c r="AJ419" i="4"/>
  <c r="AI419" i="4"/>
  <c r="AH419" i="4"/>
  <c r="AG419" i="4"/>
  <c r="AF419" i="4"/>
  <c r="AE419" i="4"/>
  <c r="AD419" i="4"/>
  <c r="AC419" i="4"/>
  <c r="AB419" i="4"/>
  <c r="AN419" i="4" s="1"/>
  <c r="AA419" i="4"/>
  <c r="Z419" i="4"/>
  <c r="Y419" i="4"/>
  <c r="AM419" i="4" s="1"/>
  <c r="X419" i="4"/>
  <c r="W419" i="4"/>
  <c r="V419" i="4"/>
  <c r="U419" i="4"/>
  <c r="T419" i="4"/>
  <c r="S419" i="4"/>
  <c r="R419" i="4"/>
  <c r="Q419" i="4"/>
  <c r="P419" i="4"/>
  <c r="O419" i="4"/>
  <c r="N419" i="4"/>
  <c r="M419" i="4"/>
  <c r="L419" i="4"/>
  <c r="K419" i="4"/>
  <c r="J419" i="4"/>
  <c r="I419" i="4"/>
  <c r="H419" i="4"/>
  <c r="G419" i="4"/>
  <c r="F419" i="4"/>
  <c r="E419" i="4"/>
  <c r="D419" i="4"/>
  <c r="C419" i="4"/>
  <c r="B419" i="4"/>
  <c r="A419" i="4"/>
  <c r="AM418" i="4"/>
  <c r="AL418" i="4"/>
  <c r="AK418" i="4"/>
  <c r="AJ418" i="4"/>
  <c r="AI418" i="4"/>
  <c r="AH418" i="4"/>
  <c r="AG418" i="4"/>
  <c r="AF418" i="4"/>
  <c r="AE418" i="4"/>
  <c r="AD418" i="4"/>
  <c r="AC418" i="4"/>
  <c r="AB418" i="4"/>
  <c r="AN418" i="4" s="1"/>
  <c r="AA418" i="4"/>
  <c r="Z418" i="4"/>
  <c r="Y418" i="4"/>
  <c r="X418" i="4"/>
  <c r="W418" i="4"/>
  <c r="V418" i="4"/>
  <c r="U418" i="4"/>
  <c r="T418" i="4"/>
  <c r="S418" i="4"/>
  <c r="R418" i="4"/>
  <c r="Q418" i="4"/>
  <c r="P418" i="4"/>
  <c r="O418" i="4"/>
  <c r="N418" i="4"/>
  <c r="M418" i="4"/>
  <c r="L418" i="4"/>
  <c r="K418" i="4"/>
  <c r="J418" i="4"/>
  <c r="I418" i="4"/>
  <c r="H418" i="4"/>
  <c r="G418" i="4"/>
  <c r="F418" i="4"/>
  <c r="E418" i="4"/>
  <c r="D418" i="4"/>
  <c r="C418" i="4"/>
  <c r="AO418" i="4" s="1"/>
  <c r="B418" i="4"/>
  <c r="A418" i="4"/>
  <c r="AN417" i="4"/>
  <c r="AL417" i="4"/>
  <c r="AK417" i="4"/>
  <c r="AJ417" i="4"/>
  <c r="AI417" i="4"/>
  <c r="AH417" i="4"/>
  <c r="AG417" i="4"/>
  <c r="AF417" i="4"/>
  <c r="AE417" i="4"/>
  <c r="AD417" i="4"/>
  <c r="AC417" i="4"/>
  <c r="AB417" i="4"/>
  <c r="AA417" i="4"/>
  <c r="Z417" i="4"/>
  <c r="Y417" i="4"/>
  <c r="AM417" i="4" s="1"/>
  <c r="X417" i="4"/>
  <c r="W417" i="4"/>
  <c r="V417" i="4"/>
  <c r="U417" i="4"/>
  <c r="T417" i="4"/>
  <c r="S417" i="4"/>
  <c r="R417" i="4"/>
  <c r="Q417" i="4"/>
  <c r="P417" i="4"/>
  <c r="O417" i="4"/>
  <c r="N417" i="4"/>
  <c r="M417" i="4"/>
  <c r="L417" i="4"/>
  <c r="K417" i="4"/>
  <c r="J417" i="4"/>
  <c r="I417" i="4"/>
  <c r="H417" i="4"/>
  <c r="G417" i="4"/>
  <c r="F417" i="4"/>
  <c r="E417" i="4"/>
  <c r="AO417" i="4" s="1"/>
  <c r="D417" i="4"/>
  <c r="C417" i="4"/>
  <c r="B417" i="4"/>
  <c r="A417" i="4"/>
  <c r="AN416" i="4"/>
  <c r="AM416" i="4"/>
  <c r="AL416" i="4"/>
  <c r="AK416" i="4"/>
  <c r="AJ416" i="4"/>
  <c r="AI416" i="4"/>
  <c r="AH416" i="4"/>
  <c r="AG416" i="4"/>
  <c r="AF416" i="4"/>
  <c r="AE416" i="4"/>
  <c r="AD416" i="4"/>
  <c r="AC416" i="4"/>
  <c r="AB416" i="4"/>
  <c r="AA416" i="4"/>
  <c r="Z416" i="4"/>
  <c r="Y416" i="4"/>
  <c r="X416" i="4"/>
  <c r="W416" i="4"/>
  <c r="V416" i="4"/>
  <c r="U416" i="4"/>
  <c r="T416" i="4"/>
  <c r="S416" i="4"/>
  <c r="R416" i="4"/>
  <c r="Q416" i="4"/>
  <c r="P416" i="4"/>
  <c r="O416" i="4"/>
  <c r="N416" i="4"/>
  <c r="M416" i="4"/>
  <c r="L416" i="4"/>
  <c r="K416" i="4"/>
  <c r="J416" i="4"/>
  <c r="I416" i="4"/>
  <c r="H416" i="4"/>
  <c r="G416" i="4"/>
  <c r="F416" i="4"/>
  <c r="E416" i="4"/>
  <c r="D416" i="4"/>
  <c r="C416" i="4"/>
  <c r="AO416" i="4" s="1"/>
  <c r="B416" i="4"/>
  <c r="A416" i="4"/>
  <c r="AK415" i="4"/>
  <c r="AJ415" i="4"/>
  <c r="AI415" i="4"/>
  <c r="AH415" i="4"/>
  <c r="AG415" i="4"/>
  <c r="AF415" i="4"/>
  <c r="AE415" i="4"/>
  <c r="AD415" i="4"/>
  <c r="AC415" i="4"/>
  <c r="AB415" i="4"/>
  <c r="AN415" i="4" s="1"/>
  <c r="AA415" i="4"/>
  <c r="Z415" i="4"/>
  <c r="Y415" i="4"/>
  <c r="AM415" i="4" s="1"/>
  <c r="X415" i="4"/>
  <c r="W415" i="4"/>
  <c r="V415" i="4"/>
  <c r="U415" i="4"/>
  <c r="T415" i="4"/>
  <c r="S415" i="4"/>
  <c r="R415" i="4"/>
  <c r="Q415" i="4"/>
  <c r="P415" i="4"/>
  <c r="O415" i="4"/>
  <c r="N415" i="4"/>
  <c r="M415" i="4"/>
  <c r="L415" i="4"/>
  <c r="K415" i="4"/>
  <c r="J415" i="4"/>
  <c r="I415" i="4"/>
  <c r="AO415" i="4" s="1"/>
  <c r="H415" i="4"/>
  <c r="G415" i="4"/>
  <c r="F415" i="4"/>
  <c r="E415" i="4"/>
  <c r="D415" i="4"/>
  <c r="C415" i="4"/>
  <c r="B415" i="4"/>
  <c r="A415" i="4"/>
  <c r="AM414" i="4"/>
  <c r="AL414" i="4"/>
  <c r="AK414" i="4"/>
  <c r="AJ414" i="4"/>
  <c r="AI414" i="4"/>
  <c r="AH414" i="4"/>
  <c r="AG414" i="4"/>
  <c r="AF414" i="4"/>
  <c r="AE414" i="4"/>
  <c r="AD414" i="4"/>
  <c r="AC414" i="4"/>
  <c r="AB414" i="4"/>
  <c r="AN414" i="4" s="1"/>
  <c r="AA414" i="4"/>
  <c r="Z414" i="4"/>
  <c r="Y414" i="4"/>
  <c r="X414" i="4"/>
  <c r="W414" i="4"/>
  <c r="V414" i="4"/>
  <c r="U414" i="4"/>
  <c r="T414" i="4"/>
  <c r="S414" i="4"/>
  <c r="R414" i="4"/>
  <c r="Q414" i="4"/>
  <c r="P414" i="4"/>
  <c r="O414" i="4"/>
  <c r="N414" i="4"/>
  <c r="M414" i="4"/>
  <c r="L414" i="4"/>
  <c r="K414" i="4"/>
  <c r="J414" i="4"/>
  <c r="I414" i="4"/>
  <c r="H414" i="4"/>
  <c r="G414" i="4"/>
  <c r="F414" i="4"/>
  <c r="E414" i="4"/>
  <c r="D414" i="4"/>
  <c r="C414" i="4"/>
  <c r="AO414" i="4" s="1"/>
  <c r="B414" i="4"/>
  <c r="A414" i="4"/>
  <c r="AN413" i="4"/>
  <c r="AL413" i="4"/>
  <c r="AK413" i="4"/>
  <c r="AJ413" i="4"/>
  <c r="AI413" i="4"/>
  <c r="AH413" i="4"/>
  <c r="AG413" i="4"/>
  <c r="AF413" i="4"/>
  <c r="AE413" i="4"/>
  <c r="AD413" i="4"/>
  <c r="AC413" i="4"/>
  <c r="AB413" i="4"/>
  <c r="AA413" i="4"/>
  <c r="Z413" i="4"/>
  <c r="Y413" i="4"/>
  <c r="AM413" i="4" s="1"/>
  <c r="X413" i="4"/>
  <c r="W413" i="4"/>
  <c r="V413" i="4"/>
  <c r="U413" i="4"/>
  <c r="T413" i="4"/>
  <c r="S413" i="4"/>
  <c r="R413" i="4"/>
  <c r="Q413" i="4"/>
  <c r="P413" i="4"/>
  <c r="O413" i="4"/>
  <c r="N413" i="4"/>
  <c r="M413" i="4"/>
  <c r="L413" i="4"/>
  <c r="K413" i="4"/>
  <c r="J413" i="4"/>
  <c r="I413" i="4"/>
  <c r="H413" i="4"/>
  <c r="G413" i="4"/>
  <c r="F413" i="4"/>
  <c r="E413" i="4"/>
  <c r="AO413" i="4" s="1"/>
  <c r="D413" i="4"/>
  <c r="C413" i="4"/>
  <c r="B413" i="4"/>
  <c r="A413" i="4"/>
  <c r="AN412" i="4"/>
  <c r="AM412" i="4"/>
  <c r="AL412" i="4"/>
  <c r="AK412" i="4"/>
  <c r="AJ412" i="4"/>
  <c r="AI412" i="4"/>
  <c r="AH412" i="4"/>
  <c r="AG412" i="4"/>
  <c r="AF412" i="4"/>
  <c r="AE412" i="4"/>
  <c r="AD412" i="4"/>
  <c r="AC412" i="4"/>
  <c r="AB412" i="4"/>
  <c r="AA412" i="4"/>
  <c r="Z412" i="4"/>
  <c r="Y412" i="4"/>
  <c r="X412" i="4"/>
  <c r="W412" i="4"/>
  <c r="V412" i="4"/>
  <c r="U412" i="4"/>
  <c r="T412" i="4"/>
  <c r="S412" i="4"/>
  <c r="R412" i="4"/>
  <c r="Q412" i="4"/>
  <c r="P412" i="4"/>
  <c r="O412" i="4"/>
  <c r="N412" i="4"/>
  <c r="M412" i="4"/>
  <c r="L412" i="4"/>
  <c r="K412" i="4"/>
  <c r="J412" i="4"/>
  <c r="I412" i="4"/>
  <c r="H412" i="4"/>
  <c r="G412" i="4"/>
  <c r="F412" i="4"/>
  <c r="E412" i="4"/>
  <c r="D412" i="4"/>
  <c r="C412" i="4"/>
  <c r="AO412" i="4" s="1"/>
  <c r="B412" i="4"/>
  <c r="A412" i="4"/>
  <c r="AK411" i="4"/>
  <c r="AJ411" i="4"/>
  <c r="AI411" i="4"/>
  <c r="AH411" i="4"/>
  <c r="AG411" i="4"/>
  <c r="AF411" i="4"/>
  <c r="AE411" i="4"/>
  <c r="AD411" i="4"/>
  <c r="AC411" i="4"/>
  <c r="AB411" i="4"/>
  <c r="AN411" i="4" s="1"/>
  <c r="AA411" i="4"/>
  <c r="Z411" i="4"/>
  <c r="Y411" i="4"/>
  <c r="AM411" i="4" s="1"/>
  <c r="X411" i="4"/>
  <c r="W411" i="4"/>
  <c r="V411" i="4"/>
  <c r="U411" i="4"/>
  <c r="T411" i="4"/>
  <c r="S411" i="4"/>
  <c r="R411" i="4"/>
  <c r="Q411" i="4"/>
  <c r="AO411" i="4" s="1"/>
  <c r="P411" i="4"/>
  <c r="O411" i="4"/>
  <c r="N411" i="4"/>
  <c r="M411" i="4"/>
  <c r="L411" i="4"/>
  <c r="K411" i="4"/>
  <c r="J411" i="4"/>
  <c r="I411" i="4"/>
  <c r="H411" i="4"/>
  <c r="G411" i="4"/>
  <c r="F411" i="4"/>
  <c r="E411" i="4"/>
  <c r="D411" i="4"/>
  <c r="C411" i="4"/>
  <c r="B411" i="4"/>
  <c r="A411" i="4"/>
  <c r="AM410" i="4"/>
  <c r="AL410" i="4"/>
  <c r="AK410" i="4"/>
  <c r="AJ410" i="4"/>
  <c r="AI410" i="4"/>
  <c r="AH410" i="4"/>
  <c r="AG410" i="4"/>
  <c r="AF410" i="4"/>
  <c r="AE410" i="4"/>
  <c r="AD410" i="4"/>
  <c r="AC410" i="4"/>
  <c r="AB410" i="4"/>
  <c r="AN410" i="4" s="1"/>
  <c r="AA410" i="4"/>
  <c r="Z410" i="4"/>
  <c r="Y410" i="4"/>
  <c r="X410" i="4"/>
  <c r="W410" i="4"/>
  <c r="V410" i="4"/>
  <c r="U410" i="4"/>
  <c r="T410" i="4"/>
  <c r="S410" i="4"/>
  <c r="R410" i="4"/>
  <c r="Q410" i="4"/>
  <c r="P410" i="4"/>
  <c r="O410" i="4"/>
  <c r="N410" i="4"/>
  <c r="M410" i="4"/>
  <c r="L410" i="4"/>
  <c r="K410" i="4"/>
  <c r="J410" i="4"/>
  <c r="I410" i="4"/>
  <c r="H410" i="4"/>
  <c r="G410" i="4"/>
  <c r="F410" i="4"/>
  <c r="E410" i="4"/>
  <c r="D410" i="4"/>
  <c r="C410" i="4"/>
  <c r="AO410" i="4" s="1"/>
  <c r="B410" i="4"/>
  <c r="A410" i="4"/>
  <c r="AN409" i="4"/>
  <c r="AL409" i="4"/>
  <c r="AK409" i="4"/>
  <c r="AJ409" i="4"/>
  <c r="AI409" i="4"/>
  <c r="AH409" i="4"/>
  <c r="AG409" i="4"/>
  <c r="AF409" i="4"/>
  <c r="AE409" i="4"/>
  <c r="AD409" i="4"/>
  <c r="AC409" i="4"/>
  <c r="AB409" i="4"/>
  <c r="AA409" i="4"/>
  <c r="Z409" i="4"/>
  <c r="Y409" i="4"/>
  <c r="AM409" i="4" s="1"/>
  <c r="X409" i="4"/>
  <c r="W409" i="4"/>
  <c r="V409" i="4"/>
  <c r="U409" i="4"/>
  <c r="T409" i="4"/>
  <c r="S409" i="4"/>
  <c r="R409" i="4"/>
  <c r="Q409" i="4"/>
  <c r="P409" i="4"/>
  <c r="O409" i="4"/>
  <c r="N409" i="4"/>
  <c r="M409" i="4"/>
  <c r="L409" i="4"/>
  <c r="K409" i="4"/>
  <c r="J409" i="4"/>
  <c r="I409" i="4"/>
  <c r="H409" i="4"/>
  <c r="G409" i="4"/>
  <c r="F409" i="4"/>
  <c r="E409" i="4"/>
  <c r="AO409" i="4" s="1"/>
  <c r="D409" i="4"/>
  <c r="C409" i="4"/>
  <c r="B409" i="4"/>
  <c r="A409" i="4"/>
  <c r="AN408" i="4"/>
  <c r="AM408" i="4"/>
  <c r="AL408" i="4"/>
  <c r="AK408" i="4"/>
  <c r="AJ408" i="4"/>
  <c r="AI408" i="4"/>
  <c r="AH408" i="4"/>
  <c r="AG408" i="4"/>
  <c r="AF408" i="4"/>
  <c r="AE408" i="4"/>
  <c r="AD408" i="4"/>
  <c r="AC408" i="4"/>
  <c r="AB408" i="4"/>
  <c r="AA408" i="4"/>
  <c r="Z408" i="4"/>
  <c r="Y408" i="4"/>
  <c r="X408" i="4"/>
  <c r="W408" i="4"/>
  <c r="V408" i="4"/>
  <c r="U408" i="4"/>
  <c r="T408" i="4"/>
  <c r="S408" i="4"/>
  <c r="R408" i="4"/>
  <c r="Q408" i="4"/>
  <c r="P408" i="4"/>
  <c r="O408" i="4"/>
  <c r="N408" i="4"/>
  <c r="M408" i="4"/>
  <c r="L408" i="4"/>
  <c r="K408" i="4"/>
  <c r="J408" i="4"/>
  <c r="I408" i="4"/>
  <c r="H408" i="4"/>
  <c r="G408" i="4"/>
  <c r="F408" i="4"/>
  <c r="E408" i="4"/>
  <c r="D408" i="4"/>
  <c r="C408" i="4"/>
  <c r="AO408" i="4" s="1"/>
  <c r="B408" i="4"/>
  <c r="A408" i="4"/>
  <c r="AK407" i="4"/>
  <c r="AJ407" i="4"/>
  <c r="AI407" i="4"/>
  <c r="AH407" i="4"/>
  <c r="AG407" i="4"/>
  <c r="AF407" i="4"/>
  <c r="AE407" i="4"/>
  <c r="AD407" i="4"/>
  <c r="AC407" i="4"/>
  <c r="AB407" i="4"/>
  <c r="AN407" i="4" s="1"/>
  <c r="AA407" i="4"/>
  <c r="Z407" i="4"/>
  <c r="Y407" i="4"/>
  <c r="AM407" i="4" s="1"/>
  <c r="X407" i="4"/>
  <c r="W407" i="4"/>
  <c r="V407" i="4"/>
  <c r="U407" i="4"/>
  <c r="T407" i="4"/>
  <c r="S407" i="4"/>
  <c r="R407" i="4"/>
  <c r="Q407" i="4"/>
  <c r="P407" i="4"/>
  <c r="O407" i="4"/>
  <c r="N407" i="4"/>
  <c r="M407" i="4"/>
  <c r="L407" i="4"/>
  <c r="K407" i="4"/>
  <c r="J407" i="4"/>
  <c r="I407" i="4"/>
  <c r="AO407" i="4" s="1"/>
  <c r="H407" i="4"/>
  <c r="G407" i="4"/>
  <c r="F407" i="4"/>
  <c r="E407" i="4"/>
  <c r="D407" i="4"/>
  <c r="C407" i="4"/>
  <c r="B407" i="4"/>
  <c r="A407" i="4"/>
  <c r="AM406" i="4"/>
  <c r="AL406" i="4"/>
  <c r="AK406" i="4"/>
  <c r="AJ406" i="4"/>
  <c r="AI406" i="4"/>
  <c r="AH406" i="4"/>
  <c r="AG406" i="4"/>
  <c r="AF406" i="4"/>
  <c r="AE406" i="4"/>
  <c r="AD406" i="4"/>
  <c r="AC406" i="4"/>
  <c r="AB406" i="4"/>
  <c r="AN406" i="4" s="1"/>
  <c r="AA406" i="4"/>
  <c r="Z406" i="4"/>
  <c r="Y406" i="4"/>
  <c r="X406" i="4"/>
  <c r="W406" i="4"/>
  <c r="V406" i="4"/>
  <c r="U406" i="4"/>
  <c r="T406" i="4"/>
  <c r="S406" i="4"/>
  <c r="R406" i="4"/>
  <c r="Q406" i="4"/>
  <c r="P406" i="4"/>
  <c r="O406" i="4"/>
  <c r="N406" i="4"/>
  <c r="M406" i="4"/>
  <c r="L406" i="4"/>
  <c r="K406" i="4"/>
  <c r="J406" i="4"/>
  <c r="I406" i="4"/>
  <c r="H406" i="4"/>
  <c r="G406" i="4"/>
  <c r="F406" i="4"/>
  <c r="E406" i="4"/>
  <c r="D406" i="4"/>
  <c r="C406" i="4"/>
  <c r="AO406" i="4" s="1"/>
  <c r="B406" i="4"/>
  <c r="A406" i="4"/>
  <c r="AN405" i="4"/>
  <c r="AL405" i="4"/>
  <c r="AK405" i="4"/>
  <c r="AJ405" i="4"/>
  <c r="AI405" i="4"/>
  <c r="AH405" i="4"/>
  <c r="AG405" i="4"/>
  <c r="AF405" i="4"/>
  <c r="AE405" i="4"/>
  <c r="AD405" i="4"/>
  <c r="AC405" i="4"/>
  <c r="AB405" i="4"/>
  <c r="AA405" i="4"/>
  <c r="Z405" i="4"/>
  <c r="Y405" i="4"/>
  <c r="AM405" i="4" s="1"/>
  <c r="X405" i="4"/>
  <c r="W405" i="4"/>
  <c r="V405" i="4"/>
  <c r="U405" i="4"/>
  <c r="T405" i="4"/>
  <c r="S405" i="4"/>
  <c r="R405" i="4"/>
  <c r="Q405" i="4"/>
  <c r="P405" i="4"/>
  <c r="O405" i="4"/>
  <c r="N405" i="4"/>
  <c r="M405" i="4"/>
  <c r="L405" i="4"/>
  <c r="K405" i="4"/>
  <c r="J405" i="4"/>
  <c r="I405" i="4"/>
  <c r="H405" i="4"/>
  <c r="G405" i="4"/>
  <c r="F405" i="4"/>
  <c r="E405" i="4"/>
  <c r="AO405" i="4" s="1"/>
  <c r="D405" i="4"/>
  <c r="C405" i="4"/>
  <c r="B405" i="4"/>
  <c r="A405" i="4"/>
  <c r="AN404" i="4"/>
  <c r="AM404" i="4"/>
  <c r="AL404" i="4"/>
  <c r="AK404" i="4"/>
  <c r="AJ404" i="4"/>
  <c r="AI404" i="4"/>
  <c r="AH404" i="4"/>
  <c r="AG404" i="4"/>
  <c r="AF404" i="4"/>
  <c r="AE404" i="4"/>
  <c r="AD404" i="4"/>
  <c r="AC404" i="4"/>
  <c r="AB404" i="4"/>
  <c r="AA404" i="4"/>
  <c r="Z404" i="4"/>
  <c r="Y404" i="4"/>
  <c r="X404" i="4"/>
  <c r="W404" i="4"/>
  <c r="V404" i="4"/>
  <c r="U404" i="4"/>
  <c r="T404" i="4"/>
  <c r="S404" i="4"/>
  <c r="R404" i="4"/>
  <c r="Q404" i="4"/>
  <c r="P404" i="4"/>
  <c r="O404" i="4"/>
  <c r="N404" i="4"/>
  <c r="M404" i="4"/>
  <c r="L404" i="4"/>
  <c r="K404" i="4"/>
  <c r="J404" i="4"/>
  <c r="I404" i="4"/>
  <c r="H404" i="4"/>
  <c r="G404" i="4"/>
  <c r="F404" i="4"/>
  <c r="E404" i="4"/>
  <c r="D404" i="4"/>
  <c r="C404" i="4"/>
  <c r="AO404" i="4" s="1"/>
  <c r="B404" i="4"/>
  <c r="A404" i="4"/>
  <c r="AK403" i="4"/>
  <c r="AJ403" i="4"/>
  <c r="AI403" i="4"/>
  <c r="AH403" i="4"/>
  <c r="AG403" i="4"/>
  <c r="AF403" i="4"/>
  <c r="AE403" i="4"/>
  <c r="AD403" i="4"/>
  <c r="AC403" i="4"/>
  <c r="AB403" i="4"/>
  <c r="AN403" i="4" s="1"/>
  <c r="AA403" i="4"/>
  <c r="Z403" i="4"/>
  <c r="Y403" i="4"/>
  <c r="AM403" i="4" s="1"/>
  <c r="X403" i="4"/>
  <c r="W403" i="4"/>
  <c r="V403" i="4"/>
  <c r="U403" i="4"/>
  <c r="T403" i="4"/>
  <c r="S403" i="4"/>
  <c r="R403" i="4"/>
  <c r="Q403" i="4"/>
  <c r="P403" i="4"/>
  <c r="O403" i="4"/>
  <c r="N403" i="4"/>
  <c r="M403" i="4"/>
  <c r="L403" i="4"/>
  <c r="K403" i="4"/>
  <c r="J403" i="4"/>
  <c r="I403" i="4"/>
  <c r="AO403" i="4" s="1"/>
  <c r="H403" i="4"/>
  <c r="G403" i="4"/>
  <c r="F403" i="4"/>
  <c r="E403" i="4"/>
  <c r="D403" i="4"/>
  <c r="C403" i="4"/>
  <c r="B403" i="4"/>
  <c r="A403" i="4"/>
  <c r="AM402" i="4"/>
  <c r="AL402" i="4"/>
  <c r="AK402" i="4"/>
  <c r="AJ402" i="4"/>
  <c r="AI402" i="4"/>
  <c r="AH402" i="4"/>
  <c r="AG402" i="4"/>
  <c r="AF402" i="4"/>
  <c r="AE402" i="4"/>
  <c r="AD402" i="4"/>
  <c r="AC402" i="4"/>
  <c r="AB402" i="4"/>
  <c r="AN402" i="4" s="1"/>
  <c r="AA402" i="4"/>
  <c r="Z402" i="4"/>
  <c r="Y402" i="4"/>
  <c r="X402" i="4"/>
  <c r="W402" i="4"/>
  <c r="V402" i="4"/>
  <c r="U402" i="4"/>
  <c r="T402" i="4"/>
  <c r="S402" i="4"/>
  <c r="R402" i="4"/>
  <c r="Q402" i="4"/>
  <c r="P402" i="4"/>
  <c r="O402" i="4"/>
  <c r="N402" i="4"/>
  <c r="M402" i="4"/>
  <c r="L402" i="4"/>
  <c r="K402" i="4"/>
  <c r="J402" i="4"/>
  <c r="I402" i="4"/>
  <c r="H402" i="4"/>
  <c r="G402" i="4"/>
  <c r="F402" i="4"/>
  <c r="E402" i="4"/>
  <c r="D402" i="4"/>
  <c r="C402" i="4"/>
  <c r="AO402" i="4" s="1"/>
  <c r="B402" i="4"/>
  <c r="A402" i="4"/>
  <c r="AN401" i="4"/>
  <c r="AL401" i="4"/>
  <c r="AK401" i="4"/>
  <c r="AJ401" i="4"/>
  <c r="AI401" i="4"/>
  <c r="AH401" i="4"/>
  <c r="AG401" i="4"/>
  <c r="AF401" i="4"/>
  <c r="AE401" i="4"/>
  <c r="AD401" i="4"/>
  <c r="AC401" i="4"/>
  <c r="AB401" i="4"/>
  <c r="AA401" i="4"/>
  <c r="Z401" i="4"/>
  <c r="Y401" i="4"/>
  <c r="AM401" i="4" s="1"/>
  <c r="X401" i="4"/>
  <c r="W401" i="4"/>
  <c r="V401" i="4"/>
  <c r="U401" i="4"/>
  <c r="T401" i="4"/>
  <c r="S401" i="4"/>
  <c r="R401" i="4"/>
  <c r="Q401" i="4"/>
  <c r="P401" i="4"/>
  <c r="O401" i="4"/>
  <c r="N401" i="4"/>
  <c r="M401" i="4"/>
  <c r="L401" i="4"/>
  <c r="K401" i="4"/>
  <c r="J401" i="4"/>
  <c r="I401" i="4"/>
  <c r="H401" i="4"/>
  <c r="G401" i="4"/>
  <c r="F401" i="4"/>
  <c r="E401" i="4"/>
  <c r="AO401" i="4" s="1"/>
  <c r="D401" i="4"/>
  <c r="C401" i="4"/>
  <c r="B401" i="4"/>
  <c r="A401" i="4"/>
  <c r="AN400" i="4"/>
  <c r="AM400" i="4"/>
  <c r="AL400" i="4"/>
  <c r="AK400" i="4"/>
  <c r="AJ400" i="4"/>
  <c r="AI400" i="4"/>
  <c r="AH400" i="4"/>
  <c r="AG400" i="4"/>
  <c r="AF400" i="4"/>
  <c r="AE400" i="4"/>
  <c r="AD400" i="4"/>
  <c r="AC400" i="4"/>
  <c r="AB400" i="4"/>
  <c r="AA400" i="4"/>
  <c r="Z400" i="4"/>
  <c r="Y400" i="4"/>
  <c r="X400" i="4"/>
  <c r="W400" i="4"/>
  <c r="V400" i="4"/>
  <c r="U400" i="4"/>
  <c r="T400" i="4"/>
  <c r="S400" i="4"/>
  <c r="R400" i="4"/>
  <c r="Q400" i="4"/>
  <c r="P400" i="4"/>
  <c r="O400" i="4"/>
  <c r="N400" i="4"/>
  <c r="M400" i="4"/>
  <c r="L400" i="4"/>
  <c r="K400" i="4"/>
  <c r="J400" i="4"/>
  <c r="I400" i="4"/>
  <c r="H400" i="4"/>
  <c r="G400" i="4"/>
  <c r="F400" i="4"/>
  <c r="E400" i="4"/>
  <c r="D400" i="4"/>
  <c r="C400" i="4"/>
  <c r="AO400" i="4" s="1"/>
  <c r="B400" i="4"/>
  <c r="A400" i="4"/>
  <c r="AO399" i="4"/>
  <c r="AK399" i="4"/>
  <c r="AJ399" i="4"/>
  <c r="AI399" i="4"/>
  <c r="AH399" i="4"/>
  <c r="AG399" i="4"/>
  <c r="AF399" i="4"/>
  <c r="AE399" i="4"/>
  <c r="AD399" i="4"/>
  <c r="AC399" i="4"/>
  <c r="AB399" i="4"/>
  <c r="AN399" i="4" s="1"/>
  <c r="AA399" i="4"/>
  <c r="Z399" i="4"/>
  <c r="Y399" i="4"/>
  <c r="AM399" i="4" s="1"/>
  <c r="X399" i="4"/>
  <c r="W399" i="4"/>
  <c r="V399" i="4"/>
  <c r="U399" i="4"/>
  <c r="T399" i="4"/>
  <c r="S399" i="4"/>
  <c r="R399" i="4"/>
  <c r="Q399" i="4"/>
  <c r="P399" i="4"/>
  <c r="O399" i="4"/>
  <c r="N399" i="4"/>
  <c r="M399" i="4"/>
  <c r="L399" i="4"/>
  <c r="K399" i="4"/>
  <c r="J399" i="4"/>
  <c r="I399" i="4"/>
  <c r="H399" i="4"/>
  <c r="G399" i="4"/>
  <c r="F399" i="4"/>
  <c r="E399" i="4"/>
  <c r="D399" i="4"/>
  <c r="C399" i="4"/>
  <c r="B399" i="4"/>
  <c r="A399" i="4"/>
  <c r="AM398" i="4"/>
  <c r="AL398" i="4"/>
  <c r="AK398" i="4"/>
  <c r="AJ398" i="4"/>
  <c r="AI398" i="4"/>
  <c r="AH398" i="4"/>
  <c r="AG398" i="4"/>
  <c r="AF398" i="4"/>
  <c r="AE398" i="4"/>
  <c r="AD398" i="4"/>
  <c r="AC398" i="4"/>
  <c r="AB398" i="4"/>
  <c r="AN398" i="4" s="1"/>
  <c r="AA398" i="4"/>
  <c r="Z398" i="4"/>
  <c r="Y398" i="4"/>
  <c r="X398" i="4"/>
  <c r="W398" i="4"/>
  <c r="V398" i="4"/>
  <c r="U398" i="4"/>
  <c r="T398" i="4"/>
  <c r="S398" i="4"/>
  <c r="R398" i="4"/>
  <c r="Q398" i="4"/>
  <c r="P398" i="4"/>
  <c r="O398" i="4"/>
  <c r="N398" i="4"/>
  <c r="M398" i="4"/>
  <c r="L398" i="4"/>
  <c r="K398" i="4"/>
  <c r="J398" i="4"/>
  <c r="I398" i="4"/>
  <c r="H398" i="4"/>
  <c r="G398" i="4"/>
  <c r="F398" i="4"/>
  <c r="E398" i="4"/>
  <c r="D398" i="4"/>
  <c r="C398" i="4"/>
  <c r="AO398" i="4" s="1"/>
  <c r="B398" i="4"/>
  <c r="A398" i="4"/>
  <c r="AN397" i="4"/>
  <c r="AL397" i="4"/>
  <c r="AK397" i="4"/>
  <c r="AJ397" i="4"/>
  <c r="AI397" i="4"/>
  <c r="AH397" i="4"/>
  <c r="AG397" i="4"/>
  <c r="AF397" i="4"/>
  <c r="AE397" i="4"/>
  <c r="AD397" i="4"/>
  <c r="AC397" i="4"/>
  <c r="AB397" i="4"/>
  <c r="AA397" i="4"/>
  <c r="Z397" i="4"/>
  <c r="Y397" i="4"/>
  <c r="AM397" i="4" s="1"/>
  <c r="X397" i="4"/>
  <c r="W397" i="4"/>
  <c r="V397" i="4"/>
  <c r="U397" i="4"/>
  <c r="T397" i="4"/>
  <c r="S397" i="4"/>
  <c r="R397" i="4"/>
  <c r="Q397" i="4"/>
  <c r="P397" i="4"/>
  <c r="O397" i="4"/>
  <c r="N397" i="4"/>
  <c r="M397" i="4"/>
  <c r="L397" i="4"/>
  <c r="K397" i="4"/>
  <c r="J397" i="4"/>
  <c r="I397" i="4"/>
  <c r="H397" i="4"/>
  <c r="G397" i="4"/>
  <c r="F397" i="4"/>
  <c r="E397" i="4"/>
  <c r="AO397" i="4" s="1"/>
  <c r="D397" i="4"/>
  <c r="C397" i="4"/>
  <c r="B397" i="4"/>
  <c r="A397" i="4"/>
  <c r="AN396" i="4"/>
  <c r="AM396" i="4"/>
  <c r="AL396" i="4"/>
  <c r="AK396" i="4"/>
  <c r="AJ396" i="4"/>
  <c r="AI396" i="4"/>
  <c r="AH396" i="4"/>
  <c r="AG396" i="4"/>
  <c r="AF396" i="4"/>
  <c r="AE396" i="4"/>
  <c r="AD396" i="4"/>
  <c r="AC396" i="4"/>
  <c r="AB396" i="4"/>
  <c r="AA396" i="4"/>
  <c r="Z396" i="4"/>
  <c r="Y396" i="4"/>
  <c r="X396" i="4"/>
  <c r="W396" i="4"/>
  <c r="V396" i="4"/>
  <c r="U396" i="4"/>
  <c r="T396" i="4"/>
  <c r="S396" i="4"/>
  <c r="R396" i="4"/>
  <c r="Q396" i="4"/>
  <c r="P396" i="4"/>
  <c r="O396" i="4"/>
  <c r="N396" i="4"/>
  <c r="M396" i="4"/>
  <c r="L396" i="4"/>
  <c r="K396" i="4"/>
  <c r="J396" i="4"/>
  <c r="I396" i="4"/>
  <c r="H396" i="4"/>
  <c r="G396" i="4"/>
  <c r="F396" i="4"/>
  <c r="E396" i="4"/>
  <c r="D396" i="4"/>
  <c r="C396" i="4"/>
  <c r="AO396" i="4" s="1"/>
  <c r="B396" i="4"/>
  <c r="A396" i="4"/>
  <c r="AK395" i="4"/>
  <c r="AJ395" i="4"/>
  <c r="AI395" i="4"/>
  <c r="AH395" i="4"/>
  <c r="AG395" i="4"/>
  <c r="AF395" i="4"/>
  <c r="AE395" i="4"/>
  <c r="AD395" i="4"/>
  <c r="AC395" i="4"/>
  <c r="AB395" i="4"/>
  <c r="AN395" i="4" s="1"/>
  <c r="AA395" i="4"/>
  <c r="Z395" i="4"/>
  <c r="Y395" i="4"/>
  <c r="AM395" i="4" s="1"/>
  <c r="X395" i="4"/>
  <c r="W395" i="4"/>
  <c r="V395" i="4"/>
  <c r="U395" i="4"/>
  <c r="T395" i="4"/>
  <c r="S395" i="4"/>
  <c r="R395" i="4"/>
  <c r="Q395" i="4"/>
  <c r="P395" i="4"/>
  <c r="O395" i="4"/>
  <c r="N395" i="4"/>
  <c r="M395" i="4"/>
  <c r="L395" i="4"/>
  <c r="K395" i="4"/>
  <c r="J395" i="4"/>
  <c r="I395" i="4"/>
  <c r="AO395" i="4" s="1"/>
  <c r="H395" i="4"/>
  <c r="G395" i="4"/>
  <c r="F395" i="4"/>
  <c r="E395" i="4"/>
  <c r="D395" i="4"/>
  <c r="C395" i="4"/>
  <c r="B395" i="4"/>
  <c r="A395" i="4"/>
  <c r="AM394" i="4"/>
  <c r="AL394" i="4"/>
  <c r="AK394" i="4"/>
  <c r="AJ394" i="4"/>
  <c r="AI394" i="4"/>
  <c r="AH394" i="4"/>
  <c r="AG394" i="4"/>
  <c r="AF394" i="4"/>
  <c r="AE394" i="4"/>
  <c r="AD394" i="4"/>
  <c r="AC394" i="4"/>
  <c r="AB394" i="4"/>
  <c r="AN394" i="4" s="1"/>
  <c r="AA394" i="4"/>
  <c r="Z394" i="4"/>
  <c r="Y394" i="4"/>
  <c r="X394" i="4"/>
  <c r="W394" i="4"/>
  <c r="V394" i="4"/>
  <c r="U394" i="4"/>
  <c r="T394" i="4"/>
  <c r="S394" i="4"/>
  <c r="R394" i="4"/>
  <c r="Q394" i="4"/>
  <c r="P394" i="4"/>
  <c r="O394" i="4"/>
  <c r="N394" i="4"/>
  <c r="M394" i="4"/>
  <c r="L394" i="4"/>
  <c r="K394" i="4"/>
  <c r="J394" i="4"/>
  <c r="I394" i="4"/>
  <c r="H394" i="4"/>
  <c r="G394" i="4"/>
  <c r="F394" i="4"/>
  <c r="E394" i="4"/>
  <c r="D394" i="4"/>
  <c r="C394" i="4"/>
  <c r="AO394" i="4" s="1"/>
  <c r="B394" i="4"/>
  <c r="A394" i="4"/>
  <c r="AN393" i="4"/>
  <c r="AL393" i="4"/>
  <c r="AK393" i="4"/>
  <c r="AJ393" i="4"/>
  <c r="AI393" i="4"/>
  <c r="AH393" i="4"/>
  <c r="AG393" i="4"/>
  <c r="AF393" i="4"/>
  <c r="AE393" i="4"/>
  <c r="AD393" i="4"/>
  <c r="AC393" i="4"/>
  <c r="AB393" i="4"/>
  <c r="AA393" i="4"/>
  <c r="Z393" i="4"/>
  <c r="Y393" i="4"/>
  <c r="AM393" i="4" s="1"/>
  <c r="X393" i="4"/>
  <c r="W393" i="4"/>
  <c r="V393" i="4"/>
  <c r="U393" i="4"/>
  <c r="T393" i="4"/>
  <c r="S393" i="4"/>
  <c r="R393" i="4"/>
  <c r="Q393" i="4"/>
  <c r="P393" i="4"/>
  <c r="O393" i="4"/>
  <c r="N393" i="4"/>
  <c r="M393" i="4"/>
  <c r="L393" i="4"/>
  <c r="K393" i="4"/>
  <c r="J393" i="4"/>
  <c r="I393" i="4"/>
  <c r="H393" i="4"/>
  <c r="G393" i="4"/>
  <c r="F393" i="4"/>
  <c r="E393" i="4"/>
  <c r="AO393" i="4" s="1"/>
  <c r="D393" i="4"/>
  <c r="C393" i="4"/>
  <c r="B393" i="4"/>
  <c r="A393" i="4"/>
  <c r="AN392" i="4"/>
  <c r="AM392" i="4"/>
  <c r="AL392" i="4"/>
  <c r="AK392" i="4"/>
  <c r="AJ392" i="4"/>
  <c r="AI392" i="4"/>
  <c r="AH392" i="4"/>
  <c r="AG392" i="4"/>
  <c r="AF392" i="4"/>
  <c r="AE392" i="4"/>
  <c r="AD392" i="4"/>
  <c r="AC392" i="4"/>
  <c r="AB392" i="4"/>
  <c r="AA392" i="4"/>
  <c r="Z392" i="4"/>
  <c r="Y392" i="4"/>
  <c r="X392" i="4"/>
  <c r="W392" i="4"/>
  <c r="V392" i="4"/>
  <c r="U392" i="4"/>
  <c r="T392" i="4"/>
  <c r="S392" i="4"/>
  <c r="R392" i="4"/>
  <c r="Q392" i="4"/>
  <c r="P392" i="4"/>
  <c r="O392" i="4"/>
  <c r="N392" i="4"/>
  <c r="M392" i="4"/>
  <c r="L392" i="4"/>
  <c r="K392" i="4"/>
  <c r="J392" i="4"/>
  <c r="I392" i="4"/>
  <c r="H392" i="4"/>
  <c r="G392" i="4"/>
  <c r="F392" i="4"/>
  <c r="E392" i="4"/>
  <c r="D392" i="4"/>
  <c r="C392" i="4"/>
  <c r="AO392" i="4" s="1"/>
  <c r="B392" i="4"/>
  <c r="A392" i="4"/>
  <c r="AK391" i="4"/>
  <c r="AJ391" i="4"/>
  <c r="AI391" i="4"/>
  <c r="AH391" i="4"/>
  <c r="AG391" i="4"/>
  <c r="AF391" i="4"/>
  <c r="AE391" i="4"/>
  <c r="AD391" i="4"/>
  <c r="AC391" i="4"/>
  <c r="AB391" i="4"/>
  <c r="AN391" i="4" s="1"/>
  <c r="AA391" i="4"/>
  <c r="Z391" i="4"/>
  <c r="Y391" i="4"/>
  <c r="AM391" i="4" s="1"/>
  <c r="X391" i="4"/>
  <c r="W391" i="4"/>
  <c r="V391" i="4"/>
  <c r="U391" i="4"/>
  <c r="T391" i="4"/>
  <c r="S391" i="4"/>
  <c r="R391" i="4"/>
  <c r="Q391" i="4"/>
  <c r="P391" i="4"/>
  <c r="O391" i="4"/>
  <c r="N391" i="4"/>
  <c r="M391" i="4"/>
  <c r="L391" i="4"/>
  <c r="K391" i="4"/>
  <c r="J391" i="4"/>
  <c r="I391" i="4"/>
  <c r="AO391" i="4" s="1"/>
  <c r="H391" i="4"/>
  <c r="G391" i="4"/>
  <c r="F391" i="4"/>
  <c r="E391" i="4"/>
  <c r="D391" i="4"/>
  <c r="C391" i="4"/>
  <c r="B391" i="4"/>
  <c r="A391" i="4"/>
  <c r="AM390" i="4"/>
  <c r="AL390" i="4"/>
  <c r="AK390" i="4"/>
  <c r="AJ390" i="4"/>
  <c r="AI390" i="4"/>
  <c r="AH390" i="4"/>
  <c r="AG390" i="4"/>
  <c r="AF390" i="4"/>
  <c r="AE390" i="4"/>
  <c r="AD390" i="4"/>
  <c r="AC390" i="4"/>
  <c r="AB390" i="4"/>
  <c r="AN390" i="4" s="1"/>
  <c r="AA390" i="4"/>
  <c r="Z390" i="4"/>
  <c r="Y390" i="4"/>
  <c r="X390" i="4"/>
  <c r="W390" i="4"/>
  <c r="V390" i="4"/>
  <c r="U390" i="4"/>
  <c r="T390" i="4"/>
  <c r="S390" i="4"/>
  <c r="R390" i="4"/>
  <c r="Q390" i="4"/>
  <c r="P390" i="4"/>
  <c r="O390" i="4"/>
  <c r="N390" i="4"/>
  <c r="M390" i="4"/>
  <c r="L390" i="4"/>
  <c r="K390" i="4"/>
  <c r="J390" i="4"/>
  <c r="I390" i="4"/>
  <c r="H390" i="4"/>
  <c r="G390" i="4"/>
  <c r="F390" i="4"/>
  <c r="E390" i="4"/>
  <c r="D390" i="4"/>
  <c r="C390" i="4"/>
  <c r="AO390" i="4" s="1"/>
  <c r="B390" i="4"/>
  <c r="A390" i="4"/>
  <c r="AN389" i="4"/>
  <c r="AL389" i="4"/>
  <c r="AK389" i="4"/>
  <c r="AJ389" i="4"/>
  <c r="AI389" i="4"/>
  <c r="AH389" i="4"/>
  <c r="AG389" i="4"/>
  <c r="AF389" i="4"/>
  <c r="AE389" i="4"/>
  <c r="AD389" i="4"/>
  <c r="AC389" i="4"/>
  <c r="AB389" i="4"/>
  <c r="AA389" i="4"/>
  <c r="Z389" i="4"/>
  <c r="Y389" i="4"/>
  <c r="AM389" i="4" s="1"/>
  <c r="X389" i="4"/>
  <c r="W389" i="4"/>
  <c r="V389" i="4"/>
  <c r="U389" i="4"/>
  <c r="T389" i="4"/>
  <c r="S389" i="4"/>
  <c r="R389" i="4"/>
  <c r="Q389" i="4"/>
  <c r="P389" i="4"/>
  <c r="O389" i="4"/>
  <c r="N389" i="4"/>
  <c r="M389" i="4"/>
  <c r="L389" i="4"/>
  <c r="K389" i="4"/>
  <c r="J389" i="4"/>
  <c r="I389" i="4"/>
  <c r="H389" i="4"/>
  <c r="G389" i="4"/>
  <c r="F389" i="4"/>
  <c r="E389" i="4"/>
  <c r="AO389" i="4" s="1"/>
  <c r="D389" i="4"/>
  <c r="C389" i="4"/>
  <c r="B389" i="4"/>
  <c r="A389" i="4"/>
  <c r="AN388" i="4"/>
  <c r="AM388" i="4"/>
  <c r="AL388" i="4"/>
  <c r="AK388" i="4"/>
  <c r="AJ388" i="4"/>
  <c r="AI388" i="4"/>
  <c r="AH388" i="4"/>
  <c r="AG388" i="4"/>
  <c r="AF388" i="4"/>
  <c r="AE388" i="4"/>
  <c r="AD388" i="4"/>
  <c r="AC388" i="4"/>
  <c r="AB388" i="4"/>
  <c r="AA388" i="4"/>
  <c r="Z388" i="4"/>
  <c r="Y388" i="4"/>
  <c r="X388" i="4"/>
  <c r="W388" i="4"/>
  <c r="V388" i="4"/>
  <c r="U388" i="4"/>
  <c r="T388" i="4"/>
  <c r="S388" i="4"/>
  <c r="R388" i="4"/>
  <c r="Q388" i="4"/>
  <c r="P388" i="4"/>
  <c r="O388" i="4"/>
  <c r="N388" i="4"/>
  <c r="M388" i="4"/>
  <c r="L388" i="4"/>
  <c r="K388" i="4"/>
  <c r="J388" i="4"/>
  <c r="I388" i="4"/>
  <c r="H388" i="4"/>
  <c r="G388" i="4"/>
  <c r="F388" i="4"/>
  <c r="E388" i="4"/>
  <c r="D388" i="4"/>
  <c r="C388" i="4"/>
  <c r="AO388" i="4" s="1"/>
  <c r="B388" i="4"/>
  <c r="A388" i="4"/>
  <c r="AK387" i="4"/>
  <c r="AJ387" i="4"/>
  <c r="AI387" i="4"/>
  <c r="AH387" i="4"/>
  <c r="AG387" i="4"/>
  <c r="AF387" i="4"/>
  <c r="AE387" i="4"/>
  <c r="AD387" i="4"/>
  <c r="AC387" i="4"/>
  <c r="AB387" i="4"/>
  <c r="AN387" i="4" s="1"/>
  <c r="AA387" i="4"/>
  <c r="Z387" i="4"/>
  <c r="Y387" i="4"/>
  <c r="AM387" i="4" s="1"/>
  <c r="X387" i="4"/>
  <c r="W387" i="4"/>
  <c r="V387" i="4"/>
  <c r="U387" i="4"/>
  <c r="T387" i="4"/>
  <c r="S387" i="4"/>
  <c r="R387" i="4"/>
  <c r="Q387" i="4"/>
  <c r="P387" i="4"/>
  <c r="O387" i="4"/>
  <c r="N387" i="4"/>
  <c r="M387" i="4"/>
  <c r="L387" i="4"/>
  <c r="K387" i="4"/>
  <c r="J387" i="4"/>
  <c r="I387" i="4"/>
  <c r="AO387" i="4" s="1"/>
  <c r="H387" i="4"/>
  <c r="G387" i="4"/>
  <c r="F387" i="4"/>
  <c r="E387" i="4"/>
  <c r="D387" i="4"/>
  <c r="C387" i="4"/>
  <c r="B387" i="4"/>
  <c r="A387" i="4"/>
  <c r="AM386" i="4"/>
  <c r="AL386" i="4"/>
  <c r="AK386" i="4"/>
  <c r="AJ386" i="4"/>
  <c r="AI386" i="4"/>
  <c r="AH386" i="4"/>
  <c r="AG386" i="4"/>
  <c r="AF386" i="4"/>
  <c r="AE386" i="4"/>
  <c r="AD386" i="4"/>
  <c r="AC386" i="4"/>
  <c r="AB386" i="4"/>
  <c r="AN386" i="4" s="1"/>
  <c r="AA386" i="4"/>
  <c r="Z386" i="4"/>
  <c r="Y386" i="4"/>
  <c r="X386" i="4"/>
  <c r="W386" i="4"/>
  <c r="V386" i="4"/>
  <c r="U386" i="4"/>
  <c r="T386" i="4"/>
  <c r="S386" i="4"/>
  <c r="R386" i="4"/>
  <c r="Q386" i="4"/>
  <c r="P386" i="4"/>
  <c r="O386" i="4"/>
  <c r="N386" i="4"/>
  <c r="M386" i="4"/>
  <c r="L386" i="4"/>
  <c r="K386" i="4"/>
  <c r="J386" i="4"/>
  <c r="I386" i="4"/>
  <c r="H386" i="4"/>
  <c r="G386" i="4"/>
  <c r="F386" i="4"/>
  <c r="E386" i="4"/>
  <c r="D386" i="4"/>
  <c r="C386" i="4"/>
  <c r="AO386" i="4" s="1"/>
  <c r="B386" i="4"/>
  <c r="A386" i="4"/>
  <c r="AN385" i="4"/>
  <c r="AL385" i="4"/>
  <c r="AK385" i="4"/>
  <c r="AJ385" i="4"/>
  <c r="AI385" i="4"/>
  <c r="AH385" i="4"/>
  <c r="AG385" i="4"/>
  <c r="AF385" i="4"/>
  <c r="AE385" i="4"/>
  <c r="AD385" i="4"/>
  <c r="AC385" i="4"/>
  <c r="AB385" i="4"/>
  <c r="AA385" i="4"/>
  <c r="Z385" i="4"/>
  <c r="Y385" i="4"/>
  <c r="AM385" i="4" s="1"/>
  <c r="X385" i="4"/>
  <c r="W385" i="4"/>
  <c r="V385" i="4"/>
  <c r="U385" i="4"/>
  <c r="T385" i="4"/>
  <c r="S385" i="4"/>
  <c r="R385" i="4"/>
  <c r="Q385" i="4"/>
  <c r="P385" i="4"/>
  <c r="O385" i="4"/>
  <c r="N385" i="4"/>
  <c r="M385" i="4"/>
  <c r="L385" i="4"/>
  <c r="K385" i="4"/>
  <c r="J385" i="4"/>
  <c r="I385" i="4"/>
  <c r="H385" i="4"/>
  <c r="G385" i="4"/>
  <c r="F385" i="4"/>
  <c r="E385" i="4"/>
  <c r="AO385" i="4" s="1"/>
  <c r="D385" i="4"/>
  <c r="C385" i="4"/>
  <c r="B385" i="4"/>
  <c r="A385" i="4"/>
  <c r="AN384" i="4"/>
  <c r="AM384" i="4"/>
  <c r="AL384" i="4"/>
  <c r="AK384" i="4"/>
  <c r="AJ384" i="4"/>
  <c r="AI384" i="4"/>
  <c r="AH384" i="4"/>
  <c r="AG384" i="4"/>
  <c r="AF384" i="4"/>
  <c r="AE384" i="4"/>
  <c r="AD384" i="4"/>
  <c r="AC384" i="4"/>
  <c r="AB384" i="4"/>
  <c r="AA384" i="4"/>
  <c r="Z384" i="4"/>
  <c r="Y384" i="4"/>
  <c r="X384" i="4"/>
  <c r="W384" i="4"/>
  <c r="V384" i="4"/>
  <c r="U384" i="4"/>
  <c r="T384" i="4"/>
  <c r="S384" i="4"/>
  <c r="R384" i="4"/>
  <c r="Q384" i="4"/>
  <c r="P384" i="4"/>
  <c r="O384" i="4"/>
  <c r="N384" i="4"/>
  <c r="M384" i="4"/>
  <c r="L384" i="4"/>
  <c r="K384" i="4"/>
  <c r="J384" i="4"/>
  <c r="I384" i="4"/>
  <c r="H384" i="4"/>
  <c r="G384" i="4"/>
  <c r="F384" i="4"/>
  <c r="E384" i="4"/>
  <c r="D384" i="4"/>
  <c r="C384" i="4"/>
  <c r="AO384" i="4" s="1"/>
  <c r="B384" i="4"/>
  <c r="A384" i="4"/>
  <c r="AK383" i="4"/>
  <c r="AJ383" i="4"/>
  <c r="AI383" i="4"/>
  <c r="AH383" i="4"/>
  <c r="AG383" i="4"/>
  <c r="AF383" i="4"/>
  <c r="AE383" i="4"/>
  <c r="AD383" i="4"/>
  <c r="AC383" i="4"/>
  <c r="AB383" i="4"/>
  <c r="AN383" i="4" s="1"/>
  <c r="AA383" i="4"/>
  <c r="Z383" i="4"/>
  <c r="Y383" i="4"/>
  <c r="AM383" i="4" s="1"/>
  <c r="X383" i="4"/>
  <c r="W383" i="4"/>
  <c r="V383" i="4"/>
  <c r="U383" i="4"/>
  <c r="T383" i="4"/>
  <c r="S383" i="4"/>
  <c r="R383" i="4"/>
  <c r="Q383" i="4"/>
  <c r="AO383" i="4" s="1"/>
  <c r="P383" i="4"/>
  <c r="O383" i="4"/>
  <c r="N383" i="4"/>
  <c r="M383" i="4"/>
  <c r="L383" i="4"/>
  <c r="K383" i="4"/>
  <c r="J383" i="4"/>
  <c r="I383" i="4"/>
  <c r="H383" i="4"/>
  <c r="G383" i="4"/>
  <c r="F383" i="4"/>
  <c r="E383" i="4"/>
  <c r="D383" i="4"/>
  <c r="C383" i="4"/>
  <c r="B383" i="4"/>
  <c r="A383" i="4"/>
  <c r="AM382" i="4"/>
  <c r="AL382" i="4"/>
  <c r="AK382" i="4"/>
  <c r="AJ382" i="4"/>
  <c r="AI382" i="4"/>
  <c r="AH382" i="4"/>
  <c r="AG382" i="4"/>
  <c r="AF382" i="4"/>
  <c r="AE382" i="4"/>
  <c r="AD382" i="4"/>
  <c r="AC382" i="4"/>
  <c r="AB382" i="4"/>
  <c r="AN382" i="4" s="1"/>
  <c r="AA382" i="4"/>
  <c r="Z382" i="4"/>
  <c r="Y382" i="4"/>
  <c r="X382" i="4"/>
  <c r="W382" i="4"/>
  <c r="V382" i="4"/>
  <c r="U382" i="4"/>
  <c r="T382" i="4"/>
  <c r="S382" i="4"/>
  <c r="R382" i="4"/>
  <c r="Q382" i="4"/>
  <c r="P382" i="4"/>
  <c r="O382" i="4"/>
  <c r="N382" i="4"/>
  <c r="M382" i="4"/>
  <c r="L382" i="4"/>
  <c r="K382" i="4"/>
  <c r="J382" i="4"/>
  <c r="I382" i="4"/>
  <c r="H382" i="4"/>
  <c r="G382" i="4"/>
  <c r="F382" i="4"/>
  <c r="E382" i="4"/>
  <c r="D382" i="4"/>
  <c r="C382" i="4"/>
  <c r="AO382" i="4" s="1"/>
  <c r="B382" i="4"/>
  <c r="A382" i="4"/>
  <c r="AN381" i="4"/>
  <c r="AL381" i="4"/>
  <c r="AK381" i="4"/>
  <c r="AJ381" i="4"/>
  <c r="AI381" i="4"/>
  <c r="AH381" i="4"/>
  <c r="AG381" i="4"/>
  <c r="AF381" i="4"/>
  <c r="AE381" i="4"/>
  <c r="AD381" i="4"/>
  <c r="AC381" i="4"/>
  <c r="AB381" i="4"/>
  <c r="AA381" i="4"/>
  <c r="Z381" i="4"/>
  <c r="Y381" i="4"/>
  <c r="AM381" i="4" s="1"/>
  <c r="X381" i="4"/>
  <c r="W381" i="4"/>
  <c r="V381" i="4"/>
  <c r="U381" i="4"/>
  <c r="T381" i="4"/>
  <c r="S381" i="4"/>
  <c r="R381" i="4"/>
  <c r="Q381" i="4"/>
  <c r="P381" i="4"/>
  <c r="O381" i="4"/>
  <c r="N381" i="4"/>
  <c r="M381" i="4"/>
  <c r="L381" i="4"/>
  <c r="K381" i="4"/>
  <c r="J381" i="4"/>
  <c r="I381" i="4"/>
  <c r="H381" i="4"/>
  <c r="G381" i="4"/>
  <c r="F381" i="4"/>
  <c r="E381" i="4"/>
  <c r="AO381" i="4" s="1"/>
  <c r="D381" i="4"/>
  <c r="C381" i="4"/>
  <c r="B381" i="4"/>
  <c r="A381" i="4"/>
  <c r="AN380" i="4"/>
  <c r="AM380" i="4"/>
  <c r="AL380" i="4"/>
  <c r="AK380" i="4"/>
  <c r="AJ380" i="4"/>
  <c r="AI380" i="4"/>
  <c r="AH380" i="4"/>
  <c r="AG380" i="4"/>
  <c r="AF380" i="4"/>
  <c r="AE380" i="4"/>
  <c r="AD380" i="4"/>
  <c r="AC380" i="4"/>
  <c r="AB380" i="4"/>
  <c r="AA380" i="4"/>
  <c r="Z380" i="4"/>
  <c r="Y380" i="4"/>
  <c r="X380" i="4"/>
  <c r="W380" i="4"/>
  <c r="V380" i="4"/>
  <c r="U380" i="4"/>
  <c r="T380" i="4"/>
  <c r="S380" i="4"/>
  <c r="R380" i="4"/>
  <c r="Q380" i="4"/>
  <c r="P380" i="4"/>
  <c r="O380" i="4"/>
  <c r="N380" i="4"/>
  <c r="M380" i="4"/>
  <c r="L380" i="4"/>
  <c r="K380" i="4"/>
  <c r="J380" i="4"/>
  <c r="I380" i="4"/>
  <c r="H380" i="4"/>
  <c r="G380" i="4"/>
  <c r="F380" i="4"/>
  <c r="E380" i="4"/>
  <c r="D380" i="4"/>
  <c r="C380" i="4"/>
  <c r="AO380" i="4" s="1"/>
  <c r="B380" i="4"/>
  <c r="A380" i="4"/>
  <c r="AK379" i="4"/>
  <c r="AJ379" i="4"/>
  <c r="AI379" i="4"/>
  <c r="AH379" i="4"/>
  <c r="AG379" i="4"/>
  <c r="AF379" i="4"/>
  <c r="AE379" i="4"/>
  <c r="AD379" i="4"/>
  <c r="AC379" i="4"/>
  <c r="AB379" i="4"/>
  <c r="AN379" i="4" s="1"/>
  <c r="AA379" i="4"/>
  <c r="Z379" i="4"/>
  <c r="Y379" i="4"/>
  <c r="AM379" i="4" s="1"/>
  <c r="X379" i="4"/>
  <c r="W379" i="4"/>
  <c r="V379" i="4"/>
  <c r="U379" i="4"/>
  <c r="T379" i="4"/>
  <c r="S379" i="4"/>
  <c r="R379" i="4"/>
  <c r="Q379" i="4"/>
  <c r="P379" i="4"/>
  <c r="O379" i="4"/>
  <c r="N379" i="4"/>
  <c r="M379" i="4"/>
  <c r="L379" i="4"/>
  <c r="K379" i="4"/>
  <c r="J379" i="4"/>
  <c r="I379" i="4"/>
  <c r="AO379" i="4" s="1"/>
  <c r="H379" i="4"/>
  <c r="G379" i="4"/>
  <c r="F379" i="4"/>
  <c r="E379" i="4"/>
  <c r="D379" i="4"/>
  <c r="C379" i="4"/>
  <c r="B379" i="4"/>
  <c r="A379" i="4"/>
  <c r="AM378" i="4"/>
  <c r="AL378" i="4"/>
  <c r="AK378" i="4"/>
  <c r="AJ378" i="4"/>
  <c r="AI378" i="4"/>
  <c r="AH378" i="4"/>
  <c r="AG378" i="4"/>
  <c r="AF378" i="4"/>
  <c r="AE378" i="4"/>
  <c r="AD378" i="4"/>
  <c r="AC378" i="4"/>
  <c r="AB378" i="4"/>
  <c r="AN378" i="4" s="1"/>
  <c r="AA378" i="4"/>
  <c r="Z378" i="4"/>
  <c r="Y378" i="4"/>
  <c r="X378" i="4"/>
  <c r="W378" i="4"/>
  <c r="V378" i="4"/>
  <c r="U378" i="4"/>
  <c r="T378" i="4"/>
  <c r="S378" i="4"/>
  <c r="R378" i="4"/>
  <c r="Q378" i="4"/>
  <c r="P378" i="4"/>
  <c r="O378" i="4"/>
  <c r="N378" i="4"/>
  <c r="M378" i="4"/>
  <c r="L378" i="4"/>
  <c r="K378" i="4"/>
  <c r="J378" i="4"/>
  <c r="I378" i="4"/>
  <c r="H378" i="4"/>
  <c r="G378" i="4"/>
  <c r="F378" i="4"/>
  <c r="E378" i="4"/>
  <c r="D378" i="4"/>
  <c r="C378" i="4"/>
  <c r="AO378" i="4" s="1"/>
  <c r="B378" i="4"/>
  <c r="A378" i="4"/>
  <c r="AN377" i="4"/>
  <c r="AL377" i="4"/>
  <c r="AK377" i="4"/>
  <c r="AJ377" i="4"/>
  <c r="AI377" i="4"/>
  <c r="AH377" i="4"/>
  <c r="AG377" i="4"/>
  <c r="AF377" i="4"/>
  <c r="AE377" i="4"/>
  <c r="AD377" i="4"/>
  <c r="AC377" i="4"/>
  <c r="AB377" i="4"/>
  <c r="AA377" i="4"/>
  <c r="Z377" i="4"/>
  <c r="Y377" i="4"/>
  <c r="AM377" i="4" s="1"/>
  <c r="X377" i="4"/>
  <c r="W377" i="4"/>
  <c r="V377" i="4"/>
  <c r="U377" i="4"/>
  <c r="T377" i="4"/>
  <c r="S377" i="4"/>
  <c r="R377" i="4"/>
  <c r="Q377" i="4"/>
  <c r="P377" i="4"/>
  <c r="O377" i="4"/>
  <c r="N377" i="4"/>
  <c r="M377" i="4"/>
  <c r="L377" i="4"/>
  <c r="K377" i="4"/>
  <c r="J377" i="4"/>
  <c r="I377" i="4"/>
  <c r="H377" i="4"/>
  <c r="G377" i="4"/>
  <c r="F377" i="4"/>
  <c r="E377" i="4"/>
  <c r="AO377" i="4" s="1"/>
  <c r="D377" i="4"/>
  <c r="C377" i="4"/>
  <c r="B377" i="4"/>
  <c r="A377" i="4"/>
  <c r="AN376" i="4"/>
  <c r="AM376" i="4"/>
  <c r="AL376" i="4"/>
  <c r="AK376" i="4"/>
  <c r="AJ376" i="4"/>
  <c r="AI376" i="4"/>
  <c r="AH376" i="4"/>
  <c r="AG376" i="4"/>
  <c r="AF376" i="4"/>
  <c r="AE376" i="4"/>
  <c r="AD376" i="4"/>
  <c r="AC376" i="4"/>
  <c r="AB376" i="4"/>
  <c r="AA376" i="4"/>
  <c r="Z376" i="4"/>
  <c r="Y376" i="4"/>
  <c r="X376" i="4"/>
  <c r="W376" i="4"/>
  <c r="V376" i="4"/>
  <c r="U376" i="4"/>
  <c r="T376" i="4"/>
  <c r="S376" i="4"/>
  <c r="R376" i="4"/>
  <c r="Q376" i="4"/>
  <c r="P376" i="4"/>
  <c r="O376" i="4"/>
  <c r="N376" i="4"/>
  <c r="M376" i="4"/>
  <c r="L376" i="4"/>
  <c r="K376" i="4"/>
  <c r="J376" i="4"/>
  <c r="I376" i="4"/>
  <c r="H376" i="4"/>
  <c r="G376" i="4"/>
  <c r="F376" i="4"/>
  <c r="E376" i="4"/>
  <c r="D376" i="4"/>
  <c r="C376" i="4"/>
  <c r="AO376" i="4" s="1"/>
  <c r="B376" i="4"/>
  <c r="A376" i="4"/>
  <c r="AK375" i="4"/>
  <c r="AJ375" i="4"/>
  <c r="AI375" i="4"/>
  <c r="AH375" i="4"/>
  <c r="AG375" i="4"/>
  <c r="AF375" i="4"/>
  <c r="AE375" i="4"/>
  <c r="AD375" i="4"/>
  <c r="AC375" i="4"/>
  <c r="AB375" i="4"/>
  <c r="AN375" i="4" s="1"/>
  <c r="AA375" i="4"/>
  <c r="Z375" i="4"/>
  <c r="Y375" i="4"/>
  <c r="AM375" i="4" s="1"/>
  <c r="X375" i="4"/>
  <c r="W375" i="4"/>
  <c r="V375" i="4"/>
  <c r="U375" i="4"/>
  <c r="T375" i="4"/>
  <c r="S375" i="4"/>
  <c r="R375" i="4"/>
  <c r="Q375" i="4"/>
  <c r="P375" i="4"/>
  <c r="O375" i="4"/>
  <c r="N375" i="4"/>
  <c r="M375" i="4"/>
  <c r="L375" i="4"/>
  <c r="K375" i="4"/>
  <c r="J375" i="4"/>
  <c r="I375" i="4"/>
  <c r="AO375" i="4" s="1"/>
  <c r="H375" i="4"/>
  <c r="G375" i="4"/>
  <c r="F375" i="4"/>
  <c r="E375" i="4"/>
  <c r="D375" i="4"/>
  <c r="C375" i="4"/>
  <c r="B375" i="4"/>
  <c r="A375" i="4"/>
  <c r="AM374" i="4"/>
  <c r="AL374" i="4"/>
  <c r="AK374" i="4"/>
  <c r="AJ374" i="4"/>
  <c r="AI374" i="4"/>
  <c r="AH374" i="4"/>
  <c r="AG374" i="4"/>
  <c r="AF374" i="4"/>
  <c r="AE374" i="4"/>
  <c r="AD374" i="4"/>
  <c r="AC374" i="4"/>
  <c r="AB374" i="4"/>
  <c r="AN374" i="4" s="1"/>
  <c r="AA374" i="4"/>
  <c r="Z374" i="4"/>
  <c r="Y374" i="4"/>
  <c r="X374" i="4"/>
  <c r="W374" i="4"/>
  <c r="V374" i="4"/>
  <c r="U374" i="4"/>
  <c r="T374" i="4"/>
  <c r="S374" i="4"/>
  <c r="R374" i="4"/>
  <c r="Q374" i="4"/>
  <c r="P374" i="4"/>
  <c r="O374" i="4"/>
  <c r="N374" i="4"/>
  <c r="M374" i="4"/>
  <c r="L374" i="4"/>
  <c r="K374" i="4"/>
  <c r="J374" i="4"/>
  <c r="I374" i="4"/>
  <c r="H374" i="4"/>
  <c r="G374" i="4"/>
  <c r="F374" i="4"/>
  <c r="E374" i="4"/>
  <c r="D374" i="4"/>
  <c r="C374" i="4"/>
  <c r="AO374" i="4" s="1"/>
  <c r="B374" i="4"/>
  <c r="A374" i="4"/>
  <c r="AN373" i="4"/>
  <c r="AL373" i="4"/>
  <c r="AK373" i="4"/>
  <c r="AJ373" i="4"/>
  <c r="AI373" i="4"/>
  <c r="AH373" i="4"/>
  <c r="AG373" i="4"/>
  <c r="AF373" i="4"/>
  <c r="AE373" i="4"/>
  <c r="AD373" i="4"/>
  <c r="AC373" i="4"/>
  <c r="AB373" i="4"/>
  <c r="AA373" i="4"/>
  <c r="Z373" i="4"/>
  <c r="Y373" i="4"/>
  <c r="AM373" i="4" s="1"/>
  <c r="X373" i="4"/>
  <c r="W373" i="4"/>
  <c r="V373" i="4"/>
  <c r="U373" i="4"/>
  <c r="T373" i="4"/>
  <c r="S373" i="4"/>
  <c r="R373" i="4"/>
  <c r="Q373" i="4"/>
  <c r="P373" i="4"/>
  <c r="O373" i="4"/>
  <c r="N373" i="4"/>
  <c r="M373" i="4"/>
  <c r="L373" i="4"/>
  <c r="K373" i="4"/>
  <c r="J373" i="4"/>
  <c r="I373" i="4"/>
  <c r="H373" i="4"/>
  <c r="G373" i="4"/>
  <c r="F373" i="4"/>
  <c r="E373" i="4"/>
  <c r="AO373" i="4" s="1"/>
  <c r="D373" i="4"/>
  <c r="C373" i="4"/>
  <c r="B373" i="4"/>
  <c r="A373" i="4"/>
  <c r="AN372" i="4"/>
  <c r="AM372" i="4"/>
  <c r="AL372" i="4"/>
  <c r="AK372" i="4"/>
  <c r="AJ372" i="4"/>
  <c r="AI372" i="4"/>
  <c r="AH372" i="4"/>
  <c r="AG372" i="4"/>
  <c r="AF372" i="4"/>
  <c r="AE372" i="4"/>
  <c r="AD372" i="4"/>
  <c r="AC372" i="4"/>
  <c r="AB372" i="4"/>
  <c r="AA372" i="4"/>
  <c r="Z372" i="4"/>
  <c r="Y372" i="4"/>
  <c r="X372" i="4"/>
  <c r="W372" i="4"/>
  <c r="V372" i="4"/>
  <c r="U372" i="4"/>
  <c r="T372" i="4"/>
  <c r="S372" i="4"/>
  <c r="R372" i="4"/>
  <c r="Q372" i="4"/>
  <c r="P372" i="4"/>
  <c r="O372" i="4"/>
  <c r="N372" i="4"/>
  <c r="M372" i="4"/>
  <c r="L372" i="4"/>
  <c r="K372" i="4"/>
  <c r="J372" i="4"/>
  <c r="I372" i="4"/>
  <c r="H372" i="4"/>
  <c r="G372" i="4"/>
  <c r="F372" i="4"/>
  <c r="E372" i="4"/>
  <c r="D372" i="4"/>
  <c r="C372" i="4"/>
  <c r="AO372" i="4" s="1"/>
  <c r="B372" i="4"/>
  <c r="A372" i="4"/>
  <c r="AK371" i="4"/>
  <c r="AJ371" i="4"/>
  <c r="AI371" i="4"/>
  <c r="AH371" i="4"/>
  <c r="AG371" i="4"/>
  <c r="AF371" i="4"/>
  <c r="AE371" i="4"/>
  <c r="AD371" i="4"/>
  <c r="AC371" i="4"/>
  <c r="AB371" i="4"/>
  <c r="AN371" i="4" s="1"/>
  <c r="AA371" i="4"/>
  <c r="Z371" i="4"/>
  <c r="Y371" i="4"/>
  <c r="AM371" i="4" s="1"/>
  <c r="X371" i="4"/>
  <c r="W371" i="4"/>
  <c r="V371" i="4"/>
  <c r="U371" i="4"/>
  <c r="T371" i="4"/>
  <c r="S371" i="4"/>
  <c r="R371" i="4"/>
  <c r="Q371" i="4"/>
  <c r="P371" i="4"/>
  <c r="O371" i="4"/>
  <c r="N371" i="4"/>
  <c r="M371" i="4"/>
  <c r="L371" i="4"/>
  <c r="K371" i="4"/>
  <c r="J371" i="4"/>
  <c r="I371" i="4"/>
  <c r="AO371" i="4" s="1"/>
  <c r="H371" i="4"/>
  <c r="G371" i="4"/>
  <c r="F371" i="4"/>
  <c r="E371" i="4"/>
  <c r="D371" i="4"/>
  <c r="C371" i="4"/>
  <c r="B371" i="4"/>
  <c r="A371" i="4"/>
  <c r="AM370" i="4"/>
  <c r="AL370" i="4"/>
  <c r="AK370" i="4"/>
  <c r="AJ370" i="4"/>
  <c r="AI370" i="4"/>
  <c r="AH370" i="4"/>
  <c r="AG370" i="4"/>
  <c r="AF370" i="4"/>
  <c r="AE370" i="4"/>
  <c r="AD370" i="4"/>
  <c r="AC370" i="4"/>
  <c r="AB370" i="4"/>
  <c r="AN370" i="4" s="1"/>
  <c r="AA370" i="4"/>
  <c r="Z370" i="4"/>
  <c r="Y370" i="4"/>
  <c r="X370" i="4"/>
  <c r="W370" i="4"/>
  <c r="V370" i="4"/>
  <c r="U370" i="4"/>
  <c r="T370" i="4"/>
  <c r="S370" i="4"/>
  <c r="R370" i="4"/>
  <c r="Q370" i="4"/>
  <c r="P370" i="4"/>
  <c r="O370" i="4"/>
  <c r="N370" i="4"/>
  <c r="M370" i="4"/>
  <c r="L370" i="4"/>
  <c r="K370" i="4"/>
  <c r="J370" i="4"/>
  <c r="I370" i="4"/>
  <c r="H370" i="4"/>
  <c r="G370" i="4"/>
  <c r="F370" i="4"/>
  <c r="E370" i="4"/>
  <c r="D370" i="4"/>
  <c r="C370" i="4"/>
  <c r="AO370" i="4" s="1"/>
  <c r="B370" i="4"/>
  <c r="A370" i="4"/>
  <c r="AN369" i="4"/>
  <c r="AL369" i="4"/>
  <c r="AK369" i="4"/>
  <c r="AJ369" i="4"/>
  <c r="AI369" i="4"/>
  <c r="AH369" i="4"/>
  <c r="AG369" i="4"/>
  <c r="AF369" i="4"/>
  <c r="AE369" i="4"/>
  <c r="AD369" i="4"/>
  <c r="AC369" i="4"/>
  <c r="AB369" i="4"/>
  <c r="AA369" i="4"/>
  <c r="Z369" i="4"/>
  <c r="Y369" i="4"/>
  <c r="AM369" i="4" s="1"/>
  <c r="X369" i="4"/>
  <c r="W369" i="4"/>
  <c r="V369" i="4"/>
  <c r="U369" i="4"/>
  <c r="T369" i="4"/>
  <c r="S369" i="4"/>
  <c r="R369" i="4"/>
  <c r="Q369" i="4"/>
  <c r="P369" i="4"/>
  <c r="O369" i="4"/>
  <c r="N369" i="4"/>
  <c r="M369" i="4"/>
  <c r="L369" i="4"/>
  <c r="K369" i="4"/>
  <c r="J369" i="4"/>
  <c r="I369" i="4"/>
  <c r="H369" i="4"/>
  <c r="G369" i="4"/>
  <c r="F369" i="4"/>
  <c r="E369" i="4"/>
  <c r="AO369" i="4" s="1"/>
  <c r="D369" i="4"/>
  <c r="C369" i="4"/>
  <c r="B369" i="4"/>
  <c r="A369" i="4"/>
  <c r="AN368" i="4"/>
  <c r="AM368" i="4"/>
  <c r="AL368" i="4"/>
  <c r="AK368" i="4"/>
  <c r="AJ368" i="4"/>
  <c r="AI368" i="4"/>
  <c r="AH368" i="4"/>
  <c r="AG368" i="4"/>
  <c r="AF368" i="4"/>
  <c r="AE368" i="4"/>
  <c r="AD368" i="4"/>
  <c r="AC368" i="4"/>
  <c r="AB368" i="4"/>
  <c r="AA368" i="4"/>
  <c r="Z368" i="4"/>
  <c r="Y368" i="4"/>
  <c r="X368" i="4"/>
  <c r="W368" i="4"/>
  <c r="V368" i="4"/>
  <c r="U368" i="4"/>
  <c r="T368" i="4"/>
  <c r="S368" i="4"/>
  <c r="R368" i="4"/>
  <c r="Q368" i="4"/>
  <c r="P368" i="4"/>
  <c r="O368" i="4"/>
  <c r="N368" i="4"/>
  <c r="M368" i="4"/>
  <c r="L368" i="4"/>
  <c r="K368" i="4"/>
  <c r="J368" i="4"/>
  <c r="I368" i="4"/>
  <c r="H368" i="4"/>
  <c r="G368" i="4"/>
  <c r="F368" i="4"/>
  <c r="E368" i="4"/>
  <c r="D368" i="4"/>
  <c r="C368" i="4"/>
  <c r="AO368" i="4" s="1"/>
  <c r="B368" i="4"/>
  <c r="A368" i="4"/>
  <c r="AK367" i="4"/>
  <c r="AJ367" i="4"/>
  <c r="AI367" i="4"/>
  <c r="AH367" i="4"/>
  <c r="AG367" i="4"/>
  <c r="AF367" i="4"/>
  <c r="AE367" i="4"/>
  <c r="AD367" i="4"/>
  <c r="AC367" i="4"/>
  <c r="AB367" i="4"/>
  <c r="AN367" i="4" s="1"/>
  <c r="AA367" i="4"/>
  <c r="Z367" i="4"/>
  <c r="Y367" i="4"/>
  <c r="AM367" i="4" s="1"/>
  <c r="X367" i="4"/>
  <c r="W367" i="4"/>
  <c r="V367" i="4"/>
  <c r="U367" i="4"/>
  <c r="T367" i="4"/>
  <c r="S367" i="4"/>
  <c r="R367" i="4"/>
  <c r="Q367" i="4"/>
  <c r="AO367" i="4" s="1"/>
  <c r="P367" i="4"/>
  <c r="O367" i="4"/>
  <c r="N367" i="4"/>
  <c r="M367" i="4"/>
  <c r="L367" i="4"/>
  <c r="K367" i="4"/>
  <c r="J367" i="4"/>
  <c r="I367" i="4"/>
  <c r="H367" i="4"/>
  <c r="G367" i="4"/>
  <c r="F367" i="4"/>
  <c r="E367" i="4"/>
  <c r="D367" i="4"/>
  <c r="C367" i="4"/>
  <c r="B367" i="4"/>
  <c r="A367" i="4"/>
  <c r="AM366" i="4"/>
  <c r="AL366" i="4"/>
  <c r="AK366" i="4"/>
  <c r="AJ366" i="4"/>
  <c r="AI366" i="4"/>
  <c r="AH366" i="4"/>
  <c r="AG366" i="4"/>
  <c r="AF366" i="4"/>
  <c r="AE366" i="4"/>
  <c r="AD366" i="4"/>
  <c r="AC366" i="4"/>
  <c r="AB366" i="4"/>
  <c r="AN366" i="4" s="1"/>
  <c r="AA366" i="4"/>
  <c r="Z366" i="4"/>
  <c r="Y366" i="4"/>
  <c r="X366" i="4"/>
  <c r="W366" i="4"/>
  <c r="V366" i="4"/>
  <c r="U366" i="4"/>
  <c r="T366" i="4"/>
  <c r="S366" i="4"/>
  <c r="R366" i="4"/>
  <c r="Q366" i="4"/>
  <c r="P366" i="4"/>
  <c r="O366" i="4"/>
  <c r="N366" i="4"/>
  <c r="M366" i="4"/>
  <c r="L366" i="4"/>
  <c r="K366" i="4"/>
  <c r="J366" i="4"/>
  <c r="I366" i="4"/>
  <c r="H366" i="4"/>
  <c r="G366" i="4"/>
  <c r="F366" i="4"/>
  <c r="E366" i="4"/>
  <c r="D366" i="4"/>
  <c r="C366" i="4"/>
  <c r="AO366" i="4" s="1"/>
  <c r="B366" i="4"/>
  <c r="A366" i="4"/>
  <c r="AN365" i="4"/>
  <c r="AL365" i="4"/>
  <c r="AK365" i="4"/>
  <c r="AJ365" i="4"/>
  <c r="AI365" i="4"/>
  <c r="AH365" i="4"/>
  <c r="AG365" i="4"/>
  <c r="AF365" i="4"/>
  <c r="AE365" i="4"/>
  <c r="AD365" i="4"/>
  <c r="AC365" i="4"/>
  <c r="AB365" i="4"/>
  <c r="AA365" i="4"/>
  <c r="Z365" i="4"/>
  <c r="Y365" i="4"/>
  <c r="AM365" i="4" s="1"/>
  <c r="X365" i="4"/>
  <c r="W365" i="4"/>
  <c r="V365" i="4"/>
  <c r="U365" i="4"/>
  <c r="T365" i="4"/>
  <c r="S365" i="4"/>
  <c r="R365" i="4"/>
  <c r="Q365" i="4"/>
  <c r="P365" i="4"/>
  <c r="O365" i="4"/>
  <c r="N365" i="4"/>
  <c r="M365" i="4"/>
  <c r="L365" i="4"/>
  <c r="K365" i="4"/>
  <c r="J365" i="4"/>
  <c r="I365" i="4"/>
  <c r="H365" i="4"/>
  <c r="G365" i="4"/>
  <c r="F365" i="4"/>
  <c r="E365" i="4"/>
  <c r="AO365" i="4" s="1"/>
  <c r="D365" i="4"/>
  <c r="C365" i="4"/>
  <c r="B365" i="4"/>
  <c r="A365" i="4"/>
  <c r="AN364" i="4"/>
  <c r="AM364" i="4"/>
  <c r="AL364" i="4"/>
  <c r="AK364" i="4"/>
  <c r="AJ364" i="4"/>
  <c r="AI364" i="4"/>
  <c r="AH364" i="4"/>
  <c r="AG364" i="4"/>
  <c r="AF364" i="4"/>
  <c r="AE364" i="4"/>
  <c r="AD364" i="4"/>
  <c r="AC364" i="4"/>
  <c r="AB364" i="4"/>
  <c r="AA364" i="4"/>
  <c r="Z364" i="4"/>
  <c r="Y364" i="4"/>
  <c r="X364" i="4"/>
  <c r="W364" i="4"/>
  <c r="V364" i="4"/>
  <c r="U364" i="4"/>
  <c r="T364" i="4"/>
  <c r="S364" i="4"/>
  <c r="R364" i="4"/>
  <c r="Q364" i="4"/>
  <c r="P364" i="4"/>
  <c r="O364" i="4"/>
  <c r="N364" i="4"/>
  <c r="M364" i="4"/>
  <c r="L364" i="4"/>
  <c r="K364" i="4"/>
  <c r="J364" i="4"/>
  <c r="I364" i="4"/>
  <c r="H364" i="4"/>
  <c r="G364" i="4"/>
  <c r="F364" i="4"/>
  <c r="E364" i="4"/>
  <c r="D364" i="4"/>
  <c r="C364" i="4"/>
  <c r="AO364" i="4" s="1"/>
  <c r="B364" i="4"/>
  <c r="A364" i="4"/>
  <c r="AO363" i="4"/>
  <c r="AK363" i="4"/>
  <c r="AJ363" i="4"/>
  <c r="AI363" i="4"/>
  <c r="AH363" i="4"/>
  <c r="AG363" i="4"/>
  <c r="AF363" i="4"/>
  <c r="AE363" i="4"/>
  <c r="AD363" i="4"/>
  <c r="AC363" i="4"/>
  <c r="AB363" i="4"/>
  <c r="AN363" i="4" s="1"/>
  <c r="AA363" i="4"/>
  <c r="Z363" i="4"/>
  <c r="Y363" i="4"/>
  <c r="AM363" i="4" s="1"/>
  <c r="X363" i="4"/>
  <c r="W363" i="4"/>
  <c r="V363" i="4"/>
  <c r="U363" i="4"/>
  <c r="T363" i="4"/>
  <c r="S363" i="4"/>
  <c r="R363" i="4"/>
  <c r="Q363" i="4"/>
  <c r="P363" i="4"/>
  <c r="O363" i="4"/>
  <c r="N363" i="4"/>
  <c r="M363" i="4"/>
  <c r="L363" i="4"/>
  <c r="K363" i="4"/>
  <c r="J363" i="4"/>
  <c r="I363" i="4"/>
  <c r="H363" i="4"/>
  <c r="G363" i="4"/>
  <c r="F363" i="4"/>
  <c r="E363" i="4"/>
  <c r="D363" i="4"/>
  <c r="C363" i="4"/>
  <c r="B363" i="4"/>
  <c r="A363" i="4"/>
  <c r="AM362" i="4"/>
  <c r="AL362" i="4"/>
  <c r="AK362" i="4"/>
  <c r="AJ362" i="4"/>
  <c r="AI362" i="4"/>
  <c r="AH362" i="4"/>
  <c r="AG362" i="4"/>
  <c r="AF362" i="4"/>
  <c r="AE362" i="4"/>
  <c r="AD362" i="4"/>
  <c r="AC362" i="4"/>
  <c r="AB362" i="4"/>
  <c r="AN362" i="4" s="1"/>
  <c r="AA362" i="4"/>
  <c r="Z362" i="4"/>
  <c r="Y362" i="4"/>
  <c r="X362" i="4"/>
  <c r="W362" i="4"/>
  <c r="V362" i="4"/>
  <c r="U362" i="4"/>
  <c r="T362" i="4"/>
  <c r="S362" i="4"/>
  <c r="R362" i="4"/>
  <c r="Q362" i="4"/>
  <c r="P362" i="4"/>
  <c r="O362" i="4"/>
  <c r="N362" i="4"/>
  <c r="M362" i="4"/>
  <c r="L362" i="4"/>
  <c r="K362" i="4"/>
  <c r="J362" i="4"/>
  <c r="I362" i="4"/>
  <c r="H362" i="4"/>
  <c r="G362" i="4"/>
  <c r="F362" i="4"/>
  <c r="E362" i="4"/>
  <c r="D362" i="4"/>
  <c r="C362" i="4"/>
  <c r="AO362" i="4" s="1"/>
  <c r="B362" i="4"/>
  <c r="A362" i="4"/>
  <c r="AN361" i="4"/>
  <c r="AL361" i="4"/>
  <c r="AK361" i="4"/>
  <c r="AJ361" i="4"/>
  <c r="AI361" i="4"/>
  <c r="AH361" i="4"/>
  <c r="AG361" i="4"/>
  <c r="AF361" i="4"/>
  <c r="AE361" i="4"/>
  <c r="AD361" i="4"/>
  <c r="AC361" i="4"/>
  <c r="AB361" i="4"/>
  <c r="AA361" i="4"/>
  <c r="Z361" i="4"/>
  <c r="Y361" i="4"/>
  <c r="AM361" i="4" s="1"/>
  <c r="X361" i="4"/>
  <c r="W361" i="4"/>
  <c r="V361" i="4"/>
  <c r="U361" i="4"/>
  <c r="T361" i="4"/>
  <c r="S361" i="4"/>
  <c r="R361" i="4"/>
  <c r="Q361" i="4"/>
  <c r="P361" i="4"/>
  <c r="O361" i="4"/>
  <c r="N361" i="4"/>
  <c r="M361" i="4"/>
  <c r="L361" i="4"/>
  <c r="K361" i="4"/>
  <c r="J361" i="4"/>
  <c r="I361" i="4"/>
  <c r="H361" i="4"/>
  <c r="G361" i="4"/>
  <c r="F361" i="4"/>
  <c r="E361" i="4"/>
  <c r="AO361" i="4" s="1"/>
  <c r="D361" i="4"/>
  <c r="C361" i="4"/>
  <c r="B361" i="4"/>
  <c r="A361" i="4"/>
  <c r="AN360" i="4"/>
  <c r="AM360" i="4"/>
  <c r="AL360" i="4"/>
  <c r="AK360" i="4"/>
  <c r="AJ360" i="4"/>
  <c r="AI360" i="4"/>
  <c r="AH360" i="4"/>
  <c r="AG360" i="4"/>
  <c r="AF360" i="4"/>
  <c r="AE360" i="4"/>
  <c r="AD360" i="4"/>
  <c r="AC360" i="4"/>
  <c r="AB360" i="4"/>
  <c r="AA360" i="4"/>
  <c r="Z360" i="4"/>
  <c r="Y360" i="4"/>
  <c r="X360" i="4"/>
  <c r="W360" i="4"/>
  <c r="V360" i="4"/>
  <c r="U360" i="4"/>
  <c r="T360" i="4"/>
  <c r="S360" i="4"/>
  <c r="R360" i="4"/>
  <c r="Q360" i="4"/>
  <c r="P360" i="4"/>
  <c r="O360" i="4"/>
  <c r="N360" i="4"/>
  <c r="M360" i="4"/>
  <c r="L360" i="4"/>
  <c r="K360" i="4"/>
  <c r="J360" i="4"/>
  <c r="I360" i="4"/>
  <c r="H360" i="4"/>
  <c r="G360" i="4"/>
  <c r="F360" i="4"/>
  <c r="E360" i="4"/>
  <c r="D360" i="4"/>
  <c r="C360" i="4"/>
  <c r="AO360" i="4" s="1"/>
  <c r="B360" i="4"/>
  <c r="A360" i="4"/>
  <c r="AK359" i="4"/>
  <c r="AJ359" i="4"/>
  <c r="AI359" i="4"/>
  <c r="AH359" i="4"/>
  <c r="AG359" i="4"/>
  <c r="AF359" i="4"/>
  <c r="AE359" i="4"/>
  <c r="AD359" i="4"/>
  <c r="AC359" i="4"/>
  <c r="AB359" i="4"/>
  <c r="AN359" i="4" s="1"/>
  <c r="AA359" i="4"/>
  <c r="Z359" i="4"/>
  <c r="Y359" i="4"/>
  <c r="AM359" i="4" s="1"/>
  <c r="X359" i="4"/>
  <c r="W359" i="4"/>
  <c r="V359" i="4"/>
  <c r="U359" i="4"/>
  <c r="T359" i="4"/>
  <c r="S359" i="4"/>
  <c r="R359" i="4"/>
  <c r="Q359" i="4"/>
  <c r="P359" i="4"/>
  <c r="O359" i="4"/>
  <c r="N359" i="4"/>
  <c r="M359" i="4"/>
  <c r="L359" i="4"/>
  <c r="K359" i="4"/>
  <c r="J359" i="4"/>
  <c r="I359" i="4"/>
  <c r="AO359" i="4" s="1"/>
  <c r="H359" i="4"/>
  <c r="G359" i="4"/>
  <c r="F359" i="4"/>
  <c r="E359" i="4"/>
  <c r="D359" i="4"/>
  <c r="C359" i="4"/>
  <c r="B359" i="4"/>
  <c r="A359" i="4"/>
  <c r="AM358" i="4"/>
  <c r="AL358" i="4"/>
  <c r="AK358" i="4"/>
  <c r="AJ358" i="4"/>
  <c r="AI358" i="4"/>
  <c r="AH358" i="4"/>
  <c r="AG358" i="4"/>
  <c r="AF358" i="4"/>
  <c r="AE358" i="4"/>
  <c r="AD358" i="4"/>
  <c r="AC358" i="4"/>
  <c r="AB358" i="4"/>
  <c r="AN358" i="4" s="1"/>
  <c r="AA358" i="4"/>
  <c r="Z358" i="4"/>
  <c r="Y358" i="4"/>
  <c r="X358" i="4"/>
  <c r="W358" i="4"/>
  <c r="V358" i="4"/>
  <c r="U358" i="4"/>
  <c r="T358" i="4"/>
  <c r="S358" i="4"/>
  <c r="R358" i="4"/>
  <c r="Q358" i="4"/>
  <c r="P358" i="4"/>
  <c r="O358" i="4"/>
  <c r="N358" i="4"/>
  <c r="M358" i="4"/>
  <c r="L358" i="4"/>
  <c r="K358" i="4"/>
  <c r="J358" i="4"/>
  <c r="I358" i="4"/>
  <c r="H358" i="4"/>
  <c r="G358" i="4"/>
  <c r="F358" i="4"/>
  <c r="E358" i="4"/>
  <c r="D358" i="4"/>
  <c r="C358" i="4"/>
  <c r="AO358" i="4" s="1"/>
  <c r="B358" i="4"/>
  <c r="A358" i="4"/>
  <c r="AN357" i="4"/>
  <c r="AL357" i="4"/>
  <c r="AK357" i="4"/>
  <c r="AJ357" i="4"/>
  <c r="AI357" i="4"/>
  <c r="AH357" i="4"/>
  <c r="AG357" i="4"/>
  <c r="AF357" i="4"/>
  <c r="AE357" i="4"/>
  <c r="AD357" i="4"/>
  <c r="AC357" i="4"/>
  <c r="AB357" i="4"/>
  <c r="AA357" i="4"/>
  <c r="Z357" i="4"/>
  <c r="Y357" i="4"/>
  <c r="AM357" i="4" s="1"/>
  <c r="X357" i="4"/>
  <c r="W357" i="4"/>
  <c r="V357" i="4"/>
  <c r="U357" i="4"/>
  <c r="T357" i="4"/>
  <c r="S357" i="4"/>
  <c r="R357" i="4"/>
  <c r="Q357" i="4"/>
  <c r="P357" i="4"/>
  <c r="O357" i="4"/>
  <c r="N357" i="4"/>
  <c r="M357" i="4"/>
  <c r="L357" i="4"/>
  <c r="K357" i="4"/>
  <c r="J357" i="4"/>
  <c r="I357" i="4"/>
  <c r="H357" i="4"/>
  <c r="G357" i="4"/>
  <c r="F357" i="4"/>
  <c r="E357" i="4"/>
  <c r="AO357" i="4" s="1"/>
  <c r="D357" i="4"/>
  <c r="C357" i="4"/>
  <c r="B357" i="4"/>
  <c r="A357" i="4"/>
  <c r="AN356" i="4"/>
  <c r="AM356" i="4"/>
  <c r="AL356" i="4"/>
  <c r="AK356" i="4"/>
  <c r="AJ356" i="4"/>
  <c r="AI356" i="4"/>
  <c r="AH356" i="4"/>
  <c r="AG356" i="4"/>
  <c r="AF356" i="4"/>
  <c r="AE356" i="4"/>
  <c r="AD356" i="4"/>
  <c r="AC356" i="4"/>
  <c r="AB356" i="4"/>
  <c r="AA356" i="4"/>
  <c r="Z356" i="4"/>
  <c r="Y356" i="4"/>
  <c r="X356" i="4"/>
  <c r="W356" i="4"/>
  <c r="V356" i="4"/>
  <c r="U356" i="4"/>
  <c r="T356" i="4"/>
  <c r="S356" i="4"/>
  <c r="R356" i="4"/>
  <c r="Q356" i="4"/>
  <c r="P356" i="4"/>
  <c r="O356" i="4"/>
  <c r="N356" i="4"/>
  <c r="M356" i="4"/>
  <c r="L356" i="4"/>
  <c r="K356" i="4"/>
  <c r="J356" i="4"/>
  <c r="I356" i="4"/>
  <c r="H356" i="4"/>
  <c r="G356" i="4"/>
  <c r="F356" i="4"/>
  <c r="E356" i="4"/>
  <c r="D356" i="4"/>
  <c r="C356" i="4"/>
  <c r="AO356" i="4" s="1"/>
  <c r="B356" i="4"/>
  <c r="A356" i="4"/>
  <c r="AK355" i="4"/>
  <c r="AJ355" i="4"/>
  <c r="AI355" i="4"/>
  <c r="AH355" i="4"/>
  <c r="AG355" i="4"/>
  <c r="AF355" i="4"/>
  <c r="AE355" i="4"/>
  <c r="AD355" i="4"/>
  <c r="AC355" i="4"/>
  <c r="AB355" i="4"/>
  <c r="AN355" i="4" s="1"/>
  <c r="AA355" i="4"/>
  <c r="Z355" i="4"/>
  <c r="Y355" i="4"/>
  <c r="AM355" i="4" s="1"/>
  <c r="X355" i="4"/>
  <c r="W355" i="4"/>
  <c r="V355" i="4"/>
  <c r="U355" i="4"/>
  <c r="T355" i="4"/>
  <c r="S355" i="4"/>
  <c r="R355" i="4"/>
  <c r="Q355" i="4"/>
  <c r="AO355" i="4" s="1"/>
  <c r="P355" i="4"/>
  <c r="O355" i="4"/>
  <c r="N355" i="4"/>
  <c r="M355" i="4"/>
  <c r="L355" i="4"/>
  <c r="K355" i="4"/>
  <c r="J355" i="4"/>
  <c r="I355" i="4"/>
  <c r="H355" i="4"/>
  <c r="G355" i="4"/>
  <c r="F355" i="4"/>
  <c r="E355" i="4"/>
  <c r="D355" i="4"/>
  <c r="C355" i="4"/>
  <c r="B355" i="4"/>
  <c r="A355" i="4"/>
  <c r="AM354" i="4"/>
  <c r="AL354" i="4"/>
  <c r="AK354" i="4"/>
  <c r="AJ354" i="4"/>
  <c r="AI354" i="4"/>
  <c r="AH354" i="4"/>
  <c r="AG354" i="4"/>
  <c r="AF354" i="4"/>
  <c r="AE354" i="4"/>
  <c r="AD354" i="4"/>
  <c r="AC354" i="4"/>
  <c r="AB354" i="4"/>
  <c r="AN354" i="4" s="1"/>
  <c r="AA354" i="4"/>
  <c r="Z354" i="4"/>
  <c r="Y354" i="4"/>
  <c r="X354" i="4"/>
  <c r="W354" i="4"/>
  <c r="V354" i="4"/>
  <c r="U354" i="4"/>
  <c r="T354" i="4"/>
  <c r="S354" i="4"/>
  <c r="R354" i="4"/>
  <c r="Q354" i="4"/>
  <c r="P354" i="4"/>
  <c r="O354" i="4"/>
  <c r="N354" i="4"/>
  <c r="M354" i="4"/>
  <c r="L354" i="4"/>
  <c r="K354" i="4"/>
  <c r="J354" i="4"/>
  <c r="I354" i="4"/>
  <c r="H354" i="4"/>
  <c r="G354" i="4"/>
  <c r="F354" i="4"/>
  <c r="E354" i="4"/>
  <c r="D354" i="4"/>
  <c r="C354" i="4"/>
  <c r="AO354" i="4" s="1"/>
  <c r="B354" i="4"/>
  <c r="A354" i="4"/>
  <c r="AN353" i="4"/>
  <c r="AL353" i="4"/>
  <c r="AK353" i="4"/>
  <c r="AJ353" i="4"/>
  <c r="AI353" i="4"/>
  <c r="AH353" i="4"/>
  <c r="AG353" i="4"/>
  <c r="AF353" i="4"/>
  <c r="AE353" i="4"/>
  <c r="AD353" i="4"/>
  <c r="AC353" i="4"/>
  <c r="AB353" i="4"/>
  <c r="AA353" i="4"/>
  <c r="Z353" i="4"/>
  <c r="Y353" i="4"/>
  <c r="AM353" i="4" s="1"/>
  <c r="X353" i="4"/>
  <c r="W353" i="4"/>
  <c r="V353" i="4"/>
  <c r="U353" i="4"/>
  <c r="T353" i="4"/>
  <c r="S353" i="4"/>
  <c r="R353" i="4"/>
  <c r="Q353" i="4"/>
  <c r="P353" i="4"/>
  <c r="O353" i="4"/>
  <c r="N353" i="4"/>
  <c r="M353" i="4"/>
  <c r="L353" i="4"/>
  <c r="K353" i="4"/>
  <c r="J353" i="4"/>
  <c r="I353" i="4"/>
  <c r="H353" i="4"/>
  <c r="G353" i="4"/>
  <c r="F353" i="4"/>
  <c r="E353" i="4"/>
  <c r="AO353" i="4" s="1"/>
  <c r="D353" i="4"/>
  <c r="C353" i="4"/>
  <c r="B353" i="4"/>
  <c r="A353" i="4"/>
  <c r="AN352" i="4"/>
  <c r="AM352" i="4"/>
  <c r="AL352" i="4"/>
  <c r="AK352" i="4"/>
  <c r="AJ352" i="4"/>
  <c r="AI352" i="4"/>
  <c r="AH352" i="4"/>
  <c r="AG352" i="4"/>
  <c r="AF352" i="4"/>
  <c r="AE352" i="4"/>
  <c r="AD352" i="4"/>
  <c r="AC352" i="4"/>
  <c r="AB352" i="4"/>
  <c r="AA352" i="4"/>
  <c r="Z352" i="4"/>
  <c r="Y352" i="4"/>
  <c r="X352" i="4"/>
  <c r="W352" i="4"/>
  <c r="V352" i="4"/>
  <c r="U352" i="4"/>
  <c r="T352" i="4"/>
  <c r="S352" i="4"/>
  <c r="R352" i="4"/>
  <c r="Q352" i="4"/>
  <c r="P352" i="4"/>
  <c r="O352" i="4"/>
  <c r="N352" i="4"/>
  <c r="M352" i="4"/>
  <c r="L352" i="4"/>
  <c r="K352" i="4"/>
  <c r="J352" i="4"/>
  <c r="I352" i="4"/>
  <c r="H352" i="4"/>
  <c r="G352" i="4"/>
  <c r="F352" i="4"/>
  <c r="E352" i="4"/>
  <c r="D352" i="4"/>
  <c r="C352" i="4"/>
  <c r="AO352" i="4" s="1"/>
  <c r="B352" i="4"/>
  <c r="A352" i="4"/>
  <c r="AK351" i="4"/>
  <c r="AJ351" i="4"/>
  <c r="AI351" i="4"/>
  <c r="AH351" i="4"/>
  <c r="AG351" i="4"/>
  <c r="AF351" i="4"/>
  <c r="AE351" i="4"/>
  <c r="AD351" i="4"/>
  <c r="AC351" i="4"/>
  <c r="AB351" i="4"/>
  <c r="AN351" i="4" s="1"/>
  <c r="AA351" i="4"/>
  <c r="Z351" i="4"/>
  <c r="Y351" i="4"/>
  <c r="AM351" i="4" s="1"/>
  <c r="X351" i="4"/>
  <c r="W351" i="4"/>
  <c r="V351" i="4"/>
  <c r="U351" i="4"/>
  <c r="T351" i="4"/>
  <c r="S351" i="4"/>
  <c r="R351" i="4"/>
  <c r="Q351" i="4"/>
  <c r="P351" i="4"/>
  <c r="O351" i="4"/>
  <c r="N351" i="4"/>
  <c r="M351" i="4"/>
  <c r="L351" i="4"/>
  <c r="K351" i="4"/>
  <c r="J351" i="4"/>
  <c r="I351" i="4"/>
  <c r="AO351" i="4" s="1"/>
  <c r="H351" i="4"/>
  <c r="G351" i="4"/>
  <c r="F351" i="4"/>
  <c r="E351" i="4"/>
  <c r="D351" i="4"/>
  <c r="C351" i="4"/>
  <c r="B351" i="4"/>
  <c r="A351" i="4"/>
  <c r="AM350" i="4"/>
  <c r="AL350" i="4"/>
  <c r="AK350" i="4"/>
  <c r="AJ350" i="4"/>
  <c r="AI350" i="4"/>
  <c r="AH350" i="4"/>
  <c r="AG350" i="4"/>
  <c r="AF350" i="4"/>
  <c r="AE350" i="4"/>
  <c r="AD350" i="4"/>
  <c r="AC350" i="4"/>
  <c r="AB350" i="4"/>
  <c r="AN350" i="4" s="1"/>
  <c r="AA350" i="4"/>
  <c r="Z350" i="4"/>
  <c r="Y350" i="4"/>
  <c r="X350" i="4"/>
  <c r="W350" i="4"/>
  <c r="V350" i="4"/>
  <c r="U350" i="4"/>
  <c r="T350" i="4"/>
  <c r="S350" i="4"/>
  <c r="R350" i="4"/>
  <c r="Q350" i="4"/>
  <c r="P350" i="4"/>
  <c r="O350" i="4"/>
  <c r="N350" i="4"/>
  <c r="M350" i="4"/>
  <c r="L350" i="4"/>
  <c r="K350" i="4"/>
  <c r="J350" i="4"/>
  <c r="I350" i="4"/>
  <c r="H350" i="4"/>
  <c r="G350" i="4"/>
  <c r="F350" i="4"/>
  <c r="E350" i="4"/>
  <c r="D350" i="4"/>
  <c r="C350" i="4"/>
  <c r="AO350" i="4" s="1"/>
  <c r="B350" i="4"/>
  <c r="A350" i="4"/>
  <c r="AN349" i="4"/>
  <c r="AL349" i="4"/>
  <c r="AK349" i="4"/>
  <c r="AJ349" i="4"/>
  <c r="AI349" i="4"/>
  <c r="AH349" i="4"/>
  <c r="AG349" i="4"/>
  <c r="AF349" i="4"/>
  <c r="AE349" i="4"/>
  <c r="AD349" i="4"/>
  <c r="AC349" i="4"/>
  <c r="AB349" i="4"/>
  <c r="AA349" i="4"/>
  <c r="Z349" i="4"/>
  <c r="Y349" i="4"/>
  <c r="AM349" i="4" s="1"/>
  <c r="X349" i="4"/>
  <c r="W349" i="4"/>
  <c r="V349" i="4"/>
  <c r="U349" i="4"/>
  <c r="T349" i="4"/>
  <c r="S349" i="4"/>
  <c r="R349" i="4"/>
  <c r="Q349" i="4"/>
  <c r="P349" i="4"/>
  <c r="O349" i="4"/>
  <c r="N349" i="4"/>
  <c r="M349" i="4"/>
  <c r="L349" i="4"/>
  <c r="K349" i="4"/>
  <c r="J349" i="4"/>
  <c r="I349" i="4"/>
  <c r="H349" i="4"/>
  <c r="G349" i="4"/>
  <c r="F349" i="4"/>
  <c r="E349" i="4"/>
  <c r="AO349" i="4" s="1"/>
  <c r="D349" i="4"/>
  <c r="C349" i="4"/>
  <c r="B349" i="4"/>
  <c r="A349" i="4"/>
  <c r="AN348" i="4"/>
  <c r="AM348" i="4"/>
  <c r="AL348" i="4"/>
  <c r="AK348" i="4"/>
  <c r="AJ348" i="4"/>
  <c r="AI348" i="4"/>
  <c r="AH348" i="4"/>
  <c r="AG348" i="4"/>
  <c r="AF348" i="4"/>
  <c r="AE348" i="4"/>
  <c r="AD348" i="4"/>
  <c r="AC348" i="4"/>
  <c r="AB348" i="4"/>
  <c r="AA348" i="4"/>
  <c r="Z348" i="4"/>
  <c r="Y348" i="4"/>
  <c r="X348" i="4"/>
  <c r="W348" i="4"/>
  <c r="V348" i="4"/>
  <c r="U348" i="4"/>
  <c r="T348" i="4"/>
  <c r="S348" i="4"/>
  <c r="R348" i="4"/>
  <c r="Q348" i="4"/>
  <c r="P348" i="4"/>
  <c r="O348" i="4"/>
  <c r="N348" i="4"/>
  <c r="M348" i="4"/>
  <c r="L348" i="4"/>
  <c r="K348" i="4"/>
  <c r="J348" i="4"/>
  <c r="I348" i="4"/>
  <c r="H348" i="4"/>
  <c r="G348" i="4"/>
  <c r="F348" i="4"/>
  <c r="E348" i="4"/>
  <c r="D348" i="4"/>
  <c r="C348" i="4"/>
  <c r="AO348" i="4" s="1"/>
  <c r="B348" i="4"/>
  <c r="A348" i="4"/>
  <c r="AK347" i="4"/>
  <c r="AJ347" i="4"/>
  <c r="AI347" i="4"/>
  <c r="AH347" i="4"/>
  <c r="AG347" i="4"/>
  <c r="AF347" i="4"/>
  <c r="AE347" i="4"/>
  <c r="AD347" i="4"/>
  <c r="AC347" i="4"/>
  <c r="AB347" i="4"/>
  <c r="AN347" i="4" s="1"/>
  <c r="AA347" i="4"/>
  <c r="Z347" i="4"/>
  <c r="Y347" i="4"/>
  <c r="AM347" i="4" s="1"/>
  <c r="X347" i="4"/>
  <c r="W347" i="4"/>
  <c r="V347" i="4"/>
  <c r="U347" i="4"/>
  <c r="T347" i="4"/>
  <c r="S347" i="4"/>
  <c r="R347" i="4"/>
  <c r="Q347" i="4"/>
  <c r="P347" i="4"/>
  <c r="O347" i="4"/>
  <c r="N347" i="4"/>
  <c r="M347" i="4"/>
  <c r="L347" i="4"/>
  <c r="K347" i="4"/>
  <c r="J347" i="4"/>
  <c r="I347" i="4"/>
  <c r="AO347" i="4" s="1"/>
  <c r="H347" i="4"/>
  <c r="G347" i="4"/>
  <c r="F347" i="4"/>
  <c r="E347" i="4"/>
  <c r="D347" i="4"/>
  <c r="C347" i="4"/>
  <c r="B347" i="4"/>
  <c r="A347" i="4"/>
  <c r="AM346" i="4"/>
  <c r="AL346" i="4"/>
  <c r="AK346" i="4"/>
  <c r="AJ346" i="4"/>
  <c r="AI346" i="4"/>
  <c r="AH346" i="4"/>
  <c r="AG346" i="4"/>
  <c r="AF346" i="4"/>
  <c r="AE346" i="4"/>
  <c r="AD346" i="4"/>
  <c r="AC346" i="4"/>
  <c r="AB346" i="4"/>
  <c r="AN346" i="4" s="1"/>
  <c r="AA346" i="4"/>
  <c r="Z346" i="4"/>
  <c r="Y346" i="4"/>
  <c r="X346" i="4"/>
  <c r="W346" i="4"/>
  <c r="V346" i="4"/>
  <c r="U346" i="4"/>
  <c r="T346" i="4"/>
  <c r="S346" i="4"/>
  <c r="R346" i="4"/>
  <c r="Q346" i="4"/>
  <c r="P346" i="4"/>
  <c r="O346" i="4"/>
  <c r="N346" i="4"/>
  <c r="M346" i="4"/>
  <c r="L346" i="4"/>
  <c r="K346" i="4"/>
  <c r="J346" i="4"/>
  <c r="I346" i="4"/>
  <c r="H346" i="4"/>
  <c r="G346" i="4"/>
  <c r="F346" i="4"/>
  <c r="E346" i="4"/>
  <c r="D346" i="4"/>
  <c r="C346" i="4"/>
  <c r="AO346" i="4" s="1"/>
  <c r="B346" i="4"/>
  <c r="A346" i="4"/>
  <c r="AN345" i="4"/>
  <c r="AL345" i="4"/>
  <c r="AK345" i="4"/>
  <c r="AJ345" i="4"/>
  <c r="AI345" i="4"/>
  <c r="AH345" i="4"/>
  <c r="AG345" i="4"/>
  <c r="AF345" i="4"/>
  <c r="AE345" i="4"/>
  <c r="AD345" i="4"/>
  <c r="AC345" i="4"/>
  <c r="AB345" i="4"/>
  <c r="AA345" i="4"/>
  <c r="Z345" i="4"/>
  <c r="Y345" i="4"/>
  <c r="AM345" i="4" s="1"/>
  <c r="X345" i="4"/>
  <c r="W345" i="4"/>
  <c r="V345" i="4"/>
  <c r="U345" i="4"/>
  <c r="T345" i="4"/>
  <c r="S345" i="4"/>
  <c r="R345" i="4"/>
  <c r="Q345" i="4"/>
  <c r="P345" i="4"/>
  <c r="O345" i="4"/>
  <c r="N345" i="4"/>
  <c r="M345" i="4"/>
  <c r="L345" i="4"/>
  <c r="K345" i="4"/>
  <c r="J345" i="4"/>
  <c r="I345" i="4"/>
  <c r="H345" i="4"/>
  <c r="G345" i="4"/>
  <c r="F345" i="4"/>
  <c r="E345" i="4"/>
  <c r="AO345" i="4" s="1"/>
  <c r="D345" i="4"/>
  <c r="C345" i="4"/>
  <c r="B345" i="4"/>
  <c r="A345" i="4"/>
  <c r="AN344" i="4"/>
  <c r="AM344" i="4"/>
  <c r="AL344" i="4"/>
  <c r="AK344" i="4"/>
  <c r="AJ344" i="4"/>
  <c r="AI344" i="4"/>
  <c r="AH344" i="4"/>
  <c r="AG344" i="4"/>
  <c r="AF344" i="4"/>
  <c r="AE344" i="4"/>
  <c r="AD344" i="4"/>
  <c r="AC344" i="4"/>
  <c r="AB344" i="4"/>
  <c r="AA344" i="4"/>
  <c r="Z344" i="4"/>
  <c r="Y344" i="4"/>
  <c r="X344" i="4"/>
  <c r="W344" i="4"/>
  <c r="V344" i="4"/>
  <c r="U344" i="4"/>
  <c r="T344" i="4"/>
  <c r="S344" i="4"/>
  <c r="R344" i="4"/>
  <c r="Q344" i="4"/>
  <c r="P344" i="4"/>
  <c r="O344" i="4"/>
  <c r="N344" i="4"/>
  <c r="M344" i="4"/>
  <c r="L344" i="4"/>
  <c r="K344" i="4"/>
  <c r="J344" i="4"/>
  <c r="I344" i="4"/>
  <c r="H344" i="4"/>
  <c r="G344" i="4"/>
  <c r="F344" i="4"/>
  <c r="E344" i="4"/>
  <c r="D344" i="4"/>
  <c r="C344" i="4"/>
  <c r="AO344" i="4" s="1"/>
  <c r="B344" i="4"/>
  <c r="A344" i="4"/>
  <c r="AK343" i="4"/>
  <c r="AJ343" i="4"/>
  <c r="AI343" i="4"/>
  <c r="AH343" i="4"/>
  <c r="AG343" i="4"/>
  <c r="AF343" i="4"/>
  <c r="AE343" i="4"/>
  <c r="AD343" i="4"/>
  <c r="AC343" i="4"/>
  <c r="AB343" i="4"/>
  <c r="AN343" i="4" s="1"/>
  <c r="AA343" i="4"/>
  <c r="Z343" i="4"/>
  <c r="Y343" i="4"/>
  <c r="AM343" i="4" s="1"/>
  <c r="X343" i="4"/>
  <c r="W343" i="4"/>
  <c r="V343" i="4"/>
  <c r="U343" i="4"/>
  <c r="T343" i="4"/>
  <c r="S343" i="4"/>
  <c r="R343" i="4"/>
  <c r="Q343" i="4"/>
  <c r="P343" i="4"/>
  <c r="O343" i="4"/>
  <c r="N343" i="4"/>
  <c r="M343" i="4"/>
  <c r="L343" i="4"/>
  <c r="K343" i="4"/>
  <c r="J343" i="4"/>
  <c r="I343" i="4"/>
  <c r="AO343" i="4" s="1"/>
  <c r="H343" i="4"/>
  <c r="G343" i="4"/>
  <c r="F343" i="4"/>
  <c r="E343" i="4"/>
  <c r="D343" i="4"/>
  <c r="C343" i="4"/>
  <c r="B343" i="4"/>
  <c r="A343" i="4"/>
  <c r="AM342" i="4"/>
  <c r="AL342" i="4"/>
  <c r="AK342" i="4"/>
  <c r="AJ342" i="4"/>
  <c r="AI342" i="4"/>
  <c r="AH342" i="4"/>
  <c r="AG342" i="4"/>
  <c r="AF342" i="4"/>
  <c r="AE342" i="4"/>
  <c r="AD342" i="4"/>
  <c r="AC342" i="4"/>
  <c r="AB342" i="4"/>
  <c r="AN342" i="4" s="1"/>
  <c r="AA342" i="4"/>
  <c r="Z342" i="4"/>
  <c r="Y342" i="4"/>
  <c r="X342" i="4"/>
  <c r="W342" i="4"/>
  <c r="V342" i="4"/>
  <c r="U342" i="4"/>
  <c r="T342" i="4"/>
  <c r="S342" i="4"/>
  <c r="R342" i="4"/>
  <c r="Q342" i="4"/>
  <c r="P342" i="4"/>
  <c r="O342" i="4"/>
  <c r="N342" i="4"/>
  <c r="M342" i="4"/>
  <c r="L342" i="4"/>
  <c r="K342" i="4"/>
  <c r="J342" i="4"/>
  <c r="I342" i="4"/>
  <c r="H342" i="4"/>
  <c r="G342" i="4"/>
  <c r="F342" i="4"/>
  <c r="E342" i="4"/>
  <c r="D342" i="4"/>
  <c r="C342" i="4"/>
  <c r="AO342" i="4" s="1"/>
  <c r="B342" i="4"/>
  <c r="A342" i="4"/>
  <c r="AN341" i="4"/>
  <c r="AL341" i="4"/>
  <c r="AK341" i="4"/>
  <c r="AJ341" i="4"/>
  <c r="AI341" i="4"/>
  <c r="AH341" i="4"/>
  <c r="AG341" i="4"/>
  <c r="AF341" i="4"/>
  <c r="AE341" i="4"/>
  <c r="AD341" i="4"/>
  <c r="AC341" i="4"/>
  <c r="AB341" i="4"/>
  <c r="AA341" i="4"/>
  <c r="Z341" i="4"/>
  <c r="Y341" i="4"/>
  <c r="AM341" i="4" s="1"/>
  <c r="X341" i="4"/>
  <c r="W341" i="4"/>
  <c r="V341" i="4"/>
  <c r="U341" i="4"/>
  <c r="T341" i="4"/>
  <c r="S341" i="4"/>
  <c r="R341" i="4"/>
  <c r="Q341" i="4"/>
  <c r="P341" i="4"/>
  <c r="O341" i="4"/>
  <c r="N341" i="4"/>
  <c r="M341" i="4"/>
  <c r="L341" i="4"/>
  <c r="K341" i="4"/>
  <c r="J341" i="4"/>
  <c r="I341" i="4"/>
  <c r="H341" i="4"/>
  <c r="G341" i="4"/>
  <c r="F341" i="4"/>
  <c r="E341" i="4"/>
  <c r="AO341" i="4" s="1"/>
  <c r="D341" i="4"/>
  <c r="C341" i="4"/>
  <c r="B341" i="4"/>
  <c r="A341" i="4"/>
  <c r="AN340" i="4"/>
  <c r="AM340" i="4"/>
  <c r="AL340" i="4"/>
  <c r="AK340" i="4"/>
  <c r="AJ340" i="4"/>
  <c r="AI340" i="4"/>
  <c r="AH340" i="4"/>
  <c r="AG340" i="4"/>
  <c r="AF340" i="4"/>
  <c r="AE340" i="4"/>
  <c r="AD340" i="4"/>
  <c r="AC340" i="4"/>
  <c r="AB340" i="4"/>
  <c r="AA340" i="4"/>
  <c r="Z340" i="4"/>
  <c r="Y340" i="4"/>
  <c r="X340" i="4"/>
  <c r="W340" i="4"/>
  <c r="V340" i="4"/>
  <c r="U340" i="4"/>
  <c r="T340" i="4"/>
  <c r="S340" i="4"/>
  <c r="R340" i="4"/>
  <c r="Q340" i="4"/>
  <c r="P340" i="4"/>
  <c r="O340" i="4"/>
  <c r="N340" i="4"/>
  <c r="M340" i="4"/>
  <c r="L340" i="4"/>
  <c r="K340" i="4"/>
  <c r="J340" i="4"/>
  <c r="I340" i="4"/>
  <c r="H340" i="4"/>
  <c r="G340" i="4"/>
  <c r="F340" i="4"/>
  <c r="E340" i="4"/>
  <c r="D340" i="4"/>
  <c r="C340" i="4"/>
  <c r="AO340" i="4" s="1"/>
  <c r="B340" i="4"/>
  <c r="A340" i="4"/>
  <c r="AK339" i="4"/>
  <c r="AJ339" i="4"/>
  <c r="AI339" i="4"/>
  <c r="AH339" i="4"/>
  <c r="AG339" i="4"/>
  <c r="AF339" i="4"/>
  <c r="AE339" i="4"/>
  <c r="AD339" i="4"/>
  <c r="AC339" i="4"/>
  <c r="AB339" i="4"/>
  <c r="AN339" i="4" s="1"/>
  <c r="AA339" i="4"/>
  <c r="Z339" i="4"/>
  <c r="Y339" i="4"/>
  <c r="AM339" i="4" s="1"/>
  <c r="X339" i="4"/>
  <c r="W339" i="4"/>
  <c r="V339" i="4"/>
  <c r="U339" i="4"/>
  <c r="T339" i="4"/>
  <c r="S339" i="4"/>
  <c r="R339" i="4"/>
  <c r="Q339" i="4"/>
  <c r="P339" i="4"/>
  <c r="O339" i="4"/>
  <c r="N339" i="4"/>
  <c r="M339" i="4"/>
  <c r="L339" i="4"/>
  <c r="K339" i="4"/>
  <c r="J339" i="4"/>
  <c r="I339" i="4"/>
  <c r="AO339" i="4" s="1"/>
  <c r="H339" i="4"/>
  <c r="G339" i="4"/>
  <c r="F339" i="4"/>
  <c r="E339" i="4"/>
  <c r="D339" i="4"/>
  <c r="C339" i="4"/>
  <c r="B339" i="4"/>
  <c r="A339" i="4"/>
  <c r="AM338" i="4"/>
  <c r="AL338" i="4"/>
  <c r="AK338" i="4"/>
  <c r="AJ338" i="4"/>
  <c r="AI338" i="4"/>
  <c r="AH338" i="4"/>
  <c r="AG338" i="4"/>
  <c r="AF338" i="4"/>
  <c r="AE338" i="4"/>
  <c r="AD338" i="4"/>
  <c r="AC338" i="4"/>
  <c r="AB338" i="4"/>
  <c r="AN338" i="4" s="1"/>
  <c r="AA338" i="4"/>
  <c r="Z338" i="4"/>
  <c r="Y338" i="4"/>
  <c r="X338" i="4"/>
  <c r="W338" i="4"/>
  <c r="V338" i="4"/>
  <c r="U338" i="4"/>
  <c r="T338" i="4"/>
  <c r="S338" i="4"/>
  <c r="R338" i="4"/>
  <c r="Q338" i="4"/>
  <c r="P338" i="4"/>
  <c r="O338" i="4"/>
  <c r="N338" i="4"/>
  <c r="M338" i="4"/>
  <c r="L338" i="4"/>
  <c r="K338" i="4"/>
  <c r="J338" i="4"/>
  <c r="I338" i="4"/>
  <c r="H338" i="4"/>
  <c r="G338" i="4"/>
  <c r="F338" i="4"/>
  <c r="E338" i="4"/>
  <c r="D338" i="4"/>
  <c r="C338" i="4"/>
  <c r="AO338" i="4" s="1"/>
  <c r="B338" i="4"/>
  <c r="A338" i="4"/>
  <c r="AN337" i="4"/>
  <c r="AL337" i="4"/>
  <c r="AK337" i="4"/>
  <c r="AJ337" i="4"/>
  <c r="AI337" i="4"/>
  <c r="AH337" i="4"/>
  <c r="AG337" i="4"/>
  <c r="AF337" i="4"/>
  <c r="AE337" i="4"/>
  <c r="AD337" i="4"/>
  <c r="AC337" i="4"/>
  <c r="AB337" i="4"/>
  <c r="AA337" i="4"/>
  <c r="Z337" i="4"/>
  <c r="Y337" i="4"/>
  <c r="AM337" i="4" s="1"/>
  <c r="X337" i="4"/>
  <c r="W337" i="4"/>
  <c r="V337" i="4"/>
  <c r="U337" i="4"/>
  <c r="T337" i="4"/>
  <c r="S337" i="4"/>
  <c r="R337" i="4"/>
  <c r="Q337" i="4"/>
  <c r="P337" i="4"/>
  <c r="O337" i="4"/>
  <c r="N337" i="4"/>
  <c r="M337" i="4"/>
  <c r="L337" i="4"/>
  <c r="K337" i="4"/>
  <c r="J337" i="4"/>
  <c r="I337" i="4"/>
  <c r="H337" i="4"/>
  <c r="G337" i="4"/>
  <c r="F337" i="4"/>
  <c r="E337" i="4"/>
  <c r="AO337" i="4" s="1"/>
  <c r="D337" i="4"/>
  <c r="C337" i="4"/>
  <c r="B337" i="4"/>
  <c r="A337" i="4"/>
  <c r="AN336" i="4"/>
  <c r="AM336" i="4"/>
  <c r="AL336" i="4"/>
  <c r="AK336" i="4"/>
  <c r="AJ336" i="4"/>
  <c r="AI336" i="4"/>
  <c r="AH336" i="4"/>
  <c r="AG336" i="4"/>
  <c r="AF336" i="4"/>
  <c r="AE336" i="4"/>
  <c r="AD336" i="4"/>
  <c r="AC336" i="4"/>
  <c r="AB336" i="4"/>
  <c r="AA336" i="4"/>
  <c r="Z336" i="4"/>
  <c r="Y336" i="4"/>
  <c r="X336" i="4"/>
  <c r="W336" i="4"/>
  <c r="V336" i="4"/>
  <c r="U336" i="4"/>
  <c r="T336" i="4"/>
  <c r="S336" i="4"/>
  <c r="R336" i="4"/>
  <c r="Q336" i="4"/>
  <c r="P336" i="4"/>
  <c r="O336" i="4"/>
  <c r="N336" i="4"/>
  <c r="M336" i="4"/>
  <c r="L336" i="4"/>
  <c r="K336" i="4"/>
  <c r="J336" i="4"/>
  <c r="I336" i="4"/>
  <c r="H336" i="4"/>
  <c r="G336" i="4"/>
  <c r="F336" i="4"/>
  <c r="E336" i="4"/>
  <c r="D336" i="4"/>
  <c r="C336" i="4"/>
  <c r="AO336" i="4" s="1"/>
  <c r="B336" i="4"/>
  <c r="A336" i="4"/>
  <c r="AK335" i="4"/>
  <c r="AJ335" i="4"/>
  <c r="AI335" i="4"/>
  <c r="AH335" i="4"/>
  <c r="AG335" i="4"/>
  <c r="AF335" i="4"/>
  <c r="AE335" i="4"/>
  <c r="AD335" i="4"/>
  <c r="AC335" i="4"/>
  <c r="AB335" i="4"/>
  <c r="AN335" i="4" s="1"/>
  <c r="AA335" i="4"/>
  <c r="Z335" i="4"/>
  <c r="Y335" i="4"/>
  <c r="AM335" i="4" s="1"/>
  <c r="X335" i="4"/>
  <c r="W335" i="4"/>
  <c r="V335" i="4"/>
  <c r="U335" i="4"/>
  <c r="T335" i="4"/>
  <c r="S335" i="4"/>
  <c r="R335" i="4"/>
  <c r="Q335" i="4"/>
  <c r="P335" i="4"/>
  <c r="O335" i="4"/>
  <c r="N335" i="4"/>
  <c r="M335" i="4"/>
  <c r="L335" i="4"/>
  <c r="K335" i="4"/>
  <c r="J335" i="4"/>
  <c r="I335" i="4"/>
  <c r="AO335" i="4" s="1"/>
  <c r="H335" i="4"/>
  <c r="G335" i="4"/>
  <c r="F335" i="4"/>
  <c r="E335" i="4"/>
  <c r="D335" i="4"/>
  <c r="C335" i="4"/>
  <c r="B335" i="4"/>
  <c r="A335" i="4"/>
  <c r="AM334" i="4"/>
  <c r="AL334" i="4"/>
  <c r="AK334" i="4"/>
  <c r="AJ334" i="4"/>
  <c r="AI334" i="4"/>
  <c r="AH334" i="4"/>
  <c r="AG334" i="4"/>
  <c r="AF334" i="4"/>
  <c r="AE334" i="4"/>
  <c r="AD334" i="4"/>
  <c r="AC334" i="4"/>
  <c r="AB334" i="4"/>
  <c r="AN334" i="4" s="1"/>
  <c r="AA334" i="4"/>
  <c r="Z334" i="4"/>
  <c r="Y334" i="4"/>
  <c r="X334" i="4"/>
  <c r="W334" i="4"/>
  <c r="V334" i="4"/>
  <c r="U334" i="4"/>
  <c r="T334" i="4"/>
  <c r="S334" i="4"/>
  <c r="R334" i="4"/>
  <c r="Q334" i="4"/>
  <c r="P334" i="4"/>
  <c r="O334" i="4"/>
  <c r="N334" i="4"/>
  <c r="M334" i="4"/>
  <c r="L334" i="4"/>
  <c r="K334" i="4"/>
  <c r="J334" i="4"/>
  <c r="I334" i="4"/>
  <c r="H334" i="4"/>
  <c r="G334" i="4"/>
  <c r="F334" i="4"/>
  <c r="E334" i="4"/>
  <c r="D334" i="4"/>
  <c r="C334" i="4"/>
  <c r="AO334" i="4" s="1"/>
  <c r="B334" i="4"/>
  <c r="A334" i="4"/>
  <c r="AN333" i="4"/>
  <c r="AL333" i="4"/>
  <c r="AK333" i="4"/>
  <c r="AJ333" i="4"/>
  <c r="AI333" i="4"/>
  <c r="AH333" i="4"/>
  <c r="AG333" i="4"/>
  <c r="AF333" i="4"/>
  <c r="AE333" i="4"/>
  <c r="AD333" i="4"/>
  <c r="AC333" i="4"/>
  <c r="AB333" i="4"/>
  <c r="AA333" i="4"/>
  <c r="Z333" i="4"/>
  <c r="Y333" i="4"/>
  <c r="AM333" i="4" s="1"/>
  <c r="X333" i="4"/>
  <c r="W333" i="4"/>
  <c r="V333" i="4"/>
  <c r="U333" i="4"/>
  <c r="T333" i="4"/>
  <c r="S333" i="4"/>
  <c r="R333" i="4"/>
  <c r="Q333" i="4"/>
  <c r="P333" i="4"/>
  <c r="O333" i="4"/>
  <c r="N333" i="4"/>
  <c r="M333" i="4"/>
  <c r="L333" i="4"/>
  <c r="K333" i="4"/>
  <c r="J333" i="4"/>
  <c r="I333" i="4"/>
  <c r="H333" i="4"/>
  <c r="G333" i="4"/>
  <c r="F333" i="4"/>
  <c r="E333" i="4"/>
  <c r="AO333" i="4" s="1"/>
  <c r="D333" i="4"/>
  <c r="C333" i="4"/>
  <c r="B333" i="4"/>
  <c r="A333" i="4"/>
  <c r="AN332" i="4"/>
  <c r="AM332" i="4"/>
  <c r="AL332" i="4"/>
  <c r="AK332" i="4"/>
  <c r="AJ332" i="4"/>
  <c r="AI332" i="4"/>
  <c r="AH332" i="4"/>
  <c r="AG332" i="4"/>
  <c r="AF332" i="4"/>
  <c r="AE332" i="4"/>
  <c r="AD332" i="4"/>
  <c r="AC332" i="4"/>
  <c r="AB332" i="4"/>
  <c r="AA332" i="4"/>
  <c r="Z332" i="4"/>
  <c r="Y332" i="4"/>
  <c r="X332" i="4"/>
  <c r="W332" i="4"/>
  <c r="V332" i="4"/>
  <c r="U332" i="4"/>
  <c r="T332" i="4"/>
  <c r="S332" i="4"/>
  <c r="R332" i="4"/>
  <c r="Q332" i="4"/>
  <c r="P332" i="4"/>
  <c r="O332" i="4"/>
  <c r="N332" i="4"/>
  <c r="M332" i="4"/>
  <c r="L332" i="4"/>
  <c r="K332" i="4"/>
  <c r="J332" i="4"/>
  <c r="I332" i="4"/>
  <c r="H332" i="4"/>
  <c r="G332" i="4"/>
  <c r="F332" i="4"/>
  <c r="E332" i="4"/>
  <c r="D332" i="4"/>
  <c r="C332" i="4"/>
  <c r="AO332" i="4" s="1"/>
  <c r="B332" i="4"/>
  <c r="A332" i="4"/>
  <c r="AK331" i="4"/>
  <c r="AJ331" i="4"/>
  <c r="AI331" i="4"/>
  <c r="AH331" i="4"/>
  <c r="AG331" i="4"/>
  <c r="AF331" i="4"/>
  <c r="AE331" i="4"/>
  <c r="AD331" i="4"/>
  <c r="AC331" i="4"/>
  <c r="AB331" i="4"/>
  <c r="AN331" i="4" s="1"/>
  <c r="AA331" i="4"/>
  <c r="Z331" i="4"/>
  <c r="Y331" i="4"/>
  <c r="AM331" i="4" s="1"/>
  <c r="X331" i="4"/>
  <c r="W331" i="4"/>
  <c r="V331" i="4"/>
  <c r="U331" i="4"/>
  <c r="T331" i="4"/>
  <c r="S331" i="4"/>
  <c r="R331" i="4"/>
  <c r="Q331" i="4"/>
  <c r="P331" i="4"/>
  <c r="O331" i="4"/>
  <c r="N331" i="4"/>
  <c r="M331" i="4"/>
  <c r="L331" i="4"/>
  <c r="K331" i="4"/>
  <c r="J331" i="4"/>
  <c r="I331" i="4"/>
  <c r="AO331" i="4" s="1"/>
  <c r="H331" i="4"/>
  <c r="G331" i="4"/>
  <c r="F331" i="4"/>
  <c r="E331" i="4"/>
  <c r="D331" i="4"/>
  <c r="C331" i="4"/>
  <c r="B331" i="4"/>
  <c r="A331" i="4"/>
  <c r="AM330" i="4"/>
  <c r="AL330" i="4"/>
  <c r="AK330" i="4"/>
  <c r="AJ330" i="4"/>
  <c r="AI330" i="4"/>
  <c r="AH330" i="4"/>
  <c r="AG330" i="4"/>
  <c r="AF330" i="4"/>
  <c r="AE330" i="4"/>
  <c r="AD330" i="4"/>
  <c r="AC330" i="4"/>
  <c r="AB330" i="4"/>
  <c r="AN330" i="4" s="1"/>
  <c r="AA330" i="4"/>
  <c r="Z330" i="4"/>
  <c r="Y330" i="4"/>
  <c r="X330" i="4"/>
  <c r="W330" i="4"/>
  <c r="V330" i="4"/>
  <c r="U330" i="4"/>
  <c r="T330" i="4"/>
  <c r="S330" i="4"/>
  <c r="R330" i="4"/>
  <c r="Q330" i="4"/>
  <c r="P330" i="4"/>
  <c r="O330" i="4"/>
  <c r="N330" i="4"/>
  <c r="M330" i="4"/>
  <c r="L330" i="4"/>
  <c r="K330" i="4"/>
  <c r="J330" i="4"/>
  <c r="I330" i="4"/>
  <c r="H330" i="4"/>
  <c r="G330" i="4"/>
  <c r="F330" i="4"/>
  <c r="E330" i="4"/>
  <c r="D330" i="4"/>
  <c r="C330" i="4"/>
  <c r="AO330" i="4" s="1"/>
  <c r="B330" i="4"/>
  <c r="A330" i="4"/>
  <c r="AN329" i="4"/>
  <c r="AL329" i="4"/>
  <c r="AK329" i="4"/>
  <c r="AJ329" i="4"/>
  <c r="AI329" i="4"/>
  <c r="AH329" i="4"/>
  <c r="AG329" i="4"/>
  <c r="AF329" i="4"/>
  <c r="AE329" i="4"/>
  <c r="AD329" i="4"/>
  <c r="AC329" i="4"/>
  <c r="AB329" i="4"/>
  <c r="AA329" i="4"/>
  <c r="Z329" i="4"/>
  <c r="Y329" i="4"/>
  <c r="AM329" i="4" s="1"/>
  <c r="X329" i="4"/>
  <c r="W329" i="4"/>
  <c r="V329" i="4"/>
  <c r="U329" i="4"/>
  <c r="T329" i="4"/>
  <c r="S329" i="4"/>
  <c r="R329" i="4"/>
  <c r="Q329" i="4"/>
  <c r="P329" i="4"/>
  <c r="O329" i="4"/>
  <c r="N329" i="4"/>
  <c r="M329" i="4"/>
  <c r="L329" i="4"/>
  <c r="K329" i="4"/>
  <c r="J329" i="4"/>
  <c r="I329" i="4"/>
  <c r="H329" i="4"/>
  <c r="G329" i="4"/>
  <c r="F329" i="4"/>
  <c r="E329" i="4"/>
  <c r="AO329" i="4" s="1"/>
  <c r="D329" i="4"/>
  <c r="C329" i="4"/>
  <c r="B329" i="4"/>
  <c r="A329" i="4"/>
  <c r="AN328" i="4"/>
  <c r="AM328" i="4"/>
  <c r="AL328" i="4"/>
  <c r="AK328" i="4"/>
  <c r="AJ328" i="4"/>
  <c r="AI328" i="4"/>
  <c r="AH328" i="4"/>
  <c r="AG328" i="4"/>
  <c r="AF328" i="4"/>
  <c r="AE328" i="4"/>
  <c r="AD328" i="4"/>
  <c r="AC328" i="4"/>
  <c r="AB328" i="4"/>
  <c r="AA328" i="4"/>
  <c r="Z328" i="4"/>
  <c r="Y328" i="4"/>
  <c r="X328" i="4"/>
  <c r="W328" i="4"/>
  <c r="V328" i="4"/>
  <c r="U328" i="4"/>
  <c r="T328" i="4"/>
  <c r="S328" i="4"/>
  <c r="R328" i="4"/>
  <c r="Q328" i="4"/>
  <c r="P328" i="4"/>
  <c r="O328" i="4"/>
  <c r="N328" i="4"/>
  <c r="M328" i="4"/>
  <c r="L328" i="4"/>
  <c r="K328" i="4"/>
  <c r="J328" i="4"/>
  <c r="I328" i="4"/>
  <c r="H328" i="4"/>
  <c r="G328" i="4"/>
  <c r="F328" i="4"/>
  <c r="E328" i="4"/>
  <c r="D328" i="4"/>
  <c r="C328" i="4"/>
  <c r="AO328" i="4" s="1"/>
  <c r="B328" i="4"/>
  <c r="A328" i="4"/>
  <c r="AK327" i="4"/>
  <c r="AJ327" i="4"/>
  <c r="AI327" i="4"/>
  <c r="AH327" i="4"/>
  <c r="AG327" i="4"/>
  <c r="AF327" i="4"/>
  <c r="AE327" i="4"/>
  <c r="AD327" i="4"/>
  <c r="AC327" i="4"/>
  <c r="AB327" i="4"/>
  <c r="AN327" i="4" s="1"/>
  <c r="AA327" i="4"/>
  <c r="Z327" i="4"/>
  <c r="Y327" i="4"/>
  <c r="AM327" i="4" s="1"/>
  <c r="X327" i="4"/>
  <c r="W327" i="4"/>
  <c r="V327" i="4"/>
  <c r="U327" i="4"/>
  <c r="T327" i="4"/>
  <c r="S327" i="4"/>
  <c r="R327" i="4"/>
  <c r="Q327" i="4"/>
  <c r="P327" i="4"/>
  <c r="O327" i="4"/>
  <c r="N327" i="4"/>
  <c r="M327" i="4"/>
  <c r="L327" i="4"/>
  <c r="K327" i="4"/>
  <c r="J327" i="4"/>
  <c r="I327" i="4"/>
  <c r="AO327" i="4" s="1"/>
  <c r="H327" i="4"/>
  <c r="G327" i="4"/>
  <c r="F327" i="4"/>
  <c r="E327" i="4"/>
  <c r="D327" i="4"/>
  <c r="C327" i="4"/>
  <c r="B327" i="4"/>
  <c r="A327" i="4"/>
  <c r="AM326" i="4"/>
  <c r="AL326" i="4"/>
  <c r="AK326" i="4"/>
  <c r="AJ326" i="4"/>
  <c r="AI326" i="4"/>
  <c r="AH326" i="4"/>
  <c r="AG326" i="4"/>
  <c r="AF326" i="4"/>
  <c r="AE326" i="4"/>
  <c r="AD326" i="4"/>
  <c r="AC326" i="4"/>
  <c r="AB326" i="4"/>
  <c r="AN326" i="4" s="1"/>
  <c r="AA326" i="4"/>
  <c r="Z326" i="4"/>
  <c r="Y326" i="4"/>
  <c r="X326" i="4"/>
  <c r="W326" i="4"/>
  <c r="V326" i="4"/>
  <c r="U326" i="4"/>
  <c r="T326" i="4"/>
  <c r="S326" i="4"/>
  <c r="R326" i="4"/>
  <c r="Q326" i="4"/>
  <c r="P326" i="4"/>
  <c r="O326" i="4"/>
  <c r="N326" i="4"/>
  <c r="M326" i="4"/>
  <c r="L326" i="4"/>
  <c r="K326" i="4"/>
  <c r="J326" i="4"/>
  <c r="I326" i="4"/>
  <c r="H326" i="4"/>
  <c r="G326" i="4"/>
  <c r="F326" i="4"/>
  <c r="E326" i="4"/>
  <c r="D326" i="4"/>
  <c r="C326" i="4"/>
  <c r="AO326" i="4" s="1"/>
  <c r="B326" i="4"/>
  <c r="A326" i="4"/>
  <c r="AN325" i="4"/>
  <c r="AL325" i="4"/>
  <c r="AK325" i="4"/>
  <c r="AJ325" i="4"/>
  <c r="AI325" i="4"/>
  <c r="AH325" i="4"/>
  <c r="AG325" i="4"/>
  <c r="AF325" i="4"/>
  <c r="AE325" i="4"/>
  <c r="AD325" i="4"/>
  <c r="AC325" i="4"/>
  <c r="AB325" i="4"/>
  <c r="AA325" i="4"/>
  <c r="Z325" i="4"/>
  <c r="Y325" i="4"/>
  <c r="AM325" i="4" s="1"/>
  <c r="X325" i="4"/>
  <c r="W325" i="4"/>
  <c r="V325" i="4"/>
  <c r="U325" i="4"/>
  <c r="T325" i="4"/>
  <c r="S325" i="4"/>
  <c r="R325" i="4"/>
  <c r="Q325" i="4"/>
  <c r="P325" i="4"/>
  <c r="O325" i="4"/>
  <c r="N325" i="4"/>
  <c r="M325" i="4"/>
  <c r="L325" i="4"/>
  <c r="K325" i="4"/>
  <c r="J325" i="4"/>
  <c r="I325" i="4"/>
  <c r="H325" i="4"/>
  <c r="G325" i="4"/>
  <c r="F325" i="4"/>
  <c r="E325" i="4"/>
  <c r="AO325" i="4" s="1"/>
  <c r="D325" i="4"/>
  <c r="C325" i="4"/>
  <c r="B325" i="4"/>
  <c r="A325" i="4"/>
  <c r="AN324" i="4"/>
  <c r="AM324" i="4"/>
  <c r="AL324" i="4"/>
  <c r="AK324" i="4"/>
  <c r="AJ324" i="4"/>
  <c r="AI324" i="4"/>
  <c r="AH324" i="4"/>
  <c r="AG324" i="4"/>
  <c r="AF324" i="4"/>
  <c r="AE324" i="4"/>
  <c r="AD324" i="4"/>
  <c r="AC324" i="4"/>
  <c r="AB324" i="4"/>
  <c r="AA324" i="4"/>
  <c r="Z324" i="4"/>
  <c r="Y324" i="4"/>
  <c r="X324" i="4"/>
  <c r="W324" i="4"/>
  <c r="V324" i="4"/>
  <c r="U324" i="4"/>
  <c r="T324" i="4"/>
  <c r="S324" i="4"/>
  <c r="R324" i="4"/>
  <c r="Q324" i="4"/>
  <c r="P324" i="4"/>
  <c r="O324" i="4"/>
  <c r="N324" i="4"/>
  <c r="M324" i="4"/>
  <c r="L324" i="4"/>
  <c r="K324" i="4"/>
  <c r="J324" i="4"/>
  <c r="I324" i="4"/>
  <c r="H324" i="4"/>
  <c r="G324" i="4"/>
  <c r="F324" i="4"/>
  <c r="E324" i="4"/>
  <c r="D324" i="4"/>
  <c r="C324" i="4"/>
  <c r="AO324" i="4" s="1"/>
  <c r="B324" i="4"/>
  <c r="A324" i="4"/>
  <c r="AK323" i="4"/>
  <c r="AJ323" i="4"/>
  <c r="AI323" i="4"/>
  <c r="AH323" i="4"/>
  <c r="AG323" i="4"/>
  <c r="AF323" i="4"/>
  <c r="AE323" i="4"/>
  <c r="AD323" i="4"/>
  <c r="AC323" i="4"/>
  <c r="AB323" i="4"/>
  <c r="AN323" i="4" s="1"/>
  <c r="AA323" i="4"/>
  <c r="Z323" i="4"/>
  <c r="Y323" i="4"/>
  <c r="AM323" i="4" s="1"/>
  <c r="X323" i="4"/>
  <c r="W323" i="4"/>
  <c r="V323" i="4"/>
  <c r="U323" i="4"/>
  <c r="T323" i="4"/>
  <c r="S323" i="4"/>
  <c r="R323" i="4"/>
  <c r="Q323" i="4"/>
  <c r="P323" i="4"/>
  <c r="O323" i="4"/>
  <c r="N323" i="4"/>
  <c r="M323" i="4"/>
  <c r="L323" i="4"/>
  <c r="K323" i="4"/>
  <c r="J323" i="4"/>
  <c r="I323" i="4"/>
  <c r="AO323" i="4" s="1"/>
  <c r="H323" i="4"/>
  <c r="G323" i="4"/>
  <c r="F323" i="4"/>
  <c r="E323" i="4"/>
  <c r="D323" i="4"/>
  <c r="C323" i="4"/>
  <c r="B323" i="4"/>
  <c r="A323" i="4"/>
  <c r="AM322" i="4"/>
  <c r="AL322" i="4"/>
  <c r="AK322" i="4"/>
  <c r="AJ322" i="4"/>
  <c r="AI322" i="4"/>
  <c r="AH322" i="4"/>
  <c r="AG322" i="4"/>
  <c r="AF322" i="4"/>
  <c r="AE322" i="4"/>
  <c r="AD322" i="4"/>
  <c r="AC322" i="4"/>
  <c r="AB322" i="4"/>
  <c r="AN322" i="4" s="1"/>
  <c r="AA322" i="4"/>
  <c r="Z322" i="4"/>
  <c r="Y322" i="4"/>
  <c r="X322" i="4"/>
  <c r="W322" i="4"/>
  <c r="V322" i="4"/>
  <c r="U322" i="4"/>
  <c r="T322" i="4"/>
  <c r="S322" i="4"/>
  <c r="R322" i="4"/>
  <c r="Q322" i="4"/>
  <c r="P322" i="4"/>
  <c r="O322" i="4"/>
  <c r="N322" i="4"/>
  <c r="M322" i="4"/>
  <c r="L322" i="4"/>
  <c r="K322" i="4"/>
  <c r="J322" i="4"/>
  <c r="I322" i="4"/>
  <c r="H322" i="4"/>
  <c r="G322" i="4"/>
  <c r="F322" i="4"/>
  <c r="E322" i="4"/>
  <c r="D322" i="4"/>
  <c r="C322" i="4"/>
  <c r="AO322" i="4" s="1"/>
  <c r="B322" i="4"/>
  <c r="A322" i="4"/>
  <c r="AN321" i="4"/>
  <c r="AL321" i="4"/>
  <c r="AK321" i="4"/>
  <c r="AJ321" i="4"/>
  <c r="AI321" i="4"/>
  <c r="AH321" i="4"/>
  <c r="AG321" i="4"/>
  <c r="AF321" i="4"/>
  <c r="AE321" i="4"/>
  <c r="AD321" i="4"/>
  <c r="AC321" i="4"/>
  <c r="AB321" i="4"/>
  <c r="AA321" i="4"/>
  <c r="Z321" i="4"/>
  <c r="Y321" i="4"/>
  <c r="AM321" i="4" s="1"/>
  <c r="X321" i="4"/>
  <c r="W321" i="4"/>
  <c r="V321" i="4"/>
  <c r="U321" i="4"/>
  <c r="T321" i="4"/>
  <c r="S321" i="4"/>
  <c r="R321" i="4"/>
  <c r="Q321" i="4"/>
  <c r="P321" i="4"/>
  <c r="O321" i="4"/>
  <c r="N321" i="4"/>
  <c r="M321" i="4"/>
  <c r="L321" i="4"/>
  <c r="K321" i="4"/>
  <c r="J321" i="4"/>
  <c r="I321" i="4"/>
  <c r="H321" i="4"/>
  <c r="G321" i="4"/>
  <c r="F321" i="4"/>
  <c r="E321" i="4"/>
  <c r="AO321" i="4" s="1"/>
  <c r="D321" i="4"/>
  <c r="C321" i="4"/>
  <c r="B321" i="4"/>
  <c r="A321" i="4"/>
  <c r="AN320" i="4"/>
  <c r="AM320" i="4"/>
  <c r="AL320" i="4"/>
  <c r="AK320" i="4"/>
  <c r="AJ320" i="4"/>
  <c r="AI320" i="4"/>
  <c r="AH320" i="4"/>
  <c r="AG320" i="4"/>
  <c r="AF320" i="4"/>
  <c r="AE320" i="4"/>
  <c r="AD320" i="4"/>
  <c r="AC320" i="4"/>
  <c r="AB320" i="4"/>
  <c r="AA320" i="4"/>
  <c r="Z320" i="4"/>
  <c r="Y320" i="4"/>
  <c r="X320" i="4"/>
  <c r="W320" i="4"/>
  <c r="V320" i="4"/>
  <c r="U320" i="4"/>
  <c r="T320" i="4"/>
  <c r="S320" i="4"/>
  <c r="R320" i="4"/>
  <c r="Q320" i="4"/>
  <c r="P320" i="4"/>
  <c r="O320" i="4"/>
  <c r="N320" i="4"/>
  <c r="M320" i="4"/>
  <c r="L320" i="4"/>
  <c r="K320" i="4"/>
  <c r="J320" i="4"/>
  <c r="I320" i="4"/>
  <c r="H320" i="4"/>
  <c r="G320" i="4"/>
  <c r="F320" i="4"/>
  <c r="E320" i="4"/>
  <c r="D320" i="4"/>
  <c r="C320" i="4"/>
  <c r="AO320" i="4" s="1"/>
  <c r="B320" i="4"/>
  <c r="A320" i="4"/>
  <c r="AK319" i="4"/>
  <c r="AJ319" i="4"/>
  <c r="AI319" i="4"/>
  <c r="AH319" i="4"/>
  <c r="AG319" i="4"/>
  <c r="AF319" i="4"/>
  <c r="AE319" i="4"/>
  <c r="AD319" i="4"/>
  <c r="AC319" i="4"/>
  <c r="AB319" i="4"/>
  <c r="AN319" i="4" s="1"/>
  <c r="AA319" i="4"/>
  <c r="Z319" i="4"/>
  <c r="Y319" i="4"/>
  <c r="AM319" i="4" s="1"/>
  <c r="X319" i="4"/>
  <c r="W319" i="4"/>
  <c r="V319" i="4"/>
  <c r="U319" i="4"/>
  <c r="T319" i="4"/>
  <c r="S319" i="4"/>
  <c r="R319" i="4"/>
  <c r="Q319" i="4"/>
  <c r="AO319" i="4" s="1"/>
  <c r="P319" i="4"/>
  <c r="O319" i="4"/>
  <c r="N319" i="4"/>
  <c r="M319" i="4"/>
  <c r="L319" i="4"/>
  <c r="K319" i="4"/>
  <c r="J319" i="4"/>
  <c r="I319" i="4"/>
  <c r="H319" i="4"/>
  <c r="G319" i="4"/>
  <c r="F319" i="4"/>
  <c r="E319" i="4"/>
  <c r="D319" i="4"/>
  <c r="C319" i="4"/>
  <c r="B319" i="4"/>
  <c r="A319" i="4"/>
  <c r="AM318" i="4"/>
  <c r="AL318" i="4"/>
  <c r="AK318" i="4"/>
  <c r="AJ318" i="4"/>
  <c r="AI318" i="4"/>
  <c r="AH318" i="4"/>
  <c r="AG318" i="4"/>
  <c r="AF318" i="4"/>
  <c r="AE318" i="4"/>
  <c r="AD318" i="4"/>
  <c r="AC318" i="4"/>
  <c r="AB318" i="4"/>
  <c r="AN318" i="4" s="1"/>
  <c r="AA318" i="4"/>
  <c r="Z318" i="4"/>
  <c r="Y318" i="4"/>
  <c r="X318" i="4"/>
  <c r="W318" i="4"/>
  <c r="V318" i="4"/>
  <c r="U318" i="4"/>
  <c r="T318" i="4"/>
  <c r="S318" i="4"/>
  <c r="R318" i="4"/>
  <c r="Q318" i="4"/>
  <c r="P318" i="4"/>
  <c r="O318" i="4"/>
  <c r="N318" i="4"/>
  <c r="M318" i="4"/>
  <c r="L318" i="4"/>
  <c r="K318" i="4"/>
  <c r="J318" i="4"/>
  <c r="I318" i="4"/>
  <c r="H318" i="4"/>
  <c r="G318" i="4"/>
  <c r="F318" i="4"/>
  <c r="E318" i="4"/>
  <c r="D318" i="4"/>
  <c r="C318" i="4"/>
  <c r="AO318" i="4" s="1"/>
  <c r="B318" i="4"/>
  <c r="A318" i="4"/>
  <c r="AN317" i="4"/>
  <c r="AL317" i="4"/>
  <c r="AK317" i="4"/>
  <c r="AJ317" i="4"/>
  <c r="AI317" i="4"/>
  <c r="AH317" i="4"/>
  <c r="AG317" i="4"/>
  <c r="AF317" i="4"/>
  <c r="AE317" i="4"/>
  <c r="AD317" i="4"/>
  <c r="AC317" i="4"/>
  <c r="AB317" i="4"/>
  <c r="AA317" i="4"/>
  <c r="Z317" i="4"/>
  <c r="Y317" i="4"/>
  <c r="AM317" i="4" s="1"/>
  <c r="X317" i="4"/>
  <c r="W317" i="4"/>
  <c r="V317" i="4"/>
  <c r="U317" i="4"/>
  <c r="T317" i="4"/>
  <c r="S317" i="4"/>
  <c r="R317" i="4"/>
  <c r="Q317" i="4"/>
  <c r="P317" i="4"/>
  <c r="O317" i="4"/>
  <c r="N317" i="4"/>
  <c r="M317" i="4"/>
  <c r="L317" i="4"/>
  <c r="K317" i="4"/>
  <c r="J317" i="4"/>
  <c r="I317" i="4"/>
  <c r="H317" i="4"/>
  <c r="G317" i="4"/>
  <c r="F317" i="4"/>
  <c r="E317" i="4"/>
  <c r="AO317" i="4" s="1"/>
  <c r="D317" i="4"/>
  <c r="C317" i="4"/>
  <c r="B317" i="4"/>
  <c r="A317" i="4"/>
  <c r="AN316" i="4"/>
  <c r="AM316" i="4"/>
  <c r="AL316" i="4"/>
  <c r="AK316" i="4"/>
  <c r="AJ316" i="4"/>
  <c r="AI316" i="4"/>
  <c r="AH316" i="4"/>
  <c r="AG316" i="4"/>
  <c r="AF316" i="4"/>
  <c r="AE316" i="4"/>
  <c r="AD316" i="4"/>
  <c r="AC316" i="4"/>
  <c r="AB316" i="4"/>
  <c r="AA316" i="4"/>
  <c r="Z316" i="4"/>
  <c r="Y316" i="4"/>
  <c r="X316" i="4"/>
  <c r="W316" i="4"/>
  <c r="V316" i="4"/>
  <c r="U316" i="4"/>
  <c r="T316" i="4"/>
  <c r="S316" i="4"/>
  <c r="R316" i="4"/>
  <c r="Q316" i="4"/>
  <c r="P316" i="4"/>
  <c r="O316" i="4"/>
  <c r="N316" i="4"/>
  <c r="M316" i="4"/>
  <c r="L316" i="4"/>
  <c r="K316" i="4"/>
  <c r="J316" i="4"/>
  <c r="I316" i="4"/>
  <c r="H316" i="4"/>
  <c r="G316" i="4"/>
  <c r="F316" i="4"/>
  <c r="E316" i="4"/>
  <c r="D316" i="4"/>
  <c r="C316" i="4"/>
  <c r="AO316" i="4" s="1"/>
  <c r="B316" i="4"/>
  <c r="A316" i="4"/>
  <c r="AO315" i="4"/>
  <c r="AK315" i="4"/>
  <c r="AJ315" i="4"/>
  <c r="AI315" i="4"/>
  <c r="AH315" i="4"/>
  <c r="AG315" i="4"/>
  <c r="AF315" i="4"/>
  <c r="AE315" i="4"/>
  <c r="AD315" i="4"/>
  <c r="AC315" i="4"/>
  <c r="AB315" i="4"/>
  <c r="AN315" i="4" s="1"/>
  <c r="AA315" i="4"/>
  <c r="Z315" i="4"/>
  <c r="Y315" i="4"/>
  <c r="AM315" i="4" s="1"/>
  <c r="X315" i="4"/>
  <c r="W315" i="4"/>
  <c r="V315" i="4"/>
  <c r="U315" i="4"/>
  <c r="T315" i="4"/>
  <c r="S315" i="4"/>
  <c r="R315" i="4"/>
  <c r="Q315" i="4"/>
  <c r="P315" i="4"/>
  <c r="O315" i="4"/>
  <c r="N315" i="4"/>
  <c r="M315" i="4"/>
  <c r="L315" i="4"/>
  <c r="K315" i="4"/>
  <c r="J315" i="4"/>
  <c r="I315" i="4"/>
  <c r="H315" i="4"/>
  <c r="G315" i="4"/>
  <c r="F315" i="4"/>
  <c r="E315" i="4"/>
  <c r="D315" i="4"/>
  <c r="C315" i="4"/>
  <c r="B315" i="4"/>
  <c r="A315" i="4"/>
  <c r="AM314" i="4"/>
  <c r="AL314" i="4"/>
  <c r="AK314" i="4"/>
  <c r="AJ314" i="4"/>
  <c r="AI314" i="4"/>
  <c r="AH314" i="4"/>
  <c r="AG314" i="4"/>
  <c r="AF314" i="4"/>
  <c r="AE314" i="4"/>
  <c r="AD314" i="4"/>
  <c r="AC314" i="4"/>
  <c r="AB314" i="4"/>
  <c r="AN314" i="4" s="1"/>
  <c r="AA314" i="4"/>
  <c r="Z314" i="4"/>
  <c r="Y314" i="4"/>
  <c r="X314" i="4"/>
  <c r="W314" i="4"/>
  <c r="V314" i="4"/>
  <c r="U314" i="4"/>
  <c r="T314" i="4"/>
  <c r="S314" i="4"/>
  <c r="R314" i="4"/>
  <c r="Q314" i="4"/>
  <c r="P314" i="4"/>
  <c r="O314" i="4"/>
  <c r="N314" i="4"/>
  <c r="M314" i="4"/>
  <c r="L314" i="4"/>
  <c r="K314" i="4"/>
  <c r="J314" i="4"/>
  <c r="I314" i="4"/>
  <c r="H314" i="4"/>
  <c r="G314" i="4"/>
  <c r="F314" i="4"/>
  <c r="E314" i="4"/>
  <c r="D314" i="4"/>
  <c r="C314" i="4"/>
  <c r="AO314" i="4" s="1"/>
  <c r="B314" i="4"/>
  <c r="A314" i="4"/>
  <c r="AN313" i="4"/>
  <c r="AL313" i="4"/>
  <c r="AK313" i="4"/>
  <c r="AJ313" i="4"/>
  <c r="AI313" i="4"/>
  <c r="AH313" i="4"/>
  <c r="AG313" i="4"/>
  <c r="AF313" i="4"/>
  <c r="AE313" i="4"/>
  <c r="AD313" i="4"/>
  <c r="AC313" i="4"/>
  <c r="AB313" i="4"/>
  <c r="AA313" i="4"/>
  <c r="Z313" i="4"/>
  <c r="Y313" i="4"/>
  <c r="AM313" i="4" s="1"/>
  <c r="X313" i="4"/>
  <c r="W313" i="4"/>
  <c r="V313" i="4"/>
  <c r="U313" i="4"/>
  <c r="T313" i="4"/>
  <c r="S313" i="4"/>
  <c r="R313" i="4"/>
  <c r="Q313" i="4"/>
  <c r="P313" i="4"/>
  <c r="O313" i="4"/>
  <c r="N313" i="4"/>
  <c r="M313" i="4"/>
  <c r="L313" i="4"/>
  <c r="K313" i="4"/>
  <c r="J313" i="4"/>
  <c r="I313" i="4"/>
  <c r="H313" i="4"/>
  <c r="G313" i="4"/>
  <c r="F313" i="4"/>
  <c r="E313" i="4"/>
  <c r="AO313" i="4" s="1"/>
  <c r="D313" i="4"/>
  <c r="C313" i="4"/>
  <c r="B313" i="4"/>
  <c r="A313" i="4"/>
  <c r="AN312" i="4"/>
  <c r="AM312" i="4"/>
  <c r="AL312" i="4"/>
  <c r="AK312" i="4"/>
  <c r="AJ312" i="4"/>
  <c r="AI312" i="4"/>
  <c r="AH312" i="4"/>
  <c r="AG312" i="4"/>
  <c r="AF312" i="4"/>
  <c r="AE312" i="4"/>
  <c r="AD312" i="4"/>
  <c r="AC312" i="4"/>
  <c r="AB312" i="4"/>
  <c r="AA312" i="4"/>
  <c r="Z312" i="4"/>
  <c r="Y312" i="4"/>
  <c r="X312" i="4"/>
  <c r="W312" i="4"/>
  <c r="V312" i="4"/>
  <c r="U312" i="4"/>
  <c r="T312" i="4"/>
  <c r="S312" i="4"/>
  <c r="R312" i="4"/>
  <c r="Q312" i="4"/>
  <c r="P312" i="4"/>
  <c r="O312" i="4"/>
  <c r="N312" i="4"/>
  <c r="M312" i="4"/>
  <c r="L312" i="4"/>
  <c r="K312" i="4"/>
  <c r="J312" i="4"/>
  <c r="I312" i="4"/>
  <c r="H312" i="4"/>
  <c r="G312" i="4"/>
  <c r="F312" i="4"/>
  <c r="E312" i="4"/>
  <c r="D312" i="4"/>
  <c r="C312" i="4"/>
  <c r="AO312" i="4" s="1"/>
  <c r="B312" i="4"/>
  <c r="A312" i="4"/>
  <c r="AO311" i="4"/>
  <c r="AK311" i="4"/>
  <c r="AJ311" i="4"/>
  <c r="AI311" i="4"/>
  <c r="AH311" i="4"/>
  <c r="AG311" i="4"/>
  <c r="AF311" i="4"/>
  <c r="AE311" i="4"/>
  <c r="AD311" i="4"/>
  <c r="AC311" i="4"/>
  <c r="AB311" i="4"/>
  <c r="AN311" i="4" s="1"/>
  <c r="AA311" i="4"/>
  <c r="Z311" i="4"/>
  <c r="Y311" i="4"/>
  <c r="AM311" i="4" s="1"/>
  <c r="X311" i="4"/>
  <c r="W311" i="4"/>
  <c r="V311" i="4"/>
  <c r="U311" i="4"/>
  <c r="T311" i="4"/>
  <c r="S311" i="4"/>
  <c r="R311" i="4"/>
  <c r="Q311" i="4"/>
  <c r="P311" i="4"/>
  <c r="O311" i="4"/>
  <c r="N311" i="4"/>
  <c r="M311" i="4"/>
  <c r="L311" i="4"/>
  <c r="K311" i="4"/>
  <c r="J311" i="4"/>
  <c r="I311" i="4"/>
  <c r="H311" i="4"/>
  <c r="G311" i="4"/>
  <c r="F311" i="4"/>
  <c r="E311" i="4"/>
  <c r="D311" i="4"/>
  <c r="C311" i="4"/>
  <c r="B311" i="4"/>
  <c r="A311" i="4"/>
  <c r="AM310" i="4"/>
  <c r="AL310" i="4"/>
  <c r="AK310" i="4"/>
  <c r="AJ310" i="4"/>
  <c r="AI310" i="4"/>
  <c r="AH310" i="4"/>
  <c r="AG310" i="4"/>
  <c r="AF310" i="4"/>
  <c r="AE310" i="4"/>
  <c r="AD310" i="4"/>
  <c r="AC310" i="4"/>
  <c r="AB310" i="4"/>
  <c r="AN310" i="4" s="1"/>
  <c r="AA310" i="4"/>
  <c r="Z310" i="4"/>
  <c r="Y310" i="4"/>
  <c r="X310" i="4"/>
  <c r="W310" i="4"/>
  <c r="V310" i="4"/>
  <c r="U310" i="4"/>
  <c r="T310" i="4"/>
  <c r="S310" i="4"/>
  <c r="R310" i="4"/>
  <c r="Q310" i="4"/>
  <c r="P310" i="4"/>
  <c r="O310" i="4"/>
  <c r="N310" i="4"/>
  <c r="M310" i="4"/>
  <c r="L310" i="4"/>
  <c r="K310" i="4"/>
  <c r="J310" i="4"/>
  <c r="I310" i="4"/>
  <c r="H310" i="4"/>
  <c r="G310" i="4"/>
  <c r="F310" i="4"/>
  <c r="E310" i="4"/>
  <c r="D310" i="4"/>
  <c r="C310" i="4"/>
  <c r="AO310" i="4" s="1"/>
  <c r="B310" i="4"/>
  <c r="A310" i="4"/>
  <c r="AN309" i="4"/>
  <c r="AL309" i="4"/>
  <c r="AK309" i="4"/>
  <c r="AJ309" i="4"/>
  <c r="AI309" i="4"/>
  <c r="AH309" i="4"/>
  <c r="AG309" i="4"/>
  <c r="AF309" i="4"/>
  <c r="AE309" i="4"/>
  <c r="AD309" i="4"/>
  <c r="AC309" i="4"/>
  <c r="AB309" i="4"/>
  <c r="AA309" i="4"/>
  <c r="Z309" i="4"/>
  <c r="Y309" i="4"/>
  <c r="AM309" i="4" s="1"/>
  <c r="X309" i="4"/>
  <c r="W309" i="4"/>
  <c r="V309" i="4"/>
  <c r="U309" i="4"/>
  <c r="T309" i="4"/>
  <c r="S309" i="4"/>
  <c r="R309" i="4"/>
  <c r="Q309" i="4"/>
  <c r="P309" i="4"/>
  <c r="O309" i="4"/>
  <c r="N309" i="4"/>
  <c r="M309" i="4"/>
  <c r="L309" i="4"/>
  <c r="K309" i="4"/>
  <c r="J309" i="4"/>
  <c r="I309" i="4"/>
  <c r="H309" i="4"/>
  <c r="G309" i="4"/>
  <c r="F309" i="4"/>
  <c r="E309" i="4"/>
  <c r="AO309" i="4" s="1"/>
  <c r="D309" i="4"/>
  <c r="C309" i="4"/>
  <c r="B309" i="4"/>
  <c r="A309" i="4"/>
  <c r="AN308" i="4"/>
  <c r="AM308" i="4"/>
  <c r="AL308" i="4"/>
  <c r="AK308" i="4"/>
  <c r="AJ308" i="4"/>
  <c r="AI308" i="4"/>
  <c r="AH308" i="4"/>
  <c r="AG308" i="4"/>
  <c r="AF308" i="4"/>
  <c r="AE308" i="4"/>
  <c r="AD308" i="4"/>
  <c r="AC308" i="4"/>
  <c r="AB308" i="4"/>
  <c r="AA308" i="4"/>
  <c r="Z308" i="4"/>
  <c r="Y308" i="4"/>
  <c r="X308" i="4"/>
  <c r="W308" i="4"/>
  <c r="V308" i="4"/>
  <c r="U308" i="4"/>
  <c r="T308" i="4"/>
  <c r="S308" i="4"/>
  <c r="R308" i="4"/>
  <c r="Q308" i="4"/>
  <c r="P308" i="4"/>
  <c r="O308" i="4"/>
  <c r="N308" i="4"/>
  <c r="M308" i="4"/>
  <c r="L308" i="4"/>
  <c r="K308" i="4"/>
  <c r="J308" i="4"/>
  <c r="I308" i="4"/>
  <c r="H308" i="4"/>
  <c r="G308" i="4"/>
  <c r="F308" i="4"/>
  <c r="E308" i="4"/>
  <c r="D308" i="4"/>
  <c r="C308" i="4"/>
  <c r="AO308" i="4" s="1"/>
  <c r="B308" i="4"/>
  <c r="A308" i="4"/>
  <c r="AK307" i="4"/>
  <c r="AJ307" i="4"/>
  <c r="AI307" i="4"/>
  <c r="AH307" i="4"/>
  <c r="AG307" i="4"/>
  <c r="AF307" i="4"/>
  <c r="AE307" i="4"/>
  <c r="AD307" i="4"/>
  <c r="AC307" i="4"/>
  <c r="AB307" i="4"/>
  <c r="AN307" i="4" s="1"/>
  <c r="AA307" i="4"/>
  <c r="Z307" i="4"/>
  <c r="Y307" i="4"/>
  <c r="AM307" i="4" s="1"/>
  <c r="X307" i="4"/>
  <c r="W307" i="4"/>
  <c r="V307" i="4"/>
  <c r="U307" i="4"/>
  <c r="T307" i="4"/>
  <c r="S307" i="4"/>
  <c r="R307" i="4"/>
  <c r="Q307" i="4"/>
  <c r="P307" i="4"/>
  <c r="O307" i="4"/>
  <c r="N307" i="4"/>
  <c r="M307" i="4"/>
  <c r="L307" i="4"/>
  <c r="K307" i="4"/>
  <c r="J307" i="4"/>
  <c r="I307" i="4"/>
  <c r="AO307" i="4" s="1"/>
  <c r="H307" i="4"/>
  <c r="G307" i="4"/>
  <c r="F307" i="4"/>
  <c r="E307" i="4"/>
  <c r="D307" i="4"/>
  <c r="C307" i="4"/>
  <c r="B307" i="4"/>
  <c r="A307" i="4"/>
  <c r="AM306" i="4"/>
  <c r="AL306" i="4"/>
  <c r="AK306" i="4"/>
  <c r="AJ306" i="4"/>
  <c r="AI306" i="4"/>
  <c r="AH306" i="4"/>
  <c r="AG306" i="4"/>
  <c r="AF306" i="4"/>
  <c r="AE306" i="4"/>
  <c r="AD306" i="4"/>
  <c r="AC306" i="4"/>
  <c r="AB306" i="4"/>
  <c r="AN306" i="4" s="1"/>
  <c r="AA306" i="4"/>
  <c r="Z306" i="4"/>
  <c r="Y306" i="4"/>
  <c r="X306" i="4"/>
  <c r="W306" i="4"/>
  <c r="V306" i="4"/>
  <c r="U306" i="4"/>
  <c r="T306" i="4"/>
  <c r="S306" i="4"/>
  <c r="R306" i="4"/>
  <c r="Q306" i="4"/>
  <c r="P306" i="4"/>
  <c r="O306" i="4"/>
  <c r="N306" i="4"/>
  <c r="M306" i="4"/>
  <c r="L306" i="4"/>
  <c r="K306" i="4"/>
  <c r="J306" i="4"/>
  <c r="I306" i="4"/>
  <c r="H306" i="4"/>
  <c r="G306" i="4"/>
  <c r="F306" i="4"/>
  <c r="E306" i="4"/>
  <c r="D306" i="4"/>
  <c r="C306" i="4"/>
  <c r="AO306" i="4" s="1"/>
  <c r="B306" i="4"/>
  <c r="A306" i="4"/>
  <c r="AN305" i="4"/>
  <c r="AL305" i="4"/>
  <c r="AK305" i="4"/>
  <c r="AJ305" i="4"/>
  <c r="AI305" i="4"/>
  <c r="AH305" i="4"/>
  <c r="AG305" i="4"/>
  <c r="AF305" i="4"/>
  <c r="AE305" i="4"/>
  <c r="AD305" i="4"/>
  <c r="AC305" i="4"/>
  <c r="AB305" i="4"/>
  <c r="AA305" i="4"/>
  <c r="Z305" i="4"/>
  <c r="Y305" i="4"/>
  <c r="AM305" i="4" s="1"/>
  <c r="X305" i="4"/>
  <c r="W305" i="4"/>
  <c r="V305" i="4"/>
  <c r="U305" i="4"/>
  <c r="T305" i="4"/>
  <c r="S305" i="4"/>
  <c r="R305" i="4"/>
  <c r="Q305" i="4"/>
  <c r="P305" i="4"/>
  <c r="O305" i="4"/>
  <c r="N305" i="4"/>
  <c r="M305" i="4"/>
  <c r="L305" i="4"/>
  <c r="K305" i="4"/>
  <c r="J305" i="4"/>
  <c r="I305" i="4"/>
  <c r="H305" i="4"/>
  <c r="G305" i="4"/>
  <c r="F305" i="4"/>
  <c r="E305" i="4"/>
  <c r="AO305" i="4" s="1"/>
  <c r="D305" i="4"/>
  <c r="C305" i="4"/>
  <c r="B305" i="4"/>
  <c r="A305" i="4"/>
  <c r="AN304" i="4"/>
  <c r="AM304" i="4"/>
  <c r="AL304" i="4"/>
  <c r="AK304" i="4"/>
  <c r="AJ304" i="4"/>
  <c r="AI304" i="4"/>
  <c r="AH304" i="4"/>
  <c r="AG304" i="4"/>
  <c r="AF304" i="4"/>
  <c r="AE304" i="4"/>
  <c r="AD304" i="4"/>
  <c r="AC304" i="4"/>
  <c r="AB304" i="4"/>
  <c r="AA304" i="4"/>
  <c r="Z304" i="4"/>
  <c r="Y304" i="4"/>
  <c r="X304" i="4"/>
  <c r="W304" i="4"/>
  <c r="V304" i="4"/>
  <c r="U304" i="4"/>
  <c r="T304" i="4"/>
  <c r="S304" i="4"/>
  <c r="R304" i="4"/>
  <c r="Q304" i="4"/>
  <c r="P304" i="4"/>
  <c r="O304" i="4"/>
  <c r="N304" i="4"/>
  <c r="M304" i="4"/>
  <c r="L304" i="4"/>
  <c r="K304" i="4"/>
  <c r="J304" i="4"/>
  <c r="I304" i="4"/>
  <c r="H304" i="4"/>
  <c r="G304" i="4"/>
  <c r="F304" i="4"/>
  <c r="E304" i="4"/>
  <c r="D304" i="4"/>
  <c r="C304" i="4"/>
  <c r="AO304" i="4" s="1"/>
  <c r="B304" i="4"/>
  <c r="A304" i="4"/>
  <c r="AK303" i="4"/>
  <c r="AJ303" i="4"/>
  <c r="AI303" i="4"/>
  <c r="AH303" i="4"/>
  <c r="AG303" i="4"/>
  <c r="AF303" i="4"/>
  <c r="AE303" i="4"/>
  <c r="AD303" i="4"/>
  <c r="AC303" i="4"/>
  <c r="AB303" i="4"/>
  <c r="AN303" i="4" s="1"/>
  <c r="AA303" i="4"/>
  <c r="Z303" i="4"/>
  <c r="Y303" i="4"/>
  <c r="AM303" i="4" s="1"/>
  <c r="X303" i="4"/>
  <c r="W303" i="4"/>
  <c r="V303" i="4"/>
  <c r="U303" i="4"/>
  <c r="T303" i="4"/>
  <c r="S303" i="4"/>
  <c r="R303" i="4"/>
  <c r="Q303" i="4"/>
  <c r="P303" i="4"/>
  <c r="O303" i="4"/>
  <c r="N303" i="4"/>
  <c r="M303" i="4"/>
  <c r="L303" i="4"/>
  <c r="K303" i="4"/>
  <c r="J303" i="4"/>
  <c r="I303" i="4"/>
  <c r="AO303" i="4" s="1"/>
  <c r="H303" i="4"/>
  <c r="G303" i="4"/>
  <c r="F303" i="4"/>
  <c r="E303" i="4"/>
  <c r="D303" i="4"/>
  <c r="C303" i="4"/>
  <c r="B303" i="4"/>
  <c r="A303" i="4"/>
  <c r="AM302" i="4"/>
  <c r="AL302" i="4"/>
  <c r="AK302" i="4"/>
  <c r="AJ302" i="4"/>
  <c r="AI302" i="4"/>
  <c r="AH302" i="4"/>
  <c r="AG302" i="4"/>
  <c r="AF302" i="4"/>
  <c r="AE302" i="4"/>
  <c r="AD302" i="4"/>
  <c r="AC302" i="4"/>
  <c r="AB302" i="4"/>
  <c r="AN302" i="4" s="1"/>
  <c r="AA302" i="4"/>
  <c r="Z302" i="4"/>
  <c r="Y302" i="4"/>
  <c r="X302" i="4"/>
  <c r="W302" i="4"/>
  <c r="V302" i="4"/>
  <c r="U302" i="4"/>
  <c r="T302" i="4"/>
  <c r="S302" i="4"/>
  <c r="R302" i="4"/>
  <c r="Q302" i="4"/>
  <c r="P302" i="4"/>
  <c r="O302" i="4"/>
  <c r="N302" i="4"/>
  <c r="M302" i="4"/>
  <c r="L302" i="4"/>
  <c r="K302" i="4"/>
  <c r="J302" i="4"/>
  <c r="I302" i="4"/>
  <c r="H302" i="4"/>
  <c r="G302" i="4"/>
  <c r="F302" i="4"/>
  <c r="E302" i="4"/>
  <c r="D302" i="4"/>
  <c r="C302" i="4"/>
  <c r="AO302" i="4" s="1"/>
  <c r="B302" i="4"/>
  <c r="A302" i="4"/>
  <c r="AN301" i="4"/>
  <c r="AL301" i="4"/>
  <c r="AK301" i="4"/>
  <c r="AJ301" i="4"/>
  <c r="AI301" i="4"/>
  <c r="AH301" i="4"/>
  <c r="AG301" i="4"/>
  <c r="AF301" i="4"/>
  <c r="AE301" i="4"/>
  <c r="AD301" i="4"/>
  <c r="AC301" i="4"/>
  <c r="AB301" i="4"/>
  <c r="AA301" i="4"/>
  <c r="Z301" i="4"/>
  <c r="Y301" i="4"/>
  <c r="AM301" i="4" s="1"/>
  <c r="X301" i="4"/>
  <c r="W301" i="4"/>
  <c r="V301" i="4"/>
  <c r="U301" i="4"/>
  <c r="T301" i="4"/>
  <c r="S301" i="4"/>
  <c r="R301" i="4"/>
  <c r="Q301" i="4"/>
  <c r="P301" i="4"/>
  <c r="O301" i="4"/>
  <c r="N301" i="4"/>
  <c r="M301" i="4"/>
  <c r="L301" i="4"/>
  <c r="K301" i="4"/>
  <c r="J301" i="4"/>
  <c r="I301" i="4"/>
  <c r="H301" i="4"/>
  <c r="G301" i="4"/>
  <c r="F301" i="4"/>
  <c r="E301" i="4"/>
  <c r="AO301" i="4" s="1"/>
  <c r="D301" i="4"/>
  <c r="C301" i="4"/>
  <c r="B301" i="4"/>
  <c r="A301" i="4"/>
  <c r="AN300" i="4"/>
  <c r="AM300" i="4"/>
  <c r="AL300" i="4"/>
  <c r="AK300" i="4"/>
  <c r="AJ300" i="4"/>
  <c r="AI300" i="4"/>
  <c r="AH300" i="4"/>
  <c r="AG300" i="4"/>
  <c r="AF300" i="4"/>
  <c r="AE300" i="4"/>
  <c r="AD300" i="4"/>
  <c r="AC300" i="4"/>
  <c r="AB300" i="4"/>
  <c r="AA300" i="4"/>
  <c r="Z300" i="4"/>
  <c r="Y300" i="4"/>
  <c r="X300" i="4"/>
  <c r="W300" i="4"/>
  <c r="V300" i="4"/>
  <c r="U300" i="4"/>
  <c r="T300" i="4"/>
  <c r="S300" i="4"/>
  <c r="R300" i="4"/>
  <c r="Q300" i="4"/>
  <c r="P300" i="4"/>
  <c r="O300" i="4"/>
  <c r="N300" i="4"/>
  <c r="M300" i="4"/>
  <c r="L300" i="4"/>
  <c r="K300" i="4"/>
  <c r="J300" i="4"/>
  <c r="I300" i="4"/>
  <c r="H300" i="4"/>
  <c r="G300" i="4"/>
  <c r="F300" i="4"/>
  <c r="E300" i="4"/>
  <c r="D300" i="4"/>
  <c r="C300" i="4"/>
  <c r="AO300" i="4" s="1"/>
  <c r="B300" i="4"/>
  <c r="A300" i="4"/>
  <c r="AK299" i="4"/>
  <c r="AJ299" i="4"/>
  <c r="AI299" i="4"/>
  <c r="AH299" i="4"/>
  <c r="AG299" i="4"/>
  <c r="AF299" i="4"/>
  <c r="AE299" i="4"/>
  <c r="AD299" i="4"/>
  <c r="AC299" i="4"/>
  <c r="AB299" i="4"/>
  <c r="AN299" i="4" s="1"/>
  <c r="AA299" i="4"/>
  <c r="Z299" i="4"/>
  <c r="Y299" i="4"/>
  <c r="AM299" i="4" s="1"/>
  <c r="X299" i="4"/>
  <c r="W299" i="4"/>
  <c r="V299" i="4"/>
  <c r="U299" i="4"/>
  <c r="T299" i="4"/>
  <c r="S299" i="4"/>
  <c r="R299" i="4"/>
  <c r="Q299" i="4"/>
  <c r="P299" i="4"/>
  <c r="O299" i="4"/>
  <c r="N299" i="4"/>
  <c r="M299" i="4"/>
  <c r="L299" i="4"/>
  <c r="K299" i="4"/>
  <c r="J299" i="4"/>
  <c r="I299" i="4"/>
  <c r="AO299" i="4" s="1"/>
  <c r="H299" i="4"/>
  <c r="G299" i="4"/>
  <c r="F299" i="4"/>
  <c r="E299" i="4"/>
  <c r="D299" i="4"/>
  <c r="C299" i="4"/>
  <c r="B299" i="4"/>
  <c r="A299" i="4"/>
  <c r="AM298" i="4"/>
  <c r="AL298" i="4"/>
  <c r="AK298" i="4"/>
  <c r="AJ298" i="4"/>
  <c r="AI298" i="4"/>
  <c r="AH298" i="4"/>
  <c r="AG298" i="4"/>
  <c r="AF298" i="4"/>
  <c r="AE298" i="4"/>
  <c r="AD298" i="4"/>
  <c r="AC298" i="4"/>
  <c r="AB298" i="4"/>
  <c r="AN298" i="4" s="1"/>
  <c r="AA298" i="4"/>
  <c r="Z298" i="4"/>
  <c r="Y298" i="4"/>
  <c r="X298" i="4"/>
  <c r="W298" i="4"/>
  <c r="V298" i="4"/>
  <c r="U298" i="4"/>
  <c r="T298" i="4"/>
  <c r="S298" i="4"/>
  <c r="R298" i="4"/>
  <c r="Q298" i="4"/>
  <c r="P298" i="4"/>
  <c r="O298" i="4"/>
  <c r="N298" i="4"/>
  <c r="M298" i="4"/>
  <c r="L298" i="4"/>
  <c r="K298" i="4"/>
  <c r="J298" i="4"/>
  <c r="I298" i="4"/>
  <c r="H298" i="4"/>
  <c r="G298" i="4"/>
  <c r="F298" i="4"/>
  <c r="E298" i="4"/>
  <c r="D298" i="4"/>
  <c r="C298" i="4"/>
  <c r="AO298" i="4" s="1"/>
  <c r="B298" i="4"/>
  <c r="A298" i="4"/>
  <c r="AN297" i="4"/>
  <c r="AL297" i="4"/>
  <c r="AK297" i="4"/>
  <c r="AJ297" i="4"/>
  <c r="AI297" i="4"/>
  <c r="AH297" i="4"/>
  <c r="AG297" i="4"/>
  <c r="AF297" i="4"/>
  <c r="AE297" i="4"/>
  <c r="AD297" i="4"/>
  <c r="AC297" i="4"/>
  <c r="AB297" i="4"/>
  <c r="AA297" i="4"/>
  <c r="Z297" i="4"/>
  <c r="Y297" i="4"/>
  <c r="AM297" i="4" s="1"/>
  <c r="X297" i="4"/>
  <c r="W297" i="4"/>
  <c r="V297" i="4"/>
  <c r="U297" i="4"/>
  <c r="T297" i="4"/>
  <c r="S297" i="4"/>
  <c r="R297" i="4"/>
  <c r="Q297" i="4"/>
  <c r="P297" i="4"/>
  <c r="O297" i="4"/>
  <c r="N297" i="4"/>
  <c r="M297" i="4"/>
  <c r="L297" i="4"/>
  <c r="K297" i="4"/>
  <c r="J297" i="4"/>
  <c r="I297" i="4"/>
  <c r="H297" i="4"/>
  <c r="G297" i="4"/>
  <c r="F297" i="4"/>
  <c r="E297" i="4"/>
  <c r="AO297" i="4" s="1"/>
  <c r="D297" i="4"/>
  <c r="C297" i="4"/>
  <c r="B297" i="4"/>
  <c r="A297" i="4"/>
  <c r="AN296" i="4"/>
  <c r="AM296" i="4"/>
  <c r="AL296" i="4"/>
  <c r="AK296" i="4"/>
  <c r="AJ296" i="4"/>
  <c r="AI296" i="4"/>
  <c r="AH296" i="4"/>
  <c r="AG296" i="4"/>
  <c r="AF296" i="4"/>
  <c r="AE296" i="4"/>
  <c r="AD296" i="4"/>
  <c r="AC296" i="4"/>
  <c r="AB296" i="4"/>
  <c r="AA296" i="4"/>
  <c r="Z296" i="4"/>
  <c r="Y296" i="4"/>
  <c r="X296" i="4"/>
  <c r="W296" i="4"/>
  <c r="V296" i="4"/>
  <c r="U296" i="4"/>
  <c r="T296" i="4"/>
  <c r="S296" i="4"/>
  <c r="R296" i="4"/>
  <c r="Q296" i="4"/>
  <c r="P296" i="4"/>
  <c r="O296" i="4"/>
  <c r="N296" i="4"/>
  <c r="M296" i="4"/>
  <c r="L296" i="4"/>
  <c r="K296" i="4"/>
  <c r="J296" i="4"/>
  <c r="I296" i="4"/>
  <c r="H296" i="4"/>
  <c r="G296" i="4"/>
  <c r="F296" i="4"/>
  <c r="E296" i="4"/>
  <c r="D296" i="4"/>
  <c r="C296" i="4"/>
  <c r="AO296" i="4" s="1"/>
  <c r="B296" i="4"/>
  <c r="A296" i="4"/>
  <c r="AK295" i="4"/>
  <c r="AJ295" i="4"/>
  <c r="AI295" i="4"/>
  <c r="AH295" i="4"/>
  <c r="AG295" i="4"/>
  <c r="AF295" i="4"/>
  <c r="AE295" i="4"/>
  <c r="AD295" i="4"/>
  <c r="AC295" i="4"/>
  <c r="AB295" i="4"/>
  <c r="AN295" i="4" s="1"/>
  <c r="AA295" i="4"/>
  <c r="Z295" i="4"/>
  <c r="Y295" i="4"/>
  <c r="AM295" i="4" s="1"/>
  <c r="X295" i="4"/>
  <c r="W295" i="4"/>
  <c r="V295" i="4"/>
  <c r="U295" i="4"/>
  <c r="T295" i="4"/>
  <c r="S295" i="4"/>
  <c r="R295" i="4"/>
  <c r="Q295" i="4"/>
  <c r="P295" i="4"/>
  <c r="O295" i="4"/>
  <c r="N295" i="4"/>
  <c r="M295" i="4"/>
  <c r="L295" i="4"/>
  <c r="K295" i="4"/>
  <c r="J295" i="4"/>
  <c r="I295" i="4"/>
  <c r="AO295" i="4" s="1"/>
  <c r="H295" i="4"/>
  <c r="G295" i="4"/>
  <c r="F295" i="4"/>
  <c r="E295" i="4"/>
  <c r="D295" i="4"/>
  <c r="C295" i="4"/>
  <c r="B295" i="4"/>
  <c r="A295" i="4"/>
  <c r="AM294" i="4"/>
  <c r="AL294" i="4"/>
  <c r="AK294" i="4"/>
  <c r="AJ294" i="4"/>
  <c r="AI294" i="4"/>
  <c r="AH294" i="4"/>
  <c r="AG294" i="4"/>
  <c r="AF294" i="4"/>
  <c r="AE294" i="4"/>
  <c r="AD294" i="4"/>
  <c r="AC294" i="4"/>
  <c r="AB294" i="4"/>
  <c r="AN294" i="4" s="1"/>
  <c r="AA294" i="4"/>
  <c r="Z294" i="4"/>
  <c r="Y294" i="4"/>
  <c r="X294" i="4"/>
  <c r="W294" i="4"/>
  <c r="V294" i="4"/>
  <c r="U294" i="4"/>
  <c r="T294" i="4"/>
  <c r="S294" i="4"/>
  <c r="R294" i="4"/>
  <c r="Q294" i="4"/>
  <c r="P294" i="4"/>
  <c r="O294" i="4"/>
  <c r="N294" i="4"/>
  <c r="M294" i="4"/>
  <c r="L294" i="4"/>
  <c r="K294" i="4"/>
  <c r="J294" i="4"/>
  <c r="I294" i="4"/>
  <c r="H294" i="4"/>
  <c r="G294" i="4"/>
  <c r="F294" i="4"/>
  <c r="E294" i="4"/>
  <c r="D294" i="4"/>
  <c r="C294" i="4"/>
  <c r="AO294" i="4" s="1"/>
  <c r="B294" i="4"/>
  <c r="A294" i="4"/>
  <c r="AN293" i="4"/>
  <c r="AL293" i="4"/>
  <c r="AK293" i="4"/>
  <c r="AJ293" i="4"/>
  <c r="AI293" i="4"/>
  <c r="AH293" i="4"/>
  <c r="AG293" i="4"/>
  <c r="AF293" i="4"/>
  <c r="AE293" i="4"/>
  <c r="AD293" i="4"/>
  <c r="AC293" i="4"/>
  <c r="AB293" i="4"/>
  <c r="AA293" i="4"/>
  <c r="Z293" i="4"/>
  <c r="Y293" i="4"/>
  <c r="AM293" i="4" s="1"/>
  <c r="X293" i="4"/>
  <c r="W293" i="4"/>
  <c r="V293" i="4"/>
  <c r="U293" i="4"/>
  <c r="T293" i="4"/>
  <c r="S293" i="4"/>
  <c r="R293" i="4"/>
  <c r="Q293" i="4"/>
  <c r="P293" i="4"/>
  <c r="O293" i="4"/>
  <c r="N293" i="4"/>
  <c r="M293" i="4"/>
  <c r="L293" i="4"/>
  <c r="K293" i="4"/>
  <c r="J293" i="4"/>
  <c r="I293" i="4"/>
  <c r="H293" i="4"/>
  <c r="G293" i="4"/>
  <c r="F293" i="4"/>
  <c r="E293" i="4"/>
  <c r="AO293" i="4" s="1"/>
  <c r="D293" i="4"/>
  <c r="C293" i="4"/>
  <c r="B293" i="4"/>
  <c r="A293" i="4"/>
  <c r="AN292" i="4"/>
  <c r="AM292" i="4"/>
  <c r="AL292" i="4"/>
  <c r="AK292" i="4"/>
  <c r="AJ292" i="4"/>
  <c r="AI292" i="4"/>
  <c r="AH292" i="4"/>
  <c r="AG292" i="4"/>
  <c r="AF292" i="4"/>
  <c r="AE292" i="4"/>
  <c r="AD292" i="4"/>
  <c r="AC292" i="4"/>
  <c r="AB292" i="4"/>
  <c r="AA292" i="4"/>
  <c r="Z292" i="4"/>
  <c r="Y292" i="4"/>
  <c r="X292" i="4"/>
  <c r="W292" i="4"/>
  <c r="V292" i="4"/>
  <c r="U292" i="4"/>
  <c r="T292" i="4"/>
  <c r="S292" i="4"/>
  <c r="R292" i="4"/>
  <c r="Q292" i="4"/>
  <c r="P292" i="4"/>
  <c r="O292" i="4"/>
  <c r="N292" i="4"/>
  <c r="M292" i="4"/>
  <c r="L292" i="4"/>
  <c r="K292" i="4"/>
  <c r="J292" i="4"/>
  <c r="I292" i="4"/>
  <c r="H292" i="4"/>
  <c r="G292" i="4"/>
  <c r="F292" i="4"/>
  <c r="E292" i="4"/>
  <c r="D292" i="4"/>
  <c r="C292" i="4"/>
  <c r="AO292" i="4" s="1"/>
  <c r="B292" i="4"/>
  <c r="A292" i="4"/>
  <c r="AK291" i="4"/>
  <c r="AJ291" i="4"/>
  <c r="AI291" i="4"/>
  <c r="AH291" i="4"/>
  <c r="AG291" i="4"/>
  <c r="AF291" i="4"/>
  <c r="AE291" i="4"/>
  <c r="AD291" i="4"/>
  <c r="AC291" i="4"/>
  <c r="AB291" i="4"/>
  <c r="AN291" i="4" s="1"/>
  <c r="AA291" i="4"/>
  <c r="Z291" i="4"/>
  <c r="Y291" i="4"/>
  <c r="AM291" i="4" s="1"/>
  <c r="X291" i="4"/>
  <c r="W291" i="4"/>
  <c r="V291" i="4"/>
  <c r="U291" i="4"/>
  <c r="T291" i="4"/>
  <c r="S291" i="4"/>
  <c r="R291" i="4"/>
  <c r="Q291" i="4"/>
  <c r="P291" i="4"/>
  <c r="O291" i="4"/>
  <c r="N291" i="4"/>
  <c r="M291" i="4"/>
  <c r="L291" i="4"/>
  <c r="K291" i="4"/>
  <c r="J291" i="4"/>
  <c r="I291" i="4"/>
  <c r="AO291" i="4" s="1"/>
  <c r="H291" i="4"/>
  <c r="G291" i="4"/>
  <c r="F291" i="4"/>
  <c r="E291" i="4"/>
  <c r="D291" i="4"/>
  <c r="C291" i="4"/>
  <c r="B291" i="4"/>
  <c r="A291" i="4"/>
  <c r="AM290" i="4"/>
  <c r="AL290" i="4"/>
  <c r="AK290" i="4"/>
  <c r="AJ290" i="4"/>
  <c r="AI290" i="4"/>
  <c r="AH290" i="4"/>
  <c r="AG290" i="4"/>
  <c r="AF290" i="4"/>
  <c r="AE290" i="4"/>
  <c r="AD290" i="4"/>
  <c r="AC290" i="4"/>
  <c r="AB290" i="4"/>
  <c r="AN290" i="4" s="1"/>
  <c r="AA290" i="4"/>
  <c r="Z290" i="4"/>
  <c r="Y290" i="4"/>
  <c r="X290" i="4"/>
  <c r="W290" i="4"/>
  <c r="V290" i="4"/>
  <c r="U290" i="4"/>
  <c r="T290" i="4"/>
  <c r="S290" i="4"/>
  <c r="R290" i="4"/>
  <c r="Q290" i="4"/>
  <c r="P290" i="4"/>
  <c r="O290" i="4"/>
  <c r="N290" i="4"/>
  <c r="M290" i="4"/>
  <c r="L290" i="4"/>
  <c r="K290" i="4"/>
  <c r="J290" i="4"/>
  <c r="I290" i="4"/>
  <c r="H290" i="4"/>
  <c r="G290" i="4"/>
  <c r="F290" i="4"/>
  <c r="E290" i="4"/>
  <c r="D290" i="4"/>
  <c r="C290" i="4"/>
  <c r="AO290" i="4" s="1"/>
  <c r="B290" i="4"/>
  <c r="A290" i="4"/>
  <c r="AN289" i="4"/>
  <c r="AL289" i="4"/>
  <c r="AK289" i="4"/>
  <c r="AJ289" i="4"/>
  <c r="AI289" i="4"/>
  <c r="AH289" i="4"/>
  <c r="AG289" i="4"/>
  <c r="AF289" i="4"/>
  <c r="AE289" i="4"/>
  <c r="AD289" i="4"/>
  <c r="AC289" i="4"/>
  <c r="AB289" i="4"/>
  <c r="AA289" i="4"/>
  <c r="Z289" i="4"/>
  <c r="Y289" i="4"/>
  <c r="AM289" i="4" s="1"/>
  <c r="X289" i="4"/>
  <c r="W289" i="4"/>
  <c r="V289" i="4"/>
  <c r="U289" i="4"/>
  <c r="T289" i="4"/>
  <c r="S289" i="4"/>
  <c r="R289" i="4"/>
  <c r="Q289" i="4"/>
  <c r="P289" i="4"/>
  <c r="O289" i="4"/>
  <c r="N289" i="4"/>
  <c r="M289" i="4"/>
  <c r="L289" i="4"/>
  <c r="K289" i="4"/>
  <c r="J289" i="4"/>
  <c r="I289" i="4"/>
  <c r="H289" i="4"/>
  <c r="G289" i="4"/>
  <c r="F289" i="4"/>
  <c r="E289" i="4"/>
  <c r="AO289" i="4" s="1"/>
  <c r="D289" i="4"/>
  <c r="C289" i="4"/>
  <c r="B289" i="4"/>
  <c r="A289" i="4"/>
  <c r="AN288" i="4"/>
  <c r="AM288" i="4"/>
  <c r="AL288" i="4"/>
  <c r="AK288" i="4"/>
  <c r="AJ288" i="4"/>
  <c r="AI288" i="4"/>
  <c r="AH288" i="4"/>
  <c r="AG288" i="4"/>
  <c r="AF288" i="4"/>
  <c r="AE288" i="4"/>
  <c r="AD288" i="4"/>
  <c r="AC288" i="4"/>
  <c r="AB288" i="4"/>
  <c r="AA288" i="4"/>
  <c r="Z288" i="4"/>
  <c r="Y288" i="4"/>
  <c r="X288" i="4"/>
  <c r="W288" i="4"/>
  <c r="V288" i="4"/>
  <c r="U288" i="4"/>
  <c r="T288" i="4"/>
  <c r="S288" i="4"/>
  <c r="R288" i="4"/>
  <c r="Q288" i="4"/>
  <c r="P288" i="4"/>
  <c r="O288" i="4"/>
  <c r="N288" i="4"/>
  <c r="M288" i="4"/>
  <c r="L288" i="4"/>
  <c r="K288" i="4"/>
  <c r="J288" i="4"/>
  <c r="I288" i="4"/>
  <c r="H288" i="4"/>
  <c r="G288" i="4"/>
  <c r="F288" i="4"/>
  <c r="E288" i="4"/>
  <c r="D288" i="4"/>
  <c r="C288" i="4"/>
  <c r="AO288" i="4" s="1"/>
  <c r="B288" i="4"/>
  <c r="A288" i="4"/>
  <c r="AK287" i="4"/>
  <c r="AJ287" i="4"/>
  <c r="AI287" i="4"/>
  <c r="AH287" i="4"/>
  <c r="AG287" i="4"/>
  <c r="AF287" i="4"/>
  <c r="AE287" i="4"/>
  <c r="AD287" i="4"/>
  <c r="AC287" i="4"/>
  <c r="AB287" i="4"/>
  <c r="AN287" i="4" s="1"/>
  <c r="AA287" i="4"/>
  <c r="Z287" i="4"/>
  <c r="Y287" i="4"/>
  <c r="AM287" i="4" s="1"/>
  <c r="X287" i="4"/>
  <c r="W287" i="4"/>
  <c r="V287" i="4"/>
  <c r="U287" i="4"/>
  <c r="T287" i="4"/>
  <c r="S287" i="4"/>
  <c r="R287" i="4"/>
  <c r="Q287" i="4"/>
  <c r="P287" i="4"/>
  <c r="O287" i="4"/>
  <c r="N287" i="4"/>
  <c r="M287" i="4"/>
  <c r="L287" i="4"/>
  <c r="K287" i="4"/>
  <c r="J287" i="4"/>
  <c r="I287" i="4"/>
  <c r="AO287" i="4" s="1"/>
  <c r="H287" i="4"/>
  <c r="G287" i="4"/>
  <c r="F287" i="4"/>
  <c r="E287" i="4"/>
  <c r="D287" i="4"/>
  <c r="C287" i="4"/>
  <c r="B287" i="4"/>
  <c r="A287" i="4"/>
  <c r="AM286" i="4"/>
  <c r="AL286" i="4"/>
  <c r="AK286" i="4"/>
  <c r="AJ286" i="4"/>
  <c r="AI286" i="4"/>
  <c r="AH286" i="4"/>
  <c r="AG286" i="4"/>
  <c r="AF286" i="4"/>
  <c r="AE286" i="4"/>
  <c r="AD286" i="4"/>
  <c r="AC286" i="4"/>
  <c r="AB286" i="4"/>
  <c r="AN286" i="4" s="1"/>
  <c r="AA286" i="4"/>
  <c r="Z286" i="4"/>
  <c r="Y286" i="4"/>
  <c r="X286" i="4"/>
  <c r="W286" i="4"/>
  <c r="V286" i="4"/>
  <c r="U286" i="4"/>
  <c r="T286" i="4"/>
  <c r="S286" i="4"/>
  <c r="R286" i="4"/>
  <c r="Q286" i="4"/>
  <c r="P286" i="4"/>
  <c r="O286" i="4"/>
  <c r="N286" i="4"/>
  <c r="M286" i="4"/>
  <c r="L286" i="4"/>
  <c r="K286" i="4"/>
  <c r="J286" i="4"/>
  <c r="I286" i="4"/>
  <c r="H286" i="4"/>
  <c r="G286" i="4"/>
  <c r="F286" i="4"/>
  <c r="E286" i="4"/>
  <c r="D286" i="4"/>
  <c r="C286" i="4"/>
  <c r="AO286" i="4" s="1"/>
  <c r="B286" i="4"/>
  <c r="A286" i="4"/>
  <c r="AN285" i="4"/>
  <c r="AL285" i="4"/>
  <c r="AK285" i="4"/>
  <c r="AJ285" i="4"/>
  <c r="AI285" i="4"/>
  <c r="AH285" i="4"/>
  <c r="AG285" i="4"/>
  <c r="AF285" i="4"/>
  <c r="AE285" i="4"/>
  <c r="AD285" i="4"/>
  <c r="AC285" i="4"/>
  <c r="AB285" i="4"/>
  <c r="AA285" i="4"/>
  <c r="Z285" i="4"/>
  <c r="Y285" i="4"/>
  <c r="AM285" i="4" s="1"/>
  <c r="X285" i="4"/>
  <c r="W285" i="4"/>
  <c r="V285" i="4"/>
  <c r="U285" i="4"/>
  <c r="T285" i="4"/>
  <c r="S285" i="4"/>
  <c r="R285" i="4"/>
  <c r="Q285" i="4"/>
  <c r="P285" i="4"/>
  <c r="O285" i="4"/>
  <c r="N285" i="4"/>
  <c r="M285" i="4"/>
  <c r="L285" i="4"/>
  <c r="K285" i="4"/>
  <c r="J285" i="4"/>
  <c r="I285" i="4"/>
  <c r="H285" i="4"/>
  <c r="G285" i="4"/>
  <c r="F285" i="4"/>
  <c r="E285" i="4"/>
  <c r="AO285" i="4" s="1"/>
  <c r="D285" i="4"/>
  <c r="C285" i="4"/>
  <c r="B285" i="4"/>
  <c r="A285" i="4"/>
  <c r="AN284" i="4"/>
  <c r="AM284" i="4"/>
  <c r="AL284" i="4"/>
  <c r="AK284" i="4"/>
  <c r="AJ284" i="4"/>
  <c r="AI284" i="4"/>
  <c r="AH284" i="4"/>
  <c r="AG284" i="4"/>
  <c r="AF284" i="4"/>
  <c r="AE284" i="4"/>
  <c r="AD284" i="4"/>
  <c r="AC284" i="4"/>
  <c r="AB284" i="4"/>
  <c r="AA284" i="4"/>
  <c r="Z284" i="4"/>
  <c r="Y284" i="4"/>
  <c r="X284" i="4"/>
  <c r="W284" i="4"/>
  <c r="V284" i="4"/>
  <c r="U284" i="4"/>
  <c r="T284" i="4"/>
  <c r="S284" i="4"/>
  <c r="R284" i="4"/>
  <c r="Q284" i="4"/>
  <c r="P284" i="4"/>
  <c r="O284" i="4"/>
  <c r="N284" i="4"/>
  <c r="M284" i="4"/>
  <c r="L284" i="4"/>
  <c r="K284" i="4"/>
  <c r="J284" i="4"/>
  <c r="I284" i="4"/>
  <c r="H284" i="4"/>
  <c r="G284" i="4"/>
  <c r="F284" i="4"/>
  <c r="E284" i="4"/>
  <c r="D284" i="4"/>
  <c r="C284" i="4"/>
  <c r="AO284" i="4" s="1"/>
  <c r="B284" i="4"/>
  <c r="A284" i="4"/>
  <c r="AK283" i="4"/>
  <c r="AJ283" i="4"/>
  <c r="AI283" i="4"/>
  <c r="AH283" i="4"/>
  <c r="AG283" i="4"/>
  <c r="AF283" i="4"/>
  <c r="AE283" i="4"/>
  <c r="AD283" i="4"/>
  <c r="AC283" i="4"/>
  <c r="AB283" i="4"/>
  <c r="AN283" i="4" s="1"/>
  <c r="AA283" i="4"/>
  <c r="Z283" i="4"/>
  <c r="Y283" i="4"/>
  <c r="AM283" i="4" s="1"/>
  <c r="X283" i="4"/>
  <c r="W283" i="4"/>
  <c r="V283" i="4"/>
  <c r="U283" i="4"/>
  <c r="T283" i="4"/>
  <c r="S283" i="4"/>
  <c r="R283" i="4"/>
  <c r="Q283" i="4"/>
  <c r="P283" i="4"/>
  <c r="O283" i="4"/>
  <c r="N283" i="4"/>
  <c r="M283" i="4"/>
  <c r="L283" i="4"/>
  <c r="K283" i="4"/>
  <c r="J283" i="4"/>
  <c r="I283" i="4"/>
  <c r="AO283" i="4" s="1"/>
  <c r="H283" i="4"/>
  <c r="G283" i="4"/>
  <c r="F283" i="4"/>
  <c r="E283" i="4"/>
  <c r="D283" i="4"/>
  <c r="C283" i="4"/>
  <c r="B283" i="4"/>
  <c r="A283" i="4"/>
  <c r="AM282" i="4"/>
  <c r="AL282" i="4"/>
  <c r="AK282" i="4"/>
  <c r="AJ282" i="4"/>
  <c r="AI282" i="4"/>
  <c r="AH282" i="4"/>
  <c r="AG282" i="4"/>
  <c r="AF282" i="4"/>
  <c r="AE282" i="4"/>
  <c r="AD282" i="4"/>
  <c r="AC282" i="4"/>
  <c r="AB282" i="4"/>
  <c r="AN282" i="4" s="1"/>
  <c r="AA282" i="4"/>
  <c r="Z282" i="4"/>
  <c r="Y282" i="4"/>
  <c r="X282" i="4"/>
  <c r="W282" i="4"/>
  <c r="V282" i="4"/>
  <c r="U282" i="4"/>
  <c r="T282" i="4"/>
  <c r="S282" i="4"/>
  <c r="R282" i="4"/>
  <c r="Q282" i="4"/>
  <c r="P282" i="4"/>
  <c r="O282" i="4"/>
  <c r="N282" i="4"/>
  <c r="M282" i="4"/>
  <c r="L282" i="4"/>
  <c r="K282" i="4"/>
  <c r="J282" i="4"/>
  <c r="I282" i="4"/>
  <c r="H282" i="4"/>
  <c r="G282" i="4"/>
  <c r="F282" i="4"/>
  <c r="E282" i="4"/>
  <c r="D282" i="4"/>
  <c r="C282" i="4"/>
  <c r="AO282" i="4" s="1"/>
  <c r="B282" i="4"/>
  <c r="A282" i="4"/>
  <c r="AN281" i="4"/>
  <c r="AL281" i="4"/>
  <c r="AK281" i="4"/>
  <c r="AJ281" i="4"/>
  <c r="AI281" i="4"/>
  <c r="AH281" i="4"/>
  <c r="AG281" i="4"/>
  <c r="AF281" i="4"/>
  <c r="AE281" i="4"/>
  <c r="AD281" i="4"/>
  <c r="AC281" i="4"/>
  <c r="AB281" i="4"/>
  <c r="AA281" i="4"/>
  <c r="Z281" i="4"/>
  <c r="Y281" i="4"/>
  <c r="AM281" i="4" s="1"/>
  <c r="X281" i="4"/>
  <c r="W281" i="4"/>
  <c r="V281" i="4"/>
  <c r="U281" i="4"/>
  <c r="T281" i="4"/>
  <c r="S281" i="4"/>
  <c r="R281" i="4"/>
  <c r="Q281" i="4"/>
  <c r="P281" i="4"/>
  <c r="O281" i="4"/>
  <c r="N281" i="4"/>
  <c r="M281" i="4"/>
  <c r="L281" i="4"/>
  <c r="K281" i="4"/>
  <c r="J281" i="4"/>
  <c r="I281" i="4"/>
  <c r="H281" i="4"/>
  <c r="G281" i="4"/>
  <c r="F281" i="4"/>
  <c r="E281" i="4"/>
  <c r="AO281" i="4" s="1"/>
  <c r="D281" i="4"/>
  <c r="C281" i="4"/>
  <c r="B281" i="4"/>
  <c r="A281" i="4"/>
  <c r="AN280" i="4"/>
  <c r="AM280" i="4"/>
  <c r="AL280" i="4"/>
  <c r="AK280" i="4"/>
  <c r="AJ280" i="4"/>
  <c r="AI280" i="4"/>
  <c r="AH280" i="4"/>
  <c r="AG280" i="4"/>
  <c r="AF280" i="4"/>
  <c r="AE280" i="4"/>
  <c r="AD280" i="4"/>
  <c r="AC280" i="4"/>
  <c r="AB280" i="4"/>
  <c r="AA280" i="4"/>
  <c r="Z280" i="4"/>
  <c r="Y280" i="4"/>
  <c r="X280" i="4"/>
  <c r="W280" i="4"/>
  <c r="V280" i="4"/>
  <c r="U280" i="4"/>
  <c r="T280" i="4"/>
  <c r="S280" i="4"/>
  <c r="R280" i="4"/>
  <c r="Q280" i="4"/>
  <c r="P280" i="4"/>
  <c r="O280" i="4"/>
  <c r="N280" i="4"/>
  <c r="M280" i="4"/>
  <c r="L280" i="4"/>
  <c r="K280" i="4"/>
  <c r="J280" i="4"/>
  <c r="I280" i="4"/>
  <c r="H280" i="4"/>
  <c r="G280" i="4"/>
  <c r="F280" i="4"/>
  <c r="E280" i="4"/>
  <c r="D280" i="4"/>
  <c r="C280" i="4"/>
  <c r="AO280" i="4" s="1"/>
  <c r="B280" i="4"/>
  <c r="A280" i="4"/>
  <c r="AO279" i="4"/>
  <c r="AK279" i="4"/>
  <c r="AJ279" i="4"/>
  <c r="AI279" i="4"/>
  <c r="AH279" i="4"/>
  <c r="AG279" i="4"/>
  <c r="AF279" i="4"/>
  <c r="AE279" i="4"/>
  <c r="AD279" i="4"/>
  <c r="AC279" i="4"/>
  <c r="AB279" i="4"/>
  <c r="AN279" i="4" s="1"/>
  <c r="AA279" i="4"/>
  <c r="Z279" i="4"/>
  <c r="Y279" i="4"/>
  <c r="AM279" i="4" s="1"/>
  <c r="X279" i="4"/>
  <c r="W279" i="4"/>
  <c r="V279" i="4"/>
  <c r="U279" i="4"/>
  <c r="T279" i="4"/>
  <c r="S279" i="4"/>
  <c r="R279" i="4"/>
  <c r="Q279" i="4"/>
  <c r="P279" i="4"/>
  <c r="O279" i="4"/>
  <c r="N279" i="4"/>
  <c r="M279" i="4"/>
  <c r="L279" i="4"/>
  <c r="K279" i="4"/>
  <c r="J279" i="4"/>
  <c r="I279" i="4"/>
  <c r="H279" i="4"/>
  <c r="G279" i="4"/>
  <c r="F279" i="4"/>
  <c r="E279" i="4"/>
  <c r="D279" i="4"/>
  <c r="C279" i="4"/>
  <c r="B279" i="4"/>
  <c r="A279" i="4"/>
  <c r="AM278" i="4"/>
  <c r="AL278" i="4"/>
  <c r="AK278" i="4"/>
  <c r="AJ278" i="4"/>
  <c r="AI278" i="4"/>
  <c r="AH278" i="4"/>
  <c r="AG278" i="4"/>
  <c r="AF278" i="4"/>
  <c r="AE278" i="4"/>
  <c r="AD278" i="4"/>
  <c r="AC278" i="4"/>
  <c r="AB278" i="4"/>
  <c r="AN278" i="4" s="1"/>
  <c r="AA278" i="4"/>
  <c r="Z278" i="4"/>
  <c r="Y278" i="4"/>
  <c r="X278" i="4"/>
  <c r="W278" i="4"/>
  <c r="V278" i="4"/>
  <c r="U278" i="4"/>
  <c r="T278" i="4"/>
  <c r="S278" i="4"/>
  <c r="R278" i="4"/>
  <c r="Q278" i="4"/>
  <c r="P278" i="4"/>
  <c r="O278" i="4"/>
  <c r="N278" i="4"/>
  <c r="M278" i="4"/>
  <c r="L278" i="4"/>
  <c r="K278" i="4"/>
  <c r="J278" i="4"/>
  <c r="I278" i="4"/>
  <c r="H278" i="4"/>
  <c r="G278" i="4"/>
  <c r="F278" i="4"/>
  <c r="E278" i="4"/>
  <c r="D278" i="4"/>
  <c r="C278" i="4"/>
  <c r="AO278" i="4" s="1"/>
  <c r="B278" i="4"/>
  <c r="A278" i="4"/>
  <c r="AN277" i="4"/>
  <c r="AL277" i="4"/>
  <c r="AK277" i="4"/>
  <c r="AJ277" i="4"/>
  <c r="AI277" i="4"/>
  <c r="AH277" i="4"/>
  <c r="AG277" i="4"/>
  <c r="AF277" i="4"/>
  <c r="AE277" i="4"/>
  <c r="AD277" i="4"/>
  <c r="AC277" i="4"/>
  <c r="AB277" i="4"/>
  <c r="AA277" i="4"/>
  <c r="Z277" i="4"/>
  <c r="Y277" i="4"/>
  <c r="AM277" i="4" s="1"/>
  <c r="X277" i="4"/>
  <c r="W277" i="4"/>
  <c r="V277" i="4"/>
  <c r="U277" i="4"/>
  <c r="T277" i="4"/>
  <c r="S277" i="4"/>
  <c r="R277" i="4"/>
  <c r="Q277" i="4"/>
  <c r="P277" i="4"/>
  <c r="O277" i="4"/>
  <c r="N277" i="4"/>
  <c r="M277" i="4"/>
  <c r="L277" i="4"/>
  <c r="K277" i="4"/>
  <c r="J277" i="4"/>
  <c r="I277" i="4"/>
  <c r="H277" i="4"/>
  <c r="G277" i="4"/>
  <c r="F277" i="4"/>
  <c r="E277" i="4"/>
  <c r="AO277" i="4" s="1"/>
  <c r="D277" i="4"/>
  <c r="C277" i="4"/>
  <c r="B277" i="4"/>
  <c r="A277" i="4"/>
  <c r="AN276" i="4"/>
  <c r="AM276" i="4"/>
  <c r="AL276" i="4"/>
  <c r="AK276" i="4"/>
  <c r="AJ276" i="4"/>
  <c r="AI276" i="4"/>
  <c r="AH276" i="4"/>
  <c r="AG276" i="4"/>
  <c r="AF276" i="4"/>
  <c r="AE276" i="4"/>
  <c r="AD276" i="4"/>
  <c r="AC276" i="4"/>
  <c r="AB276" i="4"/>
  <c r="AA276" i="4"/>
  <c r="Z276" i="4"/>
  <c r="Y276" i="4"/>
  <c r="X276" i="4"/>
  <c r="W276" i="4"/>
  <c r="V276" i="4"/>
  <c r="U276" i="4"/>
  <c r="T276" i="4"/>
  <c r="S276" i="4"/>
  <c r="R276" i="4"/>
  <c r="Q276" i="4"/>
  <c r="P276" i="4"/>
  <c r="O276" i="4"/>
  <c r="N276" i="4"/>
  <c r="M276" i="4"/>
  <c r="L276" i="4"/>
  <c r="K276" i="4"/>
  <c r="J276" i="4"/>
  <c r="I276" i="4"/>
  <c r="H276" i="4"/>
  <c r="G276" i="4"/>
  <c r="F276" i="4"/>
  <c r="E276" i="4"/>
  <c r="D276" i="4"/>
  <c r="C276" i="4"/>
  <c r="AO276" i="4" s="1"/>
  <c r="B276" i="4"/>
  <c r="A276" i="4"/>
  <c r="AK275" i="4"/>
  <c r="AJ275" i="4"/>
  <c r="AI275" i="4"/>
  <c r="AH275" i="4"/>
  <c r="AG275" i="4"/>
  <c r="AF275" i="4"/>
  <c r="AE275" i="4"/>
  <c r="AD275" i="4"/>
  <c r="AC275" i="4"/>
  <c r="AB275" i="4"/>
  <c r="AN275" i="4" s="1"/>
  <c r="AA275" i="4"/>
  <c r="Z275" i="4"/>
  <c r="Y275" i="4"/>
  <c r="AM275" i="4" s="1"/>
  <c r="X275" i="4"/>
  <c r="W275" i="4"/>
  <c r="V275" i="4"/>
  <c r="U275" i="4"/>
  <c r="T275" i="4"/>
  <c r="S275" i="4"/>
  <c r="R275" i="4"/>
  <c r="Q275" i="4"/>
  <c r="P275" i="4"/>
  <c r="O275" i="4"/>
  <c r="N275" i="4"/>
  <c r="M275" i="4"/>
  <c r="L275" i="4"/>
  <c r="K275" i="4"/>
  <c r="J275" i="4"/>
  <c r="I275" i="4"/>
  <c r="AO275" i="4" s="1"/>
  <c r="H275" i="4"/>
  <c r="G275" i="4"/>
  <c r="F275" i="4"/>
  <c r="E275" i="4"/>
  <c r="D275" i="4"/>
  <c r="C275" i="4"/>
  <c r="B275" i="4"/>
  <c r="A275" i="4"/>
  <c r="AM274" i="4"/>
  <c r="AL274" i="4"/>
  <c r="AK274" i="4"/>
  <c r="AJ274" i="4"/>
  <c r="AI274" i="4"/>
  <c r="AH274" i="4"/>
  <c r="AG274" i="4"/>
  <c r="AF274" i="4"/>
  <c r="AE274" i="4"/>
  <c r="AD274" i="4"/>
  <c r="AC274" i="4"/>
  <c r="AB274" i="4"/>
  <c r="AN274" i="4" s="1"/>
  <c r="AA274" i="4"/>
  <c r="Z274" i="4"/>
  <c r="Y274" i="4"/>
  <c r="X274" i="4"/>
  <c r="W274" i="4"/>
  <c r="V274" i="4"/>
  <c r="U274" i="4"/>
  <c r="T274" i="4"/>
  <c r="S274" i="4"/>
  <c r="R274" i="4"/>
  <c r="Q274" i="4"/>
  <c r="P274" i="4"/>
  <c r="O274" i="4"/>
  <c r="N274" i="4"/>
  <c r="M274" i="4"/>
  <c r="L274" i="4"/>
  <c r="K274" i="4"/>
  <c r="J274" i="4"/>
  <c r="I274" i="4"/>
  <c r="H274" i="4"/>
  <c r="G274" i="4"/>
  <c r="F274" i="4"/>
  <c r="E274" i="4"/>
  <c r="D274" i="4"/>
  <c r="C274" i="4"/>
  <c r="AO274" i="4" s="1"/>
  <c r="B274" i="4"/>
  <c r="A274" i="4"/>
  <c r="AN273" i="4"/>
  <c r="AL273" i="4"/>
  <c r="AK273" i="4"/>
  <c r="AJ273" i="4"/>
  <c r="AI273" i="4"/>
  <c r="AH273" i="4"/>
  <c r="AG273" i="4"/>
  <c r="AF273" i="4"/>
  <c r="AE273" i="4"/>
  <c r="AD273" i="4"/>
  <c r="AC273" i="4"/>
  <c r="AB273" i="4"/>
  <c r="AA273" i="4"/>
  <c r="Z273" i="4"/>
  <c r="Y273" i="4"/>
  <c r="AM273" i="4" s="1"/>
  <c r="X273" i="4"/>
  <c r="W273" i="4"/>
  <c r="V273" i="4"/>
  <c r="U273" i="4"/>
  <c r="T273" i="4"/>
  <c r="S273" i="4"/>
  <c r="R273" i="4"/>
  <c r="Q273" i="4"/>
  <c r="P273" i="4"/>
  <c r="O273" i="4"/>
  <c r="N273" i="4"/>
  <c r="M273" i="4"/>
  <c r="L273" i="4"/>
  <c r="K273" i="4"/>
  <c r="J273" i="4"/>
  <c r="I273" i="4"/>
  <c r="H273" i="4"/>
  <c r="G273" i="4"/>
  <c r="F273" i="4"/>
  <c r="E273" i="4"/>
  <c r="AO273" i="4" s="1"/>
  <c r="D273" i="4"/>
  <c r="C273" i="4"/>
  <c r="B273" i="4"/>
  <c r="A273" i="4"/>
  <c r="AN272" i="4"/>
  <c r="AM272" i="4"/>
  <c r="AL272" i="4"/>
  <c r="AK272" i="4"/>
  <c r="AJ272" i="4"/>
  <c r="AI272" i="4"/>
  <c r="AH272" i="4"/>
  <c r="AG272" i="4"/>
  <c r="AF272" i="4"/>
  <c r="AE272" i="4"/>
  <c r="AD272" i="4"/>
  <c r="AC272" i="4"/>
  <c r="AB272" i="4"/>
  <c r="AA272" i="4"/>
  <c r="Z272" i="4"/>
  <c r="Y272" i="4"/>
  <c r="X272" i="4"/>
  <c r="W272" i="4"/>
  <c r="V272" i="4"/>
  <c r="U272" i="4"/>
  <c r="T272" i="4"/>
  <c r="S272" i="4"/>
  <c r="R272" i="4"/>
  <c r="Q272" i="4"/>
  <c r="P272" i="4"/>
  <c r="O272" i="4"/>
  <c r="N272" i="4"/>
  <c r="M272" i="4"/>
  <c r="L272" i="4"/>
  <c r="K272" i="4"/>
  <c r="J272" i="4"/>
  <c r="I272" i="4"/>
  <c r="H272" i="4"/>
  <c r="G272" i="4"/>
  <c r="F272" i="4"/>
  <c r="E272" i="4"/>
  <c r="D272" i="4"/>
  <c r="C272" i="4"/>
  <c r="AO272" i="4" s="1"/>
  <c r="B272" i="4"/>
  <c r="A272" i="4"/>
  <c r="AO271" i="4"/>
  <c r="AK271" i="4"/>
  <c r="AJ271" i="4"/>
  <c r="AI271" i="4"/>
  <c r="AH271" i="4"/>
  <c r="AG271" i="4"/>
  <c r="AF271" i="4"/>
  <c r="AE271" i="4"/>
  <c r="AD271" i="4"/>
  <c r="AC271" i="4"/>
  <c r="AB271" i="4"/>
  <c r="AN271" i="4" s="1"/>
  <c r="AA271" i="4"/>
  <c r="Z271" i="4"/>
  <c r="Y271" i="4"/>
  <c r="AM271" i="4" s="1"/>
  <c r="X271" i="4"/>
  <c r="W271" i="4"/>
  <c r="V271" i="4"/>
  <c r="U271" i="4"/>
  <c r="T271" i="4"/>
  <c r="S271" i="4"/>
  <c r="R271" i="4"/>
  <c r="Q271" i="4"/>
  <c r="P271" i="4"/>
  <c r="O271" i="4"/>
  <c r="N271" i="4"/>
  <c r="M271" i="4"/>
  <c r="L271" i="4"/>
  <c r="K271" i="4"/>
  <c r="J271" i="4"/>
  <c r="I271" i="4"/>
  <c r="H271" i="4"/>
  <c r="G271" i="4"/>
  <c r="F271" i="4"/>
  <c r="E271" i="4"/>
  <c r="D271" i="4"/>
  <c r="C271" i="4"/>
  <c r="B271" i="4"/>
  <c r="A271" i="4"/>
  <c r="AM270" i="4"/>
  <c r="AL270" i="4"/>
  <c r="AK270" i="4"/>
  <c r="AJ270" i="4"/>
  <c r="AI270" i="4"/>
  <c r="AH270" i="4"/>
  <c r="AG270" i="4"/>
  <c r="AF270" i="4"/>
  <c r="AE270" i="4"/>
  <c r="AD270" i="4"/>
  <c r="AC270" i="4"/>
  <c r="AB270" i="4"/>
  <c r="AN270" i="4" s="1"/>
  <c r="AA270" i="4"/>
  <c r="Z270" i="4"/>
  <c r="Y270" i="4"/>
  <c r="X270" i="4"/>
  <c r="W270" i="4"/>
  <c r="V270" i="4"/>
  <c r="U270" i="4"/>
  <c r="T270" i="4"/>
  <c r="S270" i="4"/>
  <c r="R270" i="4"/>
  <c r="Q270" i="4"/>
  <c r="P270" i="4"/>
  <c r="O270" i="4"/>
  <c r="N270" i="4"/>
  <c r="M270" i="4"/>
  <c r="L270" i="4"/>
  <c r="K270" i="4"/>
  <c r="J270" i="4"/>
  <c r="I270" i="4"/>
  <c r="H270" i="4"/>
  <c r="G270" i="4"/>
  <c r="F270" i="4"/>
  <c r="E270" i="4"/>
  <c r="D270" i="4"/>
  <c r="C270" i="4"/>
  <c r="AO270" i="4" s="1"/>
  <c r="B270" i="4"/>
  <c r="A270" i="4"/>
  <c r="AN269" i="4"/>
  <c r="AL269" i="4"/>
  <c r="AK269" i="4"/>
  <c r="AJ269" i="4"/>
  <c r="AI269" i="4"/>
  <c r="AH269" i="4"/>
  <c r="AG269" i="4"/>
  <c r="AF269" i="4"/>
  <c r="AE269" i="4"/>
  <c r="AD269" i="4"/>
  <c r="AC269" i="4"/>
  <c r="AB269" i="4"/>
  <c r="AA269" i="4"/>
  <c r="Z269" i="4"/>
  <c r="Y269" i="4"/>
  <c r="AM269" i="4" s="1"/>
  <c r="X269" i="4"/>
  <c r="W269" i="4"/>
  <c r="V269" i="4"/>
  <c r="U269" i="4"/>
  <c r="T269" i="4"/>
  <c r="S269" i="4"/>
  <c r="R269" i="4"/>
  <c r="Q269" i="4"/>
  <c r="P269" i="4"/>
  <c r="O269" i="4"/>
  <c r="N269" i="4"/>
  <c r="M269" i="4"/>
  <c r="L269" i="4"/>
  <c r="K269" i="4"/>
  <c r="J269" i="4"/>
  <c r="I269" i="4"/>
  <c r="H269" i="4"/>
  <c r="G269" i="4"/>
  <c r="F269" i="4"/>
  <c r="E269" i="4"/>
  <c r="AO269" i="4" s="1"/>
  <c r="D269" i="4"/>
  <c r="C269" i="4"/>
  <c r="B269" i="4"/>
  <c r="A269" i="4"/>
  <c r="AN268" i="4"/>
  <c r="AM268" i="4"/>
  <c r="AL268" i="4"/>
  <c r="AK268" i="4"/>
  <c r="AJ268" i="4"/>
  <c r="AI268" i="4"/>
  <c r="AH268" i="4"/>
  <c r="AG268" i="4"/>
  <c r="AF268" i="4"/>
  <c r="AE268" i="4"/>
  <c r="AD268" i="4"/>
  <c r="AC268" i="4"/>
  <c r="AB268" i="4"/>
  <c r="AA268" i="4"/>
  <c r="Z268" i="4"/>
  <c r="Y268" i="4"/>
  <c r="X268" i="4"/>
  <c r="W268" i="4"/>
  <c r="V268" i="4"/>
  <c r="U268" i="4"/>
  <c r="T268" i="4"/>
  <c r="S268" i="4"/>
  <c r="R268" i="4"/>
  <c r="Q268" i="4"/>
  <c r="P268" i="4"/>
  <c r="O268" i="4"/>
  <c r="N268" i="4"/>
  <c r="M268" i="4"/>
  <c r="L268" i="4"/>
  <c r="K268" i="4"/>
  <c r="J268" i="4"/>
  <c r="I268" i="4"/>
  <c r="H268" i="4"/>
  <c r="G268" i="4"/>
  <c r="F268" i="4"/>
  <c r="E268" i="4"/>
  <c r="D268" i="4"/>
  <c r="C268" i="4"/>
  <c r="AO268" i="4" s="1"/>
  <c r="B268" i="4"/>
  <c r="A268" i="4"/>
  <c r="AK267" i="4"/>
  <c r="AJ267" i="4"/>
  <c r="AI267" i="4"/>
  <c r="AH267" i="4"/>
  <c r="AG267" i="4"/>
  <c r="AF267" i="4"/>
  <c r="AE267" i="4"/>
  <c r="AD267" i="4"/>
  <c r="AC267" i="4"/>
  <c r="AB267" i="4"/>
  <c r="AN267" i="4" s="1"/>
  <c r="AA267" i="4"/>
  <c r="Z267" i="4"/>
  <c r="Y267" i="4"/>
  <c r="AM267" i="4" s="1"/>
  <c r="X267" i="4"/>
  <c r="W267" i="4"/>
  <c r="V267" i="4"/>
  <c r="U267" i="4"/>
  <c r="T267" i="4"/>
  <c r="S267" i="4"/>
  <c r="R267" i="4"/>
  <c r="Q267" i="4"/>
  <c r="P267" i="4"/>
  <c r="O267" i="4"/>
  <c r="N267" i="4"/>
  <c r="M267" i="4"/>
  <c r="L267" i="4"/>
  <c r="K267" i="4"/>
  <c r="J267" i="4"/>
  <c r="I267" i="4"/>
  <c r="AO267" i="4" s="1"/>
  <c r="H267" i="4"/>
  <c r="G267" i="4"/>
  <c r="F267" i="4"/>
  <c r="E267" i="4"/>
  <c r="D267" i="4"/>
  <c r="C267" i="4"/>
  <c r="B267" i="4"/>
  <c r="A267" i="4"/>
  <c r="AM266" i="4"/>
  <c r="AL266" i="4"/>
  <c r="AK266" i="4"/>
  <c r="AJ266" i="4"/>
  <c r="AI266" i="4"/>
  <c r="AH266" i="4"/>
  <c r="AG266" i="4"/>
  <c r="AF266" i="4"/>
  <c r="AE266" i="4"/>
  <c r="AD266" i="4"/>
  <c r="AC266" i="4"/>
  <c r="AB266" i="4"/>
  <c r="AN266" i="4" s="1"/>
  <c r="AA266" i="4"/>
  <c r="Z266" i="4"/>
  <c r="Y266" i="4"/>
  <c r="X266" i="4"/>
  <c r="W266" i="4"/>
  <c r="V266" i="4"/>
  <c r="U266" i="4"/>
  <c r="T266" i="4"/>
  <c r="S266" i="4"/>
  <c r="R266" i="4"/>
  <c r="Q266" i="4"/>
  <c r="P266" i="4"/>
  <c r="O266" i="4"/>
  <c r="N266" i="4"/>
  <c r="M266" i="4"/>
  <c r="L266" i="4"/>
  <c r="K266" i="4"/>
  <c r="J266" i="4"/>
  <c r="I266" i="4"/>
  <c r="H266" i="4"/>
  <c r="G266" i="4"/>
  <c r="F266" i="4"/>
  <c r="E266" i="4"/>
  <c r="D266" i="4"/>
  <c r="C266" i="4"/>
  <c r="AO266" i="4" s="1"/>
  <c r="B266" i="4"/>
  <c r="A266" i="4"/>
  <c r="AN265" i="4"/>
  <c r="AL265" i="4"/>
  <c r="AK265" i="4"/>
  <c r="AJ265" i="4"/>
  <c r="AI265" i="4"/>
  <c r="AH265" i="4"/>
  <c r="AG265" i="4"/>
  <c r="AF265" i="4"/>
  <c r="AE265" i="4"/>
  <c r="AD265" i="4"/>
  <c r="AC265" i="4"/>
  <c r="AB265" i="4"/>
  <c r="AA265" i="4"/>
  <c r="Z265" i="4"/>
  <c r="Y265" i="4"/>
  <c r="AM265" i="4" s="1"/>
  <c r="X265" i="4"/>
  <c r="W265" i="4"/>
  <c r="V265" i="4"/>
  <c r="U265" i="4"/>
  <c r="T265" i="4"/>
  <c r="S265" i="4"/>
  <c r="R265" i="4"/>
  <c r="Q265" i="4"/>
  <c r="P265" i="4"/>
  <c r="O265" i="4"/>
  <c r="N265" i="4"/>
  <c r="M265" i="4"/>
  <c r="L265" i="4"/>
  <c r="K265" i="4"/>
  <c r="J265" i="4"/>
  <c r="I265" i="4"/>
  <c r="H265" i="4"/>
  <c r="G265" i="4"/>
  <c r="F265" i="4"/>
  <c r="E265" i="4"/>
  <c r="AO265" i="4" s="1"/>
  <c r="D265" i="4"/>
  <c r="C265" i="4"/>
  <c r="B265" i="4"/>
  <c r="A265" i="4"/>
  <c r="AN264" i="4"/>
  <c r="AM264" i="4"/>
  <c r="AL264" i="4"/>
  <c r="AK264" i="4"/>
  <c r="AJ264" i="4"/>
  <c r="AI264" i="4"/>
  <c r="AH264" i="4"/>
  <c r="AG264" i="4"/>
  <c r="AF264" i="4"/>
  <c r="AE264" i="4"/>
  <c r="AD264" i="4"/>
  <c r="AC264" i="4"/>
  <c r="AB264" i="4"/>
  <c r="AA264" i="4"/>
  <c r="Z264" i="4"/>
  <c r="Y264" i="4"/>
  <c r="X264" i="4"/>
  <c r="W264" i="4"/>
  <c r="V264" i="4"/>
  <c r="U264" i="4"/>
  <c r="T264" i="4"/>
  <c r="S264" i="4"/>
  <c r="R264" i="4"/>
  <c r="Q264" i="4"/>
  <c r="P264" i="4"/>
  <c r="O264" i="4"/>
  <c r="N264" i="4"/>
  <c r="M264" i="4"/>
  <c r="L264" i="4"/>
  <c r="K264" i="4"/>
  <c r="J264" i="4"/>
  <c r="I264" i="4"/>
  <c r="H264" i="4"/>
  <c r="G264" i="4"/>
  <c r="F264" i="4"/>
  <c r="E264" i="4"/>
  <c r="D264" i="4"/>
  <c r="C264" i="4"/>
  <c r="AO264" i="4" s="1"/>
  <c r="B264" i="4"/>
  <c r="A264" i="4"/>
  <c r="AK263" i="4"/>
  <c r="AJ263" i="4"/>
  <c r="AI263" i="4"/>
  <c r="AH263" i="4"/>
  <c r="AG263" i="4"/>
  <c r="AF263" i="4"/>
  <c r="AE263" i="4"/>
  <c r="AD263" i="4"/>
  <c r="AC263" i="4"/>
  <c r="AB263" i="4"/>
  <c r="AN263" i="4" s="1"/>
  <c r="AA263" i="4"/>
  <c r="Z263" i="4"/>
  <c r="Y263" i="4"/>
  <c r="AM263" i="4" s="1"/>
  <c r="X263" i="4"/>
  <c r="W263" i="4"/>
  <c r="V263" i="4"/>
  <c r="U263" i="4"/>
  <c r="T263" i="4"/>
  <c r="S263" i="4"/>
  <c r="R263" i="4"/>
  <c r="Q263" i="4"/>
  <c r="P263" i="4"/>
  <c r="O263" i="4"/>
  <c r="N263" i="4"/>
  <c r="M263" i="4"/>
  <c r="L263" i="4"/>
  <c r="K263" i="4"/>
  <c r="J263" i="4"/>
  <c r="I263" i="4"/>
  <c r="AO263" i="4" s="1"/>
  <c r="H263" i="4"/>
  <c r="G263" i="4"/>
  <c r="F263" i="4"/>
  <c r="E263" i="4"/>
  <c r="D263" i="4"/>
  <c r="C263" i="4"/>
  <c r="B263" i="4"/>
  <c r="A263" i="4"/>
  <c r="AM262" i="4"/>
  <c r="AL262" i="4"/>
  <c r="AK262" i="4"/>
  <c r="AJ262" i="4"/>
  <c r="AI262" i="4"/>
  <c r="AH262" i="4"/>
  <c r="AG262" i="4"/>
  <c r="AF262" i="4"/>
  <c r="AE262" i="4"/>
  <c r="AD262" i="4"/>
  <c r="AC262" i="4"/>
  <c r="AB262" i="4"/>
  <c r="AN262" i="4" s="1"/>
  <c r="AA262" i="4"/>
  <c r="Z262" i="4"/>
  <c r="Y262" i="4"/>
  <c r="X262" i="4"/>
  <c r="W262" i="4"/>
  <c r="V262" i="4"/>
  <c r="U262" i="4"/>
  <c r="T262" i="4"/>
  <c r="S262" i="4"/>
  <c r="R262" i="4"/>
  <c r="Q262" i="4"/>
  <c r="P262" i="4"/>
  <c r="O262" i="4"/>
  <c r="N262" i="4"/>
  <c r="M262" i="4"/>
  <c r="L262" i="4"/>
  <c r="K262" i="4"/>
  <c r="J262" i="4"/>
  <c r="I262" i="4"/>
  <c r="H262" i="4"/>
  <c r="G262" i="4"/>
  <c r="F262" i="4"/>
  <c r="E262" i="4"/>
  <c r="D262" i="4"/>
  <c r="C262" i="4"/>
  <c r="AO262" i="4" s="1"/>
  <c r="B262" i="4"/>
  <c r="A262" i="4"/>
  <c r="AN261" i="4"/>
  <c r="AL261" i="4"/>
  <c r="AK261" i="4"/>
  <c r="AJ261" i="4"/>
  <c r="AI261" i="4"/>
  <c r="AH261" i="4"/>
  <c r="AG261" i="4"/>
  <c r="AF261" i="4"/>
  <c r="AE261" i="4"/>
  <c r="AD261" i="4"/>
  <c r="AC261" i="4"/>
  <c r="AB261" i="4"/>
  <c r="AA261" i="4"/>
  <c r="Z261" i="4"/>
  <c r="Y261" i="4"/>
  <c r="AM261" i="4" s="1"/>
  <c r="X261" i="4"/>
  <c r="W261" i="4"/>
  <c r="V261" i="4"/>
  <c r="U261" i="4"/>
  <c r="T261" i="4"/>
  <c r="S261" i="4"/>
  <c r="R261" i="4"/>
  <c r="Q261" i="4"/>
  <c r="P261" i="4"/>
  <c r="O261" i="4"/>
  <c r="N261" i="4"/>
  <c r="M261" i="4"/>
  <c r="L261" i="4"/>
  <c r="K261" i="4"/>
  <c r="J261" i="4"/>
  <c r="I261" i="4"/>
  <c r="H261" i="4"/>
  <c r="G261" i="4"/>
  <c r="F261" i="4"/>
  <c r="E261" i="4"/>
  <c r="AO261" i="4" s="1"/>
  <c r="D261" i="4"/>
  <c r="C261" i="4"/>
  <c r="B261" i="4"/>
  <c r="A261" i="4"/>
  <c r="AN260" i="4"/>
  <c r="AM260" i="4"/>
  <c r="AL260" i="4"/>
  <c r="AK260" i="4"/>
  <c r="AJ260" i="4"/>
  <c r="AI260" i="4"/>
  <c r="AH260" i="4"/>
  <c r="AG260" i="4"/>
  <c r="AF260" i="4"/>
  <c r="AE260" i="4"/>
  <c r="AD260" i="4"/>
  <c r="AC260" i="4"/>
  <c r="AB260" i="4"/>
  <c r="AA260" i="4"/>
  <c r="Z260" i="4"/>
  <c r="Y260" i="4"/>
  <c r="X260" i="4"/>
  <c r="W260" i="4"/>
  <c r="V260" i="4"/>
  <c r="U260" i="4"/>
  <c r="T260" i="4"/>
  <c r="S260" i="4"/>
  <c r="R260" i="4"/>
  <c r="Q260" i="4"/>
  <c r="P260" i="4"/>
  <c r="O260" i="4"/>
  <c r="N260" i="4"/>
  <c r="M260" i="4"/>
  <c r="L260" i="4"/>
  <c r="K260" i="4"/>
  <c r="J260" i="4"/>
  <c r="I260" i="4"/>
  <c r="H260" i="4"/>
  <c r="G260" i="4"/>
  <c r="F260" i="4"/>
  <c r="E260" i="4"/>
  <c r="D260" i="4"/>
  <c r="C260" i="4"/>
  <c r="AO260" i="4" s="1"/>
  <c r="B260" i="4"/>
  <c r="A260" i="4"/>
  <c r="AK259" i="4"/>
  <c r="AJ259" i="4"/>
  <c r="AI259" i="4"/>
  <c r="AH259" i="4"/>
  <c r="AG259" i="4"/>
  <c r="AF259" i="4"/>
  <c r="AE259" i="4"/>
  <c r="AD259" i="4"/>
  <c r="AC259" i="4"/>
  <c r="AB259" i="4"/>
  <c r="AN259" i="4" s="1"/>
  <c r="AA259" i="4"/>
  <c r="Z259" i="4"/>
  <c r="Y259" i="4"/>
  <c r="AM259" i="4" s="1"/>
  <c r="X259" i="4"/>
  <c r="W259" i="4"/>
  <c r="V259" i="4"/>
  <c r="U259" i="4"/>
  <c r="T259" i="4"/>
  <c r="S259" i="4"/>
  <c r="R259" i="4"/>
  <c r="Q259" i="4"/>
  <c r="P259" i="4"/>
  <c r="O259" i="4"/>
  <c r="N259" i="4"/>
  <c r="M259" i="4"/>
  <c r="L259" i="4"/>
  <c r="K259" i="4"/>
  <c r="J259" i="4"/>
  <c r="I259" i="4"/>
  <c r="AO259" i="4" s="1"/>
  <c r="H259" i="4"/>
  <c r="G259" i="4"/>
  <c r="F259" i="4"/>
  <c r="E259" i="4"/>
  <c r="D259" i="4"/>
  <c r="C259" i="4"/>
  <c r="B259" i="4"/>
  <c r="A259" i="4"/>
  <c r="AM258" i="4"/>
  <c r="AL258" i="4"/>
  <c r="AK258" i="4"/>
  <c r="AJ258" i="4"/>
  <c r="AI258" i="4"/>
  <c r="AH258" i="4"/>
  <c r="AG258" i="4"/>
  <c r="AF258" i="4"/>
  <c r="AE258" i="4"/>
  <c r="AD258" i="4"/>
  <c r="AC258" i="4"/>
  <c r="AB258" i="4"/>
  <c r="AN258" i="4" s="1"/>
  <c r="AA258" i="4"/>
  <c r="Z258" i="4"/>
  <c r="Y258" i="4"/>
  <c r="X258" i="4"/>
  <c r="W258" i="4"/>
  <c r="V258" i="4"/>
  <c r="U258" i="4"/>
  <c r="T258" i="4"/>
  <c r="S258" i="4"/>
  <c r="R258" i="4"/>
  <c r="Q258" i="4"/>
  <c r="P258" i="4"/>
  <c r="O258" i="4"/>
  <c r="N258" i="4"/>
  <c r="M258" i="4"/>
  <c r="L258" i="4"/>
  <c r="K258" i="4"/>
  <c r="J258" i="4"/>
  <c r="I258" i="4"/>
  <c r="H258" i="4"/>
  <c r="G258" i="4"/>
  <c r="F258" i="4"/>
  <c r="E258" i="4"/>
  <c r="D258" i="4"/>
  <c r="C258" i="4"/>
  <c r="AO258" i="4" s="1"/>
  <c r="B258" i="4"/>
  <c r="A258" i="4"/>
  <c r="AN257" i="4"/>
  <c r="AL257" i="4"/>
  <c r="AK257" i="4"/>
  <c r="AJ257" i="4"/>
  <c r="AI257" i="4"/>
  <c r="AH257" i="4"/>
  <c r="AG257" i="4"/>
  <c r="AF257" i="4"/>
  <c r="AE257" i="4"/>
  <c r="AD257" i="4"/>
  <c r="AC257" i="4"/>
  <c r="AB257" i="4"/>
  <c r="AA257" i="4"/>
  <c r="Z257" i="4"/>
  <c r="Y257" i="4"/>
  <c r="AM257" i="4" s="1"/>
  <c r="X257" i="4"/>
  <c r="W257" i="4"/>
  <c r="V257" i="4"/>
  <c r="U257" i="4"/>
  <c r="T257" i="4"/>
  <c r="S257" i="4"/>
  <c r="R257" i="4"/>
  <c r="Q257" i="4"/>
  <c r="P257" i="4"/>
  <c r="O257" i="4"/>
  <c r="N257" i="4"/>
  <c r="M257" i="4"/>
  <c r="L257" i="4"/>
  <c r="K257" i="4"/>
  <c r="J257" i="4"/>
  <c r="I257" i="4"/>
  <c r="H257" i="4"/>
  <c r="G257" i="4"/>
  <c r="F257" i="4"/>
  <c r="E257" i="4"/>
  <c r="AO257" i="4" s="1"/>
  <c r="D257" i="4"/>
  <c r="C257" i="4"/>
  <c r="B257" i="4"/>
  <c r="A257" i="4"/>
  <c r="AN256" i="4"/>
  <c r="AM256" i="4"/>
  <c r="AL256" i="4"/>
  <c r="AK256" i="4"/>
  <c r="AJ256" i="4"/>
  <c r="AI256" i="4"/>
  <c r="AH256" i="4"/>
  <c r="AG256" i="4"/>
  <c r="AF256" i="4"/>
  <c r="AE256" i="4"/>
  <c r="AD256" i="4"/>
  <c r="AC256" i="4"/>
  <c r="AB256" i="4"/>
  <c r="AA256" i="4"/>
  <c r="Z256" i="4"/>
  <c r="Y256" i="4"/>
  <c r="X256" i="4"/>
  <c r="W256" i="4"/>
  <c r="V256" i="4"/>
  <c r="U256" i="4"/>
  <c r="T256" i="4"/>
  <c r="S256" i="4"/>
  <c r="R256" i="4"/>
  <c r="Q256" i="4"/>
  <c r="P256" i="4"/>
  <c r="O256" i="4"/>
  <c r="N256" i="4"/>
  <c r="M256" i="4"/>
  <c r="L256" i="4"/>
  <c r="K256" i="4"/>
  <c r="J256" i="4"/>
  <c r="I256" i="4"/>
  <c r="H256" i="4"/>
  <c r="G256" i="4"/>
  <c r="F256" i="4"/>
  <c r="E256" i="4"/>
  <c r="D256" i="4"/>
  <c r="C256" i="4"/>
  <c r="AO256" i="4" s="1"/>
  <c r="B256" i="4"/>
  <c r="A256" i="4"/>
  <c r="AK255" i="4"/>
  <c r="AJ255" i="4"/>
  <c r="AI255" i="4"/>
  <c r="AH255" i="4"/>
  <c r="AG255" i="4"/>
  <c r="AF255" i="4"/>
  <c r="AE255" i="4"/>
  <c r="AD255" i="4"/>
  <c r="AC255" i="4"/>
  <c r="AB255" i="4"/>
  <c r="AN255" i="4" s="1"/>
  <c r="AA255" i="4"/>
  <c r="Z255" i="4"/>
  <c r="Y255" i="4"/>
  <c r="AM255" i="4" s="1"/>
  <c r="X255" i="4"/>
  <c r="W255" i="4"/>
  <c r="V255" i="4"/>
  <c r="U255" i="4"/>
  <c r="T255" i="4"/>
  <c r="S255" i="4"/>
  <c r="R255" i="4"/>
  <c r="Q255" i="4"/>
  <c r="P255" i="4"/>
  <c r="O255" i="4"/>
  <c r="N255" i="4"/>
  <c r="M255" i="4"/>
  <c r="L255" i="4"/>
  <c r="K255" i="4"/>
  <c r="J255" i="4"/>
  <c r="I255" i="4"/>
  <c r="AO255" i="4" s="1"/>
  <c r="H255" i="4"/>
  <c r="G255" i="4"/>
  <c r="F255" i="4"/>
  <c r="E255" i="4"/>
  <c r="D255" i="4"/>
  <c r="C255" i="4"/>
  <c r="B255" i="4"/>
  <c r="A255" i="4"/>
  <c r="AM254" i="4"/>
  <c r="AL254" i="4"/>
  <c r="AK254" i="4"/>
  <c r="AJ254" i="4"/>
  <c r="AI254" i="4"/>
  <c r="AH254" i="4"/>
  <c r="AG254" i="4"/>
  <c r="AF254" i="4"/>
  <c r="AE254" i="4"/>
  <c r="AD254" i="4"/>
  <c r="AC254" i="4"/>
  <c r="AB254" i="4"/>
  <c r="AN254" i="4" s="1"/>
  <c r="AA254" i="4"/>
  <c r="Z254" i="4"/>
  <c r="Y254" i="4"/>
  <c r="X254" i="4"/>
  <c r="W254" i="4"/>
  <c r="V254" i="4"/>
  <c r="U254" i="4"/>
  <c r="T254" i="4"/>
  <c r="S254" i="4"/>
  <c r="R254" i="4"/>
  <c r="Q254" i="4"/>
  <c r="P254" i="4"/>
  <c r="O254" i="4"/>
  <c r="N254" i="4"/>
  <c r="M254" i="4"/>
  <c r="L254" i="4"/>
  <c r="K254" i="4"/>
  <c r="J254" i="4"/>
  <c r="I254" i="4"/>
  <c r="H254" i="4"/>
  <c r="G254" i="4"/>
  <c r="F254" i="4"/>
  <c r="E254" i="4"/>
  <c r="D254" i="4"/>
  <c r="C254" i="4"/>
  <c r="AO254" i="4" s="1"/>
  <c r="B254" i="4"/>
  <c r="A254" i="4"/>
  <c r="AN253" i="4"/>
  <c r="AL253" i="4"/>
  <c r="AK253" i="4"/>
  <c r="AJ253" i="4"/>
  <c r="AI253" i="4"/>
  <c r="AH253" i="4"/>
  <c r="AG253" i="4"/>
  <c r="AF253" i="4"/>
  <c r="AE253" i="4"/>
  <c r="AD253" i="4"/>
  <c r="AC253" i="4"/>
  <c r="AB253" i="4"/>
  <c r="AA253" i="4"/>
  <c r="Z253" i="4"/>
  <c r="Y253" i="4"/>
  <c r="AM253" i="4" s="1"/>
  <c r="X253" i="4"/>
  <c r="W253" i="4"/>
  <c r="V253" i="4"/>
  <c r="U253" i="4"/>
  <c r="T253" i="4"/>
  <c r="S253" i="4"/>
  <c r="R253" i="4"/>
  <c r="Q253" i="4"/>
  <c r="P253" i="4"/>
  <c r="O253" i="4"/>
  <c r="N253" i="4"/>
  <c r="M253" i="4"/>
  <c r="L253" i="4"/>
  <c r="K253" i="4"/>
  <c r="J253" i="4"/>
  <c r="I253" i="4"/>
  <c r="H253" i="4"/>
  <c r="G253" i="4"/>
  <c r="F253" i="4"/>
  <c r="E253" i="4"/>
  <c r="AO253" i="4" s="1"/>
  <c r="D253" i="4"/>
  <c r="C253" i="4"/>
  <c r="B253" i="4"/>
  <c r="A253" i="4"/>
  <c r="AN252" i="4"/>
  <c r="AM252" i="4"/>
  <c r="AL252" i="4"/>
  <c r="AK252" i="4"/>
  <c r="AJ252" i="4"/>
  <c r="AI252" i="4"/>
  <c r="AH252" i="4"/>
  <c r="AG252" i="4"/>
  <c r="AF252" i="4"/>
  <c r="AE252" i="4"/>
  <c r="AD252" i="4"/>
  <c r="AC252" i="4"/>
  <c r="AB252" i="4"/>
  <c r="AA252" i="4"/>
  <c r="Z252" i="4"/>
  <c r="Y252" i="4"/>
  <c r="X252" i="4"/>
  <c r="W252" i="4"/>
  <c r="V252" i="4"/>
  <c r="U252" i="4"/>
  <c r="T252" i="4"/>
  <c r="S252" i="4"/>
  <c r="R252" i="4"/>
  <c r="Q252" i="4"/>
  <c r="P252" i="4"/>
  <c r="O252" i="4"/>
  <c r="N252" i="4"/>
  <c r="M252" i="4"/>
  <c r="L252" i="4"/>
  <c r="K252" i="4"/>
  <c r="J252" i="4"/>
  <c r="I252" i="4"/>
  <c r="H252" i="4"/>
  <c r="G252" i="4"/>
  <c r="F252" i="4"/>
  <c r="E252" i="4"/>
  <c r="D252" i="4"/>
  <c r="C252" i="4"/>
  <c r="AO252" i="4" s="1"/>
  <c r="B252" i="4"/>
  <c r="A252" i="4"/>
  <c r="AK251" i="4"/>
  <c r="AJ251" i="4"/>
  <c r="AI251" i="4"/>
  <c r="AH251" i="4"/>
  <c r="AG251" i="4"/>
  <c r="AF251" i="4"/>
  <c r="AE251" i="4"/>
  <c r="AD251" i="4"/>
  <c r="AC251" i="4"/>
  <c r="AB251" i="4"/>
  <c r="AN251" i="4" s="1"/>
  <c r="AA251" i="4"/>
  <c r="Z251" i="4"/>
  <c r="Y251" i="4"/>
  <c r="AM251" i="4" s="1"/>
  <c r="X251" i="4"/>
  <c r="W251" i="4"/>
  <c r="V251" i="4"/>
  <c r="U251" i="4"/>
  <c r="T251" i="4"/>
  <c r="S251" i="4"/>
  <c r="R251" i="4"/>
  <c r="Q251" i="4"/>
  <c r="P251" i="4"/>
  <c r="O251" i="4"/>
  <c r="N251" i="4"/>
  <c r="M251" i="4"/>
  <c r="L251" i="4"/>
  <c r="K251" i="4"/>
  <c r="J251" i="4"/>
  <c r="I251" i="4"/>
  <c r="AO251" i="4" s="1"/>
  <c r="H251" i="4"/>
  <c r="G251" i="4"/>
  <c r="F251" i="4"/>
  <c r="E251" i="4"/>
  <c r="D251" i="4"/>
  <c r="C251" i="4"/>
  <c r="B251" i="4"/>
  <c r="A251" i="4"/>
  <c r="AM250" i="4"/>
  <c r="AL250" i="4"/>
  <c r="AK250" i="4"/>
  <c r="AJ250" i="4"/>
  <c r="AI250" i="4"/>
  <c r="AH250" i="4"/>
  <c r="AG250" i="4"/>
  <c r="AF250" i="4"/>
  <c r="AE250" i="4"/>
  <c r="AD250" i="4"/>
  <c r="AC250" i="4"/>
  <c r="AB250" i="4"/>
  <c r="AN250" i="4" s="1"/>
  <c r="AA250" i="4"/>
  <c r="Z250" i="4"/>
  <c r="Y250" i="4"/>
  <c r="X250" i="4"/>
  <c r="W250" i="4"/>
  <c r="V250" i="4"/>
  <c r="U250" i="4"/>
  <c r="T250" i="4"/>
  <c r="S250" i="4"/>
  <c r="R250" i="4"/>
  <c r="Q250" i="4"/>
  <c r="P250" i="4"/>
  <c r="O250" i="4"/>
  <c r="N250" i="4"/>
  <c r="M250" i="4"/>
  <c r="L250" i="4"/>
  <c r="K250" i="4"/>
  <c r="J250" i="4"/>
  <c r="I250" i="4"/>
  <c r="H250" i="4"/>
  <c r="G250" i="4"/>
  <c r="F250" i="4"/>
  <c r="E250" i="4"/>
  <c r="D250" i="4"/>
  <c r="C250" i="4"/>
  <c r="AO250" i="4" s="1"/>
  <c r="B250" i="4"/>
  <c r="A250" i="4"/>
  <c r="AN249" i="4"/>
  <c r="AL249" i="4"/>
  <c r="AK249" i="4"/>
  <c r="AJ249" i="4"/>
  <c r="AI249" i="4"/>
  <c r="AH249" i="4"/>
  <c r="AG249" i="4"/>
  <c r="AF249" i="4"/>
  <c r="AE249" i="4"/>
  <c r="AD249" i="4"/>
  <c r="AC249" i="4"/>
  <c r="AB249" i="4"/>
  <c r="AA249" i="4"/>
  <c r="Z249" i="4"/>
  <c r="Y249" i="4"/>
  <c r="AM249" i="4" s="1"/>
  <c r="X249" i="4"/>
  <c r="W249" i="4"/>
  <c r="V249" i="4"/>
  <c r="U249" i="4"/>
  <c r="T249" i="4"/>
  <c r="S249" i="4"/>
  <c r="R249" i="4"/>
  <c r="Q249" i="4"/>
  <c r="P249" i="4"/>
  <c r="O249" i="4"/>
  <c r="N249" i="4"/>
  <c r="M249" i="4"/>
  <c r="L249" i="4"/>
  <c r="K249" i="4"/>
  <c r="J249" i="4"/>
  <c r="I249" i="4"/>
  <c r="H249" i="4"/>
  <c r="G249" i="4"/>
  <c r="F249" i="4"/>
  <c r="E249" i="4"/>
  <c r="AO249" i="4" s="1"/>
  <c r="D249" i="4"/>
  <c r="C249" i="4"/>
  <c r="B249" i="4"/>
  <c r="A249" i="4"/>
  <c r="AN248" i="4"/>
  <c r="AM248" i="4"/>
  <c r="AL248" i="4"/>
  <c r="AK248" i="4"/>
  <c r="AJ248" i="4"/>
  <c r="AI248" i="4"/>
  <c r="AH248" i="4"/>
  <c r="AG248" i="4"/>
  <c r="AF248" i="4"/>
  <c r="AE248" i="4"/>
  <c r="AD248" i="4"/>
  <c r="AC248" i="4"/>
  <c r="AB248" i="4"/>
  <c r="AA248" i="4"/>
  <c r="Z248" i="4"/>
  <c r="Y248" i="4"/>
  <c r="X248" i="4"/>
  <c r="W248" i="4"/>
  <c r="V248" i="4"/>
  <c r="U248" i="4"/>
  <c r="T248" i="4"/>
  <c r="S248" i="4"/>
  <c r="R248" i="4"/>
  <c r="Q248" i="4"/>
  <c r="P248" i="4"/>
  <c r="O248" i="4"/>
  <c r="N248" i="4"/>
  <c r="M248" i="4"/>
  <c r="L248" i="4"/>
  <c r="K248" i="4"/>
  <c r="J248" i="4"/>
  <c r="I248" i="4"/>
  <c r="H248" i="4"/>
  <c r="G248" i="4"/>
  <c r="F248" i="4"/>
  <c r="E248" i="4"/>
  <c r="D248" i="4"/>
  <c r="C248" i="4"/>
  <c r="AO248" i="4" s="1"/>
  <c r="B248" i="4"/>
  <c r="A248" i="4"/>
  <c r="AK247" i="4"/>
  <c r="AJ247" i="4"/>
  <c r="AI247" i="4"/>
  <c r="AH247" i="4"/>
  <c r="AG247" i="4"/>
  <c r="AF247" i="4"/>
  <c r="AE247" i="4"/>
  <c r="AD247" i="4"/>
  <c r="AC247" i="4"/>
  <c r="AB247" i="4"/>
  <c r="AN247" i="4" s="1"/>
  <c r="AA247" i="4"/>
  <c r="Z247" i="4"/>
  <c r="Y247" i="4"/>
  <c r="AM247" i="4" s="1"/>
  <c r="X247" i="4"/>
  <c r="W247" i="4"/>
  <c r="V247" i="4"/>
  <c r="U247" i="4"/>
  <c r="T247" i="4"/>
  <c r="S247" i="4"/>
  <c r="R247" i="4"/>
  <c r="Q247" i="4"/>
  <c r="P247" i="4"/>
  <c r="O247" i="4"/>
  <c r="N247" i="4"/>
  <c r="M247" i="4"/>
  <c r="L247" i="4"/>
  <c r="K247" i="4"/>
  <c r="J247" i="4"/>
  <c r="I247" i="4"/>
  <c r="AO247" i="4" s="1"/>
  <c r="H247" i="4"/>
  <c r="G247" i="4"/>
  <c r="F247" i="4"/>
  <c r="E247" i="4"/>
  <c r="D247" i="4"/>
  <c r="C247" i="4"/>
  <c r="B247" i="4"/>
  <c r="A247" i="4"/>
  <c r="AM246" i="4"/>
  <c r="AL246" i="4"/>
  <c r="AK246" i="4"/>
  <c r="AJ246" i="4"/>
  <c r="AI246" i="4"/>
  <c r="AH246" i="4"/>
  <c r="AG246" i="4"/>
  <c r="AF246" i="4"/>
  <c r="AE246" i="4"/>
  <c r="AD246" i="4"/>
  <c r="AC246" i="4"/>
  <c r="AB246" i="4"/>
  <c r="AN246" i="4" s="1"/>
  <c r="AA246" i="4"/>
  <c r="Z246" i="4"/>
  <c r="Y246" i="4"/>
  <c r="X246" i="4"/>
  <c r="W246" i="4"/>
  <c r="V246" i="4"/>
  <c r="U246" i="4"/>
  <c r="T246" i="4"/>
  <c r="S246" i="4"/>
  <c r="R246" i="4"/>
  <c r="Q246" i="4"/>
  <c r="P246" i="4"/>
  <c r="O246" i="4"/>
  <c r="N246" i="4"/>
  <c r="M246" i="4"/>
  <c r="L246" i="4"/>
  <c r="K246" i="4"/>
  <c r="J246" i="4"/>
  <c r="I246" i="4"/>
  <c r="H246" i="4"/>
  <c r="G246" i="4"/>
  <c r="F246" i="4"/>
  <c r="E246" i="4"/>
  <c r="D246" i="4"/>
  <c r="C246" i="4"/>
  <c r="AO246" i="4" s="1"/>
  <c r="B246" i="4"/>
  <c r="A246" i="4"/>
  <c r="AN245" i="4"/>
  <c r="AL245" i="4"/>
  <c r="AK245" i="4"/>
  <c r="AJ245" i="4"/>
  <c r="AI245" i="4"/>
  <c r="AH245" i="4"/>
  <c r="AG245" i="4"/>
  <c r="AF245" i="4"/>
  <c r="AE245" i="4"/>
  <c r="AD245" i="4"/>
  <c r="AC245" i="4"/>
  <c r="AB245" i="4"/>
  <c r="AA245" i="4"/>
  <c r="Z245" i="4"/>
  <c r="Y245" i="4"/>
  <c r="AM245" i="4" s="1"/>
  <c r="X245" i="4"/>
  <c r="W245" i="4"/>
  <c r="V245" i="4"/>
  <c r="U245" i="4"/>
  <c r="T245" i="4"/>
  <c r="S245" i="4"/>
  <c r="R245" i="4"/>
  <c r="Q245" i="4"/>
  <c r="P245" i="4"/>
  <c r="O245" i="4"/>
  <c r="N245" i="4"/>
  <c r="M245" i="4"/>
  <c r="L245" i="4"/>
  <c r="K245" i="4"/>
  <c r="J245" i="4"/>
  <c r="I245" i="4"/>
  <c r="H245" i="4"/>
  <c r="G245" i="4"/>
  <c r="F245" i="4"/>
  <c r="E245" i="4"/>
  <c r="AO245" i="4" s="1"/>
  <c r="D245" i="4"/>
  <c r="C245" i="4"/>
  <c r="B245" i="4"/>
  <c r="A245" i="4"/>
  <c r="AN244" i="4"/>
  <c r="AM244" i="4"/>
  <c r="AL244" i="4"/>
  <c r="AK244" i="4"/>
  <c r="AJ244" i="4"/>
  <c r="AI244" i="4"/>
  <c r="AH244" i="4"/>
  <c r="AG244" i="4"/>
  <c r="AF244" i="4"/>
  <c r="AE244" i="4"/>
  <c r="AD244" i="4"/>
  <c r="AC244" i="4"/>
  <c r="AB244" i="4"/>
  <c r="AA244" i="4"/>
  <c r="Z244" i="4"/>
  <c r="Y244" i="4"/>
  <c r="X244" i="4"/>
  <c r="W244" i="4"/>
  <c r="V244" i="4"/>
  <c r="U244" i="4"/>
  <c r="T244" i="4"/>
  <c r="S244" i="4"/>
  <c r="R244" i="4"/>
  <c r="Q244" i="4"/>
  <c r="P244" i="4"/>
  <c r="O244" i="4"/>
  <c r="N244" i="4"/>
  <c r="M244" i="4"/>
  <c r="L244" i="4"/>
  <c r="K244" i="4"/>
  <c r="J244" i="4"/>
  <c r="I244" i="4"/>
  <c r="H244" i="4"/>
  <c r="G244" i="4"/>
  <c r="F244" i="4"/>
  <c r="E244" i="4"/>
  <c r="D244" i="4"/>
  <c r="C244" i="4"/>
  <c r="AO244" i="4" s="1"/>
  <c r="B244" i="4"/>
  <c r="A244" i="4"/>
  <c r="AK243" i="4"/>
  <c r="AJ243" i="4"/>
  <c r="AI243" i="4"/>
  <c r="AH243" i="4"/>
  <c r="AG243" i="4"/>
  <c r="AF243" i="4"/>
  <c r="AE243" i="4"/>
  <c r="AD243" i="4"/>
  <c r="AC243" i="4"/>
  <c r="AB243" i="4"/>
  <c r="AN243" i="4" s="1"/>
  <c r="AA243" i="4"/>
  <c r="Z243" i="4"/>
  <c r="Y243" i="4"/>
  <c r="AM243" i="4" s="1"/>
  <c r="X243" i="4"/>
  <c r="W243" i="4"/>
  <c r="V243" i="4"/>
  <c r="U243" i="4"/>
  <c r="T243" i="4"/>
  <c r="S243" i="4"/>
  <c r="R243" i="4"/>
  <c r="Q243" i="4"/>
  <c r="P243" i="4"/>
  <c r="O243" i="4"/>
  <c r="N243" i="4"/>
  <c r="M243" i="4"/>
  <c r="L243" i="4"/>
  <c r="K243" i="4"/>
  <c r="J243" i="4"/>
  <c r="I243" i="4"/>
  <c r="AO243" i="4" s="1"/>
  <c r="H243" i="4"/>
  <c r="G243" i="4"/>
  <c r="F243" i="4"/>
  <c r="E243" i="4"/>
  <c r="D243" i="4"/>
  <c r="C243" i="4"/>
  <c r="B243" i="4"/>
  <c r="A243" i="4"/>
  <c r="AM242" i="4"/>
  <c r="AL242" i="4"/>
  <c r="AK242" i="4"/>
  <c r="AJ242" i="4"/>
  <c r="AI242" i="4"/>
  <c r="AH242" i="4"/>
  <c r="AG242" i="4"/>
  <c r="AF242" i="4"/>
  <c r="AE242" i="4"/>
  <c r="AD242" i="4"/>
  <c r="AC242" i="4"/>
  <c r="AB242" i="4"/>
  <c r="AN242" i="4" s="1"/>
  <c r="AA242" i="4"/>
  <c r="Z242" i="4"/>
  <c r="Y242" i="4"/>
  <c r="X242" i="4"/>
  <c r="W242" i="4"/>
  <c r="V242" i="4"/>
  <c r="U242" i="4"/>
  <c r="T242" i="4"/>
  <c r="S242" i="4"/>
  <c r="R242" i="4"/>
  <c r="Q242" i="4"/>
  <c r="P242" i="4"/>
  <c r="O242" i="4"/>
  <c r="N242" i="4"/>
  <c r="M242" i="4"/>
  <c r="L242" i="4"/>
  <c r="K242" i="4"/>
  <c r="J242" i="4"/>
  <c r="I242" i="4"/>
  <c r="H242" i="4"/>
  <c r="G242" i="4"/>
  <c r="F242" i="4"/>
  <c r="E242" i="4"/>
  <c r="D242" i="4"/>
  <c r="C242" i="4"/>
  <c r="AO242" i="4" s="1"/>
  <c r="B242" i="4"/>
  <c r="A242" i="4"/>
  <c r="AN241" i="4"/>
  <c r="AL241" i="4"/>
  <c r="AK241" i="4"/>
  <c r="AJ241" i="4"/>
  <c r="AI241" i="4"/>
  <c r="AH241" i="4"/>
  <c r="AG241" i="4"/>
  <c r="AF241" i="4"/>
  <c r="AE241" i="4"/>
  <c r="AD241" i="4"/>
  <c r="AC241" i="4"/>
  <c r="AB241" i="4"/>
  <c r="AA241" i="4"/>
  <c r="Z241" i="4"/>
  <c r="Y241" i="4"/>
  <c r="AM241" i="4" s="1"/>
  <c r="X241" i="4"/>
  <c r="W241" i="4"/>
  <c r="V241" i="4"/>
  <c r="U241" i="4"/>
  <c r="T241" i="4"/>
  <c r="S241" i="4"/>
  <c r="R241" i="4"/>
  <c r="Q241" i="4"/>
  <c r="P241" i="4"/>
  <c r="O241" i="4"/>
  <c r="N241" i="4"/>
  <c r="M241" i="4"/>
  <c r="L241" i="4"/>
  <c r="K241" i="4"/>
  <c r="J241" i="4"/>
  <c r="I241" i="4"/>
  <c r="H241" i="4"/>
  <c r="G241" i="4"/>
  <c r="F241" i="4"/>
  <c r="E241" i="4"/>
  <c r="AO241" i="4" s="1"/>
  <c r="D241" i="4"/>
  <c r="C241" i="4"/>
  <c r="B241" i="4"/>
  <c r="A241" i="4"/>
  <c r="AN240" i="4"/>
  <c r="AM240" i="4"/>
  <c r="AL240" i="4"/>
  <c r="AK240" i="4"/>
  <c r="AJ240" i="4"/>
  <c r="AI240" i="4"/>
  <c r="AH240" i="4"/>
  <c r="AG240" i="4"/>
  <c r="AF240" i="4"/>
  <c r="AE240" i="4"/>
  <c r="AD240" i="4"/>
  <c r="AC240" i="4"/>
  <c r="AB240" i="4"/>
  <c r="AA240" i="4"/>
  <c r="Z240" i="4"/>
  <c r="Y240" i="4"/>
  <c r="X240" i="4"/>
  <c r="W240" i="4"/>
  <c r="V240" i="4"/>
  <c r="U240" i="4"/>
  <c r="T240" i="4"/>
  <c r="S240" i="4"/>
  <c r="R240" i="4"/>
  <c r="Q240" i="4"/>
  <c r="P240" i="4"/>
  <c r="O240" i="4"/>
  <c r="N240" i="4"/>
  <c r="M240" i="4"/>
  <c r="L240" i="4"/>
  <c r="K240" i="4"/>
  <c r="J240" i="4"/>
  <c r="I240" i="4"/>
  <c r="H240" i="4"/>
  <c r="G240" i="4"/>
  <c r="F240" i="4"/>
  <c r="E240" i="4"/>
  <c r="D240" i="4"/>
  <c r="C240" i="4"/>
  <c r="AO240" i="4" s="1"/>
  <c r="B240" i="4"/>
  <c r="A240" i="4"/>
  <c r="AK239" i="4"/>
  <c r="AJ239" i="4"/>
  <c r="AI239" i="4"/>
  <c r="AH239" i="4"/>
  <c r="AG239" i="4"/>
  <c r="AF239" i="4"/>
  <c r="AE239" i="4"/>
  <c r="AD239" i="4"/>
  <c r="AC239" i="4"/>
  <c r="AB239" i="4"/>
  <c r="AN239" i="4" s="1"/>
  <c r="AA239" i="4"/>
  <c r="Z239" i="4"/>
  <c r="Y239" i="4"/>
  <c r="AM239" i="4" s="1"/>
  <c r="X239" i="4"/>
  <c r="W239" i="4"/>
  <c r="V239" i="4"/>
  <c r="U239" i="4"/>
  <c r="T239" i="4"/>
  <c r="S239" i="4"/>
  <c r="R239" i="4"/>
  <c r="Q239" i="4"/>
  <c r="P239" i="4"/>
  <c r="O239" i="4"/>
  <c r="N239" i="4"/>
  <c r="M239" i="4"/>
  <c r="L239" i="4"/>
  <c r="K239" i="4"/>
  <c r="J239" i="4"/>
  <c r="I239" i="4"/>
  <c r="AO239" i="4" s="1"/>
  <c r="H239" i="4"/>
  <c r="G239" i="4"/>
  <c r="F239" i="4"/>
  <c r="E239" i="4"/>
  <c r="D239" i="4"/>
  <c r="C239" i="4"/>
  <c r="B239" i="4"/>
  <c r="A239" i="4"/>
  <c r="AM238" i="4"/>
  <c r="AL238" i="4"/>
  <c r="AK238" i="4"/>
  <c r="AJ238" i="4"/>
  <c r="AI238" i="4"/>
  <c r="AH238" i="4"/>
  <c r="AG238" i="4"/>
  <c r="AF238" i="4"/>
  <c r="AE238" i="4"/>
  <c r="AD238" i="4"/>
  <c r="AC238" i="4"/>
  <c r="AB238" i="4"/>
  <c r="AN238" i="4" s="1"/>
  <c r="AA238" i="4"/>
  <c r="Z238" i="4"/>
  <c r="Y238" i="4"/>
  <c r="X238" i="4"/>
  <c r="W238" i="4"/>
  <c r="V238" i="4"/>
  <c r="U238" i="4"/>
  <c r="T238" i="4"/>
  <c r="S238" i="4"/>
  <c r="R238" i="4"/>
  <c r="Q238" i="4"/>
  <c r="P238" i="4"/>
  <c r="O238" i="4"/>
  <c r="N238" i="4"/>
  <c r="M238" i="4"/>
  <c r="L238" i="4"/>
  <c r="K238" i="4"/>
  <c r="J238" i="4"/>
  <c r="I238" i="4"/>
  <c r="H238" i="4"/>
  <c r="G238" i="4"/>
  <c r="F238" i="4"/>
  <c r="E238" i="4"/>
  <c r="D238" i="4"/>
  <c r="C238" i="4"/>
  <c r="AO238" i="4" s="1"/>
  <c r="B238" i="4"/>
  <c r="A238" i="4"/>
  <c r="AN237" i="4"/>
  <c r="AL237" i="4"/>
  <c r="AK237" i="4"/>
  <c r="AJ237" i="4"/>
  <c r="AI237" i="4"/>
  <c r="AH237" i="4"/>
  <c r="AG237" i="4"/>
  <c r="AF237" i="4"/>
  <c r="AE237" i="4"/>
  <c r="AD237" i="4"/>
  <c r="AC237" i="4"/>
  <c r="AB237" i="4"/>
  <c r="AA237" i="4"/>
  <c r="Z237" i="4"/>
  <c r="Y237" i="4"/>
  <c r="AM237" i="4" s="1"/>
  <c r="X237" i="4"/>
  <c r="W237" i="4"/>
  <c r="V237" i="4"/>
  <c r="U237" i="4"/>
  <c r="T237" i="4"/>
  <c r="S237" i="4"/>
  <c r="R237" i="4"/>
  <c r="Q237" i="4"/>
  <c r="P237" i="4"/>
  <c r="O237" i="4"/>
  <c r="N237" i="4"/>
  <c r="M237" i="4"/>
  <c r="L237" i="4"/>
  <c r="K237" i="4"/>
  <c r="J237" i="4"/>
  <c r="I237" i="4"/>
  <c r="H237" i="4"/>
  <c r="G237" i="4"/>
  <c r="F237" i="4"/>
  <c r="E237" i="4"/>
  <c r="AO237" i="4" s="1"/>
  <c r="D237" i="4"/>
  <c r="C237" i="4"/>
  <c r="B237" i="4"/>
  <c r="A237" i="4"/>
  <c r="AN236" i="4"/>
  <c r="AM236" i="4"/>
  <c r="AL236" i="4"/>
  <c r="AK236" i="4"/>
  <c r="AJ236" i="4"/>
  <c r="AI236" i="4"/>
  <c r="AH236" i="4"/>
  <c r="AG236" i="4"/>
  <c r="AF236" i="4"/>
  <c r="AE236" i="4"/>
  <c r="AD236" i="4"/>
  <c r="AC236" i="4"/>
  <c r="AB236" i="4"/>
  <c r="AA236" i="4"/>
  <c r="Z236" i="4"/>
  <c r="Y236" i="4"/>
  <c r="X236" i="4"/>
  <c r="W236" i="4"/>
  <c r="V236" i="4"/>
  <c r="U236" i="4"/>
  <c r="T236" i="4"/>
  <c r="S236" i="4"/>
  <c r="R236" i="4"/>
  <c r="Q236" i="4"/>
  <c r="P236" i="4"/>
  <c r="O236" i="4"/>
  <c r="N236" i="4"/>
  <c r="M236" i="4"/>
  <c r="L236" i="4"/>
  <c r="K236" i="4"/>
  <c r="J236" i="4"/>
  <c r="I236" i="4"/>
  <c r="H236" i="4"/>
  <c r="G236" i="4"/>
  <c r="F236" i="4"/>
  <c r="E236" i="4"/>
  <c r="D236" i="4"/>
  <c r="C236" i="4"/>
  <c r="AO236" i="4" s="1"/>
  <c r="B236" i="4"/>
  <c r="A236" i="4"/>
  <c r="AK235" i="4"/>
  <c r="AJ235" i="4"/>
  <c r="AI235" i="4"/>
  <c r="AH235" i="4"/>
  <c r="AG235" i="4"/>
  <c r="AF235" i="4"/>
  <c r="AE235" i="4"/>
  <c r="AD235" i="4"/>
  <c r="AC235" i="4"/>
  <c r="AB235" i="4"/>
  <c r="AN235" i="4" s="1"/>
  <c r="AA235" i="4"/>
  <c r="Z235" i="4"/>
  <c r="Y235" i="4"/>
  <c r="AM235" i="4" s="1"/>
  <c r="X235" i="4"/>
  <c r="W235" i="4"/>
  <c r="V235" i="4"/>
  <c r="U235" i="4"/>
  <c r="T235" i="4"/>
  <c r="S235" i="4"/>
  <c r="R235" i="4"/>
  <c r="Q235" i="4"/>
  <c r="P235" i="4"/>
  <c r="O235" i="4"/>
  <c r="N235" i="4"/>
  <c r="M235" i="4"/>
  <c r="L235" i="4"/>
  <c r="K235" i="4"/>
  <c r="J235" i="4"/>
  <c r="I235" i="4"/>
  <c r="AO235" i="4" s="1"/>
  <c r="H235" i="4"/>
  <c r="G235" i="4"/>
  <c r="F235" i="4"/>
  <c r="E235" i="4"/>
  <c r="D235" i="4"/>
  <c r="C235" i="4"/>
  <c r="B235" i="4"/>
  <c r="A235" i="4"/>
  <c r="AM234" i="4"/>
  <c r="AL234" i="4"/>
  <c r="AK234" i="4"/>
  <c r="AJ234" i="4"/>
  <c r="AI234" i="4"/>
  <c r="AH234" i="4"/>
  <c r="AG234" i="4"/>
  <c r="AF234" i="4"/>
  <c r="AE234" i="4"/>
  <c r="AD234" i="4"/>
  <c r="AC234" i="4"/>
  <c r="AB234" i="4"/>
  <c r="AN234" i="4" s="1"/>
  <c r="AA234" i="4"/>
  <c r="Z234" i="4"/>
  <c r="Y234" i="4"/>
  <c r="X234" i="4"/>
  <c r="W234" i="4"/>
  <c r="V234" i="4"/>
  <c r="U234" i="4"/>
  <c r="T234" i="4"/>
  <c r="S234" i="4"/>
  <c r="R234" i="4"/>
  <c r="Q234" i="4"/>
  <c r="P234" i="4"/>
  <c r="O234" i="4"/>
  <c r="N234" i="4"/>
  <c r="M234" i="4"/>
  <c r="L234" i="4"/>
  <c r="K234" i="4"/>
  <c r="J234" i="4"/>
  <c r="I234" i="4"/>
  <c r="H234" i="4"/>
  <c r="G234" i="4"/>
  <c r="F234" i="4"/>
  <c r="E234" i="4"/>
  <c r="D234" i="4"/>
  <c r="C234" i="4"/>
  <c r="AO234" i="4" s="1"/>
  <c r="B234" i="4"/>
  <c r="A234" i="4"/>
  <c r="AN233" i="4"/>
  <c r="AL233" i="4"/>
  <c r="AK233" i="4"/>
  <c r="AJ233" i="4"/>
  <c r="AI233" i="4"/>
  <c r="AH233" i="4"/>
  <c r="AG233" i="4"/>
  <c r="AF233" i="4"/>
  <c r="AE233" i="4"/>
  <c r="AD233" i="4"/>
  <c r="AC233" i="4"/>
  <c r="AB233" i="4"/>
  <c r="AA233" i="4"/>
  <c r="Z233" i="4"/>
  <c r="Y233" i="4"/>
  <c r="AM233" i="4" s="1"/>
  <c r="X233" i="4"/>
  <c r="W233" i="4"/>
  <c r="V233" i="4"/>
  <c r="U233" i="4"/>
  <c r="T233" i="4"/>
  <c r="S233" i="4"/>
  <c r="R233" i="4"/>
  <c r="Q233" i="4"/>
  <c r="P233" i="4"/>
  <c r="O233" i="4"/>
  <c r="N233" i="4"/>
  <c r="M233" i="4"/>
  <c r="L233" i="4"/>
  <c r="K233" i="4"/>
  <c r="J233" i="4"/>
  <c r="I233" i="4"/>
  <c r="H233" i="4"/>
  <c r="G233" i="4"/>
  <c r="F233" i="4"/>
  <c r="E233" i="4"/>
  <c r="AO233" i="4" s="1"/>
  <c r="D233" i="4"/>
  <c r="C233" i="4"/>
  <c r="B233" i="4"/>
  <c r="A233" i="4"/>
  <c r="AN232" i="4"/>
  <c r="AM232" i="4"/>
  <c r="AL232" i="4"/>
  <c r="AK232" i="4"/>
  <c r="AJ232" i="4"/>
  <c r="AI232" i="4"/>
  <c r="AH232" i="4"/>
  <c r="AG232" i="4"/>
  <c r="AF232" i="4"/>
  <c r="AE232" i="4"/>
  <c r="AD232" i="4"/>
  <c r="AC232" i="4"/>
  <c r="AB232" i="4"/>
  <c r="AA232" i="4"/>
  <c r="Z232" i="4"/>
  <c r="Y232" i="4"/>
  <c r="X232" i="4"/>
  <c r="W232" i="4"/>
  <c r="V232" i="4"/>
  <c r="U232" i="4"/>
  <c r="T232" i="4"/>
  <c r="S232" i="4"/>
  <c r="R232" i="4"/>
  <c r="Q232" i="4"/>
  <c r="P232" i="4"/>
  <c r="O232" i="4"/>
  <c r="N232" i="4"/>
  <c r="M232" i="4"/>
  <c r="L232" i="4"/>
  <c r="K232" i="4"/>
  <c r="J232" i="4"/>
  <c r="I232" i="4"/>
  <c r="H232" i="4"/>
  <c r="G232" i="4"/>
  <c r="F232" i="4"/>
  <c r="E232" i="4"/>
  <c r="D232" i="4"/>
  <c r="C232" i="4"/>
  <c r="AO232" i="4" s="1"/>
  <c r="B232" i="4"/>
  <c r="A232" i="4"/>
  <c r="AK231" i="4"/>
  <c r="AJ231" i="4"/>
  <c r="AI231" i="4"/>
  <c r="AH231" i="4"/>
  <c r="AG231" i="4"/>
  <c r="AF231" i="4"/>
  <c r="AE231" i="4"/>
  <c r="AD231" i="4"/>
  <c r="AC231" i="4"/>
  <c r="AB231" i="4"/>
  <c r="AN231" i="4" s="1"/>
  <c r="AA231" i="4"/>
  <c r="Z231" i="4"/>
  <c r="Y231" i="4"/>
  <c r="AM231" i="4" s="1"/>
  <c r="X231" i="4"/>
  <c r="W231" i="4"/>
  <c r="V231" i="4"/>
  <c r="U231" i="4"/>
  <c r="T231" i="4"/>
  <c r="S231" i="4"/>
  <c r="R231" i="4"/>
  <c r="Q231" i="4"/>
  <c r="P231" i="4"/>
  <c r="O231" i="4"/>
  <c r="N231" i="4"/>
  <c r="M231" i="4"/>
  <c r="L231" i="4"/>
  <c r="K231" i="4"/>
  <c r="J231" i="4"/>
  <c r="I231" i="4"/>
  <c r="AO231" i="4" s="1"/>
  <c r="H231" i="4"/>
  <c r="G231" i="4"/>
  <c r="F231" i="4"/>
  <c r="E231" i="4"/>
  <c r="D231" i="4"/>
  <c r="C231" i="4"/>
  <c r="B231" i="4"/>
  <c r="A231" i="4"/>
  <c r="AM230" i="4"/>
  <c r="AL230" i="4"/>
  <c r="AK230" i="4"/>
  <c r="AJ230" i="4"/>
  <c r="AI230" i="4"/>
  <c r="AH230" i="4"/>
  <c r="AG230" i="4"/>
  <c r="AF230" i="4"/>
  <c r="AE230" i="4"/>
  <c r="AD230" i="4"/>
  <c r="AC230" i="4"/>
  <c r="AB230" i="4"/>
  <c r="AN230" i="4" s="1"/>
  <c r="AA230" i="4"/>
  <c r="Z230" i="4"/>
  <c r="Y230" i="4"/>
  <c r="X230" i="4"/>
  <c r="W230" i="4"/>
  <c r="V230" i="4"/>
  <c r="U230" i="4"/>
  <c r="T230" i="4"/>
  <c r="S230" i="4"/>
  <c r="R230" i="4"/>
  <c r="Q230" i="4"/>
  <c r="P230" i="4"/>
  <c r="O230" i="4"/>
  <c r="N230" i="4"/>
  <c r="M230" i="4"/>
  <c r="L230" i="4"/>
  <c r="K230" i="4"/>
  <c r="J230" i="4"/>
  <c r="I230" i="4"/>
  <c r="H230" i="4"/>
  <c r="G230" i="4"/>
  <c r="F230" i="4"/>
  <c r="E230" i="4"/>
  <c r="D230" i="4"/>
  <c r="C230" i="4"/>
  <c r="AO230" i="4" s="1"/>
  <c r="B230" i="4"/>
  <c r="A230" i="4"/>
  <c r="AN229" i="4"/>
  <c r="AL229" i="4"/>
  <c r="AK229" i="4"/>
  <c r="AJ229" i="4"/>
  <c r="AI229" i="4"/>
  <c r="AH229" i="4"/>
  <c r="AG229" i="4"/>
  <c r="AF229" i="4"/>
  <c r="AE229" i="4"/>
  <c r="AD229" i="4"/>
  <c r="AC229" i="4"/>
  <c r="AB229" i="4"/>
  <c r="AA229" i="4"/>
  <c r="Z229" i="4"/>
  <c r="Y229" i="4"/>
  <c r="AM229" i="4" s="1"/>
  <c r="X229" i="4"/>
  <c r="W229" i="4"/>
  <c r="V229" i="4"/>
  <c r="U229" i="4"/>
  <c r="T229" i="4"/>
  <c r="S229" i="4"/>
  <c r="R229" i="4"/>
  <c r="Q229" i="4"/>
  <c r="P229" i="4"/>
  <c r="O229" i="4"/>
  <c r="N229" i="4"/>
  <c r="M229" i="4"/>
  <c r="L229" i="4"/>
  <c r="K229" i="4"/>
  <c r="J229" i="4"/>
  <c r="I229" i="4"/>
  <c r="H229" i="4"/>
  <c r="G229" i="4"/>
  <c r="F229" i="4"/>
  <c r="E229" i="4"/>
  <c r="AO229" i="4" s="1"/>
  <c r="D229" i="4"/>
  <c r="C229" i="4"/>
  <c r="B229" i="4"/>
  <c r="A229" i="4"/>
  <c r="AN228" i="4"/>
  <c r="AM228" i="4"/>
  <c r="AL228" i="4"/>
  <c r="AK228" i="4"/>
  <c r="AJ228" i="4"/>
  <c r="AI228" i="4"/>
  <c r="AH228" i="4"/>
  <c r="AG228" i="4"/>
  <c r="AF228" i="4"/>
  <c r="AE228" i="4"/>
  <c r="AD228" i="4"/>
  <c r="AC228" i="4"/>
  <c r="AB228" i="4"/>
  <c r="AA228" i="4"/>
  <c r="Z228" i="4"/>
  <c r="Y228" i="4"/>
  <c r="X228" i="4"/>
  <c r="W228" i="4"/>
  <c r="V228" i="4"/>
  <c r="U228" i="4"/>
  <c r="T228" i="4"/>
  <c r="S228" i="4"/>
  <c r="R228" i="4"/>
  <c r="Q228" i="4"/>
  <c r="P228" i="4"/>
  <c r="O228" i="4"/>
  <c r="N228" i="4"/>
  <c r="M228" i="4"/>
  <c r="L228" i="4"/>
  <c r="K228" i="4"/>
  <c r="J228" i="4"/>
  <c r="I228" i="4"/>
  <c r="H228" i="4"/>
  <c r="G228" i="4"/>
  <c r="F228" i="4"/>
  <c r="E228" i="4"/>
  <c r="D228" i="4"/>
  <c r="C228" i="4"/>
  <c r="AO228" i="4" s="1"/>
  <c r="B228" i="4"/>
  <c r="A228" i="4"/>
  <c r="AK227" i="4"/>
  <c r="AJ227" i="4"/>
  <c r="AI227" i="4"/>
  <c r="AH227" i="4"/>
  <c r="AG227" i="4"/>
  <c r="AF227" i="4"/>
  <c r="AE227" i="4"/>
  <c r="AD227" i="4"/>
  <c r="AC227" i="4"/>
  <c r="AB227" i="4"/>
  <c r="AN227" i="4" s="1"/>
  <c r="AA227" i="4"/>
  <c r="Z227" i="4"/>
  <c r="Y227" i="4"/>
  <c r="AM227" i="4" s="1"/>
  <c r="X227" i="4"/>
  <c r="W227" i="4"/>
  <c r="V227" i="4"/>
  <c r="U227" i="4"/>
  <c r="T227" i="4"/>
  <c r="S227" i="4"/>
  <c r="R227" i="4"/>
  <c r="Q227" i="4"/>
  <c r="AO227" i="4" s="1"/>
  <c r="P227" i="4"/>
  <c r="O227" i="4"/>
  <c r="N227" i="4"/>
  <c r="M227" i="4"/>
  <c r="L227" i="4"/>
  <c r="K227" i="4"/>
  <c r="J227" i="4"/>
  <c r="I227" i="4"/>
  <c r="H227" i="4"/>
  <c r="G227" i="4"/>
  <c r="F227" i="4"/>
  <c r="E227" i="4"/>
  <c r="D227" i="4"/>
  <c r="C227" i="4"/>
  <c r="B227" i="4"/>
  <c r="A227" i="4"/>
  <c r="AM226" i="4"/>
  <c r="AL226" i="4"/>
  <c r="AK226" i="4"/>
  <c r="AJ226" i="4"/>
  <c r="AI226" i="4"/>
  <c r="AH226" i="4"/>
  <c r="AG226" i="4"/>
  <c r="AF226" i="4"/>
  <c r="AE226" i="4"/>
  <c r="AD226" i="4"/>
  <c r="AC226" i="4"/>
  <c r="AB226" i="4"/>
  <c r="AN226" i="4" s="1"/>
  <c r="AA226" i="4"/>
  <c r="Z226" i="4"/>
  <c r="Y226" i="4"/>
  <c r="X226" i="4"/>
  <c r="W226" i="4"/>
  <c r="V226" i="4"/>
  <c r="U226" i="4"/>
  <c r="T226" i="4"/>
  <c r="S226" i="4"/>
  <c r="R226" i="4"/>
  <c r="Q226" i="4"/>
  <c r="P226" i="4"/>
  <c r="O226" i="4"/>
  <c r="N226" i="4"/>
  <c r="M226" i="4"/>
  <c r="L226" i="4"/>
  <c r="K226" i="4"/>
  <c r="J226" i="4"/>
  <c r="I226" i="4"/>
  <c r="H226" i="4"/>
  <c r="G226" i="4"/>
  <c r="F226" i="4"/>
  <c r="E226" i="4"/>
  <c r="D226" i="4"/>
  <c r="C226" i="4"/>
  <c r="AO226" i="4" s="1"/>
  <c r="B226" i="4"/>
  <c r="A226" i="4"/>
  <c r="AN225" i="4"/>
  <c r="AL225" i="4"/>
  <c r="AK225" i="4"/>
  <c r="AJ225" i="4"/>
  <c r="AI225" i="4"/>
  <c r="AH225" i="4"/>
  <c r="AG225" i="4"/>
  <c r="AF225" i="4"/>
  <c r="AE225" i="4"/>
  <c r="AD225" i="4"/>
  <c r="AC225" i="4"/>
  <c r="AB225" i="4"/>
  <c r="AA225" i="4"/>
  <c r="Z225" i="4"/>
  <c r="Y225" i="4"/>
  <c r="AM225" i="4" s="1"/>
  <c r="X225" i="4"/>
  <c r="W225" i="4"/>
  <c r="V225" i="4"/>
  <c r="U225" i="4"/>
  <c r="T225" i="4"/>
  <c r="S225" i="4"/>
  <c r="R225" i="4"/>
  <c r="Q225" i="4"/>
  <c r="P225" i="4"/>
  <c r="O225" i="4"/>
  <c r="N225" i="4"/>
  <c r="M225" i="4"/>
  <c r="L225" i="4"/>
  <c r="K225" i="4"/>
  <c r="J225" i="4"/>
  <c r="I225" i="4"/>
  <c r="H225" i="4"/>
  <c r="G225" i="4"/>
  <c r="F225" i="4"/>
  <c r="E225" i="4"/>
  <c r="AO225" i="4" s="1"/>
  <c r="D225" i="4"/>
  <c r="C225" i="4"/>
  <c r="B225" i="4"/>
  <c r="A225" i="4"/>
  <c r="AN224" i="4"/>
  <c r="AM224" i="4"/>
  <c r="AL224" i="4"/>
  <c r="AK224" i="4"/>
  <c r="AJ224" i="4"/>
  <c r="AI224" i="4"/>
  <c r="AH224" i="4"/>
  <c r="AG224" i="4"/>
  <c r="AF224" i="4"/>
  <c r="AE224" i="4"/>
  <c r="AD224" i="4"/>
  <c r="AC224" i="4"/>
  <c r="AB224" i="4"/>
  <c r="AA224" i="4"/>
  <c r="Z224" i="4"/>
  <c r="Y224" i="4"/>
  <c r="X224" i="4"/>
  <c r="W224" i="4"/>
  <c r="V224" i="4"/>
  <c r="U224" i="4"/>
  <c r="T224" i="4"/>
  <c r="S224" i="4"/>
  <c r="R224" i="4"/>
  <c r="Q224" i="4"/>
  <c r="P224" i="4"/>
  <c r="O224" i="4"/>
  <c r="N224" i="4"/>
  <c r="M224" i="4"/>
  <c r="L224" i="4"/>
  <c r="K224" i="4"/>
  <c r="J224" i="4"/>
  <c r="I224" i="4"/>
  <c r="H224" i="4"/>
  <c r="G224" i="4"/>
  <c r="F224" i="4"/>
  <c r="E224" i="4"/>
  <c r="D224" i="4"/>
  <c r="C224" i="4"/>
  <c r="AO224" i="4" s="1"/>
  <c r="B224" i="4"/>
  <c r="A224" i="4"/>
  <c r="AO223" i="4"/>
  <c r="AK223" i="4"/>
  <c r="AJ223" i="4"/>
  <c r="AI223" i="4"/>
  <c r="AH223" i="4"/>
  <c r="AG223" i="4"/>
  <c r="AF223" i="4"/>
  <c r="AE223" i="4"/>
  <c r="AD223" i="4"/>
  <c r="AC223" i="4"/>
  <c r="AB223" i="4"/>
  <c r="AN223" i="4" s="1"/>
  <c r="AA223" i="4"/>
  <c r="Z223" i="4"/>
  <c r="Y223" i="4"/>
  <c r="AM223" i="4" s="1"/>
  <c r="X223" i="4"/>
  <c r="W223" i="4"/>
  <c r="V223" i="4"/>
  <c r="U223" i="4"/>
  <c r="T223" i="4"/>
  <c r="S223" i="4"/>
  <c r="R223" i="4"/>
  <c r="Q223" i="4"/>
  <c r="P223" i="4"/>
  <c r="O223" i="4"/>
  <c r="N223" i="4"/>
  <c r="M223" i="4"/>
  <c r="L223" i="4"/>
  <c r="K223" i="4"/>
  <c r="J223" i="4"/>
  <c r="I223" i="4"/>
  <c r="H223" i="4"/>
  <c r="G223" i="4"/>
  <c r="F223" i="4"/>
  <c r="E223" i="4"/>
  <c r="D223" i="4"/>
  <c r="C223" i="4"/>
  <c r="B223" i="4"/>
  <c r="A223" i="4"/>
  <c r="AM222" i="4"/>
  <c r="AL222" i="4"/>
  <c r="AK222" i="4"/>
  <c r="AJ222" i="4"/>
  <c r="AI222" i="4"/>
  <c r="AH222" i="4"/>
  <c r="AG222" i="4"/>
  <c r="AF222" i="4"/>
  <c r="AE222" i="4"/>
  <c r="AD222" i="4"/>
  <c r="AC222" i="4"/>
  <c r="AB222" i="4"/>
  <c r="AN222" i="4" s="1"/>
  <c r="AA222" i="4"/>
  <c r="Z222" i="4"/>
  <c r="Y222" i="4"/>
  <c r="X222" i="4"/>
  <c r="W222" i="4"/>
  <c r="V222" i="4"/>
  <c r="U222" i="4"/>
  <c r="T222" i="4"/>
  <c r="S222" i="4"/>
  <c r="R222" i="4"/>
  <c r="Q222" i="4"/>
  <c r="P222" i="4"/>
  <c r="O222" i="4"/>
  <c r="N222" i="4"/>
  <c r="M222" i="4"/>
  <c r="L222" i="4"/>
  <c r="K222" i="4"/>
  <c r="J222" i="4"/>
  <c r="I222" i="4"/>
  <c r="H222" i="4"/>
  <c r="G222" i="4"/>
  <c r="F222" i="4"/>
  <c r="E222" i="4"/>
  <c r="D222" i="4"/>
  <c r="C222" i="4"/>
  <c r="AO222" i="4" s="1"/>
  <c r="B222" i="4"/>
  <c r="A222" i="4"/>
  <c r="AN221" i="4"/>
  <c r="AL221" i="4"/>
  <c r="AK221" i="4"/>
  <c r="AJ221" i="4"/>
  <c r="AI221" i="4"/>
  <c r="AH221" i="4"/>
  <c r="AG221" i="4"/>
  <c r="AF221" i="4"/>
  <c r="AE221" i="4"/>
  <c r="AD221" i="4"/>
  <c r="AC221" i="4"/>
  <c r="AB221" i="4"/>
  <c r="AA221" i="4"/>
  <c r="Z221" i="4"/>
  <c r="Y221" i="4"/>
  <c r="AM221" i="4" s="1"/>
  <c r="X221" i="4"/>
  <c r="W221" i="4"/>
  <c r="V221" i="4"/>
  <c r="U221" i="4"/>
  <c r="T221" i="4"/>
  <c r="S221" i="4"/>
  <c r="R221" i="4"/>
  <c r="Q221" i="4"/>
  <c r="P221" i="4"/>
  <c r="O221" i="4"/>
  <c r="N221" i="4"/>
  <c r="M221" i="4"/>
  <c r="L221" i="4"/>
  <c r="K221" i="4"/>
  <c r="J221" i="4"/>
  <c r="I221" i="4"/>
  <c r="H221" i="4"/>
  <c r="G221" i="4"/>
  <c r="F221" i="4"/>
  <c r="E221" i="4"/>
  <c r="AO221" i="4" s="1"/>
  <c r="D221" i="4"/>
  <c r="C221" i="4"/>
  <c r="B221" i="4"/>
  <c r="A221" i="4"/>
  <c r="AN220" i="4"/>
  <c r="AM220" i="4"/>
  <c r="AL220" i="4"/>
  <c r="AK220" i="4"/>
  <c r="AJ220" i="4"/>
  <c r="AI220" i="4"/>
  <c r="AH220" i="4"/>
  <c r="AG220" i="4"/>
  <c r="AF220" i="4"/>
  <c r="AE220" i="4"/>
  <c r="AD220" i="4"/>
  <c r="AC220" i="4"/>
  <c r="AB220" i="4"/>
  <c r="AA220" i="4"/>
  <c r="Z220" i="4"/>
  <c r="Y220" i="4"/>
  <c r="X220" i="4"/>
  <c r="W220" i="4"/>
  <c r="V220" i="4"/>
  <c r="U220" i="4"/>
  <c r="T220" i="4"/>
  <c r="S220" i="4"/>
  <c r="R220" i="4"/>
  <c r="Q220" i="4"/>
  <c r="P220" i="4"/>
  <c r="O220" i="4"/>
  <c r="N220" i="4"/>
  <c r="M220" i="4"/>
  <c r="L220" i="4"/>
  <c r="K220" i="4"/>
  <c r="J220" i="4"/>
  <c r="I220" i="4"/>
  <c r="H220" i="4"/>
  <c r="G220" i="4"/>
  <c r="F220" i="4"/>
  <c r="E220" i="4"/>
  <c r="D220" i="4"/>
  <c r="C220" i="4"/>
  <c r="AO220" i="4" s="1"/>
  <c r="B220" i="4"/>
  <c r="A220" i="4"/>
  <c r="AO219" i="4"/>
  <c r="AK219" i="4"/>
  <c r="AJ219" i="4"/>
  <c r="AI219" i="4"/>
  <c r="AH219" i="4"/>
  <c r="AG219" i="4"/>
  <c r="AF219" i="4"/>
  <c r="AE219" i="4"/>
  <c r="AD219" i="4"/>
  <c r="AC219" i="4"/>
  <c r="AB219" i="4"/>
  <c r="AN219" i="4" s="1"/>
  <c r="AA219" i="4"/>
  <c r="Z219" i="4"/>
  <c r="Y219" i="4"/>
  <c r="AM219" i="4" s="1"/>
  <c r="X219" i="4"/>
  <c r="W219" i="4"/>
  <c r="V219" i="4"/>
  <c r="U219" i="4"/>
  <c r="T219" i="4"/>
  <c r="S219" i="4"/>
  <c r="R219" i="4"/>
  <c r="Q219" i="4"/>
  <c r="P219" i="4"/>
  <c r="O219" i="4"/>
  <c r="N219" i="4"/>
  <c r="M219" i="4"/>
  <c r="L219" i="4"/>
  <c r="K219" i="4"/>
  <c r="J219" i="4"/>
  <c r="I219" i="4"/>
  <c r="H219" i="4"/>
  <c r="G219" i="4"/>
  <c r="F219" i="4"/>
  <c r="E219" i="4"/>
  <c r="D219" i="4"/>
  <c r="C219" i="4"/>
  <c r="B219" i="4"/>
  <c r="A219" i="4"/>
  <c r="AM218" i="4"/>
  <c r="AL218" i="4"/>
  <c r="AK218" i="4"/>
  <c r="AJ218" i="4"/>
  <c r="AI218" i="4"/>
  <c r="AH218" i="4"/>
  <c r="AG218" i="4"/>
  <c r="AF218" i="4"/>
  <c r="AE218" i="4"/>
  <c r="AD218" i="4"/>
  <c r="AC218" i="4"/>
  <c r="AB218" i="4"/>
  <c r="AN218" i="4" s="1"/>
  <c r="AA218" i="4"/>
  <c r="Z218" i="4"/>
  <c r="Y218" i="4"/>
  <c r="X218" i="4"/>
  <c r="W218" i="4"/>
  <c r="V218" i="4"/>
  <c r="U218" i="4"/>
  <c r="T218" i="4"/>
  <c r="S218" i="4"/>
  <c r="R218" i="4"/>
  <c r="Q218" i="4"/>
  <c r="P218" i="4"/>
  <c r="O218" i="4"/>
  <c r="N218" i="4"/>
  <c r="M218" i="4"/>
  <c r="L218" i="4"/>
  <c r="K218" i="4"/>
  <c r="J218" i="4"/>
  <c r="I218" i="4"/>
  <c r="H218" i="4"/>
  <c r="G218" i="4"/>
  <c r="F218" i="4"/>
  <c r="E218" i="4"/>
  <c r="D218" i="4"/>
  <c r="C218" i="4"/>
  <c r="AO218" i="4" s="1"/>
  <c r="B218" i="4"/>
  <c r="A218" i="4"/>
  <c r="AN217" i="4"/>
  <c r="AL217" i="4"/>
  <c r="AK217" i="4"/>
  <c r="AJ217" i="4"/>
  <c r="AI217" i="4"/>
  <c r="AH217" i="4"/>
  <c r="AG217" i="4"/>
  <c r="AF217" i="4"/>
  <c r="AE217" i="4"/>
  <c r="AD217" i="4"/>
  <c r="AC217" i="4"/>
  <c r="AB217" i="4"/>
  <c r="AA217" i="4"/>
  <c r="Z217" i="4"/>
  <c r="Y217" i="4"/>
  <c r="AM217" i="4" s="1"/>
  <c r="X217" i="4"/>
  <c r="W217" i="4"/>
  <c r="V217" i="4"/>
  <c r="U217" i="4"/>
  <c r="T217" i="4"/>
  <c r="S217" i="4"/>
  <c r="R217" i="4"/>
  <c r="Q217" i="4"/>
  <c r="P217" i="4"/>
  <c r="O217" i="4"/>
  <c r="N217" i="4"/>
  <c r="M217" i="4"/>
  <c r="L217" i="4"/>
  <c r="K217" i="4"/>
  <c r="J217" i="4"/>
  <c r="I217" i="4"/>
  <c r="H217" i="4"/>
  <c r="G217" i="4"/>
  <c r="F217" i="4"/>
  <c r="E217" i="4"/>
  <c r="AO217" i="4" s="1"/>
  <c r="D217" i="4"/>
  <c r="C217" i="4"/>
  <c r="B217" i="4"/>
  <c r="A217" i="4"/>
  <c r="AN216" i="4"/>
  <c r="AM216" i="4"/>
  <c r="AL216" i="4"/>
  <c r="AK216" i="4"/>
  <c r="AJ216" i="4"/>
  <c r="AI216" i="4"/>
  <c r="AH216" i="4"/>
  <c r="AG216" i="4"/>
  <c r="AF216" i="4"/>
  <c r="AE216" i="4"/>
  <c r="AD216" i="4"/>
  <c r="AC216" i="4"/>
  <c r="AB216" i="4"/>
  <c r="AA216" i="4"/>
  <c r="Z216" i="4"/>
  <c r="Y216" i="4"/>
  <c r="X216" i="4"/>
  <c r="W216" i="4"/>
  <c r="V216" i="4"/>
  <c r="U216" i="4"/>
  <c r="T216" i="4"/>
  <c r="S216" i="4"/>
  <c r="R216" i="4"/>
  <c r="Q216" i="4"/>
  <c r="P216" i="4"/>
  <c r="O216" i="4"/>
  <c r="N216" i="4"/>
  <c r="M216" i="4"/>
  <c r="L216" i="4"/>
  <c r="K216" i="4"/>
  <c r="J216" i="4"/>
  <c r="I216" i="4"/>
  <c r="H216" i="4"/>
  <c r="G216" i="4"/>
  <c r="F216" i="4"/>
  <c r="E216" i="4"/>
  <c r="D216" i="4"/>
  <c r="C216" i="4"/>
  <c r="AO216" i="4" s="1"/>
  <c r="B216" i="4"/>
  <c r="A216" i="4"/>
  <c r="AK215" i="4"/>
  <c r="AJ215" i="4"/>
  <c r="AI215" i="4"/>
  <c r="AH215" i="4"/>
  <c r="AG215" i="4"/>
  <c r="AF215" i="4"/>
  <c r="AE215" i="4"/>
  <c r="AD215" i="4"/>
  <c r="AC215" i="4"/>
  <c r="AB215" i="4"/>
  <c r="AN215" i="4" s="1"/>
  <c r="AA215" i="4"/>
  <c r="Z215" i="4"/>
  <c r="Y215" i="4"/>
  <c r="AM215" i="4" s="1"/>
  <c r="X215" i="4"/>
  <c r="W215" i="4"/>
  <c r="V215" i="4"/>
  <c r="U215" i="4"/>
  <c r="T215" i="4"/>
  <c r="S215" i="4"/>
  <c r="R215" i="4"/>
  <c r="Q215" i="4"/>
  <c r="P215" i="4"/>
  <c r="O215" i="4"/>
  <c r="N215" i="4"/>
  <c r="M215" i="4"/>
  <c r="L215" i="4"/>
  <c r="K215" i="4"/>
  <c r="J215" i="4"/>
  <c r="I215" i="4"/>
  <c r="AO215" i="4" s="1"/>
  <c r="H215" i="4"/>
  <c r="G215" i="4"/>
  <c r="F215" i="4"/>
  <c r="E215" i="4"/>
  <c r="D215" i="4"/>
  <c r="C215" i="4"/>
  <c r="B215" i="4"/>
  <c r="A215" i="4"/>
  <c r="AM214" i="4"/>
  <c r="AL214" i="4"/>
  <c r="AK214" i="4"/>
  <c r="AJ214" i="4"/>
  <c r="AI214" i="4"/>
  <c r="AH214" i="4"/>
  <c r="AG214" i="4"/>
  <c r="AF214" i="4"/>
  <c r="AE214" i="4"/>
  <c r="AD214" i="4"/>
  <c r="AC214" i="4"/>
  <c r="AB214" i="4"/>
  <c r="AN214" i="4" s="1"/>
  <c r="AA214" i="4"/>
  <c r="Z214" i="4"/>
  <c r="Y214" i="4"/>
  <c r="X214" i="4"/>
  <c r="W214" i="4"/>
  <c r="V214" i="4"/>
  <c r="U214" i="4"/>
  <c r="T214" i="4"/>
  <c r="S214" i="4"/>
  <c r="R214" i="4"/>
  <c r="Q214" i="4"/>
  <c r="P214" i="4"/>
  <c r="O214" i="4"/>
  <c r="N214" i="4"/>
  <c r="M214" i="4"/>
  <c r="L214" i="4"/>
  <c r="K214" i="4"/>
  <c r="J214" i="4"/>
  <c r="I214" i="4"/>
  <c r="H214" i="4"/>
  <c r="G214" i="4"/>
  <c r="F214" i="4"/>
  <c r="E214" i="4"/>
  <c r="D214" i="4"/>
  <c r="C214" i="4"/>
  <c r="AO214" i="4" s="1"/>
  <c r="B214" i="4"/>
  <c r="A214" i="4"/>
  <c r="AN213" i="4"/>
  <c r="AL213" i="4"/>
  <c r="AK213" i="4"/>
  <c r="AJ213" i="4"/>
  <c r="AI213" i="4"/>
  <c r="AH213" i="4"/>
  <c r="AG213" i="4"/>
  <c r="AF213" i="4"/>
  <c r="AE213" i="4"/>
  <c r="AD213" i="4"/>
  <c r="AC213" i="4"/>
  <c r="AB213" i="4"/>
  <c r="AA213" i="4"/>
  <c r="Z213" i="4"/>
  <c r="Y213" i="4"/>
  <c r="AM213" i="4" s="1"/>
  <c r="X213" i="4"/>
  <c r="W213" i="4"/>
  <c r="V213" i="4"/>
  <c r="U213" i="4"/>
  <c r="T213" i="4"/>
  <c r="S213" i="4"/>
  <c r="R213" i="4"/>
  <c r="Q213" i="4"/>
  <c r="P213" i="4"/>
  <c r="O213" i="4"/>
  <c r="N213" i="4"/>
  <c r="M213" i="4"/>
  <c r="L213" i="4"/>
  <c r="K213" i="4"/>
  <c r="J213" i="4"/>
  <c r="I213" i="4"/>
  <c r="H213" i="4"/>
  <c r="G213" i="4"/>
  <c r="F213" i="4"/>
  <c r="E213" i="4"/>
  <c r="AO213" i="4" s="1"/>
  <c r="D213" i="4"/>
  <c r="C213" i="4"/>
  <c r="B213" i="4"/>
  <c r="A213" i="4"/>
  <c r="AN212" i="4"/>
  <c r="AM212" i="4"/>
  <c r="AL212" i="4"/>
  <c r="AK212" i="4"/>
  <c r="AJ212" i="4"/>
  <c r="AI212" i="4"/>
  <c r="AH212" i="4"/>
  <c r="AG212" i="4"/>
  <c r="AF212" i="4"/>
  <c r="AE212" i="4"/>
  <c r="AD212" i="4"/>
  <c r="AC212" i="4"/>
  <c r="AB212" i="4"/>
  <c r="AA212" i="4"/>
  <c r="Z212" i="4"/>
  <c r="Y212" i="4"/>
  <c r="X212" i="4"/>
  <c r="W212" i="4"/>
  <c r="V212" i="4"/>
  <c r="U212" i="4"/>
  <c r="T212" i="4"/>
  <c r="S212" i="4"/>
  <c r="R212" i="4"/>
  <c r="Q212" i="4"/>
  <c r="P212" i="4"/>
  <c r="O212" i="4"/>
  <c r="N212" i="4"/>
  <c r="M212" i="4"/>
  <c r="L212" i="4"/>
  <c r="K212" i="4"/>
  <c r="J212" i="4"/>
  <c r="I212" i="4"/>
  <c r="H212" i="4"/>
  <c r="G212" i="4"/>
  <c r="F212" i="4"/>
  <c r="E212" i="4"/>
  <c r="D212" i="4"/>
  <c r="C212" i="4"/>
  <c r="AO212" i="4" s="1"/>
  <c r="B212" i="4"/>
  <c r="A212" i="4"/>
  <c r="AK211" i="4"/>
  <c r="AJ211" i="4"/>
  <c r="AI211" i="4"/>
  <c r="AH211" i="4"/>
  <c r="AG211" i="4"/>
  <c r="AF211" i="4"/>
  <c r="AE211" i="4"/>
  <c r="AD211" i="4"/>
  <c r="AC211" i="4"/>
  <c r="AB211" i="4"/>
  <c r="AN211" i="4" s="1"/>
  <c r="AA211" i="4"/>
  <c r="Z211" i="4"/>
  <c r="Y211" i="4"/>
  <c r="AM211" i="4" s="1"/>
  <c r="X211" i="4"/>
  <c r="W211" i="4"/>
  <c r="V211" i="4"/>
  <c r="U211" i="4"/>
  <c r="T211" i="4"/>
  <c r="S211" i="4"/>
  <c r="R211" i="4"/>
  <c r="Q211" i="4"/>
  <c r="P211" i="4"/>
  <c r="O211" i="4"/>
  <c r="N211" i="4"/>
  <c r="M211" i="4"/>
  <c r="L211" i="4"/>
  <c r="K211" i="4"/>
  <c r="J211" i="4"/>
  <c r="I211" i="4"/>
  <c r="AO211" i="4" s="1"/>
  <c r="H211" i="4"/>
  <c r="G211" i="4"/>
  <c r="F211" i="4"/>
  <c r="E211" i="4"/>
  <c r="D211" i="4"/>
  <c r="C211" i="4"/>
  <c r="B211" i="4"/>
  <c r="A211" i="4"/>
  <c r="AM210" i="4"/>
  <c r="AL210" i="4"/>
  <c r="AK210" i="4"/>
  <c r="AJ210" i="4"/>
  <c r="AI210" i="4"/>
  <c r="AH210" i="4"/>
  <c r="AG210" i="4"/>
  <c r="AF210" i="4"/>
  <c r="AE210" i="4"/>
  <c r="AD210" i="4"/>
  <c r="AC210" i="4"/>
  <c r="AB210" i="4"/>
  <c r="AN210" i="4" s="1"/>
  <c r="AA210" i="4"/>
  <c r="Z210" i="4"/>
  <c r="Y210" i="4"/>
  <c r="X210" i="4"/>
  <c r="W210" i="4"/>
  <c r="V210" i="4"/>
  <c r="U210" i="4"/>
  <c r="T210" i="4"/>
  <c r="S210" i="4"/>
  <c r="R210" i="4"/>
  <c r="Q210" i="4"/>
  <c r="P210" i="4"/>
  <c r="O210" i="4"/>
  <c r="N210" i="4"/>
  <c r="M210" i="4"/>
  <c r="L210" i="4"/>
  <c r="K210" i="4"/>
  <c r="J210" i="4"/>
  <c r="I210" i="4"/>
  <c r="H210" i="4"/>
  <c r="G210" i="4"/>
  <c r="F210" i="4"/>
  <c r="E210" i="4"/>
  <c r="D210" i="4"/>
  <c r="C210" i="4"/>
  <c r="AO210" i="4" s="1"/>
  <c r="B210" i="4"/>
  <c r="A210" i="4"/>
  <c r="AN209" i="4"/>
  <c r="AL209" i="4"/>
  <c r="AK209" i="4"/>
  <c r="AJ209" i="4"/>
  <c r="AI209" i="4"/>
  <c r="AH209" i="4"/>
  <c r="AG209" i="4"/>
  <c r="AF209" i="4"/>
  <c r="AE209" i="4"/>
  <c r="AD209" i="4"/>
  <c r="AC209" i="4"/>
  <c r="AB209" i="4"/>
  <c r="AA209" i="4"/>
  <c r="Z209" i="4"/>
  <c r="Y209" i="4"/>
  <c r="AM209" i="4" s="1"/>
  <c r="X209" i="4"/>
  <c r="W209" i="4"/>
  <c r="V209" i="4"/>
  <c r="U209" i="4"/>
  <c r="T209" i="4"/>
  <c r="S209" i="4"/>
  <c r="R209" i="4"/>
  <c r="Q209" i="4"/>
  <c r="P209" i="4"/>
  <c r="O209" i="4"/>
  <c r="N209" i="4"/>
  <c r="M209" i="4"/>
  <c r="L209" i="4"/>
  <c r="K209" i="4"/>
  <c r="J209" i="4"/>
  <c r="I209" i="4"/>
  <c r="H209" i="4"/>
  <c r="G209" i="4"/>
  <c r="F209" i="4"/>
  <c r="E209" i="4"/>
  <c r="AO209" i="4" s="1"/>
  <c r="D209" i="4"/>
  <c r="C209" i="4"/>
  <c r="B209" i="4"/>
  <c r="A209" i="4"/>
  <c r="AN208" i="4"/>
  <c r="AM208" i="4"/>
  <c r="AL208" i="4"/>
  <c r="AK208" i="4"/>
  <c r="AJ208" i="4"/>
  <c r="AI208" i="4"/>
  <c r="AH208" i="4"/>
  <c r="AG208" i="4"/>
  <c r="AF208" i="4"/>
  <c r="AE208" i="4"/>
  <c r="AD208" i="4"/>
  <c r="AC208" i="4"/>
  <c r="AB208" i="4"/>
  <c r="AA208" i="4"/>
  <c r="Z208" i="4"/>
  <c r="Y208" i="4"/>
  <c r="X208" i="4"/>
  <c r="W208" i="4"/>
  <c r="V208" i="4"/>
  <c r="U208" i="4"/>
  <c r="T208" i="4"/>
  <c r="S208" i="4"/>
  <c r="R208" i="4"/>
  <c r="Q208" i="4"/>
  <c r="P208" i="4"/>
  <c r="O208" i="4"/>
  <c r="N208" i="4"/>
  <c r="M208" i="4"/>
  <c r="L208" i="4"/>
  <c r="K208" i="4"/>
  <c r="J208" i="4"/>
  <c r="I208" i="4"/>
  <c r="H208" i="4"/>
  <c r="G208" i="4"/>
  <c r="F208" i="4"/>
  <c r="E208" i="4"/>
  <c r="D208" i="4"/>
  <c r="C208" i="4"/>
  <c r="AO208" i="4" s="1"/>
  <c r="B208" i="4"/>
  <c r="A208" i="4"/>
  <c r="AK207" i="4"/>
  <c r="AJ207" i="4"/>
  <c r="AI207" i="4"/>
  <c r="AH207" i="4"/>
  <c r="AG207" i="4"/>
  <c r="AF207" i="4"/>
  <c r="AE207" i="4"/>
  <c r="AD207" i="4"/>
  <c r="AC207" i="4"/>
  <c r="AB207" i="4"/>
  <c r="AN207" i="4" s="1"/>
  <c r="AA207" i="4"/>
  <c r="Z207" i="4"/>
  <c r="Y207" i="4"/>
  <c r="AM207" i="4" s="1"/>
  <c r="X207" i="4"/>
  <c r="W207" i="4"/>
  <c r="V207" i="4"/>
  <c r="U207" i="4"/>
  <c r="T207" i="4"/>
  <c r="S207" i="4"/>
  <c r="R207" i="4"/>
  <c r="Q207" i="4"/>
  <c r="P207" i="4"/>
  <c r="O207" i="4"/>
  <c r="N207" i="4"/>
  <c r="M207" i="4"/>
  <c r="L207" i="4"/>
  <c r="K207" i="4"/>
  <c r="J207" i="4"/>
  <c r="I207" i="4"/>
  <c r="AO207" i="4" s="1"/>
  <c r="H207" i="4"/>
  <c r="G207" i="4"/>
  <c r="F207" i="4"/>
  <c r="E207" i="4"/>
  <c r="D207" i="4"/>
  <c r="C207" i="4"/>
  <c r="B207" i="4"/>
  <c r="A207" i="4"/>
  <c r="AM206" i="4"/>
  <c r="AL206" i="4"/>
  <c r="AK206" i="4"/>
  <c r="AJ206" i="4"/>
  <c r="AI206" i="4"/>
  <c r="AH206" i="4"/>
  <c r="AG206" i="4"/>
  <c r="AF206" i="4"/>
  <c r="AE206" i="4"/>
  <c r="AD206" i="4"/>
  <c r="AC206" i="4"/>
  <c r="AB206" i="4"/>
  <c r="AN206" i="4" s="1"/>
  <c r="AA206" i="4"/>
  <c r="Z206" i="4"/>
  <c r="Y206" i="4"/>
  <c r="X206" i="4"/>
  <c r="W206" i="4"/>
  <c r="V206" i="4"/>
  <c r="U206" i="4"/>
  <c r="T206" i="4"/>
  <c r="S206" i="4"/>
  <c r="R206" i="4"/>
  <c r="Q206" i="4"/>
  <c r="P206" i="4"/>
  <c r="O206" i="4"/>
  <c r="N206" i="4"/>
  <c r="M206" i="4"/>
  <c r="L206" i="4"/>
  <c r="K206" i="4"/>
  <c r="J206" i="4"/>
  <c r="I206" i="4"/>
  <c r="H206" i="4"/>
  <c r="G206" i="4"/>
  <c r="F206" i="4"/>
  <c r="E206" i="4"/>
  <c r="D206" i="4"/>
  <c r="C206" i="4"/>
  <c r="AO206" i="4" s="1"/>
  <c r="B206" i="4"/>
  <c r="A206" i="4"/>
  <c r="AN205" i="4"/>
  <c r="AL205" i="4"/>
  <c r="AK205" i="4"/>
  <c r="AJ205" i="4"/>
  <c r="AI205" i="4"/>
  <c r="AH205" i="4"/>
  <c r="AG205" i="4"/>
  <c r="AF205" i="4"/>
  <c r="AE205" i="4"/>
  <c r="AD205" i="4"/>
  <c r="AC205" i="4"/>
  <c r="AB205" i="4"/>
  <c r="AA205" i="4"/>
  <c r="Z205" i="4"/>
  <c r="Y205" i="4"/>
  <c r="AM205" i="4" s="1"/>
  <c r="X205" i="4"/>
  <c r="W205" i="4"/>
  <c r="V205" i="4"/>
  <c r="U205" i="4"/>
  <c r="T205" i="4"/>
  <c r="S205" i="4"/>
  <c r="R205" i="4"/>
  <c r="Q205" i="4"/>
  <c r="P205" i="4"/>
  <c r="O205" i="4"/>
  <c r="N205" i="4"/>
  <c r="M205" i="4"/>
  <c r="L205" i="4"/>
  <c r="K205" i="4"/>
  <c r="J205" i="4"/>
  <c r="I205" i="4"/>
  <c r="H205" i="4"/>
  <c r="G205" i="4"/>
  <c r="F205" i="4"/>
  <c r="E205" i="4"/>
  <c r="AO205" i="4" s="1"/>
  <c r="D205" i="4"/>
  <c r="C205" i="4"/>
  <c r="B205" i="4"/>
  <c r="A205" i="4"/>
  <c r="AN204" i="4"/>
  <c r="AM204" i="4"/>
  <c r="AL204" i="4"/>
  <c r="AK204" i="4"/>
  <c r="AJ204" i="4"/>
  <c r="AI204" i="4"/>
  <c r="AH204" i="4"/>
  <c r="AG204" i="4"/>
  <c r="AF204" i="4"/>
  <c r="AE204" i="4"/>
  <c r="AD204" i="4"/>
  <c r="AC204" i="4"/>
  <c r="AB204" i="4"/>
  <c r="AA204" i="4"/>
  <c r="Z204" i="4"/>
  <c r="Y204" i="4"/>
  <c r="X204" i="4"/>
  <c r="W204" i="4"/>
  <c r="V204" i="4"/>
  <c r="U204" i="4"/>
  <c r="T204" i="4"/>
  <c r="S204" i="4"/>
  <c r="R204" i="4"/>
  <c r="Q204" i="4"/>
  <c r="P204" i="4"/>
  <c r="O204" i="4"/>
  <c r="N204" i="4"/>
  <c r="M204" i="4"/>
  <c r="L204" i="4"/>
  <c r="K204" i="4"/>
  <c r="J204" i="4"/>
  <c r="I204" i="4"/>
  <c r="H204" i="4"/>
  <c r="G204" i="4"/>
  <c r="F204" i="4"/>
  <c r="E204" i="4"/>
  <c r="D204" i="4"/>
  <c r="C204" i="4"/>
  <c r="AO204" i="4" s="1"/>
  <c r="B204" i="4"/>
  <c r="A204" i="4"/>
  <c r="AK203" i="4"/>
  <c r="AJ203" i="4"/>
  <c r="AI203" i="4"/>
  <c r="AH203" i="4"/>
  <c r="AG203" i="4"/>
  <c r="AF203" i="4"/>
  <c r="AE203" i="4"/>
  <c r="AD203" i="4"/>
  <c r="AC203" i="4"/>
  <c r="AB203" i="4"/>
  <c r="AN203" i="4" s="1"/>
  <c r="AA203" i="4"/>
  <c r="Z203" i="4"/>
  <c r="Y203" i="4"/>
  <c r="AM203" i="4" s="1"/>
  <c r="X203" i="4"/>
  <c r="W203" i="4"/>
  <c r="V203" i="4"/>
  <c r="U203" i="4"/>
  <c r="T203" i="4"/>
  <c r="S203" i="4"/>
  <c r="R203" i="4"/>
  <c r="Q203" i="4"/>
  <c r="P203" i="4"/>
  <c r="O203" i="4"/>
  <c r="N203" i="4"/>
  <c r="M203" i="4"/>
  <c r="L203" i="4"/>
  <c r="K203" i="4"/>
  <c r="J203" i="4"/>
  <c r="I203" i="4"/>
  <c r="AO203" i="4" s="1"/>
  <c r="H203" i="4"/>
  <c r="G203" i="4"/>
  <c r="F203" i="4"/>
  <c r="E203" i="4"/>
  <c r="D203" i="4"/>
  <c r="C203" i="4"/>
  <c r="B203" i="4"/>
  <c r="A203" i="4"/>
  <c r="AM202" i="4"/>
  <c r="AL202" i="4"/>
  <c r="AK202" i="4"/>
  <c r="AJ202" i="4"/>
  <c r="AI202" i="4"/>
  <c r="AH202" i="4"/>
  <c r="AG202" i="4"/>
  <c r="AF202" i="4"/>
  <c r="AE202" i="4"/>
  <c r="AD202" i="4"/>
  <c r="AC202" i="4"/>
  <c r="AB202" i="4"/>
  <c r="AN202" i="4" s="1"/>
  <c r="AA202" i="4"/>
  <c r="Z202" i="4"/>
  <c r="Y202" i="4"/>
  <c r="X202" i="4"/>
  <c r="W202" i="4"/>
  <c r="V202" i="4"/>
  <c r="U202" i="4"/>
  <c r="T202" i="4"/>
  <c r="S202" i="4"/>
  <c r="R202" i="4"/>
  <c r="Q202" i="4"/>
  <c r="P202" i="4"/>
  <c r="O202" i="4"/>
  <c r="N202" i="4"/>
  <c r="M202" i="4"/>
  <c r="L202" i="4"/>
  <c r="K202" i="4"/>
  <c r="J202" i="4"/>
  <c r="I202" i="4"/>
  <c r="H202" i="4"/>
  <c r="G202" i="4"/>
  <c r="F202" i="4"/>
  <c r="E202" i="4"/>
  <c r="D202" i="4"/>
  <c r="C202" i="4"/>
  <c r="AO202" i="4" s="1"/>
  <c r="B202" i="4"/>
  <c r="A202" i="4"/>
  <c r="AN201" i="4"/>
  <c r="AL201" i="4"/>
  <c r="AK201" i="4"/>
  <c r="AJ201" i="4"/>
  <c r="AI201" i="4"/>
  <c r="AH201" i="4"/>
  <c r="AG201" i="4"/>
  <c r="AF201" i="4"/>
  <c r="AE201" i="4"/>
  <c r="AD201" i="4"/>
  <c r="AC201" i="4"/>
  <c r="AB201" i="4"/>
  <c r="AA201" i="4"/>
  <c r="Z201" i="4"/>
  <c r="Y201" i="4"/>
  <c r="AM201" i="4" s="1"/>
  <c r="X201" i="4"/>
  <c r="W201" i="4"/>
  <c r="V201" i="4"/>
  <c r="U201" i="4"/>
  <c r="T201" i="4"/>
  <c r="S201" i="4"/>
  <c r="R201" i="4"/>
  <c r="Q201" i="4"/>
  <c r="P201" i="4"/>
  <c r="O201" i="4"/>
  <c r="N201" i="4"/>
  <c r="M201" i="4"/>
  <c r="L201" i="4"/>
  <c r="K201" i="4"/>
  <c r="J201" i="4"/>
  <c r="I201" i="4"/>
  <c r="H201" i="4"/>
  <c r="G201" i="4"/>
  <c r="F201" i="4"/>
  <c r="E201" i="4"/>
  <c r="AO201" i="4" s="1"/>
  <c r="D201" i="4"/>
  <c r="C201" i="4"/>
  <c r="B201" i="4"/>
  <c r="A201" i="4"/>
  <c r="AN200" i="4"/>
  <c r="AM200" i="4"/>
  <c r="AL200" i="4"/>
  <c r="AK200" i="4"/>
  <c r="AJ200" i="4"/>
  <c r="AI200" i="4"/>
  <c r="AH200" i="4"/>
  <c r="AG200" i="4"/>
  <c r="AF200" i="4"/>
  <c r="AE200" i="4"/>
  <c r="AD200" i="4"/>
  <c r="AC200" i="4"/>
  <c r="AB200" i="4"/>
  <c r="AA200" i="4"/>
  <c r="Z200" i="4"/>
  <c r="Y200" i="4"/>
  <c r="X200" i="4"/>
  <c r="W200" i="4"/>
  <c r="V200" i="4"/>
  <c r="U200" i="4"/>
  <c r="T200" i="4"/>
  <c r="S200" i="4"/>
  <c r="R200" i="4"/>
  <c r="Q200" i="4"/>
  <c r="P200" i="4"/>
  <c r="O200" i="4"/>
  <c r="N200" i="4"/>
  <c r="M200" i="4"/>
  <c r="L200" i="4"/>
  <c r="K200" i="4"/>
  <c r="J200" i="4"/>
  <c r="I200" i="4"/>
  <c r="H200" i="4"/>
  <c r="G200" i="4"/>
  <c r="F200" i="4"/>
  <c r="E200" i="4"/>
  <c r="D200" i="4"/>
  <c r="C200" i="4"/>
  <c r="AO200" i="4" s="1"/>
  <c r="B200" i="4"/>
  <c r="A200" i="4"/>
  <c r="AK199" i="4"/>
  <c r="AJ199" i="4"/>
  <c r="AI199" i="4"/>
  <c r="AH199" i="4"/>
  <c r="AG199" i="4"/>
  <c r="AF199" i="4"/>
  <c r="AE199" i="4"/>
  <c r="AD199" i="4"/>
  <c r="AC199" i="4"/>
  <c r="AB199" i="4"/>
  <c r="AN199" i="4" s="1"/>
  <c r="AA199" i="4"/>
  <c r="Z199" i="4"/>
  <c r="Y199" i="4"/>
  <c r="AM199" i="4" s="1"/>
  <c r="X199" i="4"/>
  <c r="W199" i="4"/>
  <c r="V199" i="4"/>
  <c r="U199" i="4"/>
  <c r="T199" i="4"/>
  <c r="S199" i="4"/>
  <c r="R199" i="4"/>
  <c r="Q199" i="4"/>
  <c r="P199" i="4"/>
  <c r="O199" i="4"/>
  <c r="N199" i="4"/>
  <c r="M199" i="4"/>
  <c r="L199" i="4"/>
  <c r="K199" i="4"/>
  <c r="J199" i="4"/>
  <c r="I199" i="4"/>
  <c r="AO199" i="4" s="1"/>
  <c r="H199" i="4"/>
  <c r="G199" i="4"/>
  <c r="F199" i="4"/>
  <c r="E199" i="4"/>
  <c r="D199" i="4"/>
  <c r="C199" i="4"/>
  <c r="B199" i="4"/>
  <c r="A199" i="4"/>
  <c r="AM198" i="4"/>
  <c r="AL198" i="4"/>
  <c r="AK198" i="4"/>
  <c r="AJ198" i="4"/>
  <c r="AI198" i="4"/>
  <c r="AH198" i="4"/>
  <c r="AG198" i="4"/>
  <c r="AF198" i="4"/>
  <c r="AE198" i="4"/>
  <c r="AD198" i="4"/>
  <c r="AC198" i="4"/>
  <c r="AB198" i="4"/>
  <c r="AN198" i="4" s="1"/>
  <c r="AA198" i="4"/>
  <c r="Z198" i="4"/>
  <c r="Y198" i="4"/>
  <c r="X198" i="4"/>
  <c r="W198" i="4"/>
  <c r="V198" i="4"/>
  <c r="U198" i="4"/>
  <c r="T198" i="4"/>
  <c r="S198" i="4"/>
  <c r="R198" i="4"/>
  <c r="Q198" i="4"/>
  <c r="P198" i="4"/>
  <c r="O198" i="4"/>
  <c r="N198" i="4"/>
  <c r="M198" i="4"/>
  <c r="L198" i="4"/>
  <c r="K198" i="4"/>
  <c r="J198" i="4"/>
  <c r="I198" i="4"/>
  <c r="H198" i="4"/>
  <c r="G198" i="4"/>
  <c r="F198" i="4"/>
  <c r="E198" i="4"/>
  <c r="D198" i="4"/>
  <c r="C198" i="4"/>
  <c r="AO198" i="4" s="1"/>
  <c r="B198" i="4"/>
  <c r="A198" i="4"/>
  <c r="AN197" i="4"/>
  <c r="AL197" i="4"/>
  <c r="AK197" i="4"/>
  <c r="AJ197" i="4"/>
  <c r="AI197" i="4"/>
  <c r="AH197" i="4"/>
  <c r="AG197" i="4"/>
  <c r="AF197" i="4"/>
  <c r="AE197" i="4"/>
  <c r="AD197" i="4"/>
  <c r="AC197" i="4"/>
  <c r="AB197" i="4"/>
  <c r="AA197" i="4"/>
  <c r="Z197" i="4"/>
  <c r="Y197" i="4"/>
  <c r="AM197" i="4" s="1"/>
  <c r="X197" i="4"/>
  <c r="W197" i="4"/>
  <c r="V197" i="4"/>
  <c r="U197" i="4"/>
  <c r="T197" i="4"/>
  <c r="S197" i="4"/>
  <c r="R197" i="4"/>
  <c r="Q197" i="4"/>
  <c r="P197" i="4"/>
  <c r="O197" i="4"/>
  <c r="N197" i="4"/>
  <c r="M197" i="4"/>
  <c r="L197" i="4"/>
  <c r="K197" i="4"/>
  <c r="J197" i="4"/>
  <c r="I197" i="4"/>
  <c r="H197" i="4"/>
  <c r="G197" i="4"/>
  <c r="F197" i="4"/>
  <c r="E197" i="4"/>
  <c r="AO197" i="4" s="1"/>
  <c r="D197" i="4"/>
  <c r="C197" i="4"/>
  <c r="B197" i="4"/>
  <c r="A197" i="4"/>
  <c r="AN196" i="4"/>
  <c r="AM196" i="4"/>
  <c r="AL196" i="4"/>
  <c r="AK196" i="4"/>
  <c r="AJ196" i="4"/>
  <c r="AI196" i="4"/>
  <c r="AH196" i="4"/>
  <c r="AG196" i="4"/>
  <c r="AF196" i="4"/>
  <c r="AE196" i="4"/>
  <c r="AD196" i="4"/>
  <c r="AC196" i="4"/>
  <c r="AB196" i="4"/>
  <c r="AA196" i="4"/>
  <c r="Z196" i="4"/>
  <c r="Y196" i="4"/>
  <c r="X196" i="4"/>
  <c r="W196" i="4"/>
  <c r="V196" i="4"/>
  <c r="U196" i="4"/>
  <c r="T196" i="4"/>
  <c r="S196" i="4"/>
  <c r="R196" i="4"/>
  <c r="Q196" i="4"/>
  <c r="P196" i="4"/>
  <c r="O196" i="4"/>
  <c r="N196" i="4"/>
  <c r="M196" i="4"/>
  <c r="L196" i="4"/>
  <c r="K196" i="4"/>
  <c r="J196" i="4"/>
  <c r="I196" i="4"/>
  <c r="H196" i="4"/>
  <c r="G196" i="4"/>
  <c r="F196" i="4"/>
  <c r="E196" i="4"/>
  <c r="D196" i="4"/>
  <c r="C196" i="4"/>
  <c r="AO196" i="4" s="1"/>
  <c r="B196" i="4"/>
  <c r="A196" i="4"/>
  <c r="AK195" i="4"/>
  <c r="AJ195" i="4"/>
  <c r="AI195" i="4"/>
  <c r="AH195" i="4"/>
  <c r="AG195" i="4"/>
  <c r="AF195" i="4"/>
  <c r="AE195" i="4"/>
  <c r="AD195" i="4"/>
  <c r="AC195" i="4"/>
  <c r="AB195" i="4"/>
  <c r="AN195" i="4" s="1"/>
  <c r="AA195" i="4"/>
  <c r="Z195" i="4"/>
  <c r="Y195" i="4"/>
  <c r="AM195" i="4" s="1"/>
  <c r="X195" i="4"/>
  <c r="W195" i="4"/>
  <c r="V195" i="4"/>
  <c r="U195" i="4"/>
  <c r="T195" i="4"/>
  <c r="S195" i="4"/>
  <c r="R195" i="4"/>
  <c r="Q195" i="4"/>
  <c r="P195" i="4"/>
  <c r="O195" i="4"/>
  <c r="N195" i="4"/>
  <c r="M195" i="4"/>
  <c r="L195" i="4"/>
  <c r="K195" i="4"/>
  <c r="J195" i="4"/>
  <c r="I195" i="4"/>
  <c r="AO195" i="4" s="1"/>
  <c r="H195" i="4"/>
  <c r="G195" i="4"/>
  <c r="F195" i="4"/>
  <c r="E195" i="4"/>
  <c r="D195" i="4"/>
  <c r="C195" i="4"/>
  <c r="B195" i="4"/>
  <c r="A195" i="4"/>
  <c r="AM194" i="4"/>
  <c r="AL194" i="4"/>
  <c r="AK194" i="4"/>
  <c r="AJ194" i="4"/>
  <c r="AI194" i="4"/>
  <c r="AH194" i="4"/>
  <c r="AG194" i="4"/>
  <c r="AF194" i="4"/>
  <c r="AE194" i="4"/>
  <c r="AD194" i="4"/>
  <c r="AC194" i="4"/>
  <c r="AB194" i="4"/>
  <c r="AN194" i="4" s="1"/>
  <c r="AA194" i="4"/>
  <c r="Z194" i="4"/>
  <c r="Y194" i="4"/>
  <c r="X194" i="4"/>
  <c r="W194" i="4"/>
  <c r="V194" i="4"/>
  <c r="U194" i="4"/>
  <c r="T194" i="4"/>
  <c r="S194" i="4"/>
  <c r="R194" i="4"/>
  <c r="Q194" i="4"/>
  <c r="P194" i="4"/>
  <c r="O194" i="4"/>
  <c r="N194" i="4"/>
  <c r="M194" i="4"/>
  <c r="L194" i="4"/>
  <c r="K194" i="4"/>
  <c r="J194" i="4"/>
  <c r="I194" i="4"/>
  <c r="H194" i="4"/>
  <c r="G194" i="4"/>
  <c r="F194" i="4"/>
  <c r="E194" i="4"/>
  <c r="D194" i="4"/>
  <c r="C194" i="4"/>
  <c r="AO194" i="4" s="1"/>
  <c r="B194" i="4"/>
  <c r="A194" i="4"/>
  <c r="AN193" i="4"/>
  <c r="AL193" i="4"/>
  <c r="AK193" i="4"/>
  <c r="AJ193" i="4"/>
  <c r="AI193" i="4"/>
  <c r="AH193" i="4"/>
  <c r="AG193" i="4"/>
  <c r="AF193" i="4"/>
  <c r="AE193" i="4"/>
  <c r="AD193" i="4"/>
  <c r="AC193" i="4"/>
  <c r="AB193" i="4"/>
  <c r="AA193" i="4"/>
  <c r="Z193" i="4"/>
  <c r="Y193" i="4"/>
  <c r="AM193" i="4" s="1"/>
  <c r="X193" i="4"/>
  <c r="W193" i="4"/>
  <c r="V193" i="4"/>
  <c r="U193" i="4"/>
  <c r="T193" i="4"/>
  <c r="S193" i="4"/>
  <c r="R193" i="4"/>
  <c r="Q193" i="4"/>
  <c r="P193" i="4"/>
  <c r="O193" i="4"/>
  <c r="N193" i="4"/>
  <c r="M193" i="4"/>
  <c r="L193" i="4"/>
  <c r="K193" i="4"/>
  <c r="J193" i="4"/>
  <c r="I193" i="4"/>
  <c r="H193" i="4"/>
  <c r="G193" i="4"/>
  <c r="F193" i="4"/>
  <c r="E193" i="4"/>
  <c r="AO193" i="4" s="1"/>
  <c r="D193" i="4"/>
  <c r="C193" i="4"/>
  <c r="B193" i="4"/>
  <c r="A193" i="4"/>
  <c r="AN192" i="4"/>
  <c r="AM192" i="4"/>
  <c r="AL192" i="4"/>
  <c r="AK192" i="4"/>
  <c r="AJ192" i="4"/>
  <c r="AI192" i="4"/>
  <c r="AH192" i="4"/>
  <c r="AG192" i="4"/>
  <c r="AF192" i="4"/>
  <c r="AE192" i="4"/>
  <c r="AD192" i="4"/>
  <c r="AC192" i="4"/>
  <c r="AB192" i="4"/>
  <c r="AA192" i="4"/>
  <c r="Z192" i="4"/>
  <c r="Y192" i="4"/>
  <c r="X192" i="4"/>
  <c r="W192" i="4"/>
  <c r="V192" i="4"/>
  <c r="U192" i="4"/>
  <c r="T192" i="4"/>
  <c r="S192" i="4"/>
  <c r="R192" i="4"/>
  <c r="Q192" i="4"/>
  <c r="P192" i="4"/>
  <c r="O192" i="4"/>
  <c r="N192" i="4"/>
  <c r="M192" i="4"/>
  <c r="L192" i="4"/>
  <c r="K192" i="4"/>
  <c r="J192" i="4"/>
  <c r="I192" i="4"/>
  <c r="H192" i="4"/>
  <c r="G192" i="4"/>
  <c r="F192" i="4"/>
  <c r="E192" i="4"/>
  <c r="D192" i="4"/>
  <c r="C192" i="4"/>
  <c r="AO192" i="4" s="1"/>
  <c r="B192" i="4"/>
  <c r="A192" i="4"/>
  <c r="AK191" i="4"/>
  <c r="AJ191" i="4"/>
  <c r="AI191" i="4"/>
  <c r="AH191" i="4"/>
  <c r="AG191" i="4"/>
  <c r="AF191" i="4"/>
  <c r="AE191" i="4"/>
  <c r="AD191" i="4"/>
  <c r="AC191" i="4"/>
  <c r="AB191" i="4"/>
  <c r="AN191" i="4" s="1"/>
  <c r="AA191" i="4"/>
  <c r="Z191" i="4"/>
  <c r="Y191" i="4"/>
  <c r="AM191" i="4" s="1"/>
  <c r="X191" i="4"/>
  <c r="W191" i="4"/>
  <c r="V191" i="4"/>
  <c r="U191" i="4"/>
  <c r="T191" i="4"/>
  <c r="S191" i="4"/>
  <c r="R191" i="4"/>
  <c r="Q191" i="4"/>
  <c r="P191" i="4"/>
  <c r="O191" i="4"/>
  <c r="N191" i="4"/>
  <c r="M191" i="4"/>
  <c r="L191" i="4"/>
  <c r="K191" i="4"/>
  <c r="J191" i="4"/>
  <c r="I191" i="4"/>
  <c r="AO191" i="4" s="1"/>
  <c r="H191" i="4"/>
  <c r="G191" i="4"/>
  <c r="F191" i="4"/>
  <c r="E191" i="4"/>
  <c r="D191" i="4"/>
  <c r="C191" i="4"/>
  <c r="B191" i="4"/>
  <c r="A191" i="4"/>
  <c r="AM190" i="4"/>
  <c r="AL190" i="4"/>
  <c r="AK190" i="4"/>
  <c r="AJ190" i="4"/>
  <c r="AI190" i="4"/>
  <c r="AH190" i="4"/>
  <c r="AG190" i="4"/>
  <c r="AF190" i="4"/>
  <c r="AE190" i="4"/>
  <c r="AD190" i="4"/>
  <c r="AC190" i="4"/>
  <c r="AB190" i="4"/>
  <c r="AN190" i="4" s="1"/>
  <c r="AA190" i="4"/>
  <c r="Z190" i="4"/>
  <c r="Y190" i="4"/>
  <c r="X190" i="4"/>
  <c r="W190" i="4"/>
  <c r="V190" i="4"/>
  <c r="U190" i="4"/>
  <c r="T190" i="4"/>
  <c r="S190" i="4"/>
  <c r="R190" i="4"/>
  <c r="Q190" i="4"/>
  <c r="P190" i="4"/>
  <c r="O190" i="4"/>
  <c r="N190" i="4"/>
  <c r="M190" i="4"/>
  <c r="L190" i="4"/>
  <c r="K190" i="4"/>
  <c r="J190" i="4"/>
  <c r="I190" i="4"/>
  <c r="H190" i="4"/>
  <c r="G190" i="4"/>
  <c r="F190" i="4"/>
  <c r="E190" i="4"/>
  <c r="D190" i="4"/>
  <c r="C190" i="4"/>
  <c r="AO190" i="4" s="1"/>
  <c r="B190" i="4"/>
  <c r="A190" i="4"/>
  <c r="AN189" i="4"/>
  <c r="AL189" i="4"/>
  <c r="AK189" i="4"/>
  <c r="AJ189" i="4"/>
  <c r="AI189" i="4"/>
  <c r="AH189" i="4"/>
  <c r="AG189" i="4"/>
  <c r="AF189" i="4"/>
  <c r="AE189" i="4"/>
  <c r="AD189" i="4"/>
  <c r="AC189" i="4"/>
  <c r="AB189" i="4"/>
  <c r="AA189" i="4"/>
  <c r="Z189" i="4"/>
  <c r="Y189" i="4"/>
  <c r="AM189" i="4" s="1"/>
  <c r="X189" i="4"/>
  <c r="W189" i="4"/>
  <c r="V189" i="4"/>
  <c r="U189" i="4"/>
  <c r="T189" i="4"/>
  <c r="S189" i="4"/>
  <c r="R189" i="4"/>
  <c r="Q189" i="4"/>
  <c r="P189" i="4"/>
  <c r="O189" i="4"/>
  <c r="N189" i="4"/>
  <c r="M189" i="4"/>
  <c r="L189" i="4"/>
  <c r="K189" i="4"/>
  <c r="J189" i="4"/>
  <c r="I189" i="4"/>
  <c r="H189" i="4"/>
  <c r="G189" i="4"/>
  <c r="F189" i="4"/>
  <c r="E189" i="4"/>
  <c r="AO189" i="4" s="1"/>
  <c r="D189" i="4"/>
  <c r="C189" i="4"/>
  <c r="B189" i="4"/>
  <c r="A189" i="4"/>
  <c r="AN188" i="4"/>
  <c r="AM188" i="4"/>
  <c r="AL188" i="4"/>
  <c r="AK188" i="4"/>
  <c r="AJ188" i="4"/>
  <c r="AI188" i="4"/>
  <c r="AH188" i="4"/>
  <c r="AG188" i="4"/>
  <c r="AF188" i="4"/>
  <c r="AE188" i="4"/>
  <c r="AD188" i="4"/>
  <c r="AC188" i="4"/>
  <c r="AB188" i="4"/>
  <c r="AA188" i="4"/>
  <c r="Z188" i="4"/>
  <c r="Y188" i="4"/>
  <c r="X188" i="4"/>
  <c r="W188" i="4"/>
  <c r="V188" i="4"/>
  <c r="U188" i="4"/>
  <c r="T188" i="4"/>
  <c r="S188" i="4"/>
  <c r="R188" i="4"/>
  <c r="Q188" i="4"/>
  <c r="P188" i="4"/>
  <c r="O188" i="4"/>
  <c r="N188" i="4"/>
  <c r="M188" i="4"/>
  <c r="L188" i="4"/>
  <c r="K188" i="4"/>
  <c r="J188" i="4"/>
  <c r="I188" i="4"/>
  <c r="H188" i="4"/>
  <c r="G188" i="4"/>
  <c r="F188" i="4"/>
  <c r="E188" i="4"/>
  <c r="D188" i="4"/>
  <c r="C188" i="4"/>
  <c r="AO188" i="4" s="1"/>
  <c r="B188" i="4"/>
  <c r="A188" i="4"/>
  <c r="AK187" i="4"/>
  <c r="AJ187" i="4"/>
  <c r="AI187" i="4"/>
  <c r="AH187" i="4"/>
  <c r="AG187" i="4"/>
  <c r="AF187" i="4"/>
  <c r="AE187" i="4"/>
  <c r="AD187" i="4"/>
  <c r="AC187" i="4"/>
  <c r="AB187" i="4"/>
  <c r="AN187" i="4" s="1"/>
  <c r="AA187" i="4"/>
  <c r="Z187" i="4"/>
  <c r="Y187" i="4"/>
  <c r="AM187" i="4" s="1"/>
  <c r="X187" i="4"/>
  <c r="W187" i="4"/>
  <c r="V187" i="4"/>
  <c r="U187" i="4"/>
  <c r="T187" i="4"/>
  <c r="S187" i="4"/>
  <c r="R187" i="4"/>
  <c r="Q187" i="4"/>
  <c r="P187" i="4"/>
  <c r="O187" i="4"/>
  <c r="N187" i="4"/>
  <c r="M187" i="4"/>
  <c r="L187" i="4"/>
  <c r="K187" i="4"/>
  <c r="J187" i="4"/>
  <c r="I187" i="4"/>
  <c r="AO187" i="4" s="1"/>
  <c r="H187" i="4"/>
  <c r="G187" i="4"/>
  <c r="F187" i="4"/>
  <c r="E187" i="4"/>
  <c r="D187" i="4"/>
  <c r="C187" i="4"/>
  <c r="B187" i="4"/>
  <c r="A187" i="4"/>
  <c r="AM186" i="4"/>
  <c r="AL186" i="4"/>
  <c r="AK186" i="4"/>
  <c r="AJ186" i="4"/>
  <c r="AI186" i="4"/>
  <c r="AH186" i="4"/>
  <c r="AG186" i="4"/>
  <c r="AF186" i="4"/>
  <c r="AE186" i="4"/>
  <c r="AD186" i="4"/>
  <c r="AC186" i="4"/>
  <c r="AB186" i="4"/>
  <c r="AN186" i="4" s="1"/>
  <c r="AA186" i="4"/>
  <c r="Z186" i="4"/>
  <c r="Y186" i="4"/>
  <c r="X186" i="4"/>
  <c r="W186" i="4"/>
  <c r="V186" i="4"/>
  <c r="U186" i="4"/>
  <c r="T186" i="4"/>
  <c r="S186" i="4"/>
  <c r="R186" i="4"/>
  <c r="Q186" i="4"/>
  <c r="P186" i="4"/>
  <c r="O186" i="4"/>
  <c r="N186" i="4"/>
  <c r="M186" i="4"/>
  <c r="L186" i="4"/>
  <c r="K186" i="4"/>
  <c r="J186" i="4"/>
  <c r="I186" i="4"/>
  <c r="H186" i="4"/>
  <c r="G186" i="4"/>
  <c r="F186" i="4"/>
  <c r="E186" i="4"/>
  <c r="D186" i="4"/>
  <c r="C186" i="4"/>
  <c r="AO186" i="4" s="1"/>
  <c r="B186" i="4"/>
  <c r="A186" i="4"/>
  <c r="AN185" i="4"/>
  <c r="AL185" i="4"/>
  <c r="AK185" i="4"/>
  <c r="AJ185" i="4"/>
  <c r="AI185" i="4"/>
  <c r="AH185" i="4"/>
  <c r="AG185" i="4"/>
  <c r="AF185" i="4"/>
  <c r="AE185" i="4"/>
  <c r="AD185" i="4"/>
  <c r="AC185" i="4"/>
  <c r="AB185" i="4"/>
  <c r="AA185" i="4"/>
  <c r="Z185" i="4"/>
  <c r="Y185" i="4"/>
  <c r="AM185" i="4" s="1"/>
  <c r="X185" i="4"/>
  <c r="W185" i="4"/>
  <c r="V185" i="4"/>
  <c r="U185" i="4"/>
  <c r="T185" i="4"/>
  <c r="S185" i="4"/>
  <c r="R185" i="4"/>
  <c r="Q185" i="4"/>
  <c r="P185" i="4"/>
  <c r="O185" i="4"/>
  <c r="N185" i="4"/>
  <c r="M185" i="4"/>
  <c r="L185" i="4"/>
  <c r="K185" i="4"/>
  <c r="J185" i="4"/>
  <c r="I185" i="4"/>
  <c r="H185" i="4"/>
  <c r="G185" i="4"/>
  <c r="F185" i="4"/>
  <c r="E185" i="4"/>
  <c r="AO185" i="4" s="1"/>
  <c r="D185" i="4"/>
  <c r="C185" i="4"/>
  <c r="B185" i="4"/>
  <c r="A185" i="4"/>
  <c r="AN184" i="4"/>
  <c r="AM184" i="4"/>
  <c r="AL184" i="4"/>
  <c r="AK184" i="4"/>
  <c r="AJ184" i="4"/>
  <c r="AI184" i="4"/>
  <c r="AH184" i="4"/>
  <c r="AG184" i="4"/>
  <c r="AF184" i="4"/>
  <c r="AE184" i="4"/>
  <c r="AD184" i="4"/>
  <c r="AC184" i="4"/>
  <c r="AB184" i="4"/>
  <c r="AA184" i="4"/>
  <c r="Z184" i="4"/>
  <c r="Y184" i="4"/>
  <c r="X184" i="4"/>
  <c r="W184" i="4"/>
  <c r="V184" i="4"/>
  <c r="U184" i="4"/>
  <c r="T184" i="4"/>
  <c r="S184" i="4"/>
  <c r="R184" i="4"/>
  <c r="Q184" i="4"/>
  <c r="P184" i="4"/>
  <c r="O184" i="4"/>
  <c r="N184" i="4"/>
  <c r="M184" i="4"/>
  <c r="L184" i="4"/>
  <c r="K184" i="4"/>
  <c r="J184" i="4"/>
  <c r="I184" i="4"/>
  <c r="H184" i="4"/>
  <c r="G184" i="4"/>
  <c r="F184" i="4"/>
  <c r="E184" i="4"/>
  <c r="D184" i="4"/>
  <c r="C184" i="4"/>
  <c r="AO184" i="4" s="1"/>
  <c r="B184" i="4"/>
  <c r="A184" i="4"/>
  <c r="AK183" i="4"/>
  <c r="AJ183" i="4"/>
  <c r="AI183" i="4"/>
  <c r="AH183" i="4"/>
  <c r="AG183" i="4"/>
  <c r="AF183" i="4"/>
  <c r="AE183" i="4"/>
  <c r="AD183" i="4"/>
  <c r="AC183" i="4"/>
  <c r="AB183" i="4"/>
  <c r="AN183" i="4" s="1"/>
  <c r="AA183" i="4"/>
  <c r="Z183" i="4"/>
  <c r="Y183" i="4"/>
  <c r="AM183" i="4" s="1"/>
  <c r="X183" i="4"/>
  <c r="W183" i="4"/>
  <c r="V183" i="4"/>
  <c r="U183" i="4"/>
  <c r="T183" i="4"/>
  <c r="S183" i="4"/>
  <c r="R183" i="4"/>
  <c r="Q183" i="4"/>
  <c r="P183" i="4"/>
  <c r="O183" i="4"/>
  <c r="N183" i="4"/>
  <c r="M183" i="4"/>
  <c r="L183" i="4"/>
  <c r="K183" i="4"/>
  <c r="J183" i="4"/>
  <c r="I183" i="4"/>
  <c r="AO183" i="4" s="1"/>
  <c r="H183" i="4"/>
  <c r="G183" i="4"/>
  <c r="F183" i="4"/>
  <c r="E183" i="4"/>
  <c r="D183" i="4"/>
  <c r="C183" i="4"/>
  <c r="B183" i="4"/>
  <c r="A183" i="4"/>
  <c r="AM182" i="4"/>
  <c r="AL182" i="4"/>
  <c r="AK182" i="4"/>
  <c r="AJ182" i="4"/>
  <c r="AI182" i="4"/>
  <c r="AH182" i="4"/>
  <c r="AG182" i="4"/>
  <c r="AF182" i="4"/>
  <c r="AE182" i="4"/>
  <c r="AD182" i="4"/>
  <c r="AC182" i="4"/>
  <c r="AB182" i="4"/>
  <c r="AN182" i="4" s="1"/>
  <c r="AA182" i="4"/>
  <c r="Z182" i="4"/>
  <c r="Y182" i="4"/>
  <c r="X182" i="4"/>
  <c r="W182" i="4"/>
  <c r="V182" i="4"/>
  <c r="U182" i="4"/>
  <c r="T182" i="4"/>
  <c r="S182" i="4"/>
  <c r="R182" i="4"/>
  <c r="Q182" i="4"/>
  <c r="P182" i="4"/>
  <c r="O182" i="4"/>
  <c r="N182" i="4"/>
  <c r="M182" i="4"/>
  <c r="L182" i="4"/>
  <c r="K182" i="4"/>
  <c r="J182" i="4"/>
  <c r="I182" i="4"/>
  <c r="H182" i="4"/>
  <c r="G182" i="4"/>
  <c r="F182" i="4"/>
  <c r="E182" i="4"/>
  <c r="D182" i="4"/>
  <c r="C182" i="4"/>
  <c r="AO182" i="4" s="1"/>
  <c r="B182" i="4"/>
  <c r="A182" i="4"/>
  <c r="AN181" i="4"/>
  <c r="AL181" i="4"/>
  <c r="AK181" i="4"/>
  <c r="AJ181" i="4"/>
  <c r="AI181" i="4"/>
  <c r="AH181" i="4"/>
  <c r="AG181" i="4"/>
  <c r="AF181" i="4"/>
  <c r="AE181" i="4"/>
  <c r="AD181" i="4"/>
  <c r="AC181" i="4"/>
  <c r="AB181" i="4"/>
  <c r="AA181" i="4"/>
  <c r="Z181" i="4"/>
  <c r="Y181" i="4"/>
  <c r="AM181" i="4" s="1"/>
  <c r="X181" i="4"/>
  <c r="W181" i="4"/>
  <c r="V181" i="4"/>
  <c r="U181" i="4"/>
  <c r="T181" i="4"/>
  <c r="S181" i="4"/>
  <c r="R181" i="4"/>
  <c r="Q181" i="4"/>
  <c r="P181" i="4"/>
  <c r="O181" i="4"/>
  <c r="N181" i="4"/>
  <c r="M181" i="4"/>
  <c r="L181" i="4"/>
  <c r="K181" i="4"/>
  <c r="J181" i="4"/>
  <c r="I181" i="4"/>
  <c r="H181" i="4"/>
  <c r="G181" i="4"/>
  <c r="F181" i="4"/>
  <c r="E181" i="4"/>
  <c r="AO181" i="4" s="1"/>
  <c r="D181" i="4"/>
  <c r="C181" i="4"/>
  <c r="B181" i="4"/>
  <c r="A181" i="4"/>
  <c r="AN180" i="4"/>
  <c r="AM180" i="4"/>
  <c r="AL180" i="4"/>
  <c r="AK180" i="4"/>
  <c r="AJ180" i="4"/>
  <c r="AI180" i="4"/>
  <c r="AH180" i="4"/>
  <c r="AG180" i="4"/>
  <c r="AF180" i="4"/>
  <c r="AE180" i="4"/>
  <c r="AD180" i="4"/>
  <c r="AC180" i="4"/>
  <c r="AB180" i="4"/>
  <c r="AA180" i="4"/>
  <c r="Z180" i="4"/>
  <c r="Y180" i="4"/>
  <c r="X180" i="4"/>
  <c r="W180" i="4"/>
  <c r="V180" i="4"/>
  <c r="U180" i="4"/>
  <c r="T180" i="4"/>
  <c r="S180" i="4"/>
  <c r="R180" i="4"/>
  <c r="Q180" i="4"/>
  <c r="P180" i="4"/>
  <c r="O180" i="4"/>
  <c r="N180" i="4"/>
  <c r="M180" i="4"/>
  <c r="L180" i="4"/>
  <c r="K180" i="4"/>
  <c r="J180" i="4"/>
  <c r="I180" i="4"/>
  <c r="H180" i="4"/>
  <c r="G180" i="4"/>
  <c r="F180" i="4"/>
  <c r="E180" i="4"/>
  <c r="D180" i="4"/>
  <c r="C180" i="4"/>
  <c r="AO180" i="4" s="1"/>
  <c r="B180" i="4"/>
  <c r="A180" i="4"/>
  <c r="AK179" i="4"/>
  <c r="AJ179" i="4"/>
  <c r="AI179" i="4"/>
  <c r="AH179" i="4"/>
  <c r="AG179" i="4"/>
  <c r="AF179" i="4"/>
  <c r="AE179" i="4"/>
  <c r="AD179" i="4"/>
  <c r="AC179" i="4"/>
  <c r="AB179" i="4"/>
  <c r="AN179" i="4" s="1"/>
  <c r="AA179" i="4"/>
  <c r="Z179" i="4"/>
  <c r="Y179" i="4"/>
  <c r="AM179" i="4" s="1"/>
  <c r="X179" i="4"/>
  <c r="W179" i="4"/>
  <c r="V179" i="4"/>
  <c r="U179" i="4"/>
  <c r="T179" i="4"/>
  <c r="S179" i="4"/>
  <c r="R179" i="4"/>
  <c r="Q179" i="4"/>
  <c r="P179" i="4"/>
  <c r="O179" i="4"/>
  <c r="N179" i="4"/>
  <c r="M179" i="4"/>
  <c r="L179" i="4"/>
  <c r="K179" i="4"/>
  <c r="J179" i="4"/>
  <c r="I179" i="4"/>
  <c r="AO179" i="4" s="1"/>
  <c r="H179" i="4"/>
  <c r="G179" i="4"/>
  <c r="F179" i="4"/>
  <c r="E179" i="4"/>
  <c r="D179" i="4"/>
  <c r="C179" i="4"/>
  <c r="B179" i="4"/>
  <c r="A179" i="4"/>
  <c r="AM178" i="4"/>
  <c r="AL178" i="4"/>
  <c r="AK178" i="4"/>
  <c r="AJ178" i="4"/>
  <c r="AI178" i="4"/>
  <c r="AH178" i="4"/>
  <c r="AG178" i="4"/>
  <c r="AF178" i="4"/>
  <c r="AE178" i="4"/>
  <c r="AD178" i="4"/>
  <c r="AC178" i="4"/>
  <c r="AB178" i="4"/>
  <c r="AN178" i="4" s="1"/>
  <c r="AA178" i="4"/>
  <c r="Z178" i="4"/>
  <c r="Y178" i="4"/>
  <c r="X178" i="4"/>
  <c r="W178" i="4"/>
  <c r="V178" i="4"/>
  <c r="U178" i="4"/>
  <c r="T178" i="4"/>
  <c r="S178" i="4"/>
  <c r="R178" i="4"/>
  <c r="Q178" i="4"/>
  <c r="P178" i="4"/>
  <c r="O178" i="4"/>
  <c r="N178" i="4"/>
  <c r="M178" i="4"/>
  <c r="L178" i="4"/>
  <c r="K178" i="4"/>
  <c r="J178" i="4"/>
  <c r="I178" i="4"/>
  <c r="H178" i="4"/>
  <c r="G178" i="4"/>
  <c r="F178" i="4"/>
  <c r="E178" i="4"/>
  <c r="D178" i="4"/>
  <c r="C178" i="4"/>
  <c r="AO178" i="4" s="1"/>
  <c r="B178" i="4"/>
  <c r="A178" i="4"/>
  <c r="AN177" i="4"/>
  <c r="AL177" i="4"/>
  <c r="AK177" i="4"/>
  <c r="AJ177" i="4"/>
  <c r="AI177" i="4"/>
  <c r="AH177" i="4"/>
  <c r="AG177" i="4"/>
  <c r="AF177" i="4"/>
  <c r="AE177" i="4"/>
  <c r="AD177" i="4"/>
  <c r="AC177" i="4"/>
  <c r="AB177" i="4"/>
  <c r="AA177" i="4"/>
  <c r="Z177" i="4"/>
  <c r="Y177" i="4"/>
  <c r="AM177" i="4" s="1"/>
  <c r="X177" i="4"/>
  <c r="W177" i="4"/>
  <c r="V177" i="4"/>
  <c r="U177" i="4"/>
  <c r="T177" i="4"/>
  <c r="S177" i="4"/>
  <c r="R177" i="4"/>
  <c r="Q177" i="4"/>
  <c r="P177" i="4"/>
  <c r="O177" i="4"/>
  <c r="N177" i="4"/>
  <c r="M177" i="4"/>
  <c r="L177" i="4"/>
  <c r="K177" i="4"/>
  <c r="J177" i="4"/>
  <c r="I177" i="4"/>
  <c r="H177" i="4"/>
  <c r="G177" i="4"/>
  <c r="F177" i="4"/>
  <c r="E177" i="4"/>
  <c r="AO177" i="4" s="1"/>
  <c r="D177" i="4"/>
  <c r="C177" i="4"/>
  <c r="B177" i="4"/>
  <c r="A177" i="4"/>
  <c r="AN176" i="4"/>
  <c r="AM176" i="4"/>
  <c r="AL176" i="4"/>
  <c r="AK176" i="4"/>
  <c r="AJ176" i="4"/>
  <c r="AI176" i="4"/>
  <c r="AH176" i="4"/>
  <c r="AG176" i="4"/>
  <c r="AF176" i="4"/>
  <c r="AE176" i="4"/>
  <c r="AD176" i="4"/>
  <c r="AC176" i="4"/>
  <c r="AB176" i="4"/>
  <c r="AA176" i="4"/>
  <c r="Z176" i="4"/>
  <c r="Y176" i="4"/>
  <c r="X176" i="4"/>
  <c r="W176" i="4"/>
  <c r="V176" i="4"/>
  <c r="U176" i="4"/>
  <c r="T176" i="4"/>
  <c r="S176" i="4"/>
  <c r="R176" i="4"/>
  <c r="Q176" i="4"/>
  <c r="P176" i="4"/>
  <c r="O176" i="4"/>
  <c r="N176" i="4"/>
  <c r="M176" i="4"/>
  <c r="L176" i="4"/>
  <c r="K176" i="4"/>
  <c r="J176" i="4"/>
  <c r="I176" i="4"/>
  <c r="H176" i="4"/>
  <c r="G176" i="4"/>
  <c r="F176" i="4"/>
  <c r="E176" i="4"/>
  <c r="D176" i="4"/>
  <c r="C176" i="4"/>
  <c r="AO176" i="4" s="1"/>
  <c r="B176" i="4"/>
  <c r="A176" i="4"/>
  <c r="AK175" i="4"/>
  <c r="AJ175" i="4"/>
  <c r="AI175" i="4"/>
  <c r="AH175" i="4"/>
  <c r="AG175" i="4"/>
  <c r="AF175" i="4"/>
  <c r="AE175" i="4"/>
  <c r="AD175" i="4"/>
  <c r="AC175" i="4"/>
  <c r="AB175" i="4"/>
  <c r="AN175" i="4" s="1"/>
  <c r="AA175" i="4"/>
  <c r="Z175" i="4"/>
  <c r="Y175" i="4"/>
  <c r="AM175" i="4" s="1"/>
  <c r="X175" i="4"/>
  <c r="W175" i="4"/>
  <c r="V175" i="4"/>
  <c r="U175" i="4"/>
  <c r="T175" i="4"/>
  <c r="S175" i="4"/>
  <c r="R175" i="4"/>
  <c r="Q175" i="4"/>
  <c r="P175" i="4"/>
  <c r="O175" i="4"/>
  <c r="N175" i="4"/>
  <c r="M175" i="4"/>
  <c r="L175" i="4"/>
  <c r="K175" i="4"/>
  <c r="J175" i="4"/>
  <c r="I175" i="4"/>
  <c r="AO175" i="4" s="1"/>
  <c r="H175" i="4"/>
  <c r="G175" i="4"/>
  <c r="F175" i="4"/>
  <c r="E175" i="4"/>
  <c r="D175" i="4"/>
  <c r="C175" i="4"/>
  <c r="B175" i="4"/>
  <c r="A175" i="4"/>
  <c r="AM174" i="4"/>
  <c r="AL174" i="4"/>
  <c r="AK174" i="4"/>
  <c r="AJ174" i="4"/>
  <c r="AI174" i="4"/>
  <c r="AH174" i="4"/>
  <c r="AG174" i="4"/>
  <c r="AF174" i="4"/>
  <c r="AE174" i="4"/>
  <c r="AD174" i="4"/>
  <c r="AC174" i="4"/>
  <c r="AB174" i="4"/>
  <c r="AN174" i="4" s="1"/>
  <c r="AA174" i="4"/>
  <c r="Z174" i="4"/>
  <c r="Y174" i="4"/>
  <c r="X174" i="4"/>
  <c r="W174" i="4"/>
  <c r="V174" i="4"/>
  <c r="U174" i="4"/>
  <c r="T174" i="4"/>
  <c r="S174" i="4"/>
  <c r="R174" i="4"/>
  <c r="Q174" i="4"/>
  <c r="P174" i="4"/>
  <c r="O174" i="4"/>
  <c r="N174" i="4"/>
  <c r="M174" i="4"/>
  <c r="L174" i="4"/>
  <c r="K174" i="4"/>
  <c r="J174" i="4"/>
  <c r="I174" i="4"/>
  <c r="H174" i="4"/>
  <c r="G174" i="4"/>
  <c r="F174" i="4"/>
  <c r="E174" i="4"/>
  <c r="D174" i="4"/>
  <c r="C174" i="4"/>
  <c r="AO174" i="4" s="1"/>
  <c r="B174" i="4"/>
  <c r="A174" i="4"/>
  <c r="AN173" i="4"/>
  <c r="AL173" i="4"/>
  <c r="AK173" i="4"/>
  <c r="AJ173" i="4"/>
  <c r="AI173" i="4"/>
  <c r="AH173" i="4"/>
  <c r="AG173" i="4"/>
  <c r="AF173" i="4"/>
  <c r="AE173" i="4"/>
  <c r="AD173" i="4"/>
  <c r="AC173" i="4"/>
  <c r="AB173" i="4"/>
  <c r="AA173" i="4"/>
  <c r="Z173" i="4"/>
  <c r="Y173" i="4"/>
  <c r="AM173" i="4" s="1"/>
  <c r="X173" i="4"/>
  <c r="W173" i="4"/>
  <c r="V173" i="4"/>
  <c r="U173" i="4"/>
  <c r="T173" i="4"/>
  <c r="S173" i="4"/>
  <c r="R173" i="4"/>
  <c r="Q173" i="4"/>
  <c r="P173" i="4"/>
  <c r="O173" i="4"/>
  <c r="N173" i="4"/>
  <c r="M173" i="4"/>
  <c r="L173" i="4"/>
  <c r="K173" i="4"/>
  <c r="J173" i="4"/>
  <c r="I173" i="4"/>
  <c r="H173" i="4"/>
  <c r="G173" i="4"/>
  <c r="F173" i="4"/>
  <c r="E173" i="4"/>
  <c r="AO173" i="4" s="1"/>
  <c r="D173" i="4"/>
  <c r="C173" i="4"/>
  <c r="B173" i="4"/>
  <c r="A173" i="4"/>
  <c r="AN172" i="4"/>
  <c r="AM172" i="4"/>
  <c r="AL172" i="4"/>
  <c r="AK172" i="4"/>
  <c r="AJ172" i="4"/>
  <c r="AI172" i="4"/>
  <c r="AH172" i="4"/>
  <c r="AG172" i="4"/>
  <c r="AF172" i="4"/>
  <c r="AE172" i="4"/>
  <c r="AD172" i="4"/>
  <c r="AC172" i="4"/>
  <c r="AB172" i="4"/>
  <c r="AA172" i="4"/>
  <c r="Z172" i="4"/>
  <c r="Y172" i="4"/>
  <c r="X172" i="4"/>
  <c r="W172" i="4"/>
  <c r="V172" i="4"/>
  <c r="U172" i="4"/>
  <c r="T172" i="4"/>
  <c r="S172" i="4"/>
  <c r="R172" i="4"/>
  <c r="Q172" i="4"/>
  <c r="P172" i="4"/>
  <c r="O172" i="4"/>
  <c r="N172" i="4"/>
  <c r="M172" i="4"/>
  <c r="L172" i="4"/>
  <c r="K172" i="4"/>
  <c r="J172" i="4"/>
  <c r="I172" i="4"/>
  <c r="H172" i="4"/>
  <c r="G172" i="4"/>
  <c r="F172" i="4"/>
  <c r="E172" i="4"/>
  <c r="D172" i="4"/>
  <c r="C172" i="4"/>
  <c r="AO172" i="4" s="1"/>
  <c r="B172" i="4"/>
  <c r="A172" i="4"/>
  <c r="AO171" i="4"/>
  <c r="AK171" i="4"/>
  <c r="AJ171" i="4"/>
  <c r="AI171" i="4"/>
  <c r="AH171" i="4"/>
  <c r="AG171" i="4"/>
  <c r="AF171" i="4"/>
  <c r="AE171" i="4"/>
  <c r="AD171" i="4"/>
  <c r="AC171" i="4"/>
  <c r="AB171" i="4"/>
  <c r="AN171" i="4" s="1"/>
  <c r="AA171" i="4"/>
  <c r="Z171" i="4"/>
  <c r="Y171" i="4"/>
  <c r="X171" i="4"/>
  <c r="W171" i="4"/>
  <c r="V171" i="4"/>
  <c r="U171" i="4"/>
  <c r="T171" i="4"/>
  <c r="S171" i="4"/>
  <c r="R171" i="4"/>
  <c r="Q171" i="4"/>
  <c r="P171" i="4"/>
  <c r="O171" i="4"/>
  <c r="N171" i="4"/>
  <c r="M171" i="4"/>
  <c r="L171" i="4"/>
  <c r="K171" i="4"/>
  <c r="J171" i="4"/>
  <c r="I171" i="4"/>
  <c r="H171" i="4"/>
  <c r="G171" i="4"/>
  <c r="F171" i="4"/>
  <c r="E171" i="4"/>
  <c r="D171" i="4"/>
  <c r="C171" i="4"/>
  <c r="B171" i="4"/>
  <c r="A171" i="4"/>
  <c r="AM170" i="4"/>
  <c r="AL170" i="4"/>
  <c r="AK170" i="4"/>
  <c r="AJ170" i="4"/>
  <c r="AI170" i="4"/>
  <c r="AH170" i="4"/>
  <c r="AG170" i="4"/>
  <c r="AF170" i="4"/>
  <c r="AE170" i="4"/>
  <c r="AD170" i="4"/>
  <c r="AC170" i="4"/>
  <c r="AB170" i="4"/>
  <c r="AN170" i="4" s="1"/>
  <c r="AA170" i="4"/>
  <c r="Z170" i="4"/>
  <c r="Y170" i="4"/>
  <c r="X170" i="4"/>
  <c r="W170" i="4"/>
  <c r="V170" i="4"/>
  <c r="U170" i="4"/>
  <c r="T170" i="4"/>
  <c r="S170" i="4"/>
  <c r="R170" i="4"/>
  <c r="Q170" i="4"/>
  <c r="P170" i="4"/>
  <c r="O170" i="4"/>
  <c r="N170" i="4"/>
  <c r="M170" i="4"/>
  <c r="L170" i="4"/>
  <c r="K170" i="4"/>
  <c r="J170" i="4"/>
  <c r="I170" i="4"/>
  <c r="H170" i="4"/>
  <c r="G170" i="4"/>
  <c r="F170" i="4"/>
  <c r="E170" i="4"/>
  <c r="D170" i="4"/>
  <c r="C170" i="4"/>
  <c r="AO170" i="4" s="1"/>
  <c r="B170" i="4"/>
  <c r="A170" i="4"/>
  <c r="AN169" i="4"/>
  <c r="AL169" i="4"/>
  <c r="AK169" i="4"/>
  <c r="AJ169" i="4"/>
  <c r="AI169" i="4"/>
  <c r="AH169" i="4"/>
  <c r="AG169" i="4"/>
  <c r="AF169" i="4"/>
  <c r="AE169" i="4"/>
  <c r="AD169" i="4"/>
  <c r="AC169" i="4"/>
  <c r="AB169" i="4"/>
  <c r="AA169" i="4"/>
  <c r="Z169" i="4"/>
  <c r="Y169" i="4"/>
  <c r="AM169" i="4" s="1"/>
  <c r="X169" i="4"/>
  <c r="W169" i="4"/>
  <c r="V169" i="4"/>
  <c r="U169" i="4"/>
  <c r="T169" i="4"/>
  <c r="S169" i="4"/>
  <c r="R169" i="4"/>
  <c r="Q169" i="4"/>
  <c r="P169" i="4"/>
  <c r="O169" i="4"/>
  <c r="N169" i="4"/>
  <c r="M169" i="4"/>
  <c r="L169" i="4"/>
  <c r="K169" i="4"/>
  <c r="J169" i="4"/>
  <c r="I169" i="4"/>
  <c r="H169" i="4"/>
  <c r="G169" i="4"/>
  <c r="F169" i="4"/>
  <c r="E169" i="4"/>
  <c r="AO169" i="4" s="1"/>
  <c r="D169" i="4"/>
  <c r="C169" i="4"/>
  <c r="B169" i="4"/>
  <c r="A169" i="4"/>
  <c r="AN168" i="4"/>
  <c r="AM168" i="4"/>
  <c r="AL168" i="4"/>
  <c r="AK168" i="4"/>
  <c r="AJ168" i="4"/>
  <c r="AI168" i="4"/>
  <c r="AH168" i="4"/>
  <c r="AG168" i="4"/>
  <c r="AF168" i="4"/>
  <c r="AE168" i="4"/>
  <c r="AD168" i="4"/>
  <c r="AC168" i="4"/>
  <c r="AB168" i="4"/>
  <c r="AA168" i="4"/>
  <c r="Z168" i="4"/>
  <c r="Y168" i="4"/>
  <c r="X168" i="4"/>
  <c r="W168" i="4"/>
  <c r="V168" i="4"/>
  <c r="U168" i="4"/>
  <c r="T168" i="4"/>
  <c r="S168" i="4"/>
  <c r="R168" i="4"/>
  <c r="Q168" i="4"/>
  <c r="P168" i="4"/>
  <c r="O168" i="4"/>
  <c r="N168" i="4"/>
  <c r="M168" i="4"/>
  <c r="L168" i="4"/>
  <c r="K168" i="4"/>
  <c r="J168" i="4"/>
  <c r="I168" i="4"/>
  <c r="H168" i="4"/>
  <c r="G168" i="4"/>
  <c r="F168" i="4"/>
  <c r="E168" i="4"/>
  <c r="D168" i="4"/>
  <c r="C168" i="4"/>
  <c r="B168" i="4"/>
  <c r="A168" i="4"/>
  <c r="AO167" i="4"/>
  <c r="AK167" i="4"/>
  <c r="AJ167" i="4"/>
  <c r="AI167" i="4"/>
  <c r="AH167" i="4"/>
  <c r="AG167" i="4"/>
  <c r="AF167" i="4"/>
  <c r="AE167" i="4"/>
  <c r="AD167" i="4"/>
  <c r="AC167" i="4"/>
  <c r="AB167" i="4"/>
  <c r="AN167" i="4" s="1"/>
  <c r="AA167" i="4"/>
  <c r="Z167" i="4"/>
  <c r="Y167" i="4"/>
  <c r="X167" i="4"/>
  <c r="W167" i="4"/>
  <c r="V167" i="4"/>
  <c r="U167" i="4"/>
  <c r="T167" i="4"/>
  <c r="S167" i="4"/>
  <c r="R167" i="4"/>
  <c r="Q167" i="4"/>
  <c r="P167" i="4"/>
  <c r="O167" i="4"/>
  <c r="N167" i="4"/>
  <c r="M167" i="4"/>
  <c r="L167" i="4"/>
  <c r="K167" i="4"/>
  <c r="J167" i="4"/>
  <c r="I167" i="4"/>
  <c r="H167" i="4"/>
  <c r="G167" i="4"/>
  <c r="F167" i="4"/>
  <c r="E167" i="4"/>
  <c r="D167" i="4"/>
  <c r="C167" i="4"/>
  <c r="B167" i="4"/>
  <c r="A167" i="4"/>
  <c r="AM166" i="4"/>
  <c r="AL166" i="4"/>
  <c r="AK166" i="4"/>
  <c r="AJ166" i="4"/>
  <c r="AI166" i="4"/>
  <c r="AH166" i="4"/>
  <c r="AG166" i="4"/>
  <c r="AF166" i="4"/>
  <c r="AE166" i="4"/>
  <c r="AD166" i="4"/>
  <c r="AC166" i="4"/>
  <c r="AB166" i="4"/>
  <c r="AN166" i="4" s="1"/>
  <c r="AA166" i="4"/>
  <c r="Z166" i="4"/>
  <c r="Y166" i="4"/>
  <c r="X166" i="4"/>
  <c r="W166" i="4"/>
  <c r="V166" i="4"/>
  <c r="U166" i="4"/>
  <c r="T166" i="4"/>
  <c r="S166" i="4"/>
  <c r="R166" i="4"/>
  <c r="Q166" i="4"/>
  <c r="P166" i="4"/>
  <c r="O166" i="4"/>
  <c r="N166" i="4"/>
  <c r="M166" i="4"/>
  <c r="L166" i="4"/>
  <c r="K166" i="4"/>
  <c r="J166" i="4"/>
  <c r="I166" i="4"/>
  <c r="H166" i="4"/>
  <c r="G166" i="4"/>
  <c r="F166" i="4"/>
  <c r="E166" i="4"/>
  <c r="D166" i="4"/>
  <c r="C166" i="4"/>
  <c r="AO166" i="4" s="1"/>
  <c r="B166" i="4"/>
  <c r="A166" i="4"/>
  <c r="AN165" i="4"/>
  <c r="AL165" i="4"/>
  <c r="AK165" i="4"/>
  <c r="AJ165" i="4"/>
  <c r="AI165" i="4"/>
  <c r="AH165" i="4"/>
  <c r="AG165" i="4"/>
  <c r="AF165" i="4"/>
  <c r="AE165" i="4"/>
  <c r="AD165" i="4"/>
  <c r="AC165" i="4"/>
  <c r="AB165" i="4"/>
  <c r="AA165" i="4"/>
  <c r="Z165" i="4"/>
  <c r="Y165" i="4"/>
  <c r="AM165" i="4" s="1"/>
  <c r="X165" i="4"/>
  <c r="W165" i="4"/>
  <c r="V165" i="4"/>
  <c r="U165" i="4"/>
  <c r="T165" i="4"/>
  <c r="S165" i="4"/>
  <c r="R165" i="4"/>
  <c r="Q165" i="4"/>
  <c r="P165" i="4"/>
  <c r="O165" i="4"/>
  <c r="N165" i="4"/>
  <c r="M165" i="4"/>
  <c r="L165" i="4"/>
  <c r="K165" i="4"/>
  <c r="J165" i="4"/>
  <c r="I165" i="4"/>
  <c r="H165" i="4"/>
  <c r="G165" i="4"/>
  <c r="F165" i="4"/>
  <c r="E165" i="4"/>
  <c r="AO165" i="4" s="1"/>
  <c r="D165" i="4"/>
  <c r="C165" i="4"/>
  <c r="B165" i="4"/>
  <c r="A165" i="4"/>
  <c r="AN164" i="4"/>
  <c r="AM164" i="4"/>
  <c r="AL164" i="4"/>
  <c r="AK164" i="4"/>
  <c r="AJ164" i="4"/>
  <c r="AI164" i="4"/>
  <c r="AH164" i="4"/>
  <c r="AG164" i="4"/>
  <c r="AF164" i="4"/>
  <c r="AE164" i="4"/>
  <c r="AD164" i="4"/>
  <c r="AC164" i="4"/>
  <c r="AB164" i="4"/>
  <c r="AA164" i="4"/>
  <c r="Z164" i="4"/>
  <c r="Y164" i="4"/>
  <c r="X164" i="4"/>
  <c r="W164" i="4"/>
  <c r="V164" i="4"/>
  <c r="U164" i="4"/>
  <c r="T164" i="4"/>
  <c r="S164" i="4"/>
  <c r="R164" i="4"/>
  <c r="Q164" i="4"/>
  <c r="P164" i="4"/>
  <c r="O164" i="4"/>
  <c r="N164" i="4"/>
  <c r="M164" i="4"/>
  <c r="L164" i="4"/>
  <c r="K164" i="4"/>
  <c r="J164" i="4"/>
  <c r="I164" i="4"/>
  <c r="H164" i="4"/>
  <c r="G164" i="4"/>
  <c r="F164" i="4"/>
  <c r="E164" i="4"/>
  <c r="D164" i="4"/>
  <c r="C164" i="4"/>
  <c r="AO164" i="4" s="1"/>
  <c r="B164" i="4"/>
  <c r="A164" i="4"/>
  <c r="AK163" i="4"/>
  <c r="AJ163" i="4"/>
  <c r="AI163" i="4"/>
  <c r="AH163" i="4"/>
  <c r="AG163" i="4"/>
  <c r="AF163" i="4"/>
  <c r="AE163" i="4"/>
  <c r="AD163" i="4"/>
  <c r="AC163" i="4"/>
  <c r="AB163" i="4"/>
  <c r="AN163" i="4" s="1"/>
  <c r="AA163" i="4"/>
  <c r="Z163" i="4"/>
  <c r="Y163" i="4"/>
  <c r="X163" i="4"/>
  <c r="W163" i="4"/>
  <c r="V163" i="4"/>
  <c r="U163" i="4"/>
  <c r="T163" i="4"/>
  <c r="S163" i="4"/>
  <c r="R163" i="4"/>
  <c r="Q163" i="4"/>
  <c r="P163" i="4"/>
  <c r="O163" i="4"/>
  <c r="N163" i="4"/>
  <c r="M163" i="4"/>
  <c r="L163" i="4"/>
  <c r="K163" i="4"/>
  <c r="J163" i="4"/>
  <c r="I163" i="4"/>
  <c r="AO163" i="4" s="1"/>
  <c r="H163" i="4"/>
  <c r="G163" i="4"/>
  <c r="F163" i="4"/>
  <c r="E163" i="4"/>
  <c r="D163" i="4"/>
  <c r="C163" i="4"/>
  <c r="B163" i="4"/>
  <c r="A163" i="4"/>
  <c r="AM162" i="4"/>
  <c r="AL162" i="4"/>
  <c r="AK162" i="4"/>
  <c r="AJ162" i="4"/>
  <c r="AI162" i="4"/>
  <c r="AH162" i="4"/>
  <c r="AG162" i="4"/>
  <c r="AF162" i="4"/>
  <c r="AE162" i="4"/>
  <c r="AD162" i="4"/>
  <c r="AC162" i="4"/>
  <c r="AB162" i="4"/>
  <c r="AN162" i="4" s="1"/>
  <c r="AA162" i="4"/>
  <c r="Z162" i="4"/>
  <c r="Y162" i="4"/>
  <c r="X162" i="4"/>
  <c r="W162" i="4"/>
  <c r="V162" i="4"/>
  <c r="U162" i="4"/>
  <c r="T162" i="4"/>
  <c r="S162" i="4"/>
  <c r="R162" i="4"/>
  <c r="Q162" i="4"/>
  <c r="P162" i="4"/>
  <c r="O162" i="4"/>
  <c r="N162" i="4"/>
  <c r="M162" i="4"/>
  <c r="L162" i="4"/>
  <c r="K162" i="4"/>
  <c r="J162" i="4"/>
  <c r="I162" i="4"/>
  <c r="H162" i="4"/>
  <c r="G162" i="4"/>
  <c r="F162" i="4"/>
  <c r="E162" i="4"/>
  <c r="D162" i="4"/>
  <c r="C162" i="4"/>
  <c r="AO162" i="4" s="1"/>
  <c r="B162" i="4"/>
  <c r="A162" i="4"/>
  <c r="AN161" i="4"/>
  <c r="AL161" i="4"/>
  <c r="AK161" i="4"/>
  <c r="AJ161" i="4"/>
  <c r="AI161" i="4"/>
  <c r="AH161" i="4"/>
  <c r="AG161" i="4"/>
  <c r="AF161" i="4"/>
  <c r="AE161" i="4"/>
  <c r="AD161" i="4"/>
  <c r="AC161" i="4"/>
  <c r="AB161" i="4"/>
  <c r="AA161" i="4"/>
  <c r="Z161" i="4"/>
  <c r="Y161" i="4"/>
  <c r="AM161" i="4" s="1"/>
  <c r="X161" i="4"/>
  <c r="W161" i="4"/>
  <c r="V161" i="4"/>
  <c r="U161" i="4"/>
  <c r="T161" i="4"/>
  <c r="S161" i="4"/>
  <c r="R161" i="4"/>
  <c r="Q161" i="4"/>
  <c r="P161" i="4"/>
  <c r="O161" i="4"/>
  <c r="N161" i="4"/>
  <c r="M161" i="4"/>
  <c r="L161" i="4"/>
  <c r="K161" i="4"/>
  <c r="J161" i="4"/>
  <c r="I161" i="4"/>
  <c r="H161" i="4"/>
  <c r="G161" i="4"/>
  <c r="F161" i="4"/>
  <c r="E161" i="4"/>
  <c r="AO161" i="4" s="1"/>
  <c r="D161" i="4"/>
  <c r="C161" i="4"/>
  <c r="B161" i="4"/>
  <c r="A161" i="4"/>
  <c r="AN160" i="4"/>
  <c r="AM160" i="4"/>
  <c r="AL160" i="4"/>
  <c r="AK160" i="4"/>
  <c r="AJ160" i="4"/>
  <c r="AI160" i="4"/>
  <c r="AH160" i="4"/>
  <c r="AG160" i="4"/>
  <c r="AF160" i="4"/>
  <c r="AE160" i="4"/>
  <c r="AD160" i="4"/>
  <c r="AC160" i="4"/>
  <c r="AB160" i="4"/>
  <c r="AA160" i="4"/>
  <c r="Z160" i="4"/>
  <c r="Y160" i="4"/>
  <c r="X160" i="4"/>
  <c r="W160" i="4"/>
  <c r="V160" i="4"/>
  <c r="U160" i="4"/>
  <c r="T160" i="4"/>
  <c r="S160" i="4"/>
  <c r="R160" i="4"/>
  <c r="Q160" i="4"/>
  <c r="P160" i="4"/>
  <c r="O160" i="4"/>
  <c r="N160" i="4"/>
  <c r="M160" i="4"/>
  <c r="L160" i="4"/>
  <c r="K160" i="4"/>
  <c r="J160" i="4"/>
  <c r="I160" i="4"/>
  <c r="H160" i="4"/>
  <c r="G160" i="4"/>
  <c r="F160" i="4"/>
  <c r="E160" i="4"/>
  <c r="D160" i="4"/>
  <c r="C160" i="4"/>
  <c r="B160" i="4"/>
  <c r="A160" i="4"/>
  <c r="AO159" i="4"/>
  <c r="AK159" i="4"/>
  <c r="AJ159" i="4"/>
  <c r="AI159" i="4"/>
  <c r="AH159" i="4"/>
  <c r="AG159" i="4"/>
  <c r="AF159" i="4"/>
  <c r="AE159" i="4"/>
  <c r="AD159" i="4"/>
  <c r="AC159" i="4"/>
  <c r="AB159" i="4"/>
  <c r="AN159" i="4" s="1"/>
  <c r="AA159" i="4"/>
  <c r="Z159" i="4"/>
  <c r="Y159" i="4"/>
  <c r="X159" i="4"/>
  <c r="W159" i="4"/>
  <c r="V159" i="4"/>
  <c r="U159" i="4"/>
  <c r="T159" i="4"/>
  <c r="S159" i="4"/>
  <c r="R159" i="4"/>
  <c r="Q159" i="4"/>
  <c r="P159" i="4"/>
  <c r="O159" i="4"/>
  <c r="N159" i="4"/>
  <c r="M159" i="4"/>
  <c r="L159" i="4"/>
  <c r="K159" i="4"/>
  <c r="J159" i="4"/>
  <c r="I159" i="4"/>
  <c r="H159" i="4"/>
  <c r="G159" i="4"/>
  <c r="F159" i="4"/>
  <c r="E159" i="4"/>
  <c r="D159" i="4"/>
  <c r="C159" i="4"/>
  <c r="B159" i="4"/>
  <c r="A159" i="4"/>
  <c r="AM158" i="4"/>
  <c r="AL158" i="4"/>
  <c r="AK158" i="4"/>
  <c r="AJ158" i="4"/>
  <c r="AI158" i="4"/>
  <c r="AH158" i="4"/>
  <c r="AG158" i="4"/>
  <c r="AF158" i="4"/>
  <c r="AE158" i="4"/>
  <c r="AD158" i="4"/>
  <c r="AC158" i="4"/>
  <c r="AB158" i="4"/>
  <c r="AN158" i="4" s="1"/>
  <c r="AA158" i="4"/>
  <c r="Z158" i="4"/>
  <c r="Y158" i="4"/>
  <c r="X158" i="4"/>
  <c r="W158" i="4"/>
  <c r="V158" i="4"/>
  <c r="U158" i="4"/>
  <c r="T158" i="4"/>
  <c r="S158" i="4"/>
  <c r="R158" i="4"/>
  <c r="Q158" i="4"/>
  <c r="P158" i="4"/>
  <c r="O158" i="4"/>
  <c r="N158" i="4"/>
  <c r="M158" i="4"/>
  <c r="L158" i="4"/>
  <c r="K158" i="4"/>
  <c r="J158" i="4"/>
  <c r="I158" i="4"/>
  <c r="H158" i="4"/>
  <c r="G158" i="4"/>
  <c r="F158" i="4"/>
  <c r="E158" i="4"/>
  <c r="D158" i="4"/>
  <c r="C158" i="4"/>
  <c r="AO158" i="4" s="1"/>
  <c r="B158" i="4"/>
  <c r="A158" i="4"/>
  <c r="AN157" i="4"/>
  <c r="AL157" i="4"/>
  <c r="AK157" i="4"/>
  <c r="AJ157" i="4"/>
  <c r="AI157" i="4"/>
  <c r="AH157" i="4"/>
  <c r="AG157" i="4"/>
  <c r="AF157" i="4"/>
  <c r="AE157" i="4"/>
  <c r="AD157" i="4"/>
  <c r="AC157" i="4"/>
  <c r="AB157" i="4"/>
  <c r="AA157" i="4"/>
  <c r="Z157" i="4"/>
  <c r="Y157" i="4"/>
  <c r="AM157" i="4" s="1"/>
  <c r="X157" i="4"/>
  <c r="W157" i="4"/>
  <c r="V157" i="4"/>
  <c r="U157" i="4"/>
  <c r="T157" i="4"/>
  <c r="S157" i="4"/>
  <c r="R157" i="4"/>
  <c r="Q157" i="4"/>
  <c r="P157" i="4"/>
  <c r="O157" i="4"/>
  <c r="N157" i="4"/>
  <c r="M157" i="4"/>
  <c r="L157" i="4"/>
  <c r="K157" i="4"/>
  <c r="J157" i="4"/>
  <c r="I157" i="4"/>
  <c r="H157" i="4"/>
  <c r="G157" i="4"/>
  <c r="F157" i="4"/>
  <c r="E157" i="4"/>
  <c r="AO157" i="4" s="1"/>
  <c r="D157" i="4"/>
  <c r="C157" i="4"/>
  <c r="B157" i="4"/>
  <c r="A157" i="4"/>
  <c r="AN156" i="4"/>
  <c r="AM156" i="4"/>
  <c r="AL156" i="4"/>
  <c r="AK156" i="4"/>
  <c r="AJ156" i="4"/>
  <c r="AI156" i="4"/>
  <c r="AH156" i="4"/>
  <c r="AG156" i="4"/>
  <c r="AF156" i="4"/>
  <c r="AE156" i="4"/>
  <c r="AD156" i="4"/>
  <c r="AC156" i="4"/>
  <c r="AB156" i="4"/>
  <c r="AA156" i="4"/>
  <c r="Z156" i="4"/>
  <c r="Y156" i="4"/>
  <c r="X156" i="4"/>
  <c r="W156" i="4"/>
  <c r="V156" i="4"/>
  <c r="U156" i="4"/>
  <c r="T156" i="4"/>
  <c r="S156" i="4"/>
  <c r="R156" i="4"/>
  <c r="Q156" i="4"/>
  <c r="P156" i="4"/>
  <c r="O156" i="4"/>
  <c r="N156" i="4"/>
  <c r="M156" i="4"/>
  <c r="L156" i="4"/>
  <c r="K156" i="4"/>
  <c r="J156" i="4"/>
  <c r="I156" i="4"/>
  <c r="H156" i="4"/>
  <c r="G156" i="4"/>
  <c r="F156" i="4"/>
  <c r="E156" i="4"/>
  <c r="D156" i="4"/>
  <c r="C156" i="4"/>
  <c r="AO156" i="4" s="1"/>
  <c r="B156" i="4"/>
  <c r="A156" i="4"/>
  <c r="AK155" i="4"/>
  <c r="AJ155" i="4"/>
  <c r="AI155" i="4"/>
  <c r="AH155" i="4"/>
  <c r="AG155" i="4"/>
  <c r="AF155" i="4"/>
  <c r="AE155" i="4"/>
  <c r="AD155" i="4"/>
  <c r="AC155" i="4"/>
  <c r="AB155" i="4"/>
  <c r="AN155" i="4" s="1"/>
  <c r="AA155" i="4"/>
  <c r="Z155" i="4"/>
  <c r="Y155" i="4"/>
  <c r="X155" i="4"/>
  <c r="W155" i="4"/>
  <c r="V155" i="4"/>
  <c r="U155" i="4"/>
  <c r="T155" i="4"/>
  <c r="S155" i="4"/>
  <c r="R155" i="4"/>
  <c r="Q155" i="4"/>
  <c r="P155" i="4"/>
  <c r="O155" i="4"/>
  <c r="N155" i="4"/>
  <c r="M155" i="4"/>
  <c r="L155" i="4"/>
  <c r="K155" i="4"/>
  <c r="J155" i="4"/>
  <c r="I155" i="4"/>
  <c r="AO155" i="4" s="1"/>
  <c r="H155" i="4"/>
  <c r="G155" i="4"/>
  <c r="F155" i="4"/>
  <c r="E155" i="4"/>
  <c r="D155" i="4"/>
  <c r="C155" i="4"/>
  <c r="B155" i="4"/>
  <c r="A155" i="4"/>
  <c r="AM154" i="4"/>
  <c r="AL154" i="4"/>
  <c r="AK154" i="4"/>
  <c r="AJ154" i="4"/>
  <c r="AI154" i="4"/>
  <c r="AH154" i="4"/>
  <c r="AG154" i="4"/>
  <c r="AF154" i="4"/>
  <c r="AE154" i="4"/>
  <c r="AD154" i="4"/>
  <c r="AC154" i="4"/>
  <c r="AB154" i="4"/>
  <c r="AN154" i="4" s="1"/>
  <c r="AA154" i="4"/>
  <c r="Z154" i="4"/>
  <c r="Y154" i="4"/>
  <c r="X154" i="4"/>
  <c r="W154" i="4"/>
  <c r="V154" i="4"/>
  <c r="U154" i="4"/>
  <c r="T154" i="4"/>
  <c r="S154" i="4"/>
  <c r="R154" i="4"/>
  <c r="Q154" i="4"/>
  <c r="P154" i="4"/>
  <c r="O154" i="4"/>
  <c r="N154" i="4"/>
  <c r="M154" i="4"/>
  <c r="L154" i="4"/>
  <c r="K154" i="4"/>
  <c r="J154" i="4"/>
  <c r="I154" i="4"/>
  <c r="H154" i="4"/>
  <c r="G154" i="4"/>
  <c r="F154" i="4"/>
  <c r="E154" i="4"/>
  <c r="D154" i="4"/>
  <c r="C154" i="4"/>
  <c r="AO154" i="4" s="1"/>
  <c r="B154" i="4"/>
  <c r="A154" i="4"/>
  <c r="AN153" i="4"/>
  <c r="AL153" i="4"/>
  <c r="AK153" i="4"/>
  <c r="AJ153" i="4"/>
  <c r="AI153" i="4"/>
  <c r="AH153" i="4"/>
  <c r="AG153" i="4"/>
  <c r="AF153" i="4"/>
  <c r="AE153" i="4"/>
  <c r="AD153" i="4"/>
  <c r="AC153" i="4"/>
  <c r="AB153" i="4"/>
  <c r="AA153" i="4"/>
  <c r="Z153" i="4"/>
  <c r="Y153" i="4"/>
  <c r="AM153" i="4" s="1"/>
  <c r="X153" i="4"/>
  <c r="W153" i="4"/>
  <c r="V153" i="4"/>
  <c r="U153" i="4"/>
  <c r="T153" i="4"/>
  <c r="S153" i="4"/>
  <c r="R153" i="4"/>
  <c r="Q153" i="4"/>
  <c r="P153" i="4"/>
  <c r="O153" i="4"/>
  <c r="N153" i="4"/>
  <c r="M153" i="4"/>
  <c r="L153" i="4"/>
  <c r="K153" i="4"/>
  <c r="J153" i="4"/>
  <c r="I153" i="4"/>
  <c r="H153" i="4"/>
  <c r="G153" i="4"/>
  <c r="F153" i="4"/>
  <c r="E153" i="4"/>
  <c r="AO153" i="4" s="1"/>
  <c r="D153" i="4"/>
  <c r="C153" i="4"/>
  <c r="B153" i="4"/>
  <c r="A153" i="4"/>
  <c r="AN152" i="4"/>
  <c r="AM152" i="4"/>
  <c r="AL152" i="4"/>
  <c r="AK152" i="4"/>
  <c r="AJ152" i="4"/>
  <c r="AI152" i="4"/>
  <c r="AH152" i="4"/>
  <c r="AG152" i="4"/>
  <c r="AF152" i="4"/>
  <c r="AE152" i="4"/>
  <c r="AD152" i="4"/>
  <c r="AC152" i="4"/>
  <c r="AB152" i="4"/>
  <c r="AA152" i="4"/>
  <c r="Z152" i="4"/>
  <c r="Y152" i="4"/>
  <c r="X152" i="4"/>
  <c r="W152" i="4"/>
  <c r="V152" i="4"/>
  <c r="U152" i="4"/>
  <c r="T152" i="4"/>
  <c r="S152" i="4"/>
  <c r="R152" i="4"/>
  <c r="Q152" i="4"/>
  <c r="P152" i="4"/>
  <c r="O152" i="4"/>
  <c r="N152" i="4"/>
  <c r="M152" i="4"/>
  <c r="L152" i="4"/>
  <c r="K152" i="4"/>
  <c r="J152" i="4"/>
  <c r="I152" i="4"/>
  <c r="H152" i="4"/>
  <c r="G152" i="4"/>
  <c r="F152" i="4"/>
  <c r="E152" i="4"/>
  <c r="D152" i="4"/>
  <c r="C152" i="4"/>
  <c r="B152" i="4"/>
  <c r="A152" i="4"/>
  <c r="AO151" i="4"/>
  <c r="AK151" i="4"/>
  <c r="AJ151" i="4"/>
  <c r="AI151" i="4"/>
  <c r="AH151" i="4"/>
  <c r="AG151" i="4"/>
  <c r="AF151" i="4"/>
  <c r="AE151" i="4"/>
  <c r="AD151" i="4"/>
  <c r="AC151" i="4"/>
  <c r="AB151" i="4"/>
  <c r="AN151" i="4" s="1"/>
  <c r="AA151" i="4"/>
  <c r="Z151" i="4"/>
  <c r="Y151" i="4"/>
  <c r="X151" i="4"/>
  <c r="W151" i="4"/>
  <c r="V151" i="4"/>
  <c r="U151" i="4"/>
  <c r="T151" i="4"/>
  <c r="S151" i="4"/>
  <c r="R151" i="4"/>
  <c r="Q151" i="4"/>
  <c r="P151" i="4"/>
  <c r="O151" i="4"/>
  <c r="N151" i="4"/>
  <c r="M151" i="4"/>
  <c r="L151" i="4"/>
  <c r="K151" i="4"/>
  <c r="J151" i="4"/>
  <c r="I151" i="4"/>
  <c r="H151" i="4"/>
  <c r="G151" i="4"/>
  <c r="F151" i="4"/>
  <c r="E151" i="4"/>
  <c r="D151" i="4"/>
  <c r="C151" i="4"/>
  <c r="B151" i="4"/>
  <c r="A151" i="4"/>
  <c r="AM150" i="4"/>
  <c r="AL150" i="4"/>
  <c r="AK150" i="4"/>
  <c r="AJ150" i="4"/>
  <c r="AI150" i="4"/>
  <c r="AH150" i="4"/>
  <c r="AG150" i="4"/>
  <c r="AF150" i="4"/>
  <c r="AE150" i="4"/>
  <c r="AD150" i="4"/>
  <c r="AC150" i="4"/>
  <c r="AB150" i="4"/>
  <c r="AN150" i="4" s="1"/>
  <c r="AA150" i="4"/>
  <c r="Z150" i="4"/>
  <c r="Y150" i="4"/>
  <c r="X150" i="4"/>
  <c r="W150" i="4"/>
  <c r="V150" i="4"/>
  <c r="U150" i="4"/>
  <c r="T150" i="4"/>
  <c r="S150" i="4"/>
  <c r="R150" i="4"/>
  <c r="Q150" i="4"/>
  <c r="P150" i="4"/>
  <c r="O150" i="4"/>
  <c r="N150" i="4"/>
  <c r="M150" i="4"/>
  <c r="L150" i="4"/>
  <c r="K150" i="4"/>
  <c r="J150" i="4"/>
  <c r="I150" i="4"/>
  <c r="H150" i="4"/>
  <c r="G150" i="4"/>
  <c r="F150" i="4"/>
  <c r="E150" i="4"/>
  <c r="D150" i="4"/>
  <c r="C150" i="4"/>
  <c r="AO150" i="4" s="1"/>
  <c r="B150" i="4"/>
  <c r="A150" i="4"/>
  <c r="AN149" i="4"/>
  <c r="AL149" i="4"/>
  <c r="AK149" i="4"/>
  <c r="AJ149" i="4"/>
  <c r="AI149" i="4"/>
  <c r="AH149" i="4"/>
  <c r="AG149" i="4"/>
  <c r="AF149" i="4"/>
  <c r="AE149" i="4"/>
  <c r="AD149" i="4"/>
  <c r="AC149" i="4"/>
  <c r="AB149" i="4"/>
  <c r="AA149" i="4"/>
  <c r="Z149" i="4"/>
  <c r="Y149" i="4"/>
  <c r="AM149" i="4" s="1"/>
  <c r="X149" i="4"/>
  <c r="W149" i="4"/>
  <c r="V149" i="4"/>
  <c r="U149" i="4"/>
  <c r="T149" i="4"/>
  <c r="S149" i="4"/>
  <c r="R149" i="4"/>
  <c r="Q149" i="4"/>
  <c r="P149" i="4"/>
  <c r="O149" i="4"/>
  <c r="N149" i="4"/>
  <c r="M149" i="4"/>
  <c r="L149" i="4"/>
  <c r="K149" i="4"/>
  <c r="J149" i="4"/>
  <c r="I149" i="4"/>
  <c r="H149" i="4"/>
  <c r="G149" i="4"/>
  <c r="F149" i="4"/>
  <c r="E149" i="4"/>
  <c r="AO149" i="4" s="1"/>
  <c r="D149" i="4"/>
  <c r="C149" i="4"/>
  <c r="B149" i="4"/>
  <c r="A149" i="4"/>
  <c r="AN148" i="4"/>
  <c r="AM148" i="4"/>
  <c r="AL148" i="4"/>
  <c r="AK148" i="4"/>
  <c r="AJ148" i="4"/>
  <c r="AI148" i="4"/>
  <c r="AH148" i="4"/>
  <c r="AG148" i="4"/>
  <c r="AF148" i="4"/>
  <c r="AE148" i="4"/>
  <c r="AD148" i="4"/>
  <c r="AC148" i="4"/>
  <c r="AB148" i="4"/>
  <c r="AA148" i="4"/>
  <c r="Z148" i="4"/>
  <c r="Y148" i="4"/>
  <c r="X148" i="4"/>
  <c r="W148" i="4"/>
  <c r="V148" i="4"/>
  <c r="U148" i="4"/>
  <c r="T148" i="4"/>
  <c r="S148" i="4"/>
  <c r="R148" i="4"/>
  <c r="Q148" i="4"/>
  <c r="P148" i="4"/>
  <c r="O148" i="4"/>
  <c r="N148" i="4"/>
  <c r="M148" i="4"/>
  <c r="L148" i="4"/>
  <c r="K148" i="4"/>
  <c r="J148" i="4"/>
  <c r="I148" i="4"/>
  <c r="H148" i="4"/>
  <c r="G148" i="4"/>
  <c r="F148" i="4"/>
  <c r="E148" i="4"/>
  <c r="D148" i="4"/>
  <c r="C148" i="4"/>
  <c r="AO148" i="4" s="1"/>
  <c r="B148" i="4"/>
  <c r="A148" i="4"/>
  <c r="AK147" i="4"/>
  <c r="AJ147" i="4"/>
  <c r="AI147" i="4"/>
  <c r="AH147" i="4"/>
  <c r="AG147" i="4"/>
  <c r="AF147" i="4"/>
  <c r="AE147" i="4"/>
  <c r="AD147" i="4"/>
  <c r="AC147" i="4"/>
  <c r="AB147" i="4"/>
  <c r="AN147" i="4" s="1"/>
  <c r="AA147" i="4"/>
  <c r="Z147" i="4"/>
  <c r="Y147" i="4"/>
  <c r="X147" i="4"/>
  <c r="W147" i="4"/>
  <c r="V147" i="4"/>
  <c r="U147" i="4"/>
  <c r="T147" i="4"/>
  <c r="S147" i="4"/>
  <c r="R147" i="4"/>
  <c r="Q147" i="4"/>
  <c r="P147" i="4"/>
  <c r="O147" i="4"/>
  <c r="N147" i="4"/>
  <c r="M147" i="4"/>
  <c r="L147" i="4"/>
  <c r="K147" i="4"/>
  <c r="J147" i="4"/>
  <c r="I147" i="4"/>
  <c r="AO147" i="4" s="1"/>
  <c r="H147" i="4"/>
  <c r="G147" i="4"/>
  <c r="F147" i="4"/>
  <c r="E147" i="4"/>
  <c r="D147" i="4"/>
  <c r="C147" i="4"/>
  <c r="B147" i="4"/>
  <c r="A147" i="4"/>
  <c r="AM146" i="4"/>
  <c r="AL146" i="4"/>
  <c r="AK146" i="4"/>
  <c r="AJ146" i="4"/>
  <c r="AI146" i="4"/>
  <c r="AH146" i="4"/>
  <c r="AG146" i="4"/>
  <c r="AF146" i="4"/>
  <c r="AE146" i="4"/>
  <c r="AD146" i="4"/>
  <c r="AC146" i="4"/>
  <c r="AB146" i="4"/>
  <c r="AN146" i="4" s="1"/>
  <c r="AA146" i="4"/>
  <c r="Z146" i="4"/>
  <c r="Y146" i="4"/>
  <c r="X146" i="4"/>
  <c r="W146" i="4"/>
  <c r="V146" i="4"/>
  <c r="U146" i="4"/>
  <c r="T146" i="4"/>
  <c r="S146" i="4"/>
  <c r="R146" i="4"/>
  <c r="Q146" i="4"/>
  <c r="P146" i="4"/>
  <c r="O146" i="4"/>
  <c r="N146" i="4"/>
  <c r="M146" i="4"/>
  <c r="L146" i="4"/>
  <c r="K146" i="4"/>
  <c r="J146" i="4"/>
  <c r="I146" i="4"/>
  <c r="H146" i="4"/>
  <c r="G146" i="4"/>
  <c r="F146" i="4"/>
  <c r="E146" i="4"/>
  <c r="D146" i="4"/>
  <c r="C146" i="4"/>
  <c r="AO146" i="4" s="1"/>
  <c r="B146" i="4"/>
  <c r="A146" i="4"/>
  <c r="AN145" i="4"/>
  <c r="AL145" i="4"/>
  <c r="AK145" i="4"/>
  <c r="AJ145" i="4"/>
  <c r="AI145" i="4"/>
  <c r="AH145" i="4"/>
  <c r="AG145" i="4"/>
  <c r="AF145" i="4"/>
  <c r="AE145" i="4"/>
  <c r="AD145" i="4"/>
  <c r="AC145" i="4"/>
  <c r="AB145" i="4"/>
  <c r="AA145" i="4"/>
  <c r="Z145" i="4"/>
  <c r="Y145" i="4"/>
  <c r="AM145" i="4" s="1"/>
  <c r="X145" i="4"/>
  <c r="W145" i="4"/>
  <c r="V145" i="4"/>
  <c r="U145" i="4"/>
  <c r="T145" i="4"/>
  <c r="S145" i="4"/>
  <c r="R145" i="4"/>
  <c r="Q145" i="4"/>
  <c r="P145" i="4"/>
  <c r="O145" i="4"/>
  <c r="N145" i="4"/>
  <c r="M145" i="4"/>
  <c r="L145" i="4"/>
  <c r="K145" i="4"/>
  <c r="J145" i="4"/>
  <c r="I145" i="4"/>
  <c r="H145" i="4"/>
  <c r="G145" i="4"/>
  <c r="F145" i="4"/>
  <c r="E145" i="4"/>
  <c r="AO145" i="4" s="1"/>
  <c r="D145" i="4"/>
  <c r="C145" i="4"/>
  <c r="B145" i="4"/>
  <c r="A145" i="4"/>
  <c r="AN144" i="4"/>
  <c r="AM144" i="4"/>
  <c r="AL144" i="4"/>
  <c r="AK144" i="4"/>
  <c r="AJ144" i="4"/>
  <c r="AI144" i="4"/>
  <c r="AH144" i="4"/>
  <c r="AG144" i="4"/>
  <c r="AF144" i="4"/>
  <c r="AE144" i="4"/>
  <c r="AD144" i="4"/>
  <c r="AC144" i="4"/>
  <c r="AB144" i="4"/>
  <c r="AA144" i="4"/>
  <c r="Z144" i="4"/>
  <c r="Y144" i="4"/>
  <c r="X144" i="4"/>
  <c r="W144" i="4"/>
  <c r="V144" i="4"/>
  <c r="U144" i="4"/>
  <c r="T144" i="4"/>
  <c r="S144" i="4"/>
  <c r="R144" i="4"/>
  <c r="Q144" i="4"/>
  <c r="P144" i="4"/>
  <c r="O144" i="4"/>
  <c r="N144" i="4"/>
  <c r="M144" i="4"/>
  <c r="L144" i="4"/>
  <c r="K144" i="4"/>
  <c r="J144" i="4"/>
  <c r="I144" i="4"/>
  <c r="H144" i="4"/>
  <c r="G144" i="4"/>
  <c r="F144" i="4"/>
  <c r="E144" i="4"/>
  <c r="D144" i="4"/>
  <c r="C144" i="4"/>
  <c r="B144" i="4"/>
  <c r="A144" i="4"/>
  <c r="AO143" i="4"/>
  <c r="AK143" i="4"/>
  <c r="AJ143" i="4"/>
  <c r="AI143" i="4"/>
  <c r="AH143" i="4"/>
  <c r="AG143" i="4"/>
  <c r="AF143" i="4"/>
  <c r="AE143" i="4"/>
  <c r="AD143" i="4"/>
  <c r="AC143" i="4"/>
  <c r="AB143" i="4"/>
  <c r="AN143" i="4" s="1"/>
  <c r="AA143" i="4"/>
  <c r="Z143" i="4"/>
  <c r="Y143" i="4"/>
  <c r="X143" i="4"/>
  <c r="W143" i="4"/>
  <c r="V143" i="4"/>
  <c r="U143" i="4"/>
  <c r="T143" i="4"/>
  <c r="S143" i="4"/>
  <c r="R143" i="4"/>
  <c r="Q143" i="4"/>
  <c r="P143" i="4"/>
  <c r="O143" i="4"/>
  <c r="N143" i="4"/>
  <c r="M143" i="4"/>
  <c r="L143" i="4"/>
  <c r="K143" i="4"/>
  <c r="J143" i="4"/>
  <c r="I143" i="4"/>
  <c r="H143" i="4"/>
  <c r="G143" i="4"/>
  <c r="F143" i="4"/>
  <c r="E143" i="4"/>
  <c r="D143" i="4"/>
  <c r="C143" i="4"/>
  <c r="B143" i="4"/>
  <c r="A143" i="4"/>
  <c r="AM142" i="4"/>
  <c r="AL142" i="4"/>
  <c r="AK142" i="4"/>
  <c r="AJ142" i="4"/>
  <c r="AI142" i="4"/>
  <c r="AH142" i="4"/>
  <c r="AG142" i="4"/>
  <c r="AF142" i="4"/>
  <c r="AE142" i="4"/>
  <c r="AD142" i="4"/>
  <c r="AC142" i="4"/>
  <c r="AB142" i="4"/>
  <c r="AN142" i="4" s="1"/>
  <c r="AA142" i="4"/>
  <c r="Z142" i="4"/>
  <c r="Y142" i="4"/>
  <c r="X142" i="4"/>
  <c r="W142" i="4"/>
  <c r="V142" i="4"/>
  <c r="U142" i="4"/>
  <c r="T142" i="4"/>
  <c r="S142" i="4"/>
  <c r="R142" i="4"/>
  <c r="Q142" i="4"/>
  <c r="P142" i="4"/>
  <c r="O142" i="4"/>
  <c r="N142" i="4"/>
  <c r="M142" i="4"/>
  <c r="L142" i="4"/>
  <c r="K142" i="4"/>
  <c r="J142" i="4"/>
  <c r="I142" i="4"/>
  <c r="H142" i="4"/>
  <c r="G142" i="4"/>
  <c r="F142" i="4"/>
  <c r="E142" i="4"/>
  <c r="D142" i="4"/>
  <c r="C142" i="4"/>
  <c r="AO142" i="4" s="1"/>
  <c r="B142" i="4"/>
  <c r="A142" i="4"/>
  <c r="AN141" i="4"/>
  <c r="AL141" i="4"/>
  <c r="AK141" i="4"/>
  <c r="AJ141" i="4"/>
  <c r="AI141" i="4"/>
  <c r="AH141" i="4"/>
  <c r="AG141" i="4"/>
  <c r="AF141" i="4"/>
  <c r="AE141" i="4"/>
  <c r="AD141" i="4"/>
  <c r="AC141" i="4"/>
  <c r="AB141" i="4"/>
  <c r="AA141" i="4"/>
  <c r="Z141" i="4"/>
  <c r="Y141" i="4"/>
  <c r="AM141" i="4" s="1"/>
  <c r="X141" i="4"/>
  <c r="W141" i="4"/>
  <c r="V141" i="4"/>
  <c r="U141" i="4"/>
  <c r="T141" i="4"/>
  <c r="S141" i="4"/>
  <c r="R141" i="4"/>
  <c r="Q141" i="4"/>
  <c r="P141" i="4"/>
  <c r="O141" i="4"/>
  <c r="N141" i="4"/>
  <c r="M141" i="4"/>
  <c r="L141" i="4"/>
  <c r="K141" i="4"/>
  <c r="J141" i="4"/>
  <c r="I141" i="4"/>
  <c r="H141" i="4"/>
  <c r="G141" i="4"/>
  <c r="F141" i="4"/>
  <c r="E141" i="4"/>
  <c r="AO141" i="4" s="1"/>
  <c r="D141" i="4"/>
  <c r="C141" i="4"/>
  <c r="B141" i="4"/>
  <c r="A141" i="4"/>
  <c r="AN140" i="4"/>
  <c r="AM140" i="4"/>
  <c r="AL140" i="4"/>
  <c r="AK140" i="4"/>
  <c r="AJ140" i="4"/>
  <c r="AI140" i="4"/>
  <c r="AH140" i="4"/>
  <c r="AG140" i="4"/>
  <c r="AF140" i="4"/>
  <c r="AE140" i="4"/>
  <c r="AD140" i="4"/>
  <c r="AC140" i="4"/>
  <c r="AB140" i="4"/>
  <c r="AA140" i="4"/>
  <c r="Z140" i="4"/>
  <c r="Y140" i="4"/>
  <c r="X140" i="4"/>
  <c r="W140" i="4"/>
  <c r="V140" i="4"/>
  <c r="U140" i="4"/>
  <c r="T140" i="4"/>
  <c r="S140" i="4"/>
  <c r="R140" i="4"/>
  <c r="Q140" i="4"/>
  <c r="P140" i="4"/>
  <c r="O140" i="4"/>
  <c r="N140" i="4"/>
  <c r="M140" i="4"/>
  <c r="L140" i="4"/>
  <c r="K140" i="4"/>
  <c r="J140" i="4"/>
  <c r="I140" i="4"/>
  <c r="H140" i="4"/>
  <c r="G140" i="4"/>
  <c r="F140" i="4"/>
  <c r="E140" i="4"/>
  <c r="D140" i="4"/>
  <c r="C140" i="4"/>
  <c r="AO140" i="4" s="1"/>
  <c r="B140" i="4"/>
  <c r="A140" i="4"/>
  <c r="AK139" i="4"/>
  <c r="AJ139" i="4"/>
  <c r="AI139" i="4"/>
  <c r="AH139" i="4"/>
  <c r="AG139" i="4"/>
  <c r="AF139" i="4"/>
  <c r="AE139" i="4"/>
  <c r="AD139" i="4"/>
  <c r="AC139" i="4"/>
  <c r="AB139" i="4"/>
  <c r="AN139" i="4" s="1"/>
  <c r="AA139" i="4"/>
  <c r="Z139" i="4"/>
  <c r="Y139" i="4"/>
  <c r="X139" i="4"/>
  <c r="W139" i="4"/>
  <c r="V139" i="4"/>
  <c r="U139" i="4"/>
  <c r="T139" i="4"/>
  <c r="S139" i="4"/>
  <c r="R139" i="4"/>
  <c r="Q139" i="4"/>
  <c r="P139" i="4"/>
  <c r="O139" i="4"/>
  <c r="N139" i="4"/>
  <c r="M139" i="4"/>
  <c r="L139" i="4"/>
  <c r="K139" i="4"/>
  <c r="J139" i="4"/>
  <c r="I139" i="4"/>
  <c r="AO139" i="4" s="1"/>
  <c r="H139" i="4"/>
  <c r="G139" i="4"/>
  <c r="F139" i="4"/>
  <c r="E139" i="4"/>
  <c r="D139" i="4"/>
  <c r="C139" i="4"/>
  <c r="B139" i="4"/>
  <c r="A139" i="4"/>
  <c r="AM138" i="4"/>
  <c r="AL138" i="4"/>
  <c r="AK138" i="4"/>
  <c r="AJ138" i="4"/>
  <c r="AI138" i="4"/>
  <c r="AH138" i="4"/>
  <c r="AG138" i="4"/>
  <c r="AF138" i="4"/>
  <c r="AE138" i="4"/>
  <c r="AD138" i="4"/>
  <c r="AC138" i="4"/>
  <c r="AB138" i="4"/>
  <c r="AN138" i="4" s="1"/>
  <c r="AA138" i="4"/>
  <c r="Z138" i="4"/>
  <c r="Y138" i="4"/>
  <c r="X138" i="4"/>
  <c r="W138" i="4"/>
  <c r="V138" i="4"/>
  <c r="U138" i="4"/>
  <c r="T138" i="4"/>
  <c r="S138" i="4"/>
  <c r="R138" i="4"/>
  <c r="Q138" i="4"/>
  <c r="P138" i="4"/>
  <c r="O138" i="4"/>
  <c r="N138" i="4"/>
  <c r="M138" i="4"/>
  <c r="L138" i="4"/>
  <c r="K138" i="4"/>
  <c r="J138" i="4"/>
  <c r="I138" i="4"/>
  <c r="H138" i="4"/>
  <c r="G138" i="4"/>
  <c r="F138" i="4"/>
  <c r="E138" i="4"/>
  <c r="D138" i="4"/>
  <c r="C138" i="4"/>
  <c r="AO138" i="4" s="1"/>
  <c r="B138" i="4"/>
  <c r="A138" i="4"/>
  <c r="AN137" i="4"/>
  <c r="AL137" i="4"/>
  <c r="AK137" i="4"/>
  <c r="AJ137" i="4"/>
  <c r="AI137" i="4"/>
  <c r="AH137" i="4"/>
  <c r="AG137" i="4"/>
  <c r="AF137" i="4"/>
  <c r="AE137" i="4"/>
  <c r="AD137" i="4"/>
  <c r="AC137" i="4"/>
  <c r="AB137" i="4"/>
  <c r="AA137" i="4"/>
  <c r="Z137" i="4"/>
  <c r="Y137" i="4"/>
  <c r="AM137" i="4" s="1"/>
  <c r="X137" i="4"/>
  <c r="W137" i="4"/>
  <c r="V137" i="4"/>
  <c r="U137" i="4"/>
  <c r="T137" i="4"/>
  <c r="S137" i="4"/>
  <c r="R137" i="4"/>
  <c r="Q137" i="4"/>
  <c r="P137" i="4"/>
  <c r="O137" i="4"/>
  <c r="N137" i="4"/>
  <c r="M137" i="4"/>
  <c r="L137" i="4"/>
  <c r="K137" i="4"/>
  <c r="J137" i="4"/>
  <c r="I137" i="4"/>
  <c r="H137" i="4"/>
  <c r="G137" i="4"/>
  <c r="F137" i="4"/>
  <c r="E137" i="4"/>
  <c r="AO137" i="4" s="1"/>
  <c r="D137" i="4"/>
  <c r="C137" i="4"/>
  <c r="B137" i="4"/>
  <c r="A137" i="4"/>
  <c r="AN136" i="4"/>
  <c r="AM136" i="4"/>
  <c r="AL136" i="4"/>
  <c r="AK136" i="4"/>
  <c r="AJ136" i="4"/>
  <c r="AI136" i="4"/>
  <c r="AH136" i="4"/>
  <c r="AG136" i="4"/>
  <c r="AF136" i="4"/>
  <c r="AE136" i="4"/>
  <c r="AD136" i="4"/>
  <c r="AC136" i="4"/>
  <c r="AB136" i="4"/>
  <c r="AA136" i="4"/>
  <c r="Z136" i="4"/>
  <c r="Y136" i="4"/>
  <c r="X136" i="4"/>
  <c r="W136" i="4"/>
  <c r="V136" i="4"/>
  <c r="U136" i="4"/>
  <c r="T136" i="4"/>
  <c r="S136" i="4"/>
  <c r="R136" i="4"/>
  <c r="Q136" i="4"/>
  <c r="P136" i="4"/>
  <c r="O136" i="4"/>
  <c r="N136" i="4"/>
  <c r="M136" i="4"/>
  <c r="L136" i="4"/>
  <c r="K136" i="4"/>
  <c r="J136" i="4"/>
  <c r="I136" i="4"/>
  <c r="H136" i="4"/>
  <c r="G136" i="4"/>
  <c r="F136" i="4"/>
  <c r="E136" i="4"/>
  <c r="D136" i="4"/>
  <c r="C136" i="4"/>
  <c r="B136" i="4"/>
  <c r="A136" i="4"/>
  <c r="AO135" i="4"/>
  <c r="AK135" i="4"/>
  <c r="AJ135" i="4"/>
  <c r="AI135" i="4"/>
  <c r="AH135" i="4"/>
  <c r="AG135" i="4"/>
  <c r="AF135" i="4"/>
  <c r="AE135" i="4"/>
  <c r="AD135" i="4"/>
  <c r="AC135" i="4"/>
  <c r="AB135" i="4"/>
  <c r="AN135" i="4" s="1"/>
  <c r="AA135" i="4"/>
  <c r="Z135" i="4"/>
  <c r="Y135" i="4"/>
  <c r="X135" i="4"/>
  <c r="W135" i="4"/>
  <c r="V135" i="4"/>
  <c r="U135" i="4"/>
  <c r="T135" i="4"/>
  <c r="S135" i="4"/>
  <c r="R135" i="4"/>
  <c r="Q135" i="4"/>
  <c r="P135" i="4"/>
  <c r="O135" i="4"/>
  <c r="N135" i="4"/>
  <c r="M135" i="4"/>
  <c r="L135" i="4"/>
  <c r="K135" i="4"/>
  <c r="J135" i="4"/>
  <c r="I135" i="4"/>
  <c r="H135" i="4"/>
  <c r="G135" i="4"/>
  <c r="F135" i="4"/>
  <c r="E135" i="4"/>
  <c r="D135" i="4"/>
  <c r="C135" i="4"/>
  <c r="B135" i="4"/>
  <c r="A135" i="4"/>
  <c r="AM134" i="4"/>
  <c r="AL134" i="4"/>
  <c r="AK134" i="4"/>
  <c r="AJ134" i="4"/>
  <c r="AI134" i="4"/>
  <c r="AH134" i="4"/>
  <c r="AG134" i="4"/>
  <c r="AF134" i="4"/>
  <c r="AE134" i="4"/>
  <c r="AD134" i="4"/>
  <c r="AC134" i="4"/>
  <c r="AB134" i="4"/>
  <c r="AN134" i="4" s="1"/>
  <c r="AA134" i="4"/>
  <c r="Z134" i="4"/>
  <c r="Y134" i="4"/>
  <c r="X134" i="4"/>
  <c r="W134" i="4"/>
  <c r="V134" i="4"/>
  <c r="U134" i="4"/>
  <c r="T134" i="4"/>
  <c r="S134" i="4"/>
  <c r="R134" i="4"/>
  <c r="Q134" i="4"/>
  <c r="P134" i="4"/>
  <c r="O134" i="4"/>
  <c r="N134" i="4"/>
  <c r="M134" i="4"/>
  <c r="L134" i="4"/>
  <c r="K134" i="4"/>
  <c r="J134" i="4"/>
  <c r="I134" i="4"/>
  <c r="H134" i="4"/>
  <c r="G134" i="4"/>
  <c r="F134" i="4"/>
  <c r="E134" i="4"/>
  <c r="D134" i="4"/>
  <c r="C134" i="4"/>
  <c r="AO134" i="4" s="1"/>
  <c r="B134" i="4"/>
  <c r="A134" i="4"/>
  <c r="AN133" i="4"/>
  <c r="AL133" i="4"/>
  <c r="AK133" i="4"/>
  <c r="AJ133" i="4"/>
  <c r="AI133" i="4"/>
  <c r="AH133" i="4"/>
  <c r="AG133" i="4"/>
  <c r="AF133" i="4"/>
  <c r="AE133" i="4"/>
  <c r="AD133" i="4"/>
  <c r="AC133" i="4"/>
  <c r="AB133" i="4"/>
  <c r="AA133" i="4"/>
  <c r="Z133" i="4"/>
  <c r="Y133" i="4"/>
  <c r="AM133" i="4" s="1"/>
  <c r="X133" i="4"/>
  <c r="W133" i="4"/>
  <c r="V133" i="4"/>
  <c r="U133" i="4"/>
  <c r="T133" i="4"/>
  <c r="S133" i="4"/>
  <c r="R133" i="4"/>
  <c r="Q133" i="4"/>
  <c r="P133" i="4"/>
  <c r="O133" i="4"/>
  <c r="N133" i="4"/>
  <c r="M133" i="4"/>
  <c r="L133" i="4"/>
  <c r="K133" i="4"/>
  <c r="J133" i="4"/>
  <c r="I133" i="4"/>
  <c r="H133" i="4"/>
  <c r="G133" i="4"/>
  <c r="F133" i="4"/>
  <c r="E133" i="4"/>
  <c r="AO133" i="4" s="1"/>
  <c r="D133" i="4"/>
  <c r="C133" i="4"/>
  <c r="B133" i="4"/>
  <c r="A133" i="4"/>
  <c r="AN132" i="4"/>
  <c r="AM132" i="4"/>
  <c r="AL132" i="4"/>
  <c r="AK132" i="4"/>
  <c r="AJ132" i="4"/>
  <c r="AI132" i="4"/>
  <c r="AH132" i="4"/>
  <c r="AG132" i="4"/>
  <c r="AF132" i="4"/>
  <c r="AE132" i="4"/>
  <c r="AD132" i="4"/>
  <c r="AC132" i="4"/>
  <c r="AB132" i="4"/>
  <c r="AA132" i="4"/>
  <c r="Z132" i="4"/>
  <c r="Y132" i="4"/>
  <c r="X132" i="4"/>
  <c r="W132" i="4"/>
  <c r="V132" i="4"/>
  <c r="U132" i="4"/>
  <c r="T132" i="4"/>
  <c r="S132" i="4"/>
  <c r="R132" i="4"/>
  <c r="Q132" i="4"/>
  <c r="P132" i="4"/>
  <c r="O132" i="4"/>
  <c r="N132" i="4"/>
  <c r="M132" i="4"/>
  <c r="L132" i="4"/>
  <c r="K132" i="4"/>
  <c r="J132" i="4"/>
  <c r="I132" i="4"/>
  <c r="H132" i="4"/>
  <c r="G132" i="4"/>
  <c r="F132" i="4"/>
  <c r="E132" i="4"/>
  <c r="D132" i="4"/>
  <c r="C132" i="4"/>
  <c r="AO132" i="4" s="1"/>
  <c r="B132" i="4"/>
  <c r="A132" i="4"/>
  <c r="AK131" i="4"/>
  <c r="AJ131" i="4"/>
  <c r="AI131" i="4"/>
  <c r="AH131" i="4"/>
  <c r="AG131" i="4"/>
  <c r="AF131" i="4"/>
  <c r="AE131" i="4"/>
  <c r="AD131" i="4"/>
  <c r="AC131" i="4"/>
  <c r="AB131" i="4"/>
  <c r="AN131" i="4" s="1"/>
  <c r="AA131" i="4"/>
  <c r="Z131" i="4"/>
  <c r="Y131" i="4"/>
  <c r="X131" i="4"/>
  <c r="W131" i="4"/>
  <c r="V131" i="4"/>
  <c r="U131" i="4"/>
  <c r="T131" i="4"/>
  <c r="S131" i="4"/>
  <c r="R131" i="4"/>
  <c r="Q131" i="4"/>
  <c r="P131" i="4"/>
  <c r="O131" i="4"/>
  <c r="N131" i="4"/>
  <c r="M131" i="4"/>
  <c r="L131" i="4"/>
  <c r="K131" i="4"/>
  <c r="J131" i="4"/>
  <c r="I131" i="4"/>
  <c r="AO131" i="4" s="1"/>
  <c r="H131" i="4"/>
  <c r="G131" i="4"/>
  <c r="F131" i="4"/>
  <c r="E131" i="4"/>
  <c r="D131" i="4"/>
  <c r="C131" i="4"/>
  <c r="B131" i="4"/>
  <c r="A131" i="4"/>
  <c r="AM130" i="4"/>
  <c r="AL130" i="4"/>
  <c r="AK130" i="4"/>
  <c r="AJ130" i="4"/>
  <c r="AI130" i="4"/>
  <c r="AH130" i="4"/>
  <c r="AG130" i="4"/>
  <c r="AF130" i="4"/>
  <c r="AE130" i="4"/>
  <c r="AD130" i="4"/>
  <c r="AC130" i="4"/>
  <c r="AB130" i="4"/>
  <c r="AN130" i="4" s="1"/>
  <c r="AA130" i="4"/>
  <c r="Z130" i="4"/>
  <c r="Y130" i="4"/>
  <c r="X130" i="4"/>
  <c r="W130" i="4"/>
  <c r="V130" i="4"/>
  <c r="U130" i="4"/>
  <c r="T130" i="4"/>
  <c r="S130" i="4"/>
  <c r="R130" i="4"/>
  <c r="Q130" i="4"/>
  <c r="P130" i="4"/>
  <c r="O130" i="4"/>
  <c r="N130" i="4"/>
  <c r="M130" i="4"/>
  <c r="L130" i="4"/>
  <c r="K130" i="4"/>
  <c r="J130" i="4"/>
  <c r="I130" i="4"/>
  <c r="H130" i="4"/>
  <c r="G130" i="4"/>
  <c r="F130" i="4"/>
  <c r="E130" i="4"/>
  <c r="D130" i="4"/>
  <c r="C130" i="4"/>
  <c r="AO130" i="4" s="1"/>
  <c r="B130" i="4"/>
  <c r="A130" i="4"/>
  <c r="AN129" i="4"/>
  <c r="AL129" i="4"/>
  <c r="AK129" i="4"/>
  <c r="AJ129" i="4"/>
  <c r="AI129" i="4"/>
  <c r="AH129" i="4"/>
  <c r="AG129" i="4"/>
  <c r="AF129" i="4"/>
  <c r="AE129" i="4"/>
  <c r="AD129" i="4"/>
  <c r="AC129" i="4"/>
  <c r="AB129" i="4"/>
  <c r="AA129" i="4"/>
  <c r="Z129" i="4"/>
  <c r="Y129" i="4"/>
  <c r="AM129" i="4" s="1"/>
  <c r="X129" i="4"/>
  <c r="W129" i="4"/>
  <c r="V129" i="4"/>
  <c r="U129" i="4"/>
  <c r="T129" i="4"/>
  <c r="S129" i="4"/>
  <c r="R129" i="4"/>
  <c r="Q129" i="4"/>
  <c r="P129" i="4"/>
  <c r="O129" i="4"/>
  <c r="N129" i="4"/>
  <c r="M129" i="4"/>
  <c r="L129" i="4"/>
  <c r="K129" i="4"/>
  <c r="J129" i="4"/>
  <c r="I129" i="4"/>
  <c r="H129" i="4"/>
  <c r="G129" i="4"/>
  <c r="F129" i="4"/>
  <c r="E129" i="4"/>
  <c r="AO129" i="4" s="1"/>
  <c r="D129" i="4"/>
  <c r="C129" i="4"/>
  <c r="B129" i="4"/>
  <c r="A129" i="4"/>
  <c r="AN128" i="4"/>
  <c r="AM128" i="4"/>
  <c r="AL128" i="4"/>
  <c r="AK128" i="4"/>
  <c r="AJ128" i="4"/>
  <c r="AI128" i="4"/>
  <c r="AH128" i="4"/>
  <c r="AG128" i="4"/>
  <c r="AF128" i="4"/>
  <c r="AE128" i="4"/>
  <c r="AD128" i="4"/>
  <c r="AC128" i="4"/>
  <c r="AB128" i="4"/>
  <c r="AA128" i="4"/>
  <c r="Z128" i="4"/>
  <c r="Y128" i="4"/>
  <c r="X128" i="4"/>
  <c r="W128" i="4"/>
  <c r="V128" i="4"/>
  <c r="U128" i="4"/>
  <c r="T128" i="4"/>
  <c r="S128" i="4"/>
  <c r="R128" i="4"/>
  <c r="Q128" i="4"/>
  <c r="P128" i="4"/>
  <c r="O128" i="4"/>
  <c r="N128" i="4"/>
  <c r="M128" i="4"/>
  <c r="L128" i="4"/>
  <c r="K128" i="4"/>
  <c r="J128" i="4"/>
  <c r="I128" i="4"/>
  <c r="H128" i="4"/>
  <c r="G128" i="4"/>
  <c r="F128" i="4"/>
  <c r="E128" i="4"/>
  <c r="D128" i="4"/>
  <c r="C128" i="4"/>
  <c r="B128" i="4"/>
  <c r="A128" i="4"/>
  <c r="AO127" i="4"/>
  <c r="AK127" i="4"/>
  <c r="AJ127" i="4"/>
  <c r="AI127" i="4"/>
  <c r="AH127" i="4"/>
  <c r="AG127" i="4"/>
  <c r="AF127" i="4"/>
  <c r="AE127" i="4"/>
  <c r="AD127" i="4"/>
  <c r="AC127" i="4"/>
  <c r="AB127" i="4"/>
  <c r="AN127" i="4" s="1"/>
  <c r="AA127" i="4"/>
  <c r="Z127" i="4"/>
  <c r="Y127" i="4"/>
  <c r="X127" i="4"/>
  <c r="W127" i="4"/>
  <c r="V127" i="4"/>
  <c r="U127" i="4"/>
  <c r="T127" i="4"/>
  <c r="S127" i="4"/>
  <c r="R127" i="4"/>
  <c r="Q127" i="4"/>
  <c r="P127" i="4"/>
  <c r="O127" i="4"/>
  <c r="N127" i="4"/>
  <c r="M127" i="4"/>
  <c r="L127" i="4"/>
  <c r="K127" i="4"/>
  <c r="J127" i="4"/>
  <c r="I127" i="4"/>
  <c r="H127" i="4"/>
  <c r="G127" i="4"/>
  <c r="F127" i="4"/>
  <c r="E127" i="4"/>
  <c r="D127" i="4"/>
  <c r="C127" i="4"/>
  <c r="B127" i="4"/>
  <c r="A127" i="4"/>
  <c r="AM126" i="4"/>
  <c r="AL126" i="4"/>
  <c r="AK126" i="4"/>
  <c r="AJ126" i="4"/>
  <c r="AI126" i="4"/>
  <c r="AH126" i="4"/>
  <c r="AG126" i="4"/>
  <c r="AF126" i="4"/>
  <c r="AE126" i="4"/>
  <c r="AD126" i="4"/>
  <c r="AC126" i="4"/>
  <c r="AB126" i="4"/>
  <c r="AN126" i="4" s="1"/>
  <c r="AA126" i="4"/>
  <c r="Z126" i="4"/>
  <c r="Y126" i="4"/>
  <c r="X126" i="4"/>
  <c r="W126" i="4"/>
  <c r="V126" i="4"/>
  <c r="U126" i="4"/>
  <c r="T126" i="4"/>
  <c r="S126" i="4"/>
  <c r="R126" i="4"/>
  <c r="Q126" i="4"/>
  <c r="P126" i="4"/>
  <c r="O126" i="4"/>
  <c r="N126" i="4"/>
  <c r="M126" i="4"/>
  <c r="L126" i="4"/>
  <c r="K126" i="4"/>
  <c r="J126" i="4"/>
  <c r="I126" i="4"/>
  <c r="H126" i="4"/>
  <c r="G126" i="4"/>
  <c r="F126" i="4"/>
  <c r="E126" i="4"/>
  <c r="D126" i="4"/>
  <c r="C126" i="4"/>
  <c r="AO126" i="4" s="1"/>
  <c r="B126" i="4"/>
  <c r="A126" i="4"/>
  <c r="AN125" i="4"/>
  <c r="AL125" i="4"/>
  <c r="AK125" i="4"/>
  <c r="AJ125" i="4"/>
  <c r="AI125" i="4"/>
  <c r="AH125" i="4"/>
  <c r="AG125" i="4"/>
  <c r="AF125" i="4"/>
  <c r="AE125" i="4"/>
  <c r="AD125" i="4"/>
  <c r="AC125" i="4"/>
  <c r="AB125" i="4"/>
  <c r="AA125" i="4"/>
  <c r="Z125" i="4"/>
  <c r="Y125" i="4"/>
  <c r="AM125" i="4" s="1"/>
  <c r="X125" i="4"/>
  <c r="W125" i="4"/>
  <c r="V125" i="4"/>
  <c r="U125" i="4"/>
  <c r="T125" i="4"/>
  <c r="S125" i="4"/>
  <c r="R125" i="4"/>
  <c r="Q125" i="4"/>
  <c r="P125" i="4"/>
  <c r="O125" i="4"/>
  <c r="N125" i="4"/>
  <c r="M125" i="4"/>
  <c r="L125" i="4"/>
  <c r="K125" i="4"/>
  <c r="J125" i="4"/>
  <c r="I125" i="4"/>
  <c r="H125" i="4"/>
  <c r="G125" i="4"/>
  <c r="F125" i="4"/>
  <c r="E125" i="4"/>
  <c r="AO125" i="4" s="1"/>
  <c r="D125" i="4"/>
  <c r="C125" i="4"/>
  <c r="B125" i="4"/>
  <c r="A125" i="4"/>
  <c r="AN124" i="4"/>
  <c r="AM124" i="4"/>
  <c r="AL124" i="4"/>
  <c r="AK124" i="4"/>
  <c r="AJ124" i="4"/>
  <c r="AI124" i="4"/>
  <c r="AH124" i="4"/>
  <c r="AG124" i="4"/>
  <c r="AF124" i="4"/>
  <c r="AE124" i="4"/>
  <c r="AD124" i="4"/>
  <c r="AC124" i="4"/>
  <c r="AB124" i="4"/>
  <c r="AA124" i="4"/>
  <c r="Z124" i="4"/>
  <c r="Y124" i="4"/>
  <c r="X124" i="4"/>
  <c r="W124" i="4"/>
  <c r="V124" i="4"/>
  <c r="U124" i="4"/>
  <c r="T124" i="4"/>
  <c r="S124" i="4"/>
  <c r="R124" i="4"/>
  <c r="Q124" i="4"/>
  <c r="P124" i="4"/>
  <c r="O124" i="4"/>
  <c r="N124" i="4"/>
  <c r="M124" i="4"/>
  <c r="L124" i="4"/>
  <c r="K124" i="4"/>
  <c r="J124" i="4"/>
  <c r="I124" i="4"/>
  <c r="H124" i="4"/>
  <c r="G124" i="4"/>
  <c r="F124" i="4"/>
  <c r="E124" i="4"/>
  <c r="D124" i="4"/>
  <c r="C124" i="4"/>
  <c r="AO124" i="4" s="1"/>
  <c r="B124" i="4"/>
  <c r="A124" i="4"/>
  <c r="AK123" i="4"/>
  <c r="AJ123" i="4"/>
  <c r="AI123" i="4"/>
  <c r="AH123" i="4"/>
  <c r="AG123" i="4"/>
  <c r="AF123" i="4"/>
  <c r="AE123" i="4"/>
  <c r="AD123" i="4"/>
  <c r="AC123" i="4"/>
  <c r="AB123" i="4"/>
  <c r="AN123" i="4" s="1"/>
  <c r="AA123" i="4"/>
  <c r="Z123" i="4"/>
  <c r="Y123" i="4"/>
  <c r="X123" i="4"/>
  <c r="W123" i="4"/>
  <c r="V123" i="4"/>
  <c r="U123" i="4"/>
  <c r="T123" i="4"/>
  <c r="S123" i="4"/>
  <c r="R123" i="4"/>
  <c r="Q123" i="4"/>
  <c r="P123" i="4"/>
  <c r="O123" i="4"/>
  <c r="N123" i="4"/>
  <c r="M123" i="4"/>
  <c r="L123" i="4"/>
  <c r="K123" i="4"/>
  <c r="J123" i="4"/>
  <c r="I123" i="4"/>
  <c r="AO123" i="4" s="1"/>
  <c r="H123" i="4"/>
  <c r="G123" i="4"/>
  <c r="F123" i="4"/>
  <c r="E123" i="4"/>
  <c r="D123" i="4"/>
  <c r="C123" i="4"/>
  <c r="B123" i="4"/>
  <c r="A123" i="4"/>
  <c r="AM122" i="4"/>
  <c r="AL122" i="4"/>
  <c r="AK122" i="4"/>
  <c r="AJ122" i="4"/>
  <c r="AI122" i="4"/>
  <c r="AH122" i="4"/>
  <c r="AG122" i="4"/>
  <c r="AF122" i="4"/>
  <c r="AE122" i="4"/>
  <c r="AD122" i="4"/>
  <c r="AC122" i="4"/>
  <c r="AB122" i="4"/>
  <c r="AN122" i="4" s="1"/>
  <c r="AA122" i="4"/>
  <c r="Z122" i="4"/>
  <c r="Y122" i="4"/>
  <c r="X122" i="4"/>
  <c r="W122" i="4"/>
  <c r="V122" i="4"/>
  <c r="U122" i="4"/>
  <c r="T122" i="4"/>
  <c r="S122" i="4"/>
  <c r="R122" i="4"/>
  <c r="Q122" i="4"/>
  <c r="P122" i="4"/>
  <c r="O122" i="4"/>
  <c r="N122" i="4"/>
  <c r="M122" i="4"/>
  <c r="L122" i="4"/>
  <c r="K122" i="4"/>
  <c r="J122" i="4"/>
  <c r="I122" i="4"/>
  <c r="H122" i="4"/>
  <c r="G122" i="4"/>
  <c r="F122" i="4"/>
  <c r="E122" i="4"/>
  <c r="D122" i="4"/>
  <c r="C122" i="4"/>
  <c r="AO122" i="4" s="1"/>
  <c r="B122" i="4"/>
  <c r="A122" i="4"/>
  <c r="AN121" i="4"/>
  <c r="AL121" i="4"/>
  <c r="AK121" i="4"/>
  <c r="AJ121" i="4"/>
  <c r="AI121" i="4"/>
  <c r="AH121" i="4"/>
  <c r="AG121" i="4"/>
  <c r="AF121" i="4"/>
  <c r="AE121" i="4"/>
  <c r="AD121" i="4"/>
  <c r="AC121" i="4"/>
  <c r="AB121" i="4"/>
  <c r="AA121" i="4"/>
  <c r="Z121" i="4"/>
  <c r="Y121" i="4"/>
  <c r="AM121" i="4" s="1"/>
  <c r="X121" i="4"/>
  <c r="W121" i="4"/>
  <c r="V121" i="4"/>
  <c r="U121" i="4"/>
  <c r="T121" i="4"/>
  <c r="S121" i="4"/>
  <c r="R121" i="4"/>
  <c r="Q121" i="4"/>
  <c r="P121" i="4"/>
  <c r="O121" i="4"/>
  <c r="N121" i="4"/>
  <c r="M121" i="4"/>
  <c r="L121" i="4"/>
  <c r="K121" i="4"/>
  <c r="J121" i="4"/>
  <c r="I121" i="4"/>
  <c r="H121" i="4"/>
  <c r="G121" i="4"/>
  <c r="F121" i="4"/>
  <c r="E121" i="4"/>
  <c r="AO121" i="4" s="1"/>
  <c r="D121" i="4"/>
  <c r="C121" i="4"/>
  <c r="B121" i="4"/>
  <c r="A121" i="4"/>
  <c r="AN120" i="4"/>
  <c r="AM120" i="4"/>
  <c r="AL120" i="4"/>
  <c r="AK120" i="4"/>
  <c r="AJ120" i="4"/>
  <c r="AI120" i="4"/>
  <c r="AH120" i="4"/>
  <c r="AG120" i="4"/>
  <c r="AF120" i="4"/>
  <c r="AE120" i="4"/>
  <c r="AD120" i="4"/>
  <c r="AC120" i="4"/>
  <c r="AB120" i="4"/>
  <c r="AA120" i="4"/>
  <c r="Z120" i="4"/>
  <c r="Y120" i="4"/>
  <c r="X120" i="4"/>
  <c r="W120" i="4"/>
  <c r="V120" i="4"/>
  <c r="U120" i="4"/>
  <c r="T120" i="4"/>
  <c r="S120" i="4"/>
  <c r="R120" i="4"/>
  <c r="Q120" i="4"/>
  <c r="P120" i="4"/>
  <c r="O120" i="4"/>
  <c r="N120" i="4"/>
  <c r="M120" i="4"/>
  <c r="L120" i="4"/>
  <c r="K120" i="4"/>
  <c r="J120" i="4"/>
  <c r="I120" i="4"/>
  <c r="H120" i="4"/>
  <c r="G120" i="4"/>
  <c r="F120" i="4"/>
  <c r="E120" i="4"/>
  <c r="D120" i="4"/>
  <c r="C120" i="4"/>
  <c r="B120" i="4"/>
  <c r="A120" i="4"/>
  <c r="AO119" i="4"/>
  <c r="AK119" i="4"/>
  <c r="AJ119" i="4"/>
  <c r="AI119" i="4"/>
  <c r="AH119" i="4"/>
  <c r="AG119" i="4"/>
  <c r="AF119" i="4"/>
  <c r="AE119" i="4"/>
  <c r="AD119" i="4"/>
  <c r="AC119" i="4"/>
  <c r="AB119" i="4"/>
  <c r="AN119" i="4" s="1"/>
  <c r="AA119" i="4"/>
  <c r="Z119" i="4"/>
  <c r="Y119" i="4"/>
  <c r="X119" i="4"/>
  <c r="W119" i="4"/>
  <c r="V119" i="4"/>
  <c r="U119" i="4"/>
  <c r="T119" i="4"/>
  <c r="S119" i="4"/>
  <c r="R119" i="4"/>
  <c r="Q119" i="4"/>
  <c r="P119" i="4"/>
  <c r="O119" i="4"/>
  <c r="N119" i="4"/>
  <c r="M119" i="4"/>
  <c r="L119" i="4"/>
  <c r="K119" i="4"/>
  <c r="J119" i="4"/>
  <c r="I119" i="4"/>
  <c r="H119" i="4"/>
  <c r="G119" i="4"/>
  <c r="F119" i="4"/>
  <c r="E119" i="4"/>
  <c r="D119" i="4"/>
  <c r="C119" i="4"/>
  <c r="B119" i="4"/>
  <c r="A119" i="4"/>
  <c r="AM118" i="4"/>
  <c r="AL118" i="4"/>
  <c r="AK118" i="4"/>
  <c r="AJ118" i="4"/>
  <c r="AI118" i="4"/>
  <c r="AH118" i="4"/>
  <c r="AG118" i="4"/>
  <c r="AF118" i="4"/>
  <c r="AE118" i="4"/>
  <c r="AD118" i="4"/>
  <c r="AC118" i="4"/>
  <c r="AB118" i="4"/>
  <c r="AN118" i="4" s="1"/>
  <c r="AA118" i="4"/>
  <c r="Z118" i="4"/>
  <c r="Y118" i="4"/>
  <c r="X118" i="4"/>
  <c r="W118" i="4"/>
  <c r="V118" i="4"/>
  <c r="U118" i="4"/>
  <c r="T118" i="4"/>
  <c r="S118" i="4"/>
  <c r="R118" i="4"/>
  <c r="Q118" i="4"/>
  <c r="P118" i="4"/>
  <c r="O118" i="4"/>
  <c r="N118" i="4"/>
  <c r="M118" i="4"/>
  <c r="L118" i="4"/>
  <c r="K118" i="4"/>
  <c r="J118" i="4"/>
  <c r="I118" i="4"/>
  <c r="H118" i="4"/>
  <c r="G118" i="4"/>
  <c r="F118" i="4"/>
  <c r="E118" i="4"/>
  <c r="D118" i="4"/>
  <c r="C118" i="4"/>
  <c r="AO118" i="4" s="1"/>
  <c r="B118" i="4"/>
  <c r="A118" i="4"/>
  <c r="AN117" i="4"/>
  <c r="AL117" i="4"/>
  <c r="AK117" i="4"/>
  <c r="AJ117" i="4"/>
  <c r="AI117" i="4"/>
  <c r="AH117" i="4"/>
  <c r="AG117" i="4"/>
  <c r="AF117" i="4"/>
  <c r="AE117" i="4"/>
  <c r="AD117" i="4"/>
  <c r="AC117" i="4"/>
  <c r="AB117" i="4"/>
  <c r="AA117" i="4"/>
  <c r="Z117" i="4"/>
  <c r="Y117" i="4"/>
  <c r="AM117" i="4" s="1"/>
  <c r="X117" i="4"/>
  <c r="W117" i="4"/>
  <c r="V117" i="4"/>
  <c r="U117" i="4"/>
  <c r="T117" i="4"/>
  <c r="S117" i="4"/>
  <c r="R117" i="4"/>
  <c r="Q117" i="4"/>
  <c r="P117" i="4"/>
  <c r="O117" i="4"/>
  <c r="N117" i="4"/>
  <c r="M117" i="4"/>
  <c r="L117" i="4"/>
  <c r="K117" i="4"/>
  <c r="J117" i="4"/>
  <c r="I117" i="4"/>
  <c r="H117" i="4"/>
  <c r="G117" i="4"/>
  <c r="F117" i="4"/>
  <c r="E117" i="4"/>
  <c r="AO117" i="4" s="1"/>
  <c r="D117" i="4"/>
  <c r="C117" i="4"/>
  <c r="B117" i="4"/>
  <c r="A117" i="4"/>
  <c r="AN116" i="4"/>
  <c r="AM116" i="4"/>
  <c r="AL116" i="4"/>
  <c r="AK116" i="4"/>
  <c r="AJ116" i="4"/>
  <c r="AI116" i="4"/>
  <c r="AH116" i="4"/>
  <c r="AG116" i="4"/>
  <c r="AF116" i="4"/>
  <c r="AE116" i="4"/>
  <c r="AD116" i="4"/>
  <c r="AC116" i="4"/>
  <c r="AB116" i="4"/>
  <c r="AA116" i="4"/>
  <c r="Z116" i="4"/>
  <c r="Y116" i="4"/>
  <c r="X116" i="4"/>
  <c r="W116" i="4"/>
  <c r="V116" i="4"/>
  <c r="U116" i="4"/>
  <c r="T116" i="4"/>
  <c r="S116" i="4"/>
  <c r="R116" i="4"/>
  <c r="Q116" i="4"/>
  <c r="P116" i="4"/>
  <c r="O116" i="4"/>
  <c r="N116" i="4"/>
  <c r="M116" i="4"/>
  <c r="L116" i="4"/>
  <c r="K116" i="4"/>
  <c r="J116" i="4"/>
  <c r="I116" i="4"/>
  <c r="H116" i="4"/>
  <c r="G116" i="4"/>
  <c r="F116" i="4"/>
  <c r="E116" i="4"/>
  <c r="D116" i="4"/>
  <c r="C116" i="4"/>
  <c r="AO116" i="4" s="1"/>
  <c r="B116" i="4"/>
  <c r="A116" i="4"/>
  <c r="AK115" i="4"/>
  <c r="AJ115" i="4"/>
  <c r="AI115" i="4"/>
  <c r="AH115" i="4"/>
  <c r="AG115" i="4"/>
  <c r="AF115" i="4"/>
  <c r="AE115" i="4"/>
  <c r="AD115" i="4"/>
  <c r="AC115" i="4"/>
  <c r="AB115" i="4"/>
  <c r="AN115" i="4" s="1"/>
  <c r="AA115" i="4"/>
  <c r="Z115" i="4"/>
  <c r="Y115" i="4"/>
  <c r="X115" i="4"/>
  <c r="W115" i="4"/>
  <c r="V115" i="4"/>
  <c r="U115" i="4"/>
  <c r="T115" i="4"/>
  <c r="S115" i="4"/>
  <c r="R115" i="4"/>
  <c r="Q115" i="4"/>
  <c r="P115" i="4"/>
  <c r="O115" i="4"/>
  <c r="N115" i="4"/>
  <c r="M115" i="4"/>
  <c r="L115" i="4"/>
  <c r="K115" i="4"/>
  <c r="J115" i="4"/>
  <c r="I115" i="4"/>
  <c r="AO115" i="4" s="1"/>
  <c r="H115" i="4"/>
  <c r="G115" i="4"/>
  <c r="F115" i="4"/>
  <c r="E115" i="4"/>
  <c r="D115" i="4"/>
  <c r="C115" i="4"/>
  <c r="B115" i="4"/>
  <c r="A115" i="4"/>
  <c r="AM114" i="4"/>
  <c r="AL114" i="4"/>
  <c r="AK114" i="4"/>
  <c r="AJ114" i="4"/>
  <c r="AI114" i="4"/>
  <c r="AH114" i="4"/>
  <c r="AG114" i="4"/>
  <c r="AF114" i="4"/>
  <c r="AE114" i="4"/>
  <c r="AD114" i="4"/>
  <c r="AC114" i="4"/>
  <c r="AB114" i="4"/>
  <c r="AN114" i="4" s="1"/>
  <c r="AA114" i="4"/>
  <c r="Z114" i="4"/>
  <c r="Y114" i="4"/>
  <c r="X114" i="4"/>
  <c r="W114" i="4"/>
  <c r="V114" i="4"/>
  <c r="U114" i="4"/>
  <c r="T114" i="4"/>
  <c r="S114" i="4"/>
  <c r="R114" i="4"/>
  <c r="Q114" i="4"/>
  <c r="P114" i="4"/>
  <c r="O114" i="4"/>
  <c r="N114" i="4"/>
  <c r="M114" i="4"/>
  <c r="L114" i="4"/>
  <c r="K114" i="4"/>
  <c r="J114" i="4"/>
  <c r="I114" i="4"/>
  <c r="H114" i="4"/>
  <c r="G114" i="4"/>
  <c r="F114" i="4"/>
  <c r="E114" i="4"/>
  <c r="D114" i="4"/>
  <c r="C114" i="4"/>
  <c r="AO114" i="4" s="1"/>
  <c r="B114" i="4"/>
  <c r="A114" i="4"/>
  <c r="AN113" i="4"/>
  <c r="AL113" i="4"/>
  <c r="AK113" i="4"/>
  <c r="AJ113" i="4"/>
  <c r="AI113" i="4"/>
  <c r="AH113" i="4"/>
  <c r="AG113" i="4"/>
  <c r="AF113" i="4"/>
  <c r="AE113" i="4"/>
  <c r="AD113" i="4"/>
  <c r="AC113" i="4"/>
  <c r="AB113" i="4"/>
  <c r="AA113" i="4"/>
  <c r="Z113" i="4"/>
  <c r="Y113" i="4"/>
  <c r="AM113" i="4" s="1"/>
  <c r="X113" i="4"/>
  <c r="W113" i="4"/>
  <c r="V113" i="4"/>
  <c r="U113" i="4"/>
  <c r="T113" i="4"/>
  <c r="S113" i="4"/>
  <c r="R113" i="4"/>
  <c r="Q113" i="4"/>
  <c r="P113" i="4"/>
  <c r="O113" i="4"/>
  <c r="N113" i="4"/>
  <c r="M113" i="4"/>
  <c r="L113" i="4"/>
  <c r="K113" i="4"/>
  <c r="J113" i="4"/>
  <c r="I113" i="4"/>
  <c r="H113" i="4"/>
  <c r="G113" i="4"/>
  <c r="F113" i="4"/>
  <c r="E113" i="4"/>
  <c r="AO113" i="4" s="1"/>
  <c r="D113" i="4"/>
  <c r="C113" i="4"/>
  <c r="B113" i="4"/>
  <c r="A113" i="4"/>
  <c r="AN112" i="4"/>
  <c r="AM112" i="4"/>
  <c r="AL112" i="4"/>
  <c r="AK112" i="4"/>
  <c r="AJ112" i="4"/>
  <c r="AI112" i="4"/>
  <c r="AH112" i="4"/>
  <c r="AG112" i="4"/>
  <c r="AF112" i="4"/>
  <c r="AE112" i="4"/>
  <c r="AD112" i="4"/>
  <c r="AC112" i="4"/>
  <c r="AB112" i="4"/>
  <c r="AA112" i="4"/>
  <c r="Z112" i="4"/>
  <c r="Y112" i="4"/>
  <c r="X112" i="4"/>
  <c r="W112" i="4"/>
  <c r="V112" i="4"/>
  <c r="U112" i="4"/>
  <c r="T112" i="4"/>
  <c r="S112" i="4"/>
  <c r="R112" i="4"/>
  <c r="Q112" i="4"/>
  <c r="P112" i="4"/>
  <c r="O112" i="4"/>
  <c r="N112" i="4"/>
  <c r="M112" i="4"/>
  <c r="L112" i="4"/>
  <c r="K112" i="4"/>
  <c r="J112" i="4"/>
  <c r="I112" i="4"/>
  <c r="H112" i="4"/>
  <c r="G112" i="4"/>
  <c r="F112" i="4"/>
  <c r="E112" i="4"/>
  <c r="D112" i="4"/>
  <c r="C112" i="4"/>
  <c r="B112" i="4"/>
  <c r="A112" i="4"/>
  <c r="AO111" i="4"/>
  <c r="AK111" i="4"/>
  <c r="AJ111" i="4"/>
  <c r="AI111" i="4"/>
  <c r="AH111" i="4"/>
  <c r="AG111" i="4"/>
  <c r="AF111" i="4"/>
  <c r="AE111" i="4"/>
  <c r="AD111" i="4"/>
  <c r="AC111" i="4"/>
  <c r="AB111" i="4"/>
  <c r="AN111" i="4" s="1"/>
  <c r="AA111" i="4"/>
  <c r="Z111" i="4"/>
  <c r="Y111" i="4"/>
  <c r="X111" i="4"/>
  <c r="W111" i="4"/>
  <c r="V111" i="4"/>
  <c r="U111" i="4"/>
  <c r="T111" i="4"/>
  <c r="S111" i="4"/>
  <c r="R111" i="4"/>
  <c r="Q111" i="4"/>
  <c r="P111" i="4"/>
  <c r="O111" i="4"/>
  <c r="N111" i="4"/>
  <c r="M111" i="4"/>
  <c r="L111" i="4"/>
  <c r="K111" i="4"/>
  <c r="J111" i="4"/>
  <c r="I111" i="4"/>
  <c r="H111" i="4"/>
  <c r="G111" i="4"/>
  <c r="F111" i="4"/>
  <c r="E111" i="4"/>
  <c r="D111" i="4"/>
  <c r="C111" i="4"/>
  <c r="B111" i="4"/>
  <c r="A111" i="4"/>
  <c r="AM110" i="4"/>
  <c r="AL110" i="4"/>
  <c r="AK110" i="4"/>
  <c r="AJ110" i="4"/>
  <c r="AI110" i="4"/>
  <c r="AH110" i="4"/>
  <c r="AG110" i="4"/>
  <c r="AF110" i="4"/>
  <c r="AE110" i="4"/>
  <c r="AD110" i="4"/>
  <c r="AC110" i="4"/>
  <c r="AB110" i="4"/>
  <c r="AN110" i="4" s="1"/>
  <c r="AA110" i="4"/>
  <c r="Z110" i="4"/>
  <c r="Y110" i="4"/>
  <c r="X110" i="4"/>
  <c r="W110" i="4"/>
  <c r="V110" i="4"/>
  <c r="U110" i="4"/>
  <c r="T110" i="4"/>
  <c r="S110" i="4"/>
  <c r="R110" i="4"/>
  <c r="Q110" i="4"/>
  <c r="P110" i="4"/>
  <c r="O110" i="4"/>
  <c r="N110" i="4"/>
  <c r="M110" i="4"/>
  <c r="L110" i="4"/>
  <c r="K110" i="4"/>
  <c r="J110" i="4"/>
  <c r="I110" i="4"/>
  <c r="H110" i="4"/>
  <c r="G110" i="4"/>
  <c r="F110" i="4"/>
  <c r="E110" i="4"/>
  <c r="D110" i="4"/>
  <c r="C110" i="4"/>
  <c r="AO110" i="4" s="1"/>
  <c r="B110" i="4"/>
  <c r="A110" i="4"/>
  <c r="AN109" i="4"/>
  <c r="AL109" i="4"/>
  <c r="AK109" i="4"/>
  <c r="AJ109" i="4"/>
  <c r="AI109" i="4"/>
  <c r="AH109" i="4"/>
  <c r="AG109" i="4"/>
  <c r="AF109" i="4"/>
  <c r="AE109" i="4"/>
  <c r="AD109" i="4"/>
  <c r="AC109" i="4"/>
  <c r="AB109" i="4"/>
  <c r="AA109" i="4"/>
  <c r="Z109" i="4"/>
  <c r="Y109" i="4"/>
  <c r="AM109" i="4" s="1"/>
  <c r="X109" i="4"/>
  <c r="W109" i="4"/>
  <c r="V109" i="4"/>
  <c r="U109" i="4"/>
  <c r="T109" i="4"/>
  <c r="S109" i="4"/>
  <c r="R109" i="4"/>
  <c r="Q109" i="4"/>
  <c r="P109" i="4"/>
  <c r="O109" i="4"/>
  <c r="N109" i="4"/>
  <c r="M109" i="4"/>
  <c r="L109" i="4"/>
  <c r="K109" i="4"/>
  <c r="J109" i="4"/>
  <c r="I109" i="4"/>
  <c r="H109" i="4"/>
  <c r="G109" i="4"/>
  <c r="F109" i="4"/>
  <c r="E109" i="4"/>
  <c r="AO109" i="4" s="1"/>
  <c r="D109" i="4"/>
  <c r="C109" i="4"/>
  <c r="B109" i="4"/>
  <c r="A109" i="4"/>
  <c r="AN108" i="4"/>
  <c r="AM108" i="4"/>
  <c r="AL108" i="4"/>
  <c r="AK108" i="4"/>
  <c r="AJ108" i="4"/>
  <c r="AI108" i="4"/>
  <c r="AH108" i="4"/>
  <c r="AG108" i="4"/>
  <c r="AF108" i="4"/>
  <c r="AE108" i="4"/>
  <c r="AD108" i="4"/>
  <c r="AC108" i="4"/>
  <c r="AB108" i="4"/>
  <c r="AA108" i="4"/>
  <c r="Z108" i="4"/>
  <c r="Y108" i="4"/>
  <c r="X108" i="4"/>
  <c r="W108" i="4"/>
  <c r="V108" i="4"/>
  <c r="U108" i="4"/>
  <c r="T108" i="4"/>
  <c r="S108" i="4"/>
  <c r="R108" i="4"/>
  <c r="Q108" i="4"/>
  <c r="P108" i="4"/>
  <c r="O108" i="4"/>
  <c r="N108" i="4"/>
  <c r="M108" i="4"/>
  <c r="L108" i="4"/>
  <c r="K108" i="4"/>
  <c r="J108" i="4"/>
  <c r="I108" i="4"/>
  <c r="H108" i="4"/>
  <c r="G108" i="4"/>
  <c r="F108" i="4"/>
  <c r="E108" i="4"/>
  <c r="D108" i="4"/>
  <c r="C108" i="4"/>
  <c r="AO108" i="4" s="1"/>
  <c r="B108" i="4"/>
  <c r="A108" i="4"/>
  <c r="AK107" i="4"/>
  <c r="AJ107" i="4"/>
  <c r="AI107" i="4"/>
  <c r="AH107" i="4"/>
  <c r="AG107" i="4"/>
  <c r="AF107" i="4"/>
  <c r="AE107" i="4"/>
  <c r="AD107" i="4"/>
  <c r="AC107" i="4"/>
  <c r="AB107" i="4"/>
  <c r="AN107" i="4" s="1"/>
  <c r="AA107" i="4"/>
  <c r="Z107" i="4"/>
  <c r="Y107" i="4"/>
  <c r="X107" i="4"/>
  <c r="W107" i="4"/>
  <c r="V107" i="4"/>
  <c r="U107" i="4"/>
  <c r="T107" i="4"/>
  <c r="S107" i="4"/>
  <c r="R107" i="4"/>
  <c r="Q107" i="4"/>
  <c r="P107" i="4"/>
  <c r="O107" i="4"/>
  <c r="N107" i="4"/>
  <c r="M107" i="4"/>
  <c r="L107" i="4"/>
  <c r="K107" i="4"/>
  <c r="J107" i="4"/>
  <c r="I107" i="4"/>
  <c r="AO107" i="4" s="1"/>
  <c r="H107" i="4"/>
  <c r="G107" i="4"/>
  <c r="F107" i="4"/>
  <c r="E107" i="4"/>
  <c r="D107" i="4"/>
  <c r="C107" i="4"/>
  <c r="B107" i="4"/>
  <c r="A107" i="4"/>
  <c r="AM106" i="4"/>
  <c r="AL106" i="4"/>
  <c r="AK106" i="4"/>
  <c r="AJ106" i="4"/>
  <c r="AI106" i="4"/>
  <c r="AH106" i="4"/>
  <c r="AG106" i="4"/>
  <c r="AF106" i="4"/>
  <c r="AE106" i="4"/>
  <c r="AD106" i="4"/>
  <c r="AC106" i="4"/>
  <c r="AB106" i="4"/>
  <c r="AN106" i="4" s="1"/>
  <c r="AA106" i="4"/>
  <c r="Z106" i="4"/>
  <c r="Y106" i="4"/>
  <c r="X106" i="4"/>
  <c r="W106" i="4"/>
  <c r="V106" i="4"/>
  <c r="U106" i="4"/>
  <c r="T106" i="4"/>
  <c r="S106" i="4"/>
  <c r="R106" i="4"/>
  <c r="Q106" i="4"/>
  <c r="P106" i="4"/>
  <c r="O106" i="4"/>
  <c r="N106" i="4"/>
  <c r="M106" i="4"/>
  <c r="L106" i="4"/>
  <c r="K106" i="4"/>
  <c r="J106" i="4"/>
  <c r="I106" i="4"/>
  <c r="H106" i="4"/>
  <c r="G106" i="4"/>
  <c r="F106" i="4"/>
  <c r="E106" i="4"/>
  <c r="D106" i="4"/>
  <c r="C106" i="4"/>
  <c r="AO106" i="4" s="1"/>
  <c r="B106" i="4"/>
  <c r="A106" i="4"/>
  <c r="AN105" i="4"/>
  <c r="AL105" i="4"/>
  <c r="AK105" i="4"/>
  <c r="AJ105" i="4"/>
  <c r="AI105" i="4"/>
  <c r="AH105" i="4"/>
  <c r="AG105" i="4"/>
  <c r="AF105" i="4"/>
  <c r="AE105" i="4"/>
  <c r="AD105" i="4"/>
  <c r="AC105" i="4"/>
  <c r="AB105" i="4"/>
  <c r="AA105" i="4"/>
  <c r="Z105" i="4"/>
  <c r="Y105" i="4"/>
  <c r="AM105" i="4" s="1"/>
  <c r="X105" i="4"/>
  <c r="W105" i="4"/>
  <c r="V105" i="4"/>
  <c r="U105" i="4"/>
  <c r="T105" i="4"/>
  <c r="S105" i="4"/>
  <c r="R105" i="4"/>
  <c r="Q105" i="4"/>
  <c r="P105" i="4"/>
  <c r="O105" i="4"/>
  <c r="N105" i="4"/>
  <c r="M105" i="4"/>
  <c r="L105" i="4"/>
  <c r="K105" i="4"/>
  <c r="J105" i="4"/>
  <c r="I105" i="4"/>
  <c r="H105" i="4"/>
  <c r="G105" i="4"/>
  <c r="F105" i="4"/>
  <c r="E105" i="4"/>
  <c r="AO105" i="4" s="1"/>
  <c r="D105" i="4"/>
  <c r="C105" i="4"/>
  <c r="B105" i="4"/>
  <c r="A105" i="4"/>
  <c r="AN104" i="4"/>
  <c r="AM104" i="4"/>
  <c r="AL104" i="4"/>
  <c r="AK104" i="4"/>
  <c r="AJ104" i="4"/>
  <c r="AI104" i="4"/>
  <c r="AH104" i="4"/>
  <c r="AG104" i="4"/>
  <c r="AF104" i="4"/>
  <c r="AE104" i="4"/>
  <c r="AD104" i="4"/>
  <c r="AC104" i="4"/>
  <c r="AB104" i="4"/>
  <c r="AA104" i="4"/>
  <c r="Z104" i="4"/>
  <c r="Y104" i="4"/>
  <c r="X104" i="4"/>
  <c r="W104" i="4"/>
  <c r="V104" i="4"/>
  <c r="U104" i="4"/>
  <c r="T104" i="4"/>
  <c r="S104" i="4"/>
  <c r="R104" i="4"/>
  <c r="Q104" i="4"/>
  <c r="P104" i="4"/>
  <c r="O104" i="4"/>
  <c r="N104" i="4"/>
  <c r="M104" i="4"/>
  <c r="L104" i="4"/>
  <c r="K104" i="4"/>
  <c r="J104" i="4"/>
  <c r="I104" i="4"/>
  <c r="H104" i="4"/>
  <c r="G104" i="4"/>
  <c r="F104" i="4"/>
  <c r="E104" i="4"/>
  <c r="D104" i="4"/>
  <c r="C104" i="4"/>
  <c r="B104" i="4"/>
  <c r="A104" i="4"/>
  <c r="AO103" i="4"/>
  <c r="AK103" i="4"/>
  <c r="AJ103" i="4"/>
  <c r="AI103" i="4"/>
  <c r="AH103" i="4"/>
  <c r="AG103" i="4"/>
  <c r="AF103" i="4"/>
  <c r="AE103" i="4"/>
  <c r="AD103" i="4"/>
  <c r="AC103" i="4"/>
  <c r="AB103" i="4"/>
  <c r="AN103" i="4" s="1"/>
  <c r="AA103" i="4"/>
  <c r="Z103" i="4"/>
  <c r="Y103" i="4"/>
  <c r="X103" i="4"/>
  <c r="W103" i="4"/>
  <c r="V103" i="4"/>
  <c r="U103" i="4"/>
  <c r="T103" i="4"/>
  <c r="S103" i="4"/>
  <c r="R103" i="4"/>
  <c r="Q103" i="4"/>
  <c r="P103" i="4"/>
  <c r="O103" i="4"/>
  <c r="N103" i="4"/>
  <c r="M103" i="4"/>
  <c r="L103" i="4"/>
  <c r="K103" i="4"/>
  <c r="J103" i="4"/>
  <c r="I103" i="4"/>
  <c r="H103" i="4"/>
  <c r="G103" i="4"/>
  <c r="F103" i="4"/>
  <c r="E103" i="4"/>
  <c r="D103" i="4"/>
  <c r="C103" i="4"/>
  <c r="B103" i="4"/>
  <c r="A103" i="4"/>
  <c r="AM102" i="4"/>
  <c r="AL102" i="4"/>
  <c r="AK102" i="4"/>
  <c r="AJ102" i="4"/>
  <c r="AI102" i="4"/>
  <c r="AH102" i="4"/>
  <c r="AG102" i="4"/>
  <c r="AF102" i="4"/>
  <c r="AE102" i="4"/>
  <c r="AD102" i="4"/>
  <c r="AC102" i="4"/>
  <c r="AB102" i="4"/>
  <c r="AN102" i="4" s="1"/>
  <c r="AA102" i="4"/>
  <c r="Z102" i="4"/>
  <c r="Y102" i="4"/>
  <c r="X102" i="4"/>
  <c r="W102" i="4"/>
  <c r="V102" i="4"/>
  <c r="U102" i="4"/>
  <c r="T102" i="4"/>
  <c r="S102" i="4"/>
  <c r="R102" i="4"/>
  <c r="Q102" i="4"/>
  <c r="P102" i="4"/>
  <c r="O102" i="4"/>
  <c r="N102" i="4"/>
  <c r="M102" i="4"/>
  <c r="L102" i="4"/>
  <c r="K102" i="4"/>
  <c r="J102" i="4"/>
  <c r="I102" i="4"/>
  <c r="H102" i="4"/>
  <c r="G102" i="4"/>
  <c r="F102" i="4"/>
  <c r="E102" i="4"/>
  <c r="D102" i="4"/>
  <c r="C102" i="4"/>
  <c r="AO102" i="4" s="1"/>
  <c r="B102" i="4"/>
  <c r="A102" i="4"/>
  <c r="AN101" i="4"/>
  <c r="AL101" i="4"/>
  <c r="AK101" i="4"/>
  <c r="AJ101" i="4"/>
  <c r="AI101" i="4"/>
  <c r="AH101" i="4"/>
  <c r="AG101" i="4"/>
  <c r="AF101" i="4"/>
  <c r="AE101" i="4"/>
  <c r="AD101" i="4"/>
  <c r="AC101" i="4"/>
  <c r="AB101" i="4"/>
  <c r="AA101" i="4"/>
  <c r="Z101" i="4"/>
  <c r="Y101" i="4"/>
  <c r="AM101" i="4" s="1"/>
  <c r="X101" i="4"/>
  <c r="W101" i="4"/>
  <c r="V101" i="4"/>
  <c r="U101" i="4"/>
  <c r="T101" i="4"/>
  <c r="S101" i="4"/>
  <c r="R101" i="4"/>
  <c r="Q101" i="4"/>
  <c r="P101" i="4"/>
  <c r="O101" i="4"/>
  <c r="N101" i="4"/>
  <c r="M101" i="4"/>
  <c r="L101" i="4"/>
  <c r="K101" i="4"/>
  <c r="J101" i="4"/>
  <c r="I101" i="4"/>
  <c r="H101" i="4"/>
  <c r="G101" i="4"/>
  <c r="F101" i="4"/>
  <c r="E101" i="4"/>
  <c r="AO101" i="4" s="1"/>
  <c r="D101" i="4"/>
  <c r="C101" i="4"/>
  <c r="B101" i="4"/>
  <c r="A101" i="4"/>
  <c r="AN100" i="4"/>
  <c r="AM100" i="4"/>
  <c r="AL100" i="4"/>
  <c r="AK100" i="4"/>
  <c r="AJ100" i="4"/>
  <c r="AI100" i="4"/>
  <c r="AH100" i="4"/>
  <c r="AG100" i="4"/>
  <c r="AF100" i="4"/>
  <c r="AE100" i="4"/>
  <c r="AD100" i="4"/>
  <c r="AC100" i="4"/>
  <c r="AB100" i="4"/>
  <c r="AA100" i="4"/>
  <c r="Z100" i="4"/>
  <c r="Y100" i="4"/>
  <c r="X100" i="4"/>
  <c r="W100" i="4"/>
  <c r="V100" i="4"/>
  <c r="U100" i="4"/>
  <c r="T100" i="4"/>
  <c r="S100" i="4"/>
  <c r="R100" i="4"/>
  <c r="Q100" i="4"/>
  <c r="P100" i="4"/>
  <c r="O100" i="4"/>
  <c r="N100" i="4"/>
  <c r="M100" i="4"/>
  <c r="L100" i="4"/>
  <c r="K100" i="4"/>
  <c r="J100" i="4"/>
  <c r="I100" i="4"/>
  <c r="H100" i="4"/>
  <c r="G100" i="4"/>
  <c r="F100" i="4"/>
  <c r="E100" i="4"/>
  <c r="D100" i="4"/>
  <c r="C100" i="4"/>
  <c r="AO100" i="4" s="1"/>
  <c r="B100" i="4"/>
  <c r="A100" i="4"/>
  <c r="AK99" i="4"/>
  <c r="AJ99" i="4"/>
  <c r="AI99" i="4"/>
  <c r="AH99" i="4"/>
  <c r="AG99" i="4"/>
  <c r="AF99" i="4"/>
  <c r="AE99" i="4"/>
  <c r="AD99" i="4"/>
  <c r="AC99" i="4"/>
  <c r="AB99" i="4"/>
  <c r="AN99" i="4" s="1"/>
  <c r="AA99" i="4"/>
  <c r="Z99" i="4"/>
  <c r="Y99" i="4"/>
  <c r="X99" i="4"/>
  <c r="W99" i="4"/>
  <c r="V99" i="4"/>
  <c r="U99" i="4"/>
  <c r="T99" i="4"/>
  <c r="S99" i="4"/>
  <c r="R99" i="4"/>
  <c r="Q99" i="4"/>
  <c r="P99" i="4"/>
  <c r="O99" i="4"/>
  <c r="N99" i="4"/>
  <c r="M99" i="4"/>
  <c r="L99" i="4"/>
  <c r="K99" i="4"/>
  <c r="J99" i="4"/>
  <c r="I99" i="4"/>
  <c r="AO99" i="4" s="1"/>
  <c r="H99" i="4"/>
  <c r="G99" i="4"/>
  <c r="F99" i="4"/>
  <c r="E99" i="4"/>
  <c r="D99" i="4"/>
  <c r="C99" i="4"/>
  <c r="B99" i="4"/>
  <c r="A99" i="4"/>
  <c r="AM98" i="4"/>
  <c r="AL98" i="4"/>
  <c r="AK98" i="4"/>
  <c r="AJ98" i="4"/>
  <c r="AI98" i="4"/>
  <c r="AH98" i="4"/>
  <c r="AG98" i="4"/>
  <c r="AF98" i="4"/>
  <c r="AE98" i="4"/>
  <c r="AD98" i="4"/>
  <c r="AC98" i="4"/>
  <c r="AB98" i="4"/>
  <c r="AN98" i="4" s="1"/>
  <c r="AA98" i="4"/>
  <c r="Z98" i="4"/>
  <c r="Y98" i="4"/>
  <c r="X98" i="4"/>
  <c r="W98" i="4"/>
  <c r="V98" i="4"/>
  <c r="U98" i="4"/>
  <c r="T98" i="4"/>
  <c r="S98" i="4"/>
  <c r="R98" i="4"/>
  <c r="Q98" i="4"/>
  <c r="P98" i="4"/>
  <c r="O98" i="4"/>
  <c r="N98" i="4"/>
  <c r="M98" i="4"/>
  <c r="L98" i="4"/>
  <c r="K98" i="4"/>
  <c r="J98" i="4"/>
  <c r="I98" i="4"/>
  <c r="H98" i="4"/>
  <c r="G98" i="4"/>
  <c r="F98" i="4"/>
  <c r="E98" i="4"/>
  <c r="D98" i="4"/>
  <c r="C98" i="4"/>
  <c r="AO98" i="4" s="1"/>
  <c r="B98" i="4"/>
  <c r="A98" i="4"/>
  <c r="AN97" i="4"/>
  <c r="AL97" i="4"/>
  <c r="AK97" i="4"/>
  <c r="AJ97" i="4"/>
  <c r="AI97" i="4"/>
  <c r="AH97" i="4"/>
  <c r="AG97" i="4"/>
  <c r="AF97" i="4"/>
  <c r="AE97" i="4"/>
  <c r="AD97" i="4"/>
  <c r="AC97" i="4"/>
  <c r="AB97" i="4"/>
  <c r="AA97" i="4"/>
  <c r="Z97" i="4"/>
  <c r="Y97" i="4"/>
  <c r="AM97" i="4" s="1"/>
  <c r="X97" i="4"/>
  <c r="W97" i="4"/>
  <c r="V97" i="4"/>
  <c r="U97" i="4"/>
  <c r="T97" i="4"/>
  <c r="S97" i="4"/>
  <c r="R97" i="4"/>
  <c r="Q97" i="4"/>
  <c r="P97" i="4"/>
  <c r="O97" i="4"/>
  <c r="N97" i="4"/>
  <c r="M97" i="4"/>
  <c r="L97" i="4"/>
  <c r="K97" i="4"/>
  <c r="J97" i="4"/>
  <c r="I97" i="4"/>
  <c r="H97" i="4"/>
  <c r="G97" i="4"/>
  <c r="F97" i="4"/>
  <c r="E97" i="4"/>
  <c r="AO97" i="4" s="1"/>
  <c r="D97" i="4"/>
  <c r="C97" i="4"/>
  <c r="B97" i="4"/>
  <c r="A97" i="4"/>
  <c r="AN96" i="4"/>
  <c r="AM96" i="4"/>
  <c r="AL96" i="4"/>
  <c r="AK96" i="4"/>
  <c r="AJ96" i="4"/>
  <c r="AI96" i="4"/>
  <c r="AH96" i="4"/>
  <c r="AG96" i="4"/>
  <c r="AF96" i="4"/>
  <c r="AE96" i="4"/>
  <c r="AD96" i="4"/>
  <c r="AC96" i="4"/>
  <c r="AB96" i="4"/>
  <c r="AA96" i="4"/>
  <c r="Z96" i="4"/>
  <c r="Y96" i="4"/>
  <c r="X96" i="4"/>
  <c r="W96" i="4"/>
  <c r="V96" i="4"/>
  <c r="U96" i="4"/>
  <c r="T96" i="4"/>
  <c r="S96" i="4"/>
  <c r="R96" i="4"/>
  <c r="Q96" i="4"/>
  <c r="P96" i="4"/>
  <c r="O96" i="4"/>
  <c r="N96" i="4"/>
  <c r="M96" i="4"/>
  <c r="L96" i="4"/>
  <c r="K96" i="4"/>
  <c r="J96" i="4"/>
  <c r="I96" i="4"/>
  <c r="H96" i="4"/>
  <c r="G96" i="4"/>
  <c r="F96" i="4"/>
  <c r="E96" i="4"/>
  <c r="D96" i="4"/>
  <c r="C96" i="4"/>
  <c r="B96" i="4"/>
  <c r="A96" i="4"/>
  <c r="AO95" i="4"/>
  <c r="AK95" i="4"/>
  <c r="AJ95" i="4"/>
  <c r="AI95" i="4"/>
  <c r="AH95" i="4"/>
  <c r="AG95" i="4"/>
  <c r="AF95" i="4"/>
  <c r="AE95" i="4"/>
  <c r="AD95" i="4"/>
  <c r="AC95" i="4"/>
  <c r="AB95" i="4"/>
  <c r="AN95" i="4" s="1"/>
  <c r="AA95" i="4"/>
  <c r="Z95" i="4"/>
  <c r="Y95" i="4"/>
  <c r="X95" i="4"/>
  <c r="W95" i="4"/>
  <c r="V95" i="4"/>
  <c r="U95" i="4"/>
  <c r="T95" i="4"/>
  <c r="S95" i="4"/>
  <c r="R95" i="4"/>
  <c r="Q95" i="4"/>
  <c r="P95" i="4"/>
  <c r="O95" i="4"/>
  <c r="N95" i="4"/>
  <c r="M95" i="4"/>
  <c r="L95" i="4"/>
  <c r="K95" i="4"/>
  <c r="J95" i="4"/>
  <c r="I95" i="4"/>
  <c r="H95" i="4"/>
  <c r="G95" i="4"/>
  <c r="F95" i="4"/>
  <c r="E95" i="4"/>
  <c r="D95" i="4"/>
  <c r="C95" i="4"/>
  <c r="B95" i="4"/>
  <c r="A95" i="4"/>
  <c r="AM94" i="4"/>
  <c r="AL94" i="4"/>
  <c r="AK94" i="4"/>
  <c r="AJ94" i="4"/>
  <c r="AI94" i="4"/>
  <c r="AH94" i="4"/>
  <c r="AG94" i="4"/>
  <c r="AF94" i="4"/>
  <c r="AE94" i="4"/>
  <c r="AD94" i="4"/>
  <c r="AC94" i="4"/>
  <c r="AB94" i="4"/>
  <c r="AN94" i="4" s="1"/>
  <c r="AA94" i="4"/>
  <c r="Z94" i="4"/>
  <c r="Y94" i="4"/>
  <c r="X94" i="4"/>
  <c r="W94" i="4"/>
  <c r="V94" i="4"/>
  <c r="U94" i="4"/>
  <c r="T94" i="4"/>
  <c r="S94" i="4"/>
  <c r="R94" i="4"/>
  <c r="Q94" i="4"/>
  <c r="P94" i="4"/>
  <c r="O94" i="4"/>
  <c r="N94" i="4"/>
  <c r="M94" i="4"/>
  <c r="L94" i="4"/>
  <c r="K94" i="4"/>
  <c r="J94" i="4"/>
  <c r="I94" i="4"/>
  <c r="H94" i="4"/>
  <c r="G94" i="4"/>
  <c r="F94" i="4"/>
  <c r="E94" i="4"/>
  <c r="D94" i="4"/>
  <c r="C94" i="4"/>
  <c r="AO94" i="4" s="1"/>
  <c r="B94" i="4"/>
  <c r="A94" i="4"/>
  <c r="AN93" i="4"/>
  <c r="AL93" i="4"/>
  <c r="AK93" i="4"/>
  <c r="AJ93" i="4"/>
  <c r="AI93" i="4"/>
  <c r="AH93" i="4"/>
  <c r="AG93" i="4"/>
  <c r="AF93" i="4"/>
  <c r="AE93" i="4"/>
  <c r="AD93" i="4"/>
  <c r="AC93" i="4"/>
  <c r="AB93" i="4"/>
  <c r="AA93" i="4"/>
  <c r="Z93" i="4"/>
  <c r="Y93" i="4"/>
  <c r="AM93" i="4" s="1"/>
  <c r="X93" i="4"/>
  <c r="W93" i="4"/>
  <c r="V93" i="4"/>
  <c r="U93" i="4"/>
  <c r="T93" i="4"/>
  <c r="S93" i="4"/>
  <c r="R93" i="4"/>
  <c r="Q93" i="4"/>
  <c r="P93" i="4"/>
  <c r="O93" i="4"/>
  <c r="N93" i="4"/>
  <c r="M93" i="4"/>
  <c r="L93" i="4"/>
  <c r="K93" i="4"/>
  <c r="J93" i="4"/>
  <c r="I93" i="4"/>
  <c r="H93" i="4"/>
  <c r="G93" i="4"/>
  <c r="F93" i="4"/>
  <c r="E93" i="4"/>
  <c r="AO93" i="4" s="1"/>
  <c r="D93" i="4"/>
  <c r="C93" i="4"/>
  <c r="B93" i="4"/>
  <c r="A93" i="4"/>
  <c r="AN92" i="4"/>
  <c r="AM92" i="4"/>
  <c r="AL92" i="4"/>
  <c r="AK92" i="4"/>
  <c r="AJ92" i="4"/>
  <c r="AI92" i="4"/>
  <c r="AH92" i="4"/>
  <c r="AG92" i="4"/>
  <c r="AF92" i="4"/>
  <c r="AE92" i="4"/>
  <c r="AD92" i="4"/>
  <c r="AC92" i="4"/>
  <c r="AB92" i="4"/>
  <c r="AA92" i="4"/>
  <c r="Z92" i="4"/>
  <c r="Y92" i="4"/>
  <c r="X92" i="4"/>
  <c r="W92" i="4"/>
  <c r="V92" i="4"/>
  <c r="U92" i="4"/>
  <c r="T92" i="4"/>
  <c r="S92" i="4"/>
  <c r="R92" i="4"/>
  <c r="Q92" i="4"/>
  <c r="P92" i="4"/>
  <c r="O92" i="4"/>
  <c r="N92" i="4"/>
  <c r="M92" i="4"/>
  <c r="L92" i="4"/>
  <c r="K92" i="4"/>
  <c r="J92" i="4"/>
  <c r="I92" i="4"/>
  <c r="H92" i="4"/>
  <c r="G92" i="4"/>
  <c r="F92" i="4"/>
  <c r="E92" i="4"/>
  <c r="D92" i="4"/>
  <c r="C92" i="4"/>
  <c r="AO92" i="4" s="1"/>
  <c r="B92" i="4"/>
  <c r="A92" i="4"/>
  <c r="AK91" i="4"/>
  <c r="AJ91" i="4"/>
  <c r="AI91" i="4"/>
  <c r="AH91" i="4"/>
  <c r="AG91" i="4"/>
  <c r="AF91" i="4"/>
  <c r="AE91" i="4"/>
  <c r="AD91" i="4"/>
  <c r="AC91" i="4"/>
  <c r="AB91" i="4"/>
  <c r="AN91" i="4" s="1"/>
  <c r="AA91" i="4"/>
  <c r="Z91" i="4"/>
  <c r="Y91" i="4"/>
  <c r="X91" i="4"/>
  <c r="W91" i="4"/>
  <c r="V91" i="4"/>
  <c r="U91" i="4"/>
  <c r="T91" i="4"/>
  <c r="S91" i="4"/>
  <c r="R91" i="4"/>
  <c r="Q91" i="4"/>
  <c r="P91" i="4"/>
  <c r="O91" i="4"/>
  <c r="N91" i="4"/>
  <c r="M91" i="4"/>
  <c r="L91" i="4"/>
  <c r="K91" i="4"/>
  <c r="J91" i="4"/>
  <c r="I91" i="4"/>
  <c r="AO91" i="4" s="1"/>
  <c r="H91" i="4"/>
  <c r="G91" i="4"/>
  <c r="F91" i="4"/>
  <c r="E91" i="4"/>
  <c r="D91" i="4"/>
  <c r="C91" i="4"/>
  <c r="B91" i="4"/>
  <c r="A91" i="4"/>
  <c r="AM90" i="4"/>
  <c r="AL90" i="4"/>
  <c r="AK90" i="4"/>
  <c r="AJ90" i="4"/>
  <c r="AI90" i="4"/>
  <c r="AH90" i="4"/>
  <c r="AG90" i="4"/>
  <c r="AF90" i="4"/>
  <c r="AE90" i="4"/>
  <c r="AD90" i="4"/>
  <c r="AC90" i="4"/>
  <c r="AB90" i="4"/>
  <c r="AN90" i="4" s="1"/>
  <c r="AA90" i="4"/>
  <c r="Z90" i="4"/>
  <c r="Y90" i="4"/>
  <c r="X90" i="4"/>
  <c r="W90" i="4"/>
  <c r="V90" i="4"/>
  <c r="U90" i="4"/>
  <c r="T90" i="4"/>
  <c r="S90" i="4"/>
  <c r="R90" i="4"/>
  <c r="Q90" i="4"/>
  <c r="P90" i="4"/>
  <c r="O90" i="4"/>
  <c r="N90" i="4"/>
  <c r="M90" i="4"/>
  <c r="L90" i="4"/>
  <c r="K90" i="4"/>
  <c r="J90" i="4"/>
  <c r="I90" i="4"/>
  <c r="H90" i="4"/>
  <c r="G90" i="4"/>
  <c r="F90" i="4"/>
  <c r="E90" i="4"/>
  <c r="D90" i="4"/>
  <c r="C90" i="4"/>
  <c r="AO90" i="4" s="1"/>
  <c r="B90" i="4"/>
  <c r="A90" i="4"/>
  <c r="AN89" i="4"/>
  <c r="AL89" i="4"/>
  <c r="AK89" i="4"/>
  <c r="AJ89" i="4"/>
  <c r="AI89" i="4"/>
  <c r="AH89" i="4"/>
  <c r="AG89" i="4"/>
  <c r="AF89" i="4"/>
  <c r="AE89" i="4"/>
  <c r="AD89" i="4"/>
  <c r="AC89" i="4"/>
  <c r="AB89" i="4"/>
  <c r="AA89" i="4"/>
  <c r="Z89" i="4"/>
  <c r="Y89" i="4"/>
  <c r="AM89" i="4" s="1"/>
  <c r="X89" i="4"/>
  <c r="W89" i="4"/>
  <c r="V89" i="4"/>
  <c r="U89" i="4"/>
  <c r="T89" i="4"/>
  <c r="S89" i="4"/>
  <c r="R89" i="4"/>
  <c r="Q89" i="4"/>
  <c r="P89" i="4"/>
  <c r="O89" i="4"/>
  <c r="N89" i="4"/>
  <c r="M89" i="4"/>
  <c r="L89" i="4"/>
  <c r="K89" i="4"/>
  <c r="J89" i="4"/>
  <c r="I89" i="4"/>
  <c r="H89" i="4"/>
  <c r="G89" i="4"/>
  <c r="F89" i="4"/>
  <c r="E89" i="4"/>
  <c r="AO89" i="4" s="1"/>
  <c r="D89" i="4"/>
  <c r="C89" i="4"/>
  <c r="B89" i="4"/>
  <c r="A89" i="4"/>
  <c r="AN88" i="4"/>
  <c r="AM88" i="4"/>
  <c r="AL88" i="4"/>
  <c r="AK88" i="4"/>
  <c r="AJ88" i="4"/>
  <c r="AI88" i="4"/>
  <c r="AH88" i="4"/>
  <c r="AG88" i="4"/>
  <c r="AF88" i="4"/>
  <c r="AE88" i="4"/>
  <c r="AD88" i="4"/>
  <c r="AC88" i="4"/>
  <c r="AB88" i="4"/>
  <c r="AA88" i="4"/>
  <c r="Z88" i="4"/>
  <c r="Y88" i="4"/>
  <c r="X88" i="4"/>
  <c r="W88" i="4"/>
  <c r="V88" i="4"/>
  <c r="U88" i="4"/>
  <c r="T88" i="4"/>
  <c r="S88" i="4"/>
  <c r="R88" i="4"/>
  <c r="Q88" i="4"/>
  <c r="P88" i="4"/>
  <c r="O88" i="4"/>
  <c r="N88" i="4"/>
  <c r="M88" i="4"/>
  <c r="L88" i="4"/>
  <c r="K88" i="4"/>
  <c r="J88" i="4"/>
  <c r="I88" i="4"/>
  <c r="H88" i="4"/>
  <c r="G88" i="4"/>
  <c r="F88" i="4"/>
  <c r="E88" i="4"/>
  <c r="D88" i="4"/>
  <c r="C88" i="4"/>
  <c r="B88" i="4"/>
  <c r="A88" i="4"/>
  <c r="AO87" i="4"/>
  <c r="AK87" i="4"/>
  <c r="AJ87" i="4"/>
  <c r="AI87" i="4"/>
  <c r="AH87" i="4"/>
  <c r="AG87" i="4"/>
  <c r="AF87" i="4"/>
  <c r="AE87" i="4"/>
  <c r="AD87" i="4"/>
  <c r="AC87" i="4"/>
  <c r="AB87" i="4"/>
  <c r="AN87" i="4" s="1"/>
  <c r="AA87" i="4"/>
  <c r="Z87" i="4"/>
  <c r="Y87" i="4"/>
  <c r="X87" i="4"/>
  <c r="W87" i="4"/>
  <c r="V87" i="4"/>
  <c r="U87" i="4"/>
  <c r="T87" i="4"/>
  <c r="S87" i="4"/>
  <c r="R87" i="4"/>
  <c r="Q87" i="4"/>
  <c r="P87" i="4"/>
  <c r="O87" i="4"/>
  <c r="N87" i="4"/>
  <c r="M87" i="4"/>
  <c r="L87" i="4"/>
  <c r="K87" i="4"/>
  <c r="J87" i="4"/>
  <c r="I87" i="4"/>
  <c r="H87" i="4"/>
  <c r="G87" i="4"/>
  <c r="F87" i="4"/>
  <c r="E87" i="4"/>
  <c r="D87" i="4"/>
  <c r="C87" i="4"/>
  <c r="B87" i="4"/>
  <c r="A87" i="4"/>
  <c r="AM86" i="4"/>
  <c r="AL86" i="4"/>
  <c r="AK86" i="4"/>
  <c r="AJ86" i="4"/>
  <c r="AI86" i="4"/>
  <c r="AH86" i="4"/>
  <c r="AG86" i="4"/>
  <c r="AF86" i="4"/>
  <c r="AE86" i="4"/>
  <c r="AD86" i="4"/>
  <c r="AC86" i="4"/>
  <c r="AB86" i="4"/>
  <c r="AN86" i="4" s="1"/>
  <c r="AA86" i="4"/>
  <c r="Z86" i="4"/>
  <c r="Y86" i="4"/>
  <c r="X86" i="4"/>
  <c r="W86" i="4"/>
  <c r="V86" i="4"/>
  <c r="U86" i="4"/>
  <c r="T86" i="4"/>
  <c r="S86" i="4"/>
  <c r="R86" i="4"/>
  <c r="Q86" i="4"/>
  <c r="P86" i="4"/>
  <c r="O86" i="4"/>
  <c r="N86" i="4"/>
  <c r="M86" i="4"/>
  <c r="L86" i="4"/>
  <c r="K86" i="4"/>
  <c r="J86" i="4"/>
  <c r="I86" i="4"/>
  <c r="H86" i="4"/>
  <c r="G86" i="4"/>
  <c r="F86" i="4"/>
  <c r="E86" i="4"/>
  <c r="D86" i="4"/>
  <c r="C86" i="4"/>
  <c r="AO86" i="4" s="1"/>
  <c r="B86" i="4"/>
  <c r="A86" i="4"/>
  <c r="AN85" i="4"/>
  <c r="AL85" i="4"/>
  <c r="AK85" i="4"/>
  <c r="AJ85" i="4"/>
  <c r="AI85" i="4"/>
  <c r="AH85" i="4"/>
  <c r="AG85" i="4"/>
  <c r="AF85" i="4"/>
  <c r="AE85" i="4"/>
  <c r="AD85" i="4"/>
  <c r="AC85" i="4"/>
  <c r="AB85" i="4"/>
  <c r="AA85" i="4"/>
  <c r="Z85" i="4"/>
  <c r="Y85" i="4"/>
  <c r="AM85" i="4" s="1"/>
  <c r="X85" i="4"/>
  <c r="W85" i="4"/>
  <c r="V85" i="4"/>
  <c r="U85" i="4"/>
  <c r="T85" i="4"/>
  <c r="S85" i="4"/>
  <c r="R85" i="4"/>
  <c r="Q85" i="4"/>
  <c r="P85" i="4"/>
  <c r="O85" i="4"/>
  <c r="N85" i="4"/>
  <c r="M85" i="4"/>
  <c r="L85" i="4"/>
  <c r="K85" i="4"/>
  <c r="J85" i="4"/>
  <c r="I85" i="4"/>
  <c r="H85" i="4"/>
  <c r="G85" i="4"/>
  <c r="F85" i="4"/>
  <c r="E85" i="4"/>
  <c r="AO85" i="4" s="1"/>
  <c r="D85" i="4"/>
  <c r="C85" i="4"/>
  <c r="B85" i="4"/>
  <c r="A85" i="4"/>
  <c r="AN84" i="4"/>
  <c r="AM84" i="4"/>
  <c r="AL84" i="4"/>
  <c r="AK84" i="4"/>
  <c r="AJ84" i="4"/>
  <c r="AI84" i="4"/>
  <c r="AH84" i="4"/>
  <c r="AG84" i="4"/>
  <c r="AF84" i="4"/>
  <c r="AE84" i="4"/>
  <c r="AD84" i="4"/>
  <c r="AC84" i="4"/>
  <c r="AB84" i="4"/>
  <c r="AA84" i="4"/>
  <c r="Z84" i="4"/>
  <c r="Y84" i="4"/>
  <c r="X84" i="4"/>
  <c r="W84" i="4"/>
  <c r="V84" i="4"/>
  <c r="U84" i="4"/>
  <c r="T84" i="4"/>
  <c r="S84" i="4"/>
  <c r="R84" i="4"/>
  <c r="Q84" i="4"/>
  <c r="P84" i="4"/>
  <c r="O84" i="4"/>
  <c r="N84" i="4"/>
  <c r="M84" i="4"/>
  <c r="L84" i="4"/>
  <c r="K84" i="4"/>
  <c r="J84" i="4"/>
  <c r="I84" i="4"/>
  <c r="H84" i="4"/>
  <c r="G84" i="4"/>
  <c r="F84" i="4"/>
  <c r="E84" i="4"/>
  <c r="D84" i="4"/>
  <c r="C84" i="4"/>
  <c r="AO84" i="4" s="1"/>
  <c r="B84" i="4"/>
  <c r="A84" i="4"/>
  <c r="AK83" i="4"/>
  <c r="AJ83" i="4"/>
  <c r="AI83" i="4"/>
  <c r="AH83" i="4"/>
  <c r="AG83" i="4"/>
  <c r="AF83" i="4"/>
  <c r="AE83" i="4"/>
  <c r="AD83" i="4"/>
  <c r="AC83" i="4"/>
  <c r="AB83" i="4"/>
  <c r="AN83" i="4" s="1"/>
  <c r="AA83" i="4"/>
  <c r="Z83" i="4"/>
  <c r="Y83" i="4"/>
  <c r="X83" i="4"/>
  <c r="W83" i="4"/>
  <c r="V83" i="4"/>
  <c r="U83" i="4"/>
  <c r="T83" i="4"/>
  <c r="S83" i="4"/>
  <c r="R83" i="4"/>
  <c r="Q83" i="4"/>
  <c r="P83" i="4"/>
  <c r="O83" i="4"/>
  <c r="N83" i="4"/>
  <c r="M83" i="4"/>
  <c r="L83" i="4"/>
  <c r="K83" i="4"/>
  <c r="J83" i="4"/>
  <c r="I83" i="4"/>
  <c r="AO83" i="4" s="1"/>
  <c r="H83" i="4"/>
  <c r="G83" i="4"/>
  <c r="F83" i="4"/>
  <c r="E83" i="4"/>
  <c r="D83" i="4"/>
  <c r="C83" i="4"/>
  <c r="B83" i="4"/>
  <c r="A83" i="4"/>
  <c r="AM82" i="4"/>
  <c r="AL82" i="4"/>
  <c r="AK82" i="4"/>
  <c r="AJ82" i="4"/>
  <c r="AI82" i="4"/>
  <c r="AH82" i="4"/>
  <c r="AG82" i="4"/>
  <c r="AF82" i="4"/>
  <c r="AE82" i="4"/>
  <c r="AD82" i="4"/>
  <c r="AC82" i="4"/>
  <c r="AB82" i="4"/>
  <c r="AN82" i="4" s="1"/>
  <c r="AA82" i="4"/>
  <c r="Z82" i="4"/>
  <c r="Y82" i="4"/>
  <c r="X82" i="4"/>
  <c r="W82" i="4"/>
  <c r="V82" i="4"/>
  <c r="U82" i="4"/>
  <c r="T82" i="4"/>
  <c r="S82" i="4"/>
  <c r="R82" i="4"/>
  <c r="Q82" i="4"/>
  <c r="P82" i="4"/>
  <c r="O82" i="4"/>
  <c r="N82" i="4"/>
  <c r="M82" i="4"/>
  <c r="L82" i="4"/>
  <c r="K82" i="4"/>
  <c r="J82" i="4"/>
  <c r="I82" i="4"/>
  <c r="H82" i="4"/>
  <c r="G82" i="4"/>
  <c r="F82" i="4"/>
  <c r="E82" i="4"/>
  <c r="D82" i="4"/>
  <c r="C82" i="4"/>
  <c r="AO82" i="4" s="1"/>
  <c r="B82" i="4"/>
  <c r="A82" i="4"/>
  <c r="AN81" i="4"/>
  <c r="AL81" i="4"/>
  <c r="AK81" i="4"/>
  <c r="AJ81" i="4"/>
  <c r="AI81" i="4"/>
  <c r="AH81" i="4"/>
  <c r="AG81" i="4"/>
  <c r="AF81" i="4"/>
  <c r="AE81" i="4"/>
  <c r="AD81" i="4"/>
  <c r="AC81" i="4"/>
  <c r="AB81" i="4"/>
  <c r="AA81" i="4"/>
  <c r="Z81" i="4"/>
  <c r="Y81" i="4"/>
  <c r="AM81" i="4" s="1"/>
  <c r="X81" i="4"/>
  <c r="W81" i="4"/>
  <c r="V81" i="4"/>
  <c r="U81" i="4"/>
  <c r="T81" i="4"/>
  <c r="S81" i="4"/>
  <c r="R81" i="4"/>
  <c r="Q81" i="4"/>
  <c r="P81" i="4"/>
  <c r="O81" i="4"/>
  <c r="N81" i="4"/>
  <c r="M81" i="4"/>
  <c r="L81" i="4"/>
  <c r="K81" i="4"/>
  <c r="J81" i="4"/>
  <c r="I81" i="4"/>
  <c r="H81" i="4"/>
  <c r="G81" i="4"/>
  <c r="F81" i="4"/>
  <c r="E81" i="4"/>
  <c r="AO81" i="4" s="1"/>
  <c r="D81" i="4"/>
  <c r="C81" i="4"/>
  <c r="B81" i="4"/>
  <c r="A81" i="4"/>
  <c r="AN80" i="4"/>
  <c r="AM80" i="4"/>
  <c r="AL80" i="4"/>
  <c r="AK80" i="4"/>
  <c r="AJ80" i="4"/>
  <c r="AI80" i="4"/>
  <c r="AH80" i="4"/>
  <c r="AG80" i="4"/>
  <c r="AF80" i="4"/>
  <c r="AE80" i="4"/>
  <c r="AD80" i="4"/>
  <c r="AC80" i="4"/>
  <c r="AB80" i="4"/>
  <c r="AA80" i="4"/>
  <c r="Z80" i="4"/>
  <c r="Y80" i="4"/>
  <c r="X80" i="4"/>
  <c r="W80" i="4"/>
  <c r="V80" i="4"/>
  <c r="U80" i="4"/>
  <c r="T80" i="4"/>
  <c r="S80" i="4"/>
  <c r="R80" i="4"/>
  <c r="Q80" i="4"/>
  <c r="P80" i="4"/>
  <c r="O80" i="4"/>
  <c r="N80" i="4"/>
  <c r="M80" i="4"/>
  <c r="L80" i="4"/>
  <c r="K80" i="4"/>
  <c r="J80" i="4"/>
  <c r="I80" i="4"/>
  <c r="H80" i="4"/>
  <c r="G80" i="4"/>
  <c r="F80" i="4"/>
  <c r="E80" i="4"/>
  <c r="D80" i="4"/>
  <c r="C80" i="4"/>
  <c r="B80" i="4"/>
  <c r="A80" i="4"/>
  <c r="AO79" i="4"/>
  <c r="AK79" i="4"/>
  <c r="AJ79" i="4"/>
  <c r="AI79" i="4"/>
  <c r="AH79" i="4"/>
  <c r="AG79" i="4"/>
  <c r="AF79" i="4"/>
  <c r="AE79" i="4"/>
  <c r="AD79" i="4"/>
  <c r="AC79" i="4"/>
  <c r="AB79" i="4"/>
  <c r="AN79" i="4" s="1"/>
  <c r="AA79" i="4"/>
  <c r="Z79" i="4"/>
  <c r="Y79" i="4"/>
  <c r="X79" i="4"/>
  <c r="W79" i="4"/>
  <c r="V79" i="4"/>
  <c r="U79" i="4"/>
  <c r="T79" i="4"/>
  <c r="S79" i="4"/>
  <c r="R79" i="4"/>
  <c r="Q79" i="4"/>
  <c r="P79" i="4"/>
  <c r="O79" i="4"/>
  <c r="N79" i="4"/>
  <c r="M79" i="4"/>
  <c r="L79" i="4"/>
  <c r="K79" i="4"/>
  <c r="J79" i="4"/>
  <c r="I79" i="4"/>
  <c r="H79" i="4"/>
  <c r="G79" i="4"/>
  <c r="F79" i="4"/>
  <c r="E79" i="4"/>
  <c r="D79" i="4"/>
  <c r="C79" i="4"/>
  <c r="B79" i="4"/>
  <c r="A79" i="4"/>
  <c r="AM78" i="4"/>
  <c r="AL78" i="4"/>
  <c r="AK78" i="4"/>
  <c r="AJ78" i="4"/>
  <c r="AI78" i="4"/>
  <c r="AH78" i="4"/>
  <c r="AG78" i="4"/>
  <c r="AF78" i="4"/>
  <c r="AE78" i="4"/>
  <c r="AD78" i="4"/>
  <c r="AC78" i="4"/>
  <c r="AB78" i="4"/>
  <c r="AN78" i="4" s="1"/>
  <c r="AA78" i="4"/>
  <c r="Z78" i="4"/>
  <c r="Y78" i="4"/>
  <c r="X78" i="4"/>
  <c r="W78" i="4"/>
  <c r="V78" i="4"/>
  <c r="U78" i="4"/>
  <c r="T78" i="4"/>
  <c r="S78" i="4"/>
  <c r="R78" i="4"/>
  <c r="Q78" i="4"/>
  <c r="P78" i="4"/>
  <c r="O78" i="4"/>
  <c r="N78" i="4"/>
  <c r="M78" i="4"/>
  <c r="L78" i="4"/>
  <c r="K78" i="4"/>
  <c r="J78" i="4"/>
  <c r="I78" i="4"/>
  <c r="H78" i="4"/>
  <c r="G78" i="4"/>
  <c r="F78" i="4"/>
  <c r="E78" i="4"/>
  <c r="D78" i="4"/>
  <c r="C78" i="4"/>
  <c r="AO78" i="4" s="1"/>
  <c r="B78" i="4"/>
  <c r="A78" i="4"/>
  <c r="AN77" i="4"/>
  <c r="AL77" i="4"/>
  <c r="AK77" i="4"/>
  <c r="AJ77" i="4"/>
  <c r="AI77" i="4"/>
  <c r="AH77" i="4"/>
  <c r="AG77" i="4"/>
  <c r="AF77" i="4"/>
  <c r="AE77" i="4"/>
  <c r="AD77" i="4"/>
  <c r="AC77" i="4"/>
  <c r="AB77" i="4"/>
  <c r="AA77" i="4"/>
  <c r="Z77" i="4"/>
  <c r="Y77" i="4"/>
  <c r="AM77" i="4" s="1"/>
  <c r="X77" i="4"/>
  <c r="W77" i="4"/>
  <c r="V77" i="4"/>
  <c r="U77" i="4"/>
  <c r="T77" i="4"/>
  <c r="S77" i="4"/>
  <c r="R77" i="4"/>
  <c r="Q77" i="4"/>
  <c r="P77" i="4"/>
  <c r="O77" i="4"/>
  <c r="N77" i="4"/>
  <c r="M77" i="4"/>
  <c r="L77" i="4"/>
  <c r="K77" i="4"/>
  <c r="J77" i="4"/>
  <c r="I77" i="4"/>
  <c r="H77" i="4"/>
  <c r="G77" i="4"/>
  <c r="F77" i="4"/>
  <c r="E77" i="4"/>
  <c r="AO77" i="4" s="1"/>
  <c r="D77" i="4"/>
  <c r="C77" i="4"/>
  <c r="B77" i="4"/>
  <c r="A77" i="4"/>
  <c r="AN76" i="4"/>
  <c r="AM76" i="4"/>
  <c r="AL76" i="4"/>
  <c r="AK76" i="4"/>
  <c r="AJ76" i="4"/>
  <c r="AI76" i="4"/>
  <c r="AH76" i="4"/>
  <c r="AG76" i="4"/>
  <c r="AF76" i="4"/>
  <c r="AE76" i="4"/>
  <c r="AD76" i="4"/>
  <c r="AC76" i="4"/>
  <c r="AB76" i="4"/>
  <c r="AA76" i="4"/>
  <c r="Z76" i="4"/>
  <c r="Y76" i="4"/>
  <c r="X76" i="4"/>
  <c r="W76" i="4"/>
  <c r="V76" i="4"/>
  <c r="U76" i="4"/>
  <c r="T76" i="4"/>
  <c r="S76" i="4"/>
  <c r="R76" i="4"/>
  <c r="Q76" i="4"/>
  <c r="P76" i="4"/>
  <c r="O76" i="4"/>
  <c r="N76" i="4"/>
  <c r="M76" i="4"/>
  <c r="L76" i="4"/>
  <c r="K76" i="4"/>
  <c r="J76" i="4"/>
  <c r="I76" i="4"/>
  <c r="H76" i="4"/>
  <c r="G76" i="4"/>
  <c r="F76" i="4"/>
  <c r="E76" i="4"/>
  <c r="D76" i="4"/>
  <c r="C76" i="4"/>
  <c r="AO76" i="4" s="1"/>
  <c r="B76" i="4"/>
  <c r="A76" i="4"/>
  <c r="AK75" i="4"/>
  <c r="AJ75" i="4"/>
  <c r="AI75" i="4"/>
  <c r="AH75" i="4"/>
  <c r="AG75" i="4"/>
  <c r="AF75" i="4"/>
  <c r="AE75" i="4"/>
  <c r="AD75" i="4"/>
  <c r="AC75" i="4"/>
  <c r="AB75" i="4"/>
  <c r="AN75" i="4" s="1"/>
  <c r="AA75" i="4"/>
  <c r="Z75" i="4"/>
  <c r="Y75" i="4"/>
  <c r="X75" i="4"/>
  <c r="W75" i="4"/>
  <c r="V75" i="4"/>
  <c r="U75" i="4"/>
  <c r="T75" i="4"/>
  <c r="S75" i="4"/>
  <c r="R75" i="4"/>
  <c r="Q75" i="4"/>
  <c r="P75" i="4"/>
  <c r="O75" i="4"/>
  <c r="N75" i="4"/>
  <c r="M75" i="4"/>
  <c r="L75" i="4"/>
  <c r="K75" i="4"/>
  <c r="J75" i="4"/>
  <c r="I75" i="4"/>
  <c r="AO75" i="4" s="1"/>
  <c r="H75" i="4"/>
  <c r="G75" i="4"/>
  <c r="F75" i="4"/>
  <c r="E75" i="4"/>
  <c r="D75" i="4"/>
  <c r="C75" i="4"/>
  <c r="B75" i="4"/>
  <c r="A75" i="4"/>
  <c r="AM74" i="4"/>
  <c r="AL74" i="4"/>
  <c r="AK74" i="4"/>
  <c r="AJ74" i="4"/>
  <c r="AI74" i="4"/>
  <c r="AH74" i="4"/>
  <c r="AG74" i="4"/>
  <c r="AF74" i="4"/>
  <c r="AE74" i="4"/>
  <c r="AD74" i="4"/>
  <c r="AC74" i="4"/>
  <c r="AB74" i="4"/>
  <c r="AN74" i="4" s="1"/>
  <c r="AA74" i="4"/>
  <c r="Z74" i="4"/>
  <c r="Y74" i="4"/>
  <c r="X74" i="4"/>
  <c r="W74" i="4"/>
  <c r="V74" i="4"/>
  <c r="U74" i="4"/>
  <c r="T74" i="4"/>
  <c r="S74" i="4"/>
  <c r="R74" i="4"/>
  <c r="Q74" i="4"/>
  <c r="P74" i="4"/>
  <c r="O74" i="4"/>
  <c r="N74" i="4"/>
  <c r="M74" i="4"/>
  <c r="L74" i="4"/>
  <c r="K74" i="4"/>
  <c r="J74" i="4"/>
  <c r="I74" i="4"/>
  <c r="H74" i="4"/>
  <c r="G74" i="4"/>
  <c r="F74" i="4"/>
  <c r="E74" i="4"/>
  <c r="D74" i="4"/>
  <c r="C74" i="4"/>
  <c r="AO74" i="4" s="1"/>
  <c r="B74" i="4"/>
  <c r="A74" i="4"/>
  <c r="AN73" i="4"/>
  <c r="AL73" i="4"/>
  <c r="AK73" i="4"/>
  <c r="AJ73" i="4"/>
  <c r="AI73" i="4"/>
  <c r="AH73" i="4"/>
  <c r="AG73" i="4"/>
  <c r="AF73" i="4"/>
  <c r="AE73" i="4"/>
  <c r="AD73" i="4"/>
  <c r="AC73" i="4"/>
  <c r="AB73" i="4"/>
  <c r="AA73" i="4"/>
  <c r="Z73" i="4"/>
  <c r="Y73" i="4"/>
  <c r="AM73" i="4" s="1"/>
  <c r="X73" i="4"/>
  <c r="W73" i="4"/>
  <c r="V73" i="4"/>
  <c r="U73" i="4"/>
  <c r="T73" i="4"/>
  <c r="S73" i="4"/>
  <c r="R73" i="4"/>
  <c r="Q73" i="4"/>
  <c r="P73" i="4"/>
  <c r="O73" i="4"/>
  <c r="N73" i="4"/>
  <c r="M73" i="4"/>
  <c r="L73" i="4"/>
  <c r="K73" i="4"/>
  <c r="J73" i="4"/>
  <c r="I73" i="4"/>
  <c r="H73" i="4"/>
  <c r="G73" i="4"/>
  <c r="F73" i="4"/>
  <c r="E73" i="4"/>
  <c r="AO73" i="4" s="1"/>
  <c r="D73" i="4"/>
  <c r="C73" i="4"/>
  <c r="B73" i="4"/>
  <c r="A73" i="4"/>
  <c r="AN72" i="4"/>
  <c r="AM72" i="4"/>
  <c r="AL72" i="4"/>
  <c r="AK72" i="4"/>
  <c r="AJ72" i="4"/>
  <c r="AI72" i="4"/>
  <c r="AH72" i="4"/>
  <c r="AG72" i="4"/>
  <c r="AF72" i="4"/>
  <c r="AE72" i="4"/>
  <c r="AD72" i="4"/>
  <c r="AC72" i="4"/>
  <c r="AB72" i="4"/>
  <c r="AA72" i="4"/>
  <c r="Z72" i="4"/>
  <c r="Y72" i="4"/>
  <c r="X72" i="4"/>
  <c r="W72" i="4"/>
  <c r="V72" i="4"/>
  <c r="U72" i="4"/>
  <c r="T72" i="4"/>
  <c r="S72" i="4"/>
  <c r="R72" i="4"/>
  <c r="Q72" i="4"/>
  <c r="P72" i="4"/>
  <c r="O72" i="4"/>
  <c r="N72" i="4"/>
  <c r="M72" i="4"/>
  <c r="L72" i="4"/>
  <c r="K72" i="4"/>
  <c r="J72" i="4"/>
  <c r="I72" i="4"/>
  <c r="H72" i="4"/>
  <c r="G72" i="4"/>
  <c r="F72" i="4"/>
  <c r="E72" i="4"/>
  <c r="D72" i="4"/>
  <c r="C72" i="4"/>
  <c r="B72" i="4"/>
  <c r="A72" i="4"/>
  <c r="AO71" i="4"/>
  <c r="AK71" i="4"/>
  <c r="AJ71" i="4"/>
  <c r="AI71" i="4"/>
  <c r="AH71" i="4"/>
  <c r="AG71" i="4"/>
  <c r="AF71" i="4"/>
  <c r="AE71" i="4"/>
  <c r="AD71" i="4"/>
  <c r="AC71" i="4"/>
  <c r="AB71" i="4"/>
  <c r="AN71" i="4" s="1"/>
  <c r="AA71" i="4"/>
  <c r="Z71" i="4"/>
  <c r="Y71" i="4"/>
  <c r="X71" i="4"/>
  <c r="W71" i="4"/>
  <c r="V71" i="4"/>
  <c r="U71" i="4"/>
  <c r="T71" i="4"/>
  <c r="S71" i="4"/>
  <c r="R71" i="4"/>
  <c r="Q71" i="4"/>
  <c r="P71" i="4"/>
  <c r="O71" i="4"/>
  <c r="N71" i="4"/>
  <c r="M71" i="4"/>
  <c r="L71" i="4"/>
  <c r="K71" i="4"/>
  <c r="J71" i="4"/>
  <c r="I71" i="4"/>
  <c r="H71" i="4"/>
  <c r="G71" i="4"/>
  <c r="F71" i="4"/>
  <c r="E71" i="4"/>
  <c r="D71" i="4"/>
  <c r="C71" i="4"/>
  <c r="B71" i="4"/>
  <c r="A71" i="4"/>
  <c r="AM70" i="4"/>
  <c r="AL70" i="4"/>
  <c r="AK70" i="4"/>
  <c r="AJ70" i="4"/>
  <c r="AI70" i="4"/>
  <c r="AH70" i="4"/>
  <c r="AG70" i="4"/>
  <c r="AF70" i="4"/>
  <c r="AE70" i="4"/>
  <c r="AD70" i="4"/>
  <c r="AC70" i="4"/>
  <c r="AB70" i="4"/>
  <c r="AN70" i="4" s="1"/>
  <c r="AA70" i="4"/>
  <c r="Z70" i="4"/>
  <c r="Y70" i="4"/>
  <c r="X70" i="4"/>
  <c r="W70" i="4"/>
  <c r="V70" i="4"/>
  <c r="U70" i="4"/>
  <c r="T70" i="4"/>
  <c r="S70" i="4"/>
  <c r="R70" i="4"/>
  <c r="Q70" i="4"/>
  <c r="P70" i="4"/>
  <c r="O70" i="4"/>
  <c r="N70" i="4"/>
  <c r="M70" i="4"/>
  <c r="L70" i="4"/>
  <c r="K70" i="4"/>
  <c r="J70" i="4"/>
  <c r="I70" i="4"/>
  <c r="H70" i="4"/>
  <c r="G70" i="4"/>
  <c r="F70" i="4"/>
  <c r="E70" i="4"/>
  <c r="D70" i="4"/>
  <c r="C70" i="4"/>
  <c r="AO70" i="4" s="1"/>
  <c r="B70" i="4"/>
  <c r="A70" i="4"/>
  <c r="AN69" i="4"/>
  <c r="AL69" i="4"/>
  <c r="AK69" i="4"/>
  <c r="AJ69" i="4"/>
  <c r="AI69" i="4"/>
  <c r="AH69" i="4"/>
  <c r="AG69" i="4"/>
  <c r="AF69" i="4"/>
  <c r="AE69" i="4"/>
  <c r="AD69" i="4"/>
  <c r="AC69" i="4"/>
  <c r="AB69" i="4"/>
  <c r="AA69" i="4"/>
  <c r="Z69" i="4"/>
  <c r="Y69" i="4"/>
  <c r="AM69" i="4" s="1"/>
  <c r="X69" i="4"/>
  <c r="W69" i="4"/>
  <c r="V69" i="4"/>
  <c r="U69" i="4"/>
  <c r="T69" i="4"/>
  <c r="S69" i="4"/>
  <c r="R69" i="4"/>
  <c r="Q69" i="4"/>
  <c r="P69" i="4"/>
  <c r="O69" i="4"/>
  <c r="N69" i="4"/>
  <c r="M69" i="4"/>
  <c r="L69" i="4"/>
  <c r="K69" i="4"/>
  <c r="J69" i="4"/>
  <c r="I69" i="4"/>
  <c r="H69" i="4"/>
  <c r="G69" i="4"/>
  <c r="F69" i="4"/>
  <c r="E69" i="4"/>
  <c r="AO69" i="4" s="1"/>
  <c r="D69" i="4"/>
  <c r="C69" i="4"/>
  <c r="B69" i="4"/>
  <c r="A69" i="4"/>
  <c r="AN68" i="4"/>
  <c r="AM68" i="4"/>
  <c r="AL68" i="4"/>
  <c r="AK68" i="4"/>
  <c r="AJ68" i="4"/>
  <c r="AI68" i="4"/>
  <c r="AH68" i="4"/>
  <c r="AG68" i="4"/>
  <c r="AF68" i="4"/>
  <c r="AE68" i="4"/>
  <c r="AD68" i="4"/>
  <c r="AC68" i="4"/>
  <c r="AB68" i="4"/>
  <c r="AA68" i="4"/>
  <c r="Z68" i="4"/>
  <c r="Y68" i="4"/>
  <c r="X68" i="4"/>
  <c r="W68" i="4"/>
  <c r="V68" i="4"/>
  <c r="U68" i="4"/>
  <c r="T68" i="4"/>
  <c r="S68" i="4"/>
  <c r="R68" i="4"/>
  <c r="Q68" i="4"/>
  <c r="P68" i="4"/>
  <c r="O68" i="4"/>
  <c r="N68" i="4"/>
  <c r="M68" i="4"/>
  <c r="L68" i="4"/>
  <c r="K68" i="4"/>
  <c r="J68" i="4"/>
  <c r="I68" i="4"/>
  <c r="H68" i="4"/>
  <c r="G68" i="4"/>
  <c r="F68" i="4"/>
  <c r="E68" i="4"/>
  <c r="D68" i="4"/>
  <c r="C68" i="4"/>
  <c r="AO68" i="4" s="1"/>
  <c r="B68" i="4"/>
  <c r="A68" i="4"/>
  <c r="AK67" i="4"/>
  <c r="AJ67" i="4"/>
  <c r="AI67" i="4"/>
  <c r="AH67" i="4"/>
  <c r="AG67" i="4"/>
  <c r="AF67" i="4"/>
  <c r="AE67" i="4"/>
  <c r="AD67" i="4"/>
  <c r="AC67" i="4"/>
  <c r="AB67" i="4"/>
  <c r="AN67" i="4" s="1"/>
  <c r="AA67" i="4"/>
  <c r="Z67" i="4"/>
  <c r="Y67" i="4"/>
  <c r="X67" i="4"/>
  <c r="W67" i="4"/>
  <c r="V67" i="4"/>
  <c r="U67" i="4"/>
  <c r="T67" i="4"/>
  <c r="S67" i="4"/>
  <c r="R67" i="4"/>
  <c r="Q67" i="4"/>
  <c r="P67" i="4"/>
  <c r="O67" i="4"/>
  <c r="N67" i="4"/>
  <c r="M67" i="4"/>
  <c r="L67" i="4"/>
  <c r="K67" i="4"/>
  <c r="J67" i="4"/>
  <c r="I67" i="4"/>
  <c r="AO67" i="4" s="1"/>
  <c r="H67" i="4"/>
  <c r="G67" i="4"/>
  <c r="F67" i="4"/>
  <c r="E67" i="4"/>
  <c r="D67" i="4"/>
  <c r="C67" i="4"/>
  <c r="B67" i="4"/>
  <c r="A67" i="4"/>
  <c r="AM66" i="4"/>
  <c r="AL66" i="4"/>
  <c r="AK66" i="4"/>
  <c r="AJ66" i="4"/>
  <c r="AI66" i="4"/>
  <c r="AH66" i="4"/>
  <c r="AG66" i="4"/>
  <c r="AF66" i="4"/>
  <c r="AE66" i="4"/>
  <c r="AD66" i="4"/>
  <c r="AC66" i="4"/>
  <c r="AB66" i="4"/>
  <c r="AN66" i="4" s="1"/>
  <c r="AA66" i="4"/>
  <c r="Z66" i="4"/>
  <c r="Y66" i="4"/>
  <c r="X66" i="4"/>
  <c r="W66" i="4"/>
  <c r="V66" i="4"/>
  <c r="U66" i="4"/>
  <c r="T66" i="4"/>
  <c r="S66" i="4"/>
  <c r="R66" i="4"/>
  <c r="Q66" i="4"/>
  <c r="P66" i="4"/>
  <c r="O66" i="4"/>
  <c r="N66" i="4"/>
  <c r="M66" i="4"/>
  <c r="L66" i="4"/>
  <c r="K66" i="4"/>
  <c r="J66" i="4"/>
  <c r="I66" i="4"/>
  <c r="H66" i="4"/>
  <c r="G66" i="4"/>
  <c r="F66" i="4"/>
  <c r="E66" i="4"/>
  <c r="D66" i="4"/>
  <c r="C66" i="4"/>
  <c r="AO66" i="4" s="1"/>
  <c r="B66" i="4"/>
  <c r="A66" i="4"/>
  <c r="AN65" i="4"/>
  <c r="AL65" i="4"/>
  <c r="AK65" i="4"/>
  <c r="AJ65" i="4"/>
  <c r="AI65" i="4"/>
  <c r="AH65" i="4"/>
  <c r="AG65" i="4"/>
  <c r="AF65" i="4"/>
  <c r="AE65" i="4"/>
  <c r="AD65" i="4"/>
  <c r="AC65" i="4"/>
  <c r="AB65" i="4"/>
  <c r="AA65" i="4"/>
  <c r="Z65" i="4"/>
  <c r="Y65" i="4"/>
  <c r="AM65" i="4" s="1"/>
  <c r="X65" i="4"/>
  <c r="W65" i="4"/>
  <c r="V65" i="4"/>
  <c r="U65" i="4"/>
  <c r="T65" i="4"/>
  <c r="S65" i="4"/>
  <c r="R65" i="4"/>
  <c r="Q65" i="4"/>
  <c r="P65" i="4"/>
  <c r="O65" i="4"/>
  <c r="N65" i="4"/>
  <c r="M65" i="4"/>
  <c r="L65" i="4"/>
  <c r="K65" i="4"/>
  <c r="J65" i="4"/>
  <c r="I65" i="4"/>
  <c r="H65" i="4"/>
  <c r="G65" i="4"/>
  <c r="F65" i="4"/>
  <c r="E65" i="4"/>
  <c r="AO65" i="4" s="1"/>
  <c r="D65" i="4"/>
  <c r="C65" i="4"/>
  <c r="B65" i="4"/>
  <c r="A65" i="4"/>
  <c r="AN64" i="4"/>
  <c r="AM64" i="4"/>
  <c r="AL64" i="4"/>
  <c r="AK64" i="4"/>
  <c r="AJ64" i="4"/>
  <c r="AI64" i="4"/>
  <c r="AH64" i="4"/>
  <c r="AG64" i="4"/>
  <c r="AF64" i="4"/>
  <c r="AE64" i="4"/>
  <c r="AD64" i="4"/>
  <c r="AC64" i="4"/>
  <c r="AB64" i="4"/>
  <c r="AA64" i="4"/>
  <c r="Z64" i="4"/>
  <c r="Y64" i="4"/>
  <c r="X64" i="4"/>
  <c r="W64" i="4"/>
  <c r="V64" i="4"/>
  <c r="U64" i="4"/>
  <c r="T64" i="4"/>
  <c r="S64" i="4"/>
  <c r="R64" i="4"/>
  <c r="Q64" i="4"/>
  <c r="P64" i="4"/>
  <c r="O64" i="4"/>
  <c r="N64" i="4"/>
  <c r="M64" i="4"/>
  <c r="L64" i="4"/>
  <c r="K64" i="4"/>
  <c r="J64" i="4"/>
  <c r="I64" i="4"/>
  <c r="H64" i="4"/>
  <c r="G64" i="4"/>
  <c r="F64" i="4"/>
  <c r="E64" i="4"/>
  <c r="D64" i="4"/>
  <c r="C64" i="4"/>
  <c r="B64" i="4"/>
  <c r="A64" i="4"/>
  <c r="AO63" i="4"/>
  <c r="AK63" i="4"/>
  <c r="AJ63" i="4"/>
  <c r="AI63" i="4"/>
  <c r="AH63" i="4"/>
  <c r="AG63" i="4"/>
  <c r="AF63" i="4"/>
  <c r="AE63" i="4"/>
  <c r="AD63" i="4"/>
  <c r="AC63" i="4"/>
  <c r="AB63" i="4"/>
  <c r="AN63" i="4" s="1"/>
  <c r="AA63" i="4"/>
  <c r="Z63" i="4"/>
  <c r="Y63" i="4"/>
  <c r="X63" i="4"/>
  <c r="W63" i="4"/>
  <c r="V63" i="4"/>
  <c r="U63" i="4"/>
  <c r="T63" i="4"/>
  <c r="S63" i="4"/>
  <c r="R63" i="4"/>
  <c r="Q63" i="4"/>
  <c r="P63" i="4"/>
  <c r="O63" i="4"/>
  <c r="N63" i="4"/>
  <c r="M63" i="4"/>
  <c r="L63" i="4"/>
  <c r="K63" i="4"/>
  <c r="J63" i="4"/>
  <c r="I63" i="4"/>
  <c r="H63" i="4"/>
  <c r="G63" i="4"/>
  <c r="F63" i="4"/>
  <c r="E63" i="4"/>
  <c r="D63" i="4"/>
  <c r="C63" i="4"/>
  <c r="B63" i="4"/>
  <c r="A63" i="4"/>
  <c r="AM62" i="4"/>
  <c r="AL62" i="4"/>
  <c r="AK62" i="4"/>
  <c r="AJ62" i="4"/>
  <c r="AI62" i="4"/>
  <c r="AH62" i="4"/>
  <c r="AG62" i="4"/>
  <c r="AF62" i="4"/>
  <c r="AE62" i="4"/>
  <c r="AD62" i="4"/>
  <c r="AC62" i="4"/>
  <c r="AB62" i="4"/>
  <c r="AN62" i="4" s="1"/>
  <c r="AA62" i="4"/>
  <c r="Z62" i="4"/>
  <c r="Y62" i="4"/>
  <c r="X62" i="4"/>
  <c r="W62" i="4"/>
  <c r="V62" i="4"/>
  <c r="U62" i="4"/>
  <c r="T62" i="4"/>
  <c r="S62" i="4"/>
  <c r="R62" i="4"/>
  <c r="Q62" i="4"/>
  <c r="P62" i="4"/>
  <c r="O62" i="4"/>
  <c r="N62" i="4"/>
  <c r="M62" i="4"/>
  <c r="L62" i="4"/>
  <c r="K62" i="4"/>
  <c r="J62" i="4"/>
  <c r="I62" i="4"/>
  <c r="H62" i="4"/>
  <c r="G62" i="4"/>
  <c r="F62" i="4"/>
  <c r="E62" i="4"/>
  <c r="D62" i="4"/>
  <c r="C62" i="4"/>
  <c r="AO62" i="4" s="1"/>
  <c r="B62" i="4"/>
  <c r="A62" i="4"/>
  <c r="AN61" i="4"/>
  <c r="AL61" i="4"/>
  <c r="AK61" i="4"/>
  <c r="AJ61" i="4"/>
  <c r="AI61" i="4"/>
  <c r="AH61" i="4"/>
  <c r="AG61" i="4"/>
  <c r="AF61" i="4"/>
  <c r="AE61" i="4"/>
  <c r="AD61" i="4"/>
  <c r="AC61" i="4"/>
  <c r="AB61" i="4"/>
  <c r="AA61" i="4"/>
  <c r="Z61" i="4"/>
  <c r="Y61" i="4"/>
  <c r="AM61" i="4" s="1"/>
  <c r="X61" i="4"/>
  <c r="W61" i="4"/>
  <c r="V61" i="4"/>
  <c r="U61" i="4"/>
  <c r="T61" i="4"/>
  <c r="S61" i="4"/>
  <c r="R61" i="4"/>
  <c r="Q61" i="4"/>
  <c r="P61" i="4"/>
  <c r="O61" i="4"/>
  <c r="N61" i="4"/>
  <c r="M61" i="4"/>
  <c r="L61" i="4"/>
  <c r="K61" i="4"/>
  <c r="J61" i="4"/>
  <c r="I61" i="4"/>
  <c r="H61" i="4"/>
  <c r="G61" i="4"/>
  <c r="F61" i="4"/>
  <c r="E61" i="4"/>
  <c r="AO61" i="4" s="1"/>
  <c r="D61" i="4"/>
  <c r="C61" i="4"/>
  <c r="B61" i="4"/>
  <c r="A61" i="4"/>
  <c r="AN60" i="4"/>
  <c r="AM60" i="4"/>
  <c r="AL60" i="4"/>
  <c r="AK60" i="4"/>
  <c r="AJ60" i="4"/>
  <c r="AI60" i="4"/>
  <c r="AH60" i="4"/>
  <c r="AG60" i="4"/>
  <c r="AF60" i="4"/>
  <c r="AE60" i="4"/>
  <c r="AD60" i="4"/>
  <c r="AC60" i="4"/>
  <c r="AB60" i="4"/>
  <c r="AA60" i="4"/>
  <c r="Z60" i="4"/>
  <c r="Y60" i="4"/>
  <c r="X60" i="4"/>
  <c r="W60" i="4"/>
  <c r="V60" i="4"/>
  <c r="U60" i="4"/>
  <c r="T60" i="4"/>
  <c r="S60" i="4"/>
  <c r="R60" i="4"/>
  <c r="Q60" i="4"/>
  <c r="P60" i="4"/>
  <c r="O60" i="4"/>
  <c r="N60" i="4"/>
  <c r="M60" i="4"/>
  <c r="L60" i="4"/>
  <c r="K60" i="4"/>
  <c r="J60" i="4"/>
  <c r="I60" i="4"/>
  <c r="H60" i="4"/>
  <c r="G60" i="4"/>
  <c r="F60" i="4"/>
  <c r="E60" i="4"/>
  <c r="D60" i="4"/>
  <c r="C60" i="4"/>
  <c r="AO60" i="4" s="1"/>
  <c r="B60" i="4"/>
  <c r="A60" i="4"/>
  <c r="AK59" i="4"/>
  <c r="AJ59" i="4"/>
  <c r="AI59" i="4"/>
  <c r="AH59" i="4"/>
  <c r="AG59" i="4"/>
  <c r="AF59" i="4"/>
  <c r="AE59" i="4"/>
  <c r="AD59" i="4"/>
  <c r="AC59" i="4"/>
  <c r="AB59" i="4"/>
  <c r="AN59" i="4" s="1"/>
  <c r="AA59" i="4"/>
  <c r="Z59" i="4"/>
  <c r="Y59" i="4"/>
  <c r="X59" i="4"/>
  <c r="W59" i="4"/>
  <c r="V59" i="4"/>
  <c r="U59" i="4"/>
  <c r="T59" i="4"/>
  <c r="S59" i="4"/>
  <c r="R59" i="4"/>
  <c r="Q59" i="4"/>
  <c r="P59" i="4"/>
  <c r="O59" i="4"/>
  <c r="N59" i="4"/>
  <c r="M59" i="4"/>
  <c r="L59" i="4"/>
  <c r="K59" i="4"/>
  <c r="J59" i="4"/>
  <c r="I59" i="4"/>
  <c r="AO59" i="4" s="1"/>
  <c r="H59" i="4"/>
  <c r="G59" i="4"/>
  <c r="F59" i="4"/>
  <c r="E59" i="4"/>
  <c r="D59" i="4"/>
  <c r="C59" i="4"/>
  <c r="B59" i="4"/>
  <c r="A59" i="4"/>
  <c r="AM58" i="4"/>
  <c r="AL58" i="4"/>
  <c r="AK58" i="4"/>
  <c r="AJ58" i="4"/>
  <c r="AI58" i="4"/>
  <c r="AH58" i="4"/>
  <c r="AG58" i="4"/>
  <c r="AF58" i="4"/>
  <c r="AE58" i="4"/>
  <c r="AD58" i="4"/>
  <c r="AC58" i="4"/>
  <c r="AB58" i="4"/>
  <c r="AN58" i="4" s="1"/>
  <c r="AA58" i="4"/>
  <c r="Z58" i="4"/>
  <c r="Y58" i="4"/>
  <c r="X58" i="4"/>
  <c r="W58" i="4"/>
  <c r="V58" i="4"/>
  <c r="U58" i="4"/>
  <c r="T58" i="4"/>
  <c r="S58" i="4"/>
  <c r="R58" i="4"/>
  <c r="Q58" i="4"/>
  <c r="P58" i="4"/>
  <c r="O58" i="4"/>
  <c r="N58" i="4"/>
  <c r="M58" i="4"/>
  <c r="L58" i="4"/>
  <c r="K58" i="4"/>
  <c r="J58" i="4"/>
  <c r="I58" i="4"/>
  <c r="H58" i="4"/>
  <c r="G58" i="4"/>
  <c r="F58" i="4"/>
  <c r="E58" i="4"/>
  <c r="D58" i="4"/>
  <c r="C58" i="4"/>
  <c r="AO58" i="4" s="1"/>
  <c r="B58" i="4"/>
  <c r="A58" i="4"/>
  <c r="AN57" i="4"/>
  <c r="AL57" i="4"/>
  <c r="AK57" i="4"/>
  <c r="AJ57" i="4"/>
  <c r="AI57" i="4"/>
  <c r="AH57" i="4"/>
  <c r="AG57" i="4"/>
  <c r="AF57" i="4"/>
  <c r="AE57" i="4"/>
  <c r="AD57" i="4"/>
  <c r="AC57" i="4"/>
  <c r="AB57" i="4"/>
  <c r="AA57" i="4"/>
  <c r="Z57" i="4"/>
  <c r="Y57" i="4"/>
  <c r="AM57" i="4" s="1"/>
  <c r="X57" i="4"/>
  <c r="W57" i="4"/>
  <c r="V57" i="4"/>
  <c r="U57" i="4"/>
  <c r="T57" i="4"/>
  <c r="S57" i="4"/>
  <c r="R57" i="4"/>
  <c r="Q57" i="4"/>
  <c r="P57" i="4"/>
  <c r="O57" i="4"/>
  <c r="N57" i="4"/>
  <c r="M57" i="4"/>
  <c r="L57" i="4"/>
  <c r="K57" i="4"/>
  <c r="J57" i="4"/>
  <c r="I57" i="4"/>
  <c r="H57" i="4"/>
  <c r="G57" i="4"/>
  <c r="F57" i="4"/>
  <c r="E57" i="4"/>
  <c r="AO57" i="4" s="1"/>
  <c r="D57" i="4"/>
  <c r="C57" i="4"/>
  <c r="B57" i="4"/>
  <c r="A57" i="4"/>
  <c r="AN56" i="4"/>
  <c r="AM56" i="4"/>
  <c r="AL56" i="4"/>
  <c r="AK56" i="4"/>
  <c r="AJ56" i="4"/>
  <c r="AI56" i="4"/>
  <c r="AH56" i="4"/>
  <c r="AG56" i="4"/>
  <c r="AF56" i="4"/>
  <c r="AE56" i="4"/>
  <c r="AD56" i="4"/>
  <c r="AC56" i="4"/>
  <c r="AB56" i="4"/>
  <c r="AA56" i="4"/>
  <c r="Z56" i="4"/>
  <c r="Y56" i="4"/>
  <c r="X56" i="4"/>
  <c r="W56" i="4"/>
  <c r="V56" i="4"/>
  <c r="U56" i="4"/>
  <c r="T56" i="4"/>
  <c r="S56" i="4"/>
  <c r="R56" i="4"/>
  <c r="Q56" i="4"/>
  <c r="P56" i="4"/>
  <c r="O56" i="4"/>
  <c r="N56" i="4"/>
  <c r="M56" i="4"/>
  <c r="L56" i="4"/>
  <c r="K56" i="4"/>
  <c r="J56" i="4"/>
  <c r="I56" i="4"/>
  <c r="H56" i="4"/>
  <c r="G56" i="4"/>
  <c r="F56" i="4"/>
  <c r="E56" i="4"/>
  <c r="D56" i="4"/>
  <c r="C56" i="4"/>
  <c r="B56" i="4"/>
  <c r="A56" i="4"/>
  <c r="AO55" i="4"/>
  <c r="AK55" i="4"/>
  <c r="AJ55" i="4"/>
  <c r="AI55" i="4"/>
  <c r="AH55" i="4"/>
  <c r="AG55" i="4"/>
  <c r="AF55" i="4"/>
  <c r="AE55" i="4"/>
  <c r="AD55" i="4"/>
  <c r="AC55" i="4"/>
  <c r="AB55" i="4"/>
  <c r="AN55" i="4" s="1"/>
  <c r="AA55" i="4"/>
  <c r="Z55" i="4"/>
  <c r="Y55" i="4"/>
  <c r="X55" i="4"/>
  <c r="W55" i="4"/>
  <c r="V55" i="4"/>
  <c r="U55" i="4"/>
  <c r="T55" i="4"/>
  <c r="S55" i="4"/>
  <c r="R55" i="4"/>
  <c r="Q55" i="4"/>
  <c r="P55" i="4"/>
  <c r="O55" i="4"/>
  <c r="N55" i="4"/>
  <c r="M55" i="4"/>
  <c r="L55" i="4"/>
  <c r="K55" i="4"/>
  <c r="J55" i="4"/>
  <c r="I55" i="4"/>
  <c r="H55" i="4"/>
  <c r="G55" i="4"/>
  <c r="F55" i="4"/>
  <c r="E55" i="4"/>
  <c r="D55" i="4"/>
  <c r="C55" i="4"/>
  <c r="B55" i="4"/>
  <c r="A55" i="4"/>
  <c r="AM54" i="4"/>
  <c r="AL54" i="4"/>
  <c r="AK54" i="4"/>
  <c r="AJ54" i="4"/>
  <c r="AI54" i="4"/>
  <c r="AH54" i="4"/>
  <c r="AG54" i="4"/>
  <c r="AF54" i="4"/>
  <c r="AE54" i="4"/>
  <c r="AD54" i="4"/>
  <c r="AC54" i="4"/>
  <c r="AB54" i="4"/>
  <c r="AN54" i="4" s="1"/>
  <c r="AA54" i="4"/>
  <c r="Z54" i="4"/>
  <c r="Y54" i="4"/>
  <c r="X54" i="4"/>
  <c r="W54" i="4"/>
  <c r="V54" i="4"/>
  <c r="U54" i="4"/>
  <c r="T54" i="4"/>
  <c r="S54" i="4"/>
  <c r="R54" i="4"/>
  <c r="Q54" i="4"/>
  <c r="P54" i="4"/>
  <c r="O54" i="4"/>
  <c r="N54" i="4"/>
  <c r="M54" i="4"/>
  <c r="L54" i="4"/>
  <c r="K54" i="4"/>
  <c r="J54" i="4"/>
  <c r="I54" i="4"/>
  <c r="H54" i="4"/>
  <c r="G54" i="4"/>
  <c r="F54" i="4"/>
  <c r="E54" i="4"/>
  <c r="D54" i="4"/>
  <c r="C54" i="4"/>
  <c r="AO54" i="4" s="1"/>
  <c r="B54" i="4"/>
  <c r="A54" i="4"/>
  <c r="AN53" i="4"/>
  <c r="AL53" i="4"/>
  <c r="AK53" i="4"/>
  <c r="AJ53" i="4"/>
  <c r="AI53" i="4"/>
  <c r="AH53" i="4"/>
  <c r="AG53" i="4"/>
  <c r="AF53" i="4"/>
  <c r="AE53" i="4"/>
  <c r="AD53" i="4"/>
  <c r="AC53" i="4"/>
  <c r="AB53" i="4"/>
  <c r="AA53" i="4"/>
  <c r="Z53" i="4"/>
  <c r="Y53" i="4"/>
  <c r="AM53" i="4" s="1"/>
  <c r="X53" i="4"/>
  <c r="W53" i="4"/>
  <c r="V53" i="4"/>
  <c r="U53" i="4"/>
  <c r="T53" i="4"/>
  <c r="S53" i="4"/>
  <c r="R53" i="4"/>
  <c r="Q53" i="4"/>
  <c r="P53" i="4"/>
  <c r="O53" i="4"/>
  <c r="N53" i="4"/>
  <c r="M53" i="4"/>
  <c r="L53" i="4"/>
  <c r="K53" i="4"/>
  <c r="J53" i="4"/>
  <c r="I53" i="4"/>
  <c r="H53" i="4"/>
  <c r="G53" i="4"/>
  <c r="F53" i="4"/>
  <c r="E53" i="4"/>
  <c r="AO53" i="4" s="1"/>
  <c r="D53" i="4"/>
  <c r="C53" i="4"/>
  <c r="B53" i="4"/>
  <c r="A53" i="4"/>
  <c r="AN52" i="4"/>
  <c r="AM52" i="4"/>
  <c r="AL52" i="4"/>
  <c r="AK52" i="4"/>
  <c r="AJ52" i="4"/>
  <c r="AI52" i="4"/>
  <c r="AH52" i="4"/>
  <c r="AG52" i="4"/>
  <c r="AF52" i="4"/>
  <c r="AE52" i="4"/>
  <c r="AD52" i="4"/>
  <c r="AC52" i="4"/>
  <c r="AB52" i="4"/>
  <c r="AA52" i="4"/>
  <c r="Z52" i="4"/>
  <c r="Y52" i="4"/>
  <c r="X52" i="4"/>
  <c r="W52" i="4"/>
  <c r="V52" i="4"/>
  <c r="U52" i="4"/>
  <c r="T52" i="4"/>
  <c r="S52" i="4"/>
  <c r="R52" i="4"/>
  <c r="Q52" i="4"/>
  <c r="P52" i="4"/>
  <c r="O52" i="4"/>
  <c r="N52" i="4"/>
  <c r="M52" i="4"/>
  <c r="L52" i="4"/>
  <c r="K52" i="4"/>
  <c r="J52" i="4"/>
  <c r="I52" i="4"/>
  <c r="H52" i="4"/>
  <c r="G52" i="4"/>
  <c r="F52" i="4"/>
  <c r="E52" i="4"/>
  <c r="D52" i="4"/>
  <c r="C52" i="4"/>
  <c r="AO52" i="4" s="1"/>
  <c r="B52" i="4"/>
  <c r="A52" i="4"/>
  <c r="AK51" i="4"/>
  <c r="AJ51" i="4"/>
  <c r="AI51" i="4"/>
  <c r="AH51" i="4"/>
  <c r="AG51" i="4"/>
  <c r="AF51" i="4"/>
  <c r="AE51" i="4"/>
  <c r="AD51" i="4"/>
  <c r="AC51" i="4"/>
  <c r="AB51" i="4"/>
  <c r="AN51" i="4" s="1"/>
  <c r="AA51" i="4"/>
  <c r="Z51" i="4"/>
  <c r="Y51" i="4"/>
  <c r="X51" i="4"/>
  <c r="W51" i="4"/>
  <c r="V51" i="4"/>
  <c r="U51" i="4"/>
  <c r="T51" i="4"/>
  <c r="S51" i="4"/>
  <c r="R51" i="4"/>
  <c r="Q51" i="4"/>
  <c r="P51" i="4"/>
  <c r="O51" i="4"/>
  <c r="N51" i="4"/>
  <c r="M51" i="4"/>
  <c r="L51" i="4"/>
  <c r="K51" i="4"/>
  <c r="J51" i="4"/>
  <c r="I51" i="4"/>
  <c r="AO51" i="4" s="1"/>
  <c r="H51" i="4"/>
  <c r="G51" i="4"/>
  <c r="F51" i="4"/>
  <c r="E51" i="4"/>
  <c r="D51" i="4"/>
  <c r="C51" i="4"/>
  <c r="B51" i="4"/>
  <c r="A51" i="4"/>
  <c r="AM50" i="4"/>
  <c r="AL50" i="4"/>
  <c r="AK50" i="4"/>
  <c r="AJ50" i="4"/>
  <c r="AI50" i="4"/>
  <c r="AH50" i="4"/>
  <c r="AG50" i="4"/>
  <c r="AF50" i="4"/>
  <c r="AE50" i="4"/>
  <c r="AD50" i="4"/>
  <c r="AC50" i="4"/>
  <c r="AB50" i="4"/>
  <c r="AN50" i="4" s="1"/>
  <c r="AA50" i="4"/>
  <c r="Z50" i="4"/>
  <c r="Y50" i="4"/>
  <c r="X50" i="4"/>
  <c r="W50" i="4"/>
  <c r="V50" i="4"/>
  <c r="U50" i="4"/>
  <c r="T50" i="4"/>
  <c r="S50" i="4"/>
  <c r="R50" i="4"/>
  <c r="Q50" i="4"/>
  <c r="P50" i="4"/>
  <c r="O50" i="4"/>
  <c r="N50" i="4"/>
  <c r="M50" i="4"/>
  <c r="L50" i="4"/>
  <c r="K50" i="4"/>
  <c r="J50" i="4"/>
  <c r="I50" i="4"/>
  <c r="H50" i="4"/>
  <c r="G50" i="4"/>
  <c r="F50" i="4"/>
  <c r="E50" i="4"/>
  <c r="D50" i="4"/>
  <c r="C50" i="4"/>
  <c r="AO50" i="4" s="1"/>
  <c r="B50" i="4"/>
  <c r="A50" i="4"/>
  <c r="AN49" i="4"/>
  <c r="AL49" i="4"/>
  <c r="AK49" i="4"/>
  <c r="AJ49" i="4"/>
  <c r="AI49" i="4"/>
  <c r="AH49" i="4"/>
  <c r="AG49" i="4"/>
  <c r="AF49" i="4"/>
  <c r="AE49" i="4"/>
  <c r="AD49" i="4"/>
  <c r="AC49" i="4"/>
  <c r="AB49" i="4"/>
  <c r="AA49" i="4"/>
  <c r="Z49" i="4"/>
  <c r="Y49" i="4"/>
  <c r="AM49" i="4" s="1"/>
  <c r="X49" i="4"/>
  <c r="W49" i="4"/>
  <c r="V49" i="4"/>
  <c r="U49" i="4"/>
  <c r="T49" i="4"/>
  <c r="S49" i="4"/>
  <c r="R49" i="4"/>
  <c r="Q49" i="4"/>
  <c r="P49" i="4"/>
  <c r="O49" i="4"/>
  <c r="N49" i="4"/>
  <c r="M49" i="4"/>
  <c r="L49" i="4"/>
  <c r="K49" i="4"/>
  <c r="J49" i="4"/>
  <c r="I49" i="4"/>
  <c r="H49" i="4"/>
  <c r="G49" i="4"/>
  <c r="F49" i="4"/>
  <c r="E49" i="4"/>
  <c r="AO49" i="4" s="1"/>
  <c r="D49" i="4"/>
  <c r="C49" i="4"/>
  <c r="B49" i="4"/>
  <c r="A49" i="4"/>
  <c r="AN48" i="4"/>
  <c r="AM48" i="4"/>
  <c r="AL48" i="4"/>
  <c r="AK48" i="4"/>
  <c r="AJ48" i="4"/>
  <c r="AI48" i="4"/>
  <c r="AH48" i="4"/>
  <c r="AG48" i="4"/>
  <c r="AF48" i="4"/>
  <c r="AE48" i="4"/>
  <c r="AD48" i="4"/>
  <c r="AC48" i="4"/>
  <c r="AB48" i="4"/>
  <c r="AA48" i="4"/>
  <c r="Z48" i="4"/>
  <c r="Y48" i="4"/>
  <c r="X48" i="4"/>
  <c r="W48" i="4"/>
  <c r="V48" i="4"/>
  <c r="U48" i="4"/>
  <c r="T48" i="4"/>
  <c r="S48" i="4"/>
  <c r="R48" i="4"/>
  <c r="Q48" i="4"/>
  <c r="P48" i="4"/>
  <c r="O48" i="4"/>
  <c r="N48" i="4"/>
  <c r="M48" i="4"/>
  <c r="L48" i="4"/>
  <c r="K48" i="4"/>
  <c r="J48" i="4"/>
  <c r="I48" i="4"/>
  <c r="H48" i="4"/>
  <c r="G48" i="4"/>
  <c r="F48" i="4"/>
  <c r="E48" i="4"/>
  <c r="D48" i="4"/>
  <c r="C48" i="4"/>
  <c r="B48" i="4"/>
  <c r="A48" i="4"/>
  <c r="AO47" i="4"/>
  <c r="AK47" i="4"/>
  <c r="AJ47" i="4"/>
  <c r="AI47" i="4"/>
  <c r="AH47" i="4"/>
  <c r="AG47" i="4"/>
  <c r="AF47" i="4"/>
  <c r="AE47" i="4"/>
  <c r="AD47" i="4"/>
  <c r="AC47" i="4"/>
  <c r="AB47" i="4"/>
  <c r="AN47" i="4" s="1"/>
  <c r="AA47" i="4"/>
  <c r="Z47" i="4"/>
  <c r="Y47" i="4"/>
  <c r="X47" i="4"/>
  <c r="W47" i="4"/>
  <c r="V47" i="4"/>
  <c r="U47" i="4"/>
  <c r="T47" i="4"/>
  <c r="S47" i="4"/>
  <c r="R47" i="4"/>
  <c r="Q47" i="4"/>
  <c r="P47" i="4"/>
  <c r="O47" i="4"/>
  <c r="N47" i="4"/>
  <c r="M47" i="4"/>
  <c r="L47" i="4"/>
  <c r="K47" i="4"/>
  <c r="J47" i="4"/>
  <c r="I47" i="4"/>
  <c r="H47" i="4"/>
  <c r="G47" i="4"/>
  <c r="F47" i="4"/>
  <c r="E47" i="4"/>
  <c r="D47" i="4"/>
  <c r="C47" i="4"/>
  <c r="B47" i="4"/>
  <c r="A47" i="4"/>
  <c r="AM46" i="4"/>
  <c r="AL46" i="4"/>
  <c r="AK46" i="4"/>
  <c r="AJ46" i="4"/>
  <c r="AI46" i="4"/>
  <c r="AH46" i="4"/>
  <c r="AG46" i="4"/>
  <c r="AF46" i="4"/>
  <c r="AE46" i="4"/>
  <c r="AD46" i="4"/>
  <c r="AC46" i="4"/>
  <c r="AB46" i="4"/>
  <c r="AN46" i="4" s="1"/>
  <c r="AA46" i="4"/>
  <c r="Z46" i="4"/>
  <c r="Y46" i="4"/>
  <c r="X46" i="4"/>
  <c r="W46" i="4"/>
  <c r="V46" i="4"/>
  <c r="U46" i="4"/>
  <c r="T46" i="4"/>
  <c r="S46" i="4"/>
  <c r="R46" i="4"/>
  <c r="Q46" i="4"/>
  <c r="P46" i="4"/>
  <c r="O46" i="4"/>
  <c r="N46" i="4"/>
  <c r="M46" i="4"/>
  <c r="L46" i="4"/>
  <c r="K46" i="4"/>
  <c r="J46" i="4"/>
  <c r="I46" i="4"/>
  <c r="H46" i="4"/>
  <c r="G46" i="4"/>
  <c r="F46" i="4"/>
  <c r="E46" i="4"/>
  <c r="D46" i="4"/>
  <c r="C46" i="4"/>
  <c r="AO46" i="4" s="1"/>
  <c r="B46" i="4"/>
  <c r="A46" i="4"/>
  <c r="AN45" i="4"/>
  <c r="AL45" i="4"/>
  <c r="AK45" i="4"/>
  <c r="AJ45" i="4"/>
  <c r="AI45" i="4"/>
  <c r="AH45" i="4"/>
  <c r="AG45" i="4"/>
  <c r="AF45" i="4"/>
  <c r="AE45" i="4"/>
  <c r="AD45" i="4"/>
  <c r="AC45" i="4"/>
  <c r="AB45" i="4"/>
  <c r="AA45" i="4"/>
  <c r="Z45" i="4"/>
  <c r="Y45" i="4"/>
  <c r="AM45" i="4" s="1"/>
  <c r="X45" i="4"/>
  <c r="W45" i="4"/>
  <c r="V45" i="4"/>
  <c r="U45" i="4"/>
  <c r="T45" i="4"/>
  <c r="S45" i="4"/>
  <c r="R45" i="4"/>
  <c r="Q45" i="4"/>
  <c r="P45" i="4"/>
  <c r="O45" i="4"/>
  <c r="N45" i="4"/>
  <c r="M45" i="4"/>
  <c r="L45" i="4"/>
  <c r="K45" i="4"/>
  <c r="J45" i="4"/>
  <c r="I45" i="4"/>
  <c r="H45" i="4"/>
  <c r="G45" i="4"/>
  <c r="F45" i="4"/>
  <c r="E45" i="4"/>
  <c r="AO45" i="4" s="1"/>
  <c r="D45" i="4"/>
  <c r="C45" i="4"/>
  <c r="B45" i="4"/>
  <c r="A45" i="4"/>
  <c r="AN44" i="4"/>
  <c r="AM44" i="4"/>
  <c r="AL44" i="4"/>
  <c r="AK44" i="4"/>
  <c r="AJ44" i="4"/>
  <c r="AI44" i="4"/>
  <c r="AH44"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D44" i="4"/>
  <c r="C44" i="4"/>
  <c r="AO44" i="4" s="1"/>
  <c r="B44" i="4"/>
  <c r="A44" i="4"/>
  <c r="AK43" i="4"/>
  <c r="AJ43" i="4"/>
  <c r="AI43" i="4"/>
  <c r="AH43" i="4"/>
  <c r="AG43" i="4"/>
  <c r="AF43" i="4"/>
  <c r="AE43" i="4"/>
  <c r="AD43" i="4"/>
  <c r="AC43" i="4"/>
  <c r="AB43" i="4"/>
  <c r="AN43" i="4" s="1"/>
  <c r="AA43" i="4"/>
  <c r="Z43" i="4"/>
  <c r="Y43" i="4"/>
  <c r="X43" i="4"/>
  <c r="W43" i="4"/>
  <c r="V43" i="4"/>
  <c r="U43" i="4"/>
  <c r="T43" i="4"/>
  <c r="S43" i="4"/>
  <c r="R43" i="4"/>
  <c r="Q43" i="4"/>
  <c r="P43" i="4"/>
  <c r="O43" i="4"/>
  <c r="N43" i="4"/>
  <c r="M43" i="4"/>
  <c r="L43" i="4"/>
  <c r="K43" i="4"/>
  <c r="J43" i="4"/>
  <c r="I43" i="4"/>
  <c r="AO43" i="4" s="1"/>
  <c r="H43" i="4"/>
  <c r="G43" i="4"/>
  <c r="F43" i="4"/>
  <c r="E43" i="4"/>
  <c r="D43" i="4"/>
  <c r="C43" i="4"/>
  <c r="B43" i="4"/>
  <c r="A43" i="4"/>
  <c r="AM42" i="4"/>
  <c r="AL42" i="4"/>
  <c r="AK42" i="4"/>
  <c r="AJ42" i="4"/>
  <c r="AI42" i="4"/>
  <c r="AH42" i="4"/>
  <c r="AG42" i="4"/>
  <c r="AF42" i="4"/>
  <c r="AE42" i="4"/>
  <c r="AD42" i="4"/>
  <c r="AC42" i="4"/>
  <c r="AB42" i="4"/>
  <c r="AN42" i="4" s="1"/>
  <c r="AA42" i="4"/>
  <c r="Z42" i="4"/>
  <c r="Y42" i="4"/>
  <c r="X42" i="4"/>
  <c r="W42" i="4"/>
  <c r="V42" i="4"/>
  <c r="U42" i="4"/>
  <c r="T42" i="4"/>
  <c r="S42" i="4"/>
  <c r="R42" i="4"/>
  <c r="Q42" i="4"/>
  <c r="P42" i="4"/>
  <c r="O42" i="4"/>
  <c r="N42" i="4"/>
  <c r="M42" i="4"/>
  <c r="L42" i="4"/>
  <c r="K42" i="4"/>
  <c r="J42" i="4"/>
  <c r="I42" i="4"/>
  <c r="H42" i="4"/>
  <c r="G42" i="4"/>
  <c r="F42" i="4"/>
  <c r="E42" i="4"/>
  <c r="D42" i="4"/>
  <c r="C42" i="4"/>
  <c r="AO42" i="4" s="1"/>
  <c r="B42" i="4"/>
  <c r="A42" i="4"/>
  <c r="AN41" i="4"/>
  <c r="AL41" i="4"/>
  <c r="AK41" i="4"/>
  <c r="AJ41" i="4"/>
  <c r="AI41" i="4"/>
  <c r="AH41" i="4"/>
  <c r="AG41" i="4"/>
  <c r="AF41" i="4"/>
  <c r="AE41" i="4"/>
  <c r="AD41" i="4"/>
  <c r="AC41" i="4"/>
  <c r="AB41" i="4"/>
  <c r="AA41" i="4"/>
  <c r="Z41" i="4"/>
  <c r="Y41" i="4"/>
  <c r="AM41" i="4" s="1"/>
  <c r="X41" i="4"/>
  <c r="W41" i="4"/>
  <c r="V41" i="4"/>
  <c r="U41" i="4"/>
  <c r="T41" i="4"/>
  <c r="S41" i="4"/>
  <c r="R41" i="4"/>
  <c r="Q41" i="4"/>
  <c r="P41" i="4"/>
  <c r="O41" i="4"/>
  <c r="N41" i="4"/>
  <c r="M41" i="4"/>
  <c r="L41" i="4"/>
  <c r="K41" i="4"/>
  <c r="J41" i="4"/>
  <c r="I41" i="4"/>
  <c r="H41" i="4"/>
  <c r="G41" i="4"/>
  <c r="F41" i="4"/>
  <c r="E41" i="4"/>
  <c r="AO41" i="4" s="1"/>
  <c r="D41" i="4"/>
  <c r="C41" i="4"/>
  <c r="B41" i="4"/>
  <c r="A41" i="4"/>
  <c r="AN40" i="4"/>
  <c r="AM40" i="4"/>
  <c r="AL40" i="4"/>
  <c r="AK40" i="4"/>
  <c r="AJ40" i="4"/>
  <c r="AI40" i="4"/>
  <c r="AH40" i="4"/>
  <c r="AG40" i="4"/>
  <c r="AF40" i="4"/>
  <c r="AE40" i="4"/>
  <c r="AD40" i="4"/>
  <c r="AC40" i="4"/>
  <c r="AB40" i="4"/>
  <c r="AA40" i="4"/>
  <c r="Z40" i="4"/>
  <c r="Y40" i="4"/>
  <c r="X40" i="4"/>
  <c r="W40" i="4"/>
  <c r="V40" i="4"/>
  <c r="U40" i="4"/>
  <c r="T40" i="4"/>
  <c r="S40" i="4"/>
  <c r="R40" i="4"/>
  <c r="Q40" i="4"/>
  <c r="P40" i="4"/>
  <c r="O40" i="4"/>
  <c r="N40" i="4"/>
  <c r="M40" i="4"/>
  <c r="L40" i="4"/>
  <c r="K40" i="4"/>
  <c r="J40" i="4"/>
  <c r="I40" i="4"/>
  <c r="H40" i="4"/>
  <c r="G40" i="4"/>
  <c r="F40" i="4"/>
  <c r="E40" i="4"/>
  <c r="D40" i="4"/>
  <c r="C40" i="4"/>
  <c r="B40" i="4"/>
  <c r="A40" i="4"/>
  <c r="AO39" i="4"/>
  <c r="AK39" i="4"/>
  <c r="AJ39" i="4"/>
  <c r="AI39" i="4"/>
  <c r="AH39" i="4"/>
  <c r="AG39" i="4"/>
  <c r="AF39" i="4"/>
  <c r="AE39" i="4"/>
  <c r="AD39" i="4"/>
  <c r="AC39" i="4"/>
  <c r="AB39" i="4"/>
  <c r="AN39" i="4" s="1"/>
  <c r="AA39" i="4"/>
  <c r="Z39" i="4"/>
  <c r="Y39" i="4"/>
  <c r="X39" i="4"/>
  <c r="W39" i="4"/>
  <c r="V39" i="4"/>
  <c r="U39" i="4"/>
  <c r="T39" i="4"/>
  <c r="S39" i="4"/>
  <c r="R39" i="4"/>
  <c r="Q39" i="4"/>
  <c r="P39" i="4"/>
  <c r="O39" i="4"/>
  <c r="N39" i="4"/>
  <c r="M39" i="4"/>
  <c r="L39" i="4"/>
  <c r="K39" i="4"/>
  <c r="J39" i="4"/>
  <c r="I39" i="4"/>
  <c r="H39" i="4"/>
  <c r="G39" i="4"/>
  <c r="F39" i="4"/>
  <c r="E39" i="4"/>
  <c r="D39" i="4"/>
  <c r="C39" i="4"/>
  <c r="B39" i="4"/>
  <c r="A39" i="4"/>
  <c r="AM38" i="4"/>
  <c r="AL38" i="4"/>
  <c r="AK38" i="4"/>
  <c r="AJ38" i="4"/>
  <c r="AI38" i="4"/>
  <c r="AH38" i="4"/>
  <c r="AG38" i="4"/>
  <c r="AF38" i="4"/>
  <c r="AE38" i="4"/>
  <c r="AD38" i="4"/>
  <c r="AC38" i="4"/>
  <c r="AB38" i="4"/>
  <c r="AN38" i="4" s="1"/>
  <c r="AA38" i="4"/>
  <c r="Z38" i="4"/>
  <c r="Y38" i="4"/>
  <c r="X38" i="4"/>
  <c r="W38" i="4"/>
  <c r="V38" i="4"/>
  <c r="U38" i="4"/>
  <c r="T38" i="4"/>
  <c r="S38" i="4"/>
  <c r="R38" i="4"/>
  <c r="Q38" i="4"/>
  <c r="P38" i="4"/>
  <c r="O38" i="4"/>
  <c r="N38" i="4"/>
  <c r="M38" i="4"/>
  <c r="L38" i="4"/>
  <c r="K38" i="4"/>
  <c r="J38" i="4"/>
  <c r="I38" i="4"/>
  <c r="H38" i="4"/>
  <c r="G38" i="4"/>
  <c r="F38" i="4"/>
  <c r="E38" i="4"/>
  <c r="D38" i="4"/>
  <c r="C38" i="4"/>
  <c r="AO38" i="4" s="1"/>
  <c r="B38" i="4"/>
  <c r="A38" i="4"/>
  <c r="AN37" i="4"/>
  <c r="AL37" i="4"/>
  <c r="AK37" i="4"/>
  <c r="AJ37" i="4"/>
  <c r="AI37" i="4"/>
  <c r="AH37" i="4"/>
  <c r="AG37" i="4"/>
  <c r="AF37" i="4"/>
  <c r="AE37" i="4"/>
  <c r="AD37" i="4"/>
  <c r="AC37" i="4"/>
  <c r="AB37" i="4"/>
  <c r="AA37" i="4"/>
  <c r="Z37" i="4"/>
  <c r="Y37" i="4"/>
  <c r="AM37" i="4" s="1"/>
  <c r="X37" i="4"/>
  <c r="W37" i="4"/>
  <c r="V37" i="4"/>
  <c r="U37" i="4"/>
  <c r="T37" i="4"/>
  <c r="S37" i="4"/>
  <c r="R37" i="4"/>
  <c r="Q37" i="4"/>
  <c r="P37" i="4"/>
  <c r="O37" i="4"/>
  <c r="N37" i="4"/>
  <c r="M37" i="4"/>
  <c r="L37" i="4"/>
  <c r="K37" i="4"/>
  <c r="J37" i="4"/>
  <c r="I37" i="4"/>
  <c r="H37" i="4"/>
  <c r="G37" i="4"/>
  <c r="F37" i="4"/>
  <c r="E37" i="4"/>
  <c r="AO37" i="4" s="1"/>
  <c r="D37" i="4"/>
  <c r="C37" i="4"/>
  <c r="B37" i="4"/>
  <c r="A37" i="4"/>
  <c r="AN36" i="4"/>
  <c r="AM36" i="4"/>
  <c r="AL36" i="4"/>
  <c r="AK36" i="4"/>
  <c r="AJ36" i="4"/>
  <c r="AI36" i="4"/>
  <c r="AH36"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D36" i="4"/>
  <c r="C36" i="4"/>
  <c r="AO36" i="4" s="1"/>
  <c r="B36" i="4"/>
  <c r="A36" i="4"/>
  <c r="AK35" i="4"/>
  <c r="AJ35" i="4"/>
  <c r="AI35" i="4"/>
  <c r="AH35" i="4"/>
  <c r="AG35" i="4"/>
  <c r="AF35" i="4"/>
  <c r="AE35" i="4"/>
  <c r="AD35" i="4"/>
  <c r="AC35" i="4"/>
  <c r="AB35" i="4"/>
  <c r="AN35" i="4" s="1"/>
  <c r="AA35" i="4"/>
  <c r="Z35" i="4"/>
  <c r="Y35" i="4"/>
  <c r="X35" i="4"/>
  <c r="W35" i="4"/>
  <c r="V35" i="4"/>
  <c r="U35" i="4"/>
  <c r="T35" i="4"/>
  <c r="S35" i="4"/>
  <c r="R35" i="4"/>
  <c r="Q35" i="4"/>
  <c r="P35" i="4"/>
  <c r="O35" i="4"/>
  <c r="N35" i="4"/>
  <c r="M35" i="4"/>
  <c r="L35" i="4"/>
  <c r="K35" i="4"/>
  <c r="J35" i="4"/>
  <c r="I35" i="4"/>
  <c r="AO35" i="4" s="1"/>
  <c r="H35" i="4"/>
  <c r="G35" i="4"/>
  <c r="F35" i="4"/>
  <c r="E35" i="4"/>
  <c r="D35" i="4"/>
  <c r="C35" i="4"/>
  <c r="B35" i="4"/>
  <c r="A35" i="4"/>
  <c r="AM34" i="4"/>
  <c r="AL34" i="4"/>
  <c r="AK34" i="4"/>
  <c r="AJ34" i="4"/>
  <c r="AI34" i="4"/>
  <c r="AH34" i="4"/>
  <c r="AG34" i="4"/>
  <c r="AF34" i="4"/>
  <c r="AE34" i="4"/>
  <c r="AD34" i="4"/>
  <c r="AC34" i="4"/>
  <c r="AB34" i="4"/>
  <c r="AN34" i="4" s="1"/>
  <c r="AA34" i="4"/>
  <c r="Z34" i="4"/>
  <c r="Y34" i="4"/>
  <c r="X34" i="4"/>
  <c r="W34" i="4"/>
  <c r="V34" i="4"/>
  <c r="U34" i="4"/>
  <c r="T34" i="4"/>
  <c r="S34" i="4"/>
  <c r="R34" i="4"/>
  <c r="Q34" i="4"/>
  <c r="P34" i="4"/>
  <c r="O34" i="4"/>
  <c r="N34" i="4"/>
  <c r="M34" i="4"/>
  <c r="L34" i="4"/>
  <c r="K34" i="4"/>
  <c r="J34" i="4"/>
  <c r="I34" i="4"/>
  <c r="H34" i="4"/>
  <c r="G34" i="4"/>
  <c r="F34" i="4"/>
  <c r="E34" i="4"/>
  <c r="D34" i="4"/>
  <c r="C34" i="4"/>
  <c r="AO34" i="4" s="1"/>
  <c r="B34" i="4"/>
  <c r="A34" i="4"/>
  <c r="AN33" i="4"/>
  <c r="AL33" i="4"/>
  <c r="AK33" i="4"/>
  <c r="AJ33" i="4"/>
  <c r="AI33" i="4"/>
  <c r="AH33" i="4"/>
  <c r="AG33" i="4"/>
  <c r="AF33" i="4"/>
  <c r="AE33" i="4"/>
  <c r="AD33" i="4"/>
  <c r="AC33" i="4"/>
  <c r="AB33" i="4"/>
  <c r="AA33" i="4"/>
  <c r="Z33" i="4"/>
  <c r="Y33" i="4"/>
  <c r="AM33" i="4" s="1"/>
  <c r="X33" i="4"/>
  <c r="W33" i="4"/>
  <c r="V33" i="4"/>
  <c r="U33" i="4"/>
  <c r="T33" i="4"/>
  <c r="S33" i="4"/>
  <c r="R33" i="4"/>
  <c r="Q33" i="4"/>
  <c r="P33" i="4"/>
  <c r="O33" i="4"/>
  <c r="N33" i="4"/>
  <c r="M33" i="4"/>
  <c r="L33" i="4"/>
  <c r="K33" i="4"/>
  <c r="J33" i="4"/>
  <c r="I33" i="4"/>
  <c r="H33" i="4"/>
  <c r="G33" i="4"/>
  <c r="F33" i="4"/>
  <c r="E33" i="4"/>
  <c r="AO33" i="4" s="1"/>
  <c r="D33" i="4"/>
  <c r="C33" i="4"/>
  <c r="B33" i="4"/>
  <c r="A33" i="4"/>
  <c r="AN32" i="4"/>
  <c r="AM32" i="4"/>
  <c r="AL32" i="4"/>
  <c r="AK32" i="4"/>
  <c r="AJ32" i="4"/>
  <c r="AI32" i="4"/>
  <c r="AH32" i="4"/>
  <c r="AG32"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E32" i="4"/>
  <c r="D32" i="4"/>
  <c r="C32" i="4"/>
  <c r="B32" i="4"/>
  <c r="A32" i="4"/>
  <c r="AO31" i="4"/>
  <c r="AK31" i="4"/>
  <c r="AJ31" i="4"/>
  <c r="AI31" i="4"/>
  <c r="AH31" i="4"/>
  <c r="AG31" i="4"/>
  <c r="AF31" i="4"/>
  <c r="AE31" i="4"/>
  <c r="AD31" i="4"/>
  <c r="AC31" i="4"/>
  <c r="AB31" i="4"/>
  <c r="AN31" i="4" s="1"/>
  <c r="AA31" i="4"/>
  <c r="Z31" i="4"/>
  <c r="Y31" i="4"/>
  <c r="X31" i="4"/>
  <c r="W31" i="4"/>
  <c r="V31" i="4"/>
  <c r="U31" i="4"/>
  <c r="T31" i="4"/>
  <c r="S31" i="4"/>
  <c r="R31" i="4"/>
  <c r="Q31" i="4"/>
  <c r="P31" i="4"/>
  <c r="O31" i="4"/>
  <c r="N31" i="4"/>
  <c r="M31" i="4"/>
  <c r="L31" i="4"/>
  <c r="K31" i="4"/>
  <c r="J31" i="4"/>
  <c r="I31" i="4"/>
  <c r="H31" i="4"/>
  <c r="G31" i="4"/>
  <c r="F31" i="4"/>
  <c r="E31" i="4"/>
  <c r="D31" i="4"/>
  <c r="C31" i="4"/>
  <c r="B31" i="4"/>
  <c r="A31" i="4"/>
  <c r="AM30" i="4"/>
  <c r="AL30" i="4"/>
  <c r="AK30" i="4"/>
  <c r="AJ30" i="4"/>
  <c r="AI30" i="4"/>
  <c r="AH30" i="4"/>
  <c r="AG30" i="4"/>
  <c r="AF30" i="4"/>
  <c r="AE30" i="4"/>
  <c r="AD30" i="4"/>
  <c r="AC30" i="4"/>
  <c r="AB30" i="4"/>
  <c r="AN30" i="4" s="1"/>
  <c r="AA30" i="4"/>
  <c r="Z30" i="4"/>
  <c r="Y30" i="4"/>
  <c r="X30" i="4"/>
  <c r="W30" i="4"/>
  <c r="V30" i="4"/>
  <c r="U30" i="4"/>
  <c r="T30" i="4"/>
  <c r="S30" i="4"/>
  <c r="R30" i="4"/>
  <c r="Q30" i="4"/>
  <c r="P30" i="4"/>
  <c r="O30" i="4"/>
  <c r="N30" i="4"/>
  <c r="M30" i="4"/>
  <c r="L30" i="4"/>
  <c r="K30" i="4"/>
  <c r="J30" i="4"/>
  <c r="I30" i="4"/>
  <c r="H30" i="4"/>
  <c r="G30" i="4"/>
  <c r="F30" i="4"/>
  <c r="E30" i="4"/>
  <c r="D30" i="4"/>
  <c r="C30" i="4"/>
  <c r="AO30" i="4" s="1"/>
  <c r="B30" i="4"/>
  <c r="A30" i="4"/>
  <c r="AN29" i="4"/>
  <c r="AL29" i="4"/>
  <c r="AK29" i="4"/>
  <c r="AJ29" i="4"/>
  <c r="AI29" i="4"/>
  <c r="AH29" i="4"/>
  <c r="AG29" i="4"/>
  <c r="AF29" i="4"/>
  <c r="AE29" i="4"/>
  <c r="AD29" i="4"/>
  <c r="AC29" i="4"/>
  <c r="AB29" i="4"/>
  <c r="AA29" i="4"/>
  <c r="Z29" i="4"/>
  <c r="Y29" i="4"/>
  <c r="AM29" i="4" s="1"/>
  <c r="X29" i="4"/>
  <c r="W29" i="4"/>
  <c r="V29" i="4"/>
  <c r="U29" i="4"/>
  <c r="T29" i="4"/>
  <c r="S29" i="4"/>
  <c r="R29" i="4"/>
  <c r="Q29" i="4"/>
  <c r="P29" i="4"/>
  <c r="O29" i="4"/>
  <c r="N29" i="4"/>
  <c r="M29" i="4"/>
  <c r="L29" i="4"/>
  <c r="K29" i="4"/>
  <c r="J29" i="4"/>
  <c r="I29" i="4"/>
  <c r="H29" i="4"/>
  <c r="G29" i="4"/>
  <c r="F29" i="4"/>
  <c r="E29" i="4"/>
  <c r="AO29" i="4" s="1"/>
  <c r="D29" i="4"/>
  <c r="C29" i="4"/>
  <c r="B29" i="4"/>
  <c r="A29" i="4"/>
  <c r="AN28" i="4"/>
  <c r="AM28" i="4"/>
  <c r="AL28" i="4"/>
  <c r="AK28" i="4"/>
  <c r="AJ28" i="4"/>
  <c r="AI28" i="4"/>
  <c r="AH28" i="4"/>
  <c r="AG28" i="4"/>
  <c r="AF28" i="4"/>
  <c r="AE28" i="4"/>
  <c r="AD28" i="4"/>
  <c r="AC28" i="4"/>
  <c r="AB28" i="4"/>
  <c r="AA28" i="4"/>
  <c r="Z28" i="4"/>
  <c r="Y28" i="4"/>
  <c r="X28" i="4"/>
  <c r="W28" i="4"/>
  <c r="V28" i="4"/>
  <c r="U28" i="4"/>
  <c r="T28" i="4"/>
  <c r="S28" i="4"/>
  <c r="R28" i="4"/>
  <c r="Q28" i="4"/>
  <c r="P28" i="4"/>
  <c r="O28" i="4"/>
  <c r="N28" i="4"/>
  <c r="M28" i="4"/>
  <c r="L28" i="4"/>
  <c r="K28" i="4"/>
  <c r="J28" i="4"/>
  <c r="I28" i="4"/>
  <c r="H28" i="4"/>
  <c r="G28" i="4"/>
  <c r="F28" i="4"/>
  <c r="E28" i="4"/>
  <c r="D28" i="4"/>
  <c r="C28" i="4"/>
  <c r="AO28" i="4" s="1"/>
  <c r="B28" i="4"/>
  <c r="A28" i="4"/>
  <c r="AK27" i="4"/>
  <c r="AJ27" i="4"/>
  <c r="AI27" i="4"/>
  <c r="AH27" i="4"/>
  <c r="AG27" i="4"/>
  <c r="AF27" i="4"/>
  <c r="AE27" i="4"/>
  <c r="AD27" i="4"/>
  <c r="AC27" i="4"/>
  <c r="AB27" i="4"/>
  <c r="AN27" i="4" s="1"/>
  <c r="AA27" i="4"/>
  <c r="Z27" i="4"/>
  <c r="Y27" i="4"/>
  <c r="X27" i="4"/>
  <c r="W27" i="4"/>
  <c r="V27" i="4"/>
  <c r="U27" i="4"/>
  <c r="T27" i="4"/>
  <c r="S27" i="4"/>
  <c r="R27" i="4"/>
  <c r="Q27" i="4"/>
  <c r="P27" i="4"/>
  <c r="O27" i="4"/>
  <c r="N27" i="4"/>
  <c r="M27" i="4"/>
  <c r="L27" i="4"/>
  <c r="K27" i="4"/>
  <c r="J27" i="4"/>
  <c r="I27" i="4"/>
  <c r="AO27" i="4" s="1"/>
  <c r="H27" i="4"/>
  <c r="G27" i="4"/>
  <c r="F27" i="4"/>
  <c r="E27" i="4"/>
  <c r="D27" i="4"/>
  <c r="C27" i="4"/>
  <c r="B27" i="4"/>
  <c r="A27" i="4"/>
  <c r="AM26" i="4"/>
  <c r="AL26" i="4"/>
  <c r="AK26" i="4"/>
  <c r="AJ26" i="4"/>
  <c r="AI26" i="4"/>
  <c r="AH26" i="4"/>
  <c r="AG26" i="4"/>
  <c r="AF26" i="4"/>
  <c r="AE26" i="4"/>
  <c r="AD26" i="4"/>
  <c r="AC26" i="4"/>
  <c r="AB26" i="4"/>
  <c r="AN26" i="4" s="1"/>
  <c r="AA26" i="4"/>
  <c r="Z26" i="4"/>
  <c r="Y26" i="4"/>
  <c r="X26" i="4"/>
  <c r="W26" i="4"/>
  <c r="V26" i="4"/>
  <c r="U26" i="4"/>
  <c r="T26" i="4"/>
  <c r="S26" i="4"/>
  <c r="R26" i="4"/>
  <c r="Q26" i="4"/>
  <c r="P26" i="4"/>
  <c r="O26" i="4"/>
  <c r="N26" i="4"/>
  <c r="M26" i="4"/>
  <c r="L26" i="4"/>
  <c r="K26" i="4"/>
  <c r="J26" i="4"/>
  <c r="I26" i="4"/>
  <c r="H26" i="4"/>
  <c r="G26" i="4"/>
  <c r="F26" i="4"/>
  <c r="E26" i="4"/>
  <c r="D26" i="4"/>
  <c r="C26" i="4"/>
  <c r="AO26" i="4" s="1"/>
  <c r="B26" i="4"/>
  <c r="A26" i="4"/>
  <c r="AN25" i="4"/>
  <c r="AL25" i="4"/>
  <c r="AK25" i="4"/>
  <c r="AJ25" i="4"/>
  <c r="AI25" i="4"/>
  <c r="AH25" i="4"/>
  <c r="AG25" i="4"/>
  <c r="AF25" i="4"/>
  <c r="AE25" i="4"/>
  <c r="AD25" i="4"/>
  <c r="AC25" i="4"/>
  <c r="AB25" i="4"/>
  <c r="AA25" i="4"/>
  <c r="Z25" i="4"/>
  <c r="Y25" i="4"/>
  <c r="AM25" i="4" s="1"/>
  <c r="X25" i="4"/>
  <c r="W25" i="4"/>
  <c r="V25" i="4"/>
  <c r="U25" i="4"/>
  <c r="T25" i="4"/>
  <c r="S25" i="4"/>
  <c r="R25" i="4"/>
  <c r="Q25" i="4"/>
  <c r="P25" i="4"/>
  <c r="O25" i="4"/>
  <c r="N25" i="4"/>
  <c r="M25" i="4"/>
  <c r="L25" i="4"/>
  <c r="K25" i="4"/>
  <c r="J25" i="4"/>
  <c r="I25" i="4"/>
  <c r="H25" i="4"/>
  <c r="G25" i="4"/>
  <c r="F25" i="4"/>
  <c r="E25" i="4"/>
  <c r="AO25" i="4" s="1"/>
  <c r="D25" i="4"/>
  <c r="C25" i="4"/>
  <c r="B25" i="4"/>
  <c r="A25" i="4"/>
  <c r="AN24" i="4"/>
  <c r="AM24" i="4"/>
  <c r="AL24" i="4"/>
  <c r="AK24" i="4"/>
  <c r="AJ24" i="4"/>
  <c r="AI24" i="4"/>
  <c r="AH24"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E24" i="4"/>
  <c r="D24" i="4"/>
  <c r="C24" i="4"/>
  <c r="B24" i="4"/>
  <c r="A24" i="4"/>
  <c r="AO23" i="4"/>
  <c r="AK23" i="4"/>
  <c r="AJ23" i="4"/>
  <c r="AI23" i="4"/>
  <c r="AH23" i="4"/>
  <c r="AG23" i="4"/>
  <c r="AF23" i="4"/>
  <c r="AE23" i="4"/>
  <c r="AD23" i="4"/>
  <c r="AC23" i="4"/>
  <c r="AB23" i="4"/>
  <c r="AN23" i="4" s="1"/>
  <c r="AA23" i="4"/>
  <c r="Z23" i="4"/>
  <c r="Y23" i="4"/>
  <c r="X23" i="4"/>
  <c r="W23" i="4"/>
  <c r="V23" i="4"/>
  <c r="U23" i="4"/>
  <c r="T23" i="4"/>
  <c r="S23" i="4"/>
  <c r="R23" i="4"/>
  <c r="Q23" i="4"/>
  <c r="P23" i="4"/>
  <c r="O23" i="4"/>
  <c r="N23" i="4"/>
  <c r="M23" i="4"/>
  <c r="L23" i="4"/>
  <c r="K23" i="4"/>
  <c r="J23" i="4"/>
  <c r="I23" i="4"/>
  <c r="H23" i="4"/>
  <c r="G23" i="4"/>
  <c r="F23" i="4"/>
  <c r="E23" i="4"/>
  <c r="D23" i="4"/>
  <c r="C23" i="4"/>
  <c r="B23" i="4"/>
  <c r="A23" i="4"/>
  <c r="AM22" i="4"/>
  <c r="AL22" i="4"/>
  <c r="AK22" i="4"/>
  <c r="AJ22" i="4"/>
  <c r="AI22" i="4"/>
  <c r="AH22" i="4"/>
  <c r="AG22" i="4"/>
  <c r="AF22" i="4"/>
  <c r="AE22" i="4"/>
  <c r="AD22" i="4"/>
  <c r="AC22" i="4"/>
  <c r="AB22" i="4"/>
  <c r="AN22" i="4" s="1"/>
  <c r="AA22" i="4"/>
  <c r="Z22" i="4"/>
  <c r="Y22" i="4"/>
  <c r="X22" i="4"/>
  <c r="W22" i="4"/>
  <c r="V22" i="4"/>
  <c r="U22" i="4"/>
  <c r="T22" i="4"/>
  <c r="S22" i="4"/>
  <c r="R22" i="4"/>
  <c r="Q22" i="4"/>
  <c r="P22" i="4"/>
  <c r="O22" i="4"/>
  <c r="N22" i="4"/>
  <c r="M22" i="4"/>
  <c r="L22" i="4"/>
  <c r="K22" i="4"/>
  <c r="J22" i="4"/>
  <c r="I22" i="4"/>
  <c r="H22" i="4"/>
  <c r="G22" i="4"/>
  <c r="F22" i="4"/>
  <c r="E22" i="4"/>
  <c r="D22" i="4"/>
  <c r="C22" i="4"/>
  <c r="AO22" i="4" s="1"/>
  <c r="B22" i="4"/>
  <c r="A22" i="4"/>
  <c r="AN21" i="4"/>
  <c r="AL21" i="4"/>
  <c r="AK21" i="4"/>
  <c r="AJ21" i="4"/>
  <c r="AI21" i="4"/>
  <c r="AH21" i="4"/>
  <c r="AG21" i="4"/>
  <c r="AF21" i="4"/>
  <c r="AE21" i="4"/>
  <c r="AD21" i="4"/>
  <c r="AC21" i="4"/>
  <c r="AB21" i="4"/>
  <c r="AA21" i="4"/>
  <c r="Z21" i="4"/>
  <c r="Y21" i="4"/>
  <c r="AM21" i="4" s="1"/>
  <c r="X21" i="4"/>
  <c r="W21" i="4"/>
  <c r="V21" i="4"/>
  <c r="U21" i="4"/>
  <c r="T21" i="4"/>
  <c r="S21" i="4"/>
  <c r="R21" i="4"/>
  <c r="Q21" i="4"/>
  <c r="P21" i="4"/>
  <c r="O21" i="4"/>
  <c r="N21" i="4"/>
  <c r="M21" i="4"/>
  <c r="L21" i="4"/>
  <c r="K21" i="4"/>
  <c r="J21" i="4"/>
  <c r="I21" i="4"/>
  <c r="H21" i="4"/>
  <c r="G21" i="4"/>
  <c r="F21" i="4"/>
  <c r="E21" i="4"/>
  <c r="AO21" i="4" s="1"/>
  <c r="D21" i="4"/>
  <c r="C21" i="4"/>
  <c r="B21" i="4"/>
  <c r="A21"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AO20" i="4" s="1"/>
  <c r="B20" i="4"/>
  <c r="A20" i="4"/>
  <c r="AK19" i="4"/>
  <c r="AJ19" i="4"/>
  <c r="AI19" i="4"/>
  <c r="AH19" i="4"/>
  <c r="AG19" i="4"/>
  <c r="AF19" i="4"/>
  <c r="AE19" i="4"/>
  <c r="AD19" i="4"/>
  <c r="AC19" i="4"/>
  <c r="AB19" i="4"/>
  <c r="AN19" i="4" s="1"/>
  <c r="AA19" i="4"/>
  <c r="Z19" i="4"/>
  <c r="Y19" i="4"/>
  <c r="X19" i="4"/>
  <c r="W19" i="4"/>
  <c r="V19" i="4"/>
  <c r="U19" i="4"/>
  <c r="T19" i="4"/>
  <c r="S19" i="4"/>
  <c r="R19" i="4"/>
  <c r="Q19" i="4"/>
  <c r="P19" i="4"/>
  <c r="O19" i="4"/>
  <c r="N19" i="4"/>
  <c r="M19" i="4"/>
  <c r="L19" i="4"/>
  <c r="K19" i="4"/>
  <c r="J19" i="4"/>
  <c r="I19" i="4"/>
  <c r="AO19" i="4" s="1"/>
  <c r="H19" i="4"/>
  <c r="G19" i="4"/>
  <c r="F19" i="4"/>
  <c r="E19" i="4"/>
  <c r="D19" i="4"/>
  <c r="C19" i="4"/>
  <c r="B19" i="4"/>
  <c r="A19" i="4"/>
  <c r="AM18" i="4"/>
  <c r="AL18" i="4"/>
  <c r="AK18" i="4"/>
  <c r="AJ18" i="4"/>
  <c r="AI18" i="4"/>
  <c r="AH18" i="4"/>
  <c r="AG18" i="4"/>
  <c r="AF18" i="4"/>
  <c r="AE18" i="4"/>
  <c r="AD18" i="4"/>
  <c r="AC18" i="4"/>
  <c r="AB18" i="4"/>
  <c r="AN18" i="4" s="1"/>
  <c r="AA18" i="4"/>
  <c r="Z18" i="4"/>
  <c r="Y18" i="4"/>
  <c r="X18" i="4"/>
  <c r="W18" i="4"/>
  <c r="V18" i="4"/>
  <c r="U18" i="4"/>
  <c r="T18" i="4"/>
  <c r="S18" i="4"/>
  <c r="R18" i="4"/>
  <c r="Q18" i="4"/>
  <c r="P18" i="4"/>
  <c r="O18" i="4"/>
  <c r="N18" i="4"/>
  <c r="M18" i="4"/>
  <c r="L18" i="4"/>
  <c r="K18" i="4"/>
  <c r="J18" i="4"/>
  <c r="I18" i="4"/>
  <c r="H18" i="4"/>
  <c r="G18" i="4"/>
  <c r="F18" i="4"/>
  <c r="E18" i="4"/>
  <c r="D18" i="4"/>
  <c r="C18" i="4"/>
  <c r="AO18" i="4" s="1"/>
  <c r="B18" i="4"/>
  <c r="A18" i="4"/>
  <c r="AN17" i="4"/>
  <c r="AL17" i="4"/>
  <c r="AK17" i="4"/>
  <c r="AJ17" i="4"/>
  <c r="AI17" i="4"/>
  <c r="AH17" i="4"/>
  <c r="AG17" i="4"/>
  <c r="AF17" i="4"/>
  <c r="AE17" i="4"/>
  <c r="AD17" i="4"/>
  <c r="AC17" i="4"/>
  <c r="AB17" i="4"/>
  <c r="AA17" i="4"/>
  <c r="Z17" i="4"/>
  <c r="Y17" i="4"/>
  <c r="AM17" i="4" s="1"/>
  <c r="X17" i="4"/>
  <c r="W17" i="4"/>
  <c r="V17" i="4"/>
  <c r="U17" i="4"/>
  <c r="T17" i="4"/>
  <c r="S17" i="4"/>
  <c r="R17" i="4"/>
  <c r="Q17" i="4"/>
  <c r="P17" i="4"/>
  <c r="O17" i="4"/>
  <c r="N17" i="4"/>
  <c r="M17" i="4"/>
  <c r="L17" i="4"/>
  <c r="K17" i="4"/>
  <c r="J17" i="4"/>
  <c r="I17" i="4"/>
  <c r="H17" i="4"/>
  <c r="G17" i="4"/>
  <c r="F17" i="4"/>
  <c r="E17" i="4"/>
  <c r="AO17" i="4" s="1"/>
  <c r="D17" i="4"/>
  <c r="C17" i="4"/>
  <c r="B17" i="4"/>
  <c r="A17"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A16" i="4"/>
  <c r="AO15" i="4"/>
  <c r="AK15" i="4"/>
  <c r="AJ15" i="4"/>
  <c r="AI15" i="4"/>
  <c r="AH15" i="4"/>
  <c r="AG15" i="4"/>
  <c r="AF15" i="4"/>
  <c r="AE15" i="4"/>
  <c r="AD15" i="4"/>
  <c r="AC15" i="4"/>
  <c r="AB15" i="4"/>
  <c r="AN15" i="4" s="1"/>
  <c r="AA15" i="4"/>
  <c r="Z15" i="4"/>
  <c r="Y15" i="4"/>
  <c r="X15" i="4"/>
  <c r="W15" i="4"/>
  <c r="V15" i="4"/>
  <c r="U15" i="4"/>
  <c r="T15" i="4"/>
  <c r="S15" i="4"/>
  <c r="R15" i="4"/>
  <c r="Q15" i="4"/>
  <c r="P15" i="4"/>
  <c r="O15" i="4"/>
  <c r="N15" i="4"/>
  <c r="M15" i="4"/>
  <c r="L15" i="4"/>
  <c r="K15" i="4"/>
  <c r="J15" i="4"/>
  <c r="I15" i="4"/>
  <c r="H15" i="4"/>
  <c r="G15" i="4"/>
  <c r="F15" i="4"/>
  <c r="E15" i="4"/>
  <c r="D15" i="4"/>
  <c r="C15" i="4"/>
  <c r="B15" i="4"/>
  <c r="A15" i="4"/>
  <c r="AM14" i="4"/>
  <c r="AL14" i="4"/>
  <c r="AK14" i="4"/>
  <c r="AJ14" i="4"/>
  <c r="AI14" i="4"/>
  <c r="AH14" i="4"/>
  <c r="AG14" i="4"/>
  <c r="AF14" i="4"/>
  <c r="AE14" i="4"/>
  <c r="AD14" i="4"/>
  <c r="AC14" i="4"/>
  <c r="AB14" i="4"/>
  <c r="AN14" i="4" s="1"/>
  <c r="AA14" i="4"/>
  <c r="Z14" i="4"/>
  <c r="Y14" i="4"/>
  <c r="X14" i="4"/>
  <c r="W14" i="4"/>
  <c r="V14" i="4"/>
  <c r="U14" i="4"/>
  <c r="T14" i="4"/>
  <c r="S14" i="4"/>
  <c r="R14" i="4"/>
  <c r="Q14" i="4"/>
  <c r="P14" i="4"/>
  <c r="O14" i="4"/>
  <c r="N14" i="4"/>
  <c r="M14" i="4"/>
  <c r="L14" i="4"/>
  <c r="K14" i="4"/>
  <c r="J14" i="4"/>
  <c r="I14" i="4"/>
  <c r="H14" i="4"/>
  <c r="G14" i="4"/>
  <c r="F14" i="4"/>
  <c r="E14" i="4"/>
  <c r="D14" i="4"/>
  <c r="C14" i="4"/>
  <c r="AO14" i="4" s="1"/>
  <c r="B14" i="4"/>
  <c r="A14" i="4"/>
  <c r="AN13" i="4"/>
  <c r="AL13" i="4"/>
  <c r="AK13" i="4"/>
  <c r="AJ13" i="4"/>
  <c r="AI13" i="4"/>
  <c r="AH13" i="4"/>
  <c r="AG13" i="4"/>
  <c r="AF13" i="4"/>
  <c r="AE13" i="4"/>
  <c r="AD13" i="4"/>
  <c r="AC13" i="4"/>
  <c r="AB13" i="4"/>
  <c r="AA13" i="4"/>
  <c r="Z13" i="4"/>
  <c r="Y13" i="4"/>
  <c r="AM13" i="4" s="1"/>
  <c r="X13" i="4"/>
  <c r="W13" i="4"/>
  <c r="V13" i="4"/>
  <c r="U13" i="4"/>
  <c r="T13" i="4"/>
  <c r="S13" i="4"/>
  <c r="R13" i="4"/>
  <c r="Q13" i="4"/>
  <c r="P13" i="4"/>
  <c r="O13" i="4"/>
  <c r="N13" i="4"/>
  <c r="M13" i="4"/>
  <c r="L13" i="4"/>
  <c r="K13" i="4"/>
  <c r="J13" i="4"/>
  <c r="I13" i="4"/>
  <c r="H13" i="4"/>
  <c r="G13" i="4"/>
  <c r="F13" i="4"/>
  <c r="E13" i="4"/>
  <c r="AO13" i="4" s="1"/>
  <c r="D13" i="4"/>
  <c r="C13" i="4"/>
  <c r="B13" i="4"/>
  <c r="A13" i="4"/>
  <c r="AN12" i="4"/>
  <c r="AM12" i="4"/>
  <c r="AL12" i="4"/>
  <c r="AK12" i="4"/>
  <c r="AJ12" i="4"/>
  <c r="AI12"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C12" i="4"/>
  <c r="AO12" i="4" s="1"/>
  <c r="B12" i="4"/>
  <c r="A12" i="4"/>
  <c r="AK11" i="4"/>
  <c r="AJ11" i="4"/>
  <c r="AI11" i="4"/>
  <c r="AH11" i="4"/>
  <c r="AG11" i="4"/>
  <c r="AF11" i="4"/>
  <c r="AE11" i="4"/>
  <c r="AD11" i="4"/>
  <c r="AC11" i="4"/>
  <c r="AB11" i="4"/>
  <c r="AN11" i="4" s="1"/>
  <c r="AA11" i="4"/>
  <c r="Z11" i="4"/>
  <c r="Y11" i="4"/>
  <c r="X11" i="4"/>
  <c r="W11" i="4"/>
  <c r="V11" i="4"/>
  <c r="U11" i="4"/>
  <c r="T11" i="4"/>
  <c r="S11" i="4"/>
  <c r="R11" i="4"/>
  <c r="Q11" i="4"/>
  <c r="P11" i="4"/>
  <c r="O11" i="4"/>
  <c r="N11" i="4"/>
  <c r="M11" i="4"/>
  <c r="L11" i="4"/>
  <c r="K11" i="4"/>
  <c r="J11" i="4"/>
  <c r="I11" i="4"/>
  <c r="AO11" i="4" s="1"/>
  <c r="H11" i="4"/>
  <c r="G11" i="4"/>
  <c r="F11" i="4"/>
  <c r="E11" i="4"/>
  <c r="D11" i="4"/>
  <c r="C11" i="4"/>
  <c r="B11" i="4"/>
  <c r="A11" i="4"/>
  <c r="AM10" i="4"/>
  <c r="AL10" i="4"/>
  <c r="AK10" i="4"/>
  <c r="AJ10" i="4"/>
  <c r="AI10" i="4"/>
  <c r="AH10" i="4"/>
  <c r="AG10" i="4"/>
  <c r="AF10" i="4"/>
  <c r="AE10" i="4"/>
  <c r="AD10" i="4"/>
  <c r="AC10" i="4"/>
  <c r="AB10" i="4"/>
  <c r="AN10" i="4" s="1"/>
  <c r="AA10" i="4"/>
  <c r="Z10" i="4"/>
  <c r="Y10" i="4"/>
  <c r="X10" i="4"/>
  <c r="W10" i="4"/>
  <c r="V10" i="4"/>
  <c r="U10" i="4"/>
  <c r="T10" i="4"/>
  <c r="S10" i="4"/>
  <c r="R10" i="4"/>
  <c r="Q10" i="4"/>
  <c r="P10" i="4"/>
  <c r="O10" i="4"/>
  <c r="N10" i="4"/>
  <c r="M10" i="4"/>
  <c r="L10" i="4"/>
  <c r="K10" i="4"/>
  <c r="J10" i="4"/>
  <c r="I10" i="4"/>
  <c r="H10" i="4"/>
  <c r="G10" i="4"/>
  <c r="F10" i="4"/>
  <c r="E10" i="4"/>
  <c r="D10" i="4"/>
  <c r="C10" i="4"/>
  <c r="AO10" i="4" s="1"/>
  <c r="B10" i="4"/>
  <c r="A10" i="4"/>
  <c r="AN9" i="4"/>
  <c r="AL9" i="4"/>
  <c r="AK9" i="4"/>
  <c r="AJ9" i="4"/>
  <c r="AI9" i="4"/>
  <c r="AH9" i="4"/>
  <c r="AG9" i="4"/>
  <c r="AF9" i="4"/>
  <c r="AE9" i="4"/>
  <c r="AD9" i="4"/>
  <c r="AC9" i="4"/>
  <c r="AB9" i="4"/>
  <c r="AA9" i="4"/>
  <c r="Z9" i="4"/>
  <c r="Y9" i="4"/>
  <c r="AM9" i="4" s="1"/>
  <c r="X9" i="4"/>
  <c r="W9" i="4"/>
  <c r="V9" i="4"/>
  <c r="U9" i="4"/>
  <c r="T9" i="4"/>
  <c r="S9" i="4"/>
  <c r="R9" i="4"/>
  <c r="Q9" i="4"/>
  <c r="P9" i="4"/>
  <c r="O9" i="4"/>
  <c r="N9" i="4"/>
  <c r="M9" i="4"/>
  <c r="L9" i="4"/>
  <c r="K9" i="4"/>
  <c r="J9" i="4"/>
  <c r="I9" i="4"/>
  <c r="H9" i="4"/>
  <c r="G9" i="4"/>
  <c r="F9" i="4"/>
  <c r="E9" i="4"/>
  <c r="AO9" i="4" s="1"/>
  <c r="D9" i="4"/>
  <c r="C9" i="4"/>
  <c r="B9" i="4"/>
  <c r="A9" i="4"/>
  <c r="AN8" i="4"/>
  <c r="AM8"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B8" i="4"/>
  <c r="A8" i="4"/>
  <c r="AO7" i="4"/>
  <c r="AK7" i="4"/>
  <c r="AJ7" i="4"/>
  <c r="AI7" i="4"/>
  <c r="AH7" i="4"/>
  <c r="AG7" i="4"/>
  <c r="AF7" i="4"/>
  <c r="AE7" i="4"/>
  <c r="AD7" i="4"/>
  <c r="AC7" i="4"/>
  <c r="AB7" i="4"/>
  <c r="AN7" i="4" s="1"/>
  <c r="AA7" i="4"/>
  <c r="Z7" i="4"/>
  <c r="Y7" i="4"/>
  <c r="X7" i="4"/>
  <c r="W7" i="4"/>
  <c r="V7" i="4"/>
  <c r="U7" i="4"/>
  <c r="T7" i="4"/>
  <c r="S7" i="4"/>
  <c r="R7" i="4"/>
  <c r="Q7" i="4"/>
  <c r="P7" i="4"/>
  <c r="O7" i="4"/>
  <c r="N7" i="4"/>
  <c r="M7" i="4"/>
  <c r="L7" i="4"/>
  <c r="K7" i="4"/>
  <c r="J7" i="4"/>
  <c r="I7" i="4"/>
  <c r="H7" i="4"/>
  <c r="G7" i="4"/>
  <c r="F7" i="4"/>
  <c r="E7" i="4"/>
  <c r="D7" i="4"/>
  <c r="C7" i="4"/>
  <c r="B7" i="4"/>
  <c r="A7" i="4"/>
  <c r="AM6" i="4"/>
  <c r="AL6" i="4"/>
  <c r="AK6" i="4"/>
  <c r="AJ6" i="4"/>
  <c r="AI6" i="4"/>
  <c r="AH6" i="4"/>
  <c r="AG6" i="4"/>
  <c r="AF6" i="4"/>
  <c r="AE6" i="4"/>
  <c r="AD6" i="4"/>
  <c r="AC6" i="4"/>
  <c r="AB6" i="4"/>
  <c r="AN6" i="4" s="1"/>
  <c r="AA6" i="4"/>
  <c r="Z6" i="4"/>
  <c r="Y6" i="4"/>
  <c r="X6" i="4"/>
  <c r="W6" i="4"/>
  <c r="V6" i="4"/>
  <c r="U6" i="4"/>
  <c r="T6" i="4"/>
  <c r="S6" i="4"/>
  <c r="R6" i="4"/>
  <c r="Q6" i="4"/>
  <c r="P6" i="4"/>
  <c r="O6" i="4"/>
  <c r="N6" i="4"/>
  <c r="M6" i="4"/>
  <c r="L6" i="4"/>
  <c r="K6" i="4"/>
  <c r="J6" i="4"/>
  <c r="I6" i="4"/>
  <c r="H6" i="4"/>
  <c r="G6" i="4"/>
  <c r="F6" i="4"/>
  <c r="E6" i="4"/>
  <c r="D6" i="4"/>
  <c r="C6" i="4"/>
  <c r="AO6" i="4" s="1"/>
  <c r="B6" i="4"/>
  <c r="A6" i="4"/>
  <c r="AN5" i="4"/>
  <c r="AL5" i="4"/>
  <c r="AK5" i="4"/>
  <c r="AJ5" i="4"/>
  <c r="AI5" i="4"/>
  <c r="AH5" i="4"/>
  <c r="AG5" i="4"/>
  <c r="AF5" i="4"/>
  <c r="AE5" i="4"/>
  <c r="AD5" i="4"/>
  <c r="AC5" i="4"/>
  <c r="AB5" i="4"/>
  <c r="AA5" i="4"/>
  <c r="Z5" i="4"/>
  <c r="Y5" i="4"/>
  <c r="AM5" i="4" s="1"/>
  <c r="X5" i="4"/>
  <c r="W5" i="4"/>
  <c r="V5" i="4"/>
  <c r="U5" i="4"/>
  <c r="T5" i="4"/>
  <c r="S5" i="4"/>
  <c r="R5" i="4"/>
  <c r="Q5" i="4"/>
  <c r="P5" i="4"/>
  <c r="O5" i="4"/>
  <c r="N5" i="4"/>
  <c r="M5" i="4"/>
  <c r="L5" i="4"/>
  <c r="K5" i="4"/>
  <c r="J5" i="4"/>
  <c r="I5" i="4"/>
  <c r="H5" i="4"/>
  <c r="G5" i="4"/>
  <c r="F5" i="4"/>
  <c r="E5" i="4"/>
  <c r="AO5" i="4" s="1"/>
  <c r="D5" i="4"/>
  <c r="C5" i="4"/>
  <c r="B5" i="4"/>
  <c r="A5" i="4"/>
  <c r="AN4" i="4"/>
  <c r="AM4" i="4"/>
  <c r="AL4" i="4"/>
  <c r="AK4" i="4"/>
  <c r="AJ4" i="4"/>
  <c r="AI4" i="4"/>
  <c r="AH4" i="4"/>
  <c r="AG4" i="4"/>
  <c r="AF4" i="4"/>
  <c r="AE4" i="4"/>
  <c r="AD4" i="4"/>
  <c r="AC4" i="4"/>
  <c r="AB4" i="4"/>
  <c r="AA4" i="4"/>
  <c r="Z4" i="4"/>
  <c r="Y4" i="4"/>
  <c r="X4" i="4"/>
  <c r="W4" i="4"/>
  <c r="V4" i="4"/>
  <c r="U4" i="4"/>
  <c r="T4" i="4"/>
  <c r="S4" i="4"/>
  <c r="R4" i="4"/>
  <c r="Q4" i="4"/>
  <c r="P4" i="4"/>
  <c r="O4" i="4"/>
  <c r="N4" i="4"/>
  <c r="M4" i="4"/>
  <c r="L4" i="4"/>
  <c r="K4" i="4"/>
  <c r="J4" i="4"/>
  <c r="I4" i="4"/>
  <c r="H4" i="4"/>
  <c r="G4" i="4"/>
  <c r="F4" i="4"/>
  <c r="E4" i="4"/>
  <c r="D4" i="4"/>
  <c r="C4" i="4"/>
  <c r="AO4" i="4" s="1"/>
  <c r="B4" i="4"/>
  <c r="A4" i="4"/>
  <c r="AK3" i="4"/>
  <c r="AJ3" i="4"/>
  <c r="AI3" i="4"/>
  <c r="AH3" i="4"/>
  <c r="AG3" i="4"/>
  <c r="AF3" i="4"/>
  <c r="AE3" i="4"/>
  <c r="AD3" i="4"/>
  <c r="AC3" i="4"/>
  <c r="AB3" i="4"/>
  <c r="AN3" i="4" s="1"/>
  <c r="AA3" i="4"/>
  <c r="Z3" i="4"/>
  <c r="Y3" i="4"/>
  <c r="X3" i="4"/>
  <c r="W3" i="4"/>
  <c r="V3" i="4"/>
  <c r="U3" i="4"/>
  <c r="T3" i="4"/>
  <c r="S3" i="4"/>
  <c r="R3" i="4"/>
  <c r="Q3" i="4"/>
  <c r="P3" i="4"/>
  <c r="O3" i="4"/>
  <c r="N3" i="4"/>
  <c r="M3" i="4"/>
  <c r="L3" i="4"/>
  <c r="K3" i="4"/>
  <c r="J3" i="4"/>
  <c r="I3" i="4"/>
  <c r="AO3" i="4" s="1"/>
  <c r="H3" i="4"/>
  <c r="G3" i="4"/>
  <c r="F3" i="4"/>
  <c r="E3" i="4"/>
  <c r="D3" i="4"/>
  <c r="C3" i="4"/>
  <c r="B3" i="4"/>
  <c r="A3" i="4"/>
  <c r="A2" i="4"/>
  <c r="B2" i="4"/>
  <c r="C2" i="4"/>
  <c r="D2" i="4"/>
  <c r="E2" i="4"/>
  <c r="F2" i="4"/>
  <c r="G2" i="4"/>
  <c r="H2" i="4"/>
  <c r="I2" i="4"/>
  <c r="J2" i="4"/>
  <c r="K2" i="4"/>
  <c r="L2" i="4"/>
  <c r="M2" i="4"/>
  <c r="N2" i="4"/>
  <c r="O2" i="4"/>
  <c r="P2" i="4"/>
  <c r="Q2" i="4"/>
  <c r="R2" i="4"/>
  <c r="S2" i="4"/>
  <c r="T2" i="4"/>
  <c r="U2" i="4"/>
  <c r="V2" i="4"/>
  <c r="W2" i="4"/>
  <c r="X2" i="4"/>
  <c r="Y2" i="4"/>
  <c r="AL2" i="4" s="1"/>
  <c r="Z2" i="4"/>
  <c r="AA2" i="4"/>
  <c r="AB2" i="4"/>
  <c r="AC2" i="4"/>
  <c r="AD2" i="4"/>
  <c r="AE2" i="4"/>
  <c r="AF2" i="4"/>
  <c r="AG2" i="4"/>
  <c r="AH2" i="4"/>
  <c r="AI2" i="4"/>
  <c r="AJ2" i="4"/>
  <c r="AK2" i="4"/>
  <c r="AO2" i="4"/>
  <c r="C68" i="2"/>
  <c r="C66" i="2"/>
  <c r="B17" i="2"/>
  <c r="B18" i="2"/>
  <c r="B19" i="2"/>
  <c r="B20" i="2"/>
  <c r="B21" i="2"/>
  <c r="B22" i="2"/>
  <c r="C22" i="2" s="1"/>
  <c r="B23" i="2"/>
  <c r="B24" i="2"/>
  <c r="C24" i="2" s="1"/>
  <c r="B25" i="2"/>
  <c r="B26" i="2"/>
  <c r="B27" i="2"/>
  <c r="B28" i="2"/>
  <c r="B29" i="2"/>
  <c r="B30" i="2"/>
  <c r="C30" i="2" s="1"/>
  <c r="B31" i="2"/>
  <c r="B32" i="2"/>
  <c r="C32" i="2" s="1"/>
  <c r="B33" i="2"/>
  <c r="B34" i="2"/>
  <c r="B35" i="2"/>
  <c r="B36" i="2"/>
  <c r="B37" i="2"/>
  <c r="B38" i="2"/>
  <c r="C38" i="2" s="1"/>
  <c r="B39" i="2"/>
  <c r="B40" i="2"/>
  <c r="C40" i="2" s="1"/>
  <c r="B41" i="2"/>
  <c r="B42" i="2"/>
  <c r="B43" i="2"/>
  <c r="B44" i="2"/>
  <c r="B45" i="2"/>
  <c r="B46" i="2"/>
  <c r="D46" i="2" s="1"/>
  <c r="B47" i="2"/>
  <c r="B48" i="2"/>
  <c r="C48" i="2" s="1"/>
  <c r="B49" i="2"/>
  <c r="D49" i="2" s="1"/>
  <c r="B50" i="2"/>
  <c r="D50" i="2" s="1"/>
  <c r="B51" i="2"/>
  <c r="D51" i="2" s="1"/>
  <c r="B52" i="2"/>
  <c r="D52" i="2" s="1"/>
  <c r="B53" i="2"/>
  <c r="D53" i="2" s="1"/>
  <c r="D17" i="2"/>
  <c r="D18" i="2"/>
  <c r="D19" i="2"/>
  <c r="D20" i="2"/>
  <c r="D21" i="2"/>
  <c r="D23" i="2"/>
  <c r="D25" i="2"/>
  <c r="D26" i="2"/>
  <c r="D27" i="2"/>
  <c r="D28" i="2"/>
  <c r="D29" i="2"/>
  <c r="D31" i="2"/>
  <c r="D33" i="2"/>
  <c r="D34" i="2"/>
  <c r="D35" i="2"/>
  <c r="D36" i="2"/>
  <c r="D37" i="2"/>
  <c r="D39" i="2"/>
  <c r="D41" i="2"/>
  <c r="D42" i="2"/>
  <c r="D43" i="2"/>
  <c r="D44" i="2"/>
  <c r="D45" i="2"/>
  <c r="D47" i="2"/>
  <c r="C17" i="2"/>
  <c r="C18" i="2"/>
  <c r="C19" i="2"/>
  <c r="C20" i="2"/>
  <c r="C21" i="2"/>
  <c r="C23" i="2"/>
  <c r="C25" i="2"/>
  <c r="C26" i="2"/>
  <c r="C27" i="2"/>
  <c r="C28" i="2"/>
  <c r="C29" i="2"/>
  <c r="C31" i="2"/>
  <c r="C33" i="2"/>
  <c r="C34" i="2"/>
  <c r="C35" i="2"/>
  <c r="C36" i="2"/>
  <c r="C37" i="2"/>
  <c r="C39" i="2"/>
  <c r="C41" i="2"/>
  <c r="C42" i="2"/>
  <c r="C43" i="2"/>
  <c r="C44" i="2"/>
  <c r="C45" i="2"/>
  <c r="C47" i="2"/>
  <c r="B13" i="2"/>
  <c r="B12" i="2"/>
  <c r="B11" i="2"/>
  <c r="B10" i="2"/>
  <c r="B9" i="2"/>
  <c r="B7" i="2" a="1"/>
  <c r="B7" i="2" s="1"/>
  <c r="B6" i="2"/>
  <c r="B5" i="2"/>
  <c r="AO24" i="4" l="1"/>
  <c r="AM39" i="4"/>
  <c r="AL39" i="4"/>
  <c r="AO40" i="4"/>
  <c r="AO48" i="4"/>
  <c r="AM55" i="4"/>
  <c r="AL55" i="4"/>
  <c r="AO56" i="4"/>
  <c r="AM63" i="4"/>
  <c r="AL63" i="4"/>
  <c r="AM71" i="4"/>
  <c r="AL71" i="4"/>
  <c r="AM79" i="4"/>
  <c r="AL79" i="4"/>
  <c r="AO80" i="4"/>
  <c r="AM87" i="4"/>
  <c r="AL87" i="4"/>
  <c r="AO88" i="4"/>
  <c r="AM95" i="4"/>
  <c r="AL95" i="4"/>
  <c r="AO96" i="4"/>
  <c r="AM103" i="4"/>
  <c r="AL103" i="4"/>
  <c r="AO104" i="4"/>
  <c r="AM111" i="4"/>
  <c r="AL111" i="4"/>
  <c r="AO112" i="4"/>
  <c r="AM119" i="4"/>
  <c r="AL119" i="4"/>
  <c r="AO120" i="4"/>
  <c r="AM127" i="4"/>
  <c r="AL127" i="4"/>
  <c r="AO128" i="4"/>
  <c r="AM135" i="4"/>
  <c r="AL135" i="4"/>
  <c r="AO136" i="4"/>
  <c r="AM143" i="4"/>
  <c r="AL143" i="4"/>
  <c r="AO144" i="4"/>
  <c r="AM151" i="4"/>
  <c r="AL151" i="4"/>
  <c r="AO152" i="4"/>
  <c r="AM159" i="4"/>
  <c r="AL159" i="4"/>
  <c r="AO160" i="4"/>
  <c r="AM167" i="4"/>
  <c r="AL167" i="4"/>
  <c r="AO168" i="4"/>
  <c r="AL7" i="4"/>
  <c r="AM7" i="4"/>
  <c r="AO8" i="4"/>
  <c r="AM15" i="4"/>
  <c r="AL15" i="4"/>
  <c r="AO16" i="4"/>
  <c r="AM23" i="4"/>
  <c r="AL23" i="4"/>
  <c r="AM31" i="4"/>
  <c r="AL31" i="4"/>
  <c r="AO32" i="4"/>
  <c r="AM47" i="4"/>
  <c r="AL47" i="4"/>
  <c r="AO64" i="4"/>
  <c r="AO72" i="4"/>
  <c r="AM3" i="4"/>
  <c r="AL3" i="4"/>
  <c r="AM11" i="4"/>
  <c r="AL11" i="4"/>
  <c r="AM19" i="4"/>
  <c r="AL19" i="4"/>
  <c r="AM27" i="4"/>
  <c r="AL27" i="4"/>
  <c r="AM35" i="4"/>
  <c r="AL35" i="4"/>
  <c r="AM43" i="4"/>
  <c r="AL43" i="4"/>
  <c r="AM51" i="4"/>
  <c r="AL51" i="4"/>
  <c r="AM59" i="4"/>
  <c r="AL59" i="4"/>
  <c r="AM67" i="4"/>
  <c r="AL67" i="4"/>
  <c r="AM75" i="4"/>
  <c r="AL75" i="4"/>
  <c r="AM83" i="4"/>
  <c r="AL83" i="4"/>
  <c r="AM91" i="4"/>
  <c r="AL91" i="4"/>
  <c r="AM99" i="4"/>
  <c r="AL99" i="4"/>
  <c r="AM107" i="4"/>
  <c r="AL107" i="4"/>
  <c r="AM115" i="4"/>
  <c r="AL115" i="4"/>
  <c r="AM123" i="4"/>
  <c r="AL123" i="4"/>
  <c r="AM131" i="4"/>
  <c r="AL131" i="4"/>
  <c r="AM139" i="4"/>
  <c r="AL139" i="4"/>
  <c r="AM147" i="4"/>
  <c r="AL147" i="4"/>
  <c r="AM155" i="4"/>
  <c r="AL155" i="4"/>
  <c r="AM163" i="4"/>
  <c r="AL163" i="4"/>
  <c r="AM171" i="4"/>
  <c r="AL171" i="4"/>
  <c r="AN524" i="4"/>
  <c r="AO460" i="4"/>
  <c r="AM473" i="4"/>
  <c r="AL473" i="4"/>
  <c r="AN492" i="4"/>
  <c r="AM598" i="4"/>
  <c r="AL598" i="4"/>
  <c r="AN496" i="4"/>
  <c r="AN532" i="4"/>
  <c r="AN580" i="4"/>
  <c r="AN588" i="4"/>
  <c r="AN695" i="4"/>
  <c r="AL454" i="4"/>
  <c r="AL459" i="4"/>
  <c r="AL466" i="4"/>
  <c r="AO468" i="4"/>
  <c r="AO470" i="4"/>
  <c r="AM477" i="4"/>
  <c r="AL477" i="4"/>
  <c r="AL487" i="4"/>
  <c r="AL495" i="4"/>
  <c r="AM505" i="4"/>
  <c r="AL505" i="4"/>
  <c r="AN512" i="4"/>
  <c r="AL515" i="4"/>
  <c r="AO602" i="4"/>
  <c r="AN687" i="4"/>
  <c r="AN572" i="4"/>
  <c r="AN635" i="4"/>
  <c r="AO456" i="4"/>
  <c r="AN468" i="4"/>
  <c r="AO474" i="4"/>
  <c r="AM481" i="4"/>
  <c r="AL481" i="4"/>
  <c r="AM501" i="4"/>
  <c r="AL501" i="4"/>
  <c r="AO506" i="4"/>
  <c r="AN607" i="4"/>
  <c r="AM642" i="4"/>
  <c r="AL642" i="4"/>
  <c r="AN711" i="4"/>
  <c r="AM469" i="4"/>
  <c r="AL469" i="4"/>
  <c r="AN556" i="4"/>
  <c r="AN472" i="4"/>
  <c r="AO476" i="4"/>
  <c r="AO478" i="4"/>
  <c r="AM485" i="4"/>
  <c r="AL485" i="4"/>
  <c r="AM497" i="4"/>
  <c r="AL497" i="4"/>
  <c r="AO502" i="4"/>
  <c r="AN508" i="4"/>
  <c r="AO518" i="4"/>
  <c r="AN520" i="4"/>
  <c r="AO521" i="4"/>
  <c r="AO526" i="4"/>
  <c r="AN528" i="4"/>
  <c r="AO529" i="4"/>
  <c r="AO534" i="4"/>
  <c r="AN536" i="4"/>
  <c r="AO537" i="4"/>
  <c r="AO542" i="4"/>
  <c r="AN544" i="4"/>
  <c r="AO545" i="4"/>
  <c r="AO550" i="4"/>
  <c r="AN552" i="4"/>
  <c r="AO553" i="4"/>
  <c r="AO558" i="4"/>
  <c r="AN560" i="4"/>
  <c r="AO561" i="4"/>
  <c r="AO566" i="4"/>
  <c r="AN568" i="4"/>
  <c r="AO569" i="4"/>
  <c r="AO574" i="4"/>
  <c r="AN576" i="4"/>
  <c r="AO577" i="4"/>
  <c r="AO582" i="4"/>
  <c r="AN584" i="4"/>
  <c r="AO585" i="4"/>
  <c r="AO590" i="4"/>
  <c r="AN592" i="4"/>
  <c r="AO593" i="4"/>
  <c r="AO598" i="4"/>
  <c r="AO600" i="4"/>
  <c r="AO620" i="4"/>
  <c r="AM750" i="4"/>
  <c r="AL750" i="4"/>
  <c r="AN516" i="4"/>
  <c r="AN540" i="4"/>
  <c r="AL175" i="4"/>
  <c r="AL179" i="4"/>
  <c r="AL183" i="4"/>
  <c r="AL187" i="4"/>
  <c r="AL191" i="4"/>
  <c r="AL195" i="4"/>
  <c r="AL199" i="4"/>
  <c r="AL203" i="4"/>
  <c r="AL207" i="4"/>
  <c r="AL211" i="4"/>
  <c r="AL215" i="4"/>
  <c r="AL219" i="4"/>
  <c r="AL223" i="4"/>
  <c r="AL227" i="4"/>
  <c r="AL231" i="4"/>
  <c r="AL235" i="4"/>
  <c r="AL239" i="4"/>
  <c r="AL243" i="4"/>
  <c r="AL247" i="4"/>
  <c r="AL251" i="4"/>
  <c r="AL255" i="4"/>
  <c r="AL259" i="4"/>
  <c r="AL263" i="4"/>
  <c r="AL267" i="4"/>
  <c r="AL271" i="4"/>
  <c r="AL275" i="4"/>
  <c r="AL279" i="4"/>
  <c r="AL283" i="4"/>
  <c r="AL287" i="4"/>
  <c r="AL291" i="4"/>
  <c r="AL295" i="4"/>
  <c r="AL299" i="4"/>
  <c r="AL303" i="4"/>
  <c r="AL307" i="4"/>
  <c r="AL311" i="4"/>
  <c r="AL315" i="4"/>
  <c r="AL319" i="4"/>
  <c r="AL323" i="4"/>
  <c r="AL327" i="4"/>
  <c r="AL331" i="4"/>
  <c r="AL335" i="4"/>
  <c r="AL339" i="4"/>
  <c r="AL343" i="4"/>
  <c r="AL347" i="4"/>
  <c r="AL351" i="4"/>
  <c r="AL355" i="4"/>
  <c r="AL359" i="4"/>
  <c r="AL363" i="4"/>
  <c r="AL367" i="4"/>
  <c r="AL371" i="4"/>
  <c r="AL375" i="4"/>
  <c r="AL379" i="4"/>
  <c r="AL383" i="4"/>
  <c r="AL387" i="4"/>
  <c r="AL391" i="4"/>
  <c r="AL395" i="4"/>
  <c r="AL399" i="4"/>
  <c r="AL403" i="4"/>
  <c r="AL407" i="4"/>
  <c r="AL411" i="4"/>
  <c r="AL415" i="4"/>
  <c r="AL419" i="4"/>
  <c r="AL423" i="4"/>
  <c r="AL427" i="4"/>
  <c r="AL431" i="4"/>
  <c r="AL435" i="4"/>
  <c r="AL439" i="4"/>
  <c r="AL443" i="4"/>
  <c r="AL447" i="4"/>
  <c r="AL451" i="4"/>
  <c r="AL461" i="4"/>
  <c r="AM465" i="4"/>
  <c r="AL465" i="4"/>
  <c r="AN476" i="4"/>
  <c r="AO480" i="4"/>
  <c r="AO482" i="4"/>
  <c r="AM489" i="4"/>
  <c r="AL489" i="4"/>
  <c r="AM493" i="4"/>
  <c r="AL493" i="4"/>
  <c r="AO498" i="4"/>
  <c r="AO504" i="4"/>
  <c r="AN606" i="4"/>
  <c r="AO640" i="4"/>
  <c r="AM640" i="4"/>
  <c r="AL640" i="4"/>
  <c r="AN789" i="4"/>
  <c r="AM509" i="4"/>
  <c r="AL509" i="4"/>
  <c r="AN564" i="4"/>
  <c r="AN596" i="4"/>
  <c r="AL1490" i="4"/>
  <c r="AM1490" i="4"/>
  <c r="AL462" i="4"/>
  <c r="AL471" i="4"/>
  <c r="AN480" i="4"/>
  <c r="AO484" i="4"/>
  <c r="AO486" i="4"/>
  <c r="AO494" i="4"/>
  <c r="AO500" i="4"/>
  <c r="AN501" i="4"/>
  <c r="AN504" i="4"/>
  <c r="AL507" i="4"/>
  <c r="AM513" i="4"/>
  <c r="AL513" i="4"/>
  <c r="AN605" i="4"/>
  <c r="AN703" i="4"/>
  <c r="AN464" i="4"/>
  <c r="AN488" i="4"/>
  <c r="AN493" i="4"/>
  <c r="AN548" i="4"/>
  <c r="AM901" i="4"/>
  <c r="AL901" i="4"/>
  <c r="AO464" i="4"/>
  <c r="AN484" i="4"/>
  <c r="AO488" i="4"/>
  <c r="AO490" i="4"/>
  <c r="AO496" i="4"/>
  <c r="AN497" i="4"/>
  <c r="AN500" i="4"/>
  <c r="AO514" i="4"/>
  <c r="AO516" i="4"/>
  <c r="AO524" i="4"/>
  <c r="AO532" i="4"/>
  <c r="AO540" i="4"/>
  <c r="AO548" i="4"/>
  <c r="AO556" i="4"/>
  <c r="AO564" i="4"/>
  <c r="AO572" i="4"/>
  <c r="AO580" i="4"/>
  <c r="AO588" i="4"/>
  <c r="AO596" i="4"/>
  <c r="AN719" i="4"/>
  <c r="AN739" i="4"/>
  <c r="AO621" i="4"/>
  <c r="AN623" i="4"/>
  <c r="AM628" i="4"/>
  <c r="AL628" i="4"/>
  <c r="AO643" i="4"/>
  <c r="AO725" i="4"/>
  <c r="AN727" i="4"/>
  <c r="AO728" i="4"/>
  <c r="AO751" i="4"/>
  <c r="AN757" i="4"/>
  <c r="AN781" i="4"/>
  <c r="AO795" i="4"/>
  <c r="AM837" i="4"/>
  <c r="AL837" i="4"/>
  <c r="AM869" i="4"/>
  <c r="AL869" i="4"/>
  <c r="AO891" i="4"/>
  <c r="AM616" i="4"/>
  <c r="AL616" i="4"/>
  <c r="AO631" i="4"/>
  <c r="AO641" i="4"/>
  <c r="AN643" i="4"/>
  <c r="AO651" i="4"/>
  <c r="AO652" i="4"/>
  <c r="AO659" i="4"/>
  <c r="AO660" i="4"/>
  <c r="AO667" i="4"/>
  <c r="AO668" i="4"/>
  <c r="AO675" i="4"/>
  <c r="AO676" i="4"/>
  <c r="AN751" i="4"/>
  <c r="AN765" i="4"/>
  <c r="AN773" i="4"/>
  <c r="AN922" i="4"/>
  <c r="AN987" i="4"/>
  <c r="AN598" i="4"/>
  <c r="AO629" i="4"/>
  <c r="AN631" i="4"/>
  <c r="AM636" i="4"/>
  <c r="AL636" i="4"/>
  <c r="AO649" i="4"/>
  <c r="AN651" i="4"/>
  <c r="AO657" i="4"/>
  <c r="AN659" i="4"/>
  <c r="AO665" i="4"/>
  <c r="AN667" i="4"/>
  <c r="AO673" i="4"/>
  <c r="AN675" i="4"/>
  <c r="AO684" i="4"/>
  <c r="AO692" i="4"/>
  <c r="AO700" i="4"/>
  <c r="AO708" i="4"/>
  <c r="AO716" i="4"/>
  <c r="AL718" i="4"/>
  <c r="AO733" i="4"/>
  <c r="AN735" i="4"/>
  <c r="AO736" i="4"/>
  <c r="AL738" i="4"/>
  <c r="AO743" i="4"/>
  <c r="AO744" i="4"/>
  <c r="AO749" i="4"/>
  <c r="AM919" i="4"/>
  <c r="AL919" i="4"/>
  <c r="AN949" i="4"/>
  <c r="AL517" i="4"/>
  <c r="AL521" i="4"/>
  <c r="AL525" i="4"/>
  <c r="AL529" i="4"/>
  <c r="AL533" i="4"/>
  <c r="AL537" i="4"/>
  <c r="AL541" i="4"/>
  <c r="AL545" i="4"/>
  <c r="AL549" i="4"/>
  <c r="AL553" i="4"/>
  <c r="AL557" i="4"/>
  <c r="AL561" i="4"/>
  <c r="AL565" i="4"/>
  <c r="AL569" i="4"/>
  <c r="AL573" i="4"/>
  <c r="AL577" i="4"/>
  <c r="AL581" i="4"/>
  <c r="AL585" i="4"/>
  <c r="AL589" i="4"/>
  <c r="AL593" i="4"/>
  <c r="AL597" i="4"/>
  <c r="AO617" i="4"/>
  <c r="AN619" i="4"/>
  <c r="AL622" i="4"/>
  <c r="AM624" i="4"/>
  <c r="AL624" i="4"/>
  <c r="AO639" i="4"/>
  <c r="AO681" i="4"/>
  <c r="AN683" i="4"/>
  <c r="AO689" i="4"/>
  <c r="AN691" i="4"/>
  <c r="AO697" i="4"/>
  <c r="AN699" i="4"/>
  <c r="AO705" i="4"/>
  <c r="AN707" i="4"/>
  <c r="AO713" i="4"/>
  <c r="AN715" i="4"/>
  <c r="AO721" i="4"/>
  <c r="AN723" i="4"/>
  <c r="AO724" i="4"/>
  <c r="AL726" i="4"/>
  <c r="AO741" i="4"/>
  <c r="AN743" i="4"/>
  <c r="AO755" i="4"/>
  <c r="AN762" i="4"/>
  <c r="AO771" i="4"/>
  <c r="AO815" i="4"/>
  <c r="AM612" i="4"/>
  <c r="AL612" i="4"/>
  <c r="AO627" i="4"/>
  <c r="AO637" i="4"/>
  <c r="AN639" i="4"/>
  <c r="AM644" i="4"/>
  <c r="AL644" i="4"/>
  <c r="AO731" i="4"/>
  <c r="AN755" i="4"/>
  <c r="AN770" i="4"/>
  <c r="AO807" i="4"/>
  <c r="AN813" i="4"/>
  <c r="AM859" i="4"/>
  <c r="AL859" i="4"/>
  <c r="AM891" i="4"/>
  <c r="AL891" i="4"/>
  <c r="AO601" i="4"/>
  <c r="AO603" i="4"/>
  <c r="AO615" i="4"/>
  <c r="AO625" i="4"/>
  <c r="AN627" i="4"/>
  <c r="AM632" i="4"/>
  <c r="AL632" i="4"/>
  <c r="AO647" i="4"/>
  <c r="AO648" i="4"/>
  <c r="AO655" i="4"/>
  <c r="AO656" i="4"/>
  <c r="AO663" i="4"/>
  <c r="AO664" i="4"/>
  <c r="AO671" i="4"/>
  <c r="AO672" i="4"/>
  <c r="AO679" i="4"/>
  <c r="AN731" i="4"/>
  <c r="AO747" i="4"/>
  <c r="AM757" i="4"/>
  <c r="AL757" i="4"/>
  <c r="AO799" i="4"/>
  <c r="AN805" i="4"/>
  <c r="AM839" i="4"/>
  <c r="AL839" i="4"/>
  <c r="AN849" i="4"/>
  <c r="AN939" i="4"/>
  <c r="AN602" i="4"/>
  <c r="AO605" i="4"/>
  <c r="AO607" i="4"/>
  <c r="AO613" i="4"/>
  <c r="AN615" i="4"/>
  <c r="AM620" i="4"/>
  <c r="AL620" i="4"/>
  <c r="AO635" i="4"/>
  <c r="AO645" i="4"/>
  <c r="AN647" i="4"/>
  <c r="AN655" i="4"/>
  <c r="AN663" i="4"/>
  <c r="AN671" i="4"/>
  <c r="AN679" i="4"/>
  <c r="AO687" i="4"/>
  <c r="AO695" i="4"/>
  <c r="AO703" i="4"/>
  <c r="AL706" i="4"/>
  <c r="AO711" i="4"/>
  <c r="AL714" i="4"/>
  <c r="AO719" i="4"/>
  <c r="AL722" i="4"/>
  <c r="AO739" i="4"/>
  <c r="AL742" i="4"/>
  <c r="AN747" i="4"/>
  <c r="AM765" i="4"/>
  <c r="AL765" i="4"/>
  <c r="AN797" i="4"/>
  <c r="AO811" i="4"/>
  <c r="AO819" i="4"/>
  <c r="AO827" i="4"/>
  <c r="AN873" i="4"/>
  <c r="AM936" i="4"/>
  <c r="AL936" i="4"/>
  <c r="AL648" i="4"/>
  <c r="AL652" i="4"/>
  <c r="AL656" i="4"/>
  <c r="AL660" i="4"/>
  <c r="AL664" i="4"/>
  <c r="AL668" i="4"/>
  <c r="AL672" i="4"/>
  <c r="AL676" i="4"/>
  <c r="AL680" i="4"/>
  <c r="AL684" i="4"/>
  <c r="AL688" i="4"/>
  <c r="AL692" i="4"/>
  <c r="AL696" i="4"/>
  <c r="AL700" i="4"/>
  <c r="AL704" i="4"/>
  <c r="AL708" i="4"/>
  <c r="AL712" i="4"/>
  <c r="AL716" i="4"/>
  <c r="AL720" i="4"/>
  <c r="AL724" i="4"/>
  <c r="AL728" i="4"/>
  <c r="AL732" i="4"/>
  <c r="AL736" i="4"/>
  <c r="AL740" i="4"/>
  <c r="AL744" i="4"/>
  <c r="AL748" i="4"/>
  <c r="AL752" i="4"/>
  <c r="AL756" i="4"/>
  <c r="AL823" i="4"/>
  <c r="AM833" i="4"/>
  <c r="AL833" i="4"/>
  <c r="AO838" i="4"/>
  <c r="AO844" i="4"/>
  <c r="AN845" i="4"/>
  <c r="AN848" i="4"/>
  <c r="AM857" i="4"/>
  <c r="AL857" i="4"/>
  <c r="AO858" i="4"/>
  <c r="AO860" i="4"/>
  <c r="AN861" i="4"/>
  <c r="AM879" i="4"/>
  <c r="AL879" i="4"/>
  <c r="AM889" i="4"/>
  <c r="AL889" i="4"/>
  <c r="AO890" i="4"/>
  <c r="AO892" i="4"/>
  <c r="AN893" i="4"/>
  <c r="AM909" i="4"/>
  <c r="AL909" i="4"/>
  <c r="AO911" i="4"/>
  <c r="AN912" i="4"/>
  <c r="AO921" i="4"/>
  <c r="AM935" i="4"/>
  <c r="AL935" i="4"/>
  <c r="AN938" i="4"/>
  <c r="AM952" i="4"/>
  <c r="AL952" i="4"/>
  <c r="AN955" i="4"/>
  <c r="AO981" i="4"/>
  <c r="AO990" i="4"/>
  <c r="AM1017" i="4"/>
  <c r="AL1017" i="4"/>
  <c r="AM1025" i="4"/>
  <c r="AL1025" i="4"/>
  <c r="AM1033" i="4"/>
  <c r="AL1033" i="4"/>
  <c r="AN1226" i="4"/>
  <c r="AO760" i="4"/>
  <c r="AO768" i="4"/>
  <c r="AL773" i="4"/>
  <c r="AO776" i="4"/>
  <c r="AL781" i="4"/>
  <c r="AO784" i="4"/>
  <c r="AL789" i="4"/>
  <c r="AO792" i="4"/>
  <c r="AL797" i="4"/>
  <c r="AO800" i="4"/>
  <c r="AL805" i="4"/>
  <c r="AO808" i="4"/>
  <c r="AL813" i="4"/>
  <c r="AO816" i="4"/>
  <c r="AM829" i="4"/>
  <c r="AL829" i="4"/>
  <c r="AO834" i="4"/>
  <c r="AO840" i="4"/>
  <c r="AN841" i="4"/>
  <c r="AN844" i="4"/>
  <c r="AL851" i="4"/>
  <c r="AM867" i="4"/>
  <c r="AL867" i="4"/>
  <c r="AM877" i="4"/>
  <c r="AL877" i="4"/>
  <c r="AO878" i="4"/>
  <c r="AO880" i="4"/>
  <c r="AN881" i="4"/>
  <c r="AM899" i="4"/>
  <c r="AL899" i="4"/>
  <c r="AO908" i="4"/>
  <c r="AO918" i="4"/>
  <c r="AO919" i="4"/>
  <c r="AM925" i="4"/>
  <c r="AL925" i="4"/>
  <c r="AO927" i="4"/>
  <c r="AN928" i="4"/>
  <c r="AO937" i="4"/>
  <c r="AM951" i="4"/>
  <c r="AL951" i="4"/>
  <c r="AN954" i="4"/>
  <c r="AN963" i="4"/>
  <c r="AN1000" i="4"/>
  <c r="AN1010" i="4"/>
  <c r="AO1013" i="4"/>
  <c r="AM821" i="4"/>
  <c r="AL821" i="4"/>
  <c r="AM825" i="4"/>
  <c r="AL825" i="4"/>
  <c r="AO830" i="4"/>
  <c r="AO836" i="4"/>
  <c r="AN837" i="4"/>
  <c r="AN840" i="4"/>
  <c r="AM855" i="4"/>
  <c r="AL855" i="4"/>
  <c r="AM865" i="4"/>
  <c r="AL865" i="4"/>
  <c r="AN869" i="4"/>
  <c r="AM887" i="4"/>
  <c r="AL887" i="4"/>
  <c r="AM897" i="4"/>
  <c r="AL897" i="4"/>
  <c r="AO898" i="4"/>
  <c r="AO900" i="4"/>
  <c r="AN901" i="4"/>
  <c r="AM941" i="4"/>
  <c r="AL941" i="4"/>
  <c r="AO943" i="4"/>
  <c r="AN944" i="4"/>
  <c r="AO953" i="4"/>
  <c r="AM957" i="4"/>
  <c r="AL957" i="4"/>
  <c r="AN962" i="4"/>
  <c r="AN971" i="4"/>
  <c r="AO762" i="4"/>
  <c r="AO770" i="4"/>
  <c r="AO778" i="4"/>
  <c r="AO786" i="4"/>
  <c r="AO794" i="4"/>
  <c r="AO802" i="4"/>
  <c r="AO810" i="4"/>
  <c r="AO818" i="4"/>
  <c r="AO826" i="4"/>
  <c r="AO832" i="4"/>
  <c r="AN833" i="4"/>
  <c r="AN836" i="4"/>
  <c r="AM853" i="4"/>
  <c r="AL853" i="4"/>
  <c r="AO854" i="4"/>
  <c r="AO856" i="4"/>
  <c r="AN857" i="4"/>
  <c r="AM875" i="4"/>
  <c r="AL875" i="4"/>
  <c r="AM885" i="4"/>
  <c r="AL885" i="4"/>
  <c r="AO886" i="4"/>
  <c r="AO888" i="4"/>
  <c r="AN889" i="4"/>
  <c r="AM965" i="4"/>
  <c r="AL965" i="4"/>
  <c r="AN970" i="4"/>
  <c r="AN979" i="4"/>
  <c r="AN999" i="4"/>
  <c r="AO820" i="4"/>
  <c r="AO822" i="4"/>
  <c r="AO828" i="4"/>
  <c r="AN829" i="4"/>
  <c r="AN832" i="4"/>
  <c r="AM849" i="4"/>
  <c r="AL849" i="4"/>
  <c r="AM863" i="4"/>
  <c r="AL863" i="4"/>
  <c r="AM873" i="4"/>
  <c r="AL873" i="4"/>
  <c r="AO876" i="4"/>
  <c r="AN877" i="4"/>
  <c r="AM895" i="4"/>
  <c r="AL895" i="4"/>
  <c r="AM973" i="4"/>
  <c r="AL973" i="4"/>
  <c r="AN978" i="4"/>
  <c r="AN989" i="4"/>
  <c r="AN998" i="4"/>
  <c r="AN1009" i="4"/>
  <c r="AM1013" i="4"/>
  <c r="AL1013" i="4"/>
  <c r="AM1021" i="4"/>
  <c r="AL1021" i="4"/>
  <c r="AM1029" i="4"/>
  <c r="AL1029" i="4"/>
  <c r="AM1037" i="4"/>
  <c r="AL1037" i="4"/>
  <c r="AO756" i="4"/>
  <c r="AL761" i="4"/>
  <c r="AO764" i="4"/>
  <c r="AL769" i="4"/>
  <c r="AO772" i="4"/>
  <c r="AL777" i="4"/>
  <c r="AO780" i="4"/>
  <c r="AL785" i="4"/>
  <c r="AO788" i="4"/>
  <c r="AL793" i="4"/>
  <c r="AO796" i="4"/>
  <c r="AL801" i="4"/>
  <c r="AO804" i="4"/>
  <c r="AL809" i="4"/>
  <c r="AO812" i="4"/>
  <c r="AL817" i="4"/>
  <c r="AN820" i="4"/>
  <c r="AO824" i="4"/>
  <c r="AN825" i="4"/>
  <c r="AN828" i="4"/>
  <c r="AL835" i="4"/>
  <c r="AM845" i="4"/>
  <c r="AL845" i="4"/>
  <c r="AO850" i="4"/>
  <c r="AM861" i="4"/>
  <c r="AL861" i="4"/>
  <c r="AO862" i="4"/>
  <c r="AO864" i="4"/>
  <c r="AN865" i="4"/>
  <c r="AM883" i="4"/>
  <c r="AL883" i="4"/>
  <c r="AM893" i="4"/>
  <c r="AL893" i="4"/>
  <c r="AO894" i="4"/>
  <c r="AO896" i="4"/>
  <c r="AN897" i="4"/>
  <c r="AM904" i="4"/>
  <c r="AL904" i="4"/>
  <c r="AN907" i="4"/>
  <c r="AO913" i="4"/>
  <c r="AO916" i="4"/>
  <c r="AO917" i="4"/>
  <c r="AN917" i="4"/>
  <c r="AO923" i="4"/>
  <c r="AO957" i="4"/>
  <c r="AO964" i="4"/>
  <c r="AO969" i="4"/>
  <c r="AM981" i="4"/>
  <c r="AL981" i="4"/>
  <c r="AN988" i="4"/>
  <c r="AM993" i="4"/>
  <c r="AL993" i="4"/>
  <c r="AN1188" i="4"/>
  <c r="AN824" i="4"/>
  <c r="AM841" i="4"/>
  <c r="AL841" i="4"/>
  <c r="AO846" i="4"/>
  <c r="AN853" i="4"/>
  <c r="AM871" i="4"/>
  <c r="AL871" i="4"/>
  <c r="AM881" i="4"/>
  <c r="AL881" i="4"/>
  <c r="AN885" i="4"/>
  <c r="AN906" i="4"/>
  <c r="AM920" i="4"/>
  <c r="AL920" i="4"/>
  <c r="AN923" i="4"/>
  <c r="AO929" i="4"/>
  <c r="AO932" i="4"/>
  <c r="AO933" i="4"/>
  <c r="AN933" i="4"/>
  <c r="AO939" i="4"/>
  <c r="AO965" i="4"/>
  <c r="AO977" i="4"/>
  <c r="AN1334" i="4"/>
  <c r="AN1415" i="4"/>
  <c r="AN1423" i="4"/>
  <c r="AL912" i="4"/>
  <c r="AL917" i="4"/>
  <c r="AL928" i="4"/>
  <c r="AL933" i="4"/>
  <c r="AL944" i="4"/>
  <c r="AL949" i="4"/>
  <c r="AO992" i="4"/>
  <c r="AO1002" i="4"/>
  <c r="AL1009" i="4"/>
  <c r="AO1011" i="4"/>
  <c r="AO1014" i="4"/>
  <c r="AO1016" i="4"/>
  <c r="AO1018" i="4"/>
  <c r="AO1020" i="4"/>
  <c r="AO1022" i="4"/>
  <c r="AO1024" i="4"/>
  <c r="AO1026" i="4"/>
  <c r="AO1028" i="4"/>
  <c r="AO1030" i="4"/>
  <c r="AO1032" i="4"/>
  <c r="AO1034" i="4"/>
  <c r="AO1036" i="4"/>
  <c r="AO1038" i="4"/>
  <c r="AO1040" i="4"/>
  <c r="AN1043" i="4"/>
  <c r="AN1051" i="4"/>
  <c r="AN1059" i="4"/>
  <c r="AN1067" i="4"/>
  <c r="AN1075" i="4"/>
  <c r="AN1083" i="4"/>
  <c r="AN1091" i="4"/>
  <c r="AN1099" i="4"/>
  <c r="AN1107" i="4"/>
  <c r="AN1115" i="4"/>
  <c r="AN1123" i="4"/>
  <c r="AN1131" i="4"/>
  <c r="AN1139" i="4"/>
  <c r="AN1147" i="4"/>
  <c r="AN1155" i="4"/>
  <c r="AN1163" i="4"/>
  <c r="AN1171" i="4"/>
  <c r="AN1179" i="4"/>
  <c r="AO1200" i="4"/>
  <c r="AO1208" i="4"/>
  <c r="AN1275" i="4"/>
  <c r="AL907" i="4"/>
  <c r="AO914" i="4"/>
  <c r="AL923" i="4"/>
  <c r="AO930" i="4"/>
  <c r="AL939" i="4"/>
  <c r="AO946" i="4"/>
  <c r="AL955" i="4"/>
  <c r="AO958" i="4"/>
  <c r="AL963" i="4"/>
  <c r="AO966" i="4"/>
  <c r="AL971" i="4"/>
  <c r="AO974" i="4"/>
  <c r="AL979" i="4"/>
  <c r="AO982" i="4"/>
  <c r="AL989" i="4"/>
  <c r="AO991" i="4"/>
  <c r="AO1004" i="4"/>
  <c r="AN1016" i="4"/>
  <c r="AN1020" i="4"/>
  <c r="AN1024" i="4"/>
  <c r="AN1028" i="4"/>
  <c r="AN1032" i="4"/>
  <c r="AN1036" i="4"/>
  <c r="AN1040" i="4"/>
  <c r="AO1041" i="4"/>
  <c r="AO1048" i="4"/>
  <c r="AO1056" i="4"/>
  <c r="AO1064" i="4"/>
  <c r="AO1072" i="4"/>
  <c r="AO1080" i="4"/>
  <c r="AO1088" i="4"/>
  <c r="AO1096" i="4"/>
  <c r="AO1104" i="4"/>
  <c r="AO1112" i="4"/>
  <c r="AO1120" i="4"/>
  <c r="AO1128" i="4"/>
  <c r="AO1136" i="4"/>
  <c r="AO1144" i="4"/>
  <c r="AO1152" i="4"/>
  <c r="AO1160" i="4"/>
  <c r="AO1168" i="4"/>
  <c r="AO1176" i="4"/>
  <c r="AO1184" i="4"/>
  <c r="AO1192" i="4"/>
  <c r="AN1209" i="4"/>
  <c r="AO1221" i="4"/>
  <c r="AN1238" i="4"/>
  <c r="AO984" i="4"/>
  <c r="AO994" i="4"/>
  <c r="AO1003" i="4"/>
  <c r="AO1015" i="4"/>
  <c r="AO1019" i="4"/>
  <c r="AO1023" i="4"/>
  <c r="AO1027" i="4"/>
  <c r="AO1031" i="4"/>
  <c r="AO1035" i="4"/>
  <c r="AO1039" i="4"/>
  <c r="AO1049" i="4"/>
  <c r="AO1057" i="4"/>
  <c r="AO1065" i="4"/>
  <c r="AO1073" i="4"/>
  <c r="AO1081" i="4"/>
  <c r="AO1089" i="4"/>
  <c r="AO1097" i="4"/>
  <c r="AO1105" i="4"/>
  <c r="AO1113" i="4"/>
  <c r="AO1121" i="4"/>
  <c r="AO1129" i="4"/>
  <c r="AO1137" i="4"/>
  <c r="AO1145" i="4"/>
  <c r="AO1153" i="4"/>
  <c r="AO1161" i="4"/>
  <c r="AO1169" i="4"/>
  <c r="AO1177" i="4"/>
  <c r="AO1185" i="4"/>
  <c r="AN1193" i="4"/>
  <c r="AN1267" i="4"/>
  <c r="AO910" i="4"/>
  <c r="AO926" i="4"/>
  <c r="AO942" i="4"/>
  <c r="AO960" i="4"/>
  <c r="AO968" i="4"/>
  <c r="AO976" i="4"/>
  <c r="AO983" i="4"/>
  <c r="AO996" i="4"/>
  <c r="AO1006" i="4"/>
  <c r="AO1046" i="4"/>
  <c r="AO1054" i="4"/>
  <c r="AO1062" i="4"/>
  <c r="AO1070" i="4"/>
  <c r="AO1078" i="4"/>
  <c r="AO1086" i="4"/>
  <c r="AO1094" i="4"/>
  <c r="AO1102" i="4"/>
  <c r="AO1110" i="4"/>
  <c r="AO1118" i="4"/>
  <c r="AO1126" i="4"/>
  <c r="AO1134" i="4"/>
  <c r="AO1142" i="4"/>
  <c r="AO1150" i="4"/>
  <c r="AO1158" i="4"/>
  <c r="AO1166" i="4"/>
  <c r="AO1174" i="4"/>
  <c r="AO1182" i="4"/>
  <c r="AM1211" i="4"/>
  <c r="AL1211" i="4"/>
  <c r="AN1214" i="4"/>
  <c r="AN1220" i="4"/>
  <c r="AN1302" i="4"/>
  <c r="AO986" i="4"/>
  <c r="AO995" i="4"/>
  <c r="AO1008" i="4"/>
  <c r="AN1047" i="4"/>
  <c r="AN1055" i="4"/>
  <c r="AN1063" i="4"/>
  <c r="AN1071" i="4"/>
  <c r="AN1079" i="4"/>
  <c r="AN1087" i="4"/>
  <c r="AN1095" i="4"/>
  <c r="AN1103" i="4"/>
  <c r="AN1111" i="4"/>
  <c r="AN1119" i="4"/>
  <c r="AN1127" i="4"/>
  <c r="AN1135" i="4"/>
  <c r="AN1143" i="4"/>
  <c r="AN1151" i="4"/>
  <c r="AN1159" i="4"/>
  <c r="AN1167" i="4"/>
  <c r="AN1175" i="4"/>
  <c r="AN1183" i="4"/>
  <c r="AM1195" i="4"/>
  <c r="AL1195" i="4"/>
  <c r="AO1197" i="4"/>
  <c r="AN1198" i="4"/>
  <c r="AO1219" i="4"/>
  <c r="AN1232" i="4"/>
  <c r="AN1259" i="4"/>
  <c r="AO906" i="4"/>
  <c r="AL915" i="4"/>
  <c r="AO922" i="4"/>
  <c r="AL931" i="4"/>
  <c r="AO938" i="4"/>
  <c r="AL947" i="4"/>
  <c r="AO954" i="4"/>
  <c r="AL959" i="4"/>
  <c r="AO962" i="4"/>
  <c r="AL967" i="4"/>
  <c r="AO970" i="4"/>
  <c r="AL975" i="4"/>
  <c r="AO978" i="4"/>
  <c r="AO988" i="4"/>
  <c r="AO998" i="4"/>
  <c r="AL1005" i="4"/>
  <c r="AO1007" i="4"/>
  <c r="AO1044" i="4"/>
  <c r="AO1052" i="4"/>
  <c r="AO1060" i="4"/>
  <c r="AO1068" i="4"/>
  <c r="AO1076" i="4"/>
  <c r="AO1084" i="4"/>
  <c r="AO1092" i="4"/>
  <c r="AO1100" i="4"/>
  <c r="AO1108" i="4"/>
  <c r="AO1116" i="4"/>
  <c r="AO1124" i="4"/>
  <c r="AO1132" i="4"/>
  <c r="AO1140" i="4"/>
  <c r="AO1148" i="4"/>
  <c r="AO1156" i="4"/>
  <c r="AO1164" i="4"/>
  <c r="AO1172" i="4"/>
  <c r="AO1180" i="4"/>
  <c r="AN1204" i="4"/>
  <c r="AO1211" i="4"/>
  <c r="AN1227" i="4"/>
  <c r="AL1187" i="4"/>
  <c r="AO1194" i="4"/>
  <c r="AL1203" i="4"/>
  <c r="AO1210" i="4"/>
  <c r="AL1219" i="4"/>
  <c r="AL1229" i="4"/>
  <c r="AN1231" i="4"/>
  <c r="AO1234" i="4"/>
  <c r="AO1235" i="4"/>
  <c r="AO1246" i="4"/>
  <c r="AN1247" i="4"/>
  <c r="AL1249" i="4"/>
  <c r="AO1256" i="4"/>
  <c r="AN1258" i="4"/>
  <c r="AN1266" i="4"/>
  <c r="AN1274" i="4"/>
  <c r="AN1282" i="4"/>
  <c r="AO1288" i="4"/>
  <c r="AO1294" i="4"/>
  <c r="AO1307" i="4"/>
  <c r="AN1314" i="4"/>
  <c r="AO1320" i="4"/>
  <c r="AO1326" i="4"/>
  <c r="AO1339" i="4"/>
  <c r="AN1346" i="4"/>
  <c r="AO1352" i="4"/>
  <c r="AO1358" i="4"/>
  <c r="AO1371" i="4"/>
  <c r="AO1377" i="4"/>
  <c r="AO1378" i="4"/>
  <c r="AO1384" i="4"/>
  <c r="AO1392" i="4"/>
  <c r="AO1394" i="4"/>
  <c r="AO1398" i="4"/>
  <c r="AO1406" i="4"/>
  <c r="AN1407" i="4"/>
  <c r="AN1235" i="4"/>
  <c r="AN1246" i="4"/>
  <c r="AO1255" i="4"/>
  <c r="AN1294" i="4"/>
  <c r="AN1326" i="4"/>
  <c r="AN1358" i="4"/>
  <c r="AN1394" i="4"/>
  <c r="AL1397" i="4"/>
  <c r="AM1397" i="4"/>
  <c r="AL1403" i="4"/>
  <c r="AM1403" i="4"/>
  <c r="AL1554" i="4"/>
  <c r="AM1554" i="4"/>
  <c r="AN1651" i="4"/>
  <c r="AO1190" i="4"/>
  <c r="AL1199" i="4"/>
  <c r="AO1206" i="4"/>
  <c r="AL1215" i="4"/>
  <c r="AO1222" i="4"/>
  <c r="AO1243" i="4"/>
  <c r="AO1254" i="4"/>
  <c r="AN1255" i="4"/>
  <c r="AL1257" i="4"/>
  <c r="AO1263" i="4"/>
  <c r="AO1271" i="4"/>
  <c r="AO1279" i="4"/>
  <c r="AO1286" i="4"/>
  <c r="AO1299" i="4"/>
  <c r="AN1306" i="4"/>
  <c r="AO1312" i="4"/>
  <c r="AO1318" i="4"/>
  <c r="AO1331" i="4"/>
  <c r="AN1338" i="4"/>
  <c r="AO1344" i="4"/>
  <c r="AO1350" i="4"/>
  <c r="AO1373" i="4"/>
  <c r="AO1383" i="4"/>
  <c r="AN1388" i="4"/>
  <c r="AM1436" i="4"/>
  <c r="AL1436" i="4"/>
  <c r="AL1458" i="4"/>
  <c r="AM1458" i="4"/>
  <c r="AM1228" i="4"/>
  <c r="AL1228" i="4"/>
  <c r="AO1242" i="4"/>
  <c r="AN1243" i="4"/>
  <c r="AN1254" i="4"/>
  <c r="AN1263" i="4"/>
  <c r="AN1271" i="4"/>
  <c r="AN1279" i="4"/>
  <c r="AO1281" i="4"/>
  <c r="AN1286" i="4"/>
  <c r="AN1318" i="4"/>
  <c r="AN1350" i="4"/>
  <c r="AO1403" i="4"/>
  <c r="AN1419" i="4"/>
  <c r="AN1427" i="4"/>
  <c r="AN1608" i="4"/>
  <c r="AO1186" i="4"/>
  <c r="AO1202" i="4"/>
  <c r="AO1218" i="4"/>
  <c r="AM1232" i="4"/>
  <c r="AL1232" i="4"/>
  <c r="AO1240" i="4"/>
  <c r="AN1242" i="4"/>
  <c r="AO1251" i="4"/>
  <c r="AN1262" i="4"/>
  <c r="AN1270" i="4"/>
  <c r="AN1278" i="4"/>
  <c r="AO1291" i="4"/>
  <c r="AN1298" i="4"/>
  <c r="AO1304" i="4"/>
  <c r="AO1310" i="4"/>
  <c r="AO1323" i="4"/>
  <c r="AN1330" i="4"/>
  <c r="AO1336" i="4"/>
  <c r="AO1342" i="4"/>
  <c r="AO1355" i="4"/>
  <c r="AN1362" i="4"/>
  <c r="AO1366" i="4"/>
  <c r="AN1375" i="4"/>
  <c r="AO1409" i="4"/>
  <c r="AO1436" i="4"/>
  <c r="AL1522" i="4"/>
  <c r="AM1522" i="4"/>
  <c r="AL1041" i="4"/>
  <c r="AL1045" i="4"/>
  <c r="AL1049" i="4"/>
  <c r="AL1053" i="4"/>
  <c r="AL1057" i="4"/>
  <c r="AL1061" i="4"/>
  <c r="AL1065" i="4"/>
  <c r="AL1069" i="4"/>
  <c r="AL1073" i="4"/>
  <c r="AL1077" i="4"/>
  <c r="AL1081" i="4"/>
  <c r="AL1085" i="4"/>
  <c r="AL1089" i="4"/>
  <c r="AL1093" i="4"/>
  <c r="AL1097" i="4"/>
  <c r="AL1101" i="4"/>
  <c r="AL1105" i="4"/>
  <c r="AL1109" i="4"/>
  <c r="AL1113" i="4"/>
  <c r="AL1117" i="4"/>
  <c r="AL1121" i="4"/>
  <c r="AL1125" i="4"/>
  <c r="AL1129" i="4"/>
  <c r="AL1133" i="4"/>
  <c r="AL1137" i="4"/>
  <c r="AL1141" i="4"/>
  <c r="AL1145" i="4"/>
  <c r="AL1149" i="4"/>
  <c r="AL1153" i="4"/>
  <c r="AL1157" i="4"/>
  <c r="AL1161" i="4"/>
  <c r="AL1165" i="4"/>
  <c r="AL1169" i="4"/>
  <c r="AL1173" i="4"/>
  <c r="AL1177" i="4"/>
  <c r="AL1181" i="4"/>
  <c r="AL1185" i="4"/>
  <c r="AL1196" i="4"/>
  <c r="AL1201" i="4"/>
  <c r="AL1212" i="4"/>
  <c r="AL1217" i="4"/>
  <c r="AO1239" i="4"/>
  <c r="AO1250" i="4"/>
  <c r="AN1251" i="4"/>
  <c r="AN1310" i="4"/>
  <c r="AN1342" i="4"/>
  <c r="AL1365" i="4"/>
  <c r="AM1365" i="4"/>
  <c r="AL1390" i="4"/>
  <c r="AM1390" i="4"/>
  <c r="AO1413" i="4"/>
  <c r="AL1433" i="4"/>
  <c r="AM1433" i="4"/>
  <c r="AL1191" i="4"/>
  <c r="AO1198" i="4"/>
  <c r="AL1207" i="4"/>
  <c r="AO1214" i="4"/>
  <c r="AL1224" i="4"/>
  <c r="AO1226" i="4"/>
  <c r="AO1227" i="4"/>
  <c r="AO1238" i="4"/>
  <c r="AN1239" i="4"/>
  <c r="AL1241" i="4"/>
  <c r="AO1248" i="4"/>
  <c r="AN1250" i="4"/>
  <c r="AO1259" i="4"/>
  <c r="AO1267" i="4"/>
  <c r="AO1275" i="4"/>
  <c r="AO1283" i="4"/>
  <c r="AN1290" i="4"/>
  <c r="AO1296" i="4"/>
  <c r="AO1302" i="4"/>
  <c r="AO1315" i="4"/>
  <c r="AN1322" i="4"/>
  <c r="AO1328" i="4"/>
  <c r="AO1334" i="4"/>
  <c r="AO1347" i="4"/>
  <c r="AN1354" i="4"/>
  <c r="AO1360" i="4"/>
  <c r="AL1371" i="4"/>
  <c r="AM1371" i="4"/>
  <c r="AL1384" i="4"/>
  <c r="AM1384" i="4"/>
  <c r="AO1385" i="4"/>
  <c r="AL1236" i="4"/>
  <c r="AL1240" i="4"/>
  <c r="AL1244" i="4"/>
  <c r="AL1248" i="4"/>
  <c r="AL1252" i="4"/>
  <c r="AL1256" i="4"/>
  <c r="AL1260" i="4"/>
  <c r="AL1264" i="4"/>
  <c r="AL1268" i="4"/>
  <c r="AL1272" i="4"/>
  <c r="AL1276" i="4"/>
  <c r="AL1280" i="4"/>
  <c r="AL1284" i="4"/>
  <c r="AL1288" i="4"/>
  <c r="AL1292" i="4"/>
  <c r="AL1296" i="4"/>
  <c r="AL1300" i="4"/>
  <c r="AL1304" i="4"/>
  <c r="AL1308" i="4"/>
  <c r="AL1312" i="4"/>
  <c r="AL1316" i="4"/>
  <c r="AL1320" i="4"/>
  <c r="AL1324" i="4"/>
  <c r="AL1328" i="4"/>
  <c r="AL1332" i="4"/>
  <c r="AL1336" i="4"/>
  <c r="AL1340" i="4"/>
  <c r="AL1344" i="4"/>
  <c r="AL1348" i="4"/>
  <c r="AL1352" i="4"/>
  <c r="AL1356" i="4"/>
  <c r="AL1360" i="4"/>
  <c r="AN1367" i="4"/>
  <c r="AM1372" i="4"/>
  <c r="AL1378" i="4"/>
  <c r="AL1385" i="4"/>
  <c r="AL1391" i="4"/>
  <c r="AN1399" i="4"/>
  <c r="AM1404" i="4"/>
  <c r="AL1410" i="4"/>
  <c r="AM1434" i="4"/>
  <c r="AO1447" i="4"/>
  <c r="AL1450" i="4"/>
  <c r="AM1450" i="4"/>
  <c r="AO1452" i="4"/>
  <c r="AO1479" i="4"/>
  <c r="AL1482" i="4"/>
  <c r="AM1482" i="4"/>
  <c r="AO1484" i="4"/>
  <c r="AO1511" i="4"/>
  <c r="AL1514" i="4"/>
  <c r="AM1514" i="4"/>
  <c r="AO1516" i="4"/>
  <c r="AO1543" i="4"/>
  <c r="AL1546" i="4"/>
  <c r="AM1546" i="4"/>
  <c r="AO1548" i="4"/>
  <c r="AO1573" i="4"/>
  <c r="AO1587" i="4"/>
  <c r="AN1591" i="4"/>
  <c r="AN1609" i="4"/>
  <c r="AN1675" i="4"/>
  <c r="AN1387" i="4"/>
  <c r="AM1392" i="4"/>
  <c r="AO1415" i="4"/>
  <c r="AN1416" i="4"/>
  <c r="AO1419" i="4"/>
  <c r="AN1420" i="4"/>
  <c r="AO1423" i="4"/>
  <c r="AN1424" i="4"/>
  <c r="AO1427" i="4"/>
  <c r="AN1428" i="4"/>
  <c r="AM1429" i="4"/>
  <c r="AO1451" i="4"/>
  <c r="AL1454" i="4"/>
  <c r="AM1454" i="4"/>
  <c r="AO1483" i="4"/>
  <c r="AL1486" i="4"/>
  <c r="AM1486" i="4"/>
  <c r="AO1515" i="4"/>
  <c r="AL1518" i="4"/>
  <c r="AM1518" i="4"/>
  <c r="AO1547" i="4"/>
  <c r="AL1550" i="4"/>
  <c r="AM1550" i="4"/>
  <c r="AN1719" i="4"/>
  <c r="AN1852" i="4"/>
  <c r="AN1363" i="4"/>
  <c r="AO1379" i="4"/>
  <c r="AN1395" i="4"/>
  <c r="AO1429" i="4"/>
  <c r="AO1439" i="4"/>
  <c r="AN1440" i="4"/>
  <c r="AL1462" i="4"/>
  <c r="AM1462" i="4"/>
  <c r="AO1464" i="4"/>
  <c r="AL1494" i="4"/>
  <c r="AM1494" i="4"/>
  <c r="AO1496" i="4"/>
  <c r="AL1526" i="4"/>
  <c r="AM1526" i="4"/>
  <c r="AO1528" i="4"/>
  <c r="AO1555" i="4"/>
  <c r="AL1558" i="4"/>
  <c r="AM1558" i="4"/>
  <c r="AO1560" i="4"/>
  <c r="AO1597" i="4"/>
  <c r="AN1383" i="4"/>
  <c r="AM1412" i="4"/>
  <c r="AL1412" i="4"/>
  <c r="AM1432" i="4"/>
  <c r="AL1432" i="4"/>
  <c r="AL1466" i="4"/>
  <c r="AM1466" i="4"/>
  <c r="AL1498" i="4"/>
  <c r="AM1498" i="4"/>
  <c r="AL1530" i="4"/>
  <c r="AM1530" i="4"/>
  <c r="AL1562" i="4"/>
  <c r="AM1562" i="4"/>
  <c r="AN1593" i="4"/>
  <c r="AN1607" i="4"/>
  <c r="AN1751" i="4"/>
  <c r="AN1892" i="4"/>
  <c r="AN1371" i="4"/>
  <c r="AN1403" i="4"/>
  <c r="AN1436" i="4"/>
  <c r="AM1441" i="4"/>
  <c r="AL1441" i="4"/>
  <c r="AL1470" i="4"/>
  <c r="AM1470" i="4"/>
  <c r="AL1502" i="4"/>
  <c r="AM1502" i="4"/>
  <c r="AL1534" i="4"/>
  <c r="AM1534" i="4"/>
  <c r="AL1566" i="4"/>
  <c r="AM1566" i="4"/>
  <c r="AL1572" i="4"/>
  <c r="AM1572" i="4"/>
  <c r="AN1575" i="4"/>
  <c r="AN1631" i="4"/>
  <c r="AN1391" i="4"/>
  <c r="AM1396" i="4"/>
  <c r="AL1402" i="4"/>
  <c r="AL1409" i="4"/>
  <c r="AO1411" i="4"/>
  <c r="AM1416" i="4"/>
  <c r="AL1416" i="4"/>
  <c r="AM1420" i="4"/>
  <c r="AL1420" i="4"/>
  <c r="AM1424" i="4"/>
  <c r="AL1424" i="4"/>
  <c r="AM1428" i="4"/>
  <c r="AL1428" i="4"/>
  <c r="AM1438" i="4"/>
  <c r="AO1471" i="4"/>
  <c r="AL1474" i="4"/>
  <c r="AM1474" i="4"/>
  <c r="AO1503" i="4"/>
  <c r="AL1506" i="4"/>
  <c r="AM1506" i="4"/>
  <c r="AO1535" i="4"/>
  <c r="AL1538" i="4"/>
  <c r="AM1538" i="4"/>
  <c r="AL1577" i="4"/>
  <c r="AM1577" i="4"/>
  <c r="AN1592" i="4"/>
  <c r="AN1687" i="4"/>
  <c r="AL1878" i="4"/>
  <c r="AM1878" i="4"/>
  <c r="AN1379" i="4"/>
  <c r="AN1411" i="4"/>
  <c r="AO1431" i="4"/>
  <c r="AN1432" i="4"/>
  <c r="AO1443" i="4"/>
  <c r="AL1446" i="4"/>
  <c r="AM1446" i="4"/>
  <c r="AO1448" i="4"/>
  <c r="AO1475" i="4"/>
  <c r="AL1478" i="4"/>
  <c r="AM1478" i="4"/>
  <c r="AO1480" i="4"/>
  <c r="AO1507" i="4"/>
  <c r="AL1510" i="4"/>
  <c r="AM1510" i="4"/>
  <c r="AO1512" i="4"/>
  <c r="AO1539" i="4"/>
  <c r="AL1542" i="4"/>
  <c r="AM1542" i="4"/>
  <c r="AO1544" i="4"/>
  <c r="AO1579" i="4"/>
  <c r="AL1588" i="4"/>
  <c r="AM1588" i="4"/>
  <c r="AN1783" i="4"/>
  <c r="AO1574" i="4"/>
  <c r="AO1590" i="4"/>
  <c r="AO1623" i="4"/>
  <c r="AM1629" i="4"/>
  <c r="AL1629" i="4"/>
  <c r="AN1659" i="4"/>
  <c r="AN1671" i="4"/>
  <c r="AN1695" i="4"/>
  <c r="AN1727" i="4"/>
  <c r="AN1759" i="4"/>
  <c r="AN1791" i="4"/>
  <c r="AO1855" i="4"/>
  <c r="AM1863" i="4"/>
  <c r="AL1863" i="4"/>
  <c r="AO1867" i="4"/>
  <c r="AN2269" i="4"/>
  <c r="AN2283" i="4"/>
  <c r="AN2399" i="4"/>
  <c r="AO1591" i="4"/>
  <c r="AO1592" i="4"/>
  <c r="AO1607" i="4"/>
  <c r="AO1608" i="4"/>
  <c r="AO1631" i="4"/>
  <c r="AN1639" i="4"/>
  <c r="AO1644" i="4"/>
  <c r="AO1651" i="4"/>
  <c r="AO1675" i="4"/>
  <c r="AO1680" i="4"/>
  <c r="AO1687" i="4"/>
  <c r="AN1707" i="4"/>
  <c r="AO1712" i="4"/>
  <c r="AO1719" i="4"/>
  <c r="AN1739" i="4"/>
  <c r="AO1744" i="4"/>
  <c r="AO1751" i="4"/>
  <c r="AN1771" i="4"/>
  <c r="AO1776" i="4"/>
  <c r="AO1783" i="4"/>
  <c r="AN1803" i="4"/>
  <c r="AN1819" i="4"/>
  <c r="AN1835" i="4"/>
  <c r="AM1875" i="4"/>
  <c r="AL1875" i="4"/>
  <c r="AO1878" i="4"/>
  <c r="AN1947" i="4"/>
  <c r="AL1440" i="4"/>
  <c r="AL1444" i="4"/>
  <c r="AL1448" i="4"/>
  <c r="AL1452" i="4"/>
  <c r="AL1456" i="4"/>
  <c r="AL1460" i="4"/>
  <c r="AL1464" i="4"/>
  <c r="AL1468" i="4"/>
  <c r="AL1472" i="4"/>
  <c r="AL1476" i="4"/>
  <c r="AL1480" i="4"/>
  <c r="AL1484" i="4"/>
  <c r="AL1488" i="4"/>
  <c r="AL1492" i="4"/>
  <c r="AL1496" i="4"/>
  <c r="AL1500" i="4"/>
  <c r="AL1504" i="4"/>
  <c r="AL1508" i="4"/>
  <c r="AL1512" i="4"/>
  <c r="AL1516" i="4"/>
  <c r="AL1520" i="4"/>
  <c r="AL1524" i="4"/>
  <c r="AL1528" i="4"/>
  <c r="AL1532" i="4"/>
  <c r="AL1536" i="4"/>
  <c r="AL1540" i="4"/>
  <c r="AL1544" i="4"/>
  <c r="AL1548" i="4"/>
  <c r="AL1552" i="4"/>
  <c r="AL1556" i="4"/>
  <c r="AL1560" i="4"/>
  <c r="AL1564" i="4"/>
  <c r="AL1569" i="4"/>
  <c r="AL1580" i="4"/>
  <c r="AL1585" i="4"/>
  <c r="AO1595" i="4"/>
  <c r="AO1596" i="4"/>
  <c r="AO1611" i="4"/>
  <c r="AO1612" i="4"/>
  <c r="AO1628" i="4"/>
  <c r="AO1636" i="4"/>
  <c r="AO1642" i="4"/>
  <c r="AO1643" i="4"/>
  <c r="AN1663" i="4"/>
  <c r="AO1668" i="4"/>
  <c r="AO1679" i="4"/>
  <c r="AO1698" i="4"/>
  <c r="AN1699" i="4"/>
  <c r="AO1704" i="4"/>
  <c r="AO1711" i="4"/>
  <c r="AO1730" i="4"/>
  <c r="AN1731" i="4"/>
  <c r="AO1736" i="4"/>
  <c r="AO1743" i="4"/>
  <c r="AO1762" i="4"/>
  <c r="AN1763" i="4"/>
  <c r="AO1768" i="4"/>
  <c r="AO1775" i="4"/>
  <c r="AO1794" i="4"/>
  <c r="AN1795" i="4"/>
  <c r="AO1800" i="4"/>
  <c r="AO1806" i="4"/>
  <c r="AN1807" i="4"/>
  <c r="AO1822" i="4"/>
  <c r="AN1823" i="4"/>
  <c r="AO1838" i="4"/>
  <c r="AN1839" i="4"/>
  <c r="AO1851" i="4"/>
  <c r="AN1871" i="4"/>
  <c r="AM1883" i="4"/>
  <c r="AL1883" i="4"/>
  <c r="AO1566" i="4"/>
  <c r="AO1582" i="4"/>
  <c r="AO1598" i="4"/>
  <c r="AO1614" i="4"/>
  <c r="AM1625" i="4"/>
  <c r="AL1625" i="4"/>
  <c r="AM1633" i="4"/>
  <c r="AL1633" i="4"/>
  <c r="AN1643" i="4"/>
  <c r="AO1655" i="4"/>
  <c r="AN1679" i="4"/>
  <c r="AO1691" i="4"/>
  <c r="AN1711" i="4"/>
  <c r="AO1723" i="4"/>
  <c r="AN1743" i="4"/>
  <c r="AO1755" i="4"/>
  <c r="AN1775" i="4"/>
  <c r="AO1787" i="4"/>
  <c r="AO1827" i="4"/>
  <c r="AO1844" i="4"/>
  <c r="AN1870" i="4"/>
  <c r="AL1445" i="4"/>
  <c r="AL1449" i="4"/>
  <c r="AL1453" i="4"/>
  <c r="AL1457" i="4"/>
  <c r="AL1461" i="4"/>
  <c r="AL1465" i="4"/>
  <c r="AL1469" i="4"/>
  <c r="AL1473" i="4"/>
  <c r="AL1477" i="4"/>
  <c r="AL1481" i="4"/>
  <c r="AL1485" i="4"/>
  <c r="AL1489" i="4"/>
  <c r="AL1493" i="4"/>
  <c r="AL1497" i="4"/>
  <c r="AL1501" i="4"/>
  <c r="AL1505" i="4"/>
  <c r="AL1509" i="4"/>
  <c r="AL1513" i="4"/>
  <c r="AL1517" i="4"/>
  <c r="AL1521" i="4"/>
  <c r="AL1525" i="4"/>
  <c r="AL1529" i="4"/>
  <c r="AL1533" i="4"/>
  <c r="AL1537" i="4"/>
  <c r="AL1541" i="4"/>
  <c r="AL1545" i="4"/>
  <c r="AL1549" i="4"/>
  <c r="AL1553" i="4"/>
  <c r="AL1557" i="4"/>
  <c r="AL1561" i="4"/>
  <c r="AL1565" i="4"/>
  <c r="AL1576" i="4"/>
  <c r="AL1581" i="4"/>
  <c r="AO1599" i="4"/>
  <c r="AO1600" i="4"/>
  <c r="AO1615" i="4"/>
  <c r="AO1616" i="4"/>
  <c r="AM1621" i="4"/>
  <c r="AL1621" i="4"/>
  <c r="AO1626" i="4"/>
  <c r="AO1627" i="4"/>
  <c r="AO1634" i="4"/>
  <c r="AO1635" i="4"/>
  <c r="AN1655" i="4"/>
  <c r="AO1666" i="4"/>
  <c r="AO1667" i="4"/>
  <c r="AO1690" i="4"/>
  <c r="AN1691" i="4"/>
  <c r="AO1703" i="4"/>
  <c r="AO1722" i="4"/>
  <c r="AN1723" i="4"/>
  <c r="AO1735" i="4"/>
  <c r="AO1754" i="4"/>
  <c r="AN1755" i="4"/>
  <c r="AO1767" i="4"/>
  <c r="AO1786" i="4"/>
  <c r="AN1787" i="4"/>
  <c r="AO1792" i="4"/>
  <c r="AO1799" i="4"/>
  <c r="AO1810" i="4"/>
  <c r="AN1811" i="4"/>
  <c r="AO1826" i="4"/>
  <c r="AN1827" i="4"/>
  <c r="AN1844" i="4"/>
  <c r="AO1869" i="4"/>
  <c r="AM1877" i="4"/>
  <c r="AL1877" i="4"/>
  <c r="AO1578" i="4"/>
  <c r="AO1602" i="4"/>
  <c r="AO1618" i="4"/>
  <c r="AN1627" i="4"/>
  <c r="AN1635" i="4"/>
  <c r="AN1667" i="4"/>
  <c r="AN1703" i="4"/>
  <c r="AN1735" i="4"/>
  <c r="AN1767" i="4"/>
  <c r="AN1799" i="4"/>
  <c r="AO1842" i="4"/>
  <c r="AO1843" i="4"/>
  <c r="AN1869" i="4"/>
  <c r="AM1889" i="4"/>
  <c r="AL1889" i="4"/>
  <c r="AO1603" i="4"/>
  <c r="AO1604" i="4"/>
  <c r="AO1619" i="4"/>
  <c r="AO1620" i="4"/>
  <c r="AO1622" i="4"/>
  <c r="AO1624" i="4"/>
  <c r="AO1632" i="4"/>
  <c r="AO1637" i="4"/>
  <c r="AN1647" i="4"/>
  <c r="AO1652" i="4"/>
  <c r="AO1658" i="4"/>
  <c r="AO1659" i="4"/>
  <c r="AO1671" i="4"/>
  <c r="AO1676" i="4"/>
  <c r="AO1682" i="4"/>
  <c r="AN1683" i="4"/>
  <c r="AO1688" i="4"/>
  <c r="AO1695" i="4"/>
  <c r="AO1714" i="4"/>
  <c r="AN1715" i="4"/>
  <c r="AO1720" i="4"/>
  <c r="AO1727" i="4"/>
  <c r="AO1746" i="4"/>
  <c r="AN1747" i="4"/>
  <c r="AO1752" i="4"/>
  <c r="AO1759" i="4"/>
  <c r="AO1778" i="4"/>
  <c r="AN1779" i="4"/>
  <c r="AO1784" i="4"/>
  <c r="AO1791" i="4"/>
  <c r="AO1814" i="4"/>
  <c r="AN1815" i="4"/>
  <c r="AO1830" i="4"/>
  <c r="AN1831" i="4"/>
  <c r="AO1846" i="4"/>
  <c r="AO1850" i="4"/>
  <c r="AN1861" i="4"/>
  <c r="AO1877" i="4"/>
  <c r="AN1854" i="4"/>
  <c r="AO1888" i="4"/>
  <c r="AO1895" i="4"/>
  <c r="AN1901" i="4"/>
  <c r="AM1909" i="4"/>
  <c r="AL1909" i="4"/>
  <c r="AN1914" i="4"/>
  <c r="AN1924" i="4"/>
  <c r="AO1856" i="4"/>
  <c r="AO1876" i="4"/>
  <c r="AO1884" i="4"/>
  <c r="AM1894" i="4"/>
  <c r="AL1894" i="4"/>
  <c r="AO1899" i="4"/>
  <c r="AN1913" i="4"/>
  <c r="AM1845" i="4"/>
  <c r="AL1854" i="4"/>
  <c r="AL1862" i="4"/>
  <c r="AO1864" i="4"/>
  <c r="AL1873" i="4"/>
  <c r="AN1875" i="4"/>
  <c r="AN1876" i="4"/>
  <c r="AN1877" i="4"/>
  <c r="AO1882" i="4"/>
  <c r="AN1889" i="4"/>
  <c r="AL1891" i="4"/>
  <c r="AN1898" i="4"/>
  <c r="AN2087" i="4"/>
  <c r="AM2145" i="4"/>
  <c r="AL2145" i="4"/>
  <c r="AL1804" i="4"/>
  <c r="AL1808" i="4"/>
  <c r="AL1812" i="4"/>
  <c r="AL1816" i="4"/>
  <c r="AL1820" i="4"/>
  <c r="AL1824" i="4"/>
  <c r="AL1828" i="4"/>
  <c r="AL1832" i="4"/>
  <c r="AL1836" i="4"/>
  <c r="AL1840" i="4"/>
  <c r="AL1846" i="4"/>
  <c r="AO1848" i="4"/>
  <c r="AM1855" i="4"/>
  <c r="AN1864" i="4"/>
  <c r="AN1865" i="4"/>
  <c r="AL1874" i="4"/>
  <c r="AO1880" i="4"/>
  <c r="AN1882" i="4"/>
  <c r="AO1887" i="4"/>
  <c r="AN1887" i="4"/>
  <c r="AN1897" i="4"/>
  <c r="AN1909" i="4"/>
  <c r="AM1917" i="4"/>
  <c r="AL1917" i="4"/>
  <c r="AN1848" i="4"/>
  <c r="AN1849" i="4"/>
  <c r="AN1880" i="4"/>
  <c r="AN1881" i="4"/>
  <c r="AO1906" i="4"/>
  <c r="AO1907" i="4"/>
  <c r="AO1911" i="4"/>
  <c r="AO1921" i="4"/>
  <c r="AN1921" i="4"/>
  <c r="AL1637" i="4"/>
  <c r="AL1641" i="4"/>
  <c r="AL1645" i="4"/>
  <c r="AL1649" i="4"/>
  <c r="AL1653" i="4"/>
  <c r="AL1657" i="4"/>
  <c r="AL1661" i="4"/>
  <c r="AL1665" i="4"/>
  <c r="AL1669" i="4"/>
  <c r="AL1673" i="4"/>
  <c r="AL1677" i="4"/>
  <c r="AL1681" i="4"/>
  <c r="AL1685" i="4"/>
  <c r="AL1689" i="4"/>
  <c r="AL1693" i="4"/>
  <c r="AL1697" i="4"/>
  <c r="AL1701" i="4"/>
  <c r="AL1705" i="4"/>
  <c r="AL1709" i="4"/>
  <c r="AL1713" i="4"/>
  <c r="AL1717" i="4"/>
  <c r="AL1721" i="4"/>
  <c r="AL1725" i="4"/>
  <c r="AL1729" i="4"/>
  <c r="AL1733" i="4"/>
  <c r="AL1737" i="4"/>
  <c r="AL1741" i="4"/>
  <c r="AL1745" i="4"/>
  <c r="AL1749" i="4"/>
  <c r="AL1753" i="4"/>
  <c r="AL1757" i="4"/>
  <c r="AL1761" i="4"/>
  <c r="AL1765" i="4"/>
  <c r="AL1769" i="4"/>
  <c r="AL1773" i="4"/>
  <c r="AL1777" i="4"/>
  <c r="AL1781" i="4"/>
  <c r="AL1785" i="4"/>
  <c r="AL1789" i="4"/>
  <c r="AL1793" i="4"/>
  <c r="AL1797" i="4"/>
  <c r="AL1801" i="4"/>
  <c r="AL1805" i="4"/>
  <c r="AL1809" i="4"/>
  <c r="AL1813" i="4"/>
  <c r="AL1817" i="4"/>
  <c r="AL1821" i="4"/>
  <c r="AL1825" i="4"/>
  <c r="AL1829" i="4"/>
  <c r="AL1833" i="4"/>
  <c r="AL1837" i="4"/>
  <c r="AM1841" i="4"/>
  <c r="AL1847" i="4"/>
  <c r="AL1857" i="4"/>
  <c r="AN1859" i="4"/>
  <c r="AO1860" i="4"/>
  <c r="AL1865" i="4"/>
  <c r="AM1866" i="4"/>
  <c r="AO1868" i="4"/>
  <c r="AL1879" i="4"/>
  <c r="AL1886" i="4"/>
  <c r="AO1893" i="4"/>
  <c r="AM1901" i="4"/>
  <c r="AL1901" i="4"/>
  <c r="AN1906" i="4"/>
  <c r="AN1956" i="4"/>
  <c r="AN2119" i="4"/>
  <c r="AO1852" i="4"/>
  <c r="AO1872" i="4"/>
  <c r="AO1892" i="4"/>
  <c r="AN1905" i="4"/>
  <c r="AN1917" i="4"/>
  <c r="AN1927" i="4"/>
  <c r="AO1900" i="4"/>
  <c r="AO1908" i="4"/>
  <c r="AO1916" i="4"/>
  <c r="AN1923" i="4"/>
  <c r="AO1932" i="4"/>
  <c r="AO1935" i="4"/>
  <c r="AN1935" i="4"/>
  <c r="AN1944" i="4"/>
  <c r="AO1945" i="4"/>
  <c r="AO1964" i="4"/>
  <c r="AO1967" i="4"/>
  <c r="AN1967" i="4"/>
  <c r="AN1975" i="4"/>
  <c r="AN1983" i="4"/>
  <c r="AN1991" i="4"/>
  <c r="AN1999" i="4"/>
  <c r="AN2007" i="4"/>
  <c r="AN2015" i="4"/>
  <c r="AN2023" i="4"/>
  <c r="AN2031" i="4"/>
  <c r="AN2039" i="4"/>
  <c r="AO2046" i="4"/>
  <c r="AO2054" i="4"/>
  <c r="AO2062" i="4"/>
  <c r="AO2072" i="4"/>
  <c r="AN2075" i="4"/>
  <c r="AO2085" i="4"/>
  <c r="AO2094" i="4"/>
  <c r="AO2104" i="4"/>
  <c r="AN2107" i="4"/>
  <c r="AO2117" i="4"/>
  <c r="AO2126" i="4"/>
  <c r="AO2136" i="4"/>
  <c r="AN2139" i="4"/>
  <c r="AO2153" i="4"/>
  <c r="AN2154" i="4"/>
  <c r="AN1932" i="4"/>
  <c r="AO1933" i="4"/>
  <c r="AO1942" i="4"/>
  <c r="AO1952" i="4"/>
  <c r="AO1955" i="4"/>
  <c r="AN1955" i="4"/>
  <c r="AN1964" i="4"/>
  <c r="AO1965" i="4"/>
  <c r="AO1972" i="4"/>
  <c r="AO1980" i="4"/>
  <c r="AO1988" i="4"/>
  <c r="AO1996" i="4"/>
  <c r="AO2004" i="4"/>
  <c r="AO2012" i="4"/>
  <c r="AO2020" i="4"/>
  <c r="AO2028" i="4"/>
  <c r="AO2036" i="4"/>
  <c r="AN2047" i="4"/>
  <c r="AN2055" i="4"/>
  <c r="AN2063" i="4"/>
  <c r="AO2073" i="4"/>
  <c r="AO2082" i="4"/>
  <c r="AO2092" i="4"/>
  <c r="AN2095" i="4"/>
  <c r="AO2105" i="4"/>
  <c r="AN2127" i="4"/>
  <c r="AO2137" i="4"/>
  <c r="AO2152" i="4"/>
  <c r="AO1918" i="4"/>
  <c r="AO1930" i="4"/>
  <c r="AN1943" i="4"/>
  <c r="AN1952" i="4"/>
  <c r="AO1953" i="4"/>
  <c r="AO1962" i="4"/>
  <c r="AO1973" i="4"/>
  <c r="AO1981" i="4"/>
  <c r="AO1989" i="4"/>
  <c r="AO1997" i="4"/>
  <c r="AO2005" i="4"/>
  <c r="AO2013" i="4"/>
  <c r="AO2021" i="4"/>
  <c r="AO2029" i="4"/>
  <c r="AO2037" i="4"/>
  <c r="AO2045" i="4"/>
  <c r="AO2070" i="4"/>
  <c r="AN2083" i="4"/>
  <c r="AO2093" i="4"/>
  <c r="AO2102" i="4"/>
  <c r="AN2115" i="4"/>
  <c r="AO2125" i="4"/>
  <c r="AO2134" i="4"/>
  <c r="AO1928" i="4"/>
  <c r="AO1931" i="4"/>
  <c r="AN1931" i="4"/>
  <c r="AN1940" i="4"/>
  <c r="AO1941" i="4"/>
  <c r="AO1950" i="4"/>
  <c r="AO1960" i="4"/>
  <c r="AO1963" i="4"/>
  <c r="AN1963" i="4"/>
  <c r="AO1970" i="4"/>
  <c r="AO1978" i="4"/>
  <c r="AO1986" i="4"/>
  <c r="AO1994" i="4"/>
  <c r="AO2002" i="4"/>
  <c r="AO2010" i="4"/>
  <c r="AO2018" i="4"/>
  <c r="AO2026" i="4"/>
  <c r="AO2034" i="4"/>
  <c r="AO2042" i="4"/>
  <c r="AO2053" i="4"/>
  <c r="AO2061" i="4"/>
  <c r="AO2068" i="4"/>
  <c r="AN2071" i="4"/>
  <c r="AO2081" i="4"/>
  <c r="AO2090" i="4"/>
  <c r="AO2100" i="4"/>
  <c r="AN2103" i="4"/>
  <c r="AO2113" i="4"/>
  <c r="AO2122" i="4"/>
  <c r="AO2132" i="4"/>
  <c r="AN2135" i="4"/>
  <c r="AO1896" i="4"/>
  <c r="AO1904" i="4"/>
  <c r="AO1912" i="4"/>
  <c r="AO1920" i="4"/>
  <c r="AN1928" i="4"/>
  <c r="AO1929" i="4"/>
  <c r="AO1938" i="4"/>
  <c r="AO1951" i="4"/>
  <c r="AN1951" i="4"/>
  <c r="AN1960" i="4"/>
  <c r="AO1961" i="4"/>
  <c r="AN1971" i="4"/>
  <c r="AN1979" i="4"/>
  <c r="AN1987" i="4"/>
  <c r="AN1995" i="4"/>
  <c r="AN2003" i="4"/>
  <c r="AN2011" i="4"/>
  <c r="AN2019" i="4"/>
  <c r="AN2027" i="4"/>
  <c r="AN2035" i="4"/>
  <c r="AN2043" i="4"/>
  <c r="AO2050" i="4"/>
  <c r="AO2058" i="4"/>
  <c r="AO2069" i="4"/>
  <c r="AO2078" i="4"/>
  <c r="AO2088" i="4"/>
  <c r="AN2091" i="4"/>
  <c r="AO2101" i="4"/>
  <c r="AO2110" i="4"/>
  <c r="AO2120" i="4"/>
  <c r="AN2123" i="4"/>
  <c r="AO2133" i="4"/>
  <c r="AO2142" i="4"/>
  <c r="AO1926" i="4"/>
  <c r="AO1936" i="4"/>
  <c r="AO1939" i="4"/>
  <c r="AN1939" i="4"/>
  <c r="AN1948" i="4"/>
  <c r="AO1958" i="4"/>
  <c r="AO1968" i="4"/>
  <c r="AO1976" i="4"/>
  <c r="AN2051" i="4"/>
  <c r="AN2059" i="4"/>
  <c r="AN2079" i="4"/>
  <c r="AN2111" i="4"/>
  <c r="AN2143" i="4"/>
  <c r="AN1936" i="4"/>
  <c r="AO1956" i="4"/>
  <c r="AN1959" i="4"/>
  <c r="AN1968" i="4"/>
  <c r="AO2048" i="4"/>
  <c r="AO2056" i="4"/>
  <c r="AN2067" i="4"/>
  <c r="AN2099" i="4"/>
  <c r="AN2131" i="4"/>
  <c r="AL2172" i="4"/>
  <c r="AM2172" i="4"/>
  <c r="AO2174" i="4"/>
  <c r="AO2240" i="4"/>
  <c r="AO2157" i="4"/>
  <c r="AL2168" i="4"/>
  <c r="AM2168" i="4"/>
  <c r="AN2174" i="4"/>
  <c r="AL2180" i="4"/>
  <c r="AM2180" i="4"/>
  <c r="AL2188" i="4"/>
  <c r="AM2188" i="4"/>
  <c r="AL2196" i="4"/>
  <c r="AM2196" i="4"/>
  <c r="AL2204" i="4"/>
  <c r="AM2204" i="4"/>
  <c r="AL2212" i="4"/>
  <c r="AM2212" i="4"/>
  <c r="AL2237" i="4"/>
  <c r="AM2237" i="4"/>
  <c r="AN2240" i="4"/>
  <c r="AN2268" i="4"/>
  <c r="AN2307" i="4"/>
  <c r="AN2371" i="4"/>
  <c r="AN2521" i="4"/>
  <c r="AM2591" i="4"/>
  <c r="AL2591" i="4"/>
  <c r="AN2636" i="4"/>
  <c r="AM2676" i="4"/>
  <c r="AL2676" i="4"/>
  <c r="AN2684" i="4"/>
  <c r="AL2156" i="4"/>
  <c r="AO2159" i="4"/>
  <c r="AO2162" i="4"/>
  <c r="AO2170" i="4"/>
  <c r="AO2171" i="4"/>
  <c r="AO2173" i="4"/>
  <c r="AL2242" i="4"/>
  <c r="AM2242" i="4"/>
  <c r="AO2244" i="4"/>
  <c r="AN2253" i="4"/>
  <c r="AO2258" i="4"/>
  <c r="AO2146" i="4"/>
  <c r="AO2161" i="4"/>
  <c r="AN2161" i="4"/>
  <c r="AO2166" i="4"/>
  <c r="AO2169" i="4"/>
  <c r="AO2165" i="4"/>
  <c r="AL2216" i="4"/>
  <c r="AM2216" i="4"/>
  <c r="AO2224" i="4"/>
  <c r="AN2252" i="4"/>
  <c r="AN2261" i="4"/>
  <c r="AN2271" i="4"/>
  <c r="AL1925" i="4"/>
  <c r="AL1929" i="4"/>
  <c r="AL1933" i="4"/>
  <c r="AL1937" i="4"/>
  <c r="AL1941" i="4"/>
  <c r="AL1945" i="4"/>
  <c r="AL1949" i="4"/>
  <c r="AL1953" i="4"/>
  <c r="AL1957" i="4"/>
  <c r="AL1961" i="4"/>
  <c r="AL1965" i="4"/>
  <c r="AL1969" i="4"/>
  <c r="AL1973" i="4"/>
  <c r="AL1977" i="4"/>
  <c r="AL1981" i="4"/>
  <c r="AL1985" i="4"/>
  <c r="AL1989" i="4"/>
  <c r="AL1993" i="4"/>
  <c r="AL1997" i="4"/>
  <c r="AL2001" i="4"/>
  <c r="AL2005" i="4"/>
  <c r="AL2009" i="4"/>
  <c r="AL2013" i="4"/>
  <c r="AL2017" i="4"/>
  <c r="AL2021" i="4"/>
  <c r="AL2025" i="4"/>
  <c r="AL2029" i="4"/>
  <c r="AL2033" i="4"/>
  <c r="AL2037" i="4"/>
  <c r="AL2041" i="4"/>
  <c r="AL2049" i="4"/>
  <c r="AL2053" i="4"/>
  <c r="AL2057" i="4"/>
  <c r="AL2061" i="4"/>
  <c r="AL2176" i="4"/>
  <c r="AM2176" i="4"/>
  <c r="AO2178" i="4"/>
  <c r="AL2184" i="4"/>
  <c r="AM2184" i="4"/>
  <c r="AO2186" i="4"/>
  <c r="AL2192" i="4"/>
  <c r="AM2192" i="4"/>
  <c r="AO2194" i="4"/>
  <c r="AL2200" i="4"/>
  <c r="AM2200" i="4"/>
  <c r="AO2202" i="4"/>
  <c r="AL2208" i="4"/>
  <c r="AM2208" i="4"/>
  <c r="AO2210" i="4"/>
  <c r="AO2217" i="4"/>
  <c r="AL2221" i="4"/>
  <c r="AM2221" i="4"/>
  <c r="AN2224" i="4"/>
  <c r="AN2270" i="4"/>
  <c r="AN2339" i="4"/>
  <c r="AL2152" i="4"/>
  <c r="AO2154" i="4"/>
  <c r="AL2164" i="4"/>
  <c r="AN2178" i="4"/>
  <c r="AL2226" i="4"/>
  <c r="AM2226" i="4"/>
  <c r="AO2228" i="4"/>
  <c r="AO2250" i="4"/>
  <c r="AN2260" i="4"/>
  <c r="AO2223" i="4"/>
  <c r="AO2239" i="4"/>
  <c r="AO2251" i="4"/>
  <c r="AO2259" i="4"/>
  <c r="AO2267" i="4"/>
  <c r="AN2287" i="4"/>
  <c r="AN2299" i="4"/>
  <c r="AO2310" i="4"/>
  <c r="AO2313" i="4"/>
  <c r="AO2319" i="4"/>
  <c r="AN2331" i="4"/>
  <c r="AO2342" i="4"/>
  <c r="AO2345" i="4"/>
  <c r="AO2351" i="4"/>
  <c r="AN2363" i="4"/>
  <c r="AO2374" i="4"/>
  <c r="AO2377" i="4"/>
  <c r="AO2383" i="4"/>
  <c r="AO2401" i="4"/>
  <c r="AL2430" i="4"/>
  <c r="AM2430" i="4"/>
  <c r="AM2441" i="4"/>
  <c r="AL2441" i="4"/>
  <c r="AM2457" i="4"/>
  <c r="AL2457" i="4"/>
  <c r="AO2252" i="4"/>
  <c r="AO2260" i="4"/>
  <c r="AO2268" i="4"/>
  <c r="AO2271" i="4"/>
  <c r="AO2283" i="4"/>
  <c r="AN2286" i="4"/>
  <c r="AO2307" i="4"/>
  <c r="AN2319" i="4"/>
  <c r="AO2339" i="4"/>
  <c r="AN2351" i="4"/>
  <c r="AO2371" i="4"/>
  <c r="AN2383" i="4"/>
  <c r="AL2218" i="4"/>
  <c r="AL2229" i="4"/>
  <c r="AL2234" i="4"/>
  <c r="AL2245" i="4"/>
  <c r="AO2274" i="4"/>
  <c r="AN2274" i="4"/>
  <c r="AO2276" i="4"/>
  <c r="AN2279" i="4"/>
  <c r="AO2282" i="4"/>
  <c r="AN2282" i="4"/>
  <c r="AN2295" i="4"/>
  <c r="AO2304" i="4"/>
  <c r="AO2306" i="4"/>
  <c r="AO2309" i="4"/>
  <c r="AO2315" i="4"/>
  <c r="AN2327" i="4"/>
  <c r="AO2336" i="4"/>
  <c r="AO2338" i="4"/>
  <c r="AO2341" i="4"/>
  <c r="AO2347" i="4"/>
  <c r="AN2359" i="4"/>
  <c r="AO2368" i="4"/>
  <c r="AO2370" i="4"/>
  <c r="AO2373" i="4"/>
  <c r="AO2379" i="4"/>
  <c r="AO2391" i="4"/>
  <c r="AO2398" i="4"/>
  <c r="AL2419" i="4"/>
  <c r="AM2419" i="4"/>
  <c r="AL2224" i="4"/>
  <c r="AO2231" i="4"/>
  <c r="AL2240" i="4"/>
  <c r="AO2247" i="4"/>
  <c r="AL2253" i="4"/>
  <c r="AO2255" i="4"/>
  <c r="AO2263" i="4"/>
  <c r="AO2278" i="4"/>
  <c r="AN2278" i="4"/>
  <c r="AO2285" i="4"/>
  <c r="AO2294" i="4"/>
  <c r="AO2297" i="4"/>
  <c r="AO2303" i="4"/>
  <c r="AN2315" i="4"/>
  <c r="AO2326" i="4"/>
  <c r="AO2329" i="4"/>
  <c r="AO2335" i="4"/>
  <c r="AN2347" i="4"/>
  <c r="AO2358" i="4"/>
  <c r="AO2361" i="4"/>
  <c r="AO2367" i="4"/>
  <c r="AN2379" i="4"/>
  <c r="AN2415" i="4"/>
  <c r="AM2449" i="4"/>
  <c r="AL2449" i="4"/>
  <c r="AO2248" i="4"/>
  <c r="AO2256" i="4"/>
  <c r="AO2264" i="4"/>
  <c r="AN2303" i="4"/>
  <c r="AN2335" i="4"/>
  <c r="AN2367" i="4"/>
  <c r="AM2385" i="4"/>
  <c r="AL2385" i="4"/>
  <c r="AN2388" i="4"/>
  <c r="AN2404" i="4"/>
  <c r="AL2469" i="4"/>
  <c r="AM2469" i="4"/>
  <c r="AL2220" i="4"/>
  <c r="AO2227" i="4"/>
  <c r="AL2236" i="4"/>
  <c r="AO2243" i="4"/>
  <c r="AL2277" i="4"/>
  <c r="AN2291" i="4"/>
  <c r="AO2300" i="4"/>
  <c r="AN2323" i="4"/>
  <c r="AO2332" i="4"/>
  <c r="AN2355" i="4"/>
  <c r="AO2364" i="4"/>
  <c r="AN2394" i="4"/>
  <c r="AM2401" i="4"/>
  <c r="AL2401" i="4"/>
  <c r="AO2287" i="4"/>
  <c r="AO2288" i="4"/>
  <c r="AO2290" i="4"/>
  <c r="AO2293" i="4"/>
  <c r="AO2299" i="4"/>
  <c r="AN2311" i="4"/>
  <c r="AO2320" i="4"/>
  <c r="AO2322" i="4"/>
  <c r="AO2325" i="4"/>
  <c r="AO2331" i="4"/>
  <c r="AN2343" i="4"/>
  <c r="AO2352" i="4"/>
  <c r="AO2354" i="4"/>
  <c r="AO2357" i="4"/>
  <c r="AO2363" i="4"/>
  <c r="AN2375" i="4"/>
  <c r="AO2385" i="4"/>
  <c r="AL2402" i="4"/>
  <c r="AL2409" i="4"/>
  <c r="AL2410" i="4"/>
  <c r="AO2436" i="4"/>
  <c r="AO2444" i="4"/>
  <c r="AO2452" i="4"/>
  <c r="AO2461" i="4"/>
  <c r="AN2593" i="4"/>
  <c r="AO2388" i="4"/>
  <c r="AL2397" i="4"/>
  <c r="AO2404" i="4"/>
  <c r="AM2411" i="4"/>
  <c r="AN2414" i="4"/>
  <c r="AL2421" i="4"/>
  <c r="AM2422" i="4"/>
  <c r="AL2425" i="4"/>
  <c r="AM2438" i="4"/>
  <c r="AM2446" i="4"/>
  <c r="AM2454" i="4"/>
  <c r="AN2486" i="4"/>
  <c r="AL2499" i="4"/>
  <c r="AM2499" i="4"/>
  <c r="AO2384" i="4"/>
  <c r="AO2400" i="4"/>
  <c r="AN2406" i="4"/>
  <c r="AO2432" i="4"/>
  <c r="AN2434" i="4"/>
  <c r="AN2465" i="4"/>
  <c r="AM2468" i="4"/>
  <c r="AL2468" i="4"/>
  <c r="AN2485" i="4"/>
  <c r="AM2547" i="4"/>
  <c r="AL2547" i="4"/>
  <c r="AO2408" i="4"/>
  <c r="AN2418" i="4"/>
  <c r="AO2431" i="4"/>
  <c r="AO2440" i="4"/>
  <c r="AO2448" i="4"/>
  <c r="AO2456" i="4"/>
  <c r="AO2483" i="4"/>
  <c r="AM2583" i="4"/>
  <c r="AL2583" i="4"/>
  <c r="AL2389" i="4"/>
  <c r="AO2396" i="4"/>
  <c r="AL2405" i="4"/>
  <c r="AL2406" i="4"/>
  <c r="AO2420" i="4"/>
  <c r="AO2428" i="4"/>
  <c r="AN2430" i="4"/>
  <c r="AM2434" i="4"/>
  <c r="AM2442" i="4"/>
  <c r="AM2450" i="4"/>
  <c r="AL2467" i="4"/>
  <c r="AM2467" i="4"/>
  <c r="AN2477" i="4"/>
  <c r="AL2497" i="4"/>
  <c r="AM2497" i="4"/>
  <c r="AM2517" i="4"/>
  <c r="AL2517" i="4"/>
  <c r="AL2527" i="4"/>
  <c r="AM2527" i="4"/>
  <c r="AN2601" i="4"/>
  <c r="AN2410" i="4"/>
  <c r="AO2424" i="4"/>
  <c r="AN2426" i="4"/>
  <c r="AO2427" i="4"/>
  <c r="AM2437" i="4"/>
  <c r="AL2437" i="4"/>
  <c r="AM2445" i="4"/>
  <c r="AL2445" i="4"/>
  <c r="AM2453" i="4"/>
  <c r="AL2453" i="4"/>
  <c r="AL2501" i="4"/>
  <c r="AM2501" i="4"/>
  <c r="AM2599" i="4"/>
  <c r="AL2599" i="4"/>
  <c r="AO2392" i="4"/>
  <c r="AO2412" i="4"/>
  <c r="AN2422" i="4"/>
  <c r="AO2423" i="4"/>
  <c r="AN2425" i="4"/>
  <c r="AL2459" i="4"/>
  <c r="AM2459" i="4"/>
  <c r="AN2462" i="4"/>
  <c r="AO2467" i="4"/>
  <c r="AN2478" i="4"/>
  <c r="AO2482" i="4"/>
  <c r="AL2491" i="4"/>
  <c r="AM2491" i="4"/>
  <c r="AL2507" i="4"/>
  <c r="AM2507" i="4"/>
  <c r="AM2509" i="4"/>
  <c r="AL2509" i="4"/>
  <c r="AN2513" i="4"/>
  <c r="AL2519" i="4"/>
  <c r="AM2519" i="4"/>
  <c r="AM2541" i="4"/>
  <c r="AL2541" i="4"/>
  <c r="AN2545" i="4"/>
  <c r="AN2565" i="4"/>
  <c r="AL2592" i="4"/>
  <c r="AM2592" i="4"/>
  <c r="AL2600" i="4"/>
  <c r="AM2600" i="4"/>
  <c r="AM2607" i="4"/>
  <c r="AL2607" i="4"/>
  <c r="AN2610" i="4"/>
  <c r="AN2481" i="4"/>
  <c r="AN2482" i="4"/>
  <c r="AO2486" i="4"/>
  <c r="AL2495" i="4"/>
  <c r="AM2495" i="4"/>
  <c r="AL2503" i="4"/>
  <c r="AM2503" i="4"/>
  <c r="AO2520" i="4"/>
  <c r="AM2529" i="4"/>
  <c r="AL2529" i="4"/>
  <c r="AO2530" i="4"/>
  <c r="AN2533" i="4"/>
  <c r="AL2539" i="4"/>
  <c r="AM2539" i="4"/>
  <c r="AL2548" i="4"/>
  <c r="AM2548" i="4"/>
  <c r="AO2552" i="4"/>
  <c r="AM2559" i="4"/>
  <c r="AL2559" i="4"/>
  <c r="AO2562" i="4"/>
  <c r="AM2567" i="4"/>
  <c r="AL2567" i="4"/>
  <c r="AO2572" i="4"/>
  <c r="AM2575" i="4"/>
  <c r="AL2575" i="4"/>
  <c r="AO2580" i="4"/>
  <c r="AO2591" i="4"/>
  <c r="AL2618" i="4"/>
  <c r="AM2618" i="4"/>
  <c r="AO2701" i="4"/>
  <c r="AN2466" i="4"/>
  <c r="AL2471" i="4"/>
  <c r="AM2471" i="4"/>
  <c r="AN2489" i="4"/>
  <c r="AN2490" i="4"/>
  <c r="AO2494" i="4"/>
  <c r="AO2502" i="4"/>
  <c r="AN2509" i="4"/>
  <c r="AL2515" i="4"/>
  <c r="AM2515" i="4"/>
  <c r="AM2537" i="4"/>
  <c r="AL2537" i="4"/>
  <c r="AO2538" i="4"/>
  <c r="AN2541" i="4"/>
  <c r="AN2550" i="4"/>
  <c r="AN2551" i="4"/>
  <c r="AO2559" i="4"/>
  <c r="AO2561" i="4"/>
  <c r="AL2604" i="4"/>
  <c r="AM2604" i="4"/>
  <c r="AM2612" i="4"/>
  <c r="AL2612" i="4"/>
  <c r="AN2620" i="4"/>
  <c r="AN2458" i="4"/>
  <c r="AL2475" i="4"/>
  <c r="AM2475" i="4"/>
  <c r="AN2493" i="4"/>
  <c r="AN2494" i="4"/>
  <c r="AO2498" i="4"/>
  <c r="AN2505" i="4"/>
  <c r="AO2516" i="4"/>
  <c r="AM2525" i="4"/>
  <c r="AL2525" i="4"/>
  <c r="AO2526" i="4"/>
  <c r="AN2529" i="4"/>
  <c r="AL2535" i="4"/>
  <c r="AM2535" i="4"/>
  <c r="AO2547" i="4"/>
  <c r="AL2560" i="4"/>
  <c r="AN2567" i="4"/>
  <c r="AO2583" i="4"/>
  <c r="AL2463" i="4"/>
  <c r="AM2463" i="4"/>
  <c r="AO2470" i="4"/>
  <c r="AL2479" i="4"/>
  <c r="AM2479" i="4"/>
  <c r="AL2489" i="4"/>
  <c r="AL2492" i="4"/>
  <c r="AN2497" i="4"/>
  <c r="AN2501" i="4"/>
  <c r="AL2504" i="4"/>
  <c r="AM2513" i="4"/>
  <c r="AL2513" i="4"/>
  <c r="AN2517" i="4"/>
  <c r="AL2523" i="4"/>
  <c r="AM2523" i="4"/>
  <c r="AO2536" i="4"/>
  <c r="AM2545" i="4"/>
  <c r="AL2545" i="4"/>
  <c r="AM2556" i="4"/>
  <c r="AL2556" i="4"/>
  <c r="AM2565" i="4"/>
  <c r="AL2565" i="4"/>
  <c r="AN2566" i="4"/>
  <c r="AN2583" i="4"/>
  <c r="AL2596" i="4"/>
  <c r="AM2596" i="4"/>
  <c r="AM2603" i="4"/>
  <c r="AL2603" i="4"/>
  <c r="AN2605" i="4"/>
  <c r="AO2612" i="4"/>
  <c r="AN2658" i="4"/>
  <c r="AN2664" i="4"/>
  <c r="AN2470" i="4"/>
  <c r="AO2474" i="4"/>
  <c r="AL2483" i="4"/>
  <c r="AM2483" i="4"/>
  <c r="AM2505" i="4"/>
  <c r="AL2511" i="4"/>
  <c r="AM2511" i="4"/>
  <c r="AO2524" i="4"/>
  <c r="AM2533" i="4"/>
  <c r="AL2533" i="4"/>
  <c r="AO2534" i="4"/>
  <c r="AN2537" i="4"/>
  <c r="AL2543" i="4"/>
  <c r="AM2543" i="4"/>
  <c r="AM2568" i="4"/>
  <c r="AL2568" i="4"/>
  <c r="AO2570" i="4"/>
  <c r="AN2582" i="4"/>
  <c r="AM2595" i="4"/>
  <c r="AL2595" i="4"/>
  <c r="AM2608" i="4"/>
  <c r="AL2608" i="4"/>
  <c r="AM2704" i="4"/>
  <c r="AL2704" i="4"/>
  <c r="AO2462" i="4"/>
  <c r="AN2473" i="4"/>
  <c r="AN2474" i="4"/>
  <c r="AO2478" i="4"/>
  <c r="AL2487" i="4"/>
  <c r="AM2487" i="4"/>
  <c r="AO2512" i="4"/>
  <c r="AM2521" i="4"/>
  <c r="AL2521" i="4"/>
  <c r="AO2522" i="4"/>
  <c r="AN2525" i="4"/>
  <c r="AL2531" i="4"/>
  <c r="AM2531" i="4"/>
  <c r="AO2544" i="4"/>
  <c r="AL2553" i="4"/>
  <c r="AM2553" i="4"/>
  <c r="AO2564" i="4"/>
  <c r="AL2576" i="4"/>
  <c r="AM2576" i="4"/>
  <c r="AO2581" i="4"/>
  <c r="AN2581" i="4"/>
  <c r="AM2584" i="4"/>
  <c r="AL2584" i="4"/>
  <c r="AN2597" i="4"/>
  <c r="AN2617" i="4"/>
  <c r="AO2550" i="4"/>
  <c r="AO2566" i="4"/>
  <c r="AM2571" i="4"/>
  <c r="AL2571" i="4"/>
  <c r="AO2582" i="4"/>
  <c r="AM2587" i="4"/>
  <c r="AL2587" i="4"/>
  <c r="AO2609" i="4"/>
  <c r="AO2621" i="4"/>
  <c r="AN2622" i="4"/>
  <c r="AN2626" i="4"/>
  <c r="AM2633" i="4"/>
  <c r="AL2633" i="4"/>
  <c r="AN2637" i="4"/>
  <c r="AL2642" i="4"/>
  <c r="AM2642" i="4"/>
  <c r="AN2654" i="4"/>
  <c r="AN2621" i="4"/>
  <c r="AM2641" i="4"/>
  <c r="AL2641" i="4"/>
  <c r="AO2648" i="4"/>
  <c r="AO2649" i="4"/>
  <c r="AO2664" i="4"/>
  <c r="AO2677" i="4"/>
  <c r="AM2692" i="4"/>
  <c r="AL2692" i="4"/>
  <c r="AO2558" i="4"/>
  <c r="AO2569" i="4"/>
  <c r="AN2570" i="4"/>
  <c r="AO2585" i="4"/>
  <c r="AN2586" i="4"/>
  <c r="AO2616" i="4"/>
  <c r="AM2640" i="4"/>
  <c r="AL2640" i="4"/>
  <c r="AO2652" i="4"/>
  <c r="AL2674" i="4"/>
  <c r="AM2674" i="4"/>
  <c r="AL2689" i="4"/>
  <c r="AM2689" i="4"/>
  <c r="AN2558" i="4"/>
  <c r="AM2563" i="4"/>
  <c r="AL2563" i="4"/>
  <c r="AO2574" i="4"/>
  <c r="AM2579" i="4"/>
  <c r="AL2579" i="4"/>
  <c r="AO2590" i="4"/>
  <c r="AO2594" i="4"/>
  <c r="AO2598" i="4"/>
  <c r="AO2602" i="4"/>
  <c r="AO2606" i="4"/>
  <c r="AO2611" i="4"/>
  <c r="AO2615" i="4"/>
  <c r="AN2616" i="4"/>
  <c r="AM2628" i="4"/>
  <c r="AL2628" i="4"/>
  <c r="AN2652" i="4"/>
  <c r="AN2668" i="4"/>
  <c r="AO2676" i="4"/>
  <c r="AL2701" i="4"/>
  <c r="AM2701" i="4"/>
  <c r="AO2704" i="4"/>
  <c r="AN2735" i="4"/>
  <c r="AO2573" i="4"/>
  <c r="AN2574" i="4"/>
  <c r="AO2589" i="4"/>
  <c r="AN2590" i="4"/>
  <c r="AN2594" i="4"/>
  <c r="AN2598" i="4"/>
  <c r="AN2602" i="4"/>
  <c r="AN2606" i="4"/>
  <c r="AN2611" i="4"/>
  <c r="AN2615" i="4"/>
  <c r="AM2622" i="4"/>
  <c r="AL2622" i="4"/>
  <c r="AO2631" i="4"/>
  <c r="AN2632" i="4"/>
  <c r="AO2655" i="4"/>
  <c r="AO2656" i="4"/>
  <c r="AM2660" i="4"/>
  <c r="AL2660" i="4"/>
  <c r="AL2673" i="4"/>
  <c r="AM2673" i="4"/>
  <c r="AN2631" i="4"/>
  <c r="AN2650" i="4"/>
  <c r="AN2656" i="4"/>
  <c r="AN2715" i="4"/>
  <c r="AM2719" i="4"/>
  <c r="AL2719" i="4"/>
  <c r="AN2562" i="4"/>
  <c r="AO2577" i="4"/>
  <c r="AN2578" i="4"/>
  <c r="AM2617" i="4"/>
  <c r="AL2617" i="4"/>
  <c r="AO2630" i="4"/>
  <c r="AO2637" i="4"/>
  <c r="AN2638" i="4"/>
  <c r="AO2659" i="4"/>
  <c r="AO2673" i="4"/>
  <c r="AN2680" i="4"/>
  <c r="AN2696" i="4"/>
  <c r="AO2705" i="4"/>
  <c r="AN2708" i="4"/>
  <c r="AO2727" i="4"/>
  <c r="AN2727" i="4"/>
  <c r="AO2768" i="4"/>
  <c r="AN2731" i="4"/>
  <c r="AM2761" i="4"/>
  <c r="AL2761" i="4"/>
  <c r="AM2793" i="4"/>
  <c r="AL2793" i="4"/>
  <c r="AM2672" i="4"/>
  <c r="AL2672" i="4"/>
  <c r="AM2688" i="4"/>
  <c r="AL2688" i="4"/>
  <c r="AM2765" i="4"/>
  <c r="AL2765" i="4"/>
  <c r="AN2767" i="4"/>
  <c r="AM2797" i="4"/>
  <c r="AL2797" i="4"/>
  <c r="AM2810" i="4"/>
  <c r="AL2810" i="4"/>
  <c r="AO2623" i="4"/>
  <c r="AN2641" i="4"/>
  <c r="AM2644" i="4"/>
  <c r="AL2644" i="4"/>
  <c r="AN2676" i="4"/>
  <c r="AO2690" i="4"/>
  <c r="AN2692" i="4"/>
  <c r="AM2700" i="4"/>
  <c r="AL2700" i="4"/>
  <c r="AO2702" i="4"/>
  <c r="AN2704" i="4"/>
  <c r="AL2709" i="4"/>
  <c r="AM2709" i="4"/>
  <c r="AO2722" i="4"/>
  <c r="AM2745" i="4"/>
  <c r="AL2745" i="4"/>
  <c r="AN2799" i="4"/>
  <c r="AO2804" i="4"/>
  <c r="AO2805" i="4"/>
  <c r="AO2643" i="4"/>
  <c r="AM2648" i="4"/>
  <c r="AL2648" i="4"/>
  <c r="AM2668" i="4"/>
  <c r="AL2668" i="4"/>
  <c r="AO2671" i="4"/>
  <c r="AM2684" i="4"/>
  <c r="AL2684" i="4"/>
  <c r="AO2687" i="4"/>
  <c r="AO2718" i="4"/>
  <c r="AO2723" i="4"/>
  <c r="AN2729" i="4"/>
  <c r="AO2765" i="4"/>
  <c r="AL2774" i="4"/>
  <c r="AM2777" i="4"/>
  <c r="AL2777" i="4"/>
  <c r="AO2797" i="4"/>
  <c r="AO2619" i="4"/>
  <c r="AO2635" i="4"/>
  <c r="AO2647" i="4"/>
  <c r="AM2652" i="4"/>
  <c r="AL2652" i="4"/>
  <c r="AN2672" i="4"/>
  <c r="AO2686" i="4"/>
  <c r="AN2688" i="4"/>
  <c r="AM2708" i="4"/>
  <c r="AL2708" i="4"/>
  <c r="AO2711" i="4"/>
  <c r="AN2711" i="4"/>
  <c r="AM2715" i="4"/>
  <c r="AL2715" i="4"/>
  <c r="AO2717" i="4"/>
  <c r="AL2731" i="4"/>
  <c r="AM2731" i="4"/>
  <c r="AO2737" i="4"/>
  <c r="AM2749" i="4"/>
  <c r="AL2749" i="4"/>
  <c r="AO2651" i="4"/>
  <c r="AM2656" i="4"/>
  <c r="AL2656" i="4"/>
  <c r="AM2664" i="4"/>
  <c r="AL2664" i="4"/>
  <c r="AO2667" i="4"/>
  <c r="AM2680" i="4"/>
  <c r="AL2680" i="4"/>
  <c r="AO2683" i="4"/>
  <c r="AM2696" i="4"/>
  <c r="AL2696" i="4"/>
  <c r="AO2698" i="4"/>
  <c r="AO2699" i="4"/>
  <c r="AN2700" i="4"/>
  <c r="AO2709" i="4"/>
  <c r="AO2736" i="4"/>
  <c r="AO2738" i="4"/>
  <c r="AN2751" i="4"/>
  <c r="AM2781" i="4"/>
  <c r="AL2781" i="4"/>
  <c r="AN2783" i="4"/>
  <c r="AN2712" i="4"/>
  <c r="AM2717" i="4"/>
  <c r="AL2717" i="4"/>
  <c r="AO2728" i="4"/>
  <c r="AO2732" i="4"/>
  <c r="AO2739" i="4"/>
  <c r="AN2739" i="4"/>
  <c r="AO2755" i="4"/>
  <c r="AN2755" i="4"/>
  <c r="AO2771" i="4"/>
  <c r="AN2771" i="4"/>
  <c r="AO2787" i="4"/>
  <c r="AN2787" i="4"/>
  <c r="AN2716" i="4"/>
  <c r="AM2721" i="4"/>
  <c r="AL2721" i="4"/>
  <c r="AM2741" i="4"/>
  <c r="AL2741" i="4"/>
  <c r="AO2744" i="4"/>
  <c r="AM2757" i="4"/>
  <c r="AL2757" i="4"/>
  <c r="AO2760" i="4"/>
  <c r="AM2773" i="4"/>
  <c r="AL2773" i="4"/>
  <c r="AO2776" i="4"/>
  <c r="AM2789" i="4"/>
  <c r="AL2789" i="4"/>
  <c r="AO2792" i="4"/>
  <c r="AM2814" i="4"/>
  <c r="AL2814" i="4"/>
  <c r="AO2816" i="4"/>
  <c r="AO2747" i="4"/>
  <c r="AN2747" i="4"/>
  <c r="AO2763" i="4"/>
  <c r="AN2763" i="4"/>
  <c r="AO2779" i="4"/>
  <c r="AN2779" i="4"/>
  <c r="AO2795" i="4"/>
  <c r="AN2795" i="4"/>
  <c r="AO2819" i="4"/>
  <c r="AM2713" i="4"/>
  <c r="AL2713" i="4"/>
  <c r="AL2718" i="4"/>
  <c r="AO2720" i="4"/>
  <c r="AM2725" i="4"/>
  <c r="AL2725" i="4"/>
  <c r="AM2737" i="4"/>
  <c r="AL2737" i="4"/>
  <c r="AO2740" i="4"/>
  <c r="AL2746" i="4"/>
  <c r="AM2753" i="4"/>
  <c r="AL2753" i="4"/>
  <c r="AO2756" i="4"/>
  <c r="AL2762" i="4"/>
  <c r="AM2769" i="4"/>
  <c r="AL2769" i="4"/>
  <c r="AO2772" i="4"/>
  <c r="AL2778" i="4"/>
  <c r="AM2785" i="4"/>
  <c r="AL2785" i="4"/>
  <c r="AO2788" i="4"/>
  <c r="AL2794" i="4"/>
  <c r="AN2803" i="4"/>
  <c r="AM2818" i="4"/>
  <c r="AL2818" i="4"/>
  <c r="AO2820" i="4"/>
  <c r="AN2720" i="4"/>
  <c r="AM2729" i="4"/>
  <c r="AL2729" i="4"/>
  <c r="AM2733" i="4"/>
  <c r="AL2733" i="4"/>
  <c r="AO2743" i="4"/>
  <c r="AN2743" i="4"/>
  <c r="AO2759" i="4"/>
  <c r="AN2759" i="4"/>
  <c r="AO2775" i="4"/>
  <c r="AN2775" i="4"/>
  <c r="AO2791" i="4"/>
  <c r="AN2791" i="4"/>
  <c r="AO2800" i="4"/>
  <c r="AO2801" i="4"/>
  <c r="AL2801" i="4"/>
  <c r="AL2805" i="4"/>
  <c r="AL2809" i="4"/>
  <c r="AL2813" i="4"/>
  <c r="AL2817" i="4"/>
  <c r="AL2821" i="4"/>
  <c r="AN2" i="4"/>
  <c r="AM2" i="4"/>
  <c r="C46" i="2"/>
  <c r="C53" i="2"/>
  <c r="D22" i="2"/>
  <c r="C51" i="2"/>
  <c r="D30" i="2"/>
  <c r="C50" i="2"/>
  <c r="D38" i="2"/>
  <c r="C49" i="2"/>
  <c r="C52" i="2"/>
  <c r="D48" i="2"/>
  <c r="D40" i="2"/>
  <c r="D32" i="2"/>
  <c r="D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PIYAPONG THONGSAN</author>
  </authors>
  <commentList>
    <comment ref="C57" authorId="0" shapeId="0" xr:uid="{734391F4-32CB-49B9-B7A2-5C71E1F603CE}">
      <text>
        <r>
          <rPr>
            <b/>
            <sz val="9"/>
            <color indexed="81"/>
            <rFont val="Tahoma"/>
          </rPr>
          <t>PIYAPONG THONGSAN:</t>
        </r>
        <r>
          <rPr>
            <sz val="9"/>
            <color indexed="81"/>
            <rFont val="Tahoma"/>
          </rPr>
          <t xml:space="preserve">
มาจากการสแกนทุก 2,820 แถว: นับเซลล์ที่ typeof = string แต่ Number() แปลงได้</t>
        </r>
      </text>
    </comment>
    <comment ref="C58" authorId="0" shapeId="0" xr:uid="{519BE3C5-6210-4D36-9788-7DF81DA5840C}">
      <text>
        <r>
          <rPr>
            <b/>
            <sz val="9"/>
            <color indexed="81"/>
            <rFont val="Tahoma"/>
          </rPr>
          <t>PIYAPONG THONGSAN:</t>
        </r>
        <r>
          <rPr>
            <sz val="9"/>
            <color indexed="81"/>
            <rFont val="Tahoma"/>
          </rPr>
          <t xml:space="preserve">
สแกนทุกแถว: StatusItems="เสร็จสิ้น" AND ActualMonth ว่าง</t>
        </r>
      </text>
    </comment>
    <comment ref="C59" authorId="0" shapeId="0" xr:uid="{E3124EDF-E153-4FD5-B64C-AB59031562D8}">
      <text>
        <r>
          <rPr>
            <b/>
            <sz val="9"/>
            <color indexed="81"/>
            <rFont val="Tahoma"/>
          </rPr>
          <t>PIYAPONG THONGSAN:</t>
        </r>
        <r>
          <rPr>
            <sz val="9"/>
            <color indexed="81"/>
            <rFont val="Tahoma"/>
          </rPr>
          <t xml:space="preserve">
สแกนทุกแถว: PM_Type="Condition-based Maintenance" AND CdB_Before ว่าง</t>
        </r>
      </text>
    </comment>
    <comment ref="C60" authorId="0" shapeId="0" xr:uid="{745B99BC-4EC6-45C4-BCF7-CE0C200343FD}">
      <text>
        <r>
          <rPr>
            <b/>
            <sz val="9"/>
            <color indexed="81"/>
            <rFont val="Tahoma"/>
          </rPr>
          <t>PIYAPONG THONGSAN:</t>
        </r>
        <r>
          <rPr>
            <sz val="9"/>
            <color indexed="81"/>
            <rFont val="Tahoma"/>
          </rPr>
          <t xml:space="preserve">
สแกนทุกแถว: นับเซลล์ที่ text &lt;&gt; TRIM(text) — Items 1,119 + PositionName 320 + PartName 31 + Model 7</t>
        </r>
      </text>
    </comment>
    <comment ref="C61" authorId="0" shapeId="0" xr:uid="{832A6941-C493-4520-8805-C69B5C759CAB}">
      <text>
        <r>
          <rPr>
            <b/>
            <sz val="9"/>
            <color indexed="81"/>
            <rFont val="Tahoma"/>
          </rPr>
          <t>PIYAPONG THONGSAN:</t>
        </r>
        <r>
          <rPr>
            <sz val="9"/>
            <color indexed="81"/>
            <rFont val="Tahoma"/>
          </rPr>
          <t xml:space="preserve">
สแกนทุกแถว: PeriodDay=0 จำนวน 102 แถว + ว่าง 7 แถว</t>
        </r>
      </text>
    </comment>
    <comment ref="C62" authorId="0" shapeId="0" xr:uid="{50B1E53D-A521-4CE8-8CFC-6250A857223B}">
      <text>
        <r>
          <rPr>
            <b/>
            <sz val="9"/>
            <color indexed="81"/>
            <rFont val="Tahoma"/>
          </rPr>
          <t>PIYAPONG THONGSAN:</t>
        </r>
        <r>
          <rPr>
            <sz val="9"/>
            <color indexed="81"/>
            <rFont val="Tahoma"/>
          </rPr>
          <t xml:space="preserve">
สแกนทุกแถว: นับ token รูป (...@NSK.COM) ใน Remark2 — พบ 9 อีเมลต่างกัน</t>
        </r>
      </text>
    </comment>
    <comment ref="C65" authorId="0" shapeId="0" xr:uid="{67707BAA-6BB1-48DA-8737-371E0F9CA3C7}">
      <text>
        <r>
          <rPr>
            <b/>
            <sz val="9"/>
            <color indexed="81"/>
            <rFont val="Tahoma"/>
          </rPr>
          <t>PIYAPONG THONGSAN:</t>
        </r>
        <r>
          <rPr>
            <sz val="9"/>
            <color indexed="81"/>
            <rFont val="Tahoma"/>
          </rPr>
          <t xml:space="preserve">
สแกนทุกแถว: นับเซลล์ที่มีค่าต่อแถว ≤ 6 → แถว 223 (ID 285), 233 (ID 295), 679 (ID 809)</t>
        </r>
      </text>
    </comment>
    <comment ref="C67" authorId="0" shapeId="0" xr:uid="{91934397-541F-44E9-AC32-25719AB582CE}">
      <text>
        <r>
          <rPr>
            <b/>
            <sz val="9"/>
            <color indexed="81"/>
            <rFont val="Tahoma"/>
          </rPr>
          <t>PIYAPONG THONGSAN:</t>
        </r>
        <r>
          <rPr>
            <sz val="9"/>
            <color indexed="81"/>
            <rFont val="Tahoma"/>
          </rPr>
          <t xml:space="preserve">
สแกนทุกแถว: NextPMDate &lt; LastPMDate เมื่อทั้งสองช่องเป็นตัวเลข</t>
        </r>
      </text>
    </comment>
    <comment ref="C70" authorId="0" shapeId="0" xr:uid="{8EF7BCF1-48D4-4ECE-B46E-95C9C3E7DBB7}">
      <text>
        <r>
          <rPr>
            <b/>
            <sz val="9"/>
            <color indexed="81"/>
            <rFont val="Tahoma"/>
          </rPr>
          <t>PIYAPONG THONGSAN:</t>
        </r>
        <r>
          <rPr>
            <sz val="9"/>
            <color indexed="81"/>
            <rFont val="Tahoma"/>
          </rPr>
          <t xml:space="preserve">
สแกนทุกแถว: นับ token ในวงเล็บของ MachineName (รหัสเครื่อง เช่น (GR-716) 20 แถว, (GR-426) 17 แถว)</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EF26EA-9CC4-4638-AF23-8D804084ABEB}" odcFile="C:\Users\N702996\Downloads\query (10).iqy" keepAlive="1" name="query (10)" type="5" refreshedVersion="8" minRefreshableVersion="3" saveData="1">
    <dbPr connection="Provider=Microsoft.Office.List.OLEDB.2.0;Data Source=&quot;&quot;;ApplicationName=Excel;Version=12.0.0.0" command="&lt;LIST&gt;&lt;VIEWGUID&gt;B1C0F76E-EB6F-4155-B84D-D32D4BFE42B5&lt;/VIEWGUID&gt;&lt;LISTNAME&gt;00389568-b87d-49ac-ae7e-3ea88f7d24c3&lt;/LISTNAME&gt;&lt;LISTWEB&gt;https://nskcom.sharepoint.com/sites/ao-nbmt-portal_classic/en-mt/_vti_bin&lt;/LISTWEB&gt;&lt;LISTSUBWEB&gt;&lt;/LISTSUBWEB&gt;&lt;ROOTFOLDER&gt;&lt;/ROOTFOLDER&gt;&lt;/LIST&gt;" commandType="5"/>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<sst xmlns="http://schemas.openxmlformats.org/spreadsheetml/2006/main" count="47301" uniqueCount="3051">
  <si>
    <t>SectionResponse</t>
  </si>
  <si>
    <t>LineLocation</t>
  </si>
  <si>
    <t>MachineName</t>
  </si>
  <si>
    <t>QRCODE</t>
  </si>
  <si>
    <t>Items</t>
  </si>
  <si>
    <t>Remark1</t>
  </si>
  <si>
    <t>Remark2</t>
  </si>
  <si>
    <t>Action</t>
  </si>
  <si>
    <t>PartName</t>
  </si>
  <si>
    <t>Model</t>
  </si>
  <si>
    <t>Qty</t>
  </si>
  <si>
    <t>PositionName</t>
  </si>
  <si>
    <t>Cost</t>
  </si>
  <si>
    <t>PeriodDay</t>
  </si>
  <si>
    <t>PlanMonth</t>
  </si>
  <si>
    <t>ActualMonth</t>
  </si>
  <si>
    <t>StatusItems</t>
  </si>
  <si>
    <t>Planner</t>
  </si>
  <si>
    <t>Responsible</t>
  </si>
  <si>
    <t>TypeWork</t>
  </si>
  <si>
    <t>LastPMDate</t>
  </si>
  <si>
    <t>NextPMDate</t>
  </si>
  <si>
    <t>PM_Type</t>
  </si>
  <si>
    <t>Spare_ID</t>
  </si>
  <si>
    <t>Priority</t>
  </si>
  <si>
    <t>UserID</t>
  </si>
  <si>
    <t>CdB_Before</t>
  </si>
  <si>
    <t>CdB_After</t>
  </si>
  <si>
    <t>CdB_Before_Unit</t>
  </si>
  <si>
    <t>CdB_After_Unit</t>
  </si>
  <si>
    <t>Ref_ID_Work01</t>
  </si>
  <si>
    <t>Ref_Part_Change_ID</t>
  </si>
  <si>
    <t>Ref_Tool_Life_ID</t>
  </si>
  <si>
    <t>Ref_PM_History_ID</t>
  </si>
  <si>
    <t>ID</t>
  </si>
  <si>
    <t>Path</t>
  </si>
  <si>
    <t>Item Type</t>
  </si>
  <si>
    <t>Preventive Maintenance</t>
  </si>
  <si>
    <t>MCB3</t>
  </si>
  <si>
    <t>Outer ring raceway grinding machine.</t>
  </si>
  <si>
    <t>GR-721</t>
  </si>
  <si>
    <t>High Velocity Vibration of Work head unit 5.00 mm/s</t>
  </si>
  <si>
    <t>Measure</t>
  </si>
  <si>
    <t>Work Head</t>
  </si>
  <si>
    <t>แก้ไขแผน</t>
  </si>
  <si>
    <t>เจษฎา ผิวบาง</t>
  </si>
  <si>
    <t>Mechanical</t>
  </si>
  <si>
    <t>Condition-based Maintenance</t>
  </si>
  <si>
    <t>Urgent</t>
  </si>
  <si>
    <t>sites/ao-nbmt-portal_classic/en-mt/Lists/Preventive_Maintenance_Plan</t>
  </si>
  <si>
    <t>Item</t>
  </si>
  <si>
    <t>Change belt of 5000 hr</t>
  </si>
  <si>
    <t>รออะไหล่</t>
  </si>
  <si>
    <t>Part Change</t>
  </si>
  <si>
    <t>BELT</t>
  </si>
  <si>
    <t>5M580</t>
  </si>
  <si>
    <t>1</t>
  </si>
  <si>
    <t>เลื่อนแผน</t>
  </si>
  <si>
    <t>Usage-based Maintenance</t>
  </si>
  <si>
    <t>AI Alert!! Extra work high temperature of work head motor</t>
  </si>
  <si>
    <t>Inspection</t>
  </si>
  <si>
    <t>Automate</t>
  </si>
  <si>
    <t>Predictive Maintenance</t>
  </si>
  <si>
    <t>Reduce motor speed by 10% to extend service life.</t>
  </si>
  <si>
    <t>Adjust</t>
  </si>
  <si>
    <t>Medium</t>
  </si>
  <si>
    <t>BWD2</t>
  </si>
  <si>
    <t>Outer ring raceway super finish M/C</t>
  </si>
  <si>
    <t>GR-150</t>
  </si>
  <si>
    <t>Check rotation dresser sensor</t>
  </si>
  <si>
    <t>เริ่มซ่อมงาน PM แล้ว รับผิดชอบโดย NATDANAI JUTHATHEP (juthathep-n-4697@nsk.com) เมื่อ 2026-02-17 15:29</t>
  </si>
  <si>
    <t>Dresser</t>
  </si>
  <si>
    <t>กำลังดำเนินการ</t>
  </si>
  <si>
    <t>ปิยะพงษ์ ทองแสน</t>
  </si>
  <si>
    <t>ณัฐดนัย จุฑาเทพ</t>
  </si>
  <si>
    <t>Electrical</t>
  </si>
  <si>
    <t>Time-based Maintenance</t>
  </si>
  <si>
    <t>Check belt dresser</t>
  </si>
  <si>
    <t>เสร็จสิ้น</t>
  </si>
  <si>
    <t>Important</t>
  </si>
  <si>
    <t>Check accuracy of dresser unit</t>
  </si>
  <si>
    <t>เริ่มซ่อมงาน PM แล้ว รับผิดชอบโดย PAHLA SEEDANG (pahla@nsk.com) เมื่อ 2026-01-09 18:08</t>
  </si>
  <si>
    <t>BWD1</t>
  </si>
  <si>
    <t>Inner ring raceway grinding M/C</t>
  </si>
  <si>
    <t>GR-062</t>
  </si>
  <si>
    <t>ตรวจสอบสายพาน Wheel head</t>
  </si>
  <si>
    <t>WHEEL LUBRICATION TANK</t>
  </si>
  <si>
    <t>09-1020-0700-001C</t>
  </si>
  <si>
    <t>Wheel Head</t>
  </si>
  <si>
    <t>MTMC-1441</t>
  </si>
  <si>
    <t>ตรวจสอบเซ็นเซอร์ Up down</t>
  </si>
  <si>
    <t>SENSOR</t>
  </si>
  <si>
    <t>D-M9BAL</t>
  </si>
  <si>
    <t>Transfer</t>
  </si>
  <si>
    <t>อัมรินทร์ รักษาพล</t>
  </si>
  <si>
    <t>พงษ์พิทักษ์ ศรไชย</t>
  </si>
  <si>
    <t>MTEE-0725</t>
  </si>
  <si>
    <t>test</t>
  </si>
  <si>
    <t>ACCELERROMETER</t>
  </si>
  <si>
    <t>7201-50</t>
  </si>
  <si>
    <t>Conveyor</t>
  </si>
  <si>
    <t>ภูชิต กุลเสรี</t>
  </si>
  <si>
    <t>จักรภัทร โคตรสมบัติ</t>
  </si>
  <si>
    <t>MTEE-0003</t>
  </si>
  <si>
    <t>AMP METER</t>
  </si>
  <si>
    <t>ACF-85P(RANGE 0-50AMP)</t>
  </si>
  <si>
    <t>MTEE-0014</t>
  </si>
  <si>
    <t>ตรวจสอบ Dresser</t>
  </si>
  <si>
    <t>tes</t>
  </si>
  <si>
    <t>DRESS SPINDLE</t>
  </si>
  <si>
    <t>UID201</t>
  </si>
  <si>
    <t>MTMC-1479</t>
  </si>
  <si>
    <t>เปลี่ยนแบริ่งมอเตอร์ เนื่องจากค่า vibration สูง</t>
  </si>
  <si>
    <t>เริ่มซ่อมงาน PM แล้ว รับผิดชอบโดย KUNANON PARAWANWONG (parawanwong-k-3161@nsk.com) เมื่อ 2026-01-10 19:31</t>
  </si>
  <si>
    <t>BEARING</t>
  </si>
  <si>
    <t>6217ZZCM</t>
  </si>
  <si>
    <t>2</t>
  </si>
  <si>
    <t>ผะหลา สีแดง</t>
  </si>
  <si>
    <t>คุณานนต์ ปารวัณวงศ์</t>
  </si>
  <si>
    <t>MTMC-0013</t>
  </si>
  <si>
    <t>1.5</t>
  </si>
  <si>
    <t>0.9</t>
  </si>
  <si>
    <t>mm/s</t>
  </si>
  <si>
    <t>Seal  press No.2  M/C</t>
  </si>
  <si>
    <t>AS-170</t>
  </si>
  <si>
    <t>เปลี่ยนน้ำมันเครื่องตามรอบ 5000 hr</t>
  </si>
  <si>
    <t>Lubrication</t>
  </si>
  <si>
    <t>Oil 46</t>
  </si>
  <si>
    <t>Oil46</t>
  </si>
  <si>
    <t>Spindle</t>
  </si>
  <si>
    <t>ยกเลิกแผน</t>
  </si>
  <si>
    <t>5000</t>
  </si>
  <si>
    <t>0</t>
  </si>
  <si>
    <t>hr</t>
  </si>
  <si>
    <t>BWD3</t>
  </si>
  <si>
    <t>Inner ring raceway grinding machine.</t>
  </si>
  <si>
    <t>GR-495</t>
  </si>
  <si>
    <t>ตู้ไฟฟ้าอุณหภูมิสูงเกินมาตราฐาน</t>
  </si>
  <si>
    <t>Electrical Control</t>
  </si>
  <si>
    <t>50</t>
  </si>
  <si>
    <t>30</t>
  </si>
  <si>
    <t>C</t>
  </si>
  <si>
    <t>MCB1</t>
  </si>
  <si>
    <t>Outer ring raceway grinding M/C</t>
  </si>
  <si>
    <t>GR-129</t>
  </si>
  <si>
    <t>Repair Ejector unit</t>
  </si>
  <si>
    <t>เริ่มซ่อมงาน PM แล้ว รับผิดชอบโดย CHETSADA PHIWBANG (chetsada@nsk.com) เมื่อ 2026-01-06 15:47</t>
  </si>
  <si>
    <t>6203DDU</t>
  </si>
  <si>
    <t>Ejector</t>
  </si>
  <si>
    <t>Inner ring bore grinding M/C</t>
  </si>
  <si>
    <t>GR-122</t>
  </si>
  <si>
    <t>Demagnetizing  for  outer  ring  M/C</t>
  </si>
  <si>
    <t>DE-130</t>
  </si>
  <si>
    <t>Change seal kit air cylinder carrier No.2</t>
  </si>
  <si>
    <t>เริ่มซ่อมงาน PM แล้ว รับผิดชอบโดย CHETSADA PHIWBANG (chetsada@nsk.com) เมื่อ 2026-01-06 16:11</t>
  </si>
  <si>
    <t>SEAL</t>
  </si>
  <si>
    <t>CDQ2A40</t>
  </si>
  <si>
    <t>Carrier</t>
  </si>
  <si>
    <t>Demagnetizing for  inner  ring  M/C</t>
  </si>
  <si>
    <t>DE-124</t>
  </si>
  <si>
    <t>เริ่มซ่อมงาน PM แล้ว รับผิดชอบโดย CHETSADA PHIWBANG (chetsada@nsk.com) เมื่อ 2026-01-06 16:10</t>
  </si>
  <si>
    <t>GR-120</t>
  </si>
  <si>
    <t>Change belt work head to cycle pm 1Y.
- Belt 2/5MS-750 = 1 EA.</t>
  </si>
  <si>
    <t>เริ่มซ่อมงาน PM แล้ว รับผิดชอบโดย KUNANON PARAWANWONG (parawanwong-k-3161@nsk.com) เมื่อ 2026-01-24 19:21</t>
  </si>
  <si>
    <t>2/5MS750</t>
  </si>
  <si>
    <t>Work head</t>
  </si>
  <si>
    <t>GR-131</t>
  </si>
  <si>
    <t>Repair spindle work head No.2 to cycle pm 3Y.
-bearing 7207ATD-P5
-FUN05SC</t>
  </si>
  <si>
    <t>7207ATYNDULP5</t>
  </si>
  <si>
    <t>4</t>
  </si>
  <si>
    <t>Inner ring raceway super finish M/C</t>
  </si>
  <si>
    <t>GR-125</t>
  </si>
  <si>
    <t>Cleaning venturi oil mist and check drop 20 Drop/min to cycle pm 6M.</t>
  </si>
  <si>
    <t>เริ่มซ่อมงาน PM แล้ว รับผิดชอบโดย CHETSADA PHIWBANG (chetsada@nsk.com) เมื่อ 2026-02-10 14:03</t>
  </si>
  <si>
    <t>Cleaning</t>
  </si>
  <si>
    <t>cleaning venturi oil mist</t>
  </si>
  <si>
    <t>Oil mist</t>
  </si>
  <si>
    <t>เริ่มซ่อมงาน PM แล้ว รับผิดชอบโดย KUNANON PARAWANWONG (parawanwong-k-3161@nsk.com) เมื่อ 2026-01-24 19:22</t>
  </si>
  <si>
    <t>Outer/Inner ring part wash equipment  M/C  (WA-132)</t>
  </si>
  <si>
    <t>WA-913</t>
  </si>
  <si>
    <t>FILTER</t>
  </si>
  <si>
    <t>1 MICRON 10",FILTER"</t>
  </si>
  <si>
    <t>Filter oil washing</t>
  </si>
  <si>
    <t>MTMC-0802</t>
  </si>
  <si>
    <t>Rough washing machine.</t>
  </si>
  <si>
    <t>WA-137</t>
  </si>
  <si>
    <t>Finish wash equipment  M/C</t>
  </si>
  <si>
    <t>WA-139</t>
  </si>
  <si>
    <t>MCB2</t>
  </si>
  <si>
    <t>Outer / Inner ring  part wash equipment machine</t>
  </si>
  <si>
    <t>WA-927</t>
  </si>
  <si>
    <t>Finish  wash  equipment machine.</t>
  </si>
  <si>
    <t>WA-295</t>
  </si>
  <si>
    <t>WA-440</t>
  </si>
  <si>
    <t>Outer / Inner ring  part wash equipment machine  (WA-724)</t>
  </si>
  <si>
    <t>WA-910</t>
  </si>
  <si>
    <t>Centrifugal  deoiling machine.</t>
  </si>
  <si>
    <t>BL-727</t>
  </si>
  <si>
    <t>WA-548</t>
  </si>
  <si>
    <t>เริ่มซ่อมงาน PM แล้ว รับผิดชอบโดย CHETSADA PHIWBANG (chetsada@nsk.com) เมื่อ 2026-02-10 14:04</t>
  </si>
  <si>
    <t>WP Grinding1</t>
  </si>
  <si>
    <t>Part washing M/C</t>
  </si>
  <si>
    <t>WA-1061</t>
  </si>
  <si>
    <t>WP Grinding2</t>
  </si>
  <si>
    <t>WA-1019</t>
  </si>
  <si>
    <t>WP Grinding3</t>
  </si>
  <si>
    <t>Part washing G2   m/c</t>
  </si>
  <si>
    <t>WA-988</t>
  </si>
  <si>
    <t>GR-431</t>
  </si>
  <si>
    <t>Repair ejector unit to cycle pm 3Y.
-Bearing 6203DDU = 2 EA.
-Seal VC22425 = 2 EA.</t>
  </si>
  <si>
    <t>Inner ring bore grinding machine.  (GR-426)</t>
  </si>
  <si>
    <t>GR-926</t>
  </si>
  <si>
    <t>แผนใหม่</t>
  </si>
  <si>
    <t>Inner ring bore grinding machine.  (GR-716)</t>
  </si>
  <si>
    <t>GR-925</t>
  </si>
  <si>
    <t>Outer ring raceway super finish machine.</t>
  </si>
  <si>
    <t>GR-434</t>
  </si>
  <si>
    <t>Inner ring raceway super finish machine.</t>
  </si>
  <si>
    <t>GR-428</t>
  </si>
  <si>
    <t>GR-424</t>
  </si>
  <si>
    <t>เริ่มซ่อมงาน PM แล้ว รับผิดชอบโดย JAKKAPAT KHOTSOMBAT (jakkapat@nsk.com) เมื่อ 2026-01-28 15:58</t>
  </si>
  <si>
    <t>GR-715</t>
  </si>
  <si>
    <t>Change belt work head to cycle pm 1Y.
- belt 2/5MS-750 = 1 EA.</t>
  </si>
  <si>
    <t>Demagnetizing  for  outer  ring  machine.</t>
  </si>
  <si>
    <t>DE-433</t>
  </si>
  <si>
    <t>Change seal kit air cylinder carrier No.2 to cycle pm 6M.
- Seal kit CDQ2A40 (SMC) = 1 EA.</t>
  </si>
  <si>
    <t>เริ่มซ่อมงาน PM แล้ว รับผิดชอบโดย PUCHIT KULSEREE (puchit@nsk.com) เมื่อ 2026-01-27 08:26</t>
  </si>
  <si>
    <t>Demagnetizing for  inner  ring  machine.</t>
  </si>
  <si>
    <t>DE-427</t>
  </si>
  <si>
    <t>เริ่มซ่อมงาน PM แล้ว รับผิดชอบโดย PAHLA SEEDANG (pahla@nsk.com) เมื่อ 2026-01-27 08:29</t>
  </si>
  <si>
    <t>Change seal kit air cylinder carrier No.2 to cycle pm 6M.
- seal kit CDQ2A40 = 1 EA.</t>
  </si>
  <si>
    <t>DE-717</t>
  </si>
  <si>
    <t>Change seal kit air cylender carrier No.2 to cycle pm 6M.
- seal kit CDQ2A40 = 1 EA.</t>
  </si>
  <si>
    <t>Cleaning venturi oil mist and check drop 20 Drop/min to cycle 6M.</t>
  </si>
  <si>
    <t>เริ่มซ่อมงาน PM แล้ว รับผิดชอบโดย PAHLA SEEDANG (pahla@nsk.com) เมื่อ 2026-01-27 08:28</t>
  </si>
  <si>
    <t>Cleaning venturi oil mist and check drop 20 Drop/min to cycle pm 1Y.</t>
  </si>
  <si>
    <t>GR-241</t>
  </si>
  <si>
    <t>Repair ejector unit</t>
  </si>
  <si>
    <t>GR-423</t>
  </si>
  <si>
    <t>GR-922</t>
  </si>
  <si>
    <t>Shaft front O.D.grinding machine.</t>
  </si>
  <si>
    <t>GR-420</t>
  </si>
  <si>
    <t>Change linear guide carrier L-R</t>
  </si>
  <si>
    <t>เริ่มซ่อมงาน PM แล้ว รับผิดชอบโดย CHETSADA PHIWBANG (chetsada@nsk.com) เมื่อ 2026-01-07 16:01</t>
  </si>
  <si>
    <t>Linear guide</t>
  </si>
  <si>
    <t>NS250820ALC2PCZ=A/Z</t>
  </si>
  <si>
    <t>Rear  O.D.  Grinding  M/C</t>
  </si>
  <si>
    <t>GR-238</t>
  </si>
  <si>
    <t>Shaft rear  O.D.  Grinding  M/C</t>
  </si>
  <si>
    <t>GR-237</t>
  </si>
  <si>
    <t>GR-419</t>
  </si>
  <si>
    <t>Shaft outer daimeter grinding M/C</t>
  </si>
  <si>
    <t>GR-918</t>
  </si>
  <si>
    <t>Repair mid shifter unit</t>
  </si>
  <si>
    <t>Bush bearing</t>
  </si>
  <si>
    <t>PSSFAM20-552-F22-B19-P8-T22-S19-Q8</t>
  </si>
  <si>
    <t>Change belt mid shifter</t>
  </si>
  <si>
    <t>S5M295 10MM.</t>
  </si>
  <si>
    <t>Belt</t>
  </si>
  <si>
    <t>Change filter air smoker</t>
  </si>
  <si>
    <t>Filter</t>
  </si>
  <si>
    <t>GAF-1000</t>
  </si>
  <si>
    <t>Repair carrier transfer Inlet transfer L-R</t>
  </si>
  <si>
    <t>S5M-15-4000</t>
  </si>
  <si>
    <t>Auto antirust machine</t>
  </si>
  <si>
    <t>AR-1020</t>
  </si>
  <si>
    <t>Change filter smoker</t>
  </si>
  <si>
    <t>เริ่มซ่อมงาน PM แล้ว รับผิดชอบโดย CHETSADA PHIWBANG (chetsada@nsk.com) เมื่อ 2026-01-06 15:48</t>
  </si>
  <si>
    <t>Auto  antriust  m/c</t>
  </si>
  <si>
    <t>AR-978</t>
  </si>
  <si>
    <t>Change filter smoker to cycle pm 3Y.
-filter GAF-1000 = 1 EA.</t>
  </si>
  <si>
    <t>เริ่มซ่อมงาน PM แล้ว รับผิดชอบโดย CHETSADA PHIWBANG (chetsada@nsk.com) เมื่อ 2026-01-07 16:00</t>
  </si>
  <si>
    <t>KWD2</t>
  </si>
  <si>
    <t>Outer ring raceway grinding machine</t>
  </si>
  <si>
    <t>GR-265</t>
  </si>
  <si>
    <t xml:space="preserve">Change Filter Oil Lubricant 			
Cleaning Filter Oil Pump Lubricant			
Check and Change Oil Lubricant 			
</t>
  </si>
  <si>
    <t>EP910-010N</t>
  </si>
  <si>
    <t xml:space="preserve">Lubricant </t>
  </si>
  <si>
    <t>Inner ring raceway grinding machine</t>
  </si>
  <si>
    <t>GR-250</t>
  </si>
  <si>
    <t xml:space="preserve">Change Filter Oil Lubricant 			
Cleaning Filter Oil Pump Lubricant			
Check and Change Oil Lubricant </t>
  </si>
  <si>
    <t>Inner ring rib grinding machine</t>
  </si>
  <si>
    <t>GR-253</t>
  </si>
  <si>
    <t>Inner ring bore grinding machine</t>
  </si>
  <si>
    <t>GR-254</t>
  </si>
  <si>
    <t>KWD3</t>
  </si>
  <si>
    <t>GR-351</t>
  </si>
  <si>
    <t>GR-336</t>
  </si>
  <si>
    <t>GR-339</t>
  </si>
  <si>
    <t>GR-340</t>
  </si>
  <si>
    <t>KWD4</t>
  </si>
  <si>
    <t>GR-473</t>
  </si>
  <si>
    <t>GR-458</t>
  </si>
  <si>
    <t>GR-461</t>
  </si>
  <si>
    <t>GR-462</t>
  </si>
  <si>
    <t>KWD5</t>
  </si>
  <si>
    <t>GR-589</t>
  </si>
  <si>
    <t>GR-575</t>
  </si>
  <si>
    <t>GR-578</t>
  </si>
  <si>
    <t>GR-579</t>
  </si>
  <si>
    <t>KWD6</t>
  </si>
  <si>
    <t>GR-694</t>
  </si>
  <si>
    <t>GR-689</t>
  </si>
  <si>
    <t>GR-690</t>
  </si>
  <si>
    <t>GR-691</t>
  </si>
  <si>
    <t>KWD7</t>
  </si>
  <si>
    <t>GR-838</t>
  </si>
  <si>
    <t>GR-825</t>
  </si>
  <si>
    <t>GR-827</t>
  </si>
  <si>
    <t>GR-828</t>
  </si>
  <si>
    <t>GR-147</t>
  </si>
  <si>
    <t>ซ่อมบำรุง Lubricant unit รายละเอียดดังนี้
1.เปลี่ยน Filter Lubricant
2.เปลี่ยนน้ำมัน Lubricant 
3.ทำความสะอาด Tank 
4.ทำความสะอาด Filter pump</t>
  </si>
  <si>
    <t>Inner  ring  raceway  grinding  M/C</t>
  </si>
  <si>
    <t>GR-155</t>
  </si>
  <si>
    <t>Inner  ring  bore  grinding M/C</t>
  </si>
  <si>
    <t>GR-157</t>
  </si>
  <si>
    <t>Ball &amp; Cage assembly machine</t>
  </si>
  <si>
    <t>AS-573</t>
  </si>
  <si>
    <t>เปลี่ยนกระบอกลม Turn Table และ Gripper ตามรอบ PM 3 ปี</t>
  </si>
  <si>
    <t xml:space="preserve"> - กระบอกลม Turn Table Model : MSQB100R = 1 Pcs.
 - กระบอกลม Gripper Model : MHS3-40D = 1 Pcs.</t>
  </si>
  <si>
    <t>Air Cylinder</t>
  </si>
  <si>
    <t>MHS3-40D</t>
  </si>
  <si>
    <t>Turn Table</t>
  </si>
  <si>
    <t xml:space="preserve">ตรวจสอบความร่วมศูนย์ระหว่าง Turn Table และชุดลำเลียง Ball </t>
  </si>
  <si>
    <t>AS-574</t>
  </si>
  <si>
    <t>เปลี่ยนกระบอกลม Turn Table ตามรอบ PM 3 ปี</t>
  </si>
  <si>
    <t xml:space="preserve"> - กระบอกลม Turn Table Model : MSQB100R = 1 Pcs.
</t>
  </si>
  <si>
    <t>เริ่มซ่อมงาน PM แล้ว รับผิดชอบโดย JAKKAPAT KHOTSOMBAT (jakkapat@nsk.com) เมื่อ 2026-01-06 15:51</t>
  </si>
  <si>
    <t>HUB3-1</t>
  </si>
  <si>
    <t>Shaft raceway super finish with demagnitizing  machine.</t>
  </si>
  <si>
    <t>GR-385</t>
  </si>
  <si>
    <t>Accuracy stopper shoe ตามรอบ PM 1 ปี</t>
  </si>
  <si>
    <t>เริ่มซ่อมงาน PM แล้ว รับผิดชอบโดย JAKKAPAT KHOTSOMBAT (jakkapat@nsk.com) เมื่อ 2026-01-24 18:56</t>
  </si>
  <si>
    <t>Stopper Shoe</t>
  </si>
  <si>
    <t>Outer out side diameter grinding machine.</t>
  </si>
  <si>
    <t>GR-389</t>
  </si>
  <si>
    <t>Hub3 outer ring grinding machine.</t>
  </si>
  <si>
    <t>GR-391</t>
  </si>
  <si>
    <t>Shaft raceway grinding machine.</t>
  </si>
  <si>
    <t>GR-388</t>
  </si>
  <si>
    <t>B1 inner ring grinding machine.</t>
  </si>
  <si>
    <t>GR-396</t>
  </si>
  <si>
    <t>B1 inner ring bore grinding machine.</t>
  </si>
  <si>
    <t>GR-398</t>
  </si>
  <si>
    <t>HUB3-2</t>
  </si>
  <si>
    <t>Outer ring datum diameter grinding machine</t>
  </si>
  <si>
    <t>GR-737</t>
  </si>
  <si>
    <t>เริ่มซ่อมงาน PM แล้ว รับผิดชอบโดย JAKKAPAT KHOTSOMBAT (jakkapat@nsk.com) เมื่อ 2026-01-26 15:38</t>
  </si>
  <si>
    <t>Outer ring raceway grinding machine with demagnetize</t>
  </si>
  <si>
    <t>GR-738</t>
  </si>
  <si>
    <t>Spindle raceway grinding machine with demagnetize</t>
  </si>
  <si>
    <t>GR-732</t>
  </si>
  <si>
    <t>Spindle raceway superfinish machine.</t>
  </si>
  <si>
    <t>GR-733</t>
  </si>
  <si>
    <t xml:space="preserve">ซ่อมบำรุง Hydraulic Unit รายละเอียดดังนี้
1.เปลี่ยน Filter Pump Hydraulic
2.เปลี่ยนน้ำมัน Hydraulic
3.ทำความสะอาด Tank 
</t>
  </si>
  <si>
    <t>SFT-06 150W</t>
  </si>
  <si>
    <t>Outer ring raceway super finish with demagnetizing</t>
  </si>
  <si>
    <t>GR-1065</t>
  </si>
  <si>
    <t>เปลี่ยนสายพาน Conveyor Demagnetize ตามรอบ PM 6 เดือน</t>
  </si>
  <si>
    <t>เริ่มซ่อมงาน PM แล้ว รับผิดชอบโดย JAKKAPAT KHOTSOMBAT (jakkapat@nsk.com) เมื่อ 2026-01-24 18:57</t>
  </si>
  <si>
    <t>0075-L-00235E-JK</t>
  </si>
  <si>
    <t>SB1</t>
  </si>
  <si>
    <t>GR-104</t>
  </si>
  <si>
    <t>- Check condition of work head/ Dresser/ Wheel head motor
- Check insulation of work head/ Dresser/ Wheel head motor</t>
  </si>
  <si>
    <t>Motor</t>
  </si>
  <si>
    <t>GR-106</t>
  </si>
  <si>
    <t>- Check condition of Spindle/ Oscillation
- Check insulation of Spindle/ Oscillation</t>
  </si>
  <si>
    <t>GR-095</t>
  </si>
  <si>
    <t>GR-097</t>
  </si>
  <si>
    <t>GR-100</t>
  </si>
  <si>
    <t>Outer   ring part wash equipment  M/C</t>
  </si>
  <si>
    <t>WA-107</t>
  </si>
  <si>
    <t>- Check condition of Washing Pump/Circulate Pump/ Heavy Smoker motor
- Check insulation of Washing Pump/Circulate Pump/ Heavy Smoker motor</t>
  </si>
  <si>
    <t xml:space="preserve">ตรวจสอบ Conveyor Over Head ตามรอบ 3 เดือน รายละเอียดดังนี้
1.ตรวจสอบ Sprocket ตัวขับและตัวตาม
2.ตรวจสอบ Shaft และ Bearing </t>
  </si>
  <si>
    <t>GR-490</t>
  </si>
  <si>
    <t>GR-487</t>
  </si>
  <si>
    <t>เปลี่ยน Main air filter ทุกเครื่องใน Line G2 ตามรอบ PM 1 ปี</t>
  </si>
  <si>
    <t>Finish  wash  equipment</t>
  </si>
  <si>
    <t>WA-165</t>
  </si>
  <si>
    <t>เปลี่ยน Main air filter ของเครื่องจักรในไลน์ Assembly ตามรอบ PM 1 ปี</t>
  </si>
  <si>
    <t>WA-113</t>
  </si>
  <si>
    <t>- Check condition of Washing Pump/ Blower motor
- Check insulation of Washing Pump/ Blower motor</t>
  </si>
  <si>
    <t>Noise  inspection  M/C (Auto)</t>
  </si>
  <si>
    <t>CH-118</t>
  </si>
  <si>
    <t>- Check condition of Spindle motor
- Check insulation of Spindle motor</t>
  </si>
  <si>
    <t>Noise manual inspection M/C</t>
  </si>
  <si>
    <t>CH-642</t>
  </si>
  <si>
    <t>SB3</t>
  </si>
  <si>
    <t>GR-284</t>
  </si>
  <si>
    <t>GR-286</t>
  </si>
  <si>
    <t>- Check condition of Spindle/ Oscilation motor
- Check insulation of Spindle/ Oscilation  motor</t>
  </si>
  <si>
    <t>GR-280</t>
  </si>
  <si>
    <t>GR-275</t>
  </si>
  <si>
    <t>- Check condition of Work head/ Dresser/ Wheel head motor
- Check insulation of Work head/ Dresser/ Wheel head motor</t>
  </si>
  <si>
    <t>GR-277</t>
  </si>
  <si>
    <t>Outer / Inner  ring part wash equipment  M/C</t>
  </si>
  <si>
    <t>WA-287</t>
  </si>
  <si>
    <t>Rough  washing  M/C</t>
  </si>
  <si>
    <t>WA-293</t>
  </si>
  <si>
    <t>Finish washine m/c</t>
  </si>
  <si>
    <t>WA-1007</t>
  </si>
  <si>
    <t>CH-644</t>
  </si>
  <si>
    <t>Noise  inspection  M/C</t>
  </si>
  <si>
    <t>CH-297</t>
  </si>
  <si>
    <t xml:space="preserve">- Check condtion of Reed switch 
- Check condition of proximity </t>
  </si>
  <si>
    <t>Electrical control</t>
  </si>
  <si>
    <t>- Change motor work head IE1 --&gt; IE3 
- Check condition of tension belt 
- Check condition of proximity</t>
  </si>
  <si>
    <t>1.ตรวจวัดค่าความเป็นฉนวนของมอเตอร์แต่ละตัว (Motor Insulation Test: M2 – Work Head, M3 – Wheel Head, M4 – Dress Motor)
2.ตรวจสอบสภาพสายไฟและขั้วต่อ (Cable &amp; Terminal Condition)
3.ตรวจสอบเสียงและการสั่นสะเทือนขณะมอเตอร์ทำงาน (Noise &amp; Vibration Check)
4.ตรวจสอบอุณหภูมิและสภาพการระบายความร้อนของมอเตอร์ (Motor Temperature &amp; Cooling Condition)
5.ตรวจสอบจุดยึดและฐานมอเตอร์ (Mounting &amp; Alignment)
6.ทำความสะอาดพื้นที่รอบมอเตอร์และอุปกรณ์ควบคุม (Cleaning)
7.บันทึกผลการตรวจสอบและเปรียบเทียบค่ากับเกณฑ์มาตรฐาน (Record &amp; Evaluate Results)</t>
  </si>
  <si>
    <t>ถ่ายรูปและบันทึกลงระบบด้วยครับ</t>
  </si>
  <si>
    <t>Seal  press NO.1  M/C</t>
  </si>
  <si>
    <t>AS-299</t>
  </si>
  <si>
    <t>- Check condition of reed switch</t>
  </si>
  <si>
    <t>- Check condition of Reed switch
- Check condition of Photo sensor</t>
  </si>
  <si>
    <t>Outer ring raceway super finish machine</t>
  </si>
  <si>
    <t>GR-268</t>
  </si>
  <si>
    <t>1.Measure the insulation resistance of each motor (M4:Work Head Motor,M5:SF Unit Up Down Motor,M6:TILT Angle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t>
  </si>
  <si>
    <t>ถ่ายรูปและบันทึกค่าลงระบบด้วยครับ</t>
  </si>
  <si>
    <t>Laser mark</t>
  </si>
  <si>
    <t>MA-729</t>
  </si>
  <si>
    <t>- Check condition of laser
- Change dust filter of Apiste</t>
  </si>
  <si>
    <t>Low</t>
  </si>
  <si>
    <t>1.Measure the insulation resistance of each motor (M3:Work Head Motor,M4:Wheel Head Motor,M5:Rotary Dresser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t>
  </si>
  <si>
    <t>Inner ring raceway and rib super finish machine</t>
  </si>
  <si>
    <t>GR-257</t>
  </si>
  <si>
    <t>1.Measure the insulation resistance of each motor (M2:Work Head Motor ,M3:Wheel Head Motor,M4:Dress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t>
  </si>
  <si>
    <t>1.Measure the insulation resistance of each motor (M2:Work Head Motor,M3:Wheel Head Motor,M4:Dress Motor,M5:Oscillation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t>
  </si>
  <si>
    <t>Inner ring raceway super finish
ถ่ายรูปและบันทึกค่าลงระบบด้วยครับ</t>
  </si>
  <si>
    <t>Outer / Inner ring part wash machine</t>
  </si>
  <si>
    <t>WA-269</t>
  </si>
  <si>
    <t>1.Measure the insulation resistance of each motor (M2:WASHING PUMP MOTOR
,M3:CIRCULATE PUMP MOTOR,M4:HEAVY SMOKER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t>
  </si>
  <si>
    <t>Finish wash equipment</t>
  </si>
  <si>
    <t>WA-262</t>
  </si>
  <si>
    <t>1.Measure the insulation resistance of each motor (M2:Washer Pump Motor ,M5:Blower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t>
  </si>
  <si>
    <t>- Check condition of Proximity 
- Check condition of Reed switch</t>
  </si>
  <si>
    <t>Automation vibration testing machine</t>
  </si>
  <si>
    <t>CH-263</t>
  </si>
  <si>
    <t xml:space="preserve">1.Measure the insulation resistance of each motor (M2:Spindle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
8.Check ventilation of hot&amp;cool coil of amp noise </t>
  </si>
  <si>
    <t>Laser marker machine</t>
  </si>
  <si>
    <t>MA-630</t>
  </si>
  <si>
    <t>1.Check the condition of power wattage, operation time, and temperature of the air pipe system.
2.Check the condition of the dust box filter and the filter of the laser marking amplifier.</t>
  </si>
  <si>
    <t>Cleaning solenoid valve (G2) to cycle pm.</t>
  </si>
  <si>
    <t>Cleaning solenoid valve</t>
  </si>
  <si>
    <t>Solenoid valve</t>
  </si>
  <si>
    <t>Cleaning solenoid valve (G2) to cycle pm 1Y. = 3 EA.</t>
  </si>
  <si>
    <t>เริ่มซ่อมงาน PM แล้ว รับผิดชอบโดย PAHLA SEEDANG (pahla@nsk.com) เมื่อ 2026-01-26 13:49</t>
  </si>
  <si>
    <t>Outer/Inner Eddy current tester  M/C</t>
  </si>
  <si>
    <t>CH-914</t>
  </si>
  <si>
    <t>Cleaning solenoid valve (G2) to cycle pm 1Y.
-Solenoid valve = 3 EA.</t>
  </si>
  <si>
    <t>Cleaning solenoid valve (G2) to cycle pm 1Y.
= 8 EA.</t>
  </si>
  <si>
    <t>Cleaning solenoid valve (G2) to cycle pm 1Y.</t>
  </si>
  <si>
    <t>Outer / Inner ring  Eddy current tester machine</t>
  </si>
  <si>
    <t>CH-928</t>
  </si>
  <si>
    <t>GR-723</t>
  </si>
  <si>
    <t>Cleaning solenoid valve (G2) to cycle pm.
- solenoid valve = 8 EA.</t>
  </si>
  <si>
    <t>DE-722</t>
  </si>
  <si>
    <t>Cleaning solenoid valve (G2) to cycle pm 1Y.
- solenoid valve = 3 EA.</t>
  </si>
  <si>
    <t>GR-718</t>
  </si>
  <si>
    <t>Cleaning solenoid valve (G2) to cycle pm 1Y.
- solenoid valve = 8 EA.</t>
  </si>
  <si>
    <t>CH-911</t>
  </si>
  <si>
    <t>Shaft  raceway  grinding M/C</t>
  </si>
  <si>
    <t>GR-239</t>
  </si>
  <si>
    <t>Shaft raceway  grinding machine.</t>
  </si>
  <si>
    <t>GR-418</t>
  </si>
  <si>
    <t>Shaft raceway grinding M/C</t>
  </si>
  <si>
    <t>GR-919</t>
  </si>
  <si>
    <t>เปลี่ยนสายพานDresserตามรอบ</t>
  </si>
  <si>
    <t>5M650</t>
  </si>
  <si>
    <t>SB2</t>
  </si>
  <si>
    <t>GR-214</t>
  </si>
  <si>
    <t>GR-221</t>
  </si>
  <si>
    <t>GR-223</t>
  </si>
  <si>
    <t>GR-212</t>
  </si>
  <si>
    <t>GR-217</t>
  </si>
  <si>
    <t>WA-224</t>
  </si>
  <si>
    <t>WA-230</t>
  </si>
  <si>
    <t>CH-235</t>
  </si>
  <si>
    <t>CH-643</t>
  </si>
  <si>
    <t>SB4</t>
  </si>
  <si>
    <t>GR-319</t>
  </si>
  <si>
    <t>GR-321</t>
  </si>
  <si>
    <t>GR-310</t>
  </si>
  <si>
    <t>GR-312</t>
  </si>
  <si>
    <t>GR-315</t>
  </si>
  <si>
    <t>WA-322</t>
  </si>
  <si>
    <t>Finish  wash  equipment  M/C</t>
  </si>
  <si>
    <t>WA-328</t>
  </si>
  <si>
    <t>Noise 2 Spindle Machine.</t>
  </si>
  <si>
    <t>CH-683</t>
  </si>
  <si>
    <t>Noise manual inspection machine</t>
  </si>
  <si>
    <t>CH-645</t>
  </si>
  <si>
    <t>SB5</t>
  </si>
  <si>
    <t>GR-533</t>
  </si>
  <si>
    <t>GR-535</t>
  </si>
  <si>
    <t>GR-527</t>
  </si>
  <si>
    <t>GR-528</t>
  </si>
  <si>
    <t>GR-530</t>
  </si>
  <si>
    <t>Outer &amp; Inner  ring part wash equipment  M/C</t>
  </si>
  <si>
    <t>WA-536</t>
  </si>
  <si>
    <t>WA-540</t>
  </si>
  <si>
    <t>Automatic Vibration testing M/C.</t>
  </si>
  <si>
    <t>CH-545</t>
  </si>
  <si>
    <t>Noise manual inspection m/c.</t>
  </si>
  <si>
    <t>CH-646</t>
  </si>
  <si>
    <t>SB6</t>
  </si>
  <si>
    <t>GR-783</t>
  </si>
  <si>
    <t>GR-785</t>
  </si>
  <si>
    <t>GR-777</t>
  </si>
  <si>
    <t>GR-778</t>
  </si>
  <si>
    <t>GR-780</t>
  </si>
  <si>
    <t>WA-786</t>
  </si>
  <si>
    <t>WA-792</t>
  </si>
  <si>
    <t>WA-790</t>
  </si>
  <si>
    <t>CH-797</t>
  </si>
  <si>
    <t>Rough wash equipment  M/C</t>
  </si>
  <si>
    <t>SB7</t>
  </si>
  <si>
    <t>GR-972</t>
  </si>
  <si>
    <t xml:space="preserve">- Check condition of work head/ Dresser/ Wheel head motor
- Check insulation of work head/ Dresser/ Wheel head motor
- Install new oil lubricant tank and Modify program about counting oil mist </t>
  </si>
  <si>
    <t>GR-809</t>
  </si>
  <si>
    <t>GR-801</t>
  </si>
  <si>
    <t>GR-802</t>
  </si>
  <si>
    <t>GR-804</t>
  </si>
  <si>
    <t>Outer/Innre ring part wash equipment  M/C</t>
  </si>
  <si>
    <t>WA-929</t>
  </si>
  <si>
    <t>WA-816</t>
  </si>
  <si>
    <t>CH-820</t>
  </si>
  <si>
    <t>CH-821</t>
  </si>
  <si>
    <t>SB8</t>
  </si>
  <si>
    <t>GR-861</t>
  </si>
  <si>
    <t>GR-862</t>
  </si>
  <si>
    <t>GR-863</t>
  </si>
  <si>
    <t>GR-865</t>
  </si>
  <si>
    <t>Inner/Outer ring part wash equipment  M/C</t>
  </si>
  <si>
    <t>WA-866</t>
  </si>
  <si>
    <t>WA-872</t>
  </si>
  <si>
    <t>CH-873</t>
  </si>
  <si>
    <t>CH-874</t>
  </si>
  <si>
    <t>WA-870</t>
  </si>
  <si>
    <t>GR-859</t>
  </si>
  <si>
    <t>SB9</t>
  </si>
  <si>
    <t>GR-882</t>
  </si>
  <si>
    <t>GR-884</t>
  </si>
  <si>
    <t>GR-885</t>
  </si>
  <si>
    <t>GR-886</t>
  </si>
  <si>
    <t>GR-888</t>
  </si>
  <si>
    <t>WA-889</t>
  </si>
  <si>
    <t>WA-895</t>
  </si>
  <si>
    <t>CH-896</t>
  </si>
  <si>
    <t>CH-897</t>
  </si>
  <si>
    <t>WA-893</t>
  </si>
  <si>
    <t xml:space="preserve"> - Check condition Proximity Broken and hard wires
 - Cleaning oil in Terminal Box</t>
  </si>
  <si>
    <t>เริ่มซ่อมงาน PM แล้ว รับผิดชอบโดย AMRIN RAKSAPHON (amrin@nsk.com) เมื่อ 2026-01-12 13:31</t>
  </si>
  <si>
    <t>เริ่มซ่อมงาน PM แล้ว รับผิดชอบโดย AMRIN RAKSAPHON (amrin@nsk.com) เมื่อ 2026-01-12 13:30</t>
  </si>
  <si>
    <t>-</t>
  </si>
  <si>
    <t>Inner ring bore grinding machine.</t>
  </si>
  <si>
    <t>GR-497</t>
  </si>
  <si>
    <t>- Check condition contact of PLC
- Check and Cleaning contact of Proximity switch
 - Check condition All delay in control panel</t>
  </si>
  <si>
    <t>GR-501</t>
  </si>
  <si>
    <t xml:space="preserve"> - Check condition all electronic Equipment in   control panel 
 - Cleaning oil in Terminal Box
 - Check condition Proximity hard wires</t>
  </si>
  <si>
    <t>Outer/Inner ring Eddy current tester machine</t>
  </si>
  <si>
    <t>CH-945</t>
  </si>
  <si>
    <t xml:space="preserve"> - Cleaning VR of E.C.T position Inner/Outer</t>
  </si>
  <si>
    <t>เริ่มซ่อมงาน PM แล้ว รับผิดชอบโดย PONGPITAK SONCHAI (sonchai-p-6240@nsk.com) เมื่อ 2026-01-08 16:25</t>
  </si>
  <si>
    <t>Automation vibration testing machine.</t>
  </si>
  <si>
    <t>CH-507</t>
  </si>
  <si>
    <t xml:space="preserve"> - Cleaning condition Ventilation of hot &amp; cool coil
 - Check equipment in Amp Noise</t>
  </si>
  <si>
    <t>Laser marking machine</t>
  </si>
  <si>
    <t>MA-620</t>
  </si>
  <si>
    <t xml:space="preserve"> - Check condition of filter in Amp Laser Mark
 - Check condition Power Watt / operation time , Temperature of Air Apiste</t>
  </si>
  <si>
    <t xml:space="preserve"> - Check condition Proximity Broken and hard wires
 - Check condition safety guard and Emergency stop</t>
  </si>
  <si>
    <t>เริ่มซ่อมงาน PM แล้ว รับผิดชอบโดย AMRIN RAKSAPHON (amrin@nsk.com) เมื่อ 2026-02-17 17:55</t>
  </si>
  <si>
    <t xml:space="preserve"> - Check and Cleaning contact of Proximity switch
 - Check condition All delay in control panel
</t>
  </si>
  <si>
    <t>Automation  vibration  testing M/C</t>
  </si>
  <si>
    <t>CH-167</t>
  </si>
  <si>
    <t xml:space="preserve"> - Cleaning condition Ventilation of hot &amp; cool coil
 - Check equipment in Amp Noise
</t>
  </si>
  <si>
    <t>MA-619</t>
  </si>
  <si>
    <t xml:space="preserve"> - Check condition of filter in Amp Laser Mark
 - Check condition Power Watt / operation time , Temperature of Air Apiste
- Check condition Dust filter head laser mark
</t>
  </si>
  <si>
    <t>เริ่มซ่อมงาน PM แล้ว รับผิดชอบโดย AMRIN RAKSAPHON (amrin@nsk.com) เมื่อ 2026-02-17 17:49</t>
  </si>
  <si>
    <t>WA-505</t>
  </si>
  <si>
    <t xml:space="preserve"> - Cleaning Motor Propeller and Cleaning Motor
 - Check Insulating
</t>
  </si>
  <si>
    <t>Rivet  press  M/C</t>
  </si>
  <si>
    <t>AS-112</t>
  </si>
  <si>
    <t>cleaning solenoid valveตามรอบอายุการใช้งาน</t>
  </si>
  <si>
    <t>เริ่มซ่อมงาน PM แล้ว รับผิดชอบโดย PUCHIT KULSEREE (puchit@nsk.com) เมื่อ 2026-01-26 15:48</t>
  </si>
  <si>
    <t>SOLENOID</t>
  </si>
  <si>
    <t>VQ2200-51</t>
  </si>
  <si>
    <t>AS-292</t>
  </si>
  <si>
    <t>VQ2200R-51</t>
  </si>
  <si>
    <t>MTPU-0755</t>
  </si>
  <si>
    <t>Rivet  pressing  M/C</t>
  </si>
  <si>
    <t>AS-327</t>
  </si>
  <si>
    <t>VQ2500-51</t>
  </si>
  <si>
    <t>MTPU-0763</t>
  </si>
  <si>
    <t>AS-539</t>
  </si>
  <si>
    <t>AS-229</t>
  </si>
  <si>
    <t>AS-789</t>
  </si>
  <si>
    <t>AS-813</t>
  </si>
  <si>
    <t>AS-869</t>
  </si>
  <si>
    <t>AS-892</t>
  </si>
  <si>
    <t>VQ2400-5W1(NO ORDER)</t>
  </si>
  <si>
    <t>MTPU-0762</t>
  </si>
  <si>
    <t>เริ่มซ่อมงาน PM แล้ว รับผิดชอบโดย PUCHIT KULSEREE (puchit@nsk.com) เมื่อ 2026-01-26 15:47</t>
  </si>
  <si>
    <t>Magnet filter coolant tank NO.2</t>
  </si>
  <si>
    <t>FI-055</t>
  </si>
  <si>
    <t>Test</t>
  </si>
  <si>
    <t>เริ่มซ่อมงาน PM แล้ว รับผิดชอบโดย PAHLA SEEDANG (pahla@nsk.com) เมื่อ 2026-01-09 15:57</t>
  </si>
  <si>
    <t>Auto radial clearance M/C</t>
  </si>
  <si>
    <t>CH-638</t>
  </si>
  <si>
    <t>cleaning solenoid ตามรอบการใช้งาน</t>
  </si>
  <si>
    <t>Grease  injection  M/C</t>
  </si>
  <si>
    <t>AS-114</t>
  </si>
  <si>
    <t>Seal  press  M/C</t>
  </si>
  <si>
    <t>AS-115</t>
  </si>
  <si>
    <t>Seal  check  M/C</t>
  </si>
  <si>
    <t>CH-117</t>
  </si>
  <si>
    <t>HUB2.5</t>
  </si>
  <si>
    <t>GR-1035</t>
  </si>
  <si>
    <t xml:space="preserve">Accuracy Shoe stopper และตรวจสอบ Parallel Spindle Wheel Head ตามรอบ PM </t>
  </si>
  <si>
    <t>เริ่มซ่อมงาน PM แล้ว รับผิดชอบโดย JAKKAPAT KHOTSOMBAT (jakkapat@nsk.com) เมื่อ 2026-01-26 15:58</t>
  </si>
  <si>
    <t>Shaft outside grinding with demagnetize machine</t>
  </si>
  <si>
    <t>GR-1023</t>
  </si>
  <si>
    <t>Outer ring outside grinding machine</t>
  </si>
  <si>
    <t>GR-1034</t>
  </si>
  <si>
    <t>เริ่มซ่อมงาน PM แล้ว รับผิดชอบโดย JAKKAPAT KHOTSOMBAT (jakkapat@nsk.com) เมื่อ 2026-01-26 15:57</t>
  </si>
  <si>
    <t>GR-1051</t>
  </si>
  <si>
    <t>GR-1052</t>
  </si>
  <si>
    <t>GR-984</t>
  </si>
  <si>
    <t>Outer ring demagnetizing machine.</t>
  </si>
  <si>
    <t>DE-489</t>
  </si>
  <si>
    <t>Cleaning and Lubrication Solenoid vale According to PM 1 Year Cycle</t>
  </si>
  <si>
    <t>Inner  ring demagnetizing machine.</t>
  </si>
  <si>
    <t>DE-499</t>
  </si>
  <si>
    <t>Axial clearance inspection equipment</t>
  </si>
  <si>
    <t>CH-506</t>
  </si>
  <si>
    <t>DE-149</t>
  </si>
  <si>
    <t>กกกก</t>
  </si>
  <si>
    <t>2 HAND OPERATATION</t>
  </si>
  <si>
    <t>440R-D23021 (MSR7R)</t>
  </si>
  <si>
    <t>MTEE-0001</t>
  </si>
  <si>
    <t xml:space="preserve"> - Check Magnetic   Pump Coolant return
- Check and Cleaning contact and cable of Proximity switch
 - Check condition Safety Guard All M/C</t>
  </si>
  <si>
    <t xml:space="preserve"> - Check condition Pressure sw All M/C
- Check and Cleaning contact and cable of Proximity switch
 - Check condition Safety Guard All M/C</t>
  </si>
  <si>
    <t xml:space="preserve"> - Check condition Proximity and reed sw inside M/C
 - Check condition safety guard and Emergency stop</t>
  </si>
  <si>
    <t>Noise manual inspection machine.</t>
  </si>
  <si>
    <t>CH-304</t>
  </si>
  <si>
    <t xml:space="preserve">  - Cleaning condition Ventilation of hot &amp; cool coil
 - Check equipment in Amp Noise</t>
  </si>
  <si>
    <t>MA-1112</t>
  </si>
  <si>
    <t xml:space="preserve"> - Check condition of filter in Amp Laser Mark
 - Check condition Power Watt / operation time , Temperature of Air Apiste
- Check condition Dust filter head laser mark</t>
  </si>
  <si>
    <t>Cleaning solinoid valve to cycle pm 1Y.
- Solenoid valve = 4 EA.</t>
  </si>
  <si>
    <t>Cleaning Solenoid valve</t>
  </si>
  <si>
    <t>Axial  clearance  measurement machine.</t>
  </si>
  <si>
    <t>CH-294</t>
  </si>
  <si>
    <t>Cleaning solinoid valve to cycle pm 1Y.
- Solenoid valve = ..... EA.</t>
  </si>
  <si>
    <t>Cleaning solinoid valve to cycle pm 1Y.
- Solenoid valve = 5 EA.</t>
  </si>
  <si>
    <t>BL-296</t>
  </si>
  <si>
    <t>Cleaning solinoid valve to cycle pm 1Y.
- Solenoid valve = 7 EA.</t>
  </si>
  <si>
    <t>Grease  injection machine.</t>
  </si>
  <si>
    <t>AS-441</t>
  </si>
  <si>
    <t>Seal  press machine.</t>
  </si>
  <si>
    <t>AS-442</t>
  </si>
  <si>
    <t>Seal  check  machine.</t>
  </si>
  <si>
    <t>Noise  inspection machine.</t>
  </si>
  <si>
    <t>CH-445</t>
  </si>
  <si>
    <t>Cleaning solinoid valve to cycle pm 1Y.
- Solenoid valve = 19 EA.</t>
  </si>
  <si>
    <t>Torque check &amp; Sealip M/C</t>
  </si>
  <si>
    <t>CH-943</t>
  </si>
  <si>
    <t>Cleaning solinoid valve to cycle pm 1Y.
- Solenoid valve = 16 EA.</t>
  </si>
  <si>
    <t>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t>
  </si>
  <si>
    <t>GR-354</t>
  </si>
  <si>
    <t>WA-355</t>
  </si>
  <si>
    <t>WA-348</t>
  </si>
  <si>
    <t>CH-349</t>
  </si>
  <si>
    <t>MA-631</t>
  </si>
  <si>
    <t>GR-476</t>
  </si>
  <si>
    <t>inner ring raceway and rib super finish machine</t>
  </si>
  <si>
    <t>GR-464</t>
  </si>
  <si>
    <t>WA-477</t>
  </si>
  <si>
    <t>WA-470</t>
  </si>
  <si>
    <t>GR-592</t>
  </si>
  <si>
    <t>GR-581</t>
  </si>
  <si>
    <t>WA-593</t>
  </si>
  <si>
    <t>WA-586</t>
  </si>
  <si>
    <t>CH-587</t>
  </si>
  <si>
    <t>GR-841</t>
  </si>
  <si>
    <t>GR-830</t>
  </si>
  <si>
    <t>WA-842</t>
  </si>
  <si>
    <t>WA-835</t>
  </si>
  <si>
    <t>CH-836</t>
  </si>
  <si>
    <t>GR-696</t>
  </si>
  <si>
    <t>CR2</t>
  </si>
  <si>
    <t>Matching &amp; Ball filling</t>
  </si>
  <si>
    <t>AS-1177</t>
  </si>
  <si>
    <t>Cleaning solenoid 
manifold = 2 pcs.</t>
  </si>
  <si>
    <t>เริ่มซ่อมงาน PM แล้ว รับผิดชอบโดย PAHLA SEEDANG (pahla@nsk.com) เมื่อ 2026-01-06 15:01</t>
  </si>
  <si>
    <t xml:space="preserve">Improvement : Change all sensor new model of proximity sensor </t>
  </si>
  <si>
    <t>GR-693</t>
  </si>
  <si>
    <t>WA-697</t>
  </si>
  <si>
    <t>WA-702</t>
  </si>
  <si>
    <t>CH-711</t>
  </si>
  <si>
    <t>Deoiler</t>
  </si>
  <si>
    <t>WA-1179</t>
  </si>
  <si>
    <t xml:space="preserve">Cleaning solenoid valve
manifold 1 = 6 pcs.
manifold 2 = 5 pcs.
</t>
  </si>
  <si>
    <t>เริ่มซ่อมงาน PM แล้ว รับผิดชอบโดย PAHLA SEEDANG (pahla@nsk.com) เมื่อ 2026-01-06 15:03</t>
  </si>
  <si>
    <t>Seal insert and inspection</t>
  </si>
  <si>
    <t>AS-1180</t>
  </si>
  <si>
    <t xml:space="preserve">Cleaning solenoid valve
manifold 1 = 8 pcs.
manifold 2 = 8 pcs.
manifold 3 = 1 pcs.
</t>
  </si>
  <si>
    <t>Spindle Washing Equipment</t>
  </si>
  <si>
    <t>WA-734</t>
  </si>
  <si>
    <t>Shrink fitting</t>
  </si>
  <si>
    <t>AS-1181</t>
  </si>
  <si>
    <t xml:space="preserve">Cleaning solenoid valve
manifold 1 = 9 pcs.
</t>
  </si>
  <si>
    <t>เริ่มซ่อมงาน PM แล้ว รับผิดชอบโดย PAHLA SEEDANG (pahla@nsk.com) เมื่อ 2026-02-06 19:12</t>
  </si>
  <si>
    <t>Grease injection</t>
  </si>
  <si>
    <t>AS-1182</t>
  </si>
  <si>
    <t xml:space="preserve">Cleaning solenoid valve
manifold 1 = 7 pcs.
</t>
  </si>
  <si>
    <t>Seal press No.2</t>
  </si>
  <si>
    <t>AS-1183</t>
  </si>
  <si>
    <t xml:space="preserve">Cleaning solenoid valve
manifold 1 = 4 pcs.
manifold 1 = 6 pcs.
</t>
  </si>
  <si>
    <t>Outer ring raceway superfinish machine</t>
  </si>
  <si>
    <t>GR-739</t>
  </si>
  <si>
    <t>Automatic vibration testing</t>
  </si>
  <si>
    <t>CH-1184</t>
  </si>
  <si>
    <t xml:space="preserve">Cleaning solenoid valve
manifold 1 = 7 pcs.
manifold 1 = 3 pcs.
</t>
  </si>
  <si>
    <t>Outer ring Washing Equipment</t>
  </si>
  <si>
    <t>WA-740</t>
  </si>
  <si>
    <t>visual table</t>
  </si>
  <si>
    <t>CH-1186</t>
  </si>
  <si>
    <t xml:space="preserve">Cleaning solenoid valve
manifold 1 = 3 pcs.
</t>
  </si>
  <si>
    <t>Spring insert &amp; Drag check</t>
  </si>
  <si>
    <t>CH-1187</t>
  </si>
  <si>
    <t xml:space="preserve">Cleaning solenoid valve
manifold 1 = 6 pcs.
</t>
  </si>
  <si>
    <t>Laser marking</t>
  </si>
  <si>
    <t>MA-1188</t>
  </si>
  <si>
    <t xml:space="preserve">Cleaning solenoid valve
manifold 1 = 1 pcs.
</t>
  </si>
  <si>
    <t>Auto visual &amp; Antri rust</t>
  </si>
  <si>
    <t>AR-1190</t>
  </si>
  <si>
    <t>Improvement : Change sensor new model Inlet L/R</t>
  </si>
  <si>
    <t>ACD. Assembly+Ball hopper</t>
  </si>
  <si>
    <t>AS-1178</t>
  </si>
  <si>
    <t>Cleaning solenoid valve
manifold 1 = 8 pcs.
manifold 2 = 6 pcs.
manifold 3 = 10 pcs.</t>
  </si>
  <si>
    <t>Change Air Cylinder Stone head
Model : UCA2-Y32-25-P2</t>
  </si>
  <si>
    <t>เปลี่ยนตามรอบอายุการใช้งาน</t>
  </si>
  <si>
    <t>AIR CYLINDER</t>
  </si>
  <si>
    <t>UCA2-Y-32-25-P2</t>
  </si>
  <si>
    <t>Outer ring Part wash equipment</t>
  </si>
  <si>
    <t>WA-1175</t>
  </si>
  <si>
    <t xml:space="preserve">Cleaning solenoid valve
manifold 1 = 9 pcs.
</t>
  </si>
  <si>
    <t xml:space="preserve">Cleaning PM
เดือน 8 ทำไปแล้ว
</t>
  </si>
  <si>
    <t>GR-1169</t>
  </si>
  <si>
    <t>Change filter main air all line</t>
  </si>
  <si>
    <t>เริ่มซ่อมงาน PM แล้ว รับผิดชอบโดย PAHLA SEEDANG (pahla@nsk.com) เมื่อ 2026-01-06 16:04</t>
  </si>
  <si>
    <t>GR-416</t>
  </si>
  <si>
    <t>- Check condition of Wheel head motor
- Check insulation of Wheel head motor</t>
  </si>
  <si>
    <t>- Check condition of work head/ Wheel head motor
- Check insulation of work head/ Wheel head motor</t>
  </si>
  <si>
    <t>Shaft raceway super finish grinding machine.</t>
  </si>
  <si>
    <t>GR-417</t>
  </si>
  <si>
    <t>- Check condition Amp Gauge Work Head
- Check and Cleaning contact and cable of Proximity switch
 - Check condition Safety Guard All M/C</t>
  </si>
  <si>
    <t>- Check condition Proximity and reed sw inside M/C
 - Check condition safety guard and Emergency stop</t>
  </si>
  <si>
    <t>CH-145</t>
  </si>
  <si>
    <t>CR1</t>
  </si>
  <si>
    <t>Outer/Inner E.C.T.</t>
  </si>
  <si>
    <t>CH-1145</t>
  </si>
  <si>
    <t>Cleaning solenoid valve 
manifold 1 = 5 pcs.</t>
  </si>
  <si>
    <t>AS-1146</t>
  </si>
  <si>
    <t>Cleaning solenoid valve 
manifold 1 = 2 pcs.</t>
  </si>
  <si>
    <t>เริ่มซ่อมงาน PM แล้ว รับผิดชอบโดย PAHLA SEEDANG (pahla@nsk.com) เมื่อ 2026-01-06 15:02</t>
  </si>
  <si>
    <t>AS-1147</t>
  </si>
  <si>
    <t>Cleaning solenoid valve 
manifold 1 = 8 pcs.
manifold 2 = 6 pcs.
manifold 3 = 10 pcs.</t>
  </si>
  <si>
    <t>WA-1148</t>
  </si>
  <si>
    <t xml:space="preserve">Cleaning solenoid valve 
manifold 1 = 6 pcs.
manifold 2 = 6 pcs.
</t>
  </si>
  <si>
    <t>Seal press No.1</t>
  </si>
  <si>
    <t>AS-1149</t>
  </si>
  <si>
    <t>Cleaning solenoid valve 
manifold 1 = 8 pcs.
manifold 2 = 8 pcs.
manifold 3 = 1 pcs.</t>
  </si>
  <si>
    <t>AS-1150</t>
  </si>
  <si>
    <t>Cleaning solenoid valve 
manifold 1 = 7 pcs.
manifold 2 = 9 pcs.</t>
  </si>
  <si>
    <t>เริ่มซ่อมงาน PM แล้ว รับผิดชอบโดย PAHLA SEEDANG (pahla@nsk.com) เมื่อ 2026-01-09 18:17</t>
  </si>
  <si>
    <t>AS-1151</t>
  </si>
  <si>
    <t>Cleaning solenoid valve 
manifold 1 = 10 pcs.
manifold 2 = 6 pcs.</t>
  </si>
  <si>
    <t>AS-1152</t>
  </si>
  <si>
    <t>Cleaning solenoid valve 
manifold 1 = 5 pcs.
manifold 2 = 5 pcs.</t>
  </si>
  <si>
    <t>Seal position check</t>
  </si>
  <si>
    <t>CH-1153</t>
  </si>
  <si>
    <t>Cleaning solenoid valve 
manifold 1 = 10 pcs.
manifold 2 = 2 pcs.</t>
  </si>
  <si>
    <t>Noise inspection</t>
  </si>
  <si>
    <t>CH-1154</t>
  </si>
  <si>
    <t xml:space="preserve">Cleaning solenoid valve 
manifold 1 = 10 pcs.
</t>
  </si>
  <si>
    <t>Bearing visual inspection</t>
  </si>
  <si>
    <t>CH-1157</t>
  </si>
  <si>
    <t xml:space="preserve">Cleaning solenoid valve 
manifold 1 = 4 pcs.
</t>
  </si>
  <si>
    <t>CH-1158</t>
  </si>
  <si>
    <t xml:space="preserve">Cleaning solenoid valve 
manifold 1 = 6 pcs.
</t>
  </si>
  <si>
    <t>MA-1159</t>
  </si>
  <si>
    <t xml:space="preserve">Cleaning solenoid valve 
manifold 1 = 1 pcs.
</t>
  </si>
  <si>
    <t>AR-1161</t>
  </si>
  <si>
    <t>GR-1140</t>
  </si>
  <si>
    <t xml:space="preserve">Change belt work head unit
</t>
  </si>
  <si>
    <t>7M1450 ( TIMING ) (8 MM.)</t>
  </si>
  <si>
    <t>MTMC-0520</t>
  </si>
  <si>
    <t>GR-1141</t>
  </si>
  <si>
    <t>Cleaning venturi  oil  mist/Check drop 20 Drop/min</t>
  </si>
  <si>
    <t>GR-1138</t>
  </si>
  <si>
    <t>Inner ring raceway super finish machine</t>
  </si>
  <si>
    <t>GR-1143</t>
  </si>
  <si>
    <t xml:space="preserve">Change belt work head </t>
  </si>
  <si>
    <t>7M1500</t>
  </si>
  <si>
    <t>MTMC-0521</t>
  </si>
  <si>
    <t>Part washing</t>
  </si>
  <si>
    <t>WA-1144</t>
  </si>
  <si>
    <t>Change Filter oil washing 1 and 10</t>
  </si>
  <si>
    <t>10 MICRON 10",FILTER"</t>
  </si>
  <si>
    <t>MTMC-0803</t>
  </si>
  <si>
    <t>SR</t>
  </si>
  <si>
    <t>Out side grinding  M/C</t>
  </si>
  <si>
    <t>GR-999</t>
  </si>
  <si>
    <t xml:space="preserve">Change lubricant oil#32			
Change filter EP.lubricant 			
</t>
  </si>
  <si>
    <t>MTPU-0466</t>
  </si>
  <si>
    <t xml:space="preserve">Cleaning venturi  oil  mist/Check drop 20 Drop/min		
</t>
  </si>
  <si>
    <t xml:space="preserve">Change filter mail air all line
</t>
  </si>
  <si>
    <t>Demagnetizing M/C</t>
  </si>
  <si>
    <t>DE-1001</t>
  </si>
  <si>
    <t xml:space="preserve">Cleaning solenoid valve
manifold 1 = 3 pcs
</t>
  </si>
  <si>
    <t>เริ่มซ่อมงาน PM แล้ว รับผิดชอบโดย PAHLA SEEDANG (pahla@nsk.com) เมื่อ 2026-01-06 15:27</t>
  </si>
  <si>
    <t>Eddy current tester m/c</t>
  </si>
  <si>
    <t>CH-1002</t>
  </si>
  <si>
    <t xml:space="preserve">Cleaning solenoid valve
manifold 1 = 2 pcs
</t>
  </si>
  <si>
    <t>Out side diameter &amp; Inside diameter &amp; Hightchecker</t>
  </si>
  <si>
    <t>CH-1004</t>
  </si>
  <si>
    <t xml:space="preserve">Cleaning solenoid valve
manifold 1 = 6 pcs
</t>
  </si>
  <si>
    <t>Snapring</t>
  </si>
  <si>
    <t>Antirus prevention machine</t>
  </si>
  <si>
    <t>AS-767</t>
  </si>
  <si>
    <t xml:space="preserve">Cleaning solenoid valve
manifold 1 = 4 pcs
</t>
  </si>
  <si>
    <t>TP1</t>
  </si>
  <si>
    <t>Stopper  Pin  Press  M/C  (Line 1)</t>
  </si>
  <si>
    <t>AS-243</t>
  </si>
  <si>
    <t xml:space="preserve">Cleaning solenoid valve
manifold 1 = 1 pcs
</t>
  </si>
  <si>
    <t>TP2</t>
  </si>
  <si>
    <t>Laser Mark M/C</t>
  </si>
  <si>
    <t>MA-1202</t>
  </si>
  <si>
    <t>TP3</t>
  </si>
  <si>
    <t>MA-623</t>
  </si>
  <si>
    <t>Automatic assembly machine</t>
  </si>
  <si>
    <t>AS-949</t>
  </si>
  <si>
    <t xml:space="preserve">Cleaning solenoid valve
manifold 1 = 8 pcs.
manifold 2 = 7 pcs.
manifold 3 = 6 pcs
</t>
  </si>
  <si>
    <t>ล้างทำความสะอาดตามรอบ</t>
  </si>
  <si>
    <t>AS-950</t>
  </si>
  <si>
    <t>AS-909</t>
  </si>
  <si>
    <t>AS-924</t>
  </si>
  <si>
    <t xml:space="preserve">Cleaning solenoid valve
manifold 1 = 8 pcs.
manifold 2 = 8 pcs.
</t>
  </si>
  <si>
    <t>AS-700</t>
  </si>
  <si>
    <t>AS-833</t>
  </si>
  <si>
    <t>Outer ring raceway super finishing M/C</t>
  </si>
  <si>
    <t>GR-917</t>
  </si>
  <si>
    <t>Shaft raceway super finishing M/C</t>
  </si>
  <si>
    <t>GR-920</t>
  </si>
  <si>
    <t>Outer / Inner Eddy current tester machine</t>
  </si>
  <si>
    <t>CH-961</t>
  </si>
  <si>
    <t xml:space="preserve">Cleaning solenoid valve
manifold 1 = 2 pcs.
</t>
  </si>
  <si>
    <t>CH-959</t>
  </si>
  <si>
    <t>Outer / Inner Eddy current terter machine</t>
  </si>
  <si>
    <t>CH-958</t>
  </si>
  <si>
    <t>CH-954</t>
  </si>
  <si>
    <t>CH-951</t>
  </si>
  <si>
    <t>CH-948</t>
  </si>
  <si>
    <t>Semi assembly inspection machine</t>
  </si>
  <si>
    <t>CH-261</t>
  </si>
  <si>
    <t>CH-347</t>
  </si>
  <si>
    <t>CH-469</t>
  </si>
  <si>
    <t>CH-585</t>
  </si>
  <si>
    <t>CH-701</t>
  </si>
  <si>
    <t>CH-834</t>
  </si>
  <si>
    <t xml:space="preserve">Cleaning solenoid valve
manifold 1 = 4 pcs.
</t>
  </si>
  <si>
    <t xml:space="preserve">Cleaning solenoid valve
manifold 1 = 6 pcs.
manifold 2 = 3 pcs.
</t>
  </si>
  <si>
    <t>CH-471</t>
  </si>
  <si>
    <t>MA-611</t>
  </si>
  <si>
    <t>-Check Power Watt</t>
  </si>
  <si>
    <t>Laser Mark</t>
  </si>
  <si>
    <t>-Check Air Cooler Temperature</t>
  </si>
  <si>
    <t>รับผิดชอบโดย PIYAPONG THONGSAN (thongsan-p-3769@nsk.com) เมื่อ 2025-12-23 10:44</t>
  </si>
  <si>
    <t>Cleaning filter venturi oil mist และตรวจสอบหยดน้ำมัน</t>
  </si>
  <si>
    <t>เริ่มซ่อมงาน PM แล้ว รับผิดชอบโดย JAKKAPAT KHOTSOMBAT (jakkapat@nsk.com) เมื่อ 2026-01-27 11:55</t>
  </si>
  <si>
    <t>Outer feeder</t>
  </si>
  <si>
    <t>SU-1064</t>
  </si>
  <si>
    <t xml:space="preserve">เปลี่ยน Main Air Filter เครื่องจักรไลน์ HUB#3-1 และ B1 </t>
  </si>
  <si>
    <t>inspection machine</t>
  </si>
  <si>
    <t>inspection machine
(miyadenthai)</t>
  </si>
  <si>
    <t>Change filter Fu-40</t>
  </si>
  <si>
    <t>FU-40</t>
  </si>
  <si>
    <t>WA-766</t>
  </si>
  <si>
    <t>Change filter FU-40</t>
  </si>
  <si>
    <t>Washing equipment m/c</t>
  </si>
  <si>
    <t>WA-856</t>
  </si>
  <si>
    <t>Cleaning Solenoid valve  (21 Solenoid vavle)</t>
  </si>
  <si>
    <t>Eddy current tester machine.</t>
  </si>
  <si>
    <t>CH-402</t>
  </si>
  <si>
    <t>Cleaning Solenoid valve  (30 Solenoid valve)</t>
  </si>
  <si>
    <t>A , B2 &amp;B1 Contact pitch measuring machine.</t>
  </si>
  <si>
    <t>CH-403</t>
  </si>
  <si>
    <t>Cleaning Solenoid valve (7 Solenoid vavle)</t>
  </si>
  <si>
    <t>Grease injection machine.</t>
  </si>
  <si>
    <t>AS-404</t>
  </si>
  <si>
    <t>Cleaning Solenoid valve  (11 Solenoid valve)</t>
  </si>
  <si>
    <t>Seal checker machine.</t>
  </si>
  <si>
    <t>CH-406</t>
  </si>
  <si>
    <t>Cleaning Solenoid valve  (2 Solenoid valve)</t>
  </si>
  <si>
    <t>เริ่มซ่อมงาน PM แล้ว รับผิดชอบโดย JAKKAPAT KHOTSOMBAT (jakkapat@nsk.com) เมื่อ 2026-01-27 11:54</t>
  </si>
  <si>
    <t>Swing press machine.</t>
  </si>
  <si>
    <t>AS-408</t>
  </si>
  <si>
    <t>Cleaning Solenoid valve  (8 Solenoid valve)</t>
  </si>
  <si>
    <t>Vibration testing machine.</t>
  </si>
  <si>
    <t>CH-409</t>
  </si>
  <si>
    <t>Cleaning Solenoid valve  (3 Solenoid valve)</t>
  </si>
  <si>
    <t>Rigidity check machine.</t>
  </si>
  <si>
    <t>CH-410</t>
  </si>
  <si>
    <t>Outer ring feeder</t>
  </si>
  <si>
    <t>SU-736</t>
  </si>
  <si>
    <t>เปลี่ยน Main air filter เครื่องจักรทุกเครื่องของ Line HUB#3-2</t>
  </si>
  <si>
    <t>Cleaning filter venturi oil mist และตรวจสอบหยดน้ำมัน ตามรอบ PM 3 เดือน</t>
  </si>
  <si>
    <t>เริ่มซ่อมงาน PM แล้ว รับผิดชอบโดย JAKKAPAT KHOTSOMBAT (jakkapat@nsk.com) เมื่อ 2026-01-27 14:07</t>
  </si>
  <si>
    <t>เปลี่ยน Linear Guide และราง Linear ตามรอบ PM 3 ปี</t>
  </si>
  <si>
    <t>Linear Guide</t>
  </si>
  <si>
    <t>S150340ALC1-PNZ0</t>
  </si>
  <si>
    <t>Shutter door</t>
  </si>
  <si>
    <t>LS150270ALC1K04PN0</t>
  </si>
  <si>
    <t>เริ่มซ่อมงาน PM แล้ว รับผิดชอบโดย JAKKAPAT KHOTSOMBAT (jakkapat@nsk.com) เมื่อ 2026-01-27 14:28</t>
  </si>
  <si>
    <t>SU-1033</t>
  </si>
  <si>
    <t xml:space="preserve">เปลี่ยน Main air filter เครื่องจักรทุกเครื่องของ Line HUB#2.5 </t>
  </si>
  <si>
    <t>เริ่มซ่อมงาน PM แล้ว รับผิดชอบโดย JAKKAPAT KHOTSOMBAT (jakkapat@nsk.com) เมื่อ 2026-01-27 14:27</t>
  </si>
  <si>
    <t>เปลี่ยน Main air filter เครื่องจักรทุกเครื่องของ Line BWD#2</t>
  </si>
  <si>
    <t xml:space="preserve">เปลี่ยน Seal kit , ทำความสะอาดและหล่อลื่นกระบอกลม Carrier 2 </t>
  </si>
  <si>
    <t>Seal kit</t>
  </si>
  <si>
    <t>CDQ2B40</t>
  </si>
  <si>
    <t>Demagnetizing  for  inner  ring  M/C</t>
  </si>
  <si>
    <t>DE-066</t>
  </si>
  <si>
    <t>เริ่มซ่อมงาน PM แล้ว รับผิดชอบโดย JAKKAPAT KHOTSOMBAT (jakkapat@nsk.com) เมื่อ 2026-01-27 09:26</t>
  </si>
  <si>
    <t>Outer &amp; Inner Eddy curent tester m/c</t>
  </si>
  <si>
    <t>CH-942</t>
  </si>
  <si>
    <t>เริ่มซ่อมงาน PM แล้ว รับผิดชอบโดย JAKKAPAT KHOTSOMBAT (jakkapat@nsk.com) เมื่อ 2026-01-27 09:25</t>
  </si>
  <si>
    <t>Axial  clearance  inspection  equipment</t>
  </si>
  <si>
    <t>CH-166</t>
  </si>
  <si>
    <t xml:space="preserve">Repair unit Ejecter 	
Change Bearing 6203 DDU 		
Change Seal	VC 22 42 5		
check /Change shaft,Lever		</t>
  </si>
  <si>
    <t>Repair unit Ejecter
ตามรอบ 3 ปี/ครั้ง</t>
  </si>
  <si>
    <t>เริ่มซ่อมงาน PM แล้ว รับผิดชอบโดย JAKKAPAT KHOTSOMBAT (jakkapat@nsk.com) เมื่อ 2026-01-28 15:59</t>
  </si>
  <si>
    <t xml:space="preserve">Repair unit Ejecter 	
Change Bearing 6203 DDU 		
Change Seal	VC 22 42 5		
change shaft,Lever			
</t>
  </si>
  <si>
    <t>Repair unit Ejecter
ตามรอบ 3 ปี</t>
  </si>
  <si>
    <t xml:space="preserve">Check Push botton, Emergency, Lamp, Selector switch
Check Circuit breaker, Power supply, Magnetic, Relay 
Check Error Code of Inverter
Check Safety Guard
Check Emergency Stop
</t>
  </si>
  <si>
    <t>Perform the inspection, and if any values are displayed numerically, record those values for reference.</t>
  </si>
  <si>
    <t xml:space="preserve">Change Bearing Ejecter			
Change Seal	VC 22 42 5		
check/change shaft,Lever			
</t>
  </si>
  <si>
    <t>เริ่มซ่อมงาน PM แล้ว รับผิดชอบโดย PUCHIT KULSEREE (puchit@nsk.com) เมื่อ 2026-01-26 15:46</t>
  </si>
  <si>
    <t>ทำความสะอาด</t>
  </si>
  <si>
    <t>เริ่มซ่อมงาน PM แล้ว รับผิดชอบโดย NATDANAI JUTHATHEP (juthathep-n-4697@nsk.com) เมื่อ 2026-01-20 10:37</t>
  </si>
  <si>
    <t>GR-054</t>
  </si>
  <si>
    <t>ทดสอบระบบ</t>
  </si>
  <si>
    <t>รับผิดชอบโดย ปิยะพงษ์ ทองแสน วันที่วางแผนซ่อม 2026-01-06 16:11</t>
  </si>
  <si>
    <t xml:space="preserve"> Check Push botton, Emergency, Lamp, Selector switch
Check Circuit breaker, Power supply, Magnetic, Relay 
Check Error Code of Inverter
Check Safety Guard
Check Emergency Stop
</t>
  </si>
  <si>
    <t>เริ่มซ่อมงาน PM แล้ว รับผิดชอบโดย NATDANAI JUTHATHEP (juthathep-n-4697@nsk.com) เมื่อ 2026-01-09 14:27</t>
  </si>
  <si>
    <t>Repair loader up-down unit to cycle pm 3Y.</t>
  </si>
  <si>
    <t>Repair loader up-down unit</t>
  </si>
  <si>
    <t xml:space="preserve">loader </t>
  </si>
  <si>
    <t>Cleaning oil mist tank to cycle pm 1Y.
- cleaning venturi
- change oil mist
- check drop oil mist (STD.= 20 drop/min)</t>
  </si>
  <si>
    <t>Cleaning solenoid to cycle pm 1Y.
- solenoid valve = 8 EA.</t>
  </si>
  <si>
    <t>Change seal kit air cylinder carrier no.2 to cycle pm 6M.</t>
  </si>
  <si>
    <t>Change seal kit air cylinder AG. up-down to cycle pm 6M.
- seal kit MXS20 = 1 EA.</t>
  </si>
  <si>
    <t xml:space="preserve">Repair cylindey hydraulic dresser up-down to cycle pm 3Y.
- seal DK112.5/P12.5/P16/P39
- bearing HKJ1210 = 2 EA.
- bearing BK1210 = 2 EA.
</t>
  </si>
  <si>
    <t>Change bearing support arm dresser up-down to cycle pm 3Y.
- bearing HR30206J = 2 EA.
- seal VC40626 = 2 EA.</t>
  </si>
  <si>
    <t>Change bearing spindle dresser to cycle pm 3Y.
- bearing 7006ATYNDBLP5 (Grease) คู่ = 1 EA.</t>
  </si>
  <si>
    <t>เริ่มซ่อมงาน PM แล้ว รับผิดชอบโดย CHETSADA PHIWBANG (chetsada@nsk.com) เมื่อ 2026-02-21 19:40</t>
  </si>
  <si>
    <t>7006ATYNDBLP5</t>
  </si>
  <si>
    <t>Change seal kit air cylinder carrier 2 According to PM 6 Month Cycle</t>
  </si>
  <si>
    <t>เริ่มซ่อมงาน PM แล้ว รับผิดชอบโดย CHETSADA PHIWBANG (chetsada@nsk.com) เมื่อ 2026-01-16 16:38</t>
  </si>
  <si>
    <t>Seal Kit</t>
  </si>
  <si>
    <t>Change seal kit air cylinder AG Work Stopper According to PM 6 Month Cycle</t>
  </si>
  <si>
    <t>MXS20P-PS</t>
  </si>
  <si>
    <t xml:space="preserve">AG </t>
  </si>
  <si>
    <t>Change Air cylinder AG Divider According to PM 1 Year Cycle</t>
  </si>
  <si>
    <t>CDQ2KB20-10DZ</t>
  </si>
  <si>
    <t>Change Air cylinder Work Divider According to PM 1 Year Cycle</t>
  </si>
  <si>
    <t>Air cylinder</t>
  </si>
  <si>
    <t>RSDQB32-10DK</t>
  </si>
  <si>
    <t>CDQ2WB32-10DZ</t>
  </si>
  <si>
    <t>Outer/Inner ring part wash equipment</t>
  </si>
  <si>
    <t>WA-491</t>
  </si>
  <si>
    <t>Change Filter Heavy Smoke According to PM 6 Month Cycle</t>
  </si>
  <si>
    <t>เริ่มซ่อมงาน PM แล้ว รับผิดชอบโดย CHETSADA PHIWBANG (chetsada@nsk.com) เมื่อ 2026-01-16 16:37</t>
  </si>
  <si>
    <t>Cleaning and Lubricating Solenoid valve According to PM 1 Year Cycle</t>
  </si>
  <si>
    <t>AS-508</t>
  </si>
  <si>
    <t>เริ่มซ่อมงาน PM แล้ว รับผิดชอบโดย PAHLA SEEDANG (pahla@nsk.com) เมื่อ 2026-01-12 17:00</t>
  </si>
  <si>
    <t>Seal press No.1 machine.</t>
  </si>
  <si>
    <t>AS-509</t>
  </si>
  <si>
    <t>Seal press No.2 machine.</t>
  </si>
  <si>
    <t>AS-510</t>
  </si>
  <si>
    <t>CH-511</t>
  </si>
  <si>
    <t>เริ่มซ่อมงาน PM แล้ว รับผิดชอบโดย PAHLA SEEDANG (pahla@nsk.com) เมื่อ 2026-01-12 17:01</t>
  </si>
  <si>
    <t>Seal magnetic machine.</t>
  </si>
  <si>
    <t>CH-512</t>
  </si>
  <si>
    <t>เริ่มซ่อมงาน PM แล้ว รับผิดชอบโดย JAKKAPAT KHOTSOMBAT (jakkapat@nsk.com) เมื่อ 2026-01-28 14:23</t>
  </si>
  <si>
    <t>Change Air Cylinder AG Divider According to PM 1 Year Cycle</t>
  </si>
  <si>
    <t>เริ่มซ่อมงาน PM แล้ว รับผิดชอบโดย PAHLA SEEDANG (pahla@nsk.com) เมื่อ 2026-02-09 19:05</t>
  </si>
  <si>
    <t>Change Seal kit air cylinder AG Work Stopper According to PM 6 Month Cycle</t>
  </si>
  <si>
    <t>Change Bearing Dresser According To PM 3 Year Cycle</t>
  </si>
  <si>
    <t>เริ่มซ่อมงาน PM แล้ว รับผิดชอบโดย KUNANON PARAWANWONG (parawanwong-k-3161@nsk.com) เมื่อ 2026-01-20 13:28</t>
  </si>
  <si>
    <t>PM:
-Change condition sensor Proximity switch position check index of trun table model : FL7M-3J6HD - oil protection</t>
  </si>
  <si>
    <t>Organize the cables neatly.</t>
  </si>
  <si>
    <t>Change filer Heavy smoke According to PM 6 Month Cycle</t>
  </si>
  <si>
    <t>เริ่มซ่อมงาน PM แล้ว รับผิดชอบโดย PAHLA SEEDANG (pahla@nsk.com) เมื่อ 2026-01-16 16:25</t>
  </si>
  <si>
    <t>Overhead conveyor</t>
  </si>
  <si>
    <t>SU-741</t>
  </si>
  <si>
    <t>Outer ring raceway super finish grinding M/C</t>
  </si>
  <si>
    <t>GR-242</t>
  </si>
  <si>
    <t>Change roller work head to cycle pm 4M.
- Model : 4-152214 (Front)= 1 EA.
- Model : 4-143781(Back) = 1 EA.</t>
  </si>
  <si>
    <t>Roller Outer super WP#1</t>
  </si>
  <si>
    <t>4-152214 R</t>
  </si>
  <si>
    <t>Shaft raceway super finish grinding M/C</t>
  </si>
  <si>
    <t>GR-240</t>
  </si>
  <si>
    <t xml:space="preserve">Change roller work head to cycle pm 4M.
- Model : 3M124034 (Front and Back)= 2 EA.
</t>
  </si>
  <si>
    <t>Roller Shaft super WP#1</t>
  </si>
  <si>
    <t>4-143784</t>
  </si>
  <si>
    <t>Outer ring raceway super finish grinding machine.</t>
  </si>
  <si>
    <t xml:space="preserve">Change roller work head to cycle pm 4M.
- Model : 3M132824 (L-R)= 2 EA.
</t>
  </si>
  <si>
    <t>เริ่มซ่อมงาน PM แล้ว รับผิดชอบโดย KUNANON PARAWANWONG (parawanwong-k-3161@nsk.com) เมื่อ 2026-02-02 19:21</t>
  </si>
  <si>
    <t xml:space="preserve">Change roller work head to cycle pm 4M.
- Model : 3S023030 (L-R)= 2 EA.
</t>
  </si>
  <si>
    <t>เริ่มซ่อมงาน PM แล้ว รับผิดชอบโดย JAKKAPAT KHOTSOMBAT (jakkapat@nsk.com) เมื่อ 2026-02-02 14:00</t>
  </si>
  <si>
    <t xml:space="preserve">Change roller work head to cycle pm 4M.
- Model : 3M165721 (L-R)= 2 EA.
</t>
  </si>
  <si>
    <t>เริ่มซ่อมงาน PM แล้ว รับผิดชอบโดย PUCHIT KULSEREE (puchit@nsk.com) เมื่อ 2026-02-14 16:19</t>
  </si>
  <si>
    <t xml:space="preserve">Change roller work head to cycle pm 4M.
- Model : 3M282397 (L-R)= 4 EA.
</t>
  </si>
  <si>
    <t>เริ่มซ่อมงาน PM แล้ว รับผิดชอบโดย PAHLA SEEDANG (pahla@nsk.com) เมื่อ 2026-02-02 18:48</t>
  </si>
  <si>
    <t>Roller Shaft super WP#3</t>
  </si>
  <si>
    <t>3M282397</t>
  </si>
  <si>
    <t>Change bearing stoper work chuck to cycle pm. 3M.
- 4FIR101416 = 2 EA.</t>
  </si>
  <si>
    <t>4FIR-101416</t>
  </si>
  <si>
    <t>HUB3 Matching Machine</t>
  </si>
  <si>
    <t>AS-1021</t>
  </si>
  <si>
    <t xml:space="preserve">Cleaning and Lubrication solenoid valve </t>
  </si>
  <si>
    <t>เริ่มซ่อมงาน PM แล้ว รับผิดชอบโดย JAKKAPAT KHOTSOMBAT (jakkapat@nsk.com) เมื่อ 2026-01-28 15:47</t>
  </si>
  <si>
    <t>HUB3 Ball Filling Machine</t>
  </si>
  <si>
    <t>AS-743</t>
  </si>
  <si>
    <t>HUB3 Assembly Machine</t>
  </si>
  <si>
    <t>AS-744</t>
  </si>
  <si>
    <t>Change belt work head to cycle pm 1Y.
- 2/5MS-775 = 4 EA.</t>
  </si>
  <si>
    <t>2/5MS775</t>
  </si>
  <si>
    <t>Change belt work head (Front) to cycle pm 1Y.
- 2/5MS-750 = 4 EA.</t>
  </si>
  <si>
    <t>Outer ring inspection machine</t>
  </si>
  <si>
    <t>CH-1036</t>
  </si>
  <si>
    <t>Repair carrier plate According to PM 1 Year Cycle</t>
  </si>
  <si>
    <t>Bearing holder set</t>
  </si>
  <si>
    <t>BGRB608ZZ-25</t>
  </si>
  <si>
    <t>Change belt work head (Back) to cycle pm 1Y.
- blet 7M950 = 1 EA.</t>
  </si>
  <si>
    <t>7M950</t>
  </si>
  <si>
    <t xml:space="preserve">Cleaning and Lubrication Solenoid valve </t>
  </si>
  <si>
    <t>เริ่มซ่อมงาน PM แล้ว รับผิดชอบโดย PAHLA SEEDANG (pahla@nsk.com) เมื่อ 2026-01-16 16:26</t>
  </si>
  <si>
    <t>Swaging press machine</t>
  </si>
  <si>
    <t>AS-1026</t>
  </si>
  <si>
    <t>BCD Finish washing machine</t>
  </si>
  <si>
    <t>WA-1056</t>
  </si>
  <si>
    <t>Change seal kit air cylinder AG Work stopper According to PM 6 Month Cycle</t>
  </si>
  <si>
    <t>Change air Cylinder AG Divier According To PM 1 Year Cycle</t>
  </si>
  <si>
    <t>Change belt wheel head to cycle pm 6M.
- belt 55X1207 SE-B-PB = 1 EA.</t>
  </si>
  <si>
    <t>55X1207 SE-B-PB</t>
  </si>
  <si>
    <t>Change belt wheel head to cycle pm 6M.
- belt 55X1261 SE-B-PB = 1 EA.</t>
  </si>
  <si>
    <t>Change belt wheel head to cycle pm 6M.
- belt 65x1175  SE-B-PB = 1 EA.</t>
  </si>
  <si>
    <t>65X1175 SE-B-PB</t>
  </si>
  <si>
    <t>Change belt wheel head to cycle pm 6M.
- belt 55x1230  SE-B-PB = 1 EA.</t>
  </si>
  <si>
    <t>55X1230 SE-B-PB</t>
  </si>
  <si>
    <t>เริ่มซ่อมงาน PM แล้ว รับผิดชอบโดย CHETSADA PHIWBANG (chetsada@nsk.com) เมื่อ 2026-02-21 19:41</t>
  </si>
  <si>
    <t>55X1261 SE-B-PB</t>
  </si>
  <si>
    <t>Change belt dresser to cycle pm 6M.
- belt 5M-580 = 1 EA.</t>
  </si>
  <si>
    <t>Change belt dresser to cycle pm 6M.
- belt 5M-650 = 1 EA.</t>
  </si>
  <si>
    <t>ทำการ Improvment sensor โดยใช้รุ่นใหม่ที่วงจรจะไม่ต้องจมน้ำมันอยู่ในร่องกระบอกสูบ เพื่อเพิ่มประสิทธิภาพการทำงานได้นานยิ่งขึ้น</t>
  </si>
  <si>
    <t>เริ่มซ่อมงาน PM แล้ว รับผิดชอบโดย PONGPITAK SONCHAI (sonchai-p-6240@nsk.com) เมื่อ 2026-02-17 15:47</t>
  </si>
  <si>
    <t>Reed sw</t>
  </si>
  <si>
    <t>D-M7BA</t>
  </si>
  <si>
    <t>Lower/ Upper Divider</t>
  </si>
  <si>
    <t xml:space="preserve">- Check/ Change condition of proximity  (เน้นเรื่องย้ำเปลือย)
- Check/ Change condition of reeed switch (เน้นเรื่องย้ำเปลือย)
</t>
  </si>
  <si>
    <t>Matching &amp; Ball filling  M/C</t>
  </si>
  <si>
    <t>AS-110</t>
  </si>
  <si>
    <t xml:space="preserve">- Check/ Change condition of reeed switch
- Check/ Change condition of proximity 
- Check/ Change condition of Fiber sensor
- Check condition of robot (Check Error list)
- Cleaning Oil leak in Operation box
</t>
  </si>
  <si>
    <t xml:space="preserve">- Re-location of control panel 
- Re-wiring 
- Change main cable
</t>
  </si>
  <si>
    <t>งาน Improvement</t>
  </si>
  <si>
    <t>Operation panel</t>
  </si>
  <si>
    <t>Laser marking  m/c</t>
  </si>
  <si>
    <t xml:space="preserve">- Check condition of laser by check power/ mark count/ hour running and etc.
- Change dust filter of laser, Apiste
</t>
  </si>
  <si>
    <t>เริ่มซ่อมงาน PM แล้ว รับผิดชอบโดย NATDANAI JUTHATHEP (juthathep-n-4697@nsk.com) เมื่อ 2026-02-18 11:41</t>
  </si>
  <si>
    <t>Improvement sensor : change new proximity</t>
  </si>
  <si>
    <t>เริ่มซ่อมงาน PM แล้ว รับผิดชอบโดย AMRIN RAKSAPHON (amrin@nsk.com) เมื่อ 2026-02-11 16:05</t>
  </si>
  <si>
    <t>FL7M-2J6HD</t>
  </si>
  <si>
    <t xml:space="preserve">Into guage ADV./ RET. </t>
  </si>
  <si>
    <t xml:space="preserve">Check/ Change condition of proximity : Dresser, AG
Check/ Change condition of reeed switch
</t>
  </si>
  <si>
    <t>เริ่มซ่อมงาน PM แล้ว รับผิดชอบโดย PONGPITAK SONCHAI (sonchai-p-6240@nsk.com) เมื่อ 2026-02-17 15:48</t>
  </si>
  <si>
    <t>Dresser, AG work out</t>
  </si>
  <si>
    <t>Sensor</t>
  </si>
  <si>
    <t>E2ER-X2D1</t>
  </si>
  <si>
    <t>Shoe Arbor Adv/ Ret</t>
  </si>
  <si>
    <t>Matching &amp; Ball filling  auto</t>
  </si>
  <si>
    <t>AS-986</t>
  </si>
  <si>
    <t xml:space="preserve">- Check/ Change condition of photo electric
- Check/ Change condition of proximity 
- Check/ Change conditon of fiber sensor
</t>
  </si>
  <si>
    <t>- Check/ Clean cool&amp;hot coil of cooling fans</t>
  </si>
  <si>
    <t>Laser marker M/C.</t>
  </si>
  <si>
    <t>MA-878</t>
  </si>
  <si>
    <t>- Check/ Change dust filter of Apiste</t>
  </si>
  <si>
    <t>5M630</t>
  </si>
  <si>
    <t>Cleaning pistone and Change seal pistone</t>
  </si>
  <si>
    <t>PACKING SEAL</t>
  </si>
  <si>
    <t>MYA-20 (1 PACK=100 PCS.)</t>
  </si>
  <si>
    <t>Change bearing arm oscillation</t>
  </si>
  <si>
    <t>Arm oscillation</t>
  </si>
  <si>
    <t>SEAR</t>
  </si>
  <si>
    <t>VC12183</t>
  </si>
  <si>
    <t>part model bearing  HK1210FM/BK1210
SEAL OS12183/DKI12.5
O-RING P12.5/P16/P39/G40
BALL 1/8</t>
  </si>
  <si>
    <t>Bearing</t>
  </si>
  <si>
    <t>BK1210</t>
  </si>
  <si>
    <t xml:space="preserve">Check level oil Loader </t>
  </si>
  <si>
    <t>Cleaning pistone and Change  seal pistone</t>
  </si>
  <si>
    <t>Change  bearing arm oscillation</t>
  </si>
  <si>
    <t>Change  O-ring</t>
  </si>
  <si>
    <t>G260</t>
  </si>
  <si>
    <t>Bearing press m/c   (MA-448)</t>
  </si>
  <si>
    <t>AS-969</t>
  </si>
  <si>
    <t>seal kit hydraulic loader</t>
  </si>
  <si>
    <t>Hydraulic Cylinder</t>
  </si>
  <si>
    <t>Internal gringing M/C</t>
  </si>
  <si>
    <t>GR-1000</t>
  </si>
  <si>
    <t>GR-342</t>
  </si>
  <si>
    <t>เปลี่ยนตามรอบ</t>
  </si>
  <si>
    <t>เริ่มซ่อมงาน PM แล้ว รับผิดชอบโดย KUNANON PARAWANWONG (parawanwong-k-3161@nsk.com) เมื่อ 2026-01-22 18:56</t>
  </si>
  <si>
    <t>Repair Unit Ejector
Change Bearing 6203 DDU			
Change Seal	VC 22 42 5		
check/change shaft,Lever</t>
  </si>
  <si>
    <t>เริ่มซ่อมงาน PM แล้ว รับผิดชอบโดย KUNANON PARAWANWONG (parawanwong-k-3161@nsk.com) เมื่อ 2026-01-20 16:01</t>
  </si>
  <si>
    <t>เริ่มซ่อมงาน PM แล้ว รับผิดชอบโดย KUNANON PARAWANWONG (parawanwong-k-3161@nsk.com) เมื่อ 2026-01-20 16:24</t>
  </si>
  <si>
    <t>- Change new servo motor
- Change new cable of servo motor 
- Check/ Change condition of proximity</t>
  </si>
  <si>
    <t>IPM MOTOR</t>
  </si>
  <si>
    <t>MM-BF7AC-S1</t>
  </si>
  <si>
    <t>Dresser Motor</t>
  </si>
  <si>
    <t xml:space="preserve">Change new sensor of proximity at Abor Adv./ Ret. </t>
  </si>
  <si>
    <t>ปรับปรุงเซนเซอร์โมเดลใหม่ โดยนำรุ่นใหม่ที่สายไฟมีความทนทานต่อการกัดกร่อนจากน้ำมัน เพื่อเพิ่มประสิทธิภาพให้เซนเซอร์ทำงานได้นานยิ่งขึ้น</t>
  </si>
  <si>
    <t>เริ่มซ่อมงาน PM แล้ว รับผิดชอบโดย NATDANAI JUTHATHEP (juthathep-n-4697@nsk.com) เมื่อ 2026-02-17 15:32</t>
  </si>
  <si>
    <t>Abor</t>
  </si>
  <si>
    <t>Outer / Inner  Eddy current tester m/c</t>
  </si>
  <si>
    <t>CH-968</t>
  </si>
  <si>
    <t>Check / Cleaning VR of ECT.</t>
  </si>
  <si>
    <t>เริ่มซ่อมงาน PM แล้ว รับผิดชอบโดย NATDANAI JUTHATHEP (juthathep-n-4697@nsk.com) เมื่อ 2026-02-17 15:31</t>
  </si>
  <si>
    <t>ECT. Amplifier</t>
  </si>
  <si>
    <t>Cleaning hot&amp;cooling of ventilation fan</t>
  </si>
  <si>
    <t>Ventilation fan</t>
  </si>
  <si>
    <t>- Change dust filter of Apiste
- Check condition of laser head/ controller</t>
  </si>
  <si>
    <t>Change new sensor of proximity</t>
  </si>
  <si>
    <t>เป็นการปรับปรุงเซนเซอร์ โดยรุ่นที่นำมาใช้นั้นมีความทนทานต่อการกัดกร่อนของสายเคมี โดยเฉพาะน้ำ Coolant เพื่อเพิ่มประสิทธิภาพเซนเซฮร์ให้ทำงานได้นานขึ้นในสภาพแวดล้อมที่รุนแรง</t>
  </si>
  <si>
    <t>เริ่มซ่อมงาน PM แล้ว รับผิดชอบโดย AMRIN RAKSAPHON (amrin@nsk.com) เมื่อ 2026-02-11 16:06</t>
  </si>
  <si>
    <t>AS-788</t>
  </si>
  <si>
    <t>- Check condition of reed switch
- Check condition of proximity</t>
  </si>
  <si>
    <t>เริ่มซ่อมงาน PM แล้ว รับผิดชอบโดย NATDANAI JUTHATHEP (juthathep-n-4697@nsk.com) เมื่อ 2026-02-17 15:33</t>
  </si>
  <si>
    <t xml:space="preserve">Abor </t>
  </si>
  <si>
    <t>Outer  / Inner  Eddy current tester m/c</t>
  </si>
  <si>
    <t>CH-947</t>
  </si>
  <si>
    <t>Cleaning VR of ECT.</t>
  </si>
  <si>
    <t>CH-796</t>
  </si>
  <si>
    <t>Cleaning hot&amp;cooling of Ventilation Fan</t>
  </si>
  <si>
    <t>เริ่มซ่อมงาน PM แล้ว รับผิดชอบโดย PIYAPONG THONGSAN (thongsan-p-3769@nsk.com) เมื่อ 2026-02-19 11:28</t>
  </si>
  <si>
    <t>ventilation fan</t>
  </si>
  <si>
    <t>MA-799</t>
  </si>
  <si>
    <t xml:space="preserve">- Change dust filter of Apiste
- Check condition of laser head/ controller </t>
  </si>
  <si>
    <t>- Check condition of proximity
- Check condition of reed switch</t>
  </si>
  <si>
    <t>MA-876</t>
  </si>
  <si>
    <t>Outer/Inner eddy current tester   M/C</t>
  </si>
  <si>
    <t>Check or Cleaning VR of ECT.</t>
  </si>
  <si>
    <t>- Change new version Minicom 2 pcs
- Check conditon of reed switch</t>
  </si>
  <si>
    <t>MONITOR</t>
  </si>
  <si>
    <t xml:space="preserve">MINICOM-XD 0935633
</t>
  </si>
  <si>
    <t>Minicom</t>
  </si>
  <si>
    <t xml:space="preserve">Improvement : Rearrange position setting of sensor Transfer clamp/ unclamp </t>
  </si>
  <si>
    <t xml:space="preserve">โปรกดักชั่นในไลน์ผลิตแจ้งปัญหาเกี่ยวการปรับต่ำแหน่งเซนเซอร์นั้น Setting ยากต่อการเปลี่ยนโมเดลนั้นๆ  </t>
  </si>
  <si>
    <t>เริ่มซ่อมงาน PM แล้ว รับผิดชอบโดย PONGPITAK SONCHAI (sonchai-p-6240@nsk.com) เมื่อ 2026-02-17 15:49</t>
  </si>
  <si>
    <t>- Check condition of reed switch
- Check condition of photo
- Check condition proximity</t>
  </si>
  <si>
    <t>Sensors</t>
  </si>
  <si>
    <t>AS-812</t>
  </si>
  <si>
    <t>- Change new actuator 
- Check condition of reed switch 
- Check condition of proximity</t>
  </si>
  <si>
    <t xml:space="preserve">Stianless sheet นั้นเกิดฉีกขาด ส่งผลให้น้ำมันและสิ่งสกปรกเข้าไปใน ball screw </t>
  </si>
  <si>
    <t>Actuator</t>
  </si>
  <si>
    <t>RCP4-SA7R-I-56P-24-650-P3-M-MR</t>
  </si>
  <si>
    <t>CH-930</t>
  </si>
  <si>
    <t>Check/ Cleaning VR of ECT</t>
  </si>
  <si>
    <t>- Soldering pin connector for Lock/ Unlock of Improvement sensor JIG02
- Check condition of reed switch
- Check condition of proximity
- Check condition of photo</t>
  </si>
  <si>
    <t>MA-823</t>
  </si>
  <si>
    <t>- Check condition of laser head/controller
- Change dust filter of Apiste</t>
  </si>
  <si>
    <t>Automation visual inspection m/c</t>
  </si>
  <si>
    <t>CH-1016</t>
  </si>
  <si>
    <t>- Change dust filter of Apiste</t>
  </si>
  <si>
    <t>Automatic matching &amp; Ball filling  M/C</t>
  </si>
  <si>
    <t>AS-891</t>
  </si>
  <si>
    <t>- Improvement : Remove connector of transfer 
- Check condition of reed switch</t>
  </si>
  <si>
    <t>-จากการตรวจเช็คพบว่า มีการย้ำเปลือยสายเซนเซอร์ค่อนข้างเยอะและการใช้ connector ในการเชื่อมต่อระหว่างสายนั้นจะพบปัญหาว่าพอเวลาการซ่อมบำรุงเกี่ยวกับเซนเซอร์นั้นยากต่อการเปลี่ยน</t>
  </si>
  <si>
    <t>- Edit crimp sleevess sensor of JIG02
- Check condition of reed switch</t>
  </si>
  <si>
    <t>JIG 02</t>
  </si>
  <si>
    <t>Weight  checker  M/C</t>
  </si>
  <si>
    <t>CH-898</t>
  </si>
  <si>
    <t>Change monitor of Weight check</t>
  </si>
  <si>
    <t>Monitor</t>
  </si>
  <si>
    <t>OT090EGDDLT-00</t>
  </si>
  <si>
    <t>Weightchecker</t>
  </si>
  <si>
    <t>Change nylon hose to cycle pm 3Y. 
L = 5 m.</t>
  </si>
  <si>
    <t>hose</t>
  </si>
  <si>
    <t>Change seal kit air cylinder nozzle U-D to cycle pm 3Y. 
Model : CG1N50</t>
  </si>
  <si>
    <t>Change O-ring running spindle to cycle pm 1Y. 
 G-260 = 2 EA.</t>
  </si>
  <si>
    <t>Noise  manual  inspection  M/C</t>
  </si>
  <si>
    <t>CH-303</t>
  </si>
  <si>
    <t>Change O-ring running spindle to cycle pm 1Y. 
 G-300 = 2 EA.</t>
  </si>
  <si>
    <t>G300</t>
  </si>
  <si>
    <t>Noise  inspection machine. (double turn over)</t>
  </si>
  <si>
    <t>CH-523</t>
  </si>
  <si>
    <t>CH-558</t>
  </si>
  <si>
    <t>Cleaning solenoid valve work head stopper (G2) to cycle pm 1Y. = 1 EA.</t>
  </si>
  <si>
    <t>Change filter FU-40 to cycle pm 6M.
model : FU-40</t>
  </si>
  <si>
    <t>WA-688</t>
  </si>
  <si>
    <t>PM 6 Month Cycle</t>
  </si>
  <si>
    <t xml:space="preserve">Heavy smoke </t>
  </si>
  <si>
    <t>เริ่มซ่อมงาน PM แล้ว รับผิดชอบโดย CHETSADA PHIWBANG (chetsada@nsk.com) เมื่อ 2026-02-10 14:02</t>
  </si>
  <si>
    <t>เริ่มซ่อมงาน PM แล้ว รับผิดชอบโดย KUNANON PARAWANWONG (parawanwong-k-3161@nsk.com) เมื่อ 2026-02-04 16:36</t>
  </si>
  <si>
    <t>เริ่มซ่อมงาน PM แล้ว รับผิดชอบโดย KUNANON PARAWANWONG (parawanwong-k-3161@nsk.com) เมื่อ 2026-02-10 13:55</t>
  </si>
  <si>
    <t>เริ่มซ่อมงาน PM แล้ว รับผิดชอบโดย JAKKAPAT KHOTSOMBAT (jakkapat@nsk.com) เมื่อ 2026-02-14 19:04</t>
  </si>
  <si>
    <t xml:space="preserve">Change seal kit air cylinder AG. up-down to cycle pm 6M.
- seal kit MXS20 = 1 EA.
</t>
  </si>
  <si>
    <t>เริ่มซ่อมงาน PM แล้ว รับผิดชอบโดย JAKKAPAT KHOTSOMBAT (jakkapat@nsk.com) เมื่อ 2026-02-14 18:57</t>
  </si>
  <si>
    <t>Change air cylinder carrier no.1
model : MY1B20G-300Z</t>
  </si>
  <si>
    <t>MY1B20-300</t>
  </si>
  <si>
    <t>Change air cylinder carrier no.1
model : MY1B20-300</t>
  </si>
  <si>
    <t xml:space="preserve">seal kit </t>
  </si>
  <si>
    <t>CBG1N50</t>
  </si>
  <si>
    <t>Change seal kit air cylinder nozzle U-D to cycle pm 3Y. 
Model : CDBA2F50 (CG1N50-PS)</t>
  </si>
  <si>
    <t>Change seal kit air cylinder spindle U-D to cycle pm 3Y. 
Model : CG1N50</t>
  </si>
  <si>
    <t>Stainless flame</t>
  </si>
  <si>
    <t>SUS-304</t>
  </si>
  <si>
    <t>Demagneetize inlet</t>
  </si>
  <si>
    <t xml:space="preserve">Cleaning hydraulic oil pump to PM 12 Month Cycle
Check/ cleaning Filter hydraulic oil pump
*Change Filter hydraulic oil pump *
Model: SFT-06-150W
</t>
  </si>
  <si>
    <t>Hydraulic oil pump</t>
  </si>
  <si>
    <t>Inner ring demagnetizing machine</t>
  </si>
  <si>
    <t>DE-256</t>
  </si>
  <si>
    <t>Change seal kit air cylinder carrier No.2 to cycle pm 6M
Model: CQ2B40-PS</t>
  </si>
  <si>
    <t>SEAL KIT</t>
  </si>
  <si>
    <t>CQ2B40-PS</t>
  </si>
  <si>
    <t>Outer ring demagnetizing machine</t>
  </si>
  <si>
    <t>DE-267</t>
  </si>
  <si>
    <t>DE-343</t>
  </si>
  <si>
    <t>DE-352</t>
  </si>
  <si>
    <t>DE-465</t>
  </si>
  <si>
    <t>DE-474</t>
  </si>
  <si>
    <t>DE-580</t>
  </si>
  <si>
    <t>DE-591</t>
  </si>
  <si>
    <t>DE-692</t>
  </si>
  <si>
    <t>DE-695</t>
  </si>
  <si>
    <t>DE-829</t>
  </si>
  <si>
    <t>DE-839</t>
  </si>
  <si>
    <t>WP Assambly1</t>
  </si>
  <si>
    <t>Noise  inspection ( 1 spindle ) M/C</t>
  </si>
  <si>
    <t>CH-093</t>
  </si>
  <si>
    <t>Change o-ring running spindle to cycle pm 1Y.
model : G-300 = 2 EA.</t>
  </si>
  <si>
    <t>O-ring</t>
  </si>
  <si>
    <t>G-300</t>
  </si>
  <si>
    <t>Noise  inspection  (2 spindle) M/C</t>
  </si>
  <si>
    <t>CH-043</t>
  </si>
  <si>
    <t>WP Assambly2</t>
  </si>
  <si>
    <t>Noise inspection ( 2 spindle ) M/C</t>
  </si>
  <si>
    <t>CH-184</t>
  </si>
  <si>
    <t>Change o-ring running spindle to cycle pm 1Y.
model : G-300 = 4 EA.</t>
  </si>
  <si>
    <t>Noise inspection M/C</t>
  </si>
  <si>
    <t>CH-189</t>
  </si>
  <si>
    <t>E.C.T. (Shaft  hardness)</t>
  </si>
  <si>
    <t>CH-086</t>
  </si>
  <si>
    <t>Change silencer main air to cycle pm 1Y.
line Assembly</t>
  </si>
  <si>
    <t>ECT. (Inner ring hardness)</t>
  </si>
  <si>
    <t>CH-174</t>
  </si>
  <si>
    <t>Change silencer main air to cycle pm 1Y.
line G2</t>
  </si>
  <si>
    <t>เริ่มซ่อมงาน PM แล้ว รับผิดชอบโดย CHETSADA PHIWBANG (chetsada@nsk.com) เมื่อ 2026-02-12 16:54</t>
  </si>
  <si>
    <t>NB Grinding1</t>
  </si>
  <si>
    <t>Outer ring raceway grinding machine L</t>
  </si>
  <si>
    <t>GR-1069</t>
  </si>
  <si>
    <t xml:space="preserve">repair unit pressur roll </t>
  </si>
  <si>
    <t>pressur roll unit</t>
  </si>
  <si>
    <t>repair unit pressur roll</t>
  </si>
  <si>
    <t>Reapair cylinder dresser up - down</t>
  </si>
  <si>
    <t>Part model DK112.5/P12.5/P16/P39/G40</t>
  </si>
  <si>
    <t xml:space="preserve">Reapair Table dresser </t>
  </si>
  <si>
    <t>Part model 
HR30206J / Seal VC12183</t>
  </si>
  <si>
    <t xml:space="preserve">Change belt dresser </t>
  </si>
  <si>
    <t>GR-1203</t>
  </si>
  <si>
    <t>GR-1171</t>
  </si>
  <si>
    <t xml:space="preserve">Change  seal pistone /Cleaning </t>
  </si>
  <si>
    <t>GR-1200</t>
  </si>
  <si>
    <t>Change  Cylinder carrier</t>
  </si>
  <si>
    <t>CYLINDER</t>
  </si>
  <si>
    <t>CDQ2L32-200DCZ</t>
  </si>
  <si>
    <t>Change O-ring G-260 = 2 pcs.</t>
  </si>
  <si>
    <t>เริ่มซ่อมงาน PM แล้ว รับผิดชอบโดย PAHLA SEEDANG (pahla@nsk.com) เมื่อ 2026-02-06 19:11</t>
  </si>
  <si>
    <t>o-ring</t>
  </si>
  <si>
    <t>G-260</t>
  </si>
  <si>
    <t>change filter fu-40</t>
  </si>
  <si>
    <t>เริ่มซ่อมงาน PM แล้ว รับผิดชอบโดย PAHLA SEEDANG (pahla@nsk.com) เมื่อ 2026-02-11 15:38</t>
  </si>
  <si>
    <t>change drive spindle o-ring g300</t>
  </si>
  <si>
    <t xml:space="preserve">cleaning ventury nuzzle
check droping 20drop/1min
</t>
  </si>
  <si>
    <t>เริ่มซ่อมงาน PM แล้ว รับผิดชอบโดย PAHLA SEEDANG (pahla@nsk.com) เมื่อ 2026-02-11 15:59</t>
  </si>
  <si>
    <t>เริ่มซ่อมงาน PM แล้ว รับผิดชอบโดย PAHLA SEEDANG (pahla@nsk.com) เมื่อ 2026-02-11 15:39</t>
  </si>
  <si>
    <t>repair unit pressur roll unir</t>
  </si>
  <si>
    <t>เริ่มซ่อมงาน PM แล้ว รับผิดชอบโดย PUCHIT KULSEREE (puchit@nsk.com) เมื่อ 2026-02-14 16:18</t>
  </si>
  <si>
    <t>SB12A</t>
  </si>
  <si>
    <t>เริ่มซ่อมงาน PM แล้ว รับผิดชอบโดย PUCHIT KULSEREE (puchit@nsk.com) เมื่อ 2026-02-14 16:17</t>
  </si>
  <si>
    <t>เริ่มซ่อมงาน PM แล้ว รับผิดชอบโดย CHETSADA PHIWBANG (chetsada@nsk.com) เมื่อ 2026-02-12 16:50</t>
  </si>
  <si>
    <t>6002DDUCM</t>
  </si>
  <si>
    <t>repair unit hydrulic cylinder up/down</t>
  </si>
  <si>
    <t>change deive spindle o-ring g300</t>
  </si>
  <si>
    <t>change drive spindle o-ring g260</t>
  </si>
  <si>
    <t>change filter FU-40</t>
  </si>
  <si>
    <t>เริ่มซ่อมงาน PM แล้ว รับผิดชอบโดย KUNANON PARAWANWONG (parawanwong-k-3161@nsk.com) เมื่อ 2026-02-11 15:38</t>
  </si>
  <si>
    <t>เริ่มซ่อมงาน PM แล้ว รับผิดชอบโดย JAKKAPAT KHOTSOMBAT (jakkapat@nsk.com) เมื่อ 2026-02-14 18:58</t>
  </si>
  <si>
    <t>cleaning solenoid</t>
  </si>
  <si>
    <t>Dimension checker machine No.4</t>
  </si>
  <si>
    <t>CH-1010</t>
  </si>
  <si>
    <t>install conveyer modular belt</t>
  </si>
  <si>
    <t>6003ZZCM</t>
  </si>
  <si>
    <t>Change Belt Wheel head According to PM 1.5 Year Cycle</t>
  </si>
  <si>
    <t>เริ่มซ่อมงาน PM แล้ว รับผิดชอบโดย JAKKAPAT KHOTSOMBAT (jakkapat@nsk.com) เมื่อ 2026-02-13 14:30</t>
  </si>
  <si>
    <t>Change Hydraulic Hose and Hydraulic Fitting According to PM 5 Year Cycle</t>
  </si>
  <si>
    <t>Hydraulic Push One Fitting</t>
  </si>
  <si>
    <t>CE-G-06-14L</t>
  </si>
  <si>
    <t>Hydraulic Equipment</t>
  </si>
  <si>
    <t>Repair table dresser up/down According To PM 5 Year Cycle</t>
  </si>
  <si>
    <t xml:space="preserve">Change Belt Dresser According To PM 1 Year Cycle </t>
  </si>
  <si>
    <t>เริ่มซ่อมงาน PM แล้ว รับผิดชอบโดย PAHLA SEEDANG (pahla@nsk.com) เมื่อ 2026-02-12 16:25</t>
  </si>
  <si>
    <t>Change Belt Drive Rotation Head According To 1 Year Cycle</t>
  </si>
  <si>
    <t>Change Belt Wheel Head According To PM 1 Year Cycle</t>
  </si>
  <si>
    <t>เริ่มซ่อมงาน PM แล้ว รับผิดชอบโดย KUNANON PARAWANWONG (parawanwong-k-3161@nsk.com) เมื่อ 2026-02-14 15:36</t>
  </si>
  <si>
    <t>เริ่มซ่อมงาน PM แล้ว รับผิดชอบโดย KUNANON PARAWANWONG (parawanwong-k-3161@nsk.com) เมื่อ 2026-02-14 15:39</t>
  </si>
  <si>
    <t>เริ่มซ่อมงาน PM แล้ว รับผิดชอบโดย PAHLA SEEDANG (pahla@nsk.com) เมื่อ 2026-02-12 16:26</t>
  </si>
  <si>
    <t>Change Belt Dresser According To PM 1 Year Cycle</t>
  </si>
  <si>
    <t xml:space="preserve">- Check Push botton, Emergency, Lamp, Selector switch
- Check Circuit breaker, Power supply, Magnetic, Relay
- Check Error Code of Inverter
- Check Safety Guard
- Check Emergency Stop 
</t>
  </si>
  <si>
    <t>B1 demagnetizer machine.</t>
  </si>
  <si>
    <t>DE-399</t>
  </si>
  <si>
    <t>-Check Push botton, Emergency, Lamp, Selector switch
-Check Circuit breaker, Power supply, Magnetic, Relay
-Check lens Photo sensor
-Check tight anchor point of Photo sensor
-Check Emergency Stop</t>
  </si>
  <si>
    <t>-Check Push botton, Emergency, Lamp, Selector switch
-Check Circuit breaker, Power supply, Magnetic, Relay
-Check lens Photo sensor
-Check tight anchor point of Photo sensor
-Check Area sensor
-Check Emergency Stop</t>
  </si>
  <si>
    <t>Seal press machine.</t>
  </si>
  <si>
    <t>AS-405</t>
  </si>
  <si>
    <t>Inner ring press machine.</t>
  </si>
  <si>
    <t>AS-407</t>
  </si>
  <si>
    <t xml:space="preserve">-Check Push botton, Emergency, Lamp, Selector switch
-Check Circuit breaker, Power supply, Magnetic, Relay
-Check Error Code of Inverter
-Check Safety Guard
-Check Emergency Stop
</t>
  </si>
  <si>
    <t>-Check Push botton, Emergency, Lamp, Selector switch
-Check Circuit breaker, Power supply, Magnetic, Relay
-Check lens Photo sensor
-Check tight anchor point of Photo sensor
-Check Emergency Stop
-Check Area sensor</t>
  </si>
  <si>
    <t>Bolt press machine.</t>
  </si>
  <si>
    <t>AS-411</t>
  </si>
  <si>
    <t>Press machine.</t>
  </si>
  <si>
    <t>AS-412</t>
  </si>
  <si>
    <t>Flange run-out measuring machine.</t>
  </si>
  <si>
    <t>CH-414</t>
  </si>
  <si>
    <t>Ball &amp; Cage assembly machine.</t>
  </si>
  <si>
    <t>AS-415</t>
  </si>
  <si>
    <t>-Check Push botton, Emergency, Lamp, Selector switch
-Check Circuit breaker, Power supply, Magnetic, Relay
-Check lens Photo sensor
-Check tight anchor point of Photo sensor
-Check Emergency Stop
-Check Safety Guard</t>
  </si>
  <si>
    <t>Encoder Check Machine</t>
  </si>
  <si>
    <t>CH-685</t>
  </si>
  <si>
    <t>-Check Push botton, Emergency, Lamp, Selector switch
-Check Circuit breaker, Power supply, Magnetic, Relay
-Check Error Code of Inverter
-Check lens Photo sensor
-Check tight anchor point of Photo sensor
-Check Safety Guard
-Check Emergency Stop</t>
  </si>
  <si>
    <t>FS4 Type NC lathe  m/c</t>
  </si>
  <si>
    <t>L-904</t>
  </si>
  <si>
    <t>-Check Push botton, Emergency, Lamp, Selector switch
-Check Circuit breaker, Power supply, Magnetic, Relay
-Check Error Code of Inverter
-Check Safety Guard
-Check Emergency Stop</t>
  </si>
  <si>
    <t>Change cylinder carriyer</t>
  </si>
  <si>
    <t>Robot work transfer</t>
  </si>
  <si>
    <t>AS-1085</t>
  </si>
  <si>
    <t>- ตรวจเช็คเสียงผิดปกติของชุด Gripper robot ขณะทำงาน
- ตรวจเช็คการหลวมคลายของ ชุด Divider ดักงาน
- ตรวจเช็คการหลวมคลายของ ชุด Cylinder
- ตรวจสอบสายพานและ Alignment สายพาน</t>
  </si>
  <si>
    <t>-Check Touch screen
-Check Cable and Connector
-Check oil leak in Control Panel
-Check Ventilation of Inverter
-Check Wire insulation of Reed Switch
-Check Connecting Pole of Reed Switch
-Check Connecting Pole of Proximity Switch
-Check Surface of Proximity</t>
  </si>
  <si>
    <t>Torque  M/C</t>
  </si>
  <si>
    <t>CH-931</t>
  </si>
  <si>
    <t>CH-815</t>
  </si>
  <si>
    <t>CH-819</t>
  </si>
  <si>
    <t>AS-817</t>
  </si>
  <si>
    <t>เริ่มซ่อมงาน PM แล้ว รับผิดชอบโดย JAKKAPAT KHOTSOMBAT (jakkapat@nsk.com) เมื่อ 2026-02-14 19:00</t>
  </si>
  <si>
    <t>เริ่มซ่อมงาน PM แล้ว รับผิดชอบโดย JAKKAPAT KHOTSOMBAT (jakkapat@nsk.com) เมื่อ 2026-02-14 18:59</t>
  </si>
  <si>
    <t>CH-822</t>
  </si>
  <si>
    <t>WA-814</t>
  </si>
  <si>
    <t>change drive spindle o-ring g-300</t>
  </si>
  <si>
    <t>Noise manual inspection M/C.</t>
  </si>
  <si>
    <t>change drive spindle o-ring g-260</t>
  </si>
  <si>
    <t>Change seal kit air cylinder carrier 2 According to PM 6 Month cycle</t>
  </si>
  <si>
    <t>เริ่มซ่อมงาน PM แล้ว รับผิดชอบโดย PUCHIT KULSEREE (puchit@nsk.com) เมื่อ 2026-02-16 16:49</t>
  </si>
  <si>
    <t>Change seal kit air cylinder AG Work Stopper According to PM 6 Month cycle</t>
  </si>
  <si>
    <t>Change air cylinder AG Divider According To PM 1 Year Cycle</t>
  </si>
  <si>
    <t>Change Belt Wheel Head According To PM 1.5 Year Cycle</t>
  </si>
  <si>
    <t xml:space="preserve">Repair Unit Cylinder Rib
Change seal kit
Check / Change part Cylinder Rib
</t>
  </si>
  <si>
    <t>Cylinder Rib</t>
  </si>
  <si>
    <t>Change belt Oscillation rib to PM 6 Month Cycle</t>
  </si>
  <si>
    <t>5M365</t>
  </si>
  <si>
    <t xml:space="preserve">Oscillation rib </t>
  </si>
  <si>
    <t>เริ่มซ่อมงาน PM แล้ว รับผิดชอบโดย JAKKAPAT KHOTSOMBAT (jakkapat@nsk.com) เมื่อ 2026-02-14 19:03</t>
  </si>
  <si>
    <t>เริ่มซ่อมงาน PM แล้ว รับผิดชอบโดย KUNANON PARAWANWONG (parawanwong-k-3161@nsk.com) เมื่อ 2026-02-10 13:54</t>
  </si>
  <si>
    <t xml:space="preserve">- Check condition of Push botton, Emergency, Lamp and selector switch
- Check condition of Circuit breaker, Power supply, Magnetic, Relay
- Check condition of Servo amp, Inverter
-Check condition of Safety device </t>
  </si>
  <si>
    <t>เริ่มซ่อมงาน PM แล้ว รับผิดชอบโดย PONGPITAK SONCHAI (sonchai-p-6240@nsk.com) เมื่อ 2026-02-17 15:46</t>
  </si>
  <si>
    <t xml:space="preserve">- Check condition of Push botton, Emergency, Lamp and selector switch
- Check condition of Circuit breaker, Power supply, Magnetic, Relay
- Check/ Cleaning oil leak in Terminal box
- Check condition of Servo amp, Inverter
-Check condition of Safety device </t>
  </si>
  <si>
    <t>DE-099</t>
  </si>
  <si>
    <t xml:space="preserve">- Check condition of Push botton, Emergency, Lamp and selector switch
- Check condition of Circuit breaker, Power supply, Magnetic, Relay
- Check Temperature of coil magnet
- Change new coil magnet
-Check condition of Safety device </t>
  </si>
  <si>
    <t xml:space="preserve">- Check condition of Push botton, Emergency, Lamp and selector switch
- Check condition of Circuit breaker, Power supply, Magnetic, Relay
- Check/ Cleaning oil leak in Operation box
- Check condition of Inverter
-Check condition of Safety device 
- Change dust filter of Robot controller </t>
  </si>
  <si>
    <t xml:space="preserve">- Check condition of Push botton, Emergency, Lamp and selector switch
- Check condition of Circuit breaker, Power supply, Magnetic, Relay
- Check condition of Inverter
- Cleaning hot&amp;cooling of Ventilation Fan
-Check condition of Safety device 
</t>
  </si>
  <si>
    <t xml:space="preserve">- Check condition of Push botton, Emergency, Lamp and selector switch
- Check condition of Circuit breaker, Power supply, Magnetic, Relay
- Check condition of photo sensor
-Check condition of Safety device 
</t>
  </si>
  <si>
    <t>MA-603</t>
  </si>
  <si>
    <t xml:space="preserve">- Check condition of Push botton, Emergency, Lamp and selector switch
- Check condition of Circuit breaker, Power supply, Magnetic, Relay
- Check condition of photo sensor
- Change dust filter of Apiste
- Check condition of laser
-Check condition of Safety device 
</t>
  </si>
  <si>
    <t>บันทึกค่า Power watt laser ด้วย</t>
  </si>
  <si>
    <t>เริ่มซ่อมงาน PM แล้ว รับผิดชอบโดย NATDANAI JUTHATHEP (juthathep-n-4697@nsk.com) เมื่อ 2026-02-18 11:40</t>
  </si>
  <si>
    <t>Packing Table M/C</t>
  </si>
  <si>
    <t>PK-1500</t>
  </si>
  <si>
    <t xml:space="preserve">- Check condition of Push botton, Emergency, Lamp and selector switch
- Check condition of Circuit breaker, Power supply, Magnetic, Relay
- Check condition of vistual lamp
-Check condition of Safety device 
</t>
  </si>
  <si>
    <t>Auto antirust</t>
  </si>
  <si>
    <t>AR-906</t>
  </si>
  <si>
    <t xml:space="preserve">- Check condition of Push botton, Emergency, Lamp and selector switch
- Check condition of Circuit breaker, Power supply, Magnetic, Relay
- Change dust filter of control panel
-Check condition of Safety device </t>
  </si>
  <si>
    <t>เริ่มซ่อมงาน PM แล้ว รับผิดชอบโดย PIYAPONG THONGSAN (thongsan-p-3769@nsk.com) เมื่อ 2026-02-19 11:27</t>
  </si>
  <si>
    <t>JOINT</t>
  </si>
  <si>
    <t>OKCL308.10ARH</t>
  </si>
  <si>
    <t>Repair pressure roll head No.1
- bearing 6002DDU = 4 EA.
- air cylinder CDQ2WBH50-10DM = 1 EA.
- DWG. part</t>
  </si>
  <si>
    <t>Repair pressure roll</t>
  </si>
  <si>
    <t>Repair pressure roll head No.1
- bearing 6002DDU = 4 EA.
- air cylinder CDQ2WBH50-20DM = 1 EA.
- DWG. part</t>
  </si>
  <si>
    <t xml:space="preserve">Change  seal pistone to cycle pm 6M.
model : MYA20 = 1 EA.
</t>
  </si>
  <si>
    <t>Seal</t>
  </si>
  <si>
    <t>MYA-20</t>
  </si>
  <si>
    <t xml:space="preserve">Change nylon tube to cycle pm 3Y.
model : N2-4-6X4-BU-20M = 1 roll
</t>
  </si>
  <si>
    <t>เริ่มซ่อมงาน PM แล้ว รับผิดชอบโดย CHETSADA PHIWBANG (chetsada@nsk.com) เมื่อ 2026-02-13 19:49</t>
  </si>
  <si>
    <t>Plastic hose</t>
  </si>
  <si>
    <t>N2-4-6X4-BU-20M</t>
  </si>
  <si>
    <t>Change nylon tube to cycle pm 3Y.
model : N2-4-6X4-BU-20M = 1 roll</t>
  </si>
  <si>
    <t xml:space="preserve">- Check condition of Push botton, Emergency, Lamp and selector switch
- Check condition of Circuit breaker, Power supply, Magnetic, Relay.
- Check/ Cleaning oil leak in terminal box
- Check condition of Servo amp, Inverter
-Check condition of Safety device </t>
  </si>
  <si>
    <t xml:space="preserve">- Check condition of Push botton, Emergency, Lamp and selector switch
- Check condition of Circuit breaker, Power supply, Magnetic, Relay.
- Cleaning ventilation hot&amp;cool coil 
-Check condition of Safety device </t>
  </si>
  <si>
    <t>CH-971</t>
  </si>
  <si>
    <t xml:space="preserve">- Check condition of Push botton, Emergency, Lamp and selector switch
- Check condition of Circuit breaker, Power supply, Magnetic, Relay.
- Cleaning VR of ECT
-Check condition of Safety device </t>
  </si>
  <si>
    <t xml:space="preserve">- Check condition of Push botton, Emergency, Lamp and selector switch
- Check condition of Circuit breaker, Power supply, Magnetic, Relay.
- Check condition of photo sensor
- Check condition of proximity sensor
-Check condition of Safety device </t>
  </si>
  <si>
    <t>T/F inner work out</t>
  </si>
  <si>
    <t>Dimension check M/C</t>
  </si>
  <si>
    <t>CH-1018</t>
  </si>
  <si>
    <t xml:space="preserve">- Check condition of Push botton, Emergency, Lamp and selector switch
- Check condition of Circuit breaker, Power supply, Magnetic, Relay.
- Check condition of photo sensor
-Check condition of Safety device </t>
  </si>
  <si>
    <t xml:space="preserve">- Check condition of Push botton, Emergency, Lamp and selector switch
- Check condition of Circuit breaker, Power supply, Magnetic, Relay.
- Change dust filter of Apiste
- Check condition of laser amp.
-Check condition of Safety device </t>
  </si>
  <si>
    <t xml:space="preserve">- Check condition of Push botton, Emergency, Lamp and selector switch
- Check condition of Circuit breaker, Power supply, Magnetic, Relay.
- Change dust filter 
-Check condition of Safety device </t>
  </si>
  <si>
    <t>PK-1501</t>
  </si>
  <si>
    <t xml:space="preserve">- Check condition of Push botton, Emergency, Lamp and selector switch
- Check condition of Circuit breaker, Power supply, Magnetic, Relay.
- Check condition of vistual lamp
-Check condition of Safety device </t>
  </si>
  <si>
    <t>AS-868</t>
  </si>
  <si>
    <t xml:space="preserve">cleaning solenoid </t>
  </si>
  <si>
    <t>Automation visual inspection M/C</t>
  </si>
  <si>
    <t>CH-1006</t>
  </si>
  <si>
    <t>Outer  ring Demagnetizing  for  M/C</t>
  </si>
  <si>
    <t>DE-860</t>
  </si>
  <si>
    <t>เริ่มซ่อมงาน PM แล้ว รับผิดชอบโดย JAKKAPAT KHOTSOMBAT (jakkapat@nsk.com) เมื่อ 2026-02-14 19:02</t>
  </si>
  <si>
    <t>Inner  ring Demagnetizing for  M/C</t>
  </si>
  <si>
    <t>DE-864</t>
  </si>
  <si>
    <t>เริ่มซ่อมงาน PM แล้ว รับผิดชอบโดย JAKKAPAT KHOTSOMBAT (jakkapat@nsk.com) เมื่อ 2026-02-14 19:01</t>
  </si>
  <si>
    <t>change drive spindle o-ring G300</t>
  </si>
  <si>
    <t>change hydrulic oil32 เนื่องจากค่าของน้ำมันผิดปรกติจากการส่งตรวจ</t>
  </si>
  <si>
    <t>เริ่มซ่อมงาน PM แล้ว รับผิดชอบโดย PAHLA SEEDANG (pahla@nsk.com) เมื่อ 2026-02-11 15:37</t>
  </si>
  <si>
    <t>cleaning colenoid</t>
  </si>
  <si>
    <t>MA-899</t>
  </si>
  <si>
    <t>CH-1015</t>
  </si>
  <si>
    <t>DE-883</t>
  </si>
  <si>
    <t>DE-887</t>
  </si>
  <si>
    <t>change hydrulic oil32เนื่องจากน้ำมันมีค่าผิดปรกติจากการส่งตรวจ</t>
  </si>
  <si>
    <t>repair bearing table dresser
repair seal cylinder dresser up/down
ตามรอบการใช้งาน</t>
  </si>
  <si>
    <t>เริ่มซ่อมงาน PM แล้ว รับผิดชอบโดย KUNANON PARAWANWONG (parawanwong-k-3161@nsk.com) เมื่อ 2026-02-14 16:01</t>
  </si>
  <si>
    <t>HK1210FM</t>
  </si>
  <si>
    <t>repair unit hydrulic cylinder up/down
ตามรอบอายุการใช้งาน</t>
  </si>
  <si>
    <t>เริ่มซ่อมงาน PM แล้ว รับผิดชอบโดย PAHLA SEEDANG (pahla@nsk.com) เมื่อ 2026-02-14 18:17</t>
  </si>
  <si>
    <t xml:space="preserve"> - Mega Ohm All M/C
 - Check And Cleaning Proximity/Reed SW
</t>
  </si>
  <si>
    <t>Inner  ring  raceway  super  finish  M/C</t>
  </si>
  <si>
    <t>GR-161</t>
  </si>
  <si>
    <t xml:space="preserve">  - Cleaning condition Ventilation of hot &amp; cool coil
 - Check equipment in Amp Noise
</t>
  </si>
  <si>
    <t>change filter DF-04ตามรอบการใช้งาน</t>
  </si>
  <si>
    <t>DF-40</t>
  </si>
  <si>
    <t xml:space="preserve"> - Check condition of filter in Amp Laser Mark
 - Check condition Power Watt / operation time
Temperature of Air Apiste
- Check condition Dust filter head laser mark
</t>
  </si>
  <si>
    <t xml:space="preserve"> - Cleaning VR In Amp ECT
</t>
  </si>
  <si>
    <t>เริ่มซ่อมงาน PM แล้ว รับผิดชอบโดย CHETSADA PHIWBANG (chetsada@nsk.com) เมื่อ 2026-02-19 15:53</t>
  </si>
  <si>
    <t>HR30206J</t>
  </si>
  <si>
    <t>change filter DF-40
ตามรอบการใช้งาน</t>
  </si>
  <si>
    <t xml:space="preserve">Repair Unit Table Gauge
PM 12 Month Cycle			
Change seal kit hydraulic 
Model: SER-14 P14 P21 P4			
Check/Change Linear Guide
Model: NS150245ALC2D02P51			
Change Slide Seal
 Model:	4-168413		
Change Piston rod	
Model: 4-127370
</t>
  </si>
  <si>
    <t>เริ่มซ่อมงาน PM แล้ว รับผิดชอบโดย KUNANON PARAWANWONG (parawanwong-k-3161@nsk.com) เมื่อ 2026-02-11 18:55</t>
  </si>
  <si>
    <t>Slide Seal</t>
  </si>
  <si>
    <t>4-168413</t>
  </si>
  <si>
    <t xml:space="preserve">Table Gauge	</t>
  </si>
  <si>
    <t>เริ่มซ่อมงาน PM แล้ว รับผิดชอบโดย AMRIN RAKSAPHON (amrin@nsk.com) เมื่อ 2026-02-17 17:48</t>
  </si>
  <si>
    <t xml:space="preserve">- Check condition of Push botton, Emergency, Lamp and selector switch
- Check condition of Circuit breaker, Power supply, Magnetic, Relay
- Check/ Cleaning oil leak in terminal
- Check condition of Servo amp, Inverter
-Check condition of Safety device </t>
  </si>
  <si>
    <t xml:space="preserve">- Check condition of Push botton, Emergency, Lamp and selector switch
- Check condition of Circuit breaker, Power supply, Magnetic, Relay
- Check/ Cleaning oil leak in terminal box
- Check condition of Servo amp, Inverter
-Check condition of Safety device </t>
  </si>
  <si>
    <t xml:space="preserve">- Check condition of Push botton, Emergency, Lamp and selector switch
- Check condition of Circuit breaker, Power supply, Magnetic, Relay
- Cleaning VR of ECT
-Check condition of Safety device </t>
  </si>
  <si>
    <t>Dimension checker machine No.6</t>
  </si>
  <si>
    <t>CH-1012</t>
  </si>
  <si>
    <t xml:space="preserve">- Check condition of Push botton, Emergency, Lamp and selector switch
- Check condition of Circuit breaker, Power supply, Magnetic, Relay
-Check condition of Safety device </t>
  </si>
  <si>
    <t xml:space="preserve">- Check condition of Push botton, Emergency, Lamp and selector switch
- Check condition of Circuit breaker, Power supply, Magnetic, Relay
- Check condition of spindle motor
-Check condition of Safety device </t>
  </si>
  <si>
    <t>PK-1502</t>
  </si>
  <si>
    <t xml:space="preserve">- Check condition of Push botton, Emergency, Lamp and selector switch
- Check condition of Circuit breaker, Power supply, Magnetic, Relay
- Check condition of vistual lamp
-Check condition of Safety device </t>
  </si>
  <si>
    <t xml:space="preserve">repair bearing table dresser
repair seal cylinder dresser up/down
ตามรอบการใช้งาน
</t>
  </si>
  <si>
    <t>เริ่มซ่อมงาน PM แล้ว รับผิดชอบโดย PAHLA SEEDANG (pahla@nsk.com) เมื่อ 2026-02-16 18:41</t>
  </si>
  <si>
    <t>เริ่มซ่อมงาน PM แล้ว รับผิดชอบโดย PAHLA SEEDANG (pahla@nsk.com) เมื่อ 2026-02-13 14:34</t>
  </si>
  <si>
    <t>Axial clearance measurement M/C</t>
  </si>
  <si>
    <t>CH-138</t>
  </si>
  <si>
    <t>Change seal kit air cylinder spindle U-D to cycle pm 3Y. 
Model : CDBA2F50 (CG1N50-PS)</t>
  </si>
  <si>
    <t>CG1N50</t>
  </si>
  <si>
    <t>Change seal kit air cylinder nozzle oil U-D to cycle pm 3Y. 
Model : CDBA2F50 (CG1N50-PS)</t>
  </si>
  <si>
    <t>Centrifugal deoiling M/C</t>
  </si>
  <si>
    <t>BL-140</t>
  </si>
  <si>
    <t>AS-141</t>
  </si>
  <si>
    <t>Change seal kit air cylinder nozzle grease U-D to cycle pm 3Y. 
Model : CDBA2F50 (CG1N50-PS)</t>
  </si>
  <si>
    <t>CH-144</t>
  </si>
  <si>
    <t>CH-444</t>
  </si>
  <si>
    <t>Seal height check machine.</t>
  </si>
  <si>
    <t>CH-557</t>
  </si>
  <si>
    <t>CH-726</t>
  </si>
  <si>
    <t>AS-556</t>
  </si>
  <si>
    <t>AS-142</t>
  </si>
  <si>
    <t>Change seal kit hydraulic cylinder seal press U-D to cycle pm 3Y. 
Model : THC-FA63N-150</t>
  </si>
  <si>
    <t xml:space="preserve">Seal kit </t>
  </si>
  <si>
    <t>THC-FA63N-150</t>
  </si>
  <si>
    <t xml:space="preserve">- Check condition of Push botton, Emergency, Lamp and selector switch
- Check condition of Circuit breaker, Power supply, Magnetic, Relay
- Check condition of Servo amp, Inverter
- Check/ Cleaning oil leak in terminal box
-Check condition of Safety device </t>
  </si>
  <si>
    <t>CH-966</t>
  </si>
  <si>
    <t>Matching &amp; Ball filling M/C</t>
  </si>
  <si>
    <t>AS-985</t>
  </si>
  <si>
    <t xml:space="preserve">- Check condition of Push botton, Emergency, Lamp and selector switch
- Check condition of Circuit breaker, Power supply, Magnetic, Relay
- Check condition of proximity
- Check condition of photo sensor
- Check condition of reed switch
-Check condition of Safety device </t>
  </si>
  <si>
    <t>CH-632</t>
  </si>
  <si>
    <t xml:space="preserve">- Check condition of Push botton, Emergency, Lamp and selector switch
- Check condition of Circuit breaker, Power supply, Magnetic, Relay
- Check condition of photo sensor
- Check condition of reed switch
-Check condition of Safety device </t>
  </si>
  <si>
    <t xml:space="preserve">- Check condition of Push botton, Emergency, Lamp and selector switch
- Check condition of Circuit breaker, Power supply, Magnetic, Relay
- Cleaning hot&amp;cooling of Ventilation Fan 
-Check condition of Safety device </t>
  </si>
  <si>
    <t>Torque check  M/C</t>
  </si>
  <si>
    <t>CH-975</t>
  </si>
  <si>
    <t>MA-766</t>
  </si>
  <si>
    <t>PK-1503</t>
  </si>
  <si>
    <t>Change seal kit air cylinder B1 supply up/down  According To PM 1 Year Cycle</t>
  </si>
  <si>
    <t>เริ่มซ่อมงาน PM แล้ว รับผิดชอบโดย CHETSADA PHIWBANG (chetsada@nsk.com) เมื่อ 2026-02-13 19:47</t>
  </si>
  <si>
    <t>Change air Cylinder AG Ejecter According To PM 1 Year Cycle</t>
  </si>
  <si>
    <t>เริ่มซ่อมงาน PM แล้ว รับผิดชอบโดย PAHLA SEEDANG (pahla@nsk.com) เมื่อ 2026-02-13 19:54</t>
  </si>
  <si>
    <t xml:space="preserve">- Check condition of Push botton, Emergency, Lamp and selector switch
- Check condition of Circuit breaker, Power supply, Magnetic, Relay
- Check condition of Servo amp, Inverter
- Check/ Cleaning VR of ECT
-Check condition of Safety device </t>
  </si>
  <si>
    <t xml:space="preserve">- Check condition of Push botton, Emergency, Lamp and selector switch
- Check condition of Circuit breaker, Power supply, Magnetic, Relay
- Check condition of Servo amp, Inverter
- Check/ Cleaning oil leak in Terminal box
-Check condition of Safety device </t>
  </si>
  <si>
    <t>Outer &amp; Inner  Eddy current tester M/C</t>
  </si>
  <si>
    <t>CH-964</t>
  </si>
  <si>
    <t xml:space="preserve">- Check condition of Push botton, Emergency, Lamp and selector switch
- Check condition of Circuit breaker, Power supply, Magnetic, Relay
- Check/ Cleaning VR of ECT
-Check condition of Safety device </t>
  </si>
  <si>
    <t>Matching &amp; Ball Filling m/c</t>
  </si>
  <si>
    <t>AS-987</t>
  </si>
  <si>
    <t xml:space="preserve">- Check condition of Push botton, Emergency, Lamp and selector switch
- Check condition of Circuit breaker, Power supply, Magnetic, Relay
- Check condition of Reed switch
- Check condition of Proximity
- Check condition of photo sensor
-Check condition of Safety device </t>
  </si>
  <si>
    <t>Dimension &amp; Rotary M/C</t>
  </si>
  <si>
    <t>CH-981</t>
  </si>
  <si>
    <t xml:space="preserve">- Check condition of Push botton, Emergency, Lamp and selector switch
- Check condition of Circuit breaker, Power supply, Magnetic, Relay
- Check condition of Reed switch
- Check condition of photo sensor
-Check condition of Safety device </t>
  </si>
  <si>
    <t>เริ่มซ่อมงาน PM แล้ว รับผิดชอบโดย PONGPITAK SONCHAI (sonchai-p-6240@nsk.com) เมื่อ 2026-02-21 16:46</t>
  </si>
  <si>
    <t>CH-636</t>
  </si>
  <si>
    <t>Laser marker</t>
  </si>
  <si>
    <t>MA-907</t>
  </si>
  <si>
    <t>PK-1504</t>
  </si>
  <si>
    <t>Cleaning Solenoid Valve According To PM 1 Year Cycle</t>
  </si>
  <si>
    <t>PK-1505</t>
  </si>
  <si>
    <t>HUB3 Vibration Check Machine</t>
  </si>
  <si>
    <t>CH-745</t>
  </si>
  <si>
    <t>Change air cylinder AG Ejecter According To PM 1 Year Cycle</t>
  </si>
  <si>
    <t>Inner ring ECT conveyor</t>
  </si>
  <si>
    <t>CH-1054</t>
  </si>
  <si>
    <t>Reapair Carrier Left/Right Change Part According To PM 5 Year Cycle</t>
  </si>
  <si>
    <t>เริ่มซ่อมงาน PM แล้ว รับผิดชอบโดย JAKKAPAT KHOTSOMBAT (jakkapat@nsk.com) เมื่อ 2026-02-13 15:43</t>
  </si>
  <si>
    <t>Shaft</t>
  </si>
  <si>
    <t>PSSFJT16-240-M6</t>
  </si>
  <si>
    <t xml:space="preserve">-Check Touch screen 
-Check Cable and Connector
-Check oil leak in Control Panel
-Check Ventilation of Inverter
-Check Wire insulation of Reed Switch
-Check Connecting Pole of Reed Switch
-Check Connecting Pole of Proximity Switch
-Check Surface of Proximity
</t>
  </si>
  <si>
    <t xml:space="preserve">Check and Cleaning Tighten of Terminal
Check Adhesion of PLC
Check and Cleaning PLC
</t>
  </si>
  <si>
    <t xml:space="preserve">-Check and Cleaning Tighten of Terminal
- Check Adhesion of PLC
- Check and Cleaning PLC
- Check coil Demagnetizing
- Check Insulation of coil Demagnetizing
- Check wires of coil Demagnetizing
</t>
  </si>
  <si>
    <t xml:space="preserve">-Check and Cleaning Tighten of Terminal
-Check Adhesion of PLC
-Check and Cleaning PLC
</t>
  </si>
  <si>
    <t>Change Air Cylinder Divider According To PM 1 Year Cycle</t>
  </si>
  <si>
    <t>Seal  press  No.1 M/C</t>
  </si>
  <si>
    <t>AS-169</t>
  </si>
  <si>
    <t xml:space="preserve">Cleaning and Lubrication Solenoid Valve According To PM 1 Year Cycle </t>
  </si>
  <si>
    <t>เริ่มซ่อมงาน PM แล้ว รับผิดชอบโดย PAHLA SEEDANG (pahla@nsk.com) เมื่อ 2026-02-14 18:57</t>
  </si>
  <si>
    <t>เริ่มซ่อมงาน PM แล้ว รับผิดชอบโดย CHETSADA PHIWBANG (chetsada@nsk.com) เมื่อ 2026-02-19 15:52</t>
  </si>
  <si>
    <t>Seal  checker  M/C</t>
  </si>
  <si>
    <t>CH-171</t>
  </si>
  <si>
    <t>CH-172</t>
  </si>
  <si>
    <t>Finish washing</t>
  </si>
  <si>
    <t>WA-657</t>
  </si>
  <si>
    <t>Repair oscillation unit to cycle pm 3Y.</t>
  </si>
  <si>
    <t>Repair oscillation unit</t>
  </si>
  <si>
    <t>Oscillation unit</t>
  </si>
  <si>
    <t>Change belt oscillation to cycle pm 1Y.
model : 240LW20mm = 1 EA.</t>
  </si>
  <si>
    <t>240L W20MM</t>
  </si>
  <si>
    <t>Change belt work head to cycle pm 1Y.
model : 
-410HW38mm
-510HW38mm
-630HW38mm</t>
  </si>
  <si>
    <t>630H W38MM</t>
  </si>
  <si>
    <t>Change belt work head to cycle pm 1Y.
model : 
- 600HW25 = 2 EA.
- 270HW25 = 1 EA</t>
  </si>
  <si>
    <t>600HW25MM</t>
  </si>
  <si>
    <t>Change belt work head (L) to cycle pm 1Y.
model : 
- 8YU1304-25 = 1EA.
- 8YU1360-25 = 1EA.
- S8M1248-40 = 1EA.</t>
  </si>
  <si>
    <t>S8M1248-40MM</t>
  </si>
  <si>
    <t>Change belt work head to cycle pm 1Y.
model : 540H20W = 2 EA.</t>
  </si>
  <si>
    <t>540H20W</t>
  </si>
  <si>
    <t>Change belt work head (R) to cycle pm 1Y.
model : 
- 8YU1304-25 = 1EA.
- 8YU1360-25 = 1EA.
- S8M1248-40 = 1EA.</t>
  </si>
  <si>
    <t>Pulley</t>
  </si>
  <si>
    <t xml:space="preserve">P25H150A-N-30 </t>
  </si>
  <si>
    <t>Change Pulley work head to cycle pm 3Y.
model : P25H150A-N-30 (Misumi) = 3 EA.</t>
  </si>
  <si>
    <t>Repair/Change bearing Work head to cycle pm 5Y.
model : 
- 7009CDTP5
- HR30207J
- 7206CDBC8P5
- 6205ZZ
- 6004ZZ</t>
  </si>
  <si>
    <t>7009CTYNDTLP4</t>
  </si>
  <si>
    <t>Repair/Change bearing Work head to cycle pm 3Y.
model : 
- 7009CDTP5
- HR30207J
- 7206CDBC8P5
- 6205ZZ
- 6004ZZ</t>
  </si>
  <si>
    <t>Cage  press &amp; Ball  dividing  M/C</t>
  </si>
  <si>
    <t>AS-085</t>
  </si>
  <si>
    <t>Change air cylinder cage work press U-D to cycle pm 3Y.
model : CDA2KB50-200</t>
  </si>
  <si>
    <t>CDA2KB50-200</t>
  </si>
  <si>
    <t>Cage press M/C</t>
  </si>
  <si>
    <t>AS-178</t>
  </si>
  <si>
    <t xml:space="preserve">Change filer Heavy smoke According to PM 36 Month Cycle
Model: DF-40
</t>
  </si>
  <si>
    <t>change filtet DF-40</t>
  </si>
  <si>
    <t>change filter DF-40</t>
  </si>
  <si>
    <t>AS-290</t>
  </si>
  <si>
    <t>- Change vistual lamp
- Check condition of fiber sensor</t>
  </si>
  <si>
    <t>repair unit pressur roll ตามรอบการใช้งาน</t>
  </si>
  <si>
    <t>เริ่มซ่อมงาน PM แล้ว รับผิดชอบโดย KUNANON PARAWANWONG (parawanwong-k-3161@nsk.com) เมื่อ 2026-02-17 16:25</t>
  </si>
  <si>
    <t>CHANGE FILTER DE-40</t>
  </si>
  <si>
    <t>เริ่มซ่อมงาน PM แล้ว รับผิดชอบโดย PAHLA SEEDANG (pahla@nsk.com) เมื่อ 2026-02-17 15:25</t>
  </si>
  <si>
    <t>CHANGE FILTER DF-40</t>
  </si>
  <si>
    <t>Change filter DF-40</t>
  </si>
  <si>
    <t>Change filter model DF-40 to cycle pm 3 year</t>
  </si>
  <si>
    <t>Change shaft loader unit and setting</t>
  </si>
  <si>
    <t>Repair unit hydraulic cylinder up/down
Change seal kit 
Change o - ring 
Change oil#46
model seal kit 
SDR-45/SKY-45/SGY-115/SKY-110/SDR-110/SKW-35/SDR-35 BURT3-G135/BURT3-G110/BURT2-P-14
O - RONG G-135/G-110/G-40/G-135/G45/P-32/P-14/ (P-9 Solenoid)</t>
  </si>
  <si>
    <t>model seal kit 
SDR-45/SKY-45/SGY-115/SKY-110/SDR-110/SKW-35/SDR-35 BURT3-G135/BURT3-G110/BURT2-P-14
O - RONG G-135/G-110/G-40/G-135/G45/P-32/P-14/ (P-9 Solenoid)</t>
  </si>
  <si>
    <t>Tension  Pulley  Press  M/C  (Line 2)</t>
  </si>
  <si>
    <t>AS-173</t>
  </si>
  <si>
    <t xml:space="preserve">Check and change oil hydraulic </t>
  </si>
  <si>
    <t>AS-329</t>
  </si>
  <si>
    <t>change air cylinder tranfer</t>
  </si>
  <si>
    <t>เริ่มซ่อมงาน PM แล้ว รับผิดชอบโดย PAHLA SEEDANG (pahla@nsk.com) เมื่อ 2026-02-19 08:10</t>
  </si>
  <si>
    <t>SRG3-00-25B-500-A</t>
  </si>
  <si>
    <t>change sprocket conveyer outlet</t>
  </si>
  <si>
    <t>SPROCKET</t>
  </si>
  <si>
    <t>M12S1020R6</t>
  </si>
  <si>
    <t>เริ่มซ่อมงาน PM แล้ว รับผิดชอบโดย JAKKAPAT KHOTSOMBAT (jakkapat@nsk.com) เมื่อ 2026-02-19 16:00</t>
  </si>
  <si>
    <t>เริ่มซ่อมงาน PM แล้ว รับผิดชอบโดย KUNANON PARAWANWONG (parawanwong-k-3161@nsk.com) เมื่อ 2026-02-19 14:23</t>
  </si>
  <si>
    <t>change conveyor belt inlet
100x1100PU</t>
  </si>
  <si>
    <t xml:space="preserve">change filter DF-40
ตามรอบการใช้งาน
</t>
  </si>
  <si>
    <t>- Check condition of Push botton, Emergency, Lamp and selector switch
- Check condition of Circuit breaker, Power supply, Magnetic, Relay
- Check condition of Servo amp, Inverter
-Check condition of Safety device 
- Change dust filter</t>
  </si>
  <si>
    <t xml:space="preserve">- Check condition of Push botton, Emergency, Lamp and selector switch
- Check condition of Circuit breaker, Power supply, Magnetic, Relay
- Check condition of Reed switch
- Check condition of Proximity
-Check condition of Safety device </t>
  </si>
  <si>
    <t xml:space="preserve">- Check condition of Push botton, Emergency, Lamp and selector switch
- Check condition of Circuit breaker, Power supply, Magnetic, Relay
- Check condition of Reed switch
- Check condition of Proximity
- Check condition of Photo sensor
-Check condition of Safety device </t>
  </si>
  <si>
    <t>มีการย้ำเปลือย แต่ไม่พบในประวัติการซ่อม</t>
  </si>
  <si>
    <t>CH-791</t>
  </si>
  <si>
    <t xml:space="preserve">- Check condition of Push botton, Emergency, Lamp and selector switch
- Check condition of Circuit breaker, Power supply, Magnetic, Relay
- Check condition of Reed switch
- Check condition of Photo sensor
-Check condition of Safety device </t>
  </si>
  <si>
    <t xml:space="preserve">- Check condition of Push botton, Emergency, Lamp and selector switch
- Check condition of Circuit breaker, Power supply, Magnetic, Relay
- Cleaning ventilation hot&amp;cool coil of cooling fan 
-Check condition of Safety device </t>
  </si>
  <si>
    <t xml:space="preserve">- Check condition of Push botton, Emergency, Lamp and selector switch
- Check condition of Circuit breaker, Power supply, Magnetic, Relay
- Change dust filter
- Check condition of laser
-Check condition of Safety device </t>
  </si>
  <si>
    <t xml:space="preserve">- Check insulation of Work head/ Dresser and Wheel head motor
</t>
  </si>
  <si>
    <t>- Check insulation of Spindle and Oscillation</t>
  </si>
  <si>
    <t>- Check insulation of WASHING PUMP, CIRCULATE PUMP and HEAVY SMOKER</t>
  </si>
  <si>
    <t>- Check insulation of WASHING PUMP, CIRCULATE PUMP and MISTPURE Motor</t>
  </si>
  <si>
    <t>- Check insulation of VACUUM PUMP, OIL RETURN PUMP and MISTPURE Motor</t>
  </si>
  <si>
    <t>- Check insulation of Spindle motor</t>
  </si>
  <si>
    <t>Auto Antirust M/C.</t>
  </si>
  <si>
    <t>AR-824</t>
  </si>
  <si>
    <t xml:space="preserve">Check condition of Push botton, Emergency, Lamp and selector switch
- Check condition of Circuit breaker, Power supply, Magnetic, Relay
- Check condition of Reed switch
- Check condition of Proximity
-Check condition of Safety device </t>
  </si>
  <si>
    <t>เน้นการย้ำเปลื่อย</t>
  </si>
  <si>
    <t>Check condition of Push botton, Emergency, Lamp and selector switch
- Check condition of Circuit breaker, Power supply, Magnetic, Relay
- Check condition of Reed switch
- Check condition of Proximity
-Check condition of Safety device 
- List model of Check cage in pressing process (Model : Photo sensor)</t>
  </si>
  <si>
    <t xml:space="preserve">Check condition of Push botton, Emergency, Lamp and selector switch
- Check condition of Circuit breaker, Power supply, Magnetic, Relay
- Cleaning ventilation hot&amp;cool of cooling fan
-Check condition of Safety device </t>
  </si>
  <si>
    <t xml:space="preserve">Check condition of Push botton, Emergency, Lamp and selector switch
- Check condition of Circuit breaker, Power supply, Magnetic, Relay
- Change dust filter 
- Check condition of laser
-Check condition of Safety device </t>
  </si>
  <si>
    <t xml:space="preserve">- Check insulation of Work head/ Dresser and Wheel head motor
- Check condition of Push botton, Emergency, Lamp and selector switch
- Check condition of Circuit breaker, Power supply, Magnetic, Relay.
- Check condition of Servo amp, Inverter
-Check condition of Safety device </t>
  </si>
  <si>
    <t>Insulation test ย้อนหลัง</t>
  </si>
  <si>
    <t xml:space="preserve">- Check condition of Push botton, Emergency, Lamp and selector switch
- Check condition of Circuit breaker, Power supply, Magnetic, Relay.
- Check condition of Servo amp, Inverter
-Check condition of Safety device </t>
  </si>
  <si>
    <t xml:space="preserve">- Check condition of Push botton, Emergency, Lamp and selector switch
- Check condition of Circuit breaker, Power supply, Magnetic, Relay.
- Check condition of Servo amp, Inverter
- Check/ Cleaning oil leak in terminal box
-Check condition of Safety device </t>
  </si>
  <si>
    <t xml:space="preserve">- Check condition of Push botton, Emergency, Lamp and selector switch
- Check condition of Circuit breaker, Power supply, Magnetic, Relay
- Check condition of Reed switch
- Check condition of Proximity
- Check condition of Safety device
- Change IAI Actuator </t>
  </si>
  <si>
    <t>ROBOT CYLINDER</t>
  </si>
  <si>
    <t>RCP6SA6R-WA-42P-12-300-P3-S-ML</t>
  </si>
  <si>
    <t xml:space="preserve">- Check condition of Push botton, Emergency, Lamp and selector switch
- Check condition of Circuit breaker, Power supply, Magnetic, Relay
- Cleaning ventilation of hot&amp;cool coil
-Check condition of Safety device </t>
  </si>
  <si>
    <t xml:space="preserve">- Check condition of Push botton, Emergency, Lamp and selector switch
- Check condition of Circuit breaker, Power supply, Magnetic, Relay
- Check condition of laser
- Change dust filter of apiste
- Check condition of Safety device </t>
  </si>
  <si>
    <t>เริ่มซ่อมงาน PM แล้ว รับผิดชอบโดย PIYAPONG THONGSAN (thongsan-p-3769@nsk.com) เมื่อ 2026-02-21 19:12</t>
  </si>
  <si>
    <t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t>
  </si>
  <si>
    <t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t>
  </si>
  <si>
    <t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t>
  </si>
  <si>
    <t xml:space="preserve">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t>
  </si>
  <si>
    <t xml:space="preserve">
Check and Change Battery of HMI
Check Thermoscan Control Panel
Change LED Indicator
Check and Change Battery of PLC
Check Tighten of Power Supply
Check and Thermoscan Index Motor 
</t>
  </si>
  <si>
    <t xml:space="preserve">Check and Change Battery of HMI
Check Thermoscan Control Panel
Change LED Indicator
Check and Change Battery of PLC
Check Tighten of Power Supply
Check and Thermoscan Index Motor </t>
  </si>
  <si>
    <t xml:space="preserve">Check and Change Battery of HMI
Check Thermoscan Control Panel
Change LED Indicator
Check and Change Battery of PLC
Check Tighten of Power Supply
Check and Thermoscan Index Motor 
</t>
  </si>
  <si>
    <t xml:space="preserve">Check Thermoscan Control Panel
Change LED Indicator
Check and Change Battery of PLC
Check Tighten of Power Supply
Check and Thermoscan Index Motor 
</t>
  </si>
  <si>
    <t xml:space="preserve">Check Touch screen 
Check Cable and Connector
Check oil leak in Control Panel
Check Ventilation of Inverter
Check Wire insulation of Reed Switch
Check Connecting Pole of Reed Switch
Check Connecting Pole of Proximity Switch
Check Surface of Proximity
</t>
  </si>
  <si>
    <t xml:space="preserve">Check and Cleaning Tighten of Terminal
Check Adhesion of PLC
Check and Cleaning PLC
Check coil Demagnetizing
Check Insulation of coil Demagnetizing
Check wires of coil Demagnetizing
</t>
  </si>
  <si>
    <t xml:space="preserve">Check Push botton, Emergency, Lamp, Selector switch
Check Circuit breaker, Power supply, Magnetic, Relay 
Check Error Code of Inverter
Check lens Photo sensor 
Check tight anchor point of Photo sensor
Check Safety Guard
Check Emergency Stop
</t>
  </si>
  <si>
    <t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t>
  </si>
  <si>
    <t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t>
  </si>
  <si>
    <t xml:space="preserve"> Check Push botton, Emergency, Lamp, Selector switch
Check Circuit breaker, Power supply, Magnetic, Relay 
Check lens Photo sensor 
Check tight anchor point of Photo sensor
Check Emergency Stop
</t>
  </si>
  <si>
    <t xml:space="preserve">Check Touch screen 
Check Cable and Connector
Check oil leak in Control Panel
Check Wire insulation of Reed Switch
Check Connecting Pole of Reed Switch
</t>
  </si>
  <si>
    <t xml:space="preserve">Check and Cleaning Tighten of Terminal
Check Adhesion of PLC
Check and Cleaning PLC
Check Variable resistance
Cleaning Variable resistance
</t>
  </si>
  <si>
    <t xml:space="preserve">Check and Change Battery of HMI
Check Thermoscan Control Panel
Change LED Indicator
Check and Change Battery of PLC
Check Tighten of Power Supply
</t>
  </si>
  <si>
    <t>Change air cylinder dist-change gauge to cycle pm 6M.
model : CDQ2D12-25DMZ</t>
  </si>
  <si>
    <t>CDQ2D12-25DMZ</t>
  </si>
  <si>
    <t>เริ่มซ่อมงาน PM แล้ว รับผิดชอบโดย CHETSADA PHIWBANG (chetsada@nsk.com) เมื่อ 2026-02-20 19:48</t>
  </si>
  <si>
    <t>CY3R25-400</t>
  </si>
  <si>
    <t>Change air cylinder work pusher to cycle pm 6M.
model : CY3R25-400</t>
  </si>
  <si>
    <t>Chage filter DF heavy smoker to cycle pm 3Y.
model : DF-40</t>
  </si>
  <si>
    <t>Check level oil lube gear loader u-d to cycle pm 6M.</t>
  </si>
  <si>
    <t>Check level oil lube gear loader up-down</t>
  </si>
  <si>
    <t>Cleaning oil mist ventury to PM 6 Month Cycle</t>
  </si>
  <si>
    <t>Auto radial clearance m/c</t>
  </si>
  <si>
    <t>CH-637</t>
  </si>
  <si>
    <t>Change vibrator air L,R to cycle pm 1Y.</t>
  </si>
  <si>
    <t>Vibrator</t>
  </si>
  <si>
    <t>Inner/Outer ring Eddy current tester  M/C</t>
  </si>
  <si>
    <t>CH-867</t>
  </si>
  <si>
    <t>-Cleaning VR of ECT</t>
  </si>
  <si>
    <t>6904ZZCM</t>
  </si>
  <si>
    <t>Repair ejector</t>
  </si>
  <si>
    <t>Change nylon tube inlet/outlet transfer to cycle pm 3Y.
model : N2-4-8X6-BU-20M</t>
  </si>
  <si>
    <t>Nylon hose</t>
  </si>
  <si>
    <t>N2-4-8X6-BU-20M</t>
  </si>
  <si>
    <t xml:space="preserve">Change bearing oscillation to PM 6 Month Cycle
Model: 6208 DDU
Check/change Stopper oscillation
Model: THAN110-04-0047
</t>
  </si>
  <si>
    <t>STOPPER</t>
  </si>
  <si>
    <t>THAN110-04-0047</t>
  </si>
  <si>
    <t xml:space="preserve">Change bearing oscillation to PM 12 Month Cycle
Model: 6208 DDU
Check/change Stopper oscillation
Model: THAN110-04-0047
</t>
  </si>
  <si>
    <t>Repair spindle work head No.1 to cycle pm 3Y.
-bearing 7207ATD-P5
-FUN05SC</t>
  </si>
  <si>
    <t xml:space="preserve">Check Accuracy Loader stopper to PM 6 Month Cycle
Check/Change Stopper Loader 
Model: THAN110-04-0016 (ตัวเล็ก)
Model: AN110-3-703-01/2 (ตัวเหลี่ยม)
Check Bearing Loader
</t>
  </si>
  <si>
    <t>AN110-3-703-01/2</t>
  </si>
  <si>
    <t>Change belt wheel head to cycle pm 6M.
model : 3/11M-1320</t>
  </si>
  <si>
    <t>3/11M-1320</t>
  </si>
  <si>
    <t>Change belt wheel head to cycle pm 6M.
model : 3/11M-1400</t>
  </si>
  <si>
    <t>3/11M1400</t>
  </si>
  <si>
    <t>- Change new oil lube 
- Wiring and modify PLC program</t>
  </si>
  <si>
    <t>- Change new wheel head motor</t>
  </si>
  <si>
    <t>SF-PR 7.5Kw 4P 380-415V</t>
  </si>
  <si>
    <t>Cleaning solenoid valve work head stoper to cycle pm 1Y.
model : VFS2100-5FZ</t>
  </si>
  <si>
    <t>VFS2100-5FZ</t>
  </si>
  <si>
    <t>Change filter oil washing to cycle pm 1Y.
- 1 micron 10" = 2 EA.
- 10 micron 10'' = 2 EA.</t>
  </si>
  <si>
    <t>เริ่มซ่อมงาน PM แล้ว รับผิดชอบโดย CHETSADA PHIWBANG (chetsada@nsk.com) เมื่อ 2026-04-27 17:39</t>
  </si>
  <si>
    <t>Change filter oil washing to cycle pm 1Y.
- filter 1 micron 10" = 2 EA.
- filter 1 micron 10" = 2 EA.</t>
  </si>
  <si>
    <t>Replace filter oil washing according to the 1Y. pm schedule.
- filter 1 micron 10" = 2 EA.
- filter 1 micron 10" = 2 EA.</t>
  </si>
  <si>
    <t>เริ่มซ่อมงาน PM แล้ว รับผิดชอบโดย PUCHIT KULSEREE (puchit@nsk.com) เมื่อ 2026-03-12 14:44</t>
  </si>
  <si>
    <t>เริ่มซ่อมงาน PM แล้ว รับผิดชอบโดย PAHLA SEEDANG (pahla@nsk.com) เมื่อ 2026-02-28 19:18</t>
  </si>
  <si>
    <t>เริ่มซ่อมงาน PM แล้ว รับผิดชอบโดย JAKKAPAT KHOTSOMBAT (jakkapat@nsk.com) เมื่อ 2026-02-25 14:40</t>
  </si>
  <si>
    <t>เริ่มซ่อมงาน PM แล้ว รับผิดชอบโดย PUCHIT KULSEREE (puchit@nsk.com) เมื่อ 2026-02-27 08:08</t>
  </si>
  <si>
    <t>เริ่มซ่อมงาน PM แล้ว รับผิดชอบโดย KUNANON PARAWANWONG (parawanwong-k-3161@nsk.com) เมื่อ 2026-02-25 15:58</t>
  </si>
  <si>
    <t>เริ่มซ่อมงาน PM แล้ว รับผิดชอบโดย PAHLA SEEDANG (pahla@nsk.com) เมื่อ 2026-02-28 16:40</t>
  </si>
  <si>
    <t>เริ่มซ่อมงาน PM แล้ว รับผิดชอบโดย PAHLA SEEDANG (pahla@nsk.com) เมื่อ 2026-02-28 16:39</t>
  </si>
  <si>
    <t>1000</t>
  </si>
  <si>
    <t>2000</t>
  </si>
  <si>
    <t>Mohm</t>
  </si>
  <si>
    <t>เริ่มซ่อมงาน PM แล้ว รับผิดชอบโดย PONGPITAK SONCHAI (sonchai-p-6240@nsk.com) เมื่อ 2026-03-23 13:38</t>
  </si>
  <si>
    <t>เริ่มซ่อมงาน PM แล้ว รับผิดชอบโดย KUNANON PARAWANWONG (parawanwong-k-3161@nsk.com) เมื่อ 2026-03-13 16:43</t>
  </si>
  <si>
    <t>เริ่มซ่อมงาน PM แล้ว รับผิดชอบโดย CHETSADA PHIWBANG (chetsada@nsk.com) เมื่อ 2026-04-10 15:43</t>
  </si>
  <si>
    <t>เริ่มซ่อมงาน PM แล้ว รับผิดชอบโดย JAKKAPAT KHOTSOMBAT (jakkapat@nsk.com) เมื่อ 2026-03-23 14:09</t>
  </si>
  <si>
    <t>เริ่มซ่อมงาน PM แล้ว รับผิดชอบโดย JAKKAPAT KHOTSOMBAT (jakkapat@nsk.com) เมื่อ 2026-03-23 14:10</t>
  </si>
  <si>
    <t>เริ่มซ่อมงาน PM แล้ว รับผิดชอบโดย PUCHIT KULSEREE (puchit@nsk.com) เมื่อ 2026-04-10 08:12</t>
  </si>
  <si>
    <t>เริ่มซ่อมงาน PM แล้ว รับผิดชอบโดย JAKKAPAT KHOTSOMBAT (jakkapat@nsk.com) เมื่อ 2026-03-05 15:49</t>
  </si>
  <si>
    <t>เริ่มซ่อมงาน PM แล้ว รับผิดชอบโดย NATDANAI JUTHATHEP (juthathep-n-4697@nsk.com) เมื่อ 2026-03-16 14:16</t>
  </si>
  <si>
    <t>Repair modular conveyor (Over head ) No.2 to cycle pm 3Y.
- Sprocket M12S1525Q6-15 = 4 EA.
- Bearing 6002DDU = 4 Ea.</t>
  </si>
  <si>
    <t>Repair modular conveyor (Over head ) no.2 to cycle pm 3Y.
- Sprocket M12S1525Q6-15 = 4 EA.
- Bearing 6002DDU = 4 Ea.</t>
  </si>
  <si>
    <t>เริ่มซ่อมงาน PM แล้ว รับผิดชอบโดย CHETSADA PHIWBANG (chetsada@nsk.com) เมื่อ 2026-02-24 18:36</t>
  </si>
  <si>
    <t>MXS20-75</t>
  </si>
  <si>
    <t>เริ่มซ่อมงาน PM แล้ว รับผิดชอบโดย JAKKAPAT KHOTSOMBAT (jakkapat@nsk.com) เมื่อ 2026-03-10 16:03</t>
  </si>
  <si>
    <t>เริ่มซ่อมงาน PM แล้ว รับผิดชอบโดย KUNANON PARAWANWONG (parawanwong-k-3161@nsk.com) เมื่อ 2026-04-08 18:09</t>
  </si>
  <si>
    <t xml:space="preserve">Replace Belt (T-Belt) Drive Transfer unit </t>
  </si>
  <si>
    <t>เริ่มซ่อมงาน PM แล้ว รับผิดชอบโดย PUCHIT KULSEREE (puchit@nsk.com) เมื่อ 2026-02-27 08:07</t>
  </si>
  <si>
    <t>เริ่มซ่อมงาน PM แล้ว รับผิดชอบโดย KUNANON PARAWANWONG (parawanwong-k-3161@nsk.com) เมื่อ 2026-02-25 18:52</t>
  </si>
  <si>
    <t>Change belt dresser</t>
  </si>
  <si>
    <t>7004CTYNDULP4</t>
  </si>
  <si>
    <t>Change bearing table dresser unit</t>
  </si>
  <si>
    <t>Change bearing and seal cylinder dresser</t>
  </si>
  <si>
    <t>เริ่มซ่อมงาน PM แล้ว รับผิดชอบโดย PAHLA SEEDANG (pahla@nsk.com) เมื่อ 2026-03-09 08:27</t>
  </si>
  <si>
    <t>เริ่มซ่อมงาน PM แล้ว รับผิดชอบโดย CHETSADA PHIWBANG (chetsada@nsk.com) เมื่อ 2026-03-14 18:09</t>
  </si>
  <si>
    <t>เริ่มซ่อมงาน PM แล้ว รับผิดชอบโดย PAHLA SEEDANG (pahla@nsk.com) เมื่อ 2026-03-13 16:42</t>
  </si>
  <si>
    <t>เริ่มซ่อมงาน PM แล้ว รับผิดชอบโดย CHETSADA PHIWBANG (chetsada@nsk.com) เมื่อ 2026-02-28 18:32</t>
  </si>
  <si>
    <t>เริ่มซ่อมงาน PM แล้ว รับผิดชอบโดย CHETSADA PHIWBANG (chetsada@nsk.com) เมื่อ 2026-04-27 17:38</t>
  </si>
  <si>
    <t>เริ่มซ่อมงาน PM แล้ว รับผิดชอบโดย KUNANON PARAWANWONG (parawanwong-k-3161@nsk.com) เมื่อ 2026-03-11 16:43</t>
  </si>
  <si>
    <t>เริ่มซ่อมงาน PM แล้ว รับผิดชอบโดย PUCHIT KULSEREE (puchit@nsk.com) เมื่อ 2026-03-12 14:41</t>
  </si>
  <si>
    <t>เริ่มซ่อมงาน PM แล้ว รับผิดชอบโดย NATDANAI JUTHATHEP (juthathep-n-4697@nsk.com) เมื่อ 2026-03-16 14:17</t>
  </si>
  <si>
    <t>เริ่มซ่อมงาน PM แล้ว รับผิดชอบโดย KUNANON PARAWANWONG (parawanwong-k-3161@nsk.com) เมื่อ 2026-03-09 16:35</t>
  </si>
  <si>
    <t>เริ่มซ่อมงาน PM แล้ว รับผิดชอบโดย CHETSADA PHIWBANG (chetsada@nsk.com) เมื่อ 2026-03-11 17:45</t>
  </si>
  <si>
    <t>Check joint coolant to cycle pm 1Y.
model : OKCL308.10R</t>
  </si>
  <si>
    <t>เริ่มซ่อมงาน PM แล้ว รับผิดชอบโดย CHETSADA PHIWBANG (chetsada@nsk.com) เมื่อ 2026-03-26 15:54</t>
  </si>
  <si>
    <t>Check joint coolant to cycle pm 3Y.
model : OKCL308.10R</t>
  </si>
  <si>
    <t>เริ่มซ่อมงาน PM แล้ว รับผิดชอบโดย CHETSADA PHIWBANG (chetsada@nsk.com) เมื่อ 2026-04-27 17:37</t>
  </si>
  <si>
    <t>เริ่มซ่อมงาน PM แล้ว รับผิดชอบโดย CHETSADA PHIWBANG (chetsada@nsk.com) เมื่อ 2026-03-26 15:53</t>
  </si>
  <si>
    <t>เริ่มซ่อมงาน PM แล้ว รับผิดชอบโดย CHETSADA PHIWBANG (chetsada@nsk.com) เมื่อ 2026-03-31 18:08</t>
  </si>
  <si>
    <t>เริ่มซ่อมงาน PM แล้ว รับผิดชอบโดย JAKKAPAT KHOTSOMBAT (jakkapat@nsk.com) เมื่อ 2026-03-26 15:58</t>
  </si>
  <si>
    <t>เริ่มซ่อมงาน PM แล้ว รับผิดชอบโดย KUNANON PARAWANWONG (parawanwong-k-3161@nsk.com) เมื่อ 2026-03-26 15:18</t>
  </si>
  <si>
    <t>Change air cylinder nozzle grease U-D to cycle pm 3Y. 
Model : CDBA2F50-75</t>
  </si>
  <si>
    <t>เริ่มซ่อมงาน PM แล้ว รับผิดชอบโดย KUNANON PARAWANWONG (parawanwong-k-3161@nsk.com) เมื่อ 2026-04-28 08:24</t>
  </si>
  <si>
    <t>Change air cylinder seal check U-D to cycle pm 3Y. 
Model : CDBA2F50-100</t>
  </si>
  <si>
    <t>Replace air cylinder seal height check U-D according to the 3Y. pm schedule.
Model : CDBA2F50-100</t>
  </si>
  <si>
    <t>CDBA2F50-100-HL</t>
  </si>
  <si>
    <t>Replace air cylinder seal height check U-D according to the 3Y. pm schedule.
Model : CDBA2F50-75</t>
  </si>
  <si>
    <t>CDBA2F50-75-HL</t>
  </si>
  <si>
    <t>เริ่มซ่อมงาน PM แล้ว รับผิดชอบโดย NATDANAI JUTHATHEP (juthathep-n-4697@nsk.com) เมื่อ 2026-03-04 16:06</t>
  </si>
  <si>
    <t>Change Filter heavy smoker RF. to cycle pm 3Y.
model: RF-40</t>
  </si>
  <si>
    <t>filter</t>
  </si>
  <si>
    <t>RF-40</t>
  </si>
  <si>
    <t>เริ่มซ่อมงาน PM แล้ว รับผิดชอบโดย PUCHIT KULSEREE (puchit@nsk.com) เมื่อ 2026-03-12 14:43</t>
  </si>
  <si>
    <t>เริ่มซ่อมงาน PM แล้ว รับผิดชอบโดย PAHLA SEEDANG (pahla@nsk.com) เมื่อ 2026-02-28 18:46</t>
  </si>
  <si>
    <t>เริ่มซ่อมงาน PM แล้ว รับผิดชอบโดย CHETSADA PHIWBANG (chetsada@nsk.com) เมื่อ 2026-03-27 16:37</t>
  </si>
  <si>
    <t>เริ่มซ่อมงาน PM แล้ว รับผิดชอบโดย CHETSADA PHIWBANG (chetsada@nsk.com) เมื่อ 2026-02-26 19:05</t>
  </si>
  <si>
    <t>เริ่มซ่อมงาน PM แล้ว รับผิดชอบโดย PUCHIT KULSEREE (puchit@nsk.com) เมื่อ 2026-03-12 14:42</t>
  </si>
  <si>
    <t>เริ่มซ่อมงาน PM แล้ว รับผิดชอบโดย JAKKAPAT KHOTSOMBAT (jakkapat@nsk.com) เมื่อ 2026-03-05 16:18</t>
  </si>
  <si>
    <t>เริ่มซ่อมงาน PM แล้ว รับผิดชอบโดย JAKKAPAT KHOTSOMBAT (jakkapat@nsk.com) เมื่อ 2026-03-05 16:17</t>
  </si>
  <si>
    <t>เริ่มซ่อมงาน PM แล้ว รับผิดชอบโดย PAHLA SEEDANG (pahla@nsk.com) เมื่อ 2026-03-09 19:11</t>
  </si>
  <si>
    <t>เริ่มซ่อมงาน PM แล้ว รับผิดชอบโดย KUNANON PARAWANWONG (parawanwong-k-3161@nsk.com) เมื่อ 2026-03-10 16:56</t>
  </si>
  <si>
    <t>เริ่มซ่อมงาน PM แล้ว รับผิดชอบโดย KUNANON PARAWANWONG (parawanwong-k-3161@nsk.com) เมื่อ 2026-03-09 16:33</t>
  </si>
  <si>
    <t>Change filter model RF-40 to cycle pm 3 year</t>
  </si>
  <si>
    <t>เริ่มซ่อมงาน PM แล้ว รับผิดชอบโดย PUCHIT KULSEREE (puchit@nsk.com) เมื่อ 2026-03-26 13:32</t>
  </si>
  <si>
    <t>เริ่มซ่อมงาน PM แล้ว รับผิดชอบโดย JAKKAPAT KHOTSOMBAT (jakkapat@nsk.com) เมื่อ 2026-02-26 14:13</t>
  </si>
  <si>
    <t>เริ่มซ่อมงาน PM แล้ว รับผิดชอบโดย KUNANON PARAWANWONG (parawanwong-k-3161@nsk.com) เมื่อ 2026-02-25 16:10</t>
  </si>
  <si>
    <t>เริ่มซ่อมงาน PM แล้ว รับผิดชอบโดย KUNANON PARAWANWONG (parawanwong-k-3161@nsk.com) เมื่อ 2026-02-25 16:09</t>
  </si>
  <si>
    <t>เริ่มซ่อมงาน PM แล้ว รับผิดชอบโดย NATDANAI JUTHATHEP (juthathep-n-4697@nsk.com) เมื่อ 2026-03-04 16:07</t>
  </si>
  <si>
    <t>เริ่มซ่อมงาน PM แล้ว รับผิดชอบโดย NATDANAI JUTHATHEP (juthathep-n-4697@nsk.com) เมื่อ 2026-03-16 14:18</t>
  </si>
  <si>
    <t>เริ่มซ่อมงาน PM แล้ว รับผิดชอบโดย PONGPITAK SONCHAI (sonchai-p-6240@nsk.com) เมื่อ 2026-03-23 13:37</t>
  </si>
  <si>
    <t>เริ่มซ่อมงาน PM แล้ว รับผิดชอบโดย PONGPITAK SONCHAI (sonchai-p-6240@nsk.com) เมื่อ 2026-04-25 13:38</t>
  </si>
  <si>
    <t>เริ่มซ่อมงาน PM แล้ว รับผิดชอบโดย JAKKAPAT KHOTSOMBAT (jakkapat@nsk.com) เมื่อ 2026-02-26 14:12</t>
  </si>
  <si>
    <t>Change filter DF heavy smoker to cycle pm 3Y.
model : DF-40</t>
  </si>
  <si>
    <t>เริ่มซ่อมงาน PM แล้ว รับผิดชอบโดย KUNANON PARAWANWONG (parawanwong-k-3161@nsk.com) เมื่อ 2026-03-30 08:15</t>
  </si>
  <si>
    <t>เริ่มซ่อมงาน PM แล้ว รับผิดชอบโดย PAHLA SEEDANG (pahla@nsk.com) เมื่อ 2026-02-28 18:50</t>
  </si>
  <si>
    <t>เริ่มซ่อมงาน PM แล้ว รับผิดชอบโดย PAHLA SEEDANG (pahla@nsk.com) เมื่อ 2026-02-24 14:49</t>
  </si>
  <si>
    <t>เริ่มซ่อมงาน PM แล้ว รับผิดชอบโดย KUNANON PARAWANWONG (parawanwong-k-3161@nsk.com) เมื่อ 2026-02-24 15:20</t>
  </si>
  <si>
    <t>เริ่มซ่อมงาน PM แล้ว รับผิดชอบโดย JAKKAPAT KHOTSOMBAT (jakkapat@nsk.com) เมื่อ 2026-03-03 16:08</t>
  </si>
  <si>
    <t>เริ่มซ่อมงาน PM แล้ว รับผิดชอบโดย KUNANON PARAWANWONG (parawanwong-k-3161@nsk.com) เมื่อ 2026-03-05 14:34</t>
  </si>
  <si>
    <t>เริ่มซ่อมงาน PM แล้ว รับผิดชอบโดย KUNANON PARAWANWONG (parawanwong-k-3161@nsk.com) เมื่อ 2026-03-05 14:32</t>
  </si>
  <si>
    <t>เริ่มซ่อมงาน PM แล้ว รับผิดชอบโดย JAKKAPAT KHOTSOMBAT (jakkapat@nsk.com) เมื่อ 2026-03-23 14:07</t>
  </si>
  <si>
    <t>เริ่มซ่อมงาน PM แล้ว รับผิดชอบโดย JAKKAPAT KHOTSOMBAT (jakkapat@nsk.com) เมื่อ 2026-03-23 14:08</t>
  </si>
  <si>
    <t>เริ่มซ่อมงาน PM แล้ว รับผิดชอบโดย CHETSADA PHIWBANG (chetsada@nsk.com) เมื่อ 2026-03-11 17:29</t>
  </si>
  <si>
    <t xml:space="preserve">Repair demagnetize in-chute to cycle pm 3Y.
-change stainless flame plate in-chute
-change bolt SLBRFN10-240-PMC = 4 EA.
</t>
  </si>
  <si>
    <t>เริ่มซ่อมงาน PM แล้ว รับผิดชอบโดย PAHLA SEEDANG (pahla@nsk.com) เมื่อ 2026-02-28 16:37</t>
  </si>
  <si>
    <t>เริ่มซ่อมงาน PM แล้ว รับผิดชอบโดย PUCHIT KULSEREE (puchit@nsk.com) เมื่อ 2026-03-12 14:45</t>
  </si>
  <si>
    <t>เริ่มซ่อมงาน PM แล้ว รับผิดชอบโดย CHETSADA PHIWBANG (chetsada@nsk.com) เมื่อ 2026-02-23 18:29</t>
  </si>
  <si>
    <t>เริ่มซ่อมงาน PM แล้ว รับผิดชอบโดย JAKKAPAT KHOTSOMBAT (jakkapat@nsk.com) เมื่อ 2026-03-03 16:09</t>
  </si>
  <si>
    <t>เริ่มซ่อมงาน PM แล้ว รับผิดชอบโดย KUNANON PARAWANWONG (parawanwong-k-3161@nsk.com) เมื่อ 2026-02-27 08:30</t>
  </si>
  <si>
    <t>เริ่มซ่อมงาน PM แล้ว รับผิดชอบโดย CHETSADA PHIWBANG (chetsada@nsk.com) เมื่อ 2026-03-11 17:28</t>
  </si>
  <si>
    <t>เริ่มซ่อมงาน PM แล้ว รับผิดชอบโดย PUCHIT KULSEREE (puchit@nsk.com) เมื่อ 2026-04-03 13:52</t>
  </si>
  <si>
    <t>เริ่มซ่อมงาน PM แล้ว รับผิดชอบโดย JAKKAPAT KHOTSOMBAT (jakkapat@nsk.com) เมื่อ 2026-04-24 14:34</t>
  </si>
  <si>
    <t>เริ่มซ่อมงาน PM แล้ว รับผิดชอบโดย PONGPITAK SONCHAI (sonchai-p-6240@nsk.com) เมื่อ 2026-03-14 11:16</t>
  </si>
  <si>
    <t>เริ่มซ่อมงาน PM แล้ว รับผิดชอบโดย CHETSADA PHIWBANG (chetsada@nsk.com) เมื่อ 2026-02-24 18:43</t>
  </si>
  <si>
    <t>เริ่มซ่อมงาน PM แล้ว รับผิดชอบโดย JAKKAPAT KHOTSOMBAT (jakkapat@nsk.com) เมื่อ 2026-03-05 15:51</t>
  </si>
  <si>
    <t>Cleaning and Lubrication Solenoid Valve According To PM 1 Year Cycle</t>
  </si>
  <si>
    <t xml:space="preserve">Repair Out Conveyor
 1.Change Bearing (Drive)
 2.Check Sprocket and Chain Drive
 3.Check Sprocket </t>
  </si>
  <si>
    <t>6001DDUCM</t>
  </si>
  <si>
    <t>Change Cylindrical Filter Heavy Smoke (DF-40) According To PM 1 Year Cycle</t>
  </si>
  <si>
    <t>เริ่มซ่อมงาน PM แล้ว รับผิดชอบโดย JAKKAPAT KHOTSOMBAT (jakkapat@nsk.com) เมื่อ 2026-03-05 15:50</t>
  </si>
  <si>
    <t>Outer  ring &amp; Inner ring  part  wash  equipment</t>
  </si>
  <si>
    <t>WA-151</t>
  </si>
  <si>
    <t>Cleaning Filter Y-Strainer According To PM 1 Year Cycle</t>
  </si>
  <si>
    <t>Oil Washing</t>
  </si>
  <si>
    <t>Repair work head unit 
Model bearing 7212CTDP5</t>
  </si>
  <si>
    <t>Oring</t>
  </si>
  <si>
    <t>P24</t>
  </si>
  <si>
    <t>Check Run-Out Dresser</t>
  </si>
  <si>
    <t>เริ่มซ่อมงาน PM แล้ว รับผิดชอบโดย JAKKAPAT KHOTSOMBAT (jakkapat@nsk.com) เมื่อ 2026-03-10 16:04</t>
  </si>
  <si>
    <t>6001ZZCM</t>
  </si>
  <si>
    <t>Check Run Out Dresser</t>
  </si>
  <si>
    <t>3V600</t>
  </si>
  <si>
    <t xml:space="preserve">Change filer Heavy smoke According to PM 36 Month Cycle
Model: RF-40
</t>
  </si>
  <si>
    <t>เริ่มซ่อมงาน PM แล้ว รับผิดชอบโดย PAHLA SEEDANG (pahla@nsk.com) เมื่อ 2026-03-09 08:26</t>
  </si>
  <si>
    <t>เริ่มซ่อมงาน PM แล้ว รับผิดชอบโดย KUNANON PARAWANWONG (parawanwong-k-3161@nsk.com) เมื่อ 2026-03-10 16:53</t>
  </si>
  <si>
    <t>repair hydrulic cylinder up/down</t>
  </si>
  <si>
    <t>เริ่มซ่อมงาน PM แล้ว รับผิดชอบโดย PAHLA SEEDANG (pahla@nsk.com) เมื่อ 2026-02-28 16:42</t>
  </si>
  <si>
    <t>DE-779</t>
  </si>
  <si>
    <t>change air cylinder tranfer out/chut</t>
  </si>
  <si>
    <t>SRL3-00-25B-1100-A</t>
  </si>
  <si>
    <t>เริ่มซ่อมงาน PM แล้ว รับผิดชอบโดย PAHLA SEEDANG (pahla@nsk.com) เมื่อ 2026-02-28 16:38</t>
  </si>
  <si>
    <t>DE-803</t>
  </si>
  <si>
    <t>change air cylinder lifter  tranfer outchut up/down</t>
  </si>
  <si>
    <t>เริ่มซ่อมงาน PM แล้ว รับผิดชอบโดย PAHLA SEEDANG (pahla@nsk.com) เมื่อ 2026-02-28 16:46</t>
  </si>
  <si>
    <t>cleaning solenoid valve fort 1,2,3,4</t>
  </si>
  <si>
    <t>cleaning solenoid valve fort 5,6,7,8</t>
  </si>
  <si>
    <t xml:space="preserve">change air cylinder tranfer stoger supply </t>
  </si>
  <si>
    <t>MY1C20G-200</t>
  </si>
  <si>
    <t>Change filter RF-40</t>
  </si>
  <si>
    <t>เริ่มซ่อมงาน PM แล้ว รับผิดชอบโดย KUNANON PARAWANWONG (parawanwong-k-3161@nsk.com) เมื่อ 2026-03-09 16:36</t>
  </si>
  <si>
    <t xml:space="preserve">change air cylinder supply stoger </t>
  </si>
  <si>
    <t>change sprocket conveyor out chut</t>
  </si>
  <si>
    <t xml:space="preserve">- Check condition of Push botton, Emergency, Lamp and selector switch
- Check condition of Circuit breaker, Power supply, Magnetic, Relay.
- Check condition of Servo amp, Inverter
- Check oil leak in terminalbox
-Check condition of Safety device </t>
  </si>
  <si>
    <t>เริ่มซ่อมงาน PM แล้ว รับผิดชอบโดย PONGPITAK SONCHAI (sonchai-p-6240@nsk.com) เมื่อ 2026-02-25 19:14</t>
  </si>
  <si>
    <t>CH-890</t>
  </si>
  <si>
    <t>เริ่มซ่อมงาน PM แล้ว รับผิดชอบโดย PONGPITAK SONCHAI (sonchai-p-6240@nsk.com) เมื่อ 2026-02-25 19:13</t>
  </si>
  <si>
    <t xml:space="preserve">- Check condition of Push botton, Emergency, Lamp and selector switch
- Check condition of Circuit breaker, Power supply, Magnetic, Relay.
- Check condition of Inverter
-Check condition of Safety device </t>
  </si>
  <si>
    <t xml:space="preserve">- Check condition of Push botton, Emergency, Lamp and selector switch
- Check condition of Circuit breaker, Power supply, Magnetic, Relay.
-Check condition of Safety device </t>
  </si>
  <si>
    <t>CH-894</t>
  </si>
  <si>
    <t xml:space="preserve">- Check condition of Push botton, Emergency, Lamp and selector switch
- Check condition of Circuit breaker, Power supply, Magnetic, Relay.
- Check condition of proximity, Photo, Reed switch
-Check condition of Safety device </t>
  </si>
  <si>
    <t>เริ่มซ่อมงาน PM แล้ว รับผิดชอบโดย NATDANAI JUTHATHEP (juthathep-n-4697@nsk.com) เมื่อ 2026-03-04 16:16</t>
  </si>
  <si>
    <t xml:space="preserve">- Check condition of Push botton, Emergency, Lamp and selector switch
- Check condition of Circuit breaker, Power supply, Magnetic, Relay.
- Cleaning ventilation of hot&amp;cool coil
-Check condition of Safety device </t>
  </si>
  <si>
    <t xml:space="preserve">- Check condition of Push botton, Emergency, Lamp and selector switch
- Check condition of Circuit breaker, Power supply, Magnetic, Relay.
- Change dust filter
- Check condition of laser
-Check condition of Safety device </t>
  </si>
  <si>
    <t xml:space="preserve">- Check condition of Push botton, Emergency, Lamp and selector switch
- Check condition of Circuit breaker, Power supply, Magnetic, Relay.
- Change dust filter
-Check condition of Safety device </t>
  </si>
  <si>
    <t>PK-1508</t>
  </si>
  <si>
    <t xml:space="preserve">- Check condition of Push botton, Emergency, Lamp and selector switch
- Check condition of Circuit breaker, Power supply, Magnetic, Relay.
- Check condition of Servo amp, Inverter
- Change dust filter
-Check condition of Safety device </t>
  </si>
  <si>
    <t>Change Haevy smoke Filter (Cylindrical filter) According To PM 3 Year Cycle</t>
  </si>
  <si>
    <t>Change filter DF-47</t>
  </si>
  <si>
    <t xml:space="preserve">change air cylinder stoger pusher supply </t>
  </si>
  <si>
    <t>Chage filter RF heavy smoker to cycle pm 3Y.
model : RF-40</t>
  </si>
  <si>
    <t xml:space="preserve">Change seal kit  hydraulic cylinder transfer adv.-ret. (L) to cycle pm 6M
model : CJT35-FA32S620B-BAD-K-30 </t>
  </si>
  <si>
    <t>HYDRAULIC CYLINDER</t>
  </si>
  <si>
    <t>CJT35-FA32S620B-BAD-K-30</t>
  </si>
  <si>
    <t xml:space="preserve">Change seal kit  hydraulic cylinder transfer adv.-ret. (R) to cycle pm 6M
model : CJT35-FA32S620B-BAD-K-30 </t>
  </si>
  <si>
    <t>เริ่มซ่อมงาน PM แล้ว รับผิดชอบโดย CHETSADA PHIWBANG (chetsada@nsk.com) เมื่อ 2026-02-27 18:00</t>
  </si>
  <si>
    <t>เริ่มซ่อมงาน PM แล้ว รับผิดชอบโดย PONGPITAK SONCHAI (sonchai-p-6240@nsk.com) เมื่อ 2026-04-25 13:37</t>
  </si>
  <si>
    <t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t>
  </si>
  <si>
    <t>เริ่มซ่อมงาน PM แล้ว รับผิดชอบโดย PONGPITAK SONCHAI (sonchai-p-6240@nsk.com) เมื่อ 2026-04-25 14:23</t>
  </si>
  <si>
    <t>เริ่มซ่อมงาน PM แล้ว รับผิดชอบโดย PONGPITAK SONCHAI (sonchai-p-6240@nsk.com) เมื่อ 2026-04-25 14:24</t>
  </si>
  <si>
    <t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t>
  </si>
  <si>
    <t xml:space="preserve">Check Push botton, Emergency, Lamp, Selector switch
Check Circuit breaker, Power supply, Magnetic, Relay 
Check Error Code of Inverter
Check lens Photo sensor 
Check tight anchor point of Photo sensor
Check Area Sensor
Check Emergency Stop
</t>
  </si>
  <si>
    <t xml:space="preserve">Check and Change Battery of HMI
Check Thermoscan Control Panel
Change LED Indicator
Check and Change Battery of PLC
Check Tighten of Power Supply
Check and Thermoscan Index Motor 
</t>
  </si>
  <si>
    <t xml:space="preserve">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t>
  </si>
  <si>
    <t>Cleaning lubricant oil tank to cycle pm 1Y.</t>
  </si>
  <si>
    <t>เริ่มซ่อมงาน PM แล้ว รับผิดชอบโดย CHETSADA PHIWBANG (chetsada@nsk.com) เมื่อ 2026-03-26 14:47</t>
  </si>
  <si>
    <t>Cleaning lubricant oil tank</t>
  </si>
  <si>
    <t>Cleaning lubricant oil tank to cycle pm 1Y.
(ยกเลิกการใช้งาน)</t>
  </si>
  <si>
    <t>Cleaning lubricant oil tank  according to the 1Y. pm schedule.</t>
  </si>
  <si>
    <t>เริ่มซ่อมงาน PM แล้ว รับผิดชอบโดย KUNANON PARAWANWONG (parawanwong-k-3161@nsk.com) เมื่อ 2026-04-30 14:21</t>
  </si>
  <si>
    <t>เริ่มซ่อมงาน PM แล้ว รับผิดชอบโดย KUNANON PARAWANWONG (parawanwong-k-3161@nsk.com) เมื่อ 2026-03-30 16:55</t>
  </si>
  <si>
    <t>เริ่มซ่อมงาน PM แล้ว รับผิดชอบโดย CHETSADA PHIWBANG (chetsada@nsk.com) เมื่อ 2026-03-30 16:56</t>
  </si>
  <si>
    <t>เริ่มซ่อมงาน PM แล้ว รับผิดชอบโดย CHETSADA PHIWBANG (chetsada@nsk.com) เมื่อ 2026-03-31 11:35</t>
  </si>
  <si>
    <t>Change filter RF-40 to pm cycle 3 year</t>
  </si>
  <si>
    <t>Washing M/C</t>
  </si>
  <si>
    <t>WA-1003</t>
  </si>
  <si>
    <t>Change filter DF-40 to pm cycle 3 year</t>
  </si>
  <si>
    <t>Change filter main air to cycle pm 1Y.
model
-AFM40P-060AS (ฟองน้ำ)
-AF40P-060S (กระดาษ)</t>
  </si>
  <si>
    <t>AFM40P-060AS  (ฟองน้ำ)</t>
  </si>
  <si>
    <t>Change filter main air to cycle pm 1Y.
model
-M4000-MANTLE-ASSY (CKD)
-W3000-ELEMENT (CKD)</t>
  </si>
  <si>
    <t>M4000-MANTLE-ASSY</t>
  </si>
  <si>
    <t>Change filter main air for spindle to cycle 1Y.
model
-PTS-T-105E
-PTS-T-10509
-PTS-T-10510</t>
  </si>
  <si>
    <t>เริ่มซ่อมงาน PM แล้ว รับผิดชอบโดย PAHLA SEEDANG (pahla@nsk.com) เมื่อ 2026-03-30 08:13</t>
  </si>
  <si>
    <t>PTS-T-105E</t>
  </si>
  <si>
    <t>เริ่มซ่อมงาน PM แล้ว รับผิดชอบโดย KUNANON PARAWANWONG (parawanwong-k-3161@nsk.com) เมื่อ 2026-04-28 13:28</t>
  </si>
  <si>
    <t>Replace filter main air for spindle according to the 1Y. pm schedule.
model
-PTS-T-105E
-PTS-T-10509
-PTS-T-10510</t>
  </si>
  <si>
    <t>เริ่มซ่อมงาน PM แล้ว รับผิดชอบโดย CHETSADA PHIWBANG (chetsada@nsk.com) เมื่อ 2026-03-27 16:18</t>
  </si>
  <si>
    <t>เริ่มซ่อมงาน PM แล้ว รับผิดชอบโดย CHETSADA PHIWBANG (chetsada@nsk.com) เมื่อ 2026-03-27 16:19</t>
  </si>
  <si>
    <t>เริ่มซ่อมงาน PM แล้ว รับผิดชอบโดย JAKKAPAT KHOTSOMBAT (jakkapat@nsk.com) เมื่อ 2026-03-31 13:21</t>
  </si>
  <si>
    <t>Change filter main air for spindle to cycle 1Y.
model
-PTS-T-105E
-PTS-T-10509 next pm.
-PTS-T-10510</t>
  </si>
  <si>
    <t>Change Louver Filter Heavy Smoke (RF-40) According To PM 3 Year Cycle</t>
  </si>
  <si>
    <t xml:space="preserve">Changes new red push botton
</t>
  </si>
  <si>
    <t xml:space="preserve">Edit Problem sensor has sleeves </t>
  </si>
  <si>
    <t>เริ่มซ่อมงาน PM แล้ว รับผิดชอบโดย PONGPITAK SONCHAI (sonchai-p-6240@nsk.com) เมื่อ 2026-04-25 13:39</t>
  </si>
  <si>
    <t>Changes new Filter of Amp Laser Mark</t>
  </si>
  <si>
    <t xml:space="preserve">Repair Unit Per loader to PM 60 Month Cycle
change seal kit air cylinder up-down
Model: CDQ2G80
change Floating Joint
Model: JFA80-22-150
change Shock Absorber up 
Model: FWM-2016EBD-C
change Shock Absorber down
Model: FWM-2725FBD-C
</t>
  </si>
  <si>
    <t xml:space="preserve"> Floating Joint</t>
  </si>
  <si>
    <t>JFA80-22-150</t>
  </si>
  <si>
    <t>Per loader</t>
  </si>
  <si>
    <t>เริ่มซ่อมงาน PM แล้ว รับผิดชอบโดย PAHLA SEEDANG (pahla@nsk.com) เมื่อ 2026-03-05 16:11</t>
  </si>
  <si>
    <t>Change bearing spindle dresser unit to cycle pm 3Y.
model 
7007CTYNDULP4 (Oil mist) ลูกคู่</t>
  </si>
  <si>
    <t>7007CTYNDULP4</t>
  </si>
  <si>
    <t>Change bearing spindle dresser unit to cycle pm 3Y.
model 
7006CTRV1VDBHP4 (Grease) ลูกคู่ = 1 pcs.</t>
  </si>
  <si>
    <t>7006CTRV1DBHP4</t>
  </si>
  <si>
    <t>Change bearing spindle dresser unit to cycle pm 3Y.
model 
7006ATYNDBLP5 (Oil mist) ลูกคู่ = 1 pcs.</t>
  </si>
  <si>
    <t>Change bearing spindle dresser unit to cycle pm 3Y.
model 
7007CTYNDULP4 (Oil mist) ลูกคู่ = 1 pcs.</t>
  </si>
  <si>
    <t>Change bearing spindle dresser unit to cycle pm 3Y.
model 
7007CTRV1VDBMP4 (Grease) ลูกคู่ = 1 pcs.</t>
  </si>
  <si>
    <t>7007CTRV1VDBMP4</t>
  </si>
  <si>
    <t>Change seal kit air cylinder Inlet/Outlet to cycle pm 6M.
model : CDBM2B40-275J-HN = 2 EA.</t>
  </si>
  <si>
    <t>CDBM2B40-275J-HN</t>
  </si>
  <si>
    <t xml:space="preserve">Change belt wheel head to cycly pm 3Y.
model : 3V-800 = 4 EA.			
</t>
  </si>
  <si>
    <t>เริ่มซ่อมงาน PM แล้ว รับผิดชอบโดย PAHLA SEEDANG (pahla@nsk.com) เมื่อ 2026-04-30 14:10</t>
  </si>
  <si>
    <t>3V800</t>
  </si>
  <si>
    <t>เริ่มซ่อมงาน PM แล้ว รับผิดชอบโดย PUCHIT KULSEREE (puchit@nsk.com) เมื่อ 2026-04-01 08:11</t>
  </si>
  <si>
    <t>Change belt dresser to cycle pm 6M.
model : 5M-800 = 1 EA.</t>
  </si>
  <si>
    <t>5M-800</t>
  </si>
  <si>
    <t>Change absorber stoper Inlet/Outlet (Adv.-Ret.)
model : RB-OEM1.0MFB = 2 EA.</t>
  </si>
  <si>
    <t>SHOCK ABSORBER</t>
  </si>
  <si>
    <t>RB-OEM1.0MFB</t>
  </si>
  <si>
    <t>เริ่มซ่อมงาน PM แล้ว รับผิดชอบโดย PUCHIT KULSEREE (puchit@nsk.com) เมื่อ 2026-04-01 08:12</t>
  </si>
  <si>
    <t>เริ่มซ่อมงาน PM แล้ว รับผิดชอบโดย CHETSADA PHIWBANG (chetsada@nsk.com) เมื่อ 2026-03-30 16:55</t>
  </si>
  <si>
    <t>Change absorber stoper Inlet/Outlet (L-R and Up) to cycle pm 1Y.
model :  FA-2016EB-C = 4 EA.</t>
  </si>
  <si>
    <t>FA-2016EB-C</t>
  </si>
  <si>
    <t>Change absorber stoper Inlet/Outlet (Down) to cycle pm 1Y.
model :  FWM-1612XBD-C = 4 EA.</t>
  </si>
  <si>
    <t>FWM-1612XBD-C (CHANGE TO)</t>
  </si>
  <si>
    <t>B1 raceway super finish machine.</t>
  </si>
  <si>
    <t>GR-400</t>
  </si>
  <si>
    <t>เริ่มซ่อมงาน PM แล้ว รับผิดชอบโดย PAHLA SEEDANG (pahla@nsk.com) เมื่อ 2026-03-13 18:09</t>
  </si>
  <si>
    <t>Change Belt Conveyor According To PM 2 Year Cycle</t>
  </si>
  <si>
    <t xml:space="preserve">Belt </t>
  </si>
  <si>
    <t>SL-M4300 60 x 1188 PU</t>
  </si>
  <si>
    <t>Cleaning filter venturi oil mist and inspection oil mist drop Accroding to PM 3 Month Cycle</t>
  </si>
  <si>
    <t>HUB3 B1Supply,Wash AND ECT Machine</t>
  </si>
  <si>
    <t>WA-735</t>
  </si>
  <si>
    <t>HUB3 Bolt Press Machine</t>
  </si>
  <si>
    <t>AS-747</t>
  </si>
  <si>
    <t>Cleaning and Lubrication solenoid valve According To PM 1 Year Cycle</t>
  </si>
  <si>
    <t>เริ่มซ่อมงาน PM แล้ว รับผิดชอบโดย PAHLA SEEDANG (pahla@nsk.com) เมื่อ 2026-03-13 18:08</t>
  </si>
  <si>
    <t>HUB3 Flange Runout Check Machine</t>
  </si>
  <si>
    <t>CH-748</t>
  </si>
  <si>
    <t>Bush  Press  M/C (Line1)</t>
  </si>
  <si>
    <t>AS-196</t>
  </si>
  <si>
    <t xml:space="preserve"> - Check condition of Proximity
 - Check condition of Reed sw
</t>
  </si>
  <si>
    <t>Bush &amp; Pin  checker  M/C  (Line 1)</t>
  </si>
  <si>
    <t>CH-197</t>
  </si>
  <si>
    <t xml:space="preserve">- Check condition of proximity (Crimp sleeves,
Surface, Cable)
 - Check condition of Electrcal Equipment in 
contron panal
</t>
  </si>
  <si>
    <t>Press machine for bearing no.2</t>
  </si>
  <si>
    <t>AS-209</t>
  </si>
  <si>
    <t xml:space="preserve">- Check condition of proximity (Crimp sleeves,
Surface, Cable)
 - Check condition of Electrcal Equipment in 
contron panal
 - Check condition of Photo sensor
</t>
  </si>
  <si>
    <t>CH-571</t>
  </si>
  <si>
    <t xml:space="preserve"> - Check condition of Photo sensor
</t>
  </si>
  <si>
    <t xml:space="preserve"> - Change Dust Filter
 - Check Power Watt
</t>
  </si>
  <si>
    <t xml:space="preserve"> - Check condition of Proximity
 - Check condition of Reed sw
</t>
  </si>
  <si>
    <t xml:space="preserve"> - Change Dust Filter
 - Check Power Watt
</t>
  </si>
  <si>
    <t>Inner raceway super finishing machine</t>
  </si>
  <si>
    <t>GR-1053</t>
  </si>
  <si>
    <t>Change stopper and Accuracy Loader Up/Down According To PM 1 Year Cycle</t>
  </si>
  <si>
    <t>เริ่มซ่อมงาน PM แล้ว รับผิดชอบโดย KUNANON PARAWANWONG (parawanwong-k-3161@nsk.com) เมื่อ 2026-03-14 16:15</t>
  </si>
  <si>
    <t>Repair cylinder rib cleaning part and change o-ring According To PM 1 Year Cycle</t>
  </si>
  <si>
    <t>High integral seal press &amp; inspection machine</t>
  </si>
  <si>
    <t>AS-1046</t>
  </si>
  <si>
    <t>Change air Cylinder Seal Chuck up/down According To PM Cycle</t>
  </si>
  <si>
    <t>เริ่มซ่อมงาน PM แล้ว รับผิดชอบโดย CHETSADA PHIWBANG (chetsada@nsk.com) เมื่อ 2026-04-10 15:42</t>
  </si>
  <si>
    <t>MXQ12L-30ASP-M9BL</t>
  </si>
  <si>
    <t>Exterior seal press &amp; inspection machine</t>
  </si>
  <si>
    <t>AS-1047</t>
  </si>
  <si>
    <t>Outer ring washing machine &amp; ECT</t>
  </si>
  <si>
    <t>WA-1039</t>
  </si>
  <si>
    <t>Change Air Cylinder NG Lifter up/down Accroding To PM Cycle</t>
  </si>
  <si>
    <t>MGGLF25-200-M9BAL</t>
  </si>
  <si>
    <t>Shaft feeder</t>
  </si>
  <si>
    <t>SU-1022</t>
  </si>
  <si>
    <t xml:space="preserve">-Check Push botton, Emergency, Lamp, Selector switch
-Check Circuit breaker, Power supply, Magnetic, Relay
-Check Error Code of Inverter
-Check lens Photo sensor
-Check tight anchor point of Photo sensor
</t>
  </si>
  <si>
    <t>Shaft washing machine &amp; ECT</t>
  </si>
  <si>
    <t>WA-1024</t>
  </si>
  <si>
    <t>Shaft press machine</t>
  </si>
  <si>
    <t>AS-1025</t>
  </si>
  <si>
    <t>HUB2.5 Vibration testing machine</t>
  </si>
  <si>
    <t>CH-1027</t>
  </si>
  <si>
    <t>Flang bolt insertion machine</t>
  </si>
  <si>
    <t>AS-1028</t>
  </si>
  <si>
    <t>Flange runout inspection machine</t>
  </si>
  <si>
    <t>AS-1029</t>
  </si>
  <si>
    <t>Encoder seal &amp; magnetic inspection machine</t>
  </si>
  <si>
    <t>AS-1030</t>
  </si>
  <si>
    <t>Rust prevention machine</t>
  </si>
  <si>
    <t>AR-1031</t>
  </si>
  <si>
    <t>Final appearance check table machine</t>
  </si>
  <si>
    <t>CH-1032</t>
  </si>
  <si>
    <t>Outer ring raceway super finishing machine No.1</t>
  </si>
  <si>
    <t>GR-1037</t>
  </si>
  <si>
    <t>Outer ring raceway super finishing machine No.2</t>
  </si>
  <si>
    <t>GR-1038</t>
  </si>
  <si>
    <t>Outer ring appearance check table machine</t>
  </si>
  <si>
    <t>CH-1040</t>
  </si>
  <si>
    <t>Outside &amp; raceway inspection machine</t>
  </si>
  <si>
    <t>CH-1041</t>
  </si>
  <si>
    <t>เริ่มซ่อมงาน PM แล้ว รับผิดชอบโดย PONGPITAK SONCHAI (sonchai-p-6240@nsk.com) เมื่อ 2026-03-23 13:36</t>
  </si>
  <si>
    <t>Selection machine</t>
  </si>
  <si>
    <t>AS-1042</t>
  </si>
  <si>
    <t>BCD Size inspection machine</t>
  </si>
  <si>
    <t>CH-1043</t>
  </si>
  <si>
    <t>Axial clearance inspection machine</t>
  </si>
  <si>
    <t>AS-1044</t>
  </si>
  <si>
    <t>Grease injection machine</t>
  </si>
  <si>
    <t>AS-1045</t>
  </si>
  <si>
    <t>Change seal kit air cylinder loader plug</t>
  </si>
  <si>
    <t>กระบอกสูบมี 1 ตัวเลยใช้รุ่นขนาด 20-15 นำ seal มาเปลี่ยนใสรุ่น CXSL20-75</t>
  </si>
  <si>
    <t>เริ่มซ่อมงาน PM แล้ว รับผิดชอบโดย PAHLA SEEDANG (pahla@nsk.com) เมื่อ 2026-03-13 16:59</t>
  </si>
  <si>
    <t>CXSL20-75</t>
  </si>
  <si>
    <t>HUB2 Apperance check table machine</t>
  </si>
  <si>
    <t>CH-1048</t>
  </si>
  <si>
    <t>Inner ring feeder</t>
  </si>
  <si>
    <t>SU-1049</t>
  </si>
  <si>
    <t>L-1050</t>
  </si>
  <si>
    <t>BCD Auto assembly machine</t>
  </si>
  <si>
    <t>เริ่มซ่อมงาน PM แล้ว รับผิดชอบโดย PONGPITAK SONCHAI (sonchai-p-6240@nsk.com) เมื่อ 2026-03-23 13:35</t>
  </si>
  <si>
    <t>BCD Vibration testing machine</t>
  </si>
  <si>
    <t>CH-1057</t>
  </si>
  <si>
    <t>BCD Apperance check table &amp; BCD carrier</t>
  </si>
  <si>
    <t>CH-1058</t>
  </si>
  <si>
    <t>HUB2 Conveyor</t>
  </si>
  <si>
    <t>SU-1059</t>
  </si>
  <si>
    <t>Painting HUB2.5</t>
  </si>
  <si>
    <t>AS-1066</t>
  </si>
  <si>
    <t>Changes condition servo hard wires 4 pcs.
Changes to model : FL7M-2J6HD</t>
  </si>
  <si>
    <t>Change condition Proximity sensor 1 Pcs.
Change model sensor to oil improve : FL7M-2J6HD</t>
  </si>
  <si>
    <t>Repair loader transfer U-D (L) to cycle pm 1Y.
-Change shaft guide loader Up-down L
model : LB16NYDD(NSK) หรือ LMU16 (Misumi) = 4 EA.
-Change linear bearing loader Up-down 
model : SFJW16-605-M6-N6 = 2 EA.</t>
  </si>
  <si>
    <t>เริ่มซ่อมงาน PM แล้ว รับผิดชอบโดย CHETSADA PHIWBANG (chetsada@nsk.com) เมื่อ 2026-03-19 14:43</t>
  </si>
  <si>
    <t>LB16NYDD</t>
  </si>
  <si>
    <t>Finish  washing  M/C</t>
  </si>
  <si>
    <t>WA-656</t>
  </si>
  <si>
    <t>Change seal kit air cylinder carrier L,R to cycle pm 1Y.
model : CBG1N50-PS</t>
  </si>
  <si>
    <t>CBG1N50-PS</t>
  </si>
  <si>
    <t>Repair table guage unit
Change bearing 
change seal model DS30455/DS20324/DSI12.5-20.5-4.5-6
O-ring model P12.5/P21/P5
Ball model 1/8 = 2 pcs.
Change part machinge</t>
  </si>
  <si>
    <t>เริ่มซ่อมงาน PM แล้ว รับผิดชอบโดย PAHLA SEEDANG (pahla@nsk.com) เมื่อ 2026-04-04 18:38</t>
  </si>
  <si>
    <t>LB20NYDD</t>
  </si>
  <si>
    <t>Demagnetizing for outer ring</t>
  </si>
  <si>
    <t>DE-1170</t>
  </si>
  <si>
    <t>Change belt carriyer plate</t>
  </si>
  <si>
    <t>608DD1MC3E</t>
  </si>
  <si>
    <t>Change bearing arm oisllation</t>
  </si>
  <si>
    <t>Demagnetizing for inner ring</t>
  </si>
  <si>
    <t>DE-1173</t>
  </si>
  <si>
    <t>เริ่มซ่อมงาน PM แล้ว รับผิดชอบโดย PAHLA SEEDANG (pahla@nsk.com) เมื่อ 2026-04-04 18:37</t>
  </si>
  <si>
    <t>Change Filter heavy smoke model DF - 40</t>
  </si>
  <si>
    <t>Change Filter heavy smoke model RF - 40</t>
  </si>
  <si>
    <t xml:space="preserve">(Improvement) 
งานขยายผลเปลี่ยน support plate transfer inlet/outlet เเก้ไขปัญหาน็อตยึด linear guide ขาดบ่อย </t>
  </si>
  <si>
    <t>Change bevel gear SM conveyor to cycle pm 3Y.
model : SM1.5-20 = 2 EA. (misumi)</t>
  </si>
  <si>
    <t>Bevel gear SM</t>
  </si>
  <si>
    <t>SM1.5-20</t>
  </si>
  <si>
    <t xml:space="preserve">Check Push botton, Emergency, Lamp, Selector switch
Check Circuit breaker, Power supply, Magnetic, Relay 
Check lens Photo sensor 
Check tight anchor point of Photo sensor
Check Area Sensor
Check Emergency Stop
</t>
  </si>
  <si>
    <t xml:space="preserve">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t>
  </si>
  <si>
    <t xml:space="preserve">Check and Change Battery of HMI
Check Thermoscan Control Panel
Change LED Indicator
Check and Change Battery of PLC
Check Tighten of Power Supply
Check and Thermoscan Motor (Spindle)
Check Insulation of Motor (Spindle)
Cleaning Motor,Cover,propeller
</t>
  </si>
  <si>
    <t>Pre-axial clearation inspection eqiupment</t>
  </si>
  <si>
    <t>CH-264</t>
  </si>
  <si>
    <t xml:space="preserve"> Check Push botton, Emergency, Lamp, Selector switch
Check Circuit breaker, Power supply, Magnetic, Relay 
Check lens Photo sensor 
Check tight anchor point of Photo sensor
Check Area Sensor
Check Emergency Stop
</t>
  </si>
  <si>
    <t>Pre-axial clearance inspection equipment</t>
  </si>
  <si>
    <t>CH-350</t>
  </si>
  <si>
    <t>CH-472</t>
  </si>
  <si>
    <t>CH-588</t>
  </si>
  <si>
    <t>CH-703</t>
  </si>
  <si>
    <t>CH-837</t>
  </si>
  <si>
    <t xml:space="preserve">Check Touch screen 
Check Cable and Connector
Check oil leak in Control Panel
Check Wire insulation of Reed Switch
Check Connecting Pole of Reed Switch
Check Wire insulation of Photo sensor
</t>
  </si>
  <si>
    <t>CH-271</t>
  </si>
  <si>
    <t>CH-357</t>
  </si>
  <si>
    <t>CH-479</t>
  </si>
  <si>
    <t>CH-596</t>
  </si>
  <si>
    <t>CH-705</t>
  </si>
  <si>
    <t>CH-844</t>
  </si>
  <si>
    <t>Repair loader transfer U-D (R) to cycle pm 1Y.
-Change shaft guide loader Up-down R
model : LB16NYDD(NSK) หรือ LMU16 (Misumi) = 4 EA.
-Change linear bearing loader Up-down 
model : SFJW16-605-M6-N6 = 2 EA.</t>
  </si>
  <si>
    <t xml:space="preserve">Check and Cleaning Tighten of Terminal
Check Adhesion of PLC
Check and Cleaning PLC
</t>
  </si>
  <si>
    <t>AS-023</t>
  </si>
  <si>
    <t>AS-358</t>
  </si>
  <si>
    <t>AS-480</t>
  </si>
  <si>
    <t>AS-597</t>
  </si>
  <si>
    <t>AS-706</t>
  </si>
  <si>
    <t>AS-845</t>
  </si>
  <si>
    <t xml:space="preserve">Check Touch screen 
Check Cable and Connector
Check oil leak in Control Panel
Check Wire insulation of Reed Switch
Check Connecting Pole of Reed Switch
Check Connecting Pole of Proximity Switch
Check Surface of Proximity
Check Wire insulation of Photo sensor
</t>
  </si>
  <si>
    <t>Weight checker</t>
  </si>
  <si>
    <t>CH-273</t>
  </si>
  <si>
    <t>CH-362</t>
  </si>
  <si>
    <t>CH-485</t>
  </si>
  <si>
    <t>CH-601</t>
  </si>
  <si>
    <t>CH-710</t>
  </si>
  <si>
    <t>CH-850</t>
  </si>
  <si>
    <t>Cleaning modular conveyor outlet to cycle pm 1Y.</t>
  </si>
  <si>
    <t>เริ่มซ่อมงาน PM แล้ว รับผิดชอบโดย CHETSADA PHIWBANG (chetsada@nsk.com) เมื่อ 2026-03-26 14:46</t>
  </si>
  <si>
    <t xml:space="preserve">Cleaning / Repair modular conveyor outlet to cycle pm 1Y.
Model : 
6002DDU = 4 EA.
Sprocket M12S1525Q6-15 = 4 EA.
</t>
  </si>
  <si>
    <t>Change belt work head to cycle pm. 
model : 7M-800</t>
  </si>
  <si>
    <t>7M800</t>
  </si>
  <si>
    <t>Change belt dresser to cycle pm. 
model : 7M-800</t>
  </si>
  <si>
    <t xml:space="preserve">Repair cylinder hydraulic dresser unit to cycle pm 3Y.
</t>
  </si>
  <si>
    <t xml:space="preserve">Change Sleeve work head to PM 12 Month Cycle
 Model:	4-119160		
Change Seal
Model: TB 50 68 9
Change belt work head
Model: 7M 925
check accuracy work head and distance piece
</t>
  </si>
  <si>
    <t>Sleeve work head</t>
  </si>
  <si>
    <t>4-119160</t>
  </si>
  <si>
    <t>เริ่มซ่อมงาน PM แล้ว รับผิดชอบโดย PAHLA SEEDANG (pahla@nsk.com) เมื่อ 2026-04-02 16:57</t>
  </si>
  <si>
    <t>เริ่มซ่อมงาน PM แล้ว รับผิดชอบโดย CHETSADA PHIWBANG (chetsada@nsk.com) เมื่อ 2026-04-04 15:51</t>
  </si>
  <si>
    <t>เริ่มซ่อมงาน PM แล้ว รับผิดชอบโดย PAHLA SEEDANG (pahla@nsk.com) เมื่อ 2026-04-06 19:48</t>
  </si>
  <si>
    <t>Change pulley motor work head to cycle pm 3Y.
model : 
- DWG.4S025159
- DWG.4S025160
Note. วัดขนาดหน้างานเพราะเเต่ละเครื่องจักรมีขนาดไม่เท่ากัน</t>
  </si>
  <si>
    <t>Check runing motor for work head to cycle pm 1Y.
-visual check noise bearing motor
-visual check vibration bearing motor</t>
  </si>
  <si>
    <t>Change pulley dresser unit to cycle pm 3Y.
model
-pulley spindle DWG.4S013085
-pulley motor DWG.4S010125</t>
  </si>
  <si>
    <t>Change pulley dresser unit to cycle pm 3Y.
model
-pulley spindle DWG.4M274172
-plate sensor DWG.4M274173
-pulley motor DWG.4S040710</t>
  </si>
  <si>
    <t>Change bearing support arm dresser unit to cycle pm 3Y.
model
-HR30206J = 2 EA.
-VC40626 = 2 EA.</t>
  </si>
  <si>
    <t>Repair pressure roll head No.2
- bearing 6002DDU = 4 EA.
- air cylinder CDQ2WBH50-10DM = 1 EA.
- DWG. part</t>
  </si>
  <si>
    <t>Change pulley dresser unit to cycle pm 3Y.
model
-pulley spindle DWG.4S023097
-pulley motor DWG.4S023078</t>
  </si>
  <si>
    <t>CDBA2F50-150-HL</t>
  </si>
  <si>
    <t>Change joint air cylinder nozzle U-D to cycle pm 3Y. 
Model : JA63-18-150</t>
  </si>
  <si>
    <t>JA63-18-150</t>
  </si>
  <si>
    <t>Change joint air cylinder spindle U-D to cycle pm 3Y. 
Model : JAF63-18-150</t>
  </si>
  <si>
    <t>Replace joint air cylinder spindle U-D according to the 3Y. pm schedule.
Model : JAF63-18-150</t>
  </si>
  <si>
    <t>Change joint air cylinder nozzle greas U-D to cycle pm 3Y. 
Model : JA63-18-150</t>
  </si>
  <si>
    <t>Change joint air cylinder spindle U-D to cycle pm 3Y. 
Model : JA63-18-150</t>
  </si>
  <si>
    <t>Change air cylinder rotary out-chute Adv.-Ret.
 model : MSQB20A</t>
  </si>
  <si>
    <t>MSQB20A</t>
  </si>
  <si>
    <t>Change air cylinder rotary out-chute Adv.-Ret.
 model : MSQB30A</t>
  </si>
  <si>
    <t>MSQB30A</t>
  </si>
  <si>
    <t>Change filter RF heavy smoker to cycle pm 3Y.
model : RF-40 (ด้านหน้า)</t>
  </si>
  <si>
    <t>Replace filter RF heavy smoker according to the 3Y. pm schedule.
model : RF-40 (ด้านหน้า)</t>
  </si>
  <si>
    <t>Repair stone hoder unit
-change bush
model : 
SMZ16-20 = 1
-change o-ring 
model : 
P8 = 1
P20 = 1
-change seal 
model : 
MYA16 = 1
DKI-16-26-5 = 1
-change bearing 
model: LB12NYDD = 1</t>
  </si>
  <si>
    <t>เริ่มซ่อมงาน PM แล้ว รับผิดชอบโดย CHETSADA PHIWBANG (chetsada@nsk.com) เมื่อ 2026-03-27 17:09</t>
  </si>
  <si>
    <t>Stone holder</t>
  </si>
  <si>
    <t>เริ่มซ่อมงาน PM แล้ว รับผิดชอบโดย PAHLA SEEDANG (pahla@nsk.com) เมื่อ 2026-03-30 19:06</t>
  </si>
  <si>
    <t xml:space="preserve">Repair stone hoder unit
-change o-ring 
model : 
P8 = 1
S18 = 1
S28 = 1
-change seal 
model : 
MYA22 = 1
MYA24 = 2
SER22 = 1
-change bush bearing
model: LB10NYDD = 1
</t>
  </si>
  <si>
    <t xml:space="preserve">Change belt work head 
ตามรอบการใช้งาน
</t>
  </si>
  <si>
    <t>เริ่มซ่อมงาน PM แล้ว รับผิดชอบโดย CHETSADA PHIWBANG (chetsada@nsk.com) เมื่อ 2026-03-30 16:57</t>
  </si>
  <si>
    <t xml:space="preserve">Change belt dresser 
ตามรอบการใช่งาน
</t>
  </si>
  <si>
    <t>เริ่มซ่อมงาน PM แล้ว รับผิดชอบโดย CHETSADA PHIWBANG (chetsada@nsk.com) เมื่อ 2026-03-30 16:58</t>
  </si>
  <si>
    <t>เริ่มซ่อมงาน PM แล้ว รับผิดชอบโดย KUNANON PARAWANWONG (parawanwong-k-3161@nsk.com) เมื่อ 2026-03-30 14:12</t>
  </si>
  <si>
    <t>เริ่มซ่อมงาน PM แล้ว รับผิดชอบโดย KUNANON PARAWANWONG (parawanwong-k-3161@nsk.com) เมื่อ 2026-03-30 14:11</t>
  </si>
  <si>
    <t>repair unit spindle work head
check accuracy work head
ตามรอบการใช้งาน</t>
  </si>
  <si>
    <t>change filter RF-40
ตามรอบการใช้งาน</t>
  </si>
  <si>
    <t>เริ่มซ่อมงาน PM แล้ว รับผิดชอบโดย PAHLA SEEDANG (pahla@nsk.com) เมื่อ 2026-03-30 19:07</t>
  </si>
  <si>
    <t>change sprocket เนื่องจากของเดิมเสื่อมสภาพจากการใช้งาน</t>
  </si>
  <si>
    <t>M12S1525Q6-15</t>
  </si>
  <si>
    <t>repair unit hydrulic cylinder up/down
change hydrulic oil 46
ตามรอบการใช้งาน</t>
  </si>
  <si>
    <t xml:space="preserve">change filter RF-40
ตามรอบการใช้งาน
</t>
  </si>
  <si>
    <t>เริ่มซ่อมงาน PM แล้ว รับผิดชอบโดย PAHLA SEEDANG (pahla@nsk.com) เมื่อ 2026-04-03 19:19</t>
  </si>
  <si>
    <t>เริ่มซ่อมงาน PM แล้ว รับผิดชอบโดย JAKKAPAT KHOTSOMBAT (jakkapat@nsk.com) เมื่อ 2026-03-31 13:22</t>
  </si>
  <si>
    <t xml:space="preserve">repair unit spindle work head
check accuracy work head
ตามรอบการใช้งาน
</t>
  </si>
  <si>
    <t>install lubricant unit mc9-01l3-3y182</t>
  </si>
  <si>
    <t>เริ่มซ่อมงาน PM แล้ว รับผิดชอบโดย PAHLA SEEDANG (pahla@nsk.com) เมื่อ 2026-03-30 19:08</t>
  </si>
  <si>
    <t>เริ่มซ่อมงาน PM แล้ว รับผิดชอบโดย KUNANON PARAWANWONG (parawanwong-k-3161@nsk.com) เมื่อ 2026-03-30 16:56</t>
  </si>
  <si>
    <t>change conveyor belt inlet
change bearing support</t>
  </si>
  <si>
    <t>6900DD</t>
  </si>
  <si>
    <t>2/5M750JB</t>
  </si>
  <si>
    <t>change sprocket conveyor outlet 
เสื่อมสภาพจากการใช้งาน</t>
  </si>
  <si>
    <t>change conveyor belt outlet เนื่องจากของเดิมเสื่อมสภาพจากการใช้งาน</t>
  </si>
  <si>
    <t>100X720(F1)</t>
  </si>
  <si>
    <t>Exhaust cleaner abnarmal
model : AMC320-03B</t>
  </si>
  <si>
    <t>AMC320-03B</t>
  </si>
  <si>
    <t xml:space="preserve">Change dry filter 
Model 
PTS-T-105E
PTS-T-10509
PTS-T-10510
</t>
  </si>
  <si>
    <t>เริ่มซ่อมงาน PM แล้ว รับผิดชอบโดย PAHLA SEEDANG (pahla@nsk.com) เมื่อ 2026-04-04 18:52</t>
  </si>
  <si>
    <t>PTS-T-10509</t>
  </si>
  <si>
    <t xml:space="preserve">PM : Check/ Change condition of proximity
</t>
  </si>
  <si>
    <t>เริ่มซ่อมงาน PM แล้ว รับผิดชอบโดย AMRIN RAKSAPHON (amrin@nsk.com) เมื่อ 2026-04-03 14:16</t>
  </si>
  <si>
    <t xml:space="preserve">PM : Check/ Change condition of proximity
Check condition of reed switc
Check oil leak in Terminal box
</t>
  </si>
  <si>
    <t xml:space="preserve">PM : Check/ Change condition of proximity
Check condition of reed switch
- AG
- Dresser
</t>
  </si>
  <si>
    <t xml:space="preserve">PM : Cleaing cooling fan of Heavy smoker, Mist pure
Check condition of Power Supply
</t>
  </si>
  <si>
    <t xml:space="preserve">PM : Change dust filter of Apiste
Change dust filter of laser
Check condition of laser
</t>
  </si>
  <si>
    <t>Outer / Inner ring Eddy current tester  m/c</t>
  </si>
  <si>
    <t>CH-973</t>
  </si>
  <si>
    <t xml:space="preserve">PM : Check or Cleaning VR of ECT.
</t>
  </si>
  <si>
    <t xml:space="preserve">PM : Check condition of proximity
Check condition of reed switch
Check/ Change dust filter
</t>
  </si>
  <si>
    <t xml:space="preserve">PM : Check condition of proximity
Check condition of reed switch
</t>
  </si>
  <si>
    <t xml:space="preserve">PM : Check condition of proximity
Check condition of reed switch
Check oil leak in Terminal box
</t>
  </si>
  <si>
    <t xml:space="preserve">PM : Check/ Cleaning VR of ECT
</t>
  </si>
  <si>
    <t>PM : Cleaing 
 cooling fan of Heavy smoker, Mistpure</t>
  </si>
  <si>
    <t>PM : Check condition of Reed switch
Check condition of Proximity
Check condition of Photo sensor</t>
  </si>
  <si>
    <t xml:space="preserve">PM : Change dust filter of laser amp
Change dust filter of Apiste
Check/ Cleaning dust filter of Q-Clean
Check condition of laser </t>
  </si>
  <si>
    <t xml:space="preserve">PM : 
- Install new oil mist
- Wiring 
- Modification of PLC program </t>
  </si>
  <si>
    <t>เริ่มซ่อมงาน PM แล้ว รับผิดชอบโดย NATDANAI JUTHATHEP (juthathep-n-4697@nsk.com) เมื่อ 2026-04-21 11:43</t>
  </si>
  <si>
    <t>PM : 
- Check/ Cleaing VR of ECT</t>
  </si>
  <si>
    <t>PM : 
- Check condition of Proximity
- Check condition of Reed switch
- Check condition of Photo Sensor</t>
  </si>
  <si>
    <t>PM : 
- Cleaning cooling fan heavy smoker, mist pure</t>
  </si>
  <si>
    <t>เริ่มซ่อมงาน PM แล้ว รับผิดชอบโดย AMRIN RAKSAPHON (amrin@nsk.com) เมื่อ 2026-04-03 14:15</t>
  </si>
  <si>
    <t>PM : 
- Check condition of reed switch 
- Check condition of proximity</t>
  </si>
  <si>
    <t>PM : 
- Check condition of reed switch 
- Check condition of proximity
- Check/ Cleaning oil leak in Terminal box</t>
  </si>
  <si>
    <t>PM : 
- Check/ Cleaning VR of ECT</t>
  </si>
  <si>
    <t>PM : 
- Check condition of reed switch
- Check condition of proximity</t>
  </si>
  <si>
    <t>PM : 
- Check condition of reed switch
- Check condition of proximity
- Check condition of photo</t>
  </si>
  <si>
    <t xml:space="preserve">PM : 
- Cleaning cooling fan of heavy smoker, mist pure </t>
  </si>
  <si>
    <t>PM : 
- Change dust filter of laser amp
- Change dust filter of Apiste
- Check/ Cleaning dust filter of Q-Clean
- Check condition of laser amp</t>
  </si>
  <si>
    <t>PM : 
- Check condition of reed switch 
- Check condition of proximity
-</t>
  </si>
  <si>
    <t>PM : 
- Check condition of reed switch 
- Check condition of proximity
- Check/ Cleaning oil leak in TErminal box</t>
  </si>
  <si>
    <t xml:space="preserve">PM : 
- Check condition of reed switch 
- Check condition of proximity
</t>
  </si>
  <si>
    <t>PM : 
- Check condition of reed switch 
- Check condition of proximity
- Check condition of photo</t>
  </si>
  <si>
    <t>PM : 
- Cleaning cooling fan of heavy smoker, mistpure</t>
  </si>
  <si>
    <t>Finish washing m/c</t>
  </si>
  <si>
    <t>WA-982</t>
  </si>
  <si>
    <t>เริ่มซ่อมงาน PM แล้ว รับผิดชอบโดย PONGPITAK SONCHAI (sonchai-p-6240@nsk.com) เมื่อ 2026-04-21 19:07</t>
  </si>
  <si>
    <t>Change bolt tension belt wheel head to cycle pm 5Y.
model: AJST12-130 (misumi)</t>
  </si>
  <si>
    <t>Bolt</t>
  </si>
  <si>
    <t>AJST12-130</t>
  </si>
  <si>
    <t>เริ่มซ่อมงาน PM แล้ว รับผิดชอบโดย AMRIN RAKSAPHON (amrin@nsk.com) เมื่อ 2026-04-03 14:14</t>
  </si>
  <si>
    <t>PM : 
- Check condition of reed switch 
- Check condition of proximity
- Check condition of Photo sensor</t>
  </si>
  <si>
    <t>เริ่มซ่อมงาน PM แล้ว รับผิดชอบโดย PONGPITAK SONCHAI (sonchai-p-6240@nsk.com) เมื่อ 2026-04-21 19:08</t>
  </si>
  <si>
    <t>PM : 
- Check condition of reed switch 
- Check condition of proximity
- Check condition of Photo sensor
- Check condition of cable</t>
  </si>
  <si>
    <t>PM : 
-Cehck/ Cleaning VR of ECT</t>
  </si>
  <si>
    <t>PM : 
-Check/ Cleaning VR of ECT</t>
  </si>
  <si>
    <t xml:space="preserve">repair unit hydrulic cylinder up/down
</t>
  </si>
  <si>
    <t>เริ่มซ่อมงาน PM แล้ว รับผิดชอบโดย JAKKAPAT KHOTSOMBAT (jakkapat@nsk.com) เมื่อ 2026-04-24 14:35</t>
  </si>
  <si>
    <t>เริ่มซ่อมงาน PM แล้ว รับผิดชอบโดย PUCHIT KULSEREE (puchit@nsk.com) เมื่อ 2026-04-01 08:09</t>
  </si>
  <si>
    <t>เริ่มซ่อมงาน PM แล้ว รับผิดชอบโดย PUCHIT KULSEREE (puchit@nsk.com) เมื่อ 2026-04-01 08:08</t>
  </si>
  <si>
    <t>เริ่มซ่อมงาน PM แล้ว รับผิดชอบโดย PAHLA SEEDANG (pahla@nsk.com) เมื่อ 2026-03-31 14:04</t>
  </si>
  <si>
    <t>เริ่มซ่อมงาน PM แล้ว รับผิดชอบโดย CHETSADA PHIWBANG (chetsada@nsk.com) เมื่อ 2026-03-31 17:42</t>
  </si>
  <si>
    <t>เริ่มซ่อมงาน PM แล้ว รับผิดชอบโดย AMRIN RAKSAPHON (amrin@nsk.com) เมื่อ 2026-04-03 14:13</t>
  </si>
  <si>
    <t>Repair cylinder hydraulic dresser unit to cycle pm 3Y.</t>
  </si>
  <si>
    <t>Change belt running ball screw table 
adv.-ret. to cycle pm 3Y.</t>
  </si>
  <si>
    <t>belt</t>
  </si>
  <si>
    <t>250S8M896</t>
  </si>
  <si>
    <t>Table adv.-ret.</t>
  </si>
  <si>
    <t>Change air cylinder work chuck clamp-unclamp to cycle pm 3Y.
model : MHL2-20D1Z = 1 EA. (SMC)</t>
  </si>
  <si>
    <t>MHL2-20D-Y69BS</t>
  </si>
  <si>
    <t>Change air cylinder work chuck clamp-unclamp to cycle pm 3Y.
model : MHL2-16D2 = 1 EA. (SMC)</t>
  </si>
  <si>
    <t>MHL2-16D2</t>
  </si>
  <si>
    <t>A &amp; B measuring M/C</t>
  </si>
  <si>
    <t>CH-134</t>
  </si>
  <si>
    <t>Check condition conveyor belt / Air cyinder to cycle pm 6M.
(G2-all machine)
-sprocket modular belt
-tension modular
-bearing support
-shaft</t>
  </si>
  <si>
    <t>Check condition conveyor belt / Air cylinder to cycle pm 6M.
(G2-all machine)
-sprocket modular belt
-tension modular
-bearing support
-shaft</t>
  </si>
  <si>
    <t>Measuring and assembly machine.</t>
  </si>
  <si>
    <t>Check condition conveyor belt / Air cylinder to cycle pm 6M.
(Assembly-all machine)
-sprocket modular belt
-tension modular
-bearing support
-shaft</t>
  </si>
  <si>
    <t>AS-687</t>
  </si>
  <si>
    <t>Check condition conveyor belt / Air cylinder according to the 6M. pm schedule.
(G2-all machine)
-sprocket modular belt
-tension modular
-bearing support
-shaft</t>
  </si>
  <si>
    <t>Check condition conveyor belt according to the 6M pm schedule.
(G2-all machine)
-sprocket modular belt
-tension modular
-bearing support
-shaft</t>
  </si>
  <si>
    <t>Cleaning Solenoid Valve According to PM 1 Year Cycle</t>
  </si>
  <si>
    <t>Check condition conveyor belt to cycle pm 6M.
(G2-all machine)
-sprocket modular belt
-tension modular
-bearing support
-shaft</t>
  </si>
  <si>
    <t>เริ่มซ่อมงาน PM แล้ว รับผิดชอบโดย CHETSADA PHIWBANG (chetsada@nsk.com) เมื่อ 2026-04-04 15:52</t>
  </si>
  <si>
    <t>MA-606</t>
  </si>
  <si>
    <t>Seal checker</t>
  </si>
  <si>
    <t>CH-483</t>
  </si>
  <si>
    <t>Seal press machine</t>
  </si>
  <si>
    <t>AS-481</t>
  </si>
  <si>
    <t>Seal  Magnetic m/c</t>
  </si>
  <si>
    <t>CH-967</t>
  </si>
  <si>
    <t>Check condition air cylinder transfer to cycle pm 6M.
(G2-all machine)
-air cylinder 
-absorber shock</t>
  </si>
  <si>
    <t>MA-602</t>
  </si>
  <si>
    <t>Encoder  seal  inspection  equipment</t>
  </si>
  <si>
    <t>CH-923</t>
  </si>
  <si>
    <t>CH-600</t>
  </si>
  <si>
    <t>Check condition air cylinder transfer to cycle pm 6M. (assembly-all machine)
-air cylinder 
-absorber shock</t>
  </si>
  <si>
    <t>AS-598</t>
  </si>
  <si>
    <t>เริ่มซ่อมงาน PM แล้ว รับผิดชอบโดย PUCHIT KULSEREE (puchit@nsk.com) เมื่อ 2026-04-09 15:41</t>
  </si>
  <si>
    <t>Check condition air cylinder transfer according to the 6M pm schedule. (assembly-all machine)
-air cylinder 
-absorber shock</t>
  </si>
  <si>
    <t>MA-712</t>
  </si>
  <si>
    <t>Seal inspection machine</t>
  </si>
  <si>
    <t>CH-709</t>
  </si>
  <si>
    <t>Seal magnetic encoder machine</t>
  </si>
  <si>
    <t>CH-484</t>
  </si>
  <si>
    <t>AS-707</t>
  </si>
  <si>
    <t>MA-851</t>
  </si>
  <si>
    <t>CH-848</t>
  </si>
  <si>
    <t>AS-846</t>
  </si>
  <si>
    <t xml:space="preserve">Change Round Belt to PM 1 Year Cycle
Change bearing pulley = 4 Pcs.
Model: HMK 1510
</t>
  </si>
  <si>
    <t>HMK 1510</t>
  </si>
  <si>
    <t>Roller</t>
  </si>
  <si>
    <t>เริ่มซ่อมงาน PM แล้ว รับผิดชอบโดย PUCHIT KULSEREE (puchit@nsk.com) เมื่อ 2026-04-06 08:16</t>
  </si>
  <si>
    <t>เริ่มซ่อมงาน PM แล้ว รับผิดชอบโดย CHETSADA PHIWBANG (chetsada@nsk.com) เมื่อ 2026-04-06 17:03</t>
  </si>
  <si>
    <t>เริ่มซ่อมงาน PM แล้ว รับผิดชอบโดย KUNANON PARAWANWONG (parawanwong-k-3161@nsk.com) เมื่อ 2026-04-06 19:56</t>
  </si>
  <si>
    <t>Repair Table Gauge Change Part and Setting Conditions According To PM 5 Year Cycle</t>
  </si>
  <si>
    <t>LB30NYDD</t>
  </si>
  <si>
    <t xml:space="preserve">Cleaning and Lubricate Solenoid Valve According To PM 1 Year Cycle </t>
  </si>
  <si>
    <t xml:space="preserve">Repair table gauge unit 
Change bearing LB30NYSP / LB20NYSP
Change Seal DS30455/DS20324/DSI12.5-20.5-4.5-6
O- ring P12.5 / P21 / P5 
Ball 1/8
Part machine </t>
  </si>
  <si>
    <t>Replace the air cylinder supply carrier outer ring due to detected wear</t>
  </si>
  <si>
    <t>MY1B25G-250</t>
  </si>
  <si>
    <t>Replace the air cylinder supply carrier B2 due to detected wear</t>
  </si>
  <si>
    <t xml:space="preserve">Replace filter the Multi Dry Filter For Spindle </t>
  </si>
  <si>
    <t>เริ่มซ่อมงาน PM แล้ว รับผิดชอบโดย PAHLA SEEDANG (pahla@nsk.com) เมื่อ 2026-04-09 08:22</t>
  </si>
  <si>
    <t>Second Element</t>
  </si>
  <si>
    <t>PTS-T-10510</t>
  </si>
  <si>
    <t>Oil mist Element</t>
  </si>
  <si>
    <t>HUB3 Encoder &amp; Cap Press Inspection Machine</t>
  </si>
  <si>
    <t>CH-749</t>
  </si>
  <si>
    <t>Cleaning and Lubricate Solenoid Vavle According To PM 1 Year Cycle</t>
  </si>
  <si>
    <t>HUB3 ABS sensor press inspection m/c</t>
  </si>
  <si>
    <t>CH-901</t>
  </si>
  <si>
    <t>HUB3 Rust Prevent &amp; Visual Inspection Table</t>
  </si>
  <si>
    <t>AR-750</t>
  </si>
  <si>
    <t>1.Check and cleaning tank water cooler /filter water 
2.Check and change water cooler chiller
3.Check and cleaning filter cooler chiller</t>
  </si>
  <si>
    <t xml:space="preserve">Repair Spndle dresser replace bearing and setting conditions </t>
  </si>
  <si>
    <t>เริ่มซ่อมงาน PM แล้ว รับผิดชอบโดย KUNANON PARAWANWONG (parawanwong-k-3161@nsk.com) เมื่อ 2026-04-10 15:37</t>
  </si>
  <si>
    <t>HR32011XJ</t>
  </si>
  <si>
    <t>เริ่มซ่อมงาน PM แล้ว รับผิดชอบโดย PAHLA SEEDANG (pahla@nsk.com) เมื่อ 2026-04-10 15:07</t>
  </si>
  <si>
    <t>เริ่มซ่อมงาน PM แล้ว รับผิดชอบโดย KUNANON PARAWANWONG (parawanwong-k-3161@nsk.com) เมื่อ 2026-04-10 16:25</t>
  </si>
  <si>
    <t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t>
  </si>
  <si>
    <t>กรอกค่าวัดInsulation Test ลงใบแจ้งซ่อมทุกครั้ง</t>
  </si>
  <si>
    <t>กรอกค่า Insulation Test ทุกครั้ง</t>
  </si>
  <si>
    <t>SU-1063</t>
  </si>
  <si>
    <t>Check Oil Loader to PM 6 Month Cycle</t>
  </si>
  <si>
    <t>เริ่มซ่อมงาน PM แล้ว รับผิดชอบโดย KUNANON PARAWANWONG (parawanwong-k-3161@nsk.com) เมื่อ 2026-04-07 11:33</t>
  </si>
  <si>
    <t xml:space="preserve">Repair Air cylinder Shutter door Raplace seal kit , Cleaning and Grease up </t>
  </si>
  <si>
    <t>เริ่มซ่อมงาน PM แล้ว รับผิดชอบโดย JAKKAPAT KHOTSOMBAT (jakkapat@nsk.com) เมื่อ 2026-04-24 13:42</t>
  </si>
  <si>
    <t xml:space="preserve">CG1N32Z-PS	</t>
  </si>
  <si>
    <t>CG1N32-PS</t>
  </si>
  <si>
    <t>ตรวจสอบพบกระบอกลม Shutter door มีลมรั่วซึมขณะทำงานในตำแหน่ง Return</t>
  </si>
  <si>
    <t>เริ่มซ่อมงาน PM แล้ว รับผิดชอบโดย JAKKAPAT KHOTSOMBAT (jakkapat@nsk.com) เมื่อ 2026-04-24 14:01</t>
  </si>
  <si>
    <t>ตรวจสอบพบกระบอกลม Loader Chuck มีลมรั่วซึมขณะทำงานในตำแหน่ง Open</t>
  </si>
  <si>
    <t>ตรวจสอบพบกระบอกลม Right tray index L/R มีลมรั่วซึมขณะทำงาน</t>
  </si>
  <si>
    <t>Replace Belt Dresser According to PM 2 Year Cycle</t>
  </si>
  <si>
    <t>7M925</t>
  </si>
  <si>
    <t>Replace Belt Work Head According To PM 2 Year Cycle</t>
  </si>
  <si>
    <t>Replace Belt Dresser According To PM 2 Year Cycle</t>
  </si>
  <si>
    <t>เริ่มซ่อมงาน PM แล้ว รับผิดชอบโดย JAKKAPAT KHOTSOMBAT (jakkapat@nsk.com) เมื่อ 2026-04-24 13:32</t>
  </si>
  <si>
    <t>เริ่มซ่อมงาน PM แล้ว รับผิดชอบโดย CHETSADA PHIWBANG (chetsada@nsk.com) เมื่อ 2026-04-10 16:01</t>
  </si>
  <si>
    <t>ติดตั้ง Level Switch ที่ Hydraulic Tank ให้เครื่องจักร Detect เมื่อระดับน้ำมันต่ำ ป้องกันการเสียหายของอุปกรณ์ Hydraulic หากน้ำมันในถังแห้ง</t>
  </si>
  <si>
    <t>เริ่มซ่อมงาน PM แล้ว รับผิดชอบโดย PAHLA SEEDANG (pahla@nsk.com) เมื่อ 2026-04-20 18:09</t>
  </si>
  <si>
    <t>Level Switch</t>
  </si>
  <si>
    <t>change dry air filter</t>
  </si>
  <si>
    <t>เริ่มซ่อมงาน PM แล้ว รับผิดชอบโดย PAHLA SEEDANG (pahla@nsk.com) เมื่อ 2026-05-04 17:30</t>
  </si>
  <si>
    <t>check center hight work head ตามรอบการใช้งาน</t>
  </si>
  <si>
    <t>เริ่มซ่อมงาน PM แล้ว รับผิดชอบโดย CHETSADA PHIWBANG (chetsada@nsk.com) เมื่อ 2026-04-30 17:41</t>
  </si>
  <si>
    <t>Check hydraulic oil level to PM 3 Month Cycle</t>
  </si>
  <si>
    <t>เริ่มซ่อมงาน PM แล้ว รับผิดชอบโดย KUNANON PARAWANWONG (parawanwong-k-3161@nsk.com) เมื่อ 2026-04-21 16:54</t>
  </si>
  <si>
    <t>เริ่มซ่อมงาน PM แล้ว รับผิดชอบโดย KUNANON PARAWANWONG (parawanwong-k-3161@nsk.com) เมื่อ 2026-04-22 08:31</t>
  </si>
  <si>
    <t>เริ่มซ่อมงาน PM แล้ว รับผิดชอบโดย KUNANON PARAWANWONG (parawanwong-k-3161@nsk.com) เมื่อ 2026-04-22 08:30</t>
  </si>
  <si>
    <t>เริ่มซ่อมงาน PM แล้ว รับผิดชอบโดย KUNANON PARAWANWONG (parawanwong-k-3161@nsk.com) เมื่อ 2026-04-22 08:29</t>
  </si>
  <si>
    <t>AS-1055</t>
  </si>
  <si>
    <t>Air cylinder R-roller stopper jamming during operation</t>
  </si>
  <si>
    <t>เริ่มซ่อมงาน PM แล้ว รับผิดชอบโดย JAKKAPAT KHOTSOMBAT (jakkapat@nsk.com) เมื่อ 2026-04-24 14:23</t>
  </si>
  <si>
    <t>Air cylinder Arbor 1 up/dow air leak detected</t>
  </si>
  <si>
    <t>Air cylinder Loader Chuck air leak detected</t>
  </si>
  <si>
    <t xml:space="preserve">
change hydrulic oil ตามรอบการใช้งาน</t>
  </si>
  <si>
    <t>change dry air filter ตามรอบการใช้งาน</t>
  </si>
  <si>
    <t>เริ่มซ่อมงาน PM แล้ว รับผิดชอบโดย PAHLA SEEDANG (pahla@nsk.com) เมื่อ 2026-05-04 17:29</t>
  </si>
  <si>
    <t>Replace filters main air G2 line according to the PM schedule.</t>
  </si>
  <si>
    <t>Replace filters main air Assembly line according to the PM schedule.</t>
  </si>
  <si>
    <t>Ball separate &amp; cage assembly machine.</t>
  </si>
  <si>
    <t>AS-438</t>
  </si>
  <si>
    <t>เริ่มซ่อมงาน PM แล้ว รับผิดชอบโดย KUNANON PARAWANWONG (parawanwong-k-3161@nsk.com) เมื่อ 2026-04-28 08:25</t>
  </si>
  <si>
    <t>Replace the air cylinder outlet work pusher according to the pn schedule.
model : CDJ2B16-125Z</t>
  </si>
  <si>
    <t>เก็บตัวอย่างน้ำมันไฮดรอลิกและส่งไปทดสอบคุณภาพที่ห้องปฏิบัติการภายนอกตามกำหนดการบำรุงรักษาทุก 12 เดือน</t>
  </si>
  <si>
    <t>Detected the spindle dresser runout exceeds the standard (Std. = &lt;3 Micron , Actual = 10 Micron)</t>
  </si>
  <si>
    <t>HR32007XJP5</t>
  </si>
  <si>
    <t>Replace The Work Head Belt According To PM 2 Year Cycle</t>
  </si>
  <si>
    <t>Replace The Dresser Belt According To PM 1 Year Cycle</t>
  </si>
  <si>
    <t>Replace The Dresser Belt According To PM 2 Year Cycle</t>
  </si>
  <si>
    <t>Replace The Air Cylinder Nozzle Up/Down According To PM Cycle</t>
  </si>
  <si>
    <t>Replace Belt Dresser According To PM 1 Year Cycle</t>
  </si>
  <si>
    <t>7M850</t>
  </si>
  <si>
    <t>Replace the conveyor belt from PU to F1 type due to slippage issues with the previous belt</t>
  </si>
  <si>
    <t>60X1188 (F1) (NO MOVEMENT)</t>
  </si>
  <si>
    <t>Replace joint pressure according to the 3Y. pm schedule.</t>
  </si>
  <si>
    <t>Replace the air cylinder Slide chute rotary according to the  3Y pm schedule.
model : CDBXWL25-50</t>
  </si>
  <si>
    <t>CDBXWL25-50</t>
  </si>
  <si>
    <t>Replace air cylinder transfer U-D according to the 3Y pm schedule.
model : MXQ20-50AS</t>
  </si>
  <si>
    <t>MXQ20-50AS</t>
  </si>
  <si>
    <t>Replace air cylinder work pusher no.1 according to the 3Y pm schedule.
model : MXQ16-100</t>
  </si>
  <si>
    <t>MXQ16-100</t>
  </si>
  <si>
    <t>Replace air cylinder transfer L-R according to the 3Y pm schedule.
model : SRG3-00-25B-800-A</t>
  </si>
  <si>
    <t>SRG3-00-25B-800-A</t>
  </si>
  <si>
    <t>Replace air cylinder work pusher no.2 according to the 3Y pm schedule.
model : STGM-16200</t>
  </si>
  <si>
    <t>STGM-16200</t>
  </si>
  <si>
    <t>Replace air cylinder inlet transfer pusher adv.-ret. according to the 3Y pm schedule.
model : MGPM20V-250Z</t>
  </si>
  <si>
    <t>COMPACT CYLINDER</t>
  </si>
  <si>
    <t>MGPM20V-250Z-M9BAL</t>
  </si>
  <si>
    <t>Replace air cylinder inlet transfer divider adv.-ret. according to the 3Y pm schedule.
model : CDQ2KB20-20DZ</t>
  </si>
  <si>
    <t>CDQ2KB20-20DZ</t>
  </si>
  <si>
    <t>Replace air cylinder inlet transfer lifter up-down according to the 3Y pm schedule.
model : MY1C16G-300L</t>
  </si>
  <si>
    <t>MY1C16G-300L-X2397</t>
  </si>
  <si>
    <t>cleaning ventury ตามรอบการใช้งาน</t>
  </si>
  <si>
    <t>Accuracy</t>
  </si>
  <si>
    <t>change air filter ตามรอบการใช้งาน</t>
  </si>
  <si>
    <t>AS-232</t>
  </si>
  <si>
    <t>change hydrulic oil ตามรอบการใช้งาน</t>
  </si>
  <si>
    <t>เริ่มซ่อมงาน PM แล้ว รับผิดชอบโดย CHETSADA PHIWBANG (chetsada@nsk.com) เมื่อ 2026-04-30 17:40</t>
  </si>
  <si>
    <t>เริ่มซ่อมงาน PM แล้ว รับผิดชอบโดย KUNANON PARAWANWONG (parawanwong-k-3161@nsk.com) เมื่อ 2026-04-30 14:20</t>
  </si>
  <si>
    <t>check accuracy center AG work stopper</t>
  </si>
  <si>
    <t>เริ่มซ่อมงาน PM แล้ว รับผิดชอบโดย PAHLA SEEDANG (pahla@nsk.com) เมื่อ 2026-04-30 14:09</t>
  </si>
  <si>
    <t>Seal  press NO.2  M/C</t>
  </si>
  <si>
    <t>AS-300</t>
  </si>
  <si>
    <t>CH-301</t>
  </si>
  <si>
    <t>change seal kit air cylinder work up/down</t>
  </si>
  <si>
    <t>change seal kit air cylinder work pusher</t>
  </si>
  <si>
    <t>change  air filter ตามรอบการใช้งาน</t>
  </si>
  <si>
    <t>AIR FILTER</t>
  </si>
  <si>
    <t>AFF-EL22B</t>
  </si>
  <si>
    <t>Change hydrulic cylinder clamp/un clamp</t>
  </si>
  <si>
    <t>ACTUATOR</t>
  </si>
  <si>
    <t>NBH3-60</t>
  </si>
  <si>
    <t>install lubricant unit</t>
  </si>
  <si>
    <t>repair unit spindle work headตามรอบการใช้งาน</t>
  </si>
  <si>
    <t>Seal  press  no.1  M/C</t>
  </si>
  <si>
    <t>AS-542</t>
  </si>
  <si>
    <t>เริ่มซ่อมงาน PM แล้ว รับผิดชอบโดย KUNANON PARAWANWONG (parawanwong-k-3161@nsk.com) เมื่อ 2026-04-30 14:56</t>
  </si>
  <si>
    <t>Seal  press  no.2  M/C</t>
  </si>
  <si>
    <t>AS-543</t>
  </si>
  <si>
    <t>เริ่มซ่อมงาน PM แล้ว รับผิดชอบโดย KUNANON PARAWANWONG (parawanwong-k-3161@nsk.com) เมื่อ 2026-04-30 14:54</t>
  </si>
  <si>
    <t>เริ่มซ่อมงาน PM แล้ว รับผิดชอบโดย KUNANON PARAWANWONG (parawanwong-k-3161@nsk.com) เมื่อ 2026-04-30 14:53</t>
  </si>
  <si>
    <t>Repair dist-change gauge unit
model :
-air cylinder CDQ2D12-25DMZ = 1
-braring 696D1 = 2</t>
  </si>
  <si>
    <t>Repair lifter stocker up-down
-raplace seal kit hydraulic cylinder
model : 35Z-1R1LB25N200-COBF2
-replace bush bearing 
model : LB25NYDD = 4 EA.</t>
  </si>
  <si>
    <t>35Z-1R1LB25N200-C0BF2</t>
  </si>
  <si>
    <t>เริ่มซ่อมงาน PM แล้ว รับผิดชอบโดย CHETSADA PHIWBANG (chetsada@nsk.com) เมื่อ 2026-05-05 17:23</t>
  </si>
  <si>
    <t>เริ่มซ่อมงาน PM แล้ว รับผิดชอบโดย NATDANAI JUTHATHEP (juthathep-n-4697@nsk.com) เมื่อ 2026-05-18 11:54</t>
  </si>
  <si>
    <t>เริ่มซ่อมงาน PM แล้ว รับผิดชอบโดย NATDANAI JUTHATHEP (juthathep-n-4697@nsk.com) เมื่อ 2026-05-18 11:57</t>
  </si>
  <si>
    <t>เริ่มซ่อมงาน PM แล้ว รับผิดชอบโดย NATDANAI JUTHATHEP (juthathep-n-4697@nsk.com) เมื่อ 2026-05-18 11:56</t>
  </si>
  <si>
    <t>เริ่มซ่อมงาน PM แล้ว รับผิดชอบโดย PONGPITAK SONCHAI (sonchai-p-6240@nsk.com) เมื่อ 2026-05-16 16:26</t>
  </si>
  <si>
    <t>Repair demagnetize in-chute according to the 3Y. pm schedule.
-change stainless flame plate in-chute
-change bolt SLBRFN10-240-PMC = 4 EA.
-bearing 6904ZZ = 4 EA.</t>
  </si>
  <si>
    <t>เริ่มซ่อมงาน PM แล้ว รับผิดชอบโดย CHETSADA PHIWBANG (chetsada@nsk.com) เมื่อ 2026-05-05 17:21</t>
  </si>
  <si>
    <t>เริ่มซ่อมงาน PM แล้ว รับผิดชอบโดย NATDANAI JUTHATHEP (juthathep-n-4697@nsk.com) เมื่อ 2026-05-18 11:59</t>
  </si>
  <si>
    <t>Change seal kit air cylinder seal check U-D according to the 3Y. pm schedule.
Model : CDBA2F50 (CG1N50-PS)</t>
  </si>
  <si>
    <t>เริ่มซ่อมงาน PM แล้ว รับผิดชอบโดย JAKKAPAT KHOTSOMBAT (jakkapat@nsk.com) เมื่อ 2026-05-16 16:22</t>
  </si>
  <si>
    <t>เริ่มซ่อมงาน PM แล้ว รับผิดชอบโดย PONGPITAK SONCHAI (sonchai-p-6240@nsk.com) เมื่อ 2026-05-16 16:25</t>
  </si>
  <si>
    <t>เริ่มซ่อมงาน PM แล้ว รับผิดชอบโดย NATDANAI JUTHATHEP (juthathep-n-4697@nsk.com) เมื่อ 2026-05-18 11:58</t>
  </si>
  <si>
    <t>เริ่มซ่อมงาน PM แล้ว รับผิดชอบโดย JAKKAPAT KHOTSOMBAT (jakkapat@nsk.com) เมื่อ 2026-05-16 16:20</t>
  </si>
  <si>
    <t>เริ่มซ่อมงาน PM แล้ว รับผิดชอบโดย NATDANAI JUTHATHEP (juthathep-n-4697@nsk.com) เมื่อ 2026-05-18 11:53</t>
  </si>
  <si>
    <t>เริ่มซ่อมงาน PM แล้ว รับผิดชอบโดย NATDANAI JUTHATHEP (juthathep-n-4697@nsk.com) เมื่อ 2026-05-18 11:55</t>
  </si>
  <si>
    <t>เริ่มซ่อมงาน PM แล้ว รับผิดชอบโดย NATDANAI JUTHATHEP (juthathep-n-4697@nsk.com) เมื่อ 2026-05-18 11:44</t>
  </si>
  <si>
    <t>เริ่มซ่อมงาน PM แล้ว รับผิดชอบโดย NATDANAI JUTHATHEP (juthathep-n-4697@nsk.com) เมื่อ 2026-05-18 11:42</t>
  </si>
  <si>
    <t>เริ่มซ่อมงาน PM แล้ว รับผิดชอบโดย NATDANAI JUTHATHEP (juthathep-n-4697@nsk.com) เมื่อ 2026-05-18 11:52</t>
  </si>
  <si>
    <t>เริ่มซ่อมงาน PM แล้ว รับผิดชอบโดย PUCHIT KULSEREE (puchit@nsk.com) เมื่อ 2026-05-06 16:23</t>
  </si>
  <si>
    <t>เริ่มซ่อมงาน PM แล้ว รับผิดชอบโดย NATDANAI JUTHATHEP (juthathep-n-4697@nsk.com) เมื่อ 2026-05-18 11:43</t>
  </si>
  <si>
    <t>Cleaning modular conveyor outlet according to the 1Y.pm schedule.</t>
  </si>
  <si>
    <t>เริ่มซ่อมงาน PM แล้ว รับผิดชอบโดย PAHLA SEEDANG (pahla@nsk.com) เมื่อ 2026-05-08 19:25</t>
  </si>
  <si>
    <t>เริ่มซ่อมงาน PM แล้ว รับผิดชอบโดย KUNANON PARAWANWONG (parawanwong-k-3161@nsk.com) เมื่อ 2026-05-11 14:50</t>
  </si>
  <si>
    <t>เริ่มซ่อมงาน PM แล้ว รับผิดชอบโดย CHETSADA PHIWBANG (chetsada@nsk.com) เมื่อ 2026-05-05 17:22</t>
  </si>
  <si>
    <t>เริ่มซ่อมงาน PM แล้ว รับผิดชอบโดย CHETSADA PHIWBANG (chetsada@nsk.com) เมื่อ 2026-05-05 17:24</t>
  </si>
  <si>
    <t>เริ่มซ่อมงาน PM แล้ว รับผิดชอบโดย NATDANAI JUTHATHEP (juthathep-n-4697@nsk.com) เมื่อ 2026-05-18 12:00</t>
  </si>
  <si>
    <t>เริ่มซ่อมงาน PM แล้ว รับผิดชอบโดย CHETSADA PHIWBANG (chetsada@nsk.com) เมื่อ 2026-05-05 17:09</t>
  </si>
  <si>
    <t>เริ่มซ่อมงาน PM แล้ว รับผิดชอบโดย CHETSADA PHIWBANG (chetsada@nsk.com) เมื่อ 2026-05-05 16:53</t>
  </si>
  <si>
    <t>เริ่มซ่อมงาน PM แล้ว รับผิดชอบโดย CHETSADA PHIWBANG (chetsada@nsk.com) เมื่อ 2026-05-05 17:11</t>
  </si>
  <si>
    <t>เริ่มซ่อมงาน PM แล้ว รับผิดชอบโดย PUCHIT KULSEREE (puchit@nsk.com) เมื่อ 2026-05-05 16:42</t>
  </si>
  <si>
    <t>เริ่มซ่อมงาน PM แล้ว รับผิดชอบโดย CHETSADA PHIWBANG (chetsada@nsk.com) เมื่อ 2026-05-06 15:07</t>
  </si>
  <si>
    <t>เริ่มซ่อมงาน PM แล้ว รับผิดชอบโดย PAHLA SEEDANG (pahla@nsk.com) เมื่อ 2026-05-12 15:06</t>
  </si>
  <si>
    <t>เริ่มซ่อมงาน PM แล้ว รับผิดชอบโดย KUNANON PARAWANWONG (parawanwong-k-3161@nsk.com) เมื่อ 2026-05-11 16:55</t>
  </si>
  <si>
    <t>เริ่มซ่อมงาน PM แล้ว รับผิดชอบโดย KUNANON PARAWANWONG (parawanwong-k-3161@nsk.com) เมื่อ 2026-05-05 19:51</t>
  </si>
  <si>
    <t>เริ่มซ่อมงาน PM แล้ว รับผิดชอบโดย KUNANON PARAWANWONG (parawanwong-k-3161@nsk.com) เมื่อ 2026-05-05 19:53</t>
  </si>
  <si>
    <t>เริ่มซ่อมงาน PM แล้ว รับผิดชอบโดย KUNANON PARAWANWONG (parawanwong-k-3161@nsk.com) เมื่อ 2026-05-05 19:52</t>
  </si>
  <si>
    <t>เริ่มซ่อมงาน PM แล้ว รับผิดชอบโดย KUNANON PARAWANWONG (parawanwong-k-3161@nsk.com) เมื่อ 2026-05-11 14:53</t>
  </si>
  <si>
    <t>เริ่มซ่อมงาน PM แล้ว รับผิดชอบโดย KUNANON PARAWANWONG (parawanwong-k-3161@nsk.com) เมื่อ 2026-05-11 14:52</t>
  </si>
  <si>
    <t>เริ่มซ่อมงาน PM แล้ว รับผิดชอบโดย KUNANON PARAWANWONG (parawanwong-k-3161@nsk.com) เมื่อ 2026-05-11 14:51</t>
  </si>
  <si>
    <t>เริ่มซ่อมงาน PM แล้ว รับผิดชอบโดย KUNANON PARAWANWONG (parawanwong-k-3161@nsk.com) เมื่อ 2026-05-11 14:49</t>
  </si>
  <si>
    <t>เริ่มซ่อมงาน PM แล้ว รับผิดชอบโดย KUNANON PARAWANWONG (parawanwong-k-3161@nsk.com) เมื่อ 2026-05-16 18:46</t>
  </si>
  <si>
    <t>เริ่มซ่อมงาน PM แล้ว รับผิดชอบโดย KUNANON PARAWANWONG (parawanwong-k-3161@nsk.com) เมื่อ 2026-05-16 18:47</t>
  </si>
  <si>
    <t>เริ่มซ่อมงาน PM แล้ว รับผิดชอบโดย PAHLA SEEDANG (pahla@nsk.com) เมื่อ 2026-05-16 16:24</t>
  </si>
  <si>
    <t>เริ่มซ่อมงาน PM แล้ว รับผิดชอบโดย PUCHIT KULSEREE (puchit@nsk.com) เมื่อ 2026-05-05 16:43</t>
  </si>
  <si>
    <t>เริ่มซ่อมงาน PM แล้ว รับผิดชอบโดย KUNANON PARAWANWONG (parawanwong-k-3161@nsk.com) เมื่อ 2026-05-11 16:54</t>
  </si>
  <si>
    <t>เริ่มซ่อมงาน PM แล้ว รับผิดชอบโดย CHETSADA PHIWBANG (chetsada@nsk.com) เมื่อ 2026-05-17 08:39</t>
  </si>
  <si>
    <t>เริ่มซ่อมงาน PM แล้ว รับผิดชอบโดย JAKKAPAT KHOTSOMBAT (jakkapat@nsk.com) เมื่อ 2026-05-16 16:21</t>
  </si>
  <si>
    <t>- Check/ Change condition of proximity
- Check/ Change condition of reed switch</t>
  </si>
  <si>
    <t>เริ่มซ่อมงาน PM แล้ว รับผิดชอบโดย PONGPITAK SONCHAI (sonchai-p-6240@nsk.com) เมื่อ 2026-05-09 15:38</t>
  </si>
  <si>
    <t>- Check/ Change condition of power supply</t>
  </si>
  <si>
    <t>- Check oil leak in Robot cotroller
- Check/ Change dust filter
- Check condition of Fiber amp, Fiber sensor
- Re-location Emergency button</t>
  </si>
  <si>
    <t>Dimension checker machine</t>
  </si>
  <si>
    <t>CH-1067</t>
  </si>
  <si>
    <t>- Check condition of reed switch
- Check condition of proximity
- Check condition photo</t>
  </si>
  <si>
    <t>- Check condition of reed switch
- Check condition of laser sensor</t>
  </si>
  <si>
    <t>- Cleaning VR of ECT</t>
  </si>
  <si>
    <t>- Change dust filter of laser controller, Apiste</t>
  </si>
  <si>
    <t>- Check/ condition of proximity</t>
  </si>
  <si>
    <t>DE-222</t>
  </si>
  <si>
    <t>DE-216</t>
  </si>
  <si>
    <t>- Check/ Change condition of reed switch
- Check/ Change condition of proximity</t>
  </si>
  <si>
    <t>- Check/ Cleaning VR of ECT</t>
  </si>
  <si>
    <t>Repair Dicharge Bucket up/down Work Details
1.Replace the hydraulic cylinder 
2.Replace Bearing 
3.Cleaning part and setting conditions</t>
  </si>
  <si>
    <t>6005ZZCM</t>
  </si>
  <si>
    <t>Bucket</t>
  </si>
  <si>
    <t>- Check condition of reed switch
- Check condition of response HMI</t>
  </si>
  <si>
    <t>จอตอบสนองช้า</t>
  </si>
  <si>
    <t>- Change ventilation fan of Noise amp.</t>
  </si>
  <si>
    <t>- Change dust filter of laser
- Change dust filter of Apiste</t>
  </si>
  <si>
    <t>Work rotation abnormal
- Check condition of proximity
- Check condition of motor
-Check frequency brakdown of alarm</t>
  </si>
  <si>
    <t>งานใบแจ้งซ่อม</t>
  </si>
  <si>
    <t>AG servo abnormal
- Check condition of servo motor
- Check condition of proximity
- Check condition of reed switch</t>
  </si>
  <si>
    <t xml:space="preserve">แจ้งซ่อม AG ผิดปกติ </t>
  </si>
  <si>
    <t>เริ่มซ่อมงาน PM แล้ว รับผิดชอบโดย PONGPITAK SONCHAI (sonchai-p-6240@nsk.com) เมื่อ 2026-05-09 15:39</t>
  </si>
  <si>
    <t>- Check/ Change condition of fiber sensor
- Check/ Change condition of fiber amp</t>
  </si>
  <si>
    <t>- Insulation spindle motor
- Check condition of cable</t>
  </si>
  <si>
    <t>- Change dust filter of Laser, Apiste</t>
  </si>
  <si>
    <t>- Check condition of hoto sensor
- Check condition of reed switch</t>
  </si>
  <si>
    <t>Improvement transfer sensor
- Uninstall connector
- Change new all sensor
- Re wiring
- Install Terminal box</t>
  </si>
  <si>
    <t>งาน Improvement สำหรับการแก้ปัญหาการย้ำเปลือย</t>
  </si>
  <si>
    <t>Instal new oil mist
- Wiring
- Modify PLC program : Addition alarm oil mist counter drop = 20 drop/min</t>
  </si>
  <si>
    <t>- Change dust filter of Apiste
- Check condition of laser</t>
  </si>
  <si>
    <t>- Check condition of photo
- Check condition of reed switch</t>
  </si>
  <si>
    <t>Power Supply</t>
  </si>
  <si>
    <t>S8FS-G05024CD</t>
  </si>
  <si>
    <t>- Check/ Change condition of reed switch
- Check/ Change condition of Fiber sensor</t>
  </si>
  <si>
    <t xml:space="preserve">- Check/ Change condition of photo sensor
</t>
  </si>
  <si>
    <t>DE-784</t>
  </si>
  <si>
    <t>- Change new reed switch : Magnetic field resistance
- Check condition of proximity</t>
  </si>
  <si>
    <t>D-P3DWAL</t>
  </si>
  <si>
    <t xml:space="preserve">- Change dust filter </t>
  </si>
  <si>
    <t xml:space="preserve">- Check condition of reed switch
- Check condition of proximity
- Check condition of photo
* มีการแก้ย้ำเปลือยสาย
1) Inner work take out clamp/ Unclamp 2 pcs
2) Ball fill 2 pcs
</t>
  </si>
  <si>
    <t>- Check condition of proximity
- Check condition of reed switch
- Check condition of photo</t>
  </si>
  <si>
    <t>- Change dust filter of Apiste
- Check condtion of laser</t>
  </si>
  <si>
    <t>Induction heat machine.</t>
  </si>
  <si>
    <t>IH-374</t>
  </si>
  <si>
    <t>- Check condition of Power supply
- Check/ Change magnetic contactor
- Check conditin of circuit breaker
- Check condition of photo sensor</t>
  </si>
  <si>
    <t>- Check/ Change power supply of control panel
- Check/ Cleaning oil leak in Control panel
- Check condition of main switch
- Check condition of reed switch</t>
  </si>
  <si>
    <t>Cutting machine.</t>
  </si>
  <si>
    <t>CU-633</t>
  </si>
  <si>
    <t>Check condition ofelectrical equipment in control panel
- Circuit breaker
- Power supply
- Relay
- Magnetic
- Cooler fan
- Terminal</t>
  </si>
  <si>
    <t>- Change new wheel head motor
- Cleaning cover</t>
  </si>
  <si>
    <t>- Improvement : Install new level sensor
- Check condition of reed switch
- Check condition of proximity</t>
  </si>
  <si>
    <t>- Check condition of proximity
- Check condtion of reed switch</t>
  </si>
  <si>
    <t>Repair In Bucket up/down Work Details
1.Replace the hydraulic cylinder 
2.Replace seal kit air cylinder stopper
3.Replace Bearing 
4.Cleaning part and setting conditions</t>
  </si>
  <si>
    <t>CQ2B25-PS</t>
  </si>
  <si>
    <t>CQ2B32-PS</t>
  </si>
  <si>
    <t>Replace the air cylinder Discharge bucket Left/Right due to unstable operation being detected</t>
  </si>
  <si>
    <t>เริ่มซ่อมงาน PM แล้ว รับผิดชอบโดย CHETSADA PHIWBANG (chetsada@nsk.com) เมื่อ 2026-05-17 08:38</t>
  </si>
  <si>
    <t>MGGLB50-200-M9BL</t>
  </si>
  <si>
    <t>2/5M515</t>
  </si>
  <si>
    <t>2/5M615</t>
  </si>
  <si>
    <t>เริ่มซ่อมงาน PM แล้ว รับผิดชอบโดย KUNANON PARAWANWONG (parawanwong-k-3161@nsk.com) เมื่อ 2026-05-16 18:45</t>
  </si>
  <si>
    <t>2/7MS690</t>
  </si>
  <si>
    <t>Replace Belt Oscillation rib According To PM 1 Year Cycle</t>
  </si>
  <si>
    <t>Change new Power supply</t>
  </si>
  <si>
    <t>-Change new Power supply</t>
  </si>
  <si>
    <t xml:space="preserve">Repair Unit Per loader to PM 5 Year Cycle
Change Machine parts
change Floating Joint
Model: JFA80-22-150
change Bearing
Model: LB30NYDD
Cleaning air cylinder
</t>
  </si>
  <si>
    <t xml:space="preserve">Repair Unit Per loader to PM 60 Month Cycle
Change Machine parts
change Floating Joint
Model: JFA80-22-150
change Bearing
Model: LB30NYDD
Cleaning air cylinder
</t>
  </si>
  <si>
    <t>เริ่มซ่อมงาน PM แล้ว รับผิดชอบโดย PAHLA SEEDANG (pahla@nsk.com) เมื่อ 2026-05-12 15:05</t>
  </si>
  <si>
    <t xml:space="preserve">Cleaning hydraulic oil pump to PM 2-year Cycle
Check/ cleaning Filter hydraulic oil pump
( 2026 change Filter hydraulic oil pump)
model  : SFT-06-150W
</t>
  </si>
  <si>
    <t>Cleaning hydraulic oil pump to PM 2-year Cycle
Check/ cleaning Filter hydraulic oil pump
( 2026 change Filter hydraulic oil pump)
model  : SFT-06-150W</t>
  </si>
  <si>
    <t>เริ่มซ่อมงาน PM แล้ว รับผิดชอบโดย CHETSADA PHIWBANG (chetsada@nsk.com) เมื่อ 2026-05-17 08:41</t>
  </si>
  <si>
    <t>Detected damage to the conveyor belt.</t>
  </si>
  <si>
    <t>Detected an air leak at the air cylinder Loader Chuck</t>
  </si>
  <si>
    <t xml:space="preserve">Repair Unit hydraulic gauge to PM 5-year Cycle
Change Machine parts
Change seal kit hydraulic 
change Bearing
Model: LB20NYDD, LB30NYDD
</t>
  </si>
  <si>
    <t>เริ่มซ่อมงาน PM แล้ว รับผิดชอบโดย KUNANON PARAWANWONG (parawanwong-k-3161@nsk.com) เมื่อ 2026-05-12 15:22</t>
  </si>
  <si>
    <t>เริ่มซ่อมงาน PM แล้ว รับผิดชอบโดย CHETSADA PHIWBANG (chetsada@nsk.com) เมื่อ 2026-05-17 08:40</t>
  </si>
  <si>
    <t xml:space="preserve">Cleaning venturi oil mist and check drop according to the 1Y. pm schedule.
-20 Drop/min </t>
  </si>
  <si>
    <t xml:space="preserve">Check Accuracy work head and
Check parallel spindle wheel head according to the 1Y. pm schedule.
</t>
  </si>
  <si>
    <t>Replace seal kit air cylinder carrier No.2 according to the 6M. pm schedule.
-CDQ2A40</t>
  </si>
  <si>
    <t>Detected a tear in the conveyor belt (Outer ring).</t>
  </si>
  <si>
    <t>The conveyor (Mash Belr) is loose and has reached its maximum tension adjustment limit.</t>
  </si>
  <si>
    <t>เริ่มซ่อมงาน PM แล้ว รับผิดชอบโดย PAHLA SEEDANG (pahla@nsk.com) เมื่อ 2026-05-16 14:57</t>
  </si>
  <si>
    <t>Cleaning oil hydraulic + oil lubricant table (Commont) according to the 2Y.pm schedule.</t>
  </si>
  <si>
    <t>Cleaning oil hydraulic + oil lubricant table (Commont) according to the 2Y pm schedule.</t>
  </si>
  <si>
    <t>Cleaning oil lubricant tank center hold according to the 2Y. pm schedule.</t>
  </si>
  <si>
    <t>Center hold</t>
  </si>
  <si>
    <t xml:space="preserve">Detected an air leak from the air cylinder  supply divider </t>
  </si>
  <si>
    <t>Detected an air leak from the air cylinder  discharge pusher adv/ret</t>
  </si>
  <si>
    <t>Check belt carrier plate model  (chain) and tension belt</t>
  </si>
  <si>
    <t xml:space="preserve">Change filter 10 micron </t>
  </si>
  <si>
    <t xml:space="preserve">Change O-ring </t>
  </si>
  <si>
    <t>Noise manual inspection</t>
  </si>
  <si>
    <t>CH-1155</t>
  </si>
  <si>
    <t>Noise manual inspection Snap ring press</t>
  </si>
  <si>
    <t xml:space="preserve">Change dry filter
Model 
PTS-T-10510
PTS-T-105E
</t>
  </si>
  <si>
    <t>Change dry filter
Model 
PTS-T-10510
PTS-T-105E</t>
  </si>
  <si>
    <t>Change filter 1 micron 10" / cleaning y-strainer</t>
  </si>
  <si>
    <t>Change seal kit cylinder up-down</t>
  </si>
  <si>
    <t>เริ่มซ่อมงาน PM แล้ว รับผิดชอบโดย PAHLA SEEDANG (pahla@nsk.com) เมื่อ 2026-05-27 09:20</t>
  </si>
  <si>
    <t>เริ่มซ่อมงาน PM แล้ว รับผิดชอบโดย PAHLA SEEDANG (pahla@nsk.com) เมื่อ 2026-05-27 09:21</t>
  </si>
  <si>
    <t>เริ่มซ่อมงาน PM แล้ว รับผิดชอบโดย PAHLA SEEDANG (pahla@nsk.com) เมื่อ 2026-05-27 09:32</t>
  </si>
  <si>
    <t>เริ่มซ่อมงาน PM แล้ว รับผิดชอบโดย PAHLA SEEDANG (pahla@nsk.com) เมื่อ 2026-06-04 15:13</t>
  </si>
  <si>
    <t>เริ่มซ่อมงาน PM แล้ว รับผิดชอบโดย PAHLA SEEDANG (pahla@nsk.com) เมื่อ 2026-06-10 15:04</t>
  </si>
  <si>
    <t>เริ่มซ่อมงาน PM แล้ว รับผิดชอบโดย PAHLA SEEDANG (pahla@nsk.com) เมื่อ 2026-06-10 15:05</t>
  </si>
  <si>
    <t>เริ่มซ่อมงาน PM แล้ว รับผิดชอบโดย PUCHIT KULSEREE (puchit@nsk.com) เมื่อ 2026-06-12 08:17</t>
  </si>
  <si>
    <t>เริ่มซ่อมงาน PM แล้ว รับผิดชอบโดย PUCHIT KULSEREE (puchit@nsk.com) เมื่อ 2026-06-12 08:09</t>
  </si>
  <si>
    <t>เริ่มซ่อมงาน PM แล้ว รับผิดชอบโดย PUCHIT KULSEREE (puchit@nsk.com) เมื่อ 2026-06-12 08:18</t>
  </si>
  <si>
    <t>เริ่มซ่อมงาน PM แล้ว รับผิดชอบโดย KUNANON PARAWANWONG (parawanwong-k-3161@nsk.com) เมื่อ 2026-06-12 16:46</t>
  </si>
  <si>
    <t>เริ่มซ่อมงาน PM แล้ว รับผิดชอบโดย KUNANON PARAWANWONG (parawanwong-k-3161@nsk.com) เมื่อ 2026-06-12 16:45</t>
  </si>
  <si>
    <t>เริ่มซ่อมงาน PM แล้ว รับผิดชอบโดย KUNANON PARAWANWONG (parawanwong-k-3161@nsk.com) เมื่อ 2026-06-12 16:44</t>
  </si>
  <si>
    <t>เริ่มซ่อมงาน PM แล้ว รับผิดชอบโดย PAHLA SEEDANG (pahla@nsk.com) เมื่อ 2026-05-27 09:17</t>
  </si>
  <si>
    <t>เริ่มซ่อมงาน PM แล้ว รับผิดชอบโดย PAHLA SEEDANG (pahla@nsk.com) เมื่อ 2026-05-27 09:23</t>
  </si>
  <si>
    <t>เริ่มซ่อมงาน PM แล้ว รับผิดชอบโดย PAHLA SEEDANG (pahla@nsk.com) เมื่อ 2026-05-27 09:18</t>
  </si>
  <si>
    <t>Change bearing stoper work chuck according to the 6M. pm schedule.
- 4FIR101416 = 2 EA.</t>
  </si>
  <si>
    <t>เริ่มซ่อมงาน PM แล้ว รับผิดชอบโดย CHETSADA PHIWBANG (chetsada@nsk.com) เมื่อ 2026-06-02 15:44</t>
  </si>
  <si>
    <t>เริ่มซ่อมงาน PM แล้ว รับผิดชอบโดย PAHLA SEEDANG (pahla@nsk.com) เมื่อ 2026-05-23 16:53</t>
  </si>
  <si>
    <t>เริ่มซ่อมงาน PM แล้ว รับผิดชอบโดย PAHLA SEEDANG (pahla@nsk.com) เมื่อ 2026-05-23 16:55</t>
  </si>
  <si>
    <t>เริ่มซ่อมงาน PM แล้ว รับผิดชอบโดย PAHLA SEEDANG (pahla@nsk.com) เมื่อ 2026-05-23 16:54</t>
  </si>
  <si>
    <t>เริ่มซ่อมงาน PM แล้ว รับผิดชอบโดย PUCHIT KULSEREE (puchit@nsk.com) เมื่อ 2026-06-05 14:18</t>
  </si>
  <si>
    <t>เริ่มซ่อมงาน PM แล้ว รับผิดชอบโดย PAHLA SEEDANG (pahla@nsk.com) เมื่อ 2026-05-27 09:19</t>
  </si>
  <si>
    <t>เริ่มซ่อมงาน PM แล้ว รับผิดชอบโดย PAHLA SEEDANG (pahla@nsk.com) เมื่อ 2026-05-27 09:24</t>
  </si>
  <si>
    <t>เริ่มซ่อมงาน PM แล้ว รับผิดชอบโดย PAHLA SEEDANG (pahla@nsk.com) เมื่อ 2026-05-27 09:25</t>
  </si>
  <si>
    <t>เริ่มซ่อมงาน PM แล้ว รับผิดชอบโดย PAHLA SEEDANG (pahla@nsk.com) เมื่อ 2026-05-27 09:33</t>
  </si>
  <si>
    <t>เริ่มซ่อมงาน PM แล้ว รับผิดชอบโดย PAHLA SEEDANG (pahla@nsk.com) เมื่อ 2026-05-27 09:31</t>
  </si>
  <si>
    <t>เริ่มซ่อมงาน PM แล้ว รับผิดชอบโดย PAHLA SEEDANG (pahla@nsk.com) เมื่อ 2026-05-27 09:29</t>
  </si>
  <si>
    <t>เริ่มซ่อมงาน PM แล้ว รับผิดชอบโดย PAHLA SEEDANG (pahla@nsk.com) เมื่อ 2026-05-27 09:30</t>
  </si>
  <si>
    <t>เริ่มซ่อมงาน PM แล้ว รับผิดชอบโดย PAHLA SEEDANG (pahla@nsk.com) เมื่อ 2026-05-27 09:22</t>
  </si>
  <si>
    <t>เริ่มซ่อมงาน PM แล้ว รับผิดชอบโดย CHETSADA PHIWBANG (chetsada@nsk.com) เมื่อ 2026-06-02 15:46</t>
  </si>
  <si>
    <t>เริ่มซ่อมงาน PM แล้ว รับผิดชอบโดย CHETSADA PHIWBANG (chetsada@nsk.com) เมื่อ 2026-06-02 15:47</t>
  </si>
  <si>
    <t>เริ่มซ่อมงาน PM แล้ว รับผิดชอบโดย PAHLA SEEDANG (pahla@nsk.com) เมื่อ 2026-05-27 09:27</t>
  </si>
  <si>
    <t>เริ่มซ่อมงาน PM แล้ว รับผิดชอบโดย PAHLA SEEDANG (pahla@nsk.com) เมื่อ 2026-05-27 09:28</t>
  </si>
  <si>
    <t>เริ่มซ่อมงาน PM แล้ว รับผิดชอบโดย PAHLA SEEDANG (pahla@nsk.com) เมื่อ 2026-05-27 09:26</t>
  </si>
  <si>
    <t>Cleaning lubricant oil tank according to the 1Y. pm schedule.</t>
  </si>
  <si>
    <t>เริ่มซ่อมงาน PM แล้ว รับผิดชอบโดย PAHLA SEEDANG (pahla@nsk.com) เมื่อ 2026-05-29 18:34</t>
  </si>
  <si>
    <t>Change seal kit air cylinder Inlet/Outlet according to the 6M. pm schedule
model : CDBM2B40-275J-HN = 2 EA.</t>
  </si>
  <si>
    <t>เริ่มซ่อมงาน PM แล้ว รับผิดชอบโดย CHETSADA PHIWBANG (chetsada@nsk.com) เมื่อ 2026-06-02 15:45</t>
  </si>
  <si>
    <t>เริ่มซ่อมงาน PM แล้ว รับผิดชอบโดย CHETSADA PHIWBANG (chetsada@nsk.com) เมื่อ 2026-06-02 16:06</t>
  </si>
  <si>
    <t>เริ่มซ่อมงาน PM แล้ว รับผิดชอบโดย PAHLA SEEDANG (pahla@nsk.com) เมื่อ 2026-05-29 18:40</t>
  </si>
  <si>
    <t>เริ่มซ่อมงาน PM แล้ว รับผิดชอบโดย CHETSADA PHIWBANG (chetsada@nsk.com) เมื่อ 2026-06-12 19:24</t>
  </si>
  <si>
    <t>เริ่มซ่อมงาน PM แล้ว รับผิดชอบโดย PIYAPONG THONGSAN (thongsan-p-3769@nsk.com) เมื่อ 2026-06-03 08:29</t>
  </si>
  <si>
    <t>เริ่มซ่อมงาน PM แล้ว รับผิดชอบโดย PIYAPONG THONGSAN (thongsan-p-3769@nsk.com) เมื่อ 2026-06-03 08:28</t>
  </si>
  <si>
    <t>Check condition conveyor belt and air cylinder according to the 6M. pm schedule
(G2-all machine)
-sprocket modular belt
-tension modular
-bearing support
-shaft</t>
  </si>
  <si>
    <t>เริ่มซ่อมงาน PM แล้ว รับผิดชอบโดย CHETSADA PHIWBANG (chetsada@nsk.com) เมื่อ 2026-06-02 16:25</t>
  </si>
  <si>
    <t>Check condition conveyor belt and air cylinder according to the 6M. pm schedule
(Assembly-all machine)
-sprocket modular belt
-tension modular
-bearing support
-shaft</t>
  </si>
  <si>
    <t>เริ่มซ่อมงาน PM แล้ว รับผิดชอบโดย PUCHIT KULSEREE (puchit@nsk.com) เมื่อ 2026-06-05 14:20</t>
  </si>
  <si>
    <t>เริ่มซ่อมงาน PM แล้ว รับผิดชอบโดย PUCHIT KULSEREE (puchit@nsk.com) เมื่อ 2026-06-05 14:19</t>
  </si>
  <si>
    <t>เริ่มซ่อมงาน PM แล้ว รับผิดชอบโดย CHETSADA PHIWBANG (chetsada@nsk.com) เมื่อ 2026-06-02 16:24</t>
  </si>
  <si>
    <t>เริ่มซ่อมงาน PM แล้ว รับผิดชอบโดย PUCHIT KULSEREE (puchit@nsk.com) เมื่อ 2026-06-05 14:08</t>
  </si>
  <si>
    <t>เริ่มซ่อมงาน PM แล้ว รับผิดชอบโดย PIYAPONG THONGSAN (thongsan-p-3769@nsk.com) เมื่อ 2026-06-03 08:27</t>
  </si>
  <si>
    <t>เริ่มซ่อมงาน PM แล้ว รับผิดชอบโดย CHETSADA PHIWBANG (chetsada@nsk.com) เมื่อ 2026-06-08 15:13</t>
  </si>
  <si>
    <t>เริ่มซ่อมงาน PM แล้ว รับผิดชอบโดย PUCHIT KULSEREE (puchit@nsk.com) เมื่อ 2026-06-05 14:02</t>
  </si>
  <si>
    <t>เริ่มซ่อมงาน PM แล้ว รับผิดชอบโดย PAHLA SEEDANG (pahla@nsk.com) เมื่อ 2026-06-04 15:17</t>
  </si>
  <si>
    <t>เริ่มซ่อมงาน PM แล้ว รับผิดชอบโดย CHETSADA PHIWBANG (chetsada@nsk.com) เมื่อ 2026-06-02 16:07</t>
  </si>
  <si>
    <t>เริ่มซ่อมงาน PM แล้ว รับผิดชอบโดย PUCHIT KULSEREE (puchit@nsk.com) เมื่อ 2026-06-05 14:16</t>
  </si>
  <si>
    <t>เริ่มซ่อมงาน PM แล้ว รับผิดชอบโดย PAHLA SEEDANG (pahla@nsk.com) เมื่อ 2026-05-29 18:39</t>
  </si>
  <si>
    <t>เริ่มซ่อมงาน PM แล้ว รับผิดชอบโดย PUCHIT KULSEREE (puchit@nsk.com) เมื่อ 2026-06-05 14:17</t>
  </si>
  <si>
    <t>Replace oil mist unit and relocation
-check drop according to the 1Y. pm schedule.
(20 Drop/min)</t>
  </si>
  <si>
    <t>เริ่มซ่อมงาน PM แล้ว รับผิดชอบโดย PUCHIT KULSEREE (puchit@nsk.com) เมื่อ 2026-06-05 14:03</t>
  </si>
  <si>
    <t>เริ่มซ่อมงาน PM แล้ว รับผิดชอบโดย PAHLA SEEDANG (pahla@nsk.com) เมื่อ 2026-05-29 18:33</t>
  </si>
  <si>
    <t>เริ่มซ่อมงาน PM แล้ว รับผิดชอบโดย CHETSADA PHIWBANG (chetsada@nsk.com) เมื่อ 2026-06-02 16:08</t>
  </si>
  <si>
    <t>เริ่มซ่อมงาน PM แล้ว รับผิดชอบโดย KUNANON PARAWANWONG (parawanwong-k-3161@nsk.com) เมื่อ 2026-05-30 19:18</t>
  </si>
  <si>
    <t>เริ่มซ่อมงาน PM แล้ว รับผิดชอบโดย PUCHIT KULSEREE (puchit@nsk.com) เมื่อ 2026-06-05 14:07</t>
  </si>
  <si>
    <t>เริ่มซ่อมงาน PM แล้ว รับผิดชอบโดย KUNANON PARAWANWONG (parawanwong-k-3161@nsk.com) เมื่อ 2026-05-30 19:22</t>
  </si>
  <si>
    <t>เริ่มซ่อมงาน PM แล้ว รับผิดชอบโดย PAHLA SEEDANG (pahla@nsk.com) เมื่อ 2026-06-04 15:18</t>
  </si>
  <si>
    <t>เริ่มซ่อมงาน PM แล้ว รับผิดชอบโดย PAHLA SEEDANG (pahla@nsk.com) เมื่อ 2026-06-04 15:19</t>
  </si>
  <si>
    <t>เริ่มซ่อมงาน PM แล้ว รับผิดชอบโดย PAHLA SEEDANG (pahla@nsk.com) เมื่อ 2026-06-04 15:14</t>
  </si>
  <si>
    <t>เริ่มซ่อมงาน PM แล้ว รับผิดชอบโดย PAHLA SEEDANG (pahla@nsk.com) เมื่อ 2026-06-04 15:16</t>
  </si>
  <si>
    <t>เริ่มซ่อมงาน PM แล้ว รับผิดชอบโดย PAHLA SEEDANG (pahla@nsk.com) เมื่อ 2026-06-04 15:15</t>
  </si>
  <si>
    <t>เริ่มซ่อมงาน PM แล้ว รับผิดชอบโดย PAHLA SEEDANG (pahla@nsk.com) เมื่อ 2026-05-30 18:29</t>
  </si>
  <si>
    <t>เริ่มซ่อมงาน PM แล้ว รับผิดชอบโดย PAHLA SEEDANG (pahla@nsk.com) เมื่อ 2026-05-23 17:00</t>
  </si>
  <si>
    <t>DE-1142</t>
  </si>
  <si>
    <t>Change bealt carriyer plate</t>
  </si>
  <si>
    <t>เริ่มซ่อมงาน PM แล้ว รับผิดชอบโดย PAHLA SEEDANG (pahla@nsk.com) เมื่อ 2026-05-23 19:43</t>
  </si>
  <si>
    <t>337MXL PU 6 MM.</t>
  </si>
  <si>
    <t>Check and tension belt carrier plate (โซ่)</t>
  </si>
  <si>
    <t>เริ่มซ่อมงาน PM แล้ว รับผิดชอบโดย PAHLA SEEDANG (pahla@nsk.com) เมื่อ 2026-05-23 19:44</t>
  </si>
  <si>
    <t>- Check/ Change condition of proximity
- Check condition of electrical equipment</t>
  </si>
  <si>
    <t>เริ่มซ่อมงาน PM แล้ว รับผิดชอบโดย PONGPITAK SONCHAI (sonchai-p-6240@nsk.com) เมื่อ 2026-05-27 15:45</t>
  </si>
  <si>
    <t>- Check/ Change condition of proximity
- Check/ Change condition of reed switch
- Check condition of electrical equipment</t>
  </si>
  <si>
    <t>เริ่มซ่อมงาน PM แล้ว รับผิดชอบโดย PONGPITAK SONCHAI (sonchai-p-6240@nsk.com) เมื่อ 2026-05-27 15:44</t>
  </si>
  <si>
    <t>- Check condition of Proximity (Abor)</t>
  </si>
  <si>
    <t>- Check error log of ABB robot
- Change dust filter robot controller
- Check/ Change condition of fiber sensor/ amplifier</t>
  </si>
  <si>
    <t>Slinger press m/c</t>
  </si>
  <si>
    <t>AS-1009</t>
  </si>
  <si>
    <t>- Change dust filter of Apiste, Ventilation
- Check condition of Laser unit
- Check/ Change dust filter of Q-Clean</t>
  </si>
  <si>
    <t>- Change new Revolving Warning Light (Andong)</t>
  </si>
  <si>
    <t>SF10-M1KTB-R 1 Pcs
SF10-M1KTB-Y 1 Pcs</t>
  </si>
  <si>
    <t>Andong</t>
  </si>
  <si>
    <t>SF10-M1KTB-Y</t>
  </si>
  <si>
    <t>เริ่มซ่อมงาน PM แล้ว รับผิดชอบโดย PONGPITAK SONCHAI (sonchai-p-6240@nsk.com) เมื่อ 2026-05-27 15:42</t>
  </si>
  <si>
    <t>- Check/ Change condition of Power supply
- Check condition of Electrical equipment
- Check il leak in control panel</t>
  </si>
  <si>
    <t>เริ่มซ่อมงาน PM แล้ว รับผิดชอบโดย PONGPITAK SONCHAI (sonchai-p-6240@nsk.com) เมื่อ 2026-05-27 15:43</t>
  </si>
  <si>
    <t>- Check/ Change condition of power supply
- Check condition of electrical equipment
- Check oil leak in control panel</t>
  </si>
  <si>
    <t>- Change dust filer of Apiste
- Check/ Change dust filter of Q-Clean</t>
  </si>
  <si>
    <t>- Check/ Change cndition of power supply
- Check condition of proximity</t>
  </si>
  <si>
    <t>Modify Plate support of terminal box
- Check/ Change condition of reed switch
- Check/ Change condition of proximity 
- Check/ Change condition of photo sensor</t>
  </si>
  <si>
    <t>- Change new diving nut of confirm cage D2
- Check condition of reed switch
- Check condition of proximity</t>
  </si>
  <si>
    <t>Dimension checker machine No.8</t>
  </si>
  <si>
    <t>CH-1017</t>
  </si>
  <si>
    <t>- Cleaning ventilation of hot&amp;cool coil</t>
  </si>
  <si>
    <t>All Assembly 
- Check conditon of operation panel
* Push button
* Emergency
*HMI</t>
  </si>
  <si>
    <t>- Check condition of electrical equipment in control panel
- Check condition of proximity</t>
  </si>
  <si>
    <t>เริ่มซ่อมงาน PM แล้ว รับผิดชอบโดย PONGPITAK SONCHAI (sonchai-p-6240@nsk.com) เมื่อ 2026-05-27 15:41</t>
  </si>
  <si>
    <t>- Check/ Change condition of power supply
- Check/ Cleaning oil leak in control panel</t>
  </si>
  <si>
    <t>- Check/ Change condition of power
- Check/ Cleaning oil leak in control panel</t>
  </si>
  <si>
    <t>- Modify degree of plate support terminal box
- Change new sensor
* D-M9BAL
* FL7M-2JHD</t>
  </si>
  <si>
    <t>- Check condition of operation panel
- Change new Revolving Warning Light (Andong)</t>
  </si>
  <si>
    <t>เริ่มซ่อมงาน PM แล้ว รับผิดชอบโดย AMRIN RAKSAPHON (amrin@nsk.com) เมื่อ 2026-05-30 13:52</t>
  </si>
  <si>
    <t>SF10-M1KTB-R</t>
  </si>
  <si>
    <t>- Cleaning ventilation of hot&amp;cool coil, Cooling fans</t>
  </si>
  <si>
    <t>- Change dust filter
- Check condition of proximity</t>
  </si>
  <si>
    <t>เริ่มซ่อมงาน PM แล้ว รับผิดชอบโดย PONGPITAK SONCHAI (sonchai-p-6240@nsk.com) เมื่อ 2026-05-27 15:40</t>
  </si>
  <si>
    <t>- Check condition of proximity</t>
  </si>
  <si>
    <t>เริ่มซ่อมงาน PM แล้ว รับผิดชอบโดย PONGPITAK SONCHAI (sonchai-p-6240@nsk.com) เมื่อ 2026-05-27 15:39</t>
  </si>
  <si>
    <t>- Change dust filter
- Check condition of electrical equipment
- Check condition of prox</t>
  </si>
  <si>
    <t>Change new solenoid of Work out</t>
  </si>
  <si>
    <t xml:space="preserve">- Check/ Change condition of Power supply
</t>
  </si>
  <si>
    <t xml:space="preserve">- Check/ Change condition of reed switch
- Cehck/ Change condition of photo
- Check/ Change condition of prox
</t>
  </si>
  <si>
    <t>- Check/ Change condition of reed switch
- Cehck/ Change condition of photo</t>
  </si>
  <si>
    <t>- Change new Revolving Warning Light (Andong)
- Check condition of control panel 
* HMI
* Emergency
* Push button</t>
  </si>
  <si>
    <t>เริ่มซ่อมงาน PM แล้ว รับผิดชอบโดย AMRIN RAKSAPHON (amrin@nsk.com) เมื่อ 2026-05-30 17:13</t>
  </si>
  <si>
    <t>Dimension check m/c</t>
  </si>
  <si>
    <t>CH-1013</t>
  </si>
  <si>
    <t>- Check condition of reed switch
- Check condition of photo</t>
  </si>
  <si>
    <t>DE-808</t>
  </si>
  <si>
    <t>- Change new reed switch (Magnetic field resistance)</t>
  </si>
  <si>
    <t>เริ่มซ่อมงาน PM แล้ว รับผิดชอบโดย CHETSADA PHIWBANG (chetsada@nsk.com) เมื่อ 2026-06-02 16:26</t>
  </si>
  <si>
    <t>work head</t>
  </si>
  <si>
    <t>Replace solenoid vavle work head stoper according to the 3Y. pm schedule
model : VFS2100-5FZ</t>
  </si>
  <si>
    <t>Replace filter air blower according to the 3Y. pm schedule
model : AFF-EL22B</t>
  </si>
  <si>
    <t>เริ่มซ่อมงาน PM แล้ว รับผิดชอบโดย PUCHIT KULSEREE (puchit@nsk.com) เมื่อ 2026-06-08 08:10</t>
  </si>
  <si>
    <t>เริ่มซ่อมงาน PM แล้ว รับผิดชอบโดย PUCHIT KULSEREE (puchit@nsk.com) เมื่อ 2026-06-08 08:14</t>
  </si>
  <si>
    <t xml:space="preserve">cleaning tank lubricant
change lubricant oil 32
ตามรอบอายุการใช้งาน
</t>
  </si>
  <si>
    <t>change aircylinder divider inlet 1,2 ตามรอบการใช้งาน</t>
  </si>
  <si>
    <t>เริ่มซ่อมงาน PM แล้ว รับผิดชอบโดย PAHLA SEEDANG (pahla@nsk.com) เมื่อ 2026-05-29 18:32</t>
  </si>
  <si>
    <t>change air cylinder pusher adv/ret
เนื่องจากของเดิมเสื่อมสะภาพจากการใช้งาน</t>
  </si>
  <si>
    <t>เริ่มซ่อมงาน PM แล้ว รับผิดชอบโดย CHETSADA PHIWBANG (chetsada@nsk.com) เมื่อ 2026-06-02 16:27</t>
  </si>
  <si>
    <t>CDJ2L16-125Z-B</t>
  </si>
  <si>
    <t>change conveyer belt out chut เนื่องจากของเดิมเสื่อมสะภาพจากการใช้งาน</t>
  </si>
  <si>
    <t>150X1165 PU</t>
  </si>
  <si>
    <t>change air cylinder carrier เนื่องจากของเดิมเสื่อมสะภาพจากการใช้งาน</t>
  </si>
  <si>
    <t>CDM2RA32-200A</t>
  </si>
  <si>
    <t>change seal kid air cylinder work up/down
ตามรอบการใช้งาน</t>
  </si>
  <si>
    <t>เริ่มซ่อมงาน PM แล้ว รับผิดชอบโดย KUNANON PARAWANWONG (parawanwong-k-3161@nsk.com) เมื่อ 2026-05-28 08:46</t>
  </si>
  <si>
    <t>change conveyer belt inlet เนื่องจากของเดิมเสื่อมสะภาพจากการใช้งาน</t>
  </si>
  <si>
    <t>100x920 PU</t>
  </si>
  <si>
    <t xml:space="preserve">CBG1N32-PS	</t>
  </si>
  <si>
    <t>change sprocket conveyer over head 
เนื่องจากของเดิมเสื่อมสะภาพจากการใช้งาน</t>
  </si>
  <si>
    <t>CH-332</t>
  </si>
  <si>
    <t>Support ME Repair Spindle work head unit
- Change Bearing Motor
- Change Bearing
- Cleaning Cooling fans, Cooler Changer
- Change Terminal</t>
  </si>
  <si>
    <t>เริ่มซ่อมงาน PM แล้ว รับผิดชอบโดย PONGPITAK SONCHAI (sonchai-p-6240@nsk.com) เมื่อ 2026-05-27 15:38</t>
  </si>
  <si>
    <t>- Check condition of proximity
- Check conditon of reed switch
- Check/ Cleaning oil leak in terminal box</t>
  </si>
  <si>
    <t>เริ่มซ่อมงาน PM แล้ว รับผิดชอบโดย AMRIN RAKSAPHON (amrin@nsk.com) เมื่อ 2026-05-30 13:51</t>
  </si>
  <si>
    <t>- Check condition of proximity
- Check condition of reed switch
- Check/ Clean oil leak in terminal</t>
  </si>
  <si>
    <t>- Check condition of reed switch
- Check condition of photo sensor</t>
  </si>
  <si>
    <t>- Change new nut diving
- Check condtion of reed switch
- Check condition of proximity
- Check condition of photo sensor</t>
  </si>
  <si>
    <t>CH-1008</t>
  </si>
  <si>
    <t>CH-871</t>
  </si>
  <si>
    <t xml:space="preserve">- Change dust filter
- Check condition of electrical equipment
* PLC
* Power supply
* Camenra controller </t>
  </si>
  <si>
    <t>- Check dust filter
- Check condition of electrical equipment</t>
  </si>
  <si>
    <t>Improvement
- Wiring
- Modify PLC program
--&gt; Addition alarm lubricant abnormal
PM
- Check condition of reed switch
- Check condition of prox</t>
  </si>
  <si>
    <t>- Check condition of power supply
- Change proximity</t>
  </si>
  <si>
    <t>Sensor gate open เสีย ติด ON ค้าง</t>
  </si>
  <si>
    <t>- Check condition of reed switch
- Check condition of proximity
- Chechk condition of photo</t>
  </si>
  <si>
    <t>เริ่มซ่อมงาน PM แล้ว รับผิดชอบโดย PONGPITAK SONCHAI (sonchai-p-6240@nsk.com) เมื่อ 2026-05-27 15:37</t>
  </si>
  <si>
    <t>- Check/ Change condition of reed switch
- Change new diving nut cage D2</t>
  </si>
  <si>
    <t>- Check/ Cleaning ventilation of cooling fans</t>
  </si>
  <si>
    <t>- Check condition of laser</t>
  </si>
  <si>
    <t>- Change new Andong</t>
  </si>
  <si>
    <t>เริ่มซ่อมงาน PM แล้ว รับผิดชอบโดย CHETSADA PHIWBANG (chetsada@nsk.com) เมื่อ 2026-06-02 16:05</t>
  </si>
  <si>
    <t>เริ่มซ่อมงาน PM แล้ว รับผิดชอบโดย PUCHIT KULSEREE (puchit@nsk.com) เมื่อ 2026-06-10 16:21</t>
  </si>
  <si>
    <t>เริ่มซ่อมงาน PM แล้ว รับผิดชอบโดย PUCHIT KULSEREE (puchit@nsk.com) เมื่อ 2026-06-10 16:22</t>
  </si>
  <si>
    <t>เริ่มซ่อมงาน PM แล้ว รับผิดชอบโดย PUCHIT KULSEREE (puchit@nsk.com) เมื่อ 2026-06-10 16:23</t>
  </si>
  <si>
    <t>change hydrulic cylinder shuttle เนื่องจากของเดิมเสื่อมสภาพมีน้ำมันรั่ว</t>
  </si>
  <si>
    <t>CHDQB32-65D-A73L-XB10</t>
  </si>
  <si>
    <t>conveyer supply o/r super change air cylinder divider แทนที่ของเดิมที่เสื่อมสะภาพจากการใช้งาน
model:CDJ2D16-45Z-B</t>
  </si>
  <si>
    <t>เริ่มซ่อมงาน PM แล้ว รับผิดชอบโดย PUCHIT KULSEREE (puchit@nsk.com) เมื่อ 2026-06-12 08:19</t>
  </si>
  <si>
    <t xml:space="preserve">change seal kid air cylinder work up/down
ตามรอบการใช้งาน
</t>
  </si>
  <si>
    <t>CH-544</t>
  </si>
  <si>
    <t>change air filter ตามรอบการใช้งาน
model:AW-60P-060P</t>
  </si>
  <si>
    <t>DE-529</t>
  </si>
  <si>
    <t>Install quick exhaust 
model:AQ240F-06-00</t>
  </si>
  <si>
    <t>change air cylinder carrier1เนื่องจากของเดิมติดปัญหากระบอกสูบเคลื่อนที่เองทำให้ไม่ตรงตำแหน่งhomeและทำการเปลี่ยนsolenoidด้วย
cylinder model:MY1B20-230
solenoid model:VQ2500-51</t>
  </si>
  <si>
    <t>repair unit pressur roll unitตามรอบการใช้งาน</t>
  </si>
  <si>
    <t>6200DDUCM</t>
  </si>
  <si>
    <t>repair unit pressur roll unit ตามรอบการใช้งาน</t>
  </si>
  <si>
    <t>เริ่มซ่อมงาน PM แล้ว รับผิดชอบโดย KUNANON PARAWANWONG (parawanwong-k-3161@nsk.com) เมื่อ 2026-05-30 19:23</t>
  </si>
  <si>
    <t>เริ่มซ่อมงาน PM แล้ว รับผิดชอบโดย PUCHIT KULSEREE (puchit@nsk.com) เมื่อ 2026-06-10 16:20</t>
  </si>
  <si>
    <t>Replace air cylinder divider and ejector according to the 1Y pm schedule.
model : CDQ2KB20-10DZ</t>
  </si>
  <si>
    <t>Install pressure gauge oil lubricant for table L_R</t>
  </si>
  <si>
    <t>Table L-R</t>
  </si>
  <si>
    <t>Auto antirust M/C</t>
  </si>
  <si>
    <t>AR-648</t>
  </si>
  <si>
    <t>Replace guide plate lifter up-down</t>
  </si>
  <si>
    <t xml:space="preserve">Outer ring Supply Part Machine
Repair Conveyor Chains to PM 5-year Cycle
Model: 201-12-NGE820
</t>
  </si>
  <si>
    <t>เริ่มซ่อมงาน PM แล้ว รับผิดชอบโดย KUNANON PARAWANWONG (parawanwong-k-3161@nsk.com) เมื่อ 2026-06-03 19:38</t>
  </si>
  <si>
    <t xml:space="preserve">Conveyor Chains </t>
  </si>
  <si>
    <t>201-12-NGE820</t>
  </si>
  <si>
    <t>Outer ring Supply Part Machine
Repair Conveyor Chains to PM 5-year Cycle
Model: 201-12-NGE820</t>
  </si>
  <si>
    <t>รับผิดชอบโดย จักรภัทร โคตรสมบัติ วันที่วางแผนซ่อม 2026-06-04 08:00</t>
  </si>
  <si>
    <t>เริ่มซ่อมงาน PM แล้ว รับผิดชอบโดย CHETSADA PHIWBANG (chetsada@nsk.com) เมื่อ 2026-06-08 15:07</t>
  </si>
  <si>
    <t>เริ่มซ่อมงาน PM แล้ว รับผิดชอบโดย KUNANON PARAWANWONG (parawanwong-k-3161@nsk.com) เมื่อ 2026-06-03 19:44</t>
  </si>
  <si>
    <t>เริ่มซ่อมงาน PM แล้ว รับผิดชอบโดย PUCHIT KULSEREE (puchit@nsk.com) เมื่อ 2026-06-12 08:08</t>
  </si>
  <si>
    <t>Inner ring Supply Part Machine
Repair Conveyor Chains to PM 5-year Cycle
Model: 201-12-NGE820</t>
  </si>
  <si>
    <t>เริ่มซ่อมงาน PM แล้ว รับผิดชอบโดย KUNANON PARAWANWONG (parawanwong-k-3161@nsk.com) เมื่อ 2026-06-03 19:37</t>
  </si>
  <si>
    <t>เริ่มซ่อมงาน PM แล้ว รับผิดชอบโดย CHETSADA PHIWBANG (chetsada@nsk.com) เมื่อ 2026-06-08 15:12</t>
  </si>
  <si>
    <t>เริ่มซ่อมงาน PM แล้ว รับผิดชอบโดย KUNANON PARAWANWONG (parawanwong-k-3161@nsk.com) เมื่อ 2026-06-03 19:45</t>
  </si>
  <si>
    <t>เริ่มซ่อมงาน PM แล้ว รับผิดชอบโดย PUCHIT KULSEREE (puchit@nsk.com) เมื่อ 2026-06-10 15:58</t>
  </si>
  <si>
    <t xml:space="preserve">Repair Conveyor inlet, outlet to PM 5-year Cycle
change Sprocket
Model: M12S1525R6, M12S1525Q6
change modular belt
Model: M1233 0.5" W.150 mm
</t>
  </si>
  <si>
    <t>MODURA BELT</t>
  </si>
  <si>
    <t>M1233 PP BLUE W150</t>
  </si>
  <si>
    <t>M12S1525R6-15</t>
  </si>
  <si>
    <t>เริ่มซ่อมงาน PM แล้ว รับผิดชอบโดย PAHLA SEEDANG (pahla@nsk.com) เมื่อ 2026-06-05 17:13</t>
  </si>
  <si>
    <t>PM 2-year.cycle
Cleaning tank HYD
Cleaning fan motor 
Cleaning oil cooler
Check and change oil#32 (20L)
Cleaning and change filter pump
Change filter oil cooler</t>
  </si>
  <si>
    <t>เริ่มซ่อมงาน PM แล้ว รับผิดชอบโดย PUCHIT KULSEREE (puchit@nsk.com) เมื่อ 2026-06-10 16:13</t>
  </si>
  <si>
    <t>เริ่มซ่อมงาน PM แล้ว รับผิดชอบโดย CHETSADA PHIWBANG (chetsada@nsk.com) เมื่อ 2026-06-10 08:06</t>
  </si>
  <si>
    <t>Check and change sprocket conveyer</t>
  </si>
  <si>
    <t xml:space="preserve">Repair Unit Centering to PM 5-year Cycle
Change Machine parts
change Rotary actuator
Model: CDRQ2BS30-90C
change Coupling
Model: CPJK30-RD-10-12
change Bearing
Model: 6001ZZ
</t>
  </si>
  <si>
    <t>CDRQ2BS30-90C</t>
  </si>
  <si>
    <t>Centering</t>
  </si>
  <si>
    <t>Repair Unit Pressure Roll Head No.1 Work Details
1.Replace Bearing (6002DU,SB12A)
2.Replace Seal Kit Hydralic Cylinder (CQ2WBH50-PS)
3.Replace Fine U Nut (FUN02SC)
4.Replace Stoper pin (STEHN10)
5.Replace Part Machine
6.Setting Conditions</t>
  </si>
  <si>
    <t>เริ่มซ่อมงาน PM แล้ว รับผิดชอบโดย CHETSADA PHIWBANG (chetsada@nsk.com) เมื่อ 2026-06-01 16:21</t>
  </si>
  <si>
    <t>CQ2WBH50-PS</t>
  </si>
  <si>
    <t>Unit Pressure Roll</t>
  </si>
  <si>
    <t>Repair Unit Pressure Roll Head No.2 Work Details
1.Replace Bearing (6002DU,SB12A)
2.Replace Seal Kit Hydralic Cylinder (CQ2WBH50-PS)
3.Replace Fine U Nut (FUN02SC)
4.Replace Stoper pin (STEHN10)
5.Replace Part Machine
6.Setting Conditions</t>
  </si>
  <si>
    <t>เริ่มซ่อมงาน PM แล้ว รับผิดชอบโดย KUNANON PARAWANWONG (parawanwong-k-3161@nsk.com) เมื่อ 2026-06-02 18:13</t>
  </si>
  <si>
    <t xml:space="preserve">Repair mid-shift unit
-Replace 
ball screw : BSSE1520-611
bush bearing : LB20NYDD
bearing support : WBK12-11
shaft  :
PSSFAM20-552-F22-B19-P8-T22-S19-Q8
pulley no.1 : HHAA26S5M150-F-10
pulley no.2 : HTPA26S5M150-B-N12
Belt : C-HTBN300S5M-100
</t>
  </si>
  <si>
    <t>mid-shift</t>
  </si>
  <si>
    <t xml:space="preserve">Repair loader part
-Replate the air cy linder loader up-down
: CDBA2F63-20-HL
replace 
-Plate A : 1 EA.
-Plate B : 9 EA.
-Plate C : 1 EA.
-Plate D : 1 EA.
</t>
  </si>
  <si>
    <t>Replace straight running single hinge flat top conveyor chain according to the 3Y. pm schedule
model : LF820-K600</t>
  </si>
  <si>
    <t>เริ่มซ่อมงาน PM แล้ว รับผิดชอบโดย KUNANON PARAWANWONG (parawanwong-k-3161@nsk.com) เมื่อ 2026-06-02 18:14</t>
  </si>
  <si>
    <t>Replace the air cylinder transfer inlet according to the 3Y pm schedule.
-MGPM20-50Z
-MGPM25-150Z
-MSQB30R
-MY1H32G-300LZ</t>
  </si>
  <si>
    <t xml:space="preserve">Detected The sprocket out conveyor is worn.
</t>
  </si>
  <si>
    <t>The air cylinder Transfer up/down is damaged, and the guide has broken.</t>
  </si>
  <si>
    <t>Seal hight check M/C</t>
  </si>
  <si>
    <t>CH-188</t>
  </si>
  <si>
    <t>Replace spindle seal check according to the 3Y pm schedule.
-bearing 6814ZZ = 1 EA.
-bearing 6908ZZ = 1 EA.
-bearing 608ZZ = 1 EA.</t>
  </si>
  <si>
    <t>Seal &amp; Torque  check  M/C</t>
  </si>
  <si>
    <t>CH-046</t>
  </si>
  <si>
    <t xml:space="preserve">Replace belt mid-shift according to the 1Y pm schedule.
-C-HTBN300S5M-100 (misumi) </t>
  </si>
  <si>
    <t>เริ่มซ่อมงาน PM แล้ว รับผิดชอบโดย CHETSADA PHIWBANG (chetsada@nsk.com) เมื่อ 2026-06-01 16:22</t>
  </si>
  <si>
    <t>Check accuracy work head 
Check parallel spindle IH
Check face run out shaft dresser unit</t>
  </si>
  <si>
    <t>เริ่มซ่อมงาน PM แล้ว รับผิดชอบโดย PUCHIT KULSEREE (puchit@nsk.com) เมื่อ 2026-06-05 14:01</t>
  </si>
  <si>
    <t>PM 1 - year cycle
Check accuracy work head 
Check run out work head</t>
  </si>
  <si>
    <t>PM 1 - year cycle
Check accuracy work head 
Check run out work head
Check parallel dresser 
Check runout shaft dresser</t>
  </si>
  <si>
    <t xml:space="preserve">PM 1 - year cycle
Check accuracy work head 
Check run out work head
</t>
  </si>
  <si>
    <t>Pm 1-year cycle 
Cleaning solenoid and lubricant</t>
  </si>
  <si>
    <t>Check and change spocket conveyer
Cutting and tesion conveyer</t>
  </si>
  <si>
    <t xml:space="preserve">Check and change spocket conveyer
Cutting and tesion conveyer </t>
  </si>
  <si>
    <t>M25S1003Q6</t>
  </si>
  <si>
    <t>Change filter 1 and 10 micron</t>
  </si>
  <si>
    <t>Change filter 1 micron</t>
  </si>
  <si>
    <t>Change filter electric blower
Front filter and brack filter</t>
  </si>
  <si>
    <t xml:space="preserve">Filter front </t>
  </si>
  <si>
    <t>3KEF-H04</t>
  </si>
  <si>
    <t>เริ่มซ่อมงาน PM แล้ว รับผิดชอบโดย PAHLA SEEDANG (pahla@nsk.com) เมื่อ 2026-06-04 15:12</t>
  </si>
  <si>
    <t>เริ่มซ่อมงาน PM แล้ว รับผิดชอบโดย PUCHIT KULSEREE (puchit@nsk.com) เมื่อ 2026-06-10 16:18</t>
  </si>
  <si>
    <t>CDQ2B25-15DMZ</t>
  </si>
  <si>
    <t>repair unit spindle work head
check accuracy work head
เนื่องจากของเดิมshafสึกหรอทำให้ต้องยกมาเปลี่ยนใหม่หมด</t>
  </si>
  <si>
    <t>7210CTYNDBLP5</t>
  </si>
  <si>
    <t xml:space="preserve">Machine Accuracy Inspection – Details as Follows :
1.Check Run-Out Work Head
2.Check Accuracy Shoe Stopper 
3.Check Parallel between Spindle Work Head and Spindle Wheel Head
</t>
  </si>
  <si>
    <t xml:space="preserve">Machine Accuracy Inspection – Details as Follows :
1.Check Run-Out Work Head
2.Check Accuracy Shoe Stopper </t>
  </si>
  <si>
    <t>Machine Accuracy Inspection – Details as Follows :
1.Check Run-Out Work Head
2.Check Accuracy Shoe Stopper 
3.Check Parallel between Spindle Work Head and Spindle Wheel Head</t>
  </si>
  <si>
    <t xml:space="preserve">Machine Accuracy Inspection (Work Head No.1)  Details as Follows :
1.Check Run-Out Work Head
2.Check Accuracy Shoe Stopper </t>
  </si>
  <si>
    <t>เริ่มซ่อมงาน PM แล้ว รับผิดชอบโดย PUCHIT KULSEREE (puchit@nsk.com) เมื่อ 2026-06-10 15:57</t>
  </si>
  <si>
    <t xml:space="preserve">Machine Accuracy Inspection (Work Head No.2)  Details as Follows :
1.Check Run-Out Work Head
2.Check Accuracy Shoe Stopper </t>
  </si>
  <si>
    <t xml:space="preserve">Machine Accuracy Inspection  Details as Follows :
1.Check Run-Out Work Head
2.Check Accuracy Shoe Stopper </t>
  </si>
  <si>
    <t xml:space="preserve">Machine Accuracy Inspection Details as Follows :
1.Check Run-Out Work Head
2.Check Accuracy Shoe Stopper </t>
  </si>
  <si>
    <t>Replace Seal Kit The Air Cylinder Loader Chuck Accordding To PM 2 Year Cycle</t>
  </si>
  <si>
    <t>CQ2B63-PS</t>
  </si>
  <si>
    <t>Replace Seal Kit The Air Cylinder UnLoader Chuck Accordding To PM 2 Year Cycle</t>
  </si>
  <si>
    <t>เริ่มซ่อมงาน PM แล้ว รับผิดชอบโดย KUNANON PARAWANWONG (parawanwong-k-3161@nsk.com) เมื่อ 2026-06-12 15:30</t>
  </si>
  <si>
    <t>Replace Seal Kit The Air Cylinder Discharge-Loader Chuck Accordding To PM 2 Year Cycle</t>
  </si>
  <si>
    <t>เริ่มซ่อมงาน PM แล้ว รับผิดชอบโดย KUNANON PARAWANWONG (parawanwong-k-3161@nsk.com) เมื่อ 2026-06-12 15:32</t>
  </si>
  <si>
    <t>Replace Work Head Belt According To PM 2 Year Cycle</t>
  </si>
  <si>
    <t>เริ่มซ่อมงาน PM แล้ว รับผิดชอบโดย CHETSADA PHIWBANG (chetsada@nsk.com) เมื่อ 2026-06-12 19:23</t>
  </si>
  <si>
    <t>เริ่มซ่อมงาน PM แล้ว รับผิดชอบโดย PAHLA SEEDANG (pahla@nsk.com) เมื่อ 2026-06-12 15:27</t>
  </si>
  <si>
    <t xml:space="preserve">Machine Accuracy Inspection (Head No.1) Details as Follows :
1.Check Run-Out Work Head
2.Check Accuracy Shoe Stopper </t>
  </si>
  <si>
    <t xml:space="preserve">Machine Accuracy Inspection (Head No.2) Details as Follows :
1.Check Run-Out Work Head
2.Check Accuracy Shoe Stopper </t>
  </si>
  <si>
    <t>change oil mish unit งาน improve ment
เปลี่ยนเป็นระบบมีsensorจับดรอปน้ำน้ำมัน</t>
  </si>
  <si>
    <t>เริ่มซ่อมงาน PM แล้ว รับผิดชอบโดย PUCHIT KULSEREE (puchit@nsk.com) เมื่อ 2026-06-08 08:15</t>
  </si>
  <si>
    <t>LUBRICATOR CENTRALIZED</t>
  </si>
  <si>
    <t>MC9-01L3-3Y182</t>
  </si>
  <si>
    <t>change conveyer inlet support i/r 
เนื่องจากของเดิมเสื่อมสะภาพจากการใช้งาน</t>
  </si>
  <si>
    <t>เริ่มซ่อมงาน PM แล้ว รับผิดชอบโดย PAHLA SEEDANG (pahla@nsk.com) เมื่อ 2026-06-05 17:14</t>
  </si>
  <si>
    <t>100X1100 (F1)</t>
  </si>
  <si>
    <t>change air filter ตามรอบอายุการใช้งาน</t>
  </si>
  <si>
    <t>AW60P-060S</t>
  </si>
  <si>
    <t>เริ่มซ่อมงาน PM แล้ว รับผิดชอบโดย PUCHIT KULSEREE (puchit@nsk.com) เมื่อ 2026-06-10 16:14</t>
  </si>
  <si>
    <t>เริ่มซ่อมงาน PM แล้ว รับผิดชอบโดย PAHLA SEEDANG (pahla@nsk.com) เมื่อ 2026-06-12 15:29</t>
  </si>
  <si>
    <t xml:space="preserve">Detected an air leak from the air cylinder  Shutter door </t>
  </si>
  <si>
    <t>Detected an air leak from the air cylinder  Right Tray Index L/R</t>
  </si>
  <si>
    <t>Detected a tear in the conveyor belt (Outside).</t>
  </si>
  <si>
    <t>Replace Bearing Oscillation According To PM 1 Year Cycle</t>
  </si>
  <si>
    <t>6208DDUCM</t>
  </si>
  <si>
    <t>Detected looseness in the tray Left/Right
and tray  index Left/Right</t>
  </si>
  <si>
    <t>เริ่มซ่อมงาน PM แล้ว รับผิดชอบโดย CHETSADA PHIWBANG (chetsada@nsk.com) เมื่อ 2026-06-12 19:21</t>
  </si>
  <si>
    <t>Tray Lef/Right</t>
  </si>
  <si>
    <t xml:space="preserve">Repair hydraulic loader single R,L according to pm 2Y. schedule
-Seal kit set
-Bearing </t>
  </si>
  <si>
    <t xml:space="preserve">Repair hydraulic loader single R,L up-down according to pm 2Y. schedule
-Seal kit set
-Bearing </t>
  </si>
  <si>
    <t>Repair work head unit according to pm 2Y. schedule
-Seal kit set
-Bearing support
-belt work head</t>
  </si>
  <si>
    <t>Detected an air leak from the air cylinder  tray adv/ret and air cylinder tray index left/right</t>
  </si>
  <si>
    <t xml:space="preserve">Detected an air leak from the air cylinder  Carrier Left/Right </t>
  </si>
  <si>
    <t xml:space="preserve">CG1N50Z-PS	</t>
  </si>
  <si>
    <t xml:space="preserve">Detected sticking in the air cylinder divider up/down
</t>
  </si>
  <si>
    <t>Detected an air leak from the air cylinder  Lifter In-Chute</t>
  </si>
  <si>
    <t>Detected an air leak from the air cylinder  Tray Index Left/Right</t>
  </si>
  <si>
    <t>เริ่มซ่อมงาน PM แล้ว รับผิดชอบโดย KUNANON PARAWANWONG (parawanwong-k-3161@nsk.com) เมื่อ 2026-06-12 16:47</t>
  </si>
  <si>
    <t>Detected Keep Plate is wear off</t>
  </si>
  <si>
    <t>Keep Plate</t>
  </si>
  <si>
    <t>Install pressure gauge oil lubricant for table L_R (งานขยายผล)</t>
  </si>
  <si>
    <t xml:space="preserve">Out chute plate มีรอยสึกหรอ เวลาที่ชิ้นงานโหลดออกมา ทำให้ชิ้นงานติดขัด </t>
  </si>
  <si>
    <t>รายงานความพร้อมของข้อมูล — PM PLAN (แผนการทำ PM)</t>
  </si>
  <si>
    <t>แหล่งข้อมูล: ชีต 'query (10)' / ตาราง Table_query__10 (SharePoint List Export) — สแกนครบทุกแถว ไม่ได้สุ่มตัวอย่าง</t>
  </si>
  <si>
    <t>1. ภาพรวม / Overview</t>
  </si>
  <si>
    <t>จำนวนแถวข้อมูล (rows)</t>
  </si>
  <si>
    <t>จำนวนคอลัมน์ (columns)</t>
  </si>
  <si>
    <t>ID ไม่ซ้ำ (unique key)</t>
  </si>
  <si>
    <t>จำนวนเครื่องจักร (QRCODE ไม่ซ้ำ)</t>
  </si>
  <si>
    <t>QRCODE เป็นรหัสเครื่อง จึงซ้ำได้ตามปกติ (เช่น GR-241 = 26 แถว) — ห้ามใช้เป็นคีย์</t>
  </si>
  <si>
    <t>มูลค่าอะไหล่รวม (Cost)</t>
  </si>
  <si>
    <t>แถวที่มี Cost &gt; 0</t>
  </si>
  <si>
    <t>งานที่ปิดแล้ว (StatusItems = เสร็จสิ้น)</t>
  </si>
  <si>
    <t>ช่วงวันที่ LastPMDate</t>
  </si>
  <si>
    <t>ช่วงวันที่ NextPMDate</t>
  </si>
  <si>
    <t>2. โปรไฟล์รายคอลัมน์ / Per-column profile</t>
  </si>
  <si>
    <t>คอลัมน์</t>
  </si>
  <si>
    <t>มีค่า</t>
  </si>
  <si>
    <t>ว่าง</t>
  </si>
  <si>
    <t>% ที่กรอก</t>
  </si>
  <si>
    <t>ค่าที่ต่างกัน</t>
  </si>
  <si>
    <t>สถานะ</t>
  </si>
  <si>
    <t>เหตุผล / สิ่งที่พบ</t>
  </si>
  <si>
    <t>&gt;200</t>
  </si>
  <si>
    <t>✅</t>
  </si>
  <si>
    <t>⚠️</t>
  </si>
  <si>
    <t>❌</t>
  </si>
  <si>
    <t>ไม่ซ้ำทุกแถว ใช้เป็น primary key ได้</t>
  </si>
  <si>
    <t>ว่าง 835 แถว — เชื่อมกับใบแจ้งซ่อมได้เพียงบางส่วน</t>
  </si>
  <si>
    <t>ว่าง 100% — ไม่มีข้อมูล ควรตัดออก</t>
  </si>
  <si>
    <t>4 ประเภท: TBM 2,469 / CBM 301 / UBM 29 / PdM 18 (ว่าง 3)</t>
  </si>
  <si>
    <t>ว่าง 52 แถว; ค่าไทย 6 แบบ ควร map เป็นรหัสอังกฤษด้วย</t>
  </si>
  <si>
    <t>ค่าเดียวทั้งตาราง (Preventive Maintenance) — ไม่มีประโยชน์ในการวิเคราะห์</t>
  </si>
  <si>
    <t>Mechanical 1,754 / Electrical 1,063 (ว่าง 3)</t>
  </si>
  <si>
    <t>มีช่องว่างหน้า/หลังข้อความ 320 แถว ทำให้จัดกลุ่มผิด</t>
  </si>
  <si>
    <t>37 ไลน์ ค่าสะอาด ใช้จัดกลุ่มได้ทันที</t>
  </si>
  <si>
    <t>ชื่อยาว บางแถวมีรหัสเครื่องใน () เช่น (GR-716) ควรแยกออก</t>
  </si>
  <si>
    <t>ว่าง 19 แถว; ซ้ำได้ตามปกติ (1 เครื่องมีหลายรายการ PM)</t>
  </si>
  <si>
    <t>มีช่องว่างหน้า/หลัง 1,119 แถว; ข้อความใน () เป็นสเปกจริง ไม่ควรลบ</t>
  </si>
  <si>
    <t>Inspection 1,209 / Part Change 1,131 / Cleaning 368 / อื่น ๆ</t>
  </si>
  <si>
    <t>Medium 2,663 / Important 133 / Low 18 / Urgent 6</t>
  </si>
  <si>
    <t>ว่าง 2,788 แถว (98.9%) — วิเคราะห์อะไหล่จากคอลัมน์นี้ไม่ได้</t>
  </si>
  <si>
    <t>ว่าง 1,757 แถว (62%) + ช่องว่างหน้า/หลัง 31 แถว</t>
  </si>
  <si>
    <t>ว่าง 1,812 แถว (64%); ข้อความใน () ปนกันทั้งสเปกและหมายเหตุ</t>
  </si>
  <si>
    <t>เก็บเป็นข้อความ 505 แถว (บวก/รวมไม่ได้) และมีค่า 0 อยู่ 25 แถว</t>
  </si>
  <si>
    <t>2,705 แถว (96%) เป็น 0 — วิเคราะห์ต้นทุนได้เฉพาะ 115 แถว</t>
  </si>
  <si>
    <t>มีค่า 0 วัน 102 แถว และว่าง 7 แถว — รอบ PM ไม่สมเหตุสมผล</t>
  </si>
  <si>
    <t>เป็นวันที่จริง (m/d/yyyy) ครบ 2,817 แถว</t>
  </si>
  <si>
    <t>ว่าง 1,249 แถว — งานที่ยังไม่ทำจริง (สอดคล้องกับสถานะบางส่วน)</t>
  </si>
  <si>
    <t>ว่าง 30 แถว; มีวันที่อนาคตถึง 29/04/2029 ซึ่งขัดกับความหมาย 'ครั้งล่าสุด'</t>
  </si>
  <si>
    <t>ว่าง 17 แถว; มีค่าผิดปกติถึงปี 2086 (คีย์ผิด)</t>
  </si>
  <si>
    <t>ว่าง 2,604 แถว (92%); มี '-' เป็นค่าหลอก 10 แถว</t>
  </si>
  <si>
    <t>ว่าง 913 แถว; ทุกแถวที่มีค่าฝังชื่อ+อีเมลผู้รับผิดชอบใน () ควรแยกออก</t>
  </si>
  <si>
    <t>10 ค่า (มี 'Automate' 1 แถว = ระบบสร้างอัตโนมัติ)</t>
  </si>
  <si>
    <t>9 คน ว่าง 7 แถว</t>
  </si>
  <si>
    <t>ว่าง 99.9% แต่มีงาน Condition-based ถึง 301 แถว — ไม่ได้บันทึกค่าที่วัด</t>
  </si>
  <si>
    <t>ว่าง 99.9% — ตามคอลัมน์ค่าที่วัด</t>
  </si>
  <si>
    <t>ว่าง 99.9% — ไม่มีค่าหลังซ่อมให้เทียบ</t>
  </si>
  <si>
    <t>ค่าเดียว (Item) — metadata ของ SharePoint ตัดออกได้</t>
  </si>
  <si>
    <t>ค่าเดียว (path ของ SharePoint List) ตัดออกได้</t>
  </si>
  <si>
    <t>3. สิ่งที่ต้องแก้ / Issues &amp; Proposed fixes</t>
  </si>
  <si>
    <t>ระดับ</t>
  </si>
  <si>
    <t>ปัญหา</t>
  </si>
  <si>
    <t>จำนวน</t>
  </si>
  <si>
    <t>วิธีแก้ที่เสนอ</t>
  </si>
  <si>
    <t>สูง</t>
  </si>
  <si>
    <t>Qty เก็บเป็นข้อความ — รวม/เชี่ยไม่ได้</t>
  </si>
  <si>
    <t>สร้าง Qty_Clean ด้วย VALUE() เก็บเป็นตัวเลข</t>
  </si>
  <si>
    <t>สถานะ = 'เสร็จสิ้น' แต่ ActualMonth ว่าง (ขัดกันเอง)</t>
  </si>
  <si>
    <t>ติธง Data_Quality_Flag = 'DONE_NO_ACTUAL_DATE' — ไม่เดาวันที่ให้</t>
  </si>
  <si>
    <t>งาน Condition-based แต่ไม่มีค่าที่วัด (CdB_Before ว่าง)</t>
  </si>
  <si>
    <t>ติธง 'CBM_NO_MEASUREMENT' — ต้องแก้ที่ต้นทางในระบบกรอกข้อมูล</t>
  </si>
  <si>
    <t>ช่องว่างหน้า/หลังข้อความ (Items 1,119 / PositionName 320 / PartName 31)</t>
  </si>
  <si>
    <t>TRIM() + UPPER() ในคอลัมน์ _Clean ทุกคอลัมน์ข้อความ</t>
  </si>
  <si>
    <t>กลาง</t>
  </si>
  <si>
    <t>PeriodDay = 0 วัน (รอบ PM เป็นไปไม่ได้) + ว่าง 7 แถว</t>
  </si>
  <si>
    <t>ติธง 'INVALID_PERIOD' — เก็บค่าเดิมไว้ ไม่แก้เป็นค่าอื่น</t>
  </si>
  <si>
    <t>Remark2 ฝังชื่อ+อีเมลผู้รับผิดชอบไว้ในข้อความ</t>
  </si>
  <si>
    <t>แยกเป็น Responsible_Email + Remark2_Clean (ตัดอีเมลออก)</t>
  </si>
  <si>
    <t>คอลัมน์ว่าง 100% (Ref_Part_Change_ID, Ref_Tool_Life_ID, Ref_PM_History_ID, UserID)</t>
  </si>
  <si>
    <t>ตัดออกจากชีตสะอาด (ต้นทางยังคงอยู่)</t>
  </si>
  <si>
    <t>คอลัมน์ค่าเดียว/metadata (SectionResponse, Item Type, Path)</t>
  </si>
  <si>
    <t>ตัดออกจากชีตสะอาด — ไม่ช่วยในการวิเคราะห์</t>
  </si>
  <si>
    <t>แถวกึ่งว่าง (มีข้อมูล ≤ 6 ช่อง): ID 285, 295, 809</t>
  </si>
  <si>
    <t>ติธง 'NEAR_EMPTY_ROW' เพื่อกรองออกก่อนวิเคราะห์</t>
  </si>
  <si>
    <t>NextPMDate มีค่าผิดปกติเกินปี 2030 (สูงสุด 21/05/2086)</t>
  </si>
  <si>
    <t>ติธง 'DATE_OUTLIER' — น่าจะเกิดจากการคีย์ปีผิด</t>
  </si>
  <si>
    <t>NextPMDate ก่อน LastPMDate (ลำดับเวลาสลับ)</t>
  </si>
  <si>
    <t>ติธง 'DATE_SEQUENCE_ERROR'</t>
  </si>
  <si>
    <t>ต่ำ</t>
  </si>
  <si>
    <t>Cost = 0 เกือบทั้งตาราง (96%)</t>
  </si>
  <si>
    <t>เก็บไว้ตามเดิม + ติธง 'NO_COST' — ห้ามเดาต้นทุน</t>
  </si>
  <si>
    <t>Remark1 มีค่าหลอก '-'</t>
  </si>
  <si>
    <t>แปลงเป็นค่าว่างใน Remark1_Clean</t>
  </si>
  <si>
    <t>MachineName ฝังรหัสเครื่องใน () เช่น (GR-716)</t>
  </si>
  <si>
    <t>แยกเป็น Machine_Base_Name; ข้อความสเปกใน Items/Model ไม่ลบ</t>
  </si>
  <si>
    <t>4. สรุปความพร้อม / Verdict</t>
  </si>
  <si>
    <t>การใช้งาน</t>
  </si>
  <si>
    <t>ความพร้อม</t>
  </si>
  <si>
    <t>หมายเหตุ</t>
  </si>
  <si>
    <t>วิเคราะห์แผน/ผลงาน PM (ตามไลน์/เครื่อง/ผู้รับผิดชอบ)</t>
  </si>
  <si>
    <t>✅ พร้อมหลังทำความสะอาด</t>
  </si>
  <si>
    <t>LineLocation, PM_Type, Action, Priority, Planner, Responsible, วันที่ มีครบเกือบ 100%</t>
  </si>
  <si>
    <t>วิเคราะห์ต้นทุน PM</t>
  </si>
  <si>
    <t>❌ ทำไม่ได้</t>
  </si>
  <si>
    <t>Cost = 0 ถึง 96% และ Qty ว่าง 82% — สรุปต้นทุนจะผิดอย่างมีนัยสำคัญ</t>
  </si>
  <si>
    <t>วิเคราะห์อะไหล่/สต็อกอะไหล่</t>
  </si>
  <si>
    <t>Spare_ID ว่าง 98.9% — เชื่อมกับมาสเตอร์อะไหล่ไม่ได้</t>
  </si>
  <si>
    <t>วิเคราะห์ค่าที่วัด (Condition-based)</t>
  </si>
  <si>
    <t>มีงาน CBM 301 แถว แต่มีค่าวัดจริงเพียง 4 แถว — ต้องเก็บค่าที่หน้างานก่อน</t>
  </si>
  <si>
    <t>วัด On-time rate / ความล่าช้าของแผน</t>
  </si>
  <si>
    <t>⚠️ ทำได้บางส่วน</t>
  </si>
  <si>
    <t>มี 315 แถวที่สถานะเสร็จแต่ไม่มีวันที่ทำจริง — คำนวนจาก 2,505 แถวที่สมบูรณ์</t>
  </si>
  <si>
    <t>Chatbot / RAG (ถาม-ตอบเรื่องแผน PM)</t>
  </si>
  <si>
    <t>ต้องมีคอลัมน์ Search_Text รวมเครื่อง+งาน+ไลน์+สถานะ และ TRIM ข้อความก่อน embed</t>
  </si>
  <si>
    <t>เชื่อมต่อกับระบบใบแจ้งซ่อม</t>
  </si>
  <si>
    <t>Ref_ID_Work01 มีค่า 1,985 แถว (70%) — อีก 835 แถวเชื่อมไม่ได้</t>
  </si>
  <si>
    <t>กฎการทำความสะอาดข้อมูล / Cleaning Rules</t>
  </si>
  <si>
    <t>⚠️ แก้ค่าในชีตนี้ได้เลย ชีต Clean_PM_Plan จะอัปเดตตาม — หากต้องเพิ่มกฎ ให้แทรกแถว 'ภายใน' ช่วงที่ระบุ (ห้ามพิมพ์ต่อท้ายใต้ช่วง เพราะสูตรจะไม่เห็น)</t>
  </si>
  <si>
    <t>บล็อก 1: StatusItems → Status_EN   (ช่วงที่สูตรใช้: A5:B10)</t>
  </si>
  <si>
    <t>COMPLETED</t>
  </si>
  <si>
    <t>NEW_PLAN</t>
  </si>
  <si>
    <t>IN_PROGRESS</t>
  </si>
  <si>
    <t>PLAN_REVISED</t>
  </si>
  <si>
    <t>POSTPONED</t>
  </si>
  <si>
    <t>CANCELLED</t>
  </si>
  <si>
    <t>บล็อก 2: PM_Type → PM_Type_Code   (ช่วงที่สูตรใช้: A14:B17)</t>
  </si>
  <si>
    <t>TBM</t>
  </si>
  <si>
    <t>CBM</t>
  </si>
  <si>
    <t>UBM</t>
  </si>
  <si>
    <t>PdM</t>
  </si>
  <si>
    <t>บล็อก 3: ค่าหลอก/ค่าไม่ถูกต้อง → แปลงเป็นค่าว่าง   (ช่วงที่สูตรใช้: A21:A26)</t>
  </si>
  <si>
    <t>N/A</t>
  </si>
  <si>
    <t>NA</t>
  </si>
  <si>
    <t>TBD</t>
  </si>
  <si>
    <t>NULL</t>
  </si>
  <si>
    <t>.</t>
  </si>
  <si>
    <t>บล็อก 4: คำอธิบายคอลัมน์ที่สร้างใหม่ (อ่านอย่างเดียว)</t>
  </si>
  <si>
    <t>ตรรกะ</t>
  </si>
  <si>
    <t>Machine_Base_Name</t>
  </si>
  <si>
    <t>ชื่อเครื่องส่วนหน้าก่อนวงเล็บ ตัดช่องว่างและทำเป็นตัวพิมพ์ใหญ่</t>
  </si>
  <si>
    <t>Machine_Code_In_Name</t>
  </si>
  <si>
    <t>รหัสในวงเล็บของ MachineName เช่น (GR-716) → GR-716 (ว่างถ้าไม่มี)</t>
  </si>
  <si>
    <t>PM_Type_Code / Status_EN</t>
  </si>
  <si>
    <t>แปลงตามบล็อก 1-2; ค่าที่ไม่อยู่ในตาราง = UNKNOWN, ค่าว่างของสถานะ = MISSING</t>
  </si>
  <si>
    <t>Qty_Clean / CdB_*_Value</t>
  </si>
  <si>
    <t>VALUE() แปลงข้อความเป็นตัวเลข; แปลงไม่ได้ = ว่าง (ไม่เดาค่า)</t>
  </si>
  <si>
    <t>Remark2_Clean</t>
  </si>
  <si>
    <t>ข้อความก่อนวงเล็บอีเมล; Responsible_Email = อีเมลในวงเล็บ (ตัวพิมพ์เล็ก)</t>
  </si>
  <si>
    <t>Remark1_Clean</t>
  </si>
  <si>
    <t>ตัดค่าหลอกตามบล็อก 3 ออกเป็นค่าว่าง</t>
  </si>
  <si>
    <t>Plan_Year / Plan_Year_Month</t>
  </si>
  <si>
    <t>ดึงจาก PlanMonth เพื่อใช้ทำ pivot รายปี/รายเดือน</t>
  </si>
  <si>
    <t>Is_Overdue</t>
  </si>
  <si>
    <t>NextPMDate &lt; วันนี้ และสถานะยังไม่ COMPLETED → OVERDUE (งานที่ปิดแล้วเว้นว่าง)</t>
  </si>
  <si>
    <t>Search_Text</t>
  </si>
  <si>
    <t>รวมข้อความสำคัญไว้ 1 ช่องด้วย TEXTJOIN สำหรับป้อนเข้า chatbot / vector search</t>
  </si>
  <si>
    <t>Data_Quality_Flag</t>
  </si>
  <si>
    <t>ป้ายปัญหาคั่นด้วย ';' — ว่าง = แถวสะอาด กรองด้วยค่าว่างได้เลย</t>
  </si>
  <si>
    <t>QRCODE_Clean</t>
  </si>
  <si>
    <t>LineLocation_Clean</t>
  </si>
  <si>
    <t>PositionName_Raw</t>
  </si>
  <si>
    <t>PositionName_Clean</t>
  </si>
  <si>
    <t>PM_Type_Code</t>
  </si>
  <si>
    <t>StatusItems_Raw</t>
  </si>
  <si>
    <t>Status_EN</t>
  </si>
  <si>
    <t>Items_Raw</t>
  </si>
  <si>
    <t>Items_Clean</t>
  </si>
  <si>
    <t>PartName_Clean</t>
  </si>
  <si>
    <t>Model_Clean</t>
  </si>
  <si>
    <t>Qty_Raw</t>
  </si>
  <si>
    <t>Qty_Clean</t>
  </si>
  <si>
    <t>Responsible_Email</t>
  </si>
  <si>
    <t>CdB_Before_Value</t>
  </si>
  <si>
    <t>CdB_After_Value</t>
  </si>
  <si>
    <t>Plan_Year</t>
  </si>
  <si>
    <t>Plan_Year_Month</t>
  </si>
  <si>
    <t>Has_Cost</t>
  </si>
  <si>
    <t>5. การตรวจสอบชีตสะอาด / Tie-out: Clean_PM_Plan</t>
  </si>
  <si>
    <t>รายการตรวจ</t>
  </si>
  <si>
    <t>ชีตสะอาด</t>
  </si>
  <si>
    <t>ผล</t>
  </si>
  <si>
    <t>จำนวนแถว</t>
  </si>
  <si>
    <t>มูลค่า Cost รวม</t>
  </si>
  <si>
    <t>งานเสร็จสิ้น / COMPLETED</t>
  </si>
  <si>
    <t>งาน Condition-based / CBM</t>
  </si>
  <si>
    <t>ค่าที่ map ไม่สำเร็จ (UNKNOWN)</t>
  </si>
  <si>
    <t>แถวสะอาดสมบูรณ์ (Data_Quality_Flag ว่าง)</t>
  </si>
  <si>
    <t>ต้นฉบับ</t>
  </si>
  <si>
    <t>ข้อจำกัด: ชีต Clean_PM_Plan ใช้สูตรอ้างอิงตรงแถวกับชีต 'query (10)' — หากมีการเพิ่มแถวใหม่ที่ต้นทาง ต้องลากสูตรลงมาให้ครบแถวด้วย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</si>
</sst>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quot;$&quot;#,##0.00\);\-"/>
    <numFmt numFmtId="165" formatCode="0.0%"/>
    <numFmt numFmtId="166" formatCode="#,##0.00;\(#,##0.00\);\-"/>
    <numFmt numFmtId="167" formatCode="#,##0;\(#,##0\);\-"/>
  </numFmts>
  <fonts count="3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rgb="FF1F3864"/>
      <name val="Aptos Narrow"/>
      <family val="2"/>
      <scheme val="minor"/>
    </font>
    <font>
      <i/>
      <sz val="11"/>
      <color rgb="FF595959"/>
      <name val="Aptos Narrow"/>
      <family val="2"/>
      <scheme val="minor"/>
    </font>
    <font>
      <b/>
      <sz val="13"/>
      <color rgb="FFFFFFFF"/>
      <name val="Aptos Narrow"/>
      <family val="2"/>
      <scheme val="minor"/>
    </font>
    <font>
      <sz val="11"/>
      <color rgb="FFC00000"/>
      <name val="Aptos Narrow"/>
      <family val="2"/>
      <scheme val="minor"/>
    </font>
    <font>
      <i/>
      <sz val="11"/>
      <color theme="1"/>
      <name val="Aptos Narrow"/>
      <family val="2"/>
      <scheme val="minor"/>
    </font>
    <font>
      <sz val="9"/>
      <color indexed="81"/>
      <name val="Tahoma"/>
    </font>
    <font>
      <b/>
      <sz val="9"/>
      <color indexed="81"/>
      <name val="Tahoma"/>
    </font>
    <font>
      <b/>
      <sz val="15"/>
      <color rgb="FF1F3864"/>
      <name val="Aptos Narrow"/>
      <family val="2"/>
      <scheme val="minor"/>
    </font>
    <font>
      <b/>
      <sz val="11"/>
      <color rgb="FFC00000"/>
      <name val="Aptos Narrow"/>
      <family val="2"/>
      <scheme val="minor"/>
    </font>
    <font>
      <b/>
      <sz val="11"/>
      <color rgb="FFFFFFFF"/>
      <name val="Aptos Narrow"/>
      <family val="2"/>
      <scheme val="minor"/>
    </font>
    <font>
      <sz val="11"/>
      <color rgb="FF008000"/>
      <name val="Aptos Narrow"/>
      <family val="2"/>
      <scheme val="minor"/>
    </font>
    <font>
      <sz val="11"/>
      <color rgb="FF000000"/>
      <name val="Aptos Narrow"/>
      <family val="2"/>
      <scheme val="minor"/>
    </font>
    <font>
      <i/>
      <sz val="11"/>
      <color rgb="FFC0000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3864"/>
        <bgColor indexed="64"/>
      </patternFill>
    </fill>
    <fill>
      <patternFill patternType="solid">
        <fgColor rgb="FFD9E1F2"/>
        <bgColor indexed="64"/>
      </patternFill>
    </fill>
    <fill>
      <patternFill patternType="solid">
        <fgColor rgb="FFFFF2CC"/>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1" fontId="0" fillId="0" borderId="0" xfId="0" applyNumberFormat="1"/>
    <xf numFmtId="49" fontId="0" fillId="0" borderId="0" xfId="0" applyNumberFormat="1"/>
    <xf numFmtId="0" fontId="0" fillId="0" borderId="0" xfId="0" applyAlignment="1">
      <alignment wrapText="1"/>
    </xf>
    <xf numFmtId="14" fontId="0" fillId="0" borderId="0" xfId="0" applyNumberFormat="1"/>
    <xf numFmtId="0" fontId="16" fillId="0" borderId="0" xfId="0" applyFont="1"/>
    <xf numFmtId="0" fontId="16" fillId="34" borderId="0" xfId="0" applyFont="1" applyFill="1"/>
    <xf numFmtId="0" fontId="18" fillId="0" borderId="0" xfId="0" applyFont="1" applyAlignment="1">
      <alignment vertical="top"/>
    </xf>
    <xf numFmtId="0" fontId="0" fillId="0" borderId="0" xfId="0" applyAlignment="1">
      <alignment vertical="top"/>
    </xf>
    <xf numFmtId="0" fontId="19" fillId="0" borderId="0" xfId="0" applyFont="1" applyAlignment="1">
      <alignment vertical="top"/>
    </xf>
    <xf numFmtId="0" fontId="21" fillId="0" borderId="0" xfId="0" applyFont="1" applyAlignment="1">
      <alignment vertical="top"/>
    </xf>
    <xf numFmtId="164" fontId="0" fillId="0" borderId="0" xfId="0" applyNumberFormat="1" applyAlignment="1">
      <alignment vertical="top"/>
    </xf>
    <xf numFmtId="0" fontId="16" fillId="34" borderId="10" xfId="0" applyFont="1" applyFill="1" applyBorder="1" applyAlignment="1">
      <alignment vertical="top"/>
    </xf>
    <xf numFmtId="0" fontId="16" fillId="34" borderId="10" xfId="0" applyFont="1" applyFill="1" applyBorder="1" applyAlignment="1">
      <alignment horizontal="right" vertical="top"/>
    </xf>
    <xf numFmtId="0" fontId="0" fillId="0" borderId="11" xfId="0" applyBorder="1" applyAlignment="1">
      <alignment vertical="top"/>
    </xf>
    <xf numFmtId="165" fontId="0" fillId="0" borderId="11" xfId="0" applyNumberFormat="1" applyBorder="1" applyAlignment="1">
      <alignment vertical="top"/>
    </xf>
    <xf numFmtId="0" fontId="22" fillId="0" borderId="11" xfId="0" applyFont="1" applyBorder="1" applyAlignment="1">
      <alignment horizontal="right" vertical="top"/>
    </xf>
    <xf numFmtId="0" fontId="0" fillId="0" borderId="11" xfId="0" applyBorder="1" applyAlignment="1">
      <alignment horizontal="center" vertical="top"/>
    </xf>
    <xf numFmtId="0" fontId="0" fillId="0" borderId="12" xfId="0" applyBorder="1" applyAlignment="1">
      <alignment vertical="top"/>
    </xf>
    <xf numFmtId="165" fontId="0" fillId="0" borderId="12" xfId="0" applyNumberFormat="1" applyBorder="1" applyAlignment="1">
      <alignment vertical="top"/>
    </xf>
    <xf numFmtId="0" fontId="22" fillId="0" borderId="12" xfId="0" applyFont="1" applyBorder="1" applyAlignment="1">
      <alignment horizontal="right" vertical="top"/>
    </xf>
    <xf numFmtId="0" fontId="0" fillId="0" borderId="12" xfId="0" applyBorder="1" applyAlignment="1">
      <alignment horizontal="center" vertical="top"/>
    </xf>
    <xf numFmtId="0" fontId="0" fillId="0" borderId="11" xfId="0" applyBorder="1" applyAlignment="1">
      <alignment vertical="top" wrapText="1"/>
    </xf>
    <xf numFmtId="0" fontId="0" fillId="0" borderId="12" xfId="0" applyBorder="1" applyAlignment="1">
      <alignment vertical="top" wrapText="1"/>
    </xf>
    <xf numFmtId="0" fontId="16" fillId="0" borderId="11" xfId="0" applyFont="1" applyBorder="1" applyAlignment="1">
      <alignment horizontal="center" vertical="top"/>
    </xf>
    <xf numFmtId="0" fontId="16" fillId="0" borderId="12" xfId="0" applyFont="1" applyBorder="1" applyAlignment="1">
      <alignment horizontal="center" vertical="top"/>
    </xf>
    <xf numFmtId="0" fontId="16" fillId="0" borderId="11" xfId="0" applyFont="1" applyBorder="1" applyAlignment="1">
      <alignment vertical="top"/>
    </xf>
    <xf numFmtId="0" fontId="16" fillId="0" borderId="12" xfId="0" applyFont="1" applyBorder="1" applyAlignment="1">
      <alignment vertical="top"/>
    </xf>
    <xf numFmtId="0" fontId="20" fillId="33" borderId="0" xfId="0" applyFont="1" applyFill="1" applyAlignment="1">
      <alignment vertical="top"/>
    </xf>
    <xf numFmtId="0" fontId="25" fillId="0" borderId="0" xfId="0" applyFont="1"/>
    <xf numFmtId="0" fontId="26" fillId="0" borderId="0" xfId="0" applyFont="1"/>
    <xf numFmtId="0" fontId="0" fillId="34" borderId="0" xfId="0" applyFill="1"/>
    <xf numFmtId="0" fontId="22" fillId="0" borderId="0" xfId="0" applyFont="1"/>
    <xf numFmtId="0" fontId="0" fillId="35" borderId="10" xfId="0" applyFill="1" applyBorder="1"/>
    <xf numFmtId="0" fontId="0" fillId="35" borderId="11" xfId="0" applyFill="1" applyBorder="1"/>
    <xf numFmtId="0" fontId="0" fillId="35" borderId="12" xfId="0" applyFill="1" applyBorder="1"/>
    <xf numFmtId="0" fontId="0" fillId="35" borderId="0" xfId="0" applyFill="1"/>
    <xf numFmtId="0" fontId="27" fillId="33" borderId="0" xfId="0" applyFont="1" applyFill="1"/>
    <xf numFmtId="0" fontId="28" fillId="0" borderId="0" xfId="0" applyFont="1"/>
    <xf numFmtId="167" fontId="28" fillId="0" borderId="0" xfId="0" applyNumberFormat="1" applyFont="1"/>
    <xf numFmtId="166" fontId="28" fillId="0" borderId="0" xfId="0" applyNumberFormat="1" applyFont="1"/>
    <xf numFmtId="14" fontId="28" fillId="0" borderId="0" xfId="0" applyNumberFormat="1" applyFont="1"/>
    <xf numFmtId="0" fontId="29" fillId="0" borderId="0" xfId="0" applyFont="1"/>
    <xf numFmtId="0" fontId="20" fillId="33" borderId="0" xfId="0" applyFont="1" applyFill="1" applyBorder="1" applyAlignment="1">
      <alignment vertical="top"/>
    </xf>
    <xf numFmtId="0" fontId="16" fillId="34" borderId="0" xfId="0" applyFont="1" applyFill="1" applyBorder="1" applyAlignment="1">
      <alignment vertical="top"/>
    </xf>
    <xf numFmtId="0" fontId="16" fillId="34" borderId="0" xfId="0" applyFont="1" applyFill="1" applyBorder="1" applyAlignment="1">
      <alignment vertical="top" wrapText="1"/>
    </xf>
    <xf numFmtId="4" fontId="0" fillId="0" borderId="0" xfId="0" applyNumberFormat="1"/>
    <xf numFmtId="0" fontId="3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4">
    <dxf>
      <font>
        <b val="0"/>
        <i val="0"/>
        <strike val="0"/>
        <condense val="0"/>
        <extend val="0"/>
        <outline val="0"/>
        <shadow val="0"/>
        <u val="none"/>
        <vertAlign val="baseline"/>
        <sz val="11"/>
        <color rgb="FF000000"/>
        <name val="Aptos Narrow"/>
        <family val="2"/>
        <scheme val="minor"/>
      </font>
    </dxf>
    <dxf>
      <font>
        <color rgb="FF9C0006"/>
      </font>
      <fill>
        <patternFill patternType="solid">
          <fgColor indexed="64"/>
          <bgColor rgb="FFFFC7CE"/>
        </patternFill>
      </fill>
    </dxf>
    <dxf>
      <font>
        <b/>
        <i val="0"/>
        <strike val="0"/>
        <condense val="0"/>
        <extend val="0"/>
        <outline val="0"/>
        <shadow val="0"/>
        <u val="none"/>
        <vertAlign val="baseline"/>
        <sz val="11"/>
        <color rgb="FFFFFFFF"/>
        <name val="Aptos Narrow"/>
        <family val="2"/>
        <scheme val="minor"/>
      </font>
      <fill>
        <patternFill patternType="solid">
          <fgColor indexed="64"/>
          <bgColor rgb="FF1F3864"/>
        </patternFill>
      </fill>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numFmt numFmtId="19" formatCode="dd/mm/yyyy"/>
    </dxf>
    <dxf>
      <font>
        <b val="0"/>
        <i val="0"/>
        <strike val="0"/>
        <condense val="0"/>
        <extend val="0"/>
        <outline val="0"/>
        <shadow val="0"/>
        <u val="none"/>
        <vertAlign val="baseline"/>
        <sz val="11"/>
        <color rgb="FF008000"/>
        <name val="Aptos Narrow"/>
        <family val="2"/>
        <scheme val="minor"/>
      </font>
      <numFmt numFmtId="19" formatCode="dd/mm/yyyy"/>
    </dxf>
    <dxf>
      <font>
        <b val="0"/>
        <i val="0"/>
        <strike val="0"/>
        <condense val="0"/>
        <extend val="0"/>
        <outline val="0"/>
        <shadow val="0"/>
        <u val="none"/>
        <vertAlign val="baseline"/>
        <sz val="11"/>
        <color rgb="FF008000"/>
        <name val="Aptos Narrow"/>
        <family val="2"/>
        <scheme val="minor"/>
      </font>
      <numFmt numFmtId="19" formatCode="dd/mm/yyyy"/>
    </dxf>
    <dxf>
      <font>
        <b val="0"/>
        <i val="0"/>
        <strike val="0"/>
        <condense val="0"/>
        <extend val="0"/>
        <outline val="0"/>
        <shadow val="0"/>
        <u val="none"/>
        <vertAlign val="baseline"/>
        <sz val="11"/>
        <color rgb="FF008000"/>
        <name val="Aptos Narrow"/>
        <family val="2"/>
        <scheme val="minor"/>
      </font>
      <numFmt numFmtId="19" formatCode="dd/mm/yyyy"/>
    </dxf>
    <dxf>
      <font>
        <b val="0"/>
        <i val="0"/>
        <strike val="0"/>
        <condense val="0"/>
        <extend val="0"/>
        <outline val="0"/>
        <shadow val="0"/>
        <u val="none"/>
        <vertAlign val="baseline"/>
        <sz val="11"/>
        <color rgb="FF008000"/>
        <name val="Aptos Narrow"/>
        <family val="2"/>
        <scheme val="minor"/>
      </font>
      <numFmt numFmtId="167" formatCode="#,##0;\(#,##0\);\-"/>
    </dxf>
    <dxf>
      <font>
        <b val="0"/>
        <i val="0"/>
        <strike val="0"/>
        <condense val="0"/>
        <extend val="0"/>
        <outline val="0"/>
        <shadow val="0"/>
        <u val="none"/>
        <vertAlign val="baseline"/>
        <sz val="11"/>
        <color rgb="FF008000"/>
        <name val="Aptos Narrow"/>
        <family val="2"/>
        <scheme val="minor"/>
      </font>
      <numFmt numFmtId="166" formatCode="#,##0.00;\(#,##0.00\);\-"/>
    </dxf>
    <dxf>
      <font>
        <b val="0"/>
        <i val="0"/>
        <strike val="0"/>
        <condense val="0"/>
        <extend val="0"/>
        <outline val="0"/>
        <shadow val="0"/>
        <u val="none"/>
        <vertAlign val="baseline"/>
        <sz val="11"/>
        <color rgb="FF008000"/>
        <name val="Aptos Narrow"/>
        <family val="2"/>
        <scheme val="minor"/>
      </font>
      <numFmt numFmtId="167" formatCode="#,##0;\(#,##0\);\-"/>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b val="0"/>
        <i val="0"/>
        <strike val="0"/>
        <condense val="0"/>
        <extend val="0"/>
        <outline val="0"/>
        <shadow val="0"/>
        <u val="none"/>
        <vertAlign val="baseline"/>
        <sz val="11"/>
        <color rgb="FF008000"/>
        <name val="Aptos Narrow"/>
        <family val="2"/>
        <scheme val="minor"/>
      </font>
    </dxf>
    <dxf>
      <font>
        <color rgb="FFC00000"/>
      </font>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alcChain" Target="calcChain.xml"/><Relationship Id="rId5" Type="http://schemas.openxmlformats.org/officeDocument/2006/relationships/theme" Target="theme/theme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0)" backgroundRefresh="0" connectionId="1" xr16:uid="{861DD169-02EE-4CA5-9168-372DCA396F9D}" autoFormatId="16" applyNumberFormats="0" applyBorderFormats="0" applyFontFormats="0" applyPatternFormats="0" applyAlignmentFormats="0" applyWidthHeightFormats="0">
  <queryTableRefresh nextId="38">
    <queryTableFields count="37">
      <queryTableField id="35" name="ID" tableColumnId="1"/>
      <queryTableField id="31" name="Ref_ID_Work01" tableColumnId="2"/>
      <queryTableField id="32" name="Ref_Part_Change_ID" tableColumnId="3"/>
      <queryTableField id="33" name="Ref_Tool_Life_ID" tableColumnId="4"/>
      <queryTableField id="34" name="Ref_PM_History_ID" tableColumnId="5"/>
      <queryTableField id="23" name="PM_Type" tableColumnId="6"/>
      <queryTableField id="17" name="StatusItems" tableColumnId="7"/>
      <queryTableField id="1" name="SectionResponse" tableColumnId="8"/>
      <queryTableField id="20" name="TypeWork" tableColumnId="9"/>
      <queryTableField id="12" name="PositionName" tableColumnId="10"/>
      <queryTableField id="2" name="LineLocation" tableColumnId="11"/>
      <queryTableField id="3" name="MachineName" tableColumnId="12"/>
      <queryTableField id="4" name="QRCODE" tableColumnId="13"/>
      <queryTableField id="5" name="Items" tableColumnId="14"/>
      <queryTableField id="8" name="Action" tableColumnId="15"/>
      <queryTableField id="25" name="Priority" tableColumnId="16"/>
      <queryTableField id="24" name="Spare_ID" tableColumnId="17"/>
      <queryTableField id="9" name="PartName" tableColumnId="18"/>
      <queryTableField id="10" name="Model" tableColumnId="19"/>
      <queryTableField id="11" name="Qty" tableColumnId="20"/>
      <queryTableField id="13" name="Cost" tableColumnId="21"/>
      <queryTableField id="14" name="PeriodDay" tableColumnId="22"/>
      <queryTableField id="15" name="PlanMonth" tableColumnId="23"/>
      <queryTableField id="16" name="ActualMonth" tableColumnId="24"/>
      <queryTableField id="21" name="LastPMDate" tableColumnId="25"/>
      <queryTableField id="22" name="NextPMDate" tableColumnId="26"/>
      <queryTableField id="6" name="Remark1" tableColumnId="27"/>
      <queryTableField id="7" name="Remark2" tableColumnId="28"/>
      <queryTableField id="26" name="UserID" tableColumnId="29"/>
      <queryTableField id="18" name="Planner" tableColumnId="30"/>
      <queryTableField id="19" name="Responsible" tableColumnId="31"/>
      <queryTableField id="27" name="CdB_Before" tableColumnId="32"/>
      <queryTableField id="29" name="CdB_Before_Unit" tableColumnId="33"/>
      <queryTableField id="28" name="CdB_After" tableColumnId="34"/>
      <queryTableField id="30" name="CdB_After_Unit" tableColumnId="35"/>
      <queryTableField id="37" name="Item Type" tableColumnId="36"/>
      <queryTableField id="36" name="Path" tableColumnId="37"/>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F8D53A-49B7-4612-BB82-D3E4E3982039}" name="Clean_PM_Plan_Table" displayName="Clean_PM_Plan_Table" ref="A1:AQ2821" totalsRowShown="0" headerRowDxfId="2" dataDxfId="3">
  <autoFilter ref="A1:AQ2821" xr:uid="{34F8D53A-49B7-4612-BB82-D3E4E3982039}"/>
  <tableColumns count="43">
    <tableColumn id="1" xr3:uid="{50F18287-2037-4DC3-8A1E-2609DA1A4C86}" name="ID" dataDxfId="45">
      <calculatedColumnFormula>IF('query (10)'!A2="","",'query (10)'!A2)</calculatedColumnFormula>
    </tableColumn>
    <tableColumn id="2" xr3:uid="{84EAC36B-C804-4C9F-84FF-9AACB855ED7A}" name="Ref_ID_Work01" dataDxfId="44">
      <calculatedColumnFormula>IF('query (10)'!B2="","",'query (10)'!B2)</calculatedColumnFormula>
    </tableColumn>
    <tableColumn id="3" xr3:uid="{78697A8E-B73F-4271-81C6-6491A20C1A8B}" name="QRCODE_Clean" dataDxfId="43">
      <calculatedColumnFormula>TRIM(UPPER('query (10)'!M2))</calculatedColumnFormula>
    </tableColumn>
    <tableColumn id="4" xr3:uid="{E173EFB6-1A9D-427E-8F44-ED8893E7500D}" name="Machine_Base_Name" dataDxfId="42">
      <calculatedColumnFormula>TRIM(UPPER(IFERROR(_xlfn.TEXTBEFORE('query (10)'!L2,"("),'query (10)'!L2)))</calculatedColumnFormula>
    </tableColumn>
    <tableColumn id="5" xr3:uid="{AC7321D9-9617-4B08-AFA0-A53DF651506E}" name="Machine_Code_In_Name" dataDxfId="41">
      <calculatedColumnFormula>IFERROR(TRIM(UPPER(_xlfn.TEXTBEFORE(_xlfn.TEXTAFTER('query (10)'!L2,"("),")"))),"")</calculatedColumnFormula>
    </tableColumn>
    <tableColumn id="6" xr3:uid="{B6D128D3-0B4E-4608-A85D-0A5AEFED495C}" name="LineLocation_Clean" dataDxfId="40">
      <calculatedColumnFormula>TRIM('query (10)'!K2)</calculatedColumnFormula>
    </tableColumn>
    <tableColumn id="7" xr3:uid="{374C2658-9AC4-4632-A69C-AD8D32238D2A}" name="PositionName_Raw" dataDxfId="39">
      <calculatedColumnFormula>IF('query (10)'!J2="","",'query (10)'!J2)</calculatedColumnFormula>
    </tableColumn>
    <tableColumn id="8" xr3:uid="{E6F07868-B0EB-49F1-A55D-7B201F8B9FFB}" name="PositionName_Clean" dataDxfId="38">
      <calculatedColumnFormula>TRIM(UPPER('query (10)'!J2))</calculatedColumnFormula>
    </tableColumn>
    <tableColumn id="9" xr3:uid="{9326A2C0-C1E8-44A7-BCA4-7012CC5910EF}" name="PM_Type" dataDxfId="37">
      <calculatedColumnFormula>IF('query (10)'!F2="","",'query (10)'!F2)</calculatedColumnFormula>
    </tableColumn>
    <tableColumn id="10" xr3:uid="{9C114AA0-7DD3-47F4-A9BF-09CDE6125F6D}" name="PM_Type_Code" dataDxfId="36">
      <calculatedColumnFormula>IF('query (10)'!F2="","",IFERROR(INDEX(Cleaning_Rules!$B$14:$B$17,MATCH(TRIM('query (10)'!F2),Cleaning_Rules!$A$14:$A$17,0)),"UNKNOWN"))</calculatedColumnFormula>
    </tableColumn>
    <tableColumn id="11" xr3:uid="{B500745A-16C9-4846-ACEB-AA1E96A6542F}" name="StatusItems_Raw" dataDxfId="35">
      <calculatedColumnFormula>IF('query (10)'!G2="","",'query (10)'!G2)</calculatedColumnFormula>
    </tableColumn>
    <tableColumn id="12" xr3:uid="{1C1FDFA2-DA0C-44D5-BC41-56CBB8A38840}" name="Status_EN" dataDxfId="34">
      <calculatedColumnFormula>IF('query (10)'!G2="","MISSING",IFERROR(INDEX(Cleaning_Rules!$B$5:$B$10,MATCH(TRIM('query (10)'!G2),Cleaning_Rules!$A$5:$A$10,0)),"UNKNOWN"))</calculatedColumnFormula>
    </tableColumn>
    <tableColumn id="13" xr3:uid="{9567A4F4-FEC4-47EF-B492-2724351570C8}" name="TypeWork" dataDxfId="33">
      <calculatedColumnFormula>IF('query (10)'!I2="","",'query (10)'!I2)</calculatedColumnFormula>
    </tableColumn>
    <tableColumn id="14" xr3:uid="{5BBB942E-12D4-41C3-B34F-094F405EFE90}" name="Action" dataDxfId="32">
      <calculatedColumnFormula>IF('query (10)'!O2="","",'query (10)'!O2)</calculatedColumnFormula>
    </tableColumn>
    <tableColumn id="15" xr3:uid="{2C49FDA6-5F8A-4273-AF16-A9FCEE77001A}" name="Priority" dataDxfId="31">
      <calculatedColumnFormula>IF('query (10)'!P2="","",'query (10)'!P2)</calculatedColumnFormula>
    </tableColumn>
    <tableColumn id="16" xr3:uid="{0E2359AC-F207-4479-BF86-1BC000256535}" name="Items_Raw" dataDxfId="30">
      <calculatedColumnFormula>IF('query (10)'!N2="","",'query (10)'!N2)</calculatedColumnFormula>
    </tableColumn>
    <tableColumn id="17" xr3:uid="{11E4C2E9-C9AF-406A-8A6A-9356466116EA}" name="Items_Clean" dataDxfId="29">
      <calculatedColumnFormula>TRIM('query (10)'!N2)</calculatedColumnFormula>
    </tableColumn>
    <tableColumn id="18" xr3:uid="{2E6BC56D-D61A-4E65-93FB-8FD7728B6812}" name="PartName_Clean" dataDxfId="28">
      <calculatedColumnFormula>TRIM(UPPER('query (10)'!R2))</calculatedColumnFormula>
    </tableColumn>
    <tableColumn id="19" xr3:uid="{6523EEA1-CBD2-4AD7-9AEF-D0622279C6F6}" name="Model_Clean" dataDxfId="27">
      <calculatedColumnFormula>TRIM(UPPER('query (10)'!S2))</calculatedColumnFormula>
    </tableColumn>
    <tableColumn id="20" xr3:uid="{AAA3A872-841E-4B82-A97E-FCE1BD630CCB}" name="Spare_ID" dataDxfId="26">
      <calculatedColumnFormula>IF('query (10)'!Q2="","",TRIM(UPPER('query (10)'!Q2)))</calculatedColumnFormula>
    </tableColumn>
    <tableColumn id="21" xr3:uid="{1FA93B14-0346-4660-B3FA-380A5E42A2D1}" name="Qty_Raw" dataDxfId="25">
      <calculatedColumnFormula>IF('query (10)'!T2="","",'query (10)'!T2)</calculatedColumnFormula>
    </tableColumn>
    <tableColumn id="22" xr3:uid="{C778CD70-5DF2-4C35-928B-B2062322E16C}" name="Qty_Clean" dataDxfId="24">
      <calculatedColumnFormula>IF('query (10)'!T2="","",IFERROR(VALUE('query (10)'!T2),""))</calculatedColumnFormula>
    </tableColumn>
    <tableColumn id="23" xr3:uid="{5895FE78-3926-44A4-BB5B-3CBB641B08FA}" name="Cost" dataDxfId="23">
      <calculatedColumnFormula>IF('query (10)'!U2="","",'query (10)'!U2)</calculatedColumnFormula>
    </tableColumn>
    <tableColumn id="24" xr3:uid="{49D09A86-9C52-4BFE-866A-B1A9E07B1A07}" name="PeriodDay" dataDxfId="22">
      <calculatedColumnFormula>IF('query (10)'!V2="","",'query (10)'!V2)</calculatedColumnFormula>
    </tableColumn>
    <tableColumn id="25" xr3:uid="{489D0BC7-F8B3-42C0-A6AC-BA5287CFDEEA}" name="PlanMonth" dataDxfId="21">
      <calculatedColumnFormula>IF('query (10)'!W2="","",'query (10)'!W2)</calculatedColumnFormula>
    </tableColumn>
    <tableColumn id="26" xr3:uid="{474A7ECA-D68A-4103-B374-81E5C9757E70}" name="ActualMonth" dataDxfId="20">
      <calculatedColumnFormula>IF('query (10)'!X2="","",'query (10)'!X2)</calculatedColumnFormula>
    </tableColumn>
    <tableColumn id="27" xr3:uid="{18730002-33BB-4BBD-A367-629CC4AB76A9}" name="LastPMDate" dataDxfId="19">
      <calculatedColumnFormula>IF('query (10)'!Y2="","",'query (10)'!Y2)</calculatedColumnFormula>
    </tableColumn>
    <tableColumn id="28" xr3:uid="{7DE008DB-44D4-4348-B9DB-F687C9DB0736}" name="NextPMDate" dataDxfId="18">
      <calculatedColumnFormula>IF('query (10)'!Z2="","",'query (10)'!Z2)</calculatedColumnFormula>
    </tableColumn>
    <tableColumn id="29" xr3:uid="{9EF58007-2386-487F-8F98-EE409724B519}" name="Remark1_Clean" dataDxfId="17">
      <calculatedColumnFormula>IF(OR('query (10)'!AA2="",COUNTIF(Cleaning_Rules!$A$21:$A$26,TRIM('query (10)'!AA2))&gt;0),"",TRIM('query (10)'!AA2))</calculatedColumnFormula>
    </tableColumn>
    <tableColumn id="30" xr3:uid="{5DA0A1E3-6D3B-44A9-A74B-769BF7562E7A}" name="Remark2_Clean" dataDxfId="16">
      <calculatedColumnFormula>IF('query (10)'!AB2="","",TRIM(IFERROR(_xlfn.TEXTBEFORE('query (10)'!AB2,"("),'query (10)'!AB2)))</calculatedColumnFormula>
    </tableColumn>
    <tableColumn id="31" xr3:uid="{54671462-F46E-4A9B-A671-D1055E40E23E}" name="Responsible_Email" dataDxfId="15">
      <calculatedColumnFormula>IFERROR(LOWER(TRIM(_xlfn.TEXTBEFORE(_xlfn.TEXTAFTER('query (10)'!AB2,"("),")"))),"")</calculatedColumnFormula>
    </tableColumn>
    <tableColumn id="32" xr3:uid="{5D329B7B-8FAF-4084-9BDF-3A2602B77A1A}" name="Planner" dataDxfId="14">
      <calculatedColumnFormula>IF('query (10)'!AD2="","",TRIM('query (10)'!AD2))</calculatedColumnFormula>
    </tableColumn>
    <tableColumn id="33" xr3:uid="{E2441E7B-26CD-4C7C-ACE8-1514B96CD502}" name="Responsible" dataDxfId="13">
      <calculatedColumnFormula>IF('query (10)'!AE2="","",TRIM('query (10)'!AE2))</calculatedColumnFormula>
    </tableColumn>
    <tableColumn id="34" xr3:uid="{87F6DF4E-971E-4590-9661-E49F842E908D}" name="CdB_Before_Value" dataDxfId="12">
      <calculatedColumnFormula>IF('query (10)'!AF2="","",IFERROR(VALUE('query (10)'!AF2),""))</calculatedColumnFormula>
    </tableColumn>
    <tableColumn id="35" xr3:uid="{337990DF-B3A2-44F1-9767-395A54C2DEC2}" name="CdB_Before_Unit" dataDxfId="11">
      <calculatedColumnFormula>IF('query (10)'!AG2="","",TRIM('query (10)'!AG2))</calculatedColumnFormula>
    </tableColumn>
    <tableColumn id="36" xr3:uid="{3354CFA8-B67C-4A58-B805-5A33528BACBF}" name="CdB_After_Value" dataDxfId="10">
      <calculatedColumnFormula>IF('query (10)'!AH2="","",IFERROR(VALUE('query (10)'!AH2),""))</calculatedColumnFormula>
    </tableColumn>
    <tableColumn id="37" xr3:uid="{8ED47ADE-7380-4351-863C-2BBAEF0270F5}" name="CdB_After_Unit" dataDxfId="9">
      <calculatedColumnFormula>IF('query (10)'!AI2="","",TRIM('query (10)'!AI2))</calculatedColumnFormula>
    </tableColumn>
    <tableColumn id="38" xr3:uid="{306CEEBD-4428-43E4-B1FD-3C0648409E22}" name="Plan_Year" dataDxfId="8">
      <calculatedColumnFormula>IF($Y2="","",YEAR($Y2))</calculatedColumnFormula>
    </tableColumn>
    <tableColumn id="39" xr3:uid="{1326D320-4B63-440D-9837-AE53B612E6DC}" name="Plan_Year_Month" dataDxfId="7">
      <calculatedColumnFormula>IF($Y2="","",TEXT($Y2,"yyyy-mm"))</calculatedColumnFormula>
    </tableColumn>
    <tableColumn id="40" xr3:uid="{58909763-1A4C-4561-B0DE-4D9FA2421BB8}" name="Is_Overdue" dataDxfId="6">
      <calculatedColumnFormula>IF(OR($AB2="",$L2="COMPLETED"),"",IF($AB2&lt;TODAY(),"OVERDUE","ON_SCHEDULE"))</calculatedColumnFormula>
    </tableColumn>
    <tableColumn id="41" xr3:uid="{DA51D9B2-CABF-4976-B91C-2025B1A67969}" name="Search_Text" dataDxfId="5">
      <calculatedColumnFormula>_xlfn.TEXTJOIN(" | ",TRUE,$C2,$D2,$E2,$F2,$H2,$I2,$M2,$N2,$O2,$Q2,$R2,$S2,$T2,$AC2,$AD2,$AG2)</calculatedColumnFormula>
    </tableColumn>
    <tableColumn id="42" xr3:uid="{AD69CD1D-4EC9-4487-9C59-62C9E6C4C66B}" name="Data_Quality_Flag" dataDxfId="4">
      <calculatedColumnFormula>_xlfn.TEXTJOIN("; ",TRUE,IF(COUNTA('query (10)'!A2:AK2)&lt;=6,"NEAR_EMPTY_ROW",""),IF($K2="","MISSING_STATUS",""),IF(AND($K2="เสร็จสิ้น",$Z2=""),"DONE_NO_ACTUAL_DATE",""),IF(AND($I2="Condition-based Maintenance",$AH2=""),"CBM_NO_MEASUREMENT",""),IF(OR($X2="",$X2=0),"INVALID_PERIOD",""),IF($W2=0,"NO_COST",""),IF(AND($AA2&lt;&gt;"",$AB2&lt;&gt;"",$AB2&lt;$AA2),"DATE_SEQUENCE_ERROR",""),IF(AND($AB2&lt;&gt;"",$AB2&gt;DATE(2030,12,31)),"DATE_OUTLIER",""),IF($C2="","MISSING_QRCODE",""),IF($J2="UNKNOWN","UNKNOWN_PM_TYPE",""),IF($L2="UNKNOWN","UNKNOWN_STATUS",""))</calculatedColumnFormula>
    </tableColumn>
    <tableColumn id="43" xr3:uid="{E246703B-281D-49B2-9A08-F453775ABF20}" name="Has_Cost"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728A65-1A52-424F-AE2F-175868535C3E}" name="Table_query__10" displayName="Table_query__10" ref="A1:AK2821" tableType="queryTable" totalsRowShown="0">
  <autoFilter ref="A1:AK2821" xr:uid="{E1728A65-1A52-424F-AE2F-175868535C3E}"/>
  <tableColumns count="37">
    <tableColumn id="1" xr3:uid="{58C7C510-62C6-4AA9-8BDB-DC3640EE3782}" uniqueName="ID" name="ID" queryTableFieldId="35" dataDxfId="83"/>
    <tableColumn id="2" xr3:uid="{390B98F3-90DE-4824-9825-20A47ADFEF5C}" uniqueName="Ref_ID_Work01" name="Ref_ID_Work01" queryTableFieldId="31" dataDxfId="82"/>
    <tableColumn id="3" xr3:uid="{8656BAEA-9A0E-4515-BDD1-B309337B06DB}" uniqueName="Ref_Part_Change_ID" name="Ref_Part_Change_ID" queryTableFieldId="32" dataDxfId="81"/>
    <tableColumn id="4" xr3:uid="{8561948A-93D0-498A-BA05-F0FD5EACCF31}" uniqueName="Ref_Position_ID" name="Ref_Tool_Life_ID" queryTableFieldId="33" dataDxfId="80"/>
    <tableColumn id="5" xr3:uid="{F7D26B14-D708-4E1C-99C4-9D8D3E182815}" uniqueName="Ref_PM_History_ID" name="Ref_PM_History_ID" queryTableFieldId="34" dataDxfId="79"/>
    <tableColumn id="6" xr3:uid="{C79D0113-9221-4D82-A75C-A6FB247FDE24}" uniqueName="PM_Type" name="PM_Type" queryTableFieldId="23" dataDxfId="78"/>
    <tableColumn id="7" xr3:uid="{B3BEFD58-F86A-4D78-9C8C-8EF63844D463}" uniqueName="StatusItems" name="StatusItems" queryTableFieldId="17" dataDxfId="77"/>
    <tableColumn id="8" xr3:uid="{420D4405-6D53-428A-9094-E3F262C27FF5}" uniqueName="SectionResponse" name="SectionResponse" queryTableFieldId="1" dataDxfId="76"/>
    <tableColumn id="9" xr3:uid="{54CCE977-A070-4141-9016-147BFB014CA6}" uniqueName="TypeWork" name="TypeWork" queryTableFieldId="20" dataDxfId="75"/>
    <tableColumn id="10" xr3:uid="{221C5453-827F-48F0-8ADE-22F44DF34A8B}" uniqueName="PositionName" name="PositionName" queryTableFieldId="12" dataDxfId="74"/>
    <tableColumn id="11" xr3:uid="{F1E836F3-5336-4A7D-AE1D-F23ED0482264}" uniqueName="LineLocation" name="LineLocation" queryTableFieldId="2" dataDxfId="73"/>
    <tableColumn id="12" xr3:uid="{D1E50583-1034-4F87-9C33-25B2A5A53CA0}" uniqueName="MachineName" name="MachineName" queryTableFieldId="3" dataDxfId="72"/>
    <tableColumn id="13" xr3:uid="{438CB46C-7FEE-46E4-A1E4-7A7B046B7CA3}" uniqueName="QRCODE" name="QRCODE" queryTableFieldId="4" dataDxfId="71"/>
    <tableColumn id="14" xr3:uid="{13E9EE8A-EF33-4FFD-A1FD-C0D62B2F4728}" uniqueName="Items" name="Items" queryTableFieldId="5" dataDxfId="70"/>
    <tableColumn id="15" xr3:uid="{64479A3F-E2BC-4D7D-80C5-B8B5C4A1FFFE}" uniqueName="Action" name="Action" queryTableFieldId="8" dataDxfId="69"/>
    <tableColumn id="16" xr3:uid="{96B84FA7-B645-4430-A65E-DD0A6597427D}" uniqueName="Priority" name="Priority" queryTableFieldId="25" dataDxfId="68"/>
    <tableColumn id="17" xr3:uid="{5FD20263-3309-4556-8D8C-90CA6EE26B8C}" uniqueName="Spare_ID" name="Spare_ID" queryTableFieldId="24" dataDxfId="67"/>
    <tableColumn id="18" xr3:uid="{02DBAC0F-295A-4192-A711-0E72E46ED972}" uniqueName="Part_Name" name="PartName" queryTableFieldId="9" dataDxfId="66"/>
    <tableColumn id="19" xr3:uid="{553FAB9F-B6F4-421D-8BAD-A2D43675FF28}" uniqueName="Model" name="Model" queryTableFieldId="10" dataDxfId="65"/>
    <tableColumn id="20" xr3:uid="{4D58A420-FD09-447B-9B5F-DF1EBA363857}" uniqueName="Qty" name="Qty" queryTableFieldId="11" dataDxfId="64"/>
    <tableColumn id="21" xr3:uid="{18D5F784-35F3-41E9-B331-1C2FC250CB7D}" uniqueName="Cost" name="Cost" queryTableFieldId="13" dataDxfId="63"/>
    <tableColumn id="22" xr3:uid="{B016AD08-CB9E-4429-8968-B0795D85CE9F}" uniqueName="PeriodMonth" name="PeriodDay" queryTableFieldId="14" dataDxfId="62"/>
    <tableColumn id="23" xr3:uid="{1499EB95-4CC7-42FA-8F80-5EB736D2BE6B}" uniqueName="PlanMonth" name="PlanMonth" queryTableFieldId="15" dataDxfId="61"/>
    <tableColumn id="24" xr3:uid="{80843D6C-1745-4D78-A6EA-D5244776E8FF}" uniqueName="ActualMonth" name="ActualMonth" queryTableFieldId="16" dataDxfId="60"/>
    <tableColumn id="25" xr3:uid="{7FF497A3-818B-4CC2-BAE3-8FBFAA6CF41D}" uniqueName="LastPMDate" name="LastPMDate" queryTableFieldId="21" dataDxfId="59"/>
    <tableColumn id="26" xr3:uid="{68D4729B-A1EC-4AFC-B095-45BF45A4BFB7}" uniqueName="NextPMDate" name="NextPMDate" queryTableFieldId="22" dataDxfId="58"/>
    <tableColumn id="27" xr3:uid="{565A5FEF-7EF5-4A8A-9D36-BE2F9A51A55A}" uniqueName="Remark" name="Remark1" queryTableFieldId="6" dataDxfId="57"/>
    <tableColumn id="28" xr3:uid="{B0C0A6EA-A73E-4EE2-AE16-DB5EC116F58E}" uniqueName="Remark2" name="Remark2" queryTableFieldId="7" dataDxfId="56"/>
    <tableColumn id="29" xr3:uid="{442C52FC-9E1D-442A-8BE8-A0B161CD0236}" uniqueName="UserID" name="UserID" queryTableFieldId="26" dataDxfId="55"/>
    <tableColumn id="30" xr3:uid="{ED879C15-572B-4C80-AB2E-4D7BAD1CF67F}" uniqueName="Planner" name="Planner" queryTableFieldId="18" dataDxfId="54"/>
    <tableColumn id="31" xr3:uid="{3550B7A9-A541-45FD-BC15-CC32B1D82D07}" uniqueName="Responsible" name="Responsible" queryTableFieldId="19" dataDxfId="53"/>
    <tableColumn id="32" xr3:uid="{598CF88D-F064-4AAA-8D28-49C347208FC4}" uniqueName="CdB_Before" name="CdB_Before" queryTableFieldId="27" dataDxfId="52"/>
    <tableColumn id="33" xr3:uid="{447BD354-76F8-49F2-A1B1-61F8B34B5408}" uniqueName="CdB_Before_Unit" name="CdB_Before_Unit" queryTableFieldId="29" dataDxfId="51"/>
    <tableColumn id="34" xr3:uid="{E8117EB3-6842-41D0-A249-38973F3CEB7F}" uniqueName="CdB_After" name="CdB_After" queryTableFieldId="28" dataDxfId="50"/>
    <tableColumn id="35" xr3:uid="{4E508402-79D7-42AE-814B-EEBB15E13878}" uniqueName="CdB_After_Unit" name="CdB_After_Unit" queryTableFieldId="30" dataDxfId="49"/>
    <tableColumn id="36" xr3:uid="{6CCF53F7-CF82-4E65-A662-39298ACC60B2}" uniqueName="FSObjType" name="Item Type" queryTableFieldId="37" dataDxfId="48"/>
    <tableColumn id="37" xr3:uid="{E20EE400-58B0-42FC-89B9-7441C84DC8A3}" uniqueName="FileDirRef" name="Path" queryTableFieldId="36" dataDxfId="4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5D6B611-7C96-44C1-A885-2D182B5299BD}">
  <we:reference id="WA200009404" version="1.0.0.8" store="Omex" storeType="OMEX"/>
  <we:alternateReferences>
    <we:reference id="WA200009404" version="1.0.0.8" store="WA200009404" storeType="OMEX"/>
  </we:alternateReferences>
  <we:properties>
    <we:property name="claude.fileId" value="&quot;7cba6c4b-952f-4513-8cc1-63b7ea040c5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B8DF6-E228-4549-BE41-0365714D8669}">
  <dimension ref="A1:AQ2821"/>
  <sheetViews>
    <sheetView tabSelected="1" workbookViewId="0">
      <pane ySplit="1" topLeftCell="A2" activePane="bottomLeft" state="frozen"/>
      <selection pane="bottomLeft" activeCell="D16" sqref="D16"/>
    </sheetView>
  </sheetViews>
  <sheetFormatPr defaultRowHeight="14.4" x14ac:dyDescent="0.3"/>
  <cols>
    <col min="1" max="3" width="20.33203125" customWidth="1"/>
    <col min="4" max="4" width="42.5546875" customWidth="1"/>
    <col min="5" max="15" width="20.33203125" customWidth="1"/>
    <col min="16" max="17" width="48.109375" customWidth="1"/>
    <col min="18" max="29" width="20.33203125" customWidth="1"/>
    <col min="30" max="30" width="37" customWidth="1"/>
    <col min="31" max="40" width="20.33203125" customWidth="1"/>
    <col min="41" max="41" width="55.5546875" customWidth="1"/>
    <col min="42" max="42" width="51.88671875" customWidth="1"/>
    <col min="43" max="43" width="16.6640625" customWidth="1"/>
  </cols>
  <sheetData>
    <row r="1" spans="1:43" x14ac:dyDescent="0.3">
      <c r="A1" s="37" t="s">
        <v>34</v>
      </c>
      <c r="B1" s="37" t="s">
        <v>30</v>
      </c>
      <c r="C1" s="37" t="s">
        <v>3020</v>
      </c>
      <c r="D1" s="37" t="s">
        <v>3000</v>
      </c>
      <c r="E1" s="37" t="s">
        <v>3002</v>
      </c>
      <c r="F1" s="37" t="s">
        <v>3021</v>
      </c>
      <c r="G1" s="37" t="s">
        <v>3022</v>
      </c>
      <c r="H1" s="37" t="s">
        <v>3023</v>
      </c>
      <c r="I1" s="37" t="s">
        <v>22</v>
      </c>
      <c r="J1" s="37" t="s">
        <v>3024</v>
      </c>
      <c r="K1" s="37" t="s">
        <v>3025</v>
      </c>
      <c r="L1" s="37" t="s">
        <v>3026</v>
      </c>
      <c r="M1" s="37" t="s">
        <v>19</v>
      </c>
      <c r="N1" s="37" t="s">
        <v>7</v>
      </c>
      <c r="O1" s="37" t="s">
        <v>24</v>
      </c>
      <c r="P1" s="37" t="s">
        <v>3027</v>
      </c>
      <c r="Q1" s="37" t="s">
        <v>3028</v>
      </c>
      <c r="R1" s="37" t="s">
        <v>3029</v>
      </c>
      <c r="S1" s="37" t="s">
        <v>3030</v>
      </c>
      <c r="T1" s="37" t="s">
        <v>23</v>
      </c>
      <c r="U1" s="37" t="s">
        <v>3031</v>
      </c>
      <c r="V1" s="37" t="s">
        <v>3032</v>
      </c>
      <c r="W1" s="37" t="s">
        <v>12</v>
      </c>
      <c r="X1" s="37" t="s">
        <v>13</v>
      </c>
      <c r="Y1" s="37" t="s">
        <v>14</v>
      </c>
      <c r="Z1" s="37" t="s">
        <v>15</v>
      </c>
      <c r="AA1" s="37" t="s">
        <v>20</v>
      </c>
      <c r="AB1" s="37" t="s">
        <v>21</v>
      </c>
      <c r="AC1" s="37" t="s">
        <v>3010</v>
      </c>
      <c r="AD1" s="37" t="s">
        <v>3008</v>
      </c>
      <c r="AE1" s="37" t="s">
        <v>3033</v>
      </c>
      <c r="AF1" s="37" t="s">
        <v>17</v>
      </c>
      <c r="AG1" s="37" t="s">
        <v>18</v>
      </c>
      <c r="AH1" s="37" t="s">
        <v>3034</v>
      </c>
      <c r="AI1" s="37" t="s">
        <v>28</v>
      </c>
      <c r="AJ1" s="37" t="s">
        <v>3035</v>
      </c>
      <c r="AK1" s="37" t="s">
        <v>29</v>
      </c>
      <c r="AL1" s="37" t="s">
        <v>3036</v>
      </c>
      <c r="AM1" s="37" t="s">
        <v>3037</v>
      </c>
      <c r="AN1" s="37" t="s">
        <v>3014</v>
      </c>
      <c r="AO1" s="37" t="s">
        <v>3016</v>
      </c>
      <c r="AP1" s="37" t="s">
        <v>3018</v>
      </c>
      <c r="AQ1" s="37" t="s">
        <v>3038</v>
      </c>
    </row>
    <row r="2" spans="1:43" x14ac:dyDescent="0.3">
      <c r="A2" s="38">
        <f>IF('query (10)'!A2="","",'query (10)'!A2)</f>
        <v>2</v>
      </c>
      <c r="B2" s="38" t="str">
        <f>IF('query (10)'!B2="","",'query (10)'!B2)</f>
        <v/>
      </c>
      <c r="C2" s="38" t="str">
        <f>TRIM(UPPER('query (10)'!M2))</f>
        <v>GR-721</v>
      </c>
      <c r="D2" s="38" t="str">
        <f>TRIM(UPPER(IFERROR(_xlfn.TEXTBEFORE('query (10)'!L2,"("),'query (10)'!L2)))</f>
        <v>OUTER RING RACEWAY GRINDING MACHINE.</v>
      </c>
      <c r="E2" s="38" t="str">
        <f>IFERROR(TRIM(UPPER(_xlfn.TEXTBEFORE(_xlfn.TEXTAFTER('query (10)'!L2,"("),")"))),"")</f>
        <v/>
      </c>
      <c r="F2" s="38" t="str">
        <f>TRIM('query (10)'!K2)</f>
        <v>MCB3</v>
      </c>
      <c r="G2" s="38" t="str">
        <f>IF('query (10)'!J2="","",'query (10)'!J2)</f>
        <v>Work Head</v>
      </c>
      <c r="H2" s="38" t="str">
        <f>TRIM(UPPER('query (10)'!J2))</f>
        <v>WORK HEAD</v>
      </c>
      <c r="I2" s="38" t="str">
        <f>IF('query (10)'!F2="","",'query (10)'!F2)</f>
        <v>Condition-based Maintenance</v>
      </c>
      <c r="J2" s="38" t="str">
        <f>IF('query (10)'!F2="","",IFERROR(INDEX(Cleaning_Rules!$B$14:$B$17,MATCH(TRIM('query (10)'!F2),Cleaning_Rules!$A$14:$A$17,0)),"UNKNOWN"))</f>
        <v>CBM</v>
      </c>
      <c r="K2" s="38" t="str">
        <f>IF('query (10)'!G2="","",'query (10)'!G2)</f>
        <v>แก้ไขแผน</v>
      </c>
      <c r="L2" s="38" t="str">
        <f>IF('query (10)'!G2="","MISSING",IFERROR(INDEX(Cleaning_Rules!$B$5:$B$10,MATCH(TRIM('query (10)'!G2),Cleaning_Rules!$A$5:$A$10,0)),"UNKNOWN"))</f>
        <v>PLAN_REVISED</v>
      </c>
      <c r="M2" s="38" t="str">
        <f>IF('query (10)'!I2="","",'query (10)'!I2)</f>
        <v>Mechanical</v>
      </c>
      <c r="N2" s="38" t="str">
        <f>IF('query (10)'!O2="","",'query (10)'!O2)</f>
        <v>Measure</v>
      </c>
      <c r="O2" s="38" t="str">
        <f>IF('query (10)'!P2="","",'query (10)'!P2)</f>
        <v>Urgent</v>
      </c>
      <c r="P2" s="38" t="str">
        <f>IF('query (10)'!N2="","",'query (10)'!N2)</f>
        <v>High Velocity Vibration of Work head unit 5.00 mm/s</v>
      </c>
      <c r="Q2" s="38" t="str">
        <f>TRIM('query (10)'!N2)</f>
        <v>High Velocity Vibration of Work head unit 5.00 mm/s</v>
      </c>
      <c r="R2" s="38" t="str">
        <f>TRIM(UPPER('query (10)'!R2))</f>
        <v/>
      </c>
      <c r="S2" s="38" t="str">
        <f>TRIM(UPPER('query (10)'!S2))</f>
        <v/>
      </c>
      <c r="T2" s="38" t="str">
        <f>IF('query (10)'!Q2="","",TRIM(UPPER('query (10)'!Q2)))</f>
        <v/>
      </c>
      <c r="U2" s="38" t="str">
        <f>IF('query (10)'!T2="","",'query (10)'!T2)</f>
        <v/>
      </c>
      <c r="V2" s="39" t="str">
        <f>IF('query (10)'!T2="","",IFERROR(VALUE('query (10)'!T2),""))</f>
        <v/>
      </c>
      <c r="W2" s="40">
        <f>IF('query (10)'!U2="","",'query (10)'!U2)</f>
        <v>0</v>
      </c>
      <c r="X2" s="39" t="str">
        <f>IF('query (10)'!V2="","",'query (10)'!V2)</f>
        <v/>
      </c>
      <c r="Y2" s="41">
        <f>IF('query (10)'!W2="","",'query (10)'!W2)</f>
        <v>45902</v>
      </c>
      <c r="Z2" s="41">
        <f>IF('query (10)'!X2="","",'query (10)'!X2)</f>
        <v>45902</v>
      </c>
      <c r="AA2" s="41" t="str">
        <f>IF('query (10)'!Y2="","",'query (10)'!Y2)</f>
        <v/>
      </c>
      <c r="AB2" s="41" t="str">
        <f>IF('query (10)'!Z2="","",'query (10)'!Z2)</f>
        <v/>
      </c>
      <c r="AC2" s="38" t="str">
        <f>IF(OR('query (10)'!AA2="",COUNTIF(Cleaning_Rules!$A$21:$A$26,TRIM('query (10)'!AA2))&gt;0),"",TRIM('query (10)'!AA2))</f>
        <v/>
      </c>
      <c r="AD2" s="38" t="str">
        <f>IF('query (10)'!AB2="","",TRIM(IFERROR(_xlfn.TEXTBEFORE('query (10)'!AB2,"("),'query (10)'!AB2)))</f>
        <v/>
      </c>
      <c r="AE2" s="38" t="str">
        <f>IFERROR(LOWER(TRIM(_xlfn.TEXTBEFORE(_xlfn.TEXTAFTER('query (10)'!AB2,"("),")"))),"")</f>
        <v/>
      </c>
      <c r="AF2" s="38" t="str">
        <f>IF('query (10)'!AD2="","",TRIM('query (10)'!AD2))</f>
        <v>เจษฎา ผิวบาง</v>
      </c>
      <c r="AG2" s="38" t="str">
        <f>IF('query (10)'!AE2="","",TRIM('query (10)'!AE2))</f>
        <v/>
      </c>
      <c r="AH2" s="38" t="str">
        <f>IF('query (10)'!AF2="","",IFERROR(VALUE('query (10)'!AF2),""))</f>
        <v/>
      </c>
      <c r="AI2" s="38" t="str">
        <f>IF('query (10)'!AG2="","",TRIM('query (10)'!AG2))</f>
        <v/>
      </c>
      <c r="AJ2" s="38" t="str">
        <f>IF('query (10)'!AH2="","",IFERROR(VALUE('query (10)'!AH2),""))</f>
        <v/>
      </c>
      <c r="AK2" s="38" t="str">
        <f>IF('query (10)'!AI2="","",TRIM('query (10)'!AI2))</f>
        <v/>
      </c>
      <c r="AL2" s="42">
        <f>IF($Y2="","",YEAR($Y2))</f>
        <v>2025</v>
      </c>
      <c r="AM2" s="42" t="str">
        <f>IF($Y2="","",TEXT($Y2,"yyyy-mm"))</f>
        <v>2025-09</v>
      </c>
      <c r="AN2" s="42" t="str">
        <f ca="1">IF(OR($AB2="",$L2="COMPLETED"),"",IF($AB2&lt;TODAY(),"OVERDUE","ON_SCHEDULE"))</f>
        <v/>
      </c>
      <c r="AO2" s="42" t="str">
        <f>_xlfn.TEXTJOIN(" | ",TRUE,$C2,$D2,$E2,$F2,$H2,$I2,$M2,$N2,$O2,$Q2,$R2,$S2,$T2,$AC2,$AD2,$AG2)</f>
        <v>GR-721 | OUTER RING RACEWAY GRINDING MACHINE. | MCB3 | WORK HEAD | Condition-based Maintenance | Mechanical | Measure | Urgent | High Velocity Vibration of Work head unit 5.00 mm/s</v>
      </c>
      <c r="AP2" s="42" t="str">
        <f>_xlfn.TEXTJOIN("; ",TRUE,IF(COUNTA('query (10)'!A2:AK2)&lt;=6,"NEAR_EMPTY_ROW",""),IF($K2="","MISSING_STATUS",""),IF(AND($K2="เสร็จสิ้น",$Z2=""),"DONE_NO_ACTUAL_DATE",""),IF(AND($I2="Condition-based Maintenance",$AH2=""),"CBM_NO_MEASUREMENT",""),IF(OR($X2="",$X2=0),"INVALID_PERIOD",""),IF(AND($AA2&lt;&gt;"",$AB2&lt;&gt;"",$AB2&lt;$AA2),"DATE_SEQUENCE_ERROR",""),IF(AND($AB2&lt;&gt;"",$AB2&gt;DATE(2030,12,31)),"DATE_OUTLIER",""),IF($C2="","MISSING_QRCODE",""),IF($J2="UNKNOWN","UNKNOWN_PM_TYPE",""),IF($L2="UNKNOWN","UNKNOWN_STATUS",""))</f>
        <v>CBM_NO_MEASUREMENT; INVALID_PERIOD</v>
      </c>
      <c r="AQ2" s="42" t="str">
        <f>IF($W2="","",IF($W2&gt;0,"YES","NO"))</f>
        <v>NO</v>
      </c>
    </row>
    <row r="3" spans="1:43" x14ac:dyDescent="0.3">
      <c r="A3" s="38">
        <f>IF('query (10)'!A3="","",'query (10)'!A3)</f>
        <v>3</v>
      </c>
      <c r="B3" s="38" t="str">
        <f>IF('query (10)'!B3="","",'query (10)'!B3)</f>
        <v/>
      </c>
      <c r="C3" s="38" t="str">
        <f>TRIM(UPPER('query (10)'!M3))</f>
        <v>GR-721</v>
      </c>
      <c r="D3" s="38" t="str">
        <f>TRIM(UPPER(IFERROR(_xlfn.TEXTBEFORE('query (10)'!L3,"("),'query (10)'!L3)))</f>
        <v>OUTER RING RACEWAY GRINDING MACHINE.</v>
      </c>
      <c r="E3" s="38" t="str">
        <f>IFERROR(TRIM(UPPER(_xlfn.TEXTBEFORE(_xlfn.TEXTAFTER('query (10)'!L3,"("),")"))),"")</f>
        <v/>
      </c>
      <c r="F3" s="38" t="str">
        <f>TRIM('query (10)'!K3)</f>
        <v>MCB3</v>
      </c>
      <c r="G3" s="38" t="str">
        <f>IF('query (10)'!J3="","",'query (10)'!J3)</f>
        <v>Work Head</v>
      </c>
      <c r="H3" s="38" t="str">
        <f>TRIM(UPPER('query (10)'!J3))</f>
        <v>WORK HEAD</v>
      </c>
      <c r="I3" s="38" t="str">
        <f>IF('query (10)'!F3="","",'query (10)'!F3)</f>
        <v>Usage-based Maintenance</v>
      </c>
      <c r="J3" s="38" t="str">
        <f>IF('query (10)'!F3="","",IFERROR(INDEX(Cleaning_Rules!$B$14:$B$17,MATCH(TRIM('query (10)'!F3),Cleaning_Rules!$A$14:$A$17,0)),"UNKNOWN"))</f>
        <v>UBM</v>
      </c>
      <c r="K3" s="38" t="str">
        <f>IF('query (10)'!G3="","",'query (10)'!G3)</f>
        <v>เลื่อนแผน</v>
      </c>
      <c r="L3" s="38" t="str">
        <f>IF('query (10)'!G3="","MISSING",IFERROR(INDEX(Cleaning_Rules!$B$5:$B$10,MATCH(TRIM('query (10)'!G3),Cleaning_Rules!$A$5:$A$10,0)),"UNKNOWN"))</f>
        <v>POSTPONED</v>
      </c>
      <c r="M3" s="38" t="str">
        <f>IF('query (10)'!I3="","",'query (10)'!I3)</f>
        <v>Mechanical</v>
      </c>
      <c r="N3" s="38" t="str">
        <f>IF('query (10)'!O3="","",'query (10)'!O3)</f>
        <v>Part Change</v>
      </c>
      <c r="O3" s="38" t="str">
        <f>IF('query (10)'!P3="","",'query (10)'!P3)</f>
        <v>Urgent</v>
      </c>
      <c r="P3" s="38" t="str">
        <f>IF('query (10)'!N3="","",'query (10)'!N3)</f>
        <v>Change belt of 5000 hr</v>
      </c>
      <c r="Q3" s="38" t="str">
        <f>TRIM('query (10)'!N3)</f>
        <v>Change belt of 5000 hr</v>
      </c>
      <c r="R3" s="38" t="str">
        <f>TRIM(UPPER('query (10)'!R3))</f>
        <v>BELT</v>
      </c>
      <c r="S3" s="38" t="str">
        <f>TRIM(UPPER('query (10)'!S3))</f>
        <v>5M580</v>
      </c>
      <c r="T3" s="38" t="str">
        <f>IF('query (10)'!Q3="","",TRIM(UPPER('query (10)'!Q3)))</f>
        <v/>
      </c>
      <c r="U3" s="38" t="str">
        <f>IF('query (10)'!T3="","",'query (10)'!T3)</f>
        <v>1</v>
      </c>
      <c r="V3" s="39">
        <f>IF('query (10)'!T3="","",IFERROR(VALUE('query (10)'!T3),""))</f>
        <v>1</v>
      </c>
      <c r="W3" s="40">
        <f>IF('query (10)'!U3="","",'query (10)'!U3)</f>
        <v>570</v>
      </c>
      <c r="X3" s="39" t="str">
        <f>IF('query (10)'!V3="","",'query (10)'!V3)</f>
        <v/>
      </c>
      <c r="Y3" s="41">
        <f>IF('query (10)'!W3="","",'query (10)'!W3)</f>
        <v>45902</v>
      </c>
      <c r="Z3" s="41">
        <f>IF('query (10)'!X3="","",'query (10)'!X3)</f>
        <v>45902</v>
      </c>
      <c r="AA3" s="41" t="str">
        <f>IF('query (10)'!Y3="","",'query (10)'!Y3)</f>
        <v/>
      </c>
      <c r="AB3" s="41">
        <f>IF('query (10)'!Z3="","",'query (10)'!Z3)</f>
        <v>45932</v>
      </c>
      <c r="AC3" s="38" t="str">
        <f>IF(OR('query (10)'!AA3="",COUNTIF(Cleaning_Rules!$A$21:$A$26,TRIM('query (10)'!AA3))&gt;0),"",TRIM('query (10)'!AA3))</f>
        <v>รออะไหล่</v>
      </c>
      <c r="AD3" s="38" t="str">
        <f>IF('query (10)'!AB3="","",TRIM(IFERROR(_xlfn.TEXTBEFORE('query (10)'!AB3,"("),'query (10)'!AB3)))</f>
        <v/>
      </c>
      <c r="AE3" s="38" t="str">
        <f>IFERROR(LOWER(TRIM(_xlfn.TEXTBEFORE(_xlfn.TEXTAFTER('query (10)'!AB3,"("),")"))),"")</f>
        <v/>
      </c>
      <c r="AF3" s="38" t="str">
        <f>IF('query (10)'!AD3="","",TRIM('query (10)'!AD3))</f>
        <v>เจษฎา ผิวบาง</v>
      </c>
      <c r="AG3" s="38" t="str">
        <f>IF('query (10)'!AE3="","",TRIM('query (10)'!AE3))</f>
        <v/>
      </c>
      <c r="AH3" s="38" t="str">
        <f>IF('query (10)'!AF3="","",IFERROR(VALUE('query (10)'!AF3),""))</f>
        <v/>
      </c>
      <c r="AI3" s="38" t="str">
        <f>IF('query (10)'!AG3="","",TRIM('query (10)'!AG3))</f>
        <v/>
      </c>
      <c r="AJ3" s="38" t="str">
        <f>IF('query (10)'!AH3="","",IFERROR(VALUE('query (10)'!AH3),""))</f>
        <v/>
      </c>
      <c r="AK3" s="38" t="str">
        <f>IF('query (10)'!AI3="","",TRIM('query (10)'!AI3))</f>
        <v/>
      </c>
      <c r="AL3" s="42">
        <f t="shared" ref="AL3:AL66" si="0">IF($Y3="","",YEAR($Y3))</f>
        <v>2025</v>
      </c>
      <c r="AM3" s="42" t="str">
        <f t="shared" ref="AM3:AM66" si="1">IF($Y3="","",TEXT($Y3,"yyyy-mm"))</f>
        <v>2025-09</v>
      </c>
      <c r="AN3" s="42" t="str">
        <f t="shared" ref="AN3:AN66" ca="1" si="2">IF(OR($AB3="",$L3="COMPLETED"),"",IF($AB3&lt;TODAY(),"OVERDUE","ON_SCHEDULE"))</f>
        <v>OVERDUE</v>
      </c>
      <c r="AO3" s="42" t="str">
        <f t="shared" ref="AO3:AO66" si="3">_xlfn.TEXTJOIN(" | ",TRUE,$C3,$D3,$E3,$F3,$H3,$I3,$M3,$N3,$O3,$Q3,$R3,$S3,$T3,$AC3,$AD3,$AG3)</f>
        <v>GR-721 | OUTER RING RACEWAY GRINDING MACHINE. | MCB3 | WORK HEAD | Usage-based Maintenance | Mechanical | Part Change | Urgent | Change belt of 5000 hr | BELT | 5M580 | รออะไหล่</v>
      </c>
      <c r="AP3" s="42" t="str">
        <f>_xlfn.TEXTJOIN("; ",TRUE,IF(COUNTA('query (10)'!A3:AK3)&lt;=6,"NEAR_EMPTY_ROW",""),IF($K3="","MISSING_STATUS",""),IF(AND($K3="เสร็จสิ้น",$Z3=""),"DONE_NO_ACTUAL_DATE",""),IF(AND($I3="Condition-based Maintenance",$AH3=""),"CBM_NO_MEASUREMENT",""),IF(OR($X3="",$X3=0),"INVALID_PERIOD",""),IF(AND($AA3&lt;&gt;"",$AB3&lt;&gt;"",$AB3&lt;$AA3),"DATE_SEQUENCE_ERROR",""),IF(AND($AB3&lt;&gt;"",$AB3&gt;DATE(2030,12,31)),"DATE_OUTLIER",""),IF($C3="","MISSING_QRCODE",""),IF($J3="UNKNOWN","UNKNOWN_PM_TYPE",""),IF($L3="UNKNOWN","UNKNOWN_STATUS",""))</f>
        <v>INVALID_PERIOD</v>
      </c>
      <c r="AQ3" s="42" t="str">
        <f t="shared" ref="AQ3:AQ66" si="4">IF($W3="","",IF($W3&gt;0,"YES","NO"))</f>
        <v>YES</v>
      </c>
    </row>
    <row r="4" spans="1:43" x14ac:dyDescent="0.3">
      <c r="A4" s="38">
        <f>IF('query (10)'!A4="","",'query (10)'!A4)</f>
        <v>6</v>
      </c>
      <c r="B4" s="38" t="str">
        <f>IF('query (10)'!B4="","",'query (10)'!B4)</f>
        <v/>
      </c>
      <c r="C4" s="38" t="str">
        <f>TRIM(UPPER('query (10)'!M4))</f>
        <v>GR-721</v>
      </c>
      <c r="D4" s="38" t="str">
        <f>TRIM(UPPER(IFERROR(_xlfn.TEXTBEFORE('query (10)'!L4,"("),'query (10)'!L4)))</f>
        <v>OUTER RING RACEWAY GRINDING MACHINE.</v>
      </c>
      <c r="E4" s="38" t="str">
        <f>IFERROR(TRIM(UPPER(_xlfn.TEXTBEFORE(_xlfn.TEXTAFTER('query (10)'!L4,"("),")"))),"")</f>
        <v/>
      </c>
      <c r="F4" s="38" t="str">
        <f>TRIM('query (10)'!K4)</f>
        <v>MCB3</v>
      </c>
      <c r="G4" s="38" t="str">
        <f>IF('query (10)'!J4="","",'query (10)'!J4)</f>
        <v>Work Head</v>
      </c>
      <c r="H4" s="38" t="str">
        <f>TRIM(UPPER('query (10)'!J4))</f>
        <v>WORK HEAD</v>
      </c>
      <c r="I4" s="38" t="str">
        <f>IF('query (10)'!F4="","",'query (10)'!F4)</f>
        <v>Predictive Maintenance</v>
      </c>
      <c r="J4" s="38" t="str">
        <f>IF('query (10)'!F4="","",IFERROR(INDEX(Cleaning_Rules!$B$14:$B$17,MATCH(TRIM('query (10)'!F4),Cleaning_Rules!$A$14:$A$17,0)),"UNKNOWN"))</f>
        <v>PdM</v>
      </c>
      <c r="K4" s="38" t="str">
        <f>IF('query (10)'!G4="","",'query (10)'!G4)</f>
        <v>แก้ไขแผน</v>
      </c>
      <c r="L4" s="38" t="str">
        <f>IF('query (10)'!G4="","MISSING",IFERROR(INDEX(Cleaning_Rules!$B$5:$B$10,MATCH(TRIM('query (10)'!G4),Cleaning_Rules!$A$5:$A$10,0)),"UNKNOWN"))</f>
        <v>PLAN_REVISED</v>
      </c>
      <c r="M4" s="38" t="str">
        <f>IF('query (10)'!I4="","",'query (10)'!I4)</f>
        <v>Mechanical</v>
      </c>
      <c r="N4" s="38" t="str">
        <f>IF('query (10)'!O4="","",'query (10)'!O4)</f>
        <v>Inspection</v>
      </c>
      <c r="O4" s="38" t="str">
        <f>IF('query (10)'!P4="","",'query (10)'!P4)</f>
        <v>Urgent</v>
      </c>
      <c r="P4" s="38" t="str">
        <f>IF('query (10)'!N4="","",'query (10)'!N4)</f>
        <v>AI Alert!! Extra work high temperature of work head motor</v>
      </c>
      <c r="Q4" s="38" t="str">
        <f>TRIM('query (10)'!N4)</f>
        <v>AI Alert!! Extra work high temperature of work head motor</v>
      </c>
      <c r="R4" s="38" t="str">
        <f>TRIM(UPPER('query (10)'!R4))</f>
        <v/>
      </c>
      <c r="S4" s="38" t="str">
        <f>TRIM(UPPER('query (10)'!S4))</f>
        <v/>
      </c>
      <c r="T4" s="38" t="str">
        <f>IF('query (10)'!Q4="","",TRIM(UPPER('query (10)'!Q4)))</f>
        <v/>
      </c>
      <c r="U4" s="38" t="str">
        <f>IF('query (10)'!T4="","",'query (10)'!T4)</f>
        <v/>
      </c>
      <c r="V4" s="39" t="str">
        <f>IF('query (10)'!T4="","",IFERROR(VALUE('query (10)'!T4),""))</f>
        <v/>
      </c>
      <c r="W4" s="40">
        <f>IF('query (10)'!U4="","",'query (10)'!U4)</f>
        <v>0</v>
      </c>
      <c r="X4" s="39" t="str">
        <f>IF('query (10)'!V4="","",'query (10)'!V4)</f>
        <v/>
      </c>
      <c r="Y4" s="41">
        <f>IF('query (10)'!W4="","",'query (10)'!W4)</f>
        <v>45902</v>
      </c>
      <c r="Z4" s="41">
        <f>IF('query (10)'!X4="","",'query (10)'!X4)</f>
        <v>45902</v>
      </c>
      <c r="AA4" s="41" t="str">
        <f>IF('query (10)'!Y4="","",'query (10)'!Y4)</f>
        <v/>
      </c>
      <c r="AB4" s="41" t="str">
        <f>IF('query (10)'!Z4="","",'query (10)'!Z4)</f>
        <v/>
      </c>
      <c r="AC4" s="38" t="str">
        <f>IF(OR('query (10)'!AA4="",COUNTIF(Cleaning_Rules!$A$21:$A$26,TRIM('query (10)'!AA4))&gt;0),"",TRIM('query (10)'!AA4))</f>
        <v/>
      </c>
      <c r="AD4" s="38" t="str">
        <f>IF('query (10)'!AB4="","",TRIM(IFERROR(_xlfn.TEXTBEFORE('query (10)'!AB4,"("),'query (10)'!AB4)))</f>
        <v/>
      </c>
      <c r="AE4" s="38" t="str">
        <f>IFERROR(LOWER(TRIM(_xlfn.TEXTBEFORE(_xlfn.TEXTAFTER('query (10)'!AB4,"("),")"))),"")</f>
        <v/>
      </c>
      <c r="AF4" s="38" t="str">
        <f>IF('query (10)'!AD4="","",TRIM('query (10)'!AD4))</f>
        <v>Automate</v>
      </c>
      <c r="AG4" s="38" t="str">
        <f>IF('query (10)'!AE4="","",TRIM('query (10)'!AE4))</f>
        <v/>
      </c>
      <c r="AH4" s="38" t="str">
        <f>IF('query (10)'!AF4="","",IFERROR(VALUE('query (10)'!AF4),""))</f>
        <v/>
      </c>
      <c r="AI4" s="38" t="str">
        <f>IF('query (10)'!AG4="","",TRIM('query (10)'!AG4))</f>
        <v/>
      </c>
      <c r="AJ4" s="38" t="str">
        <f>IF('query (10)'!AH4="","",IFERROR(VALUE('query (10)'!AH4),""))</f>
        <v/>
      </c>
      <c r="AK4" s="38" t="str">
        <f>IF('query (10)'!AI4="","",TRIM('query (10)'!AI4))</f>
        <v/>
      </c>
      <c r="AL4" s="42">
        <f t="shared" si="0"/>
        <v>2025</v>
      </c>
      <c r="AM4" s="42" t="str">
        <f t="shared" si="1"/>
        <v>2025-09</v>
      </c>
      <c r="AN4" s="42" t="str">
        <f t="shared" ca="1" si="2"/>
        <v/>
      </c>
      <c r="AO4" s="42" t="str">
        <f t="shared" si="3"/>
        <v>GR-721 | OUTER RING RACEWAY GRINDING MACHINE. | MCB3 | WORK HEAD | Predictive Maintenance | Mechanical | Inspection | Urgent | AI Alert!! Extra work high temperature of work head motor</v>
      </c>
      <c r="AP4" s="42" t="str">
        <f>_xlfn.TEXTJOIN("; ",TRUE,IF(COUNTA('query (10)'!A4:AK4)&lt;=6,"NEAR_EMPTY_ROW",""),IF($K4="","MISSING_STATUS",""),IF(AND($K4="เสร็จสิ้น",$Z4=""),"DONE_NO_ACTUAL_DATE",""),IF(AND($I4="Condition-based Maintenance",$AH4=""),"CBM_NO_MEASUREMENT",""),IF(OR($X4="",$X4=0),"INVALID_PERIOD",""),IF(AND($AA4&lt;&gt;"",$AB4&lt;&gt;"",$AB4&lt;$AA4),"DATE_SEQUENCE_ERROR",""),IF(AND($AB4&lt;&gt;"",$AB4&gt;DATE(2030,12,31)),"DATE_OUTLIER",""),IF($C4="","MISSING_QRCODE",""),IF($J4="UNKNOWN","UNKNOWN_PM_TYPE",""),IF($L4="UNKNOWN","UNKNOWN_STATUS",""))</f>
        <v>INVALID_PERIOD</v>
      </c>
      <c r="AQ4" s="42" t="str">
        <f t="shared" si="4"/>
        <v>NO</v>
      </c>
    </row>
    <row r="5" spans="1:43" x14ac:dyDescent="0.3">
      <c r="A5" s="38">
        <f>IF('query (10)'!A5="","",'query (10)'!A5)</f>
        <v>7</v>
      </c>
      <c r="B5" s="38" t="str">
        <f>IF('query (10)'!B5="","",'query (10)'!B5)</f>
        <v/>
      </c>
      <c r="C5" s="38" t="str">
        <f>TRIM(UPPER('query (10)'!M5))</f>
        <v>GR-721</v>
      </c>
      <c r="D5" s="38" t="str">
        <f>TRIM(UPPER(IFERROR(_xlfn.TEXTBEFORE('query (10)'!L5,"("),'query (10)'!L5)))</f>
        <v>OUTER RING RACEWAY GRINDING MACHINE.</v>
      </c>
      <c r="E5" s="38" t="str">
        <f>IFERROR(TRIM(UPPER(_xlfn.TEXTBEFORE(_xlfn.TEXTAFTER('query (10)'!L5,"("),")"))),"")</f>
        <v/>
      </c>
      <c r="F5" s="38" t="str">
        <f>TRIM('query (10)'!K5)</f>
        <v>MCB3</v>
      </c>
      <c r="G5" s="38" t="str">
        <f>IF('query (10)'!J5="","",'query (10)'!J5)</f>
        <v>Work Head</v>
      </c>
      <c r="H5" s="38" t="str">
        <f>TRIM(UPPER('query (10)'!J5))</f>
        <v>WORK HEAD</v>
      </c>
      <c r="I5" s="38" t="str">
        <f>IF('query (10)'!F5="","",'query (10)'!F5)</f>
        <v>Predictive Maintenance</v>
      </c>
      <c r="J5" s="38" t="str">
        <f>IF('query (10)'!F5="","",IFERROR(INDEX(Cleaning_Rules!$B$14:$B$17,MATCH(TRIM('query (10)'!F5),Cleaning_Rules!$A$14:$A$17,0)),"UNKNOWN"))</f>
        <v>PdM</v>
      </c>
      <c r="K5" s="38" t="str">
        <f>IF('query (10)'!G5="","",'query (10)'!G5)</f>
        <v>แก้ไขแผน</v>
      </c>
      <c r="L5" s="38" t="str">
        <f>IF('query (10)'!G5="","MISSING",IFERROR(INDEX(Cleaning_Rules!$B$5:$B$10,MATCH(TRIM('query (10)'!G5),Cleaning_Rules!$A$5:$A$10,0)),"UNKNOWN"))</f>
        <v>PLAN_REVISED</v>
      </c>
      <c r="M5" s="38" t="str">
        <f>IF('query (10)'!I5="","",'query (10)'!I5)</f>
        <v>Mechanical</v>
      </c>
      <c r="N5" s="38" t="str">
        <f>IF('query (10)'!O5="","",'query (10)'!O5)</f>
        <v>Adjust</v>
      </c>
      <c r="O5" s="38" t="str">
        <f>IF('query (10)'!P5="","",'query (10)'!P5)</f>
        <v>Medium</v>
      </c>
      <c r="P5" s="38" t="str">
        <f>IF('query (10)'!N5="","",'query (10)'!N5)</f>
        <v>Reduce motor speed by 10% to extend service life.</v>
      </c>
      <c r="Q5" s="38" t="str">
        <f>TRIM('query (10)'!N5)</f>
        <v>Reduce motor speed by 10% to extend service life.</v>
      </c>
      <c r="R5" s="38" t="str">
        <f>TRIM(UPPER('query (10)'!R5))</f>
        <v/>
      </c>
      <c r="S5" s="38" t="str">
        <f>TRIM(UPPER('query (10)'!S5))</f>
        <v/>
      </c>
      <c r="T5" s="38" t="str">
        <f>IF('query (10)'!Q5="","",TRIM(UPPER('query (10)'!Q5)))</f>
        <v/>
      </c>
      <c r="U5" s="38" t="str">
        <f>IF('query (10)'!T5="","",'query (10)'!T5)</f>
        <v/>
      </c>
      <c r="V5" s="39" t="str">
        <f>IF('query (10)'!T5="","",IFERROR(VALUE('query (10)'!T5),""))</f>
        <v/>
      </c>
      <c r="W5" s="40">
        <f>IF('query (10)'!U5="","",'query (10)'!U5)</f>
        <v>0</v>
      </c>
      <c r="X5" s="39" t="str">
        <f>IF('query (10)'!V5="","",'query (10)'!V5)</f>
        <v/>
      </c>
      <c r="Y5" s="41">
        <f>IF('query (10)'!W5="","",'query (10)'!W5)</f>
        <v>45902</v>
      </c>
      <c r="Z5" s="41">
        <f>IF('query (10)'!X5="","",'query (10)'!X5)</f>
        <v>45902</v>
      </c>
      <c r="AA5" s="41" t="str">
        <f>IF('query (10)'!Y5="","",'query (10)'!Y5)</f>
        <v/>
      </c>
      <c r="AB5" s="41" t="str">
        <f>IF('query (10)'!Z5="","",'query (10)'!Z5)</f>
        <v/>
      </c>
      <c r="AC5" s="38" t="str">
        <f>IF(OR('query (10)'!AA5="",COUNTIF(Cleaning_Rules!$A$21:$A$26,TRIM('query (10)'!AA5))&gt;0),"",TRIM('query (10)'!AA5))</f>
        <v/>
      </c>
      <c r="AD5" s="38" t="str">
        <f>IF('query (10)'!AB5="","",TRIM(IFERROR(_xlfn.TEXTBEFORE('query (10)'!AB5,"("),'query (10)'!AB5)))</f>
        <v/>
      </c>
      <c r="AE5" s="38" t="str">
        <f>IFERROR(LOWER(TRIM(_xlfn.TEXTBEFORE(_xlfn.TEXTAFTER('query (10)'!AB5,"("),")"))),"")</f>
        <v/>
      </c>
      <c r="AF5" s="38" t="str">
        <f>IF('query (10)'!AD5="","",TRIM('query (10)'!AD5))</f>
        <v>เจษฎา ผิวบาง</v>
      </c>
      <c r="AG5" s="38" t="str">
        <f>IF('query (10)'!AE5="","",TRIM('query (10)'!AE5))</f>
        <v/>
      </c>
      <c r="AH5" s="38" t="str">
        <f>IF('query (10)'!AF5="","",IFERROR(VALUE('query (10)'!AF5),""))</f>
        <v/>
      </c>
      <c r="AI5" s="38" t="str">
        <f>IF('query (10)'!AG5="","",TRIM('query (10)'!AG5))</f>
        <v/>
      </c>
      <c r="AJ5" s="38" t="str">
        <f>IF('query (10)'!AH5="","",IFERROR(VALUE('query (10)'!AH5),""))</f>
        <v/>
      </c>
      <c r="AK5" s="38" t="str">
        <f>IF('query (10)'!AI5="","",TRIM('query (10)'!AI5))</f>
        <v/>
      </c>
      <c r="AL5" s="42">
        <f t="shared" si="0"/>
        <v>2025</v>
      </c>
      <c r="AM5" s="42" t="str">
        <f t="shared" si="1"/>
        <v>2025-09</v>
      </c>
      <c r="AN5" s="42" t="str">
        <f t="shared" ca="1" si="2"/>
        <v/>
      </c>
      <c r="AO5" s="42" t="str">
        <f t="shared" si="3"/>
        <v>GR-721 | OUTER RING RACEWAY GRINDING MACHINE. | MCB3 | WORK HEAD | Predictive Maintenance | Mechanical | Adjust | Medium | Reduce motor speed by 10% to extend service life.</v>
      </c>
      <c r="AP5" s="42" t="str">
        <f>_xlfn.TEXTJOIN("; ",TRUE,IF(COUNTA('query (10)'!A5:AK5)&lt;=6,"NEAR_EMPTY_ROW",""),IF($K5="","MISSING_STATUS",""),IF(AND($K5="เสร็จสิ้น",$Z5=""),"DONE_NO_ACTUAL_DATE",""),IF(AND($I5="Condition-based Maintenance",$AH5=""),"CBM_NO_MEASUREMENT",""),IF(OR($X5="",$X5=0),"INVALID_PERIOD",""),IF(AND($AA5&lt;&gt;"",$AB5&lt;&gt;"",$AB5&lt;$AA5),"DATE_SEQUENCE_ERROR",""),IF(AND($AB5&lt;&gt;"",$AB5&gt;DATE(2030,12,31)),"DATE_OUTLIER",""),IF($C5="","MISSING_QRCODE",""),IF($J5="UNKNOWN","UNKNOWN_PM_TYPE",""),IF($L5="UNKNOWN","UNKNOWN_STATUS",""))</f>
        <v>INVALID_PERIOD</v>
      </c>
      <c r="AQ5" s="42" t="str">
        <f t="shared" si="4"/>
        <v>NO</v>
      </c>
    </row>
    <row r="6" spans="1:43" x14ac:dyDescent="0.3">
      <c r="A6" s="38">
        <f>IF('query (10)'!A6="","",'query (10)'!A6)</f>
        <v>15</v>
      </c>
      <c r="B6" s="38">
        <f>IF('query (10)'!B6="","",'query (10)'!B6)</f>
        <v>17222</v>
      </c>
      <c r="C6" s="38" t="str">
        <f>TRIM(UPPER('query (10)'!M6))</f>
        <v>GR-150</v>
      </c>
      <c r="D6" s="38" t="str">
        <f>TRIM(UPPER(IFERROR(_xlfn.TEXTBEFORE('query (10)'!L6,"("),'query (10)'!L6)))</f>
        <v>OUTER RING RACEWAY SUPER FINISH M/C</v>
      </c>
      <c r="E6" s="38" t="str">
        <f>IFERROR(TRIM(UPPER(_xlfn.TEXTBEFORE(_xlfn.TEXTAFTER('query (10)'!L6,"("),")"))),"")</f>
        <v/>
      </c>
      <c r="F6" s="38" t="str">
        <f>TRIM('query (10)'!K6)</f>
        <v>BWD2</v>
      </c>
      <c r="G6" s="38" t="str">
        <f>IF('query (10)'!J6="","",'query (10)'!J6)</f>
        <v>Dresser</v>
      </c>
      <c r="H6" s="38" t="str">
        <f>TRIM(UPPER('query (10)'!J6))</f>
        <v>DRESSER</v>
      </c>
      <c r="I6" s="38" t="str">
        <f>IF('query (10)'!F6="","",'query (10)'!F6)</f>
        <v>Time-based Maintenance</v>
      </c>
      <c r="J6" s="38" t="str">
        <f>IF('query (10)'!F6="","",IFERROR(INDEX(Cleaning_Rules!$B$14:$B$17,MATCH(TRIM('query (10)'!F6),Cleaning_Rules!$A$14:$A$17,0)),"UNKNOWN"))</f>
        <v>TBM</v>
      </c>
      <c r="K6" s="38" t="str">
        <f>IF('query (10)'!G6="","",'query (10)'!G6)</f>
        <v>เสร็จสิ้น</v>
      </c>
      <c r="L6" s="38" t="str">
        <f>IF('query (10)'!G6="","MISSING",IFERROR(INDEX(Cleaning_Rules!$B$5:$B$10,MATCH(TRIM('query (10)'!G6),Cleaning_Rules!$A$5:$A$10,0)),"UNKNOWN"))</f>
        <v>COMPLETED</v>
      </c>
      <c r="M6" s="38" t="str">
        <f>IF('query (10)'!I6="","",'query (10)'!I6)</f>
        <v>Electrical</v>
      </c>
      <c r="N6" s="38" t="str">
        <f>IF('query (10)'!O6="","",'query (10)'!O6)</f>
        <v>Inspection</v>
      </c>
      <c r="O6" s="38" t="str">
        <f>IF('query (10)'!P6="","",'query (10)'!P6)</f>
        <v>Medium</v>
      </c>
      <c r="P6" s="38" t="str">
        <f>IF('query (10)'!N6="","",'query (10)'!N6)</f>
        <v>Check rotation dresser sensor</v>
      </c>
      <c r="Q6" s="38" t="str">
        <f>TRIM('query (10)'!N6)</f>
        <v>Check rotation dresser sensor</v>
      </c>
      <c r="R6" s="38" t="str">
        <f>TRIM(UPPER('query (10)'!R6))</f>
        <v/>
      </c>
      <c r="S6" s="38" t="str">
        <f>TRIM(UPPER('query (10)'!S6))</f>
        <v/>
      </c>
      <c r="T6" s="38" t="str">
        <f>IF('query (10)'!Q6="","",TRIM(UPPER('query (10)'!Q6)))</f>
        <v/>
      </c>
      <c r="U6" s="38" t="str">
        <f>IF('query (10)'!T6="","",'query (10)'!T6)</f>
        <v>1</v>
      </c>
      <c r="V6" s="39">
        <f>IF('query (10)'!T6="","",IFERROR(VALUE('query (10)'!T6),""))</f>
        <v>1</v>
      </c>
      <c r="W6" s="40">
        <f>IF('query (10)'!U6="","",'query (10)'!U6)</f>
        <v>0</v>
      </c>
      <c r="X6" s="39">
        <f>IF('query (10)'!V6="","",'query (10)'!V6)</f>
        <v>90</v>
      </c>
      <c r="Y6" s="41">
        <f>IF('query (10)'!W6="","",'query (10)'!W6)</f>
        <v>45919</v>
      </c>
      <c r="Z6" s="41">
        <f>IF('query (10)'!X6="","",'query (10)'!X6)</f>
        <v>46090</v>
      </c>
      <c r="AA6" s="41">
        <f>IF('query (10)'!Y6="","",'query (10)'!Y6)</f>
        <v>46090</v>
      </c>
      <c r="AB6" s="41">
        <f>IF('query (10)'!Z6="","",'query (10)'!Z6)</f>
        <v>46180</v>
      </c>
      <c r="AC6" s="38" t="str">
        <f>IF(OR('query (10)'!AA6="",COUNTIF(Cleaning_Rules!$A$21:$A$26,TRIM('query (10)'!AA6))&gt;0),"",TRIM('query (10)'!AA6))</f>
        <v/>
      </c>
      <c r="AD6" s="38" t="str">
        <f>IF('query (10)'!AB6="","",TRIM(IFERROR(_xlfn.TEXTBEFORE('query (10)'!AB6,"("),'query (10)'!AB6)))</f>
        <v>เริ่มซ่อมงาน PM แล้ว รับผิดชอบโดย NATDANAI JUTHATHEP</v>
      </c>
      <c r="AE6" s="38" t="str">
        <f>IFERROR(LOWER(TRIM(_xlfn.TEXTBEFORE(_xlfn.TEXTAFTER('query (10)'!AB6,"("),")"))),"")</f>
        <v>juthathep-n-4697@nsk.com</v>
      </c>
      <c r="AF6" s="38" t="str">
        <f>IF('query (10)'!AD6="","",TRIM('query (10)'!AD6))</f>
        <v>ปิยะพงษ์ ทองแสน</v>
      </c>
      <c r="AG6" s="38" t="str">
        <f>IF('query (10)'!AE6="","",TRIM('query (10)'!AE6))</f>
        <v>ณัฐดนัย จุฑาเทพ</v>
      </c>
      <c r="AH6" s="38" t="str">
        <f>IF('query (10)'!AF6="","",IFERROR(VALUE('query (10)'!AF6),""))</f>
        <v/>
      </c>
      <c r="AI6" s="38" t="str">
        <f>IF('query (10)'!AG6="","",TRIM('query (10)'!AG6))</f>
        <v/>
      </c>
      <c r="AJ6" s="38" t="str">
        <f>IF('query (10)'!AH6="","",IFERROR(VALUE('query (10)'!AH6),""))</f>
        <v/>
      </c>
      <c r="AK6" s="38" t="str">
        <f>IF('query (10)'!AI6="","",TRIM('query (10)'!AI6))</f>
        <v/>
      </c>
      <c r="AL6" s="42">
        <f t="shared" si="0"/>
        <v>2025</v>
      </c>
      <c r="AM6" s="42" t="str">
        <f t="shared" si="1"/>
        <v>2025-09</v>
      </c>
      <c r="AN6" s="42" t="str">
        <f t="shared" ca="1" si="2"/>
        <v/>
      </c>
      <c r="AO6" s="42" t="str">
        <f t="shared" si="3"/>
        <v>GR-150 | OUTER RING RACEWAY SUPER FINISH M/C | BWD2 | DRESSER | Time-based Maintenance | Electrical | Inspection | Medium | Check rotation dresser sensor | เริ่มซ่อมงาน PM แล้ว รับผิดชอบโดย NATDANAI JUTHATHEP | ณัฐดนัย จุฑาเทพ</v>
      </c>
      <c r="AP6" s="42" t="str">
        <f>_xlfn.TEXTJOIN("; ",TRUE,IF(COUNTA('query (10)'!A6:AK6)&lt;=6,"NEAR_EMPTY_ROW",""),IF($K6="","MISSING_STATUS",""),IF(AND($K6="เสร็จสิ้น",$Z6=""),"DONE_NO_ACTUAL_DATE",""),IF(AND($I6="Condition-based Maintenance",$AH6=""),"CBM_NO_MEASUREMENT",""),IF(OR($X6="",$X6=0),"INVALID_PERIOD",""),IF(AND($AA6&lt;&gt;"",$AB6&lt;&gt;"",$AB6&lt;$AA6),"DATE_SEQUENCE_ERROR",""),IF(AND($AB6&lt;&gt;"",$AB6&gt;DATE(2030,12,31)),"DATE_OUTLIER",""),IF($C6="","MISSING_QRCODE",""),IF($J6="UNKNOWN","UNKNOWN_PM_TYPE",""),IF($L6="UNKNOWN","UNKNOWN_STATUS",""))</f>
        <v/>
      </c>
      <c r="AQ6" s="42" t="str">
        <f t="shared" si="4"/>
        <v>NO</v>
      </c>
    </row>
    <row r="7" spans="1:43" x14ac:dyDescent="0.3">
      <c r="A7" s="38">
        <f>IF('query (10)'!A7="","",'query (10)'!A7)</f>
        <v>16</v>
      </c>
      <c r="B7" s="38" t="str">
        <f>IF('query (10)'!B7="","",'query (10)'!B7)</f>
        <v/>
      </c>
      <c r="C7" s="38" t="str">
        <f>TRIM(UPPER('query (10)'!M7))</f>
        <v>GR-150</v>
      </c>
      <c r="D7" s="38" t="str">
        <f>TRIM(UPPER(IFERROR(_xlfn.TEXTBEFORE('query (10)'!L7,"("),'query (10)'!L7)))</f>
        <v>OUTER RING RACEWAY SUPER FINISH M/C</v>
      </c>
      <c r="E7" s="38" t="str">
        <f>IFERROR(TRIM(UPPER(_xlfn.TEXTBEFORE(_xlfn.TEXTAFTER('query (10)'!L7,"("),")"))),"")</f>
        <v/>
      </c>
      <c r="F7" s="38" t="str">
        <f>TRIM('query (10)'!K7)</f>
        <v>BWD2</v>
      </c>
      <c r="G7" s="38" t="str">
        <f>IF('query (10)'!J7="","",'query (10)'!J7)</f>
        <v>Dresser</v>
      </c>
      <c r="H7" s="38" t="str">
        <f>TRIM(UPPER('query (10)'!J7))</f>
        <v>DRESSER</v>
      </c>
      <c r="I7" s="38" t="str">
        <f>IF('query (10)'!F7="","",'query (10)'!F7)</f>
        <v>Time-based Maintenance</v>
      </c>
      <c r="J7" s="38" t="str">
        <f>IF('query (10)'!F7="","",IFERROR(INDEX(Cleaning_Rules!$B$14:$B$17,MATCH(TRIM('query (10)'!F7),Cleaning_Rules!$A$14:$A$17,0)),"UNKNOWN"))</f>
        <v>TBM</v>
      </c>
      <c r="K7" s="38" t="str">
        <f>IF('query (10)'!G7="","",'query (10)'!G7)</f>
        <v>เสร็จสิ้น</v>
      </c>
      <c r="L7" s="38" t="str">
        <f>IF('query (10)'!G7="","MISSING",IFERROR(INDEX(Cleaning_Rules!$B$5:$B$10,MATCH(TRIM('query (10)'!G7),Cleaning_Rules!$A$5:$A$10,0)),"UNKNOWN"))</f>
        <v>COMPLETED</v>
      </c>
      <c r="M7" s="38" t="str">
        <f>IF('query (10)'!I7="","",'query (10)'!I7)</f>
        <v>Mechanical</v>
      </c>
      <c r="N7" s="38" t="str">
        <f>IF('query (10)'!O7="","",'query (10)'!O7)</f>
        <v>Inspection</v>
      </c>
      <c r="O7" s="38" t="str">
        <f>IF('query (10)'!P7="","",'query (10)'!P7)</f>
        <v>Important</v>
      </c>
      <c r="P7" s="38" t="str">
        <f>IF('query (10)'!N7="","",'query (10)'!N7)</f>
        <v>Check belt dresser</v>
      </c>
      <c r="Q7" s="38" t="str">
        <f>TRIM('query (10)'!N7)</f>
        <v>Check belt dresser</v>
      </c>
      <c r="R7" s="38" t="str">
        <f>TRIM(UPPER('query (10)'!R7))</f>
        <v/>
      </c>
      <c r="S7" s="38" t="str">
        <f>TRIM(UPPER('query (10)'!S7))</f>
        <v/>
      </c>
      <c r="T7" s="38" t="str">
        <f>IF('query (10)'!Q7="","",TRIM(UPPER('query (10)'!Q7)))</f>
        <v/>
      </c>
      <c r="U7" s="38" t="str">
        <f>IF('query (10)'!T7="","",'query (10)'!T7)</f>
        <v>1</v>
      </c>
      <c r="V7" s="39">
        <f>IF('query (10)'!T7="","",IFERROR(VALUE('query (10)'!T7),""))</f>
        <v>1</v>
      </c>
      <c r="W7" s="40">
        <f>IF('query (10)'!U7="","",'query (10)'!U7)</f>
        <v>0</v>
      </c>
      <c r="X7" s="39">
        <f>IF('query (10)'!V7="","",'query (10)'!V7)</f>
        <v>90</v>
      </c>
      <c r="Y7" s="41">
        <f>IF('query (10)'!W7="","",'query (10)'!W7)</f>
        <v>45919</v>
      </c>
      <c r="Z7" s="41" t="str">
        <f>IF('query (10)'!X7="","",'query (10)'!X7)</f>
        <v/>
      </c>
      <c r="AA7" s="41">
        <f>IF('query (10)'!Y7="","",'query (10)'!Y7)</f>
        <v>45883</v>
      </c>
      <c r="AB7" s="41">
        <f>IF('query (10)'!Z7="","",'query (10)'!Z7)</f>
        <v>45973</v>
      </c>
      <c r="AC7" s="38" t="str">
        <f>IF(OR('query (10)'!AA7="",COUNTIF(Cleaning_Rules!$A$21:$A$26,TRIM('query (10)'!AA7))&gt;0),"",TRIM('query (10)'!AA7))</f>
        <v/>
      </c>
      <c r="AD7" s="38" t="str">
        <f>IF('query (10)'!AB7="","",TRIM(IFERROR(_xlfn.TEXTBEFORE('query (10)'!AB7,"("),'query (10)'!AB7)))</f>
        <v/>
      </c>
      <c r="AE7" s="38" t="str">
        <f>IFERROR(LOWER(TRIM(_xlfn.TEXTBEFORE(_xlfn.TEXTAFTER('query (10)'!AB7,"("),")"))),"")</f>
        <v/>
      </c>
      <c r="AF7" s="38" t="str">
        <f>IF('query (10)'!AD7="","",TRIM('query (10)'!AD7))</f>
        <v>ปิยะพงษ์ ทองแสน</v>
      </c>
      <c r="AG7" s="38" t="str">
        <f>IF('query (10)'!AE7="","",TRIM('query (10)'!AE7))</f>
        <v>ณัฐดนัย จุฑาเทพ</v>
      </c>
      <c r="AH7" s="38" t="str">
        <f>IF('query (10)'!AF7="","",IFERROR(VALUE('query (10)'!AF7),""))</f>
        <v/>
      </c>
      <c r="AI7" s="38" t="str">
        <f>IF('query (10)'!AG7="","",TRIM('query (10)'!AG7))</f>
        <v/>
      </c>
      <c r="AJ7" s="38" t="str">
        <f>IF('query (10)'!AH7="","",IFERROR(VALUE('query (10)'!AH7),""))</f>
        <v/>
      </c>
      <c r="AK7" s="38" t="str">
        <f>IF('query (10)'!AI7="","",TRIM('query (10)'!AI7))</f>
        <v/>
      </c>
      <c r="AL7" s="42">
        <f t="shared" si="0"/>
        <v>2025</v>
      </c>
      <c r="AM7" s="42" t="str">
        <f t="shared" si="1"/>
        <v>2025-09</v>
      </c>
      <c r="AN7" s="42" t="str">
        <f t="shared" ca="1" si="2"/>
        <v/>
      </c>
      <c r="AO7" s="42" t="str">
        <f t="shared" si="3"/>
        <v>GR-150 | OUTER RING RACEWAY SUPER FINISH M/C | BWD2 | DRESSER | Time-based Maintenance | Mechanical | Inspection | Important | Check belt dresser | ณัฐดนัย จุฑาเทพ</v>
      </c>
      <c r="AP7" s="42" t="str">
        <f>_xlfn.TEXTJOIN("; ",TRUE,IF(COUNTA('query (10)'!A7:AK7)&lt;=6,"NEAR_EMPTY_ROW",""),IF($K7="","MISSING_STATUS",""),IF(AND($K7="เสร็จสิ้น",$Z7=""),"DONE_NO_ACTUAL_DATE",""),IF(AND($I7="Condition-based Maintenance",$AH7=""),"CBM_NO_MEASUREMENT",""),IF(OR($X7="",$X7=0),"INVALID_PERIOD",""),IF(AND($AA7&lt;&gt;"",$AB7&lt;&gt;"",$AB7&lt;$AA7),"DATE_SEQUENCE_ERROR",""),IF(AND($AB7&lt;&gt;"",$AB7&gt;DATE(2030,12,31)),"DATE_OUTLIER",""),IF($C7="","MISSING_QRCODE",""),IF($J7="UNKNOWN","UNKNOWN_PM_TYPE",""),IF($L7="UNKNOWN","UNKNOWN_STATUS",""))</f>
        <v>DONE_NO_ACTUAL_DATE</v>
      </c>
      <c r="AQ7" s="42" t="str">
        <f t="shared" si="4"/>
        <v>NO</v>
      </c>
    </row>
    <row r="8" spans="1:43" x14ac:dyDescent="0.3">
      <c r="A8" s="38">
        <f>IF('query (10)'!A8="","",'query (10)'!A8)</f>
        <v>17</v>
      </c>
      <c r="B8" s="38">
        <f>IF('query (10)'!B8="","",'query (10)'!B8)</f>
        <v>17223</v>
      </c>
      <c r="C8" s="38" t="str">
        <f>TRIM(UPPER('query (10)'!M8))</f>
        <v>GR-150</v>
      </c>
      <c r="D8" s="38" t="str">
        <f>TRIM(UPPER(IFERROR(_xlfn.TEXTBEFORE('query (10)'!L8,"("),'query (10)'!L8)))</f>
        <v>OUTER RING RACEWAY SUPER FINISH M/C</v>
      </c>
      <c r="E8" s="38" t="str">
        <f>IFERROR(TRIM(UPPER(_xlfn.TEXTBEFORE(_xlfn.TEXTAFTER('query (10)'!L8,"("),")"))),"")</f>
        <v/>
      </c>
      <c r="F8" s="38" t="str">
        <f>TRIM('query (10)'!K8)</f>
        <v>BWD2</v>
      </c>
      <c r="G8" s="38" t="str">
        <f>IF('query (10)'!J8="","",'query (10)'!J8)</f>
        <v>Dresser</v>
      </c>
      <c r="H8" s="38" t="str">
        <f>TRIM(UPPER('query (10)'!J8))</f>
        <v>DRESSER</v>
      </c>
      <c r="I8" s="38" t="str">
        <f>IF('query (10)'!F8="","",'query (10)'!F8)</f>
        <v>Time-based Maintenance</v>
      </c>
      <c r="J8" s="38" t="str">
        <f>IF('query (10)'!F8="","",IFERROR(INDEX(Cleaning_Rules!$B$14:$B$17,MATCH(TRIM('query (10)'!F8),Cleaning_Rules!$A$14:$A$17,0)),"UNKNOWN"))</f>
        <v>TBM</v>
      </c>
      <c r="K8" s="38" t="str">
        <f>IF('query (10)'!G8="","",'query (10)'!G8)</f>
        <v>เสร็จสิ้น</v>
      </c>
      <c r="L8" s="38" t="str">
        <f>IF('query (10)'!G8="","MISSING",IFERROR(INDEX(Cleaning_Rules!$B$5:$B$10,MATCH(TRIM('query (10)'!G8),Cleaning_Rules!$A$5:$A$10,0)),"UNKNOWN"))</f>
        <v>COMPLETED</v>
      </c>
      <c r="M8" s="38" t="str">
        <f>IF('query (10)'!I8="","",'query (10)'!I8)</f>
        <v>Mechanical</v>
      </c>
      <c r="N8" s="38" t="str">
        <f>IF('query (10)'!O8="","",'query (10)'!O8)</f>
        <v>Measure</v>
      </c>
      <c r="O8" s="38" t="str">
        <f>IF('query (10)'!P8="","",'query (10)'!P8)</f>
        <v>Urgent</v>
      </c>
      <c r="P8" s="38" t="str">
        <f>IF('query (10)'!N8="","",'query (10)'!N8)</f>
        <v>Check accuracy of dresser unit</v>
      </c>
      <c r="Q8" s="38" t="str">
        <f>TRIM('query (10)'!N8)</f>
        <v>Check accuracy of dresser unit</v>
      </c>
      <c r="R8" s="38" t="str">
        <f>TRIM(UPPER('query (10)'!R8))</f>
        <v/>
      </c>
      <c r="S8" s="38" t="str">
        <f>TRIM(UPPER('query (10)'!S8))</f>
        <v/>
      </c>
      <c r="T8" s="38" t="str">
        <f>IF('query (10)'!Q8="","",TRIM(UPPER('query (10)'!Q8)))</f>
        <v/>
      </c>
      <c r="U8" s="38" t="str">
        <f>IF('query (10)'!T8="","",'query (10)'!T8)</f>
        <v>1</v>
      </c>
      <c r="V8" s="39">
        <f>IF('query (10)'!T8="","",IFERROR(VALUE('query (10)'!T8),""))</f>
        <v>1</v>
      </c>
      <c r="W8" s="40">
        <f>IF('query (10)'!U8="","",'query (10)'!U8)</f>
        <v>0</v>
      </c>
      <c r="X8" s="39">
        <f>IF('query (10)'!V8="","",'query (10)'!V8)</f>
        <v>90</v>
      </c>
      <c r="Y8" s="41">
        <f>IF('query (10)'!W8="","",'query (10)'!W8)</f>
        <v>45919</v>
      </c>
      <c r="Z8" s="41">
        <f>IF('query (10)'!X8="","",'query (10)'!X8)</f>
        <v>46031</v>
      </c>
      <c r="AA8" s="41">
        <f>IF('query (10)'!Y8="","",'query (10)'!Y8)</f>
        <v>46031</v>
      </c>
      <c r="AB8" s="41">
        <f>IF('query (10)'!Z8="","",'query (10)'!Z8)</f>
        <v>46121</v>
      </c>
      <c r="AC8" s="38" t="str">
        <f>IF(OR('query (10)'!AA8="",COUNTIF(Cleaning_Rules!$A$21:$A$26,TRIM('query (10)'!AA8))&gt;0),"",TRIM('query (10)'!AA8))</f>
        <v/>
      </c>
      <c r="AD8" s="38" t="str">
        <f>IF('query (10)'!AB8="","",TRIM(IFERROR(_xlfn.TEXTBEFORE('query (10)'!AB8,"("),'query (10)'!AB8)))</f>
        <v>เริ่มซ่อมงาน PM แล้ว รับผิดชอบโดย PAHLA SEEDANG</v>
      </c>
      <c r="AE8" s="38" t="str">
        <f>IFERROR(LOWER(TRIM(_xlfn.TEXTBEFORE(_xlfn.TEXTAFTER('query (10)'!AB8,"("),")"))),"")</f>
        <v>pahla@nsk.com</v>
      </c>
      <c r="AF8" s="38" t="str">
        <f>IF('query (10)'!AD8="","",TRIM('query (10)'!AD8))</f>
        <v>ปิยะพงษ์ ทองแสน</v>
      </c>
      <c r="AG8" s="38" t="str">
        <f>IF('query (10)'!AE8="","",TRIM('query (10)'!AE8))</f>
        <v>ณัฐดนัย จุฑาเทพ</v>
      </c>
      <c r="AH8" s="38" t="str">
        <f>IF('query (10)'!AF8="","",IFERROR(VALUE('query (10)'!AF8),""))</f>
        <v/>
      </c>
      <c r="AI8" s="38" t="str">
        <f>IF('query (10)'!AG8="","",TRIM('query (10)'!AG8))</f>
        <v/>
      </c>
      <c r="AJ8" s="38" t="str">
        <f>IF('query (10)'!AH8="","",IFERROR(VALUE('query (10)'!AH8),""))</f>
        <v/>
      </c>
      <c r="AK8" s="38" t="str">
        <f>IF('query (10)'!AI8="","",TRIM('query (10)'!AI8))</f>
        <v/>
      </c>
      <c r="AL8" s="42">
        <f t="shared" si="0"/>
        <v>2025</v>
      </c>
      <c r="AM8" s="42" t="str">
        <f t="shared" si="1"/>
        <v>2025-09</v>
      </c>
      <c r="AN8" s="42" t="str">
        <f t="shared" ca="1" si="2"/>
        <v/>
      </c>
      <c r="AO8" s="42" t="str">
        <f t="shared" si="3"/>
        <v>GR-150 | OUTER RING RACEWAY SUPER FINISH M/C | BWD2 | DRESSER | Time-based Maintenance | Mechanical | Measure | Urgent | Check accuracy of dresser unit | เริ่มซ่อมงาน PM แล้ว รับผิดชอบโดย PAHLA SEEDANG | ณัฐดนัย จุฑาเทพ</v>
      </c>
      <c r="AP8" s="42" t="str">
        <f>_xlfn.TEXTJOIN("; ",TRUE,IF(COUNTA('query (10)'!A8:AK8)&lt;=6,"NEAR_EMPTY_ROW",""),IF($K8="","MISSING_STATUS",""),IF(AND($K8="เสร็จสิ้น",$Z8=""),"DONE_NO_ACTUAL_DATE",""),IF(AND($I8="Condition-based Maintenance",$AH8=""),"CBM_NO_MEASUREMENT",""),IF(OR($X8="",$X8=0),"INVALID_PERIOD",""),IF(AND($AA8&lt;&gt;"",$AB8&lt;&gt;"",$AB8&lt;$AA8),"DATE_SEQUENCE_ERROR",""),IF(AND($AB8&lt;&gt;"",$AB8&gt;DATE(2030,12,31)),"DATE_OUTLIER",""),IF($C8="","MISSING_QRCODE",""),IF($J8="UNKNOWN","UNKNOWN_PM_TYPE",""),IF($L8="UNKNOWN","UNKNOWN_STATUS",""))</f>
        <v/>
      </c>
      <c r="AQ8" s="42" t="str">
        <f t="shared" si="4"/>
        <v>NO</v>
      </c>
    </row>
    <row r="9" spans="1:43" x14ac:dyDescent="0.3">
      <c r="A9" s="38">
        <f>IF('query (10)'!A9="","",'query (10)'!A9)</f>
        <v>19</v>
      </c>
      <c r="B9" s="38" t="str">
        <f>IF('query (10)'!B9="","",'query (10)'!B9)</f>
        <v/>
      </c>
      <c r="C9" s="38" t="str">
        <f>TRIM(UPPER('query (10)'!M9))</f>
        <v>GR-062</v>
      </c>
      <c r="D9" s="38" t="str">
        <f>TRIM(UPPER(IFERROR(_xlfn.TEXTBEFORE('query (10)'!L9,"("),'query (10)'!L9)))</f>
        <v>INNER RING RACEWAY GRINDING M/C</v>
      </c>
      <c r="E9" s="38" t="str">
        <f>IFERROR(TRIM(UPPER(_xlfn.TEXTBEFORE(_xlfn.TEXTAFTER('query (10)'!L9,"("),")"))),"")</f>
        <v/>
      </c>
      <c r="F9" s="38" t="str">
        <f>TRIM('query (10)'!K9)</f>
        <v>BWD1</v>
      </c>
      <c r="G9" s="38" t="str">
        <f>IF('query (10)'!J9="","",'query (10)'!J9)</f>
        <v>Wheel Head</v>
      </c>
      <c r="H9" s="38" t="str">
        <f>TRIM(UPPER('query (10)'!J9))</f>
        <v>WHEEL HEAD</v>
      </c>
      <c r="I9" s="38" t="str">
        <f>IF('query (10)'!F9="","",'query (10)'!F9)</f>
        <v>Time-based Maintenance</v>
      </c>
      <c r="J9" s="38" t="str">
        <f>IF('query (10)'!F9="","",IFERROR(INDEX(Cleaning_Rules!$B$14:$B$17,MATCH(TRIM('query (10)'!F9),Cleaning_Rules!$A$14:$A$17,0)),"UNKNOWN"))</f>
        <v>TBM</v>
      </c>
      <c r="K9" s="38" t="str">
        <f>IF('query (10)'!G9="","",'query (10)'!G9)</f>
        <v>แก้ไขแผน</v>
      </c>
      <c r="L9" s="38" t="str">
        <f>IF('query (10)'!G9="","MISSING",IFERROR(INDEX(Cleaning_Rules!$B$5:$B$10,MATCH(TRIM('query (10)'!G9),Cleaning_Rules!$A$5:$A$10,0)),"UNKNOWN"))</f>
        <v>PLAN_REVISED</v>
      </c>
      <c r="M9" s="38" t="str">
        <f>IF('query (10)'!I9="","",'query (10)'!I9)</f>
        <v>Electrical</v>
      </c>
      <c r="N9" s="38" t="str">
        <f>IF('query (10)'!O9="","",'query (10)'!O9)</f>
        <v>Inspection</v>
      </c>
      <c r="O9" s="38" t="str">
        <f>IF('query (10)'!P9="","",'query (10)'!P9)</f>
        <v>Medium</v>
      </c>
      <c r="P9" s="38" t="str">
        <f>IF('query (10)'!N9="","",'query (10)'!N9)</f>
        <v>ตรวจสอบสายพาน Wheel head</v>
      </c>
      <c r="Q9" s="38" t="str">
        <f>TRIM('query (10)'!N9)</f>
        <v>ตรวจสอบสายพาน Wheel head</v>
      </c>
      <c r="R9" s="38" t="str">
        <f>TRIM(UPPER('query (10)'!R9))</f>
        <v>WHEEL LUBRICATION TANK</v>
      </c>
      <c r="S9" s="38" t="str">
        <f>TRIM(UPPER('query (10)'!S9))</f>
        <v>09-1020-0700-001C</v>
      </c>
      <c r="T9" s="38" t="str">
        <f>IF('query (10)'!Q9="","",TRIM(UPPER('query (10)'!Q9)))</f>
        <v>MTMC-1441</v>
      </c>
      <c r="U9" s="38" t="str">
        <f>IF('query (10)'!T9="","",'query (10)'!T9)</f>
        <v>1</v>
      </c>
      <c r="V9" s="39">
        <f>IF('query (10)'!T9="","",IFERROR(VALUE('query (10)'!T9),""))</f>
        <v>1</v>
      </c>
      <c r="W9" s="40">
        <f>IF('query (10)'!U9="","",'query (10)'!U9)</f>
        <v>77600</v>
      </c>
      <c r="X9" s="39">
        <f>IF('query (10)'!V9="","",'query (10)'!V9)</f>
        <v>180</v>
      </c>
      <c r="Y9" s="41">
        <f>IF('query (10)'!W9="","",'query (10)'!W9)</f>
        <v>45931</v>
      </c>
      <c r="Z9" s="41" t="str">
        <f>IF('query (10)'!X9="","",'query (10)'!X9)</f>
        <v/>
      </c>
      <c r="AA9" s="41">
        <f>IF('query (10)'!Y9="","",'query (10)'!Y9)</f>
        <v>45931</v>
      </c>
      <c r="AB9" s="41">
        <f>IF('query (10)'!Z9="","",'query (10)'!Z9)</f>
        <v>46111</v>
      </c>
      <c r="AC9" s="38" t="str">
        <f>IF(OR('query (10)'!AA9="",COUNTIF(Cleaning_Rules!$A$21:$A$26,TRIM('query (10)'!AA9))&gt;0),"",TRIM('query (10)'!AA9))</f>
        <v/>
      </c>
      <c r="AD9" s="38" t="str">
        <f>IF('query (10)'!AB9="","",TRIM(IFERROR(_xlfn.TEXTBEFORE('query (10)'!AB9,"("),'query (10)'!AB9)))</f>
        <v/>
      </c>
      <c r="AE9" s="38" t="str">
        <f>IFERROR(LOWER(TRIM(_xlfn.TEXTBEFORE(_xlfn.TEXTAFTER('query (10)'!AB9,"("),")"))),"")</f>
        <v/>
      </c>
      <c r="AF9" s="38" t="str">
        <f>IF('query (10)'!AD9="","",TRIM('query (10)'!AD9))</f>
        <v>ปิยะพงษ์ ทองแสน</v>
      </c>
      <c r="AG9" s="38" t="str">
        <f>IF('query (10)'!AE9="","",TRIM('query (10)'!AE9))</f>
        <v>ปิยะพงษ์ ทองแสน</v>
      </c>
      <c r="AH9" s="38" t="str">
        <f>IF('query (10)'!AF9="","",IFERROR(VALUE('query (10)'!AF9),""))</f>
        <v/>
      </c>
      <c r="AI9" s="38" t="str">
        <f>IF('query (10)'!AG9="","",TRIM('query (10)'!AG9))</f>
        <v/>
      </c>
      <c r="AJ9" s="38" t="str">
        <f>IF('query (10)'!AH9="","",IFERROR(VALUE('query (10)'!AH9),""))</f>
        <v/>
      </c>
      <c r="AK9" s="38" t="str">
        <f>IF('query (10)'!AI9="","",TRIM('query (10)'!AI9))</f>
        <v/>
      </c>
      <c r="AL9" s="42">
        <f t="shared" si="0"/>
        <v>2025</v>
      </c>
      <c r="AM9" s="42" t="str">
        <f t="shared" si="1"/>
        <v>2025-10</v>
      </c>
      <c r="AN9" s="42" t="str">
        <f t="shared" ca="1" si="2"/>
        <v>OVERDUE</v>
      </c>
      <c r="AO9" s="42" t="str">
        <f t="shared" si="3"/>
        <v>GR-062 | INNER RING RACEWAY GRINDING M/C | BWD1 | WHEEL HEAD | Time-based Maintenance | Electrical | Inspection | Medium | ตรวจสอบสายพาน Wheel head | WHEEL LUBRICATION TANK | 09-1020-0700-001C | MTMC-1441 | ปิยะพงษ์ ทองแสน</v>
      </c>
      <c r="AP9" s="42" t="str">
        <f>_xlfn.TEXTJOIN("; ",TRUE,IF(COUNTA('query (10)'!A9:AK9)&lt;=6,"NEAR_EMPTY_ROW",""),IF($K9="","MISSING_STATUS",""),IF(AND($K9="เสร็จสิ้น",$Z9=""),"DONE_NO_ACTUAL_DATE",""),IF(AND($I9="Condition-based Maintenance",$AH9=""),"CBM_NO_MEASUREMENT",""),IF(OR($X9="",$X9=0),"INVALID_PERIOD",""),IF(AND($AA9&lt;&gt;"",$AB9&lt;&gt;"",$AB9&lt;$AA9),"DATE_SEQUENCE_ERROR",""),IF(AND($AB9&lt;&gt;"",$AB9&gt;DATE(2030,12,31)),"DATE_OUTLIER",""),IF($C9="","MISSING_QRCODE",""),IF($J9="UNKNOWN","UNKNOWN_PM_TYPE",""),IF($L9="UNKNOWN","UNKNOWN_STATUS",""))</f>
        <v/>
      </c>
      <c r="AQ9" s="42" t="str">
        <f t="shared" si="4"/>
        <v>YES</v>
      </c>
    </row>
    <row r="10" spans="1:43" x14ac:dyDescent="0.3">
      <c r="A10" s="38">
        <f>IF('query (10)'!A10="","",'query (10)'!A10)</f>
        <v>20</v>
      </c>
      <c r="B10" s="38" t="str">
        <f>IF('query (10)'!B10="","",'query (10)'!B10)</f>
        <v/>
      </c>
      <c r="C10" s="38" t="str">
        <f>TRIM(UPPER('query (10)'!M10))</f>
        <v>GR-062</v>
      </c>
      <c r="D10" s="38" t="str">
        <f>TRIM(UPPER(IFERROR(_xlfn.TEXTBEFORE('query (10)'!L10,"("),'query (10)'!L10)))</f>
        <v>INNER RING RACEWAY GRINDING M/C</v>
      </c>
      <c r="E10" s="38" t="str">
        <f>IFERROR(TRIM(UPPER(_xlfn.TEXTBEFORE(_xlfn.TEXTAFTER('query (10)'!L10,"("),")"))),"")</f>
        <v/>
      </c>
      <c r="F10" s="38" t="str">
        <f>TRIM('query (10)'!K10)</f>
        <v>BWD1</v>
      </c>
      <c r="G10" s="38" t="str">
        <f>IF('query (10)'!J10="","",'query (10)'!J10)</f>
        <v>Transfer</v>
      </c>
      <c r="H10" s="38" t="str">
        <f>TRIM(UPPER('query (10)'!J10))</f>
        <v>TRANSFER</v>
      </c>
      <c r="I10" s="38" t="str">
        <f>IF('query (10)'!F10="","",'query (10)'!F10)</f>
        <v>Time-based Maintenance</v>
      </c>
      <c r="J10" s="38" t="str">
        <f>IF('query (10)'!F10="","",IFERROR(INDEX(Cleaning_Rules!$B$14:$B$17,MATCH(TRIM('query (10)'!F10),Cleaning_Rules!$A$14:$A$17,0)),"UNKNOWN"))</f>
        <v>TBM</v>
      </c>
      <c r="K10" s="38" t="str">
        <f>IF('query (10)'!G10="","",'query (10)'!G10)</f>
        <v>แก้ไขแผน</v>
      </c>
      <c r="L10" s="38" t="str">
        <f>IF('query (10)'!G10="","MISSING",IFERROR(INDEX(Cleaning_Rules!$B$5:$B$10,MATCH(TRIM('query (10)'!G10),Cleaning_Rules!$A$5:$A$10,0)),"UNKNOWN"))</f>
        <v>PLAN_REVISED</v>
      </c>
      <c r="M10" s="38" t="str">
        <f>IF('query (10)'!I10="","",'query (10)'!I10)</f>
        <v>Electrical</v>
      </c>
      <c r="N10" s="38" t="str">
        <f>IF('query (10)'!O10="","",'query (10)'!O10)</f>
        <v>Inspection</v>
      </c>
      <c r="O10" s="38" t="str">
        <f>IF('query (10)'!P10="","",'query (10)'!P10)</f>
        <v>Important</v>
      </c>
      <c r="P10" s="38" t="str">
        <f>IF('query (10)'!N10="","",'query (10)'!N10)</f>
        <v>ตรวจสอบเซ็นเซอร์ Up down</v>
      </c>
      <c r="Q10" s="38" t="str">
        <f>TRIM('query (10)'!N10)</f>
        <v>ตรวจสอบเซ็นเซอร์ Up down</v>
      </c>
      <c r="R10" s="38" t="str">
        <f>TRIM(UPPER('query (10)'!R10))</f>
        <v>SENSOR</v>
      </c>
      <c r="S10" s="38" t="str">
        <f>TRIM(UPPER('query (10)'!S10))</f>
        <v>D-M9BAL</v>
      </c>
      <c r="T10" s="38" t="str">
        <f>IF('query (10)'!Q10="","",TRIM(UPPER('query (10)'!Q10)))</f>
        <v>MTEE-0725</v>
      </c>
      <c r="U10" s="38" t="str">
        <f>IF('query (10)'!T10="","",'query (10)'!T10)</f>
        <v>1</v>
      </c>
      <c r="V10" s="39">
        <f>IF('query (10)'!T10="","",IFERROR(VALUE('query (10)'!T10),""))</f>
        <v>1</v>
      </c>
      <c r="W10" s="40">
        <f>IF('query (10)'!U10="","",'query (10)'!U10)</f>
        <v>797.64</v>
      </c>
      <c r="X10" s="39">
        <f>IF('query (10)'!V10="","",'query (10)'!V10)</f>
        <v>180</v>
      </c>
      <c r="Y10" s="41">
        <f>IF('query (10)'!W10="","",'query (10)'!W10)</f>
        <v>45932</v>
      </c>
      <c r="Z10" s="41" t="str">
        <f>IF('query (10)'!X10="","",'query (10)'!X10)</f>
        <v/>
      </c>
      <c r="AA10" s="41">
        <f>IF('query (10)'!Y10="","",'query (10)'!Y10)</f>
        <v>45932</v>
      </c>
      <c r="AB10" s="41">
        <f>IF('query (10)'!Z10="","",'query (10)'!Z10)</f>
        <v>46112</v>
      </c>
      <c r="AC10" s="38" t="str">
        <f>IF(OR('query (10)'!AA10="",COUNTIF(Cleaning_Rules!$A$21:$A$26,TRIM('query (10)'!AA10))&gt;0),"",TRIM('query (10)'!AA10))</f>
        <v/>
      </c>
      <c r="AD10" s="38" t="str">
        <f>IF('query (10)'!AB10="","",TRIM(IFERROR(_xlfn.TEXTBEFORE('query (10)'!AB10,"("),'query (10)'!AB10)))</f>
        <v/>
      </c>
      <c r="AE10" s="38" t="str">
        <f>IFERROR(LOWER(TRIM(_xlfn.TEXTBEFORE(_xlfn.TEXTAFTER('query (10)'!AB10,"("),")"))),"")</f>
        <v/>
      </c>
      <c r="AF10" s="38" t="str">
        <f>IF('query (10)'!AD10="","",TRIM('query (10)'!AD10))</f>
        <v>อัมรินทร์ รักษาพล</v>
      </c>
      <c r="AG10" s="38" t="str">
        <f>IF('query (10)'!AE10="","",TRIM('query (10)'!AE10))</f>
        <v>พงษ์พิทักษ์ ศรไชย</v>
      </c>
      <c r="AH10" s="38" t="str">
        <f>IF('query (10)'!AF10="","",IFERROR(VALUE('query (10)'!AF10),""))</f>
        <v/>
      </c>
      <c r="AI10" s="38" t="str">
        <f>IF('query (10)'!AG10="","",TRIM('query (10)'!AG10))</f>
        <v/>
      </c>
      <c r="AJ10" s="38" t="str">
        <f>IF('query (10)'!AH10="","",IFERROR(VALUE('query (10)'!AH10),""))</f>
        <v/>
      </c>
      <c r="AK10" s="38" t="str">
        <f>IF('query (10)'!AI10="","",TRIM('query (10)'!AI10))</f>
        <v/>
      </c>
      <c r="AL10" s="42">
        <f t="shared" si="0"/>
        <v>2025</v>
      </c>
      <c r="AM10" s="42" t="str">
        <f t="shared" si="1"/>
        <v>2025-10</v>
      </c>
      <c r="AN10" s="42" t="str">
        <f t="shared" ca="1" si="2"/>
        <v>OVERDUE</v>
      </c>
      <c r="AO10" s="42" t="str">
        <f t="shared" si="3"/>
        <v>GR-062 | INNER RING RACEWAY GRINDING M/C | BWD1 | TRANSFER | Time-based Maintenance | Electrical | Inspection | Important | ตรวจสอบเซ็นเซอร์ Up down | SENSOR | D-M9BAL | MTEE-0725 | พงษ์พิทักษ์ ศรไชย</v>
      </c>
      <c r="AP10" s="42" t="str">
        <f>_xlfn.TEXTJOIN("; ",TRUE,IF(COUNTA('query (10)'!A10:AK10)&lt;=6,"NEAR_EMPTY_ROW",""),IF($K10="","MISSING_STATUS",""),IF(AND($K10="เสร็จสิ้น",$Z10=""),"DONE_NO_ACTUAL_DATE",""),IF(AND($I10="Condition-based Maintenance",$AH10=""),"CBM_NO_MEASUREMENT",""),IF(OR($X10="",$X10=0),"INVALID_PERIOD",""),IF(AND($AA10&lt;&gt;"",$AB10&lt;&gt;"",$AB10&lt;$AA10),"DATE_SEQUENCE_ERROR",""),IF(AND($AB10&lt;&gt;"",$AB10&gt;DATE(2030,12,31)),"DATE_OUTLIER",""),IF($C10="","MISSING_QRCODE",""),IF($J10="UNKNOWN","UNKNOWN_PM_TYPE",""),IF($L10="UNKNOWN","UNKNOWN_STATUS",""))</f>
        <v/>
      </c>
      <c r="AQ10" s="42" t="str">
        <f t="shared" si="4"/>
        <v>YES</v>
      </c>
    </row>
    <row r="11" spans="1:43" x14ac:dyDescent="0.3">
      <c r="A11" s="38">
        <f>IF('query (10)'!A11="","",'query (10)'!A11)</f>
        <v>21</v>
      </c>
      <c r="B11" s="38" t="str">
        <f>IF('query (10)'!B11="","",'query (10)'!B11)</f>
        <v/>
      </c>
      <c r="C11" s="38" t="str">
        <f>TRIM(UPPER('query (10)'!M11))</f>
        <v>GR-721</v>
      </c>
      <c r="D11" s="38" t="str">
        <f>TRIM(UPPER(IFERROR(_xlfn.TEXTBEFORE('query (10)'!L11,"("),'query (10)'!L11)))</f>
        <v>OUTER RING RACEWAY GRINDING MACHINE.</v>
      </c>
      <c r="E11" s="38" t="str">
        <f>IFERROR(TRIM(UPPER(_xlfn.TEXTBEFORE(_xlfn.TEXTAFTER('query (10)'!L11,"("),")"))),"")</f>
        <v/>
      </c>
      <c r="F11" s="38" t="str">
        <f>TRIM('query (10)'!K11)</f>
        <v>MCB3</v>
      </c>
      <c r="G11" s="38" t="str">
        <f>IF('query (10)'!J11="","",'query (10)'!J11)</f>
        <v>Conveyor</v>
      </c>
      <c r="H11" s="38" t="str">
        <f>TRIM(UPPER('query (10)'!J11))</f>
        <v>CONVEYOR</v>
      </c>
      <c r="I11" s="38" t="str">
        <f>IF('query (10)'!F11="","",'query (10)'!F11)</f>
        <v>Time-based Maintenance</v>
      </c>
      <c r="J11" s="38" t="str">
        <f>IF('query (10)'!F11="","",IFERROR(INDEX(Cleaning_Rules!$B$14:$B$17,MATCH(TRIM('query (10)'!F11),Cleaning_Rules!$A$14:$A$17,0)),"UNKNOWN"))</f>
        <v>TBM</v>
      </c>
      <c r="K11" s="38" t="str">
        <f>IF('query (10)'!G11="","",'query (10)'!G11)</f>
        <v>เสร็จสิ้น</v>
      </c>
      <c r="L11" s="38" t="str">
        <f>IF('query (10)'!G11="","MISSING",IFERROR(INDEX(Cleaning_Rules!$B$5:$B$10,MATCH(TRIM('query (10)'!G11),Cleaning_Rules!$A$5:$A$10,0)),"UNKNOWN"))</f>
        <v>COMPLETED</v>
      </c>
      <c r="M11" s="38" t="str">
        <f>IF('query (10)'!I11="","",'query (10)'!I11)</f>
        <v>Mechanical</v>
      </c>
      <c r="N11" s="38" t="str">
        <f>IF('query (10)'!O11="","",'query (10)'!O11)</f>
        <v>Measure</v>
      </c>
      <c r="O11" s="38" t="str">
        <f>IF('query (10)'!P11="","",'query (10)'!P11)</f>
        <v>Urgent</v>
      </c>
      <c r="P11" s="38" t="str">
        <f>IF('query (10)'!N11="","",'query (10)'!N11)</f>
        <v>High Velocity Vibration of Work head unit 5.00 mm/s</v>
      </c>
      <c r="Q11" s="38" t="str">
        <f>TRIM('query (10)'!N11)</f>
        <v>High Velocity Vibration of Work head unit 5.00 mm/s</v>
      </c>
      <c r="R11" s="38" t="str">
        <f>TRIM(UPPER('query (10)'!R11))</f>
        <v>ACCELERROMETER</v>
      </c>
      <c r="S11" s="38" t="str">
        <f>TRIM(UPPER('query (10)'!S11))</f>
        <v>7201-50</v>
      </c>
      <c r="T11" s="38" t="str">
        <f>IF('query (10)'!Q11="","",TRIM(UPPER('query (10)'!Q11)))</f>
        <v>MTEE-0003</v>
      </c>
      <c r="U11" s="38" t="str">
        <f>IF('query (10)'!T11="","",'query (10)'!T11)</f>
        <v>1</v>
      </c>
      <c r="V11" s="39">
        <f>IF('query (10)'!T11="","",IFERROR(VALUE('query (10)'!T11),""))</f>
        <v>1</v>
      </c>
      <c r="W11" s="40">
        <f>IF('query (10)'!U11="","",'query (10)'!U11)</f>
        <v>48000</v>
      </c>
      <c r="X11" s="39">
        <f>IF('query (10)'!V11="","",'query (10)'!V11)</f>
        <v>60</v>
      </c>
      <c r="Y11" s="41">
        <f>IF('query (10)'!W11="","",'query (10)'!W11)</f>
        <v>45902</v>
      </c>
      <c r="Z11" s="41" t="str">
        <f>IF('query (10)'!X11="","",'query (10)'!X11)</f>
        <v/>
      </c>
      <c r="AA11" s="41">
        <f>IF('query (10)'!Y11="","",'query (10)'!Y11)</f>
        <v>45931</v>
      </c>
      <c r="AB11" s="41">
        <f>IF('query (10)'!Z11="","",'query (10)'!Z11)</f>
        <v>45991</v>
      </c>
      <c r="AC11" s="38" t="str">
        <f>IF(OR('query (10)'!AA11="",COUNTIF(Cleaning_Rules!$A$21:$A$26,TRIM('query (10)'!AA11))&gt;0),"",TRIM('query (10)'!AA11))</f>
        <v>test</v>
      </c>
      <c r="AD11" s="38" t="str">
        <f>IF('query (10)'!AB11="","",TRIM(IFERROR(_xlfn.TEXTBEFORE('query (10)'!AB11,"("),'query (10)'!AB11)))</f>
        <v/>
      </c>
      <c r="AE11" s="38" t="str">
        <f>IFERROR(LOWER(TRIM(_xlfn.TEXTBEFORE(_xlfn.TEXTAFTER('query (10)'!AB11,"("),")"))),"")</f>
        <v/>
      </c>
      <c r="AF11" s="38" t="str">
        <f>IF('query (10)'!AD11="","",TRIM('query (10)'!AD11))</f>
        <v>ภูชิต กุลเสรี</v>
      </c>
      <c r="AG11" s="38" t="str">
        <f>IF('query (10)'!AE11="","",TRIM('query (10)'!AE11))</f>
        <v>จักรภัทร โคตรสมบัติ</v>
      </c>
      <c r="AH11" s="38" t="str">
        <f>IF('query (10)'!AF11="","",IFERROR(VALUE('query (10)'!AF11),""))</f>
        <v/>
      </c>
      <c r="AI11" s="38" t="str">
        <f>IF('query (10)'!AG11="","",TRIM('query (10)'!AG11))</f>
        <v/>
      </c>
      <c r="AJ11" s="38" t="str">
        <f>IF('query (10)'!AH11="","",IFERROR(VALUE('query (10)'!AH11),""))</f>
        <v/>
      </c>
      <c r="AK11" s="38" t="str">
        <f>IF('query (10)'!AI11="","",TRIM('query (10)'!AI11))</f>
        <v/>
      </c>
      <c r="AL11" s="42">
        <f t="shared" si="0"/>
        <v>2025</v>
      </c>
      <c r="AM11" s="42" t="str">
        <f t="shared" si="1"/>
        <v>2025-09</v>
      </c>
      <c r="AN11" s="42" t="str">
        <f t="shared" ca="1" si="2"/>
        <v/>
      </c>
      <c r="AO11" s="42" t="str">
        <f t="shared" si="3"/>
        <v>GR-721 | OUTER RING RACEWAY GRINDING MACHINE. | MCB3 | CONVEYOR | Time-based Maintenance | Mechanical | Measure | Urgent | High Velocity Vibration of Work head unit 5.00 mm/s | ACCELERROMETER | 7201-50 | MTEE-0003 | test | จักรภัทร โคตรสมบัติ</v>
      </c>
      <c r="AP11" s="42" t="str">
        <f>_xlfn.TEXTJOIN("; ",TRUE,IF(COUNTA('query (10)'!A11:AK11)&lt;=6,"NEAR_EMPTY_ROW",""),IF($K11="","MISSING_STATUS",""),IF(AND($K11="เสร็จสิ้น",$Z11=""),"DONE_NO_ACTUAL_DATE",""),IF(AND($I11="Condition-based Maintenance",$AH11=""),"CBM_NO_MEASUREMENT",""),IF(OR($X11="",$X11=0),"INVALID_PERIOD",""),IF(AND($AA11&lt;&gt;"",$AB11&lt;&gt;"",$AB11&lt;$AA11),"DATE_SEQUENCE_ERROR",""),IF(AND($AB11&lt;&gt;"",$AB11&gt;DATE(2030,12,31)),"DATE_OUTLIER",""),IF($C11="","MISSING_QRCODE",""),IF($J11="UNKNOWN","UNKNOWN_PM_TYPE",""),IF($L11="UNKNOWN","UNKNOWN_STATUS",""))</f>
        <v>DONE_NO_ACTUAL_DATE</v>
      </c>
      <c r="AQ11" s="42" t="str">
        <f t="shared" si="4"/>
        <v>YES</v>
      </c>
    </row>
    <row r="12" spans="1:43" x14ac:dyDescent="0.3">
      <c r="A12" s="38">
        <f>IF('query (10)'!A12="","",'query (10)'!A12)</f>
        <v>22</v>
      </c>
      <c r="B12" s="38" t="str">
        <f>IF('query (10)'!B12="","",'query (10)'!B12)</f>
        <v/>
      </c>
      <c r="C12" s="38" t="str">
        <f>TRIM(UPPER('query (10)'!M12))</f>
        <v>GR-150</v>
      </c>
      <c r="D12" s="38" t="str">
        <f>TRIM(UPPER(IFERROR(_xlfn.TEXTBEFORE('query (10)'!L12,"("),'query (10)'!L12)))</f>
        <v>OUTER RING RACEWAY SUPER FINISH M/C</v>
      </c>
      <c r="E12" s="38" t="str">
        <f>IFERROR(TRIM(UPPER(_xlfn.TEXTBEFORE(_xlfn.TEXTAFTER('query (10)'!L12,"("),")"))),"")</f>
        <v/>
      </c>
      <c r="F12" s="38" t="str">
        <f>TRIM('query (10)'!K12)</f>
        <v>BWD2</v>
      </c>
      <c r="G12" s="38" t="str">
        <f>IF('query (10)'!J12="","",'query (10)'!J12)</f>
        <v>Conveyor</v>
      </c>
      <c r="H12" s="38" t="str">
        <f>TRIM(UPPER('query (10)'!J12))</f>
        <v>CONVEYOR</v>
      </c>
      <c r="I12" s="38" t="str">
        <f>IF('query (10)'!F12="","",'query (10)'!F12)</f>
        <v>Time-based Maintenance</v>
      </c>
      <c r="J12" s="38" t="str">
        <f>IF('query (10)'!F12="","",IFERROR(INDEX(Cleaning_Rules!$B$14:$B$17,MATCH(TRIM('query (10)'!F12),Cleaning_Rules!$A$14:$A$17,0)),"UNKNOWN"))</f>
        <v>TBM</v>
      </c>
      <c r="K12" s="38" t="str">
        <f>IF('query (10)'!G12="","",'query (10)'!G12)</f>
        <v>เสร็จสิ้น</v>
      </c>
      <c r="L12" s="38" t="str">
        <f>IF('query (10)'!G12="","MISSING",IFERROR(INDEX(Cleaning_Rules!$B$5:$B$10,MATCH(TRIM('query (10)'!G12),Cleaning_Rules!$A$5:$A$10,0)),"UNKNOWN"))</f>
        <v>COMPLETED</v>
      </c>
      <c r="M12" s="38" t="str">
        <f>IF('query (10)'!I12="","",'query (10)'!I12)</f>
        <v>Electrical</v>
      </c>
      <c r="N12" s="38" t="str">
        <f>IF('query (10)'!O12="","",'query (10)'!O12)</f>
        <v>Inspection</v>
      </c>
      <c r="O12" s="38" t="str">
        <f>IF('query (10)'!P12="","",'query (10)'!P12)</f>
        <v>Medium</v>
      </c>
      <c r="P12" s="38" t="str">
        <f>IF('query (10)'!N12="","",'query (10)'!N12)</f>
        <v>test</v>
      </c>
      <c r="Q12" s="38" t="str">
        <f>TRIM('query (10)'!N12)</f>
        <v>test</v>
      </c>
      <c r="R12" s="38" t="str">
        <f>TRIM(UPPER('query (10)'!R12))</f>
        <v>AMP METER</v>
      </c>
      <c r="S12" s="38" t="str">
        <f>TRIM(UPPER('query (10)'!S12))</f>
        <v>ACF-85P(RANGE 0-50AMP)</v>
      </c>
      <c r="T12" s="38" t="str">
        <f>IF('query (10)'!Q12="","",TRIM(UPPER('query (10)'!Q12)))</f>
        <v>MTEE-0014</v>
      </c>
      <c r="U12" s="38" t="str">
        <f>IF('query (10)'!T12="","",'query (10)'!T12)</f>
        <v>1</v>
      </c>
      <c r="V12" s="39">
        <f>IF('query (10)'!T12="","",IFERROR(VALUE('query (10)'!T12),""))</f>
        <v>1</v>
      </c>
      <c r="W12" s="40">
        <f>IF('query (10)'!U12="","",'query (10)'!U12)</f>
        <v>2726.5</v>
      </c>
      <c r="X12" s="39">
        <f>IF('query (10)'!V12="","",'query (10)'!V12)</f>
        <v>60</v>
      </c>
      <c r="Y12" s="41">
        <f>IF('query (10)'!W12="","",'query (10)'!W12)</f>
        <v>45933</v>
      </c>
      <c r="Z12" s="41" t="str">
        <f>IF('query (10)'!X12="","",'query (10)'!X12)</f>
        <v/>
      </c>
      <c r="AA12" s="41">
        <f>IF('query (10)'!Y12="","",'query (10)'!Y12)</f>
        <v>45902</v>
      </c>
      <c r="AB12" s="41">
        <f>IF('query (10)'!Z12="","",'query (10)'!Z12)</f>
        <v>45962</v>
      </c>
      <c r="AC12" s="38" t="str">
        <f>IF(OR('query (10)'!AA12="",COUNTIF(Cleaning_Rules!$A$21:$A$26,TRIM('query (10)'!AA12))&gt;0),"",TRIM('query (10)'!AA12))</f>
        <v>test</v>
      </c>
      <c r="AD12" s="38" t="str">
        <f>IF('query (10)'!AB12="","",TRIM(IFERROR(_xlfn.TEXTBEFORE('query (10)'!AB12,"("),'query (10)'!AB12)))</f>
        <v/>
      </c>
      <c r="AE12" s="38" t="str">
        <f>IFERROR(LOWER(TRIM(_xlfn.TEXTBEFORE(_xlfn.TEXTAFTER('query (10)'!AB12,"("),")"))),"")</f>
        <v/>
      </c>
      <c r="AF12" s="38" t="str">
        <f>IF('query (10)'!AD12="","",TRIM('query (10)'!AD12))</f>
        <v>ปิยะพงษ์ ทองแสน</v>
      </c>
      <c r="AG12" s="38" t="str">
        <f>IF('query (10)'!AE12="","",TRIM('query (10)'!AE12))</f>
        <v>ปิยะพงษ์ ทองแสน</v>
      </c>
      <c r="AH12" s="38" t="str">
        <f>IF('query (10)'!AF12="","",IFERROR(VALUE('query (10)'!AF12),""))</f>
        <v/>
      </c>
      <c r="AI12" s="38" t="str">
        <f>IF('query (10)'!AG12="","",TRIM('query (10)'!AG12))</f>
        <v/>
      </c>
      <c r="AJ12" s="38" t="str">
        <f>IF('query (10)'!AH12="","",IFERROR(VALUE('query (10)'!AH12),""))</f>
        <v/>
      </c>
      <c r="AK12" s="38" t="str">
        <f>IF('query (10)'!AI12="","",TRIM('query (10)'!AI12))</f>
        <v/>
      </c>
      <c r="AL12" s="42">
        <f t="shared" si="0"/>
        <v>2025</v>
      </c>
      <c r="AM12" s="42" t="str">
        <f t="shared" si="1"/>
        <v>2025-10</v>
      </c>
      <c r="AN12" s="42" t="str">
        <f t="shared" ca="1" si="2"/>
        <v/>
      </c>
      <c r="AO12" s="42" t="str">
        <f t="shared" si="3"/>
        <v>GR-150 | OUTER RING RACEWAY SUPER FINISH M/C | BWD2 | CONVEYOR | Time-based Maintenance | Electrical | Inspection | Medium | test | AMP METER | ACF-85P(RANGE 0-50AMP) | MTEE-0014 | test | ปิยะพงษ์ ทองแสน</v>
      </c>
      <c r="AP12" s="42" t="str">
        <f>_xlfn.TEXTJOIN("; ",TRUE,IF(COUNTA('query (10)'!A12:AK12)&lt;=6,"NEAR_EMPTY_ROW",""),IF($K12="","MISSING_STATUS",""),IF(AND($K12="เสร็จสิ้น",$Z12=""),"DONE_NO_ACTUAL_DATE",""),IF(AND($I12="Condition-based Maintenance",$AH12=""),"CBM_NO_MEASUREMENT",""),IF(OR($X12="",$X12=0),"INVALID_PERIOD",""),IF(AND($AA12&lt;&gt;"",$AB12&lt;&gt;"",$AB12&lt;$AA12),"DATE_SEQUENCE_ERROR",""),IF(AND($AB12&lt;&gt;"",$AB12&gt;DATE(2030,12,31)),"DATE_OUTLIER",""),IF($C12="","MISSING_QRCODE",""),IF($J12="UNKNOWN","UNKNOWN_PM_TYPE",""),IF($L12="UNKNOWN","UNKNOWN_STATUS",""))</f>
        <v>DONE_NO_ACTUAL_DATE</v>
      </c>
      <c r="AQ12" s="42" t="str">
        <f t="shared" si="4"/>
        <v>YES</v>
      </c>
    </row>
    <row r="13" spans="1:43" x14ac:dyDescent="0.3">
      <c r="A13" s="38">
        <f>IF('query (10)'!A13="","",'query (10)'!A13)</f>
        <v>23</v>
      </c>
      <c r="B13" s="38" t="str">
        <f>IF('query (10)'!B13="","",'query (10)'!B13)</f>
        <v/>
      </c>
      <c r="C13" s="38" t="str">
        <f>TRIM(UPPER('query (10)'!M13))</f>
        <v>GR-150</v>
      </c>
      <c r="D13" s="38" t="str">
        <f>TRIM(UPPER(IFERROR(_xlfn.TEXTBEFORE('query (10)'!L13,"("),'query (10)'!L13)))</f>
        <v>OUTER RING RACEWAY SUPER FINISH M/C</v>
      </c>
      <c r="E13" s="38" t="str">
        <f>IFERROR(TRIM(UPPER(_xlfn.TEXTBEFORE(_xlfn.TEXTAFTER('query (10)'!L13,"("),")"))),"")</f>
        <v/>
      </c>
      <c r="F13" s="38" t="str">
        <f>TRIM('query (10)'!K13)</f>
        <v>BWD2</v>
      </c>
      <c r="G13" s="38" t="str">
        <f>IF('query (10)'!J13="","",'query (10)'!J13)</f>
        <v>Dresser</v>
      </c>
      <c r="H13" s="38" t="str">
        <f>TRIM(UPPER('query (10)'!J13))</f>
        <v>DRESSER</v>
      </c>
      <c r="I13" s="38" t="str">
        <f>IF('query (10)'!F13="","",'query (10)'!F13)</f>
        <v>Time-based Maintenance</v>
      </c>
      <c r="J13" s="38" t="str">
        <f>IF('query (10)'!F13="","",IFERROR(INDEX(Cleaning_Rules!$B$14:$B$17,MATCH(TRIM('query (10)'!F13),Cleaning_Rules!$A$14:$A$17,0)),"UNKNOWN"))</f>
        <v>TBM</v>
      </c>
      <c r="K13" s="38" t="str">
        <f>IF('query (10)'!G13="","",'query (10)'!G13)</f>
        <v>เสร็จสิ้น</v>
      </c>
      <c r="L13" s="38" t="str">
        <f>IF('query (10)'!G13="","MISSING",IFERROR(INDEX(Cleaning_Rules!$B$5:$B$10,MATCH(TRIM('query (10)'!G13),Cleaning_Rules!$A$5:$A$10,0)),"UNKNOWN"))</f>
        <v>COMPLETED</v>
      </c>
      <c r="M13" s="38" t="str">
        <f>IF('query (10)'!I13="","",'query (10)'!I13)</f>
        <v>Electrical</v>
      </c>
      <c r="N13" s="38" t="str">
        <f>IF('query (10)'!O13="","",'query (10)'!O13)</f>
        <v>Inspection</v>
      </c>
      <c r="O13" s="38" t="str">
        <f>IF('query (10)'!P13="","",'query (10)'!P13)</f>
        <v>Medium</v>
      </c>
      <c r="P13" s="38" t="str">
        <f>IF('query (10)'!N13="","",'query (10)'!N13)</f>
        <v>ตรวจสอบ Dresser</v>
      </c>
      <c r="Q13" s="38" t="str">
        <f>TRIM('query (10)'!N13)</f>
        <v>ตรวจสอบ Dresser</v>
      </c>
      <c r="R13" s="38" t="str">
        <f>TRIM(UPPER('query (10)'!R13))</f>
        <v>DRESS SPINDLE</v>
      </c>
      <c r="S13" s="38" t="str">
        <f>TRIM(UPPER('query (10)'!S13))</f>
        <v>UID201</v>
      </c>
      <c r="T13" s="38" t="str">
        <f>IF('query (10)'!Q13="","",TRIM(UPPER('query (10)'!Q13)))</f>
        <v>MTMC-1479</v>
      </c>
      <c r="U13" s="38" t="str">
        <f>IF('query (10)'!T13="","",'query (10)'!T13)</f>
        <v>1</v>
      </c>
      <c r="V13" s="39">
        <f>IF('query (10)'!T13="","",IFERROR(VALUE('query (10)'!T13),""))</f>
        <v>1</v>
      </c>
      <c r="W13" s="40">
        <f>IF('query (10)'!U13="","",'query (10)'!U13)</f>
        <v>340335.66</v>
      </c>
      <c r="X13" s="39">
        <f>IF('query (10)'!V13="","",'query (10)'!V13)</f>
        <v>60</v>
      </c>
      <c r="Y13" s="41">
        <f>IF('query (10)'!W13="","",'query (10)'!W13)</f>
        <v>45933</v>
      </c>
      <c r="Z13" s="41" t="str">
        <f>IF('query (10)'!X13="","",'query (10)'!X13)</f>
        <v/>
      </c>
      <c r="AA13" s="41">
        <f>IF('query (10)'!Y13="","",'query (10)'!Y13)</f>
        <v>45902</v>
      </c>
      <c r="AB13" s="41">
        <f>IF('query (10)'!Z13="","",'query (10)'!Z13)</f>
        <v>45962</v>
      </c>
      <c r="AC13" s="38" t="str">
        <f>IF(OR('query (10)'!AA13="",COUNTIF(Cleaning_Rules!$A$21:$A$26,TRIM('query (10)'!AA13))&gt;0),"",TRIM('query (10)'!AA13))</f>
        <v>tes</v>
      </c>
      <c r="AD13" s="38" t="str">
        <f>IF('query (10)'!AB13="","",TRIM(IFERROR(_xlfn.TEXTBEFORE('query (10)'!AB13,"("),'query (10)'!AB13)))</f>
        <v/>
      </c>
      <c r="AE13" s="38" t="str">
        <f>IFERROR(LOWER(TRIM(_xlfn.TEXTBEFORE(_xlfn.TEXTAFTER('query (10)'!AB13,"("),")"))),"")</f>
        <v/>
      </c>
      <c r="AF13" s="38" t="str">
        <f>IF('query (10)'!AD13="","",TRIM('query (10)'!AD13))</f>
        <v>ปิยะพงษ์ ทองแสน</v>
      </c>
      <c r="AG13" s="38" t="str">
        <f>IF('query (10)'!AE13="","",TRIM('query (10)'!AE13))</f>
        <v>ปิยะพงษ์ ทองแสน</v>
      </c>
      <c r="AH13" s="38" t="str">
        <f>IF('query (10)'!AF13="","",IFERROR(VALUE('query (10)'!AF13),""))</f>
        <v/>
      </c>
      <c r="AI13" s="38" t="str">
        <f>IF('query (10)'!AG13="","",TRIM('query (10)'!AG13))</f>
        <v/>
      </c>
      <c r="AJ13" s="38" t="str">
        <f>IF('query (10)'!AH13="","",IFERROR(VALUE('query (10)'!AH13),""))</f>
        <v/>
      </c>
      <c r="AK13" s="38" t="str">
        <f>IF('query (10)'!AI13="","",TRIM('query (10)'!AI13))</f>
        <v/>
      </c>
      <c r="AL13" s="42">
        <f t="shared" si="0"/>
        <v>2025</v>
      </c>
      <c r="AM13" s="42" t="str">
        <f t="shared" si="1"/>
        <v>2025-10</v>
      </c>
      <c r="AN13" s="42" t="str">
        <f t="shared" ca="1" si="2"/>
        <v/>
      </c>
      <c r="AO13" s="42" t="str">
        <f t="shared" si="3"/>
        <v>GR-150 | OUTER RING RACEWAY SUPER FINISH M/C | BWD2 | DRESSER | Time-based Maintenance | Electrical | Inspection | Medium | ตรวจสอบ Dresser | DRESS SPINDLE | UID201 | MTMC-1479 | tes | ปิยะพงษ์ ทองแสน</v>
      </c>
      <c r="AP13" s="42" t="str">
        <f>_xlfn.TEXTJOIN("; ",TRUE,IF(COUNTA('query (10)'!A13:AK13)&lt;=6,"NEAR_EMPTY_ROW",""),IF($K13="","MISSING_STATUS",""),IF(AND($K13="เสร็จสิ้น",$Z13=""),"DONE_NO_ACTUAL_DATE",""),IF(AND($I13="Condition-based Maintenance",$AH13=""),"CBM_NO_MEASUREMENT",""),IF(OR($X13="",$X13=0),"INVALID_PERIOD",""),IF(AND($AA13&lt;&gt;"",$AB13&lt;&gt;"",$AB13&lt;$AA13),"DATE_SEQUENCE_ERROR",""),IF(AND($AB13&lt;&gt;"",$AB13&gt;DATE(2030,12,31)),"DATE_OUTLIER",""),IF($C13="","MISSING_QRCODE",""),IF($J13="UNKNOWN","UNKNOWN_PM_TYPE",""),IF($L13="UNKNOWN","UNKNOWN_STATUS",""))</f>
        <v>DONE_NO_ACTUAL_DATE</v>
      </c>
      <c r="AQ13" s="42" t="str">
        <f t="shared" si="4"/>
        <v>YES</v>
      </c>
    </row>
    <row r="14" spans="1:43" x14ac:dyDescent="0.3">
      <c r="A14" s="38">
        <f>IF('query (10)'!A14="","",'query (10)'!A14)</f>
        <v>24</v>
      </c>
      <c r="B14" s="38">
        <f>IF('query (10)'!B14="","",'query (10)'!B14)</f>
        <v>17193</v>
      </c>
      <c r="C14" s="38" t="str">
        <f>TRIM(UPPER('query (10)'!M14))</f>
        <v>GR-150</v>
      </c>
      <c r="D14" s="38" t="str">
        <f>TRIM(UPPER(IFERROR(_xlfn.TEXTBEFORE('query (10)'!L14,"("),'query (10)'!L14)))</f>
        <v>OUTER RING RACEWAY SUPER FINISH M/C</v>
      </c>
      <c r="E14" s="38" t="str">
        <f>IFERROR(TRIM(UPPER(_xlfn.TEXTBEFORE(_xlfn.TEXTAFTER('query (10)'!L14,"("),")"))),"")</f>
        <v/>
      </c>
      <c r="F14" s="38" t="str">
        <f>TRIM('query (10)'!K14)</f>
        <v>BWD2</v>
      </c>
      <c r="G14" s="38" t="str">
        <f>IF('query (10)'!J14="","",'query (10)'!J14)</f>
        <v>Wheel Head</v>
      </c>
      <c r="H14" s="38" t="str">
        <f>TRIM(UPPER('query (10)'!J14))</f>
        <v>WHEEL HEAD</v>
      </c>
      <c r="I14" s="38" t="str">
        <f>IF('query (10)'!F14="","",'query (10)'!F14)</f>
        <v>Condition-based Maintenance</v>
      </c>
      <c r="J14" s="38" t="str">
        <f>IF('query (10)'!F14="","",IFERROR(INDEX(Cleaning_Rules!$B$14:$B$17,MATCH(TRIM('query (10)'!F14),Cleaning_Rules!$A$14:$A$17,0)),"UNKNOWN"))</f>
        <v>CBM</v>
      </c>
      <c r="K14" s="38" t="str">
        <f>IF('query (10)'!G14="","",'query (10)'!G14)</f>
        <v>กำลังดำเนินการ</v>
      </c>
      <c r="L14" s="38" t="str">
        <f>IF('query (10)'!G14="","MISSING",IFERROR(INDEX(Cleaning_Rules!$B$5:$B$10,MATCH(TRIM('query (10)'!G14),Cleaning_Rules!$A$5:$A$10,0)),"UNKNOWN"))</f>
        <v>IN_PROGRESS</v>
      </c>
      <c r="M14" s="38" t="str">
        <f>IF('query (10)'!I14="","",'query (10)'!I14)</f>
        <v>Mechanical</v>
      </c>
      <c r="N14" s="38" t="str">
        <f>IF('query (10)'!O14="","",'query (10)'!O14)</f>
        <v>Measure</v>
      </c>
      <c r="O14" s="38" t="str">
        <f>IF('query (10)'!P14="","",'query (10)'!P14)</f>
        <v>Important</v>
      </c>
      <c r="P14" s="38" t="str">
        <f>IF('query (10)'!N14="","",'query (10)'!N14)</f>
        <v>เปลี่ยนแบริ่งมอเตอร์ เนื่องจากค่า vibration สูง</v>
      </c>
      <c r="Q14" s="38" t="str">
        <f>TRIM('query (10)'!N14)</f>
        <v>เปลี่ยนแบริ่งมอเตอร์ เนื่องจากค่า vibration สูง</v>
      </c>
      <c r="R14" s="38" t="str">
        <f>TRIM(UPPER('query (10)'!R14))</f>
        <v>BEARING</v>
      </c>
      <c r="S14" s="38" t="str">
        <f>TRIM(UPPER('query (10)'!S14))</f>
        <v>6217ZZCM</v>
      </c>
      <c r="T14" s="38" t="str">
        <f>IF('query (10)'!Q14="","",TRIM(UPPER('query (10)'!Q14)))</f>
        <v>MTMC-0013</v>
      </c>
      <c r="U14" s="38" t="str">
        <f>IF('query (10)'!T14="","",'query (10)'!T14)</f>
        <v>2</v>
      </c>
      <c r="V14" s="39">
        <f>IF('query (10)'!T14="","",IFERROR(VALUE('query (10)'!T14),""))</f>
        <v>2</v>
      </c>
      <c r="W14" s="40">
        <f>IF('query (10)'!U14="","",'query (10)'!U14)</f>
        <v>1295</v>
      </c>
      <c r="X14" s="39">
        <f>IF('query (10)'!V14="","",'query (10)'!V14)</f>
        <v>90</v>
      </c>
      <c r="Y14" s="41">
        <f>IF('query (10)'!W14="","",'query (10)'!W14)</f>
        <v>45933</v>
      </c>
      <c r="Z14" s="41" t="str">
        <f>IF('query (10)'!X14="","",'query (10)'!X14)</f>
        <v/>
      </c>
      <c r="AA14" s="41">
        <f>IF('query (10)'!Y14="","",'query (10)'!Y14)</f>
        <v>45936</v>
      </c>
      <c r="AB14" s="41">
        <f>IF('query (10)'!Z14="","",'query (10)'!Z14)</f>
        <v>46026</v>
      </c>
      <c r="AC14" s="38" t="str">
        <f>IF(OR('query (10)'!AA14="",COUNTIF(Cleaning_Rules!$A$21:$A$26,TRIM('query (10)'!AA14))&gt;0),"",TRIM('query (10)'!AA14))</f>
        <v/>
      </c>
      <c r="AD14" s="38" t="str">
        <f>IF('query (10)'!AB14="","",TRIM(IFERROR(_xlfn.TEXTBEFORE('query (10)'!AB14,"("),'query (10)'!AB14)))</f>
        <v>เริ่มซ่อมงาน PM แล้ว รับผิดชอบโดย KUNANON PARAWANWONG</v>
      </c>
      <c r="AE14" s="38" t="str">
        <f>IFERROR(LOWER(TRIM(_xlfn.TEXTBEFORE(_xlfn.TEXTAFTER('query (10)'!AB14,"("),")"))),"")</f>
        <v>parawanwong-k-3161@nsk.com</v>
      </c>
      <c r="AF14" s="38" t="str">
        <f>IF('query (10)'!AD14="","",TRIM('query (10)'!AD14))</f>
        <v>ผะหลา สีแดง</v>
      </c>
      <c r="AG14" s="38" t="str">
        <f>IF('query (10)'!AE14="","",TRIM('query (10)'!AE14))</f>
        <v>คุณานนต์ ปารวัณวงศ์</v>
      </c>
      <c r="AH14" s="38">
        <f>IF('query (10)'!AF14="","",IFERROR(VALUE('query (10)'!AF14),""))</f>
        <v>1.5</v>
      </c>
      <c r="AI14" s="38" t="str">
        <f>IF('query (10)'!AG14="","",TRIM('query (10)'!AG14))</f>
        <v>mm/s</v>
      </c>
      <c r="AJ14" s="38">
        <f>IF('query (10)'!AH14="","",IFERROR(VALUE('query (10)'!AH14),""))</f>
        <v>0.9</v>
      </c>
      <c r="AK14" s="38" t="str">
        <f>IF('query (10)'!AI14="","",TRIM('query (10)'!AI14))</f>
        <v>mm/s</v>
      </c>
      <c r="AL14" s="42">
        <f t="shared" si="0"/>
        <v>2025</v>
      </c>
      <c r="AM14" s="42" t="str">
        <f t="shared" si="1"/>
        <v>2025-10</v>
      </c>
      <c r="AN14" s="42" t="str">
        <f t="shared" ca="1" si="2"/>
        <v>OVERDUE</v>
      </c>
      <c r="AO14" s="42" t="str">
        <f t="shared" si="3"/>
        <v>GR-150 | OUTER RING RACEWAY SUPER FINISH M/C | BWD2 | WHEEL HEAD | Condition-based Maintenance | Mechanical | Measure | Important | เปลี่ยนแบริ่งมอเตอร์ เนื่องจากค่า vibration สูง | BEARING | 6217ZZCM | MTMC-0013 | เริ่มซ่อมงาน PM แล้ว รับผิดชอบโดย KUNANON PARAWANWONG | คุณานนต์ ปารวัณวงศ์</v>
      </c>
      <c r="AP14" s="42" t="str">
        <f>_xlfn.TEXTJOIN("; ",TRUE,IF(COUNTA('query (10)'!A14:AK14)&lt;=6,"NEAR_EMPTY_ROW",""),IF($K14="","MISSING_STATUS",""),IF(AND($K14="เสร็จสิ้น",$Z14=""),"DONE_NO_ACTUAL_DATE",""),IF(AND($I14="Condition-based Maintenance",$AH14=""),"CBM_NO_MEASUREMENT",""),IF(OR($X14="",$X14=0),"INVALID_PERIOD",""),IF(AND($AA14&lt;&gt;"",$AB14&lt;&gt;"",$AB14&lt;$AA14),"DATE_SEQUENCE_ERROR",""),IF(AND($AB14&lt;&gt;"",$AB14&gt;DATE(2030,12,31)),"DATE_OUTLIER",""),IF($C14="","MISSING_QRCODE",""),IF($J14="UNKNOWN","UNKNOWN_PM_TYPE",""),IF($L14="UNKNOWN","UNKNOWN_STATUS",""))</f>
        <v/>
      </c>
      <c r="AQ14" s="42" t="str">
        <f t="shared" si="4"/>
        <v>YES</v>
      </c>
    </row>
    <row r="15" spans="1:43" x14ac:dyDescent="0.3">
      <c r="A15" s="38">
        <f>IF('query (10)'!A15="","",'query (10)'!A15)</f>
        <v>25</v>
      </c>
      <c r="B15" s="38" t="str">
        <f>IF('query (10)'!B15="","",'query (10)'!B15)</f>
        <v/>
      </c>
      <c r="C15" s="38" t="str">
        <f>TRIM(UPPER('query (10)'!M15))</f>
        <v>AS-170</v>
      </c>
      <c r="D15" s="38" t="str">
        <f>TRIM(UPPER(IFERROR(_xlfn.TEXTBEFORE('query (10)'!L15,"("),'query (10)'!L15)))</f>
        <v>SEAL PRESS NO.2 M/C</v>
      </c>
      <c r="E15" s="38" t="str">
        <f>IFERROR(TRIM(UPPER(_xlfn.TEXTBEFORE(_xlfn.TEXTAFTER('query (10)'!L15,"("),")"))),"")</f>
        <v/>
      </c>
      <c r="F15" s="38" t="str">
        <f>TRIM('query (10)'!K15)</f>
        <v>BWD2</v>
      </c>
      <c r="G15" s="38" t="str">
        <f>IF('query (10)'!J15="","",'query (10)'!J15)</f>
        <v>Spindle</v>
      </c>
      <c r="H15" s="38" t="str">
        <f>TRIM(UPPER('query (10)'!J15))</f>
        <v>SPINDLE</v>
      </c>
      <c r="I15" s="38" t="str">
        <f>IF('query (10)'!F15="","",'query (10)'!F15)</f>
        <v>Usage-based Maintenance</v>
      </c>
      <c r="J15" s="38" t="str">
        <f>IF('query (10)'!F15="","",IFERROR(INDEX(Cleaning_Rules!$B$14:$B$17,MATCH(TRIM('query (10)'!F15),Cleaning_Rules!$A$14:$A$17,0)),"UNKNOWN"))</f>
        <v>UBM</v>
      </c>
      <c r="K15" s="38" t="str">
        <f>IF('query (10)'!G15="","",'query (10)'!G15)</f>
        <v>ยกเลิกแผน</v>
      </c>
      <c r="L15" s="38" t="str">
        <f>IF('query (10)'!G15="","MISSING",IFERROR(INDEX(Cleaning_Rules!$B$5:$B$10,MATCH(TRIM('query (10)'!G15),Cleaning_Rules!$A$5:$A$10,0)),"UNKNOWN"))</f>
        <v>CANCELLED</v>
      </c>
      <c r="M15" s="38" t="str">
        <f>IF('query (10)'!I15="","",'query (10)'!I15)</f>
        <v>Mechanical</v>
      </c>
      <c r="N15" s="38" t="str">
        <f>IF('query (10)'!O15="","",'query (10)'!O15)</f>
        <v>Lubrication</v>
      </c>
      <c r="O15" s="38" t="str">
        <f>IF('query (10)'!P15="","",'query (10)'!P15)</f>
        <v>Important</v>
      </c>
      <c r="P15" s="38" t="str">
        <f>IF('query (10)'!N15="","",'query (10)'!N15)</f>
        <v>เปลี่ยนน้ำมันเครื่องตามรอบ 5000 hr</v>
      </c>
      <c r="Q15" s="38" t="str">
        <f>TRIM('query (10)'!N15)</f>
        <v>เปลี่ยนน้ำมันเครื่องตามรอบ 5000 hr</v>
      </c>
      <c r="R15" s="38" t="str">
        <f>TRIM(UPPER('query (10)'!R15))</f>
        <v>OIL 46</v>
      </c>
      <c r="S15" s="38" t="str">
        <f>TRIM(UPPER('query (10)'!S15))</f>
        <v>OIL46</v>
      </c>
      <c r="T15" s="38" t="str">
        <f>IF('query (10)'!Q15="","",TRIM(UPPER('query (10)'!Q15)))</f>
        <v/>
      </c>
      <c r="U15" s="38" t="str">
        <f>IF('query (10)'!T15="","",'query (10)'!T15)</f>
        <v>1</v>
      </c>
      <c r="V15" s="39">
        <f>IF('query (10)'!T15="","",IFERROR(VALUE('query (10)'!T15),""))</f>
        <v>1</v>
      </c>
      <c r="W15" s="40">
        <f>IF('query (10)'!U15="","",'query (10)'!U15)</f>
        <v>0</v>
      </c>
      <c r="X15" s="39">
        <f>IF('query (10)'!V15="","",'query (10)'!V15)</f>
        <v>60</v>
      </c>
      <c r="Y15" s="41">
        <f>IF('query (10)'!W15="","",'query (10)'!W15)</f>
        <v>45933</v>
      </c>
      <c r="Z15" s="41" t="str">
        <f>IF('query (10)'!X15="","",'query (10)'!X15)</f>
        <v/>
      </c>
      <c r="AA15" s="41">
        <f>IF('query (10)'!Y15="","",'query (10)'!Y15)</f>
        <v>45933</v>
      </c>
      <c r="AB15" s="41">
        <f>IF('query (10)'!Z15="","",'query (10)'!Z15)</f>
        <v>45993</v>
      </c>
      <c r="AC15" s="38" t="str">
        <f>IF(OR('query (10)'!AA15="",COUNTIF(Cleaning_Rules!$A$21:$A$26,TRIM('query (10)'!AA15))&gt;0),"",TRIM('query (10)'!AA15))</f>
        <v/>
      </c>
      <c r="AD15" s="38" t="str">
        <f>IF('query (10)'!AB15="","",TRIM(IFERROR(_xlfn.TEXTBEFORE('query (10)'!AB15,"("),'query (10)'!AB15)))</f>
        <v/>
      </c>
      <c r="AE15" s="38" t="str">
        <f>IFERROR(LOWER(TRIM(_xlfn.TEXTBEFORE(_xlfn.TEXTAFTER('query (10)'!AB15,"("),")"))),"")</f>
        <v/>
      </c>
      <c r="AF15" s="38" t="str">
        <f>IF('query (10)'!AD15="","",TRIM('query (10)'!AD15))</f>
        <v>เจษฎา ผิวบาง</v>
      </c>
      <c r="AG15" s="38" t="str">
        <f>IF('query (10)'!AE15="","",TRIM('query (10)'!AE15))</f>
        <v>อัมรินทร์ รักษาพล</v>
      </c>
      <c r="AH15" s="38">
        <f>IF('query (10)'!AF15="","",IFERROR(VALUE('query (10)'!AF15),""))</f>
        <v>5000</v>
      </c>
      <c r="AI15" s="38" t="str">
        <f>IF('query (10)'!AG15="","",TRIM('query (10)'!AG15))</f>
        <v>hr</v>
      </c>
      <c r="AJ15" s="38">
        <f>IF('query (10)'!AH15="","",IFERROR(VALUE('query (10)'!AH15),""))</f>
        <v>0</v>
      </c>
      <c r="AK15" s="38" t="str">
        <f>IF('query (10)'!AI15="","",TRIM('query (10)'!AI15))</f>
        <v>hr</v>
      </c>
      <c r="AL15" s="42">
        <f t="shared" si="0"/>
        <v>2025</v>
      </c>
      <c r="AM15" s="42" t="str">
        <f t="shared" si="1"/>
        <v>2025-10</v>
      </c>
      <c r="AN15" s="42" t="str">
        <f t="shared" ca="1" si="2"/>
        <v>OVERDUE</v>
      </c>
      <c r="AO15" s="42" t="str">
        <f t="shared" si="3"/>
        <v>AS-170 | SEAL PRESS NO.2 M/C | BWD2 | SPINDLE | Usage-based Maintenance | Mechanical | Lubrication | Important | เปลี่ยนน้ำมันเครื่องตามรอบ 5000 hr | OIL 46 | OIL46 | อัมรินทร์ รักษาพล</v>
      </c>
      <c r="AP15" s="42" t="str">
        <f>_xlfn.TEXTJOIN("; ",TRUE,IF(COUNTA('query (10)'!A15:AK15)&lt;=6,"NEAR_EMPTY_ROW",""),IF($K15="","MISSING_STATUS",""),IF(AND($K15="เสร็จสิ้น",$Z15=""),"DONE_NO_ACTUAL_DATE",""),IF(AND($I15="Condition-based Maintenance",$AH15=""),"CBM_NO_MEASUREMENT",""),IF(OR($X15="",$X15=0),"INVALID_PERIOD",""),IF(AND($AA15&lt;&gt;"",$AB15&lt;&gt;"",$AB15&lt;$AA15),"DATE_SEQUENCE_ERROR",""),IF(AND($AB15&lt;&gt;"",$AB15&gt;DATE(2030,12,31)),"DATE_OUTLIER",""),IF($C15="","MISSING_QRCODE",""),IF($J15="UNKNOWN","UNKNOWN_PM_TYPE",""),IF($L15="UNKNOWN","UNKNOWN_STATUS",""))</f>
        <v/>
      </c>
      <c r="AQ15" s="42" t="str">
        <f t="shared" si="4"/>
        <v>NO</v>
      </c>
    </row>
    <row r="16" spans="1:43" x14ac:dyDescent="0.3">
      <c r="A16" s="38">
        <f>IF('query (10)'!A16="","",'query (10)'!A16)</f>
        <v>26</v>
      </c>
      <c r="B16" s="38" t="str">
        <f>IF('query (10)'!B16="","",'query (10)'!B16)</f>
        <v/>
      </c>
      <c r="C16" s="38" t="str">
        <f>TRIM(UPPER('query (10)'!M16))</f>
        <v>GR-495</v>
      </c>
      <c r="D16" s="38" t="str">
        <f>TRIM(UPPER(IFERROR(_xlfn.TEXTBEFORE('query (10)'!L16,"("),'query (10)'!L16)))</f>
        <v>INNER RING RACEWAY GRINDING MACHINE.</v>
      </c>
      <c r="E16" s="38" t="str">
        <f>IFERROR(TRIM(UPPER(_xlfn.TEXTBEFORE(_xlfn.TEXTAFTER('query (10)'!L16,"("),")"))),"")</f>
        <v/>
      </c>
      <c r="F16" s="38" t="str">
        <f>TRIM('query (10)'!K16)</f>
        <v>BWD3</v>
      </c>
      <c r="G16" s="38" t="str">
        <f>IF('query (10)'!J16="","",'query (10)'!J16)</f>
        <v>Electrical Control</v>
      </c>
      <c r="H16" s="38" t="str">
        <f>TRIM(UPPER('query (10)'!J16))</f>
        <v>ELECTRICAL CONTROL</v>
      </c>
      <c r="I16" s="38" t="str">
        <f>IF('query (10)'!F16="","",'query (10)'!F16)</f>
        <v>Predictive Maintenance</v>
      </c>
      <c r="J16" s="38" t="str">
        <f>IF('query (10)'!F16="","",IFERROR(INDEX(Cleaning_Rules!$B$14:$B$17,MATCH(TRIM('query (10)'!F16),Cleaning_Rules!$A$14:$A$17,0)),"UNKNOWN"))</f>
        <v>PdM</v>
      </c>
      <c r="K16" s="38" t="str">
        <f>IF('query (10)'!G16="","",'query (10)'!G16)</f>
        <v>แก้ไขแผน</v>
      </c>
      <c r="L16" s="38" t="str">
        <f>IF('query (10)'!G16="","MISSING",IFERROR(INDEX(Cleaning_Rules!$B$5:$B$10,MATCH(TRIM('query (10)'!G16),Cleaning_Rules!$A$5:$A$10,0)),"UNKNOWN"))</f>
        <v>PLAN_REVISED</v>
      </c>
      <c r="M16" s="38" t="str">
        <f>IF('query (10)'!I16="","",'query (10)'!I16)</f>
        <v>Electrical</v>
      </c>
      <c r="N16" s="38" t="str">
        <f>IF('query (10)'!O16="","",'query (10)'!O16)</f>
        <v>Inspection</v>
      </c>
      <c r="O16" s="38" t="str">
        <f>IF('query (10)'!P16="","",'query (10)'!P16)</f>
        <v>Urgent</v>
      </c>
      <c r="P16" s="38" t="str">
        <f>IF('query (10)'!N16="","",'query (10)'!N16)</f>
        <v>ตู้ไฟฟ้าอุณหภูมิสูงเกินมาตราฐาน</v>
      </c>
      <c r="Q16" s="38" t="str">
        <f>TRIM('query (10)'!N16)</f>
        <v>ตู้ไฟฟ้าอุณหภูมิสูงเกินมาตราฐาน</v>
      </c>
      <c r="R16" s="38" t="str">
        <f>TRIM(UPPER('query (10)'!R16))</f>
        <v/>
      </c>
      <c r="S16" s="38" t="str">
        <f>TRIM(UPPER('query (10)'!S16))</f>
        <v/>
      </c>
      <c r="T16" s="38" t="str">
        <f>IF('query (10)'!Q16="","",TRIM(UPPER('query (10)'!Q16)))</f>
        <v/>
      </c>
      <c r="U16" s="38" t="str">
        <f>IF('query (10)'!T16="","",'query (10)'!T16)</f>
        <v>1</v>
      </c>
      <c r="V16" s="39">
        <f>IF('query (10)'!T16="","",IFERROR(VALUE('query (10)'!T16),""))</f>
        <v>1</v>
      </c>
      <c r="W16" s="40">
        <f>IF('query (10)'!U16="","",'query (10)'!U16)</f>
        <v>0</v>
      </c>
      <c r="X16" s="39">
        <f>IF('query (10)'!V16="","",'query (10)'!V16)</f>
        <v>0</v>
      </c>
      <c r="Y16" s="41">
        <f>IF('query (10)'!W16="","",'query (10)'!W16)</f>
        <v>45933</v>
      </c>
      <c r="Z16" s="41" t="str">
        <f>IF('query (10)'!X16="","",'query (10)'!X16)</f>
        <v/>
      </c>
      <c r="AA16" s="41">
        <f>IF('query (10)'!Y16="","",'query (10)'!Y16)</f>
        <v>45933</v>
      </c>
      <c r="AB16" s="41">
        <f>IF('query (10)'!Z16="","",'query (10)'!Z16)</f>
        <v>45933</v>
      </c>
      <c r="AC16" s="38" t="str">
        <f>IF(OR('query (10)'!AA16="",COUNTIF(Cleaning_Rules!$A$21:$A$26,TRIM('query (10)'!AA16))&gt;0),"",TRIM('query (10)'!AA16))</f>
        <v/>
      </c>
      <c r="AD16" s="38" t="str">
        <f>IF('query (10)'!AB16="","",TRIM(IFERROR(_xlfn.TEXTBEFORE('query (10)'!AB16,"("),'query (10)'!AB16)))</f>
        <v/>
      </c>
      <c r="AE16" s="38" t="str">
        <f>IFERROR(LOWER(TRIM(_xlfn.TEXTBEFORE(_xlfn.TEXTAFTER('query (10)'!AB16,"("),")"))),"")</f>
        <v/>
      </c>
      <c r="AF16" s="38" t="str">
        <f>IF('query (10)'!AD16="","",TRIM('query (10)'!AD16))</f>
        <v>เจษฎา ผิวบาง</v>
      </c>
      <c r="AG16" s="38" t="str">
        <f>IF('query (10)'!AE16="","",TRIM('query (10)'!AE16))</f>
        <v>อัมรินทร์ รักษาพล</v>
      </c>
      <c r="AH16" s="38">
        <f>IF('query (10)'!AF16="","",IFERROR(VALUE('query (10)'!AF16),""))</f>
        <v>50</v>
      </c>
      <c r="AI16" s="38" t="str">
        <f>IF('query (10)'!AG16="","",TRIM('query (10)'!AG16))</f>
        <v>C</v>
      </c>
      <c r="AJ16" s="38">
        <f>IF('query (10)'!AH16="","",IFERROR(VALUE('query (10)'!AH16),""))</f>
        <v>30</v>
      </c>
      <c r="AK16" s="38" t="str">
        <f>IF('query (10)'!AI16="","",TRIM('query (10)'!AI16))</f>
        <v>C</v>
      </c>
      <c r="AL16" s="42">
        <f t="shared" si="0"/>
        <v>2025</v>
      </c>
      <c r="AM16" s="42" t="str">
        <f t="shared" si="1"/>
        <v>2025-10</v>
      </c>
      <c r="AN16" s="42" t="str">
        <f t="shared" ca="1" si="2"/>
        <v>OVERDUE</v>
      </c>
      <c r="AO16" s="42" t="str">
        <f t="shared" si="3"/>
        <v>GR-495 | INNER RING RACEWAY GRINDING MACHINE. | BWD3 | ELECTRICAL CONTROL | Predictive Maintenance | Electrical | Inspection | Urgent | ตู้ไฟฟ้าอุณหภูมิสูงเกินมาตราฐาน | อัมรินทร์ รักษาพล</v>
      </c>
      <c r="AP16" s="42" t="str">
        <f>_xlfn.TEXTJOIN("; ",TRUE,IF(COUNTA('query (10)'!A16:AK16)&lt;=6,"NEAR_EMPTY_ROW",""),IF($K16="","MISSING_STATUS",""),IF(AND($K16="เสร็จสิ้น",$Z16=""),"DONE_NO_ACTUAL_DATE",""),IF(AND($I16="Condition-based Maintenance",$AH16=""),"CBM_NO_MEASUREMENT",""),IF(OR($X16="",$X16=0),"INVALID_PERIOD",""),IF(AND($AA16&lt;&gt;"",$AB16&lt;&gt;"",$AB16&lt;$AA16),"DATE_SEQUENCE_ERROR",""),IF(AND($AB16&lt;&gt;"",$AB16&gt;DATE(2030,12,31)),"DATE_OUTLIER",""),IF($C16="","MISSING_QRCODE",""),IF($J16="UNKNOWN","UNKNOWN_PM_TYPE",""),IF($L16="UNKNOWN","UNKNOWN_STATUS",""))</f>
        <v>INVALID_PERIOD</v>
      </c>
      <c r="AQ16" s="42" t="str">
        <f t="shared" si="4"/>
        <v>NO</v>
      </c>
    </row>
    <row r="17" spans="1:43" x14ac:dyDescent="0.3">
      <c r="A17" s="38">
        <f>IF('query (10)'!A17="","",'query (10)'!A17)</f>
        <v>31</v>
      </c>
      <c r="B17" s="38">
        <f>IF('query (10)'!B17="","",'query (10)'!B17)</f>
        <v>17189</v>
      </c>
      <c r="C17" s="38" t="str">
        <f>TRIM(UPPER('query (10)'!M17))</f>
        <v>GR-129</v>
      </c>
      <c r="D17" s="38" t="str">
        <f>TRIM(UPPER(IFERROR(_xlfn.TEXTBEFORE('query (10)'!L17,"("),'query (10)'!L17)))</f>
        <v>OUTER RING RACEWAY GRINDING M/C</v>
      </c>
      <c r="E17" s="38" t="str">
        <f>IFERROR(TRIM(UPPER(_xlfn.TEXTBEFORE(_xlfn.TEXTAFTER('query (10)'!L17,"("),")"))),"")</f>
        <v/>
      </c>
      <c r="F17" s="38" t="str">
        <f>TRIM('query (10)'!K17)</f>
        <v>MCB1</v>
      </c>
      <c r="G17" s="38" t="str">
        <f>IF('query (10)'!J17="","",'query (10)'!J17)</f>
        <v>Ejector</v>
      </c>
      <c r="H17" s="38" t="str">
        <f>TRIM(UPPER('query (10)'!J17))</f>
        <v>EJECTOR</v>
      </c>
      <c r="I17" s="38" t="str">
        <f>IF('query (10)'!F17="","",'query (10)'!F17)</f>
        <v>Time-based Maintenance</v>
      </c>
      <c r="J17" s="38" t="str">
        <f>IF('query (10)'!F17="","",IFERROR(INDEX(Cleaning_Rules!$B$14:$B$17,MATCH(TRIM('query (10)'!F17),Cleaning_Rules!$A$14:$A$17,0)),"UNKNOWN"))</f>
        <v>TBM</v>
      </c>
      <c r="K17" s="38" t="str">
        <f>IF('query (10)'!G17="","",'query (10)'!G17)</f>
        <v>เสร็จสิ้น</v>
      </c>
      <c r="L17" s="38" t="str">
        <f>IF('query (10)'!G17="","MISSING",IFERROR(INDEX(Cleaning_Rules!$B$5:$B$10,MATCH(TRIM('query (10)'!G17),Cleaning_Rules!$A$5:$A$10,0)),"UNKNOWN"))</f>
        <v>COMPLETED</v>
      </c>
      <c r="M17" s="38" t="str">
        <f>IF('query (10)'!I17="","",'query (10)'!I17)</f>
        <v>Mechanical</v>
      </c>
      <c r="N17" s="38" t="str">
        <f>IF('query (10)'!O17="","",'query (10)'!O17)</f>
        <v>Part Change</v>
      </c>
      <c r="O17" s="38" t="str">
        <f>IF('query (10)'!P17="","",'query (10)'!P17)</f>
        <v>Medium</v>
      </c>
      <c r="P17" s="38" t="str">
        <f>IF('query (10)'!N17="","",'query (10)'!N17)</f>
        <v>Repair Ejector unit</v>
      </c>
      <c r="Q17" s="38" t="str">
        <f>TRIM('query (10)'!N17)</f>
        <v>Repair Ejector unit</v>
      </c>
      <c r="R17" s="38" t="str">
        <f>TRIM(UPPER('query (10)'!R17))</f>
        <v>BEARING</v>
      </c>
      <c r="S17" s="38" t="str">
        <f>TRIM(UPPER('query (10)'!S17))</f>
        <v>6203DDU</v>
      </c>
      <c r="T17" s="38" t="str">
        <f>IF('query (10)'!Q17="","",TRIM(UPPER('query (10)'!Q17)))</f>
        <v/>
      </c>
      <c r="U17" s="38" t="str">
        <f>IF('query (10)'!T17="","",'query (10)'!T17)</f>
        <v>2</v>
      </c>
      <c r="V17" s="39">
        <f>IF('query (10)'!T17="","",IFERROR(VALUE('query (10)'!T17),""))</f>
        <v>2</v>
      </c>
      <c r="W17" s="40">
        <f>IF('query (10)'!U17="","",'query (10)'!U17)</f>
        <v>910</v>
      </c>
      <c r="X17" s="39">
        <f>IF('query (10)'!V17="","",'query (10)'!V17)</f>
        <v>1080</v>
      </c>
      <c r="Y17" s="41">
        <f>IF('query (10)'!W17="","",'query (10)'!W17)</f>
        <v>45982</v>
      </c>
      <c r="Z17" s="41">
        <f>IF('query (10)'!X17="","",'query (10)'!X17)</f>
        <v>46028</v>
      </c>
      <c r="AA17" s="41">
        <f>IF('query (10)'!Y17="","",'query (10)'!Y17)</f>
        <v>46028</v>
      </c>
      <c r="AB17" s="41">
        <f>IF('query (10)'!Z17="","",'query (10)'!Z17)</f>
        <v>47108</v>
      </c>
      <c r="AC17" s="38" t="str">
        <f>IF(OR('query (10)'!AA17="",COUNTIF(Cleaning_Rules!$A$21:$A$26,TRIM('query (10)'!AA17))&gt;0),"",TRIM('query (10)'!AA17))</f>
        <v/>
      </c>
      <c r="AD17" s="38" t="str">
        <f>IF('query (10)'!AB17="","",TRIM(IFERROR(_xlfn.TEXTBEFORE('query (10)'!AB17,"("),'query (10)'!AB17)))</f>
        <v>เริ่มซ่อมงาน PM แล้ว รับผิดชอบโดย CHETSADA PHIWBANG</v>
      </c>
      <c r="AE17" s="38" t="str">
        <f>IFERROR(LOWER(TRIM(_xlfn.TEXTBEFORE(_xlfn.TEXTAFTER('query (10)'!AB17,"("),")"))),"")</f>
        <v>chetsada@nsk.com</v>
      </c>
      <c r="AF17" s="38" t="str">
        <f>IF('query (10)'!AD17="","",TRIM('query (10)'!AD17))</f>
        <v>เจษฎา ผิวบาง</v>
      </c>
      <c r="AG17" s="38" t="str">
        <f>IF('query (10)'!AE17="","",TRIM('query (10)'!AE17))</f>
        <v>เจษฎา ผิวบาง</v>
      </c>
      <c r="AH17" s="38" t="str">
        <f>IF('query (10)'!AF17="","",IFERROR(VALUE('query (10)'!AF17),""))</f>
        <v/>
      </c>
      <c r="AI17" s="38" t="str">
        <f>IF('query (10)'!AG17="","",TRIM('query (10)'!AG17))</f>
        <v/>
      </c>
      <c r="AJ17" s="38" t="str">
        <f>IF('query (10)'!AH17="","",IFERROR(VALUE('query (10)'!AH17),""))</f>
        <v/>
      </c>
      <c r="AK17" s="38" t="str">
        <f>IF('query (10)'!AI17="","",TRIM('query (10)'!AI17))</f>
        <v/>
      </c>
      <c r="AL17" s="42">
        <f t="shared" si="0"/>
        <v>2025</v>
      </c>
      <c r="AM17" s="42" t="str">
        <f t="shared" si="1"/>
        <v>2025-11</v>
      </c>
      <c r="AN17" s="42" t="str">
        <f t="shared" ca="1" si="2"/>
        <v/>
      </c>
      <c r="AO17" s="42" t="str">
        <f t="shared" si="3"/>
        <v>GR-129 | OUTER RING RACEWAY GRINDING M/C | MCB1 | EJECTOR | Time-based Maintenance | Mechanical | Part Change | Medium | Repair Ejector unit | BEARING | 6203DDU | เริ่มซ่อมงาน PM แล้ว รับผิดชอบโดย CHETSADA PHIWBANG | เจษฎา ผิวบาง</v>
      </c>
      <c r="AP17" s="42" t="str">
        <f>_xlfn.TEXTJOIN("; ",TRUE,IF(COUNTA('query (10)'!A17:AK17)&lt;=6,"NEAR_EMPTY_ROW",""),IF($K17="","MISSING_STATUS",""),IF(AND($K17="เสร็จสิ้น",$Z17=""),"DONE_NO_ACTUAL_DATE",""),IF(AND($I17="Condition-based Maintenance",$AH17=""),"CBM_NO_MEASUREMENT",""),IF(OR($X17="",$X17=0),"INVALID_PERIOD",""),IF(AND($AA17&lt;&gt;"",$AB17&lt;&gt;"",$AB17&lt;$AA17),"DATE_SEQUENCE_ERROR",""),IF(AND($AB17&lt;&gt;"",$AB17&gt;DATE(2030,12,31)),"DATE_OUTLIER",""),IF($C17="","MISSING_QRCODE",""),IF($J17="UNKNOWN","UNKNOWN_PM_TYPE",""),IF($L17="UNKNOWN","UNKNOWN_STATUS",""))</f>
        <v/>
      </c>
      <c r="AQ17" s="42" t="str">
        <f t="shared" si="4"/>
        <v>YES</v>
      </c>
    </row>
    <row r="18" spans="1:43" x14ac:dyDescent="0.3">
      <c r="A18" s="38">
        <f>IF('query (10)'!A18="","",'query (10)'!A18)</f>
        <v>33</v>
      </c>
      <c r="B18" s="38">
        <f>IF('query (10)'!B18="","",'query (10)'!B18)</f>
        <v>17190</v>
      </c>
      <c r="C18" s="38" t="str">
        <f>TRIM(UPPER('query (10)'!M18))</f>
        <v>GR-122</v>
      </c>
      <c r="D18" s="38" t="str">
        <f>TRIM(UPPER(IFERROR(_xlfn.TEXTBEFORE('query (10)'!L18,"("),'query (10)'!L18)))</f>
        <v>INNER RING BORE GRINDING M/C</v>
      </c>
      <c r="E18" s="38" t="str">
        <f>IFERROR(TRIM(UPPER(_xlfn.TEXTBEFORE(_xlfn.TEXTAFTER('query (10)'!L18,"("),")"))),"")</f>
        <v/>
      </c>
      <c r="F18" s="38" t="str">
        <f>TRIM('query (10)'!K18)</f>
        <v>MCB1</v>
      </c>
      <c r="G18" s="38" t="str">
        <f>IF('query (10)'!J18="","",'query (10)'!J18)</f>
        <v>Ejector</v>
      </c>
      <c r="H18" s="38" t="str">
        <f>TRIM(UPPER('query (10)'!J18))</f>
        <v>EJECTOR</v>
      </c>
      <c r="I18" s="38" t="str">
        <f>IF('query (10)'!F18="","",'query (10)'!F18)</f>
        <v>Time-based Maintenance</v>
      </c>
      <c r="J18" s="38" t="str">
        <f>IF('query (10)'!F18="","",IFERROR(INDEX(Cleaning_Rules!$B$14:$B$17,MATCH(TRIM('query (10)'!F18),Cleaning_Rules!$A$14:$A$17,0)),"UNKNOWN"))</f>
        <v>TBM</v>
      </c>
      <c r="K18" s="38" t="str">
        <f>IF('query (10)'!G18="","",'query (10)'!G18)</f>
        <v>เสร็จสิ้น</v>
      </c>
      <c r="L18" s="38" t="str">
        <f>IF('query (10)'!G18="","MISSING",IFERROR(INDEX(Cleaning_Rules!$B$5:$B$10,MATCH(TRIM('query (10)'!G18),Cleaning_Rules!$A$5:$A$10,0)),"UNKNOWN"))</f>
        <v>COMPLETED</v>
      </c>
      <c r="M18" s="38" t="str">
        <f>IF('query (10)'!I18="","",'query (10)'!I18)</f>
        <v>Mechanical</v>
      </c>
      <c r="N18" s="38" t="str">
        <f>IF('query (10)'!O18="","",'query (10)'!O18)</f>
        <v>Part Change</v>
      </c>
      <c r="O18" s="38" t="str">
        <f>IF('query (10)'!P18="","",'query (10)'!P18)</f>
        <v>Medium</v>
      </c>
      <c r="P18" s="38" t="str">
        <f>IF('query (10)'!N18="","",'query (10)'!N18)</f>
        <v>Repair Ejector unit</v>
      </c>
      <c r="Q18" s="38" t="str">
        <f>TRIM('query (10)'!N18)</f>
        <v>Repair Ejector unit</v>
      </c>
      <c r="R18" s="38" t="str">
        <f>TRIM(UPPER('query (10)'!R18))</f>
        <v>BEARING</v>
      </c>
      <c r="S18" s="38" t="str">
        <f>TRIM(UPPER('query (10)'!S18))</f>
        <v>6203DDU</v>
      </c>
      <c r="T18" s="38" t="str">
        <f>IF('query (10)'!Q18="","",TRIM(UPPER('query (10)'!Q18)))</f>
        <v/>
      </c>
      <c r="U18" s="38" t="str">
        <f>IF('query (10)'!T18="","",'query (10)'!T18)</f>
        <v>2</v>
      </c>
      <c r="V18" s="39">
        <f>IF('query (10)'!T18="","",IFERROR(VALUE('query (10)'!T18),""))</f>
        <v>2</v>
      </c>
      <c r="W18" s="40">
        <f>IF('query (10)'!U18="","",'query (10)'!U18)</f>
        <v>455</v>
      </c>
      <c r="X18" s="39">
        <f>IF('query (10)'!V18="","",'query (10)'!V18)</f>
        <v>1080</v>
      </c>
      <c r="Y18" s="41">
        <f>IF('query (10)'!W18="","",'query (10)'!W18)</f>
        <v>45982</v>
      </c>
      <c r="Z18" s="41">
        <f>IF('query (10)'!X18="","",'query (10)'!X18)</f>
        <v>46028</v>
      </c>
      <c r="AA18" s="41">
        <f>IF('query (10)'!Y18="","",'query (10)'!Y18)</f>
        <v>46028</v>
      </c>
      <c r="AB18" s="41">
        <f>IF('query (10)'!Z18="","",'query (10)'!Z18)</f>
        <v>47108</v>
      </c>
      <c r="AC18" s="38" t="str">
        <f>IF(OR('query (10)'!AA18="",COUNTIF(Cleaning_Rules!$A$21:$A$26,TRIM('query (10)'!AA18))&gt;0),"",TRIM('query (10)'!AA18))</f>
        <v/>
      </c>
      <c r="AD18" s="38" t="str">
        <f>IF('query (10)'!AB18="","",TRIM(IFERROR(_xlfn.TEXTBEFORE('query (10)'!AB18,"("),'query (10)'!AB18)))</f>
        <v>เริ่มซ่อมงาน PM แล้ว รับผิดชอบโดย CHETSADA PHIWBANG</v>
      </c>
      <c r="AE18" s="38" t="str">
        <f>IFERROR(LOWER(TRIM(_xlfn.TEXTBEFORE(_xlfn.TEXTAFTER('query (10)'!AB18,"("),")"))),"")</f>
        <v>chetsada@nsk.com</v>
      </c>
      <c r="AF18" s="38" t="str">
        <f>IF('query (10)'!AD18="","",TRIM('query (10)'!AD18))</f>
        <v>เจษฎา ผิวบาง</v>
      </c>
      <c r="AG18" s="38" t="str">
        <f>IF('query (10)'!AE18="","",TRIM('query (10)'!AE18))</f>
        <v>เจษฎา ผิวบาง</v>
      </c>
      <c r="AH18" s="38" t="str">
        <f>IF('query (10)'!AF18="","",IFERROR(VALUE('query (10)'!AF18),""))</f>
        <v/>
      </c>
      <c r="AI18" s="38" t="str">
        <f>IF('query (10)'!AG18="","",TRIM('query (10)'!AG18))</f>
        <v/>
      </c>
      <c r="AJ18" s="38" t="str">
        <f>IF('query (10)'!AH18="","",IFERROR(VALUE('query (10)'!AH18),""))</f>
        <v/>
      </c>
      <c r="AK18" s="38" t="str">
        <f>IF('query (10)'!AI18="","",TRIM('query (10)'!AI18))</f>
        <v/>
      </c>
      <c r="AL18" s="42">
        <f t="shared" si="0"/>
        <v>2025</v>
      </c>
      <c r="AM18" s="42" t="str">
        <f t="shared" si="1"/>
        <v>2025-11</v>
      </c>
      <c r="AN18" s="42" t="str">
        <f t="shared" ca="1" si="2"/>
        <v/>
      </c>
      <c r="AO18" s="42" t="str">
        <f t="shared" si="3"/>
        <v>GR-122 | INNER RING BORE GRINDING M/C | MCB1 | EJECTOR | Time-based Maintenance | Mechanical | Part Change | Medium | Repair Ejector unit | BEARING | 6203DDU | เริ่มซ่อมงาน PM แล้ว รับผิดชอบโดย CHETSADA PHIWBANG | เจษฎา ผิวบาง</v>
      </c>
      <c r="AP18" s="42" t="str">
        <f>_xlfn.TEXTJOIN("; ",TRUE,IF(COUNTA('query (10)'!A18:AK18)&lt;=6,"NEAR_EMPTY_ROW",""),IF($K18="","MISSING_STATUS",""),IF(AND($K18="เสร็จสิ้น",$Z18=""),"DONE_NO_ACTUAL_DATE",""),IF(AND($I18="Condition-based Maintenance",$AH18=""),"CBM_NO_MEASUREMENT",""),IF(OR($X18="",$X18=0),"INVALID_PERIOD",""),IF(AND($AA18&lt;&gt;"",$AB18&lt;&gt;"",$AB18&lt;$AA18),"DATE_SEQUENCE_ERROR",""),IF(AND($AB18&lt;&gt;"",$AB18&gt;DATE(2030,12,31)),"DATE_OUTLIER",""),IF($C18="","MISSING_QRCODE",""),IF($J18="UNKNOWN","UNKNOWN_PM_TYPE",""),IF($L18="UNKNOWN","UNKNOWN_STATUS",""))</f>
        <v/>
      </c>
      <c r="AQ18" s="42" t="str">
        <f t="shared" si="4"/>
        <v>YES</v>
      </c>
    </row>
    <row r="19" spans="1:43" x14ac:dyDescent="0.3">
      <c r="A19" s="38">
        <f>IF('query (10)'!A19="","",'query (10)'!A19)</f>
        <v>34</v>
      </c>
      <c r="B19" s="38">
        <f>IF('query (10)'!B19="","",'query (10)'!B19)</f>
        <v>17191</v>
      </c>
      <c r="C19" s="38" t="str">
        <f>TRIM(UPPER('query (10)'!M19))</f>
        <v>DE-130</v>
      </c>
      <c r="D19" s="38" t="str">
        <f>TRIM(UPPER(IFERROR(_xlfn.TEXTBEFORE('query (10)'!L19,"("),'query (10)'!L19)))</f>
        <v>DEMAGNETIZING FOR OUTER RING M/C</v>
      </c>
      <c r="E19" s="38" t="str">
        <f>IFERROR(TRIM(UPPER(_xlfn.TEXTBEFORE(_xlfn.TEXTAFTER('query (10)'!L19,"("),")"))),"")</f>
        <v/>
      </c>
      <c r="F19" s="38" t="str">
        <f>TRIM('query (10)'!K19)</f>
        <v>MCB1</v>
      </c>
      <c r="G19" s="38" t="str">
        <f>IF('query (10)'!J19="","",'query (10)'!J19)</f>
        <v>Carrier</v>
      </c>
      <c r="H19" s="38" t="str">
        <f>TRIM(UPPER('query (10)'!J19))</f>
        <v>CARRIER</v>
      </c>
      <c r="I19" s="38" t="str">
        <f>IF('query (10)'!F19="","",'query (10)'!F19)</f>
        <v>Time-based Maintenance</v>
      </c>
      <c r="J19" s="38" t="str">
        <f>IF('query (10)'!F19="","",IFERROR(INDEX(Cleaning_Rules!$B$14:$B$17,MATCH(TRIM('query (10)'!F19),Cleaning_Rules!$A$14:$A$17,0)),"UNKNOWN"))</f>
        <v>TBM</v>
      </c>
      <c r="K19" s="38" t="str">
        <f>IF('query (10)'!G19="","",'query (10)'!G19)</f>
        <v>เสร็จสิ้น</v>
      </c>
      <c r="L19" s="38" t="str">
        <f>IF('query (10)'!G19="","MISSING",IFERROR(INDEX(Cleaning_Rules!$B$5:$B$10,MATCH(TRIM('query (10)'!G19),Cleaning_Rules!$A$5:$A$10,0)),"UNKNOWN"))</f>
        <v>COMPLETED</v>
      </c>
      <c r="M19" s="38" t="str">
        <f>IF('query (10)'!I19="","",'query (10)'!I19)</f>
        <v>Mechanical</v>
      </c>
      <c r="N19" s="38" t="str">
        <f>IF('query (10)'!O19="","",'query (10)'!O19)</f>
        <v>Part Change</v>
      </c>
      <c r="O19" s="38" t="str">
        <f>IF('query (10)'!P19="","",'query (10)'!P19)</f>
        <v>Medium</v>
      </c>
      <c r="P19" s="38" t="str">
        <f>IF('query (10)'!N19="","",'query (10)'!N19)</f>
        <v>Change seal kit air cylinder carrier No.2</v>
      </c>
      <c r="Q19" s="38" t="str">
        <f>TRIM('query (10)'!N19)</f>
        <v>Change seal kit air cylinder carrier No.2</v>
      </c>
      <c r="R19" s="38" t="str">
        <f>TRIM(UPPER('query (10)'!R19))</f>
        <v>SEAL</v>
      </c>
      <c r="S19" s="38" t="str">
        <f>TRIM(UPPER('query (10)'!S19))</f>
        <v>CDQ2A40</v>
      </c>
      <c r="T19" s="38" t="str">
        <f>IF('query (10)'!Q19="","",TRIM(UPPER('query (10)'!Q19)))</f>
        <v/>
      </c>
      <c r="U19" s="38" t="str">
        <f>IF('query (10)'!T19="","",'query (10)'!T19)</f>
        <v>1</v>
      </c>
      <c r="V19" s="39">
        <f>IF('query (10)'!T19="","",IFERROR(VALUE('query (10)'!T19),""))</f>
        <v>1</v>
      </c>
      <c r="W19" s="40">
        <f>IF('query (10)'!U19="","",'query (10)'!U19)</f>
        <v>155</v>
      </c>
      <c r="X19" s="39">
        <f>IF('query (10)'!V19="","",'query (10)'!V19)</f>
        <v>180</v>
      </c>
      <c r="Y19" s="41">
        <f>IF('query (10)'!W19="","",'query (10)'!W19)</f>
        <v>45982</v>
      </c>
      <c r="Z19" s="41">
        <f>IF('query (10)'!X19="","",'query (10)'!X19)</f>
        <v>46028</v>
      </c>
      <c r="AA19" s="41">
        <f>IF('query (10)'!Y19="","",'query (10)'!Y19)</f>
        <v>46028</v>
      </c>
      <c r="AB19" s="41">
        <f>IF('query (10)'!Z19="","",'query (10)'!Z19)</f>
        <v>46208</v>
      </c>
      <c r="AC19" s="38" t="str">
        <f>IF(OR('query (10)'!AA19="",COUNTIF(Cleaning_Rules!$A$21:$A$26,TRIM('query (10)'!AA19))&gt;0),"",TRIM('query (10)'!AA19))</f>
        <v/>
      </c>
      <c r="AD19" s="38" t="str">
        <f>IF('query (10)'!AB19="","",TRIM(IFERROR(_xlfn.TEXTBEFORE('query (10)'!AB19,"("),'query (10)'!AB19)))</f>
        <v>เริ่มซ่อมงาน PM แล้ว รับผิดชอบโดย CHETSADA PHIWBANG</v>
      </c>
      <c r="AE19" s="38" t="str">
        <f>IFERROR(LOWER(TRIM(_xlfn.TEXTBEFORE(_xlfn.TEXTAFTER('query (10)'!AB19,"("),")"))),"")</f>
        <v>chetsada@nsk.com</v>
      </c>
      <c r="AF19" s="38" t="str">
        <f>IF('query (10)'!AD19="","",TRIM('query (10)'!AD19))</f>
        <v>เจษฎา ผิวบาง</v>
      </c>
      <c r="AG19" s="38" t="str">
        <f>IF('query (10)'!AE19="","",TRIM('query (10)'!AE19))</f>
        <v>เจษฎา ผิวบาง</v>
      </c>
      <c r="AH19" s="38" t="str">
        <f>IF('query (10)'!AF19="","",IFERROR(VALUE('query (10)'!AF19),""))</f>
        <v/>
      </c>
      <c r="AI19" s="38" t="str">
        <f>IF('query (10)'!AG19="","",TRIM('query (10)'!AG19))</f>
        <v/>
      </c>
      <c r="AJ19" s="38" t="str">
        <f>IF('query (10)'!AH19="","",IFERROR(VALUE('query (10)'!AH19),""))</f>
        <v/>
      </c>
      <c r="AK19" s="38" t="str">
        <f>IF('query (10)'!AI19="","",TRIM('query (10)'!AI19))</f>
        <v/>
      </c>
      <c r="AL19" s="42">
        <f t="shared" si="0"/>
        <v>2025</v>
      </c>
      <c r="AM19" s="42" t="str">
        <f t="shared" si="1"/>
        <v>2025-11</v>
      </c>
      <c r="AN19" s="42" t="str">
        <f t="shared" ca="1" si="2"/>
        <v/>
      </c>
      <c r="AO19" s="42" t="str">
        <f t="shared" si="3"/>
        <v>DE-130 | DEMAGNETIZING FOR OUTER RING M/C | MCB1 | CARRIER | Time-based Maintenance | Mechanical | Part Change | Medium | Change seal kit air cylinder carrier No.2 | SEAL | CDQ2A40 | เริ่มซ่อมงาน PM แล้ว รับผิดชอบโดย CHETSADA PHIWBANG | เจษฎา ผิวบาง</v>
      </c>
      <c r="AP19" s="42" t="str">
        <f>_xlfn.TEXTJOIN("; ",TRUE,IF(COUNTA('query (10)'!A19:AK19)&lt;=6,"NEAR_EMPTY_ROW",""),IF($K19="","MISSING_STATUS",""),IF(AND($K19="เสร็จสิ้น",$Z19=""),"DONE_NO_ACTUAL_DATE",""),IF(AND($I19="Condition-based Maintenance",$AH19=""),"CBM_NO_MEASUREMENT",""),IF(OR($X19="",$X19=0),"INVALID_PERIOD",""),IF(AND($AA19&lt;&gt;"",$AB19&lt;&gt;"",$AB19&lt;$AA19),"DATE_SEQUENCE_ERROR",""),IF(AND($AB19&lt;&gt;"",$AB19&gt;DATE(2030,12,31)),"DATE_OUTLIER",""),IF($C19="","MISSING_QRCODE",""),IF($J19="UNKNOWN","UNKNOWN_PM_TYPE",""),IF($L19="UNKNOWN","UNKNOWN_STATUS",""))</f>
        <v/>
      </c>
      <c r="AQ19" s="42" t="str">
        <f t="shared" si="4"/>
        <v>YES</v>
      </c>
    </row>
    <row r="20" spans="1:43" x14ac:dyDescent="0.3">
      <c r="A20" s="38">
        <f>IF('query (10)'!A20="","",'query (10)'!A20)</f>
        <v>35</v>
      </c>
      <c r="B20" s="38">
        <f>IF('query (10)'!B20="","",'query (10)'!B20)</f>
        <v>17192</v>
      </c>
      <c r="C20" s="38" t="str">
        <f>TRIM(UPPER('query (10)'!M20))</f>
        <v>DE-124</v>
      </c>
      <c r="D20" s="38" t="str">
        <f>TRIM(UPPER(IFERROR(_xlfn.TEXTBEFORE('query (10)'!L20,"("),'query (10)'!L20)))</f>
        <v>DEMAGNETIZING FOR INNER RING M/C</v>
      </c>
      <c r="E20" s="38" t="str">
        <f>IFERROR(TRIM(UPPER(_xlfn.TEXTBEFORE(_xlfn.TEXTAFTER('query (10)'!L20,"("),")"))),"")</f>
        <v/>
      </c>
      <c r="F20" s="38" t="str">
        <f>TRIM('query (10)'!K20)</f>
        <v>MCB1</v>
      </c>
      <c r="G20" s="38" t="str">
        <f>IF('query (10)'!J20="","",'query (10)'!J20)</f>
        <v>Carrier</v>
      </c>
      <c r="H20" s="38" t="str">
        <f>TRIM(UPPER('query (10)'!J20))</f>
        <v>CARRIER</v>
      </c>
      <c r="I20" s="38" t="str">
        <f>IF('query (10)'!F20="","",'query (10)'!F20)</f>
        <v>Time-based Maintenance</v>
      </c>
      <c r="J20" s="38" t="str">
        <f>IF('query (10)'!F20="","",IFERROR(INDEX(Cleaning_Rules!$B$14:$B$17,MATCH(TRIM('query (10)'!F20),Cleaning_Rules!$A$14:$A$17,0)),"UNKNOWN"))</f>
        <v>TBM</v>
      </c>
      <c r="K20" s="38" t="str">
        <f>IF('query (10)'!G20="","",'query (10)'!G20)</f>
        <v>เสร็จสิ้น</v>
      </c>
      <c r="L20" s="38" t="str">
        <f>IF('query (10)'!G20="","MISSING",IFERROR(INDEX(Cleaning_Rules!$B$5:$B$10,MATCH(TRIM('query (10)'!G20),Cleaning_Rules!$A$5:$A$10,0)),"UNKNOWN"))</f>
        <v>COMPLETED</v>
      </c>
      <c r="M20" s="38" t="str">
        <f>IF('query (10)'!I20="","",'query (10)'!I20)</f>
        <v>Mechanical</v>
      </c>
      <c r="N20" s="38" t="str">
        <f>IF('query (10)'!O20="","",'query (10)'!O20)</f>
        <v>Part Change</v>
      </c>
      <c r="O20" s="38" t="str">
        <f>IF('query (10)'!P20="","",'query (10)'!P20)</f>
        <v>Medium</v>
      </c>
      <c r="P20" s="38" t="str">
        <f>IF('query (10)'!N20="","",'query (10)'!N20)</f>
        <v>Change seal kit air cylinder carrier No.2</v>
      </c>
      <c r="Q20" s="38" t="str">
        <f>TRIM('query (10)'!N20)</f>
        <v>Change seal kit air cylinder carrier No.2</v>
      </c>
      <c r="R20" s="38" t="str">
        <f>TRIM(UPPER('query (10)'!R20))</f>
        <v>SEAL</v>
      </c>
      <c r="S20" s="38" t="str">
        <f>TRIM(UPPER('query (10)'!S20))</f>
        <v>CDQ2A40</v>
      </c>
      <c r="T20" s="38" t="str">
        <f>IF('query (10)'!Q20="","",TRIM(UPPER('query (10)'!Q20)))</f>
        <v/>
      </c>
      <c r="U20" s="38" t="str">
        <f>IF('query (10)'!T20="","",'query (10)'!T20)</f>
        <v>1</v>
      </c>
      <c r="V20" s="39">
        <f>IF('query (10)'!T20="","",IFERROR(VALUE('query (10)'!T20),""))</f>
        <v>1</v>
      </c>
      <c r="W20" s="40">
        <f>IF('query (10)'!U20="","",'query (10)'!U20)</f>
        <v>155</v>
      </c>
      <c r="X20" s="39">
        <f>IF('query (10)'!V20="","",'query (10)'!V20)</f>
        <v>180</v>
      </c>
      <c r="Y20" s="41">
        <f>IF('query (10)'!W20="","",'query (10)'!W20)</f>
        <v>45982</v>
      </c>
      <c r="Z20" s="41">
        <f>IF('query (10)'!X20="","",'query (10)'!X20)</f>
        <v>46028</v>
      </c>
      <c r="AA20" s="41">
        <f>IF('query (10)'!Y20="","",'query (10)'!Y20)</f>
        <v>46028</v>
      </c>
      <c r="AB20" s="41">
        <f>IF('query (10)'!Z20="","",'query (10)'!Z20)</f>
        <v>46208</v>
      </c>
      <c r="AC20" s="38" t="str">
        <f>IF(OR('query (10)'!AA20="",COUNTIF(Cleaning_Rules!$A$21:$A$26,TRIM('query (10)'!AA20))&gt;0),"",TRIM('query (10)'!AA20))</f>
        <v/>
      </c>
      <c r="AD20" s="38" t="str">
        <f>IF('query (10)'!AB20="","",TRIM(IFERROR(_xlfn.TEXTBEFORE('query (10)'!AB20,"("),'query (10)'!AB20)))</f>
        <v>เริ่มซ่อมงาน PM แล้ว รับผิดชอบโดย CHETSADA PHIWBANG</v>
      </c>
      <c r="AE20" s="38" t="str">
        <f>IFERROR(LOWER(TRIM(_xlfn.TEXTBEFORE(_xlfn.TEXTAFTER('query (10)'!AB20,"("),")"))),"")</f>
        <v>chetsada@nsk.com</v>
      </c>
      <c r="AF20" s="38" t="str">
        <f>IF('query (10)'!AD20="","",TRIM('query (10)'!AD20))</f>
        <v>เจษฎา ผิวบาง</v>
      </c>
      <c r="AG20" s="38" t="str">
        <f>IF('query (10)'!AE20="","",TRIM('query (10)'!AE20))</f>
        <v>เจษฎา ผิวบาง</v>
      </c>
      <c r="AH20" s="38" t="str">
        <f>IF('query (10)'!AF20="","",IFERROR(VALUE('query (10)'!AF20),""))</f>
        <v/>
      </c>
      <c r="AI20" s="38" t="str">
        <f>IF('query (10)'!AG20="","",TRIM('query (10)'!AG20))</f>
        <v/>
      </c>
      <c r="AJ20" s="38" t="str">
        <f>IF('query (10)'!AH20="","",IFERROR(VALUE('query (10)'!AH20),""))</f>
        <v/>
      </c>
      <c r="AK20" s="38" t="str">
        <f>IF('query (10)'!AI20="","",TRIM('query (10)'!AI20))</f>
        <v/>
      </c>
      <c r="AL20" s="42">
        <f t="shared" si="0"/>
        <v>2025</v>
      </c>
      <c r="AM20" s="42" t="str">
        <f t="shared" si="1"/>
        <v>2025-11</v>
      </c>
      <c r="AN20" s="42" t="str">
        <f t="shared" ca="1" si="2"/>
        <v/>
      </c>
      <c r="AO20" s="42" t="str">
        <f t="shared" si="3"/>
        <v>DE-124 | DEMAGNETIZING FOR INNER RING M/C | MCB1 | CARRIER | Time-based Maintenance | Mechanical | Part Change | Medium | Change seal kit air cylinder carrier No.2 | SEAL | CDQ2A40 | เริ่มซ่อมงาน PM แล้ว รับผิดชอบโดย CHETSADA PHIWBANG | เจษฎา ผิวบาง</v>
      </c>
      <c r="AP20" s="42" t="str">
        <f>_xlfn.TEXTJOIN("; ",TRUE,IF(COUNTA('query (10)'!A20:AK20)&lt;=6,"NEAR_EMPTY_ROW",""),IF($K20="","MISSING_STATUS",""),IF(AND($K20="เสร็จสิ้น",$Z20=""),"DONE_NO_ACTUAL_DATE",""),IF(AND($I20="Condition-based Maintenance",$AH20=""),"CBM_NO_MEASUREMENT",""),IF(OR($X20="",$X20=0),"INVALID_PERIOD",""),IF(AND($AA20&lt;&gt;"",$AB20&lt;&gt;"",$AB20&lt;$AA20),"DATE_SEQUENCE_ERROR",""),IF(AND($AB20&lt;&gt;"",$AB20&gt;DATE(2030,12,31)),"DATE_OUTLIER",""),IF($C20="","MISSING_QRCODE",""),IF($J20="UNKNOWN","UNKNOWN_PM_TYPE",""),IF($L20="UNKNOWN","UNKNOWN_STATUS",""))</f>
        <v/>
      </c>
      <c r="AQ20" s="42" t="str">
        <f t="shared" si="4"/>
        <v>YES</v>
      </c>
    </row>
    <row r="21" spans="1:43" x14ac:dyDescent="0.3">
      <c r="A21" s="38">
        <f>IF('query (10)'!A21="","",'query (10)'!A21)</f>
        <v>36</v>
      </c>
      <c r="B21" s="38">
        <f>IF('query (10)'!B21="","",'query (10)'!B21)</f>
        <v>17643</v>
      </c>
      <c r="C21" s="38" t="str">
        <f>TRIM(UPPER('query (10)'!M21))</f>
        <v>GR-120</v>
      </c>
      <c r="D21" s="38" t="str">
        <f>TRIM(UPPER(IFERROR(_xlfn.TEXTBEFORE('query (10)'!L21,"("),'query (10)'!L21)))</f>
        <v>INNER RING RACEWAY GRINDING M/C</v>
      </c>
      <c r="E21" s="38" t="str">
        <f>IFERROR(TRIM(UPPER(_xlfn.TEXTBEFORE(_xlfn.TEXTAFTER('query (10)'!L21,"("),")"))),"")</f>
        <v/>
      </c>
      <c r="F21" s="38" t="str">
        <f>TRIM('query (10)'!K21)</f>
        <v>MCB1</v>
      </c>
      <c r="G21" s="38" t="str">
        <f>IF('query (10)'!J21="","",'query (10)'!J21)</f>
        <v>Work head</v>
      </c>
      <c r="H21" s="38" t="str">
        <f>TRIM(UPPER('query (10)'!J21))</f>
        <v>WORK HEAD</v>
      </c>
      <c r="I21" s="38" t="str">
        <f>IF('query (10)'!F21="","",'query (10)'!F21)</f>
        <v>Time-based Maintenance</v>
      </c>
      <c r="J21" s="38" t="str">
        <f>IF('query (10)'!F21="","",IFERROR(INDEX(Cleaning_Rules!$B$14:$B$17,MATCH(TRIM('query (10)'!F21),Cleaning_Rules!$A$14:$A$17,0)),"UNKNOWN"))</f>
        <v>TBM</v>
      </c>
      <c r="K21" s="38" t="str">
        <f>IF('query (10)'!G21="","",'query (10)'!G21)</f>
        <v>เสร็จสิ้น</v>
      </c>
      <c r="L21" s="38" t="str">
        <f>IF('query (10)'!G21="","MISSING",IFERROR(INDEX(Cleaning_Rules!$B$5:$B$10,MATCH(TRIM('query (10)'!G21),Cleaning_Rules!$A$5:$A$10,0)),"UNKNOWN"))</f>
        <v>COMPLETED</v>
      </c>
      <c r="M21" s="38" t="str">
        <f>IF('query (10)'!I21="","",'query (10)'!I21)</f>
        <v>Mechanical</v>
      </c>
      <c r="N21" s="38" t="str">
        <f>IF('query (10)'!O21="","",'query (10)'!O21)</f>
        <v>Part Change</v>
      </c>
      <c r="O21" s="38" t="str">
        <f>IF('query (10)'!P21="","",'query (10)'!P21)</f>
        <v>Medium</v>
      </c>
      <c r="P21" s="38" t="str">
        <f>IF('query (10)'!N21="","",'query (10)'!N21)</f>
        <v>Change belt work head to cycle pm 1Y.
- Belt 2/5MS-750 = 1 EA.</v>
      </c>
      <c r="Q21" s="38" t="str">
        <f>TRIM('query (10)'!N21)</f>
        <v>Change belt work head to cycle pm 1Y.
- Belt 2/5MS-750 = 1 EA.</v>
      </c>
      <c r="R21" s="38" t="str">
        <f>TRIM(UPPER('query (10)'!R21))</f>
        <v>BELT</v>
      </c>
      <c r="S21" s="38" t="str">
        <f>TRIM(UPPER('query (10)'!S21))</f>
        <v>2/5MS750</v>
      </c>
      <c r="T21" s="38" t="str">
        <f>IF('query (10)'!Q21="","",TRIM(UPPER('query (10)'!Q21)))</f>
        <v/>
      </c>
      <c r="U21" s="38" t="str">
        <f>IF('query (10)'!T21="","",'query (10)'!T21)</f>
        <v>1</v>
      </c>
      <c r="V21" s="39">
        <f>IF('query (10)'!T21="","",IFERROR(VALUE('query (10)'!T21),""))</f>
        <v>1</v>
      </c>
      <c r="W21" s="40">
        <f>IF('query (10)'!U21="","",'query (10)'!U21)</f>
        <v>994.875</v>
      </c>
      <c r="X21" s="39">
        <f>IF('query (10)'!V21="","",'query (10)'!V21)</f>
        <v>365</v>
      </c>
      <c r="Y21" s="41">
        <f>IF('query (10)'!W21="","",'query (10)'!W21)</f>
        <v>46046</v>
      </c>
      <c r="Z21" s="41" t="str">
        <f>IF('query (10)'!X21="","",'query (10)'!X21)</f>
        <v/>
      </c>
      <c r="AA21" s="41">
        <f>IF('query (10)'!Y21="","",'query (10)'!Y21)</f>
        <v>46046</v>
      </c>
      <c r="AB21" s="41">
        <f>IF('query (10)'!Z21="","",'query (10)'!Z21)</f>
        <v>46424</v>
      </c>
      <c r="AC21" s="38" t="str">
        <f>IF(OR('query (10)'!AA21="",COUNTIF(Cleaning_Rules!$A$21:$A$26,TRIM('query (10)'!AA21))&gt;0),"",TRIM('query (10)'!AA21))</f>
        <v/>
      </c>
      <c r="AD21" s="38" t="str">
        <f>IF('query (10)'!AB21="","",TRIM(IFERROR(_xlfn.TEXTBEFORE('query (10)'!AB21,"("),'query (10)'!AB21)))</f>
        <v>เริ่มซ่อมงาน PM แล้ว รับผิดชอบโดย KUNANON PARAWANWONG</v>
      </c>
      <c r="AE21" s="38" t="str">
        <f>IFERROR(LOWER(TRIM(_xlfn.TEXTBEFORE(_xlfn.TEXTAFTER('query (10)'!AB21,"("),")"))),"")</f>
        <v>parawanwong-k-3161@nsk.com</v>
      </c>
      <c r="AF21" s="38" t="str">
        <f>IF('query (10)'!AD21="","",TRIM('query (10)'!AD21))</f>
        <v>เจษฎา ผิวบาง</v>
      </c>
      <c r="AG21" s="38" t="str">
        <f>IF('query (10)'!AE21="","",TRIM('query (10)'!AE21))</f>
        <v>คุณานนต์ ปารวัณวงศ์</v>
      </c>
      <c r="AH21" s="38" t="str">
        <f>IF('query (10)'!AF21="","",IFERROR(VALUE('query (10)'!AF21),""))</f>
        <v/>
      </c>
      <c r="AI21" s="38" t="str">
        <f>IF('query (10)'!AG21="","",TRIM('query (10)'!AG21))</f>
        <v/>
      </c>
      <c r="AJ21" s="38" t="str">
        <f>IF('query (10)'!AH21="","",IFERROR(VALUE('query (10)'!AH21),""))</f>
        <v/>
      </c>
      <c r="AK21" s="38" t="str">
        <f>IF('query (10)'!AI21="","",TRIM('query (10)'!AI21))</f>
        <v/>
      </c>
      <c r="AL21" s="42">
        <f t="shared" si="0"/>
        <v>2026</v>
      </c>
      <c r="AM21" s="42" t="str">
        <f t="shared" si="1"/>
        <v>2026-01</v>
      </c>
      <c r="AN21" s="42" t="str">
        <f t="shared" ca="1" si="2"/>
        <v/>
      </c>
      <c r="AO21" s="42" t="str">
        <f t="shared" si="3"/>
        <v>GR-120 | INNER RING RACEWAY GRINDING M/C | MCB1 | WORK HEAD | Time-based Maintenance | Mechanical | Part Change | Medium | Change belt work head to cycle pm 1Y.
- Belt 2/5MS-750 = 1 EA. | BELT | 2/5MS750 | เริ่มซ่อมงาน PM แล้ว รับผิดชอบโดย KUNANON PARAWANWONG | คุณานนต์ ปารวัณวงศ์</v>
      </c>
      <c r="AP21" s="42" t="str">
        <f>_xlfn.TEXTJOIN("; ",TRUE,IF(COUNTA('query (10)'!A21:AK21)&lt;=6,"NEAR_EMPTY_ROW",""),IF($K21="","MISSING_STATUS",""),IF(AND($K21="เสร็จสิ้น",$Z21=""),"DONE_NO_ACTUAL_DATE",""),IF(AND($I21="Condition-based Maintenance",$AH21=""),"CBM_NO_MEASUREMENT",""),IF(OR($X21="",$X21=0),"INVALID_PERIOD",""),IF(AND($AA21&lt;&gt;"",$AB21&lt;&gt;"",$AB21&lt;$AA21),"DATE_SEQUENCE_ERROR",""),IF(AND($AB21&lt;&gt;"",$AB21&gt;DATE(2030,12,31)),"DATE_OUTLIER",""),IF($C21="","MISSING_QRCODE",""),IF($J21="UNKNOWN","UNKNOWN_PM_TYPE",""),IF($L21="UNKNOWN","UNKNOWN_STATUS",""))</f>
        <v>DONE_NO_ACTUAL_DATE</v>
      </c>
      <c r="AQ21" s="42" t="str">
        <f t="shared" si="4"/>
        <v>YES</v>
      </c>
    </row>
    <row r="22" spans="1:43" x14ac:dyDescent="0.3">
      <c r="A22" s="38">
        <f>IF('query (10)'!A22="","",'query (10)'!A22)</f>
        <v>37</v>
      </c>
      <c r="B22" s="38" t="str">
        <f>IF('query (10)'!B22="","",'query (10)'!B22)</f>
        <v/>
      </c>
      <c r="C22" s="38" t="str">
        <f>TRIM(UPPER('query (10)'!M22))</f>
        <v>GR-131</v>
      </c>
      <c r="D22" s="38" t="str">
        <f>TRIM(UPPER(IFERROR(_xlfn.TEXTBEFORE('query (10)'!L22,"("),'query (10)'!L22)))</f>
        <v>OUTER RING RACEWAY SUPER FINISH M/C</v>
      </c>
      <c r="E22" s="38" t="str">
        <f>IFERROR(TRIM(UPPER(_xlfn.TEXTBEFORE(_xlfn.TEXTAFTER('query (10)'!L22,"("),")"))),"")</f>
        <v/>
      </c>
      <c r="F22" s="38" t="str">
        <f>TRIM('query (10)'!K22)</f>
        <v>MCB1</v>
      </c>
      <c r="G22" s="38" t="str">
        <f>IF('query (10)'!J22="","",'query (10)'!J22)</f>
        <v>Work head</v>
      </c>
      <c r="H22" s="38" t="str">
        <f>TRIM(UPPER('query (10)'!J22))</f>
        <v>WORK HEAD</v>
      </c>
      <c r="I22" s="38" t="str">
        <f>IF('query (10)'!F22="","",'query (10)'!F22)</f>
        <v>Time-based Maintenance</v>
      </c>
      <c r="J22" s="38" t="str">
        <f>IF('query (10)'!F22="","",IFERROR(INDEX(Cleaning_Rules!$B$14:$B$17,MATCH(TRIM('query (10)'!F22),Cleaning_Rules!$A$14:$A$17,0)),"UNKNOWN"))</f>
        <v>TBM</v>
      </c>
      <c r="K22" s="38" t="str">
        <f>IF('query (10)'!G22="","",'query (10)'!G22)</f>
        <v>แผนใหม่</v>
      </c>
      <c r="L22" s="38" t="str">
        <f>IF('query (10)'!G22="","MISSING",IFERROR(INDEX(Cleaning_Rules!$B$5:$B$10,MATCH(TRIM('query (10)'!G22),Cleaning_Rules!$A$5:$A$10,0)),"UNKNOWN"))</f>
        <v>NEW_PLAN</v>
      </c>
      <c r="M22" s="38" t="str">
        <f>IF('query (10)'!I22="","",'query (10)'!I22)</f>
        <v>Mechanical</v>
      </c>
      <c r="N22" s="38" t="str">
        <f>IF('query (10)'!O22="","",'query (10)'!O22)</f>
        <v>Part Change</v>
      </c>
      <c r="O22" s="38" t="str">
        <f>IF('query (10)'!P22="","",'query (10)'!P22)</f>
        <v>Medium</v>
      </c>
      <c r="P22" s="38" t="str">
        <f>IF('query (10)'!N22="","",'query (10)'!N22)</f>
        <v>Repair spindle work head No.2 to cycle pm 3Y.
-bearing 7207ATD-P5
-FUN05SC</v>
      </c>
      <c r="Q22" s="38" t="str">
        <f>TRIM('query (10)'!N22)</f>
        <v>Repair spindle work head No.2 to cycle pm 3Y.
-bearing 7207ATD-P5
-FUN05SC</v>
      </c>
      <c r="R22" s="38" t="str">
        <f>TRIM(UPPER('query (10)'!R22))</f>
        <v>BEARING</v>
      </c>
      <c r="S22" s="38" t="str">
        <f>TRIM(UPPER('query (10)'!S22))</f>
        <v>7207ATYNDULP5</v>
      </c>
      <c r="T22" s="38" t="str">
        <f>IF('query (10)'!Q22="","",TRIM(UPPER('query (10)'!Q22)))</f>
        <v/>
      </c>
      <c r="U22" s="38" t="str">
        <f>IF('query (10)'!T22="","",'query (10)'!T22)</f>
        <v>4</v>
      </c>
      <c r="V22" s="39">
        <f>IF('query (10)'!T22="","",IFERROR(VALUE('query (10)'!T22),""))</f>
        <v>4</v>
      </c>
      <c r="W22" s="40">
        <f>IF('query (10)'!U22="","",'query (10)'!U22)</f>
        <v>13200</v>
      </c>
      <c r="X22" s="39">
        <f>IF('query (10)'!V22="","",'query (10)'!V22)</f>
        <v>1080</v>
      </c>
      <c r="Y22" s="41">
        <f>IF('query (10)'!W22="","",'query (10)'!W22)</f>
        <v>46411</v>
      </c>
      <c r="Z22" s="41" t="str">
        <f>IF('query (10)'!X22="","",'query (10)'!X22)</f>
        <v/>
      </c>
      <c r="AA22" s="41">
        <f>IF('query (10)'!Y22="","",'query (10)'!Y22)</f>
        <v>46411</v>
      </c>
      <c r="AB22" s="41">
        <f>IF('query (10)'!Z22="","",'query (10)'!Z22)</f>
        <v>47126</v>
      </c>
      <c r="AC22" s="38" t="str">
        <f>IF(OR('query (10)'!AA22="",COUNTIF(Cleaning_Rules!$A$21:$A$26,TRIM('query (10)'!AA22))&gt;0),"",TRIM('query (10)'!AA22))</f>
        <v/>
      </c>
      <c r="AD22" s="38" t="str">
        <f>IF('query (10)'!AB22="","",TRIM(IFERROR(_xlfn.TEXTBEFORE('query (10)'!AB22,"("),'query (10)'!AB22)))</f>
        <v/>
      </c>
      <c r="AE22" s="38" t="str">
        <f>IFERROR(LOWER(TRIM(_xlfn.TEXTBEFORE(_xlfn.TEXTAFTER('query (10)'!AB22,"("),")"))),"")</f>
        <v/>
      </c>
      <c r="AF22" s="38" t="str">
        <f>IF('query (10)'!AD22="","",TRIM('query (10)'!AD22))</f>
        <v>เจษฎา ผิวบาง</v>
      </c>
      <c r="AG22" s="38" t="str">
        <f>IF('query (10)'!AE22="","",TRIM('query (10)'!AE22))</f>
        <v>เจษฎา ผิวบาง</v>
      </c>
      <c r="AH22" s="38" t="str">
        <f>IF('query (10)'!AF22="","",IFERROR(VALUE('query (10)'!AF22),""))</f>
        <v/>
      </c>
      <c r="AI22" s="38" t="str">
        <f>IF('query (10)'!AG22="","",TRIM('query (10)'!AG22))</f>
        <v/>
      </c>
      <c r="AJ22" s="38" t="str">
        <f>IF('query (10)'!AH22="","",IFERROR(VALUE('query (10)'!AH22),""))</f>
        <v/>
      </c>
      <c r="AK22" s="38" t="str">
        <f>IF('query (10)'!AI22="","",TRIM('query (10)'!AI22))</f>
        <v/>
      </c>
      <c r="AL22" s="42">
        <f t="shared" si="0"/>
        <v>2027</v>
      </c>
      <c r="AM22" s="42" t="str">
        <f t="shared" si="1"/>
        <v>2027-01</v>
      </c>
      <c r="AN22" s="42" t="str">
        <f t="shared" ca="1" si="2"/>
        <v>ON_SCHEDULE</v>
      </c>
      <c r="AO22" s="42" t="str">
        <f t="shared" si="3"/>
        <v>GR-131 | OUTER RING RACEWAY SUPER FINISH M/C | MCB1 | WORK HEAD | Time-based Maintenance | Mechanical | Part Change | Medium | Repair spindle work head No.2 to cycle pm 3Y.
-bearing 7207ATD-P5
-FUN05SC | BEARING | 7207ATYNDULP5 | เจษฎา ผิวบาง</v>
      </c>
      <c r="AP22" s="42" t="str">
        <f>_xlfn.TEXTJOIN("; ",TRUE,IF(COUNTA('query (10)'!A22:AK22)&lt;=6,"NEAR_EMPTY_ROW",""),IF($K22="","MISSING_STATUS",""),IF(AND($K22="เสร็จสิ้น",$Z22=""),"DONE_NO_ACTUAL_DATE",""),IF(AND($I22="Condition-based Maintenance",$AH22=""),"CBM_NO_MEASUREMENT",""),IF(OR($X22="",$X22=0),"INVALID_PERIOD",""),IF(AND($AA22&lt;&gt;"",$AB22&lt;&gt;"",$AB22&lt;$AA22),"DATE_SEQUENCE_ERROR",""),IF(AND($AB22&lt;&gt;"",$AB22&gt;DATE(2030,12,31)),"DATE_OUTLIER",""),IF($C22="","MISSING_QRCODE",""),IF($J22="UNKNOWN","UNKNOWN_PM_TYPE",""),IF($L22="UNKNOWN","UNKNOWN_STATUS",""))</f>
        <v/>
      </c>
      <c r="AQ22" s="42" t="str">
        <f t="shared" si="4"/>
        <v>YES</v>
      </c>
    </row>
    <row r="23" spans="1:43" x14ac:dyDescent="0.3">
      <c r="A23" s="38">
        <f>IF('query (10)'!A23="","",'query (10)'!A23)</f>
        <v>38</v>
      </c>
      <c r="B23" s="38" t="str">
        <f>IF('query (10)'!B23="","",'query (10)'!B23)</f>
        <v/>
      </c>
      <c r="C23" s="38" t="str">
        <f>TRIM(UPPER('query (10)'!M23))</f>
        <v>GR-125</v>
      </c>
      <c r="D23" s="38" t="str">
        <f>TRIM(UPPER(IFERROR(_xlfn.TEXTBEFORE('query (10)'!L23,"("),'query (10)'!L23)))</f>
        <v>INNER RING RACEWAY SUPER FINISH M/C</v>
      </c>
      <c r="E23" s="38" t="str">
        <f>IFERROR(TRIM(UPPER(_xlfn.TEXTBEFORE(_xlfn.TEXTAFTER('query (10)'!L23,"("),")"))),"")</f>
        <v/>
      </c>
      <c r="F23" s="38" t="str">
        <f>TRIM('query (10)'!K23)</f>
        <v>MCB1</v>
      </c>
      <c r="G23" s="38" t="str">
        <f>IF('query (10)'!J23="","",'query (10)'!J23)</f>
        <v>Work head</v>
      </c>
      <c r="H23" s="38" t="str">
        <f>TRIM(UPPER('query (10)'!J23))</f>
        <v>WORK HEAD</v>
      </c>
      <c r="I23" s="38" t="str">
        <f>IF('query (10)'!F23="","",'query (10)'!F23)</f>
        <v>Time-based Maintenance</v>
      </c>
      <c r="J23" s="38" t="str">
        <f>IF('query (10)'!F23="","",IFERROR(INDEX(Cleaning_Rules!$B$14:$B$17,MATCH(TRIM('query (10)'!F23),Cleaning_Rules!$A$14:$A$17,0)),"UNKNOWN"))</f>
        <v>TBM</v>
      </c>
      <c r="K23" s="38" t="str">
        <f>IF('query (10)'!G23="","",'query (10)'!G23)</f>
        <v>แผนใหม่</v>
      </c>
      <c r="L23" s="38" t="str">
        <f>IF('query (10)'!G23="","MISSING",IFERROR(INDEX(Cleaning_Rules!$B$5:$B$10,MATCH(TRIM('query (10)'!G23),Cleaning_Rules!$A$5:$A$10,0)),"UNKNOWN"))</f>
        <v>NEW_PLAN</v>
      </c>
      <c r="M23" s="38" t="str">
        <f>IF('query (10)'!I23="","",'query (10)'!I23)</f>
        <v>Mechanical</v>
      </c>
      <c r="N23" s="38" t="str">
        <f>IF('query (10)'!O23="","",'query (10)'!O23)</f>
        <v>Part Change</v>
      </c>
      <c r="O23" s="38" t="str">
        <f>IF('query (10)'!P23="","",'query (10)'!P23)</f>
        <v>Medium</v>
      </c>
      <c r="P23" s="38" t="str">
        <f>IF('query (10)'!N23="","",'query (10)'!N23)</f>
        <v>Repair spindle work head No.2 to cycle pm 3Y.
-bearing 7207ATD-P5
-FUN05SC</v>
      </c>
      <c r="Q23" s="38" t="str">
        <f>TRIM('query (10)'!N23)</f>
        <v>Repair spindle work head No.2 to cycle pm 3Y.
-bearing 7207ATD-P5
-FUN05SC</v>
      </c>
      <c r="R23" s="38" t="str">
        <f>TRIM(UPPER('query (10)'!R23))</f>
        <v>BEARING</v>
      </c>
      <c r="S23" s="38" t="str">
        <f>TRIM(UPPER('query (10)'!S23))</f>
        <v>7207ATYNDULP5</v>
      </c>
      <c r="T23" s="38" t="str">
        <f>IF('query (10)'!Q23="","",TRIM(UPPER('query (10)'!Q23)))</f>
        <v/>
      </c>
      <c r="U23" s="38" t="str">
        <f>IF('query (10)'!T23="","",'query (10)'!T23)</f>
        <v>4</v>
      </c>
      <c r="V23" s="39">
        <f>IF('query (10)'!T23="","",IFERROR(VALUE('query (10)'!T23),""))</f>
        <v>4</v>
      </c>
      <c r="W23" s="40">
        <f>IF('query (10)'!U23="","",'query (10)'!U23)</f>
        <v>13200</v>
      </c>
      <c r="X23" s="39">
        <f>IF('query (10)'!V23="","",'query (10)'!V23)</f>
        <v>1080</v>
      </c>
      <c r="Y23" s="41">
        <f>IF('query (10)'!W23="","",'query (10)'!W23)</f>
        <v>46411</v>
      </c>
      <c r="Z23" s="41" t="str">
        <f>IF('query (10)'!X23="","",'query (10)'!X23)</f>
        <v/>
      </c>
      <c r="AA23" s="41">
        <f>IF('query (10)'!Y23="","",'query (10)'!Y23)</f>
        <v>46411</v>
      </c>
      <c r="AB23" s="41">
        <f>IF('query (10)'!Z23="","",'query (10)'!Z23)</f>
        <v>47126</v>
      </c>
      <c r="AC23" s="38" t="str">
        <f>IF(OR('query (10)'!AA23="",COUNTIF(Cleaning_Rules!$A$21:$A$26,TRIM('query (10)'!AA23))&gt;0),"",TRIM('query (10)'!AA23))</f>
        <v/>
      </c>
      <c r="AD23" s="38" t="str">
        <f>IF('query (10)'!AB23="","",TRIM(IFERROR(_xlfn.TEXTBEFORE('query (10)'!AB23,"("),'query (10)'!AB23)))</f>
        <v/>
      </c>
      <c r="AE23" s="38" t="str">
        <f>IFERROR(LOWER(TRIM(_xlfn.TEXTBEFORE(_xlfn.TEXTAFTER('query (10)'!AB23,"("),")"))),"")</f>
        <v/>
      </c>
      <c r="AF23" s="38" t="str">
        <f>IF('query (10)'!AD23="","",TRIM('query (10)'!AD23))</f>
        <v>เจษฎา ผิวบาง</v>
      </c>
      <c r="AG23" s="38" t="str">
        <f>IF('query (10)'!AE23="","",TRIM('query (10)'!AE23))</f>
        <v>เจษฎา ผิวบาง</v>
      </c>
      <c r="AH23" s="38" t="str">
        <f>IF('query (10)'!AF23="","",IFERROR(VALUE('query (10)'!AF23),""))</f>
        <v/>
      </c>
      <c r="AI23" s="38" t="str">
        <f>IF('query (10)'!AG23="","",TRIM('query (10)'!AG23))</f>
        <v/>
      </c>
      <c r="AJ23" s="38" t="str">
        <f>IF('query (10)'!AH23="","",IFERROR(VALUE('query (10)'!AH23),""))</f>
        <v/>
      </c>
      <c r="AK23" s="38" t="str">
        <f>IF('query (10)'!AI23="","",TRIM('query (10)'!AI23))</f>
        <v/>
      </c>
      <c r="AL23" s="42">
        <f t="shared" si="0"/>
        <v>2027</v>
      </c>
      <c r="AM23" s="42" t="str">
        <f t="shared" si="1"/>
        <v>2027-01</v>
      </c>
      <c r="AN23" s="42" t="str">
        <f t="shared" ca="1" si="2"/>
        <v>ON_SCHEDULE</v>
      </c>
      <c r="AO23" s="42" t="str">
        <f t="shared" si="3"/>
        <v>GR-125 | INNER RING RACEWAY SUPER FINISH M/C | MCB1 | WORK HEAD | Time-based Maintenance | Mechanical | Part Change | Medium | Repair spindle work head No.2 to cycle pm 3Y.
-bearing 7207ATD-P5
-FUN05SC | BEARING | 7207ATYNDULP5 | เจษฎา ผิวบาง</v>
      </c>
      <c r="AP23" s="42" t="str">
        <f>_xlfn.TEXTJOIN("; ",TRUE,IF(COUNTA('query (10)'!A23:AK23)&lt;=6,"NEAR_EMPTY_ROW",""),IF($K23="","MISSING_STATUS",""),IF(AND($K23="เสร็จสิ้น",$Z23=""),"DONE_NO_ACTUAL_DATE",""),IF(AND($I23="Condition-based Maintenance",$AH23=""),"CBM_NO_MEASUREMENT",""),IF(OR($X23="",$X23=0),"INVALID_PERIOD",""),IF(AND($AA23&lt;&gt;"",$AB23&lt;&gt;"",$AB23&lt;$AA23),"DATE_SEQUENCE_ERROR",""),IF(AND($AB23&lt;&gt;"",$AB23&gt;DATE(2030,12,31)),"DATE_OUTLIER",""),IF($C23="","MISSING_QRCODE",""),IF($J23="UNKNOWN","UNKNOWN_PM_TYPE",""),IF($L23="UNKNOWN","UNKNOWN_STATUS",""))</f>
        <v/>
      </c>
      <c r="AQ23" s="42" t="str">
        <f t="shared" si="4"/>
        <v>YES</v>
      </c>
    </row>
    <row r="24" spans="1:43" x14ac:dyDescent="0.3">
      <c r="A24" s="38">
        <f>IF('query (10)'!A24="","",'query (10)'!A24)</f>
        <v>39</v>
      </c>
      <c r="B24" s="38">
        <f>IF('query (10)'!B24="","",'query (10)'!B24)</f>
        <v>17644</v>
      </c>
      <c r="C24" s="38" t="str">
        <f>TRIM(UPPER('query (10)'!M24))</f>
        <v>GR-129</v>
      </c>
      <c r="D24" s="38" t="str">
        <f>TRIM(UPPER(IFERROR(_xlfn.TEXTBEFORE('query (10)'!L24,"("),'query (10)'!L24)))</f>
        <v>OUTER RING RACEWAY GRINDING M/C</v>
      </c>
      <c r="E24" s="38" t="str">
        <f>IFERROR(TRIM(UPPER(_xlfn.TEXTBEFORE(_xlfn.TEXTAFTER('query (10)'!L24,"("),")"))),"")</f>
        <v/>
      </c>
      <c r="F24" s="38" t="str">
        <f>TRIM('query (10)'!K24)</f>
        <v>MCB1</v>
      </c>
      <c r="G24" s="38" t="str">
        <f>IF('query (10)'!J24="","",'query (10)'!J24)</f>
        <v>Oil mist</v>
      </c>
      <c r="H24" s="38" t="str">
        <f>TRIM(UPPER('query (10)'!J24))</f>
        <v>OIL MIST</v>
      </c>
      <c r="I24" s="38" t="str">
        <f>IF('query (10)'!F24="","",'query (10)'!F24)</f>
        <v>Time-based Maintenance</v>
      </c>
      <c r="J24" s="38" t="str">
        <f>IF('query (10)'!F24="","",IFERROR(INDEX(Cleaning_Rules!$B$14:$B$17,MATCH(TRIM('query (10)'!F24),Cleaning_Rules!$A$14:$A$17,0)),"UNKNOWN"))</f>
        <v>TBM</v>
      </c>
      <c r="K24" s="38" t="str">
        <f>IF('query (10)'!G24="","",'query (10)'!G24)</f>
        <v>เสร็จสิ้น</v>
      </c>
      <c r="L24" s="38" t="str">
        <f>IF('query (10)'!G24="","MISSING",IFERROR(INDEX(Cleaning_Rules!$B$5:$B$10,MATCH(TRIM('query (10)'!G24),Cleaning_Rules!$A$5:$A$10,0)),"UNKNOWN"))</f>
        <v>COMPLETED</v>
      </c>
      <c r="M24" s="38" t="str">
        <f>IF('query (10)'!I24="","",'query (10)'!I24)</f>
        <v>Mechanical</v>
      </c>
      <c r="N24" s="38" t="str">
        <f>IF('query (10)'!O24="","",'query (10)'!O24)</f>
        <v>Cleaning</v>
      </c>
      <c r="O24" s="38" t="str">
        <f>IF('query (10)'!P24="","",'query (10)'!P24)</f>
        <v>Medium</v>
      </c>
      <c r="P24" s="38" t="str">
        <f>IF('query (10)'!N24="","",'query (10)'!N24)</f>
        <v>Cleaning venturi oil mist and check drop 20 Drop/min to cycle pm 6M.</v>
      </c>
      <c r="Q24" s="38" t="str">
        <f>TRIM('query (10)'!N24)</f>
        <v>Cleaning venturi oil mist and check drop 20 Drop/min to cycle pm 6M.</v>
      </c>
      <c r="R24" s="38" t="str">
        <f>TRIM(UPPER('query (10)'!R24))</f>
        <v>CLEANING VENTURI OIL MIST</v>
      </c>
      <c r="S24" s="38" t="str">
        <f>TRIM(UPPER('query (10)'!S24))</f>
        <v/>
      </c>
      <c r="T24" s="38" t="str">
        <f>IF('query (10)'!Q24="","",TRIM(UPPER('query (10)'!Q24)))</f>
        <v/>
      </c>
      <c r="U24" s="38" t="str">
        <f>IF('query (10)'!T24="","",'query (10)'!T24)</f>
        <v>1</v>
      </c>
      <c r="V24" s="39">
        <f>IF('query (10)'!T24="","",IFERROR(VALUE('query (10)'!T24),""))</f>
        <v>1</v>
      </c>
      <c r="W24" s="40">
        <f>IF('query (10)'!U24="","",'query (10)'!U24)</f>
        <v>0</v>
      </c>
      <c r="X24" s="39">
        <f>IF('query (10)'!V24="","",'query (10)'!V24)</f>
        <v>180</v>
      </c>
      <c r="Y24" s="41">
        <f>IF('query (10)'!W24="","",'query (10)'!W24)</f>
        <v>46046</v>
      </c>
      <c r="Z24" s="41" t="str">
        <f>IF('query (10)'!X24="","",'query (10)'!X24)</f>
        <v/>
      </c>
      <c r="AA24" s="41">
        <f>IF('query (10)'!Y24="","",'query (10)'!Y24)</f>
        <v>46046</v>
      </c>
      <c r="AB24" s="41">
        <f>IF('query (10)'!Z24="","",'query (10)'!Z24)</f>
        <v>46245</v>
      </c>
      <c r="AC24" s="38" t="str">
        <f>IF(OR('query (10)'!AA24="",COUNTIF(Cleaning_Rules!$A$21:$A$26,TRIM('query (10)'!AA24))&gt;0),"",TRIM('query (10)'!AA24))</f>
        <v/>
      </c>
      <c r="AD24" s="38" t="str">
        <f>IF('query (10)'!AB24="","",TRIM(IFERROR(_xlfn.TEXTBEFORE('query (10)'!AB24,"("),'query (10)'!AB24)))</f>
        <v>เริ่มซ่อมงาน PM แล้ว รับผิดชอบโดย CHETSADA PHIWBANG</v>
      </c>
      <c r="AE24" s="38" t="str">
        <f>IFERROR(LOWER(TRIM(_xlfn.TEXTBEFORE(_xlfn.TEXTAFTER('query (10)'!AB24,"("),")"))),"")</f>
        <v>chetsada@nsk.com</v>
      </c>
      <c r="AF24" s="38" t="str">
        <f>IF('query (10)'!AD24="","",TRIM('query (10)'!AD24))</f>
        <v>เจษฎา ผิวบาง</v>
      </c>
      <c r="AG24" s="38" t="str">
        <f>IF('query (10)'!AE24="","",TRIM('query (10)'!AE24))</f>
        <v>เจษฎา ผิวบาง</v>
      </c>
      <c r="AH24" s="38" t="str">
        <f>IF('query (10)'!AF24="","",IFERROR(VALUE('query (10)'!AF24),""))</f>
        <v/>
      </c>
      <c r="AI24" s="38" t="str">
        <f>IF('query (10)'!AG24="","",TRIM('query (10)'!AG24))</f>
        <v/>
      </c>
      <c r="AJ24" s="38" t="str">
        <f>IF('query (10)'!AH24="","",IFERROR(VALUE('query (10)'!AH24),""))</f>
        <v/>
      </c>
      <c r="AK24" s="38" t="str">
        <f>IF('query (10)'!AI24="","",TRIM('query (10)'!AI24))</f>
        <v/>
      </c>
      <c r="AL24" s="42">
        <f t="shared" si="0"/>
        <v>2026</v>
      </c>
      <c r="AM24" s="42" t="str">
        <f t="shared" si="1"/>
        <v>2026-01</v>
      </c>
      <c r="AN24" s="42" t="str">
        <f t="shared" ca="1" si="2"/>
        <v/>
      </c>
      <c r="AO24" s="42" t="str">
        <f t="shared" si="3"/>
        <v>GR-129 | OUTER RING RACEWAY GRINDING M/C | MCB1 | OIL MIST | Time-based Maintenance | Mechanical | Cleaning | Medium | Cleaning venturi oil mist and check drop 20 Drop/min to cycle pm 6M. | CLEANING VENTURI OIL MIST | เริ่มซ่อมงาน PM แล้ว รับผิดชอบโดย CHETSADA PHIWBANG | เจษฎา ผิวบาง</v>
      </c>
      <c r="AP24" s="42" t="str">
        <f>_xlfn.TEXTJOIN("; ",TRUE,IF(COUNTA('query (10)'!A24:AK24)&lt;=6,"NEAR_EMPTY_ROW",""),IF($K24="","MISSING_STATUS",""),IF(AND($K24="เสร็จสิ้น",$Z24=""),"DONE_NO_ACTUAL_DATE",""),IF(AND($I24="Condition-based Maintenance",$AH24=""),"CBM_NO_MEASUREMENT",""),IF(OR($X24="",$X24=0),"INVALID_PERIOD",""),IF(AND($AA24&lt;&gt;"",$AB24&lt;&gt;"",$AB24&lt;$AA24),"DATE_SEQUENCE_ERROR",""),IF(AND($AB24&lt;&gt;"",$AB24&gt;DATE(2030,12,31)),"DATE_OUTLIER",""),IF($C24="","MISSING_QRCODE",""),IF($J24="UNKNOWN","UNKNOWN_PM_TYPE",""),IF($L24="UNKNOWN","UNKNOWN_STATUS",""))</f>
        <v>DONE_NO_ACTUAL_DATE</v>
      </c>
      <c r="AQ24" s="42" t="str">
        <f t="shared" si="4"/>
        <v>NO</v>
      </c>
    </row>
    <row r="25" spans="1:43" x14ac:dyDescent="0.3">
      <c r="A25" s="38">
        <f>IF('query (10)'!A25="","",'query (10)'!A25)</f>
        <v>40</v>
      </c>
      <c r="B25" s="38">
        <f>IF('query (10)'!B25="","",'query (10)'!B25)</f>
        <v>17646</v>
      </c>
      <c r="C25" s="38" t="str">
        <f>TRIM(UPPER('query (10)'!M25))</f>
        <v>GR-120</v>
      </c>
      <c r="D25" s="38" t="str">
        <f>TRIM(UPPER(IFERROR(_xlfn.TEXTBEFORE('query (10)'!L25,"("),'query (10)'!L25)))</f>
        <v>INNER RING RACEWAY GRINDING M/C</v>
      </c>
      <c r="E25" s="38" t="str">
        <f>IFERROR(TRIM(UPPER(_xlfn.TEXTBEFORE(_xlfn.TEXTAFTER('query (10)'!L25,"("),")"))),"")</f>
        <v/>
      </c>
      <c r="F25" s="38" t="str">
        <f>TRIM('query (10)'!K25)</f>
        <v>MCB1</v>
      </c>
      <c r="G25" s="38" t="str">
        <f>IF('query (10)'!J25="","",'query (10)'!J25)</f>
        <v>Oil mist</v>
      </c>
      <c r="H25" s="38" t="str">
        <f>TRIM(UPPER('query (10)'!J25))</f>
        <v>OIL MIST</v>
      </c>
      <c r="I25" s="38" t="str">
        <f>IF('query (10)'!F25="","",'query (10)'!F25)</f>
        <v>Time-based Maintenance</v>
      </c>
      <c r="J25" s="38" t="str">
        <f>IF('query (10)'!F25="","",IFERROR(INDEX(Cleaning_Rules!$B$14:$B$17,MATCH(TRIM('query (10)'!F25),Cleaning_Rules!$A$14:$A$17,0)),"UNKNOWN"))</f>
        <v>TBM</v>
      </c>
      <c r="K25" s="38" t="str">
        <f>IF('query (10)'!G25="","",'query (10)'!G25)</f>
        <v>เสร็จสิ้น</v>
      </c>
      <c r="L25" s="38" t="str">
        <f>IF('query (10)'!G25="","MISSING",IFERROR(INDEX(Cleaning_Rules!$B$5:$B$10,MATCH(TRIM('query (10)'!G25),Cleaning_Rules!$A$5:$A$10,0)),"UNKNOWN"))</f>
        <v>COMPLETED</v>
      </c>
      <c r="M25" s="38" t="str">
        <f>IF('query (10)'!I25="","",'query (10)'!I25)</f>
        <v>Mechanical</v>
      </c>
      <c r="N25" s="38" t="str">
        <f>IF('query (10)'!O25="","",'query (10)'!O25)</f>
        <v>Cleaning</v>
      </c>
      <c r="O25" s="38" t="str">
        <f>IF('query (10)'!P25="","",'query (10)'!P25)</f>
        <v>Medium</v>
      </c>
      <c r="P25" s="38" t="str">
        <f>IF('query (10)'!N25="","",'query (10)'!N25)</f>
        <v>Cleaning venturi oil mist and check drop 20 Drop/min to cycle pm 6M.</v>
      </c>
      <c r="Q25" s="38" t="str">
        <f>TRIM('query (10)'!N25)</f>
        <v>Cleaning venturi oil mist and check drop 20 Drop/min to cycle pm 6M.</v>
      </c>
      <c r="R25" s="38" t="str">
        <f>TRIM(UPPER('query (10)'!R25))</f>
        <v>CLEANING VENTURI OIL MIST</v>
      </c>
      <c r="S25" s="38" t="str">
        <f>TRIM(UPPER('query (10)'!S25))</f>
        <v/>
      </c>
      <c r="T25" s="38" t="str">
        <f>IF('query (10)'!Q25="","",TRIM(UPPER('query (10)'!Q25)))</f>
        <v/>
      </c>
      <c r="U25" s="38" t="str">
        <f>IF('query (10)'!T25="","",'query (10)'!T25)</f>
        <v>1</v>
      </c>
      <c r="V25" s="39">
        <f>IF('query (10)'!T25="","",IFERROR(VALUE('query (10)'!T25),""))</f>
        <v>1</v>
      </c>
      <c r="W25" s="40">
        <f>IF('query (10)'!U25="","",'query (10)'!U25)</f>
        <v>0</v>
      </c>
      <c r="X25" s="39">
        <f>IF('query (10)'!V25="","",'query (10)'!V25)</f>
        <v>180</v>
      </c>
      <c r="Y25" s="41">
        <f>IF('query (10)'!W25="","",'query (10)'!W25)</f>
        <v>46046</v>
      </c>
      <c r="Z25" s="41" t="str">
        <f>IF('query (10)'!X25="","",'query (10)'!X25)</f>
        <v/>
      </c>
      <c r="AA25" s="41">
        <f>IF('query (10)'!Y25="","",'query (10)'!Y25)</f>
        <v>46046</v>
      </c>
      <c r="AB25" s="41">
        <f>IF('query (10)'!Z25="","",'query (10)'!Z25)</f>
        <v>46239</v>
      </c>
      <c r="AC25" s="38" t="str">
        <f>IF(OR('query (10)'!AA25="",COUNTIF(Cleaning_Rules!$A$21:$A$26,TRIM('query (10)'!AA25))&gt;0),"",TRIM('query (10)'!AA25))</f>
        <v/>
      </c>
      <c r="AD25" s="38" t="str">
        <f>IF('query (10)'!AB25="","",TRIM(IFERROR(_xlfn.TEXTBEFORE('query (10)'!AB25,"("),'query (10)'!AB25)))</f>
        <v>เริ่มซ่อมงาน PM แล้ว รับผิดชอบโดย KUNANON PARAWANWONG</v>
      </c>
      <c r="AE25" s="38" t="str">
        <f>IFERROR(LOWER(TRIM(_xlfn.TEXTBEFORE(_xlfn.TEXTAFTER('query (10)'!AB25,"("),")"))),"")</f>
        <v>parawanwong-k-3161@nsk.com</v>
      </c>
      <c r="AF25" s="38" t="str">
        <f>IF('query (10)'!AD25="","",TRIM('query (10)'!AD25))</f>
        <v>เจษฎา ผิวบาง</v>
      </c>
      <c r="AG25" s="38" t="str">
        <f>IF('query (10)'!AE25="","",TRIM('query (10)'!AE25))</f>
        <v>คุณานนต์ ปารวัณวงศ์</v>
      </c>
      <c r="AH25" s="38" t="str">
        <f>IF('query (10)'!AF25="","",IFERROR(VALUE('query (10)'!AF25),""))</f>
        <v/>
      </c>
      <c r="AI25" s="38" t="str">
        <f>IF('query (10)'!AG25="","",TRIM('query (10)'!AG25))</f>
        <v/>
      </c>
      <c r="AJ25" s="38" t="str">
        <f>IF('query (10)'!AH25="","",IFERROR(VALUE('query (10)'!AH25),""))</f>
        <v/>
      </c>
      <c r="AK25" s="38" t="str">
        <f>IF('query (10)'!AI25="","",TRIM('query (10)'!AI25))</f>
        <v/>
      </c>
      <c r="AL25" s="42">
        <f t="shared" si="0"/>
        <v>2026</v>
      </c>
      <c r="AM25" s="42" t="str">
        <f t="shared" si="1"/>
        <v>2026-01</v>
      </c>
      <c r="AN25" s="42" t="str">
        <f t="shared" ca="1" si="2"/>
        <v/>
      </c>
      <c r="AO25" s="42" t="str">
        <f t="shared" si="3"/>
        <v>GR-120 | INNER RING RACEWAY GRINDING M/C | MCB1 | OIL MIST | Time-based Maintenance | Mechanical | Cleaning | Medium | Cleaning venturi oil mist and check drop 20 Drop/min to cycle pm 6M. | CLEANING VENTURI OIL MIST | เริ่มซ่อมงาน PM แล้ว รับผิดชอบโดย KUNANON PARAWANWONG | คุณานนต์ ปารวัณวงศ์</v>
      </c>
      <c r="AP25" s="42" t="str">
        <f>_xlfn.TEXTJOIN("; ",TRUE,IF(COUNTA('query (10)'!A25:AK25)&lt;=6,"NEAR_EMPTY_ROW",""),IF($K25="","MISSING_STATUS",""),IF(AND($K25="เสร็จสิ้น",$Z25=""),"DONE_NO_ACTUAL_DATE",""),IF(AND($I25="Condition-based Maintenance",$AH25=""),"CBM_NO_MEASUREMENT",""),IF(OR($X25="",$X25=0),"INVALID_PERIOD",""),IF(AND($AA25&lt;&gt;"",$AB25&lt;&gt;"",$AB25&lt;$AA25),"DATE_SEQUENCE_ERROR",""),IF(AND($AB25&lt;&gt;"",$AB25&gt;DATE(2030,12,31)),"DATE_OUTLIER",""),IF($C25="","MISSING_QRCODE",""),IF($J25="UNKNOWN","UNKNOWN_PM_TYPE",""),IF($L25="UNKNOWN","UNKNOWN_STATUS",""))</f>
        <v>DONE_NO_ACTUAL_DATE</v>
      </c>
      <c r="AQ25" s="42" t="str">
        <f t="shared" si="4"/>
        <v>NO</v>
      </c>
    </row>
    <row r="26" spans="1:43" x14ac:dyDescent="0.3">
      <c r="A26" s="38">
        <f>IF('query (10)'!A26="","",'query (10)'!A26)</f>
        <v>41</v>
      </c>
      <c r="B26" s="38">
        <f>IF('query (10)'!B26="","",'query (10)'!B26)</f>
        <v>17645</v>
      </c>
      <c r="C26" s="38" t="str">
        <f>TRIM(UPPER('query (10)'!M26))</f>
        <v>GR-122</v>
      </c>
      <c r="D26" s="38" t="str">
        <f>TRIM(UPPER(IFERROR(_xlfn.TEXTBEFORE('query (10)'!L26,"("),'query (10)'!L26)))</f>
        <v>INNER RING BORE GRINDING M/C</v>
      </c>
      <c r="E26" s="38" t="str">
        <f>IFERROR(TRIM(UPPER(_xlfn.TEXTBEFORE(_xlfn.TEXTAFTER('query (10)'!L26,"("),")"))),"")</f>
        <v/>
      </c>
      <c r="F26" s="38" t="str">
        <f>TRIM('query (10)'!K26)</f>
        <v>MCB1</v>
      </c>
      <c r="G26" s="38" t="str">
        <f>IF('query (10)'!J26="","",'query (10)'!J26)</f>
        <v>Oil mist</v>
      </c>
      <c r="H26" s="38" t="str">
        <f>TRIM(UPPER('query (10)'!J26))</f>
        <v>OIL MIST</v>
      </c>
      <c r="I26" s="38" t="str">
        <f>IF('query (10)'!F26="","",'query (10)'!F26)</f>
        <v>Time-based Maintenance</v>
      </c>
      <c r="J26" s="38" t="str">
        <f>IF('query (10)'!F26="","",IFERROR(INDEX(Cleaning_Rules!$B$14:$B$17,MATCH(TRIM('query (10)'!F26),Cleaning_Rules!$A$14:$A$17,0)),"UNKNOWN"))</f>
        <v>TBM</v>
      </c>
      <c r="K26" s="38" t="str">
        <f>IF('query (10)'!G26="","",'query (10)'!G26)</f>
        <v>เสร็จสิ้น</v>
      </c>
      <c r="L26" s="38" t="str">
        <f>IF('query (10)'!G26="","MISSING",IFERROR(INDEX(Cleaning_Rules!$B$5:$B$10,MATCH(TRIM('query (10)'!G26),Cleaning_Rules!$A$5:$A$10,0)),"UNKNOWN"))</f>
        <v>COMPLETED</v>
      </c>
      <c r="M26" s="38" t="str">
        <f>IF('query (10)'!I26="","",'query (10)'!I26)</f>
        <v>Mechanical</v>
      </c>
      <c r="N26" s="38" t="str">
        <f>IF('query (10)'!O26="","",'query (10)'!O26)</f>
        <v>Cleaning</v>
      </c>
      <c r="O26" s="38" t="str">
        <f>IF('query (10)'!P26="","",'query (10)'!P26)</f>
        <v>Medium</v>
      </c>
      <c r="P26" s="38" t="str">
        <f>IF('query (10)'!N26="","",'query (10)'!N26)</f>
        <v>Cleaning venturi oil mist and check drop 20 Drop/min to cycle pm 6M.</v>
      </c>
      <c r="Q26" s="38" t="str">
        <f>TRIM('query (10)'!N26)</f>
        <v>Cleaning venturi oil mist and check drop 20 Drop/min to cycle pm 6M.</v>
      </c>
      <c r="R26" s="38" t="str">
        <f>TRIM(UPPER('query (10)'!R26))</f>
        <v>CLEANING VENTURI OIL MIST</v>
      </c>
      <c r="S26" s="38" t="str">
        <f>TRIM(UPPER('query (10)'!S26))</f>
        <v/>
      </c>
      <c r="T26" s="38" t="str">
        <f>IF('query (10)'!Q26="","",TRIM(UPPER('query (10)'!Q26)))</f>
        <v/>
      </c>
      <c r="U26" s="38" t="str">
        <f>IF('query (10)'!T26="","",'query (10)'!T26)</f>
        <v>1</v>
      </c>
      <c r="V26" s="39">
        <f>IF('query (10)'!T26="","",IFERROR(VALUE('query (10)'!T26),""))</f>
        <v>1</v>
      </c>
      <c r="W26" s="40">
        <f>IF('query (10)'!U26="","",'query (10)'!U26)</f>
        <v>0</v>
      </c>
      <c r="X26" s="39">
        <f>IF('query (10)'!V26="","",'query (10)'!V26)</f>
        <v>180</v>
      </c>
      <c r="Y26" s="41">
        <f>IF('query (10)'!W26="","",'query (10)'!W26)</f>
        <v>46046</v>
      </c>
      <c r="Z26" s="41" t="str">
        <f>IF('query (10)'!X26="","",'query (10)'!X26)</f>
        <v/>
      </c>
      <c r="AA26" s="41">
        <f>IF('query (10)'!Y26="","",'query (10)'!Y26)</f>
        <v>46046</v>
      </c>
      <c r="AB26" s="41">
        <f>IF('query (10)'!Z26="","",'query (10)'!Z26)</f>
        <v>46239</v>
      </c>
      <c r="AC26" s="38" t="str">
        <f>IF(OR('query (10)'!AA26="",COUNTIF(Cleaning_Rules!$A$21:$A$26,TRIM('query (10)'!AA26))&gt;0),"",TRIM('query (10)'!AA26))</f>
        <v/>
      </c>
      <c r="AD26" s="38" t="str">
        <f>IF('query (10)'!AB26="","",TRIM(IFERROR(_xlfn.TEXTBEFORE('query (10)'!AB26,"("),'query (10)'!AB26)))</f>
        <v>เริ่มซ่อมงาน PM แล้ว รับผิดชอบโดย KUNANON PARAWANWONG</v>
      </c>
      <c r="AE26" s="38" t="str">
        <f>IFERROR(LOWER(TRIM(_xlfn.TEXTBEFORE(_xlfn.TEXTAFTER('query (10)'!AB26,"("),")"))),"")</f>
        <v>parawanwong-k-3161@nsk.com</v>
      </c>
      <c r="AF26" s="38" t="str">
        <f>IF('query (10)'!AD26="","",TRIM('query (10)'!AD26))</f>
        <v>เจษฎา ผิวบาง</v>
      </c>
      <c r="AG26" s="38" t="str">
        <f>IF('query (10)'!AE26="","",TRIM('query (10)'!AE26))</f>
        <v>คุณานนต์ ปารวัณวงศ์</v>
      </c>
      <c r="AH26" s="38" t="str">
        <f>IF('query (10)'!AF26="","",IFERROR(VALUE('query (10)'!AF26),""))</f>
        <v/>
      </c>
      <c r="AI26" s="38" t="str">
        <f>IF('query (10)'!AG26="","",TRIM('query (10)'!AG26))</f>
        <v/>
      </c>
      <c r="AJ26" s="38" t="str">
        <f>IF('query (10)'!AH26="","",IFERROR(VALUE('query (10)'!AH26),""))</f>
        <v/>
      </c>
      <c r="AK26" s="38" t="str">
        <f>IF('query (10)'!AI26="","",TRIM('query (10)'!AI26))</f>
        <v/>
      </c>
      <c r="AL26" s="42">
        <f t="shared" si="0"/>
        <v>2026</v>
      </c>
      <c r="AM26" s="42" t="str">
        <f t="shared" si="1"/>
        <v>2026-01</v>
      </c>
      <c r="AN26" s="42" t="str">
        <f t="shared" ca="1" si="2"/>
        <v/>
      </c>
      <c r="AO26" s="42" t="str">
        <f t="shared" si="3"/>
        <v>GR-122 | INNER RING BORE GRINDING M/C | MCB1 | OIL MIST | Time-based Maintenance | Mechanical | Cleaning | Medium | Cleaning venturi oil mist and check drop 20 Drop/min to cycle pm 6M. | CLEANING VENTURI OIL MIST | เริ่มซ่อมงาน PM แล้ว รับผิดชอบโดย KUNANON PARAWANWONG | คุณานนต์ ปารวัณวงศ์</v>
      </c>
      <c r="AP26" s="42" t="str">
        <f>_xlfn.TEXTJOIN("; ",TRUE,IF(COUNTA('query (10)'!A26:AK26)&lt;=6,"NEAR_EMPTY_ROW",""),IF($K26="","MISSING_STATUS",""),IF(AND($K26="เสร็จสิ้น",$Z26=""),"DONE_NO_ACTUAL_DATE",""),IF(AND($I26="Condition-based Maintenance",$AH26=""),"CBM_NO_MEASUREMENT",""),IF(OR($X26="",$X26=0),"INVALID_PERIOD",""),IF(AND($AA26&lt;&gt;"",$AB26&lt;&gt;"",$AB26&lt;$AA26),"DATE_SEQUENCE_ERROR",""),IF(AND($AB26&lt;&gt;"",$AB26&gt;DATE(2030,12,31)),"DATE_OUTLIER",""),IF($C26="","MISSING_QRCODE",""),IF($J26="UNKNOWN","UNKNOWN_PM_TYPE",""),IF($L26="UNKNOWN","UNKNOWN_STATUS",""))</f>
        <v>DONE_NO_ACTUAL_DATE</v>
      </c>
      <c r="AQ26" s="42" t="str">
        <f t="shared" si="4"/>
        <v>NO</v>
      </c>
    </row>
    <row r="27" spans="1:43" x14ac:dyDescent="0.3">
      <c r="A27" s="38">
        <f>IF('query (10)'!A27="","",'query (10)'!A27)</f>
        <v>45</v>
      </c>
      <c r="B27" s="38">
        <f>IF('query (10)'!B27="","",'query (10)'!B27)</f>
        <v>20327</v>
      </c>
      <c r="C27" s="38" t="str">
        <f>TRIM(UPPER('query (10)'!M27))</f>
        <v>WA-927</v>
      </c>
      <c r="D27" s="38" t="str">
        <f>TRIM(UPPER(IFERROR(_xlfn.TEXTBEFORE('query (10)'!L27,"("),'query (10)'!L27)))</f>
        <v>OUTER / INNER RING PART WASH EQUIPMENT MACHINE</v>
      </c>
      <c r="E27" s="38" t="str">
        <f>IFERROR(TRIM(UPPER(_xlfn.TEXTBEFORE(_xlfn.TEXTAFTER('query (10)'!L27,"("),")"))),"")</f>
        <v/>
      </c>
      <c r="F27" s="38" t="str">
        <f>TRIM('query (10)'!K27)</f>
        <v>MCB2</v>
      </c>
      <c r="G27" s="38" t="str">
        <f>IF('query (10)'!J27="","",'query (10)'!J27)</f>
        <v>Filter oil washing</v>
      </c>
      <c r="H27" s="38" t="str">
        <f>TRIM(UPPER('query (10)'!J27))</f>
        <v>FILTER OIL WASHING</v>
      </c>
      <c r="I27" s="38" t="str">
        <f>IF('query (10)'!F27="","",'query (10)'!F27)</f>
        <v>Time-based Maintenance</v>
      </c>
      <c r="J27" s="38" t="str">
        <f>IF('query (10)'!F27="","",IFERROR(INDEX(Cleaning_Rules!$B$14:$B$17,MATCH(TRIM('query (10)'!F27),Cleaning_Rules!$A$14:$A$17,0)),"UNKNOWN"))</f>
        <v>TBM</v>
      </c>
      <c r="K27" s="38" t="str">
        <f>IF('query (10)'!G27="","",'query (10)'!G27)</f>
        <v>เสร็จสิ้น</v>
      </c>
      <c r="L27" s="38" t="str">
        <f>IF('query (10)'!G27="","MISSING",IFERROR(INDEX(Cleaning_Rules!$B$5:$B$10,MATCH(TRIM('query (10)'!G27),Cleaning_Rules!$A$5:$A$10,0)),"UNKNOWN"))</f>
        <v>COMPLETED</v>
      </c>
      <c r="M27" s="38" t="str">
        <f>IF('query (10)'!I27="","",'query (10)'!I27)</f>
        <v>Mechanical</v>
      </c>
      <c r="N27" s="38" t="str">
        <f>IF('query (10)'!O27="","",'query (10)'!O27)</f>
        <v>Part Change</v>
      </c>
      <c r="O27" s="38" t="str">
        <f>IF('query (10)'!P27="","",'query (10)'!P27)</f>
        <v>Medium</v>
      </c>
      <c r="P27" s="38" t="str">
        <f>IF('query (10)'!N27="","",'query (10)'!N27)</f>
        <v>Change filter oil washing to cycle pm 1Y.
- 1 micron 10" = 2 EA.
- 10 micron 10'' = 2 EA.</v>
      </c>
      <c r="Q27" s="38" t="str">
        <f>TRIM('query (10)'!N27)</f>
        <v>Change filter oil washing to cycle pm 1Y.
- 1 micron 10" = 2 EA.
- 10 micron 10'' = 2 EA.</v>
      </c>
      <c r="R27" s="38" t="str">
        <f>TRIM(UPPER('query (10)'!R27))</f>
        <v>FILTER</v>
      </c>
      <c r="S27" s="38" t="str">
        <f>TRIM(UPPER('query (10)'!S27))</f>
        <v>1 MICRON 10",FILTER"</v>
      </c>
      <c r="T27" s="38" t="str">
        <f>IF('query (10)'!Q27="","",TRIM(UPPER('query (10)'!Q27)))</f>
        <v>MTMC-0802</v>
      </c>
      <c r="U27" s="38" t="str">
        <f>IF('query (10)'!T27="","",'query (10)'!T27)</f>
        <v>2</v>
      </c>
      <c r="V27" s="39">
        <f>IF('query (10)'!T27="","",IFERROR(VALUE('query (10)'!T27),""))</f>
        <v>2</v>
      </c>
      <c r="W27" s="40">
        <f>IF('query (10)'!U27="","",'query (10)'!U27)</f>
        <v>800</v>
      </c>
      <c r="X27" s="39">
        <f>IF('query (10)'!V27="","",'query (10)'!V27)</f>
        <v>365</v>
      </c>
      <c r="Y27" s="41">
        <f>IF('query (10)'!W27="","",'query (10)'!W27)</f>
        <v>46139</v>
      </c>
      <c r="Z27" s="41">
        <f>IF('query (10)'!X27="","",'query (10)'!X27)</f>
        <v>46146</v>
      </c>
      <c r="AA27" s="41">
        <f>IF('query (10)'!Y27="","",'query (10)'!Y27)</f>
        <v>46146</v>
      </c>
      <c r="AB27" s="41">
        <f>IF('query (10)'!Z27="","",'query (10)'!Z27)</f>
        <v>46511</v>
      </c>
      <c r="AC27" s="38" t="str">
        <f>IF(OR('query (10)'!AA27="",COUNTIF(Cleaning_Rules!$A$21:$A$26,TRIM('query (10)'!AA27))&gt;0),"",TRIM('query (10)'!AA27))</f>
        <v/>
      </c>
      <c r="AD27" s="38" t="str">
        <f>IF('query (10)'!AB27="","",TRIM(IFERROR(_xlfn.TEXTBEFORE('query (10)'!AB27,"("),'query (10)'!AB27)))</f>
        <v>เริ่มซ่อมงาน PM แล้ว รับผิดชอบโดย CHETSADA PHIWBANG</v>
      </c>
      <c r="AE27" s="38" t="str">
        <f>IFERROR(LOWER(TRIM(_xlfn.TEXTBEFORE(_xlfn.TEXTAFTER('query (10)'!AB27,"("),")"))),"")</f>
        <v>chetsada@nsk.com</v>
      </c>
      <c r="AF27" s="38" t="str">
        <f>IF('query (10)'!AD27="","",TRIM('query (10)'!AD27))</f>
        <v>เจษฎา ผิวบาง</v>
      </c>
      <c r="AG27" s="38" t="str">
        <f>IF('query (10)'!AE27="","",TRIM('query (10)'!AE27))</f>
        <v>เจษฎา ผิวบาง</v>
      </c>
      <c r="AH27" s="38" t="str">
        <f>IF('query (10)'!AF27="","",IFERROR(VALUE('query (10)'!AF27),""))</f>
        <v/>
      </c>
      <c r="AI27" s="38" t="str">
        <f>IF('query (10)'!AG27="","",TRIM('query (10)'!AG27))</f>
        <v/>
      </c>
      <c r="AJ27" s="38" t="str">
        <f>IF('query (10)'!AH27="","",IFERROR(VALUE('query (10)'!AH27),""))</f>
        <v/>
      </c>
      <c r="AK27" s="38" t="str">
        <f>IF('query (10)'!AI27="","",TRIM('query (10)'!AI27))</f>
        <v/>
      </c>
      <c r="AL27" s="42">
        <f t="shared" si="0"/>
        <v>2026</v>
      </c>
      <c r="AM27" s="42" t="str">
        <f t="shared" si="1"/>
        <v>2026-04</v>
      </c>
      <c r="AN27" s="42" t="str">
        <f t="shared" ca="1" si="2"/>
        <v/>
      </c>
      <c r="AO27" s="42" t="str">
        <f t="shared" si="3"/>
        <v>WA-927 | OUTER / INNER RING PART WASH EQUIPMENT MACHINE | MCB2 | FILTER OIL WASHING | Time-based Maintenance | Mechanical | Part Change | Medium | Change filter oil washing to cycle pm 1Y.
- 1 micron 10" = 2 EA.
- 10 micron 10'' = 2 EA. | FILTER | 1 MICRON 10",FILTER" | MTMC-0802 | เริ่มซ่อมงาน PM แล้ว รับผิดชอบโดย CHETSADA PHIWBANG | เจษฎา ผิวบาง</v>
      </c>
      <c r="AP27" s="42" t="str">
        <f>_xlfn.TEXTJOIN("; ",TRUE,IF(COUNTA('query (10)'!A27:AK27)&lt;=6,"NEAR_EMPTY_ROW",""),IF($K27="","MISSING_STATUS",""),IF(AND($K27="เสร็จสิ้น",$Z27=""),"DONE_NO_ACTUAL_DATE",""),IF(AND($I27="Condition-based Maintenance",$AH27=""),"CBM_NO_MEASUREMENT",""),IF(OR($X27="",$X27=0),"INVALID_PERIOD",""),IF(AND($AA27&lt;&gt;"",$AB27&lt;&gt;"",$AB27&lt;$AA27),"DATE_SEQUENCE_ERROR",""),IF(AND($AB27&lt;&gt;"",$AB27&gt;DATE(2030,12,31)),"DATE_OUTLIER",""),IF($C27="","MISSING_QRCODE",""),IF($J27="UNKNOWN","UNKNOWN_PM_TYPE",""),IF($L27="UNKNOWN","UNKNOWN_STATUS",""))</f>
        <v/>
      </c>
      <c r="AQ27" s="42" t="str">
        <f t="shared" si="4"/>
        <v>YES</v>
      </c>
    </row>
    <row r="28" spans="1:43" x14ac:dyDescent="0.3">
      <c r="A28" s="38">
        <f>IF('query (10)'!A28="","",'query (10)'!A28)</f>
        <v>46</v>
      </c>
      <c r="B28" s="38">
        <f>IF('query (10)'!B28="","",'query (10)'!B28)</f>
        <v>20328</v>
      </c>
      <c r="C28" s="38" t="str">
        <f>TRIM(UPPER('query (10)'!M28))</f>
        <v>WA-295</v>
      </c>
      <c r="D28" s="38" t="str">
        <f>TRIM(UPPER(IFERROR(_xlfn.TEXTBEFORE('query (10)'!L28,"("),'query (10)'!L28)))</f>
        <v>FINISH WASH EQUIPMENT MACHINE.</v>
      </c>
      <c r="E28" s="38" t="str">
        <f>IFERROR(TRIM(UPPER(_xlfn.TEXTBEFORE(_xlfn.TEXTAFTER('query (10)'!L28,"("),")"))),"")</f>
        <v/>
      </c>
      <c r="F28" s="38" t="str">
        <f>TRIM('query (10)'!K28)</f>
        <v>MCB2</v>
      </c>
      <c r="G28" s="38" t="str">
        <f>IF('query (10)'!J28="","",'query (10)'!J28)</f>
        <v>Filter oil washing</v>
      </c>
      <c r="H28" s="38" t="str">
        <f>TRIM(UPPER('query (10)'!J28))</f>
        <v>FILTER OIL WASHING</v>
      </c>
      <c r="I28" s="38" t="str">
        <f>IF('query (10)'!F28="","",'query (10)'!F28)</f>
        <v>Time-based Maintenance</v>
      </c>
      <c r="J28" s="38" t="str">
        <f>IF('query (10)'!F28="","",IFERROR(INDEX(Cleaning_Rules!$B$14:$B$17,MATCH(TRIM('query (10)'!F28),Cleaning_Rules!$A$14:$A$17,0)),"UNKNOWN"))</f>
        <v>TBM</v>
      </c>
      <c r="K28" s="38" t="str">
        <f>IF('query (10)'!G28="","",'query (10)'!G28)</f>
        <v>เสร็จสิ้น</v>
      </c>
      <c r="L28" s="38" t="str">
        <f>IF('query (10)'!G28="","MISSING",IFERROR(INDEX(Cleaning_Rules!$B$5:$B$10,MATCH(TRIM('query (10)'!G28),Cleaning_Rules!$A$5:$A$10,0)),"UNKNOWN"))</f>
        <v>COMPLETED</v>
      </c>
      <c r="M28" s="38" t="str">
        <f>IF('query (10)'!I28="","",'query (10)'!I28)</f>
        <v>Mechanical</v>
      </c>
      <c r="N28" s="38" t="str">
        <f>IF('query (10)'!O28="","",'query (10)'!O28)</f>
        <v>Part Change</v>
      </c>
      <c r="O28" s="38" t="str">
        <f>IF('query (10)'!P28="","",'query (10)'!P28)</f>
        <v>Medium</v>
      </c>
      <c r="P28" s="38" t="str">
        <f>IF('query (10)'!N28="","",'query (10)'!N28)</f>
        <v>Change filter oil washing to cycle pm 1Y.
- 1 micron 10" = 2 EA.
- 10 micron 10'' = 2 EA.</v>
      </c>
      <c r="Q28" s="38" t="str">
        <f>TRIM('query (10)'!N28)</f>
        <v>Change filter oil washing to cycle pm 1Y.
- 1 micron 10" = 2 EA.
- 10 micron 10'' = 2 EA.</v>
      </c>
      <c r="R28" s="38" t="str">
        <f>TRIM(UPPER('query (10)'!R28))</f>
        <v>FILTER</v>
      </c>
      <c r="S28" s="38" t="str">
        <f>TRIM(UPPER('query (10)'!S28))</f>
        <v>1 MICRON 10",FILTER"</v>
      </c>
      <c r="T28" s="38" t="str">
        <f>IF('query (10)'!Q28="","",TRIM(UPPER('query (10)'!Q28)))</f>
        <v>MTMC-0802</v>
      </c>
      <c r="U28" s="38" t="str">
        <f>IF('query (10)'!T28="","",'query (10)'!T28)</f>
        <v>2</v>
      </c>
      <c r="V28" s="39">
        <f>IF('query (10)'!T28="","",IFERROR(VALUE('query (10)'!T28),""))</f>
        <v>2</v>
      </c>
      <c r="W28" s="40">
        <f>IF('query (10)'!U28="","",'query (10)'!U28)</f>
        <v>1600</v>
      </c>
      <c r="X28" s="39">
        <f>IF('query (10)'!V28="","",'query (10)'!V28)</f>
        <v>365</v>
      </c>
      <c r="Y28" s="41">
        <f>IF('query (10)'!W28="","",'query (10)'!W28)</f>
        <v>46139</v>
      </c>
      <c r="Z28" s="41">
        <f>IF('query (10)'!X28="","",'query (10)'!X28)</f>
        <v>46146</v>
      </c>
      <c r="AA28" s="41">
        <f>IF('query (10)'!Y28="","",'query (10)'!Y28)</f>
        <v>46146</v>
      </c>
      <c r="AB28" s="41">
        <f>IF('query (10)'!Z28="","",'query (10)'!Z28)</f>
        <v>46511</v>
      </c>
      <c r="AC28" s="38" t="str">
        <f>IF(OR('query (10)'!AA28="",COUNTIF(Cleaning_Rules!$A$21:$A$26,TRIM('query (10)'!AA28))&gt;0),"",TRIM('query (10)'!AA28))</f>
        <v/>
      </c>
      <c r="AD28" s="38" t="str">
        <f>IF('query (10)'!AB28="","",TRIM(IFERROR(_xlfn.TEXTBEFORE('query (10)'!AB28,"("),'query (10)'!AB28)))</f>
        <v>เริ่มซ่อมงาน PM แล้ว รับผิดชอบโดย CHETSADA PHIWBANG</v>
      </c>
      <c r="AE28" s="38" t="str">
        <f>IFERROR(LOWER(TRIM(_xlfn.TEXTBEFORE(_xlfn.TEXTAFTER('query (10)'!AB28,"("),")"))),"")</f>
        <v>chetsada@nsk.com</v>
      </c>
      <c r="AF28" s="38" t="str">
        <f>IF('query (10)'!AD28="","",TRIM('query (10)'!AD28))</f>
        <v>เจษฎา ผิวบาง</v>
      </c>
      <c r="AG28" s="38" t="str">
        <f>IF('query (10)'!AE28="","",TRIM('query (10)'!AE28))</f>
        <v>เจษฎา ผิวบาง</v>
      </c>
      <c r="AH28" s="38" t="str">
        <f>IF('query (10)'!AF28="","",IFERROR(VALUE('query (10)'!AF28),""))</f>
        <v/>
      </c>
      <c r="AI28" s="38" t="str">
        <f>IF('query (10)'!AG28="","",TRIM('query (10)'!AG28))</f>
        <v/>
      </c>
      <c r="AJ28" s="38" t="str">
        <f>IF('query (10)'!AH28="","",IFERROR(VALUE('query (10)'!AH28),""))</f>
        <v/>
      </c>
      <c r="AK28" s="38" t="str">
        <f>IF('query (10)'!AI28="","",TRIM('query (10)'!AI28))</f>
        <v/>
      </c>
      <c r="AL28" s="42">
        <f t="shared" si="0"/>
        <v>2026</v>
      </c>
      <c r="AM28" s="42" t="str">
        <f t="shared" si="1"/>
        <v>2026-04</v>
      </c>
      <c r="AN28" s="42" t="str">
        <f t="shared" ca="1" si="2"/>
        <v/>
      </c>
      <c r="AO28" s="42" t="str">
        <f t="shared" si="3"/>
        <v>WA-295 | FINISH WASH EQUIPMENT MACHINE. | MCB2 | FILTER OIL WASHING | Time-based Maintenance | Mechanical | Part Change | Medium | Change filter oil washing to cycle pm 1Y.
- 1 micron 10" = 2 EA.
- 10 micron 10'' = 2 EA. | FILTER | 1 MICRON 10",FILTER" | MTMC-0802 | เริ่มซ่อมงาน PM แล้ว รับผิดชอบโดย CHETSADA PHIWBANG | เจษฎา ผิวบาง</v>
      </c>
      <c r="AP28" s="42" t="str">
        <f>_xlfn.TEXTJOIN("; ",TRUE,IF(COUNTA('query (10)'!A28:AK28)&lt;=6,"NEAR_EMPTY_ROW",""),IF($K28="","MISSING_STATUS",""),IF(AND($K28="เสร็จสิ้น",$Z28=""),"DONE_NO_ACTUAL_DATE",""),IF(AND($I28="Condition-based Maintenance",$AH28=""),"CBM_NO_MEASUREMENT",""),IF(OR($X28="",$X28=0),"INVALID_PERIOD",""),IF(AND($AA28&lt;&gt;"",$AB28&lt;&gt;"",$AB28&lt;$AA28),"DATE_SEQUENCE_ERROR",""),IF(AND($AB28&lt;&gt;"",$AB28&gt;DATE(2030,12,31)),"DATE_OUTLIER",""),IF($C28="","MISSING_QRCODE",""),IF($J28="UNKNOWN","UNKNOWN_PM_TYPE",""),IF($L28="UNKNOWN","UNKNOWN_STATUS",""))</f>
        <v/>
      </c>
      <c r="AQ28" s="42" t="str">
        <f t="shared" si="4"/>
        <v>YES</v>
      </c>
    </row>
    <row r="29" spans="1:43" x14ac:dyDescent="0.3">
      <c r="A29" s="38">
        <f>IF('query (10)'!A29="","",'query (10)'!A29)</f>
        <v>47</v>
      </c>
      <c r="B29" s="38">
        <f>IF('query (10)'!B29="","",'query (10)'!B29)</f>
        <v>20329</v>
      </c>
      <c r="C29" s="38" t="str">
        <f>TRIM(UPPER('query (10)'!M29))</f>
        <v>WA-440</v>
      </c>
      <c r="D29" s="38" t="str">
        <f>TRIM(UPPER(IFERROR(_xlfn.TEXTBEFORE('query (10)'!L29,"("),'query (10)'!L29)))</f>
        <v>ROUGH WASHING MACHINE.</v>
      </c>
      <c r="E29" s="38" t="str">
        <f>IFERROR(TRIM(UPPER(_xlfn.TEXTBEFORE(_xlfn.TEXTAFTER('query (10)'!L29,"("),")"))),"")</f>
        <v/>
      </c>
      <c r="F29" s="38" t="str">
        <f>TRIM('query (10)'!K29)</f>
        <v>MCB2</v>
      </c>
      <c r="G29" s="38" t="str">
        <f>IF('query (10)'!J29="","",'query (10)'!J29)</f>
        <v>Filter oil washing</v>
      </c>
      <c r="H29" s="38" t="str">
        <f>TRIM(UPPER('query (10)'!J29))</f>
        <v>FILTER OIL WASHING</v>
      </c>
      <c r="I29" s="38" t="str">
        <f>IF('query (10)'!F29="","",'query (10)'!F29)</f>
        <v>Time-based Maintenance</v>
      </c>
      <c r="J29" s="38" t="str">
        <f>IF('query (10)'!F29="","",IFERROR(INDEX(Cleaning_Rules!$B$14:$B$17,MATCH(TRIM('query (10)'!F29),Cleaning_Rules!$A$14:$A$17,0)),"UNKNOWN"))</f>
        <v>TBM</v>
      </c>
      <c r="K29" s="38" t="str">
        <f>IF('query (10)'!G29="","",'query (10)'!G29)</f>
        <v>เสร็จสิ้น</v>
      </c>
      <c r="L29" s="38" t="str">
        <f>IF('query (10)'!G29="","MISSING",IFERROR(INDEX(Cleaning_Rules!$B$5:$B$10,MATCH(TRIM('query (10)'!G29),Cleaning_Rules!$A$5:$A$10,0)),"UNKNOWN"))</f>
        <v>COMPLETED</v>
      </c>
      <c r="M29" s="38" t="str">
        <f>IF('query (10)'!I29="","",'query (10)'!I29)</f>
        <v>Mechanical</v>
      </c>
      <c r="N29" s="38" t="str">
        <f>IF('query (10)'!O29="","",'query (10)'!O29)</f>
        <v>Part Change</v>
      </c>
      <c r="O29" s="38" t="str">
        <f>IF('query (10)'!P29="","",'query (10)'!P29)</f>
        <v>Medium</v>
      </c>
      <c r="P29" s="38" t="str">
        <f>IF('query (10)'!N29="","",'query (10)'!N29)</f>
        <v>Change filter oil washing to cycle pm 1Y.
- 1 micron 10" = 2 EA.
- 10 micron 10'' = 2 EA.</v>
      </c>
      <c r="Q29" s="38" t="str">
        <f>TRIM('query (10)'!N29)</f>
        <v>Change filter oil washing to cycle pm 1Y.
- 1 micron 10" = 2 EA.
- 10 micron 10'' = 2 EA.</v>
      </c>
      <c r="R29" s="38" t="str">
        <f>TRIM(UPPER('query (10)'!R29))</f>
        <v>FILTER</v>
      </c>
      <c r="S29" s="38" t="str">
        <f>TRIM(UPPER('query (10)'!S29))</f>
        <v>1 MICRON 10",FILTER"</v>
      </c>
      <c r="T29" s="38" t="str">
        <f>IF('query (10)'!Q29="","",TRIM(UPPER('query (10)'!Q29)))</f>
        <v>MTMC-0802</v>
      </c>
      <c r="U29" s="38" t="str">
        <f>IF('query (10)'!T29="","",'query (10)'!T29)</f>
        <v>2</v>
      </c>
      <c r="V29" s="39">
        <f>IF('query (10)'!T29="","",IFERROR(VALUE('query (10)'!T29),""))</f>
        <v>2</v>
      </c>
      <c r="W29" s="40">
        <f>IF('query (10)'!U29="","",'query (10)'!U29)</f>
        <v>6400</v>
      </c>
      <c r="X29" s="39">
        <f>IF('query (10)'!V29="","",'query (10)'!V29)</f>
        <v>365</v>
      </c>
      <c r="Y29" s="41">
        <f>IF('query (10)'!W29="","",'query (10)'!W29)</f>
        <v>46139</v>
      </c>
      <c r="Z29" s="41">
        <f>IF('query (10)'!X29="","",'query (10)'!X29)</f>
        <v>46146</v>
      </c>
      <c r="AA29" s="41">
        <f>IF('query (10)'!Y29="","",'query (10)'!Y29)</f>
        <v>46146</v>
      </c>
      <c r="AB29" s="41">
        <f>IF('query (10)'!Z29="","",'query (10)'!Z29)</f>
        <v>46511</v>
      </c>
      <c r="AC29" s="38" t="str">
        <f>IF(OR('query (10)'!AA29="",COUNTIF(Cleaning_Rules!$A$21:$A$26,TRIM('query (10)'!AA29))&gt;0),"",TRIM('query (10)'!AA29))</f>
        <v/>
      </c>
      <c r="AD29" s="38" t="str">
        <f>IF('query (10)'!AB29="","",TRIM(IFERROR(_xlfn.TEXTBEFORE('query (10)'!AB29,"("),'query (10)'!AB29)))</f>
        <v>เริ่มซ่อมงาน PM แล้ว รับผิดชอบโดย CHETSADA PHIWBANG</v>
      </c>
      <c r="AE29" s="38" t="str">
        <f>IFERROR(LOWER(TRIM(_xlfn.TEXTBEFORE(_xlfn.TEXTAFTER('query (10)'!AB29,"("),")"))),"")</f>
        <v>chetsada@nsk.com</v>
      </c>
      <c r="AF29" s="38" t="str">
        <f>IF('query (10)'!AD29="","",TRIM('query (10)'!AD29))</f>
        <v>เจษฎา ผิวบาง</v>
      </c>
      <c r="AG29" s="38" t="str">
        <f>IF('query (10)'!AE29="","",TRIM('query (10)'!AE29))</f>
        <v>เจษฎา ผิวบาง</v>
      </c>
      <c r="AH29" s="38" t="str">
        <f>IF('query (10)'!AF29="","",IFERROR(VALUE('query (10)'!AF29),""))</f>
        <v/>
      </c>
      <c r="AI29" s="38" t="str">
        <f>IF('query (10)'!AG29="","",TRIM('query (10)'!AG29))</f>
        <v/>
      </c>
      <c r="AJ29" s="38" t="str">
        <f>IF('query (10)'!AH29="","",IFERROR(VALUE('query (10)'!AH29),""))</f>
        <v/>
      </c>
      <c r="AK29" s="38" t="str">
        <f>IF('query (10)'!AI29="","",TRIM('query (10)'!AI29))</f>
        <v/>
      </c>
      <c r="AL29" s="42">
        <f t="shared" si="0"/>
        <v>2026</v>
      </c>
      <c r="AM29" s="42" t="str">
        <f t="shared" si="1"/>
        <v>2026-04</v>
      </c>
      <c r="AN29" s="42" t="str">
        <f t="shared" ca="1" si="2"/>
        <v/>
      </c>
      <c r="AO29" s="42" t="str">
        <f t="shared" si="3"/>
        <v>WA-440 | ROUGH WASHING MACHINE. | MCB2 | FILTER OIL WASHING | Time-based Maintenance | Mechanical | Part Change | Medium | Change filter oil washing to cycle pm 1Y.
- 1 micron 10" = 2 EA.
- 10 micron 10'' = 2 EA. | FILTER | 1 MICRON 10",FILTER" | MTMC-0802 | เริ่มซ่อมงาน PM แล้ว รับผิดชอบโดย CHETSADA PHIWBANG | เจษฎา ผิวบาง</v>
      </c>
      <c r="AP29" s="42" t="str">
        <f>_xlfn.TEXTJOIN("; ",TRUE,IF(COUNTA('query (10)'!A29:AK29)&lt;=6,"NEAR_EMPTY_ROW",""),IF($K29="","MISSING_STATUS",""),IF(AND($K29="เสร็จสิ้น",$Z29=""),"DONE_NO_ACTUAL_DATE",""),IF(AND($I29="Condition-based Maintenance",$AH29=""),"CBM_NO_MEASUREMENT",""),IF(OR($X29="",$X29=0),"INVALID_PERIOD",""),IF(AND($AA29&lt;&gt;"",$AB29&lt;&gt;"",$AB29&lt;$AA29),"DATE_SEQUENCE_ERROR",""),IF(AND($AB29&lt;&gt;"",$AB29&gt;DATE(2030,12,31)),"DATE_OUTLIER",""),IF($C29="","MISSING_QRCODE",""),IF($J29="UNKNOWN","UNKNOWN_PM_TYPE",""),IF($L29="UNKNOWN","UNKNOWN_STATUS",""))</f>
        <v/>
      </c>
      <c r="AQ29" s="42" t="str">
        <f t="shared" si="4"/>
        <v>YES</v>
      </c>
    </row>
    <row r="30" spans="1:43" x14ac:dyDescent="0.3">
      <c r="A30" s="38">
        <f>IF('query (10)'!A30="","",'query (10)'!A30)</f>
        <v>48</v>
      </c>
      <c r="B30" s="38">
        <f>IF('query (10)'!B30="","",'query (10)'!B30)</f>
        <v>20326</v>
      </c>
      <c r="C30" s="38" t="str">
        <f>TRIM(UPPER('query (10)'!M30))</f>
        <v>WA-910</v>
      </c>
      <c r="D30" s="38" t="str">
        <f>TRIM(UPPER(IFERROR(_xlfn.TEXTBEFORE('query (10)'!L30,"("),'query (10)'!L30)))</f>
        <v>OUTER / INNER RING PART WASH EQUIPMENT MACHINE</v>
      </c>
      <c r="E30" s="38" t="str">
        <f>IFERROR(TRIM(UPPER(_xlfn.TEXTBEFORE(_xlfn.TEXTAFTER('query (10)'!L30,"("),")"))),"")</f>
        <v>WA-724</v>
      </c>
      <c r="F30" s="38" t="str">
        <f>TRIM('query (10)'!K30)</f>
        <v>MCB3</v>
      </c>
      <c r="G30" s="38" t="str">
        <f>IF('query (10)'!J30="","",'query (10)'!J30)</f>
        <v>Filter oil washing</v>
      </c>
      <c r="H30" s="38" t="str">
        <f>TRIM(UPPER('query (10)'!J30))</f>
        <v>FILTER OIL WASHING</v>
      </c>
      <c r="I30" s="38" t="str">
        <f>IF('query (10)'!F30="","",'query (10)'!F30)</f>
        <v>Time-based Maintenance</v>
      </c>
      <c r="J30" s="38" t="str">
        <f>IF('query (10)'!F30="","",IFERROR(INDEX(Cleaning_Rules!$B$14:$B$17,MATCH(TRIM('query (10)'!F30),Cleaning_Rules!$A$14:$A$17,0)),"UNKNOWN"))</f>
        <v>TBM</v>
      </c>
      <c r="K30" s="38" t="str">
        <f>IF('query (10)'!G30="","",'query (10)'!G30)</f>
        <v>เสร็จสิ้น</v>
      </c>
      <c r="L30" s="38" t="str">
        <f>IF('query (10)'!G30="","MISSING",IFERROR(INDEX(Cleaning_Rules!$B$5:$B$10,MATCH(TRIM('query (10)'!G30),Cleaning_Rules!$A$5:$A$10,0)),"UNKNOWN"))</f>
        <v>COMPLETED</v>
      </c>
      <c r="M30" s="38" t="str">
        <f>IF('query (10)'!I30="","",'query (10)'!I30)</f>
        <v>Mechanical</v>
      </c>
      <c r="N30" s="38" t="str">
        <f>IF('query (10)'!O30="","",'query (10)'!O30)</f>
        <v>Part Change</v>
      </c>
      <c r="O30" s="38" t="str">
        <f>IF('query (10)'!P30="","",'query (10)'!P30)</f>
        <v>Medium</v>
      </c>
      <c r="P30" s="38" t="str">
        <f>IF('query (10)'!N30="","",'query (10)'!N30)</f>
        <v>Change filter oil washing to cycle pm 1Y.
- filter 1 micron 10" = 2 EA.
- filter 1 micron 10" = 2 EA.</v>
      </c>
      <c r="Q30" s="38" t="str">
        <f>TRIM('query (10)'!N30)</f>
        <v>Change filter oil washing to cycle pm 1Y.
- filter 1 micron 10" = 2 EA.
- filter 1 micron 10" = 2 EA.</v>
      </c>
      <c r="R30" s="38" t="str">
        <f>TRIM(UPPER('query (10)'!R30))</f>
        <v>FILTER</v>
      </c>
      <c r="S30" s="38" t="str">
        <f>TRIM(UPPER('query (10)'!S30))</f>
        <v>1 MICRON 10",FILTER"</v>
      </c>
      <c r="T30" s="38" t="str">
        <f>IF('query (10)'!Q30="","",TRIM(UPPER('query (10)'!Q30)))</f>
        <v>MTMC-0802</v>
      </c>
      <c r="U30" s="38" t="str">
        <f>IF('query (10)'!T30="","",'query (10)'!T30)</f>
        <v>2</v>
      </c>
      <c r="V30" s="39">
        <f>IF('query (10)'!T30="","",IFERROR(VALUE('query (10)'!T30),""))</f>
        <v>2</v>
      </c>
      <c r="W30" s="40">
        <f>IF('query (10)'!U30="","",'query (10)'!U30)</f>
        <v>800</v>
      </c>
      <c r="X30" s="39">
        <f>IF('query (10)'!V30="","",'query (10)'!V30)</f>
        <v>365</v>
      </c>
      <c r="Y30" s="41">
        <f>IF('query (10)'!W30="","",'query (10)'!W30)</f>
        <v>46140</v>
      </c>
      <c r="Z30" s="41">
        <f>IF('query (10)'!X30="","",'query (10)'!X30)</f>
        <v>46146</v>
      </c>
      <c r="AA30" s="41">
        <f>IF('query (10)'!Y30="","",'query (10)'!Y30)</f>
        <v>46146</v>
      </c>
      <c r="AB30" s="41">
        <f>IF('query (10)'!Z30="","",'query (10)'!Z30)</f>
        <v>46511</v>
      </c>
      <c r="AC30" s="38" t="str">
        <f>IF(OR('query (10)'!AA30="",COUNTIF(Cleaning_Rules!$A$21:$A$26,TRIM('query (10)'!AA30))&gt;0),"",TRIM('query (10)'!AA30))</f>
        <v/>
      </c>
      <c r="AD30" s="38" t="str">
        <f>IF('query (10)'!AB30="","",TRIM(IFERROR(_xlfn.TEXTBEFORE('query (10)'!AB30,"("),'query (10)'!AB30)))</f>
        <v>เริ่มซ่อมงาน PM แล้ว รับผิดชอบโดย CHETSADA PHIWBANG</v>
      </c>
      <c r="AE30" s="38" t="str">
        <f>IFERROR(LOWER(TRIM(_xlfn.TEXTBEFORE(_xlfn.TEXTAFTER('query (10)'!AB30,"("),")"))),"")</f>
        <v>chetsada@nsk.com</v>
      </c>
      <c r="AF30" s="38" t="str">
        <f>IF('query (10)'!AD30="","",TRIM('query (10)'!AD30))</f>
        <v>เจษฎา ผิวบาง</v>
      </c>
      <c r="AG30" s="38" t="str">
        <f>IF('query (10)'!AE30="","",TRIM('query (10)'!AE30))</f>
        <v>เจษฎา ผิวบาง</v>
      </c>
      <c r="AH30" s="38" t="str">
        <f>IF('query (10)'!AF30="","",IFERROR(VALUE('query (10)'!AF30),""))</f>
        <v/>
      </c>
      <c r="AI30" s="38" t="str">
        <f>IF('query (10)'!AG30="","",TRIM('query (10)'!AG30))</f>
        <v/>
      </c>
      <c r="AJ30" s="38" t="str">
        <f>IF('query (10)'!AH30="","",IFERROR(VALUE('query (10)'!AH30),""))</f>
        <v/>
      </c>
      <c r="AK30" s="38" t="str">
        <f>IF('query (10)'!AI30="","",TRIM('query (10)'!AI30))</f>
        <v/>
      </c>
      <c r="AL30" s="42">
        <f t="shared" si="0"/>
        <v>2026</v>
      </c>
      <c r="AM30" s="42" t="str">
        <f t="shared" si="1"/>
        <v>2026-04</v>
      </c>
      <c r="AN30" s="42" t="str">
        <f t="shared" ca="1" si="2"/>
        <v/>
      </c>
      <c r="AO30" s="42" t="str">
        <f t="shared" si="3"/>
        <v>WA-910 | OUTER / INNER RING PART WASH EQUIPMENT MACHINE | WA-724 | MCB3 | FILTER OIL WASHING | Time-based Maintenance | Mechanical | Part Change | Medium | Change filter oil washing to cycle pm 1Y.
- filter 1 micron 10" = 2 EA.
- filter 1 micron 10" = 2 EA. | FILTER | 1 MICRON 10",FILTER" | MTMC-0802 | เริ่มซ่อมงาน PM แล้ว รับผิดชอบโดย CHETSADA PHIWBANG | เจษฎา ผิวบาง</v>
      </c>
      <c r="AP30" s="42" t="str">
        <f>_xlfn.TEXTJOIN("; ",TRUE,IF(COUNTA('query (10)'!A30:AK30)&lt;=6,"NEAR_EMPTY_ROW",""),IF($K30="","MISSING_STATUS",""),IF(AND($K30="เสร็จสิ้น",$Z30=""),"DONE_NO_ACTUAL_DATE",""),IF(AND($I30="Condition-based Maintenance",$AH30=""),"CBM_NO_MEASUREMENT",""),IF(OR($X30="",$X30=0),"INVALID_PERIOD",""),IF(AND($AA30&lt;&gt;"",$AB30&lt;&gt;"",$AB30&lt;$AA30),"DATE_SEQUENCE_ERROR",""),IF(AND($AB30&lt;&gt;"",$AB30&gt;DATE(2030,12,31)),"DATE_OUTLIER",""),IF($C30="","MISSING_QRCODE",""),IF($J30="UNKNOWN","UNKNOWN_PM_TYPE",""),IF($L30="UNKNOWN","UNKNOWN_STATUS",""))</f>
        <v/>
      </c>
      <c r="AQ30" s="42" t="str">
        <f t="shared" si="4"/>
        <v>YES</v>
      </c>
    </row>
    <row r="31" spans="1:43" x14ac:dyDescent="0.3">
      <c r="A31" s="38">
        <f>IF('query (10)'!A31="","",'query (10)'!A31)</f>
        <v>49</v>
      </c>
      <c r="B31" s="38">
        <f>IF('query (10)'!B31="","",'query (10)'!B31)</f>
        <v>20386</v>
      </c>
      <c r="C31" s="38" t="str">
        <f>TRIM(UPPER('query (10)'!M31))</f>
        <v>BL-727</v>
      </c>
      <c r="D31" s="38" t="str">
        <f>TRIM(UPPER(IFERROR(_xlfn.TEXTBEFORE('query (10)'!L31,"("),'query (10)'!L31)))</f>
        <v>CENTRIFUGAL DEOILING MACHINE.</v>
      </c>
      <c r="E31" s="38" t="str">
        <f>IFERROR(TRIM(UPPER(_xlfn.TEXTBEFORE(_xlfn.TEXTAFTER('query (10)'!L31,"("),")"))),"")</f>
        <v/>
      </c>
      <c r="F31" s="38" t="str">
        <f>TRIM('query (10)'!K31)</f>
        <v>MCB3</v>
      </c>
      <c r="G31" s="38" t="str">
        <f>IF('query (10)'!J31="","",'query (10)'!J31)</f>
        <v>Filter oil washing</v>
      </c>
      <c r="H31" s="38" t="str">
        <f>TRIM(UPPER('query (10)'!J31))</f>
        <v>FILTER OIL WASHING</v>
      </c>
      <c r="I31" s="38" t="str">
        <f>IF('query (10)'!F31="","",'query (10)'!F31)</f>
        <v>Time-based Maintenance</v>
      </c>
      <c r="J31" s="38" t="str">
        <f>IF('query (10)'!F31="","",IFERROR(INDEX(Cleaning_Rules!$B$14:$B$17,MATCH(TRIM('query (10)'!F31),Cleaning_Rules!$A$14:$A$17,0)),"UNKNOWN"))</f>
        <v>TBM</v>
      </c>
      <c r="K31" s="38" t="str">
        <f>IF('query (10)'!G31="","",'query (10)'!G31)</f>
        <v>เสร็จสิ้น</v>
      </c>
      <c r="L31" s="38" t="str">
        <f>IF('query (10)'!G31="","MISSING",IFERROR(INDEX(Cleaning_Rules!$B$5:$B$10,MATCH(TRIM('query (10)'!G31),Cleaning_Rules!$A$5:$A$10,0)),"UNKNOWN"))</f>
        <v>COMPLETED</v>
      </c>
      <c r="M31" s="38" t="str">
        <f>IF('query (10)'!I31="","",'query (10)'!I31)</f>
        <v>Mechanical</v>
      </c>
      <c r="N31" s="38" t="str">
        <f>IF('query (10)'!O31="","",'query (10)'!O31)</f>
        <v>Part Change</v>
      </c>
      <c r="O31" s="38" t="str">
        <f>IF('query (10)'!P31="","",'query (10)'!P31)</f>
        <v>Medium</v>
      </c>
      <c r="P31" s="38" t="str">
        <f>IF('query (10)'!N31="","",'query (10)'!N31)</f>
        <v>Change filter oil washing to cycle pm 1Y.
- filter 1 micron 10" = 2 EA.
- filter 1 micron 10" = 2 EA.</v>
      </c>
      <c r="Q31" s="38" t="str">
        <f>TRIM('query (10)'!N31)</f>
        <v>Change filter oil washing to cycle pm 1Y.
- filter 1 micron 10" = 2 EA.
- filter 1 micron 10" = 2 EA.</v>
      </c>
      <c r="R31" s="38" t="str">
        <f>TRIM(UPPER('query (10)'!R31))</f>
        <v>FILTER</v>
      </c>
      <c r="S31" s="38" t="str">
        <f>TRIM(UPPER('query (10)'!S31))</f>
        <v>1 MICRON 10",FILTER"</v>
      </c>
      <c r="T31" s="38" t="str">
        <f>IF('query (10)'!Q31="","",TRIM(UPPER('query (10)'!Q31)))</f>
        <v>MTMC-0802</v>
      </c>
      <c r="U31" s="38" t="str">
        <f>IF('query (10)'!T31="","",'query (10)'!T31)</f>
        <v>2</v>
      </c>
      <c r="V31" s="39">
        <f>IF('query (10)'!T31="","",IFERROR(VALUE('query (10)'!T31),""))</f>
        <v>2</v>
      </c>
      <c r="W31" s="40">
        <f>IF('query (10)'!U31="","",'query (10)'!U31)</f>
        <v>800</v>
      </c>
      <c r="X31" s="39">
        <f>IF('query (10)'!V31="","",'query (10)'!V31)</f>
        <v>365</v>
      </c>
      <c r="Y31" s="41">
        <f>IF('query (10)'!W31="","",'query (10)'!W31)</f>
        <v>46140</v>
      </c>
      <c r="Z31" s="41">
        <f>IF('query (10)'!X31="","",'query (10)'!X31)</f>
        <v>46154</v>
      </c>
      <c r="AA31" s="41">
        <f>IF('query (10)'!Y31="","",'query (10)'!Y31)</f>
        <v>46154</v>
      </c>
      <c r="AB31" s="41">
        <f>IF('query (10)'!Z31="","",'query (10)'!Z31)</f>
        <v>46519</v>
      </c>
      <c r="AC31" s="38" t="str">
        <f>IF(OR('query (10)'!AA31="",COUNTIF(Cleaning_Rules!$A$21:$A$26,TRIM('query (10)'!AA31))&gt;0),"",TRIM('query (10)'!AA31))</f>
        <v/>
      </c>
      <c r="AD31" s="38" t="str">
        <f>IF('query (10)'!AB31="","",TRIM(IFERROR(_xlfn.TEXTBEFORE('query (10)'!AB31,"("),'query (10)'!AB31)))</f>
        <v>เริ่มซ่อมงาน PM แล้ว รับผิดชอบโดย CHETSADA PHIWBANG</v>
      </c>
      <c r="AE31" s="38" t="str">
        <f>IFERROR(LOWER(TRIM(_xlfn.TEXTBEFORE(_xlfn.TEXTAFTER('query (10)'!AB31,"("),")"))),"")</f>
        <v>chetsada@nsk.com</v>
      </c>
      <c r="AF31" s="38" t="str">
        <f>IF('query (10)'!AD31="","",TRIM('query (10)'!AD31))</f>
        <v>เจษฎา ผิวบาง</v>
      </c>
      <c r="AG31" s="38" t="str">
        <f>IF('query (10)'!AE31="","",TRIM('query (10)'!AE31))</f>
        <v>เจษฎา ผิวบาง</v>
      </c>
      <c r="AH31" s="38" t="str">
        <f>IF('query (10)'!AF31="","",IFERROR(VALUE('query (10)'!AF31),""))</f>
        <v/>
      </c>
      <c r="AI31" s="38" t="str">
        <f>IF('query (10)'!AG31="","",TRIM('query (10)'!AG31))</f>
        <v/>
      </c>
      <c r="AJ31" s="38" t="str">
        <f>IF('query (10)'!AH31="","",IFERROR(VALUE('query (10)'!AH31),""))</f>
        <v/>
      </c>
      <c r="AK31" s="38" t="str">
        <f>IF('query (10)'!AI31="","",TRIM('query (10)'!AI31))</f>
        <v/>
      </c>
      <c r="AL31" s="42">
        <f t="shared" si="0"/>
        <v>2026</v>
      </c>
      <c r="AM31" s="42" t="str">
        <f t="shared" si="1"/>
        <v>2026-04</v>
      </c>
      <c r="AN31" s="42" t="str">
        <f t="shared" ca="1" si="2"/>
        <v/>
      </c>
      <c r="AO31" s="42" t="str">
        <f t="shared" si="3"/>
        <v>BL-727 | CENTRIFUGAL DEOILING MACHINE. | MCB3 | FILTER OIL WASHING | Time-based Maintenance | Mechanical | Part Change | Medium | Change filter oil washing to cycle pm 1Y.
- filter 1 micron 10" = 2 EA.
- filter 1 micron 10" = 2 EA. | FILTER | 1 MICRON 10",FILTER" | MTMC-0802 | เริ่มซ่อมงาน PM แล้ว รับผิดชอบโดย CHETSADA PHIWBANG | เจษฎา ผิวบาง</v>
      </c>
      <c r="AP31" s="42" t="str">
        <f>_xlfn.TEXTJOIN("; ",TRUE,IF(COUNTA('query (10)'!A31:AK31)&lt;=6,"NEAR_EMPTY_ROW",""),IF($K31="","MISSING_STATUS",""),IF(AND($K31="เสร็จสิ้น",$Z31=""),"DONE_NO_ACTUAL_DATE",""),IF(AND($I31="Condition-based Maintenance",$AH31=""),"CBM_NO_MEASUREMENT",""),IF(OR($X31="",$X31=0),"INVALID_PERIOD",""),IF(AND($AA31&lt;&gt;"",$AB31&lt;&gt;"",$AB31&lt;$AA31),"DATE_SEQUENCE_ERROR",""),IF(AND($AB31&lt;&gt;"",$AB31&gt;DATE(2030,12,31)),"DATE_OUTLIER",""),IF($C31="","MISSING_QRCODE",""),IF($J31="UNKNOWN","UNKNOWN_PM_TYPE",""),IF($L31="UNKNOWN","UNKNOWN_STATUS",""))</f>
        <v/>
      </c>
      <c r="AQ31" s="42" t="str">
        <f t="shared" si="4"/>
        <v>YES</v>
      </c>
    </row>
    <row r="32" spans="1:43" x14ac:dyDescent="0.3">
      <c r="A32" s="38">
        <f>IF('query (10)'!A32="","",'query (10)'!A32)</f>
        <v>50</v>
      </c>
      <c r="B32" s="38">
        <f>IF('query (10)'!B32="","",'query (10)'!B32)</f>
        <v>20399</v>
      </c>
      <c r="C32" s="38" t="str">
        <f>TRIM(UPPER('query (10)'!M32))</f>
        <v>WA-548</v>
      </c>
      <c r="D32" s="38" t="str">
        <f>TRIM(UPPER(IFERROR(_xlfn.TEXTBEFORE('query (10)'!L32,"("),'query (10)'!L32)))</f>
        <v>FINISH WASH EQUIPMENT MACHINE.</v>
      </c>
      <c r="E32" s="38" t="str">
        <f>IFERROR(TRIM(UPPER(_xlfn.TEXTBEFORE(_xlfn.TEXTAFTER('query (10)'!L32,"("),")"))),"")</f>
        <v/>
      </c>
      <c r="F32" s="38" t="str">
        <f>TRIM('query (10)'!K32)</f>
        <v>MCB3</v>
      </c>
      <c r="G32" s="38" t="str">
        <f>IF('query (10)'!J32="","",'query (10)'!J32)</f>
        <v>Filter oil washing</v>
      </c>
      <c r="H32" s="38" t="str">
        <f>TRIM(UPPER('query (10)'!J32))</f>
        <v>FILTER OIL WASHING</v>
      </c>
      <c r="I32" s="38" t="str">
        <f>IF('query (10)'!F32="","",'query (10)'!F32)</f>
        <v>Time-based Maintenance</v>
      </c>
      <c r="J32" s="38" t="str">
        <f>IF('query (10)'!F32="","",IFERROR(INDEX(Cleaning_Rules!$B$14:$B$17,MATCH(TRIM('query (10)'!F32),Cleaning_Rules!$A$14:$A$17,0)),"UNKNOWN"))</f>
        <v>TBM</v>
      </c>
      <c r="K32" s="38" t="str">
        <f>IF('query (10)'!G32="","",'query (10)'!G32)</f>
        <v>เสร็จสิ้น</v>
      </c>
      <c r="L32" s="38" t="str">
        <f>IF('query (10)'!G32="","MISSING",IFERROR(INDEX(Cleaning_Rules!$B$5:$B$10,MATCH(TRIM('query (10)'!G32),Cleaning_Rules!$A$5:$A$10,0)),"UNKNOWN"))</f>
        <v>COMPLETED</v>
      </c>
      <c r="M32" s="38" t="str">
        <f>IF('query (10)'!I32="","",'query (10)'!I32)</f>
        <v>Mechanical</v>
      </c>
      <c r="N32" s="38" t="str">
        <f>IF('query (10)'!O32="","",'query (10)'!O32)</f>
        <v>Part Change</v>
      </c>
      <c r="O32" s="38" t="str">
        <f>IF('query (10)'!P32="","",'query (10)'!P32)</f>
        <v>Medium</v>
      </c>
      <c r="P32" s="38" t="str">
        <f>IF('query (10)'!N32="","",'query (10)'!N32)</f>
        <v>Replace filter oil washing according to the 1Y. pm schedule.
- filter 1 micron 10" = 2 EA.
- filter 1 micron 10" = 2 EA.</v>
      </c>
      <c r="Q32" s="38" t="str">
        <f>TRIM('query (10)'!N32)</f>
        <v>Replace filter oil washing according to the 1Y. pm schedule.
- filter 1 micron 10" = 2 EA.
- filter 1 micron 10" = 2 EA.</v>
      </c>
      <c r="R32" s="38" t="str">
        <f>TRIM(UPPER('query (10)'!R32))</f>
        <v>FILTER</v>
      </c>
      <c r="S32" s="38" t="str">
        <f>TRIM(UPPER('query (10)'!S32))</f>
        <v>1 MICRON 10",FILTER"</v>
      </c>
      <c r="T32" s="38" t="str">
        <f>IF('query (10)'!Q32="","",TRIM(UPPER('query (10)'!Q32)))</f>
        <v>MTMC-0802</v>
      </c>
      <c r="U32" s="38" t="str">
        <f>IF('query (10)'!T32="","",'query (10)'!T32)</f>
        <v>2</v>
      </c>
      <c r="V32" s="39">
        <f>IF('query (10)'!T32="","",IFERROR(VALUE('query (10)'!T32),""))</f>
        <v>2</v>
      </c>
      <c r="W32" s="40">
        <f>IF('query (10)'!U32="","",'query (10)'!U32)</f>
        <v>800</v>
      </c>
      <c r="X32" s="39">
        <f>IF('query (10)'!V32="","",'query (10)'!V32)</f>
        <v>365</v>
      </c>
      <c r="Y32" s="41">
        <f>IF('query (10)'!W32="","",'query (10)'!W32)</f>
        <v>46113</v>
      </c>
      <c r="Z32" s="41">
        <f>IF('query (10)'!X32="","",'query (10)'!X32)</f>
        <v>46154</v>
      </c>
      <c r="AA32" s="41">
        <f>IF('query (10)'!Y32="","",'query (10)'!Y32)</f>
        <v>46154</v>
      </c>
      <c r="AB32" s="41">
        <f>IF('query (10)'!Z32="","",'query (10)'!Z32)</f>
        <v>46519</v>
      </c>
      <c r="AC32" s="38" t="str">
        <f>IF(OR('query (10)'!AA32="",COUNTIF(Cleaning_Rules!$A$21:$A$26,TRIM('query (10)'!AA32))&gt;0),"",TRIM('query (10)'!AA32))</f>
        <v/>
      </c>
      <c r="AD32" s="38" t="str">
        <f>IF('query (10)'!AB32="","",TRIM(IFERROR(_xlfn.TEXTBEFORE('query (10)'!AB32,"("),'query (10)'!AB32)))</f>
        <v>เริ่มซ่อมงาน PM แล้ว รับผิดชอบโดย CHETSADA PHIWBANG</v>
      </c>
      <c r="AE32" s="38" t="str">
        <f>IFERROR(LOWER(TRIM(_xlfn.TEXTBEFORE(_xlfn.TEXTAFTER('query (10)'!AB32,"("),")"))),"")</f>
        <v>chetsada@nsk.com</v>
      </c>
      <c r="AF32" s="38" t="str">
        <f>IF('query (10)'!AD32="","",TRIM('query (10)'!AD32))</f>
        <v>เจษฎา ผิวบาง</v>
      </c>
      <c r="AG32" s="38" t="str">
        <f>IF('query (10)'!AE32="","",TRIM('query (10)'!AE32))</f>
        <v>เจษฎา ผิวบาง</v>
      </c>
      <c r="AH32" s="38" t="str">
        <f>IF('query (10)'!AF32="","",IFERROR(VALUE('query (10)'!AF32),""))</f>
        <v/>
      </c>
      <c r="AI32" s="38" t="str">
        <f>IF('query (10)'!AG32="","",TRIM('query (10)'!AG32))</f>
        <v/>
      </c>
      <c r="AJ32" s="38" t="str">
        <f>IF('query (10)'!AH32="","",IFERROR(VALUE('query (10)'!AH32),""))</f>
        <v/>
      </c>
      <c r="AK32" s="38" t="str">
        <f>IF('query (10)'!AI32="","",TRIM('query (10)'!AI32))</f>
        <v/>
      </c>
      <c r="AL32" s="42">
        <f t="shared" si="0"/>
        <v>2026</v>
      </c>
      <c r="AM32" s="42" t="str">
        <f t="shared" si="1"/>
        <v>2026-04</v>
      </c>
      <c r="AN32" s="42" t="str">
        <f t="shared" ca="1" si="2"/>
        <v/>
      </c>
      <c r="AO32" s="42" t="str">
        <f t="shared" si="3"/>
        <v>WA-548 | FINISH WASH EQUIPMENT MACHINE. | MCB3 | FILTER OIL WASHING | Time-based Maintenance | Mechanical | Part Change | Medium | Replace filter oil washing according to the 1Y. pm schedule.
- filter 1 micron 10" = 2 EA.
- filter 1 micron 10" = 2 EA. | FILTER | 1 MICRON 10",FILTER" | MTMC-0802 | เริ่มซ่อมงาน PM แล้ว รับผิดชอบโดย CHETSADA PHIWBANG | เจษฎา ผิวบาง</v>
      </c>
      <c r="AP32" s="42" t="str">
        <f>_xlfn.TEXTJOIN("; ",TRUE,IF(COUNTA('query (10)'!A32:AK32)&lt;=6,"NEAR_EMPTY_ROW",""),IF($K32="","MISSING_STATUS",""),IF(AND($K32="เสร็จสิ้น",$Z32=""),"DONE_NO_ACTUAL_DATE",""),IF(AND($I32="Condition-based Maintenance",$AH32=""),"CBM_NO_MEASUREMENT",""),IF(OR($X32="",$X32=0),"INVALID_PERIOD",""),IF(AND($AA32&lt;&gt;"",$AB32&lt;&gt;"",$AB32&lt;$AA32),"DATE_SEQUENCE_ERROR",""),IF(AND($AB32&lt;&gt;"",$AB32&gt;DATE(2030,12,31)),"DATE_OUTLIER",""),IF($C32="","MISSING_QRCODE",""),IF($J32="UNKNOWN","UNKNOWN_PM_TYPE",""),IF($L32="UNKNOWN","UNKNOWN_STATUS",""))</f>
        <v/>
      </c>
      <c r="AQ32" s="42" t="str">
        <f t="shared" si="4"/>
        <v>YES</v>
      </c>
    </row>
    <row r="33" spans="1:43" x14ac:dyDescent="0.3">
      <c r="A33" s="38">
        <f>IF('query (10)'!A33="","",'query (10)'!A33)</f>
        <v>54</v>
      </c>
      <c r="B33" s="38">
        <f>IF('query (10)'!B33="","",'query (10)'!B33)</f>
        <v>18755</v>
      </c>
      <c r="C33" s="38" t="str">
        <f>TRIM(UPPER('query (10)'!M33))</f>
        <v>GR-431</v>
      </c>
      <c r="D33" s="38" t="str">
        <f>TRIM(UPPER(IFERROR(_xlfn.TEXTBEFORE('query (10)'!L33,"("),'query (10)'!L33)))</f>
        <v>OUTER RING RACEWAY GRINDING MACHINE.</v>
      </c>
      <c r="E33" s="38" t="str">
        <f>IFERROR(TRIM(UPPER(_xlfn.TEXTBEFORE(_xlfn.TEXTAFTER('query (10)'!L33,"("),")"))),"")</f>
        <v/>
      </c>
      <c r="F33" s="38" t="str">
        <f>TRIM('query (10)'!K33)</f>
        <v>MCB2</v>
      </c>
      <c r="G33" s="38" t="str">
        <f>IF('query (10)'!J33="","",'query (10)'!J33)</f>
        <v>Ejector</v>
      </c>
      <c r="H33" s="38" t="str">
        <f>TRIM(UPPER('query (10)'!J33))</f>
        <v>EJECTOR</v>
      </c>
      <c r="I33" s="38" t="str">
        <f>IF('query (10)'!F33="","",'query (10)'!F33)</f>
        <v>Time-based Maintenance</v>
      </c>
      <c r="J33" s="38" t="str">
        <f>IF('query (10)'!F33="","",IFERROR(INDEX(Cleaning_Rules!$B$14:$B$17,MATCH(TRIM('query (10)'!F33),Cleaning_Rules!$A$14:$A$17,0)),"UNKNOWN"))</f>
        <v>TBM</v>
      </c>
      <c r="K33" s="38" t="str">
        <f>IF('query (10)'!G33="","",'query (10)'!G33)</f>
        <v>เสร็จสิ้น</v>
      </c>
      <c r="L33" s="38" t="str">
        <f>IF('query (10)'!G33="","MISSING",IFERROR(INDEX(Cleaning_Rules!$B$5:$B$10,MATCH(TRIM('query (10)'!G33),Cleaning_Rules!$A$5:$A$10,0)),"UNKNOWN"))</f>
        <v>COMPLETED</v>
      </c>
      <c r="M33" s="38" t="str">
        <f>IF('query (10)'!I33="","",'query (10)'!I33)</f>
        <v>Mechanical</v>
      </c>
      <c r="N33" s="38" t="str">
        <f>IF('query (10)'!O33="","",'query (10)'!O33)</f>
        <v>Part Change</v>
      </c>
      <c r="O33" s="38" t="str">
        <f>IF('query (10)'!P33="","",'query (10)'!P33)</f>
        <v>Medium</v>
      </c>
      <c r="P33" s="38" t="str">
        <f>IF('query (10)'!N33="","",'query (10)'!N33)</f>
        <v>Repair ejector unit to cycle pm 3Y.
-Bearing 6203DDU = 2 EA.
-Seal VC22425 = 2 EA.</v>
      </c>
      <c r="Q33" s="38" t="str">
        <f>TRIM('query (10)'!N33)</f>
        <v>Repair ejector unit to cycle pm 3Y.
-Bearing 6203DDU = 2 EA.
-Seal VC22425 = 2 EA.</v>
      </c>
      <c r="R33" s="38" t="str">
        <f>TRIM(UPPER('query (10)'!R33))</f>
        <v>BEARING</v>
      </c>
      <c r="S33" s="38" t="str">
        <f>TRIM(UPPER('query (10)'!S33))</f>
        <v>6203DDU</v>
      </c>
      <c r="T33" s="38" t="str">
        <f>IF('query (10)'!Q33="","",TRIM(UPPER('query (10)'!Q33)))</f>
        <v/>
      </c>
      <c r="U33" s="38" t="str">
        <f>IF('query (10)'!T33="","",'query (10)'!T33)</f>
        <v>2</v>
      </c>
      <c r="V33" s="39">
        <f>IF('query (10)'!T33="","",IFERROR(VALUE('query (10)'!T33),""))</f>
        <v>2</v>
      </c>
      <c r="W33" s="40">
        <f>IF('query (10)'!U33="","",'query (10)'!U33)</f>
        <v>113.75</v>
      </c>
      <c r="X33" s="39">
        <f>IF('query (10)'!V33="","",'query (10)'!V33)</f>
        <v>1080</v>
      </c>
      <c r="Y33" s="41">
        <f>IF('query (10)'!W33="","",'query (10)'!W33)</f>
        <v>46048</v>
      </c>
      <c r="Z33" s="41" t="str">
        <f>IF('query (10)'!X33="","",'query (10)'!X33)</f>
        <v/>
      </c>
      <c r="AA33" s="41">
        <f>IF('query (10)'!Y33="","",'query (10)'!Y33)</f>
        <v>46048</v>
      </c>
      <c r="AB33" s="41">
        <f>IF('query (10)'!Z33="","",'query (10)'!Z33)</f>
        <v>47175</v>
      </c>
      <c r="AC33" s="38" t="str">
        <f>IF(OR('query (10)'!AA33="",COUNTIF(Cleaning_Rules!$A$21:$A$26,TRIM('query (10)'!AA33))&gt;0),"",TRIM('query (10)'!AA33))</f>
        <v/>
      </c>
      <c r="AD33" s="38" t="str">
        <f>IF('query (10)'!AB33="","",TRIM(IFERROR(_xlfn.TEXTBEFORE('query (10)'!AB33,"("),'query (10)'!AB33)))</f>
        <v>เริ่มซ่อมงาน PM แล้ว รับผิดชอบโดย PUCHIT KULSEREE</v>
      </c>
      <c r="AE33" s="38" t="str">
        <f>IFERROR(LOWER(TRIM(_xlfn.TEXTBEFORE(_xlfn.TEXTAFTER('query (10)'!AB33,"("),")"))),"")</f>
        <v>puchit@nsk.com</v>
      </c>
      <c r="AF33" s="38" t="str">
        <f>IF('query (10)'!AD33="","",TRIM('query (10)'!AD33))</f>
        <v>เจษฎา ผิวบาง</v>
      </c>
      <c r="AG33" s="38" t="str">
        <f>IF('query (10)'!AE33="","",TRIM('query (10)'!AE33))</f>
        <v>ภูชิต กุลเสรี</v>
      </c>
      <c r="AH33" s="38" t="str">
        <f>IF('query (10)'!AF33="","",IFERROR(VALUE('query (10)'!AF33),""))</f>
        <v/>
      </c>
      <c r="AI33" s="38" t="str">
        <f>IF('query (10)'!AG33="","",TRIM('query (10)'!AG33))</f>
        <v/>
      </c>
      <c r="AJ33" s="38" t="str">
        <f>IF('query (10)'!AH33="","",IFERROR(VALUE('query (10)'!AH33),""))</f>
        <v/>
      </c>
      <c r="AK33" s="38" t="str">
        <f>IF('query (10)'!AI33="","",TRIM('query (10)'!AI33))</f>
        <v/>
      </c>
      <c r="AL33" s="42">
        <f t="shared" si="0"/>
        <v>2026</v>
      </c>
      <c r="AM33" s="42" t="str">
        <f t="shared" si="1"/>
        <v>2026-01</v>
      </c>
      <c r="AN33" s="42" t="str">
        <f t="shared" ca="1" si="2"/>
        <v/>
      </c>
      <c r="AO33" s="42" t="str">
        <f t="shared" si="3"/>
        <v>GR-431 | OUTER RING RACEWAY GRINDING MACHINE. | MCB2 | EJECTOR | Time-based Maintenance | Mechanical | Part Change | Medium | Repair ejector unit to cycle pm 3Y.
-Bearing 6203DDU = 2 EA.
-Seal VC22425 = 2 EA. | BEARING | 6203DDU | เริ่มซ่อมงาน PM แล้ว รับผิดชอบโดย PUCHIT KULSEREE | ภูชิต กุลเสรี</v>
      </c>
      <c r="AP33" s="42" t="str">
        <f>_xlfn.TEXTJOIN("; ",TRUE,IF(COUNTA('query (10)'!A33:AK33)&lt;=6,"NEAR_EMPTY_ROW",""),IF($K33="","MISSING_STATUS",""),IF(AND($K33="เสร็จสิ้น",$Z33=""),"DONE_NO_ACTUAL_DATE",""),IF(AND($I33="Condition-based Maintenance",$AH33=""),"CBM_NO_MEASUREMENT",""),IF(OR($X33="",$X33=0),"INVALID_PERIOD",""),IF(AND($AA33&lt;&gt;"",$AB33&lt;&gt;"",$AB33&lt;$AA33),"DATE_SEQUENCE_ERROR",""),IF(AND($AB33&lt;&gt;"",$AB33&gt;DATE(2030,12,31)),"DATE_OUTLIER",""),IF($C33="","MISSING_QRCODE",""),IF($J33="UNKNOWN","UNKNOWN_PM_TYPE",""),IF($L33="UNKNOWN","UNKNOWN_STATUS",""))</f>
        <v>DONE_NO_ACTUAL_DATE</v>
      </c>
      <c r="AQ33" s="42" t="str">
        <f t="shared" si="4"/>
        <v>YES</v>
      </c>
    </row>
    <row r="34" spans="1:43" x14ac:dyDescent="0.3">
      <c r="A34" s="38">
        <f>IF('query (10)'!A34="","",'query (10)'!A34)</f>
        <v>55</v>
      </c>
      <c r="B34" s="38">
        <f>IF('query (10)'!B34="","",'query (10)'!B34)</f>
        <v>18754</v>
      </c>
      <c r="C34" s="38" t="str">
        <f>TRIM(UPPER('query (10)'!M34))</f>
        <v>GR-926</v>
      </c>
      <c r="D34" s="38" t="str">
        <f>TRIM(UPPER(IFERROR(_xlfn.TEXTBEFORE('query (10)'!L34,"("),'query (10)'!L34)))</f>
        <v>INNER RING BORE GRINDING MACHINE.</v>
      </c>
      <c r="E34" s="38" t="str">
        <f>IFERROR(TRIM(UPPER(_xlfn.TEXTBEFORE(_xlfn.TEXTAFTER('query (10)'!L34,"("),")"))),"")</f>
        <v>GR-426</v>
      </c>
      <c r="F34" s="38" t="str">
        <f>TRIM('query (10)'!K34)</f>
        <v>MCB2</v>
      </c>
      <c r="G34" s="38" t="str">
        <f>IF('query (10)'!J34="","",'query (10)'!J34)</f>
        <v>Ejector</v>
      </c>
      <c r="H34" s="38" t="str">
        <f>TRIM(UPPER('query (10)'!J34))</f>
        <v>EJECTOR</v>
      </c>
      <c r="I34" s="38" t="str">
        <f>IF('query (10)'!F34="","",'query (10)'!F34)</f>
        <v>Time-based Maintenance</v>
      </c>
      <c r="J34" s="38" t="str">
        <f>IF('query (10)'!F34="","",IFERROR(INDEX(Cleaning_Rules!$B$14:$B$17,MATCH(TRIM('query (10)'!F34),Cleaning_Rules!$A$14:$A$17,0)),"UNKNOWN"))</f>
        <v>TBM</v>
      </c>
      <c r="K34" s="38" t="str">
        <f>IF('query (10)'!G34="","",'query (10)'!G34)</f>
        <v>เสร็จสิ้น</v>
      </c>
      <c r="L34" s="38" t="str">
        <f>IF('query (10)'!G34="","MISSING",IFERROR(INDEX(Cleaning_Rules!$B$5:$B$10,MATCH(TRIM('query (10)'!G34),Cleaning_Rules!$A$5:$A$10,0)),"UNKNOWN"))</f>
        <v>COMPLETED</v>
      </c>
      <c r="M34" s="38" t="str">
        <f>IF('query (10)'!I34="","",'query (10)'!I34)</f>
        <v>Mechanical</v>
      </c>
      <c r="N34" s="38" t="str">
        <f>IF('query (10)'!O34="","",'query (10)'!O34)</f>
        <v>Part Change</v>
      </c>
      <c r="O34" s="38" t="str">
        <f>IF('query (10)'!P34="","",'query (10)'!P34)</f>
        <v>Medium</v>
      </c>
      <c r="P34" s="38" t="str">
        <f>IF('query (10)'!N34="","",'query (10)'!N34)</f>
        <v>Repair ejector unit to cycle pm 3Y.
-Bearing 6203DDU = 2 EA.
-Seal VC22425 = 2 EA.</v>
      </c>
      <c r="Q34" s="38" t="str">
        <f>TRIM('query (10)'!N34)</f>
        <v>Repair ejector unit to cycle pm 3Y.
-Bearing 6203DDU = 2 EA.
-Seal VC22425 = 2 EA.</v>
      </c>
      <c r="R34" s="38" t="str">
        <f>TRIM(UPPER('query (10)'!R34))</f>
        <v>BEARING</v>
      </c>
      <c r="S34" s="38" t="str">
        <f>TRIM(UPPER('query (10)'!S34))</f>
        <v>6203DDU</v>
      </c>
      <c r="T34" s="38" t="str">
        <f>IF('query (10)'!Q34="","",TRIM(UPPER('query (10)'!Q34)))</f>
        <v/>
      </c>
      <c r="U34" s="38" t="str">
        <f>IF('query (10)'!T34="","",'query (10)'!T34)</f>
        <v>2</v>
      </c>
      <c r="V34" s="39">
        <f>IF('query (10)'!T34="","",IFERROR(VALUE('query (10)'!T34),""))</f>
        <v>2</v>
      </c>
      <c r="W34" s="40">
        <f>IF('query (10)'!U34="","",'query (10)'!U34)</f>
        <v>113.75</v>
      </c>
      <c r="X34" s="39">
        <f>IF('query (10)'!V34="","",'query (10)'!V34)</f>
        <v>1080</v>
      </c>
      <c r="Y34" s="41">
        <f>IF('query (10)'!W34="","",'query (10)'!W34)</f>
        <v>46048</v>
      </c>
      <c r="Z34" s="41" t="str">
        <f>IF('query (10)'!X34="","",'query (10)'!X34)</f>
        <v/>
      </c>
      <c r="AA34" s="41">
        <f>IF('query (10)'!Y34="","",'query (10)'!Y34)</f>
        <v>46048</v>
      </c>
      <c r="AB34" s="41">
        <f>IF('query (10)'!Z34="","",'query (10)'!Z34)</f>
        <v>47167</v>
      </c>
      <c r="AC34" s="38" t="str">
        <f>IF(OR('query (10)'!AA34="",COUNTIF(Cleaning_Rules!$A$21:$A$26,TRIM('query (10)'!AA34))&gt;0),"",TRIM('query (10)'!AA34))</f>
        <v/>
      </c>
      <c r="AD34" s="38" t="str">
        <f>IF('query (10)'!AB34="","",TRIM(IFERROR(_xlfn.TEXTBEFORE('query (10)'!AB34,"("),'query (10)'!AB34)))</f>
        <v>เริ่มซ่อมงาน PM แล้ว รับผิดชอบโดย PAHLA SEEDANG</v>
      </c>
      <c r="AE34" s="38" t="str">
        <f>IFERROR(LOWER(TRIM(_xlfn.TEXTBEFORE(_xlfn.TEXTAFTER('query (10)'!AB34,"("),")"))),"")</f>
        <v>pahla@nsk.com</v>
      </c>
      <c r="AF34" s="38" t="str">
        <f>IF('query (10)'!AD34="","",TRIM('query (10)'!AD34))</f>
        <v>เจษฎา ผิวบาง</v>
      </c>
      <c r="AG34" s="38" t="str">
        <f>IF('query (10)'!AE34="","",TRIM('query (10)'!AE34))</f>
        <v>ผะหลา สีแดง</v>
      </c>
      <c r="AH34" s="38" t="str">
        <f>IF('query (10)'!AF34="","",IFERROR(VALUE('query (10)'!AF34),""))</f>
        <v/>
      </c>
      <c r="AI34" s="38" t="str">
        <f>IF('query (10)'!AG34="","",TRIM('query (10)'!AG34))</f>
        <v/>
      </c>
      <c r="AJ34" s="38" t="str">
        <f>IF('query (10)'!AH34="","",IFERROR(VALUE('query (10)'!AH34),""))</f>
        <v/>
      </c>
      <c r="AK34" s="38" t="str">
        <f>IF('query (10)'!AI34="","",TRIM('query (10)'!AI34))</f>
        <v/>
      </c>
      <c r="AL34" s="42">
        <f t="shared" si="0"/>
        <v>2026</v>
      </c>
      <c r="AM34" s="42" t="str">
        <f t="shared" si="1"/>
        <v>2026-01</v>
      </c>
      <c r="AN34" s="42" t="str">
        <f t="shared" ca="1" si="2"/>
        <v/>
      </c>
      <c r="AO34" s="42" t="str">
        <f t="shared" si="3"/>
        <v>GR-926 | INNER RING BORE GRINDING MACHINE. | GR-426 | MCB2 | EJECTOR | Time-based Maintenance | Mechanical | Part Change | Medium | Repair ejector unit to cycle pm 3Y.
-Bearing 6203DDU = 2 EA.
-Seal VC22425 = 2 EA. | BEARING | 6203DDU | เริ่มซ่อมงาน PM แล้ว รับผิดชอบโดย PAHLA SEEDANG | ผะหลา สีแดง</v>
      </c>
      <c r="AP34" s="42" t="str">
        <f>_xlfn.TEXTJOIN("; ",TRUE,IF(COUNTA('query (10)'!A34:AK34)&lt;=6,"NEAR_EMPTY_ROW",""),IF($K34="","MISSING_STATUS",""),IF(AND($K34="เสร็จสิ้น",$Z34=""),"DONE_NO_ACTUAL_DATE",""),IF(AND($I34="Condition-based Maintenance",$AH34=""),"CBM_NO_MEASUREMENT",""),IF(OR($X34="",$X34=0),"INVALID_PERIOD",""),IF(AND($AA34&lt;&gt;"",$AB34&lt;&gt;"",$AB34&lt;$AA34),"DATE_SEQUENCE_ERROR",""),IF(AND($AB34&lt;&gt;"",$AB34&gt;DATE(2030,12,31)),"DATE_OUTLIER",""),IF($C34="","MISSING_QRCODE",""),IF($J34="UNKNOWN","UNKNOWN_PM_TYPE",""),IF($L34="UNKNOWN","UNKNOWN_STATUS",""))</f>
        <v>DONE_NO_ACTUAL_DATE</v>
      </c>
      <c r="AQ34" s="42" t="str">
        <f t="shared" si="4"/>
        <v>YES</v>
      </c>
    </row>
    <row r="35" spans="1:43" x14ac:dyDescent="0.3">
      <c r="A35" s="38">
        <f>IF('query (10)'!A35="","",'query (10)'!A35)</f>
        <v>56</v>
      </c>
      <c r="B35" s="38">
        <f>IF('query (10)'!B35="","",'query (10)'!B35)</f>
        <v>18613</v>
      </c>
      <c r="C35" s="38" t="str">
        <f>TRIM(UPPER('query (10)'!M35))</f>
        <v>GR-721</v>
      </c>
      <c r="D35" s="38" t="str">
        <f>TRIM(UPPER(IFERROR(_xlfn.TEXTBEFORE('query (10)'!L35,"("),'query (10)'!L35)))</f>
        <v>OUTER RING RACEWAY GRINDING MACHINE.</v>
      </c>
      <c r="E35" s="38" t="str">
        <f>IFERROR(TRIM(UPPER(_xlfn.TEXTBEFORE(_xlfn.TEXTAFTER('query (10)'!L35,"("),")"))),"")</f>
        <v/>
      </c>
      <c r="F35" s="38" t="str">
        <f>TRIM('query (10)'!K35)</f>
        <v>MCB3</v>
      </c>
      <c r="G35" s="38" t="str">
        <f>IF('query (10)'!J35="","",'query (10)'!J35)</f>
        <v>Ejector</v>
      </c>
      <c r="H35" s="38" t="str">
        <f>TRIM(UPPER('query (10)'!J35))</f>
        <v>EJECTOR</v>
      </c>
      <c r="I35" s="38" t="str">
        <f>IF('query (10)'!F35="","",'query (10)'!F35)</f>
        <v>Time-based Maintenance</v>
      </c>
      <c r="J35" s="38" t="str">
        <f>IF('query (10)'!F35="","",IFERROR(INDEX(Cleaning_Rules!$B$14:$B$17,MATCH(TRIM('query (10)'!F35),Cleaning_Rules!$A$14:$A$17,0)),"UNKNOWN"))</f>
        <v>TBM</v>
      </c>
      <c r="K35" s="38" t="str">
        <f>IF('query (10)'!G35="","",'query (10)'!G35)</f>
        <v>เสร็จสิ้น</v>
      </c>
      <c r="L35" s="38" t="str">
        <f>IF('query (10)'!G35="","MISSING",IFERROR(INDEX(Cleaning_Rules!$B$5:$B$10,MATCH(TRIM('query (10)'!G35),Cleaning_Rules!$A$5:$A$10,0)),"UNKNOWN"))</f>
        <v>COMPLETED</v>
      </c>
      <c r="M35" s="38" t="str">
        <f>IF('query (10)'!I35="","",'query (10)'!I35)</f>
        <v>Mechanical</v>
      </c>
      <c r="N35" s="38" t="str">
        <f>IF('query (10)'!O35="","",'query (10)'!O35)</f>
        <v>Part Change</v>
      </c>
      <c r="O35" s="38" t="str">
        <f>IF('query (10)'!P35="","",'query (10)'!P35)</f>
        <v>Medium</v>
      </c>
      <c r="P35" s="38" t="str">
        <f>IF('query (10)'!N35="","",'query (10)'!N35)</f>
        <v>Repair ejector unit to cycle pm 3Y.
-Bearing 6203DDU = 2 EA.
-Seal VC22425 = 2 EA.</v>
      </c>
      <c r="Q35" s="38" t="str">
        <f>TRIM('query (10)'!N35)</f>
        <v>Repair ejector unit to cycle pm 3Y.
-Bearing 6203DDU = 2 EA.
-Seal VC22425 = 2 EA.</v>
      </c>
      <c r="R35" s="38" t="str">
        <f>TRIM(UPPER('query (10)'!R35))</f>
        <v>BEARING</v>
      </c>
      <c r="S35" s="38" t="str">
        <f>TRIM(UPPER('query (10)'!S35))</f>
        <v>6203DDU</v>
      </c>
      <c r="T35" s="38" t="str">
        <f>IF('query (10)'!Q35="","",TRIM(UPPER('query (10)'!Q35)))</f>
        <v/>
      </c>
      <c r="U35" s="38" t="str">
        <f>IF('query (10)'!T35="","",'query (10)'!T35)</f>
        <v>2</v>
      </c>
      <c r="V35" s="39">
        <f>IF('query (10)'!T35="","",IFERROR(VALUE('query (10)'!T35),""))</f>
        <v>2</v>
      </c>
      <c r="W35" s="40">
        <f>IF('query (10)'!U35="","",'query (10)'!U35)</f>
        <v>113.75</v>
      </c>
      <c r="X35" s="39">
        <f>IF('query (10)'!V35="","",'query (10)'!V35)</f>
        <v>1080</v>
      </c>
      <c r="Y35" s="41">
        <f>IF('query (10)'!W35="","",'query (10)'!W35)</f>
        <v>46077</v>
      </c>
      <c r="Z35" s="41">
        <f>IF('query (10)'!X35="","",'query (10)'!X35)</f>
        <v>46087</v>
      </c>
      <c r="AA35" s="41">
        <f>IF('query (10)'!Y35="","",'query (10)'!Y35)</f>
        <v>46087</v>
      </c>
      <c r="AB35" s="41">
        <f>IF('query (10)'!Z35="","",'query (10)'!Z35)</f>
        <v>47167</v>
      </c>
      <c r="AC35" s="38" t="str">
        <f>IF(OR('query (10)'!AA35="",COUNTIF(Cleaning_Rules!$A$21:$A$26,TRIM('query (10)'!AA35))&gt;0),"",TRIM('query (10)'!AA35))</f>
        <v/>
      </c>
      <c r="AD35" s="38" t="str">
        <f>IF('query (10)'!AB35="","",TRIM(IFERROR(_xlfn.TEXTBEFORE('query (10)'!AB35,"("),'query (10)'!AB35)))</f>
        <v>เริ่มซ่อมงาน PM แล้ว รับผิดชอบโดย JAKKAPAT KHOTSOMBAT</v>
      </c>
      <c r="AE35" s="38" t="str">
        <f>IFERROR(LOWER(TRIM(_xlfn.TEXTBEFORE(_xlfn.TEXTAFTER('query (10)'!AB35,"("),")"))),"")</f>
        <v>jakkapat@nsk.com</v>
      </c>
      <c r="AF35" s="38" t="str">
        <f>IF('query (10)'!AD35="","",TRIM('query (10)'!AD35))</f>
        <v>เจษฎา ผิวบาง</v>
      </c>
      <c r="AG35" s="38" t="str">
        <f>IF('query (10)'!AE35="","",TRIM('query (10)'!AE35))</f>
        <v>จักรภัทร โคตรสมบัติ</v>
      </c>
      <c r="AH35" s="38" t="str">
        <f>IF('query (10)'!AF35="","",IFERROR(VALUE('query (10)'!AF35),""))</f>
        <v/>
      </c>
      <c r="AI35" s="38" t="str">
        <f>IF('query (10)'!AG35="","",TRIM('query (10)'!AG35))</f>
        <v/>
      </c>
      <c r="AJ35" s="38" t="str">
        <f>IF('query (10)'!AH35="","",IFERROR(VALUE('query (10)'!AH35),""))</f>
        <v/>
      </c>
      <c r="AK35" s="38" t="str">
        <f>IF('query (10)'!AI35="","",TRIM('query (10)'!AI35))</f>
        <v/>
      </c>
      <c r="AL35" s="42">
        <f t="shared" si="0"/>
        <v>2026</v>
      </c>
      <c r="AM35" s="42" t="str">
        <f t="shared" si="1"/>
        <v>2026-02</v>
      </c>
      <c r="AN35" s="42" t="str">
        <f t="shared" ca="1" si="2"/>
        <v/>
      </c>
      <c r="AO35" s="42" t="str">
        <f t="shared" si="3"/>
        <v>GR-721 | OUTER RING RACEWAY GRINDING MACHINE. | MCB3 | EJECTOR | Time-based Maintenance | Mechanical | Part Change | Medium | Repair ejector unit to cycle pm 3Y.
-Bearing 6203DDU = 2 EA.
-Seal VC22425 = 2 EA. | BEARING | 6203DDU | เริ่มซ่อมงาน PM แล้ว รับผิดชอบโดย JAKKAPAT KHOTSOMBAT | จักรภัทร โคตรสมบัติ</v>
      </c>
      <c r="AP35" s="42" t="str">
        <f>_xlfn.TEXTJOIN("; ",TRUE,IF(COUNTA('query (10)'!A35:AK35)&lt;=6,"NEAR_EMPTY_ROW",""),IF($K35="","MISSING_STATUS",""),IF(AND($K35="เสร็จสิ้น",$Z35=""),"DONE_NO_ACTUAL_DATE",""),IF(AND($I35="Condition-based Maintenance",$AH35=""),"CBM_NO_MEASUREMENT",""),IF(OR($X35="",$X35=0),"INVALID_PERIOD",""),IF(AND($AA35&lt;&gt;"",$AB35&lt;&gt;"",$AB35&lt;$AA35),"DATE_SEQUENCE_ERROR",""),IF(AND($AB35&lt;&gt;"",$AB35&gt;DATE(2030,12,31)),"DATE_OUTLIER",""),IF($C35="","MISSING_QRCODE",""),IF($J35="UNKNOWN","UNKNOWN_PM_TYPE",""),IF($L35="UNKNOWN","UNKNOWN_STATUS",""))</f>
        <v/>
      </c>
      <c r="AQ35" s="42" t="str">
        <f t="shared" si="4"/>
        <v>YES</v>
      </c>
    </row>
    <row r="36" spans="1:43" x14ac:dyDescent="0.3">
      <c r="A36" s="38">
        <f>IF('query (10)'!A36="","",'query (10)'!A36)</f>
        <v>57</v>
      </c>
      <c r="B36" s="38">
        <f>IF('query (10)'!B36="","",'query (10)'!B36)</f>
        <v>18614</v>
      </c>
      <c r="C36" s="38" t="str">
        <f>TRIM(UPPER('query (10)'!M36))</f>
        <v>GR-925</v>
      </c>
      <c r="D36" s="38" t="str">
        <f>TRIM(UPPER(IFERROR(_xlfn.TEXTBEFORE('query (10)'!L36,"("),'query (10)'!L36)))</f>
        <v>INNER RING BORE GRINDING MACHINE.</v>
      </c>
      <c r="E36" s="38" t="str">
        <f>IFERROR(TRIM(UPPER(_xlfn.TEXTBEFORE(_xlfn.TEXTAFTER('query (10)'!L36,"("),")"))),"")</f>
        <v>GR-716</v>
      </c>
      <c r="F36" s="38" t="str">
        <f>TRIM('query (10)'!K36)</f>
        <v>MCB3</v>
      </c>
      <c r="G36" s="38" t="str">
        <f>IF('query (10)'!J36="","",'query (10)'!J36)</f>
        <v>Ejector</v>
      </c>
      <c r="H36" s="38" t="str">
        <f>TRIM(UPPER('query (10)'!J36))</f>
        <v>EJECTOR</v>
      </c>
      <c r="I36" s="38" t="str">
        <f>IF('query (10)'!F36="","",'query (10)'!F36)</f>
        <v>Time-based Maintenance</v>
      </c>
      <c r="J36" s="38" t="str">
        <f>IF('query (10)'!F36="","",IFERROR(INDEX(Cleaning_Rules!$B$14:$B$17,MATCH(TRIM('query (10)'!F36),Cleaning_Rules!$A$14:$A$17,0)),"UNKNOWN"))</f>
        <v>TBM</v>
      </c>
      <c r="K36" s="38" t="str">
        <f>IF('query (10)'!G36="","",'query (10)'!G36)</f>
        <v>เสร็จสิ้น</v>
      </c>
      <c r="L36" s="38" t="str">
        <f>IF('query (10)'!G36="","MISSING",IFERROR(INDEX(Cleaning_Rules!$B$5:$B$10,MATCH(TRIM('query (10)'!G36),Cleaning_Rules!$A$5:$A$10,0)),"UNKNOWN"))</f>
        <v>COMPLETED</v>
      </c>
      <c r="M36" s="38" t="str">
        <f>IF('query (10)'!I36="","",'query (10)'!I36)</f>
        <v>Mechanical</v>
      </c>
      <c r="N36" s="38" t="str">
        <f>IF('query (10)'!O36="","",'query (10)'!O36)</f>
        <v>Part Change</v>
      </c>
      <c r="O36" s="38" t="str">
        <f>IF('query (10)'!P36="","",'query (10)'!P36)</f>
        <v>Medium</v>
      </c>
      <c r="P36" s="38" t="str">
        <f>IF('query (10)'!N36="","",'query (10)'!N36)</f>
        <v>Repair ejector unit to cycle pm 3Y.
-Bearing 6203DDU = 2 EA.
-Seal VC22425 = 2 EA.</v>
      </c>
      <c r="Q36" s="38" t="str">
        <f>TRIM('query (10)'!N36)</f>
        <v>Repair ejector unit to cycle pm 3Y.
-Bearing 6203DDU = 2 EA.
-Seal VC22425 = 2 EA.</v>
      </c>
      <c r="R36" s="38" t="str">
        <f>TRIM(UPPER('query (10)'!R36))</f>
        <v>BEARING</v>
      </c>
      <c r="S36" s="38" t="str">
        <f>TRIM(UPPER('query (10)'!S36))</f>
        <v>6203DDU</v>
      </c>
      <c r="T36" s="38" t="str">
        <f>IF('query (10)'!Q36="","",TRIM(UPPER('query (10)'!Q36)))</f>
        <v/>
      </c>
      <c r="U36" s="38" t="str">
        <f>IF('query (10)'!T36="","",'query (10)'!T36)</f>
        <v>2</v>
      </c>
      <c r="V36" s="39">
        <f>IF('query (10)'!T36="","",IFERROR(VALUE('query (10)'!T36),""))</f>
        <v>2</v>
      </c>
      <c r="W36" s="40">
        <f>IF('query (10)'!U36="","",'query (10)'!U36)</f>
        <v>113.75</v>
      </c>
      <c r="X36" s="39">
        <f>IF('query (10)'!V36="","",'query (10)'!V36)</f>
        <v>1080</v>
      </c>
      <c r="Y36" s="41">
        <f>IF('query (10)'!W36="","",'query (10)'!W36)</f>
        <v>46077</v>
      </c>
      <c r="Z36" s="41">
        <f>IF('query (10)'!X36="","",'query (10)'!X36)</f>
        <v>46087</v>
      </c>
      <c r="AA36" s="41">
        <f>IF('query (10)'!Y36="","",'query (10)'!Y36)</f>
        <v>46087</v>
      </c>
      <c r="AB36" s="41">
        <f>IF('query (10)'!Z36="","",'query (10)'!Z36)</f>
        <v>47167</v>
      </c>
      <c r="AC36" s="38" t="str">
        <f>IF(OR('query (10)'!AA36="",COUNTIF(Cleaning_Rules!$A$21:$A$26,TRIM('query (10)'!AA36))&gt;0),"",TRIM('query (10)'!AA36))</f>
        <v/>
      </c>
      <c r="AD36" s="38" t="str">
        <f>IF('query (10)'!AB36="","",TRIM(IFERROR(_xlfn.TEXTBEFORE('query (10)'!AB36,"("),'query (10)'!AB36)))</f>
        <v>เริ่มซ่อมงาน PM แล้ว รับผิดชอบโดย PUCHIT KULSEREE</v>
      </c>
      <c r="AE36" s="38" t="str">
        <f>IFERROR(LOWER(TRIM(_xlfn.TEXTBEFORE(_xlfn.TEXTAFTER('query (10)'!AB36,"("),")"))),"")</f>
        <v>puchit@nsk.com</v>
      </c>
      <c r="AF36" s="38" t="str">
        <f>IF('query (10)'!AD36="","",TRIM('query (10)'!AD36))</f>
        <v>เจษฎา ผิวบาง</v>
      </c>
      <c r="AG36" s="38" t="str">
        <f>IF('query (10)'!AE36="","",TRIM('query (10)'!AE36))</f>
        <v>ภูชิต กุลเสรี</v>
      </c>
      <c r="AH36" s="38" t="str">
        <f>IF('query (10)'!AF36="","",IFERROR(VALUE('query (10)'!AF36),""))</f>
        <v/>
      </c>
      <c r="AI36" s="38" t="str">
        <f>IF('query (10)'!AG36="","",TRIM('query (10)'!AG36))</f>
        <v/>
      </c>
      <c r="AJ36" s="38" t="str">
        <f>IF('query (10)'!AH36="","",IFERROR(VALUE('query (10)'!AH36),""))</f>
        <v/>
      </c>
      <c r="AK36" s="38" t="str">
        <f>IF('query (10)'!AI36="","",TRIM('query (10)'!AI36))</f>
        <v/>
      </c>
      <c r="AL36" s="42">
        <f t="shared" si="0"/>
        <v>2026</v>
      </c>
      <c r="AM36" s="42" t="str">
        <f t="shared" si="1"/>
        <v>2026-02</v>
      </c>
      <c r="AN36" s="42" t="str">
        <f t="shared" ca="1" si="2"/>
        <v/>
      </c>
      <c r="AO36" s="42" t="str">
        <f t="shared" si="3"/>
        <v>GR-925 | INNER RING BORE GRINDING MACHINE. | GR-716 | MCB3 | EJECTOR | Time-based Maintenance | Mechanical | Part Change | Medium | Repair ejector unit to cycle pm 3Y.
-Bearing 6203DDU = 2 EA.
-Seal VC22425 = 2 EA. | BEARING | 6203DDU | เริ่มซ่อมงาน PM แล้ว รับผิดชอบโดย PUCHIT KULSEREE | ภูชิต กุลเสรี</v>
      </c>
      <c r="AP36" s="42" t="str">
        <f>_xlfn.TEXTJOIN("; ",TRUE,IF(COUNTA('query (10)'!A36:AK36)&lt;=6,"NEAR_EMPTY_ROW",""),IF($K36="","MISSING_STATUS",""),IF(AND($K36="เสร็จสิ้น",$Z36=""),"DONE_NO_ACTUAL_DATE",""),IF(AND($I36="Condition-based Maintenance",$AH36=""),"CBM_NO_MEASUREMENT",""),IF(OR($X36="",$X36=0),"INVALID_PERIOD",""),IF(AND($AA36&lt;&gt;"",$AB36&lt;&gt;"",$AB36&lt;$AA36),"DATE_SEQUENCE_ERROR",""),IF(AND($AB36&lt;&gt;"",$AB36&gt;DATE(2030,12,31)),"DATE_OUTLIER",""),IF($C36="","MISSING_QRCODE",""),IF($J36="UNKNOWN","UNKNOWN_PM_TYPE",""),IF($L36="UNKNOWN","UNKNOWN_STATUS",""))</f>
        <v/>
      </c>
      <c r="AQ36" s="42" t="str">
        <f t="shared" si="4"/>
        <v>YES</v>
      </c>
    </row>
    <row r="37" spans="1:43" x14ac:dyDescent="0.3">
      <c r="A37" s="38">
        <f>IF('query (10)'!A37="","",'query (10)'!A37)</f>
        <v>58</v>
      </c>
      <c r="B37" s="38" t="str">
        <f>IF('query (10)'!B37="","",'query (10)'!B37)</f>
        <v/>
      </c>
      <c r="C37" s="38" t="str">
        <f>TRIM(UPPER('query (10)'!M37))</f>
        <v>GR-434</v>
      </c>
      <c r="D37" s="38" t="str">
        <f>TRIM(UPPER(IFERROR(_xlfn.TEXTBEFORE('query (10)'!L37,"("),'query (10)'!L37)))</f>
        <v>OUTER RING RACEWAY SUPER FINISH MACHINE.</v>
      </c>
      <c r="E37" s="38" t="str">
        <f>IFERROR(TRIM(UPPER(_xlfn.TEXTBEFORE(_xlfn.TEXTAFTER('query (10)'!L37,"("),")"))),"")</f>
        <v/>
      </c>
      <c r="F37" s="38" t="str">
        <f>TRIM('query (10)'!K37)</f>
        <v>MCB2</v>
      </c>
      <c r="G37" s="38" t="str">
        <f>IF('query (10)'!J37="","",'query (10)'!J37)</f>
        <v>Work head</v>
      </c>
      <c r="H37" s="38" t="str">
        <f>TRIM(UPPER('query (10)'!J37))</f>
        <v>WORK HEAD</v>
      </c>
      <c r="I37" s="38" t="str">
        <f>IF('query (10)'!F37="","",'query (10)'!F37)</f>
        <v>Time-based Maintenance</v>
      </c>
      <c r="J37" s="38" t="str">
        <f>IF('query (10)'!F37="","",IFERROR(INDEX(Cleaning_Rules!$B$14:$B$17,MATCH(TRIM('query (10)'!F37),Cleaning_Rules!$A$14:$A$17,0)),"UNKNOWN"))</f>
        <v>TBM</v>
      </c>
      <c r="K37" s="38" t="str">
        <f>IF('query (10)'!G37="","",'query (10)'!G37)</f>
        <v>แผนใหม่</v>
      </c>
      <c r="L37" s="38" t="str">
        <f>IF('query (10)'!G37="","MISSING",IFERROR(INDEX(Cleaning_Rules!$B$5:$B$10,MATCH(TRIM('query (10)'!G37),Cleaning_Rules!$A$5:$A$10,0)),"UNKNOWN"))</f>
        <v>NEW_PLAN</v>
      </c>
      <c r="M37" s="38" t="str">
        <f>IF('query (10)'!I37="","",'query (10)'!I37)</f>
        <v>Mechanical</v>
      </c>
      <c r="N37" s="38" t="str">
        <f>IF('query (10)'!O37="","",'query (10)'!O37)</f>
        <v>Part Change</v>
      </c>
      <c r="O37" s="38" t="str">
        <f>IF('query (10)'!P37="","",'query (10)'!P37)</f>
        <v>Medium</v>
      </c>
      <c r="P37" s="38" t="str">
        <f>IF('query (10)'!N37="","",'query (10)'!N37)</f>
        <v>Repair spindle work head No.2 to cycle pm 3Y.
-bearing 7207ATD-P5
-FUN05SC</v>
      </c>
      <c r="Q37" s="38" t="str">
        <f>TRIM('query (10)'!N37)</f>
        <v>Repair spindle work head No.2 to cycle pm 3Y.
-bearing 7207ATD-P5
-FUN05SC</v>
      </c>
      <c r="R37" s="38" t="str">
        <f>TRIM(UPPER('query (10)'!R37))</f>
        <v>BEARING</v>
      </c>
      <c r="S37" s="38" t="str">
        <f>TRIM(UPPER('query (10)'!S37))</f>
        <v>7207ATYNDULP5</v>
      </c>
      <c r="T37" s="38" t="str">
        <f>IF('query (10)'!Q37="","",TRIM(UPPER('query (10)'!Q37)))</f>
        <v/>
      </c>
      <c r="U37" s="38" t="str">
        <f>IF('query (10)'!T37="","",'query (10)'!T37)</f>
        <v>4</v>
      </c>
      <c r="V37" s="39">
        <f>IF('query (10)'!T37="","",IFERROR(VALUE('query (10)'!T37),""))</f>
        <v>4</v>
      </c>
      <c r="W37" s="40">
        <f>IF('query (10)'!U37="","",'query (10)'!U37)</f>
        <v>52800</v>
      </c>
      <c r="X37" s="39">
        <f>IF('query (10)'!V37="","",'query (10)'!V37)</f>
        <v>1080</v>
      </c>
      <c r="Y37" s="41">
        <f>IF('query (10)'!W37="","",'query (10)'!W37)</f>
        <v>46413</v>
      </c>
      <c r="Z37" s="41" t="str">
        <f>IF('query (10)'!X37="","",'query (10)'!X37)</f>
        <v/>
      </c>
      <c r="AA37" s="41">
        <f>IF('query (10)'!Y37="","",'query (10)'!Y37)</f>
        <v>46413</v>
      </c>
      <c r="AB37" s="41">
        <f>IF('query (10)'!Z37="","",'query (10)'!Z37)</f>
        <v>47128</v>
      </c>
      <c r="AC37" s="38" t="str">
        <f>IF(OR('query (10)'!AA37="",COUNTIF(Cleaning_Rules!$A$21:$A$26,TRIM('query (10)'!AA37))&gt;0),"",TRIM('query (10)'!AA37))</f>
        <v/>
      </c>
      <c r="AD37" s="38" t="str">
        <f>IF('query (10)'!AB37="","",TRIM(IFERROR(_xlfn.TEXTBEFORE('query (10)'!AB37,"("),'query (10)'!AB37)))</f>
        <v/>
      </c>
      <c r="AE37" s="38" t="str">
        <f>IFERROR(LOWER(TRIM(_xlfn.TEXTBEFORE(_xlfn.TEXTAFTER('query (10)'!AB37,"("),")"))),"")</f>
        <v/>
      </c>
      <c r="AF37" s="38" t="str">
        <f>IF('query (10)'!AD37="","",TRIM('query (10)'!AD37))</f>
        <v>เจษฎา ผิวบาง</v>
      </c>
      <c r="AG37" s="38" t="str">
        <f>IF('query (10)'!AE37="","",TRIM('query (10)'!AE37))</f>
        <v>เจษฎา ผิวบาง</v>
      </c>
      <c r="AH37" s="38" t="str">
        <f>IF('query (10)'!AF37="","",IFERROR(VALUE('query (10)'!AF37),""))</f>
        <v/>
      </c>
      <c r="AI37" s="38" t="str">
        <f>IF('query (10)'!AG37="","",TRIM('query (10)'!AG37))</f>
        <v/>
      </c>
      <c r="AJ37" s="38" t="str">
        <f>IF('query (10)'!AH37="","",IFERROR(VALUE('query (10)'!AH37),""))</f>
        <v/>
      </c>
      <c r="AK37" s="38" t="str">
        <f>IF('query (10)'!AI37="","",TRIM('query (10)'!AI37))</f>
        <v/>
      </c>
      <c r="AL37" s="42">
        <f t="shared" si="0"/>
        <v>2027</v>
      </c>
      <c r="AM37" s="42" t="str">
        <f t="shared" si="1"/>
        <v>2027-01</v>
      </c>
      <c r="AN37" s="42" t="str">
        <f t="shared" ca="1" si="2"/>
        <v>ON_SCHEDULE</v>
      </c>
      <c r="AO37" s="42" t="str">
        <f t="shared" si="3"/>
        <v>GR-434 | OUTER RING RACEWAY SUPER FINISH MACHINE. | MCB2 | WORK HEAD | Time-based Maintenance | Mechanical | Part Change | Medium | Repair spindle work head No.2 to cycle pm 3Y.
-bearing 7207ATD-P5
-FUN05SC | BEARING | 7207ATYNDULP5 | เจษฎา ผิวบาง</v>
      </c>
      <c r="AP37" s="42" t="str">
        <f>_xlfn.TEXTJOIN("; ",TRUE,IF(COUNTA('query (10)'!A37:AK37)&lt;=6,"NEAR_EMPTY_ROW",""),IF($K37="","MISSING_STATUS",""),IF(AND($K37="เสร็จสิ้น",$Z37=""),"DONE_NO_ACTUAL_DATE",""),IF(AND($I37="Condition-based Maintenance",$AH37=""),"CBM_NO_MEASUREMENT",""),IF(OR($X37="",$X37=0),"INVALID_PERIOD",""),IF(AND($AA37&lt;&gt;"",$AB37&lt;&gt;"",$AB37&lt;$AA37),"DATE_SEQUENCE_ERROR",""),IF(AND($AB37&lt;&gt;"",$AB37&gt;DATE(2030,12,31)),"DATE_OUTLIER",""),IF($C37="","MISSING_QRCODE",""),IF($J37="UNKNOWN","UNKNOWN_PM_TYPE",""),IF($L37="UNKNOWN","UNKNOWN_STATUS",""))</f>
        <v/>
      </c>
      <c r="AQ37" s="42" t="str">
        <f t="shared" si="4"/>
        <v>YES</v>
      </c>
    </row>
    <row r="38" spans="1:43" x14ac:dyDescent="0.3">
      <c r="A38" s="38">
        <f>IF('query (10)'!A38="","",'query (10)'!A38)</f>
        <v>59</v>
      </c>
      <c r="B38" s="38" t="str">
        <f>IF('query (10)'!B38="","",'query (10)'!B38)</f>
        <v/>
      </c>
      <c r="C38" s="38" t="str">
        <f>TRIM(UPPER('query (10)'!M38))</f>
        <v>GR-428</v>
      </c>
      <c r="D38" s="38" t="str">
        <f>TRIM(UPPER(IFERROR(_xlfn.TEXTBEFORE('query (10)'!L38,"("),'query (10)'!L38)))</f>
        <v>INNER RING RACEWAY SUPER FINISH MACHINE.</v>
      </c>
      <c r="E38" s="38" t="str">
        <f>IFERROR(TRIM(UPPER(_xlfn.TEXTBEFORE(_xlfn.TEXTAFTER('query (10)'!L38,"("),")"))),"")</f>
        <v/>
      </c>
      <c r="F38" s="38" t="str">
        <f>TRIM('query (10)'!K38)</f>
        <v>MCB2</v>
      </c>
      <c r="G38" s="38" t="str">
        <f>IF('query (10)'!J38="","",'query (10)'!J38)</f>
        <v>Work head</v>
      </c>
      <c r="H38" s="38" t="str">
        <f>TRIM(UPPER('query (10)'!J38))</f>
        <v>WORK HEAD</v>
      </c>
      <c r="I38" s="38" t="str">
        <f>IF('query (10)'!F38="","",'query (10)'!F38)</f>
        <v>Time-based Maintenance</v>
      </c>
      <c r="J38" s="38" t="str">
        <f>IF('query (10)'!F38="","",IFERROR(INDEX(Cleaning_Rules!$B$14:$B$17,MATCH(TRIM('query (10)'!F38),Cleaning_Rules!$A$14:$A$17,0)),"UNKNOWN"))</f>
        <v>TBM</v>
      </c>
      <c r="K38" s="38" t="str">
        <f>IF('query (10)'!G38="","",'query (10)'!G38)</f>
        <v>แผนใหม่</v>
      </c>
      <c r="L38" s="38" t="str">
        <f>IF('query (10)'!G38="","MISSING",IFERROR(INDEX(Cleaning_Rules!$B$5:$B$10,MATCH(TRIM('query (10)'!G38),Cleaning_Rules!$A$5:$A$10,0)),"UNKNOWN"))</f>
        <v>NEW_PLAN</v>
      </c>
      <c r="M38" s="38" t="str">
        <f>IF('query (10)'!I38="","",'query (10)'!I38)</f>
        <v>Mechanical</v>
      </c>
      <c r="N38" s="38" t="str">
        <f>IF('query (10)'!O38="","",'query (10)'!O38)</f>
        <v>Part Change</v>
      </c>
      <c r="O38" s="38" t="str">
        <f>IF('query (10)'!P38="","",'query (10)'!P38)</f>
        <v>Medium</v>
      </c>
      <c r="P38" s="38" t="str">
        <f>IF('query (10)'!N38="","",'query (10)'!N38)</f>
        <v>Repair spindle work head No.2 to cycle pm 3Y.
-bearing 7207ATD-P5
-FUN05SC</v>
      </c>
      <c r="Q38" s="38" t="str">
        <f>TRIM('query (10)'!N38)</f>
        <v>Repair spindle work head No.2 to cycle pm 3Y.
-bearing 7207ATD-P5
-FUN05SC</v>
      </c>
      <c r="R38" s="38" t="str">
        <f>TRIM(UPPER('query (10)'!R38))</f>
        <v>BEARING</v>
      </c>
      <c r="S38" s="38" t="str">
        <f>TRIM(UPPER('query (10)'!S38))</f>
        <v>7207ATYNDULP5</v>
      </c>
      <c r="T38" s="38" t="str">
        <f>IF('query (10)'!Q38="","",TRIM(UPPER('query (10)'!Q38)))</f>
        <v/>
      </c>
      <c r="U38" s="38" t="str">
        <f>IF('query (10)'!T38="","",'query (10)'!T38)</f>
        <v>4</v>
      </c>
      <c r="V38" s="39">
        <f>IF('query (10)'!T38="","",IFERROR(VALUE('query (10)'!T38),""))</f>
        <v>4</v>
      </c>
      <c r="W38" s="40">
        <f>IF('query (10)'!U38="","",'query (10)'!U38)</f>
        <v>211200</v>
      </c>
      <c r="X38" s="39">
        <f>IF('query (10)'!V38="","",'query (10)'!V38)</f>
        <v>1080</v>
      </c>
      <c r="Y38" s="41">
        <f>IF('query (10)'!W38="","",'query (10)'!W38)</f>
        <v>46413</v>
      </c>
      <c r="Z38" s="41" t="str">
        <f>IF('query (10)'!X38="","",'query (10)'!X38)</f>
        <v/>
      </c>
      <c r="AA38" s="41">
        <f>IF('query (10)'!Y38="","",'query (10)'!Y38)</f>
        <v>46413</v>
      </c>
      <c r="AB38" s="41">
        <f>IF('query (10)'!Z38="","",'query (10)'!Z38)</f>
        <v>47128</v>
      </c>
      <c r="AC38" s="38" t="str">
        <f>IF(OR('query (10)'!AA38="",COUNTIF(Cleaning_Rules!$A$21:$A$26,TRIM('query (10)'!AA38))&gt;0),"",TRIM('query (10)'!AA38))</f>
        <v/>
      </c>
      <c r="AD38" s="38" t="str">
        <f>IF('query (10)'!AB38="","",TRIM(IFERROR(_xlfn.TEXTBEFORE('query (10)'!AB38,"("),'query (10)'!AB38)))</f>
        <v/>
      </c>
      <c r="AE38" s="38" t="str">
        <f>IFERROR(LOWER(TRIM(_xlfn.TEXTBEFORE(_xlfn.TEXTAFTER('query (10)'!AB38,"("),")"))),"")</f>
        <v/>
      </c>
      <c r="AF38" s="38" t="str">
        <f>IF('query (10)'!AD38="","",TRIM('query (10)'!AD38))</f>
        <v>เจษฎา ผิวบาง</v>
      </c>
      <c r="AG38" s="38" t="str">
        <f>IF('query (10)'!AE38="","",TRIM('query (10)'!AE38))</f>
        <v>เจษฎา ผิวบาง</v>
      </c>
      <c r="AH38" s="38" t="str">
        <f>IF('query (10)'!AF38="","",IFERROR(VALUE('query (10)'!AF38),""))</f>
        <v/>
      </c>
      <c r="AI38" s="38" t="str">
        <f>IF('query (10)'!AG38="","",TRIM('query (10)'!AG38))</f>
        <v/>
      </c>
      <c r="AJ38" s="38" t="str">
        <f>IF('query (10)'!AH38="","",IFERROR(VALUE('query (10)'!AH38),""))</f>
        <v/>
      </c>
      <c r="AK38" s="38" t="str">
        <f>IF('query (10)'!AI38="","",TRIM('query (10)'!AI38))</f>
        <v/>
      </c>
      <c r="AL38" s="42">
        <f t="shared" si="0"/>
        <v>2027</v>
      </c>
      <c r="AM38" s="42" t="str">
        <f t="shared" si="1"/>
        <v>2027-01</v>
      </c>
      <c r="AN38" s="42" t="str">
        <f t="shared" ca="1" si="2"/>
        <v>ON_SCHEDULE</v>
      </c>
      <c r="AO38" s="42" t="str">
        <f t="shared" si="3"/>
        <v>GR-428 | INNER RING RACEWAY SUPER FINISH MACHINE. | MCB2 | WORK HEAD | Time-based Maintenance | Mechanical | Part Change | Medium | Repair spindle work head No.2 to cycle pm 3Y.
-bearing 7207ATD-P5
-FUN05SC | BEARING | 7207ATYNDULP5 | เจษฎา ผิวบาง</v>
      </c>
      <c r="AP38" s="42" t="str">
        <f>_xlfn.TEXTJOIN("; ",TRUE,IF(COUNTA('query (10)'!A38:AK38)&lt;=6,"NEAR_EMPTY_ROW",""),IF($K38="","MISSING_STATUS",""),IF(AND($K38="เสร็จสิ้น",$Z38=""),"DONE_NO_ACTUAL_DATE",""),IF(AND($I38="Condition-based Maintenance",$AH38=""),"CBM_NO_MEASUREMENT",""),IF(OR($X38="",$X38=0),"INVALID_PERIOD",""),IF(AND($AA38&lt;&gt;"",$AB38&lt;&gt;"",$AB38&lt;$AA38),"DATE_SEQUENCE_ERROR",""),IF(AND($AB38&lt;&gt;"",$AB38&gt;DATE(2030,12,31)),"DATE_OUTLIER",""),IF($C38="","MISSING_QRCODE",""),IF($J38="UNKNOWN","UNKNOWN_PM_TYPE",""),IF($L38="UNKNOWN","UNKNOWN_STATUS",""))</f>
        <v/>
      </c>
      <c r="AQ38" s="42" t="str">
        <f t="shared" si="4"/>
        <v>YES</v>
      </c>
    </row>
    <row r="39" spans="1:43" x14ac:dyDescent="0.3">
      <c r="A39" s="38">
        <f>IF('query (10)'!A39="","",'query (10)'!A39)</f>
        <v>63</v>
      </c>
      <c r="B39" s="38">
        <f>IF('query (10)'!B39="","",'query (10)'!B39)</f>
        <v>17717</v>
      </c>
      <c r="C39" s="38" t="str">
        <f>TRIM(UPPER('query (10)'!M39))</f>
        <v>GR-424</v>
      </c>
      <c r="D39" s="38" t="str">
        <f>TRIM(UPPER(IFERROR(_xlfn.TEXTBEFORE('query (10)'!L39,"("),'query (10)'!L39)))</f>
        <v>INNER RING RACEWAY GRINDING MACHINE.</v>
      </c>
      <c r="E39" s="38" t="str">
        <f>IFERROR(TRIM(UPPER(_xlfn.TEXTBEFORE(_xlfn.TEXTAFTER('query (10)'!L39,"("),")"))),"")</f>
        <v/>
      </c>
      <c r="F39" s="38" t="str">
        <f>TRIM('query (10)'!K39)</f>
        <v>MCB2</v>
      </c>
      <c r="G39" s="38" t="str">
        <f>IF('query (10)'!J39="","",'query (10)'!J39)</f>
        <v>Work head</v>
      </c>
      <c r="H39" s="38" t="str">
        <f>TRIM(UPPER('query (10)'!J39))</f>
        <v>WORK HEAD</v>
      </c>
      <c r="I39" s="38" t="str">
        <f>IF('query (10)'!F39="","",'query (10)'!F39)</f>
        <v>Time-based Maintenance</v>
      </c>
      <c r="J39" s="38" t="str">
        <f>IF('query (10)'!F39="","",IFERROR(INDEX(Cleaning_Rules!$B$14:$B$17,MATCH(TRIM('query (10)'!F39),Cleaning_Rules!$A$14:$A$17,0)),"UNKNOWN"))</f>
        <v>TBM</v>
      </c>
      <c r="K39" s="38" t="str">
        <f>IF('query (10)'!G39="","",'query (10)'!G39)</f>
        <v>เสร็จสิ้น</v>
      </c>
      <c r="L39" s="38" t="str">
        <f>IF('query (10)'!G39="","MISSING",IFERROR(INDEX(Cleaning_Rules!$B$5:$B$10,MATCH(TRIM('query (10)'!G39),Cleaning_Rules!$A$5:$A$10,0)),"UNKNOWN"))</f>
        <v>COMPLETED</v>
      </c>
      <c r="M39" s="38" t="str">
        <f>IF('query (10)'!I39="","",'query (10)'!I39)</f>
        <v>Mechanical</v>
      </c>
      <c r="N39" s="38" t="str">
        <f>IF('query (10)'!O39="","",'query (10)'!O39)</f>
        <v>Part Change</v>
      </c>
      <c r="O39" s="38" t="str">
        <f>IF('query (10)'!P39="","",'query (10)'!P39)</f>
        <v>Medium</v>
      </c>
      <c r="P39" s="38" t="str">
        <f>IF('query (10)'!N39="","",'query (10)'!N39)</f>
        <v>Change belt work head to cycle pm 1Y.
- Belt 2/5MS-750 = 1 EA.</v>
      </c>
      <c r="Q39" s="38" t="str">
        <f>TRIM('query (10)'!N39)</f>
        <v>Change belt work head to cycle pm 1Y.
- Belt 2/5MS-750 = 1 EA.</v>
      </c>
      <c r="R39" s="38" t="str">
        <f>TRIM(UPPER('query (10)'!R39))</f>
        <v>BELT</v>
      </c>
      <c r="S39" s="38" t="str">
        <f>TRIM(UPPER('query (10)'!S39))</f>
        <v>2/5MS750</v>
      </c>
      <c r="T39" s="38" t="str">
        <f>IF('query (10)'!Q39="","",TRIM(UPPER('query (10)'!Q39)))</f>
        <v/>
      </c>
      <c r="U39" s="38" t="str">
        <f>IF('query (10)'!T39="","",'query (10)'!T39)</f>
        <v>1</v>
      </c>
      <c r="V39" s="39">
        <f>IF('query (10)'!T39="","",IFERROR(VALUE('query (10)'!T39),""))</f>
        <v>1</v>
      </c>
      <c r="W39" s="40">
        <f>IF('query (10)'!U39="","",'query (10)'!U39)</f>
        <v>994.875</v>
      </c>
      <c r="X39" s="39">
        <f>IF('query (10)'!V39="","",'query (10)'!V39)</f>
        <v>365</v>
      </c>
      <c r="Y39" s="41">
        <f>IF('query (10)'!W39="","",'query (10)'!W39)</f>
        <v>46048</v>
      </c>
      <c r="Z39" s="41" t="str">
        <f>IF('query (10)'!X39="","",'query (10)'!X39)</f>
        <v/>
      </c>
      <c r="AA39" s="41">
        <f>IF('query (10)'!Y39="","",'query (10)'!Y39)</f>
        <v>46048</v>
      </c>
      <c r="AB39" s="41">
        <f>IF('query (10)'!Z39="","",'query (10)'!Z39)</f>
        <v>46424</v>
      </c>
      <c r="AC39" s="38" t="str">
        <f>IF(OR('query (10)'!AA39="",COUNTIF(Cleaning_Rules!$A$21:$A$26,TRIM('query (10)'!AA39))&gt;0),"",TRIM('query (10)'!AA39))</f>
        <v/>
      </c>
      <c r="AD39" s="38" t="str">
        <f>IF('query (10)'!AB39="","",TRIM(IFERROR(_xlfn.TEXTBEFORE('query (10)'!AB39,"("),'query (10)'!AB39)))</f>
        <v>เริ่มซ่อมงาน PM แล้ว รับผิดชอบโดย JAKKAPAT KHOTSOMBAT</v>
      </c>
      <c r="AE39" s="38" t="str">
        <f>IFERROR(LOWER(TRIM(_xlfn.TEXTBEFORE(_xlfn.TEXTAFTER('query (10)'!AB39,"("),")"))),"")</f>
        <v>jakkapat@nsk.com</v>
      </c>
      <c r="AF39" s="38" t="str">
        <f>IF('query (10)'!AD39="","",TRIM('query (10)'!AD39))</f>
        <v>เจษฎา ผิวบาง</v>
      </c>
      <c r="AG39" s="38" t="str">
        <f>IF('query (10)'!AE39="","",TRIM('query (10)'!AE39))</f>
        <v>จักรภัทร โคตรสมบัติ</v>
      </c>
      <c r="AH39" s="38" t="str">
        <f>IF('query (10)'!AF39="","",IFERROR(VALUE('query (10)'!AF39),""))</f>
        <v/>
      </c>
      <c r="AI39" s="38" t="str">
        <f>IF('query (10)'!AG39="","",TRIM('query (10)'!AG39))</f>
        <v/>
      </c>
      <c r="AJ39" s="38" t="str">
        <f>IF('query (10)'!AH39="","",IFERROR(VALUE('query (10)'!AH39),""))</f>
        <v/>
      </c>
      <c r="AK39" s="38" t="str">
        <f>IF('query (10)'!AI39="","",TRIM('query (10)'!AI39))</f>
        <v/>
      </c>
      <c r="AL39" s="42">
        <f t="shared" si="0"/>
        <v>2026</v>
      </c>
      <c r="AM39" s="42" t="str">
        <f t="shared" si="1"/>
        <v>2026-01</v>
      </c>
      <c r="AN39" s="42" t="str">
        <f t="shared" ca="1" si="2"/>
        <v/>
      </c>
      <c r="AO39" s="42" t="str">
        <f t="shared" si="3"/>
        <v>GR-424 | INNER RING RACEWAY GRINDING MACHINE. | MCB2 | WORK HEAD | Time-based Maintenance | Mechanical | Part Change | Medium | Change belt work head to cycle pm 1Y.
- Belt 2/5MS-750 = 1 EA. | BELT | 2/5MS750 | เริ่มซ่อมงาน PM แล้ว รับผิดชอบโดย JAKKAPAT KHOTSOMBAT | จักรภัทร โคตรสมบัติ</v>
      </c>
      <c r="AP39" s="42" t="str">
        <f>_xlfn.TEXTJOIN("; ",TRUE,IF(COUNTA('query (10)'!A39:AK39)&lt;=6,"NEAR_EMPTY_ROW",""),IF($K39="","MISSING_STATUS",""),IF(AND($K39="เสร็จสิ้น",$Z39=""),"DONE_NO_ACTUAL_DATE",""),IF(AND($I39="Condition-based Maintenance",$AH39=""),"CBM_NO_MEASUREMENT",""),IF(OR($X39="",$X39=0),"INVALID_PERIOD",""),IF(AND($AA39&lt;&gt;"",$AB39&lt;&gt;"",$AB39&lt;$AA39),"DATE_SEQUENCE_ERROR",""),IF(AND($AB39&lt;&gt;"",$AB39&gt;DATE(2030,12,31)),"DATE_OUTLIER",""),IF($C39="","MISSING_QRCODE",""),IF($J39="UNKNOWN","UNKNOWN_PM_TYPE",""),IF($L39="UNKNOWN","UNKNOWN_STATUS",""))</f>
        <v>DONE_NO_ACTUAL_DATE</v>
      </c>
      <c r="AQ39" s="42" t="str">
        <f t="shared" si="4"/>
        <v>YES</v>
      </c>
    </row>
    <row r="40" spans="1:43" x14ac:dyDescent="0.3">
      <c r="A40" s="38">
        <f>IF('query (10)'!A40="","",'query (10)'!A40)</f>
        <v>64</v>
      </c>
      <c r="B40" s="38">
        <f>IF('query (10)'!B40="","",'query (10)'!B40)</f>
        <v>18617</v>
      </c>
      <c r="C40" s="38" t="str">
        <f>TRIM(UPPER('query (10)'!M40))</f>
        <v>GR-715</v>
      </c>
      <c r="D40" s="38" t="str">
        <f>TRIM(UPPER(IFERROR(_xlfn.TEXTBEFORE('query (10)'!L40,"("),'query (10)'!L40)))</f>
        <v>INNER RING RACEWAY GRINDING MACHINE.</v>
      </c>
      <c r="E40" s="38" t="str">
        <f>IFERROR(TRIM(UPPER(_xlfn.TEXTBEFORE(_xlfn.TEXTAFTER('query (10)'!L40,"("),")"))),"")</f>
        <v/>
      </c>
      <c r="F40" s="38" t="str">
        <f>TRIM('query (10)'!K40)</f>
        <v>MCB3</v>
      </c>
      <c r="G40" s="38" t="str">
        <f>IF('query (10)'!J40="","",'query (10)'!J40)</f>
        <v>Work head</v>
      </c>
      <c r="H40" s="38" t="str">
        <f>TRIM(UPPER('query (10)'!J40))</f>
        <v>WORK HEAD</v>
      </c>
      <c r="I40" s="38" t="str">
        <f>IF('query (10)'!F40="","",'query (10)'!F40)</f>
        <v>Time-based Maintenance</v>
      </c>
      <c r="J40" s="38" t="str">
        <f>IF('query (10)'!F40="","",IFERROR(INDEX(Cleaning_Rules!$B$14:$B$17,MATCH(TRIM('query (10)'!F40),Cleaning_Rules!$A$14:$A$17,0)),"UNKNOWN"))</f>
        <v>TBM</v>
      </c>
      <c r="K40" s="38" t="str">
        <f>IF('query (10)'!G40="","",'query (10)'!G40)</f>
        <v>เสร็จสิ้น</v>
      </c>
      <c r="L40" s="38" t="str">
        <f>IF('query (10)'!G40="","MISSING",IFERROR(INDEX(Cleaning_Rules!$B$5:$B$10,MATCH(TRIM('query (10)'!G40),Cleaning_Rules!$A$5:$A$10,0)),"UNKNOWN"))</f>
        <v>COMPLETED</v>
      </c>
      <c r="M40" s="38" t="str">
        <f>IF('query (10)'!I40="","",'query (10)'!I40)</f>
        <v>Mechanical</v>
      </c>
      <c r="N40" s="38" t="str">
        <f>IF('query (10)'!O40="","",'query (10)'!O40)</f>
        <v>Part Change</v>
      </c>
      <c r="O40" s="38" t="str">
        <f>IF('query (10)'!P40="","",'query (10)'!P40)</f>
        <v>Medium</v>
      </c>
      <c r="P40" s="38" t="str">
        <f>IF('query (10)'!N40="","",'query (10)'!N40)</f>
        <v>Change belt work head to cycle pm 1Y.
- belt 2/5MS-750 = 1 EA.</v>
      </c>
      <c r="Q40" s="38" t="str">
        <f>TRIM('query (10)'!N40)</f>
        <v>Change belt work head to cycle pm 1Y.
- belt 2/5MS-750 = 1 EA.</v>
      </c>
      <c r="R40" s="38" t="str">
        <f>TRIM(UPPER('query (10)'!R40))</f>
        <v>BELT</v>
      </c>
      <c r="S40" s="38" t="str">
        <f>TRIM(UPPER('query (10)'!S40))</f>
        <v>2/5MS750</v>
      </c>
      <c r="T40" s="38" t="str">
        <f>IF('query (10)'!Q40="","",TRIM(UPPER('query (10)'!Q40)))</f>
        <v/>
      </c>
      <c r="U40" s="38" t="str">
        <f>IF('query (10)'!T40="","",'query (10)'!T40)</f>
        <v>1</v>
      </c>
      <c r="V40" s="39">
        <f>IF('query (10)'!T40="","",IFERROR(VALUE('query (10)'!T40),""))</f>
        <v>1</v>
      </c>
      <c r="W40" s="40">
        <f>IF('query (10)'!U40="","",'query (10)'!U40)</f>
        <v>994.875</v>
      </c>
      <c r="X40" s="39">
        <f>IF('query (10)'!V40="","",'query (10)'!V40)</f>
        <v>365</v>
      </c>
      <c r="Y40" s="41">
        <f>IF('query (10)'!W40="","",'query (10)'!W40)</f>
        <v>46049</v>
      </c>
      <c r="Z40" s="41" t="str">
        <f>IF('query (10)'!X40="","",'query (10)'!X40)</f>
        <v/>
      </c>
      <c r="AA40" s="41">
        <f>IF('query (10)'!Y40="","",'query (10)'!Y40)</f>
        <v>46049</v>
      </c>
      <c r="AB40" s="41">
        <f>IF('query (10)'!Z40="","",'query (10)'!Z40)</f>
        <v>46414</v>
      </c>
      <c r="AC40" s="38" t="str">
        <f>IF(OR('query (10)'!AA40="",COUNTIF(Cleaning_Rules!$A$21:$A$26,TRIM('query (10)'!AA40))&gt;0),"",TRIM('query (10)'!AA40))</f>
        <v/>
      </c>
      <c r="AD40" s="38" t="str">
        <f>IF('query (10)'!AB40="","",TRIM(IFERROR(_xlfn.TEXTBEFORE('query (10)'!AB40,"("),'query (10)'!AB40)))</f>
        <v>เริ่มซ่อมงาน PM แล้ว รับผิดชอบโดย KUNANON PARAWANWONG</v>
      </c>
      <c r="AE40" s="38" t="str">
        <f>IFERROR(LOWER(TRIM(_xlfn.TEXTBEFORE(_xlfn.TEXTAFTER('query (10)'!AB40,"("),")"))),"")</f>
        <v>parawanwong-k-3161@nsk.com</v>
      </c>
      <c r="AF40" s="38" t="str">
        <f>IF('query (10)'!AD40="","",TRIM('query (10)'!AD40))</f>
        <v>เจษฎา ผิวบาง</v>
      </c>
      <c r="AG40" s="38" t="str">
        <f>IF('query (10)'!AE40="","",TRIM('query (10)'!AE40))</f>
        <v>คุณานนต์ ปารวัณวงศ์</v>
      </c>
      <c r="AH40" s="38" t="str">
        <f>IF('query (10)'!AF40="","",IFERROR(VALUE('query (10)'!AF40),""))</f>
        <v/>
      </c>
      <c r="AI40" s="38" t="str">
        <f>IF('query (10)'!AG40="","",TRIM('query (10)'!AG40))</f>
        <v/>
      </c>
      <c r="AJ40" s="38" t="str">
        <f>IF('query (10)'!AH40="","",IFERROR(VALUE('query (10)'!AH40),""))</f>
        <v/>
      </c>
      <c r="AK40" s="38" t="str">
        <f>IF('query (10)'!AI40="","",TRIM('query (10)'!AI40))</f>
        <v/>
      </c>
      <c r="AL40" s="42">
        <f t="shared" si="0"/>
        <v>2026</v>
      </c>
      <c r="AM40" s="42" t="str">
        <f t="shared" si="1"/>
        <v>2026-01</v>
      </c>
      <c r="AN40" s="42" t="str">
        <f t="shared" ca="1" si="2"/>
        <v/>
      </c>
      <c r="AO40" s="42" t="str">
        <f t="shared" si="3"/>
        <v>GR-715 | INNER RING RACEWAY GRINDING MACHINE. | MCB3 | WORK HEAD | Time-based Maintenance | Mechanical | Part Change | Medium | Change belt work head to cycle pm 1Y.
- belt 2/5MS-750 = 1 EA. | BELT | 2/5MS750 | เริ่มซ่อมงาน PM แล้ว รับผิดชอบโดย KUNANON PARAWANWONG | คุณานนต์ ปารวัณวงศ์</v>
      </c>
      <c r="AP40" s="42" t="str">
        <f>_xlfn.TEXTJOIN("; ",TRUE,IF(COUNTA('query (10)'!A40:AK40)&lt;=6,"NEAR_EMPTY_ROW",""),IF($K40="","MISSING_STATUS",""),IF(AND($K40="เสร็จสิ้น",$Z40=""),"DONE_NO_ACTUAL_DATE",""),IF(AND($I40="Condition-based Maintenance",$AH40=""),"CBM_NO_MEASUREMENT",""),IF(OR($X40="",$X40=0),"INVALID_PERIOD",""),IF(AND($AA40&lt;&gt;"",$AB40&lt;&gt;"",$AB40&lt;$AA40),"DATE_SEQUENCE_ERROR",""),IF(AND($AB40&lt;&gt;"",$AB40&gt;DATE(2030,12,31)),"DATE_OUTLIER",""),IF($C40="","MISSING_QRCODE",""),IF($J40="UNKNOWN","UNKNOWN_PM_TYPE",""),IF($L40="UNKNOWN","UNKNOWN_STATUS",""))</f>
        <v>DONE_NO_ACTUAL_DATE</v>
      </c>
      <c r="AQ40" s="42" t="str">
        <f t="shared" si="4"/>
        <v>YES</v>
      </c>
    </row>
    <row r="41" spans="1:43" x14ac:dyDescent="0.3">
      <c r="A41" s="38">
        <f>IF('query (10)'!A41="","",'query (10)'!A41)</f>
        <v>65</v>
      </c>
      <c r="B41" s="38">
        <f>IF('query (10)'!B41="","",'query (10)'!B41)</f>
        <v>17718</v>
      </c>
      <c r="C41" s="38" t="str">
        <f>TRIM(UPPER('query (10)'!M41))</f>
        <v>DE-433</v>
      </c>
      <c r="D41" s="38" t="str">
        <f>TRIM(UPPER(IFERROR(_xlfn.TEXTBEFORE('query (10)'!L41,"("),'query (10)'!L41)))</f>
        <v>DEMAGNETIZING FOR OUTER RING MACHINE.</v>
      </c>
      <c r="E41" s="38" t="str">
        <f>IFERROR(TRIM(UPPER(_xlfn.TEXTBEFORE(_xlfn.TEXTAFTER('query (10)'!L41,"("),")"))),"")</f>
        <v/>
      </c>
      <c r="F41" s="38" t="str">
        <f>TRIM('query (10)'!K41)</f>
        <v>MCB2</v>
      </c>
      <c r="G41" s="38" t="str">
        <f>IF('query (10)'!J41="","",'query (10)'!J41)</f>
        <v>Carrier</v>
      </c>
      <c r="H41" s="38" t="str">
        <f>TRIM(UPPER('query (10)'!J41))</f>
        <v>CARRIER</v>
      </c>
      <c r="I41" s="38" t="str">
        <f>IF('query (10)'!F41="","",'query (10)'!F41)</f>
        <v>Time-based Maintenance</v>
      </c>
      <c r="J41" s="38" t="str">
        <f>IF('query (10)'!F41="","",IFERROR(INDEX(Cleaning_Rules!$B$14:$B$17,MATCH(TRIM('query (10)'!F41),Cleaning_Rules!$A$14:$A$17,0)),"UNKNOWN"))</f>
        <v>TBM</v>
      </c>
      <c r="K41" s="38" t="str">
        <f>IF('query (10)'!G41="","",'query (10)'!G41)</f>
        <v>เสร็จสิ้น</v>
      </c>
      <c r="L41" s="38" t="str">
        <f>IF('query (10)'!G41="","MISSING",IFERROR(INDEX(Cleaning_Rules!$B$5:$B$10,MATCH(TRIM('query (10)'!G41),Cleaning_Rules!$A$5:$A$10,0)),"UNKNOWN"))</f>
        <v>COMPLETED</v>
      </c>
      <c r="M41" s="38" t="str">
        <f>IF('query (10)'!I41="","",'query (10)'!I41)</f>
        <v>Mechanical</v>
      </c>
      <c r="N41" s="38" t="str">
        <f>IF('query (10)'!O41="","",'query (10)'!O41)</f>
        <v>Part Change</v>
      </c>
      <c r="O41" s="38" t="str">
        <f>IF('query (10)'!P41="","",'query (10)'!P41)</f>
        <v>Medium</v>
      </c>
      <c r="P41" s="38" t="str">
        <f>IF('query (10)'!N41="","",'query (10)'!N41)</f>
        <v>Change seal kit air cylinder carrier No.2 to cycle pm 6M.
- Seal kit CDQ2A40 (SMC) = 1 EA.</v>
      </c>
      <c r="Q41" s="38" t="str">
        <f>TRIM('query (10)'!N41)</f>
        <v>Change seal kit air cylinder carrier No.2 to cycle pm 6M.
- Seal kit CDQ2A40 (SMC) = 1 EA.</v>
      </c>
      <c r="R41" s="38" t="str">
        <f>TRIM(UPPER('query (10)'!R41))</f>
        <v>SEAL</v>
      </c>
      <c r="S41" s="38" t="str">
        <f>TRIM(UPPER('query (10)'!S41))</f>
        <v>CDQ2A40</v>
      </c>
      <c r="T41" s="38" t="str">
        <f>IF('query (10)'!Q41="","",TRIM(UPPER('query (10)'!Q41)))</f>
        <v/>
      </c>
      <c r="U41" s="38" t="str">
        <f>IF('query (10)'!T41="","",'query (10)'!T41)</f>
        <v>1</v>
      </c>
      <c r="V41" s="39">
        <f>IF('query (10)'!T41="","",IFERROR(VALUE('query (10)'!T41),""))</f>
        <v>1</v>
      </c>
      <c r="W41" s="40">
        <f>IF('query (10)'!U41="","",'query (10)'!U41)</f>
        <v>155</v>
      </c>
      <c r="X41" s="39">
        <f>IF('query (10)'!V41="","",'query (10)'!V41)</f>
        <v>180</v>
      </c>
      <c r="Y41" s="41">
        <f>IF('query (10)'!W41="","",'query (10)'!W41)</f>
        <v>46048</v>
      </c>
      <c r="Z41" s="41" t="str">
        <f>IF('query (10)'!X41="","",'query (10)'!X41)</f>
        <v/>
      </c>
      <c r="AA41" s="41">
        <f>IF('query (10)'!Y41="","",'query (10)'!Y41)</f>
        <v>46048</v>
      </c>
      <c r="AB41" s="41">
        <f>IF('query (10)'!Z41="","",'query (10)'!Z41)</f>
        <v>46239</v>
      </c>
      <c r="AC41" s="38" t="str">
        <f>IF(OR('query (10)'!AA41="",COUNTIF(Cleaning_Rules!$A$21:$A$26,TRIM('query (10)'!AA41))&gt;0),"",TRIM('query (10)'!AA41))</f>
        <v/>
      </c>
      <c r="AD41" s="38" t="str">
        <f>IF('query (10)'!AB41="","",TRIM(IFERROR(_xlfn.TEXTBEFORE('query (10)'!AB41,"("),'query (10)'!AB41)))</f>
        <v>เริ่มซ่อมงาน PM แล้ว รับผิดชอบโดย PUCHIT KULSEREE</v>
      </c>
      <c r="AE41" s="38" t="str">
        <f>IFERROR(LOWER(TRIM(_xlfn.TEXTBEFORE(_xlfn.TEXTAFTER('query (10)'!AB41,"("),")"))),"")</f>
        <v>puchit@nsk.com</v>
      </c>
      <c r="AF41" s="38" t="str">
        <f>IF('query (10)'!AD41="","",TRIM('query (10)'!AD41))</f>
        <v>เจษฎา ผิวบาง</v>
      </c>
      <c r="AG41" s="38" t="str">
        <f>IF('query (10)'!AE41="","",TRIM('query (10)'!AE41))</f>
        <v>ภูชิต กุลเสรี</v>
      </c>
      <c r="AH41" s="38" t="str">
        <f>IF('query (10)'!AF41="","",IFERROR(VALUE('query (10)'!AF41),""))</f>
        <v/>
      </c>
      <c r="AI41" s="38" t="str">
        <f>IF('query (10)'!AG41="","",TRIM('query (10)'!AG41))</f>
        <v/>
      </c>
      <c r="AJ41" s="38" t="str">
        <f>IF('query (10)'!AH41="","",IFERROR(VALUE('query (10)'!AH41),""))</f>
        <v/>
      </c>
      <c r="AK41" s="38" t="str">
        <f>IF('query (10)'!AI41="","",TRIM('query (10)'!AI41))</f>
        <v/>
      </c>
      <c r="AL41" s="42">
        <f t="shared" si="0"/>
        <v>2026</v>
      </c>
      <c r="AM41" s="42" t="str">
        <f t="shared" si="1"/>
        <v>2026-01</v>
      </c>
      <c r="AN41" s="42" t="str">
        <f t="shared" ca="1" si="2"/>
        <v/>
      </c>
      <c r="AO41" s="42" t="str">
        <f t="shared" si="3"/>
        <v>DE-433 | DEMAGNETIZING FOR OUTER RING MACHINE. | MCB2 | CARRIER | Time-based Maintenance | Mechanical | Part Change | Medium | Change seal kit air cylinder carrier No.2 to cycle pm 6M.
- Seal kit CDQ2A40 (SMC) = 1 EA. | SEAL | CDQ2A40 | เริ่มซ่อมงาน PM แล้ว รับผิดชอบโดย PUCHIT KULSEREE | ภูชิต กุลเสรี</v>
      </c>
      <c r="AP41" s="42" t="str">
        <f>_xlfn.TEXTJOIN("; ",TRUE,IF(COUNTA('query (10)'!A41:AK41)&lt;=6,"NEAR_EMPTY_ROW",""),IF($K41="","MISSING_STATUS",""),IF(AND($K41="เสร็จสิ้น",$Z41=""),"DONE_NO_ACTUAL_DATE",""),IF(AND($I41="Condition-based Maintenance",$AH41=""),"CBM_NO_MEASUREMENT",""),IF(OR($X41="",$X41=0),"INVALID_PERIOD",""),IF(AND($AA41&lt;&gt;"",$AB41&lt;&gt;"",$AB41&lt;$AA41),"DATE_SEQUENCE_ERROR",""),IF(AND($AB41&lt;&gt;"",$AB41&gt;DATE(2030,12,31)),"DATE_OUTLIER",""),IF($C41="","MISSING_QRCODE",""),IF($J41="UNKNOWN","UNKNOWN_PM_TYPE",""),IF($L41="UNKNOWN","UNKNOWN_STATUS",""))</f>
        <v>DONE_NO_ACTUAL_DATE</v>
      </c>
      <c r="AQ41" s="42" t="str">
        <f t="shared" si="4"/>
        <v>YES</v>
      </c>
    </row>
    <row r="42" spans="1:43" x14ac:dyDescent="0.3">
      <c r="A42" s="38">
        <f>IF('query (10)'!A42="","",'query (10)'!A42)</f>
        <v>66</v>
      </c>
      <c r="B42" s="38">
        <f>IF('query (10)'!B42="","",'query (10)'!B42)</f>
        <v>17719</v>
      </c>
      <c r="C42" s="38" t="str">
        <f>TRIM(UPPER('query (10)'!M42))</f>
        <v>DE-427</v>
      </c>
      <c r="D42" s="38" t="str">
        <f>TRIM(UPPER(IFERROR(_xlfn.TEXTBEFORE('query (10)'!L42,"("),'query (10)'!L42)))</f>
        <v>DEMAGNETIZING FOR INNER RING MACHINE.</v>
      </c>
      <c r="E42" s="38" t="str">
        <f>IFERROR(TRIM(UPPER(_xlfn.TEXTBEFORE(_xlfn.TEXTAFTER('query (10)'!L42,"("),")"))),"")</f>
        <v/>
      </c>
      <c r="F42" s="38" t="str">
        <f>TRIM('query (10)'!K42)</f>
        <v>MCB2</v>
      </c>
      <c r="G42" s="38" t="str">
        <f>IF('query (10)'!J42="","",'query (10)'!J42)</f>
        <v>Carrier</v>
      </c>
      <c r="H42" s="38" t="str">
        <f>TRIM(UPPER('query (10)'!J42))</f>
        <v>CARRIER</v>
      </c>
      <c r="I42" s="38" t="str">
        <f>IF('query (10)'!F42="","",'query (10)'!F42)</f>
        <v>Time-based Maintenance</v>
      </c>
      <c r="J42" s="38" t="str">
        <f>IF('query (10)'!F42="","",IFERROR(INDEX(Cleaning_Rules!$B$14:$B$17,MATCH(TRIM('query (10)'!F42),Cleaning_Rules!$A$14:$A$17,0)),"UNKNOWN"))</f>
        <v>TBM</v>
      </c>
      <c r="K42" s="38" t="str">
        <f>IF('query (10)'!G42="","",'query (10)'!G42)</f>
        <v>เสร็จสิ้น</v>
      </c>
      <c r="L42" s="38" t="str">
        <f>IF('query (10)'!G42="","MISSING",IFERROR(INDEX(Cleaning_Rules!$B$5:$B$10,MATCH(TRIM('query (10)'!G42),Cleaning_Rules!$A$5:$A$10,0)),"UNKNOWN"))</f>
        <v>COMPLETED</v>
      </c>
      <c r="M42" s="38" t="str">
        <f>IF('query (10)'!I42="","",'query (10)'!I42)</f>
        <v>Mechanical</v>
      </c>
      <c r="N42" s="38" t="str">
        <f>IF('query (10)'!O42="","",'query (10)'!O42)</f>
        <v>Part Change</v>
      </c>
      <c r="O42" s="38" t="str">
        <f>IF('query (10)'!P42="","",'query (10)'!P42)</f>
        <v>Medium</v>
      </c>
      <c r="P42" s="38" t="str">
        <f>IF('query (10)'!N42="","",'query (10)'!N42)</f>
        <v>Change seal kit air cylinder carrier No.2 to cycle pm 6M.
- Seal kit CDQ2A40 (SMC) = 1 EA.</v>
      </c>
      <c r="Q42" s="38" t="str">
        <f>TRIM('query (10)'!N42)</f>
        <v>Change seal kit air cylinder carrier No.2 to cycle pm 6M.
- Seal kit CDQ2A40 (SMC) = 1 EA.</v>
      </c>
      <c r="R42" s="38" t="str">
        <f>TRIM(UPPER('query (10)'!R42))</f>
        <v>SEAL</v>
      </c>
      <c r="S42" s="38" t="str">
        <f>TRIM(UPPER('query (10)'!S42))</f>
        <v>CDQ2A40</v>
      </c>
      <c r="T42" s="38" t="str">
        <f>IF('query (10)'!Q42="","",TRIM(UPPER('query (10)'!Q42)))</f>
        <v/>
      </c>
      <c r="U42" s="38" t="str">
        <f>IF('query (10)'!T42="","",'query (10)'!T42)</f>
        <v>1</v>
      </c>
      <c r="V42" s="39">
        <f>IF('query (10)'!T42="","",IFERROR(VALUE('query (10)'!T42),""))</f>
        <v>1</v>
      </c>
      <c r="W42" s="40">
        <f>IF('query (10)'!U42="","",'query (10)'!U42)</f>
        <v>155</v>
      </c>
      <c r="X42" s="39">
        <f>IF('query (10)'!V42="","",'query (10)'!V42)</f>
        <v>180</v>
      </c>
      <c r="Y42" s="41">
        <f>IF('query (10)'!W42="","",'query (10)'!W42)</f>
        <v>46048</v>
      </c>
      <c r="Z42" s="41" t="str">
        <f>IF('query (10)'!X42="","",'query (10)'!X42)</f>
        <v/>
      </c>
      <c r="AA42" s="41">
        <f>IF('query (10)'!Y42="","",'query (10)'!Y42)</f>
        <v>46048</v>
      </c>
      <c r="AB42" s="41">
        <f>IF('query (10)'!Z42="","",'query (10)'!Z42)</f>
        <v>46239</v>
      </c>
      <c r="AC42" s="38" t="str">
        <f>IF(OR('query (10)'!AA42="",COUNTIF(Cleaning_Rules!$A$21:$A$26,TRIM('query (10)'!AA42))&gt;0),"",TRIM('query (10)'!AA42))</f>
        <v/>
      </c>
      <c r="AD42" s="38" t="str">
        <f>IF('query (10)'!AB42="","",TRIM(IFERROR(_xlfn.TEXTBEFORE('query (10)'!AB42,"("),'query (10)'!AB42)))</f>
        <v>เริ่มซ่อมงาน PM แล้ว รับผิดชอบโดย PAHLA SEEDANG</v>
      </c>
      <c r="AE42" s="38" t="str">
        <f>IFERROR(LOWER(TRIM(_xlfn.TEXTBEFORE(_xlfn.TEXTAFTER('query (10)'!AB42,"("),")"))),"")</f>
        <v>pahla@nsk.com</v>
      </c>
      <c r="AF42" s="38" t="str">
        <f>IF('query (10)'!AD42="","",TRIM('query (10)'!AD42))</f>
        <v>เจษฎา ผิวบาง</v>
      </c>
      <c r="AG42" s="38" t="str">
        <f>IF('query (10)'!AE42="","",TRIM('query (10)'!AE42))</f>
        <v>ผะหลา สีแดง</v>
      </c>
      <c r="AH42" s="38" t="str">
        <f>IF('query (10)'!AF42="","",IFERROR(VALUE('query (10)'!AF42),""))</f>
        <v/>
      </c>
      <c r="AI42" s="38" t="str">
        <f>IF('query (10)'!AG42="","",TRIM('query (10)'!AG42))</f>
        <v/>
      </c>
      <c r="AJ42" s="38" t="str">
        <f>IF('query (10)'!AH42="","",IFERROR(VALUE('query (10)'!AH42),""))</f>
        <v/>
      </c>
      <c r="AK42" s="38" t="str">
        <f>IF('query (10)'!AI42="","",TRIM('query (10)'!AI42))</f>
        <v/>
      </c>
      <c r="AL42" s="42">
        <f t="shared" si="0"/>
        <v>2026</v>
      </c>
      <c r="AM42" s="42" t="str">
        <f t="shared" si="1"/>
        <v>2026-01</v>
      </c>
      <c r="AN42" s="42" t="str">
        <f t="shared" ca="1" si="2"/>
        <v/>
      </c>
      <c r="AO42" s="42" t="str">
        <f t="shared" si="3"/>
        <v>DE-427 | DEMAGNETIZING FOR INNER RING MACHINE. | MCB2 | CARRIER | Time-based Maintenance | Mechanical | Part Change | Medium | Change seal kit air cylinder carrier No.2 to cycle pm 6M.
- Seal kit CDQ2A40 (SMC) = 1 EA. | SEAL | CDQ2A40 | เริ่มซ่อมงาน PM แล้ว รับผิดชอบโดย PAHLA SEEDANG | ผะหลา สีแดง</v>
      </c>
      <c r="AP42" s="42" t="str">
        <f>_xlfn.TEXTJOIN("; ",TRUE,IF(COUNTA('query (10)'!A42:AK42)&lt;=6,"NEAR_EMPTY_ROW",""),IF($K42="","MISSING_STATUS",""),IF(AND($K42="เสร็จสิ้น",$Z42=""),"DONE_NO_ACTUAL_DATE",""),IF(AND($I42="Condition-based Maintenance",$AH42=""),"CBM_NO_MEASUREMENT",""),IF(OR($X42="",$X42=0),"INVALID_PERIOD",""),IF(AND($AA42&lt;&gt;"",$AB42&lt;&gt;"",$AB42&lt;$AA42),"DATE_SEQUENCE_ERROR",""),IF(AND($AB42&lt;&gt;"",$AB42&gt;DATE(2030,12,31)),"DATE_OUTLIER",""),IF($C42="","MISSING_QRCODE",""),IF($J42="UNKNOWN","UNKNOWN_PM_TYPE",""),IF($L42="UNKNOWN","UNKNOWN_STATUS",""))</f>
        <v>DONE_NO_ACTUAL_DATE</v>
      </c>
      <c r="AQ42" s="42" t="str">
        <f t="shared" si="4"/>
        <v>YES</v>
      </c>
    </row>
    <row r="43" spans="1:43" x14ac:dyDescent="0.3">
      <c r="A43" s="38">
        <f>IF('query (10)'!A43="","",'query (10)'!A43)</f>
        <v>67</v>
      </c>
      <c r="B43" s="38">
        <f>IF('query (10)'!B43="","",'query (10)'!B43)</f>
        <v>18616</v>
      </c>
      <c r="C43" s="38" t="str">
        <f>TRIM(UPPER('query (10)'!M43))</f>
        <v>DE-722</v>
      </c>
      <c r="D43" s="38" t="str">
        <f>TRIM(UPPER(IFERROR(_xlfn.TEXTBEFORE('query (10)'!L43,"("),'query (10)'!L43)))</f>
        <v>DEMAGNETIZING FOR OUTER RING MACHINE.</v>
      </c>
      <c r="E43" s="38" t="str">
        <f>IFERROR(TRIM(UPPER(_xlfn.TEXTBEFORE(_xlfn.TEXTAFTER('query (10)'!L43,"("),")"))),"")</f>
        <v/>
      </c>
      <c r="F43" s="38" t="str">
        <f>TRIM('query (10)'!K43)</f>
        <v>MCB3</v>
      </c>
      <c r="G43" s="38" t="str">
        <f>IF('query (10)'!J43="","",'query (10)'!J43)</f>
        <v>Carrier</v>
      </c>
      <c r="H43" s="38" t="str">
        <f>TRIM(UPPER('query (10)'!J43))</f>
        <v>CARRIER</v>
      </c>
      <c r="I43" s="38" t="str">
        <f>IF('query (10)'!F43="","",'query (10)'!F43)</f>
        <v>Time-based Maintenance</v>
      </c>
      <c r="J43" s="38" t="str">
        <f>IF('query (10)'!F43="","",IFERROR(INDEX(Cleaning_Rules!$B$14:$B$17,MATCH(TRIM('query (10)'!F43),Cleaning_Rules!$A$14:$A$17,0)),"UNKNOWN"))</f>
        <v>TBM</v>
      </c>
      <c r="K43" s="38" t="str">
        <f>IF('query (10)'!G43="","",'query (10)'!G43)</f>
        <v>เสร็จสิ้น</v>
      </c>
      <c r="L43" s="38" t="str">
        <f>IF('query (10)'!G43="","MISSING",IFERROR(INDEX(Cleaning_Rules!$B$5:$B$10,MATCH(TRIM('query (10)'!G43),Cleaning_Rules!$A$5:$A$10,0)),"UNKNOWN"))</f>
        <v>COMPLETED</v>
      </c>
      <c r="M43" s="38" t="str">
        <f>IF('query (10)'!I43="","",'query (10)'!I43)</f>
        <v>Mechanical</v>
      </c>
      <c r="N43" s="38" t="str">
        <f>IF('query (10)'!O43="","",'query (10)'!O43)</f>
        <v>Part Change</v>
      </c>
      <c r="O43" s="38" t="str">
        <f>IF('query (10)'!P43="","",'query (10)'!P43)</f>
        <v>Medium</v>
      </c>
      <c r="P43" s="38" t="str">
        <f>IF('query (10)'!N43="","",'query (10)'!N43)</f>
        <v>Change seal kit air cylinder carrier No.2 to cycle pm 6M.
- seal kit CDQ2A40 = 1 EA.</v>
      </c>
      <c r="Q43" s="38" t="str">
        <f>TRIM('query (10)'!N43)</f>
        <v>Change seal kit air cylinder carrier No.2 to cycle pm 6M.
- seal kit CDQ2A40 = 1 EA.</v>
      </c>
      <c r="R43" s="38" t="str">
        <f>TRIM(UPPER('query (10)'!R43))</f>
        <v>SEAL</v>
      </c>
      <c r="S43" s="38" t="str">
        <f>TRIM(UPPER('query (10)'!S43))</f>
        <v>CDQ2A40</v>
      </c>
      <c r="T43" s="38" t="str">
        <f>IF('query (10)'!Q43="","",TRIM(UPPER('query (10)'!Q43)))</f>
        <v/>
      </c>
      <c r="U43" s="38" t="str">
        <f>IF('query (10)'!T43="","",'query (10)'!T43)</f>
        <v>1</v>
      </c>
      <c r="V43" s="39">
        <f>IF('query (10)'!T43="","",IFERROR(VALUE('query (10)'!T43),""))</f>
        <v>1</v>
      </c>
      <c r="W43" s="40">
        <f>IF('query (10)'!U43="","",'query (10)'!U43)</f>
        <v>155</v>
      </c>
      <c r="X43" s="39">
        <f>IF('query (10)'!V43="","",'query (10)'!V43)</f>
        <v>180</v>
      </c>
      <c r="Y43" s="41">
        <f>IF('query (10)'!W43="","",'query (10)'!W43)</f>
        <v>46049</v>
      </c>
      <c r="Z43" s="41" t="str">
        <f>IF('query (10)'!X43="","",'query (10)'!X43)</f>
        <v/>
      </c>
      <c r="AA43" s="41">
        <f>IF('query (10)'!Y43="","",'query (10)'!Y43)</f>
        <v>46049</v>
      </c>
      <c r="AB43" s="41">
        <f>IF('query (10)'!Z43="","",'query (10)'!Z43)</f>
        <v>46267</v>
      </c>
      <c r="AC43" s="38" t="str">
        <f>IF(OR('query (10)'!AA43="",COUNTIF(Cleaning_Rules!$A$21:$A$26,TRIM('query (10)'!AA43))&gt;0),"",TRIM('query (10)'!AA43))</f>
        <v/>
      </c>
      <c r="AD43" s="38" t="str">
        <f>IF('query (10)'!AB43="","",TRIM(IFERROR(_xlfn.TEXTBEFORE('query (10)'!AB43,"("),'query (10)'!AB43)))</f>
        <v>เริ่มซ่อมงาน PM แล้ว รับผิดชอบโดย PAHLA SEEDANG</v>
      </c>
      <c r="AE43" s="38" t="str">
        <f>IFERROR(LOWER(TRIM(_xlfn.TEXTBEFORE(_xlfn.TEXTAFTER('query (10)'!AB43,"("),")"))),"")</f>
        <v>pahla@nsk.com</v>
      </c>
      <c r="AF43" s="38" t="str">
        <f>IF('query (10)'!AD43="","",TRIM('query (10)'!AD43))</f>
        <v>เจษฎา ผิวบาง</v>
      </c>
      <c r="AG43" s="38" t="str">
        <f>IF('query (10)'!AE43="","",TRIM('query (10)'!AE43))</f>
        <v>ผะหลา สีแดง</v>
      </c>
      <c r="AH43" s="38" t="str">
        <f>IF('query (10)'!AF43="","",IFERROR(VALUE('query (10)'!AF43),""))</f>
        <v/>
      </c>
      <c r="AI43" s="38" t="str">
        <f>IF('query (10)'!AG43="","",TRIM('query (10)'!AG43))</f>
        <v/>
      </c>
      <c r="AJ43" s="38" t="str">
        <f>IF('query (10)'!AH43="","",IFERROR(VALUE('query (10)'!AH43),""))</f>
        <v/>
      </c>
      <c r="AK43" s="38" t="str">
        <f>IF('query (10)'!AI43="","",TRIM('query (10)'!AI43))</f>
        <v/>
      </c>
      <c r="AL43" s="42">
        <f t="shared" si="0"/>
        <v>2026</v>
      </c>
      <c r="AM43" s="42" t="str">
        <f t="shared" si="1"/>
        <v>2026-01</v>
      </c>
      <c r="AN43" s="42" t="str">
        <f t="shared" ca="1" si="2"/>
        <v/>
      </c>
      <c r="AO43" s="42" t="str">
        <f t="shared" si="3"/>
        <v>DE-722 | DEMAGNETIZING FOR OUTER RING MACHINE. | MCB3 | CARRIER | Time-based Maintenance | Mechanical | Part Change | Medium | Change seal kit air cylinder carrier No.2 to cycle pm 6M.
- seal kit CDQ2A40 = 1 EA. | SEAL | CDQ2A40 | เริ่มซ่อมงาน PM แล้ว รับผิดชอบโดย PAHLA SEEDANG | ผะหลา สีแดง</v>
      </c>
      <c r="AP43" s="42" t="str">
        <f>_xlfn.TEXTJOIN("; ",TRUE,IF(COUNTA('query (10)'!A43:AK43)&lt;=6,"NEAR_EMPTY_ROW",""),IF($K43="","MISSING_STATUS",""),IF(AND($K43="เสร็จสิ้น",$Z43=""),"DONE_NO_ACTUAL_DATE",""),IF(AND($I43="Condition-based Maintenance",$AH43=""),"CBM_NO_MEASUREMENT",""),IF(OR($X43="",$X43=0),"INVALID_PERIOD",""),IF(AND($AA43&lt;&gt;"",$AB43&lt;&gt;"",$AB43&lt;$AA43),"DATE_SEQUENCE_ERROR",""),IF(AND($AB43&lt;&gt;"",$AB43&gt;DATE(2030,12,31)),"DATE_OUTLIER",""),IF($C43="","MISSING_QRCODE",""),IF($J43="UNKNOWN","UNKNOWN_PM_TYPE",""),IF($L43="UNKNOWN","UNKNOWN_STATUS",""))</f>
        <v>DONE_NO_ACTUAL_DATE</v>
      </c>
      <c r="AQ43" s="42" t="str">
        <f t="shared" si="4"/>
        <v>YES</v>
      </c>
    </row>
    <row r="44" spans="1:43" x14ac:dyDescent="0.3">
      <c r="A44" s="38">
        <f>IF('query (10)'!A44="","",'query (10)'!A44)</f>
        <v>68</v>
      </c>
      <c r="B44" s="38">
        <f>IF('query (10)'!B44="","",'query (10)'!B44)</f>
        <v>18615</v>
      </c>
      <c r="C44" s="38" t="str">
        <f>TRIM(UPPER('query (10)'!M44))</f>
        <v>DE-717</v>
      </c>
      <c r="D44" s="38" t="str">
        <f>TRIM(UPPER(IFERROR(_xlfn.TEXTBEFORE('query (10)'!L44,"("),'query (10)'!L44)))</f>
        <v>DEMAGNETIZING FOR INNER RING MACHINE.</v>
      </c>
      <c r="E44" s="38" t="str">
        <f>IFERROR(TRIM(UPPER(_xlfn.TEXTBEFORE(_xlfn.TEXTAFTER('query (10)'!L44,"("),")"))),"")</f>
        <v/>
      </c>
      <c r="F44" s="38" t="str">
        <f>TRIM('query (10)'!K44)</f>
        <v>MCB3</v>
      </c>
      <c r="G44" s="38" t="str">
        <f>IF('query (10)'!J44="","",'query (10)'!J44)</f>
        <v>Carrier</v>
      </c>
      <c r="H44" s="38" t="str">
        <f>TRIM(UPPER('query (10)'!J44))</f>
        <v>CARRIER</v>
      </c>
      <c r="I44" s="38" t="str">
        <f>IF('query (10)'!F44="","",'query (10)'!F44)</f>
        <v>Time-based Maintenance</v>
      </c>
      <c r="J44" s="38" t="str">
        <f>IF('query (10)'!F44="","",IFERROR(INDEX(Cleaning_Rules!$B$14:$B$17,MATCH(TRIM('query (10)'!F44),Cleaning_Rules!$A$14:$A$17,0)),"UNKNOWN"))</f>
        <v>TBM</v>
      </c>
      <c r="K44" s="38" t="str">
        <f>IF('query (10)'!G44="","",'query (10)'!G44)</f>
        <v>เสร็จสิ้น</v>
      </c>
      <c r="L44" s="38" t="str">
        <f>IF('query (10)'!G44="","MISSING",IFERROR(INDEX(Cleaning_Rules!$B$5:$B$10,MATCH(TRIM('query (10)'!G44),Cleaning_Rules!$A$5:$A$10,0)),"UNKNOWN"))</f>
        <v>COMPLETED</v>
      </c>
      <c r="M44" s="38" t="str">
        <f>IF('query (10)'!I44="","",'query (10)'!I44)</f>
        <v>Mechanical</v>
      </c>
      <c r="N44" s="38" t="str">
        <f>IF('query (10)'!O44="","",'query (10)'!O44)</f>
        <v>Part Change</v>
      </c>
      <c r="O44" s="38" t="str">
        <f>IF('query (10)'!P44="","",'query (10)'!P44)</f>
        <v>Medium</v>
      </c>
      <c r="P44" s="38" t="str">
        <f>IF('query (10)'!N44="","",'query (10)'!N44)</f>
        <v>Change seal kit air cylender carrier No.2 to cycle pm 6M.
- seal kit CDQ2A40 = 1 EA.</v>
      </c>
      <c r="Q44" s="38" t="str">
        <f>TRIM('query (10)'!N44)</f>
        <v>Change seal kit air cylender carrier No.2 to cycle pm 6M.
- seal kit CDQ2A40 = 1 EA.</v>
      </c>
      <c r="R44" s="38" t="str">
        <f>TRIM(UPPER('query (10)'!R44))</f>
        <v>SEAL</v>
      </c>
      <c r="S44" s="38" t="str">
        <f>TRIM(UPPER('query (10)'!S44))</f>
        <v>CDQ2A40</v>
      </c>
      <c r="T44" s="38" t="str">
        <f>IF('query (10)'!Q44="","",TRIM(UPPER('query (10)'!Q44)))</f>
        <v/>
      </c>
      <c r="U44" s="38" t="str">
        <f>IF('query (10)'!T44="","",'query (10)'!T44)</f>
        <v>1</v>
      </c>
      <c r="V44" s="39">
        <f>IF('query (10)'!T44="","",IFERROR(VALUE('query (10)'!T44),""))</f>
        <v>1</v>
      </c>
      <c r="W44" s="40">
        <f>IF('query (10)'!U44="","",'query (10)'!U44)</f>
        <v>155</v>
      </c>
      <c r="X44" s="39">
        <f>IF('query (10)'!V44="","",'query (10)'!V44)</f>
        <v>180</v>
      </c>
      <c r="Y44" s="41">
        <f>IF('query (10)'!W44="","",'query (10)'!W44)</f>
        <v>46049</v>
      </c>
      <c r="Z44" s="41" t="str">
        <f>IF('query (10)'!X44="","",'query (10)'!X44)</f>
        <v/>
      </c>
      <c r="AA44" s="41">
        <f>IF('query (10)'!Y44="","",'query (10)'!Y44)</f>
        <v>46049</v>
      </c>
      <c r="AB44" s="41">
        <f>IF('query (10)'!Z44="","",'query (10)'!Z44)</f>
        <v>46267</v>
      </c>
      <c r="AC44" s="38" t="str">
        <f>IF(OR('query (10)'!AA44="",COUNTIF(Cleaning_Rules!$A$21:$A$26,TRIM('query (10)'!AA44))&gt;0),"",TRIM('query (10)'!AA44))</f>
        <v/>
      </c>
      <c r="AD44" s="38" t="str">
        <f>IF('query (10)'!AB44="","",TRIM(IFERROR(_xlfn.TEXTBEFORE('query (10)'!AB44,"("),'query (10)'!AB44)))</f>
        <v>เริ่มซ่อมงาน PM แล้ว รับผิดชอบโดย PAHLA SEEDANG</v>
      </c>
      <c r="AE44" s="38" t="str">
        <f>IFERROR(LOWER(TRIM(_xlfn.TEXTBEFORE(_xlfn.TEXTAFTER('query (10)'!AB44,"("),")"))),"")</f>
        <v>pahla@nsk.com</v>
      </c>
      <c r="AF44" s="38" t="str">
        <f>IF('query (10)'!AD44="","",TRIM('query (10)'!AD44))</f>
        <v>เจษฎา ผิวบาง</v>
      </c>
      <c r="AG44" s="38" t="str">
        <f>IF('query (10)'!AE44="","",TRIM('query (10)'!AE44))</f>
        <v>ผะหลา สีแดง</v>
      </c>
      <c r="AH44" s="38" t="str">
        <f>IF('query (10)'!AF44="","",IFERROR(VALUE('query (10)'!AF44),""))</f>
        <v/>
      </c>
      <c r="AI44" s="38" t="str">
        <f>IF('query (10)'!AG44="","",TRIM('query (10)'!AG44))</f>
        <v/>
      </c>
      <c r="AJ44" s="38" t="str">
        <f>IF('query (10)'!AH44="","",IFERROR(VALUE('query (10)'!AH44),""))</f>
        <v/>
      </c>
      <c r="AK44" s="38" t="str">
        <f>IF('query (10)'!AI44="","",TRIM('query (10)'!AI44))</f>
        <v/>
      </c>
      <c r="AL44" s="42">
        <f t="shared" si="0"/>
        <v>2026</v>
      </c>
      <c r="AM44" s="42" t="str">
        <f t="shared" si="1"/>
        <v>2026-01</v>
      </c>
      <c r="AN44" s="42" t="str">
        <f t="shared" ca="1" si="2"/>
        <v/>
      </c>
      <c r="AO44" s="42" t="str">
        <f t="shared" si="3"/>
        <v>DE-717 | DEMAGNETIZING FOR INNER RING MACHINE. | MCB3 | CARRIER | Time-based Maintenance | Mechanical | Part Change | Medium | Change seal kit air cylender carrier No.2 to cycle pm 6M.
- seal kit CDQ2A40 = 1 EA. | SEAL | CDQ2A40 | เริ่มซ่อมงาน PM แล้ว รับผิดชอบโดย PAHLA SEEDANG | ผะหลา สีแดง</v>
      </c>
      <c r="AP44" s="42" t="str">
        <f>_xlfn.TEXTJOIN("; ",TRUE,IF(COUNTA('query (10)'!A44:AK44)&lt;=6,"NEAR_EMPTY_ROW",""),IF($K44="","MISSING_STATUS",""),IF(AND($K44="เสร็จสิ้น",$Z44=""),"DONE_NO_ACTUAL_DATE",""),IF(AND($I44="Condition-based Maintenance",$AH44=""),"CBM_NO_MEASUREMENT",""),IF(OR($X44="",$X44=0),"INVALID_PERIOD",""),IF(AND($AA44&lt;&gt;"",$AB44&lt;&gt;"",$AB44&lt;$AA44),"DATE_SEQUENCE_ERROR",""),IF(AND($AB44&lt;&gt;"",$AB44&gt;DATE(2030,12,31)),"DATE_OUTLIER",""),IF($C44="","MISSING_QRCODE",""),IF($J44="UNKNOWN","UNKNOWN_PM_TYPE",""),IF($L44="UNKNOWN","UNKNOWN_STATUS",""))</f>
        <v>DONE_NO_ACTUAL_DATE</v>
      </c>
      <c r="AQ44" s="42" t="str">
        <f t="shared" si="4"/>
        <v>YES</v>
      </c>
    </row>
    <row r="45" spans="1:43" x14ac:dyDescent="0.3">
      <c r="A45" s="38">
        <f>IF('query (10)'!A45="","",'query (10)'!A45)</f>
        <v>69</v>
      </c>
      <c r="B45" s="38">
        <f>IF('query (10)'!B45="","",'query (10)'!B45)</f>
        <v>17720</v>
      </c>
      <c r="C45" s="38" t="str">
        <f>TRIM(UPPER('query (10)'!M45))</f>
        <v>GR-431</v>
      </c>
      <c r="D45" s="38" t="str">
        <f>TRIM(UPPER(IFERROR(_xlfn.TEXTBEFORE('query (10)'!L45,"("),'query (10)'!L45)))</f>
        <v>OUTER RING RACEWAY GRINDING MACHINE.</v>
      </c>
      <c r="E45" s="38" t="str">
        <f>IFERROR(TRIM(UPPER(_xlfn.TEXTBEFORE(_xlfn.TEXTAFTER('query (10)'!L45,"("),")"))),"")</f>
        <v/>
      </c>
      <c r="F45" s="38" t="str">
        <f>TRIM('query (10)'!K45)</f>
        <v>MCB2</v>
      </c>
      <c r="G45" s="38" t="str">
        <f>IF('query (10)'!J45="","",'query (10)'!J45)</f>
        <v>Oil mist</v>
      </c>
      <c r="H45" s="38" t="str">
        <f>TRIM(UPPER('query (10)'!J45))</f>
        <v>OIL MIST</v>
      </c>
      <c r="I45" s="38" t="str">
        <f>IF('query (10)'!F45="","",'query (10)'!F45)</f>
        <v>Time-based Maintenance</v>
      </c>
      <c r="J45" s="38" t="str">
        <f>IF('query (10)'!F45="","",IFERROR(INDEX(Cleaning_Rules!$B$14:$B$17,MATCH(TRIM('query (10)'!F45),Cleaning_Rules!$A$14:$A$17,0)),"UNKNOWN"))</f>
        <v>TBM</v>
      </c>
      <c r="K45" s="38" t="str">
        <f>IF('query (10)'!G45="","",'query (10)'!G45)</f>
        <v>เสร็จสิ้น</v>
      </c>
      <c r="L45" s="38" t="str">
        <f>IF('query (10)'!G45="","MISSING",IFERROR(INDEX(Cleaning_Rules!$B$5:$B$10,MATCH(TRIM('query (10)'!G45),Cleaning_Rules!$A$5:$A$10,0)),"UNKNOWN"))</f>
        <v>COMPLETED</v>
      </c>
      <c r="M45" s="38" t="str">
        <f>IF('query (10)'!I45="","",'query (10)'!I45)</f>
        <v>Mechanical</v>
      </c>
      <c r="N45" s="38" t="str">
        <f>IF('query (10)'!O45="","",'query (10)'!O45)</f>
        <v>Cleaning</v>
      </c>
      <c r="O45" s="38" t="str">
        <f>IF('query (10)'!P45="","",'query (10)'!P45)</f>
        <v>Medium</v>
      </c>
      <c r="P45" s="38" t="str">
        <f>IF('query (10)'!N45="","",'query (10)'!N45)</f>
        <v>Cleaning venturi oil mist and check drop 20 Drop/min to cycle 6M.</v>
      </c>
      <c r="Q45" s="38" t="str">
        <f>TRIM('query (10)'!N45)</f>
        <v>Cleaning venturi oil mist and check drop 20 Drop/min to cycle 6M.</v>
      </c>
      <c r="R45" s="38" t="str">
        <f>TRIM(UPPER('query (10)'!R45))</f>
        <v>CLEANING VENTURI OIL MIST</v>
      </c>
      <c r="S45" s="38" t="str">
        <f>TRIM(UPPER('query (10)'!S45))</f>
        <v/>
      </c>
      <c r="T45" s="38" t="str">
        <f>IF('query (10)'!Q45="","",TRIM(UPPER('query (10)'!Q45)))</f>
        <v/>
      </c>
      <c r="U45" s="38" t="str">
        <f>IF('query (10)'!T45="","",'query (10)'!T45)</f>
        <v>1</v>
      </c>
      <c r="V45" s="39">
        <f>IF('query (10)'!T45="","",IFERROR(VALUE('query (10)'!T45),""))</f>
        <v>1</v>
      </c>
      <c r="W45" s="40">
        <f>IF('query (10)'!U45="","",'query (10)'!U45)</f>
        <v>0</v>
      </c>
      <c r="X45" s="39">
        <f>IF('query (10)'!V45="","",'query (10)'!V45)</f>
        <v>180</v>
      </c>
      <c r="Y45" s="41">
        <f>IF('query (10)'!W45="","",'query (10)'!W45)</f>
        <v>46048</v>
      </c>
      <c r="Z45" s="41" t="str">
        <f>IF('query (10)'!X45="","",'query (10)'!X45)</f>
        <v/>
      </c>
      <c r="AA45" s="41">
        <f>IF('query (10)'!Y45="","",'query (10)'!Y45)</f>
        <v>46048</v>
      </c>
      <c r="AB45" s="41">
        <f>IF('query (10)'!Z45="","",'query (10)'!Z45)</f>
        <v>46239</v>
      </c>
      <c r="AC45" s="38" t="str">
        <f>IF(OR('query (10)'!AA45="",COUNTIF(Cleaning_Rules!$A$21:$A$26,TRIM('query (10)'!AA45))&gt;0),"",TRIM('query (10)'!AA45))</f>
        <v/>
      </c>
      <c r="AD45" s="38" t="str">
        <f>IF('query (10)'!AB45="","",TRIM(IFERROR(_xlfn.TEXTBEFORE('query (10)'!AB45,"("),'query (10)'!AB45)))</f>
        <v>เริ่มซ่อมงาน PM แล้ว รับผิดชอบโดย PUCHIT KULSEREE</v>
      </c>
      <c r="AE45" s="38" t="str">
        <f>IFERROR(LOWER(TRIM(_xlfn.TEXTBEFORE(_xlfn.TEXTAFTER('query (10)'!AB45,"("),")"))),"")</f>
        <v>puchit@nsk.com</v>
      </c>
      <c r="AF45" s="38" t="str">
        <f>IF('query (10)'!AD45="","",TRIM('query (10)'!AD45))</f>
        <v>เจษฎา ผิวบาง</v>
      </c>
      <c r="AG45" s="38" t="str">
        <f>IF('query (10)'!AE45="","",TRIM('query (10)'!AE45))</f>
        <v>ภูชิต กุลเสรี</v>
      </c>
      <c r="AH45" s="38" t="str">
        <f>IF('query (10)'!AF45="","",IFERROR(VALUE('query (10)'!AF45),""))</f>
        <v/>
      </c>
      <c r="AI45" s="38" t="str">
        <f>IF('query (10)'!AG45="","",TRIM('query (10)'!AG45))</f>
        <v/>
      </c>
      <c r="AJ45" s="38" t="str">
        <f>IF('query (10)'!AH45="","",IFERROR(VALUE('query (10)'!AH45),""))</f>
        <v/>
      </c>
      <c r="AK45" s="38" t="str">
        <f>IF('query (10)'!AI45="","",TRIM('query (10)'!AI45))</f>
        <v/>
      </c>
      <c r="AL45" s="42">
        <f t="shared" si="0"/>
        <v>2026</v>
      </c>
      <c r="AM45" s="42" t="str">
        <f t="shared" si="1"/>
        <v>2026-01</v>
      </c>
      <c r="AN45" s="42" t="str">
        <f t="shared" ca="1" si="2"/>
        <v/>
      </c>
      <c r="AO45" s="42" t="str">
        <f t="shared" si="3"/>
        <v>GR-431 | OUTER RING RACEWAY GRINDING MACHINE. | MCB2 | OIL MIST | Time-based Maintenance | Mechanical | Cleaning | Medium | Cleaning venturi oil mist and check drop 20 Drop/min to cycle 6M. | CLEANING VENTURI OIL MIST | เริ่มซ่อมงาน PM แล้ว รับผิดชอบโดย PUCHIT KULSEREE | ภูชิต กุลเสรี</v>
      </c>
      <c r="AP45" s="42" t="str">
        <f>_xlfn.TEXTJOIN("; ",TRUE,IF(COUNTA('query (10)'!A45:AK45)&lt;=6,"NEAR_EMPTY_ROW",""),IF($K45="","MISSING_STATUS",""),IF(AND($K45="เสร็จสิ้น",$Z45=""),"DONE_NO_ACTUAL_DATE",""),IF(AND($I45="Condition-based Maintenance",$AH45=""),"CBM_NO_MEASUREMENT",""),IF(OR($X45="",$X45=0),"INVALID_PERIOD",""),IF(AND($AA45&lt;&gt;"",$AB45&lt;&gt;"",$AB45&lt;$AA45),"DATE_SEQUENCE_ERROR",""),IF(AND($AB45&lt;&gt;"",$AB45&gt;DATE(2030,12,31)),"DATE_OUTLIER",""),IF($C45="","MISSING_QRCODE",""),IF($J45="UNKNOWN","UNKNOWN_PM_TYPE",""),IF($L45="UNKNOWN","UNKNOWN_STATUS",""))</f>
        <v>DONE_NO_ACTUAL_DATE</v>
      </c>
      <c r="AQ45" s="42" t="str">
        <f t="shared" si="4"/>
        <v>NO</v>
      </c>
    </row>
    <row r="46" spans="1:43" x14ac:dyDescent="0.3">
      <c r="A46" s="38">
        <f>IF('query (10)'!A46="","",'query (10)'!A46)</f>
        <v>70</v>
      </c>
      <c r="B46" s="38">
        <f>IF('query (10)'!B46="","",'query (10)'!B46)</f>
        <v>17721</v>
      </c>
      <c r="C46" s="38" t="str">
        <f>TRIM(UPPER('query (10)'!M46))</f>
        <v>GR-424</v>
      </c>
      <c r="D46" s="38" t="str">
        <f>TRIM(UPPER(IFERROR(_xlfn.TEXTBEFORE('query (10)'!L46,"("),'query (10)'!L46)))</f>
        <v>INNER RING RACEWAY GRINDING MACHINE.</v>
      </c>
      <c r="E46" s="38" t="str">
        <f>IFERROR(TRIM(UPPER(_xlfn.TEXTBEFORE(_xlfn.TEXTAFTER('query (10)'!L46,"("),")"))),"")</f>
        <v/>
      </c>
      <c r="F46" s="38" t="str">
        <f>TRIM('query (10)'!K46)</f>
        <v>MCB2</v>
      </c>
      <c r="G46" s="38" t="str">
        <f>IF('query (10)'!J46="","",'query (10)'!J46)</f>
        <v>Oil mist</v>
      </c>
      <c r="H46" s="38" t="str">
        <f>TRIM(UPPER('query (10)'!J46))</f>
        <v>OIL MIST</v>
      </c>
      <c r="I46" s="38" t="str">
        <f>IF('query (10)'!F46="","",'query (10)'!F46)</f>
        <v>Time-based Maintenance</v>
      </c>
      <c r="J46" s="38" t="str">
        <f>IF('query (10)'!F46="","",IFERROR(INDEX(Cleaning_Rules!$B$14:$B$17,MATCH(TRIM('query (10)'!F46),Cleaning_Rules!$A$14:$A$17,0)),"UNKNOWN"))</f>
        <v>TBM</v>
      </c>
      <c r="K46" s="38" t="str">
        <f>IF('query (10)'!G46="","",'query (10)'!G46)</f>
        <v>เสร็จสิ้น</v>
      </c>
      <c r="L46" s="38" t="str">
        <f>IF('query (10)'!G46="","MISSING",IFERROR(INDEX(Cleaning_Rules!$B$5:$B$10,MATCH(TRIM('query (10)'!G46),Cleaning_Rules!$A$5:$A$10,0)),"UNKNOWN"))</f>
        <v>COMPLETED</v>
      </c>
      <c r="M46" s="38" t="str">
        <f>IF('query (10)'!I46="","",'query (10)'!I46)</f>
        <v>Mechanical</v>
      </c>
      <c r="N46" s="38" t="str">
        <f>IF('query (10)'!O46="","",'query (10)'!O46)</f>
        <v>Cleaning</v>
      </c>
      <c r="O46" s="38" t="str">
        <f>IF('query (10)'!P46="","",'query (10)'!P46)</f>
        <v>Medium</v>
      </c>
      <c r="P46" s="38" t="str">
        <f>IF('query (10)'!N46="","",'query (10)'!N46)</f>
        <v>Cleaning venturi oil mist and check drop 20 Drop/min to cycle 6M.</v>
      </c>
      <c r="Q46" s="38" t="str">
        <f>TRIM('query (10)'!N46)</f>
        <v>Cleaning venturi oil mist and check drop 20 Drop/min to cycle 6M.</v>
      </c>
      <c r="R46" s="38" t="str">
        <f>TRIM(UPPER('query (10)'!R46))</f>
        <v>CLEANING VENTURI OIL MIST</v>
      </c>
      <c r="S46" s="38" t="str">
        <f>TRIM(UPPER('query (10)'!S46))</f>
        <v/>
      </c>
      <c r="T46" s="38" t="str">
        <f>IF('query (10)'!Q46="","",TRIM(UPPER('query (10)'!Q46)))</f>
        <v/>
      </c>
      <c r="U46" s="38" t="str">
        <f>IF('query (10)'!T46="","",'query (10)'!T46)</f>
        <v>1</v>
      </c>
      <c r="V46" s="39">
        <f>IF('query (10)'!T46="","",IFERROR(VALUE('query (10)'!T46),""))</f>
        <v>1</v>
      </c>
      <c r="W46" s="40">
        <f>IF('query (10)'!U46="","",'query (10)'!U46)</f>
        <v>0</v>
      </c>
      <c r="X46" s="39">
        <f>IF('query (10)'!V46="","",'query (10)'!V46)</f>
        <v>180</v>
      </c>
      <c r="Y46" s="41">
        <f>IF('query (10)'!W46="","",'query (10)'!W46)</f>
        <v>46048</v>
      </c>
      <c r="Z46" s="41" t="str">
        <f>IF('query (10)'!X46="","",'query (10)'!X46)</f>
        <v/>
      </c>
      <c r="AA46" s="41">
        <f>IF('query (10)'!Y46="","",'query (10)'!Y46)</f>
        <v>46048</v>
      </c>
      <c r="AB46" s="41">
        <f>IF('query (10)'!Z46="","",'query (10)'!Z46)</f>
        <v>46239</v>
      </c>
      <c r="AC46" s="38" t="str">
        <f>IF(OR('query (10)'!AA46="",COUNTIF(Cleaning_Rules!$A$21:$A$26,TRIM('query (10)'!AA46))&gt;0),"",TRIM('query (10)'!AA46))</f>
        <v/>
      </c>
      <c r="AD46" s="38" t="str">
        <f>IF('query (10)'!AB46="","",TRIM(IFERROR(_xlfn.TEXTBEFORE('query (10)'!AB46,"("),'query (10)'!AB46)))</f>
        <v>เริ่มซ่อมงาน PM แล้ว รับผิดชอบโดย JAKKAPAT KHOTSOMBAT</v>
      </c>
      <c r="AE46" s="38" t="str">
        <f>IFERROR(LOWER(TRIM(_xlfn.TEXTBEFORE(_xlfn.TEXTAFTER('query (10)'!AB46,"("),")"))),"")</f>
        <v>jakkapat@nsk.com</v>
      </c>
      <c r="AF46" s="38" t="str">
        <f>IF('query (10)'!AD46="","",TRIM('query (10)'!AD46))</f>
        <v>เจษฎา ผิวบาง</v>
      </c>
      <c r="AG46" s="38" t="str">
        <f>IF('query (10)'!AE46="","",TRIM('query (10)'!AE46))</f>
        <v>จักรภัทร โคตรสมบัติ</v>
      </c>
      <c r="AH46" s="38" t="str">
        <f>IF('query (10)'!AF46="","",IFERROR(VALUE('query (10)'!AF46),""))</f>
        <v/>
      </c>
      <c r="AI46" s="38" t="str">
        <f>IF('query (10)'!AG46="","",TRIM('query (10)'!AG46))</f>
        <v/>
      </c>
      <c r="AJ46" s="38" t="str">
        <f>IF('query (10)'!AH46="","",IFERROR(VALUE('query (10)'!AH46),""))</f>
        <v/>
      </c>
      <c r="AK46" s="38" t="str">
        <f>IF('query (10)'!AI46="","",TRIM('query (10)'!AI46))</f>
        <v/>
      </c>
      <c r="AL46" s="42">
        <f t="shared" si="0"/>
        <v>2026</v>
      </c>
      <c r="AM46" s="42" t="str">
        <f t="shared" si="1"/>
        <v>2026-01</v>
      </c>
      <c r="AN46" s="42" t="str">
        <f t="shared" ca="1" si="2"/>
        <v/>
      </c>
      <c r="AO46" s="42" t="str">
        <f t="shared" si="3"/>
        <v>GR-424 | INNER RING RACEWAY GRINDING MACHINE. | MCB2 | OIL MIST | Time-based Maintenance | Mechanical | Cleaning | Medium | Cleaning venturi oil mist and check drop 20 Drop/min to cycle 6M. | CLEANING VENTURI OIL MIST | เริ่มซ่อมงาน PM แล้ว รับผิดชอบโดย JAKKAPAT KHOTSOMBAT | จักรภัทร โคตรสมบัติ</v>
      </c>
      <c r="AP46" s="42" t="str">
        <f>_xlfn.TEXTJOIN("; ",TRUE,IF(COUNTA('query (10)'!A46:AK46)&lt;=6,"NEAR_EMPTY_ROW",""),IF($K46="","MISSING_STATUS",""),IF(AND($K46="เสร็จสิ้น",$Z46=""),"DONE_NO_ACTUAL_DATE",""),IF(AND($I46="Condition-based Maintenance",$AH46=""),"CBM_NO_MEASUREMENT",""),IF(OR($X46="",$X46=0),"INVALID_PERIOD",""),IF(AND($AA46&lt;&gt;"",$AB46&lt;&gt;"",$AB46&lt;$AA46),"DATE_SEQUENCE_ERROR",""),IF(AND($AB46&lt;&gt;"",$AB46&gt;DATE(2030,12,31)),"DATE_OUTLIER",""),IF($C46="","MISSING_QRCODE",""),IF($J46="UNKNOWN","UNKNOWN_PM_TYPE",""),IF($L46="UNKNOWN","UNKNOWN_STATUS",""))</f>
        <v>DONE_NO_ACTUAL_DATE</v>
      </c>
      <c r="AQ46" s="42" t="str">
        <f t="shared" si="4"/>
        <v>NO</v>
      </c>
    </row>
    <row r="47" spans="1:43" x14ac:dyDescent="0.3">
      <c r="A47" s="38">
        <f>IF('query (10)'!A47="","",'query (10)'!A47)</f>
        <v>71</v>
      </c>
      <c r="B47" s="38">
        <f>IF('query (10)'!B47="","",'query (10)'!B47)</f>
        <v>17722</v>
      </c>
      <c r="C47" s="38" t="str">
        <f>TRIM(UPPER('query (10)'!M47))</f>
        <v>GR-926</v>
      </c>
      <c r="D47" s="38" t="str">
        <f>TRIM(UPPER(IFERROR(_xlfn.TEXTBEFORE('query (10)'!L47,"("),'query (10)'!L47)))</f>
        <v>INNER RING BORE GRINDING MACHINE.</v>
      </c>
      <c r="E47" s="38" t="str">
        <f>IFERROR(TRIM(UPPER(_xlfn.TEXTBEFORE(_xlfn.TEXTAFTER('query (10)'!L47,"("),")"))),"")</f>
        <v>GR-426</v>
      </c>
      <c r="F47" s="38" t="str">
        <f>TRIM('query (10)'!K47)</f>
        <v>MCB2</v>
      </c>
      <c r="G47" s="38" t="str">
        <f>IF('query (10)'!J47="","",'query (10)'!J47)</f>
        <v>Oil mist</v>
      </c>
      <c r="H47" s="38" t="str">
        <f>TRIM(UPPER('query (10)'!J47))</f>
        <v>OIL MIST</v>
      </c>
      <c r="I47" s="38" t="str">
        <f>IF('query (10)'!F47="","",'query (10)'!F47)</f>
        <v>Time-based Maintenance</v>
      </c>
      <c r="J47" s="38" t="str">
        <f>IF('query (10)'!F47="","",IFERROR(INDEX(Cleaning_Rules!$B$14:$B$17,MATCH(TRIM('query (10)'!F47),Cleaning_Rules!$A$14:$A$17,0)),"UNKNOWN"))</f>
        <v>TBM</v>
      </c>
      <c r="K47" s="38" t="str">
        <f>IF('query (10)'!G47="","",'query (10)'!G47)</f>
        <v>เสร็จสิ้น</v>
      </c>
      <c r="L47" s="38" t="str">
        <f>IF('query (10)'!G47="","MISSING",IFERROR(INDEX(Cleaning_Rules!$B$5:$B$10,MATCH(TRIM('query (10)'!G47),Cleaning_Rules!$A$5:$A$10,0)),"UNKNOWN"))</f>
        <v>COMPLETED</v>
      </c>
      <c r="M47" s="38" t="str">
        <f>IF('query (10)'!I47="","",'query (10)'!I47)</f>
        <v>Mechanical</v>
      </c>
      <c r="N47" s="38" t="str">
        <f>IF('query (10)'!O47="","",'query (10)'!O47)</f>
        <v>Cleaning</v>
      </c>
      <c r="O47" s="38" t="str">
        <f>IF('query (10)'!P47="","",'query (10)'!P47)</f>
        <v>Medium</v>
      </c>
      <c r="P47" s="38" t="str">
        <f>IF('query (10)'!N47="","",'query (10)'!N47)</f>
        <v>Cleaning venturi oil mist and check drop 20 Drop/min to cycle 6M.</v>
      </c>
      <c r="Q47" s="38" t="str">
        <f>TRIM('query (10)'!N47)</f>
        <v>Cleaning venturi oil mist and check drop 20 Drop/min to cycle 6M.</v>
      </c>
      <c r="R47" s="38" t="str">
        <f>TRIM(UPPER('query (10)'!R47))</f>
        <v>CLEANING VENTURI OIL MIST</v>
      </c>
      <c r="S47" s="38" t="str">
        <f>TRIM(UPPER('query (10)'!S47))</f>
        <v/>
      </c>
      <c r="T47" s="38" t="str">
        <f>IF('query (10)'!Q47="","",TRIM(UPPER('query (10)'!Q47)))</f>
        <v/>
      </c>
      <c r="U47" s="38" t="str">
        <f>IF('query (10)'!T47="","",'query (10)'!T47)</f>
        <v>1</v>
      </c>
      <c r="V47" s="39">
        <f>IF('query (10)'!T47="","",IFERROR(VALUE('query (10)'!T47),""))</f>
        <v>1</v>
      </c>
      <c r="W47" s="40">
        <f>IF('query (10)'!U47="","",'query (10)'!U47)</f>
        <v>0</v>
      </c>
      <c r="X47" s="39">
        <f>IF('query (10)'!V47="","",'query (10)'!V47)</f>
        <v>180</v>
      </c>
      <c r="Y47" s="41">
        <f>IF('query (10)'!W47="","",'query (10)'!W47)</f>
        <v>46048</v>
      </c>
      <c r="Z47" s="41" t="str">
        <f>IF('query (10)'!X47="","",'query (10)'!X47)</f>
        <v/>
      </c>
      <c r="AA47" s="41">
        <f>IF('query (10)'!Y47="","",'query (10)'!Y47)</f>
        <v>46048</v>
      </c>
      <c r="AB47" s="41">
        <f>IF('query (10)'!Z47="","",'query (10)'!Z47)</f>
        <v>46239</v>
      </c>
      <c r="AC47" s="38" t="str">
        <f>IF(OR('query (10)'!AA47="",COUNTIF(Cleaning_Rules!$A$21:$A$26,TRIM('query (10)'!AA47))&gt;0),"",TRIM('query (10)'!AA47))</f>
        <v/>
      </c>
      <c r="AD47" s="38" t="str">
        <f>IF('query (10)'!AB47="","",TRIM(IFERROR(_xlfn.TEXTBEFORE('query (10)'!AB47,"("),'query (10)'!AB47)))</f>
        <v>เริ่มซ่อมงาน PM แล้ว รับผิดชอบโดย PAHLA SEEDANG</v>
      </c>
      <c r="AE47" s="38" t="str">
        <f>IFERROR(LOWER(TRIM(_xlfn.TEXTBEFORE(_xlfn.TEXTAFTER('query (10)'!AB47,"("),")"))),"")</f>
        <v>pahla@nsk.com</v>
      </c>
      <c r="AF47" s="38" t="str">
        <f>IF('query (10)'!AD47="","",TRIM('query (10)'!AD47))</f>
        <v>เจษฎา ผิวบาง</v>
      </c>
      <c r="AG47" s="38" t="str">
        <f>IF('query (10)'!AE47="","",TRIM('query (10)'!AE47))</f>
        <v>ผะหลา สีแดง</v>
      </c>
      <c r="AH47" s="38" t="str">
        <f>IF('query (10)'!AF47="","",IFERROR(VALUE('query (10)'!AF47),""))</f>
        <v/>
      </c>
      <c r="AI47" s="38" t="str">
        <f>IF('query (10)'!AG47="","",TRIM('query (10)'!AG47))</f>
        <v/>
      </c>
      <c r="AJ47" s="38" t="str">
        <f>IF('query (10)'!AH47="","",IFERROR(VALUE('query (10)'!AH47),""))</f>
        <v/>
      </c>
      <c r="AK47" s="38" t="str">
        <f>IF('query (10)'!AI47="","",TRIM('query (10)'!AI47))</f>
        <v/>
      </c>
      <c r="AL47" s="42">
        <f t="shared" si="0"/>
        <v>2026</v>
      </c>
      <c r="AM47" s="42" t="str">
        <f t="shared" si="1"/>
        <v>2026-01</v>
      </c>
      <c r="AN47" s="42" t="str">
        <f t="shared" ca="1" si="2"/>
        <v/>
      </c>
      <c r="AO47" s="42" t="str">
        <f t="shared" si="3"/>
        <v>GR-926 | INNER RING BORE GRINDING MACHINE. | GR-426 | MCB2 | OIL MIST | Time-based Maintenance | Mechanical | Cleaning | Medium | Cleaning venturi oil mist and check drop 20 Drop/min to cycle 6M. | CLEANING VENTURI OIL MIST | เริ่มซ่อมงาน PM แล้ว รับผิดชอบโดย PAHLA SEEDANG | ผะหลา สีแดง</v>
      </c>
      <c r="AP47" s="42" t="str">
        <f>_xlfn.TEXTJOIN("; ",TRUE,IF(COUNTA('query (10)'!A47:AK47)&lt;=6,"NEAR_EMPTY_ROW",""),IF($K47="","MISSING_STATUS",""),IF(AND($K47="เสร็จสิ้น",$Z47=""),"DONE_NO_ACTUAL_DATE",""),IF(AND($I47="Condition-based Maintenance",$AH47=""),"CBM_NO_MEASUREMENT",""),IF(OR($X47="",$X47=0),"INVALID_PERIOD",""),IF(AND($AA47&lt;&gt;"",$AB47&lt;&gt;"",$AB47&lt;$AA47),"DATE_SEQUENCE_ERROR",""),IF(AND($AB47&lt;&gt;"",$AB47&gt;DATE(2030,12,31)),"DATE_OUTLIER",""),IF($C47="","MISSING_QRCODE",""),IF($J47="UNKNOWN","UNKNOWN_PM_TYPE",""),IF($L47="UNKNOWN","UNKNOWN_STATUS",""))</f>
        <v>DONE_NO_ACTUAL_DATE</v>
      </c>
      <c r="AQ47" s="42" t="str">
        <f t="shared" si="4"/>
        <v>NO</v>
      </c>
    </row>
    <row r="48" spans="1:43" x14ac:dyDescent="0.3">
      <c r="A48" s="38">
        <f>IF('query (10)'!A48="","",'query (10)'!A48)</f>
        <v>72</v>
      </c>
      <c r="B48" s="38" t="str">
        <f>IF('query (10)'!B48="","",'query (10)'!B48)</f>
        <v/>
      </c>
      <c r="C48" s="38" t="str">
        <f>TRIM(UPPER('query (10)'!M48))</f>
        <v>GR-721</v>
      </c>
      <c r="D48" s="38" t="str">
        <f>TRIM(UPPER(IFERROR(_xlfn.TEXTBEFORE('query (10)'!L48,"("),'query (10)'!L48)))</f>
        <v>OUTER RING RACEWAY GRINDING MACHINE.</v>
      </c>
      <c r="E48" s="38" t="str">
        <f>IFERROR(TRIM(UPPER(_xlfn.TEXTBEFORE(_xlfn.TEXTAFTER('query (10)'!L48,"("),")"))),"")</f>
        <v/>
      </c>
      <c r="F48" s="38" t="str">
        <f>TRIM('query (10)'!K48)</f>
        <v>MCB3</v>
      </c>
      <c r="G48" s="38" t="str">
        <f>IF('query (10)'!J48="","",'query (10)'!J48)</f>
        <v>Oil mist</v>
      </c>
      <c r="H48" s="38" t="str">
        <f>TRIM(UPPER('query (10)'!J48))</f>
        <v>OIL MIST</v>
      </c>
      <c r="I48" s="38" t="str">
        <f>IF('query (10)'!F48="","",'query (10)'!F48)</f>
        <v>Time-based Maintenance</v>
      </c>
      <c r="J48" s="38" t="str">
        <f>IF('query (10)'!F48="","",IFERROR(INDEX(Cleaning_Rules!$B$14:$B$17,MATCH(TRIM('query (10)'!F48),Cleaning_Rules!$A$14:$A$17,0)),"UNKNOWN"))</f>
        <v>TBM</v>
      </c>
      <c r="K48" s="38" t="str">
        <f>IF('query (10)'!G48="","",'query (10)'!G48)</f>
        <v>เสร็จสิ้น</v>
      </c>
      <c r="L48" s="38" t="str">
        <f>IF('query (10)'!G48="","MISSING",IFERROR(INDEX(Cleaning_Rules!$B$5:$B$10,MATCH(TRIM('query (10)'!G48),Cleaning_Rules!$A$5:$A$10,0)),"UNKNOWN"))</f>
        <v>COMPLETED</v>
      </c>
      <c r="M48" s="38" t="str">
        <f>IF('query (10)'!I48="","",'query (10)'!I48)</f>
        <v>Mechanical</v>
      </c>
      <c r="N48" s="38" t="str">
        <f>IF('query (10)'!O48="","",'query (10)'!O48)</f>
        <v>Cleaning</v>
      </c>
      <c r="O48" s="38" t="str">
        <f>IF('query (10)'!P48="","",'query (10)'!P48)</f>
        <v>Medium</v>
      </c>
      <c r="P48" s="38" t="str">
        <f>IF('query (10)'!N48="","",'query (10)'!N48)</f>
        <v>Cleaning venturi oil mist and check drop 20 Drop/min to cycle pm 1Y.</v>
      </c>
      <c r="Q48" s="38" t="str">
        <f>TRIM('query (10)'!N48)</f>
        <v>Cleaning venturi oil mist and check drop 20 Drop/min to cycle pm 1Y.</v>
      </c>
      <c r="R48" s="38" t="str">
        <f>TRIM(UPPER('query (10)'!R48))</f>
        <v>CLEANING VENTURI OIL MIST</v>
      </c>
      <c r="S48" s="38" t="str">
        <f>TRIM(UPPER('query (10)'!S48))</f>
        <v/>
      </c>
      <c r="T48" s="38" t="str">
        <f>IF('query (10)'!Q48="","",TRIM(UPPER('query (10)'!Q48)))</f>
        <v/>
      </c>
      <c r="U48" s="38" t="str">
        <f>IF('query (10)'!T48="","",'query (10)'!T48)</f>
        <v>1</v>
      </c>
      <c r="V48" s="39">
        <f>IF('query (10)'!T48="","",IFERROR(VALUE('query (10)'!T48),""))</f>
        <v>1</v>
      </c>
      <c r="W48" s="40">
        <f>IF('query (10)'!U48="","",'query (10)'!U48)</f>
        <v>0</v>
      </c>
      <c r="X48" s="39">
        <f>IF('query (10)'!V48="","",'query (10)'!V48)</f>
        <v>180</v>
      </c>
      <c r="Y48" s="41">
        <f>IF('query (10)'!W48="","",'query (10)'!W48)</f>
        <v>46049</v>
      </c>
      <c r="Z48" s="41" t="str">
        <f>IF('query (10)'!X48="","",'query (10)'!X48)</f>
        <v/>
      </c>
      <c r="AA48" s="41">
        <f>IF('query (10)'!Y48="","",'query (10)'!Y48)</f>
        <v>45983</v>
      </c>
      <c r="AB48" s="41">
        <f>IF('query (10)'!Z48="","",'query (10)'!Z48)</f>
        <v>46163</v>
      </c>
      <c r="AC48" s="38" t="str">
        <f>IF(OR('query (10)'!AA48="",COUNTIF(Cleaning_Rules!$A$21:$A$26,TRIM('query (10)'!AA48))&gt;0),"",TRIM('query (10)'!AA48))</f>
        <v/>
      </c>
      <c r="AD48" s="38" t="str">
        <f>IF('query (10)'!AB48="","",TRIM(IFERROR(_xlfn.TEXTBEFORE('query (10)'!AB48,"("),'query (10)'!AB48)))</f>
        <v/>
      </c>
      <c r="AE48" s="38" t="str">
        <f>IFERROR(LOWER(TRIM(_xlfn.TEXTBEFORE(_xlfn.TEXTAFTER('query (10)'!AB48,"("),")"))),"")</f>
        <v/>
      </c>
      <c r="AF48" s="38" t="str">
        <f>IF('query (10)'!AD48="","",TRIM('query (10)'!AD48))</f>
        <v>เจษฎา ผิวบาง</v>
      </c>
      <c r="AG48" s="38" t="str">
        <f>IF('query (10)'!AE48="","",TRIM('query (10)'!AE48))</f>
        <v>เจษฎา ผิวบาง</v>
      </c>
      <c r="AH48" s="38" t="str">
        <f>IF('query (10)'!AF48="","",IFERROR(VALUE('query (10)'!AF48),""))</f>
        <v/>
      </c>
      <c r="AI48" s="38" t="str">
        <f>IF('query (10)'!AG48="","",TRIM('query (10)'!AG48))</f>
        <v/>
      </c>
      <c r="AJ48" s="38" t="str">
        <f>IF('query (10)'!AH48="","",IFERROR(VALUE('query (10)'!AH48),""))</f>
        <v/>
      </c>
      <c r="AK48" s="38" t="str">
        <f>IF('query (10)'!AI48="","",TRIM('query (10)'!AI48))</f>
        <v/>
      </c>
      <c r="AL48" s="42">
        <f t="shared" si="0"/>
        <v>2026</v>
      </c>
      <c r="AM48" s="42" t="str">
        <f t="shared" si="1"/>
        <v>2026-01</v>
      </c>
      <c r="AN48" s="42" t="str">
        <f t="shared" ca="1" si="2"/>
        <v/>
      </c>
      <c r="AO48" s="42" t="str">
        <f t="shared" si="3"/>
        <v>GR-721 | OUTER RING RACEWAY GRINDING MACHINE. | MCB3 | OIL MIST | Time-based Maintenance | Mechanical | Cleaning | Medium | Cleaning venturi oil mist and check drop 20 Drop/min to cycle pm 1Y. | CLEANING VENTURI OIL MIST | เจษฎา ผิวบาง</v>
      </c>
      <c r="AP48" s="42" t="str">
        <f>_xlfn.TEXTJOIN("; ",TRUE,IF(COUNTA('query (10)'!A48:AK48)&lt;=6,"NEAR_EMPTY_ROW",""),IF($K48="","MISSING_STATUS",""),IF(AND($K48="เสร็จสิ้น",$Z48=""),"DONE_NO_ACTUAL_DATE",""),IF(AND($I48="Condition-based Maintenance",$AH48=""),"CBM_NO_MEASUREMENT",""),IF(OR($X48="",$X48=0),"INVALID_PERIOD",""),IF(AND($AA48&lt;&gt;"",$AB48&lt;&gt;"",$AB48&lt;$AA48),"DATE_SEQUENCE_ERROR",""),IF(AND($AB48&lt;&gt;"",$AB48&gt;DATE(2030,12,31)),"DATE_OUTLIER",""),IF($C48="","MISSING_QRCODE",""),IF($J48="UNKNOWN","UNKNOWN_PM_TYPE",""),IF($L48="UNKNOWN","UNKNOWN_STATUS",""))</f>
        <v>DONE_NO_ACTUAL_DATE</v>
      </c>
      <c r="AQ48" s="42" t="str">
        <f t="shared" si="4"/>
        <v>NO</v>
      </c>
    </row>
    <row r="49" spans="1:43" x14ac:dyDescent="0.3">
      <c r="A49" s="38">
        <f>IF('query (10)'!A49="","",'query (10)'!A49)</f>
        <v>73</v>
      </c>
      <c r="B49" s="38" t="str">
        <f>IF('query (10)'!B49="","",'query (10)'!B49)</f>
        <v/>
      </c>
      <c r="C49" s="38" t="str">
        <f>TRIM(UPPER('query (10)'!M49))</f>
        <v>GR-715</v>
      </c>
      <c r="D49" s="38" t="str">
        <f>TRIM(UPPER(IFERROR(_xlfn.TEXTBEFORE('query (10)'!L49,"("),'query (10)'!L49)))</f>
        <v>INNER RING RACEWAY GRINDING MACHINE.</v>
      </c>
      <c r="E49" s="38" t="str">
        <f>IFERROR(TRIM(UPPER(_xlfn.TEXTBEFORE(_xlfn.TEXTAFTER('query (10)'!L49,"("),")"))),"")</f>
        <v/>
      </c>
      <c r="F49" s="38" t="str">
        <f>TRIM('query (10)'!K49)</f>
        <v>MCB3</v>
      </c>
      <c r="G49" s="38" t="str">
        <f>IF('query (10)'!J49="","",'query (10)'!J49)</f>
        <v>Oil mist</v>
      </c>
      <c r="H49" s="38" t="str">
        <f>TRIM(UPPER('query (10)'!J49))</f>
        <v>OIL MIST</v>
      </c>
      <c r="I49" s="38" t="str">
        <f>IF('query (10)'!F49="","",'query (10)'!F49)</f>
        <v>Time-based Maintenance</v>
      </c>
      <c r="J49" s="38" t="str">
        <f>IF('query (10)'!F49="","",IFERROR(INDEX(Cleaning_Rules!$B$14:$B$17,MATCH(TRIM('query (10)'!F49),Cleaning_Rules!$A$14:$A$17,0)),"UNKNOWN"))</f>
        <v>TBM</v>
      </c>
      <c r="K49" s="38" t="str">
        <f>IF('query (10)'!G49="","",'query (10)'!G49)</f>
        <v>เสร็จสิ้น</v>
      </c>
      <c r="L49" s="38" t="str">
        <f>IF('query (10)'!G49="","MISSING",IFERROR(INDEX(Cleaning_Rules!$B$5:$B$10,MATCH(TRIM('query (10)'!G49),Cleaning_Rules!$A$5:$A$10,0)),"UNKNOWN"))</f>
        <v>COMPLETED</v>
      </c>
      <c r="M49" s="38" t="str">
        <f>IF('query (10)'!I49="","",'query (10)'!I49)</f>
        <v>Mechanical</v>
      </c>
      <c r="N49" s="38" t="str">
        <f>IF('query (10)'!O49="","",'query (10)'!O49)</f>
        <v>Cleaning</v>
      </c>
      <c r="O49" s="38" t="str">
        <f>IF('query (10)'!P49="","",'query (10)'!P49)</f>
        <v>Medium</v>
      </c>
      <c r="P49" s="38" t="str">
        <f>IF('query (10)'!N49="","",'query (10)'!N49)</f>
        <v>Cleaning venturi oil mist and check drop 20 Drop/min to cycle pm 1Y.</v>
      </c>
      <c r="Q49" s="38" t="str">
        <f>TRIM('query (10)'!N49)</f>
        <v>Cleaning venturi oil mist and check drop 20 Drop/min to cycle pm 1Y.</v>
      </c>
      <c r="R49" s="38" t="str">
        <f>TRIM(UPPER('query (10)'!R49))</f>
        <v>CLEANING VENTURI OIL MIST</v>
      </c>
      <c r="S49" s="38" t="str">
        <f>TRIM(UPPER('query (10)'!S49))</f>
        <v/>
      </c>
      <c r="T49" s="38" t="str">
        <f>IF('query (10)'!Q49="","",TRIM(UPPER('query (10)'!Q49)))</f>
        <v/>
      </c>
      <c r="U49" s="38" t="str">
        <f>IF('query (10)'!T49="","",'query (10)'!T49)</f>
        <v>1</v>
      </c>
      <c r="V49" s="39">
        <f>IF('query (10)'!T49="","",IFERROR(VALUE('query (10)'!T49),""))</f>
        <v>1</v>
      </c>
      <c r="W49" s="40">
        <f>IF('query (10)'!U49="","",'query (10)'!U49)</f>
        <v>0</v>
      </c>
      <c r="X49" s="39">
        <f>IF('query (10)'!V49="","",'query (10)'!V49)</f>
        <v>180</v>
      </c>
      <c r="Y49" s="41">
        <f>IF('query (10)'!W49="","",'query (10)'!W49)</f>
        <v>46049</v>
      </c>
      <c r="Z49" s="41" t="str">
        <f>IF('query (10)'!X49="","",'query (10)'!X49)</f>
        <v/>
      </c>
      <c r="AA49" s="41">
        <f>IF('query (10)'!Y49="","",'query (10)'!Y49)</f>
        <v>45983</v>
      </c>
      <c r="AB49" s="41">
        <f>IF('query (10)'!Z49="","",'query (10)'!Z49)</f>
        <v>46163</v>
      </c>
      <c r="AC49" s="38" t="str">
        <f>IF(OR('query (10)'!AA49="",COUNTIF(Cleaning_Rules!$A$21:$A$26,TRIM('query (10)'!AA49))&gt;0),"",TRIM('query (10)'!AA49))</f>
        <v/>
      </c>
      <c r="AD49" s="38" t="str">
        <f>IF('query (10)'!AB49="","",TRIM(IFERROR(_xlfn.TEXTBEFORE('query (10)'!AB49,"("),'query (10)'!AB49)))</f>
        <v/>
      </c>
      <c r="AE49" s="38" t="str">
        <f>IFERROR(LOWER(TRIM(_xlfn.TEXTBEFORE(_xlfn.TEXTAFTER('query (10)'!AB49,"("),")"))),"")</f>
        <v/>
      </c>
      <c r="AF49" s="38" t="str">
        <f>IF('query (10)'!AD49="","",TRIM('query (10)'!AD49))</f>
        <v>เจษฎา ผิวบาง</v>
      </c>
      <c r="AG49" s="38" t="str">
        <f>IF('query (10)'!AE49="","",TRIM('query (10)'!AE49))</f>
        <v>เจษฎา ผิวบาง</v>
      </c>
      <c r="AH49" s="38" t="str">
        <f>IF('query (10)'!AF49="","",IFERROR(VALUE('query (10)'!AF49),""))</f>
        <v/>
      </c>
      <c r="AI49" s="38" t="str">
        <f>IF('query (10)'!AG49="","",TRIM('query (10)'!AG49))</f>
        <v/>
      </c>
      <c r="AJ49" s="38" t="str">
        <f>IF('query (10)'!AH49="","",IFERROR(VALUE('query (10)'!AH49),""))</f>
        <v/>
      </c>
      <c r="AK49" s="38" t="str">
        <f>IF('query (10)'!AI49="","",TRIM('query (10)'!AI49))</f>
        <v/>
      </c>
      <c r="AL49" s="42">
        <f t="shared" si="0"/>
        <v>2026</v>
      </c>
      <c r="AM49" s="42" t="str">
        <f t="shared" si="1"/>
        <v>2026-01</v>
      </c>
      <c r="AN49" s="42" t="str">
        <f t="shared" ca="1" si="2"/>
        <v/>
      </c>
      <c r="AO49" s="42" t="str">
        <f t="shared" si="3"/>
        <v>GR-715 | INNER RING RACEWAY GRINDING MACHINE. | MCB3 | OIL MIST | Time-based Maintenance | Mechanical | Cleaning | Medium | Cleaning venturi oil mist and check drop 20 Drop/min to cycle pm 1Y. | CLEANING VENTURI OIL MIST | เจษฎา ผิวบาง</v>
      </c>
      <c r="AP49" s="42" t="str">
        <f>_xlfn.TEXTJOIN("; ",TRUE,IF(COUNTA('query (10)'!A49:AK49)&lt;=6,"NEAR_EMPTY_ROW",""),IF($K49="","MISSING_STATUS",""),IF(AND($K49="เสร็จสิ้น",$Z49=""),"DONE_NO_ACTUAL_DATE",""),IF(AND($I49="Condition-based Maintenance",$AH49=""),"CBM_NO_MEASUREMENT",""),IF(OR($X49="",$X49=0),"INVALID_PERIOD",""),IF(AND($AA49&lt;&gt;"",$AB49&lt;&gt;"",$AB49&lt;$AA49),"DATE_SEQUENCE_ERROR",""),IF(AND($AB49&lt;&gt;"",$AB49&gt;DATE(2030,12,31)),"DATE_OUTLIER",""),IF($C49="","MISSING_QRCODE",""),IF($J49="UNKNOWN","UNKNOWN_PM_TYPE",""),IF($L49="UNKNOWN","UNKNOWN_STATUS",""))</f>
        <v>DONE_NO_ACTUAL_DATE</v>
      </c>
      <c r="AQ49" s="42" t="str">
        <f t="shared" si="4"/>
        <v>NO</v>
      </c>
    </row>
    <row r="50" spans="1:43" x14ac:dyDescent="0.3">
      <c r="A50" s="38">
        <f>IF('query (10)'!A50="","",'query (10)'!A50)</f>
        <v>74</v>
      </c>
      <c r="B50" s="38" t="str">
        <f>IF('query (10)'!B50="","",'query (10)'!B50)</f>
        <v/>
      </c>
      <c r="C50" s="38" t="str">
        <f>TRIM(UPPER('query (10)'!M50))</f>
        <v>GR-925</v>
      </c>
      <c r="D50" s="38" t="str">
        <f>TRIM(UPPER(IFERROR(_xlfn.TEXTBEFORE('query (10)'!L50,"("),'query (10)'!L50)))</f>
        <v>INNER RING BORE GRINDING MACHINE.</v>
      </c>
      <c r="E50" s="38" t="str">
        <f>IFERROR(TRIM(UPPER(_xlfn.TEXTBEFORE(_xlfn.TEXTAFTER('query (10)'!L50,"("),")"))),"")</f>
        <v>GR-716</v>
      </c>
      <c r="F50" s="38" t="str">
        <f>TRIM('query (10)'!K50)</f>
        <v>MCB3</v>
      </c>
      <c r="G50" s="38" t="str">
        <f>IF('query (10)'!J50="","",'query (10)'!J50)</f>
        <v>Oil mist</v>
      </c>
      <c r="H50" s="38" t="str">
        <f>TRIM(UPPER('query (10)'!J50))</f>
        <v>OIL MIST</v>
      </c>
      <c r="I50" s="38" t="str">
        <f>IF('query (10)'!F50="","",'query (10)'!F50)</f>
        <v>Time-based Maintenance</v>
      </c>
      <c r="J50" s="38" t="str">
        <f>IF('query (10)'!F50="","",IFERROR(INDEX(Cleaning_Rules!$B$14:$B$17,MATCH(TRIM('query (10)'!F50),Cleaning_Rules!$A$14:$A$17,0)),"UNKNOWN"))</f>
        <v>TBM</v>
      </c>
      <c r="K50" s="38" t="str">
        <f>IF('query (10)'!G50="","",'query (10)'!G50)</f>
        <v>เสร็จสิ้น</v>
      </c>
      <c r="L50" s="38" t="str">
        <f>IF('query (10)'!G50="","MISSING",IFERROR(INDEX(Cleaning_Rules!$B$5:$B$10,MATCH(TRIM('query (10)'!G50),Cleaning_Rules!$A$5:$A$10,0)),"UNKNOWN"))</f>
        <v>COMPLETED</v>
      </c>
      <c r="M50" s="38" t="str">
        <f>IF('query (10)'!I50="","",'query (10)'!I50)</f>
        <v>Mechanical</v>
      </c>
      <c r="N50" s="38" t="str">
        <f>IF('query (10)'!O50="","",'query (10)'!O50)</f>
        <v>Cleaning</v>
      </c>
      <c r="O50" s="38" t="str">
        <f>IF('query (10)'!P50="","",'query (10)'!P50)</f>
        <v>Medium</v>
      </c>
      <c r="P50" s="38" t="str">
        <f>IF('query (10)'!N50="","",'query (10)'!N50)</f>
        <v>Cleaning venturi oil mist and check drop 20 Drop/min to cycle pm 1Y.</v>
      </c>
      <c r="Q50" s="38" t="str">
        <f>TRIM('query (10)'!N50)</f>
        <v>Cleaning venturi oil mist and check drop 20 Drop/min to cycle pm 1Y.</v>
      </c>
      <c r="R50" s="38" t="str">
        <f>TRIM(UPPER('query (10)'!R50))</f>
        <v>CLEANING VENTURI OIL MIST</v>
      </c>
      <c r="S50" s="38" t="str">
        <f>TRIM(UPPER('query (10)'!S50))</f>
        <v/>
      </c>
      <c r="T50" s="38" t="str">
        <f>IF('query (10)'!Q50="","",TRIM(UPPER('query (10)'!Q50)))</f>
        <v/>
      </c>
      <c r="U50" s="38" t="str">
        <f>IF('query (10)'!T50="","",'query (10)'!T50)</f>
        <v>1</v>
      </c>
      <c r="V50" s="39">
        <f>IF('query (10)'!T50="","",IFERROR(VALUE('query (10)'!T50),""))</f>
        <v>1</v>
      </c>
      <c r="W50" s="40">
        <f>IF('query (10)'!U50="","",'query (10)'!U50)</f>
        <v>0</v>
      </c>
      <c r="X50" s="39">
        <f>IF('query (10)'!V50="","",'query (10)'!V50)</f>
        <v>180</v>
      </c>
      <c r="Y50" s="41">
        <f>IF('query (10)'!W50="","",'query (10)'!W50)</f>
        <v>46049</v>
      </c>
      <c r="Z50" s="41" t="str">
        <f>IF('query (10)'!X50="","",'query (10)'!X50)</f>
        <v/>
      </c>
      <c r="AA50" s="41">
        <f>IF('query (10)'!Y50="","",'query (10)'!Y50)</f>
        <v>45983</v>
      </c>
      <c r="AB50" s="41">
        <f>IF('query (10)'!Z50="","",'query (10)'!Z50)</f>
        <v>46163</v>
      </c>
      <c r="AC50" s="38" t="str">
        <f>IF(OR('query (10)'!AA50="",COUNTIF(Cleaning_Rules!$A$21:$A$26,TRIM('query (10)'!AA50))&gt;0),"",TRIM('query (10)'!AA50))</f>
        <v/>
      </c>
      <c r="AD50" s="38" t="str">
        <f>IF('query (10)'!AB50="","",TRIM(IFERROR(_xlfn.TEXTBEFORE('query (10)'!AB50,"("),'query (10)'!AB50)))</f>
        <v/>
      </c>
      <c r="AE50" s="38" t="str">
        <f>IFERROR(LOWER(TRIM(_xlfn.TEXTBEFORE(_xlfn.TEXTAFTER('query (10)'!AB50,"("),")"))),"")</f>
        <v/>
      </c>
      <c r="AF50" s="38" t="str">
        <f>IF('query (10)'!AD50="","",TRIM('query (10)'!AD50))</f>
        <v>เจษฎา ผิวบาง</v>
      </c>
      <c r="AG50" s="38" t="str">
        <f>IF('query (10)'!AE50="","",TRIM('query (10)'!AE50))</f>
        <v>เจษฎา ผิวบาง</v>
      </c>
      <c r="AH50" s="38" t="str">
        <f>IF('query (10)'!AF50="","",IFERROR(VALUE('query (10)'!AF50),""))</f>
        <v/>
      </c>
      <c r="AI50" s="38" t="str">
        <f>IF('query (10)'!AG50="","",TRIM('query (10)'!AG50))</f>
        <v/>
      </c>
      <c r="AJ50" s="38" t="str">
        <f>IF('query (10)'!AH50="","",IFERROR(VALUE('query (10)'!AH50),""))</f>
        <v/>
      </c>
      <c r="AK50" s="38" t="str">
        <f>IF('query (10)'!AI50="","",TRIM('query (10)'!AI50))</f>
        <v/>
      </c>
      <c r="AL50" s="42">
        <f t="shared" si="0"/>
        <v>2026</v>
      </c>
      <c r="AM50" s="42" t="str">
        <f t="shared" si="1"/>
        <v>2026-01</v>
      </c>
      <c r="AN50" s="42" t="str">
        <f t="shared" ca="1" si="2"/>
        <v/>
      </c>
      <c r="AO50" s="42" t="str">
        <f t="shared" si="3"/>
        <v>GR-925 | INNER RING BORE GRINDING MACHINE. | GR-716 | MCB3 | OIL MIST | Time-based Maintenance | Mechanical | Cleaning | Medium | Cleaning venturi oil mist and check drop 20 Drop/min to cycle pm 1Y. | CLEANING VENTURI OIL MIST | เจษฎา ผิวบาง</v>
      </c>
      <c r="AP50" s="42" t="str">
        <f>_xlfn.TEXTJOIN("; ",TRUE,IF(COUNTA('query (10)'!A50:AK50)&lt;=6,"NEAR_EMPTY_ROW",""),IF($K50="","MISSING_STATUS",""),IF(AND($K50="เสร็จสิ้น",$Z50=""),"DONE_NO_ACTUAL_DATE",""),IF(AND($I50="Condition-based Maintenance",$AH50=""),"CBM_NO_MEASUREMENT",""),IF(OR($X50="",$X50=0),"INVALID_PERIOD",""),IF(AND($AA50&lt;&gt;"",$AB50&lt;&gt;"",$AB50&lt;$AA50),"DATE_SEQUENCE_ERROR",""),IF(AND($AB50&lt;&gt;"",$AB50&gt;DATE(2030,12,31)),"DATE_OUTLIER",""),IF($C50="","MISSING_QRCODE",""),IF($J50="UNKNOWN","UNKNOWN_PM_TYPE",""),IF($L50="UNKNOWN","UNKNOWN_STATUS",""))</f>
        <v>DONE_NO_ACTUAL_DATE</v>
      </c>
      <c r="AQ50" s="42" t="str">
        <f t="shared" si="4"/>
        <v>NO</v>
      </c>
    </row>
    <row r="51" spans="1:43" x14ac:dyDescent="0.3">
      <c r="A51" s="38">
        <f>IF('query (10)'!A51="","",'query (10)'!A51)</f>
        <v>75</v>
      </c>
      <c r="B51" s="38" t="str">
        <f>IF('query (10)'!B51="","",'query (10)'!B51)</f>
        <v/>
      </c>
      <c r="C51" s="38" t="str">
        <f>TRIM(UPPER('query (10)'!M51))</f>
        <v>GR-241</v>
      </c>
      <c r="D51" s="38" t="str">
        <f>TRIM(UPPER(IFERROR(_xlfn.TEXTBEFORE('query (10)'!L51,"("),'query (10)'!L51)))</f>
        <v>OUTER RING RACEWAY GRINDING M/C</v>
      </c>
      <c r="E51" s="38" t="str">
        <f>IFERROR(TRIM(UPPER(_xlfn.TEXTBEFORE(_xlfn.TEXTAFTER('query (10)'!L51,"("),")"))),"")</f>
        <v/>
      </c>
      <c r="F51" s="38" t="str">
        <f>TRIM('query (10)'!K51)</f>
        <v>WP Grinding1</v>
      </c>
      <c r="G51" s="38" t="str">
        <f>IF('query (10)'!J51="","",'query (10)'!J51)</f>
        <v>Ejector</v>
      </c>
      <c r="H51" s="38" t="str">
        <f>TRIM(UPPER('query (10)'!J51))</f>
        <v>EJECTOR</v>
      </c>
      <c r="I51" s="38" t="str">
        <f>IF('query (10)'!F51="","",'query (10)'!F51)</f>
        <v>Time-based Maintenance</v>
      </c>
      <c r="J51" s="38" t="str">
        <f>IF('query (10)'!F51="","",IFERROR(INDEX(Cleaning_Rules!$B$14:$B$17,MATCH(TRIM('query (10)'!F51),Cleaning_Rules!$A$14:$A$17,0)),"UNKNOWN"))</f>
        <v>TBM</v>
      </c>
      <c r="K51" s="38" t="str">
        <f>IF('query (10)'!G51="","",'query (10)'!G51)</f>
        <v>แก้ไขแผน</v>
      </c>
      <c r="L51" s="38" t="str">
        <f>IF('query (10)'!G51="","MISSING",IFERROR(INDEX(Cleaning_Rules!$B$5:$B$10,MATCH(TRIM('query (10)'!G51),Cleaning_Rules!$A$5:$A$10,0)),"UNKNOWN"))</f>
        <v>PLAN_REVISED</v>
      </c>
      <c r="M51" s="38" t="str">
        <f>IF('query (10)'!I51="","",'query (10)'!I51)</f>
        <v>Mechanical</v>
      </c>
      <c r="N51" s="38" t="str">
        <f>IF('query (10)'!O51="","",'query (10)'!O51)</f>
        <v>Part Change</v>
      </c>
      <c r="O51" s="38" t="str">
        <f>IF('query (10)'!P51="","",'query (10)'!P51)</f>
        <v>Medium</v>
      </c>
      <c r="P51" s="38" t="str">
        <f>IF('query (10)'!N51="","",'query (10)'!N51)</f>
        <v>Repair ejector unit</v>
      </c>
      <c r="Q51" s="38" t="str">
        <f>TRIM('query (10)'!N51)</f>
        <v>Repair ejector unit</v>
      </c>
      <c r="R51" s="38" t="str">
        <f>TRIM(UPPER('query (10)'!R51))</f>
        <v>BEARING</v>
      </c>
      <c r="S51" s="38" t="str">
        <f>TRIM(UPPER('query (10)'!S51))</f>
        <v>6203DDU</v>
      </c>
      <c r="T51" s="38" t="str">
        <f>IF('query (10)'!Q51="","",TRIM(UPPER('query (10)'!Q51)))</f>
        <v/>
      </c>
      <c r="U51" s="38" t="str">
        <f>IF('query (10)'!T51="","",'query (10)'!T51)</f>
        <v>2</v>
      </c>
      <c r="V51" s="39">
        <f>IF('query (10)'!T51="","",IFERROR(VALUE('query (10)'!T51),""))</f>
        <v>2</v>
      </c>
      <c r="W51" s="40">
        <f>IF('query (10)'!U51="","",'query (10)'!U51)</f>
        <v>113.75</v>
      </c>
      <c r="X51" s="39">
        <f>IF('query (10)'!V51="","",'query (10)'!V51)</f>
        <v>1080</v>
      </c>
      <c r="Y51" s="41">
        <f>IF('query (10)'!W51="","",'query (10)'!W51)</f>
        <v>45988</v>
      </c>
      <c r="Z51" s="41" t="str">
        <f>IF('query (10)'!X51="","",'query (10)'!X51)</f>
        <v/>
      </c>
      <c r="AA51" s="41">
        <f>IF('query (10)'!Y51="","",'query (10)'!Y51)</f>
        <v>45988</v>
      </c>
      <c r="AB51" s="41">
        <f>IF('query (10)'!Z51="","",'query (10)'!Z51)</f>
        <v>47068</v>
      </c>
      <c r="AC51" s="38" t="str">
        <f>IF(OR('query (10)'!AA51="",COUNTIF(Cleaning_Rules!$A$21:$A$26,TRIM('query (10)'!AA51))&gt;0),"",TRIM('query (10)'!AA51))</f>
        <v/>
      </c>
      <c r="AD51" s="38" t="str">
        <f>IF('query (10)'!AB51="","",TRIM(IFERROR(_xlfn.TEXTBEFORE('query (10)'!AB51,"("),'query (10)'!AB51)))</f>
        <v/>
      </c>
      <c r="AE51" s="38" t="str">
        <f>IFERROR(LOWER(TRIM(_xlfn.TEXTBEFORE(_xlfn.TEXTAFTER('query (10)'!AB51,"("),")"))),"")</f>
        <v/>
      </c>
      <c r="AF51" s="38" t="str">
        <f>IF('query (10)'!AD51="","",TRIM('query (10)'!AD51))</f>
        <v>เจษฎา ผิวบาง</v>
      </c>
      <c r="AG51" s="38" t="str">
        <f>IF('query (10)'!AE51="","",TRIM('query (10)'!AE51))</f>
        <v>เจษฎา ผิวบาง</v>
      </c>
      <c r="AH51" s="38" t="str">
        <f>IF('query (10)'!AF51="","",IFERROR(VALUE('query (10)'!AF51),""))</f>
        <v/>
      </c>
      <c r="AI51" s="38" t="str">
        <f>IF('query (10)'!AG51="","",TRIM('query (10)'!AG51))</f>
        <v/>
      </c>
      <c r="AJ51" s="38" t="str">
        <f>IF('query (10)'!AH51="","",IFERROR(VALUE('query (10)'!AH51),""))</f>
        <v/>
      </c>
      <c r="AK51" s="38" t="str">
        <f>IF('query (10)'!AI51="","",TRIM('query (10)'!AI51))</f>
        <v/>
      </c>
      <c r="AL51" s="42">
        <f t="shared" si="0"/>
        <v>2025</v>
      </c>
      <c r="AM51" s="42" t="str">
        <f t="shared" si="1"/>
        <v>2025-11</v>
      </c>
      <c r="AN51" s="42" t="str">
        <f t="shared" ca="1" si="2"/>
        <v>ON_SCHEDULE</v>
      </c>
      <c r="AO51" s="42" t="str">
        <f t="shared" si="3"/>
        <v>GR-241 | OUTER RING RACEWAY GRINDING M/C | WP Grinding1 | EJECTOR | Time-based Maintenance | Mechanical | Part Change | Medium | Repair ejector unit | BEARING | 6203DDU | เจษฎา ผิวบาง</v>
      </c>
      <c r="AP51" s="42" t="str">
        <f>_xlfn.TEXTJOIN("; ",TRUE,IF(COUNTA('query (10)'!A51:AK51)&lt;=6,"NEAR_EMPTY_ROW",""),IF($K51="","MISSING_STATUS",""),IF(AND($K51="เสร็จสิ้น",$Z51=""),"DONE_NO_ACTUAL_DATE",""),IF(AND($I51="Condition-based Maintenance",$AH51=""),"CBM_NO_MEASUREMENT",""),IF(OR($X51="",$X51=0),"INVALID_PERIOD",""),IF(AND($AA51&lt;&gt;"",$AB51&lt;&gt;"",$AB51&lt;$AA51),"DATE_SEQUENCE_ERROR",""),IF(AND($AB51&lt;&gt;"",$AB51&gt;DATE(2030,12,31)),"DATE_OUTLIER",""),IF($C51="","MISSING_QRCODE",""),IF($J51="UNKNOWN","UNKNOWN_PM_TYPE",""),IF($L51="UNKNOWN","UNKNOWN_STATUS",""))</f>
        <v/>
      </c>
      <c r="AQ51" s="42" t="str">
        <f t="shared" si="4"/>
        <v>YES</v>
      </c>
    </row>
    <row r="52" spans="1:43" x14ac:dyDescent="0.3">
      <c r="A52" s="38">
        <f>IF('query (10)'!A52="","",'query (10)'!A52)</f>
        <v>76</v>
      </c>
      <c r="B52" s="38" t="str">
        <f>IF('query (10)'!B52="","",'query (10)'!B52)</f>
        <v/>
      </c>
      <c r="C52" s="38" t="str">
        <f>TRIM(UPPER('query (10)'!M52))</f>
        <v>GR-423</v>
      </c>
      <c r="D52" s="38" t="str">
        <f>TRIM(UPPER(IFERROR(_xlfn.TEXTBEFORE('query (10)'!L52,"("),'query (10)'!L52)))</f>
        <v>OUTER RING RACEWAY GRINDING MACHINE.</v>
      </c>
      <c r="E52" s="38" t="str">
        <f>IFERROR(TRIM(UPPER(_xlfn.TEXTBEFORE(_xlfn.TEXTAFTER('query (10)'!L52,"("),")"))),"")</f>
        <v/>
      </c>
      <c r="F52" s="38" t="str">
        <f>TRIM('query (10)'!K52)</f>
        <v>WP Grinding2</v>
      </c>
      <c r="G52" s="38" t="str">
        <f>IF('query (10)'!J52="","",'query (10)'!J52)</f>
        <v>Ejector</v>
      </c>
      <c r="H52" s="38" t="str">
        <f>TRIM(UPPER('query (10)'!J52))</f>
        <v>EJECTOR</v>
      </c>
      <c r="I52" s="38" t="str">
        <f>IF('query (10)'!F52="","",'query (10)'!F52)</f>
        <v>Time-based Maintenance</v>
      </c>
      <c r="J52" s="38" t="str">
        <f>IF('query (10)'!F52="","",IFERROR(INDEX(Cleaning_Rules!$B$14:$B$17,MATCH(TRIM('query (10)'!F52),Cleaning_Rules!$A$14:$A$17,0)),"UNKNOWN"))</f>
        <v>TBM</v>
      </c>
      <c r="K52" s="38" t="str">
        <f>IF('query (10)'!G52="","",'query (10)'!G52)</f>
        <v>แก้ไขแผน</v>
      </c>
      <c r="L52" s="38" t="str">
        <f>IF('query (10)'!G52="","MISSING",IFERROR(INDEX(Cleaning_Rules!$B$5:$B$10,MATCH(TRIM('query (10)'!G52),Cleaning_Rules!$A$5:$A$10,0)),"UNKNOWN"))</f>
        <v>PLAN_REVISED</v>
      </c>
      <c r="M52" s="38" t="str">
        <f>IF('query (10)'!I52="","",'query (10)'!I52)</f>
        <v>Mechanical</v>
      </c>
      <c r="N52" s="38" t="str">
        <f>IF('query (10)'!O52="","",'query (10)'!O52)</f>
        <v>Part Change</v>
      </c>
      <c r="O52" s="38" t="str">
        <f>IF('query (10)'!P52="","",'query (10)'!P52)</f>
        <v>Medium</v>
      </c>
      <c r="P52" s="38" t="str">
        <f>IF('query (10)'!N52="","",'query (10)'!N52)</f>
        <v>Repair ejector unit</v>
      </c>
      <c r="Q52" s="38" t="str">
        <f>TRIM('query (10)'!N52)</f>
        <v>Repair ejector unit</v>
      </c>
      <c r="R52" s="38" t="str">
        <f>TRIM(UPPER('query (10)'!R52))</f>
        <v>BEARING</v>
      </c>
      <c r="S52" s="38" t="str">
        <f>TRIM(UPPER('query (10)'!S52))</f>
        <v>6203DDU</v>
      </c>
      <c r="T52" s="38" t="str">
        <f>IF('query (10)'!Q52="","",TRIM(UPPER('query (10)'!Q52)))</f>
        <v/>
      </c>
      <c r="U52" s="38" t="str">
        <f>IF('query (10)'!T52="","",'query (10)'!T52)</f>
        <v>2</v>
      </c>
      <c r="V52" s="39">
        <f>IF('query (10)'!T52="","",IFERROR(VALUE('query (10)'!T52),""))</f>
        <v>2</v>
      </c>
      <c r="W52" s="40">
        <f>IF('query (10)'!U52="","",'query (10)'!U52)</f>
        <v>113.75</v>
      </c>
      <c r="X52" s="39">
        <f>IF('query (10)'!V52="","",'query (10)'!V52)</f>
        <v>1080</v>
      </c>
      <c r="Y52" s="41">
        <f>IF('query (10)'!W52="","",'query (10)'!W52)</f>
        <v>45989</v>
      </c>
      <c r="Z52" s="41" t="str">
        <f>IF('query (10)'!X52="","",'query (10)'!X52)</f>
        <v/>
      </c>
      <c r="AA52" s="41">
        <f>IF('query (10)'!Y52="","",'query (10)'!Y52)</f>
        <v>45989</v>
      </c>
      <c r="AB52" s="41">
        <f>IF('query (10)'!Z52="","",'query (10)'!Z52)</f>
        <v>47069</v>
      </c>
      <c r="AC52" s="38" t="str">
        <f>IF(OR('query (10)'!AA52="",COUNTIF(Cleaning_Rules!$A$21:$A$26,TRIM('query (10)'!AA52))&gt;0),"",TRIM('query (10)'!AA52))</f>
        <v/>
      </c>
      <c r="AD52" s="38" t="str">
        <f>IF('query (10)'!AB52="","",TRIM(IFERROR(_xlfn.TEXTBEFORE('query (10)'!AB52,"("),'query (10)'!AB52)))</f>
        <v/>
      </c>
      <c r="AE52" s="38" t="str">
        <f>IFERROR(LOWER(TRIM(_xlfn.TEXTBEFORE(_xlfn.TEXTAFTER('query (10)'!AB52,"("),")"))),"")</f>
        <v/>
      </c>
      <c r="AF52" s="38" t="str">
        <f>IF('query (10)'!AD52="","",TRIM('query (10)'!AD52))</f>
        <v>เจษฎา ผิวบาง</v>
      </c>
      <c r="AG52" s="38" t="str">
        <f>IF('query (10)'!AE52="","",TRIM('query (10)'!AE52))</f>
        <v>เจษฎา ผิวบาง</v>
      </c>
      <c r="AH52" s="38" t="str">
        <f>IF('query (10)'!AF52="","",IFERROR(VALUE('query (10)'!AF52),""))</f>
        <v/>
      </c>
      <c r="AI52" s="38" t="str">
        <f>IF('query (10)'!AG52="","",TRIM('query (10)'!AG52))</f>
        <v/>
      </c>
      <c r="AJ52" s="38" t="str">
        <f>IF('query (10)'!AH52="","",IFERROR(VALUE('query (10)'!AH52),""))</f>
        <v/>
      </c>
      <c r="AK52" s="38" t="str">
        <f>IF('query (10)'!AI52="","",TRIM('query (10)'!AI52))</f>
        <v/>
      </c>
      <c r="AL52" s="42">
        <f t="shared" si="0"/>
        <v>2025</v>
      </c>
      <c r="AM52" s="42" t="str">
        <f t="shared" si="1"/>
        <v>2025-11</v>
      </c>
      <c r="AN52" s="42" t="str">
        <f t="shared" ca="1" si="2"/>
        <v>ON_SCHEDULE</v>
      </c>
      <c r="AO52" s="42" t="str">
        <f t="shared" si="3"/>
        <v>GR-423 | OUTER RING RACEWAY GRINDING MACHINE. | WP Grinding2 | EJECTOR | Time-based Maintenance | Mechanical | Part Change | Medium | Repair ejector unit | BEARING | 6203DDU | เจษฎา ผิวบาง</v>
      </c>
      <c r="AP52" s="42" t="str">
        <f>_xlfn.TEXTJOIN("; ",TRUE,IF(COUNTA('query (10)'!A52:AK52)&lt;=6,"NEAR_EMPTY_ROW",""),IF($K52="","MISSING_STATUS",""),IF(AND($K52="เสร็จสิ้น",$Z52=""),"DONE_NO_ACTUAL_DATE",""),IF(AND($I52="Condition-based Maintenance",$AH52=""),"CBM_NO_MEASUREMENT",""),IF(OR($X52="",$X52=0),"INVALID_PERIOD",""),IF(AND($AA52&lt;&gt;"",$AB52&lt;&gt;"",$AB52&lt;$AA52),"DATE_SEQUENCE_ERROR",""),IF(AND($AB52&lt;&gt;"",$AB52&gt;DATE(2030,12,31)),"DATE_OUTLIER",""),IF($C52="","MISSING_QRCODE",""),IF($J52="UNKNOWN","UNKNOWN_PM_TYPE",""),IF($L52="UNKNOWN","UNKNOWN_STATUS",""))</f>
        <v/>
      </c>
      <c r="AQ52" s="42" t="str">
        <f t="shared" si="4"/>
        <v>YES</v>
      </c>
    </row>
    <row r="53" spans="1:43" x14ac:dyDescent="0.3">
      <c r="A53" s="38">
        <f>IF('query (10)'!A53="","",'query (10)'!A53)</f>
        <v>77</v>
      </c>
      <c r="B53" s="38" t="str">
        <f>IF('query (10)'!B53="","",'query (10)'!B53)</f>
        <v/>
      </c>
      <c r="C53" s="38" t="str">
        <f>TRIM(UPPER('query (10)'!M53))</f>
        <v>GR-922</v>
      </c>
      <c r="D53" s="38" t="str">
        <f>TRIM(UPPER(IFERROR(_xlfn.TEXTBEFORE('query (10)'!L53,"("),'query (10)'!L53)))</f>
        <v>OUTER RING RACEWAY GRINDING M/C</v>
      </c>
      <c r="E53" s="38" t="str">
        <f>IFERROR(TRIM(UPPER(_xlfn.TEXTBEFORE(_xlfn.TEXTAFTER('query (10)'!L53,"("),")"))),"")</f>
        <v/>
      </c>
      <c r="F53" s="38" t="str">
        <f>TRIM('query (10)'!K53)</f>
        <v>WP Grinding3</v>
      </c>
      <c r="G53" s="38" t="str">
        <f>IF('query (10)'!J53="","",'query (10)'!J53)</f>
        <v>Ejector</v>
      </c>
      <c r="H53" s="38" t="str">
        <f>TRIM(UPPER('query (10)'!J53))</f>
        <v>EJECTOR</v>
      </c>
      <c r="I53" s="38" t="str">
        <f>IF('query (10)'!F53="","",'query (10)'!F53)</f>
        <v>Time-based Maintenance</v>
      </c>
      <c r="J53" s="38" t="str">
        <f>IF('query (10)'!F53="","",IFERROR(INDEX(Cleaning_Rules!$B$14:$B$17,MATCH(TRIM('query (10)'!F53),Cleaning_Rules!$A$14:$A$17,0)),"UNKNOWN"))</f>
        <v>TBM</v>
      </c>
      <c r="K53" s="38" t="str">
        <f>IF('query (10)'!G53="","",'query (10)'!G53)</f>
        <v>แก้ไขแผน</v>
      </c>
      <c r="L53" s="38" t="str">
        <f>IF('query (10)'!G53="","MISSING",IFERROR(INDEX(Cleaning_Rules!$B$5:$B$10,MATCH(TRIM('query (10)'!G53),Cleaning_Rules!$A$5:$A$10,0)),"UNKNOWN"))</f>
        <v>PLAN_REVISED</v>
      </c>
      <c r="M53" s="38" t="str">
        <f>IF('query (10)'!I53="","",'query (10)'!I53)</f>
        <v>Mechanical</v>
      </c>
      <c r="N53" s="38" t="str">
        <f>IF('query (10)'!O53="","",'query (10)'!O53)</f>
        <v>Part Change</v>
      </c>
      <c r="O53" s="38" t="str">
        <f>IF('query (10)'!P53="","",'query (10)'!P53)</f>
        <v>Medium</v>
      </c>
      <c r="P53" s="38" t="str">
        <f>IF('query (10)'!N53="","",'query (10)'!N53)</f>
        <v>Repair ejector unit</v>
      </c>
      <c r="Q53" s="38" t="str">
        <f>TRIM('query (10)'!N53)</f>
        <v>Repair ejector unit</v>
      </c>
      <c r="R53" s="38" t="str">
        <f>TRIM(UPPER('query (10)'!R53))</f>
        <v>BEARING</v>
      </c>
      <c r="S53" s="38" t="str">
        <f>TRIM(UPPER('query (10)'!S53))</f>
        <v>6203DDU</v>
      </c>
      <c r="T53" s="38" t="str">
        <f>IF('query (10)'!Q53="","",TRIM(UPPER('query (10)'!Q53)))</f>
        <v/>
      </c>
      <c r="U53" s="38" t="str">
        <f>IF('query (10)'!T53="","",'query (10)'!T53)</f>
        <v>2</v>
      </c>
      <c r="V53" s="39">
        <f>IF('query (10)'!T53="","",IFERROR(VALUE('query (10)'!T53),""))</f>
        <v>2</v>
      </c>
      <c r="W53" s="40">
        <f>IF('query (10)'!U53="","",'query (10)'!U53)</f>
        <v>113.75</v>
      </c>
      <c r="X53" s="39">
        <f>IF('query (10)'!V53="","",'query (10)'!V53)</f>
        <v>1080</v>
      </c>
      <c r="Y53" s="41">
        <f>IF('query (10)'!W53="","",'query (10)'!W53)</f>
        <v>45990</v>
      </c>
      <c r="Z53" s="41" t="str">
        <f>IF('query (10)'!X53="","",'query (10)'!X53)</f>
        <v/>
      </c>
      <c r="AA53" s="41">
        <f>IF('query (10)'!Y53="","",'query (10)'!Y53)</f>
        <v>45990</v>
      </c>
      <c r="AB53" s="41">
        <f>IF('query (10)'!Z53="","",'query (10)'!Z53)</f>
        <v>47070</v>
      </c>
      <c r="AC53" s="38" t="str">
        <f>IF(OR('query (10)'!AA53="",COUNTIF(Cleaning_Rules!$A$21:$A$26,TRIM('query (10)'!AA53))&gt;0),"",TRIM('query (10)'!AA53))</f>
        <v/>
      </c>
      <c r="AD53" s="38" t="str">
        <f>IF('query (10)'!AB53="","",TRIM(IFERROR(_xlfn.TEXTBEFORE('query (10)'!AB53,"("),'query (10)'!AB53)))</f>
        <v/>
      </c>
      <c r="AE53" s="38" t="str">
        <f>IFERROR(LOWER(TRIM(_xlfn.TEXTBEFORE(_xlfn.TEXTAFTER('query (10)'!AB53,"("),")"))),"")</f>
        <v/>
      </c>
      <c r="AF53" s="38" t="str">
        <f>IF('query (10)'!AD53="","",TRIM('query (10)'!AD53))</f>
        <v>เจษฎา ผิวบาง</v>
      </c>
      <c r="AG53" s="38" t="str">
        <f>IF('query (10)'!AE53="","",TRIM('query (10)'!AE53))</f>
        <v>เจษฎา ผิวบาง</v>
      </c>
      <c r="AH53" s="38" t="str">
        <f>IF('query (10)'!AF53="","",IFERROR(VALUE('query (10)'!AF53),""))</f>
        <v/>
      </c>
      <c r="AI53" s="38" t="str">
        <f>IF('query (10)'!AG53="","",TRIM('query (10)'!AG53))</f>
        <v/>
      </c>
      <c r="AJ53" s="38" t="str">
        <f>IF('query (10)'!AH53="","",IFERROR(VALUE('query (10)'!AH53),""))</f>
        <v/>
      </c>
      <c r="AK53" s="38" t="str">
        <f>IF('query (10)'!AI53="","",TRIM('query (10)'!AI53))</f>
        <v/>
      </c>
      <c r="AL53" s="42">
        <f t="shared" si="0"/>
        <v>2025</v>
      </c>
      <c r="AM53" s="42" t="str">
        <f t="shared" si="1"/>
        <v>2025-11</v>
      </c>
      <c r="AN53" s="42" t="str">
        <f t="shared" ca="1" si="2"/>
        <v>ON_SCHEDULE</v>
      </c>
      <c r="AO53" s="42" t="str">
        <f t="shared" si="3"/>
        <v>GR-922 | OUTER RING RACEWAY GRINDING M/C | WP Grinding3 | EJECTOR | Time-based Maintenance | Mechanical | Part Change | Medium | Repair ejector unit | BEARING | 6203DDU | เจษฎา ผิวบาง</v>
      </c>
      <c r="AP53" s="42" t="str">
        <f>_xlfn.TEXTJOIN("; ",TRUE,IF(COUNTA('query (10)'!A53:AK53)&lt;=6,"NEAR_EMPTY_ROW",""),IF($K53="","MISSING_STATUS",""),IF(AND($K53="เสร็จสิ้น",$Z53=""),"DONE_NO_ACTUAL_DATE",""),IF(AND($I53="Condition-based Maintenance",$AH53=""),"CBM_NO_MEASUREMENT",""),IF(OR($X53="",$X53=0),"INVALID_PERIOD",""),IF(AND($AA53&lt;&gt;"",$AB53&lt;&gt;"",$AB53&lt;$AA53),"DATE_SEQUENCE_ERROR",""),IF(AND($AB53&lt;&gt;"",$AB53&gt;DATE(2030,12,31)),"DATE_OUTLIER",""),IF($C53="","MISSING_QRCODE",""),IF($J53="UNKNOWN","UNKNOWN_PM_TYPE",""),IF($L53="UNKNOWN","UNKNOWN_STATUS",""))</f>
        <v/>
      </c>
      <c r="AQ53" s="42" t="str">
        <f t="shared" si="4"/>
        <v>YES</v>
      </c>
    </row>
    <row r="54" spans="1:43" x14ac:dyDescent="0.3">
      <c r="A54" s="38">
        <f>IF('query (10)'!A54="","",'query (10)'!A54)</f>
        <v>79</v>
      </c>
      <c r="B54" s="38">
        <f>IF('query (10)'!B54="","",'query (10)'!B54)</f>
        <v>17141</v>
      </c>
      <c r="C54" s="38" t="str">
        <f>TRIM(UPPER('query (10)'!M54))</f>
        <v>GR-420</v>
      </c>
      <c r="D54" s="38" t="str">
        <f>TRIM(UPPER(IFERROR(_xlfn.TEXTBEFORE('query (10)'!L54,"("),'query (10)'!L54)))</f>
        <v>SHAFT FRONT O.D.GRINDING MACHINE.</v>
      </c>
      <c r="E54" s="38" t="str">
        <f>IFERROR(TRIM(UPPER(_xlfn.TEXTBEFORE(_xlfn.TEXTAFTER('query (10)'!L54,"("),")"))),"")</f>
        <v/>
      </c>
      <c r="F54" s="38" t="str">
        <f>TRIM('query (10)'!K54)</f>
        <v>WP Grinding1</v>
      </c>
      <c r="G54" s="38" t="str">
        <f>IF('query (10)'!J54="","",'query (10)'!J54)</f>
        <v>Carrier</v>
      </c>
      <c r="H54" s="38" t="str">
        <f>TRIM(UPPER('query (10)'!J54))</f>
        <v>CARRIER</v>
      </c>
      <c r="I54" s="38" t="str">
        <f>IF('query (10)'!F54="","",'query (10)'!F54)</f>
        <v>Time-based Maintenance</v>
      </c>
      <c r="J54" s="38" t="str">
        <f>IF('query (10)'!F54="","",IFERROR(INDEX(Cleaning_Rules!$B$14:$B$17,MATCH(TRIM('query (10)'!F54),Cleaning_Rules!$A$14:$A$17,0)),"UNKNOWN"))</f>
        <v>TBM</v>
      </c>
      <c r="K54" s="38" t="str">
        <f>IF('query (10)'!G54="","",'query (10)'!G54)</f>
        <v>เสร็จสิ้น</v>
      </c>
      <c r="L54" s="38" t="str">
        <f>IF('query (10)'!G54="","MISSING",IFERROR(INDEX(Cleaning_Rules!$B$5:$B$10,MATCH(TRIM('query (10)'!G54),Cleaning_Rules!$A$5:$A$10,0)),"UNKNOWN"))</f>
        <v>COMPLETED</v>
      </c>
      <c r="M54" s="38" t="str">
        <f>IF('query (10)'!I54="","",'query (10)'!I54)</f>
        <v>Mechanical</v>
      </c>
      <c r="N54" s="38" t="str">
        <f>IF('query (10)'!O54="","",'query (10)'!O54)</f>
        <v>Part Change</v>
      </c>
      <c r="O54" s="38" t="str">
        <f>IF('query (10)'!P54="","",'query (10)'!P54)</f>
        <v>Medium</v>
      </c>
      <c r="P54" s="38" t="str">
        <f>IF('query (10)'!N54="","",'query (10)'!N54)</f>
        <v>Change linear guide carrier L-R</v>
      </c>
      <c r="Q54" s="38" t="str">
        <f>TRIM('query (10)'!N54)</f>
        <v>Change linear guide carrier L-R</v>
      </c>
      <c r="R54" s="38" t="str">
        <f>TRIM(UPPER('query (10)'!R54))</f>
        <v>LINEAR GUIDE</v>
      </c>
      <c r="S54" s="38" t="str">
        <f>TRIM(UPPER('query (10)'!S54))</f>
        <v>NS250820ALC2PCZ=A/Z</v>
      </c>
      <c r="T54" s="38" t="str">
        <f>IF('query (10)'!Q54="","",TRIM(UPPER('query (10)'!Q54)))</f>
        <v/>
      </c>
      <c r="U54" s="38" t="str">
        <f>IF('query (10)'!T54="","",'query (10)'!T54)</f>
        <v>2</v>
      </c>
      <c r="V54" s="39">
        <f>IF('query (10)'!T54="","",IFERROR(VALUE('query (10)'!T54),""))</f>
        <v>2</v>
      </c>
      <c r="W54" s="40">
        <f>IF('query (10)'!U54="","",'query (10)'!U54)</f>
        <v>0</v>
      </c>
      <c r="X54" s="39">
        <f>IF('query (10)'!V54="","",'query (10)'!V54)</f>
        <v>1080</v>
      </c>
      <c r="Y54" s="41">
        <f>IF('query (10)'!W54="","",'query (10)'!W54)</f>
        <v>45988</v>
      </c>
      <c r="Z54" s="41" t="str">
        <f>IF('query (10)'!X54="","",'query (10)'!X54)</f>
        <v/>
      </c>
      <c r="AA54" s="41">
        <f>IF('query (10)'!Y54="","",'query (10)'!Y54)</f>
        <v>46049</v>
      </c>
      <c r="AB54" s="41">
        <f>IF('query (10)'!Z54="","",'query (10)'!Z54)</f>
        <v>47139</v>
      </c>
      <c r="AC54" s="38" t="str">
        <f>IF(OR('query (10)'!AA54="",COUNTIF(Cleaning_Rules!$A$21:$A$26,TRIM('query (10)'!AA54))&gt;0),"",TRIM('query (10)'!AA54))</f>
        <v/>
      </c>
      <c r="AD54" s="38" t="str">
        <f>IF('query (10)'!AB54="","",TRIM(IFERROR(_xlfn.TEXTBEFORE('query (10)'!AB54,"("),'query (10)'!AB54)))</f>
        <v>เริ่มซ่อมงาน PM แล้ว รับผิดชอบโดย CHETSADA PHIWBANG</v>
      </c>
      <c r="AE54" s="38" t="str">
        <f>IFERROR(LOWER(TRIM(_xlfn.TEXTBEFORE(_xlfn.TEXTAFTER('query (10)'!AB54,"("),")"))),"")</f>
        <v>chetsada@nsk.com</v>
      </c>
      <c r="AF54" s="38" t="str">
        <f>IF('query (10)'!AD54="","",TRIM('query (10)'!AD54))</f>
        <v>เจษฎา ผิวบาง</v>
      </c>
      <c r="AG54" s="38" t="str">
        <f>IF('query (10)'!AE54="","",TRIM('query (10)'!AE54))</f>
        <v>เจษฎา ผิวบาง</v>
      </c>
      <c r="AH54" s="38" t="str">
        <f>IF('query (10)'!AF54="","",IFERROR(VALUE('query (10)'!AF54),""))</f>
        <v/>
      </c>
      <c r="AI54" s="38" t="str">
        <f>IF('query (10)'!AG54="","",TRIM('query (10)'!AG54))</f>
        <v/>
      </c>
      <c r="AJ54" s="38" t="str">
        <f>IF('query (10)'!AH54="","",IFERROR(VALUE('query (10)'!AH54),""))</f>
        <v/>
      </c>
      <c r="AK54" s="38" t="str">
        <f>IF('query (10)'!AI54="","",TRIM('query (10)'!AI54))</f>
        <v/>
      </c>
      <c r="AL54" s="42">
        <f t="shared" si="0"/>
        <v>2025</v>
      </c>
      <c r="AM54" s="42" t="str">
        <f t="shared" si="1"/>
        <v>2025-11</v>
      </c>
      <c r="AN54" s="42" t="str">
        <f t="shared" ca="1" si="2"/>
        <v/>
      </c>
      <c r="AO54" s="42" t="str">
        <f t="shared" si="3"/>
        <v>GR-420 | SHAFT FRONT O.D.GRINDING MACHINE. | WP Grinding1 | CARRIER | Time-based Maintenance | Mechanical | Part Change | Medium | Change linear guide carrier L-R | LINEAR GUIDE | NS250820ALC2PCZ=A/Z | เริ่มซ่อมงาน PM แล้ว รับผิดชอบโดย CHETSADA PHIWBANG | เจษฎา ผิวบาง</v>
      </c>
      <c r="AP54" s="42" t="str">
        <f>_xlfn.TEXTJOIN("; ",TRUE,IF(COUNTA('query (10)'!A54:AK54)&lt;=6,"NEAR_EMPTY_ROW",""),IF($K54="","MISSING_STATUS",""),IF(AND($K54="เสร็จสิ้น",$Z54=""),"DONE_NO_ACTUAL_DATE",""),IF(AND($I54="Condition-based Maintenance",$AH54=""),"CBM_NO_MEASUREMENT",""),IF(OR($X54="",$X54=0),"INVALID_PERIOD",""),IF(AND($AA54&lt;&gt;"",$AB54&lt;&gt;"",$AB54&lt;$AA54),"DATE_SEQUENCE_ERROR",""),IF(AND($AB54&lt;&gt;"",$AB54&gt;DATE(2030,12,31)),"DATE_OUTLIER",""),IF($C54="","MISSING_QRCODE",""),IF($J54="UNKNOWN","UNKNOWN_PM_TYPE",""),IF($L54="UNKNOWN","UNKNOWN_STATUS",""))</f>
        <v>DONE_NO_ACTUAL_DATE</v>
      </c>
      <c r="AQ54" s="42" t="str">
        <f t="shared" si="4"/>
        <v>NO</v>
      </c>
    </row>
    <row r="55" spans="1:43" x14ac:dyDescent="0.3">
      <c r="A55" s="38">
        <f>IF('query (10)'!A55="","",'query (10)'!A55)</f>
        <v>81</v>
      </c>
      <c r="B55" s="38" t="str">
        <f>IF('query (10)'!B55="","",'query (10)'!B55)</f>
        <v/>
      </c>
      <c r="C55" s="38" t="str">
        <f>TRIM(UPPER('query (10)'!M55))</f>
        <v>GR-238</v>
      </c>
      <c r="D55" s="38" t="str">
        <f>TRIM(UPPER(IFERROR(_xlfn.TEXTBEFORE('query (10)'!L55,"("),'query (10)'!L55)))</f>
        <v>REAR O.D. GRINDING M/C</v>
      </c>
      <c r="E55" s="38" t="str">
        <f>IFERROR(TRIM(UPPER(_xlfn.TEXTBEFORE(_xlfn.TEXTAFTER('query (10)'!L55,"("),")"))),"")</f>
        <v/>
      </c>
      <c r="F55" s="38" t="str">
        <f>TRIM('query (10)'!K55)</f>
        <v>WP Grinding1</v>
      </c>
      <c r="G55" s="38" t="str">
        <f>IF('query (10)'!J55="","",'query (10)'!J55)</f>
        <v>Carrier</v>
      </c>
      <c r="H55" s="38" t="str">
        <f>TRIM(UPPER('query (10)'!J55))</f>
        <v>CARRIER</v>
      </c>
      <c r="I55" s="38" t="str">
        <f>IF('query (10)'!F55="","",'query (10)'!F55)</f>
        <v>Time-based Maintenance</v>
      </c>
      <c r="J55" s="38" t="str">
        <f>IF('query (10)'!F55="","",IFERROR(INDEX(Cleaning_Rules!$B$14:$B$17,MATCH(TRIM('query (10)'!F55),Cleaning_Rules!$A$14:$A$17,0)),"UNKNOWN"))</f>
        <v>TBM</v>
      </c>
      <c r="K55" s="38" t="str">
        <f>IF('query (10)'!G55="","",'query (10)'!G55)</f>
        <v>แก้ไขแผน</v>
      </c>
      <c r="L55" s="38" t="str">
        <f>IF('query (10)'!G55="","MISSING",IFERROR(INDEX(Cleaning_Rules!$B$5:$B$10,MATCH(TRIM('query (10)'!G55),Cleaning_Rules!$A$5:$A$10,0)),"UNKNOWN"))</f>
        <v>PLAN_REVISED</v>
      </c>
      <c r="M55" s="38" t="str">
        <f>IF('query (10)'!I55="","",'query (10)'!I55)</f>
        <v>Mechanical</v>
      </c>
      <c r="N55" s="38" t="str">
        <f>IF('query (10)'!O55="","",'query (10)'!O55)</f>
        <v>Part Change</v>
      </c>
      <c r="O55" s="38" t="str">
        <f>IF('query (10)'!P55="","",'query (10)'!P55)</f>
        <v>Medium</v>
      </c>
      <c r="P55" s="38" t="str">
        <f>IF('query (10)'!N55="","",'query (10)'!N55)</f>
        <v>Change linear guide carrier L-R</v>
      </c>
      <c r="Q55" s="38" t="str">
        <f>TRIM('query (10)'!N55)</f>
        <v>Change linear guide carrier L-R</v>
      </c>
      <c r="R55" s="38" t="str">
        <f>TRIM(UPPER('query (10)'!R55))</f>
        <v>LINEAR GUIDE</v>
      </c>
      <c r="S55" s="38" t="str">
        <f>TRIM(UPPER('query (10)'!S55))</f>
        <v>NS250820ALC2PCZ=A/Z</v>
      </c>
      <c r="T55" s="38" t="str">
        <f>IF('query (10)'!Q55="","",TRIM(UPPER('query (10)'!Q55)))</f>
        <v/>
      </c>
      <c r="U55" s="38" t="str">
        <f>IF('query (10)'!T55="","",'query (10)'!T55)</f>
        <v>2</v>
      </c>
      <c r="V55" s="39">
        <f>IF('query (10)'!T55="","",IFERROR(VALUE('query (10)'!T55),""))</f>
        <v>2</v>
      </c>
      <c r="W55" s="40">
        <f>IF('query (10)'!U55="","",'query (10)'!U55)</f>
        <v>0</v>
      </c>
      <c r="X55" s="39">
        <f>IF('query (10)'!V55="","",'query (10)'!V55)</f>
        <v>1080</v>
      </c>
      <c r="Y55" s="41">
        <f>IF('query (10)'!W55="","",'query (10)'!W55)</f>
        <v>45988</v>
      </c>
      <c r="Z55" s="41" t="str">
        <f>IF('query (10)'!X55="","",'query (10)'!X55)</f>
        <v/>
      </c>
      <c r="AA55" s="41">
        <f>IF('query (10)'!Y55="","",'query (10)'!Y55)</f>
        <v>45988</v>
      </c>
      <c r="AB55" s="41">
        <f>IF('query (10)'!Z55="","",'query (10)'!Z55)</f>
        <v>47068</v>
      </c>
      <c r="AC55" s="38" t="str">
        <f>IF(OR('query (10)'!AA55="",COUNTIF(Cleaning_Rules!$A$21:$A$26,TRIM('query (10)'!AA55))&gt;0),"",TRIM('query (10)'!AA55))</f>
        <v/>
      </c>
      <c r="AD55" s="38" t="str">
        <f>IF('query (10)'!AB55="","",TRIM(IFERROR(_xlfn.TEXTBEFORE('query (10)'!AB55,"("),'query (10)'!AB55)))</f>
        <v/>
      </c>
      <c r="AE55" s="38" t="str">
        <f>IFERROR(LOWER(TRIM(_xlfn.TEXTBEFORE(_xlfn.TEXTAFTER('query (10)'!AB55,"("),")"))),"")</f>
        <v/>
      </c>
      <c r="AF55" s="38" t="str">
        <f>IF('query (10)'!AD55="","",TRIM('query (10)'!AD55))</f>
        <v>เจษฎา ผิวบาง</v>
      </c>
      <c r="AG55" s="38" t="str">
        <f>IF('query (10)'!AE55="","",TRIM('query (10)'!AE55))</f>
        <v>เจษฎา ผิวบาง</v>
      </c>
      <c r="AH55" s="38" t="str">
        <f>IF('query (10)'!AF55="","",IFERROR(VALUE('query (10)'!AF55),""))</f>
        <v/>
      </c>
      <c r="AI55" s="38" t="str">
        <f>IF('query (10)'!AG55="","",TRIM('query (10)'!AG55))</f>
        <v/>
      </c>
      <c r="AJ55" s="38" t="str">
        <f>IF('query (10)'!AH55="","",IFERROR(VALUE('query (10)'!AH55),""))</f>
        <v/>
      </c>
      <c r="AK55" s="38" t="str">
        <f>IF('query (10)'!AI55="","",TRIM('query (10)'!AI55))</f>
        <v/>
      </c>
      <c r="AL55" s="42">
        <f t="shared" si="0"/>
        <v>2025</v>
      </c>
      <c r="AM55" s="42" t="str">
        <f t="shared" si="1"/>
        <v>2025-11</v>
      </c>
      <c r="AN55" s="42" t="str">
        <f t="shared" ca="1" si="2"/>
        <v>ON_SCHEDULE</v>
      </c>
      <c r="AO55" s="42" t="str">
        <f t="shared" si="3"/>
        <v>GR-238 | REAR O.D. GRINDING M/C | WP Grinding1 | CARRIER | Time-based Maintenance | Mechanical | Part Change | Medium | Change linear guide carrier L-R | LINEAR GUIDE | NS250820ALC2PCZ=A/Z | เจษฎา ผิวบาง</v>
      </c>
      <c r="AP55" s="42" t="str">
        <f>_xlfn.TEXTJOIN("; ",TRUE,IF(COUNTA('query (10)'!A55:AK55)&lt;=6,"NEAR_EMPTY_ROW",""),IF($K55="","MISSING_STATUS",""),IF(AND($K55="เสร็จสิ้น",$Z55=""),"DONE_NO_ACTUAL_DATE",""),IF(AND($I55="Condition-based Maintenance",$AH55=""),"CBM_NO_MEASUREMENT",""),IF(OR($X55="",$X55=0),"INVALID_PERIOD",""),IF(AND($AA55&lt;&gt;"",$AB55&lt;&gt;"",$AB55&lt;$AA55),"DATE_SEQUENCE_ERROR",""),IF(AND($AB55&lt;&gt;"",$AB55&gt;DATE(2030,12,31)),"DATE_OUTLIER",""),IF($C55="","MISSING_QRCODE",""),IF($J55="UNKNOWN","UNKNOWN_PM_TYPE",""),IF($L55="UNKNOWN","UNKNOWN_STATUS",""))</f>
        <v/>
      </c>
      <c r="AQ55" s="42" t="str">
        <f t="shared" si="4"/>
        <v>NO</v>
      </c>
    </row>
    <row r="56" spans="1:43" x14ac:dyDescent="0.3">
      <c r="A56" s="38">
        <f>IF('query (10)'!A56="","",'query (10)'!A56)</f>
        <v>82</v>
      </c>
      <c r="B56" s="38" t="str">
        <f>IF('query (10)'!B56="","",'query (10)'!B56)</f>
        <v/>
      </c>
      <c r="C56" s="38" t="str">
        <f>TRIM(UPPER('query (10)'!M56))</f>
        <v>GR-237</v>
      </c>
      <c r="D56" s="38" t="str">
        <f>TRIM(UPPER(IFERROR(_xlfn.TEXTBEFORE('query (10)'!L56,"("),'query (10)'!L56)))</f>
        <v>SHAFT REAR O.D. GRINDING M/C</v>
      </c>
      <c r="E56" s="38" t="str">
        <f>IFERROR(TRIM(UPPER(_xlfn.TEXTBEFORE(_xlfn.TEXTAFTER('query (10)'!L56,"("),")"))),"")</f>
        <v/>
      </c>
      <c r="F56" s="38" t="str">
        <f>TRIM('query (10)'!K56)</f>
        <v>WP Grinding2</v>
      </c>
      <c r="G56" s="38" t="str">
        <f>IF('query (10)'!J56="","",'query (10)'!J56)</f>
        <v>Carrier</v>
      </c>
      <c r="H56" s="38" t="str">
        <f>TRIM(UPPER('query (10)'!J56))</f>
        <v>CARRIER</v>
      </c>
      <c r="I56" s="38" t="str">
        <f>IF('query (10)'!F56="","",'query (10)'!F56)</f>
        <v>Time-based Maintenance</v>
      </c>
      <c r="J56" s="38" t="str">
        <f>IF('query (10)'!F56="","",IFERROR(INDEX(Cleaning_Rules!$B$14:$B$17,MATCH(TRIM('query (10)'!F56),Cleaning_Rules!$A$14:$A$17,0)),"UNKNOWN"))</f>
        <v>TBM</v>
      </c>
      <c r="K56" s="38" t="str">
        <f>IF('query (10)'!G56="","",'query (10)'!G56)</f>
        <v>แก้ไขแผน</v>
      </c>
      <c r="L56" s="38" t="str">
        <f>IF('query (10)'!G56="","MISSING",IFERROR(INDEX(Cleaning_Rules!$B$5:$B$10,MATCH(TRIM('query (10)'!G56),Cleaning_Rules!$A$5:$A$10,0)),"UNKNOWN"))</f>
        <v>PLAN_REVISED</v>
      </c>
      <c r="M56" s="38" t="str">
        <f>IF('query (10)'!I56="","",'query (10)'!I56)</f>
        <v>Mechanical</v>
      </c>
      <c r="N56" s="38" t="str">
        <f>IF('query (10)'!O56="","",'query (10)'!O56)</f>
        <v>Part Change</v>
      </c>
      <c r="O56" s="38" t="str">
        <f>IF('query (10)'!P56="","",'query (10)'!P56)</f>
        <v>Medium</v>
      </c>
      <c r="P56" s="38" t="str">
        <f>IF('query (10)'!N56="","",'query (10)'!N56)</f>
        <v>Change linear guide carrier L-R</v>
      </c>
      <c r="Q56" s="38" t="str">
        <f>TRIM('query (10)'!N56)</f>
        <v>Change linear guide carrier L-R</v>
      </c>
      <c r="R56" s="38" t="str">
        <f>TRIM(UPPER('query (10)'!R56))</f>
        <v>LINEAR GUIDE</v>
      </c>
      <c r="S56" s="38" t="str">
        <f>TRIM(UPPER('query (10)'!S56))</f>
        <v>NS250820ALC2PCZ=A/Z</v>
      </c>
      <c r="T56" s="38" t="str">
        <f>IF('query (10)'!Q56="","",TRIM(UPPER('query (10)'!Q56)))</f>
        <v/>
      </c>
      <c r="U56" s="38" t="str">
        <f>IF('query (10)'!T56="","",'query (10)'!T56)</f>
        <v>2</v>
      </c>
      <c r="V56" s="39">
        <f>IF('query (10)'!T56="","",IFERROR(VALUE('query (10)'!T56),""))</f>
        <v>2</v>
      </c>
      <c r="W56" s="40">
        <f>IF('query (10)'!U56="","",'query (10)'!U56)</f>
        <v>0</v>
      </c>
      <c r="X56" s="39">
        <f>IF('query (10)'!V56="","",'query (10)'!V56)</f>
        <v>1080</v>
      </c>
      <c r="Y56" s="41">
        <f>IF('query (10)'!W56="","",'query (10)'!W56)</f>
        <v>45989</v>
      </c>
      <c r="Z56" s="41" t="str">
        <f>IF('query (10)'!X56="","",'query (10)'!X56)</f>
        <v/>
      </c>
      <c r="AA56" s="41">
        <f>IF('query (10)'!Y56="","",'query (10)'!Y56)</f>
        <v>45989</v>
      </c>
      <c r="AB56" s="41">
        <f>IF('query (10)'!Z56="","",'query (10)'!Z56)</f>
        <v>47069</v>
      </c>
      <c r="AC56" s="38" t="str">
        <f>IF(OR('query (10)'!AA56="",COUNTIF(Cleaning_Rules!$A$21:$A$26,TRIM('query (10)'!AA56))&gt;0),"",TRIM('query (10)'!AA56))</f>
        <v/>
      </c>
      <c r="AD56" s="38" t="str">
        <f>IF('query (10)'!AB56="","",TRIM(IFERROR(_xlfn.TEXTBEFORE('query (10)'!AB56,"("),'query (10)'!AB56)))</f>
        <v/>
      </c>
      <c r="AE56" s="38" t="str">
        <f>IFERROR(LOWER(TRIM(_xlfn.TEXTBEFORE(_xlfn.TEXTAFTER('query (10)'!AB56,"("),")"))),"")</f>
        <v/>
      </c>
      <c r="AF56" s="38" t="str">
        <f>IF('query (10)'!AD56="","",TRIM('query (10)'!AD56))</f>
        <v>เจษฎา ผิวบาง</v>
      </c>
      <c r="AG56" s="38" t="str">
        <f>IF('query (10)'!AE56="","",TRIM('query (10)'!AE56))</f>
        <v>เจษฎา ผิวบาง</v>
      </c>
      <c r="AH56" s="38" t="str">
        <f>IF('query (10)'!AF56="","",IFERROR(VALUE('query (10)'!AF56),""))</f>
        <v/>
      </c>
      <c r="AI56" s="38" t="str">
        <f>IF('query (10)'!AG56="","",TRIM('query (10)'!AG56))</f>
        <v/>
      </c>
      <c r="AJ56" s="38" t="str">
        <f>IF('query (10)'!AH56="","",IFERROR(VALUE('query (10)'!AH56),""))</f>
        <v/>
      </c>
      <c r="AK56" s="38" t="str">
        <f>IF('query (10)'!AI56="","",TRIM('query (10)'!AI56))</f>
        <v/>
      </c>
      <c r="AL56" s="42">
        <f t="shared" si="0"/>
        <v>2025</v>
      </c>
      <c r="AM56" s="42" t="str">
        <f t="shared" si="1"/>
        <v>2025-11</v>
      </c>
      <c r="AN56" s="42" t="str">
        <f t="shared" ca="1" si="2"/>
        <v>ON_SCHEDULE</v>
      </c>
      <c r="AO56" s="42" t="str">
        <f t="shared" si="3"/>
        <v>GR-237 | SHAFT REAR O.D. GRINDING M/C | WP Grinding2 | CARRIER | Time-based Maintenance | Mechanical | Part Change | Medium | Change linear guide carrier L-R | LINEAR GUIDE | NS250820ALC2PCZ=A/Z | เจษฎา ผิวบาง</v>
      </c>
      <c r="AP56" s="42" t="str">
        <f>_xlfn.TEXTJOIN("; ",TRUE,IF(COUNTA('query (10)'!A56:AK56)&lt;=6,"NEAR_EMPTY_ROW",""),IF($K56="","MISSING_STATUS",""),IF(AND($K56="เสร็จสิ้น",$Z56=""),"DONE_NO_ACTUAL_DATE",""),IF(AND($I56="Condition-based Maintenance",$AH56=""),"CBM_NO_MEASUREMENT",""),IF(OR($X56="",$X56=0),"INVALID_PERIOD",""),IF(AND($AA56&lt;&gt;"",$AB56&lt;&gt;"",$AB56&lt;$AA56),"DATE_SEQUENCE_ERROR",""),IF(AND($AB56&lt;&gt;"",$AB56&gt;DATE(2030,12,31)),"DATE_OUTLIER",""),IF($C56="","MISSING_QRCODE",""),IF($J56="UNKNOWN","UNKNOWN_PM_TYPE",""),IF($L56="UNKNOWN","UNKNOWN_STATUS",""))</f>
        <v/>
      </c>
      <c r="AQ56" s="42" t="str">
        <f t="shared" si="4"/>
        <v>NO</v>
      </c>
    </row>
    <row r="57" spans="1:43" x14ac:dyDescent="0.3">
      <c r="A57" s="38">
        <f>IF('query (10)'!A57="","",'query (10)'!A57)</f>
        <v>83</v>
      </c>
      <c r="B57" s="38" t="str">
        <f>IF('query (10)'!B57="","",'query (10)'!B57)</f>
        <v/>
      </c>
      <c r="C57" s="38" t="str">
        <f>TRIM(UPPER('query (10)'!M57))</f>
        <v>GR-419</v>
      </c>
      <c r="D57" s="38" t="str">
        <f>TRIM(UPPER(IFERROR(_xlfn.TEXTBEFORE('query (10)'!L57,"("),'query (10)'!L57)))</f>
        <v>SHAFT FRONT O.D.GRINDING MACHINE.</v>
      </c>
      <c r="E57" s="38" t="str">
        <f>IFERROR(TRIM(UPPER(_xlfn.TEXTBEFORE(_xlfn.TEXTAFTER('query (10)'!L57,"("),")"))),"")</f>
        <v/>
      </c>
      <c r="F57" s="38" t="str">
        <f>TRIM('query (10)'!K57)</f>
        <v>WP Grinding2</v>
      </c>
      <c r="G57" s="38" t="str">
        <f>IF('query (10)'!J57="","",'query (10)'!J57)</f>
        <v>Carrier</v>
      </c>
      <c r="H57" s="38" t="str">
        <f>TRIM(UPPER('query (10)'!J57))</f>
        <v>CARRIER</v>
      </c>
      <c r="I57" s="38" t="str">
        <f>IF('query (10)'!F57="","",'query (10)'!F57)</f>
        <v>Time-based Maintenance</v>
      </c>
      <c r="J57" s="38" t="str">
        <f>IF('query (10)'!F57="","",IFERROR(INDEX(Cleaning_Rules!$B$14:$B$17,MATCH(TRIM('query (10)'!F57),Cleaning_Rules!$A$14:$A$17,0)),"UNKNOWN"))</f>
        <v>TBM</v>
      </c>
      <c r="K57" s="38" t="str">
        <f>IF('query (10)'!G57="","",'query (10)'!G57)</f>
        <v>แก้ไขแผน</v>
      </c>
      <c r="L57" s="38" t="str">
        <f>IF('query (10)'!G57="","MISSING",IFERROR(INDEX(Cleaning_Rules!$B$5:$B$10,MATCH(TRIM('query (10)'!G57),Cleaning_Rules!$A$5:$A$10,0)),"UNKNOWN"))</f>
        <v>PLAN_REVISED</v>
      </c>
      <c r="M57" s="38" t="str">
        <f>IF('query (10)'!I57="","",'query (10)'!I57)</f>
        <v>Mechanical</v>
      </c>
      <c r="N57" s="38" t="str">
        <f>IF('query (10)'!O57="","",'query (10)'!O57)</f>
        <v>Part Change</v>
      </c>
      <c r="O57" s="38" t="str">
        <f>IF('query (10)'!P57="","",'query (10)'!P57)</f>
        <v>Medium</v>
      </c>
      <c r="P57" s="38" t="str">
        <f>IF('query (10)'!N57="","",'query (10)'!N57)</f>
        <v>Change linear guide carrier L-R</v>
      </c>
      <c r="Q57" s="38" t="str">
        <f>TRIM('query (10)'!N57)</f>
        <v>Change linear guide carrier L-R</v>
      </c>
      <c r="R57" s="38" t="str">
        <f>TRIM(UPPER('query (10)'!R57))</f>
        <v>LINEAR GUIDE</v>
      </c>
      <c r="S57" s="38" t="str">
        <f>TRIM(UPPER('query (10)'!S57))</f>
        <v>NS250820ALC2PCZ=A/Z</v>
      </c>
      <c r="T57" s="38" t="str">
        <f>IF('query (10)'!Q57="","",TRIM(UPPER('query (10)'!Q57)))</f>
        <v/>
      </c>
      <c r="U57" s="38" t="str">
        <f>IF('query (10)'!T57="","",'query (10)'!T57)</f>
        <v>1</v>
      </c>
      <c r="V57" s="39">
        <f>IF('query (10)'!T57="","",IFERROR(VALUE('query (10)'!T57),""))</f>
        <v>1</v>
      </c>
      <c r="W57" s="40">
        <f>IF('query (10)'!U57="","",'query (10)'!U57)</f>
        <v>0</v>
      </c>
      <c r="X57" s="39">
        <f>IF('query (10)'!V57="","",'query (10)'!V57)</f>
        <v>1080</v>
      </c>
      <c r="Y57" s="41">
        <f>IF('query (10)'!W57="","",'query (10)'!W57)</f>
        <v>45989</v>
      </c>
      <c r="Z57" s="41" t="str">
        <f>IF('query (10)'!X57="","",'query (10)'!X57)</f>
        <v/>
      </c>
      <c r="AA57" s="41">
        <f>IF('query (10)'!Y57="","",'query (10)'!Y57)</f>
        <v>45989</v>
      </c>
      <c r="AB57" s="41">
        <f>IF('query (10)'!Z57="","",'query (10)'!Z57)</f>
        <v>47069</v>
      </c>
      <c r="AC57" s="38" t="str">
        <f>IF(OR('query (10)'!AA57="",COUNTIF(Cleaning_Rules!$A$21:$A$26,TRIM('query (10)'!AA57))&gt;0),"",TRIM('query (10)'!AA57))</f>
        <v/>
      </c>
      <c r="AD57" s="38" t="str">
        <f>IF('query (10)'!AB57="","",TRIM(IFERROR(_xlfn.TEXTBEFORE('query (10)'!AB57,"("),'query (10)'!AB57)))</f>
        <v/>
      </c>
      <c r="AE57" s="38" t="str">
        <f>IFERROR(LOWER(TRIM(_xlfn.TEXTBEFORE(_xlfn.TEXTAFTER('query (10)'!AB57,"("),")"))),"")</f>
        <v/>
      </c>
      <c r="AF57" s="38" t="str">
        <f>IF('query (10)'!AD57="","",TRIM('query (10)'!AD57))</f>
        <v>เจษฎา ผิวบาง</v>
      </c>
      <c r="AG57" s="38" t="str">
        <f>IF('query (10)'!AE57="","",TRIM('query (10)'!AE57))</f>
        <v>เจษฎา ผิวบาง</v>
      </c>
      <c r="AH57" s="38" t="str">
        <f>IF('query (10)'!AF57="","",IFERROR(VALUE('query (10)'!AF57),""))</f>
        <v/>
      </c>
      <c r="AI57" s="38" t="str">
        <f>IF('query (10)'!AG57="","",TRIM('query (10)'!AG57))</f>
        <v/>
      </c>
      <c r="AJ57" s="38" t="str">
        <f>IF('query (10)'!AH57="","",IFERROR(VALUE('query (10)'!AH57),""))</f>
        <v/>
      </c>
      <c r="AK57" s="38" t="str">
        <f>IF('query (10)'!AI57="","",TRIM('query (10)'!AI57))</f>
        <v/>
      </c>
      <c r="AL57" s="42">
        <f t="shared" si="0"/>
        <v>2025</v>
      </c>
      <c r="AM57" s="42" t="str">
        <f t="shared" si="1"/>
        <v>2025-11</v>
      </c>
      <c r="AN57" s="42" t="str">
        <f t="shared" ca="1" si="2"/>
        <v>ON_SCHEDULE</v>
      </c>
      <c r="AO57" s="42" t="str">
        <f t="shared" si="3"/>
        <v>GR-419 | SHAFT FRONT O.D.GRINDING MACHINE. | WP Grinding2 | CARRIER | Time-based Maintenance | Mechanical | Part Change | Medium | Change linear guide carrier L-R | LINEAR GUIDE | NS250820ALC2PCZ=A/Z | เจษฎา ผิวบาง</v>
      </c>
      <c r="AP57" s="42" t="str">
        <f>_xlfn.TEXTJOIN("; ",TRUE,IF(COUNTA('query (10)'!A57:AK57)&lt;=6,"NEAR_EMPTY_ROW",""),IF($K57="","MISSING_STATUS",""),IF(AND($K57="เสร็จสิ้น",$Z57=""),"DONE_NO_ACTUAL_DATE",""),IF(AND($I57="Condition-based Maintenance",$AH57=""),"CBM_NO_MEASUREMENT",""),IF(OR($X57="",$X57=0),"INVALID_PERIOD",""),IF(AND($AA57&lt;&gt;"",$AB57&lt;&gt;"",$AB57&lt;$AA57),"DATE_SEQUENCE_ERROR",""),IF(AND($AB57&lt;&gt;"",$AB57&gt;DATE(2030,12,31)),"DATE_OUTLIER",""),IF($C57="","MISSING_QRCODE",""),IF($J57="UNKNOWN","UNKNOWN_PM_TYPE",""),IF($L57="UNKNOWN","UNKNOWN_STATUS",""))</f>
        <v/>
      </c>
      <c r="AQ57" s="42" t="str">
        <f t="shared" si="4"/>
        <v>NO</v>
      </c>
    </row>
    <row r="58" spans="1:43" x14ac:dyDescent="0.3">
      <c r="A58" s="38">
        <f>IF('query (10)'!A58="","",'query (10)'!A58)</f>
        <v>84</v>
      </c>
      <c r="B58" s="38" t="str">
        <f>IF('query (10)'!B58="","",'query (10)'!B58)</f>
        <v/>
      </c>
      <c r="C58" s="38" t="str">
        <f>TRIM(UPPER('query (10)'!M58))</f>
        <v>GR-918</v>
      </c>
      <c r="D58" s="38" t="str">
        <f>TRIM(UPPER(IFERROR(_xlfn.TEXTBEFORE('query (10)'!L58,"("),'query (10)'!L58)))</f>
        <v>SHAFT OUTER DAIMETER GRINDING M/C</v>
      </c>
      <c r="E58" s="38" t="str">
        <f>IFERROR(TRIM(UPPER(_xlfn.TEXTBEFORE(_xlfn.TEXTAFTER('query (10)'!L58,"("),")"))),"")</f>
        <v/>
      </c>
      <c r="F58" s="38" t="str">
        <f>TRIM('query (10)'!K58)</f>
        <v>WP Grinding3</v>
      </c>
      <c r="G58" s="38" t="str">
        <f>IF('query (10)'!J58="","",'query (10)'!J58)</f>
        <v>Transfer</v>
      </c>
      <c r="H58" s="38" t="str">
        <f>TRIM(UPPER('query (10)'!J58))</f>
        <v>TRANSFER</v>
      </c>
      <c r="I58" s="38" t="str">
        <f>IF('query (10)'!F58="","",'query (10)'!F58)</f>
        <v>Time-based Maintenance</v>
      </c>
      <c r="J58" s="38" t="str">
        <f>IF('query (10)'!F58="","",IFERROR(INDEX(Cleaning_Rules!$B$14:$B$17,MATCH(TRIM('query (10)'!F58),Cleaning_Rules!$A$14:$A$17,0)),"UNKNOWN"))</f>
        <v>TBM</v>
      </c>
      <c r="K58" s="38" t="str">
        <f>IF('query (10)'!G58="","",'query (10)'!G58)</f>
        <v>แก้ไขแผน</v>
      </c>
      <c r="L58" s="38" t="str">
        <f>IF('query (10)'!G58="","MISSING",IFERROR(INDEX(Cleaning_Rules!$B$5:$B$10,MATCH(TRIM('query (10)'!G58),Cleaning_Rules!$A$5:$A$10,0)),"UNKNOWN"))</f>
        <v>PLAN_REVISED</v>
      </c>
      <c r="M58" s="38" t="str">
        <f>IF('query (10)'!I58="","",'query (10)'!I58)</f>
        <v>Mechanical</v>
      </c>
      <c r="N58" s="38" t="str">
        <f>IF('query (10)'!O58="","",'query (10)'!O58)</f>
        <v>Part Change</v>
      </c>
      <c r="O58" s="38" t="str">
        <f>IF('query (10)'!P58="","",'query (10)'!P58)</f>
        <v>Medium</v>
      </c>
      <c r="P58" s="38" t="str">
        <f>IF('query (10)'!N58="","",'query (10)'!N58)</f>
        <v>Repair mid shifter unit</v>
      </c>
      <c r="Q58" s="38" t="str">
        <f>TRIM('query (10)'!N58)</f>
        <v>Repair mid shifter unit</v>
      </c>
      <c r="R58" s="38" t="str">
        <f>TRIM(UPPER('query (10)'!R58))</f>
        <v>BUSH BEARING</v>
      </c>
      <c r="S58" s="38" t="str">
        <f>TRIM(UPPER('query (10)'!S58))</f>
        <v>PSSFAM20-552-F22-B19-P8-T22-S19-Q8</v>
      </c>
      <c r="T58" s="38" t="str">
        <f>IF('query (10)'!Q58="","",TRIM(UPPER('query (10)'!Q58)))</f>
        <v/>
      </c>
      <c r="U58" s="38" t="str">
        <f>IF('query (10)'!T58="","",'query (10)'!T58)</f>
        <v>1</v>
      </c>
      <c r="V58" s="39">
        <f>IF('query (10)'!T58="","",IFERROR(VALUE('query (10)'!T58),""))</f>
        <v>1</v>
      </c>
      <c r="W58" s="40">
        <f>IF('query (10)'!U58="","",'query (10)'!U58)</f>
        <v>0</v>
      </c>
      <c r="X58" s="39">
        <f>IF('query (10)'!V58="","",'query (10)'!V58)</f>
        <v>720</v>
      </c>
      <c r="Y58" s="41">
        <f>IF('query (10)'!W58="","",'query (10)'!W58)</f>
        <v>45990</v>
      </c>
      <c r="Z58" s="41" t="str">
        <f>IF('query (10)'!X58="","",'query (10)'!X58)</f>
        <v/>
      </c>
      <c r="AA58" s="41">
        <f>IF('query (10)'!Y58="","",'query (10)'!Y58)</f>
        <v>45990</v>
      </c>
      <c r="AB58" s="41">
        <f>IF('query (10)'!Z58="","",'query (10)'!Z58)</f>
        <v>46710</v>
      </c>
      <c r="AC58" s="38" t="str">
        <f>IF(OR('query (10)'!AA58="",COUNTIF(Cleaning_Rules!$A$21:$A$26,TRIM('query (10)'!AA58))&gt;0),"",TRIM('query (10)'!AA58))</f>
        <v/>
      </c>
      <c r="AD58" s="38" t="str">
        <f>IF('query (10)'!AB58="","",TRIM(IFERROR(_xlfn.TEXTBEFORE('query (10)'!AB58,"("),'query (10)'!AB58)))</f>
        <v/>
      </c>
      <c r="AE58" s="38" t="str">
        <f>IFERROR(LOWER(TRIM(_xlfn.TEXTBEFORE(_xlfn.TEXTAFTER('query (10)'!AB58,"("),")"))),"")</f>
        <v/>
      </c>
      <c r="AF58" s="38" t="str">
        <f>IF('query (10)'!AD58="","",TRIM('query (10)'!AD58))</f>
        <v>เจษฎา ผิวบาง</v>
      </c>
      <c r="AG58" s="38" t="str">
        <f>IF('query (10)'!AE58="","",TRIM('query (10)'!AE58))</f>
        <v>เจษฎา ผิวบาง</v>
      </c>
      <c r="AH58" s="38" t="str">
        <f>IF('query (10)'!AF58="","",IFERROR(VALUE('query (10)'!AF58),""))</f>
        <v/>
      </c>
      <c r="AI58" s="38" t="str">
        <f>IF('query (10)'!AG58="","",TRIM('query (10)'!AG58))</f>
        <v/>
      </c>
      <c r="AJ58" s="38" t="str">
        <f>IF('query (10)'!AH58="","",IFERROR(VALUE('query (10)'!AH58),""))</f>
        <v/>
      </c>
      <c r="AK58" s="38" t="str">
        <f>IF('query (10)'!AI58="","",TRIM('query (10)'!AI58))</f>
        <v/>
      </c>
      <c r="AL58" s="42">
        <f t="shared" si="0"/>
        <v>2025</v>
      </c>
      <c r="AM58" s="42" t="str">
        <f t="shared" si="1"/>
        <v>2025-11</v>
      </c>
      <c r="AN58" s="42" t="str">
        <f t="shared" ca="1" si="2"/>
        <v>ON_SCHEDULE</v>
      </c>
      <c r="AO58" s="42" t="str">
        <f t="shared" si="3"/>
        <v>GR-918 | SHAFT OUTER DAIMETER GRINDING M/C | WP Grinding3 | TRANSFER | Time-based Maintenance | Mechanical | Part Change | Medium | Repair mid shifter unit | BUSH BEARING | PSSFAM20-552-F22-B19-P8-T22-S19-Q8 | เจษฎา ผิวบาง</v>
      </c>
      <c r="AP58" s="42" t="str">
        <f>_xlfn.TEXTJOIN("; ",TRUE,IF(COUNTA('query (10)'!A58:AK58)&lt;=6,"NEAR_EMPTY_ROW",""),IF($K58="","MISSING_STATUS",""),IF(AND($K58="เสร็จสิ้น",$Z58=""),"DONE_NO_ACTUAL_DATE",""),IF(AND($I58="Condition-based Maintenance",$AH58=""),"CBM_NO_MEASUREMENT",""),IF(OR($X58="",$X58=0),"INVALID_PERIOD",""),IF(AND($AA58&lt;&gt;"",$AB58&lt;&gt;"",$AB58&lt;$AA58),"DATE_SEQUENCE_ERROR",""),IF(AND($AB58&lt;&gt;"",$AB58&gt;DATE(2030,12,31)),"DATE_OUTLIER",""),IF($C58="","MISSING_QRCODE",""),IF($J58="UNKNOWN","UNKNOWN_PM_TYPE",""),IF($L58="UNKNOWN","UNKNOWN_STATUS",""))</f>
        <v/>
      </c>
      <c r="AQ58" s="42" t="str">
        <f t="shared" si="4"/>
        <v>NO</v>
      </c>
    </row>
    <row r="59" spans="1:43" x14ac:dyDescent="0.3">
      <c r="A59" s="38">
        <f>IF('query (10)'!A59="","",'query (10)'!A59)</f>
        <v>85</v>
      </c>
      <c r="B59" s="38" t="str">
        <f>IF('query (10)'!B59="","",'query (10)'!B59)</f>
        <v/>
      </c>
      <c r="C59" s="38" t="str">
        <f>TRIM(UPPER('query (10)'!M59))</f>
        <v>GR-918</v>
      </c>
      <c r="D59" s="38" t="str">
        <f>TRIM(UPPER(IFERROR(_xlfn.TEXTBEFORE('query (10)'!L59,"("),'query (10)'!L59)))</f>
        <v>SHAFT OUTER DAIMETER GRINDING M/C</v>
      </c>
      <c r="E59" s="38" t="str">
        <f>IFERROR(TRIM(UPPER(_xlfn.TEXTBEFORE(_xlfn.TEXTAFTER('query (10)'!L59,"("),")"))),"")</f>
        <v/>
      </c>
      <c r="F59" s="38" t="str">
        <f>TRIM('query (10)'!K59)</f>
        <v>WP Grinding3</v>
      </c>
      <c r="G59" s="38" t="str">
        <f>IF('query (10)'!J59="","",'query (10)'!J59)</f>
        <v>Belt</v>
      </c>
      <c r="H59" s="38" t="str">
        <f>TRIM(UPPER('query (10)'!J59))</f>
        <v>BELT</v>
      </c>
      <c r="I59" s="38" t="str">
        <f>IF('query (10)'!F59="","",'query (10)'!F59)</f>
        <v>Time-based Maintenance</v>
      </c>
      <c r="J59" s="38" t="str">
        <f>IF('query (10)'!F59="","",IFERROR(INDEX(Cleaning_Rules!$B$14:$B$17,MATCH(TRIM('query (10)'!F59),Cleaning_Rules!$A$14:$A$17,0)),"UNKNOWN"))</f>
        <v>TBM</v>
      </c>
      <c r="K59" s="38" t="str">
        <f>IF('query (10)'!G59="","",'query (10)'!G59)</f>
        <v>แก้ไขแผน</v>
      </c>
      <c r="L59" s="38" t="str">
        <f>IF('query (10)'!G59="","MISSING",IFERROR(INDEX(Cleaning_Rules!$B$5:$B$10,MATCH(TRIM('query (10)'!G59),Cleaning_Rules!$A$5:$A$10,0)),"UNKNOWN"))</f>
        <v>PLAN_REVISED</v>
      </c>
      <c r="M59" s="38" t="str">
        <f>IF('query (10)'!I59="","",'query (10)'!I59)</f>
        <v>Mechanical</v>
      </c>
      <c r="N59" s="38" t="str">
        <f>IF('query (10)'!O59="","",'query (10)'!O59)</f>
        <v>Part Change</v>
      </c>
      <c r="O59" s="38" t="str">
        <f>IF('query (10)'!P59="","",'query (10)'!P59)</f>
        <v>Medium</v>
      </c>
      <c r="P59" s="38" t="str">
        <f>IF('query (10)'!N59="","",'query (10)'!N59)</f>
        <v>Change belt mid shifter</v>
      </c>
      <c r="Q59" s="38" t="str">
        <f>TRIM('query (10)'!N59)</f>
        <v>Change belt mid shifter</v>
      </c>
      <c r="R59" s="38" t="str">
        <f>TRIM(UPPER('query (10)'!R59))</f>
        <v>BELT</v>
      </c>
      <c r="S59" s="38" t="str">
        <f>TRIM(UPPER('query (10)'!S59))</f>
        <v>S5M295 10MM.</v>
      </c>
      <c r="T59" s="38" t="str">
        <f>IF('query (10)'!Q59="","",TRIM(UPPER('query (10)'!Q59)))</f>
        <v/>
      </c>
      <c r="U59" s="38" t="str">
        <f>IF('query (10)'!T59="","",'query (10)'!T59)</f>
        <v>1</v>
      </c>
      <c r="V59" s="39">
        <f>IF('query (10)'!T59="","",IFERROR(VALUE('query (10)'!T59),""))</f>
        <v>1</v>
      </c>
      <c r="W59" s="40">
        <f>IF('query (10)'!U59="","",'query (10)'!U59)</f>
        <v>421.66500000000002</v>
      </c>
      <c r="X59" s="39">
        <f>IF('query (10)'!V59="","",'query (10)'!V59)</f>
        <v>360</v>
      </c>
      <c r="Y59" s="41">
        <f>IF('query (10)'!W59="","",'query (10)'!W59)</f>
        <v>45990</v>
      </c>
      <c r="Z59" s="41" t="str">
        <f>IF('query (10)'!X59="","",'query (10)'!X59)</f>
        <v/>
      </c>
      <c r="AA59" s="41">
        <f>IF('query (10)'!Y59="","",'query (10)'!Y59)</f>
        <v>45990</v>
      </c>
      <c r="AB59" s="41">
        <f>IF('query (10)'!Z59="","",'query (10)'!Z59)</f>
        <v>46350</v>
      </c>
      <c r="AC59" s="38" t="str">
        <f>IF(OR('query (10)'!AA59="",COUNTIF(Cleaning_Rules!$A$21:$A$26,TRIM('query (10)'!AA59))&gt;0),"",TRIM('query (10)'!AA59))</f>
        <v/>
      </c>
      <c r="AD59" s="38" t="str">
        <f>IF('query (10)'!AB59="","",TRIM(IFERROR(_xlfn.TEXTBEFORE('query (10)'!AB59,"("),'query (10)'!AB59)))</f>
        <v/>
      </c>
      <c r="AE59" s="38" t="str">
        <f>IFERROR(LOWER(TRIM(_xlfn.TEXTBEFORE(_xlfn.TEXTAFTER('query (10)'!AB59,"("),")"))),"")</f>
        <v/>
      </c>
      <c r="AF59" s="38" t="str">
        <f>IF('query (10)'!AD59="","",TRIM('query (10)'!AD59))</f>
        <v>เจษฎา ผิวบาง</v>
      </c>
      <c r="AG59" s="38" t="str">
        <f>IF('query (10)'!AE59="","",TRIM('query (10)'!AE59))</f>
        <v>เจษฎา ผิวบาง</v>
      </c>
      <c r="AH59" s="38" t="str">
        <f>IF('query (10)'!AF59="","",IFERROR(VALUE('query (10)'!AF59),""))</f>
        <v/>
      </c>
      <c r="AI59" s="38" t="str">
        <f>IF('query (10)'!AG59="","",TRIM('query (10)'!AG59))</f>
        <v/>
      </c>
      <c r="AJ59" s="38" t="str">
        <f>IF('query (10)'!AH59="","",IFERROR(VALUE('query (10)'!AH59),""))</f>
        <v/>
      </c>
      <c r="AK59" s="38" t="str">
        <f>IF('query (10)'!AI59="","",TRIM('query (10)'!AI59))</f>
        <v/>
      </c>
      <c r="AL59" s="42">
        <f t="shared" si="0"/>
        <v>2025</v>
      </c>
      <c r="AM59" s="42" t="str">
        <f t="shared" si="1"/>
        <v>2025-11</v>
      </c>
      <c r="AN59" s="42" t="str">
        <f t="shared" ca="1" si="2"/>
        <v>ON_SCHEDULE</v>
      </c>
      <c r="AO59" s="42" t="str">
        <f t="shared" si="3"/>
        <v>GR-918 | SHAFT OUTER DAIMETER GRINDING M/C | WP Grinding3 | BELT | Time-based Maintenance | Mechanical | Part Change | Medium | Change belt mid shifter | BELT | S5M295 10MM. | เจษฎา ผิวบาง</v>
      </c>
      <c r="AP59" s="42" t="str">
        <f>_xlfn.TEXTJOIN("; ",TRUE,IF(COUNTA('query (10)'!A59:AK59)&lt;=6,"NEAR_EMPTY_ROW",""),IF($K59="","MISSING_STATUS",""),IF(AND($K59="เสร็จสิ้น",$Z59=""),"DONE_NO_ACTUAL_DATE",""),IF(AND($I59="Condition-based Maintenance",$AH59=""),"CBM_NO_MEASUREMENT",""),IF(OR($X59="",$X59=0),"INVALID_PERIOD",""),IF(AND($AA59&lt;&gt;"",$AB59&lt;&gt;"",$AB59&lt;$AA59),"DATE_SEQUENCE_ERROR",""),IF(AND($AB59&lt;&gt;"",$AB59&gt;DATE(2030,12,31)),"DATE_OUTLIER",""),IF($C59="","MISSING_QRCODE",""),IF($J59="UNKNOWN","UNKNOWN_PM_TYPE",""),IF($L59="UNKNOWN","UNKNOWN_STATUS",""))</f>
        <v/>
      </c>
      <c r="AQ59" s="42" t="str">
        <f t="shared" si="4"/>
        <v>YES</v>
      </c>
    </row>
    <row r="60" spans="1:43" x14ac:dyDescent="0.3">
      <c r="A60" s="38">
        <f>IF('query (10)'!A60="","",'query (10)'!A60)</f>
        <v>86</v>
      </c>
      <c r="B60" s="38" t="str">
        <f>IF('query (10)'!B60="","",'query (10)'!B60)</f>
        <v/>
      </c>
      <c r="C60" s="38" t="str">
        <f>TRIM(UPPER('query (10)'!M60))</f>
        <v>WA-1061</v>
      </c>
      <c r="D60" s="38" t="str">
        <f>TRIM(UPPER(IFERROR(_xlfn.TEXTBEFORE('query (10)'!L60,"("),'query (10)'!L60)))</f>
        <v>PART WASHING M/C</v>
      </c>
      <c r="E60" s="38" t="str">
        <f>IFERROR(TRIM(UPPER(_xlfn.TEXTBEFORE(_xlfn.TEXTAFTER('query (10)'!L60,"("),")"))),"")</f>
        <v/>
      </c>
      <c r="F60" s="38" t="str">
        <f>TRIM('query (10)'!K60)</f>
        <v>WP Grinding1</v>
      </c>
      <c r="G60" s="38" t="str">
        <f>IF('query (10)'!J60="","",'query (10)'!J60)</f>
        <v>Filter</v>
      </c>
      <c r="H60" s="38" t="str">
        <f>TRIM(UPPER('query (10)'!J60))</f>
        <v>FILTER</v>
      </c>
      <c r="I60" s="38" t="str">
        <f>IF('query (10)'!F60="","",'query (10)'!F60)</f>
        <v>Time-based Maintenance</v>
      </c>
      <c r="J60" s="38" t="str">
        <f>IF('query (10)'!F60="","",IFERROR(INDEX(Cleaning_Rules!$B$14:$B$17,MATCH(TRIM('query (10)'!F60),Cleaning_Rules!$A$14:$A$17,0)),"UNKNOWN"))</f>
        <v>TBM</v>
      </c>
      <c r="K60" s="38" t="str">
        <f>IF('query (10)'!G60="","",'query (10)'!G60)</f>
        <v>แก้ไขแผน</v>
      </c>
      <c r="L60" s="38" t="str">
        <f>IF('query (10)'!G60="","MISSING",IFERROR(INDEX(Cleaning_Rules!$B$5:$B$10,MATCH(TRIM('query (10)'!G60),Cleaning_Rules!$A$5:$A$10,0)),"UNKNOWN"))</f>
        <v>PLAN_REVISED</v>
      </c>
      <c r="M60" s="38" t="str">
        <f>IF('query (10)'!I60="","",'query (10)'!I60)</f>
        <v>Mechanical</v>
      </c>
      <c r="N60" s="38" t="str">
        <f>IF('query (10)'!O60="","",'query (10)'!O60)</f>
        <v>Part Change</v>
      </c>
      <c r="O60" s="38" t="str">
        <f>IF('query (10)'!P60="","",'query (10)'!P60)</f>
        <v>Medium</v>
      </c>
      <c r="P60" s="38" t="str">
        <f>IF('query (10)'!N60="","",'query (10)'!N60)</f>
        <v>Change filter air smoker</v>
      </c>
      <c r="Q60" s="38" t="str">
        <f>TRIM('query (10)'!N60)</f>
        <v>Change filter air smoker</v>
      </c>
      <c r="R60" s="38" t="str">
        <f>TRIM(UPPER('query (10)'!R60))</f>
        <v>FILTER</v>
      </c>
      <c r="S60" s="38" t="str">
        <f>TRIM(UPPER('query (10)'!S60))</f>
        <v>GAF-1000</v>
      </c>
      <c r="T60" s="38" t="str">
        <f>IF('query (10)'!Q60="","",TRIM(UPPER('query (10)'!Q60)))</f>
        <v/>
      </c>
      <c r="U60" s="38" t="str">
        <f>IF('query (10)'!T60="","",'query (10)'!T60)</f>
        <v>1</v>
      </c>
      <c r="V60" s="39">
        <f>IF('query (10)'!T60="","",IFERROR(VALUE('query (10)'!T60),""))</f>
        <v>1</v>
      </c>
      <c r="W60" s="40">
        <f>IF('query (10)'!U60="","",'query (10)'!U60)</f>
        <v>0</v>
      </c>
      <c r="X60" s="39">
        <f>IF('query (10)'!V60="","",'query (10)'!V60)</f>
        <v>360</v>
      </c>
      <c r="Y60" s="41">
        <f>IF('query (10)'!W60="","",'query (10)'!W60)</f>
        <v>45988</v>
      </c>
      <c r="Z60" s="41" t="str">
        <f>IF('query (10)'!X60="","",'query (10)'!X60)</f>
        <v/>
      </c>
      <c r="AA60" s="41">
        <f>IF('query (10)'!Y60="","",'query (10)'!Y60)</f>
        <v>45988</v>
      </c>
      <c r="AB60" s="41">
        <f>IF('query (10)'!Z60="","",'query (10)'!Z60)</f>
        <v>46348</v>
      </c>
      <c r="AC60" s="38" t="str">
        <f>IF(OR('query (10)'!AA60="",COUNTIF(Cleaning_Rules!$A$21:$A$26,TRIM('query (10)'!AA60))&gt;0),"",TRIM('query (10)'!AA60))</f>
        <v/>
      </c>
      <c r="AD60" s="38" t="str">
        <f>IF('query (10)'!AB60="","",TRIM(IFERROR(_xlfn.TEXTBEFORE('query (10)'!AB60,"("),'query (10)'!AB60)))</f>
        <v/>
      </c>
      <c r="AE60" s="38" t="str">
        <f>IFERROR(LOWER(TRIM(_xlfn.TEXTBEFORE(_xlfn.TEXTAFTER('query (10)'!AB60,"("),")"))),"")</f>
        <v/>
      </c>
      <c r="AF60" s="38" t="str">
        <f>IF('query (10)'!AD60="","",TRIM('query (10)'!AD60))</f>
        <v>เจษฎา ผิวบาง</v>
      </c>
      <c r="AG60" s="38" t="str">
        <f>IF('query (10)'!AE60="","",TRIM('query (10)'!AE60))</f>
        <v>เจษฎา ผิวบาง</v>
      </c>
      <c r="AH60" s="38" t="str">
        <f>IF('query (10)'!AF60="","",IFERROR(VALUE('query (10)'!AF60),""))</f>
        <v/>
      </c>
      <c r="AI60" s="38" t="str">
        <f>IF('query (10)'!AG60="","",TRIM('query (10)'!AG60))</f>
        <v/>
      </c>
      <c r="AJ60" s="38" t="str">
        <f>IF('query (10)'!AH60="","",IFERROR(VALUE('query (10)'!AH60),""))</f>
        <v/>
      </c>
      <c r="AK60" s="38" t="str">
        <f>IF('query (10)'!AI60="","",TRIM('query (10)'!AI60))</f>
        <v/>
      </c>
      <c r="AL60" s="42">
        <f t="shared" si="0"/>
        <v>2025</v>
      </c>
      <c r="AM60" s="42" t="str">
        <f t="shared" si="1"/>
        <v>2025-11</v>
      </c>
      <c r="AN60" s="42" t="str">
        <f t="shared" ca="1" si="2"/>
        <v>ON_SCHEDULE</v>
      </c>
      <c r="AO60" s="42" t="str">
        <f t="shared" si="3"/>
        <v>WA-1061 | PART WASHING M/C | WP Grinding1 | FILTER | Time-based Maintenance | Mechanical | Part Change | Medium | Change filter air smoker | FILTER | GAF-1000 | เจษฎา ผิวบาง</v>
      </c>
      <c r="AP60" s="42" t="str">
        <f>_xlfn.TEXTJOIN("; ",TRUE,IF(COUNTA('query (10)'!A60:AK60)&lt;=6,"NEAR_EMPTY_ROW",""),IF($K60="","MISSING_STATUS",""),IF(AND($K60="เสร็จสิ้น",$Z60=""),"DONE_NO_ACTUAL_DATE",""),IF(AND($I60="Condition-based Maintenance",$AH60=""),"CBM_NO_MEASUREMENT",""),IF(OR($X60="",$X60=0),"INVALID_PERIOD",""),IF(AND($AA60&lt;&gt;"",$AB60&lt;&gt;"",$AB60&lt;$AA60),"DATE_SEQUENCE_ERROR",""),IF(AND($AB60&lt;&gt;"",$AB60&gt;DATE(2030,12,31)),"DATE_OUTLIER",""),IF($C60="","MISSING_QRCODE",""),IF($J60="UNKNOWN","UNKNOWN_PM_TYPE",""),IF($L60="UNKNOWN","UNKNOWN_STATUS",""))</f>
        <v/>
      </c>
      <c r="AQ60" s="42" t="str">
        <f t="shared" si="4"/>
        <v>NO</v>
      </c>
    </row>
    <row r="61" spans="1:43" x14ac:dyDescent="0.3">
      <c r="A61" s="38">
        <f>IF('query (10)'!A61="","",'query (10)'!A61)</f>
        <v>87</v>
      </c>
      <c r="B61" s="38" t="str">
        <f>IF('query (10)'!B61="","",'query (10)'!B61)</f>
        <v/>
      </c>
      <c r="C61" s="38" t="str">
        <f>TRIM(UPPER('query (10)'!M61))</f>
        <v>WA-1019</v>
      </c>
      <c r="D61" s="38" t="str">
        <f>TRIM(UPPER(IFERROR(_xlfn.TEXTBEFORE('query (10)'!L61,"("),'query (10)'!L61)))</f>
        <v>PART WASHING M/C</v>
      </c>
      <c r="E61" s="38" t="str">
        <f>IFERROR(TRIM(UPPER(_xlfn.TEXTBEFORE(_xlfn.TEXTAFTER('query (10)'!L61,"("),")"))),"")</f>
        <v/>
      </c>
      <c r="F61" s="38" t="str">
        <f>TRIM('query (10)'!K61)</f>
        <v>WP Grinding2</v>
      </c>
      <c r="G61" s="38" t="str">
        <f>IF('query (10)'!J61="","",'query (10)'!J61)</f>
        <v>Filter</v>
      </c>
      <c r="H61" s="38" t="str">
        <f>TRIM(UPPER('query (10)'!J61))</f>
        <v>FILTER</v>
      </c>
      <c r="I61" s="38" t="str">
        <f>IF('query (10)'!F61="","",'query (10)'!F61)</f>
        <v>Time-based Maintenance</v>
      </c>
      <c r="J61" s="38" t="str">
        <f>IF('query (10)'!F61="","",IFERROR(INDEX(Cleaning_Rules!$B$14:$B$17,MATCH(TRIM('query (10)'!F61),Cleaning_Rules!$A$14:$A$17,0)),"UNKNOWN"))</f>
        <v>TBM</v>
      </c>
      <c r="K61" s="38" t="str">
        <f>IF('query (10)'!G61="","",'query (10)'!G61)</f>
        <v>แก้ไขแผน</v>
      </c>
      <c r="L61" s="38" t="str">
        <f>IF('query (10)'!G61="","MISSING",IFERROR(INDEX(Cleaning_Rules!$B$5:$B$10,MATCH(TRIM('query (10)'!G61),Cleaning_Rules!$A$5:$A$10,0)),"UNKNOWN"))</f>
        <v>PLAN_REVISED</v>
      </c>
      <c r="M61" s="38" t="str">
        <f>IF('query (10)'!I61="","",'query (10)'!I61)</f>
        <v>Mechanical</v>
      </c>
      <c r="N61" s="38" t="str">
        <f>IF('query (10)'!O61="","",'query (10)'!O61)</f>
        <v>Part Change</v>
      </c>
      <c r="O61" s="38" t="str">
        <f>IF('query (10)'!P61="","",'query (10)'!P61)</f>
        <v>Medium</v>
      </c>
      <c r="P61" s="38" t="str">
        <f>IF('query (10)'!N61="","",'query (10)'!N61)</f>
        <v>Change filter air smoker</v>
      </c>
      <c r="Q61" s="38" t="str">
        <f>TRIM('query (10)'!N61)</f>
        <v>Change filter air smoker</v>
      </c>
      <c r="R61" s="38" t="str">
        <f>TRIM(UPPER('query (10)'!R61))</f>
        <v>FILTER</v>
      </c>
      <c r="S61" s="38" t="str">
        <f>TRIM(UPPER('query (10)'!S61))</f>
        <v>GAF-1000</v>
      </c>
      <c r="T61" s="38" t="str">
        <f>IF('query (10)'!Q61="","",TRIM(UPPER('query (10)'!Q61)))</f>
        <v/>
      </c>
      <c r="U61" s="38" t="str">
        <f>IF('query (10)'!T61="","",'query (10)'!T61)</f>
        <v>1</v>
      </c>
      <c r="V61" s="39">
        <f>IF('query (10)'!T61="","",IFERROR(VALUE('query (10)'!T61),""))</f>
        <v>1</v>
      </c>
      <c r="W61" s="40">
        <f>IF('query (10)'!U61="","",'query (10)'!U61)</f>
        <v>0</v>
      </c>
      <c r="X61" s="39">
        <f>IF('query (10)'!V61="","",'query (10)'!V61)</f>
        <v>360</v>
      </c>
      <c r="Y61" s="41">
        <f>IF('query (10)'!W61="","",'query (10)'!W61)</f>
        <v>45989</v>
      </c>
      <c r="Z61" s="41" t="str">
        <f>IF('query (10)'!X61="","",'query (10)'!X61)</f>
        <v/>
      </c>
      <c r="AA61" s="41">
        <f>IF('query (10)'!Y61="","",'query (10)'!Y61)</f>
        <v>45989</v>
      </c>
      <c r="AB61" s="41">
        <f>IF('query (10)'!Z61="","",'query (10)'!Z61)</f>
        <v>46349</v>
      </c>
      <c r="AC61" s="38" t="str">
        <f>IF(OR('query (10)'!AA61="",COUNTIF(Cleaning_Rules!$A$21:$A$26,TRIM('query (10)'!AA61))&gt;0),"",TRIM('query (10)'!AA61))</f>
        <v/>
      </c>
      <c r="AD61" s="38" t="str">
        <f>IF('query (10)'!AB61="","",TRIM(IFERROR(_xlfn.TEXTBEFORE('query (10)'!AB61,"("),'query (10)'!AB61)))</f>
        <v/>
      </c>
      <c r="AE61" s="38" t="str">
        <f>IFERROR(LOWER(TRIM(_xlfn.TEXTBEFORE(_xlfn.TEXTAFTER('query (10)'!AB61,"("),")"))),"")</f>
        <v/>
      </c>
      <c r="AF61" s="38" t="str">
        <f>IF('query (10)'!AD61="","",TRIM('query (10)'!AD61))</f>
        <v>เจษฎา ผิวบาง</v>
      </c>
      <c r="AG61" s="38" t="str">
        <f>IF('query (10)'!AE61="","",TRIM('query (10)'!AE61))</f>
        <v>เจษฎา ผิวบาง</v>
      </c>
      <c r="AH61" s="38" t="str">
        <f>IF('query (10)'!AF61="","",IFERROR(VALUE('query (10)'!AF61),""))</f>
        <v/>
      </c>
      <c r="AI61" s="38" t="str">
        <f>IF('query (10)'!AG61="","",TRIM('query (10)'!AG61))</f>
        <v/>
      </c>
      <c r="AJ61" s="38" t="str">
        <f>IF('query (10)'!AH61="","",IFERROR(VALUE('query (10)'!AH61),""))</f>
        <v/>
      </c>
      <c r="AK61" s="38" t="str">
        <f>IF('query (10)'!AI61="","",TRIM('query (10)'!AI61))</f>
        <v/>
      </c>
      <c r="AL61" s="42">
        <f t="shared" si="0"/>
        <v>2025</v>
      </c>
      <c r="AM61" s="42" t="str">
        <f t="shared" si="1"/>
        <v>2025-11</v>
      </c>
      <c r="AN61" s="42" t="str">
        <f t="shared" ca="1" si="2"/>
        <v>ON_SCHEDULE</v>
      </c>
      <c r="AO61" s="42" t="str">
        <f t="shared" si="3"/>
        <v>WA-1019 | PART WASHING M/C | WP Grinding2 | FILTER | Time-based Maintenance | Mechanical | Part Change | Medium | Change filter air smoker | FILTER | GAF-1000 | เจษฎา ผิวบาง</v>
      </c>
      <c r="AP61" s="42" t="str">
        <f>_xlfn.TEXTJOIN("; ",TRUE,IF(COUNTA('query (10)'!A61:AK61)&lt;=6,"NEAR_EMPTY_ROW",""),IF($K61="","MISSING_STATUS",""),IF(AND($K61="เสร็จสิ้น",$Z61=""),"DONE_NO_ACTUAL_DATE",""),IF(AND($I61="Condition-based Maintenance",$AH61=""),"CBM_NO_MEASUREMENT",""),IF(OR($X61="",$X61=0),"INVALID_PERIOD",""),IF(AND($AA61&lt;&gt;"",$AB61&lt;&gt;"",$AB61&lt;$AA61),"DATE_SEQUENCE_ERROR",""),IF(AND($AB61&lt;&gt;"",$AB61&gt;DATE(2030,12,31)),"DATE_OUTLIER",""),IF($C61="","MISSING_QRCODE",""),IF($J61="UNKNOWN","UNKNOWN_PM_TYPE",""),IF($L61="UNKNOWN","UNKNOWN_STATUS",""))</f>
        <v/>
      </c>
      <c r="AQ61" s="42" t="str">
        <f t="shared" si="4"/>
        <v>NO</v>
      </c>
    </row>
    <row r="62" spans="1:43" x14ac:dyDescent="0.3">
      <c r="A62" s="38">
        <f>IF('query (10)'!A62="","",'query (10)'!A62)</f>
        <v>88</v>
      </c>
      <c r="B62" s="38" t="str">
        <f>IF('query (10)'!B62="","",'query (10)'!B62)</f>
        <v/>
      </c>
      <c r="C62" s="38" t="str">
        <f>TRIM(UPPER('query (10)'!M62))</f>
        <v>WA-988</v>
      </c>
      <c r="D62" s="38" t="str">
        <f>TRIM(UPPER(IFERROR(_xlfn.TEXTBEFORE('query (10)'!L62,"("),'query (10)'!L62)))</f>
        <v>PART WASHING G2 M/C</v>
      </c>
      <c r="E62" s="38" t="str">
        <f>IFERROR(TRIM(UPPER(_xlfn.TEXTBEFORE(_xlfn.TEXTAFTER('query (10)'!L62,"("),")"))),"")</f>
        <v/>
      </c>
      <c r="F62" s="38" t="str">
        <f>TRIM('query (10)'!K62)</f>
        <v>WP Grinding3</v>
      </c>
      <c r="G62" s="38" t="str">
        <f>IF('query (10)'!J62="","",'query (10)'!J62)</f>
        <v>Filter</v>
      </c>
      <c r="H62" s="38" t="str">
        <f>TRIM(UPPER('query (10)'!J62))</f>
        <v>FILTER</v>
      </c>
      <c r="I62" s="38" t="str">
        <f>IF('query (10)'!F62="","",'query (10)'!F62)</f>
        <v>Time-based Maintenance</v>
      </c>
      <c r="J62" s="38" t="str">
        <f>IF('query (10)'!F62="","",IFERROR(INDEX(Cleaning_Rules!$B$14:$B$17,MATCH(TRIM('query (10)'!F62),Cleaning_Rules!$A$14:$A$17,0)),"UNKNOWN"))</f>
        <v>TBM</v>
      </c>
      <c r="K62" s="38" t="str">
        <f>IF('query (10)'!G62="","",'query (10)'!G62)</f>
        <v>แก้ไขแผน</v>
      </c>
      <c r="L62" s="38" t="str">
        <f>IF('query (10)'!G62="","MISSING",IFERROR(INDEX(Cleaning_Rules!$B$5:$B$10,MATCH(TRIM('query (10)'!G62),Cleaning_Rules!$A$5:$A$10,0)),"UNKNOWN"))</f>
        <v>PLAN_REVISED</v>
      </c>
      <c r="M62" s="38" t="str">
        <f>IF('query (10)'!I62="","",'query (10)'!I62)</f>
        <v>Mechanical</v>
      </c>
      <c r="N62" s="38" t="str">
        <f>IF('query (10)'!O62="","",'query (10)'!O62)</f>
        <v>Part Change</v>
      </c>
      <c r="O62" s="38" t="str">
        <f>IF('query (10)'!P62="","",'query (10)'!P62)</f>
        <v>Medium</v>
      </c>
      <c r="P62" s="38" t="str">
        <f>IF('query (10)'!N62="","",'query (10)'!N62)</f>
        <v>Change filter air smoker</v>
      </c>
      <c r="Q62" s="38" t="str">
        <f>TRIM('query (10)'!N62)</f>
        <v>Change filter air smoker</v>
      </c>
      <c r="R62" s="38" t="str">
        <f>TRIM(UPPER('query (10)'!R62))</f>
        <v>FILTER</v>
      </c>
      <c r="S62" s="38" t="str">
        <f>TRIM(UPPER('query (10)'!S62))</f>
        <v>GAF-1000</v>
      </c>
      <c r="T62" s="38" t="str">
        <f>IF('query (10)'!Q62="","",TRIM(UPPER('query (10)'!Q62)))</f>
        <v/>
      </c>
      <c r="U62" s="38" t="str">
        <f>IF('query (10)'!T62="","",'query (10)'!T62)</f>
        <v>1</v>
      </c>
      <c r="V62" s="39">
        <f>IF('query (10)'!T62="","",IFERROR(VALUE('query (10)'!T62),""))</f>
        <v>1</v>
      </c>
      <c r="W62" s="40">
        <f>IF('query (10)'!U62="","",'query (10)'!U62)</f>
        <v>0</v>
      </c>
      <c r="X62" s="39">
        <f>IF('query (10)'!V62="","",'query (10)'!V62)</f>
        <v>360</v>
      </c>
      <c r="Y62" s="41">
        <f>IF('query (10)'!W62="","",'query (10)'!W62)</f>
        <v>45990</v>
      </c>
      <c r="Z62" s="41" t="str">
        <f>IF('query (10)'!X62="","",'query (10)'!X62)</f>
        <v/>
      </c>
      <c r="AA62" s="41">
        <f>IF('query (10)'!Y62="","",'query (10)'!Y62)</f>
        <v>45990</v>
      </c>
      <c r="AB62" s="41">
        <f>IF('query (10)'!Z62="","",'query (10)'!Z62)</f>
        <v>46350</v>
      </c>
      <c r="AC62" s="38" t="str">
        <f>IF(OR('query (10)'!AA62="",COUNTIF(Cleaning_Rules!$A$21:$A$26,TRIM('query (10)'!AA62))&gt;0),"",TRIM('query (10)'!AA62))</f>
        <v/>
      </c>
      <c r="AD62" s="38" t="str">
        <f>IF('query (10)'!AB62="","",TRIM(IFERROR(_xlfn.TEXTBEFORE('query (10)'!AB62,"("),'query (10)'!AB62)))</f>
        <v/>
      </c>
      <c r="AE62" s="38" t="str">
        <f>IFERROR(LOWER(TRIM(_xlfn.TEXTBEFORE(_xlfn.TEXTAFTER('query (10)'!AB62,"("),")"))),"")</f>
        <v/>
      </c>
      <c r="AF62" s="38" t="str">
        <f>IF('query (10)'!AD62="","",TRIM('query (10)'!AD62))</f>
        <v>เจษฎา ผิวบาง</v>
      </c>
      <c r="AG62" s="38" t="str">
        <f>IF('query (10)'!AE62="","",TRIM('query (10)'!AE62))</f>
        <v>เจษฎา ผิวบาง</v>
      </c>
      <c r="AH62" s="38" t="str">
        <f>IF('query (10)'!AF62="","",IFERROR(VALUE('query (10)'!AF62),""))</f>
        <v/>
      </c>
      <c r="AI62" s="38" t="str">
        <f>IF('query (10)'!AG62="","",TRIM('query (10)'!AG62))</f>
        <v/>
      </c>
      <c r="AJ62" s="38" t="str">
        <f>IF('query (10)'!AH62="","",IFERROR(VALUE('query (10)'!AH62),""))</f>
        <v/>
      </c>
      <c r="AK62" s="38" t="str">
        <f>IF('query (10)'!AI62="","",TRIM('query (10)'!AI62))</f>
        <v/>
      </c>
      <c r="AL62" s="42">
        <f t="shared" si="0"/>
        <v>2025</v>
      </c>
      <c r="AM62" s="42" t="str">
        <f t="shared" si="1"/>
        <v>2025-11</v>
      </c>
      <c r="AN62" s="42" t="str">
        <f t="shared" ca="1" si="2"/>
        <v>ON_SCHEDULE</v>
      </c>
      <c r="AO62" s="42" t="str">
        <f t="shared" si="3"/>
        <v>WA-988 | PART WASHING G2 M/C | WP Grinding3 | FILTER | Time-based Maintenance | Mechanical | Part Change | Medium | Change filter air smoker | FILTER | GAF-1000 | เจษฎา ผิวบาง</v>
      </c>
      <c r="AP62" s="42" t="str">
        <f>_xlfn.TEXTJOIN("; ",TRUE,IF(COUNTA('query (10)'!A62:AK62)&lt;=6,"NEAR_EMPTY_ROW",""),IF($K62="","MISSING_STATUS",""),IF(AND($K62="เสร็จสิ้น",$Z62=""),"DONE_NO_ACTUAL_DATE",""),IF(AND($I62="Condition-based Maintenance",$AH62=""),"CBM_NO_MEASUREMENT",""),IF(OR($X62="",$X62=0),"INVALID_PERIOD",""),IF(AND($AA62&lt;&gt;"",$AB62&lt;&gt;"",$AB62&lt;$AA62),"DATE_SEQUENCE_ERROR",""),IF(AND($AB62&lt;&gt;"",$AB62&gt;DATE(2030,12,31)),"DATE_OUTLIER",""),IF($C62="","MISSING_QRCODE",""),IF($J62="UNKNOWN","UNKNOWN_PM_TYPE",""),IF($L62="UNKNOWN","UNKNOWN_STATUS",""))</f>
        <v/>
      </c>
      <c r="AQ62" s="42" t="str">
        <f t="shared" si="4"/>
        <v>NO</v>
      </c>
    </row>
    <row r="63" spans="1:43" x14ac:dyDescent="0.3">
      <c r="A63" s="38">
        <f>IF('query (10)'!A63="","",'query (10)'!A63)</f>
        <v>89</v>
      </c>
      <c r="B63" s="38" t="str">
        <f>IF('query (10)'!B63="","",'query (10)'!B63)</f>
        <v/>
      </c>
      <c r="C63" s="38" t="str">
        <f>TRIM(UPPER('query (10)'!M63))</f>
        <v>GR-918</v>
      </c>
      <c r="D63" s="38" t="str">
        <f>TRIM(UPPER(IFERROR(_xlfn.TEXTBEFORE('query (10)'!L63,"("),'query (10)'!L63)))</f>
        <v>SHAFT OUTER DAIMETER GRINDING M/C</v>
      </c>
      <c r="E63" s="38" t="str">
        <f>IFERROR(TRIM(UPPER(_xlfn.TEXTBEFORE(_xlfn.TEXTAFTER('query (10)'!L63,"("),")"))),"")</f>
        <v/>
      </c>
      <c r="F63" s="38" t="str">
        <f>TRIM('query (10)'!K63)</f>
        <v>WP Grinding3</v>
      </c>
      <c r="G63" s="38" t="str">
        <f>IF('query (10)'!J63="","",'query (10)'!J63)</f>
        <v>Carrier</v>
      </c>
      <c r="H63" s="38" t="str">
        <f>TRIM(UPPER('query (10)'!J63))</f>
        <v>CARRIER</v>
      </c>
      <c r="I63" s="38" t="str">
        <f>IF('query (10)'!F63="","",'query (10)'!F63)</f>
        <v>Time-based Maintenance</v>
      </c>
      <c r="J63" s="38" t="str">
        <f>IF('query (10)'!F63="","",IFERROR(INDEX(Cleaning_Rules!$B$14:$B$17,MATCH(TRIM('query (10)'!F63),Cleaning_Rules!$A$14:$A$17,0)),"UNKNOWN"))</f>
        <v>TBM</v>
      </c>
      <c r="K63" s="38" t="str">
        <f>IF('query (10)'!G63="","",'query (10)'!G63)</f>
        <v>แก้ไขแผน</v>
      </c>
      <c r="L63" s="38" t="str">
        <f>IF('query (10)'!G63="","MISSING",IFERROR(INDEX(Cleaning_Rules!$B$5:$B$10,MATCH(TRIM('query (10)'!G63),Cleaning_Rules!$A$5:$A$10,0)),"UNKNOWN"))</f>
        <v>PLAN_REVISED</v>
      </c>
      <c r="M63" s="38" t="str">
        <f>IF('query (10)'!I63="","",'query (10)'!I63)</f>
        <v>Mechanical</v>
      </c>
      <c r="N63" s="38" t="str">
        <f>IF('query (10)'!O63="","",'query (10)'!O63)</f>
        <v>Part Change</v>
      </c>
      <c r="O63" s="38" t="str">
        <f>IF('query (10)'!P63="","",'query (10)'!P63)</f>
        <v>Medium</v>
      </c>
      <c r="P63" s="38" t="str">
        <f>IF('query (10)'!N63="","",'query (10)'!N63)</f>
        <v>Repair carrier transfer Inlet transfer L-R</v>
      </c>
      <c r="Q63" s="38" t="str">
        <f>TRIM('query (10)'!N63)</f>
        <v>Repair carrier transfer Inlet transfer L-R</v>
      </c>
      <c r="R63" s="38" t="str">
        <f>TRIM(UPPER('query (10)'!R63))</f>
        <v>BELT</v>
      </c>
      <c r="S63" s="38" t="str">
        <f>TRIM(UPPER('query (10)'!S63))</f>
        <v>S5M-15-4000</v>
      </c>
      <c r="T63" s="38" t="str">
        <f>IF('query (10)'!Q63="","",TRIM(UPPER('query (10)'!Q63)))</f>
        <v/>
      </c>
      <c r="U63" s="38" t="str">
        <f>IF('query (10)'!T63="","",'query (10)'!T63)</f>
        <v>1</v>
      </c>
      <c r="V63" s="39">
        <f>IF('query (10)'!T63="","",IFERROR(VALUE('query (10)'!T63),""))</f>
        <v>1</v>
      </c>
      <c r="W63" s="40">
        <f>IF('query (10)'!U63="","",'query (10)'!U63)</f>
        <v>0</v>
      </c>
      <c r="X63" s="39">
        <f>IF('query (10)'!V63="","",'query (10)'!V63)</f>
        <v>720</v>
      </c>
      <c r="Y63" s="41">
        <f>IF('query (10)'!W63="","",'query (10)'!W63)</f>
        <v>45990</v>
      </c>
      <c r="Z63" s="41" t="str">
        <f>IF('query (10)'!X63="","",'query (10)'!X63)</f>
        <v/>
      </c>
      <c r="AA63" s="41">
        <f>IF('query (10)'!Y63="","",'query (10)'!Y63)</f>
        <v>45990</v>
      </c>
      <c r="AB63" s="41">
        <f>IF('query (10)'!Z63="","",'query (10)'!Z63)</f>
        <v>46710</v>
      </c>
      <c r="AC63" s="38" t="str">
        <f>IF(OR('query (10)'!AA63="",COUNTIF(Cleaning_Rules!$A$21:$A$26,TRIM('query (10)'!AA63))&gt;0),"",TRIM('query (10)'!AA63))</f>
        <v/>
      </c>
      <c r="AD63" s="38" t="str">
        <f>IF('query (10)'!AB63="","",TRIM(IFERROR(_xlfn.TEXTBEFORE('query (10)'!AB63,"("),'query (10)'!AB63)))</f>
        <v/>
      </c>
      <c r="AE63" s="38" t="str">
        <f>IFERROR(LOWER(TRIM(_xlfn.TEXTBEFORE(_xlfn.TEXTAFTER('query (10)'!AB63,"("),")"))),"")</f>
        <v/>
      </c>
      <c r="AF63" s="38" t="str">
        <f>IF('query (10)'!AD63="","",TRIM('query (10)'!AD63))</f>
        <v>เจษฎา ผิวบาง</v>
      </c>
      <c r="AG63" s="38" t="str">
        <f>IF('query (10)'!AE63="","",TRIM('query (10)'!AE63))</f>
        <v>เจษฎา ผิวบาง</v>
      </c>
      <c r="AH63" s="38" t="str">
        <f>IF('query (10)'!AF63="","",IFERROR(VALUE('query (10)'!AF63),""))</f>
        <v/>
      </c>
      <c r="AI63" s="38" t="str">
        <f>IF('query (10)'!AG63="","",TRIM('query (10)'!AG63))</f>
        <v/>
      </c>
      <c r="AJ63" s="38" t="str">
        <f>IF('query (10)'!AH63="","",IFERROR(VALUE('query (10)'!AH63),""))</f>
        <v/>
      </c>
      <c r="AK63" s="38" t="str">
        <f>IF('query (10)'!AI63="","",TRIM('query (10)'!AI63))</f>
        <v/>
      </c>
      <c r="AL63" s="42">
        <f t="shared" si="0"/>
        <v>2025</v>
      </c>
      <c r="AM63" s="42" t="str">
        <f t="shared" si="1"/>
        <v>2025-11</v>
      </c>
      <c r="AN63" s="42" t="str">
        <f t="shared" ca="1" si="2"/>
        <v>ON_SCHEDULE</v>
      </c>
      <c r="AO63" s="42" t="str">
        <f t="shared" si="3"/>
        <v>GR-918 | SHAFT OUTER DAIMETER GRINDING M/C | WP Grinding3 | CARRIER | Time-based Maintenance | Mechanical | Part Change | Medium | Repair carrier transfer Inlet transfer L-R | BELT | S5M-15-4000 | เจษฎา ผิวบาง</v>
      </c>
      <c r="AP63" s="42" t="str">
        <f>_xlfn.TEXTJOIN("; ",TRUE,IF(COUNTA('query (10)'!A63:AK63)&lt;=6,"NEAR_EMPTY_ROW",""),IF($K63="","MISSING_STATUS",""),IF(AND($K63="เสร็จสิ้น",$Z63=""),"DONE_NO_ACTUAL_DATE",""),IF(AND($I63="Condition-based Maintenance",$AH63=""),"CBM_NO_MEASUREMENT",""),IF(OR($X63="",$X63=0),"INVALID_PERIOD",""),IF(AND($AA63&lt;&gt;"",$AB63&lt;&gt;"",$AB63&lt;$AA63),"DATE_SEQUENCE_ERROR",""),IF(AND($AB63&lt;&gt;"",$AB63&gt;DATE(2030,12,31)),"DATE_OUTLIER",""),IF($C63="","MISSING_QRCODE",""),IF($J63="UNKNOWN","UNKNOWN_PM_TYPE",""),IF($L63="UNKNOWN","UNKNOWN_STATUS",""))</f>
        <v/>
      </c>
      <c r="AQ63" s="42" t="str">
        <f t="shared" si="4"/>
        <v>NO</v>
      </c>
    </row>
    <row r="64" spans="1:43" x14ac:dyDescent="0.3">
      <c r="A64" s="38">
        <f>IF('query (10)'!A64="","",'query (10)'!A64)</f>
        <v>90</v>
      </c>
      <c r="B64" s="38">
        <f>IF('query (10)'!B64="","",'query (10)'!B64)</f>
        <v>17188</v>
      </c>
      <c r="C64" s="38" t="str">
        <f>TRIM(UPPER('query (10)'!M64))</f>
        <v>AR-1020</v>
      </c>
      <c r="D64" s="38" t="str">
        <f>TRIM(UPPER(IFERROR(_xlfn.TEXTBEFORE('query (10)'!L64,"("),'query (10)'!L64)))</f>
        <v>AUTO ANTIRUST MACHINE</v>
      </c>
      <c r="E64" s="38" t="str">
        <f>IFERROR(TRIM(UPPER(_xlfn.TEXTBEFORE(_xlfn.TEXTAFTER('query (10)'!L64,"("),")"))),"")</f>
        <v/>
      </c>
      <c r="F64" s="38" t="str">
        <f>TRIM('query (10)'!K64)</f>
        <v>MCB1</v>
      </c>
      <c r="G64" s="38" t="str">
        <f>IF('query (10)'!J64="","",'query (10)'!J64)</f>
        <v>Filter</v>
      </c>
      <c r="H64" s="38" t="str">
        <f>TRIM(UPPER('query (10)'!J64))</f>
        <v>FILTER</v>
      </c>
      <c r="I64" s="38" t="str">
        <f>IF('query (10)'!F64="","",'query (10)'!F64)</f>
        <v>Time-based Maintenance</v>
      </c>
      <c r="J64" s="38" t="str">
        <f>IF('query (10)'!F64="","",IFERROR(INDEX(Cleaning_Rules!$B$14:$B$17,MATCH(TRIM('query (10)'!F64),Cleaning_Rules!$A$14:$A$17,0)),"UNKNOWN"))</f>
        <v>TBM</v>
      </c>
      <c r="K64" s="38" t="str">
        <f>IF('query (10)'!G64="","",'query (10)'!G64)</f>
        <v>เสร็จสิ้น</v>
      </c>
      <c r="L64" s="38" t="str">
        <f>IF('query (10)'!G64="","MISSING",IFERROR(INDEX(Cleaning_Rules!$B$5:$B$10,MATCH(TRIM('query (10)'!G64),Cleaning_Rules!$A$5:$A$10,0)),"UNKNOWN"))</f>
        <v>COMPLETED</v>
      </c>
      <c r="M64" s="38" t="str">
        <f>IF('query (10)'!I64="","",'query (10)'!I64)</f>
        <v>Mechanical</v>
      </c>
      <c r="N64" s="38" t="str">
        <f>IF('query (10)'!O64="","",'query (10)'!O64)</f>
        <v>Part Change</v>
      </c>
      <c r="O64" s="38" t="str">
        <f>IF('query (10)'!P64="","",'query (10)'!P64)</f>
        <v>Medium</v>
      </c>
      <c r="P64" s="38" t="str">
        <f>IF('query (10)'!N64="","",'query (10)'!N64)</f>
        <v>Change filter smoker</v>
      </c>
      <c r="Q64" s="38" t="str">
        <f>TRIM('query (10)'!N64)</f>
        <v>Change filter smoker</v>
      </c>
      <c r="R64" s="38" t="str">
        <f>TRIM(UPPER('query (10)'!R64))</f>
        <v>FILTER</v>
      </c>
      <c r="S64" s="38" t="str">
        <f>TRIM(UPPER('query (10)'!S64))</f>
        <v>GAF-1000</v>
      </c>
      <c r="T64" s="38" t="str">
        <f>IF('query (10)'!Q64="","",TRIM(UPPER('query (10)'!Q64)))</f>
        <v/>
      </c>
      <c r="U64" s="38" t="str">
        <f>IF('query (10)'!T64="","",'query (10)'!T64)</f>
        <v>1</v>
      </c>
      <c r="V64" s="39">
        <f>IF('query (10)'!T64="","",IFERROR(VALUE('query (10)'!T64),""))</f>
        <v>1</v>
      </c>
      <c r="W64" s="40">
        <f>IF('query (10)'!U64="","",'query (10)'!U64)</f>
        <v>0</v>
      </c>
      <c r="X64" s="39">
        <f>IF('query (10)'!V64="","",'query (10)'!V64)</f>
        <v>360</v>
      </c>
      <c r="Y64" s="41">
        <f>IF('query (10)'!W64="","",'query (10)'!W64)</f>
        <v>45982</v>
      </c>
      <c r="Z64" s="41">
        <f>IF('query (10)'!X64="","",'query (10)'!X64)</f>
        <v>46028</v>
      </c>
      <c r="AA64" s="41">
        <f>IF('query (10)'!Y64="","",'query (10)'!Y64)</f>
        <v>46028</v>
      </c>
      <c r="AB64" s="41">
        <f>IF('query (10)'!Z64="","",'query (10)'!Z64)</f>
        <v>46388</v>
      </c>
      <c r="AC64" s="38" t="str">
        <f>IF(OR('query (10)'!AA64="",COUNTIF(Cleaning_Rules!$A$21:$A$26,TRIM('query (10)'!AA64))&gt;0),"",TRIM('query (10)'!AA64))</f>
        <v/>
      </c>
      <c r="AD64" s="38" t="str">
        <f>IF('query (10)'!AB64="","",TRIM(IFERROR(_xlfn.TEXTBEFORE('query (10)'!AB64,"("),'query (10)'!AB64)))</f>
        <v>เริ่มซ่อมงาน PM แล้ว รับผิดชอบโดย CHETSADA PHIWBANG</v>
      </c>
      <c r="AE64" s="38" t="str">
        <f>IFERROR(LOWER(TRIM(_xlfn.TEXTBEFORE(_xlfn.TEXTAFTER('query (10)'!AB64,"("),")"))),"")</f>
        <v>chetsada@nsk.com</v>
      </c>
      <c r="AF64" s="38" t="str">
        <f>IF('query (10)'!AD64="","",TRIM('query (10)'!AD64))</f>
        <v>เจษฎา ผิวบาง</v>
      </c>
      <c r="AG64" s="38" t="str">
        <f>IF('query (10)'!AE64="","",TRIM('query (10)'!AE64))</f>
        <v>เจษฎา ผิวบาง</v>
      </c>
      <c r="AH64" s="38" t="str">
        <f>IF('query (10)'!AF64="","",IFERROR(VALUE('query (10)'!AF64),""))</f>
        <v/>
      </c>
      <c r="AI64" s="38" t="str">
        <f>IF('query (10)'!AG64="","",TRIM('query (10)'!AG64))</f>
        <v/>
      </c>
      <c r="AJ64" s="38" t="str">
        <f>IF('query (10)'!AH64="","",IFERROR(VALUE('query (10)'!AH64),""))</f>
        <v/>
      </c>
      <c r="AK64" s="38" t="str">
        <f>IF('query (10)'!AI64="","",TRIM('query (10)'!AI64))</f>
        <v/>
      </c>
      <c r="AL64" s="42">
        <f t="shared" si="0"/>
        <v>2025</v>
      </c>
      <c r="AM64" s="42" t="str">
        <f t="shared" si="1"/>
        <v>2025-11</v>
      </c>
      <c r="AN64" s="42" t="str">
        <f t="shared" ca="1" si="2"/>
        <v/>
      </c>
      <c r="AO64" s="42" t="str">
        <f t="shared" si="3"/>
        <v>AR-1020 | AUTO ANTIRUST MACHINE | MCB1 | FILTER | Time-based Maintenance | Mechanical | Part Change | Medium | Change filter smoker | FILTER | GAF-1000 | เริ่มซ่อมงาน PM แล้ว รับผิดชอบโดย CHETSADA PHIWBANG | เจษฎา ผิวบาง</v>
      </c>
      <c r="AP64" s="42" t="str">
        <f>_xlfn.TEXTJOIN("; ",TRUE,IF(COUNTA('query (10)'!A64:AK64)&lt;=6,"NEAR_EMPTY_ROW",""),IF($K64="","MISSING_STATUS",""),IF(AND($K64="เสร็จสิ้น",$Z64=""),"DONE_NO_ACTUAL_DATE",""),IF(AND($I64="Condition-based Maintenance",$AH64=""),"CBM_NO_MEASUREMENT",""),IF(OR($X64="",$X64=0),"INVALID_PERIOD",""),IF(AND($AA64&lt;&gt;"",$AB64&lt;&gt;"",$AB64&lt;$AA64),"DATE_SEQUENCE_ERROR",""),IF(AND($AB64&lt;&gt;"",$AB64&gt;DATE(2030,12,31)),"DATE_OUTLIER",""),IF($C64="","MISSING_QRCODE",""),IF($J64="UNKNOWN","UNKNOWN_PM_TYPE",""),IF($L64="UNKNOWN","UNKNOWN_STATUS",""))</f>
        <v/>
      </c>
      <c r="AQ64" s="42" t="str">
        <f t="shared" si="4"/>
        <v>NO</v>
      </c>
    </row>
    <row r="65" spans="1:43" x14ac:dyDescent="0.3">
      <c r="A65" s="38">
        <f>IF('query (10)'!A65="","",'query (10)'!A65)</f>
        <v>91</v>
      </c>
      <c r="B65" s="38">
        <f>IF('query (10)'!B65="","",'query (10)'!B65)</f>
        <v>17255</v>
      </c>
      <c r="C65" s="38" t="str">
        <f>TRIM(UPPER('query (10)'!M65))</f>
        <v>AR-978</v>
      </c>
      <c r="D65" s="38" t="str">
        <f>TRIM(UPPER(IFERROR(_xlfn.TEXTBEFORE('query (10)'!L65,"("),'query (10)'!L65)))</f>
        <v>AUTO ANTRIUST M/C</v>
      </c>
      <c r="E65" s="38" t="str">
        <f>IFERROR(TRIM(UPPER(_xlfn.TEXTBEFORE(_xlfn.TEXTAFTER('query (10)'!L65,"("),")"))),"")</f>
        <v/>
      </c>
      <c r="F65" s="38" t="str">
        <f>TRIM('query (10)'!K65)</f>
        <v>MCB2</v>
      </c>
      <c r="G65" s="38" t="str">
        <f>IF('query (10)'!J65="","",'query (10)'!J65)</f>
        <v>Filter</v>
      </c>
      <c r="H65" s="38" t="str">
        <f>TRIM(UPPER('query (10)'!J65))</f>
        <v>FILTER</v>
      </c>
      <c r="I65" s="38" t="str">
        <f>IF('query (10)'!F65="","",'query (10)'!F65)</f>
        <v>Time-based Maintenance</v>
      </c>
      <c r="J65" s="38" t="str">
        <f>IF('query (10)'!F65="","",IFERROR(INDEX(Cleaning_Rules!$B$14:$B$17,MATCH(TRIM('query (10)'!F65),Cleaning_Rules!$A$14:$A$17,0)),"UNKNOWN"))</f>
        <v>TBM</v>
      </c>
      <c r="K65" s="38" t="str">
        <f>IF('query (10)'!G65="","",'query (10)'!G65)</f>
        <v>เสร็จสิ้น</v>
      </c>
      <c r="L65" s="38" t="str">
        <f>IF('query (10)'!G65="","MISSING",IFERROR(INDEX(Cleaning_Rules!$B$5:$B$10,MATCH(TRIM('query (10)'!G65),Cleaning_Rules!$A$5:$A$10,0)),"UNKNOWN"))</f>
        <v>COMPLETED</v>
      </c>
      <c r="M65" s="38" t="str">
        <f>IF('query (10)'!I65="","",'query (10)'!I65)</f>
        <v>Mechanical</v>
      </c>
      <c r="N65" s="38" t="str">
        <f>IF('query (10)'!O65="","",'query (10)'!O65)</f>
        <v>Part Change</v>
      </c>
      <c r="O65" s="38" t="str">
        <f>IF('query (10)'!P65="","",'query (10)'!P65)</f>
        <v>Medium</v>
      </c>
      <c r="P65" s="38" t="str">
        <f>IF('query (10)'!N65="","",'query (10)'!N65)</f>
        <v>Change filter smoker to cycle pm 3Y.
-filter GAF-1000 = 1 EA.</v>
      </c>
      <c r="Q65" s="38" t="str">
        <f>TRIM('query (10)'!N65)</f>
        <v>Change filter smoker to cycle pm 3Y.
-filter GAF-1000 = 1 EA.</v>
      </c>
      <c r="R65" s="38" t="str">
        <f>TRIM(UPPER('query (10)'!R65))</f>
        <v>FILTER</v>
      </c>
      <c r="S65" s="38" t="str">
        <f>TRIM(UPPER('query (10)'!S65))</f>
        <v>GAF-1000</v>
      </c>
      <c r="T65" s="38" t="str">
        <f>IF('query (10)'!Q65="","",TRIM(UPPER('query (10)'!Q65)))</f>
        <v/>
      </c>
      <c r="U65" s="38" t="str">
        <f>IF('query (10)'!T65="","",'query (10)'!T65)</f>
        <v>1</v>
      </c>
      <c r="V65" s="39">
        <f>IF('query (10)'!T65="","",IFERROR(VALUE('query (10)'!T65),""))</f>
        <v>1</v>
      </c>
      <c r="W65" s="40">
        <f>IF('query (10)'!U65="","",'query (10)'!U65)</f>
        <v>0</v>
      </c>
      <c r="X65" s="39">
        <f>IF('query (10)'!V65="","",'query (10)'!V65)</f>
        <v>1080</v>
      </c>
      <c r="Y65" s="41">
        <f>IF('query (10)'!W65="","",'query (10)'!W65)</f>
        <v>45975</v>
      </c>
      <c r="Z65" s="41">
        <f>IF('query (10)'!X65="","",'query (10)'!X65)</f>
        <v>46031</v>
      </c>
      <c r="AA65" s="41">
        <f>IF('query (10)'!Y65="","",'query (10)'!Y65)</f>
        <v>46031</v>
      </c>
      <c r="AB65" s="41">
        <f>IF('query (10)'!Z65="","",'query (10)'!Z65)</f>
        <v>47111</v>
      </c>
      <c r="AC65" s="38" t="str">
        <f>IF(OR('query (10)'!AA65="",COUNTIF(Cleaning_Rules!$A$21:$A$26,TRIM('query (10)'!AA65))&gt;0),"",TRIM('query (10)'!AA65))</f>
        <v/>
      </c>
      <c r="AD65" s="38" t="str">
        <f>IF('query (10)'!AB65="","",TRIM(IFERROR(_xlfn.TEXTBEFORE('query (10)'!AB65,"("),'query (10)'!AB65)))</f>
        <v>เริ่มซ่อมงาน PM แล้ว รับผิดชอบโดย CHETSADA PHIWBANG</v>
      </c>
      <c r="AE65" s="38" t="str">
        <f>IFERROR(LOWER(TRIM(_xlfn.TEXTBEFORE(_xlfn.TEXTAFTER('query (10)'!AB65,"("),")"))),"")</f>
        <v>chetsada@nsk.com</v>
      </c>
      <c r="AF65" s="38" t="str">
        <f>IF('query (10)'!AD65="","",TRIM('query (10)'!AD65))</f>
        <v>เจษฎา ผิวบาง</v>
      </c>
      <c r="AG65" s="38" t="str">
        <f>IF('query (10)'!AE65="","",TRIM('query (10)'!AE65))</f>
        <v>เจษฎา ผิวบาง</v>
      </c>
      <c r="AH65" s="38" t="str">
        <f>IF('query (10)'!AF65="","",IFERROR(VALUE('query (10)'!AF65),""))</f>
        <v/>
      </c>
      <c r="AI65" s="38" t="str">
        <f>IF('query (10)'!AG65="","",TRIM('query (10)'!AG65))</f>
        <v/>
      </c>
      <c r="AJ65" s="38" t="str">
        <f>IF('query (10)'!AH65="","",IFERROR(VALUE('query (10)'!AH65),""))</f>
        <v/>
      </c>
      <c r="AK65" s="38" t="str">
        <f>IF('query (10)'!AI65="","",TRIM('query (10)'!AI65))</f>
        <v/>
      </c>
      <c r="AL65" s="42">
        <f t="shared" si="0"/>
        <v>2025</v>
      </c>
      <c r="AM65" s="42" t="str">
        <f t="shared" si="1"/>
        <v>2025-11</v>
      </c>
      <c r="AN65" s="42" t="str">
        <f t="shared" ca="1" si="2"/>
        <v/>
      </c>
      <c r="AO65" s="42" t="str">
        <f t="shared" si="3"/>
        <v>AR-978 | AUTO ANTRIUST M/C | MCB2 | FILTER | Time-based Maintenance | Mechanical | Part Change | Medium | Change filter smoker to cycle pm 3Y.
-filter GAF-1000 = 1 EA. | FILTER | GAF-1000 | เริ่มซ่อมงาน PM แล้ว รับผิดชอบโดย CHETSADA PHIWBANG | เจษฎา ผิวบาง</v>
      </c>
      <c r="AP65" s="42" t="str">
        <f>_xlfn.TEXTJOIN("; ",TRUE,IF(COUNTA('query (10)'!A65:AK65)&lt;=6,"NEAR_EMPTY_ROW",""),IF($K65="","MISSING_STATUS",""),IF(AND($K65="เสร็จสิ้น",$Z65=""),"DONE_NO_ACTUAL_DATE",""),IF(AND($I65="Condition-based Maintenance",$AH65=""),"CBM_NO_MEASUREMENT",""),IF(OR($X65="",$X65=0),"INVALID_PERIOD",""),IF(AND($AA65&lt;&gt;"",$AB65&lt;&gt;"",$AB65&lt;$AA65),"DATE_SEQUENCE_ERROR",""),IF(AND($AB65&lt;&gt;"",$AB65&gt;DATE(2030,12,31)),"DATE_OUTLIER",""),IF($C65="","MISSING_QRCODE",""),IF($J65="UNKNOWN","UNKNOWN_PM_TYPE",""),IF($L65="UNKNOWN","UNKNOWN_STATUS",""))</f>
        <v/>
      </c>
      <c r="AQ65" s="42" t="str">
        <f t="shared" si="4"/>
        <v>NO</v>
      </c>
    </row>
    <row r="66" spans="1:43" x14ac:dyDescent="0.3">
      <c r="A66" s="38">
        <f>IF('query (10)'!A66="","",'query (10)'!A66)</f>
        <v>92</v>
      </c>
      <c r="B66" s="38" t="str">
        <f>IF('query (10)'!B66="","",'query (10)'!B66)</f>
        <v/>
      </c>
      <c r="C66" s="38" t="str">
        <f>TRIM(UPPER('query (10)'!M66))</f>
        <v>GR-265</v>
      </c>
      <c r="D66" s="38" t="str">
        <f>TRIM(UPPER(IFERROR(_xlfn.TEXTBEFORE('query (10)'!L66,"("),'query (10)'!L66)))</f>
        <v>OUTER RING RACEWAY GRINDING MACHINE</v>
      </c>
      <c r="E66" s="38" t="str">
        <f>IFERROR(TRIM(UPPER(_xlfn.TEXTBEFORE(_xlfn.TEXTAFTER('query (10)'!L66,"("),")"))),"")</f>
        <v/>
      </c>
      <c r="F66" s="38" t="str">
        <f>TRIM('query (10)'!K66)</f>
        <v>KWD2</v>
      </c>
      <c r="G66" s="38" t="str">
        <f>IF('query (10)'!J66="","",'query (10)'!J66)</f>
        <v xml:space="preserve">Lubricant </v>
      </c>
      <c r="H66" s="38" t="str">
        <f>TRIM(UPPER('query (10)'!J66))</f>
        <v>LUBRICANT</v>
      </c>
      <c r="I66" s="38" t="str">
        <f>IF('query (10)'!F66="","",'query (10)'!F66)</f>
        <v>Time-based Maintenance</v>
      </c>
      <c r="J66" s="38" t="str">
        <f>IF('query (10)'!F66="","",IFERROR(INDEX(Cleaning_Rules!$B$14:$B$17,MATCH(TRIM('query (10)'!F66),Cleaning_Rules!$A$14:$A$17,0)),"UNKNOWN"))</f>
        <v>TBM</v>
      </c>
      <c r="K66" s="38" t="str">
        <f>IF('query (10)'!G66="","",'query (10)'!G66)</f>
        <v>เสร็จสิ้น</v>
      </c>
      <c r="L66" s="38" t="str">
        <f>IF('query (10)'!G66="","MISSING",IFERROR(INDEX(Cleaning_Rules!$B$5:$B$10,MATCH(TRIM('query (10)'!G66),Cleaning_Rules!$A$5:$A$10,0)),"UNKNOWN"))</f>
        <v>COMPLETED</v>
      </c>
      <c r="M66" s="38" t="str">
        <f>IF('query (10)'!I66="","",'query (10)'!I66)</f>
        <v>Mechanical</v>
      </c>
      <c r="N66" s="38" t="str">
        <f>IF('query (10)'!O66="","",'query (10)'!O66)</f>
        <v>Lubrication</v>
      </c>
      <c r="O66" s="38" t="str">
        <f>IF('query (10)'!P66="","",'query (10)'!P66)</f>
        <v>Medium</v>
      </c>
      <c r="P66" s="38" t="str">
        <f>IF('query (10)'!N66="","",'query (10)'!N66)</f>
        <v xml:space="preserve">Change Filter Oil Lubricant 			
Cleaning Filter Oil Pump Lubricant			
Check and Change Oil Lubricant 			
</v>
      </c>
      <c r="Q66" s="38" t="str">
        <f>TRIM('query (10)'!N66)</f>
        <v xml:space="preserve">Change Filter Oil Lubricant 			
Cleaning Filter Oil Pump Lubricant			
Check and Change Oil Lubricant 			
</v>
      </c>
      <c r="R66" s="38" t="str">
        <f>TRIM(UPPER('query (10)'!R66))</f>
        <v>FILTER</v>
      </c>
      <c r="S66" s="38" t="str">
        <f>TRIM(UPPER('query (10)'!S66))</f>
        <v>EP910-010N</v>
      </c>
      <c r="T66" s="38" t="str">
        <f>IF('query (10)'!Q66="","",TRIM(UPPER('query (10)'!Q66)))</f>
        <v/>
      </c>
      <c r="U66" s="38" t="str">
        <f>IF('query (10)'!T66="","",'query (10)'!T66)</f>
        <v>1</v>
      </c>
      <c r="V66" s="39">
        <f>IF('query (10)'!T66="","",IFERROR(VALUE('query (10)'!T66),""))</f>
        <v>1</v>
      </c>
      <c r="W66" s="40">
        <f>IF('query (10)'!U66="","",'query (10)'!U66)</f>
        <v>295</v>
      </c>
      <c r="X66" s="39">
        <f>IF('query (10)'!V66="","",'query (10)'!V66)</f>
        <v>360</v>
      </c>
      <c r="Y66" s="41">
        <f>IF('query (10)'!W66="","",'query (10)'!W66)</f>
        <v>45962</v>
      </c>
      <c r="Z66" s="41" t="str">
        <f>IF('query (10)'!X66="","",'query (10)'!X66)</f>
        <v/>
      </c>
      <c r="AA66" s="41">
        <f>IF('query (10)'!Y66="","",'query (10)'!Y66)</f>
        <v>45962</v>
      </c>
      <c r="AB66" s="41">
        <f>IF('query (10)'!Z66="","",'query (10)'!Z66)</f>
        <v>46322</v>
      </c>
      <c r="AC66" s="38" t="str">
        <f>IF(OR('query (10)'!AA66="",COUNTIF(Cleaning_Rules!$A$21:$A$26,TRIM('query (10)'!AA66))&gt;0),"",TRIM('query (10)'!AA66))</f>
        <v/>
      </c>
      <c r="AD66" s="38" t="str">
        <f>IF('query (10)'!AB66="","",TRIM(IFERROR(_xlfn.TEXTBEFORE('query (10)'!AB66,"("),'query (10)'!AB66)))</f>
        <v/>
      </c>
      <c r="AE66" s="38" t="str">
        <f>IFERROR(LOWER(TRIM(_xlfn.TEXTBEFORE(_xlfn.TEXTAFTER('query (10)'!AB66,"("),")"))),"")</f>
        <v/>
      </c>
      <c r="AF66" s="38" t="str">
        <f>IF('query (10)'!AD66="","",TRIM('query (10)'!AD66))</f>
        <v>คุณานนต์ ปารวัณวงศ์</v>
      </c>
      <c r="AG66" s="38" t="str">
        <f>IF('query (10)'!AE66="","",TRIM('query (10)'!AE66))</f>
        <v>คุณานนต์ ปารวัณวงศ์</v>
      </c>
      <c r="AH66" s="38" t="str">
        <f>IF('query (10)'!AF66="","",IFERROR(VALUE('query (10)'!AF66),""))</f>
        <v/>
      </c>
      <c r="AI66" s="38" t="str">
        <f>IF('query (10)'!AG66="","",TRIM('query (10)'!AG66))</f>
        <v/>
      </c>
      <c r="AJ66" s="38" t="str">
        <f>IF('query (10)'!AH66="","",IFERROR(VALUE('query (10)'!AH66),""))</f>
        <v/>
      </c>
      <c r="AK66" s="38" t="str">
        <f>IF('query (10)'!AI66="","",TRIM('query (10)'!AI66))</f>
        <v/>
      </c>
      <c r="AL66" s="42">
        <f t="shared" si="0"/>
        <v>2025</v>
      </c>
      <c r="AM66" s="42" t="str">
        <f t="shared" si="1"/>
        <v>2025-11</v>
      </c>
      <c r="AN66" s="42" t="str">
        <f t="shared" ca="1" si="2"/>
        <v/>
      </c>
      <c r="AO66" s="42" t="str">
        <f t="shared" si="3"/>
        <v>GR-265 | OUTER RING RACEWAY GRINDING MACHINE | KWD2 | LUBRICANT | Time-based Maintenance | Mechanical | Lubrication | Medium | Change Filter Oil Lubricant 			
Cleaning Filter Oil Pump Lubricant			
Check and Change Oil Lubricant 			
 | FILTER | EP910-010N | คุณานนต์ ปารวัณวงศ์</v>
      </c>
      <c r="AP66" s="42" t="str">
        <f>_xlfn.TEXTJOIN("; ",TRUE,IF(COUNTA('query (10)'!A66:AK66)&lt;=6,"NEAR_EMPTY_ROW",""),IF($K66="","MISSING_STATUS",""),IF(AND($K66="เสร็จสิ้น",$Z66=""),"DONE_NO_ACTUAL_DATE",""),IF(AND($I66="Condition-based Maintenance",$AH66=""),"CBM_NO_MEASUREMENT",""),IF(OR($X66="",$X66=0),"INVALID_PERIOD",""),IF(AND($AA66&lt;&gt;"",$AB66&lt;&gt;"",$AB66&lt;$AA66),"DATE_SEQUENCE_ERROR",""),IF(AND($AB66&lt;&gt;"",$AB66&gt;DATE(2030,12,31)),"DATE_OUTLIER",""),IF($C66="","MISSING_QRCODE",""),IF($J66="UNKNOWN","UNKNOWN_PM_TYPE",""),IF($L66="UNKNOWN","UNKNOWN_STATUS",""))</f>
        <v>DONE_NO_ACTUAL_DATE</v>
      </c>
      <c r="AQ66" s="42" t="str">
        <f t="shared" si="4"/>
        <v>YES</v>
      </c>
    </row>
    <row r="67" spans="1:43" x14ac:dyDescent="0.3">
      <c r="A67" s="38">
        <f>IF('query (10)'!A67="","",'query (10)'!A67)</f>
        <v>95</v>
      </c>
      <c r="B67" s="38" t="str">
        <f>IF('query (10)'!B67="","",'query (10)'!B67)</f>
        <v/>
      </c>
      <c r="C67" s="38" t="str">
        <f>TRIM(UPPER('query (10)'!M67))</f>
        <v>GR-250</v>
      </c>
      <c r="D67" s="38" t="str">
        <f>TRIM(UPPER(IFERROR(_xlfn.TEXTBEFORE('query (10)'!L67,"("),'query (10)'!L67)))</f>
        <v>INNER RING RACEWAY GRINDING MACHINE</v>
      </c>
      <c r="E67" s="38" t="str">
        <f>IFERROR(TRIM(UPPER(_xlfn.TEXTBEFORE(_xlfn.TEXTAFTER('query (10)'!L67,"("),")"))),"")</f>
        <v/>
      </c>
      <c r="F67" s="38" t="str">
        <f>TRIM('query (10)'!K67)</f>
        <v>KWD2</v>
      </c>
      <c r="G67" s="38" t="str">
        <f>IF('query (10)'!J67="","",'query (10)'!J67)</f>
        <v xml:space="preserve">Lubricant </v>
      </c>
      <c r="H67" s="38" t="str">
        <f>TRIM(UPPER('query (10)'!J67))</f>
        <v>LUBRICANT</v>
      </c>
      <c r="I67" s="38" t="str">
        <f>IF('query (10)'!F67="","",'query (10)'!F67)</f>
        <v>Time-based Maintenance</v>
      </c>
      <c r="J67" s="38" t="str">
        <f>IF('query (10)'!F67="","",IFERROR(INDEX(Cleaning_Rules!$B$14:$B$17,MATCH(TRIM('query (10)'!F67),Cleaning_Rules!$A$14:$A$17,0)),"UNKNOWN"))</f>
        <v>TBM</v>
      </c>
      <c r="K67" s="38" t="str">
        <f>IF('query (10)'!G67="","",'query (10)'!G67)</f>
        <v>เสร็จสิ้น</v>
      </c>
      <c r="L67" s="38" t="str">
        <f>IF('query (10)'!G67="","MISSING",IFERROR(INDEX(Cleaning_Rules!$B$5:$B$10,MATCH(TRIM('query (10)'!G67),Cleaning_Rules!$A$5:$A$10,0)),"UNKNOWN"))</f>
        <v>COMPLETED</v>
      </c>
      <c r="M67" s="38" t="str">
        <f>IF('query (10)'!I67="","",'query (10)'!I67)</f>
        <v>Mechanical</v>
      </c>
      <c r="N67" s="38" t="str">
        <f>IF('query (10)'!O67="","",'query (10)'!O67)</f>
        <v>Inspection</v>
      </c>
      <c r="O67" s="38" t="str">
        <f>IF('query (10)'!P67="","",'query (10)'!P67)</f>
        <v>Medium</v>
      </c>
      <c r="P67" s="38" t="str">
        <f>IF('query (10)'!N67="","",'query (10)'!N67)</f>
        <v xml:space="preserve">Change Filter Oil Lubricant 			
Cleaning Filter Oil Pump Lubricant			
Check and Change Oil Lubricant </v>
      </c>
      <c r="Q67" s="38" t="str">
        <f>TRIM('query (10)'!N67)</f>
        <v>Change Filter Oil Lubricant 			
Cleaning Filter Oil Pump Lubricant			
Check and Change Oil Lubricant</v>
      </c>
      <c r="R67" s="38" t="str">
        <f>TRIM(UPPER('query (10)'!R67))</f>
        <v>FILTER</v>
      </c>
      <c r="S67" s="38" t="str">
        <f>TRIM(UPPER('query (10)'!S67))</f>
        <v>EP910-010N</v>
      </c>
      <c r="T67" s="38" t="str">
        <f>IF('query (10)'!Q67="","",TRIM(UPPER('query (10)'!Q67)))</f>
        <v/>
      </c>
      <c r="U67" s="38" t="str">
        <f>IF('query (10)'!T67="","",'query (10)'!T67)</f>
        <v>1</v>
      </c>
      <c r="V67" s="39">
        <f>IF('query (10)'!T67="","",IFERROR(VALUE('query (10)'!T67),""))</f>
        <v>1</v>
      </c>
      <c r="W67" s="40">
        <f>IF('query (10)'!U67="","",'query (10)'!U67)</f>
        <v>295</v>
      </c>
      <c r="X67" s="39">
        <f>IF('query (10)'!V67="","",'query (10)'!V67)</f>
        <v>360</v>
      </c>
      <c r="Y67" s="41">
        <f>IF('query (10)'!W67="","",'query (10)'!W67)</f>
        <v>45945</v>
      </c>
      <c r="Z67" s="41" t="str">
        <f>IF('query (10)'!X67="","",'query (10)'!X67)</f>
        <v/>
      </c>
      <c r="AA67" s="41">
        <f>IF('query (10)'!Y67="","",'query (10)'!Y67)</f>
        <v>45962</v>
      </c>
      <c r="AB67" s="41">
        <f>IF('query (10)'!Z67="","",'query (10)'!Z67)</f>
        <v>46322</v>
      </c>
      <c r="AC67" s="38" t="str">
        <f>IF(OR('query (10)'!AA67="",COUNTIF(Cleaning_Rules!$A$21:$A$26,TRIM('query (10)'!AA67))&gt;0),"",TRIM('query (10)'!AA67))</f>
        <v/>
      </c>
      <c r="AD67" s="38" t="str">
        <f>IF('query (10)'!AB67="","",TRIM(IFERROR(_xlfn.TEXTBEFORE('query (10)'!AB67,"("),'query (10)'!AB67)))</f>
        <v/>
      </c>
      <c r="AE67" s="38" t="str">
        <f>IFERROR(LOWER(TRIM(_xlfn.TEXTBEFORE(_xlfn.TEXTAFTER('query (10)'!AB67,"("),")"))),"")</f>
        <v/>
      </c>
      <c r="AF67" s="38" t="str">
        <f>IF('query (10)'!AD67="","",TRIM('query (10)'!AD67))</f>
        <v>คุณานนต์ ปารวัณวงศ์</v>
      </c>
      <c r="AG67" s="38" t="str">
        <f>IF('query (10)'!AE67="","",TRIM('query (10)'!AE67))</f>
        <v>เจษฎา ผิวบาง</v>
      </c>
      <c r="AH67" s="38" t="str">
        <f>IF('query (10)'!AF67="","",IFERROR(VALUE('query (10)'!AF67),""))</f>
        <v/>
      </c>
      <c r="AI67" s="38" t="str">
        <f>IF('query (10)'!AG67="","",TRIM('query (10)'!AG67))</f>
        <v/>
      </c>
      <c r="AJ67" s="38" t="str">
        <f>IF('query (10)'!AH67="","",IFERROR(VALUE('query (10)'!AH67),""))</f>
        <v/>
      </c>
      <c r="AK67" s="38" t="str">
        <f>IF('query (10)'!AI67="","",TRIM('query (10)'!AI67))</f>
        <v/>
      </c>
      <c r="AL67" s="42">
        <f t="shared" ref="AL67:AL130" si="5">IF($Y67="","",YEAR($Y67))</f>
        <v>2025</v>
      </c>
      <c r="AM67" s="42" t="str">
        <f t="shared" ref="AM67:AM130" si="6">IF($Y67="","",TEXT($Y67,"yyyy-mm"))</f>
        <v>2025-10</v>
      </c>
      <c r="AN67" s="42" t="str">
        <f t="shared" ref="AN67:AN130" ca="1" si="7">IF(OR($AB67="",$L67="COMPLETED"),"",IF($AB67&lt;TODAY(),"OVERDUE","ON_SCHEDULE"))</f>
        <v/>
      </c>
      <c r="AO67" s="42" t="str">
        <f t="shared" ref="AO67:AO130" si="8">_xlfn.TEXTJOIN(" | ",TRUE,$C67,$D67,$E67,$F67,$H67,$I67,$M67,$N67,$O67,$Q67,$R67,$S67,$T67,$AC67,$AD67,$AG67)</f>
        <v>GR-250 | INNER RING RACEWAY GRINDING MACHINE | KWD2 | LUBRICANT | Time-based Maintenance | Mechanical | Inspection | Medium | Change Filter Oil Lubricant 			
Cleaning Filter Oil Pump Lubricant			
Check and Change Oil Lubricant | FILTER | EP910-010N | เจษฎา ผิวบาง</v>
      </c>
      <c r="AP67" s="42" t="str">
        <f>_xlfn.TEXTJOIN("; ",TRUE,IF(COUNTA('query (10)'!A67:AK67)&lt;=6,"NEAR_EMPTY_ROW",""),IF($K67="","MISSING_STATUS",""),IF(AND($K67="เสร็จสิ้น",$Z67=""),"DONE_NO_ACTUAL_DATE",""),IF(AND($I67="Condition-based Maintenance",$AH67=""),"CBM_NO_MEASUREMENT",""),IF(OR($X67="",$X67=0),"INVALID_PERIOD",""),IF(AND($AA67&lt;&gt;"",$AB67&lt;&gt;"",$AB67&lt;$AA67),"DATE_SEQUENCE_ERROR",""),IF(AND($AB67&lt;&gt;"",$AB67&gt;DATE(2030,12,31)),"DATE_OUTLIER",""),IF($C67="","MISSING_QRCODE",""),IF($J67="UNKNOWN","UNKNOWN_PM_TYPE",""),IF($L67="UNKNOWN","UNKNOWN_STATUS",""))</f>
        <v>DONE_NO_ACTUAL_DATE</v>
      </c>
      <c r="AQ67" s="42" t="str">
        <f t="shared" ref="AQ67:AQ130" si="9">IF($W67="","",IF($W67&gt;0,"YES","NO"))</f>
        <v>YES</v>
      </c>
    </row>
    <row r="68" spans="1:43" x14ac:dyDescent="0.3">
      <c r="A68" s="38">
        <f>IF('query (10)'!A68="","",'query (10)'!A68)</f>
        <v>96</v>
      </c>
      <c r="B68" s="38" t="str">
        <f>IF('query (10)'!B68="","",'query (10)'!B68)</f>
        <v/>
      </c>
      <c r="C68" s="38" t="str">
        <f>TRIM(UPPER('query (10)'!M68))</f>
        <v>GR-253</v>
      </c>
      <c r="D68" s="38" t="str">
        <f>TRIM(UPPER(IFERROR(_xlfn.TEXTBEFORE('query (10)'!L68,"("),'query (10)'!L68)))</f>
        <v>INNER RING RIB GRINDING MACHINE</v>
      </c>
      <c r="E68" s="38" t="str">
        <f>IFERROR(TRIM(UPPER(_xlfn.TEXTBEFORE(_xlfn.TEXTAFTER('query (10)'!L68,"("),")"))),"")</f>
        <v/>
      </c>
      <c r="F68" s="38" t="str">
        <f>TRIM('query (10)'!K68)</f>
        <v>KWD2</v>
      </c>
      <c r="G68" s="38" t="str">
        <f>IF('query (10)'!J68="","",'query (10)'!J68)</f>
        <v xml:space="preserve">Lubricant </v>
      </c>
      <c r="H68" s="38" t="str">
        <f>TRIM(UPPER('query (10)'!J68))</f>
        <v>LUBRICANT</v>
      </c>
      <c r="I68" s="38" t="str">
        <f>IF('query (10)'!F68="","",'query (10)'!F68)</f>
        <v>Time-based Maintenance</v>
      </c>
      <c r="J68" s="38" t="str">
        <f>IF('query (10)'!F68="","",IFERROR(INDEX(Cleaning_Rules!$B$14:$B$17,MATCH(TRIM('query (10)'!F68),Cleaning_Rules!$A$14:$A$17,0)),"UNKNOWN"))</f>
        <v>TBM</v>
      </c>
      <c r="K68" s="38" t="str">
        <f>IF('query (10)'!G68="","",'query (10)'!G68)</f>
        <v>เสร็จสิ้น</v>
      </c>
      <c r="L68" s="38" t="str">
        <f>IF('query (10)'!G68="","MISSING",IFERROR(INDEX(Cleaning_Rules!$B$5:$B$10,MATCH(TRIM('query (10)'!G68),Cleaning_Rules!$A$5:$A$10,0)),"UNKNOWN"))</f>
        <v>COMPLETED</v>
      </c>
      <c r="M68" s="38" t="str">
        <f>IF('query (10)'!I68="","",'query (10)'!I68)</f>
        <v>Mechanical</v>
      </c>
      <c r="N68" s="38" t="str">
        <f>IF('query (10)'!O68="","",'query (10)'!O68)</f>
        <v>Inspection</v>
      </c>
      <c r="O68" s="38" t="str">
        <f>IF('query (10)'!P68="","",'query (10)'!P68)</f>
        <v>Medium</v>
      </c>
      <c r="P68" s="38" t="str">
        <f>IF('query (10)'!N68="","",'query (10)'!N68)</f>
        <v xml:space="preserve">Change Filter Oil Lubricant 			
Cleaning Filter Oil Pump Lubricant			
Check and Change Oil Lubricant </v>
      </c>
      <c r="Q68" s="38" t="str">
        <f>TRIM('query (10)'!N68)</f>
        <v>Change Filter Oil Lubricant 			
Cleaning Filter Oil Pump Lubricant			
Check and Change Oil Lubricant</v>
      </c>
      <c r="R68" s="38" t="str">
        <f>TRIM(UPPER('query (10)'!R68))</f>
        <v>FILTER</v>
      </c>
      <c r="S68" s="38" t="str">
        <f>TRIM(UPPER('query (10)'!S68))</f>
        <v>EP910-010N</v>
      </c>
      <c r="T68" s="38" t="str">
        <f>IF('query (10)'!Q68="","",TRIM(UPPER('query (10)'!Q68)))</f>
        <v/>
      </c>
      <c r="U68" s="38" t="str">
        <f>IF('query (10)'!T68="","",'query (10)'!T68)</f>
        <v>1</v>
      </c>
      <c r="V68" s="39">
        <f>IF('query (10)'!T68="","",IFERROR(VALUE('query (10)'!T68),""))</f>
        <v>1</v>
      </c>
      <c r="W68" s="40">
        <f>IF('query (10)'!U68="","",'query (10)'!U68)</f>
        <v>295</v>
      </c>
      <c r="X68" s="39">
        <f>IF('query (10)'!V68="","",'query (10)'!V68)</f>
        <v>360</v>
      </c>
      <c r="Y68" s="41">
        <f>IF('query (10)'!W68="","",'query (10)'!W68)</f>
        <v>45945</v>
      </c>
      <c r="Z68" s="41" t="str">
        <f>IF('query (10)'!X68="","",'query (10)'!X68)</f>
        <v/>
      </c>
      <c r="AA68" s="41">
        <f>IF('query (10)'!Y68="","",'query (10)'!Y68)</f>
        <v>45962</v>
      </c>
      <c r="AB68" s="41">
        <f>IF('query (10)'!Z68="","",'query (10)'!Z68)</f>
        <v>46322</v>
      </c>
      <c r="AC68" s="38" t="str">
        <f>IF(OR('query (10)'!AA68="",COUNTIF(Cleaning_Rules!$A$21:$A$26,TRIM('query (10)'!AA68))&gt;0),"",TRIM('query (10)'!AA68))</f>
        <v/>
      </c>
      <c r="AD68" s="38" t="str">
        <f>IF('query (10)'!AB68="","",TRIM(IFERROR(_xlfn.TEXTBEFORE('query (10)'!AB68,"("),'query (10)'!AB68)))</f>
        <v/>
      </c>
      <c r="AE68" s="38" t="str">
        <f>IFERROR(LOWER(TRIM(_xlfn.TEXTBEFORE(_xlfn.TEXTAFTER('query (10)'!AB68,"("),")"))),"")</f>
        <v/>
      </c>
      <c r="AF68" s="38" t="str">
        <f>IF('query (10)'!AD68="","",TRIM('query (10)'!AD68))</f>
        <v>คุณานนต์ ปารวัณวงศ์</v>
      </c>
      <c r="AG68" s="38" t="str">
        <f>IF('query (10)'!AE68="","",TRIM('query (10)'!AE68))</f>
        <v>เจษฎา ผิวบาง</v>
      </c>
      <c r="AH68" s="38" t="str">
        <f>IF('query (10)'!AF68="","",IFERROR(VALUE('query (10)'!AF68),""))</f>
        <v/>
      </c>
      <c r="AI68" s="38" t="str">
        <f>IF('query (10)'!AG68="","",TRIM('query (10)'!AG68))</f>
        <v/>
      </c>
      <c r="AJ68" s="38" t="str">
        <f>IF('query (10)'!AH68="","",IFERROR(VALUE('query (10)'!AH68),""))</f>
        <v/>
      </c>
      <c r="AK68" s="38" t="str">
        <f>IF('query (10)'!AI68="","",TRIM('query (10)'!AI68))</f>
        <v/>
      </c>
      <c r="AL68" s="42">
        <f t="shared" si="5"/>
        <v>2025</v>
      </c>
      <c r="AM68" s="42" t="str">
        <f t="shared" si="6"/>
        <v>2025-10</v>
      </c>
      <c r="AN68" s="42" t="str">
        <f t="shared" ca="1" si="7"/>
        <v/>
      </c>
      <c r="AO68" s="42" t="str">
        <f t="shared" si="8"/>
        <v>GR-253 | INNER RING RIB GRINDING MACHINE | KWD2 | LUBRICANT | Time-based Maintenance | Mechanical | Inspection | Medium | Change Filter Oil Lubricant 			
Cleaning Filter Oil Pump Lubricant			
Check and Change Oil Lubricant | FILTER | EP910-010N | เจษฎา ผิวบาง</v>
      </c>
      <c r="AP68" s="42" t="str">
        <f>_xlfn.TEXTJOIN("; ",TRUE,IF(COUNTA('query (10)'!A68:AK68)&lt;=6,"NEAR_EMPTY_ROW",""),IF($K68="","MISSING_STATUS",""),IF(AND($K68="เสร็จสิ้น",$Z68=""),"DONE_NO_ACTUAL_DATE",""),IF(AND($I68="Condition-based Maintenance",$AH68=""),"CBM_NO_MEASUREMENT",""),IF(OR($X68="",$X68=0),"INVALID_PERIOD",""),IF(AND($AA68&lt;&gt;"",$AB68&lt;&gt;"",$AB68&lt;$AA68),"DATE_SEQUENCE_ERROR",""),IF(AND($AB68&lt;&gt;"",$AB68&gt;DATE(2030,12,31)),"DATE_OUTLIER",""),IF($C68="","MISSING_QRCODE",""),IF($J68="UNKNOWN","UNKNOWN_PM_TYPE",""),IF($L68="UNKNOWN","UNKNOWN_STATUS",""))</f>
        <v>DONE_NO_ACTUAL_DATE</v>
      </c>
      <c r="AQ68" s="42" t="str">
        <f t="shared" si="9"/>
        <v>YES</v>
      </c>
    </row>
    <row r="69" spans="1:43" x14ac:dyDescent="0.3">
      <c r="A69" s="38">
        <f>IF('query (10)'!A69="","",'query (10)'!A69)</f>
        <v>97</v>
      </c>
      <c r="B69" s="38" t="str">
        <f>IF('query (10)'!B69="","",'query (10)'!B69)</f>
        <v/>
      </c>
      <c r="C69" s="38" t="str">
        <f>TRIM(UPPER('query (10)'!M69))</f>
        <v>GR-254</v>
      </c>
      <c r="D69" s="38" t="str">
        <f>TRIM(UPPER(IFERROR(_xlfn.TEXTBEFORE('query (10)'!L69,"("),'query (10)'!L69)))</f>
        <v>INNER RING BORE GRINDING MACHINE</v>
      </c>
      <c r="E69" s="38" t="str">
        <f>IFERROR(TRIM(UPPER(_xlfn.TEXTBEFORE(_xlfn.TEXTAFTER('query (10)'!L69,"("),")"))),"")</f>
        <v/>
      </c>
      <c r="F69" s="38" t="str">
        <f>TRIM('query (10)'!K69)</f>
        <v>KWD2</v>
      </c>
      <c r="G69" s="38" t="str">
        <f>IF('query (10)'!J69="","",'query (10)'!J69)</f>
        <v xml:space="preserve">Lubricant </v>
      </c>
      <c r="H69" s="38" t="str">
        <f>TRIM(UPPER('query (10)'!J69))</f>
        <v>LUBRICANT</v>
      </c>
      <c r="I69" s="38" t="str">
        <f>IF('query (10)'!F69="","",'query (10)'!F69)</f>
        <v>Time-based Maintenance</v>
      </c>
      <c r="J69" s="38" t="str">
        <f>IF('query (10)'!F69="","",IFERROR(INDEX(Cleaning_Rules!$B$14:$B$17,MATCH(TRIM('query (10)'!F69),Cleaning_Rules!$A$14:$A$17,0)),"UNKNOWN"))</f>
        <v>TBM</v>
      </c>
      <c r="K69" s="38" t="str">
        <f>IF('query (10)'!G69="","",'query (10)'!G69)</f>
        <v>เสร็จสิ้น</v>
      </c>
      <c r="L69" s="38" t="str">
        <f>IF('query (10)'!G69="","MISSING",IFERROR(INDEX(Cleaning_Rules!$B$5:$B$10,MATCH(TRIM('query (10)'!G69),Cleaning_Rules!$A$5:$A$10,0)),"UNKNOWN"))</f>
        <v>COMPLETED</v>
      </c>
      <c r="M69" s="38" t="str">
        <f>IF('query (10)'!I69="","",'query (10)'!I69)</f>
        <v>Mechanical</v>
      </c>
      <c r="N69" s="38" t="str">
        <f>IF('query (10)'!O69="","",'query (10)'!O69)</f>
        <v>Inspection</v>
      </c>
      <c r="O69" s="38" t="str">
        <f>IF('query (10)'!P69="","",'query (10)'!P69)</f>
        <v>Medium</v>
      </c>
      <c r="P69" s="38" t="str">
        <f>IF('query (10)'!N69="","",'query (10)'!N69)</f>
        <v xml:space="preserve">Change Filter Oil Lubricant 			
Cleaning Filter Oil Pump Lubricant			
Check and Change Oil Lubricant </v>
      </c>
      <c r="Q69" s="38" t="str">
        <f>TRIM('query (10)'!N69)</f>
        <v>Change Filter Oil Lubricant 			
Cleaning Filter Oil Pump Lubricant			
Check and Change Oil Lubricant</v>
      </c>
      <c r="R69" s="38" t="str">
        <f>TRIM(UPPER('query (10)'!R69))</f>
        <v>FILTER</v>
      </c>
      <c r="S69" s="38" t="str">
        <f>TRIM(UPPER('query (10)'!S69))</f>
        <v>EP910-010N</v>
      </c>
      <c r="T69" s="38" t="str">
        <f>IF('query (10)'!Q69="","",TRIM(UPPER('query (10)'!Q69)))</f>
        <v/>
      </c>
      <c r="U69" s="38" t="str">
        <f>IF('query (10)'!T69="","",'query (10)'!T69)</f>
        <v>1</v>
      </c>
      <c r="V69" s="39">
        <f>IF('query (10)'!T69="","",IFERROR(VALUE('query (10)'!T69),""))</f>
        <v>1</v>
      </c>
      <c r="W69" s="40">
        <f>IF('query (10)'!U69="","",'query (10)'!U69)</f>
        <v>295</v>
      </c>
      <c r="X69" s="39">
        <f>IF('query (10)'!V69="","",'query (10)'!V69)</f>
        <v>360</v>
      </c>
      <c r="Y69" s="41">
        <f>IF('query (10)'!W69="","",'query (10)'!W69)</f>
        <v>45945</v>
      </c>
      <c r="Z69" s="41" t="str">
        <f>IF('query (10)'!X69="","",'query (10)'!X69)</f>
        <v/>
      </c>
      <c r="AA69" s="41">
        <f>IF('query (10)'!Y69="","",'query (10)'!Y69)</f>
        <v>45962</v>
      </c>
      <c r="AB69" s="41">
        <f>IF('query (10)'!Z69="","",'query (10)'!Z69)</f>
        <v>46322</v>
      </c>
      <c r="AC69" s="38" t="str">
        <f>IF(OR('query (10)'!AA69="",COUNTIF(Cleaning_Rules!$A$21:$A$26,TRIM('query (10)'!AA69))&gt;0),"",TRIM('query (10)'!AA69))</f>
        <v/>
      </c>
      <c r="AD69" s="38" t="str">
        <f>IF('query (10)'!AB69="","",TRIM(IFERROR(_xlfn.TEXTBEFORE('query (10)'!AB69,"("),'query (10)'!AB69)))</f>
        <v/>
      </c>
      <c r="AE69" s="38" t="str">
        <f>IFERROR(LOWER(TRIM(_xlfn.TEXTBEFORE(_xlfn.TEXTAFTER('query (10)'!AB69,"("),")"))),"")</f>
        <v/>
      </c>
      <c r="AF69" s="38" t="str">
        <f>IF('query (10)'!AD69="","",TRIM('query (10)'!AD69))</f>
        <v>คุณานนต์ ปารวัณวงศ์</v>
      </c>
      <c r="AG69" s="38" t="str">
        <f>IF('query (10)'!AE69="","",TRIM('query (10)'!AE69))</f>
        <v>คุณานนต์ ปารวัณวงศ์</v>
      </c>
      <c r="AH69" s="38" t="str">
        <f>IF('query (10)'!AF69="","",IFERROR(VALUE('query (10)'!AF69),""))</f>
        <v/>
      </c>
      <c r="AI69" s="38" t="str">
        <f>IF('query (10)'!AG69="","",TRIM('query (10)'!AG69))</f>
        <v/>
      </c>
      <c r="AJ69" s="38" t="str">
        <f>IF('query (10)'!AH69="","",IFERROR(VALUE('query (10)'!AH69),""))</f>
        <v/>
      </c>
      <c r="AK69" s="38" t="str">
        <f>IF('query (10)'!AI69="","",TRIM('query (10)'!AI69))</f>
        <v/>
      </c>
      <c r="AL69" s="42">
        <f t="shared" si="5"/>
        <v>2025</v>
      </c>
      <c r="AM69" s="42" t="str">
        <f t="shared" si="6"/>
        <v>2025-10</v>
      </c>
      <c r="AN69" s="42" t="str">
        <f t="shared" ca="1" si="7"/>
        <v/>
      </c>
      <c r="AO69" s="42" t="str">
        <f t="shared" si="8"/>
        <v>GR-254 | INNER RING BORE GRINDING MACHINE | KWD2 | LUBRICANT | Time-based Maintenance | Mechanical | Inspection | Medium | Change Filter Oil Lubricant 			
Cleaning Filter Oil Pump Lubricant			
Check and Change Oil Lubricant | FILTER | EP910-010N | คุณานนต์ ปารวัณวงศ์</v>
      </c>
      <c r="AP69" s="42" t="str">
        <f>_xlfn.TEXTJOIN("; ",TRUE,IF(COUNTA('query (10)'!A69:AK69)&lt;=6,"NEAR_EMPTY_ROW",""),IF($K69="","MISSING_STATUS",""),IF(AND($K69="เสร็จสิ้น",$Z69=""),"DONE_NO_ACTUAL_DATE",""),IF(AND($I69="Condition-based Maintenance",$AH69=""),"CBM_NO_MEASUREMENT",""),IF(OR($X69="",$X69=0),"INVALID_PERIOD",""),IF(AND($AA69&lt;&gt;"",$AB69&lt;&gt;"",$AB69&lt;$AA69),"DATE_SEQUENCE_ERROR",""),IF(AND($AB69&lt;&gt;"",$AB69&gt;DATE(2030,12,31)),"DATE_OUTLIER",""),IF($C69="","MISSING_QRCODE",""),IF($J69="UNKNOWN","UNKNOWN_PM_TYPE",""),IF($L69="UNKNOWN","UNKNOWN_STATUS",""))</f>
        <v>DONE_NO_ACTUAL_DATE</v>
      </c>
      <c r="AQ69" s="42" t="str">
        <f t="shared" si="9"/>
        <v>YES</v>
      </c>
    </row>
    <row r="70" spans="1:43" x14ac:dyDescent="0.3">
      <c r="A70" s="38">
        <f>IF('query (10)'!A70="","",'query (10)'!A70)</f>
        <v>98</v>
      </c>
      <c r="B70" s="38" t="str">
        <f>IF('query (10)'!B70="","",'query (10)'!B70)</f>
        <v/>
      </c>
      <c r="C70" s="38" t="str">
        <f>TRIM(UPPER('query (10)'!M70))</f>
        <v>GR-351</v>
      </c>
      <c r="D70" s="38" t="str">
        <f>TRIM(UPPER(IFERROR(_xlfn.TEXTBEFORE('query (10)'!L70,"("),'query (10)'!L70)))</f>
        <v>OUTER RING RACEWAY GRINDING MACHINE</v>
      </c>
      <c r="E70" s="38" t="str">
        <f>IFERROR(TRIM(UPPER(_xlfn.TEXTBEFORE(_xlfn.TEXTAFTER('query (10)'!L70,"("),")"))),"")</f>
        <v/>
      </c>
      <c r="F70" s="38" t="str">
        <f>TRIM('query (10)'!K70)</f>
        <v>KWD3</v>
      </c>
      <c r="G70" s="38" t="str">
        <f>IF('query (10)'!J70="","",'query (10)'!J70)</f>
        <v xml:space="preserve">Lubricant </v>
      </c>
      <c r="H70" s="38" t="str">
        <f>TRIM(UPPER('query (10)'!J70))</f>
        <v>LUBRICANT</v>
      </c>
      <c r="I70" s="38" t="str">
        <f>IF('query (10)'!F70="","",'query (10)'!F70)</f>
        <v>Time-based Maintenance</v>
      </c>
      <c r="J70" s="38" t="str">
        <f>IF('query (10)'!F70="","",IFERROR(INDEX(Cleaning_Rules!$B$14:$B$17,MATCH(TRIM('query (10)'!F70),Cleaning_Rules!$A$14:$A$17,0)),"UNKNOWN"))</f>
        <v>TBM</v>
      </c>
      <c r="K70" s="38" t="str">
        <f>IF('query (10)'!G70="","",'query (10)'!G70)</f>
        <v>เสร็จสิ้น</v>
      </c>
      <c r="L70" s="38" t="str">
        <f>IF('query (10)'!G70="","MISSING",IFERROR(INDEX(Cleaning_Rules!$B$5:$B$10,MATCH(TRIM('query (10)'!G70),Cleaning_Rules!$A$5:$A$10,0)),"UNKNOWN"))</f>
        <v>COMPLETED</v>
      </c>
      <c r="M70" s="38" t="str">
        <f>IF('query (10)'!I70="","",'query (10)'!I70)</f>
        <v>Mechanical</v>
      </c>
      <c r="N70" s="38" t="str">
        <f>IF('query (10)'!O70="","",'query (10)'!O70)</f>
        <v>Inspection</v>
      </c>
      <c r="O70" s="38" t="str">
        <f>IF('query (10)'!P70="","",'query (10)'!P70)</f>
        <v>Medium</v>
      </c>
      <c r="P70" s="38" t="str">
        <f>IF('query (10)'!N70="","",'query (10)'!N70)</f>
        <v xml:space="preserve">Change Filter Oil Lubricant 			
Cleaning Filter Oil Pump Lubricant			
Check and Change Oil Lubricant </v>
      </c>
      <c r="Q70" s="38" t="str">
        <f>TRIM('query (10)'!N70)</f>
        <v>Change Filter Oil Lubricant 			
Cleaning Filter Oil Pump Lubricant			
Check and Change Oil Lubricant</v>
      </c>
      <c r="R70" s="38" t="str">
        <f>TRIM(UPPER('query (10)'!R70))</f>
        <v>FILTER</v>
      </c>
      <c r="S70" s="38" t="str">
        <f>TRIM(UPPER('query (10)'!S70))</f>
        <v>EP910-010N</v>
      </c>
      <c r="T70" s="38" t="str">
        <f>IF('query (10)'!Q70="","",TRIM(UPPER('query (10)'!Q70)))</f>
        <v/>
      </c>
      <c r="U70" s="38" t="str">
        <f>IF('query (10)'!T70="","",'query (10)'!T70)</f>
        <v>1</v>
      </c>
      <c r="V70" s="39">
        <f>IF('query (10)'!T70="","",IFERROR(VALUE('query (10)'!T70),""))</f>
        <v>1</v>
      </c>
      <c r="W70" s="40">
        <f>IF('query (10)'!U70="","",'query (10)'!U70)</f>
        <v>295</v>
      </c>
      <c r="X70" s="39">
        <f>IF('query (10)'!V70="","",'query (10)'!V70)</f>
        <v>360</v>
      </c>
      <c r="Y70" s="41">
        <f>IF('query (10)'!W70="","",'query (10)'!W70)</f>
        <v>45964</v>
      </c>
      <c r="Z70" s="41" t="str">
        <f>IF('query (10)'!X70="","",'query (10)'!X70)</f>
        <v/>
      </c>
      <c r="AA70" s="41">
        <f>IF('query (10)'!Y70="","",'query (10)'!Y70)</f>
        <v>45964</v>
      </c>
      <c r="AB70" s="41">
        <f>IF('query (10)'!Z70="","",'query (10)'!Z70)</f>
        <v>46324</v>
      </c>
      <c r="AC70" s="38" t="str">
        <f>IF(OR('query (10)'!AA70="",COUNTIF(Cleaning_Rules!$A$21:$A$26,TRIM('query (10)'!AA70))&gt;0),"",TRIM('query (10)'!AA70))</f>
        <v/>
      </c>
      <c r="AD70" s="38" t="str">
        <f>IF('query (10)'!AB70="","",TRIM(IFERROR(_xlfn.TEXTBEFORE('query (10)'!AB70,"("),'query (10)'!AB70)))</f>
        <v/>
      </c>
      <c r="AE70" s="38" t="str">
        <f>IFERROR(LOWER(TRIM(_xlfn.TEXTBEFORE(_xlfn.TEXTAFTER('query (10)'!AB70,"("),")"))),"")</f>
        <v/>
      </c>
      <c r="AF70" s="38" t="str">
        <f>IF('query (10)'!AD70="","",TRIM('query (10)'!AD70))</f>
        <v>คุณานนต์ ปารวัณวงศ์</v>
      </c>
      <c r="AG70" s="38" t="str">
        <f>IF('query (10)'!AE70="","",TRIM('query (10)'!AE70))</f>
        <v>เจษฎา ผิวบาง</v>
      </c>
      <c r="AH70" s="38" t="str">
        <f>IF('query (10)'!AF70="","",IFERROR(VALUE('query (10)'!AF70),""))</f>
        <v/>
      </c>
      <c r="AI70" s="38" t="str">
        <f>IF('query (10)'!AG70="","",TRIM('query (10)'!AG70))</f>
        <v/>
      </c>
      <c r="AJ70" s="38" t="str">
        <f>IF('query (10)'!AH70="","",IFERROR(VALUE('query (10)'!AH70),""))</f>
        <v/>
      </c>
      <c r="AK70" s="38" t="str">
        <f>IF('query (10)'!AI70="","",TRIM('query (10)'!AI70))</f>
        <v/>
      </c>
      <c r="AL70" s="42">
        <f t="shared" si="5"/>
        <v>2025</v>
      </c>
      <c r="AM70" s="42" t="str">
        <f t="shared" si="6"/>
        <v>2025-11</v>
      </c>
      <c r="AN70" s="42" t="str">
        <f t="shared" ca="1" si="7"/>
        <v/>
      </c>
      <c r="AO70" s="42" t="str">
        <f t="shared" si="8"/>
        <v>GR-351 | OUTER RING RACEWAY GRINDING MACHINE | KWD3 | LUBRICANT | Time-based Maintenance | Mechanical | Inspection | Medium | Change Filter Oil Lubricant 			
Cleaning Filter Oil Pump Lubricant			
Check and Change Oil Lubricant | FILTER | EP910-010N | เจษฎา ผิวบาง</v>
      </c>
      <c r="AP70" s="42" t="str">
        <f>_xlfn.TEXTJOIN("; ",TRUE,IF(COUNTA('query (10)'!A70:AK70)&lt;=6,"NEAR_EMPTY_ROW",""),IF($K70="","MISSING_STATUS",""),IF(AND($K70="เสร็จสิ้น",$Z70=""),"DONE_NO_ACTUAL_DATE",""),IF(AND($I70="Condition-based Maintenance",$AH70=""),"CBM_NO_MEASUREMENT",""),IF(OR($X70="",$X70=0),"INVALID_PERIOD",""),IF(AND($AA70&lt;&gt;"",$AB70&lt;&gt;"",$AB70&lt;$AA70),"DATE_SEQUENCE_ERROR",""),IF(AND($AB70&lt;&gt;"",$AB70&gt;DATE(2030,12,31)),"DATE_OUTLIER",""),IF($C70="","MISSING_QRCODE",""),IF($J70="UNKNOWN","UNKNOWN_PM_TYPE",""),IF($L70="UNKNOWN","UNKNOWN_STATUS",""))</f>
        <v>DONE_NO_ACTUAL_DATE</v>
      </c>
      <c r="AQ70" s="42" t="str">
        <f t="shared" si="9"/>
        <v>YES</v>
      </c>
    </row>
    <row r="71" spans="1:43" x14ac:dyDescent="0.3">
      <c r="A71" s="38">
        <f>IF('query (10)'!A71="","",'query (10)'!A71)</f>
        <v>99</v>
      </c>
      <c r="B71" s="38" t="str">
        <f>IF('query (10)'!B71="","",'query (10)'!B71)</f>
        <v/>
      </c>
      <c r="C71" s="38" t="str">
        <f>TRIM(UPPER('query (10)'!M71))</f>
        <v>GR-336</v>
      </c>
      <c r="D71" s="38" t="str">
        <f>TRIM(UPPER(IFERROR(_xlfn.TEXTBEFORE('query (10)'!L71,"("),'query (10)'!L71)))</f>
        <v>INNER RING RACEWAY GRINDING MACHINE</v>
      </c>
      <c r="E71" s="38" t="str">
        <f>IFERROR(TRIM(UPPER(_xlfn.TEXTBEFORE(_xlfn.TEXTAFTER('query (10)'!L71,"("),")"))),"")</f>
        <v/>
      </c>
      <c r="F71" s="38" t="str">
        <f>TRIM('query (10)'!K71)</f>
        <v>KWD3</v>
      </c>
      <c r="G71" s="38" t="str">
        <f>IF('query (10)'!J71="","",'query (10)'!J71)</f>
        <v xml:space="preserve">Lubricant </v>
      </c>
      <c r="H71" s="38" t="str">
        <f>TRIM(UPPER('query (10)'!J71))</f>
        <v>LUBRICANT</v>
      </c>
      <c r="I71" s="38" t="str">
        <f>IF('query (10)'!F71="","",'query (10)'!F71)</f>
        <v>Time-based Maintenance</v>
      </c>
      <c r="J71" s="38" t="str">
        <f>IF('query (10)'!F71="","",IFERROR(INDEX(Cleaning_Rules!$B$14:$B$17,MATCH(TRIM('query (10)'!F71),Cleaning_Rules!$A$14:$A$17,0)),"UNKNOWN"))</f>
        <v>TBM</v>
      </c>
      <c r="K71" s="38" t="str">
        <f>IF('query (10)'!G71="","",'query (10)'!G71)</f>
        <v>เสร็จสิ้น</v>
      </c>
      <c r="L71" s="38" t="str">
        <f>IF('query (10)'!G71="","MISSING",IFERROR(INDEX(Cleaning_Rules!$B$5:$B$10,MATCH(TRIM('query (10)'!G71),Cleaning_Rules!$A$5:$A$10,0)),"UNKNOWN"))</f>
        <v>COMPLETED</v>
      </c>
      <c r="M71" s="38" t="str">
        <f>IF('query (10)'!I71="","",'query (10)'!I71)</f>
        <v>Mechanical</v>
      </c>
      <c r="N71" s="38" t="str">
        <f>IF('query (10)'!O71="","",'query (10)'!O71)</f>
        <v>Inspection</v>
      </c>
      <c r="O71" s="38" t="str">
        <f>IF('query (10)'!P71="","",'query (10)'!P71)</f>
        <v>Medium</v>
      </c>
      <c r="P71" s="38" t="str">
        <f>IF('query (10)'!N71="","",'query (10)'!N71)</f>
        <v xml:space="preserve">Change Filter Oil Lubricant 			
Cleaning Filter Oil Pump Lubricant			
Check and Change Oil Lubricant </v>
      </c>
      <c r="Q71" s="38" t="str">
        <f>TRIM('query (10)'!N71)</f>
        <v>Change Filter Oil Lubricant 			
Cleaning Filter Oil Pump Lubricant			
Check and Change Oil Lubricant</v>
      </c>
      <c r="R71" s="38" t="str">
        <f>TRIM(UPPER('query (10)'!R71))</f>
        <v>FILTER</v>
      </c>
      <c r="S71" s="38" t="str">
        <f>TRIM(UPPER('query (10)'!S71))</f>
        <v>EP910-010N</v>
      </c>
      <c r="T71" s="38" t="str">
        <f>IF('query (10)'!Q71="","",TRIM(UPPER('query (10)'!Q71)))</f>
        <v/>
      </c>
      <c r="U71" s="38" t="str">
        <f>IF('query (10)'!T71="","",'query (10)'!T71)</f>
        <v>1</v>
      </c>
      <c r="V71" s="39">
        <f>IF('query (10)'!T71="","",IFERROR(VALUE('query (10)'!T71),""))</f>
        <v>1</v>
      </c>
      <c r="W71" s="40">
        <f>IF('query (10)'!U71="","",'query (10)'!U71)</f>
        <v>295</v>
      </c>
      <c r="X71" s="39">
        <f>IF('query (10)'!V71="","",'query (10)'!V71)</f>
        <v>360</v>
      </c>
      <c r="Y71" s="41">
        <f>IF('query (10)'!W71="","",'query (10)'!W71)</f>
        <v>45964</v>
      </c>
      <c r="Z71" s="41" t="str">
        <f>IF('query (10)'!X71="","",'query (10)'!X71)</f>
        <v/>
      </c>
      <c r="AA71" s="41">
        <f>IF('query (10)'!Y71="","",'query (10)'!Y71)</f>
        <v>45964</v>
      </c>
      <c r="AB71" s="41">
        <f>IF('query (10)'!Z71="","",'query (10)'!Z71)</f>
        <v>46324</v>
      </c>
      <c r="AC71" s="38" t="str">
        <f>IF(OR('query (10)'!AA71="",COUNTIF(Cleaning_Rules!$A$21:$A$26,TRIM('query (10)'!AA71))&gt;0),"",TRIM('query (10)'!AA71))</f>
        <v/>
      </c>
      <c r="AD71" s="38" t="str">
        <f>IF('query (10)'!AB71="","",TRIM(IFERROR(_xlfn.TEXTBEFORE('query (10)'!AB71,"("),'query (10)'!AB71)))</f>
        <v/>
      </c>
      <c r="AE71" s="38" t="str">
        <f>IFERROR(LOWER(TRIM(_xlfn.TEXTBEFORE(_xlfn.TEXTAFTER('query (10)'!AB71,"("),")"))),"")</f>
        <v/>
      </c>
      <c r="AF71" s="38" t="str">
        <f>IF('query (10)'!AD71="","",TRIM('query (10)'!AD71))</f>
        <v>คุณานนต์ ปารวัณวงศ์</v>
      </c>
      <c r="AG71" s="38" t="str">
        <f>IF('query (10)'!AE71="","",TRIM('query (10)'!AE71))</f>
        <v>ภูชิต กุลเสรี</v>
      </c>
      <c r="AH71" s="38" t="str">
        <f>IF('query (10)'!AF71="","",IFERROR(VALUE('query (10)'!AF71),""))</f>
        <v/>
      </c>
      <c r="AI71" s="38" t="str">
        <f>IF('query (10)'!AG71="","",TRIM('query (10)'!AG71))</f>
        <v/>
      </c>
      <c r="AJ71" s="38" t="str">
        <f>IF('query (10)'!AH71="","",IFERROR(VALUE('query (10)'!AH71),""))</f>
        <v/>
      </c>
      <c r="AK71" s="38" t="str">
        <f>IF('query (10)'!AI71="","",TRIM('query (10)'!AI71))</f>
        <v/>
      </c>
      <c r="AL71" s="42">
        <f t="shared" si="5"/>
        <v>2025</v>
      </c>
      <c r="AM71" s="42" t="str">
        <f t="shared" si="6"/>
        <v>2025-11</v>
      </c>
      <c r="AN71" s="42" t="str">
        <f t="shared" ca="1" si="7"/>
        <v/>
      </c>
      <c r="AO71" s="42" t="str">
        <f t="shared" si="8"/>
        <v>GR-336 | INNER RING RACEWAY GRINDING MACHINE | KWD3 | LUBRICANT | Time-based Maintenance | Mechanical | Inspection | Medium | Change Filter Oil Lubricant 			
Cleaning Filter Oil Pump Lubricant			
Check and Change Oil Lubricant | FILTER | EP910-010N | ภูชิต กุลเสรี</v>
      </c>
      <c r="AP71" s="42" t="str">
        <f>_xlfn.TEXTJOIN("; ",TRUE,IF(COUNTA('query (10)'!A71:AK71)&lt;=6,"NEAR_EMPTY_ROW",""),IF($K71="","MISSING_STATUS",""),IF(AND($K71="เสร็จสิ้น",$Z71=""),"DONE_NO_ACTUAL_DATE",""),IF(AND($I71="Condition-based Maintenance",$AH71=""),"CBM_NO_MEASUREMENT",""),IF(OR($X71="",$X71=0),"INVALID_PERIOD",""),IF(AND($AA71&lt;&gt;"",$AB71&lt;&gt;"",$AB71&lt;$AA71),"DATE_SEQUENCE_ERROR",""),IF(AND($AB71&lt;&gt;"",$AB71&gt;DATE(2030,12,31)),"DATE_OUTLIER",""),IF($C71="","MISSING_QRCODE",""),IF($J71="UNKNOWN","UNKNOWN_PM_TYPE",""),IF($L71="UNKNOWN","UNKNOWN_STATUS",""))</f>
        <v>DONE_NO_ACTUAL_DATE</v>
      </c>
      <c r="AQ71" s="42" t="str">
        <f t="shared" si="9"/>
        <v>YES</v>
      </c>
    </row>
    <row r="72" spans="1:43" x14ac:dyDescent="0.3">
      <c r="A72" s="38">
        <f>IF('query (10)'!A72="","",'query (10)'!A72)</f>
        <v>100</v>
      </c>
      <c r="B72" s="38" t="str">
        <f>IF('query (10)'!B72="","",'query (10)'!B72)</f>
        <v/>
      </c>
      <c r="C72" s="38" t="str">
        <f>TRIM(UPPER('query (10)'!M72))</f>
        <v>GR-339</v>
      </c>
      <c r="D72" s="38" t="str">
        <f>TRIM(UPPER(IFERROR(_xlfn.TEXTBEFORE('query (10)'!L72,"("),'query (10)'!L72)))</f>
        <v>INNER RING RIB GRINDING MACHINE</v>
      </c>
      <c r="E72" s="38" t="str">
        <f>IFERROR(TRIM(UPPER(_xlfn.TEXTBEFORE(_xlfn.TEXTAFTER('query (10)'!L72,"("),")"))),"")</f>
        <v/>
      </c>
      <c r="F72" s="38" t="str">
        <f>TRIM('query (10)'!K72)</f>
        <v>KWD3</v>
      </c>
      <c r="G72" s="38" t="str">
        <f>IF('query (10)'!J72="","",'query (10)'!J72)</f>
        <v xml:space="preserve">Lubricant </v>
      </c>
      <c r="H72" s="38" t="str">
        <f>TRIM(UPPER('query (10)'!J72))</f>
        <v>LUBRICANT</v>
      </c>
      <c r="I72" s="38" t="str">
        <f>IF('query (10)'!F72="","",'query (10)'!F72)</f>
        <v>Time-based Maintenance</v>
      </c>
      <c r="J72" s="38" t="str">
        <f>IF('query (10)'!F72="","",IFERROR(INDEX(Cleaning_Rules!$B$14:$B$17,MATCH(TRIM('query (10)'!F72),Cleaning_Rules!$A$14:$A$17,0)),"UNKNOWN"))</f>
        <v>TBM</v>
      </c>
      <c r="K72" s="38" t="str">
        <f>IF('query (10)'!G72="","",'query (10)'!G72)</f>
        <v>เสร็จสิ้น</v>
      </c>
      <c r="L72" s="38" t="str">
        <f>IF('query (10)'!G72="","MISSING",IFERROR(INDEX(Cleaning_Rules!$B$5:$B$10,MATCH(TRIM('query (10)'!G72),Cleaning_Rules!$A$5:$A$10,0)),"UNKNOWN"))</f>
        <v>COMPLETED</v>
      </c>
      <c r="M72" s="38" t="str">
        <f>IF('query (10)'!I72="","",'query (10)'!I72)</f>
        <v>Mechanical</v>
      </c>
      <c r="N72" s="38" t="str">
        <f>IF('query (10)'!O72="","",'query (10)'!O72)</f>
        <v>Inspection</v>
      </c>
      <c r="O72" s="38" t="str">
        <f>IF('query (10)'!P72="","",'query (10)'!P72)</f>
        <v>Medium</v>
      </c>
      <c r="P72" s="38" t="str">
        <f>IF('query (10)'!N72="","",'query (10)'!N72)</f>
        <v xml:space="preserve">Change Filter Oil Lubricant 			
Cleaning Filter Oil Pump Lubricant			
Check and Change Oil Lubricant </v>
      </c>
      <c r="Q72" s="38" t="str">
        <f>TRIM('query (10)'!N72)</f>
        <v>Change Filter Oil Lubricant 			
Cleaning Filter Oil Pump Lubricant			
Check and Change Oil Lubricant</v>
      </c>
      <c r="R72" s="38" t="str">
        <f>TRIM(UPPER('query (10)'!R72))</f>
        <v>FILTER</v>
      </c>
      <c r="S72" s="38" t="str">
        <f>TRIM(UPPER('query (10)'!S72))</f>
        <v>EP910-010N</v>
      </c>
      <c r="T72" s="38" t="str">
        <f>IF('query (10)'!Q72="","",TRIM(UPPER('query (10)'!Q72)))</f>
        <v/>
      </c>
      <c r="U72" s="38" t="str">
        <f>IF('query (10)'!T72="","",'query (10)'!T72)</f>
        <v>1</v>
      </c>
      <c r="V72" s="39">
        <f>IF('query (10)'!T72="","",IFERROR(VALUE('query (10)'!T72),""))</f>
        <v>1</v>
      </c>
      <c r="W72" s="40">
        <f>IF('query (10)'!U72="","",'query (10)'!U72)</f>
        <v>295</v>
      </c>
      <c r="X72" s="39">
        <f>IF('query (10)'!V72="","",'query (10)'!V72)</f>
        <v>360</v>
      </c>
      <c r="Y72" s="41">
        <f>IF('query (10)'!W72="","",'query (10)'!W72)</f>
        <v>45964</v>
      </c>
      <c r="Z72" s="41" t="str">
        <f>IF('query (10)'!X72="","",'query (10)'!X72)</f>
        <v/>
      </c>
      <c r="AA72" s="41">
        <f>IF('query (10)'!Y72="","",'query (10)'!Y72)</f>
        <v>45964</v>
      </c>
      <c r="AB72" s="41">
        <f>IF('query (10)'!Z72="","",'query (10)'!Z72)</f>
        <v>46324</v>
      </c>
      <c r="AC72" s="38" t="str">
        <f>IF(OR('query (10)'!AA72="",COUNTIF(Cleaning_Rules!$A$21:$A$26,TRIM('query (10)'!AA72))&gt;0),"",TRIM('query (10)'!AA72))</f>
        <v/>
      </c>
      <c r="AD72" s="38" t="str">
        <f>IF('query (10)'!AB72="","",TRIM(IFERROR(_xlfn.TEXTBEFORE('query (10)'!AB72,"("),'query (10)'!AB72)))</f>
        <v/>
      </c>
      <c r="AE72" s="38" t="str">
        <f>IFERROR(LOWER(TRIM(_xlfn.TEXTBEFORE(_xlfn.TEXTAFTER('query (10)'!AB72,"("),")"))),"")</f>
        <v/>
      </c>
      <c r="AF72" s="38" t="str">
        <f>IF('query (10)'!AD72="","",TRIM('query (10)'!AD72))</f>
        <v>คุณานนต์ ปารวัณวงศ์</v>
      </c>
      <c r="AG72" s="38" t="str">
        <f>IF('query (10)'!AE72="","",TRIM('query (10)'!AE72))</f>
        <v>จักรภัทร โคตรสมบัติ</v>
      </c>
      <c r="AH72" s="38" t="str">
        <f>IF('query (10)'!AF72="","",IFERROR(VALUE('query (10)'!AF72),""))</f>
        <v/>
      </c>
      <c r="AI72" s="38" t="str">
        <f>IF('query (10)'!AG72="","",TRIM('query (10)'!AG72))</f>
        <v/>
      </c>
      <c r="AJ72" s="38" t="str">
        <f>IF('query (10)'!AH72="","",IFERROR(VALUE('query (10)'!AH72),""))</f>
        <v/>
      </c>
      <c r="AK72" s="38" t="str">
        <f>IF('query (10)'!AI72="","",TRIM('query (10)'!AI72))</f>
        <v/>
      </c>
      <c r="AL72" s="42">
        <f t="shared" si="5"/>
        <v>2025</v>
      </c>
      <c r="AM72" s="42" t="str">
        <f t="shared" si="6"/>
        <v>2025-11</v>
      </c>
      <c r="AN72" s="42" t="str">
        <f t="shared" ca="1" si="7"/>
        <v/>
      </c>
      <c r="AO72" s="42" t="str">
        <f t="shared" si="8"/>
        <v>GR-339 | INNER RING RIB GRINDING MACHINE | KWD3 | LUBRICANT | Time-based Maintenance | Mechanical | Inspection | Medium | Change Filter Oil Lubricant 			
Cleaning Filter Oil Pump Lubricant			
Check and Change Oil Lubricant | FILTER | EP910-010N | จักรภัทร โคตรสมบัติ</v>
      </c>
      <c r="AP72" s="42" t="str">
        <f>_xlfn.TEXTJOIN("; ",TRUE,IF(COUNTA('query (10)'!A72:AK72)&lt;=6,"NEAR_EMPTY_ROW",""),IF($K72="","MISSING_STATUS",""),IF(AND($K72="เสร็จสิ้น",$Z72=""),"DONE_NO_ACTUAL_DATE",""),IF(AND($I72="Condition-based Maintenance",$AH72=""),"CBM_NO_MEASUREMENT",""),IF(OR($X72="",$X72=0),"INVALID_PERIOD",""),IF(AND($AA72&lt;&gt;"",$AB72&lt;&gt;"",$AB72&lt;$AA72),"DATE_SEQUENCE_ERROR",""),IF(AND($AB72&lt;&gt;"",$AB72&gt;DATE(2030,12,31)),"DATE_OUTLIER",""),IF($C72="","MISSING_QRCODE",""),IF($J72="UNKNOWN","UNKNOWN_PM_TYPE",""),IF($L72="UNKNOWN","UNKNOWN_STATUS",""))</f>
        <v>DONE_NO_ACTUAL_DATE</v>
      </c>
      <c r="AQ72" s="42" t="str">
        <f t="shared" si="9"/>
        <v>YES</v>
      </c>
    </row>
    <row r="73" spans="1:43" x14ac:dyDescent="0.3">
      <c r="A73" s="38">
        <f>IF('query (10)'!A73="","",'query (10)'!A73)</f>
        <v>101</v>
      </c>
      <c r="B73" s="38" t="str">
        <f>IF('query (10)'!B73="","",'query (10)'!B73)</f>
        <v/>
      </c>
      <c r="C73" s="38" t="str">
        <f>TRIM(UPPER('query (10)'!M73))</f>
        <v>GR-340</v>
      </c>
      <c r="D73" s="38" t="str">
        <f>TRIM(UPPER(IFERROR(_xlfn.TEXTBEFORE('query (10)'!L73,"("),'query (10)'!L73)))</f>
        <v>INNER RING BORE GRINDING MACHINE</v>
      </c>
      <c r="E73" s="38" t="str">
        <f>IFERROR(TRIM(UPPER(_xlfn.TEXTBEFORE(_xlfn.TEXTAFTER('query (10)'!L73,"("),")"))),"")</f>
        <v/>
      </c>
      <c r="F73" s="38" t="str">
        <f>TRIM('query (10)'!K73)</f>
        <v>KWD3</v>
      </c>
      <c r="G73" s="38" t="str">
        <f>IF('query (10)'!J73="","",'query (10)'!J73)</f>
        <v xml:space="preserve">Lubricant </v>
      </c>
      <c r="H73" s="38" t="str">
        <f>TRIM(UPPER('query (10)'!J73))</f>
        <v>LUBRICANT</v>
      </c>
      <c r="I73" s="38" t="str">
        <f>IF('query (10)'!F73="","",'query (10)'!F73)</f>
        <v>Time-based Maintenance</v>
      </c>
      <c r="J73" s="38" t="str">
        <f>IF('query (10)'!F73="","",IFERROR(INDEX(Cleaning_Rules!$B$14:$B$17,MATCH(TRIM('query (10)'!F73),Cleaning_Rules!$A$14:$A$17,0)),"UNKNOWN"))</f>
        <v>TBM</v>
      </c>
      <c r="K73" s="38" t="str">
        <f>IF('query (10)'!G73="","",'query (10)'!G73)</f>
        <v>เสร็จสิ้น</v>
      </c>
      <c r="L73" s="38" t="str">
        <f>IF('query (10)'!G73="","MISSING",IFERROR(INDEX(Cleaning_Rules!$B$5:$B$10,MATCH(TRIM('query (10)'!G73),Cleaning_Rules!$A$5:$A$10,0)),"UNKNOWN"))</f>
        <v>COMPLETED</v>
      </c>
      <c r="M73" s="38" t="str">
        <f>IF('query (10)'!I73="","",'query (10)'!I73)</f>
        <v>Mechanical</v>
      </c>
      <c r="N73" s="38" t="str">
        <f>IF('query (10)'!O73="","",'query (10)'!O73)</f>
        <v>Inspection</v>
      </c>
      <c r="O73" s="38" t="str">
        <f>IF('query (10)'!P73="","",'query (10)'!P73)</f>
        <v>Medium</v>
      </c>
      <c r="P73" s="38" t="str">
        <f>IF('query (10)'!N73="","",'query (10)'!N73)</f>
        <v xml:space="preserve">Change Filter Oil Lubricant 			
Cleaning Filter Oil Pump Lubricant			
Check and Change Oil Lubricant </v>
      </c>
      <c r="Q73" s="38" t="str">
        <f>TRIM('query (10)'!N73)</f>
        <v>Change Filter Oil Lubricant 			
Cleaning Filter Oil Pump Lubricant			
Check and Change Oil Lubricant</v>
      </c>
      <c r="R73" s="38" t="str">
        <f>TRIM(UPPER('query (10)'!R73))</f>
        <v>FILTER</v>
      </c>
      <c r="S73" s="38" t="str">
        <f>TRIM(UPPER('query (10)'!S73))</f>
        <v>EP910-010N</v>
      </c>
      <c r="T73" s="38" t="str">
        <f>IF('query (10)'!Q73="","",TRIM(UPPER('query (10)'!Q73)))</f>
        <v/>
      </c>
      <c r="U73" s="38" t="str">
        <f>IF('query (10)'!T73="","",'query (10)'!T73)</f>
        <v>1</v>
      </c>
      <c r="V73" s="39">
        <f>IF('query (10)'!T73="","",IFERROR(VALUE('query (10)'!T73),""))</f>
        <v>1</v>
      </c>
      <c r="W73" s="40">
        <f>IF('query (10)'!U73="","",'query (10)'!U73)</f>
        <v>295</v>
      </c>
      <c r="X73" s="39">
        <f>IF('query (10)'!V73="","",'query (10)'!V73)</f>
        <v>360</v>
      </c>
      <c r="Y73" s="41">
        <f>IF('query (10)'!W73="","",'query (10)'!W73)</f>
        <v>45964</v>
      </c>
      <c r="Z73" s="41" t="str">
        <f>IF('query (10)'!X73="","",'query (10)'!X73)</f>
        <v/>
      </c>
      <c r="AA73" s="41">
        <f>IF('query (10)'!Y73="","",'query (10)'!Y73)</f>
        <v>45964</v>
      </c>
      <c r="AB73" s="41">
        <f>IF('query (10)'!Z73="","",'query (10)'!Z73)</f>
        <v>46324</v>
      </c>
      <c r="AC73" s="38" t="str">
        <f>IF(OR('query (10)'!AA73="",COUNTIF(Cleaning_Rules!$A$21:$A$26,TRIM('query (10)'!AA73))&gt;0),"",TRIM('query (10)'!AA73))</f>
        <v/>
      </c>
      <c r="AD73" s="38" t="str">
        <f>IF('query (10)'!AB73="","",TRIM(IFERROR(_xlfn.TEXTBEFORE('query (10)'!AB73,"("),'query (10)'!AB73)))</f>
        <v/>
      </c>
      <c r="AE73" s="38" t="str">
        <f>IFERROR(LOWER(TRIM(_xlfn.TEXTBEFORE(_xlfn.TEXTAFTER('query (10)'!AB73,"("),")"))),"")</f>
        <v/>
      </c>
      <c r="AF73" s="38" t="str">
        <f>IF('query (10)'!AD73="","",TRIM('query (10)'!AD73))</f>
        <v>คุณานนต์ ปารวัณวงศ์</v>
      </c>
      <c r="AG73" s="38" t="str">
        <f>IF('query (10)'!AE73="","",TRIM('query (10)'!AE73))</f>
        <v>คุณานนต์ ปารวัณวงศ์</v>
      </c>
      <c r="AH73" s="38" t="str">
        <f>IF('query (10)'!AF73="","",IFERROR(VALUE('query (10)'!AF73),""))</f>
        <v/>
      </c>
      <c r="AI73" s="38" t="str">
        <f>IF('query (10)'!AG73="","",TRIM('query (10)'!AG73))</f>
        <v/>
      </c>
      <c r="AJ73" s="38" t="str">
        <f>IF('query (10)'!AH73="","",IFERROR(VALUE('query (10)'!AH73),""))</f>
        <v/>
      </c>
      <c r="AK73" s="38" t="str">
        <f>IF('query (10)'!AI73="","",TRIM('query (10)'!AI73))</f>
        <v/>
      </c>
      <c r="AL73" s="42">
        <f t="shared" si="5"/>
        <v>2025</v>
      </c>
      <c r="AM73" s="42" t="str">
        <f t="shared" si="6"/>
        <v>2025-11</v>
      </c>
      <c r="AN73" s="42" t="str">
        <f t="shared" ca="1" si="7"/>
        <v/>
      </c>
      <c r="AO73" s="42" t="str">
        <f t="shared" si="8"/>
        <v>GR-340 | INNER RING BORE GRINDING MACHINE | KWD3 | LUBRICANT | Time-based Maintenance | Mechanical | Inspection | Medium | Change Filter Oil Lubricant 			
Cleaning Filter Oil Pump Lubricant			
Check and Change Oil Lubricant | FILTER | EP910-010N | คุณานนต์ ปารวัณวงศ์</v>
      </c>
      <c r="AP73" s="42" t="str">
        <f>_xlfn.TEXTJOIN("; ",TRUE,IF(COUNTA('query (10)'!A73:AK73)&lt;=6,"NEAR_EMPTY_ROW",""),IF($K73="","MISSING_STATUS",""),IF(AND($K73="เสร็จสิ้น",$Z73=""),"DONE_NO_ACTUAL_DATE",""),IF(AND($I73="Condition-based Maintenance",$AH73=""),"CBM_NO_MEASUREMENT",""),IF(OR($X73="",$X73=0),"INVALID_PERIOD",""),IF(AND($AA73&lt;&gt;"",$AB73&lt;&gt;"",$AB73&lt;$AA73),"DATE_SEQUENCE_ERROR",""),IF(AND($AB73&lt;&gt;"",$AB73&gt;DATE(2030,12,31)),"DATE_OUTLIER",""),IF($C73="","MISSING_QRCODE",""),IF($J73="UNKNOWN","UNKNOWN_PM_TYPE",""),IF($L73="UNKNOWN","UNKNOWN_STATUS",""))</f>
        <v>DONE_NO_ACTUAL_DATE</v>
      </c>
      <c r="AQ73" s="42" t="str">
        <f t="shared" si="9"/>
        <v>YES</v>
      </c>
    </row>
    <row r="74" spans="1:43" x14ac:dyDescent="0.3">
      <c r="A74" s="38">
        <f>IF('query (10)'!A74="","",'query (10)'!A74)</f>
        <v>102</v>
      </c>
      <c r="B74" s="38" t="str">
        <f>IF('query (10)'!B74="","",'query (10)'!B74)</f>
        <v/>
      </c>
      <c r="C74" s="38" t="str">
        <f>TRIM(UPPER('query (10)'!M74))</f>
        <v>GR-473</v>
      </c>
      <c r="D74" s="38" t="str">
        <f>TRIM(UPPER(IFERROR(_xlfn.TEXTBEFORE('query (10)'!L74,"("),'query (10)'!L74)))</f>
        <v>OUTER RING RACEWAY GRINDING MACHINE</v>
      </c>
      <c r="E74" s="38" t="str">
        <f>IFERROR(TRIM(UPPER(_xlfn.TEXTBEFORE(_xlfn.TEXTAFTER('query (10)'!L74,"("),")"))),"")</f>
        <v/>
      </c>
      <c r="F74" s="38" t="str">
        <f>TRIM('query (10)'!K74)</f>
        <v>KWD4</v>
      </c>
      <c r="G74" s="38" t="str">
        <f>IF('query (10)'!J74="","",'query (10)'!J74)</f>
        <v xml:space="preserve">Lubricant </v>
      </c>
      <c r="H74" s="38" t="str">
        <f>TRIM(UPPER('query (10)'!J74))</f>
        <v>LUBRICANT</v>
      </c>
      <c r="I74" s="38" t="str">
        <f>IF('query (10)'!F74="","",'query (10)'!F74)</f>
        <v>Time-based Maintenance</v>
      </c>
      <c r="J74" s="38" t="str">
        <f>IF('query (10)'!F74="","",IFERROR(INDEX(Cleaning_Rules!$B$14:$B$17,MATCH(TRIM('query (10)'!F74),Cleaning_Rules!$A$14:$A$17,0)),"UNKNOWN"))</f>
        <v>TBM</v>
      </c>
      <c r="K74" s="38" t="str">
        <f>IF('query (10)'!G74="","",'query (10)'!G74)</f>
        <v>เสร็จสิ้น</v>
      </c>
      <c r="L74" s="38" t="str">
        <f>IF('query (10)'!G74="","MISSING",IFERROR(INDEX(Cleaning_Rules!$B$5:$B$10,MATCH(TRIM('query (10)'!G74),Cleaning_Rules!$A$5:$A$10,0)),"UNKNOWN"))</f>
        <v>COMPLETED</v>
      </c>
      <c r="M74" s="38" t="str">
        <f>IF('query (10)'!I74="","",'query (10)'!I74)</f>
        <v>Mechanical</v>
      </c>
      <c r="N74" s="38" t="str">
        <f>IF('query (10)'!O74="","",'query (10)'!O74)</f>
        <v>Inspection</v>
      </c>
      <c r="O74" s="38" t="str">
        <f>IF('query (10)'!P74="","",'query (10)'!P74)</f>
        <v>Medium</v>
      </c>
      <c r="P74" s="38" t="str">
        <f>IF('query (10)'!N74="","",'query (10)'!N74)</f>
        <v xml:space="preserve">Change Filter Oil Lubricant 			
Cleaning Filter Oil Pump Lubricant			
Check and Change Oil Lubricant </v>
      </c>
      <c r="Q74" s="38" t="str">
        <f>TRIM('query (10)'!N74)</f>
        <v>Change Filter Oil Lubricant 			
Cleaning Filter Oil Pump Lubricant			
Check and Change Oil Lubricant</v>
      </c>
      <c r="R74" s="38" t="str">
        <f>TRIM(UPPER('query (10)'!R74))</f>
        <v>FILTER</v>
      </c>
      <c r="S74" s="38" t="str">
        <f>TRIM(UPPER('query (10)'!S74))</f>
        <v>EP910-010N</v>
      </c>
      <c r="T74" s="38" t="str">
        <f>IF('query (10)'!Q74="","",TRIM(UPPER('query (10)'!Q74)))</f>
        <v/>
      </c>
      <c r="U74" s="38" t="str">
        <f>IF('query (10)'!T74="","",'query (10)'!T74)</f>
        <v>1</v>
      </c>
      <c r="V74" s="39">
        <f>IF('query (10)'!T74="","",IFERROR(VALUE('query (10)'!T74),""))</f>
        <v>1</v>
      </c>
      <c r="W74" s="40">
        <f>IF('query (10)'!U74="","",'query (10)'!U74)</f>
        <v>295</v>
      </c>
      <c r="X74" s="39">
        <f>IF('query (10)'!V74="","",'query (10)'!V74)</f>
        <v>360</v>
      </c>
      <c r="Y74" s="41">
        <f>IF('query (10)'!W74="","",'query (10)'!W74)</f>
        <v>45965</v>
      </c>
      <c r="Z74" s="41" t="str">
        <f>IF('query (10)'!X74="","",'query (10)'!X74)</f>
        <v/>
      </c>
      <c r="AA74" s="41">
        <f>IF('query (10)'!Y74="","",'query (10)'!Y74)</f>
        <v>45965</v>
      </c>
      <c r="AB74" s="41">
        <f>IF('query (10)'!Z74="","",'query (10)'!Z74)</f>
        <v>45960</v>
      </c>
      <c r="AC74" s="38" t="str">
        <f>IF(OR('query (10)'!AA74="",COUNTIF(Cleaning_Rules!$A$21:$A$26,TRIM('query (10)'!AA74))&gt;0),"",TRIM('query (10)'!AA74))</f>
        <v/>
      </c>
      <c r="AD74" s="38" t="str">
        <f>IF('query (10)'!AB74="","",TRIM(IFERROR(_xlfn.TEXTBEFORE('query (10)'!AB74,"("),'query (10)'!AB74)))</f>
        <v/>
      </c>
      <c r="AE74" s="38" t="str">
        <f>IFERROR(LOWER(TRIM(_xlfn.TEXTBEFORE(_xlfn.TEXTAFTER('query (10)'!AB74,"("),")"))),"")</f>
        <v/>
      </c>
      <c r="AF74" s="38" t="str">
        <f>IF('query (10)'!AD74="","",TRIM('query (10)'!AD74))</f>
        <v>คุณานนต์ ปารวัณวงศ์</v>
      </c>
      <c r="AG74" s="38" t="str">
        <f>IF('query (10)'!AE74="","",TRIM('query (10)'!AE74))</f>
        <v>ภูชิต กุลเสรี</v>
      </c>
      <c r="AH74" s="38" t="str">
        <f>IF('query (10)'!AF74="","",IFERROR(VALUE('query (10)'!AF74),""))</f>
        <v/>
      </c>
      <c r="AI74" s="38" t="str">
        <f>IF('query (10)'!AG74="","",TRIM('query (10)'!AG74))</f>
        <v/>
      </c>
      <c r="AJ74" s="38" t="str">
        <f>IF('query (10)'!AH74="","",IFERROR(VALUE('query (10)'!AH74),""))</f>
        <v/>
      </c>
      <c r="AK74" s="38" t="str">
        <f>IF('query (10)'!AI74="","",TRIM('query (10)'!AI74))</f>
        <v/>
      </c>
      <c r="AL74" s="42">
        <f t="shared" si="5"/>
        <v>2025</v>
      </c>
      <c r="AM74" s="42" t="str">
        <f t="shared" si="6"/>
        <v>2025-11</v>
      </c>
      <c r="AN74" s="42" t="str">
        <f t="shared" ca="1" si="7"/>
        <v/>
      </c>
      <c r="AO74" s="42" t="str">
        <f t="shared" si="8"/>
        <v>GR-473 | OUTER RING RACEWAY GRINDING MACHINE | KWD4 | LUBRICANT | Time-based Maintenance | Mechanical | Inspection | Medium | Change Filter Oil Lubricant 			
Cleaning Filter Oil Pump Lubricant			
Check and Change Oil Lubricant | FILTER | EP910-010N | ภูชิต กุลเสรี</v>
      </c>
      <c r="AP74" s="42" t="str">
        <f>_xlfn.TEXTJOIN("; ",TRUE,IF(COUNTA('query (10)'!A74:AK74)&lt;=6,"NEAR_EMPTY_ROW",""),IF($K74="","MISSING_STATUS",""),IF(AND($K74="เสร็จสิ้น",$Z74=""),"DONE_NO_ACTUAL_DATE",""),IF(AND($I74="Condition-based Maintenance",$AH74=""),"CBM_NO_MEASUREMENT",""),IF(OR($X74="",$X74=0),"INVALID_PERIOD",""),IF(AND($AA74&lt;&gt;"",$AB74&lt;&gt;"",$AB74&lt;$AA74),"DATE_SEQUENCE_ERROR",""),IF(AND($AB74&lt;&gt;"",$AB74&gt;DATE(2030,12,31)),"DATE_OUTLIER",""),IF($C74="","MISSING_QRCODE",""),IF($J74="UNKNOWN","UNKNOWN_PM_TYPE",""),IF($L74="UNKNOWN","UNKNOWN_STATUS",""))</f>
        <v>DONE_NO_ACTUAL_DATE; DATE_SEQUENCE_ERROR</v>
      </c>
      <c r="AQ74" s="42" t="str">
        <f t="shared" si="9"/>
        <v>YES</v>
      </c>
    </row>
    <row r="75" spans="1:43" x14ac:dyDescent="0.3">
      <c r="A75" s="38">
        <f>IF('query (10)'!A75="","",'query (10)'!A75)</f>
        <v>103</v>
      </c>
      <c r="B75" s="38" t="str">
        <f>IF('query (10)'!B75="","",'query (10)'!B75)</f>
        <v/>
      </c>
      <c r="C75" s="38" t="str">
        <f>TRIM(UPPER('query (10)'!M75))</f>
        <v>GR-458</v>
      </c>
      <c r="D75" s="38" t="str">
        <f>TRIM(UPPER(IFERROR(_xlfn.TEXTBEFORE('query (10)'!L75,"("),'query (10)'!L75)))</f>
        <v>INNER RING RACEWAY GRINDING MACHINE</v>
      </c>
      <c r="E75" s="38" t="str">
        <f>IFERROR(TRIM(UPPER(_xlfn.TEXTBEFORE(_xlfn.TEXTAFTER('query (10)'!L75,"("),")"))),"")</f>
        <v/>
      </c>
      <c r="F75" s="38" t="str">
        <f>TRIM('query (10)'!K75)</f>
        <v>KWD4</v>
      </c>
      <c r="G75" s="38" t="str">
        <f>IF('query (10)'!J75="","",'query (10)'!J75)</f>
        <v xml:space="preserve">Lubricant </v>
      </c>
      <c r="H75" s="38" t="str">
        <f>TRIM(UPPER('query (10)'!J75))</f>
        <v>LUBRICANT</v>
      </c>
      <c r="I75" s="38" t="str">
        <f>IF('query (10)'!F75="","",'query (10)'!F75)</f>
        <v>Time-based Maintenance</v>
      </c>
      <c r="J75" s="38" t="str">
        <f>IF('query (10)'!F75="","",IFERROR(INDEX(Cleaning_Rules!$B$14:$B$17,MATCH(TRIM('query (10)'!F75),Cleaning_Rules!$A$14:$A$17,0)),"UNKNOWN"))</f>
        <v>TBM</v>
      </c>
      <c r="K75" s="38" t="str">
        <f>IF('query (10)'!G75="","",'query (10)'!G75)</f>
        <v>เสร็จสิ้น</v>
      </c>
      <c r="L75" s="38" t="str">
        <f>IF('query (10)'!G75="","MISSING",IFERROR(INDEX(Cleaning_Rules!$B$5:$B$10,MATCH(TRIM('query (10)'!G75),Cleaning_Rules!$A$5:$A$10,0)),"UNKNOWN"))</f>
        <v>COMPLETED</v>
      </c>
      <c r="M75" s="38" t="str">
        <f>IF('query (10)'!I75="","",'query (10)'!I75)</f>
        <v>Mechanical</v>
      </c>
      <c r="N75" s="38" t="str">
        <f>IF('query (10)'!O75="","",'query (10)'!O75)</f>
        <v>Inspection</v>
      </c>
      <c r="O75" s="38" t="str">
        <f>IF('query (10)'!P75="","",'query (10)'!P75)</f>
        <v>Medium</v>
      </c>
      <c r="P75" s="38" t="str">
        <f>IF('query (10)'!N75="","",'query (10)'!N75)</f>
        <v xml:space="preserve">Change Filter Oil Lubricant 			
Cleaning Filter Oil Pump Lubricant			
Check and Change Oil Lubricant </v>
      </c>
      <c r="Q75" s="38" t="str">
        <f>TRIM('query (10)'!N75)</f>
        <v>Change Filter Oil Lubricant 			
Cleaning Filter Oil Pump Lubricant			
Check and Change Oil Lubricant</v>
      </c>
      <c r="R75" s="38" t="str">
        <f>TRIM(UPPER('query (10)'!R75))</f>
        <v>FILTER</v>
      </c>
      <c r="S75" s="38" t="str">
        <f>TRIM(UPPER('query (10)'!S75))</f>
        <v>EP910-010N</v>
      </c>
      <c r="T75" s="38" t="str">
        <f>IF('query (10)'!Q75="","",TRIM(UPPER('query (10)'!Q75)))</f>
        <v/>
      </c>
      <c r="U75" s="38" t="str">
        <f>IF('query (10)'!T75="","",'query (10)'!T75)</f>
        <v>1</v>
      </c>
      <c r="V75" s="39">
        <f>IF('query (10)'!T75="","",IFERROR(VALUE('query (10)'!T75),""))</f>
        <v>1</v>
      </c>
      <c r="W75" s="40">
        <f>IF('query (10)'!U75="","",'query (10)'!U75)</f>
        <v>295</v>
      </c>
      <c r="X75" s="39">
        <f>IF('query (10)'!V75="","",'query (10)'!V75)</f>
        <v>360</v>
      </c>
      <c r="Y75" s="41">
        <f>IF('query (10)'!W75="","",'query (10)'!W75)</f>
        <v>45965</v>
      </c>
      <c r="Z75" s="41" t="str">
        <f>IF('query (10)'!X75="","",'query (10)'!X75)</f>
        <v/>
      </c>
      <c r="AA75" s="41">
        <f>IF('query (10)'!Y75="","",'query (10)'!Y75)</f>
        <v>45965</v>
      </c>
      <c r="AB75" s="41">
        <f>IF('query (10)'!Z75="","",'query (10)'!Z75)</f>
        <v>46325</v>
      </c>
      <c r="AC75" s="38" t="str">
        <f>IF(OR('query (10)'!AA75="",COUNTIF(Cleaning_Rules!$A$21:$A$26,TRIM('query (10)'!AA75))&gt;0),"",TRIM('query (10)'!AA75))</f>
        <v/>
      </c>
      <c r="AD75" s="38" t="str">
        <f>IF('query (10)'!AB75="","",TRIM(IFERROR(_xlfn.TEXTBEFORE('query (10)'!AB75,"("),'query (10)'!AB75)))</f>
        <v/>
      </c>
      <c r="AE75" s="38" t="str">
        <f>IFERROR(LOWER(TRIM(_xlfn.TEXTBEFORE(_xlfn.TEXTAFTER('query (10)'!AB75,"("),")"))),"")</f>
        <v/>
      </c>
      <c r="AF75" s="38" t="str">
        <f>IF('query (10)'!AD75="","",TRIM('query (10)'!AD75))</f>
        <v>คุณานนต์ ปารวัณวงศ์</v>
      </c>
      <c r="AG75" s="38" t="str">
        <f>IF('query (10)'!AE75="","",TRIM('query (10)'!AE75))</f>
        <v>จักรภัทร โคตรสมบัติ</v>
      </c>
      <c r="AH75" s="38" t="str">
        <f>IF('query (10)'!AF75="","",IFERROR(VALUE('query (10)'!AF75),""))</f>
        <v/>
      </c>
      <c r="AI75" s="38" t="str">
        <f>IF('query (10)'!AG75="","",TRIM('query (10)'!AG75))</f>
        <v/>
      </c>
      <c r="AJ75" s="38" t="str">
        <f>IF('query (10)'!AH75="","",IFERROR(VALUE('query (10)'!AH75),""))</f>
        <v/>
      </c>
      <c r="AK75" s="38" t="str">
        <f>IF('query (10)'!AI75="","",TRIM('query (10)'!AI75))</f>
        <v/>
      </c>
      <c r="AL75" s="42">
        <f t="shared" si="5"/>
        <v>2025</v>
      </c>
      <c r="AM75" s="42" t="str">
        <f t="shared" si="6"/>
        <v>2025-11</v>
      </c>
      <c r="AN75" s="42" t="str">
        <f t="shared" ca="1" si="7"/>
        <v/>
      </c>
      <c r="AO75" s="42" t="str">
        <f t="shared" si="8"/>
        <v>GR-458 | INNER RING RACEWAY GRINDING MACHINE | KWD4 | LUBRICANT | Time-based Maintenance | Mechanical | Inspection | Medium | Change Filter Oil Lubricant 			
Cleaning Filter Oil Pump Lubricant			
Check and Change Oil Lubricant | FILTER | EP910-010N | จักรภัทร โคตรสมบัติ</v>
      </c>
      <c r="AP75" s="42" t="str">
        <f>_xlfn.TEXTJOIN("; ",TRUE,IF(COUNTA('query (10)'!A75:AK75)&lt;=6,"NEAR_EMPTY_ROW",""),IF($K75="","MISSING_STATUS",""),IF(AND($K75="เสร็จสิ้น",$Z75=""),"DONE_NO_ACTUAL_DATE",""),IF(AND($I75="Condition-based Maintenance",$AH75=""),"CBM_NO_MEASUREMENT",""),IF(OR($X75="",$X75=0),"INVALID_PERIOD",""),IF(AND($AA75&lt;&gt;"",$AB75&lt;&gt;"",$AB75&lt;$AA75),"DATE_SEQUENCE_ERROR",""),IF(AND($AB75&lt;&gt;"",$AB75&gt;DATE(2030,12,31)),"DATE_OUTLIER",""),IF($C75="","MISSING_QRCODE",""),IF($J75="UNKNOWN","UNKNOWN_PM_TYPE",""),IF($L75="UNKNOWN","UNKNOWN_STATUS",""))</f>
        <v>DONE_NO_ACTUAL_DATE</v>
      </c>
      <c r="AQ75" s="42" t="str">
        <f t="shared" si="9"/>
        <v>YES</v>
      </c>
    </row>
    <row r="76" spans="1:43" x14ac:dyDescent="0.3">
      <c r="A76" s="38">
        <f>IF('query (10)'!A76="","",'query (10)'!A76)</f>
        <v>104</v>
      </c>
      <c r="B76" s="38" t="str">
        <f>IF('query (10)'!B76="","",'query (10)'!B76)</f>
        <v/>
      </c>
      <c r="C76" s="38" t="str">
        <f>TRIM(UPPER('query (10)'!M76))</f>
        <v>GR-461</v>
      </c>
      <c r="D76" s="38" t="str">
        <f>TRIM(UPPER(IFERROR(_xlfn.TEXTBEFORE('query (10)'!L76,"("),'query (10)'!L76)))</f>
        <v>INNER RING RIB GRINDING MACHINE</v>
      </c>
      <c r="E76" s="38" t="str">
        <f>IFERROR(TRIM(UPPER(_xlfn.TEXTBEFORE(_xlfn.TEXTAFTER('query (10)'!L76,"("),")"))),"")</f>
        <v/>
      </c>
      <c r="F76" s="38" t="str">
        <f>TRIM('query (10)'!K76)</f>
        <v>KWD4</v>
      </c>
      <c r="G76" s="38" t="str">
        <f>IF('query (10)'!J76="","",'query (10)'!J76)</f>
        <v xml:space="preserve">Lubricant </v>
      </c>
      <c r="H76" s="38" t="str">
        <f>TRIM(UPPER('query (10)'!J76))</f>
        <v>LUBRICANT</v>
      </c>
      <c r="I76" s="38" t="str">
        <f>IF('query (10)'!F76="","",'query (10)'!F76)</f>
        <v>Time-based Maintenance</v>
      </c>
      <c r="J76" s="38" t="str">
        <f>IF('query (10)'!F76="","",IFERROR(INDEX(Cleaning_Rules!$B$14:$B$17,MATCH(TRIM('query (10)'!F76),Cleaning_Rules!$A$14:$A$17,0)),"UNKNOWN"))</f>
        <v>TBM</v>
      </c>
      <c r="K76" s="38" t="str">
        <f>IF('query (10)'!G76="","",'query (10)'!G76)</f>
        <v>เสร็จสิ้น</v>
      </c>
      <c r="L76" s="38" t="str">
        <f>IF('query (10)'!G76="","MISSING",IFERROR(INDEX(Cleaning_Rules!$B$5:$B$10,MATCH(TRIM('query (10)'!G76),Cleaning_Rules!$A$5:$A$10,0)),"UNKNOWN"))</f>
        <v>COMPLETED</v>
      </c>
      <c r="M76" s="38" t="str">
        <f>IF('query (10)'!I76="","",'query (10)'!I76)</f>
        <v>Mechanical</v>
      </c>
      <c r="N76" s="38" t="str">
        <f>IF('query (10)'!O76="","",'query (10)'!O76)</f>
        <v>Inspection</v>
      </c>
      <c r="O76" s="38" t="str">
        <f>IF('query (10)'!P76="","",'query (10)'!P76)</f>
        <v>Medium</v>
      </c>
      <c r="P76" s="38" t="str">
        <f>IF('query (10)'!N76="","",'query (10)'!N76)</f>
        <v xml:space="preserve">Change Filter Oil Lubricant 			
Cleaning Filter Oil Pump Lubricant			
Check and Change Oil Lubricant </v>
      </c>
      <c r="Q76" s="38" t="str">
        <f>TRIM('query (10)'!N76)</f>
        <v>Change Filter Oil Lubricant 			
Cleaning Filter Oil Pump Lubricant			
Check and Change Oil Lubricant</v>
      </c>
      <c r="R76" s="38" t="str">
        <f>TRIM(UPPER('query (10)'!R76))</f>
        <v>FILTER</v>
      </c>
      <c r="S76" s="38" t="str">
        <f>TRIM(UPPER('query (10)'!S76))</f>
        <v>EP910-010N</v>
      </c>
      <c r="T76" s="38" t="str">
        <f>IF('query (10)'!Q76="","",TRIM(UPPER('query (10)'!Q76)))</f>
        <v/>
      </c>
      <c r="U76" s="38" t="str">
        <f>IF('query (10)'!T76="","",'query (10)'!T76)</f>
        <v>1</v>
      </c>
      <c r="V76" s="39">
        <f>IF('query (10)'!T76="","",IFERROR(VALUE('query (10)'!T76),""))</f>
        <v>1</v>
      </c>
      <c r="W76" s="40">
        <f>IF('query (10)'!U76="","",'query (10)'!U76)</f>
        <v>295</v>
      </c>
      <c r="X76" s="39">
        <f>IF('query (10)'!V76="","",'query (10)'!V76)</f>
        <v>360</v>
      </c>
      <c r="Y76" s="41">
        <f>IF('query (10)'!W76="","",'query (10)'!W76)</f>
        <v>45965</v>
      </c>
      <c r="Z76" s="41" t="str">
        <f>IF('query (10)'!X76="","",'query (10)'!X76)</f>
        <v/>
      </c>
      <c r="AA76" s="41">
        <f>IF('query (10)'!Y76="","",'query (10)'!Y76)</f>
        <v>45965</v>
      </c>
      <c r="AB76" s="41">
        <f>IF('query (10)'!Z76="","",'query (10)'!Z76)</f>
        <v>46325</v>
      </c>
      <c r="AC76" s="38" t="str">
        <f>IF(OR('query (10)'!AA76="",COUNTIF(Cleaning_Rules!$A$21:$A$26,TRIM('query (10)'!AA76))&gt;0),"",TRIM('query (10)'!AA76))</f>
        <v/>
      </c>
      <c r="AD76" s="38" t="str">
        <f>IF('query (10)'!AB76="","",TRIM(IFERROR(_xlfn.TEXTBEFORE('query (10)'!AB76,"("),'query (10)'!AB76)))</f>
        <v/>
      </c>
      <c r="AE76" s="38" t="str">
        <f>IFERROR(LOWER(TRIM(_xlfn.TEXTBEFORE(_xlfn.TEXTAFTER('query (10)'!AB76,"("),")"))),"")</f>
        <v/>
      </c>
      <c r="AF76" s="38" t="str">
        <f>IF('query (10)'!AD76="","",TRIM('query (10)'!AD76))</f>
        <v>คุณานนต์ ปารวัณวงศ์</v>
      </c>
      <c r="AG76" s="38" t="str">
        <f>IF('query (10)'!AE76="","",TRIM('query (10)'!AE76))</f>
        <v>จักรภัทร โคตรสมบัติ</v>
      </c>
      <c r="AH76" s="38" t="str">
        <f>IF('query (10)'!AF76="","",IFERROR(VALUE('query (10)'!AF76),""))</f>
        <v/>
      </c>
      <c r="AI76" s="38" t="str">
        <f>IF('query (10)'!AG76="","",TRIM('query (10)'!AG76))</f>
        <v/>
      </c>
      <c r="AJ76" s="38" t="str">
        <f>IF('query (10)'!AH76="","",IFERROR(VALUE('query (10)'!AH76),""))</f>
        <v/>
      </c>
      <c r="AK76" s="38" t="str">
        <f>IF('query (10)'!AI76="","",TRIM('query (10)'!AI76))</f>
        <v/>
      </c>
      <c r="AL76" s="42">
        <f t="shared" si="5"/>
        <v>2025</v>
      </c>
      <c r="AM76" s="42" t="str">
        <f t="shared" si="6"/>
        <v>2025-11</v>
      </c>
      <c r="AN76" s="42" t="str">
        <f t="shared" ca="1" si="7"/>
        <v/>
      </c>
      <c r="AO76" s="42" t="str">
        <f t="shared" si="8"/>
        <v>GR-461 | INNER RING RIB GRINDING MACHINE | KWD4 | LUBRICANT | Time-based Maintenance | Mechanical | Inspection | Medium | Change Filter Oil Lubricant 			
Cleaning Filter Oil Pump Lubricant			
Check and Change Oil Lubricant | FILTER | EP910-010N | จักรภัทร โคตรสมบัติ</v>
      </c>
      <c r="AP76" s="42" t="str">
        <f>_xlfn.TEXTJOIN("; ",TRUE,IF(COUNTA('query (10)'!A76:AK76)&lt;=6,"NEAR_EMPTY_ROW",""),IF($K76="","MISSING_STATUS",""),IF(AND($K76="เสร็จสิ้น",$Z76=""),"DONE_NO_ACTUAL_DATE",""),IF(AND($I76="Condition-based Maintenance",$AH76=""),"CBM_NO_MEASUREMENT",""),IF(OR($X76="",$X76=0),"INVALID_PERIOD",""),IF(AND($AA76&lt;&gt;"",$AB76&lt;&gt;"",$AB76&lt;$AA76),"DATE_SEQUENCE_ERROR",""),IF(AND($AB76&lt;&gt;"",$AB76&gt;DATE(2030,12,31)),"DATE_OUTLIER",""),IF($C76="","MISSING_QRCODE",""),IF($J76="UNKNOWN","UNKNOWN_PM_TYPE",""),IF($L76="UNKNOWN","UNKNOWN_STATUS",""))</f>
        <v>DONE_NO_ACTUAL_DATE</v>
      </c>
      <c r="AQ76" s="42" t="str">
        <f t="shared" si="9"/>
        <v>YES</v>
      </c>
    </row>
    <row r="77" spans="1:43" x14ac:dyDescent="0.3">
      <c r="A77" s="38">
        <f>IF('query (10)'!A77="","",'query (10)'!A77)</f>
        <v>105</v>
      </c>
      <c r="B77" s="38" t="str">
        <f>IF('query (10)'!B77="","",'query (10)'!B77)</f>
        <v/>
      </c>
      <c r="C77" s="38" t="str">
        <f>TRIM(UPPER('query (10)'!M77))</f>
        <v>GR-462</v>
      </c>
      <c r="D77" s="38" t="str">
        <f>TRIM(UPPER(IFERROR(_xlfn.TEXTBEFORE('query (10)'!L77,"("),'query (10)'!L77)))</f>
        <v>INNER RING BORE GRINDING MACHINE</v>
      </c>
      <c r="E77" s="38" t="str">
        <f>IFERROR(TRIM(UPPER(_xlfn.TEXTBEFORE(_xlfn.TEXTAFTER('query (10)'!L77,"("),")"))),"")</f>
        <v/>
      </c>
      <c r="F77" s="38" t="str">
        <f>TRIM('query (10)'!K77)</f>
        <v>KWD4</v>
      </c>
      <c r="G77" s="38" t="str">
        <f>IF('query (10)'!J77="","",'query (10)'!J77)</f>
        <v xml:space="preserve">Lubricant </v>
      </c>
      <c r="H77" s="38" t="str">
        <f>TRIM(UPPER('query (10)'!J77))</f>
        <v>LUBRICANT</v>
      </c>
      <c r="I77" s="38" t="str">
        <f>IF('query (10)'!F77="","",'query (10)'!F77)</f>
        <v>Time-based Maintenance</v>
      </c>
      <c r="J77" s="38" t="str">
        <f>IF('query (10)'!F77="","",IFERROR(INDEX(Cleaning_Rules!$B$14:$B$17,MATCH(TRIM('query (10)'!F77),Cleaning_Rules!$A$14:$A$17,0)),"UNKNOWN"))</f>
        <v>TBM</v>
      </c>
      <c r="K77" s="38" t="str">
        <f>IF('query (10)'!G77="","",'query (10)'!G77)</f>
        <v>เสร็จสิ้น</v>
      </c>
      <c r="L77" s="38" t="str">
        <f>IF('query (10)'!G77="","MISSING",IFERROR(INDEX(Cleaning_Rules!$B$5:$B$10,MATCH(TRIM('query (10)'!G77),Cleaning_Rules!$A$5:$A$10,0)),"UNKNOWN"))</f>
        <v>COMPLETED</v>
      </c>
      <c r="M77" s="38" t="str">
        <f>IF('query (10)'!I77="","",'query (10)'!I77)</f>
        <v>Mechanical</v>
      </c>
      <c r="N77" s="38" t="str">
        <f>IF('query (10)'!O77="","",'query (10)'!O77)</f>
        <v>Inspection</v>
      </c>
      <c r="O77" s="38" t="str">
        <f>IF('query (10)'!P77="","",'query (10)'!P77)</f>
        <v>Medium</v>
      </c>
      <c r="P77" s="38" t="str">
        <f>IF('query (10)'!N77="","",'query (10)'!N77)</f>
        <v xml:space="preserve">Change Filter Oil Lubricant 			
Cleaning Filter Oil Pump Lubricant			
Check and Change Oil Lubricant </v>
      </c>
      <c r="Q77" s="38" t="str">
        <f>TRIM('query (10)'!N77)</f>
        <v>Change Filter Oil Lubricant 			
Cleaning Filter Oil Pump Lubricant			
Check and Change Oil Lubricant</v>
      </c>
      <c r="R77" s="38" t="str">
        <f>TRIM(UPPER('query (10)'!R77))</f>
        <v>FILTER</v>
      </c>
      <c r="S77" s="38" t="str">
        <f>TRIM(UPPER('query (10)'!S77))</f>
        <v>EP910-010N</v>
      </c>
      <c r="T77" s="38" t="str">
        <f>IF('query (10)'!Q77="","",TRIM(UPPER('query (10)'!Q77)))</f>
        <v/>
      </c>
      <c r="U77" s="38" t="str">
        <f>IF('query (10)'!T77="","",'query (10)'!T77)</f>
        <v>1</v>
      </c>
      <c r="V77" s="39">
        <f>IF('query (10)'!T77="","",IFERROR(VALUE('query (10)'!T77),""))</f>
        <v>1</v>
      </c>
      <c r="W77" s="40">
        <f>IF('query (10)'!U77="","",'query (10)'!U77)</f>
        <v>295</v>
      </c>
      <c r="X77" s="39">
        <f>IF('query (10)'!V77="","",'query (10)'!V77)</f>
        <v>360</v>
      </c>
      <c r="Y77" s="41">
        <f>IF('query (10)'!W77="","",'query (10)'!W77)</f>
        <v>45965</v>
      </c>
      <c r="Z77" s="41" t="str">
        <f>IF('query (10)'!X77="","",'query (10)'!X77)</f>
        <v/>
      </c>
      <c r="AA77" s="41">
        <f>IF('query (10)'!Y77="","",'query (10)'!Y77)</f>
        <v>45965</v>
      </c>
      <c r="AB77" s="41">
        <f>IF('query (10)'!Z77="","",'query (10)'!Z77)</f>
        <v>46325</v>
      </c>
      <c r="AC77" s="38" t="str">
        <f>IF(OR('query (10)'!AA77="",COUNTIF(Cleaning_Rules!$A$21:$A$26,TRIM('query (10)'!AA77))&gt;0),"",TRIM('query (10)'!AA77))</f>
        <v/>
      </c>
      <c r="AD77" s="38" t="str">
        <f>IF('query (10)'!AB77="","",TRIM(IFERROR(_xlfn.TEXTBEFORE('query (10)'!AB77,"("),'query (10)'!AB77)))</f>
        <v/>
      </c>
      <c r="AE77" s="38" t="str">
        <f>IFERROR(LOWER(TRIM(_xlfn.TEXTBEFORE(_xlfn.TEXTAFTER('query (10)'!AB77,"("),")"))),"")</f>
        <v/>
      </c>
      <c r="AF77" s="38" t="str">
        <f>IF('query (10)'!AD77="","",TRIM('query (10)'!AD77))</f>
        <v>คุณานนต์ ปารวัณวงศ์</v>
      </c>
      <c r="AG77" s="38" t="str">
        <f>IF('query (10)'!AE77="","",TRIM('query (10)'!AE77))</f>
        <v>เจษฎา ผิวบาง</v>
      </c>
      <c r="AH77" s="38" t="str">
        <f>IF('query (10)'!AF77="","",IFERROR(VALUE('query (10)'!AF77),""))</f>
        <v/>
      </c>
      <c r="AI77" s="38" t="str">
        <f>IF('query (10)'!AG77="","",TRIM('query (10)'!AG77))</f>
        <v/>
      </c>
      <c r="AJ77" s="38" t="str">
        <f>IF('query (10)'!AH77="","",IFERROR(VALUE('query (10)'!AH77),""))</f>
        <v/>
      </c>
      <c r="AK77" s="38" t="str">
        <f>IF('query (10)'!AI77="","",TRIM('query (10)'!AI77))</f>
        <v/>
      </c>
      <c r="AL77" s="42">
        <f t="shared" si="5"/>
        <v>2025</v>
      </c>
      <c r="AM77" s="42" t="str">
        <f t="shared" si="6"/>
        <v>2025-11</v>
      </c>
      <c r="AN77" s="42" t="str">
        <f t="shared" ca="1" si="7"/>
        <v/>
      </c>
      <c r="AO77" s="42" t="str">
        <f t="shared" si="8"/>
        <v>GR-462 | INNER RING BORE GRINDING MACHINE | KWD4 | LUBRICANT | Time-based Maintenance | Mechanical | Inspection | Medium | Change Filter Oil Lubricant 			
Cleaning Filter Oil Pump Lubricant			
Check and Change Oil Lubricant | FILTER | EP910-010N | เจษฎา ผิวบาง</v>
      </c>
      <c r="AP77" s="42" t="str">
        <f>_xlfn.TEXTJOIN("; ",TRUE,IF(COUNTA('query (10)'!A77:AK77)&lt;=6,"NEAR_EMPTY_ROW",""),IF($K77="","MISSING_STATUS",""),IF(AND($K77="เสร็จสิ้น",$Z77=""),"DONE_NO_ACTUAL_DATE",""),IF(AND($I77="Condition-based Maintenance",$AH77=""),"CBM_NO_MEASUREMENT",""),IF(OR($X77="",$X77=0),"INVALID_PERIOD",""),IF(AND($AA77&lt;&gt;"",$AB77&lt;&gt;"",$AB77&lt;$AA77),"DATE_SEQUENCE_ERROR",""),IF(AND($AB77&lt;&gt;"",$AB77&gt;DATE(2030,12,31)),"DATE_OUTLIER",""),IF($C77="","MISSING_QRCODE",""),IF($J77="UNKNOWN","UNKNOWN_PM_TYPE",""),IF($L77="UNKNOWN","UNKNOWN_STATUS",""))</f>
        <v>DONE_NO_ACTUAL_DATE</v>
      </c>
      <c r="AQ77" s="42" t="str">
        <f t="shared" si="9"/>
        <v>YES</v>
      </c>
    </row>
    <row r="78" spans="1:43" x14ac:dyDescent="0.3">
      <c r="A78" s="38">
        <f>IF('query (10)'!A78="","",'query (10)'!A78)</f>
        <v>111</v>
      </c>
      <c r="B78" s="38" t="str">
        <f>IF('query (10)'!B78="","",'query (10)'!B78)</f>
        <v/>
      </c>
      <c r="C78" s="38" t="str">
        <f>TRIM(UPPER('query (10)'!M78))</f>
        <v>GR-589</v>
      </c>
      <c r="D78" s="38" t="str">
        <f>TRIM(UPPER(IFERROR(_xlfn.TEXTBEFORE('query (10)'!L78,"("),'query (10)'!L78)))</f>
        <v>OUTER RING RACEWAY GRINDING MACHINE</v>
      </c>
      <c r="E78" s="38" t="str">
        <f>IFERROR(TRIM(UPPER(_xlfn.TEXTBEFORE(_xlfn.TEXTAFTER('query (10)'!L78,"("),")"))),"")</f>
        <v/>
      </c>
      <c r="F78" s="38" t="str">
        <f>TRIM('query (10)'!K78)</f>
        <v>KWD5</v>
      </c>
      <c r="G78" s="38" t="str">
        <f>IF('query (10)'!J78="","",'query (10)'!J78)</f>
        <v xml:space="preserve">Lubricant </v>
      </c>
      <c r="H78" s="38" t="str">
        <f>TRIM(UPPER('query (10)'!J78))</f>
        <v>LUBRICANT</v>
      </c>
      <c r="I78" s="38" t="str">
        <f>IF('query (10)'!F78="","",'query (10)'!F78)</f>
        <v>Time-based Maintenance</v>
      </c>
      <c r="J78" s="38" t="str">
        <f>IF('query (10)'!F78="","",IFERROR(INDEX(Cleaning_Rules!$B$14:$B$17,MATCH(TRIM('query (10)'!F78),Cleaning_Rules!$A$14:$A$17,0)),"UNKNOWN"))</f>
        <v>TBM</v>
      </c>
      <c r="K78" s="38" t="str">
        <f>IF('query (10)'!G78="","",'query (10)'!G78)</f>
        <v>เสร็จสิ้น</v>
      </c>
      <c r="L78" s="38" t="str">
        <f>IF('query (10)'!G78="","MISSING",IFERROR(INDEX(Cleaning_Rules!$B$5:$B$10,MATCH(TRIM('query (10)'!G78),Cleaning_Rules!$A$5:$A$10,0)),"UNKNOWN"))</f>
        <v>COMPLETED</v>
      </c>
      <c r="M78" s="38" t="str">
        <f>IF('query (10)'!I78="","",'query (10)'!I78)</f>
        <v>Mechanical</v>
      </c>
      <c r="N78" s="38" t="str">
        <f>IF('query (10)'!O78="","",'query (10)'!O78)</f>
        <v>Inspection</v>
      </c>
      <c r="O78" s="38" t="str">
        <f>IF('query (10)'!P78="","",'query (10)'!P78)</f>
        <v>Medium</v>
      </c>
      <c r="P78" s="38" t="str">
        <f>IF('query (10)'!N78="","",'query (10)'!N78)</f>
        <v xml:space="preserve">Change Filter Oil Lubricant 			
Cleaning Filter Oil Pump Lubricant			
Check and Change Oil Lubricant </v>
      </c>
      <c r="Q78" s="38" t="str">
        <f>TRIM('query (10)'!N78)</f>
        <v>Change Filter Oil Lubricant 			
Cleaning Filter Oil Pump Lubricant			
Check and Change Oil Lubricant</v>
      </c>
      <c r="R78" s="38" t="str">
        <f>TRIM(UPPER('query (10)'!R78))</f>
        <v>FILTER</v>
      </c>
      <c r="S78" s="38" t="str">
        <f>TRIM(UPPER('query (10)'!S78))</f>
        <v>EP910-010N</v>
      </c>
      <c r="T78" s="38" t="str">
        <f>IF('query (10)'!Q78="","",TRIM(UPPER('query (10)'!Q78)))</f>
        <v/>
      </c>
      <c r="U78" s="38" t="str">
        <f>IF('query (10)'!T78="","",'query (10)'!T78)</f>
        <v>1</v>
      </c>
      <c r="V78" s="39">
        <f>IF('query (10)'!T78="","",IFERROR(VALUE('query (10)'!T78),""))</f>
        <v>1</v>
      </c>
      <c r="W78" s="40">
        <f>IF('query (10)'!U78="","",'query (10)'!U78)</f>
        <v>295</v>
      </c>
      <c r="X78" s="39">
        <f>IF('query (10)'!V78="","",'query (10)'!V78)</f>
        <v>360</v>
      </c>
      <c r="Y78" s="41">
        <f>IF('query (10)'!W78="","",'query (10)'!W78)</f>
        <v>45966</v>
      </c>
      <c r="Z78" s="41" t="str">
        <f>IF('query (10)'!X78="","",'query (10)'!X78)</f>
        <v/>
      </c>
      <c r="AA78" s="41">
        <f>IF('query (10)'!Y78="","",'query (10)'!Y78)</f>
        <v>45966</v>
      </c>
      <c r="AB78" s="41">
        <f>IF('query (10)'!Z78="","",'query (10)'!Z78)</f>
        <v>46326</v>
      </c>
      <c r="AC78" s="38" t="str">
        <f>IF(OR('query (10)'!AA78="",COUNTIF(Cleaning_Rules!$A$21:$A$26,TRIM('query (10)'!AA78))&gt;0),"",TRIM('query (10)'!AA78))</f>
        <v/>
      </c>
      <c r="AD78" s="38" t="str">
        <f>IF('query (10)'!AB78="","",TRIM(IFERROR(_xlfn.TEXTBEFORE('query (10)'!AB78,"("),'query (10)'!AB78)))</f>
        <v/>
      </c>
      <c r="AE78" s="38" t="str">
        <f>IFERROR(LOWER(TRIM(_xlfn.TEXTBEFORE(_xlfn.TEXTAFTER('query (10)'!AB78,"("),")"))),"")</f>
        <v/>
      </c>
      <c r="AF78" s="38" t="str">
        <f>IF('query (10)'!AD78="","",TRIM('query (10)'!AD78))</f>
        <v>คุณานนต์ ปารวัณวงศ์</v>
      </c>
      <c r="AG78" s="38" t="str">
        <f>IF('query (10)'!AE78="","",TRIM('query (10)'!AE78))</f>
        <v>ผะหลา สีแดง</v>
      </c>
      <c r="AH78" s="38" t="str">
        <f>IF('query (10)'!AF78="","",IFERROR(VALUE('query (10)'!AF78),""))</f>
        <v/>
      </c>
      <c r="AI78" s="38" t="str">
        <f>IF('query (10)'!AG78="","",TRIM('query (10)'!AG78))</f>
        <v/>
      </c>
      <c r="AJ78" s="38" t="str">
        <f>IF('query (10)'!AH78="","",IFERROR(VALUE('query (10)'!AH78),""))</f>
        <v/>
      </c>
      <c r="AK78" s="38" t="str">
        <f>IF('query (10)'!AI78="","",TRIM('query (10)'!AI78))</f>
        <v/>
      </c>
      <c r="AL78" s="42">
        <f t="shared" si="5"/>
        <v>2025</v>
      </c>
      <c r="AM78" s="42" t="str">
        <f t="shared" si="6"/>
        <v>2025-11</v>
      </c>
      <c r="AN78" s="42" t="str">
        <f t="shared" ca="1" si="7"/>
        <v/>
      </c>
      <c r="AO78" s="42" t="str">
        <f t="shared" si="8"/>
        <v>GR-589 | OUTER RING RACEWAY GRINDING MACHINE | KWD5 | LUBRICANT | Time-based Maintenance | Mechanical | Inspection | Medium | Change Filter Oil Lubricant 			
Cleaning Filter Oil Pump Lubricant			
Check and Change Oil Lubricant | FILTER | EP910-010N | ผะหลา สีแดง</v>
      </c>
      <c r="AP78" s="42" t="str">
        <f>_xlfn.TEXTJOIN("; ",TRUE,IF(COUNTA('query (10)'!A78:AK78)&lt;=6,"NEAR_EMPTY_ROW",""),IF($K78="","MISSING_STATUS",""),IF(AND($K78="เสร็จสิ้น",$Z78=""),"DONE_NO_ACTUAL_DATE",""),IF(AND($I78="Condition-based Maintenance",$AH78=""),"CBM_NO_MEASUREMENT",""),IF(OR($X78="",$X78=0),"INVALID_PERIOD",""),IF(AND($AA78&lt;&gt;"",$AB78&lt;&gt;"",$AB78&lt;$AA78),"DATE_SEQUENCE_ERROR",""),IF(AND($AB78&lt;&gt;"",$AB78&gt;DATE(2030,12,31)),"DATE_OUTLIER",""),IF($C78="","MISSING_QRCODE",""),IF($J78="UNKNOWN","UNKNOWN_PM_TYPE",""),IF($L78="UNKNOWN","UNKNOWN_STATUS",""))</f>
        <v>DONE_NO_ACTUAL_DATE</v>
      </c>
      <c r="AQ78" s="42" t="str">
        <f t="shared" si="9"/>
        <v>YES</v>
      </c>
    </row>
    <row r="79" spans="1:43" x14ac:dyDescent="0.3">
      <c r="A79" s="38">
        <f>IF('query (10)'!A79="","",'query (10)'!A79)</f>
        <v>112</v>
      </c>
      <c r="B79" s="38" t="str">
        <f>IF('query (10)'!B79="","",'query (10)'!B79)</f>
        <v/>
      </c>
      <c r="C79" s="38" t="str">
        <f>TRIM(UPPER('query (10)'!M79))</f>
        <v>GR-575</v>
      </c>
      <c r="D79" s="38" t="str">
        <f>TRIM(UPPER(IFERROR(_xlfn.TEXTBEFORE('query (10)'!L79,"("),'query (10)'!L79)))</f>
        <v>INNER RING RACEWAY GRINDING MACHINE</v>
      </c>
      <c r="E79" s="38" t="str">
        <f>IFERROR(TRIM(UPPER(_xlfn.TEXTBEFORE(_xlfn.TEXTAFTER('query (10)'!L79,"("),")"))),"")</f>
        <v/>
      </c>
      <c r="F79" s="38" t="str">
        <f>TRIM('query (10)'!K79)</f>
        <v>KWD5</v>
      </c>
      <c r="G79" s="38" t="str">
        <f>IF('query (10)'!J79="","",'query (10)'!J79)</f>
        <v xml:space="preserve">Lubricant </v>
      </c>
      <c r="H79" s="38" t="str">
        <f>TRIM(UPPER('query (10)'!J79))</f>
        <v>LUBRICANT</v>
      </c>
      <c r="I79" s="38" t="str">
        <f>IF('query (10)'!F79="","",'query (10)'!F79)</f>
        <v>Time-based Maintenance</v>
      </c>
      <c r="J79" s="38" t="str">
        <f>IF('query (10)'!F79="","",IFERROR(INDEX(Cleaning_Rules!$B$14:$B$17,MATCH(TRIM('query (10)'!F79),Cleaning_Rules!$A$14:$A$17,0)),"UNKNOWN"))</f>
        <v>TBM</v>
      </c>
      <c r="K79" s="38" t="str">
        <f>IF('query (10)'!G79="","",'query (10)'!G79)</f>
        <v>เสร็จสิ้น</v>
      </c>
      <c r="L79" s="38" t="str">
        <f>IF('query (10)'!G79="","MISSING",IFERROR(INDEX(Cleaning_Rules!$B$5:$B$10,MATCH(TRIM('query (10)'!G79),Cleaning_Rules!$A$5:$A$10,0)),"UNKNOWN"))</f>
        <v>COMPLETED</v>
      </c>
      <c r="M79" s="38" t="str">
        <f>IF('query (10)'!I79="","",'query (10)'!I79)</f>
        <v>Mechanical</v>
      </c>
      <c r="N79" s="38" t="str">
        <f>IF('query (10)'!O79="","",'query (10)'!O79)</f>
        <v>Inspection</v>
      </c>
      <c r="O79" s="38" t="str">
        <f>IF('query (10)'!P79="","",'query (10)'!P79)</f>
        <v>Medium</v>
      </c>
      <c r="P79" s="38" t="str">
        <f>IF('query (10)'!N79="","",'query (10)'!N79)</f>
        <v xml:space="preserve">Change Filter Oil Lubricant 			
Cleaning Filter Oil Pump Lubricant			
Check and Change Oil Lubricant </v>
      </c>
      <c r="Q79" s="38" t="str">
        <f>TRIM('query (10)'!N79)</f>
        <v>Change Filter Oil Lubricant 			
Cleaning Filter Oil Pump Lubricant			
Check and Change Oil Lubricant</v>
      </c>
      <c r="R79" s="38" t="str">
        <f>TRIM(UPPER('query (10)'!R79))</f>
        <v>FILTER</v>
      </c>
      <c r="S79" s="38" t="str">
        <f>TRIM(UPPER('query (10)'!S79))</f>
        <v>EP910-010N</v>
      </c>
      <c r="T79" s="38" t="str">
        <f>IF('query (10)'!Q79="","",TRIM(UPPER('query (10)'!Q79)))</f>
        <v/>
      </c>
      <c r="U79" s="38" t="str">
        <f>IF('query (10)'!T79="","",'query (10)'!T79)</f>
        <v>1</v>
      </c>
      <c r="V79" s="39">
        <f>IF('query (10)'!T79="","",IFERROR(VALUE('query (10)'!T79),""))</f>
        <v>1</v>
      </c>
      <c r="W79" s="40">
        <f>IF('query (10)'!U79="","",'query (10)'!U79)</f>
        <v>295</v>
      </c>
      <c r="X79" s="39">
        <f>IF('query (10)'!V79="","",'query (10)'!V79)</f>
        <v>360</v>
      </c>
      <c r="Y79" s="41">
        <f>IF('query (10)'!W79="","",'query (10)'!W79)</f>
        <v>45966</v>
      </c>
      <c r="Z79" s="41" t="str">
        <f>IF('query (10)'!X79="","",'query (10)'!X79)</f>
        <v/>
      </c>
      <c r="AA79" s="41">
        <f>IF('query (10)'!Y79="","",'query (10)'!Y79)</f>
        <v>45966</v>
      </c>
      <c r="AB79" s="41">
        <f>IF('query (10)'!Z79="","",'query (10)'!Z79)</f>
        <v>46326</v>
      </c>
      <c r="AC79" s="38" t="str">
        <f>IF(OR('query (10)'!AA79="",COUNTIF(Cleaning_Rules!$A$21:$A$26,TRIM('query (10)'!AA79))&gt;0),"",TRIM('query (10)'!AA79))</f>
        <v/>
      </c>
      <c r="AD79" s="38" t="str">
        <f>IF('query (10)'!AB79="","",TRIM(IFERROR(_xlfn.TEXTBEFORE('query (10)'!AB79,"("),'query (10)'!AB79)))</f>
        <v/>
      </c>
      <c r="AE79" s="38" t="str">
        <f>IFERROR(LOWER(TRIM(_xlfn.TEXTBEFORE(_xlfn.TEXTAFTER('query (10)'!AB79,"("),")"))),"")</f>
        <v/>
      </c>
      <c r="AF79" s="38" t="str">
        <f>IF('query (10)'!AD79="","",TRIM('query (10)'!AD79))</f>
        <v>คุณานนต์ ปารวัณวงศ์</v>
      </c>
      <c r="AG79" s="38" t="str">
        <f>IF('query (10)'!AE79="","",TRIM('query (10)'!AE79))</f>
        <v>จักรภัทร โคตรสมบัติ</v>
      </c>
      <c r="AH79" s="38" t="str">
        <f>IF('query (10)'!AF79="","",IFERROR(VALUE('query (10)'!AF79),""))</f>
        <v/>
      </c>
      <c r="AI79" s="38" t="str">
        <f>IF('query (10)'!AG79="","",TRIM('query (10)'!AG79))</f>
        <v/>
      </c>
      <c r="AJ79" s="38" t="str">
        <f>IF('query (10)'!AH79="","",IFERROR(VALUE('query (10)'!AH79),""))</f>
        <v/>
      </c>
      <c r="AK79" s="38" t="str">
        <f>IF('query (10)'!AI79="","",TRIM('query (10)'!AI79))</f>
        <v/>
      </c>
      <c r="AL79" s="42">
        <f t="shared" si="5"/>
        <v>2025</v>
      </c>
      <c r="AM79" s="42" t="str">
        <f t="shared" si="6"/>
        <v>2025-11</v>
      </c>
      <c r="AN79" s="42" t="str">
        <f t="shared" ca="1" si="7"/>
        <v/>
      </c>
      <c r="AO79" s="42" t="str">
        <f t="shared" si="8"/>
        <v>GR-575 | INNER RING RACEWAY GRINDING MACHINE | KWD5 | LUBRICANT | Time-based Maintenance | Mechanical | Inspection | Medium | Change Filter Oil Lubricant 			
Cleaning Filter Oil Pump Lubricant			
Check and Change Oil Lubricant | FILTER | EP910-010N | จักรภัทร โคตรสมบัติ</v>
      </c>
      <c r="AP79" s="42" t="str">
        <f>_xlfn.TEXTJOIN("; ",TRUE,IF(COUNTA('query (10)'!A79:AK79)&lt;=6,"NEAR_EMPTY_ROW",""),IF($K79="","MISSING_STATUS",""),IF(AND($K79="เสร็จสิ้น",$Z79=""),"DONE_NO_ACTUAL_DATE",""),IF(AND($I79="Condition-based Maintenance",$AH79=""),"CBM_NO_MEASUREMENT",""),IF(OR($X79="",$X79=0),"INVALID_PERIOD",""),IF(AND($AA79&lt;&gt;"",$AB79&lt;&gt;"",$AB79&lt;$AA79),"DATE_SEQUENCE_ERROR",""),IF(AND($AB79&lt;&gt;"",$AB79&gt;DATE(2030,12,31)),"DATE_OUTLIER",""),IF($C79="","MISSING_QRCODE",""),IF($J79="UNKNOWN","UNKNOWN_PM_TYPE",""),IF($L79="UNKNOWN","UNKNOWN_STATUS",""))</f>
        <v>DONE_NO_ACTUAL_DATE</v>
      </c>
      <c r="AQ79" s="42" t="str">
        <f t="shared" si="9"/>
        <v>YES</v>
      </c>
    </row>
    <row r="80" spans="1:43" x14ac:dyDescent="0.3">
      <c r="A80" s="38">
        <f>IF('query (10)'!A80="","",'query (10)'!A80)</f>
        <v>113</v>
      </c>
      <c r="B80" s="38" t="str">
        <f>IF('query (10)'!B80="","",'query (10)'!B80)</f>
        <v/>
      </c>
      <c r="C80" s="38" t="str">
        <f>TRIM(UPPER('query (10)'!M80))</f>
        <v>GR-578</v>
      </c>
      <c r="D80" s="38" t="str">
        <f>TRIM(UPPER(IFERROR(_xlfn.TEXTBEFORE('query (10)'!L80,"("),'query (10)'!L80)))</f>
        <v>INNER RING RIB GRINDING MACHINE</v>
      </c>
      <c r="E80" s="38" t="str">
        <f>IFERROR(TRIM(UPPER(_xlfn.TEXTBEFORE(_xlfn.TEXTAFTER('query (10)'!L80,"("),")"))),"")</f>
        <v/>
      </c>
      <c r="F80" s="38" t="str">
        <f>TRIM('query (10)'!K80)</f>
        <v>KWD5</v>
      </c>
      <c r="G80" s="38" t="str">
        <f>IF('query (10)'!J80="","",'query (10)'!J80)</f>
        <v xml:space="preserve">Lubricant </v>
      </c>
      <c r="H80" s="38" t="str">
        <f>TRIM(UPPER('query (10)'!J80))</f>
        <v>LUBRICANT</v>
      </c>
      <c r="I80" s="38" t="str">
        <f>IF('query (10)'!F80="","",'query (10)'!F80)</f>
        <v>Time-based Maintenance</v>
      </c>
      <c r="J80" s="38" t="str">
        <f>IF('query (10)'!F80="","",IFERROR(INDEX(Cleaning_Rules!$B$14:$B$17,MATCH(TRIM('query (10)'!F80),Cleaning_Rules!$A$14:$A$17,0)),"UNKNOWN"))</f>
        <v>TBM</v>
      </c>
      <c r="K80" s="38" t="str">
        <f>IF('query (10)'!G80="","",'query (10)'!G80)</f>
        <v>เสร็จสิ้น</v>
      </c>
      <c r="L80" s="38" t="str">
        <f>IF('query (10)'!G80="","MISSING",IFERROR(INDEX(Cleaning_Rules!$B$5:$B$10,MATCH(TRIM('query (10)'!G80),Cleaning_Rules!$A$5:$A$10,0)),"UNKNOWN"))</f>
        <v>COMPLETED</v>
      </c>
      <c r="M80" s="38" t="str">
        <f>IF('query (10)'!I80="","",'query (10)'!I80)</f>
        <v>Mechanical</v>
      </c>
      <c r="N80" s="38" t="str">
        <f>IF('query (10)'!O80="","",'query (10)'!O80)</f>
        <v>Inspection</v>
      </c>
      <c r="O80" s="38" t="str">
        <f>IF('query (10)'!P80="","",'query (10)'!P80)</f>
        <v>Medium</v>
      </c>
      <c r="P80" s="38" t="str">
        <f>IF('query (10)'!N80="","",'query (10)'!N80)</f>
        <v xml:space="preserve">Change Filter Oil Lubricant 			
Cleaning Filter Oil Pump Lubricant			
Check and Change Oil Lubricant </v>
      </c>
      <c r="Q80" s="38" t="str">
        <f>TRIM('query (10)'!N80)</f>
        <v>Change Filter Oil Lubricant 			
Cleaning Filter Oil Pump Lubricant			
Check and Change Oil Lubricant</v>
      </c>
      <c r="R80" s="38" t="str">
        <f>TRIM(UPPER('query (10)'!R80))</f>
        <v>FILTER</v>
      </c>
      <c r="S80" s="38" t="str">
        <f>TRIM(UPPER('query (10)'!S80))</f>
        <v>EP910-010N</v>
      </c>
      <c r="T80" s="38" t="str">
        <f>IF('query (10)'!Q80="","",TRIM(UPPER('query (10)'!Q80)))</f>
        <v/>
      </c>
      <c r="U80" s="38" t="str">
        <f>IF('query (10)'!T80="","",'query (10)'!T80)</f>
        <v>1</v>
      </c>
      <c r="V80" s="39">
        <f>IF('query (10)'!T80="","",IFERROR(VALUE('query (10)'!T80),""))</f>
        <v>1</v>
      </c>
      <c r="W80" s="40">
        <f>IF('query (10)'!U80="","",'query (10)'!U80)</f>
        <v>295</v>
      </c>
      <c r="X80" s="39">
        <f>IF('query (10)'!V80="","",'query (10)'!V80)</f>
        <v>360</v>
      </c>
      <c r="Y80" s="41">
        <f>IF('query (10)'!W80="","",'query (10)'!W80)</f>
        <v>45966</v>
      </c>
      <c r="Z80" s="41" t="str">
        <f>IF('query (10)'!X80="","",'query (10)'!X80)</f>
        <v/>
      </c>
      <c r="AA80" s="41">
        <f>IF('query (10)'!Y80="","",'query (10)'!Y80)</f>
        <v>45966</v>
      </c>
      <c r="AB80" s="41">
        <f>IF('query (10)'!Z80="","",'query (10)'!Z80)</f>
        <v>46326</v>
      </c>
      <c r="AC80" s="38" t="str">
        <f>IF(OR('query (10)'!AA80="",COUNTIF(Cleaning_Rules!$A$21:$A$26,TRIM('query (10)'!AA80))&gt;0),"",TRIM('query (10)'!AA80))</f>
        <v/>
      </c>
      <c r="AD80" s="38" t="str">
        <f>IF('query (10)'!AB80="","",TRIM(IFERROR(_xlfn.TEXTBEFORE('query (10)'!AB80,"("),'query (10)'!AB80)))</f>
        <v/>
      </c>
      <c r="AE80" s="38" t="str">
        <f>IFERROR(LOWER(TRIM(_xlfn.TEXTBEFORE(_xlfn.TEXTAFTER('query (10)'!AB80,"("),")"))),"")</f>
        <v/>
      </c>
      <c r="AF80" s="38" t="str">
        <f>IF('query (10)'!AD80="","",TRIM('query (10)'!AD80))</f>
        <v>คุณานนต์ ปารวัณวงศ์</v>
      </c>
      <c r="AG80" s="38" t="str">
        <f>IF('query (10)'!AE80="","",TRIM('query (10)'!AE80))</f>
        <v>เจษฎา ผิวบาง</v>
      </c>
      <c r="AH80" s="38" t="str">
        <f>IF('query (10)'!AF80="","",IFERROR(VALUE('query (10)'!AF80),""))</f>
        <v/>
      </c>
      <c r="AI80" s="38" t="str">
        <f>IF('query (10)'!AG80="","",TRIM('query (10)'!AG80))</f>
        <v/>
      </c>
      <c r="AJ80" s="38" t="str">
        <f>IF('query (10)'!AH80="","",IFERROR(VALUE('query (10)'!AH80),""))</f>
        <v/>
      </c>
      <c r="AK80" s="38" t="str">
        <f>IF('query (10)'!AI80="","",TRIM('query (10)'!AI80))</f>
        <v/>
      </c>
      <c r="AL80" s="42">
        <f t="shared" si="5"/>
        <v>2025</v>
      </c>
      <c r="AM80" s="42" t="str">
        <f t="shared" si="6"/>
        <v>2025-11</v>
      </c>
      <c r="AN80" s="42" t="str">
        <f t="shared" ca="1" si="7"/>
        <v/>
      </c>
      <c r="AO80" s="42" t="str">
        <f t="shared" si="8"/>
        <v>GR-578 | INNER RING RIB GRINDING MACHINE | KWD5 | LUBRICANT | Time-based Maintenance | Mechanical | Inspection | Medium | Change Filter Oil Lubricant 			
Cleaning Filter Oil Pump Lubricant			
Check and Change Oil Lubricant | FILTER | EP910-010N | เจษฎา ผิวบาง</v>
      </c>
      <c r="AP80" s="42" t="str">
        <f>_xlfn.TEXTJOIN("; ",TRUE,IF(COUNTA('query (10)'!A80:AK80)&lt;=6,"NEAR_EMPTY_ROW",""),IF($K80="","MISSING_STATUS",""),IF(AND($K80="เสร็จสิ้น",$Z80=""),"DONE_NO_ACTUAL_DATE",""),IF(AND($I80="Condition-based Maintenance",$AH80=""),"CBM_NO_MEASUREMENT",""),IF(OR($X80="",$X80=0),"INVALID_PERIOD",""),IF(AND($AA80&lt;&gt;"",$AB80&lt;&gt;"",$AB80&lt;$AA80),"DATE_SEQUENCE_ERROR",""),IF(AND($AB80&lt;&gt;"",$AB80&gt;DATE(2030,12,31)),"DATE_OUTLIER",""),IF($C80="","MISSING_QRCODE",""),IF($J80="UNKNOWN","UNKNOWN_PM_TYPE",""),IF($L80="UNKNOWN","UNKNOWN_STATUS",""))</f>
        <v>DONE_NO_ACTUAL_DATE</v>
      </c>
      <c r="AQ80" s="42" t="str">
        <f t="shared" si="9"/>
        <v>YES</v>
      </c>
    </row>
    <row r="81" spans="1:43" x14ac:dyDescent="0.3">
      <c r="A81" s="38">
        <f>IF('query (10)'!A81="","",'query (10)'!A81)</f>
        <v>114</v>
      </c>
      <c r="B81" s="38" t="str">
        <f>IF('query (10)'!B81="","",'query (10)'!B81)</f>
        <v/>
      </c>
      <c r="C81" s="38" t="str">
        <f>TRIM(UPPER('query (10)'!M81))</f>
        <v>GR-579</v>
      </c>
      <c r="D81" s="38" t="str">
        <f>TRIM(UPPER(IFERROR(_xlfn.TEXTBEFORE('query (10)'!L81,"("),'query (10)'!L81)))</f>
        <v>INNER RING BORE GRINDING MACHINE</v>
      </c>
      <c r="E81" s="38" t="str">
        <f>IFERROR(TRIM(UPPER(_xlfn.TEXTBEFORE(_xlfn.TEXTAFTER('query (10)'!L81,"("),")"))),"")</f>
        <v/>
      </c>
      <c r="F81" s="38" t="str">
        <f>TRIM('query (10)'!K81)</f>
        <v>KWD5</v>
      </c>
      <c r="G81" s="38" t="str">
        <f>IF('query (10)'!J81="","",'query (10)'!J81)</f>
        <v xml:space="preserve">Lubricant </v>
      </c>
      <c r="H81" s="38" t="str">
        <f>TRIM(UPPER('query (10)'!J81))</f>
        <v>LUBRICANT</v>
      </c>
      <c r="I81" s="38" t="str">
        <f>IF('query (10)'!F81="","",'query (10)'!F81)</f>
        <v>Time-based Maintenance</v>
      </c>
      <c r="J81" s="38" t="str">
        <f>IF('query (10)'!F81="","",IFERROR(INDEX(Cleaning_Rules!$B$14:$B$17,MATCH(TRIM('query (10)'!F81),Cleaning_Rules!$A$14:$A$17,0)),"UNKNOWN"))</f>
        <v>TBM</v>
      </c>
      <c r="K81" s="38" t="str">
        <f>IF('query (10)'!G81="","",'query (10)'!G81)</f>
        <v>เสร็จสิ้น</v>
      </c>
      <c r="L81" s="38" t="str">
        <f>IF('query (10)'!G81="","MISSING",IFERROR(INDEX(Cleaning_Rules!$B$5:$B$10,MATCH(TRIM('query (10)'!G81),Cleaning_Rules!$A$5:$A$10,0)),"UNKNOWN"))</f>
        <v>COMPLETED</v>
      </c>
      <c r="M81" s="38" t="str">
        <f>IF('query (10)'!I81="","",'query (10)'!I81)</f>
        <v>Mechanical</v>
      </c>
      <c r="N81" s="38" t="str">
        <f>IF('query (10)'!O81="","",'query (10)'!O81)</f>
        <v>Inspection</v>
      </c>
      <c r="O81" s="38" t="str">
        <f>IF('query (10)'!P81="","",'query (10)'!P81)</f>
        <v>Medium</v>
      </c>
      <c r="P81" s="38" t="str">
        <f>IF('query (10)'!N81="","",'query (10)'!N81)</f>
        <v xml:space="preserve">Change Filter Oil Lubricant 			
Cleaning Filter Oil Pump Lubricant			
Check and Change Oil Lubricant </v>
      </c>
      <c r="Q81" s="38" t="str">
        <f>TRIM('query (10)'!N81)</f>
        <v>Change Filter Oil Lubricant 			
Cleaning Filter Oil Pump Lubricant			
Check and Change Oil Lubricant</v>
      </c>
      <c r="R81" s="38" t="str">
        <f>TRIM(UPPER('query (10)'!R81))</f>
        <v>FILTER</v>
      </c>
      <c r="S81" s="38" t="str">
        <f>TRIM(UPPER('query (10)'!S81))</f>
        <v>EP910-010N</v>
      </c>
      <c r="T81" s="38" t="str">
        <f>IF('query (10)'!Q81="","",TRIM(UPPER('query (10)'!Q81)))</f>
        <v/>
      </c>
      <c r="U81" s="38" t="str">
        <f>IF('query (10)'!T81="","",'query (10)'!T81)</f>
        <v>1</v>
      </c>
      <c r="V81" s="39">
        <f>IF('query (10)'!T81="","",IFERROR(VALUE('query (10)'!T81),""))</f>
        <v>1</v>
      </c>
      <c r="W81" s="40">
        <f>IF('query (10)'!U81="","",'query (10)'!U81)</f>
        <v>295</v>
      </c>
      <c r="X81" s="39">
        <f>IF('query (10)'!V81="","",'query (10)'!V81)</f>
        <v>360</v>
      </c>
      <c r="Y81" s="41">
        <f>IF('query (10)'!W81="","",'query (10)'!W81)</f>
        <v>45966</v>
      </c>
      <c r="Z81" s="41" t="str">
        <f>IF('query (10)'!X81="","",'query (10)'!X81)</f>
        <v/>
      </c>
      <c r="AA81" s="41">
        <f>IF('query (10)'!Y81="","",'query (10)'!Y81)</f>
        <v>45966</v>
      </c>
      <c r="AB81" s="41">
        <f>IF('query (10)'!Z81="","",'query (10)'!Z81)</f>
        <v>46326</v>
      </c>
      <c r="AC81" s="38" t="str">
        <f>IF(OR('query (10)'!AA81="",COUNTIF(Cleaning_Rules!$A$21:$A$26,TRIM('query (10)'!AA81))&gt;0),"",TRIM('query (10)'!AA81))</f>
        <v/>
      </c>
      <c r="AD81" s="38" t="str">
        <f>IF('query (10)'!AB81="","",TRIM(IFERROR(_xlfn.TEXTBEFORE('query (10)'!AB81,"("),'query (10)'!AB81)))</f>
        <v/>
      </c>
      <c r="AE81" s="38" t="str">
        <f>IFERROR(LOWER(TRIM(_xlfn.TEXTBEFORE(_xlfn.TEXTAFTER('query (10)'!AB81,"("),")"))),"")</f>
        <v/>
      </c>
      <c r="AF81" s="38" t="str">
        <f>IF('query (10)'!AD81="","",TRIM('query (10)'!AD81))</f>
        <v>คุณานนต์ ปารวัณวงศ์</v>
      </c>
      <c r="AG81" s="38" t="str">
        <f>IF('query (10)'!AE81="","",TRIM('query (10)'!AE81))</f>
        <v>เจษฎา ผิวบาง</v>
      </c>
      <c r="AH81" s="38" t="str">
        <f>IF('query (10)'!AF81="","",IFERROR(VALUE('query (10)'!AF81),""))</f>
        <v/>
      </c>
      <c r="AI81" s="38" t="str">
        <f>IF('query (10)'!AG81="","",TRIM('query (10)'!AG81))</f>
        <v/>
      </c>
      <c r="AJ81" s="38" t="str">
        <f>IF('query (10)'!AH81="","",IFERROR(VALUE('query (10)'!AH81),""))</f>
        <v/>
      </c>
      <c r="AK81" s="38" t="str">
        <f>IF('query (10)'!AI81="","",TRIM('query (10)'!AI81))</f>
        <v/>
      </c>
      <c r="AL81" s="42">
        <f t="shared" si="5"/>
        <v>2025</v>
      </c>
      <c r="AM81" s="42" t="str">
        <f t="shared" si="6"/>
        <v>2025-11</v>
      </c>
      <c r="AN81" s="42" t="str">
        <f t="shared" ca="1" si="7"/>
        <v/>
      </c>
      <c r="AO81" s="42" t="str">
        <f t="shared" si="8"/>
        <v>GR-579 | INNER RING BORE GRINDING MACHINE | KWD5 | LUBRICANT | Time-based Maintenance | Mechanical | Inspection | Medium | Change Filter Oil Lubricant 			
Cleaning Filter Oil Pump Lubricant			
Check and Change Oil Lubricant | FILTER | EP910-010N | เจษฎา ผิวบาง</v>
      </c>
      <c r="AP81" s="42" t="str">
        <f>_xlfn.TEXTJOIN("; ",TRUE,IF(COUNTA('query (10)'!A81:AK81)&lt;=6,"NEAR_EMPTY_ROW",""),IF($K81="","MISSING_STATUS",""),IF(AND($K81="เสร็จสิ้น",$Z81=""),"DONE_NO_ACTUAL_DATE",""),IF(AND($I81="Condition-based Maintenance",$AH81=""),"CBM_NO_MEASUREMENT",""),IF(OR($X81="",$X81=0),"INVALID_PERIOD",""),IF(AND($AA81&lt;&gt;"",$AB81&lt;&gt;"",$AB81&lt;$AA81),"DATE_SEQUENCE_ERROR",""),IF(AND($AB81&lt;&gt;"",$AB81&gt;DATE(2030,12,31)),"DATE_OUTLIER",""),IF($C81="","MISSING_QRCODE",""),IF($J81="UNKNOWN","UNKNOWN_PM_TYPE",""),IF($L81="UNKNOWN","UNKNOWN_STATUS",""))</f>
        <v>DONE_NO_ACTUAL_DATE</v>
      </c>
      <c r="AQ81" s="42" t="str">
        <f t="shared" si="9"/>
        <v>YES</v>
      </c>
    </row>
    <row r="82" spans="1:43" x14ac:dyDescent="0.3">
      <c r="A82" s="38">
        <f>IF('query (10)'!A82="","",'query (10)'!A82)</f>
        <v>115</v>
      </c>
      <c r="B82" s="38" t="str">
        <f>IF('query (10)'!B82="","",'query (10)'!B82)</f>
        <v/>
      </c>
      <c r="C82" s="38" t="str">
        <f>TRIM(UPPER('query (10)'!M82))</f>
        <v>GR-694</v>
      </c>
      <c r="D82" s="38" t="str">
        <f>TRIM(UPPER(IFERROR(_xlfn.TEXTBEFORE('query (10)'!L82,"("),'query (10)'!L82)))</f>
        <v>OUTER RING RACEWAY GRINDING MACHINE</v>
      </c>
      <c r="E82" s="38" t="str">
        <f>IFERROR(TRIM(UPPER(_xlfn.TEXTBEFORE(_xlfn.TEXTAFTER('query (10)'!L82,"("),")"))),"")</f>
        <v/>
      </c>
      <c r="F82" s="38" t="str">
        <f>TRIM('query (10)'!K82)</f>
        <v>KWD6</v>
      </c>
      <c r="G82" s="38" t="str">
        <f>IF('query (10)'!J82="","",'query (10)'!J82)</f>
        <v xml:space="preserve">Lubricant </v>
      </c>
      <c r="H82" s="38" t="str">
        <f>TRIM(UPPER('query (10)'!J82))</f>
        <v>LUBRICANT</v>
      </c>
      <c r="I82" s="38" t="str">
        <f>IF('query (10)'!F82="","",'query (10)'!F82)</f>
        <v>Time-based Maintenance</v>
      </c>
      <c r="J82" s="38" t="str">
        <f>IF('query (10)'!F82="","",IFERROR(INDEX(Cleaning_Rules!$B$14:$B$17,MATCH(TRIM('query (10)'!F82),Cleaning_Rules!$A$14:$A$17,0)),"UNKNOWN"))</f>
        <v>TBM</v>
      </c>
      <c r="K82" s="38" t="str">
        <f>IF('query (10)'!G82="","",'query (10)'!G82)</f>
        <v>เสร็จสิ้น</v>
      </c>
      <c r="L82" s="38" t="str">
        <f>IF('query (10)'!G82="","MISSING",IFERROR(INDEX(Cleaning_Rules!$B$5:$B$10,MATCH(TRIM('query (10)'!G82),Cleaning_Rules!$A$5:$A$10,0)),"UNKNOWN"))</f>
        <v>COMPLETED</v>
      </c>
      <c r="M82" s="38" t="str">
        <f>IF('query (10)'!I82="","",'query (10)'!I82)</f>
        <v>Mechanical</v>
      </c>
      <c r="N82" s="38" t="str">
        <f>IF('query (10)'!O82="","",'query (10)'!O82)</f>
        <v>Inspection</v>
      </c>
      <c r="O82" s="38" t="str">
        <f>IF('query (10)'!P82="","",'query (10)'!P82)</f>
        <v>Medium</v>
      </c>
      <c r="P82" s="38" t="str">
        <f>IF('query (10)'!N82="","",'query (10)'!N82)</f>
        <v xml:space="preserve">Change Filter Oil Lubricant 			
Cleaning Filter Oil Pump Lubricant			
Check and Change Oil Lubricant </v>
      </c>
      <c r="Q82" s="38" t="str">
        <f>TRIM('query (10)'!N82)</f>
        <v>Change Filter Oil Lubricant 			
Cleaning Filter Oil Pump Lubricant			
Check and Change Oil Lubricant</v>
      </c>
      <c r="R82" s="38" t="str">
        <f>TRIM(UPPER('query (10)'!R82))</f>
        <v>FILTER</v>
      </c>
      <c r="S82" s="38" t="str">
        <f>TRIM(UPPER('query (10)'!S82))</f>
        <v>EP910-010N</v>
      </c>
      <c r="T82" s="38" t="str">
        <f>IF('query (10)'!Q82="","",TRIM(UPPER('query (10)'!Q82)))</f>
        <v/>
      </c>
      <c r="U82" s="38" t="str">
        <f>IF('query (10)'!T82="","",'query (10)'!T82)</f>
        <v>1</v>
      </c>
      <c r="V82" s="39">
        <f>IF('query (10)'!T82="","",IFERROR(VALUE('query (10)'!T82),""))</f>
        <v>1</v>
      </c>
      <c r="W82" s="40">
        <f>IF('query (10)'!U82="","",'query (10)'!U82)</f>
        <v>295</v>
      </c>
      <c r="X82" s="39">
        <f>IF('query (10)'!V82="","",'query (10)'!V82)</f>
        <v>360</v>
      </c>
      <c r="Y82" s="41">
        <f>IF('query (10)'!W82="","",'query (10)'!W82)</f>
        <v>45967</v>
      </c>
      <c r="Z82" s="41" t="str">
        <f>IF('query (10)'!X82="","",'query (10)'!X82)</f>
        <v/>
      </c>
      <c r="AA82" s="41">
        <f>IF('query (10)'!Y82="","",'query (10)'!Y82)</f>
        <v>45967</v>
      </c>
      <c r="AB82" s="41">
        <f>IF('query (10)'!Z82="","",'query (10)'!Z82)</f>
        <v>46327</v>
      </c>
      <c r="AC82" s="38" t="str">
        <f>IF(OR('query (10)'!AA82="",COUNTIF(Cleaning_Rules!$A$21:$A$26,TRIM('query (10)'!AA82))&gt;0),"",TRIM('query (10)'!AA82))</f>
        <v/>
      </c>
      <c r="AD82" s="38" t="str">
        <f>IF('query (10)'!AB82="","",TRIM(IFERROR(_xlfn.TEXTBEFORE('query (10)'!AB82,"("),'query (10)'!AB82)))</f>
        <v/>
      </c>
      <c r="AE82" s="38" t="str">
        <f>IFERROR(LOWER(TRIM(_xlfn.TEXTBEFORE(_xlfn.TEXTAFTER('query (10)'!AB82,"("),")"))),"")</f>
        <v/>
      </c>
      <c r="AF82" s="38" t="str">
        <f>IF('query (10)'!AD82="","",TRIM('query (10)'!AD82))</f>
        <v>คุณานนต์ ปารวัณวงศ์</v>
      </c>
      <c r="AG82" s="38" t="str">
        <f>IF('query (10)'!AE82="","",TRIM('query (10)'!AE82))</f>
        <v>จักรภัทร โคตรสมบัติ</v>
      </c>
      <c r="AH82" s="38" t="str">
        <f>IF('query (10)'!AF82="","",IFERROR(VALUE('query (10)'!AF82),""))</f>
        <v/>
      </c>
      <c r="AI82" s="38" t="str">
        <f>IF('query (10)'!AG82="","",TRIM('query (10)'!AG82))</f>
        <v/>
      </c>
      <c r="AJ82" s="38" t="str">
        <f>IF('query (10)'!AH82="","",IFERROR(VALUE('query (10)'!AH82),""))</f>
        <v/>
      </c>
      <c r="AK82" s="38" t="str">
        <f>IF('query (10)'!AI82="","",TRIM('query (10)'!AI82))</f>
        <v/>
      </c>
      <c r="AL82" s="42">
        <f t="shared" si="5"/>
        <v>2025</v>
      </c>
      <c r="AM82" s="42" t="str">
        <f t="shared" si="6"/>
        <v>2025-11</v>
      </c>
      <c r="AN82" s="42" t="str">
        <f t="shared" ca="1" si="7"/>
        <v/>
      </c>
      <c r="AO82" s="42" t="str">
        <f t="shared" si="8"/>
        <v>GR-694 | OUTER RING RACEWAY GRINDING MACHINE | KWD6 | LUBRICANT | Time-based Maintenance | Mechanical | Inspection | Medium | Change Filter Oil Lubricant 			
Cleaning Filter Oil Pump Lubricant			
Check and Change Oil Lubricant | FILTER | EP910-010N | จักรภัทร โคตรสมบัติ</v>
      </c>
      <c r="AP82" s="42" t="str">
        <f>_xlfn.TEXTJOIN("; ",TRUE,IF(COUNTA('query (10)'!A82:AK82)&lt;=6,"NEAR_EMPTY_ROW",""),IF($K82="","MISSING_STATUS",""),IF(AND($K82="เสร็จสิ้น",$Z82=""),"DONE_NO_ACTUAL_DATE",""),IF(AND($I82="Condition-based Maintenance",$AH82=""),"CBM_NO_MEASUREMENT",""),IF(OR($X82="",$X82=0),"INVALID_PERIOD",""),IF(AND($AA82&lt;&gt;"",$AB82&lt;&gt;"",$AB82&lt;$AA82),"DATE_SEQUENCE_ERROR",""),IF(AND($AB82&lt;&gt;"",$AB82&gt;DATE(2030,12,31)),"DATE_OUTLIER",""),IF($C82="","MISSING_QRCODE",""),IF($J82="UNKNOWN","UNKNOWN_PM_TYPE",""),IF($L82="UNKNOWN","UNKNOWN_STATUS",""))</f>
        <v>DONE_NO_ACTUAL_DATE</v>
      </c>
      <c r="AQ82" s="42" t="str">
        <f t="shared" si="9"/>
        <v>YES</v>
      </c>
    </row>
    <row r="83" spans="1:43" x14ac:dyDescent="0.3">
      <c r="A83" s="38">
        <f>IF('query (10)'!A83="","",'query (10)'!A83)</f>
        <v>116</v>
      </c>
      <c r="B83" s="38" t="str">
        <f>IF('query (10)'!B83="","",'query (10)'!B83)</f>
        <v/>
      </c>
      <c r="C83" s="38" t="str">
        <f>TRIM(UPPER('query (10)'!M83))</f>
        <v>GR-689</v>
      </c>
      <c r="D83" s="38" t="str">
        <f>TRIM(UPPER(IFERROR(_xlfn.TEXTBEFORE('query (10)'!L83,"("),'query (10)'!L83)))</f>
        <v>INNER RING RACEWAY GRINDING MACHINE</v>
      </c>
      <c r="E83" s="38" t="str">
        <f>IFERROR(TRIM(UPPER(_xlfn.TEXTBEFORE(_xlfn.TEXTAFTER('query (10)'!L83,"("),")"))),"")</f>
        <v/>
      </c>
      <c r="F83" s="38" t="str">
        <f>TRIM('query (10)'!K83)</f>
        <v>KWD6</v>
      </c>
      <c r="G83" s="38" t="str">
        <f>IF('query (10)'!J83="","",'query (10)'!J83)</f>
        <v xml:space="preserve">Lubricant </v>
      </c>
      <c r="H83" s="38" t="str">
        <f>TRIM(UPPER('query (10)'!J83))</f>
        <v>LUBRICANT</v>
      </c>
      <c r="I83" s="38" t="str">
        <f>IF('query (10)'!F83="","",'query (10)'!F83)</f>
        <v>Time-based Maintenance</v>
      </c>
      <c r="J83" s="38" t="str">
        <f>IF('query (10)'!F83="","",IFERROR(INDEX(Cleaning_Rules!$B$14:$B$17,MATCH(TRIM('query (10)'!F83),Cleaning_Rules!$A$14:$A$17,0)),"UNKNOWN"))</f>
        <v>TBM</v>
      </c>
      <c r="K83" s="38" t="str">
        <f>IF('query (10)'!G83="","",'query (10)'!G83)</f>
        <v>เสร็จสิ้น</v>
      </c>
      <c r="L83" s="38" t="str">
        <f>IF('query (10)'!G83="","MISSING",IFERROR(INDEX(Cleaning_Rules!$B$5:$B$10,MATCH(TRIM('query (10)'!G83),Cleaning_Rules!$A$5:$A$10,0)),"UNKNOWN"))</f>
        <v>COMPLETED</v>
      </c>
      <c r="M83" s="38" t="str">
        <f>IF('query (10)'!I83="","",'query (10)'!I83)</f>
        <v>Mechanical</v>
      </c>
      <c r="N83" s="38" t="str">
        <f>IF('query (10)'!O83="","",'query (10)'!O83)</f>
        <v>Inspection</v>
      </c>
      <c r="O83" s="38" t="str">
        <f>IF('query (10)'!P83="","",'query (10)'!P83)</f>
        <v>Medium</v>
      </c>
      <c r="P83" s="38" t="str">
        <f>IF('query (10)'!N83="","",'query (10)'!N83)</f>
        <v xml:space="preserve">Change Filter Oil Lubricant 			
Cleaning Filter Oil Pump Lubricant			
Check and Change Oil Lubricant </v>
      </c>
      <c r="Q83" s="38" t="str">
        <f>TRIM('query (10)'!N83)</f>
        <v>Change Filter Oil Lubricant 			
Cleaning Filter Oil Pump Lubricant			
Check and Change Oil Lubricant</v>
      </c>
      <c r="R83" s="38" t="str">
        <f>TRIM(UPPER('query (10)'!R83))</f>
        <v>FILTER</v>
      </c>
      <c r="S83" s="38" t="str">
        <f>TRIM(UPPER('query (10)'!S83))</f>
        <v>EP910-010N</v>
      </c>
      <c r="T83" s="38" t="str">
        <f>IF('query (10)'!Q83="","",TRIM(UPPER('query (10)'!Q83)))</f>
        <v/>
      </c>
      <c r="U83" s="38" t="str">
        <f>IF('query (10)'!T83="","",'query (10)'!T83)</f>
        <v>1</v>
      </c>
      <c r="V83" s="39">
        <f>IF('query (10)'!T83="","",IFERROR(VALUE('query (10)'!T83),""))</f>
        <v>1</v>
      </c>
      <c r="W83" s="40">
        <f>IF('query (10)'!U83="","",'query (10)'!U83)</f>
        <v>295</v>
      </c>
      <c r="X83" s="39">
        <f>IF('query (10)'!V83="","",'query (10)'!V83)</f>
        <v>360</v>
      </c>
      <c r="Y83" s="41">
        <f>IF('query (10)'!W83="","",'query (10)'!W83)</f>
        <v>45967</v>
      </c>
      <c r="Z83" s="41" t="str">
        <f>IF('query (10)'!X83="","",'query (10)'!X83)</f>
        <v/>
      </c>
      <c r="AA83" s="41">
        <f>IF('query (10)'!Y83="","",'query (10)'!Y83)</f>
        <v>45967</v>
      </c>
      <c r="AB83" s="41">
        <f>IF('query (10)'!Z83="","",'query (10)'!Z83)</f>
        <v>46327</v>
      </c>
      <c r="AC83" s="38" t="str">
        <f>IF(OR('query (10)'!AA83="",COUNTIF(Cleaning_Rules!$A$21:$A$26,TRIM('query (10)'!AA83))&gt;0),"",TRIM('query (10)'!AA83))</f>
        <v/>
      </c>
      <c r="AD83" s="38" t="str">
        <f>IF('query (10)'!AB83="","",TRIM(IFERROR(_xlfn.TEXTBEFORE('query (10)'!AB83,"("),'query (10)'!AB83)))</f>
        <v/>
      </c>
      <c r="AE83" s="38" t="str">
        <f>IFERROR(LOWER(TRIM(_xlfn.TEXTBEFORE(_xlfn.TEXTAFTER('query (10)'!AB83,"("),")"))),"")</f>
        <v/>
      </c>
      <c r="AF83" s="38" t="str">
        <f>IF('query (10)'!AD83="","",TRIM('query (10)'!AD83))</f>
        <v>คุณานนต์ ปารวัณวงศ์</v>
      </c>
      <c r="AG83" s="38" t="str">
        <f>IF('query (10)'!AE83="","",TRIM('query (10)'!AE83))</f>
        <v>ภูชิต กุลเสรี</v>
      </c>
      <c r="AH83" s="38" t="str">
        <f>IF('query (10)'!AF83="","",IFERROR(VALUE('query (10)'!AF83),""))</f>
        <v/>
      </c>
      <c r="AI83" s="38" t="str">
        <f>IF('query (10)'!AG83="","",TRIM('query (10)'!AG83))</f>
        <v/>
      </c>
      <c r="AJ83" s="38" t="str">
        <f>IF('query (10)'!AH83="","",IFERROR(VALUE('query (10)'!AH83),""))</f>
        <v/>
      </c>
      <c r="AK83" s="38" t="str">
        <f>IF('query (10)'!AI83="","",TRIM('query (10)'!AI83))</f>
        <v/>
      </c>
      <c r="AL83" s="42">
        <f t="shared" si="5"/>
        <v>2025</v>
      </c>
      <c r="AM83" s="42" t="str">
        <f t="shared" si="6"/>
        <v>2025-11</v>
      </c>
      <c r="AN83" s="42" t="str">
        <f t="shared" ca="1" si="7"/>
        <v/>
      </c>
      <c r="AO83" s="42" t="str">
        <f t="shared" si="8"/>
        <v>GR-689 | INNER RING RACEWAY GRINDING MACHINE | KWD6 | LUBRICANT | Time-based Maintenance | Mechanical | Inspection | Medium | Change Filter Oil Lubricant 			
Cleaning Filter Oil Pump Lubricant			
Check and Change Oil Lubricant | FILTER | EP910-010N | ภูชิต กุลเสรี</v>
      </c>
      <c r="AP83" s="42" t="str">
        <f>_xlfn.TEXTJOIN("; ",TRUE,IF(COUNTA('query (10)'!A83:AK83)&lt;=6,"NEAR_EMPTY_ROW",""),IF($K83="","MISSING_STATUS",""),IF(AND($K83="เสร็จสิ้น",$Z83=""),"DONE_NO_ACTUAL_DATE",""),IF(AND($I83="Condition-based Maintenance",$AH83=""),"CBM_NO_MEASUREMENT",""),IF(OR($X83="",$X83=0),"INVALID_PERIOD",""),IF(AND($AA83&lt;&gt;"",$AB83&lt;&gt;"",$AB83&lt;$AA83),"DATE_SEQUENCE_ERROR",""),IF(AND($AB83&lt;&gt;"",$AB83&gt;DATE(2030,12,31)),"DATE_OUTLIER",""),IF($C83="","MISSING_QRCODE",""),IF($J83="UNKNOWN","UNKNOWN_PM_TYPE",""),IF($L83="UNKNOWN","UNKNOWN_STATUS",""))</f>
        <v>DONE_NO_ACTUAL_DATE</v>
      </c>
      <c r="AQ83" s="42" t="str">
        <f t="shared" si="9"/>
        <v>YES</v>
      </c>
    </row>
    <row r="84" spans="1:43" x14ac:dyDescent="0.3">
      <c r="A84" s="38">
        <f>IF('query (10)'!A84="","",'query (10)'!A84)</f>
        <v>117</v>
      </c>
      <c r="B84" s="38" t="str">
        <f>IF('query (10)'!B84="","",'query (10)'!B84)</f>
        <v/>
      </c>
      <c r="C84" s="38" t="str">
        <f>TRIM(UPPER('query (10)'!M84))</f>
        <v>GR-690</v>
      </c>
      <c r="D84" s="38" t="str">
        <f>TRIM(UPPER(IFERROR(_xlfn.TEXTBEFORE('query (10)'!L84,"("),'query (10)'!L84)))</f>
        <v>INNER RING RIB GRINDING MACHINE</v>
      </c>
      <c r="E84" s="38" t="str">
        <f>IFERROR(TRIM(UPPER(_xlfn.TEXTBEFORE(_xlfn.TEXTAFTER('query (10)'!L84,"("),")"))),"")</f>
        <v/>
      </c>
      <c r="F84" s="38" t="str">
        <f>TRIM('query (10)'!K84)</f>
        <v>KWD6</v>
      </c>
      <c r="G84" s="38" t="str">
        <f>IF('query (10)'!J84="","",'query (10)'!J84)</f>
        <v xml:space="preserve">Lubricant </v>
      </c>
      <c r="H84" s="38" t="str">
        <f>TRIM(UPPER('query (10)'!J84))</f>
        <v>LUBRICANT</v>
      </c>
      <c r="I84" s="38" t="str">
        <f>IF('query (10)'!F84="","",'query (10)'!F84)</f>
        <v>Time-based Maintenance</v>
      </c>
      <c r="J84" s="38" t="str">
        <f>IF('query (10)'!F84="","",IFERROR(INDEX(Cleaning_Rules!$B$14:$B$17,MATCH(TRIM('query (10)'!F84),Cleaning_Rules!$A$14:$A$17,0)),"UNKNOWN"))</f>
        <v>TBM</v>
      </c>
      <c r="K84" s="38" t="str">
        <f>IF('query (10)'!G84="","",'query (10)'!G84)</f>
        <v>เสร็จสิ้น</v>
      </c>
      <c r="L84" s="38" t="str">
        <f>IF('query (10)'!G84="","MISSING",IFERROR(INDEX(Cleaning_Rules!$B$5:$B$10,MATCH(TRIM('query (10)'!G84),Cleaning_Rules!$A$5:$A$10,0)),"UNKNOWN"))</f>
        <v>COMPLETED</v>
      </c>
      <c r="M84" s="38" t="str">
        <f>IF('query (10)'!I84="","",'query (10)'!I84)</f>
        <v>Mechanical</v>
      </c>
      <c r="N84" s="38" t="str">
        <f>IF('query (10)'!O84="","",'query (10)'!O84)</f>
        <v>Inspection</v>
      </c>
      <c r="O84" s="38" t="str">
        <f>IF('query (10)'!P84="","",'query (10)'!P84)</f>
        <v>Medium</v>
      </c>
      <c r="P84" s="38" t="str">
        <f>IF('query (10)'!N84="","",'query (10)'!N84)</f>
        <v xml:space="preserve">Change Filter Oil Lubricant 			
Cleaning Filter Oil Pump Lubricant			
Check and Change Oil Lubricant </v>
      </c>
      <c r="Q84" s="38" t="str">
        <f>TRIM('query (10)'!N84)</f>
        <v>Change Filter Oil Lubricant 			
Cleaning Filter Oil Pump Lubricant			
Check and Change Oil Lubricant</v>
      </c>
      <c r="R84" s="38" t="str">
        <f>TRIM(UPPER('query (10)'!R84))</f>
        <v>FILTER</v>
      </c>
      <c r="S84" s="38" t="str">
        <f>TRIM(UPPER('query (10)'!S84))</f>
        <v>EP910-010N</v>
      </c>
      <c r="T84" s="38" t="str">
        <f>IF('query (10)'!Q84="","",TRIM(UPPER('query (10)'!Q84)))</f>
        <v/>
      </c>
      <c r="U84" s="38" t="str">
        <f>IF('query (10)'!T84="","",'query (10)'!T84)</f>
        <v>1</v>
      </c>
      <c r="V84" s="39">
        <f>IF('query (10)'!T84="","",IFERROR(VALUE('query (10)'!T84),""))</f>
        <v>1</v>
      </c>
      <c r="W84" s="40">
        <f>IF('query (10)'!U84="","",'query (10)'!U84)</f>
        <v>295</v>
      </c>
      <c r="X84" s="39">
        <f>IF('query (10)'!V84="","",'query (10)'!V84)</f>
        <v>360</v>
      </c>
      <c r="Y84" s="41">
        <f>IF('query (10)'!W84="","",'query (10)'!W84)</f>
        <v>45967</v>
      </c>
      <c r="Z84" s="41" t="str">
        <f>IF('query (10)'!X84="","",'query (10)'!X84)</f>
        <v/>
      </c>
      <c r="AA84" s="41">
        <f>IF('query (10)'!Y84="","",'query (10)'!Y84)</f>
        <v>45967</v>
      </c>
      <c r="AB84" s="41">
        <f>IF('query (10)'!Z84="","",'query (10)'!Z84)</f>
        <v>46327</v>
      </c>
      <c r="AC84" s="38" t="str">
        <f>IF(OR('query (10)'!AA84="",COUNTIF(Cleaning_Rules!$A$21:$A$26,TRIM('query (10)'!AA84))&gt;0),"",TRIM('query (10)'!AA84))</f>
        <v/>
      </c>
      <c r="AD84" s="38" t="str">
        <f>IF('query (10)'!AB84="","",TRIM(IFERROR(_xlfn.TEXTBEFORE('query (10)'!AB84,"("),'query (10)'!AB84)))</f>
        <v/>
      </c>
      <c r="AE84" s="38" t="str">
        <f>IFERROR(LOWER(TRIM(_xlfn.TEXTBEFORE(_xlfn.TEXTAFTER('query (10)'!AB84,"("),")"))),"")</f>
        <v/>
      </c>
      <c r="AF84" s="38" t="str">
        <f>IF('query (10)'!AD84="","",TRIM('query (10)'!AD84))</f>
        <v>คุณานนต์ ปารวัณวงศ์</v>
      </c>
      <c r="AG84" s="38" t="str">
        <f>IF('query (10)'!AE84="","",TRIM('query (10)'!AE84))</f>
        <v>ผะหลา สีแดง</v>
      </c>
      <c r="AH84" s="38" t="str">
        <f>IF('query (10)'!AF84="","",IFERROR(VALUE('query (10)'!AF84),""))</f>
        <v/>
      </c>
      <c r="AI84" s="38" t="str">
        <f>IF('query (10)'!AG84="","",TRIM('query (10)'!AG84))</f>
        <v/>
      </c>
      <c r="AJ84" s="38" t="str">
        <f>IF('query (10)'!AH84="","",IFERROR(VALUE('query (10)'!AH84),""))</f>
        <v/>
      </c>
      <c r="AK84" s="38" t="str">
        <f>IF('query (10)'!AI84="","",TRIM('query (10)'!AI84))</f>
        <v/>
      </c>
      <c r="AL84" s="42">
        <f t="shared" si="5"/>
        <v>2025</v>
      </c>
      <c r="AM84" s="42" t="str">
        <f t="shared" si="6"/>
        <v>2025-11</v>
      </c>
      <c r="AN84" s="42" t="str">
        <f t="shared" ca="1" si="7"/>
        <v/>
      </c>
      <c r="AO84" s="42" t="str">
        <f t="shared" si="8"/>
        <v>GR-690 | INNER RING RIB GRINDING MACHINE | KWD6 | LUBRICANT | Time-based Maintenance | Mechanical | Inspection | Medium | Change Filter Oil Lubricant 			
Cleaning Filter Oil Pump Lubricant			
Check and Change Oil Lubricant | FILTER | EP910-010N | ผะหลา สีแดง</v>
      </c>
      <c r="AP84" s="42" t="str">
        <f>_xlfn.TEXTJOIN("; ",TRUE,IF(COUNTA('query (10)'!A84:AK84)&lt;=6,"NEAR_EMPTY_ROW",""),IF($K84="","MISSING_STATUS",""),IF(AND($K84="เสร็จสิ้น",$Z84=""),"DONE_NO_ACTUAL_DATE",""),IF(AND($I84="Condition-based Maintenance",$AH84=""),"CBM_NO_MEASUREMENT",""),IF(OR($X84="",$X84=0),"INVALID_PERIOD",""),IF(AND($AA84&lt;&gt;"",$AB84&lt;&gt;"",$AB84&lt;$AA84),"DATE_SEQUENCE_ERROR",""),IF(AND($AB84&lt;&gt;"",$AB84&gt;DATE(2030,12,31)),"DATE_OUTLIER",""),IF($C84="","MISSING_QRCODE",""),IF($J84="UNKNOWN","UNKNOWN_PM_TYPE",""),IF($L84="UNKNOWN","UNKNOWN_STATUS",""))</f>
        <v>DONE_NO_ACTUAL_DATE</v>
      </c>
      <c r="AQ84" s="42" t="str">
        <f t="shared" si="9"/>
        <v>YES</v>
      </c>
    </row>
    <row r="85" spans="1:43" x14ac:dyDescent="0.3">
      <c r="A85" s="38">
        <f>IF('query (10)'!A85="","",'query (10)'!A85)</f>
        <v>118</v>
      </c>
      <c r="B85" s="38" t="str">
        <f>IF('query (10)'!B85="","",'query (10)'!B85)</f>
        <v/>
      </c>
      <c r="C85" s="38" t="str">
        <f>TRIM(UPPER('query (10)'!M85))</f>
        <v>GR-691</v>
      </c>
      <c r="D85" s="38" t="str">
        <f>TRIM(UPPER(IFERROR(_xlfn.TEXTBEFORE('query (10)'!L85,"("),'query (10)'!L85)))</f>
        <v>INNER RING BORE GRINDING MACHINE</v>
      </c>
      <c r="E85" s="38" t="str">
        <f>IFERROR(TRIM(UPPER(_xlfn.TEXTBEFORE(_xlfn.TEXTAFTER('query (10)'!L85,"("),")"))),"")</f>
        <v/>
      </c>
      <c r="F85" s="38" t="str">
        <f>TRIM('query (10)'!K85)</f>
        <v>KWD6</v>
      </c>
      <c r="G85" s="38" t="str">
        <f>IF('query (10)'!J85="","",'query (10)'!J85)</f>
        <v xml:space="preserve">Lubricant </v>
      </c>
      <c r="H85" s="38" t="str">
        <f>TRIM(UPPER('query (10)'!J85))</f>
        <v>LUBRICANT</v>
      </c>
      <c r="I85" s="38" t="str">
        <f>IF('query (10)'!F85="","",'query (10)'!F85)</f>
        <v>Time-based Maintenance</v>
      </c>
      <c r="J85" s="38" t="str">
        <f>IF('query (10)'!F85="","",IFERROR(INDEX(Cleaning_Rules!$B$14:$B$17,MATCH(TRIM('query (10)'!F85),Cleaning_Rules!$A$14:$A$17,0)),"UNKNOWN"))</f>
        <v>TBM</v>
      </c>
      <c r="K85" s="38" t="str">
        <f>IF('query (10)'!G85="","",'query (10)'!G85)</f>
        <v>เสร็จสิ้น</v>
      </c>
      <c r="L85" s="38" t="str">
        <f>IF('query (10)'!G85="","MISSING",IFERROR(INDEX(Cleaning_Rules!$B$5:$B$10,MATCH(TRIM('query (10)'!G85),Cleaning_Rules!$A$5:$A$10,0)),"UNKNOWN"))</f>
        <v>COMPLETED</v>
      </c>
      <c r="M85" s="38" t="str">
        <f>IF('query (10)'!I85="","",'query (10)'!I85)</f>
        <v>Mechanical</v>
      </c>
      <c r="N85" s="38" t="str">
        <f>IF('query (10)'!O85="","",'query (10)'!O85)</f>
        <v>Inspection</v>
      </c>
      <c r="O85" s="38" t="str">
        <f>IF('query (10)'!P85="","",'query (10)'!P85)</f>
        <v>Medium</v>
      </c>
      <c r="P85" s="38" t="str">
        <f>IF('query (10)'!N85="","",'query (10)'!N85)</f>
        <v xml:space="preserve">Change Filter Oil Lubricant 			
Cleaning Filter Oil Pump Lubricant			
Check and Change Oil Lubricant </v>
      </c>
      <c r="Q85" s="38" t="str">
        <f>TRIM('query (10)'!N85)</f>
        <v>Change Filter Oil Lubricant 			
Cleaning Filter Oil Pump Lubricant			
Check and Change Oil Lubricant</v>
      </c>
      <c r="R85" s="38" t="str">
        <f>TRIM(UPPER('query (10)'!R85))</f>
        <v>FILTER</v>
      </c>
      <c r="S85" s="38" t="str">
        <f>TRIM(UPPER('query (10)'!S85))</f>
        <v>EP910-010N</v>
      </c>
      <c r="T85" s="38" t="str">
        <f>IF('query (10)'!Q85="","",TRIM(UPPER('query (10)'!Q85)))</f>
        <v/>
      </c>
      <c r="U85" s="38" t="str">
        <f>IF('query (10)'!T85="","",'query (10)'!T85)</f>
        <v>1</v>
      </c>
      <c r="V85" s="39">
        <f>IF('query (10)'!T85="","",IFERROR(VALUE('query (10)'!T85),""))</f>
        <v>1</v>
      </c>
      <c r="W85" s="40">
        <f>IF('query (10)'!U85="","",'query (10)'!U85)</f>
        <v>295</v>
      </c>
      <c r="X85" s="39">
        <f>IF('query (10)'!V85="","",'query (10)'!V85)</f>
        <v>360</v>
      </c>
      <c r="Y85" s="41">
        <f>IF('query (10)'!W85="","",'query (10)'!W85)</f>
        <v>45967</v>
      </c>
      <c r="Z85" s="41" t="str">
        <f>IF('query (10)'!X85="","",'query (10)'!X85)</f>
        <v/>
      </c>
      <c r="AA85" s="41">
        <f>IF('query (10)'!Y85="","",'query (10)'!Y85)</f>
        <v>45967</v>
      </c>
      <c r="AB85" s="41">
        <f>IF('query (10)'!Z85="","",'query (10)'!Z85)</f>
        <v>46327</v>
      </c>
      <c r="AC85" s="38" t="str">
        <f>IF(OR('query (10)'!AA85="",COUNTIF(Cleaning_Rules!$A$21:$A$26,TRIM('query (10)'!AA85))&gt;0),"",TRIM('query (10)'!AA85))</f>
        <v/>
      </c>
      <c r="AD85" s="38" t="str">
        <f>IF('query (10)'!AB85="","",TRIM(IFERROR(_xlfn.TEXTBEFORE('query (10)'!AB85,"("),'query (10)'!AB85)))</f>
        <v/>
      </c>
      <c r="AE85" s="38" t="str">
        <f>IFERROR(LOWER(TRIM(_xlfn.TEXTBEFORE(_xlfn.TEXTAFTER('query (10)'!AB85,"("),")"))),"")</f>
        <v/>
      </c>
      <c r="AF85" s="38" t="str">
        <f>IF('query (10)'!AD85="","",TRIM('query (10)'!AD85))</f>
        <v>คุณานนต์ ปารวัณวงศ์</v>
      </c>
      <c r="AG85" s="38" t="str">
        <f>IF('query (10)'!AE85="","",TRIM('query (10)'!AE85))</f>
        <v>เจษฎา ผิวบาง</v>
      </c>
      <c r="AH85" s="38" t="str">
        <f>IF('query (10)'!AF85="","",IFERROR(VALUE('query (10)'!AF85),""))</f>
        <v/>
      </c>
      <c r="AI85" s="38" t="str">
        <f>IF('query (10)'!AG85="","",TRIM('query (10)'!AG85))</f>
        <v/>
      </c>
      <c r="AJ85" s="38" t="str">
        <f>IF('query (10)'!AH85="","",IFERROR(VALUE('query (10)'!AH85),""))</f>
        <v/>
      </c>
      <c r="AK85" s="38" t="str">
        <f>IF('query (10)'!AI85="","",TRIM('query (10)'!AI85))</f>
        <v/>
      </c>
      <c r="AL85" s="42">
        <f t="shared" si="5"/>
        <v>2025</v>
      </c>
      <c r="AM85" s="42" t="str">
        <f t="shared" si="6"/>
        <v>2025-11</v>
      </c>
      <c r="AN85" s="42" t="str">
        <f t="shared" ca="1" si="7"/>
        <v/>
      </c>
      <c r="AO85" s="42" t="str">
        <f t="shared" si="8"/>
        <v>GR-691 | INNER RING BORE GRINDING MACHINE | KWD6 | LUBRICANT | Time-based Maintenance | Mechanical | Inspection | Medium | Change Filter Oil Lubricant 			
Cleaning Filter Oil Pump Lubricant			
Check and Change Oil Lubricant | FILTER | EP910-010N | เจษฎา ผิวบาง</v>
      </c>
      <c r="AP85" s="42" t="str">
        <f>_xlfn.TEXTJOIN("; ",TRUE,IF(COUNTA('query (10)'!A85:AK85)&lt;=6,"NEAR_EMPTY_ROW",""),IF($K85="","MISSING_STATUS",""),IF(AND($K85="เสร็จสิ้น",$Z85=""),"DONE_NO_ACTUAL_DATE",""),IF(AND($I85="Condition-based Maintenance",$AH85=""),"CBM_NO_MEASUREMENT",""),IF(OR($X85="",$X85=0),"INVALID_PERIOD",""),IF(AND($AA85&lt;&gt;"",$AB85&lt;&gt;"",$AB85&lt;$AA85),"DATE_SEQUENCE_ERROR",""),IF(AND($AB85&lt;&gt;"",$AB85&gt;DATE(2030,12,31)),"DATE_OUTLIER",""),IF($C85="","MISSING_QRCODE",""),IF($J85="UNKNOWN","UNKNOWN_PM_TYPE",""),IF($L85="UNKNOWN","UNKNOWN_STATUS",""))</f>
        <v>DONE_NO_ACTUAL_DATE</v>
      </c>
      <c r="AQ85" s="42" t="str">
        <f t="shared" si="9"/>
        <v>YES</v>
      </c>
    </row>
    <row r="86" spans="1:43" x14ac:dyDescent="0.3">
      <c r="A86" s="38">
        <f>IF('query (10)'!A86="","",'query (10)'!A86)</f>
        <v>119</v>
      </c>
      <c r="B86" s="38" t="str">
        <f>IF('query (10)'!B86="","",'query (10)'!B86)</f>
        <v/>
      </c>
      <c r="C86" s="38" t="str">
        <f>TRIM(UPPER('query (10)'!M86))</f>
        <v>GR-838</v>
      </c>
      <c r="D86" s="38" t="str">
        <f>TRIM(UPPER(IFERROR(_xlfn.TEXTBEFORE('query (10)'!L86,"("),'query (10)'!L86)))</f>
        <v>OUTER RING RACEWAY GRINDING MACHINE</v>
      </c>
      <c r="E86" s="38" t="str">
        <f>IFERROR(TRIM(UPPER(_xlfn.TEXTBEFORE(_xlfn.TEXTAFTER('query (10)'!L86,"("),")"))),"")</f>
        <v/>
      </c>
      <c r="F86" s="38" t="str">
        <f>TRIM('query (10)'!K86)</f>
        <v>KWD7</v>
      </c>
      <c r="G86" s="38" t="str">
        <f>IF('query (10)'!J86="","",'query (10)'!J86)</f>
        <v xml:space="preserve">Lubricant </v>
      </c>
      <c r="H86" s="38" t="str">
        <f>TRIM(UPPER('query (10)'!J86))</f>
        <v>LUBRICANT</v>
      </c>
      <c r="I86" s="38" t="str">
        <f>IF('query (10)'!F86="","",'query (10)'!F86)</f>
        <v>Time-based Maintenance</v>
      </c>
      <c r="J86" s="38" t="str">
        <f>IF('query (10)'!F86="","",IFERROR(INDEX(Cleaning_Rules!$B$14:$B$17,MATCH(TRIM('query (10)'!F86),Cleaning_Rules!$A$14:$A$17,0)),"UNKNOWN"))</f>
        <v>TBM</v>
      </c>
      <c r="K86" s="38" t="str">
        <f>IF('query (10)'!G86="","",'query (10)'!G86)</f>
        <v>เสร็จสิ้น</v>
      </c>
      <c r="L86" s="38" t="str">
        <f>IF('query (10)'!G86="","MISSING",IFERROR(INDEX(Cleaning_Rules!$B$5:$B$10,MATCH(TRIM('query (10)'!G86),Cleaning_Rules!$A$5:$A$10,0)),"UNKNOWN"))</f>
        <v>COMPLETED</v>
      </c>
      <c r="M86" s="38" t="str">
        <f>IF('query (10)'!I86="","",'query (10)'!I86)</f>
        <v>Mechanical</v>
      </c>
      <c r="N86" s="38" t="str">
        <f>IF('query (10)'!O86="","",'query (10)'!O86)</f>
        <v>Inspection</v>
      </c>
      <c r="O86" s="38" t="str">
        <f>IF('query (10)'!P86="","",'query (10)'!P86)</f>
        <v>Medium</v>
      </c>
      <c r="P86" s="38" t="str">
        <f>IF('query (10)'!N86="","",'query (10)'!N86)</f>
        <v xml:space="preserve">Change Filter Oil Lubricant 			
Cleaning Filter Oil Pump Lubricant			
Check and Change Oil Lubricant </v>
      </c>
      <c r="Q86" s="38" t="str">
        <f>TRIM('query (10)'!N86)</f>
        <v>Change Filter Oil Lubricant 			
Cleaning Filter Oil Pump Lubricant			
Check and Change Oil Lubricant</v>
      </c>
      <c r="R86" s="38" t="str">
        <f>TRIM(UPPER('query (10)'!R86))</f>
        <v>FILTER</v>
      </c>
      <c r="S86" s="38" t="str">
        <f>TRIM(UPPER('query (10)'!S86))</f>
        <v>EP910-010N</v>
      </c>
      <c r="T86" s="38" t="str">
        <f>IF('query (10)'!Q86="","",TRIM(UPPER('query (10)'!Q86)))</f>
        <v/>
      </c>
      <c r="U86" s="38" t="str">
        <f>IF('query (10)'!T86="","",'query (10)'!T86)</f>
        <v>1</v>
      </c>
      <c r="V86" s="39">
        <f>IF('query (10)'!T86="","",IFERROR(VALUE('query (10)'!T86),""))</f>
        <v>1</v>
      </c>
      <c r="W86" s="40">
        <f>IF('query (10)'!U86="","",'query (10)'!U86)</f>
        <v>295</v>
      </c>
      <c r="X86" s="39">
        <f>IF('query (10)'!V86="","",'query (10)'!V86)</f>
        <v>360</v>
      </c>
      <c r="Y86" s="41">
        <f>IF('query (10)'!W86="","",'query (10)'!W86)</f>
        <v>45968</v>
      </c>
      <c r="Z86" s="41" t="str">
        <f>IF('query (10)'!X86="","",'query (10)'!X86)</f>
        <v/>
      </c>
      <c r="AA86" s="41">
        <f>IF('query (10)'!Y86="","",'query (10)'!Y86)</f>
        <v>45968</v>
      </c>
      <c r="AB86" s="41">
        <f>IF('query (10)'!Z86="","",'query (10)'!Z86)</f>
        <v>46328</v>
      </c>
      <c r="AC86" s="38" t="str">
        <f>IF(OR('query (10)'!AA86="",COUNTIF(Cleaning_Rules!$A$21:$A$26,TRIM('query (10)'!AA86))&gt;0),"",TRIM('query (10)'!AA86))</f>
        <v/>
      </c>
      <c r="AD86" s="38" t="str">
        <f>IF('query (10)'!AB86="","",TRIM(IFERROR(_xlfn.TEXTBEFORE('query (10)'!AB86,"("),'query (10)'!AB86)))</f>
        <v/>
      </c>
      <c r="AE86" s="38" t="str">
        <f>IFERROR(LOWER(TRIM(_xlfn.TEXTBEFORE(_xlfn.TEXTAFTER('query (10)'!AB86,"("),")"))),"")</f>
        <v/>
      </c>
      <c r="AF86" s="38" t="str">
        <f>IF('query (10)'!AD86="","",TRIM('query (10)'!AD86))</f>
        <v>คุณานนต์ ปารวัณวงศ์</v>
      </c>
      <c r="AG86" s="38" t="str">
        <f>IF('query (10)'!AE86="","",TRIM('query (10)'!AE86))</f>
        <v>จักรภัทร โคตรสมบัติ</v>
      </c>
      <c r="AH86" s="38" t="str">
        <f>IF('query (10)'!AF86="","",IFERROR(VALUE('query (10)'!AF86),""))</f>
        <v/>
      </c>
      <c r="AI86" s="38" t="str">
        <f>IF('query (10)'!AG86="","",TRIM('query (10)'!AG86))</f>
        <v/>
      </c>
      <c r="AJ86" s="38" t="str">
        <f>IF('query (10)'!AH86="","",IFERROR(VALUE('query (10)'!AH86),""))</f>
        <v/>
      </c>
      <c r="AK86" s="38" t="str">
        <f>IF('query (10)'!AI86="","",TRIM('query (10)'!AI86))</f>
        <v/>
      </c>
      <c r="AL86" s="42">
        <f t="shared" si="5"/>
        <v>2025</v>
      </c>
      <c r="AM86" s="42" t="str">
        <f t="shared" si="6"/>
        <v>2025-11</v>
      </c>
      <c r="AN86" s="42" t="str">
        <f t="shared" ca="1" si="7"/>
        <v/>
      </c>
      <c r="AO86" s="42" t="str">
        <f t="shared" si="8"/>
        <v>GR-838 | OUTER RING RACEWAY GRINDING MACHINE | KWD7 | LUBRICANT | Time-based Maintenance | Mechanical | Inspection | Medium | Change Filter Oil Lubricant 			
Cleaning Filter Oil Pump Lubricant			
Check and Change Oil Lubricant | FILTER | EP910-010N | จักรภัทร โคตรสมบัติ</v>
      </c>
      <c r="AP86" s="42" t="str">
        <f>_xlfn.TEXTJOIN("; ",TRUE,IF(COUNTA('query (10)'!A86:AK86)&lt;=6,"NEAR_EMPTY_ROW",""),IF($K86="","MISSING_STATUS",""),IF(AND($K86="เสร็จสิ้น",$Z86=""),"DONE_NO_ACTUAL_DATE",""),IF(AND($I86="Condition-based Maintenance",$AH86=""),"CBM_NO_MEASUREMENT",""),IF(OR($X86="",$X86=0),"INVALID_PERIOD",""),IF(AND($AA86&lt;&gt;"",$AB86&lt;&gt;"",$AB86&lt;$AA86),"DATE_SEQUENCE_ERROR",""),IF(AND($AB86&lt;&gt;"",$AB86&gt;DATE(2030,12,31)),"DATE_OUTLIER",""),IF($C86="","MISSING_QRCODE",""),IF($J86="UNKNOWN","UNKNOWN_PM_TYPE",""),IF($L86="UNKNOWN","UNKNOWN_STATUS",""))</f>
        <v>DONE_NO_ACTUAL_DATE</v>
      </c>
      <c r="AQ86" s="42" t="str">
        <f t="shared" si="9"/>
        <v>YES</v>
      </c>
    </row>
    <row r="87" spans="1:43" x14ac:dyDescent="0.3">
      <c r="A87" s="38">
        <f>IF('query (10)'!A87="","",'query (10)'!A87)</f>
        <v>121</v>
      </c>
      <c r="B87" s="38" t="str">
        <f>IF('query (10)'!B87="","",'query (10)'!B87)</f>
        <v/>
      </c>
      <c r="C87" s="38" t="str">
        <f>TRIM(UPPER('query (10)'!M87))</f>
        <v>GR-825</v>
      </c>
      <c r="D87" s="38" t="str">
        <f>TRIM(UPPER(IFERROR(_xlfn.TEXTBEFORE('query (10)'!L87,"("),'query (10)'!L87)))</f>
        <v>INNER RING RACEWAY GRINDING MACHINE</v>
      </c>
      <c r="E87" s="38" t="str">
        <f>IFERROR(TRIM(UPPER(_xlfn.TEXTBEFORE(_xlfn.TEXTAFTER('query (10)'!L87,"("),")"))),"")</f>
        <v/>
      </c>
      <c r="F87" s="38" t="str">
        <f>TRIM('query (10)'!K87)</f>
        <v>KWD7</v>
      </c>
      <c r="G87" s="38" t="str">
        <f>IF('query (10)'!J87="","",'query (10)'!J87)</f>
        <v xml:space="preserve">Lubricant </v>
      </c>
      <c r="H87" s="38" t="str">
        <f>TRIM(UPPER('query (10)'!J87))</f>
        <v>LUBRICANT</v>
      </c>
      <c r="I87" s="38" t="str">
        <f>IF('query (10)'!F87="","",'query (10)'!F87)</f>
        <v>Time-based Maintenance</v>
      </c>
      <c r="J87" s="38" t="str">
        <f>IF('query (10)'!F87="","",IFERROR(INDEX(Cleaning_Rules!$B$14:$B$17,MATCH(TRIM('query (10)'!F87),Cleaning_Rules!$A$14:$A$17,0)),"UNKNOWN"))</f>
        <v>TBM</v>
      </c>
      <c r="K87" s="38" t="str">
        <f>IF('query (10)'!G87="","",'query (10)'!G87)</f>
        <v>เสร็จสิ้น</v>
      </c>
      <c r="L87" s="38" t="str">
        <f>IF('query (10)'!G87="","MISSING",IFERROR(INDEX(Cleaning_Rules!$B$5:$B$10,MATCH(TRIM('query (10)'!G87),Cleaning_Rules!$A$5:$A$10,0)),"UNKNOWN"))</f>
        <v>COMPLETED</v>
      </c>
      <c r="M87" s="38" t="str">
        <f>IF('query (10)'!I87="","",'query (10)'!I87)</f>
        <v>Mechanical</v>
      </c>
      <c r="N87" s="38" t="str">
        <f>IF('query (10)'!O87="","",'query (10)'!O87)</f>
        <v>Inspection</v>
      </c>
      <c r="O87" s="38" t="str">
        <f>IF('query (10)'!P87="","",'query (10)'!P87)</f>
        <v>Medium</v>
      </c>
      <c r="P87" s="38" t="str">
        <f>IF('query (10)'!N87="","",'query (10)'!N87)</f>
        <v xml:space="preserve">Change Filter Oil Lubricant 			
Cleaning Filter Oil Pump Lubricant			
Check and Change Oil Lubricant </v>
      </c>
      <c r="Q87" s="38" t="str">
        <f>TRIM('query (10)'!N87)</f>
        <v>Change Filter Oil Lubricant 			
Cleaning Filter Oil Pump Lubricant			
Check and Change Oil Lubricant</v>
      </c>
      <c r="R87" s="38" t="str">
        <f>TRIM(UPPER('query (10)'!R87))</f>
        <v>FILTER</v>
      </c>
      <c r="S87" s="38" t="str">
        <f>TRIM(UPPER('query (10)'!S87))</f>
        <v>EP910-010N</v>
      </c>
      <c r="T87" s="38" t="str">
        <f>IF('query (10)'!Q87="","",TRIM(UPPER('query (10)'!Q87)))</f>
        <v/>
      </c>
      <c r="U87" s="38" t="str">
        <f>IF('query (10)'!T87="","",'query (10)'!T87)</f>
        <v>1</v>
      </c>
      <c r="V87" s="39">
        <f>IF('query (10)'!T87="","",IFERROR(VALUE('query (10)'!T87),""))</f>
        <v>1</v>
      </c>
      <c r="W87" s="40">
        <f>IF('query (10)'!U87="","",'query (10)'!U87)</f>
        <v>295</v>
      </c>
      <c r="X87" s="39">
        <f>IF('query (10)'!V87="","",'query (10)'!V87)</f>
        <v>360</v>
      </c>
      <c r="Y87" s="41">
        <f>IF('query (10)'!W87="","",'query (10)'!W87)</f>
        <v>45968</v>
      </c>
      <c r="Z87" s="41" t="str">
        <f>IF('query (10)'!X87="","",'query (10)'!X87)</f>
        <v/>
      </c>
      <c r="AA87" s="41">
        <f>IF('query (10)'!Y87="","",'query (10)'!Y87)</f>
        <v>45968</v>
      </c>
      <c r="AB87" s="41">
        <f>IF('query (10)'!Z87="","",'query (10)'!Z87)</f>
        <v>46328</v>
      </c>
      <c r="AC87" s="38" t="str">
        <f>IF(OR('query (10)'!AA87="",COUNTIF(Cleaning_Rules!$A$21:$A$26,TRIM('query (10)'!AA87))&gt;0),"",TRIM('query (10)'!AA87))</f>
        <v/>
      </c>
      <c r="AD87" s="38" t="str">
        <f>IF('query (10)'!AB87="","",TRIM(IFERROR(_xlfn.TEXTBEFORE('query (10)'!AB87,"("),'query (10)'!AB87)))</f>
        <v/>
      </c>
      <c r="AE87" s="38" t="str">
        <f>IFERROR(LOWER(TRIM(_xlfn.TEXTBEFORE(_xlfn.TEXTAFTER('query (10)'!AB87,"("),")"))),"")</f>
        <v/>
      </c>
      <c r="AF87" s="38" t="str">
        <f>IF('query (10)'!AD87="","",TRIM('query (10)'!AD87))</f>
        <v>คุณานนต์ ปารวัณวงศ์</v>
      </c>
      <c r="AG87" s="38" t="str">
        <f>IF('query (10)'!AE87="","",TRIM('query (10)'!AE87))</f>
        <v>เจษฎา ผิวบาง</v>
      </c>
      <c r="AH87" s="38" t="str">
        <f>IF('query (10)'!AF87="","",IFERROR(VALUE('query (10)'!AF87),""))</f>
        <v/>
      </c>
      <c r="AI87" s="38" t="str">
        <f>IF('query (10)'!AG87="","",TRIM('query (10)'!AG87))</f>
        <v/>
      </c>
      <c r="AJ87" s="38" t="str">
        <f>IF('query (10)'!AH87="","",IFERROR(VALUE('query (10)'!AH87),""))</f>
        <v/>
      </c>
      <c r="AK87" s="38" t="str">
        <f>IF('query (10)'!AI87="","",TRIM('query (10)'!AI87))</f>
        <v/>
      </c>
      <c r="AL87" s="42">
        <f t="shared" si="5"/>
        <v>2025</v>
      </c>
      <c r="AM87" s="42" t="str">
        <f t="shared" si="6"/>
        <v>2025-11</v>
      </c>
      <c r="AN87" s="42" t="str">
        <f t="shared" ca="1" si="7"/>
        <v/>
      </c>
      <c r="AO87" s="42" t="str">
        <f t="shared" si="8"/>
        <v>GR-825 | INNER RING RACEWAY GRINDING MACHINE | KWD7 | LUBRICANT | Time-based Maintenance | Mechanical | Inspection | Medium | Change Filter Oil Lubricant 			
Cleaning Filter Oil Pump Lubricant			
Check and Change Oil Lubricant | FILTER | EP910-010N | เจษฎา ผิวบาง</v>
      </c>
      <c r="AP87" s="42" t="str">
        <f>_xlfn.TEXTJOIN("; ",TRUE,IF(COUNTA('query (10)'!A87:AK87)&lt;=6,"NEAR_EMPTY_ROW",""),IF($K87="","MISSING_STATUS",""),IF(AND($K87="เสร็จสิ้น",$Z87=""),"DONE_NO_ACTUAL_DATE",""),IF(AND($I87="Condition-based Maintenance",$AH87=""),"CBM_NO_MEASUREMENT",""),IF(OR($X87="",$X87=0),"INVALID_PERIOD",""),IF(AND($AA87&lt;&gt;"",$AB87&lt;&gt;"",$AB87&lt;$AA87),"DATE_SEQUENCE_ERROR",""),IF(AND($AB87&lt;&gt;"",$AB87&gt;DATE(2030,12,31)),"DATE_OUTLIER",""),IF($C87="","MISSING_QRCODE",""),IF($J87="UNKNOWN","UNKNOWN_PM_TYPE",""),IF($L87="UNKNOWN","UNKNOWN_STATUS",""))</f>
        <v>DONE_NO_ACTUAL_DATE</v>
      </c>
      <c r="AQ87" s="42" t="str">
        <f t="shared" si="9"/>
        <v>YES</v>
      </c>
    </row>
    <row r="88" spans="1:43" x14ac:dyDescent="0.3">
      <c r="A88" s="38">
        <f>IF('query (10)'!A88="","",'query (10)'!A88)</f>
        <v>122</v>
      </c>
      <c r="B88" s="38" t="str">
        <f>IF('query (10)'!B88="","",'query (10)'!B88)</f>
        <v/>
      </c>
      <c r="C88" s="38" t="str">
        <f>TRIM(UPPER('query (10)'!M88))</f>
        <v>GR-827</v>
      </c>
      <c r="D88" s="38" t="str">
        <f>TRIM(UPPER(IFERROR(_xlfn.TEXTBEFORE('query (10)'!L88,"("),'query (10)'!L88)))</f>
        <v>INNER RING RIB GRINDING MACHINE</v>
      </c>
      <c r="E88" s="38" t="str">
        <f>IFERROR(TRIM(UPPER(_xlfn.TEXTBEFORE(_xlfn.TEXTAFTER('query (10)'!L88,"("),")"))),"")</f>
        <v/>
      </c>
      <c r="F88" s="38" t="str">
        <f>TRIM('query (10)'!K88)</f>
        <v>KWD7</v>
      </c>
      <c r="G88" s="38" t="str">
        <f>IF('query (10)'!J88="","",'query (10)'!J88)</f>
        <v xml:space="preserve">Lubricant </v>
      </c>
      <c r="H88" s="38" t="str">
        <f>TRIM(UPPER('query (10)'!J88))</f>
        <v>LUBRICANT</v>
      </c>
      <c r="I88" s="38" t="str">
        <f>IF('query (10)'!F88="","",'query (10)'!F88)</f>
        <v>Time-based Maintenance</v>
      </c>
      <c r="J88" s="38" t="str">
        <f>IF('query (10)'!F88="","",IFERROR(INDEX(Cleaning_Rules!$B$14:$B$17,MATCH(TRIM('query (10)'!F88),Cleaning_Rules!$A$14:$A$17,0)),"UNKNOWN"))</f>
        <v>TBM</v>
      </c>
      <c r="K88" s="38" t="str">
        <f>IF('query (10)'!G88="","",'query (10)'!G88)</f>
        <v>เสร็จสิ้น</v>
      </c>
      <c r="L88" s="38" t="str">
        <f>IF('query (10)'!G88="","MISSING",IFERROR(INDEX(Cleaning_Rules!$B$5:$B$10,MATCH(TRIM('query (10)'!G88),Cleaning_Rules!$A$5:$A$10,0)),"UNKNOWN"))</f>
        <v>COMPLETED</v>
      </c>
      <c r="M88" s="38" t="str">
        <f>IF('query (10)'!I88="","",'query (10)'!I88)</f>
        <v>Mechanical</v>
      </c>
      <c r="N88" s="38" t="str">
        <f>IF('query (10)'!O88="","",'query (10)'!O88)</f>
        <v>Inspection</v>
      </c>
      <c r="O88" s="38" t="str">
        <f>IF('query (10)'!P88="","",'query (10)'!P88)</f>
        <v>Medium</v>
      </c>
      <c r="P88" s="38" t="str">
        <f>IF('query (10)'!N88="","",'query (10)'!N88)</f>
        <v xml:space="preserve">Change Filter Oil Lubricant 			
Cleaning Filter Oil Pump Lubricant			
Check and Change Oil Lubricant </v>
      </c>
      <c r="Q88" s="38" t="str">
        <f>TRIM('query (10)'!N88)</f>
        <v>Change Filter Oil Lubricant 			
Cleaning Filter Oil Pump Lubricant			
Check and Change Oil Lubricant</v>
      </c>
      <c r="R88" s="38" t="str">
        <f>TRIM(UPPER('query (10)'!R88))</f>
        <v>FILTER</v>
      </c>
      <c r="S88" s="38" t="str">
        <f>TRIM(UPPER('query (10)'!S88))</f>
        <v>EP910-010N</v>
      </c>
      <c r="T88" s="38" t="str">
        <f>IF('query (10)'!Q88="","",TRIM(UPPER('query (10)'!Q88)))</f>
        <v/>
      </c>
      <c r="U88" s="38" t="str">
        <f>IF('query (10)'!T88="","",'query (10)'!T88)</f>
        <v>1</v>
      </c>
      <c r="V88" s="39">
        <f>IF('query (10)'!T88="","",IFERROR(VALUE('query (10)'!T88),""))</f>
        <v>1</v>
      </c>
      <c r="W88" s="40">
        <f>IF('query (10)'!U88="","",'query (10)'!U88)</f>
        <v>295</v>
      </c>
      <c r="X88" s="39">
        <f>IF('query (10)'!V88="","",'query (10)'!V88)</f>
        <v>360</v>
      </c>
      <c r="Y88" s="41">
        <f>IF('query (10)'!W88="","",'query (10)'!W88)</f>
        <v>45968</v>
      </c>
      <c r="Z88" s="41" t="str">
        <f>IF('query (10)'!X88="","",'query (10)'!X88)</f>
        <v/>
      </c>
      <c r="AA88" s="41">
        <f>IF('query (10)'!Y88="","",'query (10)'!Y88)</f>
        <v>45968</v>
      </c>
      <c r="AB88" s="41">
        <f>IF('query (10)'!Z88="","",'query (10)'!Z88)</f>
        <v>46328</v>
      </c>
      <c r="AC88" s="38" t="str">
        <f>IF(OR('query (10)'!AA88="",COUNTIF(Cleaning_Rules!$A$21:$A$26,TRIM('query (10)'!AA88))&gt;0),"",TRIM('query (10)'!AA88))</f>
        <v/>
      </c>
      <c r="AD88" s="38" t="str">
        <f>IF('query (10)'!AB88="","",TRIM(IFERROR(_xlfn.TEXTBEFORE('query (10)'!AB88,"("),'query (10)'!AB88)))</f>
        <v/>
      </c>
      <c r="AE88" s="38" t="str">
        <f>IFERROR(LOWER(TRIM(_xlfn.TEXTBEFORE(_xlfn.TEXTAFTER('query (10)'!AB88,"("),")"))),"")</f>
        <v/>
      </c>
      <c r="AF88" s="38" t="str">
        <f>IF('query (10)'!AD88="","",TRIM('query (10)'!AD88))</f>
        <v>คุณานนต์ ปารวัณวงศ์</v>
      </c>
      <c r="AG88" s="38" t="str">
        <f>IF('query (10)'!AE88="","",TRIM('query (10)'!AE88))</f>
        <v>เจษฎา ผิวบาง</v>
      </c>
      <c r="AH88" s="38" t="str">
        <f>IF('query (10)'!AF88="","",IFERROR(VALUE('query (10)'!AF88),""))</f>
        <v/>
      </c>
      <c r="AI88" s="38" t="str">
        <f>IF('query (10)'!AG88="","",TRIM('query (10)'!AG88))</f>
        <v/>
      </c>
      <c r="AJ88" s="38" t="str">
        <f>IF('query (10)'!AH88="","",IFERROR(VALUE('query (10)'!AH88),""))</f>
        <v/>
      </c>
      <c r="AK88" s="38" t="str">
        <f>IF('query (10)'!AI88="","",TRIM('query (10)'!AI88))</f>
        <v/>
      </c>
      <c r="AL88" s="42">
        <f t="shared" si="5"/>
        <v>2025</v>
      </c>
      <c r="AM88" s="42" t="str">
        <f t="shared" si="6"/>
        <v>2025-11</v>
      </c>
      <c r="AN88" s="42" t="str">
        <f t="shared" ca="1" si="7"/>
        <v/>
      </c>
      <c r="AO88" s="42" t="str">
        <f t="shared" si="8"/>
        <v>GR-827 | INNER RING RIB GRINDING MACHINE | KWD7 | LUBRICANT | Time-based Maintenance | Mechanical | Inspection | Medium | Change Filter Oil Lubricant 			
Cleaning Filter Oil Pump Lubricant			
Check and Change Oil Lubricant | FILTER | EP910-010N | เจษฎา ผิวบาง</v>
      </c>
      <c r="AP88" s="42" t="str">
        <f>_xlfn.TEXTJOIN("; ",TRUE,IF(COUNTA('query (10)'!A88:AK88)&lt;=6,"NEAR_EMPTY_ROW",""),IF($K88="","MISSING_STATUS",""),IF(AND($K88="เสร็จสิ้น",$Z88=""),"DONE_NO_ACTUAL_DATE",""),IF(AND($I88="Condition-based Maintenance",$AH88=""),"CBM_NO_MEASUREMENT",""),IF(OR($X88="",$X88=0),"INVALID_PERIOD",""),IF(AND($AA88&lt;&gt;"",$AB88&lt;&gt;"",$AB88&lt;$AA88),"DATE_SEQUENCE_ERROR",""),IF(AND($AB88&lt;&gt;"",$AB88&gt;DATE(2030,12,31)),"DATE_OUTLIER",""),IF($C88="","MISSING_QRCODE",""),IF($J88="UNKNOWN","UNKNOWN_PM_TYPE",""),IF($L88="UNKNOWN","UNKNOWN_STATUS",""))</f>
        <v>DONE_NO_ACTUAL_DATE</v>
      </c>
      <c r="AQ88" s="42" t="str">
        <f t="shared" si="9"/>
        <v>YES</v>
      </c>
    </row>
    <row r="89" spans="1:43" x14ac:dyDescent="0.3">
      <c r="A89" s="38">
        <f>IF('query (10)'!A89="","",'query (10)'!A89)</f>
        <v>123</v>
      </c>
      <c r="B89" s="38" t="str">
        <f>IF('query (10)'!B89="","",'query (10)'!B89)</f>
        <v/>
      </c>
      <c r="C89" s="38" t="str">
        <f>TRIM(UPPER('query (10)'!M89))</f>
        <v>GR-828</v>
      </c>
      <c r="D89" s="38" t="str">
        <f>TRIM(UPPER(IFERROR(_xlfn.TEXTBEFORE('query (10)'!L89,"("),'query (10)'!L89)))</f>
        <v>INNER RING BORE GRINDING MACHINE</v>
      </c>
      <c r="E89" s="38" t="str">
        <f>IFERROR(TRIM(UPPER(_xlfn.TEXTBEFORE(_xlfn.TEXTAFTER('query (10)'!L89,"("),")"))),"")</f>
        <v/>
      </c>
      <c r="F89" s="38" t="str">
        <f>TRIM('query (10)'!K89)</f>
        <v>KWD7</v>
      </c>
      <c r="G89" s="38" t="str">
        <f>IF('query (10)'!J89="","",'query (10)'!J89)</f>
        <v xml:space="preserve">Lubricant </v>
      </c>
      <c r="H89" s="38" t="str">
        <f>TRIM(UPPER('query (10)'!J89))</f>
        <v>LUBRICANT</v>
      </c>
      <c r="I89" s="38" t="str">
        <f>IF('query (10)'!F89="","",'query (10)'!F89)</f>
        <v>Time-based Maintenance</v>
      </c>
      <c r="J89" s="38" t="str">
        <f>IF('query (10)'!F89="","",IFERROR(INDEX(Cleaning_Rules!$B$14:$B$17,MATCH(TRIM('query (10)'!F89),Cleaning_Rules!$A$14:$A$17,0)),"UNKNOWN"))</f>
        <v>TBM</v>
      </c>
      <c r="K89" s="38" t="str">
        <f>IF('query (10)'!G89="","",'query (10)'!G89)</f>
        <v>เสร็จสิ้น</v>
      </c>
      <c r="L89" s="38" t="str">
        <f>IF('query (10)'!G89="","MISSING",IFERROR(INDEX(Cleaning_Rules!$B$5:$B$10,MATCH(TRIM('query (10)'!G89),Cleaning_Rules!$A$5:$A$10,0)),"UNKNOWN"))</f>
        <v>COMPLETED</v>
      </c>
      <c r="M89" s="38" t="str">
        <f>IF('query (10)'!I89="","",'query (10)'!I89)</f>
        <v>Mechanical</v>
      </c>
      <c r="N89" s="38" t="str">
        <f>IF('query (10)'!O89="","",'query (10)'!O89)</f>
        <v>Inspection</v>
      </c>
      <c r="O89" s="38" t="str">
        <f>IF('query (10)'!P89="","",'query (10)'!P89)</f>
        <v>Medium</v>
      </c>
      <c r="P89" s="38" t="str">
        <f>IF('query (10)'!N89="","",'query (10)'!N89)</f>
        <v xml:space="preserve">Change Filter Oil Lubricant 			
Cleaning Filter Oil Pump Lubricant			
Check and Change Oil Lubricant </v>
      </c>
      <c r="Q89" s="38" t="str">
        <f>TRIM('query (10)'!N89)</f>
        <v>Change Filter Oil Lubricant 			
Cleaning Filter Oil Pump Lubricant			
Check and Change Oil Lubricant</v>
      </c>
      <c r="R89" s="38" t="str">
        <f>TRIM(UPPER('query (10)'!R89))</f>
        <v>FILTER</v>
      </c>
      <c r="S89" s="38" t="str">
        <f>TRIM(UPPER('query (10)'!S89))</f>
        <v>EP910-010N</v>
      </c>
      <c r="T89" s="38" t="str">
        <f>IF('query (10)'!Q89="","",TRIM(UPPER('query (10)'!Q89)))</f>
        <v/>
      </c>
      <c r="U89" s="38" t="str">
        <f>IF('query (10)'!T89="","",'query (10)'!T89)</f>
        <v>1</v>
      </c>
      <c r="V89" s="39">
        <f>IF('query (10)'!T89="","",IFERROR(VALUE('query (10)'!T89),""))</f>
        <v>1</v>
      </c>
      <c r="W89" s="40">
        <f>IF('query (10)'!U89="","",'query (10)'!U89)</f>
        <v>295</v>
      </c>
      <c r="X89" s="39">
        <f>IF('query (10)'!V89="","",'query (10)'!V89)</f>
        <v>360</v>
      </c>
      <c r="Y89" s="41">
        <f>IF('query (10)'!W89="","",'query (10)'!W89)</f>
        <v>45968</v>
      </c>
      <c r="Z89" s="41" t="str">
        <f>IF('query (10)'!X89="","",'query (10)'!X89)</f>
        <v/>
      </c>
      <c r="AA89" s="41">
        <f>IF('query (10)'!Y89="","",'query (10)'!Y89)</f>
        <v>45968</v>
      </c>
      <c r="AB89" s="41">
        <f>IF('query (10)'!Z89="","",'query (10)'!Z89)</f>
        <v>46328</v>
      </c>
      <c r="AC89" s="38" t="str">
        <f>IF(OR('query (10)'!AA89="",COUNTIF(Cleaning_Rules!$A$21:$A$26,TRIM('query (10)'!AA89))&gt;0),"",TRIM('query (10)'!AA89))</f>
        <v/>
      </c>
      <c r="AD89" s="38" t="str">
        <f>IF('query (10)'!AB89="","",TRIM(IFERROR(_xlfn.TEXTBEFORE('query (10)'!AB89,"("),'query (10)'!AB89)))</f>
        <v/>
      </c>
      <c r="AE89" s="38" t="str">
        <f>IFERROR(LOWER(TRIM(_xlfn.TEXTBEFORE(_xlfn.TEXTAFTER('query (10)'!AB89,"("),")"))),"")</f>
        <v/>
      </c>
      <c r="AF89" s="38" t="str">
        <f>IF('query (10)'!AD89="","",TRIM('query (10)'!AD89))</f>
        <v>คุณานนต์ ปารวัณวงศ์</v>
      </c>
      <c r="AG89" s="38" t="str">
        <f>IF('query (10)'!AE89="","",TRIM('query (10)'!AE89))</f>
        <v>ผะหลา สีแดง</v>
      </c>
      <c r="AH89" s="38" t="str">
        <f>IF('query (10)'!AF89="","",IFERROR(VALUE('query (10)'!AF89),""))</f>
        <v/>
      </c>
      <c r="AI89" s="38" t="str">
        <f>IF('query (10)'!AG89="","",TRIM('query (10)'!AG89))</f>
        <v/>
      </c>
      <c r="AJ89" s="38" t="str">
        <f>IF('query (10)'!AH89="","",IFERROR(VALUE('query (10)'!AH89),""))</f>
        <v/>
      </c>
      <c r="AK89" s="38" t="str">
        <f>IF('query (10)'!AI89="","",TRIM('query (10)'!AI89))</f>
        <v/>
      </c>
      <c r="AL89" s="42">
        <f t="shared" si="5"/>
        <v>2025</v>
      </c>
      <c r="AM89" s="42" t="str">
        <f t="shared" si="6"/>
        <v>2025-11</v>
      </c>
      <c r="AN89" s="42" t="str">
        <f t="shared" ca="1" si="7"/>
        <v/>
      </c>
      <c r="AO89" s="42" t="str">
        <f t="shared" si="8"/>
        <v>GR-828 | INNER RING BORE GRINDING MACHINE | KWD7 | LUBRICANT | Time-based Maintenance | Mechanical | Inspection | Medium | Change Filter Oil Lubricant 			
Cleaning Filter Oil Pump Lubricant			
Check and Change Oil Lubricant | FILTER | EP910-010N | ผะหลา สีแดง</v>
      </c>
      <c r="AP89" s="42" t="str">
        <f>_xlfn.TEXTJOIN("; ",TRUE,IF(COUNTA('query (10)'!A89:AK89)&lt;=6,"NEAR_EMPTY_ROW",""),IF($K89="","MISSING_STATUS",""),IF(AND($K89="เสร็จสิ้น",$Z89=""),"DONE_NO_ACTUAL_DATE",""),IF(AND($I89="Condition-based Maintenance",$AH89=""),"CBM_NO_MEASUREMENT",""),IF(OR($X89="",$X89=0),"INVALID_PERIOD",""),IF(AND($AA89&lt;&gt;"",$AB89&lt;&gt;"",$AB89&lt;$AA89),"DATE_SEQUENCE_ERROR",""),IF(AND($AB89&lt;&gt;"",$AB89&gt;DATE(2030,12,31)),"DATE_OUTLIER",""),IF($C89="","MISSING_QRCODE",""),IF($J89="UNKNOWN","UNKNOWN_PM_TYPE",""),IF($L89="UNKNOWN","UNKNOWN_STATUS",""))</f>
        <v>DONE_NO_ACTUAL_DATE</v>
      </c>
      <c r="AQ89" s="42" t="str">
        <f t="shared" si="9"/>
        <v>YES</v>
      </c>
    </row>
    <row r="90" spans="1:43" x14ac:dyDescent="0.3">
      <c r="A90" s="38">
        <f>IF('query (10)'!A90="","",'query (10)'!A90)</f>
        <v>124</v>
      </c>
      <c r="B90" s="38" t="str">
        <f>IF('query (10)'!B90="","",'query (10)'!B90)</f>
        <v/>
      </c>
      <c r="C90" s="38" t="str">
        <f>TRIM(UPPER('query (10)'!M90))</f>
        <v>GR-147</v>
      </c>
      <c r="D90" s="38" t="str">
        <f>TRIM(UPPER(IFERROR(_xlfn.TEXTBEFORE('query (10)'!L90,"("),'query (10)'!L90)))</f>
        <v>OUTER RING RACEWAY GRINDING M/C</v>
      </c>
      <c r="E90" s="38" t="str">
        <f>IFERROR(TRIM(UPPER(_xlfn.TEXTBEFORE(_xlfn.TEXTAFTER('query (10)'!L90,"("),")"))),"")</f>
        <v/>
      </c>
      <c r="F90" s="38" t="str">
        <f>TRIM('query (10)'!K90)</f>
        <v>BWD2</v>
      </c>
      <c r="G90" s="38" t="str">
        <f>IF('query (10)'!J90="","",'query (10)'!J90)</f>
        <v xml:space="preserve">Lubricant </v>
      </c>
      <c r="H90" s="38" t="str">
        <f>TRIM(UPPER('query (10)'!J90))</f>
        <v>LUBRICANT</v>
      </c>
      <c r="I90" s="38" t="str">
        <f>IF('query (10)'!F90="","",'query (10)'!F90)</f>
        <v>Time-based Maintenance</v>
      </c>
      <c r="J90" s="38" t="str">
        <f>IF('query (10)'!F90="","",IFERROR(INDEX(Cleaning_Rules!$B$14:$B$17,MATCH(TRIM('query (10)'!F90),Cleaning_Rules!$A$14:$A$17,0)),"UNKNOWN"))</f>
        <v>TBM</v>
      </c>
      <c r="K90" s="38" t="str">
        <f>IF('query (10)'!G90="","",'query (10)'!G90)</f>
        <v>เสร็จสิ้น</v>
      </c>
      <c r="L90" s="38" t="str">
        <f>IF('query (10)'!G90="","MISSING",IFERROR(INDEX(Cleaning_Rules!$B$5:$B$10,MATCH(TRIM('query (10)'!G90),Cleaning_Rules!$A$5:$A$10,0)),"UNKNOWN"))</f>
        <v>COMPLETED</v>
      </c>
      <c r="M90" s="38" t="str">
        <f>IF('query (10)'!I90="","",'query (10)'!I90)</f>
        <v>Mechanical</v>
      </c>
      <c r="N90" s="38" t="str">
        <f>IF('query (10)'!O90="","",'query (10)'!O90)</f>
        <v>Part Change</v>
      </c>
      <c r="O90" s="38" t="str">
        <f>IF('query (10)'!P90="","",'query (10)'!P90)</f>
        <v>Medium</v>
      </c>
      <c r="P90" s="38" t="str">
        <f>IF('query (10)'!N90="","",'query (10)'!N90)</f>
        <v>ซ่อมบำรุง Lubricant unit รายละเอียดดังนี้
1.เปลี่ยน Filter Lubricant
2.เปลี่ยนน้ำมัน Lubricant 
3.ทำความสะอาด Tank 
4.ทำความสะอาด Filter pump</v>
      </c>
      <c r="Q90" s="38" t="str">
        <f>TRIM('query (10)'!N90)</f>
        <v>ซ่อมบำรุง Lubricant unit รายละเอียดดังนี้
1.เปลี่ยน Filter Lubricant
2.เปลี่ยนน้ำมัน Lubricant 
3.ทำความสะอาด Tank 
4.ทำความสะอาด Filter pump</v>
      </c>
      <c r="R90" s="38" t="str">
        <f>TRIM(UPPER('query (10)'!R90))</f>
        <v>FILTER</v>
      </c>
      <c r="S90" s="38" t="str">
        <f>TRIM(UPPER('query (10)'!S90))</f>
        <v>EP910-010N</v>
      </c>
      <c r="T90" s="38" t="str">
        <f>IF('query (10)'!Q90="","",TRIM(UPPER('query (10)'!Q90)))</f>
        <v/>
      </c>
      <c r="U90" s="38" t="str">
        <f>IF('query (10)'!T90="","",'query (10)'!T90)</f>
        <v>1</v>
      </c>
      <c r="V90" s="39">
        <f>IF('query (10)'!T90="","",IFERROR(VALUE('query (10)'!T90),""))</f>
        <v>1</v>
      </c>
      <c r="W90" s="40">
        <f>IF('query (10)'!U90="","",'query (10)'!U90)</f>
        <v>295</v>
      </c>
      <c r="X90" s="39">
        <f>IF('query (10)'!V90="","",'query (10)'!V90)</f>
        <v>365</v>
      </c>
      <c r="Y90" s="41">
        <f>IF('query (10)'!W90="","",'query (10)'!W90)</f>
        <v>45968</v>
      </c>
      <c r="Z90" s="41" t="str">
        <f>IF('query (10)'!X90="","",'query (10)'!X90)</f>
        <v/>
      </c>
      <c r="AA90" s="41">
        <f>IF('query (10)'!Y90="","",'query (10)'!Y90)</f>
        <v>45605</v>
      </c>
      <c r="AB90" s="41">
        <f>IF('query (10)'!Z90="","",'query (10)'!Z90)</f>
        <v>45970</v>
      </c>
      <c r="AC90" s="38" t="str">
        <f>IF(OR('query (10)'!AA90="",COUNTIF(Cleaning_Rules!$A$21:$A$26,TRIM('query (10)'!AA90))&gt;0),"",TRIM('query (10)'!AA90))</f>
        <v/>
      </c>
      <c r="AD90" s="38" t="str">
        <f>IF('query (10)'!AB90="","",TRIM(IFERROR(_xlfn.TEXTBEFORE('query (10)'!AB90,"("),'query (10)'!AB90)))</f>
        <v/>
      </c>
      <c r="AE90" s="38" t="str">
        <f>IFERROR(LOWER(TRIM(_xlfn.TEXTBEFORE(_xlfn.TEXTAFTER('query (10)'!AB90,"("),")"))),"")</f>
        <v/>
      </c>
      <c r="AF90" s="38" t="str">
        <f>IF('query (10)'!AD90="","",TRIM('query (10)'!AD90))</f>
        <v>จักรภัทร โคตรสมบัติ</v>
      </c>
      <c r="AG90" s="38" t="str">
        <f>IF('query (10)'!AE90="","",TRIM('query (10)'!AE90))</f>
        <v>จักรภัทร โคตรสมบัติ</v>
      </c>
      <c r="AH90" s="38" t="str">
        <f>IF('query (10)'!AF90="","",IFERROR(VALUE('query (10)'!AF90),""))</f>
        <v/>
      </c>
      <c r="AI90" s="38" t="str">
        <f>IF('query (10)'!AG90="","",TRIM('query (10)'!AG90))</f>
        <v/>
      </c>
      <c r="AJ90" s="38" t="str">
        <f>IF('query (10)'!AH90="","",IFERROR(VALUE('query (10)'!AH90),""))</f>
        <v/>
      </c>
      <c r="AK90" s="38" t="str">
        <f>IF('query (10)'!AI90="","",TRIM('query (10)'!AI90))</f>
        <v/>
      </c>
      <c r="AL90" s="42">
        <f t="shared" si="5"/>
        <v>2025</v>
      </c>
      <c r="AM90" s="42" t="str">
        <f t="shared" si="6"/>
        <v>2025-11</v>
      </c>
      <c r="AN90" s="42" t="str">
        <f t="shared" ca="1" si="7"/>
        <v/>
      </c>
      <c r="AO90" s="42" t="str">
        <f t="shared" si="8"/>
        <v>GR-147 | OUTER RING RACEWAY GRINDING M/C | BWD2 | LUBRICANT | Time-based Maintenance | Mechanical | Part Change | Medium | ซ่อมบำรุง Lubricant unit รายละเอียดดังนี้
1.เปลี่ยน Filter Lubricant
2.เปลี่ยนน้ำมัน Lubricant 
3.ทำความสะอาด Tank 
4.ทำความสะอาด Filter pump | FILTER | EP910-010N | จักรภัทร โคตรสมบัติ</v>
      </c>
      <c r="AP90" s="42" t="str">
        <f>_xlfn.TEXTJOIN("; ",TRUE,IF(COUNTA('query (10)'!A90:AK90)&lt;=6,"NEAR_EMPTY_ROW",""),IF($K90="","MISSING_STATUS",""),IF(AND($K90="เสร็จสิ้น",$Z90=""),"DONE_NO_ACTUAL_DATE",""),IF(AND($I90="Condition-based Maintenance",$AH90=""),"CBM_NO_MEASUREMENT",""),IF(OR($X90="",$X90=0),"INVALID_PERIOD",""),IF(AND($AA90&lt;&gt;"",$AB90&lt;&gt;"",$AB90&lt;$AA90),"DATE_SEQUENCE_ERROR",""),IF(AND($AB90&lt;&gt;"",$AB90&gt;DATE(2030,12,31)),"DATE_OUTLIER",""),IF($C90="","MISSING_QRCODE",""),IF($J90="UNKNOWN","UNKNOWN_PM_TYPE",""),IF($L90="UNKNOWN","UNKNOWN_STATUS",""))</f>
        <v>DONE_NO_ACTUAL_DATE</v>
      </c>
      <c r="AQ90" s="42" t="str">
        <f t="shared" si="9"/>
        <v>YES</v>
      </c>
    </row>
    <row r="91" spans="1:43" x14ac:dyDescent="0.3">
      <c r="A91" s="38">
        <f>IF('query (10)'!A91="","",'query (10)'!A91)</f>
        <v>126</v>
      </c>
      <c r="B91" s="38" t="str">
        <f>IF('query (10)'!B91="","",'query (10)'!B91)</f>
        <v/>
      </c>
      <c r="C91" s="38" t="str">
        <f>TRIM(UPPER('query (10)'!M91))</f>
        <v>GR-155</v>
      </c>
      <c r="D91" s="38" t="str">
        <f>TRIM(UPPER(IFERROR(_xlfn.TEXTBEFORE('query (10)'!L91,"("),'query (10)'!L91)))</f>
        <v>INNER RING RACEWAY GRINDING M/C</v>
      </c>
      <c r="E91" s="38" t="str">
        <f>IFERROR(TRIM(UPPER(_xlfn.TEXTBEFORE(_xlfn.TEXTAFTER('query (10)'!L91,"("),")"))),"")</f>
        <v/>
      </c>
      <c r="F91" s="38" t="str">
        <f>TRIM('query (10)'!K91)</f>
        <v>BWD2</v>
      </c>
      <c r="G91" s="38" t="str">
        <f>IF('query (10)'!J91="","",'query (10)'!J91)</f>
        <v xml:space="preserve">Lubricant </v>
      </c>
      <c r="H91" s="38" t="str">
        <f>TRIM(UPPER('query (10)'!J91))</f>
        <v>LUBRICANT</v>
      </c>
      <c r="I91" s="38" t="str">
        <f>IF('query (10)'!F91="","",'query (10)'!F91)</f>
        <v>Time-based Maintenance</v>
      </c>
      <c r="J91" s="38" t="str">
        <f>IF('query (10)'!F91="","",IFERROR(INDEX(Cleaning_Rules!$B$14:$B$17,MATCH(TRIM('query (10)'!F91),Cleaning_Rules!$A$14:$A$17,0)),"UNKNOWN"))</f>
        <v>TBM</v>
      </c>
      <c r="K91" s="38" t="str">
        <f>IF('query (10)'!G91="","",'query (10)'!G91)</f>
        <v>เสร็จสิ้น</v>
      </c>
      <c r="L91" s="38" t="str">
        <f>IF('query (10)'!G91="","MISSING",IFERROR(INDEX(Cleaning_Rules!$B$5:$B$10,MATCH(TRIM('query (10)'!G91),Cleaning_Rules!$A$5:$A$10,0)),"UNKNOWN"))</f>
        <v>COMPLETED</v>
      </c>
      <c r="M91" s="38" t="str">
        <f>IF('query (10)'!I91="","",'query (10)'!I91)</f>
        <v>Mechanical</v>
      </c>
      <c r="N91" s="38" t="str">
        <f>IF('query (10)'!O91="","",'query (10)'!O91)</f>
        <v>Part Change</v>
      </c>
      <c r="O91" s="38" t="str">
        <f>IF('query (10)'!P91="","",'query (10)'!P91)</f>
        <v>Medium</v>
      </c>
      <c r="P91" s="38" t="str">
        <f>IF('query (10)'!N91="","",'query (10)'!N91)</f>
        <v>ซ่อมบำรุง Lubricant unit รายละเอียดดังนี้
1.เปลี่ยน Filter Lubricant
2.เปลี่ยนน้ำมัน Lubricant 
3.ทำความสะอาด Tank 
4.ทำความสะอาด Filter pump</v>
      </c>
      <c r="Q91" s="38" t="str">
        <f>TRIM('query (10)'!N91)</f>
        <v>ซ่อมบำรุง Lubricant unit รายละเอียดดังนี้
1.เปลี่ยน Filter Lubricant
2.เปลี่ยนน้ำมัน Lubricant 
3.ทำความสะอาด Tank 
4.ทำความสะอาด Filter pump</v>
      </c>
      <c r="R91" s="38" t="str">
        <f>TRIM(UPPER('query (10)'!R91))</f>
        <v>FILTER</v>
      </c>
      <c r="S91" s="38" t="str">
        <f>TRIM(UPPER('query (10)'!S91))</f>
        <v>EP910-010N</v>
      </c>
      <c r="T91" s="38" t="str">
        <f>IF('query (10)'!Q91="","",TRIM(UPPER('query (10)'!Q91)))</f>
        <v/>
      </c>
      <c r="U91" s="38" t="str">
        <f>IF('query (10)'!T91="","",'query (10)'!T91)</f>
        <v>1</v>
      </c>
      <c r="V91" s="39">
        <f>IF('query (10)'!T91="","",IFERROR(VALUE('query (10)'!T91),""))</f>
        <v>1</v>
      </c>
      <c r="W91" s="40">
        <f>IF('query (10)'!U91="","",'query (10)'!U91)</f>
        <v>295</v>
      </c>
      <c r="X91" s="39">
        <f>IF('query (10)'!V91="","",'query (10)'!V91)</f>
        <v>365</v>
      </c>
      <c r="Y91" s="41">
        <f>IF('query (10)'!W91="","",'query (10)'!W91)</f>
        <v>45968</v>
      </c>
      <c r="Z91" s="41" t="str">
        <f>IF('query (10)'!X91="","",'query (10)'!X91)</f>
        <v/>
      </c>
      <c r="AA91" s="41">
        <f>IF('query (10)'!Y91="","",'query (10)'!Y91)</f>
        <v>45605</v>
      </c>
      <c r="AB91" s="41">
        <f>IF('query (10)'!Z91="","",'query (10)'!Z91)</f>
        <v>45970</v>
      </c>
      <c r="AC91" s="38" t="str">
        <f>IF(OR('query (10)'!AA91="",COUNTIF(Cleaning_Rules!$A$21:$A$26,TRIM('query (10)'!AA91))&gt;0),"",TRIM('query (10)'!AA91))</f>
        <v/>
      </c>
      <c r="AD91" s="38" t="str">
        <f>IF('query (10)'!AB91="","",TRIM(IFERROR(_xlfn.TEXTBEFORE('query (10)'!AB91,"("),'query (10)'!AB91)))</f>
        <v/>
      </c>
      <c r="AE91" s="38" t="str">
        <f>IFERROR(LOWER(TRIM(_xlfn.TEXTBEFORE(_xlfn.TEXTAFTER('query (10)'!AB91,"("),")"))),"")</f>
        <v/>
      </c>
      <c r="AF91" s="38" t="str">
        <f>IF('query (10)'!AD91="","",TRIM('query (10)'!AD91))</f>
        <v>จักรภัทร โคตรสมบัติ</v>
      </c>
      <c r="AG91" s="38" t="str">
        <f>IF('query (10)'!AE91="","",TRIM('query (10)'!AE91))</f>
        <v>จักรภัทร โคตรสมบัติ</v>
      </c>
      <c r="AH91" s="38" t="str">
        <f>IF('query (10)'!AF91="","",IFERROR(VALUE('query (10)'!AF91),""))</f>
        <v/>
      </c>
      <c r="AI91" s="38" t="str">
        <f>IF('query (10)'!AG91="","",TRIM('query (10)'!AG91))</f>
        <v/>
      </c>
      <c r="AJ91" s="38" t="str">
        <f>IF('query (10)'!AH91="","",IFERROR(VALUE('query (10)'!AH91),""))</f>
        <v/>
      </c>
      <c r="AK91" s="38" t="str">
        <f>IF('query (10)'!AI91="","",TRIM('query (10)'!AI91))</f>
        <v/>
      </c>
      <c r="AL91" s="42">
        <f t="shared" si="5"/>
        <v>2025</v>
      </c>
      <c r="AM91" s="42" t="str">
        <f t="shared" si="6"/>
        <v>2025-11</v>
      </c>
      <c r="AN91" s="42" t="str">
        <f t="shared" ca="1" si="7"/>
        <v/>
      </c>
      <c r="AO91" s="42" t="str">
        <f t="shared" si="8"/>
        <v>GR-155 | INNER RING RACEWAY GRINDING M/C | BWD2 | LUBRICANT | Time-based Maintenance | Mechanical | Part Change | Medium | ซ่อมบำรุง Lubricant unit รายละเอียดดังนี้
1.เปลี่ยน Filter Lubricant
2.เปลี่ยนน้ำมัน Lubricant 
3.ทำความสะอาด Tank 
4.ทำความสะอาด Filter pump | FILTER | EP910-010N | จักรภัทร โคตรสมบัติ</v>
      </c>
      <c r="AP91" s="42" t="str">
        <f>_xlfn.TEXTJOIN("; ",TRUE,IF(COUNTA('query (10)'!A91:AK91)&lt;=6,"NEAR_EMPTY_ROW",""),IF($K91="","MISSING_STATUS",""),IF(AND($K91="เสร็จสิ้น",$Z91=""),"DONE_NO_ACTUAL_DATE",""),IF(AND($I91="Condition-based Maintenance",$AH91=""),"CBM_NO_MEASUREMENT",""),IF(OR($X91="",$X91=0),"INVALID_PERIOD",""),IF(AND($AA91&lt;&gt;"",$AB91&lt;&gt;"",$AB91&lt;$AA91),"DATE_SEQUENCE_ERROR",""),IF(AND($AB91&lt;&gt;"",$AB91&gt;DATE(2030,12,31)),"DATE_OUTLIER",""),IF($C91="","MISSING_QRCODE",""),IF($J91="UNKNOWN","UNKNOWN_PM_TYPE",""),IF($L91="UNKNOWN","UNKNOWN_STATUS",""))</f>
        <v>DONE_NO_ACTUAL_DATE</v>
      </c>
      <c r="AQ91" s="42" t="str">
        <f t="shared" si="9"/>
        <v>YES</v>
      </c>
    </row>
    <row r="92" spans="1:43" x14ac:dyDescent="0.3">
      <c r="A92" s="38">
        <f>IF('query (10)'!A92="","",'query (10)'!A92)</f>
        <v>127</v>
      </c>
      <c r="B92" s="38" t="str">
        <f>IF('query (10)'!B92="","",'query (10)'!B92)</f>
        <v/>
      </c>
      <c r="C92" s="38" t="str">
        <f>TRIM(UPPER('query (10)'!M92))</f>
        <v>GR-157</v>
      </c>
      <c r="D92" s="38" t="str">
        <f>TRIM(UPPER(IFERROR(_xlfn.TEXTBEFORE('query (10)'!L92,"("),'query (10)'!L92)))</f>
        <v>INNER RING BORE GRINDING M/C</v>
      </c>
      <c r="E92" s="38" t="str">
        <f>IFERROR(TRIM(UPPER(_xlfn.TEXTBEFORE(_xlfn.TEXTAFTER('query (10)'!L92,"("),")"))),"")</f>
        <v/>
      </c>
      <c r="F92" s="38" t="str">
        <f>TRIM('query (10)'!K92)</f>
        <v>BWD2</v>
      </c>
      <c r="G92" s="38" t="str">
        <f>IF('query (10)'!J92="","",'query (10)'!J92)</f>
        <v xml:space="preserve">Lubricant </v>
      </c>
      <c r="H92" s="38" t="str">
        <f>TRIM(UPPER('query (10)'!J92))</f>
        <v>LUBRICANT</v>
      </c>
      <c r="I92" s="38" t="str">
        <f>IF('query (10)'!F92="","",'query (10)'!F92)</f>
        <v>Time-based Maintenance</v>
      </c>
      <c r="J92" s="38" t="str">
        <f>IF('query (10)'!F92="","",IFERROR(INDEX(Cleaning_Rules!$B$14:$B$17,MATCH(TRIM('query (10)'!F92),Cleaning_Rules!$A$14:$A$17,0)),"UNKNOWN"))</f>
        <v>TBM</v>
      </c>
      <c r="K92" s="38" t="str">
        <f>IF('query (10)'!G92="","",'query (10)'!G92)</f>
        <v>เสร็จสิ้น</v>
      </c>
      <c r="L92" s="38" t="str">
        <f>IF('query (10)'!G92="","MISSING",IFERROR(INDEX(Cleaning_Rules!$B$5:$B$10,MATCH(TRIM('query (10)'!G92),Cleaning_Rules!$A$5:$A$10,0)),"UNKNOWN"))</f>
        <v>COMPLETED</v>
      </c>
      <c r="M92" s="38" t="str">
        <f>IF('query (10)'!I92="","",'query (10)'!I92)</f>
        <v>Mechanical</v>
      </c>
      <c r="N92" s="38" t="str">
        <f>IF('query (10)'!O92="","",'query (10)'!O92)</f>
        <v>Part Change</v>
      </c>
      <c r="O92" s="38" t="str">
        <f>IF('query (10)'!P92="","",'query (10)'!P92)</f>
        <v>Medium</v>
      </c>
      <c r="P92" s="38" t="str">
        <f>IF('query (10)'!N92="","",'query (10)'!N92)</f>
        <v>ซ่อมบำรุง Lubricant unit รายละเอียดดังนี้
1.เปลี่ยน Filter Lubricant
2.เปลี่ยนน้ำมัน Lubricant 
3.ทำความสะอาด Tank 
4.ทำความสะอาด Filter pump</v>
      </c>
      <c r="Q92" s="38" t="str">
        <f>TRIM('query (10)'!N92)</f>
        <v>ซ่อมบำรุง Lubricant unit รายละเอียดดังนี้
1.เปลี่ยน Filter Lubricant
2.เปลี่ยนน้ำมัน Lubricant 
3.ทำความสะอาด Tank 
4.ทำความสะอาด Filter pump</v>
      </c>
      <c r="R92" s="38" t="str">
        <f>TRIM(UPPER('query (10)'!R92))</f>
        <v>FILTER</v>
      </c>
      <c r="S92" s="38" t="str">
        <f>TRIM(UPPER('query (10)'!S92))</f>
        <v>EP910-010N</v>
      </c>
      <c r="T92" s="38" t="str">
        <f>IF('query (10)'!Q92="","",TRIM(UPPER('query (10)'!Q92)))</f>
        <v/>
      </c>
      <c r="U92" s="38" t="str">
        <f>IF('query (10)'!T92="","",'query (10)'!T92)</f>
        <v>1</v>
      </c>
      <c r="V92" s="39">
        <f>IF('query (10)'!T92="","",IFERROR(VALUE('query (10)'!T92),""))</f>
        <v>1</v>
      </c>
      <c r="W92" s="40">
        <f>IF('query (10)'!U92="","",'query (10)'!U92)</f>
        <v>295</v>
      </c>
      <c r="X92" s="39">
        <f>IF('query (10)'!V92="","",'query (10)'!V92)</f>
        <v>365</v>
      </c>
      <c r="Y92" s="41">
        <f>IF('query (10)'!W92="","",'query (10)'!W92)</f>
        <v>45968</v>
      </c>
      <c r="Z92" s="41" t="str">
        <f>IF('query (10)'!X92="","",'query (10)'!X92)</f>
        <v/>
      </c>
      <c r="AA92" s="41">
        <f>IF('query (10)'!Y92="","",'query (10)'!Y92)</f>
        <v>45605</v>
      </c>
      <c r="AB92" s="41">
        <f>IF('query (10)'!Z92="","",'query (10)'!Z92)</f>
        <v>45970</v>
      </c>
      <c r="AC92" s="38" t="str">
        <f>IF(OR('query (10)'!AA92="",COUNTIF(Cleaning_Rules!$A$21:$A$26,TRIM('query (10)'!AA92))&gt;0),"",TRIM('query (10)'!AA92))</f>
        <v/>
      </c>
      <c r="AD92" s="38" t="str">
        <f>IF('query (10)'!AB92="","",TRIM(IFERROR(_xlfn.TEXTBEFORE('query (10)'!AB92,"("),'query (10)'!AB92)))</f>
        <v/>
      </c>
      <c r="AE92" s="38" t="str">
        <f>IFERROR(LOWER(TRIM(_xlfn.TEXTBEFORE(_xlfn.TEXTAFTER('query (10)'!AB92,"("),")"))),"")</f>
        <v/>
      </c>
      <c r="AF92" s="38" t="str">
        <f>IF('query (10)'!AD92="","",TRIM('query (10)'!AD92))</f>
        <v>จักรภัทร โคตรสมบัติ</v>
      </c>
      <c r="AG92" s="38" t="str">
        <f>IF('query (10)'!AE92="","",TRIM('query (10)'!AE92))</f>
        <v>จักรภัทร โคตรสมบัติ</v>
      </c>
      <c r="AH92" s="38" t="str">
        <f>IF('query (10)'!AF92="","",IFERROR(VALUE('query (10)'!AF92),""))</f>
        <v/>
      </c>
      <c r="AI92" s="38" t="str">
        <f>IF('query (10)'!AG92="","",TRIM('query (10)'!AG92))</f>
        <v/>
      </c>
      <c r="AJ92" s="38" t="str">
        <f>IF('query (10)'!AH92="","",IFERROR(VALUE('query (10)'!AH92),""))</f>
        <v/>
      </c>
      <c r="AK92" s="38" t="str">
        <f>IF('query (10)'!AI92="","",TRIM('query (10)'!AI92))</f>
        <v/>
      </c>
      <c r="AL92" s="42">
        <f t="shared" si="5"/>
        <v>2025</v>
      </c>
      <c r="AM92" s="42" t="str">
        <f t="shared" si="6"/>
        <v>2025-11</v>
      </c>
      <c r="AN92" s="42" t="str">
        <f t="shared" ca="1" si="7"/>
        <v/>
      </c>
      <c r="AO92" s="42" t="str">
        <f t="shared" si="8"/>
        <v>GR-157 | INNER RING BORE GRINDING M/C | BWD2 | LUBRICANT | Time-based Maintenance | Mechanical | Part Change | Medium | ซ่อมบำรุง Lubricant unit รายละเอียดดังนี้
1.เปลี่ยน Filter Lubricant
2.เปลี่ยนน้ำมัน Lubricant 
3.ทำความสะอาด Tank 
4.ทำความสะอาด Filter pump | FILTER | EP910-010N | จักรภัทร โคตรสมบัติ</v>
      </c>
      <c r="AP92" s="42" t="str">
        <f>_xlfn.TEXTJOIN("; ",TRUE,IF(COUNTA('query (10)'!A92:AK92)&lt;=6,"NEAR_EMPTY_ROW",""),IF($K92="","MISSING_STATUS",""),IF(AND($K92="เสร็จสิ้น",$Z92=""),"DONE_NO_ACTUAL_DATE",""),IF(AND($I92="Condition-based Maintenance",$AH92=""),"CBM_NO_MEASUREMENT",""),IF(OR($X92="",$X92=0),"INVALID_PERIOD",""),IF(AND($AA92&lt;&gt;"",$AB92&lt;&gt;"",$AB92&lt;$AA92),"DATE_SEQUENCE_ERROR",""),IF(AND($AB92&lt;&gt;"",$AB92&gt;DATE(2030,12,31)),"DATE_OUTLIER",""),IF($C92="","MISSING_QRCODE",""),IF($J92="UNKNOWN","UNKNOWN_PM_TYPE",""),IF($L92="UNKNOWN","UNKNOWN_STATUS",""))</f>
        <v>DONE_NO_ACTUAL_DATE</v>
      </c>
      <c r="AQ92" s="42" t="str">
        <f t="shared" si="9"/>
        <v>YES</v>
      </c>
    </row>
    <row r="93" spans="1:43" x14ac:dyDescent="0.3">
      <c r="A93" s="38">
        <f>IF('query (10)'!A93="","",'query (10)'!A93)</f>
        <v>129</v>
      </c>
      <c r="B93" s="38" t="str">
        <f>IF('query (10)'!B93="","",'query (10)'!B93)</f>
        <v/>
      </c>
      <c r="C93" s="38" t="str">
        <f>TRIM(UPPER('query (10)'!M93))</f>
        <v>AS-573</v>
      </c>
      <c r="D93" s="38" t="str">
        <f>TRIM(UPPER(IFERROR(_xlfn.TEXTBEFORE('query (10)'!L93,"("),'query (10)'!L93)))</f>
        <v>BALL &amp; CAGE ASSEMBLY MACHINE</v>
      </c>
      <c r="E93" s="38" t="str">
        <f>IFERROR(TRIM(UPPER(_xlfn.TEXTBEFORE(_xlfn.TEXTAFTER('query (10)'!L93,"("),")"))),"")</f>
        <v/>
      </c>
      <c r="F93" s="38" t="str">
        <f>TRIM('query (10)'!K93)</f>
        <v>BWD2</v>
      </c>
      <c r="G93" s="38" t="str">
        <f>IF('query (10)'!J93="","",'query (10)'!J93)</f>
        <v>Turn Table</v>
      </c>
      <c r="H93" s="38" t="str">
        <f>TRIM(UPPER('query (10)'!J93))</f>
        <v>TURN TABLE</v>
      </c>
      <c r="I93" s="38" t="str">
        <f>IF('query (10)'!F93="","",'query (10)'!F93)</f>
        <v>Time-based Maintenance</v>
      </c>
      <c r="J93" s="38" t="str">
        <f>IF('query (10)'!F93="","",IFERROR(INDEX(Cleaning_Rules!$B$14:$B$17,MATCH(TRIM('query (10)'!F93),Cleaning_Rules!$A$14:$A$17,0)),"UNKNOWN"))</f>
        <v>TBM</v>
      </c>
      <c r="K93" s="38" t="str">
        <f>IF('query (10)'!G93="","",'query (10)'!G93)</f>
        <v>เสร็จสิ้น</v>
      </c>
      <c r="L93" s="38" t="str">
        <f>IF('query (10)'!G93="","MISSING",IFERROR(INDEX(Cleaning_Rules!$B$5:$B$10,MATCH(TRIM('query (10)'!G93),Cleaning_Rules!$A$5:$A$10,0)),"UNKNOWN"))</f>
        <v>COMPLETED</v>
      </c>
      <c r="M93" s="38" t="str">
        <f>IF('query (10)'!I93="","",'query (10)'!I93)</f>
        <v>Mechanical</v>
      </c>
      <c r="N93" s="38" t="str">
        <f>IF('query (10)'!O93="","",'query (10)'!O93)</f>
        <v>Part Change</v>
      </c>
      <c r="O93" s="38" t="str">
        <f>IF('query (10)'!P93="","",'query (10)'!P93)</f>
        <v>Medium</v>
      </c>
      <c r="P93" s="38" t="str">
        <f>IF('query (10)'!N93="","",'query (10)'!N93)</f>
        <v>เปลี่ยนกระบอกลม Turn Table และ Gripper ตามรอบ PM 3 ปี</v>
      </c>
      <c r="Q93" s="38" t="str">
        <f>TRIM('query (10)'!N93)</f>
        <v>เปลี่ยนกระบอกลม Turn Table และ Gripper ตามรอบ PM 3 ปี</v>
      </c>
      <c r="R93" s="38" t="str">
        <f>TRIM(UPPER('query (10)'!R93))</f>
        <v>AIR CYLINDER</v>
      </c>
      <c r="S93" s="38" t="str">
        <f>TRIM(UPPER('query (10)'!S93))</f>
        <v>MHS3-40D</v>
      </c>
      <c r="T93" s="38" t="str">
        <f>IF('query (10)'!Q93="","",TRIM(UPPER('query (10)'!Q93)))</f>
        <v/>
      </c>
      <c r="U93" s="38" t="str">
        <f>IF('query (10)'!T93="","",'query (10)'!T93)</f>
        <v>2</v>
      </c>
      <c r="V93" s="39">
        <f>IF('query (10)'!T93="","",IFERROR(VALUE('query (10)'!T93),""))</f>
        <v>2</v>
      </c>
      <c r="W93" s="40">
        <f>IF('query (10)'!U93="","",'query (10)'!U93)</f>
        <v>0</v>
      </c>
      <c r="X93" s="39">
        <f>IF('query (10)'!V93="","",'query (10)'!V93)</f>
        <v>1080</v>
      </c>
      <c r="Y93" s="41">
        <f>IF('query (10)'!W93="","",'query (10)'!W93)</f>
        <v>45968</v>
      </c>
      <c r="Z93" s="41" t="str">
        <f>IF('query (10)'!X93="","",'query (10)'!X93)</f>
        <v/>
      </c>
      <c r="AA93" s="41">
        <f>IF('query (10)'!Y93="","",'query (10)'!Y93)</f>
        <v>45968</v>
      </c>
      <c r="AB93" s="41">
        <f>IF('query (10)'!Z93="","",'query (10)'!Z93)</f>
        <v>47048</v>
      </c>
      <c r="AC93" s="38" t="str">
        <f>IF(OR('query (10)'!AA93="",COUNTIF(Cleaning_Rules!$A$21:$A$26,TRIM('query (10)'!AA93))&gt;0),"",TRIM('query (10)'!AA93))</f>
        <v>- กระบอกลม Turn Table Model : MSQB100R = 1 Pcs.
 - กระบอกลม Gripper Model : MHS3-40D = 1 Pcs.</v>
      </c>
      <c r="AD93" s="38" t="str">
        <f>IF('query (10)'!AB93="","",TRIM(IFERROR(_xlfn.TEXTBEFORE('query (10)'!AB93,"("),'query (10)'!AB93)))</f>
        <v/>
      </c>
      <c r="AE93" s="38" t="str">
        <f>IFERROR(LOWER(TRIM(_xlfn.TEXTBEFORE(_xlfn.TEXTAFTER('query (10)'!AB93,"("),")"))),"")</f>
        <v/>
      </c>
      <c r="AF93" s="38" t="str">
        <f>IF('query (10)'!AD93="","",TRIM('query (10)'!AD93))</f>
        <v>จักรภัทร โคตรสมบัติ</v>
      </c>
      <c r="AG93" s="38" t="str">
        <f>IF('query (10)'!AE93="","",TRIM('query (10)'!AE93))</f>
        <v>จักรภัทร โคตรสมบัติ</v>
      </c>
      <c r="AH93" s="38" t="str">
        <f>IF('query (10)'!AF93="","",IFERROR(VALUE('query (10)'!AF93),""))</f>
        <v/>
      </c>
      <c r="AI93" s="38" t="str">
        <f>IF('query (10)'!AG93="","",TRIM('query (10)'!AG93))</f>
        <v/>
      </c>
      <c r="AJ93" s="38" t="str">
        <f>IF('query (10)'!AH93="","",IFERROR(VALUE('query (10)'!AH93),""))</f>
        <v/>
      </c>
      <c r="AK93" s="38" t="str">
        <f>IF('query (10)'!AI93="","",TRIM('query (10)'!AI93))</f>
        <v/>
      </c>
      <c r="AL93" s="42">
        <f t="shared" si="5"/>
        <v>2025</v>
      </c>
      <c r="AM93" s="42" t="str">
        <f t="shared" si="6"/>
        <v>2025-11</v>
      </c>
      <c r="AN93" s="42" t="str">
        <f t="shared" ca="1" si="7"/>
        <v/>
      </c>
      <c r="AO93" s="42" t="str">
        <f t="shared" si="8"/>
        <v>AS-573 | BALL &amp; CAGE ASSEMBLY MACHINE | BWD2 | TURN TABLE | Time-based Maintenance | Mechanical | Part Change | Medium | เปลี่ยนกระบอกลม Turn Table และ Gripper ตามรอบ PM 3 ปี | AIR CYLINDER | MHS3-40D | - กระบอกลม Turn Table Model : MSQB100R = 1 Pcs.
 - กระบอกลม Gripper Model : MHS3-40D = 1 Pcs. | จักรภัทร โคตรสมบัติ</v>
      </c>
      <c r="AP93" s="42" t="str">
        <f>_xlfn.TEXTJOIN("; ",TRUE,IF(COUNTA('query (10)'!A93:AK93)&lt;=6,"NEAR_EMPTY_ROW",""),IF($K93="","MISSING_STATUS",""),IF(AND($K93="เสร็จสิ้น",$Z93=""),"DONE_NO_ACTUAL_DATE",""),IF(AND($I93="Condition-based Maintenance",$AH93=""),"CBM_NO_MEASUREMENT",""),IF(OR($X93="",$X93=0),"INVALID_PERIOD",""),IF(AND($AA93&lt;&gt;"",$AB93&lt;&gt;"",$AB93&lt;$AA93),"DATE_SEQUENCE_ERROR",""),IF(AND($AB93&lt;&gt;"",$AB93&gt;DATE(2030,12,31)),"DATE_OUTLIER",""),IF($C93="","MISSING_QRCODE",""),IF($J93="UNKNOWN","UNKNOWN_PM_TYPE",""),IF($L93="UNKNOWN","UNKNOWN_STATUS",""))</f>
        <v>DONE_NO_ACTUAL_DATE</v>
      </c>
      <c r="AQ93" s="42" t="str">
        <f t="shared" si="9"/>
        <v>NO</v>
      </c>
    </row>
    <row r="94" spans="1:43" x14ac:dyDescent="0.3">
      <c r="A94" s="38">
        <f>IF('query (10)'!A94="","",'query (10)'!A94)</f>
        <v>130</v>
      </c>
      <c r="B94" s="38" t="str">
        <f>IF('query (10)'!B94="","",'query (10)'!B94)</f>
        <v/>
      </c>
      <c r="C94" s="38" t="str">
        <f>TRIM(UPPER('query (10)'!M94))</f>
        <v>AS-573</v>
      </c>
      <c r="D94" s="38" t="str">
        <f>TRIM(UPPER(IFERROR(_xlfn.TEXTBEFORE('query (10)'!L94,"("),'query (10)'!L94)))</f>
        <v>BALL &amp; CAGE ASSEMBLY MACHINE</v>
      </c>
      <c r="E94" s="38" t="str">
        <f>IFERROR(TRIM(UPPER(_xlfn.TEXTBEFORE(_xlfn.TEXTAFTER('query (10)'!L94,"("),")"))),"")</f>
        <v/>
      </c>
      <c r="F94" s="38" t="str">
        <f>TRIM('query (10)'!K94)</f>
        <v>BWD2</v>
      </c>
      <c r="G94" s="38" t="str">
        <f>IF('query (10)'!J94="","",'query (10)'!J94)</f>
        <v>Turn Table</v>
      </c>
      <c r="H94" s="38" t="str">
        <f>TRIM(UPPER('query (10)'!J94))</f>
        <v>TURN TABLE</v>
      </c>
      <c r="I94" s="38" t="str">
        <f>IF('query (10)'!F94="","",'query (10)'!F94)</f>
        <v>Time-based Maintenance</v>
      </c>
      <c r="J94" s="38" t="str">
        <f>IF('query (10)'!F94="","",IFERROR(INDEX(Cleaning_Rules!$B$14:$B$17,MATCH(TRIM('query (10)'!F94),Cleaning_Rules!$A$14:$A$17,0)),"UNKNOWN"))</f>
        <v>TBM</v>
      </c>
      <c r="K94" s="38" t="str">
        <f>IF('query (10)'!G94="","",'query (10)'!G94)</f>
        <v>เสร็จสิ้น</v>
      </c>
      <c r="L94" s="38" t="str">
        <f>IF('query (10)'!G94="","MISSING",IFERROR(INDEX(Cleaning_Rules!$B$5:$B$10,MATCH(TRIM('query (10)'!G94),Cleaning_Rules!$A$5:$A$10,0)),"UNKNOWN"))</f>
        <v>COMPLETED</v>
      </c>
      <c r="M94" s="38" t="str">
        <f>IF('query (10)'!I94="","",'query (10)'!I94)</f>
        <v>Mechanical</v>
      </c>
      <c r="N94" s="38" t="str">
        <f>IF('query (10)'!O94="","",'query (10)'!O94)</f>
        <v>Inspection</v>
      </c>
      <c r="O94" s="38" t="str">
        <f>IF('query (10)'!P94="","",'query (10)'!P94)</f>
        <v>Medium</v>
      </c>
      <c r="P94" s="38" t="str">
        <f>IF('query (10)'!N94="","",'query (10)'!N94)</f>
        <v xml:space="preserve">ตรวจสอบความร่วมศูนย์ระหว่าง Turn Table และชุดลำเลียง Ball </v>
      </c>
      <c r="Q94" s="38" t="str">
        <f>TRIM('query (10)'!N94)</f>
        <v>ตรวจสอบความร่วมศูนย์ระหว่าง Turn Table และชุดลำเลียง Ball</v>
      </c>
      <c r="R94" s="38" t="str">
        <f>TRIM(UPPER('query (10)'!R94))</f>
        <v/>
      </c>
      <c r="S94" s="38" t="str">
        <f>TRIM(UPPER('query (10)'!S94))</f>
        <v/>
      </c>
      <c r="T94" s="38" t="str">
        <f>IF('query (10)'!Q94="","",TRIM(UPPER('query (10)'!Q94)))</f>
        <v/>
      </c>
      <c r="U94" s="38" t="str">
        <f>IF('query (10)'!T94="","",'query (10)'!T94)</f>
        <v>1</v>
      </c>
      <c r="V94" s="39">
        <f>IF('query (10)'!T94="","",IFERROR(VALUE('query (10)'!T94),""))</f>
        <v>1</v>
      </c>
      <c r="W94" s="40">
        <f>IF('query (10)'!U94="","",'query (10)'!U94)</f>
        <v>0</v>
      </c>
      <c r="X94" s="39">
        <f>IF('query (10)'!V94="","",'query (10)'!V94)</f>
        <v>365</v>
      </c>
      <c r="Y94" s="41">
        <f>IF('query (10)'!W94="","",'query (10)'!W94)</f>
        <v>45968</v>
      </c>
      <c r="Z94" s="41" t="str">
        <f>IF('query (10)'!X94="","",'query (10)'!X94)</f>
        <v/>
      </c>
      <c r="AA94" s="41">
        <f>IF('query (10)'!Y94="","",'query (10)'!Y94)</f>
        <v>45968</v>
      </c>
      <c r="AB94" s="41">
        <f>IF('query (10)'!Z94="","",'query (10)'!Z94)</f>
        <v>46333</v>
      </c>
      <c r="AC94" s="38" t="str">
        <f>IF(OR('query (10)'!AA94="",COUNTIF(Cleaning_Rules!$A$21:$A$26,TRIM('query (10)'!AA94))&gt;0),"",TRIM('query (10)'!AA94))</f>
        <v/>
      </c>
      <c r="AD94" s="38" t="str">
        <f>IF('query (10)'!AB94="","",TRIM(IFERROR(_xlfn.TEXTBEFORE('query (10)'!AB94,"("),'query (10)'!AB94)))</f>
        <v/>
      </c>
      <c r="AE94" s="38" t="str">
        <f>IFERROR(LOWER(TRIM(_xlfn.TEXTBEFORE(_xlfn.TEXTAFTER('query (10)'!AB94,"("),")"))),"")</f>
        <v/>
      </c>
      <c r="AF94" s="38" t="str">
        <f>IF('query (10)'!AD94="","",TRIM('query (10)'!AD94))</f>
        <v>จักรภัทร โคตรสมบัติ</v>
      </c>
      <c r="AG94" s="38" t="str">
        <f>IF('query (10)'!AE94="","",TRIM('query (10)'!AE94))</f>
        <v>จักรภัทร โคตรสมบัติ</v>
      </c>
      <c r="AH94" s="38" t="str">
        <f>IF('query (10)'!AF94="","",IFERROR(VALUE('query (10)'!AF94),""))</f>
        <v/>
      </c>
      <c r="AI94" s="38" t="str">
        <f>IF('query (10)'!AG94="","",TRIM('query (10)'!AG94))</f>
        <v/>
      </c>
      <c r="AJ94" s="38" t="str">
        <f>IF('query (10)'!AH94="","",IFERROR(VALUE('query (10)'!AH94),""))</f>
        <v/>
      </c>
      <c r="AK94" s="38" t="str">
        <f>IF('query (10)'!AI94="","",TRIM('query (10)'!AI94))</f>
        <v/>
      </c>
      <c r="AL94" s="42">
        <f t="shared" si="5"/>
        <v>2025</v>
      </c>
      <c r="AM94" s="42" t="str">
        <f t="shared" si="6"/>
        <v>2025-11</v>
      </c>
      <c r="AN94" s="42" t="str">
        <f t="shared" ca="1" si="7"/>
        <v/>
      </c>
      <c r="AO94" s="42" t="str">
        <f t="shared" si="8"/>
        <v>AS-573 | BALL &amp; CAGE ASSEMBLY MACHINE | BWD2 | TURN TABLE | Time-based Maintenance | Mechanical | Inspection | Medium | ตรวจสอบความร่วมศูนย์ระหว่าง Turn Table และชุดลำเลียง Ball | จักรภัทร โคตรสมบัติ</v>
      </c>
      <c r="AP94" s="42" t="str">
        <f>_xlfn.TEXTJOIN("; ",TRUE,IF(COUNTA('query (10)'!A94:AK94)&lt;=6,"NEAR_EMPTY_ROW",""),IF($K94="","MISSING_STATUS",""),IF(AND($K94="เสร็จสิ้น",$Z94=""),"DONE_NO_ACTUAL_DATE",""),IF(AND($I94="Condition-based Maintenance",$AH94=""),"CBM_NO_MEASUREMENT",""),IF(OR($X94="",$X94=0),"INVALID_PERIOD",""),IF(AND($AA94&lt;&gt;"",$AB94&lt;&gt;"",$AB94&lt;$AA94),"DATE_SEQUENCE_ERROR",""),IF(AND($AB94&lt;&gt;"",$AB94&gt;DATE(2030,12,31)),"DATE_OUTLIER",""),IF($C94="","MISSING_QRCODE",""),IF($J94="UNKNOWN","UNKNOWN_PM_TYPE",""),IF($L94="UNKNOWN","UNKNOWN_STATUS",""))</f>
        <v>DONE_NO_ACTUAL_DATE</v>
      </c>
      <c r="AQ94" s="42" t="str">
        <f t="shared" si="9"/>
        <v>NO</v>
      </c>
    </row>
    <row r="95" spans="1:43" x14ac:dyDescent="0.3">
      <c r="A95" s="38">
        <f>IF('query (10)'!A95="","",'query (10)'!A95)</f>
        <v>131</v>
      </c>
      <c r="B95" s="38">
        <f>IF('query (10)'!B95="","",'query (10)'!B95)</f>
        <v>17198</v>
      </c>
      <c r="C95" s="38" t="str">
        <f>TRIM(UPPER('query (10)'!M95))</f>
        <v>AS-574</v>
      </c>
      <c r="D95" s="38" t="str">
        <f>TRIM(UPPER(IFERROR(_xlfn.TEXTBEFORE('query (10)'!L95,"("),'query (10)'!L95)))</f>
        <v>BALL &amp; CAGE ASSEMBLY MACHINE</v>
      </c>
      <c r="E95" s="38" t="str">
        <f>IFERROR(TRIM(UPPER(_xlfn.TEXTBEFORE(_xlfn.TEXTAFTER('query (10)'!L95,"("),")"))),"")</f>
        <v/>
      </c>
      <c r="F95" s="38" t="str">
        <f>TRIM('query (10)'!K95)</f>
        <v>BWD3</v>
      </c>
      <c r="G95" s="38" t="str">
        <f>IF('query (10)'!J95="","",'query (10)'!J95)</f>
        <v>Turn Table</v>
      </c>
      <c r="H95" s="38" t="str">
        <f>TRIM(UPPER('query (10)'!J95))</f>
        <v>TURN TABLE</v>
      </c>
      <c r="I95" s="38" t="str">
        <f>IF('query (10)'!F95="","",'query (10)'!F95)</f>
        <v>Time-based Maintenance</v>
      </c>
      <c r="J95" s="38" t="str">
        <f>IF('query (10)'!F95="","",IFERROR(INDEX(Cleaning_Rules!$B$14:$B$17,MATCH(TRIM('query (10)'!F95),Cleaning_Rules!$A$14:$A$17,0)),"UNKNOWN"))</f>
        <v>TBM</v>
      </c>
      <c r="K95" s="38" t="str">
        <f>IF('query (10)'!G95="","",'query (10)'!G95)</f>
        <v>เสร็จสิ้น</v>
      </c>
      <c r="L95" s="38" t="str">
        <f>IF('query (10)'!G95="","MISSING",IFERROR(INDEX(Cleaning_Rules!$B$5:$B$10,MATCH(TRIM('query (10)'!G95),Cleaning_Rules!$A$5:$A$10,0)),"UNKNOWN"))</f>
        <v>COMPLETED</v>
      </c>
      <c r="M95" s="38" t="str">
        <f>IF('query (10)'!I95="","",'query (10)'!I95)</f>
        <v>Mechanical</v>
      </c>
      <c r="N95" s="38" t="str">
        <f>IF('query (10)'!O95="","",'query (10)'!O95)</f>
        <v>Part Change</v>
      </c>
      <c r="O95" s="38" t="str">
        <f>IF('query (10)'!P95="","",'query (10)'!P95)</f>
        <v>Medium</v>
      </c>
      <c r="P95" s="38" t="str">
        <f>IF('query (10)'!N95="","",'query (10)'!N95)</f>
        <v>เปลี่ยนกระบอกลม Turn Table ตามรอบ PM 3 ปี</v>
      </c>
      <c r="Q95" s="38" t="str">
        <f>TRIM('query (10)'!N95)</f>
        <v>เปลี่ยนกระบอกลม Turn Table ตามรอบ PM 3 ปี</v>
      </c>
      <c r="R95" s="38" t="str">
        <f>TRIM(UPPER('query (10)'!R95))</f>
        <v>AIR CYLINDER</v>
      </c>
      <c r="S95" s="38" t="str">
        <f>TRIM(UPPER('query (10)'!S95))</f>
        <v>MHS3-40D</v>
      </c>
      <c r="T95" s="38" t="str">
        <f>IF('query (10)'!Q95="","",TRIM(UPPER('query (10)'!Q95)))</f>
        <v/>
      </c>
      <c r="U95" s="38" t="str">
        <f>IF('query (10)'!T95="","",'query (10)'!T95)</f>
        <v>2</v>
      </c>
      <c r="V95" s="39">
        <f>IF('query (10)'!T95="","",IFERROR(VALUE('query (10)'!T95),""))</f>
        <v>2</v>
      </c>
      <c r="W95" s="40">
        <f>IF('query (10)'!U95="","",'query (10)'!U95)</f>
        <v>0</v>
      </c>
      <c r="X95" s="39">
        <f>IF('query (10)'!V95="","",'query (10)'!V95)</f>
        <v>1080</v>
      </c>
      <c r="Y95" s="41">
        <f>IF('query (10)'!W95="","",'query (10)'!W95)</f>
        <v>45969</v>
      </c>
      <c r="Z95" s="41">
        <f>IF('query (10)'!X95="","",'query (10)'!X95)</f>
        <v>46028</v>
      </c>
      <c r="AA95" s="41">
        <f>IF('query (10)'!Y95="","",'query (10)'!Y95)</f>
        <v>46028</v>
      </c>
      <c r="AB95" s="41">
        <f>IF('query (10)'!Z95="","",'query (10)'!Z95)</f>
        <v>47108</v>
      </c>
      <c r="AC95" s="38" t="str">
        <f>IF(OR('query (10)'!AA95="",COUNTIF(Cleaning_Rules!$A$21:$A$26,TRIM('query (10)'!AA95))&gt;0),"",TRIM('query (10)'!AA95))</f>
        <v xml:space="preserve">- กระบอกลม Turn Table Model : MSQB100R = 1 Pcs.
</v>
      </c>
      <c r="AD95" s="38" t="str">
        <f>IF('query (10)'!AB95="","",TRIM(IFERROR(_xlfn.TEXTBEFORE('query (10)'!AB95,"("),'query (10)'!AB95)))</f>
        <v>เริ่มซ่อมงาน PM แล้ว รับผิดชอบโดย JAKKAPAT KHOTSOMBAT</v>
      </c>
      <c r="AE95" s="38" t="str">
        <f>IFERROR(LOWER(TRIM(_xlfn.TEXTBEFORE(_xlfn.TEXTAFTER('query (10)'!AB95,"("),")"))),"")</f>
        <v>jakkapat@nsk.com</v>
      </c>
      <c r="AF95" s="38" t="str">
        <f>IF('query (10)'!AD95="","",TRIM('query (10)'!AD95))</f>
        <v>จักรภัทร โคตรสมบัติ</v>
      </c>
      <c r="AG95" s="38" t="str">
        <f>IF('query (10)'!AE95="","",TRIM('query (10)'!AE95))</f>
        <v>จักรภัทร โคตรสมบัติ</v>
      </c>
      <c r="AH95" s="38" t="str">
        <f>IF('query (10)'!AF95="","",IFERROR(VALUE('query (10)'!AF95),""))</f>
        <v/>
      </c>
      <c r="AI95" s="38" t="str">
        <f>IF('query (10)'!AG95="","",TRIM('query (10)'!AG95))</f>
        <v/>
      </c>
      <c r="AJ95" s="38" t="str">
        <f>IF('query (10)'!AH95="","",IFERROR(VALUE('query (10)'!AH95),""))</f>
        <v/>
      </c>
      <c r="AK95" s="38" t="str">
        <f>IF('query (10)'!AI95="","",TRIM('query (10)'!AI95))</f>
        <v/>
      </c>
      <c r="AL95" s="42">
        <f t="shared" si="5"/>
        <v>2025</v>
      </c>
      <c r="AM95" s="42" t="str">
        <f t="shared" si="6"/>
        <v>2025-11</v>
      </c>
      <c r="AN95" s="42" t="str">
        <f t="shared" ca="1" si="7"/>
        <v/>
      </c>
      <c r="AO95" s="42" t="str">
        <f t="shared" si="8"/>
        <v>AS-574 | BALL &amp; CAGE ASSEMBLY MACHINE | BWD3 | TURN TABLE | Time-based Maintenance | Mechanical | Part Change | Medium | เปลี่ยนกระบอกลม Turn Table ตามรอบ PM 3 ปี | AIR CYLINDER | MHS3-40D | - กระบอกลม Turn Table Model : MSQB100R = 1 Pcs.
 | เริ่มซ่อมงาน PM แล้ว รับผิดชอบโดย JAKKAPAT KHOTSOMBAT | จักรภัทร โคตรสมบัติ</v>
      </c>
      <c r="AP95" s="42" t="str">
        <f>_xlfn.TEXTJOIN("; ",TRUE,IF(COUNTA('query (10)'!A95:AK95)&lt;=6,"NEAR_EMPTY_ROW",""),IF($K95="","MISSING_STATUS",""),IF(AND($K95="เสร็จสิ้น",$Z95=""),"DONE_NO_ACTUAL_DATE",""),IF(AND($I95="Condition-based Maintenance",$AH95=""),"CBM_NO_MEASUREMENT",""),IF(OR($X95="",$X95=0),"INVALID_PERIOD",""),IF(AND($AA95&lt;&gt;"",$AB95&lt;&gt;"",$AB95&lt;$AA95),"DATE_SEQUENCE_ERROR",""),IF(AND($AB95&lt;&gt;"",$AB95&gt;DATE(2030,12,31)),"DATE_OUTLIER",""),IF($C95="","MISSING_QRCODE",""),IF($J95="UNKNOWN","UNKNOWN_PM_TYPE",""),IF($L95="UNKNOWN","UNKNOWN_STATUS",""))</f>
        <v/>
      </c>
      <c r="AQ95" s="42" t="str">
        <f t="shared" si="9"/>
        <v>NO</v>
      </c>
    </row>
    <row r="96" spans="1:43" x14ac:dyDescent="0.3">
      <c r="A96" s="38">
        <f>IF('query (10)'!A96="","",'query (10)'!A96)</f>
        <v>133</v>
      </c>
      <c r="B96" s="38">
        <f>IF('query (10)'!B96="","",'query (10)'!B96)</f>
        <v>17667</v>
      </c>
      <c r="C96" s="38" t="str">
        <f>TRIM(UPPER('query (10)'!M96))</f>
        <v>GR-385</v>
      </c>
      <c r="D96" s="38" t="str">
        <f>TRIM(UPPER(IFERROR(_xlfn.TEXTBEFORE('query (10)'!L96,"("),'query (10)'!L96)))</f>
        <v>SHAFT RACEWAY SUPER FINISH WITH DEMAGNITIZING MACHINE.</v>
      </c>
      <c r="E96" s="38" t="str">
        <f>IFERROR(TRIM(UPPER(_xlfn.TEXTBEFORE(_xlfn.TEXTAFTER('query (10)'!L96,"("),")"))),"")</f>
        <v/>
      </c>
      <c r="F96" s="38" t="str">
        <f>TRIM('query (10)'!K96)</f>
        <v>HUB3-1</v>
      </c>
      <c r="G96" s="38" t="str">
        <f>IF('query (10)'!J96="","",'query (10)'!J96)</f>
        <v>Stopper Shoe</v>
      </c>
      <c r="H96" s="38" t="str">
        <f>TRIM(UPPER('query (10)'!J96))</f>
        <v>STOPPER SHOE</v>
      </c>
      <c r="I96" s="38" t="str">
        <f>IF('query (10)'!F96="","",'query (10)'!F96)</f>
        <v>Time-based Maintenance</v>
      </c>
      <c r="J96" s="38" t="str">
        <f>IF('query (10)'!F96="","",IFERROR(INDEX(Cleaning_Rules!$B$14:$B$17,MATCH(TRIM('query (10)'!F96),Cleaning_Rules!$A$14:$A$17,0)),"UNKNOWN"))</f>
        <v>TBM</v>
      </c>
      <c r="K96" s="38" t="str">
        <f>IF('query (10)'!G96="","",'query (10)'!G96)</f>
        <v>เสร็จสิ้น</v>
      </c>
      <c r="L96" s="38" t="str">
        <f>IF('query (10)'!G96="","MISSING",IFERROR(INDEX(Cleaning_Rules!$B$5:$B$10,MATCH(TRIM('query (10)'!G96),Cleaning_Rules!$A$5:$A$10,0)),"UNKNOWN"))</f>
        <v>COMPLETED</v>
      </c>
      <c r="M96" s="38" t="str">
        <f>IF('query (10)'!I96="","",'query (10)'!I96)</f>
        <v>Mechanical</v>
      </c>
      <c r="N96" s="38" t="str">
        <f>IF('query (10)'!O96="","",'query (10)'!O96)</f>
        <v>Inspection</v>
      </c>
      <c r="O96" s="38" t="str">
        <f>IF('query (10)'!P96="","",'query (10)'!P96)</f>
        <v>Medium</v>
      </c>
      <c r="P96" s="38" t="str">
        <f>IF('query (10)'!N96="","",'query (10)'!N96)</f>
        <v>Accuracy stopper shoe ตามรอบ PM 1 ปี</v>
      </c>
      <c r="Q96" s="38" t="str">
        <f>TRIM('query (10)'!N96)</f>
        <v>Accuracy stopper shoe ตามรอบ PM 1 ปี</v>
      </c>
      <c r="R96" s="38" t="str">
        <f>TRIM(UPPER('query (10)'!R96))</f>
        <v/>
      </c>
      <c r="S96" s="38" t="str">
        <f>TRIM(UPPER('query (10)'!S96))</f>
        <v/>
      </c>
      <c r="T96" s="38" t="str">
        <f>IF('query (10)'!Q96="","",TRIM(UPPER('query (10)'!Q96)))</f>
        <v/>
      </c>
      <c r="U96" s="38" t="str">
        <f>IF('query (10)'!T96="","",'query (10)'!T96)</f>
        <v>1</v>
      </c>
      <c r="V96" s="39">
        <f>IF('query (10)'!T96="","",IFERROR(VALUE('query (10)'!T96),""))</f>
        <v>1</v>
      </c>
      <c r="W96" s="40">
        <f>IF('query (10)'!U96="","",'query (10)'!U96)</f>
        <v>0</v>
      </c>
      <c r="X96" s="39">
        <f>IF('query (10)'!V96="","",'query (10)'!V96)</f>
        <v>360</v>
      </c>
      <c r="Y96" s="41">
        <f>IF('query (10)'!W96="","",'query (10)'!W96)</f>
        <v>45971</v>
      </c>
      <c r="Z96" s="41">
        <f>IF('query (10)'!X96="","",'query (10)'!X96)</f>
        <v>46059</v>
      </c>
      <c r="AA96" s="41">
        <f>IF('query (10)'!Y96="","",'query (10)'!Y96)</f>
        <v>46059</v>
      </c>
      <c r="AB96" s="41">
        <f>IF('query (10)'!Z96="","",'query (10)'!Z96)</f>
        <v>46419</v>
      </c>
      <c r="AC96" s="38" t="str">
        <f>IF(OR('query (10)'!AA96="",COUNTIF(Cleaning_Rules!$A$21:$A$26,TRIM('query (10)'!AA96))&gt;0),"",TRIM('query (10)'!AA96))</f>
        <v/>
      </c>
      <c r="AD96" s="38" t="str">
        <f>IF('query (10)'!AB96="","",TRIM(IFERROR(_xlfn.TEXTBEFORE('query (10)'!AB96,"("),'query (10)'!AB96)))</f>
        <v>เริ่มซ่อมงาน PM แล้ว รับผิดชอบโดย JAKKAPAT KHOTSOMBAT</v>
      </c>
      <c r="AE96" s="38" t="str">
        <f>IFERROR(LOWER(TRIM(_xlfn.TEXTBEFORE(_xlfn.TEXTAFTER('query (10)'!AB96,"("),")"))),"")</f>
        <v>jakkapat@nsk.com</v>
      </c>
      <c r="AF96" s="38" t="str">
        <f>IF('query (10)'!AD96="","",TRIM('query (10)'!AD96))</f>
        <v>จักรภัทร โคตรสมบัติ</v>
      </c>
      <c r="AG96" s="38" t="str">
        <f>IF('query (10)'!AE96="","",TRIM('query (10)'!AE96))</f>
        <v>จักรภัทร โคตรสมบัติ</v>
      </c>
      <c r="AH96" s="38" t="str">
        <f>IF('query (10)'!AF96="","",IFERROR(VALUE('query (10)'!AF96),""))</f>
        <v/>
      </c>
      <c r="AI96" s="38" t="str">
        <f>IF('query (10)'!AG96="","",TRIM('query (10)'!AG96))</f>
        <v/>
      </c>
      <c r="AJ96" s="38" t="str">
        <f>IF('query (10)'!AH96="","",IFERROR(VALUE('query (10)'!AH96),""))</f>
        <v/>
      </c>
      <c r="AK96" s="38" t="str">
        <f>IF('query (10)'!AI96="","",TRIM('query (10)'!AI96))</f>
        <v/>
      </c>
      <c r="AL96" s="42">
        <f t="shared" si="5"/>
        <v>2025</v>
      </c>
      <c r="AM96" s="42" t="str">
        <f t="shared" si="6"/>
        <v>2025-11</v>
      </c>
      <c r="AN96" s="42" t="str">
        <f t="shared" ca="1" si="7"/>
        <v/>
      </c>
      <c r="AO96" s="42" t="str">
        <f t="shared" si="8"/>
        <v>GR-385 | SHAFT RACEWAY SUPER FINISH WITH DEMAGNITIZING MACHINE. | HUB3-1 | STOPPER SHOE | Time-based Maintenance | Mechanical | Inspection | Medium | Accuracy stopper shoe ตามรอบ PM 1 ปี | เริ่มซ่อมงาน PM แล้ว รับผิดชอบโดย JAKKAPAT KHOTSOMBAT | จักรภัทร โคตรสมบัติ</v>
      </c>
      <c r="AP96" s="42" t="str">
        <f>_xlfn.TEXTJOIN("; ",TRUE,IF(COUNTA('query (10)'!A96:AK96)&lt;=6,"NEAR_EMPTY_ROW",""),IF($K96="","MISSING_STATUS",""),IF(AND($K96="เสร็จสิ้น",$Z96=""),"DONE_NO_ACTUAL_DATE",""),IF(AND($I96="Condition-based Maintenance",$AH96=""),"CBM_NO_MEASUREMENT",""),IF(OR($X96="",$X96=0),"INVALID_PERIOD",""),IF(AND($AA96&lt;&gt;"",$AB96&lt;&gt;"",$AB96&lt;$AA96),"DATE_SEQUENCE_ERROR",""),IF(AND($AB96&lt;&gt;"",$AB96&gt;DATE(2030,12,31)),"DATE_OUTLIER",""),IF($C96="","MISSING_QRCODE",""),IF($J96="UNKNOWN","UNKNOWN_PM_TYPE",""),IF($L96="UNKNOWN","UNKNOWN_STATUS",""))</f>
        <v/>
      </c>
      <c r="AQ96" s="42" t="str">
        <f t="shared" si="9"/>
        <v>NO</v>
      </c>
    </row>
    <row r="97" spans="1:43" x14ac:dyDescent="0.3">
      <c r="A97" s="38">
        <f>IF('query (10)'!A97="","",'query (10)'!A97)</f>
        <v>134</v>
      </c>
      <c r="B97" s="38">
        <f>IF('query (10)'!B97="","",'query (10)'!B97)</f>
        <v>17669</v>
      </c>
      <c r="C97" s="38" t="str">
        <f>TRIM(UPPER('query (10)'!M97))</f>
        <v>GR-389</v>
      </c>
      <c r="D97" s="38" t="str">
        <f>TRIM(UPPER(IFERROR(_xlfn.TEXTBEFORE('query (10)'!L97,"("),'query (10)'!L97)))</f>
        <v>OUTER OUT SIDE DIAMETER GRINDING MACHINE.</v>
      </c>
      <c r="E97" s="38" t="str">
        <f>IFERROR(TRIM(UPPER(_xlfn.TEXTBEFORE(_xlfn.TEXTAFTER('query (10)'!L97,"("),")"))),"")</f>
        <v/>
      </c>
      <c r="F97" s="38" t="str">
        <f>TRIM('query (10)'!K97)</f>
        <v>HUB3-1</v>
      </c>
      <c r="G97" s="38" t="str">
        <f>IF('query (10)'!J97="","",'query (10)'!J97)</f>
        <v xml:space="preserve">Lubricant </v>
      </c>
      <c r="H97" s="38" t="str">
        <f>TRIM(UPPER('query (10)'!J97))</f>
        <v>LUBRICANT</v>
      </c>
      <c r="I97" s="38" t="str">
        <f>IF('query (10)'!F97="","",'query (10)'!F97)</f>
        <v>Time-based Maintenance</v>
      </c>
      <c r="J97" s="38" t="str">
        <f>IF('query (10)'!F97="","",IFERROR(INDEX(Cleaning_Rules!$B$14:$B$17,MATCH(TRIM('query (10)'!F97),Cleaning_Rules!$A$14:$A$17,0)),"UNKNOWN"))</f>
        <v>TBM</v>
      </c>
      <c r="K97" s="38" t="str">
        <f>IF('query (10)'!G97="","",'query (10)'!G97)</f>
        <v>เสร็จสิ้น</v>
      </c>
      <c r="L97" s="38" t="str">
        <f>IF('query (10)'!G97="","MISSING",IFERROR(INDEX(Cleaning_Rules!$B$5:$B$10,MATCH(TRIM('query (10)'!G97),Cleaning_Rules!$A$5:$A$10,0)),"UNKNOWN"))</f>
        <v>COMPLETED</v>
      </c>
      <c r="M97" s="38" t="str">
        <f>IF('query (10)'!I97="","",'query (10)'!I97)</f>
        <v>Mechanical</v>
      </c>
      <c r="N97" s="38" t="str">
        <f>IF('query (10)'!O97="","",'query (10)'!O97)</f>
        <v>Lubrication</v>
      </c>
      <c r="O97" s="38" t="str">
        <f>IF('query (10)'!P97="","",'query (10)'!P97)</f>
        <v>Medium</v>
      </c>
      <c r="P97" s="38" t="str">
        <f>IF('query (10)'!N97="","",'query (10)'!N97)</f>
        <v>ซ่อมบำรุง Lubricant unit รายละเอียดดังนี้
1.เปลี่ยน Filter Lubricant
2.เปลี่ยนน้ำมัน Lubricant 
3.ทำความสะอาด Tank 
4.ทำความสะอาด Filter pump</v>
      </c>
      <c r="Q97" s="38" t="str">
        <f>TRIM('query (10)'!N97)</f>
        <v>ซ่อมบำรุง Lubricant unit รายละเอียดดังนี้
1.เปลี่ยน Filter Lubricant
2.เปลี่ยนน้ำมัน Lubricant 
3.ทำความสะอาด Tank 
4.ทำความสะอาด Filter pump</v>
      </c>
      <c r="R97" s="38" t="str">
        <f>TRIM(UPPER('query (10)'!R97))</f>
        <v>FILTER</v>
      </c>
      <c r="S97" s="38" t="str">
        <f>TRIM(UPPER('query (10)'!S97))</f>
        <v>EP910-010N</v>
      </c>
      <c r="T97" s="38" t="str">
        <f>IF('query (10)'!Q97="","",TRIM(UPPER('query (10)'!Q97)))</f>
        <v/>
      </c>
      <c r="U97" s="38" t="str">
        <f>IF('query (10)'!T97="","",'query (10)'!T97)</f>
        <v>1</v>
      </c>
      <c r="V97" s="39">
        <f>IF('query (10)'!T97="","",IFERROR(VALUE('query (10)'!T97),""))</f>
        <v>1</v>
      </c>
      <c r="W97" s="40">
        <f>IF('query (10)'!U97="","",'query (10)'!U97)</f>
        <v>295</v>
      </c>
      <c r="X97" s="39">
        <f>IF('query (10)'!V97="","",'query (10)'!V97)</f>
        <v>360</v>
      </c>
      <c r="Y97" s="41">
        <f>IF('query (10)'!W97="","",'query (10)'!W97)</f>
        <v>45971</v>
      </c>
      <c r="Z97" s="41">
        <f>IF('query (10)'!X97="","",'query (10)'!X97)</f>
        <v>46059</v>
      </c>
      <c r="AA97" s="41">
        <f>IF('query (10)'!Y97="","",'query (10)'!Y97)</f>
        <v>46059</v>
      </c>
      <c r="AB97" s="41">
        <f>IF('query (10)'!Z97="","",'query (10)'!Z97)</f>
        <v>46419</v>
      </c>
      <c r="AC97" s="38" t="str">
        <f>IF(OR('query (10)'!AA97="",COUNTIF(Cleaning_Rules!$A$21:$A$26,TRIM('query (10)'!AA97))&gt;0),"",TRIM('query (10)'!AA97))</f>
        <v/>
      </c>
      <c r="AD97" s="38" t="str">
        <f>IF('query (10)'!AB97="","",TRIM(IFERROR(_xlfn.TEXTBEFORE('query (10)'!AB97,"("),'query (10)'!AB97)))</f>
        <v>เริ่มซ่อมงาน PM แล้ว รับผิดชอบโดย JAKKAPAT KHOTSOMBAT</v>
      </c>
      <c r="AE97" s="38" t="str">
        <f>IFERROR(LOWER(TRIM(_xlfn.TEXTBEFORE(_xlfn.TEXTAFTER('query (10)'!AB97,"("),")"))),"")</f>
        <v>jakkapat@nsk.com</v>
      </c>
      <c r="AF97" s="38" t="str">
        <f>IF('query (10)'!AD97="","",TRIM('query (10)'!AD97))</f>
        <v>จักรภัทร โคตรสมบัติ</v>
      </c>
      <c r="AG97" s="38" t="str">
        <f>IF('query (10)'!AE97="","",TRIM('query (10)'!AE97))</f>
        <v>จักรภัทร โคตรสมบัติ</v>
      </c>
      <c r="AH97" s="38" t="str">
        <f>IF('query (10)'!AF97="","",IFERROR(VALUE('query (10)'!AF97),""))</f>
        <v/>
      </c>
      <c r="AI97" s="38" t="str">
        <f>IF('query (10)'!AG97="","",TRIM('query (10)'!AG97))</f>
        <v/>
      </c>
      <c r="AJ97" s="38" t="str">
        <f>IF('query (10)'!AH97="","",IFERROR(VALUE('query (10)'!AH97),""))</f>
        <v/>
      </c>
      <c r="AK97" s="38" t="str">
        <f>IF('query (10)'!AI97="","",TRIM('query (10)'!AI97))</f>
        <v/>
      </c>
      <c r="AL97" s="42">
        <f t="shared" si="5"/>
        <v>2025</v>
      </c>
      <c r="AM97" s="42" t="str">
        <f t="shared" si="6"/>
        <v>2025-11</v>
      </c>
      <c r="AN97" s="42" t="str">
        <f t="shared" ca="1" si="7"/>
        <v/>
      </c>
      <c r="AO97" s="42" t="str">
        <f t="shared" si="8"/>
        <v>GR-389 | OUTER OUT SIDE DIAMETER GRINDING MACHINE. | HUB3-1 | LUBRICANT | Time-based Maintenance | Mechanical | Lubrication | Medium | ซ่อมบำรุง Lubricant unit รายละเอียดดังนี้
1.เปลี่ยน Filter Lubricant
2.เปลี่ยนน้ำมัน Lubricant 
3.ทำความสะอาด Tank 
4.ทำความสะอาด Filter pump | FILTER | EP910-010N | เริ่มซ่อมงาน PM แล้ว รับผิดชอบโดย JAKKAPAT KHOTSOMBAT | จักรภัทร โคตรสมบัติ</v>
      </c>
      <c r="AP97" s="42" t="str">
        <f>_xlfn.TEXTJOIN("; ",TRUE,IF(COUNTA('query (10)'!A97:AK97)&lt;=6,"NEAR_EMPTY_ROW",""),IF($K97="","MISSING_STATUS",""),IF(AND($K97="เสร็จสิ้น",$Z97=""),"DONE_NO_ACTUAL_DATE",""),IF(AND($I97="Condition-based Maintenance",$AH97=""),"CBM_NO_MEASUREMENT",""),IF(OR($X97="",$X97=0),"INVALID_PERIOD",""),IF(AND($AA97&lt;&gt;"",$AB97&lt;&gt;"",$AB97&lt;$AA97),"DATE_SEQUENCE_ERROR",""),IF(AND($AB97&lt;&gt;"",$AB97&gt;DATE(2030,12,31)),"DATE_OUTLIER",""),IF($C97="","MISSING_QRCODE",""),IF($J97="UNKNOWN","UNKNOWN_PM_TYPE",""),IF($L97="UNKNOWN","UNKNOWN_STATUS",""))</f>
        <v/>
      </c>
      <c r="AQ97" s="42" t="str">
        <f t="shared" si="9"/>
        <v>YES</v>
      </c>
    </row>
    <row r="98" spans="1:43" x14ac:dyDescent="0.3">
      <c r="A98" s="38">
        <f>IF('query (10)'!A98="","",'query (10)'!A98)</f>
        <v>135</v>
      </c>
      <c r="B98" s="38">
        <f>IF('query (10)'!B98="","",'query (10)'!B98)</f>
        <v>17671</v>
      </c>
      <c r="C98" s="38" t="str">
        <f>TRIM(UPPER('query (10)'!M98))</f>
        <v>GR-391</v>
      </c>
      <c r="D98" s="38" t="str">
        <f>TRIM(UPPER(IFERROR(_xlfn.TEXTBEFORE('query (10)'!L98,"("),'query (10)'!L98)))</f>
        <v>HUB3 OUTER RING GRINDING MACHINE.</v>
      </c>
      <c r="E98" s="38" t="str">
        <f>IFERROR(TRIM(UPPER(_xlfn.TEXTBEFORE(_xlfn.TEXTAFTER('query (10)'!L98,"("),")"))),"")</f>
        <v/>
      </c>
      <c r="F98" s="38" t="str">
        <f>TRIM('query (10)'!K98)</f>
        <v>HUB3-1</v>
      </c>
      <c r="G98" s="38" t="str">
        <f>IF('query (10)'!J98="","",'query (10)'!J98)</f>
        <v xml:space="preserve">Lubricant </v>
      </c>
      <c r="H98" s="38" t="str">
        <f>TRIM(UPPER('query (10)'!J98))</f>
        <v>LUBRICANT</v>
      </c>
      <c r="I98" s="38" t="str">
        <f>IF('query (10)'!F98="","",'query (10)'!F98)</f>
        <v>Time-based Maintenance</v>
      </c>
      <c r="J98" s="38" t="str">
        <f>IF('query (10)'!F98="","",IFERROR(INDEX(Cleaning_Rules!$B$14:$B$17,MATCH(TRIM('query (10)'!F98),Cleaning_Rules!$A$14:$A$17,0)),"UNKNOWN"))</f>
        <v>TBM</v>
      </c>
      <c r="K98" s="38" t="str">
        <f>IF('query (10)'!G98="","",'query (10)'!G98)</f>
        <v>เสร็จสิ้น</v>
      </c>
      <c r="L98" s="38" t="str">
        <f>IF('query (10)'!G98="","MISSING",IFERROR(INDEX(Cleaning_Rules!$B$5:$B$10,MATCH(TRIM('query (10)'!G98),Cleaning_Rules!$A$5:$A$10,0)),"UNKNOWN"))</f>
        <v>COMPLETED</v>
      </c>
      <c r="M98" s="38" t="str">
        <f>IF('query (10)'!I98="","",'query (10)'!I98)</f>
        <v>Mechanical</v>
      </c>
      <c r="N98" s="38" t="str">
        <f>IF('query (10)'!O98="","",'query (10)'!O98)</f>
        <v>Lubrication</v>
      </c>
      <c r="O98" s="38" t="str">
        <f>IF('query (10)'!P98="","",'query (10)'!P98)</f>
        <v>Medium</v>
      </c>
      <c r="P98" s="38" t="str">
        <f>IF('query (10)'!N98="","",'query (10)'!N98)</f>
        <v>ซ่อมบำรุง Lubricant unit รายละเอียดดังนี้
1.เปลี่ยน Filter Lubricant
2.เปลี่ยนน้ำมัน Lubricant 
3.ทำความสะอาด Tank 
4.ทำความสะอาด Filter pump</v>
      </c>
      <c r="Q98" s="38" t="str">
        <f>TRIM('query (10)'!N98)</f>
        <v>ซ่อมบำรุง Lubricant unit รายละเอียดดังนี้
1.เปลี่ยน Filter Lubricant
2.เปลี่ยนน้ำมัน Lubricant 
3.ทำความสะอาด Tank 
4.ทำความสะอาด Filter pump</v>
      </c>
      <c r="R98" s="38" t="str">
        <f>TRIM(UPPER('query (10)'!R98))</f>
        <v>FILTER</v>
      </c>
      <c r="S98" s="38" t="str">
        <f>TRIM(UPPER('query (10)'!S98))</f>
        <v>EP910-010N</v>
      </c>
      <c r="T98" s="38" t="str">
        <f>IF('query (10)'!Q98="","",TRIM(UPPER('query (10)'!Q98)))</f>
        <v/>
      </c>
      <c r="U98" s="38" t="str">
        <f>IF('query (10)'!T98="","",'query (10)'!T98)</f>
        <v>1</v>
      </c>
      <c r="V98" s="39">
        <f>IF('query (10)'!T98="","",IFERROR(VALUE('query (10)'!T98),""))</f>
        <v>1</v>
      </c>
      <c r="W98" s="40">
        <f>IF('query (10)'!U98="","",'query (10)'!U98)</f>
        <v>295</v>
      </c>
      <c r="X98" s="39">
        <f>IF('query (10)'!V98="","",'query (10)'!V98)</f>
        <v>360</v>
      </c>
      <c r="Y98" s="41">
        <f>IF('query (10)'!W98="","",'query (10)'!W98)</f>
        <v>45971</v>
      </c>
      <c r="Z98" s="41">
        <f>IF('query (10)'!X98="","",'query (10)'!X98)</f>
        <v>46059</v>
      </c>
      <c r="AA98" s="41">
        <f>IF('query (10)'!Y98="","",'query (10)'!Y98)</f>
        <v>46059</v>
      </c>
      <c r="AB98" s="41">
        <f>IF('query (10)'!Z98="","",'query (10)'!Z98)</f>
        <v>46419</v>
      </c>
      <c r="AC98" s="38" t="str">
        <f>IF(OR('query (10)'!AA98="",COUNTIF(Cleaning_Rules!$A$21:$A$26,TRIM('query (10)'!AA98))&gt;0),"",TRIM('query (10)'!AA98))</f>
        <v/>
      </c>
      <c r="AD98" s="38" t="str">
        <f>IF('query (10)'!AB98="","",TRIM(IFERROR(_xlfn.TEXTBEFORE('query (10)'!AB98,"("),'query (10)'!AB98)))</f>
        <v>เริ่มซ่อมงาน PM แล้ว รับผิดชอบโดย JAKKAPAT KHOTSOMBAT</v>
      </c>
      <c r="AE98" s="38" t="str">
        <f>IFERROR(LOWER(TRIM(_xlfn.TEXTBEFORE(_xlfn.TEXTAFTER('query (10)'!AB98,"("),")"))),"")</f>
        <v>jakkapat@nsk.com</v>
      </c>
      <c r="AF98" s="38" t="str">
        <f>IF('query (10)'!AD98="","",TRIM('query (10)'!AD98))</f>
        <v>จักรภัทร โคตรสมบัติ</v>
      </c>
      <c r="AG98" s="38" t="str">
        <f>IF('query (10)'!AE98="","",TRIM('query (10)'!AE98))</f>
        <v>จักรภัทร โคตรสมบัติ</v>
      </c>
      <c r="AH98" s="38" t="str">
        <f>IF('query (10)'!AF98="","",IFERROR(VALUE('query (10)'!AF98),""))</f>
        <v/>
      </c>
      <c r="AI98" s="38" t="str">
        <f>IF('query (10)'!AG98="","",TRIM('query (10)'!AG98))</f>
        <v/>
      </c>
      <c r="AJ98" s="38" t="str">
        <f>IF('query (10)'!AH98="","",IFERROR(VALUE('query (10)'!AH98),""))</f>
        <v/>
      </c>
      <c r="AK98" s="38" t="str">
        <f>IF('query (10)'!AI98="","",TRIM('query (10)'!AI98))</f>
        <v/>
      </c>
      <c r="AL98" s="42">
        <f t="shared" si="5"/>
        <v>2025</v>
      </c>
      <c r="AM98" s="42" t="str">
        <f t="shared" si="6"/>
        <v>2025-11</v>
      </c>
      <c r="AN98" s="42" t="str">
        <f t="shared" ca="1" si="7"/>
        <v/>
      </c>
      <c r="AO98" s="42" t="str">
        <f t="shared" si="8"/>
        <v>GR-391 | HUB3 OUTER RING GRINDING MACHINE. | HUB3-1 | LUBRICANT | Time-based Maintenance | Mechanical | Lubrication | Medium | ซ่อมบำรุง Lubricant unit รายละเอียดดังนี้
1.เปลี่ยน Filter Lubricant
2.เปลี่ยนน้ำมัน Lubricant 
3.ทำความสะอาด Tank 
4.ทำความสะอาด Filter pump | FILTER | EP910-010N | เริ่มซ่อมงาน PM แล้ว รับผิดชอบโดย JAKKAPAT KHOTSOMBAT | จักรภัทร โคตรสมบัติ</v>
      </c>
      <c r="AP98" s="42" t="str">
        <f>_xlfn.TEXTJOIN("; ",TRUE,IF(COUNTA('query (10)'!A98:AK98)&lt;=6,"NEAR_EMPTY_ROW",""),IF($K98="","MISSING_STATUS",""),IF(AND($K98="เสร็จสิ้น",$Z98=""),"DONE_NO_ACTUAL_DATE",""),IF(AND($I98="Condition-based Maintenance",$AH98=""),"CBM_NO_MEASUREMENT",""),IF(OR($X98="",$X98=0),"INVALID_PERIOD",""),IF(AND($AA98&lt;&gt;"",$AB98&lt;&gt;"",$AB98&lt;$AA98),"DATE_SEQUENCE_ERROR",""),IF(AND($AB98&lt;&gt;"",$AB98&gt;DATE(2030,12,31)),"DATE_OUTLIER",""),IF($C98="","MISSING_QRCODE",""),IF($J98="UNKNOWN","UNKNOWN_PM_TYPE",""),IF($L98="UNKNOWN","UNKNOWN_STATUS",""))</f>
        <v/>
      </c>
      <c r="AQ98" s="42" t="str">
        <f t="shared" si="9"/>
        <v>YES</v>
      </c>
    </row>
    <row r="99" spans="1:43" x14ac:dyDescent="0.3">
      <c r="A99" s="38">
        <f>IF('query (10)'!A99="","",'query (10)'!A99)</f>
        <v>136</v>
      </c>
      <c r="B99" s="38">
        <f>IF('query (10)'!B99="","",'query (10)'!B99)</f>
        <v>17670</v>
      </c>
      <c r="C99" s="38" t="str">
        <f>TRIM(UPPER('query (10)'!M99))</f>
        <v>GR-388</v>
      </c>
      <c r="D99" s="38" t="str">
        <f>TRIM(UPPER(IFERROR(_xlfn.TEXTBEFORE('query (10)'!L99,"("),'query (10)'!L99)))</f>
        <v>SHAFT RACEWAY GRINDING MACHINE.</v>
      </c>
      <c r="E99" s="38" t="str">
        <f>IFERROR(TRIM(UPPER(_xlfn.TEXTBEFORE(_xlfn.TEXTAFTER('query (10)'!L99,"("),")"))),"")</f>
        <v/>
      </c>
      <c r="F99" s="38" t="str">
        <f>TRIM('query (10)'!K99)</f>
        <v>HUB3-1</v>
      </c>
      <c r="G99" s="38" t="str">
        <f>IF('query (10)'!J99="","",'query (10)'!J99)</f>
        <v xml:space="preserve">Lubricant </v>
      </c>
      <c r="H99" s="38" t="str">
        <f>TRIM(UPPER('query (10)'!J99))</f>
        <v>LUBRICANT</v>
      </c>
      <c r="I99" s="38" t="str">
        <f>IF('query (10)'!F99="","",'query (10)'!F99)</f>
        <v>Time-based Maintenance</v>
      </c>
      <c r="J99" s="38" t="str">
        <f>IF('query (10)'!F99="","",IFERROR(INDEX(Cleaning_Rules!$B$14:$B$17,MATCH(TRIM('query (10)'!F99),Cleaning_Rules!$A$14:$A$17,0)),"UNKNOWN"))</f>
        <v>TBM</v>
      </c>
      <c r="K99" s="38" t="str">
        <f>IF('query (10)'!G99="","",'query (10)'!G99)</f>
        <v>เสร็จสิ้น</v>
      </c>
      <c r="L99" s="38" t="str">
        <f>IF('query (10)'!G99="","MISSING",IFERROR(INDEX(Cleaning_Rules!$B$5:$B$10,MATCH(TRIM('query (10)'!G99),Cleaning_Rules!$A$5:$A$10,0)),"UNKNOWN"))</f>
        <v>COMPLETED</v>
      </c>
      <c r="M99" s="38" t="str">
        <f>IF('query (10)'!I99="","",'query (10)'!I99)</f>
        <v>Mechanical</v>
      </c>
      <c r="N99" s="38" t="str">
        <f>IF('query (10)'!O99="","",'query (10)'!O99)</f>
        <v>Lubrication</v>
      </c>
      <c r="O99" s="38" t="str">
        <f>IF('query (10)'!P99="","",'query (10)'!P99)</f>
        <v>Medium</v>
      </c>
      <c r="P99" s="38" t="str">
        <f>IF('query (10)'!N99="","",'query (10)'!N99)</f>
        <v>ซ่อมบำรุง Lubricant unit รายละเอียดดังนี้
1.เปลี่ยน Filter Lubricant
2.เปลี่ยนน้ำมัน Lubricant 
3.ทำความสะอาด Tank 
4.ทำความสะอาด Filter pump</v>
      </c>
      <c r="Q99" s="38" t="str">
        <f>TRIM('query (10)'!N99)</f>
        <v>ซ่อมบำรุง Lubricant unit รายละเอียดดังนี้
1.เปลี่ยน Filter Lubricant
2.เปลี่ยนน้ำมัน Lubricant 
3.ทำความสะอาด Tank 
4.ทำความสะอาด Filter pump</v>
      </c>
      <c r="R99" s="38" t="str">
        <f>TRIM(UPPER('query (10)'!R99))</f>
        <v>FILTER</v>
      </c>
      <c r="S99" s="38" t="str">
        <f>TRIM(UPPER('query (10)'!S99))</f>
        <v>EP910-010N</v>
      </c>
      <c r="T99" s="38" t="str">
        <f>IF('query (10)'!Q99="","",TRIM(UPPER('query (10)'!Q99)))</f>
        <v/>
      </c>
      <c r="U99" s="38" t="str">
        <f>IF('query (10)'!T99="","",'query (10)'!T99)</f>
        <v>1</v>
      </c>
      <c r="V99" s="39">
        <f>IF('query (10)'!T99="","",IFERROR(VALUE('query (10)'!T99),""))</f>
        <v>1</v>
      </c>
      <c r="W99" s="40">
        <f>IF('query (10)'!U99="","",'query (10)'!U99)</f>
        <v>295</v>
      </c>
      <c r="X99" s="39">
        <f>IF('query (10)'!V99="","",'query (10)'!V99)</f>
        <v>360</v>
      </c>
      <c r="Y99" s="41">
        <f>IF('query (10)'!W99="","",'query (10)'!W99)</f>
        <v>45971</v>
      </c>
      <c r="Z99" s="41">
        <f>IF('query (10)'!X99="","",'query (10)'!X99)</f>
        <v>46059</v>
      </c>
      <c r="AA99" s="41">
        <f>IF('query (10)'!Y99="","",'query (10)'!Y99)</f>
        <v>46059</v>
      </c>
      <c r="AB99" s="41">
        <f>IF('query (10)'!Z99="","",'query (10)'!Z99)</f>
        <v>46419</v>
      </c>
      <c r="AC99" s="38" t="str">
        <f>IF(OR('query (10)'!AA99="",COUNTIF(Cleaning_Rules!$A$21:$A$26,TRIM('query (10)'!AA99))&gt;0),"",TRIM('query (10)'!AA99))</f>
        <v/>
      </c>
      <c r="AD99" s="38" t="str">
        <f>IF('query (10)'!AB99="","",TRIM(IFERROR(_xlfn.TEXTBEFORE('query (10)'!AB99,"("),'query (10)'!AB99)))</f>
        <v>เริ่มซ่อมงาน PM แล้ว รับผิดชอบโดย JAKKAPAT KHOTSOMBAT</v>
      </c>
      <c r="AE99" s="38" t="str">
        <f>IFERROR(LOWER(TRIM(_xlfn.TEXTBEFORE(_xlfn.TEXTAFTER('query (10)'!AB99,"("),")"))),"")</f>
        <v>jakkapat@nsk.com</v>
      </c>
      <c r="AF99" s="38" t="str">
        <f>IF('query (10)'!AD99="","",TRIM('query (10)'!AD99))</f>
        <v>จักรภัทร โคตรสมบัติ</v>
      </c>
      <c r="AG99" s="38" t="str">
        <f>IF('query (10)'!AE99="","",TRIM('query (10)'!AE99))</f>
        <v>จักรภัทร โคตรสมบัติ</v>
      </c>
      <c r="AH99" s="38" t="str">
        <f>IF('query (10)'!AF99="","",IFERROR(VALUE('query (10)'!AF99),""))</f>
        <v/>
      </c>
      <c r="AI99" s="38" t="str">
        <f>IF('query (10)'!AG99="","",TRIM('query (10)'!AG99))</f>
        <v/>
      </c>
      <c r="AJ99" s="38" t="str">
        <f>IF('query (10)'!AH99="","",IFERROR(VALUE('query (10)'!AH99),""))</f>
        <v/>
      </c>
      <c r="AK99" s="38" t="str">
        <f>IF('query (10)'!AI99="","",TRIM('query (10)'!AI99))</f>
        <v/>
      </c>
      <c r="AL99" s="42">
        <f t="shared" si="5"/>
        <v>2025</v>
      </c>
      <c r="AM99" s="42" t="str">
        <f t="shared" si="6"/>
        <v>2025-11</v>
      </c>
      <c r="AN99" s="42" t="str">
        <f t="shared" ca="1" si="7"/>
        <v/>
      </c>
      <c r="AO99" s="42" t="str">
        <f t="shared" si="8"/>
        <v>GR-388 | SHAFT RACEWAY GRINDING MACHINE. | HUB3-1 | LUBRICANT | Time-based Maintenance | Mechanical | Lubrication | Medium | ซ่อมบำรุง Lubricant unit รายละเอียดดังนี้
1.เปลี่ยน Filter Lubricant
2.เปลี่ยนน้ำมัน Lubricant 
3.ทำความสะอาด Tank 
4.ทำความสะอาด Filter pump | FILTER | EP910-010N | เริ่มซ่อมงาน PM แล้ว รับผิดชอบโดย JAKKAPAT KHOTSOMBAT | จักรภัทร โคตรสมบัติ</v>
      </c>
      <c r="AP99" s="42" t="str">
        <f>_xlfn.TEXTJOIN("; ",TRUE,IF(COUNTA('query (10)'!A99:AK99)&lt;=6,"NEAR_EMPTY_ROW",""),IF($K99="","MISSING_STATUS",""),IF(AND($K99="เสร็จสิ้น",$Z99=""),"DONE_NO_ACTUAL_DATE",""),IF(AND($I99="Condition-based Maintenance",$AH99=""),"CBM_NO_MEASUREMENT",""),IF(OR($X99="",$X99=0),"INVALID_PERIOD",""),IF(AND($AA99&lt;&gt;"",$AB99&lt;&gt;"",$AB99&lt;$AA99),"DATE_SEQUENCE_ERROR",""),IF(AND($AB99&lt;&gt;"",$AB99&gt;DATE(2030,12,31)),"DATE_OUTLIER",""),IF($C99="","MISSING_QRCODE",""),IF($J99="UNKNOWN","UNKNOWN_PM_TYPE",""),IF($L99="UNKNOWN","UNKNOWN_STATUS",""))</f>
        <v/>
      </c>
      <c r="AQ99" s="42" t="str">
        <f t="shared" si="9"/>
        <v>YES</v>
      </c>
    </row>
    <row r="100" spans="1:43" x14ac:dyDescent="0.3">
      <c r="A100" s="38">
        <f>IF('query (10)'!A100="","",'query (10)'!A100)</f>
        <v>137</v>
      </c>
      <c r="B100" s="38">
        <f>IF('query (10)'!B100="","",'query (10)'!B100)</f>
        <v>17672</v>
      </c>
      <c r="C100" s="38" t="str">
        <f>TRIM(UPPER('query (10)'!M100))</f>
        <v>GR-396</v>
      </c>
      <c r="D100" s="38" t="str">
        <f>TRIM(UPPER(IFERROR(_xlfn.TEXTBEFORE('query (10)'!L100,"("),'query (10)'!L100)))</f>
        <v>B1 INNER RING GRINDING MACHINE.</v>
      </c>
      <c r="E100" s="38" t="str">
        <f>IFERROR(TRIM(UPPER(_xlfn.TEXTBEFORE(_xlfn.TEXTAFTER('query (10)'!L100,"("),")"))),"")</f>
        <v/>
      </c>
      <c r="F100" s="38" t="str">
        <f>TRIM('query (10)'!K100)</f>
        <v>HUB3-1</v>
      </c>
      <c r="G100" s="38" t="str">
        <f>IF('query (10)'!J100="","",'query (10)'!J100)</f>
        <v xml:space="preserve">Lubricant </v>
      </c>
      <c r="H100" s="38" t="str">
        <f>TRIM(UPPER('query (10)'!J100))</f>
        <v>LUBRICANT</v>
      </c>
      <c r="I100" s="38" t="str">
        <f>IF('query (10)'!F100="","",'query (10)'!F100)</f>
        <v>Time-based Maintenance</v>
      </c>
      <c r="J100" s="38" t="str">
        <f>IF('query (10)'!F100="","",IFERROR(INDEX(Cleaning_Rules!$B$14:$B$17,MATCH(TRIM('query (10)'!F100),Cleaning_Rules!$A$14:$A$17,0)),"UNKNOWN"))</f>
        <v>TBM</v>
      </c>
      <c r="K100" s="38" t="str">
        <f>IF('query (10)'!G100="","",'query (10)'!G100)</f>
        <v>เสร็จสิ้น</v>
      </c>
      <c r="L100" s="38" t="str">
        <f>IF('query (10)'!G100="","MISSING",IFERROR(INDEX(Cleaning_Rules!$B$5:$B$10,MATCH(TRIM('query (10)'!G100),Cleaning_Rules!$A$5:$A$10,0)),"UNKNOWN"))</f>
        <v>COMPLETED</v>
      </c>
      <c r="M100" s="38" t="str">
        <f>IF('query (10)'!I100="","",'query (10)'!I100)</f>
        <v>Mechanical</v>
      </c>
      <c r="N100" s="38" t="str">
        <f>IF('query (10)'!O100="","",'query (10)'!O100)</f>
        <v>Lubrication</v>
      </c>
      <c r="O100" s="38" t="str">
        <f>IF('query (10)'!P100="","",'query (10)'!P100)</f>
        <v>Medium</v>
      </c>
      <c r="P100" s="38" t="str">
        <f>IF('query (10)'!N100="","",'query (10)'!N100)</f>
        <v>ซ่อมบำรุง Lubricant unit รายละเอียดดังนี้
1.เปลี่ยน Filter Lubricant
2.เปลี่ยนน้ำมัน Lubricant 
3.ทำความสะอาด Tank 
4.ทำความสะอาด Filter pump</v>
      </c>
      <c r="Q100" s="38" t="str">
        <f>TRIM('query (10)'!N100)</f>
        <v>ซ่อมบำรุง Lubricant unit รายละเอียดดังนี้
1.เปลี่ยน Filter Lubricant
2.เปลี่ยนน้ำมัน Lubricant 
3.ทำความสะอาด Tank 
4.ทำความสะอาด Filter pump</v>
      </c>
      <c r="R100" s="38" t="str">
        <f>TRIM(UPPER('query (10)'!R100))</f>
        <v>FILTER</v>
      </c>
      <c r="S100" s="38" t="str">
        <f>TRIM(UPPER('query (10)'!S100))</f>
        <v>EP910-010N</v>
      </c>
      <c r="T100" s="38" t="str">
        <f>IF('query (10)'!Q100="","",TRIM(UPPER('query (10)'!Q100)))</f>
        <v/>
      </c>
      <c r="U100" s="38" t="str">
        <f>IF('query (10)'!T100="","",'query (10)'!T100)</f>
        <v>1</v>
      </c>
      <c r="V100" s="39">
        <f>IF('query (10)'!T100="","",IFERROR(VALUE('query (10)'!T100),""))</f>
        <v>1</v>
      </c>
      <c r="W100" s="40">
        <f>IF('query (10)'!U100="","",'query (10)'!U100)</f>
        <v>295</v>
      </c>
      <c r="X100" s="39">
        <f>IF('query (10)'!V100="","",'query (10)'!V100)</f>
        <v>360</v>
      </c>
      <c r="Y100" s="41">
        <f>IF('query (10)'!W100="","",'query (10)'!W100)</f>
        <v>45971</v>
      </c>
      <c r="Z100" s="41">
        <f>IF('query (10)'!X100="","",'query (10)'!X100)</f>
        <v>46059</v>
      </c>
      <c r="AA100" s="41">
        <f>IF('query (10)'!Y100="","",'query (10)'!Y100)</f>
        <v>46059</v>
      </c>
      <c r="AB100" s="41">
        <f>IF('query (10)'!Z100="","",'query (10)'!Z100)</f>
        <v>46419</v>
      </c>
      <c r="AC100" s="38" t="str">
        <f>IF(OR('query (10)'!AA100="",COUNTIF(Cleaning_Rules!$A$21:$A$26,TRIM('query (10)'!AA100))&gt;0),"",TRIM('query (10)'!AA100))</f>
        <v/>
      </c>
      <c r="AD100" s="38" t="str">
        <f>IF('query (10)'!AB100="","",TRIM(IFERROR(_xlfn.TEXTBEFORE('query (10)'!AB100,"("),'query (10)'!AB100)))</f>
        <v>เริ่มซ่อมงาน PM แล้ว รับผิดชอบโดย JAKKAPAT KHOTSOMBAT</v>
      </c>
      <c r="AE100" s="38" t="str">
        <f>IFERROR(LOWER(TRIM(_xlfn.TEXTBEFORE(_xlfn.TEXTAFTER('query (10)'!AB100,"("),")"))),"")</f>
        <v>jakkapat@nsk.com</v>
      </c>
      <c r="AF100" s="38" t="str">
        <f>IF('query (10)'!AD100="","",TRIM('query (10)'!AD100))</f>
        <v>จักรภัทร โคตรสมบัติ</v>
      </c>
      <c r="AG100" s="38" t="str">
        <f>IF('query (10)'!AE100="","",TRIM('query (10)'!AE100))</f>
        <v>จักรภัทร โคตรสมบัติ</v>
      </c>
      <c r="AH100" s="38" t="str">
        <f>IF('query (10)'!AF100="","",IFERROR(VALUE('query (10)'!AF100),""))</f>
        <v/>
      </c>
      <c r="AI100" s="38" t="str">
        <f>IF('query (10)'!AG100="","",TRIM('query (10)'!AG100))</f>
        <v/>
      </c>
      <c r="AJ100" s="38" t="str">
        <f>IF('query (10)'!AH100="","",IFERROR(VALUE('query (10)'!AH100),""))</f>
        <v/>
      </c>
      <c r="AK100" s="38" t="str">
        <f>IF('query (10)'!AI100="","",TRIM('query (10)'!AI100))</f>
        <v/>
      </c>
      <c r="AL100" s="42">
        <f t="shared" si="5"/>
        <v>2025</v>
      </c>
      <c r="AM100" s="42" t="str">
        <f t="shared" si="6"/>
        <v>2025-11</v>
      </c>
      <c r="AN100" s="42" t="str">
        <f t="shared" ca="1" si="7"/>
        <v/>
      </c>
      <c r="AO100" s="42" t="str">
        <f t="shared" si="8"/>
        <v>GR-396 | B1 INNER RING GRINDING MACHINE. | HUB3-1 | LUBRICANT | Time-based Maintenance | Mechanical | Lubrication | Medium | ซ่อมบำรุง Lubricant unit รายละเอียดดังนี้
1.เปลี่ยน Filter Lubricant
2.เปลี่ยนน้ำมัน Lubricant 
3.ทำความสะอาด Tank 
4.ทำความสะอาด Filter pump | FILTER | EP910-010N | เริ่มซ่อมงาน PM แล้ว รับผิดชอบโดย JAKKAPAT KHOTSOMBAT | จักรภัทร โคตรสมบัติ</v>
      </c>
      <c r="AP100" s="42" t="str">
        <f>_xlfn.TEXTJOIN("; ",TRUE,IF(COUNTA('query (10)'!A100:AK100)&lt;=6,"NEAR_EMPTY_ROW",""),IF($K100="","MISSING_STATUS",""),IF(AND($K100="เสร็จสิ้น",$Z100=""),"DONE_NO_ACTUAL_DATE",""),IF(AND($I100="Condition-based Maintenance",$AH100=""),"CBM_NO_MEASUREMENT",""),IF(OR($X100="",$X100=0),"INVALID_PERIOD",""),IF(AND($AA100&lt;&gt;"",$AB100&lt;&gt;"",$AB100&lt;$AA100),"DATE_SEQUENCE_ERROR",""),IF(AND($AB100&lt;&gt;"",$AB100&gt;DATE(2030,12,31)),"DATE_OUTLIER",""),IF($C100="","MISSING_QRCODE",""),IF($J100="UNKNOWN","UNKNOWN_PM_TYPE",""),IF($L100="UNKNOWN","UNKNOWN_STATUS",""))</f>
        <v/>
      </c>
      <c r="AQ100" s="42" t="str">
        <f t="shared" si="9"/>
        <v>YES</v>
      </c>
    </row>
    <row r="101" spans="1:43" x14ac:dyDescent="0.3">
      <c r="A101" s="38">
        <f>IF('query (10)'!A101="","",'query (10)'!A101)</f>
        <v>138</v>
      </c>
      <c r="B101" s="38">
        <f>IF('query (10)'!B101="","",'query (10)'!B101)</f>
        <v>17673</v>
      </c>
      <c r="C101" s="38" t="str">
        <f>TRIM(UPPER('query (10)'!M101))</f>
        <v>GR-398</v>
      </c>
      <c r="D101" s="38" t="str">
        <f>TRIM(UPPER(IFERROR(_xlfn.TEXTBEFORE('query (10)'!L101,"("),'query (10)'!L101)))</f>
        <v>B1 INNER RING BORE GRINDING MACHINE.</v>
      </c>
      <c r="E101" s="38" t="str">
        <f>IFERROR(TRIM(UPPER(_xlfn.TEXTBEFORE(_xlfn.TEXTAFTER('query (10)'!L101,"("),")"))),"")</f>
        <v/>
      </c>
      <c r="F101" s="38" t="str">
        <f>TRIM('query (10)'!K101)</f>
        <v>HUB3-1</v>
      </c>
      <c r="G101" s="38" t="str">
        <f>IF('query (10)'!J101="","",'query (10)'!J101)</f>
        <v xml:space="preserve">Lubricant </v>
      </c>
      <c r="H101" s="38" t="str">
        <f>TRIM(UPPER('query (10)'!J101))</f>
        <v>LUBRICANT</v>
      </c>
      <c r="I101" s="38" t="str">
        <f>IF('query (10)'!F101="","",'query (10)'!F101)</f>
        <v>Time-based Maintenance</v>
      </c>
      <c r="J101" s="38" t="str">
        <f>IF('query (10)'!F101="","",IFERROR(INDEX(Cleaning_Rules!$B$14:$B$17,MATCH(TRIM('query (10)'!F101),Cleaning_Rules!$A$14:$A$17,0)),"UNKNOWN"))</f>
        <v>TBM</v>
      </c>
      <c r="K101" s="38" t="str">
        <f>IF('query (10)'!G101="","",'query (10)'!G101)</f>
        <v>เสร็จสิ้น</v>
      </c>
      <c r="L101" s="38" t="str">
        <f>IF('query (10)'!G101="","MISSING",IFERROR(INDEX(Cleaning_Rules!$B$5:$B$10,MATCH(TRIM('query (10)'!G101),Cleaning_Rules!$A$5:$A$10,0)),"UNKNOWN"))</f>
        <v>COMPLETED</v>
      </c>
      <c r="M101" s="38" t="str">
        <f>IF('query (10)'!I101="","",'query (10)'!I101)</f>
        <v>Mechanical</v>
      </c>
      <c r="N101" s="38" t="str">
        <f>IF('query (10)'!O101="","",'query (10)'!O101)</f>
        <v>Lubrication</v>
      </c>
      <c r="O101" s="38" t="str">
        <f>IF('query (10)'!P101="","",'query (10)'!P101)</f>
        <v>Medium</v>
      </c>
      <c r="P101" s="38" t="str">
        <f>IF('query (10)'!N101="","",'query (10)'!N101)</f>
        <v>ซ่อมบำรุง Lubricant unit รายละเอียดดังนี้
1.เปลี่ยน Filter Lubricant
2.เปลี่ยนน้ำมัน Lubricant 
3.ทำความสะอาด Tank 
4.ทำความสะอาด Filter pump</v>
      </c>
      <c r="Q101" s="38" t="str">
        <f>TRIM('query (10)'!N101)</f>
        <v>ซ่อมบำรุง Lubricant unit รายละเอียดดังนี้
1.เปลี่ยน Filter Lubricant
2.เปลี่ยนน้ำมัน Lubricant 
3.ทำความสะอาด Tank 
4.ทำความสะอาด Filter pump</v>
      </c>
      <c r="R101" s="38" t="str">
        <f>TRIM(UPPER('query (10)'!R101))</f>
        <v>FILTER</v>
      </c>
      <c r="S101" s="38" t="str">
        <f>TRIM(UPPER('query (10)'!S101))</f>
        <v>EP910-010N</v>
      </c>
      <c r="T101" s="38" t="str">
        <f>IF('query (10)'!Q101="","",TRIM(UPPER('query (10)'!Q101)))</f>
        <v/>
      </c>
      <c r="U101" s="38" t="str">
        <f>IF('query (10)'!T101="","",'query (10)'!T101)</f>
        <v>1</v>
      </c>
      <c r="V101" s="39">
        <f>IF('query (10)'!T101="","",IFERROR(VALUE('query (10)'!T101),""))</f>
        <v>1</v>
      </c>
      <c r="W101" s="40">
        <f>IF('query (10)'!U101="","",'query (10)'!U101)</f>
        <v>295</v>
      </c>
      <c r="X101" s="39">
        <f>IF('query (10)'!V101="","",'query (10)'!V101)</f>
        <v>360</v>
      </c>
      <c r="Y101" s="41">
        <f>IF('query (10)'!W101="","",'query (10)'!W101)</f>
        <v>45971</v>
      </c>
      <c r="Z101" s="41">
        <f>IF('query (10)'!X101="","",'query (10)'!X101)</f>
        <v>46059</v>
      </c>
      <c r="AA101" s="41">
        <f>IF('query (10)'!Y101="","",'query (10)'!Y101)</f>
        <v>46059</v>
      </c>
      <c r="AB101" s="41">
        <f>IF('query (10)'!Z101="","",'query (10)'!Z101)</f>
        <v>46419</v>
      </c>
      <c r="AC101" s="38" t="str">
        <f>IF(OR('query (10)'!AA101="",COUNTIF(Cleaning_Rules!$A$21:$A$26,TRIM('query (10)'!AA101))&gt;0),"",TRIM('query (10)'!AA101))</f>
        <v/>
      </c>
      <c r="AD101" s="38" t="str">
        <f>IF('query (10)'!AB101="","",TRIM(IFERROR(_xlfn.TEXTBEFORE('query (10)'!AB101,"("),'query (10)'!AB101)))</f>
        <v>เริ่มซ่อมงาน PM แล้ว รับผิดชอบโดย JAKKAPAT KHOTSOMBAT</v>
      </c>
      <c r="AE101" s="38" t="str">
        <f>IFERROR(LOWER(TRIM(_xlfn.TEXTBEFORE(_xlfn.TEXTAFTER('query (10)'!AB101,"("),")"))),"")</f>
        <v>jakkapat@nsk.com</v>
      </c>
      <c r="AF101" s="38" t="str">
        <f>IF('query (10)'!AD101="","",TRIM('query (10)'!AD101))</f>
        <v>จักรภัทร โคตรสมบัติ</v>
      </c>
      <c r="AG101" s="38" t="str">
        <f>IF('query (10)'!AE101="","",TRIM('query (10)'!AE101))</f>
        <v>จักรภัทร โคตรสมบัติ</v>
      </c>
      <c r="AH101" s="38" t="str">
        <f>IF('query (10)'!AF101="","",IFERROR(VALUE('query (10)'!AF101),""))</f>
        <v/>
      </c>
      <c r="AI101" s="38" t="str">
        <f>IF('query (10)'!AG101="","",TRIM('query (10)'!AG101))</f>
        <v/>
      </c>
      <c r="AJ101" s="38" t="str">
        <f>IF('query (10)'!AH101="","",IFERROR(VALUE('query (10)'!AH101),""))</f>
        <v/>
      </c>
      <c r="AK101" s="38" t="str">
        <f>IF('query (10)'!AI101="","",TRIM('query (10)'!AI101))</f>
        <v/>
      </c>
      <c r="AL101" s="42">
        <f t="shared" si="5"/>
        <v>2025</v>
      </c>
      <c r="AM101" s="42" t="str">
        <f t="shared" si="6"/>
        <v>2025-11</v>
      </c>
      <c r="AN101" s="42" t="str">
        <f t="shared" ca="1" si="7"/>
        <v/>
      </c>
      <c r="AO101" s="42" t="str">
        <f t="shared" si="8"/>
        <v>GR-398 | B1 INNER RING BORE GRINDING MACHINE. | HUB3-1 | LUBRICANT | Time-based Maintenance | Mechanical | Lubrication | Medium | ซ่อมบำรุง Lubricant unit รายละเอียดดังนี้
1.เปลี่ยน Filter Lubricant
2.เปลี่ยนน้ำมัน Lubricant 
3.ทำความสะอาด Tank 
4.ทำความสะอาด Filter pump | FILTER | EP910-010N | เริ่มซ่อมงาน PM แล้ว รับผิดชอบโดย JAKKAPAT KHOTSOMBAT | จักรภัทร โคตรสมบัติ</v>
      </c>
      <c r="AP101" s="42" t="str">
        <f>_xlfn.TEXTJOIN("; ",TRUE,IF(COUNTA('query (10)'!A101:AK101)&lt;=6,"NEAR_EMPTY_ROW",""),IF($K101="","MISSING_STATUS",""),IF(AND($K101="เสร็จสิ้น",$Z101=""),"DONE_NO_ACTUAL_DATE",""),IF(AND($I101="Condition-based Maintenance",$AH101=""),"CBM_NO_MEASUREMENT",""),IF(OR($X101="",$X101=0),"INVALID_PERIOD",""),IF(AND($AA101&lt;&gt;"",$AB101&lt;&gt;"",$AB101&lt;$AA101),"DATE_SEQUENCE_ERROR",""),IF(AND($AB101&lt;&gt;"",$AB101&gt;DATE(2030,12,31)),"DATE_OUTLIER",""),IF($C101="","MISSING_QRCODE",""),IF($J101="UNKNOWN","UNKNOWN_PM_TYPE",""),IF($L101="UNKNOWN","UNKNOWN_STATUS",""))</f>
        <v/>
      </c>
      <c r="AQ101" s="42" t="str">
        <f t="shared" si="9"/>
        <v>YES</v>
      </c>
    </row>
    <row r="102" spans="1:43" x14ac:dyDescent="0.3">
      <c r="A102" s="38">
        <f>IF('query (10)'!A102="","",'query (10)'!A102)</f>
        <v>139</v>
      </c>
      <c r="B102" s="38">
        <f>IF('query (10)'!B102="","",'query (10)'!B102)</f>
        <v>17679</v>
      </c>
      <c r="C102" s="38" t="str">
        <f>TRIM(UPPER('query (10)'!M102))</f>
        <v>GR-737</v>
      </c>
      <c r="D102" s="38" t="str">
        <f>TRIM(UPPER(IFERROR(_xlfn.TEXTBEFORE('query (10)'!L102,"("),'query (10)'!L102)))</f>
        <v>OUTER RING DATUM DIAMETER GRINDING MACHINE</v>
      </c>
      <c r="E102" s="38" t="str">
        <f>IFERROR(TRIM(UPPER(_xlfn.TEXTBEFORE(_xlfn.TEXTAFTER('query (10)'!L102,"("),")"))),"")</f>
        <v/>
      </c>
      <c r="F102" s="38" t="str">
        <f>TRIM('query (10)'!K102)</f>
        <v>HUB3-2</v>
      </c>
      <c r="G102" s="38" t="str">
        <f>IF('query (10)'!J102="","",'query (10)'!J102)</f>
        <v xml:space="preserve">Lubricant </v>
      </c>
      <c r="H102" s="38" t="str">
        <f>TRIM(UPPER('query (10)'!J102))</f>
        <v>LUBRICANT</v>
      </c>
      <c r="I102" s="38" t="str">
        <f>IF('query (10)'!F102="","",'query (10)'!F102)</f>
        <v>Time-based Maintenance</v>
      </c>
      <c r="J102" s="38" t="str">
        <f>IF('query (10)'!F102="","",IFERROR(INDEX(Cleaning_Rules!$B$14:$B$17,MATCH(TRIM('query (10)'!F102),Cleaning_Rules!$A$14:$A$17,0)),"UNKNOWN"))</f>
        <v>TBM</v>
      </c>
      <c r="K102" s="38" t="str">
        <f>IF('query (10)'!G102="","",'query (10)'!G102)</f>
        <v>เสร็จสิ้น</v>
      </c>
      <c r="L102" s="38" t="str">
        <f>IF('query (10)'!G102="","MISSING",IFERROR(INDEX(Cleaning_Rules!$B$5:$B$10,MATCH(TRIM('query (10)'!G102),Cleaning_Rules!$A$5:$A$10,0)),"UNKNOWN"))</f>
        <v>COMPLETED</v>
      </c>
      <c r="M102" s="38" t="str">
        <f>IF('query (10)'!I102="","",'query (10)'!I102)</f>
        <v>Mechanical</v>
      </c>
      <c r="N102" s="38" t="str">
        <f>IF('query (10)'!O102="","",'query (10)'!O102)</f>
        <v>Lubrication</v>
      </c>
      <c r="O102" s="38" t="str">
        <f>IF('query (10)'!P102="","",'query (10)'!P102)</f>
        <v>Medium</v>
      </c>
      <c r="P102" s="38" t="str">
        <f>IF('query (10)'!N102="","",'query (10)'!N102)</f>
        <v>ซ่อมบำรุง Lubricant unit รายละเอียดดังนี้
1.เปลี่ยน Filter Lubricant
2.เปลี่ยนน้ำมัน Lubricant 
3.ทำความสะอาด Tank 
4.ทำความสะอาด Filter pump</v>
      </c>
      <c r="Q102" s="38" t="str">
        <f>TRIM('query (10)'!N102)</f>
        <v>ซ่อมบำรุง Lubricant unit รายละเอียดดังนี้
1.เปลี่ยน Filter Lubricant
2.เปลี่ยนน้ำมัน Lubricant 
3.ทำความสะอาด Tank 
4.ทำความสะอาด Filter pump</v>
      </c>
      <c r="R102" s="38" t="str">
        <f>TRIM(UPPER('query (10)'!R102))</f>
        <v>FILTER</v>
      </c>
      <c r="S102" s="38" t="str">
        <f>TRIM(UPPER('query (10)'!S102))</f>
        <v>EP910-010N</v>
      </c>
      <c r="T102" s="38" t="str">
        <f>IF('query (10)'!Q102="","",TRIM(UPPER('query (10)'!Q102)))</f>
        <v/>
      </c>
      <c r="U102" s="38" t="str">
        <f>IF('query (10)'!T102="","",'query (10)'!T102)</f>
        <v>1</v>
      </c>
      <c r="V102" s="39">
        <f>IF('query (10)'!T102="","",IFERROR(VALUE('query (10)'!T102),""))</f>
        <v>1</v>
      </c>
      <c r="W102" s="40">
        <f>IF('query (10)'!U102="","",'query (10)'!U102)</f>
        <v>295</v>
      </c>
      <c r="X102" s="39">
        <f>IF('query (10)'!V102="","",'query (10)'!V102)</f>
        <v>360</v>
      </c>
      <c r="Y102" s="41">
        <f>IF('query (10)'!W102="","",'query (10)'!W102)</f>
        <v>45972</v>
      </c>
      <c r="Z102" s="41">
        <f>IF('query (10)'!X102="","",'query (10)'!X102)</f>
        <v>46059</v>
      </c>
      <c r="AA102" s="41">
        <f>IF('query (10)'!Y102="","",'query (10)'!Y102)</f>
        <v>46059</v>
      </c>
      <c r="AB102" s="41">
        <f>IF('query (10)'!Z102="","",'query (10)'!Z102)</f>
        <v>46419</v>
      </c>
      <c r="AC102" s="38" t="str">
        <f>IF(OR('query (10)'!AA102="",COUNTIF(Cleaning_Rules!$A$21:$A$26,TRIM('query (10)'!AA102))&gt;0),"",TRIM('query (10)'!AA102))</f>
        <v/>
      </c>
      <c r="AD102" s="38" t="str">
        <f>IF('query (10)'!AB102="","",TRIM(IFERROR(_xlfn.TEXTBEFORE('query (10)'!AB102,"("),'query (10)'!AB102)))</f>
        <v>เริ่มซ่อมงาน PM แล้ว รับผิดชอบโดย JAKKAPAT KHOTSOMBAT</v>
      </c>
      <c r="AE102" s="38" t="str">
        <f>IFERROR(LOWER(TRIM(_xlfn.TEXTBEFORE(_xlfn.TEXTAFTER('query (10)'!AB102,"("),")"))),"")</f>
        <v>jakkapat@nsk.com</v>
      </c>
      <c r="AF102" s="38" t="str">
        <f>IF('query (10)'!AD102="","",TRIM('query (10)'!AD102))</f>
        <v>จักรภัทร โคตรสมบัติ</v>
      </c>
      <c r="AG102" s="38" t="str">
        <f>IF('query (10)'!AE102="","",TRIM('query (10)'!AE102))</f>
        <v>จักรภัทร โคตรสมบัติ</v>
      </c>
      <c r="AH102" s="38" t="str">
        <f>IF('query (10)'!AF102="","",IFERROR(VALUE('query (10)'!AF102),""))</f>
        <v/>
      </c>
      <c r="AI102" s="38" t="str">
        <f>IF('query (10)'!AG102="","",TRIM('query (10)'!AG102))</f>
        <v/>
      </c>
      <c r="AJ102" s="38" t="str">
        <f>IF('query (10)'!AH102="","",IFERROR(VALUE('query (10)'!AH102),""))</f>
        <v/>
      </c>
      <c r="AK102" s="38" t="str">
        <f>IF('query (10)'!AI102="","",TRIM('query (10)'!AI102))</f>
        <v/>
      </c>
      <c r="AL102" s="42">
        <f t="shared" si="5"/>
        <v>2025</v>
      </c>
      <c r="AM102" s="42" t="str">
        <f t="shared" si="6"/>
        <v>2025-11</v>
      </c>
      <c r="AN102" s="42" t="str">
        <f t="shared" ca="1" si="7"/>
        <v/>
      </c>
      <c r="AO102" s="42" t="str">
        <f t="shared" si="8"/>
        <v>GR-737 | OUTER RING DATUM DIAMETER GRINDING MACHINE | HUB3-2 | LUBRICANT | Time-based Maintenance | Mechanical | Lubrication | Medium | ซ่อมบำรุง Lubricant unit รายละเอียดดังนี้
1.เปลี่ยน Filter Lubricant
2.เปลี่ยนน้ำมัน Lubricant 
3.ทำความสะอาด Tank 
4.ทำความสะอาด Filter pump | FILTER | EP910-010N | เริ่มซ่อมงาน PM แล้ว รับผิดชอบโดย JAKKAPAT KHOTSOMBAT | จักรภัทร โคตรสมบัติ</v>
      </c>
      <c r="AP102" s="42" t="str">
        <f>_xlfn.TEXTJOIN("; ",TRUE,IF(COUNTA('query (10)'!A102:AK102)&lt;=6,"NEAR_EMPTY_ROW",""),IF($K102="","MISSING_STATUS",""),IF(AND($K102="เสร็จสิ้น",$Z102=""),"DONE_NO_ACTUAL_DATE",""),IF(AND($I102="Condition-based Maintenance",$AH102=""),"CBM_NO_MEASUREMENT",""),IF(OR($X102="",$X102=0),"INVALID_PERIOD",""),IF(AND($AA102&lt;&gt;"",$AB102&lt;&gt;"",$AB102&lt;$AA102),"DATE_SEQUENCE_ERROR",""),IF(AND($AB102&lt;&gt;"",$AB102&gt;DATE(2030,12,31)),"DATE_OUTLIER",""),IF($C102="","MISSING_QRCODE",""),IF($J102="UNKNOWN","UNKNOWN_PM_TYPE",""),IF($L102="UNKNOWN","UNKNOWN_STATUS",""))</f>
        <v/>
      </c>
      <c r="AQ102" s="42" t="str">
        <f t="shared" si="9"/>
        <v>YES</v>
      </c>
    </row>
    <row r="103" spans="1:43" x14ac:dyDescent="0.3">
      <c r="A103" s="38">
        <f>IF('query (10)'!A103="","",'query (10)'!A103)</f>
        <v>140</v>
      </c>
      <c r="B103" s="38">
        <f>IF('query (10)'!B103="","",'query (10)'!B103)</f>
        <v>17680</v>
      </c>
      <c r="C103" s="38" t="str">
        <f>TRIM(UPPER('query (10)'!M103))</f>
        <v>GR-738</v>
      </c>
      <c r="D103" s="38" t="str">
        <f>TRIM(UPPER(IFERROR(_xlfn.TEXTBEFORE('query (10)'!L103,"("),'query (10)'!L103)))</f>
        <v>OUTER RING RACEWAY GRINDING MACHINE WITH DEMAGNETIZE</v>
      </c>
      <c r="E103" s="38" t="str">
        <f>IFERROR(TRIM(UPPER(_xlfn.TEXTBEFORE(_xlfn.TEXTAFTER('query (10)'!L103,"("),")"))),"")</f>
        <v/>
      </c>
      <c r="F103" s="38" t="str">
        <f>TRIM('query (10)'!K103)</f>
        <v>HUB3-2</v>
      </c>
      <c r="G103" s="38" t="str">
        <f>IF('query (10)'!J103="","",'query (10)'!J103)</f>
        <v xml:space="preserve">Lubricant </v>
      </c>
      <c r="H103" s="38" t="str">
        <f>TRIM(UPPER('query (10)'!J103))</f>
        <v>LUBRICANT</v>
      </c>
      <c r="I103" s="38" t="str">
        <f>IF('query (10)'!F103="","",'query (10)'!F103)</f>
        <v>Time-based Maintenance</v>
      </c>
      <c r="J103" s="38" t="str">
        <f>IF('query (10)'!F103="","",IFERROR(INDEX(Cleaning_Rules!$B$14:$B$17,MATCH(TRIM('query (10)'!F103),Cleaning_Rules!$A$14:$A$17,0)),"UNKNOWN"))</f>
        <v>TBM</v>
      </c>
      <c r="K103" s="38" t="str">
        <f>IF('query (10)'!G103="","",'query (10)'!G103)</f>
        <v>เสร็จสิ้น</v>
      </c>
      <c r="L103" s="38" t="str">
        <f>IF('query (10)'!G103="","MISSING",IFERROR(INDEX(Cleaning_Rules!$B$5:$B$10,MATCH(TRIM('query (10)'!G103),Cleaning_Rules!$A$5:$A$10,0)),"UNKNOWN"))</f>
        <v>COMPLETED</v>
      </c>
      <c r="M103" s="38" t="str">
        <f>IF('query (10)'!I103="","",'query (10)'!I103)</f>
        <v>Mechanical</v>
      </c>
      <c r="N103" s="38" t="str">
        <f>IF('query (10)'!O103="","",'query (10)'!O103)</f>
        <v>Lubrication</v>
      </c>
      <c r="O103" s="38" t="str">
        <f>IF('query (10)'!P103="","",'query (10)'!P103)</f>
        <v>Medium</v>
      </c>
      <c r="P103" s="38" t="str">
        <f>IF('query (10)'!N103="","",'query (10)'!N103)</f>
        <v>ซ่อมบำรุง Lubricant unit รายละเอียดดังนี้
1.เปลี่ยน Filter Lubricant
2.เปลี่ยนน้ำมัน Lubricant 
3.ทำความสะอาด Tank 
4.ทำความสะอาด Filter pump</v>
      </c>
      <c r="Q103" s="38" t="str">
        <f>TRIM('query (10)'!N103)</f>
        <v>ซ่อมบำรุง Lubricant unit รายละเอียดดังนี้
1.เปลี่ยน Filter Lubricant
2.เปลี่ยนน้ำมัน Lubricant 
3.ทำความสะอาด Tank 
4.ทำความสะอาด Filter pump</v>
      </c>
      <c r="R103" s="38" t="str">
        <f>TRIM(UPPER('query (10)'!R103))</f>
        <v>FILTER</v>
      </c>
      <c r="S103" s="38" t="str">
        <f>TRIM(UPPER('query (10)'!S103))</f>
        <v>EP910-010N</v>
      </c>
      <c r="T103" s="38" t="str">
        <f>IF('query (10)'!Q103="","",TRIM(UPPER('query (10)'!Q103)))</f>
        <v/>
      </c>
      <c r="U103" s="38" t="str">
        <f>IF('query (10)'!T103="","",'query (10)'!T103)</f>
        <v>1</v>
      </c>
      <c r="V103" s="39">
        <f>IF('query (10)'!T103="","",IFERROR(VALUE('query (10)'!T103),""))</f>
        <v>1</v>
      </c>
      <c r="W103" s="40">
        <f>IF('query (10)'!U103="","",'query (10)'!U103)</f>
        <v>295</v>
      </c>
      <c r="X103" s="39">
        <f>IF('query (10)'!V103="","",'query (10)'!V103)</f>
        <v>360</v>
      </c>
      <c r="Y103" s="41">
        <f>IF('query (10)'!W103="","",'query (10)'!W103)</f>
        <v>45972</v>
      </c>
      <c r="Z103" s="41">
        <f>IF('query (10)'!X103="","",'query (10)'!X103)</f>
        <v>46059</v>
      </c>
      <c r="AA103" s="41">
        <f>IF('query (10)'!Y103="","",'query (10)'!Y103)</f>
        <v>46059</v>
      </c>
      <c r="AB103" s="41">
        <f>IF('query (10)'!Z103="","",'query (10)'!Z103)</f>
        <v>46419</v>
      </c>
      <c r="AC103" s="38" t="str">
        <f>IF(OR('query (10)'!AA103="",COUNTIF(Cleaning_Rules!$A$21:$A$26,TRIM('query (10)'!AA103))&gt;0),"",TRIM('query (10)'!AA103))</f>
        <v/>
      </c>
      <c r="AD103" s="38" t="str">
        <f>IF('query (10)'!AB103="","",TRIM(IFERROR(_xlfn.TEXTBEFORE('query (10)'!AB103,"("),'query (10)'!AB103)))</f>
        <v>เริ่มซ่อมงาน PM แล้ว รับผิดชอบโดย JAKKAPAT KHOTSOMBAT</v>
      </c>
      <c r="AE103" s="38" t="str">
        <f>IFERROR(LOWER(TRIM(_xlfn.TEXTBEFORE(_xlfn.TEXTAFTER('query (10)'!AB103,"("),")"))),"")</f>
        <v>jakkapat@nsk.com</v>
      </c>
      <c r="AF103" s="38" t="str">
        <f>IF('query (10)'!AD103="","",TRIM('query (10)'!AD103))</f>
        <v>จักรภัทร โคตรสมบัติ</v>
      </c>
      <c r="AG103" s="38" t="str">
        <f>IF('query (10)'!AE103="","",TRIM('query (10)'!AE103))</f>
        <v>จักรภัทร โคตรสมบัติ</v>
      </c>
      <c r="AH103" s="38" t="str">
        <f>IF('query (10)'!AF103="","",IFERROR(VALUE('query (10)'!AF103),""))</f>
        <v/>
      </c>
      <c r="AI103" s="38" t="str">
        <f>IF('query (10)'!AG103="","",TRIM('query (10)'!AG103))</f>
        <v/>
      </c>
      <c r="AJ103" s="38" t="str">
        <f>IF('query (10)'!AH103="","",IFERROR(VALUE('query (10)'!AH103),""))</f>
        <v/>
      </c>
      <c r="AK103" s="38" t="str">
        <f>IF('query (10)'!AI103="","",TRIM('query (10)'!AI103))</f>
        <v/>
      </c>
      <c r="AL103" s="42">
        <f t="shared" si="5"/>
        <v>2025</v>
      </c>
      <c r="AM103" s="42" t="str">
        <f t="shared" si="6"/>
        <v>2025-11</v>
      </c>
      <c r="AN103" s="42" t="str">
        <f t="shared" ca="1" si="7"/>
        <v/>
      </c>
      <c r="AO103" s="42" t="str">
        <f t="shared" si="8"/>
        <v>GR-738 | OUTER RING RACEWAY GRINDING MACHINE WITH DEMAGNETIZE | HUB3-2 | LUBRICANT | Time-based Maintenance | Mechanical | Lubrication | Medium | ซ่อมบำรุง Lubricant unit รายละเอียดดังนี้
1.เปลี่ยน Filter Lubricant
2.เปลี่ยนน้ำมัน Lubricant 
3.ทำความสะอาด Tank 
4.ทำความสะอาด Filter pump | FILTER | EP910-010N | เริ่มซ่อมงาน PM แล้ว รับผิดชอบโดย JAKKAPAT KHOTSOMBAT | จักรภัทร โคตรสมบัติ</v>
      </c>
      <c r="AP103" s="42" t="str">
        <f>_xlfn.TEXTJOIN("; ",TRUE,IF(COUNTA('query (10)'!A103:AK103)&lt;=6,"NEAR_EMPTY_ROW",""),IF($K103="","MISSING_STATUS",""),IF(AND($K103="เสร็จสิ้น",$Z103=""),"DONE_NO_ACTUAL_DATE",""),IF(AND($I103="Condition-based Maintenance",$AH103=""),"CBM_NO_MEASUREMENT",""),IF(OR($X103="",$X103=0),"INVALID_PERIOD",""),IF(AND($AA103&lt;&gt;"",$AB103&lt;&gt;"",$AB103&lt;$AA103),"DATE_SEQUENCE_ERROR",""),IF(AND($AB103&lt;&gt;"",$AB103&gt;DATE(2030,12,31)),"DATE_OUTLIER",""),IF($C103="","MISSING_QRCODE",""),IF($J103="UNKNOWN","UNKNOWN_PM_TYPE",""),IF($L103="UNKNOWN","UNKNOWN_STATUS",""))</f>
        <v/>
      </c>
      <c r="AQ103" s="42" t="str">
        <f t="shared" si="9"/>
        <v>YES</v>
      </c>
    </row>
    <row r="104" spans="1:43" x14ac:dyDescent="0.3">
      <c r="A104" s="38">
        <f>IF('query (10)'!A104="","",'query (10)'!A104)</f>
        <v>141</v>
      </c>
      <c r="B104" s="38">
        <f>IF('query (10)'!B104="","",'query (10)'!B104)</f>
        <v>17681</v>
      </c>
      <c r="C104" s="38" t="str">
        <f>TRIM(UPPER('query (10)'!M104))</f>
        <v>GR-732</v>
      </c>
      <c r="D104" s="38" t="str">
        <f>TRIM(UPPER(IFERROR(_xlfn.TEXTBEFORE('query (10)'!L104,"("),'query (10)'!L104)))</f>
        <v>SPINDLE RACEWAY GRINDING MACHINE WITH DEMAGNETIZE</v>
      </c>
      <c r="E104" s="38" t="str">
        <f>IFERROR(TRIM(UPPER(_xlfn.TEXTBEFORE(_xlfn.TEXTAFTER('query (10)'!L104,"("),")"))),"")</f>
        <v/>
      </c>
      <c r="F104" s="38" t="str">
        <f>TRIM('query (10)'!K104)</f>
        <v>HUB3-2</v>
      </c>
      <c r="G104" s="38" t="str">
        <f>IF('query (10)'!J104="","",'query (10)'!J104)</f>
        <v xml:space="preserve">Lubricant </v>
      </c>
      <c r="H104" s="38" t="str">
        <f>TRIM(UPPER('query (10)'!J104))</f>
        <v>LUBRICANT</v>
      </c>
      <c r="I104" s="38" t="str">
        <f>IF('query (10)'!F104="","",'query (10)'!F104)</f>
        <v>Time-based Maintenance</v>
      </c>
      <c r="J104" s="38" t="str">
        <f>IF('query (10)'!F104="","",IFERROR(INDEX(Cleaning_Rules!$B$14:$B$17,MATCH(TRIM('query (10)'!F104),Cleaning_Rules!$A$14:$A$17,0)),"UNKNOWN"))</f>
        <v>TBM</v>
      </c>
      <c r="K104" s="38" t="str">
        <f>IF('query (10)'!G104="","",'query (10)'!G104)</f>
        <v>เสร็จสิ้น</v>
      </c>
      <c r="L104" s="38" t="str">
        <f>IF('query (10)'!G104="","MISSING",IFERROR(INDEX(Cleaning_Rules!$B$5:$B$10,MATCH(TRIM('query (10)'!G104),Cleaning_Rules!$A$5:$A$10,0)),"UNKNOWN"))</f>
        <v>COMPLETED</v>
      </c>
      <c r="M104" s="38" t="str">
        <f>IF('query (10)'!I104="","",'query (10)'!I104)</f>
        <v>Mechanical</v>
      </c>
      <c r="N104" s="38" t="str">
        <f>IF('query (10)'!O104="","",'query (10)'!O104)</f>
        <v>Lubrication</v>
      </c>
      <c r="O104" s="38" t="str">
        <f>IF('query (10)'!P104="","",'query (10)'!P104)</f>
        <v>Medium</v>
      </c>
      <c r="P104" s="38" t="str">
        <f>IF('query (10)'!N104="","",'query (10)'!N104)</f>
        <v>ซ่อมบำรุง Lubricant unit รายละเอียดดังนี้
1.เปลี่ยน Filter Lubricant
2.เปลี่ยนน้ำมัน Lubricant 
3.ทำความสะอาด Tank 
4.ทำความสะอาด Filter pump</v>
      </c>
      <c r="Q104" s="38" t="str">
        <f>TRIM('query (10)'!N104)</f>
        <v>ซ่อมบำรุง Lubricant unit รายละเอียดดังนี้
1.เปลี่ยน Filter Lubricant
2.เปลี่ยนน้ำมัน Lubricant 
3.ทำความสะอาด Tank 
4.ทำความสะอาด Filter pump</v>
      </c>
      <c r="R104" s="38" t="str">
        <f>TRIM(UPPER('query (10)'!R104))</f>
        <v>FILTER</v>
      </c>
      <c r="S104" s="38" t="str">
        <f>TRIM(UPPER('query (10)'!S104))</f>
        <v>EP910-010N</v>
      </c>
      <c r="T104" s="38" t="str">
        <f>IF('query (10)'!Q104="","",TRIM(UPPER('query (10)'!Q104)))</f>
        <v/>
      </c>
      <c r="U104" s="38" t="str">
        <f>IF('query (10)'!T104="","",'query (10)'!T104)</f>
        <v>1</v>
      </c>
      <c r="V104" s="39">
        <f>IF('query (10)'!T104="","",IFERROR(VALUE('query (10)'!T104),""))</f>
        <v>1</v>
      </c>
      <c r="W104" s="40">
        <f>IF('query (10)'!U104="","",'query (10)'!U104)</f>
        <v>295</v>
      </c>
      <c r="X104" s="39">
        <f>IF('query (10)'!V104="","",'query (10)'!V104)</f>
        <v>360</v>
      </c>
      <c r="Y104" s="41">
        <f>IF('query (10)'!W104="","",'query (10)'!W104)</f>
        <v>45972</v>
      </c>
      <c r="Z104" s="41">
        <f>IF('query (10)'!X104="","",'query (10)'!X104)</f>
        <v>46059</v>
      </c>
      <c r="AA104" s="41">
        <f>IF('query (10)'!Y104="","",'query (10)'!Y104)</f>
        <v>46059</v>
      </c>
      <c r="AB104" s="41">
        <f>IF('query (10)'!Z104="","",'query (10)'!Z104)</f>
        <v>46419</v>
      </c>
      <c r="AC104" s="38" t="str">
        <f>IF(OR('query (10)'!AA104="",COUNTIF(Cleaning_Rules!$A$21:$A$26,TRIM('query (10)'!AA104))&gt;0),"",TRIM('query (10)'!AA104))</f>
        <v/>
      </c>
      <c r="AD104" s="38" t="str">
        <f>IF('query (10)'!AB104="","",TRIM(IFERROR(_xlfn.TEXTBEFORE('query (10)'!AB104,"("),'query (10)'!AB104)))</f>
        <v>เริ่มซ่อมงาน PM แล้ว รับผิดชอบโดย JAKKAPAT KHOTSOMBAT</v>
      </c>
      <c r="AE104" s="38" t="str">
        <f>IFERROR(LOWER(TRIM(_xlfn.TEXTBEFORE(_xlfn.TEXTAFTER('query (10)'!AB104,"("),")"))),"")</f>
        <v>jakkapat@nsk.com</v>
      </c>
      <c r="AF104" s="38" t="str">
        <f>IF('query (10)'!AD104="","",TRIM('query (10)'!AD104))</f>
        <v>จักรภัทร โคตรสมบัติ</v>
      </c>
      <c r="AG104" s="38" t="str">
        <f>IF('query (10)'!AE104="","",TRIM('query (10)'!AE104))</f>
        <v>จักรภัทร โคตรสมบัติ</v>
      </c>
      <c r="AH104" s="38" t="str">
        <f>IF('query (10)'!AF104="","",IFERROR(VALUE('query (10)'!AF104),""))</f>
        <v/>
      </c>
      <c r="AI104" s="38" t="str">
        <f>IF('query (10)'!AG104="","",TRIM('query (10)'!AG104))</f>
        <v/>
      </c>
      <c r="AJ104" s="38" t="str">
        <f>IF('query (10)'!AH104="","",IFERROR(VALUE('query (10)'!AH104),""))</f>
        <v/>
      </c>
      <c r="AK104" s="38" t="str">
        <f>IF('query (10)'!AI104="","",TRIM('query (10)'!AI104))</f>
        <v/>
      </c>
      <c r="AL104" s="42">
        <f t="shared" si="5"/>
        <v>2025</v>
      </c>
      <c r="AM104" s="42" t="str">
        <f t="shared" si="6"/>
        <v>2025-11</v>
      </c>
      <c r="AN104" s="42" t="str">
        <f t="shared" ca="1" si="7"/>
        <v/>
      </c>
      <c r="AO104" s="42" t="str">
        <f t="shared" si="8"/>
        <v>GR-732 | SPINDLE RACEWAY GRINDING MACHINE WITH DEMAGNETIZE | HUB3-2 | LUBRICANT | Time-based Maintenance | Mechanical | Lubrication | Medium | ซ่อมบำรุง Lubricant unit รายละเอียดดังนี้
1.เปลี่ยน Filter Lubricant
2.เปลี่ยนน้ำมัน Lubricant 
3.ทำความสะอาด Tank 
4.ทำความสะอาด Filter pump | FILTER | EP910-010N | เริ่มซ่อมงาน PM แล้ว รับผิดชอบโดย JAKKAPAT KHOTSOMBAT | จักรภัทร โคตรสมบัติ</v>
      </c>
      <c r="AP104" s="42" t="str">
        <f>_xlfn.TEXTJOIN("; ",TRUE,IF(COUNTA('query (10)'!A104:AK104)&lt;=6,"NEAR_EMPTY_ROW",""),IF($K104="","MISSING_STATUS",""),IF(AND($K104="เสร็จสิ้น",$Z104=""),"DONE_NO_ACTUAL_DATE",""),IF(AND($I104="Condition-based Maintenance",$AH104=""),"CBM_NO_MEASUREMENT",""),IF(OR($X104="",$X104=0),"INVALID_PERIOD",""),IF(AND($AA104&lt;&gt;"",$AB104&lt;&gt;"",$AB104&lt;$AA104),"DATE_SEQUENCE_ERROR",""),IF(AND($AB104&lt;&gt;"",$AB104&gt;DATE(2030,12,31)),"DATE_OUTLIER",""),IF($C104="","MISSING_QRCODE",""),IF($J104="UNKNOWN","UNKNOWN_PM_TYPE",""),IF($L104="UNKNOWN","UNKNOWN_STATUS",""))</f>
        <v/>
      </c>
      <c r="AQ104" s="42" t="str">
        <f t="shared" si="9"/>
        <v>YES</v>
      </c>
    </row>
    <row r="105" spans="1:43" x14ac:dyDescent="0.3">
      <c r="A105" s="38">
        <f>IF('query (10)'!A105="","",'query (10)'!A105)</f>
        <v>142</v>
      </c>
      <c r="B105" s="38">
        <f>IF('query (10)'!B105="","",'query (10)'!B105)</f>
        <v>17682</v>
      </c>
      <c r="C105" s="38" t="str">
        <f>TRIM(UPPER('query (10)'!M105))</f>
        <v>GR-733</v>
      </c>
      <c r="D105" s="38" t="str">
        <f>TRIM(UPPER(IFERROR(_xlfn.TEXTBEFORE('query (10)'!L105,"("),'query (10)'!L105)))</f>
        <v>SPINDLE RACEWAY SUPERFINISH MACHINE.</v>
      </c>
      <c r="E105" s="38" t="str">
        <f>IFERROR(TRIM(UPPER(_xlfn.TEXTBEFORE(_xlfn.TEXTAFTER('query (10)'!L105,"("),")"))),"")</f>
        <v/>
      </c>
      <c r="F105" s="38" t="str">
        <f>TRIM('query (10)'!K105)</f>
        <v>HUB3-2</v>
      </c>
      <c r="G105" s="38" t="str">
        <f>IF('query (10)'!J105="","",'query (10)'!J105)</f>
        <v xml:space="preserve">Lubricant </v>
      </c>
      <c r="H105" s="38" t="str">
        <f>TRIM(UPPER('query (10)'!J105))</f>
        <v>LUBRICANT</v>
      </c>
      <c r="I105" s="38" t="str">
        <f>IF('query (10)'!F105="","",'query (10)'!F105)</f>
        <v>Time-based Maintenance</v>
      </c>
      <c r="J105" s="38" t="str">
        <f>IF('query (10)'!F105="","",IFERROR(INDEX(Cleaning_Rules!$B$14:$B$17,MATCH(TRIM('query (10)'!F105),Cleaning_Rules!$A$14:$A$17,0)),"UNKNOWN"))</f>
        <v>TBM</v>
      </c>
      <c r="K105" s="38" t="str">
        <f>IF('query (10)'!G105="","",'query (10)'!G105)</f>
        <v>เสร็จสิ้น</v>
      </c>
      <c r="L105" s="38" t="str">
        <f>IF('query (10)'!G105="","MISSING",IFERROR(INDEX(Cleaning_Rules!$B$5:$B$10,MATCH(TRIM('query (10)'!G105),Cleaning_Rules!$A$5:$A$10,0)),"UNKNOWN"))</f>
        <v>COMPLETED</v>
      </c>
      <c r="M105" s="38" t="str">
        <f>IF('query (10)'!I105="","",'query (10)'!I105)</f>
        <v>Mechanical</v>
      </c>
      <c r="N105" s="38" t="str">
        <f>IF('query (10)'!O105="","",'query (10)'!O105)</f>
        <v>Lubrication</v>
      </c>
      <c r="O105" s="38" t="str">
        <f>IF('query (10)'!P105="","",'query (10)'!P105)</f>
        <v>Medium</v>
      </c>
      <c r="P105" s="38" t="str">
        <f>IF('query (10)'!N105="","",'query (10)'!N105)</f>
        <v xml:space="preserve">ซ่อมบำรุง Hydraulic Unit รายละเอียดดังนี้
1.เปลี่ยน Filter Pump Hydraulic
2.เปลี่ยนน้ำมัน Hydraulic
3.ทำความสะอาด Tank 
</v>
      </c>
      <c r="Q105" s="38" t="str">
        <f>TRIM('query (10)'!N105)</f>
        <v xml:space="preserve">ซ่อมบำรุง Hydraulic Unit รายละเอียดดังนี้
1.เปลี่ยน Filter Pump Hydraulic
2.เปลี่ยนน้ำมัน Hydraulic
3.ทำความสะอาด Tank 
</v>
      </c>
      <c r="R105" s="38" t="str">
        <f>TRIM(UPPER('query (10)'!R105))</f>
        <v>FILTER</v>
      </c>
      <c r="S105" s="38" t="str">
        <f>TRIM(UPPER('query (10)'!S105))</f>
        <v>SFT-06 150W</v>
      </c>
      <c r="T105" s="38" t="str">
        <f>IF('query (10)'!Q105="","",TRIM(UPPER('query (10)'!Q105)))</f>
        <v/>
      </c>
      <c r="U105" s="38" t="str">
        <f>IF('query (10)'!T105="","",'query (10)'!T105)</f>
        <v>1</v>
      </c>
      <c r="V105" s="39">
        <f>IF('query (10)'!T105="","",IFERROR(VALUE('query (10)'!T105),""))</f>
        <v>1</v>
      </c>
      <c r="W105" s="40">
        <f>IF('query (10)'!U105="","",'query (10)'!U105)</f>
        <v>302.94265000000001</v>
      </c>
      <c r="X105" s="39">
        <f>IF('query (10)'!V105="","",'query (10)'!V105)</f>
        <v>360</v>
      </c>
      <c r="Y105" s="41">
        <f>IF('query (10)'!W105="","",'query (10)'!W105)</f>
        <v>45972</v>
      </c>
      <c r="Z105" s="41">
        <f>IF('query (10)'!X105="","",'query (10)'!X105)</f>
        <v>46059</v>
      </c>
      <c r="AA105" s="41">
        <f>IF('query (10)'!Y105="","",'query (10)'!Y105)</f>
        <v>46059</v>
      </c>
      <c r="AB105" s="41">
        <f>IF('query (10)'!Z105="","",'query (10)'!Z105)</f>
        <v>46419</v>
      </c>
      <c r="AC105" s="38" t="str">
        <f>IF(OR('query (10)'!AA105="",COUNTIF(Cleaning_Rules!$A$21:$A$26,TRIM('query (10)'!AA105))&gt;0),"",TRIM('query (10)'!AA105))</f>
        <v/>
      </c>
      <c r="AD105" s="38" t="str">
        <f>IF('query (10)'!AB105="","",TRIM(IFERROR(_xlfn.TEXTBEFORE('query (10)'!AB105,"("),'query (10)'!AB105)))</f>
        <v>เริ่มซ่อมงาน PM แล้ว รับผิดชอบโดย JAKKAPAT KHOTSOMBAT</v>
      </c>
      <c r="AE105" s="38" t="str">
        <f>IFERROR(LOWER(TRIM(_xlfn.TEXTBEFORE(_xlfn.TEXTAFTER('query (10)'!AB105,"("),")"))),"")</f>
        <v>jakkapat@nsk.com</v>
      </c>
      <c r="AF105" s="38" t="str">
        <f>IF('query (10)'!AD105="","",TRIM('query (10)'!AD105))</f>
        <v>จักรภัทร โคตรสมบัติ</v>
      </c>
      <c r="AG105" s="38" t="str">
        <f>IF('query (10)'!AE105="","",TRIM('query (10)'!AE105))</f>
        <v>จักรภัทร โคตรสมบัติ</v>
      </c>
      <c r="AH105" s="38" t="str">
        <f>IF('query (10)'!AF105="","",IFERROR(VALUE('query (10)'!AF105),""))</f>
        <v/>
      </c>
      <c r="AI105" s="38" t="str">
        <f>IF('query (10)'!AG105="","",TRIM('query (10)'!AG105))</f>
        <v/>
      </c>
      <c r="AJ105" s="38" t="str">
        <f>IF('query (10)'!AH105="","",IFERROR(VALUE('query (10)'!AH105),""))</f>
        <v/>
      </c>
      <c r="AK105" s="38" t="str">
        <f>IF('query (10)'!AI105="","",TRIM('query (10)'!AI105))</f>
        <v/>
      </c>
      <c r="AL105" s="42">
        <f t="shared" si="5"/>
        <v>2025</v>
      </c>
      <c r="AM105" s="42" t="str">
        <f t="shared" si="6"/>
        <v>2025-11</v>
      </c>
      <c r="AN105" s="42" t="str">
        <f t="shared" ca="1" si="7"/>
        <v/>
      </c>
      <c r="AO105" s="42" t="str">
        <f t="shared" si="8"/>
        <v>GR-733 | SPINDLE RACEWAY SUPERFINISH MACHINE. | HUB3-2 | LUBRICANT | Time-based Maintenance | Mechanical | Lubrication | Medium | ซ่อมบำรุง Hydraulic Unit รายละเอียดดังนี้
1.เปลี่ยน Filter Pump Hydraulic
2.เปลี่ยนน้ำมัน Hydraulic
3.ทำความสะอาด Tank 
 | FILTER | SFT-06 150W | เริ่มซ่อมงาน PM แล้ว รับผิดชอบโดย JAKKAPAT KHOTSOMBAT | จักรภัทร โคตรสมบัติ</v>
      </c>
      <c r="AP105" s="42" t="str">
        <f>_xlfn.TEXTJOIN("; ",TRUE,IF(COUNTA('query (10)'!A105:AK105)&lt;=6,"NEAR_EMPTY_ROW",""),IF($K105="","MISSING_STATUS",""),IF(AND($K105="เสร็จสิ้น",$Z105=""),"DONE_NO_ACTUAL_DATE",""),IF(AND($I105="Condition-based Maintenance",$AH105=""),"CBM_NO_MEASUREMENT",""),IF(OR($X105="",$X105=0),"INVALID_PERIOD",""),IF(AND($AA105&lt;&gt;"",$AB105&lt;&gt;"",$AB105&lt;$AA105),"DATE_SEQUENCE_ERROR",""),IF(AND($AB105&lt;&gt;"",$AB105&gt;DATE(2030,12,31)),"DATE_OUTLIER",""),IF($C105="","MISSING_QRCODE",""),IF($J105="UNKNOWN","UNKNOWN_PM_TYPE",""),IF($L105="UNKNOWN","UNKNOWN_STATUS",""))</f>
        <v/>
      </c>
      <c r="AQ105" s="42" t="str">
        <f t="shared" si="9"/>
        <v>YES</v>
      </c>
    </row>
    <row r="106" spans="1:43" x14ac:dyDescent="0.3">
      <c r="A106" s="38">
        <f>IF('query (10)'!A106="","",'query (10)'!A106)</f>
        <v>143</v>
      </c>
      <c r="B106" s="38">
        <f>IF('query (10)'!B106="","",'query (10)'!B106)</f>
        <v>17683</v>
      </c>
      <c r="C106" s="38" t="str">
        <f>TRIM(UPPER('query (10)'!M106))</f>
        <v>GR-732</v>
      </c>
      <c r="D106" s="38" t="str">
        <f>TRIM(UPPER(IFERROR(_xlfn.TEXTBEFORE('query (10)'!L106,"("),'query (10)'!L106)))</f>
        <v>SPINDLE RACEWAY GRINDING MACHINE WITH DEMAGNETIZE</v>
      </c>
      <c r="E106" s="38" t="str">
        <f>IFERROR(TRIM(UPPER(_xlfn.TEXTBEFORE(_xlfn.TEXTAFTER('query (10)'!L106,"("),")"))),"")</f>
        <v/>
      </c>
      <c r="F106" s="38" t="str">
        <f>TRIM('query (10)'!K106)</f>
        <v>HUB3-2</v>
      </c>
      <c r="G106" s="38" t="str">
        <f>IF('query (10)'!J106="","",'query (10)'!J106)</f>
        <v>Stopper Shoe</v>
      </c>
      <c r="H106" s="38" t="str">
        <f>TRIM(UPPER('query (10)'!J106))</f>
        <v>STOPPER SHOE</v>
      </c>
      <c r="I106" s="38" t="str">
        <f>IF('query (10)'!F106="","",'query (10)'!F106)</f>
        <v>Time-based Maintenance</v>
      </c>
      <c r="J106" s="38" t="str">
        <f>IF('query (10)'!F106="","",IFERROR(INDEX(Cleaning_Rules!$B$14:$B$17,MATCH(TRIM('query (10)'!F106),Cleaning_Rules!$A$14:$A$17,0)),"UNKNOWN"))</f>
        <v>TBM</v>
      </c>
      <c r="K106" s="38" t="str">
        <f>IF('query (10)'!G106="","",'query (10)'!G106)</f>
        <v>เสร็จสิ้น</v>
      </c>
      <c r="L106" s="38" t="str">
        <f>IF('query (10)'!G106="","MISSING",IFERROR(INDEX(Cleaning_Rules!$B$5:$B$10,MATCH(TRIM('query (10)'!G106),Cleaning_Rules!$A$5:$A$10,0)),"UNKNOWN"))</f>
        <v>COMPLETED</v>
      </c>
      <c r="M106" s="38" t="str">
        <f>IF('query (10)'!I106="","",'query (10)'!I106)</f>
        <v>Mechanical</v>
      </c>
      <c r="N106" s="38" t="str">
        <f>IF('query (10)'!O106="","",'query (10)'!O106)</f>
        <v>Inspection</v>
      </c>
      <c r="O106" s="38" t="str">
        <f>IF('query (10)'!P106="","",'query (10)'!P106)</f>
        <v>Medium</v>
      </c>
      <c r="P106" s="38" t="str">
        <f>IF('query (10)'!N106="","",'query (10)'!N106)</f>
        <v>Accuracy stopper shoe ตามรอบ PM 1 ปี</v>
      </c>
      <c r="Q106" s="38" t="str">
        <f>TRIM('query (10)'!N106)</f>
        <v>Accuracy stopper shoe ตามรอบ PM 1 ปี</v>
      </c>
      <c r="R106" s="38" t="str">
        <f>TRIM(UPPER('query (10)'!R106))</f>
        <v/>
      </c>
      <c r="S106" s="38" t="str">
        <f>TRIM(UPPER('query (10)'!S106))</f>
        <v/>
      </c>
      <c r="T106" s="38" t="str">
        <f>IF('query (10)'!Q106="","",TRIM(UPPER('query (10)'!Q106)))</f>
        <v/>
      </c>
      <c r="U106" s="38" t="str">
        <f>IF('query (10)'!T106="","",'query (10)'!T106)</f>
        <v>1</v>
      </c>
      <c r="V106" s="39">
        <f>IF('query (10)'!T106="","",IFERROR(VALUE('query (10)'!T106),""))</f>
        <v>1</v>
      </c>
      <c r="W106" s="40">
        <f>IF('query (10)'!U106="","",'query (10)'!U106)</f>
        <v>0</v>
      </c>
      <c r="X106" s="39">
        <f>IF('query (10)'!V106="","",'query (10)'!V106)</f>
        <v>360</v>
      </c>
      <c r="Y106" s="41">
        <f>IF('query (10)'!W106="","",'query (10)'!W106)</f>
        <v>45972</v>
      </c>
      <c r="Z106" s="41">
        <f>IF('query (10)'!X106="","",'query (10)'!X106)</f>
        <v>46059</v>
      </c>
      <c r="AA106" s="41">
        <f>IF('query (10)'!Y106="","",'query (10)'!Y106)</f>
        <v>46059</v>
      </c>
      <c r="AB106" s="41">
        <f>IF('query (10)'!Z106="","",'query (10)'!Z106)</f>
        <v>46419</v>
      </c>
      <c r="AC106" s="38" t="str">
        <f>IF(OR('query (10)'!AA106="",COUNTIF(Cleaning_Rules!$A$21:$A$26,TRIM('query (10)'!AA106))&gt;0),"",TRIM('query (10)'!AA106))</f>
        <v/>
      </c>
      <c r="AD106" s="38" t="str">
        <f>IF('query (10)'!AB106="","",TRIM(IFERROR(_xlfn.TEXTBEFORE('query (10)'!AB106,"("),'query (10)'!AB106)))</f>
        <v>เริ่มซ่อมงาน PM แล้ว รับผิดชอบโดย JAKKAPAT KHOTSOMBAT</v>
      </c>
      <c r="AE106" s="38" t="str">
        <f>IFERROR(LOWER(TRIM(_xlfn.TEXTBEFORE(_xlfn.TEXTAFTER('query (10)'!AB106,"("),")"))),"")</f>
        <v>jakkapat@nsk.com</v>
      </c>
      <c r="AF106" s="38" t="str">
        <f>IF('query (10)'!AD106="","",TRIM('query (10)'!AD106))</f>
        <v>จักรภัทร โคตรสมบัติ</v>
      </c>
      <c r="AG106" s="38" t="str">
        <f>IF('query (10)'!AE106="","",TRIM('query (10)'!AE106))</f>
        <v>จักรภัทร โคตรสมบัติ</v>
      </c>
      <c r="AH106" s="38" t="str">
        <f>IF('query (10)'!AF106="","",IFERROR(VALUE('query (10)'!AF106),""))</f>
        <v/>
      </c>
      <c r="AI106" s="38" t="str">
        <f>IF('query (10)'!AG106="","",TRIM('query (10)'!AG106))</f>
        <v/>
      </c>
      <c r="AJ106" s="38" t="str">
        <f>IF('query (10)'!AH106="","",IFERROR(VALUE('query (10)'!AH106),""))</f>
        <v/>
      </c>
      <c r="AK106" s="38" t="str">
        <f>IF('query (10)'!AI106="","",TRIM('query (10)'!AI106))</f>
        <v/>
      </c>
      <c r="AL106" s="42">
        <f t="shared" si="5"/>
        <v>2025</v>
      </c>
      <c r="AM106" s="42" t="str">
        <f t="shared" si="6"/>
        <v>2025-11</v>
      </c>
      <c r="AN106" s="42" t="str">
        <f t="shared" ca="1" si="7"/>
        <v/>
      </c>
      <c r="AO106" s="42" t="str">
        <f t="shared" si="8"/>
        <v>GR-732 | SPINDLE RACEWAY GRINDING MACHINE WITH DEMAGNETIZE | HUB3-2 | STOPPER SHOE | Time-based Maintenance | Mechanical | Inspection | Medium | Accuracy stopper shoe ตามรอบ PM 1 ปี | เริ่มซ่อมงาน PM แล้ว รับผิดชอบโดย JAKKAPAT KHOTSOMBAT | จักรภัทร โคตรสมบัติ</v>
      </c>
      <c r="AP106" s="42" t="str">
        <f>_xlfn.TEXTJOIN("; ",TRUE,IF(COUNTA('query (10)'!A106:AK106)&lt;=6,"NEAR_EMPTY_ROW",""),IF($K106="","MISSING_STATUS",""),IF(AND($K106="เสร็จสิ้น",$Z106=""),"DONE_NO_ACTUAL_DATE",""),IF(AND($I106="Condition-based Maintenance",$AH106=""),"CBM_NO_MEASUREMENT",""),IF(OR($X106="",$X106=0),"INVALID_PERIOD",""),IF(AND($AA106&lt;&gt;"",$AB106&lt;&gt;"",$AB106&lt;$AA106),"DATE_SEQUENCE_ERROR",""),IF(AND($AB106&lt;&gt;"",$AB106&gt;DATE(2030,12,31)),"DATE_OUTLIER",""),IF($C106="","MISSING_QRCODE",""),IF($J106="UNKNOWN","UNKNOWN_PM_TYPE",""),IF($L106="UNKNOWN","UNKNOWN_STATUS",""))</f>
        <v/>
      </c>
      <c r="AQ106" s="42" t="str">
        <f t="shared" si="9"/>
        <v>NO</v>
      </c>
    </row>
    <row r="107" spans="1:43" x14ac:dyDescent="0.3">
      <c r="A107" s="38">
        <f>IF('query (10)'!A107="","",'query (10)'!A107)</f>
        <v>144</v>
      </c>
      <c r="B107" s="38">
        <f>IF('query (10)'!B107="","",'query (10)'!B107)</f>
        <v>17676</v>
      </c>
      <c r="C107" s="38" t="str">
        <f>TRIM(UPPER('query (10)'!M107))</f>
        <v>GR-1065</v>
      </c>
      <c r="D107" s="38" t="str">
        <f>TRIM(UPPER(IFERROR(_xlfn.TEXTBEFORE('query (10)'!L107,"("),'query (10)'!L107)))</f>
        <v>OUTER RING RACEWAY SUPER FINISH WITH DEMAGNETIZING</v>
      </c>
      <c r="E107" s="38" t="str">
        <f>IFERROR(TRIM(UPPER(_xlfn.TEXTBEFORE(_xlfn.TEXTAFTER('query (10)'!L107,"("),")"))),"")</f>
        <v/>
      </c>
      <c r="F107" s="38" t="str">
        <f>TRIM('query (10)'!K107)</f>
        <v>HUB3-1</v>
      </c>
      <c r="G107" s="38" t="str">
        <f>IF('query (10)'!J107="","",'query (10)'!J107)</f>
        <v>Conveyor</v>
      </c>
      <c r="H107" s="38" t="str">
        <f>TRIM(UPPER('query (10)'!J107))</f>
        <v>CONVEYOR</v>
      </c>
      <c r="I107" s="38" t="str">
        <f>IF('query (10)'!F107="","",'query (10)'!F107)</f>
        <v>Time-based Maintenance</v>
      </c>
      <c r="J107" s="38" t="str">
        <f>IF('query (10)'!F107="","",IFERROR(INDEX(Cleaning_Rules!$B$14:$B$17,MATCH(TRIM('query (10)'!F107),Cleaning_Rules!$A$14:$A$17,0)),"UNKNOWN"))</f>
        <v>TBM</v>
      </c>
      <c r="K107" s="38" t="str">
        <f>IF('query (10)'!G107="","",'query (10)'!G107)</f>
        <v>เสร็จสิ้น</v>
      </c>
      <c r="L107" s="38" t="str">
        <f>IF('query (10)'!G107="","MISSING",IFERROR(INDEX(Cleaning_Rules!$B$5:$B$10,MATCH(TRIM('query (10)'!G107),Cleaning_Rules!$A$5:$A$10,0)),"UNKNOWN"))</f>
        <v>COMPLETED</v>
      </c>
      <c r="M107" s="38" t="str">
        <f>IF('query (10)'!I107="","",'query (10)'!I107)</f>
        <v>Mechanical</v>
      </c>
      <c r="N107" s="38" t="str">
        <f>IF('query (10)'!O107="","",'query (10)'!O107)</f>
        <v>Part Change</v>
      </c>
      <c r="O107" s="38" t="str">
        <f>IF('query (10)'!P107="","",'query (10)'!P107)</f>
        <v>Medium</v>
      </c>
      <c r="P107" s="38" t="str">
        <f>IF('query (10)'!N107="","",'query (10)'!N107)</f>
        <v>เปลี่ยนสายพาน Conveyor Demagnetize ตามรอบ PM 6 เดือน</v>
      </c>
      <c r="Q107" s="38" t="str">
        <f>TRIM('query (10)'!N107)</f>
        <v>เปลี่ยนสายพาน Conveyor Demagnetize ตามรอบ PM 6 เดือน</v>
      </c>
      <c r="R107" s="38" t="str">
        <f>TRIM(UPPER('query (10)'!R107))</f>
        <v>BELT</v>
      </c>
      <c r="S107" s="38" t="str">
        <f>TRIM(UPPER('query (10)'!S107))</f>
        <v>0075-L-00235E-JK</v>
      </c>
      <c r="T107" s="38" t="str">
        <f>IF('query (10)'!Q107="","",TRIM(UPPER('query (10)'!Q107)))</f>
        <v/>
      </c>
      <c r="U107" s="38" t="str">
        <f>IF('query (10)'!T107="","",'query (10)'!T107)</f>
        <v>2</v>
      </c>
      <c r="V107" s="39">
        <f>IF('query (10)'!T107="","",IFERROR(VALUE('query (10)'!T107),""))</f>
        <v>2</v>
      </c>
      <c r="W107" s="40">
        <f>IF('query (10)'!U107="","",'query (10)'!U107)</f>
        <v>3570</v>
      </c>
      <c r="X107" s="39">
        <f>IF('query (10)'!V107="","",'query (10)'!V107)</f>
        <v>360</v>
      </c>
      <c r="Y107" s="41">
        <f>IF('query (10)'!W107="","",'query (10)'!W107)</f>
        <v>45971</v>
      </c>
      <c r="Z107" s="41">
        <f>IF('query (10)'!X107="","",'query (10)'!X107)</f>
        <v>46059</v>
      </c>
      <c r="AA107" s="41">
        <f>IF('query (10)'!Y107="","",'query (10)'!Y107)</f>
        <v>46059</v>
      </c>
      <c r="AB107" s="41">
        <f>IF('query (10)'!Z107="","",'query (10)'!Z107)</f>
        <v>46419</v>
      </c>
      <c r="AC107" s="38" t="str">
        <f>IF(OR('query (10)'!AA107="",COUNTIF(Cleaning_Rules!$A$21:$A$26,TRIM('query (10)'!AA107))&gt;0),"",TRIM('query (10)'!AA107))</f>
        <v/>
      </c>
      <c r="AD107" s="38" t="str">
        <f>IF('query (10)'!AB107="","",TRIM(IFERROR(_xlfn.TEXTBEFORE('query (10)'!AB107,"("),'query (10)'!AB107)))</f>
        <v>เริ่มซ่อมงาน PM แล้ว รับผิดชอบโดย JAKKAPAT KHOTSOMBAT</v>
      </c>
      <c r="AE107" s="38" t="str">
        <f>IFERROR(LOWER(TRIM(_xlfn.TEXTBEFORE(_xlfn.TEXTAFTER('query (10)'!AB107,"("),")"))),"")</f>
        <v>jakkapat@nsk.com</v>
      </c>
      <c r="AF107" s="38" t="str">
        <f>IF('query (10)'!AD107="","",TRIM('query (10)'!AD107))</f>
        <v>จักรภัทร โคตรสมบัติ</v>
      </c>
      <c r="AG107" s="38" t="str">
        <f>IF('query (10)'!AE107="","",TRIM('query (10)'!AE107))</f>
        <v>จักรภัทร โคตรสมบัติ</v>
      </c>
      <c r="AH107" s="38" t="str">
        <f>IF('query (10)'!AF107="","",IFERROR(VALUE('query (10)'!AF107),""))</f>
        <v/>
      </c>
      <c r="AI107" s="38" t="str">
        <f>IF('query (10)'!AG107="","",TRIM('query (10)'!AG107))</f>
        <v/>
      </c>
      <c r="AJ107" s="38" t="str">
        <f>IF('query (10)'!AH107="","",IFERROR(VALUE('query (10)'!AH107),""))</f>
        <v/>
      </c>
      <c r="AK107" s="38" t="str">
        <f>IF('query (10)'!AI107="","",TRIM('query (10)'!AI107))</f>
        <v/>
      </c>
      <c r="AL107" s="42">
        <f t="shared" si="5"/>
        <v>2025</v>
      </c>
      <c r="AM107" s="42" t="str">
        <f t="shared" si="6"/>
        <v>2025-11</v>
      </c>
      <c r="AN107" s="42" t="str">
        <f t="shared" ca="1" si="7"/>
        <v/>
      </c>
      <c r="AO107" s="42" t="str">
        <f t="shared" si="8"/>
        <v>GR-1065 | OUTER RING RACEWAY SUPER FINISH WITH DEMAGNETIZING | HUB3-1 | CONVEYOR | Time-based Maintenance | Mechanical | Part Change | Medium | เปลี่ยนสายพาน Conveyor Demagnetize ตามรอบ PM 6 เดือน | BELT | 0075-L-00235E-JK | เริ่มซ่อมงาน PM แล้ว รับผิดชอบโดย JAKKAPAT KHOTSOMBAT | จักรภัทร โคตรสมบัติ</v>
      </c>
      <c r="AP107" s="42" t="str">
        <f>_xlfn.TEXTJOIN("; ",TRUE,IF(COUNTA('query (10)'!A107:AK107)&lt;=6,"NEAR_EMPTY_ROW",""),IF($K107="","MISSING_STATUS",""),IF(AND($K107="เสร็จสิ้น",$Z107=""),"DONE_NO_ACTUAL_DATE",""),IF(AND($I107="Condition-based Maintenance",$AH107=""),"CBM_NO_MEASUREMENT",""),IF(OR($X107="",$X107=0),"INVALID_PERIOD",""),IF(AND($AA107&lt;&gt;"",$AB107&lt;&gt;"",$AB107&lt;$AA107),"DATE_SEQUENCE_ERROR",""),IF(AND($AB107&lt;&gt;"",$AB107&gt;DATE(2030,12,31)),"DATE_OUTLIER",""),IF($C107="","MISSING_QRCODE",""),IF($J107="UNKNOWN","UNKNOWN_PM_TYPE",""),IF($L107="UNKNOWN","UNKNOWN_STATUS",""))</f>
        <v/>
      </c>
      <c r="AQ107" s="42" t="str">
        <f t="shared" si="9"/>
        <v>YES</v>
      </c>
    </row>
    <row r="108" spans="1:43" x14ac:dyDescent="0.3">
      <c r="A108" s="38">
        <f>IF('query (10)'!A108="","",'query (10)'!A108)</f>
        <v>145</v>
      </c>
      <c r="B108" s="38">
        <f>IF('query (10)'!B108="","",'query (10)'!B108)</f>
        <v>17675</v>
      </c>
      <c r="C108" s="38" t="str">
        <f>TRIM(UPPER('query (10)'!M108))</f>
        <v>GR-385</v>
      </c>
      <c r="D108" s="38" t="str">
        <f>TRIM(UPPER(IFERROR(_xlfn.TEXTBEFORE('query (10)'!L108,"("),'query (10)'!L108)))</f>
        <v>SHAFT RACEWAY SUPER FINISH WITH DEMAGNITIZING MACHINE.</v>
      </c>
      <c r="E108" s="38" t="str">
        <f>IFERROR(TRIM(UPPER(_xlfn.TEXTBEFORE(_xlfn.TEXTAFTER('query (10)'!L108,"("),")"))),"")</f>
        <v/>
      </c>
      <c r="F108" s="38" t="str">
        <f>TRIM('query (10)'!K108)</f>
        <v>HUB3-1</v>
      </c>
      <c r="G108" s="38" t="str">
        <f>IF('query (10)'!J108="","",'query (10)'!J108)</f>
        <v>Conveyor</v>
      </c>
      <c r="H108" s="38" t="str">
        <f>TRIM(UPPER('query (10)'!J108))</f>
        <v>CONVEYOR</v>
      </c>
      <c r="I108" s="38" t="str">
        <f>IF('query (10)'!F108="","",'query (10)'!F108)</f>
        <v>Time-based Maintenance</v>
      </c>
      <c r="J108" s="38" t="str">
        <f>IF('query (10)'!F108="","",IFERROR(INDEX(Cleaning_Rules!$B$14:$B$17,MATCH(TRIM('query (10)'!F108),Cleaning_Rules!$A$14:$A$17,0)),"UNKNOWN"))</f>
        <v>TBM</v>
      </c>
      <c r="K108" s="38" t="str">
        <f>IF('query (10)'!G108="","",'query (10)'!G108)</f>
        <v>เสร็จสิ้น</v>
      </c>
      <c r="L108" s="38" t="str">
        <f>IF('query (10)'!G108="","MISSING",IFERROR(INDEX(Cleaning_Rules!$B$5:$B$10,MATCH(TRIM('query (10)'!G108),Cleaning_Rules!$A$5:$A$10,0)),"UNKNOWN"))</f>
        <v>COMPLETED</v>
      </c>
      <c r="M108" s="38" t="str">
        <f>IF('query (10)'!I108="","",'query (10)'!I108)</f>
        <v>Mechanical</v>
      </c>
      <c r="N108" s="38" t="str">
        <f>IF('query (10)'!O108="","",'query (10)'!O108)</f>
        <v>Part Change</v>
      </c>
      <c r="O108" s="38" t="str">
        <f>IF('query (10)'!P108="","",'query (10)'!P108)</f>
        <v>Medium</v>
      </c>
      <c r="P108" s="38" t="str">
        <f>IF('query (10)'!N108="","",'query (10)'!N108)</f>
        <v>เปลี่ยนสายพาน Conveyor Demagnetize ตามรอบ PM 6 เดือน</v>
      </c>
      <c r="Q108" s="38" t="str">
        <f>TRIM('query (10)'!N108)</f>
        <v>เปลี่ยนสายพาน Conveyor Demagnetize ตามรอบ PM 6 เดือน</v>
      </c>
      <c r="R108" s="38" t="str">
        <f>TRIM(UPPER('query (10)'!R108))</f>
        <v>BELT</v>
      </c>
      <c r="S108" s="38" t="str">
        <f>TRIM(UPPER('query (10)'!S108))</f>
        <v>0075-L-00235E-JK</v>
      </c>
      <c r="T108" s="38" t="str">
        <f>IF('query (10)'!Q108="","",TRIM(UPPER('query (10)'!Q108)))</f>
        <v/>
      </c>
      <c r="U108" s="38" t="str">
        <f>IF('query (10)'!T108="","",'query (10)'!T108)</f>
        <v>2</v>
      </c>
      <c r="V108" s="39">
        <f>IF('query (10)'!T108="","",IFERROR(VALUE('query (10)'!T108),""))</f>
        <v>2</v>
      </c>
      <c r="W108" s="40">
        <f>IF('query (10)'!U108="","",'query (10)'!U108)</f>
        <v>3570</v>
      </c>
      <c r="X108" s="39">
        <f>IF('query (10)'!V108="","",'query (10)'!V108)</f>
        <v>360</v>
      </c>
      <c r="Y108" s="41">
        <f>IF('query (10)'!W108="","",'query (10)'!W108)</f>
        <v>45971</v>
      </c>
      <c r="Z108" s="41">
        <f>IF('query (10)'!X108="","",'query (10)'!X108)</f>
        <v>46059</v>
      </c>
      <c r="AA108" s="41">
        <f>IF('query (10)'!Y108="","",'query (10)'!Y108)</f>
        <v>46059</v>
      </c>
      <c r="AB108" s="41">
        <f>IF('query (10)'!Z108="","",'query (10)'!Z108)</f>
        <v>46419</v>
      </c>
      <c r="AC108" s="38" t="str">
        <f>IF(OR('query (10)'!AA108="",COUNTIF(Cleaning_Rules!$A$21:$A$26,TRIM('query (10)'!AA108))&gt;0),"",TRIM('query (10)'!AA108))</f>
        <v/>
      </c>
      <c r="AD108" s="38" t="str">
        <f>IF('query (10)'!AB108="","",TRIM(IFERROR(_xlfn.TEXTBEFORE('query (10)'!AB108,"("),'query (10)'!AB108)))</f>
        <v>เริ่มซ่อมงาน PM แล้ว รับผิดชอบโดย JAKKAPAT KHOTSOMBAT</v>
      </c>
      <c r="AE108" s="38" t="str">
        <f>IFERROR(LOWER(TRIM(_xlfn.TEXTBEFORE(_xlfn.TEXTAFTER('query (10)'!AB108,"("),")"))),"")</f>
        <v>jakkapat@nsk.com</v>
      </c>
      <c r="AF108" s="38" t="str">
        <f>IF('query (10)'!AD108="","",TRIM('query (10)'!AD108))</f>
        <v>จักรภัทร โคตรสมบัติ</v>
      </c>
      <c r="AG108" s="38" t="str">
        <f>IF('query (10)'!AE108="","",TRIM('query (10)'!AE108))</f>
        <v>จักรภัทร โคตรสมบัติ</v>
      </c>
      <c r="AH108" s="38" t="str">
        <f>IF('query (10)'!AF108="","",IFERROR(VALUE('query (10)'!AF108),""))</f>
        <v/>
      </c>
      <c r="AI108" s="38" t="str">
        <f>IF('query (10)'!AG108="","",TRIM('query (10)'!AG108))</f>
        <v/>
      </c>
      <c r="AJ108" s="38" t="str">
        <f>IF('query (10)'!AH108="","",IFERROR(VALUE('query (10)'!AH108),""))</f>
        <v/>
      </c>
      <c r="AK108" s="38" t="str">
        <f>IF('query (10)'!AI108="","",TRIM('query (10)'!AI108))</f>
        <v/>
      </c>
      <c r="AL108" s="42">
        <f t="shared" si="5"/>
        <v>2025</v>
      </c>
      <c r="AM108" s="42" t="str">
        <f t="shared" si="6"/>
        <v>2025-11</v>
      </c>
      <c r="AN108" s="42" t="str">
        <f t="shared" ca="1" si="7"/>
        <v/>
      </c>
      <c r="AO108" s="42" t="str">
        <f t="shared" si="8"/>
        <v>GR-385 | SHAFT RACEWAY SUPER FINISH WITH DEMAGNITIZING MACHINE. | HUB3-1 | CONVEYOR | Time-based Maintenance | Mechanical | Part Change | Medium | เปลี่ยนสายพาน Conveyor Demagnetize ตามรอบ PM 6 เดือน | BELT | 0075-L-00235E-JK | เริ่มซ่อมงาน PM แล้ว รับผิดชอบโดย JAKKAPAT KHOTSOMBAT | จักรภัทร โคตรสมบัติ</v>
      </c>
      <c r="AP108" s="42" t="str">
        <f>_xlfn.TEXTJOIN("; ",TRUE,IF(COUNTA('query (10)'!A108:AK108)&lt;=6,"NEAR_EMPTY_ROW",""),IF($K108="","MISSING_STATUS",""),IF(AND($K108="เสร็จสิ้น",$Z108=""),"DONE_NO_ACTUAL_DATE",""),IF(AND($I108="Condition-based Maintenance",$AH108=""),"CBM_NO_MEASUREMENT",""),IF(OR($X108="",$X108=0),"INVALID_PERIOD",""),IF(AND($AA108&lt;&gt;"",$AB108&lt;&gt;"",$AB108&lt;$AA108),"DATE_SEQUENCE_ERROR",""),IF(AND($AB108&lt;&gt;"",$AB108&gt;DATE(2030,12,31)),"DATE_OUTLIER",""),IF($C108="","MISSING_QRCODE",""),IF($J108="UNKNOWN","UNKNOWN_PM_TYPE",""),IF($L108="UNKNOWN","UNKNOWN_STATUS",""))</f>
        <v/>
      </c>
      <c r="AQ108" s="42" t="str">
        <f t="shared" si="9"/>
        <v>YES</v>
      </c>
    </row>
    <row r="109" spans="1:43" x14ac:dyDescent="0.3">
      <c r="A109" s="38">
        <f>IF('query (10)'!A109="","",'query (10)'!A109)</f>
        <v>146</v>
      </c>
      <c r="B109" s="38">
        <f>IF('query (10)'!B109="","",'query (10)'!B109)</f>
        <v>17684</v>
      </c>
      <c r="C109" s="38" t="str">
        <f>TRIM(UPPER('query (10)'!M109))</f>
        <v>GR-738</v>
      </c>
      <c r="D109" s="38" t="str">
        <f>TRIM(UPPER(IFERROR(_xlfn.TEXTBEFORE('query (10)'!L109,"("),'query (10)'!L109)))</f>
        <v>OUTER RING RACEWAY GRINDING MACHINE WITH DEMAGNETIZE</v>
      </c>
      <c r="E109" s="38" t="str">
        <f>IFERROR(TRIM(UPPER(_xlfn.TEXTBEFORE(_xlfn.TEXTAFTER('query (10)'!L109,"("),")"))),"")</f>
        <v/>
      </c>
      <c r="F109" s="38" t="str">
        <f>TRIM('query (10)'!K109)</f>
        <v>HUB3-2</v>
      </c>
      <c r="G109" s="38" t="str">
        <f>IF('query (10)'!J109="","",'query (10)'!J109)</f>
        <v>Conveyor</v>
      </c>
      <c r="H109" s="38" t="str">
        <f>TRIM(UPPER('query (10)'!J109))</f>
        <v>CONVEYOR</v>
      </c>
      <c r="I109" s="38" t="str">
        <f>IF('query (10)'!F109="","",'query (10)'!F109)</f>
        <v>Time-based Maintenance</v>
      </c>
      <c r="J109" s="38" t="str">
        <f>IF('query (10)'!F109="","",IFERROR(INDEX(Cleaning_Rules!$B$14:$B$17,MATCH(TRIM('query (10)'!F109),Cleaning_Rules!$A$14:$A$17,0)),"UNKNOWN"))</f>
        <v>TBM</v>
      </c>
      <c r="K109" s="38" t="str">
        <f>IF('query (10)'!G109="","",'query (10)'!G109)</f>
        <v>เสร็จสิ้น</v>
      </c>
      <c r="L109" s="38" t="str">
        <f>IF('query (10)'!G109="","MISSING",IFERROR(INDEX(Cleaning_Rules!$B$5:$B$10,MATCH(TRIM('query (10)'!G109),Cleaning_Rules!$A$5:$A$10,0)),"UNKNOWN"))</f>
        <v>COMPLETED</v>
      </c>
      <c r="M109" s="38" t="str">
        <f>IF('query (10)'!I109="","",'query (10)'!I109)</f>
        <v>Mechanical</v>
      </c>
      <c r="N109" s="38" t="str">
        <f>IF('query (10)'!O109="","",'query (10)'!O109)</f>
        <v>Part Change</v>
      </c>
      <c r="O109" s="38" t="str">
        <f>IF('query (10)'!P109="","",'query (10)'!P109)</f>
        <v>Medium</v>
      </c>
      <c r="P109" s="38" t="str">
        <f>IF('query (10)'!N109="","",'query (10)'!N109)</f>
        <v>เปลี่ยนสายพาน Conveyor Demagnetize ตามรอบ PM 6 เดือน</v>
      </c>
      <c r="Q109" s="38" t="str">
        <f>TRIM('query (10)'!N109)</f>
        <v>เปลี่ยนสายพาน Conveyor Demagnetize ตามรอบ PM 6 เดือน</v>
      </c>
      <c r="R109" s="38" t="str">
        <f>TRIM(UPPER('query (10)'!R109))</f>
        <v>BELT</v>
      </c>
      <c r="S109" s="38" t="str">
        <f>TRIM(UPPER('query (10)'!S109))</f>
        <v>0075-L-00235E-JK</v>
      </c>
      <c r="T109" s="38" t="str">
        <f>IF('query (10)'!Q109="","",TRIM(UPPER('query (10)'!Q109)))</f>
        <v/>
      </c>
      <c r="U109" s="38" t="str">
        <f>IF('query (10)'!T109="","",'query (10)'!T109)</f>
        <v>2</v>
      </c>
      <c r="V109" s="39">
        <f>IF('query (10)'!T109="","",IFERROR(VALUE('query (10)'!T109),""))</f>
        <v>2</v>
      </c>
      <c r="W109" s="40">
        <f>IF('query (10)'!U109="","",'query (10)'!U109)</f>
        <v>3570</v>
      </c>
      <c r="X109" s="39">
        <f>IF('query (10)'!V109="","",'query (10)'!V109)</f>
        <v>360</v>
      </c>
      <c r="Y109" s="41">
        <f>IF('query (10)'!W109="","",'query (10)'!W109)</f>
        <v>45972</v>
      </c>
      <c r="Z109" s="41">
        <f>IF('query (10)'!X109="","",'query (10)'!X109)</f>
        <v>46059</v>
      </c>
      <c r="AA109" s="41">
        <f>IF('query (10)'!Y109="","",'query (10)'!Y109)</f>
        <v>46059</v>
      </c>
      <c r="AB109" s="41">
        <f>IF('query (10)'!Z109="","",'query (10)'!Z109)</f>
        <v>46419</v>
      </c>
      <c r="AC109" s="38" t="str">
        <f>IF(OR('query (10)'!AA109="",COUNTIF(Cleaning_Rules!$A$21:$A$26,TRIM('query (10)'!AA109))&gt;0),"",TRIM('query (10)'!AA109))</f>
        <v/>
      </c>
      <c r="AD109" s="38" t="str">
        <f>IF('query (10)'!AB109="","",TRIM(IFERROR(_xlfn.TEXTBEFORE('query (10)'!AB109,"("),'query (10)'!AB109)))</f>
        <v>เริ่มซ่อมงาน PM แล้ว รับผิดชอบโดย JAKKAPAT KHOTSOMBAT</v>
      </c>
      <c r="AE109" s="38" t="str">
        <f>IFERROR(LOWER(TRIM(_xlfn.TEXTBEFORE(_xlfn.TEXTAFTER('query (10)'!AB109,"("),")"))),"")</f>
        <v>jakkapat@nsk.com</v>
      </c>
      <c r="AF109" s="38" t="str">
        <f>IF('query (10)'!AD109="","",TRIM('query (10)'!AD109))</f>
        <v>จักรภัทร โคตรสมบัติ</v>
      </c>
      <c r="AG109" s="38" t="str">
        <f>IF('query (10)'!AE109="","",TRIM('query (10)'!AE109))</f>
        <v>จักรภัทร โคตรสมบัติ</v>
      </c>
      <c r="AH109" s="38" t="str">
        <f>IF('query (10)'!AF109="","",IFERROR(VALUE('query (10)'!AF109),""))</f>
        <v/>
      </c>
      <c r="AI109" s="38" t="str">
        <f>IF('query (10)'!AG109="","",TRIM('query (10)'!AG109))</f>
        <v/>
      </c>
      <c r="AJ109" s="38" t="str">
        <f>IF('query (10)'!AH109="","",IFERROR(VALUE('query (10)'!AH109),""))</f>
        <v/>
      </c>
      <c r="AK109" s="38" t="str">
        <f>IF('query (10)'!AI109="","",TRIM('query (10)'!AI109))</f>
        <v/>
      </c>
      <c r="AL109" s="42">
        <f t="shared" si="5"/>
        <v>2025</v>
      </c>
      <c r="AM109" s="42" t="str">
        <f t="shared" si="6"/>
        <v>2025-11</v>
      </c>
      <c r="AN109" s="42" t="str">
        <f t="shared" ca="1" si="7"/>
        <v/>
      </c>
      <c r="AO109" s="42" t="str">
        <f t="shared" si="8"/>
        <v>GR-738 | OUTER RING RACEWAY GRINDING MACHINE WITH DEMAGNETIZE | HUB3-2 | CONVEYOR | Time-based Maintenance | Mechanical | Part Change | Medium | เปลี่ยนสายพาน Conveyor Demagnetize ตามรอบ PM 6 เดือน | BELT | 0075-L-00235E-JK | เริ่มซ่อมงาน PM แล้ว รับผิดชอบโดย JAKKAPAT KHOTSOMBAT | จักรภัทร โคตรสมบัติ</v>
      </c>
      <c r="AP109" s="42" t="str">
        <f>_xlfn.TEXTJOIN("; ",TRUE,IF(COUNTA('query (10)'!A109:AK109)&lt;=6,"NEAR_EMPTY_ROW",""),IF($K109="","MISSING_STATUS",""),IF(AND($K109="เสร็จสิ้น",$Z109=""),"DONE_NO_ACTUAL_DATE",""),IF(AND($I109="Condition-based Maintenance",$AH109=""),"CBM_NO_MEASUREMENT",""),IF(OR($X109="",$X109=0),"INVALID_PERIOD",""),IF(AND($AA109&lt;&gt;"",$AB109&lt;&gt;"",$AB109&lt;$AA109),"DATE_SEQUENCE_ERROR",""),IF(AND($AB109&lt;&gt;"",$AB109&gt;DATE(2030,12,31)),"DATE_OUTLIER",""),IF($C109="","MISSING_QRCODE",""),IF($J109="UNKNOWN","UNKNOWN_PM_TYPE",""),IF($L109="UNKNOWN","UNKNOWN_STATUS",""))</f>
        <v/>
      </c>
      <c r="AQ109" s="42" t="str">
        <f t="shared" si="9"/>
        <v>YES</v>
      </c>
    </row>
    <row r="110" spans="1:43" x14ac:dyDescent="0.3">
      <c r="A110" s="38">
        <f>IF('query (10)'!A110="","",'query (10)'!A110)</f>
        <v>147</v>
      </c>
      <c r="B110" s="38">
        <f>IF('query (10)'!B110="","",'query (10)'!B110)</f>
        <v>17685</v>
      </c>
      <c r="C110" s="38" t="str">
        <f>TRIM(UPPER('query (10)'!M110))</f>
        <v>GR-732</v>
      </c>
      <c r="D110" s="38" t="str">
        <f>TRIM(UPPER(IFERROR(_xlfn.TEXTBEFORE('query (10)'!L110,"("),'query (10)'!L110)))</f>
        <v>SPINDLE RACEWAY GRINDING MACHINE WITH DEMAGNETIZE</v>
      </c>
      <c r="E110" s="38" t="str">
        <f>IFERROR(TRIM(UPPER(_xlfn.TEXTBEFORE(_xlfn.TEXTAFTER('query (10)'!L110,"("),")"))),"")</f>
        <v/>
      </c>
      <c r="F110" s="38" t="str">
        <f>TRIM('query (10)'!K110)</f>
        <v>HUB3-2</v>
      </c>
      <c r="G110" s="38" t="str">
        <f>IF('query (10)'!J110="","",'query (10)'!J110)</f>
        <v>Conveyor</v>
      </c>
      <c r="H110" s="38" t="str">
        <f>TRIM(UPPER('query (10)'!J110))</f>
        <v>CONVEYOR</v>
      </c>
      <c r="I110" s="38" t="str">
        <f>IF('query (10)'!F110="","",'query (10)'!F110)</f>
        <v>Time-based Maintenance</v>
      </c>
      <c r="J110" s="38" t="str">
        <f>IF('query (10)'!F110="","",IFERROR(INDEX(Cleaning_Rules!$B$14:$B$17,MATCH(TRIM('query (10)'!F110),Cleaning_Rules!$A$14:$A$17,0)),"UNKNOWN"))</f>
        <v>TBM</v>
      </c>
      <c r="K110" s="38" t="str">
        <f>IF('query (10)'!G110="","",'query (10)'!G110)</f>
        <v>เสร็จสิ้น</v>
      </c>
      <c r="L110" s="38" t="str">
        <f>IF('query (10)'!G110="","MISSING",IFERROR(INDEX(Cleaning_Rules!$B$5:$B$10,MATCH(TRIM('query (10)'!G110),Cleaning_Rules!$A$5:$A$10,0)),"UNKNOWN"))</f>
        <v>COMPLETED</v>
      </c>
      <c r="M110" s="38" t="str">
        <f>IF('query (10)'!I110="","",'query (10)'!I110)</f>
        <v>Mechanical</v>
      </c>
      <c r="N110" s="38" t="str">
        <f>IF('query (10)'!O110="","",'query (10)'!O110)</f>
        <v>Part Change</v>
      </c>
      <c r="O110" s="38" t="str">
        <f>IF('query (10)'!P110="","",'query (10)'!P110)</f>
        <v>Medium</v>
      </c>
      <c r="P110" s="38" t="str">
        <f>IF('query (10)'!N110="","",'query (10)'!N110)</f>
        <v>เปลี่ยนสายพาน Conveyor Demagnetize ตามรอบ PM 6 เดือน</v>
      </c>
      <c r="Q110" s="38" t="str">
        <f>TRIM('query (10)'!N110)</f>
        <v>เปลี่ยนสายพาน Conveyor Demagnetize ตามรอบ PM 6 เดือน</v>
      </c>
      <c r="R110" s="38" t="str">
        <f>TRIM(UPPER('query (10)'!R110))</f>
        <v>BELT</v>
      </c>
      <c r="S110" s="38" t="str">
        <f>TRIM(UPPER('query (10)'!S110))</f>
        <v>0075-L-00235E-JK</v>
      </c>
      <c r="T110" s="38" t="str">
        <f>IF('query (10)'!Q110="","",TRIM(UPPER('query (10)'!Q110)))</f>
        <v/>
      </c>
      <c r="U110" s="38" t="str">
        <f>IF('query (10)'!T110="","",'query (10)'!T110)</f>
        <v>2</v>
      </c>
      <c r="V110" s="39">
        <f>IF('query (10)'!T110="","",IFERROR(VALUE('query (10)'!T110),""))</f>
        <v>2</v>
      </c>
      <c r="W110" s="40">
        <f>IF('query (10)'!U110="","",'query (10)'!U110)</f>
        <v>3570</v>
      </c>
      <c r="X110" s="39">
        <f>IF('query (10)'!V110="","",'query (10)'!V110)</f>
        <v>10800</v>
      </c>
      <c r="Y110" s="41">
        <f>IF('query (10)'!W110="","",'query (10)'!W110)</f>
        <v>45972</v>
      </c>
      <c r="Z110" s="41">
        <f>IF('query (10)'!X110="","",'query (10)'!X110)</f>
        <v>46059</v>
      </c>
      <c r="AA110" s="41">
        <f>IF('query (10)'!Y110="","",'query (10)'!Y110)</f>
        <v>46059</v>
      </c>
      <c r="AB110" s="41">
        <f>IF('query (10)'!Z110="","",'query (10)'!Z110)</f>
        <v>56859</v>
      </c>
      <c r="AC110" s="38" t="str">
        <f>IF(OR('query (10)'!AA110="",COUNTIF(Cleaning_Rules!$A$21:$A$26,TRIM('query (10)'!AA110))&gt;0),"",TRIM('query (10)'!AA110))</f>
        <v/>
      </c>
      <c r="AD110" s="38" t="str">
        <f>IF('query (10)'!AB110="","",TRIM(IFERROR(_xlfn.TEXTBEFORE('query (10)'!AB110,"("),'query (10)'!AB110)))</f>
        <v>เริ่มซ่อมงาน PM แล้ว รับผิดชอบโดย JAKKAPAT KHOTSOMBAT</v>
      </c>
      <c r="AE110" s="38" t="str">
        <f>IFERROR(LOWER(TRIM(_xlfn.TEXTBEFORE(_xlfn.TEXTAFTER('query (10)'!AB110,"("),")"))),"")</f>
        <v>jakkapat@nsk.com</v>
      </c>
      <c r="AF110" s="38" t="str">
        <f>IF('query (10)'!AD110="","",TRIM('query (10)'!AD110))</f>
        <v>จักรภัทร โคตรสมบัติ</v>
      </c>
      <c r="AG110" s="38" t="str">
        <f>IF('query (10)'!AE110="","",TRIM('query (10)'!AE110))</f>
        <v>จักรภัทร โคตรสมบัติ</v>
      </c>
      <c r="AH110" s="38" t="str">
        <f>IF('query (10)'!AF110="","",IFERROR(VALUE('query (10)'!AF110),""))</f>
        <v/>
      </c>
      <c r="AI110" s="38" t="str">
        <f>IF('query (10)'!AG110="","",TRIM('query (10)'!AG110))</f>
        <v/>
      </c>
      <c r="AJ110" s="38" t="str">
        <f>IF('query (10)'!AH110="","",IFERROR(VALUE('query (10)'!AH110),""))</f>
        <v/>
      </c>
      <c r="AK110" s="38" t="str">
        <f>IF('query (10)'!AI110="","",TRIM('query (10)'!AI110))</f>
        <v/>
      </c>
      <c r="AL110" s="42">
        <f t="shared" si="5"/>
        <v>2025</v>
      </c>
      <c r="AM110" s="42" t="str">
        <f t="shared" si="6"/>
        <v>2025-11</v>
      </c>
      <c r="AN110" s="42" t="str">
        <f t="shared" ca="1" si="7"/>
        <v/>
      </c>
      <c r="AO110" s="42" t="str">
        <f t="shared" si="8"/>
        <v>GR-732 | SPINDLE RACEWAY GRINDING MACHINE WITH DEMAGNETIZE | HUB3-2 | CONVEYOR | Time-based Maintenance | Mechanical | Part Change | Medium | เปลี่ยนสายพาน Conveyor Demagnetize ตามรอบ PM 6 เดือน | BELT | 0075-L-00235E-JK | เริ่มซ่อมงาน PM แล้ว รับผิดชอบโดย JAKKAPAT KHOTSOMBAT | จักรภัทร โคตรสมบัติ</v>
      </c>
      <c r="AP110" s="42" t="str">
        <f>_xlfn.TEXTJOIN("; ",TRUE,IF(COUNTA('query (10)'!A110:AK110)&lt;=6,"NEAR_EMPTY_ROW",""),IF($K110="","MISSING_STATUS",""),IF(AND($K110="เสร็จสิ้น",$Z110=""),"DONE_NO_ACTUAL_DATE",""),IF(AND($I110="Condition-based Maintenance",$AH110=""),"CBM_NO_MEASUREMENT",""),IF(OR($X110="",$X110=0),"INVALID_PERIOD",""),IF(AND($AA110&lt;&gt;"",$AB110&lt;&gt;"",$AB110&lt;$AA110),"DATE_SEQUENCE_ERROR",""),IF(AND($AB110&lt;&gt;"",$AB110&gt;DATE(2030,12,31)),"DATE_OUTLIER",""),IF($C110="","MISSING_QRCODE",""),IF($J110="UNKNOWN","UNKNOWN_PM_TYPE",""),IF($L110="UNKNOWN","UNKNOWN_STATUS",""))</f>
        <v>DATE_OUTLIER</v>
      </c>
      <c r="AQ110" s="42" t="str">
        <f t="shared" si="9"/>
        <v>YES</v>
      </c>
    </row>
    <row r="111" spans="1:43" x14ac:dyDescent="0.3">
      <c r="A111" s="38">
        <f>IF('query (10)'!A111="","",'query (10)'!A111)</f>
        <v>148</v>
      </c>
      <c r="B111" s="38" t="str">
        <f>IF('query (10)'!B111="","",'query (10)'!B111)</f>
        <v/>
      </c>
      <c r="C111" s="38" t="str">
        <f>TRIM(UPPER('query (10)'!M111))</f>
        <v>GR-104</v>
      </c>
      <c r="D111" s="38" t="str">
        <f>TRIM(UPPER(IFERROR(_xlfn.TEXTBEFORE('query (10)'!L111,"("),'query (10)'!L111)))</f>
        <v>OUTER RING RACEWAY GRINDING M/C</v>
      </c>
      <c r="E111" s="38" t="str">
        <f>IFERROR(TRIM(UPPER(_xlfn.TEXTBEFORE(_xlfn.TEXTAFTER('query (10)'!L111,"("),")"))),"")</f>
        <v/>
      </c>
      <c r="F111" s="38" t="str">
        <f>TRIM('query (10)'!K111)</f>
        <v>SB1</v>
      </c>
      <c r="G111" s="38" t="str">
        <f>IF('query (10)'!J111="","",'query (10)'!J111)</f>
        <v>Motor</v>
      </c>
      <c r="H111" s="38" t="str">
        <f>TRIM(UPPER('query (10)'!J111))</f>
        <v>MOTOR</v>
      </c>
      <c r="I111" s="38" t="str">
        <f>IF('query (10)'!F111="","",'query (10)'!F111)</f>
        <v>Condition-based Maintenance</v>
      </c>
      <c r="J111" s="38" t="str">
        <f>IF('query (10)'!F111="","",IFERROR(INDEX(Cleaning_Rules!$B$14:$B$17,MATCH(TRIM('query (10)'!F111),Cleaning_Rules!$A$14:$A$17,0)),"UNKNOWN"))</f>
        <v>CBM</v>
      </c>
      <c r="K111" s="38" t="str">
        <f>IF('query (10)'!G111="","",'query (10)'!G111)</f>
        <v>เสร็จสิ้น</v>
      </c>
      <c r="L111" s="38" t="str">
        <f>IF('query (10)'!G111="","MISSING",IFERROR(INDEX(Cleaning_Rules!$B$5:$B$10,MATCH(TRIM('query (10)'!G111),Cleaning_Rules!$A$5:$A$10,0)),"UNKNOWN"))</f>
        <v>COMPLETED</v>
      </c>
      <c r="M111" s="38" t="str">
        <f>IF('query (10)'!I111="","",'query (10)'!I111)</f>
        <v>Electrical</v>
      </c>
      <c r="N111" s="38" t="str">
        <f>IF('query (10)'!O111="","",'query (10)'!O111)</f>
        <v>Inspection</v>
      </c>
      <c r="O111" s="38" t="str">
        <f>IF('query (10)'!P111="","",'query (10)'!P111)</f>
        <v>Important</v>
      </c>
      <c r="P111" s="38" t="str">
        <f>IF('query (10)'!N111="","",'query (10)'!N111)</f>
        <v>- Check condition of work head/ Dresser/ Wheel head motor
- Check insulation of work head/ Dresser/ Wheel head motor</v>
      </c>
      <c r="Q111" s="38" t="str">
        <f>TRIM('query (10)'!N111)</f>
        <v>- Check condition of work head/ Dresser/ Wheel head motor
- Check insulation of work head/ Dresser/ Wheel head motor</v>
      </c>
      <c r="R111" s="38" t="str">
        <f>TRIM(UPPER('query (10)'!R111))</f>
        <v/>
      </c>
      <c r="S111" s="38" t="str">
        <f>TRIM(UPPER('query (10)'!S111))</f>
        <v/>
      </c>
      <c r="T111" s="38" t="str">
        <f>IF('query (10)'!Q111="","",TRIM(UPPER('query (10)'!Q111)))</f>
        <v/>
      </c>
      <c r="U111" s="38" t="str">
        <f>IF('query (10)'!T111="","",'query (10)'!T111)</f>
        <v>1</v>
      </c>
      <c r="V111" s="39">
        <f>IF('query (10)'!T111="","",IFERROR(VALUE('query (10)'!T111),""))</f>
        <v>1</v>
      </c>
      <c r="W111" s="40">
        <f>IF('query (10)'!U111="","",'query (10)'!U111)</f>
        <v>0</v>
      </c>
      <c r="X111" s="39">
        <f>IF('query (10)'!V111="","",'query (10)'!V111)</f>
        <v>360</v>
      </c>
      <c r="Y111" s="41">
        <f>IF('query (10)'!W111="","",'query (10)'!W111)</f>
        <v>45974</v>
      </c>
      <c r="Z111" s="41" t="str">
        <f>IF('query (10)'!X111="","",'query (10)'!X111)</f>
        <v/>
      </c>
      <c r="AA111" s="41">
        <f>IF('query (10)'!Y111="","",'query (10)'!Y111)</f>
        <v>45639</v>
      </c>
      <c r="AB111" s="41">
        <f>IF('query (10)'!Z111="","",'query (10)'!Z111)</f>
        <v>46370</v>
      </c>
      <c r="AC111" s="38" t="str">
        <f>IF(OR('query (10)'!AA111="",COUNTIF(Cleaning_Rules!$A$21:$A$26,TRIM('query (10)'!AA111))&gt;0),"",TRIM('query (10)'!AA111))</f>
        <v/>
      </c>
      <c r="AD111" s="38" t="str">
        <f>IF('query (10)'!AB111="","",TRIM(IFERROR(_xlfn.TEXTBEFORE('query (10)'!AB111,"("),'query (10)'!AB111)))</f>
        <v/>
      </c>
      <c r="AE111" s="38" t="str">
        <f>IFERROR(LOWER(TRIM(_xlfn.TEXTBEFORE(_xlfn.TEXTAFTER('query (10)'!AB111,"("),")"))),"")</f>
        <v/>
      </c>
      <c r="AF111" s="38" t="str">
        <f>IF('query (10)'!AD111="","",TRIM('query (10)'!AD111))</f>
        <v>พงษ์พิทักษ์ ศรไชย</v>
      </c>
      <c r="AG111" s="38" t="str">
        <f>IF('query (10)'!AE111="","",TRIM('query (10)'!AE111))</f>
        <v>พงษ์พิทักษ์ ศรไชย</v>
      </c>
      <c r="AH111" s="38" t="str">
        <f>IF('query (10)'!AF111="","",IFERROR(VALUE('query (10)'!AF111),""))</f>
        <v/>
      </c>
      <c r="AI111" s="38" t="str">
        <f>IF('query (10)'!AG111="","",TRIM('query (10)'!AG111))</f>
        <v/>
      </c>
      <c r="AJ111" s="38" t="str">
        <f>IF('query (10)'!AH111="","",IFERROR(VALUE('query (10)'!AH111),""))</f>
        <v/>
      </c>
      <c r="AK111" s="38" t="str">
        <f>IF('query (10)'!AI111="","",TRIM('query (10)'!AI111))</f>
        <v/>
      </c>
      <c r="AL111" s="42">
        <f t="shared" si="5"/>
        <v>2025</v>
      </c>
      <c r="AM111" s="42" t="str">
        <f t="shared" si="6"/>
        <v>2025-11</v>
      </c>
      <c r="AN111" s="42" t="str">
        <f t="shared" ca="1" si="7"/>
        <v/>
      </c>
      <c r="AO111" s="42" t="str">
        <f t="shared" si="8"/>
        <v>GR-104 | OUTER RING RACEWAY GRINDING M/C | SB1 | MOTOR | Condition-based Maintenance | Electrical | Inspection | Important | - Check condition of work head/ Dresser/ Wheel head motor
- Check insulation of work head/ Dresser/ Wheel head motor | พงษ์พิทักษ์ ศรไชย</v>
      </c>
      <c r="AP111" s="42" t="str">
        <f>_xlfn.TEXTJOIN("; ",TRUE,IF(COUNTA('query (10)'!A111:AK111)&lt;=6,"NEAR_EMPTY_ROW",""),IF($K111="","MISSING_STATUS",""),IF(AND($K111="เสร็จสิ้น",$Z111=""),"DONE_NO_ACTUAL_DATE",""),IF(AND($I111="Condition-based Maintenance",$AH111=""),"CBM_NO_MEASUREMENT",""),IF(OR($X111="",$X111=0),"INVALID_PERIOD",""),IF(AND($AA111&lt;&gt;"",$AB111&lt;&gt;"",$AB111&lt;$AA111),"DATE_SEQUENCE_ERROR",""),IF(AND($AB111&lt;&gt;"",$AB111&gt;DATE(2030,12,31)),"DATE_OUTLIER",""),IF($C111="","MISSING_QRCODE",""),IF($J111="UNKNOWN","UNKNOWN_PM_TYPE",""),IF($L111="UNKNOWN","UNKNOWN_STATUS",""))</f>
        <v>DONE_NO_ACTUAL_DATE; CBM_NO_MEASUREMENT</v>
      </c>
      <c r="AQ111" s="42" t="str">
        <f t="shared" si="9"/>
        <v>NO</v>
      </c>
    </row>
    <row r="112" spans="1:43" x14ac:dyDescent="0.3">
      <c r="A112" s="38">
        <f>IF('query (10)'!A112="","",'query (10)'!A112)</f>
        <v>152</v>
      </c>
      <c r="B112" s="38" t="str">
        <f>IF('query (10)'!B112="","",'query (10)'!B112)</f>
        <v/>
      </c>
      <c r="C112" s="38" t="str">
        <f>TRIM(UPPER('query (10)'!M112))</f>
        <v>GR-106</v>
      </c>
      <c r="D112" s="38" t="str">
        <f>TRIM(UPPER(IFERROR(_xlfn.TEXTBEFORE('query (10)'!L112,"("),'query (10)'!L112)))</f>
        <v>OUTER RING RACEWAY SUPER FINISH M/C</v>
      </c>
      <c r="E112" s="38" t="str">
        <f>IFERROR(TRIM(UPPER(_xlfn.TEXTBEFORE(_xlfn.TEXTAFTER('query (10)'!L112,"("),")"))),"")</f>
        <v/>
      </c>
      <c r="F112" s="38" t="str">
        <f>TRIM('query (10)'!K112)</f>
        <v>SB1</v>
      </c>
      <c r="G112" s="38" t="str">
        <f>IF('query (10)'!J112="","",'query (10)'!J112)</f>
        <v>Motor</v>
      </c>
      <c r="H112" s="38" t="str">
        <f>TRIM(UPPER('query (10)'!J112))</f>
        <v>MOTOR</v>
      </c>
      <c r="I112" s="38" t="str">
        <f>IF('query (10)'!F112="","",'query (10)'!F112)</f>
        <v>Condition-based Maintenance</v>
      </c>
      <c r="J112" s="38" t="str">
        <f>IF('query (10)'!F112="","",IFERROR(INDEX(Cleaning_Rules!$B$14:$B$17,MATCH(TRIM('query (10)'!F112),Cleaning_Rules!$A$14:$A$17,0)),"UNKNOWN"))</f>
        <v>CBM</v>
      </c>
      <c r="K112" s="38" t="str">
        <f>IF('query (10)'!G112="","",'query (10)'!G112)</f>
        <v>เสร็จสิ้น</v>
      </c>
      <c r="L112" s="38" t="str">
        <f>IF('query (10)'!G112="","MISSING",IFERROR(INDEX(Cleaning_Rules!$B$5:$B$10,MATCH(TRIM('query (10)'!G112),Cleaning_Rules!$A$5:$A$10,0)),"UNKNOWN"))</f>
        <v>COMPLETED</v>
      </c>
      <c r="M112" s="38" t="str">
        <f>IF('query (10)'!I112="","",'query (10)'!I112)</f>
        <v>Electrical</v>
      </c>
      <c r="N112" s="38" t="str">
        <f>IF('query (10)'!O112="","",'query (10)'!O112)</f>
        <v>Inspection</v>
      </c>
      <c r="O112" s="38" t="str">
        <f>IF('query (10)'!P112="","",'query (10)'!P112)</f>
        <v>Important</v>
      </c>
      <c r="P112" s="38" t="str">
        <f>IF('query (10)'!N112="","",'query (10)'!N112)</f>
        <v>- Check condition of Spindle/ Oscillation
- Check insulation of Spindle/ Oscillation</v>
      </c>
      <c r="Q112" s="38" t="str">
        <f>TRIM('query (10)'!N112)</f>
        <v>- Check condition of Spindle/ Oscillation
- Check insulation of Spindle/ Oscillation</v>
      </c>
      <c r="R112" s="38" t="str">
        <f>TRIM(UPPER('query (10)'!R112))</f>
        <v/>
      </c>
      <c r="S112" s="38" t="str">
        <f>TRIM(UPPER('query (10)'!S112))</f>
        <v/>
      </c>
      <c r="T112" s="38" t="str">
        <f>IF('query (10)'!Q112="","",TRIM(UPPER('query (10)'!Q112)))</f>
        <v/>
      </c>
      <c r="U112" s="38" t="str">
        <f>IF('query (10)'!T112="","",'query (10)'!T112)</f>
        <v>1</v>
      </c>
      <c r="V112" s="39">
        <f>IF('query (10)'!T112="","",IFERROR(VALUE('query (10)'!T112),""))</f>
        <v>1</v>
      </c>
      <c r="W112" s="40">
        <f>IF('query (10)'!U112="","",'query (10)'!U112)</f>
        <v>0</v>
      </c>
      <c r="X112" s="39">
        <f>IF('query (10)'!V112="","",'query (10)'!V112)</f>
        <v>360</v>
      </c>
      <c r="Y112" s="41">
        <f>IF('query (10)'!W112="","",'query (10)'!W112)</f>
        <v>45974</v>
      </c>
      <c r="Z112" s="41" t="str">
        <f>IF('query (10)'!X112="","",'query (10)'!X112)</f>
        <v/>
      </c>
      <c r="AA112" s="41">
        <f>IF('query (10)'!Y112="","",'query (10)'!Y112)</f>
        <v>45639</v>
      </c>
      <c r="AB112" s="41">
        <f>IF('query (10)'!Z112="","",'query (10)'!Z112)</f>
        <v>46370</v>
      </c>
      <c r="AC112" s="38" t="str">
        <f>IF(OR('query (10)'!AA112="",COUNTIF(Cleaning_Rules!$A$21:$A$26,TRIM('query (10)'!AA112))&gt;0),"",TRIM('query (10)'!AA112))</f>
        <v/>
      </c>
      <c r="AD112" s="38" t="str">
        <f>IF('query (10)'!AB112="","",TRIM(IFERROR(_xlfn.TEXTBEFORE('query (10)'!AB112,"("),'query (10)'!AB112)))</f>
        <v/>
      </c>
      <c r="AE112" s="38" t="str">
        <f>IFERROR(LOWER(TRIM(_xlfn.TEXTBEFORE(_xlfn.TEXTAFTER('query (10)'!AB112,"("),")"))),"")</f>
        <v/>
      </c>
      <c r="AF112" s="38" t="str">
        <f>IF('query (10)'!AD112="","",TRIM('query (10)'!AD112))</f>
        <v>พงษ์พิทักษ์ ศรไชย</v>
      </c>
      <c r="AG112" s="38" t="str">
        <f>IF('query (10)'!AE112="","",TRIM('query (10)'!AE112))</f>
        <v>พงษ์พิทักษ์ ศรไชย</v>
      </c>
      <c r="AH112" s="38" t="str">
        <f>IF('query (10)'!AF112="","",IFERROR(VALUE('query (10)'!AF112),""))</f>
        <v/>
      </c>
      <c r="AI112" s="38" t="str">
        <f>IF('query (10)'!AG112="","",TRIM('query (10)'!AG112))</f>
        <v/>
      </c>
      <c r="AJ112" s="38" t="str">
        <f>IF('query (10)'!AH112="","",IFERROR(VALUE('query (10)'!AH112),""))</f>
        <v/>
      </c>
      <c r="AK112" s="38" t="str">
        <f>IF('query (10)'!AI112="","",TRIM('query (10)'!AI112))</f>
        <v/>
      </c>
      <c r="AL112" s="42">
        <f t="shared" si="5"/>
        <v>2025</v>
      </c>
      <c r="AM112" s="42" t="str">
        <f t="shared" si="6"/>
        <v>2025-11</v>
      </c>
      <c r="AN112" s="42" t="str">
        <f t="shared" ca="1" si="7"/>
        <v/>
      </c>
      <c r="AO112" s="42" t="str">
        <f t="shared" si="8"/>
        <v>GR-106 | OUTER RING RACEWAY SUPER FINISH M/C | SB1 | MOTOR | Condition-based Maintenance | Electrical | Inspection | Important | - Check condition of Spindle/ Oscillation
- Check insulation of Spindle/ Oscillation | พงษ์พิทักษ์ ศรไชย</v>
      </c>
      <c r="AP112" s="42" t="str">
        <f>_xlfn.TEXTJOIN("; ",TRUE,IF(COUNTA('query (10)'!A112:AK112)&lt;=6,"NEAR_EMPTY_ROW",""),IF($K112="","MISSING_STATUS",""),IF(AND($K112="เสร็จสิ้น",$Z112=""),"DONE_NO_ACTUAL_DATE",""),IF(AND($I112="Condition-based Maintenance",$AH112=""),"CBM_NO_MEASUREMENT",""),IF(OR($X112="",$X112=0),"INVALID_PERIOD",""),IF(AND($AA112&lt;&gt;"",$AB112&lt;&gt;"",$AB112&lt;$AA112),"DATE_SEQUENCE_ERROR",""),IF(AND($AB112&lt;&gt;"",$AB112&gt;DATE(2030,12,31)),"DATE_OUTLIER",""),IF($C112="","MISSING_QRCODE",""),IF($J112="UNKNOWN","UNKNOWN_PM_TYPE",""),IF($L112="UNKNOWN","UNKNOWN_STATUS",""))</f>
        <v>DONE_NO_ACTUAL_DATE; CBM_NO_MEASUREMENT</v>
      </c>
      <c r="AQ112" s="42" t="str">
        <f t="shared" si="9"/>
        <v>NO</v>
      </c>
    </row>
    <row r="113" spans="1:43" x14ac:dyDescent="0.3">
      <c r="A113" s="38">
        <f>IF('query (10)'!A113="","",'query (10)'!A113)</f>
        <v>153</v>
      </c>
      <c r="B113" s="38" t="str">
        <f>IF('query (10)'!B113="","",'query (10)'!B113)</f>
        <v/>
      </c>
      <c r="C113" s="38" t="str">
        <f>TRIM(UPPER('query (10)'!M113))</f>
        <v>GR-095</v>
      </c>
      <c r="D113" s="38" t="str">
        <f>TRIM(UPPER(IFERROR(_xlfn.TEXTBEFORE('query (10)'!L113,"("),'query (10)'!L113)))</f>
        <v>INNER RING RACEWAY GRINDING M/C</v>
      </c>
      <c r="E113" s="38" t="str">
        <f>IFERROR(TRIM(UPPER(_xlfn.TEXTBEFORE(_xlfn.TEXTAFTER('query (10)'!L113,"("),")"))),"")</f>
        <v/>
      </c>
      <c r="F113" s="38" t="str">
        <f>TRIM('query (10)'!K113)</f>
        <v>SB1</v>
      </c>
      <c r="G113" s="38" t="str">
        <f>IF('query (10)'!J113="","",'query (10)'!J113)</f>
        <v>Motor</v>
      </c>
      <c r="H113" s="38" t="str">
        <f>TRIM(UPPER('query (10)'!J113))</f>
        <v>MOTOR</v>
      </c>
      <c r="I113" s="38" t="str">
        <f>IF('query (10)'!F113="","",'query (10)'!F113)</f>
        <v>Condition-based Maintenance</v>
      </c>
      <c r="J113" s="38" t="str">
        <f>IF('query (10)'!F113="","",IFERROR(INDEX(Cleaning_Rules!$B$14:$B$17,MATCH(TRIM('query (10)'!F113),Cleaning_Rules!$A$14:$A$17,0)),"UNKNOWN"))</f>
        <v>CBM</v>
      </c>
      <c r="K113" s="38" t="str">
        <f>IF('query (10)'!G113="","",'query (10)'!G113)</f>
        <v>เสร็จสิ้น</v>
      </c>
      <c r="L113" s="38" t="str">
        <f>IF('query (10)'!G113="","MISSING",IFERROR(INDEX(Cleaning_Rules!$B$5:$B$10,MATCH(TRIM('query (10)'!G113),Cleaning_Rules!$A$5:$A$10,0)),"UNKNOWN"))</f>
        <v>COMPLETED</v>
      </c>
      <c r="M113" s="38" t="str">
        <f>IF('query (10)'!I113="","",'query (10)'!I113)</f>
        <v>Electrical</v>
      </c>
      <c r="N113" s="38" t="str">
        <f>IF('query (10)'!O113="","",'query (10)'!O113)</f>
        <v>Inspection</v>
      </c>
      <c r="O113" s="38" t="str">
        <f>IF('query (10)'!P113="","",'query (10)'!P113)</f>
        <v>Important</v>
      </c>
      <c r="P113" s="38" t="str">
        <f>IF('query (10)'!N113="","",'query (10)'!N113)</f>
        <v>- Check condition of work head/ Dresser/ Wheel head motor
- Check insulation of work head/ Dresser/ Wheel head motor</v>
      </c>
      <c r="Q113" s="38" t="str">
        <f>TRIM('query (10)'!N113)</f>
        <v>- Check condition of work head/ Dresser/ Wheel head motor
- Check insulation of work head/ Dresser/ Wheel head motor</v>
      </c>
      <c r="R113" s="38" t="str">
        <f>TRIM(UPPER('query (10)'!R113))</f>
        <v/>
      </c>
      <c r="S113" s="38" t="str">
        <f>TRIM(UPPER('query (10)'!S113))</f>
        <v/>
      </c>
      <c r="T113" s="38" t="str">
        <f>IF('query (10)'!Q113="","",TRIM(UPPER('query (10)'!Q113)))</f>
        <v/>
      </c>
      <c r="U113" s="38" t="str">
        <f>IF('query (10)'!T113="","",'query (10)'!T113)</f>
        <v>1</v>
      </c>
      <c r="V113" s="39">
        <f>IF('query (10)'!T113="","",IFERROR(VALUE('query (10)'!T113),""))</f>
        <v>1</v>
      </c>
      <c r="W113" s="40">
        <f>IF('query (10)'!U113="","",'query (10)'!U113)</f>
        <v>0</v>
      </c>
      <c r="X113" s="39">
        <f>IF('query (10)'!V113="","",'query (10)'!V113)</f>
        <v>360</v>
      </c>
      <c r="Y113" s="41">
        <f>IF('query (10)'!W113="","",'query (10)'!W113)</f>
        <v>45974</v>
      </c>
      <c r="Z113" s="41" t="str">
        <f>IF('query (10)'!X113="","",'query (10)'!X113)</f>
        <v/>
      </c>
      <c r="AA113" s="41">
        <f>IF('query (10)'!Y113="","",'query (10)'!Y113)</f>
        <v>45639</v>
      </c>
      <c r="AB113" s="41">
        <f>IF('query (10)'!Z113="","",'query (10)'!Z113)</f>
        <v>46370</v>
      </c>
      <c r="AC113" s="38" t="str">
        <f>IF(OR('query (10)'!AA113="",COUNTIF(Cleaning_Rules!$A$21:$A$26,TRIM('query (10)'!AA113))&gt;0),"",TRIM('query (10)'!AA113))</f>
        <v/>
      </c>
      <c r="AD113" s="38" t="str">
        <f>IF('query (10)'!AB113="","",TRIM(IFERROR(_xlfn.TEXTBEFORE('query (10)'!AB113,"("),'query (10)'!AB113)))</f>
        <v/>
      </c>
      <c r="AE113" s="38" t="str">
        <f>IFERROR(LOWER(TRIM(_xlfn.TEXTBEFORE(_xlfn.TEXTAFTER('query (10)'!AB113,"("),")"))),"")</f>
        <v/>
      </c>
      <c r="AF113" s="38" t="str">
        <f>IF('query (10)'!AD113="","",TRIM('query (10)'!AD113))</f>
        <v>พงษ์พิทักษ์ ศรไชย</v>
      </c>
      <c r="AG113" s="38" t="str">
        <f>IF('query (10)'!AE113="","",TRIM('query (10)'!AE113))</f>
        <v>พงษ์พิทักษ์ ศรไชย</v>
      </c>
      <c r="AH113" s="38" t="str">
        <f>IF('query (10)'!AF113="","",IFERROR(VALUE('query (10)'!AF113),""))</f>
        <v/>
      </c>
      <c r="AI113" s="38" t="str">
        <f>IF('query (10)'!AG113="","",TRIM('query (10)'!AG113))</f>
        <v/>
      </c>
      <c r="AJ113" s="38" t="str">
        <f>IF('query (10)'!AH113="","",IFERROR(VALUE('query (10)'!AH113),""))</f>
        <v/>
      </c>
      <c r="AK113" s="38" t="str">
        <f>IF('query (10)'!AI113="","",TRIM('query (10)'!AI113))</f>
        <v/>
      </c>
      <c r="AL113" s="42">
        <f t="shared" si="5"/>
        <v>2025</v>
      </c>
      <c r="AM113" s="42" t="str">
        <f t="shared" si="6"/>
        <v>2025-11</v>
      </c>
      <c r="AN113" s="42" t="str">
        <f t="shared" ca="1" si="7"/>
        <v/>
      </c>
      <c r="AO113" s="42" t="str">
        <f t="shared" si="8"/>
        <v>GR-095 | INNER RING RACEWAY GRINDING M/C | SB1 | MOTOR | Condition-based Maintenance | Electrical | Inspection | Important | - Check condition of work head/ Dresser/ Wheel head motor
- Check insulation of work head/ Dresser/ Wheel head motor | พงษ์พิทักษ์ ศรไชย</v>
      </c>
      <c r="AP113" s="42" t="str">
        <f>_xlfn.TEXTJOIN("; ",TRUE,IF(COUNTA('query (10)'!A113:AK113)&lt;=6,"NEAR_EMPTY_ROW",""),IF($K113="","MISSING_STATUS",""),IF(AND($K113="เสร็จสิ้น",$Z113=""),"DONE_NO_ACTUAL_DATE",""),IF(AND($I113="Condition-based Maintenance",$AH113=""),"CBM_NO_MEASUREMENT",""),IF(OR($X113="",$X113=0),"INVALID_PERIOD",""),IF(AND($AA113&lt;&gt;"",$AB113&lt;&gt;"",$AB113&lt;$AA113),"DATE_SEQUENCE_ERROR",""),IF(AND($AB113&lt;&gt;"",$AB113&gt;DATE(2030,12,31)),"DATE_OUTLIER",""),IF($C113="","MISSING_QRCODE",""),IF($J113="UNKNOWN","UNKNOWN_PM_TYPE",""),IF($L113="UNKNOWN","UNKNOWN_STATUS",""))</f>
        <v>DONE_NO_ACTUAL_DATE; CBM_NO_MEASUREMENT</v>
      </c>
      <c r="AQ113" s="42" t="str">
        <f t="shared" si="9"/>
        <v>NO</v>
      </c>
    </row>
    <row r="114" spans="1:43" x14ac:dyDescent="0.3">
      <c r="A114" s="38">
        <f>IF('query (10)'!A114="","",'query (10)'!A114)</f>
        <v>154</v>
      </c>
      <c r="B114" s="38" t="str">
        <f>IF('query (10)'!B114="","",'query (10)'!B114)</f>
        <v/>
      </c>
      <c r="C114" s="38" t="str">
        <f>TRIM(UPPER('query (10)'!M114))</f>
        <v>GR-097</v>
      </c>
      <c r="D114" s="38" t="str">
        <f>TRIM(UPPER(IFERROR(_xlfn.TEXTBEFORE('query (10)'!L114,"("),'query (10)'!L114)))</f>
        <v>INNER RING BORE GRINDING M/C</v>
      </c>
      <c r="E114" s="38" t="str">
        <f>IFERROR(TRIM(UPPER(_xlfn.TEXTBEFORE(_xlfn.TEXTAFTER('query (10)'!L114,"("),")"))),"")</f>
        <v/>
      </c>
      <c r="F114" s="38" t="str">
        <f>TRIM('query (10)'!K114)</f>
        <v>SB1</v>
      </c>
      <c r="G114" s="38" t="str">
        <f>IF('query (10)'!J114="","",'query (10)'!J114)</f>
        <v>Motor</v>
      </c>
      <c r="H114" s="38" t="str">
        <f>TRIM(UPPER('query (10)'!J114))</f>
        <v>MOTOR</v>
      </c>
      <c r="I114" s="38" t="str">
        <f>IF('query (10)'!F114="","",'query (10)'!F114)</f>
        <v>Condition-based Maintenance</v>
      </c>
      <c r="J114" s="38" t="str">
        <f>IF('query (10)'!F114="","",IFERROR(INDEX(Cleaning_Rules!$B$14:$B$17,MATCH(TRIM('query (10)'!F114),Cleaning_Rules!$A$14:$A$17,0)),"UNKNOWN"))</f>
        <v>CBM</v>
      </c>
      <c r="K114" s="38" t="str">
        <f>IF('query (10)'!G114="","",'query (10)'!G114)</f>
        <v>เสร็จสิ้น</v>
      </c>
      <c r="L114" s="38" t="str">
        <f>IF('query (10)'!G114="","MISSING",IFERROR(INDEX(Cleaning_Rules!$B$5:$B$10,MATCH(TRIM('query (10)'!G114),Cleaning_Rules!$A$5:$A$10,0)),"UNKNOWN"))</f>
        <v>COMPLETED</v>
      </c>
      <c r="M114" s="38" t="str">
        <f>IF('query (10)'!I114="","",'query (10)'!I114)</f>
        <v>Electrical</v>
      </c>
      <c r="N114" s="38" t="str">
        <f>IF('query (10)'!O114="","",'query (10)'!O114)</f>
        <v>Inspection</v>
      </c>
      <c r="O114" s="38" t="str">
        <f>IF('query (10)'!P114="","",'query (10)'!P114)</f>
        <v>Important</v>
      </c>
      <c r="P114" s="38" t="str">
        <f>IF('query (10)'!N114="","",'query (10)'!N114)</f>
        <v>- Check condition of work head/ Dresser/ Wheel head motor
- Check insulation of work head/ Dresser/ Wheel head motor</v>
      </c>
      <c r="Q114" s="38" t="str">
        <f>TRIM('query (10)'!N114)</f>
        <v>- Check condition of work head/ Dresser/ Wheel head motor
- Check insulation of work head/ Dresser/ Wheel head motor</v>
      </c>
      <c r="R114" s="38" t="str">
        <f>TRIM(UPPER('query (10)'!R114))</f>
        <v/>
      </c>
      <c r="S114" s="38" t="str">
        <f>TRIM(UPPER('query (10)'!S114))</f>
        <v/>
      </c>
      <c r="T114" s="38" t="str">
        <f>IF('query (10)'!Q114="","",TRIM(UPPER('query (10)'!Q114)))</f>
        <v/>
      </c>
      <c r="U114" s="38" t="str">
        <f>IF('query (10)'!T114="","",'query (10)'!T114)</f>
        <v>1</v>
      </c>
      <c r="V114" s="39">
        <f>IF('query (10)'!T114="","",IFERROR(VALUE('query (10)'!T114),""))</f>
        <v>1</v>
      </c>
      <c r="W114" s="40">
        <f>IF('query (10)'!U114="","",'query (10)'!U114)</f>
        <v>0</v>
      </c>
      <c r="X114" s="39">
        <f>IF('query (10)'!V114="","",'query (10)'!V114)</f>
        <v>360</v>
      </c>
      <c r="Y114" s="41">
        <f>IF('query (10)'!W114="","",'query (10)'!W114)</f>
        <v>45974</v>
      </c>
      <c r="Z114" s="41" t="str">
        <f>IF('query (10)'!X114="","",'query (10)'!X114)</f>
        <v/>
      </c>
      <c r="AA114" s="41">
        <f>IF('query (10)'!Y114="","",'query (10)'!Y114)</f>
        <v>45639</v>
      </c>
      <c r="AB114" s="41">
        <f>IF('query (10)'!Z114="","",'query (10)'!Z114)</f>
        <v>46370</v>
      </c>
      <c r="AC114" s="38" t="str">
        <f>IF(OR('query (10)'!AA114="",COUNTIF(Cleaning_Rules!$A$21:$A$26,TRIM('query (10)'!AA114))&gt;0),"",TRIM('query (10)'!AA114))</f>
        <v/>
      </c>
      <c r="AD114" s="38" t="str">
        <f>IF('query (10)'!AB114="","",TRIM(IFERROR(_xlfn.TEXTBEFORE('query (10)'!AB114,"("),'query (10)'!AB114)))</f>
        <v/>
      </c>
      <c r="AE114" s="38" t="str">
        <f>IFERROR(LOWER(TRIM(_xlfn.TEXTBEFORE(_xlfn.TEXTAFTER('query (10)'!AB114,"("),")"))),"")</f>
        <v/>
      </c>
      <c r="AF114" s="38" t="str">
        <f>IF('query (10)'!AD114="","",TRIM('query (10)'!AD114))</f>
        <v>พงษ์พิทักษ์ ศรไชย</v>
      </c>
      <c r="AG114" s="38" t="str">
        <f>IF('query (10)'!AE114="","",TRIM('query (10)'!AE114))</f>
        <v>พงษ์พิทักษ์ ศรไชย</v>
      </c>
      <c r="AH114" s="38" t="str">
        <f>IF('query (10)'!AF114="","",IFERROR(VALUE('query (10)'!AF114),""))</f>
        <v/>
      </c>
      <c r="AI114" s="38" t="str">
        <f>IF('query (10)'!AG114="","",TRIM('query (10)'!AG114))</f>
        <v/>
      </c>
      <c r="AJ114" s="38" t="str">
        <f>IF('query (10)'!AH114="","",IFERROR(VALUE('query (10)'!AH114),""))</f>
        <v/>
      </c>
      <c r="AK114" s="38" t="str">
        <f>IF('query (10)'!AI114="","",TRIM('query (10)'!AI114))</f>
        <v/>
      </c>
      <c r="AL114" s="42">
        <f t="shared" si="5"/>
        <v>2025</v>
      </c>
      <c r="AM114" s="42" t="str">
        <f t="shared" si="6"/>
        <v>2025-11</v>
      </c>
      <c r="AN114" s="42" t="str">
        <f t="shared" ca="1" si="7"/>
        <v/>
      </c>
      <c r="AO114" s="42" t="str">
        <f t="shared" si="8"/>
        <v>GR-097 | INNER RING BORE GRINDING M/C | SB1 | MOTOR | Condition-based Maintenance | Electrical | Inspection | Important | - Check condition of work head/ Dresser/ Wheel head motor
- Check insulation of work head/ Dresser/ Wheel head motor | พงษ์พิทักษ์ ศรไชย</v>
      </c>
      <c r="AP114" s="42" t="str">
        <f>_xlfn.TEXTJOIN("; ",TRUE,IF(COUNTA('query (10)'!A114:AK114)&lt;=6,"NEAR_EMPTY_ROW",""),IF($K114="","MISSING_STATUS",""),IF(AND($K114="เสร็จสิ้น",$Z114=""),"DONE_NO_ACTUAL_DATE",""),IF(AND($I114="Condition-based Maintenance",$AH114=""),"CBM_NO_MEASUREMENT",""),IF(OR($X114="",$X114=0),"INVALID_PERIOD",""),IF(AND($AA114&lt;&gt;"",$AB114&lt;&gt;"",$AB114&lt;$AA114),"DATE_SEQUENCE_ERROR",""),IF(AND($AB114&lt;&gt;"",$AB114&gt;DATE(2030,12,31)),"DATE_OUTLIER",""),IF($C114="","MISSING_QRCODE",""),IF($J114="UNKNOWN","UNKNOWN_PM_TYPE",""),IF($L114="UNKNOWN","UNKNOWN_STATUS",""))</f>
        <v>DONE_NO_ACTUAL_DATE; CBM_NO_MEASUREMENT</v>
      </c>
      <c r="AQ114" s="42" t="str">
        <f t="shared" si="9"/>
        <v>NO</v>
      </c>
    </row>
    <row r="115" spans="1:43" x14ac:dyDescent="0.3">
      <c r="A115" s="38">
        <f>IF('query (10)'!A115="","",'query (10)'!A115)</f>
        <v>156</v>
      </c>
      <c r="B115" s="38" t="str">
        <f>IF('query (10)'!B115="","",'query (10)'!B115)</f>
        <v/>
      </c>
      <c r="C115" s="38" t="str">
        <f>TRIM(UPPER('query (10)'!M115))</f>
        <v>GR-100</v>
      </c>
      <c r="D115" s="38" t="str">
        <f>TRIM(UPPER(IFERROR(_xlfn.TEXTBEFORE('query (10)'!L115,"("),'query (10)'!L115)))</f>
        <v>INNER RING RACEWAY SUPER FINISH M/C</v>
      </c>
      <c r="E115" s="38" t="str">
        <f>IFERROR(TRIM(UPPER(_xlfn.TEXTBEFORE(_xlfn.TEXTAFTER('query (10)'!L115,"("),")"))),"")</f>
        <v/>
      </c>
      <c r="F115" s="38" t="str">
        <f>TRIM('query (10)'!K115)</f>
        <v>SB1</v>
      </c>
      <c r="G115" s="38" t="str">
        <f>IF('query (10)'!J115="","",'query (10)'!J115)</f>
        <v>Motor</v>
      </c>
      <c r="H115" s="38" t="str">
        <f>TRIM(UPPER('query (10)'!J115))</f>
        <v>MOTOR</v>
      </c>
      <c r="I115" s="38" t="str">
        <f>IF('query (10)'!F115="","",'query (10)'!F115)</f>
        <v>Condition-based Maintenance</v>
      </c>
      <c r="J115" s="38" t="str">
        <f>IF('query (10)'!F115="","",IFERROR(INDEX(Cleaning_Rules!$B$14:$B$17,MATCH(TRIM('query (10)'!F115),Cleaning_Rules!$A$14:$A$17,0)),"UNKNOWN"))</f>
        <v>CBM</v>
      </c>
      <c r="K115" s="38" t="str">
        <f>IF('query (10)'!G115="","",'query (10)'!G115)</f>
        <v>เสร็จสิ้น</v>
      </c>
      <c r="L115" s="38" t="str">
        <f>IF('query (10)'!G115="","MISSING",IFERROR(INDEX(Cleaning_Rules!$B$5:$B$10,MATCH(TRIM('query (10)'!G115),Cleaning_Rules!$A$5:$A$10,0)),"UNKNOWN"))</f>
        <v>COMPLETED</v>
      </c>
      <c r="M115" s="38" t="str">
        <f>IF('query (10)'!I115="","",'query (10)'!I115)</f>
        <v>Electrical</v>
      </c>
      <c r="N115" s="38" t="str">
        <f>IF('query (10)'!O115="","",'query (10)'!O115)</f>
        <v>Inspection</v>
      </c>
      <c r="O115" s="38" t="str">
        <f>IF('query (10)'!P115="","",'query (10)'!P115)</f>
        <v>Important</v>
      </c>
      <c r="P115" s="38" t="str">
        <f>IF('query (10)'!N115="","",'query (10)'!N115)</f>
        <v>- Check condition of Spindle/ Oscillation
- Check insulation of Spindle/ Oscillation</v>
      </c>
      <c r="Q115" s="38" t="str">
        <f>TRIM('query (10)'!N115)</f>
        <v>- Check condition of Spindle/ Oscillation
- Check insulation of Spindle/ Oscillation</v>
      </c>
      <c r="R115" s="38" t="str">
        <f>TRIM(UPPER('query (10)'!R115))</f>
        <v/>
      </c>
      <c r="S115" s="38" t="str">
        <f>TRIM(UPPER('query (10)'!S115))</f>
        <v/>
      </c>
      <c r="T115" s="38" t="str">
        <f>IF('query (10)'!Q115="","",TRIM(UPPER('query (10)'!Q115)))</f>
        <v/>
      </c>
      <c r="U115" s="38" t="str">
        <f>IF('query (10)'!T115="","",'query (10)'!T115)</f>
        <v>1</v>
      </c>
      <c r="V115" s="39">
        <f>IF('query (10)'!T115="","",IFERROR(VALUE('query (10)'!T115),""))</f>
        <v>1</v>
      </c>
      <c r="W115" s="40">
        <f>IF('query (10)'!U115="","",'query (10)'!U115)</f>
        <v>0</v>
      </c>
      <c r="X115" s="39">
        <f>IF('query (10)'!V115="","",'query (10)'!V115)</f>
        <v>360</v>
      </c>
      <c r="Y115" s="41">
        <f>IF('query (10)'!W115="","",'query (10)'!W115)</f>
        <v>45974</v>
      </c>
      <c r="Z115" s="41" t="str">
        <f>IF('query (10)'!X115="","",'query (10)'!X115)</f>
        <v/>
      </c>
      <c r="AA115" s="41">
        <f>IF('query (10)'!Y115="","",'query (10)'!Y115)</f>
        <v>45639</v>
      </c>
      <c r="AB115" s="41">
        <f>IF('query (10)'!Z115="","",'query (10)'!Z115)</f>
        <v>46370</v>
      </c>
      <c r="AC115" s="38" t="str">
        <f>IF(OR('query (10)'!AA115="",COUNTIF(Cleaning_Rules!$A$21:$A$26,TRIM('query (10)'!AA115))&gt;0),"",TRIM('query (10)'!AA115))</f>
        <v/>
      </c>
      <c r="AD115" s="38" t="str">
        <f>IF('query (10)'!AB115="","",TRIM(IFERROR(_xlfn.TEXTBEFORE('query (10)'!AB115,"("),'query (10)'!AB115)))</f>
        <v/>
      </c>
      <c r="AE115" s="38" t="str">
        <f>IFERROR(LOWER(TRIM(_xlfn.TEXTBEFORE(_xlfn.TEXTAFTER('query (10)'!AB115,"("),")"))),"")</f>
        <v/>
      </c>
      <c r="AF115" s="38" t="str">
        <f>IF('query (10)'!AD115="","",TRIM('query (10)'!AD115))</f>
        <v>พงษ์พิทักษ์ ศรไชย</v>
      </c>
      <c r="AG115" s="38" t="str">
        <f>IF('query (10)'!AE115="","",TRIM('query (10)'!AE115))</f>
        <v>พงษ์พิทักษ์ ศรไชย</v>
      </c>
      <c r="AH115" s="38" t="str">
        <f>IF('query (10)'!AF115="","",IFERROR(VALUE('query (10)'!AF115),""))</f>
        <v/>
      </c>
      <c r="AI115" s="38" t="str">
        <f>IF('query (10)'!AG115="","",TRIM('query (10)'!AG115))</f>
        <v/>
      </c>
      <c r="AJ115" s="38" t="str">
        <f>IF('query (10)'!AH115="","",IFERROR(VALUE('query (10)'!AH115),""))</f>
        <v/>
      </c>
      <c r="AK115" s="38" t="str">
        <f>IF('query (10)'!AI115="","",TRIM('query (10)'!AI115))</f>
        <v/>
      </c>
      <c r="AL115" s="42">
        <f t="shared" si="5"/>
        <v>2025</v>
      </c>
      <c r="AM115" s="42" t="str">
        <f t="shared" si="6"/>
        <v>2025-11</v>
      </c>
      <c r="AN115" s="42" t="str">
        <f t="shared" ca="1" si="7"/>
        <v/>
      </c>
      <c r="AO115" s="42" t="str">
        <f t="shared" si="8"/>
        <v>GR-100 | INNER RING RACEWAY SUPER FINISH M/C | SB1 | MOTOR | Condition-based Maintenance | Electrical | Inspection | Important | - Check condition of Spindle/ Oscillation
- Check insulation of Spindle/ Oscillation | พงษ์พิทักษ์ ศรไชย</v>
      </c>
      <c r="AP115" s="42" t="str">
        <f>_xlfn.TEXTJOIN("; ",TRUE,IF(COUNTA('query (10)'!A115:AK115)&lt;=6,"NEAR_EMPTY_ROW",""),IF($K115="","MISSING_STATUS",""),IF(AND($K115="เสร็จสิ้น",$Z115=""),"DONE_NO_ACTUAL_DATE",""),IF(AND($I115="Condition-based Maintenance",$AH115=""),"CBM_NO_MEASUREMENT",""),IF(OR($X115="",$X115=0),"INVALID_PERIOD",""),IF(AND($AA115&lt;&gt;"",$AB115&lt;&gt;"",$AB115&lt;$AA115),"DATE_SEQUENCE_ERROR",""),IF(AND($AB115&lt;&gt;"",$AB115&gt;DATE(2030,12,31)),"DATE_OUTLIER",""),IF($C115="","MISSING_QRCODE",""),IF($J115="UNKNOWN","UNKNOWN_PM_TYPE",""),IF($L115="UNKNOWN","UNKNOWN_STATUS",""))</f>
        <v>DONE_NO_ACTUAL_DATE; CBM_NO_MEASUREMENT</v>
      </c>
      <c r="AQ115" s="42" t="str">
        <f t="shared" si="9"/>
        <v>NO</v>
      </c>
    </row>
    <row r="116" spans="1:43" x14ac:dyDescent="0.3">
      <c r="A116" s="38">
        <f>IF('query (10)'!A116="","",'query (10)'!A116)</f>
        <v>157</v>
      </c>
      <c r="B116" s="38" t="str">
        <f>IF('query (10)'!B116="","",'query (10)'!B116)</f>
        <v/>
      </c>
      <c r="C116" s="38" t="str">
        <f>TRIM(UPPER('query (10)'!M116))</f>
        <v>WA-107</v>
      </c>
      <c r="D116" s="38" t="str">
        <f>TRIM(UPPER(IFERROR(_xlfn.TEXTBEFORE('query (10)'!L116,"("),'query (10)'!L116)))</f>
        <v>OUTER RING PART WASH EQUIPMENT M/C</v>
      </c>
      <c r="E116" s="38" t="str">
        <f>IFERROR(TRIM(UPPER(_xlfn.TEXTBEFORE(_xlfn.TEXTAFTER('query (10)'!L116,"("),")"))),"")</f>
        <v/>
      </c>
      <c r="F116" s="38" t="str">
        <f>TRIM('query (10)'!K116)</f>
        <v>SB1</v>
      </c>
      <c r="G116" s="38" t="str">
        <f>IF('query (10)'!J116="","",'query (10)'!J116)</f>
        <v>Motor</v>
      </c>
      <c r="H116" s="38" t="str">
        <f>TRIM(UPPER('query (10)'!J116))</f>
        <v>MOTOR</v>
      </c>
      <c r="I116" s="38" t="str">
        <f>IF('query (10)'!F116="","",'query (10)'!F116)</f>
        <v>Condition-based Maintenance</v>
      </c>
      <c r="J116" s="38" t="str">
        <f>IF('query (10)'!F116="","",IFERROR(INDEX(Cleaning_Rules!$B$14:$B$17,MATCH(TRIM('query (10)'!F116),Cleaning_Rules!$A$14:$A$17,0)),"UNKNOWN"))</f>
        <v>CBM</v>
      </c>
      <c r="K116" s="38" t="str">
        <f>IF('query (10)'!G116="","",'query (10)'!G116)</f>
        <v>เสร็จสิ้น</v>
      </c>
      <c r="L116" s="38" t="str">
        <f>IF('query (10)'!G116="","MISSING",IFERROR(INDEX(Cleaning_Rules!$B$5:$B$10,MATCH(TRIM('query (10)'!G116),Cleaning_Rules!$A$5:$A$10,0)),"UNKNOWN"))</f>
        <v>COMPLETED</v>
      </c>
      <c r="M116" s="38" t="str">
        <f>IF('query (10)'!I116="","",'query (10)'!I116)</f>
        <v>Electrical</v>
      </c>
      <c r="N116" s="38" t="str">
        <f>IF('query (10)'!O116="","",'query (10)'!O116)</f>
        <v>Inspection</v>
      </c>
      <c r="O116" s="38" t="str">
        <f>IF('query (10)'!P116="","",'query (10)'!P116)</f>
        <v>Important</v>
      </c>
      <c r="P116" s="38" t="str">
        <f>IF('query (10)'!N116="","",'query (10)'!N116)</f>
        <v>- Check condition of Washing Pump/Circulate Pump/ Heavy Smoker motor
- Check insulation of Washing Pump/Circulate Pump/ Heavy Smoker motor</v>
      </c>
      <c r="Q116" s="38" t="str">
        <f>TRIM('query (10)'!N116)</f>
        <v>- Check condition of Washing Pump/Circulate Pump/ Heavy Smoker motor
- Check insulation of Washing Pump/Circulate Pump/ Heavy Smoker motor</v>
      </c>
      <c r="R116" s="38" t="str">
        <f>TRIM(UPPER('query (10)'!R116))</f>
        <v/>
      </c>
      <c r="S116" s="38" t="str">
        <f>TRIM(UPPER('query (10)'!S116))</f>
        <v/>
      </c>
      <c r="T116" s="38" t="str">
        <f>IF('query (10)'!Q116="","",TRIM(UPPER('query (10)'!Q116)))</f>
        <v/>
      </c>
      <c r="U116" s="38" t="str">
        <f>IF('query (10)'!T116="","",'query (10)'!T116)</f>
        <v>1</v>
      </c>
      <c r="V116" s="39">
        <f>IF('query (10)'!T116="","",IFERROR(VALUE('query (10)'!T116),""))</f>
        <v>1</v>
      </c>
      <c r="W116" s="40">
        <f>IF('query (10)'!U116="","",'query (10)'!U116)</f>
        <v>0</v>
      </c>
      <c r="X116" s="39">
        <f>IF('query (10)'!V116="","",'query (10)'!V116)</f>
        <v>360</v>
      </c>
      <c r="Y116" s="41">
        <f>IF('query (10)'!W116="","",'query (10)'!W116)</f>
        <v>45974</v>
      </c>
      <c r="Z116" s="41" t="str">
        <f>IF('query (10)'!X116="","",'query (10)'!X116)</f>
        <v/>
      </c>
      <c r="AA116" s="41">
        <f>IF('query (10)'!Y116="","",'query (10)'!Y116)</f>
        <v>45639</v>
      </c>
      <c r="AB116" s="41">
        <f>IF('query (10)'!Z116="","",'query (10)'!Z116)</f>
        <v>46370</v>
      </c>
      <c r="AC116" s="38" t="str">
        <f>IF(OR('query (10)'!AA116="",COUNTIF(Cleaning_Rules!$A$21:$A$26,TRIM('query (10)'!AA116))&gt;0),"",TRIM('query (10)'!AA116))</f>
        <v/>
      </c>
      <c r="AD116" s="38" t="str">
        <f>IF('query (10)'!AB116="","",TRIM(IFERROR(_xlfn.TEXTBEFORE('query (10)'!AB116,"("),'query (10)'!AB116)))</f>
        <v/>
      </c>
      <c r="AE116" s="38" t="str">
        <f>IFERROR(LOWER(TRIM(_xlfn.TEXTBEFORE(_xlfn.TEXTAFTER('query (10)'!AB116,"("),")"))),"")</f>
        <v/>
      </c>
      <c r="AF116" s="38" t="str">
        <f>IF('query (10)'!AD116="","",TRIM('query (10)'!AD116))</f>
        <v>พงษ์พิทักษ์ ศรไชย</v>
      </c>
      <c r="AG116" s="38" t="str">
        <f>IF('query (10)'!AE116="","",TRIM('query (10)'!AE116))</f>
        <v>พงษ์พิทักษ์ ศรไชย</v>
      </c>
      <c r="AH116" s="38" t="str">
        <f>IF('query (10)'!AF116="","",IFERROR(VALUE('query (10)'!AF116),""))</f>
        <v/>
      </c>
      <c r="AI116" s="38" t="str">
        <f>IF('query (10)'!AG116="","",TRIM('query (10)'!AG116))</f>
        <v/>
      </c>
      <c r="AJ116" s="38" t="str">
        <f>IF('query (10)'!AH116="","",IFERROR(VALUE('query (10)'!AH116),""))</f>
        <v/>
      </c>
      <c r="AK116" s="38" t="str">
        <f>IF('query (10)'!AI116="","",TRIM('query (10)'!AI116))</f>
        <v/>
      </c>
      <c r="AL116" s="42">
        <f t="shared" si="5"/>
        <v>2025</v>
      </c>
      <c r="AM116" s="42" t="str">
        <f t="shared" si="6"/>
        <v>2025-11</v>
      </c>
      <c r="AN116" s="42" t="str">
        <f t="shared" ca="1" si="7"/>
        <v/>
      </c>
      <c r="AO116" s="42" t="str">
        <f t="shared" si="8"/>
        <v>WA-107 | OUTER RING PART WASH EQUIPMENT M/C | SB1 | MOTOR | Condition-based Maintenance | Electrical | Inspection | Important | - Check condition of Washing Pump/Circulate Pump/ Heavy Smoker motor
- Check insulation of Washing Pump/Circulate Pump/ Heavy Smoker motor | พงษ์พิทักษ์ ศรไชย</v>
      </c>
      <c r="AP116" s="42" t="str">
        <f>_xlfn.TEXTJOIN("; ",TRUE,IF(COUNTA('query (10)'!A116:AK116)&lt;=6,"NEAR_EMPTY_ROW",""),IF($K116="","MISSING_STATUS",""),IF(AND($K116="เสร็จสิ้น",$Z116=""),"DONE_NO_ACTUAL_DATE",""),IF(AND($I116="Condition-based Maintenance",$AH116=""),"CBM_NO_MEASUREMENT",""),IF(OR($X116="",$X116=0),"INVALID_PERIOD",""),IF(AND($AA116&lt;&gt;"",$AB116&lt;&gt;"",$AB116&lt;$AA116),"DATE_SEQUENCE_ERROR",""),IF(AND($AB116&lt;&gt;"",$AB116&gt;DATE(2030,12,31)),"DATE_OUTLIER",""),IF($C116="","MISSING_QRCODE",""),IF($J116="UNKNOWN","UNKNOWN_PM_TYPE",""),IF($L116="UNKNOWN","UNKNOWN_STATUS",""))</f>
        <v>DONE_NO_ACTUAL_DATE; CBM_NO_MEASUREMENT</v>
      </c>
      <c r="AQ116" s="42" t="str">
        <f t="shared" si="9"/>
        <v>NO</v>
      </c>
    </row>
    <row r="117" spans="1:43" x14ac:dyDescent="0.3">
      <c r="A117" s="38">
        <f>IF('query (10)'!A117="","",'query (10)'!A117)</f>
        <v>158</v>
      </c>
      <c r="B117" s="38" t="str">
        <f>IF('query (10)'!B117="","",'query (10)'!B117)</f>
        <v/>
      </c>
      <c r="C117" s="38" t="str">
        <f>TRIM(UPPER('query (10)'!M117))</f>
        <v>GR-150</v>
      </c>
      <c r="D117" s="38" t="str">
        <f>TRIM(UPPER(IFERROR(_xlfn.TEXTBEFORE('query (10)'!L117,"("),'query (10)'!L117)))</f>
        <v>OUTER RING RACEWAY SUPER FINISH M/C</v>
      </c>
      <c r="E117" s="38" t="str">
        <f>IFERROR(TRIM(UPPER(_xlfn.TEXTBEFORE(_xlfn.TEXTAFTER('query (10)'!L117,"("),")"))),"")</f>
        <v/>
      </c>
      <c r="F117" s="38" t="str">
        <f>TRIM('query (10)'!K117)</f>
        <v>BWD2</v>
      </c>
      <c r="G117" s="38" t="str">
        <f>IF('query (10)'!J117="","",'query (10)'!J117)</f>
        <v>Conveyor</v>
      </c>
      <c r="H117" s="38" t="str">
        <f>TRIM(UPPER('query (10)'!J117))</f>
        <v>CONVEYOR</v>
      </c>
      <c r="I117" s="38" t="str">
        <f>IF('query (10)'!F117="","",'query (10)'!F117)</f>
        <v>Time-based Maintenance</v>
      </c>
      <c r="J117" s="38" t="str">
        <f>IF('query (10)'!F117="","",IFERROR(INDEX(Cleaning_Rules!$B$14:$B$17,MATCH(TRIM('query (10)'!F117),Cleaning_Rules!$A$14:$A$17,0)),"UNKNOWN"))</f>
        <v>TBM</v>
      </c>
      <c r="K117" s="38" t="str">
        <f>IF('query (10)'!G117="","",'query (10)'!G117)</f>
        <v>เสร็จสิ้น</v>
      </c>
      <c r="L117" s="38" t="str">
        <f>IF('query (10)'!G117="","MISSING",IFERROR(INDEX(Cleaning_Rules!$B$5:$B$10,MATCH(TRIM('query (10)'!G117),Cleaning_Rules!$A$5:$A$10,0)),"UNKNOWN"))</f>
        <v>COMPLETED</v>
      </c>
      <c r="M117" s="38" t="str">
        <f>IF('query (10)'!I117="","",'query (10)'!I117)</f>
        <v>Mechanical</v>
      </c>
      <c r="N117" s="38" t="str">
        <f>IF('query (10)'!O117="","",'query (10)'!O117)</f>
        <v>Inspection</v>
      </c>
      <c r="O117" s="38" t="str">
        <f>IF('query (10)'!P117="","",'query (10)'!P117)</f>
        <v>Medium</v>
      </c>
      <c r="P117" s="38" t="str">
        <f>IF('query (10)'!N117="","",'query (10)'!N117)</f>
        <v xml:space="preserve">ตรวจสอบ Conveyor Over Head ตามรอบ 3 เดือน รายละเอียดดังนี้
1.ตรวจสอบ Sprocket ตัวขับและตัวตาม
2.ตรวจสอบ Shaft และ Bearing </v>
      </c>
      <c r="Q117" s="38" t="str">
        <f>TRIM('query (10)'!N117)</f>
        <v>ตรวจสอบ Conveyor Over Head ตามรอบ 3 เดือน รายละเอียดดังนี้
1.ตรวจสอบ Sprocket ตัวขับและตัวตาม
2.ตรวจสอบ Shaft และ Bearing</v>
      </c>
      <c r="R117" s="38" t="str">
        <f>TRIM(UPPER('query (10)'!R117))</f>
        <v/>
      </c>
      <c r="S117" s="38" t="str">
        <f>TRIM(UPPER('query (10)'!S117))</f>
        <v/>
      </c>
      <c r="T117" s="38" t="str">
        <f>IF('query (10)'!Q117="","",TRIM(UPPER('query (10)'!Q117)))</f>
        <v/>
      </c>
      <c r="U117" s="38" t="str">
        <f>IF('query (10)'!T117="","",'query (10)'!T117)</f>
        <v/>
      </c>
      <c r="V117" s="39" t="str">
        <f>IF('query (10)'!T117="","",IFERROR(VALUE('query (10)'!T117),""))</f>
        <v/>
      </c>
      <c r="W117" s="40">
        <f>IF('query (10)'!U117="","",'query (10)'!U117)</f>
        <v>0</v>
      </c>
      <c r="X117" s="39">
        <f>IF('query (10)'!V117="","",'query (10)'!V117)</f>
        <v>89</v>
      </c>
      <c r="Y117" s="41">
        <f>IF('query (10)'!W117="","",'query (10)'!W117)</f>
        <v>45968</v>
      </c>
      <c r="Z117" s="41" t="str">
        <f>IF('query (10)'!X117="","",'query (10)'!X117)</f>
        <v/>
      </c>
      <c r="AA117" s="41">
        <f>IF('query (10)'!Y117="","",'query (10)'!Y117)</f>
        <v>45968</v>
      </c>
      <c r="AB117" s="41">
        <f>IF('query (10)'!Z117="","",'query (10)'!Z117)</f>
        <v>46057</v>
      </c>
      <c r="AC117" s="38" t="str">
        <f>IF(OR('query (10)'!AA117="",COUNTIF(Cleaning_Rules!$A$21:$A$26,TRIM('query (10)'!AA117))&gt;0),"",TRIM('query (10)'!AA117))</f>
        <v/>
      </c>
      <c r="AD117" s="38" t="str">
        <f>IF('query (10)'!AB117="","",TRIM(IFERROR(_xlfn.TEXTBEFORE('query (10)'!AB117,"("),'query (10)'!AB117)))</f>
        <v/>
      </c>
      <c r="AE117" s="38" t="str">
        <f>IFERROR(LOWER(TRIM(_xlfn.TEXTBEFORE(_xlfn.TEXTAFTER('query (10)'!AB117,"("),")"))),"")</f>
        <v/>
      </c>
      <c r="AF117" s="38" t="str">
        <f>IF('query (10)'!AD117="","",TRIM('query (10)'!AD117))</f>
        <v>จักรภัทร โคตรสมบัติ</v>
      </c>
      <c r="AG117" s="38" t="str">
        <f>IF('query (10)'!AE117="","",TRIM('query (10)'!AE117))</f>
        <v>จักรภัทร โคตรสมบัติ</v>
      </c>
      <c r="AH117" s="38" t="str">
        <f>IF('query (10)'!AF117="","",IFERROR(VALUE('query (10)'!AF117),""))</f>
        <v/>
      </c>
      <c r="AI117" s="38" t="str">
        <f>IF('query (10)'!AG117="","",TRIM('query (10)'!AG117))</f>
        <v/>
      </c>
      <c r="AJ117" s="38" t="str">
        <f>IF('query (10)'!AH117="","",IFERROR(VALUE('query (10)'!AH117),""))</f>
        <v/>
      </c>
      <c r="AK117" s="38" t="str">
        <f>IF('query (10)'!AI117="","",TRIM('query (10)'!AI117))</f>
        <v/>
      </c>
      <c r="AL117" s="42">
        <f t="shared" si="5"/>
        <v>2025</v>
      </c>
      <c r="AM117" s="42" t="str">
        <f t="shared" si="6"/>
        <v>2025-11</v>
      </c>
      <c r="AN117" s="42" t="str">
        <f t="shared" ca="1" si="7"/>
        <v/>
      </c>
      <c r="AO117" s="42" t="str">
        <f t="shared" si="8"/>
        <v>GR-150 | OUTER RING RACEWAY SUPER FINISH M/C | BWD2 | CONVEYOR | Time-based Maintenance | Mechanical | Inspection | Medium | ตรวจสอบ Conveyor Over Head ตามรอบ 3 เดือน รายละเอียดดังนี้
1.ตรวจสอบ Sprocket ตัวขับและตัวตาม
2.ตรวจสอบ Shaft และ Bearing | จักรภัทร โคตรสมบัติ</v>
      </c>
      <c r="AP117" s="42" t="str">
        <f>_xlfn.TEXTJOIN("; ",TRUE,IF(COUNTA('query (10)'!A117:AK117)&lt;=6,"NEAR_EMPTY_ROW",""),IF($K117="","MISSING_STATUS",""),IF(AND($K117="เสร็จสิ้น",$Z117=""),"DONE_NO_ACTUAL_DATE",""),IF(AND($I117="Condition-based Maintenance",$AH117=""),"CBM_NO_MEASUREMENT",""),IF(OR($X117="",$X117=0),"INVALID_PERIOD",""),IF(AND($AA117&lt;&gt;"",$AB117&lt;&gt;"",$AB117&lt;$AA117),"DATE_SEQUENCE_ERROR",""),IF(AND($AB117&lt;&gt;"",$AB117&gt;DATE(2030,12,31)),"DATE_OUTLIER",""),IF($C117="","MISSING_QRCODE",""),IF($J117="UNKNOWN","UNKNOWN_PM_TYPE",""),IF($L117="UNKNOWN","UNKNOWN_STATUS",""))</f>
        <v>DONE_NO_ACTUAL_DATE</v>
      </c>
      <c r="AQ117" s="42" t="str">
        <f t="shared" si="9"/>
        <v>NO</v>
      </c>
    </row>
    <row r="118" spans="1:43" x14ac:dyDescent="0.3">
      <c r="A118" s="38">
        <f>IF('query (10)'!A118="","",'query (10)'!A118)</f>
        <v>159</v>
      </c>
      <c r="B118" s="38" t="str">
        <f>IF('query (10)'!B118="","",'query (10)'!B118)</f>
        <v/>
      </c>
      <c r="C118" s="38" t="str">
        <f>TRIM(UPPER('query (10)'!M118))</f>
        <v>GR-155</v>
      </c>
      <c r="D118" s="38" t="str">
        <f>TRIM(UPPER(IFERROR(_xlfn.TEXTBEFORE('query (10)'!L118,"("),'query (10)'!L118)))</f>
        <v>INNER RING RACEWAY GRINDING M/C</v>
      </c>
      <c r="E118" s="38" t="str">
        <f>IFERROR(TRIM(UPPER(_xlfn.TEXTBEFORE(_xlfn.TEXTAFTER('query (10)'!L118,"("),")"))),"")</f>
        <v/>
      </c>
      <c r="F118" s="38" t="str">
        <f>TRIM('query (10)'!K118)</f>
        <v>BWD2</v>
      </c>
      <c r="G118" s="38" t="str">
        <f>IF('query (10)'!J118="","",'query (10)'!J118)</f>
        <v>Conveyor</v>
      </c>
      <c r="H118" s="38" t="str">
        <f>TRIM(UPPER('query (10)'!J118))</f>
        <v>CONVEYOR</v>
      </c>
      <c r="I118" s="38" t="str">
        <f>IF('query (10)'!F118="","",'query (10)'!F118)</f>
        <v>Time-based Maintenance</v>
      </c>
      <c r="J118" s="38" t="str">
        <f>IF('query (10)'!F118="","",IFERROR(INDEX(Cleaning_Rules!$B$14:$B$17,MATCH(TRIM('query (10)'!F118),Cleaning_Rules!$A$14:$A$17,0)),"UNKNOWN"))</f>
        <v>TBM</v>
      </c>
      <c r="K118" s="38" t="str">
        <f>IF('query (10)'!G118="","",'query (10)'!G118)</f>
        <v>เสร็จสิ้น</v>
      </c>
      <c r="L118" s="38" t="str">
        <f>IF('query (10)'!G118="","MISSING",IFERROR(INDEX(Cleaning_Rules!$B$5:$B$10,MATCH(TRIM('query (10)'!G118),Cleaning_Rules!$A$5:$A$10,0)),"UNKNOWN"))</f>
        <v>COMPLETED</v>
      </c>
      <c r="M118" s="38" t="str">
        <f>IF('query (10)'!I118="","",'query (10)'!I118)</f>
        <v>Mechanical</v>
      </c>
      <c r="N118" s="38" t="str">
        <f>IF('query (10)'!O118="","",'query (10)'!O118)</f>
        <v>Inspection</v>
      </c>
      <c r="O118" s="38" t="str">
        <f>IF('query (10)'!P118="","",'query (10)'!P118)</f>
        <v>Medium</v>
      </c>
      <c r="P118" s="38" t="str">
        <f>IF('query (10)'!N118="","",'query (10)'!N118)</f>
        <v xml:space="preserve">ตรวจสอบ Conveyor Over Head ตามรอบ 3 เดือน รายละเอียดดังนี้
1.ตรวจสอบ Sprocket ตัวขับและตัวตาม
2.ตรวจสอบ Shaft และ Bearing </v>
      </c>
      <c r="Q118" s="38" t="str">
        <f>TRIM('query (10)'!N118)</f>
        <v>ตรวจสอบ Conveyor Over Head ตามรอบ 3 เดือน รายละเอียดดังนี้
1.ตรวจสอบ Sprocket ตัวขับและตัวตาม
2.ตรวจสอบ Shaft และ Bearing</v>
      </c>
      <c r="R118" s="38" t="str">
        <f>TRIM(UPPER('query (10)'!R118))</f>
        <v/>
      </c>
      <c r="S118" s="38" t="str">
        <f>TRIM(UPPER('query (10)'!S118))</f>
        <v/>
      </c>
      <c r="T118" s="38" t="str">
        <f>IF('query (10)'!Q118="","",TRIM(UPPER('query (10)'!Q118)))</f>
        <v/>
      </c>
      <c r="U118" s="38" t="str">
        <f>IF('query (10)'!T118="","",'query (10)'!T118)</f>
        <v>1</v>
      </c>
      <c r="V118" s="39">
        <f>IF('query (10)'!T118="","",IFERROR(VALUE('query (10)'!T118),""))</f>
        <v>1</v>
      </c>
      <c r="W118" s="40">
        <f>IF('query (10)'!U118="","",'query (10)'!U118)</f>
        <v>0</v>
      </c>
      <c r="X118" s="39">
        <f>IF('query (10)'!V118="","",'query (10)'!V118)</f>
        <v>90</v>
      </c>
      <c r="Y118" s="41">
        <f>IF('query (10)'!W118="","",'query (10)'!W118)</f>
        <v>45968</v>
      </c>
      <c r="Z118" s="41" t="str">
        <f>IF('query (10)'!X118="","",'query (10)'!X118)</f>
        <v/>
      </c>
      <c r="AA118" s="41">
        <f>IF('query (10)'!Y118="","",'query (10)'!Y118)</f>
        <v>45968</v>
      </c>
      <c r="AB118" s="41">
        <f>IF('query (10)'!Z118="","",'query (10)'!Z118)</f>
        <v>46058</v>
      </c>
      <c r="AC118" s="38" t="str">
        <f>IF(OR('query (10)'!AA118="",COUNTIF(Cleaning_Rules!$A$21:$A$26,TRIM('query (10)'!AA118))&gt;0),"",TRIM('query (10)'!AA118))</f>
        <v/>
      </c>
      <c r="AD118" s="38" t="str">
        <f>IF('query (10)'!AB118="","",TRIM(IFERROR(_xlfn.TEXTBEFORE('query (10)'!AB118,"("),'query (10)'!AB118)))</f>
        <v/>
      </c>
      <c r="AE118" s="38" t="str">
        <f>IFERROR(LOWER(TRIM(_xlfn.TEXTBEFORE(_xlfn.TEXTAFTER('query (10)'!AB118,"("),")"))),"")</f>
        <v/>
      </c>
      <c r="AF118" s="38" t="str">
        <f>IF('query (10)'!AD118="","",TRIM('query (10)'!AD118))</f>
        <v>จักรภัทร โคตรสมบัติ</v>
      </c>
      <c r="AG118" s="38" t="str">
        <f>IF('query (10)'!AE118="","",TRIM('query (10)'!AE118))</f>
        <v>จักรภัทร โคตรสมบัติ</v>
      </c>
      <c r="AH118" s="38" t="str">
        <f>IF('query (10)'!AF118="","",IFERROR(VALUE('query (10)'!AF118),""))</f>
        <v/>
      </c>
      <c r="AI118" s="38" t="str">
        <f>IF('query (10)'!AG118="","",TRIM('query (10)'!AG118))</f>
        <v/>
      </c>
      <c r="AJ118" s="38" t="str">
        <f>IF('query (10)'!AH118="","",IFERROR(VALUE('query (10)'!AH118),""))</f>
        <v/>
      </c>
      <c r="AK118" s="38" t="str">
        <f>IF('query (10)'!AI118="","",TRIM('query (10)'!AI118))</f>
        <v/>
      </c>
      <c r="AL118" s="42">
        <f t="shared" si="5"/>
        <v>2025</v>
      </c>
      <c r="AM118" s="42" t="str">
        <f t="shared" si="6"/>
        <v>2025-11</v>
      </c>
      <c r="AN118" s="42" t="str">
        <f t="shared" ca="1" si="7"/>
        <v/>
      </c>
      <c r="AO118" s="42" t="str">
        <f t="shared" si="8"/>
        <v>GR-155 | INNER RING RACEWAY GRINDING M/C | BWD2 | CONVEYOR | Time-based Maintenance | Mechanical | Inspection | Medium | ตรวจสอบ Conveyor Over Head ตามรอบ 3 เดือน รายละเอียดดังนี้
1.ตรวจสอบ Sprocket ตัวขับและตัวตาม
2.ตรวจสอบ Shaft และ Bearing | จักรภัทร โคตรสมบัติ</v>
      </c>
      <c r="AP118" s="42" t="str">
        <f>_xlfn.TEXTJOIN("; ",TRUE,IF(COUNTA('query (10)'!A118:AK118)&lt;=6,"NEAR_EMPTY_ROW",""),IF($K118="","MISSING_STATUS",""),IF(AND($K118="เสร็จสิ้น",$Z118=""),"DONE_NO_ACTUAL_DATE",""),IF(AND($I118="Condition-based Maintenance",$AH118=""),"CBM_NO_MEASUREMENT",""),IF(OR($X118="",$X118=0),"INVALID_PERIOD",""),IF(AND($AA118&lt;&gt;"",$AB118&lt;&gt;"",$AB118&lt;$AA118),"DATE_SEQUENCE_ERROR",""),IF(AND($AB118&lt;&gt;"",$AB118&gt;DATE(2030,12,31)),"DATE_OUTLIER",""),IF($C118="","MISSING_QRCODE",""),IF($J118="UNKNOWN","UNKNOWN_PM_TYPE",""),IF($L118="UNKNOWN","UNKNOWN_STATUS",""))</f>
        <v>DONE_NO_ACTUAL_DATE</v>
      </c>
      <c r="AQ118" s="42" t="str">
        <f t="shared" si="9"/>
        <v>NO</v>
      </c>
    </row>
    <row r="119" spans="1:43" x14ac:dyDescent="0.3">
      <c r="A119" s="38">
        <f>IF('query (10)'!A119="","",'query (10)'!A119)</f>
        <v>160</v>
      </c>
      <c r="B119" s="38">
        <f>IF('query (10)'!B119="","",'query (10)'!B119)</f>
        <v>17199</v>
      </c>
      <c r="C119" s="38" t="str">
        <f>TRIM(UPPER('query (10)'!M119))</f>
        <v>GR-490</v>
      </c>
      <c r="D119" s="38" t="str">
        <f>TRIM(UPPER(IFERROR(_xlfn.TEXTBEFORE('query (10)'!L119,"("),'query (10)'!L119)))</f>
        <v>OUTER RING RACEWAY SUPER FINISH MACHINE.</v>
      </c>
      <c r="E119" s="38" t="str">
        <f>IFERROR(TRIM(UPPER(_xlfn.TEXTBEFORE(_xlfn.TEXTAFTER('query (10)'!L119,"("),")"))),"")</f>
        <v/>
      </c>
      <c r="F119" s="38" t="str">
        <f>TRIM('query (10)'!K119)</f>
        <v>BWD3</v>
      </c>
      <c r="G119" s="38" t="str">
        <f>IF('query (10)'!J119="","",'query (10)'!J119)</f>
        <v>Conveyor</v>
      </c>
      <c r="H119" s="38" t="str">
        <f>TRIM(UPPER('query (10)'!J119))</f>
        <v>CONVEYOR</v>
      </c>
      <c r="I119" s="38" t="str">
        <f>IF('query (10)'!F119="","",'query (10)'!F119)</f>
        <v>Time-based Maintenance</v>
      </c>
      <c r="J119" s="38" t="str">
        <f>IF('query (10)'!F119="","",IFERROR(INDEX(Cleaning_Rules!$B$14:$B$17,MATCH(TRIM('query (10)'!F119),Cleaning_Rules!$A$14:$A$17,0)),"UNKNOWN"))</f>
        <v>TBM</v>
      </c>
      <c r="K119" s="38" t="str">
        <f>IF('query (10)'!G119="","",'query (10)'!G119)</f>
        <v>เสร็จสิ้น</v>
      </c>
      <c r="L119" s="38" t="str">
        <f>IF('query (10)'!G119="","MISSING",IFERROR(INDEX(Cleaning_Rules!$B$5:$B$10,MATCH(TRIM('query (10)'!G119),Cleaning_Rules!$A$5:$A$10,0)),"UNKNOWN"))</f>
        <v>COMPLETED</v>
      </c>
      <c r="M119" s="38" t="str">
        <f>IF('query (10)'!I119="","",'query (10)'!I119)</f>
        <v>Mechanical</v>
      </c>
      <c r="N119" s="38" t="str">
        <f>IF('query (10)'!O119="","",'query (10)'!O119)</f>
        <v>Inspection</v>
      </c>
      <c r="O119" s="38" t="str">
        <f>IF('query (10)'!P119="","",'query (10)'!P119)</f>
        <v>Medium</v>
      </c>
      <c r="P119" s="38" t="str">
        <f>IF('query (10)'!N119="","",'query (10)'!N119)</f>
        <v xml:space="preserve">ตรวจสอบ Conveyor Over Head ตามรอบ 3 เดือน รายละเอียดดังนี้
1.ตรวจสอบ Sprocket ตัวขับและตัวตาม
2.ตรวจสอบ Shaft และ Bearing </v>
      </c>
      <c r="Q119" s="38" t="str">
        <f>TRIM('query (10)'!N119)</f>
        <v>ตรวจสอบ Conveyor Over Head ตามรอบ 3 เดือน รายละเอียดดังนี้
1.ตรวจสอบ Sprocket ตัวขับและตัวตาม
2.ตรวจสอบ Shaft และ Bearing</v>
      </c>
      <c r="R119" s="38" t="str">
        <f>TRIM(UPPER('query (10)'!R119))</f>
        <v/>
      </c>
      <c r="S119" s="38" t="str">
        <f>TRIM(UPPER('query (10)'!S119))</f>
        <v/>
      </c>
      <c r="T119" s="38" t="str">
        <f>IF('query (10)'!Q119="","",TRIM(UPPER('query (10)'!Q119)))</f>
        <v/>
      </c>
      <c r="U119" s="38" t="str">
        <f>IF('query (10)'!T119="","",'query (10)'!T119)</f>
        <v>1</v>
      </c>
      <c r="V119" s="39">
        <f>IF('query (10)'!T119="","",IFERROR(VALUE('query (10)'!T119),""))</f>
        <v>1</v>
      </c>
      <c r="W119" s="40">
        <f>IF('query (10)'!U119="","",'query (10)'!U119)</f>
        <v>0</v>
      </c>
      <c r="X119" s="39">
        <f>IF('query (10)'!V119="","",'query (10)'!V119)</f>
        <v>90</v>
      </c>
      <c r="Y119" s="41">
        <f>IF('query (10)'!W119="","",'query (10)'!W119)</f>
        <v>45969</v>
      </c>
      <c r="Z119" s="41">
        <f>IF('query (10)'!X119="","",'query (10)'!X119)</f>
        <v>46028</v>
      </c>
      <c r="AA119" s="41">
        <f>IF('query (10)'!Y119="","",'query (10)'!Y119)</f>
        <v>46028</v>
      </c>
      <c r="AB119" s="41">
        <f>IF('query (10)'!Z119="","",'query (10)'!Z119)</f>
        <v>46118</v>
      </c>
      <c r="AC119" s="38" t="str">
        <f>IF(OR('query (10)'!AA119="",COUNTIF(Cleaning_Rules!$A$21:$A$26,TRIM('query (10)'!AA119))&gt;0),"",TRIM('query (10)'!AA119))</f>
        <v/>
      </c>
      <c r="AD119" s="38" t="str">
        <f>IF('query (10)'!AB119="","",TRIM(IFERROR(_xlfn.TEXTBEFORE('query (10)'!AB119,"("),'query (10)'!AB119)))</f>
        <v>เริ่มซ่อมงาน PM แล้ว รับผิดชอบโดย JAKKAPAT KHOTSOMBAT</v>
      </c>
      <c r="AE119" s="38" t="str">
        <f>IFERROR(LOWER(TRIM(_xlfn.TEXTBEFORE(_xlfn.TEXTAFTER('query (10)'!AB119,"("),")"))),"")</f>
        <v>jakkapat@nsk.com</v>
      </c>
      <c r="AF119" s="38" t="str">
        <f>IF('query (10)'!AD119="","",TRIM('query (10)'!AD119))</f>
        <v>จักรภัทร โคตรสมบัติ</v>
      </c>
      <c r="AG119" s="38" t="str">
        <f>IF('query (10)'!AE119="","",TRIM('query (10)'!AE119))</f>
        <v>จักรภัทร โคตรสมบัติ</v>
      </c>
      <c r="AH119" s="38" t="str">
        <f>IF('query (10)'!AF119="","",IFERROR(VALUE('query (10)'!AF119),""))</f>
        <v/>
      </c>
      <c r="AI119" s="38" t="str">
        <f>IF('query (10)'!AG119="","",TRIM('query (10)'!AG119))</f>
        <v/>
      </c>
      <c r="AJ119" s="38" t="str">
        <f>IF('query (10)'!AH119="","",IFERROR(VALUE('query (10)'!AH119),""))</f>
        <v/>
      </c>
      <c r="AK119" s="38" t="str">
        <f>IF('query (10)'!AI119="","",TRIM('query (10)'!AI119))</f>
        <v/>
      </c>
      <c r="AL119" s="42">
        <f t="shared" si="5"/>
        <v>2025</v>
      </c>
      <c r="AM119" s="42" t="str">
        <f t="shared" si="6"/>
        <v>2025-11</v>
      </c>
      <c r="AN119" s="42" t="str">
        <f t="shared" ca="1" si="7"/>
        <v/>
      </c>
      <c r="AO119" s="42" t="str">
        <f t="shared" si="8"/>
        <v>GR-490 | OUTER RING RACEWAY SUPER FINISH MACHINE. | BWD3 | CONVEYOR | Time-based Maintenance | Mechanical | Inspection | Medium | ตรวจสอบ Conveyor Over Head ตามรอบ 3 เดือน รายละเอียดดังนี้
1.ตรวจสอบ Sprocket ตัวขับและตัวตาม
2.ตรวจสอบ Shaft และ Bearing | เริ่มซ่อมงาน PM แล้ว รับผิดชอบโดย JAKKAPAT KHOTSOMBAT | จักรภัทร โคตรสมบัติ</v>
      </c>
      <c r="AP119" s="42" t="str">
        <f>_xlfn.TEXTJOIN("; ",TRUE,IF(COUNTA('query (10)'!A119:AK119)&lt;=6,"NEAR_EMPTY_ROW",""),IF($K119="","MISSING_STATUS",""),IF(AND($K119="เสร็จสิ้น",$Z119=""),"DONE_NO_ACTUAL_DATE",""),IF(AND($I119="Condition-based Maintenance",$AH119=""),"CBM_NO_MEASUREMENT",""),IF(OR($X119="",$X119=0),"INVALID_PERIOD",""),IF(AND($AA119&lt;&gt;"",$AB119&lt;&gt;"",$AB119&lt;$AA119),"DATE_SEQUENCE_ERROR",""),IF(AND($AB119&lt;&gt;"",$AB119&gt;DATE(2030,12,31)),"DATE_OUTLIER",""),IF($C119="","MISSING_QRCODE",""),IF($J119="UNKNOWN","UNKNOWN_PM_TYPE",""),IF($L119="UNKNOWN","UNKNOWN_STATUS",""))</f>
        <v/>
      </c>
      <c r="AQ119" s="42" t="str">
        <f t="shared" si="9"/>
        <v>NO</v>
      </c>
    </row>
    <row r="120" spans="1:43" x14ac:dyDescent="0.3">
      <c r="A120" s="38">
        <f>IF('query (10)'!A120="","",'query (10)'!A120)</f>
        <v>161</v>
      </c>
      <c r="B120" s="38">
        <f>IF('query (10)'!B120="","",'query (10)'!B120)</f>
        <v>17200</v>
      </c>
      <c r="C120" s="38" t="str">
        <f>TRIM(UPPER('query (10)'!M120))</f>
        <v>GR-495</v>
      </c>
      <c r="D120" s="38" t="str">
        <f>TRIM(UPPER(IFERROR(_xlfn.TEXTBEFORE('query (10)'!L120,"("),'query (10)'!L120)))</f>
        <v>INNER RING RACEWAY GRINDING MACHINE.</v>
      </c>
      <c r="E120" s="38" t="str">
        <f>IFERROR(TRIM(UPPER(_xlfn.TEXTBEFORE(_xlfn.TEXTAFTER('query (10)'!L120,"("),")"))),"")</f>
        <v/>
      </c>
      <c r="F120" s="38" t="str">
        <f>TRIM('query (10)'!K120)</f>
        <v>BWD3</v>
      </c>
      <c r="G120" s="38" t="str">
        <f>IF('query (10)'!J120="","",'query (10)'!J120)</f>
        <v>Conveyor</v>
      </c>
      <c r="H120" s="38" t="str">
        <f>TRIM(UPPER('query (10)'!J120))</f>
        <v>CONVEYOR</v>
      </c>
      <c r="I120" s="38" t="str">
        <f>IF('query (10)'!F120="","",'query (10)'!F120)</f>
        <v>Time-based Maintenance</v>
      </c>
      <c r="J120" s="38" t="str">
        <f>IF('query (10)'!F120="","",IFERROR(INDEX(Cleaning_Rules!$B$14:$B$17,MATCH(TRIM('query (10)'!F120),Cleaning_Rules!$A$14:$A$17,0)),"UNKNOWN"))</f>
        <v>TBM</v>
      </c>
      <c r="K120" s="38" t="str">
        <f>IF('query (10)'!G120="","",'query (10)'!G120)</f>
        <v>เสร็จสิ้น</v>
      </c>
      <c r="L120" s="38" t="str">
        <f>IF('query (10)'!G120="","MISSING",IFERROR(INDEX(Cleaning_Rules!$B$5:$B$10,MATCH(TRIM('query (10)'!G120),Cleaning_Rules!$A$5:$A$10,0)),"UNKNOWN"))</f>
        <v>COMPLETED</v>
      </c>
      <c r="M120" s="38" t="str">
        <f>IF('query (10)'!I120="","",'query (10)'!I120)</f>
        <v>Mechanical</v>
      </c>
      <c r="N120" s="38" t="str">
        <f>IF('query (10)'!O120="","",'query (10)'!O120)</f>
        <v>Inspection</v>
      </c>
      <c r="O120" s="38" t="str">
        <f>IF('query (10)'!P120="","",'query (10)'!P120)</f>
        <v>Medium</v>
      </c>
      <c r="P120" s="38" t="str">
        <f>IF('query (10)'!N120="","",'query (10)'!N120)</f>
        <v xml:space="preserve">ตรวจสอบ Conveyor Over Head ตามรอบ 3 เดือน รายละเอียดดังนี้
1.ตรวจสอบ Sprocket ตัวขับและตัวตาม
2.ตรวจสอบ Shaft และ Bearing </v>
      </c>
      <c r="Q120" s="38" t="str">
        <f>TRIM('query (10)'!N120)</f>
        <v>ตรวจสอบ Conveyor Over Head ตามรอบ 3 เดือน รายละเอียดดังนี้
1.ตรวจสอบ Sprocket ตัวขับและตัวตาม
2.ตรวจสอบ Shaft และ Bearing</v>
      </c>
      <c r="R120" s="38" t="str">
        <f>TRIM(UPPER('query (10)'!R120))</f>
        <v/>
      </c>
      <c r="S120" s="38" t="str">
        <f>TRIM(UPPER('query (10)'!S120))</f>
        <v/>
      </c>
      <c r="T120" s="38" t="str">
        <f>IF('query (10)'!Q120="","",TRIM(UPPER('query (10)'!Q120)))</f>
        <v/>
      </c>
      <c r="U120" s="38" t="str">
        <f>IF('query (10)'!T120="","",'query (10)'!T120)</f>
        <v>1</v>
      </c>
      <c r="V120" s="39">
        <f>IF('query (10)'!T120="","",IFERROR(VALUE('query (10)'!T120),""))</f>
        <v>1</v>
      </c>
      <c r="W120" s="40">
        <f>IF('query (10)'!U120="","",'query (10)'!U120)</f>
        <v>0</v>
      </c>
      <c r="X120" s="39">
        <f>IF('query (10)'!V120="","",'query (10)'!V120)</f>
        <v>90</v>
      </c>
      <c r="Y120" s="41">
        <f>IF('query (10)'!W120="","",'query (10)'!W120)</f>
        <v>45969</v>
      </c>
      <c r="Z120" s="41">
        <f>IF('query (10)'!X120="","",'query (10)'!X120)</f>
        <v>46028</v>
      </c>
      <c r="AA120" s="41">
        <f>IF('query (10)'!Y120="","",'query (10)'!Y120)</f>
        <v>46028</v>
      </c>
      <c r="AB120" s="41">
        <f>IF('query (10)'!Z120="","",'query (10)'!Z120)</f>
        <v>46118</v>
      </c>
      <c r="AC120" s="38" t="str">
        <f>IF(OR('query (10)'!AA120="",COUNTIF(Cleaning_Rules!$A$21:$A$26,TRIM('query (10)'!AA120))&gt;0),"",TRIM('query (10)'!AA120))</f>
        <v/>
      </c>
      <c r="AD120" s="38" t="str">
        <f>IF('query (10)'!AB120="","",TRIM(IFERROR(_xlfn.TEXTBEFORE('query (10)'!AB120,"("),'query (10)'!AB120)))</f>
        <v>เริ่มซ่อมงาน PM แล้ว รับผิดชอบโดย JAKKAPAT KHOTSOMBAT</v>
      </c>
      <c r="AE120" s="38" t="str">
        <f>IFERROR(LOWER(TRIM(_xlfn.TEXTBEFORE(_xlfn.TEXTAFTER('query (10)'!AB120,"("),")"))),"")</f>
        <v>jakkapat@nsk.com</v>
      </c>
      <c r="AF120" s="38" t="str">
        <f>IF('query (10)'!AD120="","",TRIM('query (10)'!AD120))</f>
        <v>จักรภัทร โคตรสมบัติ</v>
      </c>
      <c r="AG120" s="38" t="str">
        <f>IF('query (10)'!AE120="","",TRIM('query (10)'!AE120))</f>
        <v>จักรภัทร โคตรสมบัติ</v>
      </c>
      <c r="AH120" s="38" t="str">
        <f>IF('query (10)'!AF120="","",IFERROR(VALUE('query (10)'!AF120),""))</f>
        <v/>
      </c>
      <c r="AI120" s="38" t="str">
        <f>IF('query (10)'!AG120="","",TRIM('query (10)'!AG120))</f>
        <v/>
      </c>
      <c r="AJ120" s="38" t="str">
        <f>IF('query (10)'!AH120="","",IFERROR(VALUE('query (10)'!AH120),""))</f>
        <v/>
      </c>
      <c r="AK120" s="38" t="str">
        <f>IF('query (10)'!AI120="","",TRIM('query (10)'!AI120))</f>
        <v/>
      </c>
      <c r="AL120" s="42">
        <f t="shared" si="5"/>
        <v>2025</v>
      </c>
      <c r="AM120" s="42" t="str">
        <f t="shared" si="6"/>
        <v>2025-11</v>
      </c>
      <c r="AN120" s="42" t="str">
        <f t="shared" ca="1" si="7"/>
        <v/>
      </c>
      <c r="AO120" s="42" t="str">
        <f t="shared" si="8"/>
        <v>GR-495 | INNER RING RACEWAY GRINDING MACHINE. | BWD3 | CONVEYOR | Time-based Maintenance | Mechanical | Inspection | Medium | ตรวจสอบ Conveyor Over Head ตามรอบ 3 เดือน รายละเอียดดังนี้
1.ตรวจสอบ Sprocket ตัวขับและตัวตาม
2.ตรวจสอบ Shaft และ Bearing | เริ่มซ่อมงาน PM แล้ว รับผิดชอบโดย JAKKAPAT KHOTSOMBAT | จักรภัทร โคตรสมบัติ</v>
      </c>
      <c r="AP120" s="42" t="str">
        <f>_xlfn.TEXTJOIN("; ",TRUE,IF(COUNTA('query (10)'!A120:AK120)&lt;=6,"NEAR_EMPTY_ROW",""),IF($K120="","MISSING_STATUS",""),IF(AND($K120="เสร็จสิ้น",$Z120=""),"DONE_NO_ACTUAL_DATE",""),IF(AND($I120="Condition-based Maintenance",$AH120=""),"CBM_NO_MEASUREMENT",""),IF(OR($X120="",$X120=0),"INVALID_PERIOD",""),IF(AND($AA120&lt;&gt;"",$AB120&lt;&gt;"",$AB120&lt;$AA120),"DATE_SEQUENCE_ERROR",""),IF(AND($AB120&lt;&gt;"",$AB120&gt;DATE(2030,12,31)),"DATE_OUTLIER",""),IF($C120="","MISSING_QRCODE",""),IF($J120="UNKNOWN","UNKNOWN_PM_TYPE",""),IF($L120="UNKNOWN","UNKNOWN_STATUS",""))</f>
        <v/>
      </c>
      <c r="AQ120" s="42" t="str">
        <f t="shared" si="9"/>
        <v>NO</v>
      </c>
    </row>
    <row r="121" spans="1:43" x14ac:dyDescent="0.3">
      <c r="A121" s="38">
        <f>IF('query (10)'!A121="","",'query (10)'!A121)</f>
        <v>162</v>
      </c>
      <c r="B121" s="38">
        <f>IF('query (10)'!B121="","",'query (10)'!B121)</f>
        <v>17201</v>
      </c>
      <c r="C121" s="38" t="str">
        <f>TRIM(UPPER('query (10)'!M121))</f>
        <v>GR-487</v>
      </c>
      <c r="D121" s="38" t="str">
        <f>TRIM(UPPER(IFERROR(_xlfn.TEXTBEFORE('query (10)'!L121,"("),'query (10)'!L121)))</f>
        <v>OUTER RING RACEWAY GRINDING MACHINE.</v>
      </c>
      <c r="E121" s="38" t="str">
        <f>IFERROR(TRIM(UPPER(_xlfn.TEXTBEFORE(_xlfn.TEXTAFTER('query (10)'!L121,"("),")"))),"")</f>
        <v/>
      </c>
      <c r="F121" s="38" t="str">
        <f>TRIM('query (10)'!K121)</f>
        <v>BWD3</v>
      </c>
      <c r="G121" s="38" t="str">
        <f>IF('query (10)'!J121="","",'query (10)'!J121)</f>
        <v>Filter</v>
      </c>
      <c r="H121" s="38" t="str">
        <f>TRIM(UPPER('query (10)'!J121))</f>
        <v>FILTER</v>
      </c>
      <c r="I121" s="38" t="str">
        <f>IF('query (10)'!F121="","",'query (10)'!F121)</f>
        <v>Time-based Maintenance</v>
      </c>
      <c r="J121" s="38" t="str">
        <f>IF('query (10)'!F121="","",IFERROR(INDEX(Cleaning_Rules!$B$14:$B$17,MATCH(TRIM('query (10)'!F121),Cleaning_Rules!$A$14:$A$17,0)),"UNKNOWN"))</f>
        <v>TBM</v>
      </c>
      <c r="K121" s="38" t="str">
        <f>IF('query (10)'!G121="","",'query (10)'!G121)</f>
        <v>เสร็จสิ้น</v>
      </c>
      <c r="L121" s="38" t="str">
        <f>IF('query (10)'!G121="","MISSING",IFERROR(INDEX(Cleaning_Rules!$B$5:$B$10,MATCH(TRIM('query (10)'!G121),Cleaning_Rules!$A$5:$A$10,0)),"UNKNOWN"))</f>
        <v>COMPLETED</v>
      </c>
      <c r="M121" s="38" t="str">
        <f>IF('query (10)'!I121="","",'query (10)'!I121)</f>
        <v>Mechanical</v>
      </c>
      <c r="N121" s="38" t="str">
        <f>IF('query (10)'!O121="","",'query (10)'!O121)</f>
        <v>Part Change</v>
      </c>
      <c r="O121" s="38" t="str">
        <f>IF('query (10)'!P121="","",'query (10)'!P121)</f>
        <v>Medium</v>
      </c>
      <c r="P121" s="38" t="str">
        <f>IF('query (10)'!N121="","",'query (10)'!N121)</f>
        <v>เปลี่ยน Main air filter ทุกเครื่องใน Line G2 ตามรอบ PM 1 ปี</v>
      </c>
      <c r="Q121" s="38" t="str">
        <f>TRIM('query (10)'!N121)</f>
        <v>เปลี่ยน Main air filter ทุกเครื่องใน Line G2 ตามรอบ PM 1 ปี</v>
      </c>
      <c r="R121" s="38" t="str">
        <f>TRIM(UPPER('query (10)'!R121))</f>
        <v/>
      </c>
      <c r="S121" s="38" t="str">
        <f>TRIM(UPPER('query (10)'!S121))</f>
        <v/>
      </c>
      <c r="T121" s="38" t="str">
        <f>IF('query (10)'!Q121="","",TRIM(UPPER('query (10)'!Q121)))</f>
        <v/>
      </c>
      <c r="U121" s="38" t="str">
        <f>IF('query (10)'!T121="","",'query (10)'!T121)</f>
        <v>1</v>
      </c>
      <c r="V121" s="39">
        <f>IF('query (10)'!T121="","",IFERROR(VALUE('query (10)'!T121),""))</f>
        <v>1</v>
      </c>
      <c r="W121" s="40">
        <f>IF('query (10)'!U121="","",'query (10)'!U121)</f>
        <v>0</v>
      </c>
      <c r="X121" s="39">
        <f>IF('query (10)'!V121="","",'query (10)'!V121)</f>
        <v>360</v>
      </c>
      <c r="Y121" s="41">
        <f>IF('query (10)'!W121="","",'query (10)'!W121)</f>
        <v>45969</v>
      </c>
      <c r="Z121" s="41">
        <f>IF('query (10)'!X121="","",'query (10)'!X121)</f>
        <v>46028</v>
      </c>
      <c r="AA121" s="41">
        <f>IF('query (10)'!Y121="","",'query (10)'!Y121)</f>
        <v>46028</v>
      </c>
      <c r="AB121" s="41">
        <f>IF('query (10)'!Z121="","",'query (10)'!Z121)</f>
        <v>46388</v>
      </c>
      <c r="AC121" s="38" t="str">
        <f>IF(OR('query (10)'!AA121="",COUNTIF(Cleaning_Rules!$A$21:$A$26,TRIM('query (10)'!AA121))&gt;0),"",TRIM('query (10)'!AA121))</f>
        <v/>
      </c>
      <c r="AD121" s="38" t="str">
        <f>IF('query (10)'!AB121="","",TRIM(IFERROR(_xlfn.TEXTBEFORE('query (10)'!AB121,"("),'query (10)'!AB121)))</f>
        <v>เริ่มซ่อมงาน PM แล้ว รับผิดชอบโดย JAKKAPAT KHOTSOMBAT</v>
      </c>
      <c r="AE121" s="38" t="str">
        <f>IFERROR(LOWER(TRIM(_xlfn.TEXTBEFORE(_xlfn.TEXTAFTER('query (10)'!AB121,"("),")"))),"")</f>
        <v>jakkapat@nsk.com</v>
      </c>
      <c r="AF121" s="38" t="str">
        <f>IF('query (10)'!AD121="","",TRIM('query (10)'!AD121))</f>
        <v>จักรภัทร โคตรสมบัติ</v>
      </c>
      <c r="AG121" s="38" t="str">
        <f>IF('query (10)'!AE121="","",TRIM('query (10)'!AE121))</f>
        <v>จักรภัทร โคตรสมบัติ</v>
      </c>
      <c r="AH121" s="38" t="str">
        <f>IF('query (10)'!AF121="","",IFERROR(VALUE('query (10)'!AF121),""))</f>
        <v/>
      </c>
      <c r="AI121" s="38" t="str">
        <f>IF('query (10)'!AG121="","",TRIM('query (10)'!AG121))</f>
        <v/>
      </c>
      <c r="AJ121" s="38" t="str">
        <f>IF('query (10)'!AH121="","",IFERROR(VALUE('query (10)'!AH121),""))</f>
        <v/>
      </c>
      <c r="AK121" s="38" t="str">
        <f>IF('query (10)'!AI121="","",TRIM('query (10)'!AI121))</f>
        <v/>
      </c>
      <c r="AL121" s="42">
        <f t="shared" si="5"/>
        <v>2025</v>
      </c>
      <c r="AM121" s="42" t="str">
        <f t="shared" si="6"/>
        <v>2025-11</v>
      </c>
      <c r="AN121" s="42" t="str">
        <f t="shared" ca="1" si="7"/>
        <v/>
      </c>
      <c r="AO121" s="42" t="str">
        <f t="shared" si="8"/>
        <v>GR-487 | OUTER RING RACEWAY GRINDING MACHINE. | BWD3 | FILTER | Time-based Maintenance | Mechanical | Part Change | Medium | เปลี่ยน Main air filter ทุกเครื่องใน Line G2 ตามรอบ PM 1 ปี | เริ่มซ่อมงาน PM แล้ว รับผิดชอบโดย JAKKAPAT KHOTSOMBAT | จักรภัทร โคตรสมบัติ</v>
      </c>
      <c r="AP121" s="42" t="str">
        <f>_xlfn.TEXTJOIN("; ",TRUE,IF(COUNTA('query (10)'!A121:AK121)&lt;=6,"NEAR_EMPTY_ROW",""),IF($K121="","MISSING_STATUS",""),IF(AND($K121="เสร็จสิ้น",$Z121=""),"DONE_NO_ACTUAL_DATE",""),IF(AND($I121="Condition-based Maintenance",$AH121=""),"CBM_NO_MEASUREMENT",""),IF(OR($X121="",$X121=0),"INVALID_PERIOD",""),IF(AND($AA121&lt;&gt;"",$AB121&lt;&gt;"",$AB121&lt;$AA121),"DATE_SEQUENCE_ERROR",""),IF(AND($AB121&lt;&gt;"",$AB121&gt;DATE(2030,12,31)),"DATE_OUTLIER",""),IF($C121="","MISSING_QRCODE",""),IF($J121="UNKNOWN","UNKNOWN_PM_TYPE",""),IF($L121="UNKNOWN","UNKNOWN_STATUS",""))</f>
        <v/>
      </c>
      <c r="AQ121" s="42" t="str">
        <f t="shared" si="9"/>
        <v>NO</v>
      </c>
    </row>
    <row r="122" spans="1:43" x14ac:dyDescent="0.3">
      <c r="A122" s="38">
        <f>IF('query (10)'!A122="","",'query (10)'!A122)</f>
        <v>163</v>
      </c>
      <c r="B122" s="38">
        <f>IF('query (10)'!B122="","",'query (10)'!B122)</f>
        <v>17202</v>
      </c>
      <c r="C122" s="38" t="str">
        <f>TRIM(UPPER('query (10)'!M122))</f>
        <v>WA-165</v>
      </c>
      <c r="D122" s="38" t="str">
        <f>TRIM(UPPER(IFERROR(_xlfn.TEXTBEFORE('query (10)'!L122,"("),'query (10)'!L122)))</f>
        <v>FINISH WASH EQUIPMENT</v>
      </c>
      <c r="E122" s="38" t="str">
        <f>IFERROR(TRIM(UPPER(_xlfn.TEXTBEFORE(_xlfn.TEXTAFTER('query (10)'!L122,"("),")"))),"")</f>
        <v/>
      </c>
      <c r="F122" s="38" t="str">
        <f>TRIM('query (10)'!K122)</f>
        <v>BWD3</v>
      </c>
      <c r="G122" s="38" t="str">
        <f>IF('query (10)'!J122="","",'query (10)'!J122)</f>
        <v>Filter</v>
      </c>
      <c r="H122" s="38" t="str">
        <f>TRIM(UPPER('query (10)'!J122))</f>
        <v>FILTER</v>
      </c>
      <c r="I122" s="38" t="str">
        <f>IF('query (10)'!F122="","",'query (10)'!F122)</f>
        <v>Time-based Maintenance</v>
      </c>
      <c r="J122" s="38" t="str">
        <f>IF('query (10)'!F122="","",IFERROR(INDEX(Cleaning_Rules!$B$14:$B$17,MATCH(TRIM('query (10)'!F122),Cleaning_Rules!$A$14:$A$17,0)),"UNKNOWN"))</f>
        <v>TBM</v>
      </c>
      <c r="K122" s="38" t="str">
        <f>IF('query (10)'!G122="","",'query (10)'!G122)</f>
        <v>เสร็จสิ้น</v>
      </c>
      <c r="L122" s="38" t="str">
        <f>IF('query (10)'!G122="","MISSING",IFERROR(INDEX(Cleaning_Rules!$B$5:$B$10,MATCH(TRIM('query (10)'!G122),Cleaning_Rules!$A$5:$A$10,0)),"UNKNOWN"))</f>
        <v>COMPLETED</v>
      </c>
      <c r="M122" s="38" t="str">
        <f>IF('query (10)'!I122="","",'query (10)'!I122)</f>
        <v>Mechanical</v>
      </c>
      <c r="N122" s="38" t="str">
        <f>IF('query (10)'!O122="","",'query (10)'!O122)</f>
        <v>Part Change</v>
      </c>
      <c r="O122" s="38" t="str">
        <f>IF('query (10)'!P122="","",'query (10)'!P122)</f>
        <v>Medium</v>
      </c>
      <c r="P122" s="38" t="str">
        <f>IF('query (10)'!N122="","",'query (10)'!N122)</f>
        <v>เปลี่ยน Main air filter ของเครื่องจักรในไลน์ Assembly ตามรอบ PM 1 ปี</v>
      </c>
      <c r="Q122" s="38" t="str">
        <f>TRIM('query (10)'!N122)</f>
        <v>เปลี่ยน Main air filter ของเครื่องจักรในไลน์ Assembly ตามรอบ PM 1 ปี</v>
      </c>
      <c r="R122" s="38" t="str">
        <f>TRIM(UPPER('query (10)'!R122))</f>
        <v/>
      </c>
      <c r="S122" s="38" t="str">
        <f>TRIM(UPPER('query (10)'!S122))</f>
        <v/>
      </c>
      <c r="T122" s="38" t="str">
        <f>IF('query (10)'!Q122="","",TRIM(UPPER('query (10)'!Q122)))</f>
        <v/>
      </c>
      <c r="U122" s="38" t="str">
        <f>IF('query (10)'!T122="","",'query (10)'!T122)</f>
        <v>1</v>
      </c>
      <c r="V122" s="39">
        <f>IF('query (10)'!T122="","",IFERROR(VALUE('query (10)'!T122),""))</f>
        <v>1</v>
      </c>
      <c r="W122" s="40">
        <f>IF('query (10)'!U122="","",'query (10)'!U122)</f>
        <v>0</v>
      </c>
      <c r="X122" s="39">
        <f>IF('query (10)'!V122="","",'query (10)'!V122)</f>
        <v>360</v>
      </c>
      <c r="Y122" s="41">
        <f>IF('query (10)'!W122="","",'query (10)'!W122)</f>
        <v>45969</v>
      </c>
      <c r="Z122" s="41">
        <f>IF('query (10)'!X122="","",'query (10)'!X122)</f>
        <v>46028</v>
      </c>
      <c r="AA122" s="41">
        <f>IF('query (10)'!Y122="","",'query (10)'!Y122)</f>
        <v>46028</v>
      </c>
      <c r="AB122" s="41">
        <f>IF('query (10)'!Z122="","",'query (10)'!Z122)</f>
        <v>46388</v>
      </c>
      <c r="AC122" s="38" t="str">
        <f>IF(OR('query (10)'!AA122="",COUNTIF(Cleaning_Rules!$A$21:$A$26,TRIM('query (10)'!AA122))&gt;0),"",TRIM('query (10)'!AA122))</f>
        <v/>
      </c>
      <c r="AD122" s="38" t="str">
        <f>IF('query (10)'!AB122="","",TRIM(IFERROR(_xlfn.TEXTBEFORE('query (10)'!AB122,"("),'query (10)'!AB122)))</f>
        <v>เริ่มซ่อมงาน PM แล้ว รับผิดชอบโดย JAKKAPAT KHOTSOMBAT</v>
      </c>
      <c r="AE122" s="38" t="str">
        <f>IFERROR(LOWER(TRIM(_xlfn.TEXTBEFORE(_xlfn.TEXTAFTER('query (10)'!AB122,"("),")"))),"")</f>
        <v>jakkapat@nsk.com</v>
      </c>
      <c r="AF122" s="38" t="str">
        <f>IF('query (10)'!AD122="","",TRIM('query (10)'!AD122))</f>
        <v>จักรภัทร โคตรสมบัติ</v>
      </c>
      <c r="AG122" s="38" t="str">
        <f>IF('query (10)'!AE122="","",TRIM('query (10)'!AE122))</f>
        <v>จักรภัทร โคตรสมบัติ</v>
      </c>
      <c r="AH122" s="38" t="str">
        <f>IF('query (10)'!AF122="","",IFERROR(VALUE('query (10)'!AF122),""))</f>
        <v/>
      </c>
      <c r="AI122" s="38" t="str">
        <f>IF('query (10)'!AG122="","",TRIM('query (10)'!AG122))</f>
        <v/>
      </c>
      <c r="AJ122" s="38" t="str">
        <f>IF('query (10)'!AH122="","",IFERROR(VALUE('query (10)'!AH122),""))</f>
        <v/>
      </c>
      <c r="AK122" s="38" t="str">
        <f>IF('query (10)'!AI122="","",TRIM('query (10)'!AI122))</f>
        <v/>
      </c>
      <c r="AL122" s="42">
        <f t="shared" si="5"/>
        <v>2025</v>
      </c>
      <c r="AM122" s="42" t="str">
        <f t="shared" si="6"/>
        <v>2025-11</v>
      </c>
      <c r="AN122" s="42" t="str">
        <f t="shared" ca="1" si="7"/>
        <v/>
      </c>
      <c r="AO122" s="42" t="str">
        <f t="shared" si="8"/>
        <v>WA-165 | FINISH WASH EQUIPMENT | BWD3 | FILTER | Time-based Maintenance | Mechanical | Part Change | Medium | เปลี่ยน Main air filter ของเครื่องจักรในไลน์ Assembly ตามรอบ PM 1 ปี | เริ่มซ่อมงาน PM แล้ว รับผิดชอบโดย JAKKAPAT KHOTSOMBAT | จักรภัทร โคตรสมบัติ</v>
      </c>
      <c r="AP122" s="42" t="str">
        <f>_xlfn.TEXTJOIN("; ",TRUE,IF(COUNTA('query (10)'!A122:AK122)&lt;=6,"NEAR_EMPTY_ROW",""),IF($K122="","MISSING_STATUS",""),IF(AND($K122="เสร็จสิ้น",$Z122=""),"DONE_NO_ACTUAL_DATE",""),IF(AND($I122="Condition-based Maintenance",$AH122=""),"CBM_NO_MEASUREMENT",""),IF(OR($X122="",$X122=0),"INVALID_PERIOD",""),IF(AND($AA122&lt;&gt;"",$AB122&lt;&gt;"",$AB122&lt;$AA122),"DATE_SEQUENCE_ERROR",""),IF(AND($AB122&lt;&gt;"",$AB122&gt;DATE(2030,12,31)),"DATE_OUTLIER",""),IF($C122="","MISSING_QRCODE",""),IF($J122="UNKNOWN","UNKNOWN_PM_TYPE",""),IF($L122="UNKNOWN","UNKNOWN_STATUS",""))</f>
        <v/>
      </c>
      <c r="AQ122" s="42" t="str">
        <f t="shared" si="9"/>
        <v>NO</v>
      </c>
    </row>
    <row r="123" spans="1:43" x14ac:dyDescent="0.3">
      <c r="A123" s="38">
        <f>IF('query (10)'!A123="","",'query (10)'!A123)</f>
        <v>164</v>
      </c>
      <c r="B123" s="38" t="str">
        <f>IF('query (10)'!B123="","",'query (10)'!B123)</f>
        <v/>
      </c>
      <c r="C123" s="38" t="str">
        <f>TRIM(UPPER('query (10)'!M123))</f>
        <v>WA-113</v>
      </c>
      <c r="D123" s="38" t="str">
        <f>TRIM(UPPER(IFERROR(_xlfn.TEXTBEFORE('query (10)'!L123,"("),'query (10)'!L123)))</f>
        <v>FINISH WASH EQUIPMENT M/C</v>
      </c>
      <c r="E123" s="38" t="str">
        <f>IFERROR(TRIM(UPPER(_xlfn.TEXTBEFORE(_xlfn.TEXTAFTER('query (10)'!L123,"("),")"))),"")</f>
        <v/>
      </c>
      <c r="F123" s="38" t="str">
        <f>TRIM('query (10)'!K123)</f>
        <v>SB1</v>
      </c>
      <c r="G123" s="38" t="str">
        <f>IF('query (10)'!J123="","",'query (10)'!J123)</f>
        <v>Motor</v>
      </c>
      <c r="H123" s="38" t="str">
        <f>TRIM(UPPER('query (10)'!J123))</f>
        <v>MOTOR</v>
      </c>
      <c r="I123" s="38" t="str">
        <f>IF('query (10)'!F123="","",'query (10)'!F123)</f>
        <v>Condition-based Maintenance</v>
      </c>
      <c r="J123" s="38" t="str">
        <f>IF('query (10)'!F123="","",IFERROR(INDEX(Cleaning_Rules!$B$14:$B$17,MATCH(TRIM('query (10)'!F123),Cleaning_Rules!$A$14:$A$17,0)),"UNKNOWN"))</f>
        <v>CBM</v>
      </c>
      <c r="K123" s="38" t="str">
        <f>IF('query (10)'!G123="","",'query (10)'!G123)</f>
        <v>เสร็จสิ้น</v>
      </c>
      <c r="L123" s="38" t="str">
        <f>IF('query (10)'!G123="","MISSING",IFERROR(INDEX(Cleaning_Rules!$B$5:$B$10,MATCH(TRIM('query (10)'!G123),Cleaning_Rules!$A$5:$A$10,0)),"UNKNOWN"))</f>
        <v>COMPLETED</v>
      </c>
      <c r="M123" s="38" t="str">
        <f>IF('query (10)'!I123="","",'query (10)'!I123)</f>
        <v>Electrical</v>
      </c>
      <c r="N123" s="38" t="str">
        <f>IF('query (10)'!O123="","",'query (10)'!O123)</f>
        <v>Inspection</v>
      </c>
      <c r="O123" s="38" t="str">
        <f>IF('query (10)'!P123="","",'query (10)'!P123)</f>
        <v>Important</v>
      </c>
      <c r="P123" s="38" t="str">
        <f>IF('query (10)'!N123="","",'query (10)'!N123)</f>
        <v>- Check condition of Washing Pump/ Blower motor
- Check insulation of Washing Pump/ Blower motor</v>
      </c>
      <c r="Q123" s="38" t="str">
        <f>TRIM('query (10)'!N123)</f>
        <v>- Check condition of Washing Pump/ Blower motor
- Check insulation of Washing Pump/ Blower motor</v>
      </c>
      <c r="R123" s="38" t="str">
        <f>TRIM(UPPER('query (10)'!R123))</f>
        <v/>
      </c>
      <c r="S123" s="38" t="str">
        <f>TRIM(UPPER('query (10)'!S123))</f>
        <v/>
      </c>
      <c r="T123" s="38" t="str">
        <f>IF('query (10)'!Q123="","",TRIM(UPPER('query (10)'!Q123)))</f>
        <v/>
      </c>
      <c r="U123" s="38" t="str">
        <f>IF('query (10)'!T123="","",'query (10)'!T123)</f>
        <v>1</v>
      </c>
      <c r="V123" s="39">
        <f>IF('query (10)'!T123="","",IFERROR(VALUE('query (10)'!T123),""))</f>
        <v>1</v>
      </c>
      <c r="W123" s="40">
        <f>IF('query (10)'!U123="","",'query (10)'!U123)</f>
        <v>0</v>
      </c>
      <c r="X123" s="39">
        <f>IF('query (10)'!V123="","",'query (10)'!V123)</f>
        <v>360</v>
      </c>
      <c r="Y123" s="41">
        <f>IF('query (10)'!W123="","",'query (10)'!W123)</f>
        <v>45974</v>
      </c>
      <c r="Z123" s="41" t="str">
        <f>IF('query (10)'!X123="","",'query (10)'!X123)</f>
        <v/>
      </c>
      <c r="AA123" s="41">
        <f>IF('query (10)'!Y123="","",'query (10)'!Y123)</f>
        <v>45639</v>
      </c>
      <c r="AB123" s="41">
        <f>IF('query (10)'!Z123="","",'query (10)'!Z123)</f>
        <v>46370</v>
      </c>
      <c r="AC123" s="38" t="str">
        <f>IF(OR('query (10)'!AA123="",COUNTIF(Cleaning_Rules!$A$21:$A$26,TRIM('query (10)'!AA123))&gt;0),"",TRIM('query (10)'!AA123))</f>
        <v/>
      </c>
      <c r="AD123" s="38" t="str">
        <f>IF('query (10)'!AB123="","",TRIM(IFERROR(_xlfn.TEXTBEFORE('query (10)'!AB123,"("),'query (10)'!AB123)))</f>
        <v/>
      </c>
      <c r="AE123" s="38" t="str">
        <f>IFERROR(LOWER(TRIM(_xlfn.TEXTBEFORE(_xlfn.TEXTAFTER('query (10)'!AB123,"("),")"))),"")</f>
        <v/>
      </c>
      <c r="AF123" s="38" t="str">
        <f>IF('query (10)'!AD123="","",TRIM('query (10)'!AD123))</f>
        <v>พงษ์พิทักษ์ ศรไชย</v>
      </c>
      <c r="AG123" s="38" t="str">
        <f>IF('query (10)'!AE123="","",TRIM('query (10)'!AE123))</f>
        <v>พงษ์พิทักษ์ ศรไชย</v>
      </c>
      <c r="AH123" s="38" t="str">
        <f>IF('query (10)'!AF123="","",IFERROR(VALUE('query (10)'!AF123),""))</f>
        <v/>
      </c>
      <c r="AI123" s="38" t="str">
        <f>IF('query (10)'!AG123="","",TRIM('query (10)'!AG123))</f>
        <v/>
      </c>
      <c r="AJ123" s="38" t="str">
        <f>IF('query (10)'!AH123="","",IFERROR(VALUE('query (10)'!AH123),""))</f>
        <v/>
      </c>
      <c r="AK123" s="38" t="str">
        <f>IF('query (10)'!AI123="","",TRIM('query (10)'!AI123))</f>
        <v/>
      </c>
      <c r="AL123" s="42">
        <f t="shared" si="5"/>
        <v>2025</v>
      </c>
      <c r="AM123" s="42" t="str">
        <f t="shared" si="6"/>
        <v>2025-11</v>
      </c>
      <c r="AN123" s="42" t="str">
        <f t="shared" ca="1" si="7"/>
        <v/>
      </c>
      <c r="AO123" s="42" t="str">
        <f t="shared" si="8"/>
        <v>WA-113 | FINISH WASH EQUIPMENT M/C | SB1 | MOTOR | Condition-based Maintenance | Electrical | Inspection | Important | - Check condition of Washing Pump/ Blower motor
- Check insulation of Washing Pump/ Blower motor | พงษ์พิทักษ์ ศรไชย</v>
      </c>
      <c r="AP123" s="42" t="str">
        <f>_xlfn.TEXTJOIN("; ",TRUE,IF(COUNTA('query (10)'!A123:AK123)&lt;=6,"NEAR_EMPTY_ROW",""),IF($K123="","MISSING_STATUS",""),IF(AND($K123="เสร็จสิ้น",$Z123=""),"DONE_NO_ACTUAL_DATE",""),IF(AND($I123="Condition-based Maintenance",$AH123=""),"CBM_NO_MEASUREMENT",""),IF(OR($X123="",$X123=0),"INVALID_PERIOD",""),IF(AND($AA123&lt;&gt;"",$AB123&lt;&gt;"",$AB123&lt;$AA123),"DATE_SEQUENCE_ERROR",""),IF(AND($AB123&lt;&gt;"",$AB123&gt;DATE(2030,12,31)),"DATE_OUTLIER",""),IF($C123="","MISSING_QRCODE",""),IF($J123="UNKNOWN","UNKNOWN_PM_TYPE",""),IF($L123="UNKNOWN","UNKNOWN_STATUS",""))</f>
        <v>DONE_NO_ACTUAL_DATE; CBM_NO_MEASUREMENT</v>
      </c>
      <c r="AQ123" s="42" t="str">
        <f t="shared" si="9"/>
        <v>NO</v>
      </c>
    </row>
    <row r="124" spans="1:43" x14ac:dyDescent="0.3">
      <c r="A124" s="38">
        <f>IF('query (10)'!A124="","",'query (10)'!A124)</f>
        <v>165</v>
      </c>
      <c r="B124" s="38" t="str">
        <f>IF('query (10)'!B124="","",'query (10)'!B124)</f>
        <v/>
      </c>
      <c r="C124" s="38" t="str">
        <f>TRIM(UPPER('query (10)'!M124))</f>
        <v>CH-118</v>
      </c>
      <c r="D124" s="38" t="str">
        <f>TRIM(UPPER(IFERROR(_xlfn.TEXTBEFORE('query (10)'!L124,"("),'query (10)'!L124)))</f>
        <v>NOISE INSPECTION M/C</v>
      </c>
      <c r="E124" s="38" t="str">
        <f>IFERROR(TRIM(UPPER(_xlfn.TEXTBEFORE(_xlfn.TEXTAFTER('query (10)'!L124,"("),")"))),"")</f>
        <v>AUTO</v>
      </c>
      <c r="F124" s="38" t="str">
        <f>TRIM('query (10)'!K124)</f>
        <v>SB1</v>
      </c>
      <c r="G124" s="38" t="str">
        <f>IF('query (10)'!J124="","",'query (10)'!J124)</f>
        <v>Motor</v>
      </c>
      <c r="H124" s="38" t="str">
        <f>TRIM(UPPER('query (10)'!J124))</f>
        <v>MOTOR</v>
      </c>
      <c r="I124" s="38" t="str">
        <f>IF('query (10)'!F124="","",'query (10)'!F124)</f>
        <v>Condition-based Maintenance</v>
      </c>
      <c r="J124" s="38" t="str">
        <f>IF('query (10)'!F124="","",IFERROR(INDEX(Cleaning_Rules!$B$14:$B$17,MATCH(TRIM('query (10)'!F124),Cleaning_Rules!$A$14:$A$17,0)),"UNKNOWN"))</f>
        <v>CBM</v>
      </c>
      <c r="K124" s="38" t="str">
        <f>IF('query (10)'!G124="","",'query (10)'!G124)</f>
        <v>เสร็จสิ้น</v>
      </c>
      <c r="L124" s="38" t="str">
        <f>IF('query (10)'!G124="","MISSING",IFERROR(INDEX(Cleaning_Rules!$B$5:$B$10,MATCH(TRIM('query (10)'!G124),Cleaning_Rules!$A$5:$A$10,0)),"UNKNOWN"))</f>
        <v>COMPLETED</v>
      </c>
      <c r="M124" s="38" t="str">
        <f>IF('query (10)'!I124="","",'query (10)'!I124)</f>
        <v>Electrical</v>
      </c>
      <c r="N124" s="38" t="str">
        <f>IF('query (10)'!O124="","",'query (10)'!O124)</f>
        <v>Inspection</v>
      </c>
      <c r="O124" s="38" t="str">
        <f>IF('query (10)'!P124="","",'query (10)'!P124)</f>
        <v>Important</v>
      </c>
      <c r="P124" s="38" t="str">
        <f>IF('query (10)'!N124="","",'query (10)'!N124)</f>
        <v>- Check condition of Spindle motor
- Check insulation of Spindle motor</v>
      </c>
      <c r="Q124" s="38" t="str">
        <f>TRIM('query (10)'!N124)</f>
        <v>- Check condition of Spindle motor
- Check insulation of Spindle motor</v>
      </c>
      <c r="R124" s="38" t="str">
        <f>TRIM(UPPER('query (10)'!R124))</f>
        <v/>
      </c>
      <c r="S124" s="38" t="str">
        <f>TRIM(UPPER('query (10)'!S124))</f>
        <v/>
      </c>
      <c r="T124" s="38" t="str">
        <f>IF('query (10)'!Q124="","",TRIM(UPPER('query (10)'!Q124)))</f>
        <v/>
      </c>
      <c r="U124" s="38" t="str">
        <f>IF('query (10)'!T124="","",'query (10)'!T124)</f>
        <v>1</v>
      </c>
      <c r="V124" s="39">
        <f>IF('query (10)'!T124="","",IFERROR(VALUE('query (10)'!T124),""))</f>
        <v>1</v>
      </c>
      <c r="W124" s="40">
        <f>IF('query (10)'!U124="","",'query (10)'!U124)</f>
        <v>0</v>
      </c>
      <c r="X124" s="39">
        <f>IF('query (10)'!V124="","",'query (10)'!V124)</f>
        <v>360</v>
      </c>
      <c r="Y124" s="41">
        <f>IF('query (10)'!W124="","",'query (10)'!W124)</f>
        <v>45974</v>
      </c>
      <c r="Z124" s="41" t="str">
        <f>IF('query (10)'!X124="","",'query (10)'!X124)</f>
        <v/>
      </c>
      <c r="AA124" s="41">
        <f>IF('query (10)'!Y124="","",'query (10)'!Y124)</f>
        <v>45639</v>
      </c>
      <c r="AB124" s="41">
        <f>IF('query (10)'!Z124="","",'query (10)'!Z124)</f>
        <v>46370</v>
      </c>
      <c r="AC124" s="38" t="str">
        <f>IF(OR('query (10)'!AA124="",COUNTIF(Cleaning_Rules!$A$21:$A$26,TRIM('query (10)'!AA124))&gt;0),"",TRIM('query (10)'!AA124))</f>
        <v/>
      </c>
      <c r="AD124" s="38" t="str">
        <f>IF('query (10)'!AB124="","",TRIM(IFERROR(_xlfn.TEXTBEFORE('query (10)'!AB124,"("),'query (10)'!AB124)))</f>
        <v/>
      </c>
      <c r="AE124" s="38" t="str">
        <f>IFERROR(LOWER(TRIM(_xlfn.TEXTBEFORE(_xlfn.TEXTAFTER('query (10)'!AB124,"("),")"))),"")</f>
        <v/>
      </c>
      <c r="AF124" s="38" t="str">
        <f>IF('query (10)'!AD124="","",TRIM('query (10)'!AD124))</f>
        <v>พงษ์พิทักษ์ ศรไชย</v>
      </c>
      <c r="AG124" s="38" t="str">
        <f>IF('query (10)'!AE124="","",TRIM('query (10)'!AE124))</f>
        <v>พงษ์พิทักษ์ ศรไชย</v>
      </c>
      <c r="AH124" s="38" t="str">
        <f>IF('query (10)'!AF124="","",IFERROR(VALUE('query (10)'!AF124),""))</f>
        <v/>
      </c>
      <c r="AI124" s="38" t="str">
        <f>IF('query (10)'!AG124="","",TRIM('query (10)'!AG124))</f>
        <v/>
      </c>
      <c r="AJ124" s="38" t="str">
        <f>IF('query (10)'!AH124="","",IFERROR(VALUE('query (10)'!AH124),""))</f>
        <v/>
      </c>
      <c r="AK124" s="38" t="str">
        <f>IF('query (10)'!AI124="","",TRIM('query (10)'!AI124))</f>
        <v/>
      </c>
      <c r="AL124" s="42">
        <f t="shared" si="5"/>
        <v>2025</v>
      </c>
      <c r="AM124" s="42" t="str">
        <f t="shared" si="6"/>
        <v>2025-11</v>
      </c>
      <c r="AN124" s="42" t="str">
        <f t="shared" ca="1" si="7"/>
        <v/>
      </c>
      <c r="AO124" s="42" t="str">
        <f t="shared" si="8"/>
        <v>CH-118 | NOISE INSPECTION M/C | AUTO | SB1 | MOTOR | Condition-based Maintenance | Electrical | Inspection | Important | - Check condition of Spindle motor
- Check insulation of Spindle motor | พงษ์พิทักษ์ ศรไชย</v>
      </c>
      <c r="AP124" s="42" t="str">
        <f>_xlfn.TEXTJOIN("; ",TRUE,IF(COUNTA('query (10)'!A124:AK124)&lt;=6,"NEAR_EMPTY_ROW",""),IF($K124="","MISSING_STATUS",""),IF(AND($K124="เสร็จสิ้น",$Z124=""),"DONE_NO_ACTUAL_DATE",""),IF(AND($I124="Condition-based Maintenance",$AH124=""),"CBM_NO_MEASUREMENT",""),IF(OR($X124="",$X124=0),"INVALID_PERIOD",""),IF(AND($AA124&lt;&gt;"",$AB124&lt;&gt;"",$AB124&lt;$AA124),"DATE_SEQUENCE_ERROR",""),IF(AND($AB124&lt;&gt;"",$AB124&gt;DATE(2030,12,31)),"DATE_OUTLIER",""),IF($C124="","MISSING_QRCODE",""),IF($J124="UNKNOWN","UNKNOWN_PM_TYPE",""),IF($L124="UNKNOWN","UNKNOWN_STATUS",""))</f>
        <v>DONE_NO_ACTUAL_DATE; CBM_NO_MEASUREMENT</v>
      </c>
      <c r="AQ124" s="42" t="str">
        <f t="shared" si="9"/>
        <v>NO</v>
      </c>
    </row>
    <row r="125" spans="1:43" x14ac:dyDescent="0.3">
      <c r="A125" s="38">
        <f>IF('query (10)'!A125="","",'query (10)'!A125)</f>
        <v>166</v>
      </c>
      <c r="B125" s="38" t="str">
        <f>IF('query (10)'!B125="","",'query (10)'!B125)</f>
        <v/>
      </c>
      <c r="C125" s="38" t="str">
        <f>TRIM(UPPER('query (10)'!M125))</f>
        <v>CH-642</v>
      </c>
      <c r="D125" s="38" t="str">
        <f>TRIM(UPPER(IFERROR(_xlfn.TEXTBEFORE('query (10)'!L125,"("),'query (10)'!L125)))</f>
        <v>NOISE MANUAL INSPECTION M/C</v>
      </c>
      <c r="E125" s="38" t="str">
        <f>IFERROR(TRIM(UPPER(_xlfn.TEXTBEFORE(_xlfn.TEXTAFTER('query (10)'!L125,"("),")"))),"")</f>
        <v/>
      </c>
      <c r="F125" s="38" t="str">
        <f>TRIM('query (10)'!K125)</f>
        <v>SB1</v>
      </c>
      <c r="G125" s="38" t="str">
        <f>IF('query (10)'!J125="","",'query (10)'!J125)</f>
        <v>Motor</v>
      </c>
      <c r="H125" s="38" t="str">
        <f>TRIM(UPPER('query (10)'!J125))</f>
        <v>MOTOR</v>
      </c>
      <c r="I125" s="38" t="str">
        <f>IF('query (10)'!F125="","",'query (10)'!F125)</f>
        <v>Condition-based Maintenance</v>
      </c>
      <c r="J125" s="38" t="str">
        <f>IF('query (10)'!F125="","",IFERROR(INDEX(Cleaning_Rules!$B$14:$B$17,MATCH(TRIM('query (10)'!F125),Cleaning_Rules!$A$14:$A$17,0)),"UNKNOWN"))</f>
        <v>CBM</v>
      </c>
      <c r="K125" s="38" t="str">
        <f>IF('query (10)'!G125="","",'query (10)'!G125)</f>
        <v>เสร็จสิ้น</v>
      </c>
      <c r="L125" s="38" t="str">
        <f>IF('query (10)'!G125="","MISSING",IFERROR(INDEX(Cleaning_Rules!$B$5:$B$10,MATCH(TRIM('query (10)'!G125),Cleaning_Rules!$A$5:$A$10,0)),"UNKNOWN"))</f>
        <v>COMPLETED</v>
      </c>
      <c r="M125" s="38" t="str">
        <f>IF('query (10)'!I125="","",'query (10)'!I125)</f>
        <v>Electrical</v>
      </c>
      <c r="N125" s="38" t="str">
        <f>IF('query (10)'!O125="","",'query (10)'!O125)</f>
        <v>Inspection</v>
      </c>
      <c r="O125" s="38" t="str">
        <f>IF('query (10)'!P125="","",'query (10)'!P125)</f>
        <v>Important</v>
      </c>
      <c r="P125" s="38" t="str">
        <f>IF('query (10)'!N125="","",'query (10)'!N125)</f>
        <v>- Check condition of Spindle motor
- Check insulation of Spindle motor</v>
      </c>
      <c r="Q125" s="38" t="str">
        <f>TRIM('query (10)'!N125)</f>
        <v>- Check condition of Spindle motor
- Check insulation of Spindle motor</v>
      </c>
      <c r="R125" s="38" t="str">
        <f>TRIM(UPPER('query (10)'!R125))</f>
        <v/>
      </c>
      <c r="S125" s="38" t="str">
        <f>TRIM(UPPER('query (10)'!S125))</f>
        <v/>
      </c>
      <c r="T125" s="38" t="str">
        <f>IF('query (10)'!Q125="","",TRIM(UPPER('query (10)'!Q125)))</f>
        <v/>
      </c>
      <c r="U125" s="38" t="str">
        <f>IF('query (10)'!T125="","",'query (10)'!T125)</f>
        <v>1</v>
      </c>
      <c r="V125" s="39">
        <f>IF('query (10)'!T125="","",IFERROR(VALUE('query (10)'!T125),""))</f>
        <v>1</v>
      </c>
      <c r="W125" s="40">
        <f>IF('query (10)'!U125="","",'query (10)'!U125)</f>
        <v>0</v>
      </c>
      <c r="X125" s="39">
        <f>IF('query (10)'!V125="","",'query (10)'!V125)</f>
        <v>360</v>
      </c>
      <c r="Y125" s="41">
        <f>IF('query (10)'!W125="","",'query (10)'!W125)</f>
        <v>45974</v>
      </c>
      <c r="Z125" s="41" t="str">
        <f>IF('query (10)'!X125="","",'query (10)'!X125)</f>
        <v/>
      </c>
      <c r="AA125" s="41">
        <f>IF('query (10)'!Y125="","",'query (10)'!Y125)</f>
        <v>45639</v>
      </c>
      <c r="AB125" s="41">
        <f>IF('query (10)'!Z125="","",'query (10)'!Z125)</f>
        <v>46370</v>
      </c>
      <c r="AC125" s="38" t="str">
        <f>IF(OR('query (10)'!AA125="",COUNTIF(Cleaning_Rules!$A$21:$A$26,TRIM('query (10)'!AA125))&gt;0),"",TRIM('query (10)'!AA125))</f>
        <v/>
      </c>
      <c r="AD125" s="38" t="str">
        <f>IF('query (10)'!AB125="","",TRIM(IFERROR(_xlfn.TEXTBEFORE('query (10)'!AB125,"("),'query (10)'!AB125)))</f>
        <v/>
      </c>
      <c r="AE125" s="38" t="str">
        <f>IFERROR(LOWER(TRIM(_xlfn.TEXTBEFORE(_xlfn.TEXTAFTER('query (10)'!AB125,"("),")"))),"")</f>
        <v/>
      </c>
      <c r="AF125" s="38" t="str">
        <f>IF('query (10)'!AD125="","",TRIM('query (10)'!AD125))</f>
        <v>พงษ์พิทักษ์ ศรไชย</v>
      </c>
      <c r="AG125" s="38" t="str">
        <f>IF('query (10)'!AE125="","",TRIM('query (10)'!AE125))</f>
        <v>พงษ์พิทักษ์ ศรไชย</v>
      </c>
      <c r="AH125" s="38" t="str">
        <f>IF('query (10)'!AF125="","",IFERROR(VALUE('query (10)'!AF125),""))</f>
        <v/>
      </c>
      <c r="AI125" s="38" t="str">
        <f>IF('query (10)'!AG125="","",TRIM('query (10)'!AG125))</f>
        <v/>
      </c>
      <c r="AJ125" s="38" t="str">
        <f>IF('query (10)'!AH125="","",IFERROR(VALUE('query (10)'!AH125),""))</f>
        <v/>
      </c>
      <c r="AK125" s="38" t="str">
        <f>IF('query (10)'!AI125="","",TRIM('query (10)'!AI125))</f>
        <v/>
      </c>
      <c r="AL125" s="42">
        <f t="shared" si="5"/>
        <v>2025</v>
      </c>
      <c r="AM125" s="42" t="str">
        <f t="shared" si="6"/>
        <v>2025-11</v>
      </c>
      <c r="AN125" s="42" t="str">
        <f t="shared" ca="1" si="7"/>
        <v/>
      </c>
      <c r="AO125" s="42" t="str">
        <f t="shared" si="8"/>
        <v>CH-642 | NOISE MANUAL INSPECTION M/C | SB1 | MOTOR | Condition-based Maintenance | Electrical | Inspection | Important | - Check condition of Spindle motor
- Check insulation of Spindle motor | พงษ์พิทักษ์ ศรไชย</v>
      </c>
      <c r="AP125" s="42" t="str">
        <f>_xlfn.TEXTJOIN("; ",TRUE,IF(COUNTA('query (10)'!A125:AK125)&lt;=6,"NEAR_EMPTY_ROW",""),IF($K125="","MISSING_STATUS",""),IF(AND($K125="เสร็จสิ้น",$Z125=""),"DONE_NO_ACTUAL_DATE",""),IF(AND($I125="Condition-based Maintenance",$AH125=""),"CBM_NO_MEASUREMENT",""),IF(OR($X125="",$X125=0),"INVALID_PERIOD",""),IF(AND($AA125&lt;&gt;"",$AB125&lt;&gt;"",$AB125&lt;$AA125),"DATE_SEQUENCE_ERROR",""),IF(AND($AB125&lt;&gt;"",$AB125&gt;DATE(2030,12,31)),"DATE_OUTLIER",""),IF($C125="","MISSING_QRCODE",""),IF($J125="UNKNOWN","UNKNOWN_PM_TYPE",""),IF($L125="UNKNOWN","UNKNOWN_STATUS",""))</f>
        <v>DONE_NO_ACTUAL_DATE; CBM_NO_MEASUREMENT</v>
      </c>
      <c r="AQ125" s="42" t="str">
        <f t="shared" si="9"/>
        <v>NO</v>
      </c>
    </row>
    <row r="126" spans="1:43" x14ac:dyDescent="0.3">
      <c r="A126" s="38">
        <f>IF('query (10)'!A126="","",'query (10)'!A126)</f>
        <v>167</v>
      </c>
      <c r="B126" s="38" t="str">
        <f>IF('query (10)'!B126="","",'query (10)'!B126)</f>
        <v/>
      </c>
      <c r="C126" s="38" t="str">
        <f>TRIM(UPPER('query (10)'!M126))</f>
        <v>GR-284</v>
      </c>
      <c r="D126" s="38" t="str">
        <f>TRIM(UPPER(IFERROR(_xlfn.TEXTBEFORE('query (10)'!L126,"("),'query (10)'!L126)))</f>
        <v>OUTER RING RACEWAY GRINDING M/C</v>
      </c>
      <c r="E126" s="38" t="str">
        <f>IFERROR(TRIM(UPPER(_xlfn.TEXTBEFORE(_xlfn.TEXTAFTER('query (10)'!L126,"("),")"))),"")</f>
        <v/>
      </c>
      <c r="F126" s="38" t="str">
        <f>TRIM('query (10)'!K126)</f>
        <v>SB3</v>
      </c>
      <c r="G126" s="38" t="str">
        <f>IF('query (10)'!J126="","",'query (10)'!J126)</f>
        <v>Motor</v>
      </c>
      <c r="H126" s="38" t="str">
        <f>TRIM(UPPER('query (10)'!J126))</f>
        <v>MOTOR</v>
      </c>
      <c r="I126" s="38" t="str">
        <f>IF('query (10)'!F126="","",'query (10)'!F126)</f>
        <v>Condition-based Maintenance</v>
      </c>
      <c r="J126" s="38" t="str">
        <f>IF('query (10)'!F126="","",IFERROR(INDEX(Cleaning_Rules!$B$14:$B$17,MATCH(TRIM('query (10)'!F126),Cleaning_Rules!$A$14:$A$17,0)),"UNKNOWN"))</f>
        <v>CBM</v>
      </c>
      <c r="K126" s="38" t="str">
        <f>IF('query (10)'!G126="","",'query (10)'!G126)</f>
        <v>เสร็จสิ้น</v>
      </c>
      <c r="L126" s="38" t="str">
        <f>IF('query (10)'!G126="","MISSING",IFERROR(INDEX(Cleaning_Rules!$B$5:$B$10,MATCH(TRIM('query (10)'!G126),Cleaning_Rules!$A$5:$A$10,0)),"UNKNOWN"))</f>
        <v>COMPLETED</v>
      </c>
      <c r="M126" s="38" t="str">
        <f>IF('query (10)'!I126="","",'query (10)'!I126)</f>
        <v>Electrical</v>
      </c>
      <c r="N126" s="38" t="str">
        <f>IF('query (10)'!O126="","",'query (10)'!O126)</f>
        <v>Inspection</v>
      </c>
      <c r="O126" s="38" t="str">
        <f>IF('query (10)'!P126="","",'query (10)'!P126)</f>
        <v>Important</v>
      </c>
      <c r="P126" s="38" t="str">
        <f>IF('query (10)'!N126="","",'query (10)'!N126)</f>
        <v>- Check condition of work head/ Dresser/ Wheel head motor
- Check insulation of work head/ Dresser/ Wheel head motor</v>
      </c>
      <c r="Q126" s="38" t="str">
        <f>TRIM('query (10)'!N126)</f>
        <v>- Check condition of work head/ Dresser/ Wheel head motor
- Check insulation of work head/ Dresser/ Wheel head motor</v>
      </c>
      <c r="R126" s="38" t="str">
        <f>TRIM(UPPER('query (10)'!R126))</f>
        <v/>
      </c>
      <c r="S126" s="38" t="str">
        <f>TRIM(UPPER('query (10)'!S126))</f>
        <v/>
      </c>
      <c r="T126" s="38" t="str">
        <f>IF('query (10)'!Q126="","",TRIM(UPPER('query (10)'!Q126)))</f>
        <v/>
      </c>
      <c r="U126" s="38" t="str">
        <f>IF('query (10)'!T126="","",'query (10)'!T126)</f>
        <v>1</v>
      </c>
      <c r="V126" s="39">
        <f>IF('query (10)'!T126="","",IFERROR(VALUE('query (10)'!T126),""))</f>
        <v>1</v>
      </c>
      <c r="W126" s="40">
        <f>IF('query (10)'!U126="","",'query (10)'!U126)</f>
        <v>0</v>
      </c>
      <c r="X126" s="39">
        <f>IF('query (10)'!V126="","",'query (10)'!V126)</f>
        <v>360</v>
      </c>
      <c r="Y126" s="41">
        <f>IF('query (10)'!W126="","",'query (10)'!W126)</f>
        <v>45975</v>
      </c>
      <c r="Z126" s="41" t="str">
        <f>IF('query (10)'!X126="","",'query (10)'!X126)</f>
        <v/>
      </c>
      <c r="AA126" s="41">
        <f>IF('query (10)'!Y126="","",'query (10)'!Y126)</f>
        <v>45640</v>
      </c>
      <c r="AB126" s="41">
        <f>IF('query (10)'!Z126="","",'query (10)'!Z126)</f>
        <v>46370</v>
      </c>
      <c r="AC126" s="38" t="str">
        <f>IF(OR('query (10)'!AA126="",COUNTIF(Cleaning_Rules!$A$21:$A$26,TRIM('query (10)'!AA126))&gt;0),"",TRIM('query (10)'!AA126))</f>
        <v/>
      </c>
      <c r="AD126" s="38" t="str">
        <f>IF('query (10)'!AB126="","",TRIM(IFERROR(_xlfn.TEXTBEFORE('query (10)'!AB126,"("),'query (10)'!AB126)))</f>
        <v/>
      </c>
      <c r="AE126" s="38" t="str">
        <f>IFERROR(LOWER(TRIM(_xlfn.TEXTBEFORE(_xlfn.TEXTAFTER('query (10)'!AB126,"("),")"))),"")</f>
        <v/>
      </c>
      <c r="AF126" s="38" t="str">
        <f>IF('query (10)'!AD126="","",TRIM('query (10)'!AD126))</f>
        <v>พงษ์พิทักษ์ ศรไชย</v>
      </c>
      <c r="AG126" s="38" t="str">
        <f>IF('query (10)'!AE126="","",TRIM('query (10)'!AE126))</f>
        <v>พงษ์พิทักษ์ ศรไชย</v>
      </c>
      <c r="AH126" s="38" t="str">
        <f>IF('query (10)'!AF126="","",IFERROR(VALUE('query (10)'!AF126),""))</f>
        <v/>
      </c>
      <c r="AI126" s="38" t="str">
        <f>IF('query (10)'!AG126="","",TRIM('query (10)'!AG126))</f>
        <v/>
      </c>
      <c r="AJ126" s="38" t="str">
        <f>IF('query (10)'!AH126="","",IFERROR(VALUE('query (10)'!AH126),""))</f>
        <v/>
      </c>
      <c r="AK126" s="38" t="str">
        <f>IF('query (10)'!AI126="","",TRIM('query (10)'!AI126))</f>
        <v/>
      </c>
      <c r="AL126" s="42">
        <f t="shared" si="5"/>
        <v>2025</v>
      </c>
      <c r="AM126" s="42" t="str">
        <f t="shared" si="6"/>
        <v>2025-11</v>
      </c>
      <c r="AN126" s="42" t="str">
        <f t="shared" ca="1" si="7"/>
        <v/>
      </c>
      <c r="AO126" s="42" t="str">
        <f t="shared" si="8"/>
        <v>GR-284 | OUTER RING RACEWAY GRINDING M/C | SB3 | MOTOR | Condition-based Maintenance | Electrical | Inspection | Important | - Check condition of work head/ Dresser/ Wheel head motor
- Check insulation of work head/ Dresser/ Wheel head motor | พงษ์พิทักษ์ ศรไชย</v>
      </c>
      <c r="AP126" s="42" t="str">
        <f>_xlfn.TEXTJOIN("; ",TRUE,IF(COUNTA('query (10)'!A126:AK126)&lt;=6,"NEAR_EMPTY_ROW",""),IF($K126="","MISSING_STATUS",""),IF(AND($K126="เสร็จสิ้น",$Z126=""),"DONE_NO_ACTUAL_DATE",""),IF(AND($I126="Condition-based Maintenance",$AH126=""),"CBM_NO_MEASUREMENT",""),IF(OR($X126="",$X126=0),"INVALID_PERIOD",""),IF(AND($AA126&lt;&gt;"",$AB126&lt;&gt;"",$AB126&lt;$AA126),"DATE_SEQUENCE_ERROR",""),IF(AND($AB126&lt;&gt;"",$AB126&gt;DATE(2030,12,31)),"DATE_OUTLIER",""),IF($C126="","MISSING_QRCODE",""),IF($J126="UNKNOWN","UNKNOWN_PM_TYPE",""),IF($L126="UNKNOWN","UNKNOWN_STATUS",""))</f>
        <v>DONE_NO_ACTUAL_DATE; CBM_NO_MEASUREMENT</v>
      </c>
      <c r="AQ126" s="42" t="str">
        <f t="shared" si="9"/>
        <v>NO</v>
      </c>
    </row>
    <row r="127" spans="1:43" x14ac:dyDescent="0.3">
      <c r="A127" s="38">
        <f>IF('query (10)'!A127="","",'query (10)'!A127)</f>
        <v>168</v>
      </c>
      <c r="B127" s="38" t="str">
        <f>IF('query (10)'!B127="","",'query (10)'!B127)</f>
        <v/>
      </c>
      <c r="C127" s="38" t="str">
        <f>TRIM(UPPER('query (10)'!M127))</f>
        <v>GR-286</v>
      </c>
      <c r="D127" s="38" t="str">
        <f>TRIM(UPPER(IFERROR(_xlfn.TEXTBEFORE('query (10)'!L127,"("),'query (10)'!L127)))</f>
        <v>OUTER RING RACEWAY SUPER FINISH M/C</v>
      </c>
      <c r="E127" s="38" t="str">
        <f>IFERROR(TRIM(UPPER(_xlfn.TEXTBEFORE(_xlfn.TEXTAFTER('query (10)'!L127,"("),")"))),"")</f>
        <v/>
      </c>
      <c r="F127" s="38" t="str">
        <f>TRIM('query (10)'!K127)</f>
        <v>SB3</v>
      </c>
      <c r="G127" s="38" t="str">
        <f>IF('query (10)'!J127="","",'query (10)'!J127)</f>
        <v>Motor</v>
      </c>
      <c r="H127" s="38" t="str">
        <f>TRIM(UPPER('query (10)'!J127))</f>
        <v>MOTOR</v>
      </c>
      <c r="I127" s="38" t="str">
        <f>IF('query (10)'!F127="","",'query (10)'!F127)</f>
        <v>Condition-based Maintenance</v>
      </c>
      <c r="J127" s="38" t="str">
        <f>IF('query (10)'!F127="","",IFERROR(INDEX(Cleaning_Rules!$B$14:$B$17,MATCH(TRIM('query (10)'!F127),Cleaning_Rules!$A$14:$A$17,0)),"UNKNOWN"))</f>
        <v>CBM</v>
      </c>
      <c r="K127" s="38" t="str">
        <f>IF('query (10)'!G127="","",'query (10)'!G127)</f>
        <v>เสร็จสิ้น</v>
      </c>
      <c r="L127" s="38" t="str">
        <f>IF('query (10)'!G127="","MISSING",IFERROR(INDEX(Cleaning_Rules!$B$5:$B$10,MATCH(TRIM('query (10)'!G127),Cleaning_Rules!$A$5:$A$10,0)),"UNKNOWN"))</f>
        <v>COMPLETED</v>
      </c>
      <c r="M127" s="38" t="str">
        <f>IF('query (10)'!I127="","",'query (10)'!I127)</f>
        <v>Electrical</v>
      </c>
      <c r="N127" s="38" t="str">
        <f>IF('query (10)'!O127="","",'query (10)'!O127)</f>
        <v>Inspection</v>
      </c>
      <c r="O127" s="38" t="str">
        <f>IF('query (10)'!P127="","",'query (10)'!P127)</f>
        <v>Important</v>
      </c>
      <c r="P127" s="38" t="str">
        <f>IF('query (10)'!N127="","",'query (10)'!N127)</f>
        <v>- Check condition of Spindle/ Oscilation motor
- Check insulation of Spindle/ Oscilation  motor</v>
      </c>
      <c r="Q127" s="38" t="str">
        <f>TRIM('query (10)'!N127)</f>
        <v>- Check condition of Spindle/ Oscilation motor
- Check insulation of Spindle/ Oscilation motor</v>
      </c>
      <c r="R127" s="38" t="str">
        <f>TRIM(UPPER('query (10)'!R127))</f>
        <v/>
      </c>
      <c r="S127" s="38" t="str">
        <f>TRIM(UPPER('query (10)'!S127))</f>
        <v/>
      </c>
      <c r="T127" s="38" t="str">
        <f>IF('query (10)'!Q127="","",TRIM(UPPER('query (10)'!Q127)))</f>
        <v/>
      </c>
      <c r="U127" s="38" t="str">
        <f>IF('query (10)'!T127="","",'query (10)'!T127)</f>
        <v>1</v>
      </c>
      <c r="V127" s="39">
        <f>IF('query (10)'!T127="","",IFERROR(VALUE('query (10)'!T127),""))</f>
        <v>1</v>
      </c>
      <c r="W127" s="40">
        <f>IF('query (10)'!U127="","",'query (10)'!U127)</f>
        <v>0</v>
      </c>
      <c r="X127" s="39">
        <f>IF('query (10)'!V127="","",'query (10)'!V127)</f>
        <v>360</v>
      </c>
      <c r="Y127" s="41">
        <f>IF('query (10)'!W127="","",'query (10)'!W127)</f>
        <v>45975</v>
      </c>
      <c r="Z127" s="41" t="str">
        <f>IF('query (10)'!X127="","",'query (10)'!X127)</f>
        <v/>
      </c>
      <c r="AA127" s="41">
        <f>IF('query (10)'!Y127="","",'query (10)'!Y127)</f>
        <v>45640</v>
      </c>
      <c r="AB127" s="41">
        <f>IF('query (10)'!Z127="","",'query (10)'!Z127)</f>
        <v>46370</v>
      </c>
      <c r="AC127" s="38" t="str">
        <f>IF(OR('query (10)'!AA127="",COUNTIF(Cleaning_Rules!$A$21:$A$26,TRIM('query (10)'!AA127))&gt;0),"",TRIM('query (10)'!AA127))</f>
        <v/>
      </c>
      <c r="AD127" s="38" t="str">
        <f>IF('query (10)'!AB127="","",TRIM(IFERROR(_xlfn.TEXTBEFORE('query (10)'!AB127,"("),'query (10)'!AB127)))</f>
        <v/>
      </c>
      <c r="AE127" s="38" t="str">
        <f>IFERROR(LOWER(TRIM(_xlfn.TEXTBEFORE(_xlfn.TEXTAFTER('query (10)'!AB127,"("),")"))),"")</f>
        <v/>
      </c>
      <c r="AF127" s="38" t="str">
        <f>IF('query (10)'!AD127="","",TRIM('query (10)'!AD127))</f>
        <v>พงษ์พิทักษ์ ศรไชย</v>
      </c>
      <c r="AG127" s="38" t="str">
        <f>IF('query (10)'!AE127="","",TRIM('query (10)'!AE127))</f>
        <v>พงษ์พิทักษ์ ศรไชย</v>
      </c>
      <c r="AH127" s="38" t="str">
        <f>IF('query (10)'!AF127="","",IFERROR(VALUE('query (10)'!AF127),""))</f>
        <v/>
      </c>
      <c r="AI127" s="38" t="str">
        <f>IF('query (10)'!AG127="","",TRIM('query (10)'!AG127))</f>
        <v/>
      </c>
      <c r="AJ127" s="38" t="str">
        <f>IF('query (10)'!AH127="","",IFERROR(VALUE('query (10)'!AH127),""))</f>
        <v/>
      </c>
      <c r="AK127" s="38" t="str">
        <f>IF('query (10)'!AI127="","",TRIM('query (10)'!AI127))</f>
        <v/>
      </c>
      <c r="AL127" s="42">
        <f t="shared" si="5"/>
        <v>2025</v>
      </c>
      <c r="AM127" s="42" t="str">
        <f t="shared" si="6"/>
        <v>2025-11</v>
      </c>
      <c r="AN127" s="42" t="str">
        <f t="shared" ca="1" si="7"/>
        <v/>
      </c>
      <c r="AO127" s="42" t="str">
        <f t="shared" si="8"/>
        <v>GR-286 | OUTER RING RACEWAY SUPER FINISH M/C | SB3 | MOTOR | Condition-based Maintenance | Electrical | Inspection | Important | - Check condition of Spindle/ Oscilation motor
- Check insulation of Spindle/ Oscilation motor | พงษ์พิทักษ์ ศรไชย</v>
      </c>
      <c r="AP127" s="42" t="str">
        <f>_xlfn.TEXTJOIN("; ",TRUE,IF(COUNTA('query (10)'!A127:AK127)&lt;=6,"NEAR_EMPTY_ROW",""),IF($K127="","MISSING_STATUS",""),IF(AND($K127="เสร็จสิ้น",$Z127=""),"DONE_NO_ACTUAL_DATE",""),IF(AND($I127="Condition-based Maintenance",$AH127=""),"CBM_NO_MEASUREMENT",""),IF(OR($X127="",$X127=0),"INVALID_PERIOD",""),IF(AND($AA127&lt;&gt;"",$AB127&lt;&gt;"",$AB127&lt;$AA127),"DATE_SEQUENCE_ERROR",""),IF(AND($AB127&lt;&gt;"",$AB127&gt;DATE(2030,12,31)),"DATE_OUTLIER",""),IF($C127="","MISSING_QRCODE",""),IF($J127="UNKNOWN","UNKNOWN_PM_TYPE",""),IF($L127="UNKNOWN","UNKNOWN_STATUS",""))</f>
        <v>DONE_NO_ACTUAL_DATE; CBM_NO_MEASUREMENT</v>
      </c>
      <c r="AQ127" s="42" t="str">
        <f t="shared" si="9"/>
        <v>NO</v>
      </c>
    </row>
    <row r="128" spans="1:43" x14ac:dyDescent="0.3">
      <c r="A128" s="38">
        <f>IF('query (10)'!A128="","",'query (10)'!A128)</f>
        <v>169</v>
      </c>
      <c r="B128" s="38" t="str">
        <f>IF('query (10)'!B128="","",'query (10)'!B128)</f>
        <v/>
      </c>
      <c r="C128" s="38" t="str">
        <f>TRIM(UPPER('query (10)'!M128))</f>
        <v>GR-280</v>
      </c>
      <c r="D128" s="38" t="str">
        <f>TRIM(UPPER(IFERROR(_xlfn.TEXTBEFORE('query (10)'!L128,"("),'query (10)'!L128)))</f>
        <v>INNER RING RACEWAY SUPER FINISH M/C</v>
      </c>
      <c r="E128" s="38" t="str">
        <f>IFERROR(TRIM(UPPER(_xlfn.TEXTBEFORE(_xlfn.TEXTAFTER('query (10)'!L128,"("),")"))),"")</f>
        <v/>
      </c>
      <c r="F128" s="38" t="str">
        <f>TRIM('query (10)'!K128)</f>
        <v>SB3</v>
      </c>
      <c r="G128" s="38" t="str">
        <f>IF('query (10)'!J128="","",'query (10)'!J128)</f>
        <v>Motor</v>
      </c>
      <c r="H128" s="38" t="str">
        <f>TRIM(UPPER('query (10)'!J128))</f>
        <v>MOTOR</v>
      </c>
      <c r="I128" s="38" t="str">
        <f>IF('query (10)'!F128="","",'query (10)'!F128)</f>
        <v>Condition-based Maintenance</v>
      </c>
      <c r="J128" s="38" t="str">
        <f>IF('query (10)'!F128="","",IFERROR(INDEX(Cleaning_Rules!$B$14:$B$17,MATCH(TRIM('query (10)'!F128),Cleaning_Rules!$A$14:$A$17,0)),"UNKNOWN"))</f>
        <v>CBM</v>
      </c>
      <c r="K128" s="38" t="str">
        <f>IF('query (10)'!G128="","",'query (10)'!G128)</f>
        <v>เสร็จสิ้น</v>
      </c>
      <c r="L128" s="38" t="str">
        <f>IF('query (10)'!G128="","MISSING",IFERROR(INDEX(Cleaning_Rules!$B$5:$B$10,MATCH(TRIM('query (10)'!G128),Cleaning_Rules!$A$5:$A$10,0)),"UNKNOWN"))</f>
        <v>COMPLETED</v>
      </c>
      <c r="M128" s="38" t="str">
        <f>IF('query (10)'!I128="","",'query (10)'!I128)</f>
        <v>Electrical</v>
      </c>
      <c r="N128" s="38" t="str">
        <f>IF('query (10)'!O128="","",'query (10)'!O128)</f>
        <v>Inspection</v>
      </c>
      <c r="O128" s="38" t="str">
        <f>IF('query (10)'!P128="","",'query (10)'!P128)</f>
        <v>Important</v>
      </c>
      <c r="P128" s="38" t="str">
        <f>IF('query (10)'!N128="","",'query (10)'!N128)</f>
        <v>- Check condition of Spindle/ Oscilation motor
- Check insulation of Spindle/ Oscilation  motor</v>
      </c>
      <c r="Q128" s="38" t="str">
        <f>TRIM('query (10)'!N128)</f>
        <v>- Check condition of Spindle/ Oscilation motor
- Check insulation of Spindle/ Oscilation motor</v>
      </c>
      <c r="R128" s="38" t="str">
        <f>TRIM(UPPER('query (10)'!R128))</f>
        <v/>
      </c>
      <c r="S128" s="38" t="str">
        <f>TRIM(UPPER('query (10)'!S128))</f>
        <v/>
      </c>
      <c r="T128" s="38" t="str">
        <f>IF('query (10)'!Q128="","",TRIM(UPPER('query (10)'!Q128)))</f>
        <v/>
      </c>
      <c r="U128" s="38" t="str">
        <f>IF('query (10)'!T128="","",'query (10)'!T128)</f>
        <v>1</v>
      </c>
      <c r="V128" s="39">
        <f>IF('query (10)'!T128="","",IFERROR(VALUE('query (10)'!T128),""))</f>
        <v>1</v>
      </c>
      <c r="W128" s="40">
        <f>IF('query (10)'!U128="","",'query (10)'!U128)</f>
        <v>0</v>
      </c>
      <c r="X128" s="39">
        <f>IF('query (10)'!V128="","",'query (10)'!V128)</f>
        <v>360</v>
      </c>
      <c r="Y128" s="41">
        <f>IF('query (10)'!W128="","",'query (10)'!W128)</f>
        <v>45975</v>
      </c>
      <c r="Z128" s="41" t="str">
        <f>IF('query (10)'!X128="","",'query (10)'!X128)</f>
        <v/>
      </c>
      <c r="AA128" s="41">
        <f>IF('query (10)'!Y128="","",'query (10)'!Y128)</f>
        <v>45640</v>
      </c>
      <c r="AB128" s="41">
        <f>IF('query (10)'!Z128="","",'query (10)'!Z128)</f>
        <v>46370</v>
      </c>
      <c r="AC128" s="38" t="str">
        <f>IF(OR('query (10)'!AA128="",COUNTIF(Cleaning_Rules!$A$21:$A$26,TRIM('query (10)'!AA128))&gt;0),"",TRIM('query (10)'!AA128))</f>
        <v/>
      </c>
      <c r="AD128" s="38" t="str">
        <f>IF('query (10)'!AB128="","",TRIM(IFERROR(_xlfn.TEXTBEFORE('query (10)'!AB128,"("),'query (10)'!AB128)))</f>
        <v/>
      </c>
      <c r="AE128" s="38" t="str">
        <f>IFERROR(LOWER(TRIM(_xlfn.TEXTBEFORE(_xlfn.TEXTAFTER('query (10)'!AB128,"("),")"))),"")</f>
        <v/>
      </c>
      <c r="AF128" s="38" t="str">
        <f>IF('query (10)'!AD128="","",TRIM('query (10)'!AD128))</f>
        <v>พงษ์พิทักษ์ ศรไชย</v>
      </c>
      <c r="AG128" s="38" t="str">
        <f>IF('query (10)'!AE128="","",TRIM('query (10)'!AE128))</f>
        <v>พงษ์พิทักษ์ ศรไชย</v>
      </c>
      <c r="AH128" s="38" t="str">
        <f>IF('query (10)'!AF128="","",IFERROR(VALUE('query (10)'!AF128),""))</f>
        <v/>
      </c>
      <c r="AI128" s="38" t="str">
        <f>IF('query (10)'!AG128="","",TRIM('query (10)'!AG128))</f>
        <v/>
      </c>
      <c r="AJ128" s="38" t="str">
        <f>IF('query (10)'!AH128="","",IFERROR(VALUE('query (10)'!AH128),""))</f>
        <v/>
      </c>
      <c r="AK128" s="38" t="str">
        <f>IF('query (10)'!AI128="","",TRIM('query (10)'!AI128))</f>
        <v/>
      </c>
      <c r="AL128" s="42">
        <f t="shared" si="5"/>
        <v>2025</v>
      </c>
      <c r="AM128" s="42" t="str">
        <f t="shared" si="6"/>
        <v>2025-11</v>
      </c>
      <c r="AN128" s="42" t="str">
        <f t="shared" ca="1" si="7"/>
        <v/>
      </c>
      <c r="AO128" s="42" t="str">
        <f t="shared" si="8"/>
        <v>GR-280 | INNER RING RACEWAY SUPER FINISH M/C | SB3 | MOTOR | Condition-based Maintenance | Electrical | Inspection | Important | - Check condition of Spindle/ Oscilation motor
- Check insulation of Spindle/ Oscilation motor | พงษ์พิทักษ์ ศรไชย</v>
      </c>
      <c r="AP128" s="42" t="str">
        <f>_xlfn.TEXTJOIN("; ",TRUE,IF(COUNTA('query (10)'!A128:AK128)&lt;=6,"NEAR_EMPTY_ROW",""),IF($K128="","MISSING_STATUS",""),IF(AND($K128="เสร็จสิ้น",$Z128=""),"DONE_NO_ACTUAL_DATE",""),IF(AND($I128="Condition-based Maintenance",$AH128=""),"CBM_NO_MEASUREMENT",""),IF(OR($X128="",$X128=0),"INVALID_PERIOD",""),IF(AND($AA128&lt;&gt;"",$AB128&lt;&gt;"",$AB128&lt;$AA128),"DATE_SEQUENCE_ERROR",""),IF(AND($AB128&lt;&gt;"",$AB128&gt;DATE(2030,12,31)),"DATE_OUTLIER",""),IF($C128="","MISSING_QRCODE",""),IF($J128="UNKNOWN","UNKNOWN_PM_TYPE",""),IF($L128="UNKNOWN","UNKNOWN_STATUS",""))</f>
        <v>DONE_NO_ACTUAL_DATE; CBM_NO_MEASUREMENT</v>
      </c>
      <c r="AQ128" s="42" t="str">
        <f t="shared" si="9"/>
        <v>NO</v>
      </c>
    </row>
    <row r="129" spans="1:43" x14ac:dyDescent="0.3">
      <c r="A129" s="38">
        <f>IF('query (10)'!A129="","",'query (10)'!A129)</f>
        <v>170</v>
      </c>
      <c r="B129" s="38" t="str">
        <f>IF('query (10)'!B129="","",'query (10)'!B129)</f>
        <v/>
      </c>
      <c r="C129" s="38" t="str">
        <f>TRIM(UPPER('query (10)'!M129))</f>
        <v>GR-275</v>
      </c>
      <c r="D129" s="38" t="str">
        <f>TRIM(UPPER(IFERROR(_xlfn.TEXTBEFORE('query (10)'!L129,"("),'query (10)'!L129)))</f>
        <v>INNER RING RACEWAY GRINDING M/C</v>
      </c>
      <c r="E129" s="38" t="str">
        <f>IFERROR(TRIM(UPPER(_xlfn.TEXTBEFORE(_xlfn.TEXTAFTER('query (10)'!L129,"("),")"))),"")</f>
        <v/>
      </c>
      <c r="F129" s="38" t="str">
        <f>TRIM('query (10)'!K129)</f>
        <v>SB3</v>
      </c>
      <c r="G129" s="38" t="str">
        <f>IF('query (10)'!J129="","",'query (10)'!J129)</f>
        <v>Motor</v>
      </c>
      <c r="H129" s="38" t="str">
        <f>TRIM(UPPER('query (10)'!J129))</f>
        <v>MOTOR</v>
      </c>
      <c r="I129" s="38" t="str">
        <f>IF('query (10)'!F129="","",'query (10)'!F129)</f>
        <v>Condition-based Maintenance</v>
      </c>
      <c r="J129" s="38" t="str">
        <f>IF('query (10)'!F129="","",IFERROR(INDEX(Cleaning_Rules!$B$14:$B$17,MATCH(TRIM('query (10)'!F129),Cleaning_Rules!$A$14:$A$17,0)),"UNKNOWN"))</f>
        <v>CBM</v>
      </c>
      <c r="K129" s="38" t="str">
        <f>IF('query (10)'!G129="","",'query (10)'!G129)</f>
        <v>เสร็จสิ้น</v>
      </c>
      <c r="L129" s="38" t="str">
        <f>IF('query (10)'!G129="","MISSING",IFERROR(INDEX(Cleaning_Rules!$B$5:$B$10,MATCH(TRIM('query (10)'!G129),Cleaning_Rules!$A$5:$A$10,0)),"UNKNOWN"))</f>
        <v>COMPLETED</v>
      </c>
      <c r="M129" s="38" t="str">
        <f>IF('query (10)'!I129="","",'query (10)'!I129)</f>
        <v>Electrical</v>
      </c>
      <c r="N129" s="38" t="str">
        <f>IF('query (10)'!O129="","",'query (10)'!O129)</f>
        <v>Inspection</v>
      </c>
      <c r="O129" s="38" t="str">
        <f>IF('query (10)'!P129="","",'query (10)'!P129)</f>
        <v>Important</v>
      </c>
      <c r="P129" s="38" t="str">
        <f>IF('query (10)'!N129="","",'query (10)'!N129)</f>
        <v>- Check condition of Work head/ Dresser/ Wheel head motor
- Check insulation of Work head/ Dresser/ Wheel head motor</v>
      </c>
      <c r="Q129" s="38" t="str">
        <f>TRIM('query (10)'!N129)</f>
        <v>- Check condition of Work head/ Dresser/ Wheel head motor
- Check insulation of Work head/ Dresser/ Wheel head motor</v>
      </c>
      <c r="R129" s="38" t="str">
        <f>TRIM(UPPER('query (10)'!R129))</f>
        <v/>
      </c>
      <c r="S129" s="38" t="str">
        <f>TRIM(UPPER('query (10)'!S129))</f>
        <v/>
      </c>
      <c r="T129" s="38" t="str">
        <f>IF('query (10)'!Q129="","",TRIM(UPPER('query (10)'!Q129)))</f>
        <v/>
      </c>
      <c r="U129" s="38" t="str">
        <f>IF('query (10)'!T129="","",'query (10)'!T129)</f>
        <v>1</v>
      </c>
      <c r="V129" s="39">
        <f>IF('query (10)'!T129="","",IFERROR(VALUE('query (10)'!T129),""))</f>
        <v>1</v>
      </c>
      <c r="W129" s="40">
        <f>IF('query (10)'!U129="","",'query (10)'!U129)</f>
        <v>0</v>
      </c>
      <c r="X129" s="39">
        <f>IF('query (10)'!V129="","",'query (10)'!V129)</f>
        <v>360</v>
      </c>
      <c r="Y129" s="41">
        <f>IF('query (10)'!W129="","",'query (10)'!W129)</f>
        <v>45975</v>
      </c>
      <c r="Z129" s="41" t="str">
        <f>IF('query (10)'!X129="","",'query (10)'!X129)</f>
        <v/>
      </c>
      <c r="AA129" s="41">
        <f>IF('query (10)'!Y129="","",'query (10)'!Y129)</f>
        <v>45640</v>
      </c>
      <c r="AB129" s="41">
        <f>IF('query (10)'!Z129="","",'query (10)'!Z129)</f>
        <v>46370</v>
      </c>
      <c r="AC129" s="38" t="str">
        <f>IF(OR('query (10)'!AA129="",COUNTIF(Cleaning_Rules!$A$21:$A$26,TRIM('query (10)'!AA129))&gt;0),"",TRIM('query (10)'!AA129))</f>
        <v/>
      </c>
      <c r="AD129" s="38" t="str">
        <f>IF('query (10)'!AB129="","",TRIM(IFERROR(_xlfn.TEXTBEFORE('query (10)'!AB129,"("),'query (10)'!AB129)))</f>
        <v/>
      </c>
      <c r="AE129" s="38" t="str">
        <f>IFERROR(LOWER(TRIM(_xlfn.TEXTBEFORE(_xlfn.TEXTAFTER('query (10)'!AB129,"("),")"))),"")</f>
        <v/>
      </c>
      <c r="AF129" s="38" t="str">
        <f>IF('query (10)'!AD129="","",TRIM('query (10)'!AD129))</f>
        <v>พงษ์พิทักษ์ ศรไชย</v>
      </c>
      <c r="AG129" s="38" t="str">
        <f>IF('query (10)'!AE129="","",TRIM('query (10)'!AE129))</f>
        <v>พงษ์พิทักษ์ ศรไชย</v>
      </c>
      <c r="AH129" s="38" t="str">
        <f>IF('query (10)'!AF129="","",IFERROR(VALUE('query (10)'!AF129),""))</f>
        <v/>
      </c>
      <c r="AI129" s="38" t="str">
        <f>IF('query (10)'!AG129="","",TRIM('query (10)'!AG129))</f>
        <v/>
      </c>
      <c r="AJ129" s="38" t="str">
        <f>IF('query (10)'!AH129="","",IFERROR(VALUE('query (10)'!AH129),""))</f>
        <v/>
      </c>
      <c r="AK129" s="38" t="str">
        <f>IF('query (10)'!AI129="","",TRIM('query (10)'!AI129))</f>
        <v/>
      </c>
      <c r="AL129" s="42">
        <f t="shared" si="5"/>
        <v>2025</v>
      </c>
      <c r="AM129" s="42" t="str">
        <f t="shared" si="6"/>
        <v>2025-11</v>
      </c>
      <c r="AN129" s="42" t="str">
        <f t="shared" ca="1" si="7"/>
        <v/>
      </c>
      <c r="AO129" s="42" t="str">
        <f t="shared" si="8"/>
        <v>GR-275 | INNER RING RACEWAY GRINDING M/C | SB3 | MOTOR | Condition-based Maintenance | Electrical | Inspection | Important | - Check condition of Work head/ Dresser/ Wheel head motor
- Check insulation of Work head/ Dresser/ Wheel head motor | พงษ์พิทักษ์ ศรไชย</v>
      </c>
      <c r="AP129" s="42" t="str">
        <f>_xlfn.TEXTJOIN("; ",TRUE,IF(COUNTA('query (10)'!A129:AK129)&lt;=6,"NEAR_EMPTY_ROW",""),IF($K129="","MISSING_STATUS",""),IF(AND($K129="เสร็จสิ้น",$Z129=""),"DONE_NO_ACTUAL_DATE",""),IF(AND($I129="Condition-based Maintenance",$AH129=""),"CBM_NO_MEASUREMENT",""),IF(OR($X129="",$X129=0),"INVALID_PERIOD",""),IF(AND($AA129&lt;&gt;"",$AB129&lt;&gt;"",$AB129&lt;$AA129),"DATE_SEQUENCE_ERROR",""),IF(AND($AB129&lt;&gt;"",$AB129&gt;DATE(2030,12,31)),"DATE_OUTLIER",""),IF($C129="","MISSING_QRCODE",""),IF($J129="UNKNOWN","UNKNOWN_PM_TYPE",""),IF($L129="UNKNOWN","UNKNOWN_STATUS",""))</f>
        <v>DONE_NO_ACTUAL_DATE; CBM_NO_MEASUREMENT</v>
      </c>
      <c r="AQ129" s="42" t="str">
        <f t="shared" si="9"/>
        <v>NO</v>
      </c>
    </row>
    <row r="130" spans="1:43" x14ac:dyDescent="0.3">
      <c r="A130" s="38">
        <f>IF('query (10)'!A130="","",'query (10)'!A130)</f>
        <v>171</v>
      </c>
      <c r="B130" s="38" t="str">
        <f>IF('query (10)'!B130="","",'query (10)'!B130)</f>
        <v/>
      </c>
      <c r="C130" s="38" t="str">
        <f>TRIM(UPPER('query (10)'!M130))</f>
        <v>GR-277</v>
      </c>
      <c r="D130" s="38" t="str">
        <f>TRIM(UPPER(IFERROR(_xlfn.TEXTBEFORE('query (10)'!L130,"("),'query (10)'!L130)))</f>
        <v>INNER RING BORE GRINDING M/C</v>
      </c>
      <c r="E130" s="38" t="str">
        <f>IFERROR(TRIM(UPPER(_xlfn.TEXTBEFORE(_xlfn.TEXTAFTER('query (10)'!L130,"("),")"))),"")</f>
        <v/>
      </c>
      <c r="F130" s="38" t="str">
        <f>TRIM('query (10)'!K130)</f>
        <v>SB3</v>
      </c>
      <c r="G130" s="38" t="str">
        <f>IF('query (10)'!J130="","",'query (10)'!J130)</f>
        <v>Motor</v>
      </c>
      <c r="H130" s="38" t="str">
        <f>TRIM(UPPER('query (10)'!J130))</f>
        <v>MOTOR</v>
      </c>
      <c r="I130" s="38" t="str">
        <f>IF('query (10)'!F130="","",'query (10)'!F130)</f>
        <v>Condition-based Maintenance</v>
      </c>
      <c r="J130" s="38" t="str">
        <f>IF('query (10)'!F130="","",IFERROR(INDEX(Cleaning_Rules!$B$14:$B$17,MATCH(TRIM('query (10)'!F130),Cleaning_Rules!$A$14:$A$17,0)),"UNKNOWN"))</f>
        <v>CBM</v>
      </c>
      <c r="K130" s="38" t="str">
        <f>IF('query (10)'!G130="","",'query (10)'!G130)</f>
        <v>เสร็จสิ้น</v>
      </c>
      <c r="L130" s="38" t="str">
        <f>IF('query (10)'!G130="","MISSING",IFERROR(INDEX(Cleaning_Rules!$B$5:$B$10,MATCH(TRIM('query (10)'!G130),Cleaning_Rules!$A$5:$A$10,0)),"UNKNOWN"))</f>
        <v>COMPLETED</v>
      </c>
      <c r="M130" s="38" t="str">
        <f>IF('query (10)'!I130="","",'query (10)'!I130)</f>
        <v>Electrical</v>
      </c>
      <c r="N130" s="38" t="str">
        <f>IF('query (10)'!O130="","",'query (10)'!O130)</f>
        <v>Inspection</v>
      </c>
      <c r="O130" s="38" t="str">
        <f>IF('query (10)'!P130="","",'query (10)'!P130)</f>
        <v>Important</v>
      </c>
      <c r="P130" s="38" t="str">
        <f>IF('query (10)'!N130="","",'query (10)'!N130)</f>
        <v>- Check condition of Work head/ Dresser/ Wheel head motor
- Check insulation of Work head/ Dresser/ Wheel head motor</v>
      </c>
      <c r="Q130" s="38" t="str">
        <f>TRIM('query (10)'!N130)</f>
        <v>- Check condition of Work head/ Dresser/ Wheel head motor
- Check insulation of Work head/ Dresser/ Wheel head motor</v>
      </c>
      <c r="R130" s="38" t="str">
        <f>TRIM(UPPER('query (10)'!R130))</f>
        <v/>
      </c>
      <c r="S130" s="38" t="str">
        <f>TRIM(UPPER('query (10)'!S130))</f>
        <v/>
      </c>
      <c r="T130" s="38" t="str">
        <f>IF('query (10)'!Q130="","",TRIM(UPPER('query (10)'!Q130)))</f>
        <v/>
      </c>
      <c r="U130" s="38" t="str">
        <f>IF('query (10)'!T130="","",'query (10)'!T130)</f>
        <v>1</v>
      </c>
      <c r="V130" s="39">
        <f>IF('query (10)'!T130="","",IFERROR(VALUE('query (10)'!T130),""))</f>
        <v>1</v>
      </c>
      <c r="W130" s="40">
        <f>IF('query (10)'!U130="","",'query (10)'!U130)</f>
        <v>0</v>
      </c>
      <c r="X130" s="39">
        <f>IF('query (10)'!V130="","",'query (10)'!V130)</f>
        <v>360</v>
      </c>
      <c r="Y130" s="41">
        <f>IF('query (10)'!W130="","",'query (10)'!W130)</f>
        <v>45975</v>
      </c>
      <c r="Z130" s="41" t="str">
        <f>IF('query (10)'!X130="","",'query (10)'!X130)</f>
        <v/>
      </c>
      <c r="AA130" s="41">
        <f>IF('query (10)'!Y130="","",'query (10)'!Y130)</f>
        <v>45640</v>
      </c>
      <c r="AB130" s="41">
        <f>IF('query (10)'!Z130="","",'query (10)'!Z130)</f>
        <v>46370</v>
      </c>
      <c r="AC130" s="38" t="str">
        <f>IF(OR('query (10)'!AA130="",COUNTIF(Cleaning_Rules!$A$21:$A$26,TRIM('query (10)'!AA130))&gt;0),"",TRIM('query (10)'!AA130))</f>
        <v/>
      </c>
      <c r="AD130" s="38" t="str">
        <f>IF('query (10)'!AB130="","",TRIM(IFERROR(_xlfn.TEXTBEFORE('query (10)'!AB130,"("),'query (10)'!AB130)))</f>
        <v/>
      </c>
      <c r="AE130" s="38" t="str">
        <f>IFERROR(LOWER(TRIM(_xlfn.TEXTBEFORE(_xlfn.TEXTAFTER('query (10)'!AB130,"("),")"))),"")</f>
        <v/>
      </c>
      <c r="AF130" s="38" t="str">
        <f>IF('query (10)'!AD130="","",TRIM('query (10)'!AD130))</f>
        <v>พงษ์พิทักษ์ ศรไชย</v>
      </c>
      <c r="AG130" s="38" t="str">
        <f>IF('query (10)'!AE130="","",TRIM('query (10)'!AE130))</f>
        <v>พงษ์พิทักษ์ ศรไชย</v>
      </c>
      <c r="AH130" s="38" t="str">
        <f>IF('query (10)'!AF130="","",IFERROR(VALUE('query (10)'!AF130),""))</f>
        <v/>
      </c>
      <c r="AI130" s="38" t="str">
        <f>IF('query (10)'!AG130="","",TRIM('query (10)'!AG130))</f>
        <v/>
      </c>
      <c r="AJ130" s="38" t="str">
        <f>IF('query (10)'!AH130="","",IFERROR(VALUE('query (10)'!AH130),""))</f>
        <v/>
      </c>
      <c r="AK130" s="38" t="str">
        <f>IF('query (10)'!AI130="","",TRIM('query (10)'!AI130))</f>
        <v/>
      </c>
      <c r="AL130" s="42">
        <f t="shared" si="5"/>
        <v>2025</v>
      </c>
      <c r="AM130" s="42" t="str">
        <f t="shared" si="6"/>
        <v>2025-11</v>
      </c>
      <c r="AN130" s="42" t="str">
        <f t="shared" ca="1" si="7"/>
        <v/>
      </c>
      <c r="AO130" s="42" t="str">
        <f t="shared" si="8"/>
        <v>GR-277 | INNER RING BORE GRINDING M/C | SB3 | MOTOR | Condition-based Maintenance | Electrical | Inspection | Important | - Check condition of Work head/ Dresser/ Wheel head motor
- Check insulation of Work head/ Dresser/ Wheel head motor | พงษ์พิทักษ์ ศรไชย</v>
      </c>
      <c r="AP130" s="42" t="str">
        <f>_xlfn.TEXTJOIN("; ",TRUE,IF(COUNTA('query (10)'!A130:AK130)&lt;=6,"NEAR_EMPTY_ROW",""),IF($K130="","MISSING_STATUS",""),IF(AND($K130="เสร็จสิ้น",$Z130=""),"DONE_NO_ACTUAL_DATE",""),IF(AND($I130="Condition-based Maintenance",$AH130=""),"CBM_NO_MEASUREMENT",""),IF(OR($X130="",$X130=0),"INVALID_PERIOD",""),IF(AND($AA130&lt;&gt;"",$AB130&lt;&gt;"",$AB130&lt;$AA130),"DATE_SEQUENCE_ERROR",""),IF(AND($AB130&lt;&gt;"",$AB130&gt;DATE(2030,12,31)),"DATE_OUTLIER",""),IF($C130="","MISSING_QRCODE",""),IF($J130="UNKNOWN","UNKNOWN_PM_TYPE",""),IF($L130="UNKNOWN","UNKNOWN_STATUS",""))</f>
        <v>DONE_NO_ACTUAL_DATE; CBM_NO_MEASUREMENT</v>
      </c>
      <c r="AQ130" s="42" t="str">
        <f t="shared" si="9"/>
        <v>NO</v>
      </c>
    </row>
    <row r="131" spans="1:43" x14ac:dyDescent="0.3">
      <c r="A131" s="38">
        <f>IF('query (10)'!A131="","",'query (10)'!A131)</f>
        <v>172</v>
      </c>
      <c r="B131" s="38" t="str">
        <f>IF('query (10)'!B131="","",'query (10)'!B131)</f>
        <v/>
      </c>
      <c r="C131" s="38" t="str">
        <f>TRIM(UPPER('query (10)'!M131))</f>
        <v>WA-287</v>
      </c>
      <c r="D131" s="38" t="str">
        <f>TRIM(UPPER(IFERROR(_xlfn.TEXTBEFORE('query (10)'!L131,"("),'query (10)'!L131)))</f>
        <v>OUTER / INNER RING PART WASH EQUIPMENT M/C</v>
      </c>
      <c r="E131" s="38" t="str">
        <f>IFERROR(TRIM(UPPER(_xlfn.TEXTBEFORE(_xlfn.TEXTAFTER('query (10)'!L131,"("),")"))),"")</f>
        <v/>
      </c>
      <c r="F131" s="38" t="str">
        <f>TRIM('query (10)'!K131)</f>
        <v>SB3</v>
      </c>
      <c r="G131" s="38" t="str">
        <f>IF('query (10)'!J131="","",'query (10)'!J131)</f>
        <v>Motor</v>
      </c>
      <c r="H131" s="38" t="str">
        <f>TRIM(UPPER('query (10)'!J131))</f>
        <v>MOTOR</v>
      </c>
      <c r="I131" s="38" t="str">
        <f>IF('query (10)'!F131="","",'query (10)'!F131)</f>
        <v>Condition-based Maintenance</v>
      </c>
      <c r="J131" s="38" t="str">
        <f>IF('query (10)'!F131="","",IFERROR(INDEX(Cleaning_Rules!$B$14:$B$17,MATCH(TRIM('query (10)'!F131),Cleaning_Rules!$A$14:$A$17,0)),"UNKNOWN"))</f>
        <v>CBM</v>
      </c>
      <c r="K131" s="38" t="str">
        <f>IF('query (10)'!G131="","",'query (10)'!G131)</f>
        <v>เสร็จสิ้น</v>
      </c>
      <c r="L131" s="38" t="str">
        <f>IF('query (10)'!G131="","MISSING",IFERROR(INDEX(Cleaning_Rules!$B$5:$B$10,MATCH(TRIM('query (10)'!G131),Cleaning_Rules!$A$5:$A$10,0)),"UNKNOWN"))</f>
        <v>COMPLETED</v>
      </c>
      <c r="M131" s="38" t="str">
        <f>IF('query (10)'!I131="","",'query (10)'!I131)</f>
        <v>Electrical</v>
      </c>
      <c r="N131" s="38" t="str">
        <f>IF('query (10)'!O131="","",'query (10)'!O131)</f>
        <v>Inspection</v>
      </c>
      <c r="O131" s="38" t="str">
        <f>IF('query (10)'!P131="","",'query (10)'!P131)</f>
        <v>Important</v>
      </c>
      <c r="P131" s="38" t="str">
        <f>IF('query (10)'!N131="","",'query (10)'!N131)</f>
        <v>- Check condition of Washing Pump/Circulate Pump/ Heavy Smoker motor
- Check insulation of Washing Pump/Circulate Pump/ Heavy Smoker motor</v>
      </c>
      <c r="Q131" s="38" t="str">
        <f>TRIM('query (10)'!N131)</f>
        <v>- Check condition of Washing Pump/Circulate Pump/ Heavy Smoker motor
- Check insulation of Washing Pump/Circulate Pump/ Heavy Smoker motor</v>
      </c>
      <c r="R131" s="38" t="str">
        <f>TRIM(UPPER('query (10)'!R131))</f>
        <v/>
      </c>
      <c r="S131" s="38" t="str">
        <f>TRIM(UPPER('query (10)'!S131))</f>
        <v/>
      </c>
      <c r="T131" s="38" t="str">
        <f>IF('query (10)'!Q131="","",TRIM(UPPER('query (10)'!Q131)))</f>
        <v/>
      </c>
      <c r="U131" s="38" t="str">
        <f>IF('query (10)'!T131="","",'query (10)'!T131)</f>
        <v>1</v>
      </c>
      <c r="V131" s="39">
        <f>IF('query (10)'!T131="","",IFERROR(VALUE('query (10)'!T131),""))</f>
        <v>1</v>
      </c>
      <c r="W131" s="40">
        <f>IF('query (10)'!U131="","",'query (10)'!U131)</f>
        <v>0</v>
      </c>
      <c r="X131" s="39">
        <f>IF('query (10)'!V131="","",'query (10)'!V131)</f>
        <v>360</v>
      </c>
      <c r="Y131" s="41">
        <f>IF('query (10)'!W131="","",'query (10)'!W131)</f>
        <v>45975</v>
      </c>
      <c r="Z131" s="41" t="str">
        <f>IF('query (10)'!X131="","",'query (10)'!X131)</f>
        <v/>
      </c>
      <c r="AA131" s="41">
        <f>IF('query (10)'!Y131="","",'query (10)'!Y131)</f>
        <v>45640</v>
      </c>
      <c r="AB131" s="41">
        <f>IF('query (10)'!Z131="","",'query (10)'!Z131)</f>
        <v>46370</v>
      </c>
      <c r="AC131" s="38" t="str">
        <f>IF(OR('query (10)'!AA131="",COUNTIF(Cleaning_Rules!$A$21:$A$26,TRIM('query (10)'!AA131))&gt;0),"",TRIM('query (10)'!AA131))</f>
        <v/>
      </c>
      <c r="AD131" s="38" t="str">
        <f>IF('query (10)'!AB131="","",TRIM(IFERROR(_xlfn.TEXTBEFORE('query (10)'!AB131,"("),'query (10)'!AB131)))</f>
        <v/>
      </c>
      <c r="AE131" s="38" t="str">
        <f>IFERROR(LOWER(TRIM(_xlfn.TEXTBEFORE(_xlfn.TEXTAFTER('query (10)'!AB131,"("),")"))),"")</f>
        <v/>
      </c>
      <c r="AF131" s="38" t="str">
        <f>IF('query (10)'!AD131="","",TRIM('query (10)'!AD131))</f>
        <v>พงษ์พิทักษ์ ศรไชย</v>
      </c>
      <c r="AG131" s="38" t="str">
        <f>IF('query (10)'!AE131="","",TRIM('query (10)'!AE131))</f>
        <v>พงษ์พิทักษ์ ศรไชย</v>
      </c>
      <c r="AH131" s="38" t="str">
        <f>IF('query (10)'!AF131="","",IFERROR(VALUE('query (10)'!AF131),""))</f>
        <v/>
      </c>
      <c r="AI131" s="38" t="str">
        <f>IF('query (10)'!AG131="","",TRIM('query (10)'!AG131))</f>
        <v/>
      </c>
      <c r="AJ131" s="38" t="str">
        <f>IF('query (10)'!AH131="","",IFERROR(VALUE('query (10)'!AH131),""))</f>
        <v/>
      </c>
      <c r="AK131" s="38" t="str">
        <f>IF('query (10)'!AI131="","",TRIM('query (10)'!AI131))</f>
        <v/>
      </c>
      <c r="AL131" s="42">
        <f t="shared" ref="AL131:AL194" si="10">IF($Y131="","",YEAR($Y131))</f>
        <v>2025</v>
      </c>
      <c r="AM131" s="42" t="str">
        <f t="shared" ref="AM131:AM194" si="11">IF($Y131="","",TEXT($Y131,"yyyy-mm"))</f>
        <v>2025-11</v>
      </c>
      <c r="AN131" s="42" t="str">
        <f t="shared" ref="AN131:AN194" ca="1" si="12">IF(OR($AB131="",$L131="COMPLETED"),"",IF($AB131&lt;TODAY(),"OVERDUE","ON_SCHEDULE"))</f>
        <v/>
      </c>
      <c r="AO131" s="42" t="str">
        <f t="shared" ref="AO131:AO194" si="13">_xlfn.TEXTJOIN(" | ",TRUE,$C131,$D131,$E131,$F131,$H131,$I131,$M131,$N131,$O131,$Q131,$R131,$S131,$T131,$AC131,$AD131,$AG131)</f>
        <v>WA-287 | OUTER / INNER RING PART WASH EQUIPMENT M/C | SB3 | MOTOR | Condition-based Maintenance | Electrical | Inspection | Important | - Check condition of Washing Pump/Circulate Pump/ Heavy Smoker motor
- Check insulation of Washing Pump/Circulate Pump/ Heavy Smoker motor | พงษ์พิทักษ์ ศรไชย</v>
      </c>
      <c r="AP131" s="42" t="str">
        <f>_xlfn.TEXTJOIN("; ",TRUE,IF(COUNTA('query (10)'!A131:AK131)&lt;=6,"NEAR_EMPTY_ROW",""),IF($K131="","MISSING_STATUS",""),IF(AND($K131="เสร็จสิ้น",$Z131=""),"DONE_NO_ACTUAL_DATE",""),IF(AND($I131="Condition-based Maintenance",$AH131=""),"CBM_NO_MEASUREMENT",""),IF(OR($X131="",$X131=0),"INVALID_PERIOD",""),IF(AND($AA131&lt;&gt;"",$AB131&lt;&gt;"",$AB131&lt;$AA131),"DATE_SEQUENCE_ERROR",""),IF(AND($AB131&lt;&gt;"",$AB131&gt;DATE(2030,12,31)),"DATE_OUTLIER",""),IF($C131="","MISSING_QRCODE",""),IF($J131="UNKNOWN","UNKNOWN_PM_TYPE",""),IF($L131="UNKNOWN","UNKNOWN_STATUS",""))</f>
        <v>DONE_NO_ACTUAL_DATE; CBM_NO_MEASUREMENT</v>
      </c>
      <c r="AQ131" s="42" t="str">
        <f t="shared" ref="AQ131:AQ194" si="14">IF($W131="","",IF($W131&gt;0,"YES","NO"))</f>
        <v>NO</v>
      </c>
    </row>
    <row r="132" spans="1:43" x14ac:dyDescent="0.3">
      <c r="A132" s="38">
        <f>IF('query (10)'!A132="","",'query (10)'!A132)</f>
        <v>173</v>
      </c>
      <c r="B132" s="38" t="str">
        <f>IF('query (10)'!B132="","",'query (10)'!B132)</f>
        <v/>
      </c>
      <c r="C132" s="38" t="str">
        <f>TRIM(UPPER('query (10)'!M132))</f>
        <v>WA-293</v>
      </c>
      <c r="D132" s="38" t="str">
        <f>TRIM(UPPER(IFERROR(_xlfn.TEXTBEFORE('query (10)'!L132,"("),'query (10)'!L132)))</f>
        <v>ROUGH WASHING M/C</v>
      </c>
      <c r="E132" s="38" t="str">
        <f>IFERROR(TRIM(UPPER(_xlfn.TEXTBEFORE(_xlfn.TEXTAFTER('query (10)'!L132,"("),")"))),"")</f>
        <v/>
      </c>
      <c r="F132" s="38" t="str">
        <f>TRIM('query (10)'!K132)</f>
        <v>SB3</v>
      </c>
      <c r="G132" s="38" t="str">
        <f>IF('query (10)'!J132="","",'query (10)'!J132)</f>
        <v>Motor</v>
      </c>
      <c r="H132" s="38" t="str">
        <f>TRIM(UPPER('query (10)'!J132))</f>
        <v>MOTOR</v>
      </c>
      <c r="I132" s="38" t="str">
        <f>IF('query (10)'!F132="","",'query (10)'!F132)</f>
        <v>Condition-based Maintenance</v>
      </c>
      <c r="J132" s="38" t="str">
        <f>IF('query (10)'!F132="","",IFERROR(INDEX(Cleaning_Rules!$B$14:$B$17,MATCH(TRIM('query (10)'!F132),Cleaning_Rules!$A$14:$A$17,0)),"UNKNOWN"))</f>
        <v>CBM</v>
      </c>
      <c r="K132" s="38" t="str">
        <f>IF('query (10)'!G132="","",'query (10)'!G132)</f>
        <v>เสร็จสิ้น</v>
      </c>
      <c r="L132" s="38" t="str">
        <f>IF('query (10)'!G132="","MISSING",IFERROR(INDEX(Cleaning_Rules!$B$5:$B$10,MATCH(TRIM('query (10)'!G132),Cleaning_Rules!$A$5:$A$10,0)),"UNKNOWN"))</f>
        <v>COMPLETED</v>
      </c>
      <c r="M132" s="38" t="str">
        <f>IF('query (10)'!I132="","",'query (10)'!I132)</f>
        <v>Electrical</v>
      </c>
      <c r="N132" s="38" t="str">
        <f>IF('query (10)'!O132="","",'query (10)'!O132)</f>
        <v>Inspection</v>
      </c>
      <c r="O132" s="38" t="str">
        <f>IF('query (10)'!P132="","",'query (10)'!P132)</f>
        <v>Important</v>
      </c>
      <c r="P132" s="38" t="str">
        <f>IF('query (10)'!N132="","",'query (10)'!N132)</f>
        <v>- Check condition of Washing Pump/ Blower motor
- Check insulation of Washing Pump/ Blower motor</v>
      </c>
      <c r="Q132" s="38" t="str">
        <f>TRIM('query (10)'!N132)</f>
        <v>- Check condition of Washing Pump/ Blower motor
- Check insulation of Washing Pump/ Blower motor</v>
      </c>
      <c r="R132" s="38" t="str">
        <f>TRIM(UPPER('query (10)'!R132))</f>
        <v/>
      </c>
      <c r="S132" s="38" t="str">
        <f>TRIM(UPPER('query (10)'!S132))</f>
        <v/>
      </c>
      <c r="T132" s="38" t="str">
        <f>IF('query (10)'!Q132="","",TRIM(UPPER('query (10)'!Q132)))</f>
        <v/>
      </c>
      <c r="U132" s="38" t="str">
        <f>IF('query (10)'!T132="","",'query (10)'!T132)</f>
        <v>1</v>
      </c>
      <c r="V132" s="39">
        <f>IF('query (10)'!T132="","",IFERROR(VALUE('query (10)'!T132),""))</f>
        <v>1</v>
      </c>
      <c r="W132" s="40">
        <f>IF('query (10)'!U132="","",'query (10)'!U132)</f>
        <v>0</v>
      </c>
      <c r="X132" s="39">
        <f>IF('query (10)'!V132="","",'query (10)'!V132)</f>
        <v>360</v>
      </c>
      <c r="Y132" s="41">
        <f>IF('query (10)'!W132="","",'query (10)'!W132)</f>
        <v>45975</v>
      </c>
      <c r="Z132" s="41" t="str">
        <f>IF('query (10)'!X132="","",'query (10)'!X132)</f>
        <v/>
      </c>
      <c r="AA132" s="41">
        <f>IF('query (10)'!Y132="","",'query (10)'!Y132)</f>
        <v>45640</v>
      </c>
      <c r="AB132" s="41">
        <f>IF('query (10)'!Z132="","",'query (10)'!Z132)</f>
        <v>46370</v>
      </c>
      <c r="AC132" s="38" t="str">
        <f>IF(OR('query (10)'!AA132="",COUNTIF(Cleaning_Rules!$A$21:$A$26,TRIM('query (10)'!AA132))&gt;0),"",TRIM('query (10)'!AA132))</f>
        <v/>
      </c>
      <c r="AD132" s="38" t="str">
        <f>IF('query (10)'!AB132="","",TRIM(IFERROR(_xlfn.TEXTBEFORE('query (10)'!AB132,"("),'query (10)'!AB132)))</f>
        <v/>
      </c>
      <c r="AE132" s="38" t="str">
        <f>IFERROR(LOWER(TRIM(_xlfn.TEXTBEFORE(_xlfn.TEXTAFTER('query (10)'!AB132,"("),")"))),"")</f>
        <v/>
      </c>
      <c r="AF132" s="38" t="str">
        <f>IF('query (10)'!AD132="","",TRIM('query (10)'!AD132))</f>
        <v>พงษ์พิทักษ์ ศรไชย</v>
      </c>
      <c r="AG132" s="38" t="str">
        <f>IF('query (10)'!AE132="","",TRIM('query (10)'!AE132))</f>
        <v>พงษ์พิทักษ์ ศรไชย</v>
      </c>
      <c r="AH132" s="38" t="str">
        <f>IF('query (10)'!AF132="","",IFERROR(VALUE('query (10)'!AF132),""))</f>
        <v/>
      </c>
      <c r="AI132" s="38" t="str">
        <f>IF('query (10)'!AG132="","",TRIM('query (10)'!AG132))</f>
        <v/>
      </c>
      <c r="AJ132" s="38" t="str">
        <f>IF('query (10)'!AH132="","",IFERROR(VALUE('query (10)'!AH132),""))</f>
        <v/>
      </c>
      <c r="AK132" s="38" t="str">
        <f>IF('query (10)'!AI132="","",TRIM('query (10)'!AI132))</f>
        <v/>
      </c>
      <c r="AL132" s="42">
        <f t="shared" si="10"/>
        <v>2025</v>
      </c>
      <c r="AM132" s="42" t="str">
        <f t="shared" si="11"/>
        <v>2025-11</v>
      </c>
      <c r="AN132" s="42" t="str">
        <f t="shared" ca="1" si="12"/>
        <v/>
      </c>
      <c r="AO132" s="42" t="str">
        <f t="shared" si="13"/>
        <v>WA-293 | ROUGH WASHING M/C | SB3 | MOTOR | Condition-based Maintenance | Electrical | Inspection | Important | - Check condition of Washing Pump/ Blower motor
- Check insulation of Washing Pump/ Blower motor | พงษ์พิทักษ์ ศรไชย</v>
      </c>
      <c r="AP132" s="42" t="str">
        <f>_xlfn.TEXTJOIN("; ",TRUE,IF(COUNTA('query (10)'!A132:AK132)&lt;=6,"NEAR_EMPTY_ROW",""),IF($K132="","MISSING_STATUS",""),IF(AND($K132="เสร็จสิ้น",$Z132=""),"DONE_NO_ACTUAL_DATE",""),IF(AND($I132="Condition-based Maintenance",$AH132=""),"CBM_NO_MEASUREMENT",""),IF(OR($X132="",$X132=0),"INVALID_PERIOD",""),IF(AND($AA132&lt;&gt;"",$AB132&lt;&gt;"",$AB132&lt;$AA132),"DATE_SEQUENCE_ERROR",""),IF(AND($AB132&lt;&gt;"",$AB132&gt;DATE(2030,12,31)),"DATE_OUTLIER",""),IF($C132="","MISSING_QRCODE",""),IF($J132="UNKNOWN","UNKNOWN_PM_TYPE",""),IF($L132="UNKNOWN","UNKNOWN_STATUS",""))</f>
        <v>DONE_NO_ACTUAL_DATE; CBM_NO_MEASUREMENT</v>
      </c>
      <c r="AQ132" s="42" t="str">
        <f t="shared" si="14"/>
        <v>NO</v>
      </c>
    </row>
    <row r="133" spans="1:43" x14ac:dyDescent="0.3">
      <c r="A133" s="38">
        <f>IF('query (10)'!A133="","",'query (10)'!A133)</f>
        <v>174</v>
      </c>
      <c r="B133" s="38" t="str">
        <f>IF('query (10)'!B133="","",'query (10)'!B133)</f>
        <v/>
      </c>
      <c r="C133" s="38" t="str">
        <f>TRIM(UPPER('query (10)'!M133))</f>
        <v>WA-1007</v>
      </c>
      <c r="D133" s="38" t="str">
        <f>TRIM(UPPER(IFERROR(_xlfn.TEXTBEFORE('query (10)'!L133,"("),'query (10)'!L133)))</f>
        <v>FINISH WASHINE M/C</v>
      </c>
      <c r="E133" s="38" t="str">
        <f>IFERROR(TRIM(UPPER(_xlfn.TEXTBEFORE(_xlfn.TEXTAFTER('query (10)'!L133,"("),")"))),"")</f>
        <v/>
      </c>
      <c r="F133" s="38" t="str">
        <f>TRIM('query (10)'!K133)</f>
        <v>SB3</v>
      </c>
      <c r="G133" s="38" t="str">
        <f>IF('query (10)'!J133="","",'query (10)'!J133)</f>
        <v>Motor</v>
      </c>
      <c r="H133" s="38" t="str">
        <f>TRIM(UPPER('query (10)'!J133))</f>
        <v>MOTOR</v>
      </c>
      <c r="I133" s="38" t="str">
        <f>IF('query (10)'!F133="","",'query (10)'!F133)</f>
        <v>Condition-based Maintenance</v>
      </c>
      <c r="J133" s="38" t="str">
        <f>IF('query (10)'!F133="","",IFERROR(INDEX(Cleaning_Rules!$B$14:$B$17,MATCH(TRIM('query (10)'!F133),Cleaning_Rules!$A$14:$A$17,0)),"UNKNOWN"))</f>
        <v>CBM</v>
      </c>
      <c r="K133" s="38" t="str">
        <f>IF('query (10)'!G133="","",'query (10)'!G133)</f>
        <v>เสร็จสิ้น</v>
      </c>
      <c r="L133" s="38" t="str">
        <f>IF('query (10)'!G133="","MISSING",IFERROR(INDEX(Cleaning_Rules!$B$5:$B$10,MATCH(TRIM('query (10)'!G133),Cleaning_Rules!$A$5:$A$10,0)),"UNKNOWN"))</f>
        <v>COMPLETED</v>
      </c>
      <c r="M133" s="38" t="str">
        <f>IF('query (10)'!I133="","",'query (10)'!I133)</f>
        <v>Electrical</v>
      </c>
      <c r="N133" s="38" t="str">
        <f>IF('query (10)'!O133="","",'query (10)'!O133)</f>
        <v>Inspection</v>
      </c>
      <c r="O133" s="38" t="str">
        <f>IF('query (10)'!P133="","",'query (10)'!P133)</f>
        <v>Important</v>
      </c>
      <c r="P133" s="38" t="str">
        <f>IF('query (10)'!N133="","",'query (10)'!N133)</f>
        <v>- Check condition of Washing Pump/ Blower motor
- Check insulation of Washing Pump/ Blower motor</v>
      </c>
      <c r="Q133" s="38" t="str">
        <f>TRIM('query (10)'!N133)</f>
        <v>- Check condition of Washing Pump/ Blower motor
- Check insulation of Washing Pump/ Blower motor</v>
      </c>
      <c r="R133" s="38" t="str">
        <f>TRIM(UPPER('query (10)'!R133))</f>
        <v/>
      </c>
      <c r="S133" s="38" t="str">
        <f>TRIM(UPPER('query (10)'!S133))</f>
        <v/>
      </c>
      <c r="T133" s="38" t="str">
        <f>IF('query (10)'!Q133="","",TRIM(UPPER('query (10)'!Q133)))</f>
        <v/>
      </c>
      <c r="U133" s="38" t="str">
        <f>IF('query (10)'!T133="","",'query (10)'!T133)</f>
        <v>1</v>
      </c>
      <c r="V133" s="39">
        <f>IF('query (10)'!T133="","",IFERROR(VALUE('query (10)'!T133),""))</f>
        <v>1</v>
      </c>
      <c r="W133" s="40">
        <f>IF('query (10)'!U133="","",'query (10)'!U133)</f>
        <v>0</v>
      </c>
      <c r="X133" s="39">
        <f>IF('query (10)'!V133="","",'query (10)'!V133)</f>
        <v>360</v>
      </c>
      <c r="Y133" s="41">
        <f>IF('query (10)'!W133="","",'query (10)'!W133)</f>
        <v>45975</v>
      </c>
      <c r="Z133" s="41" t="str">
        <f>IF('query (10)'!X133="","",'query (10)'!X133)</f>
        <v/>
      </c>
      <c r="AA133" s="41">
        <f>IF('query (10)'!Y133="","",'query (10)'!Y133)</f>
        <v>45640</v>
      </c>
      <c r="AB133" s="41">
        <f>IF('query (10)'!Z133="","",'query (10)'!Z133)</f>
        <v>46370</v>
      </c>
      <c r="AC133" s="38" t="str">
        <f>IF(OR('query (10)'!AA133="",COUNTIF(Cleaning_Rules!$A$21:$A$26,TRIM('query (10)'!AA133))&gt;0),"",TRIM('query (10)'!AA133))</f>
        <v/>
      </c>
      <c r="AD133" s="38" t="str">
        <f>IF('query (10)'!AB133="","",TRIM(IFERROR(_xlfn.TEXTBEFORE('query (10)'!AB133,"("),'query (10)'!AB133)))</f>
        <v/>
      </c>
      <c r="AE133" s="38" t="str">
        <f>IFERROR(LOWER(TRIM(_xlfn.TEXTBEFORE(_xlfn.TEXTAFTER('query (10)'!AB133,"("),")"))),"")</f>
        <v/>
      </c>
      <c r="AF133" s="38" t="str">
        <f>IF('query (10)'!AD133="","",TRIM('query (10)'!AD133))</f>
        <v>พงษ์พิทักษ์ ศรไชย</v>
      </c>
      <c r="AG133" s="38" t="str">
        <f>IF('query (10)'!AE133="","",TRIM('query (10)'!AE133))</f>
        <v>พงษ์พิทักษ์ ศรไชย</v>
      </c>
      <c r="AH133" s="38" t="str">
        <f>IF('query (10)'!AF133="","",IFERROR(VALUE('query (10)'!AF133),""))</f>
        <v/>
      </c>
      <c r="AI133" s="38" t="str">
        <f>IF('query (10)'!AG133="","",TRIM('query (10)'!AG133))</f>
        <v/>
      </c>
      <c r="AJ133" s="38" t="str">
        <f>IF('query (10)'!AH133="","",IFERROR(VALUE('query (10)'!AH133),""))</f>
        <v/>
      </c>
      <c r="AK133" s="38" t="str">
        <f>IF('query (10)'!AI133="","",TRIM('query (10)'!AI133))</f>
        <v/>
      </c>
      <c r="AL133" s="42">
        <f t="shared" si="10"/>
        <v>2025</v>
      </c>
      <c r="AM133" s="42" t="str">
        <f t="shared" si="11"/>
        <v>2025-11</v>
      </c>
      <c r="AN133" s="42" t="str">
        <f t="shared" ca="1" si="12"/>
        <v/>
      </c>
      <c r="AO133" s="42" t="str">
        <f t="shared" si="13"/>
        <v>WA-1007 | FINISH WASHINE M/C | SB3 | MOTOR | Condition-based Maintenance | Electrical | Inspection | Important | - Check condition of Washing Pump/ Blower motor
- Check insulation of Washing Pump/ Blower motor | พงษ์พิทักษ์ ศรไชย</v>
      </c>
      <c r="AP133" s="42" t="str">
        <f>_xlfn.TEXTJOIN("; ",TRUE,IF(COUNTA('query (10)'!A133:AK133)&lt;=6,"NEAR_EMPTY_ROW",""),IF($K133="","MISSING_STATUS",""),IF(AND($K133="เสร็จสิ้น",$Z133=""),"DONE_NO_ACTUAL_DATE",""),IF(AND($I133="Condition-based Maintenance",$AH133=""),"CBM_NO_MEASUREMENT",""),IF(OR($X133="",$X133=0),"INVALID_PERIOD",""),IF(AND($AA133&lt;&gt;"",$AB133&lt;&gt;"",$AB133&lt;$AA133),"DATE_SEQUENCE_ERROR",""),IF(AND($AB133&lt;&gt;"",$AB133&gt;DATE(2030,12,31)),"DATE_OUTLIER",""),IF($C133="","MISSING_QRCODE",""),IF($J133="UNKNOWN","UNKNOWN_PM_TYPE",""),IF($L133="UNKNOWN","UNKNOWN_STATUS",""))</f>
        <v>DONE_NO_ACTUAL_DATE; CBM_NO_MEASUREMENT</v>
      </c>
      <c r="AQ133" s="42" t="str">
        <f t="shared" si="14"/>
        <v>NO</v>
      </c>
    </row>
    <row r="134" spans="1:43" x14ac:dyDescent="0.3">
      <c r="A134" s="38">
        <f>IF('query (10)'!A134="","",'query (10)'!A134)</f>
        <v>175</v>
      </c>
      <c r="B134" s="38" t="str">
        <f>IF('query (10)'!B134="","",'query (10)'!B134)</f>
        <v/>
      </c>
      <c r="C134" s="38" t="str">
        <f>TRIM(UPPER('query (10)'!M134))</f>
        <v>CH-644</v>
      </c>
      <c r="D134" s="38" t="str">
        <f>TRIM(UPPER(IFERROR(_xlfn.TEXTBEFORE('query (10)'!L134,"("),'query (10)'!L134)))</f>
        <v>NOISE MANUAL INSPECTION M/C</v>
      </c>
      <c r="E134" s="38" t="str">
        <f>IFERROR(TRIM(UPPER(_xlfn.TEXTBEFORE(_xlfn.TEXTAFTER('query (10)'!L134,"("),")"))),"")</f>
        <v/>
      </c>
      <c r="F134" s="38" t="str">
        <f>TRIM('query (10)'!K134)</f>
        <v>SB3</v>
      </c>
      <c r="G134" s="38" t="str">
        <f>IF('query (10)'!J134="","",'query (10)'!J134)</f>
        <v>Motor</v>
      </c>
      <c r="H134" s="38" t="str">
        <f>TRIM(UPPER('query (10)'!J134))</f>
        <v>MOTOR</v>
      </c>
      <c r="I134" s="38" t="str">
        <f>IF('query (10)'!F134="","",'query (10)'!F134)</f>
        <v>Condition-based Maintenance</v>
      </c>
      <c r="J134" s="38" t="str">
        <f>IF('query (10)'!F134="","",IFERROR(INDEX(Cleaning_Rules!$B$14:$B$17,MATCH(TRIM('query (10)'!F134),Cleaning_Rules!$A$14:$A$17,0)),"UNKNOWN"))</f>
        <v>CBM</v>
      </c>
      <c r="K134" s="38" t="str">
        <f>IF('query (10)'!G134="","",'query (10)'!G134)</f>
        <v>เสร็จสิ้น</v>
      </c>
      <c r="L134" s="38" t="str">
        <f>IF('query (10)'!G134="","MISSING",IFERROR(INDEX(Cleaning_Rules!$B$5:$B$10,MATCH(TRIM('query (10)'!G134),Cleaning_Rules!$A$5:$A$10,0)),"UNKNOWN"))</f>
        <v>COMPLETED</v>
      </c>
      <c r="M134" s="38" t="str">
        <f>IF('query (10)'!I134="","",'query (10)'!I134)</f>
        <v>Electrical</v>
      </c>
      <c r="N134" s="38" t="str">
        <f>IF('query (10)'!O134="","",'query (10)'!O134)</f>
        <v>Inspection</v>
      </c>
      <c r="O134" s="38" t="str">
        <f>IF('query (10)'!P134="","",'query (10)'!P134)</f>
        <v>Important</v>
      </c>
      <c r="P134" s="38" t="str">
        <f>IF('query (10)'!N134="","",'query (10)'!N134)</f>
        <v>- Check condition of Spindle motor
- Check insulation of Spindle motor</v>
      </c>
      <c r="Q134" s="38" t="str">
        <f>TRIM('query (10)'!N134)</f>
        <v>- Check condition of Spindle motor
- Check insulation of Spindle motor</v>
      </c>
      <c r="R134" s="38" t="str">
        <f>TRIM(UPPER('query (10)'!R134))</f>
        <v/>
      </c>
      <c r="S134" s="38" t="str">
        <f>TRIM(UPPER('query (10)'!S134))</f>
        <v/>
      </c>
      <c r="T134" s="38" t="str">
        <f>IF('query (10)'!Q134="","",TRIM(UPPER('query (10)'!Q134)))</f>
        <v/>
      </c>
      <c r="U134" s="38" t="str">
        <f>IF('query (10)'!T134="","",'query (10)'!T134)</f>
        <v>1</v>
      </c>
      <c r="V134" s="39">
        <f>IF('query (10)'!T134="","",IFERROR(VALUE('query (10)'!T134),""))</f>
        <v>1</v>
      </c>
      <c r="W134" s="40">
        <f>IF('query (10)'!U134="","",'query (10)'!U134)</f>
        <v>0</v>
      </c>
      <c r="X134" s="39">
        <f>IF('query (10)'!V134="","",'query (10)'!V134)</f>
        <v>360</v>
      </c>
      <c r="Y134" s="41">
        <f>IF('query (10)'!W134="","",'query (10)'!W134)</f>
        <v>45975</v>
      </c>
      <c r="Z134" s="41" t="str">
        <f>IF('query (10)'!X134="","",'query (10)'!X134)</f>
        <v/>
      </c>
      <c r="AA134" s="41">
        <f>IF('query (10)'!Y134="","",'query (10)'!Y134)</f>
        <v>45640</v>
      </c>
      <c r="AB134" s="41">
        <f>IF('query (10)'!Z134="","",'query (10)'!Z134)</f>
        <v>46370</v>
      </c>
      <c r="AC134" s="38" t="str">
        <f>IF(OR('query (10)'!AA134="",COUNTIF(Cleaning_Rules!$A$21:$A$26,TRIM('query (10)'!AA134))&gt;0),"",TRIM('query (10)'!AA134))</f>
        <v/>
      </c>
      <c r="AD134" s="38" t="str">
        <f>IF('query (10)'!AB134="","",TRIM(IFERROR(_xlfn.TEXTBEFORE('query (10)'!AB134,"("),'query (10)'!AB134)))</f>
        <v/>
      </c>
      <c r="AE134" s="38" t="str">
        <f>IFERROR(LOWER(TRIM(_xlfn.TEXTBEFORE(_xlfn.TEXTAFTER('query (10)'!AB134,"("),")"))),"")</f>
        <v/>
      </c>
      <c r="AF134" s="38" t="str">
        <f>IF('query (10)'!AD134="","",TRIM('query (10)'!AD134))</f>
        <v>พงษ์พิทักษ์ ศรไชย</v>
      </c>
      <c r="AG134" s="38" t="str">
        <f>IF('query (10)'!AE134="","",TRIM('query (10)'!AE134))</f>
        <v>พงษ์พิทักษ์ ศรไชย</v>
      </c>
      <c r="AH134" s="38" t="str">
        <f>IF('query (10)'!AF134="","",IFERROR(VALUE('query (10)'!AF134),""))</f>
        <v/>
      </c>
      <c r="AI134" s="38" t="str">
        <f>IF('query (10)'!AG134="","",TRIM('query (10)'!AG134))</f>
        <v/>
      </c>
      <c r="AJ134" s="38" t="str">
        <f>IF('query (10)'!AH134="","",IFERROR(VALUE('query (10)'!AH134),""))</f>
        <v/>
      </c>
      <c r="AK134" s="38" t="str">
        <f>IF('query (10)'!AI134="","",TRIM('query (10)'!AI134))</f>
        <v/>
      </c>
      <c r="AL134" s="42">
        <f t="shared" si="10"/>
        <v>2025</v>
      </c>
      <c r="AM134" s="42" t="str">
        <f t="shared" si="11"/>
        <v>2025-11</v>
      </c>
      <c r="AN134" s="42" t="str">
        <f t="shared" ca="1" si="12"/>
        <v/>
      </c>
      <c r="AO134" s="42" t="str">
        <f t="shared" si="13"/>
        <v>CH-644 | NOISE MANUAL INSPECTION M/C | SB3 | MOTOR | Condition-based Maintenance | Electrical | Inspection | Important | - Check condition of Spindle motor
- Check insulation of Spindle motor | พงษ์พิทักษ์ ศรไชย</v>
      </c>
      <c r="AP134" s="42" t="str">
        <f>_xlfn.TEXTJOIN("; ",TRUE,IF(COUNTA('query (10)'!A134:AK134)&lt;=6,"NEAR_EMPTY_ROW",""),IF($K134="","MISSING_STATUS",""),IF(AND($K134="เสร็จสิ้น",$Z134=""),"DONE_NO_ACTUAL_DATE",""),IF(AND($I134="Condition-based Maintenance",$AH134=""),"CBM_NO_MEASUREMENT",""),IF(OR($X134="",$X134=0),"INVALID_PERIOD",""),IF(AND($AA134&lt;&gt;"",$AB134&lt;&gt;"",$AB134&lt;$AA134),"DATE_SEQUENCE_ERROR",""),IF(AND($AB134&lt;&gt;"",$AB134&gt;DATE(2030,12,31)),"DATE_OUTLIER",""),IF($C134="","MISSING_QRCODE",""),IF($J134="UNKNOWN","UNKNOWN_PM_TYPE",""),IF($L134="UNKNOWN","UNKNOWN_STATUS",""))</f>
        <v>DONE_NO_ACTUAL_DATE; CBM_NO_MEASUREMENT</v>
      </c>
      <c r="AQ134" s="42" t="str">
        <f t="shared" si="14"/>
        <v>NO</v>
      </c>
    </row>
    <row r="135" spans="1:43" x14ac:dyDescent="0.3">
      <c r="A135" s="38">
        <f>IF('query (10)'!A135="","",'query (10)'!A135)</f>
        <v>176</v>
      </c>
      <c r="B135" s="38" t="str">
        <f>IF('query (10)'!B135="","",'query (10)'!B135)</f>
        <v/>
      </c>
      <c r="C135" s="38" t="str">
        <f>TRIM(UPPER('query (10)'!M135))</f>
        <v>CH-297</v>
      </c>
      <c r="D135" s="38" t="str">
        <f>TRIM(UPPER(IFERROR(_xlfn.TEXTBEFORE('query (10)'!L135,"("),'query (10)'!L135)))</f>
        <v>NOISE INSPECTION M/C</v>
      </c>
      <c r="E135" s="38" t="str">
        <f>IFERROR(TRIM(UPPER(_xlfn.TEXTBEFORE(_xlfn.TEXTAFTER('query (10)'!L135,"("),")"))),"")</f>
        <v/>
      </c>
      <c r="F135" s="38" t="str">
        <f>TRIM('query (10)'!K135)</f>
        <v>SB3</v>
      </c>
      <c r="G135" s="38" t="str">
        <f>IF('query (10)'!J135="","",'query (10)'!J135)</f>
        <v>Motor</v>
      </c>
      <c r="H135" s="38" t="str">
        <f>TRIM(UPPER('query (10)'!J135))</f>
        <v>MOTOR</v>
      </c>
      <c r="I135" s="38" t="str">
        <f>IF('query (10)'!F135="","",'query (10)'!F135)</f>
        <v>Condition-based Maintenance</v>
      </c>
      <c r="J135" s="38" t="str">
        <f>IF('query (10)'!F135="","",IFERROR(INDEX(Cleaning_Rules!$B$14:$B$17,MATCH(TRIM('query (10)'!F135),Cleaning_Rules!$A$14:$A$17,0)),"UNKNOWN"))</f>
        <v>CBM</v>
      </c>
      <c r="K135" s="38" t="str">
        <f>IF('query (10)'!G135="","",'query (10)'!G135)</f>
        <v>เสร็จสิ้น</v>
      </c>
      <c r="L135" s="38" t="str">
        <f>IF('query (10)'!G135="","MISSING",IFERROR(INDEX(Cleaning_Rules!$B$5:$B$10,MATCH(TRIM('query (10)'!G135),Cleaning_Rules!$A$5:$A$10,0)),"UNKNOWN"))</f>
        <v>COMPLETED</v>
      </c>
      <c r="M135" s="38" t="str">
        <f>IF('query (10)'!I135="","",'query (10)'!I135)</f>
        <v>Electrical</v>
      </c>
      <c r="N135" s="38" t="str">
        <f>IF('query (10)'!O135="","",'query (10)'!O135)</f>
        <v>Inspection</v>
      </c>
      <c r="O135" s="38" t="str">
        <f>IF('query (10)'!P135="","",'query (10)'!P135)</f>
        <v>Important</v>
      </c>
      <c r="P135" s="38" t="str">
        <f>IF('query (10)'!N135="","",'query (10)'!N135)</f>
        <v>- Check condition of Spindle motor
- Check insulation of Spindle motor</v>
      </c>
      <c r="Q135" s="38" t="str">
        <f>TRIM('query (10)'!N135)</f>
        <v>- Check condition of Spindle motor
- Check insulation of Spindle motor</v>
      </c>
      <c r="R135" s="38" t="str">
        <f>TRIM(UPPER('query (10)'!R135))</f>
        <v/>
      </c>
      <c r="S135" s="38" t="str">
        <f>TRIM(UPPER('query (10)'!S135))</f>
        <v/>
      </c>
      <c r="T135" s="38" t="str">
        <f>IF('query (10)'!Q135="","",TRIM(UPPER('query (10)'!Q135)))</f>
        <v/>
      </c>
      <c r="U135" s="38" t="str">
        <f>IF('query (10)'!T135="","",'query (10)'!T135)</f>
        <v>1</v>
      </c>
      <c r="V135" s="39">
        <f>IF('query (10)'!T135="","",IFERROR(VALUE('query (10)'!T135),""))</f>
        <v>1</v>
      </c>
      <c r="W135" s="40">
        <f>IF('query (10)'!U135="","",'query (10)'!U135)</f>
        <v>0</v>
      </c>
      <c r="X135" s="39">
        <f>IF('query (10)'!V135="","",'query (10)'!V135)</f>
        <v>360</v>
      </c>
      <c r="Y135" s="41">
        <f>IF('query (10)'!W135="","",'query (10)'!W135)</f>
        <v>45975</v>
      </c>
      <c r="Z135" s="41" t="str">
        <f>IF('query (10)'!X135="","",'query (10)'!X135)</f>
        <v/>
      </c>
      <c r="AA135" s="41">
        <f>IF('query (10)'!Y135="","",'query (10)'!Y135)</f>
        <v>45640</v>
      </c>
      <c r="AB135" s="41">
        <f>IF('query (10)'!Z135="","",'query (10)'!Z135)</f>
        <v>46370</v>
      </c>
      <c r="AC135" s="38" t="str">
        <f>IF(OR('query (10)'!AA135="",COUNTIF(Cleaning_Rules!$A$21:$A$26,TRIM('query (10)'!AA135))&gt;0),"",TRIM('query (10)'!AA135))</f>
        <v/>
      </c>
      <c r="AD135" s="38" t="str">
        <f>IF('query (10)'!AB135="","",TRIM(IFERROR(_xlfn.TEXTBEFORE('query (10)'!AB135,"("),'query (10)'!AB135)))</f>
        <v/>
      </c>
      <c r="AE135" s="38" t="str">
        <f>IFERROR(LOWER(TRIM(_xlfn.TEXTBEFORE(_xlfn.TEXTAFTER('query (10)'!AB135,"("),")"))),"")</f>
        <v/>
      </c>
      <c r="AF135" s="38" t="str">
        <f>IF('query (10)'!AD135="","",TRIM('query (10)'!AD135))</f>
        <v>พงษ์พิทักษ์ ศรไชย</v>
      </c>
      <c r="AG135" s="38" t="str">
        <f>IF('query (10)'!AE135="","",TRIM('query (10)'!AE135))</f>
        <v>พงษ์พิทักษ์ ศรไชย</v>
      </c>
      <c r="AH135" s="38" t="str">
        <f>IF('query (10)'!AF135="","",IFERROR(VALUE('query (10)'!AF135),""))</f>
        <v/>
      </c>
      <c r="AI135" s="38" t="str">
        <f>IF('query (10)'!AG135="","",TRIM('query (10)'!AG135))</f>
        <v/>
      </c>
      <c r="AJ135" s="38" t="str">
        <f>IF('query (10)'!AH135="","",IFERROR(VALUE('query (10)'!AH135),""))</f>
        <v/>
      </c>
      <c r="AK135" s="38" t="str">
        <f>IF('query (10)'!AI135="","",TRIM('query (10)'!AI135))</f>
        <v/>
      </c>
      <c r="AL135" s="42">
        <f t="shared" si="10"/>
        <v>2025</v>
      </c>
      <c r="AM135" s="42" t="str">
        <f t="shared" si="11"/>
        <v>2025-11</v>
      </c>
      <c r="AN135" s="42" t="str">
        <f t="shared" ca="1" si="12"/>
        <v/>
      </c>
      <c r="AO135" s="42" t="str">
        <f t="shared" si="13"/>
        <v>CH-297 | NOISE INSPECTION M/C | SB3 | MOTOR | Condition-based Maintenance | Electrical | Inspection | Important | - Check condition of Spindle motor
- Check insulation of Spindle motor | พงษ์พิทักษ์ ศรไชย</v>
      </c>
      <c r="AP135" s="42" t="str">
        <f>_xlfn.TEXTJOIN("; ",TRUE,IF(COUNTA('query (10)'!A135:AK135)&lt;=6,"NEAR_EMPTY_ROW",""),IF($K135="","MISSING_STATUS",""),IF(AND($K135="เสร็จสิ้น",$Z135=""),"DONE_NO_ACTUAL_DATE",""),IF(AND($I135="Condition-based Maintenance",$AH135=""),"CBM_NO_MEASUREMENT",""),IF(OR($X135="",$X135=0),"INVALID_PERIOD",""),IF(AND($AA135&lt;&gt;"",$AB135&lt;&gt;"",$AB135&lt;$AA135),"DATE_SEQUENCE_ERROR",""),IF(AND($AB135&lt;&gt;"",$AB135&gt;DATE(2030,12,31)),"DATE_OUTLIER",""),IF($C135="","MISSING_QRCODE",""),IF($J135="UNKNOWN","UNKNOWN_PM_TYPE",""),IF($L135="UNKNOWN","UNKNOWN_STATUS",""))</f>
        <v>DONE_NO_ACTUAL_DATE; CBM_NO_MEASUREMENT</v>
      </c>
      <c r="AQ135" s="42" t="str">
        <f t="shared" si="14"/>
        <v>NO</v>
      </c>
    </row>
    <row r="136" spans="1:43" x14ac:dyDescent="0.3">
      <c r="A136" s="38">
        <f>IF('query (10)'!A136="","",'query (10)'!A136)</f>
        <v>177</v>
      </c>
      <c r="B136" s="38" t="str">
        <f>IF('query (10)'!B136="","",'query (10)'!B136)</f>
        <v/>
      </c>
      <c r="C136" s="38" t="str">
        <f>TRIM(UPPER('query (10)'!M136))</f>
        <v>GR-277</v>
      </c>
      <c r="D136" s="38" t="str">
        <f>TRIM(UPPER(IFERROR(_xlfn.TEXTBEFORE('query (10)'!L136,"("),'query (10)'!L136)))</f>
        <v>INNER RING BORE GRINDING M/C</v>
      </c>
      <c r="E136" s="38" t="str">
        <f>IFERROR(TRIM(UPPER(_xlfn.TEXTBEFORE(_xlfn.TEXTAFTER('query (10)'!L136,"("),")"))),"")</f>
        <v/>
      </c>
      <c r="F136" s="38" t="str">
        <f>TRIM('query (10)'!K136)</f>
        <v>SB3</v>
      </c>
      <c r="G136" s="38" t="str">
        <f>IF('query (10)'!J136="","",'query (10)'!J136)</f>
        <v>Electrical control</v>
      </c>
      <c r="H136" s="38" t="str">
        <f>TRIM(UPPER('query (10)'!J136))</f>
        <v>ELECTRICAL CONTROL</v>
      </c>
      <c r="I136" s="38" t="str">
        <f>IF('query (10)'!F136="","",'query (10)'!F136)</f>
        <v>Time-based Maintenance</v>
      </c>
      <c r="J136" s="38" t="str">
        <f>IF('query (10)'!F136="","",IFERROR(INDEX(Cleaning_Rules!$B$14:$B$17,MATCH(TRIM('query (10)'!F136),Cleaning_Rules!$A$14:$A$17,0)),"UNKNOWN"))</f>
        <v>TBM</v>
      </c>
      <c r="K136" s="38" t="str">
        <f>IF('query (10)'!G136="","",'query (10)'!G136)</f>
        <v>เสร็จสิ้น</v>
      </c>
      <c r="L136" s="38" t="str">
        <f>IF('query (10)'!G136="","MISSING",IFERROR(INDEX(Cleaning_Rules!$B$5:$B$10,MATCH(TRIM('query (10)'!G136),Cleaning_Rules!$A$5:$A$10,0)),"UNKNOWN"))</f>
        <v>COMPLETED</v>
      </c>
      <c r="M136" s="38" t="str">
        <f>IF('query (10)'!I136="","",'query (10)'!I136)</f>
        <v>Electrical</v>
      </c>
      <c r="N136" s="38" t="str">
        <f>IF('query (10)'!O136="","",'query (10)'!O136)</f>
        <v>Inspection</v>
      </c>
      <c r="O136" s="38" t="str">
        <f>IF('query (10)'!P136="","",'query (10)'!P136)</f>
        <v>Medium</v>
      </c>
      <c r="P136" s="38" t="str">
        <f>IF('query (10)'!N136="","",'query (10)'!N136)</f>
        <v xml:space="preserve">- Check condtion of Reed switch 
- Check condition of proximity </v>
      </c>
      <c r="Q136" s="38" t="str">
        <f>TRIM('query (10)'!N136)</f>
        <v>- Check condtion of Reed switch 
- Check condition of proximity</v>
      </c>
      <c r="R136" s="38" t="str">
        <f>TRIM(UPPER('query (10)'!R136))</f>
        <v/>
      </c>
      <c r="S136" s="38" t="str">
        <f>TRIM(UPPER('query (10)'!S136))</f>
        <v/>
      </c>
      <c r="T136" s="38" t="str">
        <f>IF('query (10)'!Q136="","",TRIM(UPPER('query (10)'!Q136)))</f>
        <v/>
      </c>
      <c r="U136" s="38" t="str">
        <f>IF('query (10)'!T136="","",'query (10)'!T136)</f>
        <v>1</v>
      </c>
      <c r="V136" s="39">
        <f>IF('query (10)'!T136="","",IFERROR(VALUE('query (10)'!T136),""))</f>
        <v>1</v>
      </c>
      <c r="W136" s="40">
        <f>IF('query (10)'!U136="","",'query (10)'!U136)</f>
        <v>0</v>
      </c>
      <c r="X136" s="39">
        <f>IF('query (10)'!V136="","",'query (10)'!V136)</f>
        <v>30</v>
      </c>
      <c r="Y136" s="41">
        <f>IF('query (10)'!W136="","",'query (10)'!W136)</f>
        <v>45976</v>
      </c>
      <c r="Z136" s="41" t="str">
        <f>IF('query (10)'!X136="","",'query (10)'!X136)</f>
        <v/>
      </c>
      <c r="AA136" s="41">
        <f>IF('query (10)'!Y136="","",'query (10)'!Y136)</f>
        <v>45947</v>
      </c>
      <c r="AB136" s="41">
        <f>IF('query (10)'!Z136="","",'query (10)'!Z136)</f>
        <v>46007</v>
      </c>
      <c r="AC136" s="38" t="str">
        <f>IF(OR('query (10)'!AA136="",COUNTIF(Cleaning_Rules!$A$21:$A$26,TRIM('query (10)'!AA136))&gt;0),"",TRIM('query (10)'!AA136))</f>
        <v/>
      </c>
      <c r="AD136" s="38" t="str">
        <f>IF('query (10)'!AB136="","",TRIM(IFERROR(_xlfn.TEXTBEFORE('query (10)'!AB136,"("),'query (10)'!AB136)))</f>
        <v/>
      </c>
      <c r="AE136" s="38" t="str">
        <f>IFERROR(LOWER(TRIM(_xlfn.TEXTBEFORE(_xlfn.TEXTAFTER('query (10)'!AB136,"("),")"))),"")</f>
        <v/>
      </c>
      <c r="AF136" s="38" t="str">
        <f>IF('query (10)'!AD136="","",TRIM('query (10)'!AD136))</f>
        <v>พงษ์พิทักษ์ ศรไชย</v>
      </c>
      <c r="AG136" s="38" t="str">
        <f>IF('query (10)'!AE136="","",TRIM('query (10)'!AE136))</f>
        <v>พงษ์พิทักษ์ ศรไชย</v>
      </c>
      <c r="AH136" s="38" t="str">
        <f>IF('query (10)'!AF136="","",IFERROR(VALUE('query (10)'!AF136),""))</f>
        <v/>
      </c>
      <c r="AI136" s="38" t="str">
        <f>IF('query (10)'!AG136="","",TRIM('query (10)'!AG136))</f>
        <v/>
      </c>
      <c r="AJ136" s="38" t="str">
        <f>IF('query (10)'!AH136="","",IFERROR(VALUE('query (10)'!AH136),""))</f>
        <v/>
      </c>
      <c r="AK136" s="38" t="str">
        <f>IF('query (10)'!AI136="","",TRIM('query (10)'!AI136))</f>
        <v/>
      </c>
      <c r="AL136" s="42">
        <f t="shared" si="10"/>
        <v>2025</v>
      </c>
      <c r="AM136" s="42" t="str">
        <f t="shared" si="11"/>
        <v>2025-11</v>
      </c>
      <c r="AN136" s="42" t="str">
        <f t="shared" ca="1" si="12"/>
        <v/>
      </c>
      <c r="AO136" s="42" t="str">
        <f t="shared" si="13"/>
        <v>GR-277 | INNER RING BORE GRINDING M/C | SB3 | ELECTRICAL CONTROL | Time-based Maintenance | Electrical | Inspection | Medium | - Check condtion of Reed switch 
- Check condition of proximity | พงษ์พิทักษ์ ศรไชย</v>
      </c>
      <c r="AP136" s="42" t="str">
        <f>_xlfn.TEXTJOIN("; ",TRUE,IF(COUNTA('query (10)'!A136:AK136)&lt;=6,"NEAR_EMPTY_ROW",""),IF($K136="","MISSING_STATUS",""),IF(AND($K136="เสร็จสิ้น",$Z136=""),"DONE_NO_ACTUAL_DATE",""),IF(AND($I136="Condition-based Maintenance",$AH136=""),"CBM_NO_MEASUREMENT",""),IF(OR($X136="",$X136=0),"INVALID_PERIOD",""),IF(AND($AA136&lt;&gt;"",$AB136&lt;&gt;"",$AB136&lt;$AA136),"DATE_SEQUENCE_ERROR",""),IF(AND($AB136&lt;&gt;"",$AB136&gt;DATE(2030,12,31)),"DATE_OUTLIER",""),IF($C136="","MISSING_QRCODE",""),IF($J136="UNKNOWN","UNKNOWN_PM_TYPE",""),IF($L136="UNKNOWN","UNKNOWN_STATUS",""))</f>
        <v>DONE_NO_ACTUAL_DATE</v>
      </c>
      <c r="AQ136" s="42" t="str">
        <f t="shared" si="14"/>
        <v>NO</v>
      </c>
    </row>
    <row r="137" spans="1:43" x14ac:dyDescent="0.3">
      <c r="A137" s="38">
        <f>IF('query (10)'!A137="","",'query (10)'!A137)</f>
        <v>178</v>
      </c>
      <c r="B137" s="38" t="str">
        <f>IF('query (10)'!B137="","",'query (10)'!B137)</f>
        <v/>
      </c>
      <c r="C137" s="38" t="str">
        <f>TRIM(UPPER('query (10)'!M137))</f>
        <v>GR-275</v>
      </c>
      <c r="D137" s="38" t="str">
        <f>TRIM(UPPER(IFERROR(_xlfn.TEXTBEFORE('query (10)'!L137,"("),'query (10)'!L137)))</f>
        <v>INNER RING RACEWAY GRINDING M/C</v>
      </c>
      <c r="E137" s="38" t="str">
        <f>IFERROR(TRIM(UPPER(_xlfn.TEXTBEFORE(_xlfn.TEXTAFTER('query (10)'!L137,"("),")"))),"")</f>
        <v/>
      </c>
      <c r="F137" s="38" t="str">
        <f>TRIM('query (10)'!K137)</f>
        <v>SB3</v>
      </c>
      <c r="G137" s="38" t="str">
        <f>IF('query (10)'!J137="","",'query (10)'!J137)</f>
        <v>Electrical control</v>
      </c>
      <c r="H137" s="38" t="str">
        <f>TRIM(UPPER('query (10)'!J137))</f>
        <v>ELECTRICAL CONTROL</v>
      </c>
      <c r="I137" s="38" t="str">
        <f>IF('query (10)'!F137="","",'query (10)'!F137)</f>
        <v>Time-based Maintenance</v>
      </c>
      <c r="J137" s="38" t="str">
        <f>IF('query (10)'!F137="","",IFERROR(INDEX(Cleaning_Rules!$B$14:$B$17,MATCH(TRIM('query (10)'!F137),Cleaning_Rules!$A$14:$A$17,0)),"UNKNOWN"))</f>
        <v>TBM</v>
      </c>
      <c r="K137" s="38" t="str">
        <f>IF('query (10)'!G137="","",'query (10)'!G137)</f>
        <v>เสร็จสิ้น</v>
      </c>
      <c r="L137" s="38" t="str">
        <f>IF('query (10)'!G137="","MISSING",IFERROR(INDEX(Cleaning_Rules!$B$5:$B$10,MATCH(TRIM('query (10)'!G137),Cleaning_Rules!$A$5:$A$10,0)),"UNKNOWN"))</f>
        <v>COMPLETED</v>
      </c>
      <c r="M137" s="38" t="str">
        <f>IF('query (10)'!I137="","",'query (10)'!I137)</f>
        <v>Electrical</v>
      </c>
      <c r="N137" s="38" t="str">
        <f>IF('query (10)'!O137="","",'query (10)'!O137)</f>
        <v>Inspection</v>
      </c>
      <c r="O137" s="38" t="str">
        <f>IF('query (10)'!P137="","",'query (10)'!P137)</f>
        <v>Medium</v>
      </c>
      <c r="P137" s="38" t="str">
        <f>IF('query (10)'!N137="","",'query (10)'!N137)</f>
        <v>- Change motor work head IE1 --&gt; IE3 
- Check condition of tension belt 
- Check condition of proximity</v>
      </c>
      <c r="Q137" s="38" t="str">
        <f>TRIM('query (10)'!N137)</f>
        <v>- Change motor work head IE1 --&gt; IE3 
- Check condition of tension belt 
- Check condition of proximity</v>
      </c>
      <c r="R137" s="38" t="str">
        <f>TRIM(UPPER('query (10)'!R137))</f>
        <v/>
      </c>
      <c r="S137" s="38" t="str">
        <f>TRIM(UPPER('query (10)'!S137))</f>
        <v/>
      </c>
      <c r="T137" s="38" t="str">
        <f>IF('query (10)'!Q137="","",TRIM(UPPER('query (10)'!Q137)))</f>
        <v/>
      </c>
      <c r="U137" s="38" t="str">
        <f>IF('query (10)'!T137="","",'query (10)'!T137)</f>
        <v>1</v>
      </c>
      <c r="V137" s="39">
        <f>IF('query (10)'!T137="","",IFERROR(VALUE('query (10)'!T137),""))</f>
        <v>1</v>
      </c>
      <c r="W137" s="40">
        <f>IF('query (10)'!U137="","",'query (10)'!U137)</f>
        <v>0</v>
      </c>
      <c r="X137" s="39">
        <f>IF('query (10)'!V137="","",'query (10)'!V137)</f>
        <v>30</v>
      </c>
      <c r="Y137" s="41">
        <f>IF('query (10)'!W137="","",'query (10)'!W137)</f>
        <v>45976</v>
      </c>
      <c r="Z137" s="41" t="str">
        <f>IF('query (10)'!X137="","",'query (10)'!X137)</f>
        <v/>
      </c>
      <c r="AA137" s="41">
        <f>IF('query (10)'!Y137="","",'query (10)'!Y137)</f>
        <v>45947</v>
      </c>
      <c r="AB137" s="41">
        <f>IF('query (10)'!Z137="","",'query (10)'!Z137)</f>
        <v>46007</v>
      </c>
      <c r="AC137" s="38" t="str">
        <f>IF(OR('query (10)'!AA137="",COUNTIF(Cleaning_Rules!$A$21:$A$26,TRIM('query (10)'!AA137))&gt;0),"",TRIM('query (10)'!AA137))</f>
        <v/>
      </c>
      <c r="AD137" s="38" t="str">
        <f>IF('query (10)'!AB137="","",TRIM(IFERROR(_xlfn.TEXTBEFORE('query (10)'!AB137,"("),'query (10)'!AB137)))</f>
        <v/>
      </c>
      <c r="AE137" s="38" t="str">
        <f>IFERROR(LOWER(TRIM(_xlfn.TEXTBEFORE(_xlfn.TEXTAFTER('query (10)'!AB137,"("),")"))),"")</f>
        <v/>
      </c>
      <c r="AF137" s="38" t="str">
        <f>IF('query (10)'!AD137="","",TRIM('query (10)'!AD137))</f>
        <v>พงษ์พิทักษ์ ศรไชย</v>
      </c>
      <c r="AG137" s="38" t="str">
        <f>IF('query (10)'!AE137="","",TRIM('query (10)'!AE137))</f>
        <v>พงษ์พิทักษ์ ศรไชย</v>
      </c>
      <c r="AH137" s="38" t="str">
        <f>IF('query (10)'!AF137="","",IFERROR(VALUE('query (10)'!AF137),""))</f>
        <v/>
      </c>
      <c r="AI137" s="38" t="str">
        <f>IF('query (10)'!AG137="","",TRIM('query (10)'!AG137))</f>
        <v/>
      </c>
      <c r="AJ137" s="38" t="str">
        <f>IF('query (10)'!AH137="","",IFERROR(VALUE('query (10)'!AH137),""))</f>
        <v/>
      </c>
      <c r="AK137" s="38" t="str">
        <f>IF('query (10)'!AI137="","",TRIM('query (10)'!AI137))</f>
        <v/>
      </c>
      <c r="AL137" s="42">
        <f t="shared" si="10"/>
        <v>2025</v>
      </c>
      <c r="AM137" s="42" t="str">
        <f t="shared" si="11"/>
        <v>2025-11</v>
      </c>
      <c r="AN137" s="42" t="str">
        <f t="shared" ca="1" si="12"/>
        <v/>
      </c>
      <c r="AO137" s="42" t="str">
        <f t="shared" si="13"/>
        <v>GR-275 | INNER RING RACEWAY GRINDING M/C | SB3 | ELECTRICAL CONTROL | Time-based Maintenance | Electrical | Inspection | Medium | - Change motor work head IE1 --&gt; IE3 
- Check condition of tension belt 
- Check condition of proximity | พงษ์พิทักษ์ ศรไชย</v>
      </c>
      <c r="AP137" s="42" t="str">
        <f>_xlfn.TEXTJOIN("; ",TRUE,IF(COUNTA('query (10)'!A137:AK137)&lt;=6,"NEAR_EMPTY_ROW",""),IF($K137="","MISSING_STATUS",""),IF(AND($K137="เสร็จสิ้น",$Z137=""),"DONE_NO_ACTUAL_DATE",""),IF(AND($I137="Condition-based Maintenance",$AH137=""),"CBM_NO_MEASUREMENT",""),IF(OR($X137="",$X137=0),"INVALID_PERIOD",""),IF(AND($AA137&lt;&gt;"",$AB137&lt;&gt;"",$AB137&lt;$AA137),"DATE_SEQUENCE_ERROR",""),IF(AND($AB137&lt;&gt;"",$AB137&gt;DATE(2030,12,31)),"DATE_OUTLIER",""),IF($C137="","MISSING_QRCODE",""),IF($J137="UNKNOWN","UNKNOWN_PM_TYPE",""),IF($L137="UNKNOWN","UNKNOWN_STATUS",""))</f>
        <v>DONE_NO_ACTUAL_DATE</v>
      </c>
      <c r="AQ137" s="42" t="str">
        <f t="shared" si="14"/>
        <v>NO</v>
      </c>
    </row>
    <row r="138" spans="1:43" x14ac:dyDescent="0.3">
      <c r="A138" s="38">
        <f>IF('query (10)'!A138="","",'query (10)'!A138)</f>
        <v>182</v>
      </c>
      <c r="B138" s="38" t="str">
        <f>IF('query (10)'!B138="","",'query (10)'!B138)</f>
        <v/>
      </c>
      <c r="C138" s="38" t="str">
        <f>TRIM(UPPER('query (10)'!M138))</f>
        <v>GR-265</v>
      </c>
      <c r="D138" s="38" t="str">
        <f>TRIM(UPPER(IFERROR(_xlfn.TEXTBEFORE('query (10)'!L138,"("),'query (10)'!L138)))</f>
        <v>OUTER RING RACEWAY GRINDING MACHINE</v>
      </c>
      <c r="E138" s="38" t="str">
        <f>IFERROR(TRIM(UPPER(_xlfn.TEXTBEFORE(_xlfn.TEXTAFTER('query (10)'!L138,"("),")"))),"")</f>
        <v/>
      </c>
      <c r="F138" s="38" t="str">
        <f>TRIM('query (10)'!K138)</f>
        <v>KWD2</v>
      </c>
      <c r="G138" s="38" t="str">
        <f>IF('query (10)'!J138="","",'query (10)'!J138)</f>
        <v>Motor</v>
      </c>
      <c r="H138" s="38" t="str">
        <f>TRIM(UPPER('query (10)'!J138))</f>
        <v>MOTOR</v>
      </c>
      <c r="I138" s="38" t="str">
        <f>IF('query (10)'!F138="","",'query (10)'!F138)</f>
        <v>Time-based Maintenance</v>
      </c>
      <c r="J138" s="38" t="str">
        <f>IF('query (10)'!F138="","",IFERROR(INDEX(Cleaning_Rules!$B$14:$B$17,MATCH(TRIM('query (10)'!F138),Cleaning_Rules!$A$14:$A$17,0)),"UNKNOWN"))</f>
        <v>TBM</v>
      </c>
      <c r="K138" s="38" t="str">
        <f>IF('query (10)'!G138="","",'query (10)'!G138)</f>
        <v>แก้ไขแผน</v>
      </c>
      <c r="L138" s="38" t="str">
        <f>IF('query (10)'!G138="","MISSING",IFERROR(INDEX(Cleaning_Rules!$B$5:$B$10,MATCH(TRIM('query (10)'!G138),Cleaning_Rules!$A$5:$A$10,0)),"UNKNOWN"))</f>
        <v>PLAN_REVISED</v>
      </c>
      <c r="M138" s="38" t="str">
        <f>IF('query (10)'!I138="","",'query (10)'!I138)</f>
        <v>Electrical</v>
      </c>
      <c r="N138" s="38" t="str">
        <f>IF('query (10)'!O138="","",'query (10)'!O138)</f>
        <v>Measure</v>
      </c>
      <c r="O138" s="38" t="str">
        <f>IF('query (10)'!P138="","",'query (10)'!P138)</f>
        <v>Important</v>
      </c>
      <c r="P138" s="38" t="str">
        <f>IF('query (10)'!N138="","",'query (10)'!N138)</f>
        <v>1.ตรวจวัดค่าความเป็นฉนวนของมอเตอร์แต่ละตัว (Motor Insulation Test: M2 – Work Head, M3 – Wheel Head, M4 – Dress Motor)
2.ตรวจสอบสภาพสายไฟและขั้วต่อ (Cable &amp; Terminal Condition)
3.ตรวจสอบเสียงและการสั่นสะเทือนขณะมอเตอร์ทำงาน (Noise &amp; Vibration Check)
4.ตรวจสอบอุณหภูมิและสภาพการระบายความร้อนของมอเตอร์ (Motor Temperature &amp; Cooling Condition)
5.ตรวจสอบจุดยึดและฐานมอเตอร์ (Mounting &amp; Alignment)
6.ทำความสะอาดพื้นที่รอบมอเตอร์และอุปกรณ์ควบคุม (Cleaning)
7.บันทึกผลการตรวจสอบและเปรียบเทียบค่ากับเกณฑ์มาตรฐาน (Record &amp; Evaluate Results)</v>
      </c>
      <c r="Q138" s="38" t="str">
        <f>TRIM('query (10)'!N138)</f>
        <v>1.ตรวจวัดค่าความเป็นฉนวนของมอเตอร์แต่ละตัว (Motor Insulation Test: M2 – Work Head, M3 – Wheel Head, M4 – Dress Motor)
2.ตรวจสอบสภาพสายไฟและขั้วต่อ (Cable &amp; Terminal Condition)
3.ตรวจสอบเสียงและการสั่นสะเทือนขณะมอเตอร์ทำงาน (Noise &amp; Vibration Check)
4.ตรวจสอบอุณหภูมิและสภาพการระบายความร้อนของมอเตอร์ (Motor Temperature &amp; Cooling Condition)
5.ตรวจสอบจุดยึดและฐานมอเตอร์ (Mounting &amp; Alignment)
6.ทำความสะอาดพื้นที่รอบมอเตอร์และอุปกรณ์ควบคุม (Cleaning)
7.บันทึกผลการตรวจสอบและเปรียบเทียบค่ากับเกณฑ์มาตรฐาน (Record &amp; Evaluate Results)</v>
      </c>
      <c r="R138" s="38" t="str">
        <f>TRIM(UPPER('query (10)'!R138))</f>
        <v/>
      </c>
      <c r="S138" s="38" t="str">
        <f>TRIM(UPPER('query (10)'!S138))</f>
        <v/>
      </c>
      <c r="T138" s="38" t="str">
        <f>IF('query (10)'!Q138="","",TRIM(UPPER('query (10)'!Q138)))</f>
        <v/>
      </c>
      <c r="U138" s="38" t="str">
        <f>IF('query (10)'!T138="","",'query (10)'!T138)</f>
        <v>0</v>
      </c>
      <c r="V138" s="39">
        <f>IF('query (10)'!T138="","",IFERROR(VALUE('query (10)'!T138),""))</f>
        <v>0</v>
      </c>
      <c r="W138" s="40">
        <f>IF('query (10)'!U138="","",'query (10)'!U138)</f>
        <v>0</v>
      </c>
      <c r="X138" s="39">
        <f>IF('query (10)'!V138="","",'query (10)'!V138)</f>
        <v>360</v>
      </c>
      <c r="Y138" s="41">
        <f>IF('query (10)'!W138="","",'query (10)'!W138)</f>
        <v>45962</v>
      </c>
      <c r="Z138" s="41" t="str">
        <f>IF('query (10)'!X138="","",'query (10)'!X138)</f>
        <v/>
      </c>
      <c r="AA138" s="41">
        <f>IF('query (10)'!Y138="","",'query (10)'!Y138)</f>
        <v>45628</v>
      </c>
      <c r="AB138" s="41">
        <f>IF('query (10)'!Z138="","",'query (10)'!Z138)</f>
        <v>45988</v>
      </c>
      <c r="AC138" s="38" t="str">
        <f>IF(OR('query (10)'!AA138="",COUNTIF(Cleaning_Rules!$A$21:$A$26,TRIM('query (10)'!AA138))&gt;0),"",TRIM('query (10)'!AA138))</f>
        <v>ถ่ายรูปและบันทึกลงระบบด้วยครับ</v>
      </c>
      <c r="AD138" s="38" t="str">
        <f>IF('query (10)'!AB138="","",TRIM(IFERROR(_xlfn.TEXTBEFORE('query (10)'!AB138,"("),'query (10)'!AB138)))</f>
        <v/>
      </c>
      <c r="AE138" s="38" t="str">
        <f>IFERROR(LOWER(TRIM(_xlfn.TEXTBEFORE(_xlfn.TEXTAFTER('query (10)'!AB138,"("),")"))),"")</f>
        <v/>
      </c>
      <c r="AF138" s="38" t="str">
        <f>IF('query (10)'!AD138="","",TRIM('query (10)'!AD138))</f>
        <v>ณัฐดนัย จุฑาเทพ</v>
      </c>
      <c r="AG138" s="38" t="str">
        <f>IF('query (10)'!AE138="","",TRIM('query (10)'!AE138))</f>
        <v>อัมรินทร์ รักษาพล</v>
      </c>
      <c r="AH138" s="38" t="str">
        <f>IF('query (10)'!AF138="","",IFERROR(VALUE('query (10)'!AF138),""))</f>
        <v/>
      </c>
      <c r="AI138" s="38" t="str">
        <f>IF('query (10)'!AG138="","",TRIM('query (10)'!AG138))</f>
        <v/>
      </c>
      <c r="AJ138" s="38" t="str">
        <f>IF('query (10)'!AH138="","",IFERROR(VALUE('query (10)'!AH138),""))</f>
        <v/>
      </c>
      <c r="AK138" s="38" t="str">
        <f>IF('query (10)'!AI138="","",TRIM('query (10)'!AI138))</f>
        <v/>
      </c>
      <c r="AL138" s="42">
        <f t="shared" si="10"/>
        <v>2025</v>
      </c>
      <c r="AM138" s="42" t="str">
        <f t="shared" si="11"/>
        <v>2025-11</v>
      </c>
      <c r="AN138" s="42" t="str">
        <f t="shared" ca="1" si="12"/>
        <v>OVERDUE</v>
      </c>
      <c r="AO138" s="42" t="str">
        <f t="shared" si="13"/>
        <v>GR-265 | OUTER RING RACEWAY GRINDING MACHINE | KWD2 | MOTOR | Time-based Maintenance | Electrical | Measure | Important | 1.ตรวจวัดค่าความเป็นฉนวนของมอเตอร์แต่ละตัว (Motor Insulation Test: M2 – Work Head, M3 – Wheel Head, M4 – Dress Motor)
2.ตรวจสอบสภาพสายไฟและขั้วต่อ (Cable &amp; Terminal Condition)
3.ตรวจสอบเสียงและการสั่นสะเทือนขณะมอเตอร์ทำงาน (Noise &amp; Vibration Check)
4.ตรวจสอบอุณหภูมิและสภาพการระบายความร้อนของมอเตอร์ (Motor Temperature &amp; Cooling Condition)
5.ตรวจสอบจุดยึดและฐานมอเตอร์ (Mounting &amp; Alignment)
6.ทำความสะอาดพื้นที่รอบมอเตอร์และอุปกรณ์ควบคุม (Cleaning)
7.บันทึกผลการตรวจสอบและเปรียบเทียบค่ากับเกณฑ์มาตรฐาน (Record &amp; Evaluate Results) | ถ่ายรูปและบันทึกลงระบบด้วยครับ | อัมรินทร์ รักษาพล</v>
      </c>
      <c r="AP138" s="42" t="str">
        <f>_xlfn.TEXTJOIN("; ",TRUE,IF(COUNTA('query (10)'!A138:AK138)&lt;=6,"NEAR_EMPTY_ROW",""),IF($K138="","MISSING_STATUS",""),IF(AND($K138="เสร็จสิ้น",$Z138=""),"DONE_NO_ACTUAL_DATE",""),IF(AND($I138="Condition-based Maintenance",$AH138=""),"CBM_NO_MEASUREMENT",""),IF(OR($X138="",$X138=0),"INVALID_PERIOD",""),IF(AND($AA138&lt;&gt;"",$AB138&lt;&gt;"",$AB138&lt;$AA138),"DATE_SEQUENCE_ERROR",""),IF(AND($AB138&lt;&gt;"",$AB138&gt;DATE(2030,12,31)),"DATE_OUTLIER",""),IF($C138="","MISSING_QRCODE",""),IF($J138="UNKNOWN","UNKNOWN_PM_TYPE",""),IF($L138="UNKNOWN","UNKNOWN_STATUS",""))</f>
        <v/>
      </c>
      <c r="AQ138" s="42" t="str">
        <f t="shared" si="14"/>
        <v>NO</v>
      </c>
    </row>
    <row r="139" spans="1:43" x14ac:dyDescent="0.3">
      <c r="A139" s="38">
        <f>IF('query (10)'!A139="","",'query (10)'!A139)</f>
        <v>184</v>
      </c>
      <c r="B139" s="38" t="str">
        <f>IF('query (10)'!B139="","",'query (10)'!B139)</f>
        <v/>
      </c>
      <c r="C139" s="38" t="str">
        <f>TRIM(UPPER('query (10)'!M139))</f>
        <v>AS-299</v>
      </c>
      <c r="D139" s="38" t="str">
        <f>TRIM(UPPER(IFERROR(_xlfn.TEXTBEFORE('query (10)'!L139,"("),'query (10)'!L139)))</f>
        <v>SEAL PRESS NO.1 M/C</v>
      </c>
      <c r="E139" s="38" t="str">
        <f>IFERROR(TRIM(UPPER(_xlfn.TEXTBEFORE(_xlfn.TEXTAFTER('query (10)'!L139,"("),")"))),"")</f>
        <v/>
      </c>
      <c r="F139" s="38" t="str">
        <f>TRIM('query (10)'!K139)</f>
        <v>SB3</v>
      </c>
      <c r="G139" s="38" t="str">
        <f>IF('query (10)'!J139="","",'query (10)'!J139)</f>
        <v>Electrical control</v>
      </c>
      <c r="H139" s="38" t="str">
        <f>TRIM(UPPER('query (10)'!J139))</f>
        <v>ELECTRICAL CONTROL</v>
      </c>
      <c r="I139" s="38" t="str">
        <f>IF('query (10)'!F139="","",'query (10)'!F139)</f>
        <v>Time-based Maintenance</v>
      </c>
      <c r="J139" s="38" t="str">
        <f>IF('query (10)'!F139="","",IFERROR(INDEX(Cleaning_Rules!$B$14:$B$17,MATCH(TRIM('query (10)'!F139),Cleaning_Rules!$A$14:$A$17,0)),"UNKNOWN"))</f>
        <v>TBM</v>
      </c>
      <c r="K139" s="38" t="str">
        <f>IF('query (10)'!G139="","",'query (10)'!G139)</f>
        <v>เสร็จสิ้น</v>
      </c>
      <c r="L139" s="38" t="str">
        <f>IF('query (10)'!G139="","MISSING",IFERROR(INDEX(Cleaning_Rules!$B$5:$B$10,MATCH(TRIM('query (10)'!G139),Cleaning_Rules!$A$5:$A$10,0)),"UNKNOWN"))</f>
        <v>COMPLETED</v>
      </c>
      <c r="M139" s="38" t="str">
        <f>IF('query (10)'!I139="","",'query (10)'!I139)</f>
        <v>Electrical</v>
      </c>
      <c r="N139" s="38" t="str">
        <f>IF('query (10)'!O139="","",'query (10)'!O139)</f>
        <v>Inspection</v>
      </c>
      <c r="O139" s="38" t="str">
        <f>IF('query (10)'!P139="","",'query (10)'!P139)</f>
        <v>Medium</v>
      </c>
      <c r="P139" s="38" t="str">
        <f>IF('query (10)'!N139="","",'query (10)'!N139)</f>
        <v>- Check condition of reed switch</v>
      </c>
      <c r="Q139" s="38" t="str">
        <f>TRIM('query (10)'!N139)</f>
        <v>- Check condition of reed switch</v>
      </c>
      <c r="R139" s="38" t="str">
        <f>TRIM(UPPER('query (10)'!R139))</f>
        <v/>
      </c>
      <c r="S139" s="38" t="str">
        <f>TRIM(UPPER('query (10)'!S139))</f>
        <v/>
      </c>
      <c r="T139" s="38" t="str">
        <f>IF('query (10)'!Q139="","",TRIM(UPPER('query (10)'!Q139)))</f>
        <v/>
      </c>
      <c r="U139" s="38" t="str">
        <f>IF('query (10)'!T139="","",'query (10)'!T139)</f>
        <v>1</v>
      </c>
      <c r="V139" s="39">
        <f>IF('query (10)'!T139="","",IFERROR(VALUE('query (10)'!T139),""))</f>
        <v>1</v>
      </c>
      <c r="W139" s="40">
        <f>IF('query (10)'!U139="","",'query (10)'!U139)</f>
        <v>0</v>
      </c>
      <c r="X139" s="39">
        <f>IF('query (10)'!V139="","",'query (10)'!V139)</f>
        <v>30</v>
      </c>
      <c r="Y139" s="41">
        <f>IF('query (10)'!W139="","",'query (10)'!W139)</f>
        <v>45976</v>
      </c>
      <c r="Z139" s="41" t="str">
        <f>IF('query (10)'!X139="","",'query (10)'!X139)</f>
        <v/>
      </c>
      <c r="AA139" s="41">
        <f>IF('query (10)'!Y139="","",'query (10)'!Y139)</f>
        <v>45947</v>
      </c>
      <c r="AB139" s="41">
        <f>IF('query (10)'!Z139="","",'query (10)'!Z139)</f>
        <v>45977</v>
      </c>
      <c r="AC139" s="38" t="str">
        <f>IF(OR('query (10)'!AA139="",COUNTIF(Cleaning_Rules!$A$21:$A$26,TRIM('query (10)'!AA139))&gt;0),"",TRIM('query (10)'!AA139))</f>
        <v/>
      </c>
      <c r="AD139" s="38" t="str">
        <f>IF('query (10)'!AB139="","",TRIM(IFERROR(_xlfn.TEXTBEFORE('query (10)'!AB139,"("),'query (10)'!AB139)))</f>
        <v/>
      </c>
      <c r="AE139" s="38" t="str">
        <f>IFERROR(LOWER(TRIM(_xlfn.TEXTBEFORE(_xlfn.TEXTAFTER('query (10)'!AB139,"("),")"))),"")</f>
        <v/>
      </c>
      <c r="AF139" s="38" t="str">
        <f>IF('query (10)'!AD139="","",TRIM('query (10)'!AD139))</f>
        <v>พงษ์พิทักษ์ ศรไชย</v>
      </c>
      <c r="AG139" s="38" t="str">
        <f>IF('query (10)'!AE139="","",TRIM('query (10)'!AE139))</f>
        <v>พงษ์พิทักษ์ ศรไชย</v>
      </c>
      <c r="AH139" s="38" t="str">
        <f>IF('query (10)'!AF139="","",IFERROR(VALUE('query (10)'!AF139),""))</f>
        <v/>
      </c>
      <c r="AI139" s="38" t="str">
        <f>IF('query (10)'!AG139="","",TRIM('query (10)'!AG139))</f>
        <v/>
      </c>
      <c r="AJ139" s="38" t="str">
        <f>IF('query (10)'!AH139="","",IFERROR(VALUE('query (10)'!AH139),""))</f>
        <v/>
      </c>
      <c r="AK139" s="38" t="str">
        <f>IF('query (10)'!AI139="","",TRIM('query (10)'!AI139))</f>
        <v/>
      </c>
      <c r="AL139" s="42">
        <f t="shared" si="10"/>
        <v>2025</v>
      </c>
      <c r="AM139" s="42" t="str">
        <f t="shared" si="11"/>
        <v>2025-11</v>
      </c>
      <c r="AN139" s="42" t="str">
        <f t="shared" ca="1" si="12"/>
        <v/>
      </c>
      <c r="AO139" s="42" t="str">
        <f t="shared" si="13"/>
        <v>AS-299 | SEAL PRESS NO.1 M/C | SB3 | ELECTRICAL CONTROL | Time-based Maintenance | Electrical | Inspection | Medium | - Check condition of reed switch | พงษ์พิทักษ์ ศรไชย</v>
      </c>
      <c r="AP139" s="42" t="str">
        <f>_xlfn.TEXTJOIN("; ",TRUE,IF(COUNTA('query (10)'!A139:AK139)&lt;=6,"NEAR_EMPTY_ROW",""),IF($K139="","MISSING_STATUS",""),IF(AND($K139="เสร็จสิ้น",$Z139=""),"DONE_NO_ACTUAL_DATE",""),IF(AND($I139="Condition-based Maintenance",$AH139=""),"CBM_NO_MEASUREMENT",""),IF(OR($X139="",$X139=0),"INVALID_PERIOD",""),IF(AND($AA139&lt;&gt;"",$AB139&lt;&gt;"",$AB139&lt;$AA139),"DATE_SEQUENCE_ERROR",""),IF(AND($AB139&lt;&gt;"",$AB139&gt;DATE(2030,12,31)),"DATE_OUTLIER",""),IF($C139="","MISSING_QRCODE",""),IF($J139="UNKNOWN","UNKNOWN_PM_TYPE",""),IF($L139="UNKNOWN","UNKNOWN_STATUS",""))</f>
        <v>DONE_NO_ACTUAL_DATE</v>
      </c>
      <c r="AQ139" s="42" t="str">
        <f t="shared" si="14"/>
        <v>NO</v>
      </c>
    </row>
    <row r="140" spans="1:43" x14ac:dyDescent="0.3">
      <c r="A140" s="38">
        <f>IF('query (10)'!A140="","",'query (10)'!A140)</f>
        <v>185</v>
      </c>
      <c r="B140" s="38" t="str">
        <f>IF('query (10)'!B140="","",'query (10)'!B140)</f>
        <v/>
      </c>
      <c r="C140" s="38" t="str">
        <f>TRIM(UPPER('query (10)'!M140))</f>
        <v>WA-1007</v>
      </c>
      <c r="D140" s="38" t="str">
        <f>TRIM(UPPER(IFERROR(_xlfn.TEXTBEFORE('query (10)'!L140,"("),'query (10)'!L140)))</f>
        <v>FINISH WASHINE M/C</v>
      </c>
      <c r="E140" s="38" t="str">
        <f>IFERROR(TRIM(UPPER(_xlfn.TEXTBEFORE(_xlfn.TEXTAFTER('query (10)'!L140,"("),")"))),"")</f>
        <v/>
      </c>
      <c r="F140" s="38" t="str">
        <f>TRIM('query (10)'!K140)</f>
        <v>SB3</v>
      </c>
      <c r="G140" s="38" t="str">
        <f>IF('query (10)'!J140="","",'query (10)'!J140)</f>
        <v>Electrical Control</v>
      </c>
      <c r="H140" s="38" t="str">
        <f>TRIM(UPPER('query (10)'!J140))</f>
        <v>ELECTRICAL CONTROL</v>
      </c>
      <c r="I140" s="38" t="str">
        <f>IF('query (10)'!F140="","",'query (10)'!F140)</f>
        <v>Time-based Maintenance</v>
      </c>
      <c r="J140" s="38" t="str">
        <f>IF('query (10)'!F140="","",IFERROR(INDEX(Cleaning_Rules!$B$14:$B$17,MATCH(TRIM('query (10)'!F140),Cleaning_Rules!$A$14:$A$17,0)),"UNKNOWN"))</f>
        <v>TBM</v>
      </c>
      <c r="K140" s="38" t="str">
        <f>IF('query (10)'!G140="","",'query (10)'!G140)</f>
        <v>เสร็จสิ้น</v>
      </c>
      <c r="L140" s="38" t="str">
        <f>IF('query (10)'!G140="","MISSING",IFERROR(INDEX(Cleaning_Rules!$B$5:$B$10,MATCH(TRIM('query (10)'!G140),Cleaning_Rules!$A$5:$A$10,0)),"UNKNOWN"))</f>
        <v>COMPLETED</v>
      </c>
      <c r="M140" s="38" t="str">
        <f>IF('query (10)'!I140="","",'query (10)'!I140)</f>
        <v>Electrical</v>
      </c>
      <c r="N140" s="38" t="str">
        <f>IF('query (10)'!O140="","",'query (10)'!O140)</f>
        <v>Inspection</v>
      </c>
      <c r="O140" s="38" t="str">
        <f>IF('query (10)'!P140="","",'query (10)'!P140)</f>
        <v>Medium</v>
      </c>
      <c r="P140" s="38" t="str">
        <f>IF('query (10)'!N140="","",'query (10)'!N140)</f>
        <v>- Check condition of Reed switch
- Check condition of Photo sensor</v>
      </c>
      <c r="Q140" s="38" t="str">
        <f>TRIM('query (10)'!N140)</f>
        <v>- Check condition of Reed switch
- Check condition of Photo sensor</v>
      </c>
      <c r="R140" s="38" t="str">
        <f>TRIM(UPPER('query (10)'!R140))</f>
        <v/>
      </c>
      <c r="S140" s="38" t="str">
        <f>TRIM(UPPER('query (10)'!S140))</f>
        <v/>
      </c>
      <c r="T140" s="38" t="str">
        <f>IF('query (10)'!Q140="","",TRIM(UPPER('query (10)'!Q140)))</f>
        <v/>
      </c>
      <c r="U140" s="38" t="str">
        <f>IF('query (10)'!T140="","",'query (10)'!T140)</f>
        <v>1</v>
      </c>
      <c r="V140" s="39">
        <f>IF('query (10)'!T140="","",IFERROR(VALUE('query (10)'!T140),""))</f>
        <v>1</v>
      </c>
      <c r="W140" s="40">
        <f>IF('query (10)'!U140="","",'query (10)'!U140)</f>
        <v>0</v>
      </c>
      <c r="X140" s="39">
        <f>IF('query (10)'!V140="","",'query (10)'!V140)</f>
        <v>30</v>
      </c>
      <c r="Y140" s="41">
        <f>IF('query (10)'!W140="","",'query (10)'!W140)</f>
        <v>45976</v>
      </c>
      <c r="Z140" s="41" t="str">
        <f>IF('query (10)'!X140="","",'query (10)'!X140)</f>
        <v/>
      </c>
      <c r="AA140" s="41">
        <f>IF('query (10)'!Y140="","",'query (10)'!Y140)</f>
        <v>45947</v>
      </c>
      <c r="AB140" s="41">
        <f>IF('query (10)'!Z140="","",'query (10)'!Z140)</f>
        <v>45977</v>
      </c>
      <c r="AC140" s="38" t="str">
        <f>IF(OR('query (10)'!AA140="",COUNTIF(Cleaning_Rules!$A$21:$A$26,TRIM('query (10)'!AA140))&gt;0),"",TRIM('query (10)'!AA140))</f>
        <v/>
      </c>
      <c r="AD140" s="38" t="str">
        <f>IF('query (10)'!AB140="","",TRIM(IFERROR(_xlfn.TEXTBEFORE('query (10)'!AB140,"("),'query (10)'!AB140)))</f>
        <v/>
      </c>
      <c r="AE140" s="38" t="str">
        <f>IFERROR(LOWER(TRIM(_xlfn.TEXTBEFORE(_xlfn.TEXTAFTER('query (10)'!AB140,"("),")"))),"")</f>
        <v/>
      </c>
      <c r="AF140" s="38" t="str">
        <f>IF('query (10)'!AD140="","",TRIM('query (10)'!AD140))</f>
        <v>พงษ์พิทักษ์ ศรไชย</v>
      </c>
      <c r="AG140" s="38" t="str">
        <f>IF('query (10)'!AE140="","",TRIM('query (10)'!AE140))</f>
        <v>พงษ์พิทักษ์ ศรไชย</v>
      </c>
      <c r="AH140" s="38" t="str">
        <f>IF('query (10)'!AF140="","",IFERROR(VALUE('query (10)'!AF140),""))</f>
        <v/>
      </c>
      <c r="AI140" s="38" t="str">
        <f>IF('query (10)'!AG140="","",TRIM('query (10)'!AG140))</f>
        <v/>
      </c>
      <c r="AJ140" s="38" t="str">
        <f>IF('query (10)'!AH140="","",IFERROR(VALUE('query (10)'!AH140),""))</f>
        <v/>
      </c>
      <c r="AK140" s="38" t="str">
        <f>IF('query (10)'!AI140="","",TRIM('query (10)'!AI140))</f>
        <v/>
      </c>
      <c r="AL140" s="42">
        <f t="shared" si="10"/>
        <v>2025</v>
      </c>
      <c r="AM140" s="42" t="str">
        <f t="shared" si="11"/>
        <v>2025-11</v>
      </c>
      <c r="AN140" s="42" t="str">
        <f t="shared" ca="1" si="12"/>
        <v/>
      </c>
      <c r="AO140" s="42" t="str">
        <f t="shared" si="13"/>
        <v>WA-1007 | FINISH WASHINE M/C | SB3 | ELECTRICAL CONTROL | Time-based Maintenance | Electrical | Inspection | Medium | - Check condition of Reed switch
- Check condition of Photo sensor | พงษ์พิทักษ์ ศรไชย</v>
      </c>
      <c r="AP140" s="42" t="str">
        <f>_xlfn.TEXTJOIN("; ",TRUE,IF(COUNTA('query (10)'!A140:AK140)&lt;=6,"NEAR_EMPTY_ROW",""),IF($K140="","MISSING_STATUS",""),IF(AND($K140="เสร็จสิ้น",$Z140=""),"DONE_NO_ACTUAL_DATE",""),IF(AND($I140="Condition-based Maintenance",$AH140=""),"CBM_NO_MEASUREMENT",""),IF(OR($X140="",$X140=0),"INVALID_PERIOD",""),IF(AND($AA140&lt;&gt;"",$AB140&lt;&gt;"",$AB140&lt;$AA140),"DATE_SEQUENCE_ERROR",""),IF(AND($AB140&lt;&gt;"",$AB140&gt;DATE(2030,12,31)),"DATE_OUTLIER",""),IF($C140="","MISSING_QRCODE",""),IF($J140="UNKNOWN","UNKNOWN_PM_TYPE",""),IF($L140="UNKNOWN","UNKNOWN_STATUS",""))</f>
        <v>DONE_NO_ACTUAL_DATE</v>
      </c>
      <c r="AQ140" s="42" t="str">
        <f t="shared" si="14"/>
        <v>NO</v>
      </c>
    </row>
    <row r="141" spans="1:43" x14ac:dyDescent="0.3">
      <c r="A141" s="38">
        <f>IF('query (10)'!A141="","",'query (10)'!A141)</f>
        <v>187</v>
      </c>
      <c r="B141" s="38" t="str">
        <f>IF('query (10)'!B141="","",'query (10)'!B141)</f>
        <v/>
      </c>
      <c r="C141" s="38" t="str">
        <f>TRIM(UPPER('query (10)'!M141))</f>
        <v>GR-268</v>
      </c>
      <c r="D141" s="38" t="str">
        <f>TRIM(UPPER(IFERROR(_xlfn.TEXTBEFORE('query (10)'!L141,"("),'query (10)'!L141)))</f>
        <v>OUTER RING RACEWAY SUPER FINISH MACHINE</v>
      </c>
      <c r="E141" s="38" t="str">
        <f>IFERROR(TRIM(UPPER(_xlfn.TEXTBEFORE(_xlfn.TEXTAFTER('query (10)'!L141,"("),")"))),"")</f>
        <v/>
      </c>
      <c r="F141" s="38" t="str">
        <f>TRIM('query (10)'!K141)</f>
        <v>KWD2</v>
      </c>
      <c r="G141" s="38" t="str">
        <f>IF('query (10)'!J141="","",'query (10)'!J141)</f>
        <v>Motor</v>
      </c>
      <c r="H141" s="38" t="str">
        <f>TRIM(UPPER('query (10)'!J141))</f>
        <v>MOTOR</v>
      </c>
      <c r="I141" s="38" t="str">
        <f>IF('query (10)'!F141="","",'query (10)'!F141)</f>
        <v>Time-based Maintenance</v>
      </c>
      <c r="J141" s="38" t="str">
        <f>IF('query (10)'!F141="","",IFERROR(INDEX(Cleaning_Rules!$B$14:$B$17,MATCH(TRIM('query (10)'!F141),Cleaning_Rules!$A$14:$A$17,0)),"UNKNOWN"))</f>
        <v>TBM</v>
      </c>
      <c r="K141" s="38" t="str">
        <f>IF('query (10)'!G141="","",'query (10)'!G141)</f>
        <v>แก้ไขแผน</v>
      </c>
      <c r="L141" s="38" t="str">
        <f>IF('query (10)'!G141="","MISSING",IFERROR(INDEX(Cleaning_Rules!$B$5:$B$10,MATCH(TRIM('query (10)'!G141),Cleaning_Rules!$A$5:$A$10,0)),"UNKNOWN"))</f>
        <v>PLAN_REVISED</v>
      </c>
      <c r="M141" s="38" t="str">
        <f>IF('query (10)'!I141="","",'query (10)'!I141)</f>
        <v>Electrical</v>
      </c>
      <c r="N141" s="38" t="str">
        <f>IF('query (10)'!O141="","",'query (10)'!O141)</f>
        <v>Measure</v>
      </c>
      <c r="O141" s="38" t="str">
        <f>IF('query (10)'!P141="","",'query (10)'!P141)</f>
        <v>Important</v>
      </c>
      <c r="P141" s="38" t="str">
        <f>IF('query (10)'!N141="","",'query (10)'!N141)</f>
        <v>1.Measure the insulation resistance of each motor (M4:Work Head Motor,M5:SF Unit Up Down Motor,M6:TILT Angle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v>
      </c>
      <c r="Q141" s="38" t="str">
        <f>TRIM('query (10)'!N141)</f>
        <v>1.Measure the insulation resistance of each motor (M4:Work Head Motor,M5:SF Unit Up Down Motor,M6:TILT Angle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v>
      </c>
      <c r="R141" s="38" t="str">
        <f>TRIM(UPPER('query (10)'!R141))</f>
        <v/>
      </c>
      <c r="S141" s="38" t="str">
        <f>TRIM(UPPER('query (10)'!S141))</f>
        <v/>
      </c>
      <c r="T141" s="38" t="str">
        <f>IF('query (10)'!Q141="","",TRIM(UPPER('query (10)'!Q141)))</f>
        <v/>
      </c>
      <c r="U141" s="38" t="str">
        <f>IF('query (10)'!T141="","",'query (10)'!T141)</f>
        <v>1</v>
      </c>
      <c r="V141" s="39">
        <f>IF('query (10)'!T141="","",IFERROR(VALUE('query (10)'!T141),""))</f>
        <v>1</v>
      </c>
      <c r="W141" s="40">
        <f>IF('query (10)'!U141="","",'query (10)'!U141)</f>
        <v>0</v>
      </c>
      <c r="X141" s="39">
        <f>IF('query (10)'!V141="","",'query (10)'!V141)</f>
        <v>360</v>
      </c>
      <c r="Y141" s="41">
        <f>IF('query (10)'!W141="","",'query (10)'!W141)</f>
        <v>45962</v>
      </c>
      <c r="Z141" s="41" t="str">
        <f>IF('query (10)'!X141="","",'query (10)'!X141)</f>
        <v/>
      </c>
      <c r="AA141" s="41">
        <f>IF('query (10)'!Y141="","",'query (10)'!Y141)</f>
        <v>45628</v>
      </c>
      <c r="AB141" s="41">
        <f>IF('query (10)'!Z141="","",'query (10)'!Z141)</f>
        <v>45988</v>
      </c>
      <c r="AC141" s="38" t="str">
        <f>IF(OR('query (10)'!AA141="",COUNTIF(Cleaning_Rules!$A$21:$A$26,TRIM('query (10)'!AA141))&gt;0),"",TRIM('query (10)'!AA141))</f>
        <v>ถ่ายรูปและบันทึกค่าลงระบบด้วยครับ</v>
      </c>
      <c r="AD141" s="38" t="str">
        <f>IF('query (10)'!AB141="","",TRIM(IFERROR(_xlfn.TEXTBEFORE('query (10)'!AB141,"("),'query (10)'!AB141)))</f>
        <v/>
      </c>
      <c r="AE141" s="38" t="str">
        <f>IFERROR(LOWER(TRIM(_xlfn.TEXTBEFORE(_xlfn.TEXTAFTER('query (10)'!AB141,"("),")"))),"")</f>
        <v/>
      </c>
      <c r="AF141" s="38" t="str">
        <f>IF('query (10)'!AD141="","",TRIM('query (10)'!AD141))</f>
        <v>ณัฐดนัย จุฑาเทพ</v>
      </c>
      <c r="AG141" s="38" t="str">
        <f>IF('query (10)'!AE141="","",TRIM('query (10)'!AE141))</f>
        <v>อัมรินทร์ รักษาพล</v>
      </c>
      <c r="AH141" s="38" t="str">
        <f>IF('query (10)'!AF141="","",IFERROR(VALUE('query (10)'!AF141),""))</f>
        <v/>
      </c>
      <c r="AI141" s="38" t="str">
        <f>IF('query (10)'!AG141="","",TRIM('query (10)'!AG141))</f>
        <v/>
      </c>
      <c r="AJ141" s="38" t="str">
        <f>IF('query (10)'!AH141="","",IFERROR(VALUE('query (10)'!AH141),""))</f>
        <v/>
      </c>
      <c r="AK141" s="38" t="str">
        <f>IF('query (10)'!AI141="","",TRIM('query (10)'!AI141))</f>
        <v/>
      </c>
      <c r="AL141" s="42">
        <f t="shared" si="10"/>
        <v>2025</v>
      </c>
      <c r="AM141" s="42" t="str">
        <f t="shared" si="11"/>
        <v>2025-11</v>
      </c>
      <c r="AN141" s="42" t="str">
        <f t="shared" ca="1" si="12"/>
        <v>OVERDUE</v>
      </c>
      <c r="AO141" s="42" t="str">
        <f t="shared" si="13"/>
        <v>GR-268 | OUTER RING RACEWAY SUPER FINISH MACHINE | KWD2 | MOTOR | Time-based Maintenance | Electrical | Measure | Important | 1.Measure the insulation resistance of each motor (M4:Work Head Motor,M5:SF Unit Up Down Motor,M6:TILT Angle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 | ถ่ายรูปและบันทึกค่าลงระบบด้วยครับ | อัมรินทร์ รักษาพล</v>
      </c>
      <c r="AP141" s="42" t="str">
        <f>_xlfn.TEXTJOIN("; ",TRUE,IF(COUNTA('query (10)'!A141:AK141)&lt;=6,"NEAR_EMPTY_ROW",""),IF($K141="","MISSING_STATUS",""),IF(AND($K141="เสร็จสิ้น",$Z141=""),"DONE_NO_ACTUAL_DATE",""),IF(AND($I141="Condition-based Maintenance",$AH141=""),"CBM_NO_MEASUREMENT",""),IF(OR($X141="",$X141=0),"INVALID_PERIOD",""),IF(AND($AA141&lt;&gt;"",$AB141&lt;&gt;"",$AB141&lt;$AA141),"DATE_SEQUENCE_ERROR",""),IF(AND($AB141&lt;&gt;"",$AB141&gt;DATE(2030,12,31)),"DATE_OUTLIER",""),IF($C141="","MISSING_QRCODE",""),IF($J141="UNKNOWN","UNKNOWN_PM_TYPE",""),IF($L141="UNKNOWN","UNKNOWN_STATUS",""))</f>
        <v/>
      </c>
      <c r="AQ141" s="42" t="str">
        <f t="shared" si="14"/>
        <v>NO</v>
      </c>
    </row>
    <row r="142" spans="1:43" x14ac:dyDescent="0.3">
      <c r="A142" s="38">
        <f>IF('query (10)'!A142="","",'query (10)'!A142)</f>
        <v>188</v>
      </c>
      <c r="B142" s="38" t="str">
        <f>IF('query (10)'!B142="","",'query (10)'!B142)</f>
        <v/>
      </c>
      <c r="C142" s="38" t="str">
        <f>TRIM(UPPER('query (10)'!M142))</f>
        <v>MA-729</v>
      </c>
      <c r="D142" s="38" t="str">
        <f>TRIM(UPPER(IFERROR(_xlfn.TEXTBEFORE('query (10)'!L142,"("),'query (10)'!L142)))</f>
        <v>LASER MARK</v>
      </c>
      <c r="E142" s="38" t="str">
        <f>IFERROR(TRIM(UPPER(_xlfn.TEXTBEFORE(_xlfn.TEXTAFTER('query (10)'!L142,"("),")"))),"")</f>
        <v/>
      </c>
      <c r="F142" s="38" t="str">
        <f>TRIM('query (10)'!K142)</f>
        <v>SB3</v>
      </c>
      <c r="G142" s="38" t="str">
        <f>IF('query (10)'!J142="","",'query (10)'!J142)</f>
        <v>Electrical Control</v>
      </c>
      <c r="H142" s="38" t="str">
        <f>TRIM(UPPER('query (10)'!J142))</f>
        <v>ELECTRICAL CONTROL</v>
      </c>
      <c r="I142" s="38" t="str">
        <f>IF('query (10)'!F142="","",'query (10)'!F142)</f>
        <v>Time-based Maintenance</v>
      </c>
      <c r="J142" s="38" t="str">
        <f>IF('query (10)'!F142="","",IFERROR(INDEX(Cleaning_Rules!$B$14:$B$17,MATCH(TRIM('query (10)'!F142),Cleaning_Rules!$A$14:$A$17,0)),"UNKNOWN"))</f>
        <v>TBM</v>
      </c>
      <c r="K142" s="38" t="str">
        <f>IF('query (10)'!G142="","",'query (10)'!G142)</f>
        <v>เสร็จสิ้น</v>
      </c>
      <c r="L142" s="38" t="str">
        <f>IF('query (10)'!G142="","MISSING",IFERROR(INDEX(Cleaning_Rules!$B$5:$B$10,MATCH(TRIM('query (10)'!G142),Cleaning_Rules!$A$5:$A$10,0)),"UNKNOWN"))</f>
        <v>COMPLETED</v>
      </c>
      <c r="M142" s="38" t="str">
        <f>IF('query (10)'!I142="","",'query (10)'!I142)</f>
        <v>Electrical</v>
      </c>
      <c r="N142" s="38" t="str">
        <f>IF('query (10)'!O142="","",'query (10)'!O142)</f>
        <v>Inspection</v>
      </c>
      <c r="O142" s="38" t="str">
        <f>IF('query (10)'!P142="","",'query (10)'!P142)</f>
        <v>Low</v>
      </c>
      <c r="P142" s="38" t="str">
        <f>IF('query (10)'!N142="","",'query (10)'!N142)</f>
        <v>- Check condition of laser
- Change dust filter of Apiste</v>
      </c>
      <c r="Q142" s="38" t="str">
        <f>TRIM('query (10)'!N142)</f>
        <v>- Check condition of laser
- Change dust filter of Apiste</v>
      </c>
      <c r="R142" s="38" t="str">
        <f>TRIM(UPPER('query (10)'!R142))</f>
        <v/>
      </c>
      <c r="S142" s="38" t="str">
        <f>TRIM(UPPER('query (10)'!S142))</f>
        <v/>
      </c>
      <c r="T142" s="38" t="str">
        <f>IF('query (10)'!Q142="","",TRIM(UPPER('query (10)'!Q142)))</f>
        <v/>
      </c>
      <c r="U142" s="38" t="str">
        <f>IF('query (10)'!T142="","",'query (10)'!T142)</f>
        <v>1</v>
      </c>
      <c r="V142" s="39">
        <f>IF('query (10)'!T142="","",IFERROR(VALUE('query (10)'!T142),""))</f>
        <v>1</v>
      </c>
      <c r="W142" s="40">
        <f>IF('query (10)'!U142="","",'query (10)'!U142)</f>
        <v>0</v>
      </c>
      <c r="X142" s="39">
        <f>IF('query (10)'!V142="","",'query (10)'!V142)</f>
        <v>30</v>
      </c>
      <c r="Y142" s="41">
        <f>IF('query (10)'!W142="","",'query (10)'!W142)</f>
        <v>45976</v>
      </c>
      <c r="Z142" s="41" t="str">
        <f>IF('query (10)'!X142="","",'query (10)'!X142)</f>
        <v/>
      </c>
      <c r="AA142" s="41">
        <f>IF('query (10)'!Y142="","",'query (10)'!Y142)</f>
        <v>45947</v>
      </c>
      <c r="AB142" s="41">
        <f>IF('query (10)'!Z142="","",'query (10)'!Z142)</f>
        <v>45977</v>
      </c>
      <c r="AC142" s="38" t="str">
        <f>IF(OR('query (10)'!AA142="",COUNTIF(Cleaning_Rules!$A$21:$A$26,TRIM('query (10)'!AA142))&gt;0),"",TRIM('query (10)'!AA142))</f>
        <v/>
      </c>
      <c r="AD142" s="38" t="str">
        <f>IF('query (10)'!AB142="","",TRIM(IFERROR(_xlfn.TEXTBEFORE('query (10)'!AB142,"("),'query (10)'!AB142)))</f>
        <v/>
      </c>
      <c r="AE142" s="38" t="str">
        <f>IFERROR(LOWER(TRIM(_xlfn.TEXTBEFORE(_xlfn.TEXTAFTER('query (10)'!AB142,"("),")"))),"")</f>
        <v/>
      </c>
      <c r="AF142" s="38" t="str">
        <f>IF('query (10)'!AD142="","",TRIM('query (10)'!AD142))</f>
        <v>พงษ์พิทักษ์ ศรไชย</v>
      </c>
      <c r="AG142" s="38" t="str">
        <f>IF('query (10)'!AE142="","",TRIM('query (10)'!AE142))</f>
        <v>พงษ์พิทักษ์ ศรไชย</v>
      </c>
      <c r="AH142" s="38" t="str">
        <f>IF('query (10)'!AF142="","",IFERROR(VALUE('query (10)'!AF142),""))</f>
        <v/>
      </c>
      <c r="AI142" s="38" t="str">
        <f>IF('query (10)'!AG142="","",TRIM('query (10)'!AG142))</f>
        <v/>
      </c>
      <c r="AJ142" s="38" t="str">
        <f>IF('query (10)'!AH142="","",IFERROR(VALUE('query (10)'!AH142),""))</f>
        <v/>
      </c>
      <c r="AK142" s="38" t="str">
        <f>IF('query (10)'!AI142="","",TRIM('query (10)'!AI142))</f>
        <v/>
      </c>
      <c r="AL142" s="42">
        <f t="shared" si="10"/>
        <v>2025</v>
      </c>
      <c r="AM142" s="42" t="str">
        <f t="shared" si="11"/>
        <v>2025-11</v>
      </c>
      <c r="AN142" s="42" t="str">
        <f t="shared" ca="1" si="12"/>
        <v/>
      </c>
      <c r="AO142" s="42" t="str">
        <f t="shared" si="13"/>
        <v>MA-729 | LASER MARK | SB3 | ELECTRICAL CONTROL | Time-based Maintenance | Electrical | Inspection | Low | - Check condition of laser
- Change dust filter of Apiste | พงษ์พิทักษ์ ศรไชย</v>
      </c>
      <c r="AP142" s="42" t="str">
        <f>_xlfn.TEXTJOIN("; ",TRUE,IF(COUNTA('query (10)'!A142:AK142)&lt;=6,"NEAR_EMPTY_ROW",""),IF($K142="","MISSING_STATUS",""),IF(AND($K142="เสร็จสิ้น",$Z142=""),"DONE_NO_ACTUAL_DATE",""),IF(AND($I142="Condition-based Maintenance",$AH142=""),"CBM_NO_MEASUREMENT",""),IF(OR($X142="",$X142=0),"INVALID_PERIOD",""),IF(AND($AA142&lt;&gt;"",$AB142&lt;&gt;"",$AB142&lt;$AA142),"DATE_SEQUENCE_ERROR",""),IF(AND($AB142&lt;&gt;"",$AB142&gt;DATE(2030,12,31)),"DATE_OUTLIER",""),IF($C142="","MISSING_QRCODE",""),IF($J142="UNKNOWN","UNKNOWN_PM_TYPE",""),IF($L142="UNKNOWN","UNKNOWN_STATUS",""))</f>
        <v>DONE_NO_ACTUAL_DATE</v>
      </c>
      <c r="AQ142" s="42" t="str">
        <f t="shared" si="14"/>
        <v>NO</v>
      </c>
    </row>
    <row r="143" spans="1:43" x14ac:dyDescent="0.3">
      <c r="A143" s="38">
        <f>IF('query (10)'!A143="","",'query (10)'!A143)</f>
        <v>189</v>
      </c>
      <c r="B143" s="38" t="str">
        <f>IF('query (10)'!B143="","",'query (10)'!B143)</f>
        <v/>
      </c>
      <c r="C143" s="38" t="str">
        <f>TRIM(UPPER('query (10)'!M143))</f>
        <v>GR-250</v>
      </c>
      <c r="D143" s="38" t="str">
        <f>TRIM(UPPER(IFERROR(_xlfn.TEXTBEFORE('query (10)'!L143,"("),'query (10)'!L143)))</f>
        <v>INNER RING RACEWAY GRINDING MACHINE</v>
      </c>
      <c r="E143" s="38" t="str">
        <f>IFERROR(TRIM(UPPER(_xlfn.TEXTBEFORE(_xlfn.TEXTAFTER('query (10)'!L143,"("),")"))),"")</f>
        <v/>
      </c>
      <c r="F143" s="38" t="str">
        <f>TRIM('query (10)'!K143)</f>
        <v>KWD2</v>
      </c>
      <c r="G143" s="38" t="str">
        <f>IF('query (10)'!J143="","",'query (10)'!J143)</f>
        <v>Motor</v>
      </c>
      <c r="H143" s="38" t="str">
        <f>TRIM(UPPER('query (10)'!J143))</f>
        <v>MOTOR</v>
      </c>
      <c r="I143" s="38" t="str">
        <f>IF('query (10)'!F143="","",'query (10)'!F143)</f>
        <v>Time-based Maintenance</v>
      </c>
      <c r="J143" s="38" t="str">
        <f>IF('query (10)'!F143="","",IFERROR(INDEX(Cleaning_Rules!$B$14:$B$17,MATCH(TRIM('query (10)'!F143),Cleaning_Rules!$A$14:$A$17,0)),"UNKNOWN"))</f>
        <v>TBM</v>
      </c>
      <c r="K143" s="38" t="str">
        <f>IF('query (10)'!G143="","",'query (10)'!G143)</f>
        <v>แก้ไขแผน</v>
      </c>
      <c r="L143" s="38" t="str">
        <f>IF('query (10)'!G143="","MISSING",IFERROR(INDEX(Cleaning_Rules!$B$5:$B$10,MATCH(TRIM('query (10)'!G143),Cleaning_Rules!$A$5:$A$10,0)),"UNKNOWN"))</f>
        <v>PLAN_REVISED</v>
      </c>
      <c r="M143" s="38" t="str">
        <f>IF('query (10)'!I143="","",'query (10)'!I143)</f>
        <v>Electrical</v>
      </c>
      <c r="N143" s="38" t="str">
        <f>IF('query (10)'!O143="","",'query (10)'!O143)</f>
        <v>Measure</v>
      </c>
      <c r="O143" s="38" t="str">
        <f>IF('query (10)'!P143="","",'query (10)'!P143)</f>
        <v>Important</v>
      </c>
      <c r="P143" s="38" t="str">
        <f>IF('query (10)'!N143="","",'query (10)'!N143)</f>
        <v>1.Measure the insulation resistance of each motor (M3:Work Head Motor,M4:Wheel Head Motor,M5:Rotary Dresser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v>
      </c>
      <c r="Q143" s="38" t="str">
        <f>TRIM('query (10)'!N143)</f>
        <v>1.Measure the insulation resistance of each motor (M3:Work Head Motor,M4:Wheel Head Motor,M5:Rotary Dresser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v>
      </c>
      <c r="R143" s="38" t="str">
        <f>TRIM(UPPER('query (10)'!R143))</f>
        <v/>
      </c>
      <c r="S143" s="38" t="str">
        <f>TRIM(UPPER('query (10)'!S143))</f>
        <v/>
      </c>
      <c r="T143" s="38" t="str">
        <f>IF('query (10)'!Q143="","",TRIM(UPPER('query (10)'!Q143)))</f>
        <v/>
      </c>
      <c r="U143" s="38" t="str">
        <f>IF('query (10)'!T143="","",'query (10)'!T143)</f>
        <v>1</v>
      </c>
      <c r="V143" s="39">
        <f>IF('query (10)'!T143="","",IFERROR(VALUE('query (10)'!T143),""))</f>
        <v>1</v>
      </c>
      <c r="W143" s="40">
        <f>IF('query (10)'!U143="","",'query (10)'!U143)</f>
        <v>0</v>
      </c>
      <c r="X143" s="39">
        <f>IF('query (10)'!V143="","",'query (10)'!V143)</f>
        <v>360</v>
      </c>
      <c r="Y143" s="41">
        <f>IF('query (10)'!W143="","",'query (10)'!W143)</f>
        <v>45962</v>
      </c>
      <c r="Z143" s="41" t="str">
        <f>IF('query (10)'!X143="","",'query (10)'!X143)</f>
        <v/>
      </c>
      <c r="AA143" s="41">
        <f>IF('query (10)'!Y143="","",'query (10)'!Y143)</f>
        <v>45628</v>
      </c>
      <c r="AB143" s="41">
        <f>IF('query (10)'!Z143="","",'query (10)'!Z143)</f>
        <v>45988</v>
      </c>
      <c r="AC143" s="38" t="str">
        <f>IF(OR('query (10)'!AA143="",COUNTIF(Cleaning_Rules!$A$21:$A$26,TRIM('query (10)'!AA143))&gt;0),"",TRIM('query (10)'!AA143))</f>
        <v>ถ่ายรูปและบันทึกค่าลงระบบด้วยครับ</v>
      </c>
      <c r="AD143" s="38" t="str">
        <f>IF('query (10)'!AB143="","",TRIM(IFERROR(_xlfn.TEXTBEFORE('query (10)'!AB143,"("),'query (10)'!AB143)))</f>
        <v/>
      </c>
      <c r="AE143" s="38" t="str">
        <f>IFERROR(LOWER(TRIM(_xlfn.TEXTBEFORE(_xlfn.TEXTAFTER('query (10)'!AB143,"("),")"))),"")</f>
        <v/>
      </c>
      <c r="AF143" s="38" t="str">
        <f>IF('query (10)'!AD143="","",TRIM('query (10)'!AD143))</f>
        <v>ณัฐดนัย จุฑาเทพ</v>
      </c>
      <c r="AG143" s="38" t="str">
        <f>IF('query (10)'!AE143="","",TRIM('query (10)'!AE143))</f>
        <v>อัมรินทร์ รักษาพล</v>
      </c>
      <c r="AH143" s="38" t="str">
        <f>IF('query (10)'!AF143="","",IFERROR(VALUE('query (10)'!AF143),""))</f>
        <v/>
      </c>
      <c r="AI143" s="38" t="str">
        <f>IF('query (10)'!AG143="","",TRIM('query (10)'!AG143))</f>
        <v/>
      </c>
      <c r="AJ143" s="38" t="str">
        <f>IF('query (10)'!AH143="","",IFERROR(VALUE('query (10)'!AH143),""))</f>
        <v/>
      </c>
      <c r="AK143" s="38" t="str">
        <f>IF('query (10)'!AI143="","",TRIM('query (10)'!AI143))</f>
        <v/>
      </c>
      <c r="AL143" s="42">
        <f t="shared" si="10"/>
        <v>2025</v>
      </c>
      <c r="AM143" s="42" t="str">
        <f t="shared" si="11"/>
        <v>2025-11</v>
      </c>
      <c r="AN143" s="42" t="str">
        <f t="shared" ca="1" si="12"/>
        <v>OVERDUE</v>
      </c>
      <c r="AO143" s="42" t="str">
        <f t="shared" si="13"/>
        <v>GR-250 | INNER RING RACEWAY GRINDING MACHINE | KWD2 | MOTOR | Time-based Maintenance | Electrical | Measure | Important | 1.Measure the insulation resistance of each motor (M3:Work Head Motor,M4:Wheel Head Motor,M5:Rotary Dresser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 | ถ่ายรูปและบันทึกค่าลงระบบด้วยครับ | อัมรินทร์ รักษาพล</v>
      </c>
      <c r="AP143" s="42" t="str">
        <f>_xlfn.TEXTJOIN("; ",TRUE,IF(COUNTA('query (10)'!A143:AK143)&lt;=6,"NEAR_EMPTY_ROW",""),IF($K143="","MISSING_STATUS",""),IF(AND($K143="เสร็จสิ้น",$Z143=""),"DONE_NO_ACTUAL_DATE",""),IF(AND($I143="Condition-based Maintenance",$AH143=""),"CBM_NO_MEASUREMENT",""),IF(OR($X143="",$X143=0),"INVALID_PERIOD",""),IF(AND($AA143&lt;&gt;"",$AB143&lt;&gt;"",$AB143&lt;$AA143),"DATE_SEQUENCE_ERROR",""),IF(AND($AB143&lt;&gt;"",$AB143&gt;DATE(2030,12,31)),"DATE_OUTLIER",""),IF($C143="","MISSING_QRCODE",""),IF($J143="UNKNOWN","UNKNOWN_PM_TYPE",""),IF($L143="UNKNOWN","UNKNOWN_STATUS",""))</f>
        <v/>
      </c>
      <c r="AQ143" s="42" t="str">
        <f t="shared" si="14"/>
        <v>NO</v>
      </c>
    </row>
    <row r="144" spans="1:43" x14ac:dyDescent="0.3">
      <c r="A144" s="38">
        <f>IF('query (10)'!A144="","",'query (10)'!A144)</f>
        <v>190</v>
      </c>
      <c r="B144" s="38" t="str">
        <f>IF('query (10)'!B144="","",'query (10)'!B144)</f>
        <v/>
      </c>
      <c r="C144" s="38" t="str">
        <f>TRIM(UPPER('query (10)'!M144))</f>
        <v>GR-257</v>
      </c>
      <c r="D144" s="38" t="str">
        <f>TRIM(UPPER(IFERROR(_xlfn.TEXTBEFORE('query (10)'!L144,"("),'query (10)'!L144)))</f>
        <v>INNER RING RACEWAY AND RIB SUPER FINISH MACHINE</v>
      </c>
      <c r="E144" s="38" t="str">
        <f>IFERROR(TRIM(UPPER(_xlfn.TEXTBEFORE(_xlfn.TEXTAFTER('query (10)'!L144,"("),")"))),"")</f>
        <v/>
      </c>
      <c r="F144" s="38" t="str">
        <f>TRIM('query (10)'!K144)</f>
        <v>KWD2</v>
      </c>
      <c r="G144" s="38" t="str">
        <f>IF('query (10)'!J144="","",'query (10)'!J144)</f>
        <v>Motor</v>
      </c>
      <c r="H144" s="38" t="str">
        <f>TRIM(UPPER('query (10)'!J144))</f>
        <v>MOTOR</v>
      </c>
      <c r="I144" s="38" t="str">
        <f>IF('query (10)'!F144="","",'query (10)'!F144)</f>
        <v>Time-based Maintenance</v>
      </c>
      <c r="J144" s="38" t="str">
        <f>IF('query (10)'!F144="","",IFERROR(INDEX(Cleaning_Rules!$B$14:$B$17,MATCH(TRIM('query (10)'!F144),Cleaning_Rules!$A$14:$A$17,0)),"UNKNOWN"))</f>
        <v>TBM</v>
      </c>
      <c r="K144" s="38" t="str">
        <f>IF('query (10)'!G144="","",'query (10)'!G144)</f>
        <v>แก้ไขแผน</v>
      </c>
      <c r="L144" s="38" t="str">
        <f>IF('query (10)'!G144="","MISSING",IFERROR(INDEX(Cleaning_Rules!$B$5:$B$10,MATCH(TRIM('query (10)'!G144),Cleaning_Rules!$A$5:$A$10,0)),"UNKNOWN"))</f>
        <v>PLAN_REVISED</v>
      </c>
      <c r="M144" s="38" t="str">
        <f>IF('query (10)'!I144="","",'query (10)'!I144)</f>
        <v>Electrical</v>
      </c>
      <c r="N144" s="38" t="str">
        <f>IF('query (10)'!O144="","",'query (10)'!O144)</f>
        <v>Measure</v>
      </c>
      <c r="O144" s="38" t="str">
        <f>IF('query (10)'!P144="","",'query (10)'!P144)</f>
        <v>Important</v>
      </c>
      <c r="P144" s="38" t="str">
        <f>IF('query (10)'!N144="","",'query (10)'!N144)</f>
        <v>1.Measure the insulation resistance of each motor (M2:Work Head Motor ,M3:Wheel Head Motor,M4:Dress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v>
      </c>
      <c r="Q144" s="38" t="str">
        <f>TRIM('query (10)'!N144)</f>
        <v>1.Measure the insulation resistance of each motor (M2:Work Head Motor ,M3:Wheel Head Motor,M4:Dress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v>
      </c>
      <c r="R144" s="38" t="str">
        <f>TRIM(UPPER('query (10)'!R144))</f>
        <v/>
      </c>
      <c r="S144" s="38" t="str">
        <f>TRIM(UPPER('query (10)'!S144))</f>
        <v/>
      </c>
      <c r="T144" s="38" t="str">
        <f>IF('query (10)'!Q144="","",TRIM(UPPER('query (10)'!Q144)))</f>
        <v/>
      </c>
      <c r="U144" s="38" t="str">
        <f>IF('query (10)'!T144="","",'query (10)'!T144)</f>
        <v>1</v>
      </c>
      <c r="V144" s="39">
        <f>IF('query (10)'!T144="","",IFERROR(VALUE('query (10)'!T144),""))</f>
        <v>1</v>
      </c>
      <c r="W144" s="40">
        <f>IF('query (10)'!U144="","",'query (10)'!U144)</f>
        <v>0</v>
      </c>
      <c r="X144" s="39">
        <f>IF('query (10)'!V144="","",'query (10)'!V144)</f>
        <v>360</v>
      </c>
      <c r="Y144" s="41">
        <f>IF('query (10)'!W144="","",'query (10)'!W144)</f>
        <v>45962</v>
      </c>
      <c r="Z144" s="41" t="str">
        <f>IF('query (10)'!X144="","",'query (10)'!X144)</f>
        <v/>
      </c>
      <c r="AA144" s="41">
        <f>IF('query (10)'!Y144="","",'query (10)'!Y144)</f>
        <v>45628</v>
      </c>
      <c r="AB144" s="41">
        <f>IF('query (10)'!Z144="","",'query (10)'!Z144)</f>
        <v>45988</v>
      </c>
      <c r="AC144" s="38" t="str">
        <f>IF(OR('query (10)'!AA144="",COUNTIF(Cleaning_Rules!$A$21:$A$26,TRIM('query (10)'!AA144))&gt;0),"",TRIM('query (10)'!AA144))</f>
        <v>ถ่ายรูปและบันทึกค่าลงระบบด้วยครับ</v>
      </c>
      <c r="AD144" s="38" t="str">
        <f>IF('query (10)'!AB144="","",TRIM(IFERROR(_xlfn.TEXTBEFORE('query (10)'!AB144,"("),'query (10)'!AB144)))</f>
        <v/>
      </c>
      <c r="AE144" s="38" t="str">
        <f>IFERROR(LOWER(TRIM(_xlfn.TEXTBEFORE(_xlfn.TEXTAFTER('query (10)'!AB144,"("),")"))),"")</f>
        <v/>
      </c>
      <c r="AF144" s="38" t="str">
        <f>IF('query (10)'!AD144="","",TRIM('query (10)'!AD144))</f>
        <v>ณัฐดนัย จุฑาเทพ</v>
      </c>
      <c r="AG144" s="38" t="str">
        <f>IF('query (10)'!AE144="","",TRIM('query (10)'!AE144))</f>
        <v>อัมรินทร์ รักษาพล</v>
      </c>
      <c r="AH144" s="38" t="str">
        <f>IF('query (10)'!AF144="","",IFERROR(VALUE('query (10)'!AF144),""))</f>
        <v/>
      </c>
      <c r="AI144" s="38" t="str">
        <f>IF('query (10)'!AG144="","",TRIM('query (10)'!AG144))</f>
        <v/>
      </c>
      <c r="AJ144" s="38" t="str">
        <f>IF('query (10)'!AH144="","",IFERROR(VALUE('query (10)'!AH144),""))</f>
        <v/>
      </c>
      <c r="AK144" s="38" t="str">
        <f>IF('query (10)'!AI144="","",TRIM('query (10)'!AI144))</f>
        <v/>
      </c>
      <c r="AL144" s="42">
        <f t="shared" si="10"/>
        <v>2025</v>
      </c>
      <c r="AM144" s="42" t="str">
        <f t="shared" si="11"/>
        <v>2025-11</v>
      </c>
      <c r="AN144" s="42" t="str">
        <f t="shared" ca="1" si="12"/>
        <v>OVERDUE</v>
      </c>
      <c r="AO144" s="42" t="str">
        <f t="shared" si="13"/>
        <v>GR-257 | INNER RING RACEWAY AND RIB SUPER FINISH MACHINE | KWD2 | MOTOR | Time-based Maintenance | Electrical | Measure | Important | 1.Measure the insulation resistance of each motor (M2:Work Head Motor ,M3:Wheel Head Motor,M4:Dress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 | ถ่ายรูปและบันทึกค่าลงระบบด้วยครับ | อัมรินทร์ รักษาพล</v>
      </c>
      <c r="AP144" s="42" t="str">
        <f>_xlfn.TEXTJOIN("; ",TRUE,IF(COUNTA('query (10)'!A144:AK144)&lt;=6,"NEAR_EMPTY_ROW",""),IF($K144="","MISSING_STATUS",""),IF(AND($K144="เสร็จสิ้น",$Z144=""),"DONE_NO_ACTUAL_DATE",""),IF(AND($I144="Condition-based Maintenance",$AH144=""),"CBM_NO_MEASUREMENT",""),IF(OR($X144="",$X144=0),"INVALID_PERIOD",""),IF(AND($AA144&lt;&gt;"",$AB144&lt;&gt;"",$AB144&lt;$AA144),"DATE_SEQUENCE_ERROR",""),IF(AND($AB144&lt;&gt;"",$AB144&gt;DATE(2030,12,31)),"DATE_OUTLIER",""),IF($C144="","MISSING_QRCODE",""),IF($J144="UNKNOWN","UNKNOWN_PM_TYPE",""),IF($L144="UNKNOWN","UNKNOWN_STATUS",""))</f>
        <v/>
      </c>
      <c r="AQ144" s="42" t="str">
        <f t="shared" si="14"/>
        <v>NO</v>
      </c>
    </row>
    <row r="145" spans="1:43" x14ac:dyDescent="0.3">
      <c r="A145" s="38">
        <f>IF('query (10)'!A145="","",'query (10)'!A145)</f>
        <v>191</v>
      </c>
      <c r="B145" s="38" t="str">
        <f>IF('query (10)'!B145="","",'query (10)'!B145)</f>
        <v/>
      </c>
      <c r="C145" s="38" t="str">
        <f>TRIM(UPPER('query (10)'!M145))</f>
        <v>GR-254</v>
      </c>
      <c r="D145" s="38" t="str">
        <f>TRIM(UPPER(IFERROR(_xlfn.TEXTBEFORE('query (10)'!L145,"("),'query (10)'!L145)))</f>
        <v>INNER RING BORE GRINDING MACHINE</v>
      </c>
      <c r="E145" s="38" t="str">
        <f>IFERROR(TRIM(UPPER(_xlfn.TEXTBEFORE(_xlfn.TEXTAFTER('query (10)'!L145,"("),")"))),"")</f>
        <v/>
      </c>
      <c r="F145" s="38" t="str">
        <f>TRIM('query (10)'!K145)</f>
        <v>KWD2</v>
      </c>
      <c r="G145" s="38" t="str">
        <f>IF('query (10)'!J145="","",'query (10)'!J145)</f>
        <v>Motor</v>
      </c>
      <c r="H145" s="38" t="str">
        <f>TRIM(UPPER('query (10)'!J145))</f>
        <v>MOTOR</v>
      </c>
      <c r="I145" s="38" t="str">
        <f>IF('query (10)'!F145="","",'query (10)'!F145)</f>
        <v>Time-based Maintenance</v>
      </c>
      <c r="J145" s="38" t="str">
        <f>IF('query (10)'!F145="","",IFERROR(INDEX(Cleaning_Rules!$B$14:$B$17,MATCH(TRIM('query (10)'!F145),Cleaning_Rules!$A$14:$A$17,0)),"UNKNOWN"))</f>
        <v>TBM</v>
      </c>
      <c r="K145" s="38" t="str">
        <f>IF('query (10)'!G145="","",'query (10)'!G145)</f>
        <v>แก้ไขแผน</v>
      </c>
      <c r="L145" s="38" t="str">
        <f>IF('query (10)'!G145="","MISSING",IFERROR(INDEX(Cleaning_Rules!$B$5:$B$10,MATCH(TRIM('query (10)'!G145),Cleaning_Rules!$A$5:$A$10,0)),"UNKNOWN"))</f>
        <v>PLAN_REVISED</v>
      </c>
      <c r="M145" s="38" t="str">
        <f>IF('query (10)'!I145="","",'query (10)'!I145)</f>
        <v>Electrical</v>
      </c>
      <c r="N145" s="38" t="str">
        <f>IF('query (10)'!O145="","",'query (10)'!O145)</f>
        <v>Measure</v>
      </c>
      <c r="O145" s="38" t="str">
        <f>IF('query (10)'!P145="","",'query (10)'!P145)</f>
        <v>Important</v>
      </c>
      <c r="P145" s="38" t="str">
        <f>IF('query (10)'!N145="","",'query (10)'!N145)</f>
        <v>1.Measure the insulation resistance of each motor (M2:Work Head Motor,M3:Wheel Head Motor,M4:Dress Motor,M5:Oscillation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v>
      </c>
      <c r="Q145" s="38" t="str">
        <f>TRIM('query (10)'!N145)</f>
        <v>1.Measure the insulation resistance of each motor (M2:Work Head Motor,M3:Wheel Head Motor,M4:Dress Motor,M5:Oscillation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v>
      </c>
      <c r="R145" s="38" t="str">
        <f>TRIM(UPPER('query (10)'!R145))</f>
        <v/>
      </c>
      <c r="S145" s="38" t="str">
        <f>TRIM(UPPER('query (10)'!S145))</f>
        <v/>
      </c>
      <c r="T145" s="38" t="str">
        <f>IF('query (10)'!Q145="","",TRIM(UPPER('query (10)'!Q145)))</f>
        <v/>
      </c>
      <c r="U145" s="38" t="str">
        <f>IF('query (10)'!T145="","",'query (10)'!T145)</f>
        <v>1</v>
      </c>
      <c r="V145" s="39">
        <f>IF('query (10)'!T145="","",IFERROR(VALUE('query (10)'!T145),""))</f>
        <v>1</v>
      </c>
      <c r="W145" s="40">
        <f>IF('query (10)'!U145="","",'query (10)'!U145)</f>
        <v>0</v>
      </c>
      <c r="X145" s="39">
        <f>IF('query (10)'!V145="","",'query (10)'!V145)</f>
        <v>360</v>
      </c>
      <c r="Y145" s="41">
        <f>IF('query (10)'!W145="","",'query (10)'!W145)</f>
        <v>45962</v>
      </c>
      <c r="Z145" s="41" t="str">
        <f>IF('query (10)'!X145="","",'query (10)'!X145)</f>
        <v/>
      </c>
      <c r="AA145" s="41">
        <f>IF('query (10)'!Y145="","",'query (10)'!Y145)</f>
        <v>45628</v>
      </c>
      <c r="AB145" s="41">
        <f>IF('query (10)'!Z145="","",'query (10)'!Z145)</f>
        <v>45988</v>
      </c>
      <c r="AC145" s="38" t="str">
        <f>IF(OR('query (10)'!AA145="",COUNTIF(Cleaning_Rules!$A$21:$A$26,TRIM('query (10)'!AA145))&gt;0),"",TRIM('query (10)'!AA145))</f>
        <v>ถ่ายรูปและบันทึกค่าลงระบบด้วยครับ</v>
      </c>
      <c r="AD145" s="38" t="str">
        <f>IF('query (10)'!AB145="","",TRIM(IFERROR(_xlfn.TEXTBEFORE('query (10)'!AB145,"("),'query (10)'!AB145)))</f>
        <v/>
      </c>
      <c r="AE145" s="38" t="str">
        <f>IFERROR(LOWER(TRIM(_xlfn.TEXTBEFORE(_xlfn.TEXTAFTER('query (10)'!AB145,"("),")"))),"")</f>
        <v/>
      </c>
      <c r="AF145" s="38" t="str">
        <f>IF('query (10)'!AD145="","",TRIM('query (10)'!AD145))</f>
        <v>ณัฐดนัย จุฑาเทพ</v>
      </c>
      <c r="AG145" s="38" t="str">
        <f>IF('query (10)'!AE145="","",TRIM('query (10)'!AE145))</f>
        <v>พงษ์พิทักษ์ ศรไชย</v>
      </c>
      <c r="AH145" s="38" t="str">
        <f>IF('query (10)'!AF145="","",IFERROR(VALUE('query (10)'!AF145),""))</f>
        <v/>
      </c>
      <c r="AI145" s="38" t="str">
        <f>IF('query (10)'!AG145="","",TRIM('query (10)'!AG145))</f>
        <v/>
      </c>
      <c r="AJ145" s="38" t="str">
        <f>IF('query (10)'!AH145="","",IFERROR(VALUE('query (10)'!AH145),""))</f>
        <v/>
      </c>
      <c r="AK145" s="38" t="str">
        <f>IF('query (10)'!AI145="","",TRIM('query (10)'!AI145))</f>
        <v/>
      </c>
      <c r="AL145" s="42">
        <f t="shared" si="10"/>
        <v>2025</v>
      </c>
      <c r="AM145" s="42" t="str">
        <f t="shared" si="11"/>
        <v>2025-11</v>
      </c>
      <c r="AN145" s="42" t="str">
        <f t="shared" ca="1" si="12"/>
        <v>OVERDUE</v>
      </c>
      <c r="AO145" s="42" t="str">
        <f t="shared" si="13"/>
        <v>GR-254 | INNER RING BORE GRINDING MACHINE | KWD2 | MOTOR | Time-based Maintenance | Electrical | Measure | Important | 1.Measure the insulation resistance of each motor (M2:Work Head Motor,M3:Wheel Head Motor,M4:Dress Motor,M5:Oscillation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 | ถ่ายรูปและบันทึกค่าลงระบบด้วยครับ | พงษ์พิทักษ์ ศรไชย</v>
      </c>
      <c r="AP145" s="42" t="str">
        <f>_xlfn.TEXTJOIN("; ",TRUE,IF(COUNTA('query (10)'!A145:AK145)&lt;=6,"NEAR_EMPTY_ROW",""),IF($K145="","MISSING_STATUS",""),IF(AND($K145="เสร็จสิ้น",$Z145=""),"DONE_NO_ACTUAL_DATE",""),IF(AND($I145="Condition-based Maintenance",$AH145=""),"CBM_NO_MEASUREMENT",""),IF(OR($X145="",$X145=0),"INVALID_PERIOD",""),IF(AND($AA145&lt;&gt;"",$AB145&lt;&gt;"",$AB145&lt;$AA145),"DATE_SEQUENCE_ERROR",""),IF(AND($AB145&lt;&gt;"",$AB145&gt;DATE(2030,12,31)),"DATE_OUTLIER",""),IF($C145="","MISSING_QRCODE",""),IF($J145="UNKNOWN","UNKNOWN_PM_TYPE",""),IF($L145="UNKNOWN","UNKNOWN_STATUS",""))</f>
        <v/>
      </c>
      <c r="AQ145" s="42" t="str">
        <f t="shared" si="14"/>
        <v>NO</v>
      </c>
    </row>
    <row r="146" spans="1:43" x14ac:dyDescent="0.3">
      <c r="A146" s="38">
        <f>IF('query (10)'!A146="","",'query (10)'!A146)</f>
        <v>192</v>
      </c>
      <c r="B146" s="38" t="str">
        <f>IF('query (10)'!B146="","",'query (10)'!B146)</f>
        <v/>
      </c>
      <c r="C146" s="38" t="str">
        <f>TRIM(UPPER('query (10)'!M146))</f>
        <v>GR-257</v>
      </c>
      <c r="D146" s="38" t="str">
        <f>TRIM(UPPER(IFERROR(_xlfn.TEXTBEFORE('query (10)'!L146,"("),'query (10)'!L146)))</f>
        <v>INNER RING RACEWAY AND RIB SUPER FINISH MACHINE</v>
      </c>
      <c r="E146" s="38" t="str">
        <f>IFERROR(TRIM(UPPER(_xlfn.TEXTBEFORE(_xlfn.TEXTAFTER('query (10)'!L146,"("),")"))),"")</f>
        <v/>
      </c>
      <c r="F146" s="38" t="str">
        <f>TRIM('query (10)'!K146)</f>
        <v>KWD2</v>
      </c>
      <c r="G146" s="38" t="str">
        <f>IF('query (10)'!J146="","",'query (10)'!J146)</f>
        <v>Motor</v>
      </c>
      <c r="H146" s="38" t="str">
        <f>TRIM(UPPER('query (10)'!J146))</f>
        <v>MOTOR</v>
      </c>
      <c r="I146" s="38" t="str">
        <f>IF('query (10)'!F146="","",'query (10)'!F146)</f>
        <v>Time-based Maintenance</v>
      </c>
      <c r="J146" s="38" t="str">
        <f>IF('query (10)'!F146="","",IFERROR(INDEX(Cleaning_Rules!$B$14:$B$17,MATCH(TRIM('query (10)'!F146),Cleaning_Rules!$A$14:$A$17,0)),"UNKNOWN"))</f>
        <v>TBM</v>
      </c>
      <c r="K146" s="38" t="str">
        <f>IF('query (10)'!G146="","",'query (10)'!G146)</f>
        <v>แก้ไขแผน</v>
      </c>
      <c r="L146" s="38" t="str">
        <f>IF('query (10)'!G146="","MISSING",IFERROR(INDEX(Cleaning_Rules!$B$5:$B$10,MATCH(TRIM('query (10)'!G146),Cleaning_Rules!$A$5:$A$10,0)),"UNKNOWN"))</f>
        <v>PLAN_REVISED</v>
      </c>
      <c r="M146" s="38" t="str">
        <f>IF('query (10)'!I146="","",'query (10)'!I146)</f>
        <v>Electrical</v>
      </c>
      <c r="N146" s="38" t="str">
        <f>IF('query (10)'!O146="","",'query (10)'!O146)</f>
        <v>Measure</v>
      </c>
      <c r="O146" s="38" t="str">
        <f>IF('query (10)'!P146="","",'query (10)'!P146)</f>
        <v>Important</v>
      </c>
      <c r="P146" s="38" t="str">
        <f>IF('query (10)'!N146="","",'query (10)'!N146)</f>
        <v>1.Measure the insulation resistance of each motor (M4:Work Head Motor,M5:SF Unit Up Down Motor,M6:TILT Angle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v>
      </c>
      <c r="Q146" s="38" t="str">
        <f>TRIM('query (10)'!N146)</f>
        <v>1.Measure the insulation resistance of each motor (M4:Work Head Motor,M5:SF Unit Up Down Motor,M6:TILT Angle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v>
      </c>
      <c r="R146" s="38" t="str">
        <f>TRIM(UPPER('query (10)'!R146))</f>
        <v/>
      </c>
      <c r="S146" s="38" t="str">
        <f>TRIM(UPPER('query (10)'!S146))</f>
        <v/>
      </c>
      <c r="T146" s="38" t="str">
        <f>IF('query (10)'!Q146="","",TRIM(UPPER('query (10)'!Q146)))</f>
        <v/>
      </c>
      <c r="U146" s="38" t="str">
        <f>IF('query (10)'!T146="","",'query (10)'!T146)</f>
        <v>1</v>
      </c>
      <c r="V146" s="39">
        <f>IF('query (10)'!T146="","",IFERROR(VALUE('query (10)'!T146),""))</f>
        <v>1</v>
      </c>
      <c r="W146" s="40">
        <f>IF('query (10)'!U146="","",'query (10)'!U146)</f>
        <v>0</v>
      </c>
      <c r="X146" s="39">
        <f>IF('query (10)'!V146="","",'query (10)'!V146)</f>
        <v>360</v>
      </c>
      <c r="Y146" s="41">
        <f>IF('query (10)'!W146="","",'query (10)'!W146)</f>
        <v>45962</v>
      </c>
      <c r="Z146" s="41" t="str">
        <f>IF('query (10)'!X146="","",'query (10)'!X146)</f>
        <v/>
      </c>
      <c r="AA146" s="41">
        <f>IF('query (10)'!Y146="","",'query (10)'!Y146)</f>
        <v>45628</v>
      </c>
      <c r="AB146" s="41">
        <f>IF('query (10)'!Z146="","",'query (10)'!Z146)</f>
        <v>45988</v>
      </c>
      <c r="AC146" s="38" t="str">
        <f>IF(OR('query (10)'!AA146="",COUNTIF(Cleaning_Rules!$A$21:$A$26,TRIM('query (10)'!AA146))&gt;0),"",TRIM('query (10)'!AA146))</f>
        <v>Inner ring raceway super finish
ถ่ายรูปและบันทึกค่าลงระบบด้วยครับ</v>
      </c>
      <c r="AD146" s="38" t="str">
        <f>IF('query (10)'!AB146="","",TRIM(IFERROR(_xlfn.TEXTBEFORE('query (10)'!AB146,"("),'query (10)'!AB146)))</f>
        <v/>
      </c>
      <c r="AE146" s="38" t="str">
        <f>IFERROR(LOWER(TRIM(_xlfn.TEXTBEFORE(_xlfn.TEXTAFTER('query (10)'!AB146,"("),")"))),"")</f>
        <v/>
      </c>
      <c r="AF146" s="38" t="str">
        <f>IF('query (10)'!AD146="","",TRIM('query (10)'!AD146))</f>
        <v>ณัฐดนัย จุฑาเทพ</v>
      </c>
      <c r="AG146" s="38" t="str">
        <f>IF('query (10)'!AE146="","",TRIM('query (10)'!AE146))</f>
        <v>ณัฐดนัย จุฑาเทพ</v>
      </c>
      <c r="AH146" s="38" t="str">
        <f>IF('query (10)'!AF146="","",IFERROR(VALUE('query (10)'!AF146),""))</f>
        <v/>
      </c>
      <c r="AI146" s="38" t="str">
        <f>IF('query (10)'!AG146="","",TRIM('query (10)'!AG146))</f>
        <v/>
      </c>
      <c r="AJ146" s="38" t="str">
        <f>IF('query (10)'!AH146="","",IFERROR(VALUE('query (10)'!AH146),""))</f>
        <v/>
      </c>
      <c r="AK146" s="38" t="str">
        <f>IF('query (10)'!AI146="","",TRIM('query (10)'!AI146))</f>
        <v/>
      </c>
      <c r="AL146" s="42">
        <f t="shared" si="10"/>
        <v>2025</v>
      </c>
      <c r="AM146" s="42" t="str">
        <f t="shared" si="11"/>
        <v>2025-11</v>
      </c>
      <c r="AN146" s="42" t="str">
        <f t="shared" ca="1" si="12"/>
        <v>OVERDUE</v>
      </c>
      <c r="AO146" s="42" t="str">
        <f t="shared" si="13"/>
        <v>GR-257 | INNER RING RACEWAY AND RIB SUPER FINISH MACHINE | KWD2 | MOTOR | Time-based Maintenance | Electrical | Measure | Important | 1.Measure the insulation resistance of each motor (M4:Work Head Motor,M5:SF Unit Up Down Motor,M6:TILT Angle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 | Inner ring raceway super finish
ถ่ายรูปและบันทึกค่าลงระบบด้วยครับ | ณัฐดนัย จุฑาเทพ</v>
      </c>
      <c r="AP146" s="42" t="str">
        <f>_xlfn.TEXTJOIN("; ",TRUE,IF(COUNTA('query (10)'!A146:AK146)&lt;=6,"NEAR_EMPTY_ROW",""),IF($K146="","MISSING_STATUS",""),IF(AND($K146="เสร็จสิ้น",$Z146=""),"DONE_NO_ACTUAL_DATE",""),IF(AND($I146="Condition-based Maintenance",$AH146=""),"CBM_NO_MEASUREMENT",""),IF(OR($X146="",$X146=0),"INVALID_PERIOD",""),IF(AND($AA146&lt;&gt;"",$AB146&lt;&gt;"",$AB146&lt;$AA146),"DATE_SEQUENCE_ERROR",""),IF(AND($AB146&lt;&gt;"",$AB146&gt;DATE(2030,12,31)),"DATE_OUTLIER",""),IF($C146="","MISSING_QRCODE",""),IF($J146="UNKNOWN","UNKNOWN_PM_TYPE",""),IF($L146="UNKNOWN","UNKNOWN_STATUS",""))</f>
        <v/>
      </c>
      <c r="AQ146" s="42" t="str">
        <f t="shared" si="14"/>
        <v>NO</v>
      </c>
    </row>
    <row r="147" spans="1:43" x14ac:dyDescent="0.3">
      <c r="A147" s="38">
        <f>IF('query (10)'!A147="","",'query (10)'!A147)</f>
        <v>193</v>
      </c>
      <c r="B147" s="38" t="str">
        <f>IF('query (10)'!B147="","",'query (10)'!B147)</f>
        <v/>
      </c>
      <c r="C147" s="38" t="str">
        <f>TRIM(UPPER('query (10)'!M147))</f>
        <v>WA-269</v>
      </c>
      <c r="D147" s="38" t="str">
        <f>TRIM(UPPER(IFERROR(_xlfn.TEXTBEFORE('query (10)'!L147,"("),'query (10)'!L147)))</f>
        <v>OUTER / INNER RING PART WASH MACHINE</v>
      </c>
      <c r="E147" s="38" t="str">
        <f>IFERROR(TRIM(UPPER(_xlfn.TEXTBEFORE(_xlfn.TEXTAFTER('query (10)'!L147,"("),")"))),"")</f>
        <v/>
      </c>
      <c r="F147" s="38" t="str">
        <f>TRIM('query (10)'!K147)</f>
        <v>KWD2</v>
      </c>
      <c r="G147" s="38" t="str">
        <f>IF('query (10)'!J147="","",'query (10)'!J147)</f>
        <v>Motor</v>
      </c>
      <c r="H147" s="38" t="str">
        <f>TRIM(UPPER('query (10)'!J147))</f>
        <v>MOTOR</v>
      </c>
      <c r="I147" s="38" t="str">
        <f>IF('query (10)'!F147="","",'query (10)'!F147)</f>
        <v>Time-based Maintenance</v>
      </c>
      <c r="J147" s="38" t="str">
        <f>IF('query (10)'!F147="","",IFERROR(INDEX(Cleaning_Rules!$B$14:$B$17,MATCH(TRIM('query (10)'!F147),Cleaning_Rules!$A$14:$A$17,0)),"UNKNOWN"))</f>
        <v>TBM</v>
      </c>
      <c r="K147" s="38" t="str">
        <f>IF('query (10)'!G147="","",'query (10)'!G147)</f>
        <v>แก้ไขแผน</v>
      </c>
      <c r="L147" s="38" t="str">
        <f>IF('query (10)'!G147="","MISSING",IFERROR(INDEX(Cleaning_Rules!$B$5:$B$10,MATCH(TRIM('query (10)'!G147),Cleaning_Rules!$A$5:$A$10,0)),"UNKNOWN"))</f>
        <v>PLAN_REVISED</v>
      </c>
      <c r="M147" s="38" t="str">
        <f>IF('query (10)'!I147="","",'query (10)'!I147)</f>
        <v>Electrical</v>
      </c>
      <c r="N147" s="38" t="str">
        <f>IF('query (10)'!O147="","",'query (10)'!O147)</f>
        <v>Measure</v>
      </c>
      <c r="O147" s="38" t="str">
        <f>IF('query (10)'!P147="","",'query (10)'!P147)</f>
        <v>Important</v>
      </c>
      <c r="P147" s="38" t="str">
        <f>IF('query (10)'!N147="","",'query (10)'!N147)</f>
        <v>1.Measure the insulation resistance of each motor (M2:WASHING PUMP MOTOR
,M3:CIRCULATE PUMP MOTOR,M4:HEAVY SMOKER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v>
      </c>
      <c r="Q147" s="38" t="str">
        <f>TRIM('query (10)'!N147)</f>
        <v>1.Measure the insulation resistance of each motor (M2:WASHING PUMP MOTOR
,M3:CIRCULATE PUMP MOTOR,M4:HEAVY SMOKER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v>
      </c>
      <c r="R147" s="38" t="str">
        <f>TRIM(UPPER('query (10)'!R147))</f>
        <v/>
      </c>
      <c r="S147" s="38" t="str">
        <f>TRIM(UPPER('query (10)'!S147))</f>
        <v/>
      </c>
      <c r="T147" s="38" t="str">
        <f>IF('query (10)'!Q147="","",TRIM(UPPER('query (10)'!Q147)))</f>
        <v/>
      </c>
      <c r="U147" s="38" t="str">
        <f>IF('query (10)'!T147="","",'query (10)'!T147)</f>
        <v>1</v>
      </c>
      <c r="V147" s="39">
        <f>IF('query (10)'!T147="","",IFERROR(VALUE('query (10)'!T147),""))</f>
        <v>1</v>
      </c>
      <c r="W147" s="40">
        <f>IF('query (10)'!U147="","",'query (10)'!U147)</f>
        <v>0</v>
      </c>
      <c r="X147" s="39">
        <f>IF('query (10)'!V147="","",'query (10)'!V147)</f>
        <v>360</v>
      </c>
      <c r="Y147" s="41">
        <f>IF('query (10)'!W147="","",'query (10)'!W147)</f>
        <v>45962</v>
      </c>
      <c r="Z147" s="41" t="str">
        <f>IF('query (10)'!X147="","",'query (10)'!X147)</f>
        <v/>
      </c>
      <c r="AA147" s="41">
        <f>IF('query (10)'!Y147="","",'query (10)'!Y147)</f>
        <v>45628</v>
      </c>
      <c r="AB147" s="41">
        <f>IF('query (10)'!Z147="","",'query (10)'!Z147)</f>
        <v>45988</v>
      </c>
      <c r="AC147" s="38" t="str">
        <f>IF(OR('query (10)'!AA147="",COUNTIF(Cleaning_Rules!$A$21:$A$26,TRIM('query (10)'!AA147))&gt;0),"",TRIM('query (10)'!AA147))</f>
        <v>ถ่ายรูปและบันทึกค่าลงระบบด้วยครับ</v>
      </c>
      <c r="AD147" s="38" t="str">
        <f>IF('query (10)'!AB147="","",TRIM(IFERROR(_xlfn.TEXTBEFORE('query (10)'!AB147,"("),'query (10)'!AB147)))</f>
        <v/>
      </c>
      <c r="AE147" s="38" t="str">
        <f>IFERROR(LOWER(TRIM(_xlfn.TEXTBEFORE(_xlfn.TEXTAFTER('query (10)'!AB147,"("),")"))),"")</f>
        <v/>
      </c>
      <c r="AF147" s="38" t="str">
        <f>IF('query (10)'!AD147="","",TRIM('query (10)'!AD147))</f>
        <v>ณัฐดนัย จุฑาเทพ</v>
      </c>
      <c r="AG147" s="38" t="str">
        <f>IF('query (10)'!AE147="","",TRIM('query (10)'!AE147))</f>
        <v>พงษ์พิทักษ์ ศรไชย</v>
      </c>
      <c r="AH147" s="38" t="str">
        <f>IF('query (10)'!AF147="","",IFERROR(VALUE('query (10)'!AF147),""))</f>
        <v/>
      </c>
      <c r="AI147" s="38" t="str">
        <f>IF('query (10)'!AG147="","",TRIM('query (10)'!AG147))</f>
        <v/>
      </c>
      <c r="AJ147" s="38" t="str">
        <f>IF('query (10)'!AH147="","",IFERROR(VALUE('query (10)'!AH147),""))</f>
        <v/>
      </c>
      <c r="AK147" s="38" t="str">
        <f>IF('query (10)'!AI147="","",TRIM('query (10)'!AI147))</f>
        <v/>
      </c>
      <c r="AL147" s="42">
        <f t="shared" si="10"/>
        <v>2025</v>
      </c>
      <c r="AM147" s="42" t="str">
        <f t="shared" si="11"/>
        <v>2025-11</v>
      </c>
      <c r="AN147" s="42" t="str">
        <f t="shared" ca="1" si="12"/>
        <v>OVERDUE</v>
      </c>
      <c r="AO147" s="42" t="str">
        <f t="shared" si="13"/>
        <v>WA-269 | OUTER / INNER RING PART WASH MACHINE | KWD2 | MOTOR | Time-based Maintenance | Electrical | Measure | Important | 1.Measure the insulation resistance of each motor (M2:WASHING PUMP MOTOR
,M3:CIRCULATE PUMP MOTOR,M4:HEAVY SMOKER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 | ถ่ายรูปและบันทึกค่าลงระบบด้วยครับ | พงษ์พิทักษ์ ศรไชย</v>
      </c>
      <c r="AP147" s="42" t="str">
        <f>_xlfn.TEXTJOIN("; ",TRUE,IF(COUNTA('query (10)'!A147:AK147)&lt;=6,"NEAR_EMPTY_ROW",""),IF($K147="","MISSING_STATUS",""),IF(AND($K147="เสร็จสิ้น",$Z147=""),"DONE_NO_ACTUAL_DATE",""),IF(AND($I147="Condition-based Maintenance",$AH147=""),"CBM_NO_MEASUREMENT",""),IF(OR($X147="",$X147=0),"INVALID_PERIOD",""),IF(AND($AA147&lt;&gt;"",$AB147&lt;&gt;"",$AB147&lt;$AA147),"DATE_SEQUENCE_ERROR",""),IF(AND($AB147&lt;&gt;"",$AB147&gt;DATE(2030,12,31)),"DATE_OUTLIER",""),IF($C147="","MISSING_QRCODE",""),IF($J147="UNKNOWN","UNKNOWN_PM_TYPE",""),IF($L147="UNKNOWN","UNKNOWN_STATUS",""))</f>
        <v/>
      </c>
      <c r="AQ147" s="42" t="str">
        <f t="shared" si="14"/>
        <v>NO</v>
      </c>
    </row>
    <row r="148" spans="1:43" x14ac:dyDescent="0.3">
      <c r="A148" s="38">
        <f>IF('query (10)'!A148="","",'query (10)'!A148)</f>
        <v>194</v>
      </c>
      <c r="B148" s="38" t="str">
        <f>IF('query (10)'!B148="","",'query (10)'!B148)</f>
        <v/>
      </c>
      <c r="C148" s="38" t="str">
        <f>TRIM(UPPER('query (10)'!M148))</f>
        <v>WA-262</v>
      </c>
      <c r="D148" s="38" t="str">
        <f>TRIM(UPPER(IFERROR(_xlfn.TEXTBEFORE('query (10)'!L148,"("),'query (10)'!L148)))</f>
        <v>FINISH WASH EQUIPMENT</v>
      </c>
      <c r="E148" s="38" t="str">
        <f>IFERROR(TRIM(UPPER(_xlfn.TEXTBEFORE(_xlfn.TEXTAFTER('query (10)'!L148,"("),")"))),"")</f>
        <v/>
      </c>
      <c r="F148" s="38" t="str">
        <f>TRIM('query (10)'!K148)</f>
        <v>KWD2</v>
      </c>
      <c r="G148" s="38" t="str">
        <f>IF('query (10)'!J148="","",'query (10)'!J148)</f>
        <v>Motor</v>
      </c>
      <c r="H148" s="38" t="str">
        <f>TRIM(UPPER('query (10)'!J148))</f>
        <v>MOTOR</v>
      </c>
      <c r="I148" s="38" t="str">
        <f>IF('query (10)'!F148="","",'query (10)'!F148)</f>
        <v>Time-based Maintenance</v>
      </c>
      <c r="J148" s="38" t="str">
        <f>IF('query (10)'!F148="","",IFERROR(INDEX(Cleaning_Rules!$B$14:$B$17,MATCH(TRIM('query (10)'!F148),Cleaning_Rules!$A$14:$A$17,0)),"UNKNOWN"))</f>
        <v>TBM</v>
      </c>
      <c r="K148" s="38" t="str">
        <f>IF('query (10)'!G148="","",'query (10)'!G148)</f>
        <v>แก้ไขแผน</v>
      </c>
      <c r="L148" s="38" t="str">
        <f>IF('query (10)'!G148="","MISSING",IFERROR(INDEX(Cleaning_Rules!$B$5:$B$10,MATCH(TRIM('query (10)'!G148),Cleaning_Rules!$A$5:$A$10,0)),"UNKNOWN"))</f>
        <v>PLAN_REVISED</v>
      </c>
      <c r="M148" s="38" t="str">
        <f>IF('query (10)'!I148="","",'query (10)'!I148)</f>
        <v>Electrical</v>
      </c>
      <c r="N148" s="38" t="str">
        <f>IF('query (10)'!O148="","",'query (10)'!O148)</f>
        <v>Measure</v>
      </c>
      <c r="O148" s="38" t="str">
        <f>IF('query (10)'!P148="","",'query (10)'!P148)</f>
        <v>Important</v>
      </c>
      <c r="P148" s="38" t="str">
        <f>IF('query (10)'!N148="","",'query (10)'!N148)</f>
        <v>1.Measure the insulation resistance of each motor (M2:Washer Pump Motor ,M5:Blower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v>
      </c>
      <c r="Q148" s="38" t="str">
        <f>TRIM('query (10)'!N148)</f>
        <v>1.Measure the insulation resistance of each motor (M2:Washer Pump Motor ,M5:Blower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v>
      </c>
      <c r="R148" s="38" t="str">
        <f>TRIM(UPPER('query (10)'!R148))</f>
        <v/>
      </c>
      <c r="S148" s="38" t="str">
        <f>TRIM(UPPER('query (10)'!S148))</f>
        <v/>
      </c>
      <c r="T148" s="38" t="str">
        <f>IF('query (10)'!Q148="","",TRIM(UPPER('query (10)'!Q148)))</f>
        <v/>
      </c>
      <c r="U148" s="38" t="str">
        <f>IF('query (10)'!T148="","",'query (10)'!T148)</f>
        <v>1</v>
      </c>
      <c r="V148" s="39">
        <f>IF('query (10)'!T148="","",IFERROR(VALUE('query (10)'!T148),""))</f>
        <v>1</v>
      </c>
      <c r="W148" s="40">
        <f>IF('query (10)'!U148="","",'query (10)'!U148)</f>
        <v>0</v>
      </c>
      <c r="X148" s="39">
        <f>IF('query (10)'!V148="","",'query (10)'!V148)</f>
        <v>360</v>
      </c>
      <c r="Y148" s="41">
        <f>IF('query (10)'!W148="","",'query (10)'!W148)</f>
        <v>45962</v>
      </c>
      <c r="Z148" s="41" t="str">
        <f>IF('query (10)'!X148="","",'query (10)'!X148)</f>
        <v/>
      </c>
      <c r="AA148" s="41">
        <f>IF('query (10)'!Y148="","",'query (10)'!Y148)</f>
        <v>45628</v>
      </c>
      <c r="AB148" s="41">
        <f>IF('query (10)'!Z148="","",'query (10)'!Z148)</f>
        <v>45988</v>
      </c>
      <c r="AC148" s="38" t="str">
        <f>IF(OR('query (10)'!AA148="",COUNTIF(Cleaning_Rules!$A$21:$A$26,TRIM('query (10)'!AA148))&gt;0),"",TRIM('query (10)'!AA148))</f>
        <v>ถ่ายรูปและบันทึกค่าลงระบบด้วยครับ</v>
      </c>
      <c r="AD148" s="38" t="str">
        <f>IF('query (10)'!AB148="","",TRIM(IFERROR(_xlfn.TEXTBEFORE('query (10)'!AB148,"("),'query (10)'!AB148)))</f>
        <v/>
      </c>
      <c r="AE148" s="38" t="str">
        <f>IFERROR(LOWER(TRIM(_xlfn.TEXTBEFORE(_xlfn.TEXTAFTER('query (10)'!AB148,"("),")"))),"")</f>
        <v/>
      </c>
      <c r="AF148" s="38" t="str">
        <f>IF('query (10)'!AD148="","",TRIM('query (10)'!AD148))</f>
        <v>ณัฐดนัย จุฑาเทพ</v>
      </c>
      <c r="AG148" s="38" t="str">
        <f>IF('query (10)'!AE148="","",TRIM('query (10)'!AE148))</f>
        <v>พงษ์พิทักษ์ ศรไชย</v>
      </c>
      <c r="AH148" s="38" t="str">
        <f>IF('query (10)'!AF148="","",IFERROR(VALUE('query (10)'!AF148),""))</f>
        <v/>
      </c>
      <c r="AI148" s="38" t="str">
        <f>IF('query (10)'!AG148="","",TRIM('query (10)'!AG148))</f>
        <v/>
      </c>
      <c r="AJ148" s="38" t="str">
        <f>IF('query (10)'!AH148="","",IFERROR(VALUE('query (10)'!AH148),""))</f>
        <v/>
      </c>
      <c r="AK148" s="38" t="str">
        <f>IF('query (10)'!AI148="","",TRIM('query (10)'!AI148))</f>
        <v/>
      </c>
      <c r="AL148" s="42">
        <f t="shared" si="10"/>
        <v>2025</v>
      </c>
      <c r="AM148" s="42" t="str">
        <f t="shared" si="11"/>
        <v>2025-11</v>
      </c>
      <c r="AN148" s="42" t="str">
        <f t="shared" ca="1" si="12"/>
        <v>OVERDUE</v>
      </c>
      <c r="AO148" s="42" t="str">
        <f t="shared" si="13"/>
        <v>WA-262 | FINISH WASH EQUIPMENT | KWD2 | MOTOR | Time-based Maintenance | Electrical | Measure | Important | 1.Measure the insulation resistance of each motor (M2:Washer Pump Motor ,M5:Blower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 | ถ่ายรูปและบันทึกค่าลงระบบด้วยครับ | พงษ์พิทักษ์ ศรไชย</v>
      </c>
      <c r="AP148" s="42" t="str">
        <f>_xlfn.TEXTJOIN("; ",TRUE,IF(COUNTA('query (10)'!A148:AK148)&lt;=6,"NEAR_EMPTY_ROW",""),IF($K148="","MISSING_STATUS",""),IF(AND($K148="เสร็จสิ้น",$Z148=""),"DONE_NO_ACTUAL_DATE",""),IF(AND($I148="Condition-based Maintenance",$AH148=""),"CBM_NO_MEASUREMENT",""),IF(OR($X148="",$X148=0),"INVALID_PERIOD",""),IF(AND($AA148&lt;&gt;"",$AB148&lt;&gt;"",$AB148&lt;$AA148),"DATE_SEQUENCE_ERROR",""),IF(AND($AB148&lt;&gt;"",$AB148&gt;DATE(2030,12,31)),"DATE_OUTLIER",""),IF($C148="","MISSING_QRCODE",""),IF($J148="UNKNOWN","UNKNOWN_PM_TYPE",""),IF($L148="UNKNOWN","UNKNOWN_STATUS",""))</f>
        <v/>
      </c>
      <c r="AQ148" s="42" t="str">
        <f t="shared" si="14"/>
        <v>NO</v>
      </c>
    </row>
    <row r="149" spans="1:43" x14ac:dyDescent="0.3">
      <c r="A149" s="38">
        <f>IF('query (10)'!A149="","",'query (10)'!A149)</f>
        <v>196</v>
      </c>
      <c r="B149" s="38" t="str">
        <f>IF('query (10)'!B149="","",'query (10)'!B149)</f>
        <v/>
      </c>
      <c r="C149" s="38" t="str">
        <f>TRIM(UPPER('query (10)'!M149))</f>
        <v>GR-277</v>
      </c>
      <c r="D149" s="38" t="str">
        <f>TRIM(UPPER(IFERROR(_xlfn.TEXTBEFORE('query (10)'!L149,"("),'query (10)'!L149)))</f>
        <v>INNER RING BORE GRINDING M/C</v>
      </c>
      <c r="E149" s="38" t="str">
        <f>IFERROR(TRIM(UPPER(_xlfn.TEXTBEFORE(_xlfn.TEXTAFTER('query (10)'!L149,"("),")"))),"")</f>
        <v/>
      </c>
      <c r="F149" s="38" t="str">
        <f>TRIM('query (10)'!K149)</f>
        <v>SB3</v>
      </c>
      <c r="G149" s="38" t="str">
        <f>IF('query (10)'!J149="","",'query (10)'!J149)</f>
        <v>Electrical Control</v>
      </c>
      <c r="H149" s="38" t="str">
        <f>TRIM(UPPER('query (10)'!J149))</f>
        <v>ELECTRICAL CONTROL</v>
      </c>
      <c r="I149" s="38" t="str">
        <f>IF('query (10)'!F149="","",'query (10)'!F149)</f>
        <v>Time-based Maintenance</v>
      </c>
      <c r="J149" s="38" t="str">
        <f>IF('query (10)'!F149="","",IFERROR(INDEX(Cleaning_Rules!$B$14:$B$17,MATCH(TRIM('query (10)'!F149),Cleaning_Rules!$A$14:$A$17,0)),"UNKNOWN"))</f>
        <v>TBM</v>
      </c>
      <c r="K149" s="38" t="str">
        <f>IF('query (10)'!G149="","",'query (10)'!G149)</f>
        <v>เสร็จสิ้น</v>
      </c>
      <c r="L149" s="38" t="str">
        <f>IF('query (10)'!G149="","MISSING",IFERROR(INDEX(Cleaning_Rules!$B$5:$B$10,MATCH(TRIM('query (10)'!G149),Cleaning_Rules!$A$5:$A$10,0)),"UNKNOWN"))</f>
        <v>COMPLETED</v>
      </c>
      <c r="M149" s="38" t="str">
        <f>IF('query (10)'!I149="","",'query (10)'!I149)</f>
        <v>Electrical</v>
      </c>
      <c r="N149" s="38" t="str">
        <f>IF('query (10)'!O149="","",'query (10)'!O149)</f>
        <v>Inspection</v>
      </c>
      <c r="O149" s="38" t="str">
        <f>IF('query (10)'!P149="","",'query (10)'!P149)</f>
        <v>Low</v>
      </c>
      <c r="P149" s="38" t="str">
        <f>IF('query (10)'!N149="","",'query (10)'!N149)</f>
        <v>- Check condition of Proximity 
- Check condition of Reed switch</v>
      </c>
      <c r="Q149" s="38" t="str">
        <f>TRIM('query (10)'!N149)</f>
        <v>- Check condition of Proximity 
- Check condition of Reed switch</v>
      </c>
      <c r="R149" s="38" t="str">
        <f>TRIM(UPPER('query (10)'!R149))</f>
        <v/>
      </c>
      <c r="S149" s="38" t="str">
        <f>TRIM(UPPER('query (10)'!S149))</f>
        <v/>
      </c>
      <c r="T149" s="38" t="str">
        <f>IF('query (10)'!Q149="","",TRIM(UPPER('query (10)'!Q149)))</f>
        <v/>
      </c>
      <c r="U149" s="38" t="str">
        <f>IF('query (10)'!T149="","",'query (10)'!T149)</f>
        <v>1</v>
      </c>
      <c r="V149" s="39">
        <f>IF('query (10)'!T149="","",IFERROR(VALUE('query (10)'!T149),""))</f>
        <v>1</v>
      </c>
      <c r="W149" s="40">
        <f>IF('query (10)'!U149="","",'query (10)'!U149)</f>
        <v>0</v>
      </c>
      <c r="X149" s="39">
        <f>IF('query (10)'!V149="","",'query (10)'!V149)</f>
        <v>30</v>
      </c>
      <c r="Y149" s="41">
        <f>IF('query (10)'!W149="","",'query (10)'!W149)</f>
        <v>45976</v>
      </c>
      <c r="Z149" s="41" t="str">
        <f>IF('query (10)'!X149="","",'query (10)'!X149)</f>
        <v/>
      </c>
      <c r="AA149" s="41">
        <f>IF('query (10)'!Y149="","",'query (10)'!Y149)</f>
        <v>45947</v>
      </c>
      <c r="AB149" s="41">
        <f>IF('query (10)'!Z149="","",'query (10)'!Z149)</f>
        <v>45977</v>
      </c>
      <c r="AC149" s="38" t="str">
        <f>IF(OR('query (10)'!AA149="",COUNTIF(Cleaning_Rules!$A$21:$A$26,TRIM('query (10)'!AA149))&gt;0),"",TRIM('query (10)'!AA149))</f>
        <v/>
      </c>
      <c r="AD149" s="38" t="str">
        <f>IF('query (10)'!AB149="","",TRIM(IFERROR(_xlfn.TEXTBEFORE('query (10)'!AB149,"("),'query (10)'!AB149)))</f>
        <v/>
      </c>
      <c r="AE149" s="38" t="str">
        <f>IFERROR(LOWER(TRIM(_xlfn.TEXTBEFORE(_xlfn.TEXTAFTER('query (10)'!AB149,"("),")"))),"")</f>
        <v/>
      </c>
      <c r="AF149" s="38" t="str">
        <f>IF('query (10)'!AD149="","",TRIM('query (10)'!AD149))</f>
        <v>พงษ์พิทักษ์ ศรไชย</v>
      </c>
      <c r="AG149" s="38" t="str">
        <f>IF('query (10)'!AE149="","",TRIM('query (10)'!AE149))</f>
        <v>พงษ์พิทักษ์ ศรไชย</v>
      </c>
      <c r="AH149" s="38" t="str">
        <f>IF('query (10)'!AF149="","",IFERROR(VALUE('query (10)'!AF149),""))</f>
        <v/>
      </c>
      <c r="AI149" s="38" t="str">
        <f>IF('query (10)'!AG149="","",TRIM('query (10)'!AG149))</f>
        <v/>
      </c>
      <c r="AJ149" s="38" t="str">
        <f>IF('query (10)'!AH149="","",IFERROR(VALUE('query (10)'!AH149),""))</f>
        <v/>
      </c>
      <c r="AK149" s="38" t="str">
        <f>IF('query (10)'!AI149="","",TRIM('query (10)'!AI149))</f>
        <v/>
      </c>
      <c r="AL149" s="42">
        <f t="shared" si="10"/>
        <v>2025</v>
      </c>
      <c r="AM149" s="42" t="str">
        <f t="shared" si="11"/>
        <v>2025-11</v>
      </c>
      <c r="AN149" s="42" t="str">
        <f t="shared" ca="1" si="12"/>
        <v/>
      </c>
      <c r="AO149" s="42" t="str">
        <f t="shared" si="13"/>
        <v>GR-277 | INNER RING BORE GRINDING M/C | SB3 | ELECTRICAL CONTROL | Time-based Maintenance | Electrical | Inspection | Low | - Check condition of Proximity 
- Check condition of Reed switch | พงษ์พิทักษ์ ศรไชย</v>
      </c>
      <c r="AP149" s="42" t="str">
        <f>_xlfn.TEXTJOIN("; ",TRUE,IF(COUNTA('query (10)'!A149:AK149)&lt;=6,"NEAR_EMPTY_ROW",""),IF($K149="","MISSING_STATUS",""),IF(AND($K149="เสร็จสิ้น",$Z149=""),"DONE_NO_ACTUAL_DATE",""),IF(AND($I149="Condition-based Maintenance",$AH149=""),"CBM_NO_MEASUREMENT",""),IF(OR($X149="",$X149=0),"INVALID_PERIOD",""),IF(AND($AA149&lt;&gt;"",$AB149&lt;&gt;"",$AB149&lt;$AA149),"DATE_SEQUENCE_ERROR",""),IF(AND($AB149&lt;&gt;"",$AB149&gt;DATE(2030,12,31)),"DATE_OUTLIER",""),IF($C149="","MISSING_QRCODE",""),IF($J149="UNKNOWN","UNKNOWN_PM_TYPE",""),IF($L149="UNKNOWN","UNKNOWN_STATUS",""))</f>
        <v>DONE_NO_ACTUAL_DATE</v>
      </c>
      <c r="AQ149" s="42" t="str">
        <f t="shared" si="14"/>
        <v>NO</v>
      </c>
    </row>
    <row r="150" spans="1:43" x14ac:dyDescent="0.3">
      <c r="A150" s="38">
        <f>IF('query (10)'!A150="","",'query (10)'!A150)</f>
        <v>197</v>
      </c>
      <c r="B150" s="38" t="str">
        <f>IF('query (10)'!B150="","",'query (10)'!B150)</f>
        <v/>
      </c>
      <c r="C150" s="38" t="str">
        <f>TRIM(UPPER('query (10)'!M150))</f>
        <v>CH-263</v>
      </c>
      <c r="D150" s="38" t="str">
        <f>TRIM(UPPER(IFERROR(_xlfn.TEXTBEFORE('query (10)'!L150,"("),'query (10)'!L150)))</f>
        <v>AUTOMATION VIBRATION TESTING MACHINE</v>
      </c>
      <c r="E150" s="38" t="str">
        <f>IFERROR(TRIM(UPPER(_xlfn.TEXTBEFORE(_xlfn.TEXTAFTER('query (10)'!L150,"("),")"))),"")</f>
        <v/>
      </c>
      <c r="F150" s="38" t="str">
        <f>TRIM('query (10)'!K150)</f>
        <v>KWD2</v>
      </c>
      <c r="G150" s="38" t="str">
        <f>IF('query (10)'!J150="","",'query (10)'!J150)</f>
        <v>Motor</v>
      </c>
      <c r="H150" s="38" t="str">
        <f>TRIM(UPPER('query (10)'!J150))</f>
        <v>MOTOR</v>
      </c>
      <c r="I150" s="38" t="str">
        <f>IF('query (10)'!F150="","",'query (10)'!F150)</f>
        <v>Time-based Maintenance</v>
      </c>
      <c r="J150" s="38" t="str">
        <f>IF('query (10)'!F150="","",IFERROR(INDEX(Cleaning_Rules!$B$14:$B$17,MATCH(TRIM('query (10)'!F150),Cleaning_Rules!$A$14:$A$17,0)),"UNKNOWN"))</f>
        <v>TBM</v>
      </c>
      <c r="K150" s="38" t="str">
        <f>IF('query (10)'!G150="","",'query (10)'!G150)</f>
        <v>แก้ไขแผน</v>
      </c>
      <c r="L150" s="38" t="str">
        <f>IF('query (10)'!G150="","MISSING",IFERROR(INDEX(Cleaning_Rules!$B$5:$B$10,MATCH(TRIM('query (10)'!G150),Cleaning_Rules!$A$5:$A$10,0)),"UNKNOWN"))</f>
        <v>PLAN_REVISED</v>
      </c>
      <c r="M150" s="38" t="str">
        <f>IF('query (10)'!I150="","",'query (10)'!I150)</f>
        <v>Electrical</v>
      </c>
      <c r="N150" s="38" t="str">
        <f>IF('query (10)'!O150="","",'query (10)'!O150)</f>
        <v>Measure</v>
      </c>
      <c r="O150" s="38" t="str">
        <f>IF('query (10)'!P150="","",'query (10)'!P150)</f>
        <v>Important</v>
      </c>
      <c r="P150" s="38" t="str">
        <f>IF('query (10)'!N150="","",'query (10)'!N150)</f>
        <v xml:space="preserve">1.Measure the insulation resistance of each motor (M2:Spindle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
8.Check ventilation of hot&amp;cool coil of amp noise </v>
      </c>
      <c r="Q150" s="38" t="str">
        <f>TRIM('query (10)'!N150)</f>
        <v>1.Measure the insulation resistance of each motor (M2:Spindle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
8.Check ventilation of hot&amp;cool coil of amp noise</v>
      </c>
      <c r="R150" s="38" t="str">
        <f>TRIM(UPPER('query (10)'!R150))</f>
        <v/>
      </c>
      <c r="S150" s="38" t="str">
        <f>TRIM(UPPER('query (10)'!S150))</f>
        <v/>
      </c>
      <c r="T150" s="38" t="str">
        <f>IF('query (10)'!Q150="","",TRIM(UPPER('query (10)'!Q150)))</f>
        <v/>
      </c>
      <c r="U150" s="38" t="str">
        <f>IF('query (10)'!T150="","",'query (10)'!T150)</f>
        <v>1</v>
      </c>
      <c r="V150" s="39">
        <f>IF('query (10)'!T150="","",IFERROR(VALUE('query (10)'!T150),""))</f>
        <v>1</v>
      </c>
      <c r="W150" s="40">
        <f>IF('query (10)'!U150="","",'query (10)'!U150)</f>
        <v>0</v>
      </c>
      <c r="X150" s="39">
        <f>IF('query (10)'!V150="","",'query (10)'!V150)</f>
        <v>360</v>
      </c>
      <c r="Y150" s="41">
        <f>IF('query (10)'!W150="","",'query (10)'!W150)</f>
        <v>45962</v>
      </c>
      <c r="Z150" s="41" t="str">
        <f>IF('query (10)'!X150="","",'query (10)'!X150)</f>
        <v/>
      </c>
      <c r="AA150" s="41">
        <f>IF('query (10)'!Y150="","",'query (10)'!Y150)</f>
        <v>45628</v>
      </c>
      <c r="AB150" s="41">
        <f>IF('query (10)'!Z150="","",'query (10)'!Z150)</f>
        <v>45988</v>
      </c>
      <c r="AC150" s="38" t="str">
        <f>IF(OR('query (10)'!AA150="",COUNTIF(Cleaning_Rules!$A$21:$A$26,TRIM('query (10)'!AA150))&gt;0),"",TRIM('query (10)'!AA150))</f>
        <v>ถ่ายรูปและบันทึกค่าลงระบบด้วยครับ</v>
      </c>
      <c r="AD150" s="38" t="str">
        <f>IF('query (10)'!AB150="","",TRIM(IFERROR(_xlfn.TEXTBEFORE('query (10)'!AB150,"("),'query (10)'!AB150)))</f>
        <v/>
      </c>
      <c r="AE150" s="38" t="str">
        <f>IFERROR(LOWER(TRIM(_xlfn.TEXTBEFORE(_xlfn.TEXTAFTER('query (10)'!AB150,"("),")"))),"")</f>
        <v/>
      </c>
      <c r="AF150" s="38" t="str">
        <f>IF('query (10)'!AD150="","",TRIM('query (10)'!AD150))</f>
        <v>ณัฐดนัย จุฑาเทพ</v>
      </c>
      <c r="AG150" s="38" t="str">
        <f>IF('query (10)'!AE150="","",TRIM('query (10)'!AE150))</f>
        <v>พงษ์พิทักษ์ ศรไชย</v>
      </c>
      <c r="AH150" s="38" t="str">
        <f>IF('query (10)'!AF150="","",IFERROR(VALUE('query (10)'!AF150),""))</f>
        <v/>
      </c>
      <c r="AI150" s="38" t="str">
        <f>IF('query (10)'!AG150="","",TRIM('query (10)'!AG150))</f>
        <v/>
      </c>
      <c r="AJ150" s="38" t="str">
        <f>IF('query (10)'!AH150="","",IFERROR(VALUE('query (10)'!AH150),""))</f>
        <v/>
      </c>
      <c r="AK150" s="38" t="str">
        <f>IF('query (10)'!AI150="","",TRIM('query (10)'!AI150))</f>
        <v/>
      </c>
      <c r="AL150" s="42">
        <f t="shared" si="10"/>
        <v>2025</v>
      </c>
      <c r="AM150" s="42" t="str">
        <f t="shared" si="11"/>
        <v>2025-11</v>
      </c>
      <c r="AN150" s="42" t="str">
        <f t="shared" ca="1" si="12"/>
        <v>OVERDUE</v>
      </c>
      <c r="AO150" s="42" t="str">
        <f t="shared" si="13"/>
        <v>CH-263 | AUTOMATION VIBRATION TESTING MACHINE | KWD2 | MOTOR | Time-based Maintenance | Electrical | Measure | Important | 1.Measure the insulation resistance of each motor (M2:Spindle Motor)
2.Inspect the condition of power cables and terminal connections (Cable &amp; Terminal Condition).
3.Check for abnormal noise and vibration during motor operation (Noise &amp; Vibration Check).
4.Inspect the motor temperature and cooling condition during operation (Motor Temperature &amp; Cooling Condition).
5.Check the motor mounting bolts, base, and alignment (Mounting &amp; Alignment).
6.Clean the area around the motor and control equipment (Cleaning).
7.Record the inspection results and compare them with standard values (Record &amp; Evaluate Results).
8.Check ventilation of hot&amp;cool coil of amp noise | ถ่ายรูปและบันทึกค่าลงระบบด้วยครับ | พงษ์พิทักษ์ ศรไชย</v>
      </c>
      <c r="AP150" s="42" t="str">
        <f>_xlfn.TEXTJOIN("; ",TRUE,IF(COUNTA('query (10)'!A150:AK150)&lt;=6,"NEAR_EMPTY_ROW",""),IF($K150="","MISSING_STATUS",""),IF(AND($K150="เสร็จสิ้น",$Z150=""),"DONE_NO_ACTUAL_DATE",""),IF(AND($I150="Condition-based Maintenance",$AH150=""),"CBM_NO_MEASUREMENT",""),IF(OR($X150="",$X150=0),"INVALID_PERIOD",""),IF(AND($AA150&lt;&gt;"",$AB150&lt;&gt;"",$AB150&lt;$AA150),"DATE_SEQUENCE_ERROR",""),IF(AND($AB150&lt;&gt;"",$AB150&gt;DATE(2030,12,31)),"DATE_OUTLIER",""),IF($C150="","MISSING_QRCODE",""),IF($J150="UNKNOWN","UNKNOWN_PM_TYPE",""),IF($L150="UNKNOWN","UNKNOWN_STATUS",""))</f>
        <v/>
      </c>
      <c r="AQ150" s="42" t="str">
        <f t="shared" si="14"/>
        <v>NO</v>
      </c>
    </row>
    <row r="151" spans="1:43" x14ac:dyDescent="0.3">
      <c r="A151" s="38">
        <f>IF('query (10)'!A151="","",'query (10)'!A151)</f>
        <v>198</v>
      </c>
      <c r="B151" s="38" t="str">
        <f>IF('query (10)'!B151="","",'query (10)'!B151)</f>
        <v/>
      </c>
      <c r="C151" s="38" t="str">
        <f>TRIM(UPPER('query (10)'!M151))</f>
        <v>MA-630</v>
      </c>
      <c r="D151" s="38" t="str">
        <f>TRIM(UPPER(IFERROR(_xlfn.TEXTBEFORE('query (10)'!L151,"("),'query (10)'!L151)))</f>
        <v>LASER MARKER MACHINE</v>
      </c>
      <c r="E151" s="38" t="str">
        <f>IFERROR(TRIM(UPPER(_xlfn.TEXTBEFORE(_xlfn.TEXTAFTER('query (10)'!L151,"("),")"))),"")</f>
        <v/>
      </c>
      <c r="F151" s="38" t="str">
        <f>TRIM('query (10)'!K151)</f>
        <v>KWD2</v>
      </c>
      <c r="G151" s="38" t="str">
        <f>IF('query (10)'!J151="","",'query (10)'!J151)</f>
        <v>Electrical Control</v>
      </c>
      <c r="H151" s="38" t="str">
        <f>TRIM(UPPER('query (10)'!J151))</f>
        <v>ELECTRICAL CONTROL</v>
      </c>
      <c r="I151" s="38" t="str">
        <f>IF('query (10)'!F151="","",'query (10)'!F151)</f>
        <v>Time-based Maintenance</v>
      </c>
      <c r="J151" s="38" t="str">
        <f>IF('query (10)'!F151="","",IFERROR(INDEX(Cleaning_Rules!$B$14:$B$17,MATCH(TRIM('query (10)'!F151),Cleaning_Rules!$A$14:$A$17,0)),"UNKNOWN"))</f>
        <v>TBM</v>
      </c>
      <c r="K151" s="38" t="str">
        <f>IF('query (10)'!G151="","",'query (10)'!G151)</f>
        <v>แก้ไขแผน</v>
      </c>
      <c r="L151" s="38" t="str">
        <f>IF('query (10)'!G151="","MISSING",IFERROR(INDEX(Cleaning_Rules!$B$5:$B$10,MATCH(TRIM('query (10)'!G151),Cleaning_Rules!$A$5:$A$10,0)),"UNKNOWN"))</f>
        <v>PLAN_REVISED</v>
      </c>
      <c r="M151" s="38" t="str">
        <f>IF('query (10)'!I151="","",'query (10)'!I151)</f>
        <v>Electrical</v>
      </c>
      <c r="N151" s="38" t="str">
        <f>IF('query (10)'!O151="","",'query (10)'!O151)</f>
        <v>Measure</v>
      </c>
      <c r="O151" s="38" t="str">
        <f>IF('query (10)'!P151="","",'query (10)'!P151)</f>
        <v>Important</v>
      </c>
      <c r="P151" s="38" t="str">
        <f>IF('query (10)'!N151="","",'query (10)'!N151)</f>
        <v>1.Check the condition of power wattage, operation time, and temperature of the air pipe system.
2.Check the condition of the dust box filter and the filter of the laser marking amplifier.</v>
      </c>
      <c r="Q151" s="38" t="str">
        <f>TRIM('query (10)'!N151)</f>
        <v>1.Check the condition of power wattage, operation time, and temperature of the air pipe system.
2.Check the condition of the dust box filter and the filter of the laser marking amplifier.</v>
      </c>
      <c r="R151" s="38" t="str">
        <f>TRIM(UPPER('query (10)'!R151))</f>
        <v/>
      </c>
      <c r="S151" s="38" t="str">
        <f>TRIM(UPPER('query (10)'!S151))</f>
        <v/>
      </c>
      <c r="T151" s="38" t="str">
        <f>IF('query (10)'!Q151="","",TRIM(UPPER('query (10)'!Q151)))</f>
        <v/>
      </c>
      <c r="U151" s="38" t="str">
        <f>IF('query (10)'!T151="","",'query (10)'!T151)</f>
        <v>1</v>
      </c>
      <c r="V151" s="39">
        <f>IF('query (10)'!T151="","",IFERROR(VALUE('query (10)'!T151),""))</f>
        <v>1</v>
      </c>
      <c r="W151" s="40">
        <f>IF('query (10)'!U151="","",'query (10)'!U151)</f>
        <v>0</v>
      </c>
      <c r="X151" s="39">
        <f>IF('query (10)'!V151="","",'query (10)'!V151)</f>
        <v>360</v>
      </c>
      <c r="Y151" s="41">
        <f>IF('query (10)'!W151="","",'query (10)'!W151)</f>
        <v>45962</v>
      </c>
      <c r="Z151" s="41" t="str">
        <f>IF('query (10)'!X151="","",'query (10)'!X151)</f>
        <v/>
      </c>
      <c r="AA151" s="41">
        <f>IF('query (10)'!Y151="","",'query (10)'!Y151)</f>
        <v>45628</v>
      </c>
      <c r="AB151" s="41">
        <f>IF('query (10)'!Z151="","",'query (10)'!Z151)</f>
        <v>45988</v>
      </c>
      <c r="AC151" s="38" t="str">
        <f>IF(OR('query (10)'!AA151="",COUNTIF(Cleaning_Rules!$A$21:$A$26,TRIM('query (10)'!AA151))&gt;0),"",TRIM('query (10)'!AA151))</f>
        <v>ถ่ายรูปและบันทึกค่าลงระบบด้วยครับ</v>
      </c>
      <c r="AD151" s="38" t="str">
        <f>IF('query (10)'!AB151="","",TRIM(IFERROR(_xlfn.TEXTBEFORE('query (10)'!AB151,"("),'query (10)'!AB151)))</f>
        <v/>
      </c>
      <c r="AE151" s="38" t="str">
        <f>IFERROR(LOWER(TRIM(_xlfn.TEXTBEFORE(_xlfn.TEXTAFTER('query (10)'!AB151,"("),")"))),"")</f>
        <v/>
      </c>
      <c r="AF151" s="38" t="str">
        <f>IF('query (10)'!AD151="","",TRIM('query (10)'!AD151))</f>
        <v>ณัฐดนัย จุฑาเทพ</v>
      </c>
      <c r="AG151" s="38" t="str">
        <f>IF('query (10)'!AE151="","",TRIM('query (10)'!AE151))</f>
        <v>พงษ์พิทักษ์ ศรไชย</v>
      </c>
      <c r="AH151" s="38" t="str">
        <f>IF('query (10)'!AF151="","",IFERROR(VALUE('query (10)'!AF151),""))</f>
        <v/>
      </c>
      <c r="AI151" s="38" t="str">
        <f>IF('query (10)'!AG151="","",TRIM('query (10)'!AG151))</f>
        <v/>
      </c>
      <c r="AJ151" s="38" t="str">
        <f>IF('query (10)'!AH151="","",IFERROR(VALUE('query (10)'!AH151),""))</f>
        <v/>
      </c>
      <c r="AK151" s="38" t="str">
        <f>IF('query (10)'!AI151="","",TRIM('query (10)'!AI151))</f>
        <v/>
      </c>
      <c r="AL151" s="42">
        <f t="shared" si="10"/>
        <v>2025</v>
      </c>
      <c r="AM151" s="42" t="str">
        <f t="shared" si="11"/>
        <v>2025-11</v>
      </c>
      <c r="AN151" s="42" t="str">
        <f t="shared" ca="1" si="12"/>
        <v>OVERDUE</v>
      </c>
      <c r="AO151" s="42" t="str">
        <f t="shared" si="13"/>
        <v>MA-630 | LASER MARKER MACHINE | KWD2 | ELECTRICAL CONTROL | Time-based Maintenance | Electrical | Measure | Important | 1.Check the condition of power wattage, operation time, and temperature of the air pipe system.
2.Check the condition of the dust box filter and the filter of the laser marking amplifier. | ถ่ายรูปและบันทึกค่าลงระบบด้วยครับ | พงษ์พิทักษ์ ศรไชย</v>
      </c>
      <c r="AP151" s="42" t="str">
        <f>_xlfn.TEXTJOIN("; ",TRUE,IF(COUNTA('query (10)'!A151:AK151)&lt;=6,"NEAR_EMPTY_ROW",""),IF($K151="","MISSING_STATUS",""),IF(AND($K151="เสร็จสิ้น",$Z151=""),"DONE_NO_ACTUAL_DATE",""),IF(AND($I151="Condition-based Maintenance",$AH151=""),"CBM_NO_MEASUREMENT",""),IF(OR($X151="",$X151=0),"INVALID_PERIOD",""),IF(AND($AA151&lt;&gt;"",$AB151&lt;&gt;"",$AB151&lt;$AA151),"DATE_SEQUENCE_ERROR",""),IF(AND($AB151&lt;&gt;"",$AB151&gt;DATE(2030,12,31)),"DATE_OUTLIER",""),IF($C151="","MISSING_QRCODE",""),IF($J151="UNKNOWN","UNKNOWN_PM_TYPE",""),IF($L151="UNKNOWN","UNKNOWN_STATUS",""))</f>
        <v/>
      </c>
      <c r="AQ151" s="42" t="str">
        <f t="shared" si="14"/>
        <v>NO</v>
      </c>
    </row>
    <row r="152" spans="1:43" x14ac:dyDescent="0.3">
      <c r="A152" s="38">
        <f>IF('query (10)'!A152="","",'query (10)'!A152)</f>
        <v>203</v>
      </c>
      <c r="B152" s="38">
        <f>IF('query (10)'!B152="","",'query (10)'!B152)</f>
        <v>17277</v>
      </c>
      <c r="C152" s="38" t="str">
        <f>TRIM(UPPER('query (10)'!M152))</f>
        <v>GR-131</v>
      </c>
      <c r="D152" s="38" t="str">
        <f>TRIM(UPPER(IFERROR(_xlfn.TEXTBEFORE('query (10)'!L152,"("),'query (10)'!L152)))</f>
        <v>OUTER RING RACEWAY SUPER FINISH M/C</v>
      </c>
      <c r="E152" s="38" t="str">
        <f>IFERROR(TRIM(UPPER(_xlfn.TEXTBEFORE(_xlfn.TEXTAFTER('query (10)'!L152,"("),")"))),"")</f>
        <v/>
      </c>
      <c r="F152" s="38" t="str">
        <f>TRIM('query (10)'!K152)</f>
        <v>MCB1</v>
      </c>
      <c r="G152" s="38" t="str">
        <f>IF('query (10)'!J152="","",'query (10)'!J152)</f>
        <v>Solenoid valve</v>
      </c>
      <c r="H152" s="38" t="str">
        <f>TRIM(UPPER('query (10)'!J152))</f>
        <v>SOLENOID VALVE</v>
      </c>
      <c r="I152" s="38" t="str">
        <f>IF('query (10)'!F152="","",'query (10)'!F152)</f>
        <v>Time-based Maintenance</v>
      </c>
      <c r="J152" s="38" t="str">
        <f>IF('query (10)'!F152="","",IFERROR(INDEX(Cleaning_Rules!$B$14:$B$17,MATCH(TRIM('query (10)'!F152),Cleaning_Rules!$A$14:$A$17,0)),"UNKNOWN"))</f>
        <v>TBM</v>
      </c>
      <c r="K152" s="38" t="str">
        <f>IF('query (10)'!G152="","",'query (10)'!G152)</f>
        <v>เสร็จสิ้น</v>
      </c>
      <c r="L152" s="38" t="str">
        <f>IF('query (10)'!G152="","MISSING",IFERROR(INDEX(Cleaning_Rules!$B$5:$B$10,MATCH(TRIM('query (10)'!G152),Cleaning_Rules!$A$5:$A$10,0)),"UNKNOWN"))</f>
        <v>COMPLETED</v>
      </c>
      <c r="M152" s="38" t="str">
        <f>IF('query (10)'!I152="","",'query (10)'!I152)</f>
        <v>Mechanical</v>
      </c>
      <c r="N152" s="38" t="str">
        <f>IF('query (10)'!O152="","",'query (10)'!O152)</f>
        <v>Cleaning</v>
      </c>
      <c r="O152" s="38" t="str">
        <f>IF('query (10)'!P152="","",'query (10)'!P152)</f>
        <v>Medium</v>
      </c>
      <c r="P152" s="38" t="str">
        <f>IF('query (10)'!N152="","",'query (10)'!N152)</f>
        <v>Cleaning solenoid valve (G2) to cycle pm.</v>
      </c>
      <c r="Q152" s="38" t="str">
        <f>TRIM('query (10)'!N152)</f>
        <v>Cleaning solenoid valve (G2) to cycle pm.</v>
      </c>
      <c r="R152" s="38" t="str">
        <f>TRIM(UPPER('query (10)'!R152))</f>
        <v>CLEANING SOLENOID VALVE</v>
      </c>
      <c r="S152" s="38" t="str">
        <f>TRIM(UPPER('query (10)'!S152))</f>
        <v>CLEANING SOLENOID VALVE</v>
      </c>
      <c r="T152" s="38" t="str">
        <f>IF('query (10)'!Q152="","",TRIM(UPPER('query (10)'!Q152)))</f>
        <v/>
      </c>
      <c r="U152" s="38" t="str">
        <f>IF('query (10)'!T152="","",'query (10)'!T152)</f>
        <v>1</v>
      </c>
      <c r="V152" s="39">
        <f>IF('query (10)'!T152="","",IFERROR(VALUE('query (10)'!T152),""))</f>
        <v>1</v>
      </c>
      <c r="W152" s="40">
        <f>IF('query (10)'!U152="","",'query (10)'!U152)</f>
        <v>0</v>
      </c>
      <c r="X152" s="39">
        <f>IF('query (10)'!V152="","",'query (10)'!V152)</f>
        <v>360</v>
      </c>
      <c r="Y152" s="41">
        <f>IF('query (10)'!W152="","",'query (10)'!W152)</f>
        <v>45985</v>
      </c>
      <c r="Z152" s="41">
        <f>IF('query (10)'!X152="","",'query (10)'!X152)</f>
        <v>46034</v>
      </c>
      <c r="AA152" s="41">
        <f>IF('query (10)'!Y152="","",'query (10)'!Y152)</f>
        <v>46034</v>
      </c>
      <c r="AB152" s="41">
        <f>IF('query (10)'!Z152="","",'query (10)'!Z152)</f>
        <v>46394</v>
      </c>
      <c r="AC152" s="38" t="str">
        <f>IF(OR('query (10)'!AA152="",COUNTIF(Cleaning_Rules!$A$21:$A$26,TRIM('query (10)'!AA152))&gt;0),"",TRIM('query (10)'!AA152))</f>
        <v/>
      </c>
      <c r="AD152" s="38" t="str">
        <f>IF('query (10)'!AB152="","",TRIM(IFERROR(_xlfn.TEXTBEFORE('query (10)'!AB152,"("),'query (10)'!AB152)))</f>
        <v>เริ่มซ่อมงาน PM แล้ว รับผิดชอบโดย CHETSADA PHIWBANG</v>
      </c>
      <c r="AE152" s="38" t="str">
        <f>IFERROR(LOWER(TRIM(_xlfn.TEXTBEFORE(_xlfn.TEXTAFTER('query (10)'!AB152,"("),")"))),"")</f>
        <v>chetsada@nsk.com</v>
      </c>
      <c r="AF152" s="38" t="str">
        <f>IF('query (10)'!AD152="","",TRIM('query (10)'!AD152))</f>
        <v>เจษฎา ผิวบาง</v>
      </c>
      <c r="AG152" s="38" t="str">
        <f>IF('query (10)'!AE152="","",TRIM('query (10)'!AE152))</f>
        <v>เจษฎา ผิวบาง</v>
      </c>
      <c r="AH152" s="38" t="str">
        <f>IF('query (10)'!AF152="","",IFERROR(VALUE('query (10)'!AF152),""))</f>
        <v/>
      </c>
      <c r="AI152" s="38" t="str">
        <f>IF('query (10)'!AG152="","",TRIM('query (10)'!AG152))</f>
        <v/>
      </c>
      <c r="AJ152" s="38" t="str">
        <f>IF('query (10)'!AH152="","",IFERROR(VALUE('query (10)'!AH152),""))</f>
        <v/>
      </c>
      <c r="AK152" s="38" t="str">
        <f>IF('query (10)'!AI152="","",TRIM('query (10)'!AI152))</f>
        <v/>
      </c>
      <c r="AL152" s="42">
        <f t="shared" si="10"/>
        <v>2025</v>
      </c>
      <c r="AM152" s="42" t="str">
        <f t="shared" si="11"/>
        <v>2025-11</v>
      </c>
      <c r="AN152" s="42" t="str">
        <f t="shared" ca="1" si="12"/>
        <v/>
      </c>
      <c r="AO152" s="42" t="str">
        <f t="shared" si="13"/>
        <v>GR-131 | OUTER RING RACEWAY SUPER FINISH M/C | MCB1 | SOLENOID VALVE | Time-based Maintenance | Mechanical | Cleaning | Medium | Cleaning solenoid valve (G2) to cycle pm. | CLEANING SOLENOID VALVE | CLEANING SOLENOID VALVE | เริ่มซ่อมงาน PM แล้ว รับผิดชอบโดย CHETSADA PHIWBANG | เจษฎา ผิวบาง</v>
      </c>
      <c r="AP152" s="42" t="str">
        <f>_xlfn.TEXTJOIN("; ",TRUE,IF(COUNTA('query (10)'!A152:AK152)&lt;=6,"NEAR_EMPTY_ROW",""),IF($K152="","MISSING_STATUS",""),IF(AND($K152="เสร็จสิ้น",$Z152=""),"DONE_NO_ACTUAL_DATE",""),IF(AND($I152="Condition-based Maintenance",$AH152=""),"CBM_NO_MEASUREMENT",""),IF(OR($X152="",$X152=0),"INVALID_PERIOD",""),IF(AND($AA152&lt;&gt;"",$AB152&lt;&gt;"",$AB152&lt;$AA152),"DATE_SEQUENCE_ERROR",""),IF(AND($AB152&lt;&gt;"",$AB152&gt;DATE(2030,12,31)),"DATE_OUTLIER",""),IF($C152="","MISSING_QRCODE",""),IF($J152="UNKNOWN","UNKNOWN_PM_TYPE",""),IF($L152="UNKNOWN","UNKNOWN_STATUS",""))</f>
        <v/>
      </c>
      <c r="AQ152" s="42" t="str">
        <f t="shared" si="14"/>
        <v>NO</v>
      </c>
    </row>
    <row r="153" spans="1:43" x14ac:dyDescent="0.3">
      <c r="A153" s="38">
        <f>IF('query (10)'!A153="","",'query (10)'!A153)</f>
        <v>204</v>
      </c>
      <c r="B153" s="38">
        <f>IF('query (10)'!B153="","",'query (10)'!B153)</f>
        <v>17655</v>
      </c>
      <c r="C153" s="38" t="str">
        <f>TRIM(UPPER('query (10)'!M153))</f>
        <v>DE-130</v>
      </c>
      <c r="D153" s="38" t="str">
        <f>TRIM(UPPER(IFERROR(_xlfn.TEXTBEFORE('query (10)'!L153,"("),'query (10)'!L153)))</f>
        <v>DEMAGNETIZING FOR OUTER RING M/C</v>
      </c>
      <c r="E153" s="38" t="str">
        <f>IFERROR(TRIM(UPPER(_xlfn.TEXTBEFORE(_xlfn.TEXTAFTER('query (10)'!L153,"("),")"))),"")</f>
        <v/>
      </c>
      <c r="F153" s="38" t="str">
        <f>TRIM('query (10)'!K153)</f>
        <v>MCB1</v>
      </c>
      <c r="G153" s="38" t="str">
        <f>IF('query (10)'!J153="","",'query (10)'!J153)</f>
        <v>Solenoid valve</v>
      </c>
      <c r="H153" s="38" t="str">
        <f>TRIM(UPPER('query (10)'!J153))</f>
        <v>SOLENOID VALVE</v>
      </c>
      <c r="I153" s="38" t="str">
        <f>IF('query (10)'!F153="","",'query (10)'!F153)</f>
        <v>Time-based Maintenance</v>
      </c>
      <c r="J153" s="38" t="str">
        <f>IF('query (10)'!F153="","",IFERROR(INDEX(Cleaning_Rules!$B$14:$B$17,MATCH(TRIM('query (10)'!F153),Cleaning_Rules!$A$14:$A$17,0)),"UNKNOWN"))</f>
        <v>TBM</v>
      </c>
      <c r="K153" s="38" t="str">
        <f>IF('query (10)'!G153="","",'query (10)'!G153)</f>
        <v>เสร็จสิ้น</v>
      </c>
      <c r="L153" s="38" t="str">
        <f>IF('query (10)'!G153="","MISSING",IFERROR(INDEX(Cleaning_Rules!$B$5:$B$10,MATCH(TRIM('query (10)'!G153),Cleaning_Rules!$A$5:$A$10,0)),"UNKNOWN"))</f>
        <v>COMPLETED</v>
      </c>
      <c r="M153" s="38" t="str">
        <f>IF('query (10)'!I153="","",'query (10)'!I153)</f>
        <v>Mechanical</v>
      </c>
      <c r="N153" s="38" t="str">
        <f>IF('query (10)'!O153="","",'query (10)'!O153)</f>
        <v>Cleaning</v>
      </c>
      <c r="O153" s="38" t="str">
        <f>IF('query (10)'!P153="","",'query (10)'!P153)</f>
        <v>Medium</v>
      </c>
      <c r="P153" s="38" t="str">
        <f>IF('query (10)'!N153="","",'query (10)'!N153)</f>
        <v>Cleaning solenoid valve (G2) to cycle pm 1Y. = 3 EA.</v>
      </c>
      <c r="Q153" s="38" t="str">
        <f>TRIM('query (10)'!N153)</f>
        <v>Cleaning solenoid valve (G2) to cycle pm 1Y. = 3 EA.</v>
      </c>
      <c r="R153" s="38" t="str">
        <f>TRIM(UPPER('query (10)'!R153))</f>
        <v>CLEANING SOLENOID VALVE</v>
      </c>
      <c r="S153" s="38" t="str">
        <f>TRIM(UPPER('query (10)'!S153))</f>
        <v>CLEANING SOLENOID VALVE</v>
      </c>
      <c r="T153" s="38" t="str">
        <f>IF('query (10)'!Q153="","",TRIM(UPPER('query (10)'!Q153)))</f>
        <v/>
      </c>
      <c r="U153" s="38" t="str">
        <f>IF('query (10)'!T153="","",'query (10)'!T153)</f>
        <v>1</v>
      </c>
      <c r="V153" s="39">
        <f>IF('query (10)'!T153="","",IFERROR(VALUE('query (10)'!T153),""))</f>
        <v>1</v>
      </c>
      <c r="W153" s="40">
        <f>IF('query (10)'!U153="","",'query (10)'!U153)</f>
        <v>0</v>
      </c>
      <c r="X153" s="39">
        <f>IF('query (10)'!V153="","",'query (10)'!V153)</f>
        <v>360</v>
      </c>
      <c r="Y153" s="41">
        <f>IF('query (10)'!W153="","",'query (10)'!W153)</f>
        <v>46046</v>
      </c>
      <c r="Z153" s="41" t="str">
        <f>IF('query (10)'!X153="","",'query (10)'!X153)</f>
        <v/>
      </c>
      <c r="AA153" s="41">
        <f>IF('query (10)'!Y153="","",'query (10)'!Y153)</f>
        <v>46046</v>
      </c>
      <c r="AB153" s="41">
        <f>IF('query (10)'!Z153="","",'query (10)'!Z153)</f>
        <v>46419</v>
      </c>
      <c r="AC153" s="38" t="str">
        <f>IF(OR('query (10)'!AA153="",COUNTIF(Cleaning_Rules!$A$21:$A$26,TRIM('query (10)'!AA153))&gt;0),"",TRIM('query (10)'!AA153))</f>
        <v/>
      </c>
      <c r="AD153" s="38" t="str">
        <f>IF('query (10)'!AB153="","",TRIM(IFERROR(_xlfn.TEXTBEFORE('query (10)'!AB153,"("),'query (10)'!AB153)))</f>
        <v>เริ่มซ่อมงาน PM แล้ว รับผิดชอบโดย PAHLA SEEDANG</v>
      </c>
      <c r="AE153" s="38" t="str">
        <f>IFERROR(LOWER(TRIM(_xlfn.TEXTBEFORE(_xlfn.TEXTAFTER('query (10)'!AB153,"("),")"))),"")</f>
        <v>pahla@nsk.com</v>
      </c>
      <c r="AF153" s="38" t="str">
        <f>IF('query (10)'!AD153="","",TRIM('query (10)'!AD153))</f>
        <v>เจษฎา ผิวบาง</v>
      </c>
      <c r="AG153" s="38" t="str">
        <f>IF('query (10)'!AE153="","",TRIM('query (10)'!AE153))</f>
        <v>ผะหลา สีแดง</v>
      </c>
      <c r="AH153" s="38" t="str">
        <f>IF('query (10)'!AF153="","",IFERROR(VALUE('query (10)'!AF153),""))</f>
        <v/>
      </c>
      <c r="AI153" s="38" t="str">
        <f>IF('query (10)'!AG153="","",TRIM('query (10)'!AG153))</f>
        <v/>
      </c>
      <c r="AJ153" s="38" t="str">
        <f>IF('query (10)'!AH153="","",IFERROR(VALUE('query (10)'!AH153),""))</f>
        <v/>
      </c>
      <c r="AK153" s="38" t="str">
        <f>IF('query (10)'!AI153="","",TRIM('query (10)'!AI153))</f>
        <v/>
      </c>
      <c r="AL153" s="42">
        <f t="shared" si="10"/>
        <v>2026</v>
      </c>
      <c r="AM153" s="42" t="str">
        <f t="shared" si="11"/>
        <v>2026-01</v>
      </c>
      <c r="AN153" s="42" t="str">
        <f t="shared" ca="1" si="12"/>
        <v/>
      </c>
      <c r="AO153" s="42" t="str">
        <f t="shared" si="13"/>
        <v>DE-130 | DEMAGNETIZING FOR OUTER RING M/C | MCB1 | SOLENOID VALVE | Time-based Maintenance | Mechanical | Cleaning | Medium | Cleaning solenoid valve (G2) to cycle pm 1Y. = 3 EA. | CLEANING SOLENOID VALVE | CLEANING SOLENOID VALVE | เริ่มซ่อมงาน PM แล้ว รับผิดชอบโดย PAHLA SEEDANG | ผะหลา สีแดง</v>
      </c>
      <c r="AP153" s="42" t="str">
        <f>_xlfn.TEXTJOIN("; ",TRUE,IF(COUNTA('query (10)'!A153:AK153)&lt;=6,"NEAR_EMPTY_ROW",""),IF($K153="","MISSING_STATUS",""),IF(AND($K153="เสร็จสิ้น",$Z153=""),"DONE_NO_ACTUAL_DATE",""),IF(AND($I153="Condition-based Maintenance",$AH153=""),"CBM_NO_MEASUREMENT",""),IF(OR($X153="",$X153=0),"INVALID_PERIOD",""),IF(AND($AA153&lt;&gt;"",$AB153&lt;&gt;"",$AB153&lt;$AA153),"DATE_SEQUENCE_ERROR",""),IF(AND($AB153&lt;&gt;"",$AB153&gt;DATE(2030,12,31)),"DATE_OUTLIER",""),IF($C153="","MISSING_QRCODE",""),IF($J153="UNKNOWN","UNKNOWN_PM_TYPE",""),IF($L153="UNKNOWN","UNKNOWN_STATUS",""))</f>
        <v>DONE_NO_ACTUAL_DATE</v>
      </c>
      <c r="AQ153" s="42" t="str">
        <f t="shared" si="14"/>
        <v>NO</v>
      </c>
    </row>
    <row r="154" spans="1:43" x14ac:dyDescent="0.3">
      <c r="A154" s="38">
        <f>IF('query (10)'!A154="","",'query (10)'!A154)</f>
        <v>205</v>
      </c>
      <c r="B154" s="38">
        <f>IF('query (10)'!B154="","",'query (10)'!B154)</f>
        <v>17656</v>
      </c>
      <c r="C154" s="38" t="str">
        <f>TRIM(UPPER('query (10)'!M154))</f>
        <v>DE-124</v>
      </c>
      <c r="D154" s="38" t="str">
        <f>TRIM(UPPER(IFERROR(_xlfn.TEXTBEFORE('query (10)'!L154,"("),'query (10)'!L154)))</f>
        <v>DEMAGNETIZING FOR INNER RING M/C</v>
      </c>
      <c r="E154" s="38" t="str">
        <f>IFERROR(TRIM(UPPER(_xlfn.TEXTBEFORE(_xlfn.TEXTAFTER('query (10)'!L154,"("),")"))),"")</f>
        <v/>
      </c>
      <c r="F154" s="38" t="str">
        <f>TRIM('query (10)'!K154)</f>
        <v>MCB1</v>
      </c>
      <c r="G154" s="38" t="str">
        <f>IF('query (10)'!J154="","",'query (10)'!J154)</f>
        <v>Solenoid valve</v>
      </c>
      <c r="H154" s="38" t="str">
        <f>TRIM(UPPER('query (10)'!J154))</f>
        <v>SOLENOID VALVE</v>
      </c>
      <c r="I154" s="38" t="str">
        <f>IF('query (10)'!F154="","",'query (10)'!F154)</f>
        <v>Time-based Maintenance</v>
      </c>
      <c r="J154" s="38" t="str">
        <f>IF('query (10)'!F154="","",IFERROR(INDEX(Cleaning_Rules!$B$14:$B$17,MATCH(TRIM('query (10)'!F154),Cleaning_Rules!$A$14:$A$17,0)),"UNKNOWN"))</f>
        <v>TBM</v>
      </c>
      <c r="K154" s="38" t="str">
        <f>IF('query (10)'!G154="","",'query (10)'!G154)</f>
        <v>เสร็จสิ้น</v>
      </c>
      <c r="L154" s="38" t="str">
        <f>IF('query (10)'!G154="","MISSING",IFERROR(INDEX(Cleaning_Rules!$B$5:$B$10,MATCH(TRIM('query (10)'!G154),Cleaning_Rules!$A$5:$A$10,0)),"UNKNOWN"))</f>
        <v>COMPLETED</v>
      </c>
      <c r="M154" s="38" t="str">
        <f>IF('query (10)'!I154="","",'query (10)'!I154)</f>
        <v>Mechanical</v>
      </c>
      <c r="N154" s="38" t="str">
        <f>IF('query (10)'!O154="","",'query (10)'!O154)</f>
        <v>Cleaning</v>
      </c>
      <c r="O154" s="38" t="str">
        <f>IF('query (10)'!P154="","",'query (10)'!P154)</f>
        <v>Medium</v>
      </c>
      <c r="P154" s="38" t="str">
        <f>IF('query (10)'!N154="","",'query (10)'!N154)</f>
        <v>Cleaning solenoid valve (G2) to cycle pm 1Y. = 3 EA.</v>
      </c>
      <c r="Q154" s="38" t="str">
        <f>TRIM('query (10)'!N154)</f>
        <v>Cleaning solenoid valve (G2) to cycle pm 1Y. = 3 EA.</v>
      </c>
      <c r="R154" s="38" t="str">
        <f>TRIM(UPPER('query (10)'!R154))</f>
        <v>CLEANING SOLENOID VALVE</v>
      </c>
      <c r="S154" s="38" t="str">
        <f>TRIM(UPPER('query (10)'!S154))</f>
        <v>CLEANING SOLENOID VALVE</v>
      </c>
      <c r="T154" s="38" t="str">
        <f>IF('query (10)'!Q154="","",TRIM(UPPER('query (10)'!Q154)))</f>
        <v/>
      </c>
      <c r="U154" s="38" t="str">
        <f>IF('query (10)'!T154="","",'query (10)'!T154)</f>
        <v>1</v>
      </c>
      <c r="V154" s="39">
        <f>IF('query (10)'!T154="","",IFERROR(VALUE('query (10)'!T154),""))</f>
        <v>1</v>
      </c>
      <c r="W154" s="40">
        <f>IF('query (10)'!U154="","",'query (10)'!U154)</f>
        <v>0</v>
      </c>
      <c r="X154" s="39">
        <f>IF('query (10)'!V154="","",'query (10)'!V154)</f>
        <v>360</v>
      </c>
      <c r="Y154" s="41">
        <f>IF('query (10)'!W154="","",'query (10)'!W154)</f>
        <v>46046</v>
      </c>
      <c r="Z154" s="41" t="str">
        <f>IF('query (10)'!X154="","",'query (10)'!X154)</f>
        <v/>
      </c>
      <c r="AA154" s="41">
        <f>IF('query (10)'!Y154="","",'query (10)'!Y154)</f>
        <v>46046</v>
      </c>
      <c r="AB154" s="41">
        <f>IF('query (10)'!Z154="","",'query (10)'!Z154)</f>
        <v>46419</v>
      </c>
      <c r="AC154" s="38" t="str">
        <f>IF(OR('query (10)'!AA154="",COUNTIF(Cleaning_Rules!$A$21:$A$26,TRIM('query (10)'!AA154))&gt;0),"",TRIM('query (10)'!AA154))</f>
        <v/>
      </c>
      <c r="AD154" s="38" t="str">
        <f>IF('query (10)'!AB154="","",TRIM(IFERROR(_xlfn.TEXTBEFORE('query (10)'!AB154,"("),'query (10)'!AB154)))</f>
        <v>เริ่มซ่อมงาน PM แล้ว รับผิดชอบโดย JAKKAPAT KHOTSOMBAT</v>
      </c>
      <c r="AE154" s="38" t="str">
        <f>IFERROR(LOWER(TRIM(_xlfn.TEXTBEFORE(_xlfn.TEXTAFTER('query (10)'!AB154,"("),")"))),"")</f>
        <v>jakkapat@nsk.com</v>
      </c>
      <c r="AF154" s="38" t="str">
        <f>IF('query (10)'!AD154="","",TRIM('query (10)'!AD154))</f>
        <v>เจษฎา ผิวบาง</v>
      </c>
      <c r="AG154" s="38" t="str">
        <f>IF('query (10)'!AE154="","",TRIM('query (10)'!AE154))</f>
        <v>จักรภัทร โคตรสมบัติ</v>
      </c>
      <c r="AH154" s="38" t="str">
        <f>IF('query (10)'!AF154="","",IFERROR(VALUE('query (10)'!AF154),""))</f>
        <v/>
      </c>
      <c r="AI154" s="38" t="str">
        <f>IF('query (10)'!AG154="","",TRIM('query (10)'!AG154))</f>
        <v/>
      </c>
      <c r="AJ154" s="38" t="str">
        <f>IF('query (10)'!AH154="","",IFERROR(VALUE('query (10)'!AH154),""))</f>
        <v/>
      </c>
      <c r="AK154" s="38" t="str">
        <f>IF('query (10)'!AI154="","",TRIM('query (10)'!AI154))</f>
        <v/>
      </c>
      <c r="AL154" s="42">
        <f t="shared" si="10"/>
        <v>2026</v>
      </c>
      <c r="AM154" s="42" t="str">
        <f t="shared" si="11"/>
        <v>2026-01</v>
      </c>
      <c r="AN154" s="42" t="str">
        <f t="shared" ca="1" si="12"/>
        <v/>
      </c>
      <c r="AO154" s="42" t="str">
        <f t="shared" si="13"/>
        <v>DE-124 | DEMAGNETIZING FOR INNER RING M/C | MCB1 | SOLENOID VALVE | Time-based Maintenance | Mechanical | Cleaning | Medium | Cleaning solenoid valve (G2) to cycle pm 1Y. = 3 EA. | CLEANING SOLENOID VALVE | CLEANING SOLENOID VALVE | เริ่มซ่อมงาน PM แล้ว รับผิดชอบโดย JAKKAPAT KHOTSOMBAT | จักรภัทร โคตรสมบัติ</v>
      </c>
      <c r="AP154" s="42" t="str">
        <f>_xlfn.TEXTJOIN("; ",TRUE,IF(COUNTA('query (10)'!A154:AK154)&lt;=6,"NEAR_EMPTY_ROW",""),IF($K154="","MISSING_STATUS",""),IF(AND($K154="เสร็จสิ้น",$Z154=""),"DONE_NO_ACTUAL_DATE",""),IF(AND($I154="Condition-based Maintenance",$AH154=""),"CBM_NO_MEASUREMENT",""),IF(OR($X154="",$X154=0),"INVALID_PERIOD",""),IF(AND($AA154&lt;&gt;"",$AB154&lt;&gt;"",$AB154&lt;$AA154),"DATE_SEQUENCE_ERROR",""),IF(AND($AB154&lt;&gt;"",$AB154&gt;DATE(2030,12,31)),"DATE_OUTLIER",""),IF($C154="","MISSING_QRCODE",""),IF($J154="UNKNOWN","UNKNOWN_PM_TYPE",""),IF($L154="UNKNOWN","UNKNOWN_STATUS",""))</f>
        <v>DONE_NO_ACTUAL_DATE</v>
      </c>
      <c r="AQ154" s="42" t="str">
        <f t="shared" si="14"/>
        <v>NO</v>
      </c>
    </row>
    <row r="155" spans="1:43" x14ac:dyDescent="0.3">
      <c r="A155" s="38">
        <f>IF('query (10)'!A155="","",'query (10)'!A155)</f>
        <v>206</v>
      </c>
      <c r="B155" s="38">
        <f>IF('query (10)'!B155="","",'query (10)'!B155)</f>
        <v>17185</v>
      </c>
      <c r="C155" s="38" t="str">
        <f>TRIM(UPPER('query (10)'!M155))</f>
        <v>GR-122</v>
      </c>
      <c r="D155" s="38" t="str">
        <f>TRIM(UPPER(IFERROR(_xlfn.TEXTBEFORE('query (10)'!L155,"("),'query (10)'!L155)))</f>
        <v>INNER RING BORE GRINDING M/C</v>
      </c>
      <c r="E155" s="38" t="str">
        <f>IFERROR(TRIM(UPPER(_xlfn.TEXTBEFORE(_xlfn.TEXTAFTER('query (10)'!L155,"("),")"))),"")</f>
        <v/>
      </c>
      <c r="F155" s="38" t="str">
        <f>TRIM('query (10)'!K155)</f>
        <v>MCB1</v>
      </c>
      <c r="G155" s="38" t="str">
        <f>IF('query (10)'!J155="","",'query (10)'!J155)</f>
        <v>Solenoid valve</v>
      </c>
      <c r="H155" s="38" t="str">
        <f>TRIM(UPPER('query (10)'!J155))</f>
        <v>SOLENOID VALVE</v>
      </c>
      <c r="I155" s="38" t="str">
        <f>IF('query (10)'!F155="","",'query (10)'!F155)</f>
        <v>Time-based Maintenance</v>
      </c>
      <c r="J155" s="38" t="str">
        <f>IF('query (10)'!F155="","",IFERROR(INDEX(Cleaning_Rules!$B$14:$B$17,MATCH(TRIM('query (10)'!F155),Cleaning_Rules!$A$14:$A$17,0)),"UNKNOWN"))</f>
        <v>TBM</v>
      </c>
      <c r="K155" s="38" t="str">
        <f>IF('query (10)'!G155="","",'query (10)'!G155)</f>
        <v>เสร็จสิ้น</v>
      </c>
      <c r="L155" s="38" t="str">
        <f>IF('query (10)'!G155="","MISSING",IFERROR(INDEX(Cleaning_Rules!$B$5:$B$10,MATCH(TRIM('query (10)'!G155),Cleaning_Rules!$A$5:$A$10,0)),"UNKNOWN"))</f>
        <v>COMPLETED</v>
      </c>
      <c r="M155" s="38" t="str">
        <f>IF('query (10)'!I155="","",'query (10)'!I155)</f>
        <v>Mechanical</v>
      </c>
      <c r="N155" s="38" t="str">
        <f>IF('query (10)'!O155="","",'query (10)'!O155)</f>
        <v>Cleaning</v>
      </c>
      <c r="O155" s="38" t="str">
        <f>IF('query (10)'!P155="","",'query (10)'!P155)</f>
        <v>Medium</v>
      </c>
      <c r="P155" s="38" t="str">
        <f>IF('query (10)'!N155="","",'query (10)'!N155)</f>
        <v>Cleaning solenoid valve (G2) to cycle pm.</v>
      </c>
      <c r="Q155" s="38" t="str">
        <f>TRIM('query (10)'!N155)</f>
        <v>Cleaning solenoid valve (G2) to cycle pm.</v>
      </c>
      <c r="R155" s="38" t="str">
        <f>TRIM(UPPER('query (10)'!R155))</f>
        <v>CLEANING SOLENOID VALVE</v>
      </c>
      <c r="S155" s="38" t="str">
        <f>TRIM(UPPER('query (10)'!S155))</f>
        <v>CLEANING SOLENOID VALVE</v>
      </c>
      <c r="T155" s="38" t="str">
        <f>IF('query (10)'!Q155="","",TRIM(UPPER('query (10)'!Q155)))</f>
        <v/>
      </c>
      <c r="U155" s="38" t="str">
        <f>IF('query (10)'!T155="","",'query (10)'!T155)</f>
        <v>1</v>
      </c>
      <c r="V155" s="39">
        <f>IF('query (10)'!T155="","",IFERROR(VALUE('query (10)'!T155),""))</f>
        <v>1</v>
      </c>
      <c r="W155" s="40">
        <f>IF('query (10)'!U155="","",'query (10)'!U155)</f>
        <v>0</v>
      </c>
      <c r="X155" s="39">
        <f>IF('query (10)'!V155="","",'query (10)'!V155)</f>
        <v>360</v>
      </c>
      <c r="Y155" s="41">
        <f>IF('query (10)'!W155="","",'query (10)'!W155)</f>
        <v>45985</v>
      </c>
      <c r="Z155" s="41">
        <f>IF('query (10)'!X155="","",'query (10)'!X155)</f>
        <v>46028</v>
      </c>
      <c r="AA155" s="41">
        <f>IF('query (10)'!Y155="","",'query (10)'!Y155)</f>
        <v>46028</v>
      </c>
      <c r="AB155" s="41">
        <f>IF('query (10)'!Z155="","",'query (10)'!Z155)</f>
        <v>46388</v>
      </c>
      <c r="AC155" s="38" t="str">
        <f>IF(OR('query (10)'!AA155="",COUNTIF(Cleaning_Rules!$A$21:$A$26,TRIM('query (10)'!AA155))&gt;0),"",TRIM('query (10)'!AA155))</f>
        <v/>
      </c>
      <c r="AD155" s="38" t="str">
        <f>IF('query (10)'!AB155="","",TRIM(IFERROR(_xlfn.TEXTBEFORE('query (10)'!AB155,"("),'query (10)'!AB155)))</f>
        <v>เริ่มซ่อมงาน PM แล้ว รับผิดชอบโดย CHETSADA PHIWBANG</v>
      </c>
      <c r="AE155" s="38" t="str">
        <f>IFERROR(LOWER(TRIM(_xlfn.TEXTBEFORE(_xlfn.TEXTAFTER('query (10)'!AB155,"("),")"))),"")</f>
        <v>chetsada@nsk.com</v>
      </c>
      <c r="AF155" s="38" t="str">
        <f>IF('query (10)'!AD155="","",TRIM('query (10)'!AD155))</f>
        <v>เจษฎา ผิวบาง</v>
      </c>
      <c r="AG155" s="38" t="str">
        <f>IF('query (10)'!AE155="","",TRIM('query (10)'!AE155))</f>
        <v>เจษฎา ผิวบาง</v>
      </c>
      <c r="AH155" s="38" t="str">
        <f>IF('query (10)'!AF155="","",IFERROR(VALUE('query (10)'!AF155),""))</f>
        <v/>
      </c>
      <c r="AI155" s="38" t="str">
        <f>IF('query (10)'!AG155="","",TRIM('query (10)'!AG155))</f>
        <v/>
      </c>
      <c r="AJ155" s="38" t="str">
        <f>IF('query (10)'!AH155="","",IFERROR(VALUE('query (10)'!AH155),""))</f>
        <v/>
      </c>
      <c r="AK155" s="38" t="str">
        <f>IF('query (10)'!AI155="","",TRIM('query (10)'!AI155))</f>
        <v/>
      </c>
      <c r="AL155" s="42">
        <f t="shared" si="10"/>
        <v>2025</v>
      </c>
      <c r="AM155" s="42" t="str">
        <f t="shared" si="11"/>
        <v>2025-11</v>
      </c>
      <c r="AN155" s="42" t="str">
        <f t="shared" ca="1" si="12"/>
        <v/>
      </c>
      <c r="AO155" s="42" t="str">
        <f t="shared" si="13"/>
        <v>GR-122 | INNER RING BORE GRINDING M/C | MCB1 | SOLENOID VALVE | Time-based Maintenance | Mechanical | Cleaning | Medium | Cleaning solenoid valve (G2) to cycle pm. | CLEANING SOLENOID VALVE | CLEANING SOLENOID VALVE | เริ่มซ่อมงาน PM แล้ว รับผิดชอบโดย CHETSADA PHIWBANG | เจษฎา ผิวบาง</v>
      </c>
      <c r="AP155" s="42" t="str">
        <f>_xlfn.TEXTJOIN("; ",TRUE,IF(COUNTA('query (10)'!A155:AK155)&lt;=6,"NEAR_EMPTY_ROW",""),IF($K155="","MISSING_STATUS",""),IF(AND($K155="เสร็จสิ้น",$Z155=""),"DONE_NO_ACTUAL_DATE",""),IF(AND($I155="Condition-based Maintenance",$AH155=""),"CBM_NO_MEASUREMENT",""),IF(OR($X155="",$X155=0),"INVALID_PERIOD",""),IF(AND($AA155&lt;&gt;"",$AB155&lt;&gt;"",$AB155&lt;$AA155),"DATE_SEQUENCE_ERROR",""),IF(AND($AB155&lt;&gt;"",$AB155&gt;DATE(2030,12,31)),"DATE_OUTLIER",""),IF($C155="","MISSING_QRCODE",""),IF($J155="UNKNOWN","UNKNOWN_PM_TYPE",""),IF($L155="UNKNOWN","UNKNOWN_STATUS",""))</f>
        <v/>
      </c>
      <c r="AQ155" s="42" t="str">
        <f t="shared" si="14"/>
        <v>NO</v>
      </c>
    </row>
    <row r="156" spans="1:43" x14ac:dyDescent="0.3">
      <c r="A156" s="38">
        <f>IF('query (10)'!A156="","",'query (10)'!A156)</f>
        <v>207</v>
      </c>
      <c r="B156" s="38">
        <f>IF('query (10)'!B156="","",'query (10)'!B156)</f>
        <v>17186</v>
      </c>
      <c r="C156" s="38" t="str">
        <f>TRIM(UPPER('query (10)'!M156))</f>
        <v>GR-125</v>
      </c>
      <c r="D156" s="38" t="str">
        <f>TRIM(UPPER(IFERROR(_xlfn.TEXTBEFORE('query (10)'!L156,"("),'query (10)'!L156)))</f>
        <v>INNER RING RACEWAY SUPER FINISH M/C</v>
      </c>
      <c r="E156" s="38" t="str">
        <f>IFERROR(TRIM(UPPER(_xlfn.TEXTBEFORE(_xlfn.TEXTAFTER('query (10)'!L156,"("),")"))),"")</f>
        <v/>
      </c>
      <c r="F156" s="38" t="str">
        <f>TRIM('query (10)'!K156)</f>
        <v>MCB1</v>
      </c>
      <c r="G156" s="38" t="str">
        <f>IF('query (10)'!J156="","",'query (10)'!J156)</f>
        <v>Solenoid valve</v>
      </c>
      <c r="H156" s="38" t="str">
        <f>TRIM(UPPER('query (10)'!J156))</f>
        <v>SOLENOID VALVE</v>
      </c>
      <c r="I156" s="38" t="str">
        <f>IF('query (10)'!F156="","",'query (10)'!F156)</f>
        <v>Time-based Maintenance</v>
      </c>
      <c r="J156" s="38" t="str">
        <f>IF('query (10)'!F156="","",IFERROR(INDEX(Cleaning_Rules!$B$14:$B$17,MATCH(TRIM('query (10)'!F156),Cleaning_Rules!$A$14:$A$17,0)),"UNKNOWN"))</f>
        <v>TBM</v>
      </c>
      <c r="K156" s="38" t="str">
        <f>IF('query (10)'!G156="","",'query (10)'!G156)</f>
        <v>เสร็จสิ้น</v>
      </c>
      <c r="L156" s="38" t="str">
        <f>IF('query (10)'!G156="","MISSING",IFERROR(INDEX(Cleaning_Rules!$B$5:$B$10,MATCH(TRIM('query (10)'!G156),Cleaning_Rules!$A$5:$A$10,0)),"UNKNOWN"))</f>
        <v>COMPLETED</v>
      </c>
      <c r="M156" s="38" t="str">
        <f>IF('query (10)'!I156="","",'query (10)'!I156)</f>
        <v>Mechanical</v>
      </c>
      <c r="N156" s="38" t="str">
        <f>IF('query (10)'!O156="","",'query (10)'!O156)</f>
        <v>Cleaning</v>
      </c>
      <c r="O156" s="38" t="str">
        <f>IF('query (10)'!P156="","",'query (10)'!P156)</f>
        <v>Medium</v>
      </c>
      <c r="P156" s="38" t="str">
        <f>IF('query (10)'!N156="","",'query (10)'!N156)</f>
        <v>Cleaning solenoid valve (G2) to cycle pm.</v>
      </c>
      <c r="Q156" s="38" t="str">
        <f>TRIM('query (10)'!N156)</f>
        <v>Cleaning solenoid valve (G2) to cycle pm.</v>
      </c>
      <c r="R156" s="38" t="str">
        <f>TRIM(UPPER('query (10)'!R156))</f>
        <v>CLEANING SOLENOID VALVE</v>
      </c>
      <c r="S156" s="38" t="str">
        <f>TRIM(UPPER('query (10)'!S156))</f>
        <v>CLEANING SOLENOID VALVE</v>
      </c>
      <c r="T156" s="38" t="str">
        <f>IF('query (10)'!Q156="","",TRIM(UPPER('query (10)'!Q156)))</f>
        <v/>
      </c>
      <c r="U156" s="38" t="str">
        <f>IF('query (10)'!T156="","",'query (10)'!T156)</f>
        <v>1</v>
      </c>
      <c r="V156" s="39">
        <f>IF('query (10)'!T156="","",IFERROR(VALUE('query (10)'!T156),""))</f>
        <v>1</v>
      </c>
      <c r="W156" s="40">
        <f>IF('query (10)'!U156="","",'query (10)'!U156)</f>
        <v>0</v>
      </c>
      <c r="X156" s="39">
        <f>IF('query (10)'!V156="","",'query (10)'!V156)</f>
        <v>360</v>
      </c>
      <c r="Y156" s="41">
        <f>IF('query (10)'!W156="","",'query (10)'!W156)</f>
        <v>45985</v>
      </c>
      <c r="Z156" s="41">
        <f>IF('query (10)'!X156="","",'query (10)'!X156)</f>
        <v>46028</v>
      </c>
      <c r="AA156" s="41">
        <f>IF('query (10)'!Y156="","",'query (10)'!Y156)</f>
        <v>46028</v>
      </c>
      <c r="AB156" s="41">
        <f>IF('query (10)'!Z156="","",'query (10)'!Z156)</f>
        <v>46388</v>
      </c>
      <c r="AC156" s="38" t="str">
        <f>IF(OR('query (10)'!AA156="",COUNTIF(Cleaning_Rules!$A$21:$A$26,TRIM('query (10)'!AA156))&gt;0),"",TRIM('query (10)'!AA156))</f>
        <v/>
      </c>
      <c r="AD156" s="38" t="str">
        <f>IF('query (10)'!AB156="","",TRIM(IFERROR(_xlfn.TEXTBEFORE('query (10)'!AB156,"("),'query (10)'!AB156)))</f>
        <v>เริ่มซ่อมงาน PM แล้ว รับผิดชอบโดย CHETSADA PHIWBANG</v>
      </c>
      <c r="AE156" s="38" t="str">
        <f>IFERROR(LOWER(TRIM(_xlfn.TEXTBEFORE(_xlfn.TEXTAFTER('query (10)'!AB156,"("),")"))),"")</f>
        <v>chetsada@nsk.com</v>
      </c>
      <c r="AF156" s="38" t="str">
        <f>IF('query (10)'!AD156="","",TRIM('query (10)'!AD156))</f>
        <v>เจษฎา ผิวบาง</v>
      </c>
      <c r="AG156" s="38" t="str">
        <f>IF('query (10)'!AE156="","",TRIM('query (10)'!AE156))</f>
        <v>เจษฎา ผิวบาง</v>
      </c>
      <c r="AH156" s="38" t="str">
        <f>IF('query (10)'!AF156="","",IFERROR(VALUE('query (10)'!AF156),""))</f>
        <v/>
      </c>
      <c r="AI156" s="38" t="str">
        <f>IF('query (10)'!AG156="","",TRIM('query (10)'!AG156))</f>
        <v/>
      </c>
      <c r="AJ156" s="38" t="str">
        <f>IF('query (10)'!AH156="","",IFERROR(VALUE('query (10)'!AH156),""))</f>
        <v/>
      </c>
      <c r="AK156" s="38" t="str">
        <f>IF('query (10)'!AI156="","",TRIM('query (10)'!AI156))</f>
        <v/>
      </c>
      <c r="AL156" s="42">
        <f t="shared" si="10"/>
        <v>2025</v>
      </c>
      <c r="AM156" s="42" t="str">
        <f t="shared" si="11"/>
        <v>2025-11</v>
      </c>
      <c r="AN156" s="42" t="str">
        <f t="shared" ca="1" si="12"/>
        <v/>
      </c>
      <c r="AO156" s="42" t="str">
        <f t="shared" si="13"/>
        <v>GR-125 | INNER RING RACEWAY SUPER FINISH M/C | MCB1 | SOLENOID VALVE | Time-based Maintenance | Mechanical | Cleaning | Medium | Cleaning solenoid valve (G2) to cycle pm. | CLEANING SOLENOID VALVE | CLEANING SOLENOID VALVE | เริ่มซ่อมงาน PM แล้ว รับผิดชอบโดย CHETSADA PHIWBANG | เจษฎา ผิวบาง</v>
      </c>
      <c r="AP156" s="42" t="str">
        <f>_xlfn.TEXTJOIN("; ",TRUE,IF(COUNTA('query (10)'!A156:AK156)&lt;=6,"NEAR_EMPTY_ROW",""),IF($K156="","MISSING_STATUS",""),IF(AND($K156="เสร็จสิ้น",$Z156=""),"DONE_NO_ACTUAL_DATE",""),IF(AND($I156="Condition-based Maintenance",$AH156=""),"CBM_NO_MEASUREMENT",""),IF(OR($X156="",$X156=0),"INVALID_PERIOD",""),IF(AND($AA156&lt;&gt;"",$AB156&lt;&gt;"",$AB156&lt;$AA156),"DATE_SEQUENCE_ERROR",""),IF(AND($AB156&lt;&gt;"",$AB156&gt;DATE(2030,12,31)),"DATE_OUTLIER",""),IF($C156="","MISSING_QRCODE",""),IF($J156="UNKNOWN","UNKNOWN_PM_TYPE",""),IF($L156="UNKNOWN","UNKNOWN_STATUS",""))</f>
        <v/>
      </c>
      <c r="AQ156" s="42" t="str">
        <f t="shared" si="14"/>
        <v>NO</v>
      </c>
    </row>
    <row r="157" spans="1:43" x14ac:dyDescent="0.3">
      <c r="A157" s="38">
        <f>IF('query (10)'!A157="","",'query (10)'!A157)</f>
        <v>208</v>
      </c>
      <c r="B157" s="38">
        <f>IF('query (10)'!B157="","",'query (10)'!B157)</f>
        <v>17187</v>
      </c>
      <c r="C157" s="38" t="str">
        <f>TRIM(UPPER('query (10)'!M157))</f>
        <v>CH-914</v>
      </c>
      <c r="D157" s="38" t="str">
        <f>TRIM(UPPER(IFERROR(_xlfn.TEXTBEFORE('query (10)'!L157,"("),'query (10)'!L157)))</f>
        <v>OUTER/INNER EDDY CURRENT TESTER M/C</v>
      </c>
      <c r="E157" s="38" t="str">
        <f>IFERROR(TRIM(UPPER(_xlfn.TEXTBEFORE(_xlfn.TEXTAFTER('query (10)'!L157,"("),")"))),"")</f>
        <v/>
      </c>
      <c r="F157" s="38" t="str">
        <f>TRIM('query (10)'!K157)</f>
        <v>MCB1</v>
      </c>
      <c r="G157" s="38" t="str">
        <f>IF('query (10)'!J157="","",'query (10)'!J157)</f>
        <v>Solenoid valve</v>
      </c>
      <c r="H157" s="38" t="str">
        <f>TRIM(UPPER('query (10)'!J157))</f>
        <v>SOLENOID VALVE</v>
      </c>
      <c r="I157" s="38" t="str">
        <f>IF('query (10)'!F157="","",'query (10)'!F157)</f>
        <v>Time-based Maintenance</v>
      </c>
      <c r="J157" s="38" t="str">
        <f>IF('query (10)'!F157="","",IFERROR(INDEX(Cleaning_Rules!$B$14:$B$17,MATCH(TRIM('query (10)'!F157),Cleaning_Rules!$A$14:$A$17,0)),"UNKNOWN"))</f>
        <v>TBM</v>
      </c>
      <c r="K157" s="38" t="str">
        <f>IF('query (10)'!G157="","",'query (10)'!G157)</f>
        <v>เสร็จสิ้น</v>
      </c>
      <c r="L157" s="38" t="str">
        <f>IF('query (10)'!G157="","MISSING",IFERROR(INDEX(Cleaning_Rules!$B$5:$B$10,MATCH(TRIM('query (10)'!G157),Cleaning_Rules!$A$5:$A$10,0)),"UNKNOWN"))</f>
        <v>COMPLETED</v>
      </c>
      <c r="M157" s="38" t="str">
        <f>IF('query (10)'!I157="","",'query (10)'!I157)</f>
        <v>Mechanical</v>
      </c>
      <c r="N157" s="38" t="str">
        <f>IF('query (10)'!O157="","",'query (10)'!O157)</f>
        <v>Cleaning</v>
      </c>
      <c r="O157" s="38" t="str">
        <f>IF('query (10)'!P157="","",'query (10)'!P157)</f>
        <v>Medium</v>
      </c>
      <c r="P157" s="38" t="str">
        <f>IF('query (10)'!N157="","",'query (10)'!N157)</f>
        <v>Cleaning solenoid valve (G2) to cycle pm.</v>
      </c>
      <c r="Q157" s="38" t="str">
        <f>TRIM('query (10)'!N157)</f>
        <v>Cleaning solenoid valve (G2) to cycle pm.</v>
      </c>
      <c r="R157" s="38" t="str">
        <f>TRIM(UPPER('query (10)'!R157))</f>
        <v>CLEANING SOLENOID VALVE</v>
      </c>
      <c r="S157" s="38" t="str">
        <f>TRIM(UPPER('query (10)'!S157))</f>
        <v>CLEANING SOLENOID VALVE</v>
      </c>
      <c r="T157" s="38" t="str">
        <f>IF('query (10)'!Q157="","",TRIM(UPPER('query (10)'!Q157)))</f>
        <v/>
      </c>
      <c r="U157" s="38" t="str">
        <f>IF('query (10)'!T157="","",'query (10)'!T157)</f>
        <v>1</v>
      </c>
      <c r="V157" s="39">
        <f>IF('query (10)'!T157="","",IFERROR(VALUE('query (10)'!T157),""))</f>
        <v>1</v>
      </c>
      <c r="W157" s="40">
        <f>IF('query (10)'!U157="","",'query (10)'!U157)</f>
        <v>0</v>
      </c>
      <c r="X157" s="39">
        <f>IF('query (10)'!V157="","",'query (10)'!V157)</f>
        <v>360</v>
      </c>
      <c r="Y157" s="41">
        <f>IF('query (10)'!W157="","",'query (10)'!W157)</f>
        <v>45985</v>
      </c>
      <c r="Z157" s="41">
        <f>IF('query (10)'!X157="","",'query (10)'!X157)</f>
        <v>46028</v>
      </c>
      <c r="AA157" s="41">
        <f>IF('query (10)'!Y157="","",'query (10)'!Y157)</f>
        <v>46028</v>
      </c>
      <c r="AB157" s="41">
        <f>IF('query (10)'!Z157="","",'query (10)'!Z157)</f>
        <v>46388</v>
      </c>
      <c r="AC157" s="38" t="str">
        <f>IF(OR('query (10)'!AA157="",COUNTIF(Cleaning_Rules!$A$21:$A$26,TRIM('query (10)'!AA157))&gt;0),"",TRIM('query (10)'!AA157))</f>
        <v/>
      </c>
      <c r="AD157" s="38" t="str">
        <f>IF('query (10)'!AB157="","",TRIM(IFERROR(_xlfn.TEXTBEFORE('query (10)'!AB157,"("),'query (10)'!AB157)))</f>
        <v>เริ่มซ่อมงาน PM แล้ว รับผิดชอบโดย CHETSADA PHIWBANG</v>
      </c>
      <c r="AE157" s="38" t="str">
        <f>IFERROR(LOWER(TRIM(_xlfn.TEXTBEFORE(_xlfn.TEXTAFTER('query (10)'!AB157,"("),")"))),"")</f>
        <v>chetsada@nsk.com</v>
      </c>
      <c r="AF157" s="38" t="str">
        <f>IF('query (10)'!AD157="","",TRIM('query (10)'!AD157))</f>
        <v>เจษฎา ผิวบาง</v>
      </c>
      <c r="AG157" s="38" t="str">
        <f>IF('query (10)'!AE157="","",TRIM('query (10)'!AE157))</f>
        <v>เจษฎา ผิวบาง</v>
      </c>
      <c r="AH157" s="38" t="str">
        <f>IF('query (10)'!AF157="","",IFERROR(VALUE('query (10)'!AF157),""))</f>
        <v/>
      </c>
      <c r="AI157" s="38" t="str">
        <f>IF('query (10)'!AG157="","",TRIM('query (10)'!AG157))</f>
        <v/>
      </c>
      <c r="AJ157" s="38" t="str">
        <f>IF('query (10)'!AH157="","",IFERROR(VALUE('query (10)'!AH157),""))</f>
        <v/>
      </c>
      <c r="AK157" s="38" t="str">
        <f>IF('query (10)'!AI157="","",TRIM('query (10)'!AI157))</f>
        <v/>
      </c>
      <c r="AL157" s="42">
        <f t="shared" si="10"/>
        <v>2025</v>
      </c>
      <c r="AM157" s="42" t="str">
        <f t="shared" si="11"/>
        <v>2025-11</v>
      </c>
      <c r="AN157" s="42" t="str">
        <f t="shared" ca="1" si="12"/>
        <v/>
      </c>
      <c r="AO157" s="42" t="str">
        <f t="shared" si="13"/>
        <v>CH-914 | OUTER/INNER EDDY CURRENT TESTER M/C | MCB1 | SOLENOID VALVE | Time-based Maintenance | Mechanical | Cleaning | Medium | Cleaning solenoid valve (G2) to cycle pm. | CLEANING SOLENOID VALVE | CLEANING SOLENOID VALVE | เริ่มซ่อมงาน PM แล้ว รับผิดชอบโดย CHETSADA PHIWBANG | เจษฎา ผิวบาง</v>
      </c>
      <c r="AP157" s="42" t="str">
        <f>_xlfn.TEXTJOIN("; ",TRUE,IF(COUNTA('query (10)'!A157:AK157)&lt;=6,"NEAR_EMPTY_ROW",""),IF($K157="","MISSING_STATUS",""),IF(AND($K157="เสร็จสิ้น",$Z157=""),"DONE_NO_ACTUAL_DATE",""),IF(AND($I157="Condition-based Maintenance",$AH157=""),"CBM_NO_MEASUREMENT",""),IF(OR($X157="",$X157=0),"INVALID_PERIOD",""),IF(AND($AA157&lt;&gt;"",$AB157&lt;&gt;"",$AB157&lt;$AA157),"DATE_SEQUENCE_ERROR",""),IF(AND($AB157&lt;&gt;"",$AB157&gt;DATE(2030,12,31)),"DATE_OUTLIER",""),IF($C157="","MISSING_QRCODE",""),IF($J157="UNKNOWN","UNKNOWN_PM_TYPE",""),IF($L157="UNKNOWN","UNKNOWN_STATUS",""))</f>
        <v/>
      </c>
      <c r="AQ157" s="42" t="str">
        <f t="shared" si="14"/>
        <v>NO</v>
      </c>
    </row>
    <row r="158" spans="1:43" x14ac:dyDescent="0.3">
      <c r="A158" s="38">
        <f>IF('query (10)'!A158="","",'query (10)'!A158)</f>
        <v>209</v>
      </c>
      <c r="B158" s="38">
        <f>IF('query (10)'!B158="","",'query (10)'!B158)</f>
        <v>17723</v>
      </c>
      <c r="C158" s="38" t="str">
        <f>TRIM(UPPER('query (10)'!M158))</f>
        <v>DE-433</v>
      </c>
      <c r="D158" s="38" t="str">
        <f>TRIM(UPPER(IFERROR(_xlfn.TEXTBEFORE('query (10)'!L158,"("),'query (10)'!L158)))</f>
        <v>DEMAGNETIZING FOR OUTER RING MACHINE.</v>
      </c>
      <c r="E158" s="38" t="str">
        <f>IFERROR(TRIM(UPPER(_xlfn.TEXTBEFORE(_xlfn.TEXTAFTER('query (10)'!L158,"("),")"))),"")</f>
        <v/>
      </c>
      <c r="F158" s="38" t="str">
        <f>TRIM('query (10)'!K158)</f>
        <v>MCB2</v>
      </c>
      <c r="G158" s="38" t="str">
        <f>IF('query (10)'!J158="","",'query (10)'!J158)</f>
        <v>Solenoid valve</v>
      </c>
      <c r="H158" s="38" t="str">
        <f>TRIM(UPPER('query (10)'!J158))</f>
        <v>SOLENOID VALVE</v>
      </c>
      <c r="I158" s="38" t="str">
        <f>IF('query (10)'!F158="","",'query (10)'!F158)</f>
        <v>Time-based Maintenance</v>
      </c>
      <c r="J158" s="38" t="str">
        <f>IF('query (10)'!F158="","",IFERROR(INDEX(Cleaning_Rules!$B$14:$B$17,MATCH(TRIM('query (10)'!F158),Cleaning_Rules!$A$14:$A$17,0)),"UNKNOWN"))</f>
        <v>TBM</v>
      </c>
      <c r="K158" s="38" t="str">
        <f>IF('query (10)'!G158="","",'query (10)'!G158)</f>
        <v>เสร็จสิ้น</v>
      </c>
      <c r="L158" s="38" t="str">
        <f>IF('query (10)'!G158="","MISSING",IFERROR(INDEX(Cleaning_Rules!$B$5:$B$10,MATCH(TRIM('query (10)'!G158),Cleaning_Rules!$A$5:$A$10,0)),"UNKNOWN"))</f>
        <v>COMPLETED</v>
      </c>
      <c r="M158" s="38" t="str">
        <f>IF('query (10)'!I158="","",'query (10)'!I158)</f>
        <v>Mechanical</v>
      </c>
      <c r="N158" s="38" t="str">
        <f>IF('query (10)'!O158="","",'query (10)'!O158)</f>
        <v>Cleaning</v>
      </c>
      <c r="O158" s="38" t="str">
        <f>IF('query (10)'!P158="","",'query (10)'!P158)</f>
        <v>Medium</v>
      </c>
      <c r="P158" s="38" t="str">
        <f>IF('query (10)'!N158="","",'query (10)'!N158)</f>
        <v>Cleaning solenoid valve (G2) to cycle pm 1Y.
-Solenoid valve = 3 EA.</v>
      </c>
      <c r="Q158" s="38" t="str">
        <f>TRIM('query (10)'!N158)</f>
        <v>Cleaning solenoid valve (G2) to cycle pm 1Y.
-Solenoid valve = 3 EA.</v>
      </c>
      <c r="R158" s="38" t="str">
        <f>TRIM(UPPER('query (10)'!R158))</f>
        <v>CLEANING SOLENOID VALVE</v>
      </c>
      <c r="S158" s="38" t="str">
        <f>TRIM(UPPER('query (10)'!S158))</f>
        <v>CLEANING SOLENOID VALVE</v>
      </c>
      <c r="T158" s="38" t="str">
        <f>IF('query (10)'!Q158="","",TRIM(UPPER('query (10)'!Q158)))</f>
        <v/>
      </c>
      <c r="U158" s="38" t="str">
        <f>IF('query (10)'!T158="","",'query (10)'!T158)</f>
        <v>1</v>
      </c>
      <c r="V158" s="39">
        <f>IF('query (10)'!T158="","",IFERROR(VALUE('query (10)'!T158),""))</f>
        <v>1</v>
      </c>
      <c r="W158" s="40">
        <f>IF('query (10)'!U158="","",'query (10)'!U158)</f>
        <v>0</v>
      </c>
      <c r="X158" s="39">
        <f>IF('query (10)'!V158="","",'query (10)'!V158)</f>
        <v>360</v>
      </c>
      <c r="Y158" s="41">
        <f>IF('query (10)'!W158="","",'query (10)'!W158)</f>
        <v>46048</v>
      </c>
      <c r="Z158" s="41" t="str">
        <f>IF('query (10)'!X158="","",'query (10)'!X158)</f>
        <v/>
      </c>
      <c r="AA158" s="41">
        <f>IF('query (10)'!Y158="","",'query (10)'!Y158)</f>
        <v>46048</v>
      </c>
      <c r="AB158" s="41">
        <f>IF('query (10)'!Z158="","",'query (10)'!Z158)</f>
        <v>46419</v>
      </c>
      <c r="AC158" s="38" t="str">
        <f>IF(OR('query (10)'!AA158="",COUNTIF(Cleaning_Rules!$A$21:$A$26,TRIM('query (10)'!AA158))&gt;0),"",TRIM('query (10)'!AA158))</f>
        <v/>
      </c>
      <c r="AD158" s="38" t="str">
        <f>IF('query (10)'!AB158="","",TRIM(IFERROR(_xlfn.TEXTBEFORE('query (10)'!AB158,"("),'query (10)'!AB158)))</f>
        <v>เริ่มซ่อมงาน PM แล้ว รับผิดชอบโดย PUCHIT KULSEREE</v>
      </c>
      <c r="AE158" s="38" t="str">
        <f>IFERROR(LOWER(TRIM(_xlfn.TEXTBEFORE(_xlfn.TEXTAFTER('query (10)'!AB158,"("),")"))),"")</f>
        <v>puchit@nsk.com</v>
      </c>
      <c r="AF158" s="38" t="str">
        <f>IF('query (10)'!AD158="","",TRIM('query (10)'!AD158))</f>
        <v>เจษฎา ผิวบาง</v>
      </c>
      <c r="AG158" s="38" t="str">
        <f>IF('query (10)'!AE158="","",TRIM('query (10)'!AE158))</f>
        <v>ภูชิต กุลเสรี</v>
      </c>
      <c r="AH158" s="38" t="str">
        <f>IF('query (10)'!AF158="","",IFERROR(VALUE('query (10)'!AF158),""))</f>
        <v/>
      </c>
      <c r="AI158" s="38" t="str">
        <f>IF('query (10)'!AG158="","",TRIM('query (10)'!AG158))</f>
        <v/>
      </c>
      <c r="AJ158" s="38" t="str">
        <f>IF('query (10)'!AH158="","",IFERROR(VALUE('query (10)'!AH158),""))</f>
        <v/>
      </c>
      <c r="AK158" s="38" t="str">
        <f>IF('query (10)'!AI158="","",TRIM('query (10)'!AI158))</f>
        <v/>
      </c>
      <c r="AL158" s="42">
        <f t="shared" si="10"/>
        <v>2026</v>
      </c>
      <c r="AM158" s="42" t="str">
        <f t="shared" si="11"/>
        <v>2026-01</v>
      </c>
      <c r="AN158" s="42" t="str">
        <f t="shared" ca="1" si="12"/>
        <v/>
      </c>
      <c r="AO158" s="42" t="str">
        <f t="shared" si="13"/>
        <v>DE-433 | DEMAGNETIZING FOR OUTER RING MACHINE. | MCB2 | SOLENOID VALVE | Time-based Maintenance | Mechanical | Cleaning | Medium | Cleaning solenoid valve (G2) to cycle pm 1Y.
-Solenoid valve = 3 EA. | CLEANING SOLENOID VALVE | CLEANING SOLENOID VALVE | เริ่มซ่อมงาน PM แล้ว รับผิดชอบโดย PUCHIT KULSEREE | ภูชิต กุลเสรี</v>
      </c>
      <c r="AP158" s="42" t="str">
        <f>_xlfn.TEXTJOIN("; ",TRUE,IF(COUNTA('query (10)'!A158:AK158)&lt;=6,"NEAR_EMPTY_ROW",""),IF($K158="","MISSING_STATUS",""),IF(AND($K158="เสร็จสิ้น",$Z158=""),"DONE_NO_ACTUAL_DATE",""),IF(AND($I158="Condition-based Maintenance",$AH158=""),"CBM_NO_MEASUREMENT",""),IF(OR($X158="",$X158=0),"INVALID_PERIOD",""),IF(AND($AA158&lt;&gt;"",$AB158&lt;&gt;"",$AB158&lt;$AA158),"DATE_SEQUENCE_ERROR",""),IF(AND($AB158&lt;&gt;"",$AB158&gt;DATE(2030,12,31)),"DATE_OUTLIER",""),IF($C158="","MISSING_QRCODE",""),IF($J158="UNKNOWN","UNKNOWN_PM_TYPE",""),IF($L158="UNKNOWN","UNKNOWN_STATUS",""))</f>
        <v>DONE_NO_ACTUAL_DATE</v>
      </c>
      <c r="AQ158" s="42" t="str">
        <f t="shared" si="14"/>
        <v>NO</v>
      </c>
    </row>
    <row r="159" spans="1:43" x14ac:dyDescent="0.3">
      <c r="A159" s="38">
        <f>IF('query (10)'!A159="","",'query (10)'!A159)</f>
        <v>210</v>
      </c>
      <c r="B159" s="38">
        <f>IF('query (10)'!B159="","",'query (10)'!B159)</f>
        <v>17724</v>
      </c>
      <c r="C159" s="38" t="str">
        <f>TRIM(UPPER('query (10)'!M159))</f>
        <v>GR-434</v>
      </c>
      <c r="D159" s="38" t="str">
        <f>TRIM(UPPER(IFERROR(_xlfn.TEXTBEFORE('query (10)'!L159,"("),'query (10)'!L159)))</f>
        <v>OUTER RING RACEWAY SUPER FINISH MACHINE.</v>
      </c>
      <c r="E159" s="38" t="str">
        <f>IFERROR(TRIM(UPPER(_xlfn.TEXTBEFORE(_xlfn.TEXTAFTER('query (10)'!L159,"("),")"))),"")</f>
        <v/>
      </c>
      <c r="F159" s="38" t="str">
        <f>TRIM('query (10)'!K159)</f>
        <v>MCB2</v>
      </c>
      <c r="G159" s="38" t="str">
        <f>IF('query (10)'!J159="","",'query (10)'!J159)</f>
        <v>Solenoid valve</v>
      </c>
      <c r="H159" s="38" t="str">
        <f>TRIM(UPPER('query (10)'!J159))</f>
        <v>SOLENOID VALVE</v>
      </c>
      <c r="I159" s="38" t="str">
        <f>IF('query (10)'!F159="","",'query (10)'!F159)</f>
        <v>Time-based Maintenance</v>
      </c>
      <c r="J159" s="38" t="str">
        <f>IF('query (10)'!F159="","",IFERROR(INDEX(Cleaning_Rules!$B$14:$B$17,MATCH(TRIM('query (10)'!F159),Cleaning_Rules!$A$14:$A$17,0)),"UNKNOWN"))</f>
        <v>TBM</v>
      </c>
      <c r="K159" s="38" t="str">
        <f>IF('query (10)'!G159="","",'query (10)'!G159)</f>
        <v>เสร็จสิ้น</v>
      </c>
      <c r="L159" s="38" t="str">
        <f>IF('query (10)'!G159="","MISSING",IFERROR(INDEX(Cleaning_Rules!$B$5:$B$10,MATCH(TRIM('query (10)'!G159),Cleaning_Rules!$A$5:$A$10,0)),"UNKNOWN"))</f>
        <v>COMPLETED</v>
      </c>
      <c r="M159" s="38" t="str">
        <f>IF('query (10)'!I159="","",'query (10)'!I159)</f>
        <v>Mechanical</v>
      </c>
      <c r="N159" s="38" t="str">
        <f>IF('query (10)'!O159="","",'query (10)'!O159)</f>
        <v>Cleaning</v>
      </c>
      <c r="O159" s="38" t="str">
        <f>IF('query (10)'!P159="","",'query (10)'!P159)</f>
        <v>Medium</v>
      </c>
      <c r="P159" s="38" t="str">
        <f>IF('query (10)'!N159="","",'query (10)'!N159)</f>
        <v>Cleaning solenoid valve (G2) to cycle pm 1Y.
= 8 EA.</v>
      </c>
      <c r="Q159" s="38" t="str">
        <f>TRIM('query (10)'!N159)</f>
        <v>Cleaning solenoid valve (G2) to cycle pm 1Y.
= 8 EA.</v>
      </c>
      <c r="R159" s="38" t="str">
        <f>TRIM(UPPER('query (10)'!R159))</f>
        <v>CLEANING SOLENOID VALVE</v>
      </c>
      <c r="S159" s="38" t="str">
        <f>TRIM(UPPER('query (10)'!S159))</f>
        <v>CLEANING SOLENOID VALVE</v>
      </c>
      <c r="T159" s="38" t="str">
        <f>IF('query (10)'!Q159="","",TRIM(UPPER('query (10)'!Q159)))</f>
        <v/>
      </c>
      <c r="U159" s="38" t="str">
        <f>IF('query (10)'!T159="","",'query (10)'!T159)</f>
        <v>1</v>
      </c>
      <c r="V159" s="39">
        <f>IF('query (10)'!T159="","",IFERROR(VALUE('query (10)'!T159),""))</f>
        <v>1</v>
      </c>
      <c r="W159" s="40">
        <f>IF('query (10)'!U159="","",'query (10)'!U159)</f>
        <v>0</v>
      </c>
      <c r="X159" s="39">
        <f>IF('query (10)'!V159="","",'query (10)'!V159)</f>
        <v>360</v>
      </c>
      <c r="Y159" s="41">
        <f>IF('query (10)'!W159="","",'query (10)'!W159)</f>
        <v>46048</v>
      </c>
      <c r="Z159" s="41" t="str">
        <f>IF('query (10)'!X159="","",'query (10)'!X159)</f>
        <v/>
      </c>
      <c r="AA159" s="41">
        <f>IF('query (10)'!Y159="","",'query (10)'!Y159)</f>
        <v>46048</v>
      </c>
      <c r="AB159" s="41">
        <f>IF('query (10)'!Z159="","",'query (10)'!Z159)</f>
        <v>46419</v>
      </c>
      <c r="AC159" s="38" t="str">
        <f>IF(OR('query (10)'!AA159="",COUNTIF(Cleaning_Rules!$A$21:$A$26,TRIM('query (10)'!AA159))&gt;0),"",TRIM('query (10)'!AA159))</f>
        <v/>
      </c>
      <c r="AD159" s="38" t="str">
        <f>IF('query (10)'!AB159="","",TRIM(IFERROR(_xlfn.TEXTBEFORE('query (10)'!AB159,"("),'query (10)'!AB159)))</f>
        <v>เริ่มซ่อมงาน PM แล้ว รับผิดชอบโดย JAKKAPAT KHOTSOMBAT</v>
      </c>
      <c r="AE159" s="38" t="str">
        <f>IFERROR(LOWER(TRIM(_xlfn.TEXTBEFORE(_xlfn.TEXTAFTER('query (10)'!AB159,"("),")"))),"")</f>
        <v>jakkapat@nsk.com</v>
      </c>
      <c r="AF159" s="38" t="str">
        <f>IF('query (10)'!AD159="","",TRIM('query (10)'!AD159))</f>
        <v>เจษฎา ผิวบาง</v>
      </c>
      <c r="AG159" s="38" t="str">
        <f>IF('query (10)'!AE159="","",TRIM('query (10)'!AE159))</f>
        <v>จักรภัทร โคตรสมบัติ</v>
      </c>
      <c r="AH159" s="38" t="str">
        <f>IF('query (10)'!AF159="","",IFERROR(VALUE('query (10)'!AF159),""))</f>
        <v/>
      </c>
      <c r="AI159" s="38" t="str">
        <f>IF('query (10)'!AG159="","",TRIM('query (10)'!AG159))</f>
        <v/>
      </c>
      <c r="AJ159" s="38" t="str">
        <f>IF('query (10)'!AH159="","",IFERROR(VALUE('query (10)'!AH159),""))</f>
        <v/>
      </c>
      <c r="AK159" s="38" t="str">
        <f>IF('query (10)'!AI159="","",TRIM('query (10)'!AI159))</f>
        <v/>
      </c>
      <c r="AL159" s="42">
        <f t="shared" si="10"/>
        <v>2026</v>
      </c>
      <c r="AM159" s="42" t="str">
        <f t="shared" si="11"/>
        <v>2026-01</v>
      </c>
      <c r="AN159" s="42" t="str">
        <f t="shared" ca="1" si="12"/>
        <v/>
      </c>
      <c r="AO159" s="42" t="str">
        <f t="shared" si="13"/>
        <v>GR-434 | OUTER RING RACEWAY SUPER FINISH MACHINE. | MCB2 | SOLENOID VALVE | Time-based Maintenance | Mechanical | Cleaning | Medium | Cleaning solenoid valve (G2) to cycle pm 1Y.
= 8 EA. | CLEANING SOLENOID VALVE | CLEANING SOLENOID VALVE | เริ่มซ่อมงาน PM แล้ว รับผิดชอบโดย JAKKAPAT KHOTSOMBAT | จักรภัทร โคตรสมบัติ</v>
      </c>
      <c r="AP159" s="42" t="str">
        <f>_xlfn.TEXTJOIN("; ",TRUE,IF(COUNTA('query (10)'!A159:AK159)&lt;=6,"NEAR_EMPTY_ROW",""),IF($K159="","MISSING_STATUS",""),IF(AND($K159="เสร็จสิ้น",$Z159=""),"DONE_NO_ACTUAL_DATE",""),IF(AND($I159="Condition-based Maintenance",$AH159=""),"CBM_NO_MEASUREMENT",""),IF(OR($X159="",$X159=0),"INVALID_PERIOD",""),IF(AND($AA159&lt;&gt;"",$AB159&lt;&gt;"",$AB159&lt;$AA159),"DATE_SEQUENCE_ERROR",""),IF(AND($AB159&lt;&gt;"",$AB159&gt;DATE(2030,12,31)),"DATE_OUTLIER",""),IF($C159="","MISSING_QRCODE",""),IF($J159="UNKNOWN","UNKNOWN_PM_TYPE",""),IF($L159="UNKNOWN","UNKNOWN_STATUS",""))</f>
        <v>DONE_NO_ACTUAL_DATE</v>
      </c>
      <c r="AQ159" s="42" t="str">
        <f t="shared" si="14"/>
        <v>NO</v>
      </c>
    </row>
    <row r="160" spans="1:43" x14ac:dyDescent="0.3">
      <c r="A160" s="38">
        <f>IF('query (10)'!A160="","",'query (10)'!A160)</f>
        <v>211</v>
      </c>
      <c r="B160" s="38" t="str">
        <f>IF('query (10)'!B160="","",'query (10)'!B160)</f>
        <v/>
      </c>
      <c r="C160" s="38" t="str">
        <f>TRIM(UPPER('query (10)'!M160))</f>
        <v>GR-926</v>
      </c>
      <c r="D160" s="38" t="str">
        <f>TRIM(UPPER(IFERROR(_xlfn.TEXTBEFORE('query (10)'!L160,"("),'query (10)'!L160)))</f>
        <v>INNER RING BORE GRINDING MACHINE.</v>
      </c>
      <c r="E160" s="38" t="str">
        <f>IFERROR(TRIM(UPPER(_xlfn.TEXTBEFORE(_xlfn.TEXTAFTER('query (10)'!L160,"("),")"))),"")</f>
        <v>GR-426</v>
      </c>
      <c r="F160" s="38" t="str">
        <f>TRIM('query (10)'!K160)</f>
        <v>MCB2</v>
      </c>
      <c r="G160" s="38" t="str">
        <f>IF('query (10)'!J160="","",'query (10)'!J160)</f>
        <v>Solenoid valve</v>
      </c>
      <c r="H160" s="38" t="str">
        <f>TRIM(UPPER('query (10)'!J160))</f>
        <v>SOLENOID VALVE</v>
      </c>
      <c r="I160" s="38" t="str">
        <f>IF('query (10)'!F160="","",'query (10)'!F160)</f>
        <v>Time-based Maintenance</v>
      </c>
      <c r="J160" s="38" t="str">
        <f>IF('query (10)'!F160="","",IFERROR(INDEX(Cleaning_Rules!$B$14:$B$17,MATCH(TRIM('query (10)'!F160),Cleaning_Rules!$A$14:$A$17,0)),"UNKNOWN"))</f>
        <v>TBM</v>
      </c>
      <c r="K160" s="38" t="str">
        <f>IF('query (10)'!G160="","",'query (10)'!G160)</f>
        <v>เสร็จสิ้น</v>
      </c>
      <c r="L160" s="38" t="str">
        <f>IF('query (10)'!G160="","MISSING",IFERROR(INDEX(Cleaning_Rules!$B$5:$B$10,MATCH(TRIM('query (10)'!G160),Cleaning_Rules!$A$5:$A$10,0)),"UNKNOWN"))</f>
        <v>COMPLETED</v>
      </c>
      <c r="M160" s="38" t="str">
        <f>IF('query (10)'!I160="","",'query (10)'!I160)</f>
        <v>Mechanical</v>
      </c>
      <c r="N160" s="38" t="str">
        <f>IF('query (10)'!O160="","",'query (10)'!O160)</f>
        <v>Cleaning</v>
      </c>
      <c r="O160" s="38" t="str">
        <f>IF('query (10)'!P160="","",'query (10)'!P160)</f>
        <v>Medium</v>
      </c>
      <c r="P160" s="38" t="str">
        <f>IF('query (10)'!N160="","",'query (10)'!N160)</f>
        <v>Cleaning solenoid valve (G2) to cycle pm 1Y.</v>
      </c>
      <c r="Q160" s="38" t="str">
        <f>TRIM('query (10)'!N160)</f>
        <v>Cleaning solenoid valve (G2) to cycle pm 1Y.</v>
      </c>
      <c r="R160" s="38" t="str">
        <f>TRIM(UPPER('query (10)'!R160))</f>
        <v>CLEANING SOLENOID VALVE</v>
      </c>
      <c r="S160" s="38" t="str">
        <f>TRIM(UPPER('query (10)'!S160))</f>
        <v>CLEANING SOLENOID VALVE</v>
      </c>
      <c r="T160" s="38" t="str">
        <f>IF('query (10)'!Q160="","",TRIM(UPPER('query (10)'!Q160)))</f>
        <v/>
      </c>
      <c r="U160" s="38" t="str">
        <f>IF('query (10)'!T160="","",'query (10)'!T160)</f>
        <v>1</v>
      </c>
      <c r="V160" s="39">
        <f>IF('query (10)'!T160="","",IFERROR(VALUE('query (10)'!T160),""))</f>
        <v>1</v>
      </c>
      <c r="W160" s="40">
        <f>IF('query (10)'!U160="","",'query (10)'!U160)</f>
        <v>0</v>
      </c>
      <c r="X160" s="39">
        <f>IF('query (10)'!V160="","",'query (10)'!V160)</f>
        <v>360</v>
      </c>
      <c r="Y160" s="41">
        <f>IF('query (10)'!W160="","",'query (10)'!W160)</f>
        <v>46048</v>
      </c>
      <c r="Z160" s="41" t="str">
        <f>IF('query (10)'!X160="","",'query (10)'!X160)</f>
        <v/>
      </c>
      <c r="AA160" s="41">
        <f>IF('query (10)'!Y160="","",'query (10)'!Y160)</f>
        <v>46048</v>
      </c>
      <c r="AB160" s="41">
        <f>IF('query (10)'!Z160="","",'query (10)'!Z160)</f>
        <v>46408</v>
      </c>
      <c r="AC160" s="38" t="str">
        <f>IF(OR('query (10)'!AA160="",COUNTIF(Cleaning_Rules!$A$21:$A$26,TRIM('query (10)'!AA160))&gt;0),"",TRIM('query (10)'!AA160))</f>
        <v/>
      </c>
      <c r="AD160" s="38" t="str">
        <f>IF('query (10)'!AB160="","",TRIM(IFERROR(_xlfn.TEXTBEFORE('query (10)'!AB160,"("),'query (10)'!AB160)))</f>
        <v/>
      </c>
      <c r="AE160" s="38" t="str">
        <f>IFERROR(LOWER(TRIM(_xlfn.TEXTBEFORE(_xlfn.TEXTAFTER('query (10)'!AB160,"("),")"))),"")</f>
        <v/>
      </c>
      <c r="AF160" s="38" t="str">
        <f>IF('query (10)'!AD160="","",TRIM('query (10)'!AD160))</f>
        <v>เจษฎา ผิวบาง</v>
      </c>
      <c r="AG160" s="38" t="str">
        <f>IF('query (10)'!AE160="","",TRIM('query (10)'!AE160))</f>
        <v>เจษฎา ผิวบาง</v>
      </c>
      <c r="AH160" s="38" t="str">
        <f>IF('query (10)'!AF160="","",IFERROR(VALUE('query (10)'!AF160),""))</f>
        <v/>
      </c>
      <c r="AI160" s="38" t="str">
        <f>IF('query (10)'!AG160="","",TRIM('query (10)'!AG160))</f>
        <v/>
      </c>
      <c r="AJ160" s="38" t="str">
        <f>IF('query (10)'!AH160="","",IFERROR(VALUE('query (10)'!AH160),""))</f>
        <v/>
      </c>
      <c r="AK160" s="38" t="str">
        <f>IF('query (10)'!AI160="","",TRIM('query (10)'!AI160))</f>
        <v/>
      </c>
      <c r="AL160" s="42">
        <f t="shared" si="10"/>
        <v>2026</v>
      </c>
      <c r="AM160" s="42" t="str">
        <f t="shared" si="11"/>
        <v>2026-01</v>
      </c>
      <c r="AN160" s="42" t="str">
        <f t="shared" ca="1" si="12"/>
        <v/>
      </c>
      <c r="AO160" s="42" t="str">
        <f t="shared" si="13"/>
        <v>GR-926 | INNER RING BORE GRINDING MACHINE. | GR-426 | MCB2 | SOLENOID VALVE | Time-based Maintenance | Mechanical | Cleaning | Medium | Cleaning solenoid valve (G2) to cycle pm 1Y. | CLEANING SOLENOID VALVE | CLEANING SOLENOID VALVE | เจษฎา ผิวบาง</v>
      </c>
      <c r="AP160" s="42" t="str">
        <f>_xlfn.TEXTJOIN("; ",TRUE,IF(COUNTA('query (10)'!A160:AK160)&lt;=6,"NEAR_EMPTY_ROW",""),IF($K160="","MISSING_STATUS",""),IF(AND($K160="เสร็จสิ้น",$Z160=""),"DONE_NO_ACTUAL_DATE",""),IF(AND($I160="Condition-based Maintenance",$AH160=""),"CBM_NO_MEASUREMENT",""),IF(OR($X160="",$X160=0),"INVALID_PERIOD",""),IF(AND($AA160&lt;&gt;"",$AB160&lt;&gt;"",$AB160&lt;$AA160),"DATE_SEQUENCE_ERROR",""),IF(AND($AB160&lt;&gt;"",$AB160&gt;DATE(2030,12,31)),"DATE_OUTLIER",""),IF($C160="","MISSING_QRCODE",""),IF($J160="UNKNOWN","UNKNOWN_PM_TYPE",""),IF($L160="UNKNOWN","UNKNOWN_STATUS",""))</f>
        <v>DONE_NO_ACTUAL_DATE</v>
      </c>
      <c r="AQ160" s="42" t="str">
        <f t="shared" si="14"/>
        <v>NO</v>
      </c>
    </row>
    <row r="161" spans="1:43" x14ac:dyDescent="0.3">
      <c r="A161" s="38">
        <f>IF('query (10)'!A161="","",'query (10)'!A161)</f>
        <v>212</v>
      </c>
      <c r="B161" s="38">
        <f>IF('query (10)'!B161="","",'query (10)'!B161)</f>
        <v>17725</v>
      </c>
      <c r="C161" s="38" t="str">
        <f>TRIM(UPPER('query (10)'!M161))</f>
        <v>DE-427</v>
      </c>
      <c r="D161" s="38" t="str">
        <f>TRIM(UPPER(IFERROR(_xlfn.TEXTBEFORE('query (10)'!L161,"("),'query (10)'!L161)))</f>
        <v>DEMAGNETIZING FOR INNER RING MACHINE.</v>
      </c>
      <c r="E161" s="38" t="str">
        <f>IFERROR(TRIM(UPPER(_xlfn.TEXTBEFORE(_xlfn.TEXTAFTER('query (10)'!L161,"("),")"))),"")</f>
        <v/>
      </c>
      <c r="F161" s="38" t="str">
        <f>TRIM('query (10)'!K161)</f>
        <v>MCB2</v>
      </c>
      <c r="G161" s="38" t="str">
        <f>IF('query (10)'!J161="","",'query (10)'!J161)</f>
        <v>Solenoid valve</v>
      </c>
      <c r="H161" s="38" t="str">
        <f>TRIM(UPPER('query (10)'!J161))</f>
        <v>SOLENOID VALVE</v>
      </c>
      <c r="I161" s="38" t="str">
        <f>IF('query (10)'!F161="","",'query (10)'!F161)</f>
        <v>Time-based Maintenance</v>
      </c>
      <c r="J161" s="38" t="str">
        <f>IF('query (10)'!F161="","",IFERROR(INDEX(Cleaning_Rules!$B$14:$B$17,MATCH(TRIM('query (10)'!F161),Cleaning_Rules!$A$14:$A$17,0)),"UNKNOWN"))</f>
        <v>TBM</v>
      </c>
      <c r="K161" s="38" t="str">
        <f>IF('query (10)'!G161="","",'query (10)'!G161)</f>
        <v>เสร็จสิ้น</v>
      </c>
      <c r="L161" s="38" t="str">
        <f>IF('query (10)'!G161="","MISSING",IFERROR(INDEX(Cleaning_Rules!$B$5:$B$10,MATCH(TRIM('query (10)'!G161),Cleaning_Rules!$A$5:$A$10,0)),"UNKNOWN"))</f>
        <v>COMPLETED</v>
      </c>
      <c r="M161" s="38" t="str">
        <f>IF('query (10)'!I161="","",'query (10)'!I161)</f>
        <v>Mechanical</v>
      </c>
      <c r="N161" s="38" t="str">
        <f>IF('query (10)'!O161="","",'query (10)'!O161)</f>
        <v>Cleaning</v>
      </c>
      <c r="O161" s="38" t="str">
        <f>IF('query (10)'!P161="","",'query (10)'!P161)</f>
        <v>Medium</v>
      </c>
      <c r="P161" s="38" t="str">
        <f>IF('query (10)'!N161="","",'query (10)'!N161)</f>
        <v>Cleaning solenoid valve (G2) to cycle pm 1Y.
-Solenoid valve = 3 EA.</v>
      </c>
      <c r="Q161" s="38" t="str">
        <f>TRIM('query (10)'!N161)</f>
        <v>Cleaning solenoid valve (G2) to cycle pm 1Y.
-Solenoid valve = 3 EA.</v>
      </c>
      <c r="R161" s="38" t="str">
        <f>TRIM(UPPER('query (10)'!R161))</f>
        <v>CLEANING SOLENOID VALVE</v>
      </c>
      <c r="S161" s="38" t="str">
        <f>TRIM(UPPER('query (10)'!S161))</f>
        <v>CLEANING SOLENOID VALVE</v>
      </c>
      <c r="T161" s="38" t="str">
        <f>IF('query (10)'!Q161="","",TRIM(UPPER('query (10)'!Q161)))</f>
        <v/>
      </c>
      <c r="U161" s="38" t="str">
        <f>IF('query (10)'!T161="","",'query (10)'!T161)</f>
        <v>1</v>
      </c>
      <c r="V161" s="39">
        <f>IF('query (10)'!T161="","",IFERROR(VALUE('query (10)'!T161),""))</f>
        <v>1</v>
      </c>
      <c r="W161" s="40">
        <f>IF('query (10)'!U161="","",'query (10)'!U161)</f>
        <v>0</v>
      </c>
      <c r="X161" s="39">
        <f>IF('query (10)'!V161="","",'query (10)'!V161)</f>
        <v>360</v>
      </c>
      <c r="Y161" s="41">
        <f>IF('query (10)'!W161="","",'query (10)'!W161)</f>
        <v>46048</v>
      </c>
      <c r="Z161" s="41" t="str">
        <f>IF('query (10)'!X161="","",'query (10)'!X161)</f>
        <v/>
      </c>
      <c r="AA161" s="41">
        <f>IF('query (10)'!Y161="","",'query (10)'!Y161)</f>
        <v>46048</v>
      </c>
      <c r="AB161" s="41">
        <f>IF('query (10)'!Z161="","",'query (10)'!Z161)</f>
        <v>46419</v>
      </c>
      <c r="AC161" s="38" t="str">
        <f>IF(OR('query (10)'!AA161="",COUNTIF(Cleaning_Rules!$A$21:$A$26,TRIM('query (10)'!AA161))&gt;0),"",TRIM('query (10)'!AA161))</f>
        <v/>
      </c>
      <c r="AD161" s="38" t="str">
        <f>IF('query (10)'!AB161="","",TRIM(IFERROR(_xlfn.TEXTBEFORE('query (10)'!AB161,"("),'query (10)'!AB161)))</f>
        <v>เริ่มซ่อมงาน PM แล้ว รับผิดชอบโดย PAHLA SEEDANG</v>
      </c>
      <c r="AE161" s="38" t="str">
        <f>IFERROR(LOWER(TRIM(_xlfn.TEXTBEFORE(_xlfn.TEXTAFTER('query (10)'!AB161,"("),")"))),"")</f>
        <v>pahla@nsk.com</v>
      </c>
      <c r="AF161" s="38" t="str">
        <f>IF('query (10)'!AD161="","",TRIM('query (10)'!AD161))</f>
        <v>เจษฎา ผิวบาง</v>
      </c>
      <c r="AG161" s="38" t="str">
        <f>IF('query (10)'!AE161="","",TRIM('query (10)'!AE161))</f>
        <v>ผะหลา สีแดง</v>
      </c>
      <c r="AH161" s="38" t="str">
        <f>IF('query (10)'!AF161="","",IFERROR(VALUE('query (10)'!AF161),""))</f>
        <v/>
      </c>
      <c r="AI161" s="38" t="str">
        <f>IF('query (10)'!AG161="","",TRIM('query (10)'!AG161))</f>
        <v/>
      </c>
      <c r="AJ161" s="38" t="str">
        <f>IF('query (10)'!AH161="","",IFERROR(VALUE('query (10)'!AH161),""))</f>
        <v/>
      </c>
      <c r="AK161" s="38" t="str">
        <f>IF('query (10)'!AI161="","",TRIM('query (10)'!AI161))</f>
        <v/>
      </c>
      <c r="AL161" s="42">
        <f t="shared" si="10"/>
        <v>2026</v>
      </c>
      <c r="AM161" s="42" t="str">
        <f t="shared" si="11"/>
        <v>2026-01</v>
      </c>
      <c r="AN161" s="42" t="str">
        <f t="shared" ca="1" si="12"/>
        <v/>
      </c>
      <c r="AO161" s="42" t="str">
        <f t="shared" si="13"/>
        <v>DE-427 | DEMAGNETIZING FOR INNER RING MACHINE. | MCB2 | SOLENOID VALVE | Time-based Maintenance | Mechanical | Cleaning | Medium | Cleaning solenoid valve (G2) to cycle pm 1Y.
-Solenoid valve = 3 EA. | CLEANING SOLENOID VALVE | CLEANING SOLENOID VALVE | เริ่มซ่อมงาน PM แล้ว รับผิดชอบโดย PAHLA SEEDANG | ผะหลา สีแดง</v>
      </c>
      <c r="AP161" s="42" t="str">
        <f>_xlfn.TEXTJOIN("; ",TRUE,IF(COUNTA('query (10)'!A161:AK161)&lt;=6,"NEAR_EMPTY_ROW",""),IF($K161="","MISSING_STATUS",""),IF(AND($K161="เสร็จสิ้น",$Z161=""),"DONE_NO_ACTUAL_DATE",""),IF(AND($I161="Condition-based Maintenance",$AH161=""),"CBM_NO_MEASUREMENT",""),IF(OR($X161="",$X161=0),"INVALID_PERIOD",""),IF(AND($AA161&lt;&gt;"",$AB161&lt;&gt;"",$AB161&lt;$AA161),"DATE_SEQUENCE_ERROR",""),IF(AND($AB161&lt;&gt;"",$AB161&gt;DATE(2030,12,31)),"DATE_OUTLIER",""),IF($C161="","MISSING_QRCODE",""),IF($J161="UNKNOWN","UNKNOWN_PM_TYPE",""),IF($L161="UNKNOWN","UNKNOWN_STATUS",""))</f>
        <v>DONE_NO_ACTUAL_DATE</v>
      </c>
      <c r="AQ161" s="42" t="str">
        <f t="shared" si="14"/>
        <v>NO</v>
      </c>
    </row>
    <row r="162" spans="1:43" x14ac:dyDescent="0.3">
      <c r="A162" s="38">
        <f>IF('query (10)'!A162="","",'query (10)'!A162)</f>
        <v>214</v>
      </c>
      <c r="B162" s="38">
        <f>IF('query (10)'!B162="","",'query (10)'!B162)</f>
        <v>17736</v>
      </c>
      <c r="C162" s="38" t="str">
        <f>TRIM(UPPER('query (10)'!M162))</f>
        <v>CH-928</v>
      </c>
      <c r="D162" s="38" t="str">
        <f>TRIM(UPPER(IFERROR(_xlfn.TEXTBEFORE('query (10)'!L162,"("),'query (10)'!L162)))</f>
        <v>OUTER / INNER RING EDDY CURRENT TESTER MACHINE</v>
      </c>
      <c r="E162" s="38" t="str">
        <f>IFERROR(TRIM(UPPER(_xlfn.TEXTBEFORE(_xlfn.TEXTAFTER('query (10)'!L162,"("),")"))),"")</f>
        <v/>
      </c>
      <c r="F162" s="38" t="str">
        <f>TRIM('query (10)'!K162)</f>
        <v>MCB2</v>
      </c>
      <c r="G162" s="38" t="str">
        <f>IF('query (10)'!J162="","",'query (10)'!J162)</f>
        <v>Solenoid valve</v>
      </c>
      <c r="H162" s="38" t="str">
        <f>TRIM(UPPER('query (10)'!J162))</f>
        <v>SOLENOID VALVE</v>
      </c>
      <c r="I162" s="38" t="str">
        <f>IF('query (10)'!F162="","",'query (10)'!F162)</f>
        <v>Time-based Maintenance</v>
      </c>
      <c r="J162" s="38" t="str">
        <f>IF('query (10)'!F162="","",IFERROR(INDEX(Cleaning_Rules!$B$14:$B$17,MATCH(TRIM('query (10)'!F162),Cleaning_Rules!$A$14:$A$17,0)),"UNKNOWN"))</f>
        <v>TBM</v>
      </c>
      <c r="K162" s="38" t="str">
        <f>IF('query (10)'!G162="","",'query (10)'!G162)</f>
        <v>เสร็จสิ้น</v>
      </c>
      <c r="L162" s="38" t="str">
        <f>IF('query (10)'!G162="","MISSING",IFERROR(INDEX(Cleaning_Rules!$B$5:$B$10,MATCH(TRIM('query (10)'!G162),Cleaning_Rules!$A$5:$A$10,0)),"UNKNOWN"))</f>
        <v>COMPLETED</v>
      </c>
      <c r="M162" s="38" t="str">
        <f>IF('query (10)'!I162="","",'query (10)'!I162)</f>
        <v>Mechanical</v>
      </c>
      <c r="N162" s="38" t="str">
        <f>IF('query (10)'!O162="","",'query (10)'!O162)</f>
        <v>Cleaning</v>
      </c>
      <c r="O162" s="38" t="str">
        <f>IF('query (10)'!P162="","",'query (10)'!P162)</f>
        <v>Medium</v>
      </c>
      <c r="P162" s="38" t="str">
        <f>IF('query (10)'!N162="","",'query (10)'!N162)</f>
        <v>Cleaning solenoid valve (G2) to cycle pm 1Y.</v>
      </c>
      <c r="Q162" s="38" t="str">
        <f>TRIM('query (10)'!N162)</f>
        <v>Cleaning solenoid valve (G2) to cycle pm 1Y.</v>
      </c>
      <c r="R162" s="38" t="str">
        <f>TRIM(UPPER('query (10)'!R162))</f>
        <v>CLEANING SOLENOID VALVE</v>
      </c>
      <c r="S162" s="38" t="str">
        <f>TRIM(UPPER('query (10)'!S162))</f>
        <v>CLEANING SOLENOID VALVE</v>
      </c>
      <c r="T162" s="38" t="str">
        <f>IF('query (10)'!Q162="","",TRIM(UPPER('query (10)'!Q162)))</f>
        <v/>
      </c>
      <c r="U162" s="38" t="str">
        <f>IF('query (10)'!T162="","",'query (10)'!T162)</f>
        <v>1</v>
      </c>
      <c r="V162" s="39">
        <f>IF('query (10)'!T162="","",IFERROR(VALUE('query (10)'!T162),""))</f>
        <v>1</v>
      </c>
      <c r="W162" s="40">
        <f>IF('query (10)'!U162="","",'query (10)'!U162)</f>
        <v>0</v>
      </c>
      <c r="X162" s="39">
        <f>IF('query (10)'!V162="","",'query (10)'!V162)</f>
        <v>360</v>
      </c>
      <c r="Y162" s="41">
        <f>IF('query (10)'!W162="","",'query (10)'!W162)</f>
        <v>46048</v>
      </c>
      <c r="Z162" s="41" t="str">
        <f>IF('query (10)'!X162="","",'query (10)'!X162)</f>
        <v/>
      </c>
      <c r="AA162" s="41">
        <f>IF('query (10)'!Y162="","",'query (10)'!Y162)</f>
        <v>46048</v>
      </c>
      <c r="AB162" s="41">
        <f>IF('query (10)'!Z162="","",'query (10)'!Z162)</f>
        <v>46425</v>
      </c>
      <c r="AC162" s="38" t="str">
        <f>IF(OR('query (10)'!AA162="",COUNTIF(Cleaning_Rules!$A$21:$A$26,TRIM('query (10)'!AA162))&gt;0),"",TRIM('query (10)'!AA162))</f>
        <v/>
      </c>
      <c r="AD162" s="38" t="str">
        <f>IF('query (10)'!AB162="","",TRIM(IFERROR(_xlfn.TEXTBEFORE('query (10)'!AB162,"("),'query (10)'!AB162)))</f>
        <v>เริ่มซ่อมงาน PM แล้ว รับผิดชอบโดย CHETSADA PHIWBANG</v>
      </c>
      <c r="AE162" s="38" t="str">
        <f>IFERROR(LOWER(TRIM(_xlfn.TEXTBEFORE(_xlfn.TEXTAFTER('query (10)'!AB162,"("),")"))),"")</f>
        <v>chetsada@nsk.com</v>
      </c>
      <c r="AF162" s="38" t="str">
        <f>IF('query (10)'!AD162="","",TRIM('query (10)'!AD162))</f>
        <v>เจษฎา ผิวบาง</v>
      </c>
      <c r="AG162" s="38" t="str">
        <f>IF('query (10)'!AE162="","",TRIM('query (10)'!AE162))</f>
        <v>เจษฎา ผิวบาง</v>
      </c>
      <c r="AH162" s="38" t="str">
        <f>IF('query (10)'!AF162="","",IFERROR(VALUE('query (10)'!AF162),""))</f>
        <v/>
      </c>
      <c r="AI162" s="38" t="str">
        <f>IF('query (10)'!AG162="","",TRIM('query (10)'!AG162))</f>
        <v/>
      </c>
      <c r="AJ162" s="38" t="str">
        <f>IF('query (10)'!AH162="","",IFERROR(VALUE('query (10)'!AH162),""))</f>
        <v/>
      </c>
      <c r="AK162" s="38" t="str">
        <f>IF('query (10)'!AI162="","",TRIM('query (10)'!AI162))</f>
        <v/>
      </c>
      <c r="AL162" s="42">
        <f t="shared" si="10"/>
        <v>2026</v>
      </c>
      <c r="AM162" s="42" t="str">
        <f t="shared" si="11"/>
        <v>2026-01</v>
      </c>
      <c r="AN162" s="42" t="str">
        <f t="shared" ca="1" si="12"/>
        <v/>
      </c>
      <c r="AO162" s="42" t="str">
        <f t="shared" si="13"/>
        <v>CH-928 | OUTER / INNER RING EDDY CURRENT TESTER MACHINE | MCB2 | SOLENOID VALVE | Time-based Maintenance | Mechanical | Cleaning | Medium | Cleaning solenoid valve (G2) to cycle pm 1Y. | CLEANING SOLENOID VALVE | CLEANING SOLENOID VALVE | เริ่มซ่อมงาน PM แล้ว รับผิดชอบโดย CHETSADA PHIWBANG | เจษฎา ผิวบาง</v>
      </c>
      <c r="AP162" s="42" t="str">
        <f>_xlfn.TEXTJOIN("; ",TRUE,IF(COUNTA('query (10)'!A162:AK162)&lt;=6,"NEAR_EMPTY_ROW",""),IF($K162="","MISSING_STATUS",""),IF(AND($K162="เสร็จสิ้น",$Z162=""),"DONE_NO_ACTUAL_DATE",""),IF(AND($I162="Condition-based Maintenance",$AH162=""),"CBM_NO_MEASUREMENT",""),IF(OR($X162="",$X162=0),"INVALID_PERIOD",""),IF(AND($AA162&lt;&gt;"",$AB162&lt;&gt;"",$AB162&lt;$AA162),"DATE_SEQUENCE_ERROR",""),IF(AND($AB162&lt;&gt;"",$AB162&gt;DATE(2030,12,31)),"DATE_OUTLIER",""),IF($C162="","MISSING_QRCODE",""),IF($J162="UNKNOWN","UNKNOWN_PM_TYPE",""),IF($L162="UNKNOWN","UNKNOWN_STATUS",""))</f>
        <v>DONE_NO_ACTUAL_DATE</v>
      </c>
      <c r="AQ162" s="42" t="str">
        <f t="shared" si="14"/>
        <v>NO</v>
      </c>
    </row>
    <row r="163" spans="1:43" x14ac:dyDescent="0.3">
      <c r="A163" s="38">
        <f>IF('query (10)'!A163="","",'query (10)'!A163)</f>
        <v>215</v>
      </c>
      <c r="B163" s="38" t="str">
        <f>IF('query (10)'!B163="","",'query (10)'!B163)</f>
        <v/>
      </c>
      <c r="C163" s="38" t="str">
        <f>TRIM(UPPER('query (10)'!M163))</f>
        <v>GR-723</v>
      </c>
      <c r="D163" s="38" t="str">
        <f>TRIM(UPPER(IFERROR(_xlfn.TEXTBEFORE('query (10)'!L163,"("),'query (10)'!L163)))</f>
        <v>OUTER RING RACEWAY SUPER FINISH MACHINE.</v>
      </c>
      <c r="E163" s="38" t="str">
        <f>IFERROR(TRIM(UPPER(_xlfn.TEXTBEFORE(_xlfn.TEXTAFTER('query (10)'!L163,"("),")"))),"")</f>
        <v/>
      </c>
      <c r="F163" s="38" t="str">
        <f>TRIM('query (10)'!K163)</f>
        <v>MCB3</v>
      </c>
      <c r="G163" s="38" t="str">
        <f>IF('query (10)'!J163="","",'query (10)'!J163)</f>
        <v>Solenoid valve</v>
      </c>
      <c r="H163" s="38" t="str">
        <f>TRIM(UPPER('query (10)'!J163))</f>
        <v>SOLENOID VALVE</v>
      </c>
      <c r="I163" s="38" t="str">
        <f>IF('query (10)'!F163="","",'query (10)'!F163)</f>
        <v>Time-based Maintenance</v>
      </c>
      <c r="J163" s="38" t="str">
        <f>IF('query (10)'!F163="","",IFERROR(INDEX(Cleaning_Rules!$B$14:$B$17,MATCH(TRIM('query (10)'!F163),Cleaning_Rules!$A$14:$A$17,0)),"UNKNOWN"))</f>
        <v>TBM</v>
      </c>
      <c r="K163" s="38" t="str">
        <f>IF('query (10)'!G163="","",'query (10)'!G163)</f>
        <v>เสร็จสิ้น</v>
      </c>
      <c r="L163" s="38" t="str">
        <f>IF('query (10)'!G163="","MISSING",IFERROR(INDEX(Cleaning_Rules!$B$5:$B$10,MATCH(TRIM('query (10)'!G163),Cleaning_Rules!$A$5:$A$10,0)),"UNKNOWN"))</f>
        <v>COMPLETED</v>
      </c>
      <c r="M163" s="38" t="str">
        <f>IF('query (10)'!I163="","",'query (10)'!I163)</f>
        <v>Mechanical</v>
      </c>
      <c r="N163" s="38" t="str">
        <f>IF('query (10)'!O163="","",'query (10)'!O163)</f>
        <v>Cleaning</v>
      </c>
      <c r="O163" s="38" t="str">
        <f>IF('query (10)'!P163="","",'query (10)'!P163)</f>
        <v>Medium</v>
      </c>
      <c r="P163" s="38" t="str">
        <f>IF('query (10)'!N163="","",'query (10)'!N163)</f>
        <v>Cleaning solenoid valve (G2) to cycle pm.
- solenoid valve = 8 EA.</v>
      </c>
      <c r="Q163" s="38" t="str">
        <f>TRIM('query (10)'!N163)</f>
        <v>Cleaning solenoid valve (G2) to cycle pm.
- solenoid valve = 8 EA.</v>
      </c>
      <c r="R163" s="38" t="str">
        <f>TRIM(UPPER('query (10)'!R163))</f>
        <v>CLEANING SOLENOID VALVE</v>
      </c>
      <c r="S163" s="38" t="str">
        <f>TRIM(UPPER('query (10)'!S163))</f>
        <v>CLEANING SOLENOID VALVE</v>
      </c>
      <c r="T163" s="38" t="str">
        <f>IF('query (10)'!Q163="","",TRIM(UPPER('query (10)'!Q163)))</f>
        <v/>
      </c>
      <c r="U163" s="38" t="str">
        <f>IF('query (10)'!T163="","",'query (10)'!T163)</f>
        <v>1</v>
      </c>
      <c r="V163" s="39">
        <f>IF('query (10)'!T163="","",IFERROR(VALUE('query (10)'!T163),""))</f>
        <v>1</v>
      </c>
      <c r="W163" s="40">
        <f>IF('query (10)'!U163="","",'query (10)'!U163)</f>
        <v>0</v>
      </c>
      <c r="X163" s="39">
        <f>IF('query (10)'!V163="","",'query (10)'!V163)</f>
        <v>360</v>
      </c>
      <c r="Y163" s="41">
        <f>IF('query (10)'!W163="","",'query (10)'!W163)</f>
        <v>46049</v>
      </c>
      <c r="Z163" s="41" t="str">
        <f>IF('query (10)'!X163="","",'query (10)'!X163)</f>
        <v/>
      </c>
      <c r="AA163" s="41">
        <f>IF('query (10)'!Y163="","",'query (10)'!Y163)</f>
        <v>46049</v>
      </c>
      <c r="AB163" s="41">
        <f>IF('query (10)'!Z163="","",'query (10)'!Z163)</f>
        <v>46409</v>
      </c>
      <c r="AC163" s="38" t="str">
        <f>IF(OR('query (10)'!AA163="",COUNTIF(Cleaning_Rules!$A$21:$A$26,TRIM('query (10)'!AA163))&gt;0),"",TRIM('query (10)'!AA163))</f>
        <v/>
      </c>
      <c r="AD163" s="38" t="str">
        <f>IF('query (10)'!AB163="","",TRIM(IFERROR(_xlfn.TEXTBEFORE('query (10)'!AB163,"("),'query (10)'!AB163)))</f>
        <v/>
      </c>
      <c r="AE163" s="38" t="str">
        <f>IFERROR(LOWER(TRIM(_xlfn.TEXTBEFORE(_xlfn.TEXTAFTER('query (10)'!AB163,"("),")"))),"")</f>
        <v/>
      </c>
      <c r="AF163" s="38" t="str">
        <f>IF('query (10)'!AD163="","",TRIM('query (10)'!AD163))</f>
        <v>เจษฎา ผิวบาง</v>
      </c>
      <c r="AG163" s="38" t="str">
        <f>IF('query (10)'!AE163="","",TRIM('query (10)'!AE163))</f>
        <v>เจษฎา ผิวบาง</v>
      </c>
      <c r="AH163" s="38" t="str">
        <f>IF('query (10)'!AF163="","",IFERROR(VALUE('query (10)'!AF163),""))</f>
        <v/>
      </c>
      <c r="AI163" s="38" t="str">
        <f>IF('query (10)'!AG163="","",TRIM('query (10)'!AG163))</f>
        <v/>
      </c>
      <c r="AJ163" s="38" t="str">
        <f>IF('query (10)'!AH163="","",IFERROR(VALUE('query (10)'!AH163),""))</f>
        <v/>
      </c>
      <c r="AK163" s="38" t="str">
        <f>IF('query (10)'!AI163="","",TRIM('query (10)'!AI163))</f>
        <v/>
      </c>
      <c r="AL163" s="42">
        <f t="shared" si="10"/>
        <v>2026</v>
      </c>
      <c r="AM163" s="42" t="str">
        <f t="shared" si="11"/>
        <v>2026-01</v>
      </c>
      <c r="AN163" s="42" t="str">
        <f t="shared" ca="1" si="12"/>
        <v/>
      </c>
      <c r="AO163" s="42" t="str">
        <f t="shared" si="13"/>
        <v>GR-723 | OUTER RING RACEWAY SUPER FINISH MACHINE. | MCB3 | SOLENOID VALVE | Time-based Maintenance | Mechanical | Cleaning | Medium | Cleaning solenoid valve (G2) to cycle pm.
- solenoid valve = 8 EA. | CLEANING SOLENOID VALVE | CLEANING SOLENOID VALVE | เจษฎา ผิวบาง</v>
      </c>
      <c r="AP163" s="42" t="str">
        <f>_xlfn.TEXTJOIN("; ",TRUE,IF(COUNTA('query (10)'!A163:AK163)&lt;=6,"NEAR_EMPTY_ROW",""),IF($K163="","MISSING_STATUS",""),IF(AND($K163="เสร็จสิ้น",$Z163=""),"DONE_NO_ACTUAL_DATE",""),IF(AND($I163="Condition-based Maintenance",$AH163=""),"CBM_NO_MEASUREMENT",""),IF(OR($X163="",$X163=0),"INVALID_PERIOD",""),IF(AND($AA163&lt;&gt;"",$AB163&lt;&gt;"",$AB163&lt;$AA163),"DATE_SEQUENCE_ERROR",""),IF(AND($AB163&lt;&gt;"",$AB163&gt;DATE(2030,12,31)),"DATE_OUTLIER",""),IF($C163="","MISSING_QRCODE",""),IF($J163="UNKNOWN","UNKNOWN_PM_TYPE",""),IF($L163="UNKNOWN","UNKNOWN_STATUS",""))</f>
        <v>DONE_NO_ACTUAL_DATE</v>
      </c>
      <c r="AQ163" s="42" t="str">
        <f t="shared" si="14"/>
        <v>NO</v>
      </c>
    </row>
    <row r="164" spans="1:43" x14ac:dyDescent="0.3">
      <c r="A164" s="38">
        <f>IF('query (10)'!A164="","",'query (10)'!A164)</f>
        <v>216</v>
      </c>
      <c r="B164" s="38">
        <f>IF('query (10)'!B164="","",'query (10)'!B164)</f>
        <v>18618</v>
      </c>
      <c r="C164" s="38" t="str">
        <f>TRIM(UPPER('query (10)'!M164))</f>
        <v>DE-722</v>
      </c>
      <c r="D164" s="38" t="str">
        <f>TRIM(UPPER(IFERROR(_xlfn.TEXTBEFORE('query (10)'!L164,"("),'query (10)'!L164)))</f>
        <v>DEMAGNETIZING FOR OUTER RING MACHINE.</v>
      </c>
      <c r="E164" s="38" t="str">
        <f>IFERROR(TRIM(UPPER(_xlfn.TEXTBEFORE(_xlfn.TEXTAFTER('query (10)'!L164,"("),")"))),"")</f>
        <v/>
      </c>
      <c r="F164" s="38" t="str">
        <f>TRIM('query (10)'!K164)</f>
        <v>MCB3</v>
      </c>
      <c r="G164" s="38" t="str">
        <f>IF('query (10)'!J164="","",'query (10)'!J164)</f>
        <v>Solenoid valve</v>
      </c>
      <c r="H164" s="38" t="str">
        <f>TRIM(UPPER('query (10)'!J164))</f>
        <v>SOLENOID VALVE</v>
      </c>
      <c r="I164" s="38" t="str">
        <f>IF('query (10)'!F164="","",'query (10)'!F164)</f>
        <v>Time-based Maintenance</v>
      </c>
      <c r="J164" s="38" t="str">
        <f>IF('query (10)'!F164="","",IFERROR(INDEX(Cleaning_Rules!$B$14:$B$17,MATCH(TRIM('query (10)'!F164),Cleaning_Rules!$A$14:$A$17,0)),"UNKNOWN"))</f>
        <v>TBM</v>
      </c>
      <c r="K164" s="38" t="str">
        <f>IF('query (10)'!G164="","",'query (10)'!G164)</f>
        <v>เสร็จสิ้น</v>
      </c>
      <c r="L164" s="38" t="str">
        <f>IF('query (10)'!G164="","MISSING",IFERROR(INDEX(Cleaning_Rules!$B$5:$B$10,MATCH(TRIM('query (10)'!G164),Cleaning_Rules!$A$5:$A$10,0)),"UNKNOWN"))</f>
        <v>COMPLETED</v>
      </c>
      <c r="M164" s="38" t="str">
        <f>IF('query (10)'!I164="","",'query (10)'!I164)</f>
        <v>Mechanical</v>
      </c>
      <c r="N164" s="38" t="str">
        <f>IF('query (10)'!O164="","",'query (10)'!O164)</f>
        <v>Cleaning</v>
      </c>
      <c r="O164" s="38" t="str">
        <f>IF('query (10)'!P164="","",'query (10)'!P164)</f>
        <v>Medium</v>
      </c>
      <c r="P164" s="38" t="str">
        <f>IF('query (10)'!N164="","",'query (10)'!N164)</f>
        <v>Cleaning solenoid valve (G2) to cycle pm 1Y.
- solenoid valve = 3 EA.</v>
      </c>
      <c r="Q164" s="38" t="str">
        <f>TRIM('query (10)'!N164)</f>
        <v>Cleaning solenoid valve (G2) to cycle pm 1Y.
- solenoid valve = 3 EA.</v>
      </c>
      <c r="R164" s="38" t="str">
        <f>TRIM(UPPER('query (10)'!R164))</f>
        <v>CLEANING SOLENOID VALVE</v>
      </c>
      <c r="S164" s="38" t="str">
        <f>TRIM(UPPER('query (10)'!S164))</f>
        <v>CLEANING SOLENOID VALVE</v>
      </c>
      <c r="T164" s="38" t="str">
        <f>IF('query (10)'!Q164="","",TRIM(UPPER('query (10)'!Q164)))</f>
        <v/>
      </c>
      <c r="U164" s="38" t="str">
        <f>IF('query (10)'!T164="","",'query (10)'!T164)</f>
        <v>1</v>
      </c>
      <c r="V164" s="39">
        <f>IF('query (10)'!T164="","",IFERROR(VALUE('query (10)'!T164),""))</f>
        <v>1</v>
      </c>
      <c r="W164" s="40">
        <f>IF('query (10)'!U164="","",'query (10)'!U164)</f>
        <v>0</v>
      </c>
      <c r="X164" s="39">
        <f>IF('query (10)'!V164="","",'query (10)'!V164)</f>
        <v>360</v>
      </c>
      <c r="Y164" s="41">
        <f>IF('query (10)'!W164="","",'query (10)'!W164)</f>
        <v>46049</v>
      </c>
      <c r="Z164" s="41" t="str">
        <f>IF('query (10)'!X164="","",'query (10)'!X164)</f>
        <v/>
      </c>
      <c r="AA164" s="41">
        <f>IF('query (10)'!Y164="","",'query (10)'!Y164)</f>
        <v>46049</v>
      </c>
      <c r="AB164" s="41">
        <f>IF('query (10)'!Z164="","",'query (10)'!Z164)</f>
        <v>46447</v>
      </c>
      <c r="AC164" s="38" t="str">
        <f>IF(OR('query (10)'!AA164="",COUNTIF(Cleaning_Rules!$A$21:$A$26,TRIM('query (10)'!AA164))&gt;0),"",TRIM('query (10)'!AA164))</f>
        <v/>
      </c>
      <c r="AD164" s="38" t="str">
        <f>IF('query (10)'!AB164="","",TRIM(IFERROR(_xlfn.TEXTBEFORE('query (10)'!AB164,"("),'query (10)'!AB164)))</f>
        <v>เริ่มซ่อมงาน PM แล้ว รับผิดชอบโดย PAHLA SEEDANG</v>
      </c>
      <c r="AE164" s="38" t="str">
        <f>IFERROR(LOWER(TRIM(_xlfn.TEXTBEFORE(_xlfn.TEXTAFTER('query (10)'!AB164,"("),")"))),"")</f>
        <v>pahla@nsk.com</v>
      </c>
      <c r="AF164" s="38" t="str">
        <f>IF('query (10)'!AD164="","",TRIM('query (10)'!AD164))</f>
        <v>เจษฎา ผิวบาง</v>
      </c>
      <c r="AG164" s="38" t="str">
        <f>IF('query (10)'!AE164="","",TRIM('query (10)'!AE164))</f>
        <v>ผะหลา สีแดง</v>
      </c>
      <c r="AH164" s="38" t="str">
        <f>IF('query (10)'!AF164="","",IFERROR(VALUE('query (10)'!AF164),""))</f>
        <v/>
      </c>
      <c r="AI164" s="38" t="str">
        <f>IF('query (10)'!AG164="","",TRIM('query (10)'!AG164))</f>
        <v/>
      </c>
      <c r="AJ164" s="38" t="str">
        <f>IF('query (10)'!AH164="","",IFERROR(VALUE('query (10)'!AH164),""))</f>
        <v/>
      </c>
      <c r="AK164" s="38" t="str">
        <f>IF('query (10)'!AI164="","",TRIM('query (10)'!AI164))</f>
        <v/>
      </c>
      <c r="AL164" s="42">
        <f t="shared" si="10"/>
        <v>2026</v>
      </c>
      <c r="AM164" s="42" t="str">
        <f t="shared" si="11"/>
        <v>2026-01</v>
      </c>
      <c r="AN164" s="42" t="str">
        <f t="shared" ca="1" si="12"/>
        <v/>
      </c>
      <c r="AO164" s="42" t="str">
        <f t="shared" si="13"/>
        <v>DE-722 | DEMAGNETIZING FOR OUTER RING MACHINE. | MCB3 | SOLENOID VALVE | Time-based Maintenance | Mechanical | Cleaning | Medium | Cleaning solenoid valve (G2) to cycle pm 1Y.
- solenoid valve = 3 EA. | CLEANING SOLENOID VALVE | CLEANING SOLENOID VALVE | เริ่มซ่อมงาน PM แล้ว รับผิดชอบโดย PAHLA SEEDANG | ผะหลา สีแดง</v>
      </c>
      <c r="AP164" s="42" t="str">
        <f>_xlfn.TEXTJOIN("; ",TRUE,IF(COUNTA('query (10)'!A164:AK164)&lt;=6,"NEAR_EMPTY_ROW",""),IF($K164="","MISSING_STATUS",""),IF(AND($K164="เสร็จสิ้น",$Z164=""),"DONE_NO_ACTUAL_DATE",""),IF(AND($I164="Condition-based Maintenance",$AH164=""),"CBM_NO_MEASUREMENT",""),IF(OR($X164="",$X164=0),"INVALID_PERIOD",""),IF(AND($AA164&lt;&gt;"",$AB164&lt;&gt;"",$AB164&lt;$AA164),"DATE_SEQUENCE_ERROR",""),IF(AND($AB164&lt;&gt;"",$AB164&gt;DATE(2030,12,31)),"DATE_OUTLIER",""),IF($C164="","MISSING_QRCODE",""),IF($J164="UNKNOWN","UNKNOWN_PM_TYPE",""),IF($L164="UNKNOWN","UNKNOWN_STATUS",""))</f>
        <v>DONE_NO_ACTUAL_DATE</v>
      </c>
      <c r="AQ164" s="42" t="str">
        <f t="shared" si="14"/>
        <v>NO</v>
      </c>
    </row>
    <row r="165" spans="1:43" x14ac:dyDescent="0.3">
      <c r="A165" s="38">
        <f>IF('query (10)'!A165="","",'query (10)'!A165)</f>
        <v>217</v>
      </c>
      <c r="B165" s="38" t="str">
        <f>IF('query (10)'!B165="","",'query (10)'!B165)</f>
        <v/>
      </c>
      <c r="C165" s="38" t="str">
        <f>TRIM(UPPER('query (10)'!M165))</f>
        <v>GR-925</v>
      </c>
      <c r="D165" s="38" t="str">
        <f>TRIM(UPPER(IFERROR(_xlfn.TEXTBEFORE('query (10)'!L165,"("),'query (10)'!L165)))</f>
        <v>INNER RING BORE GRINDING MACHINE.</v>
      </c>
      <c r="E165" s="38" t="str">
        <f>IFERROR(TRIM(UPPER(_xlfn.TEXTBEFORE(_xlfn.TEXTAFTER('query (10)'!L165,"("),")"))),"")</f>
        <v>GR-716</v>
      </c>
      <c r="F165" s="38" t="str">
        <f>TRIM('query (10)'!K165)</f>
        <v>MCB3</v>
      </c>
      <c r="G165" s="38" t="str">
        <f>IF('query (10)'!J165="","",'query (10)'!J165)</f>
        <v>Solenoid valve</v>
      </c>
      <c r="H165" s="38" t="str">
        <f>TRIM(UPPER('query (10)'!J165))</f>
        <v>SOLENOID VALVE</v>
      </c>
      <c r="I165" s="38" t="str">
        <f>IF('query (10)'!F165="","",'query (10)'!F165)</f>
        <v>Time-based Maintenance</v>
      </c>
      <c r="J165" s="38" t="str">
        <f>IF('query (10)'!F165="","",IFERROR(INDEX(Cleaning_Rules!$B$14:$B$17,MATCH(TRIM('query (10)'!F165),Cleaning_Rules!$A$14:$A$17,0)),"UNKNOWN"))</f>
        <v>TBM</v>
      </c>
      <c r="K165" s="38" t="str">
        <f>IF('query (10)'!G165="","",'query (10)'!G165)</f>
        <v>เสร็จสิ้น</v>
      </c>
      <c r="L165" s="38" t="str">
        <f>IF('query (10)'!G165="","MISSING",IFERROR(INDEX(Cleaning_Rules!$B$5:$B$10,MATCH(TRIM('query (10)'!G165),Cleaning_Rules!$A$5:$A$10,0)),"UNKNOWN"))</f>
        <v>COMPLETED</v>
      </c>
      <c r="M165" s="38" t="str">
        <f>IF('query (10)'!I165="","",'query (10)'!I165)</f>
        <v>Mechanical</v>
      </c>
      <c r="N165" s="38" t="str">
        <f>IF('query (10)'!O165="","",'query (10)'!O165)</f>
        <v>Cleaning</v>
      </c>
      <c r="O165" s="38" t="str">
        <f>IF('query (10)'!P165="","",'query (10)'!P165)</f>
        <v>Medium</v>
      </c>
      <c r="P165" s="38" t="str">
        <f>IF('query (10)'!N165="","",'query (10)'!N165)</f>
        <v>Cleaning solenoid valve (G2) to cycle pm 1Y.
- solenoid valve = 3 EA.</v>
      </c>
      <c r="Q165" s="38" t="str">
        <f>TRIM('query (10)'!N165)</f>
        <v>Cleaning solenoid valve (G2) to cycle pm 1Y.
- solenoid valve = 3 EA.</v>
      </c>
      <c r="R165" s="38" t="str">
        <f>TRIM(UPPER('query (10)'!R165))</f>
        <v>CLEANING SOLENOID VALVE</v>
      </c>
      <c r="S165" s="38" t="str">
        <f>TRIM(UPPER('query (10)'!S165))</f>
        <v>CLEANING SOLENOID VALVE</v>
      </c>
      <c r="T165" s="38" t="str">
        <f>IF('query (10)'!Q165="","",TRIM(UPPER('query (10)'!Q165)))</f>
        <v/>
      </c>
      <c r="U165" s="38" t="str">
        <f>IF('query (10)'!T165="","",'query (10)'!T165)</f>
        <v>1</v>
      </c>
      <c r="V165" s="39">
        <f>IF('query (10)'!T165="","",IFERROR(VALUE('query (10)'!T165),""))</f>
        <v>1</v>
      </c>
      <c r="W165" s="40">
        <f>IF('query (10)'!U165="","",'query (10)'!U165)</f>
        <v>0</v>
      </c>
      <c r="X165" s="39">
        <f>IF('query (10)'!V165="","",'query (10)'!V165)</f>
        <v>360</v>
      </c>
      <c r="Y165" s="41">
        <f>IF('query (10)'!W165="","",'query (10)'!W165)</f>
        <v>46049</v>
      </c>
      <c r="Z165" s="41" t="str">
        <f>IF('query (10)'!X165="","",'query (10)'!X165)</f>
        <v/>
      </c>
      <c r="AA165" s="41">
        <f>IF('query (10)'!Y165="","",'query (10)'!Y165)</f>
        <v>46049</v>
      </c>
      <c r="AB165" s="41">
        <f>IF('query (10)'!Z165="","",'query (10)'!Z165)</f>
        <v>46409</v>
      </c>
      <c r="AC165" s="38" t="str">
        <f>IF(OR('query (10)'!AA165="",COUNTIF(Cleaning_Rules!$A$21:$A$26,TRIM('query (10)'!AA165))&gt;0),"",TRIM('query (10)'!AA165))</f>
        <v/>
      </c>
      <c r="AD165" s="38" t="str">
        <f>IF('query (10)'!AB165="","",TRIM(IFERROR(_xlfn.TEXTBEFORE('query (10)'!AB165,"("),'query (10)'!AB165)))</f>
        <v/>
      </c>
      <c r="AE165" s="38" t="str">
        <f>IFERROR(LOWER(TRIM(_xlfn.TEXTBEFORE(_xlfn.TEXTAFTER('query (10)'!AB165,"("),")"))),"")</f>
        <v/>
      </c>
      <c r="AF165" s="38" t="str">
        <f>IF('query (10)'!AD165="","",TRIM('query (10)'!AD165))</f>
        <v>เจษฎา ผิวบาง</v>
      </c>
      <c r="AG165" s="38" t="str">
        <f>IF('query (10)'!AE165="","",TRIM('query (10)'!AE165))</f>
        <v>เจษฎา ผิวบาง</v>
      </c>
      <c r="AH165" s="38" t="str">
        <f>IF('query (10)'!AF165="","",IFERROR(VALUE('query (10)'!AF165),""))</f>
        <v/>
      </c>
      <c r="AI165" s="38" t="str">
        <f>IF('query (10)'!AG165="","",TRIM('query (10)'!AG165))</f>
        <v/>
      </c>
      <c r="AJ165" s="38" t="str">
        <f>IF('query (10)'!AH165="","",IFERROR(VALUE('query (10)'!AH165),""))</f>
        <v/>
      </c>
      <c r="AK165" s="38" t="str">
        <f>IF('query (10)'!AI165="","",TRIM('query (10)'!AI165))</f>
        <v/>
      </c>
      <c r="AL165" s="42">
        <f t="shared" si="10"/>
        <v>2026</v>
      </c>
      <c r="AM165" s="42" t="str">
        <f t="shared" si="11"/>
        <v>2026-01</v>
      </c>
      <c r="AN165" s="42" t="str">
        <f t="shared" ca="1" si="12"/>
        <v/>
      </c>
      <c r="AO165" s="42" t="str">
        <f t="shared" si="13"/>
        <v>GR-925 | INNER RING BORE GRINDING MACHINE. | GR-716 | MCB3 | SOLENOID VALVE | Time-based Maintenance | Mechanical | Cleaning | Medium | Cleaning solenoid valve (G2) to cycle pm 1Y.
- solenoid valve = 3 EA. | CLEANING SOLENOID VALVE | CLEANING SOLENOID VALVE | เจษฎา ผิวบาง</v>
      </c>
      <c r="AP165" s="42" t="str">
        <f>_xlfn.TEXTJOIN("; ",TRUE,IF(COUNTA('query (10)'!A165:AK165)&lt;=6,"NEAR_EMPTY_ROW",""),IF($K165="","MISSING_STATUS",""),IF(AND($K165="เสร็จสิ้น",$Z165=""),"DONE_NO_ACTUAL_DATE",""),IF(AND($I165="Condition-based Maintenance",$AH165=""),"CBM_NO_MEASUREMENT",""),IF(OR($X165="",$X165=0),"INVALID_PERIOD",""),IF(AND($AA165&lt;&gt;"",$AB165&lt;&gt;"",$AB165&lt;$AA165),"DATE_SEQUENCE_ERROR",""),IF(AND($AB165&lt;&gt;"",$AB165&gt;DATE(2030,12,31)),"DATE_OUTLIER",""),IF($C165="","MISSING_QRCODE",""),IF($J165="UNKNOWN","UNKNOWN_PM_TYPE",""),IF($L165="UNKNOWN","UNKNOWN_STATUS",""))</f>
        <v>DONE_NO_ACTUAL_DATE</v>
      </c>
      <c r="AQ165" s="42" t="str">
        <f t="shared" si="14"/>
        <v>NO</v>
      </c>
    </row>
    <row r="166" spans="1:43" x14ac:dyDescent="0.3">
      <c r="A166" s="38">
        <f>IF('query (10)'!A166="","",'query (10)'!A166)</f>
        <v>218</v>
      </c>
      <c r="B166" s="38">
        <f>IF('query (10)'!B166="","",'query (10)'!B166)</f>
        <v>18619</v>
      </c>
      <c r="C166" s="38" t="str">
        <f>TRIM(UPPER('query (10)'!M166))</f>
        <v>DE-717</v>
      </c>
      <c r="D166" s="38" t="str">
        <f>TRIM(UPPER(IFERROR(_xlfn.TEXTBEFORE('query (10)'!L166,"("),'query (10)'!L166)))</f>
        <v>DEMAGNETIZING FOR INNER RING MACHINE.</v>
      </c>
      <c r="E166" s="38" t="str">
        <f>IFERROR(TRIM(UPPER(_xlfn.TEXTBEFORE(_xlfn.TEXTAFTER('query (10)'!L166,"("),")"))),"")</f>
        <v/>
      </c>
      <c r="F166" s="38" t="str">
        <f>TRIM('query (10)'!K166)</f>
        <v>MCB3</v>
      </c>
      <c r="G166" s="38" t="str">
        <f>IF('query (10)'!J166="","",'query (10)'!J166)</f>
        <v>Solenoid valve</v>
      </c>
      <c r="H166" s="38" t="str">
        <f>TRIM(UPPER('query (10)'!J166))</f>
        <v>SOLENOID VALVE</v>
      </c>
      <c r="I166" s="38" t="str">
        <f>IF('query (10)'!F166="","",'query (10)'!F166)</f>
        <v>Time-based Maintenance</v>
      </c>
      <c r="J166" s="38" t="str">
        <f>IF('query (10)'!F166="","",IFERROR(INDEX(Cleaning_Rules!$B$14:$B$17,MATCH(TRIM('query (10)'!F166),Cleaning_Rules!$A$14:$A$17,0)),"UNKNOWN"))</f>
        <v>TBM</v>
      </c>
      <c r="K166" s="38" t="str">
        <f>IF('query (10)'!G166="","",'query (10)'!G166)</f>
        <v>เสร็จสิ้น</v>
      </c>
      <c r="L166" s="38" t="str">
        <f>IF('query (10)'!G166="","MISSING",IFERROR(INDEX(Cleaning_Rules!$B$5:$B$10,MATCH(TRIM('query (10)'!G166),Cleaning_Rules!$A$5:$A$10,0)),"UNKNOWN"))</f>
        <v>COMPLETED</v>
      </c>
      <c r="M166" s="38" t="str">
        <f>IF('query (10)'!I166="","",'query (10)'!I166)</f>
        <v>Mechanical</v>
      </c>
      <c r="N166" s="38" t="str">
        <f>IF('query (10)'!O166="","",'query (10)'!O166)</f>
        <v>Cleaning</v>
      </c>
      <c r="O166" s="38" t="str">
        <f>IF('query (10)'!P166="","",'query (10)'!P166)</f>
        <v>Medium</v>
      </c>
      <c r="P166" s="38" t="str">
        <f>IF('query (10)'!N166="","",'query (10)'!N166)</f>
        <v>Cleaning solenoid valve (G2) to cycle pm 1Y.
- solenoid valve = 3 EA.</v>
      </c>
      <c r="Q166" s="38" t="str">
        <f>TRIM('query (10)'!N166)</f>
        <v>Cleaning solenoid valve (G2) to cycle pm 1Y.
- solenoid valve = 3 EA.</v>
      </c>
      <c r="R166" s="38" t="str">
        <f>TRIM(UPPER('query (10)'!R166))</f>
        <v>CLEANING SOLENOID VALVE</v>
      </c>
      <c r="S166" s="38" t="str">
        <f>TRIM(UPPER('query (10)'!S166))</f>
        <v>CLEANING SOLENOID VALVE</v>
      </c>
      <c r="T166" s="38" t="str">
        <f>IF('query (10)'!Q166="","",TRIM(UPPER('query (10)'!Q166)))</f>
        <v/>
      </c>
      <c r="U166" s="38" t="str">
        <f>IF('query (10)'!T166="","",'query (10)'!T166)</f>
        <v>1</v>
      </c>
      <c r="V166" s="39">
        <f>IF('query (10)'!T166="","",IFERROR(VALUE('query (10)'!T166),""))</f>
        <v>1</v>
      </c>
      <c r="W166" s="40">
        <f>IF('query (10)'!U166="","",'query (10)'!U166)</f>
        <v>0</v>
      </c>
      <c r="X166" s="39">
        <f>IF('query (10)'!V166="","",'query (10)'!V166)</f>
        <v>360</v>
      </c>
      <c r="Y166" s="41">
        <f>IF('query (10)'!W166="","",'query (10)'!W166)</f>
        <v>46049</v>
      </c>
      <c r="Z166" s="41" t="str">
        <f>IF('query (10)'!X166="","",'query (10)'!X166)</f>
        <v/>
      </c>
      <c r="AA166" s="41">
        <f>IF('query (10)'!Y166="","",'query (10)'!Y166)</f>
        <v>46049</v>
      </c>
      <c r="AB166" s="41">
        <f>IF('query (10)'!Z166="","",'query (10)'!Z166)</f>
        <v>46447</v>
      </c>
      <c r="AC166" s="38" t="str">
        <f>IF(OR('query (10)'!AA166="",COUNTIF(Cleaning_Rules!$A$21:$A$26,TRIM('query (10)'!AA166))&gt;0),"",TRIM('query (10)'!AA166))</f>
        <v/>
      </c>
      <c r="AD166" s="38" t="str">
        <f>IF('query (10)'!AB166="","",TRIM(IFERROR(_xlfn.TEXTBEFORE('query (10)'!AB166,"("),'query (10)'!AB166)))</f>
        <v>เริ่มซ่อมงาน PM แล้ว รับผิดชอบโดย PAHLA SEEDANG</v>
      </c>
      <c r="AE166" s="38" t="str">
        <f>IFERROR(LOWER(TRIM(_xlfn.TEXTBEFORE(_xlfn.TEXTAFTER('query (10)'!AB166,"("),")"))),"")</f>
        <v>pahla@nsk.com</v>
      </c>
      <c r="AF166" s="38" t="str">
        <f>IF('query (10)'!AD166="","",TRIM('query (10)'!AD166))</f>
        <v>เจษฎา ผิวบาง</v>
      </c>
      <c r="AG166" s="38" t="str">
        <f>IF('query (10)'!AE166="","",TRIM('query (10)'!AE166))</f>
        <v>ผะหลา สีแดง</v>
      </c>
      <c r="AH166" s="38" t="str">
        <f>IF('query (10)'!AF166="","",IFERROR(VALUE('query (10)'!AF166),""))</f>
        <v/>
      </c>
      <c r="AI166" s="38" t="str">
        <f>IF('query (10)'!AG166="","",TRIM('query (10)'!AG166))</f>
        <v/>
      </c>
      <c r="AJ166" s="38" t="str">
        <f>IF('query (10)'!AH166="","",IFERROR(VALUE('query (10)'!AH166),""))</f>
        <v/>
      </c>
      <c r="AK166" s="38" t="str">
        <f>IF('query (10)'!AI166="","",TRIM('query (10)'!AI166))</f>
        <v/>
      </c>
      <c r="AL166" s="42">
        <f t="shared" si="10"/>
        <v>2026</v>
      </c>
      <c r="AM166" s="42" t="str">
        <f t="shared" si="11"/>
        <v>2026-01</v>
      </c>
      <c r="AN166" s="42" t="str">
        <f t="shared" ca="1" si="12"/>
        <v/>
      </c>
      <c r="AO166" s="42" t="str">
        <f t="shared" si="13"/>
        <v>DE-717 | DEMAGNETIZING FOR INNER RING MACHINE. | MCB3 | SOLENOID VALVE | Time-based Maintenance | Mechanical | Cleaning | Medium | Cleaning solenoid valve (G2) to cycle pm 1Y.
- solenoid valve = 3 EA. | CLEANING SOLENOID VALVE | CLEANING SOLENOID VALVE | เริ่มซ่อมงาน PM แล้ว รับผิดชอบโดย PAHLA SEEDANG | ผะหลา สีแดง</v>
      </c>
      <c r="AP166" s="42" t="str">
        <f>_xlfn.TEXTJOIN("; ",TRUE,IF(COUNTA('query (10)'!A166:AK166)&lt;=6,"NEAR_EMPTY_ROW",""),IF($K166="","MISSING_STATUS",""),IF(AND($K166="เสร็จสิ้น",$Z166=""),"DONE_NO_ACTUAL_DATE",""),IF(AND($I166="Condition-based Maintenance",$AH166=""),"CBM_NO_MEASUREMENT",""),IF(OR($X166="",$X166=0),"INVALID_PERIOD",""),IF(AND($AA166&lt;&gt;"",$AB166&lt;&gt;"",$AB166&lt;$AA166),"DATE_SEQUENCE_ERROR",""),IF(AND($AB166&lt;&gt;"",$AB166&gt;DATE(2030,12,31)),"DATE_OUTLIER",""),IF($C166="","MISSING_QRCODE",""),IF($J166="UNKNOWN","UNKNOWN_PM_TYPE",""),IF($L166="UNKNOWN","UNKNOWN_STATUS",""))</f>
        <v>DONE_NO_ACTUAL_DATE</v>
      </c>
      <c r="AQ166" s="42" t="str">
        <f t="shared" si="14"/>
        <v>NO</v>
      </c>
    </row>
    <row r="167" spans="1:43" x14ac:dyDescent="0.3">
      <c r="A167" s="38">
        <f>IF('query (10)'!A167="","",'query (10)'!A167)</f>
        <v>219</v>
      </c>
      <c r="B167" s="38" t="str">
        <f>IF('query (10)'!B167="","",'query (10)'!B167)</f>
        <v/>
      </c>
      <c r="C167" s="38" t="str">
        <f>TRIM(UPPER('query (10)'!M167))</f>
        <v>GR-718</v>
      </c>
      <c r="D167" s="38" t="str">
        <f>TRIM(UPPER(IFERROR(_xlfn.TEXTBEFORE('query (10)'!L167,"("),'query (10)'!L167)))</f>
        <v>INNER RING RACEWAY SUPER FINISH MACHINE.</v>
      </c>
      <c r="E167" s="38" t="str">
        <f>IFERROR(TRIM(UPPER(_xlfn.TEXTBEFORE(_xlfn.TEXTAFTER('query (10)'!L167,"("),")"))),"")</f>
        <v/>
      </c>
      <c r="F167" s="38" t="str">
        <f>TRIM('query (10)'!K167)</f>
        <v>MCB3</v>
      </c>
      <c r="G167" s="38" t="str">
        <f>IF('query (10)'!J167="","",'query (10)'!J167)</f>
        <v>Solenoid valve</v>
      </c>
      <c r="H167" s="38" t="str">
        <f>TRIM(UPPER('query (10)'!J167))</f>
        <v>SOLENOID VALVE</v>
      </c>
      <c r="I167" s="38" t="str">
        <f>IF('query (10)'!F167="","",'query (10)'!F167)</f>
        <v>Time-based Maintenance</v>
      </c>
      <c r="J167" s="38" t="str">
        <f>IF('query (10)'!F167="","",IFERROR(INDEX(Cleaning_Rules!$B$14:$B$17,MATCH(TRIM('query (10)'!F167),Cleaning_Rules!$A$14:$A$17,0)),"UNKNOWN"))</f>
        <v>TBM</v>
      </c>
      <c r="K167" s="38" t="str">
        <f>IF('query (10)'!G167="","",'query (10)'!G167)</f>
        <v>เสร็จสิ้น</v>
      </c>
      <c r="L167" s="38" t="str">
        <f>IF('query (10)'!G167="","MISSING",IFERROR(INDEX(Cleaning_Rules!$B$5:$B$10,MATCH(TRIM('query (10)'!G167),Cleaning_Rules!$A$5:$A$10,0)),"UNKNOWN"))</f>
        <v>COMPLETED</v>
      </c>
      <c r="M167" s="38" t="str">
        <f>IF('query (10)'!I167="","",'query (10)'!I167)</f>
        <v>Mechanical</v>
      </c>
      <c r="N167" s="38" t="str">
        <f>IF('query (10)'!O167="","",'query (10)'!O167)</f>
        <v>Cleaning</v>
      </c>
      <c r="O167" s="38" t="str">
        <f>IF('query (10)'!P167="","",'query (10)'!P167)</f>
        <v>Medium</v>
      </c>
      <c r="P167" s="38" t="str">
        <f>IF('query (10)'!N167="","",'query (10)'!N167)</f>
        <v>Cleaning solenoid valve (G2) to cycle pm 1Y.
- solenoid valve = 8 EA.</v>
      </c>
      <c r="Q167" s="38" t="str">
        <f>TRIM('query (10)'!N167)</f>
        <v>Cleaning solenoid valve (G2) to cycle pm 1Y.
- solenoid valve = 8 EA.</v>
      </c>
      <c r="R167" s="38" t="str">
        <f>TRIM(UPPER('query (10)'!R167))</f>
        <v>CLEANING SOLENOID VALVE</v>
      </c>
      <c r="S167" s="38" t="str">
        <f>TRIM(UPPER('query (10)'!S167))</f>
        <v>CLEANING SOLENOID VALVE</v>
      </c>
      <c r="T167" s="38" t="str">
        <f>IF('query (10)'!Q167="","",TRIM(UPPER('query (10)'!Q167)))</f>
        <v/>
      </c>
      <c r="U167" s="38" t="str">
        <f>IF('query (10)'!T167="","",'query (10)'!T167)</f>
        <v>1</v>
      </c>
      <c r="V167" s="39">
        <f>IF('query (10)'!T167="","",IFERROR(VALUE('query (10)'!T167),""))</f>
        <v>1</v>
      </c>
      <c r="W167" s="40">
        <f>IF('query (10)'!U167="","",'query (10)'!U167)</f>
        <v>0</v>
      </c>
      <c r="X167" s="39">
        <f>IF('query (10)'!V167="","",'query (10)'!V167)</f>
        <v>360</v>
      </c>
      <c r="Y167" s="41">
        <f>IF('query (10)'!W167="","",'query (10)'!W167)</f>
        <v>46049</v>
      </c>
      <c r="Z167" s="41" t="str">
        <f>IF('query (10)'!X167="","",'query (10)'!X167)</f>
        <v/>
      </c>
      <c r="AA167" s="41">
        <f>IF('query (10)'!Y167="","",'query (10)'!Y167)</f>
        <v>45986</v>
      </c>
      <c r="AB167" s="41">
        <f>IF('query (10)'!Z167="","",'query (10)'!Z167)</f>
        <v>46346</v>
      </c>
      <c r="AC167" s="38" t="str">
        <f>IF(OR('query (10)'!AA167="",COUNTIF(Cleaning_Rules!$A$21:$A$26,TRIM('query (10)'!AA167))&gt;0),"",TRIM('query (10)'!AA167))</f>
        <v/>
      </c>
      <c r="AD167" s="38" t="str">
        <f>IF('query (10)'!AB167="","",TRIM(IFERROR(_xlfn.TEXTBEFORE('query (10)'!AB167,"("),'query (10)'!AB167)))</f>
        <v/>
      </c>
      <c r="AE167" s="38" t="str">
        <f>IFERROR(LOWER(TRIM(_xlfn.TEXTBEFORE(_xlfn.TEXTAFTER('query (10)'!AB167,"("),")"))),"")</f>
        <v/>
      </c>
      <c r="AF167" s="38" t="str">
        <f>IF('query (10)'!AD167="","",TRIM('query (10)'!AD167))</f>
        <v>เจษฎา ผิวบาง</v>
      </c>
      <c r="AG167" s="38" t="str">
        <f>IF('query (10)'!AE167="","",TRIM('query (10)'!AE167))</f>
        <v>เจษฎา ผิวบาง</v>
      </c>
      <c r="AH167" s="38" t="str">
        <f>IF('query (10)'!AF167="","",IFERROR(VALUE('query (10)'!AF167),""))</f>
        <v/>
      </c>
      <c r="AI167" s="38" t="str">
        <f>IF('query (10)'!AG167="","",TRIM('query (10)'!AG167))</f>
        <v/>
      </c>
      <c r="AJ167" s="38" t="str">
        <f>IF('query (10)'!AH167="","",IFERROR(VALUE('query (10)'!AH167),""))</f>
        <v/>
      </c>
      <c r="AK167" s="38" t="str">
        <f>IF('query (10)'!AI167="","",TRIM('query (10)'!AI167))</f>
        <v/>
      </c>
      <c r="AL167" s="42">
        <f t="shared" si="10"/>
        <v>2026</v>
      </c>
      <c r="AM167" s="42" t="str">
        <f t="shared" si="11"/>
        <v>2026-01</v>
      </c>
      <c r="AN167" s="42" t="str">
        <f t="shared" ca="1" si="12"/>
        <v/>
      </c>
      <c r="AO167" s="42" t="str">
        <f t="shared" si="13"/>
        <v>GR-718 | INNER RING RACEWAY SUPER FINISH MACHINE. | MCB3 | SOLENOID VALVE | Time-based Maintenance | Mechanical | Cleaning | Medium | Cleaning solenoid valve (G2) to cycle pm 1Y.
- solenoid valve = 8 EA. | CLEANING SOLENOID VALVE | CLEANING SOLENOID VALVE | เจษฎา ผิวบาง</v>
      </c>
      <c r="AP167" s="42" t="str">
        <f>_xlfn.TEXTJOIN("; ",TRUE,IF(COUNTA('query (10)'!A167:AK167)&lt;=6,"NEAR_EMPTY_ROW",""),IF($K167="","MISSING_STATUS",""),IF(AND($K167="เสร็จสิ้น",$Z167=""),"DONE_NO_ACTUAL_DATE",""),IF(AND($I167="Condition-based Maintenance",$AH167=""),"CBM_NO_MEASUREMENT",""),IF(OR($X167="",$X167=0),"INVALID_PERIOD",""),IF(AND($AA167&lt;&gt;"",$AB167&lt;&gt;"",$AB167&lt;$AA167),"DATE_SEQUENCE_ERROR",""),IF(AND($AB167&lt;&gt;"",$AB167&gt;DATE(2030,12,31)),"DATE_OUTLIER",""),IF($C167="","MISSING_QRCODE",""),IF($J167="UNKNOWN","UNKNOWN_PM_TYPE",""),IF($L167="UNKNOWN","UNKNOWN_STATUS",""))</f>
        <v>DONE_NO_ACTUAL_DATE</v>
      </c>
      <c r="AQ167" s="42" t="str">
        <f t="shared" si="14"/>
        <v>NO</v>
      </c>
    </row>
    <row r="168" spans="1:43" x14ac:dyDescent="0.3">
      <c r="A168" s="38">
        <f>IF('query (10)'!A168="","",'query (10)'!A168)</f>
        <v>220</v>
      </c>
      <c r="B168" s="38">
        <f>IF('query (10)'!B168="","",'query (10)'!B168)</f>
        <v>17363</v>
      </c>
      <c r="C168" s="38" t="str">
        <f>TRIM(UPPER('query (10)'!M168))</f>
        <v>CH-911</v>
      </c>
      <c r="D168" s="38" t="str">
        <f>TRIM(UPPER(IFERROR(_xlfn.TEXTBEFORE('query (10)'!L168,"("),'query (10)'!L168)))</f>
        <v>OUTER / INNER RING EDDY CURRENT TESTER MACHINE</v>
      </c>
      <c r="E168" s="38" t="str">
        <f>IFERROR(TRIM(UPPER(_xlfn.TEXTBEFORE(_xlfn.TEXTAFTER('query (10)'!L168,"("),")"))),"")</f>
        <v/>
      </c>
      <c r="F168" s="38" t="str">
        <f>TRIM('query (10)'!K168)</f>
        <v>MCB3</v>
      </c>
      <c r="G168" s="38" t="str">
        <f>IF('query (10)'!J168="","",'query (10)'!J168)</f>
        <v>Solenoid valve</v>
      </c>
      <c r="H168" s="38" t="str">
        <f>TRIM(UPPER('query (10)'!J168))</f>
        <v>SOLENOID VALVE</v>
      </c>
      <c r="I168" s="38" t="str">
        <f>IF('query (10)'!F168="","",'query (10)'!F168)</f>
        <v>Time-based Maintenance</v>
      </c>
      <c r="J168" s="38" t="str">
        <f>IF('query (10)'!F168="","",IFERROR(INDEX(Cleaning_Rules!$B$14:$B$17,MATCH(TRIM('query (10)'!F168),Cleaning_Rules!$A$14:$A$17,0)),"UNKNOWN"))</f>
        <v>TBM</v>
      </c>
      <c r="K168" s="38" t="str">
        <f>IF('query (10)'!G168="","",'query (10)'!G168)</f>
        <v>เสร็จสิ้น</v>
      </c>
      <c r="L168" s="38" t="str">
        <f>IF('query (10)'!G168="","MISSING",IFERROR(INDEX(Cleaning_Rules!$B$5:$B$10,MATCH(TRIM('query (10)'!G168),Cleaning_Rules!$A$5:$A$10,0)),"UNKNOWN"))</f>
        <v>COMPLETED</v>
      </c>
      <c r="M168" s="38" t="str">
        <f>IF('query (10)'!I168="","",'query (10)'!I168)</f>
        <v>Mechanical</v>
      </c>
      <c r="N168" s="38" t="str">
        <f>IF('query (10)'!O168="","",'query (10)'!O168)</f>
        <v>Cleaning</v>
      </c>
      <c r="O168" s="38" t="str">
        <f>IF('query (10)'!P168="","",'query (10)'!P168)</f>
        <v>Medium</v>
      </c>
      <c r="P168" s="38" t="str">
        <f>IF('query (10)'!N168="","",'query (10)'!N168)</f>
        <v>Cleaning solenoid valve (G2) to cycle pm.</v>
      </c>
      <c r="Q168" s="38" t="str">
        <f>TRIM('query (10)'!N168)</f>
        <v>Cleaning solenoid valve (G2) to cycle pm.</v>
      </c>
      <c r="R168" s="38" t="str">
        <f>TRIM(UPPER('query (10)'!R168))</f>
        <v>CLEANING SOLENOID VALVE</v>
      </c>
      <c r="S168" s="38" t="str">
        <f>TRIM(UPPER('query (10)'!S168))</f>
        <v>CLEANING SOLENOID VALVE</v>
      </c>
      <c r="T168" s="38" t="str">
        <f>IF('query (10)'!Q168="","",TRIM(UPPER('query (10)'!Q168)))</f>
        <v/>
      </c>
      <c r="U168" s="38" t="str">
        <f>IF('query (10)'!T168="","",'query (10)'!T168)</f>
        <v>1</v>
      </c>
      <c r="V168" s="39">
        <f>IF('query (10)'!T168="","",IFERROR(VALUE('query (10)'!T168),""))</f>
        <v>1</v>
      </c>
      <c r="W168" s="40">
        <f>IF('query (10)'!U168="","",'query (10)'!U168)</f>
        <v>0</v>
      </c>
      <c r="X168" s="39">
        <f>IF('query (10)'!V168="","",'query (10)'!V168)</f>
        <v>360</v>
      </c>
      <c r="Y168" s="41">
        <f>IF('query (10)'!W168="","",'query (10)'!W168)</f>
        <v>46049</v>
      </c>
      <c r="Z168" s="41" t="str">
        <f>IF('query (10)'!X168="","",'query (10)'!X168)</f>
        <v/>
      </c>
      <c r="AA168" s="41">
        <f>IF('query (10)'!Y168="","",'query (10)'!Y168)</f>
        <v>46049</v>
      </c>
      <c r="AB168" s="41">
        <f>IF('query (10)'!Z168="","",'query (10)'!Z168)</f>
        <v>46425</v>
      </c>
      <c r="AC168" s="38" t="str">
        <f>IF(OR('query (10)'!AA168="",COUNTIF(Cleaning_Rules!$A$21:$A$26,TRIM('query (10)'!AA168))&gt;0),"",TRIM('query (10)'!AA168))</f>
        <v/>
      </c>
      <c r="AD168" s="38" t="str">
        <f>IF('query (10)'!AB168="","",TRIM(IFERROR(_xlfn.TEXTBEFORE('query (10)'!AB168,"("),'query (10)'!AB168)))</f>
        <v>เริ่มซ่อมงาน PM แล้ว รับผิดชอบโดย CHETSADA PHIWBANG</v>
      </c>
      <c r="AE168" s="38" t="str">
        <f>IFERROR(LOWER(TRIM(_xlfn.TEXTBEFORE(_xlfn.TEXTAFTER('query (10)'!AB168,"("),")"))),"")</f>
        <v>chetsada@nsk.com</v>
      </c>
      <c r="AF168" s="38" t="str">
        <f>IF('query (10)'!AD168="","",TRIM('query (10)'!AD168))</f>
        <v>เจษฎา ผิวบาง</v>
      </c>
      <c r="AG168" s="38" t="str">
        <f>IF('query (10)'!AE168="","",TRIM('query (10)'!AE168))</f>
        <v>เจษฎา ผิวบาง</v>
      </c>
      <c r="AH168" s="38" t="str">
        <f>IF('query (10)'!AF168="","",IFERROR(VALUE('query (10)'!AF168),""))</f>
        <v/>
      </c>
      <c r="AI168" s="38" t="str">
        <f>IF('query (10)'!AG168="","",TRIM('query (10)'!AG168))</f>
        <v/>
      </c>
      <c r="AJ168" s="38" t="str">
        <f>IF('query (10)'!AH168="","",IFERROR(VALUE('query (10)'!AH168),""))</f>
        <v/>
      </c>
      <c r="AK168" s="38" t="str">
        <f>IF('query (10)'!AI168="","",TRIM('query (10)'!AI168))</f>
        <v/>
      </c>
      <c r="AL168" s="42">
        <f t="shared" si="10"/>
        <v>2026</v>
      </c>
      <c r="AM168" s="42" t="str">
        <f t="shared" si="11"/>
        <v>2026-01</v>
      </c>
      <c r="AN168" s="42" t="str">
        <f t="shared" ca="1" si="12"/>
        <v/>
      </c>
      <c r="AO168" s="42" t="str">
        <f t="shared" si="13"/>
        <v>CH-911 | OUTER / INNER RING EDDY CURRENT TESTER MACHINE | MCB3 | SOLENOID VALVE | Time-based Maintenance | Mechanical | Cleaning | Medium | Cleaning solenoid valve (G2) to cycle pm. | CLEANING SOLENOID VALVE | CLEANING SOLENOID VALVE | เริ่มซ่อมงาน PM แล้ว รับผิดชอบโดย CHETSADA PHIWBANG | เจษฎา ผิวบาง</v>
      </c>
      <c r="AP168" s="42" t="str">
        <f>_xlfn.TEXTJOIN("; ",TRUE,IF(COUNTA('query (10)'!A168:AK168)&lt;=6,"NEAR_EMPTY_ROW",""),IF($K168="","MISSING_STATUS",""),IF(AND($K168="เสร็จสิ้น",$Z168=""),"DONE_NO_ACTUAL_DATE",""),IF(AND($I168="Condition-based Maintenance",$AH168=""),"CBM_NO_MEASUREMENT",""),IF(OR($X168="",$X168=0),"INVALID_PERIOD",""),IF(AND($AA168&lt;&gt;"",$AB168&lt;&gt;"",$AB168&lt;$AA168),"DATE_SEQUENCE_ERROR",""),IF(AND($AB168&lt;&gt;"",$AB168&gt;DATE(2030,12,31)),"DATE_OUTLIER",""),IF($C168="","MISSING_QRCODE",""),IF($J168="UNKNOWN","UNKNOWN_PM_TYPE",""),IF($L168="UNKNOWN","UNKNOWN_STATUS",""))</f>
        <v>DONE_NO_ACTUAL_DATE</v>
      </c>
      <c r="AQ168" s="42" t="str">
        <f t="shared" si="14"/>
        <v>NO</v>
      </c>
    </row>
    <row r="169" spans="1:43" x14ac:dyDescent="0.3">
      <c r="A169" s="38">
        <f>IF('query (10)'!A169="","",'query (10)'!A169)</f>
        <v>221</v>
      </c>
      <c r="B169" s="38" t="str">
        <f>IF('query (10)'!B169="","",'query (10)'!B169)</f>
        <v/>
      </c>
      <c r="C169" s="38" t="str">
        <f>TRIM(UPPER('query (10)'!M169))</f>
        <v>GR-241</v>
      </c>
      <c r="D169" s="38" t="str">
        <f>TRIM(UPPER(IFERROR(_xlfn.TEXTBEFORE('query (10)'!L169,"("),'query (10)'!L169)))</f>
        <v>OUTER RING RACEWAY GRINDING M/C</v>
      </c>
      <c r="E169" s="38" t="str">
        <f>IFERROR(TRIM(UPPER(_xlfn.TEXTBEFORE(_xlfn.TEXTAFTER('query (10)'!L169,"("),")"))),"")</f>
        <v/>
      </c>
      <c r="F169" s="38" t="str">
        <f>TRIM('query (10)'!K169)</f>
        <v>WP Grinding1</v>
      </c>
      <c r="G169" s="38" t="str">
        <f>IF('query (10)'!J169="","",'query (10)'!J169)</f>
        <v>Solenoid valve</v>
      </c>
      <c r="H169" s="38" t="str">
        <f>TRIM(UPPER('query (10)'!J169))</f>
        <v>SOLENOID VALVE</v>
      </c>
      <c r="I169" s="38" t="str">
        <f>IF('query (10)'!F169="","",'query (10)'!F169)</f>
        <v>Time-based Maintenance</v>
      </c>
      <c r="J169" s="38" t="str">
        <f>IF('query (10)'!F169="","",IFERROR(INDEX(Cleaning_Rules!$B$14:$B$17,MATCH(TRIM('query (10)'!F169),Cleaning_Rules!$A$14:$A$17,0)),"UNKNOWN"))</f>
        <v>TBM</v>
      </c>
      <c r="K169" s="38" t="str">
        <f>IF('query (10)'!G169="","",'query (10)'!G169)</f>
        <v>แก้ไขแผน</v>
      </c>
      <c r="L169" s="38" t="str">
        <f>IF('query (10)'!G169="","MISSING",IFERROR(INDEX(Cleaning_Rules!$B$5:$B$10,MATCH(TRIM('query (10)'!G169),Cleaning_Rules!$A$5:$A$10,0)),"UNKNOWN"))</f>
        <v>PLAN_REVISED</v>
      </c>
      <c r="M169" s="38" t="str">
        <f>IF('query (10)'!I169="","",'query (10)'!I169)</f>
        <v>Mechanical</v>
      </c>
      <c r="N169" s="38" t="str">
        <f>IF('query (10)'!O169="","",'query (10)'!O169)</f>
        <v>Cleaning</v>
      </c>
      <c r="O169" s="38" t="str">
        <f>IF('query (10)'!P169="","",'query (10)'!P169)</f>
        <v>Medium</v>
      </c>
      <c r="P169" s="38" t="str">
        <f>IF('query (10)'!N169="","",'query (10)'!N169)</f>
        <v>Cleaning solenoid valve (G2) to cycle pm.</v>
      </c>
      <c r="Q169" s="38" t="str">
        <f>TRIM('query (10)'!N169)</f>
        <v>Cleaning solenoid valve (G2) to cycle pm.</v>
      </c>
      <c r="R169" s="38" t="str">
        <f>TRIM(UPPER('query (10)'!R169))</f>
        <v>CLEANING SOLENOID VALVE</v>
      </c>
      <c r="S169" s="38" t="str">
        <f>TRIM(UPPER('query (10)'!S169))</f>
        <v>CLEANING SOLENOID VALVE</v>
      </c>
      <c r="T169" s="38" t="str">
        <f>IF('query (10)'!Q169="","",TRIM(UPPER('query (10)'!Q169)))</f>
        <v/>
      </c>
      <c r="U169" s="38" t="str">
        <f>IF('query (10)'!T169="","",'query (10)'!T169)</f>
        <v>1</v>
      </c>
      <c r="V169" s="39">
        <f>IF('query (10)'!T169="","",IFERROR(VALUE('query (10)'!T169),""))</f>
        <v>1</v>
      </c>
      <c r="W169" s="40">
        <f>IF('query (10)'!U169="","",'query (10)'!U169)</f>
        <v>0</v>
      </c>
      <c r="X169" s="39">
        <f>IF('query (10)'!V169="","",'query (10)'!V169)</f>
        <v>360</v>
      </c>
      <c r="Y169" s="41">
        <f>IF('query (10)'!W169="","",'query (10)'!W169)</f>
        <v>45988</v>
      </c>
      <c r="Z169" s="41" t="str">
        <f>IF('query (10)'!X169="","",'query (10)'!X169)</f>
        <v/>
      </c>
      <c r="AA169" s="41">
        <f>IF('query (10)'!Y169="","",'query (10)'!Y169)</f>
        <v>45988</v>
      </c>
      <c r="AB169" s="41">
        <f>IF('query (10)'!Z169="","",'query (10)'!Z169)</f>
        <v>46348</v>
      </c>
      <c r="AC169" s="38" t="str">
        <f>IF(OR('query (10)'!AA169="",COUNTIF(Cleaning_Rules!$A$21:$A$26,TRIM('query (10)'!AA169))&gt;0),"",TRIM('query (10)'!AA169))</f>
        <v/>
      </c>
      <c r="AD169" s="38" t="str">
        <f>IF('query (10)'!AB169="","",TRIM(IFERROR(_xlfn.TEXTBEFORE('query (10)'!AB169,"("),'query (10)'!AB169)))</f>
        <v/>
      </c>
      <c r="AE169" s="38" t="str">
        <f>IFERROR(LOWER(TRIM(_xlfn.TEXTBEFORE(_xlfn.TEXTAFTER('query (10)'!AB169,"("),")"))),"")</f>
        <v/>
      </c>
      <c r="AF169" s="38" t="str">
        <f>IF('query (10)'!AD169="","",TRIM('query (10)'!AD169))</f>
        <v>เจษฎา ผิวบาง</v>
      </c>
      <c r="AG169" s="38" t="str">
        <f>IF('query (10)'!AE169="","",TRIM('query (10)'!AE169))</f>
        <v>เจษฎา ผิวบาง</v>
      </c>
      <c r="AH169" s="38" t="str">
        <f>IF('query (10)'!AF169="","",IFERROR(VALUE('query (10)'!AF169),""))</f>
        <v/>
      </c>
      <c r="AI169" s="38" t="str">
        <f>IF('query (10)'!AG169="","",TRIM('query (10)'!AG169))</f>
        <v/>
      </c>
      <c r="AJ169" s="38" t="str">
        <f>IF('query (10)'!AH169="","",IFERROR(VALUE('query (10)'!AH169),""))</f>
        <v/>
      </c>
      <c r="AK169" s="38" t="str">
        <f>IF('query (10)'!AI169="","",TRIM('query (10)'!AI169))</f>
        <v/>
      </c>
      <c r="AL169" s="42">
        <f t="shared" si="10"/>
        <v>2025</v>
      </c>
      <c r="AM169" s="42" t="str">
        <f t="shared" si="11"/>
        <v>2025-11</v>
      </c>
      <c r="AN169" s="42" t="str">
        <f t="shared" ca="1" si="12"/>
        <v>ON_SCHEDULE</v>
      </c>
      <c r="AO169" s="42" t="str">
        <f t="shared" si="13"/>
        <v>GR-241 | OUTER RING RACEWAY GRINDING M/C | WP Grinding1 | SOLENOID VALVE | Time-based Maintenance | Mechanical | Cleaning | Medium | Cleaning solenoid valve (G2) to cycle pm. | CLEANING SOLENOID VALVE | CLEANING SOLENOID VALVE | เจษฎา ผิวบาง</v>
      </c>
      <c r="AP169" s="42" t="str">
        <f>_xlfn.TEXTJOIN("; ",TRUE,IF(COUNTA('query (10)'!A169:AK169)&lt;=6,"NEAR_EMPTY_ROW",""),IF($K169="","MISSING_STATUS",""),IF(AND($K169="เสร็จสิ้น",$Z169=""),"DONE_NO_ACTUAL_DATE",""),IF(AND($I169="Condition-based Maintenance",$AH169=""),"CBM_NO_MEASUREMENT",""),IF(OR($X169="",$X169=0),"INVALID_PERIOD",""),IF(AND($AA169&lt;&gt;"",$AB169&lt;&gt;"",$AB169&lt;$AA169),"DATE_SEQUENCE_ERROR",""),IF(AND($AB169&lt;&gt;"",$AB169&gt;DATE(2030,12,31)),"DATE_OUTLIER",""),IF($C169="","MISSING_QRCODE",""),IF($J169="UNKNOWN","UNKNOWN_PM_TYPE",""),IF($L169="UNKNOWN","UNKNOWN_STATUS",""))</f>
        <v/>
      </c>
      <c r="AQ169" s="42" t="str">
        <f t="shared" si="14"/>
        <v>NO</v>
      </c>
    </row>
    <row r="170" spans="1:43" x14ac:dyDescent="0.3">
      <c r="A170" s="38">
        <f>IF('query (10)'!A170="","",'query (10)'!A170)</f>
        <v>222</v>
      </c>
      <c r="B170" s="38" t="str">
        <f>IF('query (10)'!B170="","",'query (10)'!B170)</f>
        <v/>
      </c>
      <c r="C170" s="38" t="str">
        <f>TRIM(UPPER('query (10)'!M170))</f>
        <v>GR-420</v>
      </c>
      <c r="D170" s="38" t="str">
        <f>TRIM(UPPER(IFERROR(_xlfn.TEXTBEFORE('query (10)'!L170,"("),'query (10)'!L170)))</f>
        <v>SHAFT FRONT O.D.GRINDING MACHINE.</v>
      </c>
      <c r="E170" s="38" t="str">
        <f>IFERROR(TRIM(UPPER(_xlfn.TEXTBEFORE(_xlfn.TEXTAFTER('query (10)'!L170,"("),")"))),"")</f>
        <v/>
      </c>
      <c r="F170" s="38" t="str">
        <f>TRIM('query (10)'!K170)</f>
        <v>WP Grinding1</v>
      </c>
      <c r="G170" s="38" t="str">
        <f>IF('query (10)'!J170="","",'query (10)'!J170)</f>
        <v>Solenoid valve</v>
      </c>
      <c r="H170" s="38" t="str">
        <f>TRIM(UPPER('query (10)'!J170))</f>
        <v>SOLENOID VALVE</v>
      </c>
      <c r="I170" s="38" t="str">
        <f>IF('query (10)'!F170="","",'query (10)'!F170)</f>
        <v>Time-based Maintenance</v>
      </c>
      <c r="J170" s="38" t="str">
        <f>IF('query (10)'!F170="","",IFERROR(INDEX(Cleaning_Rules!$B$14:$B$17,MATCH(TRIM('query (10)'!F170),Cleaning_Rules!$A$14:$A$17,0)),"UNKNOWN"))</f>
        <v>TBM</v>
      </c>
      <c r="K170" s="38" t="str">
        <f>IF('query (10)'!G170="","",'query (10)'!G170)</f>
        <v>แก้ไขแผน</v>
      </c>
      <c r="L170" s="38" t="str">
        <f>IF('query (10)'!G170="","MISSING",IFERROR(INDEX(Cleaning_Rules!$B$5:$B$10,MATCH(TRIM('query (10)'!G170),Cleaning_Rules!$A$5:$A$10,0)),"UNKNOWN"))</f>
        <v>PLAN_REVISED</v>
      </c>
      <c r="M170" s="38" t="str">
        <f>IF('query (10)'!I170="","",'query (10)'!I170)</f>
        <v>Mechanical</v>
      </c>
      <c r="N170" s="38" t="str">
        <f>IF('query (10)'!O170="","",'query (10)'!O170)</f>
        <v>Cleaning</v>
      </c>
      <c r="O170" s="38" t="str">
        <f>IF('query (10)'!P170="","",'query (10)'!P170)</f>
        <v>Medium</v>
      </c>
      <c r="P170" s="38" t="str">
        <f>IF('query (10)'!N170="","",'query (10)'!N170)</f>
        <v>Cleaning solenoid valve (G2) to cycle pm.</v>
      </c>
      <c r="Q170" s="38" t="str">
        <f>TRIM('query (10)'!N170)</f>
        <v>Cleaning solenoid valve (G2) to cycle pm.</v>
      </c>
      <c r="R170" s="38" t="str">
        <f>TRIM(UPPER('query (10)'!R170))</f>
        <v>CLEANING SOLENOID VALVE</v>
      </c>
      <c r="S170" s="38" t="str">
        <f>TRIM(UPPER('query (10)'!S170))</f>
        <v>CLEANING SOLENOID VALVE</v>
      </c>
      <c r="T170" s="38" t="str">
        <f>IF('query (10)'!Q170="","",TRIM(UPPER('query (10)'!Q170)))</f>
        <v/>
      </c>
      <c r="U170" s="38" t="str">
        <f>IF('query (10)'!T170="","",'query (10)'!T170)</f>
        <v>1</v>
      </c>
      <c r="V170" s="39">
        <f>IF('query (10)'!T170="","",IFERROR(VALUE('query (10)'!T170),""))</f>
        <v>1</v>
      </c>
      <c r="W170" s="40">
        <f>IF('query (10)'!U170="","",'query (10)'!U170)</f>
        <v>0</v>
      </c>
      <c r="X170" s="39">
        <f>IF('query (10)'!V170="","",'query (10)'!V170)</f>
        <v>360</v>
      </c>
      <c r="Y170" s="41">
        <f>IF('query (10)'!W170="","",'query (10)'!W170)</f>
        <v>45988</v>
      </c>
      <c r="Z170" s="41" t="str">
        <f>IF('query (10)'!X170="","",'query (10)'!X170)</f>
        <v/>
      </c>
      <c r="AA170" s="41">
        <f>IF('query (10)'!Y170="","",'query (10)'!Y170)</f>
        <v>45988</v>
      </c>
      <c r="AB170" s="41">
        <f>IF('query (10)'!Z170="","",'query (10)'!Z170)</f>
        <v>46348</v>
      </c>
      <c r="AC170" s="38" t="str">
        <f>IF(OR('query (10)'!AA170="",COUNTIF(Cleaning_Rules!$A$21:$A$26,TRIM('query (10)'!AA170))&gt;0),"",TRIM('query (10)'!AA170))</f>
        <v/>
      </c>
      <c r="AD170" s="38" t="str">
        <f>IF('query (10)'!AB170="","",TRIM(IFERROR(_xlfn.TEXTBEFORE('query (10)'!AB170,"("),'query (10)'!AB170)))</f>
        <v/>
      </c>
      <c r="AE170" s="38" t="str">
        <f>IFERROR(LOWER(TRIM(_xlfn.TEXTBEFORE(_xlfn.TEXTAFTER('query (10)'!AB170,"("),")"))),"")</f>
        <v/>
      </c>
      <c r="AF170" s="38" t="str">
        <f>IF('query (10)'!AD170="","",TRIM('query (10)'!AD170))</f>
        <v>เจษฎา ผิวบาง</v>
      </c>
      <c r="AG170" s="38" t="str">
        <f>IF('query (10)'!AE170="","",TRIM('query (10)'!AE170))</f>
        <v>เจษฎา ผิวบาง</v>
      </c>
      <c r="AH170" s="38" t="str">
        <f>IF('query (10)'!AF170="","",IFERROR(VALUE('query (10)'!AF170),""))</f>
        <v/>
      </c>
      <c r="AI170" s="38" t="str">
        <f>IF('query (10)'!AG170="","",TRIM('query (10)'!AG170))</f>
        <v/>
      </c>
      <c r="AJ170" s="38" t="str">
        <f>IF('query (10)'!AH170="","",IFERROR(VALUE('query (10)'!AH170),""))</f>
        <v/>
      </c>
      <c r="AK170" s="38" t="str">
        <f>IF('query (10)'!AI170="","",TRIM('query (10)'!AI170))</f>
        <v/>
      </c>
      <c r="AL170" s="42">
        <f t="shared" si="10"/>
        <v>2025</v>
      </c>
      <c r="AM170" s="42" t="str">
        <f t="shared" si="11"/>
        <v>2025-11</v>
      </c>
      <c r="AN170" s="42" t="str">
        <f t="shared" ca="1" si="12"/>
        <v>ON_SCHEDULE</v>
      </c>
      <c r="AO170" s="42" t="str">
        <f t="shared" si="13"/>
        <v>GR-420 | SHAFT FRONT O.D.GRINDING MACHINE. | WP Grinding1 | SOLENOID VALVE | Time-based Maintenance | Mechanical | Cleaning | Medium | Cleaning solenoid valve (G2) to cycle pm. | CLEANING SOLENOID VALVE | CLEANING SOLENOID VALVE | เจษฎา ผิวบาง</v>
      </c>
      <c r="AP170" s="42" t="str">
        <f>_xlfn.TEXTJOIN("; ",TRUE,IF(COUNTA('query (10)'!A170:AK170)&lt;=6,"NEAR_EMPTY_ROW",""),IF($K170="","MISSING_STATUS",""),IF(AND($K170="เสร็จสิ้น",$Z170=""),"DONE_NO_ACTUAL_DATE",""),IF(AND($I170="Condition-based Maintenance",$AH170=""),"CBM_NO_MEASUREMENT",""),IF(OR($X170="",$X170=0),"INVALID_PERIOD",""),IF(AND($AA170&lt;&gt;"",$AB170&lt;&gt;"",$AB170&lt;$AA170),"DATE_SEQUENCE_ERROR",""),IF(AND($AB170&lt;&gt;"",$AB170&gt;DATE(2030,12,31)),"DATE_OUTLIER",""),IF($C170="","MISSING_QRCODE",""),IF($J170="UNKNOWN","UNKNOWN_PM_TYPE",""),IF($L170="UNKNOWN","UNKNOWN_STATUS",""))</f>
        <v/>
      </c>
      <c r="AQ170" s="42" t="str">
        <f t="shared" si="14"/>
        <v>NO</v>
      </c>
    </row>
    <row r="171" spans="1:43" x14ac:dyDescent="0.3">
      <c r="A171" s="38">
        <f>IF('query (10)'!A171="","",'query (10)'!A171)</f>
        <v>223</v>
      </c>
      <c r="B171" s="38" t="str">
        <f>IF('query (10)'!B171="","",'query (10)'!B171)</f>
        <v/>
      </c>
      <c r="C171" s="38" t="str">
        <f>TRIM(UPPER('query (10)'!M171))</f>
        <v>GR-238</v>
      </c>
      <c r="D171" s="38" t="str">
        <f>TRIM(UPPER(IFERROR(_xlfn.TEXTBEFORE('query (10)'!L171,"("),'query (10)'!L171)))</f>
        <v>REAR O.D. GRINDING M/C</v>
      </c>
      <c r="E171" s="38" t="str">
        <f>IFERROR(TRIM(UPPER(_xlfn.TEXTBEFORE(_xlfn.TEXTAFTER('query (10)'!L171,"("),")"))),"")</f>
        <v/>
      </c>
      <c r="F171" s="38" t="str">
        <f>TRIM('query (10)'!K171)</f>
        <v>WP Grinding1</v>
      </c>
      <c r="G171" s="38" t="str">
        <f>IF('query (10)'!J171="","",'query (10)'!J171)</f>
        <v>Solenoid valve</v>
      </c>
      <c r="H171" s="38" t="str">
        <f>TRIM(UPPER('query (10)'!J171))</f>
        <v>SOLENOID VALVE</v>
      </c>
      <c r="I171" s="38" t="str">
        <f>IF('query (10)'!F171="","",'query (10)'!F171)</f>
        <v>Time-based Maintenance</v>
      </c>
      <c r="J171" s="38" t="str">
        <f>IF('query (10)'!F171="","",IFERROR(INDEX(Cleaning_Rules!$B$14:$B$17,MATCH(TRIM('query (10)'!F171),Cleaning_Rules!$A$14:$A$17,0)),"UNKNOWN"))</f>
        <v>TBM</v>
      </c>
      <c r="K171" s="38" t="str">
        <f>IF('query (10)'!G171="","",'query (10)'!G171)</f>
        <v>แก้ไขแผน</v>
      </c>
      <c r="L171" s="38" t="str">
        <f>IF('query (10)'!G171="","MISSING",IFERROR(INDEX(Cleaning_Rules!$B$5:$B$10,MATCH(TRIM('query (10)'!G171),Cleaning_Rules!$A$5:$A$10,0)),"UNKNOWN"))</f>
        <v>PLAN_REVISED</v>
      </c>
      <c r="M171" s="38" t="str">
        <f>IF('query (10)'!I171="","",'query (10)'!I171)</f>
        <v>Mechanical</v>
      </c>
      <c r="N171" s="38" t="str">
        <f>IF('query (10)'!O171="","",'query (10)'!O171)</f>
        <v>Cleaning</v>
      </c>
      <c r="O171" s="38" t="str">
        <f>IF('query (10)'!P171="","",'query (10)'!P171)</f>
        <v>Medium</v>
      </c>
      <c r="P171" s="38" t="str">
        <f>IF('query (10)'!N171="","",'query (10)'!N171)</f>
        <v>Cleaning solenoid valve (G2) to cycle pm.</v>
      </c>
      <c r="Q171" s="38" t="str">
        <f>TRIM('query (10)'!N171)</f>
        <v>Cleaning solenoid valve (G2) to cycle pm.</v>
      </c>
      <c r="R171" s="38" t="str">
        <f>TRIM(UPPER('query (10)'!R171))</f>
        <v>CLEANING SOLENOID VALVE</v>
      </c>
      <c r="S171" s="38" t="str">
        <f>TRIM(UPPER('query (10)'!S171))</f>
        <v>CLEANING SOLENOID VALVE</v>
      </c>
      <c r="T171" s="38" t="str">
        <f>IF('query (10)'!Q171="","",TRIM(UPPER('query (10)'!Q171)))</f>
        <v/>
      </c>
      <c r="U171" s="38" t="str">
        <f>IF('query (10)'!T171="","",'query (10)'!T171)</f>
        <v>1</v>
      </c>
      <c r="V171" s="39">
        <f>IF('query (10)'!T171="","",IFERROR(VALUE('query (10)'!T171),""))</f>
        <v>1</v>
      </c>
      <c r="W171" s="40">
        <f>IF('query (10)'!U171="","",'query (10)'!U171)</f>
        <v>0</v>
      </c>
      <c r="X171" s="39">
        <f>IF('query (10)'!V171="","",'query (10)'!V171)</f>
        <v>360</v>
      </c>
      <c r="Y171" s="41">
        <f>IF('query (10)'!W171="","",'query (10)'!W171)</f>
        <v>45988</v>
      </c>
      <c r="Z171" s="41" t="str">
        <f>IF('query (10)'!X171="","",'query (10)'!X171)</f>
        <v/>
      </c>
      <c r="AA171" s="41">
        <f>IF('query (10)'!Y171="","",'query (10)'!Y171)</f>
        <v>45988</v>
      </c>
      <c r="AB171" s="41">
        <f>IF('query (10)'!Z171="","",'query (10)'!Z171)</f>
        <v>46348</v>
      </c>
      <c r="AC171" s="38" t="str">
        <f>IF(OR('query (10)'!AA171="",COUNTIF(Cleaning_Rules!$A$21:$A$26,TRIM('query (10)'!AA171))&gt;0),"",TRIM('query (10)'!AA171))</f>
        <v/>
      </c>
      <c r="AD171" s="38" t="str">
        <f>IF('query (10)'!AB171="","",TRIM(IFERROR(_xlfn.TEXTBEFORE('query (10)'!AB171,"("),'query (10)'!AB171)))</f>
        <v/>
      </c>
      <c r="AE171" s="38" t="str">
        <f>IFERROR(LOWER(TRIM(_xlfn.TEXTBEFORE(_xlfn.TEXTAFTER('query (10)'!AB171,"("),")"))),"")</f>
        <v/>
      </c>
      <c r="AF171" s="38" t="str">
        <f>IF('query (10)'!AD171="","",TRIM('query (10)'!AD171))</f>
        <v>เจษฎา ผิวบาง</v>
      </c>
      <c r="AG171" s="38" t="str">
        <f>IF('query (10)'!AE171="","",TRIM('query (10)'!AE171))</f>
        <v>เจษฎา ผิวบาง</v>
      </c>
      <c r="AH171" s="38" t="str">
        <f>IF('query (10)'!AF171="","",IFERROR(VALUE('query (10)'!AF171),""))</f>
        <v/>
      </c>
      <c r="AI171" s="38" t="str">
        <f>IF('query (10)'!AG171="","",TRIM('query (10)'!AG171))</f>
        <v/>
      </c>
      <c r="AJ171" s="38" t="str">
        <f>IF('query (10)'!AH171="","",IFERROR(VALUE('query (10)'!AH171),""))</f>
        <v/>
      </c>
      <c r="AK171" s="38" t="str">
        <f>IF('query (10)'!AI171="","",TRIM('query (10)'!AI171))</f>
        <v/>
      </c>
      <c r="AL171" s="42">
        <f t="shared" si="10"/>
        <v>2025</v>
      </c>
      <c r="AM171" s="42" t="str">
        <f t="shared" si="11"/>
        <v>2025-11</v>
      </c>
      <c r="AN171" s="42" t="str">
        <f t="shared" ca="1" si="12"/>
        <v>ON_SCHEDULE</v>
      </c>
      <c r="AO171" s="42" t="str">
        <f t="shared" si="13"/>
        <v>GR-238 | REAR O.D. GRINDING M/C | WP Grinding1 | SOLENOID VALVE | Time-based Maintenance | Mechanical | Cleaning | Medium | Cleaning solenoid valve (G2) to cycle pm. | CLEANING SOLENOID VALVE | CLEANING SOLENOID VALVE | เจษฎา ผิวบาง</v>
      </c>
      <c r="AP171" s="42" t="str">
        <f>_xlfn.TEXTJOIN("; ",TRUE,IF(COUNTA('query (10)'!A171:AK171)&lt;=6,"NEAR_EMPTY_ROW",""),IF($K171="","MISSING_STATUS",""),IF(AND($K171="เสร็จสิ้น",$Z171=""),"DONE_NO_ACTUAL_DATE",""),IF(AND($I171="Condition-based Maintenance",$AH171=""),"CBM_NO_MEASUREMENT",""),IF(OR($X171="",$X171=0),"INVALID_PERIOD",""),IF(AND($AA171&lt;&gt;"",$AB171&lt;&gt;"",$AB171&lt;$AA171),"DATE_SEQUENCE_ERROR",""),IF(AND($AB171&lt;&gt;"",$AB171&gt;DATE(2030,12,31)),"DATE_OUTLIER",""),IF($C171="","MISSING_QRCODE",""),IF($J171="UNKNOWN","UNKNOWN_PM_TYPE",""),IF($L171="UNKNOWN","UNKNOWN_STATUS",""))</f>
        <v/>
      </c>
      <c r="AQ171" s="42" t="str">
        <f t="shared" si="14"/>
        <v>NO</v>
      </c>
    </row>
    <row r="172" spans="1:43" x14ac:dyDescent="0.3">
      <c r="A172" s="38">
        <f>IF('query (10)'!A172="","",'query (10)'!A172)</f>
        <v>224</v>
      </c>
      <c r="B172" s="38" t="str">
        <f>IF('query (10)'!B172="","",'query (10)'!B172)</f>
        <v/>
      </c>
      <c r="C172" s="38" t="str">
        <f>TRIM(UPPER('query (10)'!M172))</f>
        <v>GR-239</v>
      </c>
      <c r="D172" s="38" t="str">
        <f>TRIM(UPPER(IFERROR(_xlfn.TEXTBEFORE('query (10)'!L172,"("),'query (10)'!L172)))</f>
        <v>SHAFT RACEWAY GRINDING M/C</v>
      </c>
      <c r="E172" s="38" t="str">
        <f>IFERROR(TRIM(UPPER(_xlfn.TEXTBEFORE(_xlfn.TEXTAFTER('query (10)'!L172,"("),")"))),"")</f>
        <v/>
      </c>
      <c r="F172" s="38" t="str">
        <f>TRIM('query (10)'!K172)</f>
        <v>WP Grinding1</v>
      </c>
      <c r="G172" s="38" t="str">
        <f>IF('query (10)'!J172="","",'query (10)'!J172)</f>
        <v>Solenoid valve</v>
      </c>
      <c r="H172" s="38" t="str">
        <f>TRIM(UPPER('query (10)'!J172))</f>
        <v>SOLENOID VALVE</v>
      </c>
      <c r="I172" s="38" t="str">
        <f>IF('query (10)'!F172="","",'query (10)'!F172)</f>
        <v>Time-based Maintenance</v>
      </c>
      <c r="J172" s="38" t="str">
        <f>IF('query (10)'!F172="","",IFERROR(INDEX(Cleaning_Rules!$B$14:$B$17,MATCH(TRIM('query (10)'!F172),Cleaning_Rules!$A$14:$A$17,0)),"UNKNOWN"))</f>
        <v>TBM</v>
      </c>
      <c r="K172" s="38" t="str">
        <f>IF('query (10)'!G172="","",'query (10)'!G172)</f>
        <v>แก้ไขแผน</v>
      </c>
      <c r="L172" s="38" t="str">
        <f>IF('query (10)'!G172="","MISSING",IFERROR(INDEX(Cleaning_Rules!$B$5:$B$10,MATCH(TRIM('query (10)'!G172),Cleaning_Rules!$A$5:$A$10,0)),"UNKNOWN"))</f>
        <v>PLAN_REVISED</v>
      </c>
      <c r="M172" s="38" t="str">
        <f>IF('query (10)'!I172="","",'query (10)'!I172)</f>
        <v>Mechanical</v>
      </c>
      <c r="N172" s="38" t="str">
        <f>IF('query (10)'!O172="","",'query (10)'!O172)</f>
        <v>Cleaning</v>
      </c>
      <c r="O172" s="38" t="str">
        <f>IF('query (10)'!P172="","",'query (10)'!P172)</f>
        <v>Medium</v>
      </c>
      <c r="P172" s="38" t="str">
        <f>IF('query (10)'!N172="","",'query (10)'!N172)</f>
        <v>Cleaning solenoid valve (G2) to cycle pm.</v>
      </c>
      <c r="Q172" s="38" t="str">
        <f>TRIM('query (10)'!N172)</f>
        <v>Cleaning solenoid valve (G2) to cycle pm.</v>
      </c>
      <c r="R172" s="38" t="str">
        <f>TRIM(UPPER('query (10)'!R172))</f>
        <v>CLEANING SOLENOID VALVE</v>
      </c>
      <c r="S172" s="38" t="str">
        <f>TRIM(UPPER('query (10)'!S172))</f>
        <v>CLEANING SOLENOID VALVE</v>
      </c>
      <c r="T172" s="38" t="str">
        <f>IF('query (10)'!Q172="","",TRIM(UPPER('query (10)'!Q172)))</f>
        <v/>
      </c>
      <c r="U172" s="38" t="str">
        <f>IF('query (10)'!T172="","",'query (10)'!T172)</f>
        <v>1</v>
      </c>
      <c r="V172" s="39">
        <f>IF('query (10)'!T172="","",IFERROR(VALUE('query (10)'!T172),""))</f>
        <v>1</v>
      </c>
      <c r="W172" s="40">
        <f>IF('query (10)'!U172="","",'query (10)'!U172)</f>
        <v>0</v>
      </c>
      <c r="X172" s="39">
        <f>IF('query (10)'!V172="","",'query (10)'!V172)</f>
        <v>360</v>
      </c>
      <c r="Y172" s="41">
        <f>IF('query (10)'!W172="","",'query (10)'!W172)</f>
        <v>45988</v>
      </c>
      <c r="Z172" s="41" t="str">
        <f>IF('query (10)'!X172="","",'query (10)'!X172)</f>
        <v/>
      </c>
      <c r="AA172" s="41">
        <f>IF('query (10)'!Y172="","",'query (10)'!Y172)</f>
        <v>45988</v>
      </c>
      <c r="AB172" s="41">
        <f>IF('query (10)'!Z172="","",'query (10)'!Z172)</f>
        <v>46348</v>
      </c>
      <c r="AC172" s="38" t="str">
        <f>IF(OR('query (10)'!AA172="",COUNTIF(Cleaning_Rules!$A$21:$A$26,TRIM('query (10)'!AA172))&gt;0),"",TRIM('query (10)'!AA172))</f>
        <v/>
      </c>
      <c r="AD172" s="38" t="str">
        <f>IF('query (10)'!AB172="","",TRIM(IFERROR(_xlfn.TEXTBEFORE('query (10)'!AB172,"("),'query (10)'!AB172)))</f>
        <v/>
      </c>
      <c r="AE172" s="38" t="str">
        <f>IFERROR(LOWER(TRIM(_xlfn.TEXTBEFORE(_xlfn.TEXTAFTER('query (10)'!AB172,"("),")"))),"")</f>
        <v/>
      </c>
      <c r="AF172" s="38" t="str">
        <f>IF('query (10)'!AD172="","",TRIM('query (10)'!AD172))</f>
        <v>เจษฎา ผิวบาง</v>
      </c>
      <c r="AG172" s="38" t="str">
        <f>IF('query (10)'!AE172="","",TRIM('query (10)'!AE172))</f>
        <v>เจษฎา ผิวบาง</v>
      </c>
      <c r="AH172" s="38" t="str">
        <f>IF('query (10)'!AF172="","",IFERROR(VALUE('query (10)'!AF172),""))</f>
        <v/>
      </c>
      <c r="AI172" s="38" t="str">
        <f>IF('query (10)'!AG172="","",TRIM('query (10)'!AG172))</f>
        <v/>
      </c>
      <c r="AJ172" s="38" t="str">
        <f>IF('query (10)'!AH172="","",IFERROR(VALUE('query (10)'!AH172),""))</f>
        <v/>
      </c>
      <c r="AK172" s="38" t="str">
        <f>IF('query (10)'!AI172="","",TRIM('query (10)'!AI172))</f>
        <v/>
      </c>
      <c r="AL172" s="42">
        <f t="shared" si="10"/>
        <v>2025</v>
      </c>
      <c r="AM172" s="42" t="str">
        <f t="shared" si="11"/>
        <v>2025-11</v>
      </c>
      <c r="AN172" s="42" t="str">
        <f t="shared" ca="1" si="12"/>
        <v>ON_SCHEDULE</v>
      </c>
      <c r="AO172" s="42" t="str">
        <f t="shared" si="13"/>
        <v>GR-239 | SHAFT RACEWAY GRINDING M/C | WP Grinding1 | SOLENOID VALVE | Time-based Maintenance | Mechanical | Cleaning | Medium | Cleaning solenoid valve (G2) to cycle pm. | CLEANING SOLENOID VALVE | CLEANING SOLENOID VALVE | เจษฎา ผิวบาง</v>
      </c>
      <c r="AP172" s="42" t="str">
        <f>_xlfn.TEXTJOIN("; ",TRUE,IF(COUNTA('query (10)'!A172:AK172)&lt;=6,"NEAR_EMPTY_ROW",""),IF($K172="","MISSING_STATUS",""),IF(AND($K172="เสร็จสิ้น",$Z172=""),"DONE_NO_ACTUAL_DATE",""),IF(AND($I172="Condition-based Maintenance",$AH172=""),"CBM_NO_MEASUREMENT",""),IF(OR($X172="",$X172=0),"INVALID_PERIOD",""),IF(AND($AA172&lt;&gt;"",$AB172&lt;&gt;"",$AB172&lt;$AA172),"DATE_SEQUENCE_ERROR",""),IF(AND($AB172&lt;&gt;"",$AB172&gt;DATE(2030,12,31)),"DATE_OUTLIER",""),IF($C172="","MISSING_QRCODE",""),IF($J172="UNKNOWN","UNKNOWN_PM_TYPE",""),IF($L172="UNKNOWN","UNKNOWN_STATUS",""))</f>
        <v/>
      </c>
      <c r="AQ172" s="42" t="str">
        <f t="shared" si="14"/>
        <v>NO</v>
      </c>
    </row>
    <row r="173" spans="1:43" x14ac:dyDescent="0.3">
      <c r="A173" s="38">
        <f>IF('query (10)'!A173="","",'query (10)'!A173)</f>
        <v>225</v>
      </c>
      <c r="B173" s="38" t="str">
        <f>IF('query (10)'!B173="","",'query (10)'!B173)</f>
        <v/>
      </c>
      <c r="C173" s="38" t="str">
        <f>TRIM(UPPER('query (10)'!M173))</f>
        <v>WA-1061</v>
      </c>
      <c r="D173" s="38" t="str">
        <f>TRIM(UPPER(IFERROR(_xlfn.TEXTBEFORE('query (10)'!L173,"("),'query (10)'!L173)))</f>
        <v>PART WASHING M/C</v>
      </c>
      <c r="E173" s="38" t="str">
        <f>IFERROR(TRIM(UPPER(_xlfn.TEXTBEFORE(_xlfn.TEXTAFTER('query (10)'!L173,"("),")"))),"")</f>
        <v/>
      </c>
      <c r="F173" s="38" t="str">
        <f>TRIM('query (10)'!K173)</f>
        <v>WP Grinding1</v>
      </c>
      <c r="G173" s="38" t="str">
        <f>IF('query (10)'!J173="","",'query (10)'!J173)</f>
        <v>Solenoid valve</v>
      </c>
      <c r="H173" s="38" t="str">
        <f>TRIM(UPPER('query (10)'!J173))</f>
        <v>SOLENOID VALVE</v>
      </c>
      <c r="I173" s="38" t="str">
        <f>IF('query (10)'!F173="","",'query (10)'!F173)</f>
        <v>Time-based Maintenance</v>
      </c>
      <c r="J173" s="38" t="str">
        <f>IF('query (10)'!F173="","",IFERROR(INDEX(Cleaning_Rules!$B$14:$B$17,MATCH(TRIM('query (10)'!F173),Cleaning_Rules!$A$14:$A$17,0)),"UNKNOWN"))</f>
        <v>TBM</v>
      </c>
      <c r="K173" s="38" t="str">
        <f>IF('query (10)'!G173="","",'query (10)'!G173)</f>
        <v>แก้ไขแผน</v>
      </c>
      <c r="L173" s="38" t="str">
        <f>IF('query (10)'!G173="","MISSING",IFERROR(INDEX(Cleaning_Rules!$B$5:$B$10,MATCH(TRIM('query (10)'!G173),Cleaning_Rules!$A$5:$A$10,0)),"UNKNOWN"))</f>
        <v>PLAN_REVISED</v>
      </c>
      <c r="M173" s="38" t="str">
        <f>IF('query (10)'!I173="","",'query (10)'!I173)</f>
        <v>Mechanical</v>
      </c>
      <c r="N173" s="38" t="str">
        <f>IF('query (10)'!O173="","",'query (10)'!O173)</f>
        <v>Cleaning</v>
      </c>
      <c r="O173" s="38" t="str">
        <f>IF('query (10)'!P173="","",'query (10)'!P173)</f>
        <v>Medium</v>
      </c>
      <c r="P173" s="38" t="str">
        <f>IF('query (10)'!N173="","",'query (10)'!N173)</f>
        <v>Cleaning solenoid valve (G2) to cycle pm.</v>
      </c>
      <c r="Q173" s="38" t="str">
        <f>TRIM('query (10)'!N173)</f>
        <v>Cleaning solenoid valve (G2) to cycle pm.</v>
      </c>
      <c r="R173" s="38" t="str">
        <f>TRIM(UPPER('query (10)'!R173))</f>
        <v>CLEANING SOLENOID VALVE</v>
      </c>
      <c r="S173" s="38" t="str">
        <f>TRIM(UPPER('query (10)'!S173))</f>
        <v>CLEANING SOLENOID VALVE</v>
      </c>
      <c r="T173" s="38" t="str">
        <f>IF('query (10)'!Q173="","",TRIM(UPPER('query (10)'!Q173)))</f>
        <v/>
      </c>
      <c r="U173" s="38" t="str">
        <f>IF('query (10)'!T173="","",'query (10)'!T173)</f>
        <v>1</v>
      </c>
      <c r="V173" s="39">
        <f>IF('query (10)'!T173="","",IFERROR(VALUE('query (10)'!T173),""))</f>
        <v>1</v>
      </c>
      <c r="W173" s="40">
        <f>IF('query (10)'!U173="","",'query (10)'!U173)</f>
        <v>0</v>
      </c>
      <c r="X173" s="39">
        <f>IF('query (10)'!V173="","",'query (10)'!V173)</f>
        <v>360</v>
      </c>
      <c r="Y173" s="41">
        <f>IF('query (10)'!W173="","",'query (10)'!W173)</f>
        <v>45988</v>
      </c>
      <c r="Z173" s="41" t="str">
        <f>IF('query (10)'!X173="","",'query (10)'!X173)</f>
        <v/>
      </c>
      <c r="AA173" s="41">
        <f>IF('query (10)'!Y173="","",'query (10)'!Y173)</f>
        <v>45988</v>
      </c>
      <c r="AB173" s="41">
        <f>IF('query (10)'!Z173="","",'query (10)'!Z173)</f>
        <v>46348</v>
      </c>
      <c r="AC173" s="38" t="str">
        <f>IF(OR('query (10)'!AA173="",COUNTIF(Cleaning_Rules!$A$21:$A$26,TRIM('query (10)'!AA173))&gt;0),"",TRIM('query (10)'!AA173))</f>
        <v/>
      </c>
      <c r="AD173" s="38" t="str">
        <f>IF('query (10)'!AB173="","",TRIM(IFERROR(_xlfn.TEXTBEFORE('query (10)'!AB173,"("),'query (10)'!AB173)))</f>
        <v/>
      </c>
      <c r="AE173" s="38" t="str">
        <f>IFERROR(LOWER(TRIM(_xlfn.TEXTBEFORE(_xlfn.TEXTAFTER('query (10)'!AB173,"("),")"))),"")</f>
        <v/>
      </c>
      <c r="AF173" s="38" t="str">
        <f>IF('query (10)'!AD173="","",TRIM('query (10)'!AD173))</f>
        <v>เจษฎา ผิวบาง</v>
      </c>
      <c r="AG173" s="38" t="str">
        <f>IF('query (10)'!AE173="","",TRIM('query (10)'!AE173))</f>
        <v>เจษฎา ผิวบาง</v>
      </c>
      <c r="AH173" s="38" t="str">
        <f>IF('query (10)'!AF173="","",IFERROR(VALUE('query (10)'!AF173),""))</f>
        <v/>
      </c>
      <c r="AI173" s="38" t="str">
        <f>IF('query (10)'!AG173="","",TRIM('query (10)'!AG173))</f>
        <v/>
      </c>
      <c r="AJ173" s="38" t="str">
        <f>IF('query (10)'!AH173="","",IFERROR(VALUE('query (10)'!AH173),""))</f>
        <v/>
      </c>
      <c r="AK173" s="38" t="str">
        <f>IF('query (10)'!AI173="","",TRIM('query (10)'!AI173))</f>
        <v/>
      </c>
      <c r="AL173" s="42">
        <f t="shared" si="10"/>
        <v>2025</v>
      </c>
      <c r="AM173" s="42" t="str">
        <f t="shared" si="11"/>
        <v>2025-11</v>
      </c>
      <c r="AN173" s="42" t="str">
        <f t="shared" ca="1" si="12"/>
        <v>ON_SCHEDULE</v>
      </c>
      <c r="AO173" s="42" t="str">
        <f t="shared" si="13"/>
        <v>WA-1061 | PART WASHING M/C | WP Grinding1 | SOLENOID VALVE | Time-based Maintenance | Mechanical | Cleaning | Medium | Cleaning solenoid valve (G2) to cycle pm. | CLEANING SOLENOID VALVE | CLEANING SOLENOID VALVE | เจษฎา ผิวบาง</v>
      </c>
      <c r="AP173" s="42" t="str">
        <f>_xlfn.TEXTJOIN("; ",TRUE,IF(COUNTA('query (10)'!A173:AK173)&lt;=6,"NEAR_EMPTY_ROW",""),IF($K173="","MISSING_STATUS",""),IF(AND($K173="เสร็จสิ้น",$Z173=""),"DONE_NO_ACTUAL_DATE",""),IF(AND($I173="Condition-based Maintenance",$AH173=""),"CBM_NO_MEASUREMENT",""),IF(OR($X173="",$X173=0),"INVALID_PERIOD",""),IF(AND($AA173&lt;&gt;"",$AB173&lt;&gt;"",$AB173&lt;$AA173),"DATE_SEQUENCE_ERROR",""),IF(AND($AB173&lt;&gt;"",$AB173&gt;DATE(2030,12,31)),"DATE_OUTLIER",""),IF($C173="","MISSING_QRCODE",""),IF($J173="UNKNOWN","UNKNOWN_PM_TYPE",""),IF($L173="UNKNOWN","UNKNOWN_STATUS",""))</f>
        <v/>
      </c>
      <c r="AQ173" s="42" t="str">
        <f t="shared" si="14"/>
        <v>NO</v>
      </c>
    </row>
    <row r="174" spans="1:43" x14ac:dyDescent="0.3">
      <c r="A174" s="38">
        <f>IF('query (10)'!A174="","",'query (10)'!A174)</f>
        <v>226</v>
      </c>
      <c r="B174" s="38" t="str">
        <f>IF('query (10)'!B174="","",'query (10)'!B174)</f>
        <v/>
      </c>
      <c r="C174" s="38" t="str">
        <f>TRIM(UPPER('query (10)'!M174))</f>
        <v>GR-423</v>
      </c>
      <c r="D174" s="38" t="str">
        <f>TRIM(UPPER(IFERROR(_xlfn.TEXTBEFORE('query (10)'!L174,"("),'query (10)'!L174)))</f>
        <v>OUTER RING RACEWAY GRINDING MACHINE.</v>
      </c>
      <c r="E174" s="38" t="str">
        <f>IFERROR(TRIM(UPPER(_xlfn.TEXTBEFORE(_xlfn.TEXTAFTER('query (10)'!L174,"("),")"))),"")</f>
        <v/>
      </c>
      <c r="F174" s="38" t="str">
        <f>TRIM('query (10)'!K174)</f>
        <v>WP Grinding2</v>
      </c>
      <c r="G174" s="38" t="str">
        <f>IF('query (10)'!J174="","",'query (10)'!J174)</f>
        <v>Solenoid valve</v>
      </c>
      <c r="H174" s="38" t="str">
        <f>TRIM(UPPER('query (10)'!J174))</f>
        <v>SOLENOID VALVE</v>
      </c>
      <c r="I174" s="38" t="str">
        <f>IF('query (10)'!F174="","",'query (10)'!F174)</f>
        <v>Time-based Maintenance</v>
      </c>
      <c r="J174" s="38" t="str">
        <f>IF('query (10)'!F174="","",IFERROR(INDEX(Cleaning_Rules!$B$14:$B$17,MATCH(TRIM('query (10)'!F174),Cleaning_Rules!$A$14:$A$17,0)),"UNKNOWN"))</f>
        <v>TBM</v>
      </c>
      <c r="K174" s="38" t="str">
        <f>IF('query (10)'!G174="","",'query (10)'!G174)</f>
        <v>แก้ไขแผน</v>
      </c>
      <c r="L174" s="38" t="str">
        <f>IF('query (10)'!G174="","MISSING",IFERROR(INDEX(Cleaning_Rules!$B$5:$B$10,MATCH(TRIM('query (10)'!G174),Cleaning_Rules!$A$5:$A$10,0)),"UNKNOWN"))</f>
        <v>PLAN_REVISED</v>
      </c>
      <c r="M174" s="38" t="str">
        <f>IF('query (10)'!I174="","",'query (10)'!I174)</f>
        <v>Mechanical</v>
      </c>
      <c r="N174" s="38" t="str">
        <f>IF('query (10)'!O174="","",'query (10)'!O174)</f>
        <v>Inspection</v>
      </c>
      <c r="O174" s="38" t="str">
        <f>IF('query (10)'!P174="","",'query (10)'!P174)</f>
        <v>Medium</v>
      </c>
      <c r="P174" s="38" t="str">
        <f>IF('query (10)'!N174="","",'query (10)'!N174)</f>
        <v>Cleaning solenoid valve (G2) to cycle pm.</v>
      </c>
      <c r="Q174" s="38" t="str">
        <f>TRIM('query (10)'!N174)</f>
        <v>Cleaning solenoid valve (G2) to cycle pm.</v>
      </c>
      <c r="R174" s="38" t="str">
        <f>TRIM(UPPER('query (10)'!R174))</f>
        <v>CLEANING SOLENOID VALVE</v>
      </c>
      <c r="S174" s="38" t="str">
        <f>TRIM(UPPER('query (10)'!S174))</f>
        <v>CLEANING SOLENOID VALVE</v>
      </c>
      <c r="T174" s="38" t="str">
        <f>IF('query (10)'!Q174="","",TRIM(UPPER('query (10)'!Q174)))</f>
        <v/>
      </c>
      <c r="U174" s="38" t="str">
        <f>IF('query (10)'!T174="","",'query (10)'!T174)</f>
        <v>1</v>
      </c>
      <c r="V174" s="39">
        <f>IF('query (10)'!T174="","",IFERROR(VALUE('query (10)'!T174),""))</f>
        <v>1</v>
      </c>
      <c r="W174" s="40">
        <f>IF('query (10)'!U174="","",'query (10)'!U174)</f>
        <v>0</v>
      </c>
      <c r="X174" s="39">
        <f>IF('query (10)'!V174="","",'query (10)'!V174)</f>
        <v>360</v>
      </c>
      <c r="Y174" s="41">
        <f>IF('query (10)'!W174="","",'query (10)'!W174)</f>
        <v>45989</v>
      </c>
      <c r="Z174" s="41" t="str">
        <f>IF('query (10)'!X174="","",'query (10)'!X174)</f>
        <v/>
      </c>
      <c r="AA174" s="41">
        <f>IF('query (10)'!Y174="","",'query (10)'!Y174)</f>
        <v>45989</v>
      </c>
      <c r="AB174" s="41">
        <f>IF('query (10)'!Z174="","",'query (10)'!Z174)</f>
        <v>46349</v>
      </c>
      <c r="AC174" s="38" t="str">
        <f>IF(OR('query (10)'!AA174="",COUNTIF(Cleaning_Rules!$A$21:$A$26,TRIM('query (10)'!AA174))&gt;0),"",TRIM('query (10)'!AA174))</f>
        <v/>
      </c>
      <c r="AD174" s="38" t="str">
        <f>IF('query (10)'!AB174="","",TRIM(IFERROR(_xlfn.TEXTBEFORE('query (10)'!AB174,"("),'query (10)'!AB174)))</f>
        <v/>
      </c>
      <c r="AE174" s="38" t="str">
        <f>IFERROR(LOWER(TRIM(_xlfn.TEXTBEFORE(_xlfn.TEXTAFTER('query (10)'!AB174,"("),")"))),"")</f>
        <v/>
      </c>
      <c r="AF174" s="38" t="str">
        <f>IF('query (10)'!AD174="","",TRIM('query (10)'!AD174))</f>
        <v>เจษฎา ผิวบาง</v>
      </c>
      <c r="AG174" s="38" t="str">
        <f>IF('query (10)'!AE174="","",TRIM('query (10)'!AE174))</f>
        <v>เจษฎา ผิวบาง</v>
      </c>
      <c r="AH174" s="38" t="str">
        <f>IF('query (10)'!AF174="","",IFERROR(VALUE('query (10)'!AF174),""))</f>
        <v/>
      </c>
      <c r="AI174" s="38" t="str">
        <f>IF('query (10)'!AG174="","",TRIM('query (10)'!AG174))</f>
        <v/>
      </c>
      <c r="AJ174" s="38" t="str">
        <f>IF('query (10)'!AH174="","",IFERROR(VALUE('query (10)'!AH174),""))</f>
        <v/>
      </c>
      <c r="AK174" s="38" t="str">
        <f>IF('query (10)'!AI174="","",TRIM('query (10)'!AI174))</f>
        <v/>
      </c>
      <c r="AL174" s="42">
        <f t="shared" si="10"/>
        <v>2025</v>
      </c>
      <c r="AM174" s="42" t="str">
        <f t="shared" si="11"/>
        <v>2025-11</v>
      </c>
      <c r="AN174" s="42" t="str">
        <f t="shared" ca="1" si="12"/>
        <v>ON_SCHEDULE</v>
      </c>
      <c r="AO174" s="42" t="str">
        <f t="shared" si="13"/>
        <v>GR-423 | OUTER RING RACEWAY GRINDING MACHINE. | WP Grinding2 | SOLENOID VALVE | Time-based Maintenance | Mechanical | Inspection | Medium | Cleaning solenoid valve (G2) to cycle pm. | CLEANING SOLENOID VALVE | CLEANING SOLENOID VALVE | เจษฎา ผิวบาง</v>
      </c>
      <c r="AP174" s="42" t="str">
        <f>_xlfn.TEXTJOIN("; ",TRUE,IF(COUNTA('query (10)'!A174:AK174)&lt;=6,"NEAR_EMPTY_ROW",""),IF($K174="","MISSING_STATUS",""),IF(AND($K174="เสร็จสิ้น",$Z174=""),"DONE_NO_ACTUAL_DATE",""),IF(AND($I174="Condition-based Maintenance",$AH174=""),"CBM_NO_MEASUREMENT",""),IF(OR($X174="",$X174=0),"INVALID_PERIOD",""),IF(AND($AA174&lt;&gt;"",$AB174&lt;&gt;"",$AB174&lt;$AA174),"DATE_SEQUENCE_ERROR",""),IF(AND($AB174&lt;&gt;"",$AB174&gt;DATE(2030,12,31)),"DATE_OUTLIER",""),IF($C174="","MISSING_QRCODE",""),IF($J174="UNKNOWN","UNKNOWN_PM_TYPE",""),IF($L174="UNKNOWN","UNKNOWN_STATUS",""))</f>
        <v/>
      </c>
      <c r="AQ174" s="42" t="str">
        <f t="shared" si="14"/>
        <v>NO</v>
      </c>
    </row>
    <row r="175" spans="1:43" x14ac:dyDescent="0.3">
      <c r="A175" s="38">
        <f>IF('query (10)'!A175="","",'query (10)'!A175)</f>
        <v>227</v>
      </c>
      <c r="B175" s="38" t="str">
        <f>IF('query (10)'!B175="","",'query (10)'!B175)</f>
        <v/>
      </c>
      <c r="C175" s="38" t="str">
        <f>TRIM(UPPER('query (10)'!M175))</f>
        <v>GR-419</v>
      </c>
      <c r="D175" s="38" t="str">
        <f>TRIM(UPPER(IFERROR(_xlfn.TEXTBEFORE('query (10)'!L175,"("),'query (10)'!L175)))</f>
        <v>SHAFT FRONT O.D.GRINDING MACHINE.</v>
      </c>
      <c r="E175" s="38" t="str">
        <f>IFERROR(TRIM(UPPER(_xlfn.TEXTBEFORE(_xlfn.TEXTAFTER('query (10)'!L175,"("),")"))),"")</f>
        <v/>
      </c>
      <c r="F175" s="38" t="str">
        <f>TRIM('query (10)'!K175)</f>
        <v>WP Grinding2</v>
      </c>
      <c r="G175" s="38" t="str">
        <f>IF('query (10)'!J175="","",'query (10)'!J175)</f>
        <v>Solenoid valve</v>
      </c>
      <c r="H175" s="38" t="str">
        <f>TRIM(UPPER('query (10)'!J175))</f>
        <v>SOLENOID VALVE</v>
      </c>
      <c r="I175" s="38" t="str">
        <f>IF('query (10)'!F175="","",'query (10)'!F175)</f>
        <v>Time-based Maintenance</v>
      </c>
      <c r="J175" s="38" t="str">
        <f>IF('query (10)'!F175="","",IFERROR(INDEX(Cleaning_Rules!$B$14:$B$17,MATCH(TRIM('query (10)'!F175),Cleaning_Rules!$A$14:$A$17,0)),"UNKNOWN"))</f>
        <v>TBM</v>
      </c>
      <c r="K175" s="38" t="str">
        <f>IF('query (10)'!G175="","",'query (10)'!G175)</f>
        <v>แก้ไขแผน</v>
      </c>
      <c r="L175" s="38" t="str">
        <f>IF('query (10)'!G175="","MISSING",IFERROR(INDEX(Cleaning_Rules!$B$5:$B$10,MATCH(TRIM('query (10)'!G175),Cleaning_Rules!$A$5:$A$10,0)),"UNKNOWN"))</f>
        <v>PLAN_REVISED</v>
      </c>
      <c r="M175" s="38" t="str">
        <f>IF('query (10)'!I175="","",'query (10)'!I175)</f>
        <v>Mechanical</v>
      </c>
      <c r="N175" s="38" t="str">
        <f>IF('query (10)'!O175="","",'query (10)'!O175)</f>
        <v>Inspection</v>
      </c>
      <c r="O175" s="38" t="str">
        <f>IF('query (10)'!P175="","",'query (10)'!P175)</f>
        <v>Medium</v>
      </c>
      <c r="P175" s="38" t="str">
        <f>IF('query (10)'!N175="","",'query (10)'!N175)</f>
        <v>Cleaning solenoid valve (G2) to cycle pm.</v>
      </c>
      <c r="Q175" s="38" t="str">
        <f>TRIM('query (10)'!N175)</f>
        <v>Cleaning solenoid valve (G2) to cycle pm.</v>
      </c>
      <c r="R175" s="38" t="str">
        <f>TRIM(UPPER('query (10)'!R175))</f>
        <v>CLEANING SOLENOID VALVE</v>
      </c>
      <c r="S175" s="38" t="str">
        <f>TRIM(UPPER('query (10)'!S175))</f>
        <v>CLEANING SOLENOID VALVE</v>
      </c>
      <c r="T175" s="38" t="str">
        <f>IF('query (10)'!Q175="","",TRIM(UPPER('query (10)'!Q175)))</f>
        <v/>
      </c>
      <c r="U175" s="38" t="str">
        <f>IF('query (10)'!T175="","",'query (10)'!T175)</f>
        <v>1</v>
      </c>
      <c r="V175" s="39">
        <f>IF('query (10)'!T175="","",IFERROR(VALUE('query (10)'!T175),""))</f>
        <v>1</v>
      </c>
      <c r="W175" s="40">
        <f>IF('query (10)'!U175="","",'query (10)'!U175)</f>
        <v>0</v>
      </c>
      <c r="X175" s="39">
        <f>IF('query (10)'!V175="","",'query (10)'!V175)</f>
        <v>360</v>
      </c>
      <c r="Y175" s="41">
        <f>IF('query (10)'!W175="","",'query (10)'!W175)</f>
        <v>45989</v>
      </c>
      <c r="Z175" s="41" t="str">
        <f>IF('query (10)'!X175="","",'query (10)'!X175)</f>
        <v/>
      </c>
      <c r="AA175" s="41">
        <f>IF('query (10)'!Y175="","",'query (10)'!Y175)</f>
        <v>45989</v>
      </c>
      <c r="AB175" s="41">
        <f>IF('query (10)'!Z175="","",'query (10)'!Z175)</f>
        <v>46349</v>
      </c>
      <c r="AC175" s="38" t="str">
        <f>IF(OR('query (10)'!AA175="",COUNTIF(Cleaning_Rules!$A$21:$A$26,TRIM('query (10)'!AA175))&gt;0),"",TRIM('query (10)'!AA175))</f>
        <v/>
      </c>
      <c r="AD175" s="38" t="str">
        <f>IF('query (10)'!AB175="","",TRIM(IFERROR(_xlfn.TEXTBEFORE('query (10)'!AB175,"("),'query (10)'!AB175)))</f>
        <v/>
      </c>
      <c r="AE175" s="38" t="str">
        <f>IFERROR(LOWER(TRIM(_xlfn.TEXTBEFORE(_xlfn.TEXTAFTER('query (10)'!AB175,"("),")"))),"")</f>
        <v/>
      </c>
      <c r="AF175" s="38" t="str">
        <f>IF('query (10)'!AD175="","",TRIM('query (10)'!AD175))</f>
        <v>เจษฎา ผิวบาง</v>
      </c>
      <c r="AG175" s="38" t="str">
        <f>IF('query (10)'!AE175="","",TRIM('query (10)'!AE175))</f>
        <v>เจษฎา ผิวบาง</v>
      </c>
      <c r="AH175" s="38" t="str">
        <f>IF('query (10)'!AF175="","",IFERROR(VALUE('query (10)'!AF175),""))</f>
        <v/>
      </c>
      <c r="AI175" s="38" t="str">
        <f>IF('query (10)'!AG175="","",TRIM('query (10)'!AG175))</f>
        <v/>
      </c>
      <c r="AJ175" s="38" t="str">
        <f>IF('query (10)'!AH175="","",IFERROR(VALUE('query (10)'!AH175),""))</f>
        <v/>
      </c>
      <c r="AK175" s="38" t="str">
        <f>IF('query (10)'!AI175="","",TRIM('query (10)'!AI175))</f>
        <v/>
      </c>
      <c r="AL175" s="42">
        <f t="shared" si="10"/>
        <v>2025</v>
      </c>
      <c r="AM175" s="42" t="str">
        <f t="shared" si="11"/>
        <v>2025-11</v>
      </c>
      <c r="AN175" s="42" t="str">
        <f t="shared" ca="1" si="12"/>
        <v>ON_SCHEDULE</v>
      </c>
      <c r="AO175" s="42" t="str">
        <f t="shared" si="13"/>
        <v>GR-419 | SHAFT FRONT O.D.GRINDING MACHINE. | WP Grinding2 | SOLENOID VALVE | Time-based Maintenance | Mechanical | Inspection | Medium | Cleaning solenoid valve (G2) to cycle pm. | CLEANING SOLENOID VALVE | CLEANING SOLENOID VALVE | เจษฎา ผิวบาง</v>
      </c>
      <c r="AP175" s="42" t="str">
        <f>_xlfn.TEXTJOIN("; ",TRUE,IF(COUNTA('query (10)'!A175:AK175)&lt;=6,"NEAR_EMPTY_ROW",""),IF($K175="","MISSING_STATUS",""),IF(AND($K175="เสร็จสิ้น",$Z175=""),"DONE_NO_ACTUAL_DATE",""),IF(AND($I175="Condition-based Maintenance",$AH175=""),"CBM_NO_MEASUREMENT",""),IF(OR($X175="",$X175=0),"INVALID_PERIOD",""),IF(AND($AA175&lt;&gt;"",$AB175&lt;&gt;"",$AB175&lt;$AA175),"DATE_SEQUENCE_ERROR",""),IF(AND($AB175&lt;&gt;"",$AB175&gt;DATE(2030,12,31)),"DATE_OUTLIER",""),IF($C175="","MISSING_QRCODE",""),IF($J175="UNKNOWN","UNKNOWN_PM_TYPE",""),IF($L175="UNKNOWN","UNKNOWN_STATUS",""))</f>
        <v/>
      </c>
      <c r="AQ175" s="42" t="str">
        <f t="shared" si="14"/>
        <v>NO</v>
      </c>
    </row>
    <row r="176" spans="1:43" x14ac:dyDescent="0.3">
      <c r="A176" s="38">
        <f>IF('query (10)'!A176="","",'query (10)'!A176)</f>
        <v>228</v>
      </c>
      <c r="B176" s="38" t="str">
        <f>IF('query (10)'!B176="","",'query (10)'!B176)</f>
        <v/>
      </c>
      <c r="C176" s="38" t="str">
        <f>TRIM(UPPER('query (10)'!M176))</f>
        <v>GR-237</v>
      </c>
      <c r="D176" s="38" t="str">
        <f>TRIM(UPPER(IFERROR(_xlfn.TEXTBEFORE('query (10)'!L176,"("),'query (10)'!L176)))</f>
        <v>SHAFT REAR O.D. GRINDING M/C</v>
      </c>
      <c r="E176" s="38" t="str">
        <f>IFERROR(TRIM(UPPER(_xlfn.TEXTBEFORE(_xlfn.TEXTAFTER('query (10)'!L176,"("),")"))),"")</f>
        <v/>
      </c>
      <c r="F176" s="38" t="str">
        <f>TRIM('query (10)'!K176)</f>
        <v>WP Grinding2</v>
      </c>
      <c r="G176" s="38" t="str">
        <f>IF('query (10)'!J176="","",'query (10)'!J176)</f>
        <v>Solenoid valve</v>
      </c>
      <c r="H176" s="38" t="str">
        <f>TRIM(UPPER('query (10)'!J176))</f>
        <v>SOLENOID VALVE</v>
      </c>
      <c r="I176" s="38" t="str">
        <f>IF('query (10)'!F176="","",'query (10)'!F176)</f>
        <v>Time-based Maintenance</v>
      </c>
      <c r="J176" s="38" t="str">
        <f>IF('query (10)'!F176="","",IFERROR(INDEX(Cleaning_Rules!$B$14:$B$17,MATCH(TRIM('query (10)'!F176),Cleaning_Rules!$A$14:$A$17,0)),"UNKNOWN"))</f>
        <v>TBM</v>
      </c>
      <c r="K176" s="38" t="str">
        <f>IF('query (10)'!G176="","",'query (10)'!G176)</f>
        <v>แก้ไขแผน</v>
      </c>
      <c r="L176" s="38" t="str">
        <f>IF('query (10)'!G176="","MISSING",IFERROR(INDEX(Cleaning_Rules!$B$5:$B$10,MATCH(TRIM('query (10)'!G176),Cleaning_Rules!$A$5:$A$10,0)),"UNKNOWN"))</f>
        <v>PLAN_REVISED</v>
      </c>
      <c r="M176" s="38" t="str">
        <f>IF('query (10)'!I176="","",'query (10)'!I176)</f>
        <v>Mechanical</v>
      </c>
      <c r="N176" s="38" t="str">
        <f>IF('query (10)'!O176="","",'query (10)'!O176)</f>
        <v>Inspection</v>
      </c>
      <c r="O176" s="38" t="str">
        <f>IF('query (10)'!P176="","",'query (10)'!P176)</f>
        <v>Medium</v>
      </c>
      <c r="P176" s="38" t="str">
        <f>IF('query (10)'!N176="","",'query (10)'!N176)</f>
        <v>Cleaning solenoid valve (G2) to cycle pm.</v>
      </c>
      <c r="Q176" s="38" t="str">
        <f>TRIM('query (10)'!N176)</f>
        <v>Cleaning solenoid valve (G2) to cycle pm.</v>
      </c>
      <c r="R176" s="38" t="str">
        <f>TRIM(UPPER('query (10)'!R176))</f>
        <v>CLEANING SOLENOID VALVE</v>
      </c>
      <c r="S176" s="38" t="str">
        <f>TRIM(UPPER('query (10)'!S176))</f>
        <v>CLEANING SOLENOID VALVE</v>
      </c>
      <c r="T176" s="38" t="str">
        <f>IF('query (10)'!Q176="","",TRIM(UPPER('query (10)'!Q176)))</f>
        <v/>
      </c>
      <c r="U176" s="38" t="str">
        <f>IF('query (10)'!T176="","",'query (10)'!T176)</f>
        <v>1</v>
      </c>
      <c r="V176" s="39">
        <f>IF('query (10)'!T176="","",IFERROR(VALUE('query (10)'!T176),""))</f>
        <v>1</v>
      </c>
      <c r="W176" s="40">
        <f>IF('query (10)'!U176="","",'query (10)'!U176)</f>
        <v>0</v>
      </c>
      <c r="X176" s="39">
        <f>IF('query (10)'!V176="","",'query (10)'!V176)</f>
        <v>360</v>
      </c>
      <c r="Y176" s="41">
        <f>IF('query (10)'!W176="","",'query (10)'!W176)</f>
        <v>45989</v>
      </c>
      <c r="Z176" s="41" t="str">
        <f>IF('query (10)'!X176="","",'query (10)'!X176)</f>
        <v/>
      </c>
      <c r="AA176" s="41">
        <f>IF('query (10)'!Y176="","",'query (10)'!Y176)</f>
        <v>45989</v>
      </c>
      <c r="AB176" s="41">
        <f>IF('query (10)'!Z176="","",'query (10)'!Z176)</f>
        <v>46349</v>
      </c>
      <c r="AC176" s="38" t="str">
        <f>IF(OR('query (10)'!AA176="",COUNTIF(Cleaning_Rules!$A$21:$A$26,TRIM('query (10)'!AA176))&gt;0),"",TRIM('query (10)'!AA176))</f>
        <v/>
      </c>
      <c r="AD176" s="38" t="str">
        <f>IF('query (10)'!AB176="","",TRIM(IFERROR(_xlfn.TEXTBEFORE('query (10)'!AB176,"("),'query (10)'!AB176)))</f>
        <v/>
      </c>
      <c r="AE176" s="38" t="str">
        <f>IFERROR(LOWER(TRIM(_xlfn.TEXTBEFORE(_xlfn.TEXTAFTER('query (10)'!AB176,"("),")"))),"")</f>
        <v/>
      </c>
      <c r="AF176" s="38" t="str">
        <f>IF('query (10)'!AD176="","",TRIM('query (10)'!AD176))</f>
        <v>เจษฎา ผิวบาง</v>
      </c>
      <c r="AG176" s="38" t="str">
        <f>IF('query (10)'!AE176="","",TRIM('query (10)'!AE176))</f>
        <v>เจษฎา ผิวบาง</v>
      </c>
      <c r="AH176" s="38" t="str">
        <f>IF('query (10)'!AF176="","",IFERROR(VALUE('query (10)'!AF176),""))</f>
        <v/>
      </c>
      <c r="AI176" s="38" t="str">
        <f>IF('query (10)'!AG176="","",TRIM('query (10)'!AG176))</f>
        <v/>
      </c>
      <c r="AJ176" s="38" t="str">
        <f>IF('query (10)'!AH176="","",IFERROR(VALUE('query (10)'!AH176),""))</f>
        <v/>
      </c>
      <c r="AK176" s="38" t="str">
        <f>IF('query (10)'!AI176="","",TRIM('query (10)'!AI176))</f>
        <v/>
      </c>
      <c r="AL176" s="42">
        <f t="shared" si="10"/>
        <v>2025</v>
      </c>
      <c r="AM176" s="42" t="str">
        <f t="shared" si="11"/>
        <v>2025-11</v>
      </c>
      <c r="AN176" s="42" t="str">
        <f t="shared" ca="1" si="12"/>
        <v>ON_SCHEDULE</v>
      </c>
      <c r="AO176" s="42" t="str">
        <f t="shared" si="13"/>
        <v>GR-237 | SHAFT REAR O.D. GRINDING M/C | WP Grinding2 | SOLENOID VALVE | Time-based Maintenance | Mechanical | Inspection | Medium | Cleaning solenoid valve (G2) to cycle pm. | CLEANING SOLENOID VALVE | CLEANING SOLENOID VALVE | เจษฎา ผิวบาง</v>
      </c>
      <c r="AP176" s="42" t="str">
        <f>_xlfn.TEXTJOIN("; ",TRUE,IF(COUNTA('query (10)'!A176:AK176)&lt;=6,"NEAR_EMPTY_ROW",""),IF($K176="","MISSING_STATUS",""),IF(AND($K176="เสร็จสิ้น",$Z176=""),"DONE_NO_ACTUAL_DATE",""),IF(AND($I176="Condition-based Maintenance",$AH176=""),"CBM_NO_MEASUREMENT",""),IF(OR($X176="",$X176=0),"INVALID_PERIOD",""),IF(AND($AA176&lt;&gt;"",$AB176&lt;&gt;"",$AB176&lt;$AA176),"DATE_SEQUENCE_ERROR",""),IF(AND($AB176&lt;&gt;"",$AB176&gt;DATE(2030,12,31)),"DATE_OUTLIER",""),IF($C176="","MISSING_QRCODE",""),IF($J176="UNKNOWN","UNKNOWN_PM_TYPE",""),IF($L176="UNKNOWN","UNKNOWN_STATUS",""))</f>
        <v/>
      </c>
      <c r="AQ176" s="42" t="str">
        <f t="shared" si="14"/>
        <v>NO</v>
      </c>
    </row>
    <row r="177" spans="1:43" x14ac:dyDescent="0.3">
      <c r="A177" s="38">
        <f>IF('query (10)'!A177="","",'query (10)'!A177)</f>
        <v>229</v>
      </c>
      <c r="B177" s="38" t="str">
        <f>IF('query (10)'!B177="","",'query (10)'!B177)</f>
        <v/>
      </c>
      <c r="C177" s="38" t="str">
        <f>TRIM(UPPER('query (10)'!M177))</f>
        <v>GR-418</v>
      </c>
      <c r="D177" s="38" t="str">
        <f>TRIM(UPPER(IFERROR(_xlfn.TEXTBEFORE('query (10)'!L177,"("),'query (10)'!L177)))</f>
        <v>SHAFT RACEWAY GRINDING MACHINE.</v>
      </c>
      <c r="E177" s="38" t="str">
        <f>IFERROR(TRIM(UPPER(_xlfn.TEXTBEFORE(_xlfn.TEXTAFTER('query (10)'!L177,"("),")"))),"")</f>
        <v/>
      </c>
      <c r="F177" s="38" t="str">
        <f>TRIM('query (10)'!K177)</f>
        <v>WP Grinding2</v>
      </c>
      <c r="G177" s="38" t="str">
        <f>IF('query (10)'!J177="","",'query (10)'!J177)</f>
        <v>Solenoid valve</v>
      </c>
      <c r="H177" s="38" t="str">
        <f>TRIM(UPPER('query (10)'!J177))</f>
        <v>SOLENOID VALVE</v>
      </c>
      <c r="I177" s="38" t="str">
        <f>IF('query (10)'!F177="","",'query (10)'!F177)</f>
        <v>Time-based Maintenance</v>
      </c>
      <c r="J177" s="38" t="str">
        <f>IF('query (10)'!F177="","",IFERROR(INDEX(Cleaning_Rules!$B$14:$B$17,MATCH(TRIM('query (10)'!F177),Cleaning_Rules!$A$14:$A$17,0)),"UNKNOWN"))</f>
        <v>TBM</v>
      </c>
      <c r="K177" s="38" t="str">
        <f>IF('query (10)'!G177="","",'query (10)'!G177)</f>
        <v>แก้ไขแผน</v>
      </c>
      <c r="L177" s="38" t="str">
        <f>IF('query (10)'!G177="","MISSING",IFERROR(INDEX(Cleaning_Rules!$B$5:$B$10,MATCH(TRIM('query (10)'!G177),Cleaning_Rules!$A$5:$A$10,0)),"UNKNOWN"))</f>
        <v>PLAN_REVISED</v>
      </c>
      <c r="M177" s="38" t="str">
        <f>IF('query (10)'!I177="","",'query (10)'!I177)</f>
        <v>Mechanical</v>
      </c>
      <c r="N177" s="38" t="str">
        <f>IF('query (10)'!O177="","",'query (10)'!O177)</f>
        <v>Inspection</v>
      </c>
      <c r="O177" s="38" t="str">
        <f>IF('query (10)'!P177="","",'query (10)'!P177)</f>
        <v>Medium</v>
      </c>
      <c r="P177" s="38" t="str">
        <f>IF('query (10)'!N177="","",'query (10)'!N177)</f>
        <v>Cleaning solenoid valve (G2) to cycle pm.</v>
      </c>
      <c r="Q177" s="38" t="str">
        <f>TRIM('query (10)'!N177)</f>
        <v>Cleaning solenoid valve (G2) to cycle pm.</v>
      </c>
      <c r="R177" s="38" t="str">
        <f>TRIM(UPPER('query (10)'!R177))</f>
        <v>CLEANING SOLENOID VALVE</v>
      </c>
      <c r="S177" s="38" t="str">
        <f>TRIM(UPPER('query (10)'!S177))</f>
        <v>CLEANING SOLENOID VALVE</v>
      </c>
      <c r="T177" s="38" t="str">
        <f>IF('query (10)'!Q177="","",TRIM(UPPER('query (10)'!Q177)))</f>
        <v/>
      </c>
      <c r="U177" s="38" t="str">
        <f>IF('query (10)'!T177="","",'query (10)'!T177)</f>
        <v>1</v>
      </c>
      <c r="V177" s="39">
        <f>IF('query (10)'!T177="","",IFERROR(VALUE('query (10)'!T177),""))</f>
        <v>1</v>
      </c>
      <c r="W177" s="40">
        <f>IF('query (10)'!U177="","",'query (10)'!U177)</f>
        <v>0</v>
      </c>
      <c r="X177" s="39">
        <f>IF('query (10)'!V177="","",'query (10)'!V177)</f>
        <v>360</v>
      </c>
      <c r="Y177" s="41">
        <f>IF('query (10)'!W177="","",'query (10)'!W177)</f>
        <v>45989</v>
      </c>
      <c r="Z177" s="41" t="str">
        <f>IF('query (10)'!X177="","",'query (10)'!X177)</f>
        <v/>
      </c>
      <c r="AA177" s="41">
        <f>IF('query (10)'!Y177="","",'query (10)'!Y177)</f>
        <v>45989</v>
      </c>
      <c r="AB177" s="41">
        <f>IF('query (10)'!Z177="","",'query (10)'!Z177)</f>
        <v>46349</v>
      </c>
      <c r="AC177" s="38" t="str">
        <f>IF(OR('query (10)'!AA177="",COUNTIF(Cleaning_Rules!$A$21:$A$26,TRIM('query (10)'!AA177))&gt;0),"",TRIM('query (10)'!AA177))</f>
        <v/>
      </c>
      <c r="AD177" s="38" t="str">
        <f>IF('query (10)'!AB177="","",TRIM(IFERROR(_xlfn.TEXTBEFORE('query (10)'!AB177,"("),'query (10)'!AB177)))</f>
        <v/>
      </c>
      <c r="AE177" s="38" t="str">
        <f>IFERROR(LOWER(TRIM(_xlfn.TEXTBEFORE(_xlfn.TEXTAFTER('query (10)'!AB177,"("),")"))),"")</f>
        <v/>
      </c>
      <c r="AF177" s="38" t="str">
        <f>IF('query (10)'!AD177="","",TRIM('query (10)'!AD177))</f>
        <v>เจษฎา ผิวบาง</v>
      </c>
      <c r="AG177" s="38" t="str">
        <f>IF('query (10)'!AE177="","",TRIM('query (10)'!AE177))</f>
        <v>เจษฎา ผิวบาง</v>
      </c>
      <c r="AH177" s="38" t="str">
        <f>IF('query (10)'!AF177="","",IFERROR(VALUE('query (10)'!AF177),""))</f>
        <v/>
      </c>
      <c r="AI177" s="38" t="str">
        <f>IF('query (10)'!AG177="","",TRIM('query (10)'!AG177))</f>
        <v/>
      </c>
      <c r="AJ177" s="38" t="str">
        <f>IF('query (10)'!AH177="","",IFERROR(VALUE('query (10)'!AH177),""))</f>
        <v/>
      </c>
      <c r="AK177" s="38" t="str">
        <f>IF('query (10)'!AI177="","",TRIM('query (10)'!AI177))</f>
        <v/>
      </c>
      <c r="AL177" s="42">
        <f t="shared" si="10"/>
        <v>2025</v>
      </c>
      <c r="AM177" s="42" t="str">
        <f t="shared" si="11"/>
        <v>2025-11</v>
      </c>
      <c r="AN177" s="42" t="str">
        <f t="shared" ca="1" si="12"/>
        <v>ON_SCHEDULE</v>
      </c>
      <c r="AO177" s="42" t="str">
        <f t="shared" si="13"/>
        <v>GR-418 | SHAFT RACEWAY GRINDING MACHINE. | WP Grinding2 | SOLENOID VALVE | Time-based Maintenance | Mechanical | Inspection | Medium | Cleaning solenoid valve (G2) to cycle pm. | CLEANING SOLENOID VALVE | CLEANING SOLENOID VALVE | เจษฎา ผิวบาง</v>
      </c>
      <c r="AP177" s="42" t="str">
        <f>_xlfn.TEXTJOIN("; ",TRUE,IF(COUNTA('query (10)'!A177:AK177)&lt;=6,"NEAR_EMPTY_ROW",""),IF($K177="","MISSING_STATUS",""),IF(AND($K177="เสร็จสิ้น",$Z177=""),"DONE_NO_ACTUAL_DATE",""),IF(AND($I177="Condition-based Maintenance",$AH177=""),"CBM_NO_MEASUREMENT",""),IF(OR($X177="",$X177=0),"INVALID_PERIOD",""),IF(AND($AA177&lt;&gt;"",$AB177&lt;&gt;"",$AB177&lt;$AA177),"DATE_SEQUENCE_ERROR",""),IF(AND($AB177&lt;&gt;"",$AB177&gt;DATE(2030,12,31)),"DATE_OUTLIER",""),IF($C177="","MISSING_QRCODE",""),IF($J177="UNKNOWN","UNKNOWN_PM_TYPE",""),IF($L177="UNKNOWN","UNKNOWN_STATUS",""))</f>
        <v/>
      </c>
      <c r="AQ177" s="42" t="str">
        <f t="shared" si="14"/>
        <v>NO</v>
      </c>
    </row>
    <row r="178" spans="1:43" x14ac:dyDescent="0.3">
      <c r="A178" s="38">
        <f>IF('query (10)'!A178="","",'query (10)'!A178)</f>
        <v>230</v>
      </c>
      <c r="B178" s="38" t="str">
        <f>IF('query (10)'!B178="","",'query (10)'!B178)</f>
        <v/>
      </c>
      <c r="C178" s="38" t="str">
        <f>TRIM(UPPER('query (10)'!M178))</f>
        <v>WA-1019</v>
      </c>
      <c r="D178" s="38" t="str">
        <f>TRIM(UPPER(IFERROR(_xlfn.TEXTBEFORE('query (10)'!L178,"("),'query (10)'!L178)))</f>
        <v>PART WASHING M/C</v>
      </c>
      <c r="E178" s="38" t="str">
        <f>IFERROR(TRIM(UPPER(_xlfn.TEXTBEFORE(_xlfn.TEXTAFTER('query (10)'!L178,"("),")"))),"")</f>
        <v/>
      </c>
      <c r="F178" s="38" t="str">
        <f>TRIM('query (10)'!K178)</f>
        <v>WP Grinding2</v>
      </c>
      <c r="G178" s="38" t="str">
        <f>IF('query (10)'!J178="","",'query (10)'!J178)</f>
        <v>Solenoid valve</v>
      </c>
      <c r="H178" s="38" t="str">
        <f>TRIM(UPPER('query (10)'!J178))</f>
        <v>SOLENOID VALVE</v>
      </c>
      <c r="I178" s="38" t="str">
        <f>IF('query (10)'!F178="","",'query (10)'!F178)</f>
        <v>Time-based Maintenance</v>
      </c>
      <c r="J178" s="38" t="str">
        <f>IF('query (10)'!F178="","",IFERROR(INDEX(Cleaning_Rules!$B$14:$B$17,MATCH(TRIM('query (10)'!F178),Cleaning_Rules!$A$14:$A$17,0)),"UNKNOWN"))</f>
        <v>TBM</v>
      </c>
      <c r="K178" s="38" t="str">
        <f>IF('query (10)'!G178="","",'query (10)'!G178)</f>
        <v>แก้ไขแผน</v>
      </c>
      <c r="L178" s="38" t="str">
        <f>IF('query (10)'!G178="","MISSING",IFERROR(INDEX(Cleaning_Rules!$B$5:$B$10,MATCH(TRIM('query (10)'!G178),Cleaning_Rules!$A$5:$A$10,0)),"UNKNOWN"))</f>
        <v>PLAN_REVISED</v>
      </c>
      <c r="M178" s="38" t="str">
        <f>IF('query (10)'!I178="","",'query (10)'!I178)</f>
        <v>Mechanical</v>
      </c>
      <c r="N178" s="38" t="str">
        <f>IF('query (10)'!O178="","",'query (10)'!O178)</f>
        <v>Inspection</v>
      </c>
      <c r="O178" s="38" t="str">
        <f>IF('query (10)'!P178="","",'query (10)'!P178)</f>
        <v>Medium</v>
      </c>
      <c r="P178" s="38" t="str">
        <f>IF('query (10)'!N178="","",'query (10)'!N178)</f>
        <v>Cleaning solenoid valve (G2) to cycle pm.</v>
      </c>
      <c r="Q178" s="38" t="str">
        <f>TRIM('query (10)'!N178)</f>
        <v>Cleaning solenoid valve (G2) to cycle pm.</v>
      </c>
      <c r="R178" s="38" t="str">
        <f>TRIM(UPPER('query (10)'!R178))</f>
        <v>CLEANING SOLENOID VALVE</v>
      </c>
      <c r="S178" s="38" t="str">
        <f>TRIM(UPPER('query (10)'!S178))</f>
        <v>CLEANING SOLENOID VALVE</v>
      </c>
      <c r="T178" s="38" t="str">
        <f>IF('query (10)'!Q178="","",TRIM(UPPER('query (10)'!Q178)))</f>
        <v/>
      </c>
      <c r="U178" s="38" t="str">
        <f>IF('query (10)'!T178="","",'query (10)'!T178)</f>
        <v>1</v>
      </c>
      <c r="V178" s="39">
        <f>IF('query (10)'!T178="","",IFERROR(VALUE('query (10)'!T178),""))</f>
        <v>1</v>
      </c>
      <c r="W178" s="40">
        <f>IF('query (10)'!U178="","",'query (10)'!U178)</f>
        <v>0</v>
      </c>
      <c r="X178" s="39">
        <f>IF('query (10)'!V178="","",'query (10)'!V178)</f>
        <v>360</v>
      </c>
      <c r="Y178" s="41">
        <f>IF('query (10)'!W178="","",'query (10)'!W178)</f>
        <v>45989</v>
      </c>
      <c r="Z178" s="41" t="str">
        <f>IF('query (10)'!X178="","",'query (10)'!X178)</f>
        <v/>
      </c>
      <c r="AA178" s="41">
        <f>IF('query (10)'!Y178="","",'query (10)'!Y178)</f>
        <v>45989</v>
      </c>
      <c r="AB178" s="41">
        <f>IF('query (10)'!Z178="","",'query (10)'!Z178)</f>
        <v>46349</v>
      </c>
      <c r="AC178" s="38" t="str">
        <f>IF(OR('query (10)'!AA178="",COUNTIF(Cleaning_Rules!$A$21:$A$26,TRIM('query (10)'!AA178))&gt;0),"",TRIM('query (10)'!AA178))</f>
        <v/>
      </c>
      <c r="AD178" s="38" t="str">
        <f>IF('query (10)'!AB178="","",TRIM(IFERROR(_xlfn.TEXTBEFORE('query (10)'!AB178,"("),'query (10)'!AB178)))</f>
        <v/>
      </c>
      <c r="AE178" s="38" t="str">
        <f>IFERROR(LOWER(TRIM(_xlfn.TEXTBEFORE(_xlfn.TEXTAFTER('query (10)'!AB178,"("),")"))),"")</f>
        <v/>
      </c>
      <c r="AF178" s="38" t="str">
        <f>IF('query (10)'!AD178="","",TRIM('query (10)'!AD178))</f>
        <v>เจษฎา ผิวบาง</v>
      </c>
      <c r="AG178" s="38" t="str">
        <f>IF('query (10)'!AE178="","",TRIM('query (10)'!AE178))</f>
        <v>เจษฎา ผิวบาง</v>
      </c>
      <c r="AH178" s="38" t="str">
        <f>IF('query (10)'!AF178="","",IFERROR(VALUE('query (10)'!AF178),""))</f>
        <v/>
      </c>
      <c r="AI178" s="38" t="str">
        <f>IF('query (10)'!AG178="","",TRIM('query (10)'!AG178))</f>
        <v/>
      </c>
      <c r="AJ178" s="38" t="str">
        <f>IF('query (10)'!AH178="","",IFERROR(VALUE('query (10)'!AH178),""))</f>
        <v/>
      </c>
      <c r="AK178" s="38" t="str">
        <f>IF('query (10)'!AI178="","",TRIM('query (10)'!AI178))</f>
        <v/>
      </c>
      <c r="AL178" s="42">
        <f t="shared" si="10"/>
        <v>2025</v>
      </c>
      <c r="AM178" s="42" t="str">
        <f t="shared" si="11"/>
        <v>2025-11</v>
      </c>
      <c r="AN178" s="42" t="str">
        <f t="shared" ca="1" si="12"/>
        <v>ON_SCHEDULE</v>
      </c>
      <c r="AO178" s="42" t="str">
        <f t="shared" si="13"/>
        <v>WA-1019 | PART WASHING M/C | WP Grinding2 | SOLENOID VALVE | Time-based Maintenance | Mechanical | Inspection | Medium | Cleaning solenoid valve (G2) to cycle pm. | CLEANING SOLENOID VALVE | CLEANING SOLENOID VALVE | เจษฎา ผิวบาง</v>
      </c>
      <c r="AP178" s="42" t="str">
        <f>_xlfn.TEXTJOIN("; ",TRUE,IF(COUNTA('query (10)'!A178:AK178)&lt;=6,"NEAR_EMPTY_ROW",""),IF($K178="","MISSING_STATUS",""),IF(AND($K178="เสร็จสิ้น",$Z178=""),"DONE_NO_ACTUAL_DATE",""),IF(AND($I178="Condition-based Maintenance",$AH178=""),"CBM_NO_MEASUREMENT",""),IF(OR($X178="",$X178=0),"INVALID_PERIOD",""),IF(AND($AA178&lt;&gt;"",$AB178&lt;&gt;"",$AB178&lt;$AA178),"DATE_SEQUENCE_ERROR",""),IF(AND($AB178&lt;&gt;"",$AB178&gt;DATE(2030,12,31)),"DATE_OUTLIER",""),IF($C178="","MISSING_QRCODE",""),IF($J178="UNKNOWN","UNKNOWN_PM_TYPE",""),IF($L178="UNKNOWN","UNKNOWN_STATUS",""))</f>
        <v/>
      </c>
      <c r="AQ178" s="42" t="str">
        <f t="shared" si="14"/>
        <v>NO</v>
      </c>
    </row>
    <row r="179" spans="1:43" x14ac:dyDescent="0.3">
      <c r="A179" s="38">
        <f>IF('query (10)'!A179="","",'query (10)'!A179)</f>
        <v>231</v>
      </c>
      <c r="B179" s="38" t="str">
        <f>IF('query (10)'!B179="","",'query (10)'!B179)</f>
        <v/>
      </c>
      <c r="C179" s="38" t="str">
        <f>TRIM(UPPER('query (10)'!M179))</f>
        <v>GR-922</v>
      </c>
      <c r="D179" s="38" t="str">
        <f>TRIM(UPPER(IFERROR(_xlfn.TEXTBEFORE('query (10)'!L179,"("),'query (10)'!L179)))</f>
        <v>OUTER RING RACEWAY GRINDING M/C</v>
      </c>
      <c r="E179" s="38" t="str">
        <f>IFERROR(TRIM(UPPER(_xlfn.TEXTBEFORE(_xlfn.TEXTAFTER('query (10)'!L179,"("),")"))),"")</f>
        <v/>
      </c>
      <c r="F179" s="38" t="str">
        <f>TRIM('query (10)'!K179)</f>
        <v>WP Grinding3</v>
      </c>
      <c r="G179" s="38" t="str">
        <f>IF('query (10)'!J179="","",'query (10)'!J179)</f>
        <v>Solenoid valve</v>
      </c>
      <c r="H179" s="38" t="str">
        <f>TRIM(UPPER('query (10)'!J179))</f>
        <v>SOLENOID VALVE</v>
      </c>
      <c r="I179" s="38" t="str">
        <f>IF('query (10)'!F179="","",'query (10)'!F179)</f>
        <v>Time-based Maintenance</v>
      </c>
      <c r="J179" s="38" t="str">
        <f>IF('query (10)'!F179="","",IFERROR(INDEX(Cleaning_Rules!$B$14:$B$17,MATCH(TRIM('query (10)'!F179),Cleaning_Rules!$A$14:$A$17,0)),"UNKNOWN"))</f>
        <v>TBM</v>
      </c>
      <c r="K179" s="38" t="str">
        <f>IF('query (10)'!G179="","",'query (10)'!G179)</f>
        <v>แก้ไขแผน</v>
      </c>
      <c r="L179" s="38" t="str">
        <f>IF('query (10)'!G179="","MISSING",IFERROR(INDEX(Cleaning_Rules!$B$5:$B$10,MATCH(TRIM('query (10)'!G179),Cleaning_Rules!$A$5:$A$10,0)),"UNKNOWN"))</f>
        <v>PLAN_REVISED</v>
      </c>
      <c r="M179" s="38" t="str">
        <f>IF('query (10)'!I179="","",'query (10)'!I179)</f>
        <v>Mechanical</v>
      </c>
      <c r="N179" s="38" t="str">
        <f>IF('query (10)'!O179="","",'query (10)'!O179)</f>
        <v>Cleaning</v>
      </c>
      <c r="O179" s="38" t="str">
        <f>IF('query (10)'!P179="","",'query (10)'!P179)</f>
        <v>Medium</v>
      </c>
      <c r="P179" s="38" t="str">
        <f>IF('query (10)'!N179="","",'query (10)'!N179)</f>
        <v>Cleaning solenoid valve (G2) to cycle pm.</v>
      </c>
      <c r="Q179" s="38" t="str">
        <f>TRIM('query (10)'!N179)</f>
        <v>Cleaning solenoid valve (G2) to cycle pm.</v>
      </c>
      <c r="R179" s="38" t="str">
        <f>TRIM(UPPER('query (10)'!R179))</f>
        <v>CLEANING SOLENOID VALVE</v>
      </c>
      <c r="S179" s="38" t="str">
        <f>TRIM(UPPER('query (10)'!S179))</f>
        <v>CLEANING SOLENOID VALVE</v>
      </c>
      <c r="T179" s="38" t="str">
        <f>IF('query (10)'!Q179="","",TRIM(UPPER('query (10)'!Q179)))</f>
        <v/>
      </c>
      <c r="U179" s="38" t="str">
        <f>IF('query (10)'!T179="","",'query (10)'!T179)</f>
        <v>1</v>
      </c>
      <c r="V179" s="39">
        <f>IF('query (10)'!T179="","",IFERROR(VALUE('query (10)'!T179),""))</f>
        <v>1</v>
      </c>
      <c r="W179" s="40">
        <f>IF('query (10)'!U179="","",'query (10)'!U179)</f>
        <v>0</v>
      </c>
      <c r="X179" s="39">
        <f>IF('query (10)'!V179="","",'query (10)'!V179)</f>
        <v>360</v>
      </c>
      <c r="Y179" s="41">
        <f>IF('query (10)'!W179="","",'query (10)'!W179)</f>
        <v>45990</v>
      </c>
      <c r="Z179" s="41" t="str">
        <f>IF('query (10)'!X179="","",'query (10)'!X179)</f>
        <v/>
      </c>
      <c r="AA179" s="41">
        <f>IF('query (10)'!Y179="","",'query (10)'!Y179)</f>
        <v>45990</v>
      </c>
      <c r="AB179" s="41">
        <f>IF('query (10)'!Z179="","",'query (10)'!Z179)</f>
        <v>46350</v>
      </c>
      <c r="AC179" s="38" t="str">
        <f>IF(OR('query (10)'!AA179="",COUNTIF(Cleaning_Rules!$A$21:$A$26,TRIM('query (10)'!AA179))&gt;0),"",TRIM('query (10)'!AA179))</f>
        <v/>
      </c>
      <c r="AD179" s="38" t="str">
        <f>IF('query (10)'!AB179="","",TRIM(IFERROR(_xlfn.TEXTBEFORE('query (10)'!AB179,"("),'query (10)'!AB179)))</f>
        <v/>
      </c>
      <c r="AE179" s="38" t="str">
        <f>IFERROR(LOWER(TRIM(_xlfn.TEXTBEFORE(_xlfn.TEXTAFTER('query (10)'!AB179,"("),")"))),"")</f>
        <v/>
      </c>
      <c r="AF179" s="38" t="str">
        <f>IF('query (10)'!AD179="","",TRIM('query (10)'!AD179))</f>
        <v>เจษฎา ผิวบาง</v>
      </c>
      <c r="AG179" s="38" t="str">
        <f>IF('query (10)'!AE179="","",TRIM('query (10)'!AE179))</f>
        <v>เจษฎา ผิวบาง</v>
      </c>
      <c r="AH179" s="38" t="str">
        <f>IF('query (10)'!AF179="","",IFERROR(VALUE('query (10)'!AF179),""))</f>
        <v/>
      </c>
      <c r="AI179" s="38" t="str">
        <f>IF('query (10)'!AG179="","",TRIM('query (10)'!AG179))</f>
        <v/>
      </c>
      <c r="AJ179" s="38" t="str">
        <f>IF('query (10)'!AH179="","",IFERROR(VALUE('query (10)'!AH179),""))</f>
        <v/>
      </c>
      <c r="AK179" s="38" t="str">
        <f>IF('query (10)'!AI179="","",TRIM('query (10)'!AI179))</f>
        <v/>
      </c>
      <c r="AL179" s="42">
        <f t="shared" si="10"/>
        <v>2025</v>
      </c>
      <c r="AM179" s="42" t="str">
        <f t="shared" si="11"/>
        <v>2025-11</v>
      </c>
      <c r="AN179" s="42" t="str">
        <f t="shared" ca="1" si="12"/>
        <v>ON_SCHEDULE</v>
      </c>
      <c r="AO179" s="42" t="str">
        <f t="shared" si="13"/>
        <v>GR-922 | OUTER RING RACEWAY GRINDING M/C | WP Grinding3 | SOLENOID VALVE | Time-based Maintenance | Mechanical | Cleaning | Medium | Cleaning solenoid valve (G2) to cycle pm. | CLEANING SOLENOID VALVE | CLEANING SOLENOID VALVE | เจษฎา ผิวบาง</v>
      </c>
      <c r="AP179" s="42" t="str">
        <f>_xlfn.TEXTJOIN("; ",TRUE,IF(COUNTA('query (10)'!A179:AK179)&lt;=6,"NEAR_EMPTY_ROW",""),IF($K179="","MISSING_STATUS",""),IF(AND($K179="เสร็จสิ้น",$Z179=""),"DONE_NO_ACTUAL_DATE",""),IF(AND($I179="Condition-based Maintenance",$AH179=""),"CBM_NO_MEASUREMENT",""),IF(OR($X179="",$X179=0),"INVALID_PERIOD",""),IF(AND($AA179&lt;&gt;"",$AB179&lt;&gt;"",$AB179&lt;$AA179),"DATE_SEQUENCE_ERROR",""),IF(AND($AB179&lt;&gt;"",$AB179&gt;DATE(2030,12,31)),"DATE_OUTLIER",""),IF($C179="","MISSING_QRCODE",""),IF($J179="UNKNOWN","UNKNOWN_PM_TYPE",""),IF($L179="UNKNOWN","UNKNOWN_STATUS",""))</f>
        <v/>
      </c>
      <c r="AQ179" s="42" t="str">
        <f t="shared" si="14"/>
        <v>NO</v>
      </c>
    </row>
    <row r="180" spans="1:43" x14ac:dyDescent="0.3">
      <c r="A180" s="38">
        <f>IF('query (10)'!A180="","",'query (10)'!A180)</f>
        <v>232</v>
      </c>
      <c r="B180" s="38" t="str">
        <f>IF('query (10)'!B180="","",'query (10)'!B180)</f>
        <v/>
      </c>
      <c r="C180" s="38" t="str">
        <f>TRIM(UPPER('query (10)'!M180))</f>
        <v>GR-918</v>
      </c>
      <c r="D180" s="38" t="str">
        <f>TRIM(UPPER(IFERROR(_xlfn.TEXTBEFORE('query (10)'!L180,"("),'query (10)'!L180)))</f>
        <v>SHAFT OUTER DAIMETER GRINDING M/C</v>
      </c>
      <c r="E180" s="38" t="str">
        <f>IFERROR(TRIM(UPPER(_xlfn.TEXTBEFORE(_xlfn.TEXTAFTER('query (10)'!L180,"("),")"))),"")</f>
        <v/>
      </c>
      <c r="F180" s="38" t="str">
        <f>TRIM('query (10)'!K180)</f>
        <v>WP Grinding3</v>
      </c>
      <c r="G180" s="38" t="str">
        <f>IF('query (10)'!J180="","",'query (10)'!J180)</f>
        <v>Solenoid valve</v>
      </c>
      <c r="H180" s="38" t="str">
        <f>TRIM(UPPER('query (10)'!J180))</f>
        <v>SOLENOID VALVE</v>
      </c>
      <c r="I180" s="38" t="str">
        <f>IF('query (10)'!F180="","",'query (10)'!F180)</f>
        <v>Time-based Maintenance</v>
      </c>
      <c r="J180" s="38" t="str">
        <f>IF('query (10)'!F180="","",IFERROR(INDEX(Cleaning_Rules!$B$14:$B$17,MATCH(TRIM('query (10)'!F180),Cleaning_Rules!$A$14:$A$17,0)),"UNKNOWN"))</f>
        <v>TBM</v>
      </c>
      <c r="K180" s="38" t="str">
        <f>IF('query (10)'!G180="","",'query (10)'!G180)</f>
        <v>แก้ไขแผน</v>
      </c>
      <c r="L180" s="38" t="str">
        <f>IF('query (10)'!G180="","MISSING",IFERROR(INDEX(Cleaning_Rules!$B$5:$B$10,MATCH(TRIM('query (10)'!G180),Cleaning_Rules!$A$5:$A$10,0)),"UNKNOWN"))</f>
        <v>PLAN_REVISED</v>
      </c>
      <c r="M180" s="38" t="str">
        <f>IF('query (10)'!I180="","",'query (10)'!I180)</f>
        <v>Mechanical</v>
      </c>
      <c r="N180" s="38" t="str">
        <f>IF('query (10)'!O180="","",'query (10)'!O180)</f>
        <v>Cleaning</v>
      </c>
      <c r="O180" s="38" t="str">
        <f>IF('query (10)'!P180="","",'query (10)'!P180)</f>
        <v>Medium</v>
      </c>
      <c r="P180" s="38" t="str">
        <f>IF('query (10)'!N180="","",'query (10)'!N180)</f>
        <v>Cleaning solenoid valve (G2) to cycle pm.</v>
      </c>
      <c r="Q180" s="38" t="str">
        <f>TRIM('query (10)'!N180)</f>
        <v>Cleaning solenoid valve (G2) to cycle pm.</v>
      </c>
      <c r="R180" s="38" t="str">
        <f>TRIM(UPPER('query (10)'!R180))</f>
        <v>CLEANING SOLENOID VALVE</v>
      </c>
      <c r="S180" s="38" t="str">
        <f>TRIM(UPPER('query (10)'!S180))</f>
        <v>CLEANING SOLENOID VALVE</v>
      </c>
      <c r="T180" s="38" t="str">
        <f>IF('query (10)'!Q180="","",TRIM(UPPER('query (10)'!Q180)))</f>
        <v/>
      </c>
      <c r="U180" s="38" t="str">
        <f>IF('query (10)'!T180="","",'query (10)'!T180)</f>
        <v>1</v>
      </c>
      <c r="V180" s="39">
        <f>IF('query (10)'!T180="","",IFERROR(VALUE('query (10)'!T180),""))</f>
        <v>1</v>
      </c>
      <c r="W180" s="40">
        <f>IF('query (10)'!U180="","",'query (10)'!U180)</f>
        <v>0</v>
      </c>
      <c r="X180" s="39">
        <f>IF('query (10)'!V180="","",'query (10)'!V180)</f>
        <v>360</v>
      </c>
      <c r="Y180" s="41">
        <f>IF('query (10)'!W180="","",'query (10)'!W180)</f>
        <v>45990</v>
      </c>
      <c r="Z180" s="41" t="str">
        <f>IF('query (10)'!X180="","",'query (10)'!X180)</f>
        <v/>
      </c>
      <c r="AA180" s="41">
        <f>IF('query (10)'!Y180="","",'query (10)'!Y180)</f>
        <v>45990</v>
      </c>
      <c r="AB180" s="41">
        <f>IF('query (10)'!Z180="","",'query (10)'!Z180)</f>
        <v>46350</v>
      </c>
      <c r="AC180" s="38" t="str">
        <f>IF(OR('query (10)'!AA180="",COUNTIF(Cleaning_Rules!$A$21:$A$26,TRIM('query (10)'!AA180))&gt;0),"",TRIM('query (10)'!AA180))</f>
        <v/>
      </c>
      <c r="AD180" s="38" t="str">
        <f>IF('query (10)'!AB180="","",TRIM(IFERROR(_xlfn.TEXTBEFORE('query (10)'!AB180,"("),'query (10)'!AB180)))</f>
        <v/>
      </c>
      <c r="AE180" s="38" t="str">
        <f>IFERROR(LOWER(TRIM(_xlfn.TEXTBEFORE(_xlfn.TEXTAFTER('query (10)'!AB180,"("),")"))),"")</f>
        <v/>
      </c>
      <c r="AF180" s="38" t="str">
        <f>IF('query (10)'!AD180="","",TRIM('query (10)'!AD180))</f>
        <v>เจษฎา ผิวบาง</v>
      </c>
      <c r="AG180" s="38" t="str">
        <f>IF('query (10)'!AE180="","",TRIM('query (10)'!AE180))</f>
        <v>เจษฎา ผิวบาง</v>
      </c>
      <c r="AH180" s="38" t="str">
        <f>IF('query (10)'!AF180="","",IFERROR(VALUE('query (10)'!AF180),""))</f>
        <v/>
      </c>
      <c r="AI180" s="38" t="str">
        <f>IF('query (10)'!AG180="","",TRIM('query (10)'!AG180))</f>
        <v/>
      </c>
      <c r="AJ180" s="38" t="str">
        <f>IF('query (10)'!AH180="","",IFERROR(VALUE('query (10)'!AH180),""))</f>
        <v/>
      </c>
      <c r="AK180" s="38" t="str">
        <f>IF('query (10)'!AI180="","",TRIM('query (10)'!AI180))</f>
        <v/>
      </c>
      <c r="AL180" s="42">
        <f t="shared" si="10"/>
        <v>2025</v>
      </c>
      <c r="AM180" s="42" t="str">
        <f t="shared" si="11"/>
        <v>2025-11</v>
      </c>
      <c r="AN180" s="42" t="str">
        <f t="shared" ca="1" si="12"/>
        <v>ON_SCHEDULE</v>
      </c>
      <c r="AO180" s="42" t="str">
        <f t="shared" si="13"/>
        <v>GR-918 | SHAFT OUTER DAIMETER GRINDING M/C | WP Grinding3 | SOLENOID VALVE | Time-based Maintenance | Mechanical | Cleaning | Medium | Cleaning solenoid valve (G2) to cycle pm. | CLEANING SOLENOID VALVE | CLEANING SOLENOID VALVE | เจษฎา ผิวบาง</v>
      </c>
      <c r="AP180" s="42" t="str">
        <f>_xlfn.TEXTJOIN("; ",TRUE,IF(COUNTA('query (10)'!A180:AK180)&lt;=6,"NEAR_EMPTY_ROW",""),IF($K180="","MISSING_STATUS",""),IF(AND($K180="เสร็จสิ้น",$Z180=""),"DONE_NO_ACTUAL_DATE",""),IF(AND($I180="Condition-based Maintenance",$AH180=""),"CBM_NO_MEASUREMENT",""),IF(OR($X180="",$X180=0),"INVALID_PERIOD",""),IF(AND($AA180&lt;&gt;"",$AB180&lt;&gt;"",$AB180&lt;$AA180),"DATE_SEQUENCE_ERROR",""),IF(AND($AB180&lt;&gt;"",$AB180&gt;DATE(2030,12,31)),"DATE_OUTLIER",""),IF($C180="","MISSING_QRCODE",""),IF($J180="UNKNOWN","UNKNOWN_PM_TYPE",""),IF($L180="UNKNOWN","UNKNOWN_STATUS",""))</f>
        <v/>
      </c>
      <c r="AQ180" s="42" t="str">
        <f t="shared" si="14"/>
        <v>NO</v>
      </c>
    </row>
    <row r="181" spans="1:43" x14ac:dyDescent="0.3">
      <c r="A181" s="38">
        <f>IF('query (10)'!A181="","",'query (10)'!A181)</f>
        <v>233</v>
      </c>
      <c r="B181" s="38" t="str">
        <f>IF('query (10)'!B181="","",'query (10)'!B181)</f>
        <v/>
      </c>
      <c r="C181" s="38" t="str">
        <f>TRIM(UPPER('query (10)'!M181))</f>
        <v>GR-919</v>
      </c>
      <c r="D181" s="38" t="str">
        <f>TRIM(UPPER(IFERROR(_xlfn.TEXTBEFORE('query (10)'!L181,"("),'query (10)'!L181)))</f>
        <v>SHAFT RACEWAY GRINDING M/C</v>
      </c>
      <c r="E181" s="38" t="str">
        <f>IFERROR(TRIM(UPPER(_xlfn.TEXTBEFORE(_xlfn.TEXTAFTER('query (10)'!L181,"("),")"))),"")</f>
        <v/>
      </c>
      <c r="F181" s="38" t="str">
        <f>TRIM('query (10)'!K181)</f>
        <v>WP Grinding3</v>
      </c>
      <c r="G181" s="38" t="str">
        <f>IF('query (10)'!J181="","",'query (10)'!J181)</f>
        <v>Solenoid valve</v>
      </c>
      <c r="H181" s="38" t="str">
        <f>TRIM(UPPER('query (10)'!J181))</f>
        <v>SOLENOID VALVE</v>
      </c>
      <c r="I181" s="38" t="str">
        <f>IF('query (10)'!F181="","",'query (10)'!F181)</f>
        <v>Time-based Maintenance</v>
      </c>
      <c r="J181" s="38" t="str">
        <f>IF('query (10)'!F181="","",IFERROR(INDEX(Cleaning_Rules!$B$14:$B$17,MATCH(TRIM('query (10)'!F181),Cleaning_Rules!$A$14:$A$17,0)),"UNKNOWN"))</f>
        <v>TBM</v>
      </c>
      <c r="K181" s="38" t="str">
        <f>IF('query (10)'!G181="","",'query (10)'!G181)</f>
        <v>แก้ไขแผน</v>
      </c>
      <c r="L181" s="38" t="str">
        <f>IF('query (10)'!G181="","MISSING",IFERROR(INDEX(Cleaning_Rules!$B$5:$B$10,MATCH(TRIM('query (10)'!G181),Cleaning_Rules!$A$5:$A$10,0)),"UNKNOWN"))</f>
        <v>PLAN_REVISED</v>
      </c>
      <c r="M181" s="38" t="str">
        <f>IF('query (10)'!I181="","",'query (10)'!I181)</f>
        <v>Mechanical</v>
      </c>
      <c r="N181" s="38" t="str">
        <f>IF('query (10)'!O181="","",'query (10)'!O181)</f>
        <v>Cleaning</v>
      </c>
      <c r="O181" s="38" t="str">
        <f>IF('query (10)'!P181="","",'query (10)'!P181)</f>
        <v>Medium</v>
      </c>
      <c r="P181" s="38" t="str">
        <f>IF('query (10)'!N181="","",'query (10)'!N181)</f>
        <v>Cleaning solenoid valve (G2) to cycle pm.</v>
      </c>
      <c r="Q181" s="38" t="str">
        <f>TRIM('query (10)'!N181)</f>
        <v>Cleaning solenoid valve (G2) to cycle pm.</v>
      </c>
      <c r="R181" s="38" t="str">
        <f>TRIM(UPPER('query (10)'!R181))</f>
        <v>CLEANING SOLENOID VALVE</v>
      </c>
      <c r="S181" s="38" t="str">
        <f>TRIM(UPPER('query (10)'!S181))</f>
        <v>CLEANING SOLENOID VALVE</v>
      </c>
      <c r="T181" s="38" t="str">
        <f>IF('query (10)'!Q181="","",TRIM(UPPER('query (10)'!Q181)))</f>
        <v/>
      </c>
      <c r="U181" s="38" t="str">
        <f>IF('query (10)'!T181="","",'query (10)'!T181)</f>
        <v>1</v>
      </c>
      <c r="V181" s="39">
        <f>IF('query (10)'!T181="","",IFERROR(VALUE('query (10)'!T181),""))</f>
        <v>1</v>
      </c>
      <c r="W181" s="40">
        <f>IF('query (10)'!U181="","",'query (10)'!U181)</f>
        <v>0</v>
      </c>
      <c r="X181" s="39">
        <f>IF('query (10)'!V181="","",'query (10)'!V181)</f>
        <v>360</v>
      </c>
      <c r="Y181" s="41">
        <f>IF('query (10)'!W181="","",'query (10)'!W181)</f>
        <v>45990</v>
      </c>
      <c r="Z181" s="41" t="str">
        <f>IF('query (10)'!X181="","",'query (10)'!X181)</f>
        <v/>
      </c>
      <c r="AA181" s="41">
        <f>IF('query (10)'!Y181="","",'query (10)'!Y181)</f>
        <v>45990</v>
      </c>
      <c r="AB181" s="41">
        <f>IF('query (10)'!Z181="","",'query (10)'!Z181)</f>
        <v>46350</v>
      </c>
      <c r="AC181" s="38" t="str">
        <f>IF(OR('query (10)'!AA181="",COUNTIF(Cleaning_Rules!$A$21:$A$26,TRIM('query (10)'!AA181))&gt;0),"",TRIM('query (10)'!AA181))</f>
        <v/>
      </c>
      <c r="AD181" s="38" t="str">
        <f>IF('query (10)'!AB181="","",TRIM(IFERROR(_xlfn.TEXTBEFORE('query (10)'!AB181,"("),'query (10)'!AB181)))</f>
        <v/>
      </c>
      <c r="AE181" s="38" t="str">
        <f>IFERROR(LOWER(TRIM(_xlfn.TEXTBEFORE(_xlfn.TEXTAFTER('query (10)'!AB181,"("),")"))),"")</f>
        <v/>
      </c>
      <c r="AF181" s="38" t="str">
        <f>IF('query (10)'!AD181="","",TRIM('query (10)'!AD181))</f>
        <v>เจษฎา ผิวบาง</v>
      </c>
      <c r="AG181" s="38" t="str">
        <f>IF('query (10)'!AE181="","",TRIM('query (10)'!AE181))</f>
        <v>เจษฎา ผิวบาง</v>
      </c>
      <c r="AH181" s="38" t="str">
        <f>IF('query (10)'!AF181="","",IFERROR(VALUE('query (10)'!AF181),""))</f>
        <v/>
      </c>
      <c r="AI181" s="38" t="str">
        <f>IF('query (10)'!AG181="","",TRIM('query (10)'!AG181))</f>
        <v/>
      </c>
      <c r="AJ181" s="38" t="str">
        <f>IF('query (10)'!AH181="","",IFERROR(VALUE('query (10)'!AH181),""))</f>
        <v/>
      </c>
      <c r="AK181" s="38" t="str">
        <f>IF('query (10)'!AI181="","",TRIM('query (10)'!AI181))</f>
        <v/>
      </c>
      <c r="AL181" s="42">
        <f t="shared" si="10"/>
        <v>2025</v>
      </c>
      <c r="AM181" s="42" t="str">
        <f t="shared" si="11"/>
        <v>2025-11</v>
      </c>
      <c r="AN181" s="42" t="str">
        <f t="shared" ca="1" si="12"/>
        <v>ON_SCHEDULE</v>
      </c>
      <c r="AO181" s="42" t="str">
        <f t="shared" si="13"/>
        <v>GR-919 | SHAFT RACEWAY GRINDING M/C | WP Grinding3 | SOLENOID VALVE | Time-based Maintenance | Mechanical | Cleaning | Medium | Cleaning solenoid valve (G2) to cycle pm. | CLEANING SOLENOID VALVE | CLEANING SOLENOID VALVE | เจษฎา ผิวบาง</v>
      </c>
      <c r="AP181" s="42" t="str">
        <f>_xlfn.TEXTJOIN("; ",TRUE,IF(COUNTA('query (10)'!A181:AK181)&lt;=6,"NEAR_EMPTY_ROW",""),IF($K181="","MISSING_STATUS",""),IF(AND($K181="เสร็จสิ้น",$Z181=""),"DONE_NO_ACTUAL_DATE",""),IF(AND($I181="Condition-based Maintenance",$AH181=""),"CBM_NO_MEASUREMENT",""),IF(OR($X181="",$X181=0),"INVALID_PERIOD",""),IF(AND($AA181&lt;&gt;"",$AB181&lt;&gt;"",$AB181&lt;$AA181),"DATE_SEQUENCE_ERROR",""),IF(AND($AB181&lt;&gt;"",$AB181&gt;DATE(2030,12,31)),"DATE_OUTLIER",""),IF($C181="","MISSING_QRCODE",""),IF($J181="UNKNOWN","UNKNOWN_PM_TYPE",""),IF($L181="UNKNOWN","UNKNOWN_STATUS",""))</f>
        <v/>
      </c>
      <c r="AQ181" s="42" t="str">
        <f t="shared" si="14"/>
        <v>NO</v>
      </c>
    </row>
    <row r="182" spans="1:43" x14ac:dyDescent="0.3">
      <c r="A182" s="38">
        <f>IF('query (10)'!A182="","",'query (10)'!A182)</f>
        <v>234</v>
      </c>
      <c r="B182" s="38" t="str">
        <f>IF('query (10)'!B182="","",'query (10)'!B182)</f>
        <v/>
      </c>
      <c r="C182" s="38" t="str">
        <f>TRIM(UPPER('query (10)'!M182))</f>
        <v>WA-988</v>
      </c>
      <c r="D182" s="38" t="str">
        <f>TRIM(UPPER(IFERROR(_xlfn.TEXTBEFORE('query (10)'!L182,"("),'query (10)'!L182)))</f>
        <v>PART WASHING G2 M/C</v>
      </c>
      <c r="E182" s="38" t="str">
        <f>IFERROR(TRIM(UPPER(_xlfn.TEXTBEFORE(_xlfn.TEXTAFTER('query (10)'!L182,"("),")"))),"")</f>
        <v/>
      </c>
      <c r="F182" s="38" t="str">
        <f>TRIM('query (10)'!K182)</f>
        <v>WP Grinding3</v>
      </c>
      <c r="G182" s="38" t="str">
        <f>IF('query (10)'!J182="","",'query (10)'!J182)</f>
        <v>Solenoid valve</v>
      </c>
      <c r="H182" s="38" t="str">
        <f>TRIM(UPPER('query (10)'!J182))</f>
        <v>SOLENOID VALVE</v>
      </c>
      <c r="I182" s="38" t="str">
        <f>IF('query (10)'!F182="","",'query (10)'!F182)</f>
        <v>Time-based Maintenance</v>
      </c>
      <c r="J182" s="38" t="str">
        <f>IF('query (10)'!F182="","",IFERROR(INDEX(Cleaning_Rules!$B$14:$B$17,MATCH(TRIM('query (10)'!F182),Cleaning_Rules!$A$14:$A$17,0)),"UNKNOWN"))</f>
        <v>TBM</v>
      </c>
      <c r="K182" s="38" t="str">
        <f>IF('query (10)'!G182="","",'query (10)'!G182)</f>
        <v>แก้ไขแผน</v>
      </c>
      <c r="L182" s="38" t="str">
        <f>IF('query (10)'!G182="","MISSING",IFERROR(INDEX(Cleaning_Rules!$B$5:$B$10,MATCH(TRIM('query (10)'!G182),Cleaning_Rules!$A$5:$A$10,0)),"UNKNOWN"))</f>
        <v>PLAN_REVISED</v>
      </c>
      <c r="M182" s="38" t="str">
        <f>IF('query (10)'!I182="","",'query (10)'!I182)</f>
        <v>Mechanical</v>
      </c>
      <c r="N182" s="38" t="str">
        <f>IF('query (10)'!O182="","",'query (10)'!O182)</f>
        <v>Cleaning</v>
      </c>
      <c r="O182" s="38" t="str">
        <f>IF('query (10)'!P182="","",'query (10)'!P182)</f>
        <v>Medium</v>
      </c>
      <c r="P182" s="38" t="str">
        <f>IF('query (10)'!N182="","",'query (10)'!N182)</f>
        <v>Cleaning solenoid valve (G2) to cycle pm.</v>
      </c>
      <c r="Q182" s="38" t="str">
        <f>TRIM('query (10)'!N182)</f>
        <v>Cleaning solenoid valve (G2) to cycle pm.</v>
      </c>
      <c r="R182" s="38" t="str">
        <f>TRIM(UPPER('query (10)'!R182))</f>
        <v>CLEANING SOLENOID VALVE</v>
      </c>
      <c r="S182" s="38" t="str">
        <f>TRIM(UPPER('query (10)'!S182))</f>
        <v>CLEANING SOLENOID VALVE</v>
      </c>
      <c r="T182" s="38" t="str">
        <f>IF('query (10)'!Q182="","",TRIM(UPPER('query (10)'!Q182)))</f>
        <v/>
      </c>
      <c r="U182" s="38" t="str">
        <f>IF('query (10)'!T182="","",'query (10)'!T182)</f>
        <v>1</v>
      </c>
      <c r="V182" s="39">
        <f>IF('query (10)'!T182="","",IFERROR(VALUE('query (10)'!T182),""))</f>
        <v>1</v>
      </c>
      <c r="W182" s="40">
        <f>IF('query (10)'!U182="","",'query (10)'!U182)</f>
        <v>0</v>
      </c>
      <c r="X182" s="39">
        <f>IF('query (10)'!V182="","",'query (10)'!V182)</f>
        <v>360</v>
      </c>
      <c r="Y182" s="41">
        <f>IF('query (10)'!W182="","",'query (10)'!W182)</f>
        <v>45990</v>
      </c>
      <c r="Z182" s="41" t="str">
        <f>IF('query (10)'!X182="","",'query (10)'!X182)</f>
        <v/>
      </c>
      <c r="AA182" s="41">
        <f>IF('query (10)'!Y182="","",'query (10)'!Y182)</f>
        <v>45990</v>
      </c>
      <c r="AB182" s="41">
        <f>IF('query (10)'!Z182="","",'query (10)'!Z182)</f>
        <v>46350</v>
      </c>
      <c r="AC182" s="38" t="str">
        <f>IF(OR('query (10)'!AA182="",COUNTIF(Cleaning_Rules!$A$21:$A$26,TRIM('query (10)'!AA182))&gt;0),"",TRIM('query (10)'!AA182))</f>
        <v/>
      </c>
      <c r="AD182" s="38" t="str">
        <f>IF('query (10)'!AB182="","",TRIM(IFERROR(_xlfn.TEXTBEFORE('query (10)'!AB182,"("),'query (10)'!AB182)))</f>
        <v/>
      </c>
      <c r="AE182" s="38" t="str">
        <f>IFERROR(LOWER(TRIM(_xlfn.TEXTBEFORE(_xlfn.TEXTAFTER('query (10)'!AB182,"("),")"))),"")</f>
        <v/>
      </c>
      <c r="AF182" s="38" t="str">
        <f>IF('query (10)'!AD182="","",TRIM('query (10)'!AD182))</f>
        <v>เจษฎา ผิวบาง</v>
      </c>
      <c r="AG182" s="38" t="str">
        <f>IF('query (10)'!AE182="","",TRIM('query (10)'!AE182))</f>
        <v>เจษฎา ผิวบาง</v>
      </c>
      <c r="AH182" s="38" t="str">
        <f>IF('query (10)'!AF182="","",IFERROR(VALUE('query (10)'!AF182),""))</f>
        <v/>
      </c>
      <c r="AI182" s="38" t="str">
        <f>IF('query (10)'!AG182="","",TRIM('query (10)'!AG182))</f>
        <v/>
      </c>
      <c r="AJ182" s="38" t="str">
        <f>IF('query (10)'!AH182="","",IFERROR(VALUE('query (10)'!AH182),""))</f>
        <v/>
      </c>
      <c r="AK182" s="38" t="str">
        <f>IF('query (10)'!AI182="","",TRIM('query (10)'!AI182))</f>
        <v/>
      </c>
      <c r="AL182" s="42">
        <f t="shared" si="10"/>
        <v>2025</v>
      </c>
      <c r="AM182" s="42" t="str">
        <f t="shared" si="11"/>
        <v>2025-11</v>
      </c>
      <c r="AN182" s="42" t="str">
        <f t="shared" ca="1" si="12"/>
        <v>ON_SCHEDULE</v>
      </c>
      <c r="AO182" s="42" t="str">
        <f t="shared" si="13"/>
        <v>WA-988 | PART WASHING G2 M/C | WP Grinding3 | SOLENOID VALVE | Time-based Maintenance | Mechanical | Cleaning | Medium | Cleaning solenoid valve (G2) to cycle pm. | CLEANING SOLENOID VALVE | CLEANING SOLENOID VALVE | เจษฎา ผิวบาง</v>
      </c>
      <c r="AP182" s="42" t="str">
        <f>_xlfn.TEXTJOIN("; ",TRUE,IF(COUNTA('query (10)'!A182:AK182)&lt;=6,"NEAR_EMPTY_ROW",""),IF($K182="","MISSING_STATUS",""),IF(AND($K182="เสร็จสิ้น",$Z182=""),"DONE_NO_ACTUAL_DATE",""),IF(AND($I182="Condition-based Maintenance",$AH182=""),"CBM_NO_MEASUREMENT",""),IF(OR($X182="",$X182=0),"INVALID_PERIOD",""),IF(AND($AA182&lt;&gt;"",$AB182&lt;&gt;"",$AB182&lt;$AA182),"DATE_SEQUENCE_ERROR",""),IF(AND($AB182&lt;&gt;"",$AB182&gt;DATE(2030,12,31)),"DATE_OUTLIER",""),IF($C182="","MISSING_QRCODE",""),IF($J182="UNKNOWN","UNKNOWN_PM_TYPE",""),IF($L182="UNKNOWN","UNKNOWN_STATUS",""))</f>
        <v/>
      </c>
      <c r="AQ182" s="42" t="str">
        <f t="shared" si="14"/>
        <v>NO</v>
      </c>
    </row>
    <row r="183" spans="1:43" x14ac:dyDescent="0.3">
      <c r="A183" s="38">
        <f>IF('query (10)'!A183="","",'query (10)'!A183)</f>
        <v>235</v>
      </c>
      <c r="B183" s="38" t="str">
        <f>IF('query (10)'!B183="","",'query (10)'!B183)</f>
        <v/>
      </c>
      <c r="C183" s="38" t="str">
        <f>TRIM(UPPER('query (10)'!M183))</f>
        <v>GR-097</v>
      </c>
      <c r="D183" s="38" t="str">
        <f>TRIM(UPPER(IFERROR(_xlfn.TEXTBEFORE('query (10)'!L183,"("),'query (10)'!L183)))</f>
        <v>INNER RING BORE GRINDING M/C</v>
      </c>
      <c r="E183" s="38" t="str">
        <f>IFERROR(TRIM(UPPER(_xlfn.TEXTBEFORE(_xlfn.TEXTAFTER('query (10)'!L183,"("),")"))),"")</f>
        <v/>
      </c>
      <c r="F183" s="38" t="str">
        <f>TRIM('query (10)'!K183)</f>
        <v>SB1</v>
      </c>
      <c r="G183" s="38" t="str">
        <f>IF('query (10)'!J183="","",'query (10)'!J183)</f>
        <v>Belt</v>
      </c>
      <c r="H183" s="38" t="str">
        <f>TRIM(UPPER('query (10)'!J183))</f>
        <v>BELT</v>
      </c>
      <c r="I183" s="38" t="str">
        <f>IF('query (10)'!F183="","",'query (10)'!F183)</f>
        <v>Time-based Maintenance</v>
      </c>
      <c r="J183" s="38" t="str">
        <f>IF('query (10)'!F183="","",IFERROR(INDEX(Cleaning_Rules!$B$14:$B$17,MATCH(TRIM('query (10)'!F183),Cleaning_Rules!$A$14:$A$17,0)),"UNKNOWN"))</f>
        <v>TBM</v>
      </c>
      <c r="K183" s="38" t="str">
        <f>IF('query (10)'!G183="","",'query (10)'!G183)</f>
        <v>เสร็จสิ้น</v>
      </c>
      <c r="L183" s="38" t="str">
        <f>IF('query (10)'!G183="","MISSING",IFERROR(INDEX(Cleaning_Rules!$B$5:$B$10,MATCH(TRIM('query (10)'!G183),Cleaning_Rules!$A$5:$A$10,0)),"UNKNOWN"))</f>
        <v>COMPLETED</v>
      </c>
      <c r="M183" s="38" t="str">
        <f>IF('query (10)'!I183="","",'query (10)'!I183)</f>
        <v>Mechanical</v>
      </c>
      <c r="N183" s="38" t="str">
        <f>IF('query (10)'!O183="","",'query (10)'!O183)</f>
        <v>Part Change</v>
      </c>
      <c r="O183" s="38" t="str">
        <f>IF('query (10)'!P183="","",'query (10)'!P183)</f>
        <v>Medium</v>
      </c>
      <c r="P183" s="38" t="str">
        <f>IF('query (10)'!N183="","",'query (10)'!N183)</f>
        <v>เปลี่ยนสายพานDresserตามรอบ</v>
      </c>
      <c r="Q183" s="38" t="str">
        <f>TRIM('query (10)'!N183)</f>
        <v>เปลี่ยนสายพานDresserตามรอบ</v>
      </c>
      <c r="R183" s="38" t="str">
        <f>TRIM(UPPER('query (10)'!R183))</f>
        <v>BELT</v>
      </c>
      <c r="S183" s="38" t="str">
        <f>TRIM(UPPER('query (10)'!S183))</f>
        <v>5M650</v>
      </c>
      <c r="T183" s="38" t="str">
        <f>IF('query (10)'!Q183="","",TRIM(UPPER('query (10)'!Q183)))</f>
        <v/>
      </c>
      <c r="U183" s="38" t="str">
        <f>IF('query (10)'!T183="","",'query (10)'!T183)</f>
        <v>1</v>
      </c>
      <c r="V183" s="39">
        <f>IF('query (10)'!T183="","",IFERROR(VALUE('query (10)'!T183),""))</f>
        <v>1</v>
      </c>
      <c r="W183" s="40">
        <f>IF('query (10)'!U183="","",'query (10)'!U183)</f>
        <v>354.93</v>
      </c>
      <c r="X183" s="39">
        <f>IF('query (10)'!V183="","",'query (10)'!V183)</f>
        <v>120</v>
      </c>
      <c r="Y183" s="41">
        <f>IF('query (10)'!W183="","",'query (10)'!W183)</f>
        <v>46008</v>
      </c>
      <c r="Z183" s="41" t="str">
        <f>IF('query (10)'!X183="","",'query (10)'!X183)</f>
        <v/>
      </c>
      <c r="AA183" s="41">
        <f>IF('query (10)'!Y183="","",'query (10)'!Y183)</f>
        <v>45886</v>
      </c>
      <c r="AB183" s="41">
        <f>IF('query (10)'!Z183="","",'query (10)'!Z183)</f>
        <v>46006</v>
      </c>
      <c r="AC183" s="38" t="str">
        <f>IF(OR('query (10)'!AA183="",COUNTIF(Cleaning_Rules!$A$21:$A$26,TRIM('query (10)'!AA183))&gt;0),"",TRIM('query (10)'!AA183))</f>
        <v>เปลี่ยนสายพานDresserตามรอบ</v>
      </c>
      <c r="AD183" s="38" t="str">
        <f>IF('query (10)'!AB183="","",TRIM(IFERROR(_xlfn.TEXTBEFORE('query (10)'!AB183,"("),'query (10)'!AB183)))</f>
        <v/>
      </c>
      <c r="AE183" s="38" t="str">
        <f>IFERROR(LOWER(TRIM(_xlfn.TEXTBEFORE(_xlfn.TEXTAFTER('query (10)'!AB183,"("),")"))),"")</f>
        <v/>
      </c>
      <c r="AF183" s="38" t="str">
        <f>IF('query (10)'!AD183="","",TRIM('query (10)'!AD183))</f>
        <v>ภูชิต กุลเสรี</v>
      </c>
      <c r="AG183" s="38" t="str">
        <f>IF('query (10)'!AE183="","",TRIM('query (10)'!AE183))</f>
        <v>ภูชิต กุลเสรี</v>
      </c>
      <c r="AH183" s="38" t="str">
        <f>IF('query (10)'!AF183="","",IFERROR(VALUE('query (10)'!AF183),""))</f>
        <v/>
      </c>
      <c r="AI183" s="38" t="str">
        <f>IF('query (10)'!AG183="","",TRIM('query (10)'!AG183))</f>
        <v/>
      </c>
      <c r="AJ183" s="38" t="str">
        <f>IF('query (10)'!AH183="","",IFERROR(VALUE('query (10)'!AH183),""))</f>
        <v/>
      </c>
      <c r="AK183" s="38" t="str">
        <f>IF('query (10)'!AI183="","",TRIM('query (10)'!AI183))</f>
        <v/>
      </c>
      <c r="AL183" s="42">
        <f t="shared" si="10"/>
        <v>2025</v>
      </c>
      <c r="AM183" s="42" t="str">
        <f t="shared" si="11"/>
        <v>2025-12</v>
      </c>
      <c r="AN183" s="42" t="str">
        <f t="shared" ca="1" si="12"/>
        <v/>
      </c>
      <c r="AO183" s="42" t="str">
        <f t="shared" si="13"/>
        <v>GR-097 | INNER RING BORE GRINDING M/C | SB1 | BELT | Time-based Maintenance | Mechanical | Part Change | Medium | เปลี่ยนสายพานDresserตามรอบ | BELT | 5M650 | เปลี่ยนสายพานDresserตามรอบ | ภูชิต กุลเสรี</v>
      </c>
      <c r="AP183" s="42" t="str">
        <f>_xlfn.TEXTJOIN("; ",TRUE,IF(COUNTA('query (10)'!A183:AK183)&lt;=6,"NEAR_EMPTY_ROW",""),IF($K183="","MISSING_STATUS",""),IF(AND($K183="เสร็จสิ้น",$Z183=""),"DONE_NO_ACTUAL_DATE",""),IF(AND($I183="Condition-based Maintenance",$AH183=""),"CBM_NO_MEASUREMENT",""),IF(OR($X183="",$X183=0),"INVALID_PERIOD",""),IF(AND($AA183&lt;&gt;"",$AB183&lt;&gt;"",$AB183&lt;$AA183),"DATE_SEQUENCE_ERROR",""),IF(AND($AB183&lt;&gt;"",$AB183&gt;DATE(2030,12,31)),"DATE_OUTLIER",""),IF($C183="","MISSING_QRCODE",""),IF($J183="UNKNOWN","UNKNOWN_PM_TYPE",""),IF($L183="UNKNOWN","UNKNOWN_STATUS",""))</f>
        <v>DONE_NO_ACTUAL_DATE</v>
      </c>
      <c r="AQ183" s="42" t="str">
        <f t="shared" si="14"/>
        <v>YES</v>
      </c>
    </row>
    <row r="184" spans="1:43" x14ac:dyDescent="0.3">
      <c r="A184" s="38">
        <f>IF('query (10)'!A184="","",'query (10)'!A184)</f>
        <v>236</v>
      </c>
      <c r="B184" s="38" t="str">
        <f>IF('query (10)'!B184="","",'query (10)'!B184)</f>
        <v/>
      </c>
      <c r="C184" s="38" t="str">
        <f>TRIM(UPPER('query (10)'!M184))</f>
        <v>GR-104</v>
      </c>
      <c r="D184" s="38" t="str">
        <f>TRIM(UPPER(IFERROR(_xlfn.TEXTBEFORE('query (10)'!L184,"("),'query (10)'!L184)))</f>
        <v>OUTER RING RACEWAY GRINDING M/C</v>
      </c>
      <c r="E184" s="38" t="str">
        <f>IFERROR(TRIM(UPPER(_xlfn.TEXTBEFORE(_xlfn.TEXTAFTER('query (10)'!L184,"("),")"))),"")</f>
        <v/>
      </c>
      <c r="F184" s="38" t="str">
        <f>TRIM('query (10)'!K184)</f>
        <v>SB1</v>
      </c>
      <c r="G184" s="38" t="str">
        <f>IF('query (10)'!J184="","",'query (10)'!J184)</f>
        <v>Belt</v>
      </c>
      <c r="H184" s="38" t="str">
        <f>TRIM(UPPER('query (10)'!J184))</f>
        <v>BELT</v>
      </c>
      <c r="I184" s="38" t="str">
        <f>IF('query (10)'!F184="","",'query (10)'!F184)</f>
        <v>Time-based Maintenance</v>
      </c>
      <c r="J184" s="38" t="str">
        <f>IF('query (10)'!F184="","",IFERROR(INDEX(Cleaning_Rules!$B$14:$B$17,MATCH(TRIM('query (10)'!F184),Cleaning_Rules!$A$14:$A$17,0)),"UNKNOWN"))</f>
        <v>TBM</v>
      </c>
      <c r="K184" s="38" t="str">
        <f>IF('query (10)'!G184="","",'query (10)'!G184)</f>
        <v>เสร็จสิ้น</v>
      </c>
      <c r="L184" s="38" t="str">
        <f>IF('query (10)'!G184="","MISSING",IFERROR(INDEX(Cleaning_Rules!$B$5:$B$10,MATCH(TRIM('query (10)'!G184),Cleaning_Rules!$A$5:$A$10,0)),"UNKNOWN"))</f>
        <v>COMPLETED</v>
      </c>
      <c r="M184" s="38" t="str">
        <f>IF('query (10)'!I184="","",'query (10)'!I184)</f>
        <v>Mechanical</v>
      </c>
      <c r="N184" s="38" t="str">
        <f>IF('query (10)'!O184="","",'query (10)'!O184)</f>
        <v>Part Change</v>
      </c>
      <c r="O184" s="38" t="str">
        <f>IF('query (10)'!P184="","",'query (10)'!P184)</f>
        <v>Medium</v>
      </c>
      <c r="P184" s="38" t="str">
        <f>IF('query (10)'!N184="","",'query (10)'!N184)</f>
        <v>เปลี่ยนสายพานDresserตามรอบ</v>
      </c>
      <c r="Q184" s="38" t="str">
        <f>TRIM('query (10)'!N184)</f>
        <v>เปลี่ยนสายพานDresserตามรอบ</v>
      </c>
      <c r="R184" s="38" t="str">
        <f>TRIM(UPPER('query (10)'!R184))</f>
        <v>BELT</v>
      </c>
      <c r="S184" s="38" t="str">
        <f>TRIM(UPPER('query (10)'!S184))</f>
        <v>5M580</v>
      </c>
      <c r="T184" s="38" t="str">
        <f>IF('query (10)'!Q184="","",TRIM(UPPER('query (10)'!Q184)))</f>
        <v/>
      </c>
      <c r="U184" s="38" t="str">
        <f>IF('query (10)'!T184="","",'query (10)'!T184)</f>
        <v>1</v>
      </c>
      <c r="V184" s="39">
        <f>IF('query (10)'!T184="","",IFERROR(VALUE('query (10)'!T184),""))</f>
        <v>1</v>
      </c>
      <c r="W184" s="40">
        <f>IF('query (10)'!U184="","",'query (10)'!U184)</f>
        <v>570</v>
      </c>
      <c r="X184" s="39">
        <f>IF('query (10)'!V184="","",'query (10)'!V184)</f>
        <v>120</v>
      </c>
      <c r="Y184" s="41">
        <f>IF('query (10)'!W184="","",'query (10)'!W184)</f>
        <v>46008</v>
      </c>
      <c r="Z184" s="41" t="str">
        <f>IF('query (10)'!X184="","",'query (10)'!X184)</f>
        <v/>
      </c>
      <c r="AA184" s="41">
        <f>IF('query (10)'!Y184="","",'query (10)'!Y184)</f>
        <v>45886</v>
      </c>
      <c r="AB184" s="41">
        <f>IF('query (10)'!Z184="","",'query (10)'!Z184)</f>
        <v>46006</v>
      </c>
      <c r="AC184" s="38" t="str">
        <f>IF(OR('query (10)'!AA184="",COUNTIF(Cleaning_Rules!$A$21:$A$26,TRIM('query (10)'!AA184))&gt;0),"",TRIM('query (10)'!AA184))</f>
        <v>เปลี่ยนสายพานDresserตามรอบ</v>
      </c>
      <c r="AD184" s="38" t="str">
        <f>IF('query (10)'!AB184="","",TRIM(IFERROR(_xlfn.TEXTBEFORE('query (10)'!AB184,"("),'query (10)'!AB184)))</f>
        <v/>
      </c>
      <c r="AE184" s="38" t="str">
        <f>IFERROR(LOWER(TRIM(_xlfn.TEXTBEFORE(_xlfn.TEXTAFTER('query (10)'!AB184,"("),")"))),"")</f>
        <v/>
      </c>
      <c r="AF184" s="38" t="str">
        <f>IF('query (10)'!AD184="","",TRIM('query (10)'!AD184))</f>
        <v>ภูชิต กุลเสรี</v>
      </c>
      <c r="AG184" s="38" t="str">
        <f>IF('query (10)'!AE184="","",TRIM('query (10)'!AE184))</f>
        <v>ภูชิต กุลเสรี</v>
      </c>
      <c r="AH184" s="38" t="str">
        <f>IF('query (10)'!AF184="","",IFERROR(VALUE('query (10)'!AF184),""))</f>
        <v/>
      </c>
      <c r="AI184" s="38" t="str">
        <f>IF('query (10)'!AG184="","",TRIM('query (10)'!AG184))</f>
        <v/>
      </c>
      <c r="AJ184" s="38" t="str">
        <f>IF('query (10)'!AH184="","",IFERROR(VALUE('query (10)'!AH184),""))</f>
        <v/>
      </c>
      <c r="AK184" s="38" t="str">
        <f>IF('query (10)'!AI184="","",TRIM('query (10)'!AI184))</f>
        <v/>
      </c>
      <c r="AL184" s="42">
        <f t="shared" si="10"/>
        <v>2025</v>
      </c>
      <c r="AM184" s="42" t="str">
        <f t="shared" si="11"/>
        <v>2025-12</v>
      </c>
      <c r="AN184" s="42" t="str">
        <f t="shared" ca="1" si="12"/>
        <v/>
      </c>
      <c r="AO184" s="42" t="str">
        <f t="shared" si="13"/>
        <v>GR-104 | OUTER RING RACEWAY GRINDING M/C | SB1 | BELT | Time-based Maintenance | Mechanical | Part Change | Medium | เปลี่ยนสายพานDresserตามรอบ | BELT | 5M580 | เปลี่ยนสายพานDresserตามรอบ | ภูชิต กุลเสรี</v>
      </c>
      <c r="AP184" s="42" t="str">
        <f>_xlfn.TEXTJOIN("; ",TRUE,IF(COUNTA('query (10)'!A184:AK184)&lt;=6,"NEAR_EMPTY_ROW",""),IF($K184="","MISSING_STATUS",""),IF(AND($K184="เสร็จสิ้น",$Z184=""),"DONE_NO_ACTUAL_DATE",""),IF(AND($I184="Condition-based Maintenance",$AH184=""),"CBM_NO_MEASUREMENT",""),IF(OR($X184="",$X184=0),"INVALID_PERIOD",""),IF(AND($AA184&lt;&gt;"",$AB184&lt;&gt;"",$AB184&lt;$AA184),"DATE_SEQUENCE_ERROR",""),IF(AND($AB184&lt;&gt;"",$AB184&gt;DATE(2030,12,31)),"DATE_OUTLIER",""),IF($C184="","MISSING_QRCODE",""),IF($J184="UNKNOWN","UNKNOWN_PM_TYPE",""),IF($L184="UNKNOWN","UNKNOWN_STATUS",""))</f>
        <v>DONE_NO_ACTUAL_DATE</v>
      </c>
      <c r="AQ184" s="42" t="str">
        <f t="shared" si="14"/>
        <v>YES</v>
      </c>
    </row>
    <row r="185" spans="1:43" x14ac:dyDescent="0.3">
      <c r="A185" s="38">
        <f>IF('query (10)'!A185="","",'query (10)'!A185)</f>
        <v>238</v>
      </c>
      <c r="B185" s="38" t="str">
        <f>IF('query (10)'!B185="","",'query (10)'!B185)</f>
        <v/>
      </c>
      <c r="C185" s="38" t="str">
        <f>TRIM(UPPER('query (10)'!M185))</f>
        <v>GR-214</v>
      </c>
      <c r="D185" s="38" t="str">
        <f>TRIM(UPPER(IFERROR(_xlfn.TEXTBEFORE('query (10)'!L185,"("),'query (10)'!L185)))</f>
        <v>INNER RING BORE GRINDING M/C</v>
      </c>
      <c r="E185" s="38" t="str">
        <f>IFERROR(TRIM(UPPER(_xlfn.TEXTBEFORE(_xlfn.TEXTAFTER('query (10)'!L185,"("),")"))),"")</f>
        <v/>
      </c>
      <c r="F185" s="38" t="str">
        <f>TRIM('query (10)'!K185)</f>
        <v>SB2</v>
      </c>
      <c r="G185" s="38" t="str">
        <f>IF('query (10)'!J185="","",'query (10)'!J185)</f>
        <v>Belt</v>
      </c>
      <c r="H185" s="38" t="str">
        <f>TRIM(UPPER('query (10)'!J185))</f>
        <v>BELT</v>
      </c>
      <c r="I185" s="38" t="str">
        <f>IF('query (10)'!F185="","",'query (10)'!F185)</f>
        <v>Time-based Maintenance</v>
      </c>
      <c r="J185" s="38" t="str">
        <f>IF('query (10)'!F185="","",IFERROR(INDEX(Cleaning_Rules!$B$14:$B$17,MATCH(TRIM('query (10)'!F185),Cleaning_Rules!$A$14:$A$17,0)),"UNKNOWN"))</f>
        <v>TBM</v>
      </c>
      <c r="K185" s="38" t="str">
        <f>IF('query (10)'!G185="","",'query (10)'!G185)</f>
        <v>แก้ไขแผน</v>
      </c>
      <c r="L185" s="38" t="str">
        <f>IF('query (10)'!G185="","MISSING",IFERROR(INDEX(Cleaning_Rules!$B$5:$B$10,MATCH(TRIM('query (10)'!G185),Cleaning_Rules!$A$5:$A$10,0)),"UNKNOWN"))</f>
        <v>PLAN_REVISED</v>
      </c>
      <c r="M185" s="38" t="str">
        <f>IF('query (10)'!I185="","",'query (10)'!I185)</f>
        <v>Mechanical</v>
      </c>
      <c r="N185" s="38" t="str">
        <f>IF('query (10)'!O185="","",'query (10)'!O185)</f>
        <v>Part Change</v>
      </c>
      <c r="O185" s="38" t="str">
        <f>IF('query (10)'!P185="","",'query (10)'!P185)</f>
        <v>Medium</v>
      </c>
      <c r="P185" s="38" t="str">
        <f>IF('query (10)'!N185="","",'query (10)'!N185)</f>
        <v>เปลี่ยนสายพานDresserตามรอบ</v>
      </c>
      <c r="Q185" s="38" t="str">
        <f>TRIM('query (10)'!N185)</f>
        <v>เปลี่ยนสายพานDresserตามรอบ</v>
      </c>
      <c r="R185" s="38" t="str">
        <f>TRIM(UPPER('query (10)'!R185))</f>
        <v>BELT</v>
      </c>
      <c r="S185" s="38" t="str">
        <f>TRIM(UPPER('query (10)'!S185))</f>
        <v>5M650</v>
      </c>
      <c r="T185" s="38" t="str">
        <f>IF('query (10)'!Q185="","",TRIM(UPPER('query (10)'!Q185)))</f>
        <v/>
      </c>
      <c r="U185" s="38" t="str">
        <f>IF('query (10)'!T185="","",'query (10)'!T185)</f>
        <v>1</v>
      </c>
      <c r="V185" s="39">
        <f>IF('query (10)'!T185="","",IFERROR(VALUE('query (10)'!T185),""))</f>
        <v>1</v>
      </c>
      <c r="W185" s="40">
        <f>IF('query (10)'!U185="","",'query (10)'!U185)</f>
        <v>354.93</v>
      </c>
      <c r="X185" s="39">
        <f>IF('query (10)'!V185="","",'query (10)'!V185)</f>
        <v>120</v>
      </c>
      <c r="Y185" s="41">
        <f>IF('query (10)'!W185="","",'query (10)'!W185)</f>
        <v>46009</v>
      </c>
      <c r="Z185" s="41" t="str">
        <f>IF('query (10)'!X185="","",'query (10)'!X185)</f>
        <v/>
      </c>
      <c r="AA185" s="41">
        <f>IF('query (10)'!Y185="","",'query (10)'!Y185)</f>
        <v>45887</v>
      </c>
      <c r="AB185" s="41">
        <f>IF('query (10)'!Z185="","",'query (10)'!Z185)</f>
        <v>46007</v>
      </c>
      <c r="AC185" s="38" t="str">
        <f>IF(OR('query (10)'!AA185="",COUNTIF(Cleaning_Rules!$A$21:$A$26,TRIM('query (10)'!AA185))&gt;0),"",TRIM('query (10)'!AA185))</f>
        <v>เปลี่ยนสายพานDresserตามรอบ</v>
      </c>
      <c r="AD185" s="38" t="str">
        <f>IF('query (10)'!AB185="","",TRIM(IFERROR(_xlfn.TEXTBEFORE('query (10)'!AB185,"("),'query (10)'!AB185)))</f>
        <v/>
      </c>
      <c r="AE185" s="38" t="str">
        <f>IFERROR(LOWER(TRIM(_xlfn.TEXTBEFORE(_xlfn.TEXTAFTER('query (10)'!AB185,"("),")"))),"")</f>
        <v/>
      </c>
      <c r="AF185" s="38" t="str">
        <f>IF('query (10)'!AD185="","",TRIM('query (10)'!AD185))</f>
        <v>ภูชิต กุลเสรี</v>
      </c>
      <c r="AG185" s="38" t="str">
        <f>IF('query (10)'!AE185="","",TRIM('query (10)'!AE185))</f>
        <v>ภูชิต กุลเสรี</v>
      </c>
      <c r="AH185" s="38" t="str">
        <f>IF('query (10)'!AF185="","",IFERROR(VALUE('query (10)'!AF185),""))</f>
        <v/>
      </c>
      <c r="AI185" s="38" t="str">
        <f>IF('query (10)'!AG185="","",TRIM('query (10)'!AG185))</f>
        <v/>
      </c>
      <c r="AJ185" s="38" t="str">
        <f>IF('query (10)'!AH185="","",IFERROR(VALUE('query (10)'!AH185),""))</f>
        <v/>
      </c>
      <c r="AK185" s="38" t="str">
        <f>IF('query (10)'!AI185="","",TRIM('query (10)'!AI185))</f>
        <v/>
      </c>
      <c r="AL185" s="42">
        <f t="shared" si="10"/>
        <v>2025</v>
      </c>
      <c r="AM185" s="42" t="str">
        <f t="shared" si="11"/>
        <v>2025-12</v>
      </c>
      <c r="AN185" s="42" t="str">
        <f t="shared" ca="1" si="12"/>
        <v>OVERDUE</v>
      </c>
      <c r="AO185" s="42" t="str">
        <f t="shared" si="13"/>
        <v>GR-214 | INNER RING BORE GRINDING M/C | SB2 | BELT | Time-based Maintenance | Mechanical | Part Change | Medium | เปลี่ยนสายพานDresserตามรอบ | BELT | 5M650 | เปลี่ยนสายพานDresserตามรอบ | ภูชิต กุลเสรี</v>
      </c>
      <c r="AP185" s="42" t="str">
        <f>_xlfn.TEXTJOIN("; ",TRUE,IF(COUNTA('query (10)'!A185:AK185)&lt;=6,"NEAR_EMPTY_ROW",""),IF($K185="","MISSING_STATUS",""),IF(AND($K185="เสร็จสิ้น",$Z185=""),"DONE_NO_ACTUAL_DATE",""),IF(AND($I185="Condition-based Maintenance",$AH185=""),"CBM_NO_MEASUREMENT",""),IF(OR($X185="",$X185=0),"INVALID_PERIOD",""),IF(AND($AA185&lt;&gt;"",$AB185&lt;&gt;"",$AB185&lt;$AA185),"DATE_SEQUENCE_ERROR",""),IF(AND($AB185&lt;&gt;"",$AB185&gt;DATE(2030,12,31)),"DATE_OUTLIER",""),IF($C185="","MISSING_QRCODE",""),IF($J185="UNKNOWN","UNKNOWN_PM_TYPE",""),IF($L185="UNKNOWN","UNKNOWN_STATUS",""))</f>
        <v/>
      </c>
      <c r="AQ185" s="42" t="str">
        <f t="shared" si="14"/>
        <v>YES</v>
      </c>
    </row>
    <row r="186" spans="1:43" x14ac:dyDescent="0.3">
      <c r="A186" s="38">
        <f>IF('query (10)'!A186="","",'query (10)'!A186)</f>
        <v>239</v>
      </c>
      <c r="B186" s="38" t="str">
        <f>IF('query (10)'!B186="","",'query (10)'!B186)</f>
        <v/>
      </c>
      <c r="C186" s="38" t="str">
        <f>TRIM(UPPER('query (10)'!M186))</f>
        <v>GR-221</v>
      </c>
      <c r="D186" s="38" t="str">
        <f>TRIM(UPPER(IFERROR(_xlfn.TEXTBEFORE('query (10)'!L186,"("),'query (10)'!L186)))</f>
        <v>OUTER RING RACEWAY GRINDING M/C</v>
      </c>
      <c r="E186" s="38" t="str">
        <f>IFERROR(TRIM(UPPER(_xlfn.TEXTBEFORE(_xlfn.TEXTAFTER('query (10)'!L186,"("),")"))),"")</f>
        <v/>
      </c>
      <c r="F186" s="38" t="str">
        <f>TRIM('query (10)'!K186)</f>
        <v>SB2</v>
      </c>
      <c r="G186" s="38" t="str">
        <f>IF('query (10)'!J186="","",'query (10)'!J186)</f>
        <v>Motor</v>
      </c>
      <c r="H186" s="38" t="str">
        <f>TRIM(UPPER('query (10)'!J186))</f>
        <v>MOTOR</v>
      </c>
      <c r="I186" s="38" t="str">
        <f>IF('query (10)'!F186="","",'query (10)'!F186)</f>
        <v>Condition-based Maintenance</v>
      </c>
      <c r="J186" s="38" t="str">
        <f>IF('query (10)'!F186="","",IFERROR(INDEX(Cleaning_Rules!$B$14:$B$17,MATCH(TRIM('query (10)'!F186),Cleaning_Rules!$A$14:$A$17,0)),"UNKNOWN"))</f>
        <v>CBM</v>
      </c>
      <c r="K186" s="38" t="str">
        <f>IF('query (10)'!G186="","",'query (10)'!G186)</f>
        <v>เสร็จสิ้น</v>
      </c>
      <c r="L186" s="38" t="str">
        <f>IF('query (10)'!G186="","MISSING",IFERROR(INDEX(Cleaning_Rules!$B$5:$B$10,MATCH(TRIM('query (10)'!G186),Cleaning_Rules!$A$5:$A$10,0)),"UNKNOWN"))</f>
        <v>COMPLETED</v>
      </c>
      <c r="M186" s="38" t="str">
        <f>IF('query (10)'!I186="","",'query (10)'!I186)</f>
        <v>Electrical</v>
      </c>
      <c r="N186" s="38" t="str">
        <f>IF('query (10)'!O186="","",'query (10)'!O186)</f>
        <v>Inspection</v>
      </c>
      <c r="O186" s="38" t="str">
        <f>IF('query (10)'!P186="","",'query (10)'!P186)</f>
        <v>Important</v>
      </c>
      <c r="P186" s="38" t="str">
        <f>IF('query (10)'!N186="","",'query (10)'!N186)</f>
        <v>- Check condition of work head/ Dresser/ Wheel head motor
- Check insulation of work head/ Dresser/ Wheel head motor</v>
      </c>
      <c r="Q186" s="38" t="str">
        <f>TRIM('query (10)'!N186)</f>
        <v>- Check condition of work head/ Dresser/ Wheel head motor
- Check insulation of work head/ Dresser/ Wheel head motor</v>
      </c>
      <c r="R186" s="38" t="str">
        <f>TRIM(UPPER('query (10)'!R186))</f>
        <v/>
      </c>
      <c r="S186" s="38" t="str">
        <f>TRIM(UPPER('query (10)'!S186))</f>
        <v/>
      </c>
      <c r="T186" s="38" t="str">
        <f>IF('query (10)'!Q186="","",TRIM(UPPER('query (10)'!Q186)))</f>
        <v/>
      </c>
      <c r="U186" s="38" t="str">
        <f>IF('query (10)'!T186="","",'query (10)'!T186)</f>
        <v>1</v>
      </c>
      <c r="V186" s="39">
        <f>IF('query (10)'!T186="","",IFERROR(VALUE('query (10)'!T186),""))</f>
        <v>1</v>
      </c>
      <c r="W186" s="40">
        <f>IF('query (10)'!U186="","",'query (10)'!U186)</f>
        <v>0</v>
      </c>
      <c r="X186" s="39">
        <f>IF('query (10)'!V186="","",'query (10)'!V186)</f>
        <v>360</v>
      </c>
      <c r="Y186" s="41">
        <f>IF('query (10)'!W186="","",'query (10)'!W186)</f>
        <v>45978</v>
      </c>
      <c r="Z186" s="41" t="str">
        <f>IF('query (10)'!X186="","",'query (10)'!X186)</f>
        <v/>
      </c>
      <c r="AA186" s="41">
        <f>IF('query (10)'!Y186="","",'query (10)'!Y186)</f>
        <v>45640</v>
      </c>
      <c r="AB186" s="41">
        <f>IF('query (10)'!Z186="","",'query (10)'!Z186)</f>
        <v>46373</v>
      </c>
      <c r="AC186" s="38" t="str">
        <f>IF(OR('query (10)'!AA186="",COUNTIF(Cleaning_Rules!$A$21:$A$26,TRIM('query (10)'!AA186))&gt;0),"",TRIM('query (10)'!AA186))</f>
        <v/>
      </c>
      <c r="AD186" s="38" t="str">
        <f>IF('query (10)'!AB186="","",TRIM(IFERROR(_xlfn.TEXTBEFORE('query (10)'!AB186,"("),'query (10)'!AB186)))</f>
        <v/>
      </c>
      <c r="AE186" s="38" t="str">
        <f>IFERROR(LOWER(TRIM(_xlfn.TEXTBEFORE(_xlfn.TEXTAFTER('query (10)'!AB186,"("),")"))),"")</f>
        <v/>
      </c>
      <c r="AF186" s="38" t="str">
        <f>IF('query (10)'!AD186="","",TRIM('query (10)'!AD186))</f>
        <v>พงษ์พิทักษ์ ศรไชย</v>
      </c>
      <c r="AG186" s="38" t="str">
        <f>IF('query (10)'!AE186="","",TRIM('query (10)'!AE186))</f>
        <v>พงษ์พิทักษ์ ศรไชย</v>
      </c>
      <c r="AH186" s="38" t="str">
        <f>IF('query (10)'!AF186="","",IFERROR(VALUE('query (10)'!AF186),""))</f>
        <v/>
      </c>
      <c r="AI186" s="38" t="str">
        <f>IF('query (10)'!AG186="","",TRIM('query (10)'!AG186))</f>
        <v/>
      </c>
      <c r="AJ186" s="38" t="str">
        <f>IF('query (10)'!AH186="","",IFERROR(VALUE('query (10)'!AH186),""))</f>
        <v/>
      </c>
      <c r="AK186" s="38" t="str">
        <f>IF('query (10)'!AI186="","",TRIM('query (10)'!AI186))</f>
        <v/>
      </c>
      <c r="AL186" s="42">
        <f t="shared" si="10"/>
        <v>2025</v>
      </c>
      <c r="AM186" s="42" t="str">
        <f t="shared" si="11"/>
        <v>2025-11</v>
      </c>
      <c r="AN186" s="42" t="str">
        <f t="shared" ca="1" si="12"/>
        <v/>
      </c>
      <c r="AO186" s="42" t="str">
        <f t="shared" si="13"/>
        <v>GR-221 | OUTER RING RACEWAY GRINDING M/C | SB2 | MOTOR | Condition-based Maintenance | Electrical | Inspection | Important | - Check condition of work head/ Dresser/ Wheel head motor
- Check insulation of work head/ Dresser/ Wheel head motor | พงษ์พิทักษ์ ศรไชย</v>
      </c>
      <c r="AP186" s="42" t="str">
        <f>_xlfn.TEXTJOIN("; ",TRUE,IF(COUNTA('query (10)'!A186:AK186)&lt;=6,"NEAR_EMPTY_ROW",""),IF($K186="","MISSING_STATUS",""),IF(AND($K186="เสร็จสิ้น",$Z186=""),"DONE_NO_ACTUAL_DATE",""),IF(AND($I186="Condition-based Maintenance",$AH186=""),"CBM_NO_MEASUREMENT",""),IF(OR($X186="",$X186=0),"INVALID_PERIOD",""),IF(AND($AA186&lt;&gt;"",$AB186&lt;&gt;"",$AB186&lt;$AA186),"DATE_SEQUENCE_ERROR",""),IF(AND($AB186&lt;&gt;"",$AB186&gt;DATE(2030,12,31)),"DATE_OUTLIER",""),IF($C186="","MISSING_QRCODE",""),IF($J186="UNKNOWN","UNKNOWN_PM_TYPE",""),IF($L186="UNKNOWN","UNKNOWN_STATUS",""))</f>
        <v>DONE_NO_ACTUAL_DATE; CBM_NO_MEASUREMENT</v>
      </c>
      <c r="AQ186" s="42" t="str">
        <f t="shared" si="14"/>
        <v>NO</v>
      </c>
    </row>
    <row r="187" spans="1:43" x14ac:dyDescent="0.3">
      <c r="A187" s="38">
        <f>IF('query (10)'!A187="","",'query (10)'!A187)</f>
        <v>240</v>
      </c>
      <c r="B187" s="38" t="str">
        <f>IF('query (10)'!B187="","",'query (10)'!B187)</f>
        <v/>
      </c>
      <c r="C187" s="38" t="str">
        <f>TRIM(UPPER('query (10)'!M187))</f>
        <v>GR-223</v>
      </c>
      <c r="D187" s="38" t="str">
        <f>TRIM(UPPER(IFERROR(_xlfn.TEXTBEFORE('query (10)'!L187,"("),'query (10)'!L187)))</f>
        <v>OUTER RING RACEWAY SUPER FINISH M/C</v>
      </c>
      <c r="E187" s="38" t="str">
        <f>IFERROR(TRIM(UPPER(_xlfn.TEXTBEFORE(_xlfn.TEXTAFTER('query (10)'!L187,"("),")"))),"")</f>
        <v/>
      </c>
      <c r="F187" s="38" t="str">
        <f>TRIM('query (10)'!K187)</f>
        <v>SB2</v>
      </c>
      <c r="G187" s="38" t="str">
        <f>IF('query (10)'!J187="","",'query (10)'!J187)</f>
        <v>Motor</v>
      </c>
      <c r="H187" s="38" t="str">
        <f>TRIM(UPPER('query (10)'!J187))</f>
        <v>MOTOR</v>
      </c>
      <c r="I187" s="38" t="str">
        <f>IF('query (10)'!F187="","",'query (10)'!F187)</f>
        <v>Condition-based Maintenance</v>
      </c>
      <c r="J187" s="38" t="str">
        <f>IF('query (10)'!F187="","",IFERROR(INDEX(Cleaning_Rules!$B$14:$B$17,MATCH(TRIM('query (10)'!F187),Cleaning_Rules!$A$14:$A$17,0)),"UNKNOWN"))</f>
        <v>CBM</v>
      </c>
      <c r="K187" s="38" t="str">
        <f>IF('query (10)'!G187="","",'query (10)'!G187)</f>
        <v>เสร็จสิ้น</v>
      </c>
      <c r="L187" s="38" t="str">
        <f>IF('query (10)'!G187="","MISSING",IFERROR(INDEX(Cleaning_Rules!$B$5:$B$10,MATCH(TRIM('query (10)'!G187),Cleaning_Rules!$A$5:$A$10,0)),"UNKNOWN"))</f>
        <v>COMPLETED</v>
      </c>
      <c r="M187" s="38" t="str">
        <f>IF('query (10)'!I187="","",'query (10)'!I187)</f>
        <v>Electrical</v>
      </c>
      <c r="N187" s="38" t="str">
        <f>IF('query (10)'!O187="","",'query (10)'!O187)</f>
        <v>Inspection</v>
      </c>
      <c r="O187" s="38" t="str">
        <f>IF('query (10)'!P187="","",'query (10)'!P187)</f>
        <v>Important</v>
      </c>
      <c r="P187" s="38" t="str">
        <f>IF('query (10)'!N187="","",'query (10)'!N187)</f>
        <v>- Check condition of Spindle/ Oscillation
- Check insulation of Spindle/ Oscillation</v>
      </c>
      <c r="Q187" s="38" t="str">
        <f>TRIM('query (10)'!N187)</f>
        <v>- Check condition of Spindle/ Oscillation
- Check insulation of Spindle/ Oscillation</v>
      </c>
      <c r="R187" s="38" t="str">
        <f>TRIM(UPPER('query (10)'!R187))</f>
        <v/>
      </c>
      <c r="S187" s="38" t="str">
        <f>TRIM(UPPER('query (10)'!S187))</f>
        <v/>
      </c>
      <c r="T187" s="38" t="str">
        <f>IF('query (10)'!Q187="","",TRIM(UPPER('query (10)'!Q187)))</f>
        <v/>
      </c>
      <c r="U187" s="38" t="str">
        <f>IF('query (10)'!T187="","",'query (10)'!T187)</f>
        <v>1</v>
      </c>
      <c r="V187" s="39">
        <f>IF('query (10)'!T187="","",IFERROR(VALUE('query (10)'!T187),""))</f>
        <v>1</v>
      </c>
      <c r="W187" s="40">
        <f>IF('query (10)'!U187="","",'query (10)'!U187)</f>
        <v>0</v>
      </c>
      <c r="X187" s="39">
        <f>IF('query (10)'!V187="","",'query (10)'!V187)</f>
        <v>360</v>
      </c>
      <c r="Y187" s="41">
        <f>IF('query (10)'!W187="","",'query (10)'!W187)</f>
        <v>45978</v>
      </c>
      <c r="Z187" s="41" t="str">
        <f>IF('query (10)'!X187="","",'query (10)'!X187)</f>
        <v/>
      </c>
      <c r="AA187" s="41">
        <f>IF('query (10)'!Y187="","",'query (10)'!Y187)</f>
        <v>45640</v>
      </c>
      <c r="AB187" s="41">
        <f>IF('query (10)'!Z187="","",'query (10)'!Z187)</f>
        <v>46373</v>
      </c>
      <c r="AC187" s="38" t="str">
        <f>IF(OR('query (10)'!AA187="",COUNTIF(Cleaning_Rules!$A$21:$A$26,TRIM('query (10)'!AA187))&gt;0),"",TRIM('query (10)'!AA187))</f>
        <v/>
      </c>
      <c r="AD187" s="38" t="str">
        <f>IF('query (10)'!AB187="","",TRIM(IFERROR(_xlfn.TEXTBEFORE('query (10)'!AB187,"("),'query (10)'!AB187)))</f>
        <v/>
      </c>
      <c r="AE187" s="38" t="str">
        <f>IFERROR(LOWER(TRIM(_xlfn.TEXTBEFORE(_xlfn.TEXTAFTER('query (10)'!AB187,"("),")"))),"")</f>
        <v/>
      </c>
      <c r="AF187" s="38" t="str">
        <f>IF('query (10)'!AD187="","",TRIM('query (10)'!AD187))</f>
        <v>พงษ์พิทักษ์ ศรไชย</v>
      </c>
      <c r="AG187" s="38" t="str">
        <f>IF('query (10)'!AE187="","",TRIM('query (10)'!AE187))</f>
        <v>พงษ์พิทักษ์ ศรไชย</v>
      </c>
      <c r="AH187" s="38" t="str">
        <f>IF('query (10)'!AF187="","",IFERROR(VALUE('query (10)'!AF187),""))</f>
        <v/>
      </c>
      <c r="AI187" s="38" t="str">
        <f>IF('query (10)'!AG187="","",TRIM('query (10)'!AG187))</f>
        <v/>
      </c>
      <c r="AJ187" s="38" t="str">
        <f>IF('query (10)'!AH187="","",IFERROR(VALUE('query (10)'!AH187),""))</f>
        <v/>
      </c>
      <c r="AK187" s="38" t="str">
        <f>IF('query (10)'!AI187="","",TRIM('query (10)'!AI187))</f>
        <v/>
      </c>
      <c r="AL187" s="42">
        <f t="shared" si="10"/>
        <v>2025</v>
      </c>
      <c r="AM187" s="42" t="str">
        <f t="shared" si="11"/>
        <v>2025-11</v>
      </c>
      <c r="AN187" s="42" t="str">
        <f t="shared" ca="1" si="12"/>
        <v/>
      </c>
      <c r="AO187" s="42" t="str">
        <f t="shared" si="13"/>
        <v>GR-223 | OUTER RING RACEWAY SUPER FINISH M/C | SB2 | MOTOR | Condition-based Maintenance | Electrical | Inspection | Important | - Check condition of Spindle/ Oscillation
- Check insulation of Spindle/ Oscillation | พงษ์พิทักษ์ ศรไชย</v>
      </c>
      <c r="AP187" s="42" t="str">
        <f>_xlfn.TEXTJOIN("; ",TRUE,IF(COUNTA('query (10)'!A187:AK187)&lt;=6,"NEAR_EMPTY_ROW",""),IF($K187="","MISSING_STATUS",""),IF(AND($K187="เสร็จสิ้น",$Z187=""),"DONE_NO_ACTUAL_DATE",""),IF(AND($I187="Condition-based Maintenance",$AH187=""),"CBM_NO_MEASUREMENT",""),IF(OR($X187="",$X187=0),"INVALID_PERIOD",""),IF(AND($AA187&lt;&gt;"",$AB187&lt;&gt;"",$AB187&lt;$AA187),"DATE_SEQUENCE_ERROR",""),IF(AND($AB187&lt;&gt;"",$AB187&gt;DATE(2030,12,31)),"DATE_OUTLIER",""),IF($C187="","MISSING_QRCODE",""),IF($J187="UNKNOWN","UNKNOWN_PM_TYPE",""),IF($L187="UNKNOWN","UNKNOWN_STATUS",""))</f>
        <v>DONE_NO_ACTUAL_DATE; CBM_NO_MEASUREMENT</v>
      </c>
      <c r="AQ187" s="42" t="str">
        <f t="shared" si="14"/>
        <v>NO</v>
      </c>
    </row>
    <row r="188" spans="1:43" x14ac:dyDescent="0.3">
      <c r="A188" s="38">
        <f>IF('query (10)'!A188="","",'query (10)'!A188)</f>
        <v>241</v>
      </c>
      <c r="B188" s="38" t="str">
        <f>IF('query (10)'!B188="","",'query (10)'!B188)</f>
        <v/>
      </c>
      <c r="C188" s="38" t="str">
        <f>TRIM(UPPER('query (10)'!M188))</f>
        <v>GR-212</v>
      </c>
      <c r="D188" s="38" t="str">
        <f>TRIM(UPPER(IFERROR(_xlfn.TEXTBEFORE('query (10)'!L188,"("),'query (10)'!L188)))</f>
        <v>INNER RING RACEWAY GRINDING M/C</v>
      </c>
      <c r="E188" s="38" t="str">
        <f>IFERROR(TRIM(UPPER(_xlfn.TEXTBEFORE(_xlfn.TEXTAFTER('query (10)'!L188,"("),")"))),"")</f>
        <v/>
      </c>
      <c r="F188" s="38" t="str">
        <f>TRIM('query (10)'!K188)</f>
        <v>SB2</v>
      </c>
      <c r="G188" s="38" t="str">
        <f>IF('query (10)'!J188="","",'query (10)'!J188)</f>
        <v>Motor</v>
      </c>
      <c r="H188" s="38" t="str">
        <f>TRIM(UPPER('query (10)'!J188))</f>
        <v>MOTOR</v>
      </c>
      <c r="I188" s="38" t="str">
        <f>IF('query (10)'!F188="","",'query (10)'!F188)</f>
        <v>Condition-based Maintenance</v>
      </c>
      <c r="J188" s="38" t="str">
        <f>IF('query (10)'!F188="","",IFERROR(INDEX(Cleaning_Rules!$B$14:$B$17,MATCH(TRIM('query (10)'!F188),Cleaning_Rules!$A$14:$A$17,0)),"UNKNOWN"))</f>
        <v>CBM</v>
      </c>
      <c r="K188" s="38" t="str">
        <f>IF('query (10)'!G188="","",'query (10)'!G188)</f>
        <v>เสร็จสิ้น</v>
      </c>
      <c r="L188" s="38" t="str">
        <f>IF('query (10)'!G188="","MISSING",IFERROR(INDEX(Cleaning_Rules!$B$5:$B$10,MATCH(TRIM('query (10)'!G188),Cleaning_Rules!$A$5:$A$10,0)),"UNKNOWN"))</f>
        <v>COMPLETED</v>
      </c>
      <c r="M188" s="38" t="str">
        <f>IF('query (10)'!I188="","",'query (10)'!I188)</f>
        <v>Electrical</v>
      </c>
      <c r="N188" s="38" t="str">
        <f>IF('query (10)'!O188="","",'query (10)'!O188)</f>
        <v>Inspection</v>
      </c>
      <c r="O188" s="38" t="str">
        <f>IF('query (10)'!P188="","",'query (10)'!P188)</f>
        <v>Important</v>
      </c>
      <c r="P188" s="38" t="str">
        <f>IF('query (10)'!N188="","",'query (10)'!N188)</f>
        <v>- Check condition of work head/ Dresser/ Wheel head motor
- Check insulation of work head/ Dresser/ Wheel head motor</v>
      </c>
      <c r="Q188" s="38" t="str">
        <f>TRIM('query (10)'!N188)</f>
        <v>- Check condition of work head/ Dresser/ Wheel head motor
- Check insulation of work head/ Dresser/ Wheel head motor</v>
      </c>
      <c r="R188" s="38" t="str">
        <f>TRIM(UPPER('query (10)'!R188))</f>
        <v/>
      </c>
      <c r="S188" s="38" t="str">
        <f>TRIM(UPPER('query (10)'!S188))</f>
        <v/>
      </c>
      <c r="T188" s="38" t="str">
        <f>IF('query (10)'!Q188="","",TRIM(UPPER('query (10)'!Q188)))</f>
        <v/>
      </c>
      <c r="U188" s="38" t="str">
        <f>IF('query (10)'!T188="","",'query (10)'!T188)</f>
        <v>1</v>
      </c>
      <c r="V188" s="39">
        <f>IF('query (10)'!T188="","",IFERROR(VALUE('query (10)'!T188),""))</f>
        <v>1</v>
      </c>
      <c r="W188" s="40">
        <f>IF('query (10)'!U188="","",'query (10)'!U188)</f>
        <v>0</v>
      </c>
      <c r="X188" s="39">
        <f>IF('query (10)'!V188="","",'query (10)'!V188)</f>
        <v>360</v>
      </c>
      <c r="Y188" s="41">
        <f>IF('query (10)'!W188="","",'query (10)'!W188)</f>
        <v>45978</v>
      </c>
      <c r="Z188" s="41" t="str">
        <f>IF('query (10)'!X188="","",'query (10)'!X188)</f>
        <v/>
      </c>
      <c r="AA188" s="41">
        <f>IF('query (10)'!Y188="","",'query (10)'!Y188)</f>
        <v>45640</v>
      </c>
      <c r="AB188" s="41">
        <f>IF('query (10)'!Z188="","",'query (10)'!Z188)</f>
        <v>46373</v>
      </c>
      <c r="AC188" s="38" t="str">
        <f>IF(OR('query (10)'!AA188="",COUNTIF(Cleaning_Rules!$A$21:$A$26,TRIM('query (10)'!AA188))&gt;0),"",TRIM('query (10)'!AA188))</f>
        <v/>
      </c>
      <c r="AD188" s="38" t="str">
        <f>IF('query (10)'!AB188="","",TRIM(IFERROR(_xlfn.TEXTBEFORE('query (10)'!AB188,"("),'query (10)'!AB188)))</f>
        <v/>
      </c>
      <c r="AE188" s="38" t="str">
        <f>IFERROR(LOWER(TRIM(_xlfn.TEXTBEFORE(_xlfn.TEXTAFTER('query (10)'!AB188,"("),")"))),"")</f>
        <v/>
      </c>
      <c r="AF188" s="38" t="str">
        <f>IF('query (10)'!AD188="","",TRIM('query (10)'!AD188))</f>
        <v>พงษ์พิทักษ์ ศรไชย</v>
      </c>
      <c r="AG188" s="38" t="str">
        <f>IF('query (10)'!AE188="","",TRIM('query (10)'!AE188))</f>
        <v>พงษ์พิทักษ์ ศรไชย</v>
      </c>
      <c r="AH188" s="38" t="str">
        <f>IF('query (10)'!AF188="","",IFERROR(VALUE('query (10)'!AF188),""))</f>
        <v/>
      </c>
      <c r="AI188" s="38" t="str">
        <f>IF('query (10)'!AG188="","",TRIM('query (10)'!AG188))</f>
        <v/>
      </c>
      <c r="AJ188" s="38" t="str">
        <f>IF('query (10)'!AH188="","",IFERROR(VALUE('query (10)'!AH188),""))</f>
        <v/>
      </c>
      <c r="AK188" s="38" t="str">
        <f>IF('query (10)'!AI188="","",TRIM('query (10)'!AI188))</f>
        <v/>
      </c>
      <c r="AL188" s="42">
        <f t="shared" si="10"/>
        <v>2025</v>
      </c>
      <c r="AM188" s="42" t="str">
        <f t="shared" si="11"/>
        <v>2025-11</v>
      </c>
      <c r="AN188" s="42" t="str">
        <f t="shared" ca="1" si="12"/>
        <v/>
      </c>
      <c r="AO188" s="42" t="str">
        <f t="shared" si="13"/>
        <v>GR-212 | INNER RING RACEWAY GRINDING M/C | SB2 | MOTOR | Condition-based Maintenance | Electrical | Inspection | Important | - Check condition of work head/ Dresser/ Wheel head motor
- Check insulation of work head/ Dresser/ Wheel head motor | พงษ์พิทักษ์ ศรไชย</v>
      </c>
      <c r="AP188" s="42" t="str">
        <f>_xlfn.TEXTJOIN("; ",TRUE,IF(COUNTA('query (10)'!A188:AK188)&lt;=6,"NEAR_EMPTY_ROW",""),IF($K188="","MISSING_STATUS",""),IF(AND($K188="เสร็จสิ้น",$Z188=""),"DONE_NO_ACTUAL_DATE",""),IF(AND($I188="Condition-based Maintenance",$AH188=""),"CBM_NO_MEASUREMENT",""),IF(OR($X188="",$X188=0),"INVALID_PERIOD",""),IF(AND($AA188&lt;&gt;"",$AB188&lt;&gt;"",$AB188&lt;$AA188),"DATE_SEQUENCE_ERROR",""),IF(AND($AB188&lt;&gt;"",$AB188&gt;DATE(2030,12,31)),"DATE_OUTLIER",""),IF($C188="","MISSING_QRCODE",""),IF($J188="UNKNOWN","UNKNOWN_PM_TYPE",""),IF($L188="UNKNOWN","UNKNOWN_STATUS",""))</f>
        <v>DONE_NO_ACTUAL_DATE; CBM_NO_MEASUREMENT</v>
      </c>
      <c r="AQ188" s="42" t="str">
        <f t="shared" si="14"/>
        <v>NO</v>
      </c>
    </row>
    <row r="189" spans="1:43" x14ac:dyDescent="0.3">
      <c r="A189" s="38">
        <f>IF('query (10)'!A189="","",'query (10)'!A189)</f>
        <v>242</v>
      </c>
      <c r="B189" s="38" t="str">
        <f>IF('query (10)'!B189="","",'query (10)'!B189)</f>
        <v/>
      </c>
      <c r="C189" s="38" t="str">
        <f>TRIM(UPPER('query (10)'!M189))</f>
        <v>GR-214</v>
      </c>
      <c r="D189" s="38" t="str">
        <f>TRIM(UPPER(IFERROR(_xlfn.TEXTBEFORE('query (10)'!L189,"("),'query (10)'!L189)))</f>
        <v>INNER RING BORE GRINDING M/C</v>
      </c>
      <c r="E189" s="38" t="str">
        <f>IFERROR(TRIM(UPPER(_xlfn.TEXTBEFORE(_xlfn.TEXTAFTER('query (10)'!L189,"("),")"))),"")</f>
        <v/>
      </c>
      <c r="F189" s="38" t="str">
        <f>TRIM('query (10)'!K189)</f>
        <v>SB2</v>
      </c>
      <c r="G189" s="38" t="str">
        <f>IF('query (10)'!J189="","",'query (10)'!J189)</f>
        <v>Motor</v>
      </c>
      <c r="H189" s="38" t="str">
        <f>TRIM(UPPER('query (10)'!J189))</f>
        <v>MOTOR</v>
      </c>
      <c r="I189" s="38" t="str">
        <f>IF('query (10)'!F189="","",'query (10)'!F189)</f>
        <v>Condition-based Maintenance</v>
      </c>
      <c r="J189" s="38" t="str">
        <f>IF('query (10)'!F189="","",IFERROR(INDEX(Cleaning_Rules!$B$14:$B$17,MATCH(TRIM('query (10)'!F189),Cleaning_Rules!$A$14:$A$17,0)),"UNKNOWN"))</f>
        <v>CBM</v>
      </c>
      <c r="K189" s="38" t="str">
        <f>IF('query (10)'!G189="","",'query (10)'!G189)</f>
        <v>เสร็จสิ้น</v>
      </c>
      <c r="L189" s="38" t="str">
        <f>IF('query (10)'!G189="","MISSING",IFERROR(INDEX(Cleaning_Rules!$B$5:$B$10,MATCH(TRIM('query (10)'!G189),Cleaning_Rules!$A$5:$A$10,0)),"UNKNOWN"))</f>
        <v>COMPLETED</v>
      </c>
      <c r="M189" s="38" t="str">
        <f>IF('query (10)'!I189="","",'query (10)'!I189)</f>
        <v>Electrical</v>
      </c>
      <c r="N189" s="38" t="str">
        <f>IF('query (10)'!O189="","",'query (10)'!O189)</f>
        <v>Inspection</v>
      </c>
      <c r="O189" s="38" t="str">
        <f>IF('query (10)'!P189="","",'query (10)'!P189)</f>
        <v>Important</v>
      </c>
      <c r="P189" s="38" t="str">
        <f>IF('query (10)'!N189="","",'query (10)'!N189)</f>
        <v>- Check condition of work head/ Dresser/ Wheel head motor
- Check insulation of work head/ Dresser/ Wheel head motor</v>
      </c>
      <c r="Q189" s="38" t="str">
        <f>TRIM('query (10)'!N189)</f>
        <v>- Check condition of work head/ Dresser/ Wheel head motor
- Check insulation of work head/ Dresser/ Wheel head motor</v>
      </c>
      <c r="R189" s="38" t="str">
        <f>TRIM(UPPER('query (10)'!R189))</f>
        <v/>
      </c>
      <c r="S189" s="38" t="str">
        <f>TRIM(UPPER('query (10)'!S189))</f>
        <v/>
      </c>
      <c r="T189" s="38" t="str">
        <f>IF('query (10)'!Q189="","",TRIM(UPPER('query (10)'!Q189)))</f>
        <v/>
      </c>
      <c r="U189" s="38" t="str">
        <f>IF('query (10)'!T189="","",'query (10)'!T189)</f>
        <v>1</v>
      </c>
      <c r="V189" s="39">
        <f>IF('query (10)'!T189="","",IFERROR(VALUE('query (10)'!T189),""))</f>
        <v>1</v>
      </c>
      <c r="W189" s="40">
        <f>IF('query (10)'!U189="","",'query (10)'!U189)</f>
        <v>0</v>
      </c>
      <c r="X189" s="39">
        <f>IF('query (10)'!V189="","",'query (10)'!V189)</f>
        <v>360</v>
      </c>
      <c r="Y189" s="41">
        <f>IF('query (10)'!W189="","",'query (10)'!W189)</f>
        <v>45978</v>
      </c>
      <c r="Z189" s="41" t="str">
        <f>IF('query (10)'!X189="","",'query (10)'!X189)</f>
        <v/>
      </c>
      <c r="AA189" s="41">
        <f>IF('query (10)'!Y189="","",'query (10)'!Y189)</f>
        <v>45640</v>
      </c>
      <c r="AB189" s="41">
        <f>IF('query (10)'!Z189="","",'query (10)'!Z189)</f>
        <v>46373</v>
      </c>
      <c r="AC189" s="38" t="str">
        <f>IF(OR('query (10)'!AA189="",COUNTIF(Cleaning_Rules!$A$21:$A$26,TRIM('query (10)'!AA189))&gt;0),"",TRIM('query (10)'!AA189))</f>
        <v/>
      </c>
      <c r="AD189" s="38" t="str">
        <f>IF('query (10)'!AB189="","",TRIM(IFERROR(_xlfn.TEXTBEFORE('query (10)'!AB189,"("),'query (10)'!AB189)))</f>
        <v/>
      </c>
      <c r="AE189" s="38" t="str">
        <f>IFERROR(LOWER(TRIM(_xlfn.TEXTBEFORE(_xlfn.TEXTAFTER('query (10)'!AB189,"("),")"))),"")</f>
        <v/>
      </c>
      <c r="AF189" s="38" t="str">
        <f>IF('query (10)'!AD189="","",TRIM('query (10)'!AD189))</f>
        <v>พงษ์พิทักษ์ ศรไชย</v>
      </c>
      <c r="AG189" s="38" t="str">
        <f>IF('query (10)'!AE189="","",TRIM('query (10)'!AE189))</f>
        <v>พงษ์พิทักษ์ ศรไชย</v>
      </c>
      <c r="AH189" s="38" t="str">
        <f>IF('query (10)'!AF189="","",IFERROR(VALUE('query (10)'!AF189),""))</f>
        <v/>
      </c>
      <c r="AI189" s="38" t="str">
        <f>IF('query (10)'!AG189="","",TRIM('query (10)'!AG189))</f>
        <v/>
      </c>
      <c r="AJ189" s="38" t="str">
        <f>IF('query (10)'!AH189="","",IFERROR(VALUE('query (10)'!AH189),""))</f>
        <v/>
      </c>
      <c r="AK189" s="38" t="str">
        <f>IF('query (10)'!AI189="","",TRIM('query (10)'!AI189))</f>
        <v/>
      </c>
      <c r="AL189" s="42">
        <f t="shared" si="10"/>
        <v>2025</v>
      </c>
      <c r="AM189" s="42" t="str">
        <f t="shared" si="11"/>
        <v>2025-11</v>
      </c>
      <c r="AN189" s="42" t="str">
        <f t="shared" ca="1" si="12"/>
        <v/>
      </c>
      <c r="AO189" s="42" t="str">
        <f t="shared" si="13"/>
        <v>GR-214 | INNER RING BORE GRINDING M/C | SB2 | MOTOR | Condition-based Maintenance | Electrical | Inspection | Important | - Check condition of work head/ Dresser/ Wheel head motor
- Check insulation of work head/ Dresser/ Wheel head motor | พงษ์พิทักษ์ ศรไชย</v>
      </c>
      <c r="AP189" s="42" t="str">
        <f>_xlfn.TEXTJOIN("; ",TRUE,IF(COUNTA('query (10)'!A189:AK189)&lt;=6,"NEAR_EMPTY_ROW",""),IF($K189="","MISSING_STATUS",""),IF(AND($K189="เสร็จสิ้น",$Z189=""),"DONE_NO_ACTUAL_DATE",""),IF(AND($I189="Condition-based Maintenance",$AH189=""),"CBM_NO_MEASUREMENT",""),IF(OR($X189="",$X189=0),"INVALID_PERIOD",""),IF(AND($AA189&lt;&gt;"",$AB189&lt;&gt;"",$AB189&lt;$AA189),"DATE_SEQUENCE_ERROR",""),IF(AND($AB189&lt;&gt;"",$AB189&gt;DATE(2030,12,31)),"DATE_OUTLIER",""),IF($C189="","MISSING_QRCODE",""),IF($J189="UNKNOWN","UNKNOWN_PM_TYPE",""),IF($L189="UNKNOWN","UNKNOWN_STATUS",""))</f>
        <v>DONE_NO_ACTUAL_DATE; CBM_NO_MEASUREMENT</v>
      </c>
      <c r="AQ189" s="42" t="str">
        <f t="shared" si="14"/>
        <v>NO</v>
      </c>
    </row>
    <row r="190" spans="1:43" x14ac:dyDescent="0.3">
      <c r="A190" s="38">
        <f>IF('query (10)'!A190="","",'query (10)'!A190)</f>
        <v>243</v>
      </c>
      <c r="B190" s="38" t="str">
        <f>IF('query (10)'!B190="","",'query (10)'!B190)</f>
        <v/>
      </c>
      <c r="C190" s="38" t="str">
        <f>TRIM(UPPER('query (10)'!M190))</f>
        <v>GR-217</v>
      </c>
      <c r="D190" s="38" t="str">
        <f>TRIM(UPPER(IFERROR(_xlfn.TEXTBEFORE('query (10)'!L190,"("),'query (10)'!L190)))</f>
        <v>INNER RING RACEWAY SUPER FINISH M/C</v>
      </c>
      <c r="E190" s="38" t="str">
        <f>IFERROR(TRIM(UPPER(_xlfn.TEXTBEFORE(_xlfn.TEXTAFTER('query (10)'!L190,"("),")"))),"")</f>
        <v/>
      </c>
      <c r="F190" s="38" t="str">
        <f>TRIM('query (10)'!K190)</f>
        <v>SB2</v>
      </c>
      <c r="G190" s="38" t="str">
        <f>IF('query (10)'!J190="","",'query (10)'!J190)</f>
        <v>Motor</v>
      </c>
      <c r="H190" s="38" t="str">
        <f>TRIM(UPPER('query (10)'!J190))</f>
        <v>MOTOR</v>
      </c>
      <c r="I190" s="38" t="str">
        <f>IF('query (10)'!F190="","",'query (10)'!F190)</f>
        <v>Condition-based Maintenance</v>
      </c>
      <c r="J190" s="38" t="str">
        <f>IF('query (10)'!F190="","",IFERROR(INDEX(Cleaning_Rules!$B$14:$B$17,MATCH(TRIM('query (10)'!F190),Cleaning_Rules!$A$14:$A$17,0)),"UNKNOWN"))</f>
        <v>CBM</v>
      </c>
      <c r="K190" s="38" t="str">
        <f>IF('query (10)'!G190="","",'query (10)'!G190)</f>
        <v>เสร็จสิ้น</v>
      </c>
      <c r="L190" s="38" t="str">
        <f>IF('query (10)'!G190="","MISSING",IFERROR(INDEX(Cleaning_Rules!$B$5:$B$10,MATCH(TRIM('query (10)'!G190),Cleaning_Rules!$A$5:$A$10,0)),"UNKNOWN"))</f>
        <v>COMPLETED</v>
      </c>
      <c r="M190" s="38" t="str">
        <f>IF('query (10)'!I190="","",'query (10)'!I190)</f>
        <v>Electrical</v>
      </c>
      <c r="N190" s="38" t="str">
        <f>IF('query (10)'!O190="","",'query (10)'!O190)</f>
        <v>Inspection</v>
      </c>
      <c r="O190" s="38" t="str">
        <f>IF('query (10)'!P190="","",'query (10)'!P190)</f>
        <v>Important</v>
      </c>
      <c r="P190" s="38" t="str">
        <f>IF('query (10)'!N190="","",'query (10)'!N190)</f>
        <v>- Check condition of Spindle/ Oscillation
- Check insulation of Spindle/ Oscillation</v>
      </c>
      <c r="Q190" s="38" t="str">
        <f>TRIM('query (10)'!N190)</f>
        <v>- Check condition of Spindle/ Oscillation
- Check insulation of Spindle/ Oscillation</v>
      </c>
      <c r="R190" s="38" t="str">
        <f>TRIM(UPPER('query (10)'!R190))</f>
        <v/>
      </c>
      <c r="S190" s="38" t="str">
        <f>TRIM(UPPER('query (10)'!S190))</f>
        <v/>
      </c>
      <c r="T190" s="38" t="str">
        <f>IF('query (10)'!Q190="","",TRIM(UPPER('query (10)'!Q190)))</f>
        <v/>
      </c>
      <c r="U190" s="38" t="str">
        <f>IF('query (10)'!T190="","",'query (10)'!T190)</f>
        <v>1</v>
      </c>
      <c r="V190" s="39">
        <f>IF('query (10)'!T190="","",IFERROR(VALUE('query (10)'!T190),""))</f>
        <v>1</v>
      </c>
      <c r="W190" s="40">
        <f>IF('query (10)'!U190="","",'query (10)'!U190)</f>
        <v>0</v>
      </c>
      <c r="X190" s="39">
        <f>IF('query (10)'!V190="","",'query (10)'!V190)</f>
        <v>360</v>
      </c>
      <c r="Y190" s="41">
        <f>IF('query (10)'!W190="","",'query (10)'!W190)</f>
        <v>45978</v>
      </c>
      <c r="Z190" s="41" t="str">
        <f>IF('query (10)'!X190="","",'query (10)'!X190)</f>
        <v/>
      </c>
      <c r="AA190" s="41">
        <f>IF('query (10)'!Y190="","",'query (10)'!Y190)</f>
        <v>45640</v>
      </c>
      <c r="AB190" s="41">
        <f>IF('query (10)'!Z190="","",'query (10)'!Z190)</f>
        <v>46373</v>
      </c>
      <c r="AC190" s="38" t="str">
        <f>IF(OR('query (10)'!AA190="",COUNTIF(Cleaning_Rules!$A$21:$A$26,TRIM('query (10)'!AA190))&gt;0),"",TRIM('query (10)'!AA190))</f>
        <v/>
      </c>
      <c r="AD190" s="38" t="str">
        <f>IF('query (10)'!AB190="","",TRIM(IFERROR(_xlfn.TEXTBEFORE('query (10)'!AB190,"("),'query (10)'!AB190)))</f>
        <v/>
      </c>
      <c r="AE190" s="38" t="str">
        <f>IFERROR(LOWER(TRIM(_xlfn.TEXTBEFORE(_xlfn.TEXTAFTER('query (10)'!AB190,"("),")"))),"")</f>
        <v/>
      </c>
      <c r="AF190" s="38" t="str">
        <f>IF('query (10)'!AD190="","",TRIM('query (10)'!AD190))</f>
        <v>พงษ์พิทักษ์ ศรไชย</v>
      </c>
      <c r="AG190" s="38" t="str">
        <f>IF('query (10)'!AE190="","",TRIM('query (10)'!AE190))</f>
        <v>พงษ์พิทักษ์ ศรไชย</v>
      </c>
      <c r="AH190" s="38" t="str">
        <f>IF('query (10)'!AF190="","",IFERROR(VALUE('query (10)'!AF190),""))</f>
        <v/>
      </c>
      <c r="AI190" s="38" t="str">
        <f>IF('query (10)'!AG190="","",TRIM('query (10)'!AG190))</f>
        <v/>
      </c>
      <c r="AJ190" s="38" t="str">
        <f>IF('query (10)'!AH190="","",IFERROR(VALUE('query (10)'!AH190),""))</f>
        <v/>
      </c>
      <c r="AK190" s="38" t="str">
        <f>IF('query (10)'!AI190="","",TRIM('query (10)'!AI190))</f>
        <v/>
      </c>
      <c r="AL190" s="42">
        <f t="shared" si="10"/>
        <v>2025</v>
      </c>
      <c r="AM190" s="42" t="str">
        <f t="shared" si="11"/>
        <v>2025-11</v>
      </c>
      <c r="AN190" s="42" t="str">
        <f t="shared" ca="1" si="12"/>
        <v/>
      </c>
      <c r="AO190" s="42" t="str">
        <f t="shared" si="13"/>
        <v>GR-217 | INNER RING RACEWAY SUPER FINISH M/C | SB2 | MOTOR | Condition-based Maintenance | Electrical | Inspection | Important | - Check condition of Spindle/ Oscillation
- Check insulation of Spindle/ Oscillation | พงษ์พิทักษ์ ศรไชย</v>
      </c>
      <c r="AP190" s="42" t="str">
        <f>_xlfn.TEXTJOIN("; ",TRUE,IF(COUNTA('query (10)'!A190:AK190)&lt;=6,"NEAR_EMPTY_ROW",""),IF($K190="","MISSING_STATUS",""),IF(AND($K190="เสร็จสิ้น",$Z190=""),"DONE_NO_ACTUAL_DATE",""),IF(AND($I190="Condition-based Maintenance",$AH190=""),"CBM_NO_MEASUREMENT",""),IF(OR($X190="",$X190=0),"INVALID_PERIOD",""),IF(AND($AA190&lt;&gt;"",$AB190&lt;&gt;"",$AB190&lt;$AA190),"DATE_SEQUENCE_ERROR",""),IF(AND($AB190&lt;&gt;"",$AB190&gt;DATE(2030,12,31)),"DATE_OUTLIER",""),IF($C190="","MISSING_QRCODE",""),IF($J190="UNKNOWN","UNKNOWN_PM_TYPE",""),IF($L190="UNKNOWN","UNKNOWN_STATUS",""))</f>
        <v>DONE_NO_ACTUAL_DATE; CBM_NO_MEASUREMENT</v>
      </c>
      <c r="AQ190" s="42" t="str">
        <f t="shared" si="14"/>
        <v>NO</v>
      </c>
    </row>
    <row r="191" spans="1:43" x14ac:dyDescent="0.3">
      <c r="A191" s="38">
        <f>IF('query (10)'!A191="","",'query (10)'!A191)</f>
        <v>244</v>
      </c>
      <c r="B191" s="38" t="str">
        <f>IF('query (10)'!B191="","",'query (10)'!B191)</f>
        <v/>
      </c>
      <c r="C191" s="38" t="str">
        <f>TRIM(UPPER('query (10)'!M191))</f>
        <v>WA-224</v>
      </c>
      <c r="D191" s="38" t="str">
        <f>TRIM(UPPER(IFERROR(_xlfn.TEXTBEFORE('query (10)'!L191,"("),'query (10)'!L191)))</f>
        <v>OUTER / INNER RING PART WASH EQUIPMENT M/C</v>
      </c>
      <c r="E191" s="38" t="str">
        <f>IFERROR(TRIM(UPPER(_xlfn.TEXTBEFORE(_xlfn.TEXTAFTER('query (10)'!L191,"("),")"))),"")</f>
        <v/>
      </c>
      <c r="F191" s="38" t="str">
        <f>TRIM('query (10)'!K191)</f>
        <v>SB2</v>
      </c>
      <c r="G191" s="38" t="str">
        <f>IF('query (10)'!J191="","",'query (10)'!J191)</f>
        <v>Motor</v>
      </c>
      <c r="H191" s="38" t="str">
        <f>TRIM(UPPER('query (10)'!J191))</f>
        <v>MOTOR</v>
      </c>
      <c r="I191" s="38" t="str">
        <f>IF('query (10)'!F191="","",'query (10)'!F191)</f>
        <v>Condition-based Maintenance</v>
      </c>
      <c r="J191" s="38" t="str">
        <f>IF('query (10)'!F191="","",IFERROR(INDEX(Cleaning_Rules!$B$14:$B$17,MATCH(TRIM('query (10)'!F191),Cleaning_Rules!$A$14:$A$17,0)),"UNKNOWN"))</f>
        <v>CBM</v>
      </c>
      <c r="K191" s="38" t="str">
        <f>IF('query (10)'!G191="","",'query (10)'!G191)</f>
        <v>เสร็จสิ้น</v>
      </c>
      <c r="L191" s="38" t="str">
        <f>IF('query (10)'!G191="","MISSING",IFERROR(INDEX(Cleaning_Rules!$B$5:$B$10,MATCH(TRIM('query (10)'!G191),Cleaning_Rules!$A$5:$A$10,0)),"UNKNOWN"))</f>
        <v>COMPLETED</v>
      </c>
      <c r="M191" s="38" t="str">
        <f>IF('query (10)'!I191="","",'query (10)'!I191)</f>
        <v>Electrical</v>
      </c>
      <c r="N191" s="38" t="str">
        <f>IF('query (10)'!O191="","",'query (10)'!O191)</f>
        <v>Inspection</v>
      </c>
      <c r="O191" s="38" t="str">
        <f>IF('query (10)'!P191="","",'query (10)'!P191)</f>
        <v>Important</v>
      </c>
      <c r="P191" s="38" t="str">
        <f>IF('query (10)'!N191="","",'query (10)'!N191)</f>
        <v>- Check condition of Washing Pump/Circulate Pump/ Heavy Smoker motor
- Check insulation of Washing Pump/Circulate Pump/ Heavy Smoker motor</v>
      </c>
      <c r="Q191" s="38" t="str">
        <f>TRIM('query (10)'!N191)</f>
        <v>- Check condition of Washing Pump/Circulate Pump/ Heavy Smoker motor
- Check insulation of Washing Pump/Circulate Pump/ Heavy Smoker motor</v>
      </c>
      <c r="R191" s="38" t="str">
        <f>TRIM(UPPER('query (10)'!R191))</f>
        <v/>
      </c>
      <c r="S191" s="38" t="str">
        <f>TRIM(UPPER('query (10)'!S191))</f>
        <v/>
      </c>
      <c r="T191" s="38" t="str">
        <f>IF('query (10)'!Q191="","",TRIM(UPPER('query (10)'!Q191)))</f>
        <v/>
      </c>
      <c r="U191" s="38" t="str">
        <f>IF('query (10)'!T191="","",'query (10)'!T191)</f>
        <v>1</v>
      </c>
      <c r="V191" s="39">
        <f>IF('query (10)'!T191="","",IFERROR(VALUE('query (10)'!T191),""))</f>
        <v>1</v>
      </c>
      <c r="W191" s="40">
        <f>IF('query (10)'!U191="","",'query (10)'!U191)</f>
        <v>0</v>
      </c>
      <c r="X191" s="39">
        <f>IF('query (10)'!V191="","",'query (10)'!V191)</f>
        <v>360</v>
      </c>
      <c r="Y191" s="41">
        <f>IF('query (10)'!W191="","",'query (10)'!W191)</f>
        <v>45974</v>
      </c>
      <c r="Z191" s="41" t="str">
        <f>IF('query (10)'!X191="","",'query (10)'!X191)</f>
        <v/>
      </c>
      <c r="AA191" s="41">
        <f>IF('query (10)'!Y191="","",'query (10)'!Y191)</f>
        <v>45639</v>
      </c>
      <c r="AB191" s="41">
        <f>IF('query (10)'!Z191="","",'query (10)'!Z191)</f>
        <v>45999</v>
      </c>
      <c r="AC191" s="38" t="str">
        <f>IF(OR('query (10)'!AA191="",COUNTIF(Cleaning_Rules!$A$21:$A$26,TRIM('query (10)'!AA191))&gt;0),"",TRIM('query (10)'!AA191))</f>
        <v/>
      </c>
      <c r="AD191" s="38" t="str">
        <f>IF('query (10)'!AB191="","",TRIM(IFERROR(_xlfn.TEXTBEFORE('query (10)'!AB191,"("),'query (10)'!AB191)))</f>
        <v/>
      </c>
      <c r="AE191" s="38" t="str">
        <f>IFERROR(LOWER(TRIM(_xlfn.TEXTBEFORE(_xlfn.TEXTAFTER('query (10)'!AB191,"("),")"))),"")</f>
        <v/>
      </c>
      <c r="AF191" s="38" t="str">
        <f>IF('query (10)'!AD191="","",TRIM('query (10)'!AD191))</f>
        <v>พงษ์พิทักษ์ ศรไชย</v>
      </c>
      <c r="AG191" s="38" t="str">
        <f>IF('query (10)'!AE191="","",TRIM('query (10)'!AE191))</f>
        <v>พงษ์พิทักษ์ ศรไชย</v>
      </c>
      <c r="AH191" s="38" t="str">
        <f>IF('query (10)'!AF191="","",IFERROR(VALUE('query (10)'!AF191),""))</f>
        <v/>
      </c>
      <c r="AI191" s="38" t="str">
        <f>IF('query (10)'!AG191="","",TRIM('query (10)'!AG191))</f>
        <v/>
      </c>
      <c r="AJ191" s="38" t="str">
        <f>IF('query (10)'!AH191="","",IFERROR(VALUE('query (10)'!AH191),""))</f>
        <v/>
      </c>
      <c r="AK191" s="38" t="str">
        <f>IF('query (10)'!AI191="","",TRIM('query (10)'!AI191))</f>
        <v/>
      </c>
      <c r="AL191" s="42">
        <f t="shared" si="10"/>
        <v>2025</v>
      </c>
      <c r="AM191" s="42" t="str">
        <f t="shared" si="11"/>
        <v>2025-11</v>
      </c>
      <c r="AN191" s="42" t="str">
        <f t="shared" ca="1" si="12"/>
        <v/>
      </c>
      <c r="AO191" s="42" t="str">
        <f t="shared" si="13"/>
        <v>WA-224 | OUTER / INNER RING PART WASH EQUIPMENT M/C | SB2 | MOTOR | Condition-based Maintenance | Electrical | Inspection | Important | - Check condition of Washing Pump/Circulate Pump/ Heavy Smoker motor
- Check insulation of Washing Pump/Circulate Pump/ Heavy Smoker motor | พงษ์พิทักษ์ ศรไชย</v>
      </c>
      <c r="AP191" s="42" t="str">
        <f>_xlfn.TEXTJOIN("; ",TRUE,IF(COUNTA('query (10)'!A191:AK191)&lt;=6,"NEAR_EMPTY_ROW",""),IF($K191="","MISSING_STATUS",""),IF(AND($K191="เสร็จสิ้น",$Z191=""),"DONE_NO_ACTUAL_DATE",""),IF(AND($I191="Condition-based Maintenance",$AH191=""),"CBM_NO_MEASUREMENT",""),IF(OR($X191="",$X191=0),"INVALID_PERIOD",""),IF(AND($AA191&lt;&gt;"",$AB191&lt;&gt;"",$AB191&lt;$AA191),"DATE_SEQUENCE_ERROR",""),IF(AND($AB191&lt;&gt;"",$AB191&gt;DATE(2030,12,31)),"DATE_OUTLIER",""),IF($C191="","MISSING_QRCODE",""),IF($J191="UNKNOWN","UNKNOWN_PM_TYPE",""),IF($L191="UNKNOWN","UNKNOWN_STATUS",""))</f>
        <v>DONE_NO_ACTUAL_DATE; CBM_NO_MEASUREMENT</v>
      </c>
      <c r="AQ191" s="42" t="str">
        <f t="shared" si="14"/>
        <v>NO</v>
      </c>
    </row>
    <row r="192" spans="1:43" x14ac:dyDescent="0.3">
      <c r="A192" s="38">
        <f>IF('query (10)'!A192="","",'query (10)'!A192)</f>
        <v>245</v>
      </c>
      <c r="B192" s="38" t="str">
        <f>IF('query (10)'!B192="","",'query (10)'!B192)</f>
        <v/>
      </c>
      <c r="C192" s="38" t="str">
        <f>TRIM(UPPER('query (10)'!M192))</f>
        <v>WA-230</v>
      </c>
      <c r="D192" s="38" t="str">
        <f>TRIM(UPPER(IFERROR(_xlfn.TEXTBEFORE('query (10)'!L192,"("),'query (10)'!L192)))</f>
        <v>FINISH WASH EQUIPMENT M/C</v>
      </c>
      <c r="E192" s="38" t="str">
        <f>IFERROR(TRIM(UPPER(_xlfn.TEXTBEFORE(_xlfn.TEXTAFTER('query (10)'!L192,"("),")"))),"")</f>
        <v/>
      </c>
      <c r="F192" s="38" t="str">
        <f>TRIM('query (10)'!K192)</f>
        <v>SB2</v>
      </c>
      <c r="G192" s="38" t="str">
        <f>IF('query (10)'!J192="","",'query (10)'!J192)</f>
        <v>Motor</v>
      </c>
      <c r="H192" s="38" t="str">
        <f>TRIM(UPPER('query (10)'!J192))</f>
        <v>MOTOR</v>
      </c>
      <c r="I192" s="38" t="str">
        <f>IF('query (10)'!F192="","",'query (10)'!F192)</f>
        <v>Condition-based Maintenance</v>
      </c>
      <c r="J192" s="38" t="str">
        <f>IF('query (10)'!F192="","",IFERROR(INDEX(Cleaning_Rules!$B$14:$B$17,MATCH(TRIM('query (10)'!F192),Cleaning_Rules!$A$14:$A$17,0)),"UNKNOWN"))</f>
        <v>CBM</v>
      </c>
      <c r="K192" s="38" t="str">
        <f>IF('query (10)'!G192="","",'query (10)'!G192)</f>
        <v>เสร็จสิ้น</v>
      </c>
      <c r="L192" s="38" t="str">
        <f>IF('query (10)'!G192="","MISSING",IFERROR(INDEX(Cleaning_Rules!$B$5:$B$10,MATCH(TRIM('query (10)'!G192),Cleaning_Rules!$A$5:$A$10,0)),"UNKNOWN"))</f>
        <v>COMPLETED</v>
      </c>
      <c r="M192" s="38" t="str">
        <f>IF('query (10)'!I192="","",'query (10)'!I192)</f>
        <v>Electrical</v>
      </c>
      <c r="N192" s="38" t="str">
        <f>IF('query (10)'!O192="","",'query (10)'!O192)</f>
        <v>Inspection</v>
      </c>
      <c r="O192" s="38" t="str">
        <f>IF('query (10)'!P192="","",'query (10)'!P192)</f>
        <v>Important</v>
      </c>
      <c r="P192" s="38" t="str">
        <f>IF('query (10)'!N192="","",'query (10)'!N192)</f>
        <v>- Check condition of Washing Pump/ Blower motor
- Check insulation of Washing Pump/ Blower motor</v>
      </c>
      <c r="Q192" s="38" t="str">
        <f>TRIM('query (10)'!N192)</f>
        <v>- Check condition of Washing Pump/ Blower motor
- Check insulation of Washing Pump/ Blower motor</v>
      </c>
      <c r="R192" s="38" t="str">
        <f>TRIM(UPPER('query (10)'!R192))</f>
        <v/>
      </c>
      <c r="S192" s="38" t="str">
        <f>TRIM(UPPER('query (10)'!S192))</f>
        <v/>
      </c>
      <c r="T192" s="38" t="str">
        <f>IF('query (10)'!Q192="","",TRIM(UPPER('query (10)'!Q192)))</f>
        <v/>
      </c>
      <c r="U192" s="38" t="str">
        <f>IF('query (10)'!T192="","",'query (10)'!T192)</f>
        <v>1</v>
      </c>
      <c r="V192" s="39">
        <f>IF('query (10)'!T192="","",IFERROR(VALUE('query (10)'!T192),""))</f>
        <v>1</v>
      </c>
      <c r="W192" s="40">
        <f>IF('query (10)'!U192="","",'query (10)'!U192)</f>
        <v>0</v>
      </c>
      <c r="X192" s="39">
        <f>IF('query (10)'!V192="","",'query (10)'!V192)</f>
        <v>360</v>
      </c>
      <c r="Y192" s="41">
        <f>IF('query (10)'!W192="","",'query (10)'!W192)</f>
        <v>45978</v>
      </c>
      <c r="Z192" s="41" t="str">
        <f>IF('query (10)'!X192="","",'query (10)'!X192)</f>
        <v/>
      </c>
      <c r="AA192" s="41">
        <f>IF('query (10)'!Y192="","",'query (10)'!Y192)</f>
        <v>45640</v>
      </c>
      <c r="AB192" s="41">
        <f>IF('query (10)'!Z192="","",'query (10)'!Z192)</f>
        <v>46373</v>
      </c>
      <c r="AC192" s="38" t="str">
        <f>IF(OR('query (10)'!AA192="",COUNTIF(Cleaning_Rules!$A$21:$A$26,TRIM('query (10)'!AA192))&gt;0),"",TRIM('query (10)'!AA192))</f>
        <v/>
      </c>
      <c r="AD192" s="38" t="str">
        <f>IF('query (10)'!AB192="","",TRIM(IFERROR(_xlfn.TEXTBEFORE('query (10)'!AB192,"("),'query (10)'!AB192)))</f>
        <v/>
      </c>
      <c r="AE192" s="38" t="str">
        <f>IFERROR(LOWER(TRIM(_xlfn.TEXTBEFORE(_xlfn.TEXTAFTER('query (10)'!AB192,"("),")"))),"")</f>
        <v/>
      </c>
      <c r="AF192" s="38" t="str">
        <f>IF('query (10)'!AD192="","",TRIM('query (10)'!AD192))</f>
        <v>พงษ์พิทักษ์ ศรไชย</v>
      </c>
      <c r="AG192" s="38" t="str">
        <f>IF('query (10)'!AE192="","",TRIM('query (10)'!AE192))</f>
        <v>พงษ์พิทักษ์ ศรไชย</v>
      </c>
      <c r="AH192" s="38" t="str">
        <f>IF('query (10)'!AF192="","",IFERROR(VALUE('query (10)'!AF192),""))</f>
        <v/>
      </c>
      <c r="AI192" s="38" t="str">
        <f>IF('query (10)'!AG192="","",TRIM('query (10)'!AG192))</f>
        <v/>
      </c>
      <c r="AJ192" s="38" t="str">
        <f>IF('query (10)'!AH192="","",IFERROR(VALUE('query (10)'!AH192),""))</f>
        <v/>
      </c>
      <c r="AK192" s="38" t="str">
        <f>IF('query (10)'!AI192="","",TRIM('query (10)'!AI192))</f>
        <v/>
      </c>
      <c r="AL192" s="42">
        <f t="shared" si="10"/>
        <v>2025</v>
      </c>
      <c r="AM192" s="42" t="str">
        <f t="shared" si="11"/>
        <v>2025-11</v>
      </c>
      <c r="AN192" s="42" t="str">
        <f t="shared" ca="1" si="12"/>
        <v/>
      </c>
      <c r="AO192" s="42" t="str">
        <f t="shared" si="13"/>
        <v>WA-230 | FINISH WASH EQUIPMENT M/C | SB2 | MOTOR | Condition-based Maintenance | Electrical | Inspection | Important | - Check condition of Washing Pump/ Blower motor
- Check insulation of Washing Pump/ Blower motor | พงษ์พิทักษ์ ศรไชย</v>
      </c>
      <c r="AP192" s="42" t="str">
        <f>_xlfn.TEXTJOIN("; ",TRUE,IF(COUNTA('query (10)'!A192:AK192)&lt;=6,"NEAR_EMPTY_ROW",""),IF($K192="","MISSING_STATUS",""),IF(AND($K192="เสร็จสิ้น",$Z192=""),"DONE_NO_ACTUAL_DATE",""),IF(AND($I192="Condition-based Maintenance",$AH192=""),"CBM_NO_MEASUREMENT",""),IF(OR($X192="",$X192=0),"INVALID_PERIOD",""),IF(AND($AA192&lt;&gt;"",$AB192&lt;&gt;"",$AB192&lt;$AA192),"DATE_SEQUENCE_ERROR",""),IF(AND($AB192&lt;&gt;"",$AB192&gt;DATE(2030,12,31)),"DATE_OUTLIER",""),IF($C192="","MISSING_QRCODE",""),IF($J192="UNKNOWN","UNKNOWN_PM_TYPE",""),IF($L192="UNKNOWN","UNKNOWN_STATUS",""))</f>
        <v>DONE_NO_ACTUAL_DATE; CBM_NO_MEASUREMENT</v>
      </c>
      <c r="AQ192" s="42" t="str">
        <f t="shared" si="14"/>
        <v>NO</v>
      </c>
    </row>
    <row r="193" spans="1:43" x14ac:dyDescent="0.3">
      <c r="A193" s="38">
        <f>IF('query (10)'!A193="","",'query (10)'!A193)</f>
        <v>246</v>
      </c>
      <c r="B193" s="38" t="str">
        <f>IF('query (10)'!B193="","",'query (10)'!B193)</f>
        <v/>
      </c>
      <c r="C193" s="38" t="str">
        <f>TRIM(UPPER('query (10)'!M193))</f>
        <v>CH-235</v>
      </c>
      <c r="D193" s="38" t="str">
        <f>TRIM(UPPER(IFERROR(_xlfn.TEXTBEFORE('query (10)'!L193,"("),'query (10)'!L193)))</f>
        <v>NOISE INSPECTION M/C</v>
      </c>
      <c r="E193" s="38" t="str">
        <f>IFERROR(TRIM(UPPER(_xlfn.TEXTBEFORE(_xlfn.TEXTAFTER('query (10)'!L193,"("),")"))),"")</f>
        <v>AUTO</v>
      </c>
      <c r="F193" s="38" t="str">
        <f>TRIM('query (10)'!K193)</f>
        <v>SB2</v>
      </c>
      <c r="G193" s="38" t="str">
        <f>IF('query (10)'!J193="","",'query (10)'!J193)</f>
        <v>Motor</v>
      </c>
      <c r="H193" s="38" t="str">
        <f>TRIM(UPPER('query (10)'!J193))</f>
        <v>MOTOR</v>
      </c>
      <c r="I193" s="38" t="str">
        <f>IF('query (10)'!F193="","",'query (10)'!F193)</f>
        <v>Condition-based Maintenance</v>
      </c>
      <c r="J193" s="38" t="str">
        <f>IF('query (10)'!F193="","",IFERROR(INDEX(Cleaning_Rules!$B$14:$B$17,MATCH(TRIM('query (10)'!F193),Cleaning_Rules!$A$14:$A$17,0)),"UNKNOWN"))</f>
        <v>CBM</v>
      </c>
      <c r="K193" s="38" t="str">
        <f>IF('query (10)'!G193="","",'query (10)'!G193)</f>
        <v>เสร็จสิ้น</v>
      </c>
      <c r="L193" s="38" t="str">
        <f>IF('query (10)'!G193="","MISSING",IFERROR(INDEX(Cleaning_Rules!$B$5:$B$10,MATCH(TRIM('query (10)'!G193),Cleaning_Rules!$A$5:$A$10,0)),"UNKNOWN"))</f>
        <v>COMPLETED</v>
      </c>
      <c r="M193" s="38" t="str">
        <f>IF('query (10)'!I193="","",'query (10)'!I193)</f>
        <v>Electrical</v>
      </c>
      <c r="N193" s="38" t="str">
        <f>IF('query (10)'!O193="","",'query (10)'!O193)</f>
        <v>Inspection</v>
      </c>
      <c r="O193" s="38" t="str">
        <f>IF('query (10)'!P193="","",'query (10)'!P193)</f>
        <v>Important</v>
      </c>
      <c r="P193" s="38" t="str">
        <f>IF('query (10)'!N193="","",'query (10)'!N193)</f>
        <v>- Check condition of Spindle motor
- Check insulation of Spindle motor</v>
      </c>
      <c r="Q193" s="38" t="str">
        <f>TRIM('query (10)'!N193)</f>
        <v>- Check condition of Spindle motor
- Check insulation of Spindle motor</v>
      </c>
      <c r="R193" s="38" t="str">
        <f>TRIM(UPPER('query (10)'!R193))</f>
        <v/>
      </c>
      <c r="S193" s="38" t="str">
        <f>TRIM(UPPER('query (10)'!S193))</f>
        <v/>
      </c>
      <c r="T193" s="38" t="str">
        <f>IF('query (10)'!Q193="","",TRIM(UPPER('query (10)'!Q193)))</f>
        <v/>
      </c>
      <c r="U193" s="38" t="str">
        <f>IF('query (10)'!T193="","",'query (10)'!T193)</f>
        <v>1</v>
      </c>
      <c r="V193" s="39">
        <f>IF('query (10)'!T193="","",IFERROR(VALUE('query (10)'!T193),""))</f>
        <v>1</v>
      </c>
      <c r="W193" s="40">
        <f>IF('query (10)'!U193="","",'query (10)'!U193)</f>
        <v>0</v>
      </c>
      <c r="X193" s="39">
        <f>IF('query (10)'!V193="","",'query (10)'!V193)</f>
        <v>360</v>
      </c>
      <c r="Y193" s="41">
        <f>IF('query (10)'!W193="","",'query (10)'!W193)</f>
        <v>45978</v>
      </c>
      <c r="Z193" s="41" t="str">
        <f>IF('query (10)'!X193="","",'query (10)'!X193)</f>
        <v/>
      </c>
      <c r="AA193" s="41">
        <f>IF('query (10)'!Y193="","",'query (10)'!Y193)</f>
        <v>45640</v>
      </c>
      <c r="AB193" s="41">
        <f>IF('query (10)'!Z193="","",'query (10)'!Z193)</f>
        <v>46373</v>
      </c>
      <c r="AC193" s="38" t="str">
        <f>IF(OR('query (10)'!AA193="",COUNTIF(Cleaning_Rules!$A$21:$A$26,TRIM('query (10)'!AA193))&gt;0),"",TRIM('query (10)'!AA193))</f>
        <v/>
      </c>
      <c r="AD193" s="38" t="str">
        <f>IF('query (10)'!AB193="","",TRIM(IFERROR(_xlfn.TEXTBEFORE('query (10)'!AB193,"("),'query (10)'!AB193)))</f>
        <v/>
      </c>
      <c r="AE193" s="38" t="str">
        <f>IFERROR(LOWER(TRIM(_xlfn.TEXTBEFORE(_xlfn.TEXTAFTER('query (10)'!AB193,"("),")"))),"")</f>
        <v/>
      </c>
      <c r="AF193" s="38" t="str">
        <f>IF('query (10)'!AD193="","",TRIM('query (10)'!AD193))</f>
        <v>พงษ์พิทักษ์ ศรไชย</v>
      </c>
      <c r="AG193" s="38" t="str">
        <f>IF('query (10)'!AE193="","",TRIM('query (10)'!AE193))</f>
        <v>พงษ์พิทักษ์ ศรไชย</v>
      </c>
      <c r="AH193" s="38" t="str">
        <f>IF('query (10)'!AF193="","",IFERROR(VALUE('query (10)'!AF193),""))</f>
        <v/>
      </c>
      <c r="AI193" s="38" t="str">
        <f>IF('query (10)'!AG193="","",TRIM('query (10)'!AG193))</f>
        <v/>
      </c>
      <c r="AJ193" s="38" t="str">
        <f>IF('query (10)'!AH193="","",IFERROR(VALUE('query (10)'!AH193),""))</f>
        <v/>
      </c>
      <c r="AK193" s="38" t="str">
        <f>IF('query (10)'!AI193="","",TRIM('query (10)'!AI193))</f>
        <v/>
      </c>
      <c r="AL193" s="42">
        <f t="shared" si="10"/>
        <v>2025</v>
      </c>
      <c r="AM193" s="42" t="str">
        <f t="shared" si="11"/>
        <v>2025-11</v>
      </c>
      <c r="AN193" s="42" t="str">
        <f t="shared" ca="1" si="12"/>
        <v/>
      </c>
      <c r="AO193" s="42" t="str">
        <f t="shared" si="13"/>
        <v>CH-235 | NOISE INSPECTION M/C | AUTO | SB2 | MOTOR | Condition-based Maintenance | Electrical | Inspection | Important | - Check condition of Spindle motor
- Check insulation of Spindle motor | พงษ์พิทักษ์ ศรไชย</v>
      </c>
      <c r="AP193" s="42" t="str">
        <f>_xlfn.TEXTJOIN("; ",TRUE,IF(COUNTA('query (10)'!A193:AK193)&lt;=6,"NEAR_EMPTY_ROW",""),IF($K193="","MISSING_STATUS",""),IF(AND($K193="เสร็จสิ้น",$Z193=""),"DONE_NO_ACTUAL_DATE",""),IF(AND($I193="Condition-based Maintenance",$AH193=""),"CBM_NO_MEASUREMENT",""),IF(OR($X193="",$X193=0),"INVALID_PERIOD",""),IF(AND($AA193&lt;&gt;"",$AB193&lt;&gt;"",$AB193&lt;$AA193),"DATE_SEQUENCE_ERROR",""),IF(AND($AB193&lt;&gt;"",$AB193&gt;DATE(2030,12,31)),"DATE_OUTLIER",""),IF($C193="","MISSING_QRCODE",""),IF($J193="UNKNOWN","UNKNOWN_PM_TYPE",""),IF($L193="UNKNOWN","UNKNOWN_STATUS",""))</f>
        <v>DONE_NO_ACTUAL_DATE; CBM_NO_MEASUREMENT</v>
      </c>
      <c r="AQ193" s="42" t="str">
        <f t="shared" si="14"/>
        <v>NO</v>
      </c>
    </row>
    <row r="194" spans="1:43" x14ac:dyDescent="0.3">
      <c r="A194" s="38">
        <f>IF('query (10)'!A194="","",'query (10)'!A194)</f>
        <v>247</v>
      </c>
      <c r="B194" s="38" t="str">
        <f>IF('query (10)'!B194="","",'query (10)'!B194)</f>
        <v/>
      </c>
      <c r="C194" s="38" t="str">
        <f>TRIM(UPPER('query (10)'!M194))</f>
        <v>CH-643</v>
      </c>
      <c r="D194" s="38" t="str">
        <f>TRIM(UPPER(IFERROR(_xlfn.TEXTBEFORE('query (10)'!L194,"("),'query (10)'!L194)))</f>
        <v>NOISE MANUAL INSPECTION M/C</v>
      </c>
      <c r="E194" s="38" t="str">
        <f>IFERROR(TRIM(UPPER(_xlfn.TEXTBEFORE(_xlfn.TEXTAFTER('query (10)'!L194,"("),")"))),"")</f>
        <v/>
      </c>
      <c r="F194" s="38" t="str">
        <f>TRIM('query (10)'!K194)</f>
        <v>SB2</v>
      </c>
      <c r="G194" s="38" t="str">
        <f>IF('query (10)'!J194="","",'query (10)'!J194)</f>
        <v>Motor</v>
      </c>
      <c r="H194" s="38" t="str">
        <f>TRIM(UPPER('query (10)'!J194))</f>
        <v>MOTOR</v>
      </c>
      <c r="I194" s="38" t="str">
        <f>IF('query (10)'!F194="","",'query (10)'!F194)</f>
        <v>Condition-based Maintenance</v>
      </c>
      <c r="J194" s="38" t="str">
        <f>IF('query (10)'!F194="","",IFERROR(INDEX(Cleaning_Rules!$B$14:$B$17,MATCH(TRIM('query (10)'!F194),Cleaning_Rules!$A$14:$A$17,0)),"UNKNOWN"))</f>
        <v>CBM</v>
      </c>
      <c r="K194" s="38" t="str">
        <f>IF('query (10)'!G194="","",'query (10)'!G194)</f>
        <v>เสร็จสิ้น</v>
      </c>
      <c r="L194" s="38" t="str">
        <f>IF('query (10)'!G194="","MISSING",IFERROR(INDEX(Cleaning_Rules!$B$5:$B$10,MATCH(TRIM('query (10)'!G194),Cleaning_Rules!$A$5:$A$10,0)),"UNKNOWN"))</f>
        <v>COMPLETED</v>
      </c>
      <c r="M194" s="38" t="str">
        <f>IF('query (10)'!I194="","",'query (10)'!I194)</f>
        <v>Electrical</v>
      </c>
      <c r="N194" s="38" t="str">
        <f>IF('query (10)'!O194="","",'query (10)'!O194)</f>
        <v>Inspection</v>
      </c>
      <c r="O194" s="38" t="str">
        <f>IF('query (10)'!P194="","",'query (10)'!P194)</f>
        <v>Important</v>
      </c>
      <c r="P194" s="38" t="str">
        <f>IF('query (10)'!N194="","",'query (10)'!N194)</f>
        <v>- Check condition of Spindle motor
- Check insulation of Spindle motor</v>
      </c>
      <c r="Q194" s="38" t="str">
        <f>TRIM('query (10)'!N194)</f>
        <v>- Check condition of Spindle motor
- Check insulation of Spindle motor</v>
      </c>
      <c r="R194" s="38" t="str">
        <f>TRIM(UPPER('query (10)'!R194))</f>
        <v/>
      </c>
      <c r="S194" s="38" t="str">
        <f>TRIM(UPPER('query (10)'!S194))</f>
        <v/>
      </c>
      <c r="T194" s="38" t="str">
        <f>IF('query (10)'!Q194="","",TRIM(UPPER('query (10)'!Q194)))</f>
        <v/>
      </c>
      <c r="U194" s="38" t="str">
        <f>IF('query (10)'!T194="","",'query (10)'!T194)</f>
        <v>1</v>
      </c>
      <c r="V194" s="39">
        <f>IF('query (10)'!T194="","",IFERROR(VALUE('query (10)'!T194),""))</f>
        <v>1</v>
      </c>
      <c r="W194" s="40">
        <f>IF('query (10)'!U194="","",'query (10)'!U194)</f>
        <v>0</v>
      </c>
      <c r="X194" s="39">
        <f>IF('query (10)'!V194="","",'query (10)'!V194)</f>
        <v>360</v>
      </c>
      <c r="Y194" s="41">
        <f>IF('query (10)'!W194="","",'query (10)'!W194)</f>
        <v>45978</v>
      </c>
      <c r="Z194" s="41" t="str">
        <f>IF('query (10)'!X194="","",'query (10)'!X194)</f>
        <v/>
      </c>
      <c r="AA194" s="41">
        <f>IF('query (10)'!Y194="","",'query (10)'!Y194)</f>
        <v>45640</v>
      </c>
      <c r="AB194" s="41">
        <f>IF('query (10)'!Z194="","",'query (10)'!Z194)</f>
        <v>46373</v>
      </c>
      <c r="AC194" s="38" t="str">
        <f>IF(OR('query (10)'!AA194="",COUNTIF(Cleaning_Rules!$A$21:$A$26,TRIM('query (10)'!AA194))&gt;0),"",TRIM('query (10)'!AA194))</f>
        <v/>
      </c>
      <c r="AD194" s="38" t="str">
        <f>IF('query (10)'!AB194="","",TRIM(IFERROR(_xlfn.TEXTBEFORE('query (10)'!AB194,"("),'query (10)'!AB194)))</f>
        <v/>
      </c>
      <c r="AE194" s="38" t="str">
        <f>IFERROR(LOWER(TRIM(_xlfn.TEXTBEFORE(_xlfn.TEXTAFTER('query (10)'!AB194,"("),")"))),"")</f>
        <v/>
      </c>
      <c r="AF194" s="38" t="str">
        <f>IF('query (10)'!AD194="","",TRIM('query (10)'!AD194))</f>
        <v>พงษ์พิทักษ์ ศรไชย</v>
      </c>
      <c r="AG194" s="38" t="str">
        <f>IF('query (10)'!AE194="","",TRIM('query (10)'!AE194))</f>
        <v>พงษ์พิทักษ์ ศรไชย</v>
      </c>
      <c r="AH194" s="38" t="str">
        <f>IF('query (10)'!AF194="","",IFERROR(VALUE('query (10)'!AF194),""))</f>
        <v/>
      </c>
      <c r="AI194" s="38" t="str">
        <f>IF('query (10)'!AG194="","",TRIM('query (10)'!AG194))</f>
        <v/>
      </c>
      <c r="AJ194" s="38" t="str">
        <f>IF('query (10)'!AH194="","",IFERROR(VALUE('query (10)'!AH194),""))</f>
        <v/>
      </c>
      <c r="AK194" s="38" t="str">
        <f>IF('query (10)'!AI194="","",TRIM('query (10)'!AI194))</f>
        <v/>
      </c>
      <c r="AL194" s="42">
        <f t="shared" si="10"/>
        <v>2025</v>
      </c>
      <c r="AM194" s="42" t="str">
        <f t="shared" si="11"/>
        <v>2025-11</v>
      </c>
      <c r="AN194" s="42" t="str">
        <f t="shared" ca="1" si="12"/>
        <v/>
      </c>
      <c r="AO194" s="42" t="str">
        <f t="shared" si="13"/>
        <v>CH-643 | NOISE MANUAL INSPECTION M/C | SB2 | MOTOR | Condition-based Maintenance | Electrical | Inspection | Important | - Check condition of Spindle motor
- Check insulation of Spindle motor | พงษ์พิทักษ์ ศรไชย</v>
      </c>
      <c r="AP194" s="42" t="str">
        <f>_xlfn.TEXTJOIN("; ",TRUE,IF(COUNTA('query (10)'!A194:AK194)&lt;=6,"NEAR_EMPTY_ROW",""),IF($K194="","MISSING_STATUS",""),IF(AND($K194="เสร็จสิ้น",$Z194=""),"DONE_NO_ACTUAL_DATE",""),IF(AND($I194="Condition-based Maintenance",$AH194=""),"CBM_NO_MEASUREMENT",""),IF(OR($X194="",$X194=0),"INVALID_PERIOD",""),IF(AND($AA194&lt;&gt;"",$AB194&lt;&gt;"",$AB194&lt;$AA194),"DATE_SEQUENCE_ERROR",""),IF(AND($AB194&lt;&gt;"",$AB194&gt;DATE(2030,12,31)),"DATE_OUTLIER",""),IF($C194="","MISSING_QRCODE",""),IF($J194="UNKNOWN","UNKNOWN_PM_TYPE",""),IF($L194="UNKNOWN","UNKNOWN_STATUS",""))</f>
        <v>DONE_NO_ACTUAL_DATE; CBM_NO_MEASUREMENT</v>
      </c>
      <c r="AQ194" s="42" t="str">
        <f t="shared" si="14"/>
        <v>NO</v>
      </c>
    </row>
    <row r="195" spans="1:43" x14ac:dyDescent="0.3">
      <c r="A195" s="38">
        <f>IF('query (10)'!A195="","",'query (10)'!A195)</f>
        <v>257</v>
      </c>
      <c r="B195" s="38" t="str">
        <f>IF('query (10)'!B195="","",'query (10)'!B195)</f>
        <v/>
      </c>
      <c r="C195" s="38" t="str">
        <f>TRIM(UPPER('query (10)'!M195))</f>
        <v>GR-319</v>
      </c>
      <c r="D195" s="38" t="str">
        <f>TRIM(UPPER(IFERROR(_xlfn.TEXTBEFORE('query (10)'!L195,"("),'query (10)'!L195)))</f>
        <v>OUTER RING RACEWAY GRINDING M/C</v>
      </c>
      <c r="E195" s="38" t="str">
        <f>IFERROR(TRIM(UPPER(_xlfn.TEXTBEFORE(_xlfn.TEXTAFTER('query (10)'!L195,"("),")"))),"")</f>
        <v/>
      </c>
      <c r="F195" s="38" t="str">
        <f>TRIM('query (10)'!K195)</f>
        <v>SB4</v>
      </c>
      <c r="G195" s="38" t="str">
        <f>IF('query (10)'!J195="","",'query (10)'!J195)</f>
        <v>Motor</v>
      </c>
      <c r="H195" s="38" t="str">
        <f>TRIM(UPPER('query (10)'!J195))</f>
        <v>MOTOR</v>
      </c>
      <c r="I195" s="38" t="str">
        <f>IF('query (10)'!F195="","",'query (10)'!F195)</f>
        <v>Condition-based Maintenance</v>
      </c>
      <c r="J195" s="38" t="str">
        <f>IF('query (10)'!F195="","",IFERROR(INDEX(Cleaning_Rules!$B$14:$B$17,MATCH(TRIM('query (10)'!F195),Cleaning_Rules!$A$14:$A$17,0)),"UNKNOWN"))</f>
        <v>CBM</v>
      </c>
      <c r="K195" s="38" t="str">
        <f>IF('query (10)'!G195="","",'query (10)'!G195)</f>
        <v>เสร็จสิ้น</v>
      </c>
      <c r="L195" s="38" t="str">
        <f>IF('query (10)'!G195="","MISSING",IFERROR(INDEX(Cleaning_Rules!$B$5:$B$10,MATCH(TRIM('query (10)'!G195),Cleaning_Rules!$A$5:$A$10,0)),"UNKNOWN"))</f>
        <v>COMPLETED</v>
      </c>
      <c r="M195" s="38" t="str">
        <f>IF('query (10)'!I195="","",'query (10)'!I195)</f>
        <v>Electrical</v>
      </c>
      <c r="N195" s="38" t="str">
        <f>IF('query (10)'!O195="","",'query (10)'!O195)</f>
        <v>Inspection</v>
      </c>
      <c r="O195" s="38" t="str">
        <f>IF('query (10)'!P195="","",'query (10)'!P195)</f>
        <v>Important</v>
      </c>
      <c r="P195" s="38" t="str">
        <f>IF('query (10)'!N195="","",'query (10)'!N195)</f>
        <v>- Check condition of work head/ Dresser/ Wheel head motor
- Check insulation of work head/ Dresser/ Wheel head motor</v>
      </c>
      <c r="Q195" s="38" t="str">
        <f>TRIM('query (10)'!N195)</f>
        <v>- Check condition of work head/ Dresser/ Wheel head motor
- Check insulation of work head/ Dresser/ Wheel head motor</v>
      </c>
      <c r="R195" s="38" t="str">
        <f>TRIM(UPPER('query (10)'!R195))</f>
        <v/>
      </c>
      <c r="S195" s="38" t="str">
        <f>TRIM(UPPER('query (10)'!S195))</f>
        <v/>
      </c>
      <c r="T195" s="38" t="str">
        <f>IF('query (10)'!Q195="","",TRIM(UPPER('query (10)'!Q195)))</f>
        <v/>
      </c>
      <c r="U195" s="38" t="str">
        <f>IF('query (10)'!T195="","",'query (10)'!T195)</f>
        <v>1</v>
      </c>
      <c r="V195" s="39">
        <f>IF('query (10)'!T195="","",IFERROR(VALUE('query (10)'!T195),""))</f>
        <v>1</v>
      </c>
      <c r="W195" s="40">
        <f>IF('query (10)'!U195="","",'query (10)'!U195)</f>
        <v>0</v>
      </c>
      <c r="X195" s="39">
        <f>IF('query (10)'!V195="","",'query (10)'!V195)</f>
        <v>360</v>
      </c>
      <c r="Y195" s="41">
        <f>IF('query (10)'!W195="","",'query (10)'!W195)</f>
        <v>45979</v>
      </c>
      <c r="Z195" s="41" t="str">
        <f>IF('query (10)'!X195="","",'query (10)'!X195)</f>
        <v/>
      </c>
      <c r="AA195" s="41">
        <f>IF('query (10)'!Y195="","",'query (10)'!Y195)</f>
        <v>45642</v>
      </c>
      <c r="AB195" s="41">
        <f>IF('query (10)'!Z195="","",'query (10)'!Z195)</f>
        <v>46374</v>
      </c>
      <c r="AC195" s="38" t="str">
        <f>IF(OR('query (10)'!AA195="",COUNTIF(Cleaning_Rules!$A$21:$A$26,TRIM('query (10)'!AA195))&gt;0),"",TRIM('query (10)'!AA195))</f>
        <v/>
      </c>
      <c r="AD195" s="38" t="str">
        <f>IF('query (10)'!AB195="","",TRIM(IFERROR(_xlfn.TEXTBEFORE('query (10)'!AB195,"("),'query (10)'!AB195)))</f>
        <v/>
      </c>
      <c r="AE195" s="38" t="str">
        <f>IFERROR(LOWER(TRIM(_xlfn.TEXTBEFORE(_xlfn.TEXTAFTER('query (10)'!AB195,"("),")"))),"")</f>
        <v/>
      </c>
      <c r="AF195" s="38" t="str">
        <f>IF('query (10)'!AD195="","",TRIM('query (10)'!AD195))</f>
        <v>พงษ์พิทักษ์ ศรไชย</v>
      </c>
      <c r="AG195" s="38" t="str">
        <f>IF('query (10)'!AE195="","",TRIM('query (10)'!AE195))</f>
        <v>พงษ์พิทักษ์ ศรไชย</v>
      </c>
      <c r="AH195" s="38" t="str">
        <f>IF('query (10)'!AF195="","",IFERROR(VALUE('query (10)'!AF195),""))</f>
        <v/>
      </c>
      <c r="AI195" s="38" t="str">
        <f>IF('query (10)'!AG195="","",TRIM('query (10)'!AG195))</f>
        <v/>
      </c>
      <c r="AJ195" s="38" t="str">
        <f>IF('query (10)'!AH195="","",IFERROR(VALUE('query (10)'!AH195),""))</f>
        <v/>
      </c>
      <c r="AK195" s="38" t="str">
        <f>IF('query (10)'!AI195="","",TRIM('query (10)'!AI195))</f>
        <v/>
      </c>
      <c r="AL195" s="42">
        <f t="shared" ref="AL195:AL258" si="15">IF($Y195="","",YEAR($Y195))</f>
        <v>2025</v>
      </c>
      <c r="AM195" s="42" t="str">
        <f t="shared" ref="AM195:AM258" si="16">IF($Y195="","",TEXT($Y195,"yyyy-mm"))</f>
        <v>2025-11</v>
      </c>
      <c r="AN195" s="42" t="str">
        <f t="shared" ref="AN195:AN258" ca="1" si="17">IF(OR($AB195="",$L195="COMPLETED"),"",IF($AB195&lt;TODAY(),"OVERDUE","ON_SCHEDULE"))</f>
        <v/>
      </c>
      <c r="AO195" s="42" t="str">
        <f t="shared" ref="AO195:AO258" si="18">_xlfn.TEXTJOIN(" | ",TRUE,$C195,$D195,$E195,$F195,$H195,$I195,$M195,$N195,$O195,$Q195,$R195,$S195,$T195,$AC195,$AD195,$AG195)</f>
        <v>GR-319 | OUTER RING RACEWAY GRINDING M/C | SB4 | MOTOR | Condition-based Maintenance | Electrical | Inspection | Important | - Check condition of work head/ Dresser/ Wheel head motor
- Check insulation of work head/ Dresser/ Wheel head motor | พงษ์พิทักษ์ ศรไชย</v>
      </c>
      <c r="AP195" s="42" t="str">
        <f>_xlfn.TEXTJOIN("; ",TRUE,IF(COUNTA('query (10)'!A195:AK195)&lt;=6,"NEAR_EMPTY_ROW",""),IF($K195="","MISSING_STATUS",""),IF(AND($K195="เสร็จสิ้น",$Z195=""),"DONE_NO_ACTUAL_DATE",""),IF(AND($I195="Condition-based Maintenance",$AH195=""),"CBM_NO_MEASUREMENT",""),IF(OR($X195="",$X195=0),"INVALID_PERIOD",""),IF(AND($AA195&lt;&gt;"",$AB195&lt;&gt;"",$AB195&lt;$AA195),"DATE_SEQUENCE_ERROR",""),IF(AND($AB195&lt;&gt;"",$AB195&gt;DATE(2030,12,31)),"DATE_OUTLIER",""),IF($C195="","MISSING_QRCODE",""),IF($J195="UNKNOWN","UNKNOWN_PM_TYPE",""),IF($L195="UNKNOWN","UNKNOWN_STATUS",""))</f>
        <v>DONE_NO_ACTUAL_DATE; CBM_NO_MEASUREMENT</v>
      </c>
      <c r="AQ195" s="42" t="str">
        <f t="shared" ref="AQ195:AQ258" si="19">IF($W195="","",IF($W195&gt;0,"YES","NO"))</f>
        <v>NO</v>
      </c>
    </row>
    <row r="196" spans="1:43" x14ac:dyDescent="0.3">
      <c r="A196" s="38">
        <f>IF('query (10)'!A196="","",'query (10)'!A196)</f>
        <v>258</v>
      </c>
      <c r="B196" s="38" t="str">
        <f>IF('query (10)'!B196="","",'query (10)'!B196)</f>
        <v/>
      </c>
      <c r="C196" s="38" t="str">
        <f>TRIM(UPPER('query (10)'!M196))</f>
        <v>GR-321</v>
      </c>
      <c r="D196" s="38" t="str">
        <f>TRIM(UPPER(IFERROR(_xlfn.TEXTBEFORE('query (10)'!L196,"("),'query (10)'!L196)))</f>
        <v>OUTER RING RACEWAY SUPER FINISH M/C</v>
      </c>
      <c r="E196" s="38" t="str">
        <f>IFERROR(TRIM(UPPER(_xlfn.TEXTBEFORE(_xlfn.TEXTAFTER('query (10)'!L196,"("),")"))),"")</f>
        <v/>
      </c>
      <c r="F196" s="38" t="str">
        <f>TRIM('query (10)'!K196)</f>
        <v>SB4</v>
      </c>
      <c r="G196" s="38" t="str">
        <f>IF('query (10)'!J196="","",'query (10)'!J196)</f>
        <v>Motor</v>
      </c>
      <c r="H196" s="38" t="str">
        <f>TRIM(UPPER('query (10)'!J196))</f>
        <v>MOTOR</v>
      </c>
      <c r="I196" s="38" t="str">
        <f>IF('query (10)'!F196="","",'query (10)'!F196)</f>
        <v>Condition-based Maintenance</v>
      </c>
      <c r="J196" s="38" t="str">
        <f>IF('query (10)'!F196="","",IFERROR(INDEX(Cleaning_Rules!$B$14:$B$17,MATCH(TRIM('query (10)'!F196),Cleaning_Rules!$A$14:$A$17,0)),"UNKNOWN"))</f>
        <v>CBM</v>
      </c>
      <c r="K196" s="38" t="str">
        <f>IF('query (10)'!G196="","",'query (10)'!G196)</f>
        <v>เสร็จสิ้น</v>
      </c>
      <c r="L196" s="38" t="str">
        <f>IF('query (10)'!G196="","MISSING",IFERROR(INDEX(Cleaning_Rules!$B$5:$B$10,MATCH(TRIM('query (10)'!G196),Cleaning_Rules!$A$5:$A$10,0)),"UNKNOWN"))</f>
        <v>COMPLETED</v>
      </c>
      <c r="M196" s="38" t="str">
        <f>IF('query (10)'!I196="","",'query (10)'!I196)</f>
        <v>Electrical</v>
      </c>
      <c r="N196" s="38" t="str">
        <f>IF('query (10)'!O196="","",'query (10)'!O196)</f>
        <v>Inspection</v>
      </c>
      <c r="O196" s="38" t="str">
        <f>IF('query (10)'!P196="","",'query (10)'!P196)</f>
        <v>Important</v>
      </c>
      <c r="P196" s="38" t="str">
        <f>IF('query (10)'!N196="","",'query (10)'!N196)</f>
        <v>- Check condition of Spindle/ Oscillation
- Check insulation of Spindle/ Oscillation</v>
      </c>
      <c r="Q196" s="38" t="str">
        <f>TRIM('query (10)'!N196)</f>
        <v>- Check condition of Spindle/ Oscillation
- Check insulation of Spindle/ Oscillation</v>
      </c>
      <c r="R196" s="38" t="str">
        <f>TRIM(UPPER('query (10)'!R196))</f>
        <v/>
      </c>
      <c r="S196" s="38" t="str">
        <f>TRIM(UPPER('query (10)'!S196))</f>
        <v/>
      </c>
      <c r="T196" s="38" t="str">
        <f>IF('query (10)'!Q196="","",TRIM(UPPER('query (10)'!Q196)))</f>
        <v/>
      </c>
      <c r="U196" s="38" t="str">
        <f>IF('query (10)'!T196="","",'query (10)'!T196)</f>
        <v>1</v>
      </c>
      <c r="V196" s="39">
        <f>IF('query (10)'!T196="","",IFERROR(VALUE('query (10)'!T196),""))</f>
        <v>1</v>
      </c>
      <c r="W196" s="40">
        <f>IF('query (10)'!U196="","",'query (10)'!U196)</f>
        <v>0</v>
      </c>
      <c r="X196" s="39">
        <f>IF('query (10)'!V196="","",'query (10)'!V196)</f>
        <v>360</v>
      </c>
      <c r="Y196" s="41">
        <f>IF('query (10)'!W196="","",'query (10)'!W196)</f>
        <v>45979</v>
      </c>
      <c r="Z196" s="41" t="str">
        <f>IF('query (10)'!X196="","",'query (10)'!X196)</f>
        <v/>
      </c>
      <c r="AA196" s="41">
        <f>IF('query (10)'!Y196="","",'query (10)'!Y196)</f>
        <v>45642</v>
      </c>
      <c r="AB196" s="41">
        <f>IF('query (10)'!Z196="","",'query (10)'!Z196)</f>
        <v>46374</v>
      </c>
      <c r="AC196" s="38" t="str">
        <f>IF(OR('query (10)'!AA196="",COUNTIF(Cleaning_Rules!$A$21:$A$26,TRIM('query (10)'!AA196))&gt;0),"",TRIM('query (10)'!AA196))</f>
        <v/>
      </c>
      <c r="AD196" s="38" t="str">
        <f>IF('query (10)'!AB196="","",TRIM(IFERROR(_xlfn.TEXTBEFORE('query (10)'!AB196,"("),'query (10)'!AB196)))</f>
        <v/>
      </c>
      <c r="AE196" s="38" t="str">
        <f>IFERROR(LOWER(TRIM(_xlfn.TEXTBEFORE(_xlfn.TEXTAFTER('query (10)'!AB196,"("),")"))),"")</f>
        <v/>
      </c>
      <c r="AF196" s="38" t="str">
        <f>IF('query (10)'!AD196="","",TRIM('query (10)'!AD196))</f>
        <v>พงษ์พิทักษ์ ศรไชย</v>
      </c>
      <c r="AG196" s="38" t="str">
        <f>IF('query (10)'!AE196="","",TRIM('query (10)'!AE196))</f>
        <v>พงษ์พิทักษ์ ศรไชย</v>
      </c>
      <c r="AH196" s="38" t="str">
        <f>IF('query (10)'!AF196="","",IFERROR(VALUE('query (10)'!AF196),""))</f>
        <v/>
      </c>
      <c r="AI196" s="38" t="str">
        <f>IF('query (10)'!AG196="","",TRIM('query (10)'!AG196))</f>
        <v/>
      </c>
      <c r="AJ196" s="38" t="str">
        <f>IF('query (10)'!AH196="","",IFERROR(VALUE('query (10)'!AH196),""))</f>
        <v/>
      </c>
      <c r="AK196" s="38" t="str">
        <f>IF('query (10)'!AI196="","",TRIM('query (10)'!AI196))</f>
        <v/>
      </c>
      <c r="AL196" s="42">
        <f t="shared" si="15"/>
        <v>2025</v>
      </c>
      <c r="AM196" s="42" t="str">
        <f t="shared" si="16"/>
        <v>2025-11</v>
      </c>
      <c r="AN196" s="42" t="str">
        <f t="shared" ca="1" si="17"/>
        <v/>
      </c>
      <c r="AO196" s="42" t="str">
        <f t="shared" si="18"/>
        <v>GR-321 | OUTER RING RACEWAY SUPER FINISH M/C | SB4 | MOTOR | Condition-based Maintenance | Electrical | Inspection | Important | - Check condition of Spindle/ Oscillation
- Check insulation of Spindle/ Oscillation | พงษ์พิทักษ์ ศรไชย</v>
      </c>
      <c r="AP196" s="42" t="str">
        <f>_xlfn.TEXTJOIN("; ",TRUE,IF(COUNTA('query (10)'!A196:AK196)&lt;=6,"NEAR_EMPTY_ROW",""),IF($K196="","MISSING_STATUS",""),IF(AND($K196="เสร็จสิ้น",$Z196=""),"DONE_NO_ACTUAL_DATE",""),IF(AND($I196="Condition-based Maintenance",$AH196=""),"CBM_NO_MEASUREMENT",""),IF(OR($X196="",$X196=0),"INVALID_PERIOD",""),IF(AND($AA196&lt;&gt;"",$AB196&lt;&gt;"",$AB196&lt;$AA196),"DATE_SEQUENCE_ERROR",""),IF(AND($AB196&lt;&gt;"",$AB196&gt;DATE(2030,12,31)),"DATE_OUTLIER",""),IF($C196="","MISSING_QRCODE",""),IF($J196="UNKNOWN","UNKNOWN_PM_TYPE",""),IF($L196="UNKNOWN","UNKNOWN_STATUS",""))</f>
        <v>DONE_NO_ACTUAL_DATE; CBM_NO_MEASUREMENT</v>
      </c>
      <c r="AQ196" s="42" t="str">
        <f t="shared" si="19"/>
        <v>NO</v>
      </c>
    </row>
    <row r="197" spans="1:43" x14ac:dyDescent="0.3">
      <c r="A197" s="38">
        <f>IF('query (10)'!A197="","",'query (10)'!A197)</f>
        <v>259</v>
      </c>
      <c r="B197" s="38" t="str">
        <f>IF('query (10)'!B197="","",'query (10)'!B197)</f>
        <v/>
      </c>
      <c r="C197" s="38" t="str">
        <f>TRIM(UPPER('query (10)'!M197))</f>
        <v>GR-310</v>
      </c>
      <c r="D197" s="38" t="str">
        <f>TRIM(UPPER(IFERROR(_xlfn.TEXTBEFORE('query (10)'!L197,"("),'query (10)'!L197)))</f>
        <v>INNER RING RACEWAY GRINDING M/C</v>
      </c>
      <c r="E197" s="38" t="str">
        <f>IFERROR(TRIM(UPPER(_xlfn.TEXTBEFORE(_xlfn.TEXTAFTER('query (10)'!L197,"("),")"))),"")</f>
        <v/>
      </c>
      <c r="F197" s="38" t="str">
        <f>TRIM('query (10)'!K197)</f>
        <v>SB4</v>
      </c>
      <c r="G197" s="38" t="str">
        <f>IF('query (10)'!J197="","",'query (10)'!J197)</f>
        <v>Motor</v>
      </c>
      <c r="H197" s="38" t="str">
        <f>TRIM(UPPER('query (10)'!J197))</f>
        <v>MOTOR</v>
      </c>
      <c r="I197" s="38" t="str">
        <f>IF('query (10)'!F197="","",'query (10)'!F197)</f>
        <v>Condition-based Maintenance</v>
      </c>
      <c r="J197" s="38" t="str">
        <f>IF('query (10)'!F197="","",IFERROR(INDEX(Cleaning_Rules!$B$14:$B$17,MATCH(TRIM('query (10)'!F197),Cleaning_Rules!$A$14:$A$17,0)),"UNKNOWN"))</f>
        <v>CBM</v>
      </c>
      <c r="K197" s="38" t="str">
        <f>IF('query (10)'!G197="","",'query (10)'!G197)</f>
        <v>เสร็จสิ้น</v>
      </c>
      <c r="L197" s="38" t="str">
        <f>IF('query (10)'!G197="","MISSING",IFERROR(INDEX(Cleaning_Rules!$B$5:$B$10,MATCH(TRIM('query (10)'!G197),Cleaning_Rules!$A$5:$A$10,0)),"UNKNOWN"))</f>
        <v>COMPLETED</v>
      </c>
      <c r="M197" s="38" t="str">
        <f>IF('query (10)'!I197="","",'query (10)'!I197)</f>
        <v>Electrical</v>
      </c>
      <c r="N197" s="38" t="str">
        <f>IF('query (10)'!O197="","",'query (10)'!O197)</f>
        <v>Inspection</v>
      </c>
      <c r="O197" s="38" t="str">
        <f>IF('query (10)'!P197="","",'query (10)'!P197)</f>
        <v>Important</v>
      </c>
      <c r="P197" s="38" t="str">
        <f>IF('query (10)'!N197="","",'query (10)'!N197)</f>
        <v>- Check condition of work head/ Dresser/ Wheel head motor
- Check insulation of work head/ Dresser/ Wheel head motor</v>
      </c>
      <c r="Q197" s="38" t="str">
        <f>TRIM('query (10)'!N197)</f>
        <v>- Check condition of work head/ Dresser/ Wheel head motor
- Check insulation of work head/ Dresser/ Wheel head motor</v>
      </c>
      <c r="R197" s="38" t="str">
        <f>TRIM(UPPER('query (10)'!R197))</f>
        <v/>
      </c>
      <c r="S197" s="38" t="str">
        <f>TRIM(UPPER('query (10)'!S197))</f>
        <v/>
      </c>
      <c r="T197" s="38" t="str">
        <f>IF('query (10)'!Q197="","",TRIM(UPPER('query (10)'!Q197)))</f>
        <v/>
      </c>
      <c r="U197" s="38" t="str">
        <f>IF('query (10)'!T197="","",'query (10)'!T197)</f>
        <v>1</v>
      </c>
      <c r="V197" s="39">
        <f>IF('query (10)'!T197="","",IFERROR(VALUE('query (10)'!T197),""))</f>
        <v>1</v>
      </c>
      <c r="W197" s="40">
        <f>IF('query (10)'!U197="","",'query (10)'!U197)</f>
        <v>0</v>
      </c>
      <c r="X197" s="39">
        <f>IF('query (10)'!V197="","",'query (10)'!V197)</f>
        <v>360</v>
      </c>
      <c r="Y197" s="41">
        <f>IF('query (10)'!W197="","",'query (10)'!W197)</f>
        <v>45979</v>
      </c>
      <c r="Z197" s="41" t="str">
        <f>IF('query (10)'!X197="","",'query (10)'!X197)</f>
        <v/>
      </c>
      <c r="AA197" s="41">
        <f>IF('query (10)'!Y197="","",'query (10)'!Y197)</f>
        <v>45642</v>
      </c>
      <c r="AB197" s="41">
        <f>IF('query (10)'!Z197="","",'query (10)'!Z197)</f>
        <v>46374</v>
      </c>
      <c r="AC197" s="38" t="str">
        <f>IF(OR('query (10)'!AA197="",COUNTIF(Cleaning_Rules!$A$21:$A$26,TRIM('query (10)'!AA197))&gt;0),"",TRIM('query (10)'!AA197))</f>
        <v/>
      </c>
      <c r="AD197" s="38" t="str">
        <f>IF('query (10)'!AB197="","",TRIM(IFERROR(_xlfn.TEXTBEFORE('query (10)'!AB197,"("),'query (10)'!AB197)))</f>
        <v/>
      </c>
      <c r="AE197" s="38" t="str">
        <f>IFERROR(LOWER(TRIM(_xlfn.TEXTBEFORE(_xlfn.TEXTAFTER('query (10)'!AB197,"("),")"))),"")</f>
        <v/>
      </c>
      <c r="AF197" s="38" t="str">
        <f>IF('query (10)'!AD197="","",TRIM('query (10)'!AD197))</f>
        <v>พงษ์พิทักษ์ ศรไชย</v>
      </c>
      <c r="AG197" s="38" t="str">
        <f>IF('query (10)'!AE197="","",TRIM('query (10)'!AE197))</f>
        <v>พงษ์พิทักษ์ ศรไชย</v>
      </c>
      <c r="AH197" s="38" t="str">
        <f>IF('query (10)'!AF197="","",IFERROR(VALUE('query (10)'!AF197),""))</f>
        <v/>
      </c>
      <c r="AI197" s="38" t="str">
        <f>IF('query (10)'!AG197="","",TRIM('query (10)'!AG197))</f>
        <v/>
      </c>
      <c r="AJ197" s="38" t="str">
        <f>IF('query (10)'!AH197="","",IFERROR(VALUE('query (10)'!AH197),""))</f>
        <v/>
      </c>
      <c r="AK197" s="38" t="str">
        <f>IF('query (10)'!AI197="","",TRIM('query (10)'!AI197))</f>
        <v/>
      </c>
      <c r="AL197" s="42">
        <f t="shared" si="15"/>
        <v>2025</v>
      </c>
      <c r="AM197" s="42" t="str">
        <f t="shared" si="16"/>
        <v>2025-11</v>
      </c>
      <c r="AN197" s="42" t="str">
        <f t="shared" ca="1" si="17"/>
        <v/>
      </c>
      <c r="AO197" s="42" t="str">
        <f t="shared" si="18"/>
        <v>GR-310 | INNER RING RACEWAY GRINDING M/C | SB4 | MOTOR | Condition-based Maintenance | Electrical | Inspection | Important | - Check condition of work head/ Dresser/ Wheel head motor
- Check insulation of work head/ Dresser/ Wheel head motor | พงษ์พิทักษ์ ศรไชย</v>
      </c>
      <c r="AP197" s="42" t="str">
        <f>_xlfn.TEXTJOIN("; ",TRUE,IF(COUNTA('query (10)'!A197:AK197)&lt;=6,"NEAR_EMPTY_ROW",""),IF($K197="","MISSING_STATUS",""),IF(AND($K197="เสร็จสิ้น",$Z197=""),"DONE_NO_ACTUAL_DATE",""),IF(AND($I197="Condition-based Maintenance",$AH197=""),"CBM_NO_MEASUREMENT",""),IF(OR($X197="",$X197=0),"INVALID_PERIOD",""),IF(AND($AA197&lt;&gt;"",$AB197&lt;&gt;"",$AB197&lt;$AA197),"DATE_SEQUENCE_ERROR",""),IF(AND($AB197&lt;&gt;"",$AB197&gt;DATE(2030,12,31)),"DATE_OUTLIER",""),IF($C197="","MISSING_QRCODE",""),IF($J197="UNKNOWN","UNKNOWN_PM_TYPE",""),IF($L197="UNKNOWN","UNKNOWN_STATUS",""))</f>
        <v>DONE_NO_ACTUAL_DATE; CBM_NO_MEASUREMENT</v>
      </c>
      <c r="AQ197" s="42" t="str">
        <f t="shared" si="19"/>
        <v>NO</v>
      </c>
    </row>
    <row r="198" spans="1:43" x14ac:dyDescent="0.3">
      <c r="A198" s="38">
        <f>IF('query (10)'!A198="","",'query (10)'!A198)</f>
        <v>260</v>
      </c>
      <c r="B198" s="38" t="str">
        <f>IF('query (10)'!B198="","",'query (10)'!B198)</f>
        <v/>
      </c>
      <c r="C198" s="38" t="str">
        <f>TRIM(UPPER('query (10)'!M198))</f>
        <v>GR-312</v>
      </c>
      <c r="D198" s="38" t="str">
        <f>TRIM(UPPER(IFERROR(_xlfn.TEXTBEFORE('query (10)'!L198,"("),'query (10)'!L198)))</f>
        <v>INNER RING BORE GRINDING M/C</v>
      </c>
      <c r="E198" s="38" t="str">
        <f>IFERROR(TRIM(UPPER(_xlfn.TEXTBEFORE(_xlfn.TEXTAFTER('query (10)'!L198,"("),")"))),"")</f>
        <v/>
      </c>
      <c r="F198" s="38" t="str">
        <f>TRIM('query (10)'!K198)</f>
        <v>SB4</v>
      </c>
      <c r="G198" s="38" t="str">
        <f>IF('query (10)'!J198="","",'query (10)'!J198)</f>
        <v>Motor</v>
      </c>
      <c r="H198" s="38" t="str">
        <f>TRIM(UPPER('query (10)'!J198))</f>
        <v>MOTOR</v>
      </c>
      <c r="I198" s="38" t="str">
        <f>IF('query (10)'!F198="","",'query (10)'!F198)</f>
        <v>Condition-based Maintenance</v>
      </c>
      <c r="J198" s="38" t="str">
        <f>IF('query (10)'!F198="","",IFERROR(INDEX(Cleaning_Rules!$B$14:$B$17,MATCH(TRIM('query (10)'!F198),Cleaning_Rules!$A$14:$A$17,0)),"UNKNOWN"))</f>
        <v>CBM</v>
      </c>
      <c r="K198" s="38" t="str">
        <f>IF('query (10)'!G198="","",'query (10)'!G198)</f>
        <v>เสร็จสิ้น</v>
      </c>
      <c r="L198" s="38" t="str">
        <f>IF('query (10)'!G198="","MISSING",IFERROR(INDEX(Cleaning_Rules!$B$5:$B$10,MATCH(TRIM('query (10)'!G198),Cleaning_Rules!$A$5:$A$10,0)),"UNKNOWN"))</f>
        <v>COMPLETED</v>
      </c>
      <c r="M198" s="38" t="str">
        <f>IF('query (10)'!I198="","",'query (10)'!I198)</f>
        <v>Electrical</v>
      </c>
      <c r="N198" s="38" t="str">
        <f>IF('query (10)'!O198="","",'query (10)'!O198)</f>
        <v>Inspection</v>
      </c>
      <c r="O198" s="38" t="str">
        <f>IF('query (10)'!P198="","",'query (10)'!P198)</f>
        <v>Important</v>
      </c>
      <c r="P198" s="38" t="str">
        <f>IF('query (10)'!N198="","",'query (10)'!N198)</f>
        <v>- Check condition of work head/ Dresser/ Wheel head motor
- Check insulation of work head/ Dresser/ Wheel head motor</v>
      </c>
      <c r="Q198" s="38" t="str">
        <f>TRIM('query (10)'!N198)</f>
        <v>- Check condition of work head/ Dresser/ Wheel head motor
- Check insulation of work head/ Dresser/ Wheel head motor</v>
      </c>
      <c r="R198" s="38" t="str">
        <f>TRIM(UPPER('query (10)'!R198))</f>
        <v/>
      </c>
      <c r="S198" s="38" t="str">
        <f>TRIM(UPPER('query (10)'!S198))</f>
        <v/>
      </c>
      <c r="T198" s="38" t="str">
        <f>IF('query (10)'!Q198="","",TRIM(UPPER('query (10)'!Q198)))</f>
        <v/>
      </c>
      <c r="U198" s="38" t="str">
        <f>IF('query (10)'!T198="","",'query (10)'!T198)</f>
        <v>1</v>
      </c>
      <c r="V198" s="39">
        <f>IF('query (10)'!T198="","",IFERROR(VALUE('query (10)'!T198),""))</f>
        <v>1</v>
      </c>
      <c r="W198" s="40">
        <f>IF('query (10)'!U198="","",'query (10)'!U198)</f>
        <v>0</v>
      </c>
      <c r="X198" s="39">
        <f>IF('query (10)'!V198="","",'query (10)'!V198)</f>
        <v>360</v>
      </c>
      <c r="Y198" s="41">
        <f>IF('query (10)'!W198="","",'query (10)'!W198)</f>
        <v>45979</v>
      </c>
      <c r="Z198" s="41" t="str">
        <f>IF('query (10)'!X198="","",'query (10)'!X198)</f>
        <v/>
      </c>
      <c r="AA198" s="41">
        <f>IF('query (10)'!Y198="","",'query (10)'!Y198)</f>
        <v>45642</v>
      </c>
      <c r="AB198" s="41">
        <f>IF('query (10)'!Z198="","",'query (10)'!Z198)</f>
        <v>46374</v>
      </c>
      <c r="AC198" s="38" t="str">
        <f>IF(OR('query (10)'!AA198="",COUNTIF(Cleaning_Rules!$A$21:$A$26,TRIM('query (10)'!AA198))&gt;0),"",TRIM('query (10)'!AA198))</f>
        <v/>
      </c>
      <c r="AD198" s="38" t="str">
        <f>IF('query (10)'!AB198="","",TRIM(IFERROR(_xlfn.TEXTBEFORE('query (10)'!AB198,"("),'query (10)'!AB198)))</f>
        <v/>
      </c>
      <c r="AE198" s="38" t="str">
        <f>IFERROR(LOWER(TRIM(_xlfn.TEXTBEFORE(_xlfn.TEXTAFTER('query (10)'!AB198,"("),")"))),"")</f>
        <v/>
      </c>
      <c r="AF198" s="38" t="str">
        <f>IF('query (10)'!AD198="","",TRIM('query (10)'!AD198))</f>
        <v>พงษ์พิทักษ์ ศรไชย</v>
      </c>
      <c r="AG198" s="38" t="str">
        <f>IF('query (10)'!AE198="","",TRIM('query (10)'!AE198))</f>
        <v>พงษ์พิทักษ์ ศรไชย</v>
      </c>
      <c r="AH198" s="38" t="str">
        <f>IF('query (10)'!AF198="","",IFERROR(VALUE('query (10)'!AF198),""))</f>
        <v/>
      </c>
      <c r="AI198" s="38" t="str">
        <f>IF('query (10)'!AG198="","",TRIM('query (10)'!AG198))</f>
        <v/>
      </c>
      <c r="AJ198" s="38" t="str">
        <f>IF('query (10)'!AH198="","",IFERROR(VALUE('query (10)'!AH198),""))</f>
        <v/>
      </c>
      <c r="AK198" s="38" t="str">
        <f>IF('query (10)'!AI198="","",TRIM('query (10)'!AI198))</f>
        <v/>
      </c>
      <c r="AL198" s="42">
        <f t="shared" si="15"/>
        <v>2025</v>
      </c>
      <c r="AM198" s="42" t="str">
        <f t="shared" si="16"/>
        <v>2025-11</v>
      </c>
      <c r="AN198" s="42" t="str">
        <f t="shared" ca="1" si="17"/>
        <v/>
      </c>
      <c r="AO198" s="42" t="str">
        <f t="shared" si="18"/>
        <v>GR-312 | INNER RING BORE GRINDING M/C | SB4 | MOTOR | Condition-based Maintenance | Electrical | Inspection | Important | - Check condition of work head/ Dresser/ Wheel head motor
- Check insulation of work head/ Dresser/ Wheel head motor | พงษ์พิทักษ์ ศรไชย</v>
      </c>
      <c r="AP198" s="42" t="str">
        <f>_xlfn.TEXTJOIN("; ",TRUE,IF(COUNTA('query (10)'!A198:AK198)&lt;=6,"NEAR_EMPTY_ROW",""),IF($K198="","MISSING_STATUS",""),IF(AND($K198="เสร็จสิ้น",$Z198=""),"DONE_NO_ACTUAL_DATE",""),IF(AND($I198="Condition-based Maintenance",$AH198=""),"CBM_NO_MEASUREMENT",""),IF(OR($X198="",$X198=0),"INVALID_PERIOD",""),IF(AND($AA198&lt;&gt;"",$AB198&lt;&gt;"",$AB198&lt;$AA198),"DATE_SEQUENCE_ERROR",""),IF(AND($AB198&lt;&gt;"",$AB198&gt;DATE(2030,12,31)),"DATE_OUTLIER",""),IF($C198="","MISSING_QRCODE",""),IF($J198="UNKNOWN","UNKNOWN_PM_TYPE",""),IF($L198="UNKNOWN","UNKNOWN_STATUS",""))</f>
        <v>DONE_NO_ACTUAL_DATE; CBM_NO_MEASUREMENT</v>
      </c>
      <c r="AQ198" s="42" t="str">
        <f t="shared" si="19"/>
        <v>NO</v>
      </c>
    </row>
    <row r="199" spans="1:43" x14ac:dyDescent="0.3">
      <c r="A199" s="38">
        <f>IF('query (10)'!A199="","",'query (10)'!A199)</f>
        <v>261</v>
      </c>
      <c r="B199" s="38" t="str">
        <f>IF('query (10)'!B199="","",'query (10)'!B199)</f>
        <v/>
      </c>
      <c r="C199" s="38" t="str">
        <f>TRIM(UPPER('query (10)'!M199))</f>
        <v>GR-315</v>
      </c>
      <c r="D199" s="38" t="str">
        <f>TRIM(UPPER(IFERROR(_xlfn.TEXTBEFORE('query (10)'!L199,"("),'query (10)'!L199)))</f>
        <v>INNER RING RACEWAY SUPER FINISH M/C</v>
      </c>
      <c r="E199" s="38" t="str">
        <f>IFERROR(TRIM(UPPER(_xlfn.TEXTBEFORE(_xlfn.TEXTAFTER('query (10)'!L199,"("),")"))),"")</f>
        <v/>
      </c>
      <c r="F199" s="38" t="str">
        <f>TRIM('query (10)'!K199)</f>
        <v>SB4</v>
      </c>
      <c r="G199" s="38" t="str">
        <f>IF('query (10)'!J199="","",'query (10)'!J199)</f>
        <v>Motor</v>
      </c>
      <c r="H199" s="38" t="str">
        <f>TRIM(UPPER('query (10)'!J199))</f>
        <v>MOTOR</v>
      </c>
      <c r="I199" s="38" t="str">
        <f>IF('query (10)'!F199="","",'query (10)'!F199)</f>
        <v>Condition-based Maintenance</v>
      </c>
      <c r="J199" s="38" t="str">
        <f>IF('query (10)'!F199="","",IFERROR(INDEX(Cleaning_Rules!$B$14:$B$17,MATCH(TRIM('query (10)'!F199),Cleaning_Rules!$A$14:$A$17,0)),"UNKNOWN"))</f>
        <v>CBM</v>
      </c>
      <c r="K199" s="38" t="str">
        <f>IF('query (10)'!G199="","",'query (10)'!G199)</f>
        <v>เสร็จสิ้น</v>
      </c>
      <c r="L199" s="38" t="str">
        <f>IF('query (10)'!G199="","MISSING",IFERROR(INDEX(Cleaning_Rules!$B$5:$B$10,MATCH(TRIM('query (10)'!G199),Cleaning_Rules!$A$5:$A$10,0)),"UNKNOWN"))</f>
        <v>COMPLETED</v>
      </c>
      <c r="M199" s="38" t="str">
        <f>IF('query (10)'!I199="","",'query (10)'!I199)</f>
        <v>Electrical</v>
      </c>
      <c r="N199" s="38" t="str">
        <f>IF('query (10)'!O199="","",'query (10)'!O199)</f>
        <v>Inspection</v>
      </c>
      <c r="O199" s="38" t="str">
        <f>IF('query (10)'!P199="","",'query (10)'!P199)</f>
        <v>Important</v>
      </c>
      <c r="P199" s="38" t="str">
        <f>IF('query (10)'!N199="","",'query (10)'!N199)</f>
        <v>- Check condition of Spindle/ Oscillation
- Check insulation of Spindle/ Oscillation</v>
      </c>
      <c r="Q199" s="38" t="str">
        <f>TRIM('query (10)'!N199)</f>
        <v>- Check condition of Spindle/ Oscillation
- Check insulation of Spindle/ Oscillation</v>
      </c>
      <c r="R199" s="38" t="str">
        <f>TRIM(UPPER('query (10)'!R199))</f>
        <v/>
      </c>
      <c r="S199" s="38" t="str">
        <f>TRIM(UPPER('query (10)'!S199))</f>
        <v/>
      </c>
      <c r="T199" s="38" t="str">
        <f>IF('query (10)'!Q199="","",TRIM(UPPER('query (10)'!Q199)))</f>
        <v/>
      </c>
      <c r="U199" s="38" t="str">
        <f>IF('query (10)'!T199="","",'query (10)'!T199)</f>
        <v>1</v>
      </c>
      <c r="V199" s="39">
        <f>IF('query (10)'!T199="","",IFERROR(VALUE('query (10)'!T199),""))</f>
        <v>1</v>
      </c>
      <c r="W199" s="40">
        <f>IF('query (10)'!U199="","",'query (10)'!U199)</f>
        <v>0</v>
      </c>
      <c r="X199" s="39">
        <f>IF('query (10)'!V199="","",'query (10)'!V199)</f>
        <v>360</v>
      </c>
      <c r="Y199" s="41">
        <f>IF('query (10)'!W199="","",'query (10)'!W199)</f>
        <v>45979</v>
      </c>
      <c r="Z199" s="41" t="str">
        <f>IF('query (10)'!X199="","",'query (10)'!X199)</f>
        <v/>
      </c>
      <c r="AA199" s="41">
        <f>IF('query (10)'!Y199="","",'query (10)'!Y199)</f>
        <v>45642</v>
      </c>
      <c r="AB199" s="41">
        <f>IF('query (10)'!Z199="","",'query (10)'!Z199)</f>
        <v>46374</v>
      </c>
      <c r="AC199" s="38" t="str">
        <f>IF(OR('query (10)'!AA199="",COUNTIF(Cleaning_Rules!$A$21:$A$26,TRIM('query (10)'!AA199))&gt;0),"",TRIM('query (10)'!AA199))</f>
        <v/>
      </c>
      <c r="AD199" s="38" t="str">
        <f>IF('query (10)'!AB199="","",TRIM(IFERROR(_xlfn.TEXTBEFORE('query (10)'!AB199,"("),'query (10)'!AB199)))</f>
        <v/>
      </c>
      <c r="AE199" s="38" t="str">
        <f>IFERROR(LOWER(TRIM(_xlfn.TEXTBEFORE(_xlfn.TEXTAFTER('query (10)'!AB199,"("),")"))),"")</f>
        <v/>
      </c>
      <c r="AF199" s="38" t="str">
        <f>IF('query (10)'!AD199="","",TRIM('query (10)'!AD199))</f>
        <v>พงษ์พิทักษ์ ศรไชย</v>
      </c>
      <c r="AG199" s="38" t="str">
        <f>IF('query (10)'!AE199="","",TRIM('query (10)'!AE199))</f>
        <v>พงษ์พิทักษ์ ศรไชย</v>
      </c>
      <c r="AH199" s="38" t="str">
        <f>IF('query (10)'!AF199="","",IFERROR(VALUE('query (10)'!AF199),""))</f>
        <v/>
      </c>
      <c r="AI199" s="38" t="str">
        <f>IF('query (10)'!AG199="","",TRIM('query (10)'!AG199))</f>
        <v/>
      </c>
      <c r="AJ199" s="38" t="str">
        <f>IF('query (10)'!AH199="","",IFERROR(VALUE('query (10)'!AH199),""))</f>
        <v/>
      </c>
      <c r="AK199" s="38" t="str">
        <f>IF('query (10)'!AI199="","",TRIM('query (10)'!AI199))</f>
        <v/>
      </c>
      <c r="AL199" s="42">
        <f t="shared" si="15"/>
        <v>2025</v>
      </c>
      <c r="AM199" s="42" t="str">
        <f t="shared" si="16"/>
        <v>2025-11</v>
      </c>
      <c r="AN199" s="42" t="str">
        <f t="shared" ca="1" si="17"/>
        <v/>
      </c>
      <c r="AO199" s="42" t="str">
        <f t="shared" si="18"/>
        <v>GR-315 | INNER RING RACEWAY SUPER FINISH M/C | SB4 | MOTOR | Condition-based Maintenance | Electrical | Inspection | Important | - Check condition of Spindle/ Oscillation
- Check insulation of Spindle/ Oscillation | พงษ์พิทักษ์ ศรไชย</v>
      </c>
      <c r="AP199" s="42" t="str">
        <f>_xlfn.TEXTJOIN("; ",TRUE,IF(COUNTA('query (10)'!A199:AK199)&lt;=6,"NEAR_EMPTY_ROW",""),IF($K199="","MISSING_STATUS",""),IF(AND($K199="เสร็จสิ้น",$Z199=""),"DONE_NO_ACTUAL_DATE",""),IF(AND($I199="Condition-based Maintenance",$AH199=""),"CBM_NO_MEASUREMENT",""),IF(OR($X199="",$X199=0),"INVALID_PERIOD",""),IF(AND($AA199&lt;&gt;"",$AB199&lt;&gt;"",$AB199&lt;$AA199),"DATE_SEQUENCE_ERROR",""),IF(AND($AB199&lt;&gt;"",$AB199&gt;DATE(2030,12,31)),"DATE_OUTLIER",""),IF($C199="","MISSING_QRCODE",""),IF($J199="UNKNOWN","UNKNOWN_PM_TYPE",""),IF($L199="UNKNOWN","UNKNOWN_STATUS",""))</f>
        <v>DONE_NO_ACTUAL_DATE; CBM_NO_MEASUREMENT</v>
      </c>
      <c r="AQ199" s="42" t="str">
        <f t="shared" si="19"/>
        <v>NO</v>
      </c>
    </row>
    <row r="200" spans="1:43" x14ac:dyDescent="0.3">
      <c r="A200" s="38">
        <f>IF('query (10)'!A200="","",'query (10)'!A200)</f>
        <v>262</v>
      </c>
      <c r="B200" s="38" t="str">
        <f>IF('query (10)'!B200="","",'query (10)'!B200)</f>
        <v/>
      </c>
      <c r="C200" s="38" t="str">
        <f>TRIM(UPPER('query (10)'!M200))</f>
        <v>WA-322</v>
      </c>
      <c r="D200" s="38" t="str">
        <f>TRIM(UPPER(IFERROR(_xlfn.TEXTBEFORE('query (10)'!L200,"("),'query (10)'!L200)))</f>
        <v>OUTER / INNER RING PART WASH EQUIPMENT M/C</v>
      </c>
      <c r="E200" s="38" t="str">
        <f>IFERROR(TRIM(UPPER(_xlfn.TEXTBEFORE(_xlfn.TEXTAFTER('query (10)'!L200,"("),")"))),"")</f>
        <v/>
      </c>
      <c r="F200" s="38" t="str">
        <f>TRIM('query (10)'!K200)</f>
        <v>SB4</v>
      </c>
      <c r="G200" s="38" t="str">
        <f>IF('query (10)'!J200="","",'query (10)'!J200)</f>
        <v>Motor</v>
      </c>
      <c r="H200" s="38" t="str">
        <f>TRIM(UPPER('query (10)'!J200))</f>
        <v>MOTOR</v>
      </c>
      <c r="I200" s="38" t="str">
        <f>IF('query (10)'!F200="","",'query (10)'!F200)</f>
        <v>Condition-based Maintenance</v>
      </c>
      <c r="J200" s="38" t="str">
        <f>IF('query (10)'!F200="","",IFERROR(INDEX(Cleaning_Rules!$B$14:$B$17,MATCH(TRIM('query (10)'!F200),Cleaning_Rules!$A$14:$A$17,0)),"UNKNOWN"))</f>
        <v>CBM</v>
      </c>
      <c r="K200" s="38" t="str">
        <f>IF('query (10)'!G200="","",'query (10)'!G200)</f>
        <v>เสร็จสิ้น</v>
      </c>
      <c r="L200" s="38" t="str">
        <f>IF('query (10)'!G200="","MISSING",IFERROR(INDEX(Cleaning_Rules!$B$5:$B$10,MATCH(TRIM('query (10)'!G200),Cleaning_Rules!$A$5:$A$10,0)),"UNKNOWN"))</f>
        <v>COMPLETED</v>
      </c>
      <c r="M200" s="38" t="str">
        <f>IF('query (10)'!I200="","",'query (10)'!I200)</f>
        <v>Electrical</v>
      </c>
      <c r="N200" s="38" t="str">
        <f>IF('query (10)'!O200="","",'query (10)'!O200)</f>
        <v>Inspection</v>
      </c>
      <c r="O200" s="38" t="str">
        <f>IF('query (10)'!P200="","",'query (10)'!P200)</f>
        <v>Important</v>
      </c>
      <c r="P200" s="38" t="str">
        <f>IF('query (10)'!N200="","",'query (10)'!N200)</f>
        <v>- Check condition of Washing Pump/Circulate Pump/ Heavy Smoker motor
- Check insulation of Washing Pump/Circulate Pump/ Heavy Smoker motor</v>
      </c>
      <c r="Q200" s="38" t="str">
        <f>TRIM('query (10)'!N200)</f>
        <v>- Check condition of Washing Pump/Circulate Pump/ Heavy Smoker motor
- Check insulation of Washing Pump/Circulate Pump/ Heavy Smoker motor</v>
      </c>
      <c r="R200" s="38" t="str">
        <f>TRIM(UPPER('query (10)'!R200))</f>
        <v/>
      </c>
      <c r="S200" s="38" t="str">
        <f>TRIM(UPPER('query (10)'!S200))</f>
        <v/>
      </c>
      <c r="T200" s="38" t="str">
        <f>IF('query (10)'!Q200="","",TRIM(UPPER('query (10)'!Q200)))</f>
        <v/>
      </c>
      <c r="U200" s="38" t="str">
        <f>IF('query (10)'!T200="","",'query (10)'!T200)</f>
        <v>1</v>
      </c>
      <c r="V200" s="39">
        <f>IF('query (10)'!T200="","",IFERROR(VALUE('query (10)'!T200),""))</f>
        <v>1</v>
      </c>
      <c r="W200" s="40">
        <f>IF('query (10)'!U200="","",'query (10)'!U200)</f>
        <v>0</v>
      </c>
      <c r="X200" s="39">
        <f>IF('query (10)'!V200="","",'query (10)'!V200)</f>
        <v>360</v>
      </c>
      <c r="Y200" s="41">
        <f>IF('query (10)'!W200="","",'query (10)'!W200)</f>
        <v>45979</v>
      </c>
      <c r="Z200" s="41" t="str">
        <f>IF('query (10)'!X200="","",'query (10)'!X200)</f>
        <v/>
      </c>
      <c r="AA200" s="41">
        <f>IF('query (10)'!Y200="","",'query (10)'!Y200)</f>
        <v>45642</v>
      </c>
      <c r="AB200" s="41">
        <f>IF('query (10)'!Z200="","",'query (10)'!Z200)</f>
        <v>46374</v>
      </c>
      <c r="AC200" s="38" t="str">
        <f>IF(OR('query (10)'!AA200="",COUNTIF(Cleaning_Rules!$A$21:$A$26,TRIM('query (10)'!AA200))&gt;0),"",TRIM('query (10)'!AA200))</f>
        <v/>
      </c>
      <c r="AD200" s="38" t="str">
        <f>IF('query (10)'!AB200="","",TRIM(IFERROR(_xlfn.TEXTBEFORE('query (10)'!AB200,"("),'query (10)'!AB200)))</f>
        <v/>
      </c>
      <c r="AE200" s="38" t="str">
        <f>IFERROR(LOWER(TRIM(_xlfn.TEXTBEFORE(_xlfn.TEXTAFTER('query (10)'!AB200,"("),")"))),"")</f>
        <v/>
      </c>
      <c r="AF200" s="38" t="str">
        <f>IF('query (10)'!AD200="","",TRIM('query (10)'!AD200))</f>
        <v>พงษ์พิทักษ์ ศรไชย</v>
      </c>
      <c r="AG200" s="38" t="str">
        <f>IF('query (10)'!AE200="","",TRIM('query (10)'!AE200))</f>
        <v>พงษ์พิทักษ์ ศรไชย</v>
      </c>
      <c r="AH200" s="38" t="str">
        <f>IF('query (10)'!AF200="","",IFERROR(VALUE('query (10)'!AF200),""))</f>
        <v/>
      </c>
      <c r="AI200" s="38" t="str">
        <f>IF('query (10)'!AG200="","",TRIM('query (10)'!AG200))</f>
        <v/>
      </c>
      <c r="AJ200" s="38" t="str">
        <f>IF('query (10)'!AH200="","",IFERROR(VALUE('query (10)'!AH200),""))</f>
        <v/>
      </c>
      <c r="AK200" s="38" t="str">
        <f>IF('query (10)'!AI200="","",TRIM('query (10)'!AI200))</f>
        <v/>
      </c>
      <c r="AL200" s="42">
        <f t="shared" si="15"/>
        <v>2025</v>
      </c>
      <c r="AM200" s="42" t="str">
        <f t="shared" si="16"/>
        <v>2025-11</v>
      </c>
      <c r="AN200" s="42" t="str">
        <f t="shared" ca="1" si="17"/>
        <v/>
      </c>
      <c r="AO200" s="42" t="str">
        <f t="shared" si="18"/>
        <v>WA-322 | OUTER / INNER RING PART WASH EQUIPMENT M/C | SB4 | MOTOR | Condition-based Maintenance | Electrical | Inspection | Important | - Check condition of Washing Pump/Circulate Pump/ Heavy Smoker motor
- Check insulation of Washing Pump/Circulate Pump/ Heavy Smoker motor | พงษ์พิทักษ์ ศรไชย</v>
      </c>
      <c r="AP200" s="42" t="str">
        <f>_xlfn.TEXTJOIN("; ",TRUE,IF(COUNTA('query (10)'!A200:AK200)&lt;=6,"NEAR_EMPTY_ROW",""),IF($K200="","MISSING_STATUS",""),IF(AND($K200="เสร็จสิ้น",$Z200=""),"DONE_NO_ACTUAL_DATE",""),IF(AND($I200="Condition-based Maintenance",$AH200=""),"CBM_NO_MEASUREMENT",""),IF(OR($X200="",$X200=0),"INVALID_PERIOD",""),IF(AND($AA200&lt;&gt;"",$AB200&lt;&gt;"",$AB200&lt;$AA200),"DATE_SEQUENCE_ERROR",""),IF(AND($AB200&lt;&gt;"",$AB200&gt;DATE(2030,12,31)),"DATE_OUTLIER",""),IF($C200="","MISSING_QRCODE",""),IF($J200="UNKNOWN","UNKNOWN_PM_TYPE",""),IF($L200="UNKNOWN","UNKNOWN_STATUS",""))</f>
        <v>DONE_NO_ACTUAL_DATE; CBM_NO_MEASUREMENT</v>
      </c>
      <c r="AQ200" s="42" t="str">
        <f t="shared" si="19"/>
        <v>NO</v>
      </c>
    </row>
    <row r="201" spans="1:43" x14ac:dyDescent="0.3">
      <c r="A201" s="38">
        <f>IF('query (10)'!A201="","",'query (10)'!A201)</f>
        <v>263</v>
      </c>
      <c r="B201" s="38" t="str">
        <f>IF('query (10)'!B201="","",'query (10)'!B201)</f>
        <v/>
      </c>
      <c r="C201" s="38" t="str">
        <f>TRIM(UPPER('query (10)'!M201))</f>
        <v>WA-328</v>
      </c>
      <c r="D201" s="38" t="str">
        <f>TRIM(UPPER(IFERROR(_xlfn.TEXTBEFORE('query (10)'!L201,"("),'query (10)'!L201)))</f>
        <v>FINISH WASH EQUIPMENT M/C</v>
      </c>
      <c r="E201" s="38" t="str">
        <f>IFERROR(TRIM(UPPER(_xlfn.TEXTBEFORE(_xlfn.TEXTAFTER('query (10)'!L201,"("),")"))),"")</f>
        <v/>
      </c>
      <c r="F201" s="38" t="str">
        <f>TRIM('query (10)'!K201)</f>
        <v>SB4</v>
      </c>
      <c r="G201" s="38" t="str">
        <f>IF('query (10)'!J201="","",'query (10)'!J201)</f>
        <v>Motor</v>
      </c>
      <c r="H201" s="38" t="str">
        <f>TRIM(UPPER('query (10)'!J201))</f>
        <v>MOTOR</v>
      </c>
      <c r="I201" s="38" t="str">
        <f>IF('query (10)'!F201="","",'query (10)'!F201)</f>
        <v>Condition-based Maintenance</v>
      </c>
      <c r="J201" s="38" t="str">
        <f>IF('query (10)'!F201="","",IFERROR(INDEX(Cleaning_Rules!$B$14:$B$17,MATCH(TRIM('query (10)'!F201),Cleaning_Rules!$A$14:$A$17,0)),"UNKNOWN"))</f>
        <v>CBM</v>
      </c>
      <c r="K201" s="38" t="str">
        <f>IF('query (10)'!G201="","",'query (10)'!G201)</f>
        <v>เสร็จสิ้น</v>
      </c>
      <c r="L201" s="38" t="str">
        <f>IF('query (10)'!G201="","MISSING",IFERROR(INDEX(Cleaning_Rules!$B$5:$B$10,MATCH(TRIM('query (10)'!G201),Cleaning_Rules!$A$5:$A$10,0)),"UNKNOWN"))</f>
        <v>COMPLETED</v>
      </c>
      <c r="M201" s="38" t="str">
        <f>IF('query (10)'!I201="","",'query (10)'!I201)</f>
        <v>Electrical</v>
      </c>
      <c r="N201" s="38" t="str">
        <f>IF('query (10)'!O201="","",'query (10)'!O201)</f>
        <v>Inspection</v>
      </c>
      <c r="O201" s="38" t="str">
        <f>IF('query (10)'!P201="","",'query (10)'!P201)</f>
        <v>Important</v>
      </c>
      <c r="P201" s="38" t="str">
        <f>IF('query (10)'!N201="","",'query (10)'!N201)</f>
        <v>- Check condition of Washing Pump/ Blower motor
- Check insulation of Washing Pump/ Blower motor</v>
      </c>
      <c r="Q201" s="38" t="str">
        <f>TRIM('query (10)'!N201)</f>
        <v>- Check condition of Washing Pump/ Blower motor
- Check insulation of Washing Pump/ Blower motor</v>
      </c>
      <c r="R201" s="38" t="str">
        <f>TRIM(UPPER('query (10)'!R201))</f>
        <v/>
      </c>
      <c r="S201" s="38" t="str">
        <f>TRIM(UPPER('query (10)'!S201))</f>
        <v/>
      </c>
      <c r="T201" s="38" t="str">
        <f>IF('query (10)'!Q201="","",TRIM(UPPER('query (10)'!Q201)))</f>
        <v/>
      </c>
      <c r="U201" s="38" t="str">
        <f>IF('query (10)'!T201="","",'query (10)'!T201)</f>
        <v>1</v>
      </c>
      <c r="V201" s="39">
        <f>IF('query (10)'!T201="","",IFERROR(VALUE('query (10)'!T201),""))</f>
        <v>1</v>
      </c>
      <c r="W201" s="40">
        <f>IF('query (10)'!U201="","",'query (10)'!U201)</f>
        <v>0</v>
      </c>
      <c r="X201" s="39">
        <f>IF('query (10)'!V201="","",'query (10)'!V201)</f>
        <v>360</v>
      </c>
      <c r="Y201" s="41">
        <f>IF('query (10)'!W201="","",'query (10)'!W201)</f>
        <v>45979</v>
      </c>
      <c r="Z201" s="41" t="str">
        <f>IF('query (10)'!X201="","",'query (10)'!X201)</f>
        <v/>
      </c>
      <c r="AA201" s="41">
        <f>IF('query (10)'!Y201="","",'query (10)'!Y201)</f>
        <v>45642</v>
      </c>
      <c r="AB201" s="41">
        <f>IF('query (10)'!Z201="","",'query (10)'!Z201)</f>
        <v>46374</v>
      </c>
      <c r="AC201" s="38" t="str">
        <f>IF(OR('query (10)'!AA201="",COUNTIF(Cleaning_Rules!$A$21:$A$26,TRIM('query (10)'!AA201))&gt;0),"",TRIM('query (10)'!AA201))</f>
        <v/>
      </c>
      <c r="AD201" s="38" t="str">
        <f>IF('query (10)'!AB201="","",TRIM(IFERROR(_xlfn.TEXTBEFORE('query (10)'!AB201,"("),'query (10)'!AB201)))</f>
        <v/>
      </c>
      <c r="AE201" s="38" t="str">
        <f>IFERROR(LOWER(TRIM(_xlfn.TEXTBEFORE(_xlfn.TEXTAFTER('query (10)'!AB201,"("),")"))),"")</f>
        <v/>
      </c>
      <c r="AF201" s="38" t="str">
        <f>IF('query (10)'!AD201="","",TRIM('query (10)'!AD201))</f>
        <v>พงษ์พิทักษ์ ศรไชย</v>
      </c>
      <c r="AG201" s="38" t="str">
        <f>IF('query (10)'!AE201="","",TRIM('query (10)'!AE201))</f>
        <v>พงษ์พิทักษ์ ศรไชย</v>
      </c>
      <c r="AH201" s="38" t="str">
        <f>IF('query (10)'!AF201="","",IFERROR(VALUE('query (10)'!AF201),""))</f>
        <v/>
      </c>
      <c r="AI201" s="38" t="str">
        <f>IF('query (10)'!AG201="","",TRIM('query (10)'!AG201))</f>
        <v/>
      </c>
      <c r="AJ201" s="38" t="str">
        <f>IF('query (10)'!AH201="","",IFERROR(VALUE('query (10)'!AH201),""))</f>
        <v/>
      </c>
      <c r="AK201" s="38" t="str">
        <f>IF('query (10)'!AI201="","",TRIM('query (10)'!AI201))</f>
        <v/>
      </c>
      <c r="AL201" s="42">
        <f t="shared" si="15"/>
        <v>2025</v>
      </c>
      <c r="AM201" s="42" t="str">
        <f t="shared" si="16"/>
        <v>2025-11</v>
      </c>
      <c r="AN201" s="42" t="str">
        <f t="shared" ca="1" si="17"/>
        <v/>
      </c>
      <c r="AO201" s="42" t="str">
        <f t="shared" si="18"/>
        <v>WA-328 | FINISH WASH EQUIPMENT M/C | SB4 | MOTOR | Condition-based Maintenance | Electrical | Inspection | Important | - Check condition of Washing Pump/ Blower motor
- Check insulation of Washing Pump/ Blower motor | พงษ์พิทักษ์ ศรไชย</v>
      </c>
      <c r="AP201" s="42" t="str">
        <f>_xlfn.TEXTJOIN("; ",TRUE,IF(COUNTA('query (10)'!A201:AK201)&lt;=6,"NEAR_EMPTY_ROW",""),IF($K201="","MISSING_STATUS",""),IF(AND($K201="เสร็จสิ้น",$Z201=""),"DONE_NO_ACTUAL_DATE",""),IF(AND($I201="Condition-based Maintenance",$AH201=""),"CBM_NO_MEASUREMENT",""),IF(OR($X201="",$X201=0),"INVALID_PERIOD",""),IF(AND($AA201&lt;&gt;"",$AB201&lt;&gt;"",$AB201&lt;$AA201),"DATE_SEQUENCE_ERROR",""),IF(AND($AB201&lt;&gt;"",$AB201&gt;DATE(2030,12,31)),"DATE_OUTLIER",""),IF($C201="","MISSING_QRCODE",""),IF($J201="UNKNOWN","UNKNOWN_PM_TYPE",""),IF($L201="UNKNOWN","UNKNOWN_STATUS",""))</f>
        <v>DONE_NO_ACTUAL_DATE; CBM_NO_MEASUREMENT</v>
      </c>
      <c r="AQ201" s="42" t="str">
        <f t="shared" si="19"/>
        <v>NO</v>
      </c>
    </row>
    <row r="202" spans="1:43" x14ac:dyDescent="0.3">
      <c r="A202" s="38">
        <f>IF('query (10)'!A202="","",'query (10)'!A202)</f>
        <v>264</v>
      </c>
      <c r="B202" s="38" t="str">
        <f>IF('query (10)'!B202="","",'query (10)'!B202)</f>
        <v/>
      </c>
      <c r="C202" s="38" t="str">
        <f>TRIM(UPPER('query (10)'!M202))</f>
        <v>CH-683</v>
      </c>
      <c r="D202" s="38" t="str">
        <f>TRIM(UPPER(IFERROR(_xlfn.TEXTBEFORE('query (10)'!L202,"("),'query (10)'!L202)))</f>
        <v>NOISE 2 SPINDLE MACHINE.</v>
      </c>
      <c r="E202" s="38" t="str">
        <f>IFERROR(TRIM(UPPER(_xlfn.TEXTBEFORE(_xlfn.TEXTAFTER('query (10)'!L202,"("),")"))),"")</f>
        <v/>
      </c>
      <c r="F202" s="38" t="str">
        <f>TRIM('query (10)'!K202)</f>
        <v>SB4</v>
      </c>
      <c r="G202" s="38" t="str">
        <f>IF('query (10)'!J202="","",'query (10)'!J202)</f>
        <v>Motor</v>
      </c>
      <c r="H202" s="38" t="str">
        <f>TRIM(UPPER('query (10)'!J202))</f>
        <v>MOTOR</v>
      </c>
      <c r="I202" s="38" t="str">
        <f>IF('query (10)'!F202="","",'query (10)'!F202)</f>
        <v>Condition-based Maintenance</v>
      </c>
      <c r="J202" s="38" t="str">
        <f>IF('query (10)'!F202="","",IFERROR(INDEX(Cleaning_Rules!$B$14:$B$17,MATCH(TRIM('query (10)'!F202),Cleaning_Rules!$A$14:$A$17,0)),"UNKNOWN"))</f>
        <v>CBM</v>
      </c>
      <c r="K202" s="38" t="str">
        <f>IF('query (10)'!G202="","",'query (10)'!G202)</f>
        <v>เสร็จสิ้น</v>
      </c>
      <c r="L202" s="38" t="str">
        <f>IF('query (10)'!G202="","MISSING",IFERROR(INDEX(Cleaning_Rules!$B$5:$B$10,MATCH(TRIM('query (10)'!G202),Cleaning_Rules!$A$5:$A$10,0)),"UNKNOWN"))</f>
        <v>COMPLETED</v>
      </c>
      <c r="M202" s="38" t="str">
        <f>IF('query (10)'!I202="","",'query (10)'!I202)</f>
        <v>Electrical</v>
      </c>
      <c r="N202" s="38" t="str">
        <f>IF('query (10)'!O202="","",'query (10)'!O202)</f>
        <v>Inspection</v>
      </c>
      <c r="O202" s="38" t="str">
        <f>IF('query (10)'!P202="","",'query (10)'!P202)</f>
        <v>Important</v>
      </c>
      <c r="P202" s="38" t="str">
        <f>IF('query (10)'!N202="","",'query (10)'!N202)</f>
        <v>- Check condition of Spindle motor
- Check insulation of Spindle motor</v>
      </c>
      <c r="Q202" s="38" t="str">
        <f>TRIM('query (10)'!N202)</f>
        <v>- Check condition of Spindle motor
- Check insulation of Spindle motor</v>
      </c>
      <c r="R202" s="38" t="str">
        <f>TRIM(UPPER('query (10)'!R202))</f>
        <v/>
      </c>
      <c r="S202" s="38" t="str">
        <f>TRIM(UPPER('query (10)'!S202))</f>
        <v/>
      </c>
      <c r="T202" s="38" t="str">
        <f>IF('query (10)'!Q202="","",TRIM(UPPER('query (10)'!Q202)))</f>
        <v/>
      </c>
      <c r="U202" s="38" t="str">
        <f>IF('query (10)'!T202="","",'query (10)'!T202)</f>
        <v>1</v>
      </c>
      <c r="V202" s="39">
        <f>IF('query (10)'!T202="","",IFERROR(VALUE('query (10)'!T202),""))</f>
        <v>1</v>
      </c>
      <c r="W202" s="40">
        <f>IF('query (10)'!U202="","",'query (10)'!U202)</f>
        <v>0</v>
      </c>
      <c r="X202" s="39">
        <f>IF('query (10)'!V202="","",'query (10)'!V202)</f>
        <v>360</v>
      </c>
      <c r="Y202" s="41">
        <f>IF('query (10)'!W202="","",'query (10)'!W202)</f>
        <v>45979</v>
      </c>
      <c r="Z202" s="41" t="str">
        <f>IF('query (10)'!X202="","",'query (10)'!X202)</f>
        <v/>
      </c>
      <c r="AA202" s="41">
        <f>IF('query (10)'!Y202="","",'query (10)'!Y202)</f>
        <v>45642</v>
      </c>
      <c r="AB202" s="41">
        <f>IF('query (10)'!Z202="","",'query (10)'!Z202)</f>
        <v>46374</v>
      </c>
      <c r="AC202" s="38" t="str">
        <f>IF(OR('query (10)'!AA202="",COUNTIF(Cleaning_Rules!$A$21:$A$26,TRIM('query (10)'!AA202))&gt;0),"",TRIM('query (10)'!AA202))</f>
        <v/>
      </c>
      <c r="AD202" s="38" t="str">
        <f>IF('query (10)'!AB202="","",TRIM(IFERROR(_xlfn.TEXTBEFORE('query (10)'!AB202,"("),'query (10)'!AB202)))</f>
        <v/>
      </c>
      <c r="AE202" s="38" t="str">
        <f>IFERROR(LOWER(TRIM(_xlfn.TEXTBEFORE(_xlfn.TEXTAFTER('query (10)'!AB202,"("),")"))),"")</f>
        <v/>
      </c>
      <c r="AF202" s="38" t="str">
        <f>IF('query (10)'!AD202="","",TRIM('query (10)'!AD202))</f>
        <v>พงษ์พิทักษ์ ศรไชย</v>
      </c>
      <c r="AG202" s="38" t="str">
        <f>IF('query (10)'!AE202="","",TRIM('query (10)'!AE202))</f>
        <v>พงษ์พิทักษ์ ศรไชย</v>
      </c>
      <c r="AH202" s="38" t="str">
        <f>IF('query (10)'!AF202="","",IFERROR(VALUE('query (10)'!AF202),""))</f>
        <v/>
      </c>
      <c r="AI202" s="38" t="str">
        <f>IF('query (10)'!AG202="","",TRIM('query (10)'!AG202))</f>
        <v/>
      </c>
      <c r="AJ202" s="38" t="str">
        <f>IF('query (10)'!AH202="","",IFERROR(VALUE('query (10)'!AH202),""))</f>
        <v/>
      </c>
      <c r="AK202" s="38" t="str">
        <f>IF('query (10)'!AI202="","",TRIM('query (10)'!AI202))</f>
        <v/>
      </c>
      <c r="AL202" s="42">
        <f t="shared" si="15"/>
        <v>2025</v>
      </c>
      <c r="AM202" s="42" t="str">
        <f t="shared" si="16"/>
        <v>2025-11</v>
      </c>
      <c r="AN202" s="42" t="str">
        <f t="shared" ca="1" si="17"/>
        <v/>
      </c>
      <c r="AO202" s="42" t="str">
        <f t="shared" si="18"/>
        <v>CH-683 | NOISE 2 SPINDLE MACHINE. | SB4 | MOTOR | Condition-based Maintenance | Electrical | Inspection | Important | - Check condition of Spindle motor
- Check insulation of Spindle motor | พงษ์พิทักษ์ ศรไชย</v>
      </c>
      <c r="AP202" s="42" t="str">
        <f>_xlfn.TEXTJOIN("; ",TRUE,IF(COUNTA('query (10)'!A202:AK202)&lt;=6,"NEAR_EMPTY_ROW",""),IF($K202="","MISSING_STATUS",""),IF(AND($K202="เสร็จสิ้น",$Z202=""),"DONE_NO_ACTUAL_DATE",""),IF(AND($I202="Condition-based Maintenance",$AH202=""),"CBM_NO_MEASUREMENT",""),IF(OR($X202="",$X202=0),"INVALID_PERIOD",""),IF(AND($AA202&lt;&gt;"",$AB202&lt;&gt;"",$AB202&lt;$AA202),"DATE_SEQUENCE_ERROR",""),IF(AND($AB202&lt;&gt;"",$AB202&gt;DATE(2030,12,31)),"DATE_OUTLIER",""),IF($C202="","MISSING_QRCODE",""),IF($J202="UNKNOWN","UNKNOWN_PM_TYPE",""),IF($L202="UNKNOWN","UNKNOWN_STATUS",""))</f>
        <v>DONE_NO_ACTUAL_DATE; CBM_NO_MEASUREMENT</v>
      </c>
      <c r="AQ202" s="42" t="str">
        <f t="shared" si="19"/>
        <v>NO</v>
      </c>
    </row>
    <row r="203" spans="1:43" x14ac:dyDescent="0.3">
      <c r="A203" s="38">
        <f>IF('query (10)'!A203="","",'query (10)'!A203)</f>
        <v>265</v>
      </c>
      <c r="B203" s="38" t="str">
        <f>IF('query (10)'!B203="","",'query (10)'!B203)</f>
        <v/>
      </c>
      <c r="C203" s="38" t="str">
        <f>TRIM(UPPER('query (10)'!M203))</f>
        <v>CH-645</v>
      </c>
      <c r="D203" s="38" t="str">
        <f>TRIM(UPPER(IFERROR(_xlfn.TEXTBEFORE('query (10)'!L203,"("),'query (10)'!L203)))</f>
        <v>NOISE MANUAL INSPECTION MACHINE</v>
      </c>
      <c r="E203" s="38" t="str">
        <f>IFERROR(TRIM(UPPER(_xlfn.TEXTBEFORE(_xlfn.TEXTAFTER('query (10)'!L203,"("),")"))),"")</f>
        <v/>
      </c>
      <c r="F203" s="38" t="str">
        <f>TRIM('query (10)'!K203)</f>
        <v>SB4</v>
      </c>
      <c r="G203" s="38" t="str">
        <f>IF('query (10)'!J203="","",'query (10)'!J203)</f>
        <v>Motor</v>
      </c>
      <c r="H203" s="38" t="str">
        <f>TRIM(UPPER('query (10)'!J203))</f>
        <v>MOTOR</v>
      </c>
      <c r="I203" s="38" t="str">
        <f>IF('query (10)'!F203="","",'query (10)'!F203)</f>
        <v>Condition-based Maintenance</v>
      </c>
      <c r="J203" s="38" t="str">
        <f>IF('query (10)'!F203="","",IFERROR(INDEX(Cleaning_Rules!$B$14:$B$17,MATCH(TRIM('query (10)'!F203),Cleaning_Rules!$A$14:$A$17,0)),"UNKNOWN"))</f>
        <v>CBM</v>
      </c>
      <c r="K203" s="38" t="str">
        <f>IF('query (10)'!G203="","",'query (10)'!G203)</f>
        <v>เสร็จสิ้น</v>
      </c>
      <c r="L203" s="38" t="str">
        <f>IF('query (10)'!G203="","MISSING",IFERROR(INDEX(Cleaning_Rules!$B$5:$B$10,MATCH(TRIM('query (10)'!G203),Cleaning_Rules!$A$5:$A$10,0)),"UNKNOWN"))</f>
        <v>COMPLETED</v>
      </c>
      <c r="M203" s="38" t="str">
        <f>IF('query (10)'!I203="","",'query (10)'!I203)</f>
        <v>Electrical</v>
      </c>
      <c r="N203" s="38" t="str">
        <f>IF('query (10)'!O203="","",'query (10)'!O203)</f>
        <v>Inspection</v>
      </c>
      <c r="O203" s="38" t="str">
        <f>IF('query (10)'!P203="","",'query (10)'!P203)</f>
        <v>Important</v>
      </c>
      <c r="P203" s="38" t="str">
        <f>IF('query (10)'!N203="","",'query (10)'!N203)</f>
        <v>- Check condition of Spindle motor
- Check insulation of Spindle motor</v>
      </c>
      <c r="Q203" s="38" t="str">
        <f>TRIM('query (10)'!N203)</f>
        <v>- Check condition of Spindle motor
- Check insulation of Spindle motor</v>
      </c>
      <c r="R203" s="38" t="str">
        <f>TRIM(UPPER('query (10)'!R203))</f>
        <v/>
      </c>
      <c r="S203" s="38" t="str">
        <f>TRIM(UPPER('query (10)'!S203))</f>
        <v/>
      </c>
      <c r="T203" s="38" t="str">
        <f>IF('query (10)'!Q203="","",TRIM(UPPER('query (10)'!Q203)))</f>
        <v/>
      </c>
      <c r="U203" s="38" t="str">
        <f>IF('query (10)'!T203="","",'query (10)'!T203)</f>
        <v>1</v>
      </c>
      <c r="V203" s="39">
        <f>IF('query (10)'!T203="","",IFERROR(VALUE('query (10)'!T203),""))</f>
        <v>1</v>
      </c>
      <c r="W203" s="40">
        <f>IF('query (10)'!U203="","",'query (10)'!U203)</f>
        <v>0</v>
      </c>
      <c r="X203" s="39">
        <f>IF('query (10)'!V203="","",'query (10)'!V203)</f>
        <v>360</v>
      </c>
      <c r="Y203" s="41">
        <f>IF('query (10)'!W203="","",'query (10)'!W203)</f>
        <v>45979</v>
      </c>
      <c r="Z203" s="41" t="str">
        <f>IF('query (10)'!X203="","",'query (10)'!X203)</f>
        <v/>
      </c>
      <c r="AA203" s="41">
        <f>IF('query (10)'!Y203="","",'query (10)'!Y203)</f>
        <v>45642</v>
      </c>
      <c r="AB203" s="41">
        <f>IF('query (10)'!Z203="","",'query (10)'!Z203)</f>
        <v>46374</v>
      </c>
      <c r="AC203" s="38" t="str">
        <f>IF(OR('query (10)'!AA203="",COUNTIF(Cleaning_Rules!$A$21:$A$26,TRIM('query (10)'!AA203))&gt;0),"",TRIM('query (10)'!AA203))</f>
        <v/>
      </c>
      <c r="AD203" s="38" t="str">
        <f>IF('query (10)'!AB203="","",TRIM(IFERROR(_xlfn.TEXTBEFORE('query (10)'!AB203,"("),'query (10)'!AB203)))</f>
        <v/>
      </c>
      <c r="AE203" s="38" t="str">
        <f>IFERROR(LOWER(TRIM(_xlfn.TEXTBEFORE(_xlfn.TEXTAFTER('query (10)'!AB203,"("),")"))),"")</f>
        <v/>
      </c>
      <c r="AF203" s="38" t="str">
        <f>IF('query (10)'!AD203="","",TRIM('query (10)'!AD203))</f>
        <v>พงษ์พิทักษ์ ศรไชย</v>
      </c>
      <c r="AG203" s="38" t="str">
        <f>IF('query (10)'!AE203="","",TRIM('query (10)'!AE203))</f>
        <v>พงษ์พิทักษ์ ศรไชย</v>
      </c>
      <c r="AH203" s="38" t="str">
        <f>IF('query (10)'!AF203="","",IFERROR(VALUE('query (10)'!AF203),""))</f>
        <v/>
      </c>
      <c r="AI203" s="38" t="str">
        <f>IF('query (10)'!AG203="","",TRIM('query (10)'!AG203))</f>
        <v/>
      </c>
      <c r="AJ203" s="38" t="str">
        <f>IF('query (10)'!AH203="","",IFERROR(VALUE('query (10)'!AH203),""))</f>
        <v/>
      </c>
      <c r="AK203" s="38" t="str">
        <f>IF('query (10)'!AI203="","",TRIM('query (10)'!AI203))</f>
        <v/>
      </c>
      <c r="AL203" s="42">
        <f t="shared" si="15"/>
        <v>2025</v>
      </c>
      <c r="AM203" s="42" t="str">
        <f t="shared" si="16"/>
        <v>2025-11</v>
      </c>
      <c r="AN203" s="42" t="str">
        <f t="shared" ca="1" si="17"/>
        <v/>
      </c>
      <c r="AO203" s="42" t="str">
        <f t="shared" si="18"/>
        <v>CH-645 | NOISE MANUAL INSPECTION MACHINE | SB4 | MOTOR | Condition-based Maintenance | Electrical | Inspection | Important | - Check condition of Spindle motor
- Check insulation of Spindle motor | พงษ์พิทักษ์ ศรไชย</v>
      </c>
      <c r="AP203" s="42" t="str">
        <f>_xlfn.TEXTJOIN("; ",TRUE,IF(COUNTA('query (10)'!A203:AK203)&lt;=6,"NEAR_EMPTY_ROW",""),IF($K203="","MISSING_STATUS",""),IF(AND($K203="เสร็จสิ้น",$Z203=""),"DONE_NO_ACTUAL_DATE",""),IF(AND($I203="Condition-based Maintenance",$AH203=""),"CBM_NO_MEASUREMENT",""),IF(OR($X203="",$X203=0),"INVALID_PERIOD",""),IF(AND($AA203&lt;&gt;"",$AB203&lt;&gt;"",$AB203&lt;$AA203),"DATE_SEQUENCE_ERROR",""),IF(AND($AB203&lt;&gt;"",$AB203&gt;DATE(2030,12,31)),"DATE_OUTLIER",""),IF($C203="","MISSING_QRCODE",""),IF($J203="UNKNOWN","UNKNOWN_PM_TYPE",""),IF($L203="UNKNOWN","UNKNOWN_STATUS",""))</f>
        <v>DONE_NO_ACTUAL_DATE; CBM_NO_MEASUREMENT</v>
      </c>
      <c r="AQ203" s="42" t="str">
        <f t="shared" si="19"/>
        <v>NO</v>
      </c>
    </row>
    <row r="204" spans="1:43" x14ac:dyDescent="0.3">
      <c r="A204" s="38">
        <f>IF('query (10)'!A204="","",'query (10)'!A204)</f>
        <v>266</v>
      </c>
      <c r="B204" s="38" t="str">
        <f>IF('query (10)'!B204="","",'query (10)'!B204)</f>
        <v/>
      </c>
      <c r="C204" s="38" t="str">
        <f>TRIM(UPPER('query (10)'!M204))</f>
        <v>GR-533</v>
      </c>
      <c r="D204" s="38" t="str">
        <f>TRIM(UPPER(IFERROR(_xlfn.TEXTBEFORE('query (10)'!L204,"("),'query (10)'!L204)))</f>
        <v>OUTER RING RACEWAY GRINDING M/C</v>
      </c>
      <c r="E204" s="38" t="str">
        <f>IFERROR(TRIM(UPPER(_xlfn.TEXTBEFORE(_xlfn.TEXTAFTER('query (10)'!L204,"("),")"))),"")</f>
        <v/>
      </c>
      <c r="F204" s="38" t="str">
        <f>TRIM('query (10)'!K204)</f>
        <v>SB5</v>
      </c>
      <c r="G204" s="38" t="str">
        <f>IF('query (10)'!J204="","",'query (10)'!J204)</f>
        <v>Motor</v>
      </c>
      <c r="H204" s="38" t="str">
        <f>TRIM(UPPER('query (10)'!J204))</f>
        <v>MOTOR</v>
      </c>
      <c r="I204" s="38" t="str">
        <f>IF('query (10)'!F204="","",'query (10)'!F204)</f>
        <v>Condition-based Maintenance</v>
      </c>
      <c r="J204" s="38" t="str">
        <f>IF('query (10)'!F204="","",IFERROR(INDEX(Cleaning_Rules!$B$14:$B$17,MATCH(TRIM('query (10)'!F204),Cleaning_Rules!$A$14:$A$17,0)),"UNKNOWN"))</f>
        <v>CBM</v>
      </c>
      <c r="K204" s="38" t="str">
        <f>IF('query (10)'!G204="","",'query (10)'!G204)</f>
        <v>เสร็จสิ้น</v>
      </c>
      <c r="L204" s="38" t="str">
        <f>IF('query (10)'!G204="","MISSING",IFERROR(INDEX(Cleaning_Rules!$B$5:$B$10,MATCH(TRIM('query (10)'!G204),Cleaning_Rules!$A$5:$A$10,0)),"UNKNOWN"))</f>
        <v>COMPLETED</v>
      </c>
      <c r="M204" s="38" t="str">
        <f>IF('query (10)'!I204="","",'query (10)'!I204)</f>
        <v>Electrical</v>
      </c>
      <c r="N204" s="38" t="str">
        <f>IF('query (10)'!O204="","",'query (10)'!O204)</f>
        <v>Inspection</v>
      </c>
      <c r="O204" s="38" t="str">
        <f>IF('query (10)'!P204="","",'query (10)'!P204)</f>
        <v>Important</v>
      </c>
      <c r="P204" s="38" t="str">
        <f>IF('query (10)'!N204="","",'query (10)'!N204)</f>
        <v>- Check condition of work head/ Dresser/ Wheel head motor
- Check insulation of work head/ Dresser/ Wheel head motor</v>
      </c>
      <c r="Q204" s="38" t="str">
        <f>TRIM('query (10)'!N204)</f>
        <v>- Check condition of work head/ Dresser/ Wheel head motor
- Check insulation of work head/ Dresser/ Wheel head motor</v>
      </c>
      <c r="R204" s="38" t="str">
        <f>TRIM(UPPER('query (10)'!R204))</f>
        <v/>
      </c>
      <c r="S204" s="38" t="str">
        <f>TRIM(UPPER('query (10)'!S204))</f>
        <v/>
      </c>
      <c r="T204" s="38" t="str">
        <f>IF('query (10)'!Q204="","",TRIM(UPPER('query (10)'!Q204)))</f>
        <v/>
      </c>
      <c r="U204" s="38" t="str">
        <f>IF('query (10)'!T204="","",'query (10)'!T204)</f>
        <v>1</v>
      </c>
      <c r="V204" s="39">
        <f>IF('query (10)'!T204="","",IFERROR(VALUE('query (10)'!T204),""))</f>
        <v>1</v>
      </c>
      <c r="W204" s="40">
        <f>IF('query (10)'!U204="","",'query (10)'!U204)</f>
        <v>0</v>
      </c>
      <c r="X204" s="39">
        <f>IF('query (10)'!V204="","",'query (10)'!V204)</f>
        <v>360</v>
      </c>
      <c r="Y204" s="41">
        <f>IF('query (10)'!W204="","",'query (10)'!W204)</f>
        <v>45980</v>
      </c>
      <c r="Z204" s="41" t="str">
        <f>IF('query (10)'!X204="","",'query (10)'!X204)</f>
        <v/>
      </c>
      <c r="AA204" s="41">
        <f>IF('query (10)'!Y204="","",'query (10)'!Y204)</f>
        <v>45644</v>
      </c>
      <c r="AB204" s="41">
        <f>IF('query (10)'!Z204="","",'query (10)'!Z204)</f>
        <v>46375</v>
      </c>
      <c r="AC204" s="38" t="str">
        <f>IF(OR('query (10)'!AA204="",COUNTIF(Cleaning_Rules!$A$21:$A$26,TRIM('query (10)'!AA204))&gt;0),"",TRIM('query (10)'!AA204))</f>
        <v/>
      </c>
      <c r="AD204" s="38" t="str">
        <f>IF('query (10)'!AB204="","",TRIM(IFERROR(_xlfn.TEXTBEFORE('query (10)'!AB204,"("),'query (10)'!AB204)))</f>
        <v/>
      </c>
      <c r="AE204" s="38" t="str">
        <f>IFERROR(LOWER(TRIM(_xlfn.TEXTBEFORE(_xlfn.TEXTAFTER('query (10)'!AB204,"("),")"))),"")</f>
        <v/>
      </c>
      <c r="AF204" s="38" t="str">
        <f>IF('query (10)'!AD204="","",TRIM('query (10)'!AD204))</f>
        <v>พงษ์พิทักษ์ ศรไชย</v>
      </c>
      <c r="AG204" s="38" t="str">
        <f>IF('query (10)'!AE204="","",TRIM('query (10)'!AE204))</f>
        <v>พงษ์พิทักษ์ ศรไชย</v>
      </c>
      <c r="AH204" s="38" t="str">
        <f>IF('query (10)'!AF204="","",IFERROR(VALUE('query (10)'!AF204),""))</f>
        <v/>
      </c>
      <c r="AI204" s="38" t="str">
        <f>IF('query (10)'!AG204="","",TRIM('query (10)'!AG204))</f>
        <v/>
      </c>
      <c r="AJ204" s="38" t="str">
        <f>IF('query (10)'!AH204="","",IFERROR(VALUE('query (10)'!AH204),""))</f>
        <v/>
      </c>
      <c r="AK204" s="38" t="str">
        <f>IF('query (10)'!AI204="","",TRIM('query (10)'!AI204))</f>
        <v/>
      </c>
      <c r="AL204" s="42">
        <f t="shared" si="15"/>
        <v>2025</v>
      </c>
      <c r="AM204" s="42" t="str">
        <f t="shared" si="16"/>
        <v>2025-11</v>
      </c>
      <c r="AN204" s="42" t="str">
        <f t="shared" ca="1" si="17"/>
        <v/>
      </c>
      <c r="AO204" s="42" t="str">
        <f t="shared" si="18"/>
        <v>GR-533 | OUTER RING RACEWAY GRINDING M/C | SB5 | MOTOR | Condition-based Maintenance | Electrical | Inspection | Important | - Check condition of work head/ Dresser/ Wheel head motor
- Check insulation of work head/ Dresser/ Wheel head motor | พงษ์พิทักษ์ ศรไชย</v>
      </c>
      <c r="AP204" s="42" t="str">
        <f>_xlfn.TEXTJOIN("; ",TRUE,IF(COUNTA('query (10)'!A204:AK204)&lt;=6,"NEAR_EMPTY_ROW",""),IF($K204="","MISSING_STATUS",""),IF(AND($K204="เสร็จสิ้น",$Z204=""),"DONE_NO_ACTUAL_DATE",""),IF(AND($I204="Condition-based Maintenance",$AH204=""),"CBM_NO_MEASUREMENT",""),IF(OR($X204="",$X204=0),"INVALID_PERIOD",""),IF(AND($AA204&lt;&gt;"",$AB204&lt;&gt;"",$AB204&lt;$AA204),"DATE_SEQUENCE_ERROR",""),IF(AND($AB204&lt;&gt;"",$AB204&gt;DATE(2030,12,31)),"DATE_OUTLIER",""),IF($C204="","MISSING_QRCODE",""),IF($J204="UNKNOWN","UNKNOWN_PM_TYPE",""),IF($L204="UNKNOWN","UNKNOWN_STATUS",""))</f>
        <v>DONE_NO_ACTUAL_DATE; CBM_NO_MEASUREMENT</v>
      </c>
      <c r="AQ204" s="42" t="str">
        <f t="shared" si="19"/>
        <v>NO</v>
      </c>
    </row>
    <row r="205" spans="1:43" x14ac:dyDescent="0.3">
      <c r="A205" s="38">
        <f>IF('query (10)'!A205="","",'query (10)'!A205)</f>
        <v>267</v>
      </c>
      <c r="B205" s="38" t="str">
        <f>IF('query (10)'!B205="","",'query (10)'!B205)</f>
        <v/>
      </c>
      <c r="C205" s="38" t="str">
        <f>TRIM(UPPER('query (10)'!M205))</f>
        <v>GR-535</v>
      </c>
      <c r="D205" s="38" t="str">
        <f>TRIM(UPPER(IFERROR(_xlfn.TEXTBEFORE('query (10)'!L205,"("),'query (10)'!L205)))</f>
        <v>OUTER RING RACEWAY SUPER FINISH M/C</v>
      </c>
      <c r="E205" s="38" t="str">
        <f>IFERROR(TRIM(UPPER(_xlfn.TEXTBEFORE(_xlfn.TEXTAFTER('query (10)'!L205,"("),")"))),"")</f>
        <v/>
      </c>
      <c r="F205" s="38" t="str">
        <f>TRIM('query (10)'!K205)</f>
        <v>SB5</v>
      </c>
      <c r="G205" s="38" t="str">
        <f>IF('query (10)'!J205="","",'query (10)'!J205)</f>
        <v>Motor</v>
      </c>
      <c r="H205" s="38" t="str">
        <f>TRIM(UPPER('query (10)'!J205))</f>
        <v>MOTOR</v>
      </c>
      <c r="I205" s="38" t="str">
        <f>IF('query (10)'!F205="","",'query (10)'!F205)</f>
        <v>Condition-based Maintenance</v>
      </c>
      <c r="J205" s="38" t="str">
        <f>IF('query (10)'!F205="","",IFERROR(INDEX(Cleaning_Rules!$B$14:$B$17,MATCH(TRIM('query (10)'!F205),Cleaning_Rules!$A$14:$A$17,0)),"UNKNOWN"))</f>
        <v>CBM</v>
      </c>
      <c r="K205" s="38" t="str">
        <f>IF('query (10)'!G205="","",'query (10)'!G205)</f>
        <v>เสร็จสิ้น</v>
      </c>
      <c r="L205" s="38" t="str">
        <f>IF('query (10)'!G205="","MISSING",IFERROR(INDEX(Cleaning_Rules!$B$5:$B$10,MATCH(TRIM('query (10)'!G205),Cleaning_Rules!$A$5:$A$10,0)),"UNKNOWN"))</f>
        <v>COMPLETED</v>
      </c>
      <c r="M205" s="38" t="str">
        <f>IF('query (10)'!I205="","",'query (10)'!I205)</f>
        <v>Electrical</v>
      </c>
      <c r="N205" s="38" t="str">
        <f>IF('query (10)'!O205="","",'query (10)'!O205)</f>
        <v>Inspection</v>
      </c>
      <c r="O205" s="38" t="str">
        <f>IF('query (10)'!P205="","",'query (10)'!P205)</f>
        <v>Important</v>
      </c>
      <c r="P205" s="38" t="str">
        <f>IF('query (10)'!N205="","",'query (10)'!N205)</f>
        <v>- Check condition of Spindle/ Oscillation
- Check insulation of Spindle/ Oscillation</v>
      </c>
      <c r="Q205" s="38" t="str">
        <f>TRIM('query (10)'!N205)</f>
        <v>- Check condition of Spindle/ Oscillation
- Check insulation of Spindle/ Oscillation</v>
      </c>
      <c r="R205" s="38" t="str">
        <f>TRIM(UPPER('query (10)'!R205))</f>
        <v/>
      </c>
      <c r="S205" s="38" t="str">
        <f>TRIM(UPPER('query (10)'!S205))</f>
        <v/>
      </c>
      <c r="T205" s="38" t="str">
        <f>IF('query (10)'!Q205="","",TRIM(UPPER('query (10)'!Q205)))</f>
        <v/>
      </c>
      <c r="U205" s="38" t="str">
        <f>IF('query (10)'!T205="","",'query (10)'!T205)</f>
        <v>1</v>
      </c>
      <c r="V205" s="39">
        <f>IF('query (10)'!T205="","",IFERROR(VALUE('query (10)'!T205),""))</f>
        <v>1</v>
      </c>
      <c r="W205" s="40">
        <f>IF('query (10)'!U205="","",'query (10)'!U205)</f>
        <v>0</v>
      </c>
      <c r="X205" s="39">
        <f>IF('query (10)'!V205="","",'query (10)'!V205)</f>
        <v>360</v>
      </c>
      <c r="Y205" s="41">
        <f>IF('query (10)'!W205="","",'query (10)'!W205)</f>
        <v>45980</v>
      </c>
      <c r="Z205" s="41" t="str">
        <f>IF('query (10)'!X205="","",'query (10)'!X205)</f>
        <v/>
      </c>
      <c r="AA205" s="41">
        <f>IF('query (10)'!Y205="","",'query (10)'!Y205)</f>
        <v>45644</v>
      </c>
      <c r="AB205" s="41">
        <f>IF('query (10)'!Z205="","",'query (10)'!Z205)</f>
        <v>46375</v>
      </c>
      <c r="AC205" s="38" t="str">
        <f>IF(OR('query (10)'!AA205="",COUNTIF(Cleaning_Rules!$A$21:$A$26,TRIM('query (10)'!AA205))&gt;0),"",TRIM('query (10)'!AA205))</f>
        <v/>
      </c>
      <c r="AD205" s="38" t="str">
        <f>IF('query (10)'!AB205="","",TRIM(IFERROR(_xlfn.TEXTBEFORE('query (10)'!AB205,"("),'query (10)'!AB205)))</f>
        <v/>
      </c>
      <c r="AE205" s="38" t="str">
        <f>IFERROR(LOWER(TRIM(_xlfn.TEXTBEFORE(_xlfn.TEXTAFTER('query (10)'!AB205,"("),")"))),"")</f>
        <v/>
      </c>
      <c r="AF205" s="38" t="str">
        <f>IF('query (10)'!AD205="","",TRIM('query (10)'!AD205))</f>
        <v>พงษ์พิทักษ์ ศรไชย</v>
      </c>
      <c r="AG205" s="38" t="str">
        <f>IF('query (10)'!AE205="","",TRIM('query (10)'!AE205))</f>
        <v>พงษ์พิทักษ์ ศรไชย</v>
      </c>
      <c r="AH205" s="38" t="str">
        <f>IF('query (10)'!AF205="","",IFERROR(VALUE('query (10)'!AF205),""))</f>
        <v/>
      </c>
      <c r="AI205" s="38" t="str">
        <f>IF('query (10)'!AG205="","",TRIM('query (10)'!AG205))</f>
        <v/>
      </c>
      <c r="AJ205" s="38" t="str">
        <f>IF('query (10)'!AH205="","",IFERROR(VALUE('query (10)'!AH205),""))</f>
        <v/>
      </c>
      <c r="AK205" s="38" t="str">
        <f>IF('query (10)'!AI205="","",TRIM('query (10)'!AI205))</f>
        <v/>
      </c>
      <c r="AL205" s="42">
        <f t="shared" si="15"/>
        <v>2025</v>
      </c>
      <c r="AM205" s="42" t="str">
        <f t="shared" si="16"/>
        <v>2025-11</v>
      </c>
      <c r="AN205" s="42" t="str">
        <f t="shared" ca="1" si="17"/>
        <v/>
      </c>
      <c r="AO205" s="42" t="str">
        <f t="shared" si="18"/>
        <v>GR-535 | OUTER RING RACEWAY SUPER FINISH M/C | SB5 | MOTOR | Condition-based Maintenance | Electrical | Inspection | Important | - Check condition of Spindle/ Oscillation
- Check insulation of Spindle/ Oscillation | พงษ์พิทักษ์ ศรไชย</v>
      </c>
      <c r="AP205" s="42" t="str">
        <f>_xlfn.TEXTJOIN("; ",TRUE,IF(COUNTA('query (10)'!A205:AK205)&lt;=6,"NEAR_EMPTY_ROW",""),IF($K205="","MISSING_STATUS",""),IF(AND($K205="เสร็จสิ้น",$Z205=""),"DONE_NO_ACTUAL_DATE",""),IF(AND($I205="Condition-based Maintenance",$AH205=""),"CBM_NO_MEASUREMENT",""),IF(OR($X205="",$X205=0),"INVALID_PERIOD",""),IF(AND($AA205&lt;&gt;"",$AB205&lt;&gt;"",$AB205&lt;$AA205),"DATE_SEQUENCE_ERROR",""),IF(AND($AB205&lt;&gt;"",$AB205&gt;DATE(2030,12,31)),"DATE_OUTLIER",""),IF($C205="","MISSING_QRCODE",""),IF($J205="UNKNOWN","UNKNOWN_PM_TYPE",""),IF($L205="UNKNOWN","UNKNOWN_STATUS",""))</f>
        <v>DONE_NO_ACTUAL_DATE; CBM_NO_MEASUREMENT</v>
      </c>
      <c r="AQ205" s="42" t="str">
        <f t="shared" si="19"/>
        <v>NO</v>
      </c>
    </row>
    <row r="206" spans="1:43" x14ac:dyDescent="0.3">
      <c r="A206" s="38">
        <f>IF('query (10)'!A206="","",'query (10)'!A206)</f>
        <v>268</v>
      </c>
      <c r="B206" s="38" t="str">
        <f>IF('query (10)'!B206="","",'query (10)'!B206)</f>
        <v/>
      </c>
      <c r="C206" s="38" t="str">
        <f>TRIM(UPPER('query (10)'!M206))</f>
        <v>GR-527</v>
      </c>
      <c r="D206" s="38" t="str">
        <f>TRIM(UPPER(IFERROR(_xlfn.TEXTBEFORE('query (10)'!L206,"("),'query (10)'!L206)))</f>
        <v>INNER RING RACEWAY GRINDING M/C</v>
      </c>
      <c r="E206" s="38" t="str">
        <f>IFERROR(TRIM(UPPER(_xlfn.TEXTBEFORE(_xlfn.TEXTAFTER('query (10)'!L206,"("),")"))),"")</f>
        <v/>
      </c>
      <c r="F206" s="38" t="str">
        <f>TRIM('query (10)'!K206)</f>
        <v>SB5</v>
      </c>
      <c r="G206" s="38" t="str">
        <f>IF('query (10)'!J206="","",'query (10)'!J206)</f>
        <v>Motor</v>
      </c>
      <c r="H206" s="38" t="str">
        <f>TRIM(UPPER('query (10)'!J206))</f>
        <v>MOTOR</v>
      </c>
      <c r="I206" s="38" t="str">
        <f>IF('query (10)'!F206="","",'query (10)'!F206)</f>
        <v>Condition-based Maintenance</v>
      </c>
      <c r="J206" s="38" t="str">
        <f>IF('query (10)'!F206="","",IFERROR(INDEX(Cleaning_Rules!$B$14:$B$17,MATCH(TRIM('query (10)'!F206),Cleaning_Rules!$A$14:$A$17,0)),"UNKNOWN"))</f>
        <v>CBM</v>
      </c>
      <c r="K206" s="38" t="str">
        <f>IF('query (10)'!G206="","",'query (10)'!G206)</f>
        <v>เสร็จสิ้น</v>
      </c>
      <c r="L206" s="38" t="str">
        <f>IF('query (10)'!G206="","MISSING",IFERROR(INDEX(Cleaning_Rules!$B$5:$B$10,MATCH(TRIM('query (10)'!G206),Cleaning_Rules!$A$5:$A$10,0)),"UNKNOWN"))</f>
        <v>COMPLETED</v>
      </c>
      <c r="M206" s="38" t="str">
        <f>IF('query (10)'!I206="","",'query (10)'!I206)</f>
        <v>Electrical</v>
      </c>
      <c r="N206" s="38" t="str">
        <f>IF('query (10)'!O206="","",'query (10)'!O206)</f>
        <v>Inspection</v>
      </c>
      <c r="O206" s="38" t="str">
        <f>IF('query (10)'!P206="","",'query (10)'!P206)</f>
        <v>Important</v>
      </c>
      <c r="P206" s="38" t="str">
        <f>IF('query (10)'!N206="","",'query (10)'!N206)</f>
        <v>- Check condition of work head/ Dresser/ Wheel head motor
- Check insulation of work head/ Dresser/ Wheel head motor</v>
      </c>
      <c r="Q206" s="38" t="str">
        <f>TRIM('query (10)'!N206)</f>
        <v>- Check condition of work head/ Dresser/ Wheel head motor
- Check insulation of work head/ Dresser/ Wheel head motor</v>
      </c>
      <c r="R206" s="38" t="str">
        <f>TRIM(UPPER('query (10)'!R206))</f>
        <v/>
      </c>
      <c r="S206" s="38" t="str">
        <f>TRIM(UPPER('query (10)'!S206))</f>
        <v/>
      </c>
      <c r="T206" s="38" t="str">
        <f>IF('query (10)'!Q206="","",TRIM(UPPER('query (10)'!Q206)))</f>
        <v/>
      </c>
      <c r="U206" s="38" t="str">
        <f>IF('query (10)'!T206="","",'query (10)'!T206)</f>
        <v>1</v>
      </c>
      <c r="V206" s="39">
        <f>IF('query (10)'!T206="","",IFERROR(VALUE('query (10)'!T206),""))</f>
        <v>1</v>
      </c>
      <c r="W206" s="40">
        <f>IF('query (10)'!U206="","",'query (10)'!U206)</f>
        <v>0</v>
      </c>
      <c r="X206" s="39">
        <f>IF('query (10)'!V206="","",'query (10)'!V206)</f>
        <v>360</v>
      </c>
      <c r="Y206" s="41">
        <f>IF('query (10)'!W206="","",'query (10)'!W206)</f>
        <v>45980</v>
      </c>
      <c r="Z206" s="41" t="str">
        <f>IF('query (10)'!X206="","",'query (10)'!X206)</f>
        <v/>
      </c>
      <c r="AA206" s="41">
        <f>IF('query (10)'!Y206="","",'query (10)'!Y206)</f>
        <v>45644</v>
      </c>
      <c r="AB206" s="41">
        <f>IF('query (10)'!Z206="","",'query (10)'!Z206)</f>
        <v>46375</v>
      </c>
      <c r="AC206" s="38" t="str">
        <f>IF(OR('query (10)'!AA206="",COUNTIF(Cleaning_Rules!$A$21:$A$26,TRIM('query (10)'!AA206))&gt;0),"",TRIM('query (10)'!AA206))</f>
        <v/>
      </c>
      <c r="AD206" s="38" t="str">
        <f>IF('query (10)'!AB206="","",TRIM(IFERROR(_xlfn.TEXTBEFORE('query (10)'!AB206,"("),'query (10)'!AB206)))</f>
        <v/>
      </c>
      <c r="AE206" s="38" t="str">
        <f>IFERROR(LOWER(TRIM(_xlfn.TEXTBEFORE(_xlfn.TEXTAFTER('query (10)'!AB206,"("),")"))),"")</f>
        <v/>
      </c>
      <c r="AF206" s="38" t="str">
        <f>IF('query (10)'!AD206="","",TRIM('query (10)'!AD206))</f>
        <v>พงษ์พิทักษ์ ศรไชย</v>
      </c>
      <c r="AG206" s="38" t="str">
        <f>IF('query (10)'!AE206="","",TRIM('query (10)'!AE206))</f>
        <v>พงษ์พิทักษ์ ศรไชย</v>
      </c>
      <c r="AH206" s="38" t="str">
        <f>IF('query (10)'!AF206="","",IFERROR(VALUE('query (10)'!AF206),""))</f>
        <v/>
      </c>
      <c r="AI206" s="38" t="str">
        <f>IF('query (10)'!AG206="","",TRIM('query (10)'!AG206))</f>
        <v/>
      </c>
      <c r="AJ206" s="38" t="str">
        <f>IF('query (10)'!AH206="","",IFERROR(VALUE('query (10)'!AH206),""))</f>
        <v/>
      </c>
      <c r="AK206" s="38" t="str">
        <f>IF('query (10)'!AI206="","",TRIM('query (10)'!AI206))</f>
        <v/>
      </c>
      <c r="AL206" s="42">
        <f t="shared" si="15"/>
        <v>2025</v>
      </c>
      <c r="AM206" s="42" t="str">
        <f t="shared" si="16"/>
        <v>2025-11</v>
      </c>
      <c r="AN206" s="42" t="str">
        <f t="shared" ca="1" si="17"/>
        <v/>
      </c>
      <c r="AO206" s="42" t="str">
        <f t="shared" si="18"/>
        <v>GR-527 | INNER RING RACEWAY GRINDING M/C | SB5 | MOTOR | Condition-based Maintenance | Electrical | Inspection | Important | - Check condition of work head/ Dresser/ Wheel head motor
- Check insulation of work head/ Dresser/ Wheel head motor | พงษ์พิทักษ์ ศรไชย</v>
      </c>
      <c r="AP206" s="42" t="str">
        <f>_xlfn.TEXTJOIN("; ",TRUE,IF(COUNTA('query (10)'!A206:AK206)&lt;=6,"NEAR_EMPTY_ROW",""),IF($K206="","MISSING_STATUS",""),IF(AND($K206="เสร็จสิ้น",$Z206=""),"DONE_NO_ACTUAL_DATE",""),IF(AND($I206="Condition-based Maintenance",$AH206=""),"CBM_NO_MEASUREMENT",""),IF(OR($X206="",$X206=0),"INVALID_PERIOD",""),IF(AND($AA206&lt;&gt;"",$AB206&lt;&gt;"",$AB206&lt;$AA206),"DATE_SEQUENCE_ERROR",""),IF(AND($AB206&lt;&gt;"",$AB206&gt;DATE(2030,12,31)),"DATE_OUTLIER",""),IF($C206="","MISSING_QRCODE",""),IF($J206="UNKNOWN","UNKNOWN_PM_TYPE",""),IF($L206="UNKNOWN","UNKNOWN_STATUS",""))</f>
        <v>DONE_NO_ACTUAL_DATE; CBM_NO_MEASUREMENT</v>
      </c>
      <c r="AQ206" s="42" t="str">
        <f t="shared" si="19"/>
        <v>NO</v>
      </c>
    </row>
    <row r="207" spans="1:43" x14ac:dyDescent="0.3">
      <c r="A207" s="38">
        <f>IF('query (10)'!A207="","",'query (10)'!A207)</f>
        <v>269</v>
      </c>
      <c r="B207" s="38" t="str">
        <f>IF('query (10)'!B207="","",'query (10)'!B207)</f>
        <v/>
      </c>
      <c r="C207" s="38" t="str">
        <f>TRIM(UPPER('query (10)'!M207))</f>
        <v>GR-528</v>
      </c>
      <c r="D207" s="38" t="str">
        <f>TRIM(UPPER(IFERROR(_xlfn.TEXTBEFORE('query (10)'!L207,"("),'query (10)'!L207)))</f>
        <v>INNER RING BORE GRINDING M/C</v>
      </c>
      <c r="E207" s="38" t="str">
        <f>IFERROR(TRIM(UPPER(_xlfn.TEXTBEFORE(_xlfn.TEXTAFTER('query (10)'!L207,"("),")"))),"")</f>
        <v/>
      </c>
      <c r="F207" s="38" t="str">
        <f>TRIM('query (10)'!K207)</f>
        <v>SB5</v>
      </c>
      <c r="G207" s="38" t="str">
        <f>IF('query (10)'!J207="","",'query (10)'!J207)</f>
        <v>Motor</v>
      </c>
      <c r="H207" s="38" t="str">
        <f>TRIM(UPPER('query (10)'!J207))</f>
        <v>MOTOR</v>
      </c>
      <c r="I207" s="38" t="str">
        <f>IF('query (10)'!F207="","",'query (10)'!F207)</f>
        <v>Condition-based Maintenance</v>
      </c>
      <c r="J207" s="38" t="str">
        <f>IF('query (10)'!F207="","",IFERROR(INDEX(Cleaning_Rules!$B$14:$B$17,MATCH(TRIM('query (10)'!F207),Cleaning_Rules!$A$14:$A$17,0)),"UNKNOWN"))</f>
        <v>CBM</v>
      </c>
      <c r="K207" s="38" t="str">
        <f>IF('query (10)'!G207="","",'query (10)'!G207)</f>
        <v>เสร็จสิ้น</v>
      </c>
      <c r="L207" s="38" t="str">
        <f>IF('query (10)'!G207="","MISSING",IFERROR(INDEX(Cleaning_Rules!$B$5:$B$10,MATCH(TRIM('query (10)'!G207),Cleaning_Rules!$A$5:$A$10,0)),"UNKNOWN"))</f>
        <v>COMPLETED</v>
      </c>
      <c r="M207" s="38" t="str">
        <f>IF('query (10)'!I207="","",'query (10)'!I207)</f>
        <v>Electrical</v>
      </c>
      <c r="N207" s="38" t="str">
        <f>IF('query (10)'!O207="","",'query (10)'!O207)</f>
        <v>Inspection</v>
      </c>
      <c r="O207" s="38" t="str">
        <f>IF('query (10)'!P207="","",'query (10)'!P207)</f>
        <v>Important</v>
      </c>
      <c r="P207" s="38" t="str">
        <f>IF('query (10)'!N207="","",'query (10)'!N207)</f>
        <v>- Check condition of work head/ Dresser/ Wheel head motor
- Check insulation of work head/ Dresser/ Wheel head motor</v>
      </c>
      <c r="Q207" s="38" t="str">
        <f>TRIM('query (10)'!N207)</f>
        <v>- Check condition of work head/ Dresser/ Wheel head motor
- Check insulation of work head/ Dresser/ Wheel head motor</v>
      </c>
      <c r="R207" s="38" t="str">
        <f>TRIM(UPPER('query (10)'!R207))</f>
        <v/>
      </c>
      <c r="S207" s="38" t="str">
        <f>TRIM(UPPER('query (10)'!S207))</f>
        <v/>
      </c>
      <c r="T207" s="38" t="str">
        <f>IF('query (10)'!Q207="","",TRIM(UPPER('query (10)'!Q207)))</f>
        <v/>
      </c>
      <c r="U207" s="38" t="str">
        <f>IF('query (10)'!T207="","",'query (10)'!T207)</f>
        <v>1</v>
      </c>
      <c r="V207" s="39">
        <f>IF('query (10)'!T207="","",IFERROR(VALUE('query (10)'!T207),""))</f>
        <v>1</v>
      </c>
      <c r="W207" s="40">
        <f>IF('query (10)'!U207="","",'query (10)'!U207)</f>
        <v>0</v>
      </c>
      <c r="X207" s="39">
        <f>IF('query (10)'!V207="","",'query (10)'!V207)</f>
        <v>360</v>
      </c>
      <c r="Y207" s="41">
        <f>IF('query (10)'!W207="","",'query (10)'!W207)</f>
        <v>45980</v>
      </c>
      <c r="Z207" s="41" t="str">
        <f>IF('query (10)'!X207="","",'query (10)'!X207)</f>
        <v/>
      </c>
      <c r="AA207" s="41">
        <f>IF('query (10)'!Y207="","",'query (10)'!Y207)</f>
        <v>45644</v>
      </c>
      <c r="AB207" s="41">
        <f>IF('query (10)'!Z207="","",'query (10)'!Z207)</f>
        <v>46375</v>
      </c>
      <c r="AC207" s="38" t="str">
        <f>IF(OR('query (10)'!AA207="",COUNTIF(Cleaning_Rules!$A$21:$A$26,TRIM('query (10)'!AA207))&gt;0),"",TRIM('query (10)'!AA207))</f>
        <v/>
      </c>
      <c r="AD207" s="38" t="str">
        <f>IF('query (10)'!AB207="","",TRIM(IFERROR(_xlfn.TEXTBEFORE('query (10)'!AB207,"("),'query (10)'!AB207)))</f>
        <v/>
      </c>
      <c r="AE207" s="38" t="str">
        <f>IFERROR(LOWER(TRIM(_xlfn.TEXTBEFORE(_xlfn.TEXTAFTER('query (10)'!AB207,"("),")"))),"")</f>
        <v/>
      </c>
      <c r="AF207" s="38" t="str">
        <f>IF('query (10)'!AD207="","",TRIM('query (10)'!AD207))</f>
        <v>พงษ์พิทักษ์ ศรไชย</v>
      </c>
      <c r="AG207" s="38" t="str">
        <f>IF('query (10)'!AE207="","",TRIM('query (10)'!AE207))</f>
        <v>พงษ์พิทักษ์ ศรไชย</v>
      </c>
      <c r="AH207" s="38" t="str">
        <f>IF('query (10)'!AF207="","",IFERROR(VALUE('query (10)'!AF207),""))</f>
        <v/>
      </c>
      <c r="AI207" s="38" t="str">
        <f>IF('query (10)'!AG207="","",TRIM('query (10)'!AG207))</f>
        <v/>
      </c>
      <c r="AJ207" s="38" t="str">
        <f>IF('query (10)'!AH207="","",IFERROR(VALUE('query (10)'!AH207),""))</f>
        <v/>
      </c>
      <c r="AK207" s="38" t="str">
        <f>IF('query (10)'!AI207="","",TRIM('query (10)'!AI207))</f>
        <v/>
      </c>
      <c r="AL207" s="42">
        <f t="shared" si="15"/>
        <v>2025</v>
      </c>
      <c r="AM207" s="42" t="str">
        <f t="shared" si="16"/>
        <v>2025-11</v>
      </c>
      <c r="AN207" s="42" t="str">
        <f t="shared" ca="1" si="17"/>
        <v/>
      </c>
      <c r="AO207" s="42" t="str">
        <f t="shared" si="18"/>
        <v>GR-528 | INNER RING BORE GRINDING M/C | SB5 | MOTOR | Condition-based Maintenance | Electrical | Inspection | Important | - Check condition of work head/ Dresser/ Wheel head motor
- Check insulation of work head/ Dresser/ Wheel head motor | พงษ์พิทักษ์ ศรไชย</v>
      </c>
      <c r="AP207" s="42" t="str">
        <f>_xlfn.TEXTJOIN("; ",TRUE,IF(COUNTA('query (10)'!A207:AK207)&lt;=6,"NEAR_EMPTY_ROW",""),IF($K207="","MISSING_STATUS",""),IF(AND($K207="เสร็จสิ้น",$Z207=""),"DONE_NO_ACTUAL_DATE",""),IF(AND($I207="Condition-based Maintenance",$AH207=""),"CBM_NO_MEASUREMENT",""),IF(OR($X207="",$X207=0),"INVALID_PERIOD",""),IF(AND($AA207&lt;&gt;"",$AB207&lt;&gt;"",$AB207&lt;$AA207),"DATE_SEQUENCE_ERROR",""),IF(AND($AB207&lt;&gt;"",$AB207&gt;DATE(2030,12,31)),"DATE_OUTLIER",""),IF($C207="","MISSING_QRCODE",""),IF($J207="UNKNOWN","UNKNOWN_PM_TYPE",""),IF($L207="UNKNOWN","UNKNOWN_STATUS",""))</f>
        <v>DONE_NO_ACTUAL_DATE; CBM_NO_MEASUREMENT</v>
      </c>
      <c r="AQ207" s="42" t="str">
        <f t="shared" si="19"/>
        <v>NO</v>
      </c>
    </row>
    <row r="208" spans="1:43" x14ac:dyDescent="0.3">
      <c r="A208" s="38">
        <f>IF('query (10)'!A208="","",'query (10)'!A208)</f>
        <v>270</v>
      </c>
      <c r="B208" s="38" t="str">
        <f>IF('query (10)'!B208="","",'query (10)'!B208)</f>
        <v/>
      </c>
      <c r="C208" s="38" t="str">
        <f>TRIM(UPPER('query (10)'!M208))</f>
        <v>GR-530</v>
      </c>
      <c r="D208" s="38" t="str">
        <f>TRIM(UPPER(IFERROR(_xlfn.TEXTBEFORE('query (10)'!L208,"("),'query (10)'!L208)))</f>
        <v>INNER RING RACEWAY SUPER FINISH M/C</v>
      </c>
      <c r="E208" s="38" t="str">
        <f>IFERROR(TRIM(UPPER(_xlfn.TEXTBEFORE(_xlfn.TEXTAFTER('query (10)'!L208,"("),")"))),"")</f>
        <v/>
      </c>
      <c r="F208" s="38" t="str">
        <f>TRIM('query (10)'!K208)</f>
        <v>SB5</v>
      </c>
      <c r="G208" s="38" t="str">
        <f>IF('query (10)'!J208="","",'query (10)'!J208)</f>
        <v>Motor</v>
      </c>
      <c r="H208" s="38" t="str">
        <f>TRIM(UPPER('query (10)'!J208))</f>
        <v>MOTOR</v>
      </c>
      <c r="I208" s="38" t="str">
        <f>IF('query (10)'!F208="","",'query (10)'!F208)</f>
        <v>Condition-based Maintenance</v>
      </c>
      <c r="J208" s="38" t="str">
        <f>IF('query (10)'!F208="","",IFERROR(INDEX(Cleaning_Rules!$B$14:$B$17,MATCH(TRIM('query (10)'!F208),Cleaning_Rules!$A$14:$A$17,0)),"UNKNOWN"))</f>
        <v>CBM</v>
      </c>
      <c r="K208" s="38" t="str">
        <f>IF('query (10)'!G208="","",'query (10)'!G208)</f>
        <v>เสร็จสิ้น</v>
      </c>
      <c r="L208" s="38" t="str">
        <f>IF('query (10)'!G208="","MISSING",IFERROR(INDEX(Cleaning_Rules!$B$5:$B$10,MATCH(TRIM('query (10)'!G208),Cleaning_Rules!$A$5:$A$10,0)),"UNKNOWN"))</f>
        <v>COMPLETED</v>
      </c>
      <c r="M208" s="38" t="str">
        <f>IF('query (10)'!I208="","",'query (10)'!I208)</f>
        <v>Electrical</v>
      </c>
      <c r="N208" s="38" t="str">
        <f>IF('query (10)'!O208="","",'query (10)'!O208)</f>
        <v>Inspection</v>
      </c>
      <c r="O208" s="38" t="str">
        <f>IF('query (10)'!P208="","",'query (10)'!P208)</f>
        <v>Important</v>
      </c>
      <c r="P208" s="38" t="str">
        <f>IF('query (10)'!N208="","",'query (10)'!N208)</f>
        <v>- Check condition of Spindle/ Oscillation
- Check insulation of Spindle/ Oscillation</v>
      </c>
      <c r="Q208" s="38" t="str">
        <f>TRIM('query (10)'!N208)</f>
        <v>- Check condition of Spindle/ Oscillation
- Check insulation of Spindle/ Oscillation</v>
      </c>
      <c r="R208" s="38" t="str">
        <f>TRIM(UPPER('query (10)'!R208))</f>
        <v/>
      </c>
      <c r="S208" s="38" t="str">
        <f>TRIM(UPPER('query (10)'!S208))</f>
        <v/>
      </c>
      <c r="T208" s="38" t="str">
        <f>IF('query (10)'!Q208="","",TRIM(UPPER('query (10)'!Q208)))</f>
        <v/>
      </c>
      <c r="U208" s="38" t="str">
        <f>IF('query (10)'!T208="","",'query (10)'!T208)</f>
        <v>1</v>
      </c>
      <c r="V208" s="39">
        <f>IF('query (10)'!T208="","",IFERROR(VALUE('query (10)'!T208),""))</f>
        <v>1</v>
      </c>
      <c r="W208" s="40">
        <f>IF('query (10)'!U208="","",'query (10)'!U208)</f>
        <v>0</v>
      </c>
      <c r="X208" s="39">
        <f>IF('query (10)'!V208="","",'query (10)'!V208)</f>
        <v>360</v>
      </c>
      <c r="Y208" s="41">
        <f>IF('query (10)'!W208="","",'query (10)'!W208)</f>
        <v>45980</v>
      </c>
      <c r="Z208" s="41" t="str">
        <f>IF('query (10)'!X208="","",'query (10)'!X208)</f>
        <v/>
      </c>
      <c r="AA208" s="41">
        <f>IF('query (10)'!Y208="","",'query (10)'!Y208)</f>
        <v>45644</v>
      </c>
      <c r="AB208" s="41">
        <f>IF('query (10)'!Z208="","",'query (10)'!Z208)</f>
        <v>46375</v>
      </c>
      <c r="AC208" s="38" t="str">
        <f>IF(OR('query (10)'!AA208="",COUNTIF(Cleaning_Rules!$A$21:$A$26,TRIM('query (10)'!AA208))&gt;0),"",TRIM('query (10)'!AA208))</f>
        <v/>
      </c>
      <c r="AD208" s="38" t="str">
        <f>IF('query (10)'!AB208="","",TRIM(IFERROR(_xlfn.TEXTBEFORE('query (10)'!AB208,"("),'query (10)'!AB208)))</f>
        <v/>
      </c>
      <c r="AE208" s="38" t="str">
        <f>IFERROR(LOWER(TRIM(_xlfn.TEXTBEFORE(_xlfn.TEXTAFTER('query (10)'!AB208,"("),")"))),"")</f>
        <v/>
      </c>
      <c r="AF208" s="38" t="str">
        <f>IF('query (10)'!AD208="","",TRIM('query (10)'!AD208))</f>
        <v>พงษ์พิทักษ์ ศรไชย</v>
      </c>
      <c r="AG208" s="38" t="str">
        <f>IF('query (10)'!AE208="","",TRIM('query (10)'!AE208))</f>
        <v>พงษ์พิทักษ์ ศรไชย</v>
      </c>
      <c r="AH208" s="38" t="str">
        <f>IF('query (10)'!AF208="","",IFERROR(VALUE('query (10)'!AF208),""))</f>
        <v/>
      </c>
      <c r="AI208" s="38" t="str">
        <f>IF('query (10)'!AG208="","",TRIM('query (10)'!AG208))</f>
        <v/>
      </c>
      <c r="AJ208" s="38" t="str">
        <f>IF('query (10)'!AH208="","",IFERROR(VALUE('query (10)'!AH208),""))</f>
        <v/>
      </c>
      <c r="AK208" s="38" t="str">
        <f>IF('query (10)'!AI208="","",TRIM('query (10)'!AI208))</f>
        <v/>
      </c>
      <c r="AL208" s="42">
        <f t="shared" si="15"/>
        <v>2025</v>
      </c>
      <c r="AM208" s="42" t="str">
        <f t="shared" si="16"/>
        <v>2025-11</v>
      </c>
      <c r="AN208" s="42" t="str">
        <f t="shared" ca="1" si="17"/>
        <v/>
      </c>
      <c r="AO208" s="42" t="str">
        <f t="shared" si="18"/>
        <v>GR-530 | INNER RING RACEWAY SUPER FINISH M/C | SB5 | MOTOR | Condition-based Maintenance | Electrical | Inspection | Important | - Check condition of Spindle/ Oscillation
- Check insulation of Spindle/ Oscillation | พงษ์พิทักษ์ ศรไชย</v>
      </c>
      <c r="AP208" s="42" t="str">
        <f>_xlfn.TEXTJOIN("; ",TRUE,IF(COUNTA('query (10)'!A208:AK208)&lt;=6,"NEAR_EMPTY_ROW",""),IF($K208="","MISSING_STATUS",""),IF(AND($K208="เสร็จสิ้น",$Z208=""),"DONE_NO_ACTUAL_DATE",""),IF(AND($I208="Condition-based Maintenance",$AH208=""),"CBM_NO_MEASUREMENT",""),IF(OR($X208="",$X208=0),"INVALID_PERIOD",""),IF(AND($AA208&lt;&gt;"",$AB208&lt;&gt;"",$AB208&lt;$AA208),"DATE_SEQUENCE_ERROR",""),IF(AND($AB208&lt;&gt;"",$AB208&gt;DATE(2030,12,31)),"DATE_OUTLIER",""),IF($C208="","MISSING_QRCODE",""),IF($J208="UNKNOWN","UNKNOWN_PM_TYPE",""),IF($L208="UNKNOWN","UNKNOWN_STATUS",""))</f>
        <v>DONE_NO_ACTUAL_DATE; CBM_NO_MEASUREMENT</v>
      </c>
      <c r="AQ208" s="42" t="str">
        <f t="shared" si="19"/>
        <v>NO</v>
      </c>
    </row>
    <row r="209" spans="1:43" x14ac:dyDescent="0.3">
      <c r="A209" s="38">
        <f>IF('query (10)'!A209="","",'query (10)'!A209)</f>
        <v>271</v>
      </c>
      <c r="B209" s="38" t="str">
        <f>IF('query (10)'!B209="","",'query (10)'!B209)</f>
        <v/>
      </c>
      <c r="C209" s="38" t="str">
        <f>TRIM(UPPER('query (10)'!M209))</f>
        <v>WA-536</v>
      </c>
      <c r="D209" s="38" t="str">
        <f>TRIM(UPPER(IFERROR(_xlfn.TEXTBEFORE('query (10)'!L209,"("),'query (10)'!L209)))</f>
        <v>OUTER &amp; INNER RING PART WASH EQUIPMENT M/C</v>
      </c>
      <c r="E209" s="38" t="str">
        <f>IFERROR(TRIM(UPPER(_xlfn.TEXTBEFORE(_xlfn.TEXTAFTER('query (10)'!L209,"("),")"))),"")</f>
        <v/>
      </c>
      <c r="F209" s="38" t="str">
        <f>TRIM('query (10)'!K209)</f>
        <v>SB5</v>
      </c>
      <c r="G209" s="38" t="str">
        <f>IF('query (10)'!J209="","",'query (10)'!J209)</f>
        <v>Motor</v>
      </c>
      <c r="H209" s="38" t="str">
        <f>TRIM(UPPER('query (10)'!J209))</f>
        <v>MOTOR</v>
      </c>
      <c r="I209" s="38" t="str">
        <f>IF('query (10)'!F209="","",'query (10)'!F209)</f>
        <v>Condition-based Maintenance</v>
      </c>
      <c r="J209" s="38" t="str">
        <f>IF('query (10)'!F209="","",IFERROR(INDEX(Cleaning_Rules!$B$14:$B$17,MATCH(TRIM('query (10)'!F209),Cleaning_Rules!$A$14:$A$17,0)),"UNKNOWN"))</f>
        <v>CBM</v>
      </c>
      <c r="K209" s="38" t="str">
        <f>IF('query (10)'!G209="","",'query (10)'!G209)</f>
        <v>เสร็จสิ้น</v>
      </c>
      <c r="L209" s="38" t="str">
        <f>IF('query (10)'!G209="","MISSING",IFERROR(INDEX(Cleaning_Rules!$B$5:$B$10,MATCH(TRIM('query (10)'!G209),Cleaning_Rules!$A$5:$A$10,0)),"UNKNOWN"))</f>
        <v>COMPLETED</v>
      </c>
      <c r="M209" s="38" t="str">
        <f>IF('query (10)'!I209="","",'query (10)'!I209)</f>
        <v>Electrical</v>
      </c>
      <c r="N209" s="38" t="str">
        <f>IF('query (10)'!O209="","",'query (10)'!O209)</f>
        <v>Inspection</v>
      </c>
      <c r="O209" s="38" t="str">
        <f>IF('query (10)'!P209="","",'query (10)'!P209)</f>
        <v>Important</v>
      </c>
      <c r="P209" s="38" t="str">
        <f>IF('query (10)'!N209="","",'query (10)'!N209)</f>
        <v>- Check condition of Washing Pump/Circulate Pump/ Heavy Smoker motor
- Check insulation of Washing Pump/Circulate Pump/ Heavy Smoker motor</v>
      </c>
      <c r="Q209" s="38" t="str">
        <f>TRIM('query (10)'!N209)</f>
        <v>- Check condition of Washing Pump/Circulate Pump/ Heavy Smoker motor
- Check insulation of Washing Pump/Circulate Pump/ Heavy Smoker motor</v>
      </c>
      <c r="R209" s="38" t="str">
        <f>TRIM(UPPER('query (10)'!R209))</f>
        <v/>
      </c>
      <c r="S209" s="38" t="str">
        <f>TRIM(UPPER('query (10)'!S209))</f>
        <v/>
      </c>
      <c r="T209" s="38" t="str">
        <f>IF('query (10)'!Q209="","",TRIM(UPPER('query (10)'!Q209)))</f>
        <v/>
      </c>
      <c r="U209" s="38" t="str">
        <f>IF('query (10)'!T209="","",'query (10)'!T209)</f>
        <v>1</v>
      </c>
      <c r="V209" s="39">
        <f>IF('query (10)'!T209="","",IFERROR(VALUE('query (10)'!T209),""))</f>
        <v>1</v>
      </c>
      <c r="W209" s="40">
        <f>IF('query (10)'!U209="","",'query (10)'!U209)</f>
        <v>0</v>
      </c>
      <c r="X209" s="39">
        <f>IF('query (10)'!V209="","",'query (10)'!V209)</f>
        <v>360</v>
      </c>
      <c r="Y209" s="41">
        <f>IF('query (10)'!W209="","",'query (10)'!W209)</f>
        <v>45980</v>
      </c>
      <c r="Z209" s="41" t="str">
        <f>IF('query (10)'!X209="","",'query (10)'!X209)</f>
        <v/>
      </c>
      <c r="AA209" s="41">
        <f>IF('query (10)'!Y209="","",'query (10)'!Y209)</f>
        <v>45644</v>
      </c>
      <c r="AB209" s="41">
        <f>IF('query (10)'!Z209="","",'query (10)'!Z209)</f>
        <v>46375</v>
      </c>
      <c r="AC209" s="38" t="str">
        <f>IF(OR('query (10)'!AA209="",COUNTIF(Cleaning_Rules!$A$21:$A$26,TRIM('query (10)'!AA209))&gt;0),"",TRIM('query (10)'!AA209))</f>
        <v/>
      </c>
      <c r="AD209" s="38" t="str">
        <f>IF('query (10)'!AB209="","",TRIM(IFERROR(_xlfn.TEXTBEFORE('query (10)'!AB209,"("),'query (10)'!AB209)))</f>
        <v/>
      </c>
      <c r="AE209" s="38" t="str">
        <f>IFERROR(LOWER(TRIM(_xlfn.TEXTBEFORE(_xlfn.TEXTAFTER('query (10)'!AB209,"("),")"))),"")</f>
        <v/>
      </c>
      <c r="AF209" s="38" t="str">
        <f>IF('query (10)'!AD209="","",TRIM('query (10)'!AD209))</f>
        <v>พงษ์พิทักษ์ ศรไชย</v>
      </c>
      <c r="AG209" s="38" t="str">
        <f>IF('query (10)'!AE209="","",TRIM('query (10)'!AE209))</f>
        <v>พงษ์พิทักษ์ ศรไชย</v>
      </c>
      <c r="AH209" s="38" t="str">
        <f>IF('query (10)'!AF209="","",IFERROR(VALUE('query (10)'!AF209),""))</f>
        <v/>
      </c>
      <c r="AI209" s="38" t="str">
        <f>IF('query (10)'!AG209="","",TRIM('query (10)'!AG209))</f>
        <v/>
      </c>
      <c r="AJ209" s="38" t="str">
        <f>IF('query (10)'!AH209="","",IFERROR(VALUE('query (10)'!AH209),""))</f>
        <v/>
      </c>
      <c r="AK209" s="38" t="str">
        <f>IF('query (10)'!AI209="","",TRIM('query (10)'!AI209))</f>
        <v/>
      </c>
      <c r="AL209" s="42">
        <f t="shared" si="15"/>
        <v>2025</v>
      </c>
      <c r="AM209" s="42" t="str">
        <f t="shared" si="16"/>
        <v>2025-11</v>
      </c>
      <c r="AN209" s="42" t="str">
        <f t="shared" ca="1" si="17"/>
        <v/>
      </c>
      <c r="AO209" s="42" t="str">
        <f t="shared" si="18"/>
        <v>WA-536 | OUTER &amp; INNER RING PART WASH EQUIPMENT M/C | SB5 | MOTOR | Condition-based Maintenance | Electrical | Inspection | Important | - Check condition of Washing Pump/Circulate Pump/ Heavy Smoker motor
- Check insulation of Washing Pump/Circulate Pump/ Heavy Smoker motor | พงษ์พิทักษ์ ศรไชย</v>
      </c>
      <c r="AP209" s="42" t="str">
        <f>_xlfn.TEXTJOIN("; ",TRUE,IF(COUNTA('query (10)'!A209:AK209)&lt;=6,"NEAR_EMPTY_ROW",""),IF($K209="","MISSING_STATUS",""),IF(AND($K209="เสร็จสิ้น",$Z209=""),"DONE_NO_ACTUAL_DATE",""),IF(AND($I209="Condition-based Maintenance",$AH209=""),"CBM_NO_MEASUREMENT",""),IF(OR($X209="",$X209=0),"INVALID_PERIOD",""),IF(AND($AA209&lt;&gt;"",$AB209&lt;&gt;"",$AB209&lt;$AA209),"DATE_SEQUENCE_ERROR",""),IF(AND($AB209&lt;&gt;"",$AB209&gt;DATE(2030,12,31)),"DATE_OUTLIER",""),IF($C209="","MISSING_QRCODE",""),IF($J209="UNKNOWN","UNKNOWN_PM_TYPE",""),IF($L209="UNKNOWN","UNKNOWN_STATUS",""))</f>
        <v>DONE_NO_ACTUAL_DATE; CBM_NO_MEASUREMENT</v>
      </c>
      <c r="AQ209" s="42" t="str">
        <f t="shared" si="19"/>
        <v>NO</v>
      </c>
    </row>
    <row r="210" spans="1:43" x14ac:dyDescent="0.3">
      <c r="A210" s="38">
        <f>IF('query (10)'!A210="","",'query (10)'!A210)</f>
        <v>272</v>
      </c>
      <c r="B210" s="38" t="str">
        <f>IF('query (10)'!B210="","",'query (10)'!B210)</f>
        <v/>
      </c>
      <c r="C210" s="38" t="str">
        <f>TRIM(UPPER('query (10)'!M210))</f>
        <v>WA-540</v>
      </c>
      <c r="D210" s="38" t="str">
        <f>TRIM(UPPER(IFERROR(_xlfn.TEXTBEFORE('query (10)'!L210,"("),'query (10)'!L210)))</f>
        <v>FINISH WASH EQUIPMENT M/C</v>
      </c>
      <c r="E210" s="38" t="str">
        <f>IFERROR(TRIM(UPPER(_xlfn.TEXTBEFORE(_xlfn.TEXTAFTER('query (10)'!L210,"("),")"))),"")</f>
        <v/>
      </c>
      <c r="F210" s="38" t="str">
        <f>TRIM('query (10)'!K210)</f>
        <v>SB5</v>
      </c>
      <c r="G210" s="38" t="str">
        <f>IF('query (10)'!J210="","",'query (10)'!J210)</f>
        <v>Motor</v>
      </c>
      <c r="H210" s="38" t="str">
        <f>TRIM(UPPER('query (10)'!J210))</f>
        <v>MOTOR</v>
      </c>
      <c r="I210" s="38" t="str">
        <f>IF('query (10)'!F210="","",'query (10)'!F210)</f>
        <v>Condition-based Maintenance</v>
      </c>
      <c r="J210" s="38" t="str">
        <f>IF('query (10)'!F210="","",IFERROR(INDEX(Cleaning_Rules!$B$14:$B$17,MATCH(TRIM('query (10)'!F210),Cleaning_Rules!$A$14:$A$17,0)),"UNKNOWN"))</f>
        <v>CBM</v>
      </c>
      <c r="K210" s="38" t="str">
        <f>IF('query (10)'!G210="","",'query (10)'!G210)</f>
        <v>เสร็จสิ้น</v>
      </c>
      <c r="L210" s="38" t="str">
        <f>IF('query (10)'!G210="","MISSING",IFERROR(INDEX(Cleaning_Rules!$B$5:$B$10,MATCH(TRIM('query (10)'!G210),Cleaning_Rules!$A$5:$A$10,0)),"UNKNOWN"))</f>
        <v>COMPLETED</v>
      </c>
      <c r="M210" s="38" t="str">
        <f>IF('query (10)'!I210="","",'query (10)'!I210)</f>
        <v>Electrical</v>
      </c>
      <c r="N210" s="38" t="str">
        <f>IF('query (10)'!O210="","",'query (10)'!O210)</f>
        <v>Inspection</v>
      </c>
      <c r="O210" s="38" t="str">
        <f>IF('query (10)'!P210="","",'query (10)'!P210)</f>
        <v>Important</v>
      </c>
      <c r="P210" s="38" t="str">
        <f>IF('query (10)'!N210="","",'query (10)'!N210)</f>
        <v>- Check condition of Washing Pump/ Blower motor
- Check insulation of Washing Pump/ Blower motor</v>
      </c>
      <c r="Q210" s="38" t="str">
        <f>TRIM('query (10)'!N210)</f>
        <v>- Check condition of Washing Pump/ Blower motor
- Check insulation of Washing Pump/ Blower motor</v>
      </c>
      <c r="R210" s="38" t="str">
        <f>TRIM(UPPER('query (10)'!R210))</f>
        <v/>
      </c>
      <c r="S210" s="38" t="str">
        <f>TRIM(UPPER('query (10)'!S210))</f>
        <v/>
      </c>
      <c r="T210" s="38" t="str">
        <f>IF('query (10)'!Q210="","",TRIM(UPPER('query (10)'!Q210)))</f>
        <v/>
      </c>
      <c r="U210" s="38" t="str">
        <f>IF('query (10)'!T210="","",'query (10)'!T210)</f>
        <v>1</v>
      </c>
      <c r="V210" s="39">
        <f>IF('query (10)'!T210="","",IFERROR(VALUE('query (10)'!T210),""))</f>
        <v>1</v>
      </c>
      <c r="W210" s="40">
        <f>IF('query (10)'!U210="","",'query (10)'!U210)</f>
        <v>0</v>
      </c>
      <c r="X210" s="39">
        <f>IF('query (10)'!V210="","",'query (10)'!V210)</f>
        <v>360</v>
      </c>
      <c r="Y210" s="41">
        <f>IF('query (10)'!W210="","",'query (10)'!W210)</f>
        <v>45980</v>
      </c>
      <c r="Z210" s="41" t="str">
        <f>IF('query (10)'!X210="","",'query (10)'!X210)</f>
        <v/>
      </c>
      <c r="AA210" s="41">
        <f>IF('query (10)'!Y210="","",'query (10)'!Y210)</f>
        <v>45644</v>
      </c>
      <c r="AB210" s="41">
        <f>IF('query (10)'!Z210="","",'query (10)'!Z210)</f>
        <v>46375</v>
      </c>
      <c r="AC210" s="38" t="str">
        <f>IF(OR('query (10)'!AA210="",COUNTIF(Cleaning_Rules!$A$21:$A$26,TRIM('query (10)'!AA210))&gt;0),"",TRIM('query (10)'!AA210))</f>
        <v/>
      </c>
      <c r="AD210" s="38" t="str">
        <f>IF('query (10)'!AB210="","",TRIM(IFERROR(_xlfn.TEXTBEFORE('query (10)'!AB210,"("),'query (10)'!AB210)))</f>
        <v/>
      </c>
      <c r="AE210" s="38" t="str">
        <f>IFERROR(LOWER(TRIM(_xlfn.TEXTBEFORE(_xlfn.TEXTAFTER('query (10)'!AB210,"("),")"))),"")</f>
        <v/>
      </c>
      <c r="AF210" s="38" t="str">
        <f>IF('query (10)'!AD210="","",TRIM('query (10)'!AD210))</f>
        <v>พงษ์พิทักษ์ ศรไชย</v>
      </c>
      <c r="AG210" s="38" t="str">
        <f>IF('query (10)'!AE210="","",TRIM('query (10)'!AE210))</f>
        <v>พงษ์พิทักษ์ ศรไชย</v>
      </c>
      <c r="AH210" s="38" t="str">
        <f>IF('query (10)'!AF210="","",IFERROR(VALUE('query (10)'!AF210),""))</f>
        <v/>
      </c>
      <c r="AI210" s="38" t="str">
        <f>IF('query (10)'!AG210="","",TRIM('query (10)'!AG210))</f>
        <v/>
      </c>
      <c r="AJ210" s="38" t="str">
        <f>IF('query (10)'!AH210="","",IFERROR(VALUE('query (10)'!AH210),""))</f>
        <v/>
      </c>
      <c r="AK210" s="38" t="str">
        <f>IF('query (10)'!AI210="","",TRIM('query (10)'!AI210))</f>
        <v/>
      </c>
      <c r="AL210" s="42">
        <f t="shared" si="15"/>
        <v>2025</v>
      </c>
      <c r="AM210" s="42" t="str">
        <f t="shared" si="16"/>
        <v>2025-11</v>
      </c>
      <c r="AN210" s="42" t="str">
        <f t="shared" ca="1" si="17"/>
        <v/>
      </c>
      <c r="AO210" s="42" t="str">
        <f t="shared" si="18"/>
        <v>WA-540 | FINISH WASH EQUIPMENT M/C | SB5 | MOTOR | Condition-based Maintenance | Electrical | Inspection | Important | - Check condition of Washing Pump/ Blower motor
- Check insulation of Washing Pump/ Blower motor | พงษ์พิทักษ์ ศรไชย</v>
      </c>
      <c r="AP210" s="42" t="str">
        <f>_xlfn.TEXTJOIN("; ",TRUE,IF(COUNTA('query (10)'!A210:AK210)&lt;=6,"NEAR_EMPTY_ROW",""),IF($K210="","MISSING_STATUS",""),IF(AND($K210="เสร็จสิ้น",$Z210=""),"DONE_NO_ACTUAL_DATE",""),IF(AND($I210="Condition-based Maintenance",$AH210=""),"CBM_NO_MEASUREMENT",""),IF(OR($X210="",$X210=0),"INVALID_PERIOD",""),IF(AND($AA210&lt;&gt;"",$AB210&lt;&gt;"",$AB210&lt;$AA210),"DATE_SEQUENCE_ERROR",""),IF(AND($AB210&lt;&gt;"",$AB210&gt;DATE(2030,12,31)),"DATE_OUTLIER",""),IF($C210="","MISSING_QRCODE",""),IF($J210="UNKNOWN","UNKNOWN_PM_TYPE",""),IF($L210="UNKNOWN","UNKNOWN_STATUS",""))</f>
        <v>DONE_NO_ACTUAL_DATE; CBM_NO_MEASUREMENT</v>
      </c>
      <c r="AQ210" s="42" t="str">
        <f t="shared" si="19"/>
        <v>NO</v>
      </c>
    </row>
    <row r="211" spans="1:43" x14ac:dyDescent="0.3">
      <c r="A211" s="38">
        <f>IF('query (10)'!A211="","",'query (10)'!A211)</f>
        <v>273</v>
      </c>
      <c r="B211" s="38" t="str">
        <f>IF('query (10)'!B211="","",'query (10)'!B211)</f>
        <v/>
      </c>
      <c r="C211" s="38" t="str">
        <f>TRIM(UPPER('query (10)'!M211))</f>
        <v>CH-545</v>
      </c>
      <c r="D211" s="38" t="str">
        <f>TRIM(UPPER(IFERROR(_xlfn.TEXTBEFORE('query (10)'!L211,"("),'query (10)'!L211)))</f>
        <v>AUTOMATIC VIBRATION TESTING M/C.</v>
      </c>
      <c r="E211" s="38" t="str">
        <f>IFERROR(TRIM(UPPER(_xlfn.TEXTBEFORE(_xlfn.TEXTAFTER('query (10)'!L211,"("),")"))),"")</f>
        <v/>
      </c>
      <c r="F211" s="38" t="str">
        <f>TRIM('query (10)'!K211)</f>
        <v>SB5</v>
      </c>
      <c r="G211" s="38" t="str">
        <f>IF('query (10)'!J211="","",'query (10)'!J211)</f>
        <v>Motor</v>
      </c>
      <c r="H211" s="38" t="str">
        <f>TRIM(UPPER('query (10)'!J211))</f>
        <v>MOTOR</v>
      </c>
      <c r="I211" s="38" t="str">
        <f>IF('query (10)'!F211="","",'query (10)'!F211)</f>
        <v>Condition-based Maintenance</v>
      </c>
      <c r="J211" s="38" t="str">
        <f>IF('query (10)'!F211="","",IFERROR(INDEX(Cleaning_Rules!$B$14:$B$17,MATCH(TRIM('query (10)'!F211),Cleaning_Rules!$A$14:$A$17,0)),"UNKNOWN"))</f>
        <v>CBM</v>
      </c>
      <c r="K211" s="38" t="str">
        <f>IF('query (10)'!G211="","",'query (10)'!G211)</f>
        <v>เสร็จสิ้น</v>
      </c>
      <c r="L211" s="38" t="str">
        <f>IF('query (10)'!G211="","MISSING",IFERROR(INDEX(Cleaning_Rules!$B$5:$B$10,MATCH(TRIM('query (10)'!G211),Cleaning_Rules!$A$5:$A$10,0)),"UNKNOWN"))</f>
        <v>COMPLETED</v>
      </c>
      <c r="M211" s="38" t="str">
        <f>IF('query (10)'!I211="","",'query (10)'!I211)</f>
        <v>Electrical</v>
      </c>
      <c r="N211" s="38" t="str">
        <f>IF('query (10)'!O211="","",'query (10)'!O211)</f>
        <v>Inspection</v>
      </c>
      <c r="O211" s="38" t="str">
        <f>IF('query (10)'!P211="","",'query (10)'!P211)</f>
        <v>Important</v>
      </c>
      <c r="P211" s="38" t="str">
        <f>IF('query (10)'!N211="","",'query (10)'!N211)</f>
        <v>- Check condition of Spindle motor
- Check insulation of Spindle motor</v>
      </c>
      <c r="Q211" s="38" t="str">
        <f>TRIM('query (10)'!N211)</f>
        <v>- Check condition of Spindle motor
- Check insulation of Spindle motor</v>
      </c>
      <c r="R211" s="38" t="str">
        <f>TRIM(UPPER('query (10)'!R211))</f>
        <v/>
      </c>
      <c r="S211" s="38" t="str">
        <f>TRIM(UPPER('query (10)'!S211))</f>
        <v/>
      </c>
      <c r="T211" s="38" t="str">
        <f>IF('query (10)'!Q211="","",TRIM(UPPER('query (10)'!Q211)))</f>
        <v/>
      </c>
      <c r="U211" s="38" t="str">
        <f>IF('query (10)'!T211="","",'query (10)'!T211)</f>
        <v>1</v>
      </c>
      <c r="V211" s="39">
        <f>IF('query (10)'!T211="","",IFERROR(VALUE('query (10)'!T211),""))</f>
        <v>1</v>
      </c>
      <c r="W211" s="40">
        <f>IF('query (10)'!U211="","",'query (10)'!U211)</f>
        <v>0</v>
      </c>
      <c r="X211" s="39">
        <f>IF('query (10)'!V211="","",'query (10)'!V211)</f>
        <v>360</v>
      </c>
      <c r="Y211" s="41">
        <f>IF('query (10)'!W211="","",'query (10)'!W211)</f>
        <v>45980</v>
      </c>
      <c r="Z211" s="41" t="str">
        <f>IF('query (10)'!X211="","",'query (10)'!X211)</f>
        <v/>
      </c>
      <c r="AA211" s="41">
        <f>IF('query (10)'!Y211="","",'query (10)'!Y211)</f>
        <v>45644</v>
      </c>
      <c r="AB211" s="41">
        <f>IF('query (10)'!Z211="","",'query (10)'!Z211)</f>
        <v>46375</v>
      </c>
      <c r="AC211" s="38" t="str">
        <f>IF(OR('query (10)'!AA211="",COUNTIF(Cleaning_Rules!$A$21:$A$26,TRIM('query (10)'!AA211))&gt;0),"",TRIM('query (10)'!AA211))</f>
        <v/>
      </c>
      <c r="AD211" s="38" t="str">
        <f>IF('query (10)'!AB211="","",TRIM(IFERROR(_xlfn.TEXTBEFORE('query (10)'!AB211,"("),'query (10)'!AB211)))</f>
        <v/>
      </c>
      <c r="AE211" s="38" t="str">
        <f>IFERROR(LOWER(TRIM(_xlfn.TEXTBEFORE(_xlfn.TEXTAFTER('query (10)'!AB211,"("),")"))),"")</f>
        <v/>
      </c>
      <c r="AF211" s="38" t="str">
        <f>IF('query (10)'!AD211="","",TRIM('query (10)'!AD211))</f>
        <v>พงษ์พิทักษ์ ศรไชย</v>
      </c>
      <c r="AG211" s="38" t="str">
        <f>IF('query (10)'!AE211="","",TRIM('query (10)'!AE211))</f>
        <v>พงษ์พิทักษ์ ศรไชย</v>
      </c>
      <c r="AH211" s="38" t="str">
        <f>IF('query (10)'!AF211="","",IFERROR(VALUE('query (10)'!AF211),""))</f>
        <v/>
      </c>
      <c r="AI211" s="38" t="str">
        <f>IF('query (10)'!AG211="","",TRIM('query (10)'!AG211))</f>
        <v/>
      </c>
      <c r="AJ211" s="38" t="str">
        <f>IF('query (10)'!AH211="","",IFERROR(VALUE('query (10)'!AH211),""))</f>
        <v/>
      </c>
      <c r="AK211" s="38" t="str">
        <f>IF('query (10)'!AI211="","",TRIM('query (10)'!AI211))</f>
        <v/>
      </c>
      <c r="AL211" s="42">
        <f t="shared" si="15"/>
        <v>2025</v>
      </c>
      <c r="AM211" s="42" t="str">
        <f t="shared" si="16"/>
        <v>2025-11</v>
      </c>
      <c r="AN211" s="42" t="str">
        <f t="shared" ca="1" si="17"/>
        <v/>
      </c>
      <c r="AO211" s="42" t="str">
        <f t="shared" si="18"/>
        <v>CH-545 | AUTOMATIC VIBRATION TESTING M/C. | SB5 | MOTOR | Condition-based Maintenance | Electrical | Inspection | Important | - Check condition of Spindle motor
- Check insulation of Spindle motor | พงษ์พิทักษ์ ศรไชย</v>
      </c>
      <c r="AP211" s="42" t="str">
        <f>_xlfn.TEXTJOIN("; ",TRUE,IF(COUNTA('query (10)'!A211:AK211)&lt;=6,"NEAR_EMPTY_ROW",""),IF($K211="","MISSING_STATUS",""),IF(AND($K211="เสร็จสิ้น",$Z211=""),"DONE_NO_ACTUAL_DATE",""),IF(AND($I211="Condition-based Maintenance",$AH211=""),"CBM_NO_MEASUREMENT",""),IF(OR($X211="",$X211=0),"INVALID_PERIOD",""),IF(AND($AA211&lt;&gt;"",$AB211&lt;&gt;"",$AB211&lt;$AA211),"DATE_SEQUENCE_ERROR",""),IF(AND($AB211&lt;&gt;"",$AB211&gt;DATE(2030,12,31)),"DATE_OUTLIER",""),IF($C211="","MISSING_QRCODE",""),IF($J211="UNKNOWN","UNKNOWN_PM_TYPE",""),IF($L211="UNKNOWN","UNKNOWN_STATUS",""))</f>
        <v>DONE_NO_ACTUAL_DATE; CBM_NO_MEASUREMENT</v>
      </c>
      <c r="AQ211" s="42" t="str">
        <f t="shared" si="19"/>
        <v>NO</v>
      </c>
    </row>
    <row r="212" spans="1:43" x14ac:dyDescent="0.3">
      <c r="A212" s="38">
        <f>IF('query (10)'!A212="","",'query (10)'!A212)</f>
        <v>274</v>
      </c>
      <c r="B212" s="38" t="str">
        <f>IF('query (10)'!B212="","",'query (10)'!B212)</f>
        <v/>
      </c>
      <c r="C212" s="38" t="str">
        <f>TRIM(UPPER('query (10)'!M212))</f>
        <v>CH-646</v>
      </c>
      <c r="D212" s="38" t="str">
        <f>TRIM(UPPER(IFERROR(_xlfn.TEXTBEFORE('query (10)'!L212,"("),'query (10)'!L212)))</f>
        <v>NOISE MANUAL INSPECTION M/C.</v>
      </c>
      <c r="E212" s="38" t="str">
        <f>IFERROR(TRIM(UPPER(_xlfn.TEXTBEFORE(_xlfn.TEXTAFTER('query (10)'!L212,"("),")"))),"")</f>
        <v/>
      </c>
      <c r="F212" s="38" t="str">
        <f>TRIM('query (10)'!K212)</f>
        <v>SB5</v>
      </c>
      <c r="G212" s="38" t="str">
        <f>IF('query (10)'!J212="","",'query (10)'!J212)</f>
        <v>Motor</v>
      </c>
      <c r="H212" s="38" t="str">
        <f>TRIM(UPPER('query (10)'!J212))</f>
        <v>MOTOR</v>
      </c>
      <c r="I212" s="38" t="str">
        <f>IF('query (10)'!F212="","",'query (10)'!F212)</f>
        <v>Condition-based Maintenance</v>
      </c>
      <c r="J212" s="38" t="str">
        <f>IF('query (10)'!F212="","",IFERROR(INDEX(Cleaning_Rules!$B$14:$B$17,MATCH(TRIM('query (10)'!F212),Cleaning_Rules!$A$14:$A$17,0)),"UNKNOWN"))</f>
        <v>CBM</v>
      </c>
      <c r="K212" s="38" t="str">
        <f>IF('query (10)'!G212="","",'query (10)'!G212)</f>
        <v>เสร็จสิ้น</v>
      </c>
      <c r="L212" s="38" t="str">
        <f>IF('query (10)'!G212="","MISSING",IFERROR(INDEX(Cleaning_Rules!$B$5:$B$10,MATCH(TRIM('query (10)'!G212),Cleaning_Rules!$A$5:$A$10,0)),"UNKNOWN"))</f>
        <v>COMPLETED</v>
      </c>
      <c r="M212" s="38" t="str">
        <f>IF('query (10)'!I212="","",'query (10)'!I212)</f>
        <v>Electrical</v>
      </c>
      <c r="N212" s="38" t="str">
        <f>IF('query (10)'!O212="","",'query (10)'!O212)</f>
        <v>Inspection</v>
      </c>
      <c r="O212" s="38" t="str">
        <f>IF('query (10)'!P212="","",'query (10)'!P212)</f>
        <v>Important</v>
      </c>
      <c r="P212" s="38" t="str">
        <f>IF('query (10)'!N212="","",'query (10)'!N212)</f>
        <v>- Check condition of Spindle motor
- Check insulation of Spindle motor</v>
      </c>
      <c r="Q212" s="38" t="str">
        <f>TRIM('query (10)'!N212)</f>
        <v>- Check condition of Spindle motor
- Check insulation of Spindle motor</v>
      </c>
      <c r="R212" s="38" t="str">
        <f>TRIM(UPPER('query (10)'!R212))</f>
        <v/>
      </c>
      <c r="S212" s="38" t="str">
        <f>TRIM(UPPER('query (10)'!S212))</f>
        <v/>
      </c>
      <c r="T212" s="38" t="str">
        <f>IF('query (10)'!Q212="","",TRIM(UPPER('query (10)'!Q212)))</f>
        <v/>
      </c>
      <c r="U212" s="38" t="str">
        <f>IF('query (10)'!T212="","",'query (10)'!T212)</f>
        <v>1</v>
      </c>
      <c r="V212" s="39">
        <f>IF('query (10)'!T212="","",IFERROR(VALUE('query (10)'!T212),""))</f>
        <v>1</v>
      </c>
      <c r="W212" s="40">
        <f>IF('query (10)'!U212="","",'query (10)'!U212)</f>
        <v>0</v>
      </c>
      <c r="X212" s="39">
        <f>IF('query (10)'!V212="","",'query (10)'!V212)</f>
        <v>360</v>
      </c>
      <c r="Y212" s="41">
        <f>IF('query (10)'!W212="","",'query (10)'!W212)</f>
        <v>45980</v>
      </c>
      <c r="Z212" s="41" t="str">
        <f>IF('query (10)'!X212="","",'query (10)'!X212)</f>
        <v/>
      </c>
      <c r="AA212" s="41">
        <f>IF('query (10)'!Y212="","",'query (10)'!Y212)</f>
        <v>45644</v>
      </c>
      <c r="AB212" s="41">
        <f>IF('query (10)'!Z212="","",'query (10)'!Z212)</f>
        <v>46375</v>
      </c>
      <c r="AC212" s="38" t="str">
        <f>IF(OR('query (10)'!AA212="",COUNTIF(Cleaning_Rules!$A$21:$A$26,TRIM('query (10)'!AA212))&gt;0),"",TRIM('query (10)'!AA212))</f>
        <v/>
      </c>
      <c r="AD212" s="38" t="str">
        <f>IF('query (10)'!AB212="","",TRIM(IFERROR(_xlfn.TEXTBEFORE('query (10)'!AB212,"("),'query (10)'!AB212)))</f>
        <v/>
      </c>
      <c r="AE212" s="38" t="str">
        <f>IFERROR(LOWER(TRIM(_xlfn.TEXTBEFORE(_xlfn.TEXTAFTER('query (10)'!AB212,"("),")"))),"")</f>
        <v/>
      </c>
      <c r="AF212" s="38" t="str">
        <f>IF('query (10)'!AD212="","",TRIM('query (10)'!AD212))</f>
        <v>พงษ์พิทักษ์ ศรไชย</v>
      </c>
      <c r="AG212" s="38" t="str">
        <f>IF('query (10)'!AE212="","",TRIM('query (10)'!AE212))</f>
        <v>พงษ์พิทักษ์ ศรไชย</v>
      </c>
      <c r="AH212" s="38" t="str">
        <f>IF('query (10)'!AF212="","",IFERROR(VALUE('query (10)'!AF212),""))</f>
        <v/>
      </c>
      <c r="AI212" s="38" t="str">
        <f>IF('query (10)'!AG212="","",TRIM('query (10)'!AG212))</f>
        <v/>
      </c>
      <c r="AJ212" s="38" t="str">
        <f>IF('query (10)'!AH212="","",IFERROR(VALUE('query (10)'!AH212),""))</f>
        <v/>
      </c>
      <c r="AK212" s="38" t="str">
        <f>IF('query (10)'!AI212="","",TRIM('query (10)'!AI212))</f>
        <v/>
      </c>
      <c r="AL212" s="42">
        <f t="shared" si="15"/>
        <v>2025</v>
      </c>
      <c r="AM212" s="42" t="str">
        <f t="shared" si="16"/>
        <v>2025-11</v>
      </c>
      <c r="AN212" s="42" t="str">
        <f t="shared" ca="1" si="17"/>
        <v/>
      </c>
      <c r="AO212" s="42" t="str">
        <f t="shared" si="18"/>
        <v>CH-646 | NOISE MANUAL INSPECTION M/C. | SB5 | MOTOR | Condition-based Maintenance | Electrical | Inspection | Important | - Check condition of Spindle motor
- Check insulation of Spindle motor | พงษ์พิทักษ์ ศรไชย</v>
      </c>
      <c r="AP212" s="42" t="str">
        <f>_xlfn.TEXTJOIN("; ",TRUE,IF(COUNTA('query (10)'!A212:AK212)&lt;=6,"NEAR_EMPTY_ROW",""),IF($K212="","MISSING_STATUS",""),IF(AND($K212="เสร็จสิ้น",$Z212=""),"DONE_NO_ACTUAL_DATE",""),IF(AND($I212="Condition-based Maintenance",$AH212=""),"CBM_NO_MEASUREMENT",""),IF(OR($X212="",$X212=0),"INVALID_PERIOD",""),IF(AND($AA212&lt;&gt;"",$AB212&lt;&gt;"",$AB212&lt;$AA212),"DATE_SEQUENCE_ERROR",""),IF(AND($AB212&lt;&gt;"",$AB212&gt;DATE(2030,12,31)),"DATE_OUTLIER",""),IF($C212="","MISSING_QRCODE",""),IF($J212="UNKNOWN","UNKNOWN_PM_TYPE",""),IF($L212="UNKNOWN","UNKNOWN_STATUS",""))</f>
        <v>DONE_NO_ACTUAL_DATE; CBM_NO_MEASUREMENT</v>
      </c>
      <c r="AQ212" s="42" t="str">
        <f t="shared" si="19"/>
        <v>NO</v>
      </c>
    </row>
    <row r="213" spans="1:43" x14ac:dyDescent="0.3">
      <c r="A213" s="38">
        <f>IF('query (10)'!A213="","",'query (10)'!A213)</f>
        <v>275</v>
      </c>
      <c r="B213" s="38" t="str">
        <f>IF('query (10)'!B213="","",'query (10)'!B213)</f>
        <v/>
      </c>
      <c r="C213" s="38" t="str">
        <f>TRIM(UPPER('query (10)'!M213))</f>
        <v>GR-783</v>
      </c>
      <c r="D213" s="38" t="str">
        <f>TRIM(UPPER(IFERROR(_xlfn.TEXTBEFORE('query (10)'!L213,"("),'query (10)'!L213)))</f>
        <v>OUTER RING RACEWAY GRINDING M/C</v>
      </c>
      <c r="E213" s="38" t="str">
        <f>IFERROR(TRIM(UPPER(_xlfn.TEXTBEFORE(_xlfn.TEXTAFTER('query (10)'!L213,"("),")"))),"")</f>
        <v/>
      </c>
      <c r="F213" s="38" t="str">
        <f>TRIM('query (10)'!K213)</f>
        <v>SB6</v>
      </c>
      <c r="G213" s="38" t="str">
        <f>IF('query (10)'!J213="","",'query (10)'!J213)</f>
        <v>Motor</v>
      </c>
      <c r="H213" s="38" t="str">
        <f>TRIM(UPPER('query (10)'!J213))</f>
        <v>MOTOR</v>
      </c>
      <c r="I213" s="38" t="str">
        <f>IF('query (10)'!F213="","",'query (10)'!F213)</f>
        <v>Condition-based Maintenance</v>
      </c>
      <c r="J213" s="38" t="str">
        <f>IF('query (10)'!F213="","",IFERROR(INDEX(Cleaning_Rules!$B$14:$B$17,MATCH(TRIM('query (10)'!F213),Cleaning_Rules!$A$14:$A$17,0)),"UNKNOWN"))</f>
        <v>CBM</v>
      </c>
      <c r="K213" s="38" t="str">
        <f>IF('query (10)'!G213="","",'query (10)'!G213)</f>
        <v>เสร็จสิ้น</v>
      </c>
      <c r="L213" s="38" t="str">
        <f>IF('query (10)'!G213="","MISSING",IFERROR(INDEX(Cleaning_Rules!$B$5:$B$10,MATCH(TRIM('query (10)'!G213),Cleaning_Rules!$A$5:$A$10,0)),"UNKNOWN"))</f>
        <v>COMPLETED</v>
      </c>
      <c r="M213" s="38" t="str">
        <f>IF('query (10)'!I213="","",'query (10)'!I213)</f>
        <v>Electrical</v>
      </c>
      <c r="N213" s="38" t="str">
        <f>IF('query (10)'!O213="","",'query (10)'!O213)</f>
        <v>Inspection</v>
      </c>
      <c r="O213" s="38" t="str">
        <f>IF('query (10)'!P213="","",'query (10)'!P213)</f>
        <v>Important</v>
      </c>
      <c r="P213" s="38" t="str">
        <f>IF('query (10)'!N213="","",'query (10)'!N213)</f>
        <v>- Check condition of work head/ Dresser/ Wheel head motor
- Check insulation of work head/ Dresser/ Wheel head motor</v>
      </c>
      <c r="Q213" s="38" t="str">
        <f>TRIM('query (10)'!N213)</f>
        <v>- Check condition of work head/ Dresser/ Wheel head motor
- Check insulation of work head/ Dresser/ Wheel head motor</v>
      </c>
      <c r="R213" s="38" t="str">
        <f>TRIM(UPPER('query (10)'!R213))</f>
        <v/>
      </c>
      <c r="S213" s="38" t="str">
        <f>TRIM(UPPER('query (10)'!S213))</f>
        <v/>
      </c>
      <c r="T213" s="38" t="str">
        <f>IF('query (10)'!Q213="","",TRIM(UPPER('query (10)'!Q213)))</f>
        <v/>
      </c>
      <c r="U213" s="38" t="str">
        <f>IF('query (10)'!T213="","",'query (10)'!T213)</f>
        <v>1</v>
      </c>
      <c r="V213" s="39">
        <f>IF('query (10)'!T213="","",IFERROR(VALUE('query (10)'!T213),""))</f>
        <v>1</v>
      </c>
      <c r="W213" s="40">
        <f>IF('query (10)'!U213="","",'query (10)'!U213)</f>
        <v>0</v>
      </c>
      <c r="X213" s="39">
        <f>IF('query (10)'!V213="","",'query (10)'!V213)</f>
        <v>360</v>
      </c>
      <c r="Y213" s="41">
        <f>IF('query (10)'!W213="","",'query (10)'!W213)</f>
        <v>45981</v>
      </c>
      <c r="Z213" s="41" t="str">
        <f>IF('query (10)'!X213="","",'query (10)'!X213)</f>
        <v/>
      </c>
      <c r="AA213" s="41">
        <f>IF('query (10)'!Y213="","",'query (10)'!Y213)</f>
        <v>45643</v>
      </c>
      <c r="AB213" s="41">
        <f>IF('query (10)'!Z213="","",'query (10)'!Z213)</f>
        <v>46377</v>
      </c>
      <c r="AC213" s="38" t="str">
        <f>IF(OR('query (10)'!AA213="",COUNTIF(Cleaning_Rules!$A$21:$A$26,TRIM('query (10)'!AA213))&gt;0),"",TRIM('query (10)'!AA213))</f>
        <v/>
      </c>
      <c r="AD213" s="38" t="str">
        <f>IF('query (10)'!AB213="","",TRIM(IFERROR(_xlfn.TEXTBEFORE('query (10)'!AB213,"("),'query (10)'!AB213)))</f>
        <v/>
      </c>
      <c r="AE213" s="38" t="str">
        <f>IFERROR(LOWER(TRIM(_xlfn.TEXTBEFORE(_xlfn.TEXTAFTER('query (10)'!AB213,"("),")"))),"")</f>
        <v/>
      </c>
      <c r="AF213" s="38" t="str">
        <f>IF('query (10)'!AD213="","",TRIM('query (10)'!AD213))</f>
        <v>พงษ์พิทักษ์ ศรไชย</v>
      </c>
      <c r="AG213" s="38" t="str">
        <f>IF('query (10)'!AE213="","",TRIM('query (10)'!AE213))</f>
        <v>พงษ์พิทักษ์ ศรไชย</v>
      </c>
      <c r="AH213" s="38" t="str">
        <f>IF('query (10)'!AF213="","",IFERROR(VALUE('query (10)'!AF213),""))</f>
        <v/>
      </c>
      <c r="AI213" s="38" t="str">
        <f>IF('query (10)'!AG213="","",TRIM('query (10)'!AG213))</f>
        <v/>
      </c>
      <c r="AJ213" s="38" t="str">
        <f>IF('query (10)'!AH213="","",IFERROR(VALUE('query (10)'!AH213),""))</f>
        <v/>
      </c>
      <c r="AK213" s="38" t="str">
        <f>IF('query (10)'!AI213="","",TRIM('query (10)'!AI213))</f>
        <v/>
      </c>
      <c r="AL213" s="42">
        <f t="shared" si="15"/>
        <v>2025</v>
      </c>
      <c r="AM213" s="42" t="str">
        <f t="shared" si="16"/>
        <v>2025-11</v>
      </c>
      <c r="AN213" s="42" t="str">
        <f t="shared" ca="1" si="17"/>
        <v/>
      </c>
      <c r="AO213" s="42" t="str">
        <f t="shared" si="18"/>
        <v>GR-783 | OUTER RING RACEWAY GRINDING M/C | SB6 | MOTOR | Condition-based Maintenance | Electrical | Inspection | Important | - Check condition of work head/ Dresser/ Wheel head motor
- Check insulation of work head/ Dresser/ Wheel head motor | พงษ์พิทักษ์ ศรไชย</v>
      </c>
      <c r="AP213" s="42" t="str">
        <f>_xlfn.TEXTJOIN("; ",TRUE,IF(COUNTA('query (10)'!A213:AK213)&lt;=6,"NEAR_EMPTY_ROW",""),IF($K213="","MISSING_STATUS",""),IF(AND($K213="เสร็จสิ้น",$Z213=""),"DONE_NO_ACTUAL_DATE",""),IF(AND($I213="Condition-based Maintenance",$AH213=""),"CBM_NO_MEASUREMENT",""),IF(OR($X213="",$X213=0),"INVALID_PERIOD",""),IF(AND($AA213&lt;&gt;"",$AB213&lt;&gt;"",$AB213&lt;$AA213),"DATE_SEQUENCE_ERROR",""),IF(AND($AB213&lt;&gt;"",$AB213&gt;DATE(2030,12,31)),"DATE_OUTLIER",""),IF($C213="","MISSING_QRCODE",""),IF($J213="UNKNOWN","UNKNOWN_PM_TYPE",""),IF($L213="UNKNOWN","UNKNOWN_STATUS",""))</f>
        <v>DONE_NO_ACTUAL_DATE; CBM_NO_MEASUREMENT</v>
      </c>
      <c r="AQ213" s="42" t="str">
        <f t="shared" si="19"/>
        <v>NO</v>
      </c>
    </row>
    <row r="214" spans="1:43" x14ac:dyDescent="0.3">
      <c r="A214" s="38">
        <f>IF('query (10)'!A214="","",'query (10)'!A214)</f>
        <v>276</v>
      </c>
      <c r="B214" s="38" t="str">
        <f>IF('query (10)'!B214="","",'query (10)'!B214)</f>
        <v/>
      </c>
      <c r="C214" s="38" t="str">
        <f>TRIM(UPPER('query (10)'!M214))</f>
        <v>GR-785</v>
      </c>
      <c r="D214" s="38" t="str">
        <f>TRIM(UPPER(IFERROR(_xlfn.TEXTBEFORE('query (10)'!L214,"("),'query (10)'!L214)))</f>
        <v>OUTER RING RACEWAY SUPER FINISH M/C</v>
      </c>
      <c r="E214" s="38" t="str">
        <f>IFERROR(TRIM(UPPER(_xlfn.TEXTBEFORE(_xlfn.TEXTAFTER('query (10)'!L214,"("),")"))),"")</f>
        <v/>
      </c>
      <c r="F214" s="38" t="str">
        <f>TRIM('query (10)'!K214)</f>
        <v>SB6</v>
      </c>
      <c r="G214" s="38" t="str">
        <f>IF('query (10)'!J214="","",'query (10)'!J214)</f>
        <v>Motor</v>
      </c>
      <c r="H214" s="38" t="str">
        <f>TRIM(UPPER('query (10)'!J214))</f>
        <v>MOTOR</v>
      </c>
      <c r="I214" s="38" t="str">
        <f>IF('query (10)'!F214="","",'query (10)'!F214)</f>
        <v>Condition-based Maintenance</v>
      </c>
      <c r="J214" s="38" t="str">
        <f>IF('query (10)'!F214="","",IFERROR(INDEX(Cleaning_Rules!$B$14:$B$17,MATCH(TRIM('query (10)'!F214),Cleaning_Rules!$A$14:$A$17,0)),"UNKNOWN"))</f>
        <v>CBM</v>
      </c>
      <c r="K214" s="38" t="str">
        <f>IF('query (10)'!G214="","",'query (10)'!G214)</f>
        <v>เสร็จสิ้น</v>
      </c>
      <c r="L214" s="38" t="str">
        <f>IF('query (10)'!G214="","MISSING",IFERROR(INDEX(Cleaning_Rules!$B$5:$B$10,MATCH(TRIM('query (10)'!G214),Cleaning_Rules!$A$5:$A$10,0)),"UNKNOWN"))</f>
        <v>COMPLETED</v>
      </c>
      <c r="M214" s="38" t="str">
        <f>IF('query (10)'!I214="","",'query (10)'!I214)</f>
        <v>Electrical</v>
      </c>
      <c r="N214" s="38" t="str">
        <f>IF('query (10)'!O214="","",'query (10)'!O214)</f>
        <v>Inspection</v>
      </c>
      <c r="O214" s="38" t="str">
        <f>IF('query (10)'!P214="","",'query (10)'!P214)</f>
        <v>Important</v>
      </c>
      <c r="P214" s="38" t="str">
        <f>IF('query (10)'!N214="","",'query (10)'!N214)</f>
        <v>- Check condition of Spindle/ Oscillation
- Check insulation of Spindle/ Oscillation</v>
      </c>
      <c r="Q214" s="38" t="str">
        <f>TRIM('query (10)'!N214)</f>
        <v>- Check condition of Spindle/ Oscillation
- Check insulation of Spindle/ Oscillation</v>
      </c>
      <c r="R214" s="38" t="str">
        <f>TRIM(UPPER('query (10)'!R214))</f>
        <v/>
      </c>
      <c r="S214" s="38" t="str">
        <f>TRIM(UPPER('query (10)'!S214))</f>
        <v/>
      </c>
      <c r="T214" s="38" t="str">
        <f>IF('query (10)'!Q214="","",TRIM(UPPER('query (10)'!Q214)))</f>
        <v/>
      </c>
      <c r="U214" s="38" t="str">
        <f>IF('query (10)'!T214="","",'query (10)'!T214)</f>
        <v>1</v>
      </c>
      <c r="V214" s="39">
        <f>IF('query (10)'!T214="","",IFERROR(VALUE('query (10)'!T214),""))</f>
        <v>1</v>
      </c>
      <c r="W214" s="40">
        <f>IF('query (10)'!U214="","",'query (10)'!U214)</f>
        <v>0</v>
      </c>
      <c r="X214" s="39">
        <f>IF('query (10)'!V214="","",'query (10)'!V214)</f>
        <v>360</v>
      </c>
      <c r="Y214" s="41">
        <f>IF('query (10)'!W214="","",'query (10)'!W214)</f>
        <v>45981</v>
      </c>
      <c r="Z214" s="41" t="str">
        <f>IF('query (10)'!X214="","",'query (10)'!X214)</f>
        <v/>
      </c>
      <c r="AA214" s="41">
        <f>IF('query (10)'!Y214="","",'query (10)'!Y214)</f>
        <v>45643</v>
      </c>
      <c r="AB214" s="41">
        <f>IF('query (10)'!Z214="","",'query (10)'!Z214)</f>
        <v>46377</v>
      </c>
      <c r="AC214" s="38" t="str">
        <f>IF(OR('query (10)'!AA214="",COUNTIF(Cleaning_Rules!$A$21:$A$26,TRIM('query (10)'!AA214))&gt;0),"",TRIM('query (10)'!AA214))</f>
        <v/>
      </c>
      <c r="AD214" s="38" t="str">
        <f>IF('query (10)'!AB214="","",TRIM(IFERROR(_xlfn.TEXTBEFORE('query (10)'!AB214,"("),'query (10)'!AB214)))</f>
        <v/>
      </c>
      <c r="AE214" s="38" t="str">
        <f>IFERROR(LOWER(TRIM(_xlfn.TEXTBEFORE(_xlfn.TEXTAFTER('query (10)'!AB214,"("),")"))),"")</f>
        <v/>
      </c>
      <c r="AF214" s="38" t="str">
        <f>IF('query (10)'!AD214="","",TRIM('query (10)'!AD214))</f>
        <v>พงษ์พิทักษ์ ศรไชย</v>
      </c>
      <c r="AG214" s="38" t="str">
        <f>IF('query (10)'!AE214="","",TRIM('query (10)'!AE214))</f>
        <v>พงษ์พิทักษ์ ศรไชย</v>
      </c>
      <c r="AH214" s="38" t="str">
        <f>IF('query (10)'!AF214="","",IFERROR(VALUE('query (10)'!AF214),""))</f>
        <v/>
      </c>
      <c r="AI214" s="38" t="str">
        <f>IF('query (10)'!AG214="","",TRIM('query (10)'!AG214))</f>
        <v/>
      </c>
      <c r="AJ214" s="38" t="str">
        <f>IF('query (10)'!AH214="","",IFERROR(VALUE('query (10)'!AH214),""))</f>
        <v/>
      </c>
      <c r="AK214" s="38" t="str">
        <f>IF('query (10)'!AI214="","",TRIM('query (10)'!AI214))</f>
        <v/>
      </c>
      <c r="AL214" s="42">
        <f t="shared" si="15"/>
        <v>2025</v>
      </c>
      <c r="AM214" s="42" t="str">
        <f t="shared" si="16"/>
        <v>2025-11</v>
      </c>
      <c r="AN214" s="42" t="str">
        <f t="shared" ca="1" si="17"/>
        <v/>
      </c>
      <c r="AO214" s="42" t="str">
        <f t="shared" si="18"/>
        <v>GR-785 | OUTER RING RACEWAY SUPER FINISH M/C | SB6 | MOTOR | Condition-based Maintenance | Electrical | Inspection | Important | - Check condition of Spindle/ Oscillation
- Check insulation of Spindle/ Oscillation | พงษ์พิทักษ์ ศรไชย</v>
      </c>
      <c r="AP214" s="42" t="str">
        <f>_xlfn.TEXTJOIN("; ",TRUE,IF(COUNTA('query (10)'!A214:AK214)&lt;=6,"NEAR_EMPTY_ROW",""),IF($K214="","MISSING_STATUS",""),IF(AND($K214="เสร็จสิ้น",$Z214=""),"DONE_NO_ACTUAL_DATE",""),IF(AND($I214="Condition-based Maintenance",$AH214=""),"CBM_NO_MEASUREMENT",""),IF(OR($X214="",$X214=0),"INVALID_PERIOD",""),IF(AND($AA214&lt;&gt;"",$AB214&lt;&gt;"",$AB214&lt;$AA214),"DATE_SEQUENCE_ERROR",""),IF(AND($AB214&lt;&gt;"",$AB214&gt;DATE(2030,12,31)),"DATE_OUTLIER",""),IF($C214="","MISSING_QRCODE",""),IF($J214="UNKNOWN","UNKNOWN_PM_TYPE",""),IF($L214="UNKNOWN","UNKNOWN_STATUS",""))</f>
        <v>DONE_NO_ACTUAL_DATE; CBM_NO_MEASUREMENT</v>
      </c>
      <c r="AQ214" s="42" t="str">
        <f t="shared" si="19"/>
        <v>NO</v>
      </c>
    </row>
    <row r="215" spans="1:43" x14ac:dyDescent="0.3">
      <c r="A215" s="38">
        <f>IF('query (10)'!A215="","",'query (10)'!A215)</f>
        <v>277</v>
      </c>
      <c r="B215" s="38" t="str">
        <f>IF('query (10)'!B215="","",'query (10)'!B215)</f>
        <v/>
      </c>
      <c r="C215" s="38" t="str">
        <f>TRIM(UPPER('query (10)'!M215))</f>
        <v>GR-777</v>
      </c>
      <c r="D215" s="38" t="str">
        <f>TRIM(UPPER(IFERROR(_xlfn.TEXTBEFORE('query (10)'!L215,"("),'query (10)'!L215)))</f>
        <v>INNER RING RACEWAY GRINDING M/C</v>
      </c>
      <c r="E215" s="38" t="str">
        <f>IFERROR(TRIM(UPPER(_xlfn.TEXTBEFORE(_xlfn.TEXTAFTER('query (10)'!L215,"("),")"))),"")</f>
        <v/>
      </c>
      <c r="F215" s="38" t="str">
        <f>TRIM('query (10)'!K215)</f>
        <v>SB6</v>
      </c>
      <c r="G215" s="38" t="str">
        <f>IF('query (10)'!J215="","",'query (10)'!J215)</f>
        <v>Motor</v>
      </c>
      <c r="H215" s="38" t="str">
        <f>TRIM(UPPER('query (10)'!J215))</f>
        <v>MOTOR</v>
      </c>
      <c r="I215" s="38" t="str">
        <f>IF('query (10)'!F215="","",'query (10)'!F215)</f>
        <v>Condition-based Maintenance</v>
      </c>
      <c r="J215" s="38" t="str">
        <f>IF('query (10)'!F215="","",IFERROR(INDEX(Cleaning_Rules!$B$14:$B$17,MATCH(TRIM('query (10)'!F215),Cleaning_Rules!$A$14:$A$17,0)),"UNKNOWN"))</f>
        <v>CBM</v>
      </c>
      <c r="K215" s="38" t="str">
        <f>IF('query (10)'!G215="","",'query (10)'!G215)</f>
        <v>เสร็จสิ้น</v>
      </c>
      <c r="L215" s="38" t="str">
        <f>IF('query (10)'!G215="","MISSING",IFERROR(INDEX(Cleaning_Rules!$B$5:$B$10,MATCH(TRIM('query (10)'!G215),Cleaning_Rules!$A$5:$A$10,0)),"UNKNOWN"))</f>
        <v>COMPLETED</v>
      </c>
      <c r="M215" s="38" t="str">
        <f>IF('query (10)'!I215="","",'query (10)'!I215)</f>
        <v>Electrical</v>
      </c>
      <c r="N215" s="38" t="str">
        <f>IF('query (10)'!O215="","",'query (10)'!O215)</f>
        <v>Inspection</v>
      </c>
      <c r="O215" s="38" t="str">
        <f>IF('query (10)'!P215="","",'query (10)'!P215)</f>
        <v>Important</v>
      </c>
      <c r="P215" s="38" t="str">
        <f>IF('query (10)'!N215="","",'query (10)'!N215)</f>
        <v>- Check condition of work head/ Dresser/ Wheel head motor
- Check insulation of work head/ Dresser/ Wheel head motor</v>
      </c>
      <c r="Q215" s="38" t="str">
        <f>TRIM('query (10)'!N215)</f>
        <v>- Check condition of work head/ Dresser/ Wheel head motor
- Check insulation of work head/ Dresser/ Wheel head motor</v>
      </c>
      <c r="R215" s="38" t="str">
        <f>TRIM(UPPER('query (10)'!R215))</f>
        <v/>
      </c>
      <c r="S215" s="38" t="str">
        <f>TRIM(UPPER('query (10)'!S215))</f>
        <v/>
      </c>
      <c r="T215" s="38" t="str">
        <f>IF('query (10)'!Q215="","",TRIM(UPPER('query (10)'!Q215)))</f>
        <v/>
      </c>
      <c r="U215" s="38" t="str">
        <f>IF('query (10)'!T215="","",'query (10)'!T215)</f>
        <v>1</v>
      </c>
      <c r="V215" s="39">
        <f>IF('query (10)'!T215="","",IFERROR(VALUE('query (10)'!T215),""))</f>
        <v>1</v>
      </c>
      <c r="W215" s="40">
        <f>IF('query (10)'!U215="","",'query (10)'!U215)</f>
        <v>0</v>
      </c>
      <c r="X215" s="39">
        <f>IF('query (10)'!V215="","",'query (10)'!V215)</f>
        <v>360</v>
      </c>
      <c r="Y215" s="41">
        <f>IF('query (10)'!W215="","",'query (10)'!W215)</f>
        <v>45981</v>
      </c>
      <c r="Z215" s="41" t="str">
        <f>IF('query (10)'!X215="","",'query (10)'!X215)</f>
        <v/>
      </c>
      <c r="AA215" s="41">
        <f>IF('query (10)'!Y215="","",'query (10)'!Y215)</f>
        <v>45643</v>
      </c>
      <c r="AB215" s="41">
        <f>IF('query (10)'!Z215="","",'query (10)'!Z215)</f>
        <v>46377</v>
      </c>
      <c r="AC215" s="38" t="str">
        <f>IF(OR('query (10)'!AA215="",COUNTIF(Cleaning_Rules!$A$21:$A$26,TRIM('query (10)'!AA215))&gt;0),"",TRIM('query (10)'!AA215))</f>
        <v/>
      </c>
      <c r="AD215" s="38" t="str">
        <f>IF('query (10)'!AB215="","",TRIM(IFERROR(_xlfn.TEXTBEFORE('query (10)'!AB215,"("),'query (10)'!AB215)))</f>
        <v/>
      </c>
      <c r="AE215" s="38" t="str">
        <f>IFERROR(LOWER(TRIM(_xlfn.TEXTBEFORE(_xlfn.TEXTAFTER('query (10)'!AB215,"("),")"))),"")</f>
        <v/>
      </c>
      <c r="AF215" s="38" t="str">
        <f>IF('query (10)'!AD215="","",TRIM('query (10)'!AD215))</f>
        <v>พงษ์พิทักษ์ ศรไชย</v>
      </c>
      <c r="AG215" s="38" t="str">
        <f>IF('query (10)'!AE215="","",TRIM('query (10)'!AE215))</f>
        <v>พงษ์พิทักษ์ ศรไชย</v>
      </c>
      <c r="AH215" s="38" t="str">
        <f>IF('query (10)'!AF215="","",IFERROR(VALUE('query (10)'!AF215),""))</f>
        <v/>
      </c>
      <c r="AI215" s="38" t="str">
        <f>IF('query (10)'!AG215="","",TRIM('query (10)'!AG215))</f>
        <v/>
      </c>
      <c r="AJ215" s="38" t="str">
        <f>IF('query (10)'!AH215="","",IFERROR(VALUE('query (10)'!AH215),""))</f>
        <v/>
      </c>
      <c r="AK215" s="38" t="str">
        <f>IF('query (10)'!AI215="","",TRIM('query (10)'!AI215))</f>
        <v/>
      </c>
      <c r="AL215" s="42">
        <f t="shared" si="15"/>
        <v>2025</v>
      </c>
      <c r="AM215" s="42" t="str">
        <f t="shared" si="16"/>
        <v>2025-11</v>
      </c>
      <c r="AN215" s="42" t="str">
        <f t="shared" ca="1" si="17"/>
        <v/>
      </c>
      <c r="AO215" s="42" t="str">
        <f t="shared" si="18"/>
        <v>GR-777 | INNER RING RACEWAY GRINDING M/C | SB6 | MOTOR | Condition-based Maintenance | Electrical | Inspection | Important | - Check condition of work head/ Dresser/ Wheel head motor
- Check insulation of work head/ Dresser/ Wheel head motor | พงษ์พิทักษ์ ศรไชย</v>
      </c>
      <c r="AP215" s="42" t="str">
        <f>_xlfn.TEXTJOIN("; ",TRUE,IF(COUNTA('query (10)'!A215:AK215)&lt;=6,"NEAR_EMPTY_ROW",""),IF($K215="","MISSING_STATUS",""),IF(AND($K215="เสร็จสิ้น",$Z215=""),"DONE_NO_ACTUAL_DATE",""),IF(AND($I215="Condition-based Maintenance",$AH215=""),"CBM_NO_MEASUREMENT",""),IF(OR($X215="",$X215=0),"INVALID_PERIOD",""),IF(AND($AA215&lt;&gt;"",$AB215&lt;&gt;"",$AB215&lt;$AA215),"DATE_SEQUENCE_ERROR",""),IF(AND($AB215&lt;&gt;"",$AB215&gt;DATE(2030,12,31)),"DATE_OUTLIER",""),IF($C215="","MISSING_QRCODE",""),IF($J215="UNKNOWN","UNKNOWN_PM_TYPE",""),IF($L215="UNKNOWN","UNKNOWN_STATUS",""))</f>
        <v>DONE_NO_ACTUAL_DATE; CBM_NO_MEASUREMENT</v>
      </c>
      <c r="AQ215" s="42" t="str">
        <f t="shared" si="19"/>
        <v>NO</v>
      </c>
    </row>
    <row r="216" spans="1:43" x14ac:dyDescent="0.3">
      <c r="A216" s="38">
        <f>IF('query (10)'!A216="","",'query (10)'!A216)</f>
        <v>278</v>
      </c>
      <c r="B216" s="38" t="str">
        <f>IF('query (10)'!B216="","",'query (10)'!B216)</f>
        <v/>
      </c>
      <c r="C216" s="38" t="str">
        <f>TRIM(UPPER('query (10)'!M216))</f>
        <v>GR-778</v>
      </c>
      <c r="D216" s="38" t="str">
        <f>TRIM(UPPER(IFERROR(_xlfn.TEXTBEFORE('query (10)'!L216,"("),'query (10)'!L216)))</f>
        <v>INNER RING BORE GRINDING M/C</v>
      </c>
      <c r="E216" s="38" t="str">
        <f>IFERROR(TRIM(UPPER(_xlfn.TEXTBEFORE(_xlfn.TEXTAFTER('query (10)'!L216,"("),")"))),"")</f>
        <v/>
      </c>
      <c r="F216" s="38" t="str">
        <f>TRIM('query (10)'!K216)</f>
        <v>SB6</v>
      </c>
      <c r="G216" s="38" t="str">
        <f>IF('query (10)'!J216="","",'query (10)'!J216)</f>
        <v>Motor</v>
      </c>
      <c r="H216" s="38" t="str">
        <f>TRIM(UPPER('query (10)'!J216))</f>
        <v>MOTOR</v>
      </c>
      <c r="I216" s="38" t="str">
        <f>IF('query (10)'!F216="","",'query (10)'!F216)</f>
        <v>Condition-based Maintenance</v>
      </c>
      <c r="J216" s="38" t="str">
        <f>IF('query (10)'!F216="","",IFERROR(INDEX(Cleaning_Rules!$B$14:$B$17,MATCH(TRIM('query (10)'!F216),Cleaning_Rules!$A$14:$A$17,0)),"UNKNOWN"))</f>
        <v>CBM</v>
      </c>
      <c r="K216" s="38" t="str">
        <f>IF('query (10)'!G216="","",'query (10)'!G216)</f>
        <v>เสร็จสิ้น</v>
      </c>
      <c r="L216" s="38" t="str">
        <f>IF('query (10)'!G216="","MISSING",IFERROR(INDEX(Cleaning_Rules!$B$5:$B$10,MATCH(TRIM('query (10)'!G216),Cleaning_Rules!$A$5:$A$10,0)),"UNKNOWN"))</f>
        <v>COMPLETED</v>
      </c>
      <c r="M216" s="38" t="str">
        <f>IF('query (10)'!I216="","",'query (10)'!I216)</f>
        <v>Electrical</v>
      </c>
      <c r="N216" s="38" t="str">
        <f>IF('query (10)'!O216="","",'query (10)'!O216)</f>
        <v>Inspection</v>
      </c>
      <c r="O216" s="38" t="str">
        <f>IF('query (10)'!P216="","",'query (10)'!P216)</f>
        <v>Important</v>
      </c>
      <c r="P216" s="38" t="str">
        <f>IF('query (10)'!N216="","",'query (10)'!N216)</f>
        <v>- Check condition of work head/ Dresser/ Wheel head motor
- Check insulation of work head/ Dresser/ Wheel head motor</v>
      </c>
      <c r="Q216" s="38" t="str">
        <f>TRIM('query (10)'!N216)</f>
        <v>- Check condition of work head/ Dresser/ Wheel head motor
- Check insulation of work head/ Dresser/ Wheel head motor</v>
      </c>
      <c r="R216" s="38" t="str">
        <f>TRIM(UPPER('query (10)'!R216))</f>
        <v/>
      </c>
      <c r="S216" s="38" t="str">
        <f>TRIM(UPPER('query (10)'!S216))</f>
        <v/>
      </c>
      <c r="T216" s="38" t="str">
        <f>IF('query (10)'!Q216="","",TRIM(UPPER('query (10)'!Q216)))</f>
        <v/>
      </c>
      <c r="U216" s="38" t="str">
        <f>IF('query (10)'!T216="","",'query (10)'!T216)</f>
        <v>1</v>
      </c>
      <c r="V216" s="39">
        <f>IF('query (10)'!T216="","",IFERROR(VALUE('query (10)'!T216),""))</f>
        <v>1</v>
      </c>
      <c r="W216" s="40">
        <f>IF('query (10)'!U216="","",'query (10)'!U216)</f>
        <v>0</v>
      </c>
      <c r="X216" s="39">
        <f>IF('query (10)'!V216="","",'query (10)'!V216)</f>
        <v>360</v>
      </c>
      <c r="Y216" s="41">
        <f>IF('query (10)'!W216="","",'query (10)'!W216)</f>
        <v>45981</v>
      </c>
      <c r="Z216" s="41" t="str">
        <f>IF('query (10)'!X216="","",'query (10)'!X216)</f>
        <v/>
      </c>
      <c r="AA216" s="41">
        <f>IF('query (10)'!Y216="","",'query (10)'!Y216)</f>
        <v>45643</v>
      </c>
      <c r="AB216" s="41">
        <f>IF('query (10)'!Z216="","",'query (10)'!Z216)</f>
        <v>46377</v>
      </c>
      <c r="AC216" s="38" t="str">
        <f>IF(OR('query (10)'!AA216="",COUNTIF(Cleaning_Rules!$A$21:$A$26,TRIM('query (10)'!AA216))&gt;0),"",TRIM('query (10)'!AA216))</f>
        <v/>
      </c>
      <c r="AD216" s="38" t="str">
        <f>IF('query (10)'!AB216="","",TRIM(IFERROR(_xlfn.TEXTBEFORE('query (10)'!AB216,"("),'query (10)'!AB216)))</f>
        <v/>
      </c>
      <c r="AE216" s="38" t="str">
        <f>IFERROR(LOWER(TRIM(_xlfn.TEXTBEFORE(_xlfn.TEXTAFTER('query (10)'!AB216,"("),")"))),"")</f>
        <v/>
      </c>
      <c r="AF216" s="38" t="str">
        <f>IF('query (10)'!AD216="","",TRIM('query (10)'!AD216))</f>
        <v>พงษ์พิทักษ์ ศรไชย</v>
      </c>
      <c r="AG216" s="38" t="str">
        <f>IF('query (10)'!AE216="","",TRIM('query (10)'!AE216))</f>
        <v>พงษ์พิทักษ์ ศรไชย</v>
      </c>
      <c r="AH216" s="38" t="str">
        <f>IF('query (10)'!AF216="","",IFERROR(VALUE('query (10)'!AF216),""))</f>
        <v/>
      </c>
      <c r="AI216" s="38" t="str">
        <f>IF('query (10)'!AG216="","",TRIM('query (10)'!AG216))</f>
        <v/>
      </c>
      <c r="AJ216" s="38" t="str">
        <f>IF('query (10)'!AH216="","",IFERROR(VALUE('query (10)'!AH216),""))</f>
        <v/>
      </c>
      <c r="AK216" s="38" t="str">
        <f>IF('query (10)'!AI216="","",TRIM('query (10)'!AI216))</f>
        <v/>
      </c>
      <c r="AL216" s="42">
        <f t="shared" si="15"/>
        <v>2025</v>
      </c>
      <c r="AM216" s="42" t="str">
        <f t="shared" si="16"/>
        <v>2025-11</v>
      </c>
      <c r="AN216" s="42" t="str">
        <f t="shared" ca="1" si="17"/>
        <v/>
      </c>
      <c r="AO216" s="42" t="str">
        <f t="shared" si="18"/>
        <v>GR-778 | INNER RING BORE GRINDING M/C | SB6 | MOTOR | Condition-based Maintenance | Electrical | Inspection | Important | - Check condition of work head/ Dresser/ Wheel head motor
- Check insulation of work head/ Dresser/ Wheel head motor | พงษ์พิทักษ์ ศรไชย</v>
      </c>
      <c r="AP216" s="42" t="str">
        <f>_xlfn.TEXTJOIN("; ",TRUE,IF(COUNTA('query (10)'!A216:AK216)&lt;=6,"NEAR_EMPTY_ROW",""),IF($K216="","MISSING_STATUS",""),IF(AND($K216="เสร็จสิ้น",$Z216=""),"DONE_NO_ACTUAL_DATE",""),IF(AND($I216="Condition-based Maintenance",$AH216=""),"CBM_NO_MEASUREMENT",""),IF(OR($X216="",$X216=0),"INVALID_PERIOD",""),IF(AND($AA216&lt;&gt;"",$AB216&lt;&gt;"",$AB216&lt;$AA216),"DATE_SEQUENCE_ERROR",""),IF(AND($AB216&lt;&gt;"",$AB216&gt;DATE(2030,12,31)),"DATE_OUTLIER",""),IF($C216="","MISSING_QRCODE",""),IF($J216="UNKNOWN","UNKNOWN_PM_TYPE",""),IF($L216="UNKNOWN","UNKNOWN_STATUS",""))</f>
        <v>DONE_NO_ACTUAL_DATE; CBM_NO_MEASUREMENT</v>
      </c>
      <c r="AQ216" s="42" t="str">
        <f t="shared" si="19"/>
        <v>NO</v>
      </c>
    </row>
    <row r="217" spans="1:43" x14ac:dyDescent="0.3">
      <c r="A217" s="38">
        <f>IF('query (10)'!A217="","",'query (10)'!A217)</f>
        <v>279</v>
      </c>
      <c r="B217" s="38" t="str">
        <f>IF('query (10)'!B217="","",'query (10)'!B217)</f>
        <v/>
      </c>
      <c r="C217" s="38" t="str">
        <f>TRIM(UPPER('query (10)'!M217))</f>
        <v>GR-780</v>
      </c>
      <c r="D217" s="38" t="str">
        <f>TRIM(UPPER(IFERROR(_xlfn.TEXTBEFORE('query (10)'!L217,"("),'query (10)'!L217)))</f>
        <v>INNER RING RACEWAY SUPER FINISH M/C</v>
      </c>
      <c r="E217" s="38" t="str">
        <f>IFERROR(TRIM(UPPER(_xlfn.TEXTBEFORE(_xlfn.TEXTAFTER('query (10)'!L217,"("),")"))),"")</f>
        <v/>
      </c>
      <c r="F217" s="38" t="str">
        <f>TRIM('query (10)'!K217)</f>
        <v>SB6</v>
      </c>
      <c r="G217" s="38" t="str">
        <f>IF('query (10)'!J217="","",'query (10)'!J217)</f>
        <v>Motor</v>
      </c>
      <c r="H217" s="38" t="str">
        <f>TRIM(UPPER('query (10)'!J217))</f>
        <v>MOTOR</v>
      </c>
      <c r="I217" s="38" t="str">
        <f>IF('query (10)'!F217="","",'query (10)'!F217)</f>
        <v>Condition-based Maintenance</v>
      </c>
      <c r="J217" s="38" t="str">
        <f>IF('query (10)'!F217="","",IFERROR(INDEX(Cleaning_Rules!$B$14:$B$17,MATCH(TRIM('query (10)'!F217),Cleaning_Rules!$A$14:$A$17,0)),"UNKNOWN"))</f>
        <v>CBM</v>
      </c>
      <c r="K217" s="38" t="str">
        <f>IF('query (10)'!G217="","",'query (10)'!G217)</f>
        <v>เสร็จสิ้น</v>
      </c>
      <c r="L217" s="38" t="str">
        <f>IF('query (10)'!G217="","MISSING",IFERROR(INDEX(Cleaning_Rules!$B$5:$B$10,MATCH(TRIM('query (10)'!G217),Cleaning_Rules!$A$5:$A$10,0)),"UNKNOWN"))</f>
        <v>COMPLETED</v>
      </c>
      <c r="M217" s="38" t="str">
        <f>IF('query (10)'!I217="","",'query (10)'!I217)</f>
        <v>Electrical</v>
      </c>
      <c r="N217" s="38" t="str">
        <f>IF('query (10)'!O217="","",'query (10)'!O217)</f>
        <v>Inspection</v>
      </c>
      <c r="O217" s="38" t="str">
        <f>IF('query (10)'!P217="","",'query (10)'!P217)</f>
        <v>Important</v>
      </c>
      <c r="P217" s="38" t="str">
        <f>IF('query (10)'!N217="","",'query (10)'!N217)</f>
        <v>- Check condition of Spindle/ Oscillation
- Check insulation of Spindle/ Oscillation</v>
      </c>
      <c r="Q217" s="38" t="str">
        <f>TRIM('query (10)'!N217)</f>
        <v>- Check condition of Spindle/ Oscillation
- Check insulation of Spindle/ Oscillation</v>
      </c>
      <c r="R217" s="38" t="str">
        <f>TRIM(UPPER('query (10)'!R217))</f>
        <v/>
      </c>
      <c r="S217" s="38" t="str">
        <f>TRIM(UPPER('query (10)'!S217))</f>
        <v/>
      </c>
      <c r="T217" s="38" t="str">
        <f>IF('query (10)'!Q217="","",TRIM(UPPER('query (10)'!Q217)))</f>
        <v/>
      </c>
      <c r="U217" s="38" t="str">
        <f>IF('query (10)'!T217="","",'query (10)'!T217)</f>
        <v>1</v>
      </c>
      <c r="V217" s="39">
        <f>IF('query (10)'!T217="","",IFERROR(VALUE('query (10)'!T217),""))</f>
        <v>1</v>
      </c>
      <c r="W217" s="40">
        <f>IF('query (10)'!U217="","",'query (10)'!U217)</f>
        <v>0</v>
      </c>
      <c r="X217" s="39">
        <f>IF('query (10)'!V217="","",'query (10)'!V217)</f>
        <v>360</v>
      </c>
      <c r="Y217" s="41">
        <f>IF('query (10)'!W217="","",'query (10)'!W217)</f>
        <v>45981</v>
      </c>
      <c r="Z217" s="41" t="str">
        <f>IF('query (10)'!X217="","",'query (10)'!X217)</f>
        <v/>
      </c>
      <c r="AA217" s="41">
        <f>IF('query (10)'!Y217="","",'query (10)'!Y217)</f>
        <v>45643</v>
      </c>
      <c r="AB217" s="41">
        <f>IF('query (10)'!Z217="","",'query (10)'!Z217)</f>
        <v>46377</v>
      </c>
      <c r="AC217" s="38" t="str">
        <f>IF(OR('query (10)'!AA217="",COUNTIF(Cleaning_Rules!$A$21:$A$26,TRIM('query (10)'!AA217))&gt;0),"",TRIM('query (10)'!AA217))</f>
        <v/>
      </c>
      <c r="AD217" s="38" t="str">
        <f>IF('query (10)'!AB217="","",TRIM(IFERROR(_xlfn.TEXTBEFORE('query (10)'!AB217,"("),'query (10)'!AB217)))</f>
        <v/>
      </c>
      <c r="AE217" s="38" t="str">
        <f>IFERROR(LOWER(TRIM(_xlfn.TEXTBEFORE(_xlfn.TEXTAFTER('query (10)'!AB217,"("),")"))),"")</f>
        <v/>
      </c>
      <c r="AF217" s="38" t="str">
        <f>IF('query (10)'!AD217="","",TRIM('query (10)'!AD217))</f>
        <v>พงษ์พิทักษ์ ศรไชย</v>
      </c>
      <c r="AG217" s="38" t="str">
        <f>IF('query (10)'!AE217="","",TRIM('query (10)'!AE217))</f>
        <v>พงษ์พิทักษ์ ศรไชย</v>
      </c>
      <c r="AH217" s="38" t="str">
        <f>IF('query (10)'!AF217="","",IFERROR(VALUE('query (10)'!AF217),""))</f>
        <v/>
      </c>
      <c r="AI217" s="38" t="str">
        <f>IF('query (10)'!AG217="","",TRIM('query (10)'!AG217))</f>
        <v/>
      </c>
      <c r="AJ217" s="38" t="str">
        <f>IF('query (10)'!AH217="","",IFERROR(VALUE('query (10)'!AH217),""))</f>
        <v/>
      </c>
      <c r="AK217" s="38" t="str">
        <f>IF('query (10)'!AI217="","",TRIM('query (10)'!AI217))</f>
        <v/>
      </c>
      <c r="AL217" s="42">
        <f t="shared" si="15"/>
        <v>2025</v>
      </c>
      <c r="AM217" s="42" t="str">
        <f t="shared" si="16"/>
        <v>2025-11</v>
      </c>
      <c r="AN217" s="42" t="str">
        <f t="shared" ca="1" si="17"/>
        <v/>
      </c>
      <c r="AO217" s="42" t="str">
        <f t="shared" si="18"/>
        <v>GR-780 | INNER RING RACEWAY SUPER FINISH M/C | SB6 | MOTOR | Condition-based Maintenance | Electrical | Inspection | Important | - Check condition of Spindle/ Oscillation
- Check insulation of Spindle/ Oscillation | พงษ์พิทักษ์ ศรไชย</v>
      </c>
      <c r="AP217" s="42" t="str">
        <f>_xlfn.TEXTJOIN("; ",TRUE,IF(COUNTA('query (10)'!A217:AK217)&lt;=6,"NEAR_EMPTY_ROW",""),IF($K217="","MISSING_STATUS",""),IF(AND($K217="เสร็จสิ้น",$Z217=""),"DONE_NO_ACTUAL_DATE",""),IF(AND($I217="Condition-based Maintenance",$AH217=""),"CBM_NO_MEASUREMENT",""),IF(OR($X217="",$X217=0),"INVALID_PERIOD",""),IF(AND($AA217&lt;&gt;"",$AB217&lt;&gt;"",$AB217&lt;$AA217),"DATE_SEQUENCE_ERROR",""),IF(AND($AB217&lt;&gt;"",$AB217&gt;DATE(2030,12,31)),"DATE_OUTLIER",""),IF($C217="","MISSING_QRCODE",""),IF($J217="UNKNOWN","UNKNOWN_PM_TYPE",""),IF($L217="UNKNOWN","UNKNOWN_STATUS",""))</f>
        <v>DONE_NO_ACTUAL_DATE; CBM_NO_MEASUREMENT</v>
      </c>
      <c r="AQ217" s="42" t="str">
        <f t="shared" si="19"/>
        <v>NO</v>
      </c>
    </row>
    <row r="218" spans="1:43" x14ac:dyDescent="0.3">
      <c r="A218" s="38">
        <f>IF('query (10)'!A218="","",'query (10)'!A218)</f>
        <v>280</v>
      </c>
      <c r="B218" s="38" t="str">
        <f>IF('query (10)'!B218="","",'query (10)'!B218)</f>
        <v/>
      </c>
      <c r="C218" s="38" t="str">
        <f>TRIM(UPPER('query (10)'!M218))</f>
        <v>WA-786</v>
      </c>
      <c r="D218" s="38" t="str">
        <f>TRIM(UPPER(IFERROR(_xlfn.TEXTBEFORE('query (10)'!L218,"("),'query (10)'!L218)))</f>
        <v>OUTER / INNER RING PART WASH EQUIPMENT M/C</v>
      </c>
      <c r="E218" s="38" t="str">
        <f>IFERROR(TRIM(UPPER(_xlfn.TEXTBEFORE(_xlfn.TEXTAFTER('query (10)'!L218,"("),")"))),"")</f>
        <v/>
      </c>
      <c r="F218" s="38" t="str">
        <f>TRIM('query (10)'!K218)</f>
        <v>SB6</v>
      </c>
      <c r="G218" s="38" t="str">
        <f>IF('query (10)'!J218="","",'query (10)'!J218)</f>
        <v>Motor</v>
      </c>
      <c r="H218" s="38" t="str">
        <f>TRIM(UPPER('query (10)'!J218))</f>
        <v>MOTOR</v>
      </c>
      <c r="I218" s="38" t="str">
        <f>IF('query (10)'!F218="","",'query (10)'!F218)</f>
        <v>Condition-based Maintenance</v>
      </c>
      <c r="J218" s="38" t="str">
        <f>IF('query (10)'!F218="","",IFERROR(INDEX(Cleaning_Rules!$B$14:$B$17,MATCH(TRIM('query (10)'!F218),Cleaning_Rules!$A$14:$A$17,0)),"UNKNOWN"))</f>
        <v>CBM</v>
      </c>
      <c r="K218" s="38" t="str">
        <f>IF('query (10)'!G218="","",'query (10)'!G218)</f>
        <v>เสร็จสิ้น</v>
      </c>
      <c r="L218" s="38" t="str">
        <f>IF('query (10)'!G218="","MISSING",IFERROR(INDEX(Cleaning_Rules!$B$5:$B$10,MATCH(TRIM('query (10)'!G218),Cleaning_Rules!$A$5:$A$10,0)),"UNKNOWN"))</f>
        <v>COMPLETED</v>
      </c>
      <c r="M218" s="38" t="str">
        <f>IF('query (10)'!I218="","",'query (10)'!I218)</f>
        <v>Electrical</v>
      </c>
      <c r="N218" s="38" t="str">
        <f>IF('query (10)'!O218="","",'query (10)'!O218)</f>
        <v>Inspection</v>
      </c>
      <c r="O218" s="38" t="str">
        <f>IF('query (10)'!P218="","",'query (10)'!P218)</f>
        <v>Important</v>
      </c>
      <c r="P218" s="38" t="str">
        <f>IF('query (10)'!N218="","",'query (10)'!N218)</f>
        <v>- Check condition of Washing Pump/Circulate Pump/ Heavy Smoker motor
- Check insulation of Washing Pump/Circulate Pump/ Heavy Smoker motor</v>
      </c>
      <c r="Q218" s="38" t="str">
        <f>TRIM('query (10)'!N218)</f>
        <v>- Check condition of Washing Pump/Circulate Pump/ Heavy Smoker motor
- Check insulation of Washing Pump/Circulate Pump/ Heavy Smoker motor</v>
      </c>
      <c r="R218" s="38" t="str">
        <f>TRIM(UPPER('query (10)'!R218))</f>
        <v/>
      </c>
      <c r="S218" s="38" t="str">
        <f>TRIM(UPPER('query (10)'!S218))</f>
        <v/>
      </c>
      <c r="T218" s="38" t="str">
        <f>IF('query (10)'!Q218="","",TRIM(UPPER('query (10)'!Q218)))</f>
        <v/>
      </c>
      <c r="U218" s="38" t="str">
        <f>IF('query (10)'!T218="","",'query (10)'!T218)</f>
        <v>1</v>
      </c>
      <c r="V218" s="39">
        <f>IF('query (10)'!T218="","",IFERROR(VALUE('query (10)'!T218),""))</f>
        <v>1</v>
      </c>
      <c r="W218" s="40">
        <f>IF('query (10)'!U218="","",'query (10)'!U218)</f>
        <v>0</v>
      </c>
      <c r="X218" s="39">
        <f>IF('query (10)'!V218="","",'query (10)'!V218)</f>
        <v>360</v>
      </c>
      <c r="Y218" s="41">
        <f>IF('query (10)'!W218="","",'query (10)'!W218)</f>
        <v>45981</v>
      </c>
      <c r="Z218" s="41" t="str">
        <f>IF('query (10)'!X218="","",'query (10)'!X218)</f>
        <v/>
      </c>
      <c r="AA218" s="41">
        <f>IF('query (10)'!Y218="","",'query (10)'!Y218)</f>
        <v>45643</v>
      </c>
      <c r="AB218" s="41">
        <f>IF('query (10)'!Z218="","",'query (10)'!Z218)</f>
        <v>46377</v>
      </c>
      <c r="AC218" s="38" t="str">
        <f>IF(OR('query (10)'!AA218="",COUNTIF(Cleaning_Rules!$A$21:$A$26,TRIM('query (10)'!AA218))&gt;0),"",TRIM('query (10)'!AA218))</f>
        <v/>
      </c>
      <c r="AD218" s="38" t="str">
        <f>IF('query (10)'!AB218="","",TRIM(IFERROR(_xlfn.TEXTBEFORE('query (10)'!AB218,"("),'query (10)'!AB218)))</f>
        <v/>
      </c>
      <c r="AE218" s="38" t="str">
        <f>IFERROR(LOWER(TRIM(_xlfn.TEXTBEFORE(_xlfn.TEXTAFTER('query (10)'!AB218,"("),")"))),"")</f>
        <v/>
      </c>
      <c r="AF218" s="38" t="str">
        <f>IF('query (10)'!AD218="","",TRIM('query (10)'!AD218))</f>
        <v>พงษ์พิทักษ์ ศรไชย</v>
      </c>
      <c r="AG218" s="38" t="str">
        <f>IF('query (10)'!AE218="","",TRIM('query (10)'!AE218))</f>
        <v>พงษ์พิทักษ์ ศรไชย</v>
      </c>
      <c r="AH218" s="38" t="str">
        <f>IF('query (10)'!AF218="","",IFERROR(VALUE('query (10)'!AF218),""))</f>
        <v/>
      </c>
      <c r="AI218" s="38" t="str">
        <f>IF('query (10)'!AG218="","",TRIM('query (10)'!AG218))</f>
        <v/>
      </c>
      <c r="AJ218" s="38" t="str">
        <f>IF('query (10)'!AH218="","",IFERROR(VALUE('query (10)'!AH218),""))</f>
        <v/>
      </c>
      <c r="AK218" s="38" t="str">
        <f>IF('query (10)'!AI218="","",TRIM('query (10)'!AI218))</f>
        <v/>
      </c>
      <c r="AL218" s="42">
        <f t="shared" si="15"/>
        <v>2025</v>
      </c>
      <c r="AM218" s="42" t="str">
        <f t="shared" si="16"/>
        <v>2025-11</v>
      </c>
      <c r="AN218" s="42" t="str">
        <f t="shared" ca="1" si="17"/>
        <v/>
      </c>
      <c r="AO218" s="42" t="str">
        <f t="shared" si="18"/>
        <v>WA-786 | OUTER / INNER RING PART WASH EQUIPMENT M/C | SB6 | MOTOR | Condition-based Maintenance | Electrical | Inspection | Important | - Check condition of Washing Pump/Circulate Pump/ Heavy Smoker motor
- Check insulation of Washing Pump/Circulate Pump/ Heavy Smoker motor | พงษ์พิทักษ์ ศรไชย</v>
      </c>
      <c r="AP218" s="42" t="str">
        <f>_xlfn.TEXTJOIN("; ",TRUE,IF(COUNTA('query (10)'!A218:AK218)&lt;=6,"NEAR_EMPTY_ROW",""),IF($K218="","MISSING_STATUS",""),IF(AND($K218="เสร็จสิ้น",$Z218=""),"DONE_NO_ACTUAL_DATE",""),IF(AND($I218="Condition-based Maintenance",$AH218=""),"CBM_NO_MEASUREMENT",""),IF(OR($X218="",$X218=0),"INVALID_PERIOD",""),IF(AND($AA218&lt;&gt;"",$AB218&lt;&gt;"",$AB218&lt;$AA218),"DATE_SEQUENCE_ERROR",""),IF(AND($AB218&lt;&gt;"",$AB218&gt;DATE(2030,12,31)),"DATE_OUTLIER",""),IF($C218="","MISSING_QRCODE",""),IF($J218="UNKNOWN","UNKNOWN_PM_TYPE",""),IF($L218="UNKNOWN","UNKNOWN_STATUS",""))</f>
        <v>DONE_NO_ACTUAL_DATE; CBM_NO_MEASUREMENT</v>
      </c>
      <c r="AQ218" s="42" t="str">
        <f t="shared" si="19"/>
        <v>NO</v>
      </c>
    </row>
    <row r="219" spans="1:43" x14ac:dyDescent="0.3">
      <c r="A219" s="38">
        <f>IF('query (10)'!A219="","",'query (10)'!A219)</f>
        <v>281</v>
      </c>
      <c r="B219" s="38" t="str">
        <f>IF('query (10)'!B219="","",'query (10)'!B219)</f>
        <v/>
      </c>
      <c r="C219" s="38" t="str">
        <f>TRIM(UPPER('query (10)'!M219))</f>
        <v>WA-792</v>
      </c>
      <c r="D219" s="38" t="str">
        <f>TRIM(UPPER(IFERROR(_xlfn.TEXTBEFORE('query (10)'!L219,"("),'query (10)'!L219)))</f>
        <v>FINISH WASH EQUIPMENT M/C</v>
      </c>
      <c r="E219" s="38" t="str">
        <f>IFERROR(TRIM(UPPER(_xlfn.TEXTBEFORE(_xlfn.TEXTAFTER('query (10)'!L219,"("),")"))),"")</f>
        <v/>
      </c>
      <c r="F219" s="38" t="str">
        <f>TRIM('query (10)'!K219)</f>
        <v>SB6</v>
      </c>
      <c r="G219" s="38" t="str">
        <f>IF('query (10)'!J219="","",'query (10)'!J219)</f>
        <v>Motor</v>
      </c>
      <c r="H219" s="38" t="str">
        <f>TRIM(UPPER('query (10)'!J219))</f>
        <v>MOTOR</v>
      </c>
      <c r="I219" s="38" t="str">
        <f>IF('query (10)'!F219="","",'query (10)'!F219)</f>
        <v>Condition-based Maintenance</v>
      </c>
      <c r="J219" s="38" t="str">
        <f>IF('query (10)'!F219="","",IFERROR(INDEX(Cleaning_Rules!$B$14:$B$17,MATCH(TRIM('query (10)'!F219),Cleaning_Rules!$A$14:$A$17,0)),"UNKNOWN"))</f>
        <v>CBM</v>
      </c>
      <c r="K219" s="38" t="str">
        <f>IF('query (10)'!G219="","",'query (10)'!G219)</f>
        <v>เสร็จสิ้น</v>
      </c>
      <c r="L219" s="38" t="str">
        <f>IF('query (10)'!G219="","MISSING",IFERROR(INDEX(Cleaning_Rules!$B$5:$B$10,MATCH(TRIM('query (10)'!G219),Cleaning_Rules!$A$5:$A$10,0)),"UNKNOWN"))</f>
        <v>COMPLETED</v>
      </c>
      <c r="M219" s="38" t="str">
        <f>IF('query (10)'!I219="","",'query (10)'!I219)</f>
        <v>Electrical</v>
      </c>
      <c r="N219" s="38" t="str">
        <f>IF('query (10)'!O219="","",'query (10)'!O219)</f>
        <v>Inspection</v>
      </c>
      <c r="O219" s="38" t="str">
        <f>IF('query (10)'!P219="","",'query (10)'!P219)</f>
        <v>Important</v>
      </c>
      <c r="P219" s="38" t="str">
        <f>IF('query (10)'!N219="","",'query (10)'!N219)</f>
        <v>- Check condition of Washing Pump/ Blower motor
- Check insulation of Washing Pump/ Blower motor</v>
      </c>
      <c r="Q219" s="38" t="str">
        <f>TRIM('query (10)'!N219)</f>
        <v>- Check condition of Washing Pump/ Blower motor
- Check insulation of Washing Pump/ Blower motor</v>
      </c>
      <c r="R219" s="38" t="str">
        <f>TRIM(UPPER('query (10)'!R219))</f>
        <v/>
      </c>
      <c r="S219" s="38" t="str">
        <f>TRIM(UPPER('query (10)'!S219))</f>
        <v/>
      </c>
      <c r="T219" s="38" t="str">
        <f>IF('query (10)'!Q219="","",TRIM(UPPER('query (10)'!Q219)))</f>
        <v/>
      </c>
      <c r="U219" s="38" t="str">
        <f>IF('query (10)'!T219="","",'query (10)'!T219)</f>
        <v>1</v>
      </c>
      <c r="V219" s="39">
        <f>IF('query (10)'!T219="","",IFERROR(VALUE('query (10)'!T219),""))</f>
        <v>1</v>
      </c>
      <c r="W219" s="40">
        <f>IF('query (10)'!U219="","",'query (10)'!U219)</f>
        <v>0</v>
      </c>
      <c r="X219" s="39">
        <f>IF('query (10)'!V219="","",'query (10)'!V219)</f>
        <v>360</v>
      </c>
      <c r="Y219" s="41">
        <f>IF('query (10)'!W219="","",'query (10)'!W219)</f>
        <v>45981</v>
      </c>
      <c r="Z219" s="41" t="str">
        <f>IF('query (10)'!X219="","",'query (10)'!X219)</f>
        <v/>
      </c>
      <c r="AA219" s="41">
        <f>IF('query (10)'!Y219="","",'query (10)'!Y219)</f>
        <v>45643</v>
      </c>
      <c r="AB219" s="41">
        <f>IF('query (10)'!Z219="","",'query (10)'!Z219)</f>
        <v>46377</v>
      </c>
      <c r="AC219" s="38" t="str">
        <f>IF(OR('query (10)'!AA219="",COUNTIF(Cleaning_Rules!$A$21:$A$26,TRIM('query (10)'!AA219))&gt;0),"",TRIM('query (10)'!AA219))</f>
        <v/>
      </c>
      <c r="AD219" s="38" t="str">
        <f>IF('query (10)'!AB219="","",TRIM(IFERROR(_xlfn.TEXTBEFORE('query (10)'!AB219,"("),'query (10)'!AB219)))</f>
        <v/>
      </c>
      <c r="AE219" s="38" t="str">
        <f>IFERROR(LOWER(TRIM(_xlfn.TEXTBEFORE(_xlfn.TEXTAFTER('query (10)'!AB219,"("),")"))),"")</f>
        <v/>
      </c>
      <c r="AF219" s="38" t="str">
        <f>IF('query (10)'!AD219="","",TRIM('query (10)'!AD219))</f>
        <v>พงษ์พิทักษ์ ศรไชย</v>
      </c>
      <c r="AG219" s="38" t="str">
        <f>IF('query (10)'!AE219="","",TRIM('query (10)'!AE219))</f>
        <v>พงษ์พิทักษ์ ศรไชย</v>
      </c>
      <c r="AH219" s="38" t="str">
        <f>IF('query (10)'!AF219="","",IFERROR(VALUE('query (10)'!AF219),""))</f>
        <v/>
      </c>
      <c r="AI219" s="38" t="str">
        <f>IF('query (10)'!AG219="","",TRIM('query (10)'!AG219))</f>
        <v/>
      </c>
      <c r="AJ219" s="38" t="str">
        <f>IF('query (10)'!AH219="","",IFERROR(VALUE('query (10)'!AH219),""))</f>
        <v/>
      </c>
      <c r="AK219" s="38" t="str">
        <f>IF('query (10)'!AI219="","",TRIM('query (10)'!AI219))</f>
        <v/>
      </c>
      <c r="AL219" s="42">
        <f t="shared" si="15"/>
        <v>2025</v>
      </c>
      <c r="AM219" s="42" t="str">
        <f t="shared" si="16"/>
        <v>2025-11</v>
      </c>
      <c r="AN219" s="42" t="str">
        <f t="shared" ca="1" si="17"/>
        <v/>
      </c>
      <c r="AO219" s="42" t="str">
        <f t="shared" si="18"/>
        <v>WA-792 | FINISH WASH EQUIPMENT M/C | SB6 | MOTOR | Condition-based Maintenance | Electrical | Inspection | Important | - Check condition of Washing Pump/ Blower motor
- Check insulation of Washing Pump/ Blower motor | พงษ์พิทักษ์ ศรไชย</v>
      </c>
      <c r="AP219" s="42" t="str">
        <f>_xlfn.TEXTJOIN("; ",TRUE,IF(COUNTA('query (10)'!A219:AK219)&lt;=6,"NEAR_EMPTY_ROW",""),IF($K219="","MISSING_STATUS",""),IF(AND($K219="เสร็จสิ้น",$Z219=""),"DONE_NO_ACTUAL_DATE",""),IF(AND($I219="Condition-based Maintenance",$AH219=""),"CBM_NO_MEASUREMENT",""),IF(OR($X219="",$X219=0),"INVALID_PERIOD",""),IF(AND($AA219&lt;&gt;"",$AB219&lt;&gt;"",$AB219&lt;$AA219),"DATE_SEQUENCE_ERROR",""),IF(AND($AB219&lt;&gt;"",$AB219&gt;DATE(2030,12,31)),"DATE_OUTLIER",""),IF($C219="","MISSING_QRCODE",""),IF($J219="UNKNOWN","UNKNOWN_PM_TYPE",""),IF($L219="UNKNOWN","UNKNOWN_STATUS",""))</f>
        <v>DONE_NO_ACTUAL_DATE; CBM_NO_MEASUREMENT</v>
      </c>
      <c r="AQ219" s="42" t="str">
        <f t="shared" si="19"/>
        <v>NO</v>
      </c>
    </row>
    <row r="220" spans="1:43" x14ac:dyDescent="0.3">
      <c r="A220" s="38">
        <f>IF('query (10)'!A220="","",'query (10)'!A220)</f>
        <v>282</v>
      </c>
      <c r="B220" s="38" t="str">
        <f>IF('query (10)'!B220="","",'query (10)'!B220)</f>
        <v/>
      </c>
      <c r="C220" s="38" t="str">
        <f>TRIM(UPPER('query (10)'!M220))</f>
        <v>WA-790</v>
      </c>
      <c r="D220" s="38" t="str">
        <f>TRIM(UPPER(IFERROR(_xlfn.TEXTBEFORE('query (10)'!L220,"("),'query (10)'!L220)))</f>
        <v>AUTOMATIC VIBRATION TESTING M/C.</v>
      </c>
      <c r="E220" s="38" t="str">
        <f>IFERROR(TRIM(UPPER(_xlfn.TEXTBEFORE(_xlfn.TEXTAFTER('query (10)'!L220,"("),")"))),"")</f>
        <v/>
      </c>
      <c r="F220" s="38" t="str">
        <f>TRIM('query (10)'!K220)</f>
        <v>SB6</v>
      </c>
      <c r="G220" s="38" t="str">
        <f>IF('query (10)'!J220="","",'query (10)'!J220)</f>
        <v>Motor</v>
      </c>
      <c r="H220" s="38" t="str">
        <f>TRIM(UPPER('query (10)'!J220))</f>
        <v>MOTOR</v>
      </c>
      <c r="I220" s="38" t="str">
        <f>IF('query (10)'!F220="","",'query (10)'!F220)</f>
        <v>Condition-based Maintenance</v>
      </c>
      <c r="J220" s="38" t="str">
        <f>IF('query (10)'!F220="","",IFERROR(INDEX(Cleaning_Rules!$B$14:$B$17,MATCH(TRIM('query (10)'!F220),Cleaning_Rules!$A$14:$A$17,0)),"UNKNOWN"))</f>
        <v>CBM</v>
      </c>
      <c r="K220" s="38" t="str">
        <f>IF('query (10)'!G220="","",'query (10)'!G220)</f>
        <v>เสร็จสิ้น</v>
      </c>
      <c r="L220" s="38" t="str">
        <f>IF('query (10)'!G220="","MISSING",IFERROR(INDEX(Cleaning_Rules!$B$5:$B$10,MATCH(TRIM('query (10)'!G220),Cleaning_Rules!$A$5:$A$10,0)),"UNKNOWN"))</f>
        <v>COMPLETED</v>
      </c>
      <c r="M220" s="38" t="str">
        <f>IF('query (10)'!I220="","",'query (10)'!I220)</f>
        <v>Electrical</v>
      </c>
      <c r="N220" s="38" t="str">
        <f>IF('query (10)'!O220="","",'query (10)'!O220)</f>
        <v>Inspection</v>
      </c>
      <c r="O220" s="38" t="str">
        <f>IF('query (10)'!P220="","",'query (10)'!P220)</f>
        <v>Important</v>
      </c>
      <c r="P220" s="38" t="str">
        <f>IF('query (10)'!N220="","",'query (10)'!N220)</f>
        <v>- Check condition of Spindle motor
- Check insulation of Spindle motor</v>
      </c>
      <c r="Q220" s="38" t="str">
        <f>TRIM('query (10)'!N220)</f>
        <v>- Check condition of Spindle motor
- Check insulation of Spindle motor</v>
      </c>
      <c r="R220" s="38" t="str">
        <f>TRIM(UPPER('query (10)'!R220))</f>
        <v/>
      </c>
      <c r="S220" s="38" t="str">
        <f>TRIM(UPPER('query (10)'!S220))</f>
        <v/>
      </c>
      <c r="T220" s="38" t="str">
        <f>IF('query (10)'!Q220="","",TRIM(UPPER('query (10)'!Q220)))</f>
        <v/>
      </c>
      <c r="U220" s="38" t="str">
        <f>IF('query (10)'!T220="","",'query (10)'!T220)</f>
        <v>1</v>
      </c>
      <c r="V220" s="39">
        <f>IF('query (10)'!T220="","",IFERROR(VALUE('query (10)'!T220),""))</f>
        <v>1</v>
      </c>
      <c r="W220" s="40">
        <f>IF('query (10)'!U220="","",'query (10)'!U220)</f>
        <v>0</v>
      </c>
      <c r="X220" s="39">
        <f>IF('query (10)'!V220="","",'query (10)'!V220)</f>
        <v>360</v>
      </c>
      <c r="Y220" s="41">
        <f>IF('query (10)'!W220="","",'query (10)'!W220)</f>
        <v>45981</v>
      </c>
      <c r="Z220" s="41" t="str">
        <f>IF('query (10)'!X220="","",'query (10)'!X220)</f>
        <v/>
      </c>
      <c r="AA220" s="41">
        <f>IF('query (10)'!Y220="","",'query (10)'!Y220)</f>
        <v>45643</v>
      </c>
      <c r="AB220" s="41">
        <f>IF('query (10)'!Z220="","",'query (10)'!Z220)</f>
        <v>46377</v>
      </c>
      <c r="AC220" s="38" t="str">
        <f>IF(OR('query (10)'!AA220="",COUNTIF(Cleaning_Rules!$A$21:$A$26,TRIM('query (10)'!AA220))&gt;0),"",TRIM('query (10)'!AA220))</f>
        <v/>
      </c>
      <c r="AD220" s="38" t="str">
        <f>IF('query (10)'!AB220="","",TRIM(IFERROR(_xlfn.TEXTBEFORE('query (10)'!AB220,"("),'query (10)'!AB220)))</f>
        <v/>
      </c>
      <c r="AE220" s="38" t="str">
        <f>IFERROR(LOWER(TRIM(_xlfn.TEXTBEFORE(_xlfn.TEXTAFTER('query (10)'!AB220,"("),")"))),"")</f>
        <v/>
      </c>
      <c r="AF220" s="38" t="str">
        <f>IF('query (10)'!AD220="","",TRIM('query (10)'!AD220))</f>
        <v>พงษ์พิทักษ์ ศรไชย</v>
      </c>
      <c r="AG220" s="38" t="str">
        <f>IF('query (10)'!AE220="","",TRIM('query (10)'!AE220))</f>
        <v>พงษ์พิทักษ์ ศรไชย</v>
      </c>
      <c r="AH220" s="38" t="str">
        <f>IF('query (10)'!AF220="","",IFERROR(VALUE('query (10)'!AF220),""))</f>
        <v/>
      </c>
      <c r="AI220" s="38" t="str">
        <f>IF('query (10)'!AG220="","",TRIM('query (10)'!AG220))</f>
        <v/>
      </c>
      <c r="AJ220" s="38" t="str">
        <f>IF('query (10)'!AH220="","",IFERROR(VALUE('query (10)'!AH220),""))</f>
        <v/>
      </c>
      <c r="AK220" s="38" t="str">
        <f>IF('query (10)'!AI220="","",TRIM('query (10)'!AI220))</f>
        <v/>
      </c>
      <c r="AL220" s="42">
        <f t="shared" si="15"/>
        <v>2025</v>
      </c>
      <c r="AM220" s="42" t="str">
        <f t="shared" si="16"/>
        <v>2025-11</v>
      </c>
      <c r="AN220" s="42" t="str">
        <f t="shared" ca="1" si="17"/>
        <v/>
      </c>
      <c r="AO220" s="42" t="str">
        <f t="shared" si="18"/>
        <v>WA-790 | AUTOMATIC VIBRATION TESTING M/C. | SB6 | MOTOR | Condition-based Maintenance | Electrical | Inspection | Important | - Check condition of Spindle motor
- Check insulation of Spindle motor | พงษ์พิทักษ์ ศรไชย</v>
      </c>
      <c r="AP220" s="42" t="str">
        <f>_xlfn.TEXTJOIN("; ",TRUE,IF(COUNTA('query (10)'!A220:AK220)&lt;=6,"NEAR_EMPTY_ROW",""),IF($K220="","MISSING_STATUS",""),IF(AND($K220="เสร็จสิ้น",$Z220=""),"DONE_NO_ACTUAL_DATE",""),IF(AND($I220="Condition-based Maintenance",$AH220=""),"CBM_NO_MEASUREMENT",""),IF(OR($X220="",$X220=0),"INVALID_PERIOD",""),IF(AND($AA220&lt;&gt;"",$AB220&lt;&gt;"",$AB220&lt;$AA220),"DATE_SEQUENCE_ERROR",""),IF(AND($AB220&lt;&gt;"",$AB220&gt;DATE(2030,12,31)),"DATE_OUTLIER",""),IF($C220="","MISSING_QRCODE",""),IF($J220="UNKNOWN","UNKNOWN_PM_TYPE",""),IF($L220="UNKNOWN","UNKNOWN_STATUS",""))</f>
        <v>DONE_NO_ACTUAL_DATE; CBM_NO_MEASUREMENT</v>
      </c>
      <c r="AQ220" s="42" t="str">
        <f t="shared" si="19"/>
        <v>NO</v>
      </c>
    </row>
    <row r="221" spans="1:43" x14ac:dyDescent="0.3">
      <c r="A221" s="38">
        <f>IF('query (10)'!A221="","",'query (10)'!A221)</f>
        <v>283</v>
      </c>
      <c r="B221" s="38" t="str">
        <f>IF('query (10)'!B221="","",'query (10)'!B221)</f>
        <v/>
      </c>
      <c r="C221" s="38" t="str">
        <f>TRIM(UPPER('query (10)'!M221))</f>
        <v>CH-797</v>
      </c>
      <c r="D221" s="38" t="str">
        <f>TRIM(UPPER(IFERROR(_xlfn.TEXTBEFORE('query (10)'!L221,"("),'query (10)'!L221)))</f>
        <v>NOISE MANUAL INSPECTION M/C.</v>
      </c>
      <c r="E221" s="38" t="str">
        <f>IFERROR(TRIM(UPPER(_xlfn.TEXTBEFORE(_xlfn.TEXTAFTER('query (10)'!L221,"("),")"))),"")</f>
        <v/>
      </c>
      <c r="F221" s="38" t="str">
        <f>TRIM('query (10)'!K221)</f>
        <v>SB6</v>
      </c>
      <c r="G221" s="38" t="str">
        <f>IF('query (10)'!J221="","",'query (10)'!J221)</f>
        <v>Motor</v>
      </c>
      <c r="H221" s="38" t="str">
        <f>TRIM(UPPER('query (10)'!J221))</f>
        <v>MOTOR</v>
      </c>
      <c r="I221" s="38" t="str">
        <f>IF('query (10)'!F221="","",'query (10)'!F221)</f>
        <v>Condition-based Maintenance</v>
      </c>
      <c r="J221" s="38" t="str">
        <f>IF('query (10)'!F221="","",IFERROR(INDEX(Cleaning_Rules!$B$14:$B$17,MATCH(TRIM('query (10)'!F221),Cleaning_Rules!$A$14:$A$17,0)),"UNKNOWN"))</f>
        <v>CBM</v>
      </c>
      <c r="K221" s="38" t="str">
        <f>IF('query (10)'!G221="","",'query (10)'!G221)</f>
        <v>เสร็จสิ้น</v>
      </c>
      <c r="L221" s="38" t="str">
        <f>IF('query (10)'!G221="","MISSING",IFERROR(INDEX(Cleaning_Rules!$B$5:$B$10,MATCH(TRIM('query (10)'!G221),Cleaning_Rules!$A$5:$A$10,0)),"UNKNOWN"))</f>
        <v>COMPLETED</v>
      </c>
      <c r="M221" s="38" t="str">
        <f>IF('query (10)'!I221="","",'query (10)'!I221)</f>
        <v>Electrical</v>
      </c>
      <c r="N221" s="38" t="str">
        <f>IF('query (10)'!O221="","",'query (10)'!O221)</f>
        <v>Inspection</v>
      </c>
      <c r="O221" s="38" t="str">
        <f>IF('query (10)'!P221="","",'query (10)'!P221)</f>
        <v>Important</v>
      </c>
      <c r="P221" s="38" t="str">
        <f>IF('query (10)'!N221="","",'query (10)'!N221)</f>
        <v>- Check condition of Spindle motor
- Check insulation of Spindle motor</v>
      </c>
      <c r="Q221" s="38" t="str">
        <f>TRIM('query (10)'!N221)</f>
        <v>- Check condition of Spindle motor
- Check insulation of Spindle motor</v>
      </c>
      <c r="R221" s="38" t="str">
        <f>TRIM(UPPER('query (10)'!R221))</f>
        <v/>
      </c>
      <c r="S221" s="38" t="str">
        <f>TRIM(UPPER('query (10)'!S221))</f>
        <v/>
      </c>
      <c r="T221" s="38" t="str">
        <f>IF('query (10)'!Q221="","",TRIM(UPPER('query (10)'!Q221)))</f>
        <v/>
      </c>
      <c r="U221" s="38" t="str">
        <f>IF('query (10)'!T221="","",'query (10)'!T221)</f>
        <v>1</v>
      </c>
      <c r="V221" s="39">
        <f>IF('query (10)'!T221="","",IFERROR(VALUE('query (10)'!T221),""))</f>
        <v>1</v>
      </c>
      <c r="W221" s="40">
        <f>IF('query (10)'!U221="","",'query (10)'!U221)</f>
        <v>0</v>
      </c>
      <c r="X221" s="39">
        <f>IF('query (10)'!V221="","",'query (10)'!V221)</f>
        <v>360</v>
      </c>
      <c r="Y221" s="41">
        <f>IF('query (10)'!W221="","",'query (10)'!W221)</f>
        <v>45981</v>
      </c>
      <c r="Z221" s="41" t="str">
        <f>IF('query (10)'!X221="","",'query (10)'!X221)</f>
        <v/>
      </c>
      <c r="AA221" s="41">
        <f>IF('query (10)'!Y221="","",'query (10)'!Y221)</f>
        <v>45643</v>
      </c>
      <c r="AB221" s="41">
        <f>IF('query (10)'!Z221="","",'query (10)'!Z221)</f>
        <v>46377</v>
      </c>
      <c r="AC221" s="38" t="str">
        <f>IF(OR('query (10)'!AA221="",COUNTIF(Cleaning_Rules!$A$21:$A$26,TRIM('query (10)'!AA221))&gt;0),"",TRIM('query (10)'!AA221))</f>
        <v/>
      </c>
      <c r="AD221" s="38" t="str">
        <f>IF('query (10)'!AB221="","",TRIM(IFERROR(_xlfn.TEXTBEFORE('query (10)'!AB221,"("),'query (10)'!AB221)))</f>
        <v/>
      </c>
      <c r="AE221" s="38" t="str">
        <f>IFERROR(LOWER(TRIM(_xlfn.TEXTBEFORE(_xlfn.TEXTAFTER('query (10)'!AB221,"("),")"))),"")</f>
        <v/>
      </c>
      <c r="AF221" s="38" t="str">
        <f>IF('query (10)'!AD221="","",TRIM('query (10)'!AD221))</f>
        <v>พงษ์พิทักษ์ ศรไชย</v>
      </c>
      <c r="AG221" s="38" t="str">
        <f>IF('query (10)'!AE221="","",TRIM('query (10)'!AE221))</f>
        <v>พงษ์พิทักษ์ ศรไชย</v>
      </c>
      <c r="AH221" s="38" t="str">
        <f>IF('query (10)'!AF221="","",IFERROR(VALUE('query (10)'!AF221),""))</f>
        <v/>
      </c>
      <c r="AI221" s="38" t="str">
        <f>IF('query (10)'!AG221="","",TRIM('query (10)'!AG221))</f>
        <v/>
      </c>
      <c r="AJ221" s="38" t="str">
        <f>IF('query (10)'!AH221="","",IFERROR(VALUE('query (10)'!AH221),""))</f>
        <v/>
      </c>
      <c r="AK221" s="38" t="str">
        <f>IF('query (10)'!AI221="","",TRIM('query (10)'!AI221))</f>
        <v/>
      </c>
      <c r="AL221" s="42">
        <f t="shared" si="15"/>
        <v>2025</v>
      </c>
      <c r="AM221" s="42" t="str">
        <f t="shared" si="16"/>
        <v>2025-11</v>
      </c>
      <c r="AN221" s="42" t="str">
        <f t="shared" ca="1" si="17"/>
        <v/>
      </c>
      <c r="AO221" s="42" t="str">
        <f t="shared" si="18"/>
        <v>CH-797 | NOISE MANUAL INSPECTION M/C. | SB6 | MOTOR | Condition-based Maintenance | Electrical | Inspection | Important | - Check condition of Spindle motor
- Check insulation of Spindle motor | พงษ์พิทักษ์ ศรไชย</v>
      </c>
      <c r="AP221" s="42" t="str">
        <f>_xlfn.TEXTJOIN("; ",TRUE,IF(COUNTA('query (10)'!A221:AK221)&lt;=6,"NEAR_EMPTY_ROW",""),IF($K221="","MISSING_STATUS",""),IF(AND($K221="เสร็จสิ้น",$Z221=""),"DONE_NO_ACTUAL_DATE",""),IF(AND($I221="Condition-based Maintenance",$AH221=""),"CBM_NO_MEASUREMENT",""),IF(OR($X221="",$X221=0),"INVALID_PERIOD",""),IF(AND($AA221&lt;&gt;"",$AB221&lt;&gt;"",$AB221&lt;$AA221),"DATE_SEQUENCE_ERROR",""),IF(AND($AB221&lt;&gt;"",$AB221&gt;DATE(2030,12,31)),"DATE_OUTLIER",""),IF($C221="","MISSING_QRCODE",""),IF($J221="UNKNOWN","UNKNOWN_PM_TYPE",""),IF($L221="UNKNOWN","UNKNOWN_STATUS",""))</f>
        <v>DONE_NO_ACTUAL_DATE; CBM_NO_MEASUREMENT</v>
      </c>
      <c r="AQ221" s="42" t="str">
        <f t="shared" si="19"/>
        <v>NO</v>
      </c>
    </row>
    <row r="222" spans="1:43" x14ac:dyDescent="0.3">
      <c r="A222" s="38">
        <f>IF('query (10)'!A222="","",'query (10)'!A222)</f>
        <v>284</v>
      </c>
      <c r="B222" s="38" t="str">
        <f>IF('query (10)'!B222="","",'query (10)'!B222)</f>
        <v/>
      </c>
      <c r="C222" s="38" t="str">
        <f>TRIM(UPPER('query (10)'!M222))</f>
        <v>WA-790</v>
      </c>
      <c r="D222" s="38" t="str">
        <f>TRIM(UPPER(IFERROR(_xlfn.TEXTBEFORE('query (10)'!L222,"("),'query (10)'!L222)))</f>
        <v>ROUGH WASH EQUIPMENT M/C</v>
      </c>
      <c r="E222" s="38" t="str">
        <f>IFERROR(TRIM(UPPER(_xlfn.TEXTBEFORE(_xlfn.TEXTAFTER('query (10)'!L222,"("),")"))),"")</f>
        <v/>
      </c>
      <c r="F222" s="38" t="str">
        <f>TRIM('query (10)'!K222)</f>
        <v>SB6</v>
      </c>
      <c r="G222" s="38" t="str">
        <f>IF('query (10)'!J222="","",'query (10)'!J222)</f>
        <v>Motor</v>
      </c>
      <c r="H222" s="38" t="str">
        <f>TRIM(UPPER('query (10)'!J222))</f>
        <v>MOTOR</v>
      </c>
      <c r="I222" s="38" t="str">
        <f>IF('query (10)'!F222="","",'query (10)'!F222)</f>
        <v>Condition-based Maintenance</v>
      </c>
      <c r="J222" s="38" t="str">
        <f>IF('query (10)'!F222="","",IFERROR(INDEX(Cleaning_Rules!$B$14:$B$17,MATCH(TRIM('query (10)'!F222),Cleaning_Rules!$A$14:$A$17,0)),"UNKNOWN"))</f>
        <v>CBM</v>
      </c>
      <c r="K222" s="38" t="str">
        <f>IF('query (10)'!G222="","",'query (10)'!G222)</f>
        <v>เสร็จสิ้น</v>
      </c>
      <c r="L222" s="38" t="str">
        <f>IF('query (10)'!G222="","MISSING",IFERROR(INDEX(Cleaning_Rules!$B$5:$B$10,MATCH(TRIM('query (10)'!G222),Cleaning_Rules!$A$5:$A$10,0)),"UNKNOWN"))</f>
        <v>COMPLETED</v>
      </c>
      <c r="M222" s="38" t="str">
        <f>IF('query (10)'!I222="","",'query (10)'!I222)</f>
        <v>Electrical</v>
      </c>
      <c r="N222" s="38" t="str">
        <f>IF('query (10)'!O222="","",'query (10)'!O222)</f>
        <v>Inspection</v>
      </c>
      <c r="O222" s="38" t="str">
        <f>IF('query (10)'!P222="","",'query (10)'!P222)</f>
        <v>Important</v>
      </c>
      <c r="P222" s="38" t="str">
        <f>IF('query (10)'!N222="","",'query (10)'!N222)</f>
        <v>- Check condition of Washing Pump/ Blower motor
- Check insulation of Washing Pump/ Blower motor</v>
      </c>
      <c r="Q222" s="38" t="str">
        <f>TRIM('query (10)'!N222)</f>
        <v>- Check condition of Washing Pump/ Blower motor
- Check insulation of Washing Pump/ Blower motor</v>
      </c>
      <c r="R222" s="38" t="str">
        <f>TRIM(UPPER('query (10)'!R222))</f>
        <v/>
      </c>
      <c r="S222" s="38" t="str">
        <f>TRIM(UPPER('query (10)'!S222))</f>
        <v/>
      </c>
      <c r="T222" s="38" t="str">
        <f>IF('query (10)'!Q222="","",TRIM(UPPER('query (10)'!Q222)))</f>
        <v/>
      </c>
      <c r="U222" s="38" t="str">
        <f>IF('query (10)'!T222="","",'query (10)'!T222)</f>
        <v>1</v>
      </c>
      <c r="V222" s="39">
        <f>IF('query (10)'!T222="","",IFERROR(VALUE('query (10)'!T222),""))</f>
        <v>1</v>
      </c>
      <c r="W222" s="40">
        <f>IF('query (10)'!U222="","",'query (10)'!U222)</f>
        <v>0</v>
      </c>
      <c r="X222" s="39">
        <f>IF('query (10)'!V222="","",'query (10)'!V222)</f>
        <v>0</v>
      </c>
      <c r="Y222" s="41">
        <f>IF('query (10)'!W222="","",'query (10)'!W222)</f>
        <v>45981</v>
      </c>
      <c r="Z222" s="41" t="str">
        <f>IF('query (10)'!X222="","",'query (10)'!X222)</f>
        <v/>
      </c>
      <c r="AA222" s="41">
        <f>IF('query (10)'!Y222="","",'query (10)'!Y222)</f>
        <v>45643</v>
      </c>
      <c r="AB222" s="41">
        <f>IF('query (10)'!Z222="","",'query (10)'!Z222)</f>
        <v>45643</v>
      </c>
      <c r="AC222" s="38" t="str">
        <f>IF(OR('query (10)'!AA222="",COUNTIF(Cleaning_Rules!$A$21:$A$26,TRIM('query (10)'!AA222))&gt;0),"",TRIM('query (10)'!AA222))</f>
        <v/>
      </c>
      <c r="AD222" s="38" t="str">
        <f>IF('query (10)'!AB222="","",TRIM(IFERROR(_xlfn.TEXTBEFORE('query (10)'!AB222,"("),'query (10)'!AB222)))</f>
        <v/>
      </c>
      <c r="AE222" s="38" t="str">
        <f>IFERROR(LOWER(TRIM(_xlfn.TEXTBEFORE(_xlfn.TEXTAFTER('query (10)'!AB222,"("),")"))),"")</f>
        <v/>
      </c>
      <c r="AF222" s="38" t="str">
        <f>IF('query (10)'!AD222="","",TRIM('query (10)'!AD222))</f>
        <v>พงษ์พิทักษ์ ศรไชย</v>
      </c>
      <c r="AG222" s="38" t="str">
        <f>IF('query (10)'!AE222="","",TRIM('query (10)'!AE222))</f>
        <v>พงษ์พิทักษ์ ศรไชย</v>
      </c>
      <c r="AH222" s="38" t="str">
        <f>IF('query (10)'!AF222="","",IFERROR(VALUE('query (10)'!AF222),""))</f>
        <v/>
      </c>
      <c r="AI222" s="38" t="str">
        <f>IF('query (10)'!AG222="","",TRIM('query (10)'!AG222))</f>
        <v/>
      </c>
      <c r="AJ222" s="38" t="str">
        <f>IF('query (10)'!AH222="","",IFERROR(VALUE('query (10)'!AH222),""))</f>
        <v/>
      </c>
      <c r="AK222" s="38" t="str">
        <f>IF('query (10)'!AI222="","",TRIM('query (10)'!AI222))</f>
        <v/>
      </c>
      <c r="AL222" s="42">
        <f t="shared" si="15"/>
        <v>2025</v>
      </c>
      <c r="AM222" s="42" t="str">
        <f t="shared" si="16"/>
        <v>2025-11</v>
      </c>
      <c r="AN222" s="42" t="str">
        <f t="shared" ca="1" si="17"/>
        <v/>
      </c>
      <c r="AO222" s="42" t="str">
        <f t="shared" si="18"/>
        <v>WA-790 | ROUGH WASH EQUIPMENT M/C | SB6 | MOTOR | Condition-based Maintenance | Electrical | Inspection | Important | - Check condition of Washing Pump/ Blower motor
- Check insulation of Washing Pump/ Blower motor | พงษ์พิทักษ์ ศรไชย</v>
      </c>
      <c r="AP222" s="42" t="str">
        <f>_xlfn.TEXTJOIN("; ",TRUE,IF(COUNTA('query (10)'!A222:AK222)&lt;=6,"NEAR_EMPTY_ROW",""),IF($K222="","MISSING_STATUS",""),IF(AND($K222="เสร็จสิ้น",$Z222=""),"DONE_NO_ACTUAL_DATE",""),IF(AND($I222="Condition-based Maintenance",$AH222=""),"CBM_NO_MEASUREMENT",""),IF(OR($X222="",$X222=0),"INVALID_PERIOD",""),IF(AND($AA222&lt;&gt;"",$AB222&lt;&gt;"",$AB222&lt;$AA222),"DATE_SEQUENCE_ERROR",""),IF(AND($AB222&lt;&gt;"",$AB222&gt;DATE(2030,12,31)),"DATE_OUTLIER",""),IF($C222="","MISSING_QRCODE",""),IF($J222="UNKNOWN","UNKNOWN_PM_TYPE",""),IF($L222="UNKNOWN","UNKNOWN_STATUS",""))</f>
        <v>DONE_NO_ACTUAL_DATE; CBM_NO_MEASUREMENT; INVALID_PERIOD</v>
      </c>
      <c r="AQ222" s="42" t="str">
        <f t="shared" si="19"/>
        <v>NO</v>
      </c>
    </row>
    <row r="223" spans="1:43" x14ac:dyDescent="0.3">
      <c r="A223" s="38">
        <f>IF('query (10)'!A223="","",'query (10)'!A223)</f>
        <v>285</v>
      </c>
      <c r="B223" s="38" t="str">
        <f>IF('query (10)'!B223="","",'query (10)'!B223)</f>
        <v/>
      </c>
      <c r="C223" s="38" t="str">
        <f>TRIM(UPPER('query (10)'!M223))</f>
        <v/>
      </c>
      <c r="D223" s="38" t="str">
        <f>TRIM(UPPER(IFERROR(_xlfn.TEXTBEFORE('query (10)'!L223,"("),'query (10)'!L223)))</f>
        <v/>
      </c>
      <c r="E223" s="38" t="str">
        <f>IFERROR(TRIM(UPPER(_xlfn.TEXTBEFORE(_xlfn.TEXTAFTER('query (10)'!L223,"("),")"))),"")</f>
        <v/>
      </c>
      <c r="F223" s="38" t="str">
        <f>TRIM('query (10)'!K223)</f>
        <v/>
      </c>
      <c r="G223" s="38" t="str">
        <f>IF('query (10)'!J223="","",'query (10)'!J223)</f>
        <v/>
      </c>
      <c r="H223" s="38" t="str">
        <f>TRIM(UPPER('query (10)'!J223))</f>
        <v/>
      </c>
      <c r="I223" s="38" t="str">
        <f>IF('query (10)'!F223="","",'query (10)'!F223)</f>
        <v/>
      </c>
      <c r="J223" s="38" t="str">
        <f>IF('query (10)'!F223="","",IFERROR(INDEX(Cleaning_Rules!$B$14:$B$17,MATCH(TRIM('query (10)'!F223),Cleaning_Rules!$A$14:$A$17,0)),"UNKNOWN"))</f>
        <v/>
      </c>
      <c r="K223" s="38" t="str">
        <f>IF('query (10)'!G223="","",'query (10)'!G223)</f>
        <v>แก้ไขแผน</v>
      </c>
      <c r="L223" s="38" t="str">
        <f>IF('query (10)'!G223="","MISSING",IFERROR(INDEX(Cleaning_Rules!$B$5:$B$10,MATCH(TRIM('query (10)'!G223),Cleaning_Rules!$A$5:$A$10,0)),"UNKNOWN"))</f>
        <v>PLAN_REVISED</v>
      </c>
      <c r="M223" s="38" t="str">
        <f>IF('query (10)'!I223="","",'query (10)'!I223)</f>
        <v/>
      </c>
      <c r="N223" s="38" t="str">
        <f>IF('query (10)'!O223="","",'query (10)'!O223)</f>
        <v/>
      </c>
      <c r="O223" s="38" t="str">
        <f>IF('query (10)'!P223="","",'query (10)'!P223)</f>
        <v>Medium</v>
      </c>
      <c r="P223" s="38" t="str">
        <f>IF('query (10)'!N223="","",'query (10)'!N223)</f>
        <v/>
      </c>
      <c r="Q223" s="38" t="str">
        <f>TRIM('query (10)'!N223)</f>
        <v/>
      </c>
      <c r="R223" s="38" t="str">
        <f>TRIM(UPPER('query (10)'!R223))</f>
        <v/>
      </c>
      <c r="S223" s="38" t="str">
        <f>TRIM(UPPER('query (10)'!S223))</f>
        <v/>
      </c>
      <c r="T223" s="38" t="str">
        <f>IF('query (10)'!Q223="","",TRIM(UPPER('query (10)'!Q223)))</f>
        <v/>
      </c>
      <c r="U223" s="38" t="str">
        <f>IF('query (10)'!T223="","",'query (10)'!T223)</f>
        <v/>
      </c>
      <c r="V223" s="39" t="str">
        <f>IF('query (10)'!T223="","",IFERROR(VALUE('query (10)'!T223),""))</f>
        <v/>
      </c>
      <c r="W223" s="40">
        <f>IF('query (10)'!U223="","",'query (10)'!U223)</f>
        <v>0</v>
      </c>
      <c r="X223" s="39" t="str">
        <f>IF('query (10)'!V223="","",'query (10)'!V223)</f>
        <v/>
      </c>
      <c r="Y223" s="41" t="str">
        <f>IF('query (10)'!W223="","",'query (10)'!W223)</f>
        <v/>
      </c>
      <c r="Z223" s="41" t="str">
        <f>IF('query (10)'!X223="","",'query (10)'!X223)</f>
        <v/>
      </c>
      <c r="AA223" s="41" t="str">
        <f>IF('query (10)'!Y223="","",'query (10)'!Y223)</f>
        <v/>
      </c>
      <c r="AB223" s="41" t="str">
        <f>IF('query (10)'!Z223="","",'query (10)'!Z223)</f>
        <v/>
      </c>
      <c r="AC223" s="38" t="str">
        <f>IF(OR('query (10)'!AA223="",COUNTIF(Cleaning_Rules!$A$21:$A$26,TRIM('query (10)'!AA223))&gt;0),"",TRIM('query (10)'!AA223))</f>
        <v/>
      </c>
      <c r="AD223" s="38" t="str">
        <f>IF('query (10)'!AB223="","",TRIM(IFERROR(_xlfn.TEXTBEFORE('query (10)'!AB223,"("),'query (10)'!AB223)))</f>
        <v/>
      </c>
      <c r="AE223" s="38" t="str">
        <f>IFERROR(LOWER(TRIM(_xlfn.TEXTBEFORE(_xlfn.TEXTAFTER('query (10)'!AB223,"("),")"))),"")</f>
        <v/>
      </c>
      <c r="AF223" s="38" t="str">
        <f>IF('query (10)'!AD223="","",TRIM('query (10)'!AD223))</f>
        <v/>
      </c>
      <c r="AG223" s="38" t="str">
        <f>IF('query (10)'!AE223="","",TRIM('query (10)'!AE223))</f>
        <v/>
      </c>
      <c r="AH223" s="38" t="str">
        <f>IF('query (10)'!AF223="","",IFERROR(VALUE('query (10)'!AF223),""))</f>
        <v/>
      </c>
      <c r="AI223" s="38" t="str">
        <f>IF('query (10)'!AG223="","",TRIM('query (10)'!AG223))</f>
        <v/>
      </c>
      <c r="AJ223" s="38" t="str">
        <f>IF('query (10)'!AH223="","",IFERROR(VALUE('query (10)'!AH223),""))</f>
        <v/>
      </c>
      <c r="AK223" s="38" t="str">
        <f>IF('query (10)'!AI223="","",TRIM('query (10)'!AI223))</f>
        <v/>
      </c>
      <c r="AL223" s="42" t="str">
        <f t="shared" si="15"/>
        <v/>
      </c>
      <c r="AM223" s="42" t="str">
        <f t="shared" si="16"/>
        <v/>
      </c>
      <c r="AN223" s="42" t="str">
        <f t="shared" ca="1" si="17"/>
        <v/>
      </c>
      <c r="AO223" s="42" t="str">
        <f t="shared" si="18"/>
        <v>Medium</v>
      </c>
      <c r="AP223" s="42" t="str">
        <f>_xlfn.TEXTJOIN("; ",TRUE,IF(COUNTA('query (10)'!A223:AK223)&lt;=6,"NEAR_EMPTY_ROW",""),IF($K223="","MISSING_STATUS",""),IF(AND($K223="เสร็จสิ้น",$Z223=""),"DONE_NO_ACTUAL_DATE",""),IF(AND($I223="Condition-based Maintenance",$AH223=""),"CBM_NO_MEASUREMENT",""),IF(OR($X223="",$X223=0),"INVALID_PERIOD",""),IF(AND($AA223&lt;&gt;"",$AB223&lt;&gt;"",$AB223&lt;$AA223),"DATE_SEQUENCE_ERROR",""),IF(AND($AB223&lt;&gt;"",$AB223&gt;DATE(2030,12,31)),"DATE_OUTLIER",""),IF($C223="","MISSING_QRCODE",""),IF($J223="UNKNOWN","UNKNOWN_PM_TYPE",""),IF($L223="UNKNOWN","UNKNOWN_STATUS",""))</f>
        <v>NEAR_EMPTY_ROW; INVALID_PERIOD; MISSING_QRCODE</v>
      </c>
      <c r="AQ223" s="42" t="str">
        <f t="shared" si="19"/>
        <v>NO</v>
      </c>
    </row>
    <row r="224" spans="1:43" x14ac:dyDescent="0.3">
      <c r="A224" s="38">
        <f>IF('query (10)'!A224="","",'query (10)'!A224)</f>
        <v>286</v>
      </c>
      <c r="B224" s="38" t="str">
        <f>IF('query (10)'!B224="","",'query (10)'!B224)</f>
        <v/>
      </c>
      <c r="C224" s="38" t="str">
        <f>TRIM(UPPER('query (10)'!M224))</f>
        <v>GR-972</v>
      </c>
      <c r="D224" s="38" t="str">
        <f>TRIM(UPPER(IFERROR(_xlfn.TEXTBEFORE('query (10)'!L224,"("),'query (10)'!L224)))</f>
        <v>OUTER RING RACEWAY GRINDING M/C</v>
      </c>
      <c r="E224" s="38" t="str">
        <f>IFERROR(TRIM(UPPER(_xlfn.TEXTBEFORE(_xlfn.TEXTAFTER('query (10)'!L224,"("),")"))),"")</f>
        <v/>
      </c>
      <c r="F224" s="38" t="str">
        <f>TRIM('query (10)'!K224)</f>
        <v>SB7</v>
      </c>
      <c r="G224" s="38" t="str">
        <f>IF('query (10)'!J224="","",'query (10)'!J224)</f>
        <v>Motor</v>
      </c>
      <c r="H224" s="38" t="str">
        <f>TRIM(UPPER('query (10)'!J224))</f>
        <v>MOTOR</v>
      </c>
      <c r="I224" s="38" t="str">
        <f>IF('query (10)'!F224="","",'query (10)'!F224)</f>
        <v>Condition-based Maintenance</v>
      </c>
      <c r="J224" s="38" t="str">
        <f>IF('query (10)'!F224="","",IFERROR(INDEX(Cleaning_Rules!$B$14:$B$17,MATCH(TRIM('query (10)'!F224),Cleaning_Rules!$A$14:$A$17,0)),"UNKNOWN"))</f>
        <v>CBM</v>
      </c>
      <c r="K224" s="38" t="str">
        <f>IF('query (10)'!G224="","",'query (10)'!G224)</f>
        <v>เสร็จสิ้น</v>
      </c>
      <c r="L224" s="38" t="str">
        <f>IF('query (10)'!G224="","MISSING",IFERROR(INDEX(Cleaning_Rules!$B$5:$B$10,MATCH(TRIM('query (10)'!G224),Cleaning_Rules!$A$5:$A$10,0)),"UNKNOWN"))</f>
        <v>COMPLETED</v>
      </c>
      <c r="M224" s="38" t="str">
        <f>IF('query (10)'!I224="","",'query (10)'!I224)</f>
        <v>Electrical</v>
      </c>
      <c r="N224" s="38" t="str">
        <f>IF('query (10)'!O224="","",'query (10)'!O224)</f>
        <v>Inspection</v>
      </c>
      <c r="O224" s="38" t="str">
        <f>IF('query (10)'!P224="","",'query (10)'!P224)</f>
        <v>Important</v>
      </c>
      <c r="P224" s="38" t="str">
        <f>IF('query (10)'!N224="","",'query (10)'!N224)</f>
        <v xml:space="preserve">- Check condition of work head/ Dresser/ Wheel head motor
- Check insulation of work head/ Dresser/ Wheel head motor
- Install new oil lubricant tank and Modify program about counting oil mist </v>
      </c>
      <c r="Q224" s="38" t="str">
        <f>TRIM('query (10)'!N224)</f>
        <v>- Check condition of work head/ Dresser/ Wheel head motor
- Check insulation of work head/ Dresser/ Wheel head motor
- Install new oil lubricant tank and Modify program about counting oil mist</v>
      </c>
      <c r="R224" s="38" t="str">
        <f>TRIM(UPPER('query (10)'!R224))</f>
        <v/>
      </c>
      <c r="S224" s="38" t="str">
        <f>TRIM(UPPER('query (10)'!S224))</f>
        <v/>
      </c>
      <c r="T224" s="38" t="str">
        <f>IF('query (10)'!Q224="","",TRIM(UPPER('query (10)'!Q224)))</f>
        <v/>
      </c>
      <c r="U224" s="38" t="str">
        <f>IF('query (10)'!T224="","",'query (10)'!T224)</f>
        <v>1</v>
      </c>
      <c r="V224" s="39">
        <f>IF('query (10)'!T224="","",IFERROR(VALUE('query (10)'!T224),""))</f>
        <v>1</v>
      </c>
      <c r="W224" s="40">
        <f>IF('query (10)'!U224="","",'query (10)'!U224)</f>
        <v>0</v>
      </c>
      <c r="X224" s="39">
        <f>IF('query (10)'!V224="","",'query (10)'!V224)</f>
        <v>360</v>
      </c>
      <c r="Y224" s="41">
        <f>IF('query (10)'!W224="","",'query (10)'!W224)</f>
        <v>45982</v>
      </c>
      <c r="Z224" s="41" t="str">
        <f>IF('query (10)'!X224="","",'query (10)'!X224)</f>
        <v/>
      </c>
      <c r="AA224" s="41">
        <f>IF('query (10)'!Y224="","",'query (10)'!Y224)</f>
        <v>45643</v>
      </c>
      <c r="AB224" s="41">
        <f>IF('query (10)'!Z224="","",'query (10)'!Z224)</f>
        <v>46378</v>
      </c>
      <c r="AC224" s="38" t="str">
        <f>IF(OR('query (10)'!AA224="",COUNTIF(Cleaning_Rules!$A$21:$A$26,TRIM('query (10)'!AA224))&gt;0),"",TRIM('query (10)'!AA224))</f>
        <v/>
      </c>
      <c r="AD224" s="38" t="str">
        <f>IF('query (10)'!AB224="","",TRIM(IFERROR(_xlfn.TEXTBEFORE('query (10)'!AB224,"("),'query (10)'!AB224)))</f>
        <v/>
      </c>
      <c r="AE224" s="38" t="str">
        <f>IFERROR(LOWER(TRIM(_xlfn.TEXTBEFORE(_xlfn.TEXTAFTER('query (10)'!AB224,"("),")"))),"")</f>
        <v/>
      </c>
      <c r="AF224" s="38" t="str">
        <f>IF('query (10)'!AD224="","",TRIM('query (10)'!AD224))</f>
        <v>พงษ์พิทักษ์ ศรไชย</v>
      </c>
      <c r="AG224" s="38" t="str">
        <f>IF('query (10)'!AE224="","",TRIM('query (10)'!AE224))</f>
        <v>พงษ์พิทักษ์ ศรไชย</v>
      </c>
      <c r="AH224" s="38" t="str">
        <f>IF('query (10)'!AF224="","",IFERROR(VALUE('query (10)'!AF224),""))</f>
        <v/>
      </c>
      <c r="AI224" s="38" t="str">
        <f>IF('query (10)'!AG224="","",TRIM('query (10)'!AG224))</f>
        <v/>
      </c>
      <c r="AJ224" s="38" t="str">
        <f>IF('query (10)'!AH224="","",IFERROR(VALUE('query (10)'!AH224),""))</f>
        <v/>
      </c>
      <c r="AK224" s="38" t="str">
        <f>IF('query (10)'!AI224="","",TRIM('query (10)'!AI224))</f>
        <v/>
      </c>
      <c r="AL224" s="42">
        <f t="shared" si="15"/>
        <v>2025</v>
      </c>
      <c r="AM224" s="42" t="str">
        <f t="shared" si="16"/>
        <v>2025-11</v>
      </c>
      <c r="AN224" s="42" t="str">
        <f t="shared" ca="1" si="17"/>
        <v/>
      </c>
      <c r="AO224" s="42" t="str">
        <f t="shared" si="18"/>
        <v>GR-972 | OUTER RING RACEWAY GRINDING M/C | SB7 | MOTOR | Condition-based Maintenance | Electrical | Inspection | Important | - Check condition of work head/ Dresser/ Wheel head motor
- Check insulation of work head/ Dresser/ Wheel head motor
- Install new oil lubricant tank and Modify program about counting oil mist | พงษ์พิทักษ์ ศรไชย</v>
      </c>
      <c r="AP224" s="42" t="str">
        <f>_xlfn.TEXTJOIN("; ",TRUE,IF(COUNTA('query (10)'!A224:AK224)&lt;=6,"NEAR_EMPTY_ROW",""),IF($K224="","MISSING_STATUS",""),IF(AND($K224="เสร็จสิ้น",$Z224=""),"DONE_NO_ACTUAL_DATE",""),IF(AND($I224="Condition-based Maintenance",$AH224=""),"CBM_NO_MEASUREMENT",""),IF(OR($X224="",$X224=0),"INVALID_PERIOD",""),IF(AND($AA224&lt;&gt;"",$AB224&lt;&gt;"",$AB224&lt;$AA224),"DATE_SEQUENCE_ERROR",""),IF(AND($AB224&lt;&gt;"",$AB224&gt;DATE(2030,12,31)),"DATE_OUTLIER",""),IF($C224="","MISSING_QRCODE",""),IF($J224="UNKNOWN","UNKNOWN_PM_TYPE",""),IF($L224="UNKNOWN","UNKNOWN_STATUS",""))</f>
        <v>DONE_NO_ACTUAL_DATE; CBM_NO_MEASUREMENT</v>
      </c>
      <c r="AQ224" s="42" t="str">
        <f t="shared" si="19"/>
        <v>NO</v>
      </c>
    </row>
    <row r="225" spans="1:43" x14ac:dyDescent="0.3">
      <c r="A225" s="38">
        <f>IF('query (10)'!A225="","",'query (10)'!A225)</f>
        <v>287</v>
      </c>
      <c r="B225" s="38" t="str">
        <f>IF('query (10)'!B225="","",'query (10)'!B225)</f>
        <v/>
      </c>
      <c r="C225" s="38" t="str">
        <f>TRIM(UPPER('query (10)'!M225))</f>
        <v>GR-809</v>
      </c>
      <c r="D225" s="38" t="str">
        <f>TRIM(UPPER(IFERROR(_xlfn.TEXTBEFORE('query (10)'!L225,"("),'query (10)'!L225)))</f>
        <v>OUTER RING RACEWAY SUPER FINISH M/C</v>
      </c>
      <c r="E225" s="38" t="str">
        <f>IFERROR(TRIM(UPPER(_xlfn.TEXTBEFORE(_xlfn.TEXTAFTER('query (10)'!L225,"("),")"))),"")</f>
        <v/>
      </c>
      <c r="F225" s="38" t="str">
        <f>TRIM('query (10)'!K225)</f>
        <v>SB7</v>
      </c>
      <c r="G225" s="38" t="str">
        <f>IF('query (10)'!J225="","",'query (10)'!J225)</f>
        <v>Motor</v>
      </c>
      <c r="H225" s="38" t="str">
        <f>TRIM(UPPER('query (10)'!J225))</f>
        <v>MOTOR</v>
      </c>
      <c r="I225" s="38" t="str">
        <f>IF('query (10)'!F225="","",'query (10)'!F225)</f>
        <v>Condition-based Maintenance</v>
      </c>
      <c r="J225" s="38" t="str">
        <f>IF('query (10)'!F225="","",IFERROR(INDEX(Cleaning_Rules!$B$14:$B$17,MATCH(TRIM('query (10)'!F225),Cleaning_Rules!$A$14:$A$17,0)),"UNKNOWN"))</f>
        <v>CBM</v>
      </c>
      <c r="K225" s="38" t="str">
        <f>IF('query (10)'!G225="","",'query (10)'!G225)</f>
        <v>เสร็จสิ้น</v>
      </c>
      <c r="L225" s="38" t="str">
        <f>IF('query (10)'!G225="","MISSING",IFERROR(INDEX(Cleaning_Rules!$B$5:$B$10,MATCH(TRIM('query (10)'!G225),Cleaning_Rules!$A$5:$A$10,0)),"UNKNOWN"))</f>
        <v>COMPLETED</v>
      </c>
      <c r="M225" s="38" t="str">
        <f>IF('query (10)'!I225="","",'query (10)'!I225)</f>
        <v>Electrical</v>
      </c>
      <c r="N225" s="38" t="str">
        <f>IF('query (10)'!O225="","",'query (10)'!O225)</f>
        <v>Inspection</v>
      </c>
      <c r="O225" s="38" t="str">
        <f>IF('query (10)'!P225="","",'query (10)'!P225)</f>
        <v>Important</v>
      </c>
      <c r="P225" s="38" t="str">
        <f>IF('query (10)'!N225="","",'query (10)'!N225)</f>
        <v>- Check condition of Spindle/ Oscillation
- Check insulation of Spindle/ Oscillation</v>
      </c>
      <c r="Q225" s="38" t="str">
        <f>TRIM('query (10)'!N225)</f>
        <v>- Check condition of Spindle/ Oscillation
- Check insulation of Spindle/ Oscillation</v>
      </c>
      <c r="R225" s="38" t="str">
        <f>TRIM(UPPER('query (10)'!R225))</f>
        <v/>
      </c>
      <c r="S225" s="38" t="str">
        <f>TRIM(UPPER('query (10)'!S225))</f>
        <v/>
      </c>
      <c r="T225" s="38" t="str">
        <f>IF('query (10)'!Q225="","",TRIM(UPPER('query (10)'!Q225)))</f>
        <v/>
      </c>
      <c r="U225" s="38" t="str">
        <f>IF('query (10)'!T225="","",'query (10)'!T225)</f>
        <v>1</v>
      </c>
      <c r="V225" s="39">
        <f>IF('query (10)'!T225="","",IFERROR(VALUE('query (10)'!T225),""))</f>
        <v>1</v>
      </c>
      <c r="W225" s="40">
        <f>IF('query (10)'!U225="","",'query (10)'!U225)</f>
        <v>0</v>
      </c>
      <c r="X225" s="39">
        <f>IF('query (10)'!V225="","",'query (10)'!V225)</f>
        <v>360</v>
      </c>
      <c r="Y225" s="41">
        <f>IF('query (10)'!W225="","",'query (10)'!W225)</f>
        <v>45982</v>
      </c>
      <c r="Z225" s="41" t="str">
        <f>IF('query (10)'!X225="","",'query (10)'!X225)</f>
        <v/>
      </c>
      <c r="AA225" s="41">
        <f>IF('query (10)'!Y225="","",'query (10)'!Y225)</f>
        <v>45643</v>
      </c>
      <c r="AB225" s="41">
        <f>IF('query (10)'!Z225="","",'query (10)'!Z225)</f>
        <v>46378</v>
      </c>
      <c r="AC225" s="38" t="str">
        <f>IF(OR('query (10)'!AA225="",COUNTIF(Cleaning_Rules!$A$21:$A$26,TRIM('query (10)'!AA225))&gt;0),"",TRIM('query (10)'!AA225))</f>
        <v/>
      </c>
      <c r="AD225" s="38" t="str">
        <f>IF('query (10)'!AB225="","",TRIM(IFERROR(_xlfn.TEXTBEFORE('query (10)'!AB225,"("),'query (10)'!AB225)))</f>
        <v/>
      </c>
      <c r="AE225" s="38" t="str">
        <f>IFERROR(LOWER(TRIM(_xlfn.TEXTBEFORE(_xlfn.TEXTAFTER('query (10)'!AB225,"("),")"))),"")</f>
        <v/>
      </c>
      <c r="AF225" s="38" t="str">
        <f>IF('query (10)'!AD225="","",TRIM('query (10)'!AD225))</f>
        <v>พงษ์พิทักษ์ ศรไชย</v>
      </c>
      <c r="AG225" s="38" t="str">
        <f>IF('query (10)'!AE225="","",TRIM('query (10)'!AE225))</f>
        <v>พงษ์พิทักษ์ ศรไชย</v>
      </c>
      <c r="AH225" s="38" t="str">
        <f>IF('query (10)'!AF225="","",IFERROR(VALUE('query (10)'!AF225),""))</f>
        <v/>
      </c>
      <c r="AI225" s="38" t="str">
        <f>IF('query (10)'!AG225="","",TRIM('query (10)'!AG225))</f>
        <v/>
      </c>
      <c r="AJ225" s="38" t="str">
        <f>IF('query (10)'!AH225="","",IFERROR(VALUE('query (10)'!AH225),""))</f>
        <v/>
      </c>
      <c r="AK225" s="38" t="str">
        <f>IF('query (10)'!AI225="","",TRIM('query (10)'!AI225))</f>
        <v/>
      </c>
      <c r="AL225" s="42">
        <f t="shared" si="15"/>
        <v>2025</v>
      </c>
      <c r="AM225" s="42" t="str">
        <f t="shared" si="16"/>
        <v>2025-11</v>
      </c>
      <c r="AN225" s="42" t="str">
        <f t="shared" ca="1" si="17"/>
        <v/>
      </c>
      <c r="AO225" s="42" t="str">
        <f t="shared" si="18"/>
        <v>GR-809 | OUTER RING RACEWAY SUPER FINISH M/C | SB7 | MOTOR | Condition-based Maintenance | Electrical | Inspection | Important | - Check condition of Spindle/ Oscillation
- Check insulation of Spindle/ Oscillation | พงษ์พิทักษ์ ศรไชย</v>
      </c>
      <c r="AP225" s="42" t="str">
        <f>_xlfn.TEXTJOIN("; ",TRUE,IF(COUNTA('query (10)'!A225:AK225)&lt;=6,"NEAR_EMPTY_ROW",""),IF($K225="","MISSING_STATUS",""),IF(AND($K225="เสร็จสิ้น",$Z225=""),"DONE_NO_ACTUAL_DATE",""),IF(AND($I225="Condition-based Maintenance",$AH225=""),"CBM_NO_MEASUREMENT",""),IF(OR($X225="",$X225=0),"INVALID_PERIOD",""),IF(AND($AA225&lt;&gt;"",$AB225&lt;&gt;"",$AB225&lt;$AA225),"DATE_SEQUENCE_ERROR",""),IF(AND($AB225&lt;&gt;"",$AB225&gt;DATE(2030,12,31)),"DATE_OUTLIER",""),IF($C225="","MISSING_QRCODE",""),IF($J225="UNKNOWN","UNKNOWN_PM_TYPE",""),IF($L225="UNKNOWN","UNKNOWN_STATUS",""))</f>
        <v>DONE_NO_ACTUAL_DATE; CBM_NO_MEASUREMENT</v>
      </c>
      <c r="AQ225" s="42" t="str">
        <f t="shared" si="19"/>
        <v>NO</v>
      </c>
    </row>
    <row r="226" spans="1:43" x14ac:dyDescent="0.3">
      <c r="A226" s="38">
        <f>IF('query (10)'!A226="","",'query (10)'!A226)</f>
        <v>288</v>
      </c>
      <c r="B226" s="38" t="str">
        <f>IF('query (10)'!B226="","",'query (10)'!B226)</f>
        <v/>
      </c>
      <c r="C226" s="38" t="str">
        <f>TRIM(UPPER('query (10)'!M226))</f>
        <v>GR-801</v>
      </c>
      <c r="D226" s="38" t="str">
        <f>TRIM(UPPER(IFERROR(_xlfn.TEXTBEFORE('query (10)'!L226,"("),'query (10)'!L226)))</f>
        <v>INNER RING RACEWAY GRINDING M/C</v>
      </c>
      <c r="E226" s="38" t="str">
        <f>IFERROR(TRIM(UPPER(_xlfn.TEXTBEFORE(_xlfn.TEXTAFTER('query (10)'!L226,"("),")"))),"")</f>
        <v/>
      </c>
      <c r="F226" s="38" t="str">
        <f>TRIM('query (10)'!K226)</f>
        <v>SB7</v>
      </c>
      <c r="G226" s="38" t="str">
        <f>IF('query (10)'!J226="","",'query (10)'!J226)</f>
        <v>Motor</v>
      </c>
      <c r="H226" s="38" t="str">
        <f>TRIM(UPPER('query (10)'!J226))</f>
        <v>MOTOR</v>
      </c>
      <c r="I226" s="38" t="str">
        <f>IF('query (10)'!F226="","",'query (10)'!F226)</f>
        <v>Condition-based Maintenance</v>
      </c>
      <c r="J226" s="38" t="str">
        <f>IF('query (10)'!F226="","",IFERROR(INDEX(Cleaning_Rules!$B$14:$B$17,MATCH(TRIM('query (10)'!F226),Cleaning_Rules!$A$14:$A$17,0)),"UNKNOWN"))</f>
        <v>CBM</v>
      </c>
      <c r="K226" s="38" t="str">
        <f>IF('query (10)'!G226="","",'query (10)'!G226)</f>
        <v>เสร็จสิ้น</v>
      </c>
      <c r="L226" s="38" t="str">
        <f>IF('query (10)'!G226="","MISSING",IFERROR(INDEX(Cleaning_Rules!$B$5:$B$10,MATCH(TRIM('query (10)'!G226),Cleaning_Rules!$A$5:$A$10,0)),"UNKNOWN"))</f>
        <v>COMPLETED</v>
      </c>
      <c r="M226" s="38" t="str">
        <f>IF('query (10)'!I226="","",'query (10)'!I226)</f>
        <v>Electrical</v>
      </c>
      <c r="N226" s="38" t="str">
        <f>IF('query (10)'!O226="","",'query (10)'!O226)</f>
        <v>Inspection</v>
      </c>
      <c r="O226" s="38" t="str">
        <f>IF('query (10)'!P226="","",'query (10)'!P226)</f>
        <v>Important</v>
      </c>
      <c r="P226" s="38" t="str">
        <f>IF('query (10)'!N226="","",'query (10)'!N226)</f>
        <v>- Check condition of work head/ Dresser/ Wheel head motor
- Check insulation of work head/ Dresser/ Wheel head motor</v>
      </c>
      <c r="Q226" s="38" t="str">
        <f>TRIM('query (10)'!N226)</f>
        <v>- Check condition of work head/ Dresser/ Wheel head motor
- Check insulation of work head/ Dresser/ Wheel head motor</v>
      </c>
      <c r="R226" s="38" t="str">
        <f>TRIM(UPPER('query (10)'!R226))</f>
        <v/>
      </c>
      <c r="S226" s="38" t="str">
        <f>TRIM(UPPER('query (10)'!S226))</f>
        <v/>
      </c>
      <c r="T226" s="38" t="str">
        <f>IF('query (10)'!Q226="","",TRIM(UPPER('query (10)'!Q226)))</f>
        <v/>
      </c>
      <c r="U226" s="38" t="str">
        <f>IF('query (10)'!T226="","",'query (10)'!T226)</f>
        <v>1</v>
      </c>
      <c r="V226" s="39">
        <f>IF('query (10)'!T226="","",IFERROR(VALUE('query (10)'!T226),""))</f>
        <v>1</v>
      </c>
      <c r="W226" s="40">
        <f>IF('query (10)'!U226="","",'query (10)'!U226)</f>
        <v>0</v>
      </c>
      <c r="X226" s="39">
        <f>IF('query (10)'!V226="","",'query (10)'!V226)</f>
        <v>360</v>
      </c>
      <c r="Y226" s="41">
        <f>IF('query (10)'!W226="","",'query (10)'!W226)</f>
        <v>45982</v>
      </c>
      <c r="Z226" s="41" t="str">
        <f>IF('query (10)'!X226="","",'query (10)'!X226)</f>
        <v/>
      </c>
      <c r="AA226" s="41">
        <f>IF('query (10)'!Y226="","",'query (10)'!Y226)</f>
        <v>45643</v>
      </c>
      <c r="AB226" s="41">
        <f>IF('query (10)'!Z226="","",'query (10)'!Z226)</f>
        <v>46378</v>
      </c>
      <c r="AC226" s="38" t="str">
        <f>IF(OR('query (10)'!AA226="",COUNTIF(Cleaning_Rules!$A$21:$A$26,TRIM('query (10)'!AA226))&gt;0),"",TRIM('query (10)'!AA226))</f>
        <v/>
      </c>
      <c r="AD226" s="38" t="str">
        <f>IF('query (10)'!AB226="","",TRIM(IFERROR(_xlfn.TEXTBEFORE('query (10)'!AB226,"("),'query (10)'!AB226)))</f>
        <v/>
      </c>
      <c r="AE226" s="38" t="str">
        <f>IFERROR(LOWER(TRIM(_xlfn.TEXTBEFORE(_xlfn.TEXTAFTER('query (10)'!AB226,"("),")"))),"")</f>
        <v/>
      </c>
      <c r="AF226" s="38" t="str">
        <f>IF('query (10)'!AD226="","",TRIM('query (10)'!AD226))</f>
        <v>พงษ์พิทักษ์ ศรไชย</v>
      </c>
      <c r="AG226" s="38" t="str">
        <f>IF('query (10)'!AE226="","",TRIM('query (10)'!AE226))</f>
        <v>พงษ์พิทักษ์ ศรไชย</v>
      </c>
      <c r="AH226" s="38" t="str">
        <f>IF('query (10)'!AF226="","",IFERROR(VALUE('query (10)'!AF226),""))</f>
        <v/>
      </c>
      <c r="AI226" s="38" t="str">
        <f>IF('query (10)'!AG226="","",TRIM('query (10)'!AG226))</f>
        <v/>
      </c>
      <c r="AJ226" s="38" t="str">
        <f>IF('query (10)'!AH226="","",IFERROR(VALUE('query (10)'!AH226),""))</f>
        <v/>
      </c>
      <c r="AK226" s="38" t="str">
        <f>IF('query (10)'!AI226="","",TRIM('query (10)'!AI226))</f>
        <v/>
      </c>
      <c r="AL226" s="42">
        <f t="shared" si="15"/>
        <v>2025</v>
      </c>
      <c r="AM226" s="42" t="str">
        <f t="shared" si="16"/>
        <v>2025-11</v>
      </c>
      <c r="AN226" s="42" t="str">
        <f t="shared" ca="1" si="17"/>
        <v/>
      </c>
      <c r="AO226" s="42" t="str">
        <f t="shared" si="18"/>
        <v>GR-801 | INNER RING RACEWAY GRINDING M/C | SB7 | MOTOR | Condition-based Maintenance | Electrical | Inspection | Important | - Check condition of work head/ Dresser/ Wheel head motor
- Check insulation of work head/ Dresser/ Wheel head motor | พงษ์พิทักษ์ ศรไชย</v>
      </c>
      <c r="AP226" s="42" t="str">
        <f>_xlfn.TEXTJOIN("; ",TRUE,IF(COUNTA('query (10)'!A226:AK226)&lt;=6,"NEAR_EMPTY_ROW",""),IF($K226="","MISSING_STATUS",""),IF(AND($K226="เสร็จสิ้น",$Z226=""),"DONE_NO_ACTUAL_DATE",""),IF(AND($I226="Condition-based Maintenance",$AH226=""),"CBM_NO_MEASUREMENT",""),IF(OR($X226="",$X226=0),"INVALID_PERIOD",""),IF(AND($AA226&lt;&gt;"",$AB226&lt;&gt;"",$AB226&lt;$AA226),"DATE_SEQUENCE_ERROR",""),IF(AND($AB226&lt;&gt;"",$AB226&gt;DATE(2030,12,31)),"DATE_OUTLIER",""),IF($C226="","MISSING_QRCODE",""),IF($J226="UNKNOWN","UNKNOWN_PM_TYPE",""),IF($L226="UNKNOWN","UNKNOWN_STATUS",""))</f>
        <v>DONE_NO_ACTUAL_DATE; CBM_NO_MEASUREMENT</v>
      </c>
      <c r="AQ226" s="42" t="str">
        <f t="shared" si="19"/>
        <v>NO</v>
      </c>
    </row>
    <row r="227" spans="1:43" x14ac:dyDescent="0.3">
      <c r="A227" s="38">
        <f>IF('query (10)'!A227="","",'query (10)'!A227)</f>
        <v>289</v>
      </c>
      <c r="B227" s="38" t="str">
        <f>IF('query (10)'!B227="","",'query (10)'!B227)</f>
        <v/>
      </c>
      <c r="C227" s="38" t="str">
        <f>TRIM(UPPER('query (10)'!M227))</f>
        <v>GR-802</v>
      </c>
      <c r="D227" s="38" t="str">
        <f>TRIM(UPPER(IFERROR(_xlfn.TEXTBEFORE('query (10)'!L227,"("),'query (10)'!L227)))</f>
        <v>INNER RING BORE GRINDING M/C</v>
      </c>
      <c r="E227" s="38" t="str">
        <f>IFERROR(TRIM(UPPER(_xlfn.TEXTBEFORE(_xlfn.TEXTAFTER('query (10)'!L227,"("),")"))),"")</f>
        <v/>
      </c>
      <c r="F227" s="38" t="str">
        <f>TRIM('query (10)'!K227)</f>
        <v>SB7</v>
      </c>
      <c r="G227" s="38" t="str">
        <f>IF('query (10)'!J227="","",'query (10)'!J227)</f>
        <v>Motor</v>
      </c>
      <c r="H227" s="38" t="str">
        <f>TRIM(UPPER('query (10)'!J227))</f>
        <v>MOTOR</v>
      </c>
      <c r="I227" s="38" t="str">
        <f>IF('query (10)'!F227="","",'query (10)'!F227)</f>
        <v>Condition-based Maintenance</v>
      </c>
      <c r="J227" s="38" t="str">
        <f>IF('query (10)'!F227="","",IFERROR(INDEX(Cleaning_Rules!$B$14:$B$17,MATCH(TRIM('query (10)'!F227),Cleaning_Rules!$A$14:$A$17,0)),"UNKNOWN"))</f>
        <v>CBM</v>
      </c>
      <c r="K227" s="38" t="str">
        <f>IF('query (10)'!G227="","",'query (10)'!G227)</f>
        <v>เสร็จสิ้น</v>
      </c>
      <c r="L227" s="38" t="str">
        <f>IF('query (10)'!G227="","MISSING",IFERROR(INDEX(Cleaning_Rules!$B$5:$B$10,MATCH(TRIM('query (10)'!G227),Cleaning_Rules!$A$5:$A$10,0)),"UNKNOWN"))</f>
        <v>COMPLETED</v>
      </c>
      <c r="M227" s="38" t="str">
        <f>IF('query (10)'!I227="","",'query (10)'!I227)</f>
        <v>Electrical</v>
      </c>
      <c r="N227" s="38" t="str">
        <f>IF('query (10)'!O227="","",'query (10)'!O227)</f>
        <v>Inspection</v>
      </c>
      <c r="O227" s="38" t="str">
        <f>IF('query (10)'!P227="","",'query (10)'!P227)</f>
        <v>Important</v>
      </c>
      <c r="P227" s="38" t="str">
        <f>IF('query (10)'!N227="","",'query (10)'!N227)</f>
        <v>- Check condition of work head/ Dresser/ Wheel head motor
- Check insulation of work head/ Dresser/ Wheel head motor</v>
      </c>
      <c r="Q227" s="38" t="str">
        <f>TRIM('query (10)'!N227)</f>
        <v>- Check condition of work head/ Dresser/ Wheel head motor
- Check insulation of work head/ Dresser/ Wheel head motor</v>
      </c>
      <c r="R227" s="38" t="str">
        <f>TRIM(UPPER('query (10)'!R227))</f>
        <v/>
      </c>
      <c r="S227" s="38" t="str">
        <f>TRIM(UPPER('query (10)'!S227))</f>
        <v/>
      </c>
      <c r="T227" s="38" t="str">
        <f>IF('query (10)'!Q227="","",TRIM(UPPER('query (10)'!Q227)))</f>
        <v/>
      </c>
      <c r="U227" s="38" t="str">
        <f>IF('query (10)'!T227="","",'query (10)'!T227)</f>
        <v>1</v>
      </c>
      <c r="V227" s="39">
        <f>IF('query (10)'!T227="","",IFERROR(VALUE('query (10)'!T227),""))</f>
        <v>1</v>
      </c>
      <c r="W227" s="40">
        <f>IF('query (10)'!U227="","",'query (10)'!U227)</f>
        <v>0</v>
      </c>
      <c r="X227" s="39">
        <f>IF('query (10)'!V227="","",'query (10)'!V227)</f>
        <v>360</v>
      </c>
      <c r="Y227" s="41">
        <f>IF('query (10)'!W227="","",'query (10)'!W227)</f>
        <v>45982</v>
      </c>
      <c r="Z227" s="41" t="str">
        <f>IF('query (10)'!X227="","",'query (10)'!X227)</f>
        <v/>
      </c>
      <c r="AA227" s="41">
        <f>IF('query (10)'!Y227="","",'query (10)'!Y227)</f>
        <v>45643</v>
      </c>
      <c r="AB227" s="41">
        <f>IF('query (10)'!Z227="","",'query (10)'!Z227)</f>
        <v>46378</v>
      </c>
      <c r="AC227" s="38" t="str">
        <f>IF(OR('query (10)'!AA227="",COUNTIF(Cleaning_Rules!$A$21:$A$26,TRIM('query (10)'!AA227))&gt;0),"",TRIM('query (10)'!AA227))</f>
        <v/>
      </c>
      <c r="AD227" s="38" t="str">
        <f>IF('query (10)'!AB227="","",TRIM(IFERROR(_xlfn.TEXTBEFORE('query (10)'!AB227,"("),'query (10)'!AB227)))</f>
        <v/>
      </c>
      <c r="AE227" s="38" t="str">
        <f>IFERROR(LOWER(TRIM(_xlfn.TEXTBEFORE(_xlfn.TEXTAFTER('query (10)'!AB227,"("),")"))),"")</f>
        <v/>
      </c>
      <c r="AF227" s="38" t="str">
        <f>IF('query (10)'!AD227="","",TRIM('query (10)'!AD227))</f>
        <v>พงษ์พิทักษ์ ศรไชย</v>
      </c>
      <c r="AG227" s="38" t="str">
        <f>IF('query (10)'!AE227="","",TRIM('query (10)'!AE227))</f>
        <v>พงษ์พิทักษ์ ศรไชย</v>
      </c>
      <c r="AH227" s="38" t="str">
        <f>IF('query (10)'!AF227="","",IFERROR(VALUE('query (10)'!AF227),""))</f>
        <v/>
      </c>
      <c r="AI227" s="38" t="str">
        <f>IF('query (10)'!AG227="","",TRIM('query (10)'!AG227))</f>
        <v/>
      </c>
      <c r="AJ227" s="38" t="str">
        <f>IF('query (10)'!AH227="","",IFERROR(VALUE('query (10)'!AH227),""))</f>
        <v/>
      </c>
      <c r="AK227" s="38" t="str">
        <f>IF('query (10)'!AI227="","",TRIM('query (10)'!AI227))</f>
        <v/>
      </c>
      <c r="AL227" s="42">
        <f t="shared" si="15"/>
        <v>2025</v>
      </c>
      <c r="AM227" s="42" t="str">
        <f t="shared" si="16"/>
        <v>2025-11</v>
      </c>
      <c r="AN227" s="42" t="str">
        <f t="shared" ca="1" si="17"/>
        <v/>
      </c>
      <c r="AO227" s="42" t="str">
        <f t="shared" si="18"/>
        <v>GR-802 | INNER RING BORE GRINDING M/C | SB7 | MOTOR | Condition-based Maintenance | Electrical | Inspection | Important | - Check condition of work head/ Dresser/ Wheel head motor
- Check insulation of work head/ Dresser/ Wheel head motor | พงษ์พิทักษ์ ศรไชย</v>
      </c>
      <c r="AP227" s="42" t="str">
        <f>_xlfn.TEXTJOIN("; ",TRUE,IF(COUNTA('query (10)'!A227:AK227)&lt;=6,"NEAR_EMPTY_ROW",""),IF($K227="","MISSING_STATUS",""),IF(AND($K227="เสร็จสิ้น",$Z227=""),"DONE_NO_ACTUAL_DATE",""),IF(AND($I227="Condition-based Maintenance",$AH227=""),"CBM_NO_MEASUREMENT",""),IF(OR($X227="",$X227=0),"INVALID_PERIOD",""),IF(AND($AA227&lt;&gt;"",$AB227&lt;&gt;"",$AB227&lt;$AA227),"DATE_SEQUENCE_ERROR",""),IF(AND($AB227&lt;&gt;"",$AB227&gt;DATE(2030,12,31)),"DATE_OUTLIER",""),IF($C227="","MISSING_QRCODE",""),IF($J227="UNKNOWN","UNKNOWN_PM_TYPE",""),IF($L227="UNKNOWN","UNKNOWN_STATUS",""))</f>
        <v>DONE_NO_ACTUAL_DATE; CBM_NO_MEASUREMENT</v>
      </c>
      <c r="AQ227" s="42" t="str">
        <f t="shared" si="19"/>
        <v>NO</v>
      </c>
    </row>
    <row r="228" spans="1:43" x14ac:dyDescent="0.3">
      <c r="A228" s="38">
        <f>IF('query (10)'!A228="","",'query (10)'!A228)</f>
        <v>290</v>
      </c>
      <c r="B228" s="38" t="str">
        <f>IF('query (10)'!B228="","",'query (10)'!B228)</f>
        <v/>
      </c>
      <c r="C228" s="38" t="str">
        <f>TRIM(UPPER('query (10)'!M228))</f>
        <v>GR-804</v>
      </c>
      <c r="D228" s="38" t="str">
        <f>TRIM(UPPER(IFERROR(_xlfn.TEXTBEFORE('query (10)'!L228,"("),'query (10)'!L228)))</f>
        <v>INNER RING RACEWAY SUPER FINISH M/C</v>
      </c>
      <c r="E228" s="38" t="str">
        <f>IFERROR(TRIM(UPPER(_xlfn.TEXTBEFORE(_xlfn.TEXTAFTER('query (10)'!L228,"("),")"))),"")</f>
        <v/>
      </c>
      <c r="F228" s="38" t="str">
        <f>TRIM('query (10)'!K228)</f>
        <v>SB7</v>
      </c>
      <c r="G228" s="38" t="str">
        <f>IF('query (10)'!J228="","",'query (10)'!J228)</f>
        <v>Motor</v>
      </c>
      <c r="H228" s="38" t="str">
        <f>TRIM(UPPER('query (10)'!J228))</f>
        <v>MOTOR</v>
      </c>
      <c r="I228" s="38" t="str">
        <f>IF('query (10)'!F228="","",'query (10)'!F228)</f>
        <v>Condition-based Maintenance</v>
      </c>
      <c r="J228" s="38" t="str">
        <f>IF('query (10)'!F228="","",IFERROR(INDEX(Cleaning_Rules!$B$14:$B$17,MATCH(TRIM('query (10)'!F228),Cleaning_Rules!$A$14:$A$17,0)),"UNKNOWN"))</f>
        <v>CBM</v>
      </c>
      <c r="K228" s="38" t="str">
        <f>IF('query (10)'!G228="","",'query (10)'!G228)</f>
        <v>เสร็จสิ้น</v>
      </c>
      <c r="L228" s="38" t="str">
        <f>IF('query (10)'!G228="","MISSING",IFERROR(INDEX(Cleaning_Rules!$B$5:$B$10,MATCH(TRIM('query (10)'!G228),Cleaning_Rules!$A$5:$A$10,0)),"UNKNOWN"))</f>
        <v>COMPLETED</v>
      </c>
      <c r="M228" s="38" t="str">
        <f>IF('query (10)'!I228="","",'query (10)'!I228)</f>
        <v>Electrical</v>
      </c>
      <c r="N228" s="38" t="str">
        <f>IF('query (10)'!O228="","",'query (10)'!O228)</f>
        <v>Inspection</v>
      </c>
      <c r="O228" s="38" t="str">
        <f>IF('query (10)'!P228="","",'query (10)'!P228)</f>
        <v>Important</v>
      </c>
      <c r="P228" s="38" t="str">
        <f>IF('query (10)'!N228="","",'query (10)'!N228)</f>
        <v>- Check condition of Spindle/ Oscillation
- Check insulation of Spindle/ Oscillation</v>
      </c>
      <c r="Q228" s="38" t="str">
        <f>TRIM('query (10)'!N228)</f>
        <v>- Check condition of Spindle/ Oscillation
- Check insulation of Spindle/ Oscillation</v>
      </c>
      <c r="R228" s="38" t="str">
        <f>TRIM(UPPER('query (10)'!R228))</f>
        <v/>
      </c>
      <c r="S228" s="38" t="str">
        <f>TRIM(UPPER('query (10)'!S228))</f>
        <v/>
      </c>
      <c r="T228" s="38" t="str">
        <f>IF('query (10)'!Q228="","",TRIM(UPPER('query (10)'!Q228)))</f>
        <v/>
      </c>
      <c r="U228" s="38" t="str">
        <f>IF('query (10)'!T228="","",'query (10)'!T228)</f>
        <v>1</v>
      </c>
      <c r="V228" s="39">
        <f>IF('query (10)'!T228="","",IFERROR(VALUE('query (10)'!T228),""))</f>
        <v>1</v>
      </c>
      <c r="W228" s="40">
        <f>IF('query (10)'!U228="","",'query (10)'!U228)</f>
        <v>0</v>
      </c>
      <c r="X228" s="39">
        <f>IF('query (10)'!V228="","",'query (10)'!V228)</f>
        <v>360</v>
      </c>
      <c r="Y228" s="41">
        <f>IF('query (10)'!W228="","",'query (10)'!W228)</f>
        <v>45982</v>
      </c>
      <c r="Z228" s="41" t="str">
        <f>IF('query (10)'!X228="","",'query (10)'!X228)</f>
        <v/>
      </c>
      <c r="AA228" s="41">
        <f>IF('query (10)'!Y228="","",'query (10)'!Y228)</f>
        <v>45643</v>
      </c>
      <c r="AB228" s="41">
        <f>IF('query (10)'!Z228="","",'query (10)'!Z228)</f>
        <v>46378</v>
      </c>
      <c r="AC228" s="38" t="str">
        <f>IF(OR('query (10)'!AA228="",COUNTIF(Cleaning_Rules!$A$21:$A$26,TRIM('query (10)'!AA228))&gt;0),"",TRIM('query (10)'!AA228))</f>
        <v/>
      </c>
      <c r="AD228" s="38" t="str">
        <f>IF('query (10)'!AB228="","",TRIM(IFERROR(_xlfn.TEXTBEFORE('query (10)'!AB228,"("),'query (10)'!AB228)))</f>
        <v/>
      </c>
      <c r="AE228" s="38" t="str">
        <f>IFERROR(LOWER(TRIM(_xlfn.TEXTBEFORE(_xlfn.TEXTAFTER('query (10)'!AB228,"("),")"))),"")</f>
        <v/>
      </c>
      <c r="AF228" s="38" t="str">
        <f>IF('query (10)'!AD228="","",TRIM('query (10)'!AD228))</f>
        <v>พงษ์พิทักษ์ ศรไชย</v>
      </c>
      <c r="AG228" s="38" t="str">
        <f>IF('query (10)'!AE228="","",TRIM('query (10)'!AE228))</f>
        <v>พงษ์พิทักษ์ ศรไชย</v>
      </c>
      <c r="AH228" s="38" t="str">
        <f>IF('query (10)'!AF228="","",IFERROR(VALUE('query (10)'!AF228),""))</f>
        <v/>
      </c>
      <c r="AI228" s="38" t="str">
        <f>IF('query (10)'!AG228="","",TRIM('query (10)'!AG228))</f>
        <v/>
      </c>
      <c r="AJ228" s="38" t="str">
        <f>IF('query (10)'!AH228="","",IFERROR(VALUE('query (10)'!AH228),""))</f>
        <v/>
      </c>
      <c r="AK228" s="38" t="str">
        <f>IF('query (10)'!AI228="","",TRIM('query (10)'!AI228))</f>
        <v/>
      </c>
      <c r="AL228" s="42">
        <f t="shared" si="15"/>
        <v>2025</v>
      </c>
      <c r="AM228" s="42" t="str">
        <f t="shared" si="16"/>
        <v>2025-11</v>
      </c>
      <c r="AN228" s="42" t="str">
        <f t="shared" ca="1" si="17"/>
        <v/>
      </c>
      <c r="AO228" s="42" t="str">
        <f t="shared" si="18"/>
        <v>GR-804 | INNER RING RACEWAY SUPER FINISH M/C | SB7 | MOTOR | Condition-based Maintenance | Electrical | Inspection | Important | - Check condition of Spindle/ Oscillation
- Check insulation of Spindle/ Oscillation | พงษ์พิทักษ์ ศรไชย</v>
      </c>
      <c r="AP228" s="42" t="str">
        <f>_xlfn.TEXTJOIN("; ",TRUE,IF(COUNTA('query (10)'!A228:AK228)&lt;=6,"NEAR_EMPTY_ROW",""),IF($K228="","MISSING_STATUS",""),IF(AND($K228="เสร็จสิ้น",$Z228=""),"DONE_NO_ACTUAL_DATE",""),IF(AND($I228="Condition-based Maintenance",$AH228=""),"CBM_NO_MEASUREMENT",""),IF(OR($X228="",$X228=0),"INVALID_PERIOD",""),IF(AND($AA228&lt;&gt;"",$AB228&lt;&gt;"",$AB228&lt;$AA228),"DATE_SEQUENCE_ERROR",""),IF(AND($AB228&lt;&gt;"",$AB228&gt;DATE(2030,12,31)),"DATE_OUTLIER",""),IF($C228="","MISSING_QRCODE",""),IF($J228="UNKNOWN","UNKNOWN_PM_TYPE",""),IF($L228="UNKNOWN","UNKNOWN_STATUS",""))</f>
        <v>DONE_NO_ACTUAL_DATE; CBM_NO_MEASUREMENT</v>
      </c>
      <c r="AQ228" s="42" t="str">
        <f t="shared" si="19"/>
        <v>NO</v>
      </c>
    </row>
    <row r="229" spans="1:43" x14ac:dyDescent="0.3">
      <c r="A229" s="38">
        <f>IF('query (10)'!A229="","",'query (10)'!A229)</f>
        <v>291</v>
      </c>
      <c r="B229" s="38" t="str">
        <f>IF('query (10)'!B229="","",'query (10)'!B229)</f>
        <v/>
      </c>
      <c r="C229" s="38" t="str">
        <f>TRIM(UPPER('query (10)'!M229))</f>
        <v>WA-929</v>
      </c>
      <c r="D229" s="38" t="str">
        <f>TRIM(UPPER(IFERROR(_xlfn.TEXTBEFORE('query (10)'!L229,"("),'query (10)'!L229)))</f>
        <v>OUTER/INNRE RING PART WASH EQUIPMENT M/C</v>
      </c>
      <c r="E229" s="38" t="str">
        <f>IFERROR(TRIM(UPPER(_xlfn.TEXTBEFORE(_xlfn.TEXTAFTER('query (10)'!L229,"("),")"))),"")</f>
        <v/>
      </c>
      <c r="F229" s="38" t="str">
        <f>TRIM('query (10)'!K229)</f>
        <v>SB7</v>
      </c>
      <c r="G229" s="38" t="str">
        <f>IF('query (10)'!J229="","",'query (10)'!J229)</f>
        <v>Motor</v>
      </c>
      <c r="H229" s="38" t="str">
        <f>TRIM(UPPER('query (10)'!J229))</f>
        <v>MOTOR</v>
      </c>
      <c r="I229" s="38" t="str">
        <f>IF('query (10)'!F229="","",'query (10)'!F229)</f>
        <v>Condition-based Maintenance</v>
      </c>
      <c r="J229" s="38" t="str">
        <f>IF('query (10)'!F229="","",IFERROR(INDEX(Cleaning_Rules!$B$14:$B$17,MATCH(TRIM('query (10)'!F229),Cleaning_Rules!$A$14:$A$17,0)),"UNKNOWN"))</f>
        <v>CBM</v>
      </c>
      <c r="K229" s="38" t="str">
        <f>IF('query (10)'!G229="","",'query (10)'!G229)</f>
        <v>เสร็จสิ้น</v>
      </c>
      <c r="L229" s="38" t="str">
        <f>IF('query (10)'!G229="","MISSING",IFERROR(INDEX(Cleaning_Rules!$B$5:$B$10,MATCH(TRIM('query (10)'!G229),Cleaning_Rules!$A$5:$A$10,0)),"UNKNOWN"))</f>
        <v>COMPLETED</v>
      </c>
      <c r="M229" s="38" t="str">
        <f>IF('query (10)'!I229="","",'query (10)'!I229)</f>
        <v>Electrical</v>
      </c>
      <c r="N229" s="38" t="str">
        <f>IF('query (10)'!O229="","",'query (10)'!O229)</f>
        <v>Inspection</v>
      </c>
      <c r="O229" s="38" t="str">
        <f>IF('query (10)'!P229="","",'query (10)'!P229)</f>
        <v>Important</v>
      </c>
      <c r="P229" s="38" t="str">
        <f>IF('query (10)'!N229="","",'query (10)'!N229)</f>
        <v>- Check condition of Washing Pump/Circulate Pump/ Heavy Smoker motor
- Check insulation of Washing Pump/Circulate Pump/ Heavy Smoker motor</v>
      </c>
      <c r="Q229" s="38" t="str">
        <f>TRIM('query (10)'!N229)</f>
        <v>- Check condition of Washing Pump/Circulate Pump/ Heavy Smoker motor
- Check insulation of Washing Pump/Circulate Pump/ Heavy Smoker motor</v>
      </c>
      <c r="R229" s="38" t="str">
        <f>TRIM(UPPER('query (10)'!R229))</f>
        <v/>
      </c>
      <c r="S229" s="38" t="str">
        <f>TRIM(UPPER('query (10)'!S229))</f>
        <v/>
      </c>
      <c r="T229" s="38" t="str">
        <f>IF('query (10)'!Q229="","",TRIM(UPPER('query (10)'!Q229)))</f>
        <v/>
      </c>
      <c r="U229" s="38" t="str">
        <f>IF('query (10)'!T229="","",'query (10)'!T229)</f>
        <v>1</v>
      </c>
      <c r="V229" s="39">
        <f>IF('query (10)'!T229="","",IFERROR(VALUE('query (10)'!T229),""))</f>
        <v>1</v>
      </c>
      <c r="W229" s="40">
        <f>IF('query (10)'!U229="","",'query (10)'!U229)</f>
        <v>0</v>
      </c>
      <c r="X229" s="39">
        <f>IF('query (10)'!V229="","",'query (10)'!V229)</f>
        <v>360</v>
      </c>
      <c r="Y229" s="41">
        <f>IF('query (10)'!W229="","",'query (10)'!W229)</f>
        <v>45982</v>
      </c>
      <c r="Z229" s="41" t="str">
        <f>IF('query (10)'!X229="","",'query (10)'!X229)</f>
        <v/>
      </c>
      <c r="AA229" s="41">
        <f>IF('query (10)'!Y229="","",'query (10)'!Y229)</f>
        <v>45643</v>
      </c>
      <c r="AB229" s="41">
        <f>IF('query (10)'!Z229="","",'query (10)'!Z229)</f>
        <v>46378</v>
      </c>
      <c r="AC229" s="38" t="str">
        <f>IF(OR('query (10)'!AA229="",COUNTIF(Cleaning_Rules!$A$21:$A$26,TRIM('query (10)'!AA229))&gt;0),"",TRIM('query (10)'!AA229))</f>
        <v/>
      </c>
      <c r="AD229" s="38" t="str">
        <f>IF('query (10)'!AB229="","",TRIM(IFERROR(_xlfn.TEXTBEFORE('query (10)'!AB229,"("),'query (10)'!AB229)))</f>
        <v/>
      </c>
      <c r="AE229" s="38" t="str">
        <f>IFERROR(LOWER(TRIM(_xlfn.TEXTBEFORE(_xlfn.TEXTAFTER('query (10)'!AB229,"("),")"))),"")</f>
        <v/>
      </c>
      <c r="AF229" s="38" t="str">
        <f>IF('query (10)'!AD229="","",TRIM('query (10)'!AD229))</f>
        <v>พงษ์พิทักษ์ ศรไชย</v>
      </c>
      <c r="AG229" s="38" t="str">
        <f>IF('query (10)'!AE229="","",TRIM('query (10)'!AE229))</f>
        <v>พงษ์พิทักษ์ ศรไชย</v>
      </c>
      <c r="AH229" s="38" t="str">
        <f>IF('query (10)'!AF229="","",IFERROR(VALUE('query (10)'!AF229),""))</f>
        <v/>
      </c>
      <c r="AI229" s="38" t="str">
        <f>IF('query (10)'!AG229="","",TRIM('query (10)'!AG229))</f>
        <v/>
      </c>
      <c r="AJ229" s="38" t="str">
        <f>IF('query (10)'!AH229="","",IFERROR(VALUE('query (10)'!AH229),""))</f>
        <v/>
      </c>
      <c r="AK229" s="38" t="str">
        <f>IF('query (10)'!AI229="","",TRIM('query (10)'!AI229))</f>
        <v/>
      </c>
      <c r="AL229" s="42">
        <f t="shared" si="15"/>
        <v>2025</v>
      </c>
      <c r="AM229" s="42" t="str">
        <f t="shared" si="16"/>
        <v>2025-11</v>
      </c>
      <c r="AN229" s="42" t="str">
        <f t="shared" ca="1" si="17"/>
        <v/>
      </c>
      <c r="AO229" s="42" t="str">
        <f t="shared" si="18"/>
        <v>WA-929 | OUTER/INNRE RING PART WASH EQUIPMENT M/C | SB7 | MOTOR | Condition-based Maintenance | Electrical | Inspection | Important | - Check condition of Washing Pump/Circulate Pump/ Heavy Smoker motor
- Check insulation of Washing Pump/Circulate Pump/ Heavy Smoker motor | พงษ์พิทักษ์ ศรไชย</v>
      </c>
      <c r="AP229" s="42" t="str">
        <f>_xlfn.TEXTJOIN("; ",TRUE,IF(COUNTA('query (10)'!A229:AK229)&lt;=6,"NEAR_EMPTY_ROW",""),IF($K229="","MISSING_STATUS",""),IF(AND($K229="เสร็จสิ้น",$Z229=""),"DONE_NO_ACTUAL_DATE",""),IF(AND($I229="Condition-based Maintenance",$AH229=""),"CBM_NO_MEASUREMENT",""),IF(OR($X229="",$X229=0),"INVALID_PERIOD",""),IF(AND($AA229&lt;&gt;"",$AB229&lt;&gt;"",$AB229&lt;$AA229),"DATE_SEQUENCE_ERROR",""),IF(AND($AB229&lt;&gt;"",$AB229&gt;DATE(2030,12,31)),"DATE_OUTLIER",""),IF($C229="","MISSING_QRCODE",""),IF($J229="UNKNOWN","UNKNOWN_PM_TYPE",""),IF($L229="UNKNOWN","UNKNOWN_STATUS",""))</f>
        <v>DONE_NO_ACTUAL_DATE; CBM_NO_MEASUREMENT</v>
      </c>
      <c r="AQ229" s="42" t="str">
        <f t="shared" si="19"/>
        <v>NO</v>
      </c>
    </row>
    <row r="230" spans="1:43" x14ac:dyDescent="0.3">
      <c r="A230" s="38">
        <f>IF('query (10)'!A230="","",'query (10)'!A230)</f>
        <v>292</v>
      </c>
      <c r="B230" s="38" t="str">
        <f>IF('query (10)'!B230="","",'query (10)'!B230)</f>
        <v/>
      </c>
      <c r="C230" s="38" t="str">
        <f>TRIM(UPPER('query (10)'!M230))</f>
        <v>WA-816</v>
      </c>
      <c r="D230" s="38" t="str">
        <f>TRIM(UPPER(IFERROR(_xlfn.TEXTBEFORE('query (10)'!L230,"("),'query (10)'!L230)))</f>
        <v>FINISH WASH EQUIPMENT M/C</v>
      </c>
      <c r="E230" s="38" t="str">
        <f>IFERROR(TRIM(UPPER(_xlfn.TEXTBEFORE(_xlfn.TEXTAFTER('query (10)'!L230,"("),")"))),"")</f>
        <v/>
      </c>
      <c r="F230" s="38" t="str">
        <f>TRIM('query (10)'!K230)</f>
        <v>SB7</v>
      </c>
      <c r="G230" s="38" t="str">
        <f>IF('query (10)'!J230="","",'query (10)'!J230)</f>
        <v>Motor</v>
      </c>
      <c r="H230" s="38" t="str">
        <f>TRIM(UPPER('query (10)'!J230))</f>
        <v>MOTOR</v>
      </c>
      <c r="I230" s="38" t="str">
        <f>IF('query (10)'!F230="","",'query (10)'!F230)</f>
        <v>Condition-based Maintenance</v>
      </c>
      <c r="J230" s="38" t="str">
        <f>IF('query (10)'!F230="","",IFERROR(INDEX(Cleaning_Rules!$B$14:$B$17,MATCH(TRIM('query (10)'!F230),Cleaning_Rules!$A$14:$A$17,0)),"UNKNOWN"))</f>
        <v>CBM</v>
      </c>
      <c r="K230" s="38" t="str">
        <f>IF('query (10)'!G230="","",'query (10)'!G230)</f>
        <v>เสร็จสิ้น</v>
      </c>
      <c r="L230" s="38" t="str">
        <f>IF('query (10)'!G230="","MISSING",IFERROR(INDEX(Cleaning_Rules!$B$5:$B$10,MATCH(TRIM('query (10)'!G230),Cleaning_Rules!$A$5:$A$10,0)),"UNKNOWN"))</f>
        <v>COMPLETED</v>
      </c>
      <c r="M230" s="38" t="str">
        <f>IF('query (10)'!I230="","",'query (10)'!I230)</f>
        <v>Electrical</v>
      </c>
      <c r="N230" s="38" t="str">
        <f>IF('query (10)'!O230="","",'query (10)'!O230)</f>
        <v>Inspection</v>
      </c>
      <c r="O230" s="38" t="str">
        <f>IF('query (10)'!P230="","",'query (10)'!P230)</f>
        <v>Important</v>
      </c>
      <c r="P230" s="38" t="str">
        <f>IF('query (10)'!N230="","",'query (10)'!N230)</f>
        <v>- Check condition of Washing Pump/ Blower motor
- Check insulation of Washing Pump/ Blower motor</v>
      </c>
      <c r="Q230" s="38" t="str">
        <f>TRIM('query (10)'!N230)</f>
        <v>- Check condition of Washing Pump/ Blower motor
- Check insulation of Washing Pump/ Blower motor</v>
      </c>
      <c r="R230" s="38" t="str">
        <f>TRIM(UPPER('query (10)'!R230))</f>
        <v/>
      </c>
      <c r="S230" s="38" t="str">
        <f>TRIM(UPPER('query (10)'!S230))</f>
        <v/>
      </c>
      <c r="T230" s="38" t="str">
        <f>IF('query (10)'!Q230="","",TRIM(UPPER('query (10)'!Q230)))</f>
        <v/>
      </c>
      <c r="U230" s="38" t="str">
        <f>IF('query (10)'!T230="","",'query (10)'!T230)</f>
        <v>1</v>
      </c>
      <c r="V230" s="39">
        <f>IF('query (10)'!T230="","",IFERROR(VALUE('query (10)'!T230),""))</f>
        <v>1</v>
      </c>
      <c r="W230" s="40">
        <f>IF('query (10)'!U230="","",'query (10)'!U230)</f>
        <v>0</v>
      </c>
      <c r="X230" s="39">
        <f>IF('query (10)'!V230="","",'query (10)'!V230)</f>
        <v>360</v>
      </c>
      <c r="Y230" s="41">
        <f>IF('query (10)'!W230="","",'query (10)'!W230)</f>
        <v>45982</v>
      </c>
      <c r="Z230" s="41" t="str">
        <f>IF('query (10)'!X230="","",'query (10)'!X230)</f>
        <v/>
      </c>
      <c r="AA230" s="41">
        <f>IF('query (10)'!Y230="","",'query (10)'!Y230)</f>
        <v>45643</v>
      </c>
      <c r="AB230" s="41">
        <f>IF('query (10)'!Z230="","",'query (10)'!Z230)</f>
        <v>46378</v>
      </c>
      <c r="AC230" s="38" t="str">
        <f>IF(OR('query (10)'!AA230="",COUNTIF(Cleaning_Rules!$A$21:$A$26,TRIM('query (10)'!AA230))&gt;0),"",TRIM('query (10)'!AA230))</f>
        <v/>
      </c>
      <c r="AD230" s="38" t="str">
        <f>IF('query (10)'!AB230="","",TRIM(IFERROR(_xlfn.TEXTBEFORE('query (10)'!AB230,"("),'query (10)'!AB230)))</f>
        <v/>
      </c>
      <c r="AE230" s="38" t="str">
        <f>IFERROR(LOWER(TRIM(_xlfn.TEXTBEFORE(_xlfn.TEXTAFTER('query (10)'!AB230,"("),")"))),"")</f>
        <v/>
      </c>
      <c r="AF230" s="38" t="str">
        <f>IF('query (10)'!AD230="","",TRIM('query (10)'!AD230))</f>
        <v>พงษ์พิทักษ์ ศรไชย</v>
      </c>
      <c r="AG230" s="38" t="str">
        <f>IF('query (10)'!AE230="","",TRIM('query (10)'!AE230))</f>
        <v>พงษ์พิทักษ์ ศรไชย</v>
      </c>
      <c r="AH230" s="38" t="str">
        <f>IF('query (10)'!AF230="","",IFERROR(VALUE('query (10)'!AF230),""))</f>
        <v/>
      </c>
      <c r="AI230" s="38" t="str">
        <f>IF('query (10)'!AG230="","",TRIM('query (10)'!AG230))</f>
        <v/>
      </c>
      <c r="AJ230" s="38" t="str">
        <f>IF('query (10)'!AH230="","",IFERROR(VALUE('query (10)'!AH230),""))</f>
        <v/>
      </c>
      <c r="AK230" s="38" t="str">
        <f>IF('query (10)'!AI230="","",TRIM('query (10)'!AI230))</f>
        <v/>
      </c>
      <c r="AL230" s="42">
        <f t="shared" si="15"/>
        <v>2025</v>
      </c>
      <c r="AM230" s="42" t="str">
        <f t="shared" si="16"/>
        <v>2025-11</v>
      </c>
      <c r="AN230" s="42" t="str">
        <f t="shared" ca="1" si="17"/>
        <v/>
      </c>
      <c r="AO230" s="42" t="str">
        <f t="shared" si="18"/>
        <v>WA-816 | FINISH WASH EQUIPMENT M/C | SB7 | MOTOR | Condition-based Maintenance | Electrical | Inspection | Important | - Check condition of Washing Pump/ Blower motor
- Check insulation of Washing Pump/ Blower motor | พงษ์พิทักษ์ ศรไชย</v>
      </c>
      <c r="AP230" s="42" t="str">
        <f>_xlfn.TEXTJOIN("; ",TRUE,IF(COUNTA('query (10)'!A230:AK230)&lt;=6,"NEAR_EMPTY_ROW",""),IF($K230="","MISSING_STATUS",""),IF(AND($K230="เสร็จสิ้น",$Z230=""),"DONE_NO_ACTUAL_DATE",""),IF(AND($I230="Condition-based Maintenance",$AH230=""),"CBM_NO_MEASUREMENT",""),IF(OR($X230="",$X230=0),"INVALID_PERIOD",""),IF(AND($AA230&lt;&gt;"",$AB230&lt;&gt;"",$AB230&lt;$AA230),"DATE_SEQUENCE_ERROR",""),IF(AND($AB230&lt;&gt;"",$AB230&gt;DATE(2030,12,31)),"DATE_OUTLIER",""),IF($C230="","MISSING_QRCODE",""),IF($J230="UNKNOWN","UNKNOWN_PM_TYPE",""),IF($L230="UNKNOWN","UNKNOWN_STATUS",""))</f>
        <v>DONE_NO_ACTUAL_DATE; CBM_NO_MEASUREMENT</v>
      </c>
      <c r="AQ230" s="42" t="str">
        <f t="shared" si="19"/>
        <v>NO</v>
      </c>
    </row>
    <row r="231" spans="1:43" x14ac:dyDescent="0.3">
      <c r="A231" s="38">
        <f>IF('query (10)'!A231="","",'query (10)'!A231)</f>
        <v>293</v>
      </c>
      <c r="B231" s="38" t="str">
        <f>IF('query (10)'!B231="","",'query (10)'!B231)</f>
        <v/>
      </c>
      <c r="C231" s="38" t="str">
        <f>TRIM(UPPER('query (10)'!M231))</f>
        <v>CH-820</v>
      </c>
      <c r="D231" s="38" t="str">
        <f>TRIM(UPPER(IFERROR(_xlfn.TEXTBEFORE('query (10)'!L231,"("),'query (10)'!L231)))</f>
        <v>AUTOMATIC VIBRATION TESTING M/C.</v>
      </c>
      <c r="E231" s="38" t="str">
        <f>IFERROR(TRIM(UPPER(_xlfn.TEXTBEFORE(_xlfn.TEXTAFTER('query (10)'!L231,"("),")"))),"")</f>
        <v/>
      </c>
      <c r="F231" s="38" t="str">
        <f>TRIM('query (10)'!K231)</f>
        <v>SB7</v>
      </c>
      <c r="G231" s="38" t="str">
        <f>IF('query (10)'!J231="","",'query (10)'!J231)</f>
        <v>Motor</v>
      </c>
      <c r="H231" s="38" t="str">
        <f>TRIM(UPPER('query (10)'!J231))</f>
        <v>MOTOR</v>
      </c>
      <c r="I231" s="38" t="str">
        <f>IF('query (10)'!F231="","",'query (10)'!F231)</f>
        <v>Condition-based Maintenance</v>
      </c>
      <c r="J231" s="38" t="str">
        <f>IF('query (10)'!F231="","",IFERROR(INDEX(Cleaning_Rules!$B$14:$B$17,MATCH(TRIM('query (10)'!F231),Cleaning_Rules!$A$14:$A$17,0)),"UNKNOWN"))</f>
        <v>CBM</v>
      </c>
      <c r="K231" s="38" t="str">
        <f>IF('query (10)'!G231="","",'query (10)'!G231)</f>
        <v>เสร็จสิ้น</v>
      </c>
      <c r="L231" s="38" t="str">
        <f>IF('query (10)'!G231="","MISSING",IFERROR(INDEX(Cleaning_Rules!$B$5:$B$10,MATCH(TRIM('query (10)'!G231),Cleaning_Rules!$A$5:$A$10,0)),"UNKNOWN"))</f>
        <v>COMPLETED</v>
      </c>
      <c r="M231" s="38" t="str">
        <f>IF('query (10)'!I231="","",'query (10)'!I231)</f>
        <v>Electrical</v>
      </c>
      <c r="N231" s="38" t="str">
        <f>IF('query (10)'!O231="","",'query (10)'!O231)</f>
        <v>Inspection</v>
      </c>
      <c r="O231" s="38" t="str">
        <f>IF('query (10)'!P231="","",'query (10)'!P231)</f>
        <v>Important</v>
      </c>
      <c r="P231" s="38" t="str">
        <f>IF('query (10)'!N231="","",'query (10)'!N231)</f>
        <v>- Check condition of Spindle motor
- Check insulation of Spindle motor</v>
      </c>
      <c r="Q231" s="38" t="str">
        <f>TRIM('query (10)'!N231)</f>
        <v>- Check condition of Spindle motor
- Check insulation of Spindle motor</v>
      </c>
      <c r="R231" s="38" t="str">
        <f>TRIM(UPPER('query (10)'!R231))</f>
        <v/>
      </c>
      <c r="S231" s="38" t="str">
        <f>TRIM(UPPER('query (10)'!S231))</f>
        <v/>
      </c>
      <c r="T231" s="38" t="str">
        <f>IF('query (10)'!Q231="","",TRIM(UPPER('query (10)'!Q231)))</f>
        <v/>
      </c>
      <c r="U231" s="38" t="str">
        <f>IF('query (10)'!T231="","",'query (10)'!T231)</f>
        <v>1</v>
      </c>
      <c r="V231" s="39">
        <f>IF('query (10)'!T231="","",IFERROR(VALUE('query (10)'!T231),""))</f>
        <v>1</v>
      </c>
      <c r="W231" s="40">
        <f>IF('query (10)'!U231="","",'query (10)'!U231)</f>
        <v>0</v>
      </c>
      <c r="X231" s="39">
        <f>IF('query (10)'!V231="","",'query (10)'!V231)</f>
        <v>360</v>
      </c>
      <c r="Y231" s="41">
        <f>IF('query (10)'!W231="","",'query (10)'!W231)</f>
        <v>45982</v>
      </c>
      <c r="Z231" s="41" t="str">
        <f>IF('query (10)'!X231="","",'query (10)'!X231)</f>
        <v/>
      </c>
      <c r="AA231" s="41">
        <f>IF('query (10)'!Y231="","",'query (10)'!Y231)</f>
        <v>45643</v>
      </c>
      <c r="AB231" s="41">
        <f>IF('query (10)'!Z231="","",'query (10)'!Z231)</f>
        <v>46378</v>
      </c>
      <c r="AC231" s="38" t="str">
        <f>IF(OR('query (10)'!AA231="",COUNTIF(Cleaning_Rules!$A$21:$A$26,TRIM('query (10)'!AA231))&gt;0),"",TRIM('query (10)'!AA231))</f>
        <v/>
      </c>
      <c r="AD231" s="38" t="str">
        <f>IF('query (10)'!AB231="","",TRIM(IFERROR(_xlfn.TEXTBEFORE('query (10)'!AB231,"("),'query (10)'!AB231)))</f>
        <v/>
      </c>
      <c r="AE231" s="38" t="str">
        <f>IFERROR(LOWER(TRIM(_xlfn.TEXTBEFORE(_xlfn.TEXTAFTER('query (10)'!AB231,"("),")"))),"")</f>
        <v/>
      </c>
      <c r="AF231" s="38" t="str">
        <f>IF('query (10)'!AD231="","",TRIM('query (10)'!AD231))</f>
        <v>พงษ์พิทักษ์ ศรไชย</v>
      </c>
      <c r="AG231" s="38" t="str">
        <f>IF('query (10)'!AE231="","",TRIM('query (10)'!AE231))</f>
        <v>พงษ์พิทักษ์ ศรไชย</v>
      </c>
      <c r="AH231" s="38" t="str">
        <f>IF('query (10)'!AF231="","",IFERROR(VALUE('query (10)'!AF231),""))</f>
        <v/>
      </c>
      <c r="AI231" s="38" t="str">
        <f>IF('query (10)'!AG231="","",TRIM('query (10)'!AG231))</f>
        <v/>
      </c>
      <c r="AJ231" s="38" t="str">
        <f>IF('query (10)'!AH231="","",IFERROR(VALUE('query (10)'!AH231),""))</f>
        <v/>
      </c>
      <c r="AK231" s="38" t="str">
        <f>IF('query (10)'!AI231="","",TRIM('query (10)'!AI231))</f>
        <v/>
      </c>
      <c r="AL231" s="42">
        <f t="shared" si="15"/>
        <v>2025</v>
      </c>
      <c r="AM231" s="42" t="str">
        <f t="shared" si="16"/>
        <v>2025-11</v>
      </c>
      <c r="AN231" s="42" t="str">
        <f t="shared" ca="1" si="17"/>
        <v/>
      </c>
      <c r="AO231" s="42" t="str">
        <f t="shared" si="18"/>
        <v>CH-820 | AUTOMATIC VIBRATION TESTING M/C. | SB7 | MOTOR | Condition-based Maintenance | Electrical | Inspection | Important | - Check condition of Spindle motor
- Check insulation of Spindle motor | พงษ์พิทักษ์ ศรไชย</v>
      </c>
      <c r="AP231" s="42" t="str">
        <f>_xlfn.TEXTJOIN("; ",TRUE,IF(COUNTA('query (10)'!A231:AK231)&lt;=6,"NEAR_EMPTY_ROW",""),IF($K231="","MISSING_STATUS",""),IF(AND($K231="เสร็จสิ้น",$Z231=""),"DONE_NO_ACTUAL_DATE",""),IF(AND($I231="Condition-based Maintenance",$AH231=""),"CBM_NO_MEASUREMENT",""),IF(OR($X231="",$X231=0),"INVALID_PERIOD",""),IF(AND($AA231&lt;&gt;"",$AB231&lt;&gt;"",$AB231&lt;$AA231),"DATE_SEQUENCE_ERROR",""),IF(AND($AB231&lt;&gt;"",$AB231&gt;DATE(2030,12,31)),"DATE_OUTLIER",""),IF($C231="","MISSING_QRCODE",""),IF($J231="UNKNOWN","UNKNOWN_PM_TYPE",""),IF($L231="UNKNOWN","UNKNOWN_STATUS",""))</f>
        <v>DONE_NO_ACTUAL_DATE; CBM_NO_MEASUREMENT</v>
      </c>
      <c r="AQ231" s="42" t="str">
        <f t="shared" si="19"/>
        <v>NO</v>
      </c>
    </row>
    <row r="232" spans="1:43" x14ac:dyDescent="0.3">
      <c r="A232" s="38">
        <f>IF('query (10)'!A232="","",'query (10)'!A232)</f>
        <v>294</v>
      </c>
      <c r="B232" s="38" t="str">
        <f>IF('query (10)'!B232="","",'query (10)'!B232)</f>
        <v/>
      </c>
      <c r="C232" s="38" t="str">
        <f>TRIM(UPPER('query (10)'!M232))</f>
        <v>CH-821</v>
      </c>
      <c r="D232" s="38" t="str">
        <f>TRIM(UPPER(IFERROR(_xlfn.TEXTBEFORE('query (10)'!L232,"("),'query (10)'!L232)))</f>
        <v>NOISE MANUAL INSPECTION M/C.</v>
      </c>
      <c r="E232" s="38" t="str">
        <f>IFERROR(TRIM(UPPER(_xlfn.TEXTBEFORE(_xlfn.TEXTAFTER('query (10)'!L232,"("),")"))),"")</f>
        <v/>
      </c>
      <c r="F232" s="38" t="str">
        <f>TRIM('query (10)'!K232)</f>
        <v>SB7</v>
      </c>
      <c r="G232" s="38" t="str">
        <f>IF('query (10)'!J232="","",'query (10)'!J232)</f>
        <v>Motor</v>
      </c>
      <c r="H232" s="38" t="str">
        <f>TRIM(UPPER('query (10)'!J232))</f>
        <v>MOTOR</v>
      </c>
      <c r="I232" s="38" t="str">
        <f>IF('query (10)'!F232="","",'query (10)'!F232)</f>
        <v>Condition-based Maintenance</v>
      </c>
      <c r="J232" s="38" t="str">
        <f>IF('query (10)'!F232="","",IFERROR(INDEX(Cleaning_Rules!$B$14:$B$17,MATCH(TRIM('query (10)'!F232),Cleaning_Rules!$A$14:$A$17,0)),"UNKNOWN"))</f>
        <v>CBM</v>
      </c>
      <c r="K232" s="38" t="str">
        <f>IF('query (10)'!G232="","",'query (10)'!G232)</f>
        <v>เสร็จสิ้น</v>
      </c>
      <c r="L232" s="38" t="str">
        <f>IF('query (10)'!G232="","MISSING",IFERROR(INDEX(Cleaning_Rules!$B$5:$B$10,MATCH(TRIM('query (10)'!G232),Cleaning_Rules!$A$5:$A$10,0)),"UNKNOWN"))</f>
        <v>COMPLETED</v>
      </c>
      <c r="M232" s="38" t="str">
        <f>IF('query (10)'!I232="","",'query (10)'!I232)</f>
        <v>Electrical</v>
      </c>
      <c r="N232" s="38" t="str">
        <f>IF('query (10)'!O232="","",'query (10)'!O232)</f>
        <v>Inspection</v>
      </c>
      <c r="O232" s="38" t="str">
        <f>IF('query (10)'!P232="","",'query (10)'!P232)</f>
        <v>Important</v>
      </c>
      <c r="P232" s="38" t="str">
        <f>IF('query (10)'!N232="","",'query (10)'!N232)</f>
        <v>- Check condition of Spindle motor
- Check insulation of Spindle motor</v>
      </c>
      <c r="Q232" s="38" t="str">
        <f>TRIM('query (10)'!N232)</f>
        <v>- Check condition of Spindle motor
- Check insulation of Spindle motor</v>
      </c>
      <c r="R232" s="38" t="str">
        <f>TRIM(UPPER('query (10)'!R232))</f>
        <v/>
      </c>
      <c r="S232" s="38" t="str">
        <f>TRIM(UPPER('query (10)'!S232))</f>
        <v/>
      </c>
      <c r="T232" s="38" t="str">
        <f>IF('query (10)'!Q232="","",TRIM(UPPER('query (10)'!Q232)))</f>
        <v/>
      </c>
      <c r="U232" s="38" t="str">
        <f>IF('query (10)'!T232="","",'query (10)'!T232)</f>
        <v>1</v>
      </c>
      <c r="V232" s="39">
        <f>IF('query (10)'!T232="","",IFERROR(VALUE('query (10)'!T232),""))</f>
        <v>1</v>
      </c>
      <c r="W232" s="40">
        <f>IF('query (10)'!U232="","",'query (10)'!U232)</f>
        <v>0</v>
      </c>
      <c r="X232" s="39">
        <f>IF('query (10)'!V232="","",'query (10)'!V232)</f>
        <v>360</v>
      </c>
      <c r="Y232" s="41">
        <f>IF('query (10)'!W232="","",'query (10)'!W232)</f>
        <v>45982</v>
      </c>
      <c r="Z232" s="41" t="str">
        <f>IF('query (10)'!X232="","",'query (10)'!X232)</f>
        <v/>
      </c>
      <c r="AA232" s="41">
        <f>IF('query (10)'!Y232="","",'query (10)'!Y232)</f>
        <v>45643</v>
      </c>
      <c r="AB232" s="41">
        <f>IF('query (10)'!Z232="","",'query (10)'!Z232)</f>
        <v>46378</v>
      </c>
      <c r="AC232" s="38" t="str">
        <f>IF(OR('query (10)'!AA232="",COUNTIF(Cleaning_Rules!$A$21:$A$26,TRIM('query (10)'!AA232))&gt;0),"",TRIM('query (10)'!AA232))</f>
        <v/>
      </c>
      <c r="AD232" s="38" t="str">
        <f>IF('query (10)'!AB232="","",TRIM(IFERROR(_xlfn.TEXTBEFORE('query (10)'!AB232,"("),'query (10)'!AB232)))</f>
        <v/>
      </c>
      <c r="AE232" s="38" t="str">
        <f>IFERROR(LOWER(TRIM(_xlfn.TEXTBEFORE(_xlfn.TEXTAFTER('query (10)'!AB232,"("),")"))),"")</f>
        <v/>
      </c>
      <c r="AF232" s="38" t="str">
        <f>IF('query (10)'!AD232="","",TRIM('query (10)'!AD232))</f>
        <v>พงษ์พิทักษ์ ศรไชย</v>
      </c>
      <c r="AG232" s="38" t="str">
        <f>IF('query (10)'!AE232="","",TRIM('query (10)'!AE232))</f>
        <v>พงษ์พิทักษ์ ศรไชย</v>
      </c>
      <c r="AH232" s="38" t="str">
        <f>IF('query (10)'!AF232="","",IFERROR(VALUE('query (10)'!AF232),""))</f>
        <v/>
      </c>
      <c r="AI232" s="38" t="str">
        <f>IF('query (10)'!AG232="","",TRIM('query (10)'!AG232))</f>
        <v/>
      </c>
      <c r="AJ232" s="38" t="str">
        <f>IF('query (10)'!AH232="","",IFERROR(VALUE('query (10)'!AH232),""))</f>
        <v/>
      </c>
      <c r="AK232" s="38" t="str">
        <f>IF('query (10)'!AI232="","",TRIM('query (10)'!AI232))</f>
        <v/>
      </c>
      <c r="AL232" s="42">
        <f t="shared" si="15"/>
        <v>2025</v>
      </c>
      <c r="AM232" s="42" t="str">
        <f t="shared" si="16"/>
        <v>2025-11</v>
      </c>
      <c r="AN232" s="42" t="str">
        <f t="shared" ca="1" si="17"/>
        <v/>
      </c>
      <c r="AO232" s="42" t="str">
        <f t="shared" si="18"/>
        <v>CH-821 | NOISE MANUAL INSPECTION M/C. | SB7 | MOTOR | Condition-based Maintenance | Electrical | Inspection | Important | - Check condition of Spindle motor
- Check insulation of Spindle motor | พงษ์พิทักษ์ ศรไชย</v>
      </c>
      <c r="AP232" s="42" t="str">
        <f>_xlfn.TEXTJOIN("; ",TRUE,IF(COUNTA('query (10)'!A232:AK232)&lt;=6,"NEAR_EMPTY_ROW",""),IF($K232="","MISSING_STATUS",""),IF(AND($K232="เสร็จสิ้น",$Z232=""),"DONE_NO_ACTUAL_DATE",""),IF(AND($I232="Condition-based Maintenance",$AH232=""),"CBM_NO_MEASUREMENT",""),IF(OR($X232="",$X232=0),"INVALID_PERIOD",""),IF(AND($AA232&lt;&gt;"",$AB232&lt;&gt;"",$AB232&lt;$AA232),"DATE_SEQUENCE_ERROR",""),IF(AND($AB232&lt;&gt;"",$AB232&gt;DATE(2030,12,31)),"DATE_OUTLIER",""),IF($C232="","MISSING_QRCODE",""),IF($J232="UNKNOWN","UNKNOWN_PM_TYPE",""),IF($L232="UNKNOWN","UNKNOWN_STATUS",""))</f>
        <v>DONE_NO_ACTUAL_DATE; CBM_NO_MEASUREMENT</v>
      </c>
      <c r="AQ232" s="42" t="str">
        <f t="shared" si="19"/>
        <v>NO</v>
      </c>
    </row>
    <row r="233" spans="1:43" x14ac:dyDescent="0.3">
      <c r="A233" s="38">
        <f>IF('query (10)'!A233="","",'query (10)'!A233)</f>
        <v>295</v>
      </c>
      <c r="B233" s="38" t="str">
        <f>IF('query (10)'!B233="","",'query (10)'!B233)</f>
        <v/>
      </c>
      <c r="C233" s="38" t="str">
        <f>TRIM(UPPER('query (10)'!M233))</f>
        <v/>
      </c>
      <c r="D233" s="38" t="str">
        <f>TRIM(UPPER(IFERROR(_xlfn.TEXTBEFORE('query (10)'!L233,"("),'query (10)'!L233)))</f>
        <v/>
      </c>
      <c r="E233" s="38" t="str">
        <f>IFERROR(TRIM(UPPER(_xlfn.TEXTBEFORE(_xlfn.TEXTAFTER('query (10)'!L233,"("),")"))),"")</f>
        <v/>
      </c>
      <c r="F233" s="38" t="str">
        <f>TRIM('query (10)'!K233)</f>
        <v/>
      </c>
      <c r="G233" s="38" t="str">
        <f>IF('query (10)'!J233="","",'query (10)'!J233)</f>
        <v/>
      </c>
      <c r="H233" s="38" t="str">
        <f>TRIM(UPPER('query (10)'!J233))</f>
        <v/>
      </c>
      <c r="I233" s="38" t="str">
        <f>IF('query (10)'!F233="","",'query (10)'!F233)</f>
        <v/>
      </c>
      <c r="J233" s="38" t="str">
        <f>IF('query (10)'!F233="","",IFERROR(INDEX(Cleaning_Rules!$B$14:$B$17,MATCH(TRIM('query (10)'!F233),Cleaning_Rules!$A$14:$A$17,0)),"UNKNOWN"))</f>
        <v/>
      </c>
      <c r="K233" s="38" t="str">
        <f>IF('query (10)'!G233="","",'query (10)'!G233)</f>
        <v>แก้ไขแผน</v>
      </c>
      <c r="L233" s="38" t="str">
        <f>IF('query (10)'!G233="","MISSING",IFERROR(INDEX(Cleaning_Rules!$B$5:$B$10,MATCH(TRIM('query (10)'!G233),Cleaning_Rules!$A$5:$A$10,0)),"UNKNOWN"))</f>
        <v>PLAN_REVISED</v>
      </c>
      <c r="M233" s="38" t="str">
        <f>IF('query (10)'!I233="","",'query (10)'!I233)</f>
        <v/>
      </c>
      <c r="N233" s="38" t="str">
        <f>IF('query (10)'!O233="","",'query (10)'!O233)</f>
        <v/>
      </c>
      <c r="O233" s="38" t="str">
        <f>IF('query (10)'!P233="","",'query (10)'!P233)</f>
        <v>Medium</v>
      </c>
      <c r="P233" s="38" t="str">
        <f>IF('query (10)'!N233="","",'query (10)'!N233)</f>
        <v/>
      </c>
      <c r="Q233" s="38" t="str">
        <f>TRIM('query (10)'!N233)</f>
        <v/>
      </c>
      <c r="R233" s="38" t="str">
        <f>TRIM(UPPER('query (10)'!R233))</f>
        <v/>
      </c>
      <c r="S233" s="38" t="str">
        <f>TRIM(UPPER('query (10)'!S233))</f>
        <v/>
      </c>
      <c r="T233" s="38" t="str">
        <f>IF('query (10)'!Q233="","",TRIM(UPPER('query (10)'!Q233)))</f>
        <v/>
      </c>
      <c r="U233" s="38" t="str">
        <f>IF('query (10)'!T233="","",'query (10)'!T233)</f>
        <v/>
      </c>
      <c r="V233" s="39" t="str">
        <f>IF('query (10)'!T233="","",IFERROR(VALUE('query (10)'!T233),""))</f>
        <v/>
      </c>
      <c r="W233" s="40">
        <f>IF('query (10)'!U233="","",'query (10)'!U233)</f>
        <v>0</v>
      </c>
      <c r="X233" s="39" t="str">
        <f>IF('query (10)'!V233="","",'query (10)'!V233)</f>
        <v/>
      </c>
      <c r="Y233" s="41" t="str">
        <f>IF('query (10)'!W233="","",'query (10)'!W233)</f>
        <v/>
      </c>
      <c r="Z233" s="41" t="str">
        <f>IF('query (10)'!X233="","",'query (10)'!X233)</f>
        <v/>
      </c>
      <c r="AA233" s="41" t="str">
        <f>IF('query (10)'!Y233="","",'query (10)'!Y233)</f>
        <v/>
      </c>
      <c r="AB233" s="41" t="str">
        <f>IF('query (10)'!Z233="","",'query (10)'!Z233)</f>
        <v/>
      </c>
      <c r="AC233" s="38" t="str">
        <f>IF(OR('query (10)'!AA233="",COUNTIF(Cleaning_Rules!$A$21:$A$26,TRIM('query (10)'!AA233))&gt;0),"",TRIM('query (10)'!AA233))</f>
        <v/>
      </c>
      <c r="AD233" s="38" t="str">
        <f>IF('query (10)'!AB233="","",TRIM(IFERROR(_xlfn.TEXTBEFORE('query (10)'!AB233,"("),'query (10)'!AB233)))</f>
        <v/>
      </c>
      <c r="AE233" s="38" t="str">
        <f>IFERROR(LOWER(TRIM(_xlfn.TEXTBEFORE(_xlfn.TEXTAFTER('query (10)'!AB233,"("),")"))),"")</f>
        <v/>
      </c>
      <c r="AF233" s="38" t="str">
        <f>IF('query (10)'!AD233="","",TRIM('query (10)'!AD233))</f>
        <v/>
      </c>
      <c r="AG233" s="38" t="str">
        <f>IF('query (10)'!AE233="","",TRIM('query (10)'!AE233))</f>
        <v/>
      </c>
      <c r="AH233" s="38" t="str">
        <f>IF('query (10)'!AF233="","",IFERROR(VALUE('query (10)'!AF233),""))</f>
        <v/>
      </c>
      <c r="AI233" s="38" t="str">
        <f>IF('query (10)'!AG233="","",TRIM('query (10)'!AG233))</f>
        <v/>
      </c>
      <c r="AJ233" s="38" t="str">
        <f>IF('query (10)'!AH233="","",IFERROR(VALUE('query (10)'!AH233),""))</f>
        <v/>
      </c>
      <c r="AK233" s="38" t="str">
        <f>IF('query (10)'!AI233="","",TRIM('query (10)'!AI233))</f>
        <v/>
      </c>
      <c r="AL233" s="42" t="str">
        <f t="shared" si="15"/>
        <v/>
      </c>
      <c r="AM233" s="42" t="str">
        <f t="shared" si="16"/>
        <v/>
      </c>
      <c r="AN233" s="42" t="str">
        <f t="shared" ca="1" si="17"/>
        <v/>
      </c>
      <c r="AO233" s="42" t="str">
        <f t="shared" si="18"/>
        <v>Medium</v>
      </c>
      <c r="AP233" s="42" t="str">
        <f>_xlfn.TEXTJOIN("; ",TRUE,IF(COUNTA('query (10)'!A233:AK233)&lt;=6,"NEAR_EMPTY_ROW",""),IF($K233="","MISSING_STATUS",""),IF(AND($K233="เสร็จสิ้น",$Z233=""),"DONE_NO_ACTUAL_DATE",""),IF(AND($I233="Condition-based Maintenance",$AH233=""),"CBM_NO_MEASUREMENT",""),IF(OR($X233="",$X233=0),"INVALID_PERIOD",""),IF(AND($AA233&lt;&gt;"",$AB233&lt;&gt;"",$AB233&lt;$AA233),"DATE_SEQUENCE_ERROR",""),IF(AND($AB233&lt;&gt;"",$AB233&gt;DATE(2030,12,31)),"DATE_OUTLIER",""),IF($C233="","MISSING_QRCODE",""),IF($J233="UNKNOWN","UNKNOWN_PM_TYPE",""),IF($L233="UNKNOWN","UNKNOWN_STATUS",""))</f>
        <v>NEAR_EMPTY_ROW; INVALID_PERIOD; MISSING_QRCODE</v>
      </c>
      <c r="AQ233" s="42" t="str">
        <f t="shared" si="19"/>
        <v>NO</v>
      </c>
    </row>
    <row r="234" spans="1:43" x14ac:dyDescent="0.3">
      <c r="A234" s="38">
        <f>IF('query (10)'!A234="","",'query (10)'!A234)</f>
        <v>296</v>
      </c>
      <c r="B234" s="38" t="str">
        <f>IF('query (10)'!B234="","",'query (10)'!B234)</f>
        <v/>
      </c>
      <c r="C234" s="38" t="str">
        <f>TRIM(UPPER('query (10)'!M234))</f>
        <v>GR-783</v>
      </c>
      <c r="D234" s="38" t="str">
        <f>TRIM(UPPER(IFERROR(_xlfn.TEXTBEFORE('query (10)'!L234,"("),'query (10)'!L234)))</f>
        <v>OUTER RING RACEWAY GRINDING M/C</v>
      </c>
      <c r="E234" s="38" t="str">
        <f>IFERROR(TRIM(UPPER(_xlfn.TEXTBEFORE(_xlfn.TEXTAFTER('query (10)'!L234,"("),")"))),"")</f>
        <v/>
      </c>
      <c r="F234" s="38" t="str">
        <f>TRIM('query (10)'!K234)</f>
        <v>SB6</v>
      </c>
      <c r="G234" s="38" t="str">
        <f>IF('query (10)'!J234="","",'query (10)'!J234)</f>
        <v>Motor</v>
      </c>
      <c r="H234" s="38" t="str">
        <f>TRIM(UPPER('query (10)'!J234))</f>
        <v>MOTOR</v>
      </c>
      <c r="I234" s="38" t="str">
        <f>IF('query (10)'!F234="","",'query (10)'!F234)</f>
        <v>Condition-based Maintenance</v>
      </c>
      <c r="J234" s="38" t="str">
        <f>IF('query (10)'!F234="","",IFERROR(INDEX(Cleaning_Rules!$B$14:$B$17,MATCH(TRIM('query (10)'!F234),Cleaning_Rules!$A$14:$A$17,0)),"UNKNOWN"))</f>
        <v>CBM</v>
      </c>
      <c r="K234" s="38" t="str">
        <f>IF('query (10)'!G234="","",'query (10)'!G234)</f>
        <v>เสร็จสิ้น</v>
      </c>
      <c r="L234" s="38" t="str">
        <f>IF('query (10)'!G234="","MISSING",IFERROR(INDEX(Cleaning_Rules!$B$5:$B$10,MATCH(TRIM('query (10)'!G234),Cleaning_Rules!$A$5:$A$10,0)),"UNKNOWN"))</f>
        <v>COMPLETED</v>
      </c>
      <c r="M234" s="38" t="str">
        <f>IF('query (10)'!I234="","",'query (10)'!I234)</f>
        <v>Electrical</v>
      </c>
      <c r="N234" s="38" t="str">
        <f>IF('query (10)'!O234="","",'query (10)'!O234)</f>
        <v>Inspection</v>
      </c>
      <c r="O234" s="38" t="str">
        <f>IF('query (10)'!P234="","",'query (10)'!P234)</f>
        <v>Important</v>
      </c>
      <c r="P234" s="38" t="str">
        <f>IF('query (10)'!N234="","",'query (10)'!N234)</f>
        <v>- Check condition of work head/ Dresser/ Wheel head motor
- Check insulation of work head/ Dresser/ Wheel head motor</v>
      </c>
      <c r="Q234" s="38" t="str">
        <f>TRIM('query (10)'!N234)</f>
        <v>- Check condition of work head/ Dresser/ Wheel head motor
- Check insulation of work head/ Dresser/ Wheel head motor</v>
      </c>
      <c r="R234" s="38" t="str">
        <f>TRIM(UPPER('query (10)'!R234))</f>
        <v/>
      </c>
      <c r="S234" s="38" t="str">
        <f>TRIM(UPPER('query (10)'!S234))</f>
        <v/>
      </c>
      <c r="T234" s="38" t="str">
        <f>IF('query (10)'!Q234="","",TRIM(UPPER('query (10)'!Q234)))</f>
        <v/>
      </c>
      <c r="U234" s="38" t="str">
        <f>IF('query (10)'!T234="","",'query (10)'!T234)</f>
        <v>1</v>
      </c>
      <c r="V234" s="39">
        <f>IF('query (10)'!T234="","",IFERROR(VALUE('query (10)'!T234),""))</f>
        <v>1</v>
      </c>
      <c r="W234" s="40">
        <f>IF('query (10)'!U234="","",'query (10)'!U234)</f>
        <v>0</v>
      </c>
      <c r="X234" s="39">
        <f>IF('query (10)'!V234="","",'query (10)'!V234)</f>
        <v>360</v>
      </c>
      <c r="Y234" s="41">
        <f>IF('query (10)'!W234="","",'query (10)'!W234)</f>
        <v>45981</v>
      </c>
      <c r="Z234" s="41" t="str">
        <f>IF('query (10)'!X234="","",'query (10)'!X234)</f>
        <v/>
      </c>
      <c r="AA234" s="41">
        <f>IF('query (10)'!Y234="","",'query (10)'!Y234)</f>
        <v>45643</v>
      </c>
      <c r="AB234" s="41">
        <f>IF('query (10)'!Z234="","",'query (10)'!Z234)</f>
        <v>46377</v>
      </c>
      <c r="AC234" s="38" t="str">
        <f>IF(OR('query (10)'!AA234="",COUNTIF(Cleaning_Rules!$A$21:$A$26,TRIM('query (10)'!AA234))&gt;0),"",TRIM('query (10)'!AA234))</f>
        <v/>
      </c>
      <c r="AD234" s="38" t="str">
        <f>IF('query (10)'!AB234="","",TRIM(IFERROR(_xlfn.TEXTBEFORE('query (10)'!AB234,"("),'query (10)'!AB234)))</f>
        <v/>
      </c>
      <c r="AE234" s="38" t="str">
        <f>IFERROR(LOWER(TRIM(_xlfn.TEXTBEFORE(_xlfn.TEXTAFTER('query (10)'!AB234,"("),")"))),"")</f>
        <v/>
      </c>
      <c r="AF234" s="38" t="str">
        <f>IF('query (10)'!AD234="","",TRIM('query (10)'!AD234))</f>
        <v>พงษ์พิทักษ์ ศรไชย</v>
      </c>
      <c r="AG234" s="38" t="str">
        <f>IF('query (10)'!AE234="","",TRIM('query (10)'!AE234))</f>
        <v>พงษ์พิทักษ์ ศรไชย</v>
      </c>
      <c r="AH234" s="38" t="str">
        <f>IF('query (10)'!AF234="","",IFERROR(VALUE('query (10)'!AF234),""))</f>
        <v/>
      </c>
      <c r="AI234" s="38" t="str">
        <f>IF('query (10)'!AG234="","",TRIM('query (10)'!AG234))</f>
        <v/>
      </c>
      <c r="AJ234" s="38" t="str">
        <f>IF('query (10)'!AH234="","",IFERROR(VALUE('query (10)'!AH234),""))</f>
        <v/>
      </c>
      <c r="AK234" s="38" t="str">
        <f>IF('query (10)'!AI234="","",TRIM('query (10)'!AI234))</f>
        <v/>
      </c>
      <c r="AL234" s="42">
        <f t="shared" si="15"/>
        <v>2025</v>
      </c>
      <c r="AM234" s="42" t="str">
        <f t="shared" si="16"/>
        <v>2025-11</v>
      </c>
      <c r="AN234" s="42" t="str">
        <f t="shared" ca="1" si="17"/>
        <v/>
      </c>
      <c r="AO234" s="42" t="str">
        <f t="shared" si="18"/>
        <v>GR-783 | OUTER RING RACEWAY GRINDING M/C | SB6 | MOTOR | Condition-based Maintenance | Electrical | Inspection | Important | - Check condition of work head/ Dresser/ Wheel head motor
- Check insulation of work head/ Dresser/ Wheel head motor | พงษ์พิทักษ์ ศรไชย</v>
      </c>
      <c r="AP234" s="42" t="str">
        <f>_xlfn.TEXTJOIN("; ",TRUE,IF(COUNTA('query (10)'!A234:AK234)&lt;=6,"NEAR_EMPTY_ROW",""),IF($K234="","MISSING_STATUS",""),IF(AND($K234="เสร็จสิ้น",$Z234=""),"DONE_NO_ACTUAL_DATE",""),IF(AND($I234="Condition-based Maintenance",$AH234=""),"CBM_NO_MEASUREMENT",""),IF(OR($X234="",$X234=0),"INVALID_PERIOD",""),IF(AND($AA234&lt;&gt;"",$AB234&lt;&gt;"",$AB234&lt;$AA234),"DATE_SEQUENCE_ERROR",""),IF(AND($AB234&lt;&gt;"",$AB234&gt;DATE(2030,12,31)),"DATE_OUTLIER",""),IF($C234="","MISSING_QRCODE",""),IF($J234="UNKNOWN","UNKNOWN_PM_TYPE",""),IF($L234="UNKNOWN","UNKNOWN_STATUS",""))</f>
        <v>DONE_NO_ACTUAL_DATE; CBM_NO_MEASUREMENT</v>
      </c>
      <c r="AQ234" s="42" t="str">
        <f t="shared" si="19"/>
        <v>NO</v>
      </c>
    </row>
    <row r="235" spans="1:43" x14ac:dyDescent="0.3">
      <c r="A235" s="38">
        <f>IF('query (10)'!A235="","",'query (10)'!A235)</f>
        <v>297</v>
      </c>
      <c r="B235" s="38" t="str">
        <f>IF('query (10)'!B235="","",'query (10)'!B235)</f>
        <v/>
      </c>
      <c r="C235" s="38" t="str">
        <f>TRIM(UPPER('query (10)'!M235))</f>
        <v>GR-861</v>
      </c>
      <c r="D235" s="38" t="str">
        <f>TRIM(UPPER(IFERROR(_xlfn.TEXTBEFORE('query (10)'!L235,"("),'query (10)'!L235)))</f>
        <v>OUTER RING RACEWAY SUPER FINISH M/C</v>
      </c>
      <c r="E235" s="38" t="str">
        <f>IFERROR(TRIM(UPPER(_xlfn.TEXTBEFORE(_xlfn.TEXTAFTER('query (10)'!L235,"("),")"))),"")</f>
        <v/>
      </c>
      <c r="F235" s="38" t="str">
        <f>TRIM('query (10)'!K235)</f>
        <v>SB8</v>
      </c>
      <c r="G235" s="38" t="str">
        <f>IF('query (10)'!J235="","",'query (10)'!J235)</f>
        <v>Motor</v>
      </c>
      <c r="H235" s="38" t="str">
        <f>TRIM(UPPER('query (10)'!J235))</f>
        <v>MOTOR</v>
      </c>
      <c r="I235" s="38" t="str">
        <f>IF('query (10)'!F235="","",'query (10)'!F235)</f>
        <v>Condition-based Maintenance</v>
      </c>
      <c r="J235" s="38" t="str">
        <f>IF('query (10)'!F235="","",IFERROR(INDEX(Cleaning_Rules!$B$14:$B$17,MATCH(TRIM('query (10)'!F235),Cleaning_Rules!$A$14:$A$17,0)),"UNKNOWN"))</f>
        <v>CBM</v>
      </c>
      <c r="K235" s="38" t="str">
        <f>IF('query (10)'!G235="","",'query (10)'!G235)</f>
        <v>เสร็จสิ้น</v>
      </c>
      <c r="L235" s="38" t="str">
        <f>IF('query (10)'!G235="","MISSING",IFERROR(INDEX(Cleaning_Rules!$B$5:$B$10,MATCH(TRIM('query (10)'!G235),Cleaning_Rules!$A$5:$A$10,0)),"UNKNOWN"))</f>
        <v>COMPLETED</v>
      </c>
      <c r="M235" s="38" t="str">
        <f>IF('query (10)'!I235="","",'query (10)'!I235)</f>
        <v>Electrical</v>
      </c>
      <c r="N235" s="38" t="str">
        <f>IF('query (10)'!O235="","",'query (10)'!O235)</f>
        <v>Inspection</v>
      </c>
      <c r="O235" s="38" t="str">
        <f>IF('query (10)'!P235="","",'query (10)'!P235)</f>
        <v>Important</v>
      </c>
      <c r="P235" s="38" t="str">
        <f>IF('query (10)'!N235="","",'query (10)'!N235)</f>
        <v>- Check condition of Spindle/ Oscillation
- Check insulation of Spindle/ Oscillation</v>
      </c>
      <c r="Q235" s="38" t="str">
        <f>TRIM('query (10)'!N235)</f>
        <v>- Check condition of Spindle/ Oscillation
- Check insulation of Spindle/ Oscillation</v>
      </c>
      <c r="R235" s="38" t="str">
        <f>TRIM(UPPER('query (10)'!R235))</f>
        <v/>
      </c>
      <c r="S235" s="38" t="str">
        <f>TRIM(UPPER('query (10)'!S235))</f>
        <v/>
      </c>
      <c r="T235" s="38" t="str">
        <f>IF('query (10)'!Q235="","",TRIM(UPPER('query (10)'!Q235)))</f>
        <v/>
      </c>
      <c r="U235" s="38" t="str">
        <f>IF('query (10)'!T235="","",'query (10)'!T235)</f>
        <v>1</v>
      </c>
      <c r="V235" s="39">
        <f>IF('query (10)'!T235="","",IFERROR(VALUE('query (10)'!T235),""))</f>
        <v>1</v>
      </c>
      <c r="W235" s="40">
        <f>IF('query (10)'!U235="","",'query (10)'!U235)</f>
        <v>0</v>
      </c>
      <c r="X235" s="39">
        <f>IF('query (10)'!V235="","",'query (10)'!V235)</f>
        <v>360</v>
      </c>
      <c r="Y235" s="41">
        <f>IF('query (10)'!W235="","",'query (10)'!W235)</f>
        <v>45986</v>
      </c>
      <c r="Z235" s="41" t="str">
        <f>IF('query (10)'!X235="","",'query (10)'!X235)</f>
        <v/>
      </c>
      <c r="AA235" s="41">
        <f>IF('query (10)'!Y235="","",'query (10)'!Y235)</f>
        <v>45643</v>
      </c>
      <c r="AB235" s="41">
        <f>IF('query (10)'!Z235="","",'query (10)'!Z235)</f>
        <v>46381</v>
      </c>
      <c r="AC235" s="38" t="str">
        <f>IF(OR('query (10)'!AA235="",COUNTIF(Cleaning_Rules!$A$21:$A$26,TRIM('query (10)'!AA235))&gt;0),"",TRIM('query (10)'!AA235))</f>
        <v/>
      </c>
      <c r="AD235" s="38" t="str">
        <f>IF('query (10)'!AB235="","",TRIM(IFERROR(_xlfn.TEXTBEFORE('query (10)'!AB235,"("),'query (10)'!AB235)))</f>
        <v/>
      </c>
      <c r="AE235" s="38" t="str">
        <f>IFERROR(LOWER(TRIM(_xlfn.TEXTBEFORE(_xlfn.TEXTAFTER('query (10)'!AB235,"("),")"))),"")</f>
        <v/>
      </c>
      <c r="AF235" s="38" t="str">
        <f>IF('query (10)'!AD235="","",TRIM('query (10)'!AD235))</f>
        <v>พงษ์พิทักษ์ ศรไชย</v>
      </c>
      <c r="AG235" s="38" t="str">
        <f>IF('query (10)'!AE235="","",TRIM('query (10)'!AE235))</f>
        <v>พงษ์พิทักษ์ ศรไชย</v>
      </c>
      <c r="AH235" s="38" t="str">
        <f>IF('query (10)'!AF235="","",IFERROR(VALUE('query (10)'!AF235),""))</f>
        <v/>
      </c>
      <c r="AI235" s="38" t="str">
        <f>IF('query (10)'!AG235="","",TRIM('query (10)'!AG235))</f>
        <v/>
      </c>
      <c r="AJ235" s="38" t="str">
        <f>IF('query (10)'!AH235="","",IFERROR(VALUE('query (10)'!AH235),""))</f>
        <v/>
      </c>
      <c r="AK235" s="38" t="str">
        <f>IF('query (10)'!AI235="","",TRIM('query (10)'!AI235))</f>
        <v/>
      </c>
      <c r="AL235" s="42">
        <f t="shared" si="15"/>
        <v>2025</v>
      </c>
      <c r="AM235" s="42" t="str">
        <f t="shared" si="16"/>
        <v>2025-11</v>
      </c>
      <c r="AN235" s="42" t="str">
        <f t="shared" ca="1" si="17"/>
        <v/>
      </c>
      <c r="AO235" s="42" t="str">
        <f t="shared" si="18"/>
        <v>GR-861 | OUTER RING RACEWAY SUPER FINISH M/C | SB8 | MOTOR | Condition-based Maintenance | Electrical | Inspection | Important | - Check condition of Spindle/ Oscillation
- Check insulation of Spindle/ Oscillation | พงษ์พิทักษ์ ศรไชย</v>
      </c>
      <c r="AP235" s="42" t="str">
        <f>_xlfn.TEXTJOIN("; ",TRUE,IF(COUNTA('query (10)'!A235:AK235)&lt;=6,"NEAR_EMPTY_ROW",""),IF($K235="","MISSING_STATUS",""),IF(AND($K235="เสร็จสิ้น",$Z235=""),"DONE_NO_ACTUAL_DATE",""),IF(AND($I235="Condition-based Maintenance",$AH235=""),"CBM_NO_MEASUREMENT",""),IF(OR($X235="",$X235=0),"INVALID_PERIOD",""),IF(AND($AA235&lt;&gt;"",$AB235&lt;&gt;"",$AB235&lt;$AA235),"DATE_SEQUENCE_ERROR",""),IF(AND($AB235&lt;&gt;"",$AB235&gt;DATE(2030,12,31)),"DATE_OUTLIER",""),IF($C235="","MISSING_QRCODE",""),IF($J235="UNKNOWN","UNKNOWN_PM_TYPE",""),IF($L235="UNKNOWN","UNKNOWN_STATUS",""))</f>
        <v>DONE_NO_ACTUAL_DATE; CBM_NO_MEASUREMENT</v>
      </c>
      <c r="AQ235" s="42" t="str">
        <f t="shared" si="19"/>
        <v>NO</v>
      </c>
    </row>
    <row r="236" spans="1:43" x14ac:dyDescent="0.3">
      <c r="A236" s="38">
        <f>IF('query (10)'!A236="","",'query (10)'!A236)</f>
        <v>298</v>
      </c>
      <c r="B236" s="38" t="str">
        <f>IF('query (10)'!B236="","",'query (10)'!B236)</f>
        <v/>
      </c>
      <c r="C236" s="38" t="str">
        <f>TRIM(UPPER('query (10)'!M236))</f>
        <v>GR-862</v>
      </c>
      <c r="D236" s="38" t="str">
        <f>TRIM(UPPER(IFERROR(_xlfn.TEXTBEFORE('query (10)'!L236,"("),'query (10)'!L236)))</f>
        <v>INNER RING RACEWAY GRINDING M/C</v>
      </c>
      <c r="E236" s="38" t="str">
        <f>IFERROR(TRIM(UPPER(_xlfn.TEXTBEFORE(_xlfn.TEXTAFTER('query (10)'!L236,"("),")"))),"")</f>
        <v/>
      </c>
      <c r="F236" s="38" t="str">
        <f>TRIM('query (10)'!K236)</f>
        <v>SB8</v>
      </c>
      <c r="G236" s="38" t="str">
        <f>IF('query (10)'!J236="","",'query (10)'!J236)</f>
        <v>Motor</v>
      </c>
      <c r="H236" s="38" t="str">
        <f>TRIM(UPPER('query (10)'!J236))</f>
        <v>MOTOR</v>
      </c>
      <c r="I236" s="38" t="str">
        <f>IF('query (10)'!F236="","",'query (10)'!F236)</f>
        <v>Condition-based Maintenance</v>
      </c>
      <c r="J236" s="38" t="str">
        <f>IF('query (10)'!F236="","",IFERROR(INDEX(Cleaning_Rules!$B$14:$B$17,MATCH(TRIM('query (10)'!F236),Cleaning_Rules!$A$14:$A$17,0)),"UNKNOWN"))</f>
        <v>CBM</v>
      </c>
      <c r="K236" s="38" t="str">
        <f>IF('query (10)'!G236="","",'query (10)'!G236)</f>
        <v>เสร็จสิ้น</v>
      </c>
      <c r="L236" s="38" t="str">
        <f>IF('query (10)'!G236="","MISSING",IFERROR(INDEX(Cleaning_Rules!$B$5:$B$10,MATCH(TRIM('query (10)'!G236),Cleaning_Rules!$A$5:$A$10,0)),"UNKNOWN"))</f>
        <v>COMPLETED</v>
      </c>
      <c r="M236" s="38" t="str">
        <f>IF('query (10)'!I236="","",'query (10)'!I236)</f>
        <v>Electrical</v>
      </c>
      <c r="N236" s="38" t="str">
        <f>IF('query (10)'!O236="","",'query (10)'!O236)</f>
        <v>Inspection</v>
      </c>
      <c r="O236" s="38" t="str">
        <f>IF('query (10)'!P236="","",'query (10)'!P236)</f>
        <v>Important</v>
      </c>
      <c r="P236" s="38" t="str">
        <f>IF('query (10)'!N236="","",'query (10)'!N236)</f>
        <v>- Check condition of work head/ Dresser/ Wheel head motor
- Check insulation of work head/ Dresser/ Wheel head motor</v>
      </c>
      <c r="Q236" s="38" t="str">
        <f>TRIM('query (10)'!N236)</f>
        <v>- Check condition of work head/ Dresser/ Wheel head motor
- Check insulation of work head/ Dresser/ Wheel head motor</v>
      </c>
      <c r="R236" s="38" t="str">
        <f>TRIM(UPPER('query (10)'!R236))</f>
        <v/>
      </c>
      <c r="S236" s="38" t="str">
        <f>TRIM(UPPER('query (10)'!S236))</f>
        <v/>
      </c>
      <c r="T236" s="38" t="str">
        <f>IF('query (10)'!Q236="","",TRIM(UPPER('query (10)'!Q236)))</f>
        <v/>
      </c>
      <c r="U236" s="38" t="str">
        <f>IF('query (10)'!T236="","",'query (10)'!T236)</f>
        <v>1</v>
      </c>
      <c r="V236" s="39">
        <f>IF('query (10)'!T236="","",IFERROR(VALUE('query (10)'!T236),""))</f>
        <v>1</v>
      </c>
      <c r="W236" s="40">
        <f>IF('query (10)'!U236="","",'query (10)'!U236)</f>
        <v>0</v>
      </c>
      <c r="X236" s="39">
        <f>IF('query (10)'!V236="","",'query (10)'!V236)</f>
        <v>360</v>
      </c>
      <c r="Y236" s="41">
        <f>IF('query (10)'!W236="","",'query (10)'!W236)</f>
        <v>45986</v>
      </c>
      <c r="Z236" s="41" t="str">
        <f>IF('query (10)'!X236="","",'query (10)'!X236)</f>
        <v/>
      </c>
      <c r="AA236" s="41">
        <f>IF('query (10)'!Y236="","",'query (10)'!Y236)</f>
        <v>45643</v>
      </c>
      <c r="AB236" s="41">
        <f>IF('query (10)'!Z236="","",'query (10)'!Z236)</f>
        <v>46381</v>
      </c>
      <c r="AC236" s="38" t="str">
        <f>IF(OR('query (10)'!AA236="",COUNTIF(Cleaning_Rules!$A$21:$A$26,TRIM('query (10)'!AA236))&gt;0),"",TRIM('query (10)'!AA236))</f>
        <v/>
      </c>
      <c r="AD236" s="38" t="str">
        <f>IF('query (10)'!AB236="","",TRIM(IFERROR(_xlfn.TEXTBEFORE('query (10)'!AB236,"("),'query (10)'!AB236)))</f>
        <v/>
      </c>
      <c r="AE236" s="38" t="str">
        <f>IFERROR(LOWER(TRIM(_xlfn.TEXTBEFORE(_xlfn.TEXTAFTER('query (10)'!AB236,"("),")"))),"")</f>
        <v/>
      </c>
      <c r="AF236" s="38" t="str">
        <f>IF('query (10)'!AD236="","",TRIM('query (10)'!AD236))</f>
        <v>พงษ์พิทักษ์ ศรไชย</v>
      </c>
      <c r="AG236" s="38" t="str">
        <f>IF('query (10)'!AE236="","",TRIM('query (10)'!AE236))</f>
        <v>พงษ์พิทักษ์ ศรไชย</v>
      </c>
      <c r="AH236" s="38" t="str">
        <f>IF('query (10)'!AF236="","",IFERROR(VALUE('query (10)'!AF236),""))</f>
        <v/>
      </c>
      <c r="AI236" s="38" t="str">
        <f>IF('query (10)'!AG236="","",TRIM('query (10)'!AG236))</f>
        <v/>
      </c>
      <c r="AJ236" s="38" t="str">
        <f>IF('query (10)'!AH236="","",IFERROR(VALUE('query (10)'!AH236),""))</f>
        <v/>
      </c>
      <c r="AK236" s="38" t="str">
        <f>IF('query (10)'!AI236="","",TRIM('query (10)'!AI236))</f>
        <v/>
      </c>
      <c r="AL236" s="42">
        <f t="shared" si="15"/>
        <v>2025</v>
      </c>
      <c r="AM236" s="42" t="str">
        <f t="shared" si="16"/>
        <v>2025-11</v>
      </c>
      <c r="AN236" s="42" t="str">
        <f t="shared" ca="1" si="17"/>
        <v/>
      </c>
      <c r="AO236" s="42" t="str">
        <f t="shared" si="18"/>
        <v>GR-862 | INNER RING RACEWAY GRINDING M/C | SB8 | MOTOR | Condition-based Maintenance | Electrical | Inspection | Important | - Check condition of work head/ Dresser/ Wheel head motor
- Check insulation of work head/ Dresser/ Wheel head motor | พงษ์พิทักษ์ ศรไชย</v>
      </c>
      <c r="AP236" s="42" t="str">
        <f>_xlfn.TEXTJOIN("; ",TRUE,IF(COUNTA('query (10)'!A236:AK236)&lt;=6,"NEAR_EMPTY_ROW",""),IF($K236="","MISSING_STATUS",""),IF(AND($K236="เสร็จสิ้น",$Z236=""),"DONE_NO_ACTUAL_DATE",""),IF(AND($I236="Condition-based Maintenance",$AH236=""),"CBM_NO_MEASUREMENT",""),IF(OR($X236="",$X236=0),"INVALID_PERIOD",""),IF(AND($AA236&lt;&gt;"",$AB236&lt;&gt;"",$AB236&lt;$AA236),"DATE_SEQUENCE_ERROR",""),IF(AND($AB236&lt;&gt;"",$AB236&gt;DATE(2030,12,31)),"DATE_OUTLIER",""),IF($C236="","MISSING_QRCODE",""),IF($J236="UNKNOWN","UNKNOWN_PM_TYPE",""),IF($L236="UNKNOWN","UNKNOWN_STATUS",""))</f>
        <v>DONE_NO_ACTUAL_DATE; CBM_NO_MEASUREMENT</v>
      </c>
      <c r="AQ236" s="42" t="str">
        <f t="shared" si="19"/>
        <v>NO</v>
      </c>
    </row>
    <row r="237" spans="1:43" x14ac:dyDescent="0.3">
      <c r="A237" s="38">
        <f>IF('query (10)'!A237="","",'query (10)'!A237)</f>
        <v>299</v>
      </c>
      <c r="B237" s="38" t="str">
        <f>IF('query (10)'!B237="","",'query (10)'!B237)</f>
        <v/>
      </c>
      <c r="C237" s="38" t="str">
        <f>TRIM(UPPER('query (10)'!M237))</f>
        <v>GR-863</v>
      </c>
      <c r="D237" s="38" t="str">
        <f>TRIM(UPPER(IFERROR(_xlfn.TEXTBEFORE('query (10)'!L237,"("),'query (10)'!L237)))</f>
        <v>INNER RING BORE GRINDING M/C</v>
      </c>
      <c r="E237" s="38" t="str">
        <f>IFERROR(TRIM(UPPER(_xlfn.TEXTBEFORE(_xlfn.TEXTAFTER('query (10)'!L237,"("),")"))),"")</f>
        <v/>
      </c>
      <c r="F237" s="38" t="str">
        <f>TRIM('query (10)'!K237)</f>
        <v>SB8</v>
      </c>
      <c r="G237" s="38" t="str">
        <f>IF('query (10)'!J237="","",'query (10)'!J237)</f>
        <v>Motor</v>
      </c>
      <c r="H237" s="38" t="str">
        <f>TRIM(UPPER('query (10)'!J237))</f>
        <v>MOTOR</v>
      </c>
      <c r="I237" s="38" t="str">
        <f>IF('query (10)'!F237="","",'query (10)'!F237)</f>
        <v>Condition-based Maintenance</v>
      </c>
      <c r="J237" s="38" t="str">
        <f>IF('query (10)'!F237="","",IFERROR(INDEX(Cleaning_Rules!$B$14:$B$17,MATCH(TRIM('query (10)'!F237),Cleaning_Rules!$A$14:$A$17,0)),"UNKNOWN"))</f>
        <v>CBM</v>
      </c>
      <c r="K237" s="38" t="str">
        <f>IF('query (10)'!G237="","",'query (10)'!G237)</f>
        <v>เสร็จสิ้น</v>
      </c>
      <c r="L237" s="38" t="str">
        <f>IF('query (10)'!G237="","MISSING",IFERROR(INDEX(Cleaning_Rules!$B$5:$B$10,MATCH(TRIM('query (10)'!G237),Cleaning_Rules!$A$5:$A$10,0)),"UNKNOWN"))</f>
        <v>COMPLETED</v>
      </c>
      <c r="M237" s="38" t="str">
        <f>IF('query (10)'!I237="","",'query (10)'!I237)</f>
        <v>Electrical</v>
      </c>
      <c r="N237" s="38" t="str">
        <f>IF('query (10)'!O237="","",'query (10)'!O237)</f>
        <v>Inspection</v>
      </c>
      <c r="O237" s="38" t="str">
        <f>IF('query (10)'!P237="","",'query (10)'!P237)</f>
        <v>Important</v>
      </c>
      <c r="P237" s="38" t="str">
        <f>IF('query (10)'!N237="","",'query (10)'!N237)</f>
        <v>- Check condition of work head/ Dresser/ Wheel head motor
- Check insulation of work head/ Dresser/ Wheel head motor</v>
      </c>
      <c r="Q237" s="38" t="str">
        <f>TRIM('query (10)'!N237)</f>
        <v>- Check condition of work head/ Dresser/ Wheel head motor
- Check insulation of work head/ Dresser/ Wheel head motor</v>
      </c>
      <c r="R237" s="38" t="str">
        <f>TRIM(UPPER('query (10)'!R237))</f>
        <v/>
      </c>
      <c r="S237" s="38" t="str">
        <f>TRIM(UPPER('query (10)'!S237))</f>
        <v/>
      </c>
      <c r="T237" s="38" t="str">
        <f>IF('query (10)'!Q237="","",TRIM(UPPER('query (10)'!Q237)))</f>
        <v/>
      </c>
      <c r="U237" s="38" t="str">
        <f>IF('query (10)'!T237="","",'query (10)'!T237)</f>
        <v>1</v>
      </c>
      <c r="V237" s="39">
        <f>IF('query (10)'!T237="","",IFERROR(VALUE('query (10)'!T237),""))</f>
        <v>1</v>
      </c>
      <c r="W237" s="40">
        <f>IF('query (10)'!U237="","",'query (10)'!U237)</f>
        <v>0</v>
      </c>
      <c r="X237" s="39">
        <f>IF('query (10)'!V237="","",'query (10)'!V237)</f>
        <v>360</v>
      </c>
      <c r="Y237" s="41">
        <f>IF('query (10)'!W237="","",'query (10)'!W237)</f>
        <v>45986</v>
      </c>
      <c r="Z237" s="41" t="str">
        <f>IF('query (10)'!X237="","",'query (10)'!X237)</f>
        <v/>
      </c>
      <c r="AA237" s="41">
        <f>IF('query (10)'!Y237="","",'query (10)'!Y237)</f>
        <v>45643</v>
      </c>
      <c r="AB237" s="41">
        <f>IF('query (10)'!Z237="","",'query (10)'!Z237)</f>
        <v>46381</v>
      </c>
      <c r="AC237" s="38" t="str">
        <f>IF(OR('query (10)'!AA237="",COUNTIF(Cleaning_Rules!$A$21:$A$26,TRIM('query (10)'!AA237))&gt;0),"",TRIM('query (10)'!AA237))</f>
        <v/>
      </c>
      <c r="AD237" s="38" t="str">
        <f>IF('query (10)'!AB237="","",TRIM(IFERROR(_xlfn.TEXTBEFORE('query (10)'!AB237,"("),'query (10)'!AB237)))</f>
        <v/>
      </c>
      <c r="AE237" s="38" t="str">
        <f>IFERROR(LOWER(TRIM(_xlfn.TEXTBEFORE(_xlfn.TEXTAFTER('query (10)'!AB237,"("),")"))),"")</f>
        <v/>
      </c>
      <c r="AF237" s="38" t="str">
        <f>IF('query (10)'!AD237="","",TRIM('query (10)'!AD237))</f>
        <v>พงษ์พิทักษ์ ศรไชย</v>
      </c>
      <c r="AG237" s="38" t="str">
        <f>IF('query (10)'!AE237="","",TRIM('query (10)'!AE237))</f>
        <v>พงษ์พิทักษ์ ศรไชย</v>
      </c>
      <c r="AH237" s="38">
        <f>IF('query (10)'!AF237="","",IFERROR(VALUE('query (10)'!AF237),""))</f>
        <v>1000</v>
      </c>
      <c r="AI237" s="38" t="str">
        <f>IF('query (10)'!AG237="","",TRIM('query (10)'!AG237))</f>
        <v>Mohm</v>
      </c>
      <c r="AJ237" s="38">
        <f>IF('query (10)'!AH237="","",IFERROR(VALUE('query (10)'!AH237),""))</f>
        <v>2000</v>
      </c>
      <c r="AK237" s="38" t="str">
        <f>IF('query (10)'!AI237="","",TRIM('query (10)'!AI237))</f>
        <v>Mohm</v>
      </c>
      <c r="AL237" s="42">
        <f t="shared" si="15"/>
        <v>2025</v>
      </c>
      <c r="AM237" s="42" t="str">
        <f t="shared" si="16"/>
        <v>2025-11</v>
      </c>
      <c r="AN237" s="42" t="str">
        <f t="shared" ca="1" si="17"/>
        <v/>
      </c>
      <c r="AO237" s="42" t="str">
        <f t="shared" si="18"/>
        <v>GR-863 | INNER RING BORE GRINDING M/C | SB8 | MOTOR | Condition-based Maintenance | Electrical | Inspection | Important | - Check condition of work head/ Dresser/ Wheel head motor
- Check insulation of work head/ Dresser/ Wheel head motor | พงษ์พิทักษ์ ศรไชย</v>
      </c>
      <c r="AP237" s="42" t="str">
        <f>_xlfn.TEXTJOIN("; ",TRUE,IF(COUNTA('query (10)'!A237:AK237)&lt;=6,"NEAR_EMPTY_ROW",""),IF($K237="","MISSING_STATUS",""),IF(AND($K237="เสร็จสิ้น",$Z237=""),"DONE_NO_ACTUAL_DATE",""),IF(AND($I237="Condition-based Maintenance",$AH237=""),"CBM_NO_MEASUREMENT",""),IF(OR($X237="",$X237=0),"INVALID_PERIOD",""),IF(AND($AA237&lt;&gt;"",$AB237&lt;&gt;"",$AB237&lt;$AA237),"DATE_SEQUENCE_ERROR",""),IF(AND($AB237&lt;&gt;"",$AB237&gt;DATE(2030,12,31)),"DATE_OUTLIER",""),IF($C237="","MISSING_QRCODE",""),IF($J237="UNKNOWN","UNKNOWN_PM_TYPE",""),IF($L237="UNKNOWN","UNKNOWN_STATUS",""))</f>
        <v>DONE_NO_ACTUAL_DATE</v>
      </c>
      <c r="AQ237" s="42" t="str">
        <f t="shared" si="19"/>
        <v>NO</v>
      </c>
    </row>
    <row r="238" spans="1:43" x14ac:dyDescent="0.3">
      <c r="A238" s="38">
        <f>IF('query (10)'!A238="","",'query (10)'!A238)</f>
        <v>300</v>
      </c>
      <c r="B238" s="38" t="str">
        <f>IF('query (10)'!B238="","",'query (10)'!B238)</f>
        <v/>
      </c>
      <c r="C238" s="38" t="str">
        <f>TRIM(UPPER('query (10)'!M238))</f>
        <v>GR-865</v>
      </c>
      <c r="D238" s="38" t="str">
        <f>TRIM(UPPER(IFERROR(_xlfn.TEXTBEFORE('query (10)'!L238,"("),'query (10)'!L238)))</f>
        <v>INNER RING RACEWAY SUPER FINISH M/C</v>
      </c>
      <c r="E238" s="38" t="str">
        <f>IFERROR(TRIM(UPPER(_xlfn.TEXTBEFORE(_xlfn.TEXTAFTER('query (10)'!L238,"("),")"))),"")</f>
        <v/>
      </c>
      <c r="F238" s="38" t="str">
        <f>TRIM('query (10)'!K238)</f>
        <v>SB8</v>
      </c>
      <c r="G238" s="38" t="str">
        <f>IF('query (10)'!J238="","",'query (10)'!J238)</f>
        <v>Motor</v>
      </c>
      <c r="H238" s="38" t="str">
        <f>TRIM(UPPER('query (10)'!J238))</f>
        <v>MOTOR</v>
      </c>
      <c r="I238" s="38" t="str">
        <f>IF('query (10)'!F238="","",'query (10)'!F238)</f>
        <v>Condition-based Maintenance</v>
      </c>
      <c r="J238" s="38" t="str">
        <f>IF('query (10)'!F238="","",IFERROR(INDEX(Cleaning_Rules!$B$14:$B$17,MATCH(TRIM('query (10)'!F238),Cleaning_Rules!$A$14:$A$17,0)),"UNKNOWN"))</f>
        <v>CBM</v>
      </c>
      <c r="K238" s="38" t="str">
        <f>IF('query (10)'!G238="","",'query (10)'!G238)</f>
        <v>เสร็จสิ้น</v>
      </c>
      <c r="L238" s="38" t="str">
        <f>IF('query (10)'!G238="","MISSING",IFERROR(INDEX(Cleaning_Rules!$B$5:$B$10,MATCH(TRIM('query (10)'!G238),Cleaning_Rules!$A$5:$A$10,0)),"UNKNOWN"))</f>
        <v>COMPLETED</v>
      </c>
      <c r="M238" s="38" t="str">
        <f>IF('query (10)'!I238="","",'query (10)'!I238)</f>
        <v>Electrical</v>
      </c>
      <c r="N238" s="38" t="str">
        <f>IF('query (10)'!O238="","",'query (10)'!O238)</f>
        <v>Inspection</v>
      </c>
      <c r="O238" s="38" t="str">
        <f>IF('query (10)'!P238="","",'query (10)'!P238)</f>
        <v>Important</v>
      </c>
      <c r="P238" s="38" t="str">
        <f>IF('query (10)'!N238="","",'query (10)'!N238)</f>
        <v>- Check condition of Spindle/ Oscillation
- Check insulation of Spindle/ Oscillation</v>
      </c>
      <c r="Q238" s="38" t="str">
        <f>TRIM('query (10)'!N238)</f>
        <v>- Check condition of Spindle/ Oscillation
- Check insulation of Spindle/ Oscillation</v>
      </c>
      <c r="R238" s="38" t="str">
        <f>TRIM(UPPER('query (10)'!R238))</f>
        <v/>
      </c>
      <c r="S238" s="38" t="str">
        <f>TRIM(UPPER('query (10)'!S238))</f>
        <v/>
      </c>
      <c r="T238" s="38" t="str">
        <f>IF('query (10)'!Q238="","",TRIM(UPPER('query (10)'!Q238)))</f>
        <v/>
      </c>
      <c r="U238" s="38" t="str">
        <f>IF('query (10)'!T238="","",'query (10)'!T238)</f>
        <v>1</v>
      </c>
      <c r="V238" s="39">
        <f>IF('query (10)'!T238="","",IFERROR(VALUE('query (10)'!T238),""))</f>
        <v>1</v>
      </c>
      <c r="W238" s="40">
        <f>IF('query (10)'!U238="","",'query (10)'!U238)</f>
        <v>0</v>
      </c>
      <c r="X238" s="39">
        <f>IF('query (10)'!V238="","",'query (10)'!V238)</f>
        <v>360</v>
      </c>
      <c r="Y238" s="41">
        <f>IF('query (10)'!W238="","",'query (10)'!W238)</f>
        <v>45986</v>
      </c>
      <c r="Z238" s="41" t="str">
        <f>IF('query (10)'!X238="","",'query (10)'!X238)</f>
        <v/>
      </c>
      <c r="AA238" s="41">
        <f>IF('query (10)'!Y238="","",'query (10)'!Y238)</f>
        <v>45643</v>
      </c>
      <c r="AB238" s="41">
        <f>IF('query (10)'!Z238="","",'query (10)'!Z238)</f>
        <v>46381</v>
      </c>
      <c r="AC238" s="38" t="str">
        <f>IF(OR('query (10)'!AA238="",COUNTIF(Cleaning_Rules!$A$21:$A$26,TRIM('query (10)'!AA238))&gt;0),"",TRIM('query (10)'!AA238))</f>
        <v/>
      </c>
      <c r="AD238" s="38" t="str">
        <f>IF('query (10)'!AB238="","",TRIM(IFERROR(_xlfn.TEXTBEFORE('query (10)'!AB238,"("),'query (10)'!AB238)))</f>
        <v/>
      </c>
      <c r="AE238" s="38" t="str">
        <f>IFERROR(LOWER(TRIM(_xlfn.TEXTBEFORE(_xlfn.TEXTAFTER('query (10)'!AB238,"("),")"))),"")</f>
        <v/>
      </c>
      <c r="AF238" s="38" t="str">
        <f>IF('query (10)'!AD238="","",TRIM('query (10)'!AD238))</f>
        <v>พงษ์พิทักษ์ ศรไชย</v>
      </c>
      <c r="AG238" s="38" t="str">
        <f>IF('query (10)'!AE238="","",TRIM('query (10)'!AE238))</f>
        <v>พงษ์พิทักษ์ ศรไชย</v>
      </c>
      <c r="AH238" s="38" t="str">
        <f>IF('query (10)'!AF238="","",IFERROR(VALUE('query (10)'!AF238),""))</f>
        <v/>
      </c>
      <c r="AI238" s="38" t="str">
        <f>IF('query (10)'!AG238="","",TRIM('query (10)'!AG238))</f>
        <v/>
      </c>
      <c r="AJ238" s="38" t="str">
        <f>IF('query (10)'!AH238="","",IFERROR(VALUE('query (10)'!AH238),""))</f>
        <v/>
      </c>
      <c r="AK238" s="38" t="str">
        <f>IF('query (10)'!AI238="","",TRIM('query (10)'!AI238))</f>
        <v/>
      </c>
      <c r="AL238" s="42">
        <f t="shared" si="15"/>
        <v>2025</v>
      </c>
      <c r="AM238" s="42" t="str">
        <f t="shared" si="16"/>
        <v>2025-11</v>
      </c>
      <c r="AN238" s="42" t="str">
        <f t="shared" ca="1" si="17"/>
        <v/>
      </c>
      <c r="AO238" s="42" t="str">
        <f t="shared" si="18"/>
        <v>GR-865 | INNER RING RACEWAY SUPER FINISH M/C | SB8 | MOTOR | Condition-based Maintenance | Electrical | Inspection | Important | - Check condition of Spindle/ Oscillation
- Check insulation of Spindle/ Oscillation | พงษ์พิทักษ์ ศรไชย</v>
      </c>
      <c r="AP238" s="42" t="str">
        <f>_xlfn.TEXTJOIN("; ",TRUE,IF(COUNTA('query (10)'!A238:AK238)&lt;=6,"NEAR_EMPTY_ROW",""),IF($K238="","MISSING_STATUS",""),IF(AND($K238="เสร็จสิ้น",$Z238=""),"DONE_NO_ACTUAL_DATE",""),IF(AND($I238="Condition-based Maintenance",$AH238=""),"CBM_NO_MEASUREMENT",""),IF(OR($X238="",$X238=0),"INVALID_PERIOD",""),IF(AND($AA238&lt;&gt;"",$AB238&lt;&gt;"",$AB238&lt;$AA238),"DATE_SEQUENCE_ERROR",""),IF(AND($AB238&lt;&gt;"",$AB238&gt;DATE(2030,12,31)),"DATE_OUTLIER",""),IF($C238="","MISSING_QRCODE",""),IF($J238="UNKNOWN","UNKNOWN_PM_TYPE",""),IF($L238="UNKNOWN","UNKNOWN_STATUS",""))</f>
        <v>DONE_NO_ACTUAL_DATE; CBM_NO_MEASUREMENT</v>
      </c>
      <c r="AQ238" s="42" t="str">
        <f t="shared" si="19"/>
        <v>NO</v>
      </c>
    </row>
    <row r="239" spans="1:43" x14ac:dyDescent="0.3">
      <c r="A239" s="38">
        <f>IF('query (10)'!A239="","",'query (10)'!A239)</f>
        <v>301</v>
      </c>
      <c r="B239" s="38" t="str">
        <f>IF('query (10)'!B239="","",'query (10)'!B239)</f>
        <v/>
      </c>
      <c r="C239" s="38" t="str">
        <f>TRIM(UPPER('query (10)'!M239))</f>
        <v>WA-866</v>
      </c>
      <c r="D239" s="38" t="str">
        <f>TRIM(UPPER(IFERROR(_xlfn.TEXTBEFORE('query (10)'!L239,"("),'query (10)'!L239)))</f>
        <v>INNER/OUTER RING PART WASH EQUIPMENT M/C</v>
      </c>
      <c r="E239" s="38" t="str">
        <f>IFERROR(TRIM(UPPER(_xlfn.TEXTBEFORE(_xlfn.TEXTAFTER('query (10)'!L239,"("),")"))),"")</f>
        <v/>
      </c>
      <c r="F239" s="38" t="str">
        <f>TRIM('query (10)'!K239)</f>
        <v>SB8</v>
      </c>
      <c r="G239" s="38" t="str">
        <f>IF('query (10)'!J239="","",'query (10)'!J239)</f>
        <v>Motor</v>
      </c>
      <c r="H239" s="38" t="str">
        <f>TRIM(UPPER('query (10)'!J239))</f>
        <v>MOTOR</v>
      </c>
      <c r="I239" s="38" t="str">
        <f>IF('query (10)'!F239="","",'query (10)'!F239)</f>
        <v>Condition-based Maintenance</v>
      </c>
      <c r="J239" s="38" t="str">
        <f>IF('query (10)'!F239="","",IFERROR(INDEX(Cleaning_Rules!$B$14:$B$17,MATCH(TRIM('query (10)'!F239),Cleaning_Rules!$A$14:$A$17,0)),"UNKNOWN"))</f>
        <v>CBM</v>
      </c>
      <c r="K239" s="38" t="str">
        <f>IF('query (10)'!G239="","",'query (10)'!G239)</f>
        <v>เสร็จสิ้น</v>
      </c>
      <c r="L239" s="38" t="str">
        <f>IF('query (10)'!G239="","MISSING",IFERROR(INDEX(Cleaning_Rules!$B$5:$B$10,MATCH(TRIM('query (10)'!G239),Cleaning_Rules!$A$5:$A$10,0)),"UNKNOWN"))</f>
        <v>COMPLETED</v>
      </c>
      <c r="M239" s="38" t="str">
        <f>IF('query (10)'!I239="","",'query (10)'!I239)</f>
        <v>Electrical</v>
      </c>
      <c r="N239" s="38" t="str">
        <f>IF('query (10)'!O239="","",'query (10)'!O239)</f>
        <v>Inspection</v>
      </c>
      <c r="O239" s="38" t="str">
        <f>IF('query (10)'!P239="","",'query (10)'!P239)</f>
        <v>Important</v>
      </c>
      <c r="P239" s="38" t="str">
        <f>IF('query (10)'!N239="","",'query (10)'!N239)</f>
        <v>- Check condition of Washing Pump/Circulate Pump/ Heavy Smoker motor
- Check insulation of Washing Pump/Circulate Pump/ Heavy Smoker motor</v>
      </c>
      <c r="Q239" s="38" t="str">
        <f>TRIM('query (10)'!N239)</f>
        <v>- Check condition of Washing Pump/Circulate Pump/ Heavy Smoker motor
- Check insulation of Washing Pump/Circulate Pump/ Heavy Smoker motor</v>
      </c>
      <c r="R239" s="38" t="str">
        <f>TRIM(UPPER('query (10)'!R239))</f>
        <v/>
      </c>
      <c r="S239" s="38" t="str">
        <f>TRIM(UPPER('query (10)'!S239))</f>
        <v/>
      </c>
      <c r="T239" s="38" t="str">
        <f>IF('query (10)'!Q239="","",TRIM(UPPER('query (10)'!Q239)))</f>
        <v/>
      </c>
      <c r="U239" s="38" t="str">
        <f>IF('query (10)'!T239="","",'query (10)'!T239)</f>
        <v>1</v>
      </c>
      <c r="V239" s="39">
        <f>IF('query (10)'!T239="","",IFERROR(VALUE('query (10)'!T239),""))</f>
        <v>1</v>
      </c>
      <c r="W239" s="40">
        <f>IF('query (10)'!U239="","",'query (10)'!U239)</f>
        <v>0</v>
      </c>
      <c r="X239" s="39">
        <f>IF('query (10)'!V239="","",'query (10)'!V239)</f>
        <v>360</v>
      </c>
      <c r="Y239" s="41">
        <f>IF('query (10)'!W239="","",'query (10)'!W239)</f>
        <v>45986</v>
      </c>
      <c r="Z239" s="41" t="str">
        <f>IF('query (10)'!X239="","",'query (10)'!X239)</f>
        <v/>
      </c>
      <c r="AA239" s="41">
        <f>IF('query (10)'!Y239="","",'query (10)'!Y239)</f>
        <v>45643</v>
      </c>
      <c r="AB239" s="41">
        <f>IF('query (10)'!Z239="","",'query (10)'!Z239)</f>
        <v>46381</v>
      </c>
      <c r="AC239" s="38" t="str">
        <f>IF(OR('query (10)'!AA239="",COUNTIF(Cleaning_Rules!$A$21:$A$26,TRIM('query (10)'!AA239))&gt;0),"",TRIM('query (10)'!AA239))</f>
        <v/>
      </c>
      <c r="AD239" s="38" t="str">
        <f>IF('query (10)'!AB239="","",TRIM(IFERROR(_xlfn.TEXTBEFORE('query (10)'!AB239,"("),'query (10)'!AB239)))</f>
        <v/>
      </c>
      <c r="AE239" s="38" t="str">
        <f>IFERROR(LOWER(TRIM(_xlfn.TEXTBEFORE(_xlfn.TEXTAFTER('query (10)'!AB239,"("),")"))),"")</f>
        <v/>
      </c>
      <c r="AF239" s="38" t="str">
        <f>IF('query (10)'!AD239="","",TRIM('query (10)'!AD239))</f>
        <v>พงษ์พิทักษ์ ศรไชย</v>
      </c>
      <c r="AG239" s="38" t="str">
        <f>IF('query (10)'!AE239="","",TRIM('query (10)'!AE239))</f>
        <v>พงษ์พิทักษ์ ศรไชย</v>
      </c>
      <c r="AH239" s="38" t="str">
        <f>IF('query (10)'!AF239="","",IFERROR(VALUE('query (10)'!AF239),""))</f>
        <v/>
      </c>
      <c r="AI239" s="38" t="str">
        <f>IF('query (10)'!AG239="","",TRIM('query (10)'!AG239))</f>
        <v/>
      </c>
      <c r="AJ239" s="38" t="str">
        <f>IF('query (10)'!AH239="","",IFERROR(VALUE('query (10)'!AH239),""))</f>
        <v/>
      </c>
      <c r="AK239" s="38" t="str">
        <f>IF('query (10)'!AI239="","",TRIM('query (10)'!AI239))</f>
        <v/>
      </c>
      <c r="AL239" s="42">
        <f t="shared" si="15"/>
        <v>2025</v>
      </c>
      <c r="AM239" s="42" t="str">
        <f t="shared" si="16"/>
        <v>2025-11</v>
      </c>
      <c r="AN239" s="42" t="str">
        <f t="shared" ca="1" si="17"/>
        <v/>
      </c>
      <c r="AO239" s="42" t="str">
        <f t="shared" si="18"/>
        <v>WA-866 | INNER/OUTER RING PART WASH EQUIPMENT M/C | SB8 | MOTOR | Condition-based Maintenance | Electrical | Inspection | Important | - Check condition of Washing Pump/Circulate Pump/ Heavy Smoker motor
- Check insulation of Washing Pump/Circulate Pump/ Heavy Smoker motor | พงษ์พิทักษ์ ศรไชย</v>
      </c>
      <c r="AP239" s="42" t="str">
        <f>_xlfn.TEXTJOIN("; ",TRUE,IF(COUNTA('query (10)'!A239:AK239)&lt;=6,"NEAR_EMPTY_ROW",""),IF($K239="","MISSING_STATUS",""),IF(AND($K239="เสร็จสิ้น",$Z239=""),"DONE_NO_ACTUAL_DATE",""),IF(AND($I239="Condition-based Maintenance",$AH239=""),"CBM_NO_MEASUREMENT",""),IF(OR($X239="",$X239=0),"INVALID_PERIOD",""),IF(AND($AA239&lt;&gt;"",$AB239&lt;&gt;"",$AB239&lt;$AA239),"DATE_SEQUENCE_ERROR",""),IF(AND($AB239&lt;&gt;"",$AB239&gt;DATE(2030,12,31)),"DATE_OUTLIER",""),IF($C239="","MISSING_QRCODE",""),IF($J239="UNKNOWN","UNKNOWN_PM_TYPE",""),IF($L239="UNKNOWN","UNKNOWN_STATUS",""))</f>
        <v>DONE_NO_ACTUAL_DATE; CBM_NO_MEASUREMENT</v>
      </c>
      <c r="AQ239" s="42" t="str">
        <f t="shared" si="19"/>
        <v>NO</v>
      </c>
    </row>
    <row r="240" spans="1:43" x14ac:dyDescent="0.3">
      <c r="A240" s="38">
        <f>IF('query (10)'!A240="","",'query (10)'!A240)</f>
        <v>302</v>
      </c>
      <c r="B240" s="38" t="str">
        <f>IF('query (10)'!B240="","",'query (10)'!B240)</f>
        <v/>
      </c>
      <c r="C240" s="38" t="str">
        <f>TRIM(UPPER('query (10)'!M240))</f>
        <v>WA-872</v>
      </c>
      <c r="D240" s="38" t="str">
        <f>TRIM(UPPER(IFERROR(_xlfn.TEXTBEFORE('query (10)'!L240,"("),'query (10)'!L240)))</f>
        <v>FINISH WASH EQUIPMENT M/C</v>
      </c>
      <c r="E240" s="38" t="str">
        <f>IFERROR(TRIM(UPPER(_xlfn.TEXTBEFORE(_xlfn.TEXTAFTER('query (10)'!L240,"("),")"))),"")</f>
        <v/>
      </c>
      <c r="F240" s="38" t="str">
        <f>TRIM('query (10)'!K240)</f>
        <v>SB8</v>
      </c>
      <c r="G240" s="38" t="str">
        <f>IF('query (10)'!J240="","",'query (10)'!J240)</f>
        <v>Motor</v>
      </c>
      <c r="H240" s="38" t="str">
        <f>TRIM(UPPER('query (10)'!J240))</f>
        <v>MOTOR</v>
      </c>
      <c r="I240" s="38" t="str">
        <f>IF('query (10)'!F240="","",'query (10)'!F240)</f>
        <v>Condition-based Maintenance</v>
      </c>
      <c r="J240" s="38" t="str">
        <f>IF('query (10)'!F240="","",IFERROR(INDEX(Cleaning_Rules!$B$14:$B$17,MATCH(TRIM('query (10)'!F240),Cleaning_Rules!$A$14:$A$17,0)),"UNKNOWN"))</f>
        <v>CBM</v>
      </c>
      <c r="K240" s="38" t="str">
        <f>IF('query (10)'!G240="","",'query (10)'!G240)</f>
        <v>เสร็จสิ้น</v>
      </c>
      <c r="L240" s="38" t="str">
        <f>IF('query (10)'!G240="","MISSING",IFERROR(INDEX(Cleaning_Rules!$B$5:$B$10,MATCH(TRIM('query (10)'!G240),Cleaning_Rules!$A$5:$A$10,0)),"UNKNOWN"))</f>
        <v>COMPLETED</v>
      </c>
      <c r="M240" s="38" t="str">
        <f>IF('query (10)'!I240="","",'query (10)'!I240)</f>
        <v>Electrical</v>
      </c>
      <c r="N240" s="38" t="str">
        <f>IF('query (10)'!O240="","",'query (10)'!O240)</f>
        <v>Inspection</v>
      </c>
      <c r="O240" s="38" t="str">
        <f>IF('query (10)'!P240="","",'query (10)'!P240)</f>
        <v>Important</v>
      </c>
      <c r="P240" s="38" t="str">
        <f>IF('query (10)'!N240="","",'query (10)'!N240)</f>
        <v>- Check condition of Washing Pump/ Blower motor
- Check insulation of Washing Pump/ Blower motor</v>
      </c>
      <c r="Q240" s="38" t="str">
        <f>TRIM('query (10)'!N240)</f>
        <v>- Check condition of Washing Pump/ Blower motor
- Check insulation of Washing Pump/ Blower motor</v>
      </c>
      <c r="R240" s="38" t="str">
        <f>TRIM(UPPER('query (10)'!R240))</f>
        <v/>
      </c>
      <c r="S240" s="38" t="str">
        <f>TRIM(UPPER('query (10)'!S240))</f>
        <v/>
      </c>
      <c r="T240" s="38" t="str">
        <f>IF('query (10)'!Q240="","",TRIM(UPPER('query (10)'!Q240)))</f>
        <v/>
      </c>
      <c r="U240" s="38" t="str">
        <f>IF('query (10)'!T240="","",'query (10)'!T240)</f>
        <v>1</v>
      </c>
      <c r="V240" s="39">
        <f>IF('query (10)'!T240="","",IFERROR(VALUE('query (10)'!T240),""))</f>
        <v>1</v>
      </c>
      <c r="W240" s="40">
        <f>IF('query (10)'!U240="","",'query (10)'!U240)</f>
        <v>0</v>
      </c>
      <c r="X240" s="39">
        <f>IF('query (10)'!V240="","",'query (10)'!V240)</f>
        <v>360</v>
      </c>
      <c r="Y240" s="41">
        <f>IF('query (10)'!W240="","",'query (10)'!W240)</f>
        <v>45986</v>
      </c>
      <c r="Z240" s="41" t="str">
        <f>IF('query (10)'!X240="","",'query (10)'!X240)</f>
        <v/>
      </c>
      <c r="AA240" s="41">
        <f>IF('query (10)'!Y240="","",'query (10)'!Y240)</f>
        <v>45643</v>
      </c>
      <c r="AB240" s="41">
        <f>IF('query (10)'!Z240="","",'query (10)'!Z240)</f>
        <v>46381</v>
      </c>
      <c r="AC240" s="38" t="str">
        <f>IF(OR('query (10)'!AA240="",COUNTIF(Cleaning_Rules!$A$21:$A$26,TRIM('query (10)'!AA240))&gt;0),"",TRIM('query (10)'!AA240))</f>
        <v/>
      </c>
      <c r="AD240" s="38" t="str">
        <f>IF('query (10)'!AB240="","",TRIM(IFERROR(_xlfn.TEXTBEFORE('query (10)'!AB240,"("),'query (10)'!AB240)))</f>
        <v/>
      </c>
      <c r="AE240" s="38" t="str">
        <f>IFERROR(LOWER(TRIM(_xlfn.TEXTBEFORE(_xlfn.TEXTAFTER('query (10)'!AB240,"("),")"))),"")</f>
        <v/>
      </c>
      <c r="AF240" s="38" t="str">
        <f>IF('query (10)'!AD240="","",TRIM('query (10)'!AD240))</f>
        <v>พงษ์พิทักษ์ ศรไชย</v>
      </c>
      <c r="AG240" s="38" t="str">
        <f>IF('query (10)'!AE240="","",TRIM('query (10)'!AE240))</f>
        <v>พงษ์พิทักษ์ ศรไชย</v>
      </c>
      <c r="AH240" s="38" t="str">
        <f>IF('query (10)'!AF240="","",IFERROR(VALUE('query (10)'!AF240),""))</f>
        <v/>
      </c>
      <c r="AI240" s="38" t="str">
        <f>IF('query (10)'!AG240="","",TRIM('query (10)'!AG240))</f>
        <v/>
      </c>
      <c r="AJ240" s="38" t="str">
        <f>IF('query (10)'!AH240="","",IFERROR(VALUE('query (10)'!AH240),""))</f>
        <v/>
      </c>
      <c r="AK240" s="38" t="str">
        <f>IF('query (10)'!AI240="","",TRIM('query (10)'!AI240))</f>
        <v/>
      </c>
      <c r="AL240" s="42">
        <f t="shared" si="15"/>
        <v>2025</v>
      </c>
      <c r="AM240" s="42" t="str">
        <f t="shared" si="16"/>
        <v>2025-11</v>
      </c>
      <c r="AN240" s="42" t="str">
        <f t="shared" ca="1" si="17"/>
        <v/>
      </c>
      <c r="AO240" s="42" t="str">
        <f t="shared" si="18"/>
        <v>WA-872 | FINISH WASH EQUIPMENT M/C | SB8 | MOTOR | Condition-based Maintenance | Electrical | Inspection | Important | - Check condition of Washing Pump/ Blower motor
- Check insulation of Washing Pump/ Blower motor | พงษ์พิทักษ์ ศรไชย</v>
      </c>
      <c r="AP240" s="42" t="str">
        <f>_xlfn.TEXTJOIN("; ",TRUE,IF(COUNTA('query (10)'!A240:AK240)&lt;=6,"NEAR_EMPTY_ROW",""),IF($K240="","MISSING_STATUS",""),IF(AND($K240="เสร็จสิ้น",$Z240=""),"DONE_NO_ACTUAL_DATE",""),IF(AND($I240="Condition-based Maintenance",$AH240=""),"CBM_NO_MEASUREMENT",""),IF(OR($X240="",$X240=0),"INVALID_PERIOD",""),IF(AND($AA240&lt;&gt;"",$AB240&lt;&gt;"",$AB240&lt;$AA240),"DATE_SEQUENCE_ERROR",""),IF(AND($AB240&lt;&gt;"",$AB240&gt;DATE(2030,12,31)),"DATE_OUTLIER",""),IF($C240="","MISSING_QRCODE",""),IF($J240="UNKNOWN","UNKNOWN_PM_TYPE",""),IF($L240="UNKNOWN","UNKNOWN_STATUS",""))</f>
        <v>DONE_NO_ACTUAL_DATE; CBM_NO_MEASUREMENT</v>
      </c>
      <c r="AQ240" s="42" t="str">
        <f t="shared" si="19"/>
        <v>NO</v>
      </c>
    </row>
    <row r="241" spans="1:43" x14ac:dyDescent="0.3">
      <c r="A241" s="38">
        <f>IF('query (10)'!A241="","",'query (10)'!A241)</f>
        <v>303</v>
      </c>
      <c r="B241" s="38" t="str">
        <f>IF('query (10)'!B241="","",'query (10)'!B241)</f>
        <v/>
      </c>
      <c r="C241" s="38" t="str">
        <f>TRIM(UPPER('query (10)'!M241))</f>
        <v>CH-873</v>
      </c>
      <c r="D241" s="38" t="str">
        <f>TRIM(UPPER(IFERROR(_xlfn.TEXTBEFORE('query (10)'!L241,"("),'query (10)'!L241)))</f>
        <v>AUTOMATIC VIBRATION TESTING M/C.</v>
      </c>
      <c r="E241" s="38" t="str">
        <f>IFERROR(TRIM(UPPER(_xlfn.TEXTBEFORE(_xlfn.TEXTAFTER('query (10)'!L241,"("),")"))),"")</f>
        <v/>
      </c>
      <c r="F241" s="38" t="str">
        <f>TRIM('query (10)'!K241)</f>
        <v>SB8</v>
      </c>
      <c r="G241" s="38" t="str">
        <f>IF('query (10)'!J241="","",'query (10)'!J241)</f>
        <v>Motor</v>
      </c>
      <c r="H241" s="38" t="str">
        <f>TRIM(UPPER('query (10)'!J241))</f>
        <v>MOTOR</v>
      </c>
      <c r="I241" s="38" t="str">
        <f>IF('query (10)'!F241="","",'query (10)'!F241)</f>
        <v>Condition-based Maintenance</v>
      </c>
      <c r="J241" s="38" t="str">
        <f>IF('query (10)'!F241="","",IFERROR(INDEX(Cleaning_Rules!$B$14:$B$17,MATCH(TRIM('query (10)'!F241),Cleaning_Rules!$A$14:$A$17,0)),"UNKNOWN"))</f>
        <v>CBM</v>
      </c>
      <c r="K241" s="38" t="str">
        <f>IF('query (10)'!G241="","",'query (10)'!G241)</f>
        <v>เสร็จสิ้น</v>
      </c>
      <c r="L241" s="38" t="str">
        <f>IF('query (10)'!G241="","MISSING",IFERROR(INDEX(Cleaning_Rules!$B$5:$B$10,MATCH(TRIM('query (10)'!G241),Cleaning_Rules!$A$5:$A$10,0)),"UNKNOWN"))</f>
        <v>COMPLETED</v>
      </c>
      <c r="M241" s="38" t="str">
        <f>IF('query (10)'!I241="","",'query (10)'!I241)</f>
        <v>Electrical</v>
      </c>
      <c r="N241" s="38" t="str">
        <f>IF('query (10)'!O241="","",'query (10)'!O241)</f>
        <v>Inspection</v>
      </c>
      <c r="O241" s="38" t="str">
        <f>IF('query (10)'!P241="","",'query (10)'!P241)</f>
        <v>Important</v>
      </c>
      <c r="P241" s="38" t="str">
        <f>IF('query (10)'!N241="","",'query (10)'!N241)</f>
        <v>- Check condition of Spindle motor
- Check insulation of Spindle motor</v>
      </c>
      <c r="Q241" s="38" t="str">
        <f>TRIM('query (10)'!N241)</f>
        <v>- Check condition of Spindle motor
- Check insulation of Spindle motor</v>
      </c>
      <c r="R241" s="38" t="str">
        <f>TRIM(UPPER('query (10)'!R241))</f>
        <v/>
      </c>
      <c r="S241" s="38" t="str">
        <f>TRIM(UPPER('query (10)'!S241))</f>
        <v/>
      </c>
      <c r="T241" s="38" t="str">
        <f>IF('query (10)'!Q241="","",TRIM(UPPER('query (10)'!Q241)))</f>
        <v/>
      </c>
      <c r="U241" s="38" t="str">
        <f>IF('query (10)'!T241="","",'query (10)'!T241)</f>
        <v>1</v>
      </c>
      <c r="V241" s="39">
        <f>IF('query (10)'!T241="","",IFERROR(VALUE('query (10)'!T241),""))</f>
        <v>1</v>
      </c>
      <c r="W241" s="40">
        <f>IF('query (10)'!U241="","",'query (10)'!U241)</f>
        <v>0</v>
      </c>
      <c r="X241" s="39">
        <f>IF('query (10)'!V241="","",'query (10)'!V241)</f>
        <v>360</v>
      </c>
      <c r="Y241" s="41">
        <f>IF('query (10)'!W241="","",'query (10)'!W241)</f>
        <v>45986</v>
      </c>
      <c r="Z241" s="41" t="str">
        <f>IF('query (10)'!X241="","",'query (10)'!X241)</f>
        <v/>
      </c>
      <c r="AA241" s="41">
        <f>IF('query (10)'!Y241="","",'query (10)'!Y241)</f>
        <v>45643</v>
      </c>
      <c r="AB241" s="41">
        <f>IF('query (10)'!Z241="","",'query (10)'!Z241)</f>
        <v>46381</v>
      </c>
      <c r="AC241" s="38" t="str">
        <f>IF(OR('query (10)'!AA241="",COUNTIF(Cleaning_Rules!$A$21:$A$26,TRIM('query (10)'!AA241))&gt;0),"",TRIM('query (10)'!AA241))</f>
        <v/>
      </c>
      <c r="AD241" s="38" t="str">
        <f>IF('query (10)'!AB241="","",TRIM(IFERROR(_xlfn.TEXTBEFORE('query (10)'!AB241,"("),'query (10)'!AB241)))</f>
        <v/>
      </c>
      <c r="AE241" s="38" t="str">
        <f>IFERROR(LOWER(TRIM(_xlfn.TEXTBEFORE(_xlfn.TEXTAFTER('query (10)'!AB241,"("),")"))),"")</f>
        <v/>
      </c>
      <c r="AF241" s="38" t="str">
        <f>IF('query (10)'!AD241="","",TRIM('query (10)'!AD241))</f>
        <v>พงษ์พิทักษ์ ศรไชย</v>
      </c>
      <c r="AG241" s="38" t="str">
        <f>IF('query (10)'!AE241="","",TRIM('query (10)'!AE241))</f>
        <v>พงษ์พิทักษ์ ศรไชย</v>
      </c>
      <c r="AH241" s="38" t="str">
        <f>IF('query (10)'!AF241="","",IFERROR(VALUE('query (10)'!AF241),""))</f>
        <v/>
      </c>
      <c r="AI241" s="38" t="str">
        <f>IF('query (10)'!AG241="","",TRIM('query (10)'!AG241))</f>
        <v/>
      </c>
      <c r="AJ241" s="38" t="str">
        <f>IF('query (10)'!AH241="","",IFERROR(VALUE('query (10)'!AH241),""))</f>
        <v/>
      </c>
      <c r="AK241" s="38" t="str">
        <f>IF('query (10)'!AI241="","",TRIM('query (10)'!AI241))</f>
        <v/>
      </c>
      <c r="AL241" s="42">
        <f t="shared" si="15"/>
        <v>2025</v>
      </c>
      <c r="AM241" s="42" t="str">
        <f t="shared" si="16"/>
        <v>2025-11</v>
      </c>
      <c r="AN241" s="42" t="str">
        <f t="shared" ca="1" si="17"/>
        <v/>
      </c>
      <c r="AO241" s="42" t="str">
        <f t="shared" si="18"/>
        <v>CH-873 | AUTOMATIC VIBRATION TESTING M/C. | SB8 | MOTOR | Condition-based Maintenance | Electrical | Inspection | Important | - Check condition of Spindle motor
- Check insulation of Spindle motor | พงษ์พิทักษ์ ศรไชย</v>
      </c>
      <c r="AP241" s="42" t="str">
        <f>_xlfn.TEXTJOIN("; ",TRUE,IF(COUNTA('query (10)'!A241:AK241)&lt;=6,"NEAR_EMPTY_ROW",""),IF($K241="","MISSING_STATUS",""),IF(AND($K241="เสร็จสิ้น",$Z241=""),"DONE_NO_ACTUAL_DATE",""),IF(AND($I241="Condition-based Maintenance",$AH241=""),"CBM_NO_MEASUREMENT",""),IF(OR($X241="",$X241=0),"INVALID_PERIOD",""),IF(AND($AA241&lt;&gt;"",$AB241&lt;&gt;"",$AB241&lt;$AA241),"DATE_SEQUENCE_ERROR",""),IF(AND($AB241&lt;&gt;"",$AB241&gt;DATE(2030,12,31)),"DATE_OUTLIER",""),IF($C241="","MISSING_QRCODE",""),IF($J241="UNKNOWN","UNKNOWN_PM_TYPE",""),IF($L241="UNKNOWN","UNKNOWN_STATUS",""))</f>
        <v>DONE_NO_ACTUAL_DATE; CBM_NO_MEASUREMENT</v>
      </c>
      <c r="AQ241" s="42" t="str">
        <f t="shared" si="19"/>
        <v>NO</v>
      </c>
    </row>
    <row r="242" spans="1:43" x14ac:dyDescent="0.3">
      <c r="A242" s="38">
        <f>IF('query (10)'!A242="","",'query (10)'!A242)</f>
        <v>304</v>
      </c>
      <c r="B242" s="38" t="str">
        <f>IF('query (10)'!B242="","",'query (10)'!B242)</f>
        <v/>
      </c>
      <c r="C242" s="38" t="str">
        <f>TRIM(UPPER('query (10)'!M242))</f>
        <v>CH-874</v>
      </c>
      <c r="D242" s="38" t="str">
        <f>TRIM(UPPER(IFERROR(_xlfn.TEXTBEFORE('query (10)'!L242,"("),'query (10)'!L242)))</f>
        <v>NOISE MANUAL INSPECTION M/C.</v>
      </c>
      <c r="E242" s="38" t="str">
        <f>IFERROR(TRIM(UPPER(_xlfn.TEXTBEFORE(_xlfn.TEXTAFTER('query (10)'!L242,"("),")"))),"")</f>
        <v/>
      </c>
      <c r="F242" s="38" t="str">
        <f>TRIM('query (10)'!K242)</f>
        <v>SB8</v>
      </c>
      <c r="G242" s="38" t="str">
        <f>IF('query (10)'!J242="","",'query (10)'!J242)</f>
        <v>Motor</v>
      </c>
      <c r="H242" s="38" t="str">
        <f>TRIM(UPPER('query (10)'!J242))</f>
        <v>MOTOR</v>
      </c>
      <c r="I242" s="38" t="str">
        <f>IF('query (10)'!F242="","",'query (10)'!F242)</f>
        <v>Condition-based Maintenance</v>
      </c>
      <c r="J242" s="38" t="str">
        <f>IF('query (10)'!F242="","",IFERROR(INDEX(Cleaning_Rules!$B$14:$B$17,MATCH(TRIM('query (10)'!F242),Cleaning_Rules!$A$14:$A$17,0)),"UNKNOWN"))</f>
        <v>CBM</v>
      </c>
      <c r="K242" s="38" t="str">
        <f>IF('query (10)'!G242="","",'query (10)'!G242)</f>
        <v>เสร็จสิ้น</v>
      </c>
      <c r="L242" s="38" t="str">
        <f>IF('query (10)'!G242="","MISSING",IFERROR(INDEX(Cleaning_Rules!$B$5:$B$10,MATCH(TRIM('query (10)'!G242),Cleaning_Rules!$A$5:$A$10,0)),"UNKNOWN"))</f>
        <v>COMPLETED</v>
      </c>
      <c r="M242" s="38" t="str">
        <f>IF('query (10)'!I242="","",'query (10)'!I242)</f>
        <v>Electrical</v>
      </c>
      <c r="N242" s="38" t="str">
        <f>IF('query (10)'!O242="","",'query (10)'!O242)</f>
        <v>Inspection</v>
      </c>
      <c r="O242" s="38" t="str">
        <f>IF('query (10)'!P242="","",'query (10)'!P242)</f>
        <v>Important</v>
      </c>
      <c r="P242" s="38" t="str">
        <f>IF('query (10)'!N242="","",'query (10)'!N242)</f>
        <v>- Check condition of Spindle motor
- Check insulation of Spindle motor</v>
      </c>
      <c r="Q242" s="38" t="str">
        <f>TRIM('query (10)'!N242)</f>
        <v>- Check condition of Spindle motor
- Check insulation of Spindle motor</v>
      </c>
      <c r="R242" s="38" t="str">
        <f>TRIM(UPPER('query (10)'!R242))</f>
        <v/>
      </c>
      <c r="S242" s="38" t="str">
        <f>TRIM(UPPER('query (10)'!S242))</f>
        <v/>
      </c>
      <c r="T242" s="38" t="str">
        <f>IF('query (10)'!Q242="","",TRIM(UPPER('query (10)'!Q242)))</f>
        <v/>
      </c>
      <c r="U242" s="38" t="str">
        <f>IF('query (10)'!T242="","",'query (10)'!T242)</f>
        <v>1</v>
      </c>
      <c r="V242" s="39">
        <f>IF('query (10)'!T242="","",IFERROR(VALUE('query (10)'!T242),""))</f>
        <v>1</v>
      </c>
      <c r="W242" s="40">
        <f>IF('query (10)'!U242="","",'query (10)'!U242)</f>
        <v>0</v>
      </c>
      <c r="X242" s="39">
        <f>IF('query (10)'!V242="","",'query (10)'!V242)</f>
        <v>360</v>
      </c>
      <c r="Y242" s="41">
        <f>IF('query (10)'!W242="","",'query (10)'!W242)</f>
        <v>45986</v>
      </c>
      <c r="Z242" s="41" t="str">
        <f>IF('query (10)'!X242="","",'query (10)'!X242)</f>
        <v/>
      </c>
      <c r="AA242" s="41">
        <f>IF('query (10)'!Y242="","",'query (10)'!Y242)</f>
        <v>45643</v>
      </c>
      <c r="AB242" s="41">
        <f>IF('query (10)'!Z242="","",'query (10)'!Z242)</f>
        <v>46381</v>
      </c>
      <c r="AC242" s="38" t="str">
        <f>IF(OR('query (10)'!AA242="",COUNTIF(Cleaning_Rules!$A$21:$A$26,TRIM('query (10)'!AA242))&gt;0),"",TRIM('query (10)'!AA242))</f>
        <v/>
      </c>
      <c r="AD242" s="38" t="str">
        <f>IF('query (10)'!AB242="","",TRIM(IFERROR(_xlfn.TEXTBEFORE('query (10)'!AB242,"("),'query (10)'!AB242)))</f>
        <v/>
      </c>
      <c r="AE242" s="38" t="str">
        <f>IFERROR(LOWER(TRIM(_xlfn.TEXTBEFORE(_xlfn.TEXTAFTER('query (10)'!AB242,"("),")"))),"")</f>
        <v/>
      </c>
      <c r="AF242" s="38" t="str">
        <f>IF('query (10)'!AD242="","",TRIM('query (10)'!AD242))</f>
        <v>พงษ์พิทักษ์ ศรไชย</v>
      </c>
      <c r="AG242" s="38" t="str">
        <f>IF('query (10)'!AE242="","",TRIM('query (10)'!AE242))</f>
        <v>พงษ์พิทักษ์ ศรไชย</v>
      </c>
      <c r="AH242" s="38" t="str">
        <f>IF('query (10)'!AF242="","",IFERROR(VALUE('query (10)'!AF242),""))</f>
        <v/>
      </c>
      <c r="AI242" s="38" t="str">
        <f>IF('query (10)'!AG242="","",TRIM('query (10)'!AG242))</f>
        <v/>
      </c>
      <c r="AJ242" s="38" t="str">
        <f>IF('query (10)'!AH242="","",IFERROR(VALUE('query (10)'!AH242),""))</f>
        <v/>
      </c>
      <c r="AK242" s="38" t="str">
        <f>IF('query (10)'!AI242="","",TRIM('query (10)'!AI242))</f>
        <v/>
      </c>
      <c r="AL242" s="42">
        <f t="shared" si="15"/>
        <v>2025</v>
      </c>
      <c r="AM242" s="42" t="str">
        <f t="shared" si="16"/>
        <v>2025-11</v>
      </c>
      <c r="AN242" s="42" t="str">
        <f t="shared" ca="1" si="17"/>
        <v/>
      </c>
      <c r="AO242" s="42" t="str">
        <f t="shared" si="18"/>
        <v>CH-874 | NOISE MANUAL INSPECTION M/C. | SB8 | MOTOR | Condition-based Maintenance | Electrical | Inspection | Important | - Check condition of Spindle motor
- Check insulation of Spindle motor | พงษ์พิทักษ์ ศรไชย</v>
      </c>
      <c r="AP242" s="42" t="str">
        <f>_xlfn.TEXTJOIN("; ",TRUE,IF(COUNTA('query (10)'!A242:AK242)&lt;=6,"NEAR_EMPTY_ROW",""),IF($K242="","MISSING_STATUS",""),IF(AND($K242="เสร็จสิ้น",$Z242=""),"DONE_NO_ACTUAL_DATE",""),IF(AND($I242="Condition-based Maintenance",$AH242=""),"CBM_NO_MEASUREMENT",""),IF(OR($X242="",$X242=0),"INVALID_PERIOD",""),IF(AND($AA242&lt;&gt;"",$AB242&lt;&gt;"",$AB242&lt;$AA242),"DATE_SEQUENCE_ERROR",""),IF(AND($AB242&lt;&gt;"",$AB242&gt;DATE(2030,12,31)),"DATE_OUTLIER",""),IF($C242="","MISSING_QRCODE",""),IF($J242="UNKNOWN","UNKNOWN_PM_TYPE",""),IF($L242="UNKNOWN","UNKNOWN_STATUS",""))</f>
        <v>DONE_NO_ACTUAL_DATE; CBM_NO_MEASUREMENT</v>
      </c>
      <c r="AQ242" s="42" t="str">
        <f t="shared" si="19"/>
        <v>NO</v>
      </c>
    </row>
    <row r="243" spans="1:43" x14ac:dyDescent="0.3">
      <c r="A243" s="38">
        <f>IF('query (10)'!A243="","",'query (10)'!A243)</f>
        <v>305</v>
      </c>
      <c r="B243" s="38" t="str">
        <f>IF('query (10)'!B243="","",'query (10)'!B243)</f>
        <v/>
      </c>
      <c r="C243" s="38" t="str">
        <f>TRIM(UPPER('query (10)'!M243))</f>
        <v>WA-870</v>
      </c>
      <c r="D243" s="38" t="str">
        <f>TRIM(UPPER(IFERROR(_xlfn.TEXTBEFORE('query (10)'!L243,"("),'query (10)'!L243)))</f>
        <v>ROUGH WASH EQUIPMENT M/C</v>
      </c>
      <c r="E243" s="38" t="str">
        <f>IFERROR(TRIM(UPPER(_xlfn.TEXTBEFORE(_xlfn.TEXTAFTER('query (10)'!L243,"("),")"))),"")</f>
        <v/>
      </c>
      <c r="F243" s="38" t="str">
        <f>TRIM('query (10)'!K243)</f>
        <v>SB8</v>
      </c>
      <c r="G243" s="38" t="str">
        <f>IF('query (10)'!J243="","",'query (10)'!J243)</f>
        <v>Motor</v>
      </c>
      <c r="H243" s="38" t="str">
        <f>TRIM(UPPER('query (10)'!J243))</f>
        <v>MOTOR</v>
      </c>
      <c r="I243" s="38" t="str">
        <f>IF('query (10)'!F243="","",'query (10)'!F243)</f>
        <v>Condition-based Maintenance</v>
      </c>
      <c r="J243" s="38" t="str">
        <f>IF('query (10)'!F243="","",IFERROR(INDEX(Cleaning_Rules!$B$14:$B$17,MATCH(TRIM('query (10)'!F243),Cleaning_Rules!$A$14:$A$17,0)),"UNKNOWN"))</f>
        <v>CBM</v>
      </c>
      <c r="K243" s="38" t="str">
        <f>IF('query (10)'!G243="","",'query (10)'!G243)</f>
        <v>เสร็จสิ้น</v>
      </c>
      <c r="L243" s="38" t="str">
        <f>IF('query (10)'!G243="","MISSING",IFERROR(INDEX(Cleaning_Rules!$B$5:$B$10,MATCH(TRIM('query (10)'!G243),Cleaning_Rules!$A$5:$A$10,0)),"UNKNOWN"))</f>
        <v>COMPLETED</v>
      </c>
      <c r="M243" s="38" t="str">
        <f>IF('query (10)'!I243="","",'query (10)'!I243)</f>
        <v>Electrical</v>
      </c>
      <c r="N243" s="38" t="str">
        <f>IF('query (10)'!O243="","",'query (10)'!O243)</f>
        <v>Inspection</v>
      </c>
      <c r="O243" s="38" t="str">
        <f>IF('query (10)'!P243="","",'query (10)'!P243)</f>
        <v>Important</v>
      </c>
      <c r="P243" s="38" t="str">
        <f>IF('query (10)'!N243="","",'query (10)'!N243)</f>
        <v>- Check condition of Washing Pump/ Blower motor
- Check insulation of Washing Pump/ Blower motor</v>
      </c>
      <c r="Q243" s="38" t="str">
        <f>TRIM('query (10)'!N243)</f>
        <v>- Check condition of Washing Pump/ Blower motor
- Check insulation of Washing Pump/ Blower motor</v>
      </c>
      <c r="R243" s="38" t="str">
        <f>TRIM(UPPER('query (10)'!R243))</f>
        <v/>
      </c>
      <c r="S243" s="38" t="str">
        <f>TRIM(UPPER('query (10)'!S243))</f>
        <v/>
      </c>
      <c r="T243" s="38" t="str">
        <f>IF('query (10)'!Q243="","",TRIM(UPPER('query (10)'!Q243)))</f>
        <v/>
      </c>
      <c r="U243" s="38" t="str">
        <f>IF('query (10)'!T243="","",'query (10)'!T243)</f>
        <v>1</v>
      </c>
      <c r="V243" s="39">
        <f>IF('query (10)'!T243="","",IFERROR(VALUE('query (10)'!T243),""))</f>
        <v>1</v>
      </c>
      <c r="W243" s="40">
        <f>IF('query (10)'!U243="","",'query (10)'!U243)</f>
        <v>0</v>
      </c>
      <c r="X243" s="39">
        <f>IF('query (10)'!V243="","",'query (10)'!V243)</f>
        <v>0</v>
      </c>
      <c r="Y243" s="41">
        <f>IF('query (10)'!W243="","",'query (10)'!W243)</f>
        <v>45986</v>
      </c>
      <c r="Z243" s="41" t="str">
        <f>IF('query (10)'!X243="","",'query (10)'!X243)</f>
        <v/>
      </c>
      <c r="AA243" s="41">
        <f>IF('query (10)'!Y243="","",'query (10)'!Y243)</f>
        <v>45643</v>
      </c>
      <c r="AB243" s="41">
        <f>IF('query (10)'!Z243="","",'query (10)'!Z243)</f>
        <v>46381</v>
      </c>
      <c r="AC243" s="38" t="str">
        <f>IF(OR('query (10)'!AA243="",COUNTIF(Cleaning_Rules!$A$21:$A$26,TRIM('query (10)'!AA243))&gt;0),"",TRIM('query (10)'!AA243))</f>
        <v/>
      </c>
      <c r="AD243" s="38" t="str">
        <f>IF('query (10)'!AB243="","",TRIM(IFERROR(_xlfn.TEXTBEFORE('query (10)'!AB243,"("),'query (10)'!AB243)))</f>
        <v/>
      </c>
      <c r="AE243" s="38" t="str">
        <f>IFERROR(LOWER(TRIM(_xlfn.TEXTBEFORE(_xlfn.TEXTAFTER('query (10)'!AB243,"("),")"))),"")</f>
        <v/>
      </c>
      <c r="AF243" s="38" t="str">
        <f>IF('query (10)'!AD243="","",TRIM('query (10)'!AD243))</f>
        <v>พงษ์พิทักษ์ ศรไชย</v>
      </c>
      <c r="AG243" s="38" t="str">
        <f>IF('query (10)'!AE243="","",TRIM('query (10)'!AE243))</f>
        <v>พงษ์พิทักษ์ ศรไชย</v>
      </c>
      <c r="AH243" s="38" t="str">
        <f>IF('query (10)'!AF243="","",IFERROR(VALUE('query (10)'!AF243),""))</f>
        <v/>
      </c>
      <c r="AI243" s="38" t="str">
        <f>IF('query (10)'!AG243="","",TRIM('query (10)'!AG243))</f>
        <v/>
      </c>
      <c r="AJ243" s="38" t="str">
        <f>IF('query (10)'!AH243="","",IFERROR(VALUE('query (10)'!AH243),""))</f>
        <v/>
      </c>
      <c r="AK243" s="38" t="str">
        <f>IF('query (10)'!AI243="","",TRIM('query (10)'!AI243))</f>
        <v/>
      </c>
      <c r="AL243" s="42">
        <f t="shared" si="15"/>
        <v>2025</v>
      </c>
      <c r="AM243" s="42" t="str">
        <f t="shared" si="16"/>
        <v>2025-11</v>
      </c>
      <c r="AN243" s="42" t="str">
        <f t="shared" ca="1" si="17"/>
        <v/>
      </c>
      <c r="AO243" s="42" t="str">
        <f t="shared" si="18"/>
        <v>WA-870 | ROUGH WASH EQUIPMENT M/C | SB8 | MOTOR | Condition-based Maintenance | Electrical | Inspection | Important | - Check condition of Washing Pump/ Blower motor
- Check insulation of Washing Pump/ Blower motor | พงษ์พิทักษ์ ศรไชย</v>
      </c>
      <c r="AP243" s="42" t="str">
        <f>_xlfn.TEXTJOIN("; ",TRUE,IF(COUNTA('query (10)'!A243:AK243)&lt;=6,"NEAR_EMPTY_ROW",""),IF($K243="","MISSING_STATUS",""),IF(AND($K243="เสร็จสิ้น",$Z243=""),"DONE_NO_ACTUAL_DATE",""),IF(AND($I243="Condition-based Maintenance",$AH243=""),"CBM_NO_MEASUREMENT",""),IF(OR($X243="",$X243=0),"INVALID_PERIOD",""),IF(AND($AA243&lt;&gt;"",$AB243&lt;&gt;"",$AB243&lt;$AA243),"DATE_SEQUENCE_ERROR",""),IF(AND($AB243&lt;&gt;"",$AB243&gt;DATE(2030,12,31)),"DATE_OUTLIER",""),IF($C243="","MISSING_QRCODE",""),IF($J243="UNKNOWN","UNKNOWN_PM_TYPE",""),IF($L243="UNKNOWN","UNKNOWN_STATUS",""))</f>
        <v>DONE_NO_ACTUAL_DATE; CBM_NO_MEASUREMENT; INVALID_PERIOD</v>
      </c>
      <c r="AQ243" s="42" t="str">
        <f t="shared" si="19"/>
        <v>NO</v>
      </c>
    </row>
    <row r="244" spans="1:43" x14ac:dyDescent="0.3">
      <c r="A244" s="38">
        <f>IF('query (10)'!A244="","",'query (10)'!A244)</f>
        <v>306</v>
      </c>
      <c r="B244" s="38" t="str">
        <f>IF('query (10)'!B244="","",'query (10)'!B244)</f>
        <v/>
      </c>
      <c r="C244" s="38" t="str">
        <f>TRIM(UPPER('query (10)'!M244))</f>
        <v>GR-859</v>
      </c>
      <c r="D244" s="38" t="str">
        <f>TRIM(UPPER(IFERROR(_xlfn.TEXTBEFORE('query (10)'!L244,"("),'query (10)'!L244)))</f>
        <v>OUTER RING RACEWAY GRINDING M/C</v>
      </c>
      <c r="E244" s="38" t="str">
        <f>IFERROR(TRIM(UPPER(_xlfn.TEXTBEFORE(_xlfn.TEXTAFTER('query (10)'!L244,"("),")"))),"")</f>
        <v/>
      </c>
      <c r="F244" s="38" t="str">
        <f>TRIM('query (10)'!K244)</f>
        <v>SB8</v>
      </c>
      <c r="G244" s="38" t="str">
        <f>IF('query (10)'!J244="","",'query (10)'!J244)</f>
        <v>Motor</v>
      </c>
      <c r="H244" s="38" t="str">
        <f>TRIM(UPPER('query (10)'!J244))</f>
        <v>MOTOR</v>
      </c>
      <c r="I244" s="38" t="str">
        <f>IF('query (10)'!F244="","",'query (10)'!F244)</f>
        <v>Condition-based Maintenance</v>
      </c>
      <c r="J244" s="38" t="str">
        <f>IF('query (10)'!F244="","",IFERROR(INDEX(Cleaning_Rules!$B$14:$B$17,MATCH(TRIM('query (10)'!F244),Cleaning_Rules!$A$14:$A$17,0)),"UNKNOWN"))</f>
        <v>CBM</v>
      </c>
      <c r="K244" s="38" t="str">
        <f>IF('query (10)'!G244="","",'query (10)'!G244)</f>
        <v>เสร็จสิ้น</v>
      </c>
      <c r="L244" s="38" t="str">
        <f>IF('query (10)'!G244="","MISSING",IFERROR(INDEX(Cleaning_Rules!$B$5:$B$10,MATCH(TRIM('query (10)'!G244),Cleaning_Rules!$A$5:$A$10,0)),"UNKNOWN"))</f>
        <v>COMPLETED</v>
      </c>
      <c r="M244" s="38" t="str">
        <f>IF('query (10)'!I244="","",'query (10)'!I244)</f>
        <v>Electrical</v>
      </c>
      <c r="N244" s="38" t="str">
        <f>IF('query (10)'!O244="","",'query (10)'!O244)</f>
        <v>Inspection</v>
      </c>
      <c r="O244" s="38" t="str">
        <f>IF('query (10)'!P244="","",'query (10)'!P244)</f>
        <v>Important</v>
      </c>
      <c r="P244" s="38" t="str">
        <f>IF('query (10)'!N244="","",'query (10)'!N244)</f>
        <v>- Check condition of work head/ Dresser/ Wheel head motor
- Check insulation of work head/ Dresser/ Wheel head motor</v>
      </c>
      <c r="Q244" s="38" t="str">
        <f>TRIM('query (10)'!N244)</f>
        <v>- Check condition of work head/ Dresser/ Wheel head motor
- Check insulation of work head/ Dresser/ Wheel head motor</v>
      </c>
      <c r="R244" s="38" t="str">
        <f>TRIM(UPPER('query (10)'!R244))</f>
        <v/>
      </c>
      <c r="S244" s="38" t="str">
        <f>TRIM(UPPER('query (10)'!S244))</f>
        <v/>
      </c>
      <c r="T244" s="38" t="str">
        <f>IF('query (10)'!Q244="","",TRIM(UPPER('query (10)'!Q244)))</f>
        <v/>
      </c>
      <c r="U244" s="38" t="str">
        <f>IF('query (10)'!T244="","",'query (10)'!T244)</f>
        <v>1</v>
      </c>
      <c r="V244" s="39">
        <f>IF('query (10)'!T244="","",IFERROR(VALUE('query (10)'!T244),""))</f>
        <v>1</v>
      </c>
      <c r="W244" s="40">
        <f>IF('query (10)'!U244="","",'query (10)'!U244)</f>
        <v>0</v>
      </c>
      <c r="X244" s="39">
        <f>IF('query (10)'!V244="","",'query (10)'!V244)</f>
        <v>360</v>
      </c>
      <c r="Y244" s="41">
        <f>IF('query (10)'!W244="","",'query (10)'!W244)</f>
        <v>45986</v>
      </c>
      <c r="Z244" s="41" t="str">
        <f>IF('query (10)'!X244="","",'query (10)'!X244)</f>
        <v/>
      </c>
      <c r="AA244" s="41">
        <f>IF('query (10)'!Y244="","",'query (10)'!Y244)</f>
        <v>45643</v>
      </c>
      <c r="AB244" s="41">
        <f>IF('query (10)'!Z244="","",'query (10)'!Z244)</f>
        <v>46381</v>
      </c>
      <c r="AC244" s="38" t="str">
        <f>IF(OR('query (10)'!AA244="",COUNTIF(Cleaning_Rules!$A$21:$A$26,TRIM('query (10)'!AA244))&gt;0),"",TRIM('query (10)'!AA244))</f>
        <v/>
      </c>
      <c r="AD244" s="38" t="str">
        <f>IF('query (10)'!AB244="","",TRIM(IFERROR(_xlfn.TEXTBEFORE('query (10)'!AB244,"("),'query (10)'!AB244)))</f>
        <v/>
      </c>
      <c r="AE244" s="38" t="str">
        <f>IFERROR(LOWER(TRIM(_xlfn.TEXTBEFORE(_xlfn.TEXTAFTER('query (10)'!AB244,"("),")"))),"")</f>
        <v/>
      </c>
      <c r="AF244" s="38" t="str">
        <f>IF('query (10)'!AD244="","",TRIM('query (10)'!AD244))</f>
        <v>พงษ์พิทักษ์ ศรไชย</v>
      </c>
      <c r="AG244" s="38" t="str">
        <f>IF('query (10)'!AE244="","",TRIM('query (10)'!AE244))</f>
        <v>พงษ์พิทักษ์ ศรไชย</v>
      </c>
      <c r="AH244" s="38" t="str">
        <f>IF('query (10)'!AF244="","",IFERROR(VALUE('query (10)'!AF244),""))</f>
        <v/>
      </c>
      <c r="AI244" s="38" t="str">
        <f>IF('query (10)'!AG244="","",TRIM('query (10)'!AG244))</f>
        <v/>
      </c>
      <c r="AJ244" s="38" t="str">
        <f>IF('query (10)'!AH244="","",IFERROR(VALUE('query (10)'!AH244),""))</f>
        <v/>
      </c>
      <c r="AK244" s="38" t="str">
        <f>IF('query (10)'!AI244="","",TRIM('query (10)'!AI244))</f>
        <v/>
      </c>
      <c r="AL244" s="42">
        <f t="shared" si="15"/>
        <v>2025</v>
      </c>
      <c r="AM244" s="42" t="str">
        <f t="shared" si="16"/>
        <v>2025-11</v>
      </c>
      <c r="AN244" s="42" t="str">
        <f t="shared" ca="1" si="17"/>
        <v/>
      </c>
      <c r="AO244" s="42" t="str">
        <f t="shared" si="18"/>
        <v>GR-859 | OUTER RING RACEWAY GRINDING M/C | SB8 | MOTOR | Condition-based Maintenance | Electrical | Inspection | Important | - Check condition of work head/ Dresser/ Wheel head motor
- Check insulation of work head/ Dresser/ Wheel head motor | พงษ์พิทักษ์ ศรไชย</v>
      </c>
      <c r="AP244" s="42" t="str">
        <f>_xlfn.TEXTJOIN("; ",TRUE,IF(COUNTA('query (10)'!A244:AK244)&lt;=6,"NEAR_EMPTY_ROW",""),IF($K244="","MISSING_STATUS",""),IF(AND($K244="เสร็จสิ้น",$Z244=""),"DONE_NO_ACTUAL_DATE",""),IF(AND($I244="Condition-based Maintenance",$AH244=""),"CBM_NO_MEASUREMENT",""),IF(OR($X244="",$X244=0),"INVALID_PERIOD",""),IF(AND($AA244&lt;&gt;"",$AB244&lt;&gt;"",$AB244&lt;$AA244),"DATE_SEQUENCE_ERROR",""),IF(AND($AB244&lt;&gt;"",$AB244&gt;DATE(2030,12,31)),"DATE_OUTLIER",""),IF($C244="","MISSING_QRCODE",""),IF($J244="UNKNOWN","UNKNOWN_PM_TYPE",""),IF($L244="UNKNOWN","UNKNOWN_STATUS",""))</f>
        <v>DONE_NO_ACTUAL_DATE; CBM_NO_MEASUREMENT</v>
      </c>
      <c r="AQ244" s="42" t="str">
        <f t="shared" si="19"/>
        <v>NO</v>
      </c>
    </row>
    <row r="245" spans="1:43" x14ac:dyDescent="0.3">
      <c r="A245" s="38">
        <f>IF('query (10)'!A245="","",'query (10)'!A245)</f>
        <v>307</v>
      </c>
      <c r="B245" s="38" t="str">
        <f>IF('query (10)'!B245="","",'query (10)'!B245)</f>
        <v/>
      </c>
      <c r="C245" s="38" t="str">
        <f>TRIM(UPPER('query (10)'!M245))</f>
        <v>GR-882</v>
      </c>
      <c r="D245" s="38" t="str">
        <f>TRIM(UPPER(IFERROR(_xlfn.TEXTBEFORE('query (10)'!L245,"("),'query (10)'!L245)))</f>
        <v>OUTER RING RACEWAY GRINDING M/C</v>
      </c>
      <c r="E245" s="38" t="str">
        <f>IFERROR(TRIM(UPPER(_xlfn.TEXTBEFORE(_xlfn.TEXTAFTER('query (10)'!L245,"("),")"))),"")</f>
        <v/>
      </c>
      <c r="F245" s="38" t="str">
        <f>TRIM('query (10)'!K245)</f>
        <v>SB9</v>
      </c>
      <c r="G245" s="38" t="str">
        <f>IF('query (10)'!J245="","",'query (10)'!J245)</f>
        <v>Motor</v>
      </c>
      <c r="H245" s="38" t="str">
        <f>TRIM(UPPER('query (10)'!J245))</f>
        <v>MOTOR</v>
      </c>
      <c r="I245" s="38" t="str">
        <f>IF('query (10)'!F245="","",'query (10)'!F245)</f>
        <v>Condition-based Maintenance</v>
      </c>
      <c r="J245" s="38" t="str">
        <f>IF('query (10)'!F245="","",IFERROR(INDEX(Cleaning_Rules!$B$14:$B$17,MATCH(TRIM('query (10)'!F245),Cleaning_Rules!$A$14:$A$17,0)),"UNKNOWN"))</f>
        <v>CBM</v>
      </c>
      <c r="K245" s="38" t="str">
        <f>IF('query (10)'!G245="","",'query (10)'!G245)</f>
        <v>เสร็จสิ้น</v>
      </c>
      <c r="L245" s="38" t="str">
        <f>IF('query (10)'!G245="","MISSING",IFERROR(INDEX(Cleaning_Rules!$B$5:$B$10,MATCH(TRIM('query (10)'!G245),Cleaning_Rules!$A$5:$A$10,0)),"UNKNOWN"))</f>
        <v>COMPLETED</v>
      </c>
      <c r="M245" s="38" t="str">
        <f>IF('query (10)'!I245="","",'query (10)'!I245)</f>
        <v>Electrical</v>
      </c>
      <c r="N245" s="38" t="str">
        <f>IF('query (10)'!O245="","",'query (10)'!O245)</f>
        <v>Inspection</v>
      </c>
      <c r="O245" s="38" t="str">
        <f>IF('query (10)'!P245="","",'query (10)'!P245)</f>
        <v>Important</v>
      </c>
      <c r="P245" s="38" t="str">
        <f>IF('query (10)'!N245="","",'query (10)'!N245)</f>
        <v>- Check condition of work head/ Dresser/ Wheel head motor
- Check insulation of work head/ Dresser/ Wheel head motor</v>
      </c>
      <c r="Q245" s="38" t="str">
        <f>TRIM('query (10)'!N245)</f>
        <v>- Check condition of work head/ Dresser/ Wheel head motor
- Check insulation of work head/ Dresser/ Wheel head motor</v>
      </c>
      <c r="R245" s="38" t="str">
        <f>TRIM(UPPER('query (10)'!R245))</f>
        <v/>
      </c>
      <c r="S245" s="38" t="str">
        <f>TRIM(UPPER('query (10)'!S245))</f>
        <v/>
      </c>
      <c r="T245" s="38" t="str">
        <f>IF('query (10)'!Q245="","",TRIM(UPPER('query (10)'!Q245)))</f>
        <v/>
      </c>
      <c r="U245" s="38" t="str">
        <f>IF('query (10)'!T245="","",'query (10)'!T245)</f>
        <v>1</v>
      </c>
      <c r="V245" s="39">
        <f>IF('query (10)'!T245="","",IFERROR(VALUE('query (10)'!T245),""))</f>
        <v>1</v>
      </c>
      <c r="W245" s="40">
        <f>IF('query (10)'!U245="","",'query (10)'!U245)</f>
        <v>0</v>
      </c>
      <c r="X245" s="39">
        <f>IF('query (10)'!V245="","",'query (10)'!V245)</f>
        <v>360</v>
      </c>
      <c r="Y245" s="41">
        <f>IF('query (10)'!W245="","",'query (10)'!W245)</f>
        <v>45987</v>
      </c>
      <c r="Z245" s="41" t="str">
        <f>IF('query (10)'!X245="","",'query (10)'!X245)</f>
        <v/>
      </c>
      <c r="AA245" s="41">
        <f>IF('query (10)'!Y245="","",'query (10)'!Y245)</f>
        <v>45643</v>
      </c>
      <c r="AB245" s="41">
        <f>IF('query (10)'!Z245="","",'query (10)'!Z245)</f>
        <v>46382</v>
      </c>
      <c r="AC245" s="38" t="str">
        <f>IF(OR('query (10)'!AA245="",COUNTIF(Cleaning_Rules!$A$21:$A$26,TRIM('query (10)'!AA245))&gt;0),"",TRIM('query (10)'!AA245))</f>
        <v/>
      </c>
      <c r="AD245" s="38" t="str">
        <f>IF('query (10)'!AB245="","",TRIM(IFERROR(_xlfn.TEXTBEFORE('query (10)'!AB245,"("),'query (10)'!AB245)))</f>
        <v/>
      </c>
      <c r="AE245" s="38" t="str">
        <f>IFERROR(LOWER(TRIM(_xlfn.TEXTBEFORE(_xlfn.TEXTAFTER('query (10)'!AB245,"("),")"))),"")</f>
        <v/>
      </c>
      <c r="AF245" s="38" t="str">
        <f>IF('query (10)'!AD245="","",TRIM('query (10)'!AD245))</f>
        <v>พงษ์พิทักษ์ ศรไชย</v>
      </c>
      <c r="AG245" s="38" t="str">
        <f>IF('query (10)'!AE245="","",TRIM('query (10)'!AE245))</f>
        <v>พงษ์พิทักษ์ ศรไชย</v>
      </c>
      <c r="AH245" s="38" t="str">
        <f>IF('query (10)'!AF245="","",IFERROR(VALUE('query (10)'!AF245),""))</f>
        <v/>
      </c>
      <c r="AI245" s="38" t="str">
        <f>IF('query (10)'!AG245="","",TRIM('query (10)'!AG245))</f>
        <v/>
      </c>
      <c r="AJ245" s="38" t="str">
        <f>IF('query (10)'!AH245="","",IFERROR(VALUE('query (10)'!AH245),""))</f>
        <v/>
      </c>
      <c r="AK245" s="38" t="str">
        <f>IF('query (10)'!AI245="","",TRIM('query (10)'!AI245))</f>
        <v/>
      </c>
      <c r="AL245" s="42">
        <f t="shared" si="15"/>
        <v>2025</v>
      </c>
      <c r="AM245" s="42" t="str">
        <f t="shared" si="16"/>
        <v>2025-11</v>
      </c>
      <c r="AN245" s="42" t="str">
        <f t="shared" ca="1" si="17"/>
        <v/>
      </c>
      <c r="AO245" s="42" t="str">
        <f t="shared" si="18"/>
        <v>GR-882 | OUTER RING RACEWAY GRINDING M/C | SB9 | MOTOR | Condition-based Maintenance | Electrical | Inspection | Important | - Check condition of work head/ Dresser/ Wheel head motor
- Check insulation of work head/ Dresser/ Wheel head motor | พงษ์พิทักษ์ ศรไชย</v>
      </c>
      <c r="AP245" s="42" t="str">
        <f>_xlfn.TEXTJOIN("; ",TRUE,IF(COUNTA('query (10)'!A245:AK245)&lt;=6,"NEAR_EMPTY_ROW",""),IF($K245="","MISSING_STATUS",""),IF(AND($K245="เสร็จสิ้น",$Z245=""),"DONE_NO_ACTUAL_DATE",""),IF(AND($I245="Condition-based Maintenance",$AH245=""),"CBM_NO_MEASUREMENT",""),IF(OR($X245="",$X245=0),"INVALID_PERIOD",""),IF(AND($AA245&lt;&gt;"",$AB245&lt;&gt;"",$AB245&lt;$AA245),"DATE_SEQUENCE_ERROR",""),IF(AND($AB245&lt;&gt;"",$AB245&gt;DATE(2030,12,31)),"DATE_OUTLIER",""),IF($C245="","MISSING_QRCODE",""),IF($J245="UNKNOWN","UNKNOWN_PM_TYPE",""),IF($L245="UNKNOWN","UNKNOWN_STATUS",""))</f>
        <v>DONE_NO_ACTUAL_DATE; CBM_NO_MEASUREMENT</v>
      </c>
      <c r="AQ245" s="42" t="str">
        <f t="shared" si="19"/>
        <v>NO</v>
      </c>
    </row>
    <row r="246" spans="1:43" x14ac:dyDescent="0.3">
      <c r="A246" s="38">
        <f>IF('query (10)'!A246="","",'query (10)'!A246)</f>
        <v>308</v>
      </c>
      <c r="B246" s="38" t="str">
        <f>IF('query (10)'!B246="","",'query (10)'!B246)</f>
        <v/>
      </c>
      <c r="C246" s="38" t="str">
        <f>TRIM(UPPER('query (10)'!M246))</f>
        <v>GR-884</v>
      </c>
      <c r="D246" s="38" t="str">
        <f>TRIM(UPPER(IFERROR(_xlfn.TEXTBEFORE('query (10)'!L246,"("),'query (10)'!L246)))</f>
        <v>OUTER RING RACEWAY SUPER FINISH M/C</v>
      </c>
      <c r="E246" s="38" t="str">
        <f>IFERROR(TRIM(UPPER(_xlfn.TEXTBEFORE(_xlfn.TEXTAFTER('query (10)'!L246,"("),")"))),"")</f>
        <v/>
      </c>
      <c r="F246" s="38" t="str">
        <f>TRIM('query (10)'!K246)</f>
        <v>SB9</v>
      </c>
      <c r="G246" s="38" t="str">
        <f>IF('query (10)'!J246="","",'query (10)'!J246)</f>
        <v>Motor</v>
      </c>
      <c r="H246" s="38" t="str">
        <f>TRIM(UPPER('query (10)'!J246))</f>
        <v>MOTOR</v>
      </c>
      <c r="I246" s="38" t="str">
        <f>IF('query (10)'!F246="","",'query (10)'!F246)</f>
        <v>Condition-based Maintenance</v>
      </c>
      <c r="J246" s="38" t="str">
        <f>IF('query (10)'!F246="","",IFERROR(INDEX(Cleaning_Rules!$B$14:$B$17,MATCH(TRIM('query (10)'!F246),Cleaning_Rules!$A$14:$A$17,0)),"UNKNOWN"))</f>
        <v>CBM</v>
      </c>
      <c r="K246" s="38" t="str">
        <f>IF('query (10)'!G246="","",'query (10)'!G246)</f>
        <v>เสร็จสิ้น</v>
      </c>
      <c r="L246" s="38" t="str">
        <f>IF('query (10)'!G246="","MISSING",IFERROR(INDEX(Cleaning_Rules!$B$5:$B$10,MATCH(TRIM('query (10)'!G246),Cleaning_Rules!$A$5:$A$10,0)),"UNKNOWN"))</f>
        <v>COMPLETED</v>
      </c>
      <c r="M246" s="38" t="str">
        <f>IF('query (10)'!I246="","",'query (10)'!I246)</f>
        <v>Electrical</v>
      </c>
      <c r="N246" s="38" t="str">
        <f>IF('query (10)'!O246="","",'query (10)'!O246)</f>
        <v>Inspection</v>
      </c>
      <c r="O246" s="38" t="str">
        <f>IF('query (10)'!P246="","",'query (10)'!P246)</f>
        <v>Important</v>
      </c>
      <c r="P246" s="38" t="str">
        <f>IF('query (10)'!N246="","",'query (10)'!N246)</f>
        <v>- Check condition of Spindle/ Oscillation
- Check insulation of Spindle/ Oscillation</v>
      </c>
      <c r="Q246" s="38" t="str">
        <f>TRIM('query (10)'!N246)</f>
        <v>- Check condition of Spindle/ Oscillation
- Check insulation of Spindle/ Oscillation</v>
      </c>
      <c r="R246" s="38" t="str">
        <f>TRIM(UPPER('query (10)'!R246))</f>
        <v/>
      </c>
      <c r="S246" s="38" t="str">
        <f>TRIM(UPPER('query (10)'!S246))</f>
        <v/>
      </c>
      <c r="T246" s="38" t="str">
        <f>IF('query (10)'!Q246="","",TRIM(UPPER('query (10)'!Q246)))</f>
        <v/>
      </c>
      <c r="U246" s="38" t="str">
        <f>IF('query (10)'!T246="","",'query (10)'!T246)</f>
        <v>1</v>
      </c>
      <c r="V246" s="39">
        <f>IF('query (10)'!T246="","",IFERROR(VALUE('query (10)'!T246),""))</f>
        <v>1</v>
      </c>
      <c r="W246" s="40">
        <f>IF('query (10)'!U246="","",'query (10)'!U246)</f>
        <v>0</v>
      </c>
      <c r="X246" s="39">
        <f>IF('query (10)'!V246="","",'query (10)'!V246)</f>
        <v>360</v>
      </c>
      <c r="Y246" s="41">
        <f>IF('query (10)'!W246="","",'query (10)'!W246)</f>
        <v>45987</v>
      </c>
      <c r="Z246" s="41" t="str">
        <f>IF('query (10)'!X246="","",'query (10)'!X246)</f>
        <v/>
      </c>
      <c r="AA246" s="41">
        <f>IF('query (10)'!Y246="","",'query (10)'!Y246)</f>
        <v>45643</v>
      </c>
      <c r="AB246" s="41">
        <f>IF('query (10)'!Z246="","",'query (10)'!Z246)</f>
        <v>46382</v>
      </c>
      <c r="AC246" s="38" t="str">
        <f>IF(OR('query (10)'!AA246="",COUNTIF(Cleaning_Rules!$A$21:$A$26,TRIM('query (10)'!AA246))&gt;0),"",TRIM('query (10)'!AA246))</f>
        <v/>
      </c>
      <c r="AD246" s="38" t="str">
        <f>IF('query (10)'!AB246="","",TRIM(IFERROR(_xlfn.TEXTBEFORE('query (10)'!AB246,"("),'query (10)'!AB246)))</f>
        <v/>
      </c>
      <c r="AE246" s="38" t="str">
        <f>IFERROR(LOWER(TRIM(_xlfn.TEXTBEFORE(_xlfn.TEXTAFTER('query (10)'!AB246,"("),")"))),"")</f>
        <v/>
      </c>
      <c r="AF246" s="38" t="str">
        <f>IF('query (10)'!AD246="","",TRIM('query (10)'!AD246))</f>
        <v>พงษ์พิทักษ์ ศรไชย</v>
      </c>
      <c r="AG246" s="38" t="str">
        <f>IF('query (10)'!AE246="","",TRIM('query (10)'!AE246))</f>
        <v>พงษ์พิทักษ์ ศรไชย</v>
      </c>
      <c r="AH246" s="38" t="str">
        <f>IF('query (10)'!AF246="","",IFERROR(VALUE('query (10)'!AF246),""))</f>
        <v/>
      </c>
      <c r="AI246" s="38" t="str">
        <f>IF('query (10)'!AG246="","",TRIM('query (10)'!AG246))</f>
        <v/>
      </c>
      <c r="AJ246" s="38" t="str">
        <f>IF('query (10)'!AH246="","",IFERROR(VALUE('query (10)'!AH246),""))</f>
        <v/>
      </c>
      <c r="AK246" s="38" t="str">
        <f>IF('query (10)'!AI246="","",TRIM('query (10)'!AI246))</f>
        <v/>
      </c>
      <c r="AL246" s="42">
        <f t="shared" si="15"/>
        <v>2025</v>
      </c>
      <c r="AM246" s="42" t="str">
        <f t="shared" si="16"/>
        <v>2025-11</v>
      </c>
      <c r="AN246" s="42" t="str">
        <f t="shared" ca="1" si="17"/>
        <v/>
      </c>
      <c r="AO246" s="42" t="str">
        <f t="shared" si="18"/>
        <v>GR-884 | OUTER RING RACEWAY SUPER FINISH M/C | SB9 | MOTOR | Condition-based Maintenance | Electrical | Inspection | Important | - Check condition of Spindle/ Oscillation
- Check insulation of Spindle/ Oscillation | พงษ์พิทักษ์ ศรไชย</v>
      </c>
      <c r="AP246" s="42" t="str">
        <f>_xlfn.TEXTJOIN("; ",TRUE,IF(COUNTA('query (10)'!A246:AK246)&lt;=6,"NEAR_EMPTY_ROW",""),IF($K246="","MISSING_STATUS",""),IF(AND($K246="เสร็จสิ้น",$Z246=""),"DONE_NO_ACTUAL_DATE",""),IF(AND($I246="Condition-based Maintenance",$AH246=""),"CBM_NO_MEASUREMENT",""),IF(OR($X246="",$X246=0),"INVALID_PERIOD",""),IF(AND($AA246&lt;&gt;"",$AB246&lt;&gt;"",$AB246&lt;$AA246),"DATE_SEQUENCE_ERROR",""),IF(AND($AB246&lt;&gt;"",$AB246&gt;DATE(2030,12,31)),"DATE_OUTLIER",""),IF($C246="","MISSING_QRCODE",""),IF($J246="UNKNOWN","UNKNOWN_PM_TYPE",""),IF($L246="UNKNOWN","UNKNOWN_STATUS",""))</f>
        <v>DONE_NO_ACTUAL_DATE; CBM_NO_MEASUREMENT</v>
      </c>
      <c r="AQ246" s="42" t="str">
        <f t="shared" si="19"/>
        <v>NO</v>
      </c>
    </row>
    <row r="247" spans="1:43" x14ac:dyDescent="0.3">
      <c r="A247" s="38">
        <f>IF('query (10)'!A247="","",'query (10)'!A247)</f>
        <v>309</v>
      </c>
      <c r="B247" s="38" t="str">
        <f>IF('query (10)'!B247="","",'query (10)'!B247)</f>
        <v/>
      </c>
      <c r="C247" s="38" t="str">
        <f>TRIM(UPPER('query (10)'!M247))</f>
        <v>GR-885</v>
      </c>
      <c r="D247" s="38" t="str">
        <f>TRIM(UPPER(IFERROR(_xlfn.TEXTBEFORE('query (10)'!L247,"("),'query (10)'!L247)))</f>
        <v>INNER RING RACEWAY GRINDING M/C</v>
      </c>
      <c r="E247" s="38" t="str">
        <f>IFERROR(TRIM(UPPER(_xlfn.TEXTBEFORE(_xlfn.TEXTAFTER('query (10)'!L247,"("),")"))),"")</f>
        <v/>
      </c>
      <c r="F247" s="38" t="str">
        <f>TRIM('query (10)'!K247)</f>
        <v>SB9</v>
      </c>
      <c r="G247" s="38" t="str">
        <f>IF('query (10)'!J247="","",'query (10)'!J247)</f>
        <v>Motor</v>
      </c>
      <c r="H247" s="38" t="str">
        <f>TRIM(UPPER('query (10)'!J247))</f>
        <v>MOTOR</v>
      </c>
      <c r="I247" s="38" t="str">
        <f>IF('query (10)'!F247="","",'query (10)'!F247)</f>
        <v>Condition-based Maintenance</v>
      </c>
      <c r="J247" s="38" t="str">
        <f>IF('query (10)'!F247="","",IFERROR(INDEX(Cleaning_Rules!$B$14:$B$17,MATCH(TRIM('query (10)'!F247),Cleaning_Rules!$A$14:$A$17,0)),"UNKNOWN"))</f>
        <v>CBM</v>
      </c>
      <c r="K247" s="38" t="str">
        <f>IF('query (10)'!G247="","",'query (10)'!G247)</f>
        <v>เสร็จสิ้น</v>
      </c>
      <c r="L247" s="38" t="str">
        <f>IF('query (10)'!G247="","MISSING",IFERROR(INDEX(Cleaning_Rules!$B$5:$B$10,MATCH(TRIM('query (10)'!G247),Cleaning_Rules!$A$5:$A$10,0)),"UNKNOWN"))</f>
        <v>COMPLETED</v>
      </c>
      <c r="M247" s="38" t="str">
        <f>IF('query (10)'!I247="","",'query (10)'!I247)</f>
        <v>Electrical</v>
      </c>
      <c r="N247" s="38" t="str">
        <f>IF('query (10)'!O247="","",'query (10)'!O247)</f>
        <v>Inspection</v>
      </c>
      <c r="O247" s="38" t="str">
        <f>IF('query (10)'!P247="","",'query (10)'!P247)</f>
        <v>Important</v>
      </c>
      <c r="P247" s="38" t="str">
        <f>IF('query (10)'!N247="","",'query (10)'!N247)</f>
        <v>- Check condition of work head/ Dresser/ Wheel head motor
- Check insulation of work head/ Dresser/ Wheel head motor</v>
      </c>
      <c r="Q247" s="38" t="str">
        <f>TRIM('query (10)'!N247)</f>
        <v>- Check condition of work head/ Dresser/ Wheel head motor
- Check insulation of work head/ Dresser/ Wheel head motor</v>
      </c>
      <c r="R247" s="38" t="str">
        <f>TRIM(UPPER('query (10)'!R247))</f>
        <v/>
      </c>
      <c r="S247" s="38" t="str">
        <f>TRIM(UPPER('query (10)'!S247))</f>
        <v/>
      </c>
      <c r="T247" s="38" t="str">
        <f>IF('query (10)'!Q247="","",TRIM(UPPER('query (10)'!Q247)))</f>
        <v/>
      </c>
      <c r="U247" s="38" t="str">
        <f>IF('query (10)'!T247="","",'query (10)'!T247)</f>
        <v>1</v>
      </c>
      <c r="V247" s="39">
        <f>IF('query (10)'!T247="","",IFERROR(VALUE('query (10)'!T247),""))</f>
        <v>1</v>
      </c>
      <c r="W247" s="40">
        <f>IF('query (10)'!U247="","",'query (10)'!U247)</f>
        <v>0</v>
      </c>
      <c r="X247" s="39">
        <f>IF('query (10)'!V247="","",'query (10)'!V247)</f>
        <v>360</v>
      </c>
      <c r="Y247" s="41">
        <f>IF('query (10)'!W247="","",'query (10)'!W247)</f>
        <v>45987</v>
      </c>
      <c r="Z247" s="41" t="str">
        <f>IF('query (10)'!X247="","",'query (10)'!X247)</f>
        <v/>
      </c>
      <c r="AA247" s="41">
        <f>IF('query (10)'!Y247="","",'query (10)'!Y247)</f>
        <v>45643</v>
      </c>
      <c r="AB247" s="41">
        <f>IF('query (10)'!Z247="","",'query (10)'!Z247)</f>
        <v>46382</v>
      </c>
      <c r="AC247" s="38" t="str">
        <f>IF(OR('query (10)'!AA247="",COUNTIF(Cleaning_Rules!$A$21:$A$26,TRIM('query (10)'!AA247))&gt;0),"",TRIM('query (10)'!AA247))</f>
        <v/>
      </c>
      <c r="AD247" s="38" t="str">
        <f>IF('query (10)'!AB247="","",TRIM(IFERROR(_xlfn.TEXTBEFORE('query (10)'!AB247,"("),'query (10)'!AB247)))</f>
        <v/>
      </c>
      <c r="AE247" s="38" t="str">
        <f>IFERROR(LOWER(TRIM(_xlfn.TEXTBEFORE(_xlfn.TEXTAFTER('query (10)'!AB247,"("),")"))),"")</f>
        <v/>
      </c>
      <c r="AF247" s="38" t="str">
        <f>IF('query (10)'!AD247="","",TRIM('query (10)'!AD247))</f>
        <v>พงษ์พิทักษ์ ศรไชย</v>
      </c>
      <c r="AG247" s="38" t="str">
        <f>IF('query (10)'!AE247="","",TRIM('query (10)'!AE247))</f>
        <v>พงษ์พิทักษ์ ศรไชย</v>
      </c>
      <c r="AH247" s="38" t="str">
        <f>IF('query (10)'!AF247="","",IFERROR(VALUE('query (10)'!AF247),""))</f>
        <v/>
      </c>
      <c r="AI247" s="38" t="str">
        <f>IF('query (10)'!AG247="","",TRIM('query (10)'!AG247))</f>
        <v/>
      </c>
      <c r="AJ247" s="38" t="str">
        <f>IF('query (10)'!AH247="","",IFERROR(VALUE('query (10)'!AH247),""))</f>
        <v/>
      </c>
      <c r="AK247" s="38" t="str">
        <f>IF('query (10)'!AI247="","",TRIM('query (10)'!AI247))</f>
        <v/>
      </c>
      <c r="AL247" s="42">
        <f t="shared" si="15"/>
        <v>2025</v>
      </c>
      <c r="AM247" s="42" t="str">
        <f t="shared" si="16"/>
        <v>2025-11</v>
      </c>
      <c r="AN247" s="42" t="str">
        <f t="shared" ca="1" si="17"/>
        <v/>
      </c>
      <c r="AO247" s="42" t="str">
        <f t="shared" si="18"/>
        <v>GR-885 | INNER RING RACEWAY GRINDING M/C | SB9 | MOTOR | Condition-based Maintenance | Electrical | Inspection | Important | - Check condition of work head/ Dresser/ Wheel head motor
- Check insulation of work head/ Dresser/ Wheel head motor | พงษ์พิทักษ์ ศรไชย</v>
      </c>
      <c r="AP247" s="42" t="str">
        <f>_xlfn.TEXTJOIN("; ",TRUE,IF(COUNTA('query (10)'!A247:AK247)&lt;=6,"NEAR_EMPTY_ROW",""),IF($K247="","MISSING_STATUS",""),IF(AND($K247="เสร็จสิ้น",$Z247=""),"DONE_NO_ACTUAL_DATE",""),IF(AND($I247="Condition-based Maintenance",$AH247=""),"CBM_NO_MEASUREMENT",""),IF(OR($X247="",$X247=0),"INVALID_PERIOD",""),IF(AND($AA247&lt;&gt;"",$AB247&lt;&gt;"",$AB247&lt;$AA247),"DATE_SEQUENCE_ERROR",""),IF(AND($AB247&lt;&gt;"",$AB247&gt;DATE(2030,12,31)),"DATE_OUTLIER",""),IF($C247="","MISSING_QRCODE",""),IF($J247="UNKNOWN","UNKNOWN_PM_TYPE",""),IF($L247="UNKNOWN","UNKNOWN_STATUS",""))</f>
        <v>DONE_NO_ACTUAL_DATE; CBM_NO_MEASUREMENT</v>
      </c>
      <c r="AQ247" s="42" t="str">
        <f t="shared" si="19"/>
        <v>NO</v>
      </c>
    </row>
    <row r="248" spans="1:43" x14ac:dyDescent="0.3">
      <c r="A248" s="38">
        <f>IF('query (10)'!A248="","",'query (10)'!A248)</f>
        <v>310</v>
      </c>
      <c r="B248" s="38" t="str">
        <f>IF('query (10)'!B248="","",'query (10)'!B248)</f>
        <v/>
      </c>
      <c r="C248" s="38" t="str">
        <f>TRIM(UPPER('query (10)'!M248))</f>
        <v>GR-886</v>
      </c>
      <c r="D248" s="38" t="str">
        <f>TRIM(UPPER(IFERROR(_xlfn.TEXTBEFORE('query (10)'!L248,"("),'query (10)'!L248)))</f>
        <v>INNER RING BORE GRINDING M/C</v>
      </c>
      <c r="E248" s="38" t="str">
        <f>IFERROR(TRIM(UPPER(_xlfn.TEXTBEFORE(_xlfn.TEXTAFTER('query (10)'!L248,"("),")"))),"")</f>
        <v/>
      </c>
      <c r="F248" s="38" t="str">
        <f>TRIM('query (10)'!K248)</f>
        <v>SB9</v>
      </c>
      <c r="G248" s="38" t="str">
        <f>IF('query (10)'!J248="","",'query (10)'!J248)</f>
        <v>Motor</v>
      </c>
      <c r="H248" s="38" t="str">
        <f>TRIM(UPPER('query (10)'!J248))</f>
        <v>MOTOR</v>
      </c>
      <c r="I248" s="38" t="str">
        <f>IF('query (10)'!F248="","",'query (10)'!F248)</f>
        <v>Condition-based Maintenance</v>
      </c>
      <c r="J248" s="38" t="str">
        <f>IF('query (10)'!F248="","",IFERROR(INDEX(Cleaning_Rules!$B$14:$B$17,MATCH(TRIM('query (10)'!F248),Cleaning_Rules!$A$14:$A$17,0)),"UNKNOWN"))</f>
        <v>CBM</v>
      </c>
      <c r="K248" s="38" t="str">
        <f>IF('query (10)'!G248="","",'query (10)'!G248)</f>
        <v>เสร็จสิ้น</v>
      </c>
      <c r="L248" s="38" t="str">
        <f>IF('query (10)'!G248="","MISSING",IFERROR(INDEX(Cleaning_Rules!$B$5:$B$10,MATCH(TRIM('query (10)'!G248),Cleaning_Rules!$A$5:$A$10,0)),"UNKNOWN"))</f>
        <v>COMPLETED</v>
      </c>
      <c r="M248" s="38" t="str">
        <f>IF('query (10)'!I248="","",'query (10)'!I248)</f>
        <v>Electrical</v>
      </c>
      <c r="N248" s="38" t="str">
        <f>IF('query (10)'!O248="","",'query (10)'!O248)</f>
        <v>Inspection</v>
      </c>
      <c r="O248" s="38" t="str">
        <f>IF('query (10)'!P248="","",'query (10)'!P248)</f>
        <v>Important</v>
      </c>
      <c r="P248" s="38" t="str">
        <f>IF('query (10)'!N248="","",'query (10)'!N248)</f>
        <v>- Check condition of work head/ Dresser/ Wheel head motor
- Check insulation of work head/ Dresser/ Wheel head motor</v>
      </c>
      <c r="Q248" s="38" t="str">
        <f>TRIM('query (10)'!N248)</f>
        <v>- Check condition of work head/ Dresser/ Wheel head motor
- Check insulation of work head/ Dresser/ Wheel head motor</v>
      </c>
      <c r="R248" s="38" t="str">
        <f>TRIM(UPPER('query (10)'!R248))</f>
        <v/>
      </c>
      <c r="S248" s="38" t="str">
        <f>TRIM(UPPER('query (10)'!S248))</f>
        <v/>
      </c>
      <c r="T248" s="38" t="str">
        <f>IF('query (10)'!Q248="","",TRIM(UPPER('query (10)'!Q248)))</f>
        <v/>
      </c>
      <c r="U248" s="38" t="str">
        <f>IF('query (10)'!T248="","",'query (10)'!T248)</f>
        <v>1</v>
      </c>
      <c r="V248" s="39">
        <f>IF('query (10)'!T248="","",IFERROR(VALUE('query (10)'!T248),""))</f>
        <v>1</v>
      </c>
      <c r="W248" s="40">
        <f>IF('query (10)'!U248="","",'query (10)'!U248)</f>
        <v>0</v>
      </c>
      <c r="X248" s="39">
        <f>IF('query (10)'!V248="","",'query (10)'!V248)</f>
        <v>360</v>
      </c>
      <c r="Y248" s="41">
        <f>IF('query (10)'!W248="","",'query (10)'!W248)</f>
        <v>45987</v>
      </c>
      <c r="Z248" s="41" t="str">
        <f>IF('query (10)'!X248="","",'query (10)'!X248)</f>
        <v/>
      </c>
      <c r="AA248" s="41">
        <f>IF('query (10)'!Y248="","",'query (10)'!Y248)</f>
        <v>45643</v>
      </c>
      <c r="AB248" s="41">
        <f>IF('query (10)'!Z248="","",'query (10)'!Z248)</f>
        <v>46382</v>
      </c>
      <c r="AC248" s="38" t="str">
        <f>IF(OR('query (10)'!AA248="",COUNTIF(Cleaning_Rules!$A$21:$A$26,TRIM('query (10)'!AA248))&gt;0),"",TRIM('query (10)'!AA248))</f>
        <v/>
      </c>
      <c r="AD248" s="38" t="str">
        <f>IF('query (10)'!AB248="","",TRIM(IFERROR(_xlfn.TEXTBEFORE('query (10)'!AB248,"("),'query (10)'!AB248)))</f>
        <v/>
      </c>
      <c r="AE248" s="38" t="str">
        <f>IFERROR(LOWER(TRIM(_xlfn.TEXTBEFORE(_xlfn.TEXTAFTER('query (10)'!AB248,"("),")"))),"")</f>
        <v/>
      </c>
      <c r="AF248" s="38" t="str">
        <f>IF('query (10)'!AD248="","",TRIM('query (10)'!AD248))</f>
        <v>พงษ์พิทักษ์ ศรไชย</v>
      </c>
      <c r="AG248" s="38" t="str">
        <f>IF('query (10)'!AE248="","",TRIM('query (10)'!AE248))</f>
        <v>พงษ์พิทักษ์ ศรไชย</v>
      </c>
      <c r="AH248" s="38" t="str">
        <f>IF('query (10)'!AF248="","",IFERROR(VALUE('query (10)'!AF248),""))</f>
        <v/>
      </c>
      <c r="AI248" s="38" t="str">
        <f>IF('query (10)'!AG248="","",TRIM('query (10)'!AG248))</f>
        <v/>
      </c>
      <c r="AJ248" s="38" t="str">
        <f>IF('query (10)'!AH248="","",IFERROR(VALUE('query (10)'!AH248),""))</f>
        <v/>
      </c>
      <c r="AK248" s="38" t="str">
        <f>IF('query (10)'!AI248="","",TRIM('query (10)'!AI248))</f>
        <v/>
      </c>
      <c r="AL248" s="42">
        <f t="shared" si="15"/>
        <v>2025</v>
      </c>
      <c r="AM248" s="42" t="str">
        <f t="shared" si="16"/>
        <v>2025-11</v>
      </c>
      <c r="AN248" s="42" t="str">
        <f t="shared" ca="1" si="17"/>
        <v/>
      </c>
      <c r="AO248" s="42" t="str">
        <f t="shared" si="18"/>
        <v>GR-886 | INNER RING BORE GRINDING M/C | SB9 | MOTOR | Condition-based Maintenance | Electrical | Inspection | Important | - Check condition of work head/ Dresser/ Wheel head motor
- Check insulation of work head/ Dresser/ Wheel head motor | พงษ์พิทักษ์ ศรไชย</v>
      </c>
      <c r="AP248" s="42" t="str">
        <f>_xlfn.TEXTJOIN("; ",TRUE,IF(COUNTA('query (10)'!A248:AK248)&lt;=6,"NEAR_EMPTY_ROW",""),IF($K248="","MISSING_STATUS",""),IF(AND($K248="เสร็จสิ้น",$Z248=""),"DONE_NO_ACTUAL_DATE",""),IF(AND($I248="Condition-based Maintenance",$AH248=""),"CBM_NO_MEASUREMENT",""),IF(OR($X248="",$X248=0),"INVALID_PERIOD",""),IF(AND($AA248&lt;&gt;"",$AB248&lt;&gt;"",$AB248&lt;$AA248),"DATE_SEQUENCE_ERROR",""),IF(AND($AB248&lt;&gt;"",$AB248&gt;DATE(2030,12,31)),"DATE_OUTLIER",""),IF($C248="","MISSING_QRCODE",""),IF($J248="UNKNOWN","UNKNOWN_PM_TYPE",""),IF($L248="UNKNOWN","UNKNOWN_STATUS",""))</f>
        <v>DONE_NO_ACTUAL_DATE; CBM_NO_MEASUREMENT</v>
      </c>
      <c r="AQ248" s="42" t="str">
        <f t="shared" si="19"/>
        <v>NO</v>
      </c>
    </row>
    <row r="249" spans="1:43" x14ac:dyDescent="0.3">
      <c r="A249" s="38">
        <f>IF('query (10)'!A249="","",'query (10)'!A249)</f>
        <v>311</v>
      </c>
      <c r="B249" s="38" t="str">
        <f>IF('query (10)'!B249="","",'query (10)'!B249)</f>
        <v/>
      </c>
      <c r="C249" s="38" t="str">
        <f>TRIM(UPPER('query (10)'!M249))</f>
        <v>GR-888</v>
      </c>
      <c r="D249" s="38" t="str">
        <f>TRIM(UPPER(IFERROR(_xlfn.TEXTBEFORE('query (10)'!L249,"("),'query (10)'!L249)))</f>
        <v>INNER RING RACEWAY SUPER FINISH M/C</v>
      </c>
      <c r="E249" s="38" t="str">
        <f>IFERROR(TRIM(UPPER(_xlfn.TEXTBEFORE(_xlfn.TEXTAFTER('query (10)'!L249,"("),")"))),"")</f>
        <v/>
      </c>
      <c r="F249" s="38" t="str">
        <f>TRIM('query (10)'!K249)</f>
        <v>SB9</v>
      </c>
      <c r="G249" s="38" t="str">
        <f>IF('query (10)'!J249="","",'query (10)'!J249)</f>
        <v>Motor</v>
      </c>
      <c r="H249" s="38" t="str">
        <f>TRIM(UPPER('query (10)'!J249))</f>
        <v>MOTOR</v>
      </c>
      <c r="I249" s="38" t="str">
        <f>IF('query (10)'!F249="","",'query (10)'!F249)</f>
        <v>Condition-based Maintenance</v>
      </c>
      <c r="J249" s="38" t="str">
        <f>IF('query (10)'!F249="","",IFERROR(INDEX(Cleaning_Rules!$B$14:$B$17,MATCH(TRIM('query (10)'!F249),Cleaning_Rules!$A$14:$A$17,0)),"UNKNOWN"))</f>
        <v>CBM</v>
      </c>
      <c r="K249" s="38" t="str">
        <f>IF('query (10)'!G249="","",'query (10)'!G249)</f>
        <v>เสร็จสิ้น</v>
      </c>
      <c r="L249" s="38" t="str">
        <f>IF('query (10)'!G249="","MISSING",IFERROR(INDEX(Cleaning_Rules!$B$5:$B$10,MATCH(TRIM('query (10)'!G249),Cleaning_Rules!$A$5:$A$10,0)),"UNKNOWN"))</f>
        <v>COMPLETED</v>
      </c>
      <c r="M249" s="38" t="str">
        <f>IF('query (10)'!I249="","",'query (10)'!I249)</f>
        <v>Electrical</v>
      </c>
      <c r="N249" s="38" t="str">
        <f>IF('query (10)'!O249="","",'query (10)'!O249)</f>
        <v>Inspection</v>
      </c>
      <c r="O249" s="38" t="str">
        <f>IF('query (10)'!P249="","",'query (10)'!P249)</f>
        <v>Important</v>
      </c>
      <c r="P249" s="38" t="str">
        <f>IF('query (10)'!N249="","",'query (10)'!N249)</f>
        <v>- Check condition of Spindle/ Oscillation
- Check insulation of Spindle/ Oscillation</v>
      </c>
      <c r="Q249" s="38" t="str">
        <f>TRIM('query (10)'!N249)</f>
        <v>- Check condition of Spindle/ Oscillation
- Check insulation of Spindle/ Oscillation</v>
      </c>
      <c r="R249" s="38" t="str">
        <f>TRIM(UPPER('query (10)'!R249))</f>
        <v/>
      </c>
      <c r="S249" s="38" t="str">
        <f>TRIM(UPPER('query (10)'!S249))</f>
        <v/>
      </c>
      <c r="T249" s="38" t="str">
        <f>IF('query (10)'!Q249="","",TRIM(UPPER('query (10)'!Q249)))</f>
        <v/>
      </c>
      <c r="U249" s="38" t="str">
        <f>IF('query (10)'!T249="","",'query (10)'!T249)</f>
        <v>1</v>
      </c>
      <c r="V249" s="39">
        <f>IF('query (10)'!T249="","",IFERROR(VALUE('query (10)'!T249),""))</f>
        <v>1</v>
      </c>
      <c r="W249" s="40">
        <f>IF('query (10)'!U249="","",'query (10)'!U249)</f>
        <v>0</v>
      </c>
      <c r="X249" s="39">
        <f>IF('query (10)'!V249="","",'query (10)'!V249)</f>
        <v>360</v>
      </c>
      <c r="Y249" s="41">
        <f>IF('query (10)'!W249="","",'query (10)'!W249)</f>
        <v>45987</v>
      </c>
      <c r="Z249" s="41" t="str">
        <f>IF('query (10)'!X249="","",'query (10)'!X249)</f>
        <v/>
      </c>
      <c r="AA249" s="41">
        <f>IF('query (10)'!Y249="","",'query (10)'!Y249)</f>
        <v>45643</v>
      </c>
      <c r="AB249" s="41">
        <f>IF('query (10)'!Z249="","",'query (10)'!Z249)</f>
        <v>46382</v>
      </c>
      <c r="AC249" s="38" t="str">
        <f>IF(OR('query (10)'!AA249="",COUNTIF(Cleaning_Rules!$A$21:$A$26,TRIM('query (10)'!AA249))&gt;0),"",TRIM('query (10)'!AA249))</f>
        <v/>
      </c>
      <c r="AD249" s="38" t="str">
        <f>IF('query (10)'!AB249="","",TRIM(IFERROR(_xlfn.TEXTBEFORE('query (10)'!AB249,"("),'query (10)'!AB249)))</f>
        <v/>
      </c>
      <c r="AE249" s="38" t="str">
        <f>IFERROR(LOWER(TRIM(_xlfn.TEXTBEFORE(_xlfn.TEXTAFTER('query (10)'!AB249,"("),")"))),"")</f>
        <v/>
      </c>
      <c r="AF249" s="38" t="str">
        <f>IF('query (10)'!AD249="","",TRIM('query (10)'!AD249))</f>
        <v>พงษ์พิทักษ์ ศรไชย</v>
      </c>
      <c r="AG249" s="38" t="str">
        <f>IF('query (10)'!AE249="","",TRIM('query (10)'!AE249))</f>
        <v>พงษ์พิทักษ์ ศรไชย</v>
      </c>
      <c r="AH249" s="38" t="str">
        <f>IF('query (10)'!AF249="","",IFERROR(VALUE('query (10)'!AF249),""))</f>
        <v/>
      </c>
      <c r="AI249" s="38" t="str">
        <f>IF('query (10)'!AG249="","",TRIM('query (10)'!AG249))</f>
        <v/>
      </c>
      <c r="AJ249" s="38" t="str">
        <f>IF('query (10)'!AH249="","",IFERROR(VALUE('query (10)'!AH249),""))</f>
        <v/>
      </c>
      <c r="AK249" s="38" t="str">
        <f>IF('query (10)'!AI249="","",TRIM('query (10)'!AI249))</f>
        <v/>
      </c>
      <c r="AL249" s="42">
        <f t="shared" si="15"/>
        <v>2025</v>
      </c>
      <c r="AM249" s="42" t="str">
        <f t="shared" si="16"/>
        <v>2025-11</v>
      </c>
      <c r="AN249" s="42" t="str">
        <f t="shared" ca="1" si="17"/>
        <v/>
      </c>
      <c r="AO249" s="42" t="str">
        <f t="shared" si="18"/>
        <v>GR-888 | INNER RING RACEWAY SUPER FINISH M/C | SB9 | MOTOR | Condition-based Maintenance | Electrical | Inspection | Important | - Check condition of Spindle/ Oscillation
- Check insulation of Spindle/ Oscillation | พงษ์พิทักษ์ ศรไชย</v>
      </c>
      <c r="AP249" s="42" t="str">
        <f>_xlfn.TEXTJOIN("; ",TRUE,IF(COUNTA('query (10)'!A249:AK249)&lt;=6,"NEAR_EMPTY_ROW",""),IF($K249="","MISSING_STATUS",""),IF(AND($K249="เสร็จสิ้น",$Z249=""),"DONE_NO_ACTUAL_DATE",""),IF(AND($I249="Condition-based Maintenance",$AH249=""),"CBM_NO_MEASUREMENT",""),IF(OR($X249="",$X249=0),"INVALID_PERIOD",""),IF(AND($AA249&lt;&gt;"",$AB249&lt;&gt;"",$AB249&lt;$AA249),"DATE_SEQUENCE_ERROR",""),IF(AND($AB249&lt;&gt;"",$AB249&gt;DATE(2030,12,31)),"DATE_OUTLIER",""),IF($C249="","MISSING_QRCODE",""),IF($J249="UNKNOWN","UNKNOWN_PM_TYPE",""),IF($L249="UNKNOWN","UNKNOWN_STATUS",""))</f>
        <v>DONE_NO_ACTUAL_DATE; CBM_NO_MEASUREMENT</v>
      </c>
      <c r="AQ249" s="42" t="str">
        <f t="shared" si="19"/>
        <v>NO</v>
      </c>
    </row>
    <row r="250" spans="1:43" x14ac:dyDescent="0.3">
      <c r="A250" s="38">
        <f>IF('query (10)'!A250="","",'query (10)'!A250)</f>
        <v>312</v>
      </c>
      <c r="B250" s="38" t="str">
        <f>IF('query (10)'!B250="","",'query (10)'!B250)</f>
        <v/>
      </c>
      <c r="C250" s="38" t="str">
        <f>TRIM(UPPER('query (10)'!M250))</f>
        <v>WA-889</v>
      </c>
      <c r="D250" s="38" t="str">
        <f>TRIM(UPPER(IFERROR(_xlfn.TEXTBEFORE('query (10)'!L250,"("),'query (10)'!L250)))</f>
        <v>INNER/OUTER RING PART WASH EQUIPMENT M/C</v>
      </c>
      <c r="E250" s="38" t="str">
        <f>IFERROR(TRIM(UPPER(_xlfn.TEXTBEFORE(_xlfn.TEXTAFTER('query (10)'!L250,"("),")"))),"")</f>
        <v/>
      </c>
      <c r="F250" s="38" t="str">
        <f>TRIM('query (10)'!K250)</f>
        <v>SB9</v>
      </c>
      <c r="G250" s="38" t="str">
        <f>IF('query (10)'!J250="","",'query (10)'!J250)</f>
        <v>Motor</v>
      </c>
      <c r="H250" s="38" t="str">
        <f>TRIM(UPPER('query (10)'!J250))</f>
        <v>MOTOR</v>
      </c>
      <c r="I250" s="38" t="str">
        <f>IF('query (10)'!F250="","",'query (10)'!F250)</f>
        <v>Condition-based Maintenance</v>
      </c>
      <c r="J250" s="38" t="str">
        <f>IF('query (10)'!F250="","",IFERROR(INDEX(Cleaning_Rules!$B$14:$B$17,MATCH(TRIM('query (10)'!F250),Cleaning_Rules!$A$14:$A$17,0)),"UNKNOWN"))</f>
        <v>CBM</v>
      </c>
      <c r="K250" s="38" t="str">
        <f>IF('query (10)'!G250="","",'query (10)'!G250)</f>
        <v>เสร็จสิ้น</v>
      </c>
      <c r="L250" s="38" t="str">
        <f>IF('query (10)'!G250="","MISSING",IFERROR(INDEX(Cleaning_Rules!$B$5:$B$10,MATCH(TRIM('query (10)'!G250),Cleaning_Rules!$A$5:$A$10,0)),"UNKNOWN"))</f>
        <v>COMPLETED</v>
      </c>
      <c r="M250" s="38" t="str">
        <f>IF('query (10)'!I250="","",'query (10)'!I250)</f>
        <v>Electrical</v>
      </c>
      <c r="N250" s="38" t="str">
        <f>IF('query (10)'!O250="","",'query (10)'!O250)</f>
        <v>Inspection</v>
      </c>
      <c r="O250" s="38" t="str">
        <f>IF('query (10)'!P250="","",'query (10)'!P250)</f>
        <v>Important</v>
      </c>
      <c r="P250" s="38" t="str">
        <f>IF('query (10)'!N250="","",'query (10)'!N250)</f>
        <v>- Check condition of Washing Pump/Circulate Pump/ Heavy Smoker motor
- Check insulation of Washing Pump/Circulate Pump/ Heavy Smoker motor</v>
      </c>
      <c r="Q250" s="38" t="str">
        <f>TRIM('query (10)'!N250)</f>
        <v>- Check condition of Washing Pump/Circulate Pump/ Heavy Smoker motor
- Check insulation of Washing Pump/Circulate Pump/ Heavy Smoker motor</v>
      </c>
      <c r="R250" s="38" t="str">
        <f>TRIM(UPPER('query (10)'!R250))</f>
        <v/>
      </c>
      <c r="S250" s="38" t="str">
        <f>TRIM(UPPER('query (10)'!S250))</f>
        <v/>
      </c>
      <c r="T250" s="38" t="str">
        <f>IF('query (10)'!Q250="","",TRIM(UPPER('query (10)'!Q250)))</f>
        <v/>
      </c>
      <c r="U250" s="38" t="str">
        <f>IF('query (10)'!T250="","",'query (10)'!T250)</f>
        <v>1</v>
      </c>
      <c r="V250" s="39">
        <f>IF('query (10)'!T250="","",IFERROR(VALUE('query (10)'!T250),""))</f>
        <v>1</v>
      </c>
      <c r="W250" s="40">
        <f>IF('query (10)'!U250="","",'query (10)'!U250)</f>
        <v>0</v>
      </c>
      <c r="X250" s="39">
        <f>IF('query (10)'!V250="","",'query (10)'!V250)</f>
        <v>360</v>
      </c>
      <c r="Y250" s="41">
        <f>IF('query (10)'!W250="","",'query (10)'!W250)</f>
        <v>45987</v>
      </c>
      <c r="Z250" s="41" t="str">
        <f>IF('query (10)'!X250="","",'query (10)'!X250)</f>
        <v/>
      </c>
      <c r="AA250" s="41">
        <f>IF('query (10)'!Y250="","",'query (10)'!Y250)</f>
        <v>45643</v>
      </c>
      <c r="AB250" s="41">
        <f>IF('query (10)'!Z250="","",'query (10)'!Z250)</f>
        <v>46382</v>
      </c>
      <c r="AC250" s="38" t="str">
        <f>IF(OR('query (10)'!AA250="",COUNTIF(Cleaning_Rules!$A$21:$A$26,TRIM('query (10)'!AA250))&gt;0),"",TRIM('query (10)'!AA250))</f>
        <v/>
      </c>
      <c r="AD250" s="38" t="str">
        <f>IF('query (10)'!AB250="","",TRIM(IFERROR(_xlfn.TEXTBEFORE('query (10)'!AB250,"("),'query (10)'!AB250)))</f>
        <v/>
      </c>
      <c r="AE250" s="38" t="str">
        <f>IFERROR(LOWER(TRIM(_xlfn.TEXTBEFORE(_xlfn.TEXTAFTER('query (10)'!AB250,"("),")"))),"")</f>
        <v/>
      </c>
      <c r="AF250" s="38" t="str">
        <f>IF('query (10)'!AD250="","",TRIM('query (10)'!AD250))</f>
        <v>พงษ์พิทักษ์ ศรไชย</v>
      </c>
      <c r="AG250" s="38" t="str">
        <f>IF('query (10)'!AE250="","",TRIM('query (10)'!AE250))</f>
        <v>พงษ์พิทักษ์ ศรไชย</v>
      </c>
      <c r="AH250" s="38" t="str">
        <f>IF('query (10)'!AF250="","",IFERROR(VALUE('query (10)'!AF250),""))</f>
        <v/>
      </c>
      <c r="AI250" s="38" t="str">
        <f>IF('query (10)'!AG250="","",TRIM('query (10)'!AG250))</f>
        <v/>
      </c>
      <c r="AJ250" s="38" t="str">
        <f>IF('query (10)'!AH250="","",IFERROR(VALUE('query (10)'!AH250),""))</f>
        <v/>
      </c>
      <c r="AK250" s="38" t="str">
        <f>IF('query (10)'!AI250="","",TRIM('query (10)'!AI250))</f>
        <v/>
      </c>
      <c r="AL250" s="42">
        <f t="shared" si="15"/>
        <v>2025</v>
      </c>
      <c r="AM250" s="42" t="str">
        <f t="shared" si="16"/>
        <v>2025-11</v>
      </c>
      <c r="AN250" s="42" t="str">
        <f t="shared" ca="1" si="17"/>
        <v/>
      </c>
      <c r="AO250" s="42" t="str">
        <f t="shared" si="18"/>
        <v>WA-889 | INNER/OUTER RING PART WASH EQUIPMENT M/C | SB9 | MOTOR | Condition-based Maintenance | Electrical | Inspection | Important | - Check condition of Washing Pump/Circulate Pump/ Heavy Smoker motor
- Check insulation of Washing Pump/Circulate Pump/ Heavy Smoker motor | พงษ์พิทักษ์ ศรไชย</v>
      </c>
      <c r="AP250" s="42" t="str">
        <f>_xlfn.TEXTJOIN("; ",TRUE,IF(COUNTA('query (10)'!A250:AK250)&lt;=6,"NEAR_EMPTY_ROW",""),IF($K250="","MISSING_STATUS",""),IF(AND($K250="เสร็จสิ้น",$Z250=""),"DONE_NO_ACTUAL_DATE",""),IF(AND($I250="Condition-based Maintenance",$AH250=""),"CBM_NO_MEASUREMENT",""),IF(OR($X250="",$X250=0),"INVALID_PERIOD",""),IF(AND($AA250&lt;&gt;"",$AB250&lt;&gt;"",$AB250&lt;$AA250),"DATE_SEQUENCE_ERROR",""),IF(AND($AB250&lt;&gt;"",$AB250&gt;DATE(2030,12,31)),"DATE_OUTLIER",""),IF($C250="","MISSING_QRCODE",""),IF($J250="UNKNOWN","UNKNOWN_PM_TYPE",""),IF($L250="UNKNOWN","UNKNOWN_STATUS",""))</f>
        <v>DONE_NO_ACTUAL_DATE; CBM_NO_MEASUREMENT</v>
      </c>
      <c r="AQ250" s="42" t="str">
        <f t="shared" si="19"/>
        <v>NO</v>
      </c>
    </row>
    <row r="251" spans="1:43" x14ac:dyDescent="0.3">
      <c r="A251" s="38">
        <f>IF('query (10)'!A251="","",'query (10)'!A251)</f>
        <v>313</v>
      </c>
      <c r="B251" s="38" t="str">
        <f>IF('query (10)'!B251="","",'query (10)'!B251)</f>
        <v/>
      </c>
      <c r="C251" s="38" t="str">
        <f>TRIM(UPPER('query (10)'!M251))</f>
        <v>WA-895</v>
      </c>
      <c r="D251" s="38" t="str">
        <f>TRIM(UPPER(IFERROR(_xlfn.TEXTBEFORE('query (10)'!L251,"("),'query (10)'!L251)))</f>
        <v>FINISH WASH EQUIPMENT M/C</v>
      </c>
      <c r="E251" s="38" t="str">
        <f>IFERROR(TRIM(UPPER(_xlfn.TEXTBEFORE(_xlfn.TEXTAFTER('query (10)'!L251,"("),")"))),"")</f>
        <v/>
      </c>
      <c r="F251" s="38" t="str">
        <f>TRIM('query (10)'!K251)</f>
        <v>SB9</v>
      </c>
      <c r="G251" s="38" t="str">
        <f>IF('query (10)'!J251="","",'query (10)'!J251)</f>
        <v>Motor</v>
      </c>
      <c r="H251" s="38" t="str">
        <f>TRIM(UPPER('query (10)'!J251))</f>
        <v>MOTOR</v>
      </c>
      <c r="I251" s="38" t="str">
        <f>IF('query (10)'!F251="","",'query (10)'!F251)</f>
        <v>Condition-based Maintenance</v>
      </c>
      <c r="J251" s="38" t="str">
        <f>IF('query (10)'!F251="","",IFERROR(INDEX(Cleaning_Rules!$B$14:$B$17,MATCH(TRIM('query (10)'!F251),Cleaning_Rules!$A$14:$A$17,0)),"UNKNOWN"))</f>
        <v>CBM</v>
      </c>
      <c r="K251" s="38" t="str">
        <f>IF('query (10)'!G251="","",'query (10)'!G251)</f>
        <v>เสร็จสิ้น</v>
      </c>
      <c r="L251" s="38" t="str">
        <f>IF('query (10)'!G251="","MISSING",IFERROR(INDEX(Cleaning_Rules!$B$5:$B$10,MATCH(TRIM('query (10)'!G251),Cleaning_Rules!$A$5:$A$10,0)),"UNKNOWN"))</f>
        <v>COMPLETED</v>
      </c>
      <c r="M251" s="38" t="str">
        <f>IF('query (10)'!I251="","",'query (10)'!I251)</f>
        <v>Electrical</v>
      </c>
      <c r="N251" s="38" t="str">
        <f>IF('query (10)'!O251="","",'query (10)'!O251)</f>
        <v>Inspection</v>
      </c>
      <c r="O251" s="38" t="str">
        <f>IF('query (10)'!P251="","",'query (10)'!P251)</f>
        <v>Important</v>
      </c>
      <c r="P251" s="38" t="str">
        <f>IF('query (10)'!N251="","",'query (10)'!N251)</f>
        <v>- Check condition of Washing Pump/ Blower motor
- Check insulation of Washing Pump/ Blower motor</v>
      </c>
      <c r="Q251" s="38" t="str">
        <f>TRIM('query (10)'!N251)</f>
        <v>- Check condition of Washing Pump/ Blower motor
- Check insulation of Washing Pump/ Blower motor</v>
      </c>
      <c r="R251" s="38" t="str">
        <f>TRIM(UPPER('query (10)'!R251))</f>
        <v/>
      </c>
      <c r="S251" s="38" t="str">
        <f>TRIM(UPPER('query (10)'!S251))</f>
        <v/>
      </c>
      <c r="T251" s="38" t="str">
        <f>IF('query (10)'!Q251="","",TRIM(UPPER('query (10)'!Q251)))</f>
        <v/>
      </c>
      <c r="U251" s="38" t="str">
        <f>IF('query (10)'!T251="","",'query (10)'!T251)</f>
        <v>1</v>
      </c>
      <c r="V251" s="39">
        <f>IF('query (10)'!T251="","",IFERROR(VALUE('query (10)'!T251),""))</f>
        <v>1</v>
      </c>
      <c r="W251" s="40">
        <f>IF('query (10)'!U251="","",'query (10)'!U251)</f>
        <v>0</v>
      </c>
      <c r="X251" s="39">
        <f>IF('query (10)'!V251="","",'query (10)'!V251)</f>
        <v>360</v>
      </c>
      <c r="Y251" s="41">
        <f>IF('query (10)'!W251="","",'query (10)'!W251)</f>
        <v>45987</v>
      </c>
      <c r="Z251" s="41" t="str">
        <f>IF('query (10)'!X251="","",'query (10)'!X251)</f>
        <v/>
      </c>
      <c r="AA251" s="41">
        <f>IF('query (10)'!Y251="","",'query (10)'!Y251)</f>
        <v>45643</v>
      </c>
      <c r="AB251" s="41">
        <f>IF('query (10)'!Z251="","",'query (10)'!Z251)</f>
        <v>46382</v>
      </c>
      <c r="AC251" s="38" t="str">
        <f>IF(OR('query (10)'!AA251="",COUNTIF(Cleaning_Rules!$A$21:$A$26,TRIM('query (10)'!AA251))&gt;0),"",TRIM('query (10)'!AA251))</f>
        <v/>
      </c>
      <c r="AD251" s="38" t="str">
        <f>IF('query (10)'!AB251="","",TRIM(IFERROR(_xlfn.TEXTBEFORE('query (10)'!AB251,"("),'query (10)'!AB251)))</f>
        <v/>
      </c>
      <c r="AE251" s="38" t="str">
        <f>IFERROR(LOWER(TRIM(_xlfn.TEXTBEFORE(_xlfn.TEXTAFTER('query (10)'!AB251,"("),")"))),"")</f>
        <v/>
      </c>
      <c r="AF251" s="38" t="str">
        <f>IF('query (10)'!AD251="","",TRIM('query (10)'!AD251))</f>
        <v>พงษ์พิทักษ์ ศรไชย</v>
      </c>
      <c r="AG251" s="38" t="str">
        <f>IF('query (10)'!AE251="","",TRIM('query (10)'!AE251))</f>
        <v>พงษ์พิทักษ์ ศรไชย</v>
      </c>
      <c r="AH251" s="38" t="str">
        <f>IF('query (10)'!AF251="","",IFERROR(VALUE('query (10)'!AF251),""))</f>
        <v/>
      </c>
      <c r="AI251" s="38" t="str">
        <f>IF('query (10)'!AG251="","",TRIM('query (10)'!AG251))</f>
        <v/>
      </c>
      <c r="AJ251" s="38" t="str">
        <f>IF('query (10)'!AH251="","",IFERROR(VALUE('query (10)'!AH251),""))</f>
        <v/>
      </c>
      <c r="AK251" s="38" t="str">
        <f>IF('query (10)'!AI251="","",TRIM('query (10)'!AI251))</f>
        <v/>
      </c>
      <c r="AL251" s="42">
        <f t="shared" si="15"/>
        <v>2025</v>
      </c>
      <c r="AM251" s="42" t="str">
        <f t="shared" si="16"/>
        <v>2025-11</v>
      </c>
      <c r="AN251" s="42" t="str">
        <f t="shared" ca="1" si="17"/>
        <v/>
      </c>
      <c r="AO251" s="42" t="str">
        <f t="shared" si="18"/>
        <v>WA-895 | FINISH WASH EQUIPMENT M/C | SB9 | MOTOR | Condition-based Maintenance | Electrical | Inspection | Important | - Check condition of Washing Pump/ Blower motor
- Check insulation of Washing Pump/ Blower motor | พงษ์พิทักษ์ ศรไชย</v>
      </c>
      <c r="AP251" s="42" t="str">
        <f>_xlfn.TEXTJOIN("; ",TRUE,IF(COUNTA('query (10)'!A251:AK251)&lt;=6,"NEAR_EMPTY_ROW",""),IF($K251="","MISSING_STATUS",""),IF(AND($K251="เสร็จสิ้น",$Z251=""),"DONE_NO_ACTUAL_DATE",""),IF(AND($I251="Condition-based Maintenance",$AH251=""),"CBM_NO_MEASUREMENT",""),IF(OR($X251="",$X251=0),"INVALID_PERIOD",""),IF(AND($AA251&lt;&gt;"",$AB251&lt;&gt;"",$AB251&lt;$AA251),"DATE_SEQUENCE_ERROR",""),IF(AND($AB251&lt;&gt;"",$AB251&gt;DATE(2030,12,31)),"DATE_OUTLIER",""),IF($C251="","MISSING_QRCODE",""),IF($J251="UNKNOWN","UNKNOWN_PM_TYPE",""),IF($L251="UNKNOWN","UNKNOWN_STATUS",""))</f>
        <v>DONE_NO_ACTUAL_DATE; CBM_NO_MEASUREMENT</v>
      </c>
      <c r="AQ251" s="42" t="str">
        <f t="shared" si="19"/>
        <v>NO</v>
      </c>
    </row>
    <row r="252" spans="1:43" x14ac:dyDescent="0.3">
      <c r="A252" s="38">
        <f>IF('query (10)'!A252="","",'query (10)'!A252)</f>
        <v>314</v>
      </c>
      <c r="B252" s="38" t="str">
        <f>IF('query (10)'!B252="","",'query (10)'!B252)</f>
        <v/>
      </c>
      <c r="C252" s="38" t="str">
        <f>TRIM(UPPER('query (10)'!M252))</f>
        <v>CH-896</v>
      </c>
      <c r="D252" s="38" t="str">
        <f>TRIM(UPPER(IFERROR(_xlfn.TEXTBEFORE('query (10)'!L252,"("),'query (10)'!L252)))</f>
        <v>AUTOMATIC VIBRATION TESTING M/C.</v>
      </c>
      <c r="E252" s="38" t="str">
        <f>IFERROR(TRIM(UPPER(_xlfn.TEXTBEFORE(_xlfn.TEXTAFTER('query (10)'!L252,"("),")"))),"")</f>
        <v/>
      </c>
      <c r="F252" s="38" t="str">
        <f>TRIM('query (10)'!K252)</f>
        <v>SB9</v>
      </c>
      <c r="G252" s="38" t="str">
        <f>IF('query (10)'!J252="","",'query (10)'!J252)</f>
        <v>Motor</v>
      </c>
      <c r="H252" s="38" t="str">
        <f>TRIM(UPPER('query (10)'!J252))</f>
        <v>MOTOR</v>
      </c>
      <c r="I252" s="38" t="str">
        <f>IF('query (10)'!F252="","",'query (10)'!F252)</f>
        <v>Condition-based Maintenance</v>
      </c>
      <c r="J252" s="38" t="str">
        <f>IF('query (10)'!F252="","",IFERROR(INDEX(Cleaning_Rules!$B$14:$B$17,MATCH(TRIM('query (10)'!F252),Cleaning_Rules!$A$14:$A$17,0)),"UNKNOWN"))</f>
        <v>CBM</v>
      </c>
      <c r="K252" s="38" t="str">
        <f>IF('query (10)'!G252="","",'query (10)'!G252)</f>
        <v>เสร็จสิ้น</v>
      </c>
      <c r="L252" s="38" t="str">
        <f>IF('query (10)'!G252="","MISSING",IFERROR(INDEX(Cleaning_Rules!$B$5:$B$10,MATCH(TRIM('query (10)'!G252),Cleaning_Rules!$A$5:$A$10,0)),"UNKNOWN"))</f>
        <v>COMPLETED</v>
      </c>
      <c r="M252" s="38" t="str">
        <f>IF('query (10)'!I252="","",'query (10)'!I252)</f>
        <v>Electrical</v>
      </c>
      <c r="N252" s="38" t="str">
        <f>IF('query (10)'!O252="","",'query (10)'!O252)</f>
        <v>Inspection</v>
      </c>
      <c r="O252" s="38" t="str">
        <f>IF('query (10)'!P252="","",'query (10)'!P252)</f>
        <v>Important</v>
      </c>
      <c r="P252" s="38" t="str">
        <f>IF('query (10)'!N252="","",'query (10)'!N252)</f>
        <v>- Check condition of Spindle motor
- Check insulation of Spindle motor</v>
      </c>
      <c r="Q252" s="38" t="str">
        <f>TRIM('query (10)'!N252)</f>
        <v>- Check condition of Spindle motor
- Check insulation of Spindle motor</v>
      </c>
      <c r="R252" s="38" t="str">
        <f>TRIM(UPPER('query (10)'!R252))</f>
        <v/>
      </c>
      <c r="S252" s="38" t="str">
        <f>TRIM(UPPER('query (10)'!S252))</f>
        <v/>
      </c>
      <c r="T252" s="38" t="str">
        <f>IF('query (10)'!Q252="","",TRIM(UPPER('query (10)'!Q252)))</f>
        <v/>
      </c>
      <c r="U252" s="38" t="str">
        <f>IF('query (10)'!T252="","",'query (10)'!T252)</f>
        <v>1</v>
      </c>
      <c r="V252" s="39">
        <f>IF('query (10)'!T252="","",IFERROR(VALUE('query (10)'!T252),""))</f>
        <v>1</v>
      </c>
      <c r="W252" s="40">
        <f>IF('query (10)'!U252="","",'query (10)'!U252)</f>
        <v>0</v>
      </c>
      <c r="X252" s="39">
        <f>IF('query (10)'!V252="","",'query (10)'!V252)</f>
        <v>360</v>
      </c>
      <c r="Y252" s="41">
        <f>IF('query (10)'!W252="","",'query (10)'!W252)</f>
        <v>45987</v>
      </c>
      <c r="Z252" s="41" t="str">
        <f>IF('query (10)'!X252="","",'query (10)'!X252)</f>
        <v/>
      </c>
      <c r="AA252" s="41">
        <f>IF('query (10)'!Y252="","",'query (10)'!Y252)</f>
        <v>45643</v>
      </c>
      <c r="AB252" s="41">
        <f>IF('query (10)'!Z252="","",'query (10)'!Z252)</f>
        <v>46382</v>
      </c>
      <c r="AC252" s="38" t="str">
        <f>IF(OR('query (10)'!AA252="",COUNTIF(Cleaning_Rules!$A$21:$A$26,TRIM('query (10)'!AA252))&gt;0),"",TRIM('query (10)'!AA252))</f>
        <v/>
      </c>
      <c r="AD252" s="38" t="str">
        <f>IF('query (10)'!AB252="","",TRIM(IFERROR(_xlfn.TEXTBEFORE('query (10)'!AB252,"("),'query (10)'!AB252)))</f>
        <v/>
      </c>
      <c r="AE252" s="38" t="str">
        <f>IFERROR(LOWER(TRIM(_xlfn.TEXTBEFORE(_xlfn.TEXTAFTER('query (10)'!AB252,"("),")"))),"")</f>
        <v/>
      </c>
      <c r="AF252" s="38" t="str">
        <f>IF('query (10)'!AD252="","",TRIM('query (10)'!AD252))</f>
        <v>พงษ์พิทักษ์ ศรไชย</v>
      </c>
      <c r="AG252" s="38" t="str">
        <f>IF('query (10)'!AE252="","",TRIM('query (10)'!AE252))</f>
        <v>พงษ์พิทักษ์ ศรไชย</v>
      </c>
      <c r="AH252" s="38" t="str">
        <f>IF('query (10)'!AF252="","",IFERROR(VALUE('query (10)'!AF252),""))</f>
        <v/>
      </c>
      <c r="AI252" s="38" t="str">
        <f>IF('query (10)'!AG252="","",TRIM('query (10)'!AG252))</f>
        <v/>
      </c>
      <c r="AJ252" s="38" t="str">
        <f>IF('query (10)'!AH252="","",IFERROR(VALUE('query (10)'!AH252),""))</f>
        <v/>
      </c>
      <c r="AK252" s="38" t="str">
        <f>IF('query (10)'!AI252="","",TRIM('query (10)'!AI252))</f>
        <v/>
      </c>
      <c r="AL252" s="42">
        <f t="shared" si="15"/>
        <v>2025</v>
      </c>
      <c r="AM252" s="42" t="str">
        <f t="shared" si="16"/>
        <v>2025-11</v>
      </c>
      <c r="AN252" s="42" t="str">
        <f t="shared" ca="1" si="17"/>
        <v/>
      </c>
      <c r="AO252" s="42" t="str">
        <f t="shared" si="18"/>
        <v>CH-896 | AUTOMATIC VIBRATION TESTING M/C. | SB9 | MOTOR | Condition-based Maintenance | Electrical | Inspection | Important | - Check condition of Spindle motor
- Check insulation of Spindle motor | พงษ์พิทักษ์ ศรไชย</v>
      </c>
      <c r="AP252" s="42" t="str">
        <f>_xlfn.TEXTJOIN("; ",TRUE,IF(COUNTA('query (10)'!A252:AK252)&lt;=6,"NEAR_EMPTY_ROW",""),IF($K252="","MISSING_STATUS",""),IF(AND($K252="เสร็จสิ้น",$Z252=""),"DONE_NO_ACTUAL_DATE",""),IF(AND($I252="Condition-based Maintenance",$AH252=""),"CBM_NO_MEASUREMENT",""),IF(OR($X252="",$X252=0),"INVALID_PERIOD",""),IF(AND($AA252&lt;&gt;"",$AB252&lt;&gt;"",$AB252&lt;$AA252),"DATE_SEQUENCE_ERROR",""),IF(AND($AB252&lt;&gt;"",$AB252&gt;DATE(2030,12,31)),"DATE_OUTLIER",""),IF($C252="","MISSING_QRCODE",""),IF($J252="UNKNOWN","UNKNOWN_PM_TYPE",""),IF($L252="UNKNOWN","UNKNOWN_STATUS",""))</f>
        <v>DONE_NO_ACTUAL_DATE; CBM_NO_MEASUREMENT</v>
      </c>
      <c r="AQ252" s="42" t="str">
        <f t="shared" si="19"/>
        <v>NO</v>
      </c>
    </row>
    <row r="253" spans="1:43" x14ac:dyDescent="0.3">
      <c r="A253" s="38">
        <f>IF('query (10)'!A253="","",'query (10)'!A253)</f>
        <v>315</v>
      </c>
      <c r="B253" s="38" t="str">
        <f>IF('query (10)'!B253="","",'query (10)'!B253)</f>
        <v/>
      </c>
      <c r="C253" s="38" t="str">
        <f>TRIM(UPPER('query (10)'!M253))</f>
        <v>CH-897</v>
      </c>
      <c r="D253" s="38" t="str">
        <f>TRIM(UPPER(IFERROR(_xlfn.TEXTBEFORE('query (10)'!L253,"("),'query (10)'!L253)))</f>
        <v>NOISE MANUAL INSPECTION M/C.</v>
      </c>
      <c r="E253" s="38" t="str">
        <f>IFERROR(TRIM(UPPER(_xlfn.TEXTBEFORE(_xlfn.TEXTAFTER('query (10)'!L253,"("),")"))),"")</f>
        <v/>
      </c>
      <c r="F253" s="38" t="str">
        <f>TRIM('query (10)'!K253)</f>
        <v>SB9</v>
      </c>
      <c r="G253" s="38" t="str">
        <f>IF('query (10)'!J253="","",'query (10)'!J253)</f>
        <v>Motor</v>
      </c>
      <c r="H253" s="38" t="str">
        <f>TRIM(UPPER('query (10)'!J253))</f>
        <v>MOTOR</v>
      </c>
      <c r="I253" s="38" t="str">
        <f>IF('query (10)'!F253="","",'query (10)'!F253)</f>
        <v>Condition-based Maintenance</v>
      </c>
      <c r="J253" s="38" t="str">
        <f>IF('query (10)'!F253="","",IFERROR(INDEX(Cleaning_Rules!$B$14:$B$17,MATCH(TRIM('query (10)'!F253),Cleaning_Rules!$A$14:$A$17,0)),"UNKNOWN"))</f>
        <v>CBM</v>
      </c>
      <c r="K253" s="38" t="str">
        <f>IF('query (10)'!G253="","",'query (10)'!G253)</f>
        <v>เสร็จสิ้น</v>
      </c>
      <c r="L253" s="38" t="str">
        <f>IF('query (10)'!G253="","MISSING",IFERROR(INDEX(Cleaning_Rules!$B$5:$B$10,MATCH(TRIM('query (10)'!G253),Cleaning_Rules!$A$5:$A$10,0)),"UNKNOWN"))</f>
        <v>COMPLETED</v>
      </c>
      <c r="M253" s="38" t="str">
        <f>IF('query (10)'!I253="","",'query (10)'!I253)</f>
        <v>Electrical</v>
      </c>
      <c r="N253" s="38" t="str">
        <f>IF('query (10)'!O253="","",'query (10)'!O253)</f>
        <v>Inspection</v>
      </c>
      <c r="O253" s="38" t="str">
        <f>IF('query (10)'!P253="","",'query (10)'!P253)</f>
        <v>Important</v>
      </c>
      <c r="P253" s="38" t="str">
        <f>IF('query (10)'!N253="","",'query (10)'!N253)</f>
        <v>- Check condition of Spindle motor
- Check insulation of Spindle motor</v>
      </c>
      <c r="Q253" s="38" t="str">
        <f>TRIM('query (10)'!N253)</f>
        <v>- Check condition of Spindle motor
- Check insulation of Spindle motor</v>
      </c>
      <c r="R253" s="38" t="str">
        <f>TRIM(UPPER('query (10)'!R253))</f>
        <v/>
      </c>
      <c r="S253" s="38" t="str">
        <f>TRIM(UPPER('query (10)'!S253))</f>
        <v/>
      </c>
      <c r="T253" s="38" t="str">
        <f>IF('query (10)'!Q253="","",TRIM(UPPER('query (10)'!Q253)))</f>
        <v/>
      </c>
      <c r="U253" s="38" t="str">
        <f>IF('query (10)'!T253="","",'query (10)'!T253)</f>
        <v>1</v>
      </c>
      <c r="V253" s="39">
        <f>IF('query (10)'!T253="","",IFERROR(VALUE('query (10)'!T253),""))</f>
        <v>1</v>
      </c>
      <c r="W253" s="40">
        <f>IF('query (10)'!U253="","",'query (10)'!U253)</f>
        <v>0</v>
      </c>
      <c r="X253" s="39">
        <f>IF('query (10)'!V253="","",'query (10)'!V253)</f>
        <v>360</v>
      </c>
      <c r="Y253" s="41">
        <f>IF('query (10)'!W253="","",'query (10)'!W253)</f>
        <v>45987</v>
      </c>
      <c r="Z253" s="41" t="str">
        <f>IF('query (10)'!X253="","",'query (10)'!X253)</f>
        <v/>
      </c>
      <c r="AA253" s="41">
        <f>IF('query (10)'!Y253="","",'query (10)'!Y253)</f>
        <v>45643</v>
      </c>
      <c r="AB253" s="41">
        <f>IF('query (10)'!Z253="","",'query (10)'!Z253)</f>
        <v>46382</v>
      </c>
      <c r="AC253" s="38" t="str">
        <f>IF(OR('query (10)'!AA253="",COUNTIF(Cleaning_Rules!$A$21:$A$26,TRIM('query (10)'!AA253))&gt;0),"",TRIM('query (10)'!AA253))</f>
        <v/>
      </c>
      <c r="AD253" s="38" t="str">
        <f>IF('query (10)'!AB253="","",TRIM(IFERROR(_xlfn.TEXTBEFORE('query (10)'!AB253,"("),'query (10)'!AB253)))</f>
        <v/>
      </c>
      <c r="AE253" s="38" t="str">
        <f>IFERROR(LOWER(TRIM(_xlfn.TEXTBEFORE(_xlfn.TEXTAFTER('query (10)'!AB253,"("),")"))),"")</f>
        <v/>
      </c>
      <c r="AF253" s="38" t="str">
        <f>IF('query (10)'!AD253="","",TRIM('query (10)'!AD253))</f>
        <v>พงษ์พิทักษ์ ศรไชย</v>
      </c>
      <c r="AG253" s="38" t="str">
        <f>IF('query (10)'!AE253="","",TRIM('query (10)'!AE253))</f>
        <v>พงษ์พิทักษ์ ศรไชย</v>
      </c>
      <c r="AH253" s="38" t="str">
        <f>IF('query (10)'!AF253="","",IFERROR(VALUE('query (10)'!AF253),""))</f>
        <v/>
      </c>
      <c r="AI253" s="38" t="str">
        <f>IF('query (10)'!AG253="","",TRIM('query (10)'!AG253))</f>
        <v/>
      </c>
      <c r="AJ253" s="38" t="str">
        <f>IF('query (10)'!AH253="","",IFERROR(VALUE('query (10)'!AH253),""))</f>
        <v/>
      </c>
      <c r="AK253" s="38" t="str">
        <f>IF('query (10)'!AI253="","",TRIM('query (10)'!AI253))</f>
        <v/>
      </c>
      <c r="AL253" s="42">
        <f t="shared" si="15"/>
        <v>2025</v>
      </c>
      <c r="AM253" s="42" t="str">
        <f t="shared" si="16"/>
        <v>2025-11</v>
      </c>
      <c r="AN253" s="42" t="str">
        <f t="shared" ca="1" si="17"/>
        <v/>
      </c>
      <c r="AO253" s="42" t="str">
        <f t="shared" si="18"/>
        <v>CH-897 | NOISE MANUAL INSPECTION M/C. | SB9 | MOTOR | Condition-based Maintenance | Electrical | Inspection | Important | - Check condition of Spindle motor
- Check insulation of Spindle motor | พงษ์พิทักษ์ ศรไชย</v>
      </c>
      <c r="AP253" s="42" t="str">
        <f>_xlfn.TEXTJOIN("; ",TRUE,IF(COUNTA('query (10)'!A253:AK253)&lt;=6,"NEAR_EMPTY_ROW",""),IF($K253="","MISSING_STATUS",""),IF(AND($K253="เสร็จสิ้น",$Z253=""),"DONE_NO_ACTUAL_DATE",""),IF(AND($I253="Condition-based Maintenance",$AH253=""),"CBM_NO_MEASUREMENT",""),IF(OR($X253="",$X253=0),"INVALID_PERIOD",""),IF(AND($AA253&lt;&gt;"",$AB253&lt;&gt;"",$AB253&lt;$AA253),"DATE_SEQUENCE_ERROR",""),IF(AND($AB253&lt;&gt;"",$AB253&gt;DATE(2030,12,31)),"DATE_OUTLIER",""),IF($C253="","MISSING_QRCODE",""),IF($J253="UNKNOWN","UNKNOWN_PM_TYPE",""),IF($L253="UNKNOWN","UNKNOWN_STATUS",""))</f>
        <v>DONE_NO_ACTUAL_DATE; CBM_NO_MEASUREMENT</v>
      </c>
      <c r="AQ253" s="42" t="str">
        <f t="shared" si="19"/>
        <v>NO</v>
      </c>
    </row>
    <row r="254" spans="1:43" x14ac:dyDescent="0.3">
      <c r="A254" s="38">
        <f>IF('query (10)'!A254="","",'query (10)'!A254)</f>
        <v>316</v>
      </c>
      <c r="B254" s="38" t="str">
        <f>IF('query (10)'!B254="","",'query (10)'!B254)</f>
        <v/>
      </c>
      <c r="C254" s="38" t="str">
        <f>TRIM(UPPER('query (10)'!M254))</f>
        <v>WA-893</v>
      </c>
      <c r="D254" s="38" t="str">
        <f>TRIM(UPPER(IFERROR(_xlfn.TEXTBEFORE('query (10)'!L254,"("),'query (10)'!L254)))</f>
        <v>ROUGH WASH EQUIPMENT M/C</v>
      </c>
      <c r="E254" s="38" t="str">
        <f>IFERROR(TRIM(UPPER(_xlfn.TEXTBEFORE(_xlfn.TEXTAFTER('query (10)'!L254,"("),")"))),"")</f>
        <v/>
      </c>
      <c r="F254" s="38" t="str">
        <f>TRIM('query (10)'!K254)</f>
        <v>SB9</v>
      </c>
      <c r="G254" s="38" t="str">
        <f>IF('query (10)'!J254="","",'query (10)'!J254)</f>
        <v>Motor</v>
      </c>
      <c r="H254" s="38" t="str">
        <f>TRIM(UPPER('query (10)'!J254))</f>
        <v>MOTOR</v>
      </c>
      <c r="I254" s="38" t="str">
        <f>IF('query (10)'!F254="","",'query (10)'!F254)</f>
        <v>Condition-based Maintenance</v>
      </c>
      <c r="J254" s="38" t="str">
        <f>IF('query (10)'!F254="","",IFERROR(INDEX(Cleaning_Rules!$B$14:$B$17,MATCH(TRIM('query (10)'!F254),Cleaning_Rules!$A$14:$A$17,0)),"UNKNOWN"))</f>
        <v>CBM</v>
      </c>
      <c r="K254" s="38" t="str">
        <f>IF('query (10)'!G254="","",'query (10)'!G254)</f>
        <v>เสร็จสิ้น</v>
      </c>
      <c r="L254" s="38" t="str">
        <f>IF('query (10)'!G254="","MISSING",IFERROR(INDEX(Cleaning_Rules!$B$5:$B$10,MATCH(TRIM('query (10)'!G254),Cleaning_Rules!$A$5:$A$10,0)),"UNKNOWN"))</f>
        <v>COMPLETED</v>
      </c>
      <c r="M254" s="38" t="str">
        <f>IF('query (10)'!I254="","",'query (10)'!I254)</f>
        <v>Electrical</v>
      </c>
      <c r="N254" s="38" t="str">
        <f>IF('query (10)'!O254="","",'query (10)'!O254)</f>
        <v>Inspection</v>
      </c>
      <c r="O254" s="38" t="str">
        <f>IF('query (10)'!P254="","",'query (10)'!P254)</f>
        <v>Important</v>
      </c>
      <c r="P254" s="38" t="str">
        <f>IF('query (10)'!N254="","",'query (10)'!N254)</f>
        <v>- Check condition of Washing Pump/ Blower motor
- Check insulation of Washing Pump/ Blower motor</v>
      </c>
      <c r="Q254" s="38" t="str">
        <f>TRIM('query (10)'!N254)</f>
        <v>- Check condition of Washing Pump/ Blower motor
- Check insulation of Washing Pump/ Blower motor</v>
      </c>
      <c r="R254" s="38" t="str">
        <f>TRIM(UPPER('query (10)'!R254))</f>
        <v/>
      </c>
      <c r="S254" s="38" t="str">
        <f>TRIM(UPPER('query (10)'!S254))</f>
        <v/>
      </c>
      <c r="T254" s="38" t="str">
        <f>IF('query (10)'!Q254="","",TRIM(UPPER('query (10)'!Q254)))</f>
        <v/>
      </c>
      <c r="U254" s="38" t="str">
        <f>IF('query (10)'!T254="","",'query (10)'!T254)</f>
        <v>1</v>
      </c>
      <c r="V254" s="39">
        <f>IF('query (10)'!T254="","",IFERROR(VALUE('query (10)'!T254),""))</f>
        <v>1</v>
      </c>
      <c r="W254" s="40">
        <f>IF('query (10)'!U254="","",'query (10)'!U254)</f>
        <v>0</v>
      </c>
      <c r="X254" s="39">
        <f>IF('query (10)'!V254="","",'query (10)'!V254)</f>
        <v>0</v>
      </c>
      <c r="Y254" s="41">
        <f>IF('query (10)'!W254="","",'query (10)'!W254)</f>
        <v>45987</v>
      </c>
      <c r="Z254" s="41" t="str">
        <f>IF('query (10)'!X254="","",'query (10)'!X254)</f>
        <v/>
      </c>
      <c r="AA254" s="41">
        <f>IF('query (10)'!Y254="","",'query (10)'!Y254)</f>
        <v>45643</v>
      </c>
      <c r="AB254" s="41">
        <f>IF('query (10)'!Z254="","",'query (10)'!Z254)</f>
        <v>46382</v>
      </c>
      <c r="AC254" s="38" t="str">
        <f>IF(OR('query (10)'!AA254="",COUNTIF(Cleaning_Rules!$A$21:$A$26,TRIM('query (10)'!AA254))&gt;0),"",TRIM('query (10)'!AA254))</f>
        <v/>
      </c>
      <c r="AD254" s="38" t="str">
        <f>IF('query (10)'!AB254="","",TRIM(IFERROR(_xlfn.TEXTBEFORE('query (10)'!AB254,"("),'query (10)'!AB254)))</f>
        <v/>
      </c>
      <c r="AE254" s="38" t="str">
        <f>IFERROR(LOWER(TRIM(_xlfn.TEXTBEFORE(_xlfn.TEXTAFTER('query (10)'!AB254,"("),")"))),"")</f>
        <v/>
      </c>
      <c r="AF254" s="38" t="str">
        <f>IF('query (10)'!AD254="","",TRIM('query (10)'!AD254))</f>
        <v>พงษ์พิทักษ์ ศรไชย</v>
      </c>
      <c r="AG254" s="38" t="str">
        <f>IF('query (10)'!AE254="","",TRIM('query (10)'!AE254))</f>
        <v>พงษ์พิทักษ์ ศรไชย</v>
      </c>
      <c r="AH254" s="38" t="str">
        <f>IF('query (10)'!AF254="","",IFERROR(VALUE('query (10)'!AF254),""))</f>
        <v/>
      </c>
      <c r="AI254" s="38" t="str">
        <f>IF('query (10)'!AG254="","",TRIM('query (10)'!AG254))</f>
        <v/>
      </c>
      <c r="AJ254" s="38" t="str">
        <f>IF('query (10)'!AH254="","",IFERROR(VALUE('query (10)'!AH254),""))</f>
        <v/>
      </c>
      <c r="AK254" s="38" t="str">
        <f>IF('query (10)'!AI254="","",TRIM('query (10)'!AI254))</f>
        <v/>
      </c>
      <c r="AL254" s="42">
        <f t="shared" si="15"/>
        <v>2025</v>
      </c>
      <c r="AM254" s="42" t="str">
        <f t="shared" si="16"/>
        <v>2025-11</v>
      </c>
      <c r="AN254" s="42" t="str">
        <f t="shared" ca="1" si="17"/>
        <v/>
      </c>
      <c r="AO254" s="42" t="str">
        <f t="shared" si="18"/>
        <v>WA-893 | ROUGH WASH EQUIPMENT M/C | SB9 | MOTOR | Condition-based Maintenance | Electrical | Inspection | Important | - Check condition of Washing Pump/ Blower motor
- Check insulation of Washing Pump/ Blower motor | พงษ์พิทักษ์ ศรไชย</v>
      </c>
      <c r="AP254" s="42" t="str">
        <f>_xlfn.TEXTJOIN("; ",TRUE,IF(COUNTA('query (10)'!A254:AK254)&lt;=6,"NEAR_EMPTY_ROW",""),IF($K254="","MISSING_STATUS",""),IF(AND($K254="เสร็จสิ้น",$Z254=""),"DONE_NO_ACTUAL_DATE",""),IF(AND($I254="Condition-based Maintenance",$AH254=""),"CBM_NO_MEASUREMENT",""),IF(OR($X254="",$X254=0),"INVALID_PERIOD",""),IF(AND($AA254&lt;&gt;"",$AB254&lt;&gt;"",$AB254&lt;$AA254),"DATE_SEQUENCE_ERROR",""),IF(AND($AB254&lt;&gt;"",$AB254&gt;DATE(2030,12,31)),"DATE_OUTLIER",""),IF($C254="","MISSING_QRCODE",""),IF($J254="UNKNOWN","UNKNOWN_PM_TYPE",""),IF($L254="UNKNOWN","UNKNOWN_STATUS",""))</f>
        <v>DONE_NO_ACTUAL_DATE; CBM_NO_MEASUREMENT; INVALID_PERIOD</v>
      </c>
      <c r="AQ254" s="42" t="str">
        <f t="shared" si="19"/>
        <v>NO</v>
      </c>
    </row>
    <row r="255" spans="1:43" x14ac:dyDescent="0.3">
      <c r="A255" s="38">
        <f>IF('query (10)'!A255="","",'query (10)'!A255)</f>
        <v>317</v>
      </c>
      <c r="B255" s="38">
        <f>IF('query (10)'!B255="","",'query (10)'!B255)</f>
        <v>17224</v>
      </c>
      <c r="C255" s="38" t="str">
        <f>TRIM(UPPER('query (10)'!M255))</f>
        <v>GR-490</v>
      </c>
      <c r="D255" s="38" t="str">
        <f>TRIM(UPPER(IFERROR(_xlfn.TEXTBEFORE('query (10)'!L255,"("),'query (10)'!L255)))</f>
        <v>OUTER RING RACEWAY SUPER FINISH MACHINE.</v>
      </c>
      <c r="E255" s="38" t="str">
        <f>IFERROR(TRIM(UPPER(_xlfn.TEXTBEFORE(_xlfn.TEXTAFTER('query (10)'!L255,"("),")"))),"")</f>
        <v/>
      </c>
      <c r="F255" s="38" t="str">
        <f>TRIM('query (10)'!K255)</f>
        <v>BWD3</v>
      </c>
      <c r="G255" s="38" t="str">
        <f>IF('query (10)'!J255="","",'query (10)'!J255)</f>
        <v>Electrical Control</v>
      </c>
      <c r="H255" s="38" t="str">
        <f>TRIM(UPPER('query (10)'!J255))</f>
        <v>ELECTRICAL CONTROL</v>
      </c>
      <c r="I255" s="38" t="str">
        <f>IF('query (10)'!F255="","",'query (10)'!F255)</f>
        <v>Time-based Maintenance</v>
      </c>
      <c r="J255" s="38" t="str">
        <f>IF('query (10)'!F255="","",IFERROR(INDEX(Cleaning_Rules!$B$14:$B$17,MATCH(TRIM('query (10)'!F255),Cleaning_Rules!$A$14:$A$17,0)),"UNKNOWN"))</f>
        <v>TBM</v>
      </c>
      <c r="K255" s="38" t="str">
        <f>IF('query (10)'!G255="","",'query (10)'!G255)</f>
        <v>กำลังดำเนินการ</v>
      </c>
      <c r="L255" s="38" t="str">
        <f>IF('query (10)'!G255="","MISSING",IFERROR(INDEX(Cleaning_Rules!$B$5:$B$10,MATCH(TRIM('query (10)'!G255),Cleaning_Rules!$A$5:$A$10,0)),"UNKNOWN"))</f>
        <v>IN_PROGRESS</v>
      </c>
      <c r="M255" s="38" t="str">
        <f>IF('query (10)'!I255="","",'query (10)'!I255)</f>
        <v>Electrical</v>
      </c>
      <c r="N255" s="38" t="str">
        <f>IF('query (10)'!O255="","",'query (10)'!O255)</f>
        <v>Inspection</v>
      </c>
      <c r="O255" s="38" t="str">
        <f>IF('query (10)'!P255="","",'query (10)'!P255)</f>
        <v>Medium</v>
      </c>
      <c r="P255" s="38" t="str">
        <f>IF('query (10)'!N255="","",'query (10)'!N255)</f>
        <v xml:space="preserve"> - Check condition Proximity Broken and hard wires
 - Cleaning oil in Terminal Box</v>
      </c>
      <c r="Q255" s="38" t="str">
        <f>TRIM('query (10)'!N255)</f>
        <v>- Check condition Proximity Broken and hard wires
 - Cleaning oil in Terminal Box</v>
      </c>
      <c r="R255" s="38" t="str">
        <f>TRIM(UPPER('query (10)'!R255))</f>
        <v/>
      </c>
      <c r="S255" s="38" t="str">
        <f>TRIM(UPPER('query (10)'!S255))</f>
        <v/>
      </c>
      <c r="T255" s="38" t="str">
        <f>IF('query (10)'!Q255="","",TRIM(UPPER('query (10)'!Q255)))</f>
        <v/>
      </c>
      <c r="U255" s="38" t="str">
        <f>IF('query (10)'!T255="","",'query (10)'!T255)</f>
        <v>1</v>
      </c>
      <c r="V255" s="39">
        <f>IF('query (10)'!T255="","",IFERROR(VALUE('query (10)'!T255),""))</f>
        <v>1</v>
      </c>
      <c r="W255" s="40">
        <f>IF('query (10)'!U255="","",'query (10)'!U255)</f>
        <v>0</v>
      </c>
      <c r="X255" s="39">
        <f>IF('query (10)'!V255="","",'query (10)'!V255)</f>
        <v>0</v>
      </c>
      <c r="Y255" s="41">
        <f>IF('query (10)'!W255="","",'query (10)'!W255)</f>
        <v>45969</v>
      </c>
      <c r="Z255" s="41" t="str">
        <f>IF('query (10)'!X255="","",'query (10)'!X255)</f>
        <v/>
      </c>
      <c r="AA255" s="41">
        <f>IF('query (10)'!Y255="","",'query (10)'!Y255)</f>
        <v>45969</v>
      </c>
      <c r="AB255" s="41">
        <f>IF('query (10)'!Z255="","",'query (10)'!Z255)</f>
        <v>45969</v>
      </c>
      <c r="AC255" s="38" t="str">
        <f>IF(OR('query (10)'!AA255="",COUNTIF(Cleaning_Rules!$A$21:$A$26,TRIM('query (10)'!AA255))&gt;0),"",TRIM('query (10)'!AA255))</f>
        <v/>
      </c>
      <c r="AD255" s="38" t="str">
        <f>IF('query (10)'!AB255="","",TRIM(IFERROR(_xlfn.TEXTBEFORE('query (10)'!AB255,"("),'query (10)'!AB255)))</f>
        <v>เริ่มซ่อมงาน PM แล้ว รับผิดชอบโดย AMRIN RAKSAPHON</v>
      </c>
      <c r="AE255" s="38" t="str">
        <f>IFERROR(LOWER(TRIM(_xlfn.TEXTBEFORE(_xlfn.TEXTAFTER('query (10)'!AB255,"("),")"))),"")</f>
        <v>amrin@nsk.com</v>
      </c>
      <c r="AF255" s="38" t="str">
        <f>IF('query (10)'!AD255="","",TRIM('query (10)'!AD255))</f>
        <v>อัมรินทร์ รักษาพล</v>
      </c>
      <c r="AG255" s="38" t="str">
        <f>IF('query (10)'!AE255="","",TRIM('query (10)'!AE255))</f>
        <v>อัมรินทร์ รักษาพล</v>
      </c>
      <c r="AH255" s="38" t="str">
        <f>IF('query (10)'!AF255="","",IFERROR(VALUE('query (10)'!AF255),""))</f>
        <v/>
      </c>
      <c r="AI255" s="38" t="str">
        <f>IF('query (10)'!AG255="","",TRIM('query (10)'!AG255))</f>
        <v/>
      </c>
      <c r="AJ255" s="38" t="str">
        <f>IF('query (10)'!AH255="","",IFERROR(VALUE('query (10)'!AH255),""))</f>
        <v/>
      </c>
      <c r="AK255" s="38" t="str">
        <f>IF('query (10)'!AI255="","",TRIM('query (10)'!AI255))</f>
        <v/>
      </c>
      <c r="AL255" s="42">
        <f t="shared" si="15"/>
        <v>2025</v>
      </c>
      <c r="AM255" s="42" t="str">
        <f t="shared" si="16"/>
        <v>2025-11</v>
      </c>
      <c r="AN255" s="42" t="str">
        <f t="shared" ca="1" si="17"/>
        <v>OVERDUE</v>
      </c>
      <c r="AO255" s="42" t="str">
        <f t="shared" si="18"/>
        <v>GR-490 | OUTER RING RACEWAY SUPER FINISH MACHINE. | BWD3 | ELECTRICAL CONTROL | Time-based Maintenance | Electrical | Inspection | Medium | - Check condition Proximity Broken and hard wires
 - Cleaning oil in Terminal Box | เริ่มซ่อมงาน PM แล้ว รับผิดชอบโดย AMRIN RAKSAPHON | อัมรินทร์ รักษาพล</v>
      </c>
      <c r="AP255" s="42" t="str">
        <f>_xlfn.TEXTJOIN("; ",TRUE,IF(COUNTA('query (10)'!A255:AK255)&lt;=6,"NEAR_EMPTY_ROW",""),IF($K255="","MISSING_STATUS",""),IF(AND($K255="เสร็จสิ้น",$Z255=""),"DONE_NO_ACTUAL_DATE",""),IF(AND($I255="Condition-based Maintenance",$AH255=""),"CBM_NO_MEASUREMENT",""),IF(OR($X255="",$X255=0),"INVALID_PERIOD",""),IF(AND($AA255&lt;&gt;"",$AB255&lt;&gt;"",$AB255&lt;$AA255),"DATE_SEQUENCE_ERROR",""),IF(AND($AB255&lt;&gt;"",$AB255&gt;DATE(2030,12,31)),"DATE_OUTLIER",""),IF($C255="","MISSING_QRCODE",""),IF($J255="UNKNOWN","UNKNOWN_PM_TYPE",""),IF($L255="UNKNOWN","UNKNOWN_STATUS",""))</f>
        <v>INVALID_PERIOD</v>
      </c>
      <c r="AQ255" s="42" t="str">
        <f t="shared" si="19"/>
        <v>NO</v>
      </c>
    </row>
    <row r="256" spans="1:43" x14ac:dyDescent="0.3">
      <c r="A256" s="38">
        <f>IF('query (10)'!A256="","",'query (10)'!A256)</f>
        <v>318</v>
      </c>
      <c r="B256" s="38">
        <f>IF('query (10)'!B256="","",'query (10)'!B256)</f>
        <v>17225</v>
      </c>
      <c r="C256" s="38" t="str">
        <f>TRIM(UPPER('query (10)'!M256))</f>
        <v>GR-490</v>
      </c>
      <c r="D256" s="38" t="str">
        <f>TRIM(UPPER(IFERROR(_xlfn.TEXTBEFORE('query (10)'!L256,"("),'query (10)'!L256)))</f>
        <v>OUTER RING RACEWAY SUPER FINISH MACHINE.</v>
      </c>
      <c r="E256" s="38" t="str">
        <f>IFERROR(TRIM(UPPER(_xlfn.TEXTBEFORE(_xlfn.TEXTAFTER('query (10)'!L256,"("),")"))),"")</f>
        <v/>
      </c>
      <c r="F256" s="38" t="str">
        <f>TRIM('query (10)'!K256)</f>
        <v>BWD3</v>
      </c>
      <c r="G256" s="38" t="str">
        <f>IF('query (10)'!J256="","",'query (10)'!J256)</f>
        <v>Electrical Control</v>
      </c>
      <c r="H256" s="38" t="str">
        <f>TRIM(UPPER('query (10)'!J256))</f>
        <v>ELECTRICAL CONTROL</v>
      </c>
      <c r="I256" s="38" t="str">
        <f>IF('query (10)'!F256="","",'query (10)'!F256)</f>
        <v>Time-based Maintenance</v>
      </c>
      <c r="J256" s="38" t="str">
        <f>IF('query (10)'!F256="","",IFERROR(INDEX(Cleaning_Rules!$B$14:$B$17,MATCH(TRIM('query (10)'!F256),Cleaning_Rules!$A$14:$A$17,0)),"UNKNOWN"))</f>
        <v>TBM</v>
      </c>
      <c r="K256" s="38" t="str">
        <f>IF('query (10)'!G256="","",'query (10)'!G256)</f>
        <v>กำลังดำเนินการ</v>
      </c>
      <c r="L256" s="38" t="str">
        <f>IF('query (10)'!G256="","MISSING",IFERROR(INDEX(Cleaning_Rules!$B$5:$B$10,MATCH(TRIM('query (10)'!G256),Cleaning_Rules!$A$5:$A$10,0)),"UNKNOWN"))</f>
        <v>IN_PROGRESS</v>
      </c>
      <c r="M256" s="38" t="str">
        <f>IF('query (10)'!I256="","",'query (10)'!I256)</f>
        <v>Electrical</v>
      </c>
      <c r="N256" s="38" t="str">
        <f>IF('query (10)'!O256="","",'query (10)'!O256)</f>
        <v>Inspection</v>
      </c>
      <c r="O256" s="38" t="str">
        <f>IF('query (10)'!P256="","",'query (10)'!P256)</f>
        <v>Medium</v>
      </c>
      <c r="P256" s="38" t="str">
        <f>IF('query (10)'!N256="","",'query (10)'!N256)</f>
        <v xml:space="preserve"> - Check condition Proximity Broken and hard wires
 - Cleaning oil in Terminal Box</v>
      </c>
      <c r="Q256" s="38" t="str">
        <f>TRIM('query (10)'!N256)</f>
        <v>- Check condition Proximity Broken and hard wires
 - Cleaning oil in Terminal Box</v>
      </c>
      <c r="R256" s="38" t="str">
        <f>TRIM(UPPER('query (10)'!R256))</f>
        <v/>
      </c>
      <c r="S256" s="38" t="str">
        <f>TRIM(UPPER('query (10)'!S256))</f>
        <v/>
      </c>
      <c r="T256" s="38" t="str">
        <f>IF('query (10)'!Q256="","",TRIM(UPPER('query (10)'!Q256)))</f>
        <v/>
      </c>
      <c r="U256" s="38" t="str">
        <f>IF('query (10)'!T256="","",'query (10)'!T256)</f>
        <v>1</v>
      </c>
      <c r="V256" s="39">
        <f>IF('query (10)'!T256="","",IFERROR(VALUE('query (10)'!T256),""))</f>
        <v>1</v>
      </c>
      <c r="W256" s="40">
        <f>IF('query (10)'!U256="","",'query (10)'!U256)</f>
        <v>0</v>
      </c>
      <c r="X256" s="39">
        <f>IF('query (10)'!V256="","",'query (10)'!V256)</f>
        <v>0</v>
      </c>
      <c r="Y256" s="41">
        <f>IF('query (10)'!W256="","",'query (10)'!W256)</f>
        <v>45969</v>
      </c>
      <c r="Z256" s="41" t="str">
        <f>IF('query (10)'!X256="","",'query (10)'!X256)</f>
        <v/>
      </c>
      <c r="AA256" s="41">
        <f>IF('query (10)'!Y256="","",'query (10)'!Y256)</f>
        <v>45969</v>
      </c>
      <c r="AB256" s="41">
        <f>IF('query (10)'!Z256="","",'query (10)'!Z256)</f>
        <v>45969</v>
      </c>
      <c r="AC256" s="38" t="str">
        <f>IF(OR('query (10)'!AA256="",COUNTIF(Cleaning_Rules!$A$21:$A$26,TRIM('query (10)'!AA256))&gt;0),"",TRIM('query (10)'!AA256))</f>
        <v/>
      </c>
      <c r="AD256" s="38" t="str">
        <f>IF('query (10)'!AB256="","",TRIM(IFERROR(_xlfn.TEXTBEFORE('query (10)'!AB256,"("),'query (10)'!AB256)))</f>
        <v>เริ่มซ่อมงาน PM แล้ว รับผิดชอบโดย AMRIN RAKSAPHON</v>
      </c>
      <c r="AE256" s="38" t="str">
        <f>IFERROR(LOWER(TRIM(_xlfn.TEXTBEFORE(_xlfn.TEXTAFTER('query (10)'!AB256,"("),")"))),"")</f>
        <v>amrin@nsk.com</v>
      </c>
      <c r="AF256" s="38" t="str">
        <f>IF('query (10)'!AD256="","",TRIM('query (10)'!AD256))</f>
        <v>อัมรินทร์ รักษาพล</v>
      </c>
      <c r="AG256" s="38" t="str">
        <f>IF('query (10)'!AE256="","",TRIM('query (10)'!AE256))</f>
        <v>อัมรินทร์ รักษาพล</v>
      </c>
      <c r="AH256" s="38" t="str">
        <f>IF('query (10)'!AF256="","",IFERROR(VALUE('query (10)'!AF256),""))</f>
        <v/>
      </c>
      <c r="AI256" s="38" t="str">
        <f>IF('query (10)'!AG256="","",TRIM('query (10)'!AG256))</f>
        <v/>
      </c>
      <c r="AJ256" s="38" t="str">
        <f>IF('query (10)'!AH256="","",IFERROR(VALUE('query (10)'!AH256),""))</f>
        <v/>
      </c>
      <c r="AK256" s="38" t="str">
        <f>IF('query (10)'!AI256="","",TRIM('query (10)'!AI256))</f>
        <v/>
      </c>
      <c r="AL256" s="42">
        <f t="shared" si="15"/>
        <v>2025</v>
      </c>
      <c r="AM256" s="42" t="str">
        <f t="shared" si="16"/>
        <v>2025-11</v>
      </c>
      <c r="AN256" s="42" t="str">
        <f t="shared" ca="1" si="17"/>
        <v>OVERDUE</v>
      </c>
      <c r="AO256" s="42" t="str">
        <f t="shared" si="18"/>
        <v>GR-490 | OUTER RING RACEWAY SUPER FINISH MACHINE. | BWD3 | ELECTRICAL CONTROL | Time-based Maintenance | Electrical | Inspection | Medium | - Check condition Proximity Broken and hard wires
 - Cleaning oil in Terminal Box | เริ่มซ่อมงาน PM แล้ว รับผิดชอบโดย AMRIN RAKSAPHON | อัมรินทร์ รักษาพล</v>
      </c>
      <c r="AP256" s="42" t="str">
        <f>_xlfn.TEXTJOIN("; ",TRUE,IF(COUNTA('query (10)'!A256:AK256)&lt;=6,"NEAR_EMPTY_ROW",""),IF($K256="","MISSING_STATUS",""),IF(AND($K256="เสร็จสิ้น",$Z256=""),"DONE_NO_ACTUAL_DATE",""),IF(AND($I256="Condition-based Maintenance",$AH256=""),"CBM_NO_MEASUREMENT",""),IF(OR($X256="",$X256=0),"INVALID_PERIOD",""),IF(AND($AA256&lt;&gt;"",$AB256&lt;&gt;"",$AB256&lt;$AA256),"DATE_SEQUENCE_ERROR",""),IF(AND($AB256&lt;&gt;"",$AB256&gt;DATE(2030,12,31)),"DATE_OUTLIER",""),IF($C256="","MISSING_QRCODE",""),IF($J256="UNKNOWN","UNKNOWN_PM_TYPE",""),IF($L256="UNKNOWN","UNKNOWN_STATUS",""))</f>
        <v>INVALID_PERIOD</v>
      </c>
      <c r="AQ256" s="42" t="str">
        <f t="shared" si="19"/>
        <v>NO</v>
      </c>
    </row>
    <row r="257" spans="1:43" x14ac:dyDescent="0.3">
      <c r="A257" s="38">
        <f>IF('query (10)'!A257="","",'query (10)'!A257)</f>
        <v>319</v>
      </c>
      <c r="B257" s="38">
        <f>IF('query (10)'!B257="","",'query (10)'!B257)</f>
        <v>17226</v>
      </c>
      <c r="C257" s="38" t="str">
        <f>TRIM(UPPER('query (10)'!M257))</f>
        <v>GR-490</v>
      </c>
      <c r="D257" s="38" t="str">
        <f>TRIM(UPPER(IFERROR(_xlfn.TEXTBEFORE('query (10)'!L257,"("),'query (10)'!L257)))</f>
        <v>OUTER RING RACEWAY SUPER FINISH MACHINE.</v>
      </c>
      <c r="E257" s="38" t="str">
        <f>IFERROR(TRIM(UPPER(_xlfn.TEXTBEFORE(_xlfn.TEXTAFTER('query (10)'!L257,"("),")"))),"")</f>
        <v/>
      </c>
      <c r="F257" s="38" t="str">
        <f>TRIM('query (10)'!K257)</f>
        <v>BWD3</v>
      </c>
      <c r="G257" s="38" t="str">
        <f>IF('query (10)'!J257="","",'query (10)'!J257)</f>
        <v>Electrical Control</v>
      </c>
      <c r="H257" s="38" t="str">
        <f>TRIM(UPPER('query (10)'!J257))</f>
        <v>ELECTRICAL CONTROL</v>
      </c>
      <c r="I257" s="38" t="str">
        <f>IF('query (10)'!F257="","",'query (10)'!F257)</f>
        <v>Time-based Maintenance</v>
      </c>
      <c r="J257" s="38" t="str">
        <f>IF('query (10)'!F257="","",IFERROR(INDEX(Cleaning_Rules!$B$14:$B$17,MATCH(TRIM('query (10)'!F257),Cleaning_Rules!$A$14:$A$17,0)),"UNKNOWN"))</f>
        <v>TBM</v>
      </c>
      <c r="K257" s="38" t="str">
        <f>IF('query (10)'!G257="","",'query (10)'!G257)</f>
        <v>กำลังดำเนินการ</v>
      </c>
      <c r="L257" s="38" t="str">
        <f>IF('query (10)'!G257="","MISSING",IFERROR(INDEX(Cleaning_Rules!$B$5:$B$10,MATCH(TRIM('query (10)'!G257),Cleaning_Rules!$A$5:$A$10,0)),"UNKNOWN"))</f>
        <v>IN_PROGRESS</v>
      </c>
      <c r="M257" s="38" t="str">
        <f>IF('query (10)'!I257="","",'query (10)'!I257)</f>
        <v>Electrical</v>
      </c>
      <c r="N257" s="38" t="str">
        <f>IF('query (10)'!O257="","",'query (10)'!O257)</f>
        <v>Inspection</v>
      </c>
      <c r="O257" s="38" t="str">
        <f>IF('query (10)'!P257="","",'query (10)'!P257)</f>
        <v>Medium</v>
      </c>
      <c r="P257" s="38" t="str">
        <f>IF('query (10)'!N257="","",'query (10)'!N257)</f>
        <v xml:space="preserve"> - Check condition Proximity Broken and hard wires
 - Cleaning oil in Terminal Box</v>
      </c>
      <c r="Q257" s="38" t="str">
        <f>TRIM('query (10)'!N257)</f>
        <v>- Check condition Proximity Broken and hard wires
 - Cleaning oil in Terminal Box</v>
      </c>
      <c r="R257" s="38" t="str">
        <f>TRIM(UPPER('query (10)'!R257))</f>
        <v/>
      </c>
      <c r="S257" s="38" t="str">
        <f>TRIM(UPPER('query (10)'!S257))</f>
        <v/>
      </c>
      <c r="T257" s="38" t="str">
        <f>IF('query (10)'!Q257="","",TRIM(UPPER('query (10)'!Q257)))</f>
        <v/>
      </c>
      <c r="U257" s="38" t="str">
        <f>IF('query (10)'!T257="","",'query (10)'!T257)</f>
        <v>1</v>
      </c>
      <c r="V257" s="39">
        <f>IF('query (10)'!T257="","",IFERROR(VALUE('query (10)'!T257),""))</f>
        <v>1</v>
      </c>
      <c r="W257" s="40">
        <f>IF('query (10)'!U257="","",'query (10)'!U257)</f>
        <v>0</v>
      </c>
      <c r="X257" s="39">
        <f>IF('query (10)'!V257="","",'query (10)'!V257)</f>
        <v>0</v>
      </c>
      <c r="Y257" s="41">
        <f>IF('query (10)'!W257="","",'query (10)'!W257)</f>
        <v>45969</v>
      </c>
      <c r="Z257" s="41" t="str">
        <f>IF('query (10)'!X257="","",'query (10)'!X257)</f>
        <v/>
      </c>
      <c r="AA257" s="41">
        <f>IF('query (10)'!Y257="","",'query (10)'!Y257)</f>
        <v>45969</v>
      </c>
      <c r="AB257" s="41">
        <f>IF('query (10)'!Z257="","",'query (10)'!Z257)</f>
        <v>45969</v>
      </c>
      <c r="AC257" s="38" t="str">
        <f>IF(OR('query (10)'!AA257="",COUNTIF(Cleaning_Rules!$A$21:$A$26,TRIM('query (10)'!AA257))&gt;0),"",TRIM('query (10)'!AA257))</f>
        <v/>
      </c>
      <c r="AD257" s="38" t="str">
        <f>IF('query (10)'!AB257="","",TRIM(IFERROR(_xlfn.TEXTBEFORE('query (10)'!AB257,"("),'query (10)'!AB257)))</f>
        <v>เริ่มซ่อมงาน PM แล้ว รับผิดชอบโดย AMRIN RAKSAPHON</v>
      </c>
      <c r="AE257" s="38" t="str">
        <f>IFERROR(LOWER(TRIM(_xlfn.TEXTBEFORE(_xlfn.TEXTAFTER('query (10)'!AB257,"("),")"))),"")</f>
        <v>amrin@nsk.com</v>
      </c>
      <c r="AF257" s="38" t="str">
        <f>IF('query (10)'!AD257="","",TRIM('query (10)'!AD257))</f>
        <v>อัมรินทร์ รักษาพล</v>
      </c>
      <c r="AG257" s="38" t="str">
        <f>IF('query (10)'!AE257="","",TRIM('query (10)'!AE257))</f>
        <v>อัมรินทร์ รักษาพล</v>
      </c>
      <c r="AH257" s="38" t="str">
        <f>IF('query (10)'!AF257="","",IFERROR(VALUE('query (10)'!AF257),""))</f>
        <v/>
      </c>
      <c r="AI257" s="38" t="str">
        <f>IF('query (10)'!AG257="","",TRIM('query (10)'!AG257))</f>
        <v/>
      </c>
      <c r="AJ257" s="38" t="str">
        <f>IF('query (10)'!AH257="","",IFERROR(VALUE('query (10)'!AH257),""))</f>
        <v/>
      </c>
      <c r="AK257" s="38" t="str">
        <f>IF('query (10)'!AI257="","",TRIM('query (10)'!AI257))</f>
        <v/>
      </c>
      <c r="AL257" s="42">
        <f t="shared" si="15"/>
        <v>2025</v>
      </c>
      <c r="AM257" s="42" t="str">
        <f t="shared" si="16"/>
        <v>2025-11</v>
      </c>
      <c r="AN257" s="42" t="str">
        <f t="shared" ca="1" si="17"/>
        <v>OVERDUE</v>
      </c>
      <c r="AO257" s="42" t="str">
        <f t="shared" si="18"/>
        <v>GR-490 | OUTER RING RACEWAY SUPER FINISH MACHINE. | BWD3 | ELECTRICAL CONTROL | Time-based Maintenance | Electrical | Inspection | Medium | - Check condition Proximity Broken and hard wires
 - Cleaning oil in Terminal Box | เริ่มซ่อมงาน PM แล้ว รับผิดชอบโดย AMRIN RAKSAPHON | อัมรินทร์ รักษาพล</v>
      </c>
      <c r="AP257" s="42" t="str">
        <f>_xlfn.TEXTJOIN("; ",TRUE,IF(COUNTA('query (10)'!A257:AK257)&lt;=6,"NEAR_EMPTY_ROW",""),IF($K257="","MISSING_STATUS",""),IF(AND($K257="เสร็จสิ้น",$Z257=""),"DONE_NO_ACTUAL_DATE",""),IF(AND($I257="Condition-based Maintenance",$AH257=""),"CBM_NO_MEASUREMENT",""),IF(OR($X257="",$X257=0),"INVALID_PERIOD",""),IF(AND($AA257&lt;&gt;"",$AB257&lt;&gt;"",$AB257&lt;$AA257),"DATE_SEQUENCE_ERROR",""),IF(AND($AB257&lt;&gt;"",$AB257&gt;DATE(2030,12,31)),"DATE_OUTLIER",""),IF($C257="","MISSING_QRCODE",""),IF($J257="UNKNOWN","UNKNOWN_PM_TYPE",""),IF($L257="UNKNOWN","UNKNOWN_STATUS",""))</f>
        <v>INVALID_PERIOD</v>
      </c>
      <c r="AQ257" s="42" t="str">
        <f t="shared" si="19"/>
        <v>NO</v>
      </c>
    </row>
    <row r="258" spans="1:43" x14ac:dyDescent="0.3">
      <c r="A258" s="38">
        <f>IF('query (10)'!A258="","",'query (10)'!A258)</f>
        <v>320</v>
      </c>
      <c r="B258" s="38">
        <f>IF('query (10)'!B258="","",'query (10)'!B258)</f>
        <v>17227</v>
      </c>
      <c r="C258" s="38" t="str">
        <f>TRIM(UPPER('query (10)'!M258))</f>
        <v>GR-490</v>
      </c>
      <c r="D258" s="38" t="str">
        <f>TRIM(UPPER(IFERROR(_xlfn.TEXTBEFORE('query (10)'!L258,"("),'query (10)'!L258)))</f>
        <v>OUTER RING RACEWAY SUPER FINISH MACHINE.</v>
      </c>
      <c r="E258" s="38" t="str">
        <f>IFERROR(TRIM(UPPER(_xlfn.TEXTBEFORE(_xlfn.TEXTAFTER('query (10)'!L258,"("),")"))),"")</f>
        <v/>
      </c>
      <c r="F258" s="38" t="str">
        <f>TRIM('query (10)'!K258)</f>
        <v>BWD3</v>
      </c>
      <c r="G258" s="38" t="str">
        <f>IF('query (10)'!J258="","",'query (10)'!J258)</f>
        <v>Electrical Control</v>
      </c>
      <c r="H258" s="38" t="str">
        <f>TRIM(UPPER('query (10)'!J258))</f>
        <v>ELECTRICAL CONTROL</v>
      </c>
      <c r="I258" s="38" t="str">
        <f>IF('query (10)'!F258="","",'query (10)'!F258)</f>
        <v>Time-based Maintenance</v>
      </c>
      <c r="J258" s="38" t="str">
        <f>IF('query (10)'!F258="","",IFERROR(INDEX(Cleaning_Rules!$B$14:$B$17,MATCH(TRIM('query (10)'!F258),Cleaning_Rules!$A$14:$A$17,0)),"UNKNOWN"))</f>
        <v>TBM</v>
      </c>
      <c r="K258" s="38" t="str">
        <f>IF('query (10)'!G258="","",'query (10)'!G258)</f>
        <v>กำลังดำเนินการ</v>
      </c>
      <c r="L258" s="38" t="str">
        <f>IF('query (10)'!G258="","MISSING",IFERROR(INDEX(Cleaning_Rules!$B$5:$B$10,MATCH(TRIM('query (10)'!G258),Cleaning_Rules!$A$5:$A$10,0)),"UNKNOWN"))</f>
        <v>IN_PROGRESS</v>
      </c>
      <c r="M258" s="38" t="str">
        <f>IF('query (10)'!I258="","",'query (10)'!I258)</f>
        <v>Electrical</v>
      </c>
      <c r="N258" s="38" t="str">
        <f>IF('query (10)'!O258="","",'query (10)'!O258)</f>
        <v>Inspection</v>
      </c>
      <c r="O258" s="38" t="str">
        <f>IF('query (10)'!P258="","",'query (10)'!P258)</f>
        <v>Medium</v>
      </c>
      <c r="P258" s="38" t="str">
        <f>IF('query (10)'!N258="","",'query (10)'!N258)</f>
        <v xml:space="preserve"> - Check condition Proximity Broken and hard wires
 - Cleaning oil in Terminal Box</v>
      </c>
      <c r="Q258" s="38" t="str">
        <f>TRIM('query (10)'!N258)</f>
        <v>- Check condition Proximity Broken and hard wires
 - Cleaning oil in Terminal Box</v>
      </c>
      <c r="R258" s="38" t="str">
        <f>TRIM(UPPER('query (10)'!R258))</f>
        <v/>
      </c>
      <c r="S258" s="38" t="str">
        <f>TRIM(UPPER('query (10)'!S258))</f>
        <v/>
      </c>
      <c r="T258" s="38" t="str">
        <f>IF('query (10)'!Q258="","",TRIM(UPPER('query (10)'!Q258)))</f>
        <v/>
      </c>
      <c r="U258" s="38" t="str">
        <f>IF('query (10)'!T258="","",'query (10)'!T258)</f>
        <v>1</v>
      </c>
      <c r="V258" s="39">
        <f>IF('query (10)'!T258="","",IFERROR(VALUE('query (10)'!T258),""))</f>
        <v>1</v>
      </c>
      <c r="W258" s="40">
        <f>IF('query (10)'!U258="","",'query (10)'!U258)</f>
        <v>0</v>
      </c>
      <c r="X258" s="39">
        <f>IF('query (10)'!V258="","",'query (10)'!V258)</f>
        <v>0</v>
      </c>
      <c r="Y258" s="41">
        <f>IF('query (10)'!W258="","",'query (10)'!W258)</f>
        <v>45969</v>
      </c>
      <c r="Z258" s="41" t="str">
        <f>IF('query (10)'!X258="","",'query (10)'!X258)</f>
        <v/>
      </c>
      <c r="AA258" s="41">
        <f>IF('query (10)'!Y258="","",'query (10)'!Y258)</f>
        <v>45969</v>
      </c>
      <c r="AB258" s="41">
        <f>IF('query (10)'!Z258="","",'query (10)'!Z258)</f>
        <v>45969</v>
      </c>
      <c r="AC258" s="38" t="str">
        <f>IF(OR('query (10)'!AA258="",COUNTIF(Cleaning_Rules!$A$21:$A$26,TRIM('query (10)'!AA258))&gt;0),"",TRIM('query (10)'!AA258))</f>
        <v/>
      </c>
      <c r="AD258" s="38" t="str">
        <f>IF('query (10)'!AB258="","",TRIM(IFERROR(_xlfn.TEXTBEFORE('query (10)'!AB258,"("),'query (10)'!AB258)))</f>
        <v>เริ่มซ่อมงาน PM แล้ว รับผิดชอบโดย AMRIN RAKSAPHON</v>
      </c>
      <c r="AE258" s="38" t="str">
        <f>IFERROR(LOWER(TRIM(_xlfn.TEXTBEFORE(_xlfn.TEXTAFTER('query (10)'!AB258,"("),")"))),"")</f>
        <v>amrin@nsk.com</v>
      </c>
      <c r="AF258" s="38" t="str">
        <f>IF('query (10)'!AD258="","",TRIM('query (10)'!AD258))</f>
        <v>อัมรินทร์ รักษาพล</v>
      </c>
      <c r="AG258" s="38" t="str">
        <f>IF('query (10)'!AE258="","",TRIM('query (10)'!AE258))</f>
        <v>อัมรินทร์ รักษาพล</v>
      </c>
      <c r="AH258" s="38" t="str">
        <f>IF('query (10)'!AF258="","",IFERROR(VALUE('query (10)'!AF258),""))</f>
        <v/>
      </c>
      <c r="AI258" s="38" t="str">
        <f>IF('query (10)'!AG258="","",TRIM('query (10)'!AG258))</f>
        <v/>
      </c>
      <c r="AJ258" s="38" t="str">
        <f>IF('query (10)'!AH258="","",IFERROR(VALUE('query (10)'!AH258),""))</f>
        <v/>
      </c>
      <c r="AK258" s="38" t="str">
        <f>IF('query (10)'!AI258="","",TRIM('query (10)'!AI258))</f>
        <v/>
      </c>
      <c r="AL258" s="42">
        <f t="shared" si="15"/>
        <v>2025</v>
      </c>
      <c r="AM258" s="42" t="str">
        <f t="shared" si="16"/>
        <v>2025-11</v>
      </c>
      <c r="AN258" s="42" t="str">
        <f t="shared" ca="1" si="17"/>
        <v>OVERDUE</v>
      </c>
      <c r="AO258" s="42" t="str">
        <f t="shared" si="18"/>
        <v>GR-490 | OUTER RING RACEWAY SUPER FINISH MACHINE. | BWD3 | ELECTRICAL CONTROL | Time-based Maintenance | Electrical | Inspection | Medium | - Check condition Proximity Broken and hard wires
 - Cleaning oil in Terminal Box | เริ่มซ่อมงาน PM แล้ว รับผิดชอบโดย AMRIN RAKSAPHON | อัมรินทร์ รักษาพล</v>
      </c>
      <c r="AP258" s="42" t="str">
        <f>_xlfn.TEXTJOIN("; ",TRUE,IF(COUNTA('query (10)'!A258:AK258)&lt;=6,"NEAR_EMPTY_ROW",""),IF($K258="","MISSING_STATUS",""),IF(AND($K258="เสร็จสิ้น",$Z258=""),"DONE_NO_ACTUAL_DATE",""),IF(AND($I258="Condition-based Maintenance",$AH258=""),"CBM_NO_MEASUREMENT",""),IF(OR($X258="",$X258=0),"INVALID_PERIOD",""),IF(AND($AA258&lt;&gt;"",$AB258&lt;&gt;"",$AB258&lt;$AA258),"DATE_SEQUENCE_ERROR",""),IF(AND($AB258&lt;&gt;"",$AB258&gt;DATE(2030,12,31)),"DATE_OUTLIER",""),IF($C258="","MISSING_QRCODE",""),IF($J258="UNKNOWN","UNKNOWN_PM_TYPE",""),IF($L258="UNKNOWN","UNKNOWN_STATUS",""))</f>
        <v>INVALID_PERIOD</v>
      </c>
      <c r="AQ258" s="42" t="str">
        <f t="shared" si="19"/>
        <v>NO</v>
      </c>
    </row>
    <row r="259" spans="1:43" x14ac:dyDescent="0.3">
      <c r="A259" s="38">
        <f>IF('query (10)'!A259="","",'query (10)'!A259)</f>
        <v>321</v>
      </c>
      <c r="B259" s="38">
        <f>IF('query (10)'!B259="","",'query (10)'!B259)</f>
        <v>17228</v>
      </c>
      <c r="C259" s="38" t="str">
        <f>TRIM(UPPER('query (10)'!M259))</f>
        <v>GR-490</v>
      </c>
      <c r="D259" s="38" t="str">
        <f>TRIM(UPPER(IFERROR(_xlfn.TEXTBEFORE('query (10)'!L259,"("),'query (10)'!L259)))</f>
        <v>OUTER RING RACEWAY SUPER FINISH MACHINE.</v>
      </c>
      <c r="E259" s="38" t="str">
        <f>IFERROR(TRIM(UPPER(_xlfn.TEXTBEFORE(_xlfn.TEXTAFTER('query (10)'!L259,"("),")"))),"")</f>
        <v/>
      </c>
      <c r="F259" s="38" t="str">
        <f>TRIM('query (10)'!K259)</f>
        <v>BWD3</v>
      </c>
      <c r="G259" s="38" t="str">
        <f>IF('query (10)'!J259="","",'query (10)'!J259)</f>
        <v>Electrical Control</v>
      </c>
      <c r="H259" s="38" t="str">
        <f>TRIM(UPPER('query (10)'!J259))</f>
        <v>ELECTRICAL CONTROL</v>
      </c>
      <c r="I259" s="38" t="str">
        <f>IF('query (10)'!F259="","",'query (10)'!F259)</f>
        <v>Time-based Maintenance</v>
      </c>
      <c r="J259" s="38" t="str">
        <f>IF('query (10)'!F259="","",IFERROR(INDEX(Cleaning_Rules!$B$14:$B$17,MATCH(TRIM('query (10)'!F259),Cleaning_Rules!$A$14:$A$17,0)),"UNKNOWN"))</f>
        <v>TBM</v>
      </c>
      <c r="K259" s="38" t="str">
        <f>IF('query (10)'!G259="","",'query (10)'!G259)</f>
        <v>กำลังดำเนินการ</v>
      </c>
      <c r="L259" s="38" t="str">
        <f>IF('query (10)'!G259="","MISSING",IFERROR(INDEX(Cleaning_Rules!$B$5:$B$10,MATCH(TRIM('query (10)'!G259),Cleaning_Rules!$A$5:$A$10,0)),"UNKNOWN"))</f>
        <v>IN_PROGRESS</v>
      </c>
      <c r="M259" s="38" t="str">
        <f>IF('query (10)'!I259="","",'query (10)'!I259)</f>
        <v>Electrical</v>
      </c>
      <c r="N259" s="38" t="str">
        <f>IF('query (10)'!O259="","",'query (10)'!O259)</f>
        <v>Inspection</v>
      </c>
      <c r="O259" s="38" t="str">
        <f>IF('query (10)'!P259="","",'query (10)'!P259)</f>
        <v>Medium</v>
      </c>
      <c r="P259" s="38" t="str">
        <f>IF('query (10)'!N259="","",'query (10)'!N259)</f>
        <v xml:space="preserve"> - Check condition Proximity Broken and hard wires
 - Cleaning oil in Terminal Box</v>
      </c>
      <c r="Q259" s="38" t="str">
        <f>TRIM('query (10)'!N259)</f>
        <v>- Check condition Proximity Broken and hard wires
 - Cleaning oil in Terminal Box</v>
      </c>
      <c r="R259" s="38" t="str">
        <f>TRIM(UPPER('query (10)'!R259))</f>
        <v/>
      </c>
      <c r="S259" s="38" t="str">
        <f>TRIM(UPPER('query (10)'!S259))</f>
        <v/>
      </c>
      <c r="T259" s="38" t="str">
        <f>IF('query (10)'!Q259="","",TRIM(UPPER('query (10)'!Q259)))</f>
        <v/>
      </c>
      <c r="U259" s="38" t="str">
        <f>IF('query (10)'!T259="","",'query (10)'!T259)</f>
        <v>1</v>
      </c>
      <c r="V259" s="39">
        <f>IF('query (10)'!T259="","",IFERROR(VALUE('query (10)'!T259),""))</f>
        <v>1</v>
      </c>
      <c r="W259" s="40">
        <f>IF('query (10)'!U259="","",'query (10)'!U259)</f>
        <v>0</v>
      </c>
      <c r="X259" s="39">
        <f>IF('query (10)'!V259="","",'query (10)'!V259)</f>
        <v>0</v>
      </c>
      <c r="Y259" s="41">
        <f>IF('query (10)'!W259="","",'query (10)'!W259)</f>
        <v>45969</v>
      </c>
      <c r="Z259" s="41" t="str">
        <f>IF('query (10)'!X259="","",'query (10)'!X259)</f>
        <v/>
      </c>
      <c r="AA259" s="41">
        <f>IF('query (10)'!Y259="","",'query (10)'!Y259)</f>
        <v>45969</v>
      </c>
      <c r="AB259" s="41">
        <f>IF('query (10)'!Z259="","",'query (10)'!Z259)</f>
        <v>45969</v>
      </c>
      <c r="AC259" s="38" t="str">
        <f>IF(OR('query (10)'!AA259="",COUNTIF(Cleaning_Rules!$A$21:$A$26,TRIM('query (10)'!AA259))&gt;0),"",TRIM('query (10)'!AA259))</f>
        <v/>
      </c>
      <c r="AD259" s="38" t="str">
        <f>IF('query (10)'!AB259="","",TRIM(IFERROR(_xlfn.TEXTBEFORE('query (10)'!AB259,"("),'query (10)'!AB259)))</f>
        <v>เริ่มซ่อมงาน PM แล้ว รับผิดชอบโดย AMRIN RAKSAPHON</v>
      </c>
      <c r="AE259" s="38" t="str">
        <f>IFERROR(LOWER(TRIM(_xlfn.TEXTBEFORE(_xlfn.TEXTAFTER('query (10)'!AB259,"("),")"))),"")</f>
        <v>amrin@nsk.com</v>
      </c>
      <c r="AF259" s="38" t="str">
        <f>IF('query (10)'!AD259="","",TRIM('query (10)'!AD259))</f>
        <v>อัมรินทร์ รักษาพล</v>
      </c>
      <c r="AG259" s="38" t="str">
        <f>IF('query (10)'!AE259="","",TRIM('query (10)'!AE259))</f>
        <v>อัมรินทร์ รักษาพล</v>
      </c>
      <c r="AH259" s="38" t="str">
        <f>IF('query (10)'!AF259="","",IFERROR(VALUE('query (10)'!AF259),""))</f>
        <v/>
      </c>
      <c r="AI259" s="38" t="str">
        <f>IF('query (10)'!AG259="","",TRIM('query (10)'!AG259))</f>
        <v/>
      </c>
      <c r="AJ259" s="38" t="str">
        <f>IF('query (10)'!AH259="","",IFERROR(VALUE('query (10)'!AH259),""))</f>
        <v/>
      </c>
      <c r="AK259" s="38" t="str">
        <f>IF('query (10)'!AI259="","",TRIM('query (10)'!AI259))</f>
        <v/>
      </c>
      <c r="AL259" s="42">
        <f t="shared" ref="AL259:AL322" si="20">IF($Y259="","",YEAR($Y259))</f>
        <v>2025</v>
      </c>
      <c r="AM259" s="42" t="str">
        <f t="shared" ref="AM259:AM322" si="21">IF($Y259="","",TEXT($Y259,"yyyy-mm"))</f>
        <v>2025-11</v>
      </c>
      <c r="AN259" s="42" t="str">
        <f t="shared" ref="AN259:AN322" ca="1" si="22">IF(OR($AB259="",$L259="COMPLETED"),"",IF($AB259&lt;TODAY(),"OVERDUE","ON_SCHEDULE"))</f>
        <v>OVERDUE</v>
      </c>
      <c r="AO259" s="42" t="str">
        <f t="shared" ref="AO259:AO322" si="23">_xlfn.TEXTJOIN(" | ",TRUE,$C259,$D259,$E259,$F259,$H259,$I259,$M259,$N259,$O259,$Q259,$R259,$S259,$T259,$AC259,$AD259,$AG259)</f>
        <v>GR-490 | OUTER RING RACEWAY SUPER FINISH MACHINE. | BWD3 | ELECTRICAL CONTROL | Time-based Maintenance | Electrical | Inspection | Medium | - Check condition Proximity Broken and hard wires
 - Cleaning oil in Terminal Box | เริ่มซ่อมงาน PM แล้ว รับผิดชอบโดย AMRIN RAKSAPHON | อัมรินทร์ รักษาพล</v>
      </c>
      <c r="AP259" s="42" t="str">
        <f>_xlfn.TEXTJOIN("; ",TRUE,IF(COUNTA('query (10)'!A259:AK259)&lt;=6,"NEAR_EMPTY_ROW",""),IF($K259="","MISSING_STATUS",""),IF(AND($K259="เสร็จสิ้น",$Z259=""),"DONE_NO_ACTUAL_DATE",""),IF(AND($I259="Condition-based Maintenance",$AH259=""),"CBM_NO_MEASUREMENT",""),IF(OR($X259="",$X259=0),"INVALID_PERIOD",""),IF(AND($AA259&lt;&gt;"",$AB259&lt;&gt;"",$AB259&lt;$AA259),"DATE_SEQUENCE_ERROR",""),IF(AND($AB259&lt;&gt;"",$AB259&gt;DATE(2030,12,31)),"DATE_OUTLIER",""),IF($C259="","MISSING_QRCODE",""),IF($J259="UNKNOWN","UNKNOWN_PM_TYPE",""),IF($L259="UNKNOWN","UNKNOWN_STATUS",""))</f>
        <v>INVALID_PERIOD</v>
      </c>
      <c r="AQ259" s="42" t="str">
        <f t="shared" ref="AQ259:AQ322" si="24">IF($W259="","",IF($W259&gt;0,"YES","NO"))</f>
        <v>NO</v>
      </c>
    </row>
    <row r="260" spans="1:43" x14ac:dyDescent="0.3">
      <c r="A260" s="38">
        <f>IF('query (10)'!A260="","",'query (10)'!A260)</f>
        <v>322</v>
      </c>
      <c r="B260" s="38">
        <f>IF('query (10)'!B260="","",'query (10)'!B260)</f>
        <v>17229</v>
      </c>
      <c r="C260" s="38" t="str">
        <f>TRIM(UPPER('query (10)'!M260))</f>
        <v>GR-490</v>
      </c>
      <c r="D260" s="38" t="str">
        <f>TRIM(UPPER(IFERROR(_xlfn.TEXTBEFORE('query (10)'!L260,"("),'query (10)'!L260)))</f>
        <v>OUTER RING RACEWAY SUPER FINISH MACHINE.</v>
      </c>
      <c r="E260" s="38" t="str">
        <f>IFERROR(TRIM(UPPER(_xlfn.TEXTBEFORE(_xlfn.TEXTAFTER('query (10)'!L260,"("),")"))),"")</f>
        <v/>
      </c>
      <c r="F260" s="38" t="str">
        <f>TRIM('query (10)'!K260)</f>
        <v>BWD3</v>
      </c>
      <c r="G260" s="38" t="str">
        <f>IF('query (10)'!J260="","",'query (10)'!J260)</f>
        <v>Electrical Control</v>
      </c>
      <c r="H260" s="38" t="str">
        <f>TRIM(UPPER('query (10)'!J260))</f>
        <v>ELECTRICAL CONTROL</v>
      </c>
      <c r="I260" s="38" t="str">
        <f>IF('query (10)'!F260="","",'query (10)'!F260)</f>
        <v>Time-based Maintenance</v>
      </c>
      <c r="J260" s="38" t="str">
        <f>IF('query (10)'!F260="","",IFERROR(INDEX(Cleaning_Rules!$B$14:$B$17,MATCH(TRIM('query (10)'!F260),Cleaning_Rules!$A$14:$A$17,0)),"UNKNOWN"))</f>
        <v>TBM</v>
      </c>
      <c r="K260" s="38" t="str">
        <f>IF('query (10)'!G260="","",'query (10)'!G260)</f>
        <v>กำลังดำเนินการ</v>
      </c>
      <c r="L260" s="38" t="str">
        <f>IF('query (10)'!G260="","MISSING",IFERROR(INDEX(Cleaning_Rules!$B$5:$B$10,MATCH(TRIM('query (10)'!G260),Cleaning_Rules!$A$5:$A$10,0)),"UNKNOWN"))</f>
        <v>IN_PROGRESS</v>
      </c>
      <c r="M260" s="38" t="str">
        <f>IF('query (10)'!I260="","",'query (10)'!I260)</f>
        <v>Electrical</v>
      </c>
      <c r="N260" s="38" t="str">
        <f>IF('query (10)'!O260="","",'query (10)'!O260)</f>
        <v>Inspection</v>
      </c>
      <c r="O260" s="38" t="str">
        <f>IF('query (10)'!P260="","",'query (10)'!P260)</f>
        <v>Medium</v>
      </c>
      <c r="P260" s="38" t="str">
        <f>IF('query (10)'!N260="","",'query (10)'!N260)</f>
        <v xml:space="preserve"> - Check condition Proximity Broken and hard wires
 - Cleaning oil in Terminal Box</v>
      </c>
      <c r="Q260" s="38" t="str">
        <f>TRIM('query (10)'!N260)</f>
        <v>- Check condition Proximity Broken and hard wires
 - Cleaning oil in Terminal Box</v>
      </c>
      <c r="R260" s="38" t="str">
        <f>TRIM(UPPER('query (10)'!R260))</f>
        <v/>
      </c>
      <c r="S260" s="38" t="str">
        <f>TRIM(UPPER('query (10)'!S260))</f>
        <v/>
      </c>
      <c r="T260" s="38" t="str">
        <f>IF('query (10)'!Q260="","",TRIM(UPPER('query (10)'!Q260)))</f>
        <v/>
      </c>
      <c r="U260" s="38" t="str">
        <f>IF('query (10)'!T260="","",'query (10)'!T260)</f>
        <v/>
      </c>
      <c r="V260" s="39" t="str">
        <f>IF('query (10)'!T260="","",IFERROR(VALUE('query (10)'!T260),""))</f>
        <v/>
      </c>
      <c r="W260" s="40">
        <f>IF('query (10)'!U260="","",'query (10)'!U260)</f>
        <v>0</v>
      </c>
      <c r="X260" s="39">
        <f>IF('query (10)'!V260="","",'query (10)'!V260)</f>
        <v>30</v>
      </c>
      <c r="Y260" s="41">
        <f>IF('query (10)'!W260="","",'query (10)'!W260)</f>
        <v>45969</v>
      </c>
      <c r="Z260" s="41" t="str">
        <f>IF('query (10)'!X260="","",'query (10)'!X260)</f>
        <v/>
      </c>
      <c r="AA260" s="41">
        <f>IF('query (10)'!Y260="","",'query (10)'!Y260)</f>
        <v>45969</v>
      </c>
      <c r="AB260" s="41">
        <f>IF('query (10)'!Z260="","",'query (10)'!Z260)</f>
        <v>45999</v>
      </c>
      <c r="AC260" s="38" t="str">
        <f>IF(OR('query (10)'!AA260="",COUNTIF(Cleaning_Rules!$A$21:$A$26,TRIM('query (10)'!AA260))&gt;0),"",TRIM('query (10)'!AA260))</f>
        <v/>
      </c>
      <c r="AD260" s="38" t="str">
        <f>IF('query (10)'!AB260="","",TRIM(IFERROR(_xlfn.TEXTBEFORE('query (10)'!AB260,"("),'query (10)'!AB260)))</f>
        <v>เริ่มซ่อมงาน PM แล้ว รับผิดชอบโดย AMRIN RAKSAPHON</v>
      </c>
      <c r="AE260" s="38" t="str">
        <f>IFERROR(LOWER(TRIM(_xlfn.TEXTBEFORE(_xlfn.TEXTAFTER('query (10)'!AB260,"("),")"))),"")</f>
        <v>amrin@nsk.com</v>
      </c>
      <c r="AF260" s="38" t="str">
        <f>IF('query (10)'!AD260="","",TRIM('query (10)'!AD260))</f>
        <v>อัมรินทร์ รักษาพล</v>
      </c>
      <c r="AG260" s="38" t="str">
        <f>IF('query (10)'!AE260="","",TRIM('query (10)'!AE260))</f>
        <v>อัมรินทร์ รักษาพล</v>
      </c>
      <c r="AH260" s="38" t="str">
        <f>IF('query (10)'!AF260="","",IFERROR(VALUE('query (10)'!AF260),""))</f>
        <v/>
      </c>
      <c r="AI260" s="38" t="str">
        <f>IF('query (10)'!AG260="","",TRIM('query (10)'!AG260))</f>
        <v/>
      </c>
      <c r="AJ260" s="38" t="str">
        <f>IF('query (10)'!AH260="","",IFERROR(VALUE('query (10)'!AH260),""))</f>
        <v/>
      </c>
      <c r="AK260" s="38" t="str">
        <f>IF('query (10)'!AI260="","",TRIM('query (10)'!AI260))</f>
        <v/>
      </c>
      <c r="AL260" s="42">
        <f t="shared" si="20"/>
        <v>2025</v>
      </c>
      <c r="AM260" s="42" t="str">
        <f t="shared" si="21"/>
        <v>2025-11</v>
      </c>
      <c r="AN260" s="42" t="str">
        <f t="shared" ca="1" si="22"/>
        <v>OVERDUE</v>
      </c>
      <c r="AO260" s="42" t="str">
        <f t="shared" si="23"/>
        <v>GR-490 | OUTER RING RACEWAY SUPER FINISH MACHINE. | BWD3 | ELECTRICAL CONTROL | Time-based Maintenance | Electrical | Inspection | Medium | - Check condition Proximity Broken and hard wires
 - Cleaning oil in Terminal Box | เริ่มซ่อมงาน PM แล้ว รับผิดชอบโดย AMRIN RAKSAPHON | อัมรินทร์ รักษาพล</v>
      </c>
      <c r="AP260" s="42" t="str">
        <f>_xlfn.TEXTJOIN("; ",TRUE,IF(COUNTA('query (10)'!A260:AK260)&lt;=6,"NEAR_EMPTY_ROW",""),IF($K260="","MISSING_STATUS",""),IF(AND($K260="เสร็จสิ้น",$Z260=""),"DONE_NO_ACTUAL_DATE",""),IF(AND($I260="Condition-based Maintenance",$AH260=""),"CBM_NO_MEASUREMENT",""),IF(OR($X260="",$X260=0),"INVALID_PERIOD",""),IF(AND($AA260&lt;&gt;"",$AB260&lt;&gt;"",$AB260&lt;$AA260),"DATE_SEQUENCE_ERROR",""),IF(AND($AB260&lt;&gt;"",$AB260&gt;DATE(2030,12,31)),"DATE_OUTLIER",""),IF($C260="","MISSING_QRCODE",""),IF($J260="UNKNOWN","UNKNOWN_PM_TYPE",""),IF($L260="UNKNOWN","UNKNOWN_STATUS",""))</f>
        <v/>
      </c>
      <c r="AQ260" s="42" t="str">
        <f t="shared" si="24"/>
        <v>NO</v>
      </c>
    </row>
    <row r="261" spans="1:43" x14ac:dyDescent="0.3">
      <c r="A261" s="38">
        <f>IF('query (10)'!A261="","",'query (10)'!A261)</f>
        <v>323</v>
      </c>
      <c r="B261" s="38">
        <f>IF('query (10)'!B261="","",'query (10)'!B261)</f>
        <v>17230</v>
      </c>
      <c r="C261" s="38" t="str">
        <f>TRIM(UPPER('query (10)'!M261))</f>
        <v>GR-490</v>
      </c>
      <c r="D261" s="38" t="str">
        <f>TRIM(UPPER(IFERROR(_xlfn.TEXTBEFORE('query (10)'!L261,"("),'query (10)'!L261)))</f>
        <v>OUTER RING RACEWAY SUPER FINISH MACHINE.</v>
      </c>
      <c r="E261" s="38" t="str">
        <f>IFERROR(TRIM(UPPER(_xlfn.TEXTBEFORE(_xlfn.TEXTAFTER('query (10)'!L261,"("),")"))),"")</f>
        <v/>
      </c>
      <c r="F261" s="38" t="str">
        <f>TRIM('query (10)'!K261)</f>
        <v>BWD3</v>
      </c>
      <c r="G261" s="38" t="str">
        <f>IF('query (10)'!J261="","",'query (10)'!J261)</f>
        <v>Electrical Control</v>
      </c>
      <c r="H261" s="38" t="str">
        <f>TRIM(UPPER('query (10)'!J261))</f>
        <v>ELECTRICAL CONTROL</v>
      </c>
      <c r="I261" s="38" t="str">
        <f>IF('query (10)'!F261="","",'query (10)'!F261)</f>
        <v>Time-based Maintenance</v>
      </c>
      <c r="J261" s="38" t="str">
        <f>IF('query (10)'!F261="","",IFERROR(INDEX(Cleaning_Rules!$B$14:$B$17,MATCH(TRIM('query (10)'!F261),Cleaning_Rules!$A$14:$A$17,0)),"UNKNOWN"))</f>
        <v>TBM</v>
      </c>
      <c r="K261" s="38" t="str">
        <f>IF('query (10)'!G261="","",'query (10)'!G261)</f>
        <v>กำลังดำเนินการ</v>
      </c>
      <c r="L261" s="38" t="str">
        <f>IF('query (10)'!G261="","MISSING",IFERROR(INDEX(Cleaning_Rules!$B$5:$B$10,MATCH(TRIM('query (10)'!G261),Cleaning_Rules!$A$5:$A$10,0)),"UNKNOWN"))</f>
        <v>IN_PROGRESS</v>
      </c>
      <c r="M261" s="38" t="str">
        <f>IF('query (10)'!I261="","",'query (10)'!I261)</f>
        <v>Electrical</v>
      </c>
      <c r="N261" s="38" t="str">
        <f>IF('query (10)'!O261="","",'query (10)'!O261)</f>
        <v>Inspection</v>
      </c>
      <c r="O261" s="38" t="str">
        <f>IF('query (10)'!P261="","",'query (10)'!P261)</f>
        <v>Medium</v>
      </c>
      <c r="P261" s="38" t="str">
        <f>IF('query (10)'!N261="","",'query (10)'!N261)</f>
        <v xml:space="preserve"> - Check condition Proximity Broken and hard wires
 - Cleaning oil in Terminal Box</v>
      </c>
      <c r="Q261" s="38" t="str">
        <f>TRIM('query (10)'!N261)</f>
        <v>- Check condition Proximity Broken and hard wires
 - Cleaning oil in Terminal Box</v>
      </c>
      <c r="R261" s="38" t="str">
        <f>TRIM(UPPER('query (10)'!R261))</f>
        <v/>
      </c>
      <c r="S261" s="38" t="str">
        <f>TRIM(UPPER('query (10)'!S261))</f>
        <v/>
      </c>
      <c r="T261" s="38" t="str">
        <f>IF('query (10)'!Q261="","",TRIM(UPPER('query (10)'!Q261)))</f>
        <v/>
      </c>
      <c r="U261" s="38" t="str">
        <f>IF('query (10)'!T261="","",'query (10)'!T261)</f>
        <v/>
      </c>
      <c r="V261" s="39" t="str">
        <f>IF('query (10)'!T261="","",IFERROR(VALUE('query (10)'!T261),""))</f>
        <v/>
      </c>
      <c r="W261" s="40">
        <f>IF('query (10)'!U261="","",'query (10)'!U261)</f>
        <v>0</v>
      </c>
      <c r="X261" s="39">
        <f>IF('query (10)'!V261="","",'query (10)'!V261)</f>
        <v>30</v>
      </c>
      <c r="Y261" s="41">
        <f>IF('query (10)'!W261="","",'query (10)'!W261)</f>
        <v>45969</v>
      </c>
      <c r="Z261" s="41" t="str">
        <f>IF('query (10)'!X261="","",'query (10)'!X261)</f>
        <v/>
      </c>
      <c r="AA261" s="41">
        <f>IF('query (10)'!Y261="","",'query (10)'!Y261)</f>
        <v>45969</v>
      </c>
      <c r="AB261" s="41">
        <f>IF('query (10)'!Z261="","",'query (10)'!Z261)</f>
        <v>45999</v>
      </c>
      <c r="AC261" s="38" t="str">
        <f>IF(OR('query (10)'!AA261="",COUNTIF(Cleaning_Rules!$A$21:$A$26,TRIM('query (10)'!AA261))&gt;0),"",TRIM('query (10)'!AA261))</f>
        <v/>
      </c>
      <c r="AD261" s="38" t="str">
        <f>IF('query (10)'!AB261="","",TRIM(IFERROR(_xlfn.TEXTBEFORE('query (10)'!AB261,"("),'query (10)'!AB261)))</f>
        <v>เริ่มซ่อมงาน PM แล้ว รับผิดชอบโดย AMRIN RAKSAPHON</v>
      </c>
      <c r="AE261" s="38" t="str">
        <f>IFERROR(LOWER(TRIM(_xlfn.TEXTBEFORE(_xlfn.TEXTAFTER('query (10)'!AB261,"("),")"))),"")</f>
        <v>amrin@nsk.com</v>
      </c>
      <c r="AF261" s="38" t="str">
        <f>IF('query (10)'!AD261="","",TRIM('query (10)'!AD261))</f>
        <v>อัมรินทร์ รักษาพล</v>
      </c>
      <c r="AG261" s="38" t="str">
        <f>IF('query (10)'!AE261="","",TRIM('query (10)'!AE261))</f>
        <v>อัมรินทร์ รักษาพล</v>
      </c>
      <c r="AH261" s="38" t="str">
        <f>IF('query (10)'!AF261="","",IFERROR(VALUE('query (10)'!AF261),""))</f>
        <v/>
      </c>
      <c r="AI261" s="38" t="str">
        <f>IF('query (10)'!AG261="","",TRIM('query (10)'!AG261))</f>
        <v/>
      </c>
      <c r="AJ261" s="38" t="str">
        <f>IF('query (10)'!AH261="","",IFERROR(VALUE('query (10)'!AH261),""))</f>
        <v/>
      </c>
      <c r="AK261" s="38" t="str">
        <f>IF('query (10)'!AI261="","",TRIM('query (10)'!AI261))</f>
        <v/>
      </c>
      <c r="AL261" s="42">
        <f t="shared" si="20"/>
        <v>2025</v>
      </c>
      <c r="AM261" s="42" t="str">
        <f t="shared" si="21"/>
        <v>2025-11</v>
      </c>
      <c r="AN261" s="42" t="str">
        <f t="shared" ca="1" si="22"/>
        <v>OVERDUE</v>
      </c>
      <c r="AO261" s="42" t="str">
        <f t="shared" si="23"/>
        <v>GR-490 | OUTER RING RACEWAY SUPER FINISH MACHINE. | BWD3 | ELECTRICAL CONTROL | Time-based Maintenance | Electrical | Inspection | Medium | - Check condition Proximity Broken and hard wires
 - Cleaning oil in Terminal Box | เริ่มซ่อมงาน PM แล้ว รับผิดชอบโดย AMRIN RAKSAPHON | อัมรินทร์ รักษาพล</v>
      </c>
      <c r="AP261" s="42" t="str">
        <f>_xlfn.TEXTJOIN("; ",TRUE,IF(COUNTA('query (10)'!A261:AK261)&lt;=6,"NEAR_EMPTY_ROW",""),IF($K261="","MISSING_STATUS",""),IF(AND($K261="เสร็จสิ้น",$Z261=""),"DONE_NO_ACTUAL_DATE",""),IF(AND($I261="Condition-based Maintenance",$AH261=""),"CBM_NO_MEASUREMENT",""),IF(OR($X261="",$X261=0),"INVALID_PERIOD",""),IF(AND($AA261&lt;&gt;"",$AB261&lt;&gt;"",$AB261&lt;$AA261),"DATE_SEQUENCE_ERROR",""),IF(AND($AB261&lt;&gt;"",$AB261&gt;DATE(2030,12,31)),"DATE_OUTLIER",""),IF($C261="","MISSING_QRCODE",""),IF($J261="UNKNOWN","UNKNOWN_PM_TYPE",""),IF($L261="UNKNOWN","UNKNOWN_STATUS",""))</f>
        <v/>
      </c>
      <c r="AQ261" s="42" t="str">
        <f t="shared" si="24"/>
        <v>NO</v>
      </c>
    </row>
    <row r="262" spans="1:43" x14ac:dyDescent="0.3">
      <c r="A262" s="38">
        <f>IF('query (10)'!A262="","",'query (10)'!A262)</f>
        <v>324</v>
      </c>
      <c r="B262" s="38">
        <f>IF('query (10)'!B262="","",'query (10)'!B262)</f>
        <v>17231</v>
      </c>
      <c r="C262" s="38" t="str">
        <f>TRIM(UPPER('query (10)'!M262))</f>
        <v>GR-497</v>
      </c>
      <c r="D262" s="38" t="str">
        <f>TRIM(UPPER(IFERROR(_xlfn.TEXTBEFORE('query (10)'!L262,"("),'query (10)'!L262)))</f>
        <v>INNER RING BORE GRINDING MACHINE.</v>
      </c>
      <c r="E262" s="38" t="str">
        <f>IFERROR(TRIM(UPPER(_xlfn.TEXTBEFORE(_xlfn.TEXTAFTER('query (10)'!L262,"("),")"))),"")</f>
        <v/>
      </c>
      <c r="F262" s="38" t="str">
        <f>TRIM('query (10)'!K262)</f>
        <v>BWD3</v>
      </c>
      <c r="G262" s="38" t="str">
        <f>IF('query (10)'!J262="","",'query (10)'!J262)</f>
        <v>Electrical Control</v>
      </c>
      <c r="H262" s="38" t="str">
        <f>TRIM(UPPER('query (10)'!J262))</f>
        <v>ELECTRICAL CONTROL</v>
      </c>
      <c r="I262" s="38" t="str">
        <f>IF('query (10)'!F262="","",'query (10)'!F262)</f>
        <v>Time-based Maintenance</v>
      </c>
      <c r="J262" s="38" t="str">
        <f>IF('query (10)'!F262="","",IFERROR(INDEX(Cleaning_Rules!$B$14:$B$17,MATCH(TRIM('query (10)'!F262),Cleaning_Rules!$A$14:$A$17,0)),"UNKNOWN"))</f>
        <v>TBM</v>
      </c>
      <c r="K262" s="38" t="str">
        <f>IF('query (10)'!G262="","",'query (10)'!G262)</f>
        <v>กำลังดำเนินการ</v>
      </c>
      <c r="L262" s="38" t="str">
        <f>IF('query (10)'!G262="","MISSING",IFERROR(INDEX(Cleaning_Rules!$B$5:$B$10,MATCH(TRIM('query (10)'!G262),Cleaning_Rules!$A$5:$A$10,0)),"UNKNOWN"))</f>
        <v>IN_PROGRESS</v>
      </c>
      <c r="M262" s="38" t="str">
        <f>IF('query (10)'!I262="","",'query (10)'!I262)</f>
        <v>Electrical</v>
      </c>
      <c r="N262" s="38" t="str">
        <f>IF('query (10)'!O262="","",'query (10)'!O262)</f>
        <v>Inspection</v>
      </c>
      <c r="O262" s="38" t="str">
        <f>IF('query (10)'!P262="","",'query (10)'!P262)</f>
        <v>Medium</v>
      </c>
      <c r="P262" s="38" t="str">
        <f>IF('query (10)'!N262="","",'query (10)'!N262)</f>
        <v>- Check condition contact of PLC
- Check and Cleaning contact of Proximity switch
 - Check condition All delay in control panel</v>
      </c>
      <c r="Q262" s="38" t="str">
        <f>TRIM('query (10)'!N262)</f>
        <v>- Check condition contact of PLC
- Check and Cleaning contact of Proximity switch
 - Check condition All delay in control panel</v>
      </c>
      <c r="R262" s="38" t="str">
        <f>TRIM(UPPER('query (10)'!R262))</f>
        <v/>
      </c>
      <c r="S262" s="38" t="str">
        <f>TRIM(UPPER('query (10)'!S262))</f>
        <v/>
      </c>
      <c r="T262" s="38" t="str">
        <f>IF('query (10)'!Q262="","",TRIM(UPPER('query (10)'!Q262)))</f>
        <v/>
      </c>
      <c r="U262" s="38" t="str">
        <f>IF('query (10)'!T262="","",'query (10)'!T262)</f>
        <v/>
      </c>
      <c r="V262" s="39" t="str">
        <f>IF('query (10)'!T262="","",IFERROR(VALUE('query (10)'!T262),""))</f>
        <v/>
      </c>
      <c r="W262" s="40">
        <f>IF('query (10)'!U262="","",'query (10)'!U262)</f>
        <v>0</v>
      </c>
      <c r="X262" s="39">
        <f>IF('query (10)'!V262="","",'query (10)'!V262)</f>
        <v>30</v>
      </c>
      <c r="Y262" s="41">
        <f>IF('query (10)'!W262="","",'query (10)'!W262)</f>
        <v>45969</v>
      </c>
      <c r="Z262" s="41" t="str">
        <f>IF('query (10)'!X262="","",'query (10)'!X262)</f>
        <v/>
      </c>
      <c r="AA262" s="41">
        <f>IF('query (10)'!Y262="","",'query (10)'!Y262)</f>
        <v>45969</v>
      </c>
      <c r="AB262" s="41">
        <f>IF('query (10)'!Z262="","",'query (10)'!Z262)</f>
        <v>45999</v>
      </c>
      <c r="AC262" s="38" t="str">
        <f>IF(OR('query (10)'!AA262="",COUNTIF(Cleaning_Rules!$A$21:$A$26,TRIM('query (10)'!AA262))&gt;0),"",TRIM('query (10)'!AA262))</f>
        <v/>
      </c>
      <c r="AD262" s="38" t="str">
        <f>IF('query (10)'!AB262="","",TRIM(IFERROR(_xlfn.TEXTBEFORE('query (10)'!AB262,"("),'query (10)'!AB262)))</f>
        <v>เริ่มซ่อมงาน PM แล้ว รับผิดชอบโดย AMRIN RAKSAPHON</v>
      </c>
      <c r="AE262" s="38" t="str">
        <f>IFERROR(LOWER(TRIM(_xlfn.TEXTBEFORE(_xlfn.TEXTAFTER('query (10)'!AB262,"("),")"))),"")</f>
        <v>amrin@nsk.com</v>
      </c>
      <c r="AF262" s="38" t="str">
        <f>IF('query (10)'!AD262="","",TRIM('query (10)'!AD262))</f>
        <v>อัมรินทร์ รักษาพล</v>
      </c>
      <c r="AG262" s="38" t="str">
        <f>IF('query (10)'!AE262="","",TRIM('query (10)'!AE262))</f>
        <v>อัมรินทร์ รักษาพล</v>
      </c>
      <c r="AH262" s="38" t="str">
        <f>IF('query (10)'!AF262="","",IFERROR(VALUE('query (10)'!AF262),""))</f>
        <v/>
      </c>
      <c r="AI262" s="38" t="str">
        <f>IF('query (10)'!AG262="","",TRIM('query (10)'!AG262))</f>
        <v/>
      </c>
      <c r="AJ262" s="38" t="str">
        <f>IF('query (10)'!AH262="","",IFERROR(VALUE('query (10)'!AH262),""))</f>
        <v/>
      </c>
      <c r="AK262" s="38" t="str">
        <f>IF('query (10)'!AI262="","",TRIM('query (10)'!AI262))</f>
        <v/>
      </c>
      <c r="AL262" s="42">
        <f t="shared" si="20"/>
        <v>2025</v>
      </c>
      <c r="AM262" s="42" t="str">
        <f t="shared" si="21"/>
        <v>2025-11</v>
      </c>
      <c r="AN262" s="42" t="str">
        <f t="shared" ca="1" si="22"/>
        <v>OVERDUE</v>
      </c>
      <c r="AO262" s="42" t="str">
        <f t="shared" si="23"/>
        <v>GR-497 | INNER RING BORE GRINDING MACHINE. | BWD3 | ELECTRICAL CONTROL | Time-based Maintenance | Electrical | Inspection | Medium | - Check condition contact of PLC
- Check and Cleaning contact of Proximity switch
 - Check condition All delay in control panel | เริ่มซ่อมงาน PM แล้ว รับผิดชอบโดย AMRIN RAKSAPHON | อัมรินทร์ รักษาพล</v>
      </c>
      <c r="AP262" s="42" t="str">
        <f>_xlfn.TEXTJOIN("; ",TRUE,IF(COUNTA('query (10)'!A262:AK262)&lt;=6,"NEAR_EMPTY_ROW",""),IF($K262="","MISSING_STATUS",""),IF(AND($K262="เสร็จสิ้น",$Z262=""),"DONE_NO_ACTUAL_DATE",""),IF(AND($I262="Condition-based Maintenance",$AH262=""),"CBM_NO_MEASUREMENT",""),IF(OR($X262="",$X262=0),"INVALID_PERIOD",""),IF(AND($AA262&lt;&gt;"",$AB262&lt;&gt;"",$AB262&lt;$AA262),"DATE_SEQUENCE_ERROR",""),IF(AND($AB262&lt;&gt;"",$AB262&gt;DATE(2030,12,31)),"DATE_OUTLIER",""),IF($C262="","MISSING_QRCODE",""),IF($J262="UNKNOWN","UNKNOWN_PM_TYPE",""),IF($L262="UNKNOWN","UNKNOWN_STATUS",""))</f>
        <v/>
      </c>
      <c r="AQ262" s="42" t="str">
        <f t="shared" si="24"/>
        <v>NO</v>
      </c>
    </row>
    <row r="263" spans="1:43" x14ac:dyDescent="0.3">
      <c r="A263" s="38">
        <f>IF('query (10)'!A263="","",'query (10)'!A263)</f>
        <v>325</v>
      </c>
      <c r="B263" s="38">
        <f>IF('query (10)'!B263="","",'query (10)'!B263)</f>
        <v>17232</v>
      </c>
      <c r="C263" s="38" t="str">
        <f>TRIM(UPPER('query (10)'!M263))</f>
        <v>GR-501</v>
      </c>
      <c r="D263" s="38" t="str">
        <f>TRIM(UPPER(IFERROR(_xlfn.TEXTBEFORE('query (10)'!L263,"("),'query (10)'!L263)))</f>
        <v>INNER RING RACEWAY SUPER FINISH MACHINE.</v>
      </c>
      <c r="E263" s="38" t="str">
        <f>IFERROR(TRIM(UPPER(_xlfn.TEXTBEFORE(_xlfn.TEXTAFTER('query (10)'!L263,"("),")"))),"")</f>
        <v/>
      </c>
      <c r="F263" s="38" t="str">
        <f>TRIM('query (10)'!K263)</f>
        <v>BWD3</v>
      </c>
      <c r="G263" s="38" t="str">
        <f>IF('query (10)'!J263="","",'query (10)'!J263)</f>
        <v>Electrical Control</v>
      </c>
      <c r="H263" s="38" t="str">
        <f>TRIM(UPPER('query (10)'!J263))</f>
        <v>ELECTRICAL CONTROL</v>
      </c>
      <c r="I263" s="38" t="str">
        <f>IF('query (10)'!F263="","",'query (10)'!F263)</f>
        <v>Time-based Maintenance</v>
      </c>
      <c r="J263" s="38" t="str">
        <f>IF('query (10)'!F263="","",IFERROR(INDEX(Cleaning_Rules!$B$14:$B$17,MATCH(TRIM('query (10)'!F263),Cleaning_Rules!$A$14:$A$17,0)),"UNKNOWN"))</f>
        <v>TBM</v>
      </c>
      <c r="K263" s="38" t="str">
        <f>IF('query (10)'!G263="","",'query (10)'!G263)</f>
        <v>กำลังดำเนินการ</v>
      </c>
      <c r="L263" s="38" t="str">
        <f>IF('query (10)'!G263="","MISSING",IFERROR(INDEX(Cleaning_Rules!$B$5:$B$10,MATCH(TRIM('query (10)'!G263),Cleaning_Rules!$A$5:$A$10,0)),"UNKNOWN"))</f>
        <v>IN_PROGRESS</v>
      </c>
      <c r="M263" s="38" t="str">
        <f>IF('query (10)'!I263="","",'query (10)'!I263)</f>
        <v>Electrical</v>
      </c>
      <c r="N263" s="38" t="str">
        <f>IF('query (10)'!O263="","",'query (10)'!O263)</f>
        <v>Inspection</v>
      </c>
      <c r="O263" s="38" t="str">
        <f>IF('query (10)'!P263="","",'query (10)'!P263)</f>
        <v>Medium</v>
      </c>
      <c r="P263" s="38" t="str">
        <f>IF('query (10)'!N263="","",'query (10)'!N263)</f>
        <v xml:space="preserve"> - Check condition all electronic Equipment in   control panel 
 - Cleaning oil in Terminal Box
 - Check condition Proximity hard wires</v>
      </c>
      <c r="Q263" s="38" t="str">
        <f>TRIM('query (10)'!N263)</f>
        <v>- Check condition all electronic Equipment in control panel 
 - Cleaning oil in Terminal Box
 - Check condition Proximity hard wires</v>
      </c>
      <c r="R263" s="38" t="str">
        <f>TRIM(UPPER('query (10)'!R263))</f>
        <v/>
      </c>
      <c r="S263" s="38" t="str">
        <f>TRIM(UPPER('query (10)'!S263))</f>
        <v/>
      </c>
      <c r="T263" s="38" t="str">
        <f>IF('query (10)'!Q263="","",TRIM(UPPER('query (10)'!Q263)))</f>
        <v/>
      </c>
      <c r="U263" s="38" t="str">
        <f>IF('query (10)'!T263="","",'query (10)'!T263)</f>
        <v/>
      </c>
      <c r="V263" s="39" t="str">
        <f>IF('query (10)'!T263="","",IFERROR(VALUE('query (10)'!T263),""))</f>
        <v/>
      </c>
      <c r="W263" s="40">
        <f>IF('query (10)'!U263="","",'query (10)'!U263)</f>
        <v>0</v>
      </c>
      <c r="X263" s="39">
        <f>IF('query (10)'!V263="","",'query (10)'!V263)</f>
        <v>30</v>
      </c>
      <c r="Y263" s="41">
        <f>IF('query (10)'!W263="","",'query (10)'!W263)</f>
        <v>45969</v>
      </c>
      <c r="Z263" s="41" t="str">
        <f>IF('query (10)'!X263="","",'query (10)'!X263)</f>
        <v/>
      </c>
      <c r="AA263" s="41">
        <f>IF('query (10)'!Y263="","",'query (10)'!Y263)</f>
        <v>45969</v>
      </c>
      <c r="AB263" s="41">
        <f>IF('query (10)'!Z263="","",'query (10)'!Z263)</f>
        <v>45999</v>
      </c>
      <c r="AC263" s="38" t="str">
        <f>IF(OR('query (10)'!AA263="",COUNTIF(Cleaning_Rules!$A$21:$A$26,TRIM('query (10)'!AA263))&gt;0),"",TRIM('query (10)'!AA263))</f>
        <v/>
      </c>
      <c r="AD263" s="38" t="str">
        <f>IF('query (10)'!AB263="","",TRIM(IFERROR(_xlfn.TEXTBEFORE('query (10)'!AB263,"("),'query (10)'!AB263)))</f>
        <v>เริ่มซ่อมงาน PM แล้ว รับผิดชอบโดย AMRIN RAKSAPHON</v>
      </c>
      <c r="AE263" s="38" t="str">
        <f>IFERROR(LOWER(TRIM(_xlfn.TEXTBEFORE(_xlfn.TEXTAFTER('query (10)'!AB263,"("),")"))),"")</f>
        <v>amrin@nsk.com</v>
      </c>
      <c r="AF263" s="38" t="str">
        <f>IF('query (10)'!AD263="","",TRIM('query (10)'!AD263))</f>
        <v>อัมรินทร์ รักษาพล</v>
      </c>
      <c r="AG263" s="38" t="str">
        <f>IF('query (10)'!AE263="","",TRIM('query (10)'!AE263))</f>
        <v>อัมรินทร์ รักษาพล</v>
      </c>
      <c r="AH263" s="38" t="str">
        <f>IF('query (10)'!AF263="","",IFERROR(VALUE('query (10)'!AF263),""))</f>
        <v/>
      </c>
      <c r="AI263" s="38" t="str">
        <f>IF('query (10)'!AG263="","",TRIM('query (10)'!AG263))</f>
        <v/>
      </c>
      <c r="AJ263" s="38" t="str">
        <f>IF('query (10)'!AH263="","",IFERROR(VALUE('query (10)'!AH263),""))</f>
        <v/>
      </c>
      <c r="AK263" s="38" t="str">
        <f>IF('query (10)'!AI263="","",TRIM('query (10)'!AI263))</f>
        <v/>
      </c>
      <c r="AL263" s="42">
        <f t="shared" si="20"/>
        <v>2025</v>
      </c>
      <c r="AM263" s="42" t="str">
        <f t="shared" si="21"/>
        <v>2025-11</v>
      </c>
      <c r="AN263" s="42" t="str">
        <f t="shared" ca="1" si="22"/>
        <v>OVERDUE</v>
      </c>
      <c r="AO263" s="42" t="str">
        <f t="shared" si="23"/>
        <v>GR-501 | INNER RING RACEWAY SUPER FINISH MACHINE. | BWD3 | ELECTRICAL CONTROL | Time-based Maintenance | Electrical | Inspection | Medium | - Check condition all electronic Equipment in control panel 
 - Cleaning oil in Terminal Box
 - Check condition Proximity hard wires | เริ่มซ่อมงาน PM แล้ว รับผิดชอบโดย AMRIN RAKSAPHON | อัมรินทร์ รักษาพล</v>
      </c>
      <c r="AP263" s="42" t="str">
        <f>_xlfn.TEXTJOIN("; ",TRUE,IF(COUNTA('query (10)'!A263:AK263)&lt;=6,"NEAR_EMPTY_ROW",""),IF($K263="","MISSING_STATUS",""),IF(AND($K263="เสร็จสิ้น",$Z263=""),"DONE_NO_ACTUAL_DATE",""),IF(AND($I263="Condition-based Maintenance",$AH263=""),"CBM_NO_MEASUREMENT",""),IF(OR($X263="",$X263=0),"INVALID_PERIOD",""),IF(AND($AA263&lt;&gt;"",$AB263&lt;&gt;"",$AB263&lt;$AA263),"DATE_SEQUENCE_ERROR",""),IF(AND($AB263&lt;&gt;"",$AB263&gt;DATE(2030,12,31)),"DATE_OUTLIER",""),IF($C263="","MISSING_QRCODE",""),IF($J263="UNKNOWN","UNKNOWN_PM_TYPE",""),IF($L263="UNKNOWN","UNKNOWN_STATUS",""))</f>
        <v/>
      </c>
      <c r="AQ263" s="42" t="str">
        <f t="shared" si="24"/>
        <v>NO</v>
      </c>
    </row>
    <row r="264" spans="1:43" x14ac:dyDescent="0.3">
      <c r="A264" s="38">
        <f>IF('query (10)'!A264="","",'query (10)'!A264)</f>
        <v>326</v>
      </c>
      <c r="B264" s="38">
        <f>IF('query (10)'!B264="","",'query (10)'!B264)</f>
        <v>17233</v>
      </c>
      <c r="C264" s="38" t="str">
        <f>TRIM(UPPER('query (10)'!M264))</f>
        <v>CH-945</v>
      </c>
      <c r="D264" s="38" t="str">
        <f>TRIM(UPPER(IFERROR(_xlfn.TEXTBEFORE('query (10)'!L264,"("),'query (10)'!L264)))</f>
        <v>OUTER/INNER RING EDDY CURRENT TESTER MACHINE</v>
      </c>
      <c r="E264" s="38" t="str">
        <f>IFERROR(TRIM(UPPER(_xlfn.TEXTBEFORE(_xlfn.TEXTAFTER('query (10)'!L264,"("),")"))),"")</f>
        <v/>
      </c>
      <c r="F264" s="38" t="str">
        <f>TRIM('query (10)'!K264)</f>
        <v>BWD3</v>
      </c>
      <c r="G264" s="38" t="str">
        <f>IF('query (10)'!J264="","",'query (10)'!J264)</f>
        <v>Electrical Control</v>
      </c>
      <c r="H264" s="38" t="str">
        <f>TRIM(UPPER('query (10)'!J264))</f>
        <v>ELECTRICAL CONTROL</v>
      </c>
      <c r="I264" s="38" t="str">
        <f>IF('query (10)'!F264="","",'query (10)'!F264)</f>
        <v>Time-based Maintenance</v>
      </c>
      <c r="J264" s="38" t="str">
        <f>IF('query (10)'!F264="","",IFERROR(INDEX(Cleaning_Rules!$B$14:$B$17,MATCH(TRIM('query (10)'!F264),Cleaning_Rules!$A$14:$A$17,0)),"UNKNOWN"))</f>
        <v>TBM</v>
      </c>
      <c r="K264" s="38" t="str">
        <f>IF('query (10)'!G264="","",'query (10)'!G264)</f>
        <v>เสร็จสิ้น</v>
      </c>
      <c r="L264" s="38" t="str">
        <f>IF('query (10)'!G264="","MISSING",IFERROR(INDEX(Cleaning_Rules!$B$5:$B$10,MATCH(TRIM('query (10)'!G264),Cleaning_Rules!$A$5:$A$10,0)),"UNKNOWN"))</f>
        <v>COMPLETED</v>
      </c>
      <c r="M264" s="38" t="str">
        <f>IF('query (10)'!I264="","",'query (10)'!I264)</f>
        <v>Electrical</v>
      </c>
      <c r="N264" s="38" t="str">
        <f>IF('query (10)'!O264="","",'query (10)'!O264)</f>
        <v>Inspection</v>
      </c>
      <c r="O264" s="38" t="str">
        <f>IF('query (10)'!P264="","",'query (10)'!P264)</f>
        <v>Medium</v>
      </c>
      <c r="P264" s="38" t="str">
        <f>IF('query (10)'!N264="","",'query (10)'!N264)</f>
        <v xml:space="preserve"> - Cleaning VR of E.C.T position Inner/Outer</v>
      </c>
      <c r="Q264" s="38" t="str">
        <f>TRIM('query (10)'!N264)</f>
        <v>- Cleaning VR of E.C.T position Inner/Outer</v>
      </c>
      <c r="R264" s="38" t="str">
        <f>TRIM(UPPER('query (10)'!R264))</f>
        <v/>
      </c>
      <c r="S264" s="38" t="str">
        <f>TRIM(UPPER('query (10)'!S264))</f>
        <v/>
      </c>
      <c r="T264" s="38" t="str">
        <f>IF('query (10)'!Q264="","",TRIM(UPPER('query (10)'!Q264)))</f>
        <v/>
      </c>
      <c r="U264" s="38" t="str">
        <f>IF('query (10)'!T264="","",'query (10)'!T264)</f>
        <v/>
      </c>
      <c r="V264" s="39" t="str">
        <f>IF('query (10)'!T264="","",IFERROR(VALUE('query (10)'!T264),""))</f>
        <v/>
      </c>
      <c r="W264" s="40">
        <f>IF('query (10)'!U264="","",'query (10)'!U264)</f>
        <v>0</v>
      </c>
      <c r="X264" s="39">
        <f>IF('query (10)'!V264="","",'query (10)'!V264)</f>
        <v>30</v>
      </c>
      <c r="Y264" s="41">
        <f>IF('query (10)'!W264="","",'query (10)'!W264)</f>
        <v>45969</v>
      </c>
      <c r="Z264" s="41">
        <f>IF('query (10)'!X264="","",'query (10)'!X264)</f>
        <v>46031</v>
      </c>
      <c r="AA264" s="41">
        <f>IF('query (10)'!Y264="","",'query (10)'!Y264)</f>
        <v>46031</v>
      </c>
      <c r="AB264" s="41">
        <f>IF('query (10)'!Z264="","",'query (10)'!Z264)</f>
        <v>46061</v>
      </c>
      <c r="AC264" s="38" t="str">
        <f>IF(OR('query (10)'!AA264="",COUNTIF(Cleaning_Rules!$A$21:$A$26,TRIM('query (10)'!AA264))&gt;0),"",TRIM('query (10)'!AA264))</f>
        <v/>
      </c>
      <c r="AD264" s="38" t="str">
        <f>IF('query (10)'!AB264="","",TRIM(IFERROR(_xlfn.TEXTBEFORE('query (10)'!AB264,"("),'query (10)'!AB264)))</f>
        <v>เริ่มซ่อมงาน PM แล้ว รับผิดชอบโดย PONGPITAK SONCHAI</v>
      </c>
      <c r="AE264" s="38" t="str">
        <f>IFERROR(LOWER(TRIM(_xlfn.TEXTBEFORE(_xlfn.TEXTAFTER('query (10)'!AB264,"("),")"))),"")</f>
        <v>sonchai-p-6240@nsk.com</v>
      </c>
      <c r="AF264" s="38" t="str">
        <f>IF('query (10)'!AD264="","",TRIM('query (10)'!AD264))</f>
        <v>อัมรินทร์ รักษาพล</v>
      </c>
      <c r="AG264" s="38" t="str">
        <f>IF('query (10)'!AE264="","",TRIM('query (10)'!AE264))</f>
        <v>พงษ์พิทักษ์ ศรไชย</v>
      </c>
      <c r="AH264" s="38" t="str">
        <f>IF('query (10)'!AF264="","",IFERROR(VALUE('query (10)'!AF264),""))</f>
        <v/>
      </c>
      <c r="AI264" s="38" t="str">
        <f>IF('query (10)'!AG264="","",TRIM('query (10)'!AG264))</f>
        <v/>
      </c>
      <c r="AJ264" s="38" t="str">
        <f>IF('query (10)'!AH264="","",IFERROR(VALUE('query (10)'!AH264),""))</f>
        <v/>
      </c>
      <c r="AK264" s="38" t="str">
        <f>IF('query (10)'!AI264="","",TRIM('query (10)'!AI264))</f>
        <v/>
      </c>
      <c r="AL264" s="42">
        <f t="shared" si="20"/>
        <v>2025</v>
      </c>
      <c r="AM264" s="42" t="str">
        <f t="shared" si="21"/>
        <v>2025-11</v>
      </c>
      <c r="AN264" s="42" t="str">
        <f t="shared" ca="1" si="22"/>
        <v/>
      </c>
      <c r="AO264" s="42" t="str">
        <f t="shared" si="23"/>
        <v>CH-945 | OUTER/INNER RING EDDY CURRENT TESTER MACHINE | BWD3 | ELECTRICAL CONTROL | Time-based Maintenance | Electrical | Inspection | Medium | - Cleaning VR of E.C.T position Inner/Outer | เริ่มซ่อมงาน PM แล้ว รับผิดชอบโดย PONGPITAK SONCHAI | พงษ์พิทักษ์ ศรไชย</v>
      </c>
      <c r="AP264" s="42" t="str">
        <f>_xlfn.TEXTJOIN("; ",TRUE,IF(COUNTA('query (10)'!A264:AK264)&lt;=6,"NEAR_EMPTY_ROW",""),IF($K264="","MISSING_STATUS",""),IF(AND($K264="เสร็จสิ้น",$Z264=""),"DONE_NO_ACTUAL_DATE",""),IF(AND($I264="Condition-based Maintenance",$AH264=""),"CBM_NO_MEASUREMENT",""),IF(OR($X264="",$X264=0),"INVALID_PERIOD",""),IF(AND($AA264&lt;&gt;"",$AB264&lt;&gt;"",$AB264&lt;$AA264),"DATE_SEQUENCE_ERROR",""),IF(AND($AB264&lt;&gt;"",$AB264&gt;DATE(2030,12,31)),"DATE_OUTLIER",""),IF($C264="","MISSING_QRCODE",""),IF($J264="UNKNOWN","UNKNOWN_PM_TYPE",""),IF($L264="UNKNOWN","UNKNOWN_STATUS",""))</f>
        <v/>
      </c>
      <c r="AQ264" s="42" t="str">
        <f t="shared" si="24"/>
        <v>NO</v>
      </c>
    </row>
    <row r="265" spans="1:43" x14ac:dyDescent="0.3">
      <c r="A265" s="38">
        <f>IF('query (10)'!A265="","",'query (10)'!A265)</f>
        <v>327</v>
      </c>
      <c r="B265" s="38">
        <f>IF('query (10)'!B265="","",'query (10)'!B265)</f>
        <v>17234</v>
      </c>
      <c r="C265" s="38" t="str">
        <f>TRIM(UPPER('query (10)'!M265))</f>
        <v>CH-507</v>
      </c>
      <c r="D265" s="38" t="str">
        <f>TRIM(UPPER(IFERROR(_xlfn.TEXTBEFORE('query (10)'!L265,"("),'query (10)'!L265)))</f>
        <v>AUTOMATION VIBRATION TESTING MACHINE.</v>
      </c>
      <c r="E265" s="38" t="str">
        <f>IFERROR(TRIM(UPPER(_xlfn.TEXTBEFORE(_xlfn.TEXTAFTER('query (10)'!L265,"("),")"))),"")</f>
        <v/>
      </c>
      <c r="F265" s="38" t="str">
        <f>TRIM('query (10)'!K265)</f>
        <v>BWD3</v>
      </c>
      <c r="G265" s="38" t="str">
        <f>IF('query (10)'!J265="","",'query (10)'!J265)</f>
        <v>Electrical Control</v>
      </c>
      <c r="H265" s="38" t="str">
        <f>TRIM(UPPER('query (10)'!J265))</f>
        <v>ELECTRICAL CONTROL</v>
      </c>
      <c r="I265" s="38" t="str">
        <f>IF('query (10)'!F265="","",'query (10)'!F265)</f>
        <v>Time-based Maintenance</v>
      </c>
      <c r="J265" s="38" t="str">
        <f>IF('query (10)'!F265="","",IFERROR(INDEX(Cleaning_Rules!$B$14:$B$17,MATCH(TRIM('query (10)'!F265),Cleaning_Rules!$A$14:$A$17,0)),"UNKNOWN"))</f>
        <v>TBM</v>
      </c>
      <c r="K265" s="38" t="str">
        <f>IF('query (10)'!G265="","",'query (10)'!G265)</f>
        <v>เสร็จสิ้น</v>
      </c>
      <c r="L265" s="38" t="str">
        <f>IF('query (10)'!G265="","MISSING",IFERROR(INDEX(Cleaning_Rules!$B$5:$B$10,MATCH(TRIM('query (10)'!G265),Cleaning_Rules!$A$5:$A$10,0)),"UNKNOWN"))</f>
        <v>COMPLETED</v>
      </c>
      <c r="M265" s="38" t="str">
        <f>IF('query (10)'!I265="","",'query (10)'!I265)</f>
        <v>Electrical</v>
      </c>
      <c r="N265" s="38" t="str">
        <f>IF('query (10)'!O265="","",'query (10)'!O265)</f>
        <v>Inspection</v>
      </c>
      <c r="O265" s="38" t="str">
        <f>IF('query (10)'!P265="","",'query (10)'!P265)</f>
        <v>Medium</v>
      </c>
      <c r="P265" s="38" t="str">
        <f>IF('query (10)'!N265="","",'query (10)'!N265)</f>
        <v xml:space="preserve"> - Cleaning condition Ventilation of hot &amp; cool coil
 - Check equipment in Amp Noise</v>
      </c>
      <c r="Q265" s="38" t="str">
        <f>TRIM('query (10)'!N265)</f>
        <v>- Cleaning condition Ventilation of hot &amp; cool coil
 - Check equipment in Amp Noise</v>
      </c>
      <c r="R265" s="38" t="str">
        <f>TRIM(UPPER('query (10)'!R265))</f>
        <v/>
      </c>
      <c r="S265" s="38" t="str">
        <f>TRIM(UPPER('query (10)'!S265))</f>
        <v/>
      </c>
      <c r="T265" s="38" t="str">
        <f>IF('query (10)'!Q265="","",TRIM(UPPER('query (10)'!Q265)))</f>
        <v/>
      </c>
      <c r="U265" s="38" t="str">
        <f>IF('query (10)'!T265="","",'query (10)'!T265)</f>
        <v/>
      </c>
      <c r="V265" s="39" t="str">
        <f>IF('query (10)'!T265="","",IFERROR(VALUE('query (10)'!T265),""))</f>
        <v/>
      </c>
      <c r="W265" s="40">
        <f>IF('query (10)'!U265="","",'query (10)'!U265)</f>
        <v>0</v>
      </c>
      <c r="X265" s="39">
        <f>IF('query (10)'!V265="","",'query (10)'!V265)</f>
        <v>30</v>
      </c>
      <c r="Y265" s="41">
        <f>IF('query (10)'!W265="","",'query (10)'!W265)</f>
        <v>45969</v>
      </c>
      <c r="Z265" s="41">
        <f>IF('query (10)'!X265="","",'query (10)'!X265)</f>
        <v>46031</v>
      </c>
      <c r="AA265" s="41">
        <f>IF('query (10)'!Y265="","",'query (10)'!Y265)</f>
        <v>46031</v>
      </c>
      <c r="AB265" s="41">
        <f>IF('query (10)'!Z265="","",'query (10)'!Z265)</f>
        <v>46061</v>
      </c>
      <c r="AC265" s="38" t="str">
        <f>IF(OR('query (10)'!AA265="",COUNTIF(Cleaning_Rules!$A$21:$A$26,TRIM('query (10)'!AA265))&gt;0),"",TRIM('query (10)'!AA265))</f>
        <v/>
      </c>
      <c r="AD265" s="38" t="str">
        <f>IF('query (10)'!AB265="","",TRIM(IFERROR(_xlfn.TEXTBEFORE('query (10)'!AB265,"("),'query (10)'!AB265)))</f>
        <v>เริ่มซ่อมงาน PM แล้ว รับผิดชอบโดย PONGPITAK SONCHAI</v>
      </c>
      <c r="AE265" s="38" t="str">
        <f>IFERROR(LOWER(TRIM(_xlfn.TEXTBEFORE(_xlfn.TEXTAFTER('query (10)'!AB265,"("),")"))),"")</f>
        <v>sonchai-p-6240@nsk.com</v>
      </c>
      <c r="AF265" s="38" t="str">
        <f>IF('query (10)'!AD265="","",TRIM('query (10)'!AD265))</f>
        <v>อัมรินทร์ รักษาพล</v>
      </c>
      <c r="AG265" s="38" t="str">
        <f>IF('query (10)'!AE265="","",TRIM('query (10)'!AE265))</f>
        <v>พงษ์พิทักษ์ ศรไชย</v>
      </c>
      <c r="AH265" s="38" t="str">
        <f>IF('query (10)'!AF265="","",IFERROR(VALUE('query (10)'!AF265),""))</f>
        <v/>
      </c>
      <c r="AI265" s="38" t="str">
        <f>IF('query (10)'!AG265="","",TRIM('query (10)'!AG265))</f>
        <v/>
      </c>
      <c r="AJ265" s="38" t="str">
        <f>IF('query (10)'!AH265="","",IFERROR(VALUE('query (10)'!AH265),""))</f>
        <v/>
      </c>
      <c r="AK265" s="38" t="str">
        <f>IF('query (10)'!AI265="","",TRIM('query (10)'!AI265))</f>
        <v/>
      </c>
      <c r="AL265" s="42">
        <f t="shared" si="20"/>
        <v>2025</v>
      </c>
      <c r="AM265" s="42" t="str">
        <f t="shared" si="21"/>
        <v>2025-11</v>
      </c>
      <c r="AN265" s="42" t="str">
        <f t="shared" ca="1" si="22"/>
        <v/>
      </c>
      <c r="AO265" s="42" t="str">
        <f t="shared" si="23"/>
        <v>CH-507 | AUTOMATION VIBRATION TESTING MACHINE. | BWD3 | ELECTRICAL CONTROL | Time-based Maintenance | Electrical | Inspection | Medium | - Cleaning condition Ventilation of hot &amp; cool coil
 - Check equipment in Amp Noise | เริ่มซ่อมงาน PM แล้ว รับผิดชอบโดย PONGPITAK SONCHAI | พงษ์พิทักษ์ ศรไชย</v>
      </c>
      <c r="AP265" s="42" t="str">
        <f>_xlfn.TEXTJOIN("; ",TRUE,IF(COUNTA('query (10)'!A265:AK265)&lt;=6,"NEAR_EMPTY_ROW",""),IF($K265="","MISSING_STATUS",""),IF(AND($K265="เสร็จสิ้น",$Z265=""),"DONE_NO_ACTUAL_DATE",""),IF(AND($I265="Condition-based Maintenance",$AH265=""),"CBM_NO_MEASUREMENT",""),IF(OR($X265="",$X265=0),"INVALID_PERIOD",""),IF(AND($AA265&lt;&gt;"",$AB265&lt;&gt;"",$AB265&lt;$AA265),"DATE_SEQUENCE_ERROR",""),IF(AND($AB265&lt;&gt;"",$AB265&gt;DATE(2030,12,31)),"DATE_OUTLIER",""),IF($C265="","MISSING_QRCODE",""),IF($J265="UNKNOWN","UNKNOWN_PM_TYPE",""),IF($L265="UNKNOWN","UNKNOWN_STATUS",""))</f>
        <v/>
      </c>
      <c r="AQ265" s="42" t="str">
        <f t="shared" si="24"/>
        <v>NO</v>
      </c>
    </row>
    <row r="266" spans="1:43" x14ac:dyDescent="0.3">
      <c r="A266" s="38">
        <f>IF('query (10)'!A266="","",'query (10)'!A266)</f>
        <v>328</v>
      </c>
      <c r="B266" s="38">
        <f>IF('query (10)'!B266="","",'query (10)'!B266)</f>
        <v>17235</v>
      </c>
      <c r="C266" s="38" t="str">
        <f>TRIM(UPPER('query (10)'!M266))</f>
        <v>MA-620</v>
      </c>
      <c r="D266" s="38" t="str">
        <f>TRIM(UPPER(IFERROR(_xlfn.TEXTBEFORE('query (10)'!L266,"("),'query (10)'!L266)))</f>
        <v>LASER MARKING MACHINE</v>
      </c>
      <c r="E266" s="38" t="str">
        <f>IFERROR(TRIM(UPPER(_xlfn.TEXTBEFORE(_xlfn.TEXTAFTER('query (10)'!L266,"("),")"))),"")</f>
        <v/>
      </c>
      <c r="F266" s="38" t="str">
        <f>TRIM('query (10)'!K266)</f>
        <v>BWD3</v>
      </c>
      <c r="G266" s="38" t="str">
        <f>IF('query (10)'!J266="","",'query (10)'!J266)</f>
        <v>Electrical Control</v>
      </c>
      <c r="H266" s="38" t="str">
        <f>TRIM(UPPER('query (10)'!J266))</f>
        <v>ELECTRICAL CONTROL</v>
      </c>
      <c r="I266" s="38" t="str">
        <f>IF('query (10)'!F266="","",'query (10)'!F266)</f>
        <v>Time-based Maintenance</v>
      </c>
      <c r="J266" s="38" t="str">
        <f>IF('query (10)'!F266="","",IFERROR(INDEX(Cleaning_Rules!$B$14:$B$17,MATCH(TRIM('query (10)'!F266),Cleaning_Rules!$A$14:$A$17,0)),"UNKNOWN"))</f>
        <v>TBM</v>
      </c>
      <c r="K266" s="38" t="str">
        <f>IF('query (10)'!G266="","",'query (10)'!G266)</f>
        <v>เสร็จสิ้น</v>
      </c>
      <c r="L266" s="38" t="str">
        <f>IF('query (10)'!G266="","MISSING",IFERROR(INDEX(Cleaning_Rules!$B$5:$B$10,MATCH(TRIM('query (10)'!G266),Cleaning_Rules!$A$5:$A$10,0)),"UNKNOWN"))</f>
        <v>COMPLETED</v>
      </c>
      <c r="M266" s="38" t="str">
        <f>IF('query (10)'!I266="","",'query (10)'!I266)</f>
        <v>Electrical</v>
      </c>
      <c r="N266" s="38" t="str">
        <f>IF('query (10)'!O266="","",'query (10)'!O266)</f>
        <v>Inspection</v>
      </c>
      <c r="O266" s="38" t="str">
        <f>IF('query (10)'!P266="","",'query (10)'!P266)</f>
        <v>Medium</v>
      </c>
      <c r="P266" s="38" t="str">
        <f>IF('query (10)'!N266="","",'query (10)'!N266)</f>
        <v xml:space="preserve"> - Check condition of filter in Amp Laser Mark
 - Check condition Power Watt / operation time , Temperature of Air Apiste</v>
      </c>
      <c r="Q266" s="38" t="str">
        <f>TRIM('query (10)'!N266)</f>
        <v>- Check condition of filter in Amp Laser Mark
 - Check condition Power Watt / operation time , Temperature of Air Apiste</v>
      </c>
      <c r="R266" s="38" t="str">
        <f>TRIM(UPPER('query (10)'!R266))</f>
        <v/>
      </c>
      <c r="S266" s="38" t="str">
        <f>TRIM(UPPER('query (10)'!S266))</f>
        <v/>
      </c>
      <c r="T266" s="38" t="str">
        <f>IF('query (10)'!Q266="","",TRIM(UPPER('query (10)'!Q266)))</f>
        <v/>
      </c>
      <c r="U266" s="38" t="str">
        <f>IF('query (10)'!T266="","",'query (10)'!T266)</f>
        <v/>
      </c>
      <c r="V266" s="39" t="str">
        <f>IF('query (10)'!T266="","",IFERROR(VALUE('query (10)'!T266),""))</f>
        <v/>
      </c>
      <c r="W266" s="40">
        <f>IF('query (10)'!U266="","",'query (10)'!U266)</f>
        <v>0</v>
      </c>
      <c r="X266" s="39">
        <f>IF('query (10)'!V266="","",'query (10)'!V266)</f>
        <v>30</v>
      </c>
      <c r="Y266" s="41">
        <f>IF('query (10)'!W266="","",'query (10)'!W266)</f>
        <v>45969</v>
      </c>
      <c r="Z266" s="41">
        <f>IF('query (10)'!X266="","",'query (10)'!X266)</f>
        <v>46031</v>
      </c>
      <c r="AA266" s="41">
        <f>IF('query (10)'!Y266="","",'query (10)'!Y266)</f>
        <v>46031</v>
      </c>
      <c r="AB266" s="41">
        <f>IF('query (10)'!Z266="","",'query (10)'!Z266)</f>
        <v>46061</v>
      </c>
      <c r="AC266" s="38" t="str">
        <f>IF(OR('query (10)'!AA266="",COUNTIF(Cleaning_Rules!$A$21:$A$26,TRIM('query (10)'!AA266))&gt;0),"",TRIM('query (10)'!AA266))</f>
        <v/>
      </c>
      <c r="AD266" s="38" t="str">
        <f>IF('query (10)'!AB266="","",TRIM(IFERROR(_xlfn.TEXTBEFORE('query (10)'!AB266,"("),'query (10)'!AB266)))</f>
        <v>เริ่มซ่อมงาน PM แล้ว รับผิดชอบโดย PONGPITAK SONCHAI</v>
      </c>
      <c r="AE266" s="38" t="str">
        <f>IFERROR(LOWER(TRIM(_xlfn.TEXTBEFORE(_xlfn.TEXTAFTER('query (10)'!AB266,"("),")"))),"")</f>
        <v>sonchai-p-6240@nsk.com</v>
      </c>
      <c r="AF266" s="38" t="str">
        <f>IF('query (10)'!AD266="","",TRIM('query (10)'!AD266))</f>
        <v>อัมรินทร์ รักษาพล</v>
      </c>
      <c r="AG266" s="38" t="str">
        <f>IF('query (10)'!AE266="","",TRIM('query (10)'!AE266))</f>
        <v>พงษ์พิทักษ์ ศรไชย</v>
      </c>
      <c r="AH266" s="38" t="str">
        <f>IF('query (10)'!AF266="","",IFERROR(VALUE('query (10)'!AF266),""))</f>
        <v/>
      </c>
      <c r="AI266" s="38" t="str">
        <f>IF('query (10)'!AG266="","",TRIM('query (10)'!AG266))</f>
        <v/>
      </c>
      <c r="AJ266" s="38" t="str">
        <f>IF('query (10)'!AH266="","",IFERROR(VALUE('query (10)'!AH266),""))</f>
        <v/>
      </c>
      <c r="AK266" s="38" t="str">
        <f>IF('query (10)'!AI266="","",TRIM('query (10)'!AI266))</f>
        <v/>
      </c>
      <c r="AL266" s="42">
        <f t="shared" si="20"/>
        <v>2025</v>
      </c>
      <c r="AM266" s="42" t="str">
        <f t="shared" si="21"/>
        <v>2025-11</v>
      </c>
      <c r="AN266" s="42" t="str">
        <f t="shared" ca="1" si="22"/>
        <v/>
      </c>
      <c r="AO266" s="42" t="str">
        <f t="shared" si="23"/>
        <v>MA-620 | LASER MARKING MACHINE | BWD3 | ELECTRICAL CONTROL | Time-based Maintenance | Electrical | Inspection | Medium | - Check condition of filter in Amp Laser Mark
 - Check condition Power Watt / operation time , Temperature of Air Apiste | เริ่มซ่อมงาน PM แล้ว รับผิดชอบโดย PONGPITAK SONCHAI | พงษ์พิทักษ์ ศรไชย</v>
      </c>
      <c r="AP266" s="42" t="str">
        <f>_xlfn.TEXTJOIN("; ",TRUE,IF(COUNTA('query (10)'!A266:AK266)&lt;=6,"NEAR_EMPTY_ROW",""),IF($K266="","MISSING_STATUS",""),IF(AND($K266="เสร็จสิ้น",$Z266=""),"DONE_NO_ACTUAL_DATE",""),IF(AND($I266="Condition-based Maintenance",$AH266=""),"CBM_NO_MEASUREMENT",""),IF(OR($X266="",$X266=0),"INVALID_PERIOD",""),IF(AND($AA266&lt;&gt;"",$AB266&lt;&gt;"",$AB266&lt;$AA266),"DATE_SEQUENCE_ERROR",""),IF(AND($AB266&lt;&gt;"",$AB266&gt;DATE(2030,12,31)),"DATE_OUTLIER",""),IF($C266="","MISSING_QRCODE",""),IF($J266="UNKNOWN","UNKNOWN_PM_TYPE",""),IF($L266="UNKNOWN","UNKNOWN_STATUS",""))</f>
        <v/>
      </c>
      <c r="AQ266" s="42" t="str">
        <f t="shared" si="24"/>
        <v>NO</v>
      </c>
    </row>
    <row r="267" spans="1:43" x14ac:dyDescent="0.3">
      <c r="A267" s="38">
        <f>IF('query (10)'!A267="","",'query (10)'!A267)</f>
        <v>329</v>
      </c>
      <c r="B267" s="38">
        <f>IF('query (10)'!B267="","",'query (10)'!B267)</f>
        <v>17215</v>
      </c>
      <c r="C267" s="38" t="str">
        <f>TRIM(UPPER('query (10)'!M267))</f>
        <v>GR-150</v>
      </c>
      <c r="D267" s="38" t="str">
        <f>TRIM(UPPER(IFERROR(_xlfn.TEXTBEFORE('query (10)'!L267,"("),'query (10)'!L267)))</f>
        <v>OUTER RING RACEWAY SUPER FINISH M/C</v>
      </c>
      <c r="E267" s="38" t="str">
        <f>IFERROR(TRIM(UPPER(_xlfn.TEXTBEFORE(_xlfn.TEXTAFTER('query (10)'!L267,"("),")"))),"")</f>
        <v/>
      </c>
      <c r="F267" s="38" t="str">
        <f>TRIM('query (10)'!K267)</f>
        <v>BWD2</v>
      </c>
      <c r="G267" s="38" t="str">
        <f>IF('query (10)'!J267="","",'query (10)'!J267)</f>
        <v>Electrical Control</v>
      </c>
      <c r="H267" s="38" t="str">
        <f>TRIM(UPPER('query (10)'!J267))</f>
        <v>ELECTRICAL CONTROL</v>
      </c>
      <c r="I267" s="38" t="str">
        <f>IF('query (10)'!F267="","",'query (10)'!F267)</f>
        <v>Time-based Maintenance</v>
      </c>
      <c r="J267" s="38" t="str">
        <f>IF('query (10)'!F267="","",IFERROR(INDEX(Cleaning_Rules!$B$14:$B$17,MATCH(TRIM('query (10)'!F267),Cleaning_Rules!$A$14:$A$17,0)),"UNKNOWN"))</f>
        <v>TBM</v>
      </c>
      <c r="K267" s="38" t="str">
        <f>IF('query (10)'!G267="","",'query (10)'!G267)</f>
        <v>เสร็จสิ้น</v>
      </c>
      <c r="L267" s="38" t="str">
        <f>IF('query (10)'!G267="","MISSING",IFERROR(INDEX(Cleaning_Rules!$B$5:$B$10,MATCH(TRIM('query (10)'!G267),Cleaning_Rules!$A$5:$A$10,0)),"UNKNOWN"))</f>
        <v>COMPLETED</v>
      </c>
      <c r="M267" s="38" t="str">
        <f>IF('query (10)'!I267="","",'query (10)'!I267)</f>
        <v>Electrical</v>
      </c>
      <c r="N267" s="38" t="str">
        <f>IF('query (10)'!O267="","",'query (10)'!O267)</f>
        <v>Inspection</v>
      </c>
      <c r="O267" s="38" t="str">
        <f>IF('query (10)'!P267="","",'query (10)'!P267)</f>
        <v>Medium</v>
      </c>
      <c r="P267" s="38" t="str">
        <f>IF('query (10)'!N267="","",'query (10)'!N267)</f>
        <v xml:space="preserve"> - Check condition Proximity Broken and hard wires
 - Check condition safety guard and Emergency stop</v>
      </c>
      <c r="Q267" s="38" t="str">
        <f>TRIM('query (10)'!N267)</f>
        <v>- Check condition Proximity Broken and hard wires
 - Check condition safety guard and Emergency stop</v>
      </c>
      <c r="R267" s="38" t="str">
        <f>TRIM(UPPER('query (10)'!R267))</f>
        <v/>
      </c>
      <c r="S267" s="38" t="str">
        <f>TRIM(UPPER('query (10)'!S267))</f>
        <v/>
      </c>
      <c r="T267" s="38" t="str">
        <f>IF('query (10)'!Q267="","",TRIM(UPPER('query (10)'!Q267)))</f>
        <v/>
      </c>
      <c r="U267" s="38" t="str">
        <f>IF('query (10)'!T267="","",'query (10)'!T267)</f>
        <v>1</v>
      </c>
      <c r="V267" s="39">
        <f>IF('query (10)'!T267="","",IFERROR(VALUE('query (10)'!T267),""))</f>
        <v>1</v>
      </c>
      <c r="W267" s="40">
        <f>IF('query (10)'!U267="","",'query (10)'!U267)</f>
        <v>0</v>
      </c>
      <c r="X267" s="39">
        <f>IF('query (10)'!V267="","",'query (10)'!V267)</f>
        <v>1</v>
      </c>
      <c r="Y267" s="41">
        <f>IF('query (10)'!W267="","",'query (10)'!W267)</f>
        <v>45968</v>
      </c>
      <c r="Z267" s="41">
        <f>IF('query (10)'!X267="","",'query (10)'!X267)</f>
        <v>46070</v>
      </c>
      <c r="AA267" s="41">
        <f>IF('query (10)'!Y267="","",'query (10)'!Y267)</f>
        <v>46070</v>
      </c>
      <c r="AB267" s="41">
        <f>IF('query (10)'!Z267="","",'query (10)'!Z267)</f>
        <v>46071</v>
      </c>
      <c r="AC267" s="38" t="str">
        <f>IF(OR('query (10)'!AA267="",COUNTIF(Cleaning_Rules!$A$21:$A$26,TRIM('query (10)'!AA267))&gt;0),"",TRIM('query (10)'!AA267))</f>
        <v/>
      </c>
      <c r="AD267" s="38" t="str">
        <f>IF('query (10)'!AB267="","",TRIM(IFERROR(_xlfn.TEXTBEFORE('query (10)'!AB267,"("),'query (10)'!AB267)))</f>
        <v>เริ่มซ่อมงาน PM แล้ว รับผิดชอบโดย AMRIN RAKSAPHON</v>
      </c>
      <c r="AE267" s="38" t="str">
        <f>IFERROR(LOWER(TRIM(_xlfn.TEXTBEFORE(_xlfn.TEXTAFTER('query (10)'!AB267,"("),")"))),"")</f>
        <v>amrin@nsk.com</v>
      </c>
      <c r="AF267" s="38" t="str">
        <f>IF('query (10)'!AD267="","",TRIM('query (10)'!AD267))</f>
        <v>อัมรินทร์ รักษาพล</v>
      </c>
      <c r="AG267" s="38" t="str">
        <f>IF('query (10)'!AE267="","",TRIM('query (10)'!AE267))</f>
        <v>อัมรินทร์ รักษาพล</v>
      </c>
      <c r="AH267" s="38" t="str">
        <f>IF('query (10)'!AF267="","",IFERROR(VALUE('query (10)'!AF267),""))</f>
        <v/>
      </c>
      <c r="AI267" s="38" t="str">
        <f>IF('query (10)'!AG267="","",TRIM('query (10)'!AG267))</f>
        <v/>
      </c>
      <c r="AJ267" s="38" t="str">
        <f>IF('query (10)'!AH267="","",IFERROR(VALUE('query (10)'!AH267),""))</f>
        <v/>
      </c>
      <c r="AK267" s="38" t="str">
        <f>IF('query (10)'!AI267="","",TRIM('query (10)'!AI267))</f>
        <v/>
      </c>
      <c r="AL267" s="42">
        <f t="shared" si="20"/>
        <v>2025</v>
      </c>
      <c r="AM267" s="42" t="str">
        <f t="shared" si="21"/>
        <v>2025-11</v>
      </c>
      <c r="AN267" s="42" t="str">
        <f t="shared" ca="1" si="22"/>
        <v/>
      </c>
      <c r="AO267" s="42" t="str">
        <f t="shared" si="23"/>
        <v>GR-150 | OUTER RING RACEWAY SUPER FINISH M/C | BWD2 | ELECTRICAL CONTROL | Time-based Maintenance | Electrical | Inspection | Medium | - Check condition Proximity Broken and hard wires
 - Check condition safety guard and Emergency stop | เริ่มซ่อมงาน PM แล้ว รับผิดชอบโดย AMRIN RAKSAPHON | อัมรินทร์ รักษาพล</v>
      </c>
      <c r="AP267" s="42" t="str">
        <f>_xlfn.TEXTJOIN("; ",TRUE,IF(COUNTA('query (10)'!A267:AK267)&lt;=6,"NEAR_EMPTY_ROW",""),IF($K267="","MISSING_STATUS",""),IF(AND($K267="เสร็จสิ้น",$Z267=""),"DONE_NO_ACTUAL_DATE",""),IF(AND($I267="Condition-based Maintenance",$AH267=""),"CBM_NO_MEASUREMENT",""),IF(OR($X267="",$X267=0),"INVALID_PERIOD",""),IF(AND($AA267&lt;&gt;"",$AB267&lt;&gt;"",$AB267&lt;$AA267),"DATE_SEQUENCE_ERROR",""),IF(AND($AB267&lt;&gt;"",$AB267&gt;DATE(2030,12,31)),"DATE_OUTLIER",""),IF($C267="","MISSING_QRCODE",""),IF($J267="UNKNOWN","UNKNOWN_PM_TYPE",""),IF($L267="UNKNOWN","UNKNOWN_STATUS",""))</f>
        <v/>
      </c>
      <c r="AQ267" s="42" t="str">
        <f t="shared" si="24"/>
        <v>NO</v>
      </c>
    </row>
    <row r="268" spans="1:43" x14ac:dyDescent="0.3">
      <c r="A268" s="38">
        <f>IF('query (10)'!A268="","",'query (10)'!A268)</f>
        <v>330</v>
      </c>
      <c r="B268" s="38">
        <f>IF('query (10)'!B268="","",'query (10)'!B268)</f>
        <v>17216</v>
      </c>
      <c r="C268" s="38" t="str">
        <f>TRIM(UPPER('query (10)'!M268))</f>
        <v>GR-157</v>
      </c>
      <c r="D268" s="38" t="str">
        <f>TRIM(UPPER(IFERROR(_xlfn.TEXTBEFORE('query (10)'!L268,"("),'query (10)'!L268)))</f>
        <v>INNER RING BORE GRINDING M/C</v>
      </c>
      <c r="E268" s="38" t="str">
        <f>IFERROR(TRIM(UPPER(_xlfn.TEXTBEFORE(_xlfn.TEXTAFTER('query (10)'!L268,"("),")"))),"")</f>
        <v/>
      </c>
      <c r="F268" s="38" t="str">
        <f>TRIM('query (10)'!K268)</f>
        <v>BWD2</v>
      </c>
      <c r="G268" s="38" t="str">
        <f>IF('query (10)'!J268="","",'query (10)'!J268)</f>
        <v>Electrical Control</v>
      </c>
      <c r="H268" s="38" t="str">
        <f>TRIM(UPPER('query (10)'!J268))</f>
        <v>ELECTRICAL CONTROL</v>
      </c>
      <c r="I268" s="38" t="str">
        <f>IF('query (10)'!F268="","",'query (10)'!F268)</f>
        <v>Time-based Maintenance</v>
      </c>
      <c r="J268" s="38" t="str">
        <f>IF('query (10)'!F268="","",IFERROR(INDEX(Cleaning_Rules!$B$14:$B$17,MATCH(TRIM('query (10)'!F268),Cleaning_Rules!$A$14:$A$17,0)),"UNKNOWN"))</f>
        <v>TBM</v>
      </c>
      <c r="K268" s="38" t="str">
        <f>IF('query (10)'!G268="","",'query (10)'!G268)</f>
        <v>เสร็จสิ้น</v>
      </c>
      <c r="L268" s="38" t="str">
        <f>IF('query (10)'!G268="","MISSING",IFERROR(INDEX(Cleaning_Rules!$B$5:$B$10,MATCH(TRIM('query (10)'!G268),Cleaning_Rules!$A$5:$A$10,0)),"UNKNOWN"))</f>
        <v>COMPLETED</v>
      </c>
      <c r="M268" s="38" t="str">
        <f>IF('query (10)'!I268="","",'query (10)'!I268)</f>
        <v>Electrical</v>
      </c>
      <c r="N268" s="38" t="str">
        <f>IF('query (10)'!O268="","",'query (10)'!O268)</f>
        <v>Inspection</v>
      </c>
      <c r="O268" s="38" t="str">
        <f>IF('query (10)'!P268="","",'query (10)'!P268)</f>
        <v>Medium</v>
      </c>
      <c r="P268" s="38" t="str">
        <f>IF('query (10)'!N268="","",'query (10)'!N268)</f>
        <v xml:space="preserve"> - Check and Cleaning contact of Proximity switch
 - Check condition All delay in control panel
</v>
      </c>
      <c r="Q268" s="38" t="str">
        <f>TRIM('query (10)'!N268)</f>
        <v xml:space="preserve">- Check and Cleaning contact of Proximity switch
 - Check condition All delay in control panel
</v>
      </c>
      <c r="R268" s="38" t="str">
        <f>TRIM(UPPER('query (10)'!R268))</f>
        <v/>
      </c>
      <c r="S268" s="38" t="str">
        <f>TRIM(UPPER('query (10)'!S268))</f>
        <v/>
      </c>
      <c r="T268" s="38" t="str">
        <f>IF('query (10)'!Q268="","",TRIM(UPPER('query (10)'!Q268)))</f>
        <v/>
      </c>
      <c r="U268" s="38" t="str">
        <f>IF('query (10)'!T268="","",'query (10)'!T268)</f>
        <v>1</v>
      </c>
      <c r="V268" s="39">
        <f>IF('query (10)'!T268="","",IFERROR(VALUE('query (10)'!T268),""))</f>
        <v>1</v>
      </c>
      <c r="W268" s="40">
        <f>IF('query (10)'!U268="","",'query (10)'!U268)</f>
        <v>0</v>
      </c>
      <c r="X268" s="39">
        <f>IF('query (10)'!V268="","",'query (10)'!V268)</f>
        <v>1</v>
      </c>
      <c r="Y268" s="41">
        <f>IF('query (10)'!W268="","",'query (10)'!W268)</f>
        <v>45968</v>
      </c>
      <c r="Z268" s="41">
        <f>IF('query (10)'!X268="","",'query (10)'!X268)</f>
        <v>46070</v>
      </c>
      <c r="AA268" s="41">
        <f>IF('query (10)'!Y268="","",'query (10)'!Y268)</f>
        <v>46070</v>
      </c>
      <c r="AB268" s="41">
        <f>IF('query (10)'!Z268="","",'query (10)'!Z268)</f>
        <v>46071</v>
      </c>
      <c r="AC268" s="38" t="str">
        <f>IF(OR('query (10)'!AA268="",COUNTIF(Cleaning_Rules!$A$21:$A$26,TRIM('query (10)'!AA268))&gt;0),"",TRIM('query (10)'!AA268))</f>
        <v/>
      </c>
      <c r="AD268" s="38" t="str">
        <f>IF('query (10)'!AB268="","",TRIM(IFERROR(_xlfn.TEXTBEFORE('query (10)'!AB268,"("),'query (10)'!AB268)))</f>
        <v>เริ่มซ่อมงาน PM แล้ว รับผิดชอบโดย AMRIN RAKSAPHON</v>
      </c>
      <c r="AE268" s="38" t="str">
        <f>IFERROR(LOWER(TRIM(_xlfn.TEXTBEFORE(_xlfn.TEXTAFTER('query (10)'!AB268,"("),")"))),"")</f>
        <v>amrin@nsk.com</v>
      </c>
      <c r="AF268" s="38" t="str">
        <f>IF('query (10)'!AD268="","",TRIM('query (10)'!AD268))</f>
        <v>อัมรินทร์ รักษาพล</v>
      </c>
      <c r="AG268" s="38" t="str">
        <f>IF('query (10)'!AE268="","",TRIM('query (10)'!AE268))</f>
        <v>อัมรินทร์ รักษาพล</v>
      </c>
      <c r="AH268" s="38" t="str">
        <f>IF('query (10)'!AF268="","",IFERROR(VALUE('query (10)'!AF268),""))</f>
        <v/>
      </c>
      <c r="AI268" s="38" t="str">
        <f>IF('query (10)'!AG268="","",TRIM('query (10)'!AG268))</f>
        <v/>
      </c>
      <c r="AJ268" s="38" t="str">
        <f>IF('query (10)'!AH268="","",IFERROR(VALUE('query (10)'!AH268),""))</f>
        <v/>
      </c>
      <c r="AK268" s="38" t="str">
        <f>IF('query (10)'!AI268="","",TRIM('query (10)'!AI268))</f>
        <v/>
      </c>
      <c r="AL268" s="42">
        <f t="shared" si="20"/>
        <v>2025</v>
      </c>
      <c r="AM268" s="42" t="str">
        <f t="shared" si="21"/>
        <v>2025-11</v>
      </c>
      <c r="AN268" s="42" t="str">
        <f t="shared" ca="1" si="22"/>
        <v/>
      </c>
      <c r="AO268" s="42" t="str">
        <f t="shared" si="23"/>
        <v>GR-157 | INNER RING BORE GRINDING M/C | BWD2 | ELECTRICAL CONTROL | Time-based Maintenance | Electrical | Inspection | Medium | - Check and Cleaning contact of Proximity switch
 - Check condition All delay in control panel
 | เริ่มซ่อมงาน PM แล้ว รับผิดชอบโดย AMRIN RAKSAPHON | อัมรินทร์ รักษาพล</v>
      </c>
      <c r="AP268" s="42" t="str">
        <f>_xlfn.TEXTJOIN("; ",TRUE,IF(COUNTA('query (10)'!A268:AK268)&lt;=6,"NEAR_EMPTY_ROW",""),IF($K268="","MISSING_STATUS",""),IF(AND($K268="เสร็จสิ้น",$Z268=""),"DONE_NO_ACTUAL_DATE",""),IF(AND($I268="Condition-based Maintenance",$AH268=""),"CBM_NO_MEASUREMENT",""),IF(OR($X268="",$X268=0),"INVALID_PERIOD",""),IF(AND($AA268&lt;&gt;"",$AB268&lt;&gt;"",$AB268&lt;$AA268),"DATE_SEQUENCE_ERROR",""),IF(AND($AB268&lt;&gt;"",$AB268&gt;DATE(2030,12,31)),"DATE_OUTLIER",""),IF($C268="","MISSING_QRCODE",""),IF($J268="UNKNOWN","UNKNOWN_PM_TYPE",""),IF($L268="UNKNOWN","UNKNOWN_STATUS",""))</f>
        <v/>
      </c>
      <c r="AQ268" s="42" t="str">
        <f t="shared" si="24"/>
        <v>NO</v>
      </c>
    </row>
    <row r="269" spans="1:43" x14ac:dyDescent="0.3">
      <c r="A269" s="38">
        <f>IF('query (10)'!A269="","",'query (10)'!A269)</f>
        <v>331</v>
      </c>
      <c r="B269" s="38">
        <f>IF('query (10)'!B269="","",'query (10)'!B269)</f>
        <v>17217</v>
      </c>
      <c r="C269" s="38" t="str">
        <f>TRIM(UPPER('query (10)'!M269))</f>
        <v>CH-167</v>
      </c>
      <c r="D269" s="38" t="str">
        <f>TRIM(UPPER(IFERROR(_xlfn.TEXTBEFORE('query (10)'!L269,"("),'query (10)'!L269)))</f>
        <v>AUTOMATION VIBRATION TESTING M/C</v>
      </c>
      <c r="E269" s="38" t="str">
        <f>IFERROR(TRIM(UPPER(_xlfn.TEXTBEFORE(_xlfn.TEXTAFTER('query (10)'!L269,"("),")"))),"")</f>
        <v/>
      </c>
      <c r="F269" s="38" t="str">
        <f>TRIM('query (10)'!K269)</f>
        <v>BWD2</v>
      </c>
      <c r="G269" s="38" t="str">
        <f>IF('query (10)'!J269="","",'query (10)'!J269)</f>
        <v>Electrical Control</v>
      </c>
      <c r="H269" s="38" t="str">
        <f>TRIM(UPPER('query (10)'!J269))</f>
        <v>ELECTRICAL CONTROL</v>
      </c>
      <c r="I269" s="38" t="str">
        <f>IF('query (10)'!F269="","",'query (10)'!F269)</f>
        <v>Time-based Maintenance</v>
      </c>
      <c r="J269" s="38" t="str">
        <f>IF('query (10)'!F269="","",IFERROR(INDEX(Cleaning_Rules!$B$14:$B$17,MATCH(TRIM('query (10)'!F269),Cleaning_Rules!$A$14:$A$17,0)),"UNKNOWN"))</f>
        <v>TBM</v>
      </c>
      <c r="K269" s="38" t="str">
        <f>IF('query (10)'!G269="","",'query (10)'!G269)</f>
        <v>เสร็จสิ้น</v>
      </c>
      <c r="L269" s="38" t="str">
        <f>IF('query (10)'!G269="","MISSING",IFERROR(INDEX(Cleaning_Rules!$B$5:$B$10,MATCH(TRIM('query (10)'!G269),Cleaning_Rules!$A$5:$A$10,0)),"UNKNOWN"))</f>
        <v>COMPLETED</v>
      </c>
      <c r="M269" s="38" t="str">
        <f>IF('query (10)'!I269="","",'query (10)'!I269)</f>
        <v>Electrical</v>
      </c>
      <c r="N269" s="38" t="str">
        <f>IF('query (10)'!O269="","",'query (10)'!O269)</f>
        <v>Inspection</v>
      </c>
      <c r="O269" s="38" t="str">
        <f>IF('query (10)'!P269="","",'query (10)'!P269)</f>
        <v>Medium</v>
      </c>
      <c r="P269" s="38" t="str">
        <f>IF('query (10)'!N269="","",'query (10)'!N269)</f>
        <v xml:space="preserve"> - Cleaning condition Ventilation of hot &amp; cool coil
 - Check equipment in Amp Noise
</v>
      </c>
      <c r="Q269" s="38" t="str">
        <f>TRIM('query (10)'!N269)</f>
        <v xml:space="preserve">- Cleaning condition Ventilation of hot &amp; cool coil
 - Check equipment in Amp Noise
</v>
      </c>
      <c r="R269" s="38" t="str">
        <f>TRIM(UPPER('query (10)'!R269))</f>
        <v/>
      </c>
      <c r="S269" s="38" t="str">
        <f>TRIM(UPPER('query (10)'!S269))</f>
        <v/>
      </c>
      <c r="T269" s="38" t="str">
        <f>IF('query (10)'!Q269="","",TRIM(UPPER('query (10)'!Q269)))</f>
        <v/>
      </c>
      <c r="U269" s="38" t="str">
        <f>IF('query (10)'!T269="","",'query (10)'!T269)</f>
        <v>1</v>
      </c>
      <c r="V269" s="39">
        <f>IF('query (10)'!T269="","",IFERROR(VALUE('query (10)'!T269),""))</f>
        <v>1</v>
      </c>
      <c r="W269" s="40">
        <f>IF('query (10)'!U269="","",'query (10)'!U269)</f>
        <v>0</v>
      </c>
      <c r="X269" s="39">
        <f>IF('query (10)'!V269="","",'query (10)'!V269)</f>
        <v>1</v>
      </c>
      <c r="Y269" s="41">
        <f>IF('query (10)'!W269="","",'query (10)'!W269)</f>
        <v>45968</v>
      </c>
      <c r="Z269" s="41">
        <f>IF('query (10)'!X269="","",'query (10)'!X269)</f>
        <v>46070</v>
      </c>
      <c r="AA269" s="41">
        <f>IF('query (10)'!Y269="","",'query (10)'!Y269)</f>
        <v>46070</v>
      </c>
      <c r="AB269" s="41">
        <f>IF('query (10)'!Z269="","",'query (10)'!Z269)</f>
        <v>46071</v>
      </c>
      <c r="AC269" s="38" t="str">
        <f>IF(OR('query (10)'!AA269="",COUNTIF(Cleaning_Rules!$A$21:$A$26,TRIM('query (10)'!AA269))&gt;0),"",TRIM('query (10)'!AA269))</f>
        <v/>
      </c>
      <c r="AD269" s="38" t="str">
        <f>IF('query (10)'!AB269="","",TRIM(IFERROR(_xlfn.TEXTBEFORE('query (10)'!AB269,"("),'query (10)'!AB269)))</f>
        <v>เริ่มซ่อมงาน PM แล้ว รับผิดชอบโดย AMRIN RAKSAPHON</v>
      </c>
      <c r="AE269" s="38" t="str">
        <f>IFERROR(LOWER(TRIM(_xlfn.TEXTBEFORE(_xlfn.TEXTAFTER('query (10)'!AB269,"("),")"))),"")</f>
        <v>amrin@nsk.com</v>
      </c>
      <c r="AF269" s="38" t="str">
        <f>IF('query (10)'!AD269="","",TRIM('query (10)'!AD269))</f>
        <v>อัมรินทร์ รักษาพล</v>
      </c>
      <c r="AG269" s="38" t="str">
        <f>IF('query (10)'!AE269="","",TRIM('query (10)'!AE269))</f>
        <v>อัมรินทร์ รักษาพล</v>
      </c>
      <c r="AH269" s="38" t="str">
        <f>IF('query (10)'!AF269="","",IFERROR(VALUE('query (10)'!AF269),""))</f>
        <v/>
      </c>
      <c r="AI269" s="38" t="str">
        <f>IF('query (10)'!AG269="","",TRIM('query (10)'!AG269))</f>
        <v/>
      </c>
      <c r="AJ269" s="38" t="str">
        <f>IF('query (10)'!AH269="","",IFERROR(VALUE('query (10)'!AH269),""))</f>
        <v/>
      </c>
      <c r="AK269" s="38" t="str">
        <f>IF('query (10)'!AI269="","",TRIM('query (10)'!AI269))</f>
        <v/>
      </c>
      <c r="AL269" s="42">
        <f t="shared" si="20"/>
        <v>2025</v>
      </c>
      <c r="AM269" s="42" t="str">
        <f t="shared" si="21"/>
        <v>2025-11</v>
      </c>
      <c r="AN269" s="42" t="str">
        <f t="shared" ca="1" si="22"/>
        <v/>
      </c>
      <c r="AO269" s="42" t="str">
        <f t="shared" si="23"/>
        <v>CH-167 | AUTOMATION VIBRATION TESTING M/C | BWD2 | ELECTRICAL CONTROL | Time-based Maintenance | Electrical | Inspection | Medium | - Cleaning condition Ventilation of hot &amp; cool coil
 - Check equipment in Amp Noise
 | เริ่มซ่อมงาน PM แล้ว รับผิดชอบโดย AMRIN RAKSAPHON | อัมรินทร์ รักษาพล</v>
      </c>
      <c r="AP269" s="42" t="str">
        <f>_xlfn.TEXTJOIN("; ",TRUE,IF(COUNTA('query (10)'!A269:AK269)&lt;=6,"NEAR_EMPTY_ROW",""),IF($K269="","MISSING_STATUS",""),IF(AND($K269="เสร็จสิ้น",$Z269=""),"DONE_NO_ACTUAL_DATE",""),IF(AND($I269="Condition-based Maintenance",$AH269=""),"CBM_NO_MEASUREMENT",""),IF(OR($X269="",$X269=0),"INVALID_PERIOD",""),IF(AND($AA269&lt;&gt;"",$AB269&lt;&gt;"",$AB269&lt;$AA269),"DATE_SEQUENCE_ERROR",""),IF(AND($AB269&lt;&gt;"",$AB269&gt;DATE(2030,12,31)),"DATE_OUTLIER",""),IF($C269="","MISSING_QRCODE",""),IF($J269="UNKNOWN","UNKNOWN_PM_TYPE",""),IF($L269="UNKNOWN","UNKNOWN_STATUS",""))</f>
        <v/>
      </c>
      <c r="AQ269" s="42" t="str">
        <f t="shared" si="24"/>
        <v>NO</v>
      </c>
    </row>
    <row r="270" spans="1:43" x14ac:dyDescent="0.3">
      <c r="A270" s="38">
        <f>IF('query (10)'!A270="","",'query (10)'!A270)</f>
        <v>332</v>
      </c>
      <c r="B270" s="38">
        <f>IF('query (10)'!B270="","",'query (10)'!B270)</f>
        <v>17220</v>
      </c>
      <c r="C270" s="38" t="str">
        <f>TRIM(UPPER('query (10)'!M270))</f>
        <v>MA-619</v>
      </c>
      <c r="D270" s="38" t="str">
        <f>TRIM(UPPER(IFERROR(_xlfn.TEXTBEFORE('query (10)'!L270,"("),'query (10)'!L270)))</f>
        <v>LASER MARKING MACHINE</v>
      </c>
      <c r="E270" s="38" t="str">
        <f>IFERROR(TRIM(UPPER(_xlfn.TEXTBEFORE(_xlfn.TEXTAFTER('query (10)'!L270,"("),")"))),"")</f>
        <v/>
      </c>
      <c r="F270" s="38" t="str">
        <f>TRIM('query (10)'!K270)</f>
        <v>BWD2</v>
      </c>
      <c r="G270" s="38" t="str">
        <f>IF('query (10)'!J270="","",'query (10)'!J270)</f>
        <v>Electrical Control</v>
      </c>
      <c r="H270" s="38" t="str">
        <f>TRIM(UPPER('query (10)'!J270))</f>
        <v>ELECTRICAL CONTROL</v>
      </c>
      <c r="I270" s="38" t="str">
        <f>IF('query (10)'!F270="","",'query (10)'!F270)</f>
        <v>Time-based Maintenance</v>
      </c>
      <c r="J270" s="38" t="str">
        <f>IF('query (10)'!F270="","",IFERROR(INDEX(Cleaning_Rules!$B$14:$B$17,MATCH(TRIM('query (10)'!F270),Cleaning_Rules!$A$14:$A$17,0)),"UNKNOWN"))</f>
        <v>TBM</v>
      </c>
      <c r="K270" s="38" t="str">
        <f>IF('query (10)'!G270="","",'query (10)'!G270)</f>
        <v>เสร็จสิ้น</v>
      </c>
      <c r="L270" s="38" t="str">
        <f>IF('query (10)'!G270="","MISSING",IFERROR(INDEX(Cleaning_Rules!$B$5:$B$10,MATCH(TRIM('query (10)'!G270),Cleaning_Rules!$A$5:$A$10,0)),"UNKNOWN"))</f>
        <v>COMPLETED</v>
      </c>
      <c r="M270" s="38" t="str">
        <f>IF('query (10)'!I270="","",'query (10)'!I270)</f>
        <v>Electrical</v>
      </c>
      <c r="N270" s="38" t="str">
        <f>IF('query (10)'!O270="","",'query (10)'!O270)</f>
        <v>Inspection</v>
      </c>
      <c r="O270" s="38" t="str">
        <f>IF('query (10)'!P270="","",'query (10)'!P270)</f>
        <v>Medium</v>
      </c>
      <c r="P270" s="38" t="str">
        <f>IF('query (10)'!N270="","",'query (10)'!N270)</f>
        <v xml:space="preserve"> - Check condition of filter in Amp Laser Mark
 - Check condition Power Watt / operation time , Temperature of Air Apiste
- Check condition Dust filter head laser mark
</v>
      </c>
      <c r="Q270" s="38" t="str">
        <f>TRIM('query (10)'!N270)</f>
        <v xml:space="preserve">- Check condition of filter in Amp Laser Mark
 - Check condition Power Watt / operation time , Temperature of Air Apiste
- Check condition Dust filter head laser mark
</v>
      </c>
      <c r="R270" s="38" t="str">
        <f>TRIM(UPPER('query (10)'!R270))</f>
        <v/>
      </c>
      <c r="S270" s="38" t="str">
        <f>TRIM(UPPER('query (10)'!S270))</f>
        <v/>
      </c>
      <c r="T270" s="38" t="str">
        <f>IF('query (10)'!Q270="","",TRIM(UPPER('query (10)'!Q270)))</f>
        <v/>
      </c>
      <c r="U270" s="38" t="str">
        <f>IF('query (10)'!T270="","",'query (10)'!T270)</f>
        <v>1</v>
      </c>
      <c r="V270" s="39">
        <f>IF('query (10)'!T270="","",IFERROR(VALUE('query (10)'!T270),""))</f>
        <v>1</v>
      </c>
      <c r="W270" s="40">
        <f>IF('query (10)'!U270="","",'query (10)'!U270)</f>
        <v>0</v>
      </c>
      <c r="X270" s="39">
        <f>IF('query (10)'!V270="","",'query (10)'!V270)</f>
        <v>1</v>
      </c>
      <c r="Y270" s="41">
        <f>IF('query (10)'!W270="","",'query (10)'!W270)</f>
        <v>45968</v>
      </c>
      <c r="Z270" s="41">
        <f>IF('query (10)'!X270="","",'query (10)'!X270)</f>
        <v>46070</v>
      </c>
      <c r="AA270" s="41">
        <f>IF('query (10)'!Y270="","",'query (10)'!Y270)</f>
        <v>46070</v>
      </c>
      <c r="AB270" s="41">
        <f>IF('query (10)'!Z270="","",'query (10)'!Z270)</f>
        <v>46071</v>
      </c>
      <c r="AC270" s="38" t="str">
        <f>IF(OR('query (10)'!AA270="",COUNTIF(Cleaning_Rules!$A$21:$A$26,TRIM('query (10)'!AA270))&gt;0),"",TRIM('query (10)'!AA270))</f>
        <v/>
      </c>
      <c r="AD270" s="38" t="str">
        <f>IF('query (10)'!AB270="","",TRIM(IFERROR(_xlfn.TEXTBEFORE('query (10)'!AB270,"("),'query (10)'!AB270)))</f>
        <v>เริ่มซ่อมงาน PM แล้ว รับผิดชอบโดย AMRIN RAKSAPHON</v>
      </c>
      <c r="AE270" s="38" t="str">
        <f>IFERROR(LOWER(TRIM(_xlfn.TEXTBEFORE(_xlfn.TEXTAFTER('query (10)'!AB270,"("),")"))),"")</f>
        <v>amrin@nsk.com</v>
      </c>
      <c r="AF270" s="38" t="str">
        <f>IF('query (10)'!AD270="","",TRIM('query (10)'!AD270))</f>
        <v>อัมรินทร์ รักษาพล</v>
      </c>
      <c r="AG270" s="38" t="str">
        <f>IF('query (10)'!AE270="","",TRIM('query (10)'!AE270))</f>
        <v>อัมรินทร์ รักษาพล</v>
      </c>
      <c r="AH270" s="38" t="str">
        <f>IF('query (10)'!AF270="","",IFERROR(VALUE('query (10)'!AF270),""))</f>
        <v/>
      </c>
      <c r="AI270" s="38" t="str">
        <f>IF('query (10)'!AG270="","",TRIM('query (10)'!AG270))</f>
        <v/>
      </c>
      <c r="AJ270" s="38" t="str">
        <f>IF('query (10)'!AH270="","",IFERROR(VALUE('query (10)'!AH270),""))</f>
        <v/>
      </c>
      <c r="AK270" s="38" t="str">
        <f>IF('query (10)'!AI270="","",TRIM('query (10)'!AI270))</f>
        <v/>
      </c>
      <c r="AL270" s="42">
        <f t="shared" si="20"/>
        <v>2025</v>
      </c>
      <c r="AM270" s="42" t="str">
        <f t="shared" si="21"/>
        <v>2025-11</v>
      </c>
      <c r="AN270" s="42" t="str">
        <f t="shared" ca="1" si="22"/>
        <v/>
      </c>
      <c r="AO270" s="42" t="str">
        <f t="shared" si="23"/>
        <v>MA-619 | LASER MARKING MACHINE | BWD2 | ELECTRICAL CONTROL | Time-based Maintenance | Electrical | Inspection | Medium | - Check condition of filter in Amp Laser Mark
 - Check condition Power Watt / operation time , Temperature of Air Apiste
- Check condition Dust filter head laser mark
 | เริ่มซ่อมงาน PM แล้ว รับผิดชอบโดย AMRIN RAKSAPHON | อัมรินทร์ รักษาพล</v>
      </c>
      <c r="AP270" s="42" t="str">
        <f>_xlfn.TEXTJOIN("; ",TRUE,IF(COUNTA('query (10)'!A270:AK270)&lt;=6,"NEAR_EMPTY_ROW",""),IF($K270="","MISSING_STATUS",""),IF(AND($K270="เสร็จสิ้น",$Z270=""),"DONE_NO_ACTUAL_DATE",""),IF(AND($I270="Condition-based Maintenance",$AH270=""),"CBM_NO_MEASUREMENT",""),IF(OR($X270="",$X270=0),"INVALID_PERIOD",""),IF(AND($AA270&lt;&gt;"",$AB270&lt;&gt;"",$AB270&lt;$AA270),"DATE_SEQUENCE_ERROR",""),IF(AND($AB270&lt;&gt;"",$AB270&gt;DATE(2030,12,31)),"DATE_OUTLIER",""),IF($C270="","MISSING_QRCODE",""),IF($J270="UNKNOWN","UNKNOWN_PM_TYPE",""),IF($L270="UNKNOWN","UNKNOWN_STATUS",""))</f>
        <v/>
      </c>
      <c r="AQ270" s="42" t="str">
        <f t="shared" si="24"/>
        <v>NO</v>
      </c>
    </row>
    <row r="271" spans="1:43" x14ac:dyDescent="0.3">
      <c r="A271" s="38">
        <f>IF('query (10)'!A271="","",'query (10)'!A271)</f>
        <v>333</v>
      </c>
      <c r="B271" s="38">
        <f>IF('query (10)'!B271="","",'query (10)'!B271)</f>
        <v>17221</v>
      </c>
      <c r="C271" s="38" t="str">
        <f>TRIM(UPPER('query (10)'!M271))</f>
        <v>WA-505</v>
      </c>
      <c r="D271" s="38" t="str">
        <f>TRIM(UPPER(IFERROR(_xlfn.TEXTBEFORE('query (10)'!L271,"("),'query (10)'!L271)))</f>
        <v>FINISH WASH EQUIPMENT</v>
      </c>
      <c r="E271" s="38" t="str">
        <f>IFERROR(TRIM(UPPER(_xlfn.TEXTBEFORE(_xlfn.TEXTAFTER('query (10)'!L271,"("),")"))),"")</f>
        <v/>
      </c>
      <c r="F271" s="38" t="str">
        <f>TRIM('query (10)'!K271)</f>
        <v>BWD2</v>
      </c>
      <c r="G271" s="38" t="str">
        <f>IF('query (10)'!J271="","",'query (10)'!J271)</f>
        <v>Electrical Control</v>
      </c>
      <c r="H271" s="38" t="str">
        <f>TRIM(UPPER('query (10)'!J271))</f>
        <v>ELECTRICAL CONTROL</v>
      </c>
      <c r="I271" s="38" t="str">
        <f>IF('query (10)'!F271="","",'query (10)'!F271)</f>
        <v>Time-based Maintenance</v>
      </c>
      <c r="J271" s="38" t="str">
        <f>IF('query (10)'!F271="","",IFERROR(INDEX(Cleaning_Rules!$B$14:$B$17,MATCH(TRIM('query (10)'!F271),Cleaning_Rules!$A$14:$A$17,0)),"UNKNOWN"))</f>
        <v>TBM</v>
      </c>
      <c r="K271" s="38" t="str">
        <f>IF('query (10)'!G271="","",'query (10)'!G271)</f>
        <v>เสร็จสิ้น</v>
      </c>
      <c r="L271" s="38" t="str">
        <f>IF('query (10)'!G271="","MISSING",IFERROR(INDEX(Cleaning_Rules!$B$5:$B$10,MATCH(TRIM('query (10)'!G271),Cleaning_Rules!$A$5:$A$10,0)),"UNKNOWN"))</f>
        <v>COMPLETED</v>
      </c>
      <c r="M271" s="38" t="str">
        <f>IF('query (10)'!I271="","",'query (10)'!I271)</f>
        <v>Electrical</v>
      </c>
      <c r="N271" s="38" t="str">
        <f>IF('query (10)'!O271="","",'query (10)'!O271)</f>
        <v>Inspection</v>
      </c>
      <c r="O271" s="38" t="str">
        <f>IF('query (10)'!P271="","",'query (10)'!P271)</f>
        <v>Medium</v>
      </c>
      <c r="P271" s="38" t="str">
        <f>IF('query (10)'!N271="","",'query (10)'!N271)</f>
        <v xml:space="preserve"> - Cleaning Motor Propeller and Cleaning Motor
 - Check Insulating
</v>
      </c>
      <c r="Q271" s="38" t="str">
        <f>TRIM('query (10)'!N271)</f>
        <v xml:space="preserve">- Cleaning Motor Propeller and Cleaning Motor
 - Check Insulating
</v>
      </c>
      <c r="R271" s="38" t="str">
        <f>TRIM(UPPER('query (10)'!R271))</f>
        <v/>
      </c>
      <c r="S271" s="38" t="str">
        <f>TRIM(UPPER('query (10)'!S271))</f>
        <v/>
      </c>
      <c r="T271" s="38" t="str">
        <f>IF('query (10)'!Q271="","",TRIM(UPPER('query (10)'!Q271)))</f>
        <v/>
      </c>
      <c r="U271" s="38" t="str">
        <f>IF('query (10)'!T271="","",'query (10)'!T271)</f>
        <v>1</v>
      </c>
      <c r="V271" s="39">
        <f>IF('query (10)'!T271="","",IFERROR(VALUE('query (10)'!T271),""))</f>
        <v>1</v>
      </c>
      <c r="W271" s="40">
        <f>IF('query (10)'!U271="","",'query (10)'!U271)</f>
        <v>0</v>
      </c>
      <c r="X271" s="39">
        <f>IF('query (10)'!V271="","",'query (10)'!V271)</f>
        <v>1</v>
      </c>
      <c r="Y271" s="41">
        <f>IF('query (10)'!W271="","",'query (10)'!W271)</f>
        <v>45968</v>
      </c>
      <c r="Z271" s="41">
        <f>IF('query (10)'!X271="","",'query (10)'!X271)</f>
        <v>46070</v>
      </c>
      <c r="AA271" s="41">
        <f>IF('query (10)'!Y271="","",'query (10)'!Y271)</f>
        <v>46070</v>
      </c>
      <c r="AB271" s="41">
        <f>IF('query (10)'!Z271="","",'query (10)'!Z271)</f>
        <v>46071</v>
      </c>
      <c r="AC271" s="38" t="str">
        <f>IF(OR('query (10)'!AA271="",COUNTIF(Cleaning_Rules!$A$21:$A$26,TRIM('query (10)'!AA271))&gt;0),"",TRIM('query (10)'!AA271))</f>
        <v/>
      </c>
      <c r="AD271" s="38" t="str">
        <f>IF('query (10)'!AB271="","",TRIM(IFERROR(_xlfn.TEXTBEFORE('query (10)'!AB271,"("),'query (10)'!AB271)))</f>
        <v>เริ่มซ่อมงาน PM แล้ว รับผิดชอบโดย AMRIN RAKSAPHON</v>
      </c>
      <c r="AE271" s="38" t="str">
        <f>IFERROR(LOWER(TRIM(_xlfn.TEXTBEFORE(_xlfn.TEXTAFTER('query (10)'!AB271,"("),")"))),"")</f>
        <v>amrin@nsk.com</v>
      </c>
      <c r="AF271" s="38" t="str">
        <f>IF('query (10)'!AD271="","",TRIM('query (10)'!AD271))</f>
        <v>อัมรินทร์ รักษาพล</v>
      </c>
      <c r="AG271" s="38" t="str">
        <f>IF('query (10)'!AE271="","",TRIM('query (10)'!AE271))</f>
        <v>อัมรินทร์ รักษาพล</v>
      </c>
      <c r="AH271" s="38" t="str">
        <f>IF('query (10)'!AF271="","",IFERROR(VALUE('query (10)'!AF271),""))</f>
        <v/>
      </c>
      <c r="AI271" s="38" t="str">
        <f>IF('query (10)'!AG271="","",TRIM('query (10)'!AG271))</f>
        <v/>
      </c>
      <c r="AJ271" s="38" t="str">
        <f>IF('query (10)'!AH271="","",IFERROR(VALUE('query (10)'!AH271),""))</f>
        <v/>
      </c>
      <c r="AK271" s="38" t="str">
        <f>IF('query (10)'!AI271="","",TRIM('query (10)'!AI271))</f>
        <v/>
      </c>
      <c r="AL271" s="42">
        <f t="shared" si="20"/>
        <v>2025</v>
      </c>
      <c r="AM271" s="42" t="str">
        <f t="shared" si="21"/>
        <v>2025-11</v>
      </c>
      <c r="AN271" s="42" t="str">
        <f t="shared" ca="1" si="22"/>
        <v/>
      </c>
      <c r="AO271" s="42" t="str">
        <f t="shared" si="23"/>
        <v>WA-505 | FINISH WASH EQUIPMENT | BWD2 | ELECTRICAL CONTROL | Time-based Maintenance | Electrical | Inspection | Medium | - Cleaning Motor Propeller and Cleaning Motor
 - Check Insulating
 | เริ่มซ่อมงาน PM แล้ว รับผิดชอบโดย AMRIN RAKSAPHON | อัมรินทร์ รักษาพล</v>
      </c>
      <c r="AP271" s="42" t="str">
        <f>_xlfn.TEXTJOIN("; ",TRUE,IF(COUNTA('query (10)'!A271:AK271)&lt;=6,"NEAR_EMPTY_ROW",""),IF($K271="","MISSING_STATUS",""),IF(AND($K271="เสร็จสิ้น",$Z271=""),"DONE_NO_ACTUAL_DATE",""),IF(AND($I271="Condition-based Maintenance",$AH271=""),"CBM_NO_MEASUREMENT",""),IF(OR($X271="",$X271=0),"INVALID_PERIOD",""),IF(AND($AA271&lt;&gt;"",$AB271&lt;&gt;"",$AB271&lt;$AA271),"DATE_SEQUENCE_ERROR",""),IF(AND($AB271&lt;&gt;"",$AB271&gt;DATE(2030,12,31)),"DATE_OUTLIER",""),IF($C271="","MISSING_QRCODE",""),IF($J271="UNKNOWN","UNKNOWN_PM_TYPE",""),IF($L271="UNKNOWN","UNKNOWN_STATUS",""))</f>
        <v/>
      </c>
      <c r="AQ271" s="42" t="str">
        <f t="shared" si="24"/>
        <v>NO</v>
      </c>
    </row>
    <row r="272" spans="1:43" x14ac:dyDescent="0.3">
      <c r="A272" s="38">
        <f>IF('query (10)'!A272="","",'query (10)'!A272)</f>
        <v>334</v>
      </c>
      <c r="B272" s="38">
        <f>IF('query (10)'!B272="","",'query (10)'!B272)</f>
        <v>17265</v>
      </c>
      <c r="C272" s="38" t="str">
        <f>TRIM(UPPER('query (10)'!M272))</f>
        <v>AS-112</v>
      </c>
      <c r="D272" s="38" t="str">
        <f>TRIM(UPPER(IFERROR(_xlfn.TEXTBEFORE('query (10)'!L272,"("),'query (10)'!L272)))</f>
        <v>RIVET PRESS M/C</v>
      </c>
      <c r="E272" s="38" t="str">
        <f>IFERROR(TRIM(UPPER(_xlfn.TEXTBEFORE(_xlfn.TEXTAFTER('query (10)'!L272,"("),")"))),"")</f>
        <v/>
      </c>
      <c r="F272" s="38" t="str">
        <f>TRIM('query (10)'!K272)</f>
        <v>SB1</v>
      </c>
      <c r="G272" s="38" t="str">
        <f>IF('query (10)'!J272="","",'query (10)'!J272)</f>
        <v>Solenoid valve</v>
      </c>
      <c r="H272" s="38" t="str">
        <f>TRIM(UPPER('query (10)'!J272))</f>
        <v>SOLENOID VALVE</v>
      </c>
      <c r="I272" s="38" t="str">
        <f>IF('query (10)'!F272="","",'query (10)'!F272)</f>
        <v>Time-based Maintenance</v>
      </c>
      <c r="J272" s="38" t="str">
        <f>IF('query (10)'!F272="","",IFERROR(INDEX(Cleaning_Rules!$B$14:$B$17,MATCH(TRIM('query (10)'!F272),Cleaning_Rules!$A$14:$A$17,0)),"UNKNOWN"))</f>
        <v>TBM</v>
      </c>
      <c r="K272" s="38" t="str">
        <f>IF('query (10)'!G272="","",'query (10)'!G272)</f>
        <v>เสร็จสิ้น</v>
      </c>
      <c r="L272" s="38" t="str">
        <f>IF('query (10)'!G272="","MISSING",IFERROR(INDEX(Cleaning_Rules!$B$5:$B$10,MATCH(TRIM('query (10)'!G272),Cleaning_Rules!$A$5:$A$10,0)),"UNKNOWN"))</f>
        <v>COMPLETED</v>
      </c>
      <c r="M272" s="38" t="str">
        <f>IF('query (10)'!I272="","",'query (10)'!I272)</f>
        <v>Mechanical</v>
      </c>
      <c r="N272" s="38" t="str">
        <f>IF('query (10)'!O272="","",'query (10)'!O272)</f>
        <v>Inspection</v>
      </c>
      <c r="O272" s="38" t="str">
        <f>IF('query (10)'!P272="","",'query (10)'!P272)</f>
        <v>Medium</v>
      </c>
      <c r="P272" s="38" t="str">
        <f>IF('query (10)'!N272="","",'query (10)'!N272)</f>
        <v>cleaning solenoid valveตามรอบอายุการใช้งาน</v>
      </c>
      <c r="Q272" s="38" t="str">
        <f>TRIM('query (10)'!N272)</f>
        <v>cleaning solenoid valveตามรอบอายุการใช้งาน</v>
      </c>
      <c r="R272" s="38" t="str">
        <f>TRIM(UPPER('query (10)'!R272))</f>
        <v>SOLENOID</v>
      </c>
      <c r="S272" s="38" t="str">
        <f>TRIM(UPPER('query (10)'!S272))</f>
        <v>VQ2200-51</v>
      </c>
      <c r="T272" s="38" t="str">
        <f>IF('query (10)'!Q272="","",TRIM(UPPER('query (10)'!Q272)))</f>
        <v/>
      </c>
      <c r="U272" s="38" t="str">
        <f>IF('query (10)'!T272="","",'query (10)'!T272)</f>
        <v>1</v>
      </c>
      <c r="V272" s="39">
        <f>IF('query (10)'!T272="","",IFERROR(VALUE('query (10)'!T272),""))</f>
        <v>1</v>
      </c>
      <c r="W272" s="40">
        <f>IF('query (10)'!U272="","",'query (10)'!U272)</f>
        <v>2074.8000000000002</v>
      </c>
      <c r="X272" s="39">
        <f>IF('query (10)'!V272="","",'query (10)'!V272)</f>
        <v>180</v>
      </c>
      <c r="Y272" s="41">
        <f>IF('query (10)'!W272="","",'query (10)'!W272)</f>
        <v>45974</v>
      </c>
      <c r="Z272" s="41">
        <f>IF('query (10)'!X272="","",'query (10)'!X272)</f>
        <v>46049</v>
      </c>
      <c r="AA272" s="41">
        <f>IF('query (10)'!Y272="","",'query (10)'!Y272)</f>
        <v>46049</v>
      </c>
      <c r="AB272" s="41">
        <f>IF('query (10)'!Z272="","",'query (10)'!Z272)</f>
        <v>46229</v>
      </c>
      <c r="AC272" s="38" t="str">
        <f>IF(OR('query (10)'!AA272="",COUNTIF(Cleaning_Rules!$A$21:$A$26,TRIM('query (10)'!AA272))&gt;0),"",TRIM('query (10)'!AA272))</f>
        <v>cleaning solenoid valveตามรอบอายุการใช้งาน</v>
      </c>
      <c r="AD272" s="38" t="str">
        <f>IF('query (10)'!AB272="","",TRIM(IFERROR(_xlfn.TEXTBEFORE('query (10)'!AB272,"("),'query (10)'!AB272)))</f>
        <v>เริ่มซ่อมงาน PM แล้ว รับผิดชอบโดย PUCHIT KULSEREE</v>
      </c>
      <c r="AE272" s="38" t="str">
        <f>IFERROR(LOWER(TRIM(_xlfn.TEXTBEFORE(_xlfn.TEXTAFTER('query (10)'!AB272,"("),")"))),"")</f>
        <v>puchit@nsk.com</v>
      </c>
      <c r="AF272" s="38" t="str">
        <f>IF('query (10)'!AD272="","",TRIM('query (10)'!AD272))</f>
        <v>ภูชิต กุลเสรี</v>
      </c>
      <c r="AG272" s="38" t="str">
        <f>IF('query (10)'!AE272="","",TRIM('query (10)'!AE272))</f>
        <v>ภูชิต กุลเสรี</v>
      </c>
      <c r="AH272" s="38" t="str">
        <f>IF('query (10)'!AF272="","",IFERROR(VALUE('query (10)'!AF272),""))</f>
        <v/>
      </c>
      <c r="AI272" s="38" t="str">
        <f>IF('query (10)'!AG272="","",TRIM('query (10)'!AG272))</f>
        <v/>
      </c>
      <c r="AJ272" s="38" t="str">
        <f>IF('query (10)'!AH272="","",IFERROR(VALUE('query (10)'!AH272),""))</f>
        <v/>
      </c>
      <c r="AK272" s="38" t="str">
        <f>IF('query (10)'!AI272="","",TRIM('query (10)'!AI272))</f>
        <v/>
      </c>
      <c r="AL272" s="42">
        <f t="shared" si="20"/>
        <v>2025</v>
      </c>
      <c r="AM272" s="42" t="str">
        <f t="shared" si="21"/>
        <v>2025-11</v>
      </c>
      <c r="AN272" s="42" t="str">
        <f t="shared" ca="1" si="22"/>
        <v/>
      </c>
      <c r="AO272" s="42" t="str">
        <f t="shared" si="23"/>
        <v>AS-112 | RIVET PRESS M/C | SB1 | SOLENOID VALVE | Time-based Maintenance | Mechanical | Inspection | Medium | cleaning solenoid valveตามรอบอายุการใช้งาน | SOLENOID | VQ2200-51 | cleaning solenoid valveตามรอบอายุการใช้งาน | เริ่มซ่อมงาน PM แล้ว รับผิดชอบโดย PUCHIT KULSEREE | ภูชิต กุลเสรี</v>
      </c>
      <c r="AP272" s="42" t="str">
        <f>_xlfn.TEXTJOIN("; ",TRUE,IF(COUNTA('query (10)'!A272:AK272)&lt;=6,"NEAR_EMPTY_ROW",""),IF($K272="","MISSING_STATUS",""),IF(AND($K272="เสร็จสิ้น",$Z272=""),"DONE_NO_ACTUAL_DATE",""),IF(AND($I272="Condition-based Maintenance",$AH272=""),"CBM_NO_MEASUREMENT",""),IF(OR($X272="",$X272=0),"INVALID_PERIOD",""),IF(AND($AA272&lt;&gt;"",$AB272&lt;&gt;"",$AB272&lt;$AA272),"DATE_SEQUENCE_ERROR",""),IF(AND($AB272&lt;&gt;"",$AB272&gt;DATE(2030,12,31)),"DATE_OUTLIER",""),IF($C272="","MISSING_QRCODE",""),IF($J272="UNKNOWN","UNKNOWN_PM_TYPE",""),IF($L272="UNKNOWN","UNKNOWN_STATUS",""))</f>
        <v/>
      </c>
      <c r="AQ272" s="42" t="str">
        <f t="shared" si="24"/>
        <v>YES</v>
      </c>
    </row>
    <row r="273" spans="1:43" x14ac:dyDescent="0.3">
      <c r="A273" s="38">
        <f>IF('query (10)'!A273="","",'query (10)'!A273)</f>
        <v>337</v>
      </c>
      <c r="B273" s="38" t="str">
        <f>IF('query (10)'!B273="","",'query (10)'!B273)</f>
        <v/>
      </c>
      <c r="C273" s="38" t="str">
        <f>TRIM(UPPER('query (10)'!M273))</f>
        <v>AS-292</v>
      </c>
      <c r="D273" s="38" t="str">
        <f>TRIM(UPPER(IFERROR(_xlfn.TEXTBEFORE('query (10)'!L273,"("),'query (10)'!L273)))</f>
        <v>RIVET PRESS M/C</v>
      </c>
      <c r="E273" s="38" t="str">
        <f>IFERROR(TRIM(UPPER(_xlfn.TEXTBEFORE(_xlfn.TEXTAFTER('query (10)'!L273,"("),")"))),"")</f>
        <v/>
      </c>
      <c r="F273" s="38" t="str">
        <f>TRIM('query (10)'!K273)</f>
        <v>SB3</v>
      </c>
      <c r="G273" s="38" t="str">
        <f>IF('query (10)'!J273="","",'query (10)'!J273)</f>
        <v>Solenoid valve</v>
      </c>
      <c r="H273" s="38" t="str">
        <f>TRIM(UPPER('query (10)'!J273))</f>
        <v>SOLENOID VALVE</v>
      </c>
      <c r="I273" s="38" t="str">
        <f>IF('query (10)'!F273="","",'query (10)'!F273)</f>
        <v>Time-based Maintenance</v>
      </c>
      <c r="J273" s="38" t="str">
        <f>IF('query (10)'!F273="","",IFERROR(INDEX(Cleaning_Rules!$B$14:$B$17,MATCH(TRIM('query (10)'!F273),Cleaning_Rules!$A$14:$A$17,0)),"UNKNOWN"))</f>
        <v>TBM</v>
      </c>
      <c r="K273" s="38" t="str">
        <f>IF('query (10)'!G273="","",'query (10)'!G273)</f>
        <v>แก้ไขแผน</v>
      </c>
      <c r="L273" s="38" t="str">
        <f>IF('query (10)'!G273="","MISSING",IFERROR(INDEX(Cleaning_Rules!$B$5:$B$10,MATCH(TRIM('query (10)'!G273),Cleaning_Rules!$A$5:$A$10,0)),"UNKNOWN"))</f>
        <v>PLAN_REVISED</v>
      </c>
      <c r="M273" s="38" t="str">
        <f>IF('query (10)'!I273="","",'query (10)'!I273)</f>
        <v>Mechanical</v>
      </c>
      <c r="N273" s="38" t="str">
        <f>IF('query (10)'!O273="","",'query (10)'!O273)</f>
        <v>Inspection</v>
      </c>
      <c r="O273" s="38" t="str">
        <f>IF('query (10)'!P273="","",'query (10)'!P273)</f>
        <v>Medium</v>
      </c>
      <c r="P273" s="38" t="str">
        <f>IF('query (10)'!N273="","",'query (10)'!N273)</f>
        <v>cleaning solenoid valveตามรอบอายุการใช้งาน</v>
      </c>
      <c r="Q273" s="38" t="str">
        <f>TRIM('query (10)'!N273)</f>
        <v>cleaning solenoid valveตามรอบอายุการใช้งาน</v>
      </c>
      <c r="R273" s="38" t="str">
        <f>TRIM(UPPER('query (10)'!R273))</f>
        <v>SOLENOID</v>
      </c>
      <c r="S273" s="38" t="str">
        <f>TRIM(UPPER('query (10)'!S273))</f>
        <v>VQ2200R-51</v>
      </c>
      <c r="T273" s="38" t="str">
        <f>IF('query (10)'!Q273="","",TRIM(UPPER('query (10)'!Q273)))</f>
        <v>MTPU-0755</v>
      </c>
      <c r="U273" s="38" t="str">
        <f>IF('query (10)'!T273="","",'query (10)'!T273)</f>
        <v>1</v>
      </c>
      <c r="V273" s="39">
        <f>IF('query (10)'!T273="","",IFERROR(VALUE('query (10)'!T273),""))</f>
        <v>1</v>
      </c>
      <c r="W273" s="40">
        <f>IF('query (10)'!U273="","",'query (10)'!U273)</f>
        <v>2476.56</v>
      </c>
      <c r="X273" s="39">
        <f>IF('query (10)'!V273="","",'query (10)'!V273)</f>
        <v>180</v>
      </c>
      <c r="Y273" s="41">
        <f>IF('query (10)'!W273="","",'query (10)'!W273)</f>
        <v>45975</v>
      </c>
      <c r="Z273" s="41" t="str">
        <f>IF('query (10)'!X273="","",'query (10)'!X273)</f>
        <v/>
      </c>
      <c r="AA273" s="41">
        <f>IF('query (10)'!Y273="","",'query (10)'!Y273)</f>
        <v>45790</v>
      </c>
      <c r="AB273" s="41">
        <f>IF('query (10)'!Z273="","",'query (10)'!Z273)</f>
        <v>46188</v>
      </c>
      <c r="AC273" s="38" t="str">
        <f>IF(OR('query (10)'!AA273="",COUNTIF(Cleaning_Rules!$A$21:$A$26,TRIM('query (10)'!AA273))&gt;0),"",TRIM('query (10)'!AA273))</f>
        <v>cleaning solenoid valveตามรอบอายุการใช้งาน</v>
      </c>
      <c r="AD273" s="38" t="str">
        <f>IF('query (10)'!AB273="","",TRIM(IFERROR(_xlfn.TEXTBEFORE('query (10)'!AB273,"("),'query (10)'!AB273)))</f>
        <v/>
      </c>
      <c r="AE273" s="38" t="str">
        <f>IFERROR(LOWER(TRIM(_xlfn.TEXTBEFORE(_xlfn.TEXTAFTER('query (10)'!AB273,"("),")"))),"")</f>
        <v/>
      </c>
      <c r="AF273" s="38" t="str">
        <f>IF('query (10)'!AD273="","",TRIM('query (10)'!AD273))</f>
        <v>ภูชิต กุลเสรี</v>
      </c>
      <c r="AG273" s="38" t="str">
        <f>IF('query (10)'!AE273="","",TRIM('query (10)'!AE273))</f>
        <v>ภูชิต กุลเสรี</v>
      </c>
      <c r="AH273" s="38" t="str">
        <f>IF('query (10)'!AF273="","",IFERROR(VALUE('query (10)'!AF273),""))</f>
        <v/>
      </c>
      <c r="AI273" s="38" t="str">
        <f>IF('query (10)'!AG273="","",TRIM('query (10)'!AG273))</f>
        <v/>
      </c>
      <c r="AJ273" s="38" t="str">
        <f>IF('query (10)'!AH273="","",IFERROR(VALUE('query (10)'!AH273),""))</f>
        <v/>
      </c>
      <c r="AK273" s="38" t="str">
        <f>IF('query (10)'!AI273="","",TRIM('query (10)'!AI273))</f>
        <v/>
      </c>
      <c r="AL273" s="42">
        <f t="shared" si="20"/>
        <v>2025</v>
      </c>
      <c r="AM273" s="42" t="str">
        <f t="shared" si="21"/>
        <v>2025-11</v>
      </c>
      <c r="AN273" s="42" t="str">
        <f t="shared" ca="1" si="22"/>
        <v>OVERDUE</v>
      </c>
      <c r="AO273" s="42" t="str">
        <f t="shared" si="23"/>
        <v>AS-292 | RIVET PRESS M/C | SB3 | SOLENOID VALVE | Time-based Maintenance | Mechanical | Inspection | Medium | cleaning solenoid valveตามรอบอายุการใช้งาน | SOLENOID | VQ2200R-51 | MTPU-0755 | cleaning solenoid valveตามรอบอายุการใช้งาน | ภูชิต กุลเสรี</v>
      </c>
      <c r="AP273" s="42" t="str">
        <f>_xlfn.TEXTJOIN("; ",TRUE,IF(COUNTA('query (10)'!A273:AK273)&lt;=6,"NEAR_EMPTY_ROW",""),IF($K273="","MISSING_STATUS",""),IF(AND($K273="เสร็จสิ้น",$Z273=""),"DONE_NO_ACTUAL_DATE",""),IF(AND($I273="Condition-based Maintenance",$AH273=""),"CBM_NO_MEASUREMENT",""),IF(OR($X273="",$X273=0),"INVALID_PERIOD",""),IF(AND($AA273&lt;&gt;"",$AB273&lt;&gt;"",$AB273&lt;$AA273),"DATE_SEQUENCE_ERROR",""),IF(AND($AB273&lt;&gt;"",$AB273&gt;DATE(2030,12,31)),"DATE_OUTLIER",""),IF($C273="","MISSING_QRCODE",""),IF($J273="UNKNOWN","UNKNOWN_PM_TYPE",""),IF($L273="UNKNOWN","UNKNOWN_STATUS",""))</f>
        <v/>
      </c>
      <c r="AQ273" s="42" t="str">
        <f t="shared" si="24"/>
        <v>YES</v>
      </c>
    </row>
    <row r="274" spans="1:43" x14ac:dyDescent="0.3">
      <c r="A274" s="38">
        <f>IF('query (10)'!A274="","",'query (10)'!A274)</f>
        <v>338</v>
      </c>
      <c r="B274" s="38" t="str">
        <f>IF('query (10)'!B274="","",'query (10)'!B274)</f>
        <v/>
      </c>
      <c r="C274" s="38" t="str">
        <f>TRIM(UPPER('query (10)'!M274))</f>
        <v>AS-327</v>
      </c>
      <c r="D274" s="38" t="str">
        <f>TRIM(UPPER(IFERROR(_xlfn.TEXTBEFORE('query (10)'!L274,"("),'query (10)'!L274)))</f>
        <v>RIVET PRESSING M/C</v>
      </c>
      <c r="E274" s="38" t="str">
        <f>IFERROR(TRIM(UPPER(_xlfn.TEXTBEFORE(_xlfn.TEXTAFTER('query (10)'!L274,"("),")"))),"")</f>
        <v/>
      </c>
      <c r="F274" s="38" t="str">
        <f>TRIM('query (10)'!K274)</f>
        <v>SB4</v>
      </c>
      <c r="G274" s="38" t="str">
        <f>IF('query (10)'!J274="","",'query (10)'!J274)</f>
        <v>Solenoid valve</v>
      </c>
      <c r="H274" s="38" t="str">
        <f>TRIM(UPPER('query (10)'!J274))</f>
        <v>SOLENOID VALVE</v>
      </c>
      <c r="I274" s="38" t="str">
        <f>IF('query (10)'!F274="","",'query (10)'!F274)</f>
        <v>Time-based Maintenance</v>
      </c>
      <c r="J274" s="38" t="str">
        <f>IF('query (10)'!F274="","",IFERROR(INDEX(Cleaning_Rules!$B$14:$B$17,MATCH(TRIM('query (10)'!F274),Cleaning_Rules!$A$14:$A$17,0)),"UNKNOWN"))</f>
        <v>TBM</v>
      </c>
      <c r="K274" s="38" t="str">
        <f>IF('query (10)'!G274="","",'query (10)'!G274)</f>
        <v>แก้ไขแผน</v>
      </c>
      <c r="L274" s="38" t="str">
        <f>IF('query (10)'!G274="","MISSING",IFERROR(INDEX(Cleaning_Rules!$B$5:$B$10,MATCH(TRIM('query (10)'!G274),Cleaning_Rules!$A$5:$A$10,0)),"UNKNOWN"))</f>
        <v>PLAN_REVISED</v>
      </c>
      <c r="M274" s="38" t="str">
        <f>IF('query (10)'!I274="","",'query (10)'!I274)</f>
        <v>Mechanical</v>
      </c>
      <c r="N274" s="38" t="str">
        <f>IF('query (10)'!O274="","",'query (10)'!O274)</f>
        <v>Inspection</v>
      </c>
      <c r="O274" s="38" t="str">
        <f>IF('query (10)'!P274="","",'query (10)'!P274)</f>
        <v>Medium</v>
      </c>
      <c r="P274" s="38" t="str">
        <f>IF('query (10)'!N274="","",'query (10)'!N274)</f>
        <v>cleaning solenoid valveตามรอบอายุการใช้งาน</v>
      </c>
      <c r="Q274" s="38" t="str">
        <f>TRIM('query (10)'!N274)</f>
        <v>cleaning solenoid valveตามรอบอายุการใช้งาน</v>
      </c>
      <c r="R274" s="38" t="str">
        <f>TRIM(UPPER('query (10)'!R274))</f>
        <v>SOLENOID</v>
      </c>
      <c r="S274" s="38" t="str">
        <f>TRIM(UPPER('query (10)'!S274))</f>
        <v>VQ2500-51</v>
      </c>
      <c r="T274" s="38" t="str">
        <f>IF('query (10)'!Q274="","",TRIM(UPPER('query (10)'!Q274)))</f>
        <v>MTPU-0763</v>
      </c>
      <c r="U274" s="38" t="str">
        <f>IF('query (10)'!T274="","",'query (10)'!T274)</f>
        <v>1</v>
      </c>
      <c r="V274" s="39">
        <f>IF('query (10)'!T274="","",IFERROR(VALUE('query (10)'!T274),""))</f>
        <v>1</v>
      </c>
      <c r="W274" s="40">
        <f>IF('query (10)'!U274="","",'query (10)'!U274)</f>
        <v>2157.6</v>
      </c>
      <c r="X274" s="39">
        <f>IF('query (10)'!V274="","",'query (10)'!V274)</f>
        <v>180</v>
      </c>
      <c r="Y274" s="41">
        <f>IF('query (10)'!W274="","",'query (10)'!W274)</f>
        <v>45979</v>
      </c>
      <c r="Z274" s="41" t="str">
        <f>IF('query (10)'!X274="","",'query (10)'!X274)</f>
        <v/>
      </c>
      <c r="AA274" s="41">
        <f>IF('query (10)'!Y274="","",'query (10)'!Y274)</f>
        <v>45790</v>
      </c>
      <c r="AB274" s="41">
        <f>IF('query (10)'!Z274="","",'query (10)'!Z274)</f>
        <v>46188</v>
      </c>
      <c r="AC274" s="38" t="str">
        <f>IF(OR('query (10)'!AA274="",COUNTIF(Cleaning_Rules!$A$21:$A$26,TRIM('query (10)'!AA274))&gt;0),"",TRIM('query (10)'!AA274))</f>
        <v>cleaning solenoid valveตามรอบอายุการใช้งาน</v>
      </c>
      <c r="AD274" s="38" t="str">
        <f>IF('query (10)'!AB274="","",TRIM(IFERROR(_xlfn.TEXTBEFORE('query (10)'!AB274,"("),'query (10)'!AB274)))</f>
        <v/>
      </c>
      <c r="AE274" s="38" t="str">
        <f>IFERROR(LOWER(TRIM(_xlfn.TEXTBEFORE(_xlfn.TEXTAFTER('query (10)'!AB274,"("),")"))),"")</f>
        <v/>
      </c>
      <c r="AF274" s="38" t="str">
        <f>IF('query (10)'!AD274="","",TRIM('query (10)'!AD274))</f>
        <v>ภูชิต กุลเสรี</v>
      </c>
      <c r="AG274" s="38" t="str">
        <f>IF('query (10)'!AE274="","",TRIM('query (10)'!AE274))</f>
        <v>ภูชิต กุลเสรี</v>
      </c>
      <c r="AH274" s="38" t="str">
        <f>IF('query (10)'!AF274="","",IFERROR(VALUE('query (10)'!AF274),""))</f>
        <v/>
      </c>
      <c r="AI274" s="38" t="str">
        <f>IF('query (10)'!AG274="","",TRIM('query (10)'!AG274))</f>
        <v/>
      </c>
      <c r="AJ274" s="38" t="str">
        <f>IF('query (10)'!AH274="","",IFERROR(VALUE('query (10)'!AH274),""))</f>
        <v/>
      </c>
      <c r="AK274" s="38" t="str">
        <f>IF('query (10)'!AI274="","",TRIM('query (10)'!AI274))</f>
        <v/>
      </c>
      <c r="AL274" s="42">
        <f t="shared" si="20"/>
        <v>2025</v>
      </c>
      <c r="AM274" s="42" t="str">
        <f t="shared" si="21"/>
        <v>2025-11</v>
      </c>
      <c r="AN274" s="42" t="str">
        <f t="shared" ca="1" si="22"/>
        <v>OVERDUE</v>
      </c>
      <c r="AO274" s="42" t="str">
        <f t="shared" si="23"/>
        <v>AS-327 | RIVET PRESSING M/C | SB4 | SOLENOID VALVE | Time-based Maintenance | Mechanical | Inspection | Medium | cleaning solenoid valveตามรอบอายุการใช้งาน | SOLENOID | VQ2500-51 | MTPU-0763 | cleaning solenoid valveตามรอบอายุการใช้งาน | ภูชิต กุลเสรี</v>
      </c>
      <c r="AP274" s="42" t="str">
        <f>_xlfn.TEXTJOIN("; ",TRUE,IF(COUNTA('query (10)'!A274:AK274)&lt;=6,"NEAR_EMPTY_ROW",""),IF($K274="","MISSING_STATUS",""),IF(AND($K274="เสร็จสิ้น",$Z274=""),"DONE_NO_ACTUAL_DATE",""),IF(AND($I274="Condition-based Maintenance",$AH274=""),"CBM_NO_MEASUREMENT",""),IF(OR($X274="",$X274=0),"INVALID_PERIOD",""),IF(AND($AA274&lt;&gt;"",$AB274&lt;&gt;"",$AB274&lt;$AA274),"DATE_SEQUENCE_ERROR",""),IF(AND($AB274&lt;&gt;"",$AB274&gt;DATE(2030,12,31)),"DATE_OUTLIER",""),IF($C274="","MISSING_QRCODE",""),IF($J274="UNKNOWN","UNKNOWN_PM_TYPE",""),IF($L274="UNKNOWN","UNKNOWN_STATUS",""))</f>
        <v/>
      </c>
      <c r="AQ274" s="42" t="str">
        <f t="shared" si="24"/>
        <v>YES</v>
      </c>
    </row>
    <row r="275" spans="1:43" x14ac:dyDescent="0.3">
      <c r="A275" s="38">
        <f>IF('query (10)'!A275="","",'query (10)'!A275)</f>
        <v>339</v>
      </c>
      <c r="B275" s="38" t="str">
        <f>IF('query (10)'!B275="","",'query (10)'!B275)</f>
        <v/>
      </c>
      <c r="C275" s="38" t="str">
        <f>TRIM(UPPER('query (10)'!M275))</f>
        <v>AS-539</v>
      </c>
      <c r="D275" s="38" t="str">
        <f>TRIM(UPPER(IFERROR(_xlfn.TEXTBEFORE('query (10)'!L275,"("),'query (10)'!L275)))</f>
        <v>RIVET PRESSING M/C</v>
      </c>
      <c r="E275" s="38" t="str">
        <f>IFERROR(TRIM(UPPER(_xlfn.TEXTBEFORE(_xlfn.TEXTAFTER('query (10)'!L275,"("),")"))),"")</f>
        <v/>
      </c>
      <c r="F275" s="38" t="str">
        <f>TRIM('query (10)'!K275)</f>
        <v>SB5</v>
      </c>
      <c r="G275" s="38" t="str">
        <f>IF('query (10)'!J275="","",'query (10)'!J275)</f>
        <v>Solenoid valve</v>
      </c>
      <c r="H275" s="38" t="str">
        <f>TRIM(UPPER('query (10)'!J275))</f>
        <v>SOLENOID VALVE</v>
      </c>
      <c r="I275" s="38" t="str">
        <f>IF('query (10)'!F275="","",'query (10)'!F275)</f>
        <v>Time-based Maintenance</v>
      </c>
      <c r="J275" s="38" t="str">
        <f>IF('query (10)'!F275="","",IFERROR(INDEX(Cleaning_Rules!$B$14:$B$17,MATCH(TRIM('query (10)'!F275),Cleaning_Rules!$A$14:$A$17,0)),"UNKNOWN"))</f>
        <v>TBM</v>
      </c>
      <c r="K275" s="38" t="str">
        <f>IF('query (10)'!G275="","",'query (10)'!G275)</f>
        <v>แก้ไขแผน</v>
      </c>
      <c r="L275" s="38" t="str">
        <f>IF('query (10)'!G275="","MISSING",IFERROR(INDEX(Cleaning_Rules!$B$5:$B$10,MATCH(TRIM('query (10)'!G275),Cleaning_Rules!$A$5:$A$10,0)),"UNKNOWN"))</f>
        <v>PLAN_REVISED</v>
      </c>
      <c r="M275" s="38" t="str">
        <f>IF('query (10)'!I275="","",'query (10)'!I275)</f>
        <v>Mechanical</v>
      </c>
      <c r="N275" s="38" t="str">
        <f>IF('query (10)'!O275="","",'query (10)'!O275)</f>
        <v>Inspection</v>
      </c>
      <c r="O275" s="38" t="str">
        <f>IF('query (10)'!P275="","",'query (10)'!P275)</f>
        <v>Medium</v>
      </c>
      <c r="P275" s="38" t="str">
        <f>IF('query (10)'!N275="","",'query (10)'!N275)</f>
        <v>cleaning solenoid valveตามรอบอายุการใช้งาน</v>
      </c>
      <c r="Q275" s="38" t="str">
        <f>TRIM('query (10)'!N275)</f>
        <v>cleaning solenoid valveตามรอบอายุการใช้งาน</v>
      </c>
      <c r="R275" s="38" t="str">
        <f>TRIM(UPPER('query (10)'!R275))</f>
        <v/>
      </c>
      <c r="S275" s="38" t="str">
        <f>TRIM(UPPER('query (10)'!S275))</f>
        <v/>
      </c>
      <c r="T275" s="38" t="str">
        <f>IF('query (10)'!Q275="","",TRIM(UPPER('query (10)'!Q275)))</f>
        <v/>
      </c>
      <c r="U275" s="38" t="str">
        <f>IF('query (10)'!T275="","",'query (10)'!T275)</f>
        <v>1</v>
      </c>
      <c r="V275" s="39">
        <f>IF('query (10)'!T275="","",IFERROR(VALUE('query (10)'!T275),""))</f>
        <v>1</v>
      </c>
      <c r="W275" s="40">
        <f>IF('query (10)'!U275="","",'query (10)'!U275)</f>
        <v>0</v>
      </c>
      <c r="X275" s="39">
        <f>IF('query (10)'!V275="","",'query (10)'!V275)</f>
        <v>180</v>
      </c>
      <c r="Y275" s="41">
        <f>IF('query (10)'!W275="","",'query (10)'!W275)</f>
        <v>45978</v>
      </c>
      <c r="Z275" s="41" t="str">
        <f>IF('query (10)'!X275="","",'query (10)'!X275)</f>
        <v/>
      </c>
      <c r="AA275" s="41">
        <f>IF('query (10)'!Y275="","",'query (10)'!Y275)</f>
        <v>45790</v>
      </c>
      <c r="AB275" s="41">
        <f>IF('query (10)'!Z275="","",'query (10)'!Z275)</f>
        <v>46190</v>
      </c>
      <c r="AC275" s="38" t="str">
        <f>IF(OR('query (10)'!AA275="",COUNTIF(Cleaning_Rules!$A$21:$A$26,TRIM('query (10)'!AA275))&gt;0),"",TRIM('query (10)'!AA275))</f>
        <v>cleaning solenoid valveตามรอบอายุการใช้งาน</v>
      </c>
      <c r="AD275" s="38" t="str">
        <f>IF('query (10)'!AB275="","",TRIM(IFERROR(_xlfn.TEXTBEFORE('query (10)'!AB275,"("),'query (10)'!AB275)))</f>
        <v/>
      </c>
      <c r="AE275" s="38" t="str">
        <f>IFERROR(LOWER(TRIM(_xlfn.TEXTBEFORE(_xlfn.TEXTAFTER('query (10)'!AB275,"("),")"))),"")</f>
        <v/>
      </c>
      <c r="AF275" s="38" t="str">
        <f>IF('query (10)'!AD275="","",TRIM('query (10)'!AD275))</f>
        <v>ภูชิต กุลเสรี</v>
      </c>
      <c r="AG275" s="38" t="str">
        <f>IF('query (10)'!AE275="","",TRIM('query (10)'!AE275))</f>
        <v>ภูชิต กุลเสรี</v>
      </c>
      <c r="AH275" s="38" t="str">
        <f>IF('query (10)'!AF275="","",IFERROR(VALUE('query (10)'!AF275),""))</f>
        <v/>
      </c>
      <c r="AI275" s="38" t="str">
        <f>IF('query (10)'!AG275="","",TRIM('query (10)'!AG275))</f>
        <v/>
      </c>
      <c r="AJ275" s="38" t="str">
        <f>IF('query (10)'!AH275="","",IFERROR(VALUE('query (10)'!AH275),""))</f>
        <v/>
      </c>
      <c r="AK275" s="38" t="str">
        <f>IF('query (10)'!AI275="","",TRIM('query (10)'!AI275))</f>
        <v/>
      </c>
      <c r="AL275" s="42">
        <f t="shared" si="20"/>
        <v>2025</v>
      </c>
      <c r="AM275" s="42" t="str">
        <f t="shared" si="21"/>
        <v>2025-11</v>
      </c>
      <c r="AN275" s="42" t="str">
        <f t="shared" ca="1" si="22"/>
        <v>OVERDUE</v>
      </c>
      <c r="AO275" s="42" t="str">
        <f t="shared" si="23"/>
        <v>AS-539 | RIVET PRESSING M/C | SB5 | SOLENOID VALVE | Time-based Maintenance | Mechanical | Inspection | Medium | cleaning solenoid valveตามรอบอายุการใช้งาน | cleaning solenoid valveตามรอบอายุการใช้งาน | ภูชิต กุลเสรี</v>
      </c>
      <c r="AP275" s="42" t="str">
        <f>_xlfn.TEXTJOIN("; ",TRUE,IF(COUNTA('query (10)'!A275:AK275)&lt;=6,"NEAR_EMPTY_ROW",""),IF($K275="","MISSING_STATUS",""),IF(AND($K275="เสร็จสิ้น",$Z275=""),"DONE_NO_ACTUAL_DATE",""),IF(AND($I275="Condition-based Maintenance",$AH275=""),"CBM_NO_MEASUREMENT",""),IF(OR($X275="",$X275=0),"INVALID_PERIOD",""),IF(AND($AA275&lt;&gt;"",$AB275&lt;&gt;"",$AB275&lt;$AA275),"DATE_SEQUENCE_ERROR",""),IF(AND($AB275&lt;&gt;"",$AB275&gt;DATE(2030,12,31)),"DATE_OUTLIER",""),IF($C275="","MISSING_QRCODE",""),IF($J275="UNKNOWN","UNKNOWN_PM_TYPE",""),IF($L275="UNKNOWN","UNKNOWN_STATUS",""))</f>
        <v/>
      </c>
      <c r="AQ275" s="42" t="str">
        <f t="shared" si="24"/>
        <v>NO</v>
      </c>
    </row>
    <row r="276" spans="1:43" x14ac:dyDescent="0.3">
      <c r="A276" s="38">
        <f>IF('query (10)'!A276="","",'query (10)'!A276)</f>
        <v>340</v>
      </c>
      <c r="B276" s="38" t="str">
        <f>IF('query (10)'!B276="","",'query (10)'!B276)</f>
        <v/>
      </c>
      <c r="C276" s="38" t="str">
        <f>TRIM(UPPER('query (10)'!M276))</f>
        <v>AS-229</v>
      </c>
      <c r="D276" s="38" t="str">
        <f>TRIM(UPPER(IFERROR(_xlfn.TEXTBEFORE('query (10)'!L276,"("),'query (10)'!L276)))</f>
        <v>RIVET PRESS M/C</v>
      </c>
      <c r="E276" s="38" t="str">
        <f>IFERROR(TRIM(UPPER(_xlfn.TEXTBEFORE(_xlfn.TEXTAFTER('query (10)'!L276,"("),")"))),"")</f>
        <v/>
      </c>
      <c r="F276" s="38" t="str">
        <f>TRIM('query (10)'!K276)</f>
        <v>SB2</v>
      </c>
      <c r="G276" s="38" t="str">
        <f>IF('query (10)'!J276="","",'query (10)'!J276)</f>
        <v>Solenoid valve</v>
      </c>
      <c r="H276" s="38" t="str">
        <f>TRIM(UPPER('query (10)'!J276))</f>
        <v>SOLENOID VALVE</v>
      </c>
      <c r="I276" s="38" t="str">
        <f>IF('query (10)'!F276="","",'query (10)'!F276)</f>
        <v>Time-based Maintenance</v>
      </c>
      <c r="J276" s="38" t="str">
        <f>IF('query (10)'!F276="","",IFERROR(INDEX(Cleaning_Rules!$B$14:$B$17,MATCH(TRIM('query (10)'!F276),Cleaning_Rules!$A$14:$A$17,0)),"UNKNOWN"))</f>
        <v>TBM</v>
      </c>
      <c r="K276" s="38" t="str">
        <f>IF('query (10)'!G276="","",'query (10)'!G276)</f>
        <v>แก้ไขแผน</v>
      </c>
      <c r="L276" s="38" t="str">
        <f>IF('query (10)'!G276="","MISSING",IFERROR(INDEX(Cleaning_Rules!$B$5:$B$10,MATCH(TRIM('query (10)'!G276),Cleaning_Rules!$A$5:$A$10,0)),"UNKNOWN"))</f>
        <v>PLAN_REVISED</v>
      </c>
      <c r="M276" s="38" t="str">
        <f>IF('query (10)'!I276="","",'query (10)'!I276)</f>
        <v>Mechanical</v>
      </c>
      <c r="N276" s="38" t="str">
        <f>IF('query (10)'!O276="","",'query (10)'!O276)</f>
        <v>Inspection</v>
      </c>
      <c r="O276" s="38" t="str">
        <f>IF('query (10)'!P276="","",'query (10)'!P276)</f>
        <v>Medium</v>
      </c>
      <c r="P276" s="38" t="str">
        <f>IF('query (10)'!N276="","",'query (10)'!N276)</f>
        <v>cleaning solenoid valveตามรอบอายุการใช้งาน</v>
      </c>
      <c r="Q276" s="38" t="str">
        <f>TRIM('query (10)'!N276)</f>
        <v>cleaning solenoid valveตามรอบอายุการใช้งาน</v>
      </c>
      <c r="R276" s="38" t="str">
        <f>TRIM(UPPER('query (10)'!R276))</f>
        <v>SOLENOID</v>
      </c>
      <c r="S276" s="38" t="str">
        <f>TRIM(UPPER('query (10)'!S276))</f>
        <v>VQ2500-51</v>
      </c>
      <c r="T276" s="38" t="str">
        <f>IF('query (10)'!Q276="","",TRIM(UPPER('query (10)'!Q276)))</f>
        <v>MTPU-0763</v>
      </c>
      <c r="U276" s="38" t="str">
        <f>IF('query (10)'!T276="","",'query (10)'!T276)</f>
        <v>1</v>
      </c>
      <c r="V276" s="39">
        <f>IF('query (10)'!T276="","",IFERROR(VALUE('query (10)'!T276),""))</f>
        <v>1</v>
      </c>
      <c r="W276" s="40">
        <f>IF('query (10)'!U276="","",'query (10)'!U276)</f>
        <v>2157.6</v>
      </c>
      <c r="X276" s="39">
        <f>IF('query (10)'!V276="","",'query (10)'!V276)</f>
        <v>180</v>
      </c>
      <c r="Y276" s="41">
        <f>IF('query (10)'!W276="","",'query (10)'!W276)</f>
        <v>45980</v>
      </c>
      <c r="Z276" s="41" t="str">
        <f>IF('query (10)'!X276="","",'query (10)'!X276)</f>
        <v/>
      </c>
      <c r="AA276" s="41">
        <f>IF('query (10)'!Y276="","",'query (10)'!Y276)</f>
        <v>45790</v>
      </c>
      <c r="AB276" s="41">
        <f>IF('query (10)'!Z276="","",'query (10)'!Z276)</f>
        <v>46192</v>
      </c>
      <c r="AC276" s="38" t="str">
        <f>IF(OR('query (10)'!AA276="",COUNTIF(Cleaning_Rules!$A$21:$A$26,TRIM('query (10)'!AA276))&gt;0),"",TRIM('query (10)'!AA276))</f>
        <v>cleaning solenoid valveตามรอบอายุการใช้งาน</v>
      </c>
      <c r="AD276" s="38" t="str">
        <f>IF('query (10)'!AB276="","",TRIM(IFERROR(_xlfn.TEXTBEFORE('query (10)'!AB276,"("),'query (10)'!AB276)))</f>
        <v/>
      </c>
      <c r="AE276" s="38" t="str">
        <f>IFERROR(LOWER(TRIM(_xlfn.TEXTBEFORE(_xlfn.TEXTAFTER('query (10)'!AB276,"("),")"))),"")</f>
        <v/>
      </c>
      <c r="AF276" s="38" t="str">
        <f>IF('query (10)'!AD276="","",TRIM('query (10)'!AD276))</f>
        <v>ภูชิต กุลเสรี</v>
      </c>
      <c r="AG276" s="38" t="str">
        <f>IF('query (10)'!AE276="","",TRIM('query (10)'!AE276))</f>
        <v>ภูชิต กุลเสรี</v>
      </c>
      <c r="AH276" s="38" t="str">
        <f>IF('query (10)'!AF276="","",IFERROR(VALUE('query (10)'!AF276),""))</f>
        <v/>
      </c>
      <c r="AI276" s="38" t="str">
        <f>IF('query (10)'!AG276="","",TRIM('query (10)'!AG276))</f>
        <v/>
      </c>
      <c r="AJ276" s="38" t="str">
        <f>IF('query (10)'!AH276="","",IFERROR(VALUE('query (10)'!AH276),""))</f>
        <v/>
      </c>
      <c r="AK276" s="38" t="str">
        <f>IF('query (10)'!AI276="","",TRIM('query (10)'!AI276))</f>
        <v/>
      </c>
      <c r="AL276" s="42">
        <f t="shared" si="20"/>
        <v>2025</v>
      </c>
      <c r="AM276" s="42" t="str">
        <f t="shared" si="21"/>
        <v>2025-11</v>
      </c>
      <c r="AN276" s="42" t="str">
        <f t="shared" ca="1" si="22"/>
        <v>OVERDUE</v>
      </c>
      <c r="AO276" s="42" t="str">
        <f t="shared" si="23"/>
        <v>AS-229 | RIVET PRESS M/C | SB2 | SOLENOID VALVE | Time-based Maintenance | Mechanical | Inspection | Medium | cleaning solenoid valveตามรอบอายุการใช้งาน | SOLENOID | VQ2500-51 | MTPU-0763 | cleaning solenoid valveตามรอบอายุการใช้งาน | ภูชิต กุลเสรี</v>
      </c>
      <c r="AP276" s="42" t="str">
        <f>_xlfn.TEXTJOIN("; ",TRUE,IF(COUNTA('query (10)'!A276:AK276)&lt;=6,"NEAR_EMPTY_ROW",""),IF($K276="","MISSING_STATUS",""),IF(AND($K276="เสร็จสิ้น",$Z276=""),"DONE_NO_ACTUAL_DATE",""),IF(AND($I276="Condition-based Maintenance",$AH276=""),"CBM_NO_MEASUREMENT",""),IF(OR($X276="",$X276=0),"INVALID_PERIOD",""),IF(AND($AA276&lt;&gt;"",$AB276&lt;&gt;"",$AB276&lt;$AA276),"DATE_SEQUENCE_ERROR",""),IF(AND($AB276&lt;&gt;"",$AB276&gt;DATE(2030,12,31)),"DATE_OUTLIER",""),IF($C276="","MISSING_QRCODE",""),IF($J276="UNKNOWN","UNKNOWN_PM_TYPE",""),IF($L276="UNKNOWN","UNKNOWN_STATUS",""))</f>
        <v/>
      </c>
      <c r="AQ276" s="42" t="str">
        <f t="shared" si="24"/>
        <v>YES</v>
      </c>
    </row>
    <row r="277" spans="1:43" x14ac:dyDescent="0.3">
      <c r="A277" s="38">
        <f>IF('query (10)'!A277="","",'query (10)'!A277)</f>
        <v>342</v>
      </c>
      <c r="B277" s="38" t="str">
        <f>IF('query (10)'!B277="","",'query (10)'!B277)</f>
        <v/>
      </c>
      <c r="C277" s="38" t="str">
        <f>TRIM(UPPER('query (10)'!M277))</f>
        <v>AS-789</v>
      </c>
      <c r="D277" s="38" t="str">
        <f>TRIM(UPPER(IFERROR(_xlfn.TEXTBEFORE('query (10)'!L277,"("),'query (10)'!L277)))</f>
        <v>RIVET PRESSING M/C</v>
      </c>
      <c r="E277" s="38" t="str">
        <f>IFERROR(TRIM(UPPER(_xlfn.TEXTBEFORE(_xlfn.TEXTAFTER('query (10)'!L277,"("),")"))),"")</f>
        <v/>
      </c>
      <c r="F277" s="38" t="str">
        <f>TRIM('query (10)'!K277)</f>
        <v>SB6</v>
      </c>
      <c r="G277" s="38" t="str">
        <f>IF('query (10)'!J277="","",'query (10)'!J277)</f>
        <v>Solenoid valve</v>
      </c>
      <c r="H277" s="38" t="str">
        <f>TRIM(UPPER('query (10)'!J277))</f>
        <v>SOLENOID VALVE</v>
      </c>
      <c r="I277" s="38" t="str">
        <f>IF('query (10)'!F277="","",'query (10)'!F277)</f>
        <v>Time-based Maintenance</v>
      </c>
      <c r="J277" s="38" t="str">
        <f>IF('query (10)'!F277="","",IFERROR(INDEX(Cleaning_Rules!$B$14:$B$17,MATCH(TRIM('query (10)'!F277),Cleaning_Rules!$A$14:$A$17,0)),"UNKNOWN"))</f>
        <v>TBM</v>
      </c>
      <c r="K277" s="38" t="str">
        <f>IF('query (10)'!G277="","",'query (10)'!G277)</f>
        <v>แก้ไขแผน</v>
      </c>
      <c r="L277" s="38" t="str">
        <f>IF('query (10)'!G277="","MISSING",IFERROR(INDEX(Cleaning_Rules!$B$5:$B$10,MATCH(TRIM('query (10)'!G277),Cleaning_Rules!$A$5:$A$10,0)),"UNKNOWN"))</f>
        <v>PLAN_REVISED</v>
      </c>
      <c r="M277" s="38" t="str">
        <f>IF('query (10)'!I277="","",'query (10)'!I277)</f>
        <v>Mechanical</v>
      </c>
      <c r="N277" s="38" t="str">
        <f>IF('query (10)'!O277="","",'query (10)'!O277)</f>
        <v>Inspection</v>
      </c>
      <c r="O277" s="38" t="str">
        <f>IF('query (10)'!P277="","",'query (10)'!P277)</f>
        <v>Medium</v>
      </c>
      <c r="P277" s="38" t="str">
        <f>IF('query (10)'!N277="","",'query (10)'!N277)</f>
        <v>cleaning solenoid valveตามรอบอายุการใช้งาน</v>
      </c>
      <c r="Q277" s="38" t="str">
        <f>TRIM('query (10)'!N277)</f>
        <v>cleaning solenoid valveตามรอบอายุการใช้งาน</v>
      </c>
      <c r="R277" s="38" t="str">
        <f>TRIM(UPPER('query (10)'!R277))</f>
        <v>SOLENOID</v>
      </c>
      <c r="S277" s="38" t="str">
        <f>TRIM(UPPER('query (10)'!S277))</f>
        <v>VQ2500-51</v>
      </c>
      <c r="T277" s="38" t="str">
        <f>IF('query (10)'!Q277="","",TRIM(UPPER('query (10)'!Q277)))</f>
        <v>MTPU-0763</v>
      </c>
      <c r="U277" s="38" t="str">
        <f>IF('query (10)'!T277="","",'query (10)'!T277)</f>
        <v>1</v>
      </c>
      <c r="V277" s="39">
        <f>IF('query (10)'!T277="","",IFERROR(VALUE('query (10)'!T277),""))</f>
        <v>1</v>
      </c>
      <c r="W277" s="40">
        <f>IF('query (10)'!U277="","",'query (10)'!U277)</f>
        <v>2157.6</v>
      </c>
      <c r="X277" s="39">
        <f>IF('query (10)'!V277="","",'query (10)'!V277)</f>
        <v>180</v>
      </c>
      <c r="Y277" s="41">
        <f>IF('query (10)'!W277="","",'query (10)'!W277)</f>
        <v>45981</v>
      </c>
      <c r="Z277" s="41" t="str">
        <f>IF('query (10)'!X277="","",'query (10)'!X277)</f>
        <v/>
      </c>
      <c r="AA277" s="41">
        <f>IF('query (10)'!Y277="","",'query (10)'!Y277)</f>
        <v>45790</v>
      </c>
      <c r="AB277" s="41">
        <f>IF('query (10)'!Z277="","",'query (10)'!Z277)</f>
        <v>46193</v>
      </c>
      <c r="AC277" s="38" t="str">
        <f>IF(OR('query (10)'!AA277="",COUNTIF(Cleaning_Rules!$A$21:$A$26,TRIM('query (10)'!AA277))&gt;0),"",TRIM('query (10)'!AA277))</f>
        <v>cleaning solenoid valveตามรอบอายุการใช้งาน</v>
      </c>
      <c r="AD277" s="38" t="str">
        <f>IF('query (10)'!AB277="","",TRIM(IFERROR(_xlfn.TEXTBEFORE('query (10)'!AB277,"("),'query (10)'!AB277)))</f>
        <v/>
      </c>
      <c r="AE277" s="38" t="str">
        <f>IFERROR(LOWER(TRIM(_xlfn.TEXTBEFORE(_xlfn.TEXTAFTER('query (10)'!AB277,"("),")"))),"")</f>
        <v/>
      </c>
      <c r="AF277" s="38" t="str">
        <f>IF('query (10)'!AD277="","",TRIM('query (10)'!AD277))</f>
        <v>ภูชิต กุลเสรี</v>
      </c>
      <c r="AG277" s="38" t="str">
        <f>IF('query (10)'!AE277="","",TRIM('query (10)'!AE277))</f>
        <v>ภูชิต กุลเสรี</v>
      </c>
      <c r="AH277" s="38" t="str">
        <f>IF('query (10)'!AF277="","",IFERROR(VALUE('query (10)'!AF277),""))</f>
        <v/>
      </c>
      <c r="AI277" s="38" t="str">
        <f>IF('query (10)'!AG277="","",TRIM('query (10)'!AG277))</f>
        <v/>
      </c>
      <c r="AJ277" s="38" t="str">
        <f>IF('query (10)'!AH277="","",IFERROR(VALUE('query (10)'!AH277),""))</f>
        <v/>
      </c>
      <c r="AK277" s="38" t="str">
        <f>IF('query (10)'!AI277="","",TRIM('query (10)'!AI277))</f>
        <v/>
      </c>
      <c r="AL277" s="42">
        <f t="shared" si="20"/>
        <v>2025</v>
      </c>
      <c r="AM277" s="42" t="str">
        <f t="shared" si="21"/>
        <v>2025-11</v>
      </c>
      <c r="AN277" s="42" t="str">
        <f t="shared" ca="1" si="22"/>
        <v>OVERDUE</v>
      </c>
      <c r="AO277" s="42" t="str">
        <f t="shared" si="23"/>
        <v>AS-789 | RIVET PRESSING M/C | SB6 | SOLENOID VALVE | Time-based Maintenance | Mechanical | Inspection | Medium | cleaning solenoid valveตามรอบอายุการใช้งาน | SOLENOID | VQ2500-51 | MTPU-0763 | cleaning solenoid valveตามรอบอายุการใช้งาน | ภูชิต กุลเสรี</v>
      </c>
      <c r="AP277" s="42" t="str">
        <f>_xlfn.TEXTJOIN("; ",TRUE,IF(COUNTA('query (10)'!A277:AK277)&lt;=6,"NEAR_EMPTY_ROW",""),IF($K277="","MISSING_STATUS",""),IF(AND($K277="เสร็จสิ้น",$Z277=""),"DONE_NO_ACTUAL_DATE",""),IF(AND($I277="Condition-based Maintenance",$AH277=""),"CBM_NO_MEASUREMENT",""),IF(OR($X277="",$X277=0),"INVALID_PERIOD",""),IF(AND($AA277&lt;&gt;"",$AB277&lt;&gt;"",$AB277&lt;$AA277),"DATE_SEQUENCE_ERROR",""),IF(AND($AB277&lt;&gt;"",$AB277&gt;DATE(2030,12,31)),"DATE_OUTLIER",""),IF($C277="","MISSING_QRCODE",""),IF($J277="UNKNOWN","UNKNOWN_PM_TYPE",""),IF($L277="UNKNOWN","UNKNOWN_STATUS",""))</f>
        <v/>
      </c>
      <c r="AQ277" s="42" t="str">
        <f t="shared" si="24"/>
        <v>YES</v>
      </c>
    </row>
    <row r="278" spans="1:43" x14ac:dyDescent="0.3">
      <c r="A278" s="38">
        <f>IF('query (10)'!A278="","",'query (10)'!A278)</f>
        <v>347</v>
      </c>
      <c r="B278" s="38" t="str">
        <f>IF('query (10)'!B278="","",'query (10)'!B278)</f>
        <v/>
      </c>
      <c r="C278" s="38" t="str">
        <f>TRIM(UPPER('query (10)'!M278))</f>
        <v>AS-813</v>
      </c>
      <c r="D278" s="38" t="str">
        <f>TRIM(UPPER(IFERROR(_xlfn.TEXTBEFORE('query (10)'!L278,"("),'query (10)'!L278)))</f>
        <v>RIVET PRESSING M/C</v>
      </c>
      <c r="E278" s="38" t="str">
        <f>IFERROR(TRIM(UPPER(_xlfn.TEXTBEFORE(_xlfn.TEXTAFTER('query (10)'!L278,"("),")"))),"")</f>
        <v/>
      </c>
      <c r="F278" s="38" t="str">
        <f>TRIM('query (10)'!K278)</f>
        <v>SB7</v>
      </c>
      <c r="G278" s="38" t="str">
        <f>IF('query (10)'!J278="","",'query (10)'!J278)</f>
        <v>Solenoid valve</v>
      </c>
      <c r="H278" s="38" t="str">
        <f>TRIM(UPPER('query (10)'!J278))</f>
        <v>SOLENOID VALVE</v>
      </c>
      <c r="I278" s="38" t="str">
        <f>IF('query (10)'!F278="","",'query (10)'!F278)</f>
        <v>Time-based Maintenance</v>
      </c>
      <c r="J278" s="38" t="str">
        <f>IF('query (10)'!F278="","",IFERROR(INDEX(Cleaning_Rules!$B$14:$B$17,MATCH(TRIM('query (10)'!F278),Cleaning_Rules!$A$14:$A$17,0)),"UNKNOWN"))</f>
        <v>TBM</v>
      </c>
      <c r="K278" s="38" t="str">
        <f>IF('query (10)'!G278="","",'query (10)'!G278)</f>
        <v>แก้ไขแผน</v>
      </c>
      <c r="L278" s="38" t="str">
        <f>IF('query (10)'!G278="","MISSING",IFERROR(INDEX(Cleaning_Rules!$B$5:$B$10,MATCH(TRIM('query (10)'!G278),Cleaning_Rules!$A$5:$A$10,0)),"UNKNOWN"))</f>
        <v>PLAN_REVISED</v>
      </c>
      <c r="M278" s="38" t="str">
        <f>IF('query (10)'!I278="","",'query (10)'!I278)</f>
        <v>Mechanical</v>
      </c>
      <c r="N278" s="38" t="str">
        <f>IF('query (10)'!O278="","",'query (10)'!O278)</f>
        <v>Inspection</v>
      </c>
      <c r="O278" s="38" t="str">
        <f>IF('query (10)'!P278="","",'query (10)'!P278)</f>
        <v>Medium</v>
      </c>
      <c r="P278" s="38" t="str">
        <f>IF('query (10)'!N278="","",'query (10)'!N278)</f>
        <v>cleaning solenoid valveตามรอบอายุการใช้งาน</v>
      </c>
      <c r="Q278" s="38" t="str">
        <f>TRIM('query (10)'!N278)</f>
        <v>cleaning solenoid valveตามรอบอายุการใช้งาน</v>
      </c>
      <c r="R278" s="38" t="str">
        <f>TRIM(UPPER('query (10)'!R278))</f>
        <v>SOLENOID</v>
      </c>
      <c r="S278" s="38" t="str">
        <f>TRIM(UPPER('query (10)'!S278))</f>
        <v>VQ2500-51</v>
      </c>
      <c r="T278" s="38" t="str">
        <f>IF('query (10)'!Q278="","",TRIM(UPPER('query (10)'!Q278)))</f>
        <v>MTPU-0763</v>
      </c>
      <c r="U278" s="38" t="str">
        <f>IF('query (10)'!T278="","",'query (10)'!T278)</f>
        <v>1</v>
      </c>
      <c r="V278" s="39">
        <f>IF('query (10)'!T278="","",IFERROR(VALUE('query (10)'!T278),""))</f>
        <v>1</v>
      </c>
      <c r="W278" s="40">
        <f>IF('query (10)'!U278="","",'query (10)'!U278)</f>
        <v>2157.6</v>
      </c>
      <c r="X278" s="39">
        <f>IF('query (10)'!V278="","",'query (10)'!V278)</f>
        <v>180</v>
      </c>
      <c r="Y278" s="41">
        <f>IF('query (10)'!W278="","",'query (10)'!W278)</f>
        <v>45982</v>
      </c>
      <c r="Z278" s="41" t="str">
        <f>IF('query (10)'!X278="","",'query (10)'!X278)</f>
        <v/>
      </c>
      <c r="AA278" s="41">
        <f>IF('query (10)'!Y278="","",'query (10)'!Y278)</f>
        <v>45790</v>
      </c>
      <c r="AB278" s="41">
        <f>IF('query (10)'!Z278="","",'query (10)'!Z278)</f>
        <v>46194</v>
      </c>
      <c r="AC278" s="38" t="str">
        <f>IF(OR('query (10)'!AA278="",COUNTIF(Cleaning_Rules!$A$21:$A$26,TRIM('query (10)'!AA278))&gt;0),"",TRIM('query (10)'!AA278))</f>
        <v>cleaning solenoid valveตามรอบอายุการใช้งาน</v>
      </c>
      <c r="AD278" s="38" t="str">
        <f>IF('query (10)'!AB278="","",TRIM(IFERROR(_xlfn.TEXTBEFORE('query (10)'!AB278,"("),'query (10)'!AB278)))</f>
        <v/>
      </c>
      <c r="AE278" s="38" t="str">
        <f>IFERROR(LOWER(TRIM(_xlfn.TEXTBEFORE(_xlfn.TEXTAFTER('query (10)'!AB278,"("),")"))),"")</f>
        <v/>
      </c>
      <c r="AF278" s="38" t="str">
        <f>IF('query (10)'!AD278="","",TRIM('query (10)'!AD278))</f>
        <v>ภูชิต กุลเสรี</v>
      </c>
      <c r="AG278" s="38" t="str">
        <f>IF('query (10)'!AE278="","",TRIM('query (10)'!AE278))</f>
        <v>ภูชิต กุลเสรี</v>
      </c>
      <c r="AH278" s="38" t="str">
        <f>IF('query (10)'!AF278="","",IFERROR(VALUE('query (10)'!AF278),""))</f>
        <v/>
      </c>
      <c r="AI278" s="38" t="str">
        <f>IF('query (10)'!AG278="","",TRIM('query (10)'!AG278))</f>
        <v/>
      </c>
      <c r="AJ278" s="38" t="str">
        <f>IF('query (10)'!AH278="","",IFERROR(VALUE('query (10)'!AH278),""))</f>
        <v/>
      </c>
      <c r="AK278" s="38" t="str">
        <f>IF('query (10)'!AI278="","",TRIM('query (10)'!AI278))</f>
        <v/>
      </c>
      <c r="AL278" s="42">
        <f t="shared" si="20"/>
        <v>2025</v>
      </c>
      <c r="AM278" s="42" t="str">
        <f t="shared" si="21"/>
        <v>2025-11</v>
      </c>
      <c r="AN278" s="42" t="str">
        <f t="shared" ca="1" si="22"/>
        <v>OVERDUE</v>
      </c>
      <c r="AO278" s="42" t="str">
        <f t="shared" si="23"/>
        <v>AS-813 | RIVET PRESSING M/C | SB7 | SOLENOID VALVE | Time-based Maintenance | Mechanical | Inspection | Medium | cleaning solenoid valveตามรอบอายุการใช้งาน | SOLENOID | VQ2500-51 | MTPU-0763 | cleaning solenoid valveตามรอบอายุการใช้งาน | ภูชิต กุลเสรี</v>
      </c>
      <c r="AP278" s="42" t="str">
        <f>_xlfn.TEXTJOIN("; ",TRUE,IF(COUNTA('query (10)'!A278:AK278)&lt;=6,"NEAR_EMPTY_ROW",""),IF($K278="","MISSING_STATUS",""),IF(AND($K278="เสร็จสิ้น",$Z278=""),"DONE_NO_ACTUAL_DATE",""),IF(AND($I278="Condition-based Maintenance",$AH278=""),"CBM_NO_MEASUREMENT",""),IF(OR($X278="",$X278=0),"INVALID_PERIOD",""),IF(AND($AA278&lt;&gt;"",$AB278&lt;&gt;"",$AB278&lt;$AA278),"DATE_SEQUENCE_ERROR",""),IF(AND($AB278&lt;&gt;"",$AB278&gt;DATE(2030,12,31)),"DATE_OUTLIER",""),IF($C278="","MISSING_QRCODE",""),IF($J278="UNKNOWN","UNKNOWN_PM_TYPE",""),IF($L278="UNKNOWN","UNKNOWN_STATUS",""))</f>
        <v/>
      </c>
      <c r="AQ278" s="42" t="str">
        <f t="shared" si="24"/>
        <v>YES</v>
      </c>
    </row>
    <row r="279" spans="1:43" x14ac:dyDescent="0.3">
      <c r="A279" s="38">
        <f>IF('query (10)'!A279="","",'query (10)'!A279)</f>
        <v>348</v>
      </c>
      <c r="B279" s="38" t="str">
        <f>IF('query (10)'!B279="","",'query (10)'!B279)</f>
        <v/>
      </c>
      <c r="C279" s="38" t="str">
        <f>TRIM(UPPER('query (10)'!M279))</f>
        <v>AS-869</v>
      </c>
      <c r="D279" s="38" t="str">
        <f>TRIM(UPPER(IFERROR(_xlfn.TEXTBEFORE('query (10)'!L279,"("),'query (10)'!L279)))</f>
        <v>RIVET PRESSING M/C</v>
      </c>
      <c r="E279" s="38" t="str">
        <f>IFERROR(TRIM(UPPER(_xlfn.TEXTBEFORE(_xlfn.TEXTAFTER('query (10)'!L279,"("),")"))),"")</f>
        <v/>
      </c>
      <c r="F279" s="38" t="str">
        <f>TRIM('query (10)'!K279)</f>
        <v>SB8</v>
      </c>
      <c r="G279" s="38" t="str">
        <f>IF('query (10)'!J279="","",'query (10)'!J279)</f>
        <v>Solenoid valve</v>
      </c>
      <c r="H279" s="38" t="str">
        <f>TRIM(UPPER('query (10)'!J279))</f>
        <v>SOLENOID VALVE</v>
      </c>
      <c r="I279" s="38" t="str">
        <f>IF('query (10)'!F279="","",'query (10)'!F279)</f>
        <v>Time-based Maintenance</v>
      </c>
      <c r="J279" s="38" t="str">
        <f>IF('query (10)'!F279="","",IFERROR(INDEX(Cleaning_Rules!$B$14:$B$17,MATCH(TRIM('query (10)'!F279),Cleaning_Rules!$A$14:$A$17,0)),"UNKNOWN"))</f>
        <v>TBM</v>
      </c>
      <c r="K279" s="38" t="str">
        <f>IF('query (10)'!G279="","",'query (10)'!G279)</f>
        <v>แก้ไขแผน</v>
      </c>
      <c r="L279" s="38" t="str">
        <f>IF('query (10)'!G279="","MISSING",IFERROR(INDEX(Cleaning_Rules!$B$5:$B$10,MATCH(TRIM('query (10)'!G279),Cleaning_Rules!$A$5:$A$10,0)),"UNKNOWN"))</f>
        <v>PLAN_REVISED</v>
      </c>
      <c r="M279" s="38" t="str">
        <f>IF('query (10)'!I279="","",'query (10)'!I279)</f>
        <v>Mechanical</v>
      </c>
      <c r="N279" s="38" t="str">
        <f>IF('query (10)'!O279="","",'query (10)'!O279)</f>
        <v>Inspection</v>
      </c>
      <c r="O279" s="38" t="str">
        <f>IF('query (10)'!P279="","",'query (10)'!P279)</f>
        <v>Medium</v>
      </c>
      <c r="P279" s="38" t="str">
        <f>IF('query (10)'!N279="","",'query (10)'!N279)</f>
        <v>cleaning solenoid valveตามรอบอายุการใช้งาน</v>
      </c>
      <c r="Q279" s="38" t="str">
        <f>TRIM('query (10)'!N279)</f>
        <v>cleaning solenoid valveตามรอบอายุการใช้งาน</v>
      </c>
      <c r="R279" s="38" t="str">
        <f>TRIM(UPPER('query (10)'!R279))</f>
        <v>SOLENOID</v>
      </c>
      <c r="S279" s="38" t="str">
        <f>TRIM(UPPER('query (10)'!S279))</f>
        <v>VQ2500-51</v>
      </c>
      <c r="T279" s="38" t="str">
        <f>IF('query (10)'!Q279="","",TRIM(UPPER('query (10)'!Q279)))</f>
        <v>MTPU-0763</v>
      </c>
      <c r="U279" s="38" t="str">
        <f>IF('query (10)'!T279="","",'query (10)'!T279)</f>
        <v>1</v>
      </c>
      <c r="V279" s="39">
        <f>IF('query (10)'!T279="","",IFERROR(VALUE('query (10)'!T279),""))</f>
        <v>1</v>
      </c>
      <c r="W279" s="40">
        <f>IF('query (10)'!U279="","",'query (10)'!U279)</f>
        <v>2157.6</v>
      </c>
      <c r="X279" s="39">
        <f>IF('query (10)'!V279="","",'query (10)'!V279)</f>
        <v>180</v>
      </c>
      <c r="Y279" s="41">
        <f>IF('query (10)'!W279="","",'query (10)'!W279)</f>
        <v>45986</v>
      </c>
      <c r="Z279" s="41" t="str">
        <f>IF('query (10)'!X279="","",'query (10)'!X279)</f>
        <v/>
      </c>
      <c r="AA279" s="41">
        <f>IF('query (10)'!Y279="","",'query (10)'!Y279)</f>
        <v>45790</v>
      </c>
      <c r="AB279" s="41">
        <f>IF('query (10)'!Z279="","",'query (10)'!Z279)</f>
        <v>46198</v>
      </c>
      <c r="AC279" s="38" t="str">
        <f>IF(OR('query (10)'!AA279="",COUNTIF(Cleaning_Rules!$A$21:$A$26,TRIM('query (10)'!AA279))&gt;0),"",TRIM('query (10)'!AA279))</f>
        <v>cleaning solenoid valveตามรอบอายุการใช้งาน</v>
      </c>
      <c r="AD279" s="38" t="str">
        <f>IF('query (10)'!AB279="","",TRIM(IFERROR(_xlfn.TEXTBEFORE('query (10)'!AB279,"("),'query (10)'!AB279)))</f>
        <v/>
      </c>
      <c r="AE279" s="38" t="str">
        <f>IFERROR(LOWER(TRIM(_xlfn.TEXTBEFORE(_xlfn.TEXTAFTER('query (10)'!AB279,"("),")"))),"")</f>
        <v/>
      </c>
      <c r="AF279" s="38" t="str">
        <f>IF('query (10)'!AD279="","",TRIM('query (10)'!AD279))</f>
        <v>ภูชิต กุลเสรี</v>
      </c>
      <c r="AG279" s="38" t="str">
        <f>IF('query (10)'!AE279="","",TRIM('query (10)'!AE279))</f>
        <v>ภูชิต กุลเสรี</v>
      </c>
      <c r="AH279" s="38" t="str">
        <f>IF('query (10)'!AF279="","",IFERROR(VALUE('query (10)'!AF279),""))</f>
        <v/>
      </c>
      <c r="AI279" s="38" t="str">
        <f>IF('query (10)'!AG279="","",TRIM('query (10)'!AG279))</f>
        <v/>
      </c>
      <c r="AJ279" s="38" t="str">
        <f>IF('query (10)'!AH279="","",IFERROR(VALUE('query (10)'!AH279),""))</f>
        <v/>
      </c>
      <c r="AK279" s="38" t="str">
        <f>IF('query (10)'!AI279="","",TRIM('query (10)'!AI279))</f>
        <v/>
      </c>
      <c r="AL279" s="42">
        <f t="shared" si="20"/>
        <v>2025</v>
      </c>
      <c r="AM279" s="42" t="str">
        <f t="shared" si="21"/>
        <v>2025-11</v>
      </c>
      <c r="AN279" s="42" t="str">
        <f t="shared" ca="1" si="22"/>
        <v>OVERDUE</v>
      </c>
      <c r="AO279" s="42" t="str">
        <f t="shared" si="23"/>
        <v>AS-869 | RIVET PRESSING M/C | SB8 | SOLENOID VALVE | Time-based Maintenance | Mechanical | Inspection | Medium | cleaning solenoid valveตามรอบอายุการใช้งาน | SOLENOID | VQ2500-51 | MTPU-0763 | cleaning solenoid valveตามรอบอายุการใช้งาน | ภูชิต กุลเสรี</v>
      </c>
      <c r="AP279" s="42" t="str">
        <f>_xlfn.TEXTJOIN("; ",TRUE,IF(COUNTA('query (10)'!A279:AK279)&lt;=6,"NEAR_EMPTY_ROW",""),IF($K279="","MISSING_STATUS",""),IF(AND($K279="เสร็จสิ้น",$Z279=""),"DONE_NO_ACTUAL_DATE",""),IF(AND($I279="Condition-based Maintenance",$AH279=""),"CBM_NO_MEASUREMENT",""),IF(OR($X279="",$X279=0),"INVALID_PERIOD",""),IF(AND($AA279&lt;&gt;"",$AB279&lt;&gt;"",$AB279&lt;$AA279),"DATE_SEQUENCE_ERROR",""),IF(AND($AB279&lt;&gt;"",$AB279&gt;DATE(2030,12,31)),"DATE_OUTLIER",""),IF($C279="","MISSING_QRCODE",""),IF($J279="UNKNOWN","UNKNOWN_PM_TYPE",""),IF($L279="UNKNOWN","UNKNOWN_STATUS",""))</f>
        <v/>
      </c>
      <c r="AQ279" s="42" t="str">
        <f t="shared" si="24"/>
        <v>YES</v>
      </c>
    </row>
    <row r="280" spans="1:43" x14ac:dyDescent="0.3">
      <c r="A280" s="38">
        <f>IF('query (10)'!A280="","",'query (10)'!A280)</f>
        <v>349</v>
      </c>
      <c r="B280" s="38" t="str">
        <f>IF('query (10)'!B280="","",'query (10)'!B280)</f>
        <v/>
      </c>
      <c r="C280" s="38" t="str">
        <f>TRIM(UPPER('query (10)'!M280))</f>
        <v>AS-892</v>
      </c>
      <c r="D280" s="38" t="str">
        <f>TRIM(UPPER(IFERROR(_xlfn.TEXTBEFORE('query (10)'!L280,"("),'query (10)'!L280)))</f>
        <v>RIVET PRESSING M/C</v>
      </c>
      <c r="E280" s="38" t="str">
        <f>IFERROR(TRIM(UPPER(_xlfn.TEXTBEFORE(_xlfn.TEXTAFTER('query (10)'!L280,"("),")"))),"")</f>
        <v/>
      </c>
      <c r="F280" s="38" t="str">
        <f>TRIM('query (10)'!K280)</f>
        <v>SB9</v>
      </c>
      <c r="G280" s="38" t="str">
        <f>IF('query (10)'!J280="","",'query (10)'!J280)</f>
        <v>Solenoid valve</v>
      </c>
      <c r="H280" s="38" t="str">
        <f>TRIM(UPPER('query (10)'!J280))</f>
        <v>SOLENOID VALVE</v>
      </c>
      <c r="I280" s="38" t="str">
        <f>IF('query (10)'!F280="","",'query (10)'!F280)</f>
        <v>Time-based Maintenance</v>
      </c>
      <c r="J280" s="38" t="str">
        <f>IF('query (10)'!F280="","",IFERROR(INDEX(Cleaning_Rules!$B$14:$B$17,MATCH(TRIM('query (10)'!F280),Cleaning_Rules!$A$14:$A$17,0)),"UNKNOWN"))</f>
        <v>TBM</v>
      </c>
      <c r="K280" s="38" t="str">
        <f>IF('query (10)'!G280="","",'query (10)'!G280)</f>
        <v>แก้ไขแผน</v>
      </c>
      <c r="L280" s="38" t="str">
        <f>IF('query (10)'!G280="","MISSING",IFERROR(INDEX(Cleaning_Rules!$B$5:$B$10,MATCH(TRIM('query (10)'!G280),Cleaning_Rules!$A$5:$A$10,0)),"UNKNOWN"))</f>
        <v>PLAN_REVISED</v>
      </c>
      <c r="M280" s="38" t="str">
        <f>IF('query (10)'!I280="","",'query (10)'!I280)</f>
        <v>Mechanical</v>
      </c>
      <c r="N280" s="38" t="str">
        <f>IF('query (10)'!O280="","",'query (10)'!O280)</f>
        <v>Inspection</v>
      </c>
      <c r="O280" s="38" t="str">
        <f>IF('query (10)'!P280="","",'query (10)'!P280)</f>
        <v>Medium</v>
      </c>
      <c r="P280" s="38" t="str">
        <f>IF('query (10)'!N280="","",'query (10)'!N280)</f>
        <v>cleaning solenoid valveตามรอบอายุการใช้งาน</v>
      </c>
      <c r="Q280" s="38" t="str">
        <f>TRIM('query (10)'!N280)</f>
        <v>cleaning solenoid valveตามรอบอายุการใช้งาน</v>
      </c>
      <c r="R280" s="38" t="str">
        <f>TRIM(UPPER('query (10)'!R280))</f>
        <v>SOLENOID</v>
      </c>
      <c r="S280" s="38" t="str">
        <f>TRIM(UPPER('query (10)'!S280))</f>
        <v>VQ2400-5W1(NO ORDER)</v>
      </c>
      <c r="T280" s="38" t="str">
        <f>IF('query (10)'!Q280="","",TRIM(UPPER('query (10)'!Q280)))</f>
        <v>MTPU-0762</v>
      </c>
      <c r="U280" s="38" t="str">
        <f>IF('query (10)'!T280="","",'query (10)'!T280)</f>
        <v>1</v>
      </c>
      <c r="V280" s="39">
        <f>IF('query (10)'!T280="","",IFERROR(VALUE('query (10)'!T280),""))</f>
        <v>1</v>
      </c>
      <c r="W280" s="40">
        <f>IF('query (10)'!U280="","",'query (10)'!U280)</f>
        <v>2699</v>
      </c>
      <c r="X280" s="39">
        <f>IF('query (10)'!V280="","",'query (10)'!V280)</f>
        <v>180</v>
      </c>
      <c r="Y280" s="41">
        <f>IF('query (10)'!W280="","",'query (10)'!W280)</f>
        <v>45987</v>
      </c>
      <c r="Z280" s="41" t="str">
        <f>IF('query (10)'!X280="","",'query (10)'!X280)</f>
        <v/>
      </c>
      <c r="AA280" s="41">
        <f>IF('query (10)'!Y280="","",'query (10)'!Y280)</f>
        <v>45790</v>
      </c>
      <c r="AB280" s="41">
        <f>IF('query (10)'!Z280="","",'query (10)'!Z280)</f>
        <v>46199</v>
      </c>
      <c r="AC280" s="38" t="str">
        <f>IF(OR('query (10)'!AA280="",COUNTIF(Cleaning_Rules!$A$21:$A$26,TRIM('query (10)'!AA280))&gt;0),"",TRIM('query (10)'!AA280))</f>
        <v>cleaning solenoid valveตามรอบอายุการใช้งาน</v>
      </c>
      <c r="AD280" s="38" t="str">
        <f>IF('query (10)'!AB280="","",TRIM(IFERROR(_xlfn.TEXTBEFORE('query (10)'!AB280,"("),'query (10)'!AB280)))</f>
        <v/>
      </c>
      <c r="AE280" s="38" t="str">
        <f>IFERROR(LOWER(TRIM(_xlfn.TEXTBEFORE(_xlfn.TEXTAFTER('query (10)'!AB280,"("),")"))),"")</f>
        <v/>
      </c>
      <c r="AF280" s="38" t="str">
        <f>IF('query (10)'!AD280="","",TRIM('query (10)'!AD280))</f>
        <v>ภูชิต กุลเสรี</v>
      </c>
      <c r="AG280" s="38" t="str">
        <f>IF('query (10)'!AE280="","",TRIM('query (10)'!AE280))</f>
        <v>ภูชิต กุลเสรี</v>
      </c>
      <c r="AH280" s="38" t="str">
        <f>IF('query (10)'!AF280="","",IFERROR(VALUE('query (10)'!AF280),""))</f>
        <v/>
      </c>
      <c r="AI280" s="38" t="str">
        <f>IF('query (10)'!AG280="","",TRIM('query (10)'!AG280))</f>
        <v/>
      </c>
      <c r="AJ280" s="38" t="str">
        <f>IF('query (10)'!AH280="","",IFERROR(VALUE('query (10)'!AH280),""))</f>
        <v/>
      </c>
      <c r="AK280" s="38" t="str">
        <f>IF('query (10)'!AI280="","",TRIM('query (10)'!AI280))</f>
        <v/>
      </c>
      <c r="AL280" s="42">
        <f t="shared" si="20"/>
        <v>2025</v>
      </c>
      <c r="AM280" s="42" t="str">
        <f t="shared" si="21"/>
        <v>2025-11</v>
      </c>
      <c r="AN280" s="42" t="str">
        <f t="shared" ca="1" si="22"/>
        <v>OVERDUE</v>
      </c>
      <c r="AO280" s="42" t="str">
        <f t="shared" si="23"/>
        <v>AS-892 | RIVET PRESSING M/C | SB9 | SOLENOID VALVE | Time-based Maintenance | Mechanical | Inspection | Medium | cleaning solenoid valveตามรอบอายุการใช้งาน | SOLENOID | VQ2400-5W1(NO ORDER) | MTPU-0762 | cleaning solenoid valveตามรอบอายุการใช้งาน | ภูชิต กุลเสรี</v>
      </c>
      <c r="AP280" s="42" t="str">
        <f>_xlfn.TEXTJOIN("; ",TRUE,IF(COUNTA('query (10)'!A280:AK280)&lt;=6,"NEAR_EMPTY_ROW",""),IF($K280="","MISSING_STATUS",""),IF(AND($K280="เสร็จสิ้น",$Z280=""),"DONE_NO_ACTUAL_DATE",""),IF(AND($I280="Condition-based Maintenance",$AH280=""),"CBM_NO_MEASUREMENT",""),IF(OR($X280="",$X280=0),"INVALID_PERIOD",""),IF(AND($AA280&lt;&gt;"",$AB280&lt;&gt;"",$AB280&lt;$AA280),"DATE_SEQUENCE_ERROR",""),IF(AND($AB280&lt;&gt;"",$AB280&gt;DATE(2030,12,31)),"DATE_OUTLIER",""),IF($C280="","MISSING_QRCODE",""),IF($J280="UNKNOWN","UNKNOWN_PM_TYPE",""),IF($L280="UNKNOWN","UNKNOWN_STATUS",""))</f>
        <v/>
      </c>
      <c r="AQ280" s="42" t="str">
        <f t="shared" si="24"/>
        <v>YES</v>
      </c>
    </row>
    <row r="281" spans="1:43" x14ac:dyDescent="0.3">
      <c r="A281" s="38">
        <f>IF('query (10)'!A281="","",'query (10)'!A281)</f>
        <v>350</v>
      </c>
      <c r="B281" s="38">
        <f>IF('query (10)'!B281="","",'query (10)'!B281)</f>
        <v>17274</v>
      </c>
      <c r="C281" s="38" t="str">
        <f>TRIM(UPPER('query (10)'!M281))</f>
        <v>WA-113</v>
      </c>
      <c r="D281" s="38" t="str">
        <f>TRIM(UPPER(IFERROR(_xlfn.TEXTBEFORE('query (10)'!L281,"("),'query (10)'!L281)))</f>
        <v>FINISH WASH EQUIPMENT M/C</v>
      </c>
      <c r="E281" s="38" t="str">
        <f>IFERROR(TRIM(UPPER(_xlfn.TEXTBEFORE(_xlfn.TEXTAFTER('query (10)'!L281,"("),")"))),"")</f>
        <v/>
      </c>
      <c r="F281" s="38" t="str">
        <f>TRIM('query (10)'!K281)</f>
        <v>SB1</v>
      </c>
      <c r="G281" s="38" t="str">
        <f>IF('query (10)'!J281="","",'query (10)'!J281)</f>
        <v>Solenoid valve</v>
      </c>
      <c r="H281" s="38" t="str">
        <f>TRIM(UPPER('query (10)'!J281))</f>
        <v>SOLENOID VALVE</v>
      </c>
      <c r="I281" s="38" t="str">
        <f>IF('query (10)'!F281="","",'query (10)'!F281)</f>
        <v>Time-based Maintenance</v>
      </c>
      <c r="J281" s="38" t="str">
        <f>IF('query (10)'!F281="","",IFERROR(INDEX(Cleaning_Rules!$B$14:$B$17,MATCH(TRIM('query (10)'!F281),Cleaning_Rules!$A$14:$A$17,0)),"UNKNOWN"))</f>
        <v>TBM</v>
      </c>
      <c r="K281" s="38" t="str">
        <f>IF('query (10)'!G281="","",'query (10)'!G281)</f>
        <v>เสร็จสิ้น</v>
      </c>
      <c r="L281" s="38" t="str">
        <f>IF('query (10)'!G281="","MISSING",IFERROR(INDEX(Cleaning_Rules!$B$5:$B$10,MATCH(TRIM('query (10)'!G281),Cleaning_Rules!$A$5:$A$10,0)),"UNKNOWN"))</f>
        <v>COMPLETED</v>
      </c>
      <c r="M281" s="38" t="str">
        <f>IF('query (10)'!I281="","",'query (10)'!I281)</f>
        <v>Mechanical</v>
      </c>
      <c r="N281" s="38" t="str">
        <f>IF('query (10)'!O281="","",'query (10)'!O281)</f>
        <v>Inspection</v>
      </c>
      <c r="O281" s="38" t="str">
        <f>IF('query (10)'!P281="","",'query (10)'!P281)</f>
        <v>Medium</v>
      </c>
      <c r="P281" s="38" t="str">
        <f>IF('query (10)'!N281="","",'query (10)'!N281)</f>
        <v>cleaning solenoid valveตามรอบอายุการใช้งาน</v>
      </c>
      <c r="Q281" s="38" t="str">
        <f>TRIM('query (10)'!N281)</f>
        <v>cleaning solenoid valveตามรอบอายุการใช้งาน</v>
      </c>
      <c r="R281" s="38" t="str">
        <f>TRIM(UPPER('query (10)'!R281))</f>
        <v>SOLENOID</v>
      </c>
      <c r="S281" s="38" t="str">
        <f>TRIM(UPPER('query (10)'!S281))</f>
        <v>VQ2500-51</v>
      </c>
      <c r="T281" s="38" t="str">
        <f>IF('query (10)'!Q281="","",TRIM(UPPER('query (10)'!Q281)))</f>
        <v>MTPU-0763</v>
      </c>
      <c r="U281" s="38" t="str">
        <f>IF('query (10)'!T281="","",'query (10)'!T281)</f>
        <v>1</v>
      </c>
      <c r="V281" s="39">
        <f>IF('query (10)'!T281="","",IFERROR(VALUE('query (10)'!T281),""))</f>
        <v>1</v>
      </c>
      <c r="W281" s="40">
        <f>IF('query (10)'!U281="","",'query (10)'!U281)</f>
        <v>2157.6</v>
      </c>
      <c r="X281" s="39">
        <f>IF('query (10)'!V281="","",'query (10)'!V281)</f>
        <v>180</v>
      </c>
      <c r="Y281" s="41">
        <f>IF('query (10)'!W281="","",'query (10)'!W281)</f>
        <v>45974</v>
      </c>
      <c r="Z281" s="41">
        <f>IF('query (10)'!X281="","",'query (10)'!X281)</f>
        <v>46059</v>
      </c>
      <c r="AA281" s="41">
        <f>IF('query (10)'!Y281="","",'query (10)'!Y281)</f>
        <v>46059</v>
      </c>
      <c r="AB281" s="41">
        <f>IF('query (10)'!Z281="","",'query (10)'!Z281)</f>
        <v>46239</v>
      </c>
      <c r="AC281" s="38" t="str">
        <f>IF(OR('query (10)'!AA281="",COUNTIF(Cleaning_Rules!$A$21:$A$26,TRIM('query (10)'!AA281))&gt;0),"",TRIM('query (10)'!AA281))</f>
        <v>cleaning solenoid valveตามรอบอายุการใช้งาน</v>
      </c>
      <c r="AD281" s="38" t="str">
        <f>IF('query (10)'!AB281="","",TRIM(IFERROR(_xlfn.TEXTBEFORE('query (10)'!AB281,"("),'query (10)'!AB281)))</f>
        <v>เริ่มซ่อมงาน PM แล้ว รับผิดชอบโดย PUCHIT KULSEREE</v>
      </c>
      <c r="AE281" s="38" t="str">
        <f>IFERROR(LOWER(TRIM(_xlfn.TEXTBEFORE(_xlfn.TEXTAFTER('query (10)'!AB281,"("),")"))),"")</f>
        <v>puchit@nsk.com</v>
      </c>
      <c r="AF281" s="38" t="str">
        <f>IF('query (10)'!AD281="","",TRIM('query (10)'!AD281))</f>
        <v>ภูชิต กุลเสรี</v>
      </c>
      <c r="AG281" s="38" t="str">
        <f>IF('query (10)'!AE281="","",TRIM('query (10)'!AE281))</f>
        <v>ภูชิต กุลเสรี</v>
      </c>
      <c r="AH281" s="38" t="str">
        <f>IF('query (10)'!AF281="","",IFERROR(VALUE('query (10)'!AF281),""))</f>
        <v/>
      </c>
      <c r="AI281" s="38" t="str">
        <f>IF('query (10)'!AG281="","",TRIM('query (10)'!AG281))</f>
        <v/>
      </c>
      <c r="AJ281" s="38" t="str">
        <f>IF('query (10)'!AH281="","",IFERROR(VALUE('query (10)'!AH281),""))</f>
        <v/>
      </c>
      <c r="AK281" s="38" t="str">
        <f>IF('query (10)'!AI281="","",TRIM('query (10)'!AI281))</f>
        <v/>
      </c>
      <c r="AL281" s="42">
        <f t="shared" si="20"/>
        <v>2025</v>
      </c>
      <c r="AM281" s="42" t="str">
        <f t="shared" si="21"/>
        <v>2025-11</v>
      </c>
      <c r="AN281" s="42" t="str">
        <f t="shared" ca="1" si="22"/>
        <v/>
      </c>
      <c r="AO281" s="42" t="str">
        <f t="shared" si="23"/>
        <v>WA-113 | FINISH WASH EQUIPMENT M/C | SB1 | SOLENOID VALVE | Time-based Maintenance | Mechanical | Inspection | Medium | cleaning solenoid valveตามรอบอายุการใช้งาน | SOLENOID | VQ2500-51 | MTPU-0763 | cleaning solenoid valveตามรอบอายุการใช้งาน | เริ่มซ่อมงาน PM แล้ว รับผิดชอบโดย PUCHIT KULSEREE | ภูชิต กุลเสรี</v>
      </c>
      <c r="AP281" s="42" t="str">
        <f>_xlfn.TEXTJOIN("; ",TRUE,IF(COUNTA('query (10)'!A281:AK281)&lt;=6,"NEAR_EMPTY_ROW",""),IF($K281="","MISSING_STATUS",""),IF(AND($K281="เสร็จสิ้น",$Z281=""),"DONE_NO_ACTUAL_DATE",""),IF(AND($I281="Condition-based Maintenance",$AH281=""),"CBM_NO_MEASUREMENT",""),IF(OR($X281="",$X281=0),"INVALID_PERIOD",""),IF(AND($AA281&lt;&gt;"",$AB281&lt;&gt;"",$AB281&lt;$AA281),"DATE_SEQUENCE_ERROR",""),IF(AND($AB281&lt;&gt;"",$AB281&gt;DATE(2030,12,31)),"DATE_OUTLIER",""),IF($C281="","MISSING_QRCODE",""),IF($J281="UNKNOWN","UNKNOWN_PM_TYPE",""),IF($L281="UNKNOWN","UNKNOWN_STATUS",""))</f>
        <v/>
      </c>
      <c r="AQ281" s="42" t="str">
        <f t="shared" si="24"/>
        <v>YES</v>
      </c>
    </row>
    <row r="282" spans="1:43" x14ac:dyDescent="0.3">
      <c r="A282" s="38">
        <f>IF('query (10)'!A282="","",'query (10)'!A282)</f>
        <v>351</v>
      </c>
      <c r="B282" s="38">
        <f>IF('query (10)'!B282="","",'query (10)'!B282)</f>
        <v>17209</v>
      </c>
      <c r="C282" s="38" t="str">
        <f>TRIM(UPPER('query (10)'!M282))</f>
        <v>FI-055</v>
      </c>
      <c r="D282" s="38" t="str">
        <f>TRIM(UPPER(IFERROR(_xlfn.TEXTBEFORE('query (10)'!L282,"("),'query (10)'!L282)))</f>
        <v>MAGNET FILTER COOLANT TANK NO.2</v>
      </c>
      <c r="E282" s="38" t="str">
        <f>IFERROR(TRIM(UPPER(_xlfn.TEXTBEFORE(_xlfn.TEXTAFTER('query (10)'!L282,"("),")"))),"")</f>
        <v/>
      </c>
      <c r="F282" s="38" t="str">
        <f>TRIM('query (10)'!K282)</f>
        <v>BWD1</v>
      </c>
      <c r="G282" s="38" t="str">
        <f>IF('query (10)'!J282="","",'query (10)'!J282)</f>
        <v>Ejector</v>
      </c>
      <c r="H282" s="38" t="str">
        <f>TRIM(UPPER('query (10)'!J282))</f>
        <v>EJECTOR</v>
      </c>
      <c r="I282" s="38" t="str">
        <f>IF('query (10)'!F282="","",'query (10)'!F282)</f>
        <v>Time-based Maintenance</v>
      </c>
      <c r="J282" s="38" t="str">
        <f>IF('query (10)'!F282="","",IFERROR(INDEX(Cleaning_Rules!$B$14:$B$17,MATCH(TRIM('query (10)'!F282),Cleaning_Rules!$A$14:$A$17,0)),"UNKNOWN"))</f>
        <v>TBM</v>
      </c>
      <c r="K282" s="38" t="str">
        <f>IF('query (10)'!G282="","",'query (10)'!G282)</f>
        <v>เสร็จสิ้น</v>
      </c>
      <c r="L282" s="38" t="str">
        <f>IF('query (10)'!G282="","MISSING",IFERROR(INDEX(Cleaning_Rules!$B$5:$B$10,MATCH(TRIM('query (10)'!G282),Cleaning_Rules!$A$5:$A$10,0)),"UNKNOWN"))</f>
        <v>COMPLETED</v>
      </c>
      <c r="M282" s="38" t="str">
        <f>IF('query (10)'!I282="","",'query (10)'!I282)</f>
        <v>Electrical</v>
      </c>
      <c r="N282" s="38" t="str">
        <f>IF('query (10)'!O282="","",'query (10)'!O282)</f>
        <v>Inspection</v>
      </c>
      <c r="O282" s="38" t="str">
        <f>IF('query (10)'!P282="","",'query (10)'!P282)</f>
        <v>Medium</v>
      </c>
      <c r="P282" s="38" t="str">
        <f>IF('query (10)'!N282="","",'query (10)'!N282)</f>
        <v>Test</v>
      </c>
      <c r="Q282" s="38" t="str">
        <f>TRIM('query (10)'!N282)</f>
        <v>Test</v>
      </c>
      <c r="R282" s="38" t="str">
        <f>TRIM(UPPER('query (10)'!R282))</f>
        <v/>
      </c>
      <c r="S282" s="38" t="str">
        <f>TRIM(UPPER('query (10)'!S282))</f>
        <v/>
      </c>
      <c r="T282" s="38" t="str">
        <f>IF('query (10)'!Q282="","",TRIM(UPPER('query (10)'!Q282)))</f>
        <v/>
      </c>
      <c r="U282" s="38" t="str">
        <f>IF('query (10)'!T282="","",'query (10)'!T282)</f>
        <v>1</v>
      </c>
      <c r="V282" s="39">
        <f>IF('query (10)'!T282="","",IFERROR(VALUE('query (10)'!T282),""))</f>
        <v>1</v>
      </c>
      <c r="W282" s="40">
        <f>IF('query (10)'!U282="","",'query (10)'!U282)</f>
        <v>0</v>
      </c>
      <c r="X282" s="39">
        <f>IF('query (10)'!V282="","",'query (10)'!V282)</f>
        <v>60</v>
      </c>
      <c r="Y282" s="41">
        <f>IF('query (10)'!W282="","",'query (10)'!W282)</f>
        <v>45967</v>
      </c>
      <c r="Z282" s="41">
        <f>IF('query (10)'!X282="","",'query (10)'!X282)</f>
        <v>46031</v>
      </c>
      <c r="AA282" s="41">
        <f>IF('query (10)'!Y282="","",'query (10)'!Y282)</f>
        <v>46031</v>
      </c>
      <c r="AB282" s="41">
        <f>IF('query (10)'!Z282="","",'query (10)'!Z282)</f>
        <v>46091</v>
      </c>
      <c r="AC282" s="38" t="str">
        <f>IF(OR('query (10)'!AA282="",COUNTIF(Cleaning_Rules!$A$21:$A$26,TRIM('query (10)'!AA282))&gt;0),"",TRIM('query (10)'!AA282))</f>
        <v/>
      </c>
      <c r="AD282" s="38" t="str">
        <f>IF('query (10)'!AB282="","",TRIM(IFERROR(_xlfn.TEXTBEFORE('query (10)'!AB282,"("),'query (10)'!AB282)))</f>
        <v>เริ่มซ่อมงาน PM แล้ว รับผิดชอบโดย PAHLA SEEDANG</v>
      </c>
      <c r="AE282" s="38" t="str">
        <f>IFERROR(LOWER(TRIM(_xlfn.TEXTBEFORE(_xlfn.TEXTAFTER('query (10)'!AB282,"("),")"))),"")</f>
        <v>pahla@nsk.com</v>
      </c>
      <c r="AF282" s="38" t="str">
        <f>IF('query (10)'!AD282="","",TRIM('query (10)'!AD282))</f>
        <v>ปิยะพงษ์ ทองแสน</v>
      </c>
      <c r="AG282" s="38" t="str">
        <f>IF('query (10)'!AE282="","",TRIM('query (10)'!AE282))</f>
        <v>ณัฐดนัย จุฑาเทพ</v>
      </c>
      <c r="AH282" s="38" t="str">
        <f>IF('query (10)'!AF282="","",IFERROR(VALUE('query (10)'!AF282),""))</f>
        <v/>
      </c>
      <c r="AI282" s="38" t="str">
        <f>IF('query (10)'!AG282="","",TRIM('query (10)'!AG282))</f>
        <v/>
      </c>
      <c r="AJ282" s="38" t="str">
        <f>IF('query (10)'!AH282="","",IFERROR(VALUE('query (10)'!AH282),""))</f>
        <v/>
      </c>
      <c r="AK282" s="38" t="str">
        <f>IF('query (10)'!AI282="","",TRIM('query (10)'!AI282))</f>
        <v/>
      </c>
      <c r="AL282" s="42">
        <f t="shared" si="20"/>
        <v>2025</v>
      </c>
      <c r="AM282" s="42" t="str">
        <f t="shared" si="21"/>
        <v>2025-11</v>
      </c>
      <c r="AN282" s="42" t="str">
        <f t="shared" ca="1" si="22"/>
        <v/>
      </c>
      <c r="AO282" s="42" t="str">
        <f t="shared" si="23"/>
        <v>FI-055 | MAGNET FILTER COOLANT TANK NO.2 | BWD1 | EJECTOR | Time-based Maintenance | Electrical | Inspection | Medium | Test | เริ่มซ่อมงาน PM แล้ว รับผิดชอบโดย PAHLA SEEDANG | ณัฐดนัย จุฑาเทพ</v>
      </c>
      <c r="AP282" s="42" t="str">
        <f>_xlfn.TEXTJOIN("; ",TRUE,IF(COUNTA('query (10)'!A282:AK282)&lt;=6,"NEAR_EMPTY_ROW",""),IF($K282="","MISSING_STATUS",""),IF(AND($K282="เสร็จสิ้น",$Z282=""),"DONE_NO_ACTUAL_DATE",""),IF(AND($I282="Condition-based Maintenance",$AH282=""),"CBM_NO_MEASUREMENT",""),IF(OR($X282="",$X282=0),"INVALID_PERIOD",""),IF(AND($AA282&lt;&gt;"",$AB282&lt;&gt;"",$AB282&lt;$AA282),"DATE_SEQUENCE_ERROR",""),IF(AND($AB282&lt;&gt;"",$AB282&gt;DATE(2030,12,31)),"DATE_OUTLIER",""),IF($C282="","MISSING_QRCODE",""),IF($J282="UNKNOWN","UNKNOWN_PM_TYPE",""),IF($L282="UNKNOWN","UNKNOWN_STATUS",""))</f>
        <v/>
      </c>
      <c r="AQ282" s="42" t="str">
        <f t="shared" si="24"/>
        <v>NO</v>
      </c>
    </row>
    <row r="283" spans="1:43" x14ac:dyDescent="0.3">
      <c r="A283" s="38">
        <f>IF('query (10)'!A283="","",'query (10)'!A283)</f>
        <v>352</v>
      </c>
      <c r="B283" s="38">
        <f>IF('query (10)'!B283="","",'query (10)'!B283)</f>
        <v>17266</v>
      </c>
      <c r="C283" s="38" t="str">
        <f>TRIM(UPPER('query (10)'!M283))</f>
        <v>CH-638</v>
      </c>
      <c r="D283" s="38" t="str">
        <f>TRIM(UPPER(IFERROR(_xlfn.TEXTBEFORE('query (10)'!L283,"("),'query (10)'!L283)))</f>
        <v>AUTO RADIAL CLEARANCE M/C</v>
      </c>
      <c r="E283" s="38" t="str">
        <f>IFERROR(TRIM(UPPER(_xlfn.TEXTBEFORE(_xlfn.TEXTAFTER('query (10)'!L283,"("),")"))),"")</f>
        <v/>
      </c>
      <c r="F283" s="38" t="str">
        <f>TRIM('query (10)'!K283)</f>
        <v>SB1</v>
      </c>
      <c r="G283" s="38" t="str">
        <f>IF('query (10)'!J283="","",'query (10)'!J283)</f>
        <v>Solenoid valve</v>
      </c>
      <c r="H283" s="38" t="str">
        <f>TRIM(UPPER('query (10)'!J283))</f>
        <v>SOLENOID VALVE</v>
      </c>
      <c r="I283" s="38" t="str">
        <f>IF('query (10)'!F283="","",'query (10)'!F283)</f>
        <v>Time-based Maintenance</v>
      </c>
      <c r="J283" s="38" t="str">
        <f>IF('query (10)'!F283="","",IFERROR(INDEX(Cleaning_Rules!$B$14:$B$17,MATCH(TRIM('query (10)'!F283),Cleaning_Rules!$A$14:$A$17,0)),"UNKNOWN"))</f>
        <v>TBM</v>
      </c>
      <c r="K283" s="38" t="str">
        <f>IF('query (10)'!G283="","",'query (10)'!G283)</f>
        <v>เสร็จสิ้น</v>
      </c>
      <c r="L283" s="38" t="str">
        <f>IF('query (10)'!G283="","MISSING",IFERROR(INDEX(Cleaning_Rules!$B$5:$B$10,MATCH(TRIM('query (10)'!G283),Cleaning_Rules!$A$5:$A$10,0)),"UNKNOWN"))</f>
        <v>COMPLETED</v>
      </c>
      <c r="M283" s="38" t="str">
        <f>IF('query (10)'!I283="","",'query (10)'!I283)</f>
        <v>Mechanical</v>
      </c>
      <c r="N283" s="38" t="str">
        <f>IF('query (10)'!O283="","",'query (10)'!O283)</f>
        <v>Inspection</v>
      </c>
      <c r="O283" s="38" t="str">
        <f>IF('query (10)'!P283="","",'query (10)'!P283)</f>
        <v>Medium</v>
      </c>
      <c r="P283" s="38" t="str">
        <f>IF('query (10)'!N283="","",'query (10)'!N283)</f>
        <v>cleaning solenoid ตามรอบการใช้งาน</v>
      </c>
      <c r="Q283" s="38" t="str">
        <f>TRIM('query (10)'!N283)</f>
        <v>cleaning solenoid ตามรอบการใช้งาน</v>
      </c>
      <c r="R283" s="38" t="str">
        <f>TRIM(UPPER('query (10)'!R283))</f>
        <v>SOLENOID</v>
      </c>
      <c r="S283" s="38" t="str">
        <f>TRIM(UPPER('query (10)'!S283))</f>
        <v>VQ2500-51</v>
      </c>
      <c r="T283" s="38" t="str">
        <f>IF('query (10)'!Q283="","",TRIM(UPPER('query (10)'!Q283)))</f>
        <v>MTPU-0763</v>
      </c>
      <c r="U283" s="38" t="str">
        <f>IF('query (10)'!T283="","",'query (10)'!T283)</f>
        <v>1</v>
      </c>
      <c r="V283" s="39">
        <f>IF('query (10)'!T283="","",IFERROR(VALUE('query (10)'!T283),""))</f>
        <v>1</v>
      </c>
      <c r="W283" s="40">
        <f>IF('query (10)'!U283="","",'query (10)'!U283)</f>
        <v>2157.6</v>
      </c>
      <c r="X283" s="39">
        <f>IF('query (10)'!V283="","",'query (10)'!V283)</f>
        <v>180</v>
      </c>
      <c r="Y283" s="41">
        <f>IF('query (10)'!W283="","",'query (10)'!W283)</f>
        <v>45974</v>
      </c>
      <c r="Z283" s="41">
        <f>IF('query (10)'!X283="","",'query (10)'!X283)</f>
        <v>46059</v>
      </c>
      <c r="AA283" s="41">
        <f>IF('query (10)'!Y283="","",'query (10)'!Y283)</f>
        <v>46059</v>
      </c>
      <c r="AB283" s="41">
        <f>IF('query (10)'!Z283="","",'query (10)'!Z283)</f>
        <v>46239</v>
      </c>
      <c r="AC283" s="38" t="str">
        <f>IF(OR('query (10)'!AA283="",COUNTIF(Cleaning_Rules!$A$21:$A$26,TRIM('query (10)'!AA283))&gt;0),"",TRIM('query (10)'!AA283))</f>
        <v>cleaning solenoid ตามรอบการใช้งาน</v>
      </c>
      <c r="AD283" s="38" t="str">
        <f>IF('query (10)'!AB283="","",TRIM(IFERROR(_xlfn.TEXTBEFORE('query (10)'!AB283,"("),'query (10)'!AB283)))</f>
        <v>เริ่มซ่อมงาน PM แล้ว รับผิดชอบโดย PUCHIT KULSEREE</v>
      </c>
      <c r="AE283" s="38" t="str">
        <f>IFERROR(LOWER(TRIM(_xlfn.TEXTBEFORE(_xlfn.TEXTAFTER('query (10)'!AB283,"("),")"))),"")</f>
        <v>puchit@nsk.com</v>
      </c>
      <c r="AF283" s="38" t="str">
        <f>IF('query (10)'!AD283="","",TRIM('query (10)'!AD283))</f>
        <v>ภูชิต กุลเสรี</v>
      </c>
      <c r="AG283" s="38" t="str">
        <f>IF('query (10)'!AE283="","",TRIM('query (10)'!AE283))</f>
        <v>ภูชิต กุลเสรี</v>
      </c>
      <c r="AH283" s="38" t="str">
        <f>IF('query (10)'!AF283="","",IFERROR(VALUE('query (10)'!AF283),""))</f>
        <v/>
      </c>
      <c r="AI283" s="38" t="str">
        <f>IF('query (10)'!AG283="","",TRIM('query (10)'!AG283))</f>
        <v/>
      </c>
      <c r="AJ283" s="38" t="str">
        <f>IF('query (10)'!AH283="","",IFERROR(VALUE('query (10)'!AH283),""))</f>
        <v/>
      </c>
      <c r="AK283" s="38" t="str">
        <f>IF('query (10)'!AI283="","",TRIM('query (10)'!AI283))</f>
        <v/>
      </c>
      <c r="AL283" s="42">
        <f t="shared" si="20"/>
        <v>2025</v>
      </c>
      <c r="AM283" s="42" t="str">
        <f t="shared" si="21"/>
        <v>2025-11</v>
      </c>
      <c r="AN283" s="42" t="str">
        <f t="shared" ca="1" si="22"/>
        <v/>
      </c>
      <c r="AO283" s="42" t="str">
        <f t="shared" si="23"/>
        <v>CH-638 | AUTO RADIAL CLEARANCE M/C | SB1 | SOLENOID VALVE | Time-based Maintenance | Mechanical | Inspection | Medium | cleaning solenoid ตามรอบการใช้งาน | SOLENOID | VQ2500-51 | MTPU-0763 | cleaning solenoid ตามรอบการใช้งาน | เริ่มซ่อมงาน PM แล้ว รับผิดชอบโดย PUCHIT KULSEREE | ภูชิต กุลเสรี</v>
      </c>
      <c r="AP283" s="42" t="str">
        <f>_xlfn.TEXTJOIN("; ",TRUE,IF(COUNTA('query (10)'!A283:AK283)&lt;=6,"NEAR_EMPTY_ROW",""),IF($K283="","MISSING_STATUS",""),IF(AND($K283="เสร็จสิ้น",$Z283=""),"DONE_NO_ACTUAL_DATE",""),IF(AND($I283="Condition-based Maintenance",$AH283=""),"CBM_NO_MEASUREMENT",""),IF(OR($X283="",$X283=0),"INVALID_PERIOD",""),IF(AND($AA283&lt;&gt;"",$AB283&lt;&gt;"",$AB283&lt;$AA283),"DATE_SEQUENCE_ERROR",""),IF(AND($AB283&lt;&gt;"",$AB283&gt;DATE(2030,12,31)),"DATE_OUTLIER",""),IF($C283="","MISSING_QRCODE",""),IF($J283="UNKNOWN","UNKNOWN_PM_TYPE",""),IF($L283="UNKNOWN","UNKNOWN_STATUS",""))</f>
        <v/>
      </c>
      <c r="AQ283" s="42" t="str">
        <f t="shared" si="24"/>
        <v>YES</v>
      </c>
    </row>
    <row r="284" spans="1:43" x14ac:dyDescent="0.3">
      <c r="A284" s="38">
        <f>IF('query (10)'!A284="","",'query (10)'!A284)</f>
        <v>353</v>
      </c>
      <c r="B284" s="38">
        <f>IF('query (10)'!B284="","",'query (10)'!B284)</f>
        <v>17269</v>
      </c>
      <c r="C284" s="38" t="str">
        <f>TRIM(UPPER('query (10)'!M284))</f>
        <v>AS-114</v>
      </c>
      <c r="D284" s="38" t="str">
        <f>TRIM(UPPER(IFERROR(_xlfn.TEXTBEFORE('query (10)'!L284,"("),'query (10)'!L284)))</f>
        <v>GREASE INJECTION M/C</v>
      </c>
      <c r="E284" s="38" t="str">
        <f>IFERROR(TRIM(UPPER(_xlfn.TEXTBEFORE(_xlfn.TEXTAFTER('query (10)'!L284,"("),")"))),"")</f>
        <v/>
      </c>
      <c r="F284" s="38" t="str">
        <f>TRIM('query (10)'!K284)</f>
        <v>SB1</v>
      </c>
      <c r="G284" s="38" t="str">
        <f>IF('query (10)'!J284="","",'query (10)'!J284)</f>
        <v>Solenoid valve</v>
      </c>
      <c r="H284" s="38" t="str">
        <f>TRIM(UPPER('query (10)'!J284))</f>
        <v>SOLENOID VALVE</v>
      </c>
      <c r="I284" s="38" t="str">
        <f>IF('query (10)'!F284="","",'query (10)'!F284)</f>
        <v>Time-based Maintenance</v>
      </c>
      <c r="J284" s="38" t="str">
        <f>IF('query (10)'!F284="","",IFERROR(INDEX(Cleaning_Rules!$B$14:$B$17,MATCH(TRIM('query (10)'!F284),Cleaning_Rules!$A$14:$A$17,0)),"UNKNOWN"))</f>
        <v>TBM</v>
      </c>
      <c r="K284" s="38" t="str">
        <f>IF('query (10)'!G284="","",'query (10)'!G284)</f>
        <v>เสร็จสิ้น</v>
      </c>
      <c r="L284" s="38" t="str">
        <f>IF('query (10)'!G284="","MISSING",IFERROR(INDEX(Cleaning_Rules!$B$5:$B$10,MATCH(TRIM('query (10)'!G284),Cleaning_Rules!$A$5:$A$10,0)),"UNKNOWN"))</f>
        <v>COMPLETED</v>
      </c>
      <c r="M284" s="38" t="str">
        <f>IF('query (10)'!I284="","",'query (10)'!I284)</f>
        <v>Mechanical</v>
      </c>
      <c r="N284" s="38" t="str">
        <f>IF('query (10)'!O284="","",'query (10)'!O284)</f>
        <v>Inspection</v>
      </c>
      <c r="O284" s="38" t="str">
        <f>IF('query (10)'!P284="","",'query (10)'!P284)</f>
        <v>Medium</v>
      </c>
      <c r="P284" s="38" t="str">
        <f>IF('query (10)'!N284="","",'query (10)'!N284)</f>
        <v>cleaning solenoid valveตามรอบอายุการใช้งาน</v>
      </c>
      <c r="Q284" s="38" t="str">
        <f>TRIM('query (10)'!N284)</f>
        <v>cleaning solenoid valveตามรอบอายุการใช้งาน</v>
      </c>
      <c r="R284" s="38" t="str">
        <f>TRIM(UPPER('query (10)'!R284))</f>
        <v>SOLENOID</v>
      </c>
      <c r="S284" s="38" t="str">
        <f>TRIM(UPPER('query (10)'!S284))</f>
        <v>VQ2500-51</v>
      </c>
      <c r="T284" s="38" t="str">
        <f>IF('query (10)'!Q284="","",TRIM(UPPER('query (10)'!Q284)))</f>
        <v>MTPU-0763</v>
      </c>
      <c r="U284" s="38" t="str">
        <f>IF('query (10)'!T284="","",'query (10)'!T284)</f>
        <v>1</v>
      </c>
      <c r="V284" s="39">
        <f>IF('query (10)'!T284="","",IFERROR(VALUE('query (10)'!T284),""))</f>
        <v>1</v>
      </c>
      <c r="W284" s="40">
        <f>IF('query (10)'!U284="","",'query (10)'!U284)</f>
        <v>2157.6</v>
      </c>
      <c r="X284" s="39">
        <f>IF('query (10)'!V284="","",'query (10)'!V284)</f>
        <v>180</v>
      </c>
      <c r="Y284" s="41">
        <f>IF('query (10)'!W284="","",'query (10)'!W284)</f>
        <v>45974</v>
      </c>
      <c r="Z284" s="41">
        <f>IF('query (10)'!X284="","",'query (10)'!X284)</f>
        <v>46059</v>
      </c>
      <c r="AA284" s="41">
        <f>IF('query (10)'!Y284="","",'query (10)'!Y284)</f>
        <v>46059</v>
      </c>
      <c r="AB284" s="41">
        <f>IF('query (10)'!Z284="","",'query (10)'!Z284)</f>
        <v>46239</v>
      </c>
      <c r="AC284" s="38" t="str">
        <f>IF(OR('query (10)'!AA284="",COUNTIF(Cleaning_Rules!$A$21:$A$26,TRIM('query (10)'!AA284))&gt;0),"",TRIM('query (10)'!AA284))</f>
        <v>cleaning solenoid valveตามรอบอายุการใช้งาน</v>
      </c>
      <c r="AD284" s="38" t="str">
        <f>IF('query (10)'!AB284="","",TRIM(IFERROR(_xlfn.TEXTBEFORE('query (10)'!AB284,"("),'query (10)'!AB284)))</f>
        <v>เริ่มซ่อมงาน PM แล้ว รับผิดชอบโดย PUCHIT KULSEREE</v>
      </c>
      <c r="AE284" s="38" t="str">
        <f>IFERROR(LOWER(TRIM(_xlfn.TEXTBEFORE(_xlfn.TEXTAFTER('query (10)'!AB284,"("),")"))),"")</f>
        <v>puchit@nsk.com</v>
      </c>
      <c r="AF284" s="38" t="str">
        <f>IF('query (10)'!AD284="","",TRIM('query (10)'!AD284))</f>
        <v>ภูชิต กุลเสรี</v>
      </c>
      <c r="AG284" s="38" t="str">
        <f>IF('query (10)'!AE284="","",TRIM('query (10)'!AE284))</f>
        <v>ภูชิต กุลเสรี</v>
      </c>
      <c r="AH284" s="38" t="str">
        <f>IF('query (10)'!AF284="","",IFERROR(VALUE('query (10)'!AF284),""))</f>
        <v/>
      </c>
      <c r="AI284" s="38" t="str">
        <f>IF('query (10)'!AG284="","",TRIM('query (10)'!AG284))</f>
        <v/>
      </c>
      <c r="AJ284" s="38" t="str">
        <f>IF('query (10)'!AH284="","",IFERROR(VALUE('query (10)'!AH284),""))</f>
        <v/>
      </c>
      <c r="AK284" s="38" t="str">
        <f>IF('query (10)'!AI284="","",TRIM('query (10)'!AI284))</f>
        <v/>
      </c>
      <c r="AL284" s="42">
        <f t="shared" si="20"/>
        <v>2025</v>
      </c>
      <c r="AM284" s="42" t="str">
        <f t="shared" si="21"/>
        <v>2025-11</v>
      </c>
      <c r="AN284" s="42" t="str">
        <f t="shared" ca="1" si="22"/>
        <v/>
      </c>
      <c r="AO284" s="42" t="str">
        <f t="shared" si="23"/>
        <v>AS-114 | GREASE INJECTION M/C | SB1 | SOLENOID VALVE | Time-based Maintenance | Mechanical | Inspection | Medium | cleaning solenoid valveตามรอบอายุการใช้งาน | SOLENOID | VQ2500-51 | MTPU-0763 | cleaning solenoid valveตามรอบอายุการใช้งาน | เริ่มซ่อมงาน PM แล้ว รับผิดชอบโดย PUCHIT KULSEREE | ภูชิต กุลเสรี</v>
      </c>
      <c r="AP284" s="42" t="str">
        <f>_xlfn.TEXTJOIN("; ",TRUE,IF(COUNTA('query (10)'!A284:AK284)&lt;=6,"NEAR_EMPTY_ROW",""),IF($K284="","MISSING_STATUS",""),IF(AND($K284="เสร็จสิ้น",$Z284=""),"DONE_NO_ACTUAL_DATE",""),IF(AND($I284="Condition-based Maintenance",$AH284=""),"CBM_NO_MEASUREMENT",""),IF(OR($X284="",$X284=0),"INVALID_PERIOD",""),IF(AND($AA284&lt;&gt;"",$AB284&lt;&gt;"",$AB284&lt;$AA284),"DATE_SEQUENCE_ERROR",""),IF(AND($AB284&lt;&gt;"",$AB284&gt;DATE(2030,12,31)),"DATE_OUTLIER",""),IF($C284="","MISSING_QRCODE",""),IF($J284="UNKNOWN","UNKNOWN_PM_TYPE",""),IF($L284="UNKNOWN","UNKNOWN_STATUS",""))</f>
        <v/>
      </c>
      <c r="AQ284" s="42" t="str">
        <f t="shared" si="24"/>
        <v>YES</v>
      </c>
    </row>
    <row r="285" spans="1:43" x14ac:dyDescent="0.3">
      <c r="A285" s="38">
        <f>IF('query (10)'!A285="","",'query (10)'!A285)</f>
        <v>354</v>
      </c>
      <c r="B285" s="38">
        <f>IF('query (10)'!B285="","",'query (10)'!B285)</f>
        <v>17267</v>
      </c>
      <c r="C285" s="38" t="str">
        <f>TRIM(UPPER('query (10)'!M285))</f>
        <v>AS-115</v>
      </c>
      <c r="D285" s="38" t="str">
        <f>TRIM(UPPER(IFERROR(_xlfn.TEXTBEFORE('query (10)'!L285,"("),'query (10)'!L285)))</f>
        <v>SEAL PRESS M/C</v>
      </c>
      <c r="E285" s="38" t="str">
        <f>IFERROR(TRIM(UPPER(_xlfn.TEXTBEFORE(_xlfn.TEXTAFTER('query (10)'!L285,"("),")"))),"")</f>
        <v/>
      </c>
      <c r="F285" s="38" t="str">
        <f>TRIM('query (10)'!K285)</f>
        <v>SB1</v>
      </c>
      <c r="G285" s="38" t="str">
        <f>IF('query (10)'!J285="","",'query (10)'!J285)</f>
        <v>Solenoid valve</v>
      </c>
      <c r="H285" s="38" t="str">
        <f>TRIM(UPPER('query (10)'!J285))</f>
        <v>SOLENOID VALVE</v>
      </c>
      <c r="I285" s="38" t="str">
        <f>IF('query (10)'!F285="","",'query (10)'!F285)</f>
        <v>Time-based Maintenance</v>
      </c>
      <c r="J285" s="38" t="str">
        <f>IF('query (10)'!F285="","",IFERROR(INDEX(Cleaning_Rules!$B$14:$B$17,MATCH(TRIM('query (10)'!F285),Cleaning_Rules!$A$14:$A$17,0)),"UNKNOWN"))</f>
        <v>TBM</v>
      </c>
      <c r="K285" s="38" t="str">
        <f>IF('query (10)'!G285="","",'query (10)'!G285)</f>
        <v>เสร็จสิ้น</v>
      </c>
      <c r="L285" s="38" t="str">
        <f>IF('query (10)'!G285="","MISSING",IFERROR(INDEX(Cleaning_Rules!$B$5:$B$10,MATCH(TRIM('query (10)'!G285),Cleaning_Rules!$A$5:$A$10,0)),"UNKNOWN"))</f>
        <v>COMPLETED</v>
      </c>
      <c r="M285" s="38" t="str">
        <f>IF('query (10)'!I285="","",'query (10)'!I285)</f>
        <v>Mechanical</v>
      </c>
      <c r="N285" s="38" t="str">
        <f>IF('query (10)'!O285="","",'query (10)'!O285)</f>
        <v>Inspection</v>
      </c>
      <c r="O285" s="38" t="str">
        <f>IF('query (10)'!P285="","",'query (10)'!P285)</f>
        <v>Medium</v>
      </c>
      <c r="P285" s="38" t="str">
        <f>IF('query (10)'!N285="","",'query (10)'!N285)</f>
        <v>cleaning solenoid valveตามรอบอายุการใช้งาน</v>
      </c>
      <c r="Q285" s="38" t="str">
        <f>TRIM('query (10)'!N285)</f>
        <v>cleaning solenoid valveตามรอบอายุการใช้งาน</v>
      </c>
      <c r="R285" s="38" t="str">
        <f>TRIM(UPPER('query (10)'!R285))</f>
        <v/>
      </c>
      <c r="S285" s="38" t="str">
        <f>TRIM(UPPER('query (10)'!S285))</f>
        <v/>
      </c>
      <c r="T285" s="38" t="str">
        <f>IF('query (10)'!Q285="","",TRIM(UPPER('query (10)'!Q285)))</f>
        <v/>
      </c>
      <c r="U285" s="38" t="str">
        <f>IF('query (10)'!T285="","",'query (10)'!T285)</f>
        <v>1</v>
      </c>
      <c r="V285" s="39">
        <f>IF('query (10)'!T285="","",IFERROR(VALUE('query (10)'!T285),""))</f>
        <v>1</v>
      </c>
      <c r="W285" s="40">
        <f>IF('query (10)'!U285="","",'query (10)'!U285)</f>
        <v>0</v>
      </c>
      <c r="X285" s="39">
        <f>IF('query (10)'!V285="","",'query (10)'!V285)</f>
        <v>180</v>
      </c>
      <c r="Y285" s="41">
        <f>IF('query (10)'!W285="","",'query (10)'!W285)</f>
        <v>45974</v>
      </c>
      <c r="Z285" s="41">
        <f>IF('query (10)'!X285="","",'query (10)'!X285)</f>
        <v>46059</v>
      </c>
      <c r="AA285" s="41">
        <f>IF('query (10)'!Y285="","",'query (10)'!Y285)</f>
        <v>46059</v>
      </c>
      <c r="AB285" s="41">
        <f>IF('query (10)'!Z285="","",'query (10)'!Z285)</f>
        <v>46239</v>
      </c>
      <c r="AC285" s="38" t="str">
        <f>IF(OR('query (10)'!AA285="",COUNTIF(Cleaning_Rules!$A$21:$A$26,TRIM('query (10)'!AA285))&gt;0),"",TRIM('query (10)'!AA285))</f>
        <v>cleaning solenoid valveตามรอบอายุการใช้งาน</v>
      </c>
      <c r="AD285" s="38" t="str">
        <f>IF('query (10)'!AB285="","",TRIM(IFERROR(_xlfn.TEXTBEFORE('query (10)'!AB285,"("),'query (10)'!AB285)))</f>
        <v>เริ่มซ่อมงาน PM แล้ว รับผิดชอบโดย PUCHIT KULSEREE</v>
      </c>
      <c r="AE285" s="38" t="str">
        <f>IFERROR(LOWER(TRIM(_xlfn.TEXTBEFORE(_xlfn.TEXTAFTER('query (10)'!AB285,"("),")"))),"")</f>
        <v>puchit@nsk.com</v>
      </c>
      <c r="AF285" s="38" t="str">
        <f>IF('query (10)'!AD285="","",TRIM('query (10)'!AD285))</f>
        <v>ภูชิต กุลเสรี</v>
      </c>
      <c r="AG285" s="38" t="str">
        <f>IF('query (10)'!AE285="","",TRIM('query (10)'!AE285))</f>
        <v>ภูชิต กุลเสรี</v>
      </c>
      <c r="AH285" s="38" t="str">
        <f>IF('query (10)'!AF285="","",IFERROR(VALUE('query (10)'!AF285),""))</f>
        <v/>
      </c>
      <c r="AI285" s="38" t="str">
        <f>IF('query (10)'!AG285="","",TRIM('query (10)'!AG285))</f>
        <v/>
      </c>
      <c r="AJ285" s="38" t="str">
        <f>IF('query (10)'!AH285="","",IFERROR(VALUE('query (10)'!AH285),""))</f>
        <v/>
      </c>
      <c r="AK285" s="38" t="str">
        <f>IF('query (10)'!AI285="","",TRIM('query (10)'!AI285))</f>
        <v/>
      </c>
      <c r="AL285" s="42">
        <f t="shared" si="20"/>
        <v>2025</v>
      </c>
      <c r="AM285" s="42" t="str">
        <f t="shared" si="21"/>
        <v>2025-11</v>
      </c>
      <c r="AN285" s="42" t="str">
        <f t="shared" ca="1" si="22"/>
        <v/>
      </c>
      <c r="AO285" s="42" t="str">
        <f t="shared" si="23"/>
        <v>AS-115 | SEAL PRESS M/C | SB1 | SOLENOID VALVE | Time-based Maintenance | Mechanical | Inspection | Medium | cleaning solenoid valveตามรอบอายุการใช้งาน | cleaning solenoid valveตามรอบอายุการใช้งาน | เริ่มซ่อมงาน PM แล้ว รับผิดชอบโดย PUCHIT KULSEREE | ภูชิต กุลเสรี</v>
      </c>
      <c r="AP285" s="42" t="str">
        <f>_xlfn.TEXTJOIN("; ",TRUE,IF(COUNTA('query (10)'!A285:AK285)&lt;=6,"NEAR_EMPTY_ROW",""),IF($K285="","MISSING_STATUS",""),IF(AND($K285="เสร็จสิ้น",$Z285=""),"DONE_NO_ACTUAL_DATE",""),IF(AND($I285="Condition-based Maintenance",$AH285=""),"CBM_NO_MEASUREMENT",""),IF(OR($X285="",$X285=0),"INVALID_PERIOD",""),IF(AND($AA285&lt;&gt;"",$AB285&lt;&gt;"",$AB285&lt;$AA285),"DATE_SEQUENCE_ERROR",""),IF(AND($AB285&lt;&gt;"",$AB285&gt;DATE(2030,12,31)),"DATE_OUTLIER",""),IF($C285="","MISSING_QRCODE",""),IF($J285="UNKNOWN","UNKNOWN_PM_TYPE",""),IF($L285="UNKNOWN","UNKNOWN_STATUS",""))</f>
        <v/>
      </c>
      <c r="AQ285" s="42" t="str">
        <f t="shared" si="24"/>
        <v>NO</v>
      </c>
    </row>
    <row r="286" spans="1:43" x14ac:dyDescent="0.3">
      <c r="A286" s="38">
        <f>IF('query (10)'!A286="","",'query (10)'!A286)</f>
        <v>355</v>
      </c>
      <c r="B286" s="38">
        <f>IF('query (10)'!B286="","",'query (10)'!B286)</f>
        <v>17272</v>
      </c>
      <c r="C286" s="38" t="str">
        <f>TRIM(UPPER('query (10)'!M286))</f>
        <v>CH-117</v>
      </c>
      <c r="D286" s="38" t="str">
        <f>TRIM(UPPER(IFERROR(_xlfn.TEXTBEFORE('query (10)'!L286,"("),'query (10)'!L286)))</f>
        <v>SEAL CHECK M/C</v>
      </c>
      <c r="E286" s="38" t="str">
        <f>IFERROR(TRIM(UPPER(_xlfn.TEXTBEFORE(_xlfn.TEXTAFTER('query (10)'!L286,"("),")"))),"")</f>
        <v/>
      </c>
      <c r="F286" s="38" t="str">
        <f>TRIM('query (10)'!K286)</f>
        <v>SB1</v>
      </c>
      <c r="G286" s="38" t="str">
        <f>IF('query (10)'!J286="","",'query (10)'!J286)</f>
        <v>Solenoid valve</v>
      </c>
      <c r="H286" s="38" t="str">
        <f>TRIM(UPPER('query (10)'!J286))</f>
        <v>SOLENOID VALVE</v>
      </c>
      <c r="I286" s="38" t="str">
        <f>IF('query (10)'!F286="","",'query (10)'!F286)</f>
        <v>Time-based Maintenance</v>
      </c>
      <c r="J286" s="38" t="str">
        <f>IF('query (10)'!F286="","",IFERROR(INDEX(Cleaning_Rules!$B$14:$B$17,MATCH(TRIM('query (10)'!F286),Cleaning_Rules!$A$14:$A$17,0)),"UNKNOWN"))</f>
        <v>TBM</v>
      </c>
      <c r="K286" s="38" t="str">
        <f>IF('query (10)'!G286="","",'query (10)'!G286)</f>
        <v>เสร็จสิ้น</v>
      </c>
      <c r="L286" s="38" t="str">
        <f>IF('query (10)'!G286="","MISSING",IFERROR(INDEX(Cleaning_Rules!$B$5:$B$10,MATCH(TRIM('query (10)'!G286),Cleaning_Rules!$A$5:$A$10,0)),"UNKNOWN"))</f>
        <v>COMPLETED</v>
      </c>
      <c r="M286" s="38" t="str">
        <f>IF('query (10)'!I286="","",'query (10)'!I286)</f>
        <v>Mechanical</v>
      </c>
      <c r="N286" s="38" t="str">
        <f>IF('query (10)'!O286="","",'query (10)'!O286)</f>
        <v>Inspection</v>
      </c>
      <c r="O286" s="38" t="str">
        <f>IF('query (10)'!P286="","",'query (10)'!P286)</f>
        <v>Medium</v>
      </c>
      <c r="P286" s="38" t="str">
        <f>IF('query (10)'!N286="","",'query (10)'!N286)</f>
        <v>cleaning solenoid valveตามรอบอายุการใช้งาน</v>
      </c>
      <c r="Q286" s="38" t="str">
        <f>TRIM('query (10)'!N286)</f>
        <v>cleaning solenoid valveตามรอบอายุการใช้งาน</v>
      </c>
      <c r="R286" s="38" t="str">
        <f>TRIM(UPPER('query (10)'!R286))</f>
        <v/>
      </c>
      <c r="S286" s="38" t="str">
        <f>TRIM(UPPER('query (10)'!S286))</f>
        <v/>
      </c>
      <c r="T286" s="38" t="str">
        <f>IF('query (10)'!Q286="","",TRIM(UPPER('query (10)'!Q286)))</f>
        <v/>
      </c>
      <c r="U286" s="38" t="str">
        <f>IF('query (10)'!T286="","",'query (10)'!T286)</f>
        <v>1</v>
      </c>
      <c r="V286" s="39">
        <f>IF('query (10)'!T286="","",IFERROR(VALUE('query (10)'!T286),""))</f>
        <v>1</v>
      </c>
      <c r="W286" s="40">
        <f>IF('query (10)'!U286="","",'query (10)'!U286)</f>
        <v>0</v>
      </c>
      <c r="X286" s="39">
        <f>IF('query (10)'!V286="","",'query (10)'!V286)</f>
        <v>180</v>
      </c>
      <c r="Y286" s="41">
        <f>IF('query (10)'!W286="","",'query (10)'!W286)</f>
        <v>45974</v>
      </c>
      <c r="Z286" s="41">
        <f>IF('query (10)'!X286="","",'query (10)'!X286)</f>
        <v>46059</v>
      </c>
      <c r="AA286" s="41">
        <f>IF('query (10)'!Y286="","",'query (10)'!Y286)</f>
        <v>46059</v>
      </c>
      <c r="AB286" s="41">
        <f>IF('query (10)'!Z286="","",'query (10)'!Z286)</f>
        <v>46239</v>
      </c>
      <c r="AC286" s="38" t="str">
        <f>IF(OR('query (10)'!AA286="",COUNTIF(Cleaning_Rules!$A$21:$A$26,TRIM('query (10)'!AA286))&gt;0),"",TRIM('query (10)'!AA286))</f>
        <v>cleaning solenoid valveตามรอบอายุการใช้งาน</v>
      </c>
      <c r="AD286" s="38" t="str">
        <f>IF('query (10)'!AB286="","",TRIM(IFERROR(_xlfn.TEXTBEFORE('query (10)'!AB286,"("),'query (10)'!AB286)))</f>
        <v>เริ่มซ่อมงาน PM แล้ว รับผิดชอบโดย PUCHIT KULSEREE</v>
      </c>
      <c r="AE286" s="38" t="str">
        <f>IFERROR(LOWER(TRIM(_xlfn.TEXTBEFORE(_xlfn.TEXTAFTER('query (10)'!AB286,"("),")"))),"")</f>
        <v>puchit@nsk.com</v>
      </c>
      <c r="AF286" s="38" t="str">
        <f>IF('query (10)'!AD286="","",TRIM('query (10)'!AD286))</f>
        <v>ภูชิต กุลเสรี</v>
      </c>
      <c r="AG286" s="38" t="str">
        <f>IF('query (10)'!AE286="","",TRIM('query (10)'!AE286))</f>
        <v>ภูชิต กุลเสรี</v>
      </c>
      <c r="AH286" s="38" t="str">
        <f>IF('query (10)'!AF286="","",IFERROR(VALUE('query (10)'!AF286),""))</f>
        <v/>
      </c>
      <c r="AI286" s="38" t="str">
        <f>IF('query (10)'!AG286="","",TRIM('query (10)'!AG286))</f>
        <v/>
      </c>
      <c r="AJ286" s="38" t="str">
        <f>IF('query (10)'!AH286="","",IFERROR(VALUE('query (10)'!AH286),""))</f>
        <v/>
      </c>
      <c r="AK286" s="38" t="str">
        <f>IF('query (10)'!AI286="","",TRIM('query (10)'!AI286))</f>
        <v/>
      </c>
      <c r="AL286" s="42">
        <f t="shared" si="20"/>
        <v>2025</v>
      </c>
      <c r="AM286" s="42" t="str">
        <f t="shared" si="21"/>
        <v>2025-11</v>
      </c>
      <c r="AN286" s="42" t="str">
        <f t="shared" ca="1" si="22"/>
        <v/>
      </c>
      <c r="AO286" s="42" t="str">
        <f t="shared" si="23"/>
        <v>CH-117 | SEAL CHECK M/C | SB1 | SOLENOID VALVE | Time-based Maintenance | Mechanical | Inspection | Medium | cleaning solenoid valveตามรอบอายุการใช้งาน | cleaning solenoid valveตามรอบอายุการใช้งาน | เริ่มซ่อมงาน PM แล้ว รับผิดชอบโดย PUCHIT KULSEREE | ภูชิต กุลเสรี</v>
      </c>
      <c r="AP286" s="42" t="str">
        <f>_xlfn.TEXTJOIN("; ",TRUE,IF(COUNTA('query (10)'!A286:AK286)&lt;=6,"NEAR_EMPTY_ROW",""),IF($K286="","MISSING_STATUS",""),IF(AND($K286="เสร็จสิ้น",$Z286=""),"DONE_NO_ACTUAL_DATE",""),IF(AND($I286="Condition-based Maintenance",$AH286=""),"CBM_NO_MEASUREMENT",""),IF(OR($X286="",$X286=0),"INVALID_PERIOD",""),IF(AND($AA286&lt;&gt;"",$AB286&lt;&gt;"",$AB286&lt;$AA286),"DATE_SEQUENCE_ERROR",""),IF(AND($AB286&lt;&gt;"",$AB286&gt;DATE(2030,12,31)),"DATE_OUTLIER",""),IF($C286="","MISSING_QRCODE",""),IF($J286="UNKNOWN","UNKNOWN_PM_TYPE",""),IF($L286="UNKNOWN","UNKNOWN_STATUS",""))</f>
        <v/>
      </c>
      <c r="AQ286" s="42" t="str">
        <f t="shared" si="24"/>
        <v>NO</v>
      </c>
    </row>
    <row r="287" spans="1:43" x14ac:dyDescent="0.3">
      <c r="A287" s="38">
        <f>IF('query (10)'!A287="","",'query (10)'!A287)</f>
        <v>356</v>
      </c>
      <c r="B287" s="38">
        <f>IF('query (10)'!B287="","",'query (10)'!B287)</f>
        <v>17268</v>
      </c>
      <c r="C287" s="38" t="str">
        <f>TRIM(UPPER('query (10)'!M287))</f>
        <v>CH-117</v>
      </c>
      <c r="D287" s="38" t="str">
        <f>TRIM(UPPER(IFERROR(_xlfn.TEXTBEFORE('query (10)'!L287,"("),'query (10)'!L287)))</f>
        <v>SEAL CHECK M/C</v>
      </c>
      <c r="E287" s="38" t="str">
        <f>IFERROR(TRIM(UPPER(_xlfn.TEXTBEFORE(_xlfn.TEXTAFTER('query (10)'!L287,"("),")"))),"")</f>
        <v/>
      </c>
      <c r="F287" s="38" t="str">
        <f>TRIM('query (10)'!K287)</f>
        <v>SB1</v>
      </c>
      <c r="G287" s="38" t="str">
        <f>IF('query (10)'!J287="","",'query (10)'!J287)</f>
        <v>Solenoid valve</v>
      </c>
      <c r="H287" s="38" t="str">
        <f>TRIM(UPPER('query (10)'!J287))</f>
        <v>SOLENOID VALVE</v>
      </c>
      <c r="I287" s="38" t="str">
        <f>IF('query (10)'!F287="","",'query (10)'!F287)</f>
        <v>Time-based Maintenance</v>
      </c>
      <c r="J287" s="38" t="str">
        <f>IF('query (10)'!F287="","",IFERROR(INDEX(Cleaning_Rules!$B$14:$B$17,MATCH(TRIM('query (10)'!F287),Cleaning_Rules!$A$14:$A$17,0)),"UNKNOWN"))</f>
        <v>TBM</v>
      </c>
      <c r="K287" s="38" t="str">
        <f>IF('query (10)'!G287="","",'query (10)'!G287)</f>
        <v>เสร็จสิ้น</v>
      </c>
      <c r="L287" s="38" t="str">
        <f>IF('query (10)'!G287="","MISSING",IFERROR(INDEX(Cleaning_Rules!$B$5:$B$10,MATCH(TRIM('query (10)'!G287),Cleaning_Rules!$A$5:$A$10,0)),"UNKNOWN"))</f>
        <v>COMPLETED</v>
      </c>
      <c r="M287" s="38" t="str">
        <f>IF('query (10)'!I287="","",'query (10)'!I287)</f>
        <v>Mechanical</v>
      </c>
      <c r="N287" s="38" t="str">
        <f>IF('query (10)'!O287="","",'query (10)'!O287)</f>
        <v>Inspection</v>
      </c>
      <c r="O287" s="38" t="str">
        <f>IF('query (10)'!P287="","",'query (10)'!P287)</f>
        <v>Medium</v>
      </c>
      <c r="P287" s="38" t="str">
        <f>IF('query (10)'!N287="","",'query (10)'!N287)</f>
        <v>cleaning solenoid valveตามรอบอายุการใช้งาน</v>
      </c>
      <c r="Q287" s="38" t="str">
        <f>TRIM('query (10)'!N287)</f>
        <v>cleaning solenoid valveตามรอบอายุการใช้งาน</v>
      </c>
      <c r="R287" s="38" t="str">
        <f>TRIM(UPPER('query (10)'!R287))</f>
        <v/>
      </c>
      <c r="S287" s="38" t="str">
        <f>TRIM(UPPER('query (10)'!S287))</f>
        <v/>
      </c>
      <c r="T287" s="38" t="str">
        <f>IF('query (10)'!Q287="","",TRIM(UPPER('query (10)'!Q287)))</f>
        <v/>
      </c>
      <c r="U287" s="38" t="str">
        <f>IF('query (10)'!T287="","",'query (10)'!T287)</f>
        <v>1</v>
      </c>
      <c r="V287" s="39">
        <f>IF('query (10)'!T287="","",IFERROR(VALUE('query (10)'!T287),""))</f>
        <v>1</v>
      </c>
      <c r="W287" s="40">
        <f>IF('query (10)'!U287="","",'query (10)'!U287)</f>
        <v>0</v>
      </c>
      <c r="X287" s="39">
        <f>IF('query (10)'!V287="","",'query (10)'!V287)</f>
        <v>180</v>
      </c>
      <c r="Y287" s="41">
        <f>IF('query (10)'!W287="","",'query (10)'!W287)</f>
        <v>45974</v>
      </c>
      <c r="Z287" s="41">
        <f>IF('query (10)'!X287="","",'query (10)'!X287)</f>
        <v>46059</v>
      </c>
      <c r="AA287" s="41">
        <f>IF('query (10)'!Y287="","",'query (10)'!Y287)</f>
        <v>46059</v>
      </c>
      <c r="AB287" s="41">
        <f>IF('query (10)'!Z287="","",'query (10)'!Z287)</f>
        <v>46239</v>
      </c>
      <c r="AC287" s="38" t="str">
        <f>IF(OR('query (10)'!AA287="",COUNTIF(Cleaning_Rules!$A$21:$A$26,TRIM('query (10)'!AA287))&gt;0),"",TRIM('query (10)'!AA287))</f>
        <v>cleaning solenoid valveตามรอบอายุการใช้งาน</v>
      </c>
      <c r="AD287" s="38" t="str">
        <f>IF('query (10)'!AB287="","",TRIM(IFERROR(_xlfn.TEXTBEFORE('query (10)'!AB287,"("),'query (10)'!AB287)))</f>
        <v>เริ่มซ่อมงาน PM แล้ว รับผิดชอบโดย PUCHIT KULSEREE</v>
      </c>
      <c r="AE287" s="38" t="str">
        <f>IFERROR(LOWER(TRIM(_xlfn.TEXTBEFORE(_xlfn.TEXTAFTER('query (10)'!AB287,"("),")"))),"")</f>
        <v>puchit@nsk.com</v>
      </c>
      <c r="AF287" s="38" t="str">
        <f>IF('query (10)'!AD287="","",TRIM('query (10)'!AD287))</f>
        <v>ภูชิต กุลเสรี</v>
      </c>
      <c r="AG287" s="38" t="str">
        <f>IF('query (10)'!AE287="","",TRIM('query (10)'!AE287))</f>
        <v>ภูชิต กุลเสรี</v>
      </c>
      <c r="AH287" s="38" t="str">
        <f>IF('query (10)'!AF287="","",IFERROR(VALUE('query (10)'!AF287),""))</f>
        <v/>
      </c>
      <c r="AI287" s="38" t="str">
        <f>IF('query (10)'!AG287="","",TRIM('query (10)'!AG287))</f>
        <v/>
      </c>
      <c r="AJ287" s="38" t="str">
        <f>IF('query (10)'!AH287="","",IFERROR(VALUE('query (10)'!AH287),""))</f>
        <v/>
      </c>
      <c r="AK287" s="38" t="str">
        <f>IF('query (10)'!AI287="","",TRIM('query (10)'!AI287))</f>
        <v/>
      </c>
      <c r="AL287" s="42">
        <f t="shared" si="20"/>
        <v>2025</v>
      </c>
      <c r="AM287" s="42" t="str">
        <f t="shared" si="21"/>
        <v>2025-11</v>
      </c>
      <c r="AN287" s="42" t="str">
        <f t="shared" ca="1" si="22"/>
        <v/>
      </c>
      <c r="AO287" s="42" t="str">
        <f t="shared" si="23"/>
        <v>CH-117 | SEAL CHECK M/C | SB1 | SOLENOID VALVE | Time-based Maintenance | Mechanical | Inspection | Medium | cleaning solenoid valveตามรอบอายุการใช้งาน | cleaning solenoid valveตามรอบอายุการใช้งาน | เริ่มซ่อมงาน PM แล้ว รับผิดชอบโดย PUCHIT KULSEREE | ภูชิต กุลเสรี</v>
      </c>
      <c r="AP287" s="42" t="str">
        <f>_xlfn.TEXTJOIN("; ",TRUE,IF(COUNTA('query (10)'!A287:AK287)&lt;=6,"NEAR_EMPTY_ROW",""),IF($K287="","MISSING_STATUS",""),IF(AND($K287="เสร็จสิ้น",$Z287=""),"DONE_NO_ACTUAL_DATE",""),IF(AND($I287="Condition-based Maintenance",$AH287=""),"CBM_NO_MEASUREMENT",""),IF(OR($X287="",$X287=0),"INVALID_PERIOD",""),IF(AND($AA287&lt;&gt;"",$AB287&lt;&gt;"",$AB287&lt;$AA287),"DATE_SEQUENCE_ERROR",""),IF(AND($AB287&lt;&gt;"",$AB287&gt;DATE(2030,12,31)),"DATE_OUTLIER",""),IF($C287="","MISSING_QRCODE",""),IF($J287="UNKNOWN","UNKNOWN_PM_TYPE",""),IF($L287="UNKNOWN","UNKNOWN_STATUS",""))</f>
        <v/>
      </c>
      <c r="AQ287" s="42" t="str">
        <f t="shared" si="24"/>
        <v>NO</v>
      </c>
    </row>
    <row r="288" spans="1:43" x14ac:dyDescent="0.3">
      <c r="A288" s="38">
        <f>IF('query (10)'!A288="","",'query (10)'!A288)</f>
        <v>357</v>
      </c>
      <c r="B288" s="38">
        <f>IF('query (10)'!B288="","",'query (10)'!B288)</f>
        <v>17701</v>
      </c>
      <c r="C288" s="38" t="str">
        <f>TRIM(UPPER('query (10)'!M288))</f>
        <v>GR-1035</v>
      </c>
      <c r="D288" s="38" t="str">
        <f>TRIM(UPPER(IFERROR(_xlfn.TEXTBEFORE('query (10)'!L288,"("),'query (10)'!L288)))</f>
        <v>OUTER RING RACEWAY GRINDING MACHINE</v>
      </c>
      <c r="E288" s="38" t="str">
        <f>IFERROR(TRIM(UPPER(_xlfn.TEXTBEFORE(_xlfn.TEXTAFTER('query (10)'!L288,"("),")"))),"")</f>
        <v/>
      </c>
      <c r="F288" s="38" t="str">
        <f>TRIM('query (10)'!K288)</f>
        <v>HUB2.5</v>
      </c>
      <c r="G288" s="38" t="str">
        <f>IF('query (10)'!J288="","",'query (10)'!J288)</f>
        <v>Stopper Shoe</v>
      </c>
      <c r="H288" s="38" t="str">
        <f>TRIM(UPPER('query (10)'!J288))</f>
        <v>STOPPER SHOE</v>
      </c>
      <c r="I288" s="38" t="str">
        <f>IF('query (10)'!F288="","",'query (10)'!F288)</f>
        <v>Time-based Maintenance</v>
      </c>
      <c r="J288" s="38" t="str">
        <f>IF('query (10)'!F288="","",IFERROR(INDEX(Cleaning_Rules!$B$14:$B$17,MATCH(TRIM('query (10)'!F288),Cleaning_Rules!$A$14:$A$17,0)),"UNKNOWN"))</f>
        <v>TBM</v>
      </c>
      <c r="K288" s="38" t="str">
        <f>IF('query (10)'!G288="","",'query (10)'!G288)</f>
        <v>เสร็จสิ้น</v>
      </c>
      <c r="L288" s="38" t="str">
        <f>IF('query (10)'!G288="","MISSING",IFERROR(INDEX(Cleaning_Rules!$B$5:$B$10,MATCH(TRIM('query (10)'!G288),Cleaning_Rules!$A$5:$A$10,0)),"UNKNOWN"))</f>
        <v>COMPLETED</v>
      </c>
      <c r="M288" s="38" t="str">
        <f>IF('query (10)'!I288="","",'query (10)'!I288)</f>
        <v>Mechanical</v>
      </c>
      <c r="N288" s="38" t="str">
        <f>IF('query (10)'!O288="","",'query (10)'!O288)</f>
        <v>Inspection</v>
      </c>
      <c r="O288" s="38" t="str">
        <f>IF('query (10)'!P288="","",'query (10)'!P288)</f>
        <v>Medium</v>
      </c>
      <c r="P288" s="38" t="str">
        <f>IF('query (10)'!N288="","",'query (10)'!N288)</f>
        <v xml:space="preserve">Accuracy Shoe stopper และตรวจสอบ Parallel Spindle Wheel Head ตามรอบ PM </v>
      </c>
      <c r="Q288" s="38" t="str">
        <f>TRIM('query (10)'!N288)</f>
        <v>Accuracy Shoe stopper และตรวจสอบ Parallel Spindle Wheel Head ตามรอบ PM</v>
      </c>
      <c r="R288" s="38" t="str">
        <f>TRIM(UPPER('query (10)'!R288))</f>
        <v/>
      </c>
      <c r="S288" s="38" t="str">
        <f>TRIM(UPPER('query (10)'!S288))</f>
        <v/>
      </c>
      <c r="T288" s="38" t="str">
        <f>IF('query (10)'!Q288="","",TRIM(UPPER('query (10)'!Q288)))</f>
        <v/>
      </c>
      <c r="U288" s="38" t="str">
        <f>IF('query (10)'!T288="","",'query (10)'!T288)</f>
        <v>1</v>
      </c>
      <c r="V288" s="39">
        <f>IF('query (10)'!T288="","",IFERROR(VALUE('query (10)'!T288),""))</f>
        <v>1</v>
      </c>
      <c r="W288" s="40">
        <f>IF('query (10)'!U288="","",'query (10)'!U288)</f>
        <v>0</v>
      </c>
      <c r="X288" s="39">
        <f>IF('query (10)'!V288="","",'query (10)'!V288)</f>
        <v>365</v>
      </c>
      <c r="Y288" s="41">
        <f>IF('query (10)'!W288="","",'query (10)'!W288)</f>
        <v>45973</v>
      </c>
      <c r="Z288" s="41">
        <f>IF('query (10)'!X288="","",'query (10)'!X288)</f>
        <v>46059</v>
      </c>
      <c r="AA288" s="41">
        <f>IF('query (10)'!Y288="","",'query (10)'!Y288)</f>
        <v>46059</v>
      </c>
      <c r="AB288" s="41">
        <f>IF('query (10)'!Z288="","",'query (10)'!Z288)</f>
        <v>46424</v>
      </c>
      <c r="AC288" s="38" t="str">
        <f>IF(OR('query (10)'!AA288="",COUNTIF(Cleaning_Rules!$A$21:$A$26,TRIM('query (10)'!AA288))&gt;0),"",TRIM('query (10)'!AA288))</f>
        <v/>
      </c>
      <c r="AD288" s="38" t="str">
        <f>IF('query (10)'!AB288="","",TRIM(IFERROR(_xlfn.TEXTBEFORE('query (10)'!AB288,"("),'query (10)'!AB288)))</f>
        <v>เริ่มซ่อมงาน PM แล้ว รับผิดชอบโดย JAKKAPAT KHOTSOMBAT</v>
      </c>
      <c r="AE288" s="38" t="str">
        <f>IFERROR(LOWER(TRIM(_xlfn.TEXTBEFORE(_xlfn.TEXTAFTER('query (10)'!AB288,"("),")"))),"")</f>
        <v>jakkapat@nsk.com</v>
      </c>
      <c r="AF288" s="38" t="str">
        <f>IF('query (10)'!AD288="","",TRIM('query (10)'!AD288))</f>
        <v>จักรภัทร โคตรสมบัติ</v>
      </c>
      <c r="AG288" s="38" t="str">
        <f>IF('query (10)'!AE288="","",TRIM('query (10)'!AE288))</f>
        <v>จักรภัทร โคตรสมบัติ</v>
      </c>
      <c r="AH288" s="38" t="str">
        <f>IF('query (10)'!AF288="","",IFERROR(VALUE('query (10)'!AF288),""))</f>
        <v/>
      </c>
      <c r="AI288" s="38" t="str">
        <f>IF('query (10)'!AG288="","",TRIM('query (10)'!AG288))</f>
        <v/>
      </c>
      <c r="AJ288" s="38" t="str">
        <f>IF('query (10)'!AH288="","",IFERROR(VALUE('query (10)'!AH288),""))</f>
        <v/>
      </c>
      <c r="AK288" s="38" t="str">
        <f>IF('query (10)'!AI288="","",TRIM('query (10)'!AI288))</f>
        <v/>
      </c>
      <c r="AL288" s="42">
        <f t="shared" si="20"/>
        <v>2025</v>
      </c>
      <c r="AM288" s="42" t="str">
        <f t="shared" si="21"/>
        <v>2025-11</v>
      </c>
      <c r="AN288" s="42" t="str">
        <f t="shared" ca="1" si="22"/>
        <v/>
      </c>
      <c r="AO288" s="42" t="str">
        <f t="shared" si="23"/>
        <v>GR-1035 | OUTER RING RACEWAY GRINDING MACHINE | HUB2.5 | STOPPER SHOE | Time-based Maintenance | Mechanical | Inspection | Medium | Accuracy Shoe stopper และตรวจสอบ Parallel Spindle Wheel Head ตามรอบ PM | เริ่มซ่อมงาน PM แล้ว รับผิดชอบโดย JAKKAPAT KHOTSOMBAT | จักรภัทร โคตรสมบัติ</v>
      </c>
      <c r="AP288" s="42" t="str">
        <f>_xlfn.TEXTJOIN("; ",TRUE,IF(COUNTA('query (10)'!A288:AK288)&lt;=6,"NEAR_EMPTY_ROW",""),IF($K288="","MISSING_STATUS",""),IF(AND($K288="เสร็จสิ้น",$Z288=""),"DONE_NO_ACTUAL_DATE",""),IF(AND($I288="Condition-based Maintenance",$AH288=""),"CBM_NO_MEASUREMENT",""),IF(OR($X288="",$X288=0),"INVALID_PERIOD",""),IF(AND($AA288&lt;&gt;"",$AB288&lt;&gt;"",$AB288&lt;$AA288),"DATE_SEQUENCE_ERROR",""),IF(AND($AB288&lt;&gt;"",$AB288&gt;DATE(2030,12,31)),"DATE_OUTLIER",""),IF($C288="","MISSING_QRCODE",""),IF($J288="UNKNOWN","UNKNOWN_PM_TYPE",""),IF($L288="UNKNOWN","UNKNOWN_STATUS",""))</f>
        <v/>
      </c>
      <c r="AQ288" s="42" t="str">
        <f t="shared" si="24"/>
        <v>NO</v>
      </c>
    </row>
    <row r="289" spans="1:43" x14ac:dyDescent="0.3">
      <c r="A289" s="38">
        <f>IF('query (10)'!A289="","",'query (10)'!A289)</f>
        <v>358</v>
      </c>
      <c r="B289" s="38">
        <f>IF('query (10)'!B289="","",'query (10)'!B289)</f>
        <v>17702</v>
      </c>
      <c r="C289" s="38" t="str">
        <f>TRIM(UPPER('query (10)'!M289))</f>
        <v>GR-1023</v>
      </c>
      <c r="D289" s="38" t="str">
        <f>TRIM(UPPER(IFERROR(_xlfn.TEXTBEFORE('query (10)'!L289,"("),'query (10)'!L289)))</f>
        <v>SHAFT OUTSIDE GRINDING WITH DEMAGNETIZE MACHINE</v>
      </c>
      <c r="E289" s="38" t="str">
        <f>IFERROR(TRIM(UPPER(_xlfn.TEXTBEFORE(_xlfn.TEXTAFTER('query (10)'!L289,"("),")"))),"")</f>
        <v/>
      </c>
      <c r="F289" s="38" t="str">
        <f>TRIM('query (10)'!K289)</f>
        <v>HUB2.5</v>
      </c>
      <c r="G289" s="38" t="str">
        <f>IF('query (10)'!J289="","",'query (10)'!J289)</f>
        <v xml:space="preserve">Lubricant </v>
      </c>
      <c r="H289" s="38" t="str">
        <f>TRIM(UPPER('query (10)'!J289))</f>
        <v>LUBRICANT</v>
      </c>
      <c r="I289" s="38" t="str">
        <f>IF('query (10)'!F289="","",'query (10)'!F289)</f>
        <v>Time-based Maintenance</v>
      </c>
      <c r="J289" s="38" t="str">
        <f>IF('query (10)'!F289="","",IFERROR(INDEX(Cleaning_Rules!$B$14:$B$17,MATCH(TRIM('query (10)'!F289),Cleaning_Rules!$A$14:$A$17,0)),"UNKNOWN"))</f>
        <v>TBM</v>
      </c>
      <c r="K289" s="38" t="str">
        <f>IF('query (10)'!G289="","",'query (10)'!G289)</f>
        <v>เสร็จสิ้น</v>
      </c>
      <c r="L289" s="38" t="str">
        <f>IF('query (10)'!G289="","MISSING",IFERROR(INDEX(Cleaning_Rules!$B$5:$B$10,MATCH(TRIM('query (10)'!G289),Cleaning_Rules!$A$5:$A$10,0)),"UNKNOWN"))</f>
        <v>COMPLETED</v>
      </c>
      <c r="M289" s="38" t="str">
        <f>IF('query (10)'!I289="","",'query (10)'!I289)</f>
        <v>Mechanical</v>
      </c>
      <c r="N289" s="38" t="str">
        <f>IF('query (10)'!O289="","",'query (10)'!O289)</f>
        <v>Part Change</v>
      </c>
      <c r="O289" s="38" t="str">
        <f>IF('query (10)'!P289="","",'query (10)'!P289)</f>
        <v>Medium</v>
      </c>
      <c r="P289" s="38" t="str">
        <f>IF('query (10)'!N289="","",'query (10)'!N289)</f>
        <v>ซ่อมบำรุง Lubricant unit รายละเอียดดังนี้
1.เปลี่ยน Filter Lubricant
2.เปลี่ยนน้ำมัน Lubricant 
3.ทำความสะอาด Tank 
4.ทำความสะอาด Filter pump</v>
      </c>
      <c r="Q289" s="38" t="str">
        <f>TRIM('query (10)'!N289)</f>
        <v>ซ่อมบำรุง Lubricant unit รายละเอียดดังนี้
1.เปลี่ยน Filter Lubricant
2.เปลี่ยนน้ำมัน Lubricant 
3.ทำความสะอาด Tank 
4.ทำความสะอาด Filter pump</v>
      </c>
      <c r="R289" s="38" t="str">
        <f>TRIM(UPPER('query (10)'!R289))</f>
        <v>FILTER</v>
      </c>
      <c r="S289" s="38" t="str">
        <f>TRIM(UPPER('query (10)'!S289))</f>
        <v>EP910-010N</v>
      </c>
      <c r="T289" s="38" t="str">
        <f>IF('query (10)'!Q289="","",TRIM(UPPER('query (10)'!Q289)))</f>
        <v/>
      </c>
      <c r="U289" s="38" t="str">
        <f>IF('query (10)'!T289="","",'query (10)'!T289)</f>
        <v>1</v>
      </c>
      <c r="V289" s="39">
        <f>IF('query (10)'!T289="","",IFERROR(VALUE('query (10)'!T289),""))</f>
        <v>1</v>
      </c>
      <c r="W289" s="40">
        <f>IF('query (10)'!U289="","",'query (10)'!U289)</f>
        <v>295</v>
      </c>
      <c r="X289" s="39">
        <f>IF('query (10)'!V289="","",'query (10)'!V289)</f>
        <v>365</v>
      </c>
      <c r="Y289" s="41">
        <f>IF('query (10)'!W289="","",'query (10)'!W289)</f>
        <v>45973</v>
      </c>
      <c r="Z289" s="41">
        <f>IF('query (10)'!X289="","",'query (10)'!X289)</f>
        <v>46059</v>
      </c>
      <c r="AA289" s="41">
        <f>IF('query (10)'!Y289="","",'query (10)'!Y289)</f>
        <v>46059</v>
      </c>
      <c r="AB289" s="41">
        <f>IF('query (10)'!Z289="","",'query (10)'!Z289)</f>
        <v>46424</v>
      </c>
      <c r="AC289" s="38" t="str">
        <f>IF(OR('query (10)'!AA289="",COUNTIF(Cleaning_Rules!$A$21:$A$26,TRIM('query (10)'!AA289))&gt;0),"",TRIM('query (10)'!AA289))</f>
        <v/>
      </c>
      <c r="AD289" s="38" t="str">
        <f>IF('query (10)'!AB289="","",TRIM(IFERROR(_xlfn.TEXTBEFORE('query (10)'!AB289,"("),'query (10)'!AB289)))</f>
        <v>เริ่มซ่อมงาน PM แล้ว รับผิดชอบโดย JAKKAPAT KHOTSOMBAT</v>
      </c>
      <c r="AE289" s="38" t="str">
        <f>IFERROR(LOWER(TRIM(_xlfn.TEXTBEFORE(_xlfn.TEXTAFTER('query (10)'!AB289,"("),")"))),"")</f>
        <v>jakkapat@nsk.com</v>
      </c>
      <c r="AF289" s="38" t="str">
        <f>IF('query (10)'!AD289="","",TRIM('query (10)'!AD289))</f>
        <v>จักรภัทร โคตรสมบัติ</v>
      </c>
      <c r="AG289" s="38" t="str">
        <f>IF('query (10)'!AE289="","",TRIM('query (10)'!AE289))</f>
        <v>จักรภัทร โคตรสมบัติ</v>
      </c>
      <c r="AH289" s="38" t="str">
        <f>IF('query (10)'!AF289="","",IFERROR(VALUE('query (10)'!AF289),""))</f>
        <v/>
      </c>
      <c r="AI289" s="38" t="str">
        <f>IF('query (10)'!AG289="","",TRIM('query (10)'!AG289))</f>
        <v/>
      </c>
      <c r="AJ289" s="38" t="str">
        <f>IF('query (10)'!AH289="","",IFERROR(VALUE('query (10)'!AH289),""))</f>
        <v/>
      </c>
      <c r="AK289" s="38" t="str">
        <f>IF('query (10)'!AI289="","",TRIM('query (10)'!AI289))</f>
        <v/>
      </c>
      <c r="AL289" s="42">
        <f t="shared" si="20"/>
        <v>2025</v>
      </c>
      <c r="AM289" s="42" t="str">
        <f t="shared" si="21"/>
        <v>2025-11</v>
      </c>
      <c r="AN289" s="42" t="str">
        <f t="shared" ca="1" si="22"/>
        <v/>
      </c>
      <c r="AO289" s="42" t="str">
        <f t="shared" si="23"/>
        <v>GR-1023 | SHAFT OUTSIDE GRINDING WITH DEMAGNETIZE MACHINE | HUB2.5 | LUBRICANT | Time-based Maintenance | Mechanical | Part Change | Medium | ซ่อมบำรุง Lubricant unit รายละเอียดดังนี้
1.เปลี่ยน Filter Lubricant
2.เปลี่ยนน้ำมัน Lubricant 
3.ทำความสะอาด Tank 
4.ทำความสะอาด Filter pump | FILTER | EP910-010N | เริ่มซ่อมงาน PM แล้ว รับผิดชอบโดย JAKKAPAT KHOTSOMBAT | จักรภัทร โคตรสมบัติ</v>
      </c>
      <c r="AP289" s="42" t="str">
        <f>_xlfn.TEXTJOIN("; ",TRUE,IF(COUNTA('query (10)'!A289:AK289)&lt;=6,"NEAR_EMPTY_ROW",""),IF($K289="","MISSING_STATUS",""),IF(AND($K289="เสร็จสิ้น",$Z289=""),"DONE_NO_ACTUAL_DATE",""),IF(AND($I289="Condition-based Maintenance",$AH289=""),"CBM_NO_MEASUREMENT",""),IF(OR($X289="",$X289=0),"INVALID_PERIOD",""),IF(AND($AA289&lt;&gt;"",$AB289&lt;&gt;"",$AB289&lt;$AA289),"DATE_SEQUENCE_ERROR",""),IF(AND($AB289&lt;&gt;"",$AB289&gt;DATE(2030,12,31)),"DATE_OUTLIER",""),IF($C289="","MISSING_QRCODE",""),IF($J289="UNKNOWN","UNKNOWN_PM_TYPE",""),IF($L289="UNKNOWN","UNKNOWN_STATUS",""))</f>
        <v/>
      </c>
      <c r="AQ289" s="42" t="str">
        <f t="shared" si="24"/>
        <v>YES</v>
      </c>
    </row>
    <row r="290" spans="1:43" x14ac:dyDescent="0.3">
      <c r="A290" s="38">
        <f>IF('query (10)'!A290="","",'query (10)'!A290)</f>
        <v>359</v>
      </c>
      <c r="B290" s="38">
        <f>IF('query (10)'!B290="","",'query (10)'!B290)</f>
        <v>17703</v>
      </c>
      <c r="C290" s="38" t="str">
        <f>TRIM(UPPER('query (10)'!M290))</f>
        <v>GR-1034</v>
      </c>
      <c r="D290" s="38" t="str">
        <f>TRIM(UPPER(IFERROR(_xlfn.TEXTBEFORE('query (10)'!L290,"("),'query (10)'!L290)))</f>
        <v>OUTER RING OUTSIDE GRINDING MACHINE</v>
      </c>
      <c r="E290" s="38" t="str">
        <f>IFERROR(TRIM(UPPER(_xlfn.TEXTBEFORE(_xlfn.TEXTAFTER('query (10)'!L290,"("),")"))),"")</f>
        <v/>
      </c>
      <c r="F290" s="38" t="str">
        <f>TRIM('query (10)'!K290)</f>
        <v>HUB2.5</v>
      </c>
      <c r="G290" s="38" t="str">
        <f>IF('query (10)'!J290="","",'query (10)'!J290)</f>
        <v xml:space="preserve">Lubricant </v>
      </c>
      <c r="H290" s="38" t="str">
        <f>TRIM(UPPER('query (10)'!J290))</f>
        <v>LUBRICANT</v>
      </c>
      <c r="I290" s="38" t="str">
        <f>IF('query (10)'!F290="","",'query (10)'!F290)</f>
        <v>Time-based Maintenance</v>
      </c>
      <c r="J290" s="38" t="str">
        <f>IF('query (10)'!F290="","",IFERROR(INDEX(Cleaning_Rules!$B$14:$B$17,MATCH(TRIM('query (10)'!F290),Cleaning_Rules!$A$14:$A$17,0)),"UNKNOWN"))</f>
        <v>TBM</v>
      </c>
      <c r="K290" s="38" t="str">
        <f>IF('query (10)'!G290="","",'query (10)'!G290)</f>
        <v>เสร็จสิ้น</v>
      </c>
      <c r="L290" s="38" t="str">
        <f>IF('query (10)'!G290="","MISSING",IFERROR(INDEX(Cleaning_Rules!$B$5:$B$10,MATCH(TRIM('query (10)'!G290),Cleaning_Rules!$A$5:$A$10,0)),"UNKNOWN"))</f>
        <v>COMPLETED</v>
      </c>
      <c r="M290" s="38" t="str">
        <f>IF('query (10)'!I290="","",'query (10)'!I290)</f>
        <v>Mechanical</v>
      </c>
      <c r="N290" s="38" t="str">
        <f>IF('query (10)'!O290="","",'query (10)'!O290)</f>
        <v>Part Change</v>
      </c>
      <c r="O290" s="38" t="str">
        <f>IF('query (10)'!P290="","",'query (10)'!P290)</f>
        <v>Medium</v>
      </c>
      <c r="P290" s="38" t="str">
        <f>IF('query (10)'!N290="","",'query (10)'!N290)</f>
        <v>ซ่อมบำรุง Lubricant unit รายละเอียดดังนี้
1.เปลี่ยน Filter Lubricant
2.เปลี่ยนน้ำมัน Lubricant 
3.ทำความสะอาด Tank 
4.ทำความสะอาด Filter pump</v>
      </c>
      <c r="Q290" s="38" t="str">
        <f>TRIM('query (10)'!N290)</f>
        <v>ซ่อมบำรุง Lubricant unit รายละเอียดดังนี้
1.เปลี่ยน Filter Lubricant
2.เปลี่ยนน้ำมัน Lubricant 
3.ทำความสะอาด Tank 
4.ทำความสะอาด Filter pump</v>
      </c>
      <c r="R290" s="38" t="str">
        <f>TRIM(UPPER('query (10)'!R290))</f>
        <v>FILTER</v>
      </c>
      <c r="S290" s="38" t="str">
        <f>TRIM(UPPER('query (10)'!S290))</f>
        <v>EP910-010N</v>
      </c>
      <c r="T290" s="38" t="str">
        <f>IF('query (10)'!Q290="","",TRIM(UPPER('query (10)'!Q290)))</f>
        <v/>
      </c>
      <c r="U290" s="38" t="str">
        <f>IF('query (10)'!T290="","",'query (10)'!T290)</f>
        <v>1</v>
      </c>
      <c r="V290" s="39">
        <f>IF('query (10)'!T290="","",IFERROR(VALUE('query (10)'!T290),""))</f>
        <v>1</v>
      </c>
      <c r="W290" s="40">
        <f>IF('query (10)'!U290="","",'query (10)'!U290)</f>
        <v>295</v>
      </c>
      <c r="X290" s="39">
        <f>IF('query (10)'!V290="","",'query (10)'!V290)</f>
        <v>365</v>
      </c>
      <c r="Y290" s="41">
        <f>IF('query (10)'!W290="","",'query (10)'!W290)</f>
        <v>45973</v>
      </c>
      <c r="Z290" s="41">
        <f>IF('query (10)'!X290="","",'query (10)'!X290)</f>
        <v>46059</v>
      </c>
      <c r="AA290" s="41">
        <f>IF('query (10)'!Y290="","",'query (10)'!Y290)</f>
        <v>46059</v>
      </c>
      <c r="AB290" s="41">
        <f>IF('query (10)'!Z290="","",'query (10)'!Z290)</f>
        <v>46424</v>
      </c>
      <c r="AC290" s="38" t="str">
        <f>IF(OR('query (10)'!AA290="",COUNTIF(Cleaning_Rules!$A$21:$A$26,TRIM('query (10)'!AA290))&gt;0),"",TRIM('query (10)'!AA290))</f>
        <v/>
      </c>
      <c r="AD290" s="38" t="str">
        <f>IF('query (10)'!AB290="","",TRIM(IFERROR(_xlfn.TEXTBEFORE('query (10)'!AB290,"("),'query (10)'!AB290)))</f>
        <v>เริ่มซ่อมงาน PM แล้ว รับผิดชอบโดย JAKKAPAT KHOTSOMBAT</v>
      </c>
      <c r="AE290" s="38" t="str">
        <f>IFERROR(LOWER(TRIM(_xlfn.TEXTBEFORE(_xlfn.TEXTAFTER('query (10)'!AB290,"("),")"))),"")</f>
        <v>jakkapat@nsk.com</v>
      </c>
      <c r="AF290" s="38" t="str">
        <f>IF('query (10)'!AD290="","",TRIM('query (10)'!AD290))</f>
        <v>จักรภัทร โคตรสมบัติ</v>
      </c>
      <c r="AG290" s="38" t="str">
        <f>IF('query (10)'!AE290="","",TRIM('query (10)'!AE290))</f>
        <v>จักรภัทร โคตรสมบัติ</v>
      </c>
      <c r="AH290" s="38" t="str">
        <f>IF('query (10)'!AF290="","",IFERROR(VALUE('query (10)'!AF290),""))</f>
        <v/>
      </c>
      <c r="AI290" s="38" t="str">
        <f>IF('query (10)'!AG290="","",TRIM('query (10)'!AG290))</f>
        <v/>
      </c>
      <c r="AJ290" s="38" t="str">
        <f>IF('query (10)'!AH290="","",IFERROR(VALUE('query (10)'!AH290),""))</f>
        <v/>
      </c>
      <c r="AK290" s="38" t="str">
        <f>IF('query (10)'!AI290="","",TRIM('query (10)'!AI290))</f>
        <v/>
      </c>
      <c r="AL290" s="42">
        <f t="shared" si="20"/>
        <v>2025</v>
      </c>
      <c r="AM290" s="42" t="str">
        <f t="shared" si="21"/>
        <v>2025-11</v>
      </c>
      <c r="AN290" s="42" t="str">
        <f t="shared" ca="1" si="22"/>
        <v/>
      </c>
      <c r="AO290" s="42" t="str">
        <f t="shared" si="23"/>
        <v>GR-1034 | OUTER RING OUTSIDE GRINDING MACHINE | HUB2.5 | LUBRICANT | Time-based Maintenance | Mechanical | Part Change | Medium | ซ่อมบำรุง Lubricant unit รายละเอียดดังนี้
1.เปลี่ยน Filter Lubricant
2.เปลี่ยนน้ำมัน Lubricant 
3.ทำความสะอาด Tank 
4.ทำความสะอาด Filter pump | FILTER | EP910-010N | เริ่มซ่อมงาน PM แล้ว รับผิดชอบโดย JAKKAPAT KHOTSOMBAT | จักรภัทร โคตรสมบัติ</v>
      </c>
      <c r="AP290" s="42" t="str">
        <f>_xlfn.TEXTJOIN("; ",TRUE,IF(COUNTA('query (10)'!A290:AK290)&lt;=6,"NEAR_EMPTY_ROW",""),IF($K290="","MISSING_STATUS",""),IF(AND($K290="เสร็จสิ้น",$Z290=""),"DONE_NO_ACTUAL_DATE",""),IF(AND($I290="Condition-based Maintenance",$AH290=""),"CBM_NO_MEASUREMENT",""),IF(OR($X290="",$X290=0),"INVALID_PERIOD",""),IF(AND($AA290&lt;&gt;"",$AB290&lt;&gt;"",$AB290&lt;$AA290),"DATE_SEQUENCE_ERROR",""),IF(AND($AB290&lt;&gt;"",$AB290&gt;DATE(2030,12,31)),"DATE_OUTLIER",""),IF($C290="","MISSING_QRCODE",""),IF($J290="UNKNOWN","UNKNOWN_PM_TYPE",""),IF($L290="UNKNOWN","UNKNOWN_STATUS",""))</f>
        <v/>
      </c>
      <c r="AQ290" s="42" t="str">
        <f t="shared" si="24"/>
        <v>YES</v>
      </c>
    </row>
    <row r="291" spans="1:43" x14ac:dyDescent="0.3">
      <c r="A291" s="38">
        <f>IF('query (10)'!A291="","",'query (10)'!A291)</f>
        <v>360</v>
      </c>
      <c r="B291" s="38">
        <f>IF('query (10)'!B291="","",'query (10)'!B291)</f>
        <v>17704</v>
      </c>
      <c r="C291" s="38" t="str">
        <f>TRIM(UPPER('query (10)'!M291))</f>
        <v>GR-1035</v>
      </c>
      <c r="D291" s="38" t="str">
        <f>TRIM(UPPER(IFERROR(_xlfn.TEXTBEFORE('query (10)'!L291,"("),'query (10)'!L291)))</f>
        <v>OUTER RING RACEWAY GRINDING MACHINE</v>
      </c>
      <c r="E291" s="38" t="str">
        <f>IFERROR(TRIM(UPPER(_xlfn.TEXTBEFORE(_xlfn.TEXTAFTER('query (10)'!L291,"("),")"))),"")</f>
        <v/>
      </c>
      <c r="F291" s="38" t="str">
        <f>TRIM('query (10)'!K291)</f>
        <v>HUB2.5</v>
      </c>
      <c r="G291" s="38" t="str">
        <f>IF('query (10)'!J291="","",'query (10)'!J291)</f>
        <v xml:space="preserve">Lubricant </v>
      </c>
      <c r="H291" s="38" t="str">
        <f>TRIM(UPPER('query (10)'!J291))</f>
        <v>LUBRICANT</v>
      </c>
      <c r="I291" s="38" t="str">
        <f>IF('query (10)'!F291="","",'query (10)'!F291)</f>
        <v>Time-based Maintenance</v>
      </c>
      <c r="J291" s="38" t="str">
        <f>IF('query (10)'!F291="","",IFERROR(INDEX(Cleaning_Rules!$B$14:$B$17,MATCH(TRIM('query (10)'!F291),Cleaning_Rules!$A$14:$A$17,0)),"UNKNOWN"))</f>
        <v>TBM</v>
      </c>
      <c r="K291" s="38" t="str">
        <f>IF('query (10)'!G291="","",'query (10)'!G291)</f>
        <v>เสร็จสิ้น</v>
      </c>
      <c r="L291" s="38" t="str">
        <f>IF('query (10)'!G291="","MISSING",IFERROR(INDEX(Cleaning_Rules!$B$5:$B$10,MATCH(TRIM('query (10)'!G291),Cleaning_Rules!$A$5:$A$10,0)),"UNKNOWN"))</f>
        <v>COMPLETED</v>
      </c>
      <c r="M291" s="38" t="str">
        <f>IF('query (10)'!I291="","",'query (10)'!I291)</f>
        <v>Mechanical</v>
      </c>
      <c r="N291" s="38" t="str">
        <f>IF('query (10)'!O291="","",'query (10)'!O291)</f>
        <v>Part Change</v>
      </c>
      <c r="O291" s="38" t="str">
        <f>IF('query (10)'!P291="","",'query (10)'!P291)</f>
        <v>Medium</v>
      </c>
      <c r="P291" s="38" t="str">
        <f>IF('query (10)'!N291="","",'query (10)'!N291)</f>
        <v>ซ่อมบำรุง Lubricant unit รายละเอียดดังนี้
1.เปลี่ยน Filter Lubricant
2.เปลี่ยนน้ำมัน Lubricant 
3.ทำความสะอาด Tank 
4.ทำความสะอาด Filter pump</v>
      </c>
      <c r="Q291" s="38" t="str">
        <f>TRIM('query (10)'!N291)</f>
        <v>ซ่อมบำรุง Lubricant unit รายละเอียดดังนี้
1.เปลี่ยน Filter Lubricant
2.เปลี่ยนน้ำมัน Lubricant 
3.ทำความสะอาด Tank 
4.ทำความสะอาด Filter pump</v>
      </c>
      <c r="R291" s="38" t="str">
        <f>TRIM(UPPER('query (10)'!R291))</f>
        <v>FILTER</v>
      </c>
      <c r="S291" s="38" t="str">
        <f>TRIM(UPPER('query (10)'!S291))</f>
        <v>EP910-010N</v>
      </c>
      <c r="T291" s="38" t="str">
        <f>IF('query (10)'!Q291="","",TRIM(UPPER('query (10)'!Q291)))</f>
        <v/>
      </c>
      <c r="U291" s="38" t="str">
        <f>IF('query (10)'!T291="","",'query (10)'!T291)</f>
        <v>1</v>
      </c>
      <c r="V291" s="39">
        <f>IF('query (10)'!T291="","",IFERROR(VALUE('query (10)'!T291),""))</f>
        <v>1</v>
      </c>
      <c r="W291" s="40">
        <f>IF('query (10)'!U291="","",'query (10)'!U291)</f>
        <v>295</v>
      </c>
      <c r="X291" s="39">
        <f>IF('query (10)'!V291="","",'query (10)'!V291)</f>
        <v>365</v>
      </c>
      <c r="Y291" s="41">
        <f>IF('query (10)'!W291="","",'query (10)'!W291)</f>
        <v>45973</v>
      </c>
      <c r="Z291" s="41">
        <f>IF('query (10)'!X291="","",'query (10)'!X291)</f>
        <v>46059</v>
      </c>
      <c r="AA291" s="41">
        <f>IF('query (10)'!Y291="","",'query (10)'!Y291)</f>
        <v>46059</v>
      </c>
      <c r="AB291" s="41">
        <f>IF('query (10)'!Z291="","",'query (10)'!Z291)</f>
        <v>46424</v>
      </c>
      <c r="AC291" s="38" t="str">
        <f>IF(OR('query (10)'!AA291="",COUNTIF(Cleaning_Rules!$A$21:$A$26,TRIM('query (10)'!AA291))&gt;0),"",TRIM('query (10)'!AA291))</f>
        <v/>
      </c>
      <c r="AD291" s="38" t="str">
        <f>IF('query (10)'!AB291="","",TRIM(IFERROR(_xlfn.TEXTBEFORE('query (10)'!AB291,"("),'query (10)'!AB291)))</f>
        <v>เริ่มซ่อมงาน PM แล้ว รับผิดชอบโดย JAKKAPAT KHOTSOMBAT</v>
      </c>
      <c r="AE291" s="38" t="str">
        <f>IFERROR(LOWER(TRIM(_xlfn.TEXTBEFORE(_xlfn.TEXTAFTER('query (10)'!AB291,"("),")"))),"")</f>
        <v>jakkapat@nsk.com</v>
      </c>
      <c r="AF291" s="38" t="str">
        <f>IF('query (10)'!AD291="","",TRIM('query (10)'!AD291))</f>
        <v>จักรภัทร โคตรสมบัติ</v>
      </c>
      <c r="AG291" s="38" t="str">
        <f>IF('query (10)'!AE291="","",TRIM('query (10)'!AE291))</f>
        <v>จักรภัทร โคตรสมบัติ</v>
      </c>
      <c r="AH291" s="38" t="str">
        <f>IF('query (10)'!AF291="","",IFERROR(VALUE('query (10)'!AF291),""))</f>
        <v/>
      </c>
      <c r="AI291" s="38" t="str">
        <f>IF('query (10)'!AG291="","",TRIM('query (10)'!AG291))</f>
        <v/>
      </c>
      <c r="AJ291" s="38" t="str">
        <f>IF('query (10)'!AH291="","",IFERROR(VALUE('query (10)'!AH291),""))</f>
        <v/>
      </c>
      <c r="AK291" s="38" t="str">
        <f>IF('query (10)'!AI291="","",TRIM('query (10)'!AI291))</f>
        <v/>
      </c>
      <c r="AL291" s="42">
        <f t="shared" si="20"/>
        <v>2025</v>
      </c>
      <c r="AM291" s="42" t="str">
        <f t="shared" si="21"/>
        <v>2025-11</v>
      </c>
      <c r="AN291" s="42" t="str">
        <f t="shared" ca="1" si="22"/>
        <v/>
      </c>
      <c r="AO291" s="42" t="str">
        <f t="shared" si="23"/>
        <v>GR-1035 | OUTER RING RACEWAY GRINDING MACHINE | HUB2.5 | LUBRICANT | Time-based Maintenance | Mechanical | Part Change | Medium | ซ่อมบำรุง Lubricant unit รายละเอียดดังนี้
1.เปลี่ยน Filter Lubricant
2.เปลี่ยนน้ำมัน Lubricant 
3.ทำความสะอาด Tank 
4.ทำความสะอาด Filter pump | FILTER | EP910-010N | เริ่มซ่อมงาน PM แล้ว รับผิดชอบโดย JAKKAPAT KHOTSOMBAT | จักรภัทร โคตรสมบัติ</v>
      </c>
      <c r="AP291" s="42" t="str">
        <f>_xlfn.TEXTJOIN("; ",TRUE,IF(COUNTA('query (10)'!A291:AK291)&lt;=6,"NEAR_EMPTY_ROW",""),IF($K291="","MISSING_STATUS",""),IF(AND($K291="เสร็จสิ้น",$Z291=""),"DONE_NO_ACTUAL_DATE",""),IF(AND($I291="Condition-based Maintenance",$AH291=""),"CBM_NO_MEASUREMENT",""),IF(OR($X291="",$X291=0),"INVALID_PERIOD",""),IF(AND($AA291&lt;&gt;"",$AB291&lt;&gt;"",$AB291&lt;$AA291),"DATE_SEQUENCE_ERROR",""),IF(AND($AB291&lt;&gt;"",$AB291&gt;DATE(2030,12,31)),"DATE_OUTLIER",""),IF($C291="","MISSING_QRCODE",""),IF($J291="UNKNOWN","UNKNOWN_PM_TYPE",""),IF($L291="UNKNOWN","UNKNOWN_STATUS",""))</f>
        <v/>
      </c>
      <c r="AQ291" s="42" t="str">
        <f t="shared" si="24"/>
        <v>YES</v>
      </c>
    </row>
    <row r="292" spans="1:43" x14ac:dyDescent="0.3">
      <c r="A292" s="38">
        <f>IF('query (10)'!A292="","",'query (10)'!A292)</f>
        <v>361</v>
      </c>
      <c r="B292" s="38">
        <f>IF('query (10)'!B292="","",'query (10)'!B292)</f>
        <v>17705</v>
      </c>
      <c r="C292" s="38" t="str">
        <f>TRIM(UPPER('query (10)'!M292))</f>
        <v>GR-1051</v>
      </c>
      <c r="D292" s="38" t="str">
        <f>TRIM(UPPER(IFERROR(_xlfn.TEXTBEFORE('query (10)'!L292,"("),'query (10)'!L292)))</f>
        <v>INNER RING RACEWAY GRINDING MACHINE</v>
      </c>
      <c r="E292" s="38" t="str">
        <f>IFERROR(TRIM(UPPER(_xlfn.TEXTBEFORE(_xlfn.TEXTAFTER('query (10)'!L292,"("),")"))),"")</f>
        <v/>
      </c>
      <c r="F292" s="38" t="str">
        <f>TRIM('query (10)'!K292)</f>
        <v>HUB2.5</v>
      </c>
      <c r="G292" s="38" t="str">
        <f>IF('query (10)'!J292="","",'query (10)'!J292)</f>
        <v xml:space="preserve">Lubricant </v>
      </c>
      <c r="H292" s="38" t="str">
        <f>TRIM(UPPER('query (10)'!J292))</f>
        <v>LUBRICANT</v>
      </c>
      <c r="I292" s="38" t="str">
        <f>IF('query (10)'!F292="","",'query (10)'!F292)</f>
        <v>Time-based Maintenance</v>
      </c>
      <c r="J292" s="38" t="str">
        <f>IF('query (10)'!F292="","",IFERROR(INDEX(Cleaning_Rules!$B$14:$B$17,MATCH(TRIM('query (10)'!F292),Cleaning_Rules!$A$14:$A$17,0)),"UNKNOWN"))</f>
        <v>TBM</v>
      </c>
      <c r="K292" s="38" t="str">
        <f>IF('query (10)'!G292="","",'query (10)'!G292)</f>
        <v>เสร็จสิ้น</v>
      </c>
      <c r="L292" s="38" t="str">
        <f>IF('query (10)'!G292="","MISSING",IFERROR(INDEX(Cleaning_Rules!$B$5:$B$10,MATCH(TRIM('query (10)'!G292),Cleaning_Rules!$A$5:$A$10,0)),"UNKNOWN"))</f>
        <v>COMPLETED</v>
      </c>
      <c r="M292" s="38" t="str">
        <f>IF('query (10)'!I292="","",'query (10)'!I292)</f>
        <v>Mechanical</v>
      </c>
      <c r="N292" s="38" t="str">
        <f>IF('query (10)'!O292="","",'query (10)'!O292)</f>
        <v>Part Change</v>
      </c>
      <c r="O292" s="38" t="str">
        <f>IF('query (10)'!P292="","",'query (10)'!P292)</f>
        <v>Medium</v>
      </c>
      <c r="P292" s="38" t="str">
        <f>IF('query (10)'!N292="","",'query (10)'!N292)</f>
        <v>ซ่อมบำรุง Lubricant unit รายละเอียดดังนี้
1.เปลี่ยน Filter Lubricant
2.เปลี่ยนน้ำมัน Lubricant 
3.ทำความสะอาด Tank 
4.ทำความสะอาด Filter pump</v>
      </c>
      <c r="Q292" s="38" t="str">
        <f>TRIM('query (10)'!N292)</f>
        <v>ซ่อมบำรุง Lubricant unit รายละเอียดดังนี้
1.เปลี่ยน Filter Lubricant
2.เปลี่ยนน้ำมัน Lubricant 
3.ทำความสะอาด Tank 
4.ทำความสะอาด Filter pump</v>
      </c>
      <c r="R292" s="38" t="str">
        <f>TRIM(UPPER('query (10)'!R292))</f>
        <v>FILTER</v>
      </c>
      <c r="S292" s="38" t="str">
        <f>TRIM(UPPER('query (10)'!S292))</f>
        <v>EP910-010N</v>
      </c>
      <c r="T292" s="38" t="str">
        <f>IF('query (10)'!Q292="","",TRIM(UPPER('query (10)'!Q292)))</f>
        <v/>
      </c>
      <c r="U292" s="38" t="str">
        <f>IF('query (10)'!T292="","",'query (10)'!T292)</f>
        <v>1</v>
      </c>
      <c r="V292" s="39">
        <f>IF('query (10)'!T292="","",IFERROR(VALUE('query (10)'!T292),""))</f>
        <v>1</v>
      </c>
      <c r="W292" s="40">
        <f>IF('query (10)'!U292="","",'query (10)'!U292)</f>
        <v>295</v>
      </c>
      <c r="X292" s="39">
        <f>IF('query (10)'!V292="","",'query (10)'!V292)</f>
        <v>365</v>
      </c>
      <c r="Y292" s="41">
        <f>IF('query (10)'!W292="","",'query (10)'!W292)</f>
        <v>45973</v>
      </c>
      <c r="Z292" s="41">
        <f>IF('query (10)'!X292="","",'query (10)'!X292)</f>
        <v>46059</v>
      </c>
      <c r="AA292" s="41">
        <f>IF('query (10)'!Y292="","",'query (10)'!Y292)</f>
        <v>46059</v>
      </c>
      <c r="AB292" s="41">
        <f>IF('query (10)'!Z292="","",'query (10)'!Z292)</f>
        <v>46424</v>
      </c>
      <c r="AC292" s="38" t="str">
        <f>IF(OR('query (10)'!AA292="",COUNTIF(Cleaning_Rules!$A$21:$A$26,TRIM('query (10)'!AA292))&gt;0),"",TRIM('query (10)'!AA292))</f>
        <v/>
      </c>
      <c r="AD292" s="38" t="str">
        <f>IF('query (10)'!AB292="","",TRIM(IFERROR(_xlfn.TEXTBEFORE('query (10)'!AB292,"("),'query (10)'!AB292)))</f>
        <v>เริ่มซ่อมงาน PM แล้ว รับผิดชอบโดย JAKKAPAT KHOTSOMBAT</v>
      </c>
      <c r="AE292" s="38" t="str">
        <f>IFERROR(LOWER(TRIM(_xlfn.TEXTBEFORE(_xlfn.TEXTAFTER('query (10)'!AB292,"("),")"))),"")</f>
        <v>jakkapat@nsk.com</v>
      </c>
      <c r="AF292" s="38" t="str">
        <f>IF('query (10)'!AD292="","",TRIM('query (10)'!AD292))</f>
        <v>จักรภัทร โคตรสมบัติ</v>
      </c>
      <c r="AG292" s="38" t="str">
        <f>IF('query (10)'!AE292="","",TRIM('query (10)'!AE292))</f>
        <v>จักรภัทร โคตรสมบัติ</v>
      </c>
      <c r="AH292" s="38" t="str">
        <f>IF('query (10)'!AF292="","",IFERROR(VALUE('query (10)'!AF292),""))</f>
        <v/>
      </c>
      <c r="AI292" s="38" t="str">
        <f>IF('query (10)'!AG292="","",TRIM('query (10)'!AG292))</f>
        <v/>
      </c>
      <c r="AJ292" s="38" t="str">
        <f>IF('query (10)'!AH292="","",IFERROR(VALUE('query (10)'!AH292),""))</f>
        <v/>
      </c>
      <c r="AK292" s="38" t="str">
        <f>IF('query (10)'!AI292="","",TRIM('query (10)'!AI292))</f>
        <v/>
      </c>
      <c r="AL292" s="42">
        <f t="shared" si="20"/>
        <v>2025</v>
      </c>
      <c r="AM292" s="42" t="str">
        <f t="shared" si="21"/>
        <v>2025-11</v>
      </c>
      <c r="AN292" s="42" t="str">
        <f t="shared" ca="1" si="22"/>
        <v/>
      </c>
      <c r="AO292" s="42" t="str">
        <f t="shared" si="23"/>
        <v>GR-1051 | INNER RING RACEWAY GRINDING MACHINE | HUB2.5 | LUBRICANT | Time-based Maintenance | Mechanical | Part Change | Medium | ซ่อมบำรุง Lubricant unit รายละเอียดดังนี้
1.เปลี่ยน Filter Lubricant
2.เปลี่ยนน้ำมัน Lubricant 
3.ทำความสะอาด Tank 
4.ทำความสะอาด Filter pump | FILTER | EP910-010N | เริ่มซ่อมงาน PM แล้ว รับผิดชอบโดย JAKKAPAT KHOTSOMBAT | จักรภัทร โคตรสมบัติ</v>
      </c>
      <c r="AP292" s="42" t="str">
        <f>_xlfn.TEXTJOIN("; ",TRUE,IF(COUNTA('query (10)'!A292:AK292)&lt;=6,"NEAR_EMPTY_ROW",""),IF($K292="","MISSING_STATUS",""),IF(AND($K292="เสร็จสิ้น",$Z292=""),"DONE_NO_ACTUAL_DATE",""),IF(AND($I292="Condition-based Maintenance",$AH292=""),"CBM_NO_MEASUREMENT",""),IF(OR($X292="",$X292=0),"INVALID_PERIOD",""),IF(AND($AA292&lt;&gt;"",$AB292&lt;&gt;"",$AB292&lt;$AA292),"DATE_SEQUENCE_ERROR",""),IF(AND($AB292&lt;&gt;"",$AB292&gt;DATE(2030,12,31)),"DATE_OUTLIER",""),IF($C292="","MISSING_QRCODE",""),IF($J292="UNKNOWN","UNKNOWN_PM_TYPE",""),IF($L292="UNKNOWN","UNKNOWN_STATUS",""))</f>
        <v/>
      </c>
      <c r="AQ292" s="42" t="str">
        <f t="shared" si="24"/>
        <v>YES</v>
      </c>
    </row>
    <row r="293" spans="1:43" x14ac:dyDescent="0.3">
      <c r="A293" s="38">
        <f>IF('query (10)'!A293="","",'query (10)'!A293)</f>
        <v>362</v>
      </c>
      <c r="B293" s="38">
        <f>IF('query (10)'!B293="","",'query (10)'!B293)</f>
        <v>17706</v>
      </c>
      <c r="C293" s="38" t="str">
        <f>TRIM(UPPER('query (10)'!M293))</f>
        <v>GR-1052</v>
      </c>
      <c r="D293" s="38" t="str">
        <f>TRIM(UPPER(IFERROR(_xlfn.TEXTBEFORE('query (10)'!L293,"("),'query (10)'!L293)))</f>
        <v>INNER RING RIB GRINDING MACHINE</v>
      </c>
      <c r="E293" s="38" t="str">
        <f>IFERROR(TRIM(UPPER(_xlfn.TEXTBEFORE(_xlfn.TEXTAFTER('query (10)'!L293,"("),")"))),"")</f>
        <v/>
      </c>
      <c r="F293" s="38" t="str">
        <f>TRIM('query (10)'!K293)</f>
        <v>HUB2.5</v>
      </c>
      <c r="G293" s="38" t="str">
        <f>IF('query (10)'!J293="","",'query (10)'!J293)</f>
        <v xml:space="preserve">Lubricant </v>
      </c>
      <c r="H293" s="38" t="str">
        <f>TRIM(UPPER('query (10)'!J293))</f>
        <v>LUBRICANT</v>
      </c>
      <c r="I293" s="38" t="str">
        <f>IF('query (10)'!F293="","",'query (10)'!F293)</f>
        <v>Time-based Maintenance</v>
      </c>
      <c r="J293" s="38" t="str">
        <f>IF('query (10)'!F293="","",IFERROR(INDEX(Cleaning_Rules!$B$14:$B$17,MATCH(TRIM('query (10)'!F293),Cleaning_Rules!$A$14:$A$17,0)),"UNKNOWN"))</f>
        <v>TBM</v>
      </c>
      <c r="K293" s="38" t="str">
        <f>IF('query (10)'!G293="","",'query (10)'!G293)</f>
        <v>เสร็จสิ้น</v>
      </c>
      <c r="L293" s="38" t="str">
        <f>IF('query (10)'!G293="","MISSING",IFERROR(INDEX(Cleaning_Rules!$B$5:$B$10,MATCH(TRIM('query (10)'!G293),Cleaning_Rules!$A$5:$A$10,0)),"UNKNOWN"))</f>
        <v>COMPLETED</v>
      </c>
      <c r="M293" s="38" t="str">
        <f>IF('query (10)'!I293="","",'query (10)'!I293)</f>
        <v>Mechanical</v>
      </c>
      <c r="N293" s="38" t="str">
        <f>IF('query (10)'!O293="","",'query (10)'!O293)</f>
        <v>Part Change</v>
      </c>
      <c r="O293" s="38" t="str">
        <f>IF('query (10)'!P293="","",'query (10)'!P293)</f>
        <v>Medium</v>
      </c>
      <c r="P293" s="38" t="str">
        <f>IF('query (10)'!N293="","",'query (10)'!N293)</f>
        <v>ซ่อมบำรุง Lubricant unit รายละเอียดดังนี้
1.เปลี่ยน Filter Lubricant
2.เปลี่ยนน้ำมัน Lubricant 
3.ทำความสะอาด Tank 
4.ทำความสะอาด Filter pump</v>
      </c>
      <c r="Q293" s="38" t="str">
        <f>TRIM('query (10)'!N293)</f>
        <v>ซ่อมบำรุง Lubricant unit รายละเอียดดังนี้
1.เปลี่ยน Filter Lubricant
2.เปลี่ยนน้ำมัน Lubricant 
3.ทำความสะอาด Tank 
4.ทำความสะอาด Filter pump</v>
      </c>
      <c r="R293" s="38" t="str">
        <f>TRIM(UPPER('query (10)'!R293))</f>
        <v>FILTER</v>
      </c>
      <c r="S293" s="38" t="str">
        <f>TRIM(UPPER('query (10)'!S293))</f>
        <v>EP910-010N</v>
      </c>
      <c r="T293" s="38" t="str">
        <f>IF('query (10)'!Q293="","",TRIM(UPPER('query (10)'!Q293)))</f>
        <v/>
      </c>
      <c r="U293" s="38" t="str">
        <f>IF('query (10)'!T293="","",'query (10)'!T293)</f>
        <v>1</v>
      </c>
      <c r="V293" s="39">
        <f>IF('query (10)'!T293="","",IFERROR(VALUE('query (10)'!T293),""))</f>
        <v>1</v>
      </c>
      <c r="W293" s="40">
        <f>IF('query (10)'!U293="","",'query (10)'!U293)</f>
        <v>295</v>
      </c>
      <c r="X293" s="39">
        <f>IF('query (10)'!V293="","",'query (10)'!V293)</f>
        <v>365</v>
      </c>
      <c r="Y293" s="41">
        <f>IF('query (10)'!W293="","",'query (10)'!W293)</f>
        <v>45973</v>
      </c>
      <c r="Z293" s="41">
        <f>IF('query (10)'!X293="","",'query (10)'!X293)</f>
        <v>46059</v>
      </c>
      <c r="AA293" s="41">
        <f>IF('query (10)'!Y293="","",'query (10)'!Y293)</f>
        <v>46059</v>
      </c>
      <c r="AB293" s="41">
        <f>IF('query (10)'!Z293="","",'query (10)'!Z293)</f>
        <v>46424</v>
      </c>
      <c r="AC293" s="38" t="str">
        <f>IF(OR('query (10)'!AA293="",COUNTIF(Cleaning_Rules!$A$21:$A$26,TRIM('query (10)'!AA293))&gt;0),"",TRIM('query (10)'!AA293))</f>
        <v/>
      </c>
      <c r="AD293" s="38" t="str">
        <f>IF('query (10)'!AB293="","",TRIM(IFERROR(_xlfn.TEXTBEFORE('query (10)'!AB293,"("),'query (10)'!AB293)))</f>
        <v>เริ่มซ่อมงาน PM แล้ว รับผิดชอบโดย JAKKAPAT KHOTSOMBAT</v>
      </c>
      <c r="AE293" s="38" t="str">
        <f>IFERROR(LOWER(TRIM(_xlfn.TEXTBEFORE(_xlfn.TEXTAFTER('query (10)'!AB293,"("),")"))),"")</f>
        <v>jakkapat@nsk.com</v>
      </c>
      <c r="AF293" s="38" t="str">
        <f>IF('query (10)'!AD293="","",TRIM('query (10)'!AD293))</f>
        <v>จักรภัทร โคตรสมบัติ</v>
      </c>
      <c r="AG293" s="38" t="str">
        <f>IF('query (10)'!AE293="","",TRIM('query (10)'!AE293))</f>
        <v>จักรภัทร โคตรสมบัติ</v>
      </c>
      <c r="AH293" s="38" t="str">
        <f>IF('query (10)'!AF293="","",IFERROR(VALUE('query (10)'!AF293),""))</f>
        <v/>
      </c>
      <c r="AI293" s="38" t="str">
        <f>IF('query (10)'!AG293="","",TRIM('query (10)'!AG293))</f>
        <v/>
      </c>
      <c r="AJ293" s="38" t="str">
        <f>IF('query (10)'!AH293="","",IFERROR(VALUE('query (10)'!AH293),""))</f>
        <v/>
      </c>
      <c r="AK293" s="38" t="str">
        <f>IF('query (10)'!AI293="","",TRIM('query (10)'!AI293))</f>
        <v/>
      </c>
      <c r="AL293" s="42">
        <f t="shared" si="20"/>
        <v>2025</v>
      </c>
      <c r="AM293" s="42" t="str">
        <f t="shared" si="21"/>
        <v>2025-11</v>
      </c>
      <c r="AN293" s="42" t="str">
        <f t="shared" ca="1" si="22"/>
        <v/>
      </c>
      <c r="AO293" s="42" t="str">
        <f t="shared" si="23"/>
        <v>GR-1052 | INNER RING RIB GRINDING MACHINE | HUB2.5 | LUBRICANT | Time-based Maintenance | Mechanical | Part Change | Medium | ซ่อมบำรุง Lubricant unit รายละเอียดดังนี้
1.เปลี่ยน Filter Lubricant
2.เปลี่ยนน้ำมัน Lubricant 
3.ทำความสะอาด Tank 
4.ทำความสะอาด Filter pump | FILTER | EP910-010N | เริ่มซ่อมงาน PM แล้ว รับผิดชอบโดย JAKKAPAT KHOTSOMBAT | จักรภัทร โคตรสมบัติ</v>
      </c>
      <c r="AP293" s="42" t="str">
        <f>_xlfn.TEXTJOIN("; ",TRUE,IF(COUNTA('query (10)'!A293:AK293)&lt;=6,"NEAR_EMPTY_ROW",""),IF($K293="","MISSING_STATUS",""),IF(AND($K293="เสร็จสิ้น",$Z293=""),"DONE_NO_ACTUAL_DATE",""),IF(AND($I293="Condition-based Maintenance",$AH293=""),"CBM_NO_MEASUREMENT",""),IF(OR($X293="",$X293=0),"INVALID_PERIOD",""),IF(AND($AA293&lt;&gt;"",$AB293&lt;&gt;"",$AB293&lt;$AA293),"DATE_SEQUENCE_ERROR",""),IF(AND($AB293&lt;&gt;"",$AB293&gt;DATE(2030,12,31)),"DATE_OUTLIER",""),IF($C293="","MISSING_QRCODE",""),IF($J293="UNKNOWN","UNKNOWN_PM_TYPE",""),IF($L293="UNKNOWN","UNKNOWN_STATUS",""))</f>
        <v/>
      </c>
      <c r="AQ293" s="42" t="str">
        <f t="shared" si="24"/>
        <v>YES</v>
      </c>
    </row>
    <row r="294" spans="1:43" x14ac:dyDescent="0.3">
      <c r="A294" s="38">
        <f>IF('query (10)'!A294="","",'query (10)'!A294)</f>
        <v>364</v>
      </c>
      <c r="B294" s="38">
        <f>IF('query (10)'!B294="","",'query (10)'!B294)</f>
        <v>17707</v>
      </c>
      <c r="C294" s="38" t="str">
        <f>TRIM(UPPER('query (10)'!M294))</f>
        <v>GR-984</v>
      </c>
      <c r="D294" s="38" t="str">
        <f>TRIM(UPPER(IFERROR(_xlfn.TEXTBEFORE('query (10)'!L294,"("),'query (10)'!L294)))</f>
        <v>INNER RING BORE GRINDING MACHINE</v>
      </c>
      <c r="E294" s="38" t="str">
        <f>IFERROR(TRIM(UPPER(_xlfn.TEXTBEFORE(_xlfn.TEXTAFTER('query (10)'!L294,"("),")"))),"")</f>
        <v/>
      </c>
      <c r="F294" s="38" t="str">
        <f>TRIM('query (10)'!K294)</f>
        <v>HUB2.5</v>
      </c>
      <c r="G294" s="38" t="str">
        <f>IF('query (10)'!J294="","",'query (10)'!J294)</f>
        <v xml:space="preserve">Lubricant </v>
      </c>
      <c r="H294" s="38" t="str">
        <f>TRIM(UPPER('query (10)'!J294))</f>
        <v>LUBRICANT</v>
      </c>
      <c r="I294" s="38" t="str">
        <f>IF('query (10)'!F294="","",'query (10)'!F294)</f>
        <v>Time-based Maintenance</v>
      </c>
      <c r="J294" s="38" t="str">
        <f>IF('query (10)'!F294="","",IFERROR(INDEX(Cleaning_Rules!$B$14:$B$17,MATCH(TRIM('query (10)'!F294),Cleaning_Rules!$A$14:$A$17,0)),"UNKNOWN"))</f>
        <v>TBM</v>
      </c>
      <c r="K294" s="38" t="str">
        <f>IF('query (10)'!G294="","",'query (10)'!G294)</f>
        <v>เสร็จสิ้น</v>
      </c>
      <c r="L294" s="38" t="str">
        <f>IF('query (10)'!G294="","MISSING",IFERROR(INDEX(Cleaning_Rules!$B$5:$B$10,MATCH(TRIM('query (10)'!G294),Cleaning_Rules!$A$5:$A$10,0)),"UNKNOWN"))</f>
        <v>COMPLETED</v>
      </c>
      <c r="M294" s="38" t="str">
        <f>IF('query (10)'!I294="","",'query (10)'!I294)</f>
        <v>Mechanical</v>
      </c>
      <c r="N294" s="38" t="str">
        <f>IF('query (10)'!O294="","",'query (10)'!O294)</f>
        <v>Part Change</v>
      </c>
      <c r="O294" s="38" t="str">
        <f>IF('query (10)'!P294="","",'query (10)'!P294)</f>
        <v>Medium</v>
      </c>
      <c r="P294" s="38" t="str">
        <f>IF('query (10)'!N294="","",'query (10)'!N294)</f>
        <v>ซ่อมบำรุง Lubricant unit รายละเอียดดังนี้
1.เปลี่ยน Filter Lubricant
2.เปลี่ยนน้ำมัน Lubricant 
3.ทำความสะอาด Tank 
4.ทำความสะอาด Filter pump</v>
      </c>
      <c r="Q294" s="38" t="str">
        <f>TRIM('query (10)'!N294)</f>
        <v>ซ่อมบำรุง Lubricant unit รายละเอียดดังนี้
1.เปลี่ยน Filter Lubricant
2.เปลี่ยนน้ำมัน Lubricant 
3.ทำความสะอาด Tank 
4.ทำความสะอาด Filter pump</v>
      </c>
      <c r="R294" s="38" t="str">
        <f>TRIM(UPPER('query (10)'!R294))</f>
        <v>FILTER</v>
      </c>
      <c r="S294" s="38" t="str">
        <f>TRIM(UPPER('query (10)'!S294))</f>
        <v>EP910-010N</v>
      </c>
      <c r="T294" s="38" t="str">
        <f>IF('query (10)'!Q294="","",TRIM(UPPER('query (10)'!Q294)))</f>
        <v/>
      </c>
      <c r="U294" s="38" t="str">
        <f>IF('query (10)'!T294="","",'query (10)'!T294)</f>
        <v>1</v>
      </c>
      <c r="V294" s="39">
        <f>IF('query (10)'!T294="","",IFERROR(VALUE('query (10)'!T294),""))</f>
        <v>1</v>
      </c>
      <c r="W294" s="40">
        <f>IF('query (10)'!U294="","",'query (10)'!U294)</f>
        <v>295</v>
      </c>
      <c r="X294" s="39">
        <f>IF('query (10)'!V294="","",'query (10)'!V294)</f>
        <v>365</v>
      </c>
      <c r="Y294" s="41">
        <f>IF('query (10)'!W294="","",'query (10)'!W294)</f>
        <v>45973</v>
      </c>
      <c r="Z294" s="41">
        <f>IF('query (10)'!X294="","",'query (10)'!X294)</f>
        <v>46059</v>
      </c>
      <c r="AA294" s="41">
        <f>IF('query (10)'!Y294="","",'query (10)'!Y294)</f>
        <v>46059</v>
      </c>
      <c r="AB294" s="41">
        <f>IF('query (10)'!Z294="","",'query (10)'!Z294)</f>
        <v>46424</v>
      </c>
      <c r="AC294" s="38" t="str">
        <f>IF(OR('query (10)'!AA294="",COUNTIF(Cleaning_Rules!$A$21:$A$26,TRIM('query (10)'!AA294))&gt;0),"",TRIM('query (10)'!AA294))</f>
        <v/>
      </c>
      <c r="AD294" s="38" t="str">
        <f>IF('query (10)'!AB294="","",TRIM(IFERROR(_xlfn.TEXTBEFORE('query (10)'!AB294,"("),'query (10)'!AB294)))</f>
        <v>เริ่มซ่อมงาน PM แล้ว รับผิดชอบโดย JAKKAPAT KHOTSOMBAT</v>
      </c>
      <c r="AE294" s="38" t="str">
        <f>IFERROR(LOWER(TRIM(_xlfn.TEXTBEFORE(_xlfn.TEXTAFTER('query (10)'!AB294,"("),")"))),"")</f>
        <v>jakkapat@nsk.com</v>
      </c>
      <c r="AF294" s="38" t="str">
        <f>IF('query (10)'!AD294="","",TRIM('query (10)'!AD294))</f>
        <v>จักรภัทร โคตรสมบัติ</v>
      </c>
      <c r="AG294" s="38" t="str">
        <f>IF('query (10)'!AE294="","",TRIM('query (10)'!AE294))</f>
        <v>จักรภัทร โคตรสมบัติ</v>
      </c>
      <c r="AH294" s="38" t="str">
        <f>IF('query (10)'!AF294="","",IFERROR(VALUE('query (10)'!AF294),""))</f>
        <v/>
      </c>
      <c r="AI294" s="38" t="str">
        <f>IF('query (10)'!AG294="","",TRIM('query (10)'!AG294))</f>
        <v/>
      </c>
      <c r="AJ294" s="38" t="str">
        <f>IF('query (10)'!AH294="","",IFERROR(VALUE('query (10)'!AH294),""))</f>
        <v/>
      </c>
      <c r="AK294" s="38" t="str">
        <f>IF('query (10)'!AI294="","",TRIM('query (10)'!AI294))</f>
        <v/>
      </c>
      <c r="AL294" s="42">
        <f t="shared" si="20"/>
        <v>2025</v>
      </c>
      <c r="AM294" s="42" t="str">
        <f t="shared" si="21"/>
        <v>2025-11</v>
      </c>
      <c r="AN294" s="42" t="str">
        <f t="shared" ca="1" si="22"/>
        <v/>
      </c>
      <c r="AO294" s="42" t="str">
        <f t="shared" si="23"/>
        <v>GR-984 | INNER RING BORE GRINDING MACHINE | HUB2.5 | LUBRICANT | Time-based Maintenance | Mechanical | Part Change | Medium | ซ่อมบำรุง Lubricant unit รายละเอียดดังนี้
1.เปลี่ยน Filter Lubricant
2.เปลี่ยนน้ำมัน Lubricant 
3.ทำความสะอาด Tank 
4.ทำความสะอาด Filter pump | FILTER | EP910-010N | เริ่มซ่อมงาน PM แล้ว รับผิดชอบโดย JAKKAPAT KHOTSOMBAT | จักรภัทร โคตรสมบัติ</v>
      </c>
      <c r="AP294" s="42" t="str">
        <f>_xlfn.TEXTJOIN("; ",TRUE,IF(COUNTA('query (10)'!A294:AK294)&lt;=6,"NEAR_EMPTY_ROW",""),IF($K294="","MISSING_STATUS",""),IF(AND($K294="เสร็จสิ้น",$Z294=""),"DONE_NO_ACTUAL_DATE",""),IF(AND($I294="Condition-based Maintenance",$AH294=""),"CBM_NO_MEASUREMENT",""),IF(OR($X294="",$X294=0),"INVALID_PERIOD",""),IF(AND($AA294&lt;&gt;"",$AB294&lt;&gt;"",$AB294&lt;$AA294),"DATE_SEQUENCE_ERROR",""),IF(AND($AB294&lt;&gt;"",$AB294&gt;DATE(2030,12,31)),"DATE_OUTLIER",""),IF($C294="","MISSING_QRCODE",""),IF($J294="UNKNOWN","UNKNOWN_PM_TYPE",""),IF($L294="UNKNOWN","UNKNOWN_STATUS",""))</f>
        <v/>
      </c>
      <c r="AQ294" s="42" t="str">
        <f t="shared" si="24"/>
        <v>YES</v>
      </c>
    </row>
    <row r="295" spans="1:43" x14ac:dyDescent="0.3">
      <c r="A295" s="38">
        <f>IF('query (10)'!A295="","",'query (10)'!A295)</f>
        <v>365</v>
      </c>
      <c r="B295" s="38">
        <f>IF('query (10)'!B295="","",'query (10)'!B295)</f>
        <v>17271</v>
      </c>
      <c r="C295" s="38" t="str">
        <f>TRIM(UPPER('query (10)'!M295))</f>
        <v>AS-114</v>
      </c>
      <c r="D295" s="38" t="str">
        <f>TRIM(UPPER(IFERROR(_xlfn.TEXTBEFORE('query (10)'!L295,"("),'query (10)'!L295)))</f>
        <v>GREASE INJECTION M/C</v>
      </c>
      <c r="E295" s="38" t="str">
        <f>IFERROR(TRIM(UPPER(_xlfn.TEXTBEFORE(_xlfn.TEXTAFTER('query (10)'!L295,"("),")"))),"")</f>
        <v/>
      </c>
      <c r="F295" s="38" t="str">
        <f>TRIM('query (10)'!K295)</f>
        <v>SB1</v>
      </c>
      <c r="G295" s="38" t="str">
        <f>IF('query (10)'!J295="","",'query (10)'!J295)</f>
        <v>Solenoid valve</v>
      </c>
      <c r="H295" s="38" t="str">
        <f>TRIM(UPPER('query (10)'!J295))</f>
        <v>SOLENOID VALVE</v>
      </c>
      <c r="I295" s="38" t="str">
        <f>IF('query (10)'!F295="","",'query (10)'!F295)</f>
        <v>Time-based Maintenance</v>
      </c>
      <c r="J295" s="38" t="str">
        <f>IF('query (10)'!F295="","",IFERROR(INDEX(Cleaning_Rules!$B$14:$B$17,MATCH(TRIM('query (10)'!F295),Cleaning_Rules!$A$14:$A$17,0)),"UNKNOWN"))</f>
        <v>TBM</v>
      </c>
      <c r="K295" s="38" t="str">
        <f>IF('query (10)'!G295="","",'query (10)'!G295)</f>
        <v>เสร็จสิ้น</v>
      </c>
      <c r="L295" s="38" t="str">
        <f>IF('query (10)'!G295="","MISSING",IFERROR(INDEX(Cleaning_Rules!$B$5:$B$10,MATCH(TRIM('query (10)'!G295),Cleaning_Rules!$A$5:$A$10,0)),"UNKNOWN"))</f>
        <v>COMPLETED</v>
      </c>
      <c r="M295" s="38" t="str">
        <f>IF('query (10)'!I295="","",'query (10)'!I295)</f>
        <v>Mechanical</v>
      </c>
      <c r="N295" s="38" t="str">
        <f>IF('query (10)'!O295="","",'query (10)'!O295)</f>
        <v>Cleaning</v>
      </c>
      <c r="O295" s="38" t="str">
        <f>IF('query (10)'!P295="","",'query (10)'!P295)</f>
        <v>Medium</v>
      </c>
      <c r="P295" s="38" t="str">
        <f>IF('query (10)'!N295="","",'query (10)'!N295)</f>
        <v>cleaning solenoid valveตามรอบอายุการใช้งาน</v>
      </c>
      <c r="Q295" s="38" t="str">
        <f>TRIM('query (10)'!N295)</f>
        <v>cleaning solenoid valveตามรอบอายุการใช้งาน</v>
      </c>
      <c r="R295" s="38" t="str">
        <f>TRIM(UPPER('query (10)'!R295))</f>
        <v>SOLENOID</v>
      </c>
      <c r="S295" s="38" t="str">
        <f>TRIM(UPPER('query (10)'!S295))</f>
        <v>VQ2200R-51</v>
      </c>
      <c r="T295" s="38" t="str">
        <f>IF('query (10)'!Q295="","",TRIM(UPPER('query (10)'!Q295)))</f>
        <v>MTPU-0755</v>
      </c>
      <c r="U295" s="38" t="str">
        <f>IF('query (10)'!T295="","",'query (10)'!T295)</f>
        <v>1</v>
      </c>
      <c r="V295" s="39">
        <f>IF('query (10)'!T295="","",IFERROR(VALUE('query (10)'!T295),""))</f>
        <v>1</v>
      </c>
      <c r="W295" s="40">
        <f>IF('query (10)'!U295="","",'query (10)'!U295)</f>
        <v>2476.56</v>
      </c>
      <c r="X295" s="39">
        <f>IF('query (10)'!V295="","",'query (10)'!V295)</f>
        <v>180</v>
      </c>
      <c r="Y295" s="41">
        <f>IF('query (10)'!W295="","",'query (10)'!W295)</f>
        <v>45974</v>
      </c>
      <c r="Z295" s="41">
        <f>IF('query (10)'!X295="","",'query (10)'!X295)</f>
        <v>46059</v>
      </c>
      <c r="AA295" s="41">
        <f>IF('query (10)'!Y295="","",'query (10)'!Y295)</f>
        <v>46059</v>
      </c>
      <c r="AB295" s="41">
        <f>IF('query (10)'!Z295="","",'query (10)'!Z295)</f>
        <v>46239</v>
      </c>
      <c r="AC295" s="38" t="str">
        <f>IF(OR('query (10)'!AA295="",COUNTIF(Cleaning_Rules!$A$21:$A$26,TRIM('query (10)'!AA295))&gt;0),"",TRIM('query (10)'!AA295))</f>
        <v>cleaning solenoid valveตามรอบอายุการใช้งาน</v>
      </c>
      <c r="AD295" s="38" t="str">
        <f>IF('query (10)'!AB295="","",TRIM(IFERROR(_xlfn.TEXTBEFORE('query (10)'!AB295,"("),'query (10)'!AB295)))</f>
        <v>เริ่มซ่อมงาน PM แล้ว รับผิดชอบโดย PUCHIT KULSEREE</v>
      </c>
      <c r="AE295" s="38" t="str">
        <f>IFERROR(LOWER(TRIM(_xlfn.TEXTBEFORE(_xlfn.TEXTAFTER('query (10)'!AB295,"("),")"))),"")</f>
        <v>puchit@nsk.com</v>
      </c>
      <c r="AF295" s="38" t="str">
        <f>IF('query (10)'!AD295="","",TRIM('query (10)'!AD295))</f>
        <v>ภูชิต กุลเสรี</v>
      </c>
      <c r="AG295" s="38" t="str">
        <f>IF('query (10)'!AE295="","",TRIM('query (10)'!AE295))</f>
        <v>ภูชิต กุลเสรี</v>
      </c>
      <c r="AH295" s="38" t="str">
        <f>IF('query (10)'!AF295="","",IFERROR(VALUE('query (10)'!AF295),""))</f>
        <v/>
      </c>
      <c r="AI295" s="38" t="str">
        <f>IF('query (10)'!AG295="","",TRIM('query (10)'!AG295))</f>
        <v/>
      </c>
      <c r="AJ295" s="38" t="str">
        <f>IF('query (10)'!AH295="","",IFERROR(VALUE('query (10)'!AH295),""))</f>
        <v/>
      </c>
      <c r="AK295" s="38" t="str">
        <f>IF('query (10)'!AI295="","",TRIM('query (10)'!AI295))</f>
        <v/>
      </c>
      <c r="AL295" s="42">
        <f t="shared" si="20"/>
        <v>2025</v>
      </c>
      <c r="AM295" s="42" t="str">
        <f t="shared" si="21"/>
        <v>2025-11</v>
      </c>
      <c r="AN295" s="42" t="str">
        <f t="shared" ca="1" si="22"/>
        <v/>
      </c>
      <c r="AO295" s="42" t="str">
        <f t="shared" si="23"/>
        <v>AS-114 | GREASE INJECTION M/C | SB1 | SOLENOID VALVE | Time-based Maintenance | Mechanical | Cleaning | Medium | cleaning solenoid valveตามรอบอายุการใช้งาน | SOLENOID | VQ2200R-51 | MTPU-0755 | cleaning solenoid valveตามรอบอายุการใช้งาน | เริ่มซ่อมงาน PM แล้ว รับผิดชอบโดย PUCHIT KULSEREE | ภูชิต กุลเสรี</v>
      </c>
      <c r="AP295" s="42" t="str">
        <f>_xlfn.TEXTJOIN("; ",TRUE,IF(COUNTA('query (10)'!A295:AK295)&lt;=6,"NEAR_EMPTY_ROW",""),IF($K295="","MISSING_STATUS",""),IF(AND($K295="เสร็จสิ้น",$Z295=""),"DONE_NO_ACTUAL_DATE",""),IF(AND($I295="Condition-based Maintenance",$AH295=""),"CBM_NO_MEASUREMENT",""),IF(OR($X295="",$X295=0),"INVALID_PERIOD",""),IF(AND($AA295&lt;&gt;"",$AB295&lt;&gt;"",$AB295&lt;$AA295),"DATE_SEQUENCE_ERROR",""),IF(AND($AB295&lt;&gt;"",$AB295&gt;DATE(2030,12,31)),"DATE_OUTLIER",""),IF($C295="","MISSING_QRCODE",""),IF($J295="UNKNOWN","UNKNOWN_PM_TYPE",""),IF($L295="UNKNOWN","UNKNOWN_STATUS",""))</f>
        <v/>
      </c>
      <c r="AQ295" s="42" t="str">
        <f t="shared" si="24"/>
        <v>YES</v>
      </c>
    </row>
    <row r="296" spans="1:43" x14ac:dyDescent="0.3">
      <c r="A296" s="38">
        <f>IF('query (10)'!A296="","",'query (10)'!A296)</f>
        <v>366</v>
      </c>
      <c r="B296" s="38">
        <f>IF('query (10)'!B296="","",'query (10)'!B296)</f>
        <v>17270</v>
      </c>
      <c r="C296" s="38" t="str">
        <f>TRIM(UPPER('query (10)'!M296))</f>
        <v>AS-115</v>
      </c>
      <c r="D296" s="38" t="str">
        <f>TRIM(UPPER(IFERROR(_xlfn.TEXTBEFORE('query (10)'!L296,"("),'query (10)'!L296)))</f>
        <v>SEAL PRESS M/C</v>
      </c>
      <c r="E296" s="38" t="str">
        <f>IFERROR(TRIM(UPPER(_xlfn.TEXTBEFORE(_xlfn.TEXTAFTER('query (10)'!L296,"("),")"))),"")</f>
        <v/>
      </c>
      <c r="F296" s="38" t="str">
        <f>TRIM('query (10)'!K296)</f>
        <v>SB1</v>
      </c>
      <c r="G296" s="38" t="str">
        <f>IF('query (10)'!J296="","",'query (10)'!J296)</f>
        <v>Solenoid valve</v>
      </c>
      <c r="H296" s="38" t="str">
        <f>TRIM(UPPER('query (10)'!J296))</f>
        <v>SOLENOID VALVE</v>
      </c>
      <c r="I296" s="38" t="str">
        <f>IF('query (10)'!F296="","",'query (10)'!F296)</f>
        <v>Time-based Maintenance</v>
      </c>
      <c r="J296" s="38" t="str">
        <f>IF('query (10)'!F296="","",IFERROR(INDEX(Cleaning_Rules!$B$14:$B$17,MATCH(TRIM('query (10)'!F296),Cleaning_Rules!$A$14:$A$17,0)),"UNKNOWN"))</f>
        <v>TBM</v>
      </c>
      <c r="K296" s="38" t="str">
        <f>IF('query (10)'!G296="","",'query (10)'!G296)</f>
        <v>เสร็จสิ้น</v>
      </c>
      <c r="L296" s="38" t="str">
        <f>IF('query (10)'!G296="","MISSING",IFERROR(INDEX(Cleaning_Rules!$B$5:$B$10,MATCH(TRIM('query (10)'!G296),Cleaning_Rules!$A$5:$A$10,0)),"UNKNOWN"))</f>
        <v>COMPLETED</v>
      </c>
      <c r="M296" s="38" t="str">
        <f>IF('query (10)'!I296="","",'query (10)'!I296)</f>
        <v>Mechanical</v>
      </c>
      <c r="N296" s="38" t="str">
        <f>IF('query (10)'!O296="","",'query (10)'!O296)</f>
        <v>Cleaning</v>
      </c>
      <c r="O296" s="38" t="str">
        <f>IF('query (10)'!P296="","",'query (10)'!P296)</f>
        <v>Medium</v>
      </c>
      <c r="P296" s="38" t="str">
        <f>IF('query (10)'!N296="","",'query (10)'!N296)</f>
        <v>cleaning solenoid valveตามรอบอายุการใช้งาน</v>
      </c>
      <c r="Q296" s="38" t="str">
        <f>TRIM('query (10)'!N296)</f>
        <v>cleaning solenoid valveตามรอบอายุการใช้งาน</v>
      </c>
      <c r="R296" s="38" t="str">
        <f>TRIM(UPPER('query (10)'!R296))</f>
        <v>SOLENOID</v>
      </c>
      <c r="S296" s="38" t="str">
        <f>TRIM(UPPER('query (10)'!S296))</f>
        <v>VQ2200R-51</v>
      </c>
      <c r="T296" s="38" t="str">
        <f>IF('query (10)'!Q296="","",TRIM(UPPER('query (10)'!Q296)))</f>
        <v>MTPU-0755</v>
      </c>
      <c r="U296" s="38" t="str">
        <f>IF('query (10)'!T296="","",'query (10)'!T296)</f>
        <v>1</v>
      </c>
      <c r="V296" s="39">
        <f>IF('query (10)'!T296="","",IFERROR(VALUE('query (10)'!T296),""))</f>
        <v>1</v>
      </c>
      <c r="W296" s="40">
        <f>IF('query (10)'!U296="","",'query (10)'!U296)</f>
        <v>2476.56</v>
      </c>
      <c r="X296" s="39">
        <f>IF('query (10)'!V296="","",'query (10)'!V296)</f>
        <v>180</v>
      </c>
      <c r="Y296" s="41">
        <f>IF('query (10)'!W296="","",'query (10)'!W296)</f>
        <v>45974</v>
      </c>
      <c r="Z296" s="41">
        <f>IF('query (10)'!X296="","",'query (10)'!X296)</f>
        <v>46059</v>
      </c>
      <c r="AA296" s="41">
        <f>IF('query (10)'!Y296="","",'query (10)'!Y296)</f>
        <v>46059</v>
      </c>
      <c r="AB296" s="41">
        <f>IF('query (10)'!Z296="","",'query (10)'!Z296)</f>
        <v>46239</v>
      </c>
      <c r="AC296" s="38" t="str">
        <f>IF(OR('query (10)'!AA296="",COUNTIF(Cleaning_Rules!$A$21:$A$26,TRIM('query (10)'!AA296))&gt;0),"",TRIM('query (10)'!AA296))</f>
        <v>cleaning solenoid valveตามรอบอายุการใช้งาน</v>
      </c>
      <c r="AD296" s="38" t="str">
        <f>IF('query (10)'!AB296="","",TRIM(IFERROR(_xlfn.TEXTBEFORE('query (10)'!AB296,"("),'query (10)'!AB296)))</f>
        <v>เริ่มซ่อมงาน PM แล้ว รับผิดชอบโดย PUCHIT KULSEREE</v>
      </c>
      <c r="AE296" s="38" t="str">
        <f>IFERROR(LOWER(TRIM(_xlfn.TEXTBEFORE(_xlfn.TEXTAFTER('query (10)'!AB296,"("),")"))),"")</f>
        <v>puchit@nsk.com</v>
      </c>
      <c r="AF296" s="38" t="str">
        <f>IF('query (10)'!AD296="","",TRIM('query (10)'!AD296))</f>
        <v>ภูชิต กุลเสรี</v>
      </c>
      <c r="AG296" s="38" t="str">
        <f>IF('query (10)'!AE296="","",TRIM('query (10)'!AE296))</f>
        <v>ภูชิต กุลเสรี</v>
      </c>
      <c r="AH296" s="38" t="str">
        <f>IF('query (10)'!AF296="","",IFERROR(VALUE('query (10)'!AF296),""))</f>
        <v/>
      </c>
      <c r="AI296" s="38" t="str">
        <f>IF('query (10)'!AG296="","",TRIM('query (10)'!AG296))</f>
        <v/>
      </c>
      <c r="AJ296" s="38" t="str">
        <f>IF('query (10)'!AH296="","",IFERROR(VALUE('query (10)'!AH296),""))</f>
        <v/>
      </c>
      <c r="AK296" s="38" t="str">
        <f>IF('query (10)'!AI296="","",TRIM('query (10)'!AI296))</f>
        <v/>
      </c>
      <c r="AL296" s="42">
        <f t="shared" si="20"/>
        <v>2025</v>
      </c>
      <c r="AM296" s="42" t="str">
        <f t="shared" si="21"/>
        <v>2025-11</v>
      </c>
      <c r="AN296" s="42" t="str">
        <f t="shared" ca="1" si="22"/>
        <v/>
      </c>
      <c r="AO296" s="42" t="str">
        <f t="shared" si="23"/>
        <v>AS-115 | SEAL PRESS M/C | SB1 | SOLENOID VALVE | Time-based Maintenance | Mechanical | Cleaning | Medium | cleaning solenoid valveตามรอบอายุการใช้งาน | SOLENOID | VQ2200R-51 | MTPU-0755 | cleaning solenoid valveตามรอบอายุการใช้งาน | เริ่มซ่อมงาน PM แล้ว รับผิดชอบโดย PUCHIT KULSEREE | ภูชิต กุลเสรี</v>
      </c>
      <c r="AP296" s="42" t="str">
        <f>_xlfn.TEXTJOIN("; ",TRUE,IF(COUNTA('query (10)'!A296:AK296)&lt;=6,"NEAR_EMPTY_ROW",""),IF($K296="","MISSING_STATUS",""),IF(AND($K296="เสร็จสิ้น",$Z296=""),"DONE_NO_ACTUAL_DATE",""),IF(AND($I296="Condition-based Maintenance",$AH296=""),"CBM_NO_MEASUREMENT",""),IF(OR($X296="",$X296=0),"INVALID_PERIOD",""),IF(AND($AA296&lt;&gt;"",$AB296&lt;&gt;"",$AB296&lt;$AA296),"DATE_SEQUENCE_ERROR",""),IF(AND($AB296&lt;&gt;"",$AB296&gt;DATE(2030,12,31)),"DATE_OUTLIER",""),IF($C296="","MISSING_QRCODE",""),IF($J296="UNKNOWN","UNKNOWN_PM_TYPE",""),IF($L296="UNKNOWN","UNKNOWN_STATUS",""))</f>
        <v/>
      </c>
      <c r="AQ296" s="42" t="str">
        <f t="shared" si="24"/>
        <v>YES</v>
      </c>
    </row>
    <row r="297" spans="1:43" x14ac:dyDescent="0.3">
      <c r="A297" s="38">
        <f>IF('query (10)'!A297="","",'query (10)'!A297)</f>
        <v>367</v>
      </c>
      <c r="B297" s="38">
        <f>IF('query (10)'!B297="","",'query (10)'!B297)</f>
        <v>17194</v>
      </c>
      <c r="C297" s="38" t="str">
        <f>TRIM(UPPER('query (10)'!M297))</f>
        <v>DE-489</v>
      </c>
      <c r="D297" s="38" t="str">
        <f>TRIM(UPPER(IFERROR(_xlfn.TEXTBEFORE('query (10)'!L297,"("),'query (10)'!L297)))</f>
        <v>OUTER RING DEMAGNETIZING MACHINE.</v>
      </c>
      <c r="E297" s="38" t="str">
        <f>IFERROR(TRIM(UPPER(_xlfn.TEXTBEFORE(_xlfn.TEXTAFTER('query (10)'!L297,"("),")"))),"")</f>
        <v/>
      </c>
      <c r="F297" s="38" t="str">
        <f>TRIM('query (10)'!K297)</f>
        <v>BWD3</v>
      </c>
      <c r="G297" s="38" t="str">
        <f>IF('query (10)'!J297="","",'query (10)'!J297)</f>
        <v>Solenoid valve</v>
      </c>
      <c r="H297" s="38" t="str">
        <f>TRIM(UPPER('query (10)'!J297))</f>
        <v>SOLENOID VALVE</v>
      </c>
      <c r="I297" s="38" t="str">
        <f>IF('query (10)'!F297="","",'query (10)'!F297)</f>
        <v>Time-based Maintenance</v>
      </c>
      <c r="J297" s="38" t="str">
        <f>IF('query (10)'!F297="","",IFERROR(INDEX(Cleaning_Rules!$B$14:$B$17,MATCH(TRIM('query (10)'!F297),Cleaning_Rules!$A$14:$A$17,0)),"UNKNOWN"))</f>
        <v>TBM</v>
      </c>
      <c r="K297" s="38" t="str">
        <f>IF('query (10)'!G297="","",'query (10)'!G297)</f>
        <v>เสร็จสิ้น</v>
      </c>
      <c r="L297" s="38" t="str">
        <f>IF('query (10)'!G297="","MISSING",IFERROR(INDEX(Cleaning_Rules!$B$5:$B$10,MATCH(TRIM('query (10)'!G297),Cleaning_Rules!$A$5:$A$10,0)),"UNKNOWN"))</f>
        <v>COMPLETED</v>
      </c>
      <c r="M297" s="38" t="str">
        <f>IF('query (10)'!I297="","",'query (10)'!I297)</f>
        <v>Mechanical</v>
      </c>
      <c r="N297" s="38" t="str">
        <f>IF('query (10)'!O297="","",'query (10)'!O297)</f>
        <v>Cleaning</v>
      </c>
      <c r="O297" s="38" t="str">
        <f>IF('query (10)'!P297="","",'query (10)'!P297)</f>
        <v>Medium</v>
      </c>
      <c r="P297" s="38" t="str">
        <f>IF('query (10)'!N297="","",'query (10)'!N297)</f>
        <v>Cleaning and Lubrication Solenoid vale According to PM 1 Year Cycle</v>
      </c>
      <c r="Q297" s="38" t="str">
        <f>TRIM('query (10)'!N297)</f>
        <v>Cleaning and Lubrication Solenoid vale According to PM 1 Year Cycle</v>
      </c>
      <c r="R297" s="38" t="str">
        <f>TRIM(UPPER('query (10)'!R297))</f>
        <v/>
      </c>
      <c r="S297" s="38" t="str">
        <f>TRIM(UPPER('query (10)'!S297))</f>
        <v/>
      </c>
      <c r="T297" s="38" t="str">
        <f>IF('query (10)'!Q297="","",TRIM(UPPER('query (10)'!Q297)))</f>
        <v/>
      </c>
      <c r="U297" s="38" t="str">
        <f>IF('query (10)'!T297="","",'query (10)'!T297)</f>
        <v>1</v>
      </c>
      <c r="V297" s="39">
        <f>IF('query (10)'!T297="","",IFERROR(VALUE('query (10)'!T297),""))</f>
        <v>1</v>
      </c>
      <c r="W297" s="40">
        <f>IF('query (10)'!U297="","",'query (10)'!U297)</f>
        <v>0</v>
      </c>
      <c r="X297" s="39">
        <f>IF('query (10)'!V297="","",'query (10)'!V297)</f>
        <v>365</v>
      </c>
      <c r="Y297" s="41">
        <f>IF('query (10)'!W297="","",'query (10)'!W297)</f>
        <v>45972</v>
      </c>
      <c r="Z297" s="41">
        <f>IF('query (10)'!X297="","",'query (10)'!X297)</f>
        <v>46028</v>
      </c>
      <c r="AA297" s="41">
        <f>IF('query (10)'!Y297="","",'query (10)'!Y297)</f>
        <v>46028</v>
      </c>
      <c r="AB297" s="41">
        <f>IF('query (10)'!Z297="","",'query (10)'!Z297)</f>
        <v>46393</v>
      </c>
      <c r="AC297" s="38" t="str">
        <f>IF(OR('query (10)'!AA297="",COUNTIF(Cleaning_Rules!$A$21:$A$26,TRIM('query (10)'!AA297))&gt;0),"",TRIM('query (10)'!AA297))</f>
        <v/>
      </c>
      <c r="AD297" s="38" t="str">
        <f>IF('query (10)'!AB297="","",TRIM(IFERROR(_xlfn.TEXTBEFORE('query (10)'!AB297,"("),'query (10)'!AB297)))</f>
        <v>เริ่มซ่อมงาน PM แล้ว รับผิดชอบโดย JAKKAPAT KHOTSOMBAT</v>
      </c>
      <c r="AE297" s="38" t="str">
        <f>IFERROR(LOWER(TRIM(_xlfn.TEXTBEFORE(_xlfn.TEXTAFTER('query (10)'!AB297,"("),")"))),"")</f>
        <v>jakkapat@nsk.com</v>
      </c>
      <c r="AF297" s="38" t="str">
        <f>IF('query (10)'!AD297="","",TRIM('query (10)'!AD297))</f>
        <v>จักรภัทร โคตรสมบัติ</v>
      </c>
      <c r="AG297" s="38" t="str">
        <f>IF('query (10)'!AE297="","",TRIM('query (10)'!AE297))</f>
        <v>จักรภัทร โคตรสมบัติ</v>
      </c>
      <c r="AH297" s="38" t="str">
        <f>IF('query (10)'!AF297="","",IFERROR(VALUE('query (10)'!AF297),""))</f>
        <v/>
      </c>
      <c r="AI297" s="38" t="str">
        <f>IF('query (10)'!AG297="","",TRIM('query (10)'!AG297))</f>
        <v/>
      </c>
      <c r="AJ297" s="38" t="str">
        <f>IF('query (10)'!AH297="","",IFERROR(VALUE('query (10)'!AH297),""))</f>
        <v/>
      </c>
      <c r="AK297" s="38" t="str">
        <f>IF('query (10)'!AI297="","",TRIM('query (10)'!AI297))</f>
        <v/>
      </c>
      <c r="AL297" s="42">
        <f t="shared" si="20"/>
        <v>2025</v>
      </c>
      <c r="AM297" s="42" t="str">
        <f t="shared" si="21"/>
        <v>2025-11</v>
      </c>
      <c r="AN297" s="42" t="str">
        <f t="shared" ca="1" si="22"/>
        <v/>
      </c>
      <c r="AO297" s="42" t="str">
        <f t="shared" si="23"/>
        <v>DE-489 | OUTER RING DEMAGNETIZING MACHINE. | BWD3 | SOLENOID VALVE | Time-based Maintenance | Mechanical | Cleaning | Medium | Cleaning and Lubrication Solenoid vale According to PM 1 Year Cycle | เริ่มซ่อมงาน PM แล้ว รับผิดชอบโดย JAKKAPAT KHOTSOMBAT | จักรภัทร โคตรสมบัติ</v>
      </c>
      <c r="AP297" s="42" t="str">
        <f>_xlfn.TEXTJOIN("; ",TRUE,IF(COUNTA('query (10)'!A297:AK297)&lt;=6,"NEAR_EMPTY_ROW",""),IF($K297="","MISSING_STATUS",""),IF(AND($K297="เสร็จสิ้น",$Z297=""),"DONE_NO_ACTUAL_DATE",""),IF(AND($I297="Condition-based Maintenance",$AH297=""),"CBM_NO_MEASUREMENT",""),IF(OR($X297="",$X297=0),"INVALID_PERIOD",""),IF(AND($AA297&lt;&gt;"",$AB297&lt;&gt;"",$AB297&lt;$AA297),"DATE_SEQUENCE_ERROR",""),IF(AND($AB297&lt;&gt;"",$AB297&gt;DATE(2030,12,31)),"DATE_OUTLIER",""),IF($C297="","MISSING_QRCODE",""),IF($J297="UNKNOWN","UNKNOWN_PM_TYPE",""),IF($L297="UNKNOWN","UNKNOWN_STATUS",""))</f>
        <v/>
      </c>
      <c r="AQ297" s="42" t="str">
        <f t="shared" si="24"/>
        <v>NO</v>
      </c>
    </row>
    <row r="298" spans="1:43" x14ac:dyDescent="0.3">
      <c r="A298" s="38">
        <f>IF('query (10)'!A298="","",'query (10)'!A298)</f>
        <v>368</v>
      </c>
      <c r="B298" s="38">
        <f>IF('query (10)'!B298="","",'query (10)'!B298)</f>
        <v>17195</v>
      </c>
      <c r="C298" s="38" t="str">
        <f>TRIM(UPPER('query (10)'!M298))</f>
        <v>DE-499</v>
      </c>
      <c r="D298" s="38" t="str">
        <f>TRIM(UPPER(IFERROR(_xlfn.TEXTBEFORE('query (10)'!L298,"("),'query (10)'!L298)))</f>
        <v>INNER RING DEMAGNETIZING MACHINE.</v>
      </c>
      <c r="E298" s="38" t="str">
        <f>IFERROR(TRIM(UPPER(_xlfn.TEXTBEFORE(_xlfn.TEXTAFTER('query (10)'!L298,"("),")"))),"")</f>
        <v/>
      </c>
      <c r="F298" s="38" t="str">
        <f>TRIM('query (10)'!K298)</f>
        <v>BWD3</v>
      </c>
      <c r="G298" s="38" t="str">
        <f>IF('query (10)'!J298="","",'query (10)'!J298)</f>
        <v>Solenoid valve</v>
      </c>
      <c r="H298" s="38" t="str">
        <f>TRIM(UPPER('query (10)'!J298))</f>
        <v>SOLENOID VALVE</v>
      </c>
      <c r="I298" s="38" t="str">
        <f>IF('query (10)'!F298="","",'query (10)'!F298)</f>
        <v>Time-based Maintenance</v>
      </c>
      <c r="J298" s="38" t="str">
        <f>IF('query (10)'!F298="","",IFERROR(INDEX(Cleaning_Rules!$B$14:$B$17,MATCH(TRIM('query (10)'!F298),Cleaning_Rules!$A$14:$A$17,0)),"UNKNOWN"))</f>
        <v>TBM</v>
      </c>
      <c r="K298" s="38" t="str">
        <f>IF('query (10)'!G298="","",'query (10)'!G298)</f>
        <v>เสร็จสิ้น</v>
      </c>
      <c r="L298" s="38" t="str">
        <f>IF('query (10)'!G298="","MISSING",IFERROR(INDEX(Cleaning_Rules!$B$5:$B$10,MATCH(TRIM('query (10)'!G298),Cleaning_Rules!$A$5:$A$10,0)),"UNKNOWN"))</f>
        <v>COMPLETED</v>
      </c>
      <c r="M298" s="38" t="str">
        <f>IF('query (10)'!I298="","",'query (10)'!I298)</f>
        <v>Mechanical</v>
      </c>
      <c r="N298" s="38" t="str">
        <f>IF('query (10)'!O298="","",'query (10)'!O298)</f>
        <v>Cleaning</v>
      </c>
      <c r="O298" s="38" t="str">
        <f>IF('query (10)'!P298="","",'query (10)'!P298)</f>
        <v>Medium</v>
      </c>
      <c r="P298" s="38" t="str">
        <f>IF('query (10)'!N298="","",'query (10)'!N298)</f>
        <v>Cleaning and Lubrication Solenoid vale According to PM 1 Year Cycle</v>
      </c>
      <c r="Q298" s="38" t="str">
        <f>TRIM('query (10)'!N298)</f>
        <v>Cleaning and Lubrication Solenoid vale According to PM 1 Year Cycle</v>
      </c>
      <c r="R298" s="38" t="str">
        <f>TRIM(UPPER('query (10)'!R298))</f>
        <v/>
      </c>
      <c r="S298" s="38" t="str">
        <f>TRIM(UPPER('query (10)'!S298))</f>
        <v/>
      </c>
      <c r="T298" s="38" t="str">
        <f>IF('query (10)'!Q298="","",TRIM(UPPER('query (10)'!Q298)))</f>
        <v/>
      </c>
      <c r="U298" s="38" t="str">
        <f>IF('query (10)'!T298="","",'query (10)'!T298)</f>
        <v>1</v>
      </c>
      <c r="V298" s="39">
        <f>IF('query (10)'!T298="","",IFERROR(VALUE('query (10)'!T298),""))</f>
        <v>1</v>
      </c>
      <c r="W298" s="40">
        <f>IF('query (10)'!U298="","",'query (10)'!U298)</f>
        <v>0</v>
      </c>
      <c r="X298" s="39">
        <f>IF('query (10)'!V298="","",'query (10)'!V298)</f>
        <v>365</v>
      </c>
      <c r="Y298" s="41">
        <f>IF('query (10)'!W298="","",'query (10)'!W298)</f>
        <v>45972</v>
      </c>
      <c r="Z298" s="41">
        <f>IF('query (10)'!X298="","",'query (10)'!X298)</f>
        <v>46028</v>
      </c>
      <c r="AA298" s="41">
        <f>IF('query (10)'!Y298="","",'query (10)'!Y298)</f>
        <v>46028</v>
      </c>
      <c r="AB298" s="41">
        <f>IF('query (10)'!Z298="","",'query (10)'!Z298)</f>
        <v>46393</v>
      </c>
      <c r="AC298" s="38" t="str">
        <f>IF(OR('query (10)'!AA298="",COUNTIF(Cleaning_Rules!$A$21:$A$26,TRIM('query (10)'!AA298))&gt;0),"",TRIM('query (10)'!AA298))</f>
        <v/>
      </c>
      <c r="AD298" s="38" t="str">
        <f>IF('query (10)'!AB298="","",TRIM(IFERROR(_xlfn.TEXTBEFORE('query (10)'!AB298,"("),'query (10)'!AB298)))</f>
        <v>เริ่มซ่อมงาน PM แล้ว รับผิดชอบโดย JAKKAPAT KHOTSOMBAT</v>
      </c>
      <c r="AE298" s="38" t="str">
        <f>IFERROR(LOWER(TRIM(_xlfn.TEXTBEFORE(_xlfn.TEXTAFTER('query (10)'!AB298,"("),")"))),"")</f>
        <v>jakkapat@nsk.com</v>
      </c>
      <c r="AF298" s="38" t="str">
        <f>IF('query (10)'!AD298="","",TRIM('query (10)'!AD298))</f>
        <v>จักรภัทร โคตรสมบัติ</v>
      </c>
      <c r="AG298" s="38" t="str">
        <f>IF('query (10)'!AE298="","",TRIM('query (10)'!AE298))</f>
        <v>จักรภัทร โคตรสมบัติ</v>
      </c>
      <c r="AH298" s="38" t="str">
        <f>IF('query (10)'!AF298="","",IFERROR(VALUE('query (10)'!AF298),""))</f>
        <v/>
      </c>
      <c r="AI298" s="38" t="str">
        <f>IF('query (10)'!AG298="","",TRIM('query (10)'!AG298))</f>
        <v/>
      </c>
      <c r="AJ298" s="38" t="str">
        <f>IF('query (10)'!AH298="","",IFERROR(VALUE('query (10)'!AH298),""))</f>
        <v/>
      </c>
      <c r="AK298" s="38" t="str">
        <f>IF('query (10)'!AI298="","",TRIM('query (10)'!AI298))</f>
        <v/>
      </c>
      <c r="AL298" s="42">
        <f t="shared" si="20"/>
        <v>2025</v>
      </c>
      <c r="AM298" s="42" t="str">
        <f t="shared" si="21"/>
        <v>2025-11</v>
      </c>
      <c r="AN298" s="42" t="str">
        <f t="shared" ca="1" si="22"/>
        <v/>
      </c>
      <c r="AO298" s="42" t="str">
        <f t="shared" si="23"/>
        <v>DE-499 | INNER RING DEMAGNETIZING MACHINE. | BWD3 | SOLENOID VALVE | Time-based Maintenance | Mechanical | Cleaning | Medium | Cleaning and Lubrication Solenoid vale According to PM 1 Year Cycle | เริ่มซ่อมงาน PM แล้ว รับผิดชอบโดย JAKKAPAT KHOTSOMBAT | จักรภัทร โคตรสมบัติ</v>
      </c>
      <c r="AP298" s="42" t="str">
        <f>_xlfn.TEXTJOIN("; ",TRUE,IF(COUNTA('query (10)'!A298:AK298)&lt;=6,"NEAR_EMPTY_ROW",""),IF($K298="","MISSING_STATUS",""),IF(AND($K298="เสร็จสิ้น",$Z298=""),"DONE_NO_ACTUAL_DATE",""),IF(AND($I298="Condition-based Maintenance",$AH298=""),"CBM_NO_MEASUREMENT",""),IF(OR($X298="",$X298=0),"INVALID_PERIOD",""),IF(AND($AA298&lt;&gt;"",$AB298&lt;&gt;"",$AB298&lt;$AA298),"DATE_SEQUENCE_ERROR",""),IF(AND($AB298&lt;&gt;"",$AB298&gt;DATE(2030,12,31)),"DATE_OUTLIER",""),IF($C298="","MISSING_QRCODE",""),IF($J298="UNKNOWN","UNKNOWN_PM_TYPE",""),IF($L298="UNKNOWN","UNKNOWN_STATUS",""))</f>
        <v/>
      </c>
      <c r="AQ298" s="42" t="str">
        <f t="shared" si="24"/>
        <v>NO</v>
      </c>
    </row>
    <row r="299" spans="1:43" x14ac:dyDescent="0.3">
      <c r="A299" s="38">
        <f>IF('query (10)'!A299="","",'query (10)'!A299)</f>
        <v>369</v>
      </c>
      <c r="B299" s="38">
        <f>IF('query (10)'!B299="","",'query (10)'!B299)</f>
        <v>17196</v>
      </c>
      <c r="C299" s="38" t="str">
        <f>TRIM(UPPER('query (10)'!M299))</f>
        <v>WA-165</v>
      </c>
      <c r="D299" s="38" t="str">
        <f>TRIM(UPPER(IFERROR(_xlfn.TEXTBEFORE('query (10)'!L299,"("),'query (10)'!L299)))</f>
        <v>FINISH WASH EQUIPMENT</v>
      </c>
      <c r="E299" s="38" t="str">
        <f>IFERROR(TRIM(UPPER(_xlfn.TEXTBEFORE(_xlfn.TEXTAFTER('query (10)'!L299,"("),")"))),"")</f>
        <v/>
      </c>
      <c r="F299" s="38" t="str">
        <f>TRIM('query (10)'!K299)</f>
        <v>BWD3</v>
      </c>
      <c r="G299" s="38" t="str">
        <f>IF('query (10)'!J299="","",'query (10)'!J299)</f>
        <v>Solenoid valve</v>
      </c>
      <c r="H299" s="38" t="str">
        <f>TRIM(UPPER('query (10)'!J299))</f>
        <v>SOLENOID VALVE</v>
      </c>
      <c r="I299" s="38" t="str">
        <f>IF('query (10)'!F299="","",'query (10)'!F299)</f>
        <v>Time-based Maintenance</v>
      </c>
      <c r="J299" s="38" t="str">
        <f>IF('query (10)'!F299="","",IFERROR(INDEX(Cleaning_Rules!$B$14:$B$17,MATCH(TRIM('query (10)'!F299),Cleaning_Rules!$A$14:$A$17,0)),"UNKNOWN"))</f>
        <v>TBM</v>
      </c>
      <c r="K299" s="38" t="str">
        <f>IF('query (10)'!G299="","",'query (10)'!G299)</f>
        <v>เสร็จสิ้น</v>
      </c>
      <c r="L299" s="38" t="str">
        <f>IF('query (10)'!G299="","MISSING",IFERROR(INDEX(Cleaning_Rules!$B$5:$B$10,MATCH(TRIM('query (10)'!G299),Cleaning_Rules!$A$5:$A$10,0)),"UNKNOWN"))</f>
        <v>COMPLETED</v>
      </c>
      <c r="M299" s="38" t="str">
        <f>IF('query (10)'!I299="","",'query (10)'!I299)</f>
        <v>Mechanical</v>
      </c>
      <c r="N299" s="38" t="str">
        <f>IF('query (10)'!O299="","",'query (10)'!O299)</f>
        <v>Cleaning</v>
      </c>
      <c r="O299" s="38" t="str">
        <f>IF('query (10)'!P299="","",'query (10)'!P299)</f>
        <v>Medium</v>
      </c>
      <c r="P299" s="38" t="str">
        <f>IF('query (10)'!N299="","",'query (10)'!N299)</f>
        <v>Cleaning and Lubrication Solenoid vale According to PM 1 Year Cycle</v>
      </c>
      <c r="Q299" s="38" t="str">
        <f>TRIM('query (10)'!N299)</f>
        <v>Cleaning and Lubrication Solenoid vale According to PM 1 Year Cycle</v>
      </c>
      <c r="R299" s="38" t="str">
        <f>TRIM(UPPER('query (10)'!R299))</f>
        <v/>
      </c>
      <c r="S299" s="38" t="str">
        <f>TRIM(UPPER('query (10)'!S299))</f>
        <v/>
      </c>
      <c r="T299" s="38" t="str">
        <f>IF('query (10)'!Q299="","",TRIM(UPPER('query (10)'!Q299)))</f>
        <v/>
      </c>
      <c r="U299" s="38" t="str">
        <f>IF('query (10)'!T299="","",'query (10)'!T299)</f>
        <v>1</v>
      </c>
      <c r="V299" s="39">
        <f>IF('query (10)'!T299="","",IFERROR(VALUE('query (10)'!T299),""))</f>
        <v>1</v>
      </c>
      <c r="W299" s="40">
        <f>IF('query (10)'!U299="","",'query (10)'!U299)</f>
        <v>0</v>
      </c>
      <c r="X299" s="39">
        <f>IF('query (10)'!V299="","",'query (10)'!V299)</f>
        <v>365</v>
      </c>
      <c r="Y299" s="41">
        <f>IF('query (10)'!W299="","",'query (10)'!W299)</f>
        <v>45972</v>
      </c>
      <c r="Z299" s="41">
        <f>IF('query (10)'!X299="","",'query (10)'!X299)</f>
        <v>46028</v>
      </c>
      <c r="AA299" s="41">
        <f>IF('query (10)'!Y299="","",'query (10)'!Y299)</f>
        <v>46028</v>
      </c>
      <c r="AB299" s="41">
        <f>IF('query (10)'!Z299="","",'query (10)'!Z299)</f>
        <v>46393</v>
      </c>
      <c r="AC299" s="38" t="str">
        <f>IF(OR('query (10)'!AA299="",COUNTIF(Cleaning_Rules!$A$21:$A$26,TRIM('query (10)'!AA299))&gt;0),"",TRIM('query (10)'!AA299))</f>
        <v/>
      </c>
      <c r="AD299" s="38" t="str">
        <f>IF('query (10)'!AB299="","",TRIM(IFERROR(_xlfn.TEXTBEFORE('query (10)'!AB299,"("),'query (10)'!AB299)))</f>
        <v>เริ่มซ่อมงาน PM แล้ว รับผิดชอบโดย JAKKAPAT KHOTSOMBAT</v>
      </c>
      <c r="AE299" s="38" t="str">
        <f>IFERROR(LOWER(TRIM(_xlfn.TEXTBEFORE(_xlfn.TEXTAFTER('query (10)'!AB299,"("),")"))),"")</f>
        <v>jakkapat@nsk.com</v>
      </c>
      <c r="AF299" s="38" t="str">
        <f>IF('query (10)'!AD299="","",TRIM('query (10)'!AD299))</f>
        <v>จักรภัทร โคตรสมบัติ</v>
      </c>
      <c r="AG299" s="38" t="str">
        <f>IF('query (10)'!AE299="","",TRIM('query (10)'!AE299))</f>
        <v>จักรภัทร โคตรสมบัติ</v>
      </c>
      <c r="AH299" s="38" t="str">
        <f>IF('query (10)'!AF299="","",IFERROR(VALUE('query (10)'!AF299),""))</f>
        <v/>
      </c>
      <c r="AI299" s="38" t="str">
        <f>IF('query (10)'!AG299="","",TRIM('query (10)'!AG299))</f>
        <v/>
      </c>
      <c r="AJ299" s="38" t="str">
        <f>IF('query (10)'!AH299="","",IFERROR(VALUE('query (10)'!AH299),""))</f>
        <v/>
      </c>
      <c r="AK299" s="38" t="str">
        <f>IF('query (10)'!AI299="","",TRIM('query (10)'!AI299))</f>
        <v/>
      </c>
      <c r="AL299" s="42">
        <f t="shared" si="20"/>
        <v>2025</v>
      </c>
      <c r="AM299" s="42" t="str">
        <f t="shared" si="21"/>
        <v>2025-11</v>
      </c>
      <c r="AN299" s="42" t="str">
        <f t="shared" ca="1" si="22"/>
        <v/>
      </c>
      <c r="AO299" s="42" t="str">
        <f t="shared" si="23"/>
        <v>WA-165 | FINISH WASH EQUIPMENT | BWD3 | SOLENOID VALVE | Time-based Maintenance | Mechanical | Cleaning | Medium | Cleaning and Lubrication Solenoid vale According to PM 1 Year Cycle | เริ่มซ่อมงาน PM แล้ว รับผิดชอบโดย JAKKAPAT KHOTSOMBAT | จักรภัทร โคตรสมบัติ</v>
      </c>
      <c r="AP299" s="42" t="str">
        <f>_xlfn.TEXTJOIN("; ",TRUE,IF(COUNTA('query (10)'!A299:AK299)&lt;=6,"NEAR_EMPTY_ROW",""),IF($K299="","MISSING_STATUS",""),IF(AND($K299="เสร็จสิ้น",$Z299=""),"DONE_NO_ACTUAL_DATE",""),IF(AND($I299="Condition-based Maintenance",$AH299=""),"CBM_NO_MEASUREMENT",""),IF(OR($X299="",$X299=0),"INVALID_PERIOD",""),IF(AND($AA299&lt;&gt;"",$AB299&lt;&gt;"",$AB299&lt;$AA299),"DATE_SEQUENCE_ERROR",""),IF(AND($AB299&lt;&gt;"",$AB299&gt;DATE(2030,12,31)),"DATE_OUTLIER",""),IF($C299="","MISSING_QRCODE",""),IF($J299="UNKNOWN","UNKNOWN_PM_TYPE",""),IF($L299="UNKNOWN","UNKNOWN_STATUS",""))</f>
        <v/>
      </c>
      <c r="AQ299" s="42" t="str">
        <f t="shared" si="24"/>
        <v>NO</v>
      </c>
    </row>
    <row r="300" spans="1:43" x14ac:dyDescent="0.3">
      <c r="A300" s="38">
        <f>IF('query (10)'!A300="","",'query (10)'!A300)</f>
        <v>370</v>
      </c>
      <c r="B300" s="38">
        <f>IF('query (10)'!B300="","",'query (10)'!B300)</f>
        <v>17197</v>
      </c>
      <c r="C300" s="38" t="str">
        <f>TRIM(UPPER('query (10)'!M300))</f>
        <v>CH-506</v>
      </c>
      <c r="D300" s="38" t="str">
        <f>TRIM(UPPER(IFERROR(_xlfn.TEXTBEFORE('query (10)'!L300,"("),'query (10)'!L300)))</f>
        <v>AXIAL CLEARANCE INSPECTION EQUIPMENT</v>
      </c>
      <c r="E300" s="38" t="str">
        <f>IFERROR(TRIM(UPPER(_xlfn.TEXTBEFORE(_xlfn.TEXTAFTER('query (10)'!L300,"("),")"))),"")</f>
        <v/>
      </c>
      <c r="F300" s="38" t="str">
        <f>TRIM('query (10)'!K300)</f>
        <v>BWD3</v>
      </c>
      <c r="G300" s="38" t="str">
        <f>IF('query (10)'!J300="","",'query (10)'!J300)</f>
        <v>Solenoid valve</v>
      </c>
      <c r="H300" s="38" t="str">
        <f>TRIM(UPPER('query (10)'!J300))</f>
        <v>SOLENOID VALVE</v>
      </c>
      <c r="I300" s="38" t="str">
        <f>IF('query (10)'!F300="","",'query (10)'!F300)</f>
        <v>Time-based Maintenance</v>
      </c>
      <c r="J300" s="38" t="str">
        <f>IF('query (10)'!F300="","",IFERROR(INDEX(Cleaning_Rules!$B$14:$B$17,MATCH(TRIM('query (10)'!F300),Cleaning_Rules!$A$14:$A$17,0)),"UNKNOWN"))</f>
        <v>TBM</v>
      </c>
      <c r="K300" s="38" t="str">
        <f>IF('query (10)'!G300="","",'query (10)'!G300)</f>
        <v>เสร็จสิ้น</v>
      </c>
      <c r="L300" s="38" t="str">
        <f>IF('query (10)'!G300="","MISSING",IFERROR(INDEX(Cleaning_Rules!$B$5:$B$10,MATCH(TRIM('query (10)'!G300),Cleaning_Rules!$A$5:$A$10,0)),"UNKNOWN"))</f>
        <v>COMPLETED</v>
      </c>
      <c r="M300" s="38" t="str">
        <f>IF('query (10)'!I300="","",'query (10)'!I300)</f>
        <v>Mechanical</v>
      </c>
      <c r="N300" s="38" t="str">
        <f>IF('query (10)'!O300="","",'query (10)'!O300)</f>
        <v>Cleaning</v>
      </c>
      <c r="O300" s="38" t="str">
        <f>IF('query (10)'!P300="","",'query (10)'!P300)</f>
        <v>Medium</v>
      </c>
      <c r="P300" s="38" t="str">
        <f>IF('query (10)'!N300="","",'query (10)'!N300)</f>
        <v>Cleaning and Lubrication Solenoid vale According to PM 1 Year Cycle</v>
      </c>
      <c r="Q300" s="38" t="str">
        <f>TRIM('query (10)'!N300)</f>
        <v>Cleaning and Lubrication Solenoid vale According to PM 1 Year Cycle</v>
      </c>
      <c r="R300" s="38" t="str">
        <f>TRIM(UPPER('query (10)'!R300))</f>
        <v/>
      </c>
      <c r="S300" s="38" t="str">
        <f>TRIM(UPPER('query (10)'!S300))</f>
        <v/>
      </c>
      <c r="T300" s="38" t="str">
        <f>IF('query (10)'!Q300="","",TRIM(UPPER('query (10)'!Q300)))</f>
        <v/>
      </c>
      <c r="U300" s="38" t="str">
        <f>IF('query (10)'!T300="","",'query (10)'!T300)</f>
        <v>1</v>
      </c>
      <c r="V300" s="39">
        <f>IF('query (10)'!T300="","",IFERROR(VALUE('query (10)'!T300),""))</f>
        <v>1</v>
      </c>
      <c r="W300" s="40">
        <f>IF('query (10)'!U300="","",'query (10)'!U300)</f>
        <v>0</v>
      </c>
      <c r="X300" s="39">
        <f>IF('query (10)'!V300="","",'query (10)'!V300)</f>
        <v>365</v>
      </c>
      <c r="Y300" s="41">
        <f>IF('query (10)'!W300="","",'query (10)'!W300)</f>
        <v>45972</v>
      </c>
      <c r="Z300" s="41">
        <f>IF('query (10)'!X300="","",'query (10)'!X300)</f>
        <v>46028</v>
      </c>
      <c r="AA300" s="41">
        <f>IF('query (10)'!Y300="","",'query (10)'!Y300)</f>
        <v>46028</v>
      </c>
      <c r="AB300" s="41">
        <f>IF('query (10)'!Z300="","",'query (10)'!Z300)</f>
        <v>46393</v>
      </c>
      <c r="AC300" s="38" t="str">
        <f>IF(OR('query (10)'!AA300="",COUNTIF(Cleaning_Rules!$A$21:$A$26,TRIM('query (10)'!AA300))&gt;0),"",TRIM('query (10)'!AA300))</f>
        <v/>
      </c>
      <c r="AD300" s="38" t="str">
        <f>IF('query (10)'!AB300="","",TRIM(IFERROR(_xlfn.TEXTBEFORE('query (10)'!AB300,"("),'query (10)'!AB300)))</f>
        <v>เริ่มซ่อมงาน PM แล้ว รับผิดชอบโดย JAKKAPAT KHOTSOMBAT</v>
      </c>
      <c r="AE300" s="38" t="str">
        <f>IFERROR(LOWER(TRIM(_xlfn.TEXTBEFORE(_xlfn.TEXTAFTER('query (10)'!AB300,"("),")"))),"")</f>
        <v>jakkapat@nsk.com</v>
      </c>
      <c r="AF300" s="38" t="str">
        <f>IF('query (10)'!AD300="","",TRIM('query (10)'!AD300))</f>
        <v>จักรภัทร โคตรสมบัติ</v>
      </c>
      <c r="AG300" s="38" t="str">
        <f>IF('query (10)'!AE300="","",TRIM('query (10)'!AE300))</f>
        <v>จักรภัทร โคตรสมบัติ</v>
      </c>
      <c r="AH300" s="38" t="str">
        <f>IF('query (10)'!AF300="","",IFERROR(VALUE('query (10)'!AF300),""))</f>
        <v/>
      </c>
      <c r="AI300" s="38" t="str">
        <f>IF('query (10)'!AG300="","",TRIM('query (10)'!AG300))</f>
        <v/>
      </c>
      <c r="AJ300" s="38" t="str">
        <f>IF('query (10)'!AH300="","",IFERROR(VALUE('query (10)'!AH300),""))</f>
        <v/>
      </c>
      <c r="AK300" s="38" t="str">
        <f>IF('query (10)'!AI300="","",TRIM('query (10)'!AI300))</f>
        <v/>
      </c>
      <c r="AL300" s="42">
        <f t="shared" si="20"/>
        <v>2025</v>
      </c>
      <c r="AM300" s="42" t="str">
        <f t="shared" si="21"/>
        <v>2025-11</v>
      </c>
      <c r="AN300" s="42" t="str">
        <f t="shared" ca="1" si="22"/>
        <v/>
      </c>
      <c r="AO300" s="42" t="str">
        <f t="shared" si="23"/>
        <v>CH-506 | AXIAL CLEARANCE INSPECTION EQUIPMENT | BWD3 | SOLENOID VALVE | Time-based Maintenance | Mechanical | Cleaning | Medium | Cleaning and Lubrication Solenoid vale According to PM 1 Year Cycle | เริ่มซ่อมงาน PM แล้ว รับผิดชอบโดย JAKKAPAT KHOTSOMBAT | จักรภัทร โคตรสมบัติ</v>
      </c>
      <c r="AP300" s="42" t="str">
        <f>_xlfn.TEXTJOIN("; ",TRUE,IF(COUNTA('query (10)'!A300:AK300)&lt;=6,"NEAR_EMPTY_ROW",""),IF($K300="","MISSING_STATUS",""),IF(AND($K300="เสร็จสิ้น",$Z300=""),"DONE_NO_ACTUAL_DATE",""),IF(AND($I300="Condition-based Maintenance",$AH300=""),"CBM_NO_MEASUREMENT",""),IF(OR($X300="",$X300=0),"INVALID_PERIOD",""),IF(AND($AA300&lt;&gt;"",$AB300&lt;&gt;"",$AB300&lt;$AA300),"DATE_SEQUENCE_ERROR",""),IF(AND($AB300&lt;&gt;"",$AB300&gt;DATE(2030,12,31)),"DATE_OUTLIER",""),IF($C300="","MISSING_QRCODE",""),IF($J300="UNKNOWN","UNKNOWN_PM_TYPE",""),IF($L300="UNKNOWN","UNKNOWN_STATUS",""))</f>
        <v/>
      </c>
      <c r="AQ300" s="42" t="str">
        <f t="shared" si="24"/>
        <v>NO</v>
      </c>
    </row>
    <row r="301" spans="1:43" x14ac:dyDescent="0.3">
      <c r="A301" s="38">
        <f>IF('query (10)'!A301="","",'query (10)'!A301)</f>
        <v>372</v>
      </c>
      <c r="B301" s="38">
        <f>IF('query (10)'!B301="","",'query (10)'!B301)</f>
        <v>16549</v>
      </c>
      <c r="C301" s="38" t="str">
        <f>TRIM(UPPER('query (10)'!M301))</f>
        <v>DE-149</v>
      </c>
      <c r="D301" s="38" t="str">
        <f>TRIM(UPPER(IFERROR(_xlfn.TEXTBEFORE('query (10)'!L301,"("),'query (10)'!L301)))</f>
        <v>DEMAGNETIZING FOR OUTER RING M/C</v>
      </c>
      <c r="E301" s="38" t="str">
        <f>IFERROR(TRIM(UPPER(_xlfn.TEXTBEFORE(_xlfn.TEXTAFTER('query (10)'!L301,"("),")"))),"")</f>
        <v/>
      </c>
      <c r="F301" s="38" t="str">
        <f>TRIM('query (10)'!K301)</f>
        <v>BWD2</v>
      </c>
      <c r="G301" s="38" t="str">
        <f>IF('query (10)'!J301="","",'query (10)'!J301)</f>
        <v>Ejector</v>
      </c>
      <c r="H301" s="38" t="str">
        <f>TRIM(UPPER('query (10)'!J301))</f>
        <v>EJECTOR</v>
      </c>
      <c r="I301" s="38" t="str">
        <f>IF('query (10)'!F301="","",'query (10)'!F301)</f>
        <v>Time-based Maintenance</v>
      </c>
      <c r="J301" s="38" t="str">
        <f>IF('query (10)'!F301="","",IFERROR(INDEX(Cleaning_Rules!$B$14:$B$17,MATCH(TRIM('query (10)'!F301),Cleaning_Rules!$A$14:$A$17,0)),"UNKNOWN"))</f>
        <v>TBM</v>
      </c>
      <c r="K301" s="38" t="str">
        <f>IF('query (10)'!G301="","",'query (10)'!G301)</f>
        <v>เสร็จสิ้น</v>
      </c>
      <c r="L301" s="38" t="str">
        <f>IF('query (10)'!G301="","MISSING",IFERROR(INDEX(Cleaning_Rules!$B$5:$B$10,MATCH(TRIM('query (10)'!G301),Cleaning_Rules!$A$5:$A$10,0)),"UNKNOWN"))</f>
        <v>COMPLETED</v>
      </c>
      <c r="M301" s="38" t="str">
        <f>IF('query (10)'!I301="","",'query (10)'!I301)</f>
        <v>Electrical</v>
      </c>
      <c r="N301" s="38" t="str">
        <f>IF('query (10)'!O301="","",'query (10)'!O301)</f>
        <v>Inspection</v>
      </c>
      <c r="O301" s="38" t="str">
        <f>IF('query (10)'!P301="","",'query (10)'!P301)</f>
        <v>Medium</v>
      </c>
      <c r="P301" s="38" t="str">
        <f>IF('query (10)'!N301="","",'query (10)'!N301)</f>
        <v>กกกก</v>
      </c>
      <c r="Q301" s="38" t="str">
        <f>TRIM('query (10)'!N301)</f>
        <v>กกกก</v>
      </c>
      <c r="R301" s="38" t="str">
        <f>TRIM(UPPER('query (10)'!R301))</f>
        <v>2 HAND OPERATATION</v>
      </c>
      <c r="S301" s="38" t="str">
        <f>TRIM(UPPER('query (10)'!S301))</f>
        <v>440R-D23021 (MSR7R)</v>
      </c>
      <c r="T301" s="38" t="str">
        <f>IF('query (10)'!Q301="","",TRIM(UPPER('query (10)'!Q301)))</f>
        <v>MTEE-0001</v>
      </c>
      <c r="U301" s="38" t="str">
        <f>IF('query (10)'!T301="","",'query (10)'!T301)</f>
        <v>1</v>
      </c>
      <c r="V301" s="39">
        <f>IF('query (10)'!T301="","",IFERROR(VALUE('query (10)'!T301),""))</f>
        <v>1</v>
      </c>
      <c r="W301" s="40">
        <f>IF('query (10)'!U301="","",'query (10)'!U301)</f>
        <v>10900</v>
      </c>
      <c r="X301" s="39">
        <f>IF('query (10)'!V301="","",'query (10)'!V301)</f>
        <v>10</v>
      </c>
      <c r="Y301" s="41">
        <f>IF('query (10)'!W301="","",'query (10)'!W301)</f>
        <v>45972</v>
      </c>
      <c r="Z301" s="41">
        <f>IF('query (10)'!X301="","",'query (10)'!X301)</f>
        <v>45988</v>
      </c>
      <c r="AA301" s="41">
        <f>IF('query (10)'!Y301="","",'query (10)'!Y301)</f>
        <v>45988</v>
      </c>
      <c r="AB301" s="41">
        <f>IF('query (10)'!Z301="","",'query (10)'!Z301)</f>
        <v>45998</v>
      </c>
      <c r="AC301" s="38" t="str">
        <f>IF(OR('query (10)'!AA301="",COUNTIF(Cleaning_Rules!$A$21:$A$26,TRIM('query (10)'!AA301))&gt;0),"",TRIM('query (10)'!AA301))</f>
        <v/>
      </c>
      <c r="AD301" s="38" t="str">
        <f>IF('query (10)'!AB301="","",TRIM(IFERROR(_xlfn.TEXTBEFORE('query (10)'!AB301,"("),'query (10)'!AB301)))</f>
        <v/>
      </c>
      <c r="AE301" s="38" t="str">
        <f>IFERROR(LOWER(TRIM(_xlfn.TEXTBEFORE(_xlfn.TEXTAFTER('query (10)'!AB301,"("),")"))),"")</f>
        <v/>
      </c>
      <c r="AF301" s="38" t="str">
        <f>IF('query (10)'!AD301="","",TRIM('query (10)'!AD301))</f>
        <v>ปิยะพงษ์ ทองแสน</v>
      </c>
      <c r="AG301" s="38" t="str">
        <f>IF('query (10)'!AE301="","",TRIM('query (10)'!AE301))</f>
        <v>ปิยะพงษ์ ทองแสน</v>
      </c>
      <c r="AH301" s="38" t="str">
        <f>IF('query (10)'!AF301="","",IFERROR(VALUE('query (10)'!AF301),""))</f>
        <v/>
      </c>
      <c r="AI301" s="38" t="str">
        <f>IF('query (10)'!AG301="","",TRIM('query (10)'!AG301))</f>
        <v/>
      </c>
      <c r="AJ301" s="38" t="str">
        <f>IF('query (10)'!AH301="","",IFERROR(VALUE('query (10)'!AH301),""))</f>
        <v/>
      </c>
      <c r="AK301" s="38" t="str">
        <f>IF('query (10)'!AI301="","",TRIM('query (10)'!AI301))</f>
        <v/>
      </c>
      <c r="AL301" s="42">
        <f t="shared" si="20"/>
        <v>2025</v>
      </c>
      <c r="AM301" s="42" t="str">
        <f t="shared" si="21"/>
        <v>2025-11</v>
      </c>
      <c r="AN301" s="42" t="str">
        <f t="shared" ca="1" si="22"/>
        <v/>
      </c>
      <c r="AO301" s="42" t="str">
        <f t="shared" si="23"/>
        <v>DE-149 | DEMAGNETIZING FOR OUTER RING M/C | BWD2 | EJECTOR | Time-based Maintenance | Electrical | Inspection | Medium | กกกก | 2 HAND OPERATATION | 440R-D23021 (MSR7R) | MTEE-0001 | ปิยะพงษ์ ทองแสน</v>
      </c>
      <c r="AP301" s="42" t="str">
        <f>_xlfn.TEXTJOIN("; ",TRUE,IF(COUNTA('query (10)'!A301:AK301)&lt;=6,"NEAR_EMPTY_ROW",""),IF($K301="","MISSING_STATUS",""),IF(AND($K301="เสร็จสิ้น",$Z301=""),"DONE_NO_ACTUAL_DATE",""),IF(AND($I301="Condition-based Maintenance",$AH301=""),"CBM_NO_MEASUREMENT",""),IF(OR($X301="",$X301=0),"INVALID_PERIOD",""),IF(AND($AA301&lt;&gt;"",$AB301&lt;&gt;"",$AB301&lt;$AA301),"DATE_SEQUENCE_ERROR",""),IF(AND($AB301&lt;&gt;"",$AB301&gt;DATE(2030,12,31)),"DATE_OUTLIER",""),IF($C301="","MISSING_QRCODE",""),IF($J301="UNKNOWN","UNKNOWN_PM_TYPE",""),IF($L301="UNKNOWN","UNKNOWN_STATUS",""))</f>
        <v/>
      </c>
      <c r="AQ301" s="42" t="str">
        <f t="shared" si="24"/>
        <v>YES</v>
      </c>
    </row>
    <row r="302" spans="1:43" x14ac:dyDescent="0.3">
      <c r="A302" s="38">
        <f>IF('query (10)'!A302="","",'query (10)'!A302)</f>
        <v>373</v>
      </c>
      <c r="B302" s="38" t="str">
        <f>IF('query (10)'!B302="","",'query (10)'!B302)</f>
        <v/>
      </c>
      <c r="C302" s="38" t="str">
        <f>TRIM(UPPER('query (10)'!M302))</f>
        <v>GR-431</v>
      </c>
      <c r="D302" s="38" t="str">
        <f>TRIM(UPPER(IFERROR(_xlfn.TEXTBEFORE('query (10)'!L302,"("),'query (10)'!L302)))</f>
        <v>OUTER RING RACEWAY GRINDING MACHINE.</v>
      </c>
      <c r="E302" s="38" t="str">
        <f>IFERROR(TRIM(UPPER(_xlfn.TEXTBEFORE(_xlfn.TEXTAFTER('query (10)'!L302,"("),")"))),"")</f>
        <v/>
      </c>
      <c r="F302" s="38" t="str">
        <f>TRIM('query (10)'!K302)</f>
        <v>MCB2</v>
      </c>
      <c r="G302" s="38" t="str">
        <f>IF('query (10)'!J302="","",'query (10)'!J302)</f>
        <v>Electrical Control</v>
      </c>
      <c r="H302" s="38" t="str">
        <f>TRIM(UPPER('query (10)'!J302))</f>
        <v>ELECTRICAL CONTROL</v>
      </c>
      <c r="I302" s="38" t="str">
        <f>IF('query (10)'!F302="","",'query (10)'!F302)</f>
        <v>Time-based Maintenance</v>
      </c>
      <c r="J302" s="38" t="str">
        <f>IF('query (10)'!F302="","",IFERROR(INDEX(Cleaning_Rules!$B$14:$B$17,MATCH(TRIM('query (10)'!F302),Cleaning_Rules!$A$14:$A$17,0)),"UNKNOWN"))</f>
        <v>TBM</v>
      </c>
      <c r="K302" s="38" t="str">
        <f>IF('query (10)'!G302="","",'query (10)'!G302)</f>
        <v/>
      </c>
      <c r="L302" s="38" t="str">
        <f>IF('query (10)'!G302="","MISSING",IFERROR(INDEX(Cleaning_Rules!$B$5:$B$10,MATCH(TRIM('query (10)'!G302),Cleaning_Rules!$A$5:$A$10,0)),"UNKNOWN"))</f>
        <v>MISSING</v>
      </c>
      <c r="M302" s="38" t="str">
        <f>IF('query (10)'!I302="","",'query (10)'!I302)</f>
        <v>Electrical</v>
      </c>
      <c r="N302" s="38" t="str">
        <f>IF('query (10)'!O302="","",'query (10)'!O302)</f>
        <v>Inspection</v>
      </c>
      <c r="O302" s="38" t="str">
        <f>IF('query (10)'!P302="","",'query (10)'!P302)</f>
        <v>Medium</v>
      </c>
      <c r="P302" s="38" t="str">
        <f>IF('query (10)'!N302="","",'query (10)'!N302)</f>
        <v xml:space="preserve"> - Check Magnetic   Pump Coolant return
- Check and Cleaning contact and cable of Proximity switch
 - Check condition Safety Guard All M/C</v>
      </c>
      <c r="Q302" s="38" t="str">
        <f>TRIM('query (10)'!N302)</f>
        <v>- Check Magnetic Pump Coolant return
- Check and Cleaning contact and cable of Proximity switch
 - Check condition Safety Guard All M/C</v>
      </c>
      <c r="R302" s="38" t="str">
        <f>TRIM(UPPER('query (10)'!R302))</f>
        <v/>
      </c>
      <c r="S302" s="38" t="str">
        <f>TRIM(UPPER('query (10)'!S302))</f>
        <v/>
      </c>
      <c r="T302" s="38" t="str">
        <f>IF('query (10)'!Q302="","",TRIM(UPPER('query (10)'!Q302)))</f>
        <v/>
      </c>
      <c r="U302" s="38" t="str">
        <f>IF('query (10)'!T302="","",'query (10)'!T302)</f>
        <v>1</v>
      </c>
      <c r="V302" s="39">
        <f>IF('query (10)'!T302="","",IFERROR(VALUE('query (10)'!T302),""))</f>
        <v>1</v>
      </c>
      <c r="W302" s="40">
        <f>IF('query (10)'!U302="","",'query (10)'!U302)</f>
        <v>0</v>
      </c>
      <c r="X302" s="39">
        <f>IF('query (10)'!V302="","",'query (10)'!V302)</f>
        <v>30</v>
      </c>
      <c r="Y302" s="41">
        <f>IF('query (10)'!W302="","",'query (10)'!W302)</f>
        <v>45975</v>
      </c>
      <c r="Z302" s="41" t="str">
        <f>IF('query (10)'!X302="","",'query (10)'!X302)</f>
        <v/>
      </c>
      <c r="AA302" s="41">
        <f>IF('query (10)'!Y302="","",'query (10)'!Y302)</f>
        <v>45975</v>
      </c>
      <c r="AB302" s="41">
        <f>IF('query (10)'!Z302="","",'query (10)'!Z302)</f>
        <v>46005</v>
      </c>
      <c r="AC302" s="38" t="str">
        <f>IF(OR('query (10)'!AA302="",COUNTIF(Cleaning_Rules!$A$21:$A$26,TRIM('query (10)'!AA302))&gt;0),"",TRIM('query (10)'!AA302))</f>
        <v/>
      </c>
      <c r="AD302" s="38" t="str">
        <f>IF('query (10)'!AB302="","",TRIM(IFERROR(_xlfn.TEXTBEFORE('query (10)'!AB302,"("),'query (10)'!AB302)))</f>
        <v/>
      </c>
      <c r="AE302" s="38" t="str">
        <f>IFERROR(LOWER(TRIM(_xlfn.TEXTBEFORE(_xlfn.TEXTAFTER('query (10)'!AB302,"("),")"))),"")</f>
        <v/>
      </c>
      <c r="AF302" s="38" t="str">
        <f>IF('query (10)'!AD302="","",TRIM('query (10)'!AD302))</f>
        <v>อัมรินทร์ รักษาพล</v>
      </c>
      <c r="AG302" s="38" t="str">
        <f>IF('query (10)'!AE302="","",TRIM('query (10)'!AE302))</f>
        <v>อัมรินทร์ รักษาพล</v>
      </c>
      <c r="AH302" s="38" t="str">
        <f>IF('query (10)'!AF302="","",IFERROR(VALUE('query (10)'!AF302),""))</f>
        <v/>
      </c>
      <c r="AI302" s="38" t="str">
        <f>IF('query (10)'!AG302="","",TRIM('query (10)'!AG302))</f>
        <v/>
      </c>
      <c r="AJ302" s="38" t="str">
        <f>IF('query (10)'!AH302="","",IFERROR(VALUE('query (10)'!AH302),""))</f>
        <v/>
      </c>
      <c r="AK302" s="38" t="str">
        <f>IF('query (10)'!AI302="","",TRIM('query (10)'!AI302))</f>
        <v/>
      </c>
      <c r="AL302" s="42">
        <f t="shared" si="20"/>
        <v>2025</v>
      </c>
      <c r="AM302" s="42" t="str">
        <f t="shared" si="21"/>
        <v>2025-11</v>
      </c>
      <c r="AN302" s="42" t="str">
        <f t="shared" ca="1" si="22"/>
        <v>OVERDUE</v>
      </c>
      <c r="AO302" s="42" t="str">
        <f t="shared" si="23"/>
        <v>GR-431 | OUTER RING RACEWAY GRINDING MACHINE. | MCB2 | ELECTRICAL CONTROL | Time-based Maintenance | Electrical | Inspection | Medium | - Check Magnetic Pump Coolant return
- Check and Cleaning contact and cable of Proximity switch
 - Check condition Safety Guard All M/C | อัมรินทร์ รักษาพล</v>
      </c>
      <c r="AP302" s="42" t="str">
        <f>_xlfn.TEXTJOIN("; ",TRUE,IF(COUNTA('query (10)'!A302:AK302)&lt;=6,"NEAR_EMPTY_ROW",""),IF($K302="","MISSING_STATUS",""),IF(AND($K302="เสร็จสิ้น",$Z302=""),"DONE_NO_ACTUAL_DATE",""),IF(AND($I302="Condition-based Maintenance",$AH302=""),"CBM_NO_MEASUREMENT",""),IF(OR($X302="",$X302=0),"INVALID_PERIOD",""),IF(AND($AA302&lt;&gt;"",$AB302&lt;&gt;"",$AB302&lt;$AA302),"DATE_SEQUENCE_ERROR",""),IF(AND($AB302&lt;&gt;"",$AB302&gt;DATE(2030,12,31)),"DATE_OUTLIER",""),IF($C302="","MISSING_QRCODE",""),IF($J302="UNKNOWN","UNKNOWN_PM_TYPE",""),IF($L302="UNKNOWN","UNKNOWN_STATUS",""))</f>
        <v>MISSING_STATUS</v>
      </c>
      <c r="AQ302" s="42" t="str">
        <f t="shared" si="24"/>
        <v>NO</v>
      </c>
    </row>
    <row r="303" spans="1:43" x14ac:dyDescent="0.3">
      <c r="A303" s="38">
        <f>IF('query (10)'!A303="","",'query (10)'!A303)</f>
        <v>374</v>
      </c>
      <c r="B303" s="38" t="str">
        <f>IF('query (10)'!B303="","",'query (10)'!B303)</f>
        <v/>
      </c>
      <c r="C303" s="38" t="str">
        <f>TRIM(UPPER('query (10)'!M303))</f>
        <v>GR-424</v>
      </c>
      <c r="D303" s="38" t="str">
        <f>TRIM(UPPER(IFERROR(_xlfn.TEXTBEFORE('query (10)'!L303,"("),'query (10)'!L303)))</f>
        <v>INNER RING RACEWAY GRINDING MACHINE.</v>
      </c>
      <c r="E303" s="38" t="str">
        <f>IFERROR(TRIM(UPPER(_xlfn.TEXTBEFORE(_xlfn.TEXTAFTER('query (10)'!L303,"("),")"))),"")</f>
        <v/>
      </c>
      <c r="F303" s="38" t="str">
        <f>TRIM('query (10)'!K303)</f>
        <v>MCB2</v>
      </c>
      <c r="G303" s="38" t="str">
        <f>IF('query (10)'!J303="","",'query (10)'!J303)</f>
        <v>Electrical Control</v>
      </c>
      <c r="H303" s="38" t="str">
        <f>TRIM(UPPER('query (10)'!J303))</f>
        <v>ELECTRICAL CONTROL</v>
      </c>
      <c r="I303" s="38" t="str">
        <f>IF('query (10)'!F303="","",'query (10)'!F303)</f>
        <v>Predictive Maintenance</v>
      </c>
      <c r="J303" s="38" t="str">
        <f>IF('query (10)'!F303="","",IFERROR(INDEX(Cleaning_Rules!$B$14:$B$17,MATCH(TRIM('query (10)'!F303),Cleaning_Rules!$A$14:$A$17,0)),"UNKNOWN"))</f>
        <v>PdM</v>
      </c>
      <c r="K303" s="38" t="str">
        <f>IF('query (10)'!G303="","",'query (10)'!G303)</f>
        <v/>
      </c>
      <c r="L303" s="38" t="str">
        <f>IF('query (10)'!G303="","MISSING",IFERROR(INDEX(Cleaning_Rules!$B$5:$B$10,MATCH(TRIM('query (10)'!G303),Cleaning_Rules!$A$5:$A$10,0)),"UNKNOWN"))</f>
        <v>MISSING</v>
      </c>
      <c r="M303" s="38" t="str">
        <f>IF('query (10)'!I303="","",'query (10)'!I303)</f>
        <v>Electrical</v>
      </c>
      <c r="N303" s="38" t="str">
        <f>IF('query (10)'!O303="","",'query (10)'!O303)</f>
        <v>Inspection</v>
      </c>
      <c r="O303" s="38" t="str">
        <f>IF('query (10)'!P303="","",'query (10)'!P303)</f>
        <v>Medium</v>
      </c>
      <c r="P303" s="38" t="str">
        <f>IF('query (10)'!N303="","",'query (10)'!N303)</f>
        <v xml:space="preserve"> - Check condition Pressure sw All M/C
- Check and Cleaning contact and cable of Proximity switch
 - Check condition Safety Guard All M/C</v>
      </c>
      <c r="Q303" s="38" t="str">
        <f>TRIM('query (10)'!N303)</f>
        <v>- Check condition Pressure sw All M/C
- Check and Cleaning contact and cable of Proximity switch
 - Check condition Safety Guard All M/C</v>
      </c>
      <c r="R303" s="38" t="str">
        <f>TRIM(UPPER('query (10)'!R303))</f>
        <v/>
      </c>
      <c r="S303" s="38" t="str">
        <f>TRIM(UPPER('query (10)'!S303))</f>
        <v/>
      </c>
      <c r="T303" s="38" t="str">
        <f>IF('query (10)'!Q303="","",TRIM(UPPER('query (10)'!Q303)))</f>
        <v/>
      </c>
      <c r="U303" s="38" t="str">
        <f>IF('query (10)'!T303="","",'query (10)'!T303)</f>
        <v>1</v>
      </c>
      <c r="V303" s="39">
        <f>IF('query (10)'!T303="","",IFERROR(VALUE('query (10)'!T303),""))</f>
        <v>1</v>
      </c>
      <c r="W303" s="40">
        <f>IF('query (10)'!U303="","",'query (10)'!U303)</f>
        <v>0</v>
      </c>
      <c r="X303" s="39">
        <f>IF('query (10)'!V303="","",'query (10)'!V303)</f>
        <v>30</v>
      </c>
      <c r="Y303" s="41">
        <f>IF('query (10)'!W303="","",'query (10)'!W303)</f>
        <v>45975</v>
      </c>
      <c r="Z303" s="41" t="str">
        <f>IF('query (10)'!X303="","",'query (10)'!X303)</f>
        <v/>
      </c>
      <c r="AA303" s="41">
        <f>IF('query (10)'!Y303="","",'query (10)'!Y303)</f>
        <v>45975</v>
      </c>
      <c r="AB303" s="41">
        <f>IF('query (10)'!Z303="","",'query (10)'!Z303)</f>
        <v>46005</v>
      </c>
      <c r="AC303" s="38" t="str">
        <f>IF(OR('query (10)'!AA303="",COUNTIF(Cleaning_Rules!$A$21:$A$26,TRIM('query (10)'!AA303))&gt;0),"",TRIM('query (10)'!AA303))</f>
        <v/>
      </c>
      <c r="AD303" s="38" t="str">
        <f>IF('query (10)'!AB303="","",TRIM(IFERROR(_xlfn.TEXTBEFORE('query (10)'!AB303,"("),'query (10)'!AB303)))</f>
        <v/>
      </c>
      <c r="AE303" s="38" t="str">
        <f>IFERROR(LOWER(TRIM(_xlfn.TEXTBEFORE(_xlfn.TEXTAFTER('query (10)'!AB303,"("),")"))),"")</f>
        <v/>
      </c>
      <c r="AF303" s="38" t="str">
        <f>IF('query (10)'!AD303="","",TRIM('query (10)'!AD303))</f>
        <v>อัมรินทร์ รักษาพล</v>
      </c>
      <c r="AG303" s="38" t="str">
        <f>IF('query (10)'!AE303="","",TRIM('query (10)'!AE303))</f>
        <v>อัมรินทร์ รักษาพล</v>
      </c>
      <c r="AH303" s="38" t="str">
        <f>IF('query (10)'!AF303="","",IFERROR(VALUE('query (10)'!AF303),""))</f>
        <v/>
      </c>
      <c r="AI303" s="38" t="str">
        <f>IF('query (10)'!AG303="","",TRIM('query (10)'!AG303))</f>
        <v/>
      </c>
      <c r="AJ303" s="38" t="str">
        <f>IF('query (10)'!AH303="","",IFERROR(VALUE('query (10)'!AH303),""))</f>
        <v/>
      </c>
      <c r="AK303" s="38" t="str">
        <f>IF('query (10)'!AI303="","",TRIM('query (10)'!AI303))</f>
        <v/>
      </c>
      <c r="AL303" s="42">
        <f t="shared" si="20"/>
        <v>2025</v>
      </c>
      <c r="AM303" s="42" t="str">
        <f t="shared" si="21"/>
        <v>2025-11</v>
      </c>
      <c r="AN303" s="42" t="str">
        <f t="shared" ca="1" si="22"/>
        <v>OVERDUE</v>
      </c>
      <c r="AO303" s="42" t="str">
        <f t="shared" si="23"/>
        <v>GR-424 | INNER RING RACEWAY GRINDING MACHINE. | MCB2 | ELECTRICAL CONTROL | Predictive Maintenance | Electrical | Inspection | Medium | - Check condition Pressure sw All M/C
- Check and Cleaning contact and cable of Proximity switch
 - Check condition Safety Guard All M/C | อัมรินทร์ รักษาพล</v>
      </c>
      <c r="AP303" s="42" t="str">
        <f>_xlfn.TEXTJOIN("; ",TRUE,IF(COUNTA('query (10)'!A303:AK303)&lt;=6,"NEAR_EMPTY_ROW",""),IF($K303="","MISSING_STATUS",""),IF(AND($K303="เสร็จสิ้น",$Z303=""),"DONE_NO_ACTUAL_DATE",""),IF(AND($I303="Condition-based Maintenance",$AH303=""),"CBM_NO_MEASUREMENT",""),IF(OR($X303="",$X303=0),"INVALID_PERIOD",""),IF(AND($AA303&lt;&gt;"",$AB303&lt;&gt;"",$AB303&lt;$AA303),"DATE_SEQUENCE_ERROR",""),IF(AND($AB303&lt;&gt;"",$AB303&gt;DATE(2030,12,31)),"DATE_OUTLIER",""),IF($C303="","MISSING_QRCODE",""),IF($J303="UNKNOWN","UNKNOWN_PM_TYPE",""),IF($L303="UNKNOWN","UNKNOWN_STATUS",""))</f>
        <v>MISSING_STATUS</v>
      </c>
      <c r="AQ303" s="42" t="str">
        <f t="shared" si="24"/>
        <v>NO</v>
      </c>
    </row>
    <row r="304" spans="1:43" x14ac:dyDescent="0.3">
      <c r="A304" s="38">
        <f>IF('query (10)'!A304="","",'query (10)'!A304)</f>
        <v>375</v>
      </c>
      <c r="B304" s="38" t="str">
        <f>IF('query (10)'!B304="","",'query (10)'!B304)</f>
        <v/>
      </c>
      <c r="C304" s="38" t="str">
        <f>TRIM(UPPER('query (10)'!M304))</f>
        <v>GR-434</v>
      </c>
      <c r="D304" s="38" t="str">
        <f>TRIM(UPPER(IFERROR(_xlfn.TEXTBEFORE('query (10)'!L304,"("),'query (10)'!L304)))</f>
        <v>OUTER RING RACEWAY SUPER FINISH MACHINE.</v>
      </c>
      <c r="E304" s="38" t="str">
        <f>IFERROR(TRIM(UPPER(_xlfn.TEXTBEFORE(_xlfn.TEXTAFTER('query (10)'!L304,"("),")"))),"")</f>
        <v/>
      </c>
      <c r="F304" s="38" t="str">
        <f>TRIM('query (10)'!K304)</f>
        <v>MCB2</v>
      </c>
      <c r="G304" s="38" t="str">
        <f>IF('query (10)'!J304="","",'query (10)'!J304)</f>
        <v>Electrical Control</v>
      </c>
      <c r="H304" s="38" t="str">
        <f>TRIM(UPPER('query (10)'!J304))</f>
        <v>ELECTRICAL CONTROL</v>
      </c>
      <c r="I304" s="38" t="str">
        <f>IF('query (10)'!F304="","",'query (10)'!F304)</f>
        <v>Predictive Maintenance</v>
      </c>
      <c r="J304" s="38" t="str">
        <f>IF('query (10)'!F304="","",IFERROR(INDEX(Cleaning_Rules!$B$14:$B$17,MATCH(TRIM('query (10)'!F304),Cleaning_Rules!$A$14:$A$17,0)),"UNKNOWN"))</f>
        <v>PdM</v>
      </c>
      <c r="K304" s="38" t="str">
        <f>IF('query (10)'!G304="","",'query (10)'!G304)</f>
        <v/>
      </c>
      <c r="L304" s="38" t="str">
        <f>IF('query (10)'!G304="","MISSING",IFERROR(INDEX(Cleaning_Rules!$B$5:$B$10,MATCH(TRIM('query (10)'!G304),Cleaning_Rules!$A$5:$A$10,0)),"UNKNOWN"))</f>
        <v>MISSING</v>
      </c>
      <c r="M304" s="38" t="str">
        <f>IF('query (10)'!I304="","",'query (10)'!I304)</f>
        <v>Electrical</v>
      </c>
      <c r="N304" s="38" t="str">
        <f>IF('query (10)'!O304="","",'query (10)'!O304)</f>
        <v>Inspection</v>
      </c>
      <c r="O304" s="38" t="str">
        <f>IF('query (10)'!P304="","",'query (10)'!P304)</f>
        <v>Medium</v>
      </c>
      <c r="P304" s="38" t="str">
        <f>IF('query (10)'!N304="","",'query (10)'!N304)</f>
        <v xml:space="preserve"> - Check condition Proximity and reed sw inside M/C
 - Check condition safety guard and Emergency stop</v>
      </c>
      <c r="Q304" s="38" t="str">
        <f>TRIM('query (10)'!N304)</f>
        <v>- Check condition Proximity and reed sw inside M/C
 - Check condition safety guard and Emergency stop</v>
      </c>
      <c r="R304" s="38" t="str">
        <f>TRIM(UPPER('query (10)'!R304))</f>
        <v/>
      </c>
      <c r="S304" s="38" t="str">
        <f>TRIM(UPPER('query (10)'!S304))</f>
        <v/>
      </c>
      <c r="T304" s="38" t="str">
        <f>IF('query (10)'!Q304="","",TRIM(UPPER('query (10)'!Q304)))</f>
        <v/>
      </c>
      <c r="U304" s="38" t="str">
        <f>IF('query (10)'!T304="","",'query (10)'!T304)</f>
        <v>1</v>
      </c>
      <c r="V304" s="39">
        <f>IF('query (10)'!T304="","",IFERROR(VALUE('query (10)'!T304),""))</f>
        <v>1</v>
      </c>
      <c r="W304" s="40">
        <f>IF('query (10)'!U304="","",'query (10)'!U304)</f>
        <v>0</v>
      </c>
      <c r="X304" s="39">
        <f>IF('query (10)'!V304="","",'query (10)'!V304)</f>
        <v>30</v>
      </c>
      <c r="Y304" s="41">
        <f>IF('query (10)'!W304="","",'query (10)'!W304)</f>
        <v>45975</v>
      </c>
      <c r="Z304" s="41" t="str">
        <f>IF('query (10)'!X304="","",'query (10)'!X304)</f>
        <v/>
      </c>
      <c r="AA304" s="41">
        <f>IF('query (10)'!Y304="","",'query (10)'!Y304)</f>
        <v>45975</v>
      </c>
      <c r="AB304" s="41">
        <f>IF('query (10)'!Z304="","",'query (10)'!Z304)</f>
        <v>46005</v>
      </c>
      <c r="AC304" s="38" t="str">
        <f>IF(OR('query (10)'!AA304="",COUNTIF(Cleaning_Rules!$A$21:$A$26,TRIM('query (10)'!AA304))&gt;0),"",TRIM('query (10)'!AA304))</f>
        <v/>
      </c>
      <c r="AD304" s="38" t="str">
        <f>IF('query (10)'!AB304="","",TRIM(IFERROR(_xlfn.TEXTBEFORE('query (10)'!AB304,"("),'query (10)'!AB304)))</f>
        <v/>
      </c>
      <c r="AE304" s="38" t="str">
        <f>IFERROR(LOWER(TRIM(_xlfn.TEXTBEFORE(_xlfn.TEXTAFTER('query (10)'!AB304,"("),")"))),"")</f>
        <v/>
      </c>
      <c r="AF304" s="38" t="str">
        <f>IF('query (10)'!AD304="","",TRIM('query (10)'!AD304))</f>
        <v>อัมรินทร์ รักษาพล</v>
      </c>
      <c r="AG304" s="38" t="str">
        <f>IF('query (10)'!AE304="","",TRIM('query (10)'!AE304))</f>
        <v>อัมรินทร์ รักษาพล</v>
      </c>
      <c r="AH304" s="38" t="str">
        <f>IF('query (10)'!AF304="","",IFERROR(VALUE('query (10)'!AF304),""))</f>
        <v/>
      </c>
      <c r="AI304" s="38" t="str">
        <f>IF('query (10)'!AG304="","",TRIM('query (10)'!AG304))</f>
        <v/>
      </c>
      <c r="AJ304" s="38" t="str">
        <f>IF('query (10)'!AH304="","",IFERROR(VALUE('query (10)'!AH304),""))</f>
        <v/>
      </c>
      <c r="AK304" s="38" t="str">
        <f>IF('query (10)'!AI304="","",TRIM('query (10)'!AI304))</f>
        <v/>
      </c>
      <c r="AL304" s="42">
        <f t="shared" si="20"/>
        <v>2025</v>
      </c>
      <c r="AM304" s="42" t="str">
        <f t="shared" si="21"/>
        <v>2025-11</v>
      </c>
      <c r="AN304" s="42" t="str">
        <f t="shared" ca="1" si="22"/>
        <v>OVERDUE</v>
      </c>
      <c r="AO304" s="42" t="str">
        <f t="shared" si="23"/>
        <v>GR-434 | OUTER RING RACEWAY SUPER FINISH MACHINE. | MCB2 | ELECTRICAL CONTROL | Predictive Maintenance | Electrical | Inspection | Medium | - Check condition Proximity and reed sw inside M/C
 - Check condition safety guard and Emergency stop | อัมรินทร์ รักษาพล</v>
      </c>
      <c r="AP304" s="42" t="str">
        <f>_xlfn.TEXTJOIN("; ",TRUE,IF(COUNTA('query (10)'!A304:AK304)&lt;=6,"NEAR_EMPTY_ROW",""),IF($K304="","MISSING_STATUS",""),IF(AND($K304="เสร็จสิ้น",$Z304=""),"DONE_NO_ACTUAL_DATE",""),IF(AND($I304="Condition-based Maintenance",$AH304=""),"CBM_NO_MEASUREMENT",""),IF(OR($X304="",$X304=0),"INVALID_PERIOD",""),IF(AND($AA304&lt;&gt;"",$AB304&lt;&gt;"",$AB304&lt;$AA304),"DATE_SEQUENCE_ERROR",""),IF(AND($AB304&lt;&gt;"",$AB304&gt;DATE(2030,12,31)),"DATE_OUTLIER",""),IF($C304="","MISSING_QRCODE",""),IF($J304="UNKNOWN","UNKNOWN_PM_TYPE",""),IF($L304="UNKNOWN","UNKNOWN_STATUS",""))</f>
        <v>MISSING_STATUS</v>
      </c>
      <c r="AQ304" s="42" t="str">
        <f t="shared" si="24"/>
        <v>NO</v>
      </c>
    </row>
    <row r="305" spans="1:43" x14ac:dyDescent="0.3">
      <c r="A305" s="38">
        <f>IF('query (10)'!A305="","",'query (10)'!A305)</f>
        <v>376</v>
      </c>
      <c r="B305" s="38" t="str">
        <f>IF('query (10)'!B305="","",'query (10)'!B305)</f>
        <v/>
      </c>
      <c r="C305" s="38" t="str">
        <f>TRIM(UPPER('query (10)'!M305))</f>
        <v>GR-428</v>
      </c>
      <c r="D305" s="38" t="str">
        <f>TRIM(UPPER(IFERROR(_xlfn.TEXTBEFORE('query (10)'!L305,"("),'query (10)'!L305)))</f>
        <v>INNER RING RACEWAY SUPER FINISH MACHINE.</v>
      </c>
      <c r="E305" s="38" t="str">
        <f>IFERROR(TRIM(UPPER(_xlfn.TEXTBEFORE(_xlfn.TEXTAFTER('query (10)'!L305,"("),")"))),"")</f>
        <v/>
      </c>
      <c r="F305" s="38" t="str">
        <f>TRIM('query (10)'!K305)</f>
        <v>MCB2</v>
      </c>
      <c r="G305" s="38" t="str">
        <f>IF('query (10)'!J305="","",'query (10)'!J305)</f>
        <v>Electrical Control</v>
      </c>
      <c r="H305" s="38" t="str">
        <f>TRIM(UPPER('query (10)'!J305))</f>
        <v>ELECTRICAL CONTROL</v>
      </c>
      <c r="I305" s="38" t="str">
        <f>IF('query (10)'!F305="","",'query (10)'!F305)</f>
        <v>Predictive Maintenance</v>
      </c>
      <c r="J305" s="38" t="str">
        <f>IF('query (10)'!F305="","",IFERROR(INDEX(Cleaning_Rules!$B$14:$B$17,MATCH(TRIM('query (10)'!F305),Cleaning_Rules!$A$14:$A$17,0)),"UNKNOWN"))</f>
        <v>PdM</v>
      </c>
      <c r="K305" s="38" t="str">
        <f>IF('query (10)'!G305="","",'query (10)'!G305)</f>
        <v/>
      </c>
      <c r="L305" s="38" t="str">
        <f>IF('query (10)'!G305="","MISSING",IFERROR(INDEX(Cleaning_Rules!$B$5:$B$10,MATCH(TRIM('query (10)'!G305),Cleaning_Rules!$A$5:$A$10,0)),"UNKNOWN"))</f>
        <v>MISSING</v>
      </c>
      <c r="M305" s="38" t="str">
        <f>IF('query (10)'!I305="","",'query (10)'!I305)</f>
        <v>Electrical</v>
      </c>
      <c r="N305" s="38" t="str">
        <f>IF('query (10)'!O305="","",'query (10)'!O305)</f>
        <v>Inspection</v>
      </c>
      <c r="O305" s="38" t="str">
        <f>IF('query (10)'!P305="","",'query (10)'!P305)</f>
        <v>Medium</v>
      </c>
      <c r="P305" s="38" t="str">
        <f>IF('query (10)'!N305="","",'query (10)'!N305)</f>
        <v xml:space="preserve"> - Check condition Proximity and reed sw inside M/C
 - Check condition safety guard and Emergency stop</v>
      </c>
      <c r="Q305" s="38" t="str">
        <f>TRIM('query (10)'!N305)</f>
        <v>- Check condition Proximity and reed sw inside M/C
 - Check condition safety guard and Emergency stop</v>
      </c>
      <c r="R305" s="38" t="str">
        <f>TRIM(UPPER('query (10)'!R305))</f>
        <v/>
      </c>
      <c r="S305" s="38" t="str">
        <f>TRIM(UPPER('query (10)'!S305))</f>
        <v/>
      </c>
      <c r="T305" s="38" t="str">
        <f>IF('query (10)'!Q305="","",TRIM(UPPER('query (10)'!Q305)))</f>
        <v/>
      </c>
      <c r="U305" s="38" t="str">
        <f>IF('query (10)'!T305="","",'query (10)'!T305)</f>
        <v>1</v>
      </c>
      <c r="V305" s="39">
        <f>IF('query (10)'!T305="","",IFERROR(VALUE('query (10)'!T305),""))</f>
        <v>1</v>
      </c>
      <c r="W305" s="40">
        <f>IF('query (10)'!U305="","",'query (10)'!U305)</f>
        <v>0</v>
      </c>
      <c r="X305" s="39">
        <f>IF('query (10)'!V305="","",'query (10)'!V305)</f>
        <v>30</v>
      </c>
      <c r="Y305" s="41">
        <f>IF('query (10)'!W305="","",'query (10)'!W305)</f>
        <v>45975</v>
      </c>
      <c r="Z305" s="41" t="str">
        <f>IF('query (10)'!X305="","",'query (10)'!X305)</f>
        <v/>
      </c>
      <c r="AA305" s="41">
        <f>IF('query (10)'!Y305="","",'query (10)'!Y305)</f>
        <v>45975</v>
      </c>
      <c r="AB305" s="41">
        <f>IF('query (10)'!Z305="","",'query (10)'!Z305)</f>
        <v>46005</v>
      </c>
      <c r="AC305" s="38" t="str">
        <f>IF(OR('query (10)'!AA305="",COUNTIF(Cleaning_Rules!$A$21:$A$26,TRIM('query (10)'!AA305))&gt;0),"",TRIM('query (10)'!AA305))</f>
        <v/>
      </c>
      <c r="AD305" s="38" t="str">
        <f>IF('query (10)'!AB305="","",TRIM(IFERROR(_xlfn.TEXTBEFORE('query (10)'!AB305,"("),'query (10)'!AB305)))</f>
        <v/>
      </c>
      <c r="AE305" s="38" t="str">
        <f>IFERROR(LOWER(TRIM(_xlfn.TEXTBEFORE(_xlfn.TEXTAFTER('query (10)'!AB305,"("),")"))),"")</f>
        <v/>
      </c>
      <c r="AF305" s="38" t="str">
        <f>IF('query (10)'!AD305="","",TRIM('query (10)'!AD305))</f>
        <v>อัมรินทร์ รักษาพล</v>
      </c>
      <c r="AG305" s="38" t="str">
        <f>IF('query (10)'!AE305="","",TRIM('query (10)'!AE305))</f>
        <v>อัมรินทร์ รักษาพล</v>
      </c>
      <c r="AH305" s="38" t="str">
        <f>IF('query (10)'!AF305="","",IFERROR(VALUE('query (10)'!AF305),""))</f>
        <v/>
      </c>
      <c r="AI305" s="38" t="str">
        <f>IF('query (10)'!AG305="","",TRIM('query (10)'!AG305))</f>
        <v/>
      </c>
      <c r="AJ305" s="38" t="str">
        <f>IF('query (10)'!AH305="","",IFERROR(VALUE('query (10)'!AH305),""))</f>
        <v/>
      </c>
      <c r="AK305" s="38" t="str">
        <f>IF('query (10)'!AI305="","",TRIM('query (10)'!AI305))</f>
        <v/>
      </c>
      <c r="AL305" s="42">
        <f t="shared" si="20"/>
        <v>2025</v>
      </c>
      <c r="AM305" s="42" t="str">
        <f t="shared" si="21"/>
        <v>2025-11</v>
      </c>
      <c r="AN305" s="42" t="str">
        <f t="shared" ca="1" si="22"/>
        <v>OVERDUE</v>
      </c>
      <c r="AO305" s="42" t="str">
        <f t="shared" si="23"/>
        <v>GR-428 | INNER RING RACEWAY SUPER FINISH MACHINE. | MCB2 | ELECTRICAL CONTROL | Predictive Maintenance | Electrical | Inspection | Medium | - Check condition Proximity and reed sw inside M/C
 - Check condition safety guard and Emergency stop | อัมรินทร์ รักษาพล</v>
      </c>
      <c r="AP305" s="42" t="str">
        <f>_xlfn.TEXTJOIN("; ",TRUE,IF(COUNTA('query (10)'!A305:AK305)&lt;=6,"NEAR_EMPTY_ROW",""),IF($K305="","MISSING_STATUS",""),IF(AND($K305="เสร็จสิ้น",$Z305=""),"DONE_NO_ACTUAL_DATE",""),IF(AND($I305="Condition-based Maintenance",$AH305=""),"CBM_NO_MEASUREMENT",""),IF(OR($X305="",$X305=0),"INVALID_PERIOD",""),IF(AND($AA305&lt;&gt;"",$AB305&lt;&gt;"",$AB305&lt;$AA305),"DATE_SEQUENCE_ERROR",""),IF(AND($AB305&lt;&gt;"",$AB305&gt;DATE(2030,12,31)),"DATE_OUTLIER",""),IF($C305="","MISSING_QRCODE",""),IF($J305="UNKNOWN","UNKNOWN_PM_TYPE",""),IF($L305="UNKNOWN","UNKNOWN_STATUS",""))</f>
        <v>MISSING_STATUS</v>
      </c>
      <c r="AQ305" s="42" t="str">
        <f t="shared" si="24"/>
        <v>NO</v>
      </c>
    </row>
    <row r="306" spans="1:43" x14ac:dyDescent="0.3">
      <c r="A306" s="38">
        <f>IF('query (10)'!A306="","",'query (10)'!A306)</f>
        <v>377</v>
      </c>
      <c r="B306" s="38" t="str">
        <f>IF('query (10)'!B306="","",'query (10)'!B306)</f>
        <v/>
      </c>
      <c r="C306" s="38" t="str">
        <f>TRIM(UPPER('query (10)'!M306))</f>
        <v>CH-304</v>
      </c>
      <c r="D306" s="38" t="str">
        <f>TRIM(UPPER(IFERROR(_xlfn.TEXTBEFORE('query (10)'!L306,"("),'query (10)'!L306)))</f>
        <v>NOISE MANUAL INSPECTION MACHINE.</v>
      </c>
      <c r="E306" s="38" t="str">
        <f>IFERROR(TRIM(UPPER(_xlfn.TEXTBEFORE(_xlfn.TEXTAFTER('query (10)'!L306,"("),")"))),"")</f>
        <v/>
      </c>
      <c r="F306" s="38" t="str">
        <f>TRIM('query (10)'!K306)</f>
        <v>MCB2</v>
      </c>
      <c r="G306" s="38" t="str">
        <f>IF('query (10)'!J306="","",'query (10)'!J306)</f>
        <v>Electrical Control</v>
      </c>
      <c r="H306" s="38" t="str">
        <f>TRIM(UPPER('query (10)'!J306))</f>
        <v>ELECTRICAL CONTROL</v>
      </c>
      <c r="I306" s="38" t="str">
        <f>IF('query (10)'!F306="","",'query (10)'!F306)</f>
        <v>Predictive Maintenance</v>
      </c>
      <c r="J306" s="38" t="str">
        <f>IF('query (10)'!F306="","",IFERROR(INDEX(Cleaning_Rules!$B$14:$B$17,MATCH(TRIM('query (10)'!F306),Cleaning_Rules!$A$14:$A$17,0)),"UNKNOWN"))</f>
        <v>PdM</v>
      </c>
      <c r="K306" s="38" t="str">
        <f>IF('query (10)'!G306="","",'query (10)'!G306)</f>
        <v/>
      </c>
      <c r="L306" s="38" t="str">
        <f>IF('query (10)'!G306="","MISSING",IFERROR(INDEX(Cleaning_Rules!$B$5:$B$10,MATCH(TRIM('query (10)'!G306),Cleaning_Rules!$A$5:$A$10,0)),"UNKNOWN"))</f>
        <v>MISSING</v>
      </c>
      <c r="M306" s="38" t="str">
        <f>IF('query (10)'!I306="","",'query (10)'!I306)</f>
        <v>Electrical</v>
      </c>
      <c r="N306" s="38" t="str">
        <f>IF('query (10)'!O306="","",'query (10)'!O306)</f>
        <v>Inspection</v>
      </c>
      <c r="O306" s="38" t="str">
        <f>IF('query (10)'!P306="","",'query (10)'!P306)</f>
        <v>Medium</v>
      </c>
      <c r="P306" s="38" t="str">
        <f>IF('query (10)'!N306="","",'query (10)'!N306)</f>
        <v xml:space="preserve">  - Cleaning condition Ventilation of hot &amp; cool coil
 - Check equipment in Amp Noise</v>
      </c>
      <c r="Q306" s="38" t="str">
        <f>TRIM('query (10)'!N306)</f>
        <v>- Cleaning condition Ventilation of hot &amp; cool coil
 - Check equipment in Amp Noise</v>
      </c>
      <c r="R306" s="38" t="str">
        <f>TRIM(UPPER('query (10)'!R306))</f>
        <v/>
      </c>
      <c r="S306" s="38" t="str">
        <f>TRIM(UPPER('query (10)'!S306))</f>
        <v/>
      </c>
      <c r="T306" s="38" t="str">
        <f>IF('query (10)'!Q306="","",TRIM(UPPER('query (10)'!Q306)))</f>
        <v/>
      </c>
      <c r="U306" s="38" t="str">
        <f>IF('query (10)'!T306="","",'query (10)'!T306)</f>
        <v>1</v>
      </c>
      <c r="V306" s="39">
        <f>IF('query (10)'!T306="","",IFERROR(VALUE('query (10)'!T306),""))</f>
        <v>1</v>
      </c>
      <c r="W306" s="40">
        <f>IF('query (10)'!U306="","",'query (10)'!U306)</f>
        <v>0</v>
      </c>
      <c r="X306" s="39">
        <f>IF('query (10)'!V306="","",'query (10)'!V306)</f>
        <v>30</v>
      </c>
      <c r="Y306" s="41">
        <f>IF('query (10)'!W306="","",'query (10)'!W306)</f>
        <v>45975</v>
      </c>
      <c r="Z306" s="41" t="str">
        <f>IF('query (10)'!X306="","",'query (10)'!X306)</f>
        <v/>
      </c>
      <c r="AA306" s="41">
        <f>IF('query (10)'!Y306="","",'query (10)'!Y306)</f>
        <v>45975</v>
      </c>
      <c r="AB306" s="41">
        <f>IF('query (10)'!Z306="","",'query (10)'!Z306)</f>
        <v>46005</v>
      </c>
      <c r="AC306" s="38" t="str">
        <f>IF(OR('query (10)'!AA306="",COUNTIF(Cleaning_Rules!$A$21:$A$26,TRIM('query (10)'!AA306))&gt;0),"",TRIM('query (10)'!AA306))</f>
        <v/>
      </c>
      <c r="AD306" s="38" t="str">
        <f>IF('query (10)'!AB306="","",TRIM(IFERROR(_xlfn.TEXTBEFORE('query (10)'!AB306,"("),'query (10)'!AB306)))</f>
        <v/>
      </c>
      <c r="AE306" s="38" t="str">
        <f>IFERROR(LOWER(TRIM(_xlfn.TEXTBEFORE(_xlfn.TEXTAFTER('query (10)'!AB306,"("),")"))),"")</f>
        <v/>
      </c>
      <c r="AF306" s="38" t="str">
        <f>IF('query (10)'!AD306="","",TRIM('query (10)'!AD306))</f>
        <v>อัมรินทร์ รักษาพล</v>
      </c>
      <c r="AG306" s="38" t="str">
        <f>IF('query (10)'!AE306="","",TRIM('query (10)'!AE306))</f>
        <v>อัมรินทร์ รักษาพล</v>
      </c>
      <c r="AH306" s="38" t="str">
        <f>IF('query (10)'!AF306="","",IFERROR(VALUE('query (10)'!AF306),""))</f>
        <v/>
      </c>
      <c r="AI306" s="38" t="str">
        <f>IF('query (10)'!AG306="","",TRIM('query (10)'!AG306))</f>
        <v/>
      </c>
      <c r="AJ306" s="38" t="str">
        <f>IF('query (10)'!AH306="","",IFERROR(VALUE('query (10)'!AH306),""))</f>
        <v/>
      </c>
      <c r="AK306" s="38" t="str">
        <f>IF('query (10)'!AI306="","",TRIM('query (10)'!AI306))</f>
        <v/>
      </c>
      <c r="AL306" s="42">
        <f t="shared" si="20"/>
        <v>2025</v>
      </c>
      <c r="AM306" s="42" t="str">
        <f t="shared" si="21"/>
        <v>2025-11</v>
      </c>
      <c r="AN306" s="42" t="str">
        <f t="shared" ca="1" si="22"/>
        <v>OVERDUE</v>
      </c>
      <c r="AO306" s="42" t="str">
        <f t="shared" si="23"/>
        <v>CH-304 | NOISE MANUAL INSPECTION MACHINE. | MCB2 | ELECTRICAL CONTROL | Predictive Maintenance | Electrical | Inspection | Medium | - Cleaning condition Ventilation of hot &amp; cool coil
 - Check equipment in Amp Noise | อัมรินทร์ รักษาพล</v>
      </c>
      <c r="AP306" s="42" t="str">
        <f>_xlfn.TEXTJOIN("; ",TRUE,IF(COUNTA('query (10)'!A306:AK306)&lt;=6,"NEAR_EMPTY_ROW",""),IF($K306="","MISSING_STATUS",""),IF(AND($K306="เสร็จสิ้น",$Z306=""),"DONE_NO_ACTUAL_DATE",""),IF(AND($I306="Condition-based Maintenance",$AH306=""),"CBM_NO_MEASUREMENT",""),IF(OR($X306="",$X306=0),"INVALID_PERIOD",""),IF(AND($AA306&lt;&gt;"",$AB306&lt;&gt;"",$AB306&lt;$AA306),"DATE_SEQUENCE_ERROR",""),IF(AND($AB306&lt;&gt;"",$AB306&gt;DATE(2030,12,31)),"DATE_OUTLIER",""),IF($C306="","MISSING_QRCODE",""),IF($J306="UNKNOWN","UNKNOWN_PM_TYPE",""),IF($L306="UNKNOWN","UNKNOWN_STATUS",""))</f>
        <v>MISSING_STATUS</v>
      </c>
      <c r="AQ306" s="42" t="str">
        <f t="shared" si="24"/>
        <v>NO</v>
      </c>
    </row>
    <row r="307" spans="1:43" x14ac:dyDescent="0.3">
      <c r="A307" s="38">
        <f>IF('query (10)'!A307="","",'query (10)'!A307)</f>
        <v>378</v>
      </c>
      <c r="B307" s="38" t="str">
        <f>IF('query (10)'!B307="","",'query (10)'!B307)</f>
        <v/>
      </c>
      <c r="C307" s="38" t="str">
        <f>TRIM(UPPER('query (10)'!M307))</f>
        <v>MA-1112</v>
      </c>
      <c r="D307" s="38" t="str">
        <f>TRIM(UPPER(IFERROR(_xlfn.TEXTBEFORE('query (10)'!L307,"("),'query (10)'!L307)))</f>
        <v>LASER MARKER MACHINE</v>
      </c>
      <c r="E307" s="38" t="str">
        <f>IFERROR(TRIM(UPPER(_xlfn.TEXTBEFORE(_xlfn.TEXTAFTER('query (10)'!L307,"("),")"))),"")</f>
        <v/>
      </c>
      <c r="F307" s="38" t="str">
        <f>TRIM('query (10)'!K307)</f>
        <v>MCB2</v>
      </c>
      <c r="G307" s="38" t="str">
        <f>IF('query (10)'!J307="","",'query (10)'!J307)</f>
        <v>Electrical Control</v>
      </c>
      <c r="H307" s="38" t="str">
        <f>TRIM(UPPER('query (10)'!J307))</f>
        <v>ELECTRICAL CONTROL</v>
      </c>
      <c r="I307" s="38" t="str">
        <f>IF('query (10)'!F307="","",'query (10)'!F307)</f>
        <v>Predictive Maintenance</v>
      </c>
      <c r="J307" s="38" t="str">
        <f>IF('query (10)'!F307="","",IFERROR(INDEX(Cleaning_Rules!$B$14:$B$17,MATCH(TRIM('query (10)'!F307),Cleaning_Rules!$A$14:$A$17,0)),"UNKNOWN"))</f>
        <v>PdM</v>
      </c>
      <c r="K307" s="38" t="str">
        <f>IF('query (10)'!G307="","",'query (10)'!G307)</f>
        <v/>
      </c>
      <c r="L307" s="38" t="str">
        <f>IF('query (10)'!G307="","MISSING",IFERROR(INDEX(Cleaning_Rules!$B$5:$B$10,MATCH(TRIM('query (10)'!G307),Cleaning_Rules!$A$5:$A$10,0)),"UNKNOWN"))</f>
        <v>MISSING</v>
      </c>
      <c r="M307" s="38" t="str">
        <f>IF('query (10)'!I307="","",'query (10)'!I307)</f>
        <v>Electrical</v>
      </c>
      <c r="N307" s="38" t="str">
        <f>IF('query (10)'!O307="","",'query (10)'!O307)</f>
        <v>Inspection</v>
      </c>
      <c r="O307" s="38" t="str">
        <f>IF('query (10)'!P307="","",'query (10)'!P307)</f>
        <v>Medium</v>
      </c>
      <c r="P307" s="38" t="str">
        <f>IF('query (10)'!N307="","",'query (10)'!N307)</f>
        <v xml:space="preserve"> - Check condition of filter in Amp Laser Mark
 - Check condition Power Watt / operation time , Temperature of Air Apiste
- Check condition Dust filter head laser mark</v>
      </c>
      <c r="Q307" s="38" t="str">
        <f>TRIM('query (10)'!N307)</f>
        <v>- Check condition of filter in Amp Laser Mark
 - Check condition Power Watt / operation time , Temperature of Air Apiste
- Check condition Dust filter head laser mark</v>
      </c>
      <c r="R307" s="38" t="str">
        <f>TRIM(UPPER('query (10)'!R307))</f>
        <v/>
      </c>
      <c r="S307" s="38" t="str">
        <f>TRIM(UPPER('query (10)'!S307))</f>
        <v/>
      </c>
      <c r="T307" s="38" t="str">
        <f>IF('query (10)'!Q307="","",TRIM(UPPER('query (10)'!Q307)))</f>
        <v/>
      </c>
      <c r="U307" s="38" t="str">
        <f>IF('query (10)'!T307="","",'query (10)'!T307)</f>
        <v>1</v>
      </c>
      <c r="V307" s="39">
        <f>IF('query (10)'!T307="","",IFERROR(VALUE('query (10)'!T307),""))</f>
        <v>1</v>
      </c>
      <c r="W307" s="40">
        <f>IF('query (10)'!U307="","",'query (10)'!U307)</f>
        <v>0</v>
      </c>
      <c r="X307" s="39">
        <f>IF('query (10)'!V307="","",'query (10)'!V307)</f>
        <v>30</v>
      </c>
      <c r="Y307" s="41">
        <f>IF('query (10)'!W307="","",'query (10)'!W307)</f>
        <v>45975</v>
      </c>
      <c r="Z307" s="41" t="str">
        <f>IF('query (10)'!X307="","",'query (10)'!X307)</f>
        <v/>
      </c>
      <c r="AA307" s="41">
        <f>IF('query (10)'!Y307="","",'query (10)'!Y307)</f>
        <v>45975</v>
      </c>
      <c r="AB307" s="41">
        <f>IF('query (10)'!Z307="","",'query (10)'!Z307)</f>
        <v>46005</v>
      </c>
      <c r="AC307" s="38" t="str">
        <f>IF(OR('query (10)'!AA307="",COUNTIF(Cleaning_Rules!$A$21:$A$26,TRIM('query (10)'!AA307))&gt;0),"",TRIM('query (10)'!AA307))</f>
        <v/>
      </c>
      <c r="AD307" s="38" t="str">
        <f>IF('query (10)'!AB307="","",TRIM(IFERROR(_xlfn.TEXTBEFORE('query (10)'!AB307,"("),'query (10)'!AB307)))</f>
        <v/>
      </c>
      <c r="AE307" s="38" t="str">
        <f>IFERROR(LOWER(TRIM(_xlfn.TEXTBEFORE(_xlfn.TEXTAFTER('query (10)'!AB307,"("),")"))),"")</f>
        <v/>
      </c>
      <c r="AF307" s="38" t="str">
        <f>IF('query (10)'!AD307="","",TRIM('query (10)'!AD307))</f>
        <v>อัมรินทร์ รักษาพล</v>
      </c>
      <c r="AG307" s="38" t="str">
        <f>IF('query (10)'!AE307="","",TRIM('query (10)'!AE307))</f>
        <v>อัมรินทร์ รักษาพล</v>
      </c>
      <c r="AH307" s="38" t="str">
        <f>IF('query (10)'!AF307="","",IFERROR(VALUE('query (10)'!AF307),""))</f>
        <v/>
      </c>
      <c r="AI307" s="38" t="str">
        <f>IF('query (10)'!AG307="","",TRIM('query (10)'!AG307))</f>
        <v/>
      </c>
      <c r="AJ307" s="38" t="str">
        <f>IF('query (10)'!AH307="","",IFERROR(VALUE('query (10)'!AH307),""))</f>
        <v/>
      </c>
      <c r="AK307" s="38" t="str">
        <f>IF('query (10)'!AI307="","",TRIM('query (10)'!AI307))</f>
        <v/>
      </c>
      <c r="AL307" s="42">
        <f t="shared" si="20"/>
        <v>2025</v>
      </c>
      <c r="AM307" s="42" t="str">
        <f t="shared" si="21"/>
        <v>2025-11</v>
      </c>
      <c r="AN307" s="42" t="str">
        <f t="shared" ca="1" si="22"/>
        <v>OVERDUE</v>
      </c>
      <c r="AO307" s="42" t="str">
        <f t="shared" si="23"/>
        <v>MA-1112 | LASER MARKER MACHINE | MCB2 | ELECTRICAL CONTROL | Predictive Maintenance | Electrical | Inspection | Medium | - Check condition of filter in Amp Laser Mark
 - Check condition Power Watt / operation time , Temperature of Air Apiste
- Check condition Dust filter head laser mark | อัมรินทร์ รักษาพล</v>
      </c>
      <c r="AP307" s="42" t="str">
        <f>_xlfn.TEXTJOIN("; ",TRUE,IF(COUNTA('query (10)'!A307:AK307)&lt;=6,"NEAR_EMPTY_ROW",""),IF($K307="","MISSING_STATUS",""),IF(AND($K307="เสร็จสิ้น",$Z307=""),"DONE_NO_ACTUAL_DATE",""),IF(AND($I307="Condition-based Maintenance",$AH307=""),"CBM_NO_MEASUREMENT",""),IF(OR($X307="",$X307=0),"INVALID_PERIOD",""),IF(AND($AA307&lt;&gt;"",$AB307&lt;&gt;"",$AB307&lt;$AA307),"DATE_SEQUENCE_ERROR",""),IF(AND($AB307&lt;&gt;"",$AB307&gt;DATE(2030,12,31)),"DATE_OUTLIER",""),IF($C307="","MISSING_QRCODE",""),IF($J307="UNKNOWN","UNKNOWN_PM_TYPE",""),IF($L307="UNKNOWN","UNKNOWN_STATUS",""))</f>
        <v>MISSING_STATUS</v>
      </c>
      <c r="AQ307" s="42" t="str">
        <f t="shared" si="24"/>
        <v>NO</v>
      </c>
    </row>
    <row r="308" spans="1:43" x14ac:dyDescent="0.3">
      <c r="A308" s="38">
        <f>IF('query (10)'!A308="","",'query (10)'!A308)</f>
        <v>379</v>
      </c>
      <c r="B308" s="38">
        <f>IF('query (10)'!B308="","",'query (10)'!B308)</f>
        <v>17256</v>
      </c>
      <c r="C308" s="38" t="str">
        <f>TRIM(UPPER('query (10)'!M308))</f>
        <v>WA-295</v>
      </c>
      <c r="D308" s="38" t="str">
        <f>TRIM(UPPER(IFERROR(_xlfn.TEXTBEFORE('query (10)'!L308,"("),'query (10)'!L308)))</f>
        <v>FINISH WASH EQUIPMENT MACHINE.</v>
      </c>
      <c r="E308" s="38" t="str">
        <f>IFERROR(TRIM(UPPER(_xlfn.TEXTBEFORE(_xlfn.TEXTAFTER('query (10)'!L308,"("),")"))),"")</f>
        <v/>
      </c>
      <c r="F308" s="38" t="str">
        <f>TRIM('query (10)'!K308)</f>
        <v>MCB2</v>
      </c>
      <c r="G308" s="38" t="str">
        <f>IF('query (10)'!J308="","",'query (10)'!J308)</f>
        <v>Solenoid valve</v>
      </c>
      <c r="H308" s="38" t="str">
        <f>TRIM(UPPER('query (10)'!J308))</f>
        <v>SOLENOID VALVE</v>
      </c>
      <c r="I308" s="38" t="str">
        <f>IF('query (10)'!F308="","",'query (10)'!F308)</f>
        <v>Time-based Maintenance</v>
      </c>
      <c r="J308" s="38" t="str">
        <f>IF('query (10)'!F308="","",IFERROR(INDEX(Cleaning_Rules!$B$14:$B$17,MATCH(TRIM('query (10)'!F308),Cleaning_Rules!$A$14:$A$17,0)),"UNKNOWN"))</f>
        <v>TBM</v>
      </c>
      <c r="K308" s="38" t="str">
        <f>IF('query (10)'!G308="","",'query (10)'!G308)</f>
        <v>เสร็จสิ้น</v>
      </c>
      <c r="L308" s="38" t="str">
        <f>IF('query (10)'!G308="","MISSING",IFERROR(INDEX(Cleaning_Rules!$B$5:$B$10,MATCH(TRIM('query (10)'!G308),Cleaning_Rules!$A$5:$A$10,0)),"UNKNOWN"))</f>
        <v>COMPLETED</v>
      </c>
      <c r="M308" s="38" t="str">
        <f>IF('query (10)'!I308="","",'query (10)'!I308)</f>
        <v>Mechanical</v>
      </c>
      <c r="N308" s="38" t="str">
        <f>IF('query (10)'!O308="","",'query (10)'!O308)</f>
        <v>Inspection</v>
      </c>
      <c r="O308" s="38" t="str">
        <f>IF('query (10)'!P308="","",'query (10)'!P308)</f>
        <v>Medium</v>
      </c>
      <c r="P308" s="38" t="str">
        <f>IF('query (10)'!N308="","",'query (10)'!N308)</f>
        <v>Cleaning solinoid valve to cycle pm 1Y.
- Solenoid valve = 4 EA.</v>
      </c>
      <c r="Q308" s="38" t="str">
        <f>TRIM('query (10)'!N308)</f>
        <v>Cleaning solinoid valve to cycle pm 1Y.
- Solenoid valve = 4 EA.</v>
      </c>
      <c r="R308" s="38" t="str">
        <f>TRIM(UPPER('query (10)'!R308))</f>
        <v>CLEANING SOLENOID VALVE</v>
      </c>
      <c r="S308" s="38" t="str">
        <f>TRIM(UPPER('query (10)'!S308))</f>
        <v/>
      </c>
      <c r="T308" s="38" t="str">
        <f>IF('query (10)'!Q308="","",TRIM(UPPER('query (10)'!Q308)))</f>
        <v/>
      </c>
      <c r="U308" s="38" t="str">
        <f>IF('query (10)'!T308="","",'query (10)'!T308)</f>
        <v>1</v>
      </c>
      <c r="V308" s="39">
        <f>IF('query (10)'!T308="","",IFERROR(VALUE('query (10)'!T308),""))</f>
        <v>1</v>
      </c>
      <c r="W308" s="40">
        <f>IF('query (10)'!U308="","",'query (10)'!U308)</f>
        <v>0</v>
      </c>
      <c r="X308" s="39">
        <f>IF('query (10)'!V308="","",'query (10)'!V308)</f>
        <v>365</v>
      </c>
      <c r="Y308" s="41">
        <f>IF('query (10)'!W308="","",'query (10)'!W308)</f>
        <v>45975</v>
      </c>
      <c r="Z308" s="41">
        <f>IF('query (10)'!X308="","",'query (10)'!X308)</f>
        <v>46034</v>
      </c>
      <c r="AA308" s="41">
        <f>IF('query (10)'!Y308="","",'query (10)'!Y308)</f>
        <v>46034</v>
      </c>
      <c r="AB308" s="41">
        <f>IF('query (10)'!Z308="","",'query (10)'!Z308)</f>
        <v>46399</v>
      </c>
      <c r="AC308" s="38" t="str">
        <f>IF(OR('query (10)'!AA308="",COUNTIF(Cleaning_Rules!$A$21:$A$26,TRIM('query (10)'!AA308))&gt;0),"",TRIM('query (10)'!AA308))</f>
        <v/>
      </c>
      <c r="AD308" s="38" t="str">
        <f>IF('query (10)'!AB308="","",TRIM(IFERROR(_xlfn.TEXTBEFORE('query (10)'!AB308,"("),'query (10)'!AB308)))</f>
        <v>เริ่มซ่อมงาน PM แล้ว รับผิดชอบโดย CHETSADA PHIWBANG</v>
      </c>
      <c r="AE308" s="38" t="str">
        <f>IFERROR(LOWER(TRIM(_xlfn.TEXTBEFORE(_xlfn.TEXTAFTER('query (10)'!AB308,"("),")"))),"")</f>
        <v>chetsada@nsk.com</v>
      </c>
      <c r="AF308" s="38" t="str">
        <f>IF('query (10)'!AD308="","",TRIM('query (10)'!AD308))</f>
        <v>เจษฎา ผิวบาง</v>
      </c>
      <c r="AG308" s="38" t="str">
        <f>IF('query (10)'!AE308="","",TRIM('query (10)'!AE308))</f>
        <v>เจษฎา ผิวบาง</v>
      </c>
      <c r="AH308" s="38" t="str">
        <f>IF('query (10)'!AF308="","",IFERROR(VALUE('query (10)'!AF308),""))</f>
        <v/>
      </c>
      <c r="AI308" s="38" t="str">
        <f>IF('query (10)'!AG308="","",TRIM('query (10)'!AG308))</f>
        <v/>
      </c>
      <c r="AJ308" s="38" t="str">
        <f>IF('query (10)'!AH308="","",IFERROR(VALUE('query (10)'!AH308),""))</f>
        <v/>
      </c>
      <c r="AK308" s="38" t="str">
        <f>IF('query (10)'!AI308="","",TRIM('query (10)'!AI308))</f>
        <v/>
      </c>
      <c r="AL308" s="42">
        <f t="shared" si="20"/>
        <v>2025</v>
      </c>
      <c r="AM308" s="42" t="str">
        <f t="shared" si="21"/>
        <v>2025-11</v>
      </c>
      <c r="AN308" s="42" t="str">
        <f t="shared" ca="1" si="22"/>
        <v/>
      </c>
      <c r="AO308" s="42" t="str">
        <f t="shared" si="23"/>
        <v>WA-295 | FINISH WASH EQUIPMENT MACHINE. | MCB2 | SOLENOID VALVE | Time-based Maintenance | Mechanical | Inspection | Medium | Cleaning solinoid valve to cycle pm 1Y.
- Solenoid valve = 4 EA. | CLEANING SOLENOID VALVE | เริ่มซ่อมงาน PM แล้ว รับผิดชอบโดย CHETSADA PHIWBANG | เจษฎา ผิวบาง</v>
      </c>
      <c r="AP308" s="42" t="str">
        <f>_xlfn.TEXTJOIN("; ",TRUE,IF(COUNTA('query (10)'!A308:AK308)&lt;=6,"NEAR_EMPTY_ROW",""),IF($K308="","MISSING_STATUS",""),IF(AND($K308="เสร็จสิ้น",$Z308=""),"DONE_NO_ACTUAL_DATE",""),IF(AND($I308="Condition-based Maintenance",$AH308=""),"CBM_NO_MEASUREMENT",""),IF(OR($X308="",$X308=0),"INVALID_PERIOD",""),IF(AND($AA308&lt;&gt;"",$AB308&lt;&gt;"",$AB308&lt;$AA308),"DATE_SEQUENCE_ERROR",""),IF(AND($AB308&lt;&gt;"",$AB308&gt;DATE(2030,12,31)),"DATE_OUTLIER",""),IF($C308="","MISSING_QRCODE",""),IF($J308="UNKNOWN","UNKNOWN_PM_TYPE",""),IF($L308="UNKNOWN","UNKNOWN_STATUS",""))</f>
        <v/>
      </c>
      <c r="AQ308" s="42" t="str">
        <f t="shared" si="24"/>
        <v>NO</v>
      </c>
    </row>
    <row r="309" spans="1:43" x14ac:dyDescent="0.3">
      <c r="A309" s="38">
        <f>IF('query (10)'!A309="","",'query (10)'!A309)</f>
        <v>380</v>
      </c>
      <c r="B309" s="38">
        <f>IF('query (10)'!B309="","",'query (10)'!B309)</f>
        <v>17273</v>
      </c>
      <c r="C309" s="38" t="str">
        <f>TRIM(UPPER('query (10)'!M309))</f>
        <v>CH-294</v>
      </c>
      <c r="D309" s="38" t="str">
        <f>TRIM(UPPER(IFERROR(_xlfn.TEXTBEFORE('query (10)'!L309,"("),'query (10)'!L309)))</f>
        <v>AXIAL CLEARANCE MEASUREMENT MACHINE.</v>
      </c>
      <c r="E309" s="38" t="str">
        <f>IFERROR(TRIM(UPPER(_xlfn.TEXTBEFORE(_xlfn.TEXTAFTER('query (10)'!L309,"("),")"))),"")</f>
        <v/>
      </c>
      <c r="F309" s="38" t="str">
        <f>TRIM('query (10)'!K309)</f>
        <v>MCB2</v>
      </c>
      <c r="G309" s="38" t="str">
        <f>IF('query (10)'!J309="","",'query (10)'!J309)</f>
        <v>Solenoid valve</v>
      </c>
      <c r="H309" s="38" t="str">
        <f>TRIM(UPPER('query (10)'!J309))</f>
        <v>SOLENOID VALVE</v>
      </c>
      <c r="I309" s="38" t="str">
        <f>IF('query (10)'!F309="","",'query (10)'!F309)</f>
        <v>Time-based Maintenance</v>
      </c>
      <c r="J309" s="38" t="str">
        <f>IF('query (10)'!F309="","",IFERROR(INDEX(Cleaning_Rules!$B$14:$B$17,MATCH(TRIM('query (10)'!F309),Cleaning_Rules!$A$14:$A$17,0)),"UNKNOWN"))</f>
        <v>TBM</v>
      </c>
      <c r="K309" s="38" t="str">
        <f>IF('query (10)'!G309="","",'query (10)'!G309)</f>
        <v>เสร็จสิ้น</v>
      </c>
      <c r="L309" s="38" t="str">
        <f>IF('query (10)'!G309="","MISSING",IFERROR(INDEX(Cleaning_Rules!$B$5:$B$10,MATCH(TRIM('query (10)'!G309),Cleaning_Rules!$A$5:$A$10,0)),"UNKNOWN"))</f>
        <v>COMPLETED</v>
      </c>
      <c r="M309" s="38" t="str">
        <f>IF('query (10)'!I309="","",'query (10)'!I309)</f>
        <v>Mechanical</v>
      </c>
      <c r="N309" s="38" t="str">
        <f>IF('query (10)'!O309="","",'query (10)'!O309)</f>
        <v>Inspection</v>
      </c>
      <c r="O309" s="38" t="str">
        <f>IF('query (10)'!P309="","",'query (10)'!P309)</f>
        <v>Medium</v>
      </c>
      <c r="P309" s="38" t="str">
        <f>IF('query (10)'!N309="","",'query (10)'!N309)</f>
        <v>Cleaning solinoid valve to cycle pm 1Y.
- Solenoid valve = ..... EA.</v>
      </c>
      <c r="Q309" s="38" t="str">
        <f>TRIM('query (10)'!N309)</f>
        <v>Cleaning solinoid valve to cycle pm 1Y.
- Solenoid valve = ..... EA.</v>
      </c>
      <c r="R309" s="38" t="str">
        <f>TRIM(UPPER('query (10)'!R309))</f>
        <v>CLEANING SOLENOID VALVE</v>
      </c>
      <c r="S309" s="38" t="str">
        <f>TRIM(UPPER('query (10)'!S309))</f>
        <v/>
      </c>
      <c r="T309" s="38" t="str">
        <f>IF('query (10)'!Q309="","",TRIM(UPPER('query (10)'!Q309)))</f>
        <v/>
      </c>
      <c r="U309" s="38" t="str">
        <f>IF('query (10)'!T309="","",'query (10)'!T309)</f>
        <v>1</v>
      </c>
      <c r="V309" s="39">
        <f>IF('query (10)'!T309="","",IFERROR(VALUE('query (10)'!T309),""))</f>
        <v>1</v>
      </c>
      <c r="W309" s="40">
        <f>IF('query (10)'!U309="","",'query (10)'!U309)</f>
        <v>0</v>
      </c>
      <c r="X309" s="39">
        <f>IF('query (10)'!V309="","",'query (10)'!V309)</f>
        <v>365</v>
      </c>
      <c r="Y309" s="41">
        <f>IF('query (10)'!W309="","",'query (10)'!W309)</f>
        <v>45975</v>
      </c>
      <c r="Z309" s="41">
        <f>IF('query (10)'!X309="","",'query (10)'!X309)</f>
        <v>46034</v>
      </c>
      <c r="AA309" s="41">
        <f>IF('query (10)'!Y309="","",'query (10)'!Y309)</f>
        <v>46034</v>
      </c>
      <c r="AB309" s="41">
        <f>IF('query (10)'!Z309="","",'query (10)'!Z309)</f>
        <v>46399</v>
      </c>
      <c r="AC309" s="38" t="str">
        <f>IF(OR('query (10)'!AA309="",COUNTIF(Cleaning_Rules!$A$21:$A$26,TRIM('query (10)'!AA309))&gt;0),"",TRIM('query (10)'!AA309))</f>
        <v/>
      </c>
      <c r="AD309" s="38" t="str">
        <f>IF('query (10)'!AB309="","",TRIM(IFERROR(_xlfn.TEXTBEFORE('query (10)'!AB309,"("),'query (10)'!AB309)))</f>
        <v>เริ่มซ่อมงาน PM แล้ว รับผิดชอบโดย CHETSADA PHIWBANG</v>
      </c>
      <c r="AE309" s="38" t="str">
        <f>IFERROR(LOWER(TRIM(_xlfn.TEXTBEFORE(_xlfn.TEXTAFTER('query (10)'!AB309,"("),")"))),"")</f>
        <v>chetsada@nsk.com</v>
      </c>
      <c r="AF309" s="38" t="str">
        <f>IF('query (10)'!AD309="","",TRIM('query (10)'!AD309))</f>
        <v>เจษฎา ผิวบาง</v>
      </c>
      <c r="AG309" s="38" t="str">
        <f>IF('query (10)'!AE309="","",TRIM('query (10)'!AE309))</f>
        <v>เจษฎา ผิวบาง</v>
      </c>
      <c r="AH309" s="38" t="str">
        <f>IF('query (10)'!AF309="","",IFERROR(VALUE('query (10)'!AF309),""))</f>
        <v/>
      </c>
      <c r="AI309" s="38" t="str">
        <f>IF('query (10)'!AG309="","",TRIM('query (10)'!AG309))</f>
        <v/>
      </c>
      <c r="AJ309" s="38" t="str">
        <f>IF('query (10)'!AH309="","",IFERROR(VALUE('query (10)'!AH309),""))</f>
        <v/>
      </c>
      <c r="AK309" s="38" t="str">
        <f>IF('query (10)'!AI309="","",TRIM('query (10)'!AI309))</f>
        <v/>
      </c>
      <c r="AL309" s="42">
        <f t="shared" si="20"/>
        <v>2025</v>
      </c>
      <c r="AM309" s="42" t="str">
        <f t="shared" si="21"/>
        <v>2025-11</v>
      </c>
      <c r="AN309" s="42" t="str">
        <f t="shared" ca="1" si="22"/>
        <v/>
      </c>
      <c r="AO309" s="42" t="str">
        <f t="shared" si="23"/>
        <v>CH-294 | AXIAL CLEARANCE MEASUREMENT MACHINE. | MCB2 | SOLENOID VALVE | Time-based Maintenance | Mechanical | Inspection | Medium | Cleaning solinoid valve to cycle pm 1Y.
- Solenoid valve = ..... EA. | CLEANING SOLENOID VALVE | เริ่มซ่อมงาน PM แล้ว รับผิดชอบโดย CHETSADA PHIWBANG | เจษฎา ผิวบาง</v>
      </c>
      <c r="AP309" s="42" t="str">
        <f>_xlfn.TEXTJOIN("; ",TRUE,IF(COUNTA('query (10)'!A309:AK309)&lt;=6,"NEAR_EMPTY_ROW",""),IF($K309="","MISSING_STATUS",""),IF(AND($K309="เสร็จสิ้น",$Z309=""),"DONE_NO_ACTUAL_DATE",""),IF(AND($I309="Condition-based Maintenance",$AH309=""),"CBM_NO_MEASUREMENT",""),IF(OR($X309="",$X309=0),"INVALID_PERIOD",""),IF(AND($AA309&lt;&gt;"",$AB309&lt;&gt;"",$AB309&lt;$AA309),"DATE_SEQUENCE_ERROR",""),IF(AND($AB309&lt;&gt;"",$AB309&gt;DATE(2030,12,31)),"DATE_OUTLIER",""),IF($C309="","MISSING_QRCODE",""),IF($J309="UNKNOWN","UNKNOWN_PM_TYPE",""),IF($L309="UNKNOWN","UNKNOWN_STATUS",""))</f>
        <v/>
      </c>
      <c r="AQ309" s="42" t="str">
        <f t="shared" si="24"/>
        <v>NO</v>
      </c>
    </row>
    <row r="310" spans="1:43" x14ac:dyDescent="0.3">
      <c r="A310" s="38">
        <f>IF('query (10)'!A310="","",'query (10)'!A310)</f>
        <v>381</v>
      </c>
      <c r="B310" s="38">
        <f>IF('query (10)'!B310="","",'query (10)'!B310)</f>
        <v>17264</v>
      </c>
      <c r="C310" s="38" t="str">
        <f>TRIM(UPPER('query (10)'!M310))</f>
        <v>WA-440</v>
      </c>
      <c r="D310" s="38" t="str">
        <f>TRIM(UPPER(IFERROR(_xlfn.TEXTBEFORE('query (10)'!L310,"("),'query (10)'!L310)))</f>
        <v>ROUGH WASHING MACHINE.</v>
      </c>
      <c r="E310" s="38" t="str">
        <f>IFERROR(TRIM(UPPER(_xlfn.TEXTBEFORE(_xlfn.TEXTAFTER('query (10)'!L310,"("),")"))),"")</f>
        <v/>
      </c>
      <c r="F310" s="38" t="str">
        <f>TRIM('query (10)'!K310)</f>
        <v>MCB2</v>
      </c>
      <c r="G310" s="38" t="str">
        <f>IF('query (10)'!J310="","",'query (10)'!J310)</f>
        <v>Solenoid valve</v>
      </c>
      <c r="H310" s="38" t="str">
        <f>TRIM(UPPER('query (10)'!J310))</f>
        <v>SOLENOID VALVE</v>
      </c>
      <c r="I310" s="38" t="str">
        <f>IF('query (10)'!F310="","",'query (10)'!F310)</f>
        <v>Time-based Maintenance</v>
      </c>
      <c r="J310" s="38" t="str">
        <f>IF('query (10)'!F310="","",IFERROR(INDEX(Cleaning_Rules!$B$14:$B$17,MATCH(TRIM('query (10)'!F310),Cleaning_Rules!$A$14:$A$17,0)),"UNKNOWN"))</f>
        <v>TBM</v>
      </c>
      <c r="K310" s="38" t="str">
        <f>IF('query (10)'!G310="","",'query (10)'!G310)</f>
        <v>เสร็จสิ้น</v>
      </c>
      <c r="L310" s="38" t="str">
        <f>IF('query (10)'!G310="","MISSING",IFERROR(INDEX(Cleaning_Rules!$B$5:$B$10,MATCH(TRIM('query (10)'!G310),Cleaning_Rules!$A$5:$A$10,0)),"UNKNOWN"))</f>
        <v>COMPLETED</v>
      </c>
      <c r="M310" s="38" t="str">
        <f>IF('query (10)'!I310="","",'query (10)'!I310)</f>
        <v>Mechanical</v>
      </c>
      <c r="N310" s="38" t="str">
        <f>IF('query (10)'!O310="","",'query (10)'!O310)</f>
        <v>Inspection</v>
      </c>
      <c r="O310" s="38" t="str">
        <f>IF('query (10)'!P310="","",'query (10)'!P310)</f>
        <v>Medium</v>
      </c>
      <c r="P310" s="38" t="str">
        <f>IF('query (10)'!N310="","",'query (10)'!N310)</f>
        <v>Cleaning solinoid valve to cycle pm 1Y.
- Solenoid valve = 5 EA.</v>
      </c>
      <c r="Q310" s="38" t="str">
        <f>TRIM('query (10)'!N310)</f>
        <v>Cleaning solinoid valve to cycle pm 1Y.
- Solenoid valve = 5 EA.</v>
      </c>
      <c r="R310" s="38" t="str">
        <f>TRIM(UPPER('query (10)'!R310))</f>
        <v>CLEANING SOLENOID VALVE</v>
      </c>
      <c r="S310" s="38" t="str">
        <f>TRIM(UPPER('query (10)'!S310))</f>
        <v/>
      </c>
      <c r="T310" s="38" t="str">
        <f>IF('query (10)'!Q310="","",TRIM(UPPER('query (10)'!Q310)))</f>
        <v/>
      </c>
      <c r="U310" s="38" t="str">
        <f>IF('query (10)'!T310="","",'query (10)'!T310)</f>
        <v>1</v>
      </c>
      <c r="V310" s="39">
        <f>IF('query (10)'!T310="","",IFERROR(VALUE('query (10)'!T310),""))</f>
        <v>1</v>
      </c>
      <c r="W310" s="40">
        <f>IF('query (10)'!U310="","",'query (10)'!U310)</f>
        <v>0</v>
      </c>
      <c r="X310" s="39">
        <f>IF('query (10)'!V310="","",'query (10)'!V310)</f>
        <v>365</v>
      </c>
      <c r="Y310" s="41">
        <f>IF('query (10)'!W310="","",'query (10)'!W310)</f>
        <v>45975</v>
      </c>
      <c r="Z310" s="41">
        <f>IF('query (10)'!X310="","",'query (10)'!X310)</f>
        <v>46034</v>
      </c>
      <c r="AA310" s="41">
        <f>IF('query (10)'!Y310="","",'query (10)'!Y310)</f>
        <v>46034</v>
      </c>
      <c r="AB310" s="41">
        <f>IF('query (10)'!Z310="","",'query (10)'!Z310)</f>
        <v>46399</v>
      </c>
      <c r="AC310" s="38" t="str">
        <f>IF(OR('query (10)'!AA310="",COUNTIF(Cleaning_Rules!$A$21:$A$26,TRIM('query (10)'!AA310))&gt;0),"",TRIM('query (10)'!AA310))</f>
        <v/>
      </c>
      <c r="AD310" s="38" t="str">
        <f>IF('query (10)'!AB310="","",TRIM(IFERROR(_xlfn.TEXTBEFORE('query (10)'!AB310,"("),'query (10)'!AB310)))</f>
        <v>เริ่มซ่อมงาน PM แล้ว รับผิดชอบโดย CHETSADA PHIWBANG</v>
      </c>
      <c r="AE310" s="38" t="str">
        <f>IFERROR(LOWER(TRIM(_xlfn.TEXTBEFORE(_xlfn.TEXTAFTER('query (10)'!AB310,"("),")"))),"")</f>
        <v>chetsada@nsk.com</v>
      </c>
      <c r="AF310" s="38" t="str">
        <f>IF('query (10)'!AD310="","",TRIM('query (10)'!AD310))</f>
        <v>เจษฎา ผิวบาง</v>
      </c>
      <c r="AG310" s="38" t="str">
        <f>IF('query (10)'!AE310="","",TRIM('query (10)'!AE310))</f>
        <v>เจษฎา ผิวบาง</v>
      </c>
      <c r="AH310" s="38" t="str">
        <f>IF('query (10)'!AF310="","",IFERROR(VALUE('query (10)'!AF310),""))</f>
        <v/>
      </c>
      <c r="AI310" s="38" t="str">
        <f>IF('query (10)'!AG310="","",TRIM('query (10)'!AG310))</f>
        <v/>
      </c>
      <c r="AJ310" s="38" t="str">
        <f>IF('query (10)'!AH310="","",IFERROR(VALUE('query (10)'!AH310),""))</f>
        <v/>
      </c>
      <c r="AK310" s="38" t="str">
        <f>IF('query (10)'!AI310="","",TRIM('query (10)'!AI310))</f>
        <v/>
      </c>
      <c r="AL310" s="42">
        <f t="shared" si="20"/>
        <v>2025</v>
      </c>
      <c r="AM310" s="42" t="str">
        <f t="shared" si="21"/>
        <v>2025-11</v>
      </c>
      <c r="AN310" s="42" t="str">
        <f t="shared" ca="1" si="22"/>
        <v/>
      </c>
      <c r="AO310" s="42" t="str">
        <f t="shared" si="23"/>
        <v>WA-440 | ROUGH WASHING MACHINE. | MCB2 | SOLENOID VALVE | Time-based Maintenance | Mechanical | Inspection | Medium | Cleaning solinoid valve to cycle pm 1Y.
- Solenoid valve = 5 EA. | CLEANING SOLENOID VALVE | เริ่มซ่อมงาน PM แล้ว รับผิดชอบโดย CHETSADA PHIWBANG | เจษฎา ผิวบาง</v>
      </c>
      <c r="AP310" s="42" t="str">
        <f>_xlfn.TEXTJOIN("; ",TRUE,IF(COUNTA('query (10)'!A310:AK310)&lt;=6,"NEAR_EMPTY_ROW",""),IF($K310="","MISSING_STATUS",""),IF(AND($K310="เสร็จสิ้น",$Z310=""),"DONE_NO_ACTUAL_DATE",""),IF(AND($I310="Condition-based Maintenance",$AH310=""),"CBM_NO_MEASUREMENT",""),IF(OR($X310="",$X310=0),"INVALID_PERIOD",""),IF(AND($AA310&lt;&gt;"",$AB310&lt;&gt;"",$AB310&lt;$AA310),"DATE_SEQUENCE_ERROR",""),IF(AND($AB310&lt;&gt;"",$AB310&gt;DATE(2030,12,31)),"DATE_OUTLIER",""),IF($C310="","MISSING_QRCODE",""),IF($J310="UNKNOWN","UNKNOWN_PM_TYPE",""),IF($L310="UNKNOWN","UNKNOWN_STATUS",""))</f>
        <v/>
      </c>
      <c r="AQ310" s="42" t="str">
        <f t="shared" si="24"/>
        <v>NO</v>
      </c>
    </row>
    <row r="311" spans="1:43" x14ac:dyDescent="0.3">
      <c r="A311" s="38">
        <f>IF('query (10)'!A311="","",'query (10)'!A311)</f>
        <v>383</v>
      </c>
      <c r="B311" s="38">
        <f>IF('query (10)'!B311="","",'query (10)'!B311)</f>
        <v>17257</v>
      </c>
      <c r="C311" s="38" t="str">
        <f>TRIM(UPPER('query (10)'!M311))</f>
        <v>BL-296</v>
      </c>
      <c r="D311" s="38" t="str">
        <f>TRIM(UPPER(IFERROR(_xlfn.TEXTBEFORE('query (10)'!L311,"("),'query (10)'!L311)))</f>
        <v>CENTRIFUGAL DEOILING MACHINE.</v>
      </c>
      <c r="E311" s="38" t="str">
        <f>IFERROR(TRIM(UPPER(_xlfn.TEXTBEFORE(_xlfn.TEXTAFTER('query (10)'!L311,"("),")"))),"")</f>
        <v/>
      </c>
      <c r="F311" s="38" t="str">
        <f>TRIM('query (10)'!K311)</f>
        <v>MCB2</v>
      </c>
      <c r="G311" s="38" t="str">
        <f>IF('query (10)'!J311="","",'query (10)'!J311)</f>
        <v>Solenoid valve</v>
      </c>
      <c r="H311" s="38" t="str">
        <f>TRIM(UPPER('query (10)'!J311))</f>
        <v>SOLENOID VALVE</v>
      </c>
      <c r="I311" s="38" t="str">
        <f>IF('query (10)'!F311="","",'query (10)'!F311)</f>
        <v>Time-based Maintenance</v>
      </c>
      <c r="J311" s="38" t="str">
        <f>IF('query (10)'!F311="","",IFERROR(INDEX(Cleaning_Rules!$B$14:$B$17,MATCH(TRIM('query (10)'!F311),Cleaning_Rules!$A$14:$A$17,0)),"UNKNOWN"))</f>
        <v>TBM</v>
      </c>
      <c r="K311" s="38" t="str">
        <f>IF('query (10)'!G311="","",'query (10)'!G311)</f>
        <v>เสร็จสิ้น</v>
      </c>
      <c r="L311" s="38" t="str">
        <f>IF('query (10)'!G311="","MISSING",IFERROR(INDEX(Cleaning_Rules!$B$5:$B$10,MATCH(TRIM('query (10)'!G311),Cleaning_Rules!$A$5:$A$10,0)),"UNKNOWN"))</f>
        <v>COMPLETED</v>
      </c>
      <c r="M311" s="38" t="str">
        <f>IF('query (10)'!I311="","",'query (10)'!I311)</f>
        <v>Mechanical</v>
      </c>
      <c r="N311" s="38" t="str">
        <f>IF('query (10)'!O311="","",'query (10)'!O311)</f>
        <v>Inspection</v>
      </c>
      <c r="O311" s="38" t="str">
        <f>IF('query (10)'!P311="","",'query (10)'!P311)</f>
        <v>Medium</v>
      </c>
      <c r="P311" s="38" t="str">
        <f>IF('query (10)'!N311="","",'query (10)'!N311)</f>
        <v>Cleaning solinoid valve to cycle pm 1Y.
- Solenoid valve = 7 EA.</v>
      </c>
      <c r="Q311" s="38" t="str">
        <f>TRIM('query (10)'!N311)</f>
        <v>Cleaning solinoid valve to cycle pm 1Y.
- Solenoid valve = 7 EA.</v>
      </c>
      <c r="R311" s="38" t="str">
        <f>TRIM(UPPER('query (10)'!R311))</f>
        <v>CLEANING SOLENOID VALVE</v>
      </c>
      <c r="S311" s="38" t="str">
        <f>TRIM(UPPER('query (10)'!S311))</f>
        <v/>
      </c>
      <c r="T311" s="38" t="str">
        <f>IF('query (10)'!Q311="","",TRIM(UPPER('query (10)'!Q311)))</f>
        <v/>
      </c>
      <c r="U311" s="38" t="str">
        <f>IF('query (10)'!T311="","",'query (10)'!T311)</f>
        <v>1</v>
      </c>
      <c r="V311" s="39">
        <f>IF('query (10)'!T311="","",IFERROR(VALUE('query (10)'!T311),""))</f>
        <v>1</v>
      </c>
      <c r="W311" s="40">
        <f>IF('query (10)'!U311="","",'query (10)'!U311)</f>
        <v>0</v>
      </c>
      <c r="X311" s="39">
        <f>IF('query (10)'!V311="","",'query (10)'!V311)</f>
        <v>360</v>
      </c>
      <c r="Y311" s="41">
        <f>IF('query (10)'!W311="","",'query (10)'!W311)</f>
        <v>45975</v>
      </c>
      <c r="Z311" s="41">
        <f>IF('query (10)'!X311="","",'query (10)'!X311)</f>
        <v>46034</v>
      </c>
      <c r="AA311" s="41">
        <f>IF('query (10)'!Y311="","",'query (10)'!Y311)</f>
        <v>46034</v>
      </c>
      <c r="AB311" s="41">
        <f>IF('query (10)'!Z311="","",'query (10)'!Z311)</f>
        <v>46394</v>
      </c>
      <c r="AC311" s="38" t="str">
        <f>IF(OR('query (10)'!AA311="",COUNTIF(Cleaning_Rules!$A$21:$A$26,TRIM('query (10)'!AA311))&gt;0),"",TRIM('query (10)'!AA311))</f>
        <v/>
      </c>
      <c r="AD311" s="38" t="str">
        <f>IF('query (10)'!AB311="","",TRIM(IFERROR(_xlfn.TEXTBEFORE('query (10)'!AB311,"("),'query (10)'!AB311)))</f>
        <v>เริ่มซ่อมงาน PM แล้ว รับผิดชอบโดย CHETSADA PHIWBANG</v>
      </c>
      <c r="AE311" s="38" t="str">
        <f>IFERROR(LOWER(TRIM(_xlfn.TEXTBEFORE(_xlfn.TEXTAFTER('query (10)'!AB311,"("),")"))),"")</f>
        <v>chetsada@nsk.com</v>
      </c>
      <c r="AF311" s="38" t="str">
        <f>IF('query (10)'!AD311="","",TRIM('query (10)'!AD311))</f>
        <v>เจษฎา ผิวบาง</v>
      </c>
      <c r="AG311" s="38" t="str">
        <f>IF('query (10)'!AE311="","",TRIM('query (10)'!AE311))</f>
        <v>เจษฎา ผิวบาง</v>
      </c>
      <c r="AH311" s="38" t="str">
        <f>IF('query (10)'!AF311="","",IFERROR(VALUE('query (10)'!AF311),""))</f>
        <v/>
      </c>
      <c r="AI311" s="38" t="str">
        <f>IF('query (10)'!AG311="","",TRIM('query (10)'!AG311))</f>
        <v/>
      </c>
      <c r="AJ311" s="38" t="str">
        <f>IF('query (10)'!AH311="","",IFERROR(VALUE('query (10)'!AH311),""))</f>
        <v/>
      </c>
      <c r="AK311" s="38" t="str">
        <f>IF('query (10)'!AI311="","",TRIM('query (10)'!AI311))</f>
        <v/>
      </c>
      <c r="AL311" s="42">
        <f t="shared" si="20"/>
        <v>2025</v>
      </c>
      <c r="AM311" s="42" t="str">
        <f t="shared" si="21"/>
        <v>2025-11</v>
      </c>
      <c r="AN311" s="42" t="str">
        <f t="shared" ca="1" si="22"/>
        <v/>
      </c>
      <c r="AO311" s="42" t="str">
        <f t="shared" si="23"/>
        <v>BL-296 | CENTRIFUGAL DEOILING MACHINE. | MCB2 | SOLENOID VALVE | Time-based Maintenance | Mechanical | Inspection | Medium | Cleaning solinoid valve to cycle pm 1Y.
- Solenoid valve = 7 EA. | CLEANING SOLENOID VALVE | เริ่มซ่อมงาน PM แล้ว รับผิดชอบโดย CHETSADA PHIWBANG | เจษฎา ผิวบาง</v>
      </c>
      <c r="AP311" s="42" t="str">
        <f>_xlfn.TEXTJOIN("; ",TRUE,IF(COUNTA('query (10)'!A311:AK311)&lt;=6,"NEAR_EMPTY_ROW",""),IF($K311="","MISSING_STATUS",""),IF(AND($K311="เสร็จสิ้น",$Z311=""),"DONE_NO_ACTUAL_DATE",""),IF(AND($I311="Condition-based Maintenance",$AH311=""),"CBM_NO_MEASUREMENT",""),IF(OR($X311="",$X311=0),"INVALID_PERIOD",""),IF(AND($AA311&lt;&gt;"",$AB311&lt;&gt;"",$AB311&lt;$AA311),"DATE_SEQUENCE_ERROR",""),IF(AND($AB311&lt;&gt;"",$AB311&gt;DATE(2030,12,31)),"DATE_OUTLIER",""),IF($C311="","MISSING_QRCODE",""),IF($J311="UNKNOWN","UNKNOWN_PM_TYPE",""),IF($L311="UNKNOWN","UNKNOWN_STATUS",""))</f>
        <v/>
      </c>
      <c r="AQ311" s="42" t="str">
        <f t="shared" si="24"/>
        <v>NO</v>
      </c>
    </row>
    <row r="312" spans="1:43" x14ac:dyDescent="0.3">
      <c r="A312" s="38">
        <f>IF('query (10)'!A312="","",'query (10)'!A312)</f>
        <v>384</v>
      </c>
      <c r="B312" s="38">
        <f>IF('query (10)'!B312="","",'query (10)'!B312)</f>
        <v>17259</v>
      </c>
      <c r="C312" s="38" t="str">
        <f>TRIM(UPPER('query (10)'!M312))</f>
        <v>AS-441</v>
      </c>
      <c r="D312" s="38" t="str">
        <f>TRIM(UPPER(IFERROR(_xlfn.TEXTBEFORE('query (10)'!L312,"("),'query (10)'!L312)))</f>
        <v>GREASE INJECTION MACHINE.</v>
      </c>
      <c r="E312" s="38" t="str">
        <f>IFERROR(TRIM(UPPER(_xlfn.TEXTBEFORE(_xlfn.TEXTAFTER('query (10)'!L312,"("),")"))),"")</f>
        <v/>
      </c>
      <c r="F312" s="38" t="str">
        <f>TRIM('query (10)'!K312)</f>
        <v>MCB2</v>
      </c>
      <c r="G312" s="38" t="str">
        <f>IF('query (10)'!J312="","",'query (10)'!J312)</f>
        <v>Solenoid valve</v>
      </c>
      <c r="H312" s="38" t="str">
        <f>TRIM(UPPER('query (10)'!J312))</f>
        <v>SOLENOID VALVE</v>
      </c>
      <c r="I312" s="38" t="str">
        <f>IF('query (10)'!F312="","",'query (10)'!F312)</f>
        <v>Time-based Maintenance</v>
      </c>
      <c r="J312" s="38" t="str">
        <f>IF('query (10)'!F312="","",IFERROR(INDEX(Cleaning_Rules!$B$14:$B$17,MATCH(TRIM('query (10)'!F312),Cleaning_Rules!$A$14:$A$17,0)),"UNKNOWN"))</f>
        <v>TBM</v>
      </c>
      <c r="K312" s="38" t="str">
        <f>IF('query (10)'!G312="","",'query (10)'!G312)</f>
        <v>เสร็จสิ้น</v>
      </c>
      <c r="L312" s="38" t="str">
        <f>IF('query (10)'!G312="","MISSING",IFERROR(INDEX(Cleaning_Rules!$B$5:$B$10,MATCH(TRIM('query (10)'!G312),Cleaning_Rules!$A$5:$A$10,0)),"UNKNOWN"))</f>
        <v>COMPLETED</v>
      </c>
      <c r="M312" s="38" t="str">
        <f>IF('query (10)'!I312="","",'query (10)'!I312)</f>
        <v>Mechanical</v>
      </c>
      <c r="N312" s="38" t="str">
        <f>IF('query (10)'!O312="","",'query (10)'!O312)</f>
        <v>Inspection</v>
      </c>
      <c r="O312" s="38" t="str">
        <f>IF('query (10)'!P312="","",'query (10)'!P312)</f>
        <v>Medium</v>
      </c>
      <c r="P312" s="38" t="str">
        <f>IF('query (10)'!N312="","",'query (10)'!N312)</f>
        <v>Cleaning solinoid valve to cycle pm 1Y.
- Solenoid valve = 4 EA.</v>
      </c>
      <c r="Q312" s="38" t="str">
        <f>TRIM('query (10)'!N312)</f>
        <v>Cleaning solinoid valve to cycle pm 1Y.
- Solenoid valve = 4 EA.</v>
      </c>
      <c r="R312" s="38" t="str">
        <f>TRIM(UPPER('query (10)'!R312))</f>
        <v>CLEANING SOLENOID VALVE</v>
      </c>
      <c r="S312" s="38" t="str">
        <f>TRIM(UPPER('query (10)'!S312))</f>
        <v/>
      </c>
      <c r="T312" s="38" t="str">
        <f>IF('query (10)'!Q312="","",TRIM(UPPER('query (10)'!Q312)))</f>
        <v/>
      </c>
      <c r="U312" s="38" t="str">
        <f>IF('query (10)'!T312="","",'query (10)'!T312)</f>
        <v>1</v>
      </c>
      <c r="V312" s="39">
        <f>IF('query (10)'!T312="","",IFERROR(VALUE('query (10)'!T312),""))</f>
        <v>1</v>
      </c>
      <c r="W312" s="40">
        <f>IF('query (10)'!U312="","",'query (10)'!U312)</f>
        <v>0</v>
      </c>
      <c r="X312" s="39">
        <f>IF('query (10)'!V312="","",'query (10)'!V312)</f>
        <v>360</v>
      </c>
      <c r="Y312" s="41">
        <f>IF('query (10)'!W312="","",'query (10)'!W312)</f>
        <v>45975</v>
      </c>
      <c r="Z312" s="41">
        <f>IF('query (10)'!X312="","",'query (10)'!X312)</f>
        <v>46034</v>
      </c>
      <c r="AA312" s="41">
        <f>IF('query (10)'!Y312="","",'query (10)'!Y312)</f>
        <v>46034</v>
      </c>
      <c r="AB312" s="41">
        <f>IF('query (10)'!Z312="","",'query (10)'!Z312)</f>
        <v>46394</v>
      </c>
      <c r="AC312" s="38" t="str">
        <f>IF(OR('query (10)'!AA312="",COUNTIF(Cleaning_Rules!$A$21:$A$26,TRIM('query (10)'!AA312))&gt;0),"",TRIM('query (10)'!AA312))</f>
        <v/>
      </c>
      <c r="AD312" s="38" t="str">
        <f>IF('query (10)'!AB312="","",TRIM(IFERROR(_xlfn.TEXTBEFORE('query (10)'!AB312,"("),'query (10)'!AB312)))</f>
        <v>เริ่มซ่อมงาน PM แล้ว รับผิดชอบโดย CHETSADA PHIWBANG</v>
      </c>
      <c r="AE312" s="38" t="str">
        <f>IFERROR(LOWER(TRIM(_xlfn.TEXTBEFORE(_xlfn.TEXTAFTER('query (10)'!AB312,"("),")"))),"")</f>
        <v>chetsada@nsk.com</v>
      </c>
      <c r="AF312" s="38" t="str">
        <f>IF('query (10)'!AD312="","",TRIM('query (10)'!AD312))</f>
        <v>เจษฎา ผิวบาง</v>
      </c>
      <c r="AG312" s="38" t="str">
        <f>IF('query (10)'!AE312="","",TRIM('query (10)'!AE312))</f>
        <v>เจษฎา ผิวบาง</v>
      </c>
      <c r="AH312" s="38" t="str">
        <f>IF('query (10)'!AF312="","",IFERROR(VALUE('query (10)'!AF312),""))</f>
        <v/>
      </c>
      <c r="AI312" s="38" t="str">
        <f>IF('query (10)'!AG312="","",TRIM('query (10)'!AG312))</f>
        <v/>
      </c>
      <c r="AJ312" s="38" t="str">
        <f>IF('query (10)'!AH312="","",IFERROR(VALUE('query (10)'!AH312),""))</f>
        <v/>
      </c>
      <c r="AK312" s="38" t="str">
        <f>IF('query (10)'!AI312="","",TRIM('query (10)'!AI312))</f>
        <v/>
      </c>
      <c r="AL312" s="42">
        <f t="shared" si="20"/>
        <v>2025</v>
      </c>
      <c r="AM312" s="42" t="str">
        <f t="shared" si="21"/>
        <v>2025-11</v>
      </c>
      <c r="AN312" s="42" t="str">
        <f t="shared" ca="1" si="22"/>
        <v/>
      </c>
      <c r="AO312" s="42" t="str">
        <f t="shared" si="23"/>
        <v>AS-441 | GREASE INJECTION MACHINE. | MCB2 | SOLENOID VALVE | Time-based Maintenance | Mechanical | Inspection | Medium | Cleaning solinoid valve to cycle pm 1Y.
- Solenoid valve = 4 EA. | CLEANING SOLENOID VALVE | เริ่มซ่อมงาน PM แล้ว รับผิดชอบโดย CHETSADA PHIWBANG | เจษฎา ผิวบาง</v>
      </c>
      <c r="AP312" s="42" t="str">
        <f>_xlfn.TEXTJOIN("; ",TRUE,IF(COUNTA('query (10)'!A312:AK312)&lt;=6,"NEAR_EMPTY_ROW",""),IF($K312="","MISSING_STATUS",""),IF(AND($K312="เสร็จสิ้น",$Z312=""),"DONE_NO_ACTUAL_DATE",""),IF(AND($I312="Condition-based Maintenance",$AH312=""),"CBM_NO_MEASUREMENT",""),IF(OR($X312="",$X312=0),"INVALID_PERIOD",""),IF(AND($AA312&lt;&gt;"",$AB312&lt;&gt;"",$AB312&lt;$AA312),"DATE_SEQUENCE_ERROR",""),IF(AND($AB312&lt;&gt;"",$AB312&gt;DATE(2030,12,31)),"DATE_OUTLIER",""),IF($C312="","MISSING_QRCODE",""),IF($J312="UNKNOWN","UNKNOWN_PM_TYPE",""),IF($L312="UNKNOWN","UNKNOWN_STATUS",""))</f>
        <v/>
      </c>
      <c r="AQ312" s="42" t="str">
        <f t="shared" si="24"/>
        <v>NO</v>
      </c>
    </row>
    <row r="313" spans="1:43" x14ac:dyDescent="0.3">
      <c r="A313" s="38">
        <f>IF('query (10)'!A313="","",'query (10)'!A313)</f>
        <v>385</v>
      </c>
      <c r="B313" s="38">
        <f>IF('query (10)'!B313="","",'query (10)'!B313)</f>
        <v>17260</v>
      </c>
      <c r="C313" s="38" t="str">
        <f>TRIM(UPPER('query (10)'!M313))</f>
        <v>AS-442</v>
      </c>
      <c r="D313" s="38" t="str">
        <f>TRIM(UPPER(IFERROR(_xlfn.TEXTBEFORE('query (10)'!L313,"("),'query (10)'!L313)))</f>
        <v>SEAL PRESS MACHINE.</v>
      </c>
      <c r="E313" s="38" t="str">
        <f>IFERROR(TRIM(UPPER(_xlfn.TEXTBEFORE(_xlfn.TEXTAFTER('query (10)'!L313,"("),")"))),"")</f>
        <v/>
      </c>
      <c r="F313" s="38" t="str">
        <f>TRIM('query (10)'!K313)</f>
        <v>MCB2</v>
      </c>
      <c r="G313" s="38" t="str">
        <f>IF('query (10)'!J313="","",'query (10)'!J313)</f>
        <v>Solenoid valve</v>
      </c>
      <c r="H313" s="38" t="str">
        <f>TRIM(UPPER('query (10)'!J313))</f>
        <v>SOLENOID VALVE</v>
      </c>
      <c r="I313" s="38" t="str">
        <f>IF('query (10)'!F313="","",'query (10)'!F313)</f>
        <v>Time-based Maintenance</v>
      </c>
      <c r="J313" s="38" t="str">
        <f>IF('query (10)'!F313="","",IFERROR(INDEX(Cleaning_Rules!$B$14:$B$17,MATCH(TRIM('query (10)'!F313),Cleaning_Rules!$A$14:$A$17,0)),"UNKNOWN"))</f>
        <v>TBM</v>
      </c>
      <c r="K313" s="38" t="str">
        <f>IF('query (10)'!G313="","",'query (10)'!G313)</f>
        <v>เสร็จสิ้น</v>
      </c>
      <c r="L313" s="38" t="str">
        <f>IF('query (10)'!G313="","MISSING",IFERROR(INDEX(Cleaning_Rules!$B$5:$B$10,MATCH(TRIM('query (10)'!G313),Cleaning_Rules!$A$5:$A$10,0)),"UNKNOWN"))</f>
        <v>COMPLETED</v>
      </c>
      <c r="M313" s="38" t="str">
        <f>IF('query (10)'!I313="","",'query (10)'!I313)</f>
        <v>Mechanical</v>
      </c>
      <c r="N313" s="38" t="str">
        <f>IF('query (10)'!O313="","",'query (10)'!O313)</f>
        <v>Inspection</v>
      </c>
      <c r="O313" s="38" t="str">
        <f>IF('query (10)'!P313="","",'query (10)'!P313)</f>
        <v>Medium</v>
      </c>
      <c r="P313" s="38" t="str">
        <f>IF('query (10)'!N313="","",'query (10)'!N313)</f>
        <v>Cleaning solinoid valve to cycle pm 1Y.
- Solenoid valve = 4 EA.</v>
      </c>
      <c r="Q313" s="38" t="str">
        <f>TRIM('query (10)'!N313)</f>
        <v>Cleaning solinoid valve to cycle pm 1Y.
- Solenoid valve = 4 EA.</v>
      </c>
      <c r="R313" s="38" t="str">
        <f>TRIM(UPPER('query (10)'!R313))</f>
        <v>CLEANING SOLENOID VALVE</v>
      </c>
      <c r="S313" s="38" t="str">
        <f>TRIM(UPPER('query (10)'!S313))</f>
        <v/>
      </c>
      <c r="T313" s="38" t="str">
        <f>IF('query (10)'!Q313="","",TRIM(UPPER('query (10)'!Q313)))</f>
        <v/>
      </c>
      <c r="U313" s="38" t="str">
        <f>IF('query (10)'!T313="","",'query (10)'!T313)</f>
        <v>1</v>
      </c>
      <c r="V313" s="39">
        <f>IF('query (10)'!T313="","",IFERROR(VALUE('query (10)'!T313),""))</f>
        <v>1</v>
      </c>
      <c r="W313" s="40">
        <f>IF('query (10)'!U313="","",'query (10)'!U313)</f>
        <v>0</v>
      </c>
      <c r="X313" s="39">
        <f>IF('query (10)'!V313="","",'query (10)'!V313)</f>
        <v>360</v>
      </c>
      <c r="Y313" s="41">
        <f>IF('query (10)'!W313="","",'query (10)'!W313)</f>
        <v>45975</v>
      </c>
      <c r="Z313" s="41">
        <f>IF('query (10)'!X313="","",'query (10)'!X313)</f>
        <v>46034</v>
      </c>
      <c r="AA313" s="41">
        <f>IF('query (10)'!Y313="","",'query (10)'!Y313)</f>
        <v>46034</v>
      </c>
      <c r="AB313" s="41">
        <f>IF('query (10)'!Z313="","",'query (10)'!Z313)</f>
        <v>46394</v>
      </c>
      <c r="AC313" s="38" t="str">
        <f>IF(OR('query (10)'!AA313="",COUNTIF(Cleaning_Rules!$A$21:$A$26,TRIM('query (10)'!AA313))&gt;0),"",TRIM('query (10)'!AA313))</f>
        <v/>
      </c>
      <c r="AD313" s="38" t="str">
        <f>IF('query (10)'!AB313="","",TRIM(IFERROR(_xlfn.TEXTBEFORE('query (10)'!AB313,"("),'query (10)'!AB313)))</f>
        <v>เริ่มซ่อมงาน PM แล้ว รับผิดชอบโดย CHETSADA PHIWBANG</v>
      </c>
      <c r="AE313" s="38" t="str">
        <f>IFERROR(LOWER(TRIM(_xlfn.TEXTBEFORE(_xlfn.TEXTAFTER('query (10)'!AB313,"("),")"))),"")</f>
        <v>chetsada@nsk.com</v>
      </c>
      <c r="AF313" s="38" t="str">
        <f>IF('query (10)'!AD313="","",TRIM('query (10)'!AD313))</f>
        <v>เจษฎา ผิวบาง</v>
      </c>
      <c r="AG313" s="38" t="str">
        <f>IF('query (10)'!AE313="","",TRIM('query (10)'!AE313))</f>
        <v>เจษฎา ผิวบาง</v>
      </c>
      <c r="AH313" s="38" t="str">
        <f>IF('query (10)'!AF313="","",IFERROR(VALUE('query (10)'!AF313),""))</f>
        <v/>
      </c>
      <c r="AI313" s="38" t="str">
        <f>IF('query (10)'!AG313="","",TRIM('query (10)'!AG313))</f>
        <v/>
      </c>
      <c r="AJ313" s="38" t="str">
        <f>IF('query (10)'!AH313="","",IFERROR(VALUE('query (10)'!AH313),""))</f>
        <v/>
      </c>
      <c r="AK313" s="38" t="str">
        <f>IF('query (10)'!AI313="","",TRIM('query (10)'!AI313))</f>
        <v/>
      </c>
      <c r="AL313" s="42">
        <f t="shared" si="20"/>
        <v>2025</v>
      </c>
      <c r="AM313" s="42" t="str">
        <f t="shared" si="21"/>
        <v>2025-11</v>
      </c>
      <c r="AN313" s="42" t="str">
        <f t="shared" ca="1" si="22"/>
        <v/>
      </c>
      <c r="AO313" s="42" t="str">
        <f t="shared" si="23"/>
        <v>AS-442 | SEAL PRESS MACHINE. | MCB2 | SOLENOID VALVE | Time-based Maintenance | Mechanical | Inspection | Medium | Cleaning solinoid valve to cycle pm 1Y.
- Solenoid valve = 4 EA. | CLEANING SOLENOID VALVE | เริ่มซ่อมงาน PM แล้ว รับผิดชอบโดย CHETSADA PHIWBANG | เจษฎา ผิวบาง</v>
      </c>
      <c r="AP313" s="42" t="str">
        <f>_xlfn.TEXTJOIN("; ",TRUE,IF(COUNTA('query (10)'!A313:AK313)&lt;=6,"NEAR_EMPTY_ROW",""),IF($K313="","MISSING_STATUS",""),IF(AND($K313="เสร็จสิ้น",$Z313=""),"DONE_NO_ACTUAL_DATE",""),IF(AND($I313="Condition-based Maintenance",$AH313=""),"CBM_NO_MEASUREMENT",""),IF(OR($X313="",$X313=0),"INVALID_PERIOD",""),IF(AND($AA313&lt;&gt;"",$AB313&lt;&gt;"",$AB313&lt;$AA313),"DATE_SEQUENCE_ERROR",""),IF(AND($AB313&lt;&gt;"",$AB313&gt;DATE(2030,12,31)),"DATE_OUTLIER",""),IF($C313="","MISSING_QRCODE",""),IF($J313="UNKNOWN","UNKNOWN_PM_TYPE",""),IF($L313="UNKNOWN","UNKNOWN_STATUS",""))</f>
        <v/>
      </c>
      <c r="AQ313" s="42" t="str">
        <f t="shared" si="24"/>
        <v>NO</v>
      </c>
    </row>
    <row r="314" spans="1:43" x14ac:dyDescent="0.3">
      <c r="A314" s="38">
        <f>IF('query (10)'!A314="","",'query (10)'!A314)</f>
        <v>386</v>
      </c>
      <c r="B314" s="38">
        <f>IF('query (10)'!B314="","",'query (10)'!B314)</f>
        <v>17261</v>
      </c>
      <c r="C314" s="38" t="str">
        <f>TRIM(UPPER('query (10)'!M314))</f>
        <v>AS-442</v>
      </c>
      <c r="D314" s="38" t="str">
        <f>TRIM(UPPER(IFERROR(_xlfn.TEXTBEFORE('query (10)'!L314,"("),'query (10)'!L314)))</f>
        <v>SEAL CHECK MACHINE.</v>
      </c>
      <c r="E314" s="38" t="str">
        <f>IFERROR(TRIM(UPPER(_xlfn.TEXTBEFORE(_xlfn.TEXTAFTER('query (10)'!L314,"("),")"))),"")</f>
        <v/>
      </c>
      <c r="F314" s="38" t="str">
        <f>TRIM('query (10)'!K314)</f>
        <v>MCB2</v>
      </c>
      <c r="G314" s="38" t="str">
        <f>IF('query (10)'!J314="","",'query (10)'!J314)</f>
        <v>Solenoid valve</v>
      </c>
      <c r="H314" s="38" t="str">
        <f>TRIM(UPPER('query (10)'!J314))</f>
        <v>SOLENOID VALVE</v>
      </c>
      <c r="I314" s="38" t="str">
        <f>IF('query (10)'!F314="","",'query (10)'!F314)</f>
        <v>Time-based Maintenance</v>
      </c>
      <c r="J314" s="38" t="str">
        <f>IF('query (10)'!F314="","",IFERROR(INDEX(Cleaning_Rules!$B$14:$B$17,MATCH(TRIM('query (10)'!F314),Cleaning_Rules!$A$14:$A$17,0)),"UNKNOWN"))</f>
        <v>TBM</v>
      </c>
      <c r="K314" s="38" t="str">
        <f>IF('query (10)'!G314="","",'query (10)'!G314)</f>
        <v>เสร็จสิ้น</v>
      </c>
      <c r="L314" s="38" t="str">
        <f>IF('query (10)'!G314="","MISSING",IFERROR(INDEX(Cleaning_Rules!$B$5:$B$10,MATCH(TRIM('query (10)'!G314),Cleaning_Rules!$A$5:$A$10,0)),"UNKNOWN"))</f>
        <v>COMPLETED</v>
      </c>
      <c r="M314" s="38" t="str">
        <f>IF('query (10)'!I314="","",'query (10)'!I314)</f>
        <v>Mechanical</v>
      </c>
      <c r="N314" s="38" t="str">
        <f>IF('query (10)'!O314="","",'query (10)'!O314)</f>
        <v>Inspection</v>
      </c>
      <c r="O314" s="38" t="str">
        <f>IF('query (10)'!P314="","",'query (10)'!P314)</f>
        <v>Medium</v>
      </c>
      <c r="P314" s="38" t="str">
        <f>IF('query (10)'!N314="","",'query (10)'!N314)</f>
        <v>Cleaning solinoid valve to cycle pm 1Y.
- Solenoid valve = 4 EA.</v>
      </c>
      <c r="Q314" s="38" t="str">
        <f>TRIM('query (10)'!N314)</f>
        <v>Cleaning solinoid valve to cycle pm 1Y.
- Solenoid valve = 4 EA.</v>
      </c>
      <c r="R314" s="38" t="str">
        <f>TRIM(UPPER('query (10)'!R314))</f>
        <v>CLEANING SOLENOID VALVE</v>
      </c>
      <c r="S314" s="38" t="str">
        <f>TRIM(UPPER('query (10)'!S314))</f>
        <v/>
      </c>
      <c r="T314" s="38" t="str">
        <f>IF('query (10)'!Q314="","",TRIM(UPPER('query (10)'!Q314)))</f>
        <v/>
      </c>
      <c r="U314" s="38" t="str">
        <f>IF('query (10)'!T314="","",'query (10)'!T314)</f>
        <v>1</v>
      </c>
      <c r="V314" s="39">
        <f>IF('query (10)'!T314="","",IFERROR(VALUE('query (10)'!T314),""))</f>
        <v>1</v>
      </c>
      <c r="W314" s="40">
        <f>IF('query (10)'!U314="","",'query (10)'!U314)</f>
        <v>0</v>
      </c>
      <c r="X314" s="39">
        <f>IF('query (10)'!V314="","",'query (10)'!V314)</f>
        <v>360</v>
      </c>
      <c r="Y314" s="41">
        <f>IF('query (10)'!W314="","",'query (10)'!W314)</f>
        <v>45975</v>
      </c>
      <c r="Z314" s="41">
        <f>IF('query (10)'!X314="","",'query (10)'!X314)</f>
        <v>46034</v>
      </c>
      <c r="AA314" s="41">
        <f>IF('query (10)'!Y314="","",'query (10)'!Y314)</f>
        <v>46034</v>
      </c>
      <c r="AB314" s="41">
        <f>IF('query (10)'!Z314="","",'query (10)'!Z314)</f>
        <v>46394</v>
      </c>
      <c r="AC314" s="38" t="str">
        <f>IF(OR('query (10)'!AA314="",COUNTIF(Cleaning_Rules!$A$21:$A$26,TRIM('query (10)'!AA314))&gt;0),"",TRIM('query (10)'!AA314))</f>
        <v/>
      </c>
      <c r="AD314" s="38" t="str">
        <f>IF('query (10)'!AB314="","",TRIM(IFERROR(_xlfn.TEXTBEFORE('query (10)'!AB314,"("),'query (10)'!AB314)))</f>
        <v>เริ่มซ่อมงาน PM แล้ว รับผิดชอบโดย CHETSADA PHIWBANG</v>
      </c>
      <c r="AE314" s="38" t="str">
        <f>IFERROR(LOWER(TRIM(_xlfn.TEXTBEFORE(_xlfn.TEXTAFTER('query (10)'!AB314,"("),")"))),"")</f>
        <v>chetsada@nsk.com</v>
      </c>
      <c r="AF314" s="38" t="str">
        <f>IF('query (10)'!AD314="","",TRIM('query (10)'!AD314))</f>
        <v>เจษฎา ผิวบาง</v>
      </c>
      <c r="AG314" s="38" t="str">
        <f>IF('query (10)'!AE314="","",TRIM('query (10)'!AE314))</f>
        <v>เจษฎา ผิวบาง</v>
      </c>
      <c r="AH314" s="38" t="str">
        <f>IF('query (10)'!AF314="","",IFERROR(VALUE('query (10)'!AF314),""))</f>
        <v/>
      </c>
      <c r="AI314" s="38" t="str">
        <f>IF('query (10)'!AG314="","",TRIM('query (10)'!AG314))</f>
        <v/>
      </c>
      <c r="AJ314" s="38" t="str">
        <f>IF('query (10)'!AH314="","",IFERROR(VALUE('query (10)'!AH314),""))</f>
        <v/>
      </c>
      <c r="AK314" s="38" t="str">
        <f>IF('query (10)'!AI314="","",TRIM('query (10)'!AI314))</f>
        <v/>
      </c>
      <c r="AL314" s="42">
        <f t="shared" si="20"/>
        <v>2025</v>
      </c>
      <c r="AM314" s="42" t="str">
        <f t="shared" si="21"/>
        <v>2025-11</v>
      </c>
      <c r="AN314" s="42" t="str">
        <f t="shared" ca="1" si="22"/>
        <v/>
      </c>
      <c r="AO314" s="42" t="str">
        <f t="shared" si="23"/>
        <v>AS-442 | SEAL CHECK MACHINE. | MCB2 | SOLENOID VALVE | Time-based Maintenance | Mechanical | Inspection | Medium | Cleaning solinoid valve to cycle pm 1Y.
- Solenoid valve = 4 EA. | CLEANING SOLENOID VALVE | เริ่มซ่อมงาน PM แล้ว รับผิดชอบโดย CHETSADA PHIWBANG | เจษฎา ผิวบาง</v>
      </c>
      <c r="AP314" s="42" t="str">
        <f>_xlfn.TEXTJOIN("; ",TRUE,IF(COUNTA('query (10)'!A314:AK314)&lt;=6,"NEAR_EMPTY_ROW",""),IF($K314="","MISSING_STATUS",""),IF(AND($K314="เสร็จสิ้น",$Z314=""),"DONE_NO_ACTUAL_DATE",""),IF(AND($I314="Condition-based Maintenance",$AH314=""),"CBM_NO_MEASUREMENT",""),IF(OR($X314="",$X314=0),"INVALID_PERIOD",""),IF(AND($AA314&lt;&gt;"",$AB314&lt;&gt;"",$AB314&lt;$AA314),"DATE_SEQUENCE_ERROR",""),IF(AND($AB314&lt;&gt;"",$AB314&gt;DATE(2030,12,31)),"DATE_OUTLIER",""),IF($C314="","MISSING_QRCODE",""),IF($J314="UNKNOWN","UNKNOWN_PM_TYPE",""),IF($L314="UNKNOWN","UNKNOWN_STATUS",""))</f>
        <v/>
      </c>
      <c r="AQ314" s="42" t="str">
        <f t="shared" si="24"/>
        <v>NO</v>
      </c>
    </row>
    <row r="315" spans="1:43" x14ac:dyDescent="0.3">
      <c r="A315" s="38">
        <f>IF('query (10)'!A315="","",'query (10)'!A315)</f>
        <v>387</v>
      </c>
      <c r="B315" s="38">
        <f>IF('query (10)'!B315="","",'query (10)'!B315)</f>
        <v>17262</v>
      </c>
      <c r="C315" s="38" t="str">
        <f>TRIM(UPPER('query (10)'!M315))</f>
        <v>CH-445</v>
      </c>
      <c r="D315" s="38" t="str">
        <f>TRIM(UPPER(IFERROR(_xlfn.TEXTBEFORE('query (10)'!L315,"("),'query (10)'!L315)))</f>
        <v>NOISE INSPECTION MACHINE.</v>
      </c>
      <c r="E315" s="38" t="str">
        <f>IFERROR(TRIM(UPPER(_xlfn.TEXTBEFORE(_xlfn.TEXTAFTER('query (10)'!L315,"("),")"))),"")</f>
        <v/>
      </c>
      <c r="F315" s="38" t="str">
        <f>TRIM('query (10)'!K315)</f>
        <v>MCB2</v>
      </c>
      <c r="G315" s="38" t="str">
        <f>IF('query (10)'!J315="","",'query (10)'!J315)</f>
        <v>Solenoid valve</v>
      </c>
      <c r="H315" s="38" t="str">
        <f>TRIM(UPPER('query (10)'!J315))</f>
        <v>SOLENOID VALVE</v>
      </c>
      <c r="I315" s="38" t="str">
        <f>IF('query (10)'!F315="","",'query (10)'!F315)</f>
        <v>Time-based Maintenance</v>
      </c>
      <c r="J315" s="38" t="str">
        <f>IF('query (10)'!F315="","",IFERROR(INDEX(Cleaning_Rules!$B$14:$B$17,MATCH(TRIM('query (10)'!F315),Cleaning_Rules!$A$14:$A$17,0)),"UNKNOWN"))</f>
        <v>TBM</v>
      </c>
      <c r="K315" s="38" t="str">
        <f>IF('query (10)'!G315="","",'query (10)'!G315)</f>
        <v>เสร็จสิ้น</v>
      </c>
      <c r="L315" s="38" t="str">
        <f>IF('query (10)'!G315="","MISSING",IFERROR(INDEX(Cleaning_Rules!$B$5:$B$10,MATCH(TRIM('query (10)'!G315),Cleaning_Rules!$A$5:$A$10,0)),"UNKNOWN"))</f>
        <v>COMPLETED</v>
      </c>
      <c r="M315" s="38" t="str">
        <f>IF('query (10)'!I315="","",'query (10)'!I315)</f>
        <v>Mechanical</v>
      </c>
      <c r="N315" s="38" t="str">
        <f>IF('query (10)'!O315="","",'query (10)'!O315)</f>
        <v>Inspection</v>
      </c>
      <c r="O315" s="38" t="str">
        <f>IF('query (10)'!P315="","",'query (10)'!P315)</f>
        <v>Medium</v>
      </c>
      <c r="P315" s="38" t="str">
        <f>IF('query (10)'!N315="","",'query (10)'!N315)</f>
        <v>Cleaning solinoid valve to cycle pm 1Y.
- Solenoid valve = 19 EA.</v>
      </c>
      <c r="Q315" s="38" t="str">
        <f>TRIM('query (10)'!N315)</f>
        <v>Cleaning solinoid valve to cycle pm 1Y.
- Solenoid valve = 19 EA.</v>
      </c>
      <c r="R315" s="38" t="str">
        <f>TRIM(UPPER('query (10)'!R315))</f>
        <v>CLEANING SOLENOID VALVE</v>
      </c>
      <c r="S315" s="38" t="str">
        <f>TRIM(UPPER('query (10)'!S315))</f>
        <v/>
      </c>
      <c r="T315" s="38" t="str">
        <f>IF('query (10)'!Q315="","",TRIM(UPPER('query (10)'!Q315)))</f>
        <v/>
      </c>
      <c r="U315" s="38" t="str">
        <f>IF('query (10)'!T315="","",'query (10)'!T315)</f>
        <v>1</v>
      </c>
      <c r="V315" s="39">
        <f>IF('query (10)'!T315="","",IFERROR(VALUE('query (10)'!T315),""))</f>
        <v>1</v>
      </c>
      <c r="W315" s="40">
        <f>IF('query (10)'!U315="","",'query (10)'!U315)</f>
        <v>0</v>
      </c>
      <c r="X315" s="39">
        <f>IF('query (10)'!V315="","",'query (10)'!V315)</f>
        <v>360</v>
      </c>
      <c r="Y315" s="41">
        <f>IF('query (10)'!W315="","",'query (10)'!W315)</f>
        <v>45975</v>
      </c>
      <c r="Z315" s="41">
        <f>IF('query (10)'!X315="","",'query (10)'!X315)</f>
        <v>46034</v>
      </c>
      <c r="AA315" s="41">
        <f>IF('query (10)'!Y315="","",'query (10)'!Y315)</f>
        <v>46034</v>
      </c>
      <c r="AB315" s="41">
        <f>IF('query (10)'!Z315="","",'query (10)'!Z315)</f>
        <v>46394</v>
      </c>
      <c r="AC315" s="38" t="str">
        <f>IF(OR('query (10)'!AA315="",COUNTIF(Cleaning_Rules!$A$21:$A$26,TRIM('query (10)'!AA315))&gt;0),"",TRIM('query (10)'!AA315))</f>
        <v/>
      </c>
      <c r="AD315" s="38" t="str">
        <f>IF('query (10)'!AB315="","",TRIM(IFERROR(_xlfn.TEXTBEFORE('query (10)'!AB315,"("),'query (10)'!AB315)))</f>
        <v>เริ่มซ่อมงาน PM แล้ว รับผิดชอบโดย CHETSADA PHIWBANG</v>
      </c>
      <c r="AE315" s="38" t="str">
        <f>IFERROR(LOWER(TRIM(_xlfn.TEXTBEFORE(_xlfn.TEXTAFTER('query (10)'!AB315,"("),")"))),"")</f>
        <v>chetsada@nsk.com</v>
      </c>
      <c r="AF315" s="38" t="str">
        <f>IF('query (10)'!AD315="","",TRIM('query (10)'!AD315))</f>
        <v>เจษฎา ผิวบาง</v>
      </c>
      <c r="AG315" s="38" t="str">
        <f>IF('query (10)'!AE315="","",TRIM('query (10)'!AE315))</f>
        <v>เจษฎา ผิวบาง</v>
      </c>
      <c r="AH315" s="38" t="str">
        <f>IF('query (10)'!AF315="","",IFERROR(VALUE('query (10)'!AF315),""))</f>
        <v/>
      </c>
      <c r="AI315" s="38" t="str">
        <f>IF('query (10)'!AG315="","",TRIM('query (10)'!AG315))</f>
        <v/>
      </c>
      <c r="AJ315" s="38" t="str">
        <f>IF('query (10)'!AH315="","",IFERROR(VALUE('query (10)'!AH315),""))</f>
        <v/>
      </c>
      <c r="AK315" s="38" t="str">
        <f>IF('query (10)'!AI315="","",TRIM('query (10)'!AI315))</f>
        <v/>
      </c>
      <c r="AL315" s="42">
        <f t="shared" si="20"/>
        <v>2025</v>
      </c>
      <c r="AM315" s="42" t="str">
        <f t="shared" si="21"/>
        <v>2025-11</v>
      </c>
      <c r="AN315" s="42" t="str">
        <f t="shared" ca="1" si="22"/>
        <v/>
      </c>
      <c r="AO315" s="42" t="str">
        <f t="shared" si="23"/>
        <v>CH-445 | NOISE INSPECTION MACHINE. | MCB2 | SOLENOID VALVE | Time-based Maintenance | Mechanical | Inspection | Medium | Cleaning solinoid valve to cycle pm 1Y.
- Solenoid valve = 19 EA. | CLEANING SOLENOID VALVE | เริ่มซ่อมงาน PM แล้ว รับผิดชอบโดย CHETSADA PHIWBANG | เจษฎา ผิวบาง</v>
      </c>
      <c r="AP315" s="42" t="str">
        <f>_xlfn.TEXTJOIN("; ",TRUE,IF(COUNTA('query (10)'!A315:AK315)&lt;=6,"NEAR_EMPTY_ROW",""),IF($K315="","MISSING_STATUS",""),IF(AND($K315="เสร็จสิ้น",$Z315=""),"DONE_NO_ACTUAL_DATE",""),IF(AND($I315="Condition-based Maintenance",$AH315=""),"CBM_NO_MEASUREMENT",""),IF(OR($X315="",$X315=0),"INVALID_PERIOD",""),IF(AND($AA315&lt;&gt;"",$AB315&lt;&gt;"",$AB315&lt;$AA315),"DATE_SEQUENCE_ERROR",""),IF(AND($AB315&lt;&gt;"",$AB315&gt;DATE(2030,12,31)),"DATE_OUTLIER",""),IF($C315="","MISSING_QRCODE",""),IF($J315="UNKNOWN","UNKNOWN_PM_TYPE",""),IF($L315="UNKNOWN","UNKNOWN_STATUS",""))</f>
        <v/>
      </c>
      <c r="AQ315" s="42" t="str">
        <f t="shared" si="24"/>
        <v>NO</v>
      </c>
    </row>
    <row r="316" spans="1:43" x14ac:dyDescent="0.3">
      <c r="A316" s="38">
        <f>IF('query (10)'!A316="","",'query (10)'!A316)</f>
        <v>388</v>
      </c>
      <c r="B316" s="38">
        <f>IF('query (10)'!B316="","",'query (10)'!B316)</f>
        <v>17263</v>
      </c>
      <c r="C316" s="38" t="str">
        <f>TRIM(UPPER('query (10)'!M316))</f>
        <v>CH-943</v>
      </c>
      <c r="D316" s="38" t="str">
        <f>TRIM(UPPER(IFERROR(_xlfn.TEXTBEFORE('query (10)'!L316,"("),'query (10)'!L316)))</f>
        <v>TORQUE CHECK &amp; SEALIP M/C</v>
      </c>
      <c r="E316" s="38" t="str">
        <f>IFERROR(TRIM(UPPER(_xlfn.TEXTBEFORE(_xlfn.TEXTAFTER('query (10)'!L316,"("),")"))),"")</f>
        <v/>
      </c>
      <c r="F316" s="38" t="str">
        <f>TRIM('query (10)'!K316)</f>
        <v>MCB2</v>
      </c>
      <c r="G316" s="38" t="str">
        <f>IF('query (10)'!J316="","",'query (10)'!J316)</f>
        <v>Solenoid valve</v>
      </c>
      <c r="H316" s="38" t="str">
        <f>TRIM(UPPER('query (10)'!J316))</f>
        <v>SOLENOID VALVE</v>
      </c>
      <c r="I316" s="38" t="str">
        <f>IF('query (10)'!F316="","",'query (10)'!F316)</f>
        <v>Time-based Maintenance</v>
      </c>
      <c r="J316" s="38" t="str">
        <f>IF('query (10)'!F316="","",IFERROR(INDEX(Cleaning_Rules!$B$14:$B$17,MATCH(TRIM('query (10)'!F316),Cleaning_Rules!$A$14:$A$17,0)),"UNKNOWN"))</f>
        <v>TBM</v>
      </c>
      <c r="K316" s="38" t="str">
        <f>IF('query (10)'!G316="","",'query (10)'!G316)</f>
        <v>เสร็จสิ้น</v>
      </c>
      <c r="L316" s="38" t="str">
        <f>IF('query (10)'!G316="","MISSING",IFERROR(INDEX(Cleaning_Rules!$B$5:$B$10,MATCH(TRIM('query (10)'!G316),Cleaning_Rules!$A$5:$A$10,0)),"UNKNOWN"))</f>
        <v>COMPLETED</v>
      </c>
      <c r="M316" s="38" t="str">
        <f>IF('query (10)'!I316="","",'query (10)'!I316)</f>
        <v>Mechanical</v>
      </c>
      <c r="N316" s="38" t="str">
        <f>IF('query (10)'!O316="","",'query (10)'!O316)</f>
        <v>Inspection</v>
      </c>
      <c r="O316" s="38" t="str">
        <f>IF('query (10)'!P316="","",'query (10)'!P316)</f>
        <v>Medium</v>
      </c>
      <c r="P316" s="38" t="str">
        <f>IF('query (10)'!N316="","",'query (10)'!N316)</f>
        <v>Cleaning solinoid valve to cycle pm 1Y.
- Solenoid valve = 16 EA.</v>
      </c>
      <c r="Q316" s="38" t="str">
        <f>TRIM('query (10)'!N316)</f>
        <v>Cleaning solinoid valve to cycle pm 1Y.
- Solenoid valve = 16 EA.</v>
      </c>
      <c r="R316" s="38" t="str">
        <f>TRIM(UPPER('query (10)'!R316))</f>
        <v>CLEANING SOLENOID VALVE</v>
      </c>
      <c r="S316" s="38" t="str">
        <f>TRIM(UPPER('query (10)'!S316))</f>
        <v/>
      </c>
      <c r="T316" s="38" t="str">
        <f>IF('query (10)'!Q316="","",TRIM(UPPER('query (10)'!Q316)))</f>
        <v/>
      </c>
      <c r="U316" s="38" t="str">
        <f>IF('query (10)'!T316="","",'query (10)'!T316)</f>
        <v>1</v>
      </c>
      <c r="V316" s="39">
        <f>IF('query (10)'!T316="","",IFERROR(VALUE('query (10)'!T316),""))</f>
        <v>1</v>
      </c>
      <c r="W316" s="40">
        <f>IF('query (10)'!U316="","",'query (10)'!U316)</f>
        <v>0</v>
      </c>
      <c r="X316" s="39">
        <f>IF('query (10)'!V316="","",'query (10)'!V316)</f>
        <v>360</v>
      </c>
      <c r="Y316" s="41">
        <f>IF('query (10)'!W316="","",'query (10)'!W316)</f>
        <v>45975</v>
      </c>
      <c r="Z316" s="41">
        <f>IF('query (10)'!X316="","",'query (10)'!X316)</f>
        <v>46034</v>
      </c>
      <c r="AA316" s="41">
        <f>IF('query (10)'!Y316="","",'query (10)'!Y316)</f>
        <v>46034</v>
      </c>
      <c r="AB316" s="41">
        <f>IF('query (10)'!Z316="","",'query (10)'!Z316)</f>
        <v>46394</v>
      </c>
      <c r="AC316" s="38" t="str">
        <f>IF(OR('query (10)'!AA316="",COUNTIF(Cleaning_Rules!$A$21:$A$26,TRIM('query (10)'!AA316))&gt;0),"",TRIM('query (10)'!AA316))</f>
        <v/>
      </c>
      <c r="AD316" s="38" t="str">
        <f>IF('query (10)'!AB316="","",TRIM(IFERROR(_xlfn.TEXTBEFORE('query (10)'!AB316,"("),'query (10)'!AB316)))</f>
        <v>เริ่มซ่อมงาน PM แล้ว รับผิดชอบโดย CHETSADA PHIWBANG</v>
      </c>
      <c r="AE316" s="38" t="str">
        <f>IFERROR(LOWER(TRIM(_xlfn.TEXTBEFORE(_xlfn.TEXTAFTER('query (10)'!AB316,"("),")"))),"")</f>
        <v>chetsada@nsk.com</v>
      </c>
      <c r="AF316" s="38" t="str">
        <f>IF('query (10)'!AD316="","",TRIM('query (10)'!AD316))</f>
        <v>เจษฎา ผิวบาง</v>
      </c>
      <c r="AG316" s="38" t="str">
        <f>IF('query (10)'!AE316="","",TRIM('query (10)'!AE316))</f>
        <v>เจษฎา ผิวบาง</v>
      </c>
      <c r="AH316" s="38" t="str">
        <f>IF('query (10)'!AF316="","",IFERROR(VALUE('query (10)'!AF316),""))</f>
        <v/>
      </c>
      <c r="AI316" s="38" t="str">
        <f>IF('query (10)'!AG316="","",TRIM('query (10)'!AG316))</f>
        <v/>
      </c>
      <c r="AJ316" s="38" t="str">
        <f>IF('query (10)'!AH316="","",IFERROR(VALUE('query (10)'!AH316),""))</f>
        <v/>
      </c>
      <c r="AK316" s="38" t="str">
        <f>IF('query (10)'!AI316="","",TRIM('query (10)'!AI316))</f>
        <v/>
      </c>
      <c r="AL316" s="42">
        <f t="shared" si="20"/>
        <v>2025</v>
      </c>
      <c r="AM316" s="42" t="str">
        <f t="shared" si="21"/>
        <v>2025-11</v>
      </c>
      <c r="AN316" s="42" t="str">
        <f t="shared" ca="1" si="22"/>
        <v/>
      </c>
      <c r="AO316" s="42" t="str">
        <f t="shared" si="23"/>
        <v>CH-943 | TORQUE CHECK &amp; SEALIP M/C | MCB2 | SOLENOID VALVE | Time-based Maintenance | Mechanical | Inspection | Medium | Cleaning solinoid valve to cycle pm 1Y.
- Solenoid valve = 16 EA. | CLEANING SOLENOID VALVE | เริ่มซ่อมงาน PM แล้ว รับผิดชอบโดย CHETSADA PHIWBANG | เจษฎา ผิวบาง</v>
      </c>
      <c r="AP316" s="42" t="str">
        <f>_xlfn.TEXTJOIN("; ",TRUE,IF(COUNTA('query (10)'!A316:AK316)&lt;=6,"NEAR_EMPTY_ROW",""),IF($K316="","MISSING_STATUS",""),IF(AND($K316="เสร็จสิ้น",$Z316=""),"DONE_NO_ACTUAL_DATE",""),IF(AND($I316="Condition-based Maintenance",$AH316=""),"CBM_NO_MEASUREMENT",""),IF(OR($X316="",$X316=0),"INVALID_PERIOD",""),IF(AND($AA316&lt;&gt;"",$AB316&lt;&gt;"",$AB316&lt;$AA316),"DATE_SEQUENCE_ERROR",""),IF(AND($AB316&lt;&gt;"",$AB316&gt;DATE(2030,12,31)),"DATE_OUTLIER",""),IF($C316="","MISSING_QRCODE",""),IF($J316="UNKNOWN","UNKNOWN_PM_TYPE",""),IF($L316="UNKNOWN","UNKNOWN_STATUS",""))</f>
        <v/>
      </c>
      <c r="AQ316" s="42" t="str">
        <f t="shared" si="24"/>
        <v>NO</v>
      </c>
    </row>
    <row r="317" spans="1:43" x14ac:dyDescent="0.3">
      <c r="A317" s="38">
        <f>IF('query (10)'!A317="","",'query (10)'!A317)</f>
        <v>390</v>
      </c>
      <c r="B317" s="38" t="str">
        <f>IF('query (10)'!B317="","",'query (10)'!B317)</f>
        <v/>
      </c>
      <c r="C317" s="38" t="str">
        <f>TRIM(UPPER('query (10)'!M317))</f>
        <v>GR-354</v>
      </c>
      <c r="D317" s="38" t="str">
        <f>TRIM(UPPER(IFERROR(_xlfn.TEXTBEFORE('query (10)'!L317,"("),'query (10)'!L317)))</f>
        <v>OUTER RING RACEWAY SUPER FINISH MACHINE</v>
      </c>
      <c r="E317" s="38" t="str">
        <f>IFERROR(TRIM(UPPER(_xlfn.TEXTBEFORE(_xlfn.TEXTAFTER('query (10)'!L317,"("),")"))),"")</f>
        <v/>
      </c>
      <c r="F317" s="38" t="str">
        <f>TRIM('query (10)'!K317)</f>
        <v>KWD3</v>
      </c>
      <c r="G317" s="38" t="str">
        <f>IF('query (10)'!J317="","",'query (10)'!J317)</f>
        <v>Motor</v>
      </c>
      <c r="H317" s="38" t="str">
        <f>TRIM(UPPER('query (10)'!J317))</f>
        <v>MOTOR</v>
      </c>
      <c r="I317" s="38" t="str">
        <f>IF('query (10)'!F317="","",'query (10)'!F317)</f>
        <v>Time-based Maintenance</v>
      </c>
      <c r="J317" s="38" t="str">
        <f>IF('query (10)'!F317="","",IFERROR(INDEX(Cleaning_Rules!$B$14:$B$17,MATCH(TRIM('query (10)'!F317),Cleaning_Rules!$A$14:$A$17,0)),"UNKNOWN"))</f>
        <v>TBM</v>
      </c>
      <c r="K317" s="38" t="str">
        <f>IF('query (10)'!G317="","",'query (10)'!G317)</f>
        <v/>
      </c>
      <c r="L317" s="38" t="str">
        <f>IF('query (10)'!G317="","MISSING",IFERROR(INDEX(Cleaning_Rules!$B$5:$B$10,MATCH(TRIM('query (10)'!G317),Cleaning_Rules!$A$5:$A$10,0)),"UNKNOWN"))</f>
        <v>MISSING</v>
      </c>
      <c r="M317" s="38" t="str">
        <f>IF('query (10)'!I317="","",'query (10)'!I317)</f>
        <v>Electrical</v>
      </c>
      <c r="N317" s="38" t="str">
        <f>IF('query (10)'!O317="","",'query (10)'!O317)</f>
        <v>Measure</v>
      </c>
      <c r="O317" s="38" t="str">
        <f>IF('query (10)'!P317="","",'query (10)'!P317)</f>
        <v>Medium</v>
      </c>
      <c r="P317" s="38" t="str">
        <f>IF('query (10)'!N317="","",'query (10)'!N317)</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17" s="38" t="str">
        <f>TRIM('query (10)'!N317)</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17" s="38" t="str">
        <f>TRIM(UPPER('query (10)'!R317))</f>
        <v/>
      </c>
      <c r="S317" s="38" t="str">
        <f>TRIM(UPPER('query (10)'!S317))</f>
        <v/>
      </c>
      <c r="T317" s="38" t="str">
        <f>IF('query (10)'!Q317="","",TRIM(UPPER('query (10)'!Q317)))</f>
        <v/>
      </c>
      <c r="U317" s="38" t="str">
        <f>IF('query (10)'!T317="","",'query (10)'!T317)</f>
        <v>1</v>
      </c>
      <c r="V317" s="39">
        <f>IF('query (10)'!T317="","",IFERROR(VALUE('query (10)'!T317),""))</f>
        <v>1</v>
      </c>
      <c r="W317" s="40">
        <f>IF('query (10)'!U317="","",'query (10)'!U317)</f>
        <v>0</v>
      </c>
      <c r="X317" s="39">
        <f>IF('query (10)'!V317="","",'query (10)'!V317)</f>
        <v>0</v>
      </c>
      <c r="Y317" s="41">
        <f>IF('query (10)'!W317="","",'query (10)'!W317)</f>
        <v>45964</v>
      </c>
      <c r="Z317" s="41" t="str">
        <f>IF('query (10)'!X317="","",'query (10)'!X317)</f>
        <v/>
      </c>
      <c r="AA317" s="41">
        <f>IF('query (10)'!Y317="","",'query (10)'!Y317)</f>
        <v>45598</v>
      </c>
      <c r="AB317" s="41">
        <f>IF('query (10)'!Z317="","",'query (10)'!Z317)</f>
        <v>45598</v>
      </c>
      <c r="AC317" s="38" t="str">
        <f>IF(OR('query (10)'!AA317="",COUNTIF(Cleaning_Rules!$A$21:$A$26,TRIM('query (10)'!AA317))&gt;0),"",TRIM('query (10)'!AA317))</f>
        <v/>
      </c>
      <c r="AD317" s="38" t="str">
        <f>IF('query (10)'!AB317="","",TRIM(IFERROR(_xlfn.TEXTBEFORE('query (10)'!AB317,"("),'query (10)'!AB317)))</f>
        <v/>
      </c>
      <c r="AE317" s="38" t="str">
        <f>IFERROR(LOWER(TRIM(_xlfn.TEXTBEFORE(_xlfn.TEXTAFTER('query (10)'!AB317,"("),")"))),"")</f>
        <v/>
      </c>
      <c r="AF317" s="38" t="str">
        <f>IF('query (10)'!AD317="","",TRIM('query (10)'!AD317))</f>
        <v>ณัฐดนัย จุฑาเทพ</v>
      </c>
      <c r="AG317" s="38" t="str">
        <f>IF('query (10)'!AE317="","",TRIM('query (10)'!AE317))</f>
        <v>อัมรินทร์ รักษาพล</v>
      </c>
      <c r="AH317" s="38" t="str">
        <f>IF('query (10)'!AF317="","",IFERROR(VALUE('query (10)'!AF317),""))</f>
        <v/>
      </c>
      <c r="AI317" s="38" t="str">
        <f>IF('query (10)'!AG317="","",TRIM('query (10)'!AG317))</f>
        <v/>
      </c>
      <c r="AJ317" s="38" t="str">
        <f>IF('query (10)'!AH317="","",IFERROR(VALUE('query (10)'!AH317),""))</f>
        <v/>
      </c>
      <c r="AK317" s="38" t="str">
        <f>IF('query (10)'!AI317="","",TRIM('query (10)'!AI317))</f>
        <v/>
      </c>
      <c r="AL317" s="42">
        <f t="shared" si="20"/>
        <v>2025</v>
      </c>
      <c r="AM317" s="42" t="str">
        <f t="shared" si="21"/>
        <v>2025-11</v>
      </c>
      <c r="AN317" s="42" t="str">
        <f t="shared" ca="1" si="22"/>
        <v>OVERDUE</v>
      </c>
      <c r="AO317" s="42" t="str">
        <f t="shared" si="23"/>
        <v>GR-354 | OUTER RING RACEWAY SUPER FINISH MACHINE | KWD3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อัมรินทร์ รักษาพล</v>
      </c>
      <c r="AP317" s="42" t="str">
        <f>_xlfn.TEXTJOIN("; ",TRUE,IF(COUNTA('query (10)'!A317:AK317)&lt;=6,"NEAR_EMPTY_ROW",""),IF($K317="","MISSING_STATUS",""),IF(AND($K317="เสร็จสิ้น",$Z317=""),"DONE_NO_ACTUAL_DATE",""),IF(AND($I317="Condition-based Maintenance",$AH317=""),"CBM_NO_MEASUREMENT",""),IF(OR($X317="",$X317=0),"INVALID_PERIOD",""),IF(AND($AA317&lt;&gt;"",$AB317&lt;&gt;"",$AB317&lt;$AA317),"DATE_SEQUENCE_ERROR",""),IF(AND($AB317&lt;&gt;"",$AB317&gt;DATE(2030,12,31)),"DATE_OUTLIER",""),IF($C317="","MISSING_QRCODE",""),IF($J317="UNKNOWN","UNKNOWN_PM_TYPE",""),IF($L317="UNKNOWN","UNKNOWN_STATUS",""))</f>
        <v>MISSING_STATUS; INVALID_PERIOD</v>
      </c>
      <c r="AQ317" s="42" t="str">
        <f t="shared" si="24"/>
        <v>NO</v>
      </c>
    </row>
    <row r="318" spans="1:43" x14ac:dyDescent="0.3">
      <c r="A318" s="38">
        <f>IF('query (10)'!A318="","",'query (10)'!A318)</f>
        <v>392</v>
      </c>
      <c r="B318" s="38">
        <f>IF('query (10)'!B318="","",'query (10)'!B318)</f>
        <v>19941</v>
      </c>
      <c r="C318" s="38" t="str">
        <f>TRIM(UPPER('query (10)'!M318))</f>
        <v>GR-339</v>
      </c>
      <c r="D318" s="38" t="str">
        <f>TRIM(UPPER(IFERROR(_xlfn.TEXTBEFORE('query (10)'!L318,"("),'query (10)'!L318)))</f>
        <v>INNER RING RIB GRINDING MACHINE</v>
      </c>
      <c r="E318" s="38" t="str">
        <f>IFERROR(TRIM(UPPER(_xlfn.TEXTBEFORE(_xlfn.TEXTAFTER('query (10)'!L318,"("),")"))),"")</f>
        <v/>
      </c>
      <c r="F318" s="38" t="str">
        <f>TRIM('query (10)'!K318)</f>
        <v>KWD3</v>
      </c>
      <c r="G318" s="38" t="str">
        <f>IF('query (10)'!J318="","",'query (10)'!J318)</f>
        <v>Motor</v>
      </c>
      <c r="H318" s="38" t="str">
        <f>TRIM(UPPER('query (10)'!J318))</f>
        <v>MOTOR</v>
      </c>
      <c r="I318" s="38" t="str">
        <f>IF('query (10)'!F318="","",'query (10)'!F318)</f>
        <v>Time-based Maintenance</v>
      </c>
      <c r="J318" s="38" t="str">
        <f>IF('query (10)'!F318="","",IFERROR(INDEX(Cleaning_Rules!$B$14:$B$17,MATCH(TRIM('query (10)'!F318),Cleaning_Rules!$A$14:$A$17,0)),"UNKNOWN"))</f>
        <v>TBM</v>
      </c>
      <c r="K318" s="38" t="str">
        <f>IF('query (10)'!G318="","",'query (10)'!G318)</f>
        <v>กำลังดำเนินการ</v>
      </c>
      <c r="L318" s="38" t="str">
        <f>IF('query (10)'!G318="","MISSING",IFERROR(INDEX(Cleaning_Rules!$B$5:$B$10,MATCH(TRIM('query (10)'!G318),Cleaning_Rules!$A$5:$A$10,0)),"UNKNOWN"))</f>
        <v>IN_PROGRESS</v>
      </c>
      <c r="M318" s="38" t="str">
        <f>IF('query (10)'!I318="","",'query (10)'!I318)</f>
        <v>Electrical</v>
      </c>
      <c r="N318" s="38" t="str">
        <f>IF('query (10)'!O318="","",'query (10)'!O318)</f>
        <v>Measure</v>
      </c>
      <c r="O318" s="38" t="str">
        <f>IF('query (10)'!P318="","",'query (10)'!P318)</f>
        <v>Medium</v>
      </c>
      <c r="P318" s="38" t="str">
        <f>IF('query (10)'!N318="","",'query (10)'!N318)</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18" s="38" t="str">
        <f>TRIM('query (10)'!N318)</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18" s="38" t="str">
        <f>TRIM(UPPER('query (10)'!R318))</f>
        <v/>
      </c>
      <c r="S318" s="38" t="str">
        <f>TRIM(UPPER('query (10)'!S318))</f>
        <v/>
      </c>
      <c r="T318" s="38" t="str">
        <f>IF('query (10)'!Q318="","",TRIM(UPPER('query (10)'!Q318)))</f>
        <v/>
      </c>
      <c r="U318" s="38" t="str">
        <f>IF('query (10)'!T318="","",'query (10)'!T318)</f>
        <v>1</v>
      </c>
      <c r="V318" s="39">
        <f>IF('query (10)'!T318="","",IFERROR(VALUE('query (10)'!T318),""))</f>
        <v>1</v>
      </c>
      <c r="W318" s="40">
        <f>IF('query (10)'!U318="","",'query (10)'!U318)</f>
        <v>0</v>
      </c>
      <c r="X318" s="39">
        <f>IF('query (10)'!V318="","",'query (10)'!V318)</f>
        <v>360</v>
      </c>
      <c r="Y318" s="41">
        <f>IF('query (10)'!W318="","",'query (10)'!W318)</f>
        <v>45964</v>
      </c>
      <c r="Z318" s="41" t="str">
        <f>IF('query (10)'!X318="","",'query (10)'!X318)</f>
        <v/>
      </c>
      <c r="AA318" s="41">
        <f>IF('query (10)'!Y318="","",'query (10)'!Y318)</f>
        <v>45598</v>
      </c>
      <c r="AB318" s="41">
        <f>IF('query (10)'!Z318="","",'query (10)'!Z318)</f>
        <v>45958</v>
      </c>
      <c r="AC318" s="38" t="str">
        <f>IF(OR('query (10)'!AA318="",COUNTIF(Cleaning_Rules!$A$21:$A$26,TRIM('query (10)'!AA318))&gt;0),"",TRIM('query (10)'!AA318))</f>
        <v/>
      </c>
      <c r="AD318" s="38" t="str">
        <f>IF('query (10)'!AB318="","",TRIM(IFERROR(_xlfn.TEXTBEFORE('query (10)'!AB318,"("),'query (10)'!AB318)))</f>
        <v>เริ่มซ่อมงาน PM แล้ว รับผิดชอบโดย PAHLA SEEDANG</v>
      </c>
      <c r="AE318" s="38" t="str">
        <f>IFERROR(LOWER(TRIM(_xlfn.TEXTBEFORE(_xlfn.TEXTAFTER('query (10)'!AB318,"("),")"))),"")</f>
        <v>pahla@nsk.com</v>
      </c>
      <c r="AF318" s="38" t="str">
        <f>IF('query (10)'!AD318="","",TRIM('query (10)'!AD318))</f>
        <v>ณัฐดนัย จุฑาเทพ</v>
      </c>
      <c r="AG318" s="38" t="str">
        <f>IF('query (10)'!AE318="","",TRIM('query (10)'!AE318))</f>
        <v>อัมรินทร์ รักษาพล</v>
      </c>
      <c r="AH318" s="38" t="str">
        <f>IF('query (10)'!AF318="","",IFERROR(VALUE('query (10)'!AF318),""))</f>
        <v/>
      </c>
      <c r="AI318" s="38" t="str">
        <f>IF('query (10)'!AG318="","",TRIM('query (10)'!AG318))</f>
        <v/>
      </c>
      <c r="AJ318" s="38" t="str">
        <f>IF('query (10)'!AH318="","",IFERROR(VALUE('query (10)'!AH318),""))</f>
        <v/>
      </c>
      <c r="AK318" s="38" t="str">
        <f>IF('query (10)'!AI318="","",TRIM('query (10)'!AI318))</f>
        <v/>
      </c>
      <c r="AL318" s="42">
        <f t="shared" si="20"/>
        <v>2025</v>
      </c>
      <c r="AM318" s="42" t="str">
        <f t="shared" si="21"/>
        <v>2025-11</v>
      </c>
      <c r="AN318" s="42" t="str">
        <f t="shared" ca="1" si="22"/>
        <v>OVERDUE</v>
      </c>
      <c r="AO318" s="42" t="str">
        <f t="shared" si="23"/>
        <v>GR-339 | INNER RING RIB GRINDING MACHINE | KWD3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เริ่มซ่อมงาน PM แล้ว รับผิดชอบโดย PAHLA SEEDANG | อัมรินทร์ รักษาพล</v>
      </c>
      <c r="AP318" s="42" t="str">
        <f>_xlfn.TEXTJOIN("; ",TRUE,IF(COUNTA('query (10)'!A318:AK318)&lt;=6,"NEAR_EMPTY_ROW",""),IF($K318="","MISSING_STATUS",""),IF(AND($K318="เสร็จสิ้น",$Z318=""),"DONE_NO_ACTUAL_DATE",""),IF(AND($I318="Condition-based Maintenance",$AH318=""),"CBM_NO_MEASUREMENT",""),IF(OR($X318="",$X318=0),"INVALID_PERIOD",""),IF(AND($AA318&lt;&gt;"",$AB318&lt;&gt;"",$AB318&lt;$AA318),"DATE_SEQUENCE_ERROR",""),IF(AND($AB318&lt;&gt;"",$AB318&gt;DATE(2030,12,31)),"DATE_OUTLIER",""),IF($C318="","MISSING_QRCODE",""),IF($J318="UNKNOWN","UNKNOWN_PM_TYPE",""),IF($L318="UNKNOWN","UNKNOWN_STATUS",""))</f>
        <v/>
      </c>
      <c r="AQ318" s="42" t="str">
        <f t="shared" si="24"/>
        <v>NO</v>
      </c>
    </row>
    <row r="319" spans="1:43" x14ac:dyDescent="0.3">
      <c r="A319" s="38">
        <f>IF('query (10)'!A319="","",'query (10)'!A319)</f>
        <v>393</v>
      </c>
      <c r="B319" s="38">
        <f>IF('query (10)'!B319="","",'query (10)'!B319)</f>
        <v>19926</v>
      </c>
      <c r="C319" s="38" t="str">
        <f>TRIM(UPPER('query (10)'!M319))</f>
        <v>GR-340</v>
      </c>
      <c r="D319" s="38" t="str">
        <f>TRIM(UPPER(IFERROR(_xlfn.TEXTBEFORE('query (10)'!L319,"("),'query (10)'!L319)))</f>
        <v>INNER RING BORE GRINDING MACHINE</v>
      </c>
      <c r="E319" s="38" t="str">
        <f>IFERROR(TRIM(UPPER(_xlfn.TEXTBEFORE(_xlfn.TEXTAFTER('query (10)'!L319,"("),")"))),"")</f>
        <v/>
      </c>
      <c r="F319" s="38" t="str">
        <f>TRIM('query (10)'!K319)</f>
        <v>KWD3</v>
      </c>
      <c r="G319" s="38" t="str">
        <f>IF('query (10)'!J319="","",'query (10)'!J319)</f>
        <v>Motor</v>
      </c>
      <c r="H319" s="38" t="str">
        <f>TRIM(UPPER('query (10)'!J319))</f>
        <v>MOTOR</v>
      </c>
      <c r="I319" s="38" t="str">
        <f>IF('query (10)'!F319="","",'query (10)'!F319)</f>
        <v>Time-based Maintenance</v>
      </c>
      <c r="J319" s="38" t="str">
        <f>IF('query (10)'!F319="","",IFERROR(INDEX(Cleaning_Rules!$B$14:$B$17,MATCH(TRIM('query (10)'!F319),Cleaning_Rules!$A$14:$A$17,0)),"UNKNOWN"))</f>
        <v>TBM</v>
      </c>
      <c r="K319" s="38" t="str">
        <f>IF('query (10)'!G319="","",'query (10)'!G319)</f>
        <v>กำลังดำเนินการ</v>
      </c>
      <c r="L319" s="38" t="str">
        <f>IF('query (10)'!G319="","MISSING",IFERROR(INDEX(Cleaning_Rules!$B$5:$B$10,MATCH(TRIM('query (10)'!G319),Cleaning_Rules!$A$5:$A$10,0)),"UNKNOWN"))</f>
        <v>IN_PROGRESS</v>
      </c>
      <c r="M319" s="38" t="str">
        <f>IF('query (10)'!I319="","",'query (10)'!I319)</f>
        <v>Electrical</v>
      </c>
      <c r="N319" s="38" t="str">
        <f>IF('query (10)'!O319="","",'query (10)'!O319)</f>
        <v>Measure</v>
      </c>
      <c r="O319" s="38" t="str">
        <f>IF('query (10)'!P319="","",'query (10)'!P319)</f>
        <v>Medium</v>
      </c>
      <c r="P319" s="38" t="str">
        <f>IF('query (10)'!N319="","",'query (10)'!N319)</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19" s="38" t="str">
        <f>TRIM('query (10)'!N319)</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19" s="38" t="str">
        <f>TRIM(UPPER('query (10)'!R319))</f>
        <v/>
      </c>
      <c r="S319" s="38" t="str">
        <f>TRIM(UPPER('query (10)'!S319))</f>
        <v/>
      </c>
      <c r="T319" s="38" t="str">
        <f>IF('query (10)'!Q319="","",TRIM(UPPER('query (10)'!Q319)))</f>
        <v/>
      </c>
      <c r="U319" s="38" t="str">
        <f>IF('query (10)'!T319="","",'query (10)'!T319)</f>
        <v>1</v>
      </c>
      <c r="V319" s="39">
        <f>IF('query (10)'!T319="","",IFERROR(VALUE('query (10)'!T319),""))</f>
        <v>1</v>
      </c>
      <c r="W319" s="40">
        <f>IF('query (10)'!U319="","",'query (10)'!U319)</f>
        <v>0</v>
      </c>
      <c r="X319" s="39">
        <f>IF('query (10)'!V319="","",'query (10)'!V319)</f>
        <v>360</v>
      </c>
      <c r="Y319" s="41">
        <f>IF('query (10)'!W319="","",'query (10)'!W319)</f>
        <v>45964</v>
      </c>
      <c r="Z319" s="41" t="str">
        <f>IF('query (10)'!X319="","",'query (10)'!X319)</f>
        <v/>
      </c>
      <c r="AA319" s="41">
        <f>IF('query (10)'!Y319="","",'query (10)'!Y319)</f>
        <v>45598</v>
      </c>
      <c r="AB319" s="41">
        <f>IF('query (10)'!Z319="","",'query (10)'!Z319)</f>
        <v>45958</v>
      </c>
      <c r="AC319" s="38" t="str">
        <f>IF(OR('query (10)'!AA319="",COUNTIF(Cleaning_Rules!$A$21:$A$26,TRIM('query (10)'!AA319))&gt;0),"",TRIM('query (10)'!AA319))</f>
        <v/>
      </c>
      <c r="AD319" s="38" t="str">
        <f>IF('query (10)'!AB319="","",TRIM(IFERROR(_xlfn.TEXTBEFORE('query (10)'!AB319,"("),'query (10)'!AB319)))</f>
        <v>เริ่มซ่อมงาน PM แล้ว รับผิดชอบโดย PAHLA SEEDANG</v>
      </c>
      <c r="AE319" s="38" t="str">
        <f>IFERROR(LOWER(TRIM(_xlfn.TEXTBEFORE(_xlfn.TEXTAFTER('query (10)'!AB319,"("),")"))),"")</f>
        <v>pahla@nsk.com</v>
      </c>
      <c r="AF319" s="38" t="str">
        <f>IF('query (10)'!AD319="","",TRIM('query (10)'!AD319))</f>
        <v>ณัฐดนัย จุฑาเทพ</v>
      </c>
      <c r="AG319" s="38" t="str">
        <f>IF('query (10)'!AE319="","",TRIM('query (10)'!AE319))</f>
        <v>อัมรินทร์ รักษาพล</v>
      </c>
      <c r="AH319" s="38" t="str">
        <f>IF('query (10)'!AF319="","",IFERROR(VALUE('query (10)'!AF319),""))</f>
        <v/>
      </c>
      <c r="AI319" s="38" t="str">
        <f>IF('query (10)'!AG319="","",TRIM('query (10)'!AG319))</f>
        <v/>
      </c>
      <c r="AJ319" s="38" t="str">
        <f>IF('query (10)'!AH319="","",IFERROR(VALUE('query (10)'!AH319),""))</f>
        <v/>
      </c>
      <c r="AK319" s="38" t="str">
        <f>IF('query (10)'!AI319="","",TRIM('query (10)'!AI319))</f>
        <v/>
      </c>
      <c r="AL319" s="42">
        <f t="shared" si="20"/>
        <v>2025</v>
      </c>
      <c r="AM319" s="42" t="str">
        <f t="shared" si="21"/>
        <v>2025-11</v>
      </c>
      <c r="AN319" s="42" t="str">
        <f t="shared" ca="1" si="22"/>
        <v>OVERDUE</v>
      </c>
      <c r="AO319" s="42" t="str">
        <f t="shared" si="23"/>
        <v>GR-340 | INNER RING BORE GRINDING MACHINE | KWD3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เริ่มซ่อมงาน PM แล้ว รับผิดชอบโดย PAHLA SEEDANG | อัมรินทร์ รักษาพล</v>
      </c>
      <c r="AP319" s="42" t="str">
        <f>_xlfn.TEXTJOIN("; ",TRUE,IF(COUNTA('query (10)'!A319:AK319)&lt;=6,"NEAR_EMPTY_ROW",""),IF($K319="","MISSING_STATUS",""),IF(AND($K319="เสร็จสิ้น",$Z319=""),"DONE_NO_ACTUAL_DATE",""),IF(AND($I319="Condition-based Maintenance",$AH319=""),"CBM_NO_MEASUREMENT",""),IF(OR($X319="",$X319=0),"INVALID_PERIOD",""),IF(AND($AA319&lt;&gt;"",$AB319&lt;&gt;"",$AB319&lt;$AA319),"DATE_SEQUENCE_ERROR",""),IF(AND($AB319&lt;&gt;"",$AB319&gt;DATE(2030,12,31)),"DATE_OUTLIER",""),IF($C319="","MISSING_QRCODE",""),IF($J319="UNKNOWN","UNKNOWN_PM_TYPE",""),IF($L319="UNKNOWN","UNKNOWN_STATUS",""))</f>
        <v/>
      </c>
      <c r="AQ319" s="42" t="str">
        <f t="shared" si="24"/>
        <v>NO</v>
      </c>
    </row>
    <row r="320" spans="1:43" x14ac:dyDescent="0.3">
      <c r="A320" s="38">
        <f>IF('query (10)'!A320="","",'query (10)'!A320)</f>
        <v>396</v>
      </c>
      <c r="B320" s="38" t="str">
        <f>IF('query (10)'!B320="","",'query (10)'!B320)</f>
        <v/>
      </c>
      <c r="C320" s="38" t="str">
        <f>TRIM(UPPER('query (10)'!M320))</f>
        <v>WA-348</v>
      </c>
      <c r="D320" s="38" t="str">
        <f>TRIM(UPPER(IFERROR(_xlfn.TEXTBEFORE('query (10)'!L320,"("),'query (10)'!L320)))</f>
        <v>FINISH WASH EQUIPMENT</v>
      </c>
      <c r="E320" s="38" t="str">
        <f>IFERROR(TRIM(UPPER(_xlfn.TEXTBEFORE(_xlfn.TEXTAFTER('query (10)'!L320,"("),")"))),"")</f>
        <v/>
      </c>
      <c r="F320" s="38" t="str">
        <f>TRIM('query (10)'!K320)</f>
        <v>KWD3</v>
      </c>
      <c r="G320" s="38" t="str">
        <f>IF('query (10)'!J320="","",'query (10)'!J320)</f>
        <v>Motor</v>
      </c>
      <c r="H320" s="38" t="str">
        <f>TRIM(UPPER('query (10)'!J320))</f>
        <v>MOTOR</v>
      </c>
      <c r="I320" s="38" t="str">
        <f>IF('query (10)'!F320="","",'query (10)'!F320)</f>
        <v>Time-based Maintenance</v>
      </c>
      <c r="J320" s="38" t="str">
        <f>IF('query (10)'!F320="","",IFERROR(INDEX(Cleaning_Rules!$B$14:$B$17,MATCH(TRIM('query (10)'!F320),Cleaning_Rules!$A$14:$A$17,0)),"UNKNOWN"))</f>
        <v>TBM</v>
      </c>
      <c r="K320" s="38" t="str">
        <f>IF('query (10)'!G320="","",'query (10)'!G320)</f>
        <v/>
      </c>
      <c r="L320" s="38" t="str">
        <f>IF('query (10)'!G320="","MISSING",IFERROR(INDEX(Cleaning_Rules!$B$5:$B$10,MATCH(TRIM('query (10)'!G320),Cleaning_Rules!$A$5:$A$10,0)),"UNKNOWN"))</f>
        <v>MISSING</v>
      </c>
      <c r="M320" s="38" t="str">
        <f>IF('query (10)'!I320="","",'query (10)'!I320)</f>
        <v>Electrical</v>
      </c>
      <c r="N320" s="38" t="str">
        <f>IF('query (10)'!O320="","",'query (10)'!O320)</f>
        <v>Measure</v>
      </c>
      <c r="O320" s="38" t="str">
        <f>IF('query (10)'!P320="","",'query (10)'!P320)</f>
        <v>Medium</v>
      </c>
      <c r="P320" s="38" t="str">
        <f>IF('query (10)'!N320="","",'query (10)'!N320)</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20" s="38" t="str">
        <f>TRIM('query (10)'!N320)</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20" s="38" t="str">
        <f>TRIM(UPPER('query (10)'!R320))</f>
        <v/>
      </c>
      <c r="S320" s="38" t="str">
        <f>TRIM(UPPER('query (10)'!S320))</f>
        <v/>
      </c>
      <c r="T320" s="38" t="str">
        <f>IF('query (10)'!Q320="","",TRIM(UPPER('query (10)'!Q320)))</f>
        <v/>
      </c>
      <c r="U320" s="38" t="str">
        <f>IF('query (10)'!T320="","",'query (10)'!T320)</f>
        <v>1</v>
      </c>
      <c r="V320" s="39">
        <f>IF('query (10)'!T320="","",IFERROR(VALUE('query (10)'!T320),""))</f>
        <v>1</v>
      </c>
      <c r="W320" s="40">
        <f>IF('query (10)'!U320="","",'query (10)'!U320)</f>
        <v>0</v>
      </c>
      <c r="X320" s="39">
        <f>IF('query (10)'!V320="","",'query (10)'!V320)</f>
        <v>0</v>
      </c>
      <c r="Y320" s="41">
        <f>IF('query (10)'!W320="","",'query (10)'!W320)</f>
        <v>45964</v>
      </c>
      <c r="Z320" s="41" t="str">
        <f>IF('query (10)'!X320="","",'query (10)'!X320)</f>
        <v/>
      </c>
      <c r="AA320" s="41">
        <f>IF('query (10)'!Y320="","",'query (10)'!Y320)</f>
        <v>45598</v>
      </c>
      <c r="AB320" s="41">
        <f>IF('query (10)'!Z320="","",'query (10)'!Z320)</f>
        <v>45598</v>
      </c>
      <c r="AC320" s="38" t="str">
        <f>IF(OR('query (10)'!AA320="",COUNTIF(Cleaning_Rules!$A$21:$A$26,TRIM('query (10)'!AA320))&gt;0),"",TRIM('query (10)'!AA320))</f>
        <v/>
      </c>
      <c r="AD320" s="38" t="str">
        <f>IF('query (10)'!AB320="","",TRIM(IFERROR(_xlfn.TEXTBEFORE('query (10)'!AB320,"("),'query (10)'!AB320)))</f>
        <v/>
      </c>
      <c r="AE320" s="38" t="str">
        <f>IFERROR(LOWER(TRIM(_xlfn.TEXTBEFORE(_xlfn.TEXTAFTER('query (10)'!AB320,"("),")"))),"")</f>
        <v/>
      </c>
      <c r="AF320" s="38" t="str">
        <f>IF('query (10)'!AD320="","",TRIM('query (10)'!AD320))</f>
        <v>ณัฐดนัย จุฑาเทพ</v>
      </c>
      <c r="AG320" s="38" t="str">
        <f>IF('query (10)'!AE320="","",TRIM('query (10)'!AE320))</f>
        <v>ณัฐดนัย จุฑาเทพ</v>
      </c>
      <c r="AH320" s="38" t="str">
        <f>IF('query (10)'!AF320="","",IFERROR(VALUE('query (10)'!AF320),""))</f>
        <v/>
      </c>
      <c r="AI320" s="38" t="str">
        <f>IF('query (10)'!AG320="","",TRIM('query (10)'!AG320))</f>
        <v/>
      </c>
      <c r="AJ320" s="38" t="str">
        <f>IF('query (10)'!AH320="","",IFERROR(VALUE('query (10)'!AH320),""))</f>
        <v/>
      </c>
      <c r="AK320" s="38" t="str">
        <f>IF('query (10)'!AI320="","",TRIM('query (10)'!AI320))</f>
        <v/>
      </c>
      <c r="AL320" s="42">
        <f t="shared" si="20"/>
        <v>2025</v>
      </c>
      <c r="AM320" s="42" t="str">
        <f t="shared" si="21"/>
        <v>2025-11</v>
      </c>
      <c r="AN320" s="42" t="str">
        <f t="shared" ca="1" si="22"/>
        <v>OVERDUE</v>
      </c>
      <c r="AO320" s="42" t="str">
        <f t="shared" si="23"/>
        <v>WA-348 | FINISH WASH EQUIPMENT | KWD3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20" s="42" t="str">
        <f>_xlfn.TEXTJOIN("; ",TRUE,IF(COUNTA('query (10)'!A320:AK320)&lt;=6,"NEAR_EMPTY_ROW",""),IF($K320="","MISSING_STATUS",""),IF(AND($K320="เสร็จสิ้น",$Z320=""),"DONE_NO_ACTUAL_DATE",""),IF(AND($I320="Condition-based Maintenance",$AH320=""),"CBM_NO_MEASUREMENT",""),IF(OR($X320="",$X320=0),"INVALID_PERIOD",""),IF(AND($AA320&lt;&gt;"",$AB320&lt;&gt;"",$AB320&lt;$AA320),"DATE_SEQUENCE_ERROR",""),IF(AND($AB320&lt;&gt;"",$AB320&gt;DATE(2030,12,31)),"DATE_OUTLIER",""),IF($C320="","MISSING_QRCODE",""),IF($J320="UNKNOWN","UNKNOWN_PM_TYPE",""),IF($L320="UNKNOWN","UNKNOWN_STATUS",""))</f>
        <v>MISSING_STATUS; INVALID_PERIOD</v>
      </c>
      <c r="AQ320" s="42" t="str">
        <f t="shared" si="24"/>
        <v>NO</v>
      </c>
    </row>
    <row r="321" spans="1:43" x14ac:dyDescent="0.3">
      <c r="A321" s="38">
        <f>IF('query (10)'!A321="","",'query (10)'!A321)</f>
        <v>397</v>
      </c>
      <c r="B321" s="38">
        <f>IF('query (10)'!B321="","",'query (10)'!B321)</f>
        <v>19911</v>
      </c>
      <c r="C321" s="38" t="str">
        <f>TRIM(UPPER('query (10)'!M321))</f>
        <v>CH-349</v>
      </c>
      <c r="D321" s="38" t="str">
        <f>TRIM(UPPER(IFERROR(_xlfn.TEXTBEFORE('query (10)'!L321,"("),'query (10)'!L321)))</f>
        <v>AUTOMATION VIBRATION TESTING MACHINE</v>
      </c>
      <c r="E321" s="38" t="str">
        <f>IFERROR(TRIM(UPPER(_xlfn.TEXTBEFORE(_xlfn.TEXTAFTER('query (10)'!L321,"("),")"))),"")</f>
        <v/>
      </c>
      <c r="F321" s="38" t="str">
        <f>TRIM('query (10)'!K321)</f>
        <v>KWD3</v>
      </c>
      <c r="G321" s="38" t="str">
        <f>IF('query (10)'!J321="","",'query (10)'!J321)</f>
        <v>Motor</v>
      </c>
      <c r="H321" s="38" t="str">
        <f>TRIM(UPPER('query (10)'!J321))</f>
        <v>MOTOR</v>
      </c>
      <c r="I321" s="38" t="str">
        <f>IF('query (10)'!F321="","",'query (10)'!F321)</f>
        <v>Time-based Maintenance</v>
      </c>
      <c r="J321" s="38" t="str">
        <f>IF('query (10)'!F321="","",IFERROR(INDEX(Cleaning_Rules!$B$14:$B$17,MATCH(TRIM('query (10)'!F321),Cleaning_Rules!$A$14:$A$17,0)),"UNKNOWN"))</f>
        <v>TBM</v>
      </c>
      <c r="K321" s="38" t="str">
        <f>IF('query (10)'!G321="","",'query (10)'!G321)</f>
        <v>เสร็จสิ้น</v>
      </c>
      <c r="L321" s="38" t="str">
        <f>IF('query (10)'!G321="","MISSING",IFERROR(INDEX(Cleaning_Rules!$B$5:$B$10,MATCH(TRIM('query (10)'!G321),Cleaning_Rules!$A$5:$A$10,0)),"UNKNOWN"))</f>
        <v>COMPLETED</v>
      </c>
      <c r="M321" s="38" t="str">
        <f>IF('query (10)'!I321="","",'query (10)'!I321)</f>
        <v>Electrical</v>
      </c>
      <c r="N321" s="38" t="str">
        <f>IF('query (10)'!O321="","",'query (10)'!O321)</f>
        <v>Measure</v>
      </c>
      <c r="O321" s="38" t="str">
        <f>IF('query (10)'!P321="","",'query (10)'!P321)</f>
        <v>Medium</v>
      </c>
      <c r="P321" s="38" t="str">
        <f>IF('query (10)'!N321="","",'query (10)'!N321)</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21" s="38" t="str">
        <f>TRIM('query (10)'!N321)</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21" s="38" t="str">
        <f>TRIM(UPPER('query (10)'!R321))</f>
        <v/>
      </c>
      <c r="S321" s="38" t="str">
        <f>TRIM(UPPER('query (10)'!S321))</f>
        <v/>
      </c>
      <c r="T321" s="38" t="str">
        <f>IF('query (10)'!Q321="","",TRIM(UPPER('query (10)'!Q321)))</f>
        <v/>
      </c>
      <c r="U321" s="38" t="str">
        <f>IF('query (10)'!T321="","",'query (10)'!T321)</f>
        <v>1</v>
      </c>
      <c r="V321" s="39">
        <f>IF('query (10)'!T321="","",IFERROR(VALUE('query (10)'!T321),""))</f>
        <v>1</v>
      </c>
      <c r="W321" s="40">
        <f>IF('query (10)'!U321="","",'query (10)'!U321)</f>
        <v>0</v>
      </c>
      <c r="X321" s="39">
        <f>IF('query (10)'!V321="","",'query (10)'!V321)</f>
        <v>0</v>
      </c>
      <c r="Y321" s="41">
        <f>IF('query (10)'!W321="","",'query (10)'!W321)</f>
        <v>45964</v>
      </c>
      <c r="Z321" s="41">
        <f>IF('query (10)'!X321="","",'query (10)'!X321)</f>
        <v>46184</v>
      </c>
      <c r="AA321" s="41">
        <f>IF('query (10)'!Y321="","",'query (10)'!Y321)</f>
        <v>46184</v>
      </c>
      <c r="AB321" s="41">
        <f>IF('query (10)'!Z321="","",'query (10)'!Z321)</f>
        <v>46184</v>
      </c>
      <c r="AC321" s="38" t="str">
        <f>IF(OR('query (10)'!AA321="",COUNTIF(Cleaning_Rules!$A$21:$A$26,TRIM('query (10)'!AA321))&gt;0),"",TRIM('query (10)'!AA321))</f>
        <v/>
      </c>
      <c r="AD321" s="38" t="str">
        <f>IF('query (10)'!AB321="","",TRIM(IFERROR(_xlfn.TEXTBEFORE('query (10)'!AB321,"("),'query (10)'!AB321)))</f>
        <v>เริ่มซ่อมงาน PM แล้ว รับผิดชอบโดย NATDANAI JUTHATHEP</v>
      </c>
      <c r="AE321" s="38" t="str">
        <f>IFERROR(LOWER(TRIM(_xlfn.TEXTBEFORE(_xlfn.TEXTAFTER('query (10)'!AB321,"("),")"))),"")</f>
        <v>juthathep-n-4697@nsk.com</v>
      </c>
      <c r="AF321" s="38" t="str">
        <f>IF('query (10)'!AD321="","",TRIM('query (10)'!AD321))</f>
        <v>ณัฐดนัย จุฑาเทพ</v>
      </c>
      <c r="AG321" s="38" t="str">
        <f>IF('query (10)'!AE321="","",TRIM('query (10)'!AE321))</f>
        <v>ณัฐดนัย จุฑาเทพ</v>
      </c>
      <c r="AH321" s="38" t="str">
        <f>IF('query (10)'!AF321="","",IFERROR(VALUE('query (10)'!AF321),""))</f>
        <v/>
      </c>
      <c r="AI321" s="38" t="str">
        <f>IF('query (10)'!AG321="","",TRIM('query (10)'!AG321))</f>
        <v/>
      </c>
      <c r="AJ321" s="38" t="str">
        <f>IF('query (10)'!AH321="","",IFERROR(VALUE('query (10)'!AH321),""))</f>
        <v/>
      </c>
      <c r="AK321" s="38" t="str">
        <f>IF('query (10)'!AI321="","",TRIM('query (10)'!AI321))</f>
        <v/>
      </c>
      <c r="AL321" s="42">
        <f t="shared" si="20"/>
        <v>2025</v>
      </c>
      <c r="AM321" s="42" t="str">
        <f t="shared" si="21"/>
        <v>2025-11</v>
      </c>
      <c r="AN321" s="42" t="str">
        <f t="shared" ca="1" si="22"/>
        <v/>
      </c>
      <c r="AO321" s="42" t="str">
        <f t="shared" si="23"/>
        <v>CH-349 | AUTOMATION VIBRATION TESTING MACHINE | KWD3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เริ่มซ่อมงาน PM แล้ว รับผิดชอบโดย NATDANAI JUTHATHEP | ณัฐดนัย จุฑาเทพ</v>
      </c>
      <c r="AP321" s="42" t="str">
        <f>_xlfn.TEXTJOIN("; ",TRUE,IF(COUNTA('query (10)'!A321:AK321)&lt;=6,"NEAR_EMPTY_ROW",""),IF($K321="","MISSING_STATUS",""),IF(AND($K321="เสร็จสิ้น",$Z321=""),"DONE_NO_ACTUAL_DATE",""),IF(AND($I321="Condition-based Maintenance",$AH321=""),"CBM_NO_MEASUREMENT",""),IF(OR($X321="",$X321=0),"INVALID_PERIOD",""),IF(AND($AA321&lt;&gt;"",$AB321&lt;&gt;"",$AB321&lt;$AA321),"DATE_SEQUENCE_ERROR",""),IF(AND($AB321&lt;&gt;"",$AB321&gt;DATE(2030,12,31)),"DATE_OUTLIER",""),IF($C321="","MISSING_QRCODE",""),IF($J321="UNKNOWN","UNKNOWN_PM_TYPE",""),IF($L321="UNKNOWN","UNKNOWN_STATUS",""))</f>
        <v>INVALID_PERIOD</v>
      </c>
      <c r="AQ321" s="42" t="str">
        <f t="shared" si="24"/>
        <v>NO</v>
      </c>
    </row>
    <row r="322" spans="1:43" x14ac:dyDescent="0.3">
      <c r="A322" s="38">
        <f>IF('query (10)'!A322="","",'query (10)'!A322)</f>
        <v>398</v>
      </c>
      <c r="B322" s="38" t="str">
        <f>IF('query (10)'!B322="","",'query (10)'!B322)</f>
        <v/>
      </c>
      <c r="C322" s="38" t="str">
        <f>TRIM(UPPER('query (10)'!M322))</f>
        <v>MA-631</v>
      </c>
      <c r="D322" s="38" t="str">
        <f>TRIM(UPPER(IFERROR(_xlfn.TEXTBEFORE('query (10)'!L322,"("),'query (10)'!L322)))</f>
        <v>LASER MARKER MACHINE</v>
      </c>
      <c r="E322" s="38" t="str">
        <f>IFERROR(TRIM(UPPER(_xlfn.TEXTBEFORE(_xlfn.TEXTAFTER('query (10)'!L322,"("),")"))),"")</f>
        <v/>
      </c>
      <c r="F322" s="38" t="str">
        <f>TRIM('query (10)'!K322)</f>
        <v>KWD3</v>
      </c>
      <c r="G322" s="38" t="str">
        <f>IF('query (10)'!J322="","",'query (10)'!J322)</f>
        <v>Motor</v>
      </c>
      <c r="H322" s="38" t="str">
        <f>TRIM(UPPER('query (10)'!J322))</f>
        <v>MOTOR</v>
      </c>
      <c r="I322" s="38" t="str">
        <f>IF('query (10)'!F322="","",'query (10)'!F322)</f>
        <v>Time-based Maintenance</v>
      </c>
      <c r="J322" s="38" t="str">
        <f>IF('query (10)'!F322="","",IFERROR(INDEX(Cleaning_Rules!$B$14:$B$17,MATCH(TRIM('query (10)'!F322),Cleaning_Rules!$A$14:$A$17,0)),"UNKNOWN"))</f>
        <v>TBM</v>
      </c>
      <c r="K322" s="38" t="str">
        <f>IF('query (10)'!G322="","",'query (10)'!G322)</f>
        <v/>
      </c>
      <c r="L322" s="38" t="str">
        <f>IF('query (10)'!G322="","MISSING",IFERROR(INDEX(Cleaning_Rules!$B$5:$B$10,MATCH(TRIM('query (10)'!G322),Cleaning_Rules!$A$5:$A$10,0)),"UNKNOWN"))</f>
        <v>MISSING</v>
      </c>
      <c r="M322" s="38" t="str">
        <f>IF('query (10)'!I322="","",'query (10)'!I322)</f>
        <v>Electrical</v>
      </c>
      <c r="N322" s="38" t="str">
        <f>IF('query (10)'!O322="","",'query (10)'!O322)</f>
        <v>Measure</v>
      </c>
      <c r="O322" s="38" t="str">
        <f>IF('query (10)'!P322="","",'query (10)'!P322)</f>
        <v>Medium</v>
      </c>
      <c r="P322" s="38" t="str">
        <f>IF('query (10)'!N322="","",'query (10)'!N322)</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22" s="38" t="str">
        <f>TRIM('query (10)'!N322)</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22" s="38" t="str">
        <f>TRIM(UPPER('query (10)'!R322))</f>
        <v/>
      </c>
      <c r="S322" s="38" t="str">
        <f>TRIM(UPPER('query (10)'!S322))</f>
        <v/>
      </c>
      <c r="T322" s="38" t="str">
        <f>IF('query (10)'!Q322="","",TRIM(UPPER('query (10)'!Q322)))</f>
        <v/>
      </c>
      <c r="U322" s="38" t="str">
        <f>IF('query (10)'!T322="","",'query (10)'!T322)</f>
        <v>1</v>
      </c>
      <c r="V322" s="39">
        <f>IF('query (10)'!T322="","",IFERROR(VALUE('query (10)'!T322),""))</f>
        <v>1</v>
      </c>
      <c r="W322" s="40">
        <f>IF('query (10)'!U322="","",'query (10)'!U322)</f>
        <v>0</v>
      </c>
      <c r="X322" s="39">
        <f>IF('query (10)'!V322="","",'query (10)'!V322)</f>
        <v>0</v>
      </c>
      <c r="Y322" s="41">
        <f>IF('query (10)'!W322="","",'query (10)'!W322)</f>
        <v>45964</v>
      </c>
      <c r="Z322" s="41" t="str">
        <f>IF('query (10)'!X322="","",'query (10)'!X322)</f>
        <v/>
      </c>
      <c r="AA322" s="41">
        <f>IF('query (10)'!Y322="","",'query (10)'!Y322)</f>
        <v>45598</v>
      </c>
      <c r="AB322" s="41">
        <f>IF('query (10)'!Z322="","",'query (10)'!Z322)</f>
        <v>45598</v>
      </c>
      <c r="AC322" s="38" t="str">
        <f>IF(OR('query (10)'!AA322="",COUNTIF(Cleaning_Rules!$A$21:$A$26,TRIM('query (10)'!AA322))&gt;0),"",TRIM('query (10)'!AA322))</f>
        <v/>
      </c>
      <c r="AD322" s="38" t="str">
        <f>IF('query (10)'!AB322="","",TRIM(IFERROR(_xlfn.TEXTBEFORE('query (10)'!AB322,"("),'query (10)'!AB322)))</f>
        <v/>
      </c>
      <c r="AE322" s="38" t="str">
        <f>IFERROR(LOWER(TRIM(_xlfn.TEXTBEFORE(_xlfn.TEXTAFTER('query (10)'!AB322,"("),")"))),"")</f>
        <v/>
      </c>
      <c r="AF322" s="38" t="str">
        <f>IF('query (10)'!AD322="","",TRIM('query (10)'!AD322))</f>
        <v>ณัฐดนัย จุฑาเทพ</v>
      </c>
      <c r="AG322" s="38" t="str">
        <f>IF('query (10)'!AE322="","",TRIM('query (10)'!AE322))</f>
        <v>ณัฐดนัย จุฑาเทพ</v>
      </c>
      <c r="AH322" s="38" t="str">
        <f>IF('query (10)'!AF322="","",IFERROR(VALUE('query (10)'!AF322),""))</f>
        <v/>
      </c>
      <c r="AI322" s="38" t="str">
        <f>IF('query (10)'!AG322="","",TRIM('query (10)'!AG322))</f>
        <v/>
      </c>
      <c r="AJ322" s="38" t="str">
        <f>IF('query (10)'!AH322="","",IFERROR(VALUE('query (10)'!AH322),""))</f>
        <v/>
      </c>
      <c r="AK322" s="38" t="str">
        <f>IF('query (10)'!AI322="","",TRIM('query (10)'!AI322))</f>
        <v/>
      </c>
      <c r="AL322" s="42">
        <f t="shared" si="20"/>
        <v>2025</v>
      </c>
      <c r="AM322" s="42" t="str">
        <f t="shared" si="21"/>
        <v>2025-11</v>
      </c>
      <c r="AN322" s="42" t="str">
        <f t="shared" ca="1" si="22"/>
        <v>OVERDUE</v>
      </c>
      <c r="AO322" s="42" t="str">
        <f t="shared" si="23"/>
        <v>MA-631 | LASER MARKER MACHINE | KWD3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22" s="42" t="str">
        <f>_xlfn.TEXTJOIN("; ",TRUE,IF(COUNTA('query (10)'!A322:AK322)&lt;=6,"NEAR_EMPTY_ROW",""),IF($K322="","MISSING_STATUS",""),IF(AND($K322="เสร็จสิ้น",$Z322=""),"DONE_NO_ACTUAL_DATE",""),IF(AND($I322="Condition-based Maintenance",$AH322=""),"CBM_NO_MEASUREMENT",""),IF(OR($X322="",$X322=0),"INVALID_PERIOD",""),IF(AND($AA322&lt;&gt;"",$AB322&lt;&gt;"",$AB322&lt;$AA322),"DATE_SEQUENCE_ERROR",""),IF(AND($AB322&lt;&gt;"",$AB322&gt;DATE(2030,12,31)),"DATE_OUTLIER",""),IF($C322="","MISSING_QRCODE",""),IF($J322="UNKNOWN","UNKNOWN_PM_TYPE",""),IF($L322="UNKNOWN","UNKNOWN_STATUS",""))</f>
        <v>MISSING_STATUS; INVALID_PERIOD</v>
      </c>
      <c r="AQ322" s="42" t="str">
        <f t="shared" si="24"/>
        <v>NO</v>
      </c>
    </row>
    <row r="323" spans="1:43" x14ac:dyDescent="0.3">
      <c r="A323" s="38">
        <f>IF('query (10)'!A323="","",'query (10)'!A323)</f>
        <v>399</v>
      </c>
      <c r="B323" s="38" t="str">
        <f>IF('query (10)'!B323="","",'query (10)'!B323)</f>
        <v/>
      </c>
      <c r="C323" s="38" t="str">
        <f>TRIM(UPPER('query (10)'!M323))</f>
        <v>GR-473</v>
      </c>
      <c r="D323" s="38" t="str">
        <f>TRIM(UPPER(IFERROR(_xlfn.TEXTBEFORE('query (10)'!L323,"("),'query (10)'!L323)))</f>
        <v>OUTER RING RACEWAY GRINDING MACHINE</v>
      </c>
      <c r="E323" s="38" t="str">
        <f>IFERROR(TRIM(UPPER(_xlfn.TEXTBEFORE(_xlfn.TEXTAFTER('query (10)'!L323,"("),")"))),"")</f>
        <v/>
      </c>
      <c r="F323" s="38" t="str">
        <f>TRIM('query (10)'!K323)</f>
        <v>KWD4</v>
      </c>
      <c r="G323" s="38" t="str">
        <f>IF('query (10)'!J323="","",'query (10)'!J323)</f>
        <v>Motor</v>
      </c>
      <c r="H323" s="38" t="str">
        <f>TRIM(UPPER('query (10)'!J323))</f>
        <v>MOTOR</v>
      </c>
      <c r="I323" s="38" t="str">
        <f>IF('query (10)'!F323="","",'query (10)'!F323)</f>
        <v>Time-based Maintenance</v>
      </c>
      <c r="J323" s="38" t="str">
        <f>IF('query (10)'!F323="","",IFERROR(INDEX(Cleaning_Rules!$B$14:$B$17,MATCH(TRIM('query (10)'!F323),Cleaning_Rules!$A$14:$A$17,0)),"UNKNOWN"))</f>
        <v>TBM</v>
      </c>
      <c r="K323" s="38" t="str">
        <f>IF('query (10)'!G323="","",'query (10)'!G323)</f>
        <v>แก้ไขแผน</v>
      </c>
      <c r="L323" s="38" t="str">
        <f>IF('query (10)'!G323="","MISSING",IFERROR(INDEX(Cleaning_Rules!$B$5:$B$10,MATCH(TRIM('query (10)'!G323),Cleaning_Rules!$A$5:$A$10,0)),"UNKNOWN"))</f>
        <v>PLAN_REVISED</v>
      </c>
      <c r="M323" s="38" t="str">
        <f>IF('query (10)'!I323="","",'query (10)'!I323)</f>
        <v>Electrical</v>
      </c>
      <c r="N323" s="38" t="str">
        <f>IF('query (10)'!O323="","",'query (10)'!O323)</f>
        <v>Measure</v>
      </c>
      <c r="O323" s="38" t="str">
        <f>IF('query (10)'!P323="","",'query (10)'!P323)</f>
        <v>Medium</v>
      </c>
      <c r="P323" s="38" t="str">
        <f>IF('query (10)'!N323="","",'query (10)'!N323)</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23" s="38" t="str">
        <f>TRIM('query (10)'!N323)</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23" s="38" t="str">
        <f>TRIM(UPPER('query (10)'!R323))</f>
        <v/>
      </c>
      <c r="S323" s="38" t="str">
        <f>TRIM(UPPER('query (10)'!S323))</f>
        <v/>
      </c>
      <c r="T323" s="38" t="str">
        <f>IF('query (10)'!Q323="","",TRIM(UPPER('query (10)'!Q323)))</f>
        <v/>
      </c>
      <c r="U323" s="38" t="str">
        <f>IF('query (10)'!T323="","",'query (10)'!T323)</f>
        <v>1</v>
      </c>
      <c r="V323" s="39">
        <f>IF('query (10)'!T323="","",IFERROR(VALUE('query (10)'!T323),""))</f>
        <v>1</v>
      </c>
      <c r="W323" s="40">
        <f>IF('query (10)'!U323="","",'query (10)'!U323)</f>
        <v>0</v>
      </c>
      <c r="X323" s="39">
        <f>IF('query (10)'!V323="","",'query (10)'!V323)</f>
        <v>360</v>
      </c>
      <c r="Y323" s="41">
        <f>IF('query (10)'!W323="","",'query (10)'!W323)</f>
        <v>45965</v>
      </c>
      <c r="Z323" s="41" t="str">
        <f>IF('query (10)'!X323="","",'query (10)'!X323)</f>
        <v/>
      </c>
      <c r="AA323" s="41">
        <f>IF('query (10)'!Y323="","",'query (10)'!Y323)</f>
        <v>45962</v>
      </c>
      <c r="AB323" s="41">
        <f>IF('query (10)'!Z323="","",'query (10)'!Z323)</f>
        <v>46322</v>
      </c>
      <c r="AC323" s="38" t="str">
        <f>IF(OR('query (10)'!AA323="",COUNTIF(Cleaning_Rules!$A$21:$A$26,TRIM('query (10)'!AA323))&gt;0),"",TRIM('query (10)'!AA323))</f>
        <v/>
      </c>
      <c r="AD323" s="38" t="str">
        <f>IF('query (10)'!AB323="","",TRIM(IFERROR(_xlfn.TEXTBEFORE('query (10)'!AB323,"("),'query (10)'!AB323)))</f>
        <v/>
      </c>
      <c r="AE323" s="38" t="str">
        <f>IFERROR(LOWER(TRIM(_xlfn.TEXTBEFORE(_xlfn.TEXTAFTER('query (10)'!AB323,"("),")"))),"")</f>
        <v/>
      </c>
      <c r="AF323" s="38" t="str">
        <f>IF('query (10)'!AD323="","",TRIM('query (10)'!AD323))</f>
        <v>ณัฐดนัย จุฑาเทพ</v>
      </c>
      <c r="AG323" s="38" t="str">
        <f>IF('query (10)'!AE323="","",TRIM('query (10)'!AE323))</f>
        <v>ณัฐดนัย จุฑาเทพ</v>
      </c>
      <c r="AH323" s="38" t="str">
        <f>IF('query (10)'!AF323="","",IFERROR(VALUE('query (10)'!AF323),""))</f>
        <v/>
      </c>
      <c r="AI323" s="38" t="str">
        <f>IF('query (10)'!AG323="","",TRIM('query (10)'!AG323))</f>
        <v/>
      </c>
      <c r="AJ323" s="38" t="str">
        <f>IF('query (10)'!AH323="","",IFERROR(VALUE('query (10)'!AH323),""))</f>
        <v/>
      </c>
      <c r="AK323" s="38" t="str">
        <f>IF('query (10)'!AI323="","",TRIM('query (10)'!AI323))</f>
        <v/>
      </c>
      <c r="AL323" s="42">
        <f t="shared" ref="AL323:AL386" si="25">IF($Y323="","",YEAR($Y323))</f>
        <v>2025</v>
      </c>
      <c r="AM323" s="42" t="str">
        <f t="shared" ref="AM323:AM386" si="26">IF($Y323="","",TEXT($Y323,"yyyy-mm"))</f>
        <v>2025-11</v>
      </c>
      <c r="AN323" s="42" t="str">
        <f t="shared" ref="AN323:AN386" ca="1" si="27">IF(OR($AB323="",$L323="COMPLETED"),"",IF($AB323&lt;TODAY(),"OVERDUE","ON_SCHEDULE"))</f>
        <v>ON_SCHEDULE</v>
      </c>
      <c r="AO323" s="42" t="str">
        <f t="shared" ref="AO323:AO386" si="28">_xlfn.TEXTJOIN(" | ",TRUE,$C323,$D323,$E323,$F323,$H323,$I323,$M323,$N323,$O323,$Q323,$R323,$S323,$T323,$AC323,$AD323,$AG323)</f>
        <v>GR-473 | OUTER RING RACEWAY GRINDING MACHINE | KWD4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23" s="42" t="str">
        <f>_xlfn.TEXTJOIN("; ",TRUE,IF(COUNTA('query (10)'!A323:AK323)&lt;=6,"NEAR_EMPTY_ROW",""),IF($K323="","MISSING_STATUS",""),IF(AND($K323="เสร็จสิ้น",$Z323=""),"DONE_NO_ACTUAL_DATE",""),IF(AND($I323="Condition-based Maintenance",$AH323=""),"CBM_NO_MEASUREMENT",""),IF(OR($X323="",$X323=0),"INVALID_PERIOD",""),IF(AND($AA323&lt;&gt;"",$AB323&lt;&gt;"",$AB323&lt;$AA323),"DATE_SEQUENCE_ERROR",""),IF(AND($AB323&lt;&gt;"",$AB323&gt;DATE(2030,12,31)),"DATE_OUTLIER",""),IF($C323="","MISSING_QRCODE",""),IF($J323="UNKNOWN","UNKNOWN_PM_TYPE",""),IF($L323="UNKNOWN","UNKNOWN_STATUS",""))</f>
        <v/>
      </c>
      <c r="AQ323" s="42" t="str">
        <f t="shared" ref="AQ323:AQ386" si="29">IF($W323="","",IF($W323&gt;0,"YES","NO"))</f>
        <v>NO</v>
      </c>
    </row>
    <row r="324" spans="1:43" x14ac:dyDescent="0.3">
      <c r="A324" s="38">
        <f>IF('query (10)'!A324="","",'query (10)'!A324)</f>
        <v>400</v>
      </c>
      <c r="B324" s="38" t="str">
        <f>IF('query (10)'!B324="","",'query (10)'!B324)</f>
        <v/>
      </c>
      <c r="C324" s="38" t="str">
        <f>TRIM(UPPER('query (10)'!M324))</f>
        <v>GR-476</v>
      </c>
      <c r="D324" s="38" t="str">
        <f>TRIM(UPPER(IFERROR(_xlfn.TEXTBEFORE('query (10)'!L324,"("),'query (10)'!L324)))</f>
        <v>OUTER RING RACEWAY SUPER FINISH MACHINE</v>
      </c>
      <c r="E324" s="38" t="str">
        <f>IFERROR(TRIM(UPPER(_xlfn.TEXTBEFORE(_xlfn.TEXTAFTER('query (10)'!L324,"("),")"))),"")</f>
        <v/>
      </c>
      <c r="F324" s="38" t="str">
        <f>TRIM('query (10)'!K324)</f>
        <v>KWD4</v>
      </c>
      <c r="G324" s="38" t="str">
        <f>IF('query (10)'!J324="","",'query (10)'!J324)</f>
        <v>Motor</v>
      </c>
      <c r="H324" s="38" t="str">
        <f>TRIM(UPPER('query (10)'!J324))</f>
        <v>MOTOR</v>
      </c>
      <c r="I324" s="38" t="str">
        <f>IF('query (10)'!F324="","",'query (10)'!F324)</f>
        <v>Time-based Maintenance</v>
      </c>
      <c r="J324" s="38" t="str">
        <f>IF('query (10)'!F324="","",IFERROR(INDEX(Cleaning_Rules!$B$14:$B$17,MATCH(TRIM('query (10)'!F324),Cleaning_Rules!$A$14:$A$17,0)),"UNKNOWN"))</f>
        <v>TBM</v>
      </c>
      <c r="K324" s="38" t="str">
        <f>IF('query (10)'!G324="","",'query (10)'!G324)</f>
        <v/>
      </c>
      <c r="L324" s="38" t="str">
        <f>IF('query (10)'!G324="","MISSING",IFERROR(INDEX(Cleaning_Rules!$B$5:$B$10,MATCH(TRIM('query (10)'!G324),Cleaning_Rules!$A$5:$A$10,0)),"UNKNOWN"))</f>
        <v>MISSING</v>
      </c>
      <c r="M324" s="38" t="str">
        <f>IF('query (10)'!I324="","",'query (10)'!I324)</f>
        <v>Electrical</v>
      </c>
      <c r="N324" s="38" t="str">
        <f>IF('query (10)'!O324="","",'query (10)'!O324)</f>
        <v>Measure</v>
      </c>
      <c r="O324" s="38" t="str">
        <f>IF('query (10)'!P324="","",'query (10)'!P324)</f>
        <v>Medium</v>
      </c>
      <c r="P324" s="38" t="str">
        <f>IF('query (10)'!N324="","",'query (10)'!N324)</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24" s="38" t="str">
        <f>TRIM('query (10)'!N324)</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24" s="38" t="str">
        <f>TRIM(UPPER('query (10)'!R324))</f>
        <v/>
      </c>
      <c r="S324" s="38" t="str">
        <f>TRIM(UPPER('query (10)'!S324))</f>
        <v/>
      </c>
      <c r="T324" s="38" t="str">
        <f>IF('query (10)'!Q324="","",TRIM(UPPER('query (10)'!Q324)))</f>
        <v/>
      </c>
      <c r="U324" s="38" t="str">
        <f>IF('query (10)'!T324="","",'query (10)'!T324)</f>
        <v>1</v>
      </c>
      <c r="V324" s="39">
        <f>IF('query (10)'!T324="","",IFERROR(VALUE('query (10)'!T324),""))</f>
        <v>1</v>
      </c>
      <c r="W324" s="40">
        <f>IF('query (10)'!U324="","",'query (10)'!U324)</f>
        <v>0</v>
      </c>
      <c r="X324" s="39">
        <f>IF('query (10)'!V324="","",'query (10)'!V324)</f>
        <v>360</v>
      </c>
      <c r="Y324" s="41">
        <f>IF('query (10)'!W324="","",'query (10)'!W324)</f>
        <v>45965</v>
      </c>
      <c r="Z324" s="41" t="str">
        <f>IF('query (10)'!X324="","",'query (10)'!X324)</f>
        <v/>
      </c>
      <c r="AA324" s="41">
        <f>IF('query (10)'!Y324="","",'query (10)'!Y324)</f>
        <v>45599</v>
      </c>
      <c r="AB324" s="41">
        <f>IF('query (10)'!Z324="","",'query (10)'!Z324)</f>
        <v>45965</v>
      </c>
      <c r="AC324" s="38" t="str">
        <f>IF(OR('query (10)'!AA324="",COUNTIF(Cleaning_Rules!$A$21:$A$26,TRIM('query (10)'!AA324))&gt;0),"",TRIM('query (10)'!AA324))</f>
        <v/>
      </c>
      <c r="AD324" s="38" t="str">
        <f>IF('query (10)'!AB324="","",TRIM(IFERROR(_xlfn.TEXTBEFORE('query (10)'!AB324,"("),'query (10)'!AB324)))</f>
        <v/>
      </c>
      <c r="AE324" s="38" t="str">
        <f>IFERROR(LOWER(TRIM(_xlfn.TEXTBEFORE(_xlfn.TEXTAFTER('query (10)'!AB324,"("),")"))),"")</f>
        <v/>
      </c>
      <c r="AF324" s="38" t="str">
        <f>IF('query (10)'!AD324="","",TRIM('query (10)'!AD324))</f>
        <v>ณัฐดนัย จุฑาเทพ</v>
      </c>
      <c r="AG324" s="38" t="str">
        <f>IF('query (10)'!AE324="","",TRIM('query (10)'!AE324))</f>
        <v>ณัฐดนัย จุฑาเทพ</v>
      </c>
      <c r="AH324" s="38" t="str">
        <f>IF('query (10)'!AF324="","",IFERROR(VALUE('query (10)'!AF324),""))</f>
        <v/>
      </c>
      <c r="AI324" s="38" t="str">
        <f>IF('query (10)'!AG324="","",TRIM('query (10)'!AG324))</f>
        <v/>
      </c>
      <c r="AJ324" s="38" t="str">
        <f>IF('query (10)'!AH324="","",IFERROR(VALUE('query (10)'!AH324),""))</f>
        <v/>
      </c>
      <c r="AK324" s="38" t="str">
        <f>IF('query (10)'!AI324="","",TRIM('query (10)'!AI324))</f>
        <v/>
      </c>
      <c r="AL324" s="42">
        <f t="shared" si="25"/>
        <v>2025</v>
      </c>
      <c r="AM324" s="42" t="str">
        <f t="shared" si="26"/>
        <v>2025-11</v>
      </c>
      <c r="AN324" s="42" t="str">
        <f t="shared" ca="1" si="27"/>
        <v>OVERDUE</v>
      </c>
      <c r="AO324" s="42" t="str">
        <f t="shared" si="28"/>
        <v>GR-476 | OUTER RING RACEWAY SUPER FINISH MACHINE | KWD4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24" s="42" t="str">
        <f>_xlfn.TEXTJOIN("; ",TRUE,IF(COUNTA('query (10)'!A324:AK324)&lt;=6,"NEAR_EMPTY_ROW",""),IF($K324="","MISSING_STATUS",""),IF(AND($K324="เสร็จสิ้น",$Z324=""),"DONE_NO_ACTUAL_DATE",""),IF(AND($I324="Condition-based Maintenance",$AH324=""),"CBM_NO_MEASUREMENT",""),IF(OR($X324="",$X324=0),"INVALID_PERIOD",""),IF(AND($AA324&lt;&gt;"",$AB324&lt;&gt;"",$AB324&lt;$AA324),"DATE_SEQUENCE_ERROR",""),IF(AND($AB324&lt;&gt;"",$AB324&gt;DATE(2030,12,31)),"DATE_OUTLIER",""),IF($C324="","MISSING_QRCODE",""),IF($J324="UNKNOWN","UNKNOWN_PM_TYPE",""),IF($L324="UNKNOWN","UNKNOWN_STATUS",""))</f>
        <v>MISSING_STATUS</v>
      </c>
      <c r="AQ324" s="42" t="str">
        <f t="shared" si="29"/>
        <v>NO</v>
      </c>
    </row>
    <row r="325" spans="1:43" x14ac:dyDescent="0.3">
      <c r="A325" s="38">
        <f>IF('query (10)'!A325="","",'query (10)'!A325)</f>
        <v>401</v>
      </c>
      <c r="B325" s="38" t="str">
        <f>IF('query (10)'!B325="","",'query (10)'!B325)</f>
        <v/>
      </c>
      <c r="C325" s="38" t="str">
        <f>TRIM(UPPER('query (10)'!M325))</f>
        <v>GR-458</v>
      </c>
      <c r="D325" s="38" t="str">
        <f>TRIM(UPPER(IFERROR(_xlfn.TEXTBEFORE('query (10)'!L325,"("),'query (10)'!L325)))</f>
        <v>INNER RING RACEWAY GRINDING MACHINE</v>
      </c>
      <c r="E325" s="38" t="str">
        <f>IFERROR(TRIM(UPPER(_xlfn.TEXTBEFORE(_xlfn.TEXTAFTER('query (10)'!L325,"("),")"))),"")</f>
        <v/>
      </c>
      <c r="F325" s="38" t="str">
        <f>TRIM('query (10)'!K325)</f>
        <v>KWD4</v>
      </c>
      <c r="G325" s="38" t="str">
        <f>IF('query (10)'!J325="","",'query (10)'!J325)</f>
        <v>Motor</v>
      </c>
      <c r="H325" s="38" t="str">
        <f>TRIM(UPPER('query (10)'!J325))</f>
        <v>MOTOR</v>
      </c>
      <c r="I325" s="38" t="str">
        <f>IF('query (10)'!F325="","",'query (10)'!F325)</f>
        <v>Time-based Maintenance</v>
      </c>
      <c r="J325" s="38" t="str">
        <f>IF('query (10)'!F325="","",IFERROR(INDEX(Cleaning_Rules!$B$14:$B$17,MATCH(TRIM('query (10)'!F325),Cleaning_Rules!$A$14:$A$17,0)),"UNKNOWN"))</f>
        <v>TBM</v>
      </c>
      <c r="K325" s="38" t="str">
        <f>IF('query (10)'!G325="","",'query (10)'!G325)</f>
        <v/>
      </c>
      <c r="L325" s="38" t="str">
        <f>IF('query (10)'!G325="","MISSING",IFERROR(INDEX(Cleaning_Rules!$B$5:$B$10,MATCH(TRIM('query (10)'!G325),Cleaning_Rules!$A$5:$A$10,0)),"UNKNOWN"))</f>
        <v>MISSING</v>
      </c>
      <c r="M325" s="38" t="str">
        <f>IF('query (10)'!I325="","",'query (10)'!I325)</f>
        <v>Electrical</v>
      </c>
      <c r="N325" s="38" t="str">
        <f>IF('query (10)'!O325="","",'query (10)'!O325)</f>
        <v>Measure</v>
      </c>
      <c r="O325" s="38" t="str">
        <f>IF('query (10)'!P325="","",'query (10)'!P325)</f>
        <v>Medium</v>
      </c>
      <c r="P325" s="38" t="str">
        <f>IF('query (10)'!N325="","",'query (10)'!N325)</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25" s="38" t="str">
        <f>TRIM('query (10)'!N325)</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25" s="38" t="str">
        <f>TRIM(UPPER('query (10)'!R325))</f>
        <v/>
      </c>
      <c r="S325" s="38" t="str">
        <f>TRIM(UPPER('query (10)'!S325))</f>
        <v/>
      </c>
      <c r="T325" s="38" t="str">
        <f>IF('query (10)'!Q325="","",TRIM(UPPER('query (10)'!Q325)))</f>
        <v/>
      </c>
      <c r="U325" s="38" t="str">
        <f>IF('query (10)'!T325="","",'query (10)'!T325)</f>
        <v>1</v>
      </c>
      <c r="V325" s="39">
        <f>IF('query (10)'!T325="","",IFERROR(VALUE('query (10)'!T325),""))</f>
        <v>1</v>
      </c>
      <c r="W325" s="40">
        <f>IF('query (10)'!U325="","",'query (10)'!U325)</f>
        <v>0</v>
      </c>
      <c r="X325" s="39">
        <f>IF('query (10)'!V325="","",'query (10)'!V325)</f>
        <v>360</v>
      </c>
      <c r="Y325" s="41">
        <f>IF('query (10)'!W325="","",'query (10)'!W325)</f>
        <v>45965</v>
      </c>
      <c r="Z325" s="41" t="str">
        <f>IF('query (10)'!X325="","",'query (10)'!X325)</f>
        <v/>
      </c>
      <c r="AA325" s="41">
        <f>IF('query (10)'!Y325="","",'query (10)'!Y325)</f>
        <v>45599</v>
      </c>
      <c r="AB325" s="41">
        <f>IF('query (10)'!Z325="","",'query (10)'!Z325)</f>
        <v>46330</v>
      </c>
      <c r="AC325" s="38" t="str">
        <f>IF(OR('query (10)'!AA325="",COUNTIF(Cleaning_Rules!$A$21:$A$26,TRIM('query (10)'!AA325))&gt;0),"",TRIM('query (10)'!AA325))</f>
        <v/>
      </c>
      <c r="AD325" s="38" t="str">
        <f>IF('query (10)'!AB325="","",TRIM(IFERROR(_xlfn.TEXTBEFORE('query (10)'!AB325,"("),'query (10)'!AB325)))</f>
        <v/>
      </c>
      <c r="AE325" s="38" t="str">
        <f>IFERROR(LOWER(TRIM(_xlfn.TEXTBEFORE(_xlfn.TEXTAFTER('query (10)'!AB325,"("),")"))),"")</f>
        <v/>
      </c>
      <c r="AF325" s="38" t="str">
        <f>IF('query (10)'!AD325="","",TRIM('query (10)'!AD325))</f>
        <v>ณัฐดนัย จุฑาเทพ</v>
      </c>
      <c r="AG325" s="38" t="str">
        <f>IF('query (10)'!AE325="","",TRIM('query (10)'!AE325))</f>
        <v>ณัฐดนัย จุฑาเทพ</v>
      </c>
      <c r="AH325" s="38" t="str">
        <f>IF('query (10)'!AF325="","",IFERROR(VALUE('query (10)'!AF325),""))</f>
        <v/>
      </c>
      <c r="AI325" s="38" t="str">
        <f>IF('query (10)'!AG325="","",TRIM('query (10)'!AG325))</f>
        <v/>
      </c>
      <c r="AJ325" s="38" t="str">
        <f>IF('query (10)'!AH325="","",IFERROR(VALUE('query (10)'!AH325),""))</f>
        <v/>
      </c>
      <c r="AK325" s="38" t="str">
        <f>IF('query (10)'!AI325="","",TRIM('query (10)'!AI325))</f>
        <v/>
      </c>
      <c r="AL325" s="42">
        <f t="shared" si="25"/>
        <v>2025</v>
      </c>
      <c r="AM325" s="42" t="str">
        <f t="shared" si="26"/>
        <v>2025-11</v>
      </c>
      <c r="AN325" s="42" t="str">
        <f t="shared" ca="1" si="27"/>
        <v>ON_SCHEDULE</v>
      </c>
      <c r="AO325" s="42" t="str">
        <f t="shared" si="28"/>
        <v>GR-458 | INNER RING RACEWAY GRINDING MACHINE | KWD4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25" s="42" t="str">
        <f>_xlfn.TEXTJOIN("; ",TRUE,IF(COUNTA('query (10)'!A325:AK325)&lt;=6,"NEAR_EMPTY_ROW",""),IF($K325="","MISSING_STATUS",""),IF(AND($K325="เสร็จสิ้น",$Z325=""),"DONE_NO_ACTUAL_DATE",""),IF(AND($I325="Condition-based Maintenance",$AH325=""),"CBM_NO_MEASUREMENT",""),IF(OR($X325="",$X325=0),"INVALID_PERIOD",""),IF(AND($AA325&lt;&gt;"",$AB325&lt;&gt;"",$AB325&lt;$AA325),"DATE_SEQUENCE_ERROR",""),IF(AND($AB325&lt;&gt;"",$AB325&gt;DATE(2030,12,31)),"DATE_OUTLIER",""),IF($C325="","MISSING_QRCODE",""),IF($J325="UNKNOWN","UNKNOWN_PM_TYPE",""),IF($L325="UNKNOWN","UNKNOWN_STATUS",""))</f>
        <v>MISSING_STATUS</v>
      </c>
      <c r="AQ325" s="42" t="str">
        <f t="shared" si="29"/>
        <v>NO</v>
      </c>
    </row>
    <row r="326" spans="1:43" x14ac:dyDescent="0.3">
      <c r="A326" s="38">
        <f>IF('query (10)'!A326="","",'query (10)'!A326)</f>
        <v>402</v>
      </c>
      <c r="B326" s="38" t="str">
        <f>IF('query (10)'!B326="","",'query (10)'!B326)</f>
        <v/>
      </c>
      <c r="C326" s="38" t="str">
        <f>TRIM(UPPER('query (10)'!M326))</f>
        <v>GR-461</v>
      </c>
      <c r="D326" s="38" t="str">
        <f>TRIM(UPPER(IFERROR(_xlfn.TEXTBEFORE('query (10)'!L326,"("),'query (10)'!L326)))</f>
        <v>INNER RING RIB GRINDING MACHINE</v>
      </c>
      <c r="E326" s="38" t="str">
        <f>IFERROR(TRIM(UPPER(_xlfn.TEXTBEFORE(_xlfn.TEXTAFTER('query (10)'!L326,"("),")"))),"")</f>
        <v/>
      </c>
      <c r="F326" s="38" t="str">
        <f>TRIM('query (10)'!K326)</f>
        <v>KWD4</v>
      </c>
      <c r="G326" s="38" t="str">
        <f>IF('query (10)'!J326="","",'query (10)'!J326)</f>
        <v>Motor</v>
      </c>
      <c r="H326" s="38" t="str">
        <f>TRIM(UPPER('query (10)'!J326))</f>
        <v>MOTOR</v>
      </c>
      <c r="I326" s="38" t="str">
        <f>IF('query (10)'!F326="","",'query (10)'!F326)</f>
        <v>Time-based Maintenance</v>
      </c>
      <c r="J326" s="38" t="str">
        <f>IF('query (10)'!F326="","",IFERROR(INDEX(Cleaning_Rules!$B$14:$B$17,MATCH(TRIM('query (10)'!F326),Cleaning_Rules!$A$14:$A$17,0)),"UNKNOWN"))</f>
        <v>TBM</v>
      </c>
      <c r="K326" s="38" t="str">
        <f>IF('query (10)'!G326="","",'query (10)'!G326)</f>
        <v/>
      </c>
      <c r="L326" s="38" t="str">
        <f>IF('query (10)'!G326="","MISSING",IFERROR(INDEX(Cleaning_Rules!$B$5:$B$10,MATCH(TRIM('query (10)'!G326),Cleaning_Rules!$A$5:$A$10,0)),"UNKNOWN"))</f>
        <v>MISSING</v>
      </c>
      <c r="M326" s="38" t="str">
        <f>IF('query (10)'!I326="","",'query (10)'!I326)</f>
        <v>Electrical</v>
      </c>
      <c r="N326" s="38" t="str">
        <f>IF('query (10)'!O326="","",'query (10)'!O326)</f>
        <v>Measure</v>
      </c>
      <c r="O326" s="38" t="str">
        <f>IF('query (10)'!P326="","",'query (10)'!P326)</f>
        <v>Medium</v>
      </c>
      <c r="P326" s="38" t="str">
        <f>IF('query (10)'!N326="","",'query (10)'!N326)</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26" s="38" t="str">
        <f>TRIM('query (10)'!N326)</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26" s="38" t="str">
        <f>TRIM(UPPER('query (10)'!R326))</f>
        <v/>
      </c>
      <c r="S326" s="38" t="str">
        <f>TRIM(UPPER('query (10)'!S326))</f>
        <v/>
      </c>
      <c r="T326" s="38" t="str">
        <f>IF('query (10)'!Q326="","",TRIM(UPPER('query (10)'!Q326)))</f>
        <v/>
      </c>
      <c r="U326" s="38" t="str">
        <f>IF('query (10)'!T326="","",'query (10)'!T326)</f>
        <v>1</v>
      </c>
      <c r="V326" s="39">
        <f>IF('query (10)'!T326="","",IFERROR(VALUE('query (10)'!T326),""))</f>
        <v>1</v>
      </c>
      <c r="W326" s="40">
        <f>IF('query (10)'!U326="","",'query (10)'!U326)</f>
        <v>0</v>
      </c>
      <c r="X326" s="39">
        <f>IF('query (10)'!V326="","",'query (10)'!V326)</f>
        <v>360</v>
      </c>
      <c r="Y326" s="41">
        <f>IF('query (10)'!W326="","",'query (10)'!W326)</f>
        <v>45965</v>
      </c>
      <c r="Z326" s="41" t="str">
        <f>IF('query (10)'!X326="","",'query (10)'!X326)</f>
        <v/>
      </c>
      <c r="AA326" s="41">
        <f>IF('query (10)'!Y326="","",'query (10)'!Y326)</f>
        <v>46329</v>
      </c>
      <c r="AB326" s="41">
        <f>IF('query (10)'!Z326="","",'query (10)'!Z326)</f>
        <v>46330</v>
      </c>
      <c r="AC326" s="38" t="str">
        <f>IF(OR('query (10)'!AA326="",COUNTIF(Cleaning_Rules!$A$21:$A$26,TRIM('query (10)'!AA326))&gt;0),"",TRIM('query (10)'!AA326))</f>
        <v/>
      </c>
      <c r="AD326" s="38" t="str">
        <f>IF('query (10)'!AB326="","",TRIM(IFERROR(_xlfn.TEXTBEFORE('query (10)'!AB326,"("),'query (10)'!AB326)))</f>
        <v/>
      </c>
      <c r="AE326" s="38" t="str">
        <f>IFERROR(LOWER(TRIM(_xlfn.TEXTBEFORE(_xlfn.TEXTAFTER('query (10)'!AB326,"("),")"))),"")</f>
        <v/>
      </c>
      <c r="AF326" s="38" t="str">
        <f>IF('query (10)'!AD326="","",TRIM('query (10)'!AD326))</f>
        <v>ณัฐดนัย จุฑาเทพ</v>
      </c>
      <c r="AG326" s="38" t="str">
        <f>IF('query (10)'!AE326="","",TRIM('query (10)'!AE326))</f>
        <v>อัมรินทร์ รักษาพล</v>
      </c>
      <c r="AH326" s="38" t="str">
        <f>IF('query (10)'!AF326="","",IFERROR(VALUE('query (10)'!AF326),""))</f>
        <v/>
      </c>
      <c r="AI326" s="38" t="str">
        <f>IF('query (10)'!AG326="","",TRIM('query (10)'!AG326))</f>
        <v/>
      </c>
      <c r="AJ326" s="38" t="str">
        <f>IF('query (10)'!AH326="","",IFERROR(VALUE('query (10)'!AH326),""))</f>
        <v/>
      </c>
      <c r="AK326" s="38" t="str">
        <f>IF('query (10)'!AI326="","",TRIM('query (10)'!AI326))</f>
        <v/>
      </c>
      <c r="AL326" s="42">
        <f t="shared" si="25"/>
        <v>2025</v>
      </c>
      <c r="AM326" s="42" t="str">
        <f t="shared" si="26"/>
        <v>2025-11</v>
      </c>
      <c r="AN326" s="42" t="str">
        <f t="shared" ca="1" si="27"/>
        <v>ON_SCHEDULE</v>
      </c>
      <c r="AO326" s="42" t="str">
        <f t="shared" si="28"/>
        <v>GR-461 | INNER RING RIB GRINDING MACHINE | KWD4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อัมรินทร์ รักษาพล</v>
      </c>
      <c r="AP326" s="42" t="str">
        <f>_xlfn.TEXTJOIN("; ",TRUE,IF(COUNTA('query (10)'!A326:AK326)&lt;=6,"NEAR_EMPTY_ROW",""),IF($K326="","MISSING_STATUS",""),IF(AND($K326="เสร็จสิ้น",$Z326=""),"DONE_NO_ACTUAL_DATE",""),IF(AND($I326="Condition-based Maintenance",$AH326=""),"CBM_NO_MEASUREMENT",""),IF(OR($X326="",$X326=0),"INVALID_PERIOD",""),IF(AND($AA326&lt;&gt;"",$AB326&lt;&gt;"",$AB326&lt;$AA326),"DATE_SEQUENCE_ERROR",""),IF(AND($AB326&lt;&gt;"",$AB326&gt;DATE(2030,12,31)),"DATE_OUTLIER",""),IF($C326="","MISSING_QRCODE",""),IF($J326="UNKNOWN","UNKNOWN_PM_TYPE",""),IF($L326="UNKNOWN","UNKNOWN_STATUS",""))</f>
        <v>MISSING_STATUS</v>
      </c>
      <c r="AQ326" s="42" t="str">
        <f t="shared" si="29"/>
        <v>NO</v>
      </c>
    </row>
    <row r="327" spans="1:43" x14ac:dyDescent="0.3">
      <c r="A327" s="38">
        <f>IF('query (10)'!A327="","",'query (10)'!A327)</f>
        <v>403</v>
      </c>
      <c r="B327" s="38" t="str">
        <f>IF('query (10)'!B327="","",'query (10)'!B327)</f>
        <v/>
      </c>
      <c r="C327" s="38" t="str">
        <f>TRIM(UPPER('query (10)'!M327))</f>
        <v>GR-462</v>
      </c>
      <c r="D327" s="38" t="str">
        <f>TRIM(UPPER(IFERROR(_xlfn.TEXTBEFORE('query (10)'!L327,"("),'query (10)'!L327)))</f>
        <v>INNER RING BORE GRINDING MACHINE</v>
      </c>
      <c r="E327" s="38" t="str">
        <f>IFERROR(TRIM(UPPER(_xlfn.TEXTBEFORE(_xlfn.TEXTAFTER('query (10)'!L327,"("),")"))),"")</f>
        <v/>
      </c>
      <c r="F327" s="38" t="str">
        <f>TRIM('query (10)'!K327)</f>
        <v>KWD4</v>
      </c>
      <c r="G327" s="38" t="str">
        <f>IF('query (10)'!J327="","",'query (10)'!J327)</f>
        <v>Motor</v>
      </c>
      <c r="H327" s="38" t="str">
        <f>TRIM(UPPER('query (10)'!J327))</f>
        <v>MOTOR</v>
      </c>
      <c r="I327" s="38" t="str">
        <f>IF('query (10)'!F327="","",'query (10)'!F327)</f>
        <v>Time-based Maintenance</v>
      </c>
      <c r="J327" s="38" t="str">
        <f>IF('query (10)'!F327="","",IFERROR(INDEX(Cleaning_Rules!$B$14:$B$17,MATCH(TRIM('query (10)'!F327),Cleaning_Rules!$A$14:$A$17,0)),"UNKNOWN"))</f>
        <v>TBM</v>
      </c>
      <c r="K327" s="38" t="str">
        <f>IF('query (10)'!G327="","",'query (10)'!G327)</f>
        <v/>
      </c>
      <c r="L327" s="38" t="str">
        <f>IF('query (10)'!G327="","MISSING",IFERROR(INDEX(Cleaning_Rules!$B$5:$B$10,MATCH(TRIM('query (10)'!G327),Cleaning_Rules!$A$5:$A$10,0)),"UNKNOWN"))</f>
        <v>MISSING</v>
      </c>
      <c r="M327" s="38" t="str">
        <f>IF('query (10)'!I327="","",'query (10)'!I327)</f>
        <v>Electrical</v>
      </c>
      <c r="N327" s="38" t="str">
        <f>IF('query (10)'!O327="","",'query (10)'!O327)</f>
        <v>Measure</v>
      </c>
      <c r="O327" s="38" t="str">
        <f>IF('query (10)'!P327="","",'query (10)'!P327)</f>
        <v>Medium</v>
      </c>
      <c r="P327" s="38" t="str">
        <f>IF('query (10)'!N327="","",'query (10)'!N327)</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27" s="38" t="str">
        <f>TRIM('query (10)'!N327)</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27" s="38" t="str">
        <f>TRIM(UPPER('query (10)'!R327))</f>
        <v/>
      </c>
      <c r="S327" s="38" t="str">
        <f>TRIM(UPPER('query (10)'!S327))</f>
        <v/>
      </c>
      <c r="T327" s="38" t="str">
        <f>IF('query (10)'!Q327="","",TRIM(UPPER('query (10)'!Q327)))</f>
        <v/>
      </c>
      <c r="U327" s="38" t="str">
        <f>IF('query (10)'!T327="","",'query (10)'!T327)</f>
        <v>1</v>
      </c>
      <c r="V327" s="39">
        <f>IF('query (10)'!T327="","",IFERROR(VALUE('query (10)'!T327),""))</f>
        <v>1</v>
      </c>
      <c r="W327" s="40">
        <f>IF('query (10)'!U327="","",'query (10)'!U327)</f>
        <v>0</v>
      </c>
      <c r="X327" s="39">
        <f>IF('query (10)'!V327="","",'query (10)'!V327)</f>
        <v>360</v>
      </c>
      <c r="Y327" s="41">
        <f>IF('query (10)'!W327="","",'query (10)'!W327)</f>
        <v>45965</v>
      </c>
      <c r="Z327" s="41" t="str">
        <f>IF('query (10)'!X327="","",'query (10)'!X327)</f>
        <v/>
      </c>
      <c r="AA327" s="41">
        <f>IF('query (10)'!Y327="","",'query (10)'!Y327)</f>
        <v>45599</v>
      </c>
      <c r="AB327" s="41">
        <f>IF('query (10)'!Z327="","",'query (10)'!Z327)</f>
        <v>46330</v>
      </c>
      <c r="AC327" s="38" t="str">
        <f>IF(OR('query (10)'!AA327="",COUNTIF(Cleaning_Rules!$A$21:$A$26,TRIM('query (10)'!AA327))&gt;0),"",TRIM('query (10)'!AA327))</f>
        <v/>
      </c>
      <c r="AD327" s="38" t="str">
        <f>IF('query (10)'!AB327="","",TRIM(IFERROR(_xlfn.TEXTBEFORE('query (10)'!AB327,"("),'query (10)'!AB327)))</f>
        <v/>
      </c>
      <c r="AE327" s="38" t="str">
        <f>IFERROR(LOWER(TRIM(_xlfn.TEXTBEFORE(_xlfn.TEXTAFTER('query (10)'!AB327,"("),")"))),"")</f>
        <v/>
      </c>
      <c r="AF327" s="38" t="str">
        <f>IF('query (10)'!AD327="","",TRIM('query (10)'!AD327))</f>
        <v>ณัฐดนัย จุฑาเทพ</v>
      </c>
      <c r="AG327" s="38" t="str">
        <f>IF('query (10)'!AE327="","",TRIM('query (10)'!AE327))</f>
        <v>อัมรินทร์ รักษาพล</v>
      </c>
      <c r="AH327" s="38" t="str">
        <f>IF('query (10)'!AF327="","",IFERROR(VALUE('query (10)'!AF327),""))</f>
        <v/>
      </c>
      <c r="AI327" s="38" t="str">
        <f>IF('query (10)'!AG327="","",TRIM('query (10)'!AG327))</f>
        <v/>
      </c>
      <c r="AJ327" s="38" t="str">
        <f>IF('query (10)'!AH327="","",IFERROR(VALUE('query (10)'!AH327),""))</f>
        <v/>
      </c>
      <c r="AK327" s="38" t="str">
        <f>IF('query (10)'!AI327="","",TRIM('query (10)'!AI327))</f>
        <v/>
      </c>
      <c r="AL327" s="42">
        <f t="shared" si="25"/>
        <v>2025</v>
      </c>
      <c r="AM327" s="42" t="str">
        <f t="shared" si="26"/>
        <v>2025-11</v>
      </c>
      <c r="AN327" s="42" t="str">
        <f t="shared" ca="1" si="27"/>
        <v>ON_SCHEDULE</v>
      </c>
      <c r="AO327" s="42" t="str">
        <f t="shared" si="28"/>
        <v>GR-462 | INNER RING BORE GRINDING MACHINE | KWD4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อัมรินทร์ รักษาพล</v>
      </c>
      <c r="AP327" s="42" t="str">
        <f>_xlfn.TEXTJOIN("; ",TRUE,IF(COUNTA('query (10)'!A327:AK327)&lt;=6,"NEAR_EMPTY_ROW",""),IF($K327="","MISSING_STATUS",""),IF(AND($K327="เสร็จสิ้น",$Z327=""),"DONE_NO_ACTUAL_DATE",""),IF(AND($I327="Condition-based Maintenance",$AH327=""),"CBM_NO_MEASUREMENT",""),IF(OR($X327="",$X327=0),"INVALID_PERIOD",""),IF(AND($AA327&lt;&gt;"",$AB327&lt;&gt;"",$AB327&lt;$AA327),"DATE_SEQUENCE_ERROR",""),IF(AND($AB327&lt;&gt;"",$AB327&gt;DATE(2030,12,31)),"DATE_OUTLIER",""),IF($C327="","MISSING_QRCODE",""),IF($J327="UNKNOWN","UNKNOWN_PM_TYPE",""),IF($L327="UNKNOWN","UNKNOWN_STATUS",""))</f>
        <v>MISSING_STATUS</v>
      </c>
      <c r="AQ327" s="42" t="str">
        <f t="shared" si="29"/>
        <v>NO</v>
      </c>
    </row>
    <row r="328" spans="1:43" x14ac:dyDescent="0.3">
      <c r="A328" s="38">
        <f>IF('query (10)'!A328="","",'query (10)'!A328)</f>
        <v>404</v>
      </c>
      <c r="B328" s="38" t="str">
        <f>IF('query (10)'!B328="","",'query (10)'!B328)</f>
        <v/>
      </c>
      <c r="C328" s="38" t="str">
        <f>TRIM(UPPER('query (10)'!M328))</f>
        <v>GR-464</v>
      </c>
      <c r="D328" s="38" t="str">
        <f>TRIM(UPPER(IFERROR(_xlfn.TEXTBEFORE('query (10)'!L328,"("),'query (10)'!L328)))</f>
        <v>INNER RING RACEWAY AND RIB SUPER FINISH MACHINE</v>
      </c>
      <c r="E328" s="38" t="str">
        <f>IFERROR(TRIM(UPPER(_xlfn.TEXTBEFORE(_xlfn.TEXTAFTER('query (10)'!L328,"("),")"))),"")</f>
        <v/>
      </c>
      <c r="F328" s="38" t="str">
        <f>TRIM('query (10)'!K328)</f>
        <v>KWD4</v>
      </c>
      <c r="G328" s="38" t="str">
        <f>IF('query (10)'!J328="","",'query (10)'!J328)</f>
        <v>Motor</v>
      </c>
      <c r="H328" s="38" t="str">
        <f>TRIM(UPPER('query (10)'!J328))</f>
        <v>MOTOR</v>
      </c>
      <c r="I328" s="38" t="str">
        <f>IF('query (10)'!F328="","",'query (10)'!F328)</f>
        <v>Time-based Maintenance</v>
      </c>
      <c r="J328" s="38" t="str">
        <f>IF('query (10)'!F328="","",IFERROR(INDEX(Cleaning_Rules!$B$14:$B$17,MATCH(TRIM('query (10)'!F328),Cleaning_Rules!$A$14:$A$17,0)),"UNKNOWN"))</f>
        <v>TBM</v>
      </c>
      <c r="K328" s="38" t="str">
        <f>IF('query (10)'!G328="","",'query (10)'!G328)</f>
        <v/>
      </c>
      <c r="L328" s="38" t="str">
        <f>IF('query (10)'!G328="","MISSING",IFERROR(INDEX(Cleaning_Rules!$B$5:$B$10,MATCH(TRIM('query (10)'!G328),Cleaning_Rules!$A$5:$A$10,0)),"UNKNOWN"))</f>
        <v>MISSING</v>
      </c>
      <c r="M328" s="38" t="str">
        <f>IF('query (10)'!I328="","",'query (10)'!I328)</f>
        <v>Electrical</v>
      </c>
      <c r="N328" s="38" t="str">
        <f>IF('query (10)'!O328="","",'query (10)'!O328)</f>
        <v>Measure</v>
      </c>
      <c r="O328" s="38" t="str">
        <f>IF('query (10)'!P328="","",'query (10)'!P328)</f>
        <v>Medium</v>
      </c>
      <c r="P328" s="38" t="str">
        <f>IF('query (10)'!N328="","",'query (10)'!N328)</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28" s="38" t="str">
        <f>TRIM('query (10)'!N328)</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28" s="38" t="str">
        <f>TRIM(UPPER('query (10)'!R328))</f>
        <v/>
      </c>
      <c r="S328" s="38" t="str">
        <f>TRIM(UPPER('query (10)'!S328))</f>
        <v/>
      </c>
      <c r="T328" s="38" t="str">
        <f>IF('query (10)'!Q328="","",TRIM(UPPER('query (10)'!Q328)))</f>
        <v/>
      </c>
      <c r="U328" s="38" t="str">
        <f>IF('query (10)'!T328="","",'query (10)'!T328)</f>
        <v>1</v>
      </c>
      <c r="V328" s="39">
        <f>IF('query (10)'!T328="","",IFERROR(VALUE('query (10)'!T328),""))</f>
        <v>1</v>
      </c>
      <c r="W328" s="40">
        <f>IF('query (10)'!U328="","",'query (10)'!U328)</f>
        <v>0</v>
      </c>
      <c r="X328" s="39">
        <f>IF('query (10)'!V328="","",'query (10)'!V328)</f>
        <v>360</v>
      </c>
      <c r="Y328" s="41">
        <f>IF('query (10)'!W328="","",'query (10)'!W328)</f>
        <v>45965</v>
      </c>
      <c r="Z328" s="41" t="str">
        <f>IF('query (10)'!X328="","",'query (10)'!X328)</f>
        <v/>
      </c>
      <c r="AA328" s="41">
        <f>IF('query (10)'!Y328="","",'query (10)'!Y328)</f>
        <v>45599</v>
      </c>
      <c r="AB328" s="41">
        <f>IF('query (10)'!Z328="","",'query (10)'!Z328)</f>
        <v>46330</v>
      </c>
      <c r="AC328" s="38" t="str">
        <f>IF(OR('query (10)'!AA328="",COUNTIF(Cleaning_Rules!$A$21:$A$26,TRIM('query (10)'!AA328))&gt;0),"",TRIM('query (10)'!AA328))</f>
        <v/>
      </c>
      <c r="AD328" s="38" t="str">
        <f>IF('query (10)'!AB328="","",TRIM(IFERROR(_xlfn.TEXTBEFORE('query (10)'!AB328,"("),'query (10)'!AB328)))</f>
        <v/>
      </c>
      <c r="AE328" s="38" t="str">
        <f>IFERROR(LOWER(TRIM(_xlfn.TEXTBEFORE(_xlfn.TEXTAFTER('query (10)'!AB328,"("),")"))),"")</f>
        <v/>
      </c>
      <c r="AF328" s="38" t="str">
        <f>IF('query (10)'!AD328="","",TRIM('query (10)'!AD328))</f>
        <v>ณัฐดนัย จุฑาเทพ</v>
      </c>
      <c r="AG328" s="38" t="str">
        <f>IF('query (10)'!AE328="","",TRIM('query (10)'!AE328))</f>
        <v>พงษ์พิทักษ์ ศรไชย</v>
      </c>
      <c r="AH328" s="38" t="str">
        <f>IF('query (10)'!AF328="","",IFERROR(VALUE('query (10)'!AF328),""))</f>
        <v/>
      </c>
      <c r="AI328" s="38" t="str">
        <f>IF('query (10)'!AG328="","",TRIM('query (10)'!AG328))</f>
        <v/>
      </c>
      <c r="AJ328" s="38" t="str">
        <f>IF('query (10)'!AH328="","",IFERROR(VALUE('query (10)'!AH328),""))</f>
        <v/>
      </c>
      <c r="AK328" s="38" t="str">
        <f>IF('query (10)'!AI328="","",TRIM('query (10)'!AI328))</f>
        <v/>
      </c>
      <c r="AL328" s="42">
        <f t="shared" si="25"/>
        <v>2025</v>
      </c>
      <c r="AM328" s="42" t="str">
        <f t="shared" si="26"/>
        <v>2025-11</v>
      </c>
      <c r="AN328" s="42" t="str">
        <f t="shared" ca="1" si="27"/>
        <v>ON_SCHEDULE</v>
      </c>
      <c r="AO328" s="42" t="str">
        <f t="shared" si="28"/>
        <v>GR-464 | INNER RING RACEWAY AND RIB SUPER FINISH MACHINE | KWD4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พงษ์พิทักษ์ ศรไชย</v>
      </c>
      <c r="AP328" s="42" t="str">
        <f>_xlfn.TEXTJOIN("; ",TRUE,IF(COUNTA('query (10)'!A328:AK328)&lt;=6,"NEAR_EMPTY_ROW",""),IF($K328="","MISSING_STATUS",""),IF(AND($K328="เสร็จสิ้น",$Z328=""),"DONE_NO_ACTUAL_DATE",""),IF(AND($I328="Condition-based Maintenance",$AH328=""),"CBM_NO_MEASUREMENT",""),IF(OR($X328="",$X328=0),"INVALID_PERIOD",""),IF(AND($AA328&lt;&gt;"",$AB328&lt;&gt;"",$AB328&lt;$AA328),"DATE_SEQUENCE_ERROR",""),IF(AND($AB328&lt;&gt;"",$AB328&gt;DATE(2030,12,31)),"DATE_OUTLIER",""),IF($C328="","MISSING_QRCODE",""),IF($J328="UNKNOWN","UNKNOWN_PM_TYPE",""),IF($L328="UNKNOWN","UNKNOWN_STATUS",""))</f>
        <v>MISSING_STATUS</v>
      </c>
      <c r="AQ328" s="42" t="str">
        <f t="shared" si="29"/>
        <v>NO</v>
      </c>
    </row>
    <row r="329" spans="1:43" x14ac:dyDescent="0.3">
      <c r="A329" s="38">
        <f>IF('query (10)'!A329="","",'query (10)'!A329)</f>
        <v>405</v>
      </c>
      <c r="B329" s="38" t="str">
        <f>IF('query (10)'!B329="","",'query (10)'!B329)</f>
        <v/>
      </c>
      <c r="C329" s="38" t="str">
        <f>TRIM(UPPER('query (10)'!M329))</f>
        <v>WA-477</v>
      </c>
      <c r="D329" s="38" t="str">
        <f>TRIM(UPPER(IFERROR(_xlfn.TEXTBEFORE('query (10)'!L329,"("),'query (10)'!L329)))</f>
        <v>OUTER / INNER RING PART WASH MACHINE</v>
      </c>
      <c r="E329" s="38" t="str">
        <f>IFERROR(TRIM(UPPER(_xlfn.TEXTBEFORE(_xlfn.TEXTAFTER('query (10)'!L329,"("),")"))),"")</f>
        <v/>
      </c>
      <c r="F329" s="38" t="str">
        <f>TRIM('query (10)'!K329)</f>
        <v>KWD4</v>
      </c>
      <c r="G329" s="38" t="str">
        <f>IF('query (10)'!J329="","",'query (10)'!J329)</f>
        <v>Motor</v>
      </c>
      <c r="H329" s="38" t="str">
        <f>TRIM(UPPER('query (10)'!J329))</f>
        <v>MOTOR</v>
      </c>
      <c r="I329" s="38" t="str">
        <f>IF('query (10)'!F329="","",'query (10)'!F329)</f>
        <v>Time-based Maintenance</v>
      </c>
      <c r="J329" s="38" t="str">
        <f>IF('query (10)'!F329="","",IFERROR(INDEX(Cleaning_Rules!$B$14:$B$17,MATCH(TRIM('query (10)'!F329),Cleaning_Rules!$A$14:$A$17,0)),"UNKNOWN"))</f>
        <v>TBM</v>
      </c>
      <c r="K329" s="38" t="str">
        <f>IF('query (10)'!G329="","",'query (10)'!G329)</f>
        <v/>
      </c>
      <c r="L329" s="38" t="str">
        <f>IF('query (10)'!G329="","MISSING",IFERROR(INDEX(Cleaning_Rules!$B$5:$B$10,MATCH(TRIM('query (10)'!G329),Cleaning_Rules!$A$5:$A$10,0)),"UNKNOWN"))</f>
        <v>MISSING</v>
      </c>
      <c r="M329" s="38" t="str">
        <f>IF('query (10)'!I329="","",'query (10)'!I329)</f>
        <v>Electrical</v>
      </c>
      <c r="N329" s="38" t="str">
        <f>IF('query (10)'!O329="","",'query (10)'!O329)</f>
        <v>Measure</v>
      </c>
      <c r="O329" s="38" t="str">
        <f>IF('query (10)'!P329="","",'query (10)'!P329)</f>
        <v>Medium</v>
      </c>
      <c r="P329" s="38" t="str">
        <f>IF('query (10)'!N329="","",'query (10)'!N329)</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29" s="38" t="str">
        <f>TRIM('query (10)'!N329)</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29" s="38" t="str">
        <f>TRIM(UPPER('query (10)'!R329))</f>
        <v/>
      </c>
      <c r="S329" s="38" t="str">
        <f>TRIM(UPPER('query (10)'!S329))</f>
        <v/>
      </c>
      <c r="T329" s="38" t="str">
        <f>IF('query (10)'!Q329="","",TRIM(UPPER('query (10)'!Q329)))</f>
        <v/>
      </c>
      <c r="U329" s="38" t="str">
        <f>IF('query (10)'!T329="","",'query (10)'!T329)</f>
        <v>1</v>
      </c>
      <c r="V329" s="39">
        <f>IF('query (10)'!T329="","",IFERROR(VALUE('query (10)'!T329),""))</f>
        <v>1</v>
      </c>
      <c r="W329" s="40">
        <f>IF('query (10)'!U329="","",'query (10)'!U329)</f>
        <v>0</v>
      </c>
      <c r="X329" s="39">
        <f>IF('query (10)'!V329="","",'query (10)'!V329)</f>
        <v>360</v>
      </c>
      <c r="Y329" s="41">
        <f>IF('query (10)'!W329="","",'query (10)'!W329)</f>
        <v>45965</v>
      </c>
      <c r="Z329" s="41" t="str">
        <f>IF('query (10)'!X329="","",'query (10)'!X329)</f>
        <v/>
      </c>
      <c r="AA329" s="41">
        <f>IF('query (10)'!Y329="","",'query (10)'!Y329)</f>
        <v>45599</v>
      </c>
      <c r="AB329" s="41">
        <f>IF('query (10)'!Z329="","",'query (10)'!Z329)</f>
        <v>46330</v>
      </c>
      <c r="AC329" s="38" t="str">
        <f>IF(OR('query (10)'!AA329="",COUNTIF(Cleaning_Rules!$A$21:$A$26,TRIM('query (10)'!AA329))&gt;0),"",TRIM('query (10)'!AA329))</f>
        <v/>
      </c>
      <c r="AD329" s="38" t="str">
        <f>IF('query (10)'!AB329="","",TRIM(IFERROR(_xlfn.TEXTBEFORE('query (10)'!AB329,"("),'query (10)'!AB329)))</f>
        <v/>
      </c>
      <c r="AE329" s="38" t="str">
        <f>IFERROR(LOWER(TRIM(_xlfn.TEXTBEFORE(_xlfn.TEXTAFTER('query (10)'!AB329,"("),")"))),"")</f>
        <v/>
      </c>
      <c r="AF329" s="38" t="str">
        <f>IF('query (10)'!AD329="","",TRIM('query (10)'!AD329))</f>
        <v>ณัฐดนัย จุฑาเทพ</v>
      </c>
      <c r="AG329" s="38" t="str">
        <f>IF('query (10)'!AE329="","",TRIM('query (10)'!AE329))</f>
        <v>พงษ์พิทักษ์ ศรไชย</v>
      </c>
      <c r="AH329" s="38" t="str">
        <f>IF('query (10)'!AF329="","",IFERROR(VALUE('query (10)'!AF329),""))</f>
        <v/>
      </c>
      <c r="AI329" s="38" t="str">
        <f>IF('query (10)'!AG329="","",TRIM('query (10)'!AG329))</f>
        <v/>
      </c>
      <c r="AJ329" s="38" t="str">
        <f>IF('query (10)'!AH329="","",IFERROR(VALUE('query (10)'!AH329),""))</f>
        <v/>
      </c>
      <c r="AK329" s="38" t="str">
        <f>IF('query (10)'!AI329="","",TRIM('query (10)'!AI329))</f>
        <v/>
      </c>
      <c r="AL329" s="42">
        <f t="shared" si="25"/>
        <v>2025</v>
      </c>
      <c r="AM329" s="42" t="str">
        <f t="shared" si="26"/>
        <v>2025-11</v>
      </c>
      <c r="AN329" s="42" t="str">
        <f t="shared" ca="1" si="27"/>
        <v>ON_SCHEDULE</v>
      </c>
      <c r="AO329" s="42" t="str">
        <f t="shared" si="28"/>
        <v>WA-477 | OUTER / INNER RING PART WASH MACHINE | KWD4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พงษ์พิทักษ์ ศรไชย</v>
      </c>
      <c r="AP329" s="42" t="str">
        <f>_xlfn.TEXTJOIN("; ",TRUE,IF(COUNTA('query (10)'!A329:AK329)&lt;=6,"NEAR_EMPTY_ROW",""),IF($K329="","MISSING_STATUS",""),IF(AND($K329="เสร็จสิ้น",$Z329=""),"DONE_NO_ACTUAL_DATE",""),IF(AND($I329="Condition-based Maintenance",$AH329=""),"CBM_NO_MEASUREMENT",""),IF(OR($X329="",$X329=0),"INVALID_PERIOD",""),IF(AND($AA329&lt;&gt;"",$AB329&lt;&gt;"",$AB329&lt;$AA329),"DATE_SEQUENCE_ERROR",""),IF(AND($AB329&lt;&gt;"",$AB329&gt;DATE(2030,12,31)),"DATE_OUTLIER",""),IF($C329="","MISSING_QRCODE",""),IF($J329="UNKNOWN","UNKNOWN_PM_TYPE",""),IF($L329="UNKNOWN","UNKNOWN_STATUS",""))</f>
        <v>MISSING_STATUS</v>
      </c>
      <c r="AQ329" s="42" t="str">
        <f t="shared" si="29"/>
        <v>NO</v>
      </c>
    </row>
    <row r="330" spans="1:43" x14ac:dyDescent="0.3">
      <c r="A330" s="38">
        <f>IF('query (10)'!A330="","",'query (10)'!A330)</f>
        <v>406</v>
      </c>
      <c r="B330" s="38" t="str">
        <f>IF('query (10)'!B330="","",'query (10)'!B330)</f>
        <v/>
      </c>
      <c r="C330" s="38" t="str">
        <f>TRIM(UPPER('query (10)'!M330))</f>
        <v>WA-470</v>
      </c>
      <c r="D330" s="38" t="str">
        <f>TRIM(UPPER(IFERROR(_xlfn.TEXTBEFORE('query (10)'!L330,"("),'query (10)'!L330)))</f>
        <v>FINISH WASH EQUIPMENT</v>
      </c>
      <c r="E330" s="38" t="str">
        <f>IFERROR(TRIM(UPPER(_xlfn.TEXTBEFORE(_xlfn.TEXTAFTER('query (10)'!L330,"("),")"))),"")</f>
        <v/>
      </c>
      <c r="F330" s="38" t="str">
        <f>TRIM('query (10)'!K330)</f>
        <v>KWD4</v>
      </c>
      <c r="G330" s="38" t="str">
        <f>IF('query (10)'!J330="","",'query (10)'!J330)</f>
        <v>Motor</v>
      </c>
      <c r="H330" s="38" t="str">
        <f>TRIM(UPPER('query (10)'!J330))</f>
        <v>MOTOR</v>
      </c>
      <c r="I330" s="38" t="str">
        <f>IF('query (10)'!F330="","",'query (10)'!F330)</f>
        <v>Time-based Maintenance</v>
      </c>
      <c r="J330" s="38" t="str">
        <f>IF('query (10)'!F330="","",IFERROR(INDEX(Cleaning_Rules!$B$14:$B$17,MATCH(TRIM('query (10)'!F330),Cleaning_Rules!$A$14:$A$17,0)),"UNKNOWN"))</f>
        <v>TBM</v>
      </c>
      <c r="K330" s="38" t="str">
        <f>IF('query (10)'!G330="","",'query (10)'!G330)</f>
        <v/>
      </c>
      <c r="L330" s="38" t="str">
        <f>IF('query (10)'!G330="","MISSING",IFERROR(INDEX(Cleaning_Rules!$B$5:$B$10,MATCH(TRIM('query (10)'!G330),Cleaning_Rules!$A$5:$A$10,0)),"UNKNOWN"))</f>
        <v>MISSING</v>
      </c>
      <c r="M330" s="38" t="str">
        <f>IF('query (10)'!I330="","",'query (10)'!I330)</f>
        <v>Electrical</v>
      </c>
      <c r="N330" s="38" t="str">
        <f>IF('query (10)'!O330="","",'query (10)'!O330)</f>
        <v>Measure</v>
      </c>
      <c r="O330" s="38" t="str">
        <f>IF('query (10)'!P330="","",'query (10)'!P330)</f>
        <v>Medium</v>
      </c>
      <c r="P330" s="38" t="str">
        <f>IF('query (10)'!N330="","",'query (10)'!N330)</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30" s="38" t="str">
        <f>TRIM('query (10)'!N330)</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30" s="38" t="str">
        <f>TRIM(UPPER('query (10)'!R330))</f>
        <v/>
      </c>
      <c r="S330" s="38" t="str">
        <f>TRIM(UPPER('query (10)'!S330))</f>
        <v/>
      </c>
      <c r="T330" s="38" t="str">
        <f>IF('query (10)'!Q330="","",TRIM(UPPER('query (10)'!Q330)))</f>
        <v/>
      </c>
      <c r="U330" s="38" t="str">
        <f>IF('query (10)'!T330="","",'query (10)'!T330)</f>
        <v>1</v>
      </c>
      <c r="V330" s="39">
        <f>IF('query (10)'!T330="","",IFERROR(VALUE('query (10)'!T330),""))</f>
        <v>1</v>
      </c>
      <c r="W330" s="40">
        <f>IF('query (10)'!U330="","",'query (10)'!U330)</f>
        <v>0</v>
      </c>
      <c r="X330" s="39">
        <f>IF('query (10)'!V330="","",'query (10)'!V330)</f>
        <v>360</v>
      </c>
      <c r="Y330" s="41">
        <f>IF('query (10)'!W330="","",'query (10)'!W330)</f>
        <v>45965</v>
      </c>
      <c r="Z330" s="41" t="str">
        <f>IF('query (10)'!X330="","",'query (10)'!X330)</f>
        <v/>
      </c>
      <c r="AA330" s="41">
        <f>IF('query (10)'!Y330="","",'query (10)'!Y330)</f>
        <v>45599</v>
      </c>
      <c r="AB330" s="41">
        <f>IF('query (10)'!Z330="","",'query (10)'!Z330)</f>
        <v>46330</v>
      </c>
      <c r="AC330" s="38" t="str">
        <f>IF(OR('query (10)'!AA330="",COUNTIF(Cleaning_Rules!$A$21:$A$26,TRIM('query (10)'!AA330))&gt;0),"",TRIM('query (10)'!AA330))</f>
        <v/>
      </c>
      <c r="AD330" s="38" t="str">
        <f>IF('query (10)'!AB330="","",TRIM(IFERROR(_xlfn.TEXTBEFORE('query (10)'!AB330,"("),'query (10)'!AB330)))</f>
        <v/>
      </c>
      <c r="AE330" s="38" t="str">
        <f>IFERROR(LOWER(TRIM(_xlfn.TEXTBEFORE(_xlfn.TEXTAFTER('query (10)'!AB330,"("),")"))),"")</f>
        <v/>
      </c>
      <c r="AF330" s="38" t="str">
        <f>IF('query (10)'!AD330="","",TRIM('query (10)'!AD330))</f>
        <v>ณัฐดนัย จุฑาเทพ</v>
      </c>
      <c r="AG330" s="38" t="str">
        <f>IF('query (10)'!AE330="","",TRIM('query (10)'!AE330))</f>
        <v>พงษ์พิทักษ์ ศรไชย</v>
      </c>
      <c r="AH330" s="38" t="str">
        <f>IF('query (10)'!AF330="","",IFERROR(VALUE('query (10)'!AF330),""))</f>
        <v/>
      </c>
      <c r="AI330" s="38" t="str">
        <f>IF('query (10)'!AG330="","",TRIM('query (10)'!AG330))</f>
        <v/>
      </c>
      <c r="AJ330" s="38" t="str">
        <f>IF('query (10)'!AH330="","",IFERROR(VALUE('query (10)'!AH330),""))</f>
        <v/>
      </c>
      <c r="AK330" s="38" t="str">
        <f>IF('query (10)'!AI330="","",TRIM('query (10)'!AI330))</f>
        <v/>
      </c>
      <c r="AL330" s="42">
        <f t="shared" si="25"/>
        <v>2025</v>
      </c>
      <c r="AM330" s="42" t="str">
        <f t="shared" si="26"/>
        <v>2025-11</v>
      </c>
      <c r="AN330" s="42" t="str">
        <f t="shared" ca="1" si="27"/>
        <v>ON_SCHEDULE</v>
      </c>
      <c r="AO330" s="42" t="str">
        <f t="shared" si="28"/>
        <v>WA-470 | FINISH WASH EQUIPMENT | KWD4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พงษ์พิทักษ์ ศรไชย</v>
      </c>
      <c r="AP330" s="42" t="str">
        <f>_xlfn.TEXTJOIN("; ",TRUE,IF(COUNTA('query (10)'!A330:AK330)&lt;=6,"NEAR_EMPTY_ROW",""),IF($K330="","MISSING_STATUS",""),IF(AND($K330="เสร็จสิ้น",$Z330=""),"DONE_NO_ACTUAL_DATE",""),IF(AND($I330="Condition-based Maintenance",$AH330=""),"CBM_NO_MEASUREMENT",""),IF(OR($X330="",$X330=0),"INVALID_PERIOD",""),IF(AND($AA330&lt;&gt;"",$AB330&lt;&gt;"",$AB330&lt;$AA330),"DATE_SEQUENCE_ERROR",""),IF(AND($AB330&lt;&gt;"",$AB330&gt;DATE(2030,12,31)),"DATE_OUTLIER",""),IF($C330="","MISSING_QRCODE",""),IF($J330="UNKNOWN","UNKNOWN_PM_TYPE",""),IF($L330="UNKNOWN","UNKNOWN_STATUS",""))</f>
        <v>MISSING_STATUS</v>
      </c>
      <c r="AQ330" s="42" t="str">
        <f t="shared" si="29"/>
        <v>NO</v>
      </c>
    </row>
    <row r="331" spans="1:43" x14ac:dyDescent="0.3">
      <c r="A331" s="38">
        <f>IF('query (10)'!A331="","",'query (10)'!A331)</f>
        <v>407</v>
      </c>
      <c r="B331" s="38" t="str">
        <f>IF('query (10)'!B331="","",'query (10)'!B331)</f>
        <v/>
      </c>
      <c r="C331" s="38" t="str">
        <f>TRIM(UPPER('query (10)'!M331))</f>
        <v>GR-589</v>
      </c>
      <c r="D331" s="38" t="str">
        <f>TRIM(UPPER(IFERROR(_xlfn.TEXTBEFORE('query (10)'!L331,"("),'query (10)'!L331)))</f>
        <v>OUTER RING RACEWAY GRINDING MACHINE</v>
      </c>
      <c r="E331" s="38" t="str">
        <f>IFERROR(TRIM(UPPER(_xlfn.TEXTBEFORE(_xlfn.TEXTAFTER('query (10)'!L331,"("),")"))),"")</f>
        <v/>
      </c>
      <c r="F331" s="38" t="str">
        <f>TRIM('query (10)'!K331)</f>
        <v>KWD5</v>
      </c>
      <c r="G331" s="38" t="str">
        <f>IF('query (10)'!J331="","",'query (10)'!J331)</f>
        <v>Motor</v>
      </c>
      <c r="H331" s="38" t="str">
        <f>TRIM(UPPER('query (10)'!J331))</f>
        <v>MOTOR</v>
      </c>
      <c r="I331" s="38" t="str">
        <f>IF('query (10)'!F331="","",'query (10)'!F331)</f>
        <v>Time-based Maintenance</v>
      </c>
      <c r="J331" s="38" t="str">
        <f>IF('query (10)'!F331="","",IFERROR(INDEX(Cleaning_Rules!$B$14:$B$17,MATCH(TRIM('query (10)'!F331),Cleaning_Rules!$A$14:$A$17,0)),"UNKNOWN"))</f>
        <v>TBM</v>
      </c>
      <c r="K331" s="38" t="str">
        <f>IF('query (10)'!G331="","",'query (10)'!G331)</f>
        <v/>
      </c>
      <c r="L331" s="38" t="str">
        <f>IF('query (10)'!G331="","MISSING",IFERROR(INDEX(Cleaning_Rules!$B$5:$B$10,MATCH(TRIM('query (10)'!G331),Cleaning_Rules!$A$5:$A$10,0)),"UNKNOWN"))</f>
        <v>MISSING</v>
      </c>
      <c r="M331" s="38" t="str">
        <f>IF('query (10)'!I331="","",'query (10)'!I331)</f>
        <v>Electrical</v>
      </c>
      <c r="N331" s="38" t="str">
        <f>IF('query (10)'!O331="","",'query (10)'!O331)</f>
        <v>Measure</v>
      </c>
      <c r="O331" s="38" t="str">
        <f>IF('query (10)'!P331="","",'query (10)'!P331)</f>
        <v>Medium</v>
      </c>
      <c r="P331" s="38" t="str">
        <f>IF('query (10)'!N331="","",'query (10)'!N331)</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31" s="38" t="str">
        <f>TRIM('query (10)'!N331)</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31" s="38" t="str">
        <f>TRIM(UPPER('query (10)'!R331))</f>
        <v/>
      </c>
      <c r="S331" s="38" t="str">
        <f>TRIM(UPPER('query (10)'!S331))</f>
        <v/>
      </c>
      <c r="T331" s="38" t="str">
        <f>IF('query (10)'!Q331="","",TRIM(UPPER('query (10)'!Q331)))</f>
        <v/>
      </c>
      <c r="U331" s="38" t="str">
        <f>IF('query (10)'!T331="","",'query (10)'!T331)</f>
        <v>1</v>
      </c>
      <c r="V331" s="39">
        <f>IF('query (10)'!T331="","",IFERROR(VALUE('query (10)'!T331),""))</f>
        <v>1</v>
      </c>
      <c r="W331" s="40">
        <f>IF('query (10)'!U331="","",'query (10)'!U331)</f>
        <v>0</v>
      </c>
      <c r="X331" s="39">
        <f>IF('query (10)'!V331="","",'query (10)'!V331)</f>
        <v>360</v>
      </c>
      <c r="Y331" s="41">
        <f>IF('query (10)'!W331="","",'query (10)'!W331)</f>
        <v>45965</v>
      </c>
      <c r="Z331" s="41" t="str">
        <f>IF('query (10)'!X331="","",'query (10)'!X331)</f>
        <v/>
      </c>
      <c r="AA331" s="41">
        <f>IF('query (10)'!Y331="","",'query (10)'!Y331)</f>
        <v>45616</v>
      </c>
      <c r="AB331" s="41">
        <f>IF('query (10)'!Z331="","",'query (10)'!Z331)</f>
        <v>45976</v>
      </c>
      <c r="AC331" s="38" t="str">
        <f>IF(OR('query (10)'!AA331="",COUNTIF(Cleaning_Rules!$A$21:$A$26,TRIM('query (10)'!AA331))&gt;0),"",TRIM('query (10)'!AA331))</f>
        <v/>
      </c>
      <c r="AD331" s="38" t="str">
        <f>IF('query (10)'!AB331="","",TRIM(IFERROR(_xlfn.TEXTBEFORE('query (10)'!AB331,"("),'query (10)'!AB331)))</f>
        <v/>
      </c>
      <c r="AE331" s="38" t="str">
        <f>IFERROR(LOWER(TRIM(_xlfn.TEXTBEFORE(_xlfn.TEXTAFTER('query (10)'!AB331,"("),")"))),"")</f>
        <v/>
      </c>
      <c r="AF331" s="38" t="str">
        <f>IF('query (10)'!AD331="","",TRIM('query (10)'!AD331))</f>
        <v>ณัฐดนัย จุฑาเทพ</v>
      </c>
      <c r="AG331" s="38" t="str">
        <f>IF('query (10)'!AE331="","",TRIM('query (10)'!AE331))</f>
        <v>ณัฐดนัย จุฑาเทพ</v>
      </c>
      <c r="AH331" s="38" t="str">
        <f>IF('query (10)'!AF331="","",IFERROR(VALUE('query (10)'!AF331),""))</f>
        <v/>
      </c>
      <c r="AI331" s="38" t="str">
        <f>IF('query (10)'!AG331="","",TRIM('query (10)'!AG331))</f>
        <v/>
      </c>
      <c r="AJ331" s="38" t="str">
        <f>IF('query (10)'!AH331="","",IFERROR(VALUE('query (10)'!AH331),""))</f>
        <v/>
      </c>
      <c r="AK331" s="38" t="str">
        <f>IF('query (10)'!AI331="","",TRIM('query (10)'!AI331))</f>
        <v/>
      </c>
      <c r="AL331" s="42">
        <f t="shared" si="25"/>
        <v>2025</v>
      </c>
      <c r="AM331" s="42" t="str">
        <f t="shared" si="26"/>
        <v>2025-11</v>
      </c>
      <c r="AN331" s="42" t="str">
        <f t="shared" ca="1" si="27"/>
        <v>OVERDUE</v>
      </c>
      <c r="AO331" s="42" t="str">
        <f t="shared" si="28"/>
        <v>GR-589 | OUTER RING RACEWAY GRINDING MACHINE | KWD5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31" s="42" t="str">
        <f>_xlfn.TEXTJOIN("; ",TRUE,IF(COUNTA('query (10)'!A331:AK331)&lt;=6,"NEAR_EMPTY_ROW",""),IF($K331="","MISSING_STATUS",""),IF(AND($K331="เสร็จสิ้น",$Z331=""),"DONE_NO_ACTUAL_DATE",""),IF(AND($I331="Condition-based Maintenance",$AH331=""),"CBM_NO_MEASUREMENT",""),IF(OR($X331="",$X331=0),"INVALID_PERIOD",""),IF(AND($AA331&lt;&gt;"",$AB331&lt;&gt;"",$AB331&lt;$AA331),"DATE_SEQUENCE_ERROR",""),IF(AND($AB331&lt;&gt;"",$AB331&gt;DATE(2030,12,31)),"DATE_OUTLIER",""),IF($C331="","MISSING_QRCODE",""),IF($J331="UNKNOWN","UNKNOWN_PM_TYPE",""),IF($L331="UNKNOWN","UNKNOWN_STATUS",""))</f>
        <v>MISSING_STATUS</v>
      </c>
      <c r="AQ331" s="42" t="str">
        <f t="shared" si="29"/>
        <v>NO</v>
      </c>
    </row>
    <row r="332" spans="1:43" x14ac:dyDescent="0.3">
      <c r="A332" s="38">
        <f>IF('query (10)'!A332="","",'query (10)'!A332)</f>
        <v>408</v>
      </c>
      <c r="B332" s="38" t="str">
        <f>IF('query (10)'!B332="","",'query (10)'!B332)</f>
        <v/>
      </c>
      <c r="C332" s="38" t="str">
        <f>TRIM(UPPER('query (10)'!M332))</f>
        <v>GR-592</v>
      </c>
      <c r="D332" s="38" t="str">
        <f>TRIM(UPPER(IFERROR(_xlfn.TEXTBEFORE('query (10)'!L332,"("),'query (10)'!L332)))</f>
        <v>OUTER RING RACEWAY SUPER FINISH MACHINE</v>
      </c>
      <c r="E332" s="38" t="str">
        <f>IFERROR(TRIM(UPPER(_xlfn.TEXTBEFORE(_xlfn.TEXTAFTER('query (10)'!L332,"("),")"))),"")</f>
        <v/>
      </c>
      <c r="F332" s="38" t="str">
        <f>TRIM('query (10)'!K332)</f>
        <v>KWD5</v>
      </c>
      <c r="G332" s="38" t="str">
        <f>IF('query (10)'!J332="","",'query (10)'!J332)</f>
        <v>Motor</v>
      </c>
      <c r="H332" s="38" t="str">
        <f>TRIM(UPPER('query (10)'!J332))</f>
        <v>MOTOR</v>
      </c>
      <c r="I332" s="38" t="str">
        <f>IF('query (10)'!F332="","",'query (10)'!F332)</f>
        <v>Time-based Maintenance</v>
      </c>
      <c r="J332" s="38" t="str">
        <f>IF('query (10)'!F332="","",IFERROR(INDEX(Cleaning_Rules!$B$14:$B$17,MATCH(TRIM('query (10)'!F332),Cleaning_Rules!$A$14:$A$17,0)),"UNKNOWN"))</f>
        <v>TBM</v>
      </c>
      <c r="K332" s="38" t="str">
        <f>IF('query (10)'!G332="","",'query (10)'!G332)</f>
        <v/>
      </c>
      <c r="L332" s="38" t="str">
        <f>IF('query (10)'!G332="","MISSING",IFERROR(INDEX(Cleaning_Rules!$B$5:$B$10,MATCH(TRIM('query (10)'!G332),Cleaning_Rules!$A$5:$A$10,0)),"UNKNOWN"))</f>
        <v>MISSING</v>
      </c>
      <c r="M332" s="38" t="str">
        <f>IF('query (10)'!I332="","",'query (10)'!I332)</f>
        <v>Electrical</v>
      </c>
      <c r="N332" s="38" t="str">
        <f>IF('query (10)'!O332="","",'query (10)'!O332)</f>
        <v>Measure</v>
      </c>
      <c r="O332" s="38" t="str">
        <f>IF('query (10)'!P332="","",'query (10)'!P332)</f>
        <v>Medium</v>
      </c>
      <c r="P332" s="38" t="str">
        <f>IF('query (10)'!N332="","",'query (10)'!N332)</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32" s="38" t="str">
        <f>TRIM('query (10)'!N332)</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32" s="38" t="str">
        <f>TRIM(UPPER('query (10)'!R332))</f>
        <v/>
      </c>
      <c r="S332" s="38" t="str">
        <f>TRIM(UPPER('query (10)'!S332))</f>
        <v/>
      </c>
      <c r="T332" s="38" t="str">
        <f>IF('query (10)'!Q332="","",TRIM(UPPER('query (10)'!Q332)))</f>
        <v/>
      </c>
      <c r="U332" s="38" t="str">
        <f>IF('query (10)'!T332="","",'query (10)'!T332)</f>
        <v>1</v>
      </c>
      <c r="V332" s="39">
        <f>IF('query (10)'!T332="","",IFERROR(VALUE('query (10)'!T332),""))</f>
        <v>1</v>
      </c>
      <c r="W332" s="40">
        <f>IF('query (10)'!U332="","",'query (10)'!U332)</f>
        <v>0</v>
      </c>
      <c r="X332" s="39">
        <f>IF('query (10)'!V332="","",'query (10)'!V332)</f>
        <v>360</v>
      </c>
      <c r="Y332" s="41">
        <f>IF('query (10)'!W332="","",'query (10)'!W332)</f>
        <v>45965</v>
      </c>
      <c r="Z332" s="41" t="str">
        <f>IF('query (10)'!X332="","",'query (10)'!X332)</f>
        <v/>
      </c>
      <c r="AA332" s="41">
        <f>IF('query (10)'!Y332="","",'query (10)'!Y332)</f>
        <v>45616</v>
      </c>
      <c r="AB332" s="41">
        <f>IF('query (10)'!Z332="","",'query (10)'!Z332)</f>
        <v>45976</v>
      </c>
      <c r="AC332" s="38" t="str">
        <f>IF(OR('query (10)'!AA332="",COUNTIF(Cleaning_Rules!$A$21:$A$26,TRIM('query (10)'!AA332))&gt;0),"",TRIM('query (10)'!AA332))</f>
        <v/>
      </c>
      <c r="AD332" s="38" t="str">
        <f>IF('query (10)'!AB332="","",TRIM(IFERROR(_xlfn.TEXTBEFORE('query (10)'!AB332,"("),'query (10)'!AB332)))</f>
        <v/>
      </c>
      <c r="AE332" s="38" t="str">
        <f>IFERROR(LOWER(TRIM(_xlfn.TEXTBEFORE(_xlfn.TEXTAFTER('query (10)'!AB332,"("),")"))),"")</f>
        <v/>
      </c>
      <c r="AF332" s="38" t="str">
        <f>IF('query (10)'!AD332="","",TRIM('query (10)'!AD332))</f>
        <v>ณัฐดนัย จุฑาเทพ</v>
      </c>
      <c r="AG332" s="38" t="str">
        <f>IF('query (10)'!AE332="","",TRIM('query (10)'!AE332))</f>
        <v>ณัฐดนัย จุฑาเทพ</v>
      </c>
      <c r="AH332" s="38" t="str">
        <f>IF('query (10)'!AF332="","",IFERROR(VALUE('query (10)'!AF332),""))</f>
        <v/>
      </c>
      <c r="AI332" s="38" t="str">
        <f>IF('query (10)'!AG332="","",TRIM('query (10)'!AG332))</f>
        <v/>
      </c>
      <c r="AJ332" s="38" t="str">
        <f>IF('query (10)'!AH332="","",IFERROR(VALUE('query (10)'!AH332),""))</f>
        <v/>
      </c>
      <c r="AK332" s="38" t="str">
        <f>IF('query (10)'!AI332="","",TRIM('query (10)'!AI332))</f>
        <v/>
      </c>
      <c r="AL332" s="42">
        <f t="shared" si="25"/>
        <v>2025</v>
      </c>
      <c r="AM332" s="42" t="str">
        <f t="shared" si="26"/>
        <v>2025-11</v>
      </c>
      <c r="AN332" s="42" t="str">
        <f t="shared" ca="1" si="27"/>
        <v>OVERDUE</v>
      </c>
      <c r="AO332" s="42" t="str">
        <f t="shared" si="28"/>
        <v>GR-592 | OUTER RING RACEWAY SUPER FINISH MACHINE | KWD5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32" s="42" t="str">
        <f>_xlfn.TEXTJOIN("; ",TRUE,IF(COUNTA('query (10)'!A332:AK332)&lt;=6,"NEAR_EMPTY_ROW",""),IF($K332="","MISSING_STATUS",""),IF(AND($K332="เสร็จสิ้น",$Z332=""),"DONE_NO_ACTUAL_DATE",""),IF(AND($I332="Condition-based Maintenance",$AH332=""),"CBM_NO_MEASUREMENT",""),IF(OR($X332="",$X332=0),"INVALID_PERIOD",""),IF(AND($AA332&lt;&gt;"",$AB332&lt;&gt;"",$AB332&lt;$AA332),"DATE_SEQUENCE_ERROR",""),IF(AND($AB332&lt;&gt;"",$AB332&gt;DATE(2030,12,31)),"DATE_OUTLIER",""),IF($C332="","MISSING_QRCODE",""),IF($J332="UNKNOWN","UNKNOWN_PM_TYPE",""),IF($L332="UNKNOWN","UNKNOWN_STATUS",""))</f>
        <v>MISSING_STATUS</v>
      </c>
      <c r="AQ332" s="42" t="str">
        <f t="shared" si="29"/>
        <v>NO</v>
      </c>
    </row>
    <row r="333" spans="1:43" x14ac:dyDescent="0.3">
      <c r="A333" s="38">
        <f>IF('query (10)'!A333="","",'query (10)'!A333)</f>
        <v>409</v>
      </c>
      <c r="B333" s="38" t="str">
        <f>IF('query (10)'!B333="","",'query (10)'!B333)</f>
        <v/>
      </c>
      <c r="C333" s="38" t="str">
        <f>TRIM(UPPER('query (10)'!M333))</f>
        <v>GR-575</v>
      </c>
      <c r="D333" s="38" t="str">
        <f>TRIM(UPPER(IFERROR(_xlfn.TEXTBEFORE('query (10)'!L333,"("),'query (10)'!L333)))</f>
        <v>INNER RING RACEWAY GRINDING MACHINE</v>
      </c>
      <c r="E333" s="38" t="str">
        <f>IFERROR(TRIM(UPPER(_xlfn.TEXTBEFORE(_xlfn.TEXTAFTER('query (10)'!L333,"("),")"))),"")</f>
        <v/>
      </c>
      <c r="F333" s="38" t="str">
        <f>TRIM('query (10)'!K333)</f>
        <v>KWD5</v>
      </c>
      <c r="G333" s="38" t="str">
        <f>IF('query (10)'!J333="","",'query (10)'!J333)</f>
        <v>Motor</v>
      </c>
      <c r="H333" s="38" t="str">
        <f>TRIM(UPPER('query (10)'!J333))</f>
        <v>MOTOR</v>
      </c>
      <c r="I333" s="38" t="str">
        <f>IF('query (10)'!F333="","",'query (10)'!F333)</f>
        <v>Time-based Maintenance</v>
      </c>
      <c r="J333" s="38" t="str">
        <f>IF('query (10)'!F333="","",IFERROR(INDEX(Cleaning_Rules!$B$14:$B$17,MATCH(TRIM('query (10)'!F333),Cleaning_Rules!$A$14:$A$17,0)),"UNKNOWN"))</f>
        <v>TBM</v>
      </c>
      <c r="K333" s="38" t="str">
        <f>IF('query (10)'!G333="","",'query (10)'!G333)</f>
        <v/>
      </c>
      <c r="L333" s="38" t="str">
        <f>IF('query (10)'!G333="","MISSING",IFERROR(INDEX(Cleaning_Rules!$B$5:$B$10,MATCH(TRIM('query (10)'!G333),Cleaning_Rules!$A$5:$A$10,0)),"UNKNOWN"))</f>
        <v>MISSING</v>
      </c>
      <c r="M333" s="38" t="str">
        <f>IF('query (10)'!I333="","",'query (10)'!I333)</f>
        <v>Electrical</v>
      </c>
      <c r="N333" s="38" t="str">
        <f>IF('query (10)'!O333="","",'query (10)'!O333)</f>
        <v>Measure</v>
      </c>
      <c r="O333" s="38" t="str">
        <f>IF('query (10)'!P333="","",'query (10)'!P333)</f>
        <v>Medium</v>
      </c>
      <c r="P333" s="38" t="str">
        <f>IF('query (10)'!N333="","",'query (10)'!N333)</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33" s="38" t="str">
        <f>TRIM('query (10)'!N333)</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33" s="38" t="str">
        <f>TRIM(UPPER('query (10)'!R333))</f>
        <v/>
      </c>
      <c r="S333" s="38" t="str">
        <f>TRIM(UPPER('query (10)'!S333))</f>
        <v/>
      </c>
      <c r="T333" s="38" t="str">
        <f>IF('query (10)'!Q333="","",TRIM(UPPER('query (10)'!Q333)))</f>
        <v/>
      </c>
      <c r="U333" s="38" t="str">
        <f>IF('query (10)'!T333="","",'query (10)'!T333)</f>
        <v>1</v>
      </c>
      <c r="V333" s="39">
        <f>IF('query (10)'!T333="","",IFERROR(VALUE('query (10)'!T333),""))</f>
        <v>1</v>
      </c>
      <c r="W333" s="40">
        <f>IF('query (10)'!U333="","",'query (10)'!U333)</f>
        <v>0</v>
      </c>
      <c r="X333" s="39">
        <f>IF('query (10)'!V333="","",'query (10)'!V333)</f>
        <v>360</v>
      </c>
      <c r="Y333" s="41">
        <f>IF('query (10)'!W333="","",'query (10)'!W333)</f>
        <v>45965</v>
      </c>
      <c r="Z333" s="41" t="str">
        <f>IF('query (10)'!X333="","",'query (10)'!X333)</f>
        <v/>
      </c>
      <c r="AA333" s="41">
        <f>IF('query (10)'!Y333="","",'query (10)'!Y333)</f>
        <v>45616</v>
      </c>
      <c r="AB333" s="41">
        <f>IF('query (10)'!Z333="","",'query (10)'!Z333)</f>
        <v>45976</v>
      </c>
      <c r="AC333" s="38" t="str">
        <f>IF(OR('query (10)'!AA333="",COUNTIF(Cleaning_Rules!$A$21:$A$26,TRIM('query (10)'!AA333))&gt;0),"",TRIM('query (10)'!AA333))</f>
        <v/>
      </c>
      <c r="AD333" s="38" t="str">
        <f>IF('query (10)'!AB333="","",TRIM(IFERROR(_xlfn.TEXTBEFORE('query (10)'!AB333,"("),'query (10)'!AB333)))</f>
        <v/>
      </c>
      <c r="AE333" s="38" t="str">
        <f>IFERROR(LOWER(TRIM(_xlfn.TEXTBEFORE(_xlfn.TEXTAFTER('query (10)'!AB333,"("),")"))),"")</f>
        <v/>
      </c>
      <c r="AF333" s="38" t="str">
        <f>IF('query (10)'!AD333="","",TRIM('query (10)'!AD333))</f>
        <v>ณัฐดนัย จุฑาเทพ</v>
      </c>
      <c r="AG333" s="38" t="str">
        <f>IF('query (10)'!AE333="","",TRIM('query (10)'!AE333))</f>
        <v>ณัฐดนัย จุฑาเทพ</v>
      </c>
      <c r="AH333" s="38" t="str">
        <f>IF('query (10)'!AF333="","",IFERROR(VALUE('query (10)'!AF333),""))</f>
        <v/>
      </c>
      <c r="AI333" s="38" t="str">
        <f>IF('query (10)'!AG333="","",TRIM('query (10)'!AG333))</f>
        <v/>
      </c>
      <c r="AJ333" s="38" t="str">
        <f>IF('query (10)'!AH333="","",IFERROR(VALUE('query (10)'!AH333),""))</f>
        <v/>
      </c>
      <c r="AK333" s="38" t="str">
        <f>IF('query (10)'!AI333="","",TRIM('query (10)'!AI333))</f>
        <v/>
      </c>
      <c r="AL333" s="42">
        <f t="shared" si="25"/>
        <v>2025</v>
      </c>
      <c r="AM333" s="42" t="str">
        <f t="shared" si="26"/>
        <v>2025-11</v>
      </c>
      <c r="AN333" s="42" t="str">
        <f t="shared" ca="1" si="27"/>
        <v>OVERDUE</v>
      </c>
      <c r="AO333" s="42" t="str">
        <f t="shared" si="28"/>
        <v>GR-575 | INNER RING RACEWAY GRINDING MACHINE | KWD5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33" s="42" t="str">
        <f>_xlfn.TEXTJOIN("; ",TRUE,IF(COUNTA('query (10)'!A333:AK333)&lt;=6,"NEAR_EMPTY_ROW",""),IF($K333="","MISSING_STATUS",""),IF(AND($K333="เสร็จสิ้น",$Z333=""),"DONE_NO_ACTUAL_DATE",""),IF(AND($I333="Condition-based Maintenance",$AH333=""),"CBM_NO_MEASUREMENT",""),IF(OR($X333="",$X333=0),"INVALID_PERIOD",""),IF(AND($AA333&lt;&gt;"",$AB333&lt;&gt;"",$AB333&lt;$AA333),"DATE_SEQUENCE_ERROR",""),IF(AND($AB333&lt;&gt;"",$AB333&gt;DATE(2030,12,31)),"DATE_OUTLIER",""),IF($C333="","MISSING_QRCODE",""),IF($J333="UNKNOWN","UNKNOWN_PM_TYPE",""),IF($L333="UNKNOWN","UNKNOWN_STATUS",""))</f>
        <v>MISSING_STATUS</v>
      </c>
      <c r="AQ333" s="42" t="str">
        <f t="shared" si="29"/>
        <v>NO</v>
      </c>
    </row>
    <row r="334" spans="1:43" x14ac:dyDescent="0.3">
      <c r="A334" s="38">
        <f>IF('query (10)'!A334="","",'query (10)'!A334)</f>
        <v>410</v>
      </c>
      <c r="B334" s="38" t="str">
        <f>IF('query (10)'!B334="","",'query (10)'!B334)</f>
        <v/>
      </c>
      <c r="C334" s="38" t="str">
        <f>TRIM(UPPER('query (10)'!M334))</f>
        <v>GR-581</v>
      </c>
      <c r="D334" s="38" t="str">
        <f>TRIM(UPPER(IFERROR(_xlfn.TEXTBEFORE('query (10)'!L334,"("),'query (10)'!L334)))</f>
        <v>INNER RING RACEWAY AND RIB SUPER FINISH MACHINE</v>
      </c>
      <c r="E334" s="38" t="str">
        <f>IFERROR(TRIM(UPPER(_xlfn.TEXTBEFORE(_xlfn.TEXTAFTER('query (10)'!L334,"("),")"))),"")</f>
        <v/>
      </c>
      <c r="F334" s="38" t="str">
        <f>TRIM('query (10)'!K334)</f>
        <v>KWD5</v>
      </c>
      <c r="G334" s="38" t="str">
        <f>IF('query (10)'!J334="","",'query (10)'!J334)</f>
        <v>Motor</v>
      </c>
      <c r="H334" s="38" t="str">
        <f>TRIM(UPPER('query (10)'!J334))</f>
        <v>MOTOR</v>
      </c>
      <c r="I334" s="38" t="str">
        <f>IF('query (10)'!F334="","",'query (10)'!F334)</f>
        <v>Time-based Maintenance</v>
      </c>
      <c r="J334" s="38" t="str">
        <f>IF('query (10)'!F334="","",IFERROR(INDEX(Cleaning_Rules!$B$14:$B$17,MATCH(TRIM('query (10)'!F334),Cleaning_Rules!$A$14:$A$17,0)),"UNKNOWN"))</f>
        <v>TBM</v>
      </c>
      <c r="K334" s="38" t="str">
        <f>IF('query (10)'!G334="","",'query (10)'!G334)</f>
        <v/>
      </c>
      <c r="L334" s="38" t="str">
        <f>IF('query (10)'!G334="","MISSING",IFERROR(INDEX(Cleaning_Rules!$B$5:$B$10,MATCH(TRIM('query (10)'!G334),Cleaning_Rules!$A$5:$A$10,0)),"UNKNOWN"))</f>
        <v>MISSING</v>
      </c>
      <c r="M334" s="38" t="str">
        <f>IF('query (10)'!I334="","",'query (10)'!I334)</f>
        <v>Electrical</v>
      </c>
      <c r="N334" s="38" t="str">
        <f>IF('query (10)'!O334="","",'query (10)'!O334)</f>
        <v>Measure</v>
      </c>
      <c r="O334" s="38" t="str">
        <f>IF('query (10)'!P334="","",'query (10)'!P334)</f>
        <v>Medium</v>
      </c>
      <c r="P334" s="38" t="str">
        <f>IF('query (10)'!N334="","",'query (10)'!N334)</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34" s="38" t="str">
        <f>TRIM('query (10)'!N334)</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34" s="38" t="str">
        <f>TRIM(UPPER('query (10)'!R334))</f>
        <v/>
      </c>
      <c r="S334" s="38" t="str">
        <f>TRIM(UPPER('query (10)'!S334))</f>
        <v/>
      </c>
      <c r="T334" s="38" t="str">
        <f>IF('query (10)'!Q334="","",TRIM(UPPER('query (10)'!Q334)))</f>
        <v/>
      </c>
      <c r="U334" s="38" t="str">
        <f>IF('query (10)'!T334="","",'query (10)'!T334)</f>
        <v>1</v>
      </c>
      <c r="V334" s="39">
        <f>IF('query (10)'!T334="","",IFERROR(VALUE('query (10)'!T334),""))</f>
        <v>1</v>
      </c>
      <c r="W334" s="40">
        <f>IF('query (10)'!U334="","",'query (10)'!U334)</f>
        <v>0</v>
      </c>
      <c r="X334" s="39">
        <f>IF('query (10)'!V334="","",'query (10)'!V334)</f>
        <v>360</v>
      </c>
      <c r="Y334" s="41">
        <f>IF('query (10)'!W334="","",'query (10)'!W334)</f>
        <v>45965</v>
      </c>
      <c r="Z334" s="41" t="str">
        <f>IF('query (10)'!X334="","",'query (10)'!X334)</f>
        <v/>
      </c>
      <c r="AA334" s="41">
        <f>IF('query (10)'!Y334="","",'query (10)'!Y334)</f>
        <v>45616</v>
      </c>
      <c r="AB334" s="41">
        <f>IF('query (10)'!Z334="","",'query (10)'!Z334)</f>
        <v>45976</v>
      </c>
      <c r="AC334" s="38" t="str">
        <f>IF(OR('query (10)'!AA334="",COUNTIF(Cleaning_Rules!$A$21:$A$26,TRIM('query (10)'!AA334))&gt;0),"",TRIM('query (10)'!AA334))</f>
        <v/>
      </c>
      <c r="AD334" s="38" t="str">
        <f>IF('query (10)'!AB334="","",TRIM(IFERROR(_xlfn.TEXTBEFORE('query (10)'!AB334,"("),'query (10)'!AB334)))</f>
        <v/>
      </c>
      <c r="AE334" s="38" t="str">
        <f>IFERROR(LOWER(TRIM(_xlfn.TEXTBEFORE(_xlfn.TEXTAFTER('query (10)'!AB334,"("),")"))),"")</f>
        <v/>
      </c>
      <c r="AF334" s="38" t="str">
        <f>IF('query (10)'!AD334="","",TRIM('query (10)'!AD334))</f>
        <v>ณัฐดนัย จุฑาเทพ</v>
      </c>
      <c r="AG334" s="38" t="str">
        <f>IF('query (10)'!AE334="","",TRIM('query (10)'!AE334))</f>
        <v>อัมรินทร์ รักษาพล</v>
      </c>
      <c r="AH334" s="38" t="str">
        <f>IF('query (10)'!AF334="","",IFERROR(VALUE('query (10)'!AF334),""))</f>
        <v/>
      </c>
      <c r="AI334" s="38" t="str">
        <f>IF('query (10)'!AG334="","",TRIM('query (10)'!AG334))</f>
        <v/>
      </c>
      <c r="AJ334" s="38" t="str">
        <f>IF('query (10)'!AH334="","",IFERROR(VALUE('query (10)'!AH334),""))</f>
        <v/>
      </c>
      <c r="AK334" s="38" t="str">
        <f>IF('query (10)'!AI334="","",TRIM('query (10)'!AI334))</f>
        <v/>
      </c>
      <c r="AL334" s="42">
        <f t="shared" si="25"/>
        <v>2025</v>
      </c>
      <c r="AM334" s="42" t="str">
        <f t="shared" si="26"/>
        <v>2025-11</v>
      </c>
      <c r="AN334" s="42" t="str">
        <f t="shared" ca="1" si="27"/>
        <v>OVERDUE</v>
      </c>
      <c r="AO334" s="42" t="str">
        <f t="shared" si="28"/>
        <v>GR-581 | INNER RING RACEWAY AND RIB SUPER FINISH MACHINE | KWD5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อัมรินทร์ รักษาพล</v>
      </c>
      <c r="AP334" s="42" t="str">
        <f>_xlfn.TEXTJOIN("; ",TRUE,IF(COUNTA('query (10)'!A334:AK334)&lt;=6,"NEAR_EMPTY_ROW",""),IF($K334="","MISSING_STATUS",""),IF(AND($K334="เสร็จสิ้น",$Z334=""),"DONE_NO_ACTUAL_DATE",""),IF(AND($I334="Condition-based Maintenance",$AH334=""),"CBM_NO_MEASUREMENT",""),IF(OR($X334="",$X334=0),"INVALID_PERIOD",""),IF(AND($AA334&lt;&gt;"",$AB334&lt;&gt;"",$AB334&lt;$AA334),"DATE_SEQUENCE_ERROR",""),IF(AND($AB334&lt;&gt;"",$AB334&gt;DATE(2030,12,31)),"DATE_OUTLIER",""),IF($C334="","MISSING_QRCODE",""),IF($J334="UNKNOWN","UNKNOWN_PM_TYPE",""),IF($L334="UNKNOWN","UNKNOWN_STATUS",""))</f>
        <v>MISSING_STATUS</v>
      </c>
      <c r="AQ334" s="42" t="str">
        <f t="shared" si="29"/>
        <v>NO</v>
      </c>
    </row>
    <row r="335" spans="1:43" x14ac:dyDescent="0.3">
      <c r="A335" s="38">
        <f>IF('query (10)'!A335="","",'query (10)'!A335)</f>
        <v>411</v>
      </c>
      <c r="B335" s="38" t="str">
        <f>IF('query (10)'!B335="","",'query (10)'!B335)</f>
        <v/>
      </c>
      <c r="C335" s="38" t="str">
        <f>TRIM(UPPER('query (10)'!M335))</f>
        <v>GR-578</v>
      </c>
      <c r="D335" s="38" t="str">
        <f>TRIM(UPPER(IFERROR(_xlfn.TEXTBEFORE('query (10)'!L335,"("),'query (10)'!L335)))</f>
        <v>INNER RING RIB GRINDING MACHINE</v>
      </c>
      <c r="E335" s="38" t="str">
        <f>IFERROR(TRIM(UPPER(_xlfn.TEXTBEFORE(_xlfn.TEXTAFTER('query (10)'!L335,"("),")"))),"")</f>
        <v/>
      </c>
      <c r="F335" s="38" t="str">
        <f>TRIM('query (10)'!K335)</f>
        <v>KWD5</v>
      </c>
      <c r="G335" s="38" t="str">
        <f>IF('query (10)'!J335="","",'query (10)'!J335)</f>
        <v>Motor</v>
      </c>
      <c r="H335" s="38" t="str">
        <f>TRIM(UPPER('query (10)'!J335))</f>
        <v>MOTOR</v>
      </c>
      <c r="I335" s="38" t="str">
        <f>IF('query (10)'!F335="","",'query (10)'!F335)</f>
        <v>Time-based Maintenance</v>
      </c>
      <c r="J335" s="38" t="str">
        <f>IF('query (10)'!F335="","",IFERROR(INDEX(Cleaning_Rules!$B$14:$B$17,MATCH(TRIM('query (10)'!F335),Cleaning_Rules!$A$14:$A$17,0)),"UNKNOWN"))</f>
        <v>TBM</v>
      </c>
      <c r="K335" s="38" t="str">
        <f>IF('query (10)'!G335="","",'query (10)'!G335)</f>
        <v/>
      </c>
      <c r="L335" s="38" t="str">
        <f>IF('query (10)'!G335="","MISSING",IFERROR(INDEX(Cleaning_Rules!$B$5:$B$10,MATCH(TRIM('query (10)'!G335),Cleaning_Rules!$A$5:$A$10,0)),"UNKNOWN"))</f>
        <v>MISSING</v>
      </c>
      <c r="M335" s="38" t="str">
        <f>IF('query (10)'!I335="","",'query (10)'!I335)</f>
        <v>Electrical</v>
      </c>
      <c r="N335" s="38" t="str">
        <f>IF('query (10)'!O335="","",'query (10)'!O335)</f>
        <v>Measure</v>
      </c>
      <c r="O335" s="38" t="str">
        <f>IF('query (10)'!P335="","",'query (10)'!P335)</f>
        <v>Medium</v>
      </c>
      <c r="P335" s="38" t="str">
        <f>IF('query (10)'!N335="","",'query (10)'!N335)</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35" s="38" t="str">
        <f>TRIM('query (10)'!N335)</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35" s="38" t="str">
        <f>TRIM(UPPER('query (10)'!R335))</f>
        <v/>
      </c>
      <c r="S335" s="38" t="str">
        <f>TRIM(UPPER('query (10)'!S335))</f>
        <v/>
      </c>
      <c r="T335" s="38" t="str">
        <f>IF('query (10)'!Q335="","",TRIM(UPPER('query (10)'!Q335)))</f>
        <v/>
      </c>
      <c r="U335" s="38" t="str">
        <f>IF('query (10)'!T335="","",'query (10)'!T335)</f>
        <v>1</v>
      </c>
      <c r="V335" s="39">
        <f>IF('query (10)'!T335="","",IFERROR(VALUE('query (10)'!T335),""))</f>
        <v>1</v>
      </c>
      <c r="W335" s="40">
        <f>IF('query (10)'!U335="","",'query (10)'!U335)</f>
        <v>0</v>
      </c>
      <c r="X335" s="39">
        <f>IF('query (10)'!V335="","",'query (10)'!V335)</f>
        <v>360</v>
      </c>
      <c r="Y335" s="41">
        <f>IF('query (10)'!W335="","",'query (10)'!W335)</f>
        <v>45965</v>
      </c>
      <c r="Z335" s="41" t="str">
        <f>IF('query (10)'!X335="","",'query (10)'!X335)</f>
        <v/>
      </c>
      <c r="AA335" s="41">
        <f>IF('query (10)'!Y335="","",'query (10)'!Y335)</f>
        <v>45616</v>
      </c>
      <c r="AB335" s="41">
        <f>IF('query (10)'!Z335="","",'query (10)'!Z335)</f>
        <v>45976</v>
      </c>
      <c r="AC335" s="38" t="str">
        <f>IF(OR('query (10)'!AA335="",COUNTIF(Cleaning_Rules!$A$21:$A$26,TRIM('query (10)'!AA335))&gt;0),"",TRIM('query (10)'!AA335))</f>
        <v/>
      </c>
      <c r="AD335" s="38" t="str">
        <f>IF('query (10)'!AB335="","",TRIM(IFERROR(_xlfn.TEXTBEFORE('query (10)'!AB335,"("),'query (10)'!AB335)))</f>
        <v/>
      </c>
      <c r="AE335" s="38" t="str">
        <f>IFERROR(LOWER(TRIM(_xlfn.TEXTBEFORE(_xlfn.TEXTAFTER('query (10)'!AB335,"("),")"))),"")</f>
        <v/>
      </c>
      <c r="AF335" s="38" t="str">
        <f>IF('query (10)'!AD335="","",TRIM('query (10)'!AD335))</f>
        <v>ณัฐดนัย จุฑาเทพ</v>
      </c>
      <c r="AG335" s="38" t="str">
        <f>IF('query (10)'!AE335="","",TRIM('query (10)'!AE335))</f>
        <v>อัมรินทร์ รักษาพล</v>
      </c>
      <c r="AH335" s="38" t="str">
        <f>IF('query (10)'!AF335="","",IFERROR(VALUE('query (10)'!AF335),""))</f>
        <v/>
      </c>
      <c r="AI335" s="38" t="str">
        <f>IF('query (10)'!AG335="","",TRIM('query (10)'!AG335))</f>
        <v/>
      </c>
      <c r="AJ335" s="38" t="str">
        <f>IF('query (10)'!AH335="","",IFERROR(VALUE('query (10)'!AH335),""))</f>
        <v/>
      </c>
      <c r="AK335" s="38" t="str">
        <f>IF('query (10)'!AI335="","",TRIM('query (10)'!AI335))</f>
        <v/>
      </c>
      <c r="AL335" s="42">
        <f t="shared" si="25"/>
        <v>2025</v>
      </c>
      <c r="AM335" s="42" t="str">
        <f t="shared" si="26"/>
        <v>2025-11</v>
      </c>
      <c r="AN335" s="42" t="str">
        <f t="shared" ca="1" si="27"/>
        <v>OVERDUE</v>
      </c>
      <c r="AO335" s="42" t="str">
        <f t="shared" si="28"/>
        <v>GR-578 | INNER RING RIB GRINDING MACHINE | KWD5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อัมรินทร์ รักษาพล</v>
      </c>
      <c r="AP335" s="42" t="str">
        <f>_xlfn.TEXTJOIN("; ",TRUE,IF(COUNTA('query (10)'!A335:AK335)&lt;=6,"NEAR_EMPTY_ROW",""),IF($K335="","MISSING_STATUS",""),IF(AND($K335="เสร็จสิ้น",$Z335=""),"DONE_NO_ACTUAL_DATE",""),IF(AND($I335="Condition-based Maintenance",$AH335=""),"CBM_NO_MEASUREMENT",""),IF(OR($X335="",$X335=0),"INVALID_PERIOD",""),IF(AND($AA335&lt;&gt;"",$AB335&lt;&gt;"",$AB335&lt;$AA335),"DATE_SEQUENCE_ERROR",""),IF(AND($AB335&lt;&gt;"",$AB335&gt;DATE(2030,12,31)),"DATE_OUTLIER",""),IF($C335="","MISSING_QRCODE",""),IF($J335="UNKNOWN","UNKNOWN_PM_TYPE",""),IF($L335="UNKNOWN","UNKNOWN_STATUS",""))</f>
        <v>MISSING_STATUS</v>
      </c>
      <c r="AQ335" s="42" t="str">
        <f t="shared" si="29"/>
        <v>NO</v>
      </c>
    </row>
    <row r="336" spans="1:43" x14ac:dyDescent="0.3">
      <c r="A336" s="38">
        <f>IF('query (10)'!A336="","",'query (10)'!A336)</f>
        <v>412</v>
      </c>
      <c r="B336" s="38" t="str">
        <f>IF('query (10)'!B336="","",'query (10)'!B336)</f>
        <v/>
      </c>
      <c r="C336" s="38" t="str">
        <f>TRIM(UPPER('query (10)'!M336))</f>
        <v>WA-593</v>
      </c>
      <c r="D336" s="38" t="str">
        <f>TRIM(UPPER(IFERROR(_xlfn.TEXTBEFORE('query (10)'!L336,"("),'query (10)'!L336)))</f>
        <v>OUTER / INNER RING PART WASH MACHINE</v>
      </c>
      <c r="E336" s="38" t="str">
        <f>IFERROR(TRIM(UPPER(_xlfn.TEXTBEFORE(_xlfn.TEXTAFTER('query (10)'!L336,"("),")"))),"")</f>
        <v/>
      </c>
      <c r="F336" s="38" t="str">
        <f>TRIM('query (10)'!K336)</f>
        <v>KWD5</v>
      </c>
      <c r="G336" s="38" t="str">
        <f>IF('query (10)'!J336="","",'query (10)'!J336)</f>
        <v>Motor</v>
      </c>
      <c r="H336" s="38" t="str">
        <f>TRIM(UPPER('query (10)'!J336))</f>
        <v>MOTOR</v>
      </c>
      <c r="I336" s="38" t="str">
        <f>IF('query (10)'!F336="","",'query (10)'!F336)</f>
        <v>Time-based Maintenance</v>
      </c>
      <c r="J336" s="38" t="str">
        <f>IF('query (10)'!F336="","",IFERROR(INDEX(Cleaning_Rules!$B$14:$B$17,MATCH(TRIM('query (10)'!F336),Cleaning_Rules!$A$14:$A$17,0)),"UNKNOWN"))</f>
        <v>TBM</v>
      </c>
      <c r="K336" s="38" t="str">
        <f>IF('query (10)'!G336="","",'query (10)'!G336)</f>
        <v/>
      </c>
      <c r="L336" s="38" t="str">
        <f>IF('query (10)'!G336="","MISSING",IFERROR(INDEX(Cleaning_Rules!$B$5:$B$10,MATCH(TRIM('query (10)'!G336),Cleaning_Rules!$A$5:$A$10,0)),"UNKNOWN"))</f>
        <v>MISSING</v>
      </c>
      <c r="M336" s="38" t="str">
        <f>IF('query (10)'!I336="","",'query (10)'!I336)</f>
        <v>Electrical</v>
      </c>
      <c r="N336" s="38" t="str">
        <f>IF('query (10)'!O336="","",'query (10)'!O336)</f>
        <v>Measure</v>
      </c>
      <c r="O336" s="38" t="str">
        <f>IF('query (10)'!P336="","",'query (10)'!P336)</f>
        <v>Medium</v>
      </c>
      <c r="P336" s="38" t="str">
        <f>IF('query (10)'!N336="","",'query (10)'!N336)</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36" s="38" t="str">
        <f>TRIM('query (10)'!N336)</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36" s="38" t="str">
        <f>TRIM(UPPER('query (10)'!R336))</f>
        <v/>
      </c>
      <c r="S336" s="38" t="str">
        <f>TRIM(UPPER('query (10)'!S336))</f>
        <v/>
      </c>
      <c r="T336" s="38" t="str">
        <f>IF('query (10)'!Q336="","",TRIM(UPPER('query (10)'!Q336)))</f>
        <v/>
      </c>
      <c r="U336" s="38" t="str">
        <f>IF('query (10)'!T336="","",'query (10)'!T336)</f>
        <v>1</v>
      </c>
      <c r="V336" s="39">
        <f>IF('query (10)'!T336="","",IFERROR(VALUE('query (10)'!T336),""))</f>
        <v>1</v>
      </c>
      <c r="W336" s="40">
        <f>IF('query (10)'!U336="","",'query (10)'!U336)</f>
        <v>0</v>
      </c>
      <c r="X336" s="39">
        <f>IF('query (10)'!V336="","",'query (10)'!V336)</f>
        <v>360</v>
      </c>
      <c r="Y336" s="41">
        <f>IF('query (10)'!W336="","",'query (10)'!W336)</f>
        <v>45965</v>
      </c>
      <c r="Z336" s="41" t="str">
        <f>IF('query (10)'!X336="","",'query (10)'!X336)</f>
        <v/>
      </c>
      <c r="AA336" s="41">
        <f>IF('query (10)'!Y336="","",'query (10)'!Y336)</f>
        <v>45616</v>
      </c>
      <c r="AB336" s="41">
        <f>IF('query (10)'!Z336="","",'query (10)'!Z336)</f>
        <v>45976</v>
      </c>
      <c r="AC336" s="38" t="str">
        <f>IF(OR('query (10)'!AA336="",COUNTIF(Cleaning_Rules!$A$21:$A$26,TRIM('query (10)'!AA336))&gt;0),"",TRIM('query (10)'!AA336))</f>
        <v/>
      </c>
      <c r="AD336" s="38" t="str">
        <f>IF('query (10)'!AB336="","",TRIM(IFERROR(_xlfn.TEXTBEFORE('query (10)'!AB336,"("),'query (10)'!AB336)))</f>
        <v/>
      </c>
      <c r="AE336" s="38" t="str">
        <f>IFERROR(LOWER(TRIM(_xlfn.TEXTBEFORE(_xlfn.TEXTAFTER('query (10)'!AB336,"("),")"))),"")</f>
        <v/>
      </c>
      <c r="AF336" s="38" t="str">
        <f>IF('query (10)'!AD336="","",TRIM('query (10)'!AD336))</f>
        <v>ณัฐดนัย จุฑาเทพ</v>
      </c>
      <c r="AG336" s="38" t="str">
        <f>IF('query (10)'!AE336="","",TRIM('query (10)'!AE336))</f>
        <v>พงษ์พิทักษ์ ศรไชย</v>
      </c>
      <c r="AH336" s="38" t="str">
        <f>IF('query (10)'!AF336="","",IFERROR(VALUE('query (10)'!AF336),""))</f>
        <v/>
      </c>
      <c r="AI336" s="38" t="str">
        <f>IF('query (10)'!AG336="","",TRIM('query (10)'!AG336))</f>
        <v/>
      </c>
      <c r="AJ336" s="38" t="str">
        <f>IF('query (10)'!AH336="","",IFERROR(VALUE('query (10)'!AH336),""))</f>
        <v/>
      </c>
      <c r="AK336" s="38" t="str">
        <f>IF('query (10)'!AI336="","",TRIM('query (10)'!AI336))</f>
        <v/>
      </c>
      <c r="AL336" s="42">
        <f t="shared" si="25"/>
        <v>2025</v>
      </c>
      <c r="AM336" s="42" t="str">
        <f t="shared" si="26"/>
        <v>2025-11</v>
      </c>
      <c r="AN336" s="42" t="str">
        <f t="shared" ca="1" si="27"/>
        <v>OVERDUE</v>
      </c>
      <c r="AO336" s="42" t="str">
        <f t="shared" si="28"/>
        <v>WA-593 | OUTER / INNER RING PART WASH MACHINE | KWD5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พงษ์พิทักษ์ ศรไชย</v>
      </c>
      <c r="AP336" s="42" t="str">
        <f>_xlfn.TEXTJOIN("; ",TRUE,IF(COUNTA('query (10)'!A336:AK336)&lt;=6,"NEAR_EMPTY_ROW",""),IF($K336="","MISSING_STATUS",""),IF(AND($K336="เสร็จสิ้น",$Z336=""),"DONE_NO_ACTUAL_DATE",""),IF(AND($I336="Condition-based Maintenance",$AH336=""),"CBM_NO_MEASUREMENT",""),IF(OR($X336="",$X336=0),"INVALID_PERIOD",""),IF(AND($AA336&lt;&gt;"",$AB336&lt;&gt;"",$AB336&lt;$AA336),"DATE_SEQUENCE_ERROR",""),IF(AND($AB336&lt;&gt;"",$AB336&gt;DATE(2030,12,31)),"DATE_OUTLIER",""),IF($C336="","MISSING_QRCODE",""),IF($J336="UNKNOWN","UNKNOWN_PM_TYPE",""),IF($L336="UNKNOWN","UNKNOWN_STATUS",""))</f>
        <v>MISSING_STATUS</v>
      </c>
      <c r="AQ336" s="42" t="str">
        <f t="shared" si="29"/>
        <v>NO</v>
      </c>
    </row>
    <row r="337" spans="1:43" x14ac:dyDescent="0.3">
      <c r="A337" s="38">
        <f>IF('query (10)'!A337="","",'query (10)'!A337)</f>
        <v>413</v>
      </c>
      <c r="B337" s="38" t="str">
        <f>IF('query (10)'!B337="","",'query (10)'!B337)</f>
        <v/>
      </c>
      <c r="C337" s="38" t="str">
        <f>TRIM(UPPER('query (10)'!M337))</f>
        <v>WA-586</v>
      </c>
      <c r="D337" s="38" t="str">
        <f>TRIM(UPPER(IFERROR(_xlfn.TEXTBEFORE('query (10)'!L337,"("),'query (10)'!L337)))</f>
        <v>FINISH WASH EQUIPMENT</v>
      </c>
      <c r="E337" s="38" t="str">
        <f>IFERROR(TRIM(UPPER(_xlfn.TEXTBEFORE(_xlfn.TEXTAFTER('query (10)'!L337,"("),")"))),"")</f>
        <v/>
      </c>
      <c r="F337" s="38" t="str">
        <f>TRIM('query (10)'!K337)</f>
        <v>KWD5</v>
      </c>
      <c r="G337" s="38" t="str">
        <f>IF('query (10)'!J337="","",'query (10)'!J337)</f>
        <v>Motor</v>
      </c>
      <c r="H337" s="38" t="str">
        <f>TRIM(UPPER('query (10)'!J337))</f>
        <v>MOTOR</v>
      </c>
      <c r="I337" s="38" t="str">
        <f>IF('query (10)'!F337="","",'query (10)'!F337)</f>
        <v>Time-based Maintenance</v>
      </c>
      <c r="J337" s="38" t="str">
        <f>IF('query (10)'!F337="","",IFERROR(INDEX(Cleaning_Rules!$B$14:$B$17,MATCH(TRIM('query (10)'!F337),Cleaning_Rules!$A$14:$A$17,0)),"UNKNOWN"))</f>
        <v>TBM</v>
      </c>
      <c r="K337" s="38" t="str">
        <f>IF('query (10)'!G337="","",'query (10)'!G337)</f>
        <v/>
      </c>
      <c r="L337" s="38" t="str">
        <f>IF('query (10)'!G337="","MISSING",IFERROR(INDEX(Cleaning_Rules!$B$5:$B$10,MATCH(TRIM('query (10)'!G337),Cleaning_Rules!$A$5:$A$10,0)),"UNKNOWN"))</f>
        <v>MISSING</v>
      </c>
      <c r="M337" s="38" t="str">
        <f>IF('query (10)'!I337="","",'query (10)'!I337)</f>
        <v>Electrical</v>
      </c>
      <c r="N337" s="38" t="str">
        <f>IF('query (10)'!O337="","",'query (10)'!O337)</f>
        <v>Measure</v>
      </c>
      <c r="O337" s="38" t="str">
        <f>IF('query (10)'!P337="","",'query (10)'!P337)</f>
        <v>Medium</v>
      </c>
      <c r="P337" s="38" t="str">
        <f>IF('query (10)'!N337="","",'query (10)'!N337)</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37" s="38" t="str">
        <f>TRIM('query (10)'!N337)</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37" s="38" t="str">
        <f>TRIM(UPPER('query (10)'!R337))</f>
        <v/>
      </c>
      <c r="S337" s="38" t="str">
        <f>TRIM(UPPER('query (10)'!S337))</f>
        <v/>
      </c>
      <c r="T337" s="38" t="str">
        <f>IF('query (10)'!Q337="","",TRIM(UPPER('query (10)'!Q337)))</f>
        <v/>
      </c>
      <c r="U337" s="38" t="str">
        <f>IF('query (10)'!T337="","",'query (10)'!T337)</f>
        <v>1</v>
      </c>
      <c r="V337" s="39">
        <f>IF('query (10)'!T337="","",IFERROR(VALUE('query (10)'!T337),""))</f>
        <v>1</v>
      </c>
      <c r="W337" s="40">
        <f>IF('query (10)'!U337="","",'query (10)'!U337)</f>
        <v>0</v>
      </c>
      <c r="X337" s="39">
        <f>IF('query (10)'!V337="","",'query (10)'!V337)</f>
        <v>360</v>
      </c>
      <c r="Y337" s="41">
        <f>IF('query (10)'!W337="","",'query (10)'!W337)</f>
        <v>45965</v>
      </c>
      <c r="Z337" s="41" t="str">
        <f>IF('query (10)'!X337="","",'query (10)'!X337)</f>
        <v/>
      </c>
      <c r="AA337" s="41">
        <f>IF('query (10)'!Y337="","",'query (10)'!Y337)</f>
        <v>45616</v>
      </c>
      <c r="AB337" s="41">
        <f>IF('query (10)'!Z337="","",'query (10)'!Z337)</f>
        <v>45976</v>
      </c>
      <c r="AC337" s="38" t="str">
        <f>IF(OR('query (10)'!AA337="",COUNTIF(Cleaning_Rules!$A$21:$A$26,TRIM('query (10)'!AA337))&gt;0),"",TRIM('query (10)'!AA337))</f>
        <v/>
      </c>
      <c r="AD337" s="38" t="str">
        <f>IF('query (10)'!AB337="","",TRIM(IFERROR(_xlfn.TEXTBEFORE('query (10)'!AB337,"("),'query (10)'!AB337)))</f>
        <v/>
      </c>
      <c r="AE337" s="38" t="str">
        <f>IFERROR(LOWER(TRIM(_xlfn.TEXTBEFORE(_xlfn.TEXTAFTER('query (10)'!AB337,"("),")"))),"")</f>
        <v/>
      </c>
      <c r="AF337" s="38" t="str">
        <f>IF('query (10)'!AD337="","",TRIM('query (10)'!AD337))</f>
        <v>ณัฐดนัย จุฑาเทพ</v>
      </c>
      <c r="AG337" s="38" t="str">
        <f>IF('query (10)'!AE337="","",TRIM('query (10)'!AE337))</f>
        <v>พงษ์พิทักษ์ ศรไชย</v>
      </c>
      <c r="AH337" s="38" t="str">
        <f>IF('query (10)'!AF337="","",IFERROR(VALUE('query (10)'!AF337),""))</f>
        <v/>
      </c>
      <c r="AI337" s="38" t="str">
        <f>IF('query (10)'!AG337="","",TRIM('query (10)'!AG337))</f>
        <v/>
      </c>
      <c r="AJ337" s="38" t="str">
        <f>IF('query (10)'!AH337="","",IFERROR(VALUE('query (10)'!AH337),""))</f>
        <v/>
      </c>
      <c r="AK337" s="38" t="str">
        <f>IF('query (10)'!AI337="","",TRIM('query (10)'!AI337))</f>
        <v/>
      </c>
      <c r="AL337" s="42">
        <f t="shared" si="25"/>
        <v>2025</v>
      </c>
      <c r="AM337" s="42" t="str">
        <f t="shared" si="26"/>
        <v>2025-11</v>
      </c>
      <c r="AN337" s="42" t="str">
        <f t="shared" ca="1" si="27"/>
        <v>OVERDUE</v>
      </c>
      <c r="AO337" s="42" t="str">
        <f t="shared" si="28"/>
        <v>WA-586 | FINISH WASH EQUIPMENT | KWD5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พงษ์พิทักษ์ ศรไชย</v>
      </c>
      <c r="AP337" s="42" t="str">
        <f>_xlfn.TEXTJOIN("; ",TRUE,IF(COUNTA('query (10)'!A337:AK337)&lt;=6,"NEAR_EMPTY_ROW",""),IF($K337="","MISSING_STATUS",""),IF(AND($K337="เสร็จสิ้น",$Z337=""),"DONE_NO_ACTUAL_DATE",""),IF(AND($I337="Condition-based Maintenance",$AH337=""),"CBM_NO_MEASUREMENT",""),IF(OR($X337="",$X337=0),"INVALID_PERIOD",""),IF(AND($AA337&lt;&gt;"",$AB337&lt;&gt;"",$AB337&lt;$AA337),"DATE_SEQUENCE_ERROR",""),IF(AND($AB337&lt;&gt;"",$AB337&gt;DATE(2030,12,31)),"DATE_OUTLIER",""),IF($C337="","MISSING_QRCODE",""),IF($J337="UNKNOWN","UNKNOWN_PM_TYPE",""),IF($L337="UNKNOWN","UNKNOWN_STATUS",""))</f>
        <v>MISSING_STATUS</v>
      </c>
      <c r="AQ337" s="42" t="str">
        <f t="shared" si="29"/>
        <v>NO</v>
      </c>
    </row>
    <row r="338" spans="1:43" x14ac:dyDescent="0.3">
      <c r="A338" s="38">
        <f>IF('query (10)'!A338="","",'query (10)'!A338)</f>
        <v>414</v>
      </c>
      <c r="B338" s="38" t="str">
        <f>IF('query (10)'!B338="","",'query (10)'!B338)</f>
        <v/>
      </c>
      <c r="C338" s="38" t="str">
        <f>TRIM(UPPER('query (10)'!M338))</f>
        <v>CH-587</v>
      </c>
      <c r="D338" s="38" t="str">
        <f>TRIM(UPPER(IFERROR(_xlfn.TEXTBEFORE('query (10)'!L338,"("),'query (10)'!L338)))</f>
        <v>AUTOMATION VIBRATION TESTING MACHINE</v>
      </c>
      <c r="E338" s="38" t="str">
        <f>IFERROR(TRIM(UPPER(_xlfn.TEXTBEFORE(_xlfn.TEXTAFTER('query (10)'!L338,"("),")"))),"")</f>
        <v/>
      </c>
      <c r="F338" s="38" t="str">
        <f>TRIM('query (10)'!K338)</f>
        <v>KWD5</v>
      </c>
      <c r="G338" s="38" t="str">
        <f>IF('query (10)'!J338="","",'query (10)'!J338)</f>
        <v>Motor</v>
      </c>
      <c r="H338" s="38" t="str">
        <f>TRIM(UPPER('query (10)'!J338))</f>
        <v>MOTOR</v>
      </c>
      <c r="I338" s="38" t="str">
        <f>IF('query (10)'!F338="","",'query (10)'!F338)</f>
        <v>Time-based Maintenance</v>
      </c>
      <c r="J338" s="38" t="str">
        <f>IF('query (10)'!F338="","",IFERROR(INDEX(Cleaning_Rules!$B$14:$B$17,MATCH(TRIM('query (10)'!F338),Cleaning_Rules!$A$14:$A$17,0)),"UNKNOWN"))</f>
        <v>TBM</v>
      </c>
      <c r="K338" s="38" t="str">
        <f>IF('query (10)'!G338="","",'query (10)'!G338)</f>
        <v/>
      </c>
      <c r="L338" s="38" t="str">
        <f>IF('query (10)'!G338="","MISSING",IFERROR(INDEX(Cleaning_Rules!$B$5:$B$10,MATCH(TRIM('query (10)'!G338),Cleaning_Rules!$A$5:$A$10,0)),"UNKNOWN"))</f>
        <v>MISSING</v>
      </c>
      <c r="M338" s="38" t="str">
        <f>IF('query (10)'!I338="","",'query (10)'!I338)</f>
        <v>Electrical</v>
      </c>
      <c r="N338" s="38" t="str">
        <f>IF('query (10)'!O338="","",'query (10)'!O338)</f>
        <v>Measure</v>
      </c>
      <c r="O338" s="38" t="str">
        <f>IF('query (10)'!P338="","",'query (10)'!P338)</f>
        <v>Medium</v>
      </c>
      <c r="P338" s="38" t="str">
        <f>IF('query (10)'!N338="","",'query (10)'!N338)</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38" s="38" t="str">
        <f>TRIM('query (10)'!N338)</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38" s="38" t="str">
        <f>TRIM(UPPER('query (10)'!R338))</f>
        <v/>
      </c>
      <c r="S338" s="38" t="str">
        <f>TRIM(UPPER('query (10)'!S338))</f>
        <v/>
      </c>
      <c r="T338" s="38" t="str">
        <f>IF('query (10)'!Q338="","",TRIM(UPPER('query (10)'!Q338)))</f>
        <v/>
      </c>
      <c r="U338" s="38" t="str">
        <f>IF('query (10)'!T338="","",'query (10)'!T338)</f>
        <v>1</v>
      </c>
      <c r="V338" s="39">
        <f>IF('query (10)'!T338="","",IFERROR(VALUE('query (10)'!T338),""))</f>
        <v>1</v>
      </c>
      <c r="W338" s="40">
        <f>IF('query (10)'!U338="","",'query (10)'!U338)</f>
        <v>0</v>
      </c>
      <c r="X338" s="39">
        <f>IF('query (10)'!V338="","",'query (10)'!V338)</f>
        <v>360</v>
      </c>
      <c r="Y338" s="41">
        <f>IF('query (10)'!W338="","",'query (10)'!W338)</f>
        <v>45965</v>
      </c>
      <c r="Z338" s="41" t="str">
        <f>IF('query (10)'!X338="","",'query (10)'!X338)</f>
        <v/>
      </c>
      <c r="AA338" s="41">
        <f>IF('query (10)'!Y338="","",'query (10)'!Y338)</f>
        <v>45616</v>
      </c>
      <c r="AB338" s="41">
        <f>IF('query (10)'!Z338="","",'query (10)'!Z338)</f>
        <v>45976</v>
      </c>
      <c r="AC338" s="38" t="str">
        <f>IF(OR('query (10)'!AA338="",COUNTIF(Cleaning_Rules!$A$21:$A$26,TRIM('query (10)'!AA338))&gt;0),"",TRIM('query (10)'!AA338))</f>
        <v/>
      </c>
      <c r="AD338" s="38" t="str">
        <f>IF('query (10)'!AB338="","",TRIM(IFERROR(_xlfn.TEXTBEFORE('query (10)'!AB338,"("),'query (10)'!AB338)))</f>
        <v/>
      </c>
      <c r="AE338" s="38" t="str">
        <f>IFERROR(LOWER(TRIM(_xlfn.TEXTBEFORE(_xlfn.TEXTAFTER('query (10)'!AB338,"("),")"))),"")</f>
        <v/>
      </c>
      <c r="AF338" s="38" t="str">
        <f>IF('query (10)'!AD338="","",TRIM('query (10)'!AD338))</f>
        <v>ณัฐดนัย จุฑาเทพ</v>
      </c>
      <c r="AG338" s="38" t="str">
        <f>IF('query (10)'!AE338="","",TRIM('query (10)'!AE338))</f>
        <v>พงษ์พิทักษ์ ศรไชย</v>
      </c>
      <c r="AH338" s="38" t="str">
        <f>IF('query (10)'!AF338="","",IFERROR(VALUE('query (10)'!AF338),""))</f>
        <v/>
      </c>
      <c r="AI338" s="38" t="str">
        <f>IF('query (10)'!AG338="","",TRIM('query (10)'!AG338))</f>
        <v/>
      </c>
      <c r="AJ338" s="38" t="str">
        <f>IF('query (10)'!AH338="","",IFERROR(VALUE('query (10)'!AH338),""))</f>
        <v/>
      </c>
      <c r="AK338" s="38" t="str">
        <f>IF('query (10)'!AI338="","",TRIM('query (10)'!AI338))</f>
        <v/>
      </c>
      <c r="AL338" s="42">
        <f t="shared" si="25"/>
        <v>2025</v>
      </c>
      <c r="AM338" s="42" t="str">
        <f t="shared" si="26"/>
        <v>2025-11</v>
      </c>
      <c r="AN338" s="42" t="str">
        <f t="shared" ca="1" si="27"/>
        <v>OVERDUE</v>
      </c>
      <c r="AO338" s="42" t="str">
        <f t="shared" si="28"/>
        <v>CH-587 | AUTOMATION VIBRATION TESTING MACHINE | KWD5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พงษ์พิทักษ์ ศรไชย</v>
      </c>
      <c r="AP338" s="42" t="str">
        <f>_xlfn.TEXTJOIN("; ",TRUE,IF(COUNTA('query (10)'!A338:AK338)&lt;=6,"NEAR_EMPTY_ROW",""),IF($K338="","MISSING_STATUS",""),IF(AND($K338="เสร็จสิ้น",$Z338=""),"DONE_NO_ACTUAL_DATE",""),IF(AND($I338="Condition-based Maintenance",$AH338=""),"CBM_NO_MEASUREMENT",""),IF(OR($X338="",$X338=0),"INVALID_PERIOD",""),IF(AND($AA338&lt;&gt;"",$AB338&lt;&gt;"",$AB338&lt;$AA338),"DATE_SEQUENCE_ERROR",""),IF(AND($AB338&lt;&gt;"",$AB338&gt;DATE(2030,12,31)),"DATE_OUTLIER",""),IF($C338="","MISSING_QRCODE",""),IF($J338="UNKNOWN","UNKNOWN_PM_TYPE",""),IF($L338="UNKNOWN","UNKNOWN_STATUS",""))</f>
        <v>MISSING_STATUS</v>
      </c>
      <c r="AQ338" s="42" t="str">
        <f t="shared" si="29"/>
        <v>NO</v>
      </c>
    </row>
    <row r="339" spans="1:43" x14ac:dyDescent="0.3">
      <c r="A339" s="38">
        <f>IF('query (10)'!A339="","",'query (10)'!A339)</f>
        <v>415</v>
      </c>
      <c r="B339" s="38">
        <f>IF('query (10)'!B339="","",'query (10)'!B339)</f>
        <v>19883</v>
      </c>
      <c r="C339" s="38" t="str">
        <f>TRIM(UPPER('query (10)'!M339))</f>
        <v>GR-838</v>
      </c>
      <c r="D339" s="38" t="str">
        <f>TRIM(UPPER(IFERROR(_xlfn.TEXTBEFORE('query (10)'!L339,"("),'query (10)'!L339)))</f>
        <v>OUTER RING RACEWAY GRINDING MACHINE</v>
      </c>
      <c r="E339" s="38" t="str">
        <f>IFERROR(TRIM(UPPER(_xlfn.TEXTBEFORE(_xlfn.TEXTAFTER('query (10)'!L339,"("),")"))),"")</f>
        <v/>
      </c>
      <c r="F339" s="38" t="str">
        <f>TRIM('query (10)'!K339)</f>
        <v>KWD7</v>
      </c>
      <c r="G339" s="38" t="str">
        <f>IF('query (10)'!J339="","",'query (10)'!J339)</f>
        <v>Motor</v>
      </c>
      <c r="H339" s="38" t="str">
        <f>TRIM(UPPER('query (10)'!J339))</f>
        <v>MOTOR</v>
      </c>
      <c r="I339" s="38" t="str">
        <f>IF('query (10)'!F339="","",'query (10)'!F339)</f>
        <v>Time-based Maintenance</v>
      </c>
      <c r="J339" s="38" t="str">
        <f>IF('query (10)'!F339="","",IFERROR(INDEX(Cleaning_Rules!$B$14:$B$17,MATCH(TRIM('query (10)'!F339),Cleaning_Rules!$A$14:$A$17,0)),"UNKNOWN"))</f>
        <v>TBM</v>
      </c>
      <c r="K339" s="38" t="str">
        <f>IF('query (10)'!G339="","",'query (10)'!G339)</f>
        <v>เสร็จสิ้น</v>
      </c>
      <c r="L339" s="38" t="str">
        <f>IF('query (10)'!G339="","MISSING",IFERROR(INDEX(Cleaning_Rules!$B$5:$B$10,MATCH(TRIM('query (10)'!G339),Cleaning_Rules!$A$5:$A$10,0)),"UNKNOWN"))</f>
        <v>COMPLETED</v>
      </c>
      <c r="M339" s="38" t="str">
        <f>IF('query (10)'!I339="","",'query (10)'!I339)</f>
        <v>Electrical</v>
      </c>
      <c r="N339" s="38" t="str">
        <f>IF('query (10)'!O339="","",'query (10)'!O339)</f>
        <v>Measure</v>
      </c>
      <c r="O339" s="38" t="str">
        <f>IF('query (10)'!P339="","",'query (10)'!P339)</f>
        <v>Medium</v>
      </c>
      <c r="P339" s="38" t="str">
        <f>IF('query (10)'!N339="","",'query (10)'!N339)</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39" s="38" t="str">
        <f>TRIM('query (10)'!N339)</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39" s="38" t="str">
        <f>TRIM(UPPER('query (10)'!R339))</f>
        <v/>
      </c>
      <c r="S339" s="38" t="str">
        <f>TRIM(UPPER('query (10)'!S339))</f>
        <v/>
      </c>
      <c r="T339" s="38" t="str">
        <f>IF('query (10)'!Q339="","",TRIM(UPPER('query (10)'!Q339)))</f>
        <v/>
      </c>
      <c r="U339" s="38" t="str">
        <f>IF('query (10)'!T339="","",'query (10)'!T339)</f>
        <v>1</v>
      </c>
      <c r="V339" s="39">
        <f>IF('query (10)'!T339="","",IFERROR(VALUE('query (10)'!T339),""))</f>
        <v>1</v>
      </c>
      <c r="W339" s="40">
        <f>IF('query (10)'!U339="","",'query (10)'!U339)</f>
        <v>0</v>
      </c>
      <c r="X339" s="39">
        <f>IF('query (10)'!V339="","",'query (10)'!V339)</f>
        <v>360</v>
      </c>
      <c r="Y339" s="41">
        <f>IF('query (10)'!W339="","",'query (10)'!W339)</f>
        <v>45966</v>
      </c>
      <c r="Z339" s="41">
        <f>IF('query (10)'!X339="","",'query (10)'!X339)</f>
        <v>46184</v>
      </c>
      <c r="AA339" s="41">
        <f>IF('query (10)'!Y339="","",'query (10)'!Y339)</f>
        <v>46184</v>
      </c>
      <c r="AB339" s="41">
        <f>IF('query (10)'!Z339="","",'query (10)'!Z339)</f>
        <v>46544</v>
      </c>
      <c r="AC339" s="38" t="str">
        <f>IF(OR('query (10)'!AA339="",COUNTIF(Cleaning_Rules!$A$21:$A$26,TRIM('query (10)'!AA339))&gt;0),"",TRIM('query (10)'!AA339))</f>
        <v/>
      </c>
      <c r="AD339" s="38" t="str">
        <f>IF('query (10)'!AB339="","",TRIM(IFERROR(_xlfn.TEXTBEFORE('query (10)'!AB339,"("),'query (10)'!AB339)))</f>
        <v>เริ่มซ่อมงาน PM แล้ว รับผิดชอบโดย PAHLA SEEDANG</v>
      </c>
      <c r="AE339" s="38" t="str">
        <f>IFERROR(LOWER(TRIM(_xlfn.TEXTBEFORE(_xlfn.TEXTAFTER('query (10)'!AB339,"("),")"))),"")</f>
        <v>pahla@nsk.com</v>
      </c>
      <c r="AF339" s="38" t="str">
        <f>IF('query (10)'!AD339="","",TRIM('query (10)'!AD339))</f>
        <v>ณัฐดนัย จุฑาเทพ</v>
      </c>
      <c r="AG339" s="38" t="str">
        <f>IF('query (10)'!AE339="","",TRIM('query (10)'!AE339))</f>
        <v>ณัฐดนัย จุฑาเทพ</v>
      </c>
      <c r="AH339" s="38" t="str">
        <f>IF('query (10)'!AF339="","",IFERROR(VALUE('query (10)'!AF339),""))</f>
        <v/>
      </c>
      <c r="AI339" s="38" t="str">
        <f>IF('query (10)'!AG339="","",TRIM('query (10)'!AG339))</f>
        <v/>
      </c>
      <c r="AJ339" s="38" t="str">
        <f>IF('query (10)'!AH339="","",IFERROR(VALUE('query (10)'!AH339),""))</f>
        <v/>
      </c>
      <c r="AK339" s="38" t="str">
        <f>IF('query (10)'!AI339="","",TRIM('query (10)'!AI339))</f>
        <v/>
      </c>
      <c r="AL339" s="42">
        <f t="shared" si="25"/>
        <v>2025</v>
      </c>
      <c r="AM339" s="42" t="str">
        <f t="shared" si="26"/>
        <v>2025-11</v>
      </c>
      <c r="AN339" s="42" t="str">
        <f t="shared" ca="1" si="27"/>
        <v/>
      </c>
      <c r="AO339" s="42" t="str">
        <f t="shared" si="28"/>
        <v>GR-838 | OUTER RING RACEWAY GRINDING MACHINE | KWD7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เริ่มซ่อมงาน PM แล้ว รับผิดชอบโดย PAHLA SEEDANG | ณัฐดนัย จุฑาเทพ</v>
      </c>
      <c r="AP339" s="42" t="str">
        <f>_xlfn.TEXTJOIN("; ",TRUE,IF(COUNTA('query (10)'!A339:AK339)&lt;=6,"NEAR_EMPTY_ROW",""),IF($K339="","MISSING_STATUS",""),IF(AND($K339="เสร็จสิ้น",$Z339=""),"DONE_NO_ACTUAL_DATE",""),IF(AND($I339="Condition-based Maintenance",$AH339=""),"CBM_NO_MEASUREMENT",""),IF(OR($X339="",$X339=0),"INVALID_PERIOD",""),IF(AND($AA339&lt;&gt;"",$AB339&lt;&gt;"",$AB339&lt;$AA339),"DATE_SEQUENCE_ERROR",""),IF(AND($AB339&lt;&gt;"",$AB339&gt;DATE(2030,12,31)),"DATE_OUTLIER",""),IF($C339="","MISSING_QRCODE",""),IF($J339="UNKNOWN","UNKNOWN_PM_TYPE",""),IF($L339="UNKNOWN","UNKNOWN_STATUS",""))</f>
        <v/>
      </c>
      <c r="AQ339" s="42" t="str">
        <f t="shared" si="29"/>
        <v>NO</v>
      </c>
    </row>
    <row r="340" spans="1:43" x14ac:dyDescent="0.3">
      <c r="A340" s="38">
        <f>IF('query (10)'!A340="","",'query (10)'!A340)</f>
        <v>417</v>
      </c>
      <c r="B340" s="38">
        <f>IF('query (10)'!B340="","",'query (10)'!B340)</f>
        <v>19890</v>
      </c>
      <c r="C340" s="38" t="str">
        <f>TRIM(UPPER('query (10)'!M340))</f>
        <v>GR-841</v>
      </c>
      <c r="D340" s="38" t="str">
        <f>TRIM(UPPER(IFERROR(_xlfn.TEXTBEFORE('query (10)'!L340,"("),'query (10)'!L340)))</f>
        <v>OUTER RING RACEWAY SUPER FINISH MACHINE</v>
      </c>
      <c r="E340" s="38" t="str">
        <f>IFERROR(TRIM(UPPER(_xlfn.TEXTBEFORE(_xlfn.TEXTAFTER('query (10)'!L340,"("),")"))),"")</f>
        <v/>
      </c>
      <c r="F340" s="38" t="str">
        <f>TRIM('query (10)'!K340)</f>
        <v>KWD7</v>
      </c>
      <c r="G340" s="38" t="str">
        <f>IF('query (10)'!J340="","",'query (10)'!J340)</f>
        <v>Motor</v>
      </c>
      <c r="H340" s="38" t="str">
        <f>TRIM(UPPER('query (10)'!J340))</f>
        <v>MOTOR</v>
      </c>
      <c r="I340" s="38" t="str">
        <f>IF('query (10)'!F340="","",'query (10)'!F340)</f>
        <v>Time-based Maintenance</v>
      </c>
      <c r="J340" s="38" t="str">
        <f>IF('query (10)'!F340="","",IFERROR(INDEX(Cleaning_Rules!$B$14:$B$17,MATCH(TRIM('query (10)'!F340),Cleaning_Rules!$A$14:$A$17,0)),"UNKNOWN"))</f>
        <v>TBM</v>
      </c>
      <c r="K340" s="38" t="str">
        <f>IF('query (10)'!G340="","",'query (10)'!G340)</f>
        <v>เสร็จสิ้น</v>
      </c>
      <c r="L340" s="38" t="str">
        <f>IF('query (10)'!G340="","MISSING",IFERROR(INDEX(Cleaning_Rules!$B$5:$B$10,MATCH(TRIM('query (10)'!G340),Cleaning_Rules!$A$5:$A$10,0)),"UNKNOWN"))</f>
        <v>COMPLETED</v>
      </c>
      <c r="M340" s="38" t="str">
        <f>IF('query (10)'!I340="","",'query (10)'!I340)</f>
        <v>Electrical</v>
      </c>
      <c r="N340" s="38" t="str">
        <f>IF('query (10)'!O340="","",'query (10)'!O340)</f>
        <v>Measure</v>
      </c>
      <c r="O340" s="38" t="str">
        <f>IF('query (10)'!P340="","",'query (10)'!P340)</f>
        <v>Medium</v>
      </c>
      <c r="P340" s="38" t="str">
        <f>IF('query (10)'!N340="","",'query (10)'!N340)</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40" s="38" t="str">
        <f>TRIM('query (10)'!N340)</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40" s="38" t="str">
        <f>TRIM(UPPER('query (10)'!R340))</f>
        <v/>
      </c>
      <c r="S340" s="38" t="str">
        <f>TRIM(UPPER('query (10)'!S340))</f>
        <v/>
      </c>
      <c r="T340" s="38" t="str">
        <f>IF('query (10)'!Q340="","",TRIM(UPPER('query (10)'!Q340)))</f>
        <v/>
      </c>
      <c r="U340" s="38" t="str">
        <f>IF('query (10)'!T340="","",'query (10)'!T340)</f>
        <v>1</v>
      </c>
      <c r="V340" s="39">
        <f>IF('query (10)'!T340="","",IFERROR(VALUE('query (10)'!T340),""))</f>
        <v>1</v>
      </c>
      <c r="W340" s="40">
        <f>IF('query (10)'!U340="","",'query (10)'!U340)</f>
        <v>0</v>
      </c>
      <c r="X340" s="39">
        <f>IF('query (10)'!V340="","",'query (10)'!V340)</f>
        <v>360</v>
      </c>
      <c r="Y340" s="41">
        <f>IF('query (10)'!W340="","",'query (10)'!W340)</f>
        <v>45966</v>
      </c>
      <c r="Z340" s="41">
        <f>IF('query (10)'!X340="","",'query (10)'!X340)</f>
        <v>46184</v>
      </c>
      <c r="AA340" s="41">
        <f>IF('query (10)'!Y340="","",'query (10)'!Y340)</f>
        <v>46184</v>
      </c>
      <c r="AB340" s="41">
        <f>IF('query (10)'!Z340="","",'query (10)'!Z340)</f>
        <v>46544</v>
      </c>
      <c r="AC340" s="38" t="str">
        <f>IF(OR('query (10)'!AA340="",COUNTIF(Cleaning_Rules!$A$21:$A$26,TRIM('query (10)'!AA340))&gt;0),"",TRIM('query (10)'!AA340))</f>
        <v/>
      </c>
      <c r="AD340" s="38" t="str">
        <f>IF('query (10)'!AB340="","",TRIM(IFERROR(_xlfn.TEXTBEFORE('query (10)'!AB340,"("),'query (10)'!AB340)))</f>
        <v>เริ่มซ่อมงาน PM แล้ว รับผิดชอบโดย PAHLA SEEDANG</v>
      </c>
      <c r="AE340" s="38" t="str">
        <f>IFERROR(LOWER(TRIM(_xlfn.TEXTBEFORE(_xlfn.TEXTAFTER('query (10)'!AB340,"("),")"))),"")</f>
        <v>pahla@nsk.com</v>
      </c>
      <c r="AF340" s="38" t="str">
        <f>IF('query (10)'!AD340="","",TRIM('query (10)'!AD340))</f>
        <v>ณัฐดนัย จุฑาเทพ</v>
      </c>
      <c r="AG340" s="38" t="str">
        <f>IF('query (10)'!AE340="","",TRIM('query (10)'!AE340))</f>
        <v>ณัฐดนัย จุฑาเทพ</v>
      </c>
      <c r="AH340" s="38" t="str">
        <f>IF('query (10)'!AF340="","",IFERROR(VALUE('query (10)'!AF340),""))</f>
        <v/>
      </c>
      <c r="AI340" s="38" t="str">
        <f>IF('query (10)'!AG340="","",TRIM('query (10)'!AG340))</f>
        <v/>
      </c>
      <c r="AJ340" s="38" t="str">
        <f>IF('query (10)'!AH340="","",IFERROR(VALUE('query (10)'!AH340),""))</f>
        <v/>
      </c>
      <c r="AK340" s="38" t="str">
        <f>IF('query (10)'!AI340="","",TRIM('query (10)'!AI340))</f>
        <v/>
      </c>
      <c r="AL340" s="42">
        <f t="shared" si="25"/>
        <v>2025</v>
      </c>
      <c r="AM340" s="42" t="str">
        <f t="shared" si="26"/>
        <v>2025-11</v>
      </c>
      <c r="AN340" s="42" t="str">
        <f t="shared" ca="1" si="27"/>
        <v/>
      </c>
      <c r="AO340" s="42" t="str">
        <f t="shared" si="28"/>
        <v>GR-841 | OUTER RING RACEWAY SUPER FINISH MACHINE | KWD7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เริ่มซ่อมงาน PM แล้ว รับผิดชอบโดย PAHLA SEEDANG | ณัฐดนัย จุฑาเทพ</v>
      </c>
      <c r="AP340" s="42" t="str">
        <f>_xlfn.TEXTJOIN("; ",TRUE,IF(COUNTA('query (10)'!A340:AK340)&lt;=6,"NEAR_EMPTY_ROW",""),IF($K340="","MISSING_STATUS",""),IF(AND($K340="เสร็จสิ้น",$Z340=""),"DONE_NO_ACTUAL_DATE",""),IF(AND($I340="Condition-based Maintenance",$AH340=""),"CBM_NO_MEASUREMENT",""),IF(OR($X340="",$X340=0),"INVALID_PERIOD",""),IF(AND($AA340&lt;&gt;"",$AB340&lt;&gt;"",$AB340&lt;$AA340),"DATE_SEQUENCE_ERROR",""),IF(AND($AB340&lt;&gt;"",$AB340&gt;DATE(2030,12,31)),"DATE_OUTLIER",""),IF($C340="","MISSING_QRCODE",""),IF($J340="UNKNOWN","UNKNOWN_PM_TYPE",""),IF($L340="UNKNOWN","UNKNOWN_STATUS",""))</f>
        <v/>
      </c>
      <c r="AQ340" s="42" t="str">
        <f t="shared" si="29"/>
        <v>NO</v>
      </c>
    </row>
    <row r="341" spans="1:43" x14ac:dyDescent="0.3">
      <c r="A341" s="38">
        <f>IF('query (10)'!A341="","",'query (10)'!A341)</f>
        <v>418</v>
      </c>
      <c r="B341" s="38" t="str">
        <f>IF('query (10)'!B341="","",'query (10)'!B341)</f>
        <v/>
      </c>
      <c r="C341" s="38" t="str">
        <f>TRIM(UPPER('query (10)'!M341))</f>
        <v>GR-825</v>
      </c>
      <c r="D341" s="38" t="str">
        <f>TRIM(UPPER(IFERROR(_xlfn.TEXTBEFORE('query (10)'!L341,"("),'query (10)'!L341)))</f>
        <v>INNER RING RACEWAY GRINDING MACHINE</v>
      </c>
      <c r="E341" s="38" t="str">
        <f>IFERROR(TRIM(UPPER(_xlfn.TEXTBEFORE(_xlfn.TEXTAFTER('query (10)'!L341,"("),")"))),"")</f>
        <v/>
      </c>
      <c r="F341" s="38" t="str">
        <f>TRIM('query (10)'!K341)</f>
        <v>KWD7</v>
      </c>
      <c r="G341" s="38" t="str">
        <f>IF('query (10)'!J341="","",'query (10)'!J341)</f>
        <v>Motor</v>
      </c>
      <c r="H341" s="38" t="str">
        <f>TRIM(UPPER('query (10)'!J341))</f>
        <v>MOTOR</v>
      </c>
      <c r="I341" s="38" t="str">
        <f>IF('query (10)'!F341="","",'query (10)'!F341)</f>
        <v>Time-based Maintenance</v>
      </c>
      <c r="J341" s="38" t="str">
        <f>IF('query (10)'!F341="","",IFERROR(INDEX(Cleaning_Rules!$B$14:$B$17,MATCH(TRIM('query (10)'!F341),Cleaning_Rules!$A$14:$A$17,0)),"UNKNOWN"))</f>
        <v>TBM</v>
      </c>
      <c r="K341" s="38" t="str">
        <f>IF('query (10)'!G341="","",'query (10)'!G341)</f>
        <v/>
      </c>
      <c r="L341" s="38" t="str">
        <f>IF('query (10)'!G341="","MISSING",IFERROR(INDEX(Cleaning_Rules!$B$5:$B$10,MATCH(TRIM('query (10)'!G341),Cleaning_Rules!$A$5:$A$10,0)),"UNKNOWN"))</f>
        <v>MISSING</v>
      </c>
      <c r="M341" s="38" t="str">
        <f>IF('query (10)'!I341="","",'query (10)'!I341)</f>
        <v>Electrical</v>
      </c>
      <c r="N341" s="38" t="str">
        <f>IF('query (10)'!O341="","",'query (10)'!O341)</f>
        <v>Measure</v>
      </c>
      <c r="O341" s="38" t="str">
        <f>IF('query (10)'!P341="","",'query (10)'!P341)</f>
        <v>Medium</v>
      </c>
      <c r="P341" s="38" t="str">
        <f>IF('query (10)'!N341="","",'query (10)'!N341)</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41" s="38" t="str">
        <f>TRIM('query (10)'!N341)</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41" s="38" t="str">
        <f>TRIM(UPPER('query (10)'!R341))</f>
        <v/>
      </c>
      <c r="S341" s="38" t="str">
        <f>TRIM(UPPER('query (10)'!S341))</f>
        <v/>
      </c>
      <c r="T341" s="38" t="str">
        <f>IF('query (10)'!Q341="","",TRIM(UPPER('query (10)'!Q341)))</f>
        <v/>
      </c>
      <c r="U341" s="38" t="str">
        <f>IF('query (10)'!T341="","",'query (10)'!T341)</f>
        <v>1</v>
      </c>
      <c r="V341" s="39">
        <f>IF('query (10)'!T341="","",IFERROR(VALUE('query (10)'!T341),""))</f>
        <v>1</v>
      </c>
      <c r="W341" s="40">
        <f>IF('query (10)'!U341="","",'query (10)'!U341)</f>
        <v>0</v>
      </c>
      <c r="X341" s="39">
        <f>IF('query (10)'!V341="","",'query (10)'!V341)</f>
        <v>360</v>
      </c>
      <c r="Y341" s="41">
        <f>IF('query (10)'!W341="","",'query (10)'!W341)</f>
        <v>45966</v>
      </c>
      <c r="Z341" s="41" t="str">
        <f>IF('query (10)'!X341="","",'query (10)'!X341)</f>
        <v/>
      </c>
      <c r="AA341" s="41">
        <f>IF('query (10)'!Y341="","",'query (10)'!Y341)</f>
        <v>45617</v>
      </c>
      <c r="AB341" s="41">
        <f>IF('query (10)'!Z341="","",'query (10)'!Z341)</f>
        <v>45977</v>
      </c>
      <c r="AC341" s="38" t="str">
        <f>IF(OR('query (10)'!AA341="",COUNTIF(Cleaning_Rules!$A$21:$A$26,TRIM('query (10)'!AA341))&gt;0),"",TRIM('query (10)'!AA341))</f>
        <v/>
      </c>
      <c r="AD341" s="38" t="str">
        <f>IF('query (10)'!AB341="","",TRIM(IFERROR(_xlfn.TEXTBEFORE('query (10)'!AB341,"("),'query (10)'!AB341)))</f>
        <v/>
      </c>
      <c r="AE341" s="38" t="str">
        <f>IFERROR(LOWER(TRIM(_xlfn.TEXTBEFORE(_xlfn.TEXTAFTER('query (10)'!AB341,"("),")"))),"")</f>
        <v/>
      </c>
      <c r="AF341" s="38" t="str">
        <f>IF('query (10)'!AD341="","",TRIM('query (10)'!AD341))</f>
        <v>ณัฐดนัย จุฑาเทพ</v>
      </c>
      <c r="AG341" s="38" t="str">
        <f>IF('query (10)'!AE341="","",TRIM('query (10)'!AE341))</f>
        <v>อัมรินทร์ รักษาพล</v>
      </c>
      <c r="AH341" s="38" t="str">
        <f>IF('query (10)'!AF341="","",IFERROR(VALUE('query (10)'!AF341),""))</f>
        <v/>
      </c>
      <c r="AI341" s="38" t="str">
        <f>IF('query (10)'!AG341="","",TRIM('query (10)'!AG341))</f>
        <v/>
      </c>
      <c r="AJ341" s="38" t="str">
        <f>IF('query (10)'!AH341="","",IFERROR(VALUE('query (10)'!AH341),""))</f>
        <v/>
      </c>
      <c r="AK341" s="38" t="str">
        <f>IF('query (10)'!AI341="","",TRIM('query (10)'!AI341))</f>
        <v/>
      </c>
      <c r="AL341" s="42">
        <f t="shared" si="25"/>
        <v>2025</v>
      </c>
      <c r="AM341" s="42" t="str">
        <f t="shared" si="26"/>
        <v>2025-11</v>
      </c>
      <c r="AN341" s="42" t="str">
        <f t="shared" ca="1" si="27"/>
        <v>OVERDUE</v>
      </c>
      <c r="AO341" s="42" t="str">
        <f t="shared" si="28"/>
        <v>GR-825 | INNER RING RACEWAY GRINDING MACHINE | KWD7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อัมรินทร์ รักษาพล</v>
      </c>
      <c r="AP341" s="42" t="str">
        <f>_xlfn.TEXTJOIN("; ",TRUE,IF(COUNTA('query (10)'!A341:AK341)&lt;=6,"NEAR_EMPTY_ROW",""),IF($K341="","MISSING_STATUS",""),IF(AND($K341="เสร็จสิ้น",$Z341=""),"DONE_NO_ACTUAL_DATE",""),IF(AND($I341="Condition-based Maintenance",$AH341=""),"CBM_NO_MEASUREMENT",""),IF(OR($X341="",$X341=0),"INVALID_PERIOD",""),IF(AND($AA341&lt;&gt;"",$AB341&lt;&gt;"",$AB341&lt;$AA341),"DATE_SEQUENCE_ERROR",""),IF(AND($AB341&lt;&gt;"",$AB341&gt;DATE(2030,12,31)),"DATE_OUTLIER",""),IF($C341="","MISSING_QRCODE",""),IF($J341="UNKNOWN","UNKNOWN_PM_TYPE",""),IF($L341="UNKNOWN","UNKNOWN_STATUS",""))</f>
        <v>MISSING_STATUS</v>
      </c>
      <c r="AQ341" s="42" t="str">
        <f t="shared" si="29"/>
        <v>NO</v>
      </c>
    </row>
    <row r="342" spans="1:43" x14ac:dyDescent="0.3">
      <c r="A342" s="38">
        <f>IF('query (10)'!A342="","",'query (10)'!A342)</f>
        <v>419</v>
      </c>
      <c r="B342" s="38">
        <f>IF('query (10)'!B342="","",'query (10)'!B342)</f>
        <v>19861</v>
      </c>
      <c r="C342" s="38" t="str">
        <f>TRIM(UPPER('query (10)'!M342))</f>
        <v>GR-827</v>
      </c>
      <c r="D342" s="38" t="str">
        <f>TRIM(UPPER(IFERROR(_xlfn.TEXTBEFORE('query (10)'!L342,"("),'query (10)'!L342)))</f>
        <v>INNER RING RIB GRINDING MACHINE</v>
      </c>
      <c r="E342" s="38" t="str">
        <f>IFERROR(TRIM(UPPER(_xlfn.TEXTBEFORE(_xlfn.TEXTAFTER('query (10)'!L342,"("),")"))),"")</f>
        <v/>
      </c>
      <c r="F342" s="38" t="str">
        <f>TRIM('query (10)'!K342)</f>
        <v>KWD7</v>
      </c>
      <c r="G342" s="38" t="str">
        <f>IF('query (10)'!J342="","",'query (10)'!J342)</f>
        <v>Motor</v>
      </c>
      <c r="H342" s="38" t="str">
        <f>TRIM(UPPER('query (10)'!J342))</f>
        <v>MOTOR</v>
      </c>
      <c r="I342" s="38" t="str">
        <f>IF('query (10)'!F342="","",'query (10)'!F342)</f>
        <v>Time-based Maintenance</v>
      </c>
      <c r="J342" s="38" t="str">
        <f>IF('query (10)'!F342="","",IFERROR(INDEX(Cleaning_Rules!$B$14:$B$17,MATCH(TRIM('query (10)'!F342),Cleaning_Rules!$A$14:$A$17,0)),"UNKNOWN"))</f>
        <v>TBM</v>
      </c>
      <c r="K342" s="38" t="str">
        <f>IF('query (10)'!G342="","",'query (10)'!G342)</f>
        <v>เสร็จสิ้น</v>
      </c>
      <c r="L342" s="38" t="str">
        <f>IF('query (10)'!G342="","MISSING",IFERROR(INDEX(Cleaning_Rules!$B$5:$B$10,MATCH(TRIM('query (10)'!G342),Cleaning_Rules!$A$5:$A$10,0)),"UNKNOWN"))</f>
        <v>COMPLETED</v>
      </c>
      <c r="M342" s="38" t="str">
        <f>IF('query (10)'!I342="","",'query (10)'!I342)</f>
        <v>Electrical</v>
      </c>
      <c r="N342" s="38" t="str">
        <f>IF('query (10)'!O342="","",'query (10)'!O342)</f>
        <v>Measure</v>
      </c>
      <c r="O342" s="38" t="str">
        <f>IF('query (10)'!P342="","",'query (10)'!P342)</f>
        <v>Medium</v>
      </c>
      <c r="P342" s="38" t="str">
        <f>IF('query (10)'!N342="","",'query (10)'!N342)</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42" s="38" t="str">
        <f>TRIM('query (10)'!N342)</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42" s="38" t="str">
        <f>TRIM(UPPER('query (10)'!R342))</f>
        <v/>
      </c>
      <c r="S342" s="38" t="str">
        <f>TRIM(UPPER('query (10)'!S342))</f>
        <v/>
      </c>
      <c r="T342" s="38" t="str">
        <f>IF('query (10)'!Q342="","",TRIM(UPPER('query (10)'!Q342)))</f>
        <v/>
      </c>
      <c r="U342" s="38" t="str">
        <f>IF('query (10)'!T342="","",'query (10)'!T342)</f>
        <v>1</v>
      </c>
      <c r="V342" s="39">
        <f>IF('query (10)'!T342="","",IFERROR(VALUE('query (10)'!T342),""))</f>
        <v>1</v>
      </c>
      <c r="W342" s="40">
        <f>IF('query (10)'!U342="","",'query (10)'!U342)</f>
        <v>0</v>
      </c>
      <c r="X342" s="39">
        <f>IF('query (10)'!V342="","",'query (10)'!V342)</f>
        <v>360</v>
      </c>
      <c r="Y342" s="41">
        <f>IF('query (10)'!W342="","",'query (10)'!W342)</f>
        <v>45966</v>
      </c>
      <c r="Z342" s="41">
        <f>IF('query (10)'!X342="","",'query (10)'!X342)</f>
        <v>46141</v>
      </c>
      <c r="AA342" s="41">
        <f>IF('query (10)'!Y342="","",'query (10)'!Y342)</f>
        <v>46141</v>
      </c>
      <c r="AB342" s="41">
        <f>IF('query (10)'!Z342="","",'query (10)'!Z342)</f>
        <v>46501</v>
      </c>
      <c r="AC342" s="38" t="str">
        <f>IF(OR('query (10)'!AA342="",COUNTIF(Cleaning_Rules!$A$21:$A$26,TRIM('query (10)'!AA342))&gt;0),"",TRIM('query (10)'!AA342))</f>
        <v/>
      </c>
      <c r="AD342" s="38" t="str">
        <f>IF('query (10)'!AB342="","",TRIM(IFERROR(_xlfn.TEXTBEFORE('query (10)'!AB342,"("),'query (10)'!AB342)))</f>
        <v/>
      </c>
      <c r="AE342" s="38" t="str">
        <f>IFERROR(LOWER(TRIM(_xlfn.TEXTBEFORE(_xlfn.TEXTAFTER('query (10)'!AB342,"("),")"))),"")</f>
        <v/>
      </c>
      <c r="AF342" s="38" t="str">
        <f>IF('query (10)'!AD342="","",TRIM('query (10)'!AD342))</f>
        <v>ณัฐดนัย จุฑาเทพ</v>
      </c>
      <c r="AG342" s="38" t="str">
        <f>IF('query (10)'!AE342="","",TRIM('query (10)'!AE342))</f>
        <v>พงษ์พิทักษ์ ศรไชย</v>
      </c>
      <c r="AH342" s="38" t="str">
        <f>IF('query (10)'!AF342="","",IFERROR(VALUE('query (10)'!AF342),""))</f>
        <v/>
      </c>
      <c r="AI342" s="38" t="str">
        <f>IF('query (10)'!AG342="","",TRIM('query (10)'!AG342))</f>
        <v/>
      </c>
      <c r="AJ342" s="38" t="str">
        <f>IF('query (10)'!AH342="","",IFERROR(VALUE('query (10)'!AH342),""))</f>
        <v/>
      </c>
      <c r="AK342" s="38" t="str">
        <f>IF('query (10)'!AI342="","",TRIM('query (10)'!AI342))</f>
        <v/>
      </c>
      <c r="AL342" s="42">
        <f t="shared" si="25"/>
        <v>2025</v>
      </c>
      <c r="AM342" s="42" t="str">
        <f t="shared" si="26"/>
        <v>2025-11</v>
      </c>
      <c r="AN342" s="42" t="str">
        <f t="shared" ca="1" si="27"/>
        <v/>
      </c>
      <c r="AO342" s="42" t="str">
        <f t="shared" si="28"/>
        <v>GR-827 | INNER RING RIB GRINDING MACHINE | KWD7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พงษ์พิทักษ์ ศรไชย</v>
      </c>
      <c r="AP342" s="42" t="str">
        <f>_xlfn.TEXTJOIN("; ",TRUE,IF(COUNTA('query (10)'!A342:AK342)&lt;=6,"NEAR_EMPTY_ROW",""),IF($K342="","MISSING_STATUS",""),IF(AND($K342="เสร็จสิ้น",$Z342=""),"DONE_NO_ACTUAL_DATE",""),IF(AND($I342="Condition-based Maintenance",$AH342=""),"CBM_NO_MEASUREMENT",""),IF(OR($X342="",$X342=0),"INVALID_PERIOD",""),IF(AND($AA342&lt;&gt;"",$AB342&lt;&gt;"",$AB342&lt;$AA342),"DATE_SEQUENCE_ERROR",""),IF(AND($AB342&lt;&gt;"",$AB342&gt;DATE(2030,12,31)),"DATE_OUTLIER",""),IF($C342="","MISSING_QRCODE",""),IF($J342="UNKNOWN","UNKNOWN_PM_TYPE",""),IF($L342="UNKNOWN","UNKNOWN_STATUS",""))</f>
        <v/>
      </c>
      <c r="AQ342" s="42" t="str">
        <f t="shared" si="29"/>
        <v>NO</v>
      </c>
    </row>
    <row r="343" spans="1:43" x14ac:dyDescent="0.3">
      <c r="A343" s="38">
        <f>IF('query (10)'!A343="","",'query (10)'!A343)</f>
        <v>420</v>
      </c>
      <c r="B343" s="38" t="str">
        <f>IF('query (10)'!B343="","",'query (10)'!B343)</f>
        <v/>
      </c>
      <c r="C343" s="38" t="str">
        <f>TRIM(UPPER('query (10)'!M343))</f>
        <v>GR-830</v>
      </c>
      <c r="D343" s="38" t="str">
        <f>TRIM(UPPER(IFERROR(_xlfn.TEXTBEFORE('query (10)'!L343,"("),'query (10)'!L343)))</f>
        <v>INNER RING RACEWAY AND RIB SUPER FINISH MACHINE</v>
      </c>
      <c r="E343" s="38" t="str">
        <f>IFERROR(TRIM(UPPER(_xlfn.TEXTBEFORE(_xlfn.TEXTAFTER('query (10)'!L343,"("),")"))),"")</f>
        <v/>
      </c>
      <c r="F343" s="38" t="str">
        <f>TRIM('query (10)'!K343)</f>
        <v>KWD7</v>
      </c>
      <c r="G343" s="38" t="str">
        <f>IF('query (10)'!J343="","",'query (10)'!J343)</f>
        <v>Motor</v>
      </c>
      <c r="H343" s="38" t="str">
        <f>TRIM(UPPER('query (10)'!J343))</f>
        <v>MOTOR</v>
      </c>
      <c r="I343" s="38" t="str">
        <f>IF('query (10)'!F343="","",'query (10)'!F343)</f>
        <v>Time-based Maintenance</v>
      </c>
      <c r="J343" s="38" t="str">
        <f>IF('query (10)'!F343="","",IFERROR(INDEX(Cleaning_Rules!$B$14:$B$17,MATCH(TRIM('query (10)'!F343),Cleaning_Rules!$A$14:$A$17,0)),"UNKNOWN"))</f>
        <v>TBM</v>
      </c>
      <c r="K343" s="38" t="str">
        <f>IF('query (10)'!G343="","",'query (10)'!G343)</f>
        <v/>
      </c>
      <c r="L343" s="38" t="str">
        <f>IF('query (10)'!G343="","MISSING",IFERROR(INDEX(Cleaning_Rules!$B$5:$B$10,MATCH(TRIM('query (10)'!G343),Cleaning_Rules!$A$5:$A$10,0)),"UNKNOWN"))</f>
        <v>MISSING</v>
      </c>
      <c r="M343" s="38" t="str">
        <f>IF('query (10)'!I343="","",'query (10)'!I343)</f>
        <v>Electrical</v>
      </c>
      <c r="N343" s="38" t="str">
        <f>IF('query (10)'!O343="","",'query (10)'!O343)</f>
        <v>Measure</v>
      </c>
      <c r="O343" s="38" t="str">
        <f>IF('query (10)'!P343="","",'query (10)'!P343)</f>
        <v>Medium</v>
      </c>
      <c r="P343" s="38" t="str">
        <f>IF('query (10)'!N343="","",'query (10)'!N343)</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43" s="38" t="str">
        <f>TRIM('query (10)'!N343)</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43" s="38" t="str">
        <f>TRIM(UPPER('query (10)'!R343))</f>
        <v/>
      </c>
      <c r="S343" s="38" t="str">
        <f>TRIM(UPPER('query (10)'!S343))</f>
        <v/>
      </c>
      <c r="T343" s="38" t="str">
        <f>IF('query (10)'!Q343="","",TRIM(UPPER('query (10)'!Q343)))</f>
        <v/>
      </c>
      <c r="U343" s="38" t="str">
        <f>IF('query (10)'!T343="","",'query (10)'!T343)</f>
        <v>1</v>
      </c>
      <c r="V343" s="39">
        <f>IF('query (10)'!T343="","",IFERROR(VALUE('query (10)'!T343),""))</f>
        <v>1</v>
      </c>
      <c r="W343" s="40">
        <f>IF('query (10)'!U343="","",'query (10)'!U343)</f>
        <v>0</v>
      </c>
      <c r="X343" s="39">
        <f>IF('query (10)'!V343="","",'query (10)'!V343)</f>
        <v>360</v>
      </c>
      <c r="Y343" s="41">
        <f>IF('query (10)'!W343="","",'query (10)'!W343)</f>
        <v>45966</v>
      </c>
      <c r="Z343" s="41" t="str">
        <f>IF('query (10)'!X343="","",'query (10)'!X343)</f>
        <v/>
      </c>
      <c r="AA343" s="41">
        <f>IF('query (10)'!Y343="","",'query (10)'!Y343)</f>
        <v>45617</v>
      </c>
      <c r="AB343" s="41">
        <f>IF('query (10)'!Z343="","",'query (10)'!Z343)</f>
        <v>45977</v>
      </c>
      <c r="AC343" s="38" t="str">
        <f>IF(OR('query (10)'!AA343="",COUNTIF(Cleaning_Rules!$A$21:$A$26,TRIM('query (10)'!AA343))&gt;0),"",TRIM('query (10)'!AA343))</f>
        <v/>
      </c>
      <c r="AD343" s="38" t="str">
        <f>IF('query (10)'!AB343="","",TRIM(IFERROR(_xlfn.TEXTBEFORE('query (10)'!AB343,"("),'query (10)'!AB343)))</f>
        <v/>
      </c>
      <c r="AE343" s="38" t="str">
        <f>IFERROR(LOWER(TRIM(_xlfn.TEXTBEFORE(_xlfn.TEXTAFTER('query (10)'!AB343,"("),")"))),"")</f>
        <v/>
      </c>
      <c r="AF343" s="38" t="str">
        <f>IF('query (10)'!AD343="","",TRIM('query (10)'!AD343))</f>
        <v>ณัฐดนัย จุฑาเทพ</v>
      </c>
      <c r="AG343" s="38" t="str">
        <f>IF('query (10)'!AE343="","",TRIM('query (10)'!AE343))</f>
        <v>พงษ์พิทักษ์ ศรไชย</v>
      </c>
      <c r="AH343" s="38" t="str">
        <f>IF('query (10)'!AF343="","",IFERROR(VALUE('query (10)'!AF343),""))</f>
        <v/>
      </c>
      <c r="AI343" s="38" t="str">
        <f>IF('query (10)'!AG343="","",TRIM('query (10)'!AG343))</f>
        <v/>
      </c>
      <c r="AJ343" s="38" t="str">
        <f>IF('query (10)'!AH343="","",IFERROR(VALUE('query (10)'!AH343),""))</f>
        <v/>
      </c>
      <c r="AK343" s="38" t="str">
        <f>IF('query (10)'!AI343="","",TRIM('query (10)'!AI343))</f>
        <v/>
      </c>
      <c r="AL343" s="42">
        <f t="shared" si="25"/>
        <v>2025</v>
      </c>
      <c r="AM343" s="42" t="str">
        <f t="shared" si="26"/>
        <v>2025-11</v>
      </c>
      <c r="AN343" s="42" t="str">
        <f t="shared" ca="1" si="27"/>
        <v>OVERDUE</v>
      </c>
      <c r="AO343" s="42" t="str">
        <f t="shared" si="28"/>
        <v>GR-830 | INNER RING RACEWAY AND RIB SUPER FINISH MACHINE | KWD7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พงษ์พิทักษ์ ศรไชย</v>
      </c>
      <c r="AP343" s="42" t="str">
        <f>_xlfn.TEXTJOIN("; ",TRUE,IF(COUNTA('query (10)'!A343:AK343)&lt;=6,"NEAR_EMPTY_ROW",""),IF($K343="","MISSING_STATUS",""),IF(AND($K343="เสร็จสิ้น",$Z343=""),"DONE_NO_ACTUAL_DATE",""),IF(AND($I343="Condition-based Maintenance",$AH343=""),"CBM_NO_MEASUREMENT",""),IF(OR($X343="",$X343=0),"INVALID_PERIOD",""),IF(AND($AA343&lt;&gt;"",$AB343&lt;&gt;"",$AB343&lt;$AA343),"DATE_SEQUENCE_ERROR",""),IF(AND($AB343&lt;&gt;"",$AB343&gt;DATE(2030,12,31)),"DATE_OUTLIER",""),IF($C343="","MISSING_QRCODE",""),IF($J343="UNKNOWN","UNKNOWN_PM_TYPE",""),IF($L343="UNKNOWN","UNKNOWN_STATUS",""))</f>
        <v>MISSING_STATUS</v>
      </c>
      <c r="AQ343" s="42" t="str">
        <f t="shared" si="29"/>
        <v>NO</v>
      </c>
    </row>
    <row r="344" spans="1:43" x14ac:dyDescent="0.3">
      <c r="A344" s="38">
        <f>IF('query (10)'!A344="","",'query (10)'!A344)</f>
        <v>421</v>
      </c>
      <c r="B344" s="38" t="str">
        <f>IF('query (10)'!B344="","",'query (10)'!B344)</f>
        <v/>
      </c>
      <c r="C344" s="38" t="str">
        <f>TRIM(UPPER('query (10)'!M344))</f>
        <v>GR-828</v>
      </c>
      <c r="D344" s="38" t="str">
        <f>TRIM(UPPER(IFERROR(_xlfn.TEXTBEFORE('query (10)'!L344,"("),'query (10)'!L344)))</f>
        <v>INNER RING BORE GRINDING MACHINE</v>
      </c>
      <c r="E344" s="38" t="str">
        <f>IFERROR(TRIM(UPPER(_xlfn.TEXTBEFORE(_xlfn.TEXTAFTER('query (10)'!L344,"("),")"))),"")</f>
        <v/>
      </c>
      <c r="F344" s="38" t="str">
        <f>TRIM('query (10)'!K344)</f>
        <v>KWD7</v>
      </c>
      <c r="G344" s="38" t="str">
        <f>IF('query (10)'!J344="","",'query (10)'!J344)</f>
        <v>Motor</v>
      </c>
      <c r="H344" s="38" t="str">
        <f>TRIM(UPPER('query (10)'!J344))</f>
        <v>MOTOR</v>
      </c>
      <c r="I344" s="38" t="str">
        <f>IF('query (10)'!F344="","",'query (10)'!F344)</f>
        <v>Time-based Maintenance</v>
      </c>
      <c r="J344" s="38" t="str">
        <f>IF('query (10)'!F344="","",IFERROR(INDEX(Cleaning_Rules!$B$14:$B$17,MATCH(TRIM('query (10)'!F344),Cleaning_Rules!$A$14:$A$17,0)),"UNKNOWN"))</f>
        <v>TBM</v>
      </c>
      <c r="K344" s="38" t="str">
        <f>IF('query (10)'!G344="","",'query (10)'!G344)</f>
        <v/>
      </c>
      <c r="L344" s="38" t="str">
        <f>IF('query (10)'!G344="","MISSING",IFERROR(INDEX(Cleaning_Rules!$B$5:$B$10,MATCH(TRIM('query (10)'!G344),Cleaning_Rules!$A$5:$A$10,0)),"UNKNOWN"))</f>
        <v>MISSING</v>
      </c>
      <c r="M344" s="38" t="str">
        <f>IF('query (10)'!I344="","",'query (10)'!I344)</f>
        <v>Electrical</v>
      </c>
      <c r="N344" s="38" t="str">
        <f>IF('query (10)'!O344="","",'query (10)'!O344)</f>
        <v>Measure</v>
      </c>
      <c r="O344" s="38" t="str">
        <f>IF('query (10)'!P344="","",'query (10)'!P344)</f>
        <v>Medium</v>
      </c>
      <c r="P344" s="38" t="str">
        <f>IF('query (10)'!N344="","",'query (10)'!N344)</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44" s="38" t="str">
        <f>TRIM('query (10)'!N344)</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44" s="38" t="str">
        <f>TRIM(UPPER('query (10)'!R344))</f>
        <v/>
      </c>
      <c r="S344" s="38" t="str">
        <f>TRIM(UPPER('query (10)'!S344))</f>
        <v/>
      </c>
      <c r="T344" s="38" t="str">
        <f>IF('query (10)'!Q344="","",TRIM(UPPER('query (10)'!Q344)))</f>
        <v/>
      </c>
      <c r="U344" s="38" t="str">
        <f>IF('query (10)'!T344="","",'query (10)'!T344)</f>
        <v>1</v>
      </c>
      <c r="V344" s="39">
        <f>IF('query (10)'!T344="","",IFERROR(VALUE('query (10)'!T344),""))</f>
        <v>1</v>
      </c>
      <c r="W344" s="40">
        <f>IF('query (10)'!U344="","",'query (10)'!U344)</f>
        <v>0</v>
      </c>
      <c r="X344" s="39">
        <f>IF('query (10)'!V344="","",'query (10)'!V344)</f>
        <v>360</v>
      </c>
      <c r="Y344" s="41">
        <f>IF('query (10)'!W344="","",'query (10)'!W344)</f>
        <v>45966</v>
      </c>
      <c r="Z344" s="41" t="str">
        <f>IF('query (10)'!X344="","",'query (10)'!X344)</f>
        <v/>
      </c>
      <c r="AA344" s="41">
        <f>IF('query (10)'!Y344="","",'query (10)'!Y344)</f>
        <v>45617</v>
      </c>
      <c r="AB344" s="41">
        <f>IF('query (10)'!Z344="","",'query (10)'!Z344)</f>
        <v>45977</v>
      </c>
      <c r="AC344" s="38" t="str">
        <f>IF(OR('query (10)'!AA344="",COUNTIF(Cleaning_Rules!$A$21:$A$26,TRIM('query (10)'!AA344))&gt;0),"",TRIM('query (10)'!AA344))</f>
        <v/>
      </c>
      <c r="AD344" s="38" t="str">
        <f>IF('query (10)'!AB344="","",TRIM(IFERROR(_xlfn.TEXTBEFORE('query (10)'!AB344,"("),'query (10)'!AB344)))</f>
        <v/>
      </c>
      <c r="AE344" s="38" t="str">
        <f>IFERROR(LOWER(TRIM(_xlfn.TEXTBEFORE(_xlfn.TEXTAFTER('query (10)'!AB344,"("),")"))),"")</f>
        <v/>
      </c>
      <c r="AF344" s="38" t="str">
        <f>IF('query (10)'!AD344="","",TRIM('query (10)'!AD344))</f>
        <v>ณัฐดนัย จุฑาเทพ</v>
      </c>
      <c r="AG344" s="38" t="str">
        <f>IF('query (10)'!AE344="","",TRIM('query (10)'!AE344))</f>
        <v>พงษ์พิทักษ์ ศรไชย</v>
      </c>
      <c r="AH344" s="38" t="str">
        <f>IF('query (10)'!AF344="","",IFERROR(VALUE('query (10)'!AF344),""))</f>
        <v/>
      </c>
      <c r="AI344" s="38" t="str">
        <f>IF('query (10)'!AG344="","",TRIM('query (10)'!AG344))</f>
        <v/>
      </c>
      <c r="AJ344" s="38" t="str">
        <f>IF('query (10)'!AH344="","",IFERROR(VALUE('query (10)'!AH344),""))</f>
        <v/>
      </c>
      <c r="AK344" s="38" t="str">
        <f>IF('query (10)'!AI344="","",TRIM('query (10)'!AI344))</f>
        <v/>
      </c>
      <c r="AL344" s="42">
        <f t="shared" si="25"/>
        <v>2025</v>
      </c>
      <c r="AM344" s="42" t="str">
        <f t="shared" si="26"/>
        <v>2025-11</v>
      </c>
      <c r="AN344" s="42" t="str">
        <f t="shared" ca="1" si="27"/>
        <v>OVERDUE</v>
      </c>
      <c r="AO344" s="42" t="str">
        <f t="shared" si="28"/>
        <v>GR-828 | INNER RING BORE GRINDING MACHINE | KWD7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พงษ์พิทักษ์ ศรไชย</v>
      </c>
      <c r="AP344" s="42" t="str">
        <f>_xlfn.TEXTJOIN("; ",TRUE,IF(COUNTA('query (10)'!A344:AK344)&lt;=6,"NEAR_EMPTY_ROW",""),IF($K344="","MISSING_STATUS",""),IF(AND($K344="เสร็จสิ้น",$Z344=""),"DONE_NO_ACTUAL_DATE",""),IF(AND($I344="Condition-based Maintenance",$AH344=""),"CBM_NO_MEASUREMENT",""),IF(OR($X344="",$X344=0),"INVALID_PERIOD",""),IF(AND($AA344&lt;&gt;"",$AB344&lt;&gt;"",$AB344&lt;$AA344),"DATE_SEQUENCE_ERROR",""),IF(AND($AB344&lt;&gt;"",$AB344&gt;DATE(2030,12,31)),"DATE_OUTLIER",""),IF($C344="","MISSING_QRCODE",""),IF($J344="UNKNOWN","UNKNOWN_PM_TYPE",""),IF($L344="UNKNOWN","UNKNOWN_STATUS",""))</f>
        <v>MISSING_STATUS</v>
      </c>
      <c r="AQ344" s="42" t="str">
        <f t="shared" si="29"/>
        <v>NO</v>
      </c>
    </row>
    <row r="345" spans="1:43" x14ac:dyDescent="0.3">
      <c r="A345" s="38">
        <f>IF('query (10)'!A345="","",'query (10)'!A345)</f>
        <v>422</v>
      </c>
      <c r="B345" s="38">
        <f>IF('query (10)'!B345="","",'query (10)'!B345)</f>
        <v>19872</v>
      </c>
      <c r="C345" s="38" t="str">
        <f>TRIM(UPPER('query (10)'!M345))</f>
        <v>WA-842</v>
      </c>
      <c r="D345" s="38" t="str">
        <f>TRIM(UPPER(IFERROR(_xlfn.TEXTBEFORE('query (10)'!L345,"("),'query (10)'!L345)))</f>
        <v>OUTER / INNER RING PART WASH MACHINE</v>
      </c>
      <c r="E345" s="38" t="str">
        <f>IFERROR(TRIM(UPPER(_xlfn.TEXTBEFORE(_xlfn.TEXTAFTER('query (10)'!L345,"("),")"))),"")</f>
        <v/>
      </c>
      <c r="F345" s="38" t="str">
        <f>TRIM('query (10)'!K345)</f>
        <v>KWD7</v>
      </c>
      <c r="G345" s="38" t="str">
        <f>IF('query (10)'!J345="","",'query (10)'!J345)</f>
        <v>Motor</v>
      </c>
      <c r="H345" s="38" t="str">
        <f>TRIM(UPPER('query (10)'!J345))</f>
        <v>MOTOR</v>
      </c>
      <c r="I345" s="38" t="str">
        <f>IF('query (10)'!F345="","",'query (10)'!F345)</f>
        <v>Time-based Maintenance</v>
      </c>
      <c r="J345" s="38" t="str">
        <f>IF('query (10)'!F345="","",IFERROR(INDEX(Cleaning_Rules!$B$14:$B$17,MATCH(TRIM('query (10)'!F345),Cleaning_Rules!$A$14:$A$17,0)),"UNKNOWN"))</f>
        <v>TBM</v>
      </c>
      <c r="K345" s="38" t="str">
        <f>IF('query (10)'!G345="","",'query (10)'!G345)</f>
        <v>เสร็จสิ้น</v>
      </c>
      <c r="L345" s="38" t="str">
        <f>IF('query (10)'!G345="","MISSING",IFERROR(INDEX(Cleaning_Rules!$B$5:$B$10,MATCH(TRIM('query (10)'!G345),Cleaning_Rules!$A$5:$A$10,0)),"UNKNOWN"))</f>
        <v>COMPLETED</v>
      </c>
      <c r="M345" s="38" t="str">
        <f>IF('query (10)'!I345="","",'query (10)'!I345)</f>
        <v>Electrical</v>
      </c>
      <c r="N345" s="38" t="str">
        <f>IF('query (10)'!O345="","",'query (10)'!O345)</f>
        <v>Measure</v>
      </c>
      <c r="O345" s="38" t="str">
        <f>IF('query (10)'!P345="","",'query (10)'!P345)</f>
        <v>Medium</v>
      </c>
      <c r="P345" s="38" t="str">
        <f>IF('query (10)'!N345="","",'query (10)'!N345)</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45" s="38" t="str">
        <f>TRIM('query (10)'!N345)</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45" s="38" t="str">
        <f>TRIM(UPPER('query (10)'!R345))</f>
        <v/>
      </c>
      <c r="S345" s="38" t="str">
        <f>TRIM(UPPER('query (10)'!S345))</f>
        <v/>
      </c>
      <c r="T345" s="38" t="str">
        <f>IF('query (10)'!Q345="","",TRIM(UPPER('query (10)'!Q345)))</f>
        <v/>
      </c>
      <c r="U345" s="38" t="str">
        <f>IF('query (10)'!T345="","",'query (10)'!T345)</f>
        <v>1</v>
      </c>
      <c r="V345" s="39">
        <f>IF('query (10)'!T345="","",IFERROR(VALUE('query (10)'!T345),""))</f>
        <v>1</v>
      </c>
      <c r="W345" s="40">
        <f>IF('query (10)'!U345="","",'query (10)'!U345)</f>
        <v>0</v>
      </c>
      <c r="X345" s="39">
        <f>IF('query (10)'!V345="","",'query (10)'!V345)</f>
        <v>360</v>
      </c>
      <c r="Y345" s="41">
        <f>IF('query (10)'!W345="","",'query (10)'!W345)</f>
        <v>45966</v>
      </c>
      <c r="Z345" s="41">
        <f>IF('query (10)'!X345="","",'query (10)'!X345)</f>
        <v>46184</v>
      </c>
      <c r="AA345" s="41">
        <f>IF('query (10)'!Y345="","",'query (10)'!Y345)</f>
        <v>46184</v>
      </c>
      <c r="AB345" s="41">
        <f>IF('query (10)'!Z345="","",'query (10)'!Z345)</f>
        <v>46544</v>
      </c>
      <c r="AC345" s="38" t="str">
        <f>IF(OR('query (10)'!AA345="",COUNTIF(Cleaning_Rules!$A$21:$A$26,TRIM('query (10)'!AA345))&gt;0),"",TRIM('query (10)'!AA345))</f>
        <v/>
      </c>
      <c r="AD345" s="38" t="str">
        <f>IF('query (10)'!AB345="","",TRIM(IFERROR(_xlfn.TEXTBEFORE('query (10)'!AB345,"("),'query (10)'!AB345)))</f>
        <v>เริ่มซ่อมงาน PM แล้ว รับผิดชอบโดย NATDANAI JUTHATHEP</v>
      </c>
      <c r="AE345" s="38" t="str">
        <f>IFERROR(LOWER(TRIM(_xlfn.TEXTBEFORE(_xlfn.TEXTAFTER('query (10)'!AB345,"("),")"))),"")</f>
        <v>juthathep-n-4697@nsk.com</v>
      </c>
      <c r="AF345" s="38" t="str">
        <f>IF('query (10)'!AD345="","",TRIM('query (10)'!AD345))</f>
        <v>ณัฐดนัย จุฑาเทพ</v>
      </c>
      <c r="AG345" s="38" t="str">
        <f>IF('query (10)'!AE345="","",TRIM('query (10)'!AE345))</f>
        <v>ณัฐดนัย จุฑาเทพ</v>
      </c>
      <c r="AH345" s="38" t="str">
        <f>IF('query (10)'!AF345="","",IFERROR(VALUE('query (10)'!AF345),""))</f>
        <v/>
      </c>
      <c r="AI345" s="38" t="str">
        <f>IF('query (10)'!AG345="","",TRIM('query (10)'!AG345))</f>
        <v/>
      </c>
      <c r="AJ345" s="38" t="str">
        <f>IF('query (10)'!AH345="","",IFERROR(VALUE('query (10)'!AH345),""))</f>
        <v/>
      </c>
      <c r="AK345" s="38" t="str">
        <f>IF('query (10)'!AI345="","",TRIM('query (10)'!AI345))</f>
        <v/>
      </c>
      <c r="AL345" s="42">
        <f t="shared" si="25"/>
        <v>2025</v>
      </c>
      <c r="AM345" s="42" t="str">
        <f t="shared" si="26"/>
        <v>2025-11</v>
      </c>
      <c r="AN345" s="42" t="str">
        <f t="shared" ca="1" si="27"/>
        <v/>
      </c>
      <c r="AO345" s="42" t="str">
        <f t="shared" si="28"/>
        <v>WA-842 | OUTER / INNER RING PART WASH MACHINE | KWD7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เริ่มซ่อมงาน PM แล้ว รับผิดชอบโดย NATDANAI JUTHATHEP | ณัฐดนัย จุฑาเทพ</v>
      </c>
      <c r="AP345" s="42" t="str">
        <f>_xlfn.TEXTJOIN("; ",TRUE,IF(COUNTA('query (10)'!A345:AK345)&lt;=6,"NEAR_EMPTY_ROW",""),IF($K345="","MISSING_STATUS",""),IF(AND($K345="เสร็จสิ้น",$Z345=""),"DONE_NO_ACTUAL_DATE",""),IF(AND($I345="Condition-based Maintenance",$AH345=""),"CBM_NO_MEASUREMENT",""),IF(OR($X345="",$X345=0),"INVALID_PERIOD",""),IF(AND($AA345&lt;&gt;"",$AB345&lt;&gt;"",$AB345&lt;$AA345),"DATE_SEQUENCE_ERROR",""),IF(AND($AB345&lt;&gt;"",$AB345&gt;DATE(2030,12,31)),"DATE_OUTLIER",""),IF($C345="","MISSING_QRCODE",""),IF($J345="UNKNOWN","UNKNOWN_PM_TYPE",""),IF($L345="UNKNOWN","UNKNOWN_STATUS",""))</f>
        <v/>
      </c>
      <c r="AQ345" s="42" t="str">
        <f t="shared" si="29"/>
        <v>NO</v>
      </c>
    </row>
    <row r="346" spans="1:43" x14ac:dyDescent="0.3">
      <c r="A346" s="38">
        <f>IF('query (10)'!A346="","",'query (10)'!A346)</f>
        <v>423</v>
      </c>
      <c r="B346" s="38" t="str">
        <f>IF('query (10)'!B346="","",'query (10)'!B346)</f>
        <v/>
      </c>
      <c r="C346" s="38" t="str">
        <f>TRIM(UPPER('query (10)'!M346))</f>
        <v>WA-835</v>
      </c>
      <c r="D346" s="38" t="str">
        <f>TRIM(UPPER(IFERROR(_xlfn.TEXTBEFORE('query (10)'!L346,"("),'query (10)'!L346)))</f>
        <v>FINISH WASH EQUIPMENT</v>
      </c>
      <c r="E346" s="38" t="str">
        <f>IFERROR(TRIM(UPPER(_xlfn.TEXTBEFORE(_xlfn.TEXTAFTER('query (10)'!L346,"("),")"))),"")</f>
        <v/>
      </c>
      <c r="F346" s="38" t="str">
        <f>TRIM('query (10)'!K346)</f>
        <v>KWD7</v>
      </c>
      <c r="G346" s="38" t="str">
        <f>IF('query (10)'!J346="","",'query (10)'!J346)</f>
        <v>Motor</v>
      </c>
      <c r="H346" s="38" t="str">
        <f>TRIM(UPPER('query (10)'!J346))</f>
        <v>MOTOR</v>
      </c>
      <c r="I346" s="38" t="str">
        <f>IF('query (10)'!F346="","",'query (10)'!F346)</f>
        <v>Time-based Maintenance</v>
      </c>
      <c r="J346" s="38" t="str">
        <f>IF('query (10)'!F346="","",IFERROR(INDEX(Cleaning_Rules!$B$14:$B$17,MATCH(TRIM('query (10)'!F346),Cleaning_Rules!$A$14:$A$17,0)),"UNKNOWN"))</f>
        <v>TBM</v>
      </c>
      <c r="K346" s="38" t="str">
        <f>IF('query (10)'!G346="","",'query (10)'!G346)</f>
        <v/>
      </c>
      <c r="L346" s="38" t="str">
        <f>IF('query (10)'!G346="","MISSING",IFERROR(INDEX(Cleaning_Rules!$B$5:$B$10,MATCH(TRIM('query (10)'!G346),Cleaning_Rules!$A$5:$A$10,0)),"UNKNOWN"))</f>
        <v>MISSING</v>
      </c>
      <c r="M346" s="38" t="str">
        <f>IF('query (10)'!I346="","",'query (10)'!I346)</f>
        <v>Electrical</v>
      </c>
      <c r="N346" s="38" t="str">
        <f>IF('query (10)'!O346="","",'query (10)'!O346)</f>
        <v>Measure</v>
      </c>
      <c r="O346" s="38" t="str">
        <f>IF('query (10)'!P346="","",'query (10)'!P346)</f>
        <v>Medium</v>
      </c>
      <c r="P346" s="38" t="str">
        <f>IF('query (10)'!N346="","",'query (10)'!N346)</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46" s="38" t="str">
        <f>TRIM('query (10)'!N346)</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46" s="38" t="str">
        <f>TRIM(UPPER('query (10)'!R346))</f>
        <v/>
      </c>
      <c r="S346" s="38" t="str">
        <f>TRIM(UPPER('query (10)'!S346))</f>
        <v/>
      </c>
      <c r="T346" s="38" t="str">
        <f>IF('query (10)'!Q346="","",TRIM(UPPER('query (10)'!Q346)))</f>
        <v/>
      </c>
      <c r="U346" s="38" t="str">
        <f>IF('query (10)'!T346="","",'query (10)'!T346)</f>
        <v>1</v>
      </c>
      <c r="V346" s="39">
        <f>IF('query (10)'!T346="","",IFERROR(VALUE('query (10)'!T346),""))</f>
        <v>1</v>
      </c>
      <c r="W346" s="40">
        <f>IF('query (10)'!U346="","",'query (10)'!U346)</f>
        <v>0</v>
      </c>
      <c r="X346" s="39">
        <f>IF('query (10)'!V346="","",'query (10)'!V346)</f>
        <v>360</v>
      </c>
      <c r="Y346" s="41">
        <f>IF('query (10)'!W346="","",'query (10)'!W346)</f>
        <v>45966</v>
      </c>
      <c r="Z346" s="41" t="str">
        <f>IF('query (10)'!X346="","",'query (10)'!X346)</f>
        <v/>
      </c>
      <c r="AA346" s="41">
        <f>IF('query (10)'!Y346="","",'query (10)'!Y346)</f>
        <v>45617</v>
      </c>
      <c r="AB346" s="41">
        <f>IF('query (10)'!Z346="","",'query (10)'!Z346)</f>
        <v>45977</v>
      </c>
      <c r="AC346" s="38" t="str">
        <f>IF(OR('query (10)'!AA346="",COUNTIF(Cleaning_Rules!$A$21:$A$26,TRIM('query (10)'!AA346))&gt;0),"",TRIM('query (10)'!AA346))</f>
        <v/>
      </c>
      <c r="AD346" s="38" t="str">
        <f>IF('query (10)'!AB346="","",TRIM(IFERROR(_xlfn.TEXTBEFORE('query (10)'!AB346,"("),'query (10)'!AB346)))</f>
        <v/>
      </c>
      <c r="AE346" s="38" t="str">
        <f>IFERROR(LOWER(TRIM(_xlfn.TEXTBEFORE(_xlfn.TEXTAFTER('query (10)'!AB346,"("),")"))),"")</f>
        <v/>
      </c>
      <c r="AF346" s="38" t="str">
        <f>IF('query (10)'!AD346="","",TRIM('query (10)'!AD346))</f>
        <v>ณัฐดนัย จุฑาเทพ</v>
      </c>
      <c r="AG346" s="38" t="str">
        <f>IF('query (10)'!AE346="","",TRIM('query (10)'!AE346))</f>
        <v>ณัฐดนัย จุฑาเทพ</v>
      </c>
      <c r="AH346" s="38" t="str">
        <f>IF('query (10)'!AF346="","",IFERROR(VALUE('query (10)'!AF346),""))</f>
        <v/>
      </c>
      <c r="AI346" s="38" t="str">
        <f>IF('query (10)'!AG346="","",TRIM('query (10)'!AG346))</f>
        <v/>
      </c>
      <c r="AJ346" s="38" t="str">
        <f>IF('query (10)'!AH346="","",IFERROR(VALUE('query (10)'!AH346),""))</f>
        <v/>
      </c>
      <c r="AK346" s="38" t="str">
        <f>IF('query (10)'!AI346="","",TRIM('query (10)'!AI346))</f>
        <v/>
      </c>
      <c r="AL346" s="42">
        <f t="shared" si="25"/>
        <v>2025</v>
      </c>
      <c r="AM346" s="42" t="str">
        <f t="shared" si="26"/>
        <v>2025-11</v>
      </c>
      <c r="AN346" s="42" t="str">
        <f t="shared" ca="1" si="27"/>
        <v>OVERDUE</v>
      </c>
      <c r="AO346" s="42" t="str">
        <f t="shared" si="28"/>
        <v>WA-835 | FINISH WASH EQUIPMENT | KWD7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46" s="42" t="str">
        <f>_xlfn.TEXTJOIN("; ",TRUE,IF(COUNTA('query (10)'!A346:AK346)&lt;=6,"NEAR_EMPTY_ROW",""),IF($K346="","MISSING_STATUS",""),IF(AND($K346="เสร็จสิ้น",$Z346=""),"DONE_NO_ACTUAL_DATE",""),IF(AND($I346="Condition-based Maintenance",$AH346=""),"CBM_NO_MEASUREMENT",""),IF(OR($X346="",$X346=0),"INVALID_PERIOD",""),IF(AND($AA346&lt;&gt;"",$AB346&lt;&gt;"",$AB346&lt;$AA346),"DATE_SEQUENCE_ERROR",""),IF(AND($AB346&lt;&gt;"",$AB346&gt;DATE(2030,12,31)),"DATE_OUTLIER",""),IF($C346="","MISSING_QRCODE",""),IF($J346="UNKNOWN","UNKNOWN_PM_TYPE",""),IF($L346="UNKNOWN","UNKNOWN_STATUS",""))</f>
        <v>MISSING_STATUS</v>
      </c>
      <c r="AQ346" s="42" t="str">
        <f t="shared" si="29"/>
        <v>NO</v>
      </c>
    </row>
    <row r="347" spans="1:43" x14ac:dyDescent="0.3">
      <c r="A347" s="38">
        <f>IF('query (10)'!A347="","",'query (10)'!A347)</f>
        <v>424</v>
      </c>
      <c r="B347" s="38" t="str">
        <f>IF('query (10)'!B347="","",'query (10)'!B347)</f>
        <v/>
      </c>
      <c r="C347" s="38" t="str">
        <f>TRIM(UPPER('query (10)'!M347))</f>
        <v>CH-836</v>
      </c>
      <c r="D347" s="38" t="str">
        <f>TRIM(UPPER(IFERROR(_xlfn.TEXTBEFORE('query (10)'!L347,"("),'query (10)'!L347)))</f>
        <v>AUTOMATION VIBRATION TESTING MACHINE</v>
      </c>
      <c r="E347" s="38" t="str">
        <f>IFERROR(TRIM(UPPER(_xlfn.TEXTBEFORE(_xlfn.TEXTAFTER('query (10)'!L347,"("),")"))),"")</f>
        <v/>
      </c>
      <c r="F347" s="38" t="str">
        <f>TRIM('query (10)'!K347)</f>
        <v>KWD7</v>
      </c>
      <c r="G347" s="38" t="str">
        <f>IF('query (10)'!J347="","",'query (10)'!J347)</f>
        <v>Motor</v>
      </c>
      <c r="H347" s="38" t="str">
        <f>TRIM(UPPER('query (10)'!J347))</f>
        <v>MOTOR</v>
      </c>
      <c r="I347" s="38" t="str">
        <f>IF('query (10)'!F347="","",'query (10)'!F347)</f>
        <v>Time-based Maintenance</v>
      </c>
      <c r="J347" s="38" t="str">
        <f>IF('query (10)'!F347="","",IFERROR(INDEX(Cleaning_Rules!$B$14:$B$17,MATCH(TRIM('query (10)'!F347),Cleaning_Rules!$A$14:$A$17,0)),"UNKNOWN"))</f>
        <v>TBM</v>
      </c>
      <c r="K347" s="38" t="str">
        <f>IF('query (10)'!G347="","",'query (10)'!G347)</f>
        <v/>
      </c>
      <c r="L347" s="38" t="str">
        <f>IF('query (10)'!G347="","MISSING",IFERROR(INDEX(Cleaning_Rules!$B$5:$B$10,MATCH(TRIM('query (10)'!G347),Cleaning_Rules!$A$5:$A$10,0)),"UNKNOWN"))</f>
        <v>MISSING</v>
      </c>
      <c r="M347" s="38" t="str">
        <f>IF('query (10)'!I347="","",'query (10)'!I347)</f>
        <v>Electrical</v>
      </c>
      <c r="N347" s="38" t="str">
        <f>IF('query (10)'!O347="","",'query (10)'!O347)</f>
        <v>Measure</v>
      </c>
      <c r="O347" s="38" t="str">
        <f>IF('query (10)'!P347="","",'query (10)'!P347)</f>
        <v>Medium</v>
      </c>
      <c r="P347" s="38" t="str">
        <f>IF('query (10)'!N347="","",'query (10)'!N347)</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47" s="38" t="str">
        <f>TRIM('query (10)'!N347)</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47" s="38" t="str">
        <f>TRIM(UPPER('query (10)'!R347))</f>
        <v/>
      </c>
      <c r="S347" s="38" t="str">
        <f>TRIM(UPPER('query (10)'!S347))</f>
        <v/>
      </c>
      <c r="T347" s="38" t="str">
        <f>IF('query (10)'!Q347="","",TRIM(UPPER('query (10)'!Q347)))</f>
        <v/>
      </c>
      <c r="U347" s="38" t="str">
        <f>IF('query (10)'!T347="","",'query (10)'!T347)</f>
        <v>1</v>
      </c>
      <c r="V347" s="39">
        <f>IF('query (10)'!T347="","",IFERROR(VALUE('query (10)'!T347),""))</f>
        <v>1</v>
      </c>
      <c r="W347" s="40">
        <f>IF('query (10)'!U347="","",'query (10)'!U347)</f>
        <v>0</v>
      </c>
      <c r="X347" s="39">
        <f>IF('query (10)'!V347="","",'query (10)'!V347)</f>
        <v>360</v>
      </c>
      <c r="Y347" s="41">
        <f>IF('query (10)'!W347="","",'query (10)'!W347)</f>
        <v>45966</v>
      </c>
      <c r="Z347" s="41" t="str">
        <f>IF('query (10)'!X347="","",'query (10)'!X347)</f>
        <v/>
      </c>
      <c r="AA347" s="41">
        <f>IF('query (10)'!Y347="","",'query (10)'!Y347)</f>
        <v>45617</v>
      </c>
      <c r="AB347" s="41">
        <f>IF('query (10)'!Z347="","",'query (10)'!Z347)</f>
        <v>45977</v>
      </c>
      <c r="AC347" s="38" t="str">
        <f>IF(OR('query (10)'!AA347="",COUNTIF(Cleaning_Rules!$A$21:$A$26,TRIM('query (10)'!AA347))&gt;0),"",TRIM('query (10)'!AA347))</f>
        <v/>
      </c>
      <c r="AD347" s="38" t="str">
        <f>IF('query (10)'!AB347="","",TRIM(IFERROR(_xlfn.TEXTBEFORE('query (10)'!AB347,"("),'query (10)'!AB347)))</f>
        <v/>
      </c>
      <c r="AE347" s="38" t="str">
        <f>IFERROR(LOWER(TRIM(_xlfn.TEXTBEFORE(_xlfn.TEXTAFTER('query (10)'!AB347,"("),")"))),"")</f>
        <v/>
      </c>
      <c r="AF347" s="38" t="str">
        <f>IF('query (10)'!AD347="","",TRIM('query (10)'!AD347))</f>
        <v>ณัฐดนัย จุฑาเทพ</v>
      </c>
      <c r="AG347" s="38" t="str">
        <f>IF('query (10)'!AE347="","",TRIM('query (10)'!AE347))</f>
        <v>ณัฐดนัย จุฑาเทพ</v>
      </c>
      <c r="AH347" s="38" t="str">
        <f>IF('query (10)'!AF347="","",IFERROR(VALUE('query (10)'!AF347),""))</f>
        <v/>
      </c>
      <c r="AI347" s="38" t="str">
        <f>IF('query (10)'!AG347="","",TRIM('query (10)'!AG347))</f>
        <v/>
      </c>
      <c r="AJ347" s="38" t="str">
        <f>IF('query (10)'!AH347="","",IFERROR(VALUE('query (10)'!AH347),""))</f>
        <v/>
      </c>
      <c r="AK347" s="38" t="str">
        <f>IF('query (10)'!AI347="","",TRIM('query (10)'!AI347))</f>
        <v/>
      </c>
      <c r="AL347" s="42">
        <f t="shared" si="25"/>
        <v>2025</v>
      </c>
      <c r="AM347" s="42" t="str">
        <f t="shared" si="26"/>
        <v>2025-11</v>
      </c>
      <c r="AN347" s="42" t="str">
        <f t="shared" ca="1" si="27"/>
        <v>OVERDUE</v>
      </c>
      <c r="AO347" s="42" t="str">
        <f t="shared" si="28"/>
        <v>CH-836 | AUTOMATION VIBRATION TESTING MACHINE | KWD7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47" s="42" t="str">
        <f>_xlfn.TEXTJOIN("; ",TRUE,IF(COUNTA('query (10)'!A347:AK347)&lt;=6,"NEAR_EMPTY_ROW",""),IF($K347="","MISSING_STATUS",""),IF(AND($K347="เสร็จสิ้น",$Z347=""),"DONE_NO_ACTUAL_DATE",""),IF(AND($I347="Condition-based Maintenance",$AH347=""),"CBM_NO_MEASUREMENT",""),IF(OR($X347="",$X347=0),"INVALID_PERIOD",""),IF(AND($AA347&lt;&gt;"",$AB347&lt;&gt;"",$AB347&lt;$AA347),"DATE_SEQUENCE_ERROR",""),IF(AND($AB347&lt;&gt;"",$AB347&gt;DATE(2030,12,31)),"DATE_OUTLIER",""),IF($C347="","MISSING_QRCODE",""),IF($J347="UNKNOWN","UNKNOWN_PM_TYPE",""),IF($L347="UNKNOWN","UNKNOWN_STATUS",""))</f>
        <v>MISSING_STATUS</v>
      </c>
      <c r="AQ347" s="42" t="str">
        <f t="shared" si="29"/>
        <v>NO</v>
      </c>
    </row>
    <row r="348" spans="1:43" x14ac:dyDescent="0.3">
      <c r="A348" s="38">
        <f>IF('query (10)'!A348="","",'query (10)'!A348)</f>
        <v>425</v>
      </c>
      <c r="B348" s="38" t="str">
        <f>IF('query (10)'!B348="","",'query (10)'!B348)</f>
        <v/>
      </c>
      <c r="C348" s="38" t="str">
        <f>TRIM(UPPER('query (10)'!M348))</f>
        <v>GR-694</v>
      </c>
      <c r="D348" s="38" t="str">
        <f>TRIM(UPPER(IFERROR(_xlfn.TEXTBEFORE('query (10)'!L348,"("),'query (10)'!L348)))</f>
        <v>OUTER RING RACEWAY GRINDING MACHINE</v>
      </c>
      <c r="E348" s="38" t="str">
        <f>IFERROR(TRIM(UPPER(_xlfn.TEXTBEFORE(_xlfn.TEXTAFTER('query (10)'!L348,"("),")"))),"")</f>
        <v/>
      </c>
      <c r="F348" s="38" t="str">
        <f>TRIM('query (10)'!K348)</f>
        <v>KWD6</v>
      </c>
      <c r="G348" s="38" t="str">
        <f>IF('query (10)'!J348="","",'query (10)'!J348)</f>
        <v>Motor</v>
      </c>
      <c r="H348" s="38" t="str">
        <f>TRIM(UPPER('query (10)'!J348))</f>
        <v>MOTOR</v>
      </c>
      <c r="I348" s="38" t="str">
        <f>IF('query (10)'!F348="","",'query (10)'!F348)</f>
        <v>Time-based Maintenance</v>
      </c>
      <c r="J348" s="38" t="str">
        <f>IF('query (10)'!F348="","",IFERROR(INDEX(Cleaning_Rules!$B$14:$B$17,MATCH(TRIM('query (10)'!F348),Cleaning_Rules!$A$14:$A$17,0)),"UNKNOWN"))</f>
        <v>TBM</v>
      </c>
      <c r="K348" s="38" t="str">
        <f>IF('query (10)'!G348="","",'query (10)'!G348)</f>
        <v/>
      </c>
      <c r="L348" s="38" t="str">
        <f>IF('query (10)'!G348="","MISSING",IFERROR(INDEX(Cleaning_Rules!$B$5:$B$10,MATCH(TRIM('query (10)'!G348),Cleaning_Rules!$A$5:$A$10,0)),"UNKNOWN"))</f>
        <v>MISSING</v>
      </c>
      <c r="M348" s="38" t="str">
        <f>IF('query (10)'!I348="","",'query (10)'!I348)</f>
        <v>Electrical</v>
      </c>
      <c r="N348" s="38" t="str">
        <f>IF('query (10)'!O348="","",'query (10)'!O348)</f>
        <v>Measure</v>
      </c>
      <c r="O348" s="38" t="str">
        <f>IF('query (10)'!P348="","",'query (10)'!P348)</f>
        <v>Medium</v>
      </c>
      <c r="P348" s="38" t="str">
        <f>IF('query (10)'!N348="","",'query (10)'!N348)</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48" s="38" t="str">
        <f>TRIM('query (10)'!N348)</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48" s="38" t="str">
        <f>TRIM(UPPER('query (10)'!R348))</f>
        <v/>
      </c>
      <c r="S348" s="38" t="str">
        <f>TRIM(UPPER('query (10)'!S348))</f>
        <v/>
      </c>
      <c r="T348" s="38" t="str">
        <f>IF('query (10)'!Q348="","",TRIM(UPPER('query (10)'!Q348)))</f>
        <v/>
      </c>
      <c r="U348" s="38" t="str">
        <f>IF('query (10)'!T348="","",'query (10)'!T348)</f>
        <v>1</v>
      </c>
      <c r="V348" s="39">
        <f>IF('query (10)'!T348="","",IFERROR(VALUE('query (10)'!T348),""))</f>
        <v>1</v>
      </c>
      <c r="W348" s="40">
        <f>IF('query (10)'!U348="","",'query (10)'!U348)</f>
        <v>0</v>
      </c>
      <c r="X348" s="39">
        <f>IF('query (10)'!V348="","",'query (10)'!V348)</f>
        <v>360</v>
      </c>
      <c r="Y348" s="41">
        <f>IF('query (10)'!W348="","",'query (10)'!W348)</f>
        <v>45966</v>
      </c>
      <c r="Z348" s="41" t="str">
        <f>IF('query (10)'!X348="","",'query (10)'!X348)</f>
        <v/>
      </c>
      <c r="AA348" s="41">
        <f>IF('query (10)'!Y348="","",'query (10)'!Y348)</f>
        <v>45617</v>
      </c>
      <c r="AB348" s="41">
        <f>IF('query (10)'!Z348="","",'query (10)'!Z348)</f>
        <v>45977</v>
      </c>
      <c r="AC348" s="38" t="str">
        <f>IF(OR('query (10)'!AA348="",COUNTIF(Cleaning_Rules!$A$21:$A$26,TRIM('query (10)'!AA348))&gt;0),"",TRIM('query (10)'!AA348))</f>
        <v/>
      </c>
      <c r="AD348" s="38" t="str">
        <f>IF('query (10)'!AB348="","",TRIM(IFERROR(_xlfn.TEXTBEFORE('query (10)'!AB348,"("),'query (10)'!AB348)))</f>
        <v/>
      </c>
      <c r="AE348" s="38" t="str">
        <f>IFERROR(LOWER(TRIM(_xlfn.TEXTBEFORE(_xlfn.TEXTAFTER('query (10)'!AB348,"("),")"))),"")</f>
        <v/>
      </c>
      <c r="AF348" s="38" t="str">
        <f>IF('query (10)'!AD348="","",TRIM('query (10)'!AD348))</f>
        <v>ณัฐดนัย จุฑาเทพ</v>
      </c>
      <c r="AG348" s="38" t="str">
        <f>IF('query (10)'!AE348="","",TRIM('query (10)'!AE348))</f>
        <v>ณัฐดนัย จุฑาเทพ</v>
      </c>
      <c r="AH348" s="38" t="str">
        <f>IF('query (10)'!AF348="","",IFERROR(VALUE('query (10)'!AF348),""))</f>
        <v/>
      </c>
      <c r="AI348" s="38" t="str">
        <f>IF('query (10)'!AG348="","",TRIM('query (10)'!AG348))</f>
        <v/>
      </c>
      <c r="AJ348" s="38" t="str">
        <f>IF('query (10)'!AH348="","",IFERROR(VALUE('query (10)'!AH348),""))</f>
        <v/>
      </c>
      <c r="AK348" s="38" t="str">
        <f>IF('query (10)'!AI348="","",TRIM('query (10)'!AI348))</f>
        <v/>
      </c>
      <c r="AL348" s="42">
        <f t="shared" si="25"/>
        <v>2025</v>
      </c>
      <c r="AM348" s="42" t="str">
        <f t="shared" si="26"/>
        <v>2025-11</v>
      </c>
      <c r="AN348" s="42" t="str">
        <f t="shared" ca="1" si="27"/>
        <v>OVERDUE</v>
      </c>
      <c r="AO348" s="42" t="str">
        <f t="shared" si="28"/>
        <v>GR-694 | OUTER RING RACEWAY GRINDING MACHINE | KWD6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48" s="42" t="str">
        <f>_xlfn.TEXTJOIN("; ",TRUE,IF(COUNTA('query (10)'!A348:AK348)&lt;=6,"NEAR_EMPTY_ROW",""),IF($K348="","MISSING_STATUS",""),IF(AND($K348="เสร็จสิ้น",$Z348=""),"DONE_NO_ACTUAL_DATE",""),IF(AND($I348="Condition-based Maintenance",$AH348=""),"CBM_NO_MEASUREMENT",""),IF(OR($X348="",$X348=0),"INVALID_PERIOD",""),IF(AND($AA348&lt;&gt;"",$AB348&lt;&gt;"",$AB348&lt;$AA348),"DATE_SEQUENCE_ERROR",""),IF(AND($AB348&lt;&gt;"",$AB348&gt;DATE(2030,12,31)),"DATE_OUTLIER",""),IF($C348="","MISSING_QRCODE",""),IF($J348="UNKNOWN","UNKNOWN_PM_TYPE",""),IF($L348="UNKNOWN","UNKNOWN_STATUS",""))</f>
        <v>MISSING_STATUS</v>
      </c>
      <c r="AQ348" s="42" t="str">
        <f t="shared" si="29"/>
        <v>NO</v>
      </c>
    </row>
    <row r="349" spans="1:43" x14ac:dyDescent="0.3">
      <c r="A349" s="38">
        <f>IF('query (10)'!A349="","",'query (10)'!A349)</f>
        <v>426</v>
      </c>
      <c r="B349" s="38" t="str">
        <f>IF('query (10)'!B349="","",'query (10)'!B349)</f>
        <v/>
      </c>
      <c r="C349" s="38" t="str">
        <f>TRIM(UPPER('query (10)'!M349))</f>
        <v>GR-696</v>
      </c>
      <c r="D349" s="38" t="str">
        <f>TRIM(UPPER(IFERROR(_xlfn.TEXTBEFORE('query (10)'!L349,"("),'query (10)'!L349)))</f>
        <v>OUTER RING RACEWAY SUPER FINISH MACHINE</v>
      </c>
      <c r="E349" s="38" t="str">
        <f>IFERROR(TRIM(UPPER(_xlfn.TEXTBEFORE(_xlfn.TEXTAFTER('query (10)'!L349,"("),")"))),"")</f>
        <v/>
      </c>
      <c r="F349" s="38" t="str">
        <f>TRIM('query (10)'!K349)</f>
        <v>KWD6</v>
      </c>
      <c r="G349" s="38" t="str">
        <f>IF('query (10)'!J349="","",'query (10)'!J349)</f>
        <v>Motor</v>
      </c>
      <c r="H349" s="38" t="str">
        <f>TRIM(UPPER('query (10)'!J349))</f>
        <v>MOTOR</v>
      </c>
      <c r="I349" s="38" t="str">
        <f>IF('query (10)'!F349="","",'query (10)'!F349)</f>
        <v>Time-based Maintenance</v>
      </c>
      <c r="J349" s="38" t="str">
        <f>IF('query (10)'!F349="","",IFERROR(INDEX(Cleaning_Rules!$B$14:$B$17,MATCH(TRIM('query (10)'!F349),Cleaning_Rules!$A$14:$A$17,0)),"UNKNOWN"))</f>
        <v>TBM</v>
      </c>
      <c r="K349" s="38" t="str">
        <f>IF('query (10)'!G349="","",'query (10)'!G349)</f>
        <v/>
      </c>
      <c r="L349" s="38" t="str">
        <f>IF('query (10)'!G349="","MISSING",IFERROR(INDEX(Cleaning_Rules!$B$5:$B$10,MATCH(TRIM('query (10)'!G349),Cleaning_Rules!$A$5:$A$10,0)),"UNKNOWN"))</f>
        <v>MISSING</v>
      </c>
      <c r="M349" s="38" t="str">
        <f>IF('query (10)'!I349="","",'query (10)'!I349)</f>
        <v>Electrical</v>
      </c>
      <c r="N349" s="38" t="str">
        <f>IF('query (10)'!O349="","",'query (10)'!O349)</f>
        <v>Measure</v>
      </c>
      <c r="O349" s="38" t="str">
        <f>IF('query (10)'!P349="","",'query (10)'!P349)</f>
        <v>Medium</v>
      </c>
      <c r="P349" s="38" t="str">
        <f>IF('query (10)'!N349="","",'query (10)'!N349)</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49" s="38" t="str">
        <f>TRIM('query (10)'!N349)</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49" s="38" t="str">
        <f>TRIM(UPPER('query (10)'!R349))</f>
        <v/>
      </c>
      <c r="S349" s="38" t="str">
        <f>TRIM(UPPER('query (10)'!S349))</f>
        <v/>
      </c>
      <c r="T349" s="38" t="str">
        <f>IF('query (10)'!Q349="","",TRIM(UPPER('query (10)'!Q349)))</f>
        <v/>
      </c>
      <c r="U349" s="38" t="str">
        <f>IF('query (10)'!T349="","",'query (10)'!T349)</f>
        <v>1</v>
      </c>
      <c r="V349" s="39">
        <f>IF('query (10)'!T349="","",IFERROR(VALUE('query (10)'!T349),""))</f>
        <v>1</v>
      </c>
      <c r="W349" s="40">
        <f>IF('query (10)'!U349="","",'query (10)'!U349)</f>
        <v>0</v>
      </c>
      <c r="X349" s="39">
        <f>IF('query (10)'!V349="","",'query (10)'!V349)</f>
        <v>360</v>
      </c>
      <c r="Y349" s="41">
        <f>IF('query (10)'!W349="","",'query (10)'!W349)</f>
        <v>45966</v>
      </c>
      <c r="Z349" s="41" t="str">
        <f>IF('query (10)'!X349="","",'query (10)'!X349)</f>
        <v/>
      </c>
      <c r="AA349" s="41">
        <f>IF('query (10)'!Y349="","",'query (10)'!Y349)</f>
        <v>45617</v>
      </c>
      <c r="AB349" s="41">
        <f>IF('query (10)'!Z349="","",'query (10)'!Z349)</f>
        <v>45977</v>
      </c>
      <c r="AC349" s="38" t="str">
        <f>IF(OR('query (10)'!AA349="",COUNTIF(Cleaning_Rules!$A$21:$A$26,TRIM('query (10)'!AA349))&gt;0),"",TRIM('query (10)'!AA349))</f>
        <v/>
      </c>
      <c r="AD349" s="38" t="str">
        <f>IF('query (10)'!AB349="","",TRIM(IFERROR(_xlfn.TEXTBEFORE('query (10)'!AB349,"("),'query (10)'!AB349)))</f>
        <v/>
      </c>
      <c r="AE349" s="38" t="str">
        <f>IFERROR(LOWER(TRIM(_xlfn.TEXTBEFORE(_xlfn.TEXTAFTER('query (10)'!AB349,"("),")"))),"")</f>
        <v/>
      </c>
      <c r="AF349" s="38" t="str">
        <f>IF('query (10)'!AD349="","",TRIM('query (10)'!AD349))</f>
        <v>ณัฐดนัย จุฑาเทพ</v>
      </c>
      <c r="AG349" s="38" t="str">
        <f>IF('query (10)'!AE349="","",TRIM('query (10)'!AE349))</f>
        <v>ณัฐดนัย จุฑาเทพ</v>
      </c>
      <c r="AH349" s="38" t="str">
        <f>IF('query (10)'!AF349="","",IFERROR(VALUE('query (10)'!AF349),""))</f>
        <v/>
      </c>
      <c r="AI349" s="38" t="str">
        <f>IF('query (10)'!AG349="","",TRIM('query (10)'!AG349))</f>
        <v/>
      </c>
      <c r="AJ349" s="38" t="str">
        <f>IF('query (10)'!AH349="","",IFERROR(VALUE('query (10)'!AH349),""))</f>
        <v/>
      </c>
      <c r="AK349" s="38" t="str">
        <f>IF('query (10)'!AI349="","",TRIM('query (10)'!AI349))</f>
        <v/>
      </c>
      <c r="AL349" s="42">
        <f t="shared" si="25"/>
        <v>2025</v>
      </c>
      <c r="AM349" s="42" t="str">
        <f t="shared" si="26"/>
        <v>2025-11</v>
      </c>
      <c r="AN349" s="42" t="str">
        <f t="shared" ca="1" si="27"/>
        <v>OVERDUE</v>
      </c>
      <c r="AO349" s="42" t="str">
        <f t="shared" si="28"/>
        <v>GR-696 | OUTER RING RACEWAY SUPER FINISH MACHINE | KWD6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49" s="42" t="str">
        <f>_xlfn.TEXTJOIN("; ",TRUE,IF(COUNTA('query (10)'!A349:AK349)&lt;=6,"NEAR_EMPTY_ROW",""),IF($K349="","MISSING_STATUS",""),IF(AND($K349="เสร็จสิ้น",$Z349=""),"DONE_NO_ACTUAL_DATE",""),IF(AND($I349="Condition-based Maintenance",$AH349=""),"CBM_NO_MEASUREMENT",""),IF(OR($X349="",$X349=0),"INVALID_PERIOD",""),IF(AND($AA349&lt;&gt;"",$AB349&lt;&gt;"",$AB349&lt;$AA349),"DATE_SEQUENCE_ERROR",""),IF(AND($AB349&lt;&gt;"",$AB349&gt;DATE(2030,12,31)),"DATE_OUTLIER",""),IF($C349="","MISSING_QRCODE",""),IF($J349="UNKNOWN","UNKNOWN_PM_TYPE",""),IF($L349="UNKNOWN","UNKNOWN_STATUS",""))</f>
        <v>MISSING_STATUS</v>
      </c>
      <c r="AQ349" s="42" t="str">
        <f t="shared" si="29"/>
        <v>NO</v>
      </c>
    </row>
    <row r="350" spans="1:43" x14ac:dyDescent="0.3">
      <c r="A350" s="38">
        <f>IF('query (10)'!A350="","",'query (10)'!A350)</f>
        <v>427</v>
      </c>
      <c r="B350" s="38">
        <f>IF('query (10)'!B350="","",'query (10)'!B350)</f>
        <v>17173</v>
      </c>
      <c r="C350" s="38" t="str">
        <f>TRIM(UPPER('query (10)'!M350))</f>
        <v>AS-1177</v>
      </c>
      <c r="D350" s="38" t="str">
        <f>TRIM(UPPER(IFERROR(_xlfn.TEXTBEFORE('query (10)'!L350,"("),'query (10)'!L350)))</f>
        <v>MATCHING &amp; BALL FILLING</v>
      </c>
      <c r="E350" s="38" t="str">
        <f>IFERROR(TRIM(UPPER(_xlfn.TEXTBEFORE(_xlfn.TEXTAFTER('query (10)'!L350,"("),")"))),"")</f>
        <v/>
      </c>
      <c r="F350" s="38" t="str">
        <f>TRIM('query (10)'!K350)</f>
        <v>CR2</v>
      </c>
      <c r="G350" s="38" t="str">
        <f>IF('query (10)'!J350="","",'query (10)'!J350)</f>
        <v>Solenoid valve</v>
      </c>
      <c r="H350" s="38" t="str">
        <f>TRIM(UPPER('query (10)'!J350))</f>
        <v>SOLENOID VALVE</v>
      </c>
      <c r="I350" s="38" t="str">
        <f>IF('query (10)'!F350="","",'query (10)'!F350)</f>
        <v>Time-based Maintenance</v>
      </c>
      <c r="J350" s="38" t="str">
        <f>IF('query (10)'!F350="","",IFERROR(INDEX(Cleaning_Rules!$B$14:$B$17,MATCH(TRIM('query (10)'!F350),Cleaning_Rules!$A$14:$A$17,0)),"UNKNOWN"))</f>
        <v>TBM</v>
      </c>
      <c r="K350" s="38" t="str">
        <f>IF('query (10)'!G350="","",'query (10)'!G350)</f>
        <v>เสร็จสิ้น</v>
      </c>
      <c r="L350" s="38" t="str">
        <f>IF('query (10)'!G350="","MISSING",IFERROR(INDEX(Cleaning_Rules!$B$5:$B$10,MATCH(TRIM('query (10)'!G350),Cleaning_Rules!$A$5:$A$10,0)),"UNKNOWN"))</f>
        <v>COMPLETED</v>
      </c>
      <c r="M350" s="38" t="str">
        <f>IF('query (10)'!I350="","",'query (10)'!I350)</f>
        <v>Mechanical</v>
      </c>
      <c r="N350" s="38" t="str">
        <f>IF('query (10)'!O350="","",'query (10)'!O350)</f>
        <v>Cleaning</v>
      </c>
      <c r="O350" s="38" t="str">
        <f>IF('query (10)'!P350="","",'query (10)'!P350)</f>
        <v>Medium</v>
      </c>
      <c r="P350" s="38" t="str">
        <f>IF('query (10)'!N350="","",'query (10)'!N350)</f>
        <v>Cleaning solenoid 
manifold = 2 pcs.</v>
      </c>
      <c r="Q350" s="38" t="str">
        <f>TRIM('query (10)'!N350)</f>
        <v>Cleaning solenoid 
manifold = 2 pcs.</v>
      </c>
      <c r="R350" s="38" t="str">
        <f>TRIM(UPPER('query (10)'!R350))</f>
        <v/>
      </c>
      <c r="S350" s="38" t="str">
        <f>TRIM(UPPER('query (10)'!S350))</f>
        <v/>
      </c>
      <c r="T350" s="38" t="str">
        <f>IF('query (10)'!Q350="","",TRIM(UPPER('query (10)'!Q350)))</f>
        <v/>
      </c>
      <c r="U350" s="38" t="str">
        <f>IF('query (10)'!T350="","",'query (10)'!T350)</f>
        <v>1</v>
      </c>
      <c r="V350" s="39">
        <f>IF('query (10)'!T350="","",IFERROR(VALUE('query (10)'!T350),""))</f>
        <v>1</v>
      </c>
      <c r="W350" s="40">
        <f>IF('query (10)'!U350="","",'query (10)'!U350)</f>
        <v>0</v>
      </c>
      <c r="X350" s="39">
        <f>IF('query (10)'!V350="","",'query (10)'!V350)</f>
        <v>1</v>
      </c>
      <c r="Y350" s="41">
        <f>IF('query (10)'!W350="","",'query (10)'!W350)</f>
        <v>45993</v>
      </c>
      <c r="Z350" s="41">
        <f>IF('query (10)'!X350="","",'query (10)'!X350)</f>
        <v>46028</v>
      </c>
      <c r="AA350" s="41">
        <f>IF('query (10)'!Y350="","",'query (10)'!Y350)</f>
        <v>46028</v>
      </c>
      <c r="AB350" s="41">
        <f>IF('query (10)'!Z350="","",'query (10)'!Z350)</f>
        <v>46029</v>
      </c>
      <c r="AC350" s="38" t="str">
        <f>IF(OR('query (10)'!AA350="",COUNTIF(Cleaning_Rules!$A$21:$A$26,TRIM('query (10)'!AA350))&gt;0),"",TRIM('query (10)'!AA350))</f>
        <v/>
      </c>
      <c r="AD350" s="38" t="str">
        <f>IF('query (10)'!AB350="","",TRIM(IFERROR(_xlfn.TEXTBEFORE('query (10)'!AB350,"("),'query (10)'!AB350)))</f>
        <v>เริ่มซ่อมงาน PM แล้ว รับผิดชอบโดย PAHLA SEEDANG</v>
      </c>
      <c r="AE350" s="38" t="str">
        <f>IFERROR(LOWER(TRIM(_xlfn.TEXTBEFORE(_xlfn.TEXTAFTER('query (10)'!AB350,"("),")"))),"")</f>
        <v>pahla@nsk.com</v>
      </c>
      <c r="AF350" s="38" t="str">
        <f>IF('query (10)'!AD350="","",TRIM('query (10)'!AD350))</f>
        <v>ผะหลา สีแดง</v>
      </c>
      <c r="AG350" s="38" t="str">
        <f>IF('query (10)'!AE350="","",TRIM('query (10)'!AE350))</f>
        <v>ผะหลา สีแดง</v>
      </c>
      <c r="AH350" s="38" t="str">
        <f>IF('query (10)'!AF350="","",IFERROR(VALUE('query (10)'!AF350),""))</f>
        <v/>
      </c>
      <c r="AI350" s="38" t="str">
        <f>IF('query (10)'!AG350="","",TRIM('query (10)'!AG350))</f>
        <v/>
      </c>
      <c r="AJ350" s="38" t="str">
        <f>IF('query (10)'!AH350="","",IFERROR(VALUE('query (10)'!AH350),""))</f>
        <v/>
      </c>
      <c r="AK350" s="38" t="str">
        <f>IF('query (10)'!AI350="","",TRIM('query (10)'!AI350))</f>
        <v/>
      </c>
      <c r="AL350" s="42">
        <f t="shared" si="25"/>
        <v>2025</v>
      </c>
      <c r="AM350" s="42" t="str">
        <f t="shared" si="26"/>
        <v>2025-12</v>
      </c>
      <c r="AN350" s="42" t="str">
        <f t="shared" ca="1" si="27"/>
        <v/>
      </c>
      <c r="AO350" s="42" t="str">
        <f t="shared" si="28"/>
        <v>AS-1177 | MATCHING &amp; BALL FILLING | CR2 | SOLENOID VALVE | Time-based Maintenance | Mechanical | Cleaning | Medium | Cleaning solenoid 
manifold = 2 pcs. | เริ่มซ่อมงาน PM แล้ว รับผิดชอบโดย PAHLA SEEDANG | ผะหลา สีแดง</v>
      </c>
      <c r="AP350" s="42" t="str">
        <f>_xlfn.TEXTJOIN("; ",TRUE,IF(COUNTA('query (10)'!A350:AK350)&lt;=6,"NEAR_EMPTY_ROW",""),IF($K350="","MISSING_STATUS",""),IF(AND($K350="เสร็จสิ้น",$Z350=""),"DONE_NO_ACTUAL_DATE",""),IF(AND($I350="Condition-based Maintenance",$AH350=""),"CBM_NO_MEASUREMENT",""),IF(OR($X350="",$X350=0),"INVALID_PERIOD",""),IF(AND($AA350&lt;&gt;"",$AB350&lt;&gt;"",$AB350&lt;$AA350),"DATE_SEQUENCE_ERROR",""),IF(AND($AB350&lt;&gt;"",$AB350&gt;DATE(2030,12,31)),"DATE_OUTLIER",""),IF($C350="","MISSING_QRCODE",""),IF($J350="UNKNOWN","UNKNOWN_PM_TYPE",""),IF($L350="UNKNOWN","UNKNOWN_STATUS",""))</f>
        <v/>
      </c>
      <c r="AQ350" s="42" t="str">
        <f t="shared" si="29"/>
        <v>NO</v>
      </c>
    </row>
    <row r="351" spans="1:43" x14ac:dyDescent="0.3">
      <c r="A351" s="38">
        <f>IF('query (10)'!A351="","",'query (10)'!A351)</f>
        <v>428</v>
      </c>
      <c r="B351" s="38" t="str">
        <f>IF('query (10)'!B351="","",'query (10)'!B351)</f>
        <v/>
      </c>
      <c r="C351" s="38" t="str">
        <f>TRIM(UPPER('query (10)'!M351))</f>
        <v>GR-689</v>
      </c>
      <c r="D351" s="38" t="str">
        <f>TRIM(UPPER(IFERROR(_xlfn.TEXTBEFORE('query (10)'!L351,"("),'query (10)'!L351)))</f>
        <v>INNER RING RACEWAY GRINDING MACHINE</v>
      </c>
      <c r="E351" s="38" t="str">
        <f>IFERROR(TRIM(UPPER(_xlfn.TEXTBEFORE(_xlfn.TEXTAFTER('query (10)'!L351,"("),")"))),"")</f>
        <v/>
      </c>
      <c r="F351" s="38" t="str">
        <f>TRIM('query (10)'!K351)</f>
        <v>KWD6</v>
      </c>
      <c r="G351" s="38" t="str">
        <f>IF('query (10)'!J351="","",'query (10)'!J351)</f>
        <v>Motor</v>
      </c>
      <c r="H351" s="38" t="str">
        <f>TRIM(UPPER('query (10)'!J351))</f>
        <v>MOTOR</v>
      </c>
      <c r="I351" s="38" t="str">
        <f>IF('query (10)'!F351="","",'query (10)'!F351)</f>
        <v>Time-based Maintenance</v>
      </c>
      <c r="J351" s="38" t="str">
        <f>IF('query (10)'!F351="","",IFERROR(INDEX(Cleaning_Rules!$B$14:$B$17,MATCH(TRIM('query (10)'!F351),Cleaning_Rules!$A$14:$A$17,0)),"UNKNOWN"))</f>
        <v>TBM</v>
      </c>
      <c r="K351" s="38" t="str">
        <f>IF('query (10)'!G351="","",'query (10)'!G351)</f>
        <v/>
      </c>
      <c r="L351" s="38" t="str">
        <f>IF('query (10)'!G351="","MISSING",IFERROR(INDEX(Cleaning_Rules!$B$5:$B$10,MATCH(TRIM('query (10)'!G351),Cleaning_Rules!$A$5:$A$10,0)),"UNKNOWN"))</f>
        <v>MISSING</v>
      </c>
      <c r="M351" s="38" t="str">
        <f>IF('query (10)'!I351="","",'query (10)'!I351)</f>
        <v>Electrical</v>
      </c>
      <c r="N351" s="38" t="str">
        <f>IF('query (10)'!O351="","",'query (10)'!O351)</f>
        <v>Measure</v>
      </c>
      <c r="O351" s="38" t="str">
        <f>IF('query (10)'!P351="","",'query (10)'!P351)</f>
        <v>Medium</v>
      </c>
      <c r="P351" s="38" t="str">
        <f>IF('query (10)'!N351="","",'query (10)'!N351)</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51" s="38" t="str">
        <f>TRIM('query (10)'!N351)</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51" s="38" t="str">
        <f>TRIM(UPPER('query (10)'!R351))</f>
        <v/>
      </c>
      <c r="S351" s="38" t="str">
        <f>TRIM(UPPER('query (10)'!S351))</f>
        <v/>
      </c>
      <c r="T351" s="38" t="str">
        <f>IF('query (10)'!Q351="","",TRIM(UPPER('query (10)'!Q351)))</f>
        <v/>
      </c>
      <c r="U351" s="38" t="str">
        <f>IF('query (10)'!T351="","",'query (10)'!T351)</f>
        <v>1</v>
      </c>
      <c r="V351" s="39">
        <f>IF('query (10)'!T351="","",IFERROR(VALUE('query (10)'!T351),""))</f>
        <v>1</v>
      </c>
      <c r="W351" s="40">
        <f>IF('query (10)'!U351="","",'query (10)'!U351)</f>
        <v>0</v>
      </c>
      <c r="X351" s="39">
        <f>IF('query (10)'!V351="","",'query (10)'!V351)</f>
        <v>360</v>
      </c>
      <c r="Y351" s="41">
        <f>IF('query (10)'!W351="","",'query (10)'!W351)</f>
        <v>45966</v>
      </c>
      <c r="Z351" s="41" t="str">
        <f>IF('query (10)'!X351="","",'query (10)'!X351)</f>
        <v/>
      </c>
      <c r="AA351" s="41">
        <f>IF('query (10)'!Y351="","",'query (10)'!Y351)</f>
        <v>45617</v>
      </c>
      <c r="AB351" s="41">
        <f>IF('query (10)'!Z351="","",'query (10)'!Z351)</f>
        <v>45977</v>
      </c>
      <c r="AC351" s="38" t="str">
        <f>IF(OR('query (10)'!AA351="",COUNTIF(Cleaning_Rules!$A$21:$A$26,TRIM('query (10)'!AA351))&gt;0),"",TRIM('query (10)'!AA351))</f>
        <v/>
      </c>
      <c r="AD351" s="38" t="str">
        <f>IF('query (10)'!AB351="","",TRIM(IFERROR(_xlfn.TEXTBEFORE('query (10)'!AB351,"("),'query (10)'!AB351)))</f>
        <v/>
      </c>
      <c r="AE351" s="38" t="str">
        <f>IFERROR(LOWER(TRIM(_xlfn.TEXTBEFORE(_xlfn.TEXTAFTER('query (10)'!AB351,"("),")"))),"")</f>
        <v/>
      </c>
      <c r="AF351" s="38" t="str">
        <f>IF('query (10)'!AD351="","",TRIM('query (10)'!AD351))</f>
        <v>ณัฐดนัย จุฑาเทพ</v>
      </c>
      <c r="AG351" s="38" t="str">
        <f>IF('query (10)'!AE351="","",TRIM('query (10)'!AE351))</f>
        <v>ณัฐดนัย จุฑาเทพ</v>
      </c>
      <c r="AH351" s="38" t="str">
        <f>IF('query (10)'!AF351="","",IFERROR(VALUE('query (10)'!AF351),""))</f>
        <v/>
      </c>
      <c r="AI351" s="38" t="str">
        <f>IF('query (10)'!AG351="","",TRIM('query (10)'!AG351))</f>
        <v/>
      </c>
      <c r="AJ351" s="38" t="str">
        <f>IF('query (10)'!AH351="","",IFERROR(VALUE('query (10)'!AH351),""))</f>
        <v/>
      </c>
      <c r="AK351" s="38" t="str">
        <f>IF('query (10)'!AI351="","",TRIM('query (10)'!AI351))</f>
        <v/>
      </c>
      <c r="AL351" s="42">
        <f t="shared" si="25"/>
        <v>2025</v>
      </c>
      <c r="AM351" s="42" t="str">
        <f t="shared" si="26"/>
        <v>2025-11</v>
      </c>
      <c r="AN351" s="42" t="str">
        <f t="shared" ca="1" si="27"/>
        <v>OVERDUE</v>
      </c>
      <c r="AO351" s="42" t="str">
        <f t="shared" si="28"/>
        <v>GR-689 | INNER RING RACEWAY GRINDING MACHINE | KWD6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51" s="42" t="str">
        <f>_xlfn.TEXTJOIN("; ",TRUE,IF(COUNTA('query (10)'!A351:AK351)&lt;=6,"NEAR_EMPTY_ROW",""),IF($K351="","MISSING_STATUS",""),IF(AND($K351="เสร็จสิ้น",$Z351=""),"DONE_NO_ACTUAL_DATE",""),IF(AND($I351="Condition-based Maintenance",$AH351=""),"CBM_NO_MEASUREMENT",""),IF(OR($X351="",$X351=0),"INVALID_PERIOD",""),IF(AND($AA351&lt;&gt;"",$AB351&lt;&gt;"",$AB351&lt;$AA351),"DATE_SEQUENCE_ERROR",""),IF(AND($AB351&lt;&gt;"",$AB351&gt;DATE(2030,12,31)),"DATE_OUTLIER",""),IF($C351="","MISSING_QRCODE",""),IF($J351="UNKNOWN","UNKNOWN_PM_TYPE",""),IF($L351="UNKNOWN","UNKNOWN_STATUS",""))</f>
        <v>MISSING_STATUS</v>
      </c>
      <c r="AQ351" s="42" t="str">
        <f t="shared" si="29"/>
        <v>NO</v>
      </c>
    </row>
    <row r="352" spans="1:43" x14ac:dyDescent="0.3">
      <c r="A352" s="38">
        <f>IF('query (10)'!A352="","",'query (10)'!A352)</f>
        <v>429</v>
      </c>
      <c r="B352" s="38" t="str">
        <f>IF('query (10)'!B352="","",'query (10)'!B352)</f>
        <v/>
      </c>
      <c r="C352" s="38" t="str">
        <f>TRIM(UPPER('query (10)'!M352))</f>
        <v>GR-239</v>
      </c>
      <c r="D352" s="38" t="str">
        <f>TRIM(UPPER(IFERROR(_xlfn.TEXTBEFORE('query (10)'!L352,"("),'query (10)'!L352)))</f>
        <v>SHAFT RACEWAY GRINDING M/C</v>
      </c>
      <c r="E352" s="38" t="str">
        <f>IFERROR(TRIM(UPPER(_xlfn.TEXTBEFORE(_xlfn.TEXTAFTER('query (10)'!L352,"("),")"))),"")</f>
        <v/>
      </c>
      <c r="F352" s="38" t="str">
        <f>TRIM('query (10)'!K352)</f>
        <v>WP Grinding1</v>
      </c>
      <c r="G352" s="38" t="str">
        <f>IF('query (10)'!J352="","",'query (10)'!J352)</f>
        <v>Electrical Control</v>
      </c>
      <c r="H352" s="38" t="str">
        <f>TRIM(UPPER('query (10)'!J352))</f>
        <v>ELECTRICAL CONTROL</v>
      </c>
      <c r="I352" s="38" t="str">
        <f>IF('query (10)'!F352="","",'query (10)'!F352)</f>
        <v>Time-based Maintenance</v>
      </c>
      <c r="J352" s="38" t="str">
        <f>IF('query (10)'!F352="","",IFERROR(INDEX(Cleaning_Rules!$B$14:$B$17,MATCH(TRIM('query (10)'!F352),Cleaning_Rules!$A$14:$A$17,0)),"UNKNOWN"))</f>
        <v>TBM</v>
      </c>
      <c r="K352" s="38" t="str">
        <f>IF('query (10)'!G352="","",'query (10)'!G352)</f>
        <v>เสร็จสิ้น</v>
      </c>
      <c r="L352" s="38" t="str">
        <f>IF('query (10)'!G352="","MISSING",IFERROR(INDEX(Cleaning_Rules!$B$5:$B$10,MATCH(TRIM('query (10)'!G352),Cleaning_Rules!$A$5:$A$10,0)),"UNKNOWN"))</f>
        <v>COMPLETED</v>
      </c>
      <c r="M352" s="38" t="str">
        <f>IF('query (10)'!I352="","",'query (10)'!I352)</f>
        <v>Electrical</v>
      </c>
      <c r="N352" s="38" t="str">
        <f>IF('query (10)'!O352="","",'query (10)'!O352)</f>
        <v>Part Change</v>
      </c>
      <c r="O352" s="38" t="str">
        <f>IF('query (10)'!P352="","",'query (10)'!P352)</f>
        <v>Important</v>
      </c>
      <c r="P352" s="38" t="str">
        <f>IF('query (10)'!N352="","",'query (10)'!N352)</f>
        <v xml:space="preserve">Improvement : Change all sensor new model of proximity sensor </v>
      </c>
      <c r="Q352" s="38" t="str">
        <f>TRIM('query (10)'!N352)</f>
        <v>Improvement : Change all sensor new model of proximity sensor</v>
      </c>
      <c r="R352" s="38" t="str">
        <f>TRIM(UPPER('query (10)'!R352))</f>
        <v/>
      </c>
      <c r="S352" s="38" t="str">
        <f>TRIM(UPPER('query (10)'!S352))</f>
        <v/>
      </c>
      <c r="T352" s="38" t="str">
        <f>IF('query (10)'!Q352="","",TRIM(UPPER('query (10)'!Q352)))</f>
        <v/>
      </c>
      <c r="U352" s="38" t="str">
        <f>IF('query (10)'!T352="","",'query (10)'!T352)</f>
        <v>1</v>
      </c>
      <c r="V352" s="39">
        <f>IF('query (10)'!T352="","",IFERROR(VALUE('query (10)'!T352),""))</f>
        <v>1</v>
      </c>
      <c r="W352" s="40">
        <f>IF('query (10)'!U352="","",'query (10)'!U352)</f>
        <v>0</v>
      </c>
      <c r="X352" s="39">
        <f>IF('query (10)'!V352="","",'query (10)'!V352)</f>
        <v>30</v>
      </c>
      <c r="Y352" s="41">
        <f>IF('query (10)'!W352="","",'query (10)'!W352)</f>
        <v>45988</v>
      </c>
      <c r="Z352" s="41" t="str">
        <f>IF('query (10)'!X352="","",'query (10)'!X352)</f>
        <v/>
      </c>
      <c r="AA352" s="41">
        <f>IF('query (10)'!Y352="","",'query (10)'!Y352)</f>
        <v>45959</v>
      </c>
      <c r="AB352" s="41">
        <f>IF('query (10)'!Z352="","",'query (10)'!Z352)</f>
        <v>45988</v>
      </c>
      <c r="AC352" s="38" t="str">
        <f>IF(OR('query (10)'!AA352="",COUNTIF(Cleaning_Rules!$A$21:$A$26,TRIM('query (10)'!AA352))&gt;0),"",TRIM('query (10)'!AA352))</f>
        <v/>
      </c>
      <c r="AD352" s="38" t="str">
        <f>IF('query (10)'!AB352="","",TRIM(IFERROR(_xlfn.TEXTBEFORE('query (10)'!AB352,"("),'query (10)'!AB352)))</f>
        <v/>
      </c>
      <c r="AE352" s="38" t="str">
        <f>IFERROR(LOWER(TRIM(_xlfn.TEXTBEFORE(_xlfn.TEXTAFTER('query (10)'!AB352,"("),")"))),"")</f>
        <v/>
      </c>
      <c r="AF352" s="38" t="str">
        <f>IF('query (10)'!AD352="","",TRIM('query (10)'!AD352))</f>
        <v>พงษ์พิทักษ์ ศรไชย</v>
      </c>
      <c r="AG352" s="38" t="str">
        <f>IF('query (10)'!AE352="","",TRIM('query (10)'!AE352))</f>
        <v>พงษ์พิทักษ์ ศรไชย</v>
      </c>
      <c r="AH352" s="38" t="str">
        <f>IF('query (10)'!AF352="","",IFERROR(VALUE('query (10)'!AF352),""))</f>
        <v/>
      </c>
      <c r="AI352" s="38" t="str">
        <f>IF('query (10)'!AG352="","",TRIM('query (10)'!AG352))</f>
        <v/>
      </c>
      <c r="AJ352" s="38" t="str">
        <f>IF('query (10)'!AH352="","",IFERROR(VALUE('query (10)'!AH352),""))</f>
        <v/>
      </c>
      <c r="AK352" s="38" t="str">
        <f>IF('query (10)'!AI352="","",TRIM('query (10)'!AI352))</f>
        <v/>
      </c>
      <c r="AL352" s="42">
        <f t="shared" si="25"/>
        <v>2025</v>
      </c>
      <c r="AM352" s="42" t="str">
        <f t="shared" si="26"/>
        <v>2025-11</v>
      </c>
      <c r="AN352" s="42" t="str">
        <f t="shared" ca="1" si="27"/>
        <v/>
      </c>
      <c r="AO352" s="42" t="str">
        <f t="shared" si="28"/>
        <v>GR-239 | SHAFT RACEWAY GRINDING M/C | WP Grinding1 | ELECTRICAL CONTROL | Time-based Maintenance | Electrical | Part Change | Important | Improvement : Change all sensor new model of proximity sensor | พงษ์พิทักษ์ ศรไชย</v>
      </c>
      <c r="AP352" s="42" t="str">
        <f>_xlfn.TEXTJOIN("; ",TRUE,IF(COUNTA('query (10)'!A352:AK352)&lt;=6,"NEAR_EMPTY_ROW",""),IF($K352="","MISSING_STATUS",""),IF(AND($K352="เสร็จสิ้น",$Z352=""),"DONE_NO_ACTUAL_DATE",""),IF(AND($I352="Condition-based Maintenance",$AH352=""),"CBM_NO_MEASUREMENT",""),IF(OR($X352="",$X352=0),"INVALID_PERIOD",""),IF(AND($AA352&lt;&gt;"",$AB352&lt;&gt;"",$AB352&lt;$AA352),"DATE_SEQUENCE_ERROR",""),IF(AND($AB352&lt;&gt;"",$AB352&gt;DATE(2030,12,31)),"DATE_OUTLIER",""),IF($C352="","MISSING_QRCODE",""),IF($J352="UNKNOWN","UNKNOWN_PM_TYPE",""),IF($L352="UNKNOWN","UNKNOWN_STATUS",""))</f>
        <v>DONE_NO_ACTUAL_DATE</v>
      </c>
      <c r="AQ352" s="42" t="str">
        <f t="shared" si="29"/>
        <v>NO</v>
      </c>
    </row>
    <row r="353" spans="1:43" x14ac:dyDescent="0.3">
      <c r="A353" s="38">
        <f>IF('query (10)'!A353="","",'query (10)'!A353)</f>
        <v>430</v>
      </c>
      <c r="B353" s="38" t="str">
        <f>IF('query (10)'!B353="","",'query (10)'!B353)</f>
        <v/>
      </c>
      <c r="C353" s="38" t="str">
        <f>TRIM(UPPER('query (10)'!M353))</f>
        <v>GR-690</v>
      </c>
      <c r="D353" s="38" t="str">
        <f>TRIM(UPPER(IFERROR(_xlfn.TEXTBEFORE('query (10)'!L353,"("),'query (10)'!L353)))</f>
        <v>INNER RING RIB GRINDING MACHINE</v>
      </c>
      <c r="E353" s="38" t="str">
        <f>IFERROR(TRIM(UPPER(_xlfn.TEXTBEFORE(_xlfn.TEXTAFTER('query (10)'!L353,"("),")"))),"")</f>
        <v/>
      </c>
      <c r="F353" s="38" t="str">
        <f>TRIM('query (10)'!K353)</f>
        <v>KWD6</v>
      </c>
      <c r="G353" s="38" t="str">
        <f>IF('query (10)'!J353="","",'query (10)'!J353)</f>
        <v>Motor</v>
      </c>
      <c r="H353" s="38" t="str">
        <f>TRIM(UPPER('query (10)'!J353))</f>
        <v>MOTOR</v>
      </c>
      <c r="I353" s="38" t="str">
        <f>IF('query (10)'!F353="","",'query (10)'!F353)</f>
        <v>Time-based Maintenance</v>
      </c>
      <c r="J353" s="38" t="str">
        <f>IF('query (10)'!F353="","",IFERROR(INDEX(Cleaning_Rules!$B$14:$B$17,MATCH(TRIM('query (10)'!F353),Cleaning_Rules!$A$14:$A$17,0)),"UNKNOWN"))</f>
        <v>TBM</v>
      </c>
      <c r="K353" s="38" t="str">
        <f>IF('query (10)'!G353="","",'query (10)'!G353)</f>
        <v/>
      </c>
      <c r="L353" s="38" t="str">
        <f>IF('query (10)'!G353="","MISSING",IFERROR(INDEX(Cleaning_Rules!$B$5:$B$10,MATCH(TRIM('query (10)'!G353),Cleaning_Rules!$A$5:$A$10,0)),"UNKNOWN"))</f>
        <v>MISSING</v>
      </c>
      <c r="M353" s="38" t="str">
        <f>IF('query (10)'!I353="","",'query (10)'!I353)</f>
        <v>Electrical</v>
      </c>
      <c r="N353" s="38" t="str">
        <f>IF('query (10)'!O353="","",'query (10)'!O353)</f>
        <v>Measure</v>
      </c>
      <c r="O353" s="38" t="str">
        <f>IF('query (10)'!P353="","",'query (10)'!P353)</f>
        <v>Medium</v>
      </c>
      <c r="P353" s="38" t="str">
        <f>IF('query (10)'!N353="","",'query (10)'!N353)</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53" s="38" t="str">
        <f>TRIM('query (10)'!N353)</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53" s="38" t="str">
        <f>TRIM(UPPER('query (10)'!R353))</f>
        <v/>
      </c>
      <c r="S353" s="38" t="str">
        <f>TRIM(UPPER('query (10)'!S353))</f>
        <v/>
      </c>
      <c r="T353" s="38" t="str">
        <f>IF('query (10)'!Q353="","",TRIM(UPPER('query (10)'!Q353)))</f>
        <v/>
      </c>
      <c r="U353" s="38" t="str">
        <f>IF('query (10)'!T353="","",'query (10)'!T353)</f>
        <v>1</v>
      </c>
      <c r="V353" s="39">
        <f>IF('query (10)'!T353="","",IFERROR(VALUE('query (10)'!T353),""))</f>
        <v>1</v>
      </c>
      <c r="W353" s="40">
        <f>IF('query (10)'!U353="","",'query (10)'!U353)</f>
        <v>0</v>
      </c>
      <c r="X353" s="39">
        <f>IF('query (10)'!V353="","",'query (10)'!V353)</f>
        <v>360</v>
      </c>
      <c r="Y353" s="41">
        <f>IF('query (10)'!W353="","",'query (10)'!W353)</f>
        <v>45966</v>
      </c>
      <c r="Z353" s="41" t="str">
        <f>IF('query (10)'!X353="","",'query (10)'!X353)</f>
        <v/>
      </c>
      <c r="AA353" s="41">
        <f>IF('query (10)'!Y353="","",'query (10)'!Y353)</f>
        <v>45617</v>
      </c>
      <c r="AB353" s="41">
        <f>IF('query (10)'!Z353="","",'query (10)'!Z353)</f>
        <v>45977</v>
      </c>
      <c r="AC353" s="38" t="str">
        <f>IF(OR('query (10)'!AA353="",COUNTIF(Cleaning_Rules!$A$21:$A$26,TRIM('query (10)'!AA353))&gt;0),"",TRIM('query (10)'!AA353))</f>
        <v/>
      </c>
      <c r="AD353" s="38" t="str">
        <f>IF('query (10)'!AB353="","",TRIM(IFERROR(_xlfn.TEXTBEFORE('query (10)'!AB353,"("),'query (10)'!AB353)))</f>
        <v/>
      </c>
      <c r="AE353" s="38" t="str">
        <f>IFERROR(LOWER(TRIM(_xlfn.TEXTBEFORE(_xlfn.TEXTAFTER('query (10)'!AB353,"("),")"))),"")</f>
        <v/>
      </c>
      <c r="AF353" s="38" t="str">
        <f>IF('query (10)'!AD353="","",TRIM('query (10)'!AD353))</f>
        <v>ณัฐดนัย จุฑาเทพ</v>
      </c>
      <c r="AG353" s="38" t="str">
        <f>IF('query (10)'!AE353="","",TRIM('query (10)'!AE353))</f>
        <v>ณัฐดนัย จุฑาเทพ</v>
      </c>
      <c r="AH353" s="38" t="str">
        <f>IF('query (10)'!AF353="","",IFERROR(VALUE('query (10)'!AF353),""))</f>
        <v/>
      </c>
      <c r="AI353" s="38" t="str">
        <f>IF('query (10)'!AG353="","",TRIM('query (10)'!AG353))</f>
        <v/>
      </c>
      <c r="AJ353" s="38" t="str">
        <f>IF('query (10)'!AH353="","",IFERROR(VALUE('query (10)'!AH353),""))</f>
        <v/>
      </c>
      <c r="AK353" s="38" t="str">
        <f>IF('query (10)'!AI353="","",TRIM('query (10)'!AI353))</f>
        <v/>
      </c>
      <c r="AL353" s="42">
        <f t="shared" si="25"/>
        <v>2025</v>
      </c>
      <c r="AM353" s="42" t="str">
        <f t="shared" si="26"/>
        <v>2025-11</v>
      </c>
      <c r="AN353" s="42" t="str">
        <f t="shared" ca="1" si="27"/>
        <v>OVERDUE</v>
      </c>
      <c r="AO353" s="42" t="str">
        <f t="shared" si="28"/>
        <v>GR-690 | INNER RING RIB GRINDING MACHINE | KWD6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53" s="42" t="str">
        <f>_xlfn.TEXTJOIN("; ",TRUE,IF(COUNTA('query (10)'!A353:AK353)&lt;=6,"NEAR_EMPTY_ROW",""),IF($K353="","MISSING_STATUS",""),IF(AND($K353="เสร็จสิ้น",$Z353=""),"DONE_NO_ACTUAL_DATE",""),IF(AND($I353="Condition-based Maintenance",$AH353=""),"CBM_NO_MEASUREMENT",""),IF(OR($X353="",$X353=0),"INVALID_PERIOD",""),IF(AND($AA353&lt;&gt;"",$AB353&lt;&gt;"",$AB353&lt;$AA353),"DATE_SEQUENCE_ERROR",""),IF(AND($AB353&lt;&gt;"",$AB353&gt;DATE(2030,12,31)),"DATE_OUTLIER",""),IF($C353="","MISSING_QRCODE",""),IF($J353="UNKNOWN","UNKNOWN_PM_TYPE",""),IF($L353="UNKNOWN","UNKNOWN_STATUS",""))</f>
        <v>MISSING_STATUS</v>
      </c>
      <c r="AQ353" s="42" t="str">
        <f t="shared" si="29"/>
        <v>NO</v>
      </c>
    </row>
    <row r="354" spans="1:43" x14ac:dyDescent="0.3">
      <c r="A354" s="38">
        <f>IF('query (10)'!A354="","",'query (10)'!A354)</f>
        <v>431</v>
      </c>
      <c r="B354" s="38" t="str">
        <f>IF('query (10)'!B354="","",'query (10)'!B354)</f>
        <v/>
      </c>
      <c r="C354" s="38" t="str">
        <f>TRIM(UPPER('query (10)'!M354))</f>
        <v>GR-691</v>
      </c>
      <c r="D354" s="38" t="str">
        <f>TRIM(UPPER(IFERROR(_xlfn.TEXTBEFORE('query (10)'!L354,"("),'query (10)'!L354)))</f>
        <v>INNER RING BORE GRINDING MACHINE</v>
      </c>
      <c r="E354" s="38" t="str">
        <f>IFERROR(TRIM(UPPER(_xlfn.TEXTBEFORE(_xlfn.TEXTAFTER('query (10)'!L354,"("),")"))),"")</f>
        <v/>
      </c>
      <c r="F354" s="38" t="str">
        <f>TRIM('query (10)'!K354)</f>
        <v>KWD6</v>
      </c>
      <c r="G354" s="38" t="str">
        <f>IF('query (10)'!J354="","",'query (10)'!J354)</f>
        <v>Motor</v>
      </c>
      <c r="H354" s="38" t="str">
        <f>TRIM(UPPER('query (10)'!J354))</f>
        <v>MOTOR</v>
      </c>
      <c r="I354" s="38" t="str">
        <f>IF('query (10)'!F354="","",'query (10)'!F354)</f>
        <v>Time-based Maintenance</v>
      </c>
      <c r="J354" s="38" t="str">
        <f>IF('query (10)'!F354="","",IFERROR(INDEX(Cleaning_Rules!$B$14:$B$17,MATCH(TRIM('query (10)'!F354),Cleaning_Rules!$A$14:$A$17,0)),"UNKNOWN"))</f>
        <v>TBM</v>
      </c>
      <c r="K354" s="38" t="str">
        <f>IF('query (10)'!G354="","",'query (10)'!G354)</f>
        <v/>
      </c>
      <c r="L354" s="38" t="str">
        <f>IF('query (10)'!G354="","MISSING",IFERROR(INDEX(Cleaning_Rules!$B$5:$B$10,MATCH(TRIM('query (10)'!G354),Cleaning_Rules!$A$5:$A$10,0)),"UNKNOWN"))</f>
        <v>MISSING</v>
      </c>
      <c r="M354" s="38" t="str">
        <f>IF('query (10)'!I354="","",'query (10)'!I354)</f>
        <v>Electrical</v>
      </c>
      <c r="N354" s="38" t="str">
        <f>IF('query (10)'!O354="","",'query (10)'!O354)</f>
        <v>Measure</v>
      </c>
      <c r="O354" s="38" t="str">
        <f>IF('query (10)'!P354="","",'query (10)'!P354)</f>
        <v>Medium</v>
      </c>
      <c r="P354" s="38" t="str">
        <f>IF('query (10)'!N354="","",'query (10)'!N354)</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54" s="38" t="str">
        <f>TRIM('query (10)'!N354)</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54" s="38" t="str">
        <f>TRIM(UPPER('query (10)'!R354))</f>
        <v/>
      </c>
      <c r="S354" s="38" t="str">
        <f>TRIM(UPPER('query (10)'!S354))</f>
        <v/>
      </c>
      <c r="T354" s="38" t="str">
        <f>IF('query (10)'!Q354="","",TRIM(UPPER('query (10)'!Q354)))</f>
        <v/>
      </c>
      <c r="U354" s="38" t="str">
        <f>IF('query (10)'!T354="","",'query (10)'!T354)</f>
        <v>1</v>
      </c>
      <c r="V354" s="39">
        <f>IF('query (10)'!T354="","",IFERROR(VALUE('query (10)'!T354),""))</f>
        <v>1</v>
      </c>
      <c r="W354" s="40">
        <f>IF('query (10)'!U354="","",'query (10)'!U354)</f>
        <v>0</v>
      </c>
      <c r="X354" s="39">
        <f>IF('query (10)'!V354="","",'query (10)'!V354)</f>
        <v>360</v>
      </c>
      <c r="Y354" s="41">
        <f>IF('query (10)'!W354="","",'query (10)'!W354)</f>
        <v>45966</v>
      </c>
      <c r="Z354" s="41" t="str">
        <f>IF('query (10)'!X354="","",'query (10)'!X354)</f>
        <v/>
      </c>
      <c r="AA354" s="41">
        <f>IF('query (10)'!Y354="","",'query (10)'!Y354)</f>
        <v>45617</v>
      </c>
      <c r="AB354" s="41">
        <f>IF('query (10)'!Z354="","",'query (10)'!Z354)</f>
        <v>45977</v>
      </c>
      <c r="AC354" s="38" t="str">
        <f>IF(OR('query (10)'!AA354="",COUNTIF(Cleaning_Rules!$A$21:$A$26,TRIM('query (10)'!AA354))&gt;0),"",TRIM('query (10)'!AA354))</f>
        <v/>
      </c>
      <c r="AD354" s="38" t="str">
        <f>IF('query (10)'!AB354="","",TRIM(IFERROR(_xlfn.TEXTBEFORE('query (10)'!AB354,"("),'query (10)'!AB354)))</f>
        <v/>
      </c>
      <c r="AE354" s="38" t="str">
        <f>IFERROR(LOWER(TRIM(_xlfn.TEXTBEFORE(_xlfn.TEXTAFTER('query (10)'!AB354,"("),")"))),"")</f>
        <v/>
      </c>
      <c r="AF354" s="38" t="str">
        <f>IF('query (10)'!AD354="","",TRIM('query (10)'!AD354))</f>
        <v>ณัฐดนัย จุฑาเทพ</v>
      </c>
      <c r="AG354" s="38" t="str">
        <f>IF('query (10)'!AE354="","",TRIM('query (10)'!AE354))</f>
        <v>ณัฐดนัย จุฑาเทพ</v>
      </c>
      <c r="AH354" s="38" t="str">
        <f>IF('query (10)'!AF354="","",IFERROR(VALUE('query (10)'!AF354),""))</f>
        <v/>
      </c>
      <c r="AI354" s="38" t="str">
        <f>IF('query (10)'!AG354="","",TRIM('query (10)'!AG354))</f>
        <v/>
      </c>
      <c r="AJ354" s="38" t="str">
        <f>IF('query (10)'!AH354="","",IFERROR(VALUE('query (10)'!AH354),""))</f>
        <v/>
      </c>
      <c r="AK354" s="38" t="str">
        <f>IF('query (10)'!AI354="","",TRIM('query (10)'!AI354))</f>
        <v/>
      </c>
      <c r="AL354" s="42">
        <f t="shared" si="25"/>
        <v>2025</v>
      </c>
      <c r="AM354" s="42" t="str">
        <f t="shared" si="26"/>
        <v>2025-11</v>
      </c>
      <c r="AN354" s="42" t="str">
        <f t="shared" ca="1" si="27"/>
        <v>OVERDUE</v>
      </c>
      <c r="AO354" s="42" t="str">
        <f t="shared" si="28"/>
        <v>GR-691 | INNER RING BORE GRINDING MACHINE | KWD6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54" s="42" t="str">
        <f>_xlfn.TEXTJOIN("; ",TRUE,IF(COUNTA('query (10)'!A354:AK354)&lt;=6,"NEAR_EMPTY_ROW",""),IF($K354="","MISSING_STATUS",""),IF(AND($K354="เสร็จสิ้น",$Z354=""),"DONE_NO_ACTUAL_DATE",""),IF(AND($I354="Condition-based Maintenance",$AH354=""),"CBM_NO_MEASUREMENT",""),IF(OR($X354="",$X354=0),"INVALID_PERIOD",""),IF(AND($AA354&lt;&gt;"",$AB354&lt;&gt;"",$AB354&lt;$AA354),"DATE_SEQUENCE_ERROR",""),IF(AND($AB354&lt;&gt;"",$AB354&gt;DATE(2030,12,31)),"DATE_OUTLIER",""),IF($C354="","MISSING_QRCODE",""),IF($J354="UNKNOWN","UNKNOWN_PM_TYPE",""),IF($L354="UNKNOWN","UNKNOWN_STATUS",""))</f>
        <v>MISSING_STATUS</v>
      </c>
      <c r="AQ354" s="42" t="str">
        <f t="shared" si="29"/>
        <v>NO</v>
      </c>
    </row>
    <row r="355" spans="1:43" x14ac:dyDescent="0.3">
      <c r="A355" s="38">
        <f>IF('query (10)'!A355="","",'query (10)'!A355)</f>
        <v>432</v>
      </c>
      <c r="B355" s="38" t="str">
        <f>IF('query (10)'!B355="","",'query (10)'!B355)</f>
        <v/>
      </c>
      <c r="C355" s="38" t="str">
        <f>TRIM(UPPER('query (10)'!M355))</f>
        <v>GR-693</v>
      </c>
      <c r="D355" s="38" t="str">
        <f>TRIM(UPPER(IFERROR(_xlfn.TEXTBEFORE('query (10)'!L355,"("),'query (10)'!L355)))</f>
        <v>INNER RING RACEWAY AND RIB SUPER FINISH MACHINE</v>
      </c>
      <c r="E355" s="38" t="str">
        <f>IFERROR(TRIM(UPPER(_xlfn.TEXTBEFORE(_xlfn.TEXTAFTER('query (10)'!L355,"("),")"))),"")</f>
        <v/>
      </c>
      <c r="F355" s="38" t="str">
        <f>TRIM('query (10)'!K355)</f>
        <v>KWD6</v>
      </c>
      <c r="G355" s="38" t="str">
        <f>IF('query (10)'!J355="","",'query (10)'!J355)</f>
        <v>Motor</v>
      </c>
      <c r="H355" s="38" t="str">
        <f>TRIM(UPPER('query (10)'!J355))</f>
        <v>MOTOR</v>
      </c>
      <c r="I355" s="38" t="str">
        <f>IF('query (10)'!F355="","",'query (10)'!F355)</f>
        <v>Time-based Maintenance</v>
      </c>
      <c r="J355" s="38" t="str">
        <f>IF('query (10)'!F355="","",IFERROR(INDEX(Cleaning_Rules!$B$14:$B$17,MATCH(TRIM('query (10)'!F355),Cleaning_Rules!$A$14:$A$17,0)),"UNKNOWN"))</f>
        <v>TBM</v>
      </c>
      <c r="K355" s="38" t="str">
        <f>IF('query (10)'!G355="","",'query (10)'!G355)</f>
        <v/>
      </c>
      <c r="L355" s="38" t="str">
        <f>IF('query (10)'!G355="","MISSING",IFERROR(INDEX(Cleaning_Rules!$B$5:$B$10,MATCH(TRIM('query (10)'!G355),Cleaning_Rules!$A$5:$A$10,0)),"UNKNOWN"))</f>
        <v>MISSING</v>
      </c>
      <c r="M355" s="38" t="str">
        <f>IF('query (10)'!I355="","",'query (10)'!I355)</f>
        <v>Electrical</v>
      </c>
      <c r="N355" s="38" t="str">
        <f>IF('query (10)'!O355="","",'query (10)'!O355)</f>
        <v>Measure</v>
      </c>
      <c r="O355" s="38" t="str">
        <f>IF('query (10)'!P355="","",'query (10)'!P355)</f>
        <v>Medium</v>
      </c>
      <c r="P355" s="38" t="str">
        <f>IF('query (10)'!N355="","",'query (10)'!N355)</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55" s="38" t="str">
        <f>TRIM('query (10)'!N355)</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55" s="38" t="str">
        <f>TRIM(UPPER('query (10)'!R355))</f>
        <v/>
      </c>
      <c r="S355" s="38" t="str">
        <f>TRIM(UPPER('query (10)'!S355))</f>
        <v/>
      </c>
      <c r="T355" s="38" t="str">
        <f>IF('query (10)'!Q355="","",TRIM(UPPER('query (10)'!Q355)))</f>
        <v/>
      </c>
      <c r="U355" s="38" t="str">
        <f>IF('query (10)'!T355="","",'query (10)'!T355)</f>
        <v>1</v>
      </c>
      <c r="V355" s="39">
        <f>IF('query (10)'!T355="","",IFERROR(VALUE('query (10)'!T355),""))</f>
        <v>1</v>
      </c>
      <c r="W355" s="40">
        <f>IF('query (10)'!U355="","",'query (10)'!U355)</f>
        <v>0</v>
      </c>
      <c r="X355" s="39">
        <f>IF('query (10)'!V355="","",'query (10)'!V355)</f>
        <v>360</v>
      </c>
      <c r="Y355" s="41">
        <f>IF('query (10)'!W355="","",'query (10)'!W355)</f>
        <v>45966</v>
      </c>
      <c r="Z355" s="41" t="str">
        <f>IF('query (10)'!X355="","",'query (10)'!X355)</f>
        <v/>
      </c>
      <c r="AA355" s="41">
        <f>IF('query (10)'!Y355="","",'query (10)'!Y355)</f>
        <v>45617</v>
      </c>
      <c r="AB355" s="41">
        <f>IF('query (10)'!Z355="","",'query (10)'!Z355)</f>
        <v>45977</v>
      </c>
      <c r="AC355" s="38" t="str">
        <f>IF(OR('query (10)'!AA355="",COUNTIF(Cleaning_Rules!$A$21:$A$26,TRIM('query (10)'!AA355))&gt;0),"",TRIM('query (10)'!AA355))</f>
        <v/>
      </c>
      <c r="AD355" s="38" t="str">
        <f>IF('query (10)'!AB355="","",TRIM(IFERROR(_xlfn.TEXTBEFORE('query (10)'!AB355,"("),'query (10)'!AB355)))</f>
        <v/>
      </c>
      <c r="AE355" s="38" t="str">
        <f>IFERROR(LOWER(TRIM(_xlfn.TEXTBEFORE(_xlfn.TEXTAFTER('query (10)'!AB355,"("),")"))),"")</f>
        <v/>
      </c>
      <c r="AF355" s="38" t="str">
        <f>IF('query (10)'!AD355="","",TRIM('query (10)'!AD355))</f>
        <v>ณัฐดนัย จุฑาเทพ</v>
      </c>
      <c r="AG355" s="38" t="str">
        <f>IF('query (10)'!AE355="","",TRIM('query (10)'!AE355))</f>
        <v>ณัฐดนัย จุฑาเทพ</v>
      </c>
      <c r="AH355" s="38" t="str">
        <f>IF('query (10)'!AF355="","",IFERROR(VALUE('query (10)'!AF355),""))</f>
        <v/>
      </c>
      <c r="AI355" s="38" t="str">
        <f>IF('query (10)'!AG355="","",TRIM('query (10)'!AG355))</f>
        <v/>
      </c>
      <c r="AJ355" s="38" t="str">
        <f>IF('query (10)'!AH355="","",IFERROR(VALUE('query (10)'!AH355),""))</f>
        <v/>
      </c>
      <c r="AK355" s="38" t="str">
        <f>IF('query (10)'!AI355="","",TRIM('query (10)'!AI355))</f>
        <v/>
      </c>
      <c r="AL355" s="42">
        <f t="shared" si="25"/>
        <v>2025</v>
      </c>
      <c r="AM355" s="42" t="str">
        <f t="shared" si="26"/>
        <v>2025-11</v>
      </c>
      <c r="AN355" s="42" t="str">
        <f t="shared" ca="1" si="27"/>
        <v>OVERDUE</v>
      </c>
      <c r="AO355" s="42" t="str">
        <f t="shared" si="28"/>
        <v>GR-693 | INNER RING RACEWAY AND RIB SUPER FINISH MACHINE | KWD6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ณัฐดนัย จุฑาเทพ</v>
      </c>
      <c r="AP355" s="42" t="str">
        <f>_xlfn.TEXTJOIN("; ",TRUE,IF(COUNTA('query (10)'!A355:AK355)&lt;=6,"NEAR_EMPTY_ROW",""),IF($K355="","MISSING_STATUS",""),IF(AND($K355="เสร็จสิ้น",$Z355=""),"DONE_NO_ACTUAL_DATE",""),IF(AND($I355="Condition-based Maintenance",$AH355=""),"CBM_NO_MEASUREMENT",""),IF(OR($X355="",$X355=0),"INVALID_PERIOD",""),IF(AND($AA355&lt;&gt;"",$AB355&lt;&gt;"",$AB355&lt;$AA355),"DATE_SEQUENCE_ERROR",""),IF(AND($AB355&lt;&gt;"",$AB355&gt;DATE(2030,12,31)),"DATE_OUTLIER",""),IF($C355="","MISSING_QRCODE",""),IF($J355="UNKNOWN","UNKNOWN_PM_TYPE",""),IF($L355="UNKNOWN","UNKNOWN_STATUS",""))</f>
        <v>MISSING_STATUS</v>
      </c>
      <c r="AQ355" s="42" t="str">
        <f t="shared" si="29"/>
        <v>NO</v>
      </c>
    </row>
    <row r="356" spans="1:43" x14ac:dyDescent="0.3">
      <c r="A356" s="38">
        <f>IF('query (10)'!A356="","",'query (10)'!A356)</f>
        <v>433</v>
      </c>
      <c r="B356" s="38" t="str">
        <f>IF('query (10)'!B356="","",'query (10)'!B356)</f>
        <v/>
      </c>
      <c r="C356" s="38" t="str">
        <f>TRIM(UPPER('query (10)'!M356))</f>
        <v>WA-697</v>
      </c>
      <c r="D356" s="38" t="str">
        <f>TRIM(UPPER(IFERROR(_xlfn.TEXTBEFORE('query (10)'!L356,"("),'query (10)'!L356)))</f>
        <v>OUTER / INNER RING PART WASH MACHINE</v>
      </c>
      <c r="E356" s="38" t="str">
        <f>IFERROR(TRIM(UPPER(_xlfn.TEXTBEFORE(_xlfn.TEXTAFTER('query (10)'!L356,"("),")"))),"")</f>
        <v/>
      </c>
      <c r="F356" s="38" t="str">
        <f>TRIM('query (10)'!K356)</f>
        <v>KWD6</v>
      </c>
      <c r="G356" s="38" t="str">
        <f>IF('query (10)'!J356="","",'query (10)'!J356)</f>
        <v>Motor</v>
      </c>
      <c r="H356" s="38" t="str">
        <f>TRIM(UPPER('query (10)'!J356))</f>
        <v>MOTOR</v>
      </c>
      <c r="I356" s="38" t="str">
        <f>IF('query (10)'!F356="","",'query (10)'!F356)</f>
        <v>Time-based Maintenance</v>
      </c>
      <c r="J356" s="38" t="str">
        <f>IF('query (10)'!F356="","",IFERROR(INDEX(Cleaning_Rules!$B$14:$B$17,MATCH(TRIM('query (10)'!F356),Cleaning_Rules!$A$14:$A$17,0)),"UNKNOWN"))</f>
        <v>TBM</v>
      </c>
      <c r="K356" s="38" t="str">
        <f>IF('query (10)'!G356="","",'query (10)'!G356)</f>
        <v/>
      </c>
      <c r="L356" s="38" t="str">
        <f>IF('query (10)'!G356="","MISSING",IFERROR(INDEX(Cleaning_Rules!$B$5:$B$10,MATCH(TRIM('query (10)'!G356),Cleaning_Rules!$A$5:$A$10,0)),"UNKNOWN"))</f>
        <v>MISSING</v>
      </c>
      <c r="M356" s="38" t="str">
        <f>IF('query (10)'!I356="","",'query (10)'!I356)</f>
        <v>Electrical</v>
      </c>
      <c r="N356" s="38" t="str">
        <f>IF('query (10)'!O356="","",'query (10)'!O356)</f>
        <v>Measure</v>
      </c>
      <c r="O356" s="38" t="str">
        <f>IF('query (10)'!P356="","",'query (10)'!P356)</f>
        <v>Medium</v>
      </c>
      <c r="P356" s="38" t="str">
        <f>IF('query (10)'!N356="","",'query (10)'!N356)</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56" s="38" t="str">
        <f>TRIM('query (10)'!N356)</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56" s="38" t="str">
        <f>TRIM(UPPER('query (10)'!R356))</f>
        <v/>
      </c>
      <c r="S356" s="38" t="str">
        <f>TRIM(UPPER('query (10)'!S356))</f>
        <v/>
      </c>
      <c r="T356" s="38" t="str">
        <f>IF('query (10)'!Q356="","",TRIM(UPPER('query (10)'!Q356)))</f>
        <v/>
      </c>
      <c r="U356" s="38" t="str">
        <f>IF('query (10)'!T356="","",'query (10)'!T356)</f>
        <v>1</v>
      </c>
      <c r="V356" s="39">
        <f>IF('query (10)'!T356="","",IFERROR(VALUE('query (10)'!T356),""))</f>
        <v>1</v>
      </c>
      <c r="W356" s="40">
        <f>IF('query (10)'!U356="","",'query (10)'!U356)</f>
        <v>0</v>
      </c>
      <c r="X356" s="39">
        <f>IF('query (10)'!V356="","",'query (10)'!V356)</f>
        <v>360</v>
      </c>
      <c r="Y356" s="41">
        <f>IF('query (10)'!W356="","",'query (10)'!W356)</f>
        <v>45966</v>
      </c>
      <c r="Z356" s="41" t="str">
        <f>IF('query (10)'!X356="","",'query (10)'!X356)</f>
        <v/>
      </c>
      <c r="AA356" s="41">
        <f>IF('query (10)'!Y356="","",'query (10)'!Y356)</f>
        <v>45617</v>
      </c>
      <c r="AB356" s="41">
        <f>IF('query (10)'!Z356="","",'query (10)'!Z356)</f>
        <v>45977</v>
      </c>
      <c r="AC356" s="38" t="str">
        <f>IF(OR('query (10)'!AA356="",COUNTIF(Cleaning_Rules!$A$21:$A$26,TRIM('query (10)'!AA356))&gt;0),"",TRIM('query (10)'!AA356))</f>
        <v/>
      </c>
      <c r="AD356" s="38" t="str">
        <f>IF('query (10)'!AB356="","",TRIM(IFERROR(_xlfn.TEXTBEFORE('query (10)'!AB356,"("),'query (10)'!AB356)))</f>
        <v/>
      </c>
      <c r="AE356" s="38" t="str">
        <f>IFERROR(LOWER(TRIM(_xlfn.TEXTBEFORE(_xlfn.TEXTAFTER('query (10)'!AB356,"("),")"))),"")</f>
        <v/>
      </c>
      <c r="AF356" s="38" t="str">
        <f>IF('query (10)'!AD356="","",TRIM('query (10)'!AD356))</f>
        <v>ณัฐดนัย จุฑาเทพ</v>
      </c>
      <c r="AG356" s="38" t="str">
        <f>IF('query (10)'!AE356="","",TRIM('query (10)'!AE356))</f>
        <v>พงษ์พิทักษ์ ศรไชย</v>
      </c>
      <c r="AH356" s="38" t="str">
        <f>IF('query (10)'!AF356="","",IFERROR(VALUE('query (10)'!AF356),""))</f>
        <v/>
      </c>
      <c r="AI356" s="38" t="str">
        <f>IF('query (10)'!AG356="","",TRIM('query (10)'!AG356))</f>
        <v/>
      </c>
      <c r="AJ356" s="38" t="str">
        <f>IF('query (10)'!AH356="","",IFERROR(VALUE('query (10)'!AH356),""))</f>
        <v/>
      </c>
      <c r="AK356" s="38" t="str">
        <f>IF('query (10)'!AI356="","",TRIM('query (10)'!AI356))</f>
        <v/>
      </c>
      <c r="AL356" s="42">
        <f t="shared" si="25"/>
        <v>2025</v>
      </c>
      <c r="AM356" s="42" t="str">
        <f t="shared" si="26"/>
        <v>2025-11</v>
      </c>
      <c r="AN356" s="42" t="str">
        <f t="shared" ca="1" si="27"/>
        <v>OVERDUE</v>
      </c>
      <c r="AO356" s="42" t="str">
        <f t="shared" si="28"/>
        <v>WA-697 | OUTER / INNER RING PART WASH MACHINE | KWD6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พงษ์พิทักษ์ ศรไชย</v>
      </c>
      <c r="AP356" s="42" t="str">
        <f>_xlfn.TEXTJOIN("; ",TRUE,IF(COUNTA('query (10)'!A356:AK356)&lt;=6,"NEAR_EMPTY_ROW",""),IF($K356="","MISSING_STATUS",""),IF(AND($K356="เสร็จสิ้น",$Z356=""),"DONE_NO_ACTUAL_DATE",""),IF(AND($I356="Condition-based Maintenance",$AH356=""),"CBM_NO_MEASUREMENT",""),IF(OR($X356="",$X356=0),"INVALID_PERIOD",""),IF(AND($AA356&lt;&gt;"",$AB356&lt;&gt;"",$AB356&lt;$AA356),"DATE_SEQUENCE_ERROR",""),IF(AND($AB356&lt;&gt;"",$AB356&gt;DATE(2030,12,31)),"DATE_OUTLIER",""),IF($C356="","MISSING_QRCODE",""),IF($J356="UNKNOWN","UNKNOWN_PM_TYPE",""),IF($L356="UNKNOWN","UNKNOWN_STATUS",""))</f>
        <v>MISSING_STATUS</v>
      </c>
      <c r="AQ356" s="42" t="str">
        <f t="shared" si="29"/>
        <v>NO</v>
      </c>
    </row>
    <row r="357" spans="1:43" x14ac:dyDescent="0.3">
      <c r="A357" s="38">
        <f>IF('query (10)'!A357="","",'query (10)'!A357)</f>
        <v>436</v>
      </c>
      <c r="B357" s="38" t="str">
        <f>IF('query (10)'!B357="","",'query (10)'!B357)</f>
        <v/>
      </c>
      <c r="C357" s="38" t="str">
        <f>TRIM(UPPER('query (10)'!M357))</f>
        <v>WA-702</v>
      </c>
      <c r="D357" s="38" t="str">
        <f>TRIM(UPPER(IFERROR(_xlfn.TEXTBEFORE('query (10)'!L357,"("),'query (10)'!L357)))</f>
        <v>FINISH WASH EQUIPMENT</v>
      </c>
      <c r="E357" s="38" t="str">
        <f>IFERROR(TRIM(UPPER(_xlfn.TEXTBEFORE(_xlfn.TEXTAFTER('query (10)'!L357,"("),")"))),"")</f>
        <v/>
      </c>
      <c r="F357" s="38" t="str">
        <f>TRIM('query (10)'!K357)</f>
        <v>KWD6</v>
      </c>
      <c r="G357" s="38" t="str">
        <f>IF('query (10)'!J357="","",'query (10)'!J357)</f>
        <v>Motor</v>
      </c>
      <c r="H357" s="38" t="str">
        <f>TRIM(UPPER('query (10)'!J357))</f>
        <v>MOTOR</v>
      </c>
      <c r="I357" s="38" t="str">
        <f>IF('query (10)'!F357="","",'query (10)'!F357)</f>
        <v>Time-based Maintenance</v>
      </c>
      <c r="J357" s="38" t="str">
        <f>IF('query (10)'!F357="","",IFERROR(INDEX(Cleaning_Rules!$B$14:$B$17,MATCH(TRIM('query (10)'!F357),Cleaning_Rules!$A$14:$A$17,0)),"UNKNOWN"))</f>
        <v>TBM</v>
      </c>
      <c r="K357" s="38" t="str">
        <f>IF('query (10)'!G357="","",'query (10)'!G357)</f>
        <v/>
      </c>
      <c r="L357" s="38" t="str">
        <f>IF('query (10)'!G357="","MISSING",IFERROR(INDEX(Cleaning_Rules!$B$5:$B$10,MATCH(TRIM('query (10)'!G357),Cleaning_Rules!$A$5:$A$10,0)),"UNKNOWN"))</f>
        <v>MISSING</v>
      </c>
      <c r="M357" s="38" t="str">
        <f>IF('query (10)'!I357="","",'query (10)'!I357)</f>
        <v>Electrical</v>
      </c>
      <c r="N357" s="38" t="str">
        <f>IF('query (10)'!O357="","",'query (10)'!O357)</f>
        <v>Measure</v>
      </c>
      <c r="O357" s="38" t="str">
        <f>IF('query (10)'!P357="","",'query (10)'!P357)</f>
        <v>Medium</v>
      </c>
      <c r="P357" s="38" t="str">
        <f>IF('query (10)'!N357="","",'query (10)'!N357)</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57" s="38" t="str">
        <f>TRIM('query (10)'!N357)</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57" s="38" t="str">
        <f>TRIM(UPPER('query (10)'!R357))</f>
        <v/>
      </c>
      <c r="S357" s="38" t="str">
        <f>TRIM(UPPER('query (10)'!S357))</f>
        <v/>
      </c>
      <c r="T357" s="38" t="str">
        <f>IF('query (10)'!Q357="","",TRIM(UPPER('query (10)'!Q357)))</f>
        <v/>
      </c>
      <c r="U357" s="38" t="str">
        <f>IF('query (10)'!T357="","",'query (10)'!T357)</f>
        <v>1</v>
      </c>
      <c r="V357" s="39">
        <f>IF('query (10)'!T357="","",IFERROR(VALUE('query (10)'!T357),""))</f>
        <v>1</v>
      </c>
      <c r="W357" s="40">
        <f>IF('query (10)'!U357="","",'query (10)'!U357)</f>
        <v>0</v>
      </c>
      <c r="X357" s="39">
        <f>IF('query (10)'!V357="","",'query (10)'!V357)</f>
        <v>360</v>
      </c>
      <c r="Y357" s="41">
        <f>IF('query (10)'!W357="","",'query (10)'!W357)</f>
        <v>45966</v>
      </c>
      <c r="Z357" s="41" t="str">
        <f>IF('query (10)'!X357="","",'query (10)'!X357)</f>
        <v/>
      </c>
      <c r="AA357" s="41">
        <f>IF('query (10)'!Y357="","",'query (10)'!Y357)</f>
        <v>45617</v>
      </c>
      <c r="AB357" s="41">
        <f>IF('query (10)'!Z357="","",'query (10)'!Z357)</f>
        <v>45977</v>
      </c>
      <c r="AC357" s="38" t="str">
        <f>IF(OR('query (10)'!AA357="",COUNTIF(Cleaning_Rules!$A$21:$A$26,TRIM('query (10)'!AA357))&gt;0),"",TRIM('query (10)'!AA357))</f>
        <v/>
      </c>
      <c r="AD357" s="38" t="str">
        <f>IF('query (10)'!AB357="","",TRIM(IFERROR(_xlfn.TEXTBEFORE('query (10)'!AB357,"("),'query (10)'!AB357)))</f>
        <v/>
      </c>
      <c r="AE357" s="38" t="str">
        <f>IFERROR(LOWER(TRIM(_xlfn.TEXTBEFORE(_xlfn.TEXTAFTER('query (10)'!AB357,"("),")"))),"")</f>
        <v/>
      </c>
      <c r="AF357" s="38" t="str">
        <f>IF('query (10)'!AD357="","",TRIM('query (10)'!AD357))</f>
        <v>ณัฐดนัย จุฑาเทพ</v>
      </c>
      <c r="AG357" s="38" t="str">
        <f>IF('query (10)'!AE357="","",TRIM('query (10)'!AE357))</f>
        <v>พงษ์พิทักษ์ ศรไชย</v>
      </c>
      <c r="AH357" s="38" t="str">
        <f>IF('query (10)'!AF357="","",IFERROR(VALUE('query (10)'!AF357),""))</f>
        <v/>
      </c>
      <c r="AI357" s="38" t="str">
        <f>IF('query (10)'!AG357="","",TRIM('query (10)'!AG357))</f>
        <v/>
      </c>
      <c r="AJ357" s="38" t="str">
        <f>IF('query (10)'!AH357="","",IFERROR(VALUE('query (10)'!AH357),""))</f>
        <v/>
      </c>
      <c r="AK357" s="38" t="str">
        <f>IF('query (10)'!AI357="","",TRIM('query (10)'!AI357))</f>
        <v/>
      </c>
      <c r="AL357" s="42">
        <f t="shared" si="25"/>
        <v>2025</v>
      </c>
      <c r="AM357" s="42" t="str">
        <f t="shared" si="26"/>
        <v>2025-11</v>
      </c>
      <c r="AN357" s="42" t="str">
        <f t="shared" ca="1" si="27"/>
        <v>OVERDUE</v>
      </c>
      <c r="AO357" s="42" t="str">
        <f t="shared" si="28"/>
        <v>WA-702 | FINISH WASH EQUIPMENT | KWD6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พงษ์พิทักษ์ ศรไชย</v>
      </c>
      <c r="AP357" s="42" t="str">
        <f>_xlfn.TEXTJOIN("; ",TRUE,IF(COUNTA('query (10)'!A357:AK357)&lt;=6,"NEAR_EMPTY_ROW",""),IF($K357="","MISSING_STATUS",""),IF(AND($K357="เสร็จสิ้น",$Z357=""),"DONE_NO_ACTUAL_DATE",""),IF(AND($I357="Condition-based Maintenance",$AH357=""),"CBM_NO_MEASUREMENT",""),IF(OR($X357="",$X357=0),"INVALID_PERIOD",""),IF(AND($AA357&lt;&gt;"",$AB357&lt;&gt;"",$AB357&lt;$AA357),"DATE_SEQUENCE_ERROR",""),IF(AND($AB357&lt;&gt;"",$AB357&gt;DATE(2030,12,31)),"DATE_OUTLIER",""),IF($C357="","MISSING_QRCODE",""),IF($J357="UNKNOWN","UNKNOWN_PM_TYPE",""),IF($L357="UNKNOWN","UNKNOWN_STATUS",""))</f>
        <v>MISSING_STATUS</v>
      </c>
      <c r="AQ357" s="42" t="str">
        <f t="shared" si="29"/>
        <v>NO</v>
      </c>
    </row>
    <row r="358" spans="1:43" x14ac:dyDescent="0.3">
      <c r="A358" s="38">
        <f>IF('query (10)'!A358="","",'query (10)'!A358)</f>
        <v>437</v>
      </c>
      <c r="B358" s="38" t="str">
        <f>IF('query (10)'!B358="","",'query (10)'!B358)</f>
        <v/>
      </c>
      <c r="C358" s="38" t="str">
        <f>TRIM(UPPER('query (10)'!M358))</f>
        <v>CH-711</v>
      </c>
      <c r="D358" s="38" t="str">
        <f>TRIM(UPPER(IFERROR(_xlfn.TEXTBEFORE('query (10)'!L358,"("),'query (10)'!L358)))</f>
        <v>AUTOMATION VIBRATION TESTING MACHINE</v>
      </c>
      <c r="E358" s="38" t="str">
        <f>IFERROR(TRIM(UPPER(_xlfn.TEXTBEFORE(_xlfn.TEXTAFTER('query (10)'!L358,"("),")"))),"")</f>
        <v/>
      </c>
      <c r="F358" s="38" t="str">
        <f>TRIM('query (10)'!K358)</f>
        <v>KWD6</v>
      </c>
      <c r="G358" s="38" t="str">
        <f>IF('query (10)'!J358="","",'query (10)'!J358)</f>
        <v>Motor</v>
      </c>
      <c r="H358" s="38" t="str">
        <f>TRIM(UPPER('query (10)'!J358))</f>
        <v>MOTOR</v>
      </c>
      <c r="I358" s="38" t="str">
        <f>IF('query (10)'!F358="","",'query (10)'!F358)</f>
        <v>Time-based Maintenance</v>
      </c>
      <c r="J358" s="38" t="str">
        <f>IF('query (10)'!F358="","",IFERROR(INDEX(Cleaning_Rules!$B$14:$B$17,MATCH(TRIM('query (10)'!F358),Cleaning_Rules!$A$14:$A$17,0)),"UNKNOWN"))</f>
        <v>TBM</v>
      </c>
      <c r="K358" s="38" t="str">
        <f>IF('query (10)'!G358="","",'query (10)'!G358)</f>
        <v/>
      </c>
      <c r="L358" s="38" t="str">
        <f>IF('query (10)'!G358="","MISSING",IFERROR(INDEX(Cleaning_Rules!$B$5:$B$10,MATCH(TRIM('query (10)'!G358),Cleaning_Rules!$A$5:$A$10,0)),"UNKNOWN"))</f>
        <v>MISSING</v>
      </c>
      <c r="M358" s="38" t="str">
        <f>IF('query (10)'!I358="","",'query (10)'!I358)</f>
        <v>Electrical</v>
      </c>
      <c r="N358" s="38" t="str">
        <f>IF('query (10)'!O358="","",'query (10)'!O358)</f>
        <v>Measure</v>
      </c>
      <c r="O358" s="38" t="str">
        <f>IF('query (10)'!P358="","",'query (10)'!P358)</f>
        <v>Medium</v>
      </c>
      <c r="P358" s="38" t="str">
        <f>IF('query (10)'!N358="","",'query (10)'!N358)</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58" s="38" t="str">
        <f>TRIM('query (10)'!N358)</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58" s="38" t="str">
        <f>TRIM(UPPER('query (10)'!R358))</f>
        <v/>
      </c>
      <c r="S358" s="38" t="str">
        <f>TRIM(UPPER('query (10)'!S358))</f>
        <v/>
      </c>
      <c r="T358" s="38" t="str">
        <f>IF('query (10)'!Q358="","",TRIM(UPPER('query (10)'!Q358)))</f>
        <v/>
      </c>
      <c r="U358" s="38" t="str">
        <f>IF('query (10)'!T358="","",'query (10)'!T358)</f>
        <v>1</v>
      </c>
      <c r="V358" s="39">
        <f>IF('query (10)'!T358="","",IFERROR(VALUE('query (10)'!T358),""))</f>
        <v>1</v>
      </c>
      <c r="W358" s="40">
        <f>IF('query (10)'!U358="","",'query (10)'!U358)</f>
        <v>0</v>
      </c>
      <c r="X358" s="39">
        <f>IF('query (10)'!V358="","",'query (10)'!V358)</f>
        <v>360</v>
      </c>
      <c r="Y358" s="41">
        <f>IF('query (10)'!W358="","",'query (10)'!W358)</f>
        <v>45966</v>
      </c>
      <c r="Z358" s="41" t="str">
        <f>IF('query (10)'!X358="","",'query (10)'!X358)</f>
        <v/>
      </c>
      <c r="AA358" s="41">
        <f>IF('query (10)'!Y358="","",'query (10)'!Y358)</f>
        <v>45617</v>
      </c>
      <c r="AB358" s="41">
        <f>IF('query (10)'!Z358="","",'query (10)'!Z358)</f>
        <v>45977</v>
      </c>
      <c r="AC358" s="38" t="str">
        <f>IF(OR('query (10)'!AA358="",COUNTIF(Cleaning_Rules!$A$21:$A$26,TRIM('query (10)'!AA358))&gt;0),"",TRIM('query (10)'!AA358))</f>
        <v/>
      </c>
      <c r="AD358" s="38" t="str">
        <f>IF('query (10)'!AB358="","",TRIM(IFERROR(_xlfn.TEXTBEFORE('query (10)'!AB358,"("),'query (10)'!AB358)))</f>
        <v/>
      </c>
      <c r="AE358" s="38" t="str">
        <f>IFERROR(LOWER(TRIM(_xlfn.TEXTBEFORE(_xlfn.TEXTAFTER('query (10)'!AB358,"("),")"))),"")</f>
        <v/>
      </c>
      <c r="AF358" s="38" t="str">
        <f>IF('query (10)'!AD358="","",TRIM('query (10)'!AD358))</f>
        <v>ณัฐดนัย จุฑาเทพ</v>
      </c>
      <c r="AG358" s="38" t="str">
        <f>IF('query (10)'!AE358="","",TRIM('query (10)'!AE358))</f>
        <v>พงษ์พิทักษ์ ศรไชย</v>
      </c>
      <c r="AH358" s="38" t="str">
        <f>IF('query (10)'!AF358="","",IFERROR(VALUE('query (10)'!AF358),""))</f>
        <v/>
      </c>
      <c r="AI358" s="38" t="str">
        <f>IF('query (10)'!AG358="","",TRIM('query (10)'!AG358))</f>
        <v/>
      </c>
      <c r="AJ358" s="38" t="str">
        <f>IF('query (10)'!AH358="","",IFERROR(VALUE('query (10)'!AH358),""))</f>
        <v/>
      </c>
      <c r="AK358" s="38" t="str">
        <f>IF('query (10)'!AI358="","",TRIM('query (10)'!AI358))</f>
        <v/>
      </c>
      <c r="AL358" s="42">
        <f t="shared" si="25"/>
        <v>2025</v>
      </c>
      <c r="AM358" s="42" t="str">
        <f t="shared" si="26"/>
        <v>2025-11</v>
      </c>
      <c r="AN358" s="42" t="str">
        <f t="shared" ca="1" si="27"/>
        <v>OVERDUE</v>
      </c>
      <c r="AO358" s="42" t="str">
        <f t="shared" si="28"/>
        <v>CH-711 | AUTOMATION VIBRATION TESTING MACHINE | KWD6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พงษ์พิทักษ์ ศรไชย</v>
      </c>
      <c r="AP358" s="42" t="str">
        <f>_xlfn.TEXTJOIN("; ",TRUE,IF(COUNTA('query (10)'!A358:AK358)&lt;=6,"NEAR_EMPTY_ROW",""),IF($K358="","MISSING_STATUS",""),IF(AND($K358="เสร็จสิ้น",$Z358=""),"DONE_NO_ACTUAL_DATE",""),IF(AND($I358="Condition-based Maintenance",$AH358=""),"CBM_NO_MEASUREMENT",""),IF(OR($X358="",$X358=0),"INVALID_PERIOD",""),IF(AND($AA358&lt;&gt;"",$AB358&lt;&gt;"",$AB358&lt;$AA358),"DATE_SEQUENCE_ERROR",""),IF(AND($AB358&lt;&gt;"",$AB358&gt;DATE(2030,12,31)),"DATE_OUTLIER",""),IF($C358="","MISSING_QRCODE",""),IF($J358="UNKNOWN","UNKNOWN_PM_TYPE",""),IF($L358="UNKNOWN","UNKNOWN_STATUS",""))</f>
        <v>MISSING_STATUS</v>
      </c>
      <c r="AQ358" s="42" t="str">
        <f t="shared" si="29"/>
        <v>NO</v>
      </c>
    </row>
    <row r="359" spans="1:43" x14ac:dyDescent="0.3">
      <c r="A359" s="38">
        <f>IF('query (10)'!A359="","",'query (10)'!A359)</f>
        <v>442</v>
      </c>
      <c r="B359" s="38">
        <f>IF('query (10)'!B359="","",'query (10)'!B359)</f>
        <v>17172</v>
      </c>
      <c r="C359" s="38" t="str">
        <f>TRIM(UPPER('query (10)'!M359))</f>
        <v>WA-1179</v>
      </c>
      <c r="D359" s="38" t="str">
        <f>TRIM(UPPER(IFERROR(_xlfn.TEXTBEFORE('query (10)'!L359,"("),'query (10)'!L359)))</f>
        <v>DEOILER</v>
      </c>
      <c r="E359" s="38" t="str">
        <f>IFERROR(TRIM(UPPER(_xlfn.TEXTBEFORE(_xlfn.TEXTAFTER('query (10)'!L359,"("),")"))),"")</f>
        <v/>
      </c>
      <c r="F359" s="38" t="str">
        <f>TRIM('query (10)'!K359)</f>
        <v>CR2</v>
      </c>
      <c r="G359" s="38" t="str">
        <f>IF('query (10)'!J359="","",'query (10)'!J359)</f>
        <v>Solenoid valve</v>
      </c>
      <c r="H359" s="38" t="str">
        <f>TRIM(UPPER('query (10)'!J359))</f>
        <v>SOLENOID VALVE</v>
      </c>
      <c r="I359" s="38" t="str">
        <f>IF('query (10)'!F359="","",'query (10)'!F359)</f>
        <v>Time-based Maintenance</v>
      </c>
      <c r="J359" s="38" t="str">
        <f>IF('query (10)'!F359="","",IFERROR(INDEX(Cleaning_Rules!$B$14:$B$17,MATCH(TRIM('query (10)'!F359),Cleaning_Rules!$A$14:$A$17,0)),"UNKNOWN"))</f>
        <v>TBM</v>
      </c>
      <c r="K359" s="38" t="str">
        <f>IF('query (10)'!G359="","",'query (10)'!G359)</f>
        <v>เสร็จสิ้น</v>
      </c>
      <c r="L359" s="38" t="str">
        <f>IF('query (10)'!G359="","MISSING",IFERROR(INDEX(Cleaning_Rules!$B$5:$B$10,MATCH(TRIM('query (10)'!G359),Cleaning_Rules!$A$5:$A$10,0)),"UNKNOWN"))</f>
        <v>COMPLETED</v>
      </c>
      <c r="M359" s="38" t="str">
        <f>IF('query (10)'!I359="","",'query (10)'!I359)</f>
        <v>Mechanical</v>
      </c>
      <c r="N359" s="38" t="str">
        <f>IF('query (10)'!O359="","",'query (10)'!O359)</f>
        <v>Cleaning</v>
      </c>
      <c r="O359" s="38" t="str">
        <f>IF('query (10)'!P359="","",'query (10)'!P359)</f>
        <v>Medium</v>
      </c>
      <c r="P359" s="38" t="str">
        <f>IF('query (10)'!N359="","",'query (10)'!N359)</f>
        <v xml:space="preserve">Cleaning solenoid valve
manifold 1 = 6 pcs.
manifold 2 = 5 pcs.
</v>
      </c>
      <c r="Q359" s="38" t="str">
        <f>TRIM('query (10)'!N359)</f>
        <v xml:space="preserve">Cleaning solenoid valve
manifold 1 = 6 pcs.
manifold 2 = 5 pcs.
</v>
      </c>
      <c r="R359" s="38" t="str">
        <f>TRIM(UPPER('query (10)'!R359))</f>
        <v/>
      </c>
      <c r="S359" s="38" t="str">
        <f>TRIM(UPPER('query (10)'!S359))</f>
        <v/>
      </c>
      <c r="T359" s="38" t="str">
        <f>IF('query (10)'!Q359="","",TRIM(UPPER('query (10)'!Q359)))</f>
        <v/>
      </c>
      <c r="U359" s="38" t="str">
        <f>IF('query (10)'!T359="","",'query (10)'!T359)</f>
        <v>1</v>
      </c>
      <c r="V359" s="39">
        <f>IF('query (10)'!T359="","",IFERROR(VALUE('query (10)'!T359),""))</f>
        <v>1</v>
      </c>
      <c r="W359" s="40">
        <f>IF('query (10)'!U359="","",'query (10)'!U359)</f>
        <v>0</v>
      </c>
      <c r="X359" s="39">
        <f>IF('query (10)'!V359="","",'query (10)'!V359)</f>
        <v>1</v>
      </c>
      <c r="Y359" s="41">
        <f>IF('query (10)'!W359="","",'query (10)'!W359)</f>
        <v>45993</v>
      </c>
      <c r="Z359" s="41">
        <f>IF('query (10)'!X359="","",'query (10)'!X359)</f>
        <v>46028</v>
      </c>
      <c r="AA359" s="41">
        <f>IF('query (10)'!Y359="","",'query (10)'!Y359)</f>
        <v>46028</v>
      </c>
      <c r="AB359" s="41">
        <f>IF('query (10)'!Z359="","",'query (10)'!Z359)</f>
        <v>46029</v>
      </c>
      <c r="AC359" s="38" t="str">
        <f>IF(OR('query (10)'!AA359="",COUNTIF(Cleaning_Rules!$A$21:$A$26,TRIM('query (10)'!AA359))&gt;0),"",TRIM('query (10)'!AA359))</f>
        <v/>
      </c>
      <c r="AD359" s="38" t="str">
        <f>IF('query (10)'!AB359="","",TRIM(IFERROR(_xlfn.TEXTBEFORE('query (10)'!AB359,"("),'query (10)'!AB359)))</f>
        <v>เริ่มซ่อมงาน PM แล้ว รับผิดชอบโดย PAHLA SEEDANG</v>
      </c>
      <c r="AE359" s="38" t="str">
        <f>IFERROR(LOWER(TRIM(_xlfn.TEXTBEFORE(_xlfn.TEXTAFTER('query (10)'!AB359,"("),")"))),"")</f>
        <v>pahla@nsk.com</v>
      </c>
      <c r="AF359" s="38" t="str">
        <f>IF('query (10)'!AD359="","",TRIM('query (10)'!AD359))</f>
        <v>ผะหลา สีแดง</v>
      </c>
      <c r="AG359" s="38" t="str">
        <f>IF('query (10)'!AE359="","",TRIM('query (10)'!AE359))</f>
        <v>ผะหลา สีแดง</v>
      </c>
      <c r="AH359" s="38" t="str">
        <f>IF('query (10)'!AF359="","",IFERROR(VALUE('query (10)'!AF359),""))</f>
        <v/>
      </c>
      <c r="AI359" s="38" t="str">
        <f>IF('query (10)'!AG359="","",TRIM('query (10)'!AG359))</f>
        <v/>
      </c>
      <c r="AJ359" s="38" t="str">
        <f>IF('query (10)'!AH359="","",IFERROR(VALUE('query (10)'!AH359),""))</f>
        <v/>
      </c>
      <c r="AK359" s="38" t="str">
        <f>IF('query (10)'!AI359="","",TRIM('query (10)'!AI359))</f>
        <v/>
      </c>
      <c r="AL359" s="42">
        <f t="shared" si="25"/>
        <v>2025</v>
      </c>
      <c r="AM359" s="42" t="str">
        <f t="shared" si="26"/>
        <v>2025-12</v>
      </c>
      <c r="AN359" s="42" t="str">
        <f t="shared" ca="1" si="27"/>
        <v/>
      </c>
      <c r="AO359" s="42" t="str">
        <f t="shared" si="28"/>
        <v>WA-1179 | DEOILER | CR2 | SOLENOID VALVE | Time-based Maintenance | Mechanical | Cleaning | Medium | Cleaning solenoid valve
manifold 1 = 6 pcs.
manifold 2 = 5 pcs.
 | เริ่มซ่อมงาน PM แล้ว รับผิดชอบโดย PAHLA SEEDANG | ผะหลา สีแดง</v>
      </c>
      <c r="AP359" s="42" t="str">
        <f>_xlfn.TEXTJOIN("; ",TRUE,IF(COUNTA('query (10)'!A359:AK359)&lt;=6,"NEAR_EMPTY_ROW",""),IF($K359="","MISSING_STATUS",""),IF(AND($K359="เสร็จสิ้น",$Z359=""),"DONE_NO_ACTUAL_DATE",""),IF(AND($I359="Condition-based Maintenance",$AH359=""),"CBM_NO_MEASUREMENT",""),IF(OR($X359="",$X359=0),"INVALID_PERIOD",""),IF(AND($AA359&lt;&gt;"",$AB359&lt;&gt;"",$AB359&lt;$AA359),"DATE_SEQUENCE_ERROR",""),IF(AND($AB359&lt;&gt;"",$AB359&gt;DATE(2030,12,31)),"DATE_OUTLIER",""),IF($C359="","MISSING_QRCODE",""),IF($J359="UNKNOWN","UNKNOWN_PM_TYPE",""),IF($L359="UNKNOWN","UNKNOWN_STATUS",""))</f>
        <v/>
      </c>
      <c r="AQ359" s="42" t="str">
        <f t="shared" si="29"/>
        <v>NO</v>
      </c>
    </row>
    <row r="360" spans="1:43" x14ac:dyDescent="0.3">
      <c r="A360" s="38">
        <f>IF('query (10)'!A360="","",'query (10)'!A360)</f>
        <v>443</v>
      </c>
      <c r="B360" s="38">
        <f>IF('query (10)'!B360="","",'query (10)'!B360)</f>
        <v>19113</v>
      </c>
      <c r="C360" s="38" t="str">
        <f>TRIM(UPPER('query (10)'!M360))</f>
        <v>GR-733</v>
      </c>
      <c r="D360" s="38" t="str">
        <f>TRIM(UPPER(IFERROR(_xlfn.TEXTBEFORE('query (10)'!L360,"("),'query (10)'!L360)))</f>
        <v>SPINDLE RACEWAY SUPERFINISH MACHINE.</v>
      </c>
      <c r="E360" s="38" t="str">
        <f>IFERROR(TRIM(UPPER(_xlfn.TEXTBEFORE(_xlfn.TEXTAFTER('query (10)'!L360,"("),")"))),"")</f>
        <v/>
      </c>
      <c r="F360" s="38" t="str">
        <f>TRIM('query (10)'!K360)</f>
        <v>HUB3-2</v>
      </c>
      <c r="G360" s="38" t="str">
        <f>IF('query (10)'!J360="","",'query (10)'!J360)</f>
        <v>Motor</v>
      </c>
      <c r="H360" s="38" t="str">
        <f>TRIM(UPPER('query (10)'!J360))</f>
        <v>MOTOR</v>
      </c>
      <c r="I360" s="38" t="str">
        <f>IF('query (10)'!F360="","",'query (10)'!F360)</f>
        <v>Time-based Maintenance</v>
      </c>
      <c r="J360" s="38" t="str">
        <f>IF('query (10)'!F360="","",IFERROR(INDEX(Cleaning_Rules!$B$14:$B$17,MATCH(TRIM('query (10)'!F360),Cleaning_Rules!$A$14:$A$17,0)),"UNKNOWN"))</f>
        <v>TBM</v>
      </c>
      <c r="K360" s="38" t="str">
        <f>IF('query (10)'!G360="","",'query (10)'!G360)</f>
        <v>เสร็จสิ้น</v>
      </c>
      <c r="L360" s="38" t="str">
        <f>IF('query (10)'!G360="","MISSING",IFERROR(INDEX(Cleaning_Rules!$B$5:$B$10,MATCH(TRIM('query (10)'!G360),Cleaning_Rules!$A$5:$A$10,0)),"UNKNOWN"))</f>
        <v>COMPLETED</v>
      </c>
      <c r="M360" s="38" t="str">
        <f>IF('query (10)'!I360="","",'query (10)'!I360)</f>
        <v>Electrical</v>
      </c>
      <c r="N360" s="38" t="str">
        <f>IF('query (10)'!O360="","",'query (10)'!O360)</f>
        <v>Measure</v>
      </c>
      <c r="O360" s="38" t="str">
        <f>IF('query (10)'!P360="","",'query (10)'!P360)</f>
        <v>Medium</v>
      </c>
      <c r="P360" s="38" t="str">
        <f>IF('query (10)'!N360="","",'query (10)'!N360)</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60" s="38" t="str">
        <f>TRIM('query (10)'!N360)</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60" s="38" t="str">
        <f>TRIM(UPPER('query (10)'!R360))</f>
        <v/>
      </c>
      <c r="S360" s="38" t="str">
        <f>TRIM(UPPER('query (10)'!S360))</f>
        <v/>
      </c>
      <c r="T360" s="38" t="str">
        <f>IF('query (10)'!Q360="","",TRIM(UPPER('query (10)'!Q360)))</f>
        <v/>
      </c>
      <c r="U360" s="38" t="str">
        <f>IF('query (10)'!T360="","",'query (10)'!T360)</f>
        <v>1</v>
      </c>
      <c r="V360" s="39">
        <f>IF('query (10)'!T360="","",IFERROR(VALUE('query (10)'!T360),""))</f>
        <v>1</v>
      </c>
      <c r="W360" s="40">
        <f>IF('query (10)'!U360="","",'query (10)'!U360)</f>
        <v>0</v>
      </c>
      <c r="X360" s="39">
        <f>IF('query (10)'!V360="","",'query (10)'!V360)</f>
        <v>360</v>
      </c>
      <c r="Y360" s="41">
        <f>IF('query (10)'!W360="","",'query (10)'!W360)</f>
        <v>45966</v>
      </c>
      <c r="Z360" s="41">
        <f>IF('query (10)'!X360="","",'query (10)'!X360)</f>
        <v>46108</v>
      </c>
      <c r="AA360" s="41">
        <f>IF('query (10)'!Y360="","",'query (10)'!Y360)</f>
        <v>46108</v>
      </c>
      <c r="AB360" s="41">
        <f>IF('query (10)'!Z360="","",'query (10)'!Z360)</f>
        <v>46468</v>
      </c>
      <c r="AC360" s="38" t="str">
        <f>IF(OR('query (10)'!AA360="",COUNTIF(Cleaning_Rules!$A$21:$A$26,TRIM('query (10)'!AA360))&gt;0),"",TRIM('query (10)'!AA360))</f>
        <v/>
      </c>
      <c r="AD360" s="38" t="str">
        <f>IF('query (10)'!AB360="","",TRIM(IFERROR(_xlfn.TEXTBEFORE('query (10)'!AB360,"("),'query (10)'!AB360)))</f>
        <v>เริ่มซ่อมงาน PM แล้ว รับผิดชอบโดย PONGPITAK SONCHAI</v>
      </c>
      <c r="AE360" s="38" t="str">
        <f>IFERROR(LOWER(TRIM(_xlfn.TEXTBEFORE(_xlfn.TEXTAFTER('query (10)'!AB360,"("),")"))),"")</f>
        <v>sonchai-p-6240@nsk.com</v>
      </c>
      <c r="AF360" s="38" t="str">
        <f>IF('query (10)'!AD360="","",TRIM('query (10)'!AD360))</f>
        <v>ณัฐดนัย จุฑาเทพ</v>
      </c>
      <c r="AG360" s="38" t="str">
        <f>IF('query (10)'!AE360="","",TRIM('query (10)'!AE360))</f>
        <v>พงษ์พิทักษ์ ศรไชย</v>
      </c>
      <c r="AH360" s="38" t="str">
        <f>IF('query (10)'!AF360="","",IFERROR(VALUE('query (10)'!AF360),""))</f>
        <v/>
      </c>
      <c r="AI360" s="38" t="str">
        <f>IF('query (10)'!AG360="","",TRIM('query (10)'!AG360))</f>
        <v/>
      </c>
      <c r="AJ360" s="38" t="str">
        <f>IF('query (10)'!AH360="","",IFERROR(VALUE('query (10)'!AH360),""))</f>
        <v/>
      </c>
      <c r="AK360" s="38" t="str">
        <f>IF('query (10)'!AI360="","",TRIM('query (10)'!AI360))</f>
        <v/>
      </c>
      <c r="AL360" s="42">
        <f t="shared" si="25"/>
        <v>2025</v>
      </c>
      <c r="AM360" s="42" t="str">
        <f t="shared" si="26"/>
        <v>2025-11</v>
      </c>
      <c r="AN360" s="42" t="str">
        <f t="shared" ca="1" si="27"/>
        <v/>
      </c>
      <c r="AO360" s="42" t="str">
        <f t="shared" si="28"/>
        <v>GR-733 | SPINDLE RACEWAY SUPERFINISH MACHINE. | HUB3-2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เริ่มซ่อมงาน PM แล้ว รับผิดชอบโดย PONGPITAK SONCHAI | พงษ์พิทักษ์ ศรไชย</v>
      </c>
      <c r="AP360" s="42" t="str">
        <f>_xlfn.TEXTJOIN("; ",TRUE,IF(COUNTA('query (10)'!A360:AK360)&lt;=6,"NEAR_EMPTY_ROW",""),IF($K360="","MISSING_STATUS",""),IF(AND($K360="เสร็จสิ้น",$Z360=""),"DONE_NO_ACTUAL_DATE",""),IF(AND($I360="Condition-based Maintenance",$AH360=""),"CBM_NO_MEASUREMENT",""),IF(OR($X360="",$X360=0),"INVALID_PERIOD",""),IF(AND($AA360&lt;&gt;"",$AB360&lt;&gt;"",$AB360&lt;$AA360),"DATE_SEQUENCE_ERROR",""),IF(AND($AB360&lt;&gt;"",$AB360&gt;DATE(2030,12,31)),"DATE_OUTLIER",""),IF($C360="","MISSING_QRCODE",""),IF($J360="UNKNOWN","UNKNOWN_PM_TYPE",""),IF($L360="UNKNOWN","UNKNOWN_STATUS",""))</f>
        <v/>
      </c>
      <c r="AQ360" s="42" t="str">
        <f t="shared" si="29"/>
        <v>NO</v>
      </c>
    </row>
    <row r="361" spans="1:43" x14ac:dyDescent="0.3">
      <c r="A361" s="38">
        <f>IF('query (10)'!A361="","",'query (10)'!A361)</f>
        <v>444</v>
      </c>
      <c r="B361" s="38">
        <f>IF('query (10)'!B361="","",'query (10)'!B361)</f>
        <v>17171</v>
      </c>
      <c r="C361" s="38" t="str">
        <f>TRIM(UPPER('query (10)'!M361))</f>
        <v>AS-1180</v>
      </c>
      <c r="D361" s="38" t="str">
        <f>TRIM(UPPER(IFERROR(_xlfn.TEXTBEFORE('query (10)'!L361,"("),'query (10)'!L361)))</f>
        <v>SEAL INSERT AND INSPECTION</v>
      </c>
      <c r="E361" s="38" t="str">
        <f>IFERROR(TRIM(UPPER(_xlfn.TEXTBEFORE(_xlfn.TEXTAFTER('query (10)'!L361,"("),")"))),"")</f>
        <v/>
      </c>
      <c r="F361" s="38" t="str">
        <f>TRIM('query (10)'!K361)</f>
        <v>CR2</v>
      </c>
      <c r="G361" s="38" t="str">
        <f>IF('query (10)'!J361="","",'query (10)'!J361)</f>
        <v>Solenoid valve</v>
      </c>
      <c r="H361" s="38" t="str">
        <f>TRIM(UPPER('query (10)'!J361))</f>
        <v>SOLENOID VALVE</v>
      </c>
      <c r="I361" s="38" t="str">
        <f>IF('query (10)'!F361="","",'query (10)'!F361)</f>
        <v>Time-based Maintenance</v>
      </c>
      <c r="J361" s="38" t="str">
        <f>IF('query (10)'!F361="","",IFERROR(INDEX(Cleaning_Rules!$B$14:$B$17,MATCH(TRIM('query (10)'!F361),Cleaning_Rules!$A$14:$A$17,0)),"UNKNOWN"))</f>
        <v>TBM</v>
      </c>
      <c r="K361" s="38" t="str">
        <f>IF('query (10)'!G361="","",'query (10)'!G361)</f>
        <v>เสร็จสิ้น</v>
      </c>
      <c r="L361" s="38" t="str">
        <f>IF('query (10)'!G361="","MISSING",IFERROR(INDEX(Cleaning_Rules!$B$5:$B$10,MATCH(TRIM('query (10)'!G361),Cleaning_Rules!$A$5:$A$10,0)),"UNKNOWN"))</f>
        <v>COMPLETED</v>
      </c>
      <c r="M361" s="38" t="str">
        <f>IF('query (10)'!I361="","",'query (10)'!I361)</f>
        <v>Mechanical</v>
      </c>
      <c r="N361" s="38" t="str">
        <f>IF('query (10)'!O361="","",'query (10)'!O361)</f>
        <v>Cleaning</v>
      </c>
      <c r="O361" s="38" t="str">
        <f>IF('query (10)'!P361="","",'query (10)'!P361)</f>
        <v>Medium</v>
      </c>
      <c r="P361" s="38" t="str">
        <f>IF('query (10)'!N361="","",'query (10)'!N361)</f>
        <v xml:space="preserve">Cleaning solenoid valve
manifold 1 = 8 pcs.
manifold 2 = 8 pcs.
manifold 3 = 1 pcs.
</v>
      </c>
      <c r="Q361" s="38" t="str">
        <f>TRIM('query (10)'!N361)</f>
        <v xml:space="preserve">Cleaning solenoid valve
manifold 1 = 8 pcs.
manifold 2 = 8 pcs.
manifold 3 = 1 pcs.
</v>
      </c>
      <c r="R361" s="38" t="str">
        <f>TRIM(UPPER('query (10)'!R361))</f>
        <v/>
      </c>
      <c r="S361" s="38" t="str">
        <f>TRIM(UPPER('query (10)'!S361))</f>
        <v/>
      </c>
      <c r="T361" s="38" t="str">
        <f>IF('query (10)'!Q361="","",TRIM(UPPER('query (10)'!Q361)))</f>
        <v/>
      </c>
      <c r="U361" s="38" t="str">
        <f>IF('query (10)'!T361="","",'query (10)'!T361)</f>
        <v>1</v>
      </c>
      <c r="V361" s="39">
        <f>IF('query (10)'!T361="","",IFERROR(VALUE('query (10)'!T361),""))</f>
        <v>1</v>
      </c>
      <c r="W361" s="40">
        <f>IF('query (10)'!U361="","",'query (10)'!U361)</f>
        <v>0</v>
      </c>
      <c r="X361" s="39">
        <f>IF('query (10)'!V361="","",'query (10)'!V361)</f>
        <v>1</v>
      </c>
      <c r="Y361" s="41">
        <f>IF('query (10)'!W361="","",'query (10)'!W361)</f>
        <v>45993</v>
      </c>
      <c r="Z361" s="41">
        <f>IF('query (10)'!X361="","",'query (10)'!X361)</f>
        <v>46028</v>
      </c>
      <c r="AA361" s="41">
        <f>IF('query (10)'!Y361="","",'query (10)'!Y361)</f>
        <v>46028</v>
      </c>
      <c r="AB361" s="41">
        <f>IF('query (10)'!Z361="","",'query (10)'!Z361)</f>
        <v>46029</v>
      </c>
      <c r="AC361" s="38" t="str">
        <f>IF(OR('query (10)'!AA361="",COUNTIF(Cleaning_Rules!$A$21:$A$26,TRIM('query (10)'!AA361))&gt;0),"",TRIM('query (10)'!AA361))</f>
        <v/>
      </c>
      <c r="AD361" s="38" t="str">
        <f>IF('query (10)'!AB361="","",TRIM(IFERROR(_xlfn.TEXTBEFORE('query (10)'!AB361,"("),'query (10)'!AB361)))</f>
        <v>เริ่มซ่อมงาน PM แล้ว รับผิดชอบโดย PAHLA SEEDANG</v>
      </c>
      <c r="AE361" s="38" t="str">
        <f>IFERROR(LOWER(TRIM(_xlfn.TEXTBEFORE(_xlfn.TEXTAFTER('query (10)'!AB361,"("),")"))),"")</f>
        <v>pahla@nsk.com</v>
      </c>
      <c r="AF361" s="38" t="str">
        <f>IF('query (10)'!AD361="","",TRIM('query (10)'!AD361))</f>
        <v>ผะหลา สีแดง</v>
      </c>
      <c r="AG361" s="38" t="str">
        <f>IF('query (10)'!AE361="","",TRIM('query (10)'!AE361))</f>
        <v>ผะหลา สีแดง</v>
      </c>
      <c r="AH361" s="38" t="str">
        <f>IF('query (10)'!AF361="","",IFERROR(VALUE('query (10)'!AF361),""))</f>
        <v/>
      </c>
      <c r="AI361" s="38" t="str">
        <f>IF('query (10)'!AG361="","",TRIM('query (10)'!AG361))</f>
        <v/>
      </c>
      <c r="AJ361" s="38" t="str">
        <f>IF('query (10)'!AH361="","",IFERROR(VALUE('query (10)'!AH361),""))</f>
        <v/>
      </c>
      <c r="AK361" s="38" t="str">
        <f>IF('query (10)'!AI361="","",TRIM('query (10)'!AI361))</f>
        <v/>
      </c>
      <c r="AL361" s="42">
        <f t="shared" si="25"/>
        <v>2025</v>
      </c>
      <c r="AM361" s="42" t="str">
        <f t="shared" si="26"/>
        <v>2025-12</v>
      </c>
      <c r="AN361" s="42" t="str">
        <f t="shared" ca="1" si="27"/>
        <v/>
      </c>
      <c r="AO361" s="42" t="str">
        <f t="shared" si="28"/>
        <v>AS-1180 | SEAL INSERT AND INSPECTION | CR2 | SOLENOID VALVE | Time-based Maintenance | Mechanical | Cleaning | Medium | Cleaning solenoid valve
manifold 1 = 8 pcs.
manifold 2 = 8 pcs.
manifold 3 = 1 pcs.
 | เริ่มซ่อมงาน PM แล้ว รับผิดชอบโดย PAHLA SEEDANG | ผะหลา สีแดง</v>
      </c>
      <c r="AP361" s="42" t="str">
        <f>_xlfn.TEXTJOIN("; ",TRUE,IF(COUNTA('query (10)'!A361:AK361)&lt;=6,"NEAR_EMPTY_ROW",""),IF($K361="","MISSING_STATUS",""),IF(AND($K361="เสร็จสิ้น",$Z361=""),"DONE_NO_ACTUAL_DATE",""),IF(AND($I361="Condition-based Maintenance",$AH361=""),"CBM_NO_MEASUREMENT",""),IF(OR($X361="",$X361=0),"INVALID_PERIOD",""),IF(AND($AA361&lt;&gt;"",$AB361&lt;&gt;"",$AB361&lt;$AA361),"DATE_SEQUENCE_ERROR",""),IF(AND($AB361&lt;&gt;"",$AB361&gt;DATE(2030,12,31)),"DATE_OUTLIER",""),IF($C361="","MISSING_QRCODE",""),IF($J361="UNKNOWN","UNKNOWN_PM_TYPE",""),IF($L361="UNKNOWN","UNKNOWN_STATUS",""))</f>
        <v/>
      </c>
      <c r="AQ361" s="42" t="str">
        <f t="shared" si="29"/>
        <v>NO</v>
      </c>
    </row>
    <row r="362" spans="1:43" x14ac:dyDescent="0.3">
      <c r="A362" s="38">
        <f>IF('query (10)'!A362="","",'query (10)'!A362)</f>
        <v>445</v>
      </c>
      <c r="B362" s="38">
        <f>IF('query (10)'!B362="","",'query (10)'!B362)</f>
        <v>19114</v>
      </c>
      <c r="C362" s="38" t="str">
        <f>TRIM(UPPER('query (10)'!M362))</f>
        <v>WA-734</v>
      </c>
      <c r="D362" s="38" t="str">
        <f>TRIM(UPPER(IFERROR(_xlfn.TEXTBEFORE('query (10)'!L362,"("),'query (10)'!L362)))</f>
        <v>SPINDLE WASHING EQUIPMENT</v>
      </c>
      <c r="E362" s="38" t="str">
        <f>IFERROR(TRIM(UPPER(_xlfn.TEXTBEFORE(_xlfn.TEXTAFTER('query (10)'!L362,"("),")"))),"")</f>
        <v/>
      </c>
      <c r="F362" s="38" t="str">
        <f>TRIM('query (10)'!K362)</f>
        <v>HUB3-2</v>
      </c>
      <c r="G362" s="38" t="str">
        <f>IF('query (10)'!J362="","",'query (10)'!J362)</f>
        <v>Motor</v>
      </c>
      <c r="H362" s="38" t="str">
        <f>TRIM(UPPER('query (10)'!J362))</f>
        <v>MOTOR</v>
      </c>
      <c r="I362" s="38" t="str">
        <f>IF('query (10)'!F362="","",'query (10)'!F362)</f>
        <v>Time-based Maintenance</v>
      </c>
      <c r="J362" s="38" t="str">
        <f>IF('query (10)'!F362="","",IFERROR(INDEX(Cleaning_Rules!$B$14:$B$17,MATCH(TRIM('query (10)'!F362),Cleaning_Rules!$A$14:$A$17,0)),"UNKNOWN"))</f>
        <v>TBM</v>
      </c>
      <c r="K362" s="38" t="str">
        <f>IF('query (10)'!G362="","",'query (10)'!G362)</f>
        <v>กำลังดำเนินการ</v>
      </c>
      <c r="L362" s="38" t="str">
        <f>IF('query (10)'!G362="","MISSING",IFERROR(INDEX(Cleaning_Rules!$B$5:$B$10,MATCH(TRIM('query (10)'!G362),Cleaning_Rules!$A$5:$A$10,0)),"UNKNOWN"))</f>
        <v>IN_PROGRESS</v>
      </c>
      <c r="M362" s="38" t="str">
        <f>IF('query (10)'!I362="","",'query (10)'!I362)</f>
        <v>Electrical</v>
      </c>
      <c r="N362" s="38" t="str">
        <f>IF('query (10)'!O362="","",'query (10)'!O362)</f>
        <v>Measure</v>
      </c>
      <c r="O362" s="38" t="str">
        <f>IF('query (10)'!P362="","",'query (10)'!P362)</f>
        <v>Medium</v>
      </c>
      <c r="P362" s="38" t="str">
        <f>IF('query (10)'!N362="","",'query (10)'!N362)</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62" s="38" t="str">
        <f>TRIM('query (10)'!N362)</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62" s="38" t="str">
        <f>TRIM(UPPER('query (10)'!R362))</f>
        <v/>
      </c>
      <c r="S362" s="38" t="str">
        <f>TRIM(UPPER('query (10)'!S362))</f>
        <v/>
      </c>
      <c r="T362" s="38" t="str">
        <f>IF('query (10)'!Q362="","",TRIM(UPPER('query (10)'!Q362)))</f>
        <v/>
      </c>
      <c r="U362" s="38" t="str">
        <f>IF('query (10)'!T362="","",'query (10)'!T362)</f>
        <v>1</v>
      </c>
      <c r="V362" s="39">
        <f>IF('query (10)'!T362="","",IFERROR(VALUE('query (10)'!T362),""))</f>
        <v>1</v>
      </c>
      <c r="W362" s="40">
        <f>IF('query (10)'!U362="","",'query (10)'!U362)</f>
        <v>0</v>
      </c>
      <c r="X362" s="39">
        <f>IF('query (10)'!V362="","",'query (10)'!V362)</f>
        <v>360</v>
      </c>
      <c r="Y362" s="41">
        <f>IF('query (10)'!W362="","",'query (10)'!W362)</f>
        <v>45966</v>
      </c>
      <c r="Z362" s="41" t="str">
        <f>IF('query (10)'!X362="","",'query (10)'!X362)</f>
        <v/>
      </c>
      <c r="AA362" s="41">
        <f>IF('query (10)'!Y362="","",'query (10)'!Y362)</f>
        <v>45617</v>
      </c>
      <c r="AB362" s="41">
        <f>IF('query (10)'!Z362="","",'query (10)'!Z362)</f>
        <v>45977</v>
      </c>
      <c r="AC362" s="38" t="str">
        <f>IF(OR('query (10)'!AA362="",COUNTIF(Cleaning_Rules!$A$21:$A$26,TRIM('query (10)'!AA362))&gt;0),"",TRIM('query (10)'!AA362))</f>
        <v/>
      </c>
      <c r="AD362" s="38" t="str">
        <f>IF('query (10)'!AB362="","",TRIM(IFERROR(_xlfn.TEXTBEFORE('query (10)'!AB362,"("),'query (10)'!AB362)))</f>
        <v>เริ่มซ่อมงาน PM แล้ว รับผิดชอบโดย PAHLA SEEDANG</v>
      </c>
      <c r="AE362" s="38" t="str">
        <f>IFERROR(LOWER(TRIM(_xlfn.TEXTBEFORE(_xlfn.TEXTAFTER('query (10)'!AB362,"("),")"))),"")</f>
        <v>pahla@nsk.com</v>
      </c>
      <c r="AF362" s="38" t="str">
        <f>IF('query (10)'!AD362="","",TRIM('query (10)'!AD362))</f>
        <v>ณัฐดนัย จุฑาเทพ</v>
      </c>
      <c r="AG362" s="38" t="str">
        <f>IF('query (10)'!AE362="","",TRIM('query (10)'!AE362))</f>
        <v>อัมรินทร์ รักษาพล</v>
      </c>
      <c r="AH362" s="38" t="str">
        <f>IF('query (10)'!AF362="","",IFERROR(VALUE('query (10)'!AF362),""))</f>
        <v/>
      </c>
      <c r="AI362" s="38" t="str">
        <f>IF('query (10)'!AG362="","",TRIM('query (10)'!AG362))</f>
        <v/>
      </c>
      <c r="AJ362" s="38" t="str">
        <f>IF('query (10)'!AH362="","",IFERROR(VALUE('query (10)'!AH362),""))</f>
        <v/>
      </c>
      <c r="AK362" s="38" t="str">
        <f>IF('query (10)'!AI362="","",TRIM('query (10)'!AI362))</f>
        <v/>
      </c>
      <c r="AL362" s="42">
        <f t="shared" si="25"/>
        <v>2025</v>
      </c>
      <c r="AM362" s="42" t="str">
        <f t="shared" si="26"/>
        <v>2025-11</v>
      </c>
      <c r="AN362" s="42" t="str">
        <f t="shared" ca="1" si="27"/>
        <v>OVERDUE</v>
      </c>
      <c r="AO362" s="42" t="str">
        <f t="shared" si="28"/>
        <v>WA-734 | SPINDLE WASHING EQUIPMENT | HUB3-2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เริ่มซ่อมงาน PM แล้ว รับผิดชอบโดย PAHLA SEEDANG | อัมรินทร์ รักษาพล</v>
      </c>
      <c r="AP362" s="42" t="str">
        <f>_xlfn.TEXTJOIN("; ",TRUE,IF(COUNTA('query (10)'!A362:AK362)&lt;=6,"NEAR_EMPTY_ROW",""),IF($K362="","MISSING_STATUS",""),IF(AND($K362="เสร็จสิ้น",$Z362=""),"DONE_NO_ACTUAL_DATE",""),IF(AND($I362="Condition-based Maintenance",$AH362=""),"CBM_NO_MEASUREMENT",""),IF(OR($X362="",$X362=0),"INVALID_PERIOD",""),IF(AND($AA362&lt;&gt;"",$AB362&lt;&gt;"",$AB362&lt;$AA362),"DATE_SEQUENCE_ERROR",""),IF(AND($AB362&lt;&gt;"",$AB362&gt;DATE(2030,12,31)),"DATE_OUTLIER",""),IF($C362="","MISSING_QRCODE",""),IF($J362="UNKNOWN","UNKNOWN_PM_TYPE",""),IF($L362="UNKNOWN","UNKNOWN_STATUS",""))</f>
        <v/>
      </c>
      <c r="AQ362" s="42" t="str">
        <f t="shared" si="29"/>
        <v>NO</v>
      </c>
    </row>
    <row r="363" spans="1:43" x14ac:dyDescent="0.3">
      <c r="A363" s="38">
        <f>IF('query (10)'!A363="","",'query (10)'!A363)</f>
        <v>446</v>
      </c>
      <c r="B363" s="38">
        <f>IF('query (10)'!B363="","",'query (10)'!B363)</f>
        <v>17974</v>
      </c>
      <c r="C363" s="38" t="str">
        <f>TRIM(UPPER('query (10)'!M363))</f>
        <v>AS-1181</v>
      </c>
      <c r="D363" s="38" t="str">
        <f>TRIM(UPPER(IFERROR(_xlfn.TEXTBEFORE('query (10)'!L363,"("),'query (10)'!L363)))</f>
        <v>SHRINK FITTING</v>
      </c>
      <c r="E363" s="38" t="str">
        <f>IFERROR(TRIM(UPPER(_xlfn.TEXTBEFORE(_xlfn.TEXTAFTER('query (10)'!L363,"("),")"))),"")</f>
        <v/>
      </c>
      <c r="F363" s="38" t="str">
        <f>TRIM('query (10)'!K363)</f>
        <v>CR2</v>
      </c>
      <c r="G363" s="38" t="str">
        <f>IF('query (10)'!J363="","",'query (10)'!J363)</f>
        <v>Solenoid valve</v>
      </c>
      <c r="H363" s="38" t="str">
        <f>TRIM(UPPER('query (10)'!J363))</f>
        <v>SOLENOID VALVE</v>
      </c>
      <c r="I363" s="38" t="str">
        <f>IF('query (10)'!F363="","",'query (10)'!F363)</f>
        <v>Time-based Maintenance</v>
      </c>
      <c r="J363" s="38" t="str">
        <f>IF('query (10)'!F363="","",IFERROR(INDEX(Cleaning_Rules!$B$14:$B$17,MATCH(TRIM('query (10)'!F363),Cleaning_Rules!$A$14:$A$17,0)),"UNKNOWN"))</f>
        <v>TBM</v>
      </c>
      <c r="K363" s="38" t="str">
        <f>IF('query (10)'!G363="","",'query (10)'!G363)</f>
        <v>เสร็จสิ้น</v>
      </c>
      <c r="L363" s="38" t="str">
        <f>IF('query (10)'!G363="","MISSING",IFERROR(INDEX(Cleaning_Rules!$B$5:$B$10,MATCH(TRIM('query (10)'!G363),Cleaning_Rules!$A$5:$A$10,0)),"UNKNOWN"))</f>
        <v>COMPLETED</v>
      </c>
      <c r="M363" s="38" t="str">
        <f>IF('query (10)'!I363="","",'query (10)'!I363)</f>
        <v>Mechanical</v>
      </c>
      <c r="N363" s="38" t="str">
        <f>IF('query (10)'!O363="","",'query (10)'!O363)</f>
        <v>Cleaning</v>
      </c>
      <c r="O363" s="38" t="str">
        <f>IF('query (10)'!P363="","",'query (10)'!P363)</f>
        <v>Medium</v>
      </c>
      <c r="P363" s="38" t="str">
        <f>IF('query (10)'!N363="","",'query (10)'!N363)</f>
        <v xml:space="preserve">Cleaning solenoid valve
manifold 1 = 9 pcs.
</v>
      </c>
      <c r="Q363" s="38" t="str">
        <f>TRIM('query (10)'!N363)</f>
        <v xml:space="preserve">Cleaning solenoid valve
manifold 1 = 9 pcs.
</v>
      </c>
      <c r="R363" s="38" t="str">
        <f>TRIM(UPPER('query (10)'!R363))</f>
        <v/>
      </c>
      <c r="S363" s="38" t="str">
        <f>TRIM(UPPER('query (10)'!S363))</f>
        <v/>
      </c>
      <c r="T363" s="38" t="str">
        <f>IF('query (10)'!Q363="","",TRIM(UPPER('query (10)'!Q363)))</f>
        <v/>
      </c>
      <c r="U363" s="38" t="str">
        <f>IF('query (10)'!T363="","",'query (10)'!T363)</f>
        <v>1</v>
      </c>
      <c r="V363" s="39">
        <f>IF('query (10)'!T363="","",IFERROR(VALUE('query (10)'!T363),""))</f>
        <v>1</v>
      </c>
      <c r="W363" s="40">
        <f>IF('query (10)'!U363="","",'query (10)'!U363)</f>
        <v>0</v>
      </c>
      <c r="X363" s="39">
        <f>IF('query (10)'!V363="","",'query (10)'!V363)</f>
        <v>360</v>
      </c>
      <c r="Y363" s="41">
        <f>IF('query (10)'!W363="","",'query (10)'!W363)</f>
        <v>46064</v>
      </c>
      <c r="Z363" s="41">
        <f>IF('query (10)'!X363="","",'query (10)'!X363)</f>
        <v>46062</v>
      </c>
      <c r="AA363" s="41">
        <f>IF('query (10)'!Y363="","",'query (10)'!Y363)</f>
        <v>46062</v>
      </c>
      <c r="AB363" s="41">
        <f>IF('query (10)'!Z363="","",'query (10)'!Z363)</f>
        <v>46422</v>
      </c>
      <c r="AC363" s="38" t="str">
        <f>IF(OR('query (10)'!AA363="",COUNTIF(Cleaning_Rules!$A$21:$A$26,TRIM('query (10)'!AA363))&gt;0),"",TRIM('query (10)'!AA363))</f>
        <v/>
      </c>
      <c r="AD363" s="38" t="str">
        <f>IF('query (10)'!AB363="","",TRIM(IFERROR(_xlfn.TEXTBEFORE('query (10)'!AB363,"("),'query (10)'!AB363)))</f>
        <v>เริ่มซ่อมงาน PM แล้ว รับผิดชอบโดย PAHLA SEEDANG</v>
      </c>
      <c r="AE363" s="38" t="str">
        <f>IFERROR(LOWER(TRIM(_xlfn.TEXTBEFORE(_xlfn.TEXTAFTER('query (10)'!AB363,"("),")"))),"")</f>
        <v>pahla@nsk.com</v>
      </c>
      <c r="AF363" s="38" t="str">
        <f>IF('query (10)'!AD363="","",TRIM('query (10)'!AD363))</f>
        <v>ผะหลา สีแดง</v>
      </c>
      <c r="AG363" s="38" t="str">
        <f>IF('query (10)'!AE363="","",TRIM('query (10)'!AE363))</f>
        <v>ผะหลา สีแดง</v>
      </c>
      <c r="AH363" s="38" t="str">
        <f>IF('query (10)'!AF363="","",IFERROR(VALUE('query (10)'!AF363),""))</f>
        <v/>
      </c>
      <c r="AI363" s="38" t="str">
        <f>IF('query (10)'!AG363="","",TRIM('query (10)'!AG363))</f>
        <v/>
      </c>
      <c r="AJ363" s="38" t="str">
        <f>IF('query (10)'!AH363="","",IFERROR(VALUE('query (10)'!AH363),""))</f>
        <v/>
      </c>
      <c r="AK363" s="38" t="str">
        <f>IF('query (10)'!AI363="","",TRIM('query (10)'!AI363))</f>
        <v/>
      </c>
      <c r="AL363" s="42">
        <f t="shared" si="25"/>
        <v>2026</v>
      </c>
      <c r="AM363" s="42" t="str">
        <f t="shared" si="26"/>
        <v>2026-02</v>
      </c>
      <c r="AN363" s="42" t="str">
        <f t="shared" ca="1" si="27"/>
        <v/>
      </c>
      <c r="AO363" s="42" t="str">
        <f t="shared" si="28"/>
        <v>AS-1181 | SHRINK FITTING | CR2 | SOLENOID VALVE | Time-based Maintenance | Mechanical | Cleaning | Medium | Cleaning solenoid valve
manifold 1 = 9 pcs.
 | เริ่มซ่อมงาน PM แล้ว รับผิดชอบโดย PAHLA SEEDANG | ผะหลา สีแดง</v>
      </c>
      <c r="AP363" s="42" t="str">
        <f>_xlfn.TEXTJOIN("; ",TRUE,IF(COUNTA('query (10)'!A363:AK363)&lt;=6,"NEAR_EMPTY_ROW",""),IF($K363="","MISSING_STATUS",""),IF(AND($K363="เสร็จสิ้น",$Z363=""),"DONE_NO_ACTUAL_DATE",""),IF(AND($I363="Condition-based Maintenance",$AH363=""),"CBM_NO_MEASUREMENT",""),IF(OR($X363="",$X363=0),"INVALID_PERIOD",""),IF(AND($AA363&lt;&gt;"",$AB363&lt;&gt;"",$AB363&lt;$AA363),"DATE_SEQUENCE_ERROR",""),IF(AND($AB363&lt;&gt;"",$AB363&gt;DATE(2030,12,31)),"DATE_OUTLIER",""),IF($C363="","MISSING_QRCODE",""),IF($J363="UNKNOWN","UNKNOWN_PM_TYPE",""),IF($L363="UNKNOWN","UNKNOWN_STATUS",""))</f>
        <v/>
      </c>
      <c r="AQ363" s="42" t="str">
        <f t="shared" si="29"/>
        <v>NO</v>
      </c>
    </row>
    <row r="364" spans="1:43" x14ac:dyDescent="0.3">
      <c r="A364" s="38">
        <f>IF('query (10)'!A364="","",'query (10)'!A364)</f>
        <v>447</v>
      </c>
      <c r="B364" s="38">
        <f>IF('query (10)'!B364="","",'query (10)'!B364)</f>
        <v>17170</v>
      </c>
      <c r="C364" s="38" t="str">
        <f>TRIM(UPPER('query (10)'!M364))</f>
        <v>AS-1182</v>
      </c>
      <c r="D364" s="38" t="str">
        <f>TRIM(UPPER(IFERROR(_xlfn.TEXTBEFORE('query (10)'!L364,"("),'query (10)'!L364)))</f>
        <v>GREASE INJECTION</v>
      </c>
      <c r="E364" s="38" t="str">
        <f>IFERROR(TRIM(UPPER(_xlfn.TEXTBEFORE(_xlfn.TEXTAFTER('query (10)'!L364,"("),")"))),"")</f>
        <v/>
      </c>
      <c r="F364" s="38" t="str">
        <f>TRIM('query (10)'!K364)</f>
        <v>CR2</v>
      </c>
      <c r="G364" s="38" t="str">
        <f>IF('query (10)'!J364="","",'query (10)'!J364)</f>
        <v>Solenoid valve</v>
      </c>
      <c r="H364" s="38" t="str">
        <f>TRIM(UPPER('query (10)'!J364))</f>
        <v>SOLENOID VALVE</v>
      </c>
      <c r="I364" s="38" t="str">
        <f>IF('query (10)'!F364="","",'query (10)'!F364)</f>
        <v>Time-based Maintenance</v>
      </c>
      <c r="J364" s="38" t="str">
        <f>IF('query (10)'!F364="","",IFERROR(INDEX(Cleaning_Rules!$B$14:$B$17,MATCH(TRIM('query (10)'!F364),Cleaning_Rules!$A$14:$A$17,0)),"UNKNOWN"))</f>
        <v>TBM</v>
      </c>
      <c r="K364" s="38" t="str">
        <f>IF('query (10)'!G364="","",'query (10)'!G364)</f>
        <v>เสร็จสิ้น</v>
      </c>
      <c r="L364" s="38" t="str">
        <f>IF('query (10)'!G364="","MISSING",IFERROR(INDEX(Cleaning_Rules!$B$5:$B$10,MATCH(TRIM('query (10)'!G364),Cleaning_Rules!$A$5:$A$10,0)),"UNKNOWN"))</f>
        <v>COMPLETED</v>
      </c>
      <c r="M364" s="38" t="str">
        <f>IF('query (10)'!I364="","",'query (10)'!I364)</f>
        <v>Mechanical</v>
      </c>
      <c r="N364" s="38" t="str">
        <f>IF('query (10)'!O364="","",'query (10)'!O364)</f>
        <v>Cleaning</v>
      </c>
      <c r="O364" s="38" t="str">
        <f>IF('query (10)'!P364="","",'query (10)'!P364)</f>
        <v>Medium</v>
      </c>
      <c r="P364" s="38" t="str">
        <f>IF('query (10)'!N364="","",'query (10)'!N364)</f>
        <v xml:space="preserve">Cleaning solenoid valve
manifold 1 = 7 pcs.
</v>
      </c>
      <c r="Q364" s="38" t="str">
        <f>TRIM('query (10)'!N364)</f>
        <v xml:space="preserve">Cleaning solenoid valve
manifold 1 = 7 pcs.
</v>
      </c>
      <c r="R364" s="38" t="str">
        <f>TRIM(UPPER('query (10)'!R364))</f>
        <v/>
      </c>
      <c r="S364" s="38" t="str">
        <f>TRIM(UPPER('query (10)'!S364))</f>
        <v/>
      </c>
      <c r="T364" s="38" t="str">
        <f>IF('query (10)'!Q364="","",TRIM(UPPER('query (10)'!Q364)))</f>
        <v/>
      </c>
      <c r="U364" s="38" t="str">
        <f>IF('query (10)'!T364="","",'query (10)'!T364)</f>
        <v>1</v>
      </c>
      <c r="V364" s="39">
        <f>IF('query (10)'!T364="","",IFERROR(VALUE('query (10)'!T364),""))</f>
        <v>1</v>
      </c>
      <c r="W364" s="40">
        <f>IF('query (10)'!U364="","",'query (10)'!U364)</f>
        <v>0</v>
      </c>
      <c r="X364" s="39">
        <f>IF('query (10)'!V364="","",'query (10)'!V364)</f>
        <v>1</v>
      </c>
      <c r="Y364" s="41">
        <f>IF('query (10)'!W364="","",'query (10)'!W364)</f>
        <v>45993</v>
      </c>
      <c r="Z364" s="41">
        <f>IF('query (10)'!X364="","",'query (10)'!X364)</f>
        <v>46028</v>
      </c>
      <c r="AA364" s="41">
        <f>IF('query (10)'!Y364="","",'query (10)'!Y364)</f>
        <v>46028</v>
      </c>
      <c r="AB364" s="41">
        <f>IF('query (10)'!Z364="","",'query (10)'!Z364)</f>
        <v>46029</v>
      </c>
      <c r="AC364" s="38" t="str">
        <f>IF(OR('query (10)'!AA364="",COUNTIF(Cleaning_Rules!$A$21:$A$26,TRIM('query (10)'!AA364))&gt;0),"",TRIM('query (10)'!AA364))</f>
        <v/>
      </c>
      <c r="AD364" s="38" t="str">
        <f>IF('query (10)'!AB364="","",TRIM(IFERROR(_xlfn.TEXTBEFORE('query (10)'!AB364,"("),'query (10)'!AB364)))</f>
        <v>เริ่มซ่อมงาน PM แล้ว รับผิดชอบโดย PAHLA SEEDANG</v>
      </c>
      <c r="AE364" s="38" t="str">
        <f>IFERROR(LOWER(TRIM(_xlfn.TEXTBEFORE(_xlfn.TEXTAFTER('query (10)'!AB364,"("),")"))),"")</f>
        <v>pahla@nsk.com</v>
      </c>
      <c r="AF364" s="38" t="str">
        <f>IF('query (10)'!AD364="","",TRIM('query (10)'!AD364))</f>
        <v>ผะหลา สีแดง</v>
      </c>
      <c r="AG364" s="38" t="str">
        <f>IF('query (10)'!AE364="","",TRIM('query (10)'!AE364))</f>
        <v>ผะหลา สีแดง</v>
      </c>
      <c r="AH364" s="38" t="str">
        <f>IF('query (10)'!AF364="","",IFERROR(VALUE('query (10)'!AF364),""))</f>
        <v/>
      </c>
      <c r="AI364" s="38" t="str">
        <f>IF('query (10)'!AG364="","",TRIM('query (10)'!AG364))</f>
        <v/>
      </c>
      <c r="AJ364" s="38" t="str">
        <f>IF('query (10)'!AH364="","",IFERROR(VALUE('query (10)'!AH364),""))</f>
        <v/>
      </c>
      <c r="AK364" s="38" t="str">
        <f>IF('query (10)'!AI364="","",TRIM('query (10)'!AI364))</f>
        <v/>
      </c>
      <c r="AL364" s="42">
        <f t="shared" si="25"/>
        <v>2025</v>
      </c>
      <c r="AM364" s="42" t="str">
        <f t="shared" si="26"/>
        <v>2025-12</v>
      </c>
      <c r="AN364" s="42" t="str">
        <f t="shared" ca="1" si="27"/>
        <v/>
      </c>
      <c r="AO364" s="42" t="str">
        <f t="shared" si="28"/>
        <v>AS-1182 | GREASE INJECTION | CR2 | SOLENOID VALVE | Time-based Maintenance | Mechanical | Cleaning | Medium | Cleaning solenoid valve
manifold 1 = 7 pcs.
 | เริ่มซ่อมงาน PM แล้ว รับผิดชอบโดย PAHLA SEEDANG | ผะหลา สีแดง</v>
      </c>
      <c r="AP364" s="42" t="str">
        <f>_xlfn.TEXTJOIN("; ",TRUE,IF(COUNTA('query (10)'!A364:AK364)&lt;=6,"NEAR_EMPTY_ROW",""),IF($K364="","MISSING_STATUS",""),IF(AND($K364="เสร็จสิ้น",$Z364=""),"DONE_NO_ACTUAL_DATE",""),IF(AND($I364="Condition-based Maintenance",$AH364=""),"CBM_NO_MEASUREMENT",""),IF(OR($X364="",$X364=0),"INVALID_PERIOD",""),IF(AND($AA364&lt;&gt;"",$AB364&lt;&gt;"",$AB364&lt;$AA364),"DATE_SEQUENCE_ERROR",""),IF(AND($AB364&lt;&gt;"",$AB364&gt;DATE(2030,12,31)),"DATE_OUTLIER",""),IF($C364="","MISSING_QRCODE",""),IF($J364="UNKNOWN","UNKNOWN_PM_TYPE",""),IF($L364="UNKNOWN","UNKNOWN_STATUS",""))</f>
        <v/>
      </c>
      <c r="AQ364" s="42" t="str">
        <f t="shared" si="29"/>
        <v>NO</v>
      </c>
    </row>
    <row r="365" spans="1:43" x14ac:dyDescent="0.3">
      <c r="A365" s="38">
        <f>IF('query (10)'!A365="","",'query (10)'!A365)</f>
        <v>448</v>
      </c>
      <c r="B365" s="38">
        <f>IF('query (10)'!B365="","",'query (10)'!B365)</f>
        <v>19115</v>
      </c>
      <c r="C365" s="38" t="str">
        <f>TRIM(UPPER('query (10)'!M365))</f>
        <v>GR-737</v>
      </c>
      <c r="D365" s="38" t="str">
        <f>TRIM(UPPER(IFERROR(_xlfn.TEXTBEFORE('query (10)'!L365,"("),'query (10)'!L365)))</f>
        <v>OUTER RING DATUM DIAMETER GRINDING MACHINE</v>
      </c>
      <c r="E365" s="38" t="str">
        <f>IFERROR(TRIM(UPPER(_xlfn.TEXTBEFORE(_xlfn.TEXTAFTER('query (10)'!L365,"("),")"))),"")</f>
        <v/>
      </c>
      <c r="F365" s="38" t="str">
        <f>TRIM('query (10)'!K365)</f>
        <v>HUB3-2</v>
      </c>
      <c r="G365" s="38" t="str">
        <f>IF('query (10)'!J365="","",'query (10)'!J365)</f>
        <v>Motor</v>
      </c>
      <c r="H365" s="38" t="str">
        <f>TRIM(UPPER('query (10)'!J365))</f>
        <v>MOTOR</v>
      </c>
      <c r="I365" s="38" t="str">
        <f>IF('query (10)'!F365="","",'query (10)'!F365)</f>
        <v>Time-based Maintenance</v>
      </c>
      <c r="J365" s="38" t="str">
        <f>IF('query (10)'!F365="","",IFERROR(INDEX(Cleaning_Rules!$B$14:$B$17,MATCH(TRIM('query (10)'!F365),Cleaning_Rules!$A$14:$A$17,0)),"UNKNOWN"))</f>
        <v>TBM</v>
      </c>
      <c r="K365" s="38" t="str">
        <f>IF('query (10)'!G365="","",'query (10)'!G365)</f>
        <v>กำลังดำเนินการ</v>
      </c>
      <c r="L365" s="38" t="str">
        <f>IF('query (10)'!G365="","MISSING",IFERROR(INDEX(Cleaning_Rules!$B$5:$B$10,MATCH(TRIM('query (10)'!G365),Cleaning_Rules!$A$5:$A$10,0)),"UNKNOWN"))</f>
        <v>IN_PROGRESS</v>
      </c>
      <c r="M365" s="38" t="str">
        <f>IF('query (10)'!I365="","",'query (10)'!I365)</f>
        <v>Electrical</v>
      </c>
      <c r="N365" s="38" t="str">
        <f>IF('query (10)'!O365="","",'query (10)'!O365)</f>
        <v>Measure</v>
      </c>
      <c r="O365" s="38" t="str">
        <f>IF('query (10)'!P365="","",'query (10)'!P365)</f>
        <v>Medium</v>
      </c>
      <c r="P365" s="38" t="str">
        <f>IF('query (10)'!N365="","",'query (10)'!N365)</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65" s="38" t="str">
        <f>TRIM('query (10)'!N365)</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65" s="38" t="str">
        <f>TRIM(UPPER('query (10)'!R365))</f>
        <v/>
      </c>
      <c r="S365" s="38" t="str">
        <f>TRIM(UPPER('query (10)'!S365))</f>
        <v/>
      </c>
      <c r="T365" s="38" t="str">
        <f>IF('query (10)'!Q365="","",TRIM(UPPER('query (10)'!Q365)))</f>
        <v/>
      </c>
      <c r="U365" s="38" t="str">
        <f>IF('query (10)'!T365="","",'query (10)'!T365)</f>
        <v>1</v>
      </c>
      <c r="V365" s="39">
        <f>IF('query (10)'!T365="","",IFERROR(VALUE('query (10)'!T365),""))</f>
        <v>1</v>
      </c>
      <c r="W365" s="40">
        <f>IF('query (10)'!U365="","",'query (10)'!U365)</f>
        <v>0</v>
      </c>
      <c r="X365" s="39">
        <f>IF('query (10)'!V365="","",'query (10)'!V365)</f>
        <v>360</v>
      </c>
      <c r="Y365" s="41">
        <f>IF('query (10)'!W365="","",'query (10)'!W365)</f>
        <v>45966</v>
      </c>
      <c r="Z365" s="41" t="str">
        <f>IF('query (10)'!X365="","",'query (10)'!X365)</f>
        <v/>
      </c>
      <c r="AA365" s="41">
        <f>IF('query (10)'!Y365="","",'query (10)'!Y365)</f>
        <v>45617</v>
      </c>
      <c r="AB365" s="41">
        <f>IF('query (10)'!Z365="","",'query (10)'!Z365)</f>
        <v>45977</v>
      </c>
      <c r="AC365" s="38" t="str">
        <f>IF(OR('query (10)'!AA365="",COUNTIF(Cleaning_Rules!$A$21:$A$26,TRIM('query (10)'!AA365))&gt;0),"",TRIM('query (10)'!AA365))</f>
        <v/>
      </c>
      <c r="AD365" s="38" t="str">
        <f>IF('query (10)'!AB365="","",TRIM(IFERROR(_xlfn.TEXTBEFORE('query (10)'!AB365,"("),'query (10)'!AB365)))</f>
        <v>เริ่มซ่อมงาน PM แล้ว รับผิดชอบโดย PAHLA SEEDANG</v>
      </c>
      <c r="AE365" s="38" t="str">
        <f>IFERROR(LOWER(TRIM(_xlfn.TEXTBEFORE(_xlfn.TEXTAFTER('query (10)'!AB365,"("),")"))),"")</f>
        <v>pahla@nsk.com</v>
      </c>
      <c r="AF365" s="38" t="str">
        <f>IF('query (10)'!AD365="","",TRIM('query (10)'!AD365))</f>
        <v>ณัฐดนัย จุฑาเทพ</v>
      </c>
      <c r="AG365" s="38" t="str">
        <f>IF('query (10)'!AE365="","",TRIM('query (10)'!AE365))</f>
        <v>อัมรินทร์ รักษาพล</v>
      </c>
      <c r="AH365" s="38" t="str">
        <f>IF('query (10)'!AF365="","",IFERROR(VALUE('query (10)'!AF365),""))</f>
        <v/>
      </c>
      <c r="AI365" s="38" t="str">
        <f>IF('query (10)'!AG365="","",TRIM('query (10)'!AG365))</f>
        <v/>
      </c>
      <c r="AJ365" s="38" t="str">
        <f>IF('query (10)'!AH365="","",IFERROR(VALUE('query (10)'!AH365),""))</f>
        <v/>
      </c>
      <c r="AK365" s="38" t="str">
        <f>IF('query (10)'!AI365="","",TRIM('query (10)'!AI365))</f>
        <v/>
      </c>
      <c r="AL365" s="42">
        <f t="shared" si="25"/>
        <v>2025</v>
      </c>
      <c r="AM365" s="42" t="str">
        <f t="shared" si="26"/>
        <v>2025-11</v>
      </c>
      <c r="AN365" s="42" t="str">
        <f t="shared" ca="1" si="27"/>
        <v>OVERDUE</v>
      </c>
      <c r="AO365" s="42" t="str">
        <f t="shared" si="28"/>
        <v>GR-737 | OUTER RING DATUM DIAMETER GRINDING MACHINE | HUB3-2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เริ่มซ่อมงาน PM แล้ว รับผิดชอบโดย PAHLA SEEDANG | อัมรินทร์ รักษาพล</v>
      </c>
      <c r="AP365" s="42" t="str">
        <f>_xlfn.TEXTJOIN("; ",TRUE,IF(COUNTA('query (10)'!A365:AK365)&lt;=6,"NEAR_EMPTY_ROW",""),IF($K365="","MISSING_STATUS",""),IF(AND($K365="เสร็จสิ้น",$Z365=""),"DONE_NO_ACTUAL_DATE",""),IF(AND($I365="Condition-based Maintenance",$AH365=""),"CBM_NO_MEASUREMENT",""),IF(OR($X365="",$X365=0),"INVALID_PERIOD",""),IF(AND($AA365&lt;&gt;"",$AB365&lt;&gt;"",$AB365&lt;$AA365),"DATE_SEQUENCE_ERROR",""),IF(AND($AB365&lt;&gt;"",$AB365&gt;DATE(2030,12,31)),"DATE_OUTLIER",""),IF($C365="","MISSING_QRCODE",""),IF($J365="UNKNOWN","UNKNOWN_PM_TYPE",""),IF($L365="UNKNOWN","UNKNOWN_STATUS",""))</f>
        <v/>
      </c>
      <c r="AQ365" s="42" t="str">
        <f t="shared" si="29"/>
        <v>NO</v>
      </c>
    </row>
    <row r="366" spans="1:43" x14ac:dyDescent="0.3">
      <c r="A366" s="38">
        <f>IF('query (10)'!A366="","",'query (10)'!A366)</f>
        <v>449</v>
      </c>
      <c r="B366" s="38">
        <f>IF('query (10)'!B366="","",'query (10)'!B366)</f>
        <v>17973</v>
      </c>
      <c r="C366" s="38" t="str">
        <f>TRIM(UPPER('query (10)'!M366))</f>
        <v>AS-1183</v>
      </c>
      <c r="D366" s="38" t="str">
        <f>TRIM(UPPER(IFERROR(_xlfn.TEXTBEFORE('query (10)'!L366,"("),'query (10)'!L366)))</f>
        <v>SEAL PRESS NO.2</v>
      </c>
      <c r="E366" s="38" t="str">
        <f>IFERROR(TRIM(UPPER(_xlfn.TEXTBEFORE(_xlfn.TEXTAFTER('query (10)'!L366,"("),")"))),"")</f>
        <v/>
      </c>
      <c r="F366" s="38" t="str">
        <f>TRIM('query (10)'!K366)</f>
        <v>CR2</v>
      </c>
      <c r="G366" s="38" t="str">
        <f>IF('query (10)'!J366="","",'query (10)'!J366)</f>
        <v>Solenoid valve</v>
      </c>
      <c r="H366" s="38" t="str">
        <f>TRIM(UPPER('query (10)'!J366))</f>
        <v>SOLENOID VALVE</v>
      </c>
      <c r="I366" s="38" t="str">
        <f>IF('query (10)'!F366="","",'query (10)'!F366)</f>
        <v>Time-based Maintenance</v>
      </c>
      <c r="J366" s="38" t="str">
        <f>IF('query (10)'!F366="","",IFERROR(INDEX(Cleaning_Rules!$B$14:$B$17,MATCH(TRIM('query (10)'!F366),Cleaning_Rules!$A$14:$A$17,0)),"UNKNOWN"))</f>
        <v>TBM</v>
      </c>
      <c r="K366" s="38" t="str">
        <f>IF('query (10)'!G366="","",'query (10)'!G366)</f>
        <v>เสร็จสิ้น</v>
      </c>
      <c r="L366" s="38" t="str">
        <f>IF('query (10)'!G366="","MISSING",IFERROR(INDEX(Cleaning_Rules!$B$5:$B$10,MATCH(TRIM('query (10)'!G366),Cleaning_Rules!$A$5:$A$10,0)),"UNKNOWN"))</f>
        <v>COMPLETED</v>
      </c>
      <c r="M366" s="38" t="str">
        <f>IF('query (10)'!I366="","",'query (10)'!I366)</f>
        <v>Mechanical</v>
      </c>
      <c r="N366" s="38" t="str">
        <f>IF('query (10)'!O366="","",'query (10)'!O366)</f>
        <v>Cleaning</v>
      </c>
      <c r="O366" s="38" t="str">
        <f>IF('query (10)'!P366="","",'query (10)'!P366)</f>
        <v>Medium</v>
      </c>
      <c r="P366" s="38" t="str">
        <f>IF('query (10)'!N366="","",'query (10)'!N366)</f>
        <v xml:space="preserve">Cleaning solenoid valve
manifold 1 = 4 pcs.
manifold 1 = 6 pcs.
</v>
      </c>
      <c r="Q366" s="38" t="str">
        <f>TRIM('query (10)'!N366)</f>
        <v xml:space="preserve">Cleaning solenoid valve
manifold 1 = 4 pcs.
manifold 1 = 6 pcs.
</v>
      </c>
      <c r="R366" s="38" t="str">
        <f>TRIM(UPPER('query (10)'!R366))</f>
        <v/>
      </c>
      <c r="S366" s="38" t="str">
        <f>TRIM(UPPER('query (10)'!S366))</f>
        <v/>
      </c>
      <c r="T366" s="38" t="str">
        <f>IF('query (10)'!Q366="","",TRIM(UPPER('query (10)'!Q366)))</f>
        <v/>
      </c>
      <c r="U366" s="38" t="str">
        <f>IF('query (10)'!T366="","",'query (10)'!T366)</f>
        <v>1</v>
      </c>
      <c r="V366" s="39">
        <f>IF('query (10)'!T366="","",IFERROR(VALUE('query (10)'!T366),""))</f>
        <v>1</v>
      </c>
      <c r="W366" s="40">
        <f>IF('query (10)'!U366="","",'query (10)'!U366)</f>
        <v>0</v>
      </c>
      <c r="X366" s="39">
        <f>IF('query (10)'!V366="","",'query (10)'!V366)</f>
        <v>360</v>
      </c>
      <c r="Y366" s="41">
        <f>IF('query (10)'!W366="","",'query (10)'!W366)</f>
        <v>46064</v>
      </c>
      <c r="Z366" s="41">
        <f>IF('query (10)'!X366="","",'query (10)'!X366)</f>
        <v>46062</v>
      </c>
      <c r="AA366" s="41">
        <f>IF('query (10)'!Y366="","",'query (10)'!Y366)</f>
        <v>46062</v>
      </c>
      <c r="AB366" s="41">
        <f>IF('query (10)'!Z366="","",'query (10)'!Z366)</f>
        <v>46422</v>
      </c>
      <c r="AC366" s="38" t="str">
        <f>IF(OR('query (10)'!AA366="",COUNTIF(Cleaning_Rules!$A$21:$A$26,TRIM('query (10)'!AA366))&gt;0),"",TRIM('query (10)'!AA366))</f>
        <v/>
      </c>
      <c r="AD366" s="38" t="str">
        <f>IF('query (10)'!AB366="","",TRIM(IFERROR(_xlfn.TEXTBEFORE('query (10)'!AB366,"("),'query (10)'!AB366)))</f>
        <v>เริ่มซ่อมงาน PM แล้ว รับผิดชอบโดย PAHLA SEEDANG</v>
      </c>
      <c r="AE366" s="38" t="str">
        <f>IFERROR(LOWER(TRIM(_xlfn.TEXTBEFORE(_xlfn.TEXTAFTER('query (10)'!AB366,"("),")"))),"")</f>
        <v>pahla@nsk.com</v>
      </c>
      <c r="AF366" s="38" t="str">
        <f>IF('query (10)'!AD366="","",TRIM('query (10)'!AD366))</f>
        <v>ผะหลา สีแดง</v>
      </c>
      <c r="AG366" s="38" t="str">
        <f>IF('query (10)'!AE366="","",TRIM('query (10)'!AE366))</f>
        <v>ผะหลา สีแดง</v>
      </c>
      <c r="AH366" s="38" t="str">
        <f>IF('query (10)'!AF366="","",IFERROR(VALUE('query (10)'!AF366),""))</f>
        <v/>
      </c>
      <c r="AI366" s="38" t="str">
        <f>IF('query (10)'!AG366="","",TRIM('query (10)'!AG366))</f>
        <v/>
      </c>
      <c r="AJ366" s="38" t="str">
        <f>IF('query (10)'!AH366="","",IFERROR(VALUE('query (10)'!AH366),""))</f>
        <v/>
      </c>
      <c r="AK366" s="38" t="str">
        <f>IF('query (10)'!AI366="","",TRIM('query (10)'!AI366))</f>
        <v/>
      </c>
      <c r="AL366" s="42">
        <f t="shared" si="25"/>
        <v>2026</v>
      </c>
      <c r="AM366" s="42" t="str">
        <f t="shared" si="26"/>
        <v>2026-02</v>
      </c>
      <c r="AN366" s="42" t="str">
        <f t="shared" ca="1" si="27"/>
        <v/>
      </c>
      <c r="AO366" s="42" t="str">
        <f t="shared" si="28"/>
        <v>AS-1183 | SEAL PRESS NO.2 | CR2 | SOLENOID VALVE | Time-based Maintenance | Mechanical | Cleaning | Medium | Cleaning solenoid valve
manifold 1 = 4 pcs.
manifold 1 = 6 pcs.
 | เริ่มซ่อมงาน PM แล้ว รับผิดชอบโดย PAHLA SEEDANG | ผะหลา สีแดง</v>
      </c>
      <c r="AP366" s="42" t="str">
        <f>_xlfn.TEXTJOIN("; ",TRUE,IF(COUNTA('query (10)'!A366:AK366)&lt;=6,"NEAR_EMPTY_ROW",""),IF($K366="","MISSING_STATUS",""),IF(AND($K366="เสร็จสิ้น",$Z366=""),"DONE_NO_ACTUAL_DATE",""),IF(AND($I366="Condition-based Maintenance",$AH366=""),"CBM_NO_MEASUREMENT",""),IF(OR($X366="",$X366=0),"INVALID_PERIOD",""),IF(AND($AA366&lt;&gt;"",$AB366&lt;&gt;"",$AB366&lt;$AA366),"DATE_SEQUENCE_ERROR",""),IF(AND($AB366&lt;&gt;"",$AB366&gt;DATE(2030,12,31)),"DATE_OUTLIER",""),IF($C366="","MISSING_QRCODE",""),IF($J366="UNKNOWN","UNKNOWN_PM_TYPE",""),IF($L366="UNKNOWN","UNKNOWN_STATUS",""))</f>
        <v/>
      </c>
      <c r="AQ366" s="42" t="str">
        <f t="shared" si="29"/>
        <v>NO</v>
      </c>
    </row>
    <row r="367" spans="1:43" x14ac:dyDescent="0.3">
      <c r="A367" s="38">
        <f>IF('query (10)'!A367="","",'query (10)'!A367)</f>
        <v>450</v>
      </c>
      <c r="B367" s="38">
        <f>IF('query (10)'!B367="","",'query (10)'!B367)</f>
        <v>19117</v>
      </c>
      <c r="C367" s="38" t="str">
        <f>TRIM(UPPER('query (10)'!M367))</f>
        <v>GR-739</v>
      </c>
      <c r="D367" s="38" t="str">
        <f>TRIM(UPPER(IFERROR(_xlfn.TEXTBEFORE('query (10)'!L367,"("),'query (10)'!L367)))</f>
        <v>OUTER RING RACEWAY SUPERFINISH MACHINE</v>
      </c>
      <c r="E367" s="38" t="str">
        <f>IFERROR(TRIM(UPPER(_xlfn.TEXTBEFORE(_xlfn.TEXTAFTER('query (10)'!L367,"("),")"))),"")</f>
        <v/>
      </c>
      <c r="F367" s="38" t="str">
        <f>TRIM('query (10)'!K367)</f>
        <v>HUB3-2</v>
      </c>
      <c r="G367" s="38" t="str">
        <f>IF('query (10)'!J367="","",'query (10)'!J367)</f>
        <v>Motor</v>
      </c>
      <c r="H367" s="38" t="str">
        <f>TRIM(UPPER('query (10)'!J367))</f>
        <v>MOTOR</v>
      </c>
      <c r="I367" s="38" t="str">
        <f>IF('query (10)'!F367="","",'query (10)'!F367)</f>
        <v>Time-based Maintenance</v>
      </c>
      <c r="J367" s="38" t="str">
        <f>IF('query (10)'!F367="","",IFERROR(INDEX(Cleaning_Rules!$B$14:$B$17,MATCH(TRIM('query (10)'!F367),Cleaning_Rules!$A$14:$A$17,0)),"UNKNOWN"))</f>
        <v>TBM</v>
      </c>
      <c r="K367" s="38" t="str">
        <f>IF('query (10)'!G367="","",'query (10)'!G367)</f>
        <v>เสร็จสิ้น</v>
      </c>
      <c r="L367" s="38" t="str">
        <f>IF('query (10)'!G367="","MISSING",IFERROR(INDEX(Cleaning_Rules!$B$5:$B$10,MATCH(TRIM('query (10)'!G367),Cleaning_Rules!$A$5:$A$10,0)),"UNKNOWN"))</f>
        <v>COMPLETED</v>
      </c>
      <c r="M367" s="38" t="str">
        <f>IF('query (10)'!I367="","",'query (10)'!I367)</f>
        <v>Electrical</v>
      </c>
      <c r="N367" s="38" t="str">
        <f>IF('query (10)'!O367="","",'query (10)'!O367)</f>
        <v>Measure</v>
      </c>
      <c r="O367" s="38" t="str">
        <f>IF('query (10)'!P367="","",'query (10)'!P367)</f>
        <v>Medium</v>
      </c>
      <c r="P367" s="38" t="str">
        <f>IF('query (10)'!N367="","",'query (10)'!N367)</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67" s="38" t="str">
        <f>TRIM('query (10)'!N367)</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67" s="38" t="str">
        <f>TRIM(UPPER('query (10)'!R367))</f>
        <v/>
      </c>
      <c r="S367" s="38" t="str">
        <f>TRIM(UPPER('query (10)'!S367))</f>
        <v/>
      </c>
      <c r="T367" s="38" t="str">
        <f>IF('query (10)'!Q367="","",TRIM(UPPER('query (10)'!Q367)))</f>
        <v/>
      </c>
      <c r="U367" s="38" t="str">
        <f>IF('query (10)'!T367="","",'query (10)'!T367)</f>
        <v>1</v>
      </c>
      <c r="V367" s="39">
        <f>IF('query (10)'!T367="","",IFERROR(VALUE('query (10)'!T367),""))</f>
        <v>1</v>
      </c>
      <c r="W367" s="40">
        <f>IF('query (10)'!U367="","",'query (10)'!U367)</f>
        <v>0</v>
      </c>
      <c r="X367" s="39">
        <f>IF('query (10)'!V367="","",'query (10)'!V367)</f>
        <v>360</v>
      </c>
      <c r="Y367" s="41">
        <f>IF('query (10)'!W367="","",'query (10)'!W367)</f>
        <v>45966</v>
      </c>
      <c r="Z367" s="41">
        <f>IF('query (10)'!X367="","",'query (10)'!X367)</f>
        <v>46108</v>
      </c>
      <c r="AA367" s="41">
        <f>IF('query (10)'!Y367="","",'query (10)'!Y367)</f>
        <v>46108</v>
      </c>
      <c r="AB367" s="41">
        <f>IF('query (10)'!Z367="","",'query (10)'!Z367)</f>
        <v>46468</v>
      </c>
      <c r="AC367" s="38" t="str">
        <f>IF(OR('query (10)'!AA367="",COUNTIF(Cleaning_Rules!$A$21:$A$26,TRIM('query (10)'!AA367))&gt;0),"",TRIM('query (10)'!AA367))</f>
        <v/>
      </c>
      <c r="AD367" s="38" t="str">
        <f>IF('query (10)'!AB367="","",TRIM(IFERROR(_xlfn.TEXTBEFORE('query (10)'!AB367,"("),'query (10)'!AB367)))</f>
        <v>เริ่มซ่อมงาน PM แล้ว รับผิดชอบโดย PONGPITAK SONCHAI</v>
      </c>
      <c r="AE367" s="38" t="str">
        <f>IFERROR(LOWER(TRIM(_xlfn.TEXTBEFORE(_xlfn.TEXTAFTER('query (10)'!AB367,"("),")"))),"")</f>
        <v>sonchai-p-6240@nsk.com</v>
      </c>
      <c r="AF367" s="38" t="str">
        <f>IF('query (10)'!AD367="","",TRIM('query (10)'!AD367))</f>
        <v>ณัฐดนัย จุฑาเทพ</v>
      </c>
      <c r="AG367" s="38" t="str">
        <f>IF('query (10)'!AE367="","",TRIM('query (10)'!AE367))</f>
        <v>พงษ์พิทักษ์ ศรไชย</v>
      </c>
      <c r="AH367" s="38" t="str">
        <f>IF('query (10)'!AF367="","",IFERROR(VALUE('query (10)'!AF367),""))</f>
        <v/>
      </c>
      <c r="AI367" s="38" t="str">
        <f>IF('query (10)'!AG367="","",TRIM('query (10)'!AG367))</f>
        <v/>
      </c>
      <c r="AJ367" s="38" t="str">
        <f>IF('query (10)'!AH367="","",IFERROR(VALUE('query (10)'!AH367),""))</f>
        <v/>
      </c>
      <c r="AK367" s="38" t="str">
        <f>IF('query (10)'!AI367="","",TRIM('query (10)'!AI367))</f>
        <v/>
      </c>
      <c r="AL367" s="42">
        <f t="shared" si="25"/>
        <v>2025</v>
      </c>
      <c r="AM367" s="42" t="str">
        <f t="shared" si="26"/>
        <v>2025-11</v>
      </c>
      <c r="AN367" s="42" t="str">
        <f t="shared" ca="1" si="27"/>
        <v/>
      </c>
      <c r="AO367" s="42" t="str">
        <f t="shared" si="28"/>
        <v>GR-739 | OUTER RING RACEWAY SUPERFINISH MACHINE | HUB3-2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เริ่มซ่อมงาน PM แล้ว รับผิดชอบโดย PONGPITAK SONCHAI | พงษ์พิทักษ์ ศรไชย</v>
      </c>
      <c r="AP367" s="42" t="str">
        <f>_xlfn.TEXTJOIN("; ",TRUE,IF(COUNTA('query (10)'!A367:AK367)&lt;=6,"NEAR_EMPTY_ROW",""),IF($K367="","MISSING_STATUS",""),IF(AND($K367="เสร็จสิ้น",$Z367=""),"DONE_NO_ACTUAL_DATE",""),IF(AND($I367="Condition-based Maintenance",$AH367=""),"CBM_NO_MEASUREMENT",""),IF(OR($X367="",$X367=0),"INVALID_PERIOD",""),IF(AND($AA367&lt;&gt;"",$AB367&lt;&gt;"",$AB367&lt;$AA367),"DATE_SEQUENCE_ERROR",""),IF(AND($AB367&lt;&gt;"",$AB367&gt;DATE(2030,12,31)),"DATE_OUTLIER",""),IF($C367="","MISSING_QRCODE",""),IF($J367="UNKNOWN","UNKNOWN_PM_TYPE",""),IF($L367="UNKNOWN","UNKNOWN_STATUS",""))</f>
        <v/>
      </c>
      <c r="AQ367" s="42" t="str">
        <f t="shared" si="29"/>
        <v>NO</v>
      </c>
    </row>
    <row r="368" spans="1:43" x14ac:dyDescent="0.3">
      <c r="A368" s="38">
        <f>IF('query (10)'!A368="","",'query (10)'!A368)</f>
        <v>451</v>
      </c>
      <c r="B368" s="38">
        <f>IF('query (10)'!B368="","",'query (10)'!B368)</f>
        <v>17970</v>
      </c>
      <c r="C368" s="38" t="str">
        <f>TRIM(UPPER('query (10)'!M368))</f>
        <v>CH-1184</v>
      </c>
      <c r="D368" s="38" t="str">
        <f>TRIM(UPPER(IFERROR(_xlfn.TEXTBEFORE('query (10)'!L368,"("),'query (10)'!L368)))</f>
        <v>AUTOMATIC VIBRATION TESTING</v>
      </c>
      <c r="E368" s="38" t="str">
        <f>IFERROR(TRIM(UPPER(_xlfn.TEXTBEFORE(_xlfn.TEXTAFTER('query (10)'!L368,"("),")"))),"")</f>
        <v/>
      </c>
      <c r="F368" s="38" t="str">
        <f>TRIM('query (10)'!K368)</f>
        <v>CR2</v>
      </c>
      <c r="G368" s="38" t="str">
        <f>IF('query (10)'!J368="","",'query (10)'!J368)</f>
        <v>Solenoid valve</v>
      </c>
      <c r="H368" s="38" t="str">
        <f>TRIM(UPPER('query (10)'!J368))</f>
        <v>SOLENOID VALVE</v>
      </c>
      <c r="I368" s="38" t="str">
        <f>IF('query (10)'!F368="","",'query (10)'!F368)</f>
        <v>Time-based Maintenance</v>
      </c>
      <c r="J368" s="38" t="str">
        <f>IF('query (10)'!F368="","",IFERROR(INDEX(Cleaning_Rules!$B$14:$B$17,MATCH(TRIM('query (10)'!F368),Cleaning_Rules!$A$14:$A$17,0)),"UNKNOWN"))</f>
        <v>TBM</v>
      </c>
      <c r="K368" s="38" t="str">
        <f>IF('query (10)'!G368="","",'query (10)'!G368)</f>
        <v>เสร็จสิ้น</v>
      </c>
      <c r="L368" s="38" t="str">
        <f>IF('query (10)'!G368="","MISSING",IFERROR(INDEX(Cleaning_Rules!$B$5:$B$10,MATCH(TRIM('query (10)'!G368),Cleaning_Rules!$A$5:$A$10,0)),"UNKNOWN"))</f>
        <v>COMPLETED</v>
      </c>
      <c r="M368" s="38" t="str">
        <f>IF('query (10)'!I368="","",'query (10)'!I368)</f>
        <v>Mechanical</v>
      </c>
      <c r="N368" s="38" t="str">
        <f>IF('query (10)'!O368="","",'query (10)'!O368)</f>
        <v>Cleaning</v>
      </c>
      <c r="O368" s="38" t="str">
        <f>IF('query (10)'!P368="","",'query (10)'!P368)</f>
        <v>Medium</v>
      </c>
      <c r="P368" s="38" t="str">
        <f>IF('query (10)'!N368="","",'query (10)'!N368)</f>
        <v xml:space="preserve">Cleaning solenoid valve
manifold 1 = 7 pcs.
manifold 1 = 3 pcs.
</v>
      </c>
      <c r="Q368" s="38" t="str">
        <f>TRIM('query (10)'!N368)</f>
        <v xml:space="preserve">Cleaning solenoid valve
manifold 1 = 7 pcs.
manifold 1 = 3 pcs.
</v>
      </c>
      <c r="R368" s="38" t="str">
        <f>TRIM(UPPER('query (10)'!R368))</f>
        <v/>
      </c>
      <c r="S368" s="38" t="str">
        <f>TRIM(UPPER('query (10)'!S368))</f>
        <v/>
      </c>
      <c r="T368" s="38" t="str">
        <f>IF('query (10)'!Q368="","",TRIM(UPPER('query (10)'!Q368)))</f>
        <v/>
      </c>
      <c r="U368" s="38" t="str">
        <f>IF('query (10)'!T368="","",'query (10)'!T368)</f>
        <v>1</v>
      </c>
      <c r="V368" s="39">
        <f>IF('query (10)'!T368="","",IFERROR(VALUE('query (10)'!T368),""))</f>
        <v>1</v>
      </c>
      <c r="W368" s="40">
        <f>IF('query (10)'!U368="","",'query (10)'!U368)</f>
        <v>0</v>
      </c>
      <c r="X368" s="39">
        <f>IF('query (10)'!V368="","",'query (10)'!V368)</f>
        <v>360</v>
      </c>
      <c r="Y368" s="41">
        <f>IF('query (10)'!W368="","",'query (10)'!W368)</f>
        <v>46064</v>
      </c>
      <c r="Z368" s="41">
        <f>IF('query (10)'!X368="","",'query (10)'!X368)</f>
        <v>46062</v>
      </c>
      <c r="AA368" s="41">
        <f>IF('query (10)'!Y368="","",'query (10)'!Y368)</f>
        <v>46062</v>
      </c>
      <c r="AB368" s="41">
        <f>IF('query (10)'!Z368="","",'query (10)'!Z368)</f>
        <v>46422</v>
      </c>
      <c r="AC368" s="38" t="str">
        <f>IF(OR('query (10)'!AA368="",COUNTIF(Cleaning_Rules!$A$21:$A$26,TRIM('query (10)'!AA368))&gt;0),"",TRIM('query (10)'!AA368))</f>
        <v/>
      </c>
      <c r="AD368" s="38" t="str">
        <f>IF('query (10)'!AB368="","",TRIM(IFERROR(_xlfn.TEXTBEFORE('query (10)'!AB368,"("),'query (10)'!AB368)))</f>
        <v>เริ่มซ่อมงาน PM แล้ว รับผิดชอบโดย PAHLA SEEDANG</v>
      </c>
      <c r="AE368" s="38" t="str">
        <f>IFERROR(LOWER(TRIM(_xlfn.TEXTBEFORE(_xlfn.TEXTAFTER('query (10)'!AB368,"("),")"))),"")</f>
        <v>pahla@nsk.com</v>
      </c>
      <c r="AF368" s="38" t="str">
        <f>IF('query (10)'!AD368="","",TRIM('query (10)'!AD368))</f>
        <v>ผะหลา สีแดง</v>
      </c>
      <c r="AG368" s="38" t="str">
        <f>IF('query (10)'!AE368="","",TRIM('query (10)'!AE368))</f>
        <v>ผะหลา สีแดง</v>
      </c>
      <c r="AH368" s="38" t="str">
        <f>IF('query (10)'!AF368="","",IFERROR(VALUE('query (10)'!AF368),""))</f>
        <v/>
      </c>
      <c r="AI368" s="38" t="str">
        <f>IF('query (10)'!AG368="","",TRIM('query (10)'!AG368))</f>
        <v/>
      </c>
      <c r="AJ368" s="38" t="str">
        <f>IF('query (10)'!AH368="","",IFERROR(VALUE('query (10)'!AH368),""))</f>
        <v/>
      </c>
      <c r="AK368" s="38" t="str">
        <f>IF('query (10)'!AI368="","",TRIM('query (10)'!AI368))</f>
        <v/>
      </c>
      <c r="AL368" s="42">
        <f t="shared" si="25"/>
        <v>2026</v>
      </c>
      <c r="AM368" s="42" t="str">
        <f t="shared" si="26"/>
        <v>2026-02</v>
      </c>
      <c r="AN368" s="42" t="str">
        <f t="shared" ca="1" si="27"/>
        <v/>
      </c>
      <c r="AO368" s="42" t="str">
        <f t="shared" si="28"/>
        <v>CH-1184 | AUTOMATIC VIBRATION TESTING | CR2 | SOLENOID VALVE | Time-based Maintenance | Mechanical | Cleaning | Medium | Cleaning solenoid valve
manifold 1 = 7 pcs.
manifold 1 = 3 pcs.
 | เริ่มซ่อมงาน PM แล้ว รับผิดชอบโดย PAHLA SEEDANG | ผะหลา สีแดง</v>
      </c>
      <c r="AP368" s="42" t="str">
        <f>_xlfn.TEXTJOIN("; ",TRUE,IF(COUNTA('query (10)'!A368:AK368)&lt;=6,"NEAR_EMPTY_ROW",""),IF($K368="","MISSING_STATUS",""),IF(AND($K368="เสร็จสิ้น",$Z368=""),"DONE_NO_ACTUAL_DATE",""),IF(AND($I368="Condition-based Maintenance",$AH368=""),"CBM_NO_MEASUREMENT",""),IF(OR($X368="",$X368=0),"INVALID_PERIOD",""),IF(AND($AA368&lt;&gt;"",$AB368&lt;&gt;"",$AB368&lt;$AA368),"DATE_SEQUENCE_ERROR",""),IF(AND($AB368&lt;&gt;"",$AB368&gt;DATE(2030,12,31)),"DATE_OUTLIER",""),IF($C368="","MISSING_QRCODE",""),IF($J368="UNKNOWN","UNKNOWN_PM_TYPE",""),IF($L368="UNKNOWN","UNKNOWN_STATUS",""))</f>
        <v/>
      </c>
      <c r="AQ368" s="42" t="str">
        <f t="shared" si="29"/>
        <v>NO</v>
      </c>
    </row>
    <row r="369" spans="1:43" x14ac:dyDescent="0.3">
      <c r="A369" s="38">
        <f>IF('query (10)'!A369="","",'query (10)'!A369)</f>
        <v>452</v>
      </c>
      <c r="B369" s="38" t="str">
        <f>IF('query (10)'!B369="","",'query (10)'!B369)</f>
        <v/>
      </c>
      <c r="C369" s="38" t="str">
        <f>TRIM(UPPER('query (10)'!M369))</f>
        <v>WA-740</v>
      </c>
      <c r="D369" s="38" t="str">
        <f>TRIM(UPPER(IFERROR(_xlfn.TEXTBEFORE('query (10)'!L369,"("),'query (10)'!L369)))</f>
        <v>OUTER RING WASHING EQUIPMENT</v>
      </c>
      <c r="E369" s="38" t="str">
        <f>IFERROR(TRIM(UPPER(_xlfn.TEXTBEFORE(_xlfn.TEXTAFTER('query (10)'!L369,"("),")"))),"")</f>
        <v/>
      </c>
      <c r="F369" s="38" t="str">
        <f>TRIM('query (10)'!K369)</f>
        <v>HUB3-2</v>
      </c>
      <c r="G369" s="38" t="str">
        <f>IF('query (10)'!J369="","",'query (10)'!J369)</f>
        <v>Motor</v>
      </c>
      <c r="H369" s="38" t="str">
        <f>TRIM(UPPER('query (10)'!J369))</f>
        <v>MOTOR</v>
      </c>
      <c r="I369" s="38" t="str">
        <f>IF('query (10)'!F369="","",'query (10)'!F369)</f>
        <v>Time-based Maintenance</v>
      </c>
      <c r="J369" s="38" t="str">
        <f>IF('query (10)'!F369="","",IFERROR(INDEX(Cleaning_Rules!$B$14:$B$17,MATCH(TRIM('query (10)'!F369),Cleaning_Rules!$A$14:$A$17,0)),"UNKNOWN"))</f>
        <v>TBM</v>
      </c>
      <c r="K369" s="38" t="str">
        <f>IF('query (10)'!G369="","",'query (10)'!G369)</f>
        <v>เสร็จสิ้น</v>
      </c>
      <c r="L369" s="38" t="str">
        <f>IF('query (10)'!G369="","MISSING",IFERROR(INDEX(Cleaning_Rules!$B$5:$B$10,MATCH(TRIM('query (10)'!G369),Cleaning_Rules!$A$5:$A$10,0)),"UNKNOWN"))</f>
        <v>COMPLETED</v>
      </c>
      <c r="M369" s="38" t="str">
        <f>IF('query (10)'!I369="","",'query (10)'!I369)</f>
        <v>Electrical</v>
      </c>
      <c r="N369" s="38" t="str">
        <f>IF('query (10)'!O369="","",'query (10)'!O369)</f>
        <v>Measure</v>
      </c>
      <c r="O369" s="38" t="str">
        <f>IF('query (10)'!P369="","",'query (10)'!P369)</f>
        <v>Medium</v>
      </c>
      <c r="P369" s="38" t="str">
        <f>IF('query (10)'!N369="","",'query (10)'!N369)</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Q369" s="38" t="str">
        <f>TRIM('query (10)'!N369)</f>
        <v>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v>
      </c>
      <c r="R369" s="38" t="str">
        <f>TRIM(UPPER('query (10)'!R369))</f>
        <v/>
      </c>
      <c r="S369" s="38" t="str">
        <f>TRIM(UPPER('query (10)'!S369))</f>
        <v/>
      </c>
      <c r="T369" s="38" t="str">
        <f>IF('query (10)'!Q369="","",TRIM(UPPER('query (10)'!Q369)))</f>
        <v/>
      </c>
      <c r="U369" s="38" t="str">
        <f>IF('query (10)'!T369="","",'query (10)'!T369)</f>
        <v>1</v>
      </c>
      <c r="V369" s="39">
        <f>IF('query (10)'!T369="","",IFERROR(VALUE('query (10)'!T369),""))</f>
        <v>1</v>
      </c>
      <c r="W369" s="40">
        <f>IF('query (10)'!U369="","",'query (10)'!U369)</f>
        <v>0</v>
      </c>
      <c r="X369" s="39">
        <f>IF('query (10)'!V369="","",'query (10)'!V369)</f>
        <v>360</v>
      </c>
      <c r="Y369" s="41">
        <f>IF('query (10)'!W369="","",'query (10)'!W369)</f>
        <v>45966</v>
      </c>
      <c r="Z369" s="41">
        <f>IF('query (10)'!X369="","",'query (10)'!X369)</f>
        <v>46106</v>
      </c>
      <c r="AA369" s="41">
        <f>IF('query (10)'!Y369="","",'query (10)'!Y369)</f>
        <v>46106</v>
      </c>
      <c r="AB369" s="41">
        <f>IF('query (10)'!Z369="","",'query (10)'!Z369)</f>
        <v>46466</v>
      </c>
      <c r="AC369" s="38" t="str">
        <f>IF(OR('query (10)'!AA369="",COUNTIF(Cleaning_Rules!$A$21:$A$26,TRIM('query (10)'!AA369))&gt;0),"",TRIM('query (10)'!AA369))</f>
        <v/>
      </c>
      <c r="AD369" s="38" t="str">
        <f>IF('query (10)'!AB369="","",TRIM(IFERROR(_xlfn.TEXTBEFORE('query (10)'!AB369,"("),'query (10)'!AB369)))</f>
        <v>เริ่มซ่อมงาน PM แล้ว รับผิดชอบโดย PONGPITAK SONCHAI</v>
      </c>
      <c r="AE369" s="38" t="str">
        <f>IFERROR(LOWER(TRIM(_xlfn.TEXTBEFORE(_xlfn.TEXTAFTER('query (10)'!AB369,"("),")"))),"")</f>
        <v>sonchai-p-6240@nsk.com</v>
      </c>
      <c r="AF369" s="38" t="str">
        <f>IF('query (10)'!AD369="","",TRIM('query (10)'!AD369))</f>
        <v>ณัฐดนัย จุฑาเทพ</v>
      </c>
      <c r="AG369" s="38" t="str">
        <f>IF('query (10)'!AE369="","",TRIM('query (10)'!AE369))</f>
        <v>พงษ์พิทักษ์ ศรไชย</v>
      </c>
      <c r="AH369" s="38" t="str">
        <f>IF('query (10)'!AF369="","",IFERROR(VALUE('query (10)'!AF369),""))</f>
        <v/>
      </c>
      <c r="AI369" s="38" t="str">
        <f>IF('query (10)'!AG369="","",TRIM('query (10)'!AG369))</f>
        <v/>
      </c>
      <c r="AJ369" s="38" t="str">
        <f>IF('query (10)'!AH369="","",IFERROR(VALUE('query (10)'!AH369),""))</f>
        <v/>
      </c>
      <c r="AK369" s="38" t="str">
        <f>IF('query (10)'!AI369="","",TRIM('query (10)'!AI369))</f>
        <v/>
      </c>
      <c r="AL369" s="42">
        <f t="shared" si="25"/>
        <v>2025</v>
      </c>
      <c r="AM369" s="42" t="str">
        <f t="shared" si="26"/>
        <v>2025-11</v>
      </c>
      <c r="AN369" s="42" t="str">
        <f t="shared" ca="1" si="27"/>
        <v/>
      </c>
      <c r="AO369" s="42" t="str">
        <f t="shared" si="28"/>
        <v>WA-740 | OUTER RING WASHING EQUIPMENT | HUB3-2 | MOTOR | Time-based Maintenance | Electrical | Measure | Medium | PM:
Motor 3Phase
-Insulation Resistance Measurement
-Terminal and Wiring Tightness Check
-Cable and Insulation Condition Inspection
-Temperature and Abnormal Noise Check
Inverter
-Operation Status and Parameter Verification
-Output Voltage/Current Measurement
-Alarm / Fault History Review
-Cooling Fan and Ventilation Inspection
-Test Run After Inspection | เริ่มซ่อมงาน PM แล้ว รับผิดชอบโดย PONGPITAK SONCHAI | พงษ์พิทักษ์ ศรไชย</v>
      </c>
      <c r="AP369" s="42" t="str">
        <f>_xlfn.TEXTJOIN("; ",TRUE,IF(COUNTA('query (10)'!A369:AK369)&lt;=6,"NEAR_EMPTY_ROW",""),IF($K369="","MISSING_STATUS",""),IF(AND($K369="เสร็จสิ้น",$Z369=""),"DONE_NO_ACTUAL_DATE",""),IF(AND($I369="Condition-based Maintenance",$AH369=""),"CBM_NO_MEASUREMENT",""),IF(OR($X369="",$X369=0),"INVALID_PERIOD",""),IF(AND($AA369&lt;&gt;"",$AB369&lt;&gt;"",$AB369&lt;$AA369),"DATE_SEQUENCE_ERROR",""),IF(AND($AB369&lt;&gt;"",$AB369&gt;DATE(2030,12,31)),"DATE_OUTLIER",""),IF($C369="","MISSING_QRCODE",""),IF($J369="UNKNOWN","UNKNOWN_PM_TYPE",""),IF($L369="UNKNOWN","UNKNOWN_STATUS",""))</f>
        <v/>
      </c>
      <c r="AQ369" s="42" t="str">
        <f t="shared" si="29"/>
        <v>NO</v>
      </c>
    </row>
    <row r="370" spans="1:43" x14ac:dyDescent="0.3">
      <c r="A370" s="38">
        <f>IF('query (10)'!A370="","",'query (10)'!A370)</f>
        <v>453</v>
      </c>
      <c r="B370" s="38">
        <f>IF('query (10)'!B370="","",'query (10)'!B370)</f>
        <v>17969</v>
      </c>
      <c r="C370" s="38" t="str">
        <f>TRIM(UPPER('query (10)'!M370))</f>
        <v>CH-1186</v>
      </c>
      <c r="D370" s="38" t="str">
        <f>TRIM(UPPER(IFERROR(_xlfn.TEXTBEFORE('query (10)'!L370,"("),'query (10)'!L370)))</f>
        <v>VISUAL TABLE</v>
      </c>
      <c r="E370" s="38" t="str">
        <f>IFERROR(TRIM(UPPER(_xlfn.TEXTBEFORE(_xlfn.TEXTAFTER('query (10)'!L370,"("),")"))),"")</f>
        <v/>
      </c>
      <c r="F370" s="38" t="str">
        <f>TRIM('query (10)'!K370)</f>
        <v>CR2</v>
      </c>
      <c r="G370" s="38" t="str">
        <f>IF('query (10)'!J370="","",'query (10)'!J370)</f>
        <v>Solenoid valve</v>
      </c>
      <c r="H370" s="38" t="str">
        <f>TRIM(UPPER('query (10)'!J370))</f>
        <v>SOLENOID VALVE</v>
      </c>
      <c r="I370" s="38" t="str">
        <f>IF('query (10)'!F370="","",'query (10)'!F370)</f>
        <v>Time-based Maintenance</v>
      </c>
      <c r="J370" s="38" t="str">
        <f>IF('query (10)'!F370="","",IFERROR(INDEX(Cleaning_Rules!$B$14:$B$17,MATCH(TRIM('query (10)'!F370),Cleaning_Rules!$A$14:$A$17,0)),"UNKNOWN"))</f>
        <v>TBM</v>
      </c>
      <c r="K370" s="38" t="str">
        <f>IF('query (10)'!G370="","",'query (10)'!G370)</f>
        <v>เสร็จสิ้น</v>
      </c>
      <c r="L370" s="38" t="str">
        <f>IF('query (10)'!G370="","MISSING",IFERROR(INDEX(Cleaning_Rules!$B$5:$B$10,MATCH(TRIM('query (10)'!G370),Cleaning_Rules!$A$5:$A$10,0)),"UNKNOWN"))</f>
        <v>COMPLETED</v>
      </c>
      <c r="M370" s="38" t="str">
        <f>IF('query (10)'!I370="","",'query (10)'!I370)</f>
        <v>Mechanical</v>
      </c>
      <c r="N370" s="38" t="str">
        <f>IF('query (10)'!O370="","",'query (10)'!O370)</f>
        <v>Cleaning</v>
      </c>
      <c r="O370" s="38" t="str">
        <f>IF('query (10)'!P370="","",'query (10)'!P370)</f>
        <v>Medium</v>
      </c>
      <c r="P370" s="38" t="str">
        <f>IF('query (10)'!N370="","",'query (10)'!N370)</f>
        <v xml:space="preserve">Cleaning solenoid valve
manifold 1 = 3 pcs.
</v>
      </c>
      <c r="Q370" s="38" t="str">
        <f>TRIM('query (10)'!N370)</f>
        <v xml:space="preserve">Cleaning solenoid valve
manifold 1 = 3 pcs.
</v>
      </c>
      <c r="R370" s="38" t="str">
        <f>TRIM(UPPER('query (10)'!R370))</f>
        <v/>
      </c>
      <c r="S370" s="38" t="str">
        <f>TRIM(UPPER('query (10)'!S370))</f>
        <v/>
      </c>
      <c r="T370" s="38" t="str">
        <f>IF('query (10)'!Q370="","",TRIM(UPPER('query (10)'!Q370)))</f>
        <v/>
      </c>
      <c r="U370" s="38" t="str">
        <f>IF('query (10)'!T370="","",'query (10)'!T370)</f>
        <v>1</v>
      </c>
      <c r="V370" s="39">
        <f>IF('query (10)'!T370="","",IFERROR(VALUE('query (10)'!T370),""))</f>
        <v>1</v>
      </c>
      <c r="W370" s="40">
        <f>IF('query (10)'!U370="","",'query (10)'!U370)</f>
        <v>0</v>
      </c>
      <c r="X370" s="39">
        <f>IF('query (10)'!V370="","",'query (10)'!V370)</f>
        <v>360</v>
      </c>
      <c r="Y370" s="41">
        <f>IF('query (10)'!W370="","",'query (10)'!W370)</f>
        <v>46064</v>
      </c>
      <c r="Z370" s="41">
        <f>IF('query (10)'!X370="","",'query (10)'!X370)</f>
        <v>46062</v>
      </c>
      <c r="AA370" s="41">
        <f>IF('query (10)'!Y370="","",'query (10)'!Y370)</f>
        <v>46062</v>
      </c>
      <c r="AB370" s="41">
        <f>IF('query (10)'!Z370="","",'query (10)'!Z370)</f>
        <v>46422</v>
      </c>
      <c r="AC370" s="38" t="str">
        <f>IF(OR('query (10)'!AA370="",COUNTIF(Cleaning_Rules!$A$21:$A$26,TRIM('query (10)'!AA370))&gt;0),"",TRIM('query (10)'!AA370))</f>
        <v/>
      </c>
      <c r="AD370" s="38" t="str">
        <f>IF('query (10)'!AB370="","",TRIM(IFERROR(_xlfn.TEXTBEFORE('query (10)'!AB370,"("),'query (10)'!AB370)))</f>
        <v>เริ่มซ่อมงาน PM แล้ว รับผิดชอบโดย PAHLA SEEDANG</v>
      </c>
      <c r="AE370" s="38" t="str">
        <f>IFERROR(LOWER(TRIM(_xlfn.TEXTBEFORE(_xlfn.TEXTAFTER('query (10)'!AB370,"("),")"))),"")</f>
        <v>pahla@nsk.com</v>
      </c>
      <c r="AF370" s="38" t="str">
        <f>IF('query (10)'!AD370="","",TRIM('query (10)'!AD370))</f>
        <v>ผะหลา สีแดง</v>
      </c>
      <c r="AG370" s="38" t="str">
        <f>IF('query (10)'!AE370="","",TRIM('query (10)'!AE370))</f>
        <v>ผะหลา สีแดง</v>
      </c>
      <c r="AH370" s="38" t="str">
        <f>IF('query (10)'!AF370="","",IFERROR(VALUE('query (10)'!AF370),""))</f>
        <v/>
      </c>
      <c r="AI370" s="38" t="str">
        <f>IF('query (10)'!AG370="","",TRIM('query (10)'!AG370))</f>
        <v/>
      </c>
      <c r="AJ370" s="38" t="str">
        <f>IF('query (10)'!AH370="","",IFERROR(VALUE('query (10)'!AH370),""))</f>
        <v/>
      </c>
      <c r="AK370" s="38" t="str">
        <f>IF('query (10)'!AI370="","",TRIM('query (10)'!AI370))</f>
        <v/>
      </c>
      <c r="AL370" s="42">
        <f t="shared" si="25"/>
        <v>2026</v>
      </c>
      <c r="AM370" s="42" t="str">
        <f t="shared" si="26"/>
        <v>2026-02</v>
      </c>
      <c r="AN370" s="42" t="str">
        <f t="shared" ca="1" si="27"/>
        <v/>
      </c>
      <c r="AO370" s="42" t="str">
        <f t="shared" si="28"/>
        <v>CH-1186 | VISUAL TABLE | CR2 | SOLENOID VALVE | Time-based Maintenance | Mechanical | Cleaning | Medium | Cleaning solenoid valve
manifold 1 = 3 pcs.
 | เริ่มซ่อมงาน PM แล้ว รับผิดชอบโดย PAHLA SEEDANG | ผะหลา สีแดง</v>
      </c>
      <c r="AP370" s="42" t="str">
        <f>_xlfn.TEXTJOIN("; ",TRUE,IF(COUNTA('query (10)'!A370:AK370)&lt;=6,"NEAR_EMPTY_ROW",""),IF($K370="","MISSING_STATUS",""),IF(AND($K370="เสร็จสิ้น",$Z370=""),"DONE_NO_ACTUAL_DATE",""),IF(AND($I370="Condition-based Maintenance",$AH370=""),"CBM_NO_MEASUREMENT",""),IF(OR($X370="",$X370=0),"INVALID_PERIOD",""),IF(AND($AA370&lt;&gt;"",$AB370&lt;&gt;"",$AB370&lt;$AA370),"DATE_SEQUENCE_ERROR",""),IF(AND($AB370&lt;&gt;"",$AB370&gt;DATE(2030,12,31)),"DATE_OUTLIER",""),IF($C370="","MISSING_QRCODE",""),IF($J370="UNKNOWN","UNKNOWN_PM_TYPE",""),IF($L370="UNKNOWN","UNKNOWN_STATUS",""))</f>
        <v/>
      </c>
      <c r="AQ370" s="42" t="str">
        <f t="shared" si="29"/>
        <v>NO</v>
      </c>
    </row>
    <row r="371" spans="1:43" x14ac:dyDescent="0.3">
      <c r="A371" s="38">
        <f>IF('query (10)'!A371="","",'query (10)'!A371)</f>
        <v>454</v>
      </c>
      <c r="B371" s="38">
        <f>IF('query (10)'!B371="","",'query (10)'!B371)</f>
        <v>17971</v>
      </c>
      <c r="C371" s="38" t="str">
        <f>TRIM(UPPER('query (10)'!M371))</f>
        <v>CH-1187</v>
      </c>
      <c r="D371" s="38" t="str">
        <f>TRIM(UPPER(IFERROR(_xlfn.TEXTBEFORE('query (10)'!L371,"("),'query (10)'!L371)))</f>
        <v>SPRING INSERT &amp; DRAG CHECK</v>
      </c>
      <c r="E371" s="38" t="str">
        <f>IFERROR(TRIM(UPPER(_xlfn.TEXTBEFORE(_xlfn.TEXTAFTER('query (10)'!L371,"("),")"))),"")</f>
        <v/>
      </c>
      <c r="F371" s="38" t="str">
        <f>TRIM('query (10)'!K371)</f>
        <v>CR2</v>
      </c>
      <c r="G371" s="38" t="str">
        <f>IF('query (10)'!J371="","",'query (10)'!J371)</f>
        <v>Solenoid valve</v>
      </c>
      <c r="H371" s="38" t="str">
        <f>TRIM(UPPER('query (10)'!J371))</f>
        <v>SOLENOID VALVE</v>
      </c>
      <c r="I371" s="38" t="str">
        <f>IF('query (10)'!F371="","",'query (10)'!F371)</f>
        <v>Time-based Maintenance</v>
      </c>
      <c r="J371" s="38" t="str">
        <f>IF('query (10)'!F371="","",IFERROR(INDEX(Cleaning_Rules!$B$14:$B$17,MATCH(TRIM('query (10)'!F371),Cleaning_Rules!$A$14:$A$17,0)),"UNKNOWN"))</f>
        <v>TBM</v>
      </c>
      <c r="K371" s="38" t="str">
        <f>IF('query (10)'!G371="","",'query (10)'!G371)</f>
        <v>เสร็จสิ้น</v>
      </c>
      <c r="L371" s="38" t="str">
        <f>IF('query (10)'!G371="","MISSING",IFERROR(INDEX(Cleaning_Rules!$B$5:$B$10,MATCH(TRIM('query (10)'!G371),Cleaning_Rules!$A$5:$A$10,0)),"UNKNOWN"))</f>
        <v>COMPLETED</v>
      </c>
      <c r="M371" s="38" t="str">
        <f>IF('query (10)'!I371="","",'query (10)'!I371)</f>
        <v>Mechanical</v>
      </c>
      <c r="N371" s="38" t="str">
        <f>IF('query (10)'!O371="","",'query (10)'!O371)</f>
        <v>Cleaning</v>
      </c>
      <c r="O371" s="38" t="str">
        <f>IF('query (10)'!P371="","",'query (10)'!P371)</f>
        <v>Medium</v>
      </c>
      <c r="P371" s="38" t="str">
        <f>IF('query (10)'!N371="","",'query (10)'!N371)</f>
        <v xml:space="preserve">Cleaning solenoid valve
manifold 1 = 6 pcs.
</v>
      </c>
      <c r="Q371" s="38" t="str">
        <f>TRIM('query (10)'!N371)</f>
        <v xml:space="preserve">Cleaning solenoid valve
manifold 1 = 6 pcs.
</v>
      </c>
      <c r="R371" s="38" t="str">
        <f>TRIM(UPPER('query (10)'!R371))</f>
        <v/>
      </c>
      <c r="S371" s="38" t="str">
        <f>TRIM(UPPER('query (10)'!S371))</f>
        <v/>
      </c>
      <c r="T371" s="38" t="str">
        <f>IF('query (10)'!Q371="","",TRIM(UPPER('query (10)'!Q371)))</f>
        <v/>
      </c>
      <c r="U371" s="38" t="str">
        <f>IF('query (10)'!T371="","",'query (10)'!T371)</f>
        <v>1</v>
      </c>
      <c r="V371" s="39">
        <f>IF('query (10)'!T371="","",IFERROR(VALUE('query (10)'!T371),""))</f>
        <v>1</v>
      </c>
      <c r="W371" s="40">
        <f>IF('query (10)'!U371="","",'query (10)'!U371)</f>
        <v>0</v>
      </c>
      <c r="X371" s="39">
        <f>IF('query (10)'!V371="","",'query (10)'!V371)</f>
        <v>360</v>
      </c>
      <c r="Y371" s="41">
        <f>IF('query (10)'!W371="","",'query (10)'!W371)</f>
        <v>46064</v>
      </c>
      <c r="Z371" s="41">
        <f>IF('query (10)'!X371="","",'query (10)'!X371)</f>
        <v>46062</v>
      </c>
      <c r="AA371" s="41">
        <f>IF('query (10)'!Y371="","",'query (10)'!Y371)</f>
        <v>46062</v>
      </c>
      <c r="AB371" s="41">
        <f>IF('query (10)'!Z371="","",'query (10)'!Z371)</f>
        <v>46422</v>
      </c>
      <c r="AC371" s="38" t="str">
        <f>IF(OR('query (10)'!AA371="",COUNTIF(Cleaning_Rules!$A$21:$A$26,TRIM('query (10)'!AA371))&gt;0),"",TRIM('query (10)'!AA371))</f>
        <v/>
      </c>
      <c r="AD371" s="38" t="str">
        <f>IF('query (10)'!AB371="","",TRIM(IFERROR(_xlfn.TEXTBEFORE('query (10)'!AB371,"("),'query (10)'!AB371)))</f>
        <v>เริ่มซ่อมงาน PM แล้ว รับผิดชอบโดย PAHLA SEEDANG</v>
      </c>
      <c r="AE371" s="38" t="str">
        <f>IFERROR(LOWER(TRIM(_xlfn.TEXTBEFORE(_xlfn.TEXTAFTER('query (10)'!AB371,"("),")"))),"")</f>
        <v>pahla@nsk.com</v>
      </c>
      <c r="AF371" s="38" t="str">
        <f>IF('query (10)'!AD371="","",TRIM('query (10)'!AD371))</f>
        <v>ผะหลา สีแดง</v>
      </c>
      <c r="AG371" s="38" t="str">
        <f>IF('query (10)'!AE371="","",TRIM('query (10)'!AE371))</f>
        <v>ผะหลา สีแดง</v>
      </c>
      <c r="AH371" s="38" t="str">
        <f>IF('query (10)'!AF371="","",IFERROR(VALUE('query (10)'!AF371),""))</f>
        <v/>
      </c>
      <c r="AI371" s="38" t="str">
        <f>IF('query (10)'!AG371="","",TRIM('query (10)'!AG371))</f>
        <v/>
      </c>
      <c r="AJ371" s="38" t="str">
        <f>IF('query (10)'!AH371="","",IFERROR(VALUE('query (10)'!AH371),""))</f>
        <v/>
      </c>
      <c r="AK371" s="38" t="str">
        <f>IF('query (10)'!AI371="","",TRIM('query (10)'!AI371))</f>
        <v/>
      </c>
      <c r="AL371" s="42">
        <f t="shared" si="25"/>
        <v>2026</v>
      </c>
      <c r="AM371" s="42" t="str">
        <f t="shared" si="26"/>
        <v>2026-02</v>
      </c>
      <c r="AN371" s="42" t="str">
        <f t="shared" ca="1" si="27"/>
        <v/>
      </c>
      <c r="AO371" s="42" t="str">
        <f t="shared" si="28"/>
        <v>CH-1187 | SPRING INSERT &amp; DRAG CHECK | CR2 | SOLENOID VALVE | Time-based Maintenance | Mechanical | Cleaning | Medium | Cleaning solenoid valve
manifold 1 = 6 pcs.
 | เริ่มซ่อมงาน PM แล้ว รับผิดชอบโดย PAHLA SEEDANG | ผะหลา สีแดง</v>
      </c>
      <c r="AP371" s="42" t="str">
        <f>_xlfn.TEXTJOIN("; ",TRUE,IF(COUNTA('query (10)'!A371:AK371)&lt;=6,"NEAR_EMPTY_ROW",""),IF($K371="","MISSING_STATUS",""),IF(AND($K371="เสร็จสิ้น",$Z371=""),"DONE_NO_ACTUAL_DATE",""),IF(AND($I371="Condition-based Maintenance",$AH371=""),"CBM_NO_MEASUREMENT",""),IF(OR($X371="",$X371=0),"INVALID_PERIOD",""),IF(AND($AA371&lt;&gt;"",$AB371&lt;&gt;"",$AB371&lt;$AA371),"DATE_SEQUENCE_ERROR",""),IF(AND($AB371&lt;&gt;"",$AB371&gt;DATE(2030,12,31)),"DATE_OUTLIER",""),IF($C371="","MISSING_QRCODE",""),IF($J371="UNKNOWN","UNKNOWN_PM_TYPE",""),IF($L371="UNKNOWN","UNKNOWN_STATUS",""))</f>
        <v/>
      </c>
      <c r="AQ371" s="42" t="str">
        <f t="shared" si="29"/>
        <v>NO</v>
      </c>
    </row>
    <row r="372" spans="1:43" x14ac:dyDescent="0.3">
      <c r="A372" s="38">
        <f>IF('query (10)'!A372="","",'query (10)'!A372)</f>
        <v>455</v>
      </c>
      <c r="B372" s="38">
        <f>IF('query (10)'!B372="","",'query (10)'!B372)</f>
        <v>17169</v>
      </c>
      <c r="C372" s="38" t="str">
        <f>TRIM(UPPER('query (10)'!M372))</f>
        <v>MA-1188</v>
      </c>
      <c r="D372" s="38" t="str">
        <f>TRIM(UPPER(IFERROR(_xlfn.TEXTBEFORE('query (10)'!L372,"("),'query (10)'!L372)))</f>
        <v>LASER MARKING</v>
      </c>
      <c r="E372" s="38" t="str">
        <f>IFERROR(TRIM(UPPER(_xlfn.TEXTBEFORE(_xlfn.TEXTAFTER('query (10)'!L372,"("),")"))),"")</f>
        <v/>
      </c>
      <c r="F372" s="38" t="str">
        <f>TRIM('query (10)'!K372)</f>
        <v>CR2</v>
      </c>
      <c r="G372" s="38" t="str">
        <f>IF('query (10)'!J372="","",'query (10)'!J372)</f>
        <v>Solenoid valve</v>
      </c>
      <c r="H372" s="38" t="str">
        <f>TRIM(UPPER('query (10)'!J372))</f>
        <v>SOLENOID VALVE</v>
      </c>
      <c r="I372" s="38" t="str">
        <f>IF('query (10)'!F372="","",'query (10)'!F372)</f>
        <v>Time-based Maintenance</v>
      </c>
      <c r="J372" s="38" t="str">
        <f>IF('query (10)'!F372="","",IFERROR(INDEX(Cleaning_Rules!$B$14:$B$17,MATCH(TRIM('query (10)'!F372),Cleaning_Rules!$A$14:$A$17,0)),"UNKNOWN"))</f>
        <v>TBM</v>
      </c>
      <c r="K372" s="38" t="str">
        <f>IF('query (10)'!G372="","",'query (10)'!G372)</f>
        <v>เสร็จสิ้น</v>
      </c>
      <c r="L372" s="38" t="str">
        <f>IF('query (10)'!G372="","MISSING",IFERROR(INDEX(Cleaning_Rules!$B$5:$B$10,MATCH(TRIM('query (10)'!G372),Cleaning_Rules!$A$5:$A$10,0)),"UNKNOWN"))</f>
        <v>COMPLETED</v>
      </c>
      <c r="M372" s="38" t="str">
        <f>IF('query (10)'!I372="","",'query (10)'!I372)</f>
        <v>Mechanical</v>
      </c>
      <c r="N372" s="38" t="str">
        <f>IF('query (10)'!O372="","",'query (10)'!O372)</f>
        <v>Cleaning</v>
      </c>
      <c r="O372" s="38" t="str">
        <f>IF('query (10)'!P372="","",'query (10)'!P372)</f>
        <v>Medium</v>
      </c>
      <c r="P372" s="38" t="str">
        <f>IF('query (10)'!N372="","",'query (10)'!N372)</f>
        <v xml:space="preserve">Cleaning solenoid valve
manifold 1 = 1 pcs.
</v>
      </c>
      <c r="Q372" s="38" t="str">
        <f>TRIM('query (10)'!N372)</f>
        <v xml:space="preserve">Cleaning solenoid valve
manifold 1 = 1 pcs.
</v>
      </c>
      <c r="R372" s="38" t="str">
        <f>TRIM(UPPER('query (10)'!R372))</f>
        <v/>
      </c>
      <c r="S372" s="38" t="str">
        <f>TRIM(UPPER('query (10)'!S372))</f>
        <v/>
      </c>
      <c r="T372" s="38" t="str">
        <f>IF('query (10)'!Q372="","",TRIM(UPPER('query (10)'!Q372)))</f>
        <v/>
      </c>
      <c r="U372" s="38" t="str">
        <f>IF('query (10)'!T372="","",'query (10)'!T372)</f>
        <v>1</v>
      </c>
      <c r="V372" s="39">
        <f>IF('query (10)'!T372="","",IFERROR(VALUE('query (10)'!T372),""))</f>
        <v>1</v>
      </c>
      <c r="W372" s="40">
        <f>IF('query (10)'!U372="","",'query (10)'!U372)</f>
        <v>0</v>
      </c>
      <c r="X372" s="39">
        <f>IF('query (10)'!V372="","",'query (10)'!V372)</f>
        <v>1</v>
      </c>
      <c r="Y372" s="41">
        <f>IF('query (10)'!W372="","",'query (10)'!W372)</f>
        <v>45993</v>
      </c>
      <c r="Z372" s="41">
        <f>IF('query (10)'!X372="","",'query (10)'!X372)</f>
        <v>46028</v>
      </c>
      <c r="AA372" s="41">
        <f>IF('query (10)'!Y372="","",'query (10)'!Y372)</f>
        <v>46028</v>
      </c>
      <c r="AB372" s="41">
        <f>IF('query (10)'!Z372="","",'query (10)'!Z372)</f>
        <v>46029</v>
      </c>
      <c r="AC372" s="38" t="str">
        <f>IF(OR('query (10)'!AA372="",COUNTIF(Cleaning_Rules!$A$21:$A$26,TRIM('query (10)'!AA372))&gt;0),"",TRIM('query (10)'!AA372))</f>
        <v/>
      </c>
      <c r="AD372" s="38" t="str">
        <f>IF('query (10)'!AB372="","",TRIM(IFERROR(_xlfn.TEXTBEFORE('query (10)'!AB372,"("),'query (10)'!AB372)))</f>
        <v>เริ่มซ่อมงาน PM แล้ว รับผิดชอบโดย PAHLA SEEDANG</v>
      </c>
      <c r="AE372" s="38" t="str">
        <f>IFERROR(LOWER(TRIM(_xlfn.TEXTBEFORE(_xlfn.TEXTAFTER('query (10)'!AB372,"("),")"))),"")</f>
        <v>pahla@nsk.com</v>
      </c>
      <c r="AF372" s="38" t="str">
        <f>IF('query (10)'!AD372="","",TRIM('query (10)'!AD372))</f>
        <v>ผะหลา สีแดง</v>
      </c>
      <c r="AG372" s="38" t="str">
        <f>IF('query (10)'!AE372="","",TRIM('query (10)'!AE372))</f>
        <v>ผะหลา สีแดง</v>
      </c>
      <c r="AH372" s="38" t="str">
        <f>IF('query (10)'!AF372="","",IFERROR(VALUE('query (10)'!AF372),""))</f>
        <v/>
      </c>
      <c r="AI372" s="38" t="str">
        <f>IF('query (10)'!AG372="","",TRIM('query (10)'!AG372))</f>
        <v/>
      </c>
      <c r="AJ372" s="38" t="str">
        <f>IF('query (10)'!AH372="","",IFERROR(VALUE('query (10)'!AH372),""))</f>
        <v/>
      </c>
      <c r="AK372" s="38" t="str">
        <f>IF('query (10)'!AI372="","",TRIM('query (10)'!AI372))</f>
        <v/>
      </c>
      <c r="AL372" s="42">
        <f t="shared" si="25"/>
        <v>2025</v>
      </c>
      <c r="AM372" s="42" t="str">
        <f t="shared" si="26"/>
        <v>2025-12</v>
      </c>
      <c r="AN372" s="42" t="str">
        <f t="shared" ca="1" si="27"/>
        <v/>
      </c>
      <c r="AO372" s="42" t="str">
        <f t="shared" si="28"/>
        <v>MA-1188 | LASER MARKING | CR2 | SOLENOID VALVE | Time-based Maintenance | Mechanical | Cleaning | Medium | Cleaning solenoid valve
manifold 1 = 1 pcs.
 | เริ่มซ่อมงาน PM แล้ว รับผิดชอบโดย PAHLA SEEDANG | ผะหลา สีแดง</v>
      </c>
      <c r="AP372" s="42" t="str">
        <f>_xlfn.TEXTJOIN("; ",TRUE,IF(COUNTA('query (10)'!A372:AK372)&lt;=6,"NEAR_EMPTY_ROW",""),IF($K372="","MISSING_STATUS",""),IF(AND($K372="เสร็จสิ้น",$Z372=""),"DONE_NO_ACTUAL_DATE",""),IF(AND($I372="Condition-based Maintenance",$AH372=""),"CBM_NO_MEASUREMENT",""),IF(OR($X372="",$X372=0),"INVALID_PERIOD",""),IF(AND($AA372&lt;&gt;"",$AB372&lt;&gt;"",$AB372&lt;$AA372),"DATE_SEQUENCE_ERROR",""),IF(AND($AB372&lt;&gt;"",$AB372&gt;DATE(2030,12,31)),"DATE_OUTLIER",""),IF($C372="","MISSING_QRCODE",""),IF($J372="UNKNOWN","UNKNOWN_PM_TYPE",""),IF($L372="UNKNOWN","UNKNOWN_STATUS",""))</f>
        <v/>
      </c>
      <c r="AQ372" s="42" t="str">
        <f t="shared" si="29"/>
        <v>NO</v>
      </c>
    </row>
    <row r="373" spans="1:43" x14ac:dyDescent="0.3">
      <c r="A373" s="38">
        <f>IF('query (10)'!A373="","",'query (10)'!A373)</f>
        <v>456</v>
      </c>
      <c r="B373" s="38">
        <f>IF('query (10)'!B373="","",'query (10)'!B373)</f>
        <v>17972</v>
      </c>
      <c r="C373" s="38" t="str">
        <f>TRIM(UPPER('query (10)'!M373))</f>
        <v>AR-1190</v>
      </c>
      <c r="D373" s="38" t="str">
        <f>TRIM(UPPER(IFERROR(_xlfn.TEXTBEFORE('query (10)'!L373,"("),'query (10)'!L373)))</f>
        <v>AUTO VISUAL &amp; ANTRI RUST</v>
      </c>
      <c r="E373" s="38" t="str">
        <f>IFERROR(TRIM(UPPER(_xlfn.TEXTBEFORE(_xlfn.TEXTAFTER('query (10)'!L373,"("),")"))),"")</f>
        <v/>
      </c>
      <c r="F373" s="38" t="str">
        <f>TRIM('query (10)'!K373)</f>
        <v>CR2</v>
      </c>
      <c r="G373" s="38" t="str">
        <f>IF('query (10)'!J373="","",'query (10)'!J373)</f>
        <v>Solenoid valve</v>
      </c>
      <c r="H373" s="38" t="str">
        <f>TRIM(UPPER('query (10)'!J373))</f>
        <v>SOLENOID VALVE</v>
      </c>
      <c r="I373" s="38" t="str">
        <f>IF('query (10)'!F373="","",'query (10)'!F373)</f>
        <v>Time-based Maintenance</v>
      </c>
      <c r="J373" s="38" t="str">
        <f>IF('query (10)'!F373="","",IFERROR(INDEX(Cleaning_Rules!$B$14:$B$17,MATCH(TRIM('query (10)'!F373),Cleaning_Rules!$A$14:$A$17,0)),"UNKNOWN"))</f>
        <v>TBM</v>
      </c>
      <c r="K373" s="38" t="str">
        <f>IF('query (10)'!G373="","",'query (10)'!G373)</f>
        <v>เสร็จสิ้น</v>
      </c>
      <c r="L373" s="38" t="str">
        <f>IF('query (10)'!G373="","MISSING",IFERROR(INDEX(Cleaning_Rules!$B$5:$B$10,MATCH(TRIM('query (10)'!G373),Cleaning_Rules!$A$5:$A$10,0)),"UNKNOWN"))</f>
        <v>COMPLETED</v>
      </c>
      <c r="M373" s="38" t="str">
        <f>IF('query (10)'!I373="","",'query (10)'!I373)</f>
        <v>Mechanical</v>
      </c>
      <c r="N373" s="38" t="str">
        <f>IF('query (10)'!O373="","",'query (10)'!O373)</f>
        <v>Cleaning</v>
      </c>
      <c r="O373" s="38" t="str">
        <f>IF('query (10)'!P373="","",'query (10)'!P373)</f>
        <v>Medium</v>
      </c>
      <c r="P373" s="38" t="str">
        <f>IF('query (10)'!N373="","",'query (10)'!N373)</f>
        <v xml:space="preserve">Cleaning solenoid valve
manifold 1 = 6 pcs.
</v>
      </c>
      <c r="Q373" s="38" t="str">
        <f>TRIM('query (10)'!N373)</f>
        <v xml:space="preserve">Cleaning solenoid valve
manifold 1 = 6 pcs.
</v>
      </c>
      <c r="R373" s="38" t="str">
        <f>TRIM(UPPER('query (10)'!R373))</f>
        <v/>
      </c>
      <c r="S373" s="38" t="str">
        <f>TRIM(UPPER('query (10)'!S373))</f>
        <v/>
      </c>
      <c r="T373" s="38" t="str">
        <f>IF('query (10)'!Q373="","",TRIM(UPPER('query (10)'!Q373)))</f>
        <v/>
      </c>
      <c r="U373" s="38" t="str">
        <f>IF('query (10)'!T373="","",'query (10)'!T373)</f>
        <v>1</v>
      </c>
      <c r="V373" s="39">
        <f>IF('query (10)'!T373="","",IFERROR(VALUE('query (10)'!T373),""))</f>
        <v>1</v>
      </c>
      <c r="W373" s="40">
        <f>IF('query (10)'!U373="","",'query (10)'!U373)</f>
        <v>0</v>
      </c>
      <c r="X373" s="39">
        <f>IF('query (10)'!V373="","",'query (10)'!V373)</f>
        <v>360</v>
      </c>
      <c r="Y373" s="41">
        <f>IF('query (10)'!W373="","",'query (10)'!W373)</f>
        <v>46064</v>
      </c>
      <c r="Z373" s="41">
        <f>IF('query (10)'!X373="","",'query (10)'!X373)</f>
        <v>46062</v>
      </c>
      <c r="AA373" s="41">
        <f>IF('query (10)'!Y373="","",'query (10)'!Y373)</f>
        <v>46062</v>
      </c>
      <c r="AB373" s="41">
        <f>IF('query (10)'!Z373="","",'query (10)'!Z373)</f>
        <v>46422</v>
      </c>
      <c r="AC373" s="38" t="str">
        <f>IF(OR('query (10)'!AA373="",COUNTIF(Cleaning_Rules!$A$21:$A$26,TRIM('query (10)'!AA373))&gt;0),"",TRIM('query (10)'!AA373))</f>
        <v/>
      </c>
      <c r="AD373" s="38" t="str">
        <f>IF('query (10)'!AB373="","",TRIM(IFERROR(_xlfn.TEXTBEFORE('query (10)'!AB373,"("),'query (10)'!AB373)))</f>
        <v>เริ่มซ่อมงาน PM แล้ว รับผิดชอบโดย PAHLA SEEDANG</v>
      </c>
      <c r="AE373" s="38" t="str">
        <f>IFERROR(LOWER(TRIM(_xlfn.TEXTBEFORE(_xlfn.TEXTAFTER('query (10)'!AB373,"("),")"))),"")</f>
        <v>pahla@nsk.com</v>
      </c>
      <c r="AF373" s="38" t="str">
        <f>IF('query (10)'!AD373="","",TRIM('query (10)'!AD373))</f>
        <v>ผะหลา สีแดง</v>
      </c>
      <c r="AG373" s="38" t="str">
        <f>IF('query (10)'!AE373="","",TRIM('query (10)'!AE373))</f>
        <v>ผะหลา สีแดง</v>
      </c>
      <c r="AH373" s="38" t="str">
        <f>IF('query (10)'!AF373="","",IFERROR(VALUE('query (10)'!AF373),""))</f>
        <v/>
      </c>
      <c r="AI373" s="38" t="str">
        <f>IF('query (10)'!AG373="","",TRIM('query (10)'!AG373))</f>
        <v/>
      </c>
      <c r="AJ373" s="38" t="str">
        <f>IF('query (10)'!AH373="","",IFERROR(VALUE('query (10)'!AH373),""))</f>
        <v/>
      </c>
      <c r="AK373" s="38" t="str">
        <f>IF('query (10)'!AI373="","",TRIM('query (10)'!AI373))</f>
        <v/>
      </c>
      <c r="AL373" s="42">
        <f t="shared" si="25"/>
        <v>2026</v>
      </c>
      <c r="AM373" s="42" t="str">
        <f t="shared" si="26"/>
        <v>2026-02</v>
      </c>
      <c r="AN373" s="42" t="str">
        <f t="shared" ca="1" si="27"/>
        <v/>
      </c>
      <c r="AO373" s="42" t="str">
        <f t="shared" si="28"/>
        <v>AR-1190 | AUTO VISUAL &amp; ANTRI RUST | CR2 | SOLENOID VALVE | Time-based Maintenance | Mechanical | Cleaning | Medium | Cleaning solenoid valve
manifold 1 = 6 pcs.
 | เริ่มซ่อมงาน PM แล้ว รับผิดชอบโดย PAHLA SEEDANG | ผะหลา สีแดง</v>
      </c>
      <c r="AP373" s="42" t="str">
        <f>_xlfn.TEXTJOIN("; ",TRUE,IF(COUNTA('query (10)'!A373:AK373)&lt;=6,"NEAR_EMPTY_ROW",""),IF($K373="","MISSING_STATUS",""),IF(AND($K373="เสร็จสิ้น",$Z373=""),"DONE_NO_ACTUAL_DATE",""),IF(AND($I373="Condition-based Maintenance",$AH373=""),"CBM_NO_MEASUREMENT",""),IF(OR($X373="",$X373=0),"INVALID_PERIOD",""),IF(AND($AA373&lt;&gt;"",$AB373&lt;&gt;"",$AB373&lt;$AA373),"DATE_SEQUENCE_ERROR",""),IF(AND($AB373&lt;&gt;"",$AB373&gt;DATE(2030,12,31)),"DATE_OUTLIER",""),IF($C373="","MISSING_QRCODE",""),IF($J373="UNKNOWN","UNKNOWN_PM_TYPE",""),IF($L373="UNKNOWN","UNKNOWN_STATUS",""))</f>
        <v/>
      </c>
      <c r="AQ373" s="42" t="str">
        <f t="shared" si="29"/>
        <v>NO</v>
      </c>
    </row>
    <row r="374" spans="1:43" x14ac:dyDescent="0.3">
      <c r="A374" s="38">
        <f>IF('query (10)'!A374="","",'query (10)'!A374)</f>
        <v>457</v>
      </c>
      <c r="B374" s="38" t="str">
        <f>IF('query (10)'!B374="","",'query (10)'!B374)</f>
        <v/>
      </c>
      <c r="C374" s="38" t="str">
        <f>TRIM(UPPER('query (10)'!M374))</f>
        <v>GR-238</v>
      </c>
      <c r="D374" s="38" t="str">
        <f>TRIM(UPPER(IFERROR(_xlfn.TEXTBEFORE('query (10)'!L374,"("),'query (10)'!L374)))</f>
        <v>REAR O.D. GRINDING M/C</v>
      </c>
      <c r="E374" s="38" t="str">
        <f>IFERROR(TRIM(UPPER(_xlfn.TEXTBEFORE(_xlfn.TEXTAFTER('query (10)'!L374,"("),")"))),"")</f>
        <v/>
      </c>
      <c r="F374" s="38" t="str">
        <f>TRIM('query (10)'!K374)</f>
        <v>WP Grinding1</v>
      </c>
      <c r="G374" s="38" t="str">
        <f>IF('query (10)'!J374="","",'query (10)'!J374)</f>
        <v>Electrical Control</v>
      </c>
      <c r="H374" s="38" t="str">
        <f>TRIM(UPPER('query (10)'!J374))</f>
        <v>ELECTRICAL CONTROL</v>
      </c>
      <c r="I374" s="38" t="str">
        <f>IF('query (10)'!F374="","",'query (10)'!F374)</f>
        <v>Time-based Maintenance</v>
      </c>
      <c r="J374" s="38" t="str">
        <f>IF('query (10)'!F374="","",IFERROR(INDEX(Cleaning_Rules!$B$14:$B$17,MATCH(TRIM('query (10)'!F374),Cleaning_Rules!$A$14:$A$17,0)),"UNKNOWN"))</f>
        <v>TBM</v>
      </c>
      <c r="K374" s="38" t="str">
        <f>IF('query (10)'!G374="","",'query (10)'!G374)</f>
        <v>เสร็จสิ้น</v>
      </c>
      <c r="L374" s="38" t="str">
        <f>IF('query (10)'!G374="","MISSING",IFERROR(INDEX(Cleaning_Rules!$B$5:$B$10,MATCH(TRIM('query (10)'!G374),Cleaning_Rules!$A$5:$A$10,0)),"UNKNOWN"))</f>
        <v>COMPLETED</v>
      </c>
      <c r="M374" s="38" t="str">
        <f>IF('query (10)'!I374="","",'query (10)'!I374)</f>
        <v>Electrical</v>
      </c>
      <c r="N374" s="38" t="str">
        <f>IF('query (10)'!O374="","",'query (10)'!O374)</f>
        <v>Part Change</v>
      </c>
      <c r="O374" s="38" t="str">
        <f>IF('query (10)'!P374="","",'query (10)'!P374)</f>
        <v>Important</v>
      </c>
      <c r="P374" s="38" t="str">
        <f>IF('query (10)'!N374="","",'query (10)'!N374)</f>
        <v>Improvement : Change sensor new model Inlet L/R</v>
      </c>
      <c r="Q374" s="38" t="str">
        <f>TRIM('query (10)'!N374)</f>
        <v>Improvement : Change sensor new model Inlet L/R</v>
      </c>
      <c r="R374" s="38" t="str">
        <f>TRIM(UPPER('query (10)'!R374))</f>
        <v/>
      </c>
      <c r="S374" s="38" t="str">
        <f>TRIM(UPPER('query (10)'!S374))</f>
        <v/>
      </c>
      <c r="T374" s="38" t="str">
        <f>IF('query (10)'!Q374="","",TRIM(UPPER('query (10)'!Q374)))</f>
        <v/>
      </c>
      <c r="U374" s="38" t="str">
        <f>IF('query (10)'!T374="","",'query (10)'!T374)</f>
        <v>1</v>
      </c>
      <c r="V374" s="39">
        <f>IF('query (10)'!T374="","",IFERROR(VALUE('query (10)'!T374),""))</f>
        <v>1</v>
      </c>
      <c r="W374" s="40">
        <f>IF('query (10)'!U374="","",'query (10)'!U374)</f>
        <v>0</v>
      </c>
      <c r="X374" s="39">
        <f>IF('query (10)'!V374="","",'query (10)'!V374)</f>
        <v>30</v>
      </c>
      <c r="Y374" s="41">
        <f>IF('query (10)'!W374="","",'query (10)'!W374)</f>
        <v>45988</v>
      </c>
      <c r="Z374" s="41" t="str">
        <f>IF('query (10)'!X374="","",'query (10)'!X374)</f>
        <v/>
      </c>
      <c r="AA374" s="41">
        <f>IF('query (10)'!Y374="","",'query (10)'!Y374)</f>
        <v>45959</v>
      </c>
      <c r="AB374" s="41">
        <f>IF('query (10)'!Z374="","",'query (10)'!Z374)</f>
        <v>45988</v>
      </c>
      <c r="AC374" s="38" t="str">
        <f>IF(OR('query (10)'!AA374="",COUNTIF(Cleaning_Rules!$A$21:$A$26,TRIM('query (10)'!AA374))&gt;0),"",TRIM('query (10)'!AA374))</f>
        <v/>
      </c>
      <c r="AD374" s="38" t="str">
        <f>IF('query (10)'!AB374="","",TRIM(IFERROR(_xlfn.TEXTBEFORE('query (10)'!AB374,"("),'query (10)'!AB374)))</f>
        <v/>
      </c>
      <c r="AE374" s="38" t="str">
        <f>IFERROR(LOWER(TRIM(_xlfn.TEXTBEFORE(_xlfn.TEXTAFTER('query (10)'!AB374,"("),")"))),"")</f>
        <v/>
      </c>
      <c r="AF374" s="38" t="str">
        <f>IF('query (10)'!AD374="","",TRIM('query (10)'!AD374))</f>
        <v>พงษ์พิทักษ์ ศรไชย</v>
      </c>
      <c r="AG374" s="38" t="str">
        <f>IF('query (10)'!AE374="","",TRIM('query (10)'!AE374))</f>
        <v>พงษ์พิทักษ์ ศรไชย</v>
      </c>
      <c r="AH374" s="38" t="str">
        <f>IF('query (10)'!AF374="","",IFERROR(VALUE('query (10)'!AF374),""))</f>
        <v/>
      </c>
      <c r="AI374" s="38" t="str">
        <f>IF('query (10)'!AG374="","",TRIM('query (10)'!AG374))</f>
        <v/>
      </c>
      <c r="AJ374" s="38" t="str">
        <f>IF('query (10)'!AH374="","",IFERROR(VALUE('query (10)'!AH374),""))</f>
        <v/>
      </c>
      <c r="AK374" s="38" t="str">
        <f>IF('query (10)'!AI374="","",TRIM('query (10)'!AI374))</f>
        <v/>
      </c>
      <c r="AL374" s="42">
        <f t="shared" si="25"/>
        <v>2025</v>
      </c>
      <c r="AM374" s="42" t="str">
        <f t="shared" si="26"/>
        <v>2025-11</v>
      </c>
      <c r="AN374" s="42" t="str">
        <f t="shared" ca="1" si="27"/>
        <v/>
      </c>
      <c r="AO374" s="42" t="str">
        <f t="shared" si="28"/>
        <v>GR-238 | REAR O.D. GRINDING M/C | WP Grinding1 | ELECTRICAL CONTROL | Time-based Maintenance | Electrical | Part Change | Important | Improvement : Change sensor new model Inlet L/R | พงษ์พิทักษ์ ศรไชย</v>
      </c>
      <c r="AP374" s="42" t="str">
        <f>_xlfn.TEXTJOIN("; ",TRUE,IF(COUNTA('query (10)'!A374:AK374)&lt;=6,"NEAR_EMPTY_ROW",""),IF($K374="","MISSING_STATUS",""),IF(AND($K374="เสร็จสิ้น",$Z374=""),"DONE_NO_ACTUAL_DATE",""),IF(AND($I374="Condition-based Maintenance",$AH374=""),"CBM_NO_MEASUREMENT",""),IF(OR($X374="",$X374=0),"INVALID_PERIOD",""),IF(AND($AA374&lt;&gt;"",$AB374&lt;&gt;"",$AB374&lt;$AA374),"DATE_SEQUENCE_ERROR",""),IF(AND($AB374&lt;&gt;"",$AB374&gt;DATE(2030,12,31)),"DATE_OUTLIER",""),IF($C374="","MISSING_QRCODE",""),IF($J374="UNKNOWN","UNKNOWN_PM_TYPE",""),IF($L374="UNKNOWN","UNKNOWN_STATUS",""))</f>
        <v>DONE_NO_ACTUAL_DATE</v>
      </c>
      <c r="AQ374" s="42" t="str">
        <f t="shared" si="29"/>
        <v>NO</v>
      </c>
    </row>
    <row r="375" spans="1:43" x14ac:dyDescent="0.3">
      <c r="A375" s="38">
        <f>IF('query (10)'!A375="","",'query (10)'!A375)</f>
        <v>458</v>
      </c>
      <c r="B375" s="38">
        <f>IF('query (10)'!B375="","",'query (10)'!B375)</f>
        <v>17168</v>
      </c>
      <c r="C375" s="38" t="str">
        <f>TRIM(UPPER('query (10)'!M375))</f>
        <v>AS-1178</v>
      </c>
      <c r="D375" s="38" t="str">
        <f>TRIM(UPPER(IFERROR(_xlfn.TEXTBEFORE('query (10)'!L375,"("),'query (10)'!L375)))</f>
        <v>ACD. ASSEMBLY+BALL HOPPER</v>
      </c>
      <c r="E375" s="38" t="str">
        <f>IFERROR(TRIM(UPPER(_xlfn.TEXTBEFORE(_xlfn.TEXTAFTER('query (10)'!L375,"("),")"))),"")</f>
        <v/>
      </c>
      <c r="F375" s="38" t="str">
        <f>TRIM('query (10)'!K375)</f>
        <v>CR2</v>
      </c>
      <c r="G375" s="38" t="str">
        <f>IF('query (10)'!J375="","",'query (10)'!J375)</f>
        <v>Solenoid valve</v>
      </c>
      <c r="H375" s="38" t="str">
        <f>TRIM(UPPER('query (10)'!J375))</f>
        <v>SOLENOID VALVE</v>
      </c>
      <c r="I375" s="38" t="str">
        <f>IF('query (10)'!F375="","",'query (10)'!F375)</f>
        <v>Time-based Maintenance</v>
      </c>
      <c r="J375" s="38" t="str">
        <f>IF('query (10)'!F375="","",IFERROR(INDEX(Cleaning_Rules!$B$14:$B$17,MATCH(TRIM('query (10)'!F375),Cleaning_Rules!$A$14:$A$17,0)),"UNKNOWN"))</f>
        <v>TBM</v>
      </c>
      <c r="K375" s="38" t="str">
        <f>IF('query (10)'!G375="","",'query (10)'!G375)</f>
        <v>เสร็จสิ้น</v>
      </c>
      <c r="L375" s="38" t="str">
        <f>IF('query (10)'!G375="","MISSING",IFERROR(INDEX(Cleaning_Rules!$B$5:$B$10,MATCH(TRIM('query (10)'!G375),Cleaning_Rules!$A$5:$A$10,0)),"UNKNOWN"))</f>
        <v>COMPLETED</v>
      </c>
      <c r="M375" s="38" t="str">
        <f>IF('query (10)'!I375="","",'query (10)'!I375)</f>
        <v>Mechanical</v>
      </c>
      <c r="N375" s="38" t="str">
        <f>IF('query (10)'!O375="","",'query (10)'!O375)</f>
        <v>Cleaning</v>
      </c>
      <c r="O375" s="38" t="str">
        <f>IF('query (10)'!P375="","",'query (10)'!P375)</f>
        <v>Medium</v>
      </c>
      <c r="P375" s="38" t="str">
        <f>IF('query (10)'!N375="","",'query (10)'!N375)</f>
        <v>Cleaning solenoid valve
manifold 1 = 8 pcs.
manifold 2 = 6 pcs.
manifold 3 = 10 pcs.</v>
      </c>
      <c r="Q375" s="38" t="str">
        <f>TRIM('query (10)'!N375)</f>
        <v>Cleaning solenoid valve
manifold 1 = 8 pcs.
manifold 2 = 6 pcs.
manifold 3 = 10 pcs.</v>
      </c>
      <c r="R375" s="38" t="str">
        <f>TRIM(UPPER('query (10)'!R375))</f>
        <v/>
      </c>
      <c r="S375" s="38" t="str">
        <f>TRIM(UPPER('query (10)'!S375))</f>
        <v/>
      </c>
      <c r="T375" s="38" t="str">
        <f>IF('query (10)'!Q375="","",TRIM(UPPER('query (10)'!Q375)))</f>
        <v/>
      </c>
      <c r="U375" s="38" t="str">
        <f>IF('query (10)'!T375="","",'query (10)'!T375)</f>
        <v>1</v>
      </c>
      <c r="V375" s="39">
        <f>IF('query (10)'!T375="","",IFERROR(VALUE('query (10)'!T375),""))</f>
        <v>1</v>
      </c>
      <c r="W375" s="40">
        <f>IF('query (10)'!U375="","",'query (10)'!U375)</f>
        <v>0</v>
      </c>
      <c r="X375" s="39">
        <f>IF('query (10)'!V375="","",'query (10)'!V375)</f>
        <v>1</v>
      </c>
      <c r="Y375" s="41">
        <f>IF('query (10)'!W375="","",'query (10)'!W375)</f>
        <v>45993</v>
      </c>
      <c r="Z375" s="41">
        <f>IF('query (10)'!X375="","",'query (10)'!X375)</f>
        <v>46028</v>
      </c>
      <c r="AA375" s="41">
        <f>IF('query (10)'!Y375="","",'query (10)'!Y375)</f>
        <v>46028</v>
      </c>
      <c r="AB375" s="41">
        <f>IF('query (10)'!Z375="","",'query (10)'!Z375)</f>
        <v>46029</v>
      </c>
      <c r="AC375" s="38" t="str">
        <f>IF(OR('query (10)'!AA375="",COUNTIF(Cleaning_Rules!$A$21:$A$26,TRIM('query (10)'!AA375))&gt;0),"",TRIM('query (10)'!AA375))</f>
        <v/>
      </c>
      <c r="AD375" s="38" t="str">
        <f>IF('query (10)'!AB375="","",TRIM(IFERROR(_xlfn.TEXTBEFORE('query (10)'!AB375,"("),'query (10)'!AB375)))</f>
        <v>เริ่มซ่อมงาน PM แล้ว รับผิดชอบโดย PAHLA SEEDANG</v>
      </c>
      <c r="AE375" s="38" t="str">
        <f>IFERROR(LOWER(TRIM(_xlfn.TEXTBEFORE(_xlfn.TEXTAFTER('query (10)'!AB375,"("),")"))),"")</f>
        <v>pahla@nsk.com</v>
      </c>
      <c r="AF375" s="38" t="str">
        <f>IF('query (10)'!AD375="","",TRIM('query (10)'!AD375))</f>
        <v>ผะหลา สีแดง</v>
      </c>
      <c r="AG375" s="38" t="str">
        <f>IF('query (10)'!AE375="","",TRIM('query (10)'!AE375))</f>
        <v>ผะหลา สีแดง</v>
      </c>
      <c r="AH375" s="38" t="str">
        <f>IF('query (10)'!AF375="","",IFERROR(VALUE('query (10)'!AF375),""))</f>
        <v/>
      </c>
      <c r="AI375" s="38" t="str">
        <f>IF('query (10)'!AG375="","",TRIM('query (10)'!AG375))</f>
        <v/>
      </c>
      <c r="AJ375" s="38" t="str">
        <f>IF('query (10)'!AH375="","",IFERROR(VALUE('query (10)'!AH375),""))</f>
        <v/>
      </c>
      <c r="AK375" s="38" t="str">
        <f>IF('query (10)'!AI375="","",TRIM('query (10)'!AI375))</f>
        <v/>
      </c>
      <c r="AL375" s="42">
        <f t="shared" si="25"/>
        <v>2025</v>
      </c>
      <c r="AM375" s="42" t="str">
        <f t="shared" si="26"/>
        <v>2025-12</v>
      </c>
      <c r="AN375" s="42" t="str">
        <f t="shared" ca="1" si="27"/>
        <v/>
      </c>
      <c r="AO375" s="42" t="str">
        <f t="shared" si="28"/>
        <v>AS-1178 | ACD. ASSEMBLY+BALL HOPPER | CR2 | SOLENOID VALVE | Time-based Maintenance | Mechanical | Cleaning | Medium | Cleaning solenoid valve
manifold 1 = 8 pcs.
manifold 2 = 6 pcs.
manifold 3 = 10 pcs. | เริ่มซ่อมงาน PM แล้ว รับผิดชอบโดย PAHLA SEEDANG | ผะหลา สีแดง</v>
      </c>
      <c r="AP375" s="42" t="str">
        <f>_xlfn.TEXTJOIN("; ",TRUE,IF(COUNTA('query (10)'!A375:AK375)&lt;=6,"NEAR_EMPTY_ROW",""),IF($K375="","MISSING_STATUS",""),IF(AND($K375="เสร็จสิ้น",$Z375=""),"DONE_NO_ACTUAL_DATE",""),IF(AND($I375="Condition-based Maintenance",$AH375=""),"CBM_NO_MEASUREMENT",""),IF(OR($X375="",$X375=0),"INVALID_PERIOD",""),IF(AND($AA375&lt;&gt;"",$AB375&lt;&gt;"",$AB375&lt;$AA375),"DATE_SEQUENCE_ERROR",""),IF(AND($AB375&lt;&gt;"",$AB375&gt;DATE(2030,12,31)),"DATE_OUTLIER",""),IF($C375="","MISSING_QRCODE",""),IF($J375="UNKNOWN","UNKNOWN_PM_TYPE",""),IF($L375="UNKNOWN","UNKNOWN_STATUS",""))</f>
        <v/>
      </c>
      <c r="AQ375" s="42" t="str">
        <f t="shared" si="29"/>
        <v>NO</v>
      </c>
    </row>
    <row r="376" spans="1:43" x14ac:dyDescent="0.3">
      <c r="A376" s="38">
        <f>IF('query (10)'!A376="","",'query (10)'!A376)</f>
        <v>459</v>
      </c>
      <c r="B376" s="38">
        <f>IF('query (10)'!B376="","",'query (10)'!B376)</f>
        <v>17564</v>
      </c>
      <c r="C376" s="38" t="str">
        <f>TRIM(UPPER('query (10)'!M376))</f>
        <v>GR-257</v>
      </c>
      <c r="D376" s="38" t="str">
        <f>TRIM(UPPER(IFERROR(_xlfn.TEXTBEFORE('query (10)'!L376,"("),'query (10)'!L376)))</f>
        <v>INNER RING RACEWAY AND RIB SUPER FINISH MACHINE</v>
      </c>
      <c r="E376" s="38" t="str">
        <f>IFERROR(TRIM(UPPER(_xlfn.TEXTBEFORE(_xlfn.TEXTAFTER('query (10)'!L376,"("),")"))),"")</f>
        <v/>
      </c>
      <c r="F376" s="38" t="str">
        <f>TRIM('query (10)'!K376)</f>
        <v>KWD2</v>
      </c>
      <c r="G376" s="38" t="str">
        <f>IF('query (10)'!J376="","",'query (10)'!J376)</f>
        <v>Air Cylinder</v>
      </c>
      <c r="H376" s="38" t="str">
        <f>TRIM(UPPER('query (10)'!J376))</f>
        <v>AIR CYLINDER</v>
      </c>
      <c r="I376" s="38" t="str">
        <f>IF('query (10)'!F376="","",'query (10)'!F376)</f>
        <v>Time-based Maintenance</v>
      </c>
      <c r="J376" s="38" t="str">
        <f>IF('query (10)'!F376="","",IFERROR(INDEX(Cleaning_Rules!$B$14:$B$17,MATCH(TRIM('query (10)'!F376),Cleaning_Rules!$A$14:$A$17,0)),"UNKNOWN"))</f>
        <v>TBM</v>
      </c>
      <c r="K376" s="38" t="str">
        <f>IF('query (10)'!G376="","",'query (10)'!G376)</f>
        <v>เสร็จสิ้น</v>
      </c>
      <c r="L376" s="38" t="str">
        <f>IF('query (10)'!G376="","MISSING",IFERROR(INDEX(Cleaning_Rules!$B$5:$B$10,MATCH(TRIM('query (10)'!G376),Cleaning_Rules!$A$5:$A$10,0)),"UNKNOWN"))</f>
        <v>COMPLETED</v>
      </c>
      <c r="M376" s="38" t="str">
        <f>IF('query (10)'!I376="","",'query (10)'!I376)</f>
        <v>Mechanical</v>
      </c>
      <c r="N376" s="38" t="str">
        <f>IF('query (10)'!O376="","",'query (10)'!O376)</f>
        <v>Part Change</v>
      </c>
      <c r="O376" s="38" t="str">
        <f>IF('query (10)'!P376="","",'query (10)'!P376)</f>
        <v>Medium</v>
      </c>
      <c r="P376" s="38" t="str">
        <f>IF('query (10)'!N376="","",'query (10)'!N376)</f>
        <v>Change Air Cylinder Stone head
Model : UCA2-Y32-25-P2</v>
      </c>
      <c r="Q376" s="38" t="str">
        <f>TRIM('query (10)'!N376)</f>
        <v>Change Air Cylinder Stone head
Model : UCA2-Y32-25-P2</v>
      </c>
      <c r="R376" s="38" t="str">
        <f>TRIM(UPPER('query (10)'!R376))</f>
        <v>AIR CYLINDER</v>
      </c>
      <c r="S376" s="38" t="str">
        <f>TRIM(UPPER('query (10)'!S376))</f>
        <v>UCA2-Y-32-25-P2</v>
      </c>
      <c r="T376" s="38" t="str">
        <f>IF('query (10)'!Q376="","",TRIM(UPPER('query (10)'!Q376)))</f>
        <v/>
      </c>
      <c r="U376" s="38" t="str">
        <f>IF('query (10)'!T376="","",'query (10)'!T376)</f>
        <v>1</v>
      </c>
      <c r="V376" s="39">
        <f>IF('query (10)'!T376="","",IFERROR(VALUE('query (10)'!T376),""))</f>
        <v>1</v>
      </c>
      <c r="W376" s="40">
        <f>IF('query (10)'!U376="","",'query (10)'!U376)</f>
        <v>9451</v>
      </c>
      <c r="X376" s="39">
        <f>IF('query (10)'!V376="","",'query (10)'!V376)</f>
        <v>720</v>
      </c>
      <c r="Y376" s="41">
        <f>IF('query (10)'!W376="","",'query (10)'!W376)</f>
        <v>46027</v>
      </c>
      <c r="Z376" s="41">
        <f>IF('query (10)'!X376="","",'query (10)'!X376)</f>
        <v>46069</v>
      </c>
      <c r="AA376" s="41">
        <f>IF('query (10)'!Y376="","",'query (10)'!Y376)</f>
        <v>46069</v>
      </c>
      <c r="AB376" s="41">
        <f>IF('query (10)'!Z376="","",'query (10)'!Z376)</f>
        <v>46789</v>
      </c>
      <c r="AC376" s="38" t="str">
        <f>IF(OR('query (10)'!AA376="",COUNTIF(Cleaning_Rules!$A$21:$A$26,TRIM('query (10)'!AA376))&gt;0),"",TRIM('query (10)'!AA376))</f>
        <v>เปลี่ยนตามรอบอายุการใช้งาน</v>
      </c>
      <c r="AD376" s="38" t="str">
        <f>IF('query (10)'!AB376="","",TRIM(IFERROR(_xlfn.TEXTBEFORE('query (10)'!AB376,"("),'query (10)'!AB376)))</f>
        <v>เริ่มซ่อมงาน PM แล้ว รับผิดชอบโดย CHETSADA PHIWBANG</v>
      </c>
      <c r="AE376" s="38" t="str">
        <f>IFERROR(LOWER(TRIM(_xlfn.TEXTBEFORE(_xlfn.TEXTAFTER('query (10)'!AB376,"("),")"))),"")</f>
        <v>chetsada@nsk.com</v>
      </c>
      <c r="AF376" s="38" t="str">
        <f>IF('query (10)'!AD376="","",TRIM('query (10)'!AD376))</f>
        <v>คุณานนต์ ปารวัณวงศ์</v>
      </c>
      <c r="AG376" s="38" t="str">
        <f>IF('query (10)'!AE376="","",TRIM('query (10)'!AE376))</f>
        <v>เจษฎา ผิวบาง</v>
      </c>
      <c r="AH376" s="38" t="str">
        <f>IF('query (10)'!AF376="","",IFERROR(VALUE('query (10)'!AF376),""))</f>
        <v/>
      </c>
      <c r="AI376" s="38" t="str">
        <f>IF('query (10)'!AG376="","",TRIM('query (10)'!AG376))</f>
        <v/>
      </c>
      <c r="AJ376" s="38" t="str">
        <f>IF('query (10)'!AH376="","",IFERROR(VALUE('query (10)'!AH376),""))</f>
        <v/>
      </c>
      <c r="AK376" s="38" t="str">
        <f>IF('query (10)'!AI376="","",TRIM('query (10)'!AI376))</f>
        <v/>
      </c>
      <c r="AL376" s="42">
        <f t="shared" si="25"/>
        <v>2026</v>
      </c>
      <c r="AM376" s="42" t="str">
        <f t="shared" si="26"/>
        <v>2026-01</v>
      </c>
      <c r="AN376" s="42" t="str">
        <f t="shared" ca="1" si="27"/>
        <v/>
      </c>
      <c r="AO376" s="42" t="str">
        <f t="shared" si="28"/>
        <v>GR-257 | INNER RING RACEWAY AND RIB SUPER FINISH MACHINE | KWD2 | AIR CYLINDER | Time-based Maintenance | Mechanical | Part Change | Medium | Change Air Cylinder Stone head
Model : UCA2-Y32-25-P2 | AIR CYLINDER | UCA2-Y-32-25-P2 | เปลี่ยนตามรอบอายุการใช้งาน | เริ่มซ่อมงาน PM แล้ว รับผิดชอบโดย CHETSADA PHIWBANG | เจษฎา ผิวบาง</v>
      </c>
      <c r="AP376" s="42" t="str">
        <f>_xlfn.TEXTJOIN("; ",TRUE,IF(COUNTA('query (10)'!A376:AK376)&lt;=6,"NEAR_EMPTY_ROW",""),IF($K376="","MISSING_STATUS",""),IF(AND($K376="เสร็จสิ้น",$Z376=""),"DONE_NO_ACTUAL_DATE",""),IF(AND($I376="Condition-based Maintenance",$AH376=""),"CBM_NO_MEASUREMENT",""),IF(OR($X376="",$X376=0),"INVALID_PERIOD",""),IF(AND($AA376&lt;&gt;"",$AB376&lt;&gt;"",$AB376&lt;$AA376),"DATE_SEQUENCE_ERROR",""),IF(AND($AB376&lt;&gt;"",$AB376&gt;DATE(2030,12,31)),"DATE_OUTLIER",""),IF($C376="","MISSING_QRCODE",""),IF($J376="UNKNOWN","UNKNOWN_PM_TYPE",""),IF($L376="UNKNOWN","UNKNOWN_STATUS",""))</f>
        <v/>
      </c>
      <c r="AQ376" s="42" t="str">
        <f t="shared" si="29"/>
        <v>YES</v>
      </c>
    </row>
    <row r="377" spans="1:43" x14ac:dyDescent="0.3">
      <c r="A377" s="38">
        <f>IF('query (10)'!A377="","",'query (10)'!A377)</f>
        <v>460</v>
      </c>
      <c r="B377" s="38">
        <f>IF('query (10)'!B377="","",'query (10)'!B377)</f>
        <v>17563</v>
      </c>
      <c r="C377" s="38" t="str">
        <f>TRIM(UPPER('query (10)'!M377))</f>
        <v>GR-268</v>
      </c>
      <c r="D377" s="38" t="str">
        <f>TRIM(UPPER(IFERROR(_xlfn.TEXTBEFORE('query (10)'!L377,"("),'query (10)'!L377)))</f>
        <v>OUTER RING RACEWAY SUPER FINISH MACHINE</v>
      </c>
      <c r="E377" s="38" t="str">
        <f>IFERROR(TRIM(UPPER(_xlfn.TEXTBEFORE(_xlfn.TEXTAFTER('query (10)'!L377,"("),")"))),"")</f>
        <v/>
      </c>
      <c r="F377" s="38" t="str">
        <f>TRIM('query (10)'!K377)</f>
        <v>KWD2</v>
      </c>
      <c r="G377" s="38" t="str">
        <f>IF('query (10)'!J377="","",'query (10)'!J377)</f>
        <v>Air Cylinder</v>
      </c>
      <c r="H377" s="38" t="str">
        <f>TRIM(UPPER('query (10)'!J377))</f>
        <v>AIR CYLINDER</v>
      </c>
      <c r="I377" s="38" t="str">
        <f>IF('query (10)'!F377="","",'query (10)'!F377)</f>
        <v>Time-based Maintenance</v>
      </c>
      <c r="J377" s="38" t="str">
        <f>IF('query (10)'!F377="","",IFERROR(INDEX(Cleaning_Rules!$B$14:$B$17,MATCH(TRIM('query (10)'!F377),Cleaning_Rules!$A$14:$A$17,0)),"UNKNOWN"))</f>
        <v>TBM</v>
      </c>
      <c r="K377" s="38" t="str">
        <f>IF('query (10)'!G377="","",'query (10)'!G377)</f>
        <v>เสร็จสิ้น</v>
      </c>
      <c r="L377" s="38" t="str">
        <f>IF('query (10)'!G377="","MISSING",IFERROR(INDEX(Cleaning_Rules!$B$5:$B$10,MATCH(TRIM('query (10)'!G377),Cleaning_Rules!$A$5:$A$10,0)),"UNKNOWN"))</f>
        <v>COMPLETED</v>
      </c>
      <c r="M377" s="38" t="str">
        <f>IF('query (10)'!I377="","",'query (10)'!I377)</f>
        <v>Mechanical</v>
      </c>
      <c r="N377" s="38" t="str">
        <f>IF('query (10)'!O377="","",'query (10)'!O377)</f>
        <v>Part Change</v>
      </c>
      <c r="O377" s="38" t="str">
        <f>IF('query (10)'!P377="","",'query (10)'!P377)</f>
        <v>Medium</v>
      </c>
      <c r="P377" s="38" t="str">
        <f>IF('query (10)'!N377="","",'query (10)'!N377)</f>
        <v>Change Air Cylinder Stone head
Model : UCA2-Y32-25-P2</v>
      </c>
      <c r="Q377" s="38" t="str">
        <f>TRIM('query (10)'!N377)</f>
        <v>Change Air Cylinder Stone head
Model : UCA2-Y32-25-P2</v>
      </c>
      <c r="R377" s="38" t="str">
        <f>TRIM(UPPER('query (10)'!R377))</f>
        <v>AIR CYLINDER</v>
      </c>
      <c r="S377" s="38" t="str">
        <f>TRIM(UPPER('query (10)'!S377))</f>
        <v>UCA2-Y-32-25-P2</v>
      </c>
      <c r="T377" s="38" t="str">
        <f>IF('query (10)'!Q377="","",TRIM(UPPER('query (10)'!Q377)))</f>
        <v/>
      </c>
      <c r="U377" s="38" t="str">
        <f>IF('query (10)'!T377="","",'query (10)'!T377)</f>
        <v>1</v>
      </c>
      <c r="V377" s="39">
        <f>IF('query (10)'!T377="","",IFERROR(VALUE('query (10)'!T377),""))</f>
        <v>1</v>
      </c>
      <c r="W377" s="40">
        <f>IF('query (10)'!U377="","",'query (10)'!U377)</f>
        <v>9451</v>
      </c>
      <c r="X377" s="39">
        <f>IF('query (10)'!V377="","",'query (10)'!V377)</f>
        <v>720</v>
      </c>
      <c r="Y377" s="41">
        <f>IF('query (10)'!W377="","",'query (10)'!W377)</f>
        <v>46027</v>
      </c>
      <c r="Z377" s="41">
        <f>IF('query (10)'!X377="","",'query (10)'!X377)</f>
        <v>46069</v>
      </c>
      <c r="AA377" s="41">
        <f>IF('query (10)'!Y377="","",'query (10)'!Y377)</f>
        <v>46069</v>
      </c>
      <c r="AB377" s="41">
        <f>IF('query (10)'!Z377="","",'query (10)'!Z377)</f>
        <v>46789</v>
      </c>
      <c r="AC377" s="38" t="str">
        <f>IF(OR('query (10)'!AA377="",COUNTIF(Cleaning_Rules!$A$21:$A$26,TRIM('query (10)'!AA377))&gt;0),"",TRIM('query (10)'!AA377))</f>
        <v>เปลี่ยนตามรอบอายุการใช้งาน</v>
      </c>
      <c r="AD377" s="38" t="str">
        <f>IF('query (10)'!AB377="","",TRIM(IFERROR(_xlfn.TEXTBEFORE('query (10)'!AB377,"("),'query (10)'!AB377)))</f>
        <v>เริ่มซ่อมงาน PM แล้ว รับผิดชอบโดย CHETSADA PHIWBANG</v>
      </c>
      <c r="AE377" s="38" t="str">
        <f>IFERROR(LOWER(TRIM(_xlfn.TEXTBEFORE(_xlfn.TEXTAFTER('query (10)'!AB377,"("),")"))),"")</f>
        <v>chetsada@nsk.com</v>
      </c>
      <c r="AF377" s="38" t="str">
        <f>IF('query (10)'!AD377="","",TRIM('query (10)'!AD377))</f>
        <v>คุณานนต์ ปารวัณวงศ์</v>
      </c>
      <c r="AG377" s="38" t="str">
        <f>IF('query (10)'!AE377="","",TRIM('query (10)'!AE377))</f>
        <v>เจษฎา ผิวบาง</v>
      </c>
      <c r="AH377" s="38" t="str">
        <f>IF('query (10)'!AF377="","",IFERROR(VALUE('query (10)'!AF377),""))</f>
        <v/>
      </c>
      <c r="AI377" s="38" t="str">
        <f>IF('query (10)'!AG377="","",TRIM('query (10)'!AG377))</f>
        <v/>
      </c>
      <c r="AJ377" s="38" t="str">
        <f>IF('query (10)'!AH377="","",IFERROR(VALUE('query (10)'!AH377),""))</f>
        <v/>
      </c>
      <c r="AK377" s="38" t="str">
        <f>IF('query (10)'!AI377="","",TRIM('query (10)'!AI377))</f>
        <v/>
      </c>
      <c r="AL377" s="42">
        <f t="shared" si="25"/>
        <v>2026</v>
      </c>
      <c r="AM377" s="42" t="str">
        <f t="shared" si="26"/>
        <v>2026-01</v>
      </c>
      <c r="AN377" s="42" t="str">
        <f t="shared" ca="1" si="27"/>
        <v/>
      </c>
      <c r="AO377" s="42" t="str">
        <f t="shared" si="28"/>
        <v>GR-268 | OUTER RING RACEWAY SUPER FINISH MACHINE | KWD2 | AIR CYLINDER | Time-based Maintenance | Mechanical | Part Change | Medium | Change Air Cylinder Stone head
Model : UCA2-Y32-25-P2 | AIR CYLINDER | UCA2-Y-32-25-P2 | เปลี่ยนตามรอบอายุการใช้งาน | เริ่มซ่อมงาน PM แล้ว รับผิดชอบโดย CHETSADA PHIWBANG | เจษฎา ผิวบาง</v>
      </c>
      <c r="AP377" s="42" t="str">
        <f>_xlfn.TEXTJOIN("; ",TRUE,IF(COUNTA('query (10)'!A377:AK377)&lt;=6,"NEAR_EMPTY_ROW",""),IF($K377="","MISSING_STATUS",""),IF(AND($K377="เสร็จสิ้น",$Z377=""),"DONE_NO_ACTUAL_DATE",""),IF(AND($I377="Condition-based Maintenance",$AH377=""),"CBM_NO_MEASUREMENT",""),IF(OR($X377="",$X377=0),"INVALID_PERIOD",""),IF(AND($AA377&lt;&gt;"",$AB377&lt;&gt;"",$AB377&lt;$AA377),"DATE_SEQUENCE_ERROR",""),IF(AND($AB377&lt;&gt;"",$AB377&gt;DATE(2030,12,31)),"DATE_OUTLIER",""),IF($C377="","MISSING_QRCODE",""),IF($J377="UNKNOWN","UNKNOWN_PM_TYPE",""),IF($L377="UNKNOWN","UNKNOWN_STATUS",""))</f>
        <v/>
      </c>
      <c r="AQ377" s="42" t="str">
        <f t="shared" si="29"/>
        <v>YES</v>
      </c>
    </row>
    <row r="378" spans="1:43" x14ac:dyDescent="0.3">
      <c r="A378" s="38">
        <f>IF('query (10)'!A378="","",'query (10)'!A378)</f>
        <v>468</v>
      </c>
      <c r="B378" s="38">
        <f>IF('query (10)'!B378="","",'query (10)'!B378)</f>
        <v>17167</v>
      </c>
      <c r="C378" s="38" t="str">
        <f>TRIM(UPPER('query (10)'!M378))</f>
        <v>WA-1175</v>
      </c>
      <c r="D378" s="38" t="str">
        <f>TRIM(UPPER(IFERROR(_xlfn.TEXTBEFORE('query (10)'!L378,"("),'query (10)'!L378)))</f>
        <v>OUTER RING PART WASH EQUIPMENT</v>
      </c>
      <c r="E378" s="38" t="str">
        <f>IFERROR(TRIM(UPPER(_xlfn.TEXTBEFORE(_xlfn.TEXTAFTER('query (10)'!L378,"("),")"))),"")</f>
        <v/>
      </c>
      <c r="F378" s="38" t="str">
        <f>TRIM('query (10)'!K378)</f>
        <v>CR2</v>
      </c>
      <c r="G378" s="38" t="str">
        <f>IF('query (10)'!J378="","",'query (10)'!J378)</f>
        <v>Solenoid valve</v>
      </c>
      <c r="H378" s="38" t="str">
        <f>TRIM(UPPER('query (10)'!J378))</f>
        <v>SOLENOID VALVE</v>
      </c>
      <c r="I378" s="38" t="str">
        <f>IF('query (10)'!F378="","",'query (10)'!F378)</f>
        <v>Time-based Maintenance</v>
      </c>
      <c r="J378" s="38" t="str">
        <f>IF('query (10)'!F378="","",IFERROR(INDEX(Cleaning_Rules!$B$14:$B$17,MATCH(TRIM('query (10)'!F378),Cleaning_Rules!$A$14:$A$17,0)),"UNKNOWN"))</f>
        <v>TBM</v>
      </c>
      <c r="K378" s="38" t="str">
        <f>IF('query (10)'!G378="","",'query (10)'!G378)</f>
        <v>เสร็จสิ้น</v>
      </c>
      <c r="L378" s="38" t="str">
        <f>IF('query (10)'!G378="","MISSING",IFERROR(INDEX(Cleaning_Rules!$B$5:$B$10,MATCH(TRIM('query (10)'!G378),Cleaning_Rules!$A$5:$A$10,0)),"UNKNOWN"))</f>
        <v>COMPLETED</v>
      </c>
      <c r="M378" s="38" t="str">
        <f>IF('query (10)'!I378="","",'query (10)'!I378)</f>
        <v>Mechanical</v>
      </c>
      <c r="N378" s="38" t="str">
        <f>IF('query (10)'!O378="","",'query (10)'!O378)</f>
        <v>Cleaning</v>
      </c>
      <c r="O378" s="38" t="str">
        <f>IF('query (10)'!P378="","",'query (10)'!P378)</f>
        <v>Medium</v>
      </c>
      <c r="P378" s="38" t="str">
        <f>IF('query (10)'!N378="","",'query (10)'!N378)</f>
        <v xml:space="preserve">Cleaning solenoid valve
manifold 1 = 9 pcs.
</v>
      </c>
      <c r="Q378" s="38" t="str">
        <f>TRIM('query (10)'!N378)</f>
        <v xml:space="preserve">Cleaning solenoid valve
manifold 1 = 9 pcs.
</v>
      </c>
      <c r="R378" s="38" t="str">
        <f>TRIM(UPPER('query (10)'!R378))</f>
        <v/>
      </c>
      <c r="S378" s="38" t="str">
        <f>TRIM(UPPER('query (10)'!S378))</f>
        <v/>
      </c>
      <c r="T378" s="38" t="str">
        <f>IF('query (10)'!Q378="","",TRIM(UPPER('query (10)'!Q378)))</f>
        <v/>
      </c>
      <c r="U378" s="38" t="str">
        <f>IF('query (10)'!T378="","",'query (10)'!T378)</f>
        <v>1</v>
      </c>
      <c r="V378" s="39">
        <f>IF('query (10)'!T378="","",IFERROR(VALUE('query (10)'!T378),""))</f>
        <v>1</v>
      </c>
      <c r="W378" s="40">
        <f>IF('query (10)'!U378="","",'query (10)'!U378)</f>
        <v>0</v>
      </c>
      <c r="X378" s="39">
        <f>IF('query (10)'!V378="","",'query (10)'!V378)</f>
        <v>1</v>
      </c>
      <c r="Y378" s="41">
        <f>IF('query (10)'!W378="","",'query (10)'!W378)</f>
        <v>45993</v>
      </c>
      <c r="Z378" s="41">
        <f>IF('query (10)'!X378="","",'query (10)'!X378)</f>
        <v>46028</v>
      </c>
      <c r="AA378" s="41">
        <f>IF('query (10)'!Y378="","",'query (10)'!Y378)</f>
        <v>46028</v>
      </c>
      <c r="AB378" s="41">
        <f>IF('query (10)'!Z378="","",'query (10)'!Z378)</f>
        <v>46029</v>
      </c>
      <c r="AC378" s="38" t="str">
        <f>IF(OR('query (10)'!AA378="",COUNTIF(Cleaning_Rules!$A$21:$A$26,TRIM('query (10)'!AA378))&gt;0),"",TRIM('query (10)'!AA378))</f>
        <v xml:space="preserve">Cleaning PM
เดือน 8 ทำไปแล้ว
</v>
      </c>
      <c r="AD378" s="38" t="str">
        <f>IF('query (10)'!AB378="","",TRIM(IFERROR(_xlfn.TEXTBEFORE('query (10)'!AB378,"("),'query (10)'!AB378)))</f>
        <v>เริ่มซ่อมงาน PM แล้ว รับผิดชอบโดย PAHLA SEEDANG</v>
      </c>
      <c r="AE378" s="38" t="str">
        <f>IFERROR(LOWER(TRIM(_xlfn.TEXTBEFORE(_xlfn.TEXTAFTER('query (10)'!AB378,"("),")"))),"")</f>
        <v>pahla@nsk.com</v>
      </c>
      <c r="AF378" s="38" t="str">
        <f>IF('query (10)'!AD378="","",TRIM('query (10)'!AD378))</f>
        <v>ผะหลา สีแดง</v>
      </c>
      <c r="AG378" s="38" t="str">
        <f>IF('query (10)'!AE378="","",TRIM('query (10)'!AE378))</f>
        <v>ผะหลา สีแดง</v>
      </c>
      <c r="AH378" s="38" t="str">
        <f>IF('query (10)'!AF378="","",IFERROR(VALUE('query (10)'!AF378),""))</f>
        <v/>
      </c>
      <c r="AI378" s="38" t="str">
        <f>IF('query (10)'!AG378="","",TRIM('query (10)'!AG378))</f>
        <v/>
      </c>
      <c r="AJ378" s="38" t="str">
        <f>IF('query (10)'!AH378="","",IFERROR(VALUE('query (10)'!AH378),""))</f>
        <v/>
      </c>
      <c r="AK378" s="38" t="str">
        <f>IF('query (10)'!AI378="","",TRIM('query (10)'!AI378))</f>
        <v/>
      </c>
      <c r="AL378" s="42">
        <f t="shared" si="25"/>
        <v>2025</v>
      </c>
      <c r="AM378" s="42" t="str">
        <f t="shared" si="26"/>
        <v>2025-12</v>
      </c>
      <c r="AN378" s="42" t="str">
        <f t="shared" ca="1" si="27"/>
        <v/>
      </c>
      <c r="AO378" s="42" t="str">
        <f t="shared" si="28"/>
        <v>WA-1175 | OUTER RING PART WASH EQUIPMENT | CR2 | SOLENOID VALVE | Time-based Maintenance | Mechanical | Cleaning | Medium | Cleaning solenoid valve
manifold 1 = 9 pcs.
 | Cleaning PM
เดือน 8 ทำไปแล้ว
 | เริ่มซ่อมงาน PM แล้ว รับผิดชอบโดย PAHLA SEEDANG | ผะหลา สีแดง</v>
      </c>
      <c r="AP378" s="42" t="str">
        <f>_xlfn.TEXTJOIN("; ",TRUE,IF(COUNTA('query (10)'!A378:AK378)&lt;=6,"NEAR_EMPTY_ROW",""),IF($K378="","MISSING_STATUS",""),IF(AND($K378="เสร็จสิ้น",$Z378=""),"DONE_NO_ACTUAL_DATE",""),IF(AND($I378="Condition-based Maintenance",$AH378=""),"CBM_NO_MEASUREMENT",""),IF(OR($X378="",$X378=0),"INVALID_PERIOD",""),IF(AND($AA378&lt;&gt;"",$AB378&lt;&gt;"",$AB378&lt;$AA378),"DATE_SEQUENCE_ERROR",""),IF(AND($AB378&lt;&gt;"",$AB378&gt;DATE(2030,12,31)),"DATE_OUTLIER",""),IF($C378="","MISSING_QRCODE",""),IF($J378="UNKNOWN","UNKNOWN_PM_TYPE",""),IF($L378="UNKNOWN","UNKNOWN_STATUS",""))</f>
        <v/>
      </c>
      <c r="AQ378" s="42" t="str">
        <f t="shared" si="29"/>
        <v>NO</v>
      </c>
    </row>
    <row r="379" spans="1:43" x14ac:dyDescent="0.3">
      <c r="A379" s="38">
        <f>IF('query (10)'!A379="","",'query (10)'!A379)</f>
        <v>472</v>
      </c>
      <c r="B379" s="38">
        <f>IF('query (10)'!B379="","",'query (10)'!B379)</f>
        <v>17206</v>
      </c>
      <c r="C379" s="38" t="str">
        <f>TRIM(UPPER('query (10)'!M379))</f>
        <v>WA-1179</v>
      </c>
      <c r="D379" s="38" t="str">
        <f>TRIM(UPPER(IFERROR(_xlfn.TEXTBEFORE('query (10)'!L379,"("),'query (10)'!L379)))</f>
        <v>OUTER RING RACEWAY GRINDING MACHINE</v>
      </c>
      <c r="E379" s="38" t="str">
        <f>IFERROR(TRIM(UPPER(_xlfn.TEXTBEFORE(_xlfn.TEXTAFTER('query (10)'!L379,"("),")"))),"")</f>
        <v/>
      </c>
      <c r="F379" s="38" t="str">
        <f>TRIM('query (10)'!K379)</f>
        <v>CR2</v>
      </c>
      <c r="G379" s="38" t="str">
        <f>IF('query (10)'!J379="","",'query (10)'!J379)</f>
        <v>Filter</v>
      </c>
      <c r="H379" s="38" t="str">
        <f>TRIM(UPPER('query (10)'!J379))</f>
        <v>FILTER</v>
      </c>
      <c r="I379" s="38" t="str">
        <f>IF('query (10)'!F379="","",'query (10)'!F379)</f>
        <v>Time-based Maintenance</v>
      </c>
      <c r="J379" s="38" t="str">
        <f>IF('query (10)'!F379="","",IFERROR(INDEX(Cleaning_Rules!$B$14:$B$17,MATCH(TRIM('query (10)'!F379),Cleaning_Rules!$A$14:$A$17,0)),"UNKNOWN"))</f>
        <v>TBM</v>
      </c>
      <c r="K379" s="38" t="str">
        <f>IF('query (10)'!G379="","",'query (10)'!G379)</f>
        <v>แก้ไขแผน</v>
      </c>
      <c r="L379" s="38" t="str">
        <f>IF('query (10)'!G379="","MISSING",IFERROR(INDEX(Cleaning_Rules!$B$5:$B$10,MATCH(TRIM('query (10)'!G379),Cleaning_Rules!$A$5:$A$10,0)),"UNKNOWN"))</f>
        <v>PLAN_REVISED</v>
      </c>
      <c r="M379" s="38" t="str">
        <f>IF('query (10)'!I379="","",'query (10)'!I379)</f>
        <v>Mechanical</v>
      </c>
      <c r="N379" s="38" t="str">
        <f>IF('query (10)'!O379="","",'query (10)'!O379)</f>
        <v>Part Change</v>
      </c>
      <c r="O379" s="38" t="str">
        <f>IF('query (10)'!P379="","",'query (10)'!P379)</f>
        <v>Medium</v>
      </c>
      <c r="P379" s="38" t="str">
        <f>IF('query (10)'!N379="","",'query (10)'!N379)</f>
        <v>Change filter main air all line</v>
      </c>
      <c r="Q379" s="38" t="str">
        <f>TRIM('query (10)'!N379)</f>
        <v>Change filter main air all line</v>
      </c>
      <c r="R379" s="38" t="str">
        <f>TRIM(UPPER('query (10)'!R379))</f>
        <v/>
      </c>
      <c r="S379" s="38" t="str">
        <f>TRIM(UPPER('query (10)'!S379))</f>
        <v/>
      </c>
      <c r="T379" s="38" t="str">
        <f>IF('query (10)'!Q379="","",TRIM(UPPER('query (10)'!Q379)))</f>
        <v/>
      </c>
      <c r="U379" s="38" t="str">
        <f>IF('query (10)'!T379="","",'query (10)'!T379)</f>
        <v>1</v>
      </c>
      <c r="V379" s="39">
        <f>IF('query (10)'!T379="","",IFERROR(VALUE('query (10)'!T379),""))</f>
        <v>1</v>
      </c>
      <c r="W379" s="40">
        <f>IF('query (10)'!U379="","",'query (10)'!U379)</f>
        <v>0</v>
      </c>
      <c r="X379" s="39">
        <f>IF('query (10)'!V379="","",'query (10)'!V379)</f>
        <v>360</v>
      </c>
      <c r="Y379" s="41">
        <f>IF('query (10)'!W379="","",'query (10)'!W379)</f>
        <v>46091</v>
      </c>
      <c r="Z379" s="41">
        <f>IF('query (10)'!X379="","",'query (10)'!X379)</f>
        <v>46028</v>
      </c>
      <c r="AA379" s="41">
        <f>IF('query (10)'!Y379="","",'query (10)'!Y379)</f>
        <v>46028</v>
      </c>
      <c r="AB379" s="41">
        <f>IF('query (10)'!Z379="","",'query (10)'!Z379)</f>
        <v>46388</v>
      </c>
      <c r="AC379" s="38" t="str">
        <f>IF(OR('query (10)'!AA379="",COUNTIF(Cleaning_Rules!$A$21:$A$26,TRIM('query (10)'!AA379))&gt;0),"",TRIM('query (10)'!AA379))</f>
        <v/>
      </c>
      <c r="AD379" s="38" t="str">
        <f>IF('query (10)'!AB379="","",TRIM(IFERROR(_xlfn.TEXTBEFORE('query (10)'!AB379,"("),'query (10)'!AB379)))</f>
        <v>เริ่มซ่อมงาน PM แล้ว รับผิดชอบโดย PAHLA SEEDANG</v>
      </c>
      <c r="AE379" s="38" t="str">
        <f>IFERROR(LOWER(TRIM(_xlfn.TEXTBEFORE(_xlfn.TEXTAFTER('query (10)'!AB379,"("),")"))),"")</f>
        <v>pahla@nsk.com</v>
      </c>
      <c r="AF379" s="38" t="str">
        <f>IF('query (10)'!AD379="","",TRIM('query (10)'!AD379))</f>
        <v>ผะหลา สีแดง</v>
      </c>
      <c r="AG379" s="38" t="str">
        <f>IF('query (10)'!AE379="","",TRIM('query (10)'!AE379))</f>
        <v>ผะหลา สีแดง</v>
      </c>
      <c r="AH379" s="38" t="str">
        <f>IF('query (10)'!AF379="","",IFERROR(VALUE('query (10)'!AF379),""))</f>
        <v/>
      </c>
      <c r="AI379" s="38" t="str">
        <f>IF('query (10)'!AG379="","",TRIM('query (10)'!AG379))</f>
        <v/>
      </c>
      <c r="AJ379" s="38" t="str">
        <f>IF('query (10)'!AH379="","",IFERROR(VALUE('query (10)'!AH379),""))</f>
        <v/>
      </c>
      <c r="AK379" s="38" t="str">
        <f>IF('query (10)'!AI379="","",TRIM('query (10)'!AI379))</f>
        <v/>
      </c>
      <c r="AL379" s="42">
        <f t="shared" si="25"/>
        <v>2026</v>
      </c>
      <c r="AM379" s="42" t="str">
        <f t="shared" si="26"/>
        <v>2026-03</v>
      </c>
      <c r="AN379" s="42" t="str">
        <f t="shared" ca="1" si="27"/>
        <v>ON_SCHEDULE</v>
      </c>
      <c r="AO379" s="42" t="str">
        <f t="shared" si="28"/>
        <v>WA-1179 | OUTER RING RACEWAY GRINDING MACHINE | CR2 | FILTER | Time-based Maintenance | Mechanical | Part Change | Medium | Change filter main air all line | เริ่มซ่อมงาน PM แล้ว รับผิดชอบโดย PAHLA SEEDANG | ผะหลา สีแดง</v>
      </c>
      <c r="AP379" s="42" t="str">
        <f>_xlfn.TEXTJOIN("; ",TRUE,IF(COUNTA('query (10)'!A379:AK379)&lt;=6,"NEAR_EMPTY_ROW",""),IF($K379="","MISSING_STATUS",""),IF(AND($K379="เสร็จสิ้น",$Z379=""),"DONE_NO_ACTUAL_DATE",""),IF(AND($I379="Condition-based Maintenance",$AH379=""),"CBM_NO_MEASUREMENT",""),IF(OR($X379="",$X379=0),"INVALID_PERIOD",""),IF(AND($AA379&lt;&gt;"",$AB379&lt;&gt;"",$AB379&lt;$AA379),"DATE_SEQUENCE_ERROR",""),IF(AND($AB379&lt;&gt;"",$AB379&gt;DATE(2030,12,31)),"DATE_OUTLIER",""),IF($C379="","MISSING_QRCODE",""),IF($J379="UNKNOWN","UNKNOWN_PM_TYPE",""),IF($L379="UNKNOWN","UNKNOWN_STATUS",""))</f>
        <v/>
      </c>
      <c r="AQ379" s="42" t="str">
        <f t="shared" si="29"/>
        <v>NO</v>
      </c>
    </row>
    <row r="380" spans="1:43" x14ac:dyDescent="0.3">
      <c r="A380" s="38">
        <f>IF('query (10)'!A380="","",'query (10)'!A380)</f>
        <v>475</v>
      </c>
      <c r="B380" s="38" t="str">
        <f>IF('query (10)'!B380="","",'query (10)'!B380)</f>
        <v/>
      </c>
      <c r="C380" s="38" t="str">
        <f>TRIM(UPPER('query (10)'!M380))</f>
        <v>GR-423</v>
      </c>
      <c r="D380" s="38" t="str">
        <f>TRIM(UPPER(IFERROR(_xlfn.TEXTBEFORE('query (10)'!L380,"("),'query (10)'!L380)))</f>
        <v>OUTER RING RACEWAY GRINDING M/C</v>
      </c>
      <c r="E380" s="38" t="str">
        <f>IFERROR(TRIM(UPPER(_xlfn.TEXTBEFORE(_xlfn.TEXTAFTER('query (10)'!L380,"("),")"))),"")</f>
        <v/>
      </c>
      <c r="F380" s="38" t="str">
        <f>TRIM('query (10)'!K380)</f>
        <v>WP Grinding2</v>
      </c>
      <c r="G380" s="38" t="str">
        <f>IF('query (10)'!J380="","",'query (10)'!J380)</f>
        <v>Motor</v>
      </c>
      <c r="H380" s="38" t="str">
        <f>TRIM(UPPER('query (10)'!J380))</f>
        <v>MOTOR</v>
      </c>
      <c r="I380" s="38" t="str">
        <f>IF('query (10)'!F380="","",'query (10)'!F380)</f>
        <v>Condition-based Maintenance</v>
      </c>
      <c r="J380" s="38" t="str">
        <f>IF('query (10)'!F380="","",IFERROR(INDEX(Cleaning_Rules!$B$14:$B$17,MATCH(TRIM('query (10)'!F380),Cleaning_Rules!$A$14:$A$17,0)),"UNKNOWN"))</f>
        <v>CBM</v>
      </c>
      <c r="K380" s="38" t="str">
        <f>IF('query (10)'!G380="","",'query (10)'!G380)</f>
        <v>เสร็จสิ้น</v>
      </c>
      <c r="L380" s="38" t="str">
        <f>IF('query (10)'!G380="","MISSING",IFERROR(INDEX(Cleaning_Rules!$B$5:$B$10,MATCH(TRIM('query (10)'!G380),Cleaning_Rules!$A$5:$A$10,0)),"UNKNOWN"))</f>
        <v>COMPLETED</v>
      </c>
      <c r="M380" s="38" t="str">
        <f>IF('query (10)'!I380="","",'query (10)'!I380)</f>
        <v>Electrical</v>
      </c>
      <c r="N380" s="38" t="str">
        <f>IF('query (10)'!O380="","",'query (10)'!O380)</f>
        <v>Inspection</v>
      </c>
      <c r="O380" s="38" t="str">
        <f>IF('query (10)'!P380="","",'query (10)'!P380)</f>
        <v>Important</v>
      </c>
      <c r="P380" s="38" t="str">
        <f>IF('query (10)'!N380="","",'query (10)'!N380)</f>
        <v>- Check condition of work head/ Dresser/ Wheel head motor
- Check insulation of work head/ Dresser/ Wheel head motor</v>
      </c>
      <c r="Q380" s="38" t="str">
        <f>TRIM('query (10)'!N380)</f>
        <v>- Check condition of work head/ Dresser/ Wheel head motor
- Check insulation of work head/ Dresser/ Wheel head motor</v>
      </c>
      <c r="R380" s="38" t="str">
        <f>TRIM(UPPER('query (10)'!R380))</f>
        <v/>
      </c>
      <c r="S380" s="38" t="str">
        <f>TRIM(UPPER('query (10)'!S380))</f>
        <v/>
      </c>
      <c r="T380" s="38" t="str">
        <f>IF('query (10)'!Q380="","",TRIM(UPPER('query (10)'!Q380)))</f>
        <v/>
      </c>
      <c r="U380" s="38" t="str">
        <f>IF('query (10)'!T380="","",'query (10)'!T380)</f>
        <v>1</v>
      </c>
      <c r="V380" s="39">
        <f>IF('query (10)'!T380="","",IFERROR(VALUE('query (10)'!T380),""))</f>
        <v>1</v>
      </c>
      <c r="W380" s="40">
        <f>IF('query (10)'!U380="","",'query (10)'!U380)</f>
        <v>0</v>
      </c>
      <c r="X380" s="39">
        <f>IF('query (10)'!V380="","",'query (10)'!V380)</f>
        <v>360</v>
      </c>
      <c r="Y380" s="41">
        <f>IF('query (10)'!W380="","",'query (10)'!W380)</f>
        <v>45974</v>
      </c>
      <c r="Z380" s="41" t="str">
        <f>IF('query (10)'!X380="","",'query (10)'!X380)</f>
        <v/>
      </c>
      <c r="AA380" s="41">
        <f>IF('query (10)'!Y380="","",'query (10)'!Y380)</f>
        <v>45639</v>
      </c>
      <c r="AB380" s="41">
        <f>IF('query (10)'!Z380="","",'query (10)'!Z380)</f>
        <v>46370</v>
      </c>
      <c r="AC380" s="38" t="str">
        <f>IF(OR('query (10)'!AA380="",COUNTIF(Cleaning_Rules!$A$21:$A$26,TRIM('query (10)'!AA380))&gt;0),"",TRIM('query (10)'!AA380))</f>
        <v/>
      </c>
      <c r="AD380" s="38" t="str">
        <f>IF('query (10)'!AB380="","",TRIM(IFERROR(_xlfn.TEXTBEFORE('query (10)'!AB380,"("),'query (10)'!AB380)))</f>
        <v/>
      </c>
      <c r="AE380" s="38" t="str">
        <f>IFERROR(LOWER(TRIM(_xlfn.TEXTBEFORE(_xlfn.TEXTAFTER('query (10)'!AB380,"("),")"))),"")</f>
        <v/>
      </c>
      <c r="AF380" s="38" t="str">
        <f>IF('query (10)'!AD380="","",TRIM('query (10)'!AD380))</f>
        <v>พงษ์พิทักษ์ ศรไชย</v>
      </c>
      <c r="AG380" s="38" t="str">
        <f>IF('query (10)'!AE380="","",TRIM('query (10)'!AE380))</f>
        <v>พงษ์พิทักษ์ ศรไชย</v>
      </c>
      <c r="AH380" s="38" t="str">
        <f>IF('query (10)'!AF380="","",IFERROR(VALUE('query (10)'!AF380),""))</f>
        <v/>
      </c>
      <c r="AI380" s="38" t="str">
        <f>IF('query (10)'!AG380="","",TRIM('query (10)'!AG380))</f>
        <v/>
      </c>
      <c r="AJ380" s="38" t="str">
        <f>IF('query (10)'!AH380="","",IFERROR(VALUE('query (10)'!AH380),""))</f>
        <v/>
      </c>
      <c r="AK380" s="38" t="str">
        <f>IF('query (10)'!AI380="","",TRIM('query (10)'!AI380))</f>
        <v/>
      </c>
      <c r="AL380" s="42">
        <f t="shared" si="25"/>
        <v>2025</v>
      </c>
      <c r="AM380" s="42" t="str">
        <f t="shared" si="26"/>
        <v>2025-11</v>
      </c>
      <c r="AN380" s="42" t="str">
        <f t="shared" ca="1" si="27"/>
        <v/>
      </c>
      <c r="AO380" s="42" t="str">
        <f t="shared" si="28"/>
        <v>GR-423 | OUTER RING RACEWAY GRINDING M/C | WP Grinding2 | MOTOR | Condition-based Maintenance | Electrical | Inspection | Important | - Check condition of work head/ Dresser/ Wheel head motor
- Check insulation of work head/ Dresser/ Wheel head motor | พงษ์พิทักษ์ ศรไชย</v>
      </c>
      <c r="AP380" s="42" t="str">
        <f>_xlfn.TEXTJOIN("; ",TRUE,IF(COUNTA('query (10)'!A380:AK380)&lt;=6,"NEAR_EMPTY_ROW",""),IF($K380="","MISSING_STATUS",""),IF(AND($K380="เสร็จสิ้น",$Z380=""),"DONE_NO_ACTUAL_DATE",""),IF(AND($I380="Condition-based Maintenance",$AH380=""),"CBM_NO_MEASUREMENT",""),IF(OR($X380="",$X380=0),"INVALID_PERIOD",""),IF(AND($AA380&lt;&gt;"",$AB380&lt;&gt;"",$AB380&lt;$AA380),"DATE_SEQUENCE_ERROR",""),IF(AND($AB380&lt;&gt;"",$AB380&gt;DATE(2030,12,31)),"DATE_OUTLIER",""),IF($C380="","MISSING_QRCODE",""),IF($J380="UNKNOWN","UNKNOWN_PM_TYPE",""),IF($L380="UNKNOWN","UNKNOWN_STATUS",""))</f>
        <v>DONE_NO_ACTUAL_DATE; CBM_NO_MEASUREMENT</v>
      </c>
      <c r="AQ380" s="42" t="str">
        <f t="shared" si="29"/>
        <v>NO</v>
      </c>
    </row>
    <row r="381" spans="1:43" x14ac:dyDescent="0.3">
      <c r="A381" s="38">
        <f>IF('query (10)'!A381="","",'query (10)'!A381)</f>
        <v>476</v>
      </c>
      <c r="B381" s="38" t="str">
        <f>IF('query (10)'!B381="","",'query (10)'!B381)</f>
        <v/>
      </c>
      <c r="C381" s="38" t="str">
        <f>TRIM(UPPER('query (10)'!M381))</f>
        <v>GR-416</v>
      </c>
      <c r="D381" s="38" t="str">
        <f>TRIM(UPPER(IFERROR(_xlfn.TEXTBEFORE('query (10)'!L381,"("),'query (10)'!L381)))</f>
        <v>OUTER RING RACEWAY SUPER FINISH M/C</v>
      </c>
      <c r="E381" s="38" t="str">
        <f>IFERROR(TRIM(UPPER(_xlfn.TEXTBEFORE(_xlfn.TEXTAFTER('query (10)'!L381,"("),")"))),"")</f>
        <v/>
      </c>
      <c r="F381" s="38" t="str">
        <f>TRIM('query (10)'!K381)</f>
        <v>WP Grinding2</v>
      </c>
      <c r="G381" s="38" t="str">
        <f>IF('query (10)'!J381="","",'query (10)'!J381)</f>
        <v>Motor</v>
      </c>
      <c r="H381" s="38" t="str">
        <f>TRIM(UPPER('query (10)'!J381))</f>
        <v>MOTOR</v>
      </c>
      <c r="I381" s="38" t="str">
        <f>IF('query (10)'!F381="","",'query (10)'!F381)</f>
        <v>Condition-based Maintenance</v>
      </c>
      <c r="J381" s="38" t="str">
        <f>IF('query (10)'!F381="","",IFERROR(INDEX(Cleaning_Rules!$B$14:$B$17,MATCH(TRIM('query (10)'!F381),Cleaning_Rules!$A$14:$A$17,0)),"UNKNOWN"))</f>
        <v>CBM</v>
      </c>
      <c r="K381" s="38" t="str">
        <f>IF('query (10)'!G381="","",'query (10)'!G381)</f>
        <v>เสร็จสิ้น</v>
      </c>
      <c r="L381" s="38" t="str">
        <f>IF('query (10)'!G381="","MISSING",IFERROR(INDEX(Cleaning_Rules!$B$5:$B$10,MATCH(TRIM('query (10)'!G381),Cleaning_Rules!$A$5:$A$10,0)),"UNKNOWN"))</f>
        <v>COMPLETED</v>
      </c>
      <c r="M381" s="38" t="str">
        <f>IF('query (10)'!I381="","",'query (10)'!I381)</f>
        <v>Electrical</v>
      </c>
      <c r="N381" s="38" t="str">
        <f>IF('query (10)'!O381="","",'query (10)'!O381)</f>
        <v>Inspection</v>
      </c>
      <c r="O381" s="38" t="str">
        <f>IF('query (10)'!P381="","",'query (10)'!P381)</f>
        <v>Important</v>
      </c>
      <c r="P381" s="38" t="str">
        <f>IF('query (10)'!N381="","",'query (10)'!N381)</f>
        <v>- Check condition of Spindle/ Oscillation
- Check insulation of Spindle/ Oscillation</v>
      </c>
      <c r="Q381" s="38" t="str">
        <f>TRIM('query (10)'!N381)</f>
        <v>- Check condition of Spindle/ Oscillation
- Check insulation of Spindle/ Oscillation</v>
      </c>
      <c r="R381" s="38" t="str">
        <f>TRIM(UPPER('query (10)'!R381))</f>
        <v/>
      </c>
      <c r="S381" s="38" t="str">
        <f>TRIM(UPPER('query (10)'!S381))</f>
        <v/>
      </c>
      <c r="T381" s="38" t="str">
        <f>IF('query (10)'!Q381="","",TRIM(UPPER('query (10)'!Q381)))</f>
        <v/>
      </c>
      <c r="U381" s="38" t="str">
        <f>IF('query (10)'!T381="","",'query (10)'!T381)</f>
        <v>1</v>
      </c>
      <c r="V381" s="39">
        <f>IF('query (10)'!T381="","",IFERROR(VALUE('query (10)'!T381),""))</f>
        <v>1</v>
      </c>
      <c r="W381" s="40">
        <f>IF('query (10)'!U381="","",'query (10)'!U381)</f>
        <v>0</v>
      </c>
      <c r="X381" s="39">
        <f>IF('query (10)'!V381="","",'query (10)'!V381)</f>
        <v>360</v>
      </c>
      <c r="Y381" s="41">
        <f>IF('query (10)'!W381="","",'query (10)'!W381)</f>
        <v>45974</v>
      </c>
      <c r="Z381" s="41" t="str">
        <f>IF('query (10)'!X381="","",'query (10)'!X381)</f>
        <v/>
      </c>
      <c r="AA381" s="41">
        <f>IF('query (10)'!Y381="","",'query (10)'!Y381)</f>
        <v>45639</v>
      </c>
      <c r="AB381" s="41">
        <f>IF('query (10)'!Z381="","",'query (10)'!Z381)</f>
        <v>46370</v>
      </c>
      <c r="AC381" s="38" t="str">
        <f>IF(OR('query (10)'!AA381="",COUNTIF(Cleaning_Rules!$A$21:$A$26,TRIM('query (10)'!AA381))&gt;0),"",TRIM('query (10)'!AA381))</f>
        <v/>
      </c>
      <c r="AD381" s="38" t="str">
        <f>IF('query (10)'!AB381="","",TRIM(IFERROR(_xlfn.TEXTBEFORE('query (10)'!AB381,"("),'query (10)'!AB381)))</f>
        <v/>
      </c>
      <c r="AE381" s="38" t="str">
        <f>IFERROR(LOWER(TRIM(_xlfn.TEXTBEFORE(_xlfn.TEXTAFTER('query (10)'!AB381,"("),")"))),"")</f>
        <v/>
      </c>
      <c r="AF381" s="38" t="str">
        <f>IF('query (10)'!AD381="","",TRIM('query (10)'!AD381))</f>
        <v>พงษ์พิทักษ์ ศรไชย</v>
      </c>
      <c r="AG381" s="38" t="str">
        <f>IF('query (10)'!AE381="","",TRIM('query (10)'!AE381))</f>
        <v>พงษ์พิทักษ์ ศรไชย</v>
      </c>
      <c r="AH381" s="38" t="str">
        <f>IF('query (10)'!AF381="","",IFERROR(VALUE('query (10)'!AF381),""))</f>
        <v/>
      </c>
      <c r="AI381" s="38" t="str">
        <f>IF('query (10)'!AG381="","",TRIM('query (10)'!AG381))</f>
        <v/>
      </c>
      <c r="AJ381" s="38" t="str">
        <f>IF('query (10)'!AH381="","",IFERROR(VALUE('query (10)'!AH381),""))</f>
        <v/>
      </c>
      <c r="AK381" s="38" t="str">
        <f>IF('query (10)'!AI381="","",TRIM('query (10)'!AI381))</f>
        <v/>
      </c>
      <c r="AL381" s="42">
        <f t="shared" si="25"/>
        <v>2025</v>
      </c>
      <c r="AM381" s="42" t="str">
        <f t="shared" si="26"/>
        <v>2025-11</v>
      </c>
      <c r="AN381" s="42" t="str">
        <f t="shared" ca="1" si="27"/>
        <v/>
      </c>
      <c r="AO381" s="42" t="str">
        <f t="shared" si="28"/>
        <v>GR-416 | OUTER RING RACEWAY SUPER FINISH M/C | WP Grinding2 | MOTOR | Condition-based Maintenance | Electrical | Inspection | Important | - Check condition of Spindle/ Oscillation
- Check insulation of Spindle/ Oscillation | พงษ์พิทักษ์ ศรไชย</v>
      </c>
      <c r="AP381" s="42" t="str">
        <f>_xlfn.TEXTJOIN("; ",TRUE,IF(COUNTA('query (10)'!A381:AK381)&lt;=6,"NEAR_EMPTY_ROW",""),IF($K381="","MISSING_STATUS",""),IF(AND($K381="เสร็จสิ้น",$Z381=""),"DONE_NO_ACTUAL_DATE",""),IF(AND($I381="Condition-based Maintenance",$AH381=""),"CBM_NO_MEASUREMENT",""),IF(OR($X381="",$X381=0),"INVALID_PERIOD",""),IF(AND($AA381&lt;&gt;"",$AB381&lt;&gt;"",$AB381&lt;$AA381),"DATE_SEQUENCE_ERROR",""),IF(AND($AB381&lt;&gt;"",$AB381&gt;DATE(2030,12,31)),"DATE_OUTLIER",""),IF($C381="","MISSING_QRCODE",""),IF($J381="UNKNOWN","UNKNOWN_PM_TYPE",""),IF($L381="UNKNOWN","UNKNOWN_STATUS",""))</f>
        <v>DONE_NO_ACTUAL_DATE; CBM_NO_MEASUREMENT</v>
      </c>
      <c r="AQ381" s="42" t="str">
        <f t="shared" si="29"/>
        <v>NO</v>
      </c>
    </row>
    <row r="382" spans="1:43" x14ac:dyDescent="0.3">
      <c r="A382" s="38">
        <f>IF('query (10)'!A382="","",'query (10)'!A382)</f>
        <v>477</v>
      </c>
      <c r="B382" s="38" t="str">
        <f>IF('query (10)'!B382="","",'query (10)'!B382)</f>
        <v/>
      </c>
      <c r="C382" s="38" t="str">
        <f>TRIM(UPPER('query (10)'!M382))</f>
        <v>GR-419</v>
      </c>
      <c r="D382" s="38" t="str">
        <f>TRIM(UPPER(IFERROR(_xlfn.TEXTBEFORE('query (10)'!L382,"("),'query (10)'!L382)))</f>
        <v>SHAFT FRONT O.D.GRINDING MACHINE.</v>
      </c>
      <c r="E382" s="38" t="str">
        <f>IFERROR(TRIM(UPPER(_xlfn.TEXTBEFORE(_xlfn.TEXTAFTER('query (10)'!L382,"("),")"))),"")</f>
        <v/>
      </c>
      <c r="F382" s="38" t="str">
        <f>TRIM('query (10)'!K382)</f>
        <v>WP Grinding2</v>
      </c>
      <c r="G382" s="38" t="str">
        <f>IF('query (10)'!J382="","",'query (10)'!J382)</f>
        <v>Motor</v>
      </c>
      <c r="H382" s="38" t="str">
        <f>TRIM(UPPER('query (10)'!J382))</f>
        <v>MOTOR</v>
      </c>
      <c r="I382" s="38" t="str">
        <f>IF('query (10)'!F382="","",'query (10)'!F382)</f>
        <v>Condition-based Maintenance</v>
      </c>
      <c r="J382" s="38" t="str">
        <f>IF('query (10)'!F382="","",IFERROR(INDEX(Cleaning_Rules!$B$14:$B$17,MATCH(TRIM('query (10)'!F382),Cleaning_Rules!$A$14:$A$17,0)),"UNKNOWN"))</f>
        <v>CBM</v>
      </c>
      <c r="K382" s="38" t="str">
        <f>IF('query (10)'!G382="","",'query (10)'!G382)</f>
        <v>เสร็จสิ้น</v>
      </c>
      <c r="L382" s="38" t="str">
        <f>IF('query (10)'!G382="","MISSING",IFERROR(INDEX(Cleaning_Rules!$B$5:$B$10,MATCH(TRIM('query (10)'!G382),Cleaning_Rules!$A$5:$A$10,0)),"UNKNOWN"))</f>
        <v>COMPLETED</v>
      </c>
      <c r="M382" s="38" t="str">
        <f>IF('query (10)'!I382="","",'query (10)'!I382)</f>
        <v>Electrical</v>
      </c>
      <c r="N382" s="38" t="str">
        <f>IF('query (10)'!O382="","",'query (10)'!O382)</f>
        <v>Inspection</v>
      </c>
      <c r="O382" s="38" t="str">
        <f>IF('query (10)'!P382="","",'query (10)'!P382)</f>
        <v>Important</v>
      </c>
      <c r="P382" s="38" t="str">
        <f>IF('query (10)'!N382="","",'query (10)'!N382)</f>
        <v>- Check condition of Wheel head motor
- Check insulation of Wheel head motor</v>
      </c>
      <c r="Q382" s="38" t="str">
        <f>TRIM('query (10)'!N382)</f>
        <v>- Check condition of Wheel head motor
- Check insulation of Wheel head motor</v>
      </c>
      <c r="R382" s="38" t="str">
        <f>TRIM(UPPER('query (10)'!R382))</f>
        <v/>
      </c>
      <c r="S382" s="38" t="str">
        <f>TRIM(UPPER('query (10)'!S382))</f>
        <v/>
      </c>
      <c r="T382" s="38" t="str">
        <f>IF('query (10)'!Q382="","",TRIM(UPPER('query (10)'!Q382)))</f>
        <v/>
      </c>
      <c r="U382" s="38" t="str">
        <f>IF('query (10)'!T382="","",'query (10)'!T382)</f>
        <v>1</v>
      </c>
      <c r="V382" s="39">
        <f>IF('query (10)'!T382="","",IFERROR(VALUE('query (10)'!T382),""))</f>
        <v>1</v>
      </c>
      <c r="W382" s="40">
        <f>IF('query (10)'!U382="","",'query (10)'!U382)</f>
        <v>0</v>
      </c>
      <c r="X382" s="39">
        <f>IF('query (10)'!V382="","",'query (10)'!V382)</f>
        <v>360</v>
      </c>
      <c r="Y382" s="41">
        <f>IF('query (10)'!W382="","",'query (10)'!W382)</f>
        <v>45974</v>
      </c>
      <c r="Z382" s="41" t="str">
        <f>IF('query (10)'!X382="","",'query (10)'!X382)</f>
        <v/>
      </c>
      <c r="AA382" s="41">
        <f>IF('query (10)'!Y382="","",'query (10)'!Y382)</f>
        <v>45639</v>
      </c>
      <c r="AB382" s="41">
        <f>IF('query (10)'!Z382="","",'query (10)'!Z382)</f>
        <v>46370</v>
      </c>
      <c r="AC382" s="38" t="str">
        <f>IF(OR('query (10)'!AA382="",COUNTIF(Cleaning_Rules!$A$21:$A$26,TRIM('query (10)'!AA382))&gt;0),"",TRIM('query (10)'!AA382))</f>
        <v/>
      </c>
      <c r="AD382" s="38" t="str">
        <f>IF('query (10)'!AB382="","",TRIM(IFERROR(_xlfn.TEXTBEFORE('query (10)'!AB382,"("),'query (10)'!AB382)))</f>
        <v/>
      </c>
      <c r="AE382" s="38" t="str">
        <f>IFERROR(LOWER(TRIM(_xlfn.TEXTBEFORE(_xlfn.TEXTAFTER('query (10)'!AB382,"("),")"))),"")</f>
        <v/>
      </c>
      <c r="AF382" s="38" t="str">
        <f>IF('query (10)'!AD382="","",TRIM('query (10)'!AD382))</f>
        <v>พงษ์พิทักษ์ ศรไชย</v>
      </c>
      <c r="AG382" s="38" t="str">
        <f>IF('query (10)'!AE382="","",TRIM('query (10)'!AE382))</f>
        <v>พงษ์พิทักษ์ ศรไชย</v>
      </c>
      <c r="AH382" s="38" t="str">
        <f>IF('query (10)'!AF382="","",IFERROR(VALUE('query (10)'!AF382),""))</f>
        <v/>
      </c>
      <c r="AI382" s="38" t="str">
        <f>IF('query (10)'!AG382="","",TRIM('query (10)'!AG382))</f>
        <v/>
      </c>
      <c r="AJ382" s="38" t="str">
        <f>IF('query (10)'!AH382="","",IFERROR(VALUE('query (10)'!AH382),""))</f>
        <v/>
      </c>
      <c r="AK382" s="38" t="str">
        <f>IF('query (10)'!AI382="","",TRIM('query (10)'!AI382))</f>
        <v/>
      </c>
      <c r="AL382" s="42">
        <f t="shared" si="25"/>
        <v>2025</v>
      </c>
      <c r="AM382" s="42" t="str">
        <f t="shared" si="26"/>
        <v>2025-11</v>
      </c>
      <c r="AN382" s="42" t="str">
        <f t="shared" ca="1" si="27"/>
        <v/>
      </c>
      <c r="AO382" s="42" t="str">
        <f t="shared" si="28"/>
        <v>GR-419 | SHAFT FRONT O.D.GRINDING MACHINE. | WP Grinding2 | MOTOR | Condition-based Maintenance | Electrical | Inspection | Important | - Check condition of Wheel head motor
- Check insulation of Wheel head motor | พงษ์พิทักษ์ ศรไชย</v>
      </c>
      <c r="AP382" s="42" t="str">
        <f>_xlfn.TEXTJOIN("; ",TRUE,IF(COUNTA('query (10)'!A382:AK382)&lt;=6,"NEAR_EMPTY_ROW",""),IF($K382="","MISSING_STATUS",""),IF(AND($K382="เสร็จสิ้น",$Z382=""),"DONE_NO_ACTUAL_DATE",""),IF(AND($I382="Condition-based Maintenance",$AH382=""),"CBM_NO_MEASUREMENT",""),IF(OR($X382="",$X382=0),"INVALID_PERIOD",""),IF(AND($AA382&lt;&gt;"",$AB382&lt;&gt;"",$AB382&lt;$AA382),"DATE_SEQUENCE_ERROR",""),IF(AND($AB382&lt;&gt;"",$AB382&gt;DATE(2030,12,31)),"DATE_OUTLIER",""),IF($C382="","MISSING_QRCODE",""),IF($J382="UNKNOWN","UNKNOWN_PM_TYPE",""),IF($L382="UNKNOWN","UNKNOWN_STATUS",""))</f>
        <v>DONE_NO_ACTUAL_DATE; CBM_NO_MEASUREMENT</v>
      </c>
      <c r="AQ382" s="42" t="str">
        <f t="shared" si="29"/>
        <v>NO</v>
      </c>
    </row>
    <row r="383" spans="1:43" x14ac:dyDescent="0.3">
      <c r="A383" s="38">
        <f>IF('query (10)'!A383="","",'query (10)'!A383)</f>
        <v>478</v>
      </c>
      <c r="B383" s="38" t="str">
        <f>IF('query (10)'!B383="","",'query (10)'!B383)</f>
        <v/>
      </c>
      <c r="C383" s="38" t="str">
        <f>TRIM(UPPER('query (10)'!M383))</f>
        <v>GR-237</v>
      </c>
      <c r="D383" s="38" t="str">
        <f>TRIM(UPPER(IFERROR(_xlfn.TEXTBEFORE('query (10)'!L383,"("),'query (10)'!L383)))</f>
        <v>SHAFT REAR O.D. GRINDING M/C</v>
      </c>
      <c r="E383" s="38" t="str">
        <f>IFERROR(TRIM(UPPER(_xlfn.TEXTBEFORE(_xlfn.TEXTAFTER('query (10)'!L383,"("),")"))),"")</f>
        <v/>
      </c>
      <c r="F383" s="38" t="str">
        <f>TRIM('query (10)'!K383)</f>
        <v>WP Grinding2</v>
      </c>
      <c r="G383" s="38" t="str">
        <f>IF('query (10)'!J383="","",'query (10)'!J383)</f>
        <v>Motor</v>
      </c>
      <c r="H383" s="38" t="str">
        <f>TRIM(UPPER('query (10)'!J383))</f>
        <v>MOTOR</v>
      </c>
      <c r="I383" s="38" t="str">
        <f>IF('query (10)'!F383="","",'query (10)'!F383)</f>
        <v>Condition-based Maintenance</v>
      </c>
      <c r="J383" s="38" t="str">
        <f>IF('query (10)'!F383="","",IFERROR(INDEX(Cleaning_Rules!$B$14:$B$17,MATCH(TRIM('query (10)'!F383),Cleaning_Rules!$A$14:$A$17,0)),"UNKNOWN"))</f>
        <v>CBM</v>
      </c>
      <c r="K383" s="38" t="str">
        <f>IF('query (10)'!G383="","",'query (10)'!G383)</f>
        <v>เสร็จสิ้น</v>
      </c>
      <c r="L383" s="38" t="str">
        <f>IF('query (10)'!G383="","MISSING",IFERROR(INDEX(Cleaning_Rules!$B$5:$B$10,MATCH(TRIM('query (10)'!G383),Cleaning_Rules!$A$5:$A$10,0)),"UNKNOWN"))</f>
        <v>COMPLETED</v>
      </c>
      <c r="M383" s="38" t="str">
        <f>IF('query (10)'!I383="","",'query (10)'!I383)</f>
        <v>Electrical</v>
      </c>
      <c r="N383" s="38" t="str">
        <f>IF('query (10)'!O383="","",'query (10)'!O383)</f>
        <v>Inspection</v>
      </c>
      <c r="O383" s="38" t="str">
        <f>IF('query (10)'!P383="","",'query (10)'!P383)</f>
        <v>Important</v>
      </c>
      <c r="P383" s="38" t="str">
        <f>IF('query (10)'!N383="","",'query (10)'!N383)</f>
        <v>- Check condition of work head/ Wheel head motor
- Check insulation of work head/ Wheel head motor</v>
      </c>
      <c r="Q383" s="38" t="str">
        <f>TRIM('query (10)'!N383)</f>
        <v>- Check condition of work head/ Wheel head motor
- Check insulation of work head/ Wheel head motor</v>
      </c>
      <c r="R383" s="38" t="str">
        <f>TRIM(UPPER('query (10)'!R383))</f>
        <v/>
      </c>
      <c r="S383" s="38" t="str">
        <f>TRIM(UPPER('query (10)'!S383))</f>
        <v/>
      </c>
      <c r="T383" s="38" t="str">
        <f>IF('query (10)'!Q383="","",TRIM(UPPER('query (10)'!Q383)))</f>
        <v/>
      </c>
      <c r="U383" s="38" t="str">
        <f>IF('query (10)'!T383="","",'query (10)'!T383)</f>
        <v>1</v>
      </c>
      <c r="V383" s="39">
        <f>IF('query (10)'!T383="","",IFERROR(VALUE('query (10)'!T383),""))</f>
        <v>1</v>
      </c>
      <c r="W383" s="40">
        <f>IF('query (10)'!U383="","",'query (10)'!U383)</f>
        <v>0</v>
      </c>
      <c r="X383" s="39">
        <f>IF('query (10)'!V383="","",'query (10)'!V383)</f>
        <v>360</v>
      </c>
      <c r="Y383" s="41">
        <f>IF('query (10)'!W383="","",'query (10)'!W383)</f>
        <v>45974</v>
      </c>
      <c r="Z383" s="41" t="str">
        <f>IF('query (10)'!X383="","",'query (10)'!X383)</f>
        <v/>
      </c>
      <c r="AA383" s="41">
        <f>IF('query (10)'!Y383="","",'query (10)'!Y383)</f>
        <v>45639</v>
      </c>
      <c r="AB383" s="41">
        <f>IF('query (10)'!Z383="","",'query (10)'!Z383)</f>
        <v>46370</v>
      </c>
      <c r="AC383" s="38" t="str">
        <f>IF(OR('query (10)'!AA383="",COUNTIF(Cleaning_Rules!$A$21:$A$26,TRIM('query (10)'!AA383))&gt;0),"",TRIM('query (10)'!AA383))</f>
        <v/>
      </c>
      <c r="AD383" s="38" t="str">
        <f>IF('query (10)'!AB383="","",TRIM(IFERROR(_xlfn.TEXTBEFORE('query (10)'!AB383,"("),'query (10)'!AB383)))</f>
        <v/>
      </c>
      <c r="AE383" s="38" t="str">
        <f>IFERROR(LOWER(TRIM(_xlfn.TEXTBEFORE(_xlfn.TEXTAFTER('query (10)'!AB383,"("),")"))),"")</f>
        <v/>
      </c>
      <c r="AF383" s="38" t="str">
        <f>IF('query (10)'!AD383="","",TRIM('query (10)'!AD383))</f>
        <v>พงษ์พิทักษ์ ศรไชย</v>
      </c>
      <c r="AG383" s="38" t="str">
        <f>IF('query (10)'!AE383="","",TRIM('query (10)'!AE383))</f>
        <v>พงษ์พิทักษ์ ศรไชย</v>
      </c>
      <c r="AH383" s="38" t="str">
        <f>IF('query (10)'!AF383="","",IFERROR(VALUE('query (10)'!AF383),""))</f>
        <v/>
      </c>
      <c r="AI383" s="38" t="str">
        <f>IF('query (10)'!AG383="","",TRIM('query (10)'!AG383))</f>
        <v/>
      </c>
      <c r="AJ383" s="38" t="str">
        <f>IF('query (10)'!AH383="","",IFERROR(VALUE('query (10)'!AH383),""))</f>
        <v/>
      </c>
      <c r="AK383" s="38" t="str">
        <f>IF('query (10)'!AI383="","",TRIM('query (10)'!AI383))</f>
        <v/>
      </c>
      <c r="AL383" s="42">
        <f t="shared" si="25"/>
        <v>2025</v>
      </c>
      <c r="AM383" s="42" t="str">
        <f t="shared" si="26"/>
        <v>2025-11</v>
      </c>
      <c r="AN383" s="42" t="str">
        <f t="shared" ca="1" si="27"/>
        <v/>
      </c>
      <c r="AO383" s="42" t="str">
        <f t="shared" si="28"/>
        <v>GR-237 | SHAFT REAR O.D. GRINDING M/C | WP Grinding2 | MOTOR | Condition-based Maintenance | Electrical | Inspection | Important | - Check condition of work head/ Wheel head motor
- Check insulation of work head/ Wheel head motor | พงษ์พิทักษ์ ศรไชย</v>
      </c>
      <c r="AP383" s="42" t="str">
        <f>_xlfn.TEXTJOIN("; ",TRUE,IF(COUNTA('query (10)'!A383:AK383)&lt;=6,"NEAR_EMPTY_ROW",""),IF($K383="","MISSING_STATUS",""),IF(AND($K383="เสร็จสิ้น",$Z383=""),"DONE_NO_ACTUAL_DATE",""),IF(AND($I383="Condition-based Maintenance",$AH383=""),"CBM_NO_MEASUREMENT",""),IF(OR($X383="",$X383=0),"INVALID_PERIOD",""),IF(AND($AA383&lt;&gt;"",$AB383&lt;&gt;"",$AB383&lt;$AA383),"DATE_SEQUENCE_ERROR",""),IF(AND($AB383&lt;&gt;"",$AB383&gt;DATE(2030,12,31)),"DATE_OUTLIER",""),IF($C383="","MISSING_QRCODE",""),IF($J383="UNKNOWN","UNKNOWN_PM_TYPE",""),IF($L383="UNKNOWN","UNKNOWN_STATUS",""))</f>
        <v>DONE_NO_ACTUAL_DATE; CBM_NO_MEASUREMENT</v>
      </c>
      <c r="AQ383" s="42" t="str">
        <f t="shared" si="29"/>
        <v>NO</v>
      </c>
    </row>
    <row r="384" spans="1:43" x14ac:dyDescent="0.3">
      <c r="A384" s="38">
        <f>IF('query (10)'!A384="","",'query (10)'!A384)</f>
        <v>479</v>
      </c>
      <c r="B384" s="38" t="str">
        <f>IF('query (10)'!B384="","",'query (10)'!B384)</f>
        <v/>
      </c>
      <c r="C384" s="38" t="str">
        <f>TRIM(UPPER('query (10)'!M384))</f>
        <v>GR-418</v>
      </c>
      <c r="D384" s="38" t="str">
        <f>TRIM(UPPER(IFERROR(_xlfn.TEXTBEFORE('query (10)'!L384,"("),'query (10)'!L384)))</f>
        <v>SHAFT RACEWAY GRINDING MACHINE.</v>
      </c>
      <c r="E384" s="38" t="str">
        <f>IFERROR(TRIM(UPPER(_xlfn.TEXTBEFORE(_xlfn.TEXTAFTER('query (10)'!L384,"("),")"))),"")</f>
        <v/>
      </c>
      <c r="F384" s="38" t="str">
        <f>TRIM('query (10)'!K384)</f>
        <v>WP Grinding2</v>
      </c>
      <c r="G384" s="38" t="str">
        <f>IF('query (10)'!J384="","",'query (10)'!J384)</f>
        <v>Motor</v>
      </c>
      <c r="H384" s="38" t="str">
        <f>TRIM(UPPER('query (10)'!J384))</f>
        <v>MOTOR</v>
      </c>
      <c r="I384" s="38" t="str">
        <f>IF('query (10)'!F384="","",'query (10)'!F384)</f>
        <v>Condition-based Maintenance</v>
      </c>
      <c r="J384" s="38" t="str">
        <f>IF('query (10)'!F384="","",IFERROR(INDEX(Cleaning_Rules!$B$14:$B$17,MATCH(TRIM('query (10)'!F384),Cleaning_Rules!$A$14:$A$17,0)),"UNKNOWN"))</f>
        <v>CBM</v>
      </c>
      <c r="K384" s="38" t="str">
        <f>IF('query (10)'!G384="","",'query (10)'!G384)</f>
        <v>เสร็จสิ้น</v>
      </c>
      <c r="L384" s="38" t="str">
        <f>IF('query (10)'!G384="","MISSING",IFERROR(INDEX(Cleaning_Rules!$B$5:$B$10,MATCH(TRIM('query (10)'!G384),Cleaning_Rules!$A$5:$A$10,0)),"UNKNOWN"))</f>
        <v>COMPLETED</v>
      </c>
      <c r="M384" s="38" t="str">
        <f>IF('query (10)'!I384="","",'query (10)'!I384)</f>
        <v>Electrical</v>
      </c>
      <c r="N384" s="38" t="str">
        <f>IF('query (10)'!O384="","",'query (10)'!O384)</f>
        <v>Inspection</v>
      </c>
      <c r="O384" s="38" t="str">
        <f>IF('query (10)'!P384="","",'query (10)'!P384)</f>
        <v>Important</v>
      </c>
      <c r="P384" s="38" t="str">
        <f>IF('query (10)'!N384="","",'query (10)'!N384)</f>
        <v>- Check condition of work head/ Wheel head motor
- Check insulation of work head/ Wheel head motor</v>
      </c>
      <c r="Q384" s="38" t="str">
        <f>TRIM('query (10)'!N384)</f>
        <v>- Check condition of work head/ Wheel head motor
- Check insulation of work head/ Wheel head motor</v>
      </c>
      <c r="R384" s="38" t="str">
        <f>TRIM(UPPER('query (10)'!R384))</f>
        <v/>
      </c>
      <c r="S384" s="38" t="str">
        <f>TRIM(UPPER('query (10)'!S384))</f>
        <v/>
      </c>
      <c r="T384" s="38" t="str">
        <f>IF('query (10)'!Q384="","",TRIM(UPPER('query (10)'!Q384)))</f>
        <v/>
      </c>
      <c r="U384" s="38" t="str">
        <f>IF('query (10)'!T384="","",'query (10)'!T384)</f>
        <v>1</v>
      </c>
      <c r="V384" s="39">
        <f>IF('query (10)'!T384="","",IFERROR(VALUE('query (10)'!T384),""))</f>
        <v>1</v>
      </c>
      <c r="W384" s="40">
        <f>IF('query (10)'!U384="","",'query (10)'!U384)</f>
        <v>0</v>
      </c>
      <c r="X384" s="39">
        <f>IF('query (10)'!V384="","",'query (10)'!V384)</f>
        <v>360</v>
      </c>
      <c r="Y384" s="41">
        <f>IF('query (10)'!W384="","",'query (10)'!W384)</f>
        <v>45974</v>
      </c>
      <c r="Z384" s="41" t="str">
        <f>IF('query (10)'!X384="","",'query (10)'!X384)</f>
        <v/>
      </c>
      <c r="AA384" s="41">
        <f>IF('query (10)'!Y384="","",'query (10)'!Y384)</f>
        <v>45639</v>
      </c>
      <c r="AB384" s="41">
        <f>IF('query (10)'!Z384="","",'query (10)'!Z384)</f>
        <v>46370</v>
      </c>
      <c r="AC384" s="38" t="str">
        <f>IF(OR('query (10)'!AA384="",COUNTIF(Cleaning_Rules!$A$21:$A$26,TRIM('query (10)'!AA384))&gt;0),"",TRIM('query (10)'!AA384))</f>
        <v/>
      </c>
      <c r="AD384" s="38" t="str">
        <f>IF('query (10)'!AB384="","",TRIM(IFERROR(_xlfn.TEXTBEFORE('query (10)'!AB384,"("),'query (10)'!AB384)))</f>
        <v/>
      </c>
      <c r="AE384" s="38" t="str">
        <f>IFERROR(LOWER(TRIM(_xlfn.TEXTBEFORE(_xlfn.TEXTAFTER('query (10)'!AB384,"("),")"))),"")</f>
        <v/>
      </c>
      <c r="AF384" s="38" t="str">
        <f>IF('query (10)'!AD384="","",TRIM('query (10)'!AD384))</f>
        <v>พงษ์พิทักษ์ ศรไชย</v>
      </c>
      <c r="AG384" s="38" t="str">
        <f>IF('query (10)'!AE384="","",TRIM('query (10)'!AE384))</f>
        <v>พงษ์พิทักษ์ ศรไชย</v>
      </c>
      <c r="AH384" s="38" t="str">
        <f>IF('query (10)'!AF384="","",IFERROR(VALUE('query (10)'!AF384),""))</f>
        <v/>
      </c>
      <c r="AI384" s="38" t="str">
        <f>IF('query (10)'!AG384="","",TRIM('query (10)'!AG384))</f>
        <v/>
      </c>
      <c r="AJ384" s="38" t="str">
        <f>IF('query (10)'!AH384="","",IFERROR(VALUE('query (10)'!AH384),""))</f>
        <v/>
      </c>
      <c r="AK384" s="38" t="str">
        <f>IF('query (10)'!AI384="","",TRIM('query (10)'!AI384))</f>
        <v/>
      </c>
      <c r="AL384" s="42">
        <f t="shared" si="25"/>
        <v>2025</v>
      </c>
      <c r="AM384" s="42" t="str">
        <f t="shared" si="26"/>
        <v>2025-11</v>
      </c>
      <c r="AN384" s="42" t="str">
        <f t="shared" ca="1" si="27"/>
        <v/>
      </c>
      <c r="AO384" s="42" t="str">
        <f t="shared" si="28"/>
        <v>GR-418 | SHAFT RACEWAY GRINDING MACHINE. | WP Grinding2 | MOTOR | Condition-based Maintenance | Electrical | Inspection | Important | - Check condition of work head/ Wheel head motor
- Check insulation of work head/ Wheel head motor | พงษ์พิทักษ์ ศรไชย</v>
      </c>
      <c r="AP384" s="42" t="str">
        <f>_xlfn.TEXTJOIN("; ",TRUE,IF(COUNTA('query (10)'!A384:AK384)&lt;=6,"NEAR_EMPTY_ROW",""),IF($K384="","MISSING_STATUS",""),IF(AND($K384="เสร็จสิ้น",$Z384=""),"DONE_NO_ACTUAL_DATE",""),IF(AND($I384="Condition-based Maintenance",$AH384=""),"CBM_NO_MEASUREMENT",""),IF(OR($X384="",$X384=0),"INVALID_PERIOD",""),IF(AND($AA384&lt;&gt;"",$AB384&lt;&gt;"",$AB384&lt;$AA384),"DATE_SEQUENCE_ERROR",""),IF(AND($AB384&lt;&gt;"",$AB384&gt;DATE(2030,12,31)),"DATE_OUTLIER",""),IF($C384="","MISSING_QRCODE",""),IF($J384="UNKNOWN","UNKNOWN_PM_TYPE",""),IF($L384="UNKNOWN","UNKNOWN_STATUS",""))</f>
        <v>DONE_NO_ACTUAL_DATE; CBM_NO_MEASUREMENT</v>
      </c>
      <c r="AQ384" s="42" t="str">
        <f t="shared" si="29"/>
        <v>NO</v>
      </c>
    </row>
    <row r="385" spans="1:43" x14ac:dyDescent="0.3">
      <c r="A385" s="38">
        <f>IF('query (10)'!A385="","",'query (10)'!A385)</f>
        <v>480</v>
      </c>
      <c r="B385" s="38" t="str">
        <f>IF('query (10)'!B385="","",'query (10)'!B385)</f>
        <v/>
      </c>
      <c r="C385" s="38" t="str">
        <f>TRIM(UPPER('query (10)'!M385))</f>
        <v>GR-417</v>
      </c>
      <c r="D385" s="38" t="str">
        <f>TRIM(UPPER(IFERROR(_xlfn.TEXTBEFORE('query (10)'!L385,"("),'query (10)'!L385)))</f>
        <v>SHAFT RACEWAY SUPER FINISH GRINDING MACHINE.</v>
      </c>
      <c r="E385" s="38" t="str">
        <f>IFERROR(TRIM(UPPER(_xlfn.TEXTBEFORE(_xlfn.TEXTAFTER('query (10)'!L385,"("),")"))),"")</f>
        <v/>
      </c>
      <c r="F385" s="38" t="str">
        <f>TRIM('query (10)'!K385)</f>
        <v>WP Grinding2</v>
      </c>
      <c r="G385" s="38" t="str">
        <f>IF('query (10)'!J385="","",'query (10)'!J385)</f>
        <v>Motor</v>
      </c>
      <c r="H385" s="38" t="str">
        <f>TRIM(UPPER('query (10)'!J385))</f>
        <v>MOTOR</v>
      </c>
      <c r="I385" s="38" t="str">
        <f>IF('query (10)'!F385="","",'query (10)'!F385)</f>
        <v>Condition-based Maintenance</v>
      </c>
      <c r="J385" s="38" t="str">
        <f>IF('query (10)'!F385="","",IFERROR(INDEX(Cleaning_Rules!$B$14:$B$17,MATCH(TRIM('query (10)'!F385),Cleaning_Rules!$A$14:$A$17,0)),"UNKNOWN"))</f>
        <v>CBM</v>
      </c>
      <c r="K385" s="38" t="str">
        <f>IF('query (10)'!G385="","",'query (10)'!G385)</f>
        <v>เสร็จสิ้น</v>
      </c>
      <c r="L385" s="38" t="str">
        <f>IF('query (10)'!G385="","MISSING",IFERROR(INDEX(Cleaning_Rules!$B$5:$B$10,MATCH(TRIM('query (10)'!G385),Cleaning_Rules!$A$5:$A$10,0)),"UNKNOWN"))</f>
        <v>COMPLETED</v>
      </c>
      <c r="M385" s="38" t="str">
        <f>IF('query (10)'!I385="","",'query (10)'!I385)</f>
        <v>Electrical</v>
      </c>
      <c r="N385" s="38" t="str">
        <f>IF('query (10)'!O385="","",'query (10)'!O385)</f>
        <v>Inspection</v>
      </c>
      <c r="O385" s="38" t="str">
        <f>IF('query (10)'!P385="","",'query (10)'!P385)</f>
        <v>Important</v>
      </c>
      <c r="P385" s="38" t="str">
        <f>IF('query (10)'!N385="","",'query (10)'!N385)</f>
        <v>- Check condition of Spindle/ Oscillation
- Check insulation of Spindle/ Oscillation</v>
      </c>
      <c r="Q385" s="38" t="str">
        <f>TRIM('query (10)'!N385)</f>
        <v>- Check condition of Spindle/ Oscillation
- Check insulation of Spindle/ Oscillation</v>
      </c>
      <c r="R385" s="38" t="str">
        <f>TRIM(UPPER('query (10)'!R385))</f>
        <v/>
      </c>
      <c r="S385" s="38" t="str">
        <f>TRIM(UPPER('query (10)'!S385))</f>
        <v/>
      </c>
      <c r="T385" s="38" t="str">
        <f>IF('query (10)'!Q385="","",TRIM(UPPER('query (10)'!Q385)))</f>
        <v/>
      </c>
      <c r="U385" s="38" t="str">
        <f>IF('query (10)'!T385="","",'query (10)'!T385)</f>
        <v>1</v>
      </c>
      <c r="V385" s="39">
        <f>IF('query (10)'!T385="","",IFERROR(VALUE('query (10)'!T385),""))</f>
        <v>1</v>
      </c>
      <c r="W385" s="40">
        <f>IF('query (10)'!U385="","",'query (10)'!U385)</f>
        <v>0</v>
      </c>
      <c r="X385" s="39">
        <f>IF('query (10)'!V385="","",'query (10)'!V385)</f>
        <v>360</v>
      </c>
      <c r="Y385" s="41">
        <f>IF('query (10)'!W385="","",'query (10)'!W385)</f>
        <v>45974</v>
      </c>
      <c r="Z385" s="41" t="str">
        <f>IF('query (10)'!X385="","",'query (10)'!X385)</f>
        <v/>
      </c>
      <c r="AA385" s="41">
        <f>IF('query (10)'!Y385="","",'query (10)'!Y385)</f>
        <v>45639</v>
      </c>
      <c r="AB385" s="41">
        <f>IF('query (10)'!Z385="","",'query (10)'!Z385)</f>
        <v>46370</v>
      </c>
      <c r="AC385" s="38" t="str">
        <f>IF(OR('query (10)'!AA385="",COUNTIF(Cleaning_Rules!$A$21:$A$26,TRIM('query (10)'!AA385))&gt;0),"",TRIM('query (10)'!AA385))</f>
        <v/>
      </c>
      <c r="AD385" s="38" t="str">
        <f>IF('query (10)'!AB385="","",TRIM(IFERROR(_xlfn.TEXTBEFORE('query (10)'!AB385,"("),'query (10)'!AB385)))</f>
        <v/>
      </c>
      <c r="AE385" s="38" t="str">
        <f>IFERROR(LOWER(TRIM(_xlfn.TEXTBEFORE(_xlfn.TEXTAFTER('query (10)'!AB385,"("),")"))),"")</f>
        <v/>
      </c>
      <c r="AF385" s="38" t="str">
        <f>IF('query (10)'!AD385="","",TRIM('query (10)'!AD385))</f>
        <v>พงษ์พิทักษ์ ศรไชย</v>
      </c>
      <c r="AG385" s="38" t="str">
        <f>IF('query (10)'!AE385="","",TRIM('query (10)'!AE385))</f>
        <v>พงษ์พิทักษ์ ศรไชย</v>
      </c>
      <c r="AH385" s="38" t="str">
        <f>IF('query (10)'!AF385="","",IFERROR(VALUE('query (10)'!AF385),""))</f>
        <v/>
      </c>
      <c r="AI385" s="38" t="str">
        <f>IF('query (10)'!AG385="","",TRIM('query (10)'!AG385))</f>
        <v/>
      </c>
      <c r="AJ385" s="38" t="str">
        <f>IF('query (10)'!AH385="","",IFERROR(VALUE('query (10)'!AH385),""))</f>
        <v/>
      </c>
      <c r="AK385" s="38" t="str">
        <f>IF('query (10)'!AI385="","",TRIM('query (10)'!AI385))</f>
        <v/>
      </c>
      <c r="AL385" s="42">
        <f t="shared" si="25"/>
        <v>2025</v>
      </c>
      <c r="AM385" s="42" t="str">
        <f t="shared" si="26"/>
        <v>2025-11</v>
      </c>
      <c r="AN385" s="42" t="str">
        <f t="shared" ca="1" si="27"/>
        <v/>
      </c>
      <c r="AO385" s="42" t="str">
        <f t="shared" si="28"/>
        <v>GR-417 | SHAFT RACEWAY SUPER FINISH GRINDING MACHINE. | WP Grinding2 | MOTOR | Condition-based Maintenance | Electrical | Inspection | Important | - Check condition of Spindle/ Oscillation
- Check insulation of Spindle/ Oscillation | พงษ์พิทักษ์ ศรไชย</v>
      </c>
      <c r="AP385" s="42" t="str">
        <f>_xlfn.TEXTJOIN("; ",TRUE,IF(COUNTA('query (10)'!A385:AK385)&lt;=6,"NEAR_EMPTY_ROW",""),IF($K385="","MISSING_STATUS",""),IF(AND($K385="เสร็จสิ้น",$Z385=""),"DONE_NO_ACTUAL_DATE",""),IF(AND($I385="Condition-based Maintenance",$AH385=""),"CBM_NO_MEASUREMENT",""),IF(OR($X385="",$X385=0),"INVALID_PERIOD",""),IF(AND($AA385&lt;&gt;"",$AB385&lt;&gt;"",$AB385&lt;$AA385),"DATE_SEQUENCE_ERROR",""),IF(AND($AB385&lt;&gt;"",$AB385&gt;DATE(2030,12,31)),"DATE_OUTLIER",""),IF($C385="","MISSING_QRCODE",""),IF($J385="UNKNOWN","UNKNOWN_PM_TYPE",""),IF($L385="UNKNOWN","UNKNOWN_STATUS",""))</f>
        <v>DONE_NO_ACTUAL_DATE; CBM_NO_MEASUREMENT</v>
      </c>
      <c r="AQ385" s="42" t="str">
        <f t="shared" si="29"/>
        <v>NO</v>
      </c>
    </row>
    <row r="386" spans="1:43" x14ac:dyDescent="0.3">
      <c r="A386" s="38">
        <f>IF('query (10)'!A386="","",'query (10)'!A386)</f>
        <v>483</v>
      </c>
      <c r="B386" s="38" t="str">
        <f>IF('query (10)'!B386="","",'query (10)'!B386)</f>
        <v/>
      </c>
      <c r="C386" s="38" t="str">
        <f>TRIM(UPPER('query (10)'!M386))</f>
        <v>GR-129</v>
      </c>
      <c r="D386" s="38" t="str">
        <f>TRIM(UPPER(IFERROR(_xlfn.TEXTBEFORE('query (10)'!L386,"("),'query (10)'!L386)))</f>
        <v>OUTER RING RACEWAY GRINDING M/C</v>
      </c>
      <c r="E386" s="38" t="str">
        <f>IFERROR(TRIM(UPPER(_xlfn.TEXTBEFORE(_xlfn.TEXTAFTER('query (10)'!L386,"("),")"))),"")</f>
        <v/>
      </c>
      <c r="F386" s="38" t="str">
        <f>TRIM('query (10)'!K386)</f>
        <v>MCB1</v>
      </c>
      <c r="G386" s="38" t="str">
        <f>IF('query (10)'!J386="","",'query (10)'!J386)</f>
        <v>Electrical Control</v>
      </c>
      <c r="H386" s="38" t="str">
        <f>TRIM(UPPER('query (10)'!J386))</f>
        <v>ELECTRICAL CONTROL</v>
      </c>
      <c r="I386" s="38" t="str">
        <f>IF('query (10)'!F386="","",'query (10)'!F386)</f>
        <v>Time-based Maintenance</v>
      </c>
      <c r="J386" s="38" t="str">
        <f>IF('query (10)'!F386="","",IFERROR(INDEX(Cleaning_Rules!$B$14:$B$17,MATCH(TRIM('query (10)'!F386),Cleaning_Rules!$A$14:$A$17,0)),"UNKNOWN"))</f>
        <v>TBM</v>
      </c>
      <c r="K386" s="38" t="str">
        <f>IF('query (10)'!G386="","",'query (10)'!G386)</f>
        <v/>
      </c>
      <c r="L386" s="38" t="str">
        <f>IF('query (10)'!G386="","MISSING",IFERROR(INDEX(Cleaning_Rules!$B$5:$B$10,MATCH(TRIM('query (10)'!G386),Cleaning_Rules!$A$5:$A$10,0)),"UNKNOWN"))</f>
        <v>MISSING</v>
      </c>
      <c r="M386" s="38" t="str">
        <f>IF('query (10)'!I386="","",'query (10)'!I386)</f>
        <v>Electrical</v>
      </c>
      <c r="N386" s="38" t="str">
        <f>IF('query (10)'!O386="","",'query (10)'!O386)</f>
        <v>Inspection</v>
      </c>
      <c r="O386" s="38" t="str">
        <f>IF('query (10)'!P386="","",'query (10)'!P386)</f>
        <v>Medium</v>
      </c>
      <c r="P386" s="38" t="str">
        <f>IF('query (10)'!N386="","",'query (10)'!N386)</f>
        <v xml:space="preserve"> - Check Magnetic   Pump Coolant return
- Check and Cleaning contact and cable of Proximity switch
 - Check condition Safety Guard All M/C</v>
      </c>
      <c r="Q386" s="38" t="str">
        <f>TRIM('query (10)'!N386)</f>
        <v>- Check Magnetic Pump Coolant return
- Check and Cleaning contact and cable of Proximity switch
 - Check condition Safety Guard All M/C</v>
      </c>
      <c r="R386" s="38" t="str">
        <f>TRIM(UPPER('query (10)'!R386))</f>
        <v/>
      </c>
      <c r="S386" s="38" t="str">
        <f>TRIM(UPPER('query (10)'!S386))</f>
        <v/>
      </c>
      <c r="T386" s="38" t="str">
        <f>IF('query (10)'!Q386="","",TRIM(UPPER('query (10)'!Q386)))</f>
        <v/>
      </c>
      <c r="U386" s="38" t="str">
        <f>IF('query (10)'!T386="","",'query (10)'!T386)</f>
        <v>1</v>
      </c>
      <c r="V386" s="39">
        <f>IF('query (10)'!T386="","",IFERROR(VALUE('query (10)'!T386),""))</f>
        <v>1</v>
      </c>
      <c r="W386" s="40">
        <f>IF('query (10)'!U386="","",'query (10)'!U386)</f>
        <v>0</v>
      </c>
      <c r="X386" s="39">
        <f>IF('query (10)'!V386="","",'query (10)'!V386)</f>
        <v>30</v>
      </c>
      <c r="Y386" s="41">
        <f>IF('query (10)'!W386="","",'query (10)'!W386)</f>
        <v>45982</v>
      </c>
      <c r="Z386" s="41" t="str">
        <f>IF('query (10)'!X386="","",'query (10)'!X386)</f>
        <v/>
      </c>
      <c r="AA386" s="41">
        <f>IF('query (10)'!Y386="","",'query (10)'!Y386)</f>
        <v>45982</v>
      </c>
      <c r="AB386" s="41">
        <f>IF('query (10)'!Z386="","",'query (10)'!Z386)</f>
        <v>46012</v>
      </c>
      <c r="AC386" s="38" t="str">
        <f>IF(OR('query (10)'!AA386="",COUNTIF(Cleaning_Rules!$A$21:$A$26,TRIM('query (10)'!AA386))&gt;0),"",TRIM('query (10)'!AA386))</f>
        <v/>
      </c>
      <c r="AD386" s="38" t="str">
        <f>IF('query (10)'!AB386="","",TRIM(IFERROR(_xlfn.TEXTBEFORE('query (10)'!AB386,"("),'query (10)'!AB386)))</f>
        <v/>
      </c>
      <c r="AE386" s="38" t="str">
        <f>IFERROR(LOWER(TRIM(_xlfn.TEXTBEFORE(_xlfn.TEXTAFTER('query (10)'!AB386,"("),")"))),"")</f>
        <v/>
      </c>
      <c r="AF386" s="38" t="str">
        <f>IF('query (10)'!AD386="","",TRIM('query (10)'!AD386))</f>
        <v>อัมรินทร์ รักษาพล</v>
      </c>
      <c r="AG386" s="38" t="str">
        <f>IF('query (10)'!AE386="","",TRIM('query (10)'!AE386))</f>
        <v>อัมรินทร์ รักษาพล</v>
      </c>
      <c r="AH386" s="38" t="str">
        <f>IF('query (10)'!AF386="","",IFERROR(VALUE('query (10)'!AF386),""))</f>
        <v/>
      </c>
      <c r="AI386" s="38" t="str">
        <f>IF('query (10)'!AG386="","",TRIM('query (10)'!AG386))</f>
        <v/>
      </c>
      <c r="AJ386" s="38" t="str">
        <f>IF('query (10)'!AH386="","",IFERROR(VALUE('query (10)'!AH386),""))</f>
        <v/>
      </c>
      <c r="AK386" s="38" t="str">
        <f>IF('query (10)'!AI386="","",TRIM('query (10)'!AI386))</f>
        <v/>
      </c>
      <c r="AL386" s="42">
        <f t="shared" si="25"/>
        <v>2025</v>
      </c>
      <c r="AM386" s="42" t="str">
        <f t="shared" si="26"/>
        <v>2025-11</v>
      </c>
      <c r="AN386" s="42" t="str">
        <f t="shared" ca="1" si="27"/>
        <v>OVERDUE</v>
      </c>
      <c r="AO386" s="42" t="str">
        <f t="shared" si="28"/>
        <v>GR-129 | OUTER RING RACEWAY GRINDING M/C | MCB1 | ELECTRICAL CONTROL | Time-based Maintenance | Electrical | Inspection | Medium | - Check Magnetic Pump Coolant return
- Check and Cleaning contact and cable of Proximity switch
 - Check condition Safety Guard All M/C | อัมรินทร์ รักษาพล</v>
      </c>
      <c r="AP386" s="42" t="str">
        <f>_xlfn.TEXTJOIN("; ",TRUE,IF(COUNTA('query (10)'!A386:AK386)&lt;=6,"NEAR_EMPTY_ROW",""),IF($K386="","MISSING_STATUS",""),IF(AND($K386="เสร็จสิ้น",$Z386=""),"DONE_NO_ACTUAL_DATE",""),IF(AND($I386="Condition-based Maintenance",$AH386=""),"CBM_NO_MEASUREMENT",""),IF(OR($X386="",$X386=0),"INVALID_PERIOD",""),IF(AND($AA386&lt;&gt;"",$AB386&lt;&gt;"",$AB386&lt;$AA386),"DATE_SEQUENCE_ERROR",""),IF(AND($AB386&lt;&gt;"",$AB386&gt;DATE(2030,12,31)),"DATE_OUTLIER",""),IF($C386="","MISSING_QRCODE",""),IF($J386="UNKNOWN","UNKNOWN_PM_TYPE",""),IF($L386="UNKNOWN","UNKNOWN_STATUS",""))</f>
        <v>MISSING_STATUS</v>
      </c>
      <c r="AQ386" s="42" t="str">
        <f t="shared" si="29"/>
        <v>NO</v>
      </c>
    </row>
    <row r="387" spans="1:43" x14ac:dyDescent="0.3">
      <c r="A387" s="38">
        <f>IF('query (10)'!A387="","",'query (10)'!A387)</f>
        <v>484</v>
      </c>
      <c r="B387" s="38" t="str">
        <f>IF('query (10)'!B387="","",'query (10)'!B387)</f>
        <v/>
      </c>
      <c r="C387" s="38" t="str">
        <f>TRIM(UPPER('query (10)'!M387))</f>
        <v>GR-120</v>
      </c>
      <c r="D387" s="38" t="str">
        <f>TRIM(UPPER(IFERROR(_xlfn.TEXTBEFORE('query (10)'!L387,"("),'query (10)'!L387)))</f>
        <v>INNER RING RACEWAY GRINDING M/C</v>
      </c>
      <c r="E387" s="38" t="str">
        <f>IFERROR(TRIM(UPPER(_xlfn.TEXTBEFORE(_xlfn.TEXTAFTER('query (10)'!L387,"("),")"))),"")</f>
        <v/>
      </c>
      <c r="F387" s="38" t="str">
        <f>TRIM('query (10)'!K387)</f>
        <v>MCB1</v>
      </c>
      <c r="G387" s="38" t="str">
        <f>IF('query (10)'!J387="","",'query (10)'!J387)</f>
        <v>Electrical Control</v>
      </c>
      <c r="H387" s="38" t="str">
        <f>TRIM(UPPER('query (10)'!J387))</f>
        <v>ELECTRICAL CONTROL</v>
      </c>
      <c r="I387" s="38" t="str">
        <f>IF('query (10)'!F387="","",'query (10)'!F387)</f>
        <v>Time-based Maintenance</v>
      </c>
      <c r="J387" s="38" t="str">
        <f>IF('query (10)'!F387="","",IFERROR(INDEX(Cleaning_Rules!$B$14:$B$17,MATCH(TRIM('query (10)'!F387),Cleaning_Rules!$A$14:$A$17,0)),"UNKNOWN"))</f>
        <v>TBM</v>
      </c>
      <c r="K387" s="38" t="str">
        <f>IF('query (10)'!G387="","",'query (10)'!G387)</f>
        <v/>
      </c>
      <c r="L387" s="38" t="str">
        <f>IF('query (10)'!G387="","MISSING",IFERROR(INDEX(Cleaning_Rules!$B$5:$B$10,MATCH(TRIM('query (10)'!G387),Cleaning_Rules!$A$5:$A$10,0)),"UNKNOWN"))</f>
        <v>MISSING</v>
      </c>
      <c r="M387" s="38" t="str">
        <f>IF('query (10)'!I387="","",'query (10)'!I387)</f>
        <v>Electrical</v>
      </c>
      <c r="N387" s="38" t="str">
        <f>IF('query (10)'!O387="","",'query (10)'!O387)</f>
        <v>Inspection</v>
      </c>
      <c r="O387" s="38" t="str">
        <f>IF('query (10)'!P387="","",'query (10)'!P387)</f>
        <v>Medium</v>
      </c>
      <c r="P387" s="38" t="str">
        <f>IF('query (10)'!N387="","",'query (10)'!N387)</f>
        <v>- Check condition Amp Gauge Work Head
- Check and Cleaning contact and cable of Proximity switch
 - Check condition Safety Guard All M/C</v>
      </c>
      <c r="Q387" s="38" t="str">
        <f>TRIM('query (10)'!N387)</f>
        <v>- Check condition Amp Gauge Work Head
- Check and Cleaning contact and cable of Proximity switch
 - Check condition Safety Guard All M/C</v>
      </c>
      <c r="R387" s="38" t="str">
        <f>TRIM(UPPER('query (10)'!R387))</f>
        <v/>
      </c>
      <c r="S387" s="38" t="str">
        <f>TRIM(UPPER('query (10)'!S387))</f>
        <v/>
      </c>
      <c r="T387" s="38" t="str">
        <f>IF('query (10)'!Q387="","",TRIM(UPPER('query (10)'!Q387)))</f>
        <v/>
      </c>
      <c r="U387" s="38" t="str">
        <f>IF('query (10)'!T387="","",'query (10)'!T387)</f>
        <v>1</v>
      </c>
      <c r="V387" s="39">
        <f>IF('query (10)'!T387="","",IFERROR(VALUE('query (10)'!T387),""))</f>
        <v>1</v>
      </c>
      <c r="W387" s="40">
        <f>IF('query (10)'!U387="","",'query (10)'!U387)</f>
        <v>0</v>
      </c>
      <c r="X387" s="39">
        <f>IF('query (10)'!V387="","",'query (10)'!V387)</f>
        <v>30</v>
      </c>
      <c r="Y387" s="41">
        <f>IF('query (10)'!W387="","",'query (10)'!W387)</f>
        <v>45982</v>
      </c>
      <c r="Z387" s="41" t="str">
        <f>IF('query (10)'!X387="","",'query (10)'!X387)</f>
        <v/>
      </c>
      <c r="AA387" s="41">
        <f>IF('query (10)'!Y387="","",'query (10)'!Y387)</f>
        <v>45982</v>
      </c>
      <c r="AB387" s="41">
        <f>IF('query (10)'!Z387="","",'query (10)'!Z387)</f>
        <v>46012</v>
      </c>
      <c r="AC387" s="38" t="str">
        <f>IF(OR('query (10)'!AA387="",COUNTIF(Cleaning_Rules!$A$21:$A$26,TRIM('query (10)'!AA387))&gt;0),"",TRIM('query (10)'!AA387))</f>
        <v/>
      </c>
      <c r="AD387" s="38" t="str">
        <f>IF('query (10)'!AB387="","",TRIM(IFERROR(_xlfn.TEXTBEFORE('query (10)'!AB387,"("),'query (10)'!AB387)))</f>
        <v/>
      </c>
      <c r="AE387" s="38" t="str">
        <f>IFERROR(LOWER(TRIM(_xlfn.TEXTBEFORE(_xlfn.TEXTAFTER('query (10)'!AB387,"("),")"))),"")</f>
        <v/>
      </c>
      <c r="AF387" s="38" t="str">
        <f>IF('query (10)'!AD387="","",TRIM('query (10)'!AD387))</f>
        <v>อัมรินทร์ รักษาพล</v>
      </c>
      <c r="AG387" s="38" t="str">
        <f>IF('query (10)'!AE387="","",TRIM('query (10)'!AE387))</f>
        <v>อัมรินทร์ รักษาพล</v>
      </c>
      <c r="AH387" s="38" t="str">
        <f>IF('query (10)'!AF387="","",IFERROR(VALUE('query (10)'!AF387),""))</f>
        <v/>
      </c>
      <c r="AI387" s="38" t="str">
        <f>IF('query (10)'!AG387="","",TRIM('query (10)'!AG387))</f>
        <v/>
      </c>
      <c r="AJ387" s="38" t="str">
        <f>IF('query (10)'!AH387="","",IFERROR(VALUE('query (10)'!AH387),""))</f>
        <v/>
      </c>
      <c r="AK387" s="38" t="str">
        <f>IF('query (10)'!AI387="","",TRIM('query (10)'!AI387))</f>
        <v/>
      </c>
      <c r="AL387" s="42">
        <f t="shared" ref="AL387:AL450" si="30">IF($Y387="","",YEAR($Y387))</f>
        <v>2025</v>
      </c>
      <c r="AM387" s="42" t="str">
        <f t="shared" ref="AM387:AM450" si="31">IF($Y387="","",TEXT($Y387,"yyyy-mm"))</f>
        <v>2025-11</v>
      </c>
      <c r="AN387" s="42" t="str">
        <f t="shared" ref="AN387:AN450" ca="1" si="32">IF(OR($AB387="",$L387="COMPLETED"),"",IF($AB387&lt;TODAY(),"OVERDUE","ON_SCHEDULE"))</f>
        <v>OVERDUE</v>
      </c>
      <c r="AO387" s="42" t="str">
        <f t="shared" ref="AO387:AO450" si="33">_xlfn.TEXTJOIN(" | ",TRUE,$C387,$D387,$E387,$F387,$H387,$I387,$M387,$N387,$O387,$Q387,$R387,$S387,$T387,$AC387,$AD387,$AG387)</f>
        <v>GR-120 | INNER RING RACEWAY GRINDING M/C | MCB1 | ELECTRICAL CONTROL | Time-based Maintenance | Electrical | Inspection | Medium | - Check condition Amp Gauge Work Head
- Check and Cleaning contact and cable of Proximity switch
 - Check condition Safety Guard All M/C | อัมรินทร์ รักษาพล</v>
      </c>
      <c r="AP387" s="42" t="str">
        <f>_xlfn.TEXTJOIN("; ",TRUE,IF(COUNTA('query (10)'!A387:AK387)&lt;=6,"NEAR_EMPTY_ROW",""),IF($K387="","MISSING_STATUS",""),IF(AND($K387="เสร็จสิ้น",$Z387=""),"DONE_NO_ACTUAL_DATE",""),IF(AND($I387="Condition-based Maintenance",$AH387=""),"CBM_NO_MEASUREMENT",""),IF(OR($X387="",$X387=0),"INVALID_PERIOD",""),IF(AND($AA387&lt;&gt;"",$AB387&lt;&gt;"",$AB387&lt;$AA387),"DATE_SEQUENCE_ERROR",""),IF(AND($AB387&lt;&gt;"",$AB387&gt;DATE(2030,12,31)),"DATE_OUTLIER",""),IF($C387="","MISSING_QRCODE",""),IF($J387="UNKNOWN","UNKNOWN_PM_TYPE",""),IF($L387="UNKNOWN","UNKNOWN_STATUS",""))</f>
        <v>MISSING_STATUS</v>
      </c>
      <c r="AQ387" s="42" t="str">
        <f t="shared" ref="AQ387:AQ450" si="34">IF($W387="","",IF($W387&gt;0,"YES","NO"))</f>
        <v>NO</v>
      </c>
    </row>
    <row r="388" spans="1:43" x14ac:dyDescent="0.3">
      <c r="A388" s="38">
        <f>IF('query (10)'!A388="","",'query (10)'!A388)</f>
        <v>485</v>
      </c>
      <c r="B388" s="38" t="str">
        <f>IF('query (10)'!B388="","",'query (10)'!B388)</f>
        <v/>
      </c>
      <c r="C388" s="38" t="str">
        <f>TRIM(UPPER('query (10)'!M388))</f>
        <v>GR-131</v>
      </c>
      <c r="D388" s="38" t="str">
        <f>TRIM(UPPER(IFERROR(_xlfn.TEXTBEFORE('query (10)'!L388,"("),'query (10)'!L388)))</f>
        <v>OUTER RING RACEWAY SUPER FINISH M/C</v>
      </c>
      <c r="E388" s="38" t="str">
        <f>IFERROR(TRIM(UPPER(_xlfn.TEXTBEFORE(_xlfn.TEXTAFTER('query (10)'!L388,"("),")"))),"")</f>
        <v/>
      </c>
      <c r="F388" s="38" t="str">
        <f>TRIM('query (10)'!K388)</f>
        <v>MCB1</v>
      </c>
      <c r="G388" s="38" t="str">
        <f>IF('query (10)'!J388="","",'query (10)'!J388)</f>
        <v>Electrical Control</v>
      </c>
      <c r="H388" s="38" t="str">
        <f>TRIM(UPPER('query (10)'!J388))</f>
        <v>ELECTRICAL CONTROL</v>
      </c>
      <c r="I388" s="38" t="str">
        <f>IF('query (10)'!F388="","",'query (10)'!F388)</f>
        <v>Time-based Maintenance</v>
      </c>
      <c r="J388" s="38" t="str">
        <f>IF('query (10)'!F388="","",IFERROR(INDEX(Cleaning_Rules!$B$14:$B$17,MATCH(TRIM('query (10)'!F388),Cleaning_Rules!$A$14:$A$17,0)),"UNKNOWN"))</f>
        <v>TBM</v>
      </c>
      <c r="K388" s="38" t="str">
        <f>IF('query (10)'!G388="","",'query (10)'!G388)</f>
        <v/>
      </c>
      <c r="L388" s="38" t="str">
        <f>IF('query (10)'!G388="","MISSING",IFERROR(INDEX(Cleaning_Rules!$B$5:$B$10,MATCH(TRIM('query (10)'!G388),Cleaning_Rules!$A$5:$A$10,0)),"UNKNOWN"))</f>
        <v>MISSING</v>
      </c>
      <c r="M388" s="38" t="str">
        <f>IF('query (10)'!I388="","",'query (10)'!I388)</f>
        <v>Electrical</v>
      </c>
      <c r="N388" s="38" t="str">
        <f>IF('query (10)'!O388="","",'query (10)'!O388)</f>
        <v>Inspection</v>
      </c>
      <c r="O388" s="38" t="str">
        <f>IF('query (10)'!P388="","",'query (10)'!P388)</f>
        <v>Medium</v>
      </c>
      <c r="P388" s="38" t="str">
        <f>IF('query (10)'!N388="","",'query (10)'!N388)</f>
        <v xml:space="preserve"> - Check condition Proximity and reed sw inside M/C
 - Check condition safety guard and Emergency stop</v>
      </c>
      <c r="Q388" s="38" t="str">
        <f>TRIM('query (10)'!N388)</f>
        <v>- Check condition Proximity and reed sw inside M/C
 - Check condition safety guard and Emergency stop</v>
      </c>
      <c r="R388" s="38" t="str">
        <f>TRIM(UPPER('query (10)'!R388))</f>
        <v/>
      </c>
      <c r="S388" s="38" t="str">
        <f>TRIM(UPPER('query (10)'!S388))</f>
        <v/>
      </c>
      <c r="T388" s="38" t="str">
        <f>IF('query (10)'!Q388="","",TRIM(UPPER('query (10)'!Q388)))</f>
        <v/>
      </c>
      <c r="U388" s="38" t="str">
        <f>IF('query (10)'!T388="","",'query (10)'!T388)</f>
        <v>1</v>
      </c>
      <c r="V388" s="39">
        <f>IF('query (10)'!T388="","",IFERROR(VALUE('query (10)'!T388),""))</f>
        <v>1</v>
      </c>
      <c r="W388" s="40">
        <f>IF('query (10)'!U388="","",'query (10)'!U388)</f>
        <v>0</v>
      </c>
      <c r="X388" s="39">
        <f>IF('query (10)'!V388="","",'query (10)'!V388)</f>
        <v>30</v>
      </c>
      <c r="Y388" s="41">
        <f>IF('query (10)'!W388="","",'query (10)'!W388)</f>
        <v>45982</v>
      </c>
      <c r="Z388" s="41" t="str">
        <f>IF('query (10)'!X388="","",'query (10)'!X388)</f>
        <v/>
      </c>
      <c r="AA388" s="41">
        <f>IF('query (10)'!Y388="","",'query (10)'!Y388)</f>
        <v>45982</v>
      </c>
      <c r="AB388" s="41">
        <f>IF('query (10)'!Z388="","",'query (10)'!Z388)</f>
        <v>46012</v>
      </c>
      <c r="AC388" s="38" t="str">
        <f>IF(OR('query (10)'!AA388="",COUNTIF(Cleaning_Rules!$A$21:$A$26,TRIM('query (10)'!AA388))&gt;0),"",TRIM('query (10)'!AA388))</f>
        <v/>
      </c>
      <c r="AD388" s="38" t="str">
        <f>IF('query (10)'!AB388="","",TRIM(IFERROR(_xlfn.TEXTBEFORE('query (10)'!AB388,"("),'query (10)'!AB388)))</f>
        <v/>
      </c>
      <c r="AE388" s="38" t="str">
        <f>IFERROR(LOWER(TRIM(_xlfn.TEXTBEFORE(_xlfn.TEXTAFTER('query (10)'!AB388,"("),")"))),"")</f>
        <v/>
      </c>
      <c r="AF388" s="38" t="str">
        <f>IF('query (10)'!AD388="","",TRIM('query (10)'!AD388))</f>
        <v>อัมรินทร์ รักษาพล</v>
      </c>
      <c r="AG388" s="38" t="str">
        <f>IF('query (10)'!AE388="","",TRIM('query (10)'!AE388))</f>
        <v>อัมรินทร์ รักษาพล</v>
      </c>
      <c r="AH388" s="38" t="str">
        <f>IF('query (10)'!AF388="","",IFERROR(VALUE('query (10)'!AF388),""))</f>
        <v/>
      </c>
      <c r="AI388" s="38" t="str">
        <f>IF('query (10)'!AG388="","",TRIM('query (10)'!AG388))</f>
        <v/>
      </c>
      <c r="AJ388" s="38" t="str">
        <f>IF('query (10)'!AH388="","",IFERROR(VALUE('query (10)'!AH388),""))</f>
        <v/>
      </c>
      <c r="AK388" s="38" t="str">
        <f>IF('query (10)'!AI388="","",TRIM('query (10)'!AI388))</f>
        <v/>
      </c>
      <c r="AL388" s="42">
        <f t="shared" si="30"/>
        <v>2025</v>
      </c>
      <c r="AM388" s="42" t="str">
        <f t="shared" si="31"/>
        <v>2025-11</v>
      </c>
      <c r="AN388" s="42" t="str">
        <f t="shared" ca="1" si="32"/>
        <v>OVERDUE</v>
      </c>
      <c r="AO388" s="42" t="str">
        <f t="shared" si="33"/>
        <v>GR-131 | OUTER RING RACEWAY SUPER FINISH M/C | MCB1 | ELECTRICAL CONTROL | Time-based Maintenance | Electrical | Inspection | Medium | - Check condition Proximity and reed sw inside M/C
 - Check condition safety guard and Emergency stop | อัมรินทร์ รักษาพล</v>
      </c>
      <c r="AP388" s="42" t="str">
        <f>_xlfn.TEXTJOIN("; ",TRUE,IF(COUNTA('query (10)'!A388:AK388)&lt;=6,"NEAR_EMPTY_ROW",""),IF($K388="","MISSING_STATUS",""),IF(AND($K388="เสร็จสิ้น",$Z388=""),"DONE_NO_ACTUAL_DATE",""),IF(AND($I388="Condition-based Maintenance",$AH388=""),"CBM_NO_MEASUREMENT",""),IF(OR($X388="",$X388=0),"INVALID_PERIOD",""),IF(AND($AA388&lt;&gt;"",$AB388&lt;&gt;"",$AB388&lt;$AA388),"DATE_SEQUENCE_ERROR",""),IF(AND($AB388&lt;&gt;"",$AB388&gt;DATE(2030,12,31)),"DATE_OUTLIER",""),IF($C388="","MISSING_QRCODE",""),IF($J388="UNKNOWN","UNKNOWN_PM_TYPE",""),IF($L388="UNKNOWN","UNKNOWN_STATUS",""))</f>
        <v>MISSING_STATUS</v>
      </c>
      <c r="AQ388" s="42" t="str">
        <f t="shared" si="34"/>
        <v>NO</v>
      </c>
    </row>
    <row r="389" spans="1:43" x14ac:dyDescent="0.3">
      <c r="A389" s="38">
        <f>IF('query (10)'!A389="","",'query (10)'!A389)</f>
        <v>486</v>
      </c>
      <c r="B389" s="38" t="str">
        <f>IF('query (10)'!B389="","",'query (10)'!B389)</f>
        <v/>
      </c>
      <c r="C389" s="38" t="str">
        <f>TRIM(UPPER('query (10)'!M389))</f>
        <v>GR-125</v>
      </c>
      <c r="D389" s="38" t="str">
        <f>TRIM(UPPER(IFERROR(_xlfn.TEXTBEFORE('query (10)'!L389,"("),'query (10)'!L389)))</f>
        <v>INNER RING RACEWAY SUPER FINISH M/C</v>
      </c>
      <c r="E389" s="38" t="str">
        <f>IFERROR(TRIM(UPPER(_xlfn.TEXTBEFORE(_xlfn.TEXTAFTER('query (10)'!L389,"("),")"))),"")</f>
        <v/>
      </c>
      <c r="F389" s="38" t="str">
        <f>TRIM('query (10)'!K389)</f>
        <v>MCB1</v>
      </c>
      <c r="G389" s="38" t="str">
        <f>IF('query (10)'!J389="","",'query (10)'!J389)</f>
        <v>Electrical Control</v>
      </c>
      <c r="H389" s="38" t="str">
        <f>TRIM(UPPER('query (10)'!J389))</f>
        <v>ELECTRICAL CONTROL</v>
      </c>
      <c r="I389" s="38" t="str">
        <f>IF('query (10)'!F389="","",'query (10)'!F389)</f>
        <v>Time-based Maintenance</v>
      </c>
      <c r="J389" s="38" t="str">
        <f>IF('query (10)'!F389="","",IFERROR(INDEX(Cleaning_Rules!$B$14:$B$17,MATCH(TRIM('query (10)'!F389),Cleaning_Rules!$A$14:$A$17,0)),"UNKNOWN"))</f>
        <v>TBM</v>
      </c>
      <c r="K389" s="38" t="str">
        <f>IF('query (10)'!G389="","",'query (10)'!G389)</f>
        <v/>
      </c>
      <c r="L389" s="38" t="str">
        <f>IF('query (10)'!G389="","MISSING",IFERROR(INDEX(Cleaning_Rules!$B$5:$B$10,MATCH(TRIM('query (10)'!G389),Cleaning_Rules!$A$5:$A$10,0)),"UNKNOWN"))</f>
        <v>MISSING</v>
      </c>
      <c r="M389" s="38" t="str">
        <f>IF('query (10)'!I389="","",'query (10)'!I389)</f>
        <v>Electrical</v>
      </c>
      <c r="N389" s="38" t="str">
        <f>IF('query (10)'!O389="","",'query (10)'!O389)</f>
        <v>Inspection</v>
      </c>
      <c r="O389" s="38" t="str">
        <f>IF('query (10)'!P389="","",'query (10)'!P389)</f>
        <v>Medium</v>
      </c>
      <c r="P389" s="38" t="str">
        <f>IF('query (10)'!N389="","",'query (10)'!N389)</f>
        <v>- Check condition Proximity and reed sw inside M/C
 - Check condition safety guard and Emergency stop</v>
      </c>
      <c r="Q389" s="38" t="str">
        <f>TRIM('query (10)'!N389)</f>
        <v>- Check condition Proximity and reed sw inside M/C
 - Check condition safety guard and Emergency stop</v>
      </c>
      <c r="R389" s="38" t="str">
        <f>TRIM(UPPER('query (10)'!R389))</f>
        <v/>
      </c>
      <c r="S389" s="38" t="str">
        <f>TRIM(UPPER('query (10)'!S389))</f>
        <v/>
      </c>
      <c r="T389" s="38" t="str">
        <f>IF('query (10)'!Q389="","",TRIM(UPPER('query (10)'!Q389)))</f>
        <v/>
      </c>
      <c r="U389" s="38" t="str">
        <f>IF('query (10)'!T389="","",'query (10)'!T389)</f>
        <v>1</v>
      </c>
      <c r="V389" s="39">
        <f>IF('query (10)'!T389="","",IFERROR(VALUE('query (10)'!T389),""))</f>
        <v>1</v>
      </c>
      <c r="W389" s="40">
        <f>IF('query (10)'!U389="","",'query (10)'!U389)</f>
        <v>0</v>
      </c>
      <c r="X389" s="39">
        <f>IF('query (10)'!V389="","",'query (10)'!V389)</f>
        <v>30</v>
      </c>
      <c r="Y389" s="41">
        <f>IF('query (10)'!W389="","",'query (10)'!W389)</f>
        <v>45982</v>
      </c>
      <c r="Z389" s="41" t="str">
        <f>IF('query (10)'!X389="","",'query (10)'!X389)</f>
        <v/>
      </c>
      <c r="AA389" s="41">
        <f>IF('query (10)'!Y389="","",'query (10)'!Y389)</f>
        <v>45982</v>
      </c>
      <c r="AB389" s="41">
        <f>IF('query (10)'!Z389="","",'query (10)'!Z389)</f>
        <v>46012</v>
      </c>
      <c r="AC389" s="38" t="str">
        <f>IF(OR('query (10)'!AA389="",COUNTIF(Cleaning_Rules!$A$21:$A$26,TRIM('query (10)'!AA389))&gt;0),"",TRIM('query (10)'!AA389))</f>
        <v/>
      </c>
      <c r="AD389" s="38" t="str">
        <f>IF('query (10)'!AB389="","",TRIM(IFERROR(_xlfn.TEXTBEFORE('query (10)'!AB389,"("),'query (10)'!AB389)))</f>
        <v/>
      </c>
      <c r="AE389" s="38" t="str">
        <f>IFERROR(LOWER(TRIM(_xlfn.TEXTBEFORE(_xlfn.TEXTAFTER('query (10)'!AB389,"("),")"))),"")</f>
        <v/>
      </c>
      <c r="AF389" s="38" t="str">
        <f>IF('query (10)'!AD389="","",TRIM('query (10)'!AD389))</f>
        <v>อัมรินทร์ รักษาพล</v>
      </c>
      <c r="AG389" s="38" t="str">
        <f>IF('query (10)'!AE389="","",TRIM('query (10)'!AE389))</f>
        <v>อัมรินทร์ รักษาพล</v>
      </c>
      <c r="AH389" s="38" t="str">
        <f>IF('query (10)'!AF389="","",IFERROR(VALUE('query (10)'!AF389),""))</f>
        <v/>
      </c>
      <c r="AI389" s="38" t="str">
        <f>IF('query (10)'!AG389="","",TRIM('query (10)'!AG389))</f>
        <v/>
      </c>
      <c r="AJ389" s="38" t="str">
        <f>IF('query (10)'!AH389="","",IFERROR(VALUE('query (10)'!AH389),""))</f>
        <v/>
      </c>
      <c r="AK389" s="38" t="str">
        <f>IF('query (10)'!AI389="","",TRIM('query (10)'!AI389))</f>
        <v/>
      </c>
      <c r="AL389" s="42">
        <f t="shared" si="30"/>
        <v>2025</v>
      </c>
      <c r="AM389" s="42" t="str">
        <f t="shared" si="31"/>
        <v>2025-11</v>
      </c>
      <c r="AN389" s="42" t="str">
        <f t="shared" ca="1" si="32"/>
        <v>OVERDUE</v>
      </c>
      <c r="AO389" s="42" t="str">
        <f t="shared" si="33"/>
        <v>GR-125 | INNER RING RACEWAY SUPER FINISH M/C | MCB1 | ELECTRICAL CONTROL | Time-based Maintenance | Electrical | Inspection | Medium | - Check condition Proximity and reed sw inside M/C
 - Check condition safety guard and Emergency stop | อัมรินทร์ รักษาพล</v>
      </c>
      <c r="AP389" s="42" t="str">
        <f>_xlfn.TEXTJOIN("; ",TRUE,IF(COUNTA('query (10)'!A389:AK389)&lt;=6,"NEAR_EMPTY_ROW",""),IF($K389="","MISSING_STATUS",""),IF(AND($K389="เสร็จสิ้น",$Z389=""),"DONE_NO_ACTUAL_DATE",""),IF(AND($I389="Condition-based Maintenance",$AH389=""),"CBM_NO_MEASUREMENT",""),IF(OR($X389="",$X389=0),"INVALID_PERIOD",""),IF(AND($AA389&lt;&gt;"",$AB389&lt;&gt;"",$AB389&lt;$AA389),"DATE_SEQUENCE_ERROR",""),IF(AND($AB389&lt;&gt;"",$AB389&gt;DATE(2030,12,31)),"DATE_OUTLIER",""),IF($C389="","MISSING_QRCODE",""),IF($J389="UNKNOWN","UNKNOWN_PM_TYPE",""),IF($L389="UNKNOWN","UNKNOWN_STATUS",""))</f>
        <v>MISSING_STATUS</v>
      </c>
      <c r="AQ389" s="42" t="str">
        <f t="shared" si="34"/>
        <v>NO</v>
      </c>
    </row>
    <row r="390" spans="1:43" x14ac:dyDescent="0.3">
      <c r="A390" s="38">
        <f>IF('query (10)'!A390="","",'query (10)'!A390)</f>
        <v>487</v>
      </c>
      <c r="B390" s="38" t="str">
        <f>IF('query (10)'!B390="","",'query (10)'!B390)</f>
        <v/>
      </c>
      <c r="C390" s="38" t="str">
        <f>TRIM(UPPER('query (10)'!M390))</f>
        <v>CH-145</v>
      </c>
      <c r="D390" s="38" t="str">
        <f>TRIM(UPPER(IFERROR(_xlfn.TEXTBEFORE('query (10)'!L390,"("),'query (10)'!L390)))</f>
        <v>NOISE INSPECTION M/C</v>
      </c>
      <c r="E390" s="38" t="str">
        <f>IFERROR(TRIM(UPPER(_xlfn.TEXTBEFORE(_xlfn.TEXTAFTER('query (10)'!L390,"("),")"))),"")</f>
        <v/>
      </c>
      <c r="F390" s="38" t="str">
        <f>TRIM('query (10)'!K390)</f>
        <v>MCB1</v>
      </c>
      <c r="G390" s="38" t="str">
        <f>IF('query (10)'!J390="","",'query (10)'!J390)</f>
        <v>Electrical Control</v>
      </c>
      <c r="H390" s="38" t="str">
        <f>TRIM(UPPER('query (10)'!J390))</f>
        <v>ELECTRICAL CONTROL</v>
      </c>
      <c r="I390" s="38" t="str">
        <f>IF('query (10)'!F390="","",'query (10)'!F390)</f>
        <v>Time-based Maintenance</v>
      </c>
      <c r="J390" s="38" t="str">
        <f>IF('query (10)'!F390="","",IFERROR(INDEX(Cleaning_Rules!$B$14:$B$17,MATCH(TRIM('query (10)'!F390),Cleaning_Rules!$A$14:$A$17,0)),"UNKNOWN"))</f>
        <v>TBM</v>
      </c>
      <c r="K390" s="38" t="str">
        <f>IF('query (10)'!G390="","",'query (10)'!G390)</f>
        <v/>
      </c>
      <c r="L390" s="38" t="str">
        <f>IF('query (10)'!G390="","MISSING",IFERROR(INDEX(Cleaning_Rules!$B$5:$B$10,MATCH(TRIM('query (10)'!G390),Cleaning_Rules!$A$5:$A$10,0)),"UNKNOWN"))</f>
        <v>MISSING</v>
      </c>
      <c r="M390" s="38" t="str">
        <f>IF('query (10)'!I390="","",'query (10)'!I390)</f>
        <v>Electrical</v>
      </c>
      <c r="N390" s="38" t="str">
        <f>IF('query (10)'!O390="","",'query (10)'!O390)</f>
        <v>Inspection</v>
      </c>
      <c r="O390" s="38" t="str">
        <f>IF('query (10)'!P390="","",'query (10)'!P390)</f>
        <v>Medium</v>
      </c>
      <c r="P390" s="38" t="str">
        <f>IF('query (10)'!N390="","",'query (10)'!N390)</f>
        <v xml:space="preserve">  - Cleaning condition Ventilation of hot &amp; cool coil
 - Check equipment in Amp Noise</v>
      </c>
      <c r="Q390" s="38" t="str">
        <f>TRIM('query (10)'!N390)</f>
        <v>- Cleaning condition Ventilation of hot &amp; cool coil
 - Check equipment in Amp Noise</v>
      </c>
      <c r="R390" s="38" t="str">
        <f>TRIM(UPPER('query (10)'!R390))</f>
        <v/>
      </c>
      <c r="S390" s="38" t="str">
        <f>TRIM(UPPER('query (10)'!S390))</f>
        <v/>
      </c>
      <c r="T390" s="38" t="str">
        <f>IF('query (10)'!Q390="","",TRIM(UPPER('query (10)'!Q390)))</f>
        <v/>
      </c>
      <c r="U390" s="38" t="str">
        <f>IF('query (10)'!T390="","",'query (10)'!T390)</f>
        <v>1</v>
      </c>
      <c r="V390" s="39">
        <f>IF('query (10)'!T390="","",IFERROR(VALUE('query (10)'!T390),""))</f>
        <v>1</v>
      </c>
      <c r="W390" s="40">
        <f>IF('query (10)'!U390="","",'query (10)'!U390)</f>
        <v>0</v>
      </c>
      <c r="X390" s="39">
        <f>IF('query (10)'!V390="","",'query (10)'!V390)</f>
        <v>30</v>
      </c>
      <c r="Y390" s="41">
        <f>IF('query (10)'!W390="","",'query (10)'!W390)</f>
        <v>45982</v>
      </c>
      <c r="Z390" s="41" t="str">
        <f>IF('query (10)'!X390="","",'query (10)'!X390)</f>
        <v/>
      </c>
      <c r="AA390" s="41">
        <f>IF('query (10)'!Y390="","",'query (10)'!Y390)</f>
        <v>45982</v>
      </c>
      <c r="AB390" s="41">
        <f>IF('query (10)'!Z390="","",'query (10)'!Z390)</f>
        <v>46012</v>
      </c>
      <c r="AC390" s="38" t="str">
        <f>IF(OR('query (10)'!AA390="",COUNTIF(Cleaning_Rules!$A$21:$A$26,TRIM('query (10)'!AA390))&gt;0),"",TRIM('query (10)'!AA390))</f>
        <v/>
      </c>
      <c r="AD390" s="38" t="str">
        <f>IF('query (10)'!AB390="","",TRIM(IFERROR(_xlfn.TEXTBEFORE('query (10)'!AB390,"("),'query (10)'!AB390)))</f>
        <v/>
      </c>
      <c r="AE390" s="38" t="str">
        <f>IFERROR(LOWER(TRIM(_xlfn.TEXTBEFORE(_xlfn.TEXTAFTER('query (10)'!AB390,"("),")"))),"")</f>
        <v/>
      </c>
      <c r="AF390" s="38" t="str">
        <f>IF('query (10)'!AD390="","",TRIM('query (10)'!AD390))</f>
        <v>อัมรินทร์ รักษาพล</v>
      </c>
      <c r="AG390" s="38" t="str">
        <f>IF('query (10)'!AE390="","",TRIM('query (10)'!AE390))</f>
        <v>อัมรินทร์ รักษาพล</v>
      </c>
      <c r="AH390" s="38" t="str">
        <f>IF('query (10)'!AF390="","",IFERROR(VALUE('query (10)'!AF390),""))</f>
        <v/>
      </c>
      <c r="AI390" s="38" t="str">
        <f>IF('query (10)'!AG390="","",TRIM('query (10)'!AG390))</f>
        <v/>
      </c>
      <c r="AJ390" s="38" t="str">
        <f>IF('query (10)'!AH390="","",IFERROR(VALUE('query (10)'!AH390),""))</f>
        <v/>
      </c>
      <c r="AK390" s="38" t="str">
        <f>IF('query (10)'!AI390="","",TRIM('query (10)'!AI390))</f>
        <v/>
      </c>
      <c r="AL390" s="42">
        <f t="shared" si="30"/>
        <v>2025</v>
      </c>
      <c r="AM390" s="42" t="str">
        <f t="shared" si="31"/>
        <v>2025-11</v>
      </c>
      <c r="AN390" s="42" t="str">
        <f t="shared" ca="1" si="32"/>
        <v>OVERDUE</v>
      </c>
      <c r="AO390" s="42" t="str">
        <f t="shared" si="33"/>
        <v>CH-145 | NOISE INSPECTION M/C | MCB1 | ELECTRICAL CONTROL | Time-based Maintenance | Electrical | Inspection | Medium | - Cleaning condition Ventilation of hot &amp; cool coil
 - Check equipment in Amp Noise | อัมรินทร์ รักษาพล</v>
      </c>
      <c r="AP390" s="42" t="str">
        <f>_xlfn.TEXTJOIN("; ",TRUE,IF(COUNTA('query (10)'!A390:AK390)&lt;=6,"NEAR_EMPTY_ROW",""),IF($K390="","MISSING_STATUS",""),IF(AND($K390="เสร็จสิ้น",$Z390=""),"DONE_NO_ACTUAL_DATE",""),IF(AND($I390="Condition-based Maintenance",$AH390=""),"CBM_NO_MEASUREMENT",""),IF(OR($X390="",$X390=0),"INVALID_PERIOD",""),IF(AND($AA390&lt;&gt;"",$AB390&lt;&gt;"",$AB390&lt;$AA390),"DATE_SEQUENCE_ERROR",""),IF(AND($AB390&lt;&gt;"",$AB390&gt;DATE(2030,12,31)),"DATE_OUTLIER",""),IF($C390="","MISSING_QRCODE",""),IF($J390="UNKNOWN","UNKNOWN_PM_TYPE",""),IF($L390="UNKNOWN","UNKNOWN_STATUS",""))</f>
        <v>MISSING_STATUS</v>
      </c>
      <c r="AQ390" s="42" t="str">
        <f t="shared" si="34"/>
        <v>NO</v>
      </c>
    </row>
    <row r="391" spans="1:43" x14ac:dyDescent="0.3">
      <c r="A391" s="38">
        <f>IF('query (10)'!A391="","",'query (10)'!A391)</f>
        <v>488</v>
      </c>
      <c r="B391" s="38">
        <f>IF('query (10)'!B391="","",'query (10)'!B391)</f>
        <v>17158</v>
      </c>
      <c r="C391" s="38" t="str">
        <f>TRIM(UPPER('query (10)'!M391))</f>
        <v>CH-1145</v>
      </c>
      <c r="D391" s="38" t="str">
        <f>TRIM(UPPER(IFERROR(_xlfn.TEXTBEFORE('query (10)'!L391,"("),'query (10)'!L391)))</f>
        <v>OUTER/INNER E.C.T.</v>
      </c>
      <c r="E391" s="38" t="str">
        <f>IFERROR(TRIM(UPPER(_xlfn.TEXTBEFORE(_xlfn.TEXTAFTER('query (10)'!L391,"("),")"))),"")</f>
        <v/>
      </c>
      <c r="F391" s="38" t="str">
        <f>TRIM('query (10)'!K391)</f>
        <v>CR1</v>
      </c>
      <c r="G391" s="38" t="str">
        <f>IF('query (10)'!J391="","",'query (10)'!J391)</f>
        <v>Solenoid valve</v>
      </c>
      <c r="H391" s="38" t="str">
        <f>TRIM(UPPER('query (10)'!J391))</f>
        <v>SOLENOID VALVE</v>
      </c>
      <c r="I391" s="38" t="str">
        <f>IF('query (10)'!F391="","",'query (10)'!F391)</f>
        <v>Time-based Maintenance</v>
      </c>
      <c r="J391" s="38" t="str">
        <f>IF('query (10)'!F391="","",IFERROR(INDEX(Cleaning_Rules!$B$14:$B$17,MATCH(TRIM('query (10)'!F391),Cleaning_Rules!$A$14:$A$17,0)),"UNKNOWN"))</f>
        <v>TBM</v>
      </c>
      <c r="K391" s="38" t="str">
        <f>IF('query (10)'!G391="","",'query (10)'!G391)</f>
        <v>เสร็จสิ้น</v>
      </c>
      <c r="L391" s="38" t="str">
        <f>IF('query (10)'!G391="","MISSING",IFERROR(INDEX(Cleaning_Rules!$B$5:$B$10,MATCH(TRIM('query (10)'!G391),Cleaning_Rules!$A$5:$A$10,0)),"UNKNOWN"))</f>
        <v>COMPLETED</v>
      </c>
      <c r="M391" s="38" t="str">
        <f>IF('query (10)'!I391="","",'query (10)'!I391)</f>
        <v>Mechanical</v>
      </c>
      <c r="N391" s="38" t="str">
        <f>IF('query (10)'!O391="","",'query (10)'!O391)</f>
        <v>Cleaning</v>
      </c>
      <c r="O391" s="38" t="str">
        <f>IF('query (10)'!P391="","",'query (10)'!P391)</f>
        <v>Medium</v>
      </c>
      <c r="P391" s="38" t="str">
        <f>IF('query (10)'!N391="","",'query (10)'!N391)</f>
        <v>Cleaning solenoid valve 
manifold 1 = 5 pcs.</v>
      </c>
      <c r="Q391" s="38" t="str">
        <f>TRIM('query (10)'!N391)</f>
        <v>Cleaning solenoid valve 
manifold 1 = 5 pcs.</v>
      </c>
      <c r="R391" s="38" t="str">
        <f>TRIM(UPPER('query (10)'!R391))</f>
        <v/>
      </c>
      <c r="S391" s="38" t="str">
        <f>TRIM(UPPER('query (10)'!S391))</f>
        <v/>
      </c>
      <c r="T391" s="38" t="str">
        <f>IF('query (10)'!Q391="","",TRIM(UPPER('query (10)'!Q391)))</f>
        <v/>
      </c>
      <c r="U391" s="38" t="str">
        <f>IF('query (10)'!T391="","",'query (10)'!T391)</f>
        <v>1</v>
      </c>
      <c r="V391" s="39">
        <f>IF('query (10)'!T391="","",IFERROR(VALUE('query (10)'!T391),""))</f>
        <v>1</v>
      </c>
      <c r="W391" s="40">
        <f>IF('query (10)'!U391="","",'query (10)'!U391)</f>
        <v>0</v>
      </c>
      <c r="X391" s="39">
        <f>IF('query (10)'!V391="","",'query (10)'!V391)</f>
        <v>1</v>
      </c>
      <c r="Y391" s="41">
        <f>IF('query (10)'!W391="","",'query (10)'!W391)</f>
        <v>45992</v>
      </c>
      <c r="Z391" s="41">
        <f>IF('query (10)'!X391="","",'query (10)'!X391)</f>
        <v>46028</v>
      </c>
      <c r="AA391" s="41">
        <f>IF('query (10)'!Y391="","",'query (10)'!Y391)</f>
        <v>46028</v>
      </c>
      <c r="AB391" s="41">
        <f>IF('query (10)'!Z391="","",'query (10)'!Z391)</f>
        <v>46029</v>
      </c>
      <c r="AC391" s="38" t="str">
        <f>IF(OR('query (10)'!AA391="",COUNTIF(Cleaning_Rules!$A$21:$A$26,TRIM('query (10)'!AA391))&gt;0),"",TRIM('query (10)'!AA391))</f>
        <v/>
      </c>
      <c r="AD391" s="38" t="str">
        <f>IF('query (10)'!AB391="","",TRIM(IFERROR(_xlfn.TEXTBEFORE('query (10)'!AB391,"("),'query (10)'!AB391)))</f>
        <v>เริ่มซ่อมงาน PM แล้ว รับผิดชอบโดย PAHLA SEEDANG</v>
      </c>
      <c r="AE391" s="38" t="str">
        <f>IFERROR(LOWER(TRIM(_xlfn.TEXTBEFORE(_xlfn.TEXTAFTER('query (10)'!AB391,"("),")"))),"")</f>
        <v>pahla@nsk.com</v>
      </c>
      <c r="AF391" s="38" t="str">
        <f>IF('query (10)'!AD391="","",TRIM('query (10)'!AD391))</f>
        <v>ผะหลา สีแดง</v>
      </c>
      <c r="AG391" s="38" t="str">
        <f>IF('query (10)'!AE391="","",TRIM('query (10)'!AE391))</f>
        <v>ผะหลา สีแดง</v>
      </c>
      <c r="AH391" s="38" t="str">
        <f>IF('query (10)'!AF391="","",IFERROR(VALUE('query (10)'!AF391),""))</f>
        <v/>
      </c>
      <c r="AI391" s="38" t="str">
        <f>IF('query (10)'!AG391="","",TRIM('query (10)'!AG391))</f>
        <v/>
      </c>
      <c r="AJ391" s="38" t="str">
        <f>IF('query (10)'!AH391="","",IFERROR(VALUE('query (10)'!AH391),""))</f>
        <v/>
      </c>
      <c r="AK391" s="38" t="str">
        <f>IF('query (10)'!AI391="","",TRIM('query (10)'!AI391))</f>
        <v/>
      </c>
      <c r="AL391" s="42">
        <f t="shared" si="30"/>
        <v>2025</v>
      </c>
      <c r="AM391" s="42" t="str">
        <f t="shared" si="31"/>
        <v>2025-12</v>
      </c>
      <c r="AN391" s="42" t="str">
        <f t="shared" ca="1" si="32"/>
        <v/>
      </c>
      <c r="AO391" s="42" t="str">
        <f t="shared" si="33"/>
        <v>CH-1145 | OUTER/INNER E.C.T. | CR1 | SOLENOID VALVE | Time-based Maintenance | Mechanical | Cleaning | Medium | Cleaning solenoid valve 
manifold 1 = 5 pcs. | เริ่มซ่อมงาน PM แล้ว รับผิดชอบโดย PAHLA SEEDANG | ผะหลา สีแดง</v>
      </c>
      <c r="AP391" s="42" t="str">
        <f>_xlfn.TEXTJOIN("; ",TRUE,IF(COUNTA('query (10)'!A391:AK391)&lt;=6,"NEAR_EMPTY_ROW",""),IF($K391="","MISSING_STATUS",""),IF(AND($K391="เสร็จสิ้น",$Z391=""),"DONE_NO_ACTUAL_DATE",""),IF(AND($I391="Condition-based Maintenance",$AH391=""),"CBM_NO_MEASUREMENT",""),IF(OR($X391="",$X391=0),"INVALID_PERIOD",""),IF(AND($AA391&lt;&gt;"",$AB391&lt;&gt;"",$AB391&lt;$AA391),"DATE_SEQUENCE_ERROR",""),IF(AND($AB391&lt;&gt;"",$AB391&gt;DATE(2030,12,31)),"DATE_OUTLIER",""),IF($C391="","MISSING_QRCODE",""),IF($J391="UNKNOWN","UNKNOWN_PM_TYPE",""),IF($L391="UNKNOWN","UNKNOWN_STATUS",""))</f>
        <v/>
      </c>
      <c r="AQ391" s="42" t="str">
        <f t="shared" si="34"/>
        <v>NO</v>
      </c>
    </row>
    <row r="392" spans="1:43" x14ac:dyDescent="0.3">
      <c r="A392" s="38">
        <f>IF('query (10)'!A392="","",'query (10)'!A392)</f>
        <v>489</v>
      </c>
      <c r="B392" s="38">
        <f>IF('query (10)'!B392="","",'query (10)'!B392)</f>
        <v>17146</v>
      </c>
      <c r="C392" s="38" t="str">
        <f>TRIM(UPPER('query (10)'!M392))</f>
        <v>AS-1146</v>
      </c>
      <c r="D392" s="38" t="str">
        <f>TRIM(UPPER(IFERROR(_xlfn.TEXTBEFORE('query (10)'!L392,"("),'query (10)'!L392)))</f>
        <v>MATCHING &amp; BALL FILLING</v>
      </c>
      <c r="E392" s="38" t="str">
        <f>IFERROR(TRIM(UPPER(_xlfn.TEXTBEFORE(_xlfn.TEXTAFTER('query (10)'!L392,"("),")"))),"")</f>
        <v/>
      </c>
      <c r="F392" s="38" t="str">
        <f>TRIM('query (10)'!K392)</f>
        <v>CR1</v>
      </c>
      <c r="G392" s="38" t="str">
        <f>IF('query (10)'!J392="","",'query (10)'!J392)</f>
        <v>Solenoid valve</v>
      </c>
      <c r="H392" s="38" t="str">
        <f>TRIM(UPPER('query (10)'!J392))</f>
        <v>SOLENOID VALVE</v>
      </c>
      <c r="I392" s="38" t="str">
        <f>IF('query (10)'!F392="","",'query (10)'!F392)</f>
        <v>Time-based Maintenance</v>
      </c>
      <c r="J392" s="38" t="str">
        <f>IF('query (10)'!F392="","",IFERROR(INDEX(Cleaning_Rules!$B$14:$B$17,MATCH(TRIM('query (10)'!F392),Cleaning_Rules!$A$14:$A$17,0)),"UNKNOWN"))</f>
        <v>TBM</v>
      </c>
      <c r="K392" s="38" t="str">
        <f>IF('query (10)'!G392="","",'query (10)'!G392)</f>
        <v>เสร็จสิ้น</v>
      </c>
      <c r="L392" s="38" t="str">
        <f>IF('query (10)'!G392="","MISSING",IFERROR(INDEX(Cleaning_Rules!$B$5:$B$10,MATCH(TRIM('query (10)'!G392),Cleaning_Rules!$A$5:$A$10,0)),"UNKNOWN"))</f>
        <v>COMPLETED</v>
      </c>
      <c r="M392" s="38" t="str">
        <f>IF('query (10)'!I392="","",'query (10)'!I392)</f>
        <v>Mechanical</v>
      </c>
      <c r="N392" s="38" t="str">
        <f>IF('query (10)'!O392="","",'query (10)'!O392)</f>
        <v>Cleaning</v>
      </c>
      <c r="O392" s="38" t="str">
        <f>IF('query (10)'!P392="","",'query (10)'!P392)</f>
        <v>Medium</v>
      </c>
      <c r="P392" s="38" t="str">
        <f>IF('query (10)'!N392="","",'query (10)'!N392)</f>
        <v>Cleaning solenoid valve 
manifold 1 = 2 pcs.</v>
      </c>
      <c r="Q392" s="38" t="str">
        <f>TRIM('query (10)'!N392)</f>
        <v>Cleaning solenoid valve 
manifold 1 = 2 pcs.</v>
      </c>
      <c r="R392" s="38" t="str">
        <f>TRIM(UPPER('query (10)'!R392))</f>
        <v/>
      </c>
      <c r="S392" s="38" t="str">
        <f>TRIM(UPPER('query (10)'!S392))</f>
        <v/>
      </c>
      <c r="T392" s="38" t="str">
        <f>IF('query (10)'!Q392="","",TRIM(UPPER('query (10)'!Q392)))</f>
        <v/>
      </c>
      <c r="U392" s="38" t="str">
        <f>IF('query (10)'!T392="","",'query (10)'!T392)</f>
        <v>1</v>
      </c>
      <c r="V392" s="39">
        <f>IF('query (10)'!T392="","",IFERROR(VALUE('query (10)'!T392),""))</f>
        <v>1</v>
      </c>
      <c r="W392" s="40">
        <f>IF('query (10)'!U392="","",'query (10)'!U392)</f>
        <v>0</v>
      </c>
      <c r="X392" s="39">
        <f>IF('query (10)'!V392="","",'query (10)'!V392)</f>
        <v>1</v>
      </c>
      <c r="Y392" s="41">
        <f>IF('query (10)'!W392="","",'query (10)'!W392)</f>
        <v>46031</v>
      </c>
      <c r="Z392" s="41">
        <f>IF('query (10)'!X392="","",'query (10)'!X392)</f>
        <v>46031</v>
      </c>
      <c r="AA392" s="41">
        <f>IF('query (10)'!Y392="","",'query (10)'!Y392)</f>
        <v>46031</v>
      </c>
      <c r="AB392" s="41">
        <f>IF('query (10)'!Z392="","",'query (10)'!Z392)</f>
        <v>46032</v>
      </c>
      <c r="AC392" s="38" t="str">
        <f>IF(OR('query (10)'!AA392="",COUNTIF(Cleaning_Rules!$A$21:$A$26,TRIM('query (10)'!AA392))&gt;0),"",TRIM('query (10)'!AA392))</f>
        <v/>
      </c>
      <c r="AD392" s="38" t="str">
        <f>IF('query (10)'!AB392="","",TRIM(IFERROR(_xlfn.TEXTBEFORE('query (10)'!AB392,"("),'query (10)'!AB392)))</f>
        <v>เริ่มซ่อมงาน PM แล้ว รับผิดชอบโดย PAHLA SEEDANG</v>
      </c>
      <c r="AE392" s="38" t="str">
        <f>IFERROR(LOWER(TRIM(_xlfn.TEXTBEFORE(_xlfn.TEXTAFTER('query (10)'!AB392,"("),")"))),"")</f>
        <v>pahla@nsk.com</v>
      </c>
      <c r="AF392" s="38" t="str">
        <f>IF('query (10)'!AD392="","",TRIM('query (10)'!AD392))</f>
        <v>ผะหลา สีแดง</v>
      </c>
      <c r="AG392" s="38" t="str">
        <f>IF('query (10)'!AE392="","",TRIM('query (10)'!AE392))</f>
        <v>ผะหลา สีแดง</v>
      </c>
      <c r="AH392" s="38" t="str">
        <f>IF('query (10)'!AF392="","",IFERROR(VALUE('query (10)'!AF392),""))</f>
        <v/>
      </c>
      <c r="AI392" s="38" t="str">
        <f>IF('query (10)'!AG392="","",TRIM('query (10)'!AG392))</f>
        <v/>
      </c>
      <c r="AJ392" s="38" t="str">
        <f>IF('query (10)'!AH392="","",IFERROR(VALUE('query (10)'!AH392),""))</f>
        <v/>
      </c>
      <c r="AK392" s="38" t="str">
        <f>IF('query (10)'!AI392="","",TRIM('query (10)'!AI392))</f>
        <v/>
      </c>
      <c r="AL392" s="42">
        <f t="shared" si="30"/>
        <v>2026</v>
      </c>
      <c r="AM392" s="42" t="str">
        <f t="shared" si="31"/>
        <v>2026-01</v>
      </c>
      <c r="AN392" s="42" t="str">
        <f t="shared" ca="1" si="32"/>
        <v/>
      </c>
      <c r="AO392" s="42" t="str">
        <f t="shared" si="33"/>
        <v>AS-1146 | MATCHING &amp; BALL FILLING | CR1 | SOLENOID VALVE | Time-based Maintenance | Mechanical | Cleaning | Medium | Cleaning solenoid valve 
manifold 1 = 2 pcs. | เริ่มซ่อมงาน PM แล้ว รับผิดชอบโดย PAHLA SEEDANG | ผะหลา สีแดง</v>
      </c>
      <c r="AP392" s="42" t="str">
        <f>_xlfn.TEXTJOIN("; ",TRUE,IF(COUNTA('query (10)'!A392:AK392)&lt;=6,"NEAR_EMPTY_ROW",""),IF($K392="","MISSING_STATUS",""),IF(AND($K392="เสร็จสิ้น",$Z392=""),"DONE_NO_ACTUAL_DATE",""),IF(AND($I392="Condition-based Maintenance",$AH392=""),"CBM_NO_MEASUREMENT",""),IF(OR($X392="",$X392=0),"INVALID_PERIOD",""),IF(AND($AA392&lt;&gt;"",$AB392&lt;&gt;"",$AB392&lt;$AA392),"DATE_SEQUENCE_ERROR",""),IF(AND($AB392&lt;&gt;"",$AB392&gt;DATE(2030,12,31)),"DATE_OUTLIER",""),IF($C392="","MISSING_QRCODE",""),IF($J392="UNKNOWN","UNKNOWN_PM_TYPE",""),IF($L392="UNKNOWN","UNKNOWN_STATUS",""))</f>
        <v/>
      </c>
      <c r="AQ392" s="42" t="str">
        <f t="shared" si="34"/>
        <v>NO</v>
      </c>
    </row>
    <row r="393" spans="1:43" x14ac:dyDescent="0.3">
      <c r="A393" s="38">
        <f>IF('query (10)'!A393="","",'query (10)'!A393)</f>
        <v>490</v>
      </c>
      <c r="B393" s="38">
        <f>IF('query (10)'!B393="","",'query (10)'!B393)</f>
        <v>17159</v>
      </c>
      <c r="C393" s="38" t="str">
        <f>TRIM(UPPER('query (10)'!M393))</f>
        <v>AS-1147</v>
      </c>
      <c r="D393" s="38" t="str">
        <f>TRIM(UPPER(IFERROR(_xlfn.TEXTBEFORE('query (10)'!L393,"("),'query (10)'!L393)))</f>
        <v>ACD. ASSEMBLY+BALL HOPPER</v>
      </c>
      <c r="E393" s="38" t="str">
        <f>IFERROR(TRIM(UPPER(_xlfn.TEXTBEFORE(_xlfn.TEXTAFTER('query (10)'!L393,"("),")"))),"")</f>
        <v/>
      </c>
      <c r="F393" s="38" t="str">
        <f>TRIM('query (10)'!K393)</f>
        <v>CR1</v>
      </c>
      <c r="G393" s="38" t="str">
        <f>IF('query (10)'!J393="","",'query (10)'!J393)</f>
        <v>Solenoid valve</v>
      </c>
      <c r="H393" s="38" t="str">
        <f>TRIM(UPPER('query (10)'!J393))</f>
        <v>SOLENOID VALVE</v>
      </c>
      <c r="I393" s="38" t="str">
        <f>IF('query (10)'!F393="","",'query (10)'!F393)</f>
        <v>Time-based Maintenance</v>
      </c>
      <c r="J393" s="38" t="str">
        <f>IF('query (10)'!F393="","",IFERROR(INDEX(Cleaning_Rules!$B$14:$B$17,MATCH(TRIM('query (10)'!F393),Cleaning_Rules!$A$14:$A$17,0)),"UNKNOWN"))</f>
        <v>TBM</v>
      </c>
      <c r="K393" s="38" t="str">
        <f>IF('query (10)'!G393="","",'query (10)'!G393)</f>
        <v>เสร็จสิ้น</v>
      </c>
      <c r="L393" s="38" t="str">
        <f>IF('query (10)'!G393="","MISSING",IFERROR(INDEX(Cleaning_Rules!$B$5:$B$10,MATCH(TRIM('query (10)'!G393),Cleaning_Rules!$A$5:$A$10,0)),"UNKNOWN"))</f>
        <v>COMPLETED</v>
      </c>
      <c r="M393" s="38" t="str">
        <f>IF('query (10)'!I393="","",'query (10)'!I393)</f>
        <v>Mechanical</v>
      </c>
      <c r="N393" s="38" t="str">
        <f>IF('query (10)'!O393="","",'query (10)'!O393)</f>
        <v>Cleaning</v>
      </c>
      <c r="O393" s="38" t="str">
        <f>IF('query (10)'!P393="","",'query (10)'!P393)</f>
        <v>Medium</v>
      </c>
      <c r="P393" s="38" t="str">
        <f>IF('query (10)'!N393="","",'query (10)'!N393)</f>
        <v>Cleaning solenoid valve 
manifold 1 = 8 pcs.
manifold 2 = 6 pcs.
manifold 3 = 10 pcs.</v>
      </c>
      <c r="Q393" s="38" t="str">
        <f>TRIM('query (10)'!N393)</f>
        <v>Cleaning solenoid valve 
manifold 1 = 8 pcs.
manifold 2 = 6 pcs.
manifold 3 = 10 pcs.</v>
      </c>
      <c r="R393" s="38" t="str">
        <f>TRIM(UPPER('query (10)'!R393))</f>
        <v/>
      </c>
      <c r="S393" s="38" t="str">
        <f>TRIM(UPPER('query (10)'!S393))</f>
        <v/>
      </c>
      <c r="T393" s="38" t="str">
        <f>IF('query (10)'!Q393="","",TRIM(UPPER('query (10)'!Q393)))</f>
        <v/>
      </c>
      <c r="U393" s="38" t="str">
        <f>IF('query (10)'!T393="","",'query (10)'!T393)</f>
        <v>1</v>
      </c>
      <c r="V393" s="39">
        <f>IF('query (10)'!T393="","",IFERROR(VALUE('query (10)'!T393),""))</f>
        <v>1</v>
      </c>
      <c r="W393" s="40">
        <f>IF('query (10)'!U393="","",'query (10)'!U393)</f>
        <v>0</v>
      </c>
      <c r="X393" s="39">
        <f>IF('query (10)'!V393="","",'query (10)'!V393)</f>
        <v>1</v>
      </c>
      <c r="Y393" s="41">
        <f>IF('query (10)'!W393="","",'query (10)'!W393)</f>
        <v>45992</v>
      </c>
      <c r="Z393" s="41">
        <f>IF('query (10)'!X393="","",'query (10)'!X393)</f>
        <v>46028</v>
      </c>
      <c r="AA393" s="41">
        <f>IF('query (10)'!Y393="","",'query (10)'!Y393)</f>
        <v>46028</v>
      </c>
      <c r="AB393" s="41">
        <f>IF('query (10)'!Z393="","",'query (10)'!Z393)</f>
        <v>46029</v>
      </c>
      <c r="AC393" s="38" t="str">
        <f>IF(OR('query (10)'!AA393="",COUNTIF(Cleaning_Rules!$A$21:$A$26,TRIM('query (10)'!AA393))&gt;0),"",TRIM('query (10)'!AA393))</f>
        <v/>
      </c>
      <c r="AD393" s="38" t="str">
        <f>IF('query (10)'!AB393="","",TRIM(IFERROR(_xlfn.TEXTBEFORE('query (10)'!AB393,"("),'query (10)'!AB393)))</f>
        <v>เริ่มซ่อมงาน PM แล้ว รับผิดชอบโดย PAHLA SEEDANG</v>
      </c>
      <c r="AE393" s="38" t="str">
        <f>IFERROR(LOWER(TRIM(_xlfn.TEXTBEFORE(_xlfn.TEXTAFTER('query (10)'!AB393,"("),")"))),"")</f>
        <v>pahla@nsk.com</v>
      </c>
      <c r="AF393" s="38" t="str">
        <f>IF('query (10)'!AD393="","",TRIM('query (10)'!AD393))</f>
        <v>ผะหลา สีแดง</v>
      </c>
      <c r="AG393" s="38" t="str">
        <f>IF('query (10)'!AE393="","",TRIM('query (10)'!AE393))</f>
        <v>ผะหลา สีแดง</v>
      </c>
      <c r="AH393" s="38" t="str">
        <f>IF('query (10)'!AF393="","",IFERROR(VALUE('query (10)'!AF393),""))</f>
        <v/>
      </c>
      <c r="AI393" s="38" t="str">
        <f>IF('query (10)'!AG393="","",TRIM('query (10)'!AG393))</f>
        <v/>
      </c>
      <c r="AJ393" s="38" t="str">
        <f>IF('query (10)'!AH393="","",IFERROR(VALUE('query (10)'!AH393),""))</f>
        <v/>
      </c>
      <c r="AK393" s="38" t="str">
        <f>IF('query (10)'!AI393="","",TRIM('query (10)'!AI393))</f>
        <v/>
      </c>
      <c r="AL393" s="42">
        <f t="shared" si="30"/>
        <v>2025</v>
      </c>
      <c r="AM393" s="42" t="str">
        <f t="shared" si="31"/>
        <v>2025-12</v>
      </c>
      <c r="AN393" s="42" t="str">
        <f t="shared" ca="1" si="32"/>
        <v/>
      </c>
      <c r="AO393" s="42" t="str">
        <f t="shared" si="33"/>
        <v>AS-1147 | ACD. ASSEMBLY+BALL HOPPER | CR1 | SOLENOID VALVE | Time-based Maintenance | Mechanical | Cleaning | Medium | Cleaning solenoid valve 
manifold 1 = 8 pcs.
manifold 2 = 6 pcs.
manifold 3 = 10 pcs. | เริ่มซ่อมงาน PM แล้ว รับผิดชอบโดย PAHLA SEEDANG | ผะหลา สีแดง</v>
      </c>
      <c r="AP393" s="42" t="str">
        <f>_xlfn.TEXTJOIN("; ",TRUE,IF(COUNTA('query (10)'!A393:AK393)&lt;=6,"NEAR_EMPTY_ROW",""),IF($K393="","MISSING_STATUS",""),IF(AND($K393="เสร็จสิ้น",$Z393=""),"DONE_NO_ACTUAL_DATE",""),IF(AND($I393="Condition-based Maintenance",$AH393=""),"CBM_NO_MEASUREMENT",""),IF(OR($X393="",$X393=0),"INVALID_PERIOD",""),IF(AND($AA393&lt;&gt;"",$AB393&lt;&gt;"",$AB393&lt;$AA393),"DATE_SEQUENCE_ERROR",""),IF(AND($AB393&lt;&gt;"",$AB393&gt;DATE(2030,12,31)),"DATE_OUTLIER",""),IF($C393="","MISSING_QRCODE",""),IF($J393="UNKNOWN","UNKNOWN_PM_TYPE",""),IF($L393="UNKNOWN","UNKNOWN_STATUS",""))</f>
        <v/>
      </c>
      <c r="AQ393" s="42" t="str">
        <f t="shared" si="34"/>
        <v>NO</v>
      </c>
    </row>
    <row r="394" spans="1:43" x14ac:dyDescent="0.3">
      <c r="A394" s="38">
        <f>IF('query (10)'!A394="","",'query (10)'!A394)</f>
        <v>491</v>
      </c>
      <c r="B394" s="38">
        <f>IF('query (10)'!B394="","",'query (10)'!B394)</f>
        <v>17160</v>
      </c>
      <c r="C394" s="38" t="str">
        <f>TRIM(UPPER('query (10)'!M394))</f>
        <v>WA-1148</v>
      </c>
      <c r="D394" s="38" t="str">
        <f>TRIM(UPPER(IFERROR(_xlfn.TEXTBEFORE('query (10)'!L394,"("),'query (10)'!L394)))</f>
        <v>DEOILER</v>
      </c>
      <c r="E394" s="38" t="str">
        <f>IFERROR(TRIM(UPPER(_xlfn.TEXTBEFORE(_xlfn.TEXTAFTER('query (10)'!L394,"("),")"))),"")</f>
        <v/>
      </c>
      <c r="F394" s="38" t="str">
        <f>TRIM('query (10)'!K394)</f>
        <v>CR1</v>
      </c>
      <c r="G394" s="38" t="str">
        <f>IF('query (10)'!J394="","",'query (10)'!J394)</f>
        <v>Solenoid valve</v>
      </c>
      <c r="H394" s="38" t="str">
        <f>TRIM(UPPER('query (10)'!J394))</f>
        <v>SOLENOID VALVE</v>
      </c>
      <c r="I394" s="38" t="str">
        <f>IF('query (10)'!F394="","",'query (10)'!F394)</f>
        <v>Time-based Maintenance</v>
      </c>
      <c r="J394" s="38" t="str">
        <f>IF('query (10)'!F394="","",IFERROR(INDEX(Cleaning_Rules!$B$14:$B$17,MATCH(TRIM('query (10)'!F394),Cleaning_Rules!$A$14:$A$17,0)),"UNKNOWN"))</f>
        <v>TBM</v>
      </c>
      <c r="K394" s="38" t="str">
        <f>IF('query (10)'!G394="","",'query (10)'!G394)</f>
        <v>เสร็จสิ้น</v>
      </c>
      <c r="L394" s="38" t="str">
        <f>IF('query (10)'!G394="","MISSING",IFERROR(INDEX(Cleaning_Rules!$B$5:$B$10,MATCH(TRIM('query (10)'!G394),Cleaning_Rules!$A$5:$A$10,0)),"UNKNOWN"))</f>
        <v>COMPLETED</v>
      </c>
      <c r="M394" s="38" t="str">
        <f>IF('query (10)'!I394="","",'query (10)'!I394)</f>
        <v>Mechanical</v>
      </c>
      <c r="N394" s="38" t="str">
        <f>IF('query (10)'!O394="","",'query (10)'!O394)</f>
        <v>Cleaning</v>
      </c>
      <c r="O394" s="38" t="str">
        <f>IF('query (10)'!P394="","",'query (10)'!P394)</f>
        <v>Medium</v>
      </c>
      <c r="P394" s="38" t="str">
        <f>IF('query (10)'!N394="","",'query (10)'!N394)</f>
        <v xml:space="preserve">Cleaning solenoid valve 
manifold 1 = 6 pcs.
manifold 2 = 6 pcs.
</v>
      </c>
      <c r="Q394" s="38" t="str">
        <f>TRIM('query (10)'!N394)</f>
        <v xml:space="preserve">Cleaning solenoid valve 
manifold 1 = 6 pcs.
manifold 2 = 6 pcs.
</v>
      </c>
      <c r="R394" s="38" t="str">
        <f>TRIM(UPPER('query (10)'!R394))</f>
        <v/>
      </c>
      <c r="S394" s="38" t="str">
        <f>TRIM(UPPER('query (10)'!S394))</f>
        <v/>
      </c>
      <c r="T394" s="38" t="str">
        <f>IF('query (10)'!Q394="","",TRIM(UPPER('query (10)'!Q394)))</f>
        <v/>
      </c>
      <c r="U394" s="38" t="str">
        <f>IF('query (10)'!T394="","",'query (10)'!T394)</f>
        <v>1</v>
      </c>
      <c r="V394" s="39">
        <f>IF('query (10)'!T394="","",IFERROR(VALUE('query (10)'!T394),""))</f>
        <v>1</v>
      </c>
      <c r="W394" s="40">
        <f>IF('query (10)'!U394="","",'query (10)'!U394)</f>
        <v>0</v>
      </c>
      <c r="X394" s="39">
        <f>IF('query (10)'!V394="","",'query (10)'!V394)</f>
        <v>1</v>
      </c>
      <c r="Y394" s="41">
        <f>IF('query (10)'!W394="","",'query (10)'!W394)</f>
        <v>45992</v>
      </c>
      <c r="Z394" s="41">
        <f>IF('query (10)'!X394="","",'query (10)'!X394)</f>
        <v>46028</v>
      </c>
      <c r="AA394" s="41">
        <f>IF('query (10)'!Y394="","",'query (10)'!Y394)</f>
        <v>46028</v>
      </c>
      <c r="AB394" s="41">
        <f>IF('query (10)'!Z394="","",'query (10)'!Z394)</f>
        <v>46029</v>
      </c>
      <c r="AC394" s="38" t="str">
        <f>IF(OR('query (10)'!AA394="",COUNTIF(Cleaning_Rules!$A$21:$A$26,TRIM('query (10)'!AA394))&gt;0),"",TRIM('query (10)'!AA394))</f>
        <v/>
      </c>
      <c r="AD394" s="38" t="str">
        <f>IF('query (10)'!AB394="","",TRIM(IFERROR(_xlfn.TEXTBEFORE('query (10)'!AB394,"("),'query (10)'!AB394)))</f>
        <v>เริ่มซ่อมงาน PM แล้ว รับผิดชอบโดย PAHLA SEEDANG</v>
      </c>
      <c r="AE394" s="38" t="str">
        <f>IFERROR(LOWER(TRIM(_xlfn.TEXTBEFORE(_xlfn.TEXTAFTER('query (10)'!AB394,"("),")"))),"")</f>
        <v>pahla@nsk.com</v>
      </c>
      <c r="AF394" s="38" t="str">
        <f>IF('query (10)'!AD394="","",TRIM('query (10)'!AD394))</f>
        <v>ผะหลา สีแดง</v>
      </c>
      <c r="AG394" s="38" t="str">
        <f>IF('query (10)'!AE394="","",TRIM('query (10)'!AE394))</f>
        <v>ผะหลา สีแดง</v>
      </c>
      <c r="AH394" s="38" t="str">
        <f>IF('query (10)'!AF394="","",IFERROR(VALUE('query (10)'!AF394),""))</f>
        <v/>
      </c>
      <c r="AI394" s="38" t="str">
        <f>IF('query (10)'!AG394="","",TRIM('query (10)'!AG394))</f>
        <v/>
      </c>
      <c r="AJ394" s="38" t="str">
        <f>IF('query (10)'!AH394="","",IFERROR(VALUE('query (10)'!AH394),""))</f>
        <v/>
      </c>
      <c r="AK394" s="38" t="str">
        <f>IF('query (10)'!AI394="","",TRIM('query (10)'!AI394))</f>
        <v/>
      </c>
      <c r="AL394" s="42">
        <f t="shared" si="30"/>
        <v>2025</v>
      </c>
      <c r="AM394" s="42" t="str">
        <f t="shared" si="31"/>
        <v>2025-12</v>
      </c>
      <c r="AN394" s="42" t="str">
        <f t="shared" ca="1" si="32"/>
        <v/>
      </c>
      <c r="AO394" s="42" t="str">
        <f t="shared" si="33"/>
        <v>WA-1148 | DEOILER | CR1 | SOLENOID VALVE | Time-based Maintenance | Mechanical | Cleaning | Medium | Cleaning solenoid valve 
manifold 1 = 6 pcs.
manifold 2 = 6 pcs.
 | เริ่มซ่อมงาน PM แล้ว รับผิดชอบโดย PAHLA SEEDANG | ผะหลา สีแดง</v>
      </c>
      <c r="AP394" s="42" t="str">
        <f>_xlfn.TEXTJOIN("; ",TRUE,IF(COUNTA('query (10)'!A394:AK394)&lt;=6,"NEAR_EMPTY_ROW",""),IF($K394="","MISSING_STATUS",""),IF(AND($K394="เสร็จสิ้น",$Z394=""),"DONE_NO_ACTUAL_DATE",""),IF(AND($I394="Condition-based Maintenance",$AH394=""),"CBM_NO_MEASUREMENT",""),IF(OR($X394="",$X394=0),"INVALID_PERIOD",""),IF(AND($AA394&lt;&gt;"",$AB394&lt;&gt;"",$AB394&lt;$AA394),"DATE_SEQUENCE_ERROR",""),IF(AND($AB394&lt;&gt;"",$AB394&gt;DATE(2030,12,31)),"DATE_OUTLIER",""),IF($C394="","MISSING_QRCODE",""),IF($J394="UNKNOWN","UNKNOWN_PM_TYPE",""),IF($L394="UNKNOWN","UNKNOWN_STATUS",""))</f>
        <v/>
      </c>
      <c r="AQ394" s="42" t="str">
        <f t="shared" si="34"/>
        <v>NO</v>
      </c>
    </row>
    <row r="395" spans="1:43" x14ac:dyDescent="0.3">
      <c r="A395" s="38">
        <f>IF('query (10)'!A395="","",'query (10)'!A395)</f>
        <v>492</v>
      </c>
      <c r="B395" s="38">
        <f>IF('query (10)'!B395="","",'query (10)'!B395)</f>
        <v>17157</v>
      </c>
      <c r="C395" s="38" t="str">
        <f>TRIM(UPPER('query (10)'!M395))</f>
        <v>AS-1149</v>
      </c>
      <c r="D395" s="38" t="str">
        <f>TRIM(UPPER(IFERROR(_xlfn.TEXTBEFORE('query (10)'!L395,"("),'query (10)'!L395)))</f>
        <v>SEAL PRESS NO.1</v>
      </c>
      <c r="E395" s="38" t="str">
        <f>IFERROR(TRIM(UPPER(_xlfn.TEXTBEFORE(_xlfn.TEXTAFTER('query (10)'!L395,"("),")"))),"")</f>
        <v/>
      </c>
      <c r="F395" s="38" t="str">
        <f>TRIM('query (10)'!K395)</f>
        <v>CR1</v>
      </c>
      <c r="G395" s="38" t="str">
        <f>IF('query (10)'!J395="","",'query (10)'!J395)</f>
        <v>Solenoid valve</v>
      </c>
      <c r="H395" s="38" t="str">
        <f>TRIM(UPPER('query (10)'!J395))</f>
        <v>SOLENOID VALVE</v>
      </c>
      <c r="I395" s="38" t="str">
        <f>IF('query (10)'!F395="","",'query (10)'!F395)</f>
        <v>Time-based Maintenance</v>
      </c>
      <c r="J395" s="38" t="str">
        <f>IF('query (10)'!F395="","",IFERROR(INDEX(Cleaning_Rules!$B$14:$B$17,MATCH(TRIM('query (10)'!F395),Cleaning_Rules!$A$14:$A$17,0)),"UNKNOWN"))</f>
        <v>TBM</v>
      </c>
      <c r="K395" s="38" t="str">
        <f>IF('query (10)'!G395="","",'query (10)'!G395)</f>
        <v>เสร็จสิ้น</v>
      </c>
      <c r="L395" s="38" t="str">
        <f>IF('query (10)'!G395="","MISSING",IFERROR(INDEX(Cleaning_Rules!$B$5:$B$10,MATCH(TRIM('query (10)'!G395),Cleaning_Rules!$A$5:$A$10,0)),"UNKNOWN"))</f>
        <v>COMPLETED</v>
      </c>
      <c r="M395" s="38" t="str">
        <f>IF('query (10)'!I395="","",'query (10)'!I395)</f>
        <v>Mechanical</v>
      </c>
      <c r="N395" s="38" t="str">
        <f>IF('query (10)'!O395="","",'query (10)'!O395)</f>
        <v>Cleaning</v>
      </c>
      <c r="O395" s="38" t="str">
        <f>IF('query (10)'!P395="","",'query (10)'!P395)</f>
        <v>Medium</v>
      </c>
      <c r="P395" s="38" t="str">
        <f>IF('query (10)'!N395="","",'query (10)'!N395)</f>
        <v>Cleaning solenoid valve 
manifold 1 = 8 pcs.
manifold 2 = 8 pcs.
manifold 3 = 1 pcs.</v>
      </c>
      <c r="Q395" s="38" t="str">
        <f>TRIM('query (10)'!N395)</f>
        <v>Cleaning solenoid valve 
manifold 1 = 8 pcs.
manifold 2 = 8 pcs.
manifold 3 = 1 pcs.</v>
      </c>
      <c r="R395" s="38" t="str">
        <f>TRIM(UPPER('query (10)'!R395))</f>
        <v/>
      </c>
      <c r="S395" s="38" t="str">
        <f>TRIM(UPPER('query (10)'!S395))</f>
        <v/>
      </c>
      <c r="T395" s="38" t="str">
        <f>IF('query (10)'!Q395="","",TRIM(UPPER('query (10)'!Q395)))</f>
        <v/>
      </c>
      <c r="U395" s="38" t="str">
        <f>IF('query (10)'!T395="","",'query (10)'!T395)</f>
        <v>1</v>
      </c>
      <c r="V395" s="39">
        <f>IF('query (10)'!T395="","",IFERROR(VALUE('query (10)'!T395),""))</f>
        <v>1</v>
      </c>
      <c r="W395" s="40">
        <f>IF('query (10)'!U395="","",'query (10)'!U395)</f>
        <v>0</v>
      </c>
      <c r="X395" s="39">
        <f>IF('query (10)'!V395="","",'query (10)'!V395)</f>
        <v>1</v>
      </c>
      <c r="Y395" s="41">
        <f>IF('query (10)'!W395="","",'query (10)'!W395)</f>
        <v>45992</v>
      </c>
      <c r="Z395" s="41">
        <f>IF('query (10)'!X395="","",'query (10)'!X395)</f>
        <v>46028</v>
      </c>
      <c r="AA395" s="41">
        <f>IF('query (10)'!Y395="","",'query (10)'!Y395)</f>
        <v>46028</v>
      </c>
      <c r="AB395" s="41">
        <f>IF('query (10)'!Z395="","",'query (10)'!Z395)</f>
        <v>46029</v>
      </c>
      <c r="AC395" s="38" t="str">
        <f>IF(OR('query (10)'!AA395="",COUNTIF(Cleaning_Rules!$A$21:$A$26,TRIM('query (10)'!AA395))&gt;0),"",TRIM('query (10)'!AA395))</f>
        <v/>
      </c>
      <c r="AD395" s="38" t="str">
        <f>IF('query (10)'!AB395="","",TRIM(IFERROR(_xlfn.TEXTBEFORE('query (10)'!AB395,"("),'query (10)'!AB395)))</f>
        <v>เริ่มซ่อมงาน PM แล้ว รับผิดชอบโดย PAHLA SEEDANG</v>
      </c>
      <c r="AE395" s="38" t="str">
        <f>IFERROR(LOWER(TRIM(_xlfn.TEXTBEFORE(_xlfn.TEXTAFTER('query (10)'!AB395,"("),")"))),"")</f>
        <v>pahla@nsk.com</v>
      </c>
      <c r="AF395" s="38" t="str">
        <f>IF('query (10)'!AD395="","",TRIM('query (10)'!AD395))</f>
        <v>ผะหลา สีแดง</v>
      </c>
      <c r="AG395" s="38" t="str">
        <f>IF('query (10)'!AE395="","",TRIM('query (10)'!AE395))</f>
        <v>ผะหลา สีแดง</v>
      </c>
      <c r="AH395" s="38" t="str">
        <f>IF('query (10)'!AF395="","",IFERROR(VALUE('query (10)'!AF395),""))</f>
        <v/>
      </c>
      <c r="AI395" s="38" t="str">
        <f>IF('query (10)'!AG395="","",TRIM('query (10)'!AG395))</f>
        <v/>
      </c>
      <c r="AJ395" s="38" t="str">
        <f>IF('query (10)'!AH395="","",IFERROR(VALUE('query (10)'!AH395),""))</f>
        <v/>
      </c>
      <c r="AK395" s="38" t="str">
        <f>IF('query (10)'!AI395="","",TRIM('query (10)'!AI395))</f>
        <v/>
      </c>
      <c r="AL395" s="42">
        <f t="shared" si="30"/>
        <v>2025</v>
      </c>
      <c r="AM395" s="42" t="str">
        <f t="shared" si="31"/>
        <v>2025-12</v>
      </c>
      <c r="AN395" s="42" t="str">
        <f t="shared" ca="1" si="32"/>
        <v/>
      </c>
      <c r="AO395" s="42" t="str">
        <f t="shared" si="33"/>
        <v>AS-1149 | SEAL PRESS NO.1 | CR1 | SOLENOID VALVE | Time-based Maintenance | Mechanical | Cleaning | Medium | Cleaning solenoid valve 
manifold 1 = 8 pcs.
manifold 2 = 8 pcs.
manifold 3 = 1 pcs. | เริ่มซ่อมงาน PM แล้ว รับผิดชอบโดย PAHLA SEEDANG | ผะหลา สีแดง</v>
      </c>
      <c r="AP395" s="42" t="str">
        <f>_xlfn.TEXTJOIN("; ",TRUE,IF(COUNTA('query (10)'!A395:AK395)&lt;=6,"NEAR_EMPTY_ROW",""),IF($K395="","MISSING_STATUS",""),IF(AND($K395="เสร็จสิ้น",$Z395=""),"DONE_NO_ACTUAL_DATE",""),IF(AND($I395="Condition-based Maintenance",$AH395=""),"CBM_NO_MEASUREMENT",""),IF(OR($X395="",$X395=0),"INVALID_PERIOD",""),IF(AND($AA395&lt;&gt;"",$AB395&lt;&gt;"",$AB395&lt;$AA395),"DATE_SEQUENCE_ERROR",""),IF(AND($AB395&lt;&gt;"",$AB395&gt;DATE(2030,12,31)),"DATE_OUTLIER",""),IF($C395="","MISSING_QRCODE",""),IF($J395="UNKNOWN","UNKNOWN_PM_TYPE",""),IF($L395="UNKNOWN","UNKNOWN_STATUS",""))</f>
        <v/>
      </c>
      <c r="AQ395" s="42" t="str">
        <f t="shared" si="34"/>
        <v>NO</v>
      </c>
    </row>
    <row r="396" spans="1:43" x14ac:dyDescent="0.3">
      <c r="A396" s="38">
        <f>IF('query (10)'!A396="","",'query (10)'!A396)</f>
        <v>493</v>
      </c>
      <c r="B396" s="38">
        <f>IF('query (10)'!B396="","",'query (10)'!B396)</f>
        <v>17329</v>
      </c>
      <c r="C396" s="38" t="str">
        <f>TRIM(UPPER('query (10)'!M396))</f>
        <v>AS-1150</v>
      </c>
      <c r="D396" s="38" t="str">
        <f>TRIM(UPPER(IFERROR(_xlfn.TEXTBEFORE('query (10)'!L396,"("),'query (10)'!L396)))</f>
        <v>SHRINK FITTING</v>
      </c>
      <c r="E396" s="38" t="str">
        <f>IFERROR(TRIM(UPPER(_xlfn.TEXTBEFORE(_xlfn.TEXTAFTER('query (10)'!L396,"("),")"))),"")</f>
        <v/>
      </c>
      <c r="F396" s="38" t="str">
        <f>TRIM('query (10)'!K396)</f>
        <v>CR1</v>
      </c>
      <c r="G396" s="38" t="str">
        <f>IF('query (10)'!J396="","",'query (10)'!J396)</f>
        <v>Solenoid valve</v>
      </c>
      <c r="H396" s="38" t="str">
        <f>TRIM(UPPER('query (10)'!J396))</f>
        <v>SOLENOID VALVE</v>
      </c>
      <c r="I396" s="38" t="str">
        <f>IF('query (10)'!F396="","",'query (10)'!F396)</f>
        <v>Time-based Maintenance</v>
      </c>
      <c r="J396" s="38" t="str">
        <f>IF('query (10)'!F396="","",IFERROR(INDEX(Cleaning_Rules!$B$14:$B$17,MATCH(TRIM('query (10)'!F396),Cleaning_Rules!$A$14:$A$17,0)),"UNKNOWN"))</f>
        <v>TBM</v>
      </c>
      <c r="K396" s="38" t="str">
        <f>IF('query (10)'!G396="","",'query (10)'!G396)</f>
        <v>เสร็จสิ้น</v>
      </c>
      <c r="L396" s="38" t="str">
        <f>IF('query (10)'!G396="","MISSING",IFERROR(INDEX(Cleaning_Rules!$B$5:$B$10,MATCH(TRIM('query (10)'!G396),Cleaning_Rules!$A$5:$A$10,0)),"UNKNOWN"))</f>
        <v>COMPLETED</v>
      </c>
      <c r="M396" s="38" t="str">
        <f>IF('query (10)'!I396="","",'query (10)'!I396)</f>
        <v>Mechanical</v>
      </c>
      <c r="N396" s="38" t="str">
        <f>IF('query (10)'!O396="","",'query (10)'!O396)</f>
        <v>Cleaning</v>
      </c>
      <c r="O396" s="38" t="str">
        <f>IF('query (10)'!P396="","",'query (10)'!P396)</f>
        <v>Medium</v>
      </c>
      <c r="P396" s="38" t="str">
        <f>IF('query (10)'!N396="","",'query (10)'!N396)</f>
        <v>Cleaning solenoid valve 
manifold 1 = 7 pcs.
manifold 2 = 9 pcs.</v>
      </c>
      <c r="Q396" s="38" t="str">
        <f>TRIM('query (10)'!N396)</f>
        <v>Cleaning solenoid valve 
manifold 1 = 7 pcs.
manifold 2 = 9 pcs.</v>
      </c>
      <c r="R396" s="38" t="str">
        <f>TRIM(UPPER('query (10)'!R396))</f>
        <v/>
      </c>
      <c r="S396" s="38" t="str">
        <f>TRIM(UPPER('query (10)'!S396))</f>
        <v/>
      </c>
      <c r="T396" s="38" t="str">
        <f>IF('query (10)'!Q396="","",TRIM(UPPER('query (10)'!Q396)))</f>
        <v/>
      </c>
      <c r="U396" s="38" t="str">
        <f>IF('query (10)'!T396="","",'query (10)'!T396)</f>
        <v>1</v>
      </c>
      <c r="V396" s="39">
        <f>IF('query (10)'!T396="","",IFERROR(VALUE('query (10)'!T396),""))</f>
        <v>1</v>
      </c>
      <c r="W396" s="40">
        <f>IF('query (10)'!U396="","",'query (10)'!U396)</f>
        <v>0</v>
      </c>
      <c r="X396" s="39">
        <f>IF('query (10)'!V396="","",'query (10)'!V396)</f>
        <v>1</v>
      </c>
      <c r="Y396" s="41">
        <f>IF('query (10)'!W396="","",'query (10)'!W396)</f>
        <v>46031</v>
      </c>
      <c r="Z396" s="41">
        <f>IF('query (10)'!X396="","",'query (10)'!X396)</f>
        <v>46034</v>
      </c>
      <c r="AA396" s="41">
        <f>IF('query (10)'!Y396="","",'query (10)'!Y396)</f>
        <v>46034</v>
      </c>
      <c r="AB396" s="41">
        <f>IF('query (10)'!Z396="","",'query (10)'!Z396)</f>
        <v>46035</v>
      </c>
      <c r="AC396" s="38" t="str">
        <f>IF(OR('query (10)'!AA396="",COUNTIF(Cleaning_Rules!$A$21:$A$26,TRIM('query (10)'!AA396))&gt;0),"",TRIM('query (10)'!AA396))</f>
        <v/>
      </c>
      <c r="AD396" s="38" t="str">
        <f>IF('query (10)'!AB396="","",TRIM(IFERROR(_xlfn.TEXTBEFORE('query (10)'!AB396,"("),'query (10)'!AB396)))</f>
        <v>เริ่มซ่อมงาน PM แล้ว รับผิดชอบโดย PAHLA SEEDANG</v>
      </c>
      <c r="AE396" s="38" t="str">
        <f>IFERROR(LOWER(TRIM(_xlfn.TEXTBEFORE(_xlfn.TEXTAFTER('query (10)'!AB396,"("),")"))),"")</f>
        <v>pahla@nsk.com</v>
      </c>
      <c r="AF396" s="38" t="str">
        <f>IF('query (10)'!AD396="","",TRIM('query (10)'!AD396))</f>
        <v>ผะหลา สีแดง</v>
      </c>
      <c r="AG396" s="38" t="str">
        <f>IF('query (10)'!AE396="","",TRIM('query (10)'!AE396))</f>
        <v>ผะหลา สีแดง</v>
      </c>
      <c r="AH396" s="38" t="str">
        <f>IF('query (10)'!AF396="","",IFERROR(VALUE('query (10)'!AF396),""))</f>
        <v/>
      </c>
      <c r="AI396" s="38" t="str">
        <f>IF('query (10)'!AG396="","",TRIM('query (10)'!AG396))</f>
        <v/>
      </c>
      <c r="AJ396" s="38" t="str">
        <f>IF('query (10)'!AH396="","",IFERROR(VALUE('query (10)'!AH396),""))</f>
        <v/>
      </c>
      <c r="AK396" s="38" t="str">
        <f>IF('query (10)'!AI396="","",TRIM('query (10)'!AI396))</f>
        <v/>
      </c>
      <c r="AL396" s="42">
        <f t="shared" si="30"/>
        <v>2026</v>
      </c>
      <c r="AM396" s="42" t="str">
        <f t="shared" si="31"/>
        <v>2026-01</v>
      </c>
      <c r="AN396" s="42" t="str">
        <f t="shared" ca="1" si="32"/>
        <v/>
      </c>
      <c r="AO396" s="42" t="str">
        <f t="shared" si="33"/>
        <v>AS-1150 | SHRINK FITTING | CR1 | SOLENOID VALVE | Time-based Maintenance | Mechanical | Cleaning | Medium | Cleaning solenoid valve 
manifold 1 = 7 pcs.
manifold 2 = 9 pcs. | เริ่มซ่อมงาน PM แล้ว รับผิดชอบโดย PAHLA SEEDANG | ผะหลา สีแดง</v>
      </c>
      <c r="AP396" s="42" t="str">
        <f>_xlfn.TEXTJOIN("; ",TRUE,IF(COUNTA('query (10)'!A396:AK396)&lt;=6,"NEAR_EMPTY_ROW",""),IF($K396="","MISSING_STATUS",""),IF(AND($K396="เสร็จสิ้น",$Z396=""),"DONE_NO_ACTUAL_DATE",""),IF(AND($I396="Condition-based Maintenance",$AH396=""),"CBM_NO_MEASUREMENT",""),IF(OR($X396="",$X396=0),"INVALID_PERIOD",""),IF(AND($AA396&lt;&gt;"",$AB396&lt;&gt;"",$AB396&lt;$AA396),"DATE_SEQUENCE_ERROR",""),IF(AND($AB396&lt;&gt;"",$AB396&gt;DATE(2030,12,31)),"DATE_OUTLIER",""),IF($C396="","MISSING_QRCODE",""),IF($J396="UNKNOWN","UNKNOWN_PM_TYPE",""),IF($L396="UNKNOWN","UNKNOWN_STATUS",""))</f>
        <v/>
      </c>
      <c r="AQ396" s="42" t="str">
        <f t="shared" si="34"/>
        <v>NO</v>
      </c>
    </row>
    <row r="397" spans="1:43" x14ac:dyDescent="0.3">
      <c r="A397" s="38">
        <f>IF('query (10)'!A397="","",'query (10)'!A397)</f>
        <v>494</v>
      </c>
      <c r="B397" s="38">
        <f>IF('query (10)'!B397="","",'query (10)'!B397)</f>
        <v>17330</v>
      </c>
      <c r="C397" s="38" t="str">
        <f>TRIM(UPPER('query (10)'!M397))</f>
        <v>AS-1151</v>
      </c>
      <c r="D397" s="38" t="str">
        <f>TRIM(UPPER(IFERROR(_xlfn.TEXTBEFORE('query (10)'!L397,"("),'query (10)'!L397)))</f>
        <v>GREASE INJECTION</v>
      </c>
      <c r="E397" s="38" t="str">
        <f>IFERROR(TRIM(UPPER(_xlfn.TEXTBEFORE(_xlfn.TEXTAFTER('query (10)'!L397,"("),")"))),"")</f>
        <v/>
      </c>
      <c r="F397" s="38" t="str">
        <f>TRIM('query (10)'!K397)</f>
        <v>CR1</v>
      </c>
      <c r="G397" s="38" t="str">
        <f>IF('query (10)'!J397="","",'query (10)'!J397)</f>
        <v>Solenoid valve</v>
      </c>
      <c r="H397" s="38" t="str">
        <f>TRIM(UPPER('query (10)'!J397))</f>
        <v>SOLENOID VALVE</v>
      </c>
      <c r="I397" s="38" t="str">
        <f>IF('query (10)'!F397="","",'query (10)'!F397)</f>
        <v>Time-based Maintenance</v>
      </c>
      <c r="J397" s="38" t="str">
        <f>IF('query (10)'!F397="","",IFERROR(INDEX(Cleaning_Rules!$B$14:$B$17,MATCH(TRIM('query (10)'!F397),Cleaning_Rules!$A$14:$A$17,0)),"UNKNOWN"))</f>
        <v>TBM</v>
      </c>
      <c r="K397" s="38" t="str">
        <f>IF('query (10)'!G397="","",'query (10)'!G397)</f>
        <v>เสร็จสิ้น</v>
      </c>
      <c r="L397" s="38" t="str">
        <f>IF('query (10)'!G397="","MISSING",IFERROR(INDEX(Cleaning_Rules!$B$5:$B$10,MATCH(TRIM('query (10)'!G397),Cleaning_Rules!$A$5:$A$10,0)),"UNKNOWN"))</f>
        <v>COMPLETED</v>
      </c>
      <c r="M397" s="38" t="str">
        <f>IF('query (10)'!I397="","",'query (10)'!I397)</f>
        <v>Mechanical</v>
      </c>
      <c r="N397" s="38" t="str">
        <f>IF('query (10)'!O397="","",'query (10)'!O397)</f>
        <v>Cleaning</v>
      </c>
      <c r="O397" s="38" t="str">
        <f>IF('query (10)'!P397="","",'query (10)'!P397)</f>
        <v>Medium</v>
      </c>
      <c r="P397" s="38" t="str">
        <f>IF('query (10)'!N397="","",'query (10)'!N397)</f>
        <v>Cleaning solenoid valve 
manifold 1 = 10 pcs.
manifold 2 = 6 pcs.</v>
      </c>
      <c r="Q397" s="38" t="str">
        <f>TRIM('query (10)'!N397)</f>
        <v>Cleaning solenoid valve 
manifold 1 = 10 pcs.
manifold 2 = 6 pcs.</v>
      </c>
      <c r="R397" s="38" t="str">
        <f>TRIM(UPPER('query (10)'!R397))</f>
        <v/>
      </c>
      <c r="S397" s="38" t="str">
        <f>TRIM(UPPER('query (10)'!S397))</f>
        <v/>
      </c>
      <c r="T397" s="38" t="str">
        <f>IF('query (10)'!Q397="","",TRIM(UPPER('query (10)'!Q397)))</f>
        <v/>
      </c>
      <c r="U397" s="38" t="str">
        <f>IF('query (10)'!T397="","",'query (10)'!T397)</f>
        <v>1</v>
      </c>
      <c r="V397" s="39">
        <f>IF('query (10)'!T397="","",IFERROR(VALUE('query (10)'!T397),""))</f>
        <v>1</v>
      </c>
      <c r="W397" s="40">
        <f>IF('query (10)'!U397="","",'query (10)'!U397)</f>
        <v>0</v>
      </c>
      <c r="X397" s="39">
        <f>IF('query (10)'!V397="","",'query (10)'!V397)</f>
        <v>1</v>
      </c>
      <c r="Y397" s="41">
        <f>IF('query (10)'!W397="","",'query (10)'!W397)</f>
        <v>46031</v>
      </c>
      <c r="Z397" s="41">
        <f>IF('query (10)'!X397="","",'query (10)'!X397)</f>
        <v>46034</v>
      </c>
      <c r="AA397" s="41">
        <f>IF('query (10)'!Y397="","",'query (10)'!Y397)</f>
        <v>46034</v>
      </c>
      <c r="AB397" s="41">
        <f>IF('query (10)'!Z397="","",'query (10)'!Z397)</f>
        <v>46035</v>
      </c>
      <c r="AC397" s="38" t="str">
        <f>IF(OR('query (10)'!AA397="",COUNTIF(Cleaning_Rules!$A$21:$A$26,TRIM('query (10)'!AA397))&gt;0),"",TRIM('query (10)'!AA397))</f>
        <v/>
      </c>
      <c r="AD397" s="38" t="str">
        <f>IF('query (10)'!AB397="","",TRIM(IFERROR(_xlfn.TEXTBEFORE('query (10)'!AB397,"("),'query (10)'!AB397)))</f>
        <v>เริ่มซ่อมงาน PM แล้ว รับผิดชอบโดย PAHLA SEEDANG</v>
      </c>
      <c r="AE397" s="38" t="str">
        <f>IFERROR(LOWER(TRIM(_xlfn.TEXTBEFORE(_xlfn.TEXTAFTER('query (10)'!AB397,"("),")"))),"")</f>
        <v>pahla@nsk.com</v>
      </c>
      <c r="AF397" s="38" t="str">
        <f>IF('query (10)'!AD397="","",TRIM('query (10)'!AD397))</f>
        <v>ผะหลา สีแดง</v>
      </c>
      <c r="AG397" s="38" t="str">
        <f>IF('query (10)'!AE397="","",TRIM('query (10)'!AE397))</f>
        <v>ผะหลา สีแดง</v>
      </c>
      <c r="AH397" s="38" t="str">
        <f>IF('query (10)'!AF397="","",IFERROR(VALUE('query (10)'!AF397),""))</f>
        <v/>
      </c>
      <c r="AI397" s="38" t="str">
        <f>IF('query (10)'!AG397="","",TRIM('query (10)'!AG397))</f>
        <v/>
      </c>
      <c r="AJ397" s="38" t="str">
        <f>IF('query (10)'!AH397="","",IFERROR(VALUE('query (10)'!AH397),""))</f>
        <v/>
      </c>
      <c r="AK397" s="38" t="str">
        <f>IF('query (10)'!AI397="","",TRIM('query (10)'!AI397))</f>
        <v/>
      </c>
      <c r="AL397" s="42">
        <f t="shared" si="30"/>
        <v>2026</v>
      </c>
      <c r="AM397" s="42" t="str">
        <f t="shared" si="31"/>
        <v>2026-01</v>
      </c>
      <c r="AN397" s="42" t="str">
        <f t="shared" ca="1" si="32"/>
        <v/>
      </c>
      <c r="AO397" s="42" t="str">
        <f t="shared" si="33"/>
        <v>AS-1151 | GREASE INJECTION | CR1 | SOLENOID VALVE | Time-based Maintenance | Mechanical | Cleaning | Medium | Cleaning solenoid valve 
manifold 1 = 10 pcs.
manifold 2 = 6 pcs. | เริ่มซ่อมงาน PM แล้ว รับผิดชอบโดย PAHLA SEEDANG | ผะหลา สีแดง</v>
      </c>
      <c r="AP397" s="42" t="str">
        <f>_xlfn.TEXTJOIN("; ",TRUE,IF(COUNTA('query (10)'!A397:AK397)&lt;=6,"NEAR_EMPTY_ROW",""),IF($K397="","MISSING_STATUS",""),IF(AND($K397="เสร็จสิ้น",$Z397=""),"DONE_NO_ACTUAL_DATE",""),IF(AND($I397="Condition-based Maintenance",$AH397=""),"CBM_NO_MEASUREMENT",""),IF(OR($X397="",$X397=0),"INVALID_PERIOD",""),IF(AND($AA397&lt;&gt;"",$AB397&lt;&gt;"",$AB397&lt;$AA397),"DATE_SEQUENCE_ERROR",""),IF(AND($AB397&lt;&gt;"",$AB397&gt;DATE(2030,12,31)),"DATE_OUTLIER",""),IF($C397="","MISSING_QRCODE",""),IF($J397="UNKNOWN","UNKNOWN_PM_TYPE",""),IF($L397="UNKNOWN","UNKNOWN_STATUS",""))</f>
        <v/>
      </c>
      <c r="AQ397" s="42" t="str">
        <f t="shared" si="34"/>
        <v>NO</v>
      </c>
    </row>
    <row r="398" spans="1:43" x14ac:dyDescent="0.3">
      <c r="A398" s="38">
        <f>IF('query (10)'!A398="","",'query (10)'!A398)</f>
        <v>495</v>
      </c>
      <c r="B398" s="38">
        <f>IF('query (10)'!B398="","",'query (10)'!B398)</f>
        <v>17331</v>
      </c>
      <c r="C398" s="38" t="str">
        <f>TRIM(UPPER('query (10)'!M398))</f>
        <v>AS-1152</v>
      </c>
      <c r="D398" s="38" t="str">
        <f>TRIM(UPPER(IFERROR(_xlfn.TEXTBEFORE('query (10)'!L398,"("),'query (10)'!L398)))</f>
        <v>SEAL PRESS NO.2</v>
      </c>
      <c r="E398" s="38" t="str">
        <f>IFERROR(TRIM(UPPER(_xlfn.TEXTBEFORE(_xlfn.TEXTAFTER('query (10)'!L398,"("),")"))),"")</f>
        <v/>
      </c>
      <c r="F398" s="38" t="str">
        <f>TRIM('query (10)'!K398)</f>
        <v>CR1</v>
      </c>
      <c r="G398" s="38" t="str">
        <f>IF('query (10)'!J398="","",'query (10)'!J398)</f>
        <v>Solenoid valve</v>
      </c>
      <c r="H398" s="38" t="str">
        <f>TRIM(UPPER('query (10)'!J398))</f>
        <v>SOLENOID VALVE</v>
      </c>
      <c r="I398" s="38" t="str">
        <f>IF('query (10)'!F398="","",'query (10)'!F398)</f>
        <v>Time-based Maintenance</v>
      </c>
      <c r="J398" s="38" t="str">
        <f>IF('query (10)'!F398="","",IFERROR(INDEX(Cleaning_Rules!$B$14:$B$17,MATCH(TRIM('query (10)'!F398),Cleaning_Rules!$A$14:$A$17,0)),"UNKNOWN"))</f>
        <v>TBM</v>
      </c>
      <c r="K398" s="38" t="str">
        <f>IF('query (10)'!G398="","",'query (10)'!G398)</f>
        <v>เสร็จสิ้น</v>
      </c>
      <c r="L398" s="38" t="str">
        <f>IF('query (10)'!G398="","MISSING",IFERROR(INDEX(Cleaning_Rules!$B$5:$B$10,MATCH(TRIM('query (10)'!G398),Cleaning_Rules!$A$5:$A$10,0)),"UNKNOWN"))</f>
        <v>COMPLETED</v>
      </c>
      <c r="M398" s="38" t="str">
        <f>IF('query (10)'!I398="","",'query (10)'!I398)</f>
        <v>Mechanical</v>
      </c>
      <c r="N398" s="38" t="str">
        <f>IF('query (10)'!O398="","",'query (10)'!O398)</f>
        <v>Cleaning</v>
      </c>
      <c r="O398" s="38" t="str">
        <f>IF('query (10)'!P398="","",'query (10)'!P398)</f>
        <v>Medium</v>
      </c>
      <c r="P398" s="38" t="str">
        <f>IF('query (10)'!N398="","",'query (10)'!N398)</f>
        <v>Cleaning solenoid valve 
manifold 1 = 5 pcs.
manifold 2 = 5 pcs.</v>
      </c>
      <c r="Q398" s="38" t="str">
        <f>TRIM('query (10)'!N398)</f>
        <v>Cleaning solenoid valve 
manifold 1 = 5 pcs.
manifold 2 = 5 pcs.</v>
      </c>
      <c r="R398" s="38" t="str">
        <f>TRIM(UPPER('query (10)'!R398))</f>
        <v/>
      </c>
      <c r="S398" s="38" t="str">
        <f>TRIM(UPPER('query (10)'!S398))</f>
        <v/>
      </c>
      <c r="T398" s="38" t="str">
        <f>IF('query (10)'!Q398="","",TRIM(UPPER('query (10)'!Q398)))</f>
        <v/>
      </c>
      <c r="U398" s="38" t="str">
        <f>IF('query (10)'!T398="","",'query (10)'!T398)</f>
        <v>1</v>
      </c>
      <c r="V398" s="39">
        <f>IF('query (10)'!T398="","",IFERROR(VALUE('query (10)'!T398),""))</f>
        <v>1</v>
      </c>
      <c r="W398" s="40">
        <f>IF('query (10)'!U398="","",'query (10)'!U398)</f>
        <v>0</v>
      </c>
      <c r="X398" s="39">
        <f>IF('query (10)'!V398="","",'query (10)'!V398)</f>
        <v>1</v>
      </c>
      <c r="Y398" s="41">
        <f>IF('query (10)'!W398="","",'query (10)'!W398)</f>
        <v>46031</v>
      </c>
      <c r="Z398" s="41">
        <f>IF('query (10)'!X398="","",'query (10)'!X398)</f>
        <v>46034</v>
      </c>
      <c r="AA398" s="41">
        <f>IF('query (10)'!Y398="","",'query (10)'!Y398)</f>
        <v>46034</v>
      </c>
      <c r="AB398" s="41">
        <f>IF('query (10)'!Z398="","",'query (10)'!Z398)</f>
        <v>46035</v>
      </c>
      <c r="AC398" s="38" t="str">
        <f>IF(OR('query (10)'!AA398="",COUNTIF(Cleaning_Rules!$A$21:$A$26,TRIM('query (10)'!AA398))&gt;0),"",TRIM('query (10)'!AA398))</f>
        <v/>
      </c>
      <c r="AD398" s="38" t="str">
        <f>IF('query (10)'!AB398="","",TRIM(IFERROR(_xlfn.TEXTBEFORE('query (10)'!AB398,"("),'query (10)'!AB398)))</f>
        <v>เริ่มซ่อมงาน PM แล้ว รับผิดชอบโดย PAHLA SEEDANG</v>
      </c>
      <c r="AE398" s="38" t="str">
        <f>IFERROR(LOWER(TRIM(_xlfn.TEXTBEFORE(_xlfn.TEXTAFTER('query (10)'!AB398,"("),")"))),"")</f>
        <v>pahla@nsk.com</v>
      </c>
      <c r="AF398" s="38" t="str">
        <f>IF('query (10)'!AD398="","",TRIM('query (10)'!AD398))</f>
        <v>ผะหลา สีแดง</v>
      </c>
      <c r="AG398" s="38" t="str">
        <f>IF('query (10)'!AE398="","",TRIM('query (10)'!AE398))</f>
        <v>ผะหลา สีแดง</v>
      </c>
      <c r="AH398" s="38" t="str">
        <f>IF('query (10)'!AF398="","",IFERROR(VALUE('query (10)'!AF398),""))</f>
        <v/>
      </c>
      <c r="AI398" s="38" t="str">
        <f>IF('query (10)'!AG398="","",TRIM('query (10)'!AG398))</f>
        <v/>
      </c>
      <c r="AJ398" s="38" t="str">
        <f>IF('query (10)'!AH398="","",IFERROR(VALUE('query (10)'!AH398),""))</f>
        <v/>
      </c>
      <c r="AK398" s="38" t="str">
        <f>IF('query (10)'!AI398="","",TRIM('query (10)'!AI398))</f>
        <v/>
      </c>
      <c r="AL398" s="42">
        <f t="shared" si="30"/>
        <v>2026</v>
      </c>
      <c r="AM398" s="42" t="str">
        <f t="shared" si="31"/>
        <v>2026-01</v>
      </c>
      <c r="AN398" s="42" t="str">
        <f t="shared" ca="1" si="32"/>
        <v/>
      </c>
      <c r="AO398" s="42" t="str">
        <f t="shared" si="33"/>
        <v>AS-1152 | SEAL PRESS NO.2 | CR1 | SOLENOID VALVE | Time-based Maintenance | Mechanical | Cleaning | Medium | Cleaning solenoid valve 
manifold 1 = 5 pcs.
manifold 2 = 5 pcs. | เริ่มซ่อมงาน PM แล้ว รับผิดชอบโดย PAHLA SEEDANG | ผะหลา สีแดง</v>
      </c>
      <c r="AP398" s="42" t="str">
        <f>_xlfn.TEXTJOIN("; ",TRUE,IF(COUNTA('query (10)'!A398:AK398)&lt;=6,"NEAR_EMPTY_ROW",""),IF($K398="","MISSING_STATUS",""),IF(AND($K398="เสร็จสิ้น",$Z398=""),"DONE_NO_ACTUAL_DATE",""),IF(AND($I398="Condition-based Maintenance",$AH398=""),"CBM_NO_MEASUREMENT",""),IF(OR($X398="",$X398=0),"INVALID_PERIOD",""),IF(AND($AA398&lt;&gt;"",$AB398&lt;&gt;"",$AB398&lt;$AA398),"DATE_SEQUENCE_ERROR",""),IF(AND($AB398&lt;&gt;"",$AB398&gt;DATE(2030,12,31)),"DATE_OUTLIER",""),IF($C398="","MISSING_QRCODE",""),IF($J398="UNKNOWN","UNKNOWN_PM_TYPE",""),IF($L398="UNKNOWN","UNKNOWN_STATUS",""))</f>
        <v/>
      </c>
      <c r="AQ398" s="42" t="str">
        <f t="shared" si="34"/>
        <v>NO</v>
      </c>
    </row>
    <row r="399" spans="1:43" x14ac:dyDescent="0.3">
      <c r="A399" s="38">
        <f>IF('query (10)'!A399="","",'query (10)'!A399)</f>
        <v>496</v>
      </c>
      <c r="B399" s="38">
        <f>IF('query (10)'!B399="","",'query (10)'!B399)</f>
        <v>17332</v>
      </c>
      <c r="C399" s="38" t="str">
        <f>TRIM(UPPER('query (10)'!M399))</f>
        <v>CH-1153</v>
      </c>
      <c r="D399" s="38" t="str">
        <f>TRIM(UPPER(IFERROR(_xlfn.TEXTBEFORE('query (10)'!L399,"("),'query (10)'!L399)))</f>
        <v>SEAL POSITION CHECK</v>
      </c>
      <c r="E399" s="38" t="str">
        <f>IFERROR(TRIM(UPPER(_xlfn.TEXTBEFORE(_xlfn.TEXTAFTER('query (10)'!L399,"("),")"))),"")</f>
        <v/>
      </c>
      <c r="F399" s="38" t="str">
        <f>TRIM('query (10)'!K399)</f>
        <v>CR1</v>
      </c>
      <c r="G399" s="38" t="str">
        <f>IF('query (10)'!J399="","",'query (10)'!J399)</f>
        <v>Solenoid valve</v>
      </c>
      <c r="H399" s="38" t="str">
        <f>TRIM(UPPER('query (10)'!J399))</f>
        <v>SOLENOID VALVE</v>
      </c>
      <c r="I399" s="38" t="str">
        <f>IF('query (10)'!F399="","",'query (10)'!F399)</f>
        <v>Time-based Maintenance</v>
      </c>
      <c r="J399" s="38" t="str">
        <f>IF('query (10)'!F399="","",IFERROR(INDEX(Cleaning_Rules!$B$14:$B$17,MATCH(TRIM('query (10)'!F399),Cleaning_Rules!$A$14:$A$17,0)),"UNKNOWN"))</f>
        <v>TBM</v>
      </c>
      <c r="K399" s="38" t="str">
        <f>IF('query (10)'!G399="","",'query (10)'!G399)</f>
        <v>เสร็จสิ้น</v>
      </c>
      <c r="L399" s="38" t="str">
        <f>IF('query (10)'!G399="","MISSING",IFERROR(INDEX(Cleaning_Rules!$B$5:$B$10,MATCH(TRIM('query (10)'!G399),Cleaning_Rules!$A$5:$A$10,0)),"UNKNOWN"))</f>
        <v>COMPLETED</v>
      </c>
      <c r="M399" s="38" t="str">
        <f>IF('query (10)'!I399="","",'query (10)'!I399)</f>
        <v>Mechanical</v>
      </c>
      <c r="N399" s="38" t="str">
        <f>IF('query (10)'!O399="","",'query (10)'!O399)</f>
        <v>Cleaning</v>
      </c>
      <c r="O399" s="38" t="str">
        <f>IF('query (10)'!P399="","",'query (10)'!P399)</f>
        <v>Medium</v>
      </c>
      <c r="P399" s="38" t="str">
        <f>IF('query (10)'!N399="","",'query (10)'!N399)</f>
        <v>Cleaning solenoid valve 
manifold 1 = 10 pcs.
manifold 2 = 2 pcs.</v>
      </c>
      <c r="Q399" s="38" t="str">
        <f>TRIM('query (10)'!N399)</f>
        <v>Cleaning solenoid valve 
manifold 1 = 10 pcs.
manifold 2 = 2 pcs.</v>
      </c>
      <c r="R399" s="38" t="str">
        <f>TRIM(UPPER('query (10)'!R399))</f>
        <v/>
      </c>
      <c r="S399" s="38" t="str">
        <f>TRIM(UPPER('query (10)'!S399))</f>
        <v/>
      </c>
      <c r="T399" s="38" t="str">
        <f>IF('query (10)'!Q399="","",TRIM(UPPER('query (10)'!Q399)))</f>
        <v/>
      </c>
      <c r="U399" s="38" t="str">
        <f>IF('query (10)'!T399="","",'query (10)'!T399)</f>
        <v>1</v>
      </c>
      <c r="V399" s="39">
        <f>IF('query (10)'!T399="","",IFERROR(VALUE('query (10)'!T399),""))</f>
        <v>1</v>
      </c>
      <c r="W399" s="40">
        <f>IF('query (10)'!U399="","",'query (10)'!U399)</f>
        <v>0</v>
      </c>
      <c r="X399" s="39">
        <f>IF('query (10)'!V399="","",'query (10)'!V399)</f>
        <v>1</v>
      </c>
      <c r="Y399" s="41">
        <f>IF('query (10)'!W399="","",'query (10)'!W399)</f>
        <v>46031</v>
      </c>
      <c r="Z399" s="41">
        <f>IF('query (10)'!X399="","",'query (10)'!X399)</f>
        <v>46034</v>
      </c>
      <c r="AA399" s="41">
        <f>IF('query (10)'!Y399="","",'query (10)'!Y399)</f>
        <v>46034</v>
      </c>
      <c r="AB399" s="41">
        <f>IF('query (10)'!Z399="","",'query (10)'!Z399)</f>
        <v>46035</v>
      </c>
      <c r="AC399" s="38" t="str">
        <f>IF(OR('query (10)'!AA399="",COUNTIF(Cleaning_Rules!$A$21:$A$26,TRIM('query (10)'!AA399))&gt;0),"",TRIM('query (10)'!AA399))</f>
        <v/>
      </c>
      <c r="AD399" s="38" t="str">
        <f>IF('query (10)'!AB399="","",TRIM(IFERROR(_xlfn.TEXTBEFORE('query (10)'!AB399,"("),'query (10)'!AB399)))</f>
        <v>เริ่มซ่อมงาน PM แล้ว รับผิดชอบโดย PAHLA SEEDANG</v>
      </c>
      <c r="AE399" s="38" t="str">
        <f>IFERROR(LOWER(TRIM(_xlfn.TEXTBEFORE(_xlfn.TEXTAFTER('query (10)'!AB399,"("),")"))),"")</f>
        <v>pahla@nsk.com</v>
      </c>
      <c r="AF399" s="38" t="str">
        <f>IF('query (10)'!AD399="","",TRIM('query (10)'!AD399))</f>
        <v>ผะหลา สีแดง</v>
      </c>
      <c r="AG399" s="38" t="str">
        <f>IF('query (10)'!AE399="","",TRIM('query (10)'!AE399))</f>
        <v>ผะหลา สีแดง</v>
      </c>
      <c r="AH399" s="38" t="str">
        <f>IF('query (10)'!AF399="","",IFERROR(VALUE('query (10)'!AF399),""))</f>
        <v/>
      </c>
      <c r="AI399" s="38" t="str">
        <f>IF('query (10)'!AG399="","",TRIM('query (10)'!AG399))</f>
        <v/>
      </c>
      <c r="AJ399" s="38" t="str">
        <f>IF('query (10)'!AH399="","",IFERROR(VALUE('query (10)'!AH399),""))</f>
        <v/>
      </c>
      <c r="AK399" s="38" t="str">
        <f>IF('query (10)'!AI399="","",TRIM('query (10)'!AI399))</f>
        <v/>
      </c>
      <c r="AL399" s="42">
        <f t="shared" si="30"/>
        <v>2026</v>
      </c>
      <c r="AM399" s="42" t="str">
        <f t="shared" si="31"/>
        <v>2026-01</v>
      </c>
      <c r="AN399" s="42" t="str">
        <f t="shared" ca="1" si="32"/>
        <v/>
      </c>
      <c r="AO399" s="42" t="str">
        <f t="shared" si="33"/>
        <v>CH-1153 | SEAL POSITION CHECK | CR1 | SOLENOID VALVE | Time-based Maintenance | Mechanical | Cleaning | Medium | Cleaning solenoid valve 
manifold 1 = 10 pcs.
manifold 2 = 2 pcs. | เริ่มซ่อมงาน PM แล้ว รับผิดชอบโดย PAHLA SEEDANG | ผะหลา สีแดง</v>
      </c>
      <c r="AP399" s="42" t="str">
        <f>_xlfn.TEXTJOIN("; ",TRUE,IF(COUNTA('query (10)'!A399:AK399)&lt;=6,"NEAR_EMPTY_ROW",""),IF($K399="","MISSING_STATUS",""),IF(AND($K399="เสร็จสิ้น",$Z399=""),"DONE_NO_ACTUAL_DATE",""),IF(AND($I399="Condition-based Maintenance",$AH399=""),"CBM_NO_MEASUREMENT",""),IF(OR($X399="",$X399=0),"INVALID_PERIOD",""),IF(AND($AA399&lt;&gt;"",$AB399&lt;&gt;"",$AB399&lt;$AA399),"DATE_SEQUENCE_ERROR",""),IF(AND($AB399&lt;&gt;"",$AB399&gt;DATE(2030,12,31)),"DATE_OUTLIER",""),IF($C399="","MISSING_QRCODE",""),IF($J399="UNKNOWN","UNKNOWN_PM_TYPE",""),IF($L399="UNKNOWN","UNKNOWN_STATUS",""))</f>
        <v/>
      </c>
      <c r="AQ399" s="42" t="str">
        <f t="shared" si="34"/>
        <v>NO</v>
      </c>
    </row>
    <row r="400" spans="1:43" x14ac:dyDescent="0.3">
      <c r="A400" s="38">
        <f>IF('query (10)'!A400="","",'query (10)'!A400)</f>
        <v>497</v>
      </c>
      <c r="B400" s="38">
        <f>IF('query (10)'!B400="","",'query (10)'!B400)</f>
        <v>17333</v>
      </c>
      <c r="C400" s="38" t="str">
        <f>TRIM(UPPER('query (10)'!M400))</f>
        <v>CH-1154</v>
      </c>
      <c r="D400" s="38" t="str">
        <f>TRIM(UPPER(IFERROR(_xlfn.TEXTBEFORE('query (10)'!L400,"("),'query (10)'!L400)))</f>
        <v>NOISE INSPECTION</v>
      </c>
      <c r="E400" s="38" t="str">
        <f>IFERROR(TRIM(UPPER(_xlfn.TEXTBEFORE(_xlfn.TEXTAFTER('query (10)'!L400,"("),")"))),"")</f>
        <v/>
      </c>
      <c r="F400" s="38" t="str">
        <f>TRIM('query (10)'!K400)</f>
        <v>CR1</v>
      </c>
      <c r="G400" s="38" t="str">
        <f>IF('query (10)'!J400="","",'query (10)'!J400)</f>
        <v>Solenoid valve</v>
      </c>
      <c r="H400" s="38" t="str">
        <f>TRIM(UPPER('query (10)'!J400))</f>
        <v>SOLENOID VALVE</v>
      </c>
      <c r="I400" s="38" t="str">
        <f>IF('query (10)'!F400="","",'query (10)'!F400)</f>
        <v>Time-based Maintenance</v>
      </c>
      <c r="J400" s="38" t="str">
        <f>IF('query (10)'!F400="","",IFERROR(INDEX(Cleaning_Rules!$B$14:$B$17,MATCH(TRIM('query (10)'!F400),Cleaning_Rules!$A$14:$A$17,0)),"UNKNOWN"))</f>
        <v>TBM</v>
      </c>
      <c r="K400" s="38" t="str">
        <f>IF('query (10)'!G400="","",'query (10)'!G400)</f>
        <v>เสร็จสิ้น</v>
      </c>
      <c r="L400" s="38" t="str">
        <f>IF('query (10)'!G400="","MISSING",IFERROR(INDEX(Cleaning_Rules!$B$5:$B$10,MATCH(TRIM('query (10)'!G400),Cleaning_Rules!$A$5:$A$10,0)),"UNKNOWN"))</f>
        <v>COMPLETED</v>
      </c>
      <c r="M400" s="38" t="str">
        <f>IF('query (10)'!I400="","",'query (10)'!I400)</f>
        <v>Mechanical</v>
      </c>
      <c r="N400" s="38" t="str">
        <f>IF('query (10)'!O400="","",'query (10)'!O400)</f>
        <v>Cleaning</v>
      </c>
      <c r="O400" s="38" t="str">
        <f>IF('query (10)'!P400="","",'query (10)'!P400)</f>
        <v>Medium</v>
      </c>
      <c r="P400" s="38" t="str">
        <f>IF('query (10)'!N400="","",'query (10)'!N400)</f>
        <v xml:space="preserve">Cleaning solenoid valve 
manifold 1 = 10 pcs.
</v>
      </c>
      <c r="Q400" s="38" t="str">
        <f>TRIM('query (10)'!N400)</f>
        <v xml:space="preserve">Cleaning solenoid valve 
manifold 1 = 10 pcs.
</v>
      </c>
      <c r="R400" s="38" t="str">
        <f>TRIM(UPPER('query (10)'!R400))</f>
        <v/>
      </c>
      <c r="S400" s="38" t="str">
        <f>TRIM(UPPER('query (10)'!S400))</f>
        <v/>
      </c>
      <c r="T400" s="38" t="str">
        <f>IF('query (10)'!Q400="","",TRIM(UPPER('query (10)'!Q400)))</f>
        <v/>
      </c>
      <c r="U400" s="38" t="str">
        <f>IF('query (10)'!T400="","",'query (10)'!T400)</f>
        <v>1</v>
      </c>
      <c r="V400" s="39">
        <f>IF('query (10)'!T400="","",IFERROR(VALUE('query (10)'!T400),""))</f>
        <v>1</v>
      </c>
      <c r="W400" s="40">
        <f>IF('query (10)'!U400="","",'query (10)'!U400)</f>
        <v>0</v>
      </c>
      <c r="X400" s="39">
        <f>IF('query (10)'!V400="","",'query (10)'!V400)</f>
        <v>1</v>
      </c>
      <c r="Y400" s="41">
        <f>IF('query (10)'!W400="","",'query (10)'!W400)</f>
        <v>46031</v>
      </c>
      <c r="Z400" s="41">
        <f>IF('query (10)'!X400="","",'query (10)'!X400)</f>
        <v>46034</v>
      </c>
      <c r="AA400" s="41">
        <f>IF('query (10)'!Y400="","",'query (10)'!Y400)</f>
        <v>46034</v>
      </c>
      <c r="AB400" s="41">
        <f>IF('query (10)'!Z400="","",'query (10)'!Z400)</f>
        <v>46035</v>
      </c>
      <c r="AC400" s="38" t="str">
        <f>IF(OR('query (10)'!AA400="",COUNTIF(Cleaning_Rules!$A$21:$A$26,TRIM('query (10)'!AA400))&gt;0),"",TRIM('query (10)'!AA400))</f>
        <v/>
      </c>
      <c r="AD400" s="38" t="str">
        <f>IF('query (10)'!AB400="","",TRIM(IFERROR(_xlfn.TEXTBEFORE('query (10)'!AB400,"("),'query (10)'!AB400)))</f>
        <v>เริ่มซ่อมงาน PM แล้ว รับผิดชอบโดย PAHLA SEEDANG</v>
      </c>
      <c r="AE400" s="38" t="str">
        <f>IFERROR(LOWER(TRIM(_xlfn.TEXTBEFORE(_xlfn.TEXTAFTER('query (10)'!AB400,"("),")"))),"")</f>
        <v>pahla@nsk.com</v>
      </c>
      <c r="AF400" s="38" t="str">
        <f>IF('query (10)'!AD400="","",TRIM('query (10)'!AD400))</f>
        <v>ผะหลา สีแดง</v>
      </c>
      <c r="AG400" s="38" t="str">
        <f>IF('query (10)'!AE400="","",TRIM('query (10)'!AE400))</f>
        <v>ผะหลา สีแดง</v>
      </c>
      <c r="AH400" s="38" t="str">
        <f>IF('query (10)'!AF400="","",IFERROR(VALUE('query (10)'!AF400),""))</f>
        <v/>
      </c>
      <c r="AI400" s="38" t="str">
        <f>IF('query (10)'!AG400="","",TRIM('query (10)'!AG400))</f>
        <v/>
      </c>
      <c r="AJ400" s="38" t="str">
        <f>IF('query (10)'!AH400="","",IFERROR(VALUE('query (10)'!AH400),""))</f>
        <v/>
      </c>
      <c r="AK400" s="38" t="str">
        <f>IF('query (10)'!AI400="","",TRIM('query (10)'!AI400))</f>
        <v/>
      </c>
      <c r="AL400" s="42">
        <f t="shared" si="30"/>
        <v>2026</v>
      </c>
      <c r="AM400" s="42" t="str">
        <f t="shared" si="31"/>
        <v>2026-01</v>
      </c>
      <c r="AN400" s="42" t="str">
        <f t="shared" ca="1" si="32"/>
        <v/>
      </c>
      <c r="AO400" s="42" t="str">
        <f t="shared" si="33"/>
        <v>CH-1154 | NOISE INSPECTION | CR1 | SOLENOID VALVE | Time-based Maintenance | Mechanical | Cleaning | Medium | Cleaning solenoid valve 
manifold 1 = 10 pcs.
 | เริ่มซ่อมงาน PM แล้ว รับผิดชอบโดย PAHLA SEEDANG | ผะหลา สีแดง</v>
      </c>
      <c r="AP400" s="42" t="str">
        <f>_xlfn.TEXTJOIN("; ",TRUE,IF(COUNTA('query (10)'!A400:AK400)&lt;=6,"NEAR_EMPTY_ROW",""),IF($K400="","MISSING_STATUS",""),IF(AND($K400="เสร็จสิ้น",$Z400=""),"DONE_NO_ACTUAL_DATE",""),IF(AND($I400="Condition-based Maintenance",$AH400=""),"CBM_NO_MEASUREMENT",""),IF(OR($X400="",$X400=0),"INVALID_PERIOD",""),IF(AND($AA400&lt;&gt;"",$AB400&lt;&gt;"",$AB400&lt;$AA400),"DATE_SEQUENCE_ERROR",""),IF(AND($AB400&lt;&gt;"",$AB400&gt;DATE(2030,12,31)),"DATE_OUTLIER",""),IF($C400="","MISSING_QRCODE",""),IF($J400="UNKNOWN","UNKNOWN_PM_TYPE",""),IF($L400="UNKNOWN","UNKNOWN_STATUS",""))</f>
        <v/>
      </c>
      <c r="AQ400" s="42" t="str">
        <f t="shared" si="34"/>
        <v>NO</v>
      </c>
    </row>
    <row r="401" spans="1:43" x14ac:dyDescent="0.3">
      <c r="A401" s="38">
        <f>IF('query (10)'!A401="","",'query (10)'!A401)</f>
        <v>498</v>
      </c>
      <c r="B401" s="38">
        <f>IF('query (10)'!B401="","",'query (10)'!B401)</f>
        <v>17334</v>
      </c>
      <c r="C401" s="38" t="str">
        <f>TRIM(UPPER('query (10)'!M401))</f>
        <v>CH-1157</v>
      </c>
      <c r="D401" s="38" t="str">
        <f>TRIM(UPPER(IFERROR(_xlfn.TEXTBEFORE('query (10)'!L401,"("),'query (10)'!L401)))</f>
        <v>BEARING VISUAL INSPECTION</v>
      </c>
      <c r="E401" s="38" t="str">
        <f>IFERROR(TRIM(UPPER(_xlfn.TEXTBEFORE(_xlfn.TEXTAFTER('query (10)'!L401,"("),")"))),"")</f>
        <v/>
      </c>
      <c r="F401" s="38" t="str">
        <f>TRIM('query (10)'!K401)</f>
        <v>CR1</v>
      </c>
      <c r="G401" s="38" t="str">
        <f>IF('query (10)'!J401="","",'query (10)'!J401)</f>
        <v>Solenoid valve</v>
      </c>
      <c r="H401" s="38" t="str">
        <f>TRIM(UPPER('query (10)'!J401))</f>
        <v>SOLENOID VALVE</v>
      </c>
      <c r="I401" s="38" t="str">
        <f>IF('query (10)'!F401="","",'query (10)'!F401)</f>
        <v>Time-based Maintenance</v>
      </c>
      <c r="J401" s="38" t="str">
        <f>IF('query (10)'!F401="","",IFERROR(INDEX(Cleaning_Rules!$B$14:$B$17,MATCH(TRIM('query (10)'!F401),Cleaning_Rules!$A$14:$A$17,0)),"UNKNOWN"))</f>
        <v>TBM</v>
      </c>
      <c r="K401" s="38" t="str">
        <f>IF('query (10)'!G401="","",'query (10)'!G401)</f>
        <v>เสร็จสิ้น</v>
      </c>
      <c r="L401" s="38" t="str">
        <f>IF('query (10)'!G401="","MISSING",IFERROR(INDEX(Cleaning_Rules!$B$5:$B$10,MATCH(TRIM('query (10)'!G401),Cleaning_Rules!$A$5:$A$10,0)),"UNKNOWN"))</f>
        <v>COMPLETED</v>
      </c>
      <c r="M401" s="38" t="str">
        <f>IF('query (10)'!I401="","",'query (10)'!I401)</f>
        <v>Mechanical</v>
      </c>
      <c r="N401" s="38" t="str">
        <f>IF('query (10)'!O401="","",'query (10)'!O401)</f>
        <v>Cleaning</v>
      </c>
      <c r="O401" s="38" t="str">
        <f>IF('query (10)'!P401="","",'query (10)'!P401)</f>
        <v>Medium</v>
      </c>
      <c r="P401" s="38" t="str">
        <f>IF('query (10)'!N401="","",'query (10)'!N401)</f>
        <v xml:space="preserve">Cleaning solenoid valve 
manifold 1 = 4 pcs.
</v>
      </c>
      <c r="Q401" s="38" t="str">
        <f>TRIM('query (10)'!N401)</f>
        <v xml:space="preserve">Cleaning solenoid valve 
manifold 1 = 4 pcs.
</v>
      </c>
      <c r="R401" s="38" t="str">
        <f>TRIM(UPPER('query (10)'!R401))</f>
        <v/>
      </c>
      <c r="S401" s="38" t="str">
        <f>TRIM(UPPER('query (10)'!S401))</f>
        <v/>
      </c>
      <c r="T401" s="38" t="str">
        <f>IF('query (10)'!Q401="","",TRIM(UPPER('query (10)'!Q401)))</f>
        <v/>
      </c>
      <c r="U401" s="38" t="str">
        <f>IF('query (10)'!T401="","",'query (10)'!T401)</f>
        <v>1</v>
      </c>
      <c r="V401" s="39">
        <f>IF('query (10)'!T401="","",IFERROR(VALUE('query (10)'!T401),""))</f>
        <v>1</v>
      </c>
      <c r="W401" s="40">
        <f>IF('query (10)'!U401="","",'query (10)'!U401)</f>
        <v>0</v>
      </c>
      <c r="X401" s="39">
        <f>IF('query (10)'!V401="","",'query (10)'!V401)</f>
        <v>1</v>
      </c>
      <c r="Y401" s="41">
        <f>IF('query (10)'!W401="","",'query (10)'!W401)</f>
        <v>46031</v>
      </c>
      <c r="Z401" s="41">
        <f>IF('query (10)'!X401="","",'query (10)'!X401)</f>
        <v>46034</v>
      </c>
      <c r="AA401" s="41">
        <f>IF('query (10)'!Y401="","",'query (10)'!Y401)</f>
        <v>46034</v>
      </c>
      <c r="AB401" s="41">
        <f>IF('query (10)'!Z401="","",'query (10)'!Z401)</f>
        <v>46035</v>
      </c>
      <c r="AC401" s="38" t="str">
        <f>IF(OR('query (10)'!AA401="",COUNTIF(Cleaning_Rules!$A$21:$A$26,TRIM('query (10)'!AA401))&gt;0),"",TRIM('query (10)'!AA401))</f>
        <v/>
      </c>
      <c r="AD401" s="38" t="str">
        <f>IF('query (10)'!AB401="","",TRIM(IFERROR(_xlfn.TEXTBEFORE('query (10)'!AB401,"("),'query (10)'!AB401)))</f>
        <v>เริ่มซ่อมงาน PM แล้ว รับผิดชอบโดย PAHLA SEEDANG</v>
      </c>
      <c r="AE401" s="38" t="str">
        <f>IFERROR(LOWER(TRIM(_xlfn.TEXTBEFORE(_xlfn.TEXTAFTER('query (10)'!AB401,"("),")"))),"")</f>
        <v>pahla@nsk.com</v>
      </c>
      <c r="AF401" s="38" t="str">
        <f>IF('query (10)'!AD401="","",TRIM('query (10)'!AD401))</f>
        <v>ผะหลา สีแดง</v>
      </c>
      <c r="AG401" s="38" t="str">
        <f>IF('query (10)'!AE401="","",TRIM('query (10)'!AE401))</f>
        <v>ผะหลา สีแดง</v>
      </c>
      <c r="AH401" s="38" t="str">
        <f>IF('query (10)'!AF401="","",IFERROR(VALUE('query (10)'!AF401),""))</f>
        <v/>
      </c>
      <c r="AI401" s="38" t="str">
        <f>IF('query (10)'!AG401="","",TRIM('query (10)'!AG401))</f>
        <v/>
      </c>
      <c r="AJ401" s="38" t="str">
        <f>IF('query (10)'!AH401="","",IFERROR(VALUE('query (10)'!AH401),""))</f>
        <v/>
      </c>
      <c r="AK401" s="38" t="str">
        <f>IF('query (10)'!AI401="","",TRIM('query (10)'!AI401))</f>
        <v/>
      </c>
      <c r="AL401" s="42">
        <f t="shared" si="30"/>
        <v>2026</v>
      </c>
      <c r="AM401" s="42" t="str">
        <f t="shared" si="31"/>
        <v>2026-01</v>
      </c>
      <c r="AN401" s="42" t="str">
        <f t="shared" ca="1" si="32"/>
        <v/>
      </c>
      <c r="AO401" s="42" t="str">
        <f t="shared" si="33"/>
        <v>CH-1157 | BEARING VISUAL INSPECTION | CR1 | SOLENOID VALVE | Time-based Maintenance | Mechanical | Cleaning | Medium | Cleaning solenoid valve 
manifold 1 = 4 pcs.
 | เริ่มซ่อมงาน PM แล้ว รับผิดชอบโดย PAHLA SEEDANG | ผะหลา สีแดง</v>
      </c>
      <c r="AP401" s="42" t="str">
        <f>_xlfn.TEXTJOIN("; ",TRUE,IF(COUNTA('query (10)'!A401:AK401)&lt;=6,"NEAR_EMPTY_ROW",""),IF($K401="","MISSING_STATUS",""),IF(AND($K401="เสร็จสิ้น",$Z401=""),"DONE_NO_ACTUAL_DATE",""),IF(AND($I401="Condition-based Maintenance",$AH401=""),"CBM_NO_MEASUREMENT",""),IF(OR($X401="",$X401=0),"INVALID_PERIOD",""),IF(AND($AA401&lt;&gt;"",$AB401&lt;&gt;"",$AB401&lt;$AA401),"DATE_SEQUENCE_ERROR",""),IF(AND($AB401&lt;&gt;"",$AB401&gt;DATE(2030,12,31)),"DATE_OUTLIER",""),IF($C401="","MISSING_QRCODE",""),IF($J401="UNKNOWN","UNKNOWN_PM_TYPE",""),IF($L401="UNKNOWN","UNKNOWN_STATUS",""))</f>
        <v/>
      </c>
      <c r="AQ401" s="42" t="str">
        <f t="shared" si="34"/>
        <v>NO</v>
      </c>
    </row>
    <row r="402" spans="1:43" x14ac:dyDescent="0.3">
      <c r="A402" s="38">
        <f>IF('query (10)'!A402="","",'query (10)'!A402)</f>
        <v>499</v>
      </c>
      <c r="B402" s="38">
        <f>IF('query (10)'!B402="","",'query (10)'!B402)</f>
        <v>17335</v>
      </c>
      <c r="C402" s="38" t="str">
        <f>TRIM(UPPER('query (10)'!M402))</f>
        <v>CH-1158</v>
      </c>
      <c r="D402" s="38" t="str">
        <f>TRIM(UPPER(IFERROR(_xlfn.TEXTBEFORE('query (10)'!L402,"("),'query (10)'!L402)))</f>
        <v>SPRING INSERT &amp; DRAG CHECK</v>
      </c>
      <c r="E402" s="38" t="str">
        <f>IFERROR(TRIM(UPPER(_xlfn.TEXTBEFORE(_xlfn.TEXTAFTER('query (10)'!L402,"("),")"))),"")</f>
        <v/>
      </c>
      <c r="F402" s="38" t="str">
        <f>TRIM('query (10)'!K402)</f>
        <v>CR1</v>
      </c>
      <c r="G402" s="38" t="str">
        <f>IF('query (10)'!J402="","",'query (10)'!J402)</f>
        <v>Solenoid valve</v>
      </c>
      <c r="H402" s="38" t="str">
        <f>TRIM(UPPER('query (10)'!J402))</f>
        <v>SOLENOID VALVE</v>
      </c>
      <c r="I402" s="38" t="str">
        <f>IF('query (10)'!F402="","",'query (10)'!F402)</f>
        <v>Time-based Maintenance</v>
      </c>
      <c r="J402" s="38" t="str">
        <f>IF('query (10)'!F402="","",IFERROR(INDEX(Cleaning_Rules!$B$14:$B$17,MATCH(TRIM('query (10)'!F402),Cleaning_Rules!$A$14:$A$17,0)),"UNKNOWN"))</f>
        <v>TBM</v>
      </c>
      <c r="K402" s="38" t="str">
        <f>IF('query (10)'!G402="","",'query (10)'!G402)</f>
        <v>เสร็จสิ้น</v>
      </c>
      <c r="L402" s="38" t="str">
        <f>IF('query (10)'!G402="","MISSING",IFERROR(INDEX(Cleaning_Rules!$B$5:$B$10,MATCH(TRIM('query (10)'!G402),Cleaning_Rules!$A$5:$A$10,0)),"UNKNOWN"))</f>
        <v>COMPLETED</v>
      </c>
      <c r="M402" s="38" t="str">
        <f>IF('query (10)'!I402="","",'query (10)'!I402)</f>
        <v>Mechanical</v>
      </c>
      <c r="N402" s="38" t="str">
        <f>IF('query (10)'!O402="","",'query (10)'!O402)</f>
        <v>Cleaning</v>
      </c>
      <c r="O402" s="38" t="str">
        <f>IF('query (10)'!P402="","",'query (10)'!P402)</f>
        <v>Medium</v>
      </c>
      <c r="P402" s="38" t="str">
        <f>IF('query (10)'!N402="","",'query (10)'!N402)</f>
        <v xml:space="preserve">Cleaning solenoid valve 
manifold 1 = 6 pcs.
</v>
      </c>
      <c r="Q402" s="38" t="str">
        <f>TRIM('query (10)'!N402)</f>
        <v xml:space="preserve">Cleaning solenoid valve 
manifold 1 = 6 pcs.
</v>
      </c>
      <c r="R402" s="38" t="str">
        <f>TRIM(UPPER('query (10)'!R402))</f>
        <v/>
      </c>
      <c r="S402" s="38" t="str">
        <f>TRIM(UPPER('query (10)'!S402))</f>
        <v/>
      </c>
      <c r="T402" s="38" t="str">
        <f>IF('query (10)'!Q402="","",TRIM(UPPER('query (10)'!Q402)))</f>
        <v/>
      </c>
      <c r="U402" s="38" t="str">
        <f>IF('query (10)'!T402="","",'query (10)'!T402)</f>
        <v>1</v>
      </c>
      <c r="V402" s="39">
        <f>IF('query (10)'!T402="","",IFERROR(VALUE('query (10)'!T402),""))</f>
        <v>1</v>
      </c>
      <c r="W402" s="40">
        <f>IF('query (10)'!U402="","",'query (10)'!U402)</f>
        <v>0</v>
      </c>
      <c r="X402" s="39">
        <f>IF('query (10)'!V402="","",'query (10)'!V402)</f>
        <v>1</v>
      </c>
      <c r="Y402" s="41">
        <f>IF('query (10)'!W402="","",'query (10)'!W402)</f>
        <v>46031</v>
      </c>
      <c r="Z402" s="41">
        <f>IF('query (10)'!X402="","",'query (10)'!X402)</f>
        <v>46034</v>
      </c>
      <c r="AA402" s="41">
        <f>IF('query (10)'!Y402="","",'query (10)'!Y402)</f>
        <v>46034</v>
      </c>
      <c r="AB402" s="41">
        <f>IF('query (10)'!Z402="","",'query (10)'!Z402)</f>
        <v>46035</v>
      </c>
      <c r="AC402" s="38" t="str">
        <f>IF(OR('query (10)'!AA402="",COUNTIF(Cleaning_Rules!$A$21:$A$26,TRIM('query (10)'!AA402))&gt;0),"",TRIM('query (10)'!AA402))</f>
        <v/>
      </c>
      <c r="AD402" s="38" t="str">
        <f>IF('query (10)'!AB402="","",TRIM(IFERROR(_xlfn.TEXTBEFORE('query (10)'!AB402,"("),'query (10)'!AB402)))</f>
        <v>เริ่มซ่อมงาน PM แล้ว รับผิดชอบโดย PAHLA SEEDANG</v>
      </c>
      <c r="AE402" s="38" t="str">
        <f>IFERROR(LOWER(TRIM(_xlfn.TEXTBEFORE(_xlfn.TEXTAFTER('query (10)'!AB402,"("),")"))),"")</f>
        <v>pahla@nsk.com</v>
      </c>
      <c r="AF402" s="38" t="str">
        <f>IF('query (10)'!AD402="","",TRIM('query (10)'!AD402))</f>
        <v>ผะหลา สีแดง</v>
      </c>
      <c r="AG402" s="38" t="str">
        <f>IF('query (10)'!AE402="","",TRIM('query (10)'!AE402))</f>
        <v>ผะหลา สีแดง</v>
      </c>
      <c r="AH402" s="38" t="str">
        <f>IF('query (10)'!AF402="","",IFERROR(VALUE('query (10)'!AF402),""))</f>
        <v/>
      </c>
      <c r="AI402" s="38" t="str">
        <f>IF('query (10)'!AG402="","",TRIM('query (10)'!AG402))</f>
        <v/>
      </c>
      <c r="AJ402" s="38" t="str">
        <f>IF('query (10)'!AH402="","",IFERROR(VALUE('query (10)'!AH402),""))</f>
        <v/>
      </c>
      <c r="AK402" s="38" t="str">
        <f>IF('query (10)'!AI402="","",TRIM('query (10)'!AI402))</f>
        <v/>
      </c>
      <c r="AL402" s="42">
        <f t="shared" si="30"/>
        <v>2026</v>
      </c>
      <c r="AM402" s="42" t="str">
        <f t="shared" si="31"/>
        <v>2026-01</v>
      </c>
      <c r="AN402" s="42" t="str">
        <f t="shared" ca="1" si="32"/>
        <v/>
      </c>
      <c r="AO402" s="42" t="str">
        <f t="shared" si="33"/>
        <v>CH-1158 | SPRING INSERT &amp; DRAG CHECK | CR1 | SOLENOID VALVE | Time-based Maintenance | Mechanical | Cleaning | Medium | Cleaning solenoid valve 
manifold 1 = 6 pcs.
 | เริ่มซ่อมงาน PM แล้ว รับผิดชอบโดย PAHLA SEEDANG | ผะหลา สีแดง</v>
      </c>
      <c r="AP402" s="42" t="str">
        <f>_xlfn.TEXTJOIN("; ",TRUE,IF(COUNTA('query (10)'!A402:AK402)&lt;=6,"NEAR_EMPTY_ROW",""),IF($K402="","MISSING_STATUS",""),IF(AND($K402="เสร็จสิ้น",$Z402=""),"DONE_NO_ACTUAL_DATE",""),IF(AND($I402="Condition-based Maintenance",$AH402=""),"CBM_NO_MEASUREMENT",""),IF(OR($X402="",$X402=0),"INVALID_PERIOD",""),IF(AND($AA402&lt;&gt;"",$AB402&lt;&gt;"",$AB402&lt;$AA402),"DATE_SEQUENCE_ERROR",""),IF(AND($AB402&lt;&gt;"",$AB402&gt;DATE(2030,12,31)),"DATE_OUTLIER",""),IF($C402="","MISSING_QRCODE",""),IF($J402="UNKNOWN","UNKNOWN_PM_TYPE",""),IF($L402="UNKNOWN","UNKNOWN_STATUS",""))</f>
        <v/>
      </c>
      <c r="AQ402" s="42" t="str">
        <f t="shared" si="34"/>
        <v>NO</v>
      </c>
    </row>
    <row r="403" spans="1:43" x14ac:dyDescent="0.3">
      <c r="A403" s="38">
        <f>IF('query (10)'!A403="","",'query (10)'!A403)</f>
        <v>500</v>
      </c>
      <c r="B403" s="38">
        <f>IF('query (10)'!B403="","",'query (10)'!B403)</f>
        <v>17156</v>
      </c>
      <c r="C403" s="38" t="str">
        <f>TRIM(UPPER('query (10)'!M403))</f>
        <v>MA-1159</v>
      </c>
      <c r="D403" s="38" t="str">
        <f>TRIM(UPPER(IFERROR(_xlfn.TEXTBEFORE('query (10)'!L403,"("),'query (10)'!L403)))</f>
        <v>LASER MARKING</v>
      </c>
      <c r="E403" s="38" t="str">
        <f>IFERROR(TRIM(UPPER(_xlfn.TEXTBEFORE(_xlfn.TEXTAFTER('query (10)'!L403,"("),")"))),"")</f>
        <v/>
      </c>
      <c r="F403" s="38" t="str">
        <f>TRIM('query (10)'!K403)</f>
        <v>CR1</v>
      </c>
      <c r="G403" s="38" t="str">
        <f>IF('query (10)'!J403="","",'query (10)'!J403)</f>
        <v>Solenoid valve</v>
      </c>
      <c r="H403" s="38" t="str">
        <f>TRIM(UPPER('query (10)'!J403))</f>
        <v>SOLENOID VALVE</v>
      </c>
      <c r="I403" s="38" t="str">
        <f>IF('query (10)'!F403="","",'query (10)'!F403)</f>
        <v>Time-based Maintenance</v>
      </c>
      <c r="J403" s="38" t="str">
        <f>IF('query (10)'!F403="","",IFERROR(INDEX(Cleaning_Rules!$B$14:$B$17,MATCH(TRIM('query (10)'!F403),Cleaning_Rules!$A$14:$A$17,0)),"UNKNOWN"))</f>
        <v>TBM</v>
      </c>
      <c r="K403" s="38" t="str">
        <f>IF('query (10)'!G403="","",'query (10)'!G403)</f>
        <v>เสร็จสิ้น</v>
      </c>
      <c r="L403" s="38" t="str">
        <f>IF('query (10)'!G403="","MISSING",IFERROR(INDEX(Cleaning_Rules!$B$5:$B$10,MATCH(TRIM('query (10)'!G403),Cleaning_Rules!$A$5:$A$10,0)),"UNKNOWN"))</f>
        <v>COMPLETED</v>
      </c>
      <c r="M403" s="38" t="str">
        <f>IF('query (10)'!I403="","",'query (10)'!I403)</f>
        <v>Mechanical</v>
      </c>
      <c r="N403" s="38" t="str">
        <f>IF('query (10)'!O403="","",'query (10)'!O403)</f>
        <v>Cleaning</v>
      </c>
      <c r="O403" s="38" t="str">
        <f>IF('query (10)'!P403="","",'query (10)'!P403)</f>
        <v>Medium</v>
      </c>
      <c r="P403" s="38" t="str">
        <f>IF('query (10)'!N403="","",'query (10)'!N403)</f>
        <v xml:space="preserve">Cleaning solenoid valve 
manifold 1 = 1 pcs.
</v>
      </c>
      <c r="Q403" s="38" t="str">
        <f>TRIM('query (10)'!N403)</f>
        <v xml:space="preserve">Cleaning solenoid valve 
manifold 1 = 1 pcs.
</v>
      </c>
      <c r="R403" s="38" t="str">
        <f>TRIM(UPPER('query (10)'!R403))</f>
        <v/>
      </c>
      <c r="S403" s="38" t="str">
        <f>TRIM(UPPER('query (10)'!S403))</f>
        <v/>
      </c>
      <c r="T403" s="38" t="str">
        <f>IF('query (10)'!Q403="","",TRIM(UPPER('query (10)'!Q403)))</f>
        <v/>
      </c>
      <c r="U403" s="38" t="str">
        <f>IF('query (10)'!T403="","",'query (10)'!T403)</f>
        <v>1</v>
      </c>
      <c r="V403" s="39">
        <f>IF('query (10)'!T403="","",IFERROR(VALUE('query (10)'!T403),""))</f>
        <v>1</v>
      </c>
      <c r="W403" s="40">
        <f>IF('query (10)'!U403="","",'query (10)'!U403)</f>
        <v>0</v>
      </c>
      <c r="X403" s="39">
        <f>IF('query (10)'!V403="","",'query (10)'!V403)</f>
        <v>1</v>
      </c>
      <c r="Y403" s="41">
        <f>IF('query (10)'!W403="","",'query (10)'!W403)</f>
        <v>45992</v>
      </c>
      <c r="Z403" s="41">
        <f>IF('query (10)'!X403="","",'query (10)'!X403)</f>
        <v>46028</v>
      </c>
      <c r="AA403" s="41">
        <f>IF('query (10)'!Y403="","",'query (10)'!Y403)</f>
        <v>46028</v>
      </c>
      <c r="AB403" s="41">
        <f>IF('query (10)'!Z403="","",'query (10)'!Z403)</f>
        <v>46029</v>
      </c>
      <c r="AC403" s="38" t="str">
        <f>IF(OR('query (10)'!AA403="",COUNTIF(Cleaning_Rules!$A$21:$A$26,TRIM('query (10)'!AA403))&gt;0),"",TRIM('query (10)'!AA403))</f>
        <v/>
      </c>
      <c r="AD403" s="38" t="str">
        <f>IF('query (10)'!AB403="","",TRIM(IFERROR(_xlfn.TEXTBEFORE('query (10)'!AB403,"("),'query (10)'!AB403)))</f>
        <v>เริ่มซ่อมงาน PM แล้ว รับผิดชอบโดย PAHLA SEEDANG</v>
      </c>
      <c r="AE403" s="38" t="str">
        <f>IFERROR(LOWER(TRIM(_xlfn.TEXTBEFORE(_xlfn.TEXTAFTER('query (10)'!AB403,"("),")"))),"")</f>
        <v>pahla@nsk.com</v>
      </c>
      <c r="AF403" s="38" t="str">
        <f>IF('query (10)'!AD403="","",TRIM('query (10)'!AD403))</f>
        <v>ผะหลา สีแดง</v>
      </c>
      <c r="AG403" s="38" t="str">
        <f>IF('query (10)'!AE403="","",TRIM('query (10)'!AE403))</f>
        <v>ผะหลา สีแดง</v>
      </c>
      <c r="AH403" s="38" t="str">
        <f>IF('query (10)'!AF403="","",IFERROR(VALUE('query (10)'!AF403),""))</f>
        <v/>
      </c>
      <c r="AI403" s="38" t="str">
        <f>IF('query (10)'!AG403="","",TRIM('query (10)'!AG403))</f>
        <v/>
      </c>
      <c r="AJ403" s="38" t="str">
        <f>IF('query (10)'!AH403="","",IFERROR(VALUE('query (10)'!AH403),""))</f>
        <v/>
      </c>
      <c r="AK403" s="38" t="str">
        <f>IF('query (10)'!AI403="","",TRIM('query (10)'!AI403))</f>
        <v/>
      </c>
      <c r="AL403" s="42">
        <f t="shared" si="30"/>
        <v>2025</v>
      </c>
      <c r="AM403" s="42" t="str">
        <f t="shared" si="31"/>
        <v>2025-12</v>
      </c>
      <c r="AN403" s="42" t="str">
        <f t="shared" ca="1" si="32"/>
        <v/>
      </c>
      <c r="AO403" s="42" t="str">
        <f t="shared" si="33"/>
        <v>MA-1159 | LASER MARKING | CR1 | SOLENOID VALVE | Time-based Maintenance | Mechanical | Cleaning | Medium | Cleaning solenoid valve 
manifold 1 = 1 pcs.
 | เริ่มซ่อมงาน PM แล้ว รับผิดชอบโดย PAHLA SEEDANG | ผะหลา สีแดง</v>
      </c>
      <c r="AP403" s="42" t="str">
        <f>_xlfn.TEXTJOIN("; ",TRUE,IF(COUNTA('query (10)'!A403:AK403)&lt;=6,"NEAR_EMPTY_ROW",""),IF($K403="","MISSING_STATUS",""),IF(AND($K403="เสร็จสิ้น",$Z403=""),"DONE_NO_ACTUAL_DATE",""),IF(AND($I403="Condition-based Maintenance",$AH403=""),"CBM_NO_MEASUREMENT",""),IF(OR($X403="",$X403=0),"INVALID_PERIOD",""),IF(AND($AA403&lt;&gt;"",$AB403&lt;&gt;"",$AB403&lt;$AA403),"DATE_SEQUENCE_ERROR",""),IF(AND($AB403&lt;&gt;"",$AB403&gt;DATE(2030,12,31)),"DATE_OUTLIER",""),IF($C403="","MISSING_QRCODE",""),IF($J403="UNKNOWN","UNKNOWN_PM_TYPE",""),IF($L403="UNKNOWN","UNKNOWN_STATUS",""))</f>
        <v/>
      </c>
      <c r="AQ403" s="42" t="str">
        <f t="shared" si="34"/>
        <v>NO</v>
      </c>
    </row>
    <row r="404" spans="1:43" x14ac:dyDescent="0.3">
      <c r="A404" s="38">
        <f>IF('query (10)'!A404="","",'query (10)'!A404)</f>
        <v>501</v>
      </c>
      <c r="B404" s="38">
        <f>IF('query (10)'!B404="","",'query (10)'!B404)</f>
        <v>17336</v>
      </c>
      <c r="C404" s="38" t="str">
        <f>TRIM(UPPER('query (10)'!M404))</f>
        <v>AR-1161</v>
      </c>
      <c r="D404" s="38" t="str">
        <f>TRIM(UPPER(IFERROR(_xlfn.TEXTBEFORE('query (10)'!L404,"("),'query (10)'!L404)))</f>
        <v>AUTO VISUAL &amp; ANTRI RUST</v>
      </c>
      <c r="E404" s="38" t="str">
        <f>IFERROR(TRIM(UPPER(_xlfn.TEXTBEFORE(_xlfn.TEXTAFTER('query (10)'!L404,"("),")"))),"")</f>
        <v/>
      </c>
      <c r="F404" s="38" t="str">
        <f>TRIM('query (10)'!K404)</f>
        <v>CR1</v>
      </c>
      <c r="G404" s="38" t="str">
        <f>IF('query (10)'!J404="","",'query (10)'!J404)</f>
        <v>Solenoid valve</v>
      </c>
      <c r="H404" s="38" t="str">
        <f>TRIM(UPPER('query (10)'!J404))</f>
        <v>SOLENOID VALVE</v>
      </c>
      <c r="I404" s="38" t="str">
        <f>IF('query (10)'!F404="","",'query (10)'!F404)</f>
        <v>Time-based Maintenance</v>
      </c>
      <c r="J404" s="38" t="str">
        <f>IF('query (10)'!F404="","",IFERROR(INDEX(Cleaning_Rules!$B$14:$B$17,MATCH(TRIM('query (10)'!F404),Cleaning_Rules!$A$14:$A$17,0)),"UNKNOWN"))</f>
        <v>TBM</v>
      </c>
      <c r="K404" s="38" t="str">
        <f>IF('query (10)'!G404="","",'query (10)'!G404)</f>
        <v>เสร็จสิ้น</v>
      </c>
      <c r="L404" s="38" t="str">
        <f>IF('query (10)'!G404="","MISSING",IFERROR(INDEX(Cleaning_Rules!$B$5:$B$10,MATCH(TRIM('query (10)'!G404),Cleaning_Rules!$A$5:$A$10,0)),"UNKNOWN"))</f>
        <v>COMPLETED</v>
      </c>
      <c r="M404" s="38" t="str">
        <f>IF('query (10)'!I404="","",'query (10)'!I404)</f>
        <v>Mechanical</v>
      </c>
      <c r="N404" s="38" t="str">
        <f>IF('query (10)'!O404="","",'query (10)'!O404)</f>
        <v>Cleaning</v>
      </c>
      <c r="O404" s="38" t="str">
        <f>IF('query (10)'!P404="","",'query (10)'!P404)</f>
        <v>Medium</v>
      </c>
      <c r="P404" s="38" t="str">
        <f>IF('query (10)'!N404="","",'query (10)'!N404)</f>
        <v xml:space="preserve">Cleaning solenoid valve 
manifold 1 = 6 pcs.
</v>
      </c>
      <c r="Q404" s="38" t="str">
        <f>TRIM('query (10)'!N404)</f>
        <v xml:space="preserve">Cleaning solenoid valve 
manifold 1 = 6 pcs.
</v>
      </c>
      <c r="R404" s="38" t="str">
        <f>TRIM(UPPER('query (10)'!R404))</f>
        <v/>
      </c>
      <c r="S404" s="38" t="str">
        <f>TRIM(UPPER('query (10)'!S404))</f>
        <v/>
      </c>
      <c r="T404" s="38" t="str">
        <f>IF('query (10)'!Q404="","",TRIM(UPPER('query (10)'!Q404)))</f>
        <v/>
      </c>
      <c r="U404" s="38" t="str">
        <f>IF('query (10)'!T404="","",'query (10)'!T404)</f>
        <v>1</v>
      </c>
      <c r="V404" s="39">
        <f>IF('query (10)'!T404="","",IFERROR(VALUE('query (10)'!T404),""))</f>
        <v>1</v>
      </c>
      <c r="W404" s="40">
        <f>IF('query (10)'!U404="","",'query (10)'!U404)</f>
        <v>0</v>
      </c>
      <c r="X404" s="39">
        <f>IF('query (10)'!V404="","",'query (10)'!V404)</f>
        <v>1</v>
      </c>
      <c r="Y404" s="41">
        <f>IF('query (10)'!W404="","",'query (10)'!W404)</f>
        <v>46031</v>
      </c>
      <c r="Z404" s="41">
        <f>IF('query (10)'!X404="","",'query (10)'!X404)</f>
        <v>46034</v>
      </c>
      <c r="AA404" s="41">
        <f>IF('query (10)'!Y404="","",'query (10)'!Y404)</f>
        <v>46034</v>
      </c>
      <c r="AB404" s="41">
        <f>IF('query (10)'!Z404="","",'query (10)'!Z404)</f>
        <v>46035</v>
      </c>
      <c r="AC404" s="38" t="str">
        <f>IF(OR('query (10)'!AA404="",COUNTIF(Cleaning_Rules!$A$21:$A$26,TRIM('query (10)'!AA404))&gt;0),"",TRIM('query (10)'!AA404))</f>
        <v/>
      </c>
      <c r="AD404" s="38" t="str">
        <f>IF('query (10)'!AB404="","",TRIM(IFERROR(_xlfn.TEXTBEFORE('query (10)'!AB404,"("),'query (10)'!AB404)))</f>
        <v>เริ่มซ่อมงาน PM แล้ว รับผิดชอบโดย PAHLA SEEDANG</v>
      </c>
      <c r="AE404" s="38" t="str">
        <f>IFERROR(LOWER(TRIM(_xlfn.TEXTBEFORE(_xlfn.TEXTAFTER('query (10)'!AB404,"("),")"))),"")</f>
        <v>pahla@nsk.com</v>
      </c>
      <c r="AF404" s="38" t="str">
        <f>IF('query (10)'!AD404="","",TRIM('query (10)'!AD404))</f>
        <v>ผะหลา สีแดง</v>
      </c>
      <c r="AG404" s="38" t="str">
        <f>IF('query (10)'!AE404="","",TRIM('query (10)'!AE404))</f>
        <v>ผะหลา สีแดง</v>
      </c>
      <c r="AH404" s="38" t="str">
        <f>IF('query (10)'!AF404="","",IFERROR(VALUE('query (10)'!AF404),""))</f>
        <v/>
      </c>
      <c r="AI404" s="38" t="str">
        <f>IF('query (10)'!AG404="","",TRIM('query (10)'!AG404))</f>
        <v/>
      </c>
      <c r="AJ404" s="38" t="str">
        <f>IF('query (10)'!AH404="","",IFERROR(VALUE('query (10)'!AH404),""))</f>
        <v/>
      </c>
      <c r="AK404" s="38" t="str">
        <f>IF('query (10)'!AI404="","",TRIM('query (10)'!AI404))</f>
        <v/>
      </c>
      <c r="AL404" s="42">
        <f t="shared" si="30"/>
        <v>2026</v>
      </c>
      <c r="AM404" s="42" t="str">
        <f t="shared" si="31"/>
        <v>2026-01</v>
      </c>
      <c r="AN404" s="42" t="str">
        <f t="shared" ca="1" si="32"/>
        <v/>
      </c>
      <c r="AO404" s="42" t="str">
        <f t="shared" si="33"/>
        <v>AR-1161 | AUTO VISUAL &amp; ANTRI RUST | CR1 | SOLENOID VALVE | Time-based Maintenance | Mechanical | Cleaning | Medium | Cleaning solenoid valve 
manifold 1 = 6 pcs.
 | เริ่มซ่อมงาน PM แล้ว รับผิดชอบโดย PAHLA SEEDANG | ผะหลา สีแดง</v>
      </c>
      <c r="AP404" s="42" t="str">
        <f>_xlfn.TEXTJOIN("; ",TRUE,IF(COUNTA('query (10)'!A404:AK404)&lt;=6,"NEAR_EMPTY_ROW",""),IF($K404="","MISSING_STATUS",""),IF(AND($K404="เสร็จสิ้น",$Z404=""),"DONE_NO_ACTUAL_DATE",""),IF(AND($I404="Condition-based Maintenance",$AH404=""),"CBM_NO_MEASUREMENT",""),IF(OR($X404="",$X404=0),"INVALID_PERIOD",""),IF(AND($AA404&lt;&gt;"",$AB404&lt;&gt;"",$AB404&lt;$AA404),"DATE_SEQUENCE_ERROR",""),IF(AND($AB404&lt;&gt;"",$AB404&gt;DATE(2030,12,31)),"DATE_OUTLIER",""),IF($C404="","MISSING_QRCODE",""),IF($J404="UNKNOWN","UNKNOWN_PM_TYPE",""),IF($L404="UNKNOWN","UNKNOWN_STATUS",""))</f>
        <v/>
      </c>
      <c r="AQ404" s="42" t="str">
        <f t="shared" si="34"/>
        <v>NO</v>
      </c>
    </row>
    <row r="405" spans="1:43" x14ac:dyDescent="0.3">
      <c r="A405" s="38">
        <f>IF('query (10)'!A405="","",'query (10)'!A405)</f>
        <v>502</v>
      </c>
      <c r="B405" s="38">
        <f>IF('query (10)'!B405="","",'query (10)'!B405)</f>
        <v>17155</v>
      </c>
      <c r="C405" s="38" t="str">
        <f>TRIM(UPPER('query (10)'!M405))</f>
        <v>GR-1140</v>
      </c>
      <c r="D405" s="38" t="str">
        <f>TRIM(UPPER(IFERROR(_xlfn.TEXTBEFORE('query (10)'!L405,"("),'query (10)'!L405)))</f>
        <v>OUTER RING RACEWAY SUPER FINISH MACHINE</v>
      </c>
      <c r="E405" s="38" t="str">
        <f>IFERROR(TRIM(UPPER(_xlfn.TEXTBEFORE(_xlfn.TEXTAFTER('query (10)'!L405,"("),")"))),"")</f>
        <v/>
      </c>
      <c r="F405" s="38" t="str">
        <f>TRIM('query (10)'!K405)</f>
        <v>CR1</v>
      </c>
      <c r="G405" s="38" t="str">
        <f>IF('query (10)'!J405="","",'query (10)'!J405)</f>
        <v>Belt</v>
      </c>
      <c r="H405" s="38" t="str">
        <f>TRIM(UPPER('query (10)'!J405))</f>
        <v>BELT</v>
      </c>
      <c r="I405" s="38" t="str">
        <f>IF('query (10)'!F405="","",'query (10)'!F405)</f>
        <v>Time-based Maintenance</v>
      </c>
      <c r="J405" s="38" t="str">
        <f>IF('query (10)'!F405="","",IFERROR(INDEX(Cleaning_Rules!$B$14:$B$17,MATCH(TRIM('query (10)'!F405),Cleaning_Rules!$A$14:$A$17,0)),"UNKNOWN"))</f>
        <v>TBM</v>
      </c>
      <c r="K405" s="38" t="str">
        <f>IF('query (10)'!G405="","",'query (10)'!G405)</f>
        <v>เสร็จสิ้น</v>
      </c>
      <c r="L405" s="38" t="str">
        <f>IF('query (10)'!G405="","MISSING",IFERROR(INDEX(Cleaning_Rules!$B$5:$B$10,MATCH(TRIM('query (10)'!G405),Cleaning_Rules!$A$5:$A$10,0)),"UNKNOWN"))</f>
        <v>COMPLETED</v>
      </c>
      <c r="M405" s="38" t="str">
        <f>IF('query (10)'!I405="","",'query (10)'!I405)</f>
        <v>Mechanical</v>
      </c>
      <c r="N405" s="38" t="str">
        <f>IF('query (10)'!O405="","",'query (10)'!O405)</f>
        <v>Part Change</v>
      </c>
      <c r="O405" s="38" t="str">
        <f>IF('query (10)'!P405="","",'query (10)'!P405)</f>
        <v>Medium</v>
      </c>
      <c r="P405" s="38" t="str">
        <f>IF('query (10)'!N405="","",'query (10)'!N405)</f>
        <v xml:space="preserve">Change belt work head unit
</v>
      </c>
      <c r="Q405" s="38" t="str">
        <f>TRIM('query (10)'!N405)</f>
        <v xml:space="preserve">Change belt work head unit
</v>
      </c>
      <c r="R405" s="38" t="str">
        <f>TRIM(UPPER('query (10)'!R405))</f>
        <v>BELT</v>
      </c>
      <c r="S405" s="38" t="str">
        <f>TRIM(UPPER('query (10)'!S405))</f>
        <v>7M1450 ( TIMING ) (8 MM.)</v>
      </c>
      <c r="T405" s="38" t="str">
        <f>IF('query (10)'!Q405="","",TRIM(UPPER('query (10)'!Q405)))</f>
        <v>MTMC-0520</v>
      </c>
      <c r="U405" s="38" t="str">
        <f>IF('query (10)'!T405="","",'query (10)'!T405)</f>
        <v>1</v>
      </c>
      <c r="V405" s="39">
        <f>IF('query (10)'!T405="","",IFERROR(VALUE('query (10)'!T405),""))</f>
        <v>1</v>
      </c>
      <c r="W405" s="40">
        <f>IF('query (10)'!U405="","",'query (10)'!U405)</f>
        <v>1305</v>
      </c>
      <c r="X405" s="39">
        <f>IF('query (10)'!V405="","",'query (10)'!V405)</f>
        <v>1</v>
      </c>
      <c r="Y405" s="41">
        <f>IF('query (10)'!W405="","",'query (10)'!W405)</f>
        <v>45992</v>
      </c>
      <c r="Z405" s="41">
        <f>IF('query (10)'!X405="","",'query (10)'!X405)</f>
        <v>46028</v>
      </c>
      <c r="AA405" s="41">
        <f>IF('query (10)'!Y405="","",'query (10)'!Y405)</f>
        <v>46028</v>
      </c>
      <c r="AB405" s="41">
        <f>IF('query (10)'!Z405="","",'query (10)'!Z405)</f>
        <v>46029</v>
      </c>
      <c r="AC405" s="38" t="str">
        <f>IF(OR('query (10)'!AA405="",COUNTIF(Cleaning_Rules!$A$21:$A$26,TRIM('query (10)'!AA405))&gt;0),"",TRIM('query (10)'!AA405))</f>
        <v/>
      </c>
      <c r="AD405" s="38" t="str">
        <f>IF('query (10)'!AB405="","",TRIM(IFERROR(_xlfn.TEXTBEFORE('query (10)'!AB405,"("),'query (10)'!AB405)))</f>
        <v>เริ่มซ่อมงาน PM แล้ว รับผิดชอบโดย PAHLA SEEDANG</v>
      </c>
      <c r="AE405" s="38" t="str">
        <f>IFERROR(LOWER(TRIM(_xlfn.TEXTBEFORE(_xlfn.TEXTAFTER('query (10)'!AB405,"("),")"))),"")</f>
        <v>pahla@nsk.com</v>
      </c>
      <c r="AF405" s="38" t="str">
        <f>IF('query (10)'!AD405="","",TRIM('query (10)'!AD405))</f>
        <v>ผะหลา สีแดง</v>
      </c>
      <c r="AG405" s="38" t="str">
        <f>IF('query (10)'!AE405="","",TRIM('query (10)'!AE405))</f>
        <v>ผะหลา สีแดง</v>
      </c>
      <c r="AH405" s="38" t="str">
        <f>IF('query (10)'!AF405="","",IFERROR(VALUE('query (10)'!AF405),""))</f>
        <v/>
      </c>
      <c r="AI405" s="38" t="str">
        <f>IF('query (10)'!AG405="","",TRIM('query (10)'!AG405))</f>
        <v/>
      </c>
      <c r="AJ405" s="38" t="str">
        <f>IF('query (10)'!AH405="","",IFERROR(VALUE('query (10)'!AH405),""))</f>
        <v/>
      </c>
      <c r="AK405" s="38" t="str">
        <f>IF('query (10)'!AI405="","",TRIM('query (10)'!AI405))</f>
        <v/>
      </c>
      <c r="AL405" s="42">
        <f t="shared" si="30"/>
        <v>2025</v>
      </c>
      <c r="AM405" s="42" t="str">
        <f t="shared" si="31"/>
        <v>2025-12</v>
      </c>
      <c r="AN405" s="42" t="str">
        <f t="shared" ca="1" si="32"/>
        <v/>
      </c>
      <c r="AO405" s="42" t="str">
        <f t="shared" si="33"/>
        <v>GR-1140 | OUTER RING RACEWAY SUPER FINISH MACHINE | CR1 | BELT | Time-based Maintenance | Mechanical | Part Change | Medium | Change belt work head unit
 | BELT | 7M1450 ( TIMING ) (8 MM.) | MTMC-0520 | เริ่มซ่อมงาน PM แล้ว รับผิดชอบโดย PAHLA SEEDANG | ผะหลา สีแดง</v>
      </c>
      <c r="AP405" s="42" t="str">
        <f>_xlfn.TEXTJOIN("; ",TRUE,IF(COUNTA('query (10)'!A405:AK405)&lt;=6,"NEAR_EMPTY_ROW",""),IF($K405="","MISSING_STATUS",""),IF(AND($K405="เสร็จสิ้น",$Z405=""),"DONE_NO_ACTUAL_DATE",""),IF(AND($I405="Condition-based Maintenance",$AH405=""),"CBM_NO_MEASUREMENT",""),IF(OR($X405="",$X405=0),"INVALID_PERIOD",""),IF(AND($AA405&lt;&gt;"",$AB405&lt;&gt;"",$AB405&lt;$AA405),"DATE_SEQUENCE_ERROR",""),IF(AND($AB405&lt;&gt;"",$AB405&gt;DATE(2030,12,31)),"DATE_OUTLIER",""),IF($C405="","MISSING_QRCODE",""),IF($J405="UNKNOWN","UNKNOWN_PM_TYPE",""),IF($L405="UNKNOWN","UNKNOWN_STATUS",""))</f>
        <v/>
      </c>
      <c r="AQ405" s="42" t="str">
        <f t="shared" si="34"/>
        <v>YES</v>
      </c>
    </row>
    <row r="406" spans="1:43" x14ac:dyDescent="0.3">
      <c r="A406" s="38">
        <f>IF('query (10)'!A406="","",'query (10)'!A406)</f>
        <v>503</v>
      </c>
      <c r="B406" s="38">
        <f>IF('query (10)'!B406="","",'query (10)'!B406)</f>
        <v>17152</v>
      </c>
      <c r="C406" s="38" t="str">
        <f>TRIM(UPPER('query (10)'!M406))</f>
        <v>GR-1141</v>
      </c>
      <c r="D406" s="38" t="str">
        <f>TRIM(UPPER(IFERROR(_xlfn.TEXTBEFORE('query (10)'!L406,"("),'query (10)'!L406)))</f>
        <v>INNER RING RACEWAY GRINDING MACHINE</v>
      </c>
      <c r="E406" s="38" t="str">
        <f>IFERROR(TRIM(UPPER(_xlfn.TEXTBEFORE(_xlfn.TEXTAFTER('query (10)'!L406,"("),")"))),"")</f>
        <v/>
      </c>
      <c r="F406" s="38" t="str">
        <f>TRIM('query (10)'!K406)</f>
        <v>CR1</v>
      </c>
      <c r="G406" s="38" t="str">
        <f>IF('query (10)'!J406="","",'query (10)'!J406)</f>
        <v>Oil mist</v>
      </c>
      <c r="H406" s="38" t="str">
        <f>TRIM(UPPER('query (10)'!J406))</f>
        <v>OIL MIST</v>
      </c>
      <c r="I406" s="38" t="str">
        <f>IF('query (10)'!F406="","",'query (10)'!F406)</f>
        <v>Time-based Maintenance</v>
      </c>
      <c r="J406" s="38" t="str">
        <f>IF('query (10)'!F406="","",IFERROR(INDEX(Cleaning_Rules!$B$14:$B$17,MATCH(TRIM('query (10)'!F406),Cleaning_Rules!$A$14:$A$17,0)),"UNKNOWN"))</f>
        <v>TBM</v>
      </c>
      <c r="K406" s="38" t="str">
        <f>IF('query (10)'!G406="","",'query (10)'!G406)</f>
        <v>เสร็จสิ้น</v>
      </c>
      <c r="L406" s="38" t="str">
        <f>IF('query (10)'!G406="","MISSING",IFERROR(INDEX(Cleaning_Rules!$B$5:$B$10,MATCH(TRIM('query (10)'!G406),Cleaning_Rules!$A$5:$A$10,0)),"UNKNOWN"))</f>
        <v>COMPLETED</v>
      </c>
      <c r="M406" s="38" t="str">
        <f>IF('query (10)'!I406="","",'query (10)'!I406)</f>
        <v>Mechanical</v>
      </c>
      <c r="N406" s="38" t="str">
        <f>IF('query (10)'!O406="","",'query (10)'!O406)</f>
        <v>Cleaning</v>
      </c>
      <c r="O406" s="38" t="str">
        <f>IF('query (10)'!P406="","",'query (10)'!P406)</f>
        <v>Medium</v>
      </c>
      <c r="P406" s="38" t="str">
        <f>IF('query (10)'!N406="","",'query (10)'!N406)</f>
        <v>Cleaning venturi  oil  mist/Check drop 20 Drop/min</v>
      </c>
      <c r="Q406" s="38" t="str">
        <f>TRIM('query (10)'!N406)</f>
        <v>Cleaning venturi oil mist/Check drop 20 Drop/min</v>
      </c>
      <c r="R406" s="38" t="str">
        <f>TRIM(UPPER('query (10)'!R406))</f>
        <v/>
      </c>
      <c r="S406" s="38" t="str">
        <f>TRIM(UPPER('query (10)'!S406))</f>
        <v/>
      </c>
      <c r="T406" s="38" t="str">
        <f>IF('query (10)'!Q406="","",TRIM(UPPER('query (10)'!Q406)))</f>
        <v/>
      </c>
      <c r="U406" s="38" t="str">
        <f>IF('query (10)'!T406="","",'query (10)'!T406)</f>
        <v>1</v>
      </c>
      <c r="V406" s="39">
        <f>IF('query (10)'!T406="","",IFERROR(VALUE('query (10)'!T406),""))</f>
        <v>1</v>
      </c>
      <c r="W406" s="40">
        <f>IF('query (10)'!U406="","",'query (10)'!U406)</f>
        <v>0</v>
      </c>
      <c r="X406" s="39">
        <f>IF('query (10)'!V406="","",'query (10)'!V406)</f>
        <v>1</v>
      </c>
      <c r="Y406" s="41">
        <f>IF('query (10)'!W406="","",'query (10)'!W406)</f>
        <v>45992</v>
      </c>
      <c r="Z406" s="41">
        <f>IF('query (10)'!X406="","",'query (10)'!X406)</f>
        <v>46028</v>
      </c>
      <c r="AA406" s="41">
        <f>IF('query (10)'!Y406="","",'query (10)'!Y406)</f>
        <v>46028</v>
      </c>
      <c r="AB406" s="41">
        <f>IF('query (10)'!Z406="","",'query (10)'!Z406)</f>
        <v>46029</v>
      </c>
      <c r="AC406" s="38" t="str">
        <f>IF(OR('query (10)'!AA406="",COUNTIF(Cleaning_Rules!$A$21:$A$26,TRIM('query (10)'!AA406))&gt;0),"",TRIM('query (10)'!AA406))</f>
        <v/>
      </c>
      <c r="AD406" s="38" t="str">
        <f>IF('query (10)'!AB406="","",TRIM(IFERROR(_xlfn.TEXTBEFORE('query (10)'!AB406,"("),'query (10)'!AB406)))</f>
        <v>เริ่มซ่อมงาน PM แล้ว รับผิดชอบโดย PAHLA SEEDANG</v>
      </c>
      <c r="AE406" s="38" t="str">
        <f>IFERROR(LOWER(TRIM(_xlfn.TEXTBEFORE(_xlfn.TEXTAFTER('query (10)'!AB406,"("),")"))),"")</f>
        <v>pahla@nsk.com</v>
      </c>
      <c r="AF406" s="38" t="str">
        <f>IF('query (10)'!AD406="","",TRIM('query (10)'!AD406))</f>
        <v>ผะหลา สีแดง</v>
      </c>
      <c r="AG406" s="38" t="str">
        <f>IF('query (10)'!AE406="","",TRIM('query (10)'!AE406))</f>
        <v>ผะหลา สีแดง</v>
      </c>
      <c r="AH406" s="38" t="str">
        <f>IF('query (10)'!AF406="","",IFERROR(VALUE('query (10)'!AF406),""))</f>
        <v/>
      </c>
      <c r="AI406" s="38" t="str">
        <f>IF('query (10)'!AG406="","",TRIM('query (10)'!AG406))</f>
        <v/>
      </c>
      <c r="AJ406" s="38" t="str">
        <f>IF('query (10)'!AH406="","",IFERROR(VALUE('query (10)'!AH406),""))</f>
        <v/>
      </c>
      <c r="AK406" s="38" t="str">
        <f>IF('query (10)'!AI406="","",TRIM('query (10)'!AI406))</f>
        <v/>
      </c>
      <c r="AL406" s="42">
        <f t="shared" si="30"/>
        <v>2025</v>
      </c>
      <c r="AM406" s="42" t="str">
        <f t="shared" si="31"/>
        <v>2025-12</v>
      </c>
      <c r="AN406" s="42" t="str">
        <f t="shared" ca="1" si="32"/>
        <v/>
      </c>
      <c r="AO406" s="42" t="str">
        <f t="shared" si="33"/>
        <v>GR-1141 | INNER RING RACEWAY GRINDING MACHINE | CR1 | OIL MIST | Time-based Maintenance | Mechanical | Cleaning | Medium | Cleaning venturi oil mist/Check drop 20 Drop/min | เริ่มซ่อมงาน PM แล้ว รับผิดชอบโดย PAHLA SEEDANG | ผะหลา สีแดง</v>
      </c>
      <c r="AP406" s="42" t="str">
        <f>_xlfn.TEXTJOIN("; ",TRUE,IF(COUNTA('query (10)'!A406:AK406)&lt;=6,"NEAR_EMPTY_ROW",""),IF($K406="","MISSING_STATUS",""),IF(AND($K406="เสร็จสิ้น",$Z406=""),"DONE_NO_ACTUAL_DATE",""),IF(AND($I406="Condition-based Maintenance",$AH406=""),"CBM_NO_MEASUREMENT",""),IF(OR($X406="",$X406=0),"INVALID_PERIOD",""),IF(AND($AA406&lt;&gt;"",$AB406&lt;&gt;"",$AB406&lt;$AA406),"DATE_SEQUENCE_ERROR",""),IF(AND($AB406&lt;&gt;"",$AB406&gt;DATE(2030,12,31)),"DATE_OUTLIER",""),IF($C406="","MISSING_QRCODE",""),IF($J406="UNKNOWN","UNKNOWN_PM_TYPE",""),IF($L406="UNKNOWN","UNKNOWN_STATUS",""))</f>
        <v/>
      </c>
      <c r="AQ406" s="42" t="str">
        <f t="shared" si="34"/>
        <v>NO</v>
      </c>
    </row>
    <row r="407" spans="1:43" x14ac:dyDescent="0.3">
      <c r="A407" s="38">
        <f>IF('query (10)'!A407="","",'query (10)'!A407)</f>
        <v>504</v>
      </c>
      <c r="B407" s="38">
        <f>IF('query (10)'!B407="","",'query (10)'!B407)</f>
        <v>17153</v>
      </c>
      <c r="C407" s="38" t="str">
        <f>TRIM(UPPER('query (10)'!M407))</f>
        <v>GR-1138</v>
      </c>
      <c r="D407" s="38" t="str">
        <f>TRIM(UPPER(IFERROR(_xlfn.TEXTBEFORE('query (10)'!L407,"("),'query (10)'!L407)))</f>
        <v>OUTER RING RACEWAY GRINDING MACHINE</v>
      </c>
      <c r="E407" s="38" t="str">
        <f>IFERROR(TRIM(UPPER(_xlfn.TEXTBEFORE(_xlfn.TEXTAFTER('query (10)'!L407,"("),")"))),"")</f>
        <v/>
      </c>
      <c r="F407" s="38" t="str">
        <f>TRIM('query (10)'!K407)</f>
        <v>CR1</v>
      </c>
      <c r="G407" s="38" t="str">
        <f>IF('query (10)'!J407="","",'query (10)'!J407)</f>
        <v>Oil mist</v>
      </c>
      <c r="H407" s="38" t="str">
        <f>TRIM(UPPER('query (10)'!J407))</f>
        <v>OIL MIST</v>
      </c>
      <c r="I407" s="38" t="str">
        <f>IF('query (10)'!F407="","",'query (10)'!F407)</f>
        <v>Time-based Maintenance</v>
      </c>
      <c r="J407" s="38" t="str">
        <f>IF('query (10)'!F407="","",IFERROR(INDEX(Cleaning_Rules!$B$14:$B$17,MATCH(TRIM('query (10)'!F407),Cleaning_Rules!$A$14:$A$17,0)),"UNKNOWN"))</f>
        <v>TBM</v>
      </c>
      <c r="K407" s="38" t="str">
        <f>IF('query (10)'!G407="","",'query (10)'!G407)</f>
        <v>เสร็จสิ้น</v>
      </c>
      <c r="L407" s="38" t="str">
        <f>IF('query (10)'!G407="","MISSING",IFERROR(INDEX(Cleaning_Rules!$B$5:$B$10,MATCH(TRIM('query (10)'!G407),Cleaning_Rules!$A$5:$A$10,0)),"UNKNOWN"))</f>
        <v>COMPLETED</v>
      </c>
      <c r="M407" s="38" t="str">
        <f>IF('query (10)'!I407="","",'query (10)'!I407)</f>
        <v>Mechanical</v>
      </c>
      <c r="N407" s="38" t="str">
        <f>IF('query (10)'!O407="","",'query (10)'!O407)</f>
        <v>Cleaning</v>
      </c>
      <c r="O407" s="38" t="str">
        <f>IF('query (10)'!P407="","",'query (10)'!P407)</f>
        <v>Medium</v>
      </c>
      <c r="P407" s="38" t="str">
        <f>IF('query (10)'!N407="","",'query (10)'!N407)</f>
        <v>Cleaning venturi  oil  mist/Check drop 20 Drop/min</v>
      </c>
      <c r="Q407" s="38" t="str">
        <f>TRIM('query (10)'!N407)</f>
        <v>Cleaning venturi oil mist/Check drop 20 Drop/min</v>
      </c>
      <c r="R407" s="38" t="str">
        <f>TRIM(UPPER('query (10)'!R407))</f>
        <v/>
      </c>
      <c r="S407" s="38" t="str">
        <f>TRIM(UPPER('query (10)'!S407))</f>
        <v/>
      </c>
      <c r="T407" s="38" t="str">
        <f>IF('query (10)'!Q407="","",TRIM(UPPER('query (10)'!Q407)))</f>
        <v/>
      </c>
      <c r="U407" s="38" t="str">
        <f>IF('query (10)'!T407="","",'query (10)'!T407)</f>
        <v>1</v>
      </c>
      <c r="V407" s="39">
        <f>IF('query (10)'!T407="","",IFERROR(VALUE('query (10)'!T407),""))</f>
        <v>1</v>
      </c>
      <c r="W407" s="40">
        <f>IF('query (10)'!U407="","",'query (10)'!U407)</f>
        <v>0</v>
      </c>
      <c r="X407" s="39">
        <f>IF('query (10)'!V407="","",'query (10)'!V407)</f>
        <v>1</v>
      </c>
      <c r="Y407" s="41">
        <f>IF('query (10)'!W407="","",'query (10)'!W407)</f>
        <v>45992</v>
      </c>
      <c r="Z407" s="41">
        <f>IF('query (10)'!X407="","",'query (10)'!X407)</f>
        <v>46028</v>
      </c>
      <c r="AA407" s="41">
        <f>IF('query (10)'!Y407="","",'query (10)'!Y407)</f>
        <v>46028</v>
      </c>
      <c r="AB407" s="41">
        <f>IF('query (10)'!Z407="","",'query (10)'!Z407)</f>
        <v>46029</v>
      </c>
      <c r="AC407" s="38" t="str">
        <f>IF(OR('query (10)'!AA407="",COUNTIF(Cleaning_Rules!$A$21:$A$26,TRIM('query (10)'!AA407))&gt;0),"",TRIM('query (10)'!AA407))</f>
        <v/>
      </c>
      <c r="AD407" s="38" t="str">
        <f>IF('query (10)'!AB407="","",TRIM(IFERROR(_xlfn.TEXTBEFORE('query (10)'!AB407,"("),'query (10)'!AB407)))</f>
        <v>เริ่มซ่อมงาน PM แล้ว รับผิดชอบโดย PAHLA SEEDANG</v>
      </c>
      <c r="AE407" s="38" t="str">
        <f>IFERROR(LOWER(TRIM(_xlfn.TEXTBEFORE(_xlfn.TEXTAFTER('query (10)'!AB407,"("),")"))),"")</f>
        <v>pahla@nsk.com</v>
      </c>
      <c r="AF407" s="38" t="str">
        <f>IF('query (10)'!AD407="","",TRIM('query (10)'!AD407))</f>
        <v>ผะหลา สีแดง</v>
      </c>
      <c r="AG407" s="38" t="str">
        <f>IF('query (10)'!AE407="","",TRIM('query (10)'!AE407))</f>
        <v>ผะหลา สีแดง</v>
      </c>
      <c r="AH407" s="38" t="str">
        <f>IF('query (10)'!AF407="","",IFERROR(VALUE('query (10)'!AF407),""))</f>
        <v/>
      </c>
      <c r="AI407" s="38" t="str">
        <f>IF('query (10)'!AG407="","",TRIM('query (10)'!AG407))</f>
        <v/>
      </c>
      <c r="AJ407" s="38" t="str">
        <f>IF('query (10)'!AH407="","",IFERROR(VALUE('query (10)'!AH407),""))</f>
        <v/>
      </c>
      <c r="AK407" s="38" t="str">
        <f>IF('query (10)'!AI407="","",TRIM('query (10)'!AI407))</f>
        <v/>
      </c>
      <c r="AL407" s="42">
        <f t="shared" si="30"/>
        <v>2025</v>
      </c>
      <c r="AM407" s="42" t="str">
        <f t="shared" si="31"/>
        <v>2025-12</v>
      </c>
      <c r="AN407" s="42" t="str">
        <f t="shared" ca="1" si="32"/>
        <v/>
      </c>
      <c r="AO407" s="42" t="str">
        <f t="shared" si="33"/>
        <v>GR-1138 | OUTER RING RACEWAY GRINDING MACHINE | CR1 | OIL MIST | Time-based Maintenance | Mechanical | Cleaning | Medium | Cleaning venturi oil mist/Check drop 20 Drop/min | เริ่มซ่อมงาน PM แล้ว รับผิดชอบโดย PAHLA SEEDANG | ผะหลา สีแดง</v>
      </c>
      <c r="AP407" s="42" t="str">
        <f>_xlfn.TEXTJOIN("; ",TRUE,IF(COUNTA('query (10)'!A407:AK407)&lt;=6,"NEAR_EMPTY_ROW",""),IF($K407="","MISSING_STATUS",""),IF(AND($K407="เสร็จสิ้น",$Z407=""),"DONE_NO_ACTUAL_DATE",""),IF(AND($I407="Condition-based Maintenance",$AH407=""),"CBM_NO_MEASUREMENT",""),IF(OR($X407="",$X407=0),"INVALID_PERIOD",""),IF(AND($AA407&lt;&gt;"",$AB407&lt;&gt;"",$AB407&lt;$AA407),"DATE_SEQUENCE_ERROR",""),IF(AND($AB407&lt;&gt;"",$AB407&gt;DATE(2030,12,31)),"DATE_OUTLIER",""),IF($C407="","MISSING_QRCODE",""),IF($J407="UNKNOWN","UNKNOWN_PM_TYPE",""),IF($L407="UNKNOWN","UNKNOWN_STATUS",""))</f>
        <v/>
      </c>
      <c r="AQ407" s="42" t="str">
        <f t="shared" si="34"/>
        <v>NO</v>
      </c>
    </row>
    <row r="408" spans="1:43" x14ac:dyDescent="0.3">
      <c r="A408" s="38">
        <f>IF('query (10)'!A408="","",'query (10)'!A408)</f>
        <v>505</v>
      </c>
      <c r="B408" s="38">
        <f>IF('query (10)'!B408="","",'query (10)'!B408)</f>
        <v>17154</v>
      </c>
      <c r="C408" s="38" t="str">
        <f>TRIM(UPPER('query (10)'!M408))</f>
        <v>GR-1143</v>
      </c>
      <c r="D408" s="38" t="str">
        <f>TRIM(UPPER(IFERROR(_xlfn.TEXTBEFORE('query (10)'!L408,"("),'query (10)'!L408)))</f>
        <v>INNER RING RACEWAY SUPER FINISH MACHINE</v>
      </c>
      <c r="E408" s="38" t="str">
        <f>IFERROR(TRIM(UPPER(_xlfn.TEXTBEFORE(_xlfn.TEXTAFTER('query (10)'!L408,"("),")"))),"")</f>
        <v/>
      </c>
      <c r="F408" s="38" t="str">
        <f>TRIM('query (10)'!K408)</f>
        <v>CR1</v>
      </c>
      <c r="G408" s="38" t="str">
        <f>IF('query (10)'!J408="","",'query (10)'!J408)</f>
        <v>Belt</v>
      </c>
      <c r="H408" s="38" t="str">
        <f>TRIM(UPPER('query (10)'!J408))</f>
        <v>BELT</v>
      </c>
      <c r="I408" s="38" t="str">
        <f>IF('query (10)'!F408="","",'query (10)'!F408)</f>
        <v>Time-based Maintenance</v>
      </c>
      <c r="J408" s="38" t="str">
        <f>IF('query (10)'!F408="","",IFERROR(INDEX(Cleaning_Rules!$B$14:$B$17,MATCH(TRIM('query (10)'!F408),Cleaning_Rules!$A$14:$A$17,0)),"UNKNOWN"))</f>
        <v>TBM</v>
      </c>
      <c r="K408" s="38" t="str">
        <f>IF('query (10)'!G408="","",'query (10)'!G408)</f>
        <v>เสร็จสิ้น</v>
      </c>
      <c r="L408" s="38" t="str">
        <f>IF('query (10)'!G408="","MISSING",IFERROR(INDEX(Cleaning_Rules!$B$5:$B$10,MATCH(TRIM('query (10)'!G408),Cleaning_Rules!$A$5:$A$10,0)),"UNKNOWN"))</f>
        <v>COMPLETED</v>
      </c>
      <c r="M408" s="38" t="str">
        <f>IF('query (10)'!I408="","",'query (10)'!I408)</f>
        <v>Mechanical</v>
      </c>
      <c r="N408" s="38" t="str">
        <f>IF('query (10)'!O408="","",'query (10)'!O408)</f>
        <v>Part Change</v>
      </c>
      <c r="O408" s="38" t="str">
        <f>IF('query (10)'!P408="","",'query (10)'!P408)</f>
        <v>Medium</v>
      </c>
      <c r="P408" s="38" t="str">
        <f>IF('query (10)'!N408="","",'query (10)'!N408)</f>
        <v xml:space="preserve">Change belt work head </v>
      </c>
      <c r="Q408" s="38" t="str">
        <f>TRIM('query (10)'!N408)</f>
        <v>Change belt work head</v>
      </c>
      <c r="R408" s="38" t="str">
        <f>TRIM(UPPER('query (10)'!R408))</f>
        <v>BELT</v>
      </c>
      <c r="S408" s="38" t="str">
        <f>TRIM(UPPER('query (10)'!S408))</f>
        <v>7M1500</v>
      </c>
      <c r="T408" s="38" t="str">
        <f>IF('query (10)'!Q408="","",TRIM(UPPER('query (10)'!Q408)))</f>
        <v>MTMC-0521</v>
      </c>
      <c r="U408" s="38" t="str">
        <f>IF('query (10)'!T408="","",'query (10)'!T408)</f>
        <v>1</v>
      </c>
      <c r="V408" s="39">
        <f>IF('query (10)'!T408="","",IFERROR(VALUE('query (10)'!T408),""))</f>
        <v>1</v>
      </c>
      <c r="W408" s="40">
        <f>IF('query (10)'!U408="","",'query (10)'!U408)</f>
        <v>582.71</v>
      </c>
      <c r="X408" s="39">
        <f>IF('query (10)'!V408="","",'query (10)'!V408)</f>
        <v>1</v>
      </c>
      <c r="Y408" s="41">
        <f>IF('query (10)'!W408="","",'query (10)'!W408)</f>
        <v>45992</v>
      </c>
      <c r="Z408" s="41">
        <f>IF('query (10)'!X408="","",'query (10)'!X408)</f>
        <v>46028</v>
      </c>
      <c r="AA408" s="41">
        <f>IF('query (10)'!Y408="","",'query (10)'!Y408)</f>
        <v>46028</v>
      </c>
      <c r="AB408" s="41">
        <f>IF('query (10)'!Z408="","",'query (10)'!Z408)</f>
        <v>46029</v>
      </c>
      <c r="AC408" s="38" t="str">
        <f>IF(OR('query (10)'!AA408="",COUNTIF(Cleaning_Rules!$A$21:$A$26,TRIM('query (10)'!AA408))&gt;0),"",TRIM('query (10)'!AA408))</f>
        <v/>
      </c>
      <c r="AD408" s="38" t="str">
        <f>IF('query (10)'!AB408="","",TRIM(IFERROR(_xlfn.TEXTBEFORE('query (10)'!AB408,"("),'query (10)'!AB408)))</f>
        <v>เริ่มซ่อมงาน PM แล้ว รับผิดชอบโดย PAHLA SEEDANG</v>
      </c>
      <c r="AE408" s="38" t="str">
        <f>IFERROR(LOWER(TRIM(_xlfn.TEXTBEFORE(_xlfn.TEXTAFTER('query (10)'!AB408,"("),")"))),"")</f>
        <v>pahla@nsk.com</v>
      </c>
      <c r="AF408" s="38" t="str">
        <f>IF('query (10)'!AD408="","",TRIM('query (10)'!AD408))</f>
        <v>ผะหลา สีแดง</v>
      </c>
      <c r="AG408" s="38" t="str">
        <f>IF('query (10)'!AE408="","",TRIM('query (10)'!AE408))</f>
        <v>ผะหลา สีแดง</v>
      </c>
      <c r="AH408" s="38" t="str">
        <f>IF('query (10)'!AF408="","",IFERROR(VALUE('query (10)'!AF408),""))</f>
        <v/>
      </c>
      <c r="AI408" s="38" t="str">
        <f>IF('query (10)'!AG408="","",TRIM('query (10)'!AG408))</f>
        <v/>
      </c>
      <c r="AJ408" s="38" t="str">
        <f>IF('query (10)'!AH408="","",IFERROR(VALUE('query (10)'!AH408),""))</f>
        <v/>
      </c>
      <c r="AK408" s="38" t="str">
        <f>IF('query (10)'!AI408="","",TRIM('query (10)'!AI408))</f>
        <v/>
      </c>
      <c r="AL408" s="42">
        <f t="shared" si="30"/>
        <v>2025</v>
      </c>
      <c r="AM408" s="42" t="str">
        <f t="shared" si="31"/>
        <v>2025-12</v>
      </c>
      <c r="AN408" s="42" t="str">
        <f t="shared" ca="1" si="32"/>
        <v/>
      </c>
      <c r="AO408" s="42" t="str">
        <f t="shared" si="33"/>
        <v>GR-1143 | INNER RING RACEWAY SUPER FINISH MACHINE | CR1 | BELT | Time-based Maintenance | Mechanical | Part Change | Medium | Change belt work head | BELT | 7M1500 | MTMC-0521 | เริ่มซ่อมงาน PM แล้ว รับผิดชอบโดย PAHLA SEEDANG | ผะหลา สีแดง</v>
      </c>
      <c r="AP408" s="42" t="str">
        <f>_xlfn.TEXTJOIN("; ",TRUE,IF(COUNTA('query (10)'!A408:AK408)&lt;=6,"NEAR_EMPTY_ROW",""),IF($K408="","MISSING_STATUS",""),IF(AND($K408="เสร็จสิ้น",$Z408=""),"DONE_NO_ACTUAL_DATE",""),IF(AND($I408="Condition-based Maintenance",$AH408=""),"CBM_NO_MEASUREMENT",""),IF(OR($X408="",$X408=0),"INVALID_PERIOD",""),IF(AND($AA408&lt;&gt;"",$AB408&lt;&gt;"",$AB408&lt;$AA408),"DATE_SEQUENCE_ERROR",""),IF(AND($AB408&lt;&gt;"",$AB408&gt;DATE(2030,12,31)),"DATE_OUTLIER",""),IF($C408="","MISSING_QRCODE",""),IF($J408="UNKNOWN","UNKNOWN_PM_TYPE",""),IF($L408="UNKNOWN","UNKNOWN_STATUS",""))</f>
        <v/>
      </c>
      <c r="AQ408" s="42" t="str">
        <f t="shared" si="34"/>
        <v>YES</v>
      </c>
    </row>
    <row r="409" spans="1:43" x14ac:dyDescent="0.3">
      <c r="A409" s="38">
        <f>IF('query (10)'!A409="","",'query (10)'!A409)</f>
        <v>506</v>
      </c>
      <c r="B409" s="38">
        <f>IF('query (10)'!B409="","",'query (10)'!B409)</f>
        <v>17205</v>
      </c>
      <c r="C409" s="38" t="str">
        <f>TRIM(UPPER('query (10)'!M409))</f>
        <v>GR-1138</v>
      </c>
      <c r="D409" s="38" t="str">
        <f>TRIM(UPPER(IFERROR(_xlfn.TEXTBEFORE('query (10)'!L409,"("),'query (10)'!L409)))</f>
        <v>OUTER RING RACEWAY GRINDING MACHINE</v>
      </c>
      <c r="E409" s="38" t="str">
        <f>IFERROR(TRIM(UPPER(_xlfn.TEXTBEFORE(_xlfn.TEXTAFTER('query (10)'!L409,"("),")"))),"")</f>
        <v/>
      </c>
      <c r="F409" s="38" t="str">
        <f>TRIM('query (10)'!K409)</f>
        <v>CR1</v>
      </c>
      <c r="G409" s="38" t="str">
        <f>IF('query (10)'!J409="","",'query (10)'!J409)</f>
        <v>Filter</v>
      </c>
      <c r="H409" s="38" t="str">
        <f>TRIM(UPPER('query (10)'!J409))</f>
        <v>FILTER</v>
      </c>
      <c r="I409" s="38" t="str">
        <f>IF('query (10)'!F409="","",'query (10)'!F409)</f>
        <v>Time-based Maintenance</v>
      </c>
      <c r="J409" s="38" t="str">
        <f>IF('query (10)'!F409="","",IFERROR(INDEX(Cleaning_Rules!$B$14:$B$17,MATCH(TRIM('query (10)'!F409),Cleaning_Rules!$A$14:$A$17,0)),"UNKNOWN"))</f>
        <v>TBM</v>
      </c>
      <c r="K409" s="38" t="str">
        <f>IF('query (10)'!G409="","",'query (10)'!G409)</f>
        <v>เสร็จสิ้น</v>
      </c>
      <c r="L409" s="38" t="str">
        <f>IF('query (10)'!G409="","MISSING",IFERROR(INDEX(Cleaning_Rules!$B$5:$B$10,MATCH(TRIM('query (10)'!G409),Cleaning_Rules!$A$5:$A$10,0)),"UNKNOWN"))</f>
        <v>COMPLETED</v>
      </c>
      <c r="M409" s="38" t="str">
        <f>IF('query (10)'!I409="","",'query (10)'!I409)</f>
        <v>Mechanical</v>
      </c>
      <c r="N409" s="38" t="str">
        <f>IF('query (10)'!O409="","",'query (10)'!O409)</f>
        <v>Part Change</v>
      </c>
      <c r="O409" s="38" t="str">
        <f>IF('query (10)'!P409="","",'query (10)'!P409)</f>
        <v>Medium</v>
      </c>
      <c r="P409" s="38" t="str">
        <f>IF('query (10)'!N409="","",'query (10)'!N409)</f>
        <v>Change filter main air all line</v>
      </c>
      <c r="Q409" s="38" t="str">
        <f>TRIM('query (10)'!N409)</f>
        <v>Change filter main air all line</v>
      </c>
      <c r="R409" s="38" t="str">
        <f>TRIM(UPPER('query (10)'!R409))</f>
        <v/>
      </c>
      <c r="S409" s="38" t="str">
        <f>TRIM(UPPER('query (10)'!S409))</f>
        <v/>
      </c>
      <c r="T409" s="38" t="str">
        <f>IF('query (10)'!Q409="","",TRIM(UPPER('query (10)'!Q409)))</f>
        <v/>
      </c>
      <c r="U409" s="38" t="str">
        <f>IF('query (10)'!T409="","",'query (10)'!T409)</f>
        <v>1</v>
      </c>
      <c r="V409" s="39">
        <f>IF('query (10)'!T409="","",IFERROR(VALUE('query (10)'!T409),""))</f>
        <v>1</v>
      </c>
      <c r="W409" s="40">
        <f>IF('query (10)'!U409="","",'query (10)'!U409)</f>
        <v>0</v>
      </c>
      <c r="X409" s="39">
        <f>IF('query (10)'!V409="","",'query (10)'!V409)</f>
        <v>1</v>
      </c>
      <c r="Y409" s="41">
        <f>IF('query (10)'!W409="","",'query (10)'!W409)</f>
        <v>46091</v>
      </c>
      <c r="Z409" s="41">
        <f>IF('query (10)'!X409="","",'query (10)'!X409)</f>
        <v>46028</v>
      </c>
      <c r="AA409" s="41">
        <f>IF('query (10)'!Y409="","",'query (10)'!Y409)</f>
        <v>46028</v>
      </c>
      <c r="AB409" s="41">
        <f>IF('query (10)'!Z409="","",'query (10)'!Z409)</f>
        <v>46029</v>
      </c>
      <c r="AC409" s="38" t="str">
        <f>IF(OR('query (10)'!AA409="",COUNTIF(Cleaning_Rules!$A$21:$A$26,TRIM('query (10)'!AA409))&gt;0),"",TRIM('query (10)'!AA409))</f>
        <v/>
      </c>
      <c r="AD409" s="38" t="str">
        <f>IF('query (10)'!AB409="","",TRIM(IFERROR(_xlfn.TEXTBEFORE('query (10)'!AB409,"("),'query (10)'!AB409)))</f>
        <v>เริ่มซ่อมงาน PM แล้ว รับผิดชอบโดย PAHLA SEEDANG</v>
      </c>
      <c r="AE409" s="38" t="str">
        <f>IFERROR(LOWER(TRIM(_xlfn.TEXTBEFORE(_xlfn.TEXTAFTER('query (10)'!AB409,"("),")"))),"")</f>
        <v>pahla@nsk.com</v>
      </c>
      <c r="AF409" s="38" t="str">
        <f>IF('query (10)'!AD409="","",TRIM('query (10)'!AD409))</f>
        <v>ผะหลา สีแดง</v>
      </c>
      <c r="AG409" s="38" t="str">
        <f>IF('query (10)'!AE409="","",TRIM('query (10)'!AE409))</f>
        <v>ผะหลา สีแดง</v>
      </c>
      <c r="AH409" s="38" t="str">
        <f>IF('query (10)'!AF409="","",IFERROR(VALUE('query (10)'!AF409),""))</f>
        <v/>
      </c>
      <c r="AI409" s="38" t="str">
        <f>IF('query (10)'!AG409="","",TRIM('query (10)'!AG409))</f>
        <v/>
      </c>
      <c r="AJ409" s="38" t="str">
        <f>IF('query (10)'!AH409="","",IFERROR(VALUE('query (10)'!AH409),""))</f>
        <v/>
      </c>
      <c r="AK409" s="38" t="str">
        <f>IF('query (10)'!AI409="","",TRIM('query (10)'!AI409))</f>
        <v/>
      </c>
      <c r="AL409" s="42">
        <f t="shared" si="30"/>
        <v>2026</v>
      </c>
      <c r="AM409" s="42" t="str">
        <f t="shared" si="31"/>
        <v>2026-03</v>
      </c>
      <c r="AN409" s="42" t="str">
        <f t="shared" ca="1" si="32"/>
        <v/>
      </c>
      <c r="AO409" s="42" t="str">
        <f t="shared" si="33"/>
        <v>GR-1138 | OUTER RING RACEWAY GRINDING MACHINE | CR1 | FILTER | Time-based Maintenance | Mechanical | Part Change | Medium | Change filter main air all line | เริ่มซ่อมงาน PM แล้ว รับผิดชอบโดย PAHLA SEEDANG | ผะหลา สีแดง</v>
      </c>
      <c r="AP409" s="42" t="str">
        <f>_xlfn.TEXTJOIN("; ",TRUE,IF(COUNTA('query (10)'!A409:AK409)&lt;=6,"NEAR_EMPTY_ROW",""),IF($K409="","MISSING_STATUS",""),IF(AND($K409="เสร็จสิ้น",$Z409=""),"DONE_NO_ACTUAL_DATE",""),IF(AND($I409="Condition-based Maintenance",$AH409=""),"CBM_NO_MEASUREMENT",""),IF(OR($X409="",$X409=0),"INVALID_PERIOD",""),IF(AND($AA409&lt;&gt;"",$AB409&lt;&gt;"",$AB409&lt;$AA409),"DATE_SEQUENCE_ERROR",""),IF(AND($AB409&lt;&gt;"",$AB409&gt;DATE(2030,12,31)),"DATE_OUTLIER",""),IF($C409="","MISSING_QRCODE",""),IF($J409="UNKNOWN","UNKNOWN_PM_TYPE",""),IF($L409="UNKNOWN","UNKNOWN_STATUS",""))</f>
        <v/>
      </c>
      <c r="AQ409" s="42" t="str">
        <f t="shared" si="34"/>
        <v>NO</v>
      </c>
    </row>
    <row r="410" spans="1:43" x14ac:dyDescent="0.3">
      <c r="A410" s="38">
        <f>IF('query (10)'!A410="","",'query (10)'!A410)</f>
        <v>507</v>
      </c>
      <c r="B410" s="38">
        <f>IF('query (10)'!B410="","",'query (10)'!B410)</f>
        <v>17151</v>
      </c>
      <c r="C410" s="38" t="str">
        <f>TRIM(UPPER('query (10)'!M410))</f>
        <v>WA-1144</v>
      </c>
      <c r="D410" s="38" t="str">
        <f>TRIM(UPPER(IFERROR(_xlfn.TEXTBEFORE('query (10)'!L410,"("),'query (10)'!L410)))</f>
        <v>PART WASHING</v>
      </c>
      <c r="E410" s="38" t="str">
        <f>IFERROR(TRIM(UPPER(_xlfn.TEXTBEFORE(_xlfn.TEXTAFTER('query (10)'!L410,"("),")"))),"")</f>
        <v/>
      </c>
      <c r="F410" s="38" t="str">
        <f>TRIM('query (10)'!K410)</f>
        <v>CR1</v>
      </c>
      <c r="G410" s="38" t="str">
        <f>IF('query (10)'!J410="","",'query (10)'!J410)</f>
        <v>Filter</v>
      </c>
      <c r="H410" s="38" t="str">
        <f>TRIM(UPPER('query (10)'!J410))</f>
        <v>FILTER</v>
      </c>
      <c r="I410" s="38" t="str">
        <f>IF('query (10)'!F410="","",'query (10)'!F410)</f>
        <v>Time-based Maintenance</v>
      </c>
      <c r="J410" s="38" t="str">
        <f>IF('query (10)'!F410="","",IFERROR(INDEX(Cleaning_Rules!$B$14:$B$17,MATCH(TRIM('query (10)'!F410),Cleaning_Rules!$A$14:$A$17,0)),"UNKNOWN"))</f>
        <v>TBM</v>
      </c>
      <c r="K410" s="38" t="str">
        <f>IF('query (10)'!G410="","",'query (10)'!G410)</f>
        <v>เสร็จสิ้น</v>
      </c>
      <c r="L410" s="38" t="str">
        <f>IF('query (10)'!G410="","MISSING",IFERROR(INDEX(Cleaning_Rules!$B$5:$B$10,MATCH(TRIM('query (10)'!G410),Cleaning_Rules!$A$5:$A$10,0)),"UNKNOWN"))</f>
        <v>COMPLETED</v>
      </c>
      <c r="M410" s="38" t="str">
        <f>IF('query (10)'!I410="","",'query (10)'!I410)</f>
        <v>Mechanical</v>
      </c>
      <c r="N410" s="38" t="str">
        <f>IF('query (10)'!O410="","",'query (10)'!O410)</f>
        <v>Part Change</v>
      </c>
      <c r="O410" s="38" t="str">
        <f>IF('query (10)'!P410="","",'query (10)'!P410)</f>
        <v>Medium</v>
      </c>
      <c r="P410" s="38" t="str">
        <f>IF('query (10)'!N410="","",'query (10)'!N410)</f>
        <v>Change Filter oil washing 1 and 10</v>
      </c>
      <c r="Q410" s="38" t="str">
        <f>TRIM('query (10)'!N410)</f>
        <v>Change Filter oil washing 1 and 10</v>
      </c>
      <c r="R410" s="38" t="str">
        <f>TRIM(UPPER('query (10)'!R410))</f>
        <v>FILTER</v>
      </c>
      <c r="S410" s="38" t="str">
        <f>TRIM(UPPER('query (10)'!S410))</f>
        <v>10 MICRON 10",FILTER"</v>
      </c>
      <c r="T410" s="38" t="str">
        <f>IF('query (10)'!Q410="","",TRIM(UPPER('query (10)'!Q410)))</f>
        <v>MTMC-0803</v>
      </c>
      <c r="U410" s="38" t="str">
        <f>IF('query (10)'!T410="","",'query (10)'!T410)</f>
        <v>2</v>
      </c>
      <c r="V410" s="39">
        <f>IF('query (10)'!T410="","",IFERROR(VALUE('query (10)'!T410),""))</f>
        <v>2</v>
      </c>
      <c r="W410" s="40">
        <f>IF('query (10)'!U410="","",'query (10)'!U410)</f>
        <v>280</v>
      </c>
      <c r="X410" s="39">
        <f>IF('query (10)'!V410="","",'query (10)'!V410)</f>
        <v>1</v>
      </c>
      <c r="Y410" s="41">
        <f>IF('query (10)'!W410="","",'query (10)'!W410)</f>
        <v>45992</v>
      </c>
      <c r="Z410" s="41">
        <f>IF('query (10)'!X410="","",'query (10)'!X410)</f>
        <v>46028</v>
      </c>
      <c r="AA410" s="41">
        <f>IF('query (10)'!Y410="","",'query (10)'!Y410)</f>
        <v>46028</v>
      </c>
      <c r="AB410" s="41">
        <f>IF('query (10)'!Z410="","",'query (10)'!Z410)</f>
        <v>46029</v>
      </c>
      <c r="AC410" s="38" t="str">
        <f>IF(OR('query (10)'!AA410="",COUNTIF(Cleaning_Rules!$A$21:$A$26,TRIM('query (10)'!AA410))&gt;0),"",TRIM('query (10)'!AA410))</f>
        <v/>
      </c>
      <c r="AD410" s="38" t="str">
        <f>IF('query (10)'!AB410="","",TRIM(IFERROR(_xlfn.TEXTBEFORE('query (10)'!AB410,"("),'query (10)'!AB410)))</f>
        <v>เริ่มซ่อมงาน PM แล้ว รับผิดชอบโดย PAHLA SEEDANG</v>
      </c>
      <c r="AE410" s="38" t="str">
        <f>IFERROR(LOWER(TRIM(_xlfn.TEXTBEFORE(_xlfn.TEXTAFTER('query (10)'!AB410,"("),")"))),"")</f>
        <v>pahla@nsk.com</v>
      </c>
      <c r="AF410" s="38" t="str">
        <f>IF('query (10)'!AD410="","",TRIM('query (10)'!AD410))</f>
        <v>ผะหลา สีแดง</v>
      </c>
      <c r="AG410" s="38" t="str">
        <f>IF('query (10)'!AE410="","",TRIM('query (10)'!AE410))</f>
        <v>ผะหลา สีแดง</v>
      </c>
      <c r="AH410" s="38" t="str">
        <f>IF('query (10)'!AF410="","",IFERROR(VALUE('query (10)'!AF410),""))</f>
        <v/>
      </c>
      <c r="AI410" s="38" t="str">
        <f>IF('query (10)'!AG410="","",TRIM('query (10)'!AG410))</f>
        <v/>
      </c>
      <c r="AJ410" s="38" t="str">
        <f>IF('query (10)'!AH410="","",IFERROR(VALUE('query (10)'!AH410),""))</f>
        <v/>
      </c>
      <c r="AK410" s="38" t="str">
        <f>IF('query (10)'!AI410="","",TRIM('query (10)'!AI410))</f>
        <v/>
      </c>
      <c r="AL410" s="42">
        <f t="shared" si="30"/>
        <v>2025</v>
      </c>
      <c r="AM410" s="42" t="str">
        <f t="shared" si="31"/>
        <v>2025-12</v>
      </c>
      <c r="AN410" s="42" t="str">
        <f t="shared" ca="1" si="32"/>
        <v/>
      </c>
      <c r="AO410" s="42" t="str">
        <f t="shared" si="33"/>
        <v>WA-1144 | PART WASHING | CR1 | FILTER | Time-based Maintenance | Mechanical | Part Change | Medium | Change Filter oil washing 1 and 10 | FILTER | 10 MICRON 10",FILTER" | MTMC-0803 | เริ่มซ่อมงาน PM แล้ว รับผิดชอบโดย PAHLA SEEDANG | ผะหลา สีแดง</v>
      </c>
      <c r="AP410" s="42" t="str">
        <f>_xlfn.TEXTJOIN("; ",TRUE,IF(COUNTA('query (10)'!A410:AK410)&lt;=6,"NEAR_EMPTY_ROW",""),IF($K410="","MISSING_STATUS",""),IF(AND($K410="เสร็จสิ้น",$Z410=""),"DONE_NO_ACTUAL_DATE",""),IF(AND($I410="Condition-based Maintenance",$AH410=""),"CBM_NO_MEASUREMENT",""),IF(OR($X410="",$X410=0),"INVALID_PERIOD",""),IF(AND($AA410&lt;&gt;"",$AB410&lt;&gt;"",$AB410&lt;$AA410),"DATE_SEQUENCE_ERROR",""),IF(AND($AB410&lt;&gt;"",$AB410&gt;DATE(2030,12,31)),"DATE_OUTLIER",""),IF($C410="","MISSING_QRCODE",""),IF($J410="UNKNOWN","UNKNOWN_PM_TYPE",""),IF($L410="UNKNOWN","UNKNOWN_STATUS",""))</f>
        <v/>
      </c>
      <c r="AQ410" s="42" t="str">
        <f t="shared" si="34"/>
        <v>YES</v>
      </c>
    </row>
    <row r="411" spans="1:43" x14ac:dyDescent="0.3">
      <c r="A411" s="38">
        <f>IF('query (10)'!A411="","",'query (10)'!A411)</f>
        <v>508</v>
      </c>
      <c r="B411" s="38">
        <f>IF('query (10)'!B411="","",'query (10)'!B411)</f>
        <v>17150</v>
      </c>
      <c r="C411" s="38" t="str">
        <f>TRIM(UPPER('query (10)'!M411))</f>
        <v>WA-1148</v>
      </c>
      <c r="D411" s="38" t="str">
        <f>TRIM(UPPER(IFERROR(_xlfn.TEXTBEFORE('query (10)'!L411,"("),'query (10)'!L411)))</f>
        <v>DEOILER</v>
      </c>
      <c r="E411" s="38" t="str">
        <f>IFERROR(TRIM(UPPER(_xlfn.TEXTBEFORE(_xlfn.TEXTAFTER('query (10)'!L411,"("),")"))),"")</f>
        <v/>
      </c>
      <c r="F411" s="38" t="str">
        <f>TRIM('query (10)'!K411)</f>
        <v>CR1</v>
      </c>
      <c r="G411" s="38" t="str">
        <f>IF('query (10)'!J411="","",'query (10)'!J411)</f>
        <v>Filter</v>
      </c>
      <c r="H411" s="38" t="str">
        <f>TRIM(UPPER('query (10)'!J411))</f>
        <v>FILTER</v>
      </c>
      <c r="I411" s="38" t="str">
        <f>IF('query (10)'!F411="","",'query (10)'!F411)</f>
        <v>Time-based Maintenance</v>
      </c>
      <c r="J411" s="38" t="str">
        <f>IF('query (10)'!F411="","",IFERROR(INDEX(Cleaning_Rules!$B$14:$B$17,MATCH(TRIM('query (10)'!F411),Cleaning_Rules!$A$14:$A$17,0)),"UNKNOWN"))</f>
        <v>TBM</v>
      </c>
      <c r="K411" s="38" t="str">
        <f>IF('query (10)'!G411="","",'query (10)'!G411)</f>
        <v>เสร็จสิ้น</v>
      </c>
      <c r="L411" s="38" t="str">
        <f>IF('query (10)'!G411="","MISSING",IFERROR(INDEX(Cleaning_Rules!$B$5:$B$10,MATCH(TRIM('query (10)'!G411),Cleaning_Rules!$A$5:$A$10,0)),"UNKNOWN"))</f>
        <v>COMPLETED</v>
      </c>
      <c r="M411" s="38" t="str">
        <f>IF('query (10)'!I411="","",'query (10)'!I411)</f>
        <v>Mechanical</v>
      </c>
      <c r="N411" s="38" t="str">
        <f>IF('query (10)'!O411="","",'query (10)'!O411)</f>
        <v>Part Change</v>
      </c>
      <c r="O411" s="38" t="str">
        <f>IF('query (10)'!P411="","",'query (10)'!P411)</f>
        <v>Medium</v>
      </c>
      <c r="P411" s="38" t="str">
        <f>IF('query (10)'!N411="","",'query (10)'!N411)</f>
        <v>Change Filter oil washing 1 and 10</v>
      </c>
      <c r="Q411" s="38" t="str">
        <f>TRIM('query (10)'!N411)</f>
        <v>Change Filter oil washing 1 and 10</v>
      </c>
      <c r="R411" s="38" t="str">
        <f>TRIM(UPPER('query (10)'!R411))</f>
        <v>FILTER</v>
      </c>
      <c r="S411" s="38" t="str">
        <f>TRIM(UPPER('query (10)'!S411))</f>
        <v>10 MICRON 10",FILTER"</v>
      </c>
      <c r="T411" s="38" t="str">
        <f>IF('query (10)'!Q411="","",TRIM(UPPER('query (10)'!Q411)))</f>
        <v>MTMC-0803</v>
      </c>
      <c r="U411" s="38" t="str">
        <f>IF('query (10)'!T411="","",'query (10)'!T411)</f>
        <v>2</v>
      </c>
      <c r="V411" s="39">
        <f>IF('query (10)'!T411="","",IFERROR(VALUE('query (10)'!T411),""))</f>
        <v>2</v>
      </c>
      <c r="W411" s="40">
        <f>IF('query (10)'!U411="","",'query (10)'!U411)</f>
        <v>280</v>
      </c>
      <c r="X411" s="39">
        <f>IF('query (10)'!V411="","",'query (10)'!V411)</f>
        <v>1</v>
      </c>
      <c r="Y411" s="41">
        <f>IF('query (10)'!W411="","",'query (10)'!W411)</f>
        <v>45992</v>
      </c>
      <c r="Z411" s="41">
        <f>IF('query (10)'!X411="","",'query (10)'!X411)</f>
        <v>46028</v>
      </c>
      <c r="AA411" s="41">
        <f>IF('query (10)'!Y411="","",'query (10)'!Y411)</f>
        <v>46028</v>
      </c>
      <c r="AB411" s="41">
        <f>IF('query (10)'!Z411="","",'query (10)'!Z411)</f>
        <v>46029</v>
      </c>
      <c r="AC411" s="38" t="str">
        <f>IF(OR('query (10)'!AA411="",COUNTIF(Cleaning_Rules!$A$21:$A$26,TRIM('query (10)'!AA411))&gt;0),"",TRIM('query (10)'!AA411))</f>
        <v/>
      </c>
      <c r="AD411" s="38" t="str">
        <f>IF('query (10)'!AB411="","",TRIM(IFERROR(_xlfn.TEXTBEFORE('query (10)'!AB411,"("),'query (10)'!AB411)))</f>
        <v>เริ่มซ่อมงาน PM แล้ว รับผิดชอบโดย PAHLA SEEDANG</v>
      </c>
      <c r="AE411" s="38" t="str">
        <f>IFERROR(LOWER(TRIM(_xlfn.TEXTBEFORE(_xlfn.TEXTAFTER('query (10)'!AB411,"("),")"))),"")</f>
        <v>pahla@nsk.com</v>
      </c>
      <c r="AF411" s="38" t="str">
        <f>IF('query (10)'!AD411="","",TRIM('query (10)'!AD411))</f>
        <v>ผะหลา สีแดง</v>
      </c>
      <c r="AG411" s="38" t="str">
        <f>IF('query (10)'!AE411="","",TRIM('query (10)'!AE411))</f>
        <v>ผะหลา สีแดง</v>
      </c>
      <c r="AH411" s="38" t="str">
        <f>IF('query (10)'!AF411="","",IFERROR(VALUE('query (10)'!AF411),""))</f>
        <v/>
      </c>
      <c r="AI411" s="38" t="str">
        <f>IF('query (10)'!AG411="","",TRIM('query (10)'!AG411))</f>
        <v/>
      </c>
      <c r="AJ411" s="38" t="str">
        <f>IF('query (10)'!AH411="","",IFERROR(VALUE('query (10)'!AH411),""))</f>
        <v/>
      </c>
      <c r="AK411" s="38" t="str">
        <f>IF('query (10)'!AI411="","",TRIM('query (10)'!AI411))</f>
        <v/>
      </c>
      <c r="AL411" s="42">
        <f t="shared" si="30"/>
        <v>2025</v>
      </c>
      <c r="AM411" s="42" t="str">
        <f t="shared" si="31"/>
        <v>2025-12</v>
      </c>
      <c r="AN411" s="42" t="str">
        <f t="shared" ca="1" si="32"/>
        <v/>
      </c>
      <c r="AO411" s="42" t="str">
        <f t="shared" si="33"/>
        <v>WA-1148 | DEOILER | CR1 | FILTER | Time-based Maintenance | Mechanical | Part Change | Medium | Change Filter oil washing 1 and 10 | FILTER | 10 MICRON 10",FILTER" | MTMC-0803 | เริ่มซ่อมงาน PM แล้ว รับผิดชอบโดย PAHLA SEEDANG | ผะหลา สีแดง</v>
      </c>
      <c r="AP411" s="42" t="str">
        <f>_xlfn.TEXTJOIN("; ",TRUE,IF(COUNTA('query (10)'!A411:AK411)&lt;=6,"NEAR_EMPTY_ROW",""),IF($K411="","MISSING_STATUS",""),IF(AND($K411="เสร็จสิ้น",$Z411=""),"DONE_NO_ACTUAL_DATE",""),IF(AND($I411="Condition-based Maintenance",$AH411=""),"CBM_NO_MEASUREMENT",""),IF(OR($X411="",$X411=0),"INVALID_PERIOD",""),IF(AND($AA411&lt;&gt;"",$AB411&lt;&gt;"",$AB411&lt;$AA411),"DATE_SEQUENCE_ERROR",""),IF(AND($AB411&lt;&gt;"",$AB411&gt;DATE(2030,12,31)),"DATE_OUTLIER",""),IF($C411="","MISSING_QRCODE",""),IF($J411="UNKNOWN","UNKNOWN_PM_TYPE",""),IF($L411="UNKNOWN","UNKNOWN_STATUS",""))</f>
        <v/>
      </c>
      <c r="AQ411" s="42" t="str">
        <f t="shared" si="34"/>
        <v>YES</v>
      </c>
    </row>
    <row r="412" spans="1:43" x14ac:dyDescent="0.3">
      <c r="A412" s="38">
        <f>IF('query (10)'!A412="","",'query (10)'!A412)</f>
        <v>509</v>
      </c>
      <c r="B412" s="38">
        <f>IF('query (10)'!B412="","",'query (10)'!B412)</f>
        <v>17166</v>
      </c>
      <c r="C412" s="38" t="str">
        <f>TRIM(UPPER('query (10)'!M412))</f>
        <v>WA-1175</v>
      </c>
      <c r="D412" s="38" t="str">
        <f>TRIM(UPPER(IFERROR(_xlfn.TEXTBEFORE('query (10)'!L412,"("),'query (10)'!L412)))</f>
        <v>OUTER RING PART WASH EQUIPMENT</v>
      </c>
      <c r="E412" s="38" t="str">
        <f>IFERROR(TRIM(UPPER(_xlfn.TEXTBEFORE(_xlfn.TEXTAFTER('query (10)'!L412,"("),")"))),"")</f>
        <v/>
      </c>
      <c r="F412" s="38" t="str">
        <f>TRIM('query (10)'!K412)</f>
        <v>CR2</v>
      </c>
      <c r="G412" s="38" t="str">
        <f>IF('query (10)'!J412="","",'query (10)'!J412)</f>
        <v>Filter</v>
      </c>
      <c r="H412" s="38" t="str">
        <f>TRIM(UPPER('query (10)'!J412))</f>
        <v>FILTER</v>
      </c>
      <c r="I412" s="38" t="str">
        <f>IF('query (10)'!F412="","",'query (10)'!F412)</f>
        <v>Time-based Maintenance</v>
      </c>
      <c r="J412" s="38" t="str">
        <f>IF('query (10)'!F412="","",IFERROR(INDEX(Cleaning_Rules!$B$14:$B$17,MATCH(TRIM('query (10)'!F412),Cleaning_Rules!$A$14:$A$17,0)),"UNKNOWN"))</f>
        <v>TBM</v>
      </c>
      <c r="K412" s="38" t="str">
        <f>IF('query (10)'!G412="","",'query (10)'!G412)</f>
        <v>เสร็จสิ้น</v>
      </c>
      <c r="L412" s="38" t="str">
        <f>IF('query (10)'!G412="","MISSING",IFERROR(INDEX(Cleaning_Rules!$B$5:$B$10,MATCH(TRIM('query (10)'!G412),Cleaning_Rules!$A$5:$A$10,0)),"UNKNOWN"))</f>
        <v>COMPLETED</v>
      </c>
      <c r="M412" s="38" t="str">
        <f>IF('query (10)'!I412="","",'query (10)'!I412)</f>
        <v>Mechanical</v>
      </c>
      <c r="N412" s="38" t="str">
        <f>IF('query (10)'!O412="","",'query (10)'!O412)</f>
        <v>Part Change</v>
      </c>
      <c r="O412" s="38" t="str">
        <f>IF('query (10)'!P412="","",'query (10)'!P412)</f>
        <v>Medium</v>
      </c>
      <c r="P412" s="38" t="str">
        <f>IF('query (10)'!N412="","",'query (10)'!N412)</f>
        <v>Change Filter oil washing 1 and 10</v>
      </c>
      <c r="Q412" s="38" t="str">
        <f>TRIM('query (10)'!N412)</f>
        <v>Change Filter oil washing 1 and 10</v>
      </c>
      <c r="R412" s="38" t="str">
        <f>TRIM(UPPER('query (10)'!R412))</f>
        <v>FILTER</v>
      </c>
      <c r="S412" s="38" t="str">
        <f>TRIM(UPPER('query (10)'!S412))</f>
        <v>10 MICRON 10",FILTER"</v>
      </c>
      <c r="T412" s="38" t="str">
        <f>IF('query (10)'!Q412="","",TRIM(UPPER('query (10)'!Q412)))</f>
        <v>MTMC-0803</v>
      </c>
      <c r="U412" s="38" t="str">
        <f>IF('query (10)'!T412="","",'query (10)'!T412)</f>
        <v>2</v>
      </c>
      <c r="V412" s="39">
        <f>IF('query (10)'!T412="","",IFERROR(VALUE('query (10)'!T412),""))</f>
        <v>2</v>
      </c>
      <c r="W412" s="40">
        <f>IF('query (10)'!U412="","",'query (10)'!U412)</f>
        <v>280</v>
      </c>
      <c r="X412" s="39">
        <f>IF('query (10)'!V412="","",'query (10)'!V412)</f>
        <v>1</v>
      </c>
      <c r="Y412" s="41">
        <f>IF('query (10)'!W412="","",'query (10)'!W412)</f>
        <v>45993</v>
      </c>
      <c r="Z412" s="41">
        <f>IF('query (10)'!X412="","",'query (10)'!X412)</f>
        <v>46028</v>
      </c>
      <c r="AA412" s="41">
        <f>IF('query (10)'!Y412="","",'query (10)'!Y412)</f>
        <v>46028</v>
      </c>
      <c r="AB412" s="41">
        <f>IF('query (10)'!Z412="","",'query (10)'!Z412)</f>
        <v>46029</v>
      </c>
      <c r="AC412" s="38" t="str">
        <f>IF(OR('query (10)'!AA412="",COUNTIF(Cleaning_Rules!$A$21:$A$26,TRIM('query (10)'!AA412))&gt;0),"",TRIM('query (10)'!AA412))</f>
        <v/>
      </c>
      <c r="AD412" s="38" t="str">
        <f>IF('query (10)'!AB412="","",TRIM(IFERROR(_xlfn.TEXTBEFORE('query (10)'!AB412,"("),'query (10)'!AB412)))</f>
        <v>เริ่มซ่อมงาน PM แล้ว รับผิดชอบโดย PAHLA SEEDANG</v>
      </c>
      <c r="AE412" s="38" t="str">
        <f>IFERROR(LOWER(TRIM(_xlfn.TEXTBEFORE(_xlfn.TEXTAFTER('query (10)'!AB412,"("),")"))),"")</f>
        <v>pahla@nsk.com</v>
      </c>
      <c r="AF412" s="38" t="str">
        <f>IF('query (10)'!AD412="","",TRIM('query (10)'!AD412))</f>
        <v>ผะหลา สีแดง</v>
      </c>
      <c r="AG412" s="38" t="str">
        <f>IF('query (10)'!AE412="","",TRIM('query (10)'!AE412))</f>
        <v>ผะหลา สีแดง</v>
      </c>
      <c r="AH412" s="38" t="str">
        <f>IF('query (10)'!AF412="","",IFERROR(VALUE('query (10)'!AF412),""))</f>
        <v/>
      </c>
      <c r="AI412" s="38" t="str">
        <f>IF('query (10)'!AG412="","",TRIM('query (10)'!AG412))</f>
        <v/>
      </c>
      <c r="AJ412" s="38" t="str">
        <f>IF('query (10)'!AH412="","",IFERROR(VALUE('query (10)'!AH412),""))</f>
        <v/>
      </c>
      <c r="AK412" s="38" t="str">
        <f>IF('query (10)'!AI412="","",TRIM('query (10)'!AI412))</f>
        <v/>
      </c>
      <c r="AL412" s="42">
        <f t="shared" si="30"/>
        <v>2025</v>
      </c>
      <c r="AM412" s="42" t="str">
        <f t="shared" si="31"/>
        <v>2025-12</v>
      </c>
      <c r="AN412" s="42" t="str">
        <f t="shared" ca="1" si="32"/>
        <v/>
      </c>
      <c r="AO412" s="42" t="str">
        <f t="shared" si="33"/>
        <v>WA-1175 | OUTER RING PART WASH EQUIPMENT | CR2 | FILTER | Time-based Maintenance | Mechanical | Part Change | Medium | Change Filter oil washing 1 and 10 | FILTER | 10 MICRON 10",FILTER" | MTMC-0803 | เริ่มซ่อมงาน PM แล้ว รับผิดชอบโดย PAHLA SEEDANG | ผะหลา สีแดง</v>
      </c>
      <c r="AP412" s="42" t="str">
        <f>_xlfn.TEXTJOIN("; ",TRUE,IF(COUNTA('query (10)'!A412:AK412)&lt;=6,"NEAR_EMPTY_ROW",""),IF($K412="","MISSING_STATUS",""),IF(AND($K412="เสร็จสิ้น",$Z412=""),"DONE_NO_ACTUAL_DATE",""),IF(AND($I412="Condition-based Maintenance",$AH412=""),"CBM_NO_MEASUREMENT",""),IF(OR($X412="",$X412=0),"INVALID_PERIOD",""),IF(AND($AA412&lt;&gt;"",$AB412&lt;&gt;"",$AB412&lt;$AA412),"DATE_SEQUENCE_ERROR",""),IF(AND($AB412&lt;&gt;"",$AB412&gt;DATE(2030,12,31)),"DATE_OUTLIER",""),IF($C412="","MISSING_QRCODE",""),IF($J412="UNKNOWN","UNKNOWN_PM_TYPE",""),IF($L412="UNKNOWN","UNKNOWN_STATUS",""))</f>
        <v/>
      </c>
      <c r="AQ412" s="42" t="str">
        <f t="shared" si="34"/>
        <v>YES</v>
      </c>
    </row>
    <row r="413" spans="1:43" x14ac:dyDescent="0.3">
      <c r="A413" s="38">
        <f>IF('query (10)'!A413="","",'query (10)'!A413)</f>
        <v>510</v>
      </c>
      <c r="B413" s="38">
        <f>IF('query (10)'!B413="","",'query (10)'!B413)</f>
        <v>17165</v>
      </c>
      <c r="C413" s="38" t="str">
        <f>TRIM(UPPER('query (10)'!M413))</f>
        <v>WA-1179</v>
      </c>
      <c r="D413" s="38" t="str">
        <f>TRIM(UPPER(IFERROR(_xlfn.TEXTBEFORE('query (10)'!L413,"("),'query (10)'!L413)))</f>
        <v>DEOILER</v>
      </c>
      <c r="E413" s="38" t="str">
        <f>IFERROR(TRIM(UPPER(_xlfn.TEXTBEFORE(_xlfn.TEXTAFTER('query (10)'!L413,"("),")"))),"")</f>
        <v/>
      </c>
      <c r="F413" s="38" t="str">
        <f>TRIM('query (10)'!K413)</f>
        <v>CR2</v>
      </c>
      <c r="G413" s="38" t="str">
        <f>IF('query (10)'!J413="","",'query (10)'!J413)</f>
        <v>Filter</v>
      </c>
      <c r="H413" s="38" t="str">
        <f>TRIM(UPPER('query (10)'!J413))</f>
        <v>FILTER</v>
      </c>
      <c r="I413" s="38" t="str">
        <f>IF('query (10)'!F413="","",'query (10)'!F413)</f>
        <v>Time-based Maintenance</v>
      </c>
      <c r="J413" s="38" t="str">
        <f>IF('query (10)'!F413="","",IFERROR(INDEX(Cleaning_Rules!$B$14:$B$17,MATCH(TRIM('query (10)'!F413),Cleaning_Rules!$A$14:$A$17,0)),"UNKNOWN"))</f>
        <v>TBM</v>
      </c>
      <c r="K413" s="38" t="str">
        <f>IF('query (10)'!G413="","",'query (10)'!G413)</f>
        <v>เสร็จสิ้น</v>
      </c>
      <c r="L413" s="38" t="str">
        <f>IF('query (10)'!G413="","MISSING",IFERROR(INDEX(Cleaning_Rules!$B$5:$B$10,MATCH(TRIM('query (10)'!G413),Cleaning_Rules!$A$5:$A$10,0)),"UNKNOWN"))</f>
        <v>COMPLETED</v>
      </c>
      <c r="M413" s="38" t="str">
        <f>IF('query (10)'!I413="","",'query (10)'!I413)</f>
        <v>Mechanical</v>
      </c>
      <c r="N413" s="38" t="str">
        <f>IF('query (10)'!O413="","",'query (10)'!O413)</f>
        <v>Part Change</v>
      </c>
      <c r="O413" s="38" t="str">
        <f>IF('query (10)'!P413="","",'query (10)'!P413)</f>
        <v>Medium</v>
      </c>
      <c r="P413" s="38" t="str">
        <f>IF('query (10)'!N413="","",'query (10)'!N413)</f>
        <v>Change Filter oil washing 1 and 10</v>
      </c>
      <c r="Q413" s="38" t="str">
        <f>TRIM('query (10)'!N413)</f>
        <v>Change Filter oil washing 1 and 10</v>
      </c>
      <c r="R413" s="38" t="str">
        <f>TRIM(UPPER('query (10)'!R413))</f>
        <v>FILTER</v>
      </c>
      <c r="S413" s="38" t="str">
        <f>TRIM(UPPER('query (10)'!S413))</f>
        <v>10 MICRON 10",FILTER"</v>
      </c>
      <c r="T413" s="38" t="str">
        <f>IF('query (10)'!Q413="","",TRIM(UPPER('query (10)'!Q413)))</f>
        <v>MTMC-0803</v>
      </c>
      <c r="U413" s="38" t="str">
        <f>IF('query (10)'!T413="","",'query (10)'!T413)</f>
        <v>2</v>
      </c>
      <c r="V413" s="39">
        <f>IF('query (10)'!T413="","",IFERROR(VALUE('query (10)'!T413),""))</f>
        <v>2</v>
      </c>
      <c r="W413" s="40">
        <f>IF('query (10)'!U413="","",'query (10)'!U413)</f>
        <v>280</v>
      </c>
      <c r="X413" s="39">
        <f>IF('query (10)'!V413="","",'query (10)'!V413)</f>
        <v>1</v>
      </c>
      <c r="Y413" s="41">
        <f>IF('query (10)'!W413="","",'query (10)'!W413)</f>
        <v>45993</v>
      </c>
      <c r="Z413" s="41">
        <f>IF('query (10)'!X413="","",'query (10)'!X413)</f>
        <v>46028</v>
      </c>
      <c r="AA413" s="41">
        <f>IF('query (10)'!Y413="","",'query (10)'!Y413)</f>
        <v>46028</v>
      </c>
      <c r="AB413" s="41">
        <f>IF('query (10)'!Z413="","",'query (10)'!Z413)</f>
        <v>46029</v>
      </c>
      <c r="AC413" s="38" t="str">
        <f>IF(OR('query (10)'!AA413="",COUNTIF(Cleaning_Rules!$A$21:$A$26,TRIM('query (10)'!AA413))&gt;0),"",TRIM('query (10)'!AA413))</f>
        <v/>
      </c>
      <c r="AD413" s="38" t="str">
        <f>IF('query (10)'!AB413="","",TRIM(IFERROR(_xlfn.TEXTBEFORE('query (10)'!AB413,"("),'query (10)'!AB413)))</f>
        <v>เริ่มซ่อมงาน PM แล้ว รับผิดชอบโดย PAHLA SEEDANG</v>
      </c>
      <c r="AE413" s="38" t="str">
        <f>IFERROR(LOWER(TRIM(_xlfn.TEXTBEFORE(_xlfn.TEXTAFTER('query (10)'!AB413,"("),")"))),"")</f>
        <v>pahla@nsk.com</v>
      </c>
      <c r="AF413" s="38" t="str">
        <f>IF('query (10)'!AD413="","",TRIM('query (10)'!AD413))</f>
        <v>ผะหลา สีแดง</v>
      </c>
      <c r="AG413" s="38" t="str">
        <f>IF('query (10)'!AE413="","",TRIM('query (10)'!AE413))</f>
        <v>ผะหลา สีแดง</v>
      </c>
      <c r="AH413" s="38" t="str">
        <f>IF('query (10)'!AF413="","",IFERROR(VALUE('query (10)'!AF413),""))</f>
        <v/>
      </c>
      <c r="AI413" s="38" t="str">
        <f>IF('query (10)'!AG413="","",TRIM('query (10)'!AG413))</f>
        <v/>
      </c>
      <c r="AJ413" s="38" t="str">
        <f>IF('query (10)'!AH413="","",IFERROR(VALUE('query (10)'!AH413),""))</f>
        <v/>
      </c>
      <c r="AK413" s="38" t="str">
        <f>IF('query (10)'!AI413="","",TRIM('query (10)'!AI413))</f>
        <v/>
      </c>
      <c r="AL413" s="42">
        <f t="shared" si="30"/>
        <v>2025</v>
      </c>
      <c r="AM413" s="42" t="str">
        <f t="shared" si="31"/>
        <v>2025-12</v>
      </c>
      <c r="AN413" s="42" t="str">
        <f t="shared" ca="1" si="32"/>
        <v/>
      </c>
      <c r="AO413" s="42" t="str">
        <f t="shared" si="33"/>
        <v>WA-1179 | DEOILER | CR2 | FILTER | Time-based Maintenance | Mechanical | Part Change | Medium | Change Filter oil washing 1 and 10 | FILTER | 10 MICRON 10",FILTER" | MTMC-0803 | เริ่มซ่อมงาน PM แล้ว รับผิดชอบโดย PAHLA SEEDANG | ผะหลา สีแดง</v>
      </c>
      <c r="AP413" s="42" t="str">
        <f>_xlfn.TEXTJOIN("; ",TRUE,IF(COUNTA('query (10)'!A413:AK413)&lt;=6,"NEAR_EMPTY_ROW",""),IF($K413="","MISSING_STATUS",""),IF(AND($K413="เสร็จสิ้น",$Z413=""),"DONE_NO_ACTUAL_DATE",""),IF(AND($I413="Condition-based Maintenance",$AH413=""),"CBM_NO_MEASUREMENT",""),IF(OR($X413="",$X413=0),"INVALID_PERIOD",""),IF(AND($AA413&lt;&gt;"",$AB413&lt;&gt;"",$AB413&lt;$AA413),"DATE_SEQUENCE_ERROR",""),IF(AND($AB413&lt;&gt;"",$AB413&gt;DATE(2030,12,31)),"DATE_OUTLIER",""),IF($C413="","MISSING_QRCODE",""),IF($J413="UNKNOWN","UNKNOWN_PM_TYPE",""),IF($L413="UNKNOWN","UNKNOWN_STATUS",""))</f>
        <v/>
      </c>
      <c r="AQ413" s="42" t="str">
        <f t="shared" si="34"/>
        <v>YES</v>
      </c>
    </row>
    <row r="414" spans="1:43" x14ac:dyDescent="0.3">
      <c r="A414" s="38">
        <f>IF('query (10)'!A414="","",'query (10)'!A414)</f>
        <v>511</v>
      </c>
      <c r="B414" s="38">
        <f>IF('query (10)'!B414="","",'query (10)'!B414)</f>
        <v>17174</v>
      </c>
      <c r="C414" s="38" t="str">
        <f>TRIM(UPPER('query (10)'!M414))</f>
        <v>GR-999</v>
      </c>
      <c r="D414" s="38" t="str">
        <f>TRIM(UPPER(IFERROR(_xlfn.TEXTBEFORE('query (10)'!L414,"("),'query (10)'!L414)))</f>
        <v>OUT SIDE GRINDING M/C</v>
      </c>
      <c r="E414" s="38" t="str">
        <f>IFERROR(TRIM(UPPER(_xlfn.TEXTBEFORE(_xlfn.TEXTAFTER('query (10)'!L414,"("),")"))),"")</f>
        <v/>
      </c>
      <c r="F414" s="38" t="str">
        <f>TRIM('query (10)'!K414)</f>
        <v>SR</v>
      </c>
      <c r="G414" s="38" t="str">
        <f>IF('query (10)'!J414="","",'query (10)'!J414)</f>
        <v>Filter</v>
      </c>
      <c r="H414" s="38" t="str">
        <f>TRIM(UPPER('query (10)'!J414))</f>
        <v>FILTER</v>
      </c>
      <c r="I414" s="38" t="str">
        <f>IF('query (10)'!F414="","",'query (10)'!F414)</f>
        <v>Predictive Maintenance</v>
      </c>
      <c r="J414" s="38" t="str">
        <f>IF('query (10)'!F414="","",IFERROR(INDEX(Cleaning_Rules!$B$14:$B$17,MATCH(TRIM('query (10)'!F414),Cleaning_Rules!$A$14:$A$17,0)),"UNKNOWN"))</f>
        <v>PdM</v>
      </c>
      <c r="K414" s="38" t="str">
        <f>IF('query (10)'!G414="","",'query (10)'!G414)</f>
        <v>เสร็จสิ้น</v>
      </c>
      <c r="L414" s="38" t="str">
        <f>IF('query (10)'!G414="","MISSING",IFERROR(INDEX(Cleaning_Rules!$B$5:$B$10,MATCH(TRIM('query (10)'!G414),Cleaning_Rules!$A$5:$A$10,0)),"UNKNOWN"))</f>
        <v>COMPLETED</v>
      </c>
      <c r="M414" s="38" t="str">
        <f>IF('query (10)'!I414="","",'query (10)'!I414)</f>
        <v>Mechanical</v>
      </c>
      <c r="N414" s="38" t="str">
        <f>IF('query (10)'!O414="","",'query (10)'!O414)</f>
        <v>Part Change</v>
      </c>
      <c r="O414" s="38" t="str">
        <f>IF('query (10)'!P414="","",'query (10)'!P414)</f>
        <v>Medium</v>
      </c>
      <c r="P414" s="38" t="str">
        <f>IF('query (10)'!N414="","",'query (10)'!N414)</f>
        <v xml:space="preserve">Change lubricant oil#32			
Change filter EP.lubricant 			
</v>
      </c>
      <c r="Q414" s="38" t="str">
        <f>TRIM('query (10)'!N414)</f>
        <v xml:space="preserve">Change lubricant oil#32			
Change filter EP.lubricant 			
</v>
      </c>
      <c r="R414" s="38" t="str">
        <f>TRIM(UPPER('query (10)'!R414))</f>
        <v>FILTER</v>
      </c>
      <c r="S414" s="38" t="str">
        <f>TRIM(UPPER('query (10)'!S414))</f>
        <v>EP910-010N</v>
      </c>
      <c r="T414" s="38" t="str">
        <f>IF('query (10)'!Q414="","",TRIM(UPPER('query (10)'!Q414)))</f>
        <v>MTPU-0466</v>
      </c>
      <c r="U414" s="38" t="str">
        <f>IF('query (10)'!T414="","",'query (10)'!T414)</f>
        <v>1</v>
      </c>
      <c r="V414" s="39">
        <f>IF('query (10)'!T414="","",IFERROR(VALUE('query (10)'!T414),""))</f>
        <v>1</v>
      </c>
      <c r="W414" s="40">
        <f>IF('query (10)'!U414="","",'query (10)'!U414)</f>
        <v>284.24</v>
      </c>
      <c r="X414" s="39">
        <f>IF('query (10)'!V414="","",'query (10)'!V414)</f>
        <v>1</v>
      </c>
      <c r="Y414" s="41">
        <f>IF('query (10)'!W414="","",'query (10)'!W414)</f>
        <v>46017</v>
      </c>
      <c r="Z414" s="41">
        <f>IF('query (10)'!X414="","",'query (10)'!X414)</f>
        <v>46028</v>
      </c>
      <c r="AA414" s="41">
        <f>IF('query (10)'!Y414="","",'query (10)'!Y414)</f>
        <v>46028</v>
      </c>
      <c r="AB414" s="41">
        <f>IF('query (10)'!Z414="","",'query (10)'!Z414)</f>
        <v>46029</v>
      </c>
      <c r="AC414" s="38" t="str">
        <f>IF(OR('query (10)'!AA414="",COUNTIF(Cleaning_Rules!$A$21:$A$26,TRIM('query (10)'!AA414))&gt;0),"",TRIM('query (10)'!AA414))</f>
        <v/>
      </c>
      <c r="AD414" s="38" t="str">
        <f>IF('query (10)'!AB414="","",TRIM(IFERROR(_xlfn.TEXTBEFORE('query (10)'!AB414,"("),'query (10)'!AB414)))</f>
        <v>เริ่มซ่อมงาน PM แล้ว รับผิดชอบโดย PAHLA SEEDANG</v>
      </c>
      <c r="AE414" s="38" t="str">
        <f>IFERROR(LOWER(TRIM(_xlfn.TEXTBEFORE(_xlfn.TEXTAFTER('query (10)'!AB414,"("),")"))),"")</f>
        <v>pahla@nsk.com</v>
      </c>
      <c r="AF414" s="38" t="str">
        <f>IF('query (10)'!AD414="","",TRIM('query (10)'!AD414))</f>
        <v>ผะหลา สีแดง</v>
      </c>
      <c r="AG414" s="38" t="str">
        <f>IF('query (10)'!AE414="","",TRIM('query (10)'!AE414))</f>
        <v>ผะหลา สีแดง</v>
      </c>
      <c r="AH414" s="38" t="str">
        <f>IF('query (10)'!AF414="","",IFERROR(VALUE('query (10)'!AF414),""))</f>
        <v/>
      </c>
      <c r="AI414" s="38" t="str">
        <f>IF('query (10)'!AG414="","",TRIM('query (10)'!AG414))</f>
        <v/>
      </c>
      <c r="AJ414" s="38" t="str">
        <f>IF('query (10)'!AH414="","",IFERROR(VALUE('query (10)'!AH414),""))</f>
        <v/>
      </c>
      <c r="AK414" s="38" t="str">
        <f>IF('query (10)'!AI414="","",TRIM('query (10)'!AI414))</f>
        <v/>
      </c>
      <c r="AL414" s="42">
        <f t="shared" si="30"/>
        <v>2025</v>
      </c>
      <c r="AM414" s="42" t="str">
        <f t="shared" si="31"/>
        <v>2025-12</v>
      </c>
      <c r="AN414" s="42" t="str">
        <f t="shared" ca="1" si="32"/>
        <v/>
      </c>
      <c r="AO414" s="42" t="str">
        <f t="shared" si="33"/>
        <v>GR-999 | OUT SIDE GRINDING M/C | SR | FILTER | Predictive Maintenance | Mechanical | Part Change | Medium | Change lubricant oil#32			
Change filter EP.lubricant 			
 | FILTER | EP910-010N | MTPU-0466 | เริ่มซ่อมงาน PM แล้ว รับผิดชอบโดย PAHLA SEEDANG | ผะหลา สีแดง</v>
      </c>
      <c r="AP414" s="42" t="str">
        <f>_xlfn.TEXTJOIN("; ",TRUE,IF(COUNTA('query (10)'!A414:AK414)&lt;=6,"NEAR_EMPTY_ROW",""),IF($K414="","MISSING_STATUS",""),IF(AND($K414="เสร็จสิ้น",$Z414=""),"DONE_NO_ACTUAL_DATE",""),IF(AND($I414="Condition-based Maintenance",$AH414=""),"CBM_NO_MEASUREMENT",""),IF(OR($X414="",$X414=0),"INVALID_PERIOD",""),IF(AND($AA414&lt;&gt;"",$AB414&lt;&gt;"",$AB414&lt;$AA414),"DATE_SEQUENCE_ERROR",""),IF(AND($AB414&lt;&gt;"",$AB414&gt;DATE(2030,12,31)),"DATE_OUTLIER",""),IF($C414="","MISSING_QRCODE",""),IF($J414="UNKNOWN","UNKNOWN_PM_TYPE",""),IF($L414="UNKNOWN","UNKNOWN_STATUS",""))</f>
        <v/>
      </c>
      <c r="AQ414" s="42" t="str">
        <f t="shared" si="34"/>
        <v>YES</v>
      </c>
    </row>
    <row r="415" spans="1:43" x14ac:dyDescent="0.3">
      <c r="A415" s="38">
        <f>IF('query (10)'!A415="","",'query (10)'!A415)</f>
        <v>512</v>
      </c>
      <c r="B415" s="38">
        <f>IF('query (10)'!B415="","",'query (10)'!B415)</f>
        <v>17175</v>
      </c>
      <c r="C415" s="38" t="str">
        <f>TRIM(UPPER('query (10)'!M415))</f>
        <v>GR-999</v>
      </c>
      <c r="D415" s="38" t="str">
        <f>TRIM(UPPER(IFERROR(_xlfn.TEXTBEFORE('query (10)'!L415,"("),'query (10)'!L415)))</f>
        <v>OUT SIDE GRINDING M/C</v>
      </c>
      <c r="E415" s="38" t="str">
        <f>IFERROR(TRIM(UPPER(_xlfn.TEXTBEFORE(_xlfn.TEXTAFTER('query (10)'!L415,"("),")"))),"")</f>
        <v/>
      </c>
      <c r="F415" s="38" t="str">
        <f>TRIM('query (10)'!K415)</f>
        <v>SR</v>
      </c>
      <c r="G415" s="38" t="str">
        <f>IF('query (10)'!J415="","",'query (10)'!J415)</f>
        <v>Oil mist</v>
      </c>
      <c r="H415" s="38" t="str">
        <f>TRIM(UPPER('query (10)'!J415))</f>
        <v>OIL MIST</v>
      </c>
      <c r="I415" s="38" t="str">
        <f>IF('query (10)'!F415="","",'query (10)'!F415)</f>
        <v>Predictive Maintenance</v>
      </c>
      <c r="J415" s="38" t="str">
        <f>IF('query (10)'!F415="","",IFERROR(INDEX(Cleaning_Rules!$B$14:$B$17,MATCH(TRIM('query (10)'!F415),Cleaning_Rules!$A$14:$A$17,0)),"UNKNOWN"))</f>
        <v>PdM</v>
      </c>
      <c r="K415" s="38" t="str">
        <f>IF('query (10)'!G415="","",'query (10)'!G415)</f>
        <v>เสร็จสิ้น</v>
      </c>
      <c r="L415" s="38" t="str">
        <f>IF('query (10)'!G415="","MISSING",IFERROR(INDEX(Cleaning_Rules!$B$5:$B$10,MATCH(TRIM('query (10)'!G415),Cleaning_Rules!$A$5:$A$10,0)),"UNKNOWN"))</f>
        <v>COMPLETED</v>
      </c>
      <c r="M415" s="38" t="str">
        <f>IF('query (10)'!I415="","",'query (10)'!I415)</f>
        <v>Mechanical</v>
      </c>
      <c r="N415" s="38" t="str">
        <f>IF('query (10)'!O415="","",'query (10)'!O415)</f>
        <v>Cleaning</v>
      </c>
      <c r="O415" s="38" t="str">
        <f>IF('query (10)'!P415="","",'query (10)'!P415)</f>
        <v>Medium</v>
      </c>
      <c r="P415" s="38" t="str">
        <f>IF('query (10)'!N415="","",'query (10)'!N415)</f>
        <v xml:space="preserve">Cleaning venturi  oil  mist/Check drop 20 Drop/min		
</v>
      </c>
      <c r="Q415" s="38" t="str">
        <f>TRIM('query (10)'!N415)</f>
        <v xml:space="preserve">Cleaning venturi oil mist/Check drop 20 Drop/min		
</v>
      </c>
      <c r="R415" s="38" t="str">
        <f>TRIM(UPPER('query (10)'!R415))</f>
        <v/>
      </c>
      <c r="S415" s="38" t="str">
        <f>TRIM(UPPER('query (10)'!S415))</f>
        <v/>
      </c>
      <c r="T415" s="38" t="str">
        <f>IF('query (10)'!Q415="","",TRIM(UPPER('query (10)'!Q415)))</f>
        <v/>
      </c>
      <c r="U415" s="38" t="str">
        <f>IF('query (10)'!T415="","",'query (10)'!T415)</f>
        <v>1</v>
      </c>
      <c r="V415" s="39">
        <f>IF('query (10)'!T415="","",IFERROR(VALUE('query (10)'!T415),""))</f>
        <v>1</v>
      </c>
      <c r="W415" s="40">
        <f>IF('query (10)'!U415="","",'query (10)'!U415)</f>
        <v>0</v>
      </c>
      <c r="X415" s="39">
        <f>IF('query (10)'!V415="","",'query (10)'!V415)</f>
        <v>1</v>
      </c>
      <c r="Y415" s="41">
        <f>IF('query (10)'!W415="","",'query (10)'!W415)</f>
        <v>46017</v>
      </c>
      <c r="Z415" s="41">
        <f>IF('query (10)'!X415="","",'query (10)'!X415)</f>
        <v>46028</v>
      </c>
      <c r="AA415" s="41">
        <f>IF('query (10)'!Y415="","",'query (10)'!Y415)</f>
        <v>46028</v>
      </c>
      <c r="AB415" s="41">
        <f>IF('query (10)'!Z415="","",'query (10)'!Z415)</f>
        <v>46029</v>
      </c>
      <c r="AC415" s="38" t="str">
        <f>IF(OR('query (10)'!AA415="",COUNTIF(Cleaning_Rules!$A$21:$A$26,TRIM('query (10)'!AA415))&gt;0),"",TRIM('query (10)'!AA415))</f>
        <v/>
      </c>
      <c r="AD415" s="38" t="str">
        <f>IF('query (10)'!AB415="","",TRIM(IFERROR(_xlfn.TEXTBEFORE('query (10)'!AB415,"("),'query (10)'!AB415)))</f>
        <v>เริ่มซ่อมงาน PM แล้ว รับผิดชอบโดย PAHLA SEEDANG</v>
      </c>
      <c r="AE415" s="38" t="str">
        <f>IFERROR(LOWER(TRIM(_xlfn.TEXTBEFORE(_xlfn.TEXTAFTER('query (10)'!AB415,"("),")"))),"")</f>
        <v>pahla@nsk.com</v>
      </c>
      <c r="AF415" s="38" t="str">
        <f>IF('query (10)'!AD415="","",TRIM('query (10)'!AD415))</f>
        <v>ผะหลา สีแดง</v>
      </c>
      <c r="AG415" s="38" t="str">
        <f>IF('query (10)'!AE415="","",TRIM('query (10)'!AE415))</f>
        <v>ผะหลา สีแดง</v>
      </c>
      <c r="AH415" s="38" t="str">
        <f>IF('query (10)'!AF415="","",IFERROR(VALUE('query (10)'!AF415),""))</f>
        <v/>
      </c>
      <c r="AI415" s="38" t="str">
        <f>IF('query (10)'!AG415="","",TRIM('query (10)'!AG415))</f>
        <v/>
      </c>
      <c r="AJ415" s="38" t="str">
        <f>IF('query (10)'!AH415="","",IFERROR(VALUE('query (10)'!AH415),""))</f>
        <v/>
      </c>
      <c r="AK415" s="38" t="str">
        <f>IF('query (10)'!AI415="","",TRIM('query (10)'!AI415))</f>
        <v/>
      </c>
      <c r="AL415" s="42">
        <f t="shared" si="30"/>
        <v>2025</v>
      </c>
      <c r="AM415" s="42" t="str">
        <f t="shared" si="31"/>
        <v>2025-12</v>
      </c>
      <c r="AN415" s="42" t="str">
        <f t="shared" ca="1" si="32"/>
        <v/>
      </c>
      <c r="AO415" s="42" t="str">
        <f t="shared" si="33"/>
        <v>GR-999 | OUT SIDE GRINDING M/C | SR | OIL MIST | Predictive Maintenance | Mechanical | Cleaning | Medium | Cleaning venturi oil mist/Check drop 20 Drop/min		
 | เริ่มซ่อมงาน PM แล้ว รับผิดชอบโดย PAHLA SEEDANG | ผะหลา สีแดง</v>
      </c>
      <c r="AP415" s="42" t="str">
        <f>_xlfn.TEXTJOIN("; ",TRUE,IF(COUNTA('query (10)'!A415:AK415)&lt;=6,"NEAR_EMPTY_ROW",""),IF($K415="","MISSING_STATUS",""),IF(AND($K415="เสร็จสิ้น",$Z415=""),"DONE_NO_ACTUAL_DATE",""),IF(AND($I415="Condition-based Maintenance",$AH415=""),"CBM_NO_MEASUREMENT",""),IF(OR($X415="",$X415=0),"INVALID_PERIOD",""),IF(AND($AA415&lt;&gt;"",$AB415&lt;&gt;"",$AB415&lt;$AA415),"DATE_SEQUENCE_ERROR",""),IF(AND($AB415&lt;&gt;"",$AB415&gt;DATE(2030,12,31)),"DATE_OUTLIER",""),IF($C415="","MISSING_QRCODE",""),IF($J415="UNKNOWN","UNKNOWN_PM_TYPE",""),IF($L415="UNKNOWN","UNKNOWN_STATUS",""))</f>
        <v/>
      </c>
      <c r="AQ415" s="42" t="str">
        <f t="shared" si="34"/>
        <v>NO</v>
      </c>
    </row>
    <row r="416" spans="1:43" x14ac:dyDescent="0.3">
      <c r="A416" s="38">
        <f>IF('query (10)'!A416="","",'query (10)'!A416)</f>
        <v>513</v>
      </c>
      <c r="B416" s="38">
        <f>IF('query (10)'!B416="","",'query (10)'!B416)</f>
        <v>21356</v>
      </c>
      <c r="C416" s="38" t="str">
        <f>TRIM(UPPER('query (10)'!M416))</f>
        <v>GR-999</v>
      </c>
      <c r="D416" s="38" t="str">
        <f>TRIM(UPPER(IFERROR(_xlfn.TEXTBEFORE('query (10)'!L416,"("),'query (10)'!L416)))</f>
        <v>OUT SIDE GRINDING M/C</v>
      </c>
      <c r="E416" s="38" t="str">
        <f>IFERROR(TRIM(UPPER(_xlfn.TEXTBEFORE(_xlfn.TEXTAFTER('query (10)'!L416,"("),")"))),"")</f>
        <v/>
      </c>
      <c r="F416" s="38" t="str">
        <f>TRIM('query (10)'!K416)</f>
        <v>SR</v>
      </c>
      <c r="G416" s="38" t="str">
        <f>IF('query (10)'!J416="","",'query (10)'!J416)</f>
        <v>Filter</v>
      </c>
      <c r="H416" s="38" t="str">
        <f>TRIM(UPPER('query (10)'!J416))</f>
        <v>FILTER</v>
      </c>
      <c r="I416" s="38" t="str">
        <f>IF('query (10)'!F416="","",'query (10)'!F416)</f>
        <v>Predictive Maintenance</v>
      </c>
      <c r="J416" s="38" t="str">
        <f>IF('query (10)'!F416="","",IFERROR(INDEX(Cleaning_Rules!$B$14:$B$17,MATCH(TRIM('query (10)'!F416),Cleaning_Rules!$A$14:$A$17,0)),"UNKNOWN"))</f>
        <v>PdM</v>
      </c>
      <c r="K416" s="38" t="str">
        <f>IF('query (10)'!G416="","",'query (10)'!G416)</f>
        <v>เสร็จสิ้น</v>
      </c>
      <c r="L416" s="38" t="str">
        <f>IF('query (10)'!G416="","MISSING",IFERROR(INDEX(Cleaning_Rules!$B$5:$B$10,MATCH(TRIM('query (10)'!G416),Cleaning_Rules!$A$5:$A$10,0)),"UNKNOWN"))</f>
        <v>COMPLETED</v>
      </c>
      <c r="M416" s="38" t="str">
        <f>IF('query (10)'!I416="","",'query (10)'!I416)</f>
        <v>Mechanical</v>
      </c>
      <c r="N416" s="38" t="str">
        <f>IF('query (10)'!O416="","",'query (10)'!O416)</f>
        <v>Part Change</v>
      </c>
      <c r="O416" s="38" t="str">
        <f>IF('query (10)'!P416="","",'query (10)'!P416)</f>
        <v>Medium</v>
      </c>
      <c r="P416" s="38" t="str">
        <f>IF('query (10)'!N416="","",'query (10)'!N416)</f>
        <v xml:space="preserve">Change filter mail air all line
</v>
      </c>
      <c r="Q416" s="38" t="str">
        <f>TRIM('query (10)'!N416)</f>
        <v xml:space="preserve">Change filter mail air all line
</v>
      </c>
      <c r="R416" s="38" t="str">
        <f>TRIM(UPPER('query (10)'!R416))</f>
        <v/>
      </c>
      <c r="S416" s="38" t="str">
        <f>TRIM(UPPER('query (10)'!S416))</f>
        <v/>
      </c>
      <c r="T416" s="38" t="str">
        <f>IF('query (10)'!Q416="","",TRIM(UPPER('query (10)'!Q416)))</f>
        <v/>
      </c>
      <c r="U416" s="38" t="str">
        <f>IF('query (10)'!T416="","",'query (10)'!T416)</f>
        <v>1</v>
      </c>
      <c r="V416" s="39">
        <f>IF('query (10)'!T416="","",IFERROR(VALUE('query (10)'!T416),""))</f>
        <v>1</v>
      </c>
      <c r="W416" s="40">
        <f>IF('query (10)'!U416="","",'query (10)'!U416)</f>
        <v>0</v>
      </c>
      <c r="X416" s="39">
        <f>IF('query (10)'!V416="","",'query (10)'!V416)</f>
        <v>1</v>
      </c>
      <c r="Y416" s="41">
        <f>IF('query (10)'!W416="","",'query (10)'!W416)</f>
        <v>46080</v>
      </c>
      <c r="Z416" s="41">
        <f>IF('query (10)'!X416="","",'query (10)'!X416)</f>
        <v>46183</v>
      </c>
      <c r="AA416" s="41">
        <f>IF('query (10)'!Y416="","",'query (10)'!Y416)</f>
        <v>46183</v>
      </c>
      <c r="AB416" s="41">
        <f>IF('query (10)'!Z416="","",'query (10)'!Z416)</f>
        <v>46184</v>
      </c>
      <c r="AC416" s="38" t="str">
        <f>IF(OR('query (10)'!AA416="",COUNTIF(Cleaning_Rules!$A$21:$A$26,TRIM('query (10)'!AA416))&gt;0),"",TRIM('query (10)'!AA416))</f>
        <v/>
      </c>
      <c r="AD416" s="38" t="str">
        <f>IF('query (10)'!AB416="","",TRIM(IFERROR(_xlfn.TEXTBEFORE('query (10)'!AB416,"("),'query (10)'!AB416)))</f>
        <v>เริ่มซ่อมงาน PM แล้ว รับผิดชอบโดย PAHLA SEEDANG</v>
      </c>
      <c r="AE416" s="38" t="str">
        <f>IFERROR(LOWER(TRIM(_xlfn.TEXTBEFORE(_xlfn.TEXTAFTER('query (10)'!AB416,"("),")"))),"")</f>
        <v>pahla@nsk.com</v>
      </c>
      <c r="AF416" s="38" t="str">
        <f>IF('query (10)'!AD416="","",TRIM('query (10)'!AD416))</f>
        <v>ผะหลา สีแดง</v>
      </c>
      <c r="AG416" s="38" t="str">
        <f>IF('query (10)'!AE416="","",TRIM('query (10)'!AE416))</f>
        <v>ผะหลา สีแดง</v>
      </c>
      <c r="AH416" s="38" t="str">
        <f>IF('query (10)'!AF416="","",IFERROR(VALUE('query (10)'!AF416),""))</f>
        <v/>
      </c>
      <c r="AI416" s="38" t="str">
        <f>IF('query (10)'!AG416="","",TRIM('query (10)'!AG416))</f>
        <v/>
      </c>
      <c r="AJ416" s="38" t="str">
        <f>IF('query (10)'!AH416="","",IFERROR(VALUE('query (10)'!AH416),""))</f>
        <v/>
      </c>
      <c r="AK416" s="38" t="str">
        <f>IF('query (10)'!AI416="","",TRIM('query (10)'!AI416))</f>
        <v/>
      </c>
      <c r="AL416" s="42">
        <f t="shared" si="30"/>
        <v>2026</v>
      </c>
      <c r="AM416" s="42" t="str">
        <f t="shared" si="31"/>
        <v>2026-02</v>
      </c>
      <c r="AN416" s="42" t="str">
        <f t="shared" ca="1" si="32"/>
        <v/>
      </c>
      <c r="AO416" s="42" t="str">
        <f t="shared" si="33"/>
        <v>GR-999 | OUT SIDE GRINDING M/C | SR | FILTER | Predictive Maintenance | Mechanical | Part Change | Medium | Change filter mail air all line
 | เริ่มซ่อมงาน PM แล้ว รับผิดชอบโดย PAHLA SEEDANG | ผะหลา สีแดง</v>
      </c>
      <c r="AP416" s="42" t="str">
        <f>_xlfn.TEXTJOIN("; ",TRUE,IF(COUNTA('query (10)'!A416:AK416)&lt;=6,"NEAR_EMPTY_ROW",""),IF($K416="","MISSING_STATUS",""),IF(AND($K416="เสร็จสิ้น",$Z416=""),"DONE_NO_ACTUAL_DATE",""),IF(AND($I416="Condition-based Maintenance",$AH416=""),"CBM_NO_MEASUREMENT",""),IF(OR($X416="",$X416=0),"INVALID_PERIOD",""),IF(AND($AA416&lt;&gt;"",$AB416&lt;&gt;"",$AB416&lt;$AA416),"DATE_SEQUENCE_ERROR",""),IF(AND($AB416&lt;&gt;"",$AB416&gt;DATE(2030,12,31)),"DATE_OUTLIER",""),IF($C416="","MISSING_QRCODE",""),IF($J416="UNKNOWN","UNKNOWN_PM_TYPE",""),IF($L416="UNKNOWN","UNKNOWN_STATUS",""))</f>
        <v/>
      </c>
      <c r="AQ416" s="42" t="str">
        <f t="shared" si="34"/>
        <v>NO</v>
      </c>
    </row>
    <row r="417" spans="1:43" x14ac:dyDescent="0.3">
      <c r="A417" s="38">
        <f>IF('query (10)'!A417="","",'query (10)'!A417)</f>
        <v>514</v>
      </c>
      <c r="B417" s="38">
        <f>IF('query (10)'!B417="","",'query (10)'!B417)</f>
        <v>17180</v>
      </c>
      <c r="C417" s="38" t="str">
        <f>TRIM(UPPER('query (10)'!M417))</f>
        <v>DE-1001</v>
      </c>
      <c r="D417" s="38" t="str">
        <f>TRIM(UPPER(IFERROR(_xlfn.TEXTBEFORE('query (10)'!L417,"("),'query (10)'!L417)))</f>
        <v>DEMAGNETIZING M/C</v>
      </c>
      <c r="E417" s="38" t="str">
        <f>IFERROR(TRIM(UPPER(_xlfn.TEXTBEFORE(_xlfn.TEXTAFTER('query (10)'!L417,"("),")"))),"")</f>
        <v/>
      </c>
      <c r="F417" s="38" t="str">
        <f>TRIM('query (10)'!K417)</f>
        <v>SR</v>
      </c>
      <c r="G417" s="38" t="str">
        <f>IF('query (10)'!J417="","",'query (10)'!J417)</f>
        <v>Solenoid valve</v>
      </c>
      <c r="H417" s="38" t="str">
        <f>TRIM(UPPER('query (10)'!J417))</f>
        <v>SOLENOID VALVE</v>
      </c>
      <c r="I417" s="38" t="str">
        <f>IF('query (10)'!F417="","",'query (10)'!F417)</f>
        <v>Predictive Maintenance</v>
      </c>
      <c r="J417" s="38" t="str">
        <f>IF('query (10)'!F417="","",IFERROR(INDEX(Cleaning_Rules!$B$14:$B$17,MATCH(TRIM('query (10)'!F417),Cleaning_Rules!$A$14:$A$17,0)),"UNKNOWN"))</f>
        <v>PdM</v>
      </c>
      <c r="K417" s="38" t="str">
        <f>IF('query (10)'!G417="","",'query (10)'!G417)</f>
        <v>เสร็จสิ้น</v>
      </c>
      <c r="L417" s="38" t="str">
        <f>IF('query (10)'!G417="","MISSING",IFERROR(INDEX(Cleaning_Rules!$B$5:$B$10,MATCH(TRIM('query (10)'!G417),Cleaning_Rules!$A$5:$A$10,0)),"UNKNOWN"))</f>
        <v>COMPLETED</v>
      </c>
      <c r="M417" s="38" t="str">
        <f>IF('query (10)'!I417="","",'query (10)'!I417)</f>
        <v>Mechanical</v>
      </c>
      <c r="N417" s="38" t="str">
        <f>IF('query (10)'!O417="","",'query (10)'!O417)</f>
        <v>Cleaning</v>
      </c>
      <c r="O417" s="38" t="str">
        <f>IF('query (10)'!P417="","",'query (10)'!P417)</f>
        <v>Medium</v>
      </c>
      <c r="P417" s="38" t="str">
        <f>IF('query (10)'!N417="","",'query (10)'!N417)</f>
        <v xml:space="preserve">Cleaning solenoid valve
manifold 1 = 3 pcs
</v>
      </c>
      <c r="Q417" s="38" t="str">
        <f>TRIM('query (10)'!N417)</f>
        <v xml:space="preserve">Cleaning solenoid valve
manifold 1 = 3 pcs
</v>
      </c>
      <c r="R417" s="38" t="str">
        <f>TRIM(UPPER('query (10)'!R417))</f>
        <v/>
      </c>
      <c r="S417" s="38" t="str">
        <f>TRIM(UPPER('query (10)'!S417))</f>
        <v/>
      </c>
      <c r="T417" s="38" t="str">
        <f>IF('query (10)'!Q417="","",TRIM(UPPER('query (10)'!Q417)))</f>
        <v/>
      </c>
      <c r="U417" s="38" t="str">
        <f>IF('query (10)'!T417="","",'query (10)'!T417)</f>
        <v>1</v>
      </c>
      <c r="V417" s="39">
        <f>IF('query (10)'!T417="","",IFERROR(VALUE('query (10)'!T417),""))</f>
        <v>1</v>
      </c>
      <c r="W417" s="40">
        <f>IF('query (10)'!U417="","",'query (10)'!U417)</f>
        <v>0</v>
      </c>
      <c r="X417" s="39">
        <f>IF('query (10)'!V417="","",'query (10)'!V417)</f>
        <v>1</v>
      </c>
      <c r="Y417" s="41">
        <f>IF('query (10)'!W417="","",'query (10)'!W417)</f>
        <v>46017</v>
      </c>
      <c r="Z417" s="41">
        <f>IF('query (10)'!X417="","",'query (10)'!X417)</f>
        <v>46028</v>
      </c>
      <c r="AA417" s="41">
        <f>IF('query (10)'!Y417="","",'query (10)'!Y417)</f>
        <v>46028</v>
      </c>
      <c r="AB417" s="41">
        <f>IF('query (10)'!Z417="","",'query (10)'!Z417)</f>
        <v>46029</v>
      </c>
      <c r="AC417" s="38" t="str">
        <f>IF(OR('query (10)'!AA417="",COUNTIF(Cleaning_Rules!$A$21:$A$26,TRIM('query (10)'!AA417))&gt;0),"",TRIM('query (10)'!AA417))</f>
        <v/>
      </c>
      <c r="AD417" s="38" t="str">
        <f>IF('query (10)'!AB417="","",TRIM(IFERROR(_xlfn.TEXTBEFORE('query (10)'!AB417,"("),'query (10)'!AB417)))</f>
        <v>เริ่มซ่อมงาน PM แล้ว รับผิดชอบโดย PAHLA SEEDANG</v>
      </c>
      <c r="AE417" s="38" t="str">
        <f>IFERROR(LOWER(TRIM(_xlfn.TEXTBEFORE(_xlfn.TEXTAFTER('query (10)'!AB417,"("),")"))),"")</f>
        <v>pahla@nsk.com</v>
      </c>
      <c r="AF417" s="38" t="str">
        <f>IF('query (10)'!AD417="","",TRIM('query (10)'!AD417))</f>
        <v>ผะหลา สีแดง</v>
      </c>
      <c r="AG417" s="38" t="str">
        <f>IF('query (10)'!AE417="","",TRIM('query (10)'!AE417))</f>
        <v>ผะหลา สีแดง</v>
      </c>
      <c r="AH417" s="38" t="str">
        <f>IF('query (10)'!AF417="","",IFERROR(VALUE('query (10)'!AF417),""))</f>
        <v/>
      </c>
      <c r="AI417" s="38" t="str">
        <f>IF('query (10)'!AG417="","",TRIM('query (10)'!AG417))</f>
        <v/>
      </c>
      <c r="AJ417" s="38" t="str">
        <f>IF('query (10)'!AH417="","",IFERROR(VALUE('query (10)'!AH417),""))</f>
        <v/>
      </c>
      <c r="AK417" s="38" t="str">
        <f>IF('query (10)'!AI417="","",TRIM('query (10)'!AI417))</f>
        <v/>
      </c>
      <c r="AL417" s="42">
        <f t="shared" si="30"/>
        <v>2025</v>
      </c>
      <c r="AM417" s="42" t="str">
        <f t="shared" si="31"/>
        <v>2025-12</v>
      </c>
      <c r="AN417" s="42" t="str">
        <f t="shared" ca="1" si="32"/>
        <v/>
      </c>
      <c r="AO417" s="42" t="str">
        <f t="shared" si="33"/>
        <v>DE-1001 | DEMAGNETIZING M/C | SR | SOLENOID VALVE | Predictive Maintenance | Mechanical | Cleaning | Medium | Cleaning solenoid valve
manifold 1 = 3 pcs
 | เริ่มซ่อมงาน PM แล้ว รับผิดชอบโดย PAHLA SEEDANG | ผะหลา สีแดง</v>
      </c>
      <c r="AP417" s="42" t="str">
        <f>_xlfn.TEXTJOIN("; ",TRUE,IF(COUNTA('query (10)'!A417:AK417)&lt;=6,"NEAR_EMPTY_ROW",""),IF($K417="","MISSING_STATUS",""),IF(AND($K417="เสร็จสิ้น",$Z417=""),"DONE_NO_ACTUAL_DATE",""),IF(AND($I417="Condition-based Maintenance",$AH417=""),"CBM_NO_MEASUREMENT",""),IF(OR($X417="",$X417=0),"INVALID_PERIOD",""),IF(AND($AA417&lt;&gt;"",$AB417&lt;&gt;"",$AB417&lt;$AA417),"DATE_SEQUENCE_ERROR",""),IF(AND($AB417&lt;&gt;"",$AB417&gt;DATE(2030,12,31)),"DATE_OUTLIER",""),IF($C417="","MISSING_QRCODE",""),IF($J417="UNKNOWN","UNKNOWN_PM_TYPE",""),IF($L417="UNKNOWN","UNKNOWN_STATUS",""))</f>
        <v/>
      </c>
      <c r="AQ417" s="42" t="str">
        <f t="shared" si="34"/>
        <v>NO</v>
      </c>
    </row>
    <row r="418" spans="1:43" x14ac:dyDescent="0.3">
      <c r="A418" s="38">
        <f>IF('query (10)'!A418="","",'query (10)'!A418)</f>
        <v>515</v>
      </c>
      <c r="B418" s="38">
        <f>IF('query (10)'!B418="","",'query (10)'!B418)</f>
        <v>17177</v>
      </c>
      <c r="C418" s="38" t="str">
        <f>TRIM(UPPER('query (10)'!M418))</f>
        <v>CH-1002</v>
      </c>
      <c r="D418" s="38" t="str">
        <f>TRIM(UPPER(IFERROR(_xlfn.TEXTBEFORE('query (10)'!L418,"("),'query (10)'!L418)))</f>
        <v>EDDY CURRENT TESTER M/C</v>
      </c>
      <c r="E418" s="38" t="str">
        <f>IFERROR(TRIM(UPPER(_xlfn.TEXTBEFORE(_xlfn.TEXTAFTER('query (10)'!L418,"("),")"))),"")</f>
        <v/>
      </c>
      <c r="F418" s="38" t="str">
        <f>TRIM('query (10)'!K418)</f>
        <v>SR</v>
      </c>
      <c r="G418" s="38" t="str">
        <f>IF('query (10)'!J418="","",'query (10)'!J418)</f>
        <v>Solenoid valve</v>
      </c>
      <c r="H418" s="38" t="str">
        <f>TRIM(UPPER('query (10)'!J418))</f>
        <v>SOLENOID VALVE</v>
      </c>
      <c r="I418" s="38" t="str">
        <f>IF('query (10)'!F418="","",'query (10)'!F418)</f>
        <v>Predictive Maintenance</v>
      </c>
      <c r="J418" s="38" t="str">
        <f>IF('query (10)'!F418="","",IFERROR(INDEX(Cleaning_Rules!$B$14:$B$17,MATCH(TRIM('query (10)'!F418),Cleaning_Rules!$A$14:$A$17,0)),"UNKNOWN"))</f>
        <v>PdM</v>
      </c>
      <c r="K418" s="38" t="str">
        <f>IF('query (10)'!G418="","",'query (10)'!G418)</f>
        <v>เสร็จสิ้น</v>
      </c>
      <c r="L418" s="38" t="str">
        <f>IF('query (10)'!G418="","MISSING",IFERROR(INDEX(Cleaning_Rules!$B$5:$B$10,MATCH(TRIM('query (10)'!G418),Cleaning_Rules!$A$5:$A$10,0)),"UNKNOWN"))</f>
        <v>COMPLETED</v>
      </c>
      <c r="M418" s="38" t="str">
        <f>IF('query (10)'!I418="","",'query (10)'!I418)</f>
        <v>Mechanical</v>
      </c>
      <c r="N418" s="38" t="str">
        <f>IF('query (10)'!O418="","",'query (10)'!O418)</f>
        <v>Cleaning</v>
      </c>
      <c r="O418" s="38" t="str">
        <f>IF('query (10)'!P418="","",'query (10)'!P418)</f>
        <v>Medium</v>
      </c>
      <c r="P418" s="38" t="str">
        <f>IF('query (10)'!N418="","",'query (10)'!N418)</f>
        <v xml:space="preserve">Cleaning solenoid valve
manifold 1 = 2 pcs
</v>
      </c>
      <c r="Q418" s="38" t="str">
        <f>TRIM('query (10)'!N418)</f>
        <v xml:space="preserve">Cleaning solenoid valve
manifold 1 = 2 pcs
</v>
      </c>
      <c r="R418" s="38" t="str">
        <f>TRIM(UPPER('query (10)'!R418))</f>
        <v/>
      </c>
      <c r="S418" s="38" t="str">
        <f>TRIM(UPPER('query (10)'!S418))</f>
        <v/>
      </c>
      <c r="T418" s="38" t="str">
        <f>IF('query (10)'!Q418="","",TRIM(UPPER('query (10)'!Q418)))</f>
        <v/>
      </c>
      <c r="U418" s="38" t="str">
        <f>IF('query (10)'!T418="","",'query (10)'!T418)</f>
        <v>1</v>
      </c>
      <c r="V418" s="39">
        <f>IF('query (10)'!T418="","",IFERROR(VALUE('query (10)'!T418),""))</f>
        <v>1</v>
      </c>
      <c r="W418" s="40">
        <f>IF('query (10)'!U418="","",'query (10)'!U418)</f>
        <v>0</v>
      </c>
      <c r="X418" s="39">
        <f>IF('query (10)'!V418="","",'query (10)'!V418)</f>
        <v>1</v>
      </c>
      <c r="Y418" s="41">
        <f>IF('query (10)'!W418="","",'query (10)'!W418)</f>
        <v>46017</v>
      </c>
      <c r="Z418" s="41">
        <f>IF('query (10)'!X418="","",'query (10)'!X418)</f>
        <v>46028</v>
      </c>
      <c r="AA418" s="41">
        <f>IF('query (10)'!Y418="","",'query (10)'!Y418)</f>
        <v>46028</v>
      </c>
      <c r="AB418" s="41">
        <f>IF('query (10)'!Z418="","",'query (10)'!Z418)</f>
        <v>46029</v>
      </c>
      <c r="AC418" s="38" t="str">
        <f>IF(OR('query (10)'!AA418="",COUNTIF(Cleaning_Rules!$A$21:$A$26,TRIM('query (10)'!AA418))&gt;0),"",TRIM('query (10)'!AA418))</f>
        <v/>
      </c>
      <c r="AD418" s="38" t="str">
        <f>IF('query (10)'!AB418="","",TRIM(IFERROR(_xlfn.TEXTBEFORE('query (10)'!AB418,"("),'query (10)'!AB418)))</f>
        <v>เริ่มซ่อมงาน PM แล้ว รับผิดชอบโดย PAHLA SEEDANG</v>
      </c>
      <c r="AE418" s="38" t="str">
        <f>IFERROR(LOWER(TRIM(_xlfn.TEXTBEFORE(_xlfn.TEXTAFTER('query (10)'!AB418,"("),")"))),"")</f>
        <v>pahla@nsk.com</v>
      </c>
      <c r="AF418" s="38" t="str">
        <f>IF('query (10)'!AD418="","",TRIM('query (10)'!AD418))</f>
        <v>ผะหลา สีแดง</v>
      </c>
      <c r="AG418" s="38" t="str">
        <f>IF('query (10)'!AE418="","",TRIM('query (10)'!AE418))</f>
        <v>ผะหลา สีแดง</v>
      </c>
      <c r="AH418" s="38" t="str">
        <f>IF('query (10)'!AF418="","",IFERROR(VALUE('query (10)'!AF418),""))</f>
        <v/>
      </c>
      <c r="AI418" s="38" t="str">
        <f>IF('query (10)'!AG418="","",TRIM('query (10)'!AG418))</f>
        <v/>
      </c>
      <c r="AJ418" s="38" t="str">
        <f>IF('query (10)'!AH418="","",IFERROR(VALUE('query (10)'!AH418),""))</f>
        <v/>
      </c>
      <c r="AK418" s="38" t="str">
        <f>IF('query (10)'!AI418="","",TRIM('query (10)'!AI418))</f>
        <v/>
      </c>
      <c r="AL418" s="42">
        <f t="shared" si="30"/>
        <v>2025</v>
      </c>
      <c r="AM418" s="42" t="str">
        <f t="shared" si="31"/>
        <v>2025-12</v>
      </c>
      <c r="AN418" s="42" t="str">
        <f t="shared" ca="1" si="32"/>
        <v/>
      </c>
      <c r="AO418" s="42" t="str">
        <f t="shared" si="33"/>
        <v>CH-1002 | EDDY CURRENT TESTER M/C | SR | SOLENOID VALVE | Predictive Maintenance | Mechanical | Cleaning | Medium | Cleaning solenoid valve
manifold 1 = 2 pcs
 | เริ่มซ่อมงาน PM แล้ว รับผิดชอบโดย PAHLA SEEDANG | ผะหลา สีแดง</v>
      </c>
      <c r="AP418" s="42" t="str">
        <f>_xlfn.TEXTJOIN("; ",TRUE,IF(COUNTA('query (10)'!A418:AK418)&lt;=6,"NEAR_EMPTY_ROW",""),IF($K418="","MISSING_STATUS",""),IF(AND($K418="เสร็จสิ้น",$Z418=""),"DONE_NO_ACTUAL_DATE",""),IF(AND($I418="Condition-based Maintenance",$AH418=""),"CBM_NO_MEASUREMENT",""),IF(OR($X418="",$X418=0),"INVALID_PERIOD",""),IF(AND($AA418&lt;&gt;"",$AB418&lt;&gt;"",$AB418&lt;$AA418),"DATE_SEQUENCE_ERROR",""),IF(AND($AB418&lt;&gt;"",$AB418&gt;DATE(2030,12,31)),"DATE_OUTLIER",""),IF($C418="","MISSING_QRCODE",""),IF($J418="UNKNOWN","UNKNOWN_PM_TYPE",""),IF($L418="UNKNOWN","UNKNOWN_STATUS",""))</f>
        <v/>
      </c>
      <c r="AQ418" s="42" t="str">
        <f t="shared" si="34"/>
        <v>NO</v>
      </c>
    </row>
    <row r="419" spans="1:43" x14ac:dyDescent="0.3">
      <c r="A419" s="38">
        <f>IF('query (10)'!A419="","",'query (10)'!A419)</f>
        <v>516</v>
      </c>
      <c r="B419" s="38">
        <f>IF('query (10)'!B419="","",'query (10)'!B419)</f>
        <v>17178</v>
      </c>
      <c r="C419" s="38" t="str">
        <f>TRIM(UPPER('query (10)'!M419))</f>
        <v>CH-1004</v>
      </c>
      <c r="D419" s="38" t="str">
        <f>TRIM(UPPER(IFERROR(_xlfn.TEXTBEFORE('query (10)'!L419,"("),'query (10)'!L419)))</f>
        <v>OUT SIDE DIAMETER &amp; INSIDE DIAMETER &amp; HIGHTCHECKER</v>
      </c>
      <c r="E419" s="38" t="str">
        <f>IFERROR(TRIM(UPPER(_xlfn.TEXTBEFORE(_xlfn.TEXTAFTER('query (10)'!L419,"("),")"))),"")</f>
        <v/>
      </c>
      <c r="F419" s="38" t="str">
        <f>TRIM('query (10)'!K419)</f>
        <v>SR</v>
      </c>
      <c r="G419" s="38" t="str">
        <f>IF('query (10)'!J419="","",'query (10)'!J419)</f>
        <v>Solenoid valve</v>
      </c>
      <c r="H419" s="38" t="str">
        <f>TRIM(UPPER('query (10)'!J419))</f>
        <v>SOLENOID VALVE</v>
      </c>
      <c r="I419" s="38" t="str">
        <f>IF('query (10)'!F419="","",'query (10)'!F419)</f>
        <v>Predictive Maintenance</v>
      </c>
      <c r="J419" s="38" t="str">
        <f>IF('query (10)'!F419="","",IFERROR(INDEX(Cleaning_Rules!$B$14:$B$17,MATCH(TRIM('query (10)'!F419),Cleaning_Rules!$A$14:$A$17,0)),"UNKNOWN"))</f>
        <v>PdM</v>
      </c>
      <c r="K419" s="38" t="str">
        <f>IF('query (10)'!G419="","",'query (10)'!G419)</f>
        <v>เสร็จสิ้น</v>
      </c>
      <c r="L419" s="38" t="str">
        <f>IF('query (10)'!G419="","MISSING",IFERROR(INDEX(Cleaning_Rules!$B$5:$B$10,MATCH(TRIM('query (10)'!G419),Cleaning_Rules!$A$5:$A$10,0)),"UNKNOWN"))</f>
        <v>COMPLETED</v>
      </c>
      <c r="M419" s="38" t="str">
        <f>IF('query (10)'!I419="","",'query (10)'!I419)</f>
        <v>Mechanical</v>
      </c>
      <c r="N419" s="38" t="str">
        <f>IF('query (10)'!O419="","",'query (10)'!O419)</f>
        <v>Cleaning</v>
      </c>
      <c r="O419" s="38" t="str">
        <f>IF('query (10)'!P419="","",'query (10)'!P419)</f>
        <v>Medium</v>
      </c>
      <c r="P419" s="38" t="str">
        <f>IF('query (10)'!N419="","",'query (10)'!N419)</f>
        <v xml:space="preserve">Cleaning solenoid valve
manifold 1 = 6 pcs
</v>
      </c>
      <c r="Q419" s="38" t="str">
        <f>TRIM('query (10)'!N419)</f>
        <v xml:space="preserve">Cleaning solenoid valve
manifold 1 = 6 pcs
</v>
      </c>
      <c r="R419" s="38" t="str">
        <f>TRIM(UPPER('query (10)'!R419))</f>
        <v/>
      </c>
      <c r="S419" s="38" t="str">
        <f>TRIM(UPPER('query (10)'!S419))</f>
        <v/>
      </c>
      <c r="T419" s="38" t="str">
        <f>IF('query (10)'!Q419="","",TRIM(UPPER('query (10)'!Q419)))</f>
        <v/>
      </c>
      <c r="U419" s="38" t="str">
        <f>IF('query (10)'!T419="","",'query (10)'!T419)</f>
        <v>1</v>
      </c>
      <c r="V419" s="39">
        <f>IF('query (10)'!T419="","",IFERROR(VALUE('query (10)'!T419),""))</f>
        <v>1</v>
      </c>
      <c r="W419" s="40">
        <f>IF('query (10)'!U419="","",'query (10)'!U419)</f>
        <v>0</v>
      </c>
      <c r="X419" s="39">
        <f>IF('query (10)'!V419="","",'query (10)'!V419)</f>
        <v>1</v>
      </c>
      <c r="Y419" s="41">
        <f>IF('query (10)'!W419="","",'query (10)'!W419)</f>
        <v>46017</v>
      </c>
      <c r="Z419" s="41">
        <f>IF('query (10)'!X419="","",'query (10)'!X419)</f>
        <v>46028</v>
      </c>
      <c r="AA419" s="41">
        <f>IF('query (10)'!Y419="","",'query (10)'!Y419)</f>
        <v>46028</v>
      </c>
      <c r="AB419" s="41">
        <f>IF('query (10)'!Z419="","",'query (10)'!Z419)</f>
        <v>46029</v>
      </c>
      <c r="AC419" s="38" t="str">
        <f>IF(OR('query (10)'!AA419="",COUNTIF(Cleaning_Rules!$A$21:$A$26,TRIM('query (10)'!AA419))&gt;0),"",TRIM('query (10)'!AA419))</f>
        <v/>
      </c>
      <c r="AD419" s="38" t="str">
        <f>IF('query (10)'!AB419="","",TRIM(IFERROR(_xlfn.TEXTBEFORE('query (10)'!AB419,"("),'query (10)'!AB419)))</f>
        <v>เริ่มซ่อมงาน PM แล้ว รับผิดชอบโดย PAHLA SEEDANG</v>
      </c>
      <c r="AE419" s="38" t="str">
        <f>IFERROR(LOWER(TRIM(_xlfn.TEXTBEFORE(_xlfn.TEXTAFTER('query (10)'!AB419,"("),")"))),"")</f>
        <v>pahla@nsk.com</v>
      </c>
      <c r="AF419" s="38" t="str">
        <f>IF('query (10)'!AD419="","",TRIM('query (10)'!AD419))</f>
        <v>ผะหลา สีแดง</v>
      </c>
      <c r="AG419" s="38" t="str">
        <f>IF('query (10)'!AE419="","",TRIM('query (10)'!AE419))</f>
        <v>ผะหลา สีแดง</v>
      </c>
      <c r="AH419" s="38" t="str">
        <f>IF('query (10)'!AF419="","",IFERROR(VALUE('query (10)'!AF419),""))</f>
        <v/>
      </c>
      <c r="AI419" s="38" t="str">
        <f>IF('query (10)'!AG419="","",TRIM('query (10)'!AG419))</f>
        <v/>
      </c>
      <c r="AJ419" s="38" t="str">
        <f>IF('query (10)'!AH419="","",IFERROR(VALUE('query (10)'!AH419),""))</f>
        <v/>
      </c>
      <c r="AK419" s="38" t="str">
        <f>IF('query (10)'!AI419="","",TRIM('query (10)'!AI419))</f>
        <v/>
      </c>
      <c r="AL419" s="42">
        <f t="shared" si="30"/>
        <v>2025</v>
      </c>
      <c r="AM419" s="42" t="str">
        <f t="shared" si="31"/>
        <v>2025-12</v>
      </c>
      <c r="AN419" s="42" t="str">
        <f t="shared" ca="1" si="32"/>
        <v/>
      </c>
      <c r="AO419" s="42" t="str">
        <f t="shared" si="33"/>
        <v>CH-1004 | OUT SIDE DIAMETER &amp; INSIDE DIAMETER &amp; HIGHTCHECKER | SR | SOLENOID VALVE | Predictive Maintenance | Mechanical | Cleaning | Medium | Cleaning solenoid valve
manifold 1 = 6 pcs
 | เริ่มซ่อมงาน PM แล้ว รับผิดชอบโดย PAHLA SEEDANG | ผะหลา สีแดง</v>
      </c>
      <c r="AP419" s="42" t="str">
        <f>_xlfn.TEXTJOIN("; ",TRUE,IF(COUNTA('query (10)'!A419:AK419)&lt;=6,"NEAR_EMPTY_ROW",""),IF($K419="","MISSING_STATUS",""),IF(AND($K419="เสร็จสิ้น",$Z419=""),"DONE_NO_ACTUAL_DATE",""),IF(AND($I419="Condition-based Maintenance",$AH419=""),"CBM_NO_MEASUREMENT",""),IF(OR($X419="",$X419=0),"INVALID_PERIOD",""),IF(AND($AA419&lt;&gt;"",$AB419&lt;&gt;"",$AB419&lt;$AA419),"DATE_SEQUENCE_ERROR",""),IF(AND($AB419&lt;&gt;"",$AB419&gt;DATE(2030,12,31)),"DATE_OUTLIER",""),IF($C419="","MISSING_QRCODE",""),IF($J419="UNKNOWN","UNKNOWN_PM_TYPE",""),IF($L419="UNKNOWN","UNKNOWN_STATUS",""))</f>
        <v/>
      </c>
      <c r="AQ419" s="42" t="str">
        <f t="shared" si="34"/>
        <v>NO</v>
      </c>
    </row>
    <row r="420" spans="1:43" x14ac:dyDescent="0.3">
      <c r="A420" s="38">
        <f>IF('query (10)'!A420="","",'query (10)'!A420)</f>
        <v>517</v>
      </c>
      <c r="B420" s="38">
        <f>IF('query (10)'!B420="","",'query (10)'!B420)</f>
        <v>19174</v>
      </c>
      <c r="C420" s="38" t="str">
        <f>TRIM(UPPER('query (10)'!M420))</f>
        <v>AS-767</v>
      </c>
      <c r="D420" s="38" t="str">
        <f>TRIM(UPPER(IFERROR(_xlfn.TEXTBEFORE('query (10)'!L420,"("),'query (10)'!L420)))</f>
        <v>ANTIRUS PREVENTION MACHINE</v>
      </c>
      <c r="E420" s="38" t="str">
        <f>IFERROR(TRIM(UPPER(_xlfn.TEXTBEFORE(_xlfn.TEXTAFTER('query (10)'!L420,"("),")"))),"")</f>
        <v/>
      </c>
      <c r="F420" s="38" t="str">
        <f>TRIM('query (10)'!K420)</f>
        <v>Snapring</v>
      </c>
      <c r="G420" s="38" t="str">
        <f>IF('query (10)'!J420="","",'query (10)'!J420)</f>
        <v>Solenoid valve</v>
      </c>
      <c r="H420" s="38" t="str">
        <f>TRIM(UPPER('query (10)'!J420))</f>
        <v>SOLENOID VALVE</v>
      </c>
      <c r="I420" s="38" t="str">
        <f>IF('query (10)'!F420="","",'query (10)'!F420)</f>
        <v>Predictive Maintenance</v>
      </c>
      <c r="J420" s="38" t="str">
        <f>IF('query (10)'!F420="","",IFERROR(INDEX(Cleaning_Rules!$B$14:$B$17,MATCH(TRIM('query (10)'!F420),Cleaning_Rules!$A$14:$A$17,0)),"UNKNOWN"))</f>
        <v>PdM</v>
      </c>
      <c r="K420" s="38" t="str">
        <f>IF('query (10)'!G420="","",'query (10)'!G420)</f>
        <v>เสร็จสิ้น</v>
      </c>
      <c r="L420" s="38" t="str">
        <f>IF('query (10)'!G420="","MISSING",IFERROR(INDEX(Cleaning_Rules!$B$5:$B$10,MATCH(TRIM('query (10)'!G420),Cleaning_Rules!$A$5:$A$10,0)),"UNKNOWN"))</f>
        <v>COMPLETED</v>
      </c>
      <c r="M420" s="38" t="str">
        <f>IF('query (10)'!I420="","",'query (10)'!I420)</f>
        <v>Mechanical</v>
      </c>
      <c r="N420" s="38" t="str">
        <f>IF('query (10)'!O420="","",'query (10)'!O420)</f>
        <v>Cleaning</v>
      </c>
      <c r="O420" s="38" t="str">
        <f>IF('query (10)'!P420="","",'query (10)'!P420)</f>
        <v>Medium</v>
      </c>
      <c r="P420" s="38" t="str">
        <f>IF('query (10)'!N420="","",'query (10)'!N420)</f>
        <v xml:space="preserve">Cleaning solenoid valve
manifold 1 = 4 pcs
</v>
      </c>
      <c r="Q420" s="38" t="str">
        <f>TRIM('query (10)'!N420)</f>
        <v xml:space="preserve">Cleaning solenoid valve
manifold 1 = 4 pcs
</v>
      </c>
      <c r="R420" s="38" t="str">
        <f>TRIM(UPPER('query (10)'!R420))</f>
        <v/>
      </c>
      <c r="S420" s="38" t="str">
        <f>TRIM(UPPER('query (10)'!S420))</f>
        <v/>
      </c>
      <c r="T420" s="38" t="str">
        <f>IF('query (10)'!Q420="","",TRIM(UPPER('query (10)'!Q420)))</f>
        <v/>
      </c>
      <c r="U420" s="38" t="str">
        <f>IF('query (10)'!T420="","",'query (10)'!T420)</f>
        <v>1</v>
      </c>
      <c r="V420" s="39">
        <f>IF('query (10)'!T420="","",IFERROR(VALUE('query (10)'!T420),""))</f>
        <v>1</v>
      </c>
      <c r="W420" s="40">
        <f>IF('query (10)'!U420="","",'query (10)'!U420)</f>
        <v>0</v>
      </c>
      <c r="X420" s="39">
        <f>IF('query (10)'!V420="","",'query (10)'!V420)</f>
        <v>360</v>
      </c>
      <c r="Y420" s="41">
        <f>IF('query (10)'!W420="","",'query (10)'!W420)</f>
        <v>46094</v>
      </c>
      <c r="Z420" s="41">
        <f>IF('query (10)'!X420="","",'query (10)'!X420)</f>
        <v>46100</v>
      </c>
      <c r="AA420" s="41">
        <f>IF('query (10)'!Y420="","",'query (10)'!Y420)</f>
        <v>46100</v>
      </c>
      <c r="AB420" s="41">
        <f>IF('query (10)'!Z420="","",'query (10)'!Z420)</f>
        <v>46460</v>
      </c>
      <c r="AC420" s="38" t="str">
        <f>IF(OR('query (10)'!AA420="",COUNTIF(Cleaning_Rules!$A$21:$A$26,TRIM('query (10)'!AA420))&gt;0),"",TRIM('query (10)'!AA420))</f>
        <v/>
      </c>
      <c r="AD420" s="38" t="str">
        <f>IF('query (10)'!AB420="","",TRIM(IFERROR(_xlfn.TEXTBEFORE('query (10)'!AB420,"("),'query (10)'!AB420)))</f>
        <v>เริ่มซ่อมงาน PM แล้ว รับผิดชอบโดย KUNANON PARAWANWONG</v>
      </c>
      <c r="AE420" s="38" t="str">
        <f>IFERROR(LOWER(TRIM(_xlfn.TEXTBEFORE(_xlfn.TEXTAFTER('query (10)'!AB420,"("),")"))),"")</f>
        <v>parawanwong-k-3161@nsk.com</v>
      </c>
      <c r="AF420" s="38" t="str">
        <f>IF('query (10)'!AD420="","",TRIM('query (10)'!AD420))</f>
        <v>ผะหลา สีแดง</v>
      </c>
      <c r="AG420" s="38" t="str">
        <f>IF('query (10)'!AE420="","",TRIM('query (10)'!AE420))</f>
        <v>คุณานนต์ ปารวัณวงศ์</v>
      </c>
      <c r="AH420" s="38" t="str">
        <f>IF('query (10)'!AF420="","",IFERROR(VALUE('query (10)'!AF420),""))</f>
        <v/>
      </c>
      <c r="AI420" s="38" t="str">
        <f>IF('query (10)'!AG420="","",TRIM('query (10)'!AG420))</f>
        <v/>
      </c>
      <c r="AJ420" s="38" t="str">
        <f>IF('query (10)'!AH420="","",IFERROR(VALUE('query (10)'!AH420),""))</f>
        <v/>
      </c>
      <c r="AK420" s="38" t="str">
        <f>IF('query (10)'!AI420="","",TRIM('query (10)'!AI420))</f>
        <v/>
      </c>
      <c r="AL420" s="42">
        <f t="shared" si="30"/>
        <v>2026</v>
      </c>
      <c r="AM420" s="42" t="str">
        <f t="shared" si="31"/>
        <v>2026-03</v>
      </c>
      <c r="AN420" s="42" t="str">
        <f t="shared" ca="1" si="32"/>
        <v/>
      </c>
      <c r="AO420" s="42" t="str">
        <f t="shared" si="33"/>
        <v>AS-767 | ANTIRUS PREVENTION MACHINE | Snapring | SOLENOID VALVE | Predictive Maintenance | Mechanical | Cleaning | Medium | Cleaning solenoid valve
manifold 1 = 4 pcs
 | เริ่มซ่อมงาน PM แล้ว รับผิดชอบโดย KUNANON PARAWANWONG | คุณานนต์ ปารวัณวงศ์</v>
      </c>
      <c r="AP420" s="42" t="str">
        <f>_xlfn.TEXTJOIN("; ",TRUE,IF(COUNTA('query (10)'!A420:AK420)&lt;=6,"NEAR_EMPTY_ROW",""),IF($K420="","MISSING_STATUS",""),IF(AND($K420="เสร็จสิ้น",$Z420=""),"DONE_NO_ACTUAL_DATE",""),IF(AND($I420="Condition-based Maintenance",$AH420=""),"CBM_NO_MEASUREMENT",""),IF(OR($X420="",$X420=0),"INVALID_PERIOD",""),IF(AND($AA420&lt;&gt;"",$AB420&lt;&gt;"",$AB420&lt;$AA420),"DATE_SEQUENCE_ERROR",""),IF(AND($AB420&lt;&gt;"",$AB420&gt;DATE(2030,12,31)),"DATE_OUTLIER",""),IF($C420="","MISSING_QRCODE",""),IF($J420="UNKNOWN","UNKNOWN_PM_TYPE",""),IF($L420="UNKNOWN","UNKNOWN_STATUS",""))</f>
        <v/>
      </c>
      <c r="AQ420" s="42" t="str">
        <f t="shared" si="34"/>
        <v>NO</v>
      </c>
    </row>
    <row r="421" spans="1:43" x14ac:dyDescent="0.3">
      <c r="A421" s="38">
        <f>IF('query (10)'!A421="","",'query (10)'!A421)</f>
        <v>518</v>
      </c>
      <c r="B421" s="38" t="str">
        <f>IF('query (10)'!B421="","",'query (10)'!B421)</f>
        <v/>
      </c>
      <c r="C421" s="38" t="str">
        <f>TRIM(UPPER('query (10)'!M421))</f>
        <v>AS-243</v>
      </c>
      <c r="D421" s="38" t="str">
        <f>TRIM(UPPER(IFERROR(_xlfn.TEXTBEFORE('query (10)'!L421,"("),'query (10)'!L421)))</f>
        <v>STOPPER PIN PRESS M/C</v>
      </c>
      <c r="E421" s="38" t="str">
        <f>IFERROR(TRIM(UPPER(_xlfn.TEXTBEFORE(_xlfn.TEXTAFTER('query (10)'!L421,"("),")"))),"")</f>
        <v>LINE 1</v>
      </c>
      <c r="F421" s="38" t="str">
        <f>TRIM('query (10)'!K421)</f>
        <v>TP1</v>
      </c>
      <c r="G421" s="38" t="str">
        <f>IF('query (10)'!J421="","",'query (10)'!J421)</f>
        <v>Solenoid valve</v>
      </c>
      <c r="H421" s="38" t="str">
        <f>TRIM(UPPER('query (10)'!J421))</f>
        <v>SOLENOID VALVE</v>
      </c>
      <c r="I421" s="38" t="str">
        <f>IF('query (10)'!F421="","",'query (10)'!F421)</f>
        <v>Predictive Maintenance</v>
      </c>
      <c r="J421" s="38" t="str">
        <f>IF('query (10)'!F421="","",IFERROR(INDEX(Cleaning_Rules!$B$14:$B$17,MATCH(TRIM('query (10)'!F421),Cleaning_Rules!$A$14:$A$17,0)),"UNKNOWN"))</f>
        <v>PdM</v>
      </c>
      <c r="K421" s="38" t="str">
        <f>IF('query (10)'!G421="","",'query (10)'!G421)</f>
        <v/>
      </c>
      <c r="L421" s="38" t="str">
        <f>IF('query (10)'!G421="","MISSING",IFERROR(INDEX(Cleaning_Rules!$B$5:$B$10,MATCH(TRIM('query (10)'!G421),Cleaning_Rules!$A$5:$A$10,0)),"UNKNOWN"))</f>
        <v>MISSING</v>
      </c>
      <c r="M421" s="38" t="str">
        <f>IF('query (10)'!I421="","",'query (10)'!I421)</f>
        <v>Mechanical</v>
      </c>
      <c r="N421" s="38" t="str">
        <f>IF('query (10)'!O421="","",'query (10)'!O421)</f>
        <v>Cleaning</v>
      </c>
      <c r="O421" s="38" t="str">
        <f>IF('query (10)'!P421="","",'query (10)'!P421)</f>
        <v>Medium</v>
      </c>
      <c r="P421" s="38" t="str">
        <f>IF('query (10)'!N421="","",'query (10)'!N421)</f>
        <v xml:space="preserve">Cleaning solenoid valve
manifold 1 = 1 pcs
</v>
      </c>
      <c r="Q421" s="38" t="str">
        <f>TRIM('query (10)'!N421)</f>
        <v xml:space="preserve">Cleaning solenoid valve
manifold 1 = 1 pcs
</v>
      </c>
      <c r="R421" s="38" t="str">
        <f>TRIM(UPPER('query (10)'!R421))</f>
        <v/>
      </c>
      <c r="S421" s="38" t="str">
        <f>TRIM(UPPER('query (10)'!S421))</f>
        <v/>
      </c>
      <c r="T421" s="38" t="str">
        <f>IF('query (10)'!Q421="","",TRIM(UPPER('query (10)'!Q421)))</f>
        <v/>
      </c>
      <c r="U421" s="38" t="str">
        <f>IF('query (10)'!T421="","",'query (10)'!T421)</f>
        <v>1</v>
      </c>
      <c r="V421" s="39">
        <f>IF('query (10)'!T421="","",IFERROR(VALUE('query (10)'!T421),""))</f>
        <v>1</v>
      </c>
      <c r="W421" s="40">
        <f>IF('query (10)'!U421="","",'query (10)'!U421)</f>
        <v>0</v>
      </c>
      <c r="X421" s="39">
        <f>IF('query (10)'!V421="","",'query (10)'!V421)</f>
        <v>1</v>
      </c>
      <c r="Y421" s="41">
        <f>IF('query (10)'!W421="","",'query (10)'!W421)</f>
        <v>46017</v>
      </c>
      <c r="Z421" s="41" t="str">
        <f>IF('query (10)'!X421="","",'query (10)'!X421)</f>
        <v/>
      </c>
      <c r="AA421" s="41">
        <f>IF('query (10)'!Y421="","",'query (10)'!Y421)</f>
        <v>46017</v>
      </c>
      <c r="AB421" s="41">
        <f>IF('query (10)'!Z421="","",'query (10)'!Z421)</f>
        <v>46383</v>
      </c>
      <c r="AC421" s="38" t="str">
        <f>IF(OR('query (10)'!AA421="",COUNTIF(Cleaning_Rules!$A$21:$A$26,TRIM('query (10)'!AA421))&gt;0),"",TRIM('query (10)'!AA421))</f>
        <v/>
      </c>
      <c r="AD421" s="38" t="str">
        <f>IF('query (10)'!AB421="","",TRIM(IFERROR(_xlfn.TEXTBEFORE('query (10)'!AB421,"("),'query (10)'!AB421)))</f>
        <v/>
      </c>
      <c r="AE421" s="38" t="str">
        <f>IFERROR(LOWER(TRIM(_xlfn.TEXTBEFORE(_xlfn.TEXTAFTER('query (10)'!AB421,"("),")"))),"")</f>
        <v/>
      </c>
      <c r="AF421" s="38" t="str">
        <f>IF('query (10)'!AD421="","",TRIM('query (10)'!AD421))</f>
        <v>ผะหลา สีแดง</v>
      </c>
      <c r="AG421" s="38" t="str">
        <f>IF('query (10)'!AE421="","",TRIM('query (10)'!AE421))</f>
        <v>ผะหลา สีแดง</v>
      </c>
      <c r="AH421" s="38" t="str">
        <f>IF('query (10)'!AF421="","",IFERROR(VALUE('query (10)'!AF421),""))</f>
        <v/>
      </c>
      <c r="AI421" s="38" t="str">
        <f>IF('query (10)'!AG421="","",TRIM('query (10)'!AG421))</f>
        <v/>
      </c>
      <c r="AJ421" s="38" t="str">
        <f>IF('query (10)'!AH421="","",IFERROR(VALUE('query (10)'!AH421),""))</f>
        <v/>
      </c>
      <c r="AK421" s="38" t="str">
        <f>IF('query (10)'!AI421="","",TRIM('query (10)'!AI421))</f>
        <v/>
      </c>
      <c r="AL421" s="42">
        <f t="shared" si="30"/>
        <v>2025</v>
      </c>
      <c r="AM421" s="42" t="str">
        <f t="shared" si="31"/>
        <v>2025-12</v>
      </c>
      <c r="AN421" s="42" t="str">
        <f t="shared" ca="1" si="32"/>
        <v>ON_SCHEDULE</v>
      </c>
      <c r="AO421" s="42" t="str">
        <f t="shared" si="33"/>
        <v>AS-243 | STOPPER PIN PRESS M/C | LINE 1 | TP1 | SOLENOID VALVE | Predictive Maintenance | Mechanical | Cleaning | Medium | Cleaning solenoid valve
manifold 1 = 1 pcs
 | ผะหลา สีแดง</v>
      </c>
      <c r="AP421" s="42" t="str">
        <f>_xlfn.TEXTJOIN("; ",TRUE,IF(COUNTA('query (10)'!A421:AK421)&lt;=6,"NEAR_EMPTY_ROW",""),IF($K421="","MISSING_STATUS",""),IF(AND($K421="เสร็จสิ้น",$Z421=""),"DONE_NO_ACTUAL_DATE",""),IF(AND($I421="Condition-based Maintenance",$AH421=""),"CBM_NO_MEASUREMENT",""),IF(OR($X421="",$X421=0),"INVALID_PERIOD",""),IF(AND($AA421&lt;&gt;"",$AB421&lt;&gt;"",$AB421&lt;$AA421),"DATE_SEQUENCE_ERROR",""),IF(AND($AB421&lt;&gt;"",$AB421&gt;DATE(2030,12,31)),"DATE_OUTLIER",""),IF($C421="","MISSING_QRCODE",""),IF($J421="UNKNOWN","UNKNOWN_PM_TYPE",""),IF($L421="UNKNOWN","UNKNOWN_STATUS",""))</f>
        <v>MISSING_STATUS</v>
      </c>
      <c r="AQ421" s="42" t="str">
        <f t="shared" si="34"/>
        <v>NO</v>
      </c>
    </row>
    <row r="422" spans="1:43" x14ac:dyDescent="0.3">
      <c r="A422" s="38">
        <f>IF('query (10)'!A422="","",'query (10)'!A422)</f>
        <v>519</v>
      </c>
      <c r="B422" s="38" t="str">
        <f>IF('query (10)'!B422="","",'query (10)'!B422)</f>
        <v/>
      </c>
      <c r="C422" s="38" t="str">
        <f>TRIM(UPPER('query (10)'!M422))</f>
        <v>MA-1202</v>
      </c>
      <c r="D422" s="38" t="str">
        <f>TRIM(UPPER(IFERROR(_xlfn.TEXTBEFORE('query (10)'!L422,"("),'query (10)'!L422)))</f>
        <v>LASER MARK M/C</v>
      </c>
      <c r="E422" s="38" t="str">
        <f>IFERROR(TRIM(UPPER(_xlfn.TEXTBEFORE(_xlfn.TEXTAFTER('query (10)'!L422,"("),")"))),"")</f>
        <v/>
      </c>
      <c r="F422" s="38" t="str">
        <f>TRIM('query (10)'!K422)</f>
        <v>TP2</v>
      </c>
      <c r="G422" s="38" t="str">
        <f>IF('query (10)'!J422="","",'query (10)'!J422)</f>
        <v>Solenoid valve</v>
      </c>
      <c r="H422" s="38" t="str">
        <f>TRIM(UPPER('query (10)'!J422))</f>
        <v>SOLENOID VALVE</v>
      </c>
      <c r="I422" s="38" t="str">
        <f>IF('query (10)'!F422="","",'query (10)'!F422)</f>
        <v>Predictive Maintenance</v>
      </c>
      <c r="J422" s="38" t="str">
        <f>IF('query (10)'!F422="","",IFERROR(INDEX(Cleaning_Rules!$B$14:$B$17,MATCH(TRIM('query (10)'!F422),Cleaning_Rules!$A$14:$A$17,0)),"UNKNOWN"))</f>
        <v>PdM</v>
      </c>
      <c r="K422" s="38" t="str">
        <f>IF('query (10)'!G422="","",'query (10)'!G422)</f>
        <v/>
      </c>
      <c r="L422" s="38" t="str">
        <f>IF('query (10)'!G422="","MISSING",IFERROR(INDEX(Cleaning_Rules!$B$5:$B$10,MATCH(TRIM('query (10)'!G422),Cleaning_Rules!$A$5:$A$10,0)),"UNKNOWN"))</f>
        <v>MISSING</v>
      </c>
      <c r="M422" s="38" t="str">
        <f>IF('query (10)'!I422="","",'query (10)'!I422)</f>
        <v>Mechanical</v>
      </c>
      <c r="N422" s="38" t="str">
        <f>IF('query (10)'!O422="","",'query (10)'!O422)</f>
        <v>Cleaning</v>
      </c>
      <c r="O422" s="38" t="str">
        <f>IF('query (10)'!P422="","",'query (10)'!P422)</f>
        <v>Medium</v>
      </c>
      <c r="P422" s="38" t="str">
        <f>IF('query (10)'!N422="","",'query (10)'!N422)</f>
        <v xml:space="preserve">Cleaning solenoid valve
manifold 1 = 1 pcs
</v>
      </c>
      <c r="Q422" s="38" t="str">
        <f>TRIM('query (10)'!N422)</f>
        <v xml:space="preserve">Cleaning solenoid valve
manifold 1 = 1 pcs
</v>
      </c>
      <c r="R422" s="38" t="str">
        <f>TRIM(UPPER('query (10)'!R422))</f>
        <v/>
      </c>
      <c r="S422" s="38" t="str">
        <f>TRIM(UPPER('query (10)'!S422))</f>
        <v/>
      </c>
      <c r="T422" s="38" t="str">
        <f>IF('query (10)'!Q422="","",TRIM(UPPER('query (10)'!Q422)))</f>
        <v/>
      </c>
      <c r="U422" s="38" t="str">
        <f>IF('query (10)'!T422="","",'query (10)'!T422)</f>
        <v>1</v>
      </c>
      <c r="V422" s="39">
        <f>IF('query (10)'!T422="","",IFERROR(VALUE('query (10)'!T422),""))</f>
        <v>1</v>
      </c>
      <c r="W422" s="40">
        <f>IF('query (10)'!U422="","",'query (10)'!U422)</f>
        <v>0</v>
      </c>
      <c r="X422" s="39">
        <f>IF('query (10)'!V422="","",'query (10)'!V422)</f>
        <v>1</v>
      </c>
      <c r="Y422" s="41">
        <f>IF('query (10)'!W422="","",'query (10)'!W422)</f>
        <v>46017</v>
      </c>
      <c r="Z422" s="41" t="str">
        <f>IF('query (10)'!X422="","",'query (10)'!X422)</f>
        <v/>
      </c>
      <c r="AA422" s="41">
        <f>IF('query (10)'!Y422="","",'query (10)'!Y422)</f>
        <v>46017</v>
      </c>
      <c r="AB422" s="41">
        <f>IF('query (10)'!Z422="","",'query (10)'!Z422)</f>
        <v>46383</v>
      </c>
      <c r="AC422" s="38" t="str">
        <f>IF(OR('query (10)'!AA422="",COUNTIF(Cleaning_Rules!$A$21:$A$26,TRIM('query (10)'!AA422))&gt;0),"",TRIM('query (10)'!AA422))</f>
        <v/>
      </c>
      <c r="AD422" s="38" t="str">
        <f>IF('query (10)'!AB422="","",TRIM(IFERROR(_xlfn.TEXTBEFORE('query (10)'!AB422,"("),'query (10)'!AB422)))</f>
        <v/>
      </c>
      <c r="AE422" s="38" t="str">
        <f>IFERROR(LOWER(TRIM(_xlfn.TEXTBEFORE(_xlfn.TEXTAFTER('query (10)'!AB422,"("),")"))),"")</f>
        <v/>
      </c>
      <c r="AF422" s="38" t="str">
        <f>IF('query (10)'!AD422="","",TRIM('query (10)'!AD422))</f>
        <v>ผะหลา สีแดง</v>
      </c>
      <c r="AG422" s="38" t="str">
        <f>IF('query (10)'!AE422="","",TRIM('query (10)'!AE422))</f>
        <v>ผะหลา สีแดง</v>
      </c>
      <c r="AH422" s="38" t="str">
        <f>IF('query (10)'!AF422="","",IFERROR(VALUE('query (10)'!AF422),""))</f>
        <v/>
      </c>
      <c r="AI422" s="38" t="str">
        <f>IF('query (10)'!AG422="","",TRIM('query (10)'!AG422))</f>
        <v/>
      </c>
      <c r="AJ422" s="38" t="str">
        <f>IF('query (10)'!AH422="","",IFERROR(VALUE('query (10)'!AH422),""))</f>
        <v/>
      </c>
      <c r="AK422" s="38" t="str">
        <f>IF('query (10)'!AI422="","",TRIM('query (10)'!AI422))</f>
        <v/>
      </c>
      <c r="AL422" s="42">
        <f t="shared" si="30"/>
        <v>2025</v>
      </c>
      <c r="AM422" s="42" t="str">
        <f t="shared" si="31"/>
        <v>2025-12</v>
      </c>
      <c r="AN422" s="42" t="str">
        <f t="shared" ca="1" si="32"/>
        <v>ON_SCHEDULE</v>
      </c>
      <c r="AO422" s="42" t="str">
        <f t="shared" si="33"/>
        <v>MA-1202 | LASER MARK M/C | TP2 | SOLENOID VALVE | Predictive Maintenance | Mechanical | Cleaning | Medium | Cleaning solenoid valve
manifold 1 = 1 pcs
 | ผะหลา สีแดง</v>
      </c>
      <c r="AP422" s="42" t="str">
        <f>_xlfn.TEXTJOIN("; ",TRUE,IF(COUNTA('query (10)'!A422:AK422)&lt;=6,"NEAR_EMPTY_ROW",""),IF($K422="","MISSING_STATUS",""),IF(AND($K422="เสร็จสิ้น",$Z422=""),"DONE_NO_ACTUAL_DATE",""),IF(AND($I422="Condition-based Maintenance",$AH422=""),"CBM_NO_MEASUREMENT",""),IF(OR($X422="",$X422=0),"INVALID_PERIOD",""),IF(AND($AA422&lt;&gt;"",$AB422&lt;&gt;"",$AB422&lt;$AA422),"DATE_SEQUENCE_ERROR",""),IF(AND($AB422&lt;&gt;"",$AB422&gt;DATE(2030,12,31)),"DATE_OUTLIER",""),IF($C422="","MISSING_QRCODE",""),IF($J422="UNKNOWN","UNKNOWN_PM_TYPE",""),IF($L422="UNKNOWN","UNKNOWN_STATUS",""))</f>
        <v>MISSING_STATUS</v>
      </c>
      <c r="AQ422" s="42" t="str">
        <f t="shared" si="34"/>
        <v>NO</v>
      </c>
    </row>
    <row r="423" spans="1:43" x14ac:dyDescent="0.3">
      <c r="A423" s="38">
        <f>IF('query (10)'!A423="","",'query (10)'!A423)</f>
        <v>520</v>
      </c>
      <c r="B423" s="38" t="str">
        <f>IF('query (10)'!B423="","",'query (10)'!B423)</f>
        <v/>
      </c>
      <c r="C423" s="38" t="str">
        <f>TRIM(UPPER('query (10)'!M423))</f>
        <v>MA-623</v>
      </c>
      <c r="D423" s="38" t="str">
        <f>TRIM(UPPER(IFERROR(_xlfn.TEXTBEFORE('query (10)'!L423,"("),'query (10)'!L423)))</f>
        <v>LASER MARK M/C</v>
      </c>
      <c r="E423" s="38" t="str">
        <f>IFERROR(TRIM(UPPER(_xlfn.TEXTBEFORE(_xlfn.TEXTAFTER('query (10)'!L423,"("),")"))),"")</f>
        <v/>
      </c>
      <c r="F423" s="38" t="str">
        <f>TRIM('query (10)'!K423)</f>
        <v>TP3</v>
      </c>
      <c r="G423" s="38" t="str">
        <f>IF('query (10)'!J423="","",'query (10)'!J423)</f>
        <v>Solenoid valve</v>
      </c>
      <c r="H423" s="38" t="str">
        <f>TRIM(UPPER('query (10)'!J423))</f>
        <v>SOLENOID VALVE</v>
      </c>
      <c r="I423" s="38" t="str">
        <f>IF('query (10)'!F423="","",'query (10)'!F423)</f>
        <v>Predictive Maintenance</v>
      </c>
      <c r="J423" s="38" t="str">
        <f>IF('query (10)'!F423="","",IFERROR(INDEX(Cleaning_Rules!$B$14:$B$17,MATCH(TRIM('query (10)'!F423),Cleaning_Rules!$A$14:$A$17,0)),"UNKNOWN"))</f>
        <v>PdM</v>
      </c>
      <c r="K423" s="38" t="str">
        <f>IF('query (10)'!G423="","",'query (10)'!G423)</f>
        <v/>
      </c>
      <c r="L423" s="38" t="str">
        <f>IF('query (10)'!G423="","MISSING",IFERROR(INDEX(Cleaning_Rules!$B$5:$B$10,MATCH(TRIM('query (10)'!G423),Cleaning_Rules!$A$5:$A$10,0)),"UNKNOWN"))</f>
        <v>MISSING</v>
      </c>
      <c r="M423" s="38" t="str">
        <f>IF('query (10)'!I423="","",'query (10)'!I423)</f>
        <v>Mechanical</v>
      </c>
      <c r="N423" s="38" t="str">
        <f>IF('query (10)'!O423="","",'query (10)'!O423)</f>
        <v>Cleaning</v>
      </c>
      <c r="O423" s="38" t="str">
        <f>IF('query (10)'!P423="","",'query (10)'!P423)</f>
        <v>Medium</v>
      </c>
      <c r="P423" s="38" t="str">
        <f>IF('query (10)'!N423="","",'query (10)'!N423)</f>
        <v xml:space="preserve">Cleaning solenoid valve
manifold 1 = 2 pcs
</v>
      </c>
      <c r="Q423" s="38" t="str">
        <f>TRIM('query (10)'!N423)</f>
        <v xml:space="preserve">Cleaning solenoid valve
manifold 1 = 2 pcs
</v>
      </c>
      <c r="R423" s="38" t="str">
        <f>TRIM(UPPER('query (10)'!R423))</f>
        <v/>
      </c>
      <c r="S423" s="38" t="str">
        <f>TRIM(UPPER('query (10)'!S423))</f>
        <v/>
      </c>
      <c r="T423" s="38" t="str">
        <f>IF('query (10)'!Q423="","",TRIM(UPPER('query (10)'!Q423)))</f>
        <v/>
      </c>
      <c r="U423" s="38" t="str">
        <f>IF('query (10)'!T423="","",'query (10)'!T423)</f>
        <v>1</v>
      </c>
      <c r="V423" s="39">
        <f>IF('query (10)'!T423="","",IFERROR(VALUE('query (10)'!T423),""))</f>
        <v>1</v>
      </c>
      <c r="W423" s="40">
        <f>IF('query (10)'!U423="","",'query (10)'!U423)</f>
        <v>0</v>
      </c>
      <c r="X423" s="39">
        <f>IF('query (10)'!V423="","",'query (10)'!V423)</f>
        <v>1</v>
      </c>
      <c r="Y423" s="41">
        <f>IF('query (10)'!W423="","",'query (10)'!W423)</f>
        <v>46017</v>
      </c>
      <c r="Z423" s="41" t="str">
        <f>IF('query (10)'!X423="","",'query (10)'!X423)</f>
        <v/>
      </c>
      <c r="AA423" s="41">
        <f>IF('query (10)'!Y423="","",'query (10)'!Y423)</f>
        <v>46017</v>
      </c>
      <c r="AB423" s="41">
        <f>IF('query (10)'!Z423="","",'query (10)'!Z423)</f>
        <v>46383</v>
      </c>
      <c r="AC423" s="38" t="str">
        <f>IF(OR('query (10)'!AA423="",COUNTIF(Cleaning_Rules!$A$21:$A$26,TRIM('query (10)'!AA423))&gt;0),"",TRIM('query (10)'!AA423))</f>
        <v/>
      </c>
      <c r="AD423" s="38" t="str">
        <f>IF('query (10)'!AB423="","",TRIM(IFERROR(_xlfn.TEXTBEFORE('query (10)'!AB423,"("),'query (10)'!AB423)))</f>
        <v/>
      </c>
      <c r="AE423" s="38" t="str">
        <f>IFERROR(LOWER(TRIM(_xlfn.TEXTBEFORE(_xlfn.TEXTAFTER('query (10)'!AB423,"("),")"))),"")</f>
        <v/>
      </c>
      <c r="AF423" s="38" t="str">
        <f>IF('query (10)'!AD423="","",TRIM('query (10)'!AD423))</f>
        <v>ผะหลา สีแดง</v>
      </c>
      <c r="AG423" s="38" t="str">
        <f>IF('query (10)'!AE423="","",TRIM('query (10)'!AE423))</f>
        <v>ผะหลา สีแดง</v>
      </c>
      <c r="AH423" s="38" t="str">
        <f>IF('query (10)'!AF423="","",IFERROR(VALUE('query (10)'!AF423),""))</f>
        <v/>
      </c>
      <c r="AI423" s="38" t="str">
        <f>IF('query (10)'!AG423="","",TRIM('query (10)'!AG423))</f>
        <v/>
      </c>
      <c r="AJ423" s="38" t="str">
        <f>IF('query (10)'!AH423="","",IFERROR(VALUE('query (10)'!AH423),""))</f>
        <v/>
      </c>
      <c r="AK423" s="38" t="str">
        <f>IF('query (10)'!AI423="","",TRIM('query (10)'!AI423))</f>
        <v/>
      </c>
      <c r="AL423" s="42">
        <f t="shared" si="30"/>
        <v>2025</v>
      </c>
      <c r="AM423" s="42" t="str">
        <f t="shared" si="31"/>
        <v>2025-12</v>
      </c>
      <c r="AN423" s="42" t="str">
        <f t="shared" ca="1" si="32"/>
        <v>ON_SCHEDULE</v>
      </c>
      <c r="AO423" s="42" t="str">
        <f t="shared" si="33"/>
        <v>MA-623 | LASER MARK M/C | TP3 | SOLENOID VALVE | Predictive Maintenance | Mechanical | Cleaning | Medium | Cleaning solenoid valve
manifold 1 = 2 pcs
 | ผะหลา สีแดง</v>
      </c>
      <c r="AP423" s="42" t="str">
        <f>_xlfn.TEXTJOIN("; ",TRUE,IF(COUNTA('query (10)'!A423:AK423)&lt;=6,"NEAR_EMPTY_ROW",""),IF($K423="","MISSING_STATUS",""),IF(AND($K423="เสร็จสิ้น",$Z423=""),"DONE_NO_ACTUAL_DATE",""),IF(AND($I423="Condition-based Maintenance",$AH423=""),"CBM_NO_MEASUREMENT",""),IF(OR($X423="",$X423=0),"INVALID_PERIOD",""),IF(AND($AA423&lt;&gt;"",$AB423&lt;&gt;"",$AB423&lt;$AA423),"DATE_SEQUENCE_ERROR",""),IF(AND($AB423&lt;&gt;"",$AB423&gt;DATE(2030,12,31)),"DATE_OUTLIER",""),IF($C423="","MISSING_QRCODE",""),IF($J423="UNKNOWN","UNKNOWN_PM_TYPE",""),IF($L423="UNKNOWN","UNKNOWN_STATUS",""))</f>
        <v>MISSING_STATUS</v>
      </c>
      <c r="AQ423" s="42" t="str">
        <f t="shared" si="34"/>
        <v>NO</v>
      </c>
    </row>
    <row r="424" spans="1:43" x14ac:dyDescent="0.3">
      <c r="A424" s="38">
        <f>IF('query (10)'!A424="","",'query (10)'!A424)</f>
        <v>521</v>
      </c>
      <c r="B424" s="38" t="str">
        <f>IF('query (10)'!B424="","",'query (10)'!B424)</f>
        <v/>
      </c>
      <c r="C424" s="38" t="str">
        <f>TRIM(UPPER('query (10)'!M424))</f>
        <v>AS-949</v>
      </c>
      <c r="D424" s="38" t="str">
        <f>TRIM(UPPER(IFERROR(_xlfn.TEXTBEFORE('query (10)'!L424,"("),'query (10)'!L424)))</f>
        <v>AUTOMATIC ASSEMBLY MACHINE</v>
      </c>
      <c r="E424" s="38" t="str">
        <f>IFERROR(TRIM(UPPER(_xlfn.TEXTBEFORE(_xlfn.TEXTAFTER('query (10)'!L424,"("),")"))),"")</f>
        <v/>
      </c>
      <c r="F424" s="38" t="str">
        <f>TRIM('query (10)'!K424)</f>
        <v>KWD2</v>
      </c>
      <c r="G424" s="38" t="str">
        <f>IF('query (10)'!J424="","",'query (10)'!J424)</f>
        <v>Solenoid valve</v>
      </c>
      <c r="H424" s="38" t="str">
        <f>TRIM(UPPER('query (10)'!J424))</f>
        <v>SOLENOID VALVE</v>
      </c>
      <c r="I424" s="38" t="str">
        <f>IF('query (10)'!F424="","",'query (10)'!F424)</f>
        <v>Time-based Maintenance</v>
      </c>
      <c r="J424" s="38" t="str">
        <f>IF('query (10)'!F424="","",IFERROR(INDEX(Cleaning_Rules!$B$14:$B$17,MATCH(TRIM('query (10)'!F424),Cleaning_Rules!$A$14:$A$17,0)),"UNKNOWN"))</f>
        <v>TBM</v>
      </c>
      <c r="K424" s="38" t="str">
        <f>IF('query (10)'!G424="","",'query (10)'!G424)</f>
        <v>เสร็จสิ้น</v>
      </c>
      <c r="L424" s="38" t="str">
        <f>IF('query (10)'!G424="","MISSING",IFERROR(INDEX(Cleaning_Rules!$B$5:$B$10,MATCH(TRIM('query (10)'!G424),Cleaning_Rules!$A$5:$A$10,0)),"UNKNOWN"))</f>
        <v>COMPLETED</v>
      </c>
      <c r="M424" s="38" t="str">
        <f>IF('query (10)'!I424="","",'query (10)'!I424)</f>
        <v>Mechanical</v>
      </c>
      <c r="N424" s="38" t="str">
        <f>IF('query (10)'!O424="","",'query (10)'!O424)</f>
        <v>Cleaning</v>
      </c>
      <c r="O424" s="38" t="str">
        <f>IF('query (10)'!P424="","",'query (10)'!P424)</f>
        <v>Medium</v>
      </c>
      <c r="P424" s="38" t="str">
        <f>IF('query (10)'!N424="","",'query (10)'!N424)</f>
        <v xml:space="preserve">Cleaning solenoid valve
manifold 1 = 8 pcs.
manifold 2 = 7 pcs.
manifold 3 = 6 pcs
</v>
      </c>
      <c r="Q424" s="38" t="str">
        <f>TRIM('query (10)'!N424)</f>
        <v xml:space="preserve">Cleaning solenoid valve
manifold 1 = 8 pcs.
manifold 2 = 7 pcs.
manifold 3 = 6 pcs
</v>
      </c>
      <c r="R424" s="38" t="str">
        <f>TRIM(UPPER('query (10)'!R424))</f>
        <v/>
      </c>
      <c r="S424" s="38" t="str">
        <f>TRIM(UPPER('query (10)'!S424))</f>
        <v/>
      </c>
      <c r="T424" s="38" t="str">
        <f>IF('query (10)'!Q424="","",TRIM(UPPER('query (10)'!Q424)))</f>
        <v/>
      </c>
      <c r="U424" s="38" t="str">
        <f>IF('query (10)'!T424="","",'query (10)'!T424)</f>
        <v/>
      </c>
      <c r="V424" s="39" t="str">
        <f>IF('query (10)'!T424="","",IFERROR(VALUE('query (10)'!T424),""))</f>
        <v/>
      </c>
      <c r="W424" s="40">
        <f>IF('query (10)'!U424="","",'query (10)'!U424)</f>
        <v>0</v>
      </c>
      <c r="X424" s="39">
        <f>IF('query (10)'!V424="","",'query (10)'!V424)</f>
        <v>360</v>
      </c>
      <c r="Y424" s="41">
        <f>IF('query (10)'!W424="","",'query (10)'!W424)</f>
        <v>45994</v>
      </c>
      <c r="Z424" s="41" t="str">
        <f>IF('query (10)'!X424="","",'query (10)'!X424)</f>
        <v/>
      </c>
      <c r="AA424" s="41">
        <f>IF('query (10)'!Y424="","",'query (10)'!Y424)</f>
        <v>45994</v>
      </c>
      <c r="AB424" s="41">
        <f>IF('query (10)'!Z424="","",'query (10)'!Z424)</f>
        <v>46354</v>
      </c>
      <c r="AC424" s="38" t="str">
        <f>IF(OR('query (10)'!AA424="",COUNTIF(Cleaning_Rules!$A$21:$A$26,TRIM('query (10)'!AA424))&gt;0),"",TRIM('query (10)'!AA424))</f>
        <v>ล้างทำความสะอาดตามรอบ</v>
      </c>
      <c r="AD424" s="38" t="str">
        <f>IF('query (10)'!AB424="","",TRIM(IFERROR(_xlfn.TEXTBEFORE('query (10)'!AB424,"("),'query (10)'!AB424)))</f>
        <v/>
      </c>
      <c r="AE424" s="38" t="str">
        <f>IFERROR(LOWER(TRIM(_xlfn.TEXTBEFORE(_xlfn.TEXTAFTER('query (10)'!AB424,"("),")"))),"")</f>
        <v/>
      </c>
      <c r="AF424" s="38" t="str">
        <f>IF('query (10)'!AD424="","",TRIM('query (10)'!AD424))</f>
        <v>คุณานนต์ ปารวัณวงศ์</v>
      </c>
      <c r="AG424" s="38" t="str">
        <f>IF('query (10)'!AE424="","",TRIM('query (10)'!AE424))</f>
        <v>เจษฎา ผิวบาง</v>
      </c>
      <c r="AH424" s="38" t="str">
        <f>IF('query (10)'!AF424="","",IFERROR(VALUE('query (10)'!AF424),""))</f>
        <v/>
      </c>
      <c r="AI424" s="38" t="str">
        <f>IF('query (10)'!AG424="","",TRIM('query (10)'!AG424))</f>
        <v/>
      </c>
      <c r="AJ424" s="38" t="str">
        <f>IF('query (10)'!AH424="","",IFERROR(VALUE('query (10)'!AH424),""))</f>
        <v/>
      </c>
      <c r="AK424" s="38" t="str">
        <f>IF('query (10)'!AI424="","",TRIM('query (10)'!AI424))</f>
        <v/>
      </c>
      <c r="AL424" s="42">
        <f t="shared" si="30"/>
        <v>2025</v>
      </c>
      <c r="AM424" s="42" t="str">
        <f t="shared" si="31"/>
        <v>2025-12</v>
      </c>
      <c r="AN424" s="42" t="str">
        <f t="shared" ca="1" si="32"/>
        <v/>
      </c>
      <c r="AO424" s="42" t="str">
        <f t="shared" si="33"/>
        <v>AS-949 | AUTOMATIC ASSEMBLY MACHINE | KWD2 | SOLENOID VALVE | Time-based Maintenance | Mechanical | Cleaning | Medium | Cleaning solenoid valve
manifold 1 = 8 pcs.
manifold 2 = 7 pcs.
manifold 3 = 6 pcs
 | ล้างทำความสะอาดตามรอบ | เจษฎา ผิวบาง</v>
      </c>
      <c r="AP424" s="42" t="str">
        <f>_xlfn.TEXTJOIN("; ",TRUE,IF(COUNTA('query (10)'!A424:AK424)&lt;=6,"NEAR_EMPTY_ROW",""),IF($K424="","MISSING_STATUS",""),IF(AND($K424="เสร็จสิ้น",$Z424=""),"DONE_NO_ACTUAL_DATE",""),IF(AND($I424="Condition-based Maintenance",$AH424=""),"CBM_NO_MEASUREMENT",""),IF(OR($X424="",$X424=0),"INVALID_PERIOD",""),IF(AND($AA424&lt;&gt;"",$AB424&lt;&gt;"",$AB424&lt;$AA424),"DATE_SEQUENCE_ERROR",""),IF(AND($AB424&lt;&gt;"",$AB424&gt;DATE(2030,12,31)),"DATE_OUTLIER",""),IF($C424="","MISSING_QRCODE",""),IF($J424="UNKNOWN","UNKNOWN_PM_TYPE",""),IF($L424="UNKNOWN","UNKNOWN_STATUS",""))</f>
        <v>DONE_NO_ACTUAL_DATE</v>
      </c>
      <c r="AQ424" s="42" t="str">
        <f t="shared" si="34"/>
        <v>NO</v>
      </c>
    </row>
    <row r="425" spans="1:43" x14ac:dyDescent="0.3">
      <c r="A425" s="38">
        <f>IF('query (10)'!A425="","",'query (10)'!A425)</f>
        <v>522</v>
      </c>
      <c r="B425" s="38" t="str">
        <f>IF('query (10)'!B425="","",'query (10)'!B425)</f>
        <v/>
      </c>
      <c r="C425" s="38" t="str">
        <f>TRIM(UPPER('query (10)'!M425))</f>
        <v>AS-950</v>
      </c>
      <c r="D425" s="38" t="str">
        <f>TRIM(UPPER(IFERROR(_xlfn.TEXTBEFORE('query (10)'!L425,"("),'query (10)'!L425)))</f>
        <v>AUTOMATIC ASSEMBLY MACHINE</v>
      </c>
      <c r="E425" s="38" t="str">
        <f>IFERROR(TRIM(UPPER(_xlfn.TEXTBEFORE(_xlfn.TEXTAFTER('query (10)'!L425,"("),")"))),"")</f>
        <v/>
      </c>
      <c r="F425" s="38" t="str">
        <f>TRIM('query (10)'!K425)</f>
        <v>KWD3</v>
      </c>
      <c r="G425" s="38" t="str">
        <f>IF('query (10)'!J425="","",'query (10)'!J425)</f>
        <v>Solenoid valve</v>
      </c>
      <c r="H425" s="38" t="str">
        <f>TRIM(UPPER('query (10)'!J425))</f>
        <v>SOLENOID VALVE</v>
      </c>
      <c r="I425" s="38" t="str">
        <f>IF('query (10)'!F425="","",'query (10)'!F425)</f>
        <v>Time-based Maintenance</v>
      </c>
      <c r="J425" s="38" t="str">
        <f>IF('query (10)'!F425="","",IFERROR(INDEX(Cleaning_Rules!$B$14:$B$17,MATCH(TRIM('query (10)'!F425),Cleaning_Rules!$A$14:$A$17,0)),"UNKNOWN"))</f>
        <v>TBM</v>
      </c>
      <c r="K425" s="38" t="str">
        <f>IF('query (10)'!G425="","",'query (10)'!G425)</f>
        <v/>
      </c>
      <c r="L425" s="38" t="str">
        <f>IF('query (10)'!G425="","MISSING",IFERROR(INDEX(Cleaning_Rules!$B$5:$B$10,MATCH(TRIM('query (10)'!G425),Cleaning_Rules!$A$5:$A$10,0)),"UNKNOWN"))</f>
        <v>MISSING</v>
      </c>
      <c r="M425" s="38" t="str">
        <f>IF('query (10)'!I425="","",'query (10)'!I425)</f>
        <v>Mechanical</v>
      </c>
      <c r="N425" s="38" t="str">
        <f>IF('query (10)'!O425="","",'query (10)'!O425)</f>
        <v>Cleaning</v>
      </c>
      <c r="O425" s="38" t="str">
        <f>IF('query (10)'!P425="","",'query (10)'!P425)</f>
        <v>Medium</v>
      </c>
      <c r="P425" s="38" t="str">
        <f>IF('query (10)'!N425="","",'query (10)'!N425)</f>
        <v xml:space="preserve">Cleaning solenoid valve
manifold 1 = 8 pcs.
manifold 2 = 7 pcs.
manifold 3 = 6 pcs
</v>
      </c>
      <c r="Q425" s="38" t="str">
        <f>TRIM('query (10)'!N425)</f>
        <v xml:space="preserve">Cleaning solenoid valve
manifold 1 = 8 pcs.
manifold 2 = 7 pcs.
manifold 3 = 6 pcs
</v>
      </c>
      <c r="R425" s="38" t="str">
        <f>TRIM(UPPER('query (10)'!R425))</f>
        <v/>
      </c>
      <c r="S425" s="38" t="str">
        <f>TRIM(UPPER('query (10)'!S425))</f>
        <v/>
      </c>
      <c r="T425" s="38" t="str">
        <f>IF('query (10)'!Q425="","",TRIM(UPPER('query (10)'!Q425)))</f>
        <v/>
      </c>
      <c r="U425" s="38" t="str">
        <f>IF('query (10)'!T425="","",'query (10)'!T425)</f>
        <v/>
      </c>
      <c r="V425" s="39" t="str">
        <f>IF('query (10)'!T425="","",IFERROR(VALUE('query (10)'!T425),""))</f>
        <v/>
      </c>
      <c r="W425" s="40">
        <f>IF('query (10)'!U425="","",'query (10)'!U425)</f>
        <v>0</v>
      </c>
      <c r="X425" s="39">
        <f>IF('query (10)'!V425="","",'query (10)'!V425)</f>
        <v>360</v>
      </c>
      <c r="Y425" s="41">
        <f>IF('query (10)'!W425="","",'query (10)'!W425)</f>
        <v>45993</v>
      </c>
      <c r="Z425" s="41" t="str">
        <f>IF('query (10)'!X425="","",'query (10)'!X425)</f>
        <v/>
      </c>
      <c r="AA425" s="41">
        <f>IF('query (10)'!Y425="","",'query (10)'!Y425)</f>
        <v>45993</v>
      </c>
      <c r="AB425" s="41">
        <f>IF('query (10)'!Z425="","",'query (10)'!Z425)</f>
        <v>46353</v>
      </c>
      <c r="AC425" s="38" t="str">
        <f>IF(OR('query (10)'!AA425="",COUNTIF(Cleaning_Rules!$A$21:$A$26,TRIM('query (10)'!AA425))&gt;0),"",TRIM('query (10)'!AA425))</f>
        <v>ล้างทำความสะอาดตามรอบ</v>
      </c>
      <c r="AD425" s="38" t="str">
        <f>IF('query (10)'!AB425="","",TRIM(IFERROR(_xlfn.TEXTBEFORE('query (10)'!AB425,"("),'query (10)'!AB425)))</f>
        <v/>
      </c>
      <c r="AE425" s="38" t="str">
        <f>IFERROR(LOWER(TRIM(_xlfn.TEXTBEFORE(_xlfn.TEXTAFTER('query (10)'!AB425,"("),")"))),"")</f>
        <v/>
      </c>
      <c r="AF425" s="38" t="str">
        <f>IF('query (10)'!AD425="","",TRIM('query (10)'!AD425))</f>
        <v>คุณานนต์ ปารวัณวงศ์</v>
      </c>
      <c r="AG425" s="38" t="str">
        <f>IF('query (10)'!AE425="","",TRIM('query (10)'!AE425))</f>
        <v>คุณานนต์ ปารวัณวงศ์</v>
      </c>
      <c r="AH425" s="38" t="str">
        <f>IF('query (10)'!AF425="","",IFERROR(VALUE('query (10)'!AF425),""))</f>
        <v/>
      </c>
      <c r="AI425" s="38" t="str">
        <f>IF('query (10)'!AG425="","",TRIM('query (10)'!AG425))</f>
        <v/>
      </c>
      <c r="AJ425" s="38" t="str">
        <f>IF('query (10)'!AH425="","",IFERROR(VALUE('query (10)'!AH425),""))</f>
        <v/>
      </c>
      <c r="AK425" s="38" t="str">
        <f>IF('query (10)'!AI425="","",TRIM('query (10)'!AI425))</f>
        <v/>
      </c>
      <c r="AL425" s="42">
        <f t="shared" si="30"/>
        <v>2025</v>
      </c>
      <c r="AM425" s="42" t="str">
        <f t="shared" si="31"/>
        <v>2025-12</v>
      </c>
      <c r="AN425" s="42" t="str">
        <f t="shared" ca="1" si="32"/>
        <v>ON_SCHEDULE</v>
      </c>
      <c r="AO425" s="42" t="str">
        <f t="shared" si="33"/>
        <v>AS-950 | AUTOMATIC ASSEMBLY MACHINE | KWD3 | SOLENOID VALVE | Time-based Maintenance | Mechanical | Cleaning | Medium | Cleaning solenoid valve
manifold 1 = 8 pcs.
manifold 2 = 7 pcs.
manifold 3 = 6 pcs
 | ล้างทำความสะอาดตามรอบ | คุณานนต์ ปารวัณวงศ์</v>
      </c>
      <c r="AP425" s="42" t="str">
        <f>_xlfn.TEXTJOIN("; ",TRUE,IF(COUNTA('query (10)'!A425:AK425)&lt;=6,"NEAR_EMPTY_ROW",""),IF($K425="","MISSING_STATUS",""),IF(AND($K425="เสร็จสิ้น",$Z425=""),"DONE_NO_ACTUAL_DATE",""),IF(AND($I425="Condition-based Maintenance",$AH425=""),"CBM_NO_MEASUREMENT",""),IF(OR($X425="",$X425=0),"INVALID_PERIOD",""),IF(AND($AA425&lt;&gt;"",$AB425&lt;&gt;"",$AB425&lt;$AA425),"DATE_SEQUENCE_ERROR",""),IF(AND($AB425&lt;&gt;"",$AB425&gt;DATE(2030,12,31)),"DATE_OUTLIER",""),IF($C425="","MISSING_QRCODE",""),IF($J425="UNKNOWN","UNKNOWN_PM_TYPE",""),IF($L425="UNKNOWN","UNKNOWN_STATUS",""))</f>
        <v>MISSING_STATUS</v>
      </c>
      <c r="AQ425" s="42" t="str">
        <f t="shared" si="34"/>
        <v>NO</v>
      </c>
    </row>
    <row r="426" spans="1:43" x14ac:dyDescent="0.3">
      <c r="A426" s="38">
        <f>IF('query (10)'!A426="","",'query (10)'!A426)</f>
        <v>523</v>
      </c>
      <c r="B426" s="38" t="str">
        <f>IF('query (10)'!B426="","",'query (10)'!B426)</f>
        <v/>
      </c>
      <c r="C426" s="38" t="str">
        <f>TRIM(UPPER('query (10)'!M426))</f>
        <v>AS-909</v>
      </c>
      <c r="D426" s="38" t="str">
        <f>TRIM(UPPER(IFERROR(_xlfn.TEXTBEFORE('query (10)'!L426,"("),'query (10)'!L426)))</f>
        <v>AUTOMATIC ASSEMBLY MACHINE</v>
      </c>
      <c r="E426" s="38" t="str">
        <f>IFERROR(TRIM(UPPER(_xlfn.TEXTBEFORE(_xlfn.TEXTAFTER('query (10)'!L426,"("),")"))),"")</f>
        <v/>
      </c>
      <c r="F426" s="38" t="str">
        <f>TRIM('query (10)'!K426)</f>
        <v>KWD4</v>
      </c>
      <c r="G426" s="38" t="str">
        <f>IF('query (10)'!J426="","",'query (10)'!J426)</f>
        <v>Solenoid valve</v>
      </c>
      <c r="H426" s="38" t="str">
        <f>TRIM(UPPER('query (10)'!J426))</f>
        <v>SOLENOID VALVE</v>
      </c>
      <c r="I426" s="38" t="str">
        <f>IF('query (10)'!F426="","",'query (10)'!F426)</f>
        <v>Time-based Maintenance</v>
      </c>
      <c r="J426" s="38" t="str">
        <f>IF('query (10)'!F426="","",IFERROR(INDEX(Cleaning_Rules!$B$14:$B$17,MATCH(TRIM('query (10)'!F426),Cleaning_Rules!$A$14:$A$17,0)),"UNKNOWN"))</f>
        <v>TBM</v>
      </c>
      <c r="K426" s="38" t="str">
        <f>IF('query (10)'!G426="","",'query (10)'!G426)</f>
        <v>เลื่อนแผน</v>
      </c>
      <c r="L426" s="38" t="str">
        <f>IF('query (10)'!G426="","MISSING",IFERROR(INDEX(Cleaning_Rules!$B$5:$B$10,MATCH(TRIM('query (10)'!G426),Cleaning_Rules!$A$5:$A$10,0)),"UNKNOWN"))</f>
        <v>POSTPONED</v>
      </c>
      <c r="M426" s="38" t="str">
        <f>IF('query (10)'!I426="","",'query (10)'!I426)</f>
        <v>Mechanical</v>
      </c>
      <c r="N426" s="38" t="str">
        <f>IF('query (10)'!O426="","",'query (10)'!O426)</f>
        <v>Cleaning</v>
      </c>
      <c r="O426" s="38" t="str">
        <f>IF('query (10)'!P426="","",'query (10)'!P426)</f>
        <v>Medium</v>
      </c>
      <c r="P426" s="38" t="str">
        <f>IF('query (10)'!N426="","",'query (10)'!N426)</f>
        <v xml:space="preserve">Cleaning solenoid valve
manifold 1 = 8 pcs.
manifold 2 = 7 pcs.
manifold 3 = 6 pcs
</v>
      </c>
      <c r="Q426" s="38" t="str">
        <f>TRIM('query (10)'!N426)</f>
        <v xml:space="preserve">Cleaning solenoid valve
manifold 1 = 8 pcs.
manifold 2 = 7 pcs.
manifold 3 = 6 pcs
</v>
      </c>
      <c r="R426" s="38" t="str">
        <f>TRIM(UPPER('query (10)'!R426))</f>
        <v/>
      </c>
      <c r="S426" s="38" t="str">
        <f>TRIM(UPPER('query (10)'!S426))</f>
        <v/>
      </c>
      <c r="T426" s="38" t="str">
        <f>IF('query (10)'!Q426="","",TRIM(UPPER('query (10)'!Q426)))</f>
        <v/>
      </c>
      <c r="U426" s="38" t="str">
        <f>IF('query (10)'!T426="","",'query (10)'!T426)</f>
        <v/>
      </c>
      <c r="V426" s="39" t="str">
        <f>IF('query (10)'!T426="","",IFERROR(VALUE('query (10)'!T426),""))</f>
        <v/>
      </c>
      <c r="W426" s="40">
        <f>IF('query (10)'!U426="","",'query (10)'!U426)</f>
        <v>0</v>
      </c>
      <c r="X426" s="39">
        <f>IF('query (10)'!V426="","",'query (10)'!V426)</f>
        <v>360</v>
      </c>
      <c r="Y426" s="41">
        <f>IF('query (10)'!W426="","",'query (10)'!W426)</f>
        <v>45995</v>
      </c>
      <c r="Z426" s="41" t="str">
        <f>IF('query (10)'!X426="","",'query (10)'!X426)</f>
        <v/>
      </c>
      <c r="AA426" s="41">
        <f>IF('query (10)'!Y426="","",'query (10)'!Y426)</f>
        <v>45995</v>
      </c>
      <c r="AB426" s="41">
        <f>IF('query (10)'!Z426="","",'query (10)'!Z426)</f>
        <v>46355</v>
      </c>
      <c r="AC426" s="38" t="str">
        <f>IF(OR('query (10)'!AA426="",COUNTIF(Cleaning_Rules!$A$21:$A$26,TRIM('query (10)'!AA426))&gt;0),"",TRIM('query (10)'!AA426))</f>
        <v>ล้างทำความสะอาดตามรอบ</v>
      </c>
      <c r="AD426" s="38" t="str">
        <f>IF('query (10)'!AB426="","",TRIM(IFERROR(_xlfn.TEXTBEFORE('query (10)'!AB426,"("),'query (10)'!AB426)))</f>
        <v/>
      </c>
      <c r="AE426" s="38" t="str">
        <f>IFERROR(LOWER(TRIM(_xlfn.TEXTBEFORE(_xlfn.TEXTAFTER('query (10)'!AB426,"("),")"))),"")</f>
        <v/>
      </c>
      <c r="AF426" s="38" t="str">
        <f>IF('query (10)'!AD426="","",TRIM('query (10)'!AD426))</f>
        <v>คุณานนต์ ปารวัณวงศ์</v>
      </c>
      <c r="AG426" s="38" t="str">
        <f>IF('query (10)'!AE426="","",TRIM('query (10)'!AE426))</f>
        <v>คุณานนต์ ปารวัณวงศ์</v>
      </c>
      <c r="AH426" s="38" t="str">
        <f>IF('query (10)'!AF426="","",IFERROR(VALUE('query (10)'!AF426),""))</f>
        <v/>
      </c>
      <c r="AI426" s="38" t="str">
        <f>IF('query (10)'!AG426="","",TRIM('query (10)'!AG426))</f>
        <v/>
      </c>
      <c r="AJ426" s="38" t="str">
        <f>IF('query (10)'!AH426="","",IFERROR(VALUE('query (10)'!AH426),""))</f>
        <v/>
      </c>
      <c r="AK426" s="38" t="str">
        <f>IF('query (10)'!AI426="","",TRIM('query (10)'!AI426))</f>
        <v/>
      </c>
      <c r="AL426" s="42">
        <f t="shared" si="30"/>
        <v>2025</v>
      </c>
      <c r="AM426" s="42" t="str">
        <f t="shared" si="31"/>
        <v>2025-12</v>
      </c>
      <c r="AN426" s="42" t="str">
        <f t="shared" ca="1" si="32"/>
        <v>ON_SCHEDULE</v>
      </c>
      <c r="AO426" s="42" t="str">
        <f t="shared" si="33"/>
        <v>AS-909 | AUTOMATIC ASSEMBLY MACHINE | KWD4 | SOLENOID VALVE | Time-based Maintenance | Mechanical | Cleaning | Medium | Cleaning solenoid valve
manifold 1 = 8 pcs.
manifold 2 = 7 pcs.
manifold 3 = 6 pcs
 | ล้างทำความสะอาดตามรอบ | คุณานนต์ ปารวัณวงศ์</v>
      </c>
      <c r="AP426" s="42" t="str">
        <f>_xlfn.TEXTJOIN("; ",TRUE,IF(COUNTA('query (10)'!A426:AK426)&lt;=6,"NEAR_EMPTY_ROW",""),IF($K426="","MISSING_STATUS",""),IF(AND($K426="เสร็จสิ้น",$Z426=""),"DONE_NO_ACTUAL_DATE",""),IF(AND($I426="Condition-based Maintenance",$AH426=""),"CBM_NO_MEASUREMENT",""),IF(OR($X426="",$X426=0),"INVALID_PERIOD",""),IF(AND($AA426&lt;&gt;"",$AB426&lt;&gt;"",$AB426&lt;$AA426),"DATE_SEQUENCE_ERROR",""),IF(AND($AB426&lt;&gt;"",$AB426&gt;DATE(2030,12,31)),"DATE_OUTLIER",""),IF($C426="","MISSING_QRCODE",""),IF($J426="UNKNOWN","UNKNOWN_PM_TYPE",""),IF($L426="UNKNOWN","UNKNOWN_STATUS",""))</f>
        <v/>
      </c>
      <c r="AQ426" s="42" t="str">
        <f t="shared" si="34"/>
        <v>NO</v>
      </c>
    </row>
    <row r="427" spans="1:43" x14ac:dyDescent="0.3">
      <c r="A427" s="38">
        <f>IF('query (10)'!A427="","",'query (10)'!A427)</f>
        <v>524</v>
      </c>
      <c r="B427" s="38" t="str">
        <f>IF('query (10)'!B427="","",'query (10)'!B427)</f>
        <v/>
      </c>
      <c r="C427" s="38" t="str">
        <f>TRIM(UPPER('query (10)'!M427))</f>
        <v>AS-924</v>
      </c>
      <c r="D427" s="38" t="str">
        <f>TRIM(UPPER(IFERROR(_xlfn.TEXTBEFORE('query (10)'!L427,"("),'query (10)'!L427)))</f>
        <v>AUTOMATIC ASSEMBLY MACHINE</v>
      </c>
      <c r="E427" s="38" t="str">
        <f>IFERROR(TRIM(UPPER(_xlfn.TEXTBEFORE(_xlfn.TEXTAFTER('query (10)'!L427,"("),")"))),"")</f>
        <v/>
      </c>
      <c r="F427" s="38" t="str">
        <f>TRIM('query (10)'!K427)</f>
        <v>KWD5</v>
      </c>
      <c r="G427" s="38" t="str">
        <f>IF('query (10)'!J427="","",'query (10)'!J427)</f>
        <v>Solenoid valve</v>
      </c>
      <c r="H427" s="38" t="str">
        <f>TRIM(UPPER('query (10)'!J427))</f>
        <v>SOLENOID VALVE</v>
      </c>
      <c r="I427" s="38" t="str">
        <f>IF('query (10)'!F427="","",'query (10)'!F427)</f>
        <v>Time-based Maintenance</v>
      </c>
      <c r="J427" s="38" t="str">
        <f>IF('query (10)'!F427="","",IFERROR(INDEX(Cleaning_Rules!$B$14:$B$17,MATCH(TRIM('query (10)'!F427),Cleaning_Rules!$A$14:$A$17,0)),"UNKNOWN"))</f>
        <v>TBM</v>
      </c>
      <c r="K427" s="38" t="str">
        <f>IF('query (10)'!G427="","",'query (10)'!G427)</f>
        <v>เสร็จสิ้น</v>
      </c>
      <c r="L427" s="38" t="str">
        <f>IF('query (10)'!G427="","MISSING",IFERROR(INDEX(Cleaning_Rules!$B$5:$B$10,MATCH(TRIM('query (10)'!G427),Cleaning_Rules!$A$5:$A$10,0)),"UNKNOWN"))</f>
        <v>COMPLETED</v>
      </c>
      <c r="M427" s="38" t="str">
        <f>IF('query (10)'!I427="","",'query (10)'!I427)</f>
        <v>Mechanical</v>
      </c>
      <c r="N427" s="38" t="str">
        <f>IF('query (10)'!O427="","",'query (10)'!O427)</f>
        <v>Cleaning</v>
      </c>
      <c r="O427" s="38" t="str">
        <f>IF('query (10)'!P427="","",'query (10)'!P427)</f>
        <v>Medium</v>
      </c>
      <c r="P427" s="38" t="str">
        <f>IF('query (10)'!N427="","",'query (10)'!N427)</f>
        <v xml:space="preserve">Cleaning solenoid valve
manifold 1 = 8 pcs.
manifold 2 = 8 pcs.
</v>
      </c>
      <c r="Q427" s="38" t="str">
        <f>TRIM('query (10)'!N427)</f>
        <v xml:space="preserve">Cleaning solenoid valve
manifold 1 = 8 pcs.
manifold 2 = 8 pcs.
</v>
      </c>
      <c r="R427" s="38" t="str">
        <f>TRIM(UPPER('query (10)'!R427))</f>
        <v/>
      </c>
      <c r="S427" s="38" t="str">
        <f>TRIM(UPPER('query (10)'!S427))</f>
        <v/>
      </c>
      <c r="T427" s="38" t="str">
        <f>IF('query (10)'!Q427="","",TRIM(UPPER('query (10)'!Q427)))</f>
        <v/>
      </c>
      <c r="U427" s="38" t="str">
        <f>IF('query (10)'!T427="","",'query (10)'!T427)</f>
        <v/>
      </c>
      <c r="V427" s="39" t="str">
        <f>IF('query (10)'!T427="","",IFERROR(VALUE('query (10)'!T427),""))</f>
        <v/>
      </c>
      <c r="W427" s="40">
        <f>IF('query (10)'!U427="","",'query (10)'!U427)</f>
        <v>0</v>
      </c>
      <c r="X427" s="39">
        <f>IF('query (10)'!V427="","",'query (10)'!V427)</f>
        <v>360</v>
      </c>
      <c r="Y427" s="41">
        <f>IF('query (10)'!W427="","",'query (10)'!W427)</f>
        <v>45996</v>
      </c>
      <c r="Z427" s="41" t="str">
        <f>IF('query (10)'!X427="","",'query (10)'!X427)</f>
        <v/>
      </c>
      <c r="AA427" s="41">
        <f>IF('query (10)'!Y427="","",'query (10)'!Y427)</f>
        <v>45996</v>
      </c>
      <c r="AB427" s="41">
        <f>IF('query (10)'!Z427="","",'query (10)'!Z427)</f>
        <v>46356</v>
      </c>
      <c r="AC427" s="38" t="str">
        <f>IF(OR('query (10)'!AA427="",COUNTIF(Cleaning_Rules!$A$21:$A$26,TRIM('query (10)'!AA427))&gt;0),"",TRIM('query (10)'!AA427))</f>
        <v>ล้างทำความสะอาดตามรอบ</v>
      </c>
      <c r="AD427" s="38" t="str">
        <f>IF('query (10)'!AB427="","",TRIM(IFERROR(_xlfn.TEXTBEFORE('query (10)'!AB427,"("),'query (10)'!AB427)))</f>
        <v/>
      </c>
      <c r="AE427" s="38" t="str">
        <f>IFERROR(LOWER(TRIM(_xlfn.TEXTBEFORE(_xlfn.TEXTAFTER('query (10)'!AB427,"("),")"))),"")</f>
        <v/>
      </c>
      <c r="AF427" s="38" t="str">
        <f>IF('query (10)'!AD427="","",TRIM('query (10)'!AD427))</f>
        <v>คุณานนต์ ปารวัณวงศ์</v>
      </c>
      <c r="AG427" s="38" t="str">
        <f>IF('query (10)'!AE427="","",TRIM('query (10)'!AE427))</f>
        <v>ผะหลา สีแดง</v>
      </c>
      <c r="AH427" s="38" t="str">
        <f>IF('query (10)'!AF427="","",IFERROR(VALUE('query (10)'!AF427),""))</f>
        <v/>
      </c>
      <c r="AI427" s="38" t="str">
        <f>IF('query (10)'!AG427="","",TRIM('query (10)'!AG427))</f>
        <v/>
      </c>
      <c r="AJ427" s="38" t="str">
        <f>IF('query (10)'!AH427="","",IFERROR(VALUE('query (10)'!AH427),""))</f>
        <v/>
      </c>
      <c r="AK427" s="38" t="str">
        <f>IF('query (10)'!AI427="","",TRIM('query (10)'!AI427))</f>
        <v/>
      </c>
      <c r="AL427" s="42">
        <f t="shared" si="30"/>
        <v>2025</v>
      </c>
      <c r="AM427" s="42" t="str">
        <f t="shared" si="31"/>
        <v>2025-12</v>
      </c>
      <c r="AN427" s="42" t="str">
        <f t="shared" ca="1" si="32"/>
        <v/>
      </c>
      <c r="AO427" s="42" t="str">
        <f t="shared" si="33"/>
        <v>AS-924 | AUTOMATIC ASSEMBLY MACHINE | KWD5 | SOLENOID VALVE | Time-based Maintenance | Mechanical | Cleaning | Medium | Cleaning solenoid valve
manifold 1 = 8 pcs.
manifold 2 = 8 pcs.
 | ล้างทำความสะอาดตามรอบ | ผะหลา สีแดง</v>
      </c>
      <c r="AP427" s="42" t="str">
        <f>_xlfn.TEXTJOIN("; ",TRUE,IF(COUNTA('query (10)'!A427:AK427)&lt;=6,"NEAR_EMPTY_ROW",""),IF($K427="","MISSING_STATUS",""),IF(AND($K427="เสร็จสิ้น",$Z427=""),"DONE_NO_ACTUAL_DATE",""),IF(AND($I427="Condition-based Maintenance",$AH427=""),"CBM_NO_MEASUREMENT",""),IF(OR($X427="",$X427=0),"INVALID_PERIOD",""),IF(AND($AA427&lt;&gt;"",$AB427&lt;&gt;"",$AB427&lt;$AA427),"DATE_SEQUENCE_ERROR",""),IF(AND($AB427&lt;&gt;"",$AB427&gt;DATE(2030,12,31)),"DATE_OUTLIER",""),IF($C427="","MISSING_QRCODE",""),IF($J427="UNKNOWN","UNKNOWN_PM_TYPE",""),IF($L427="UNKNOWN","UNKNOWN_STATUS",""))</f>
        <v>DONE_NO_ACTUAL_DATE</v>
      </c>
      <c r="AQ427" s="42" t="str">
        <f t="shared" si="34"/>
        <v>NO</v>
      </c>
    </row>
    <row r="428" spans="1:43" x14ac:dyDescent="0.3">
      <c r="A428" s="38">
        <f>IF('query (10)'!A428="","",'query (10)'!A428)</f>
        <v>525</v>
      </c>
      <c r="B428" s="38" t="str">
        <f>IF('query (10)'!B428="","",'query (10)'!B428)</f>
        <v/>
      </c>
      <c r="C428" s="38" t="str">
        <f>TRIM(UPPER('query (10)'!M428))</f>
        <v>AS-700</v>
      </c>
      <c r="D428" s="38" t="str">
        <f>TRIM(UPPER(IFERROR(_xlfn.TEXTBEFORE('query (10)'!L428,"("),'query (10)'!L428)))</f>
        <v>AUTOMATIC ASSEMBLY MACHINE</v>
      </c>
      <c r="E428" s="38" t="str">
        <f>IFERROR(TRIM(UPPER(_xlfn.TEXTBEFORE(_xlfn.TEXTAFTER('query (10)'!L428,"("),")"))),"")</f>
        <v/>
      </c>
      <c r="F428" s="38" t="str">
        <f>TRIM('query (10)'!K428)</f>
        <v>KWD6</v>
      </c>
      <c r="G428" s="38" t="str">
        <f>IF('query (10)'!J428="","",'query (10)'!J428)</f>
        <v>Solenoid valve</v>
      </c>
      <c r="H428" s="38" t="str">
        <f>TRIM(UPPER('query (10)'!J428))</f>
        <v>SOLENOID VALVE</v>
      </c>
      <c r="I428" s="38" t="str">
        <f>IF('query (10)'!F428="","",'query (10)'!F428)</f>
        <v>Time-based Maintenance</v>
      </c>
      <c r="J428" s="38" t="str">
        <f>IF('query (10)'!F428="","",IFERROR(INDEX(Cleaning_Rules!$B$14:$B$17,MATCH(TRIM('query (10)'!F428),Cleaning_Rules!$A$14:$A$17,0)),"UNKNOWN"))</f>
        <v>TBM</v>
      </c>
      <c r="K428" s="38" t="str">
        <f>IF('query (10)'!G428="","",'query (10)'!G428)</f>
        <v>เสร็จสิ้น</v>
      </c>
      <c r="L428" s="38" t="str">
        <f>IF('query (10)'!G428="","MISSING",IFERROR(INDEX(Cleaning_Rules!$B$5:$B$10,MATCH(TRIM('query (10)'!G428),Cleaning_Rules!$A$5:$A$10,0)),"UNKNOWN"))</f>
        <v>COMPLETED</v>
      </c>
      <c r="M428" s="38" t="str">
        <f>IF('query (10)'!I428="","",'query (10)'!I428)</f>
        <v>Mechanical</v>
      </c>
      <c r="N428" s="38" t="str">
        <f>IF('query (10)'!O428="","",'query (10)'!O428)</f>
        <v>Cleaning</v>
      </c>
      <c r="O428" s="38" t="str">
        <f>IF('query (10)'!P428="","",'query (10)'!P428)</f>
        <v>Medium</v>
      </c>
      <c r="P428" s="38" t="str">
        <f>IF('query (10)'!N428="","",'query (10)'!N428)</f>
        <v xml:space="preserve">Cleaning solenoid valve
manifold 1 = 8 pcs.
manifold 2 = 7 pcs.
manifold 3 = 6 pcs
</v>
      </c>
      <c r="Q428" s="38" t="str">
        <f>TRIM('query (10)'!N428)</f>
        <v xml:space="preserve">Cleaning solenoid valve
manifold 1 = 8 pcs.
manifold 2 = 7 pcs.
manifold 3 = 6 pcs
</v>
      </c>
      <c r="R428" s="38" t="str">
        <f>TRIM(UPPER('query (10)'!R428))</f>
        <v/>
      </c>
      <c r="S428" s="38" t="str">
        <f>TRIM(UPPER('query (10)'!S428))</f>
        <v/>
      </c>
      <c r="T428" s="38" t="str">
        <f>IF('query (10)'!Q428="","",TRIM(UPPER('query (10)'!Q428)))</f>
        <v/>
      </c>
      <c r="U428" s="38" t="str">
        <f>IF('query (10)'!T428="","",'query (10)'!T428)</f>
        <v/>
      </c>
      <c r="V428" s="39" t="str">
        <f>IF('query (10)'!T428="","",IFERROR(VALUE('query (10)'!T428),""))</f>
        <v/>
      </c>
      <c r="W428" s="40">
        <f>IF('query (10)'!U428="","",'query (10)'!U428)</f>
        <v>0</v>
      </c>
      <c r="X428" s="39">
        <f>IF('query (10)'!V428="","",'query (10)'!V428)</f>
        <v>360</v>
      </c>
      <c r="Y428" s="41">
        <f>IF('query (10)'!W428="","",'query (10)'!W428)</f>
        <v>45999</v>
      </c>
      <c r="Z428" s="41" t="str">
        <f>IF('query (10)'!X428="","",'query (10)'!X428)</f>
        <v/>
      </c>
      <c r="AA428" s="41">
        <f>IF('query (10)'!Y428="","",'query (10)'!Y428)</f>
        <v>45999</v>
      </c>
      <c r="AB428" s="41">
        <f>IF('query (10)'!Z428="","",'query (10)'!Z428)</f>
        <v>46359</v>
      </c>
      <c r="AC428" s="38" t="str">
        <f>IF(OR('query (10)'!AA428="",COUNTIF(Cleaning_Rules!$A$21:$A$26,TRIM('query (10)'!AA428))&gt;0),"",TRIM('query (10)'!AA428))</f>
        <v>ล้างทำความสะอาดตามรอบ</v>
      </c>
      <c r="AD428" s="38" t="str">
        <f>IF('query (10)'!AB428="","",TRIM(IFERROR(_xlfn.TEXTBEFORE('query (10)'!AB428,"("),'query (10)'!AB428)))</f>
        <v/>
      </c>
      <c r="AE428" s="38" t="str">
        <f>IFERROR(LOWER(TRIM(_xlfn.TEXTBEFORE(_xlfn.TEXTAFTER('query (10)'!AB428,"("),")"))),"")</f>
        <v/>
      </c>
      <c r="AF428" s="38" t="str">
        <f>IF('query (10)'!AD428="","",TRIM('query (10)'!AD428))</f>
        <v>คุณานนต์ ปารวัณวงศ์</v>
      </c>
      <c r="AG428" s="38" t="str">
        <f>IF('query (10)'!AE428="","",TRIM('query (10)'!AE428))</f>
        <v>ภูชิต กุลเสรี</v>
      </c>
      <c r="AH428" s="38" t="str">
        <f>IF('query (10)'!AF428="","",IFERROR(VALUE('query (10)'!AF428),""))</f>
        <v/>
      </c>
      <c r="AI428" s="38" t="str">
        <f>IF('query (10)'!AG428="","",TRIM('query (10)'!AG428))</f>
        <v/>
      </c>
      <c r="AJ428" s="38" t="str">
        <f>IF('query (10)'!AH428="","",IFERROR(VALUE('query (10)'!AH428),""))</f>
        <v/>
      </c>
      <c r="AK428" s="38" t="str">
        <f>IF('query (10)'!AI428="","",TRIM('query (10)'!AI428))</f>
        <v/>
      </c>
      <c r="AL428" s="42">
        <f t="shared" si="30"/>
        <v>2025</v>
      </c>
      <c r="AM428" s="42" t="str">
        <f t="shared" si="31"/>
        <v>2025-12</v>
      </c>
      <c r="AN428" s="42" t="str">
        <f t="shared" ca="1" si="32"/>
        <v/>
      </c>
      <c r="AO428" s="42" t="str">
        <f t="shared" si="33"/>
        <v>AS-700 | AUTOMATIC ASSEMBLY MACHINE | KWD6 | SOLENOID VALVE | Time-based Maintenance | Mechanical | Cleaning | Medium | Cleaning solenoid valve
manifold 1 = 8 pcs.
manifold 2 = 7 pcs.
manifold 3 = 6 pcs
 | ล้างทำความสะอาดตามรอบ | ภูชิต กุลเสรี</v>
      </c>
      <c r="AP428" s="42" t="str">
        <f>_xlfn.TEXTJOIN("; ",TRUE,IF(COUNTA('query (10)'!A428:AK428)&lt;=6,"NEAR_EMPTY_ROW",""),IF($K428="","MISSING_STATUS",""),IF(AND($K428="เสร็จสิ้น",$Z428=""),"DONE_NO_ACTUAL_DATE",""),IF(AND($I428="Condition-based Maintenance",$AH428=""),"CBM_NO_MEASUREMENT",""),IF(OR($X428="",$X428=0),"INVALID_PERIOD",""),IF(AND($AA428&lt;&gt;"",$AB428&lt;&gt;"",$AB428&lt;$AA428),"DATE_SEQUENCE_ERROR",""),IF(AND($AB428&lt;&gt;"",$AB428&gt;DATE(2030,12,31)),"DATE_OUTLIER",""),IF($C428="","MISSING_QRCODE",""),IF($J428="UNKNOWN","UNKNOWN_PM_TYPE",""),IF($L428="UNKNOWN","UNKNOWN_STATUS",""))</f>
        <v>DONE_NO_ACTUAL_DATE</v>
      </c>
      <c r="AQ428" s="42" t="str">
        <f t="shared" si="34"/>
        <v>NO</v>
      </c>
    </row>
    <row r="429" spans="1:43" x14ac:dyDescent="0.3">
      <c r="A429" s="38">
        <f>IF('query (10)'!A429="","",'query (10)'!A429)</f>
        <v>526</v>
      </c>
      <c r="B429" s="38" t="str">
        <f>IF('query (10)'!B429="","",'query (10)'!B429)</f>
        <v/>
      </c>
      <c r="C429" s="38" t="str">
        <f>TRIM(UPPER('query (10)'!M429))</f>
        <v>AS-833</v>
      </c>
      <c r="D429" s="38" t="str">
        <f>TRIM(UPPER(IFERROR(_xlfn.TEXTBEFORE('query (10)'!L429,"("),'query (10)'!L429)))</f>
        <v>AUTOMATIC ASSEMBLY MACHINE</v>
      </c>
      <c r="E429" s="38" t="str">
        <f>IFERROR(TRIM(UPPER(_xlfn.TEXTBEFORE(_xlfn.TEXTAFTER('query (10)'!L429,"("),")"))),"")</f>
        <v/>
      </c>
      <c r="F429" s="38" t="str">
        <f>TRIM('query (10)'!K429)</f>
        <v>KWD7</v>
      </c>
      <c r="G429" s="38" t="str">
        <f>IF('query (10)'!J429="","",'query (10)'!J429)</f>
        <v>Solenoid valve</v>
      </c>
      <c r="H429" s="38" t="str">
        <f>TRIM(UPPER('query (10)'!J429))</f>
        <v>SOLENOID VALVE</v>
      </c>
      <c r="I429" s="38" t="str">
        <f>IF('query (10)'!F429="","",'query (10)'!F429)</f>
        <v>Time-based Maintenance</v>
      </c>
      <c r="J429" s="38" t="str">
        <f>IF('query (10)'!F429="","",IFERROR(INDEX(Cleaning_Rules!$B$14:$B$17,MATCH(TRIM('query (10)'!F429),Cleaning_Rules!$A$14:$A$17,0)),"UNKNOWN"))</f>
        <v>TBM</v>
      </c>
      <c r="K429" s="38" t="str">
        <f>IF('query (10)'!G429="","",'query (10)'!G429)</f>
        <v>เลื่อนแผน</v>
      </c>
      <c r="L429" s="38" t="str">
        <f>IF('query (10)'!G429="","MISSING",IFERROR(INDEX(Cleaning_Rules!$B$5:$B$10,MATCH(TRIM('query (10)'!G429),Cleaning_Rules!$A$5:$A$10,0)),"UNKNOWN"))</f>
        <v>POSTPONED</v>
      </c>
      <c r="M429" s="38" t="str">
        <f>IF('query (10)'!I429="","",'query (10)'!I429)</f>
        <v>Mechanical</v>
      </c>
      <c r="N429" s="38" t="str">
        <f>IF('query (10)'!O429="","",'query (10)'!O429)</f>
        <v>Cleaning</v>
      </c>
      <c r="O429" s="38" t="str">
        <f>IF('query (10)'!P429="","",'query (10)'!P429)</f>
        <v>Medium</v>
      </c>
      <c r="P429" s="38" t="str">
        <f>IF('query (10)'!N429="","",'query (10)'!N429)</f>
        <v xml:space="preserve">Cleaning solenoid valve
manifold 1 = 8 pcs.
manifold 2 = 7 pcs.
manifold 3 = 6 pcs
</v>
      </c>
      <c r="Q429" s="38" t="str">
        <f>TRIM('query (10)'!N429)</f>
        <v xml:space="preserve">Cleaning solenoid valve
manifold 1 = 8 pcs.
manifold 2 = 7 pcs.
manifold 3 = 6 pcs
</v>
      </c>
      <c r="R429" s="38" t="str">
        <f>TRIM(UPPER('query (10)'!R429))</f>
        <v/>
      </c>
      <c r="S429" s="38" t="str">
        <f>TRIM(UPPER('query (10)'!S429))</f>
        <v/>
      </c>
      <c r="T429" s="38" t="str">
        <f>IF('query (10)'!Q429="","",TRIM(UPPER('query (10)'!Q429)))</f>
        <v/>
      </c>
      <c r="U429" s="38" t="str">
        <f>IF('query (10)'!T429="","",'query (10)'!T429)</f>
        <v/>
      </c>
      <c r="V429" s="39" t="str">
        <f>IF('query (10)'!T429="","",IFERROR(VALUE('query (10)'!T429),""))</f>
        <v/>
      </c>
      <c r="W429" s="40">
        <f>IF('query (10)'!U429="","",'query (10)'!U429)</f>
        <v>0</v>
      </c>
      <c r="X429" s="39">
        <f>IF('query (10)'!V429="","",'query (10)'!V429)</f>
        <v>360</v>
      </c>
      <c r="Y429" s="41">
        <f>IF('query (10)'!W429="","",'query (10)'!W429)</f>
        <v>46000</v>
      </c>
      <c r="Z429" s="41" t="str">
        <f>IF('query (10)'!X429="","",'query (10)'!X429)</f>
        <v/>
      </c>
      <c r="AA429" s="41">
        <f>IF('query (10)'!Y429="","",'query (10)'!Y429)</f>
        <v>46000</v>
      </c>
      <c r="AB429" s="41">
        <f>IF('query (10)'!Z429="","",'query (10)'!Z429)</f>
        <v>46360</v>
      </c>
      <c r="AC429" s="38" t="str">
        <f>IF(OR('query (10)'!AA429="",COUNTIF(Cleaning_Rules!$A$21:$A$26,TRIM('query (10)'!AA429))&gt;0),"",TRIM('query (10)'!AA429))</f>
        <v>ล้างทำความสะอาดตามรอบ</v>
      </c>
      <c r="AD429" s="38" t="str">
        <f>IF('query (10)'!AB429="","",TRIM(IFERROR(_xlfn.TEXTBEFORE('query (10)'!AB429,"("),'query (10)'!AB429)))</f>
        <v/>
      </c>
      <c r="AE429" s="38" t="str">
        <f>IFERROR(LOWER(TRIM(_xlfn.TEXTBEFORE(_xlfn.TEXTAFTER('query (10)'!AB429,"("),")"))),"")</f>
        <v/>
      </c>
      <c r="AF429" s="38" t="str">
        <f>IF('query (10)'!AD429="","",TRIM('query (10)'!AD429))</f>
        <v>คุณานนต์ ปารวัณวงศ์</v>
      </c>
      <c r="AG429" s="38" t="str">
        <f>IF('query (10)'!AE429="","",TRIM('query (10)'!AE429))</f>
        <v>คุณานนต์ ปารวัณวงศ์</v>
      </c>
      <c r="AH429" s="38" t="str">
        <f>IF('query (10)'!AF429="","",IFERROR(VALUE('query (10)'!AF429),""))</f>
        <v/>
      </c>
      <c r="AI429" s="38" t="str">
        <f>IF('query (10)'!AG429="","",TRIM('query (10)'!AG429))</f>
        <v/>
      </c>
      <c r="AJ429" s="38" t="str">
        <f>IF('query (10)'!AH429="","",IFERROR(VALUE('query (10)'!AH429),""))</f>
        <v/>
      </c>
      <c r="AK429" s="38" t="str">
        <f>IF('query (10)'!AI429="","",TRIM('query (10)'!AI429))</f>
        <v/>
      </c>
      <c r="AL429" s="42">
        <f t="shared" si="30"/>
        <v>2025</v>
      </c>
      <c r="AM429" s="42" t="str">
        <f t="shared" si="31"/>
        <v>2025-12</v>
      </c>
      <c r="AN429" s="42" t="str">
        <f t="shared" ca="1" si="32"/>
        <v>ON_SCHEDULE</v>
      </c>
      <c r="AO429" s="42" t="str">
        <f t="shared" si="33"/>
        <v>AS-833 | AUTOMATIC ASSEMBLY MACHINE | KWD7 | SOLENOID VALVE | Time-based Maintenance | Mechanical | Cleaning | Medium | Cleaning solenoid valve
manifold 1 = 8 pcs.
manifold 2 = 7 pcs.
manifold 3 = 6 pcs
 | ล้างทำความสะอาดตามรอบ | คุณานนต์ ปารวัณวงศ์</v>
      </c>
      <c r="AP429" s="42" t="str">
        <f>_xlfn.TEXTJOIN("; ",TRUE,IF(COUNTA('query (10)'!A429:AK429)&lt;=6,"NEAR_EMPTY_ROW",""),IF($K429="","MISSING_STATUS",""),IF(AND($K429="เสร็จสิ้น",$Z429=""),"DONE_NO_ACTUAL_DATE",""),IF(AND($I429="Condition-based Maintenance",$AH429=""),"CBM_NO_MEASUREMENT",""),IF(OR($X429="",$X429=0),"INVALID_PERIOD",""),IF(AND($AA429&lt;&gt;"",$AB429&lt;&gt;"",$AB429&lt;$AA429),"DATE_SEQUENCE_ERROR",""),IF(AND($AB429&lt;&gt;"",$AB429&gt;DATE(2030,12,31)),"DATE_OUTLIER",""),IF($C429="","MISSING_QRCODE",""),IF($J429="UNKNOWN","UNKNOWN_PM_TYPE",""),IF($L429="UNKNOWN","UNKNOWN_STATUS",""))</f>
        <v/>
      </c>
      <c r="AQ429" s="42" t="str">
        <f t="shared" si="34"/>
        <v>NO</v>
      </c>
    </row>
    <row r="430" spans="1:43" x14ac:dyDescent="0.3">
      <c r="A430" s="38">
        <f>IF('query (10)'!A430="","",'query (10)'!A430)</f>
        <v>527</v>
      </c>
      <c r="B430" s="38" t="str">
        <f>IF('query (10)'!B430="","",'query (10)'!B430)</f>
        <v/>
      </c>
      <c r="C430" s="38" t="str">
        <f>TRIM(UPPER('query (10)'!M430))</f>
        <v>GR-922</v>
      </c>
      <c r="D430" s="38" t="str">
        <f>TRIM(UPPER(IFERROR(_xlfn.TEXTBEFORE('query (10)'!L430,"("),'query (10)'!L430)))</f>
        <v>OUTER RING RACEWAY GRINDING M/C</v>
      </c>
      <c r="E430" s="38" t="str">
        <f>IFERROR(TRIM(UPPER(_xlfn.TEXTBEFORE(_xlfn.TEXTAFTER('query (10)'!L430,"("),")"))),"")</f>
        <v/>
      </c>
      <c r="F430" s="38" t="str">
        <f>TRIM('query (10)'!K430)</f>
        <v>WP Grinding3</v>
      </c>
      <c r="G430" s="38" t="str">
        <f>IF('query (10)'!J430="","",'query (10)'!J430)</f>
        <v>Motor</v>
      </c>
      <c r="H430" s="38" t="str">
        <f>TRIM(UPPER('query (10)'!J430))</f>
        <v>MOTOR</v>
      </c>
      <c r="I430" s="38" t="str">
        <f>IF('query (10)'!F430="","",'query (10)'!F430)</f>
        <v>Condition-based Maintenance</v>
      </c>
      <c r="J430" s="38" t="str">
        <f>IF('query (10)'!F430="","",IFERROR(INDEX(Cleaning_Rules!$B$14:$B$17,MATCH(TRIM('query (10)'!F430),Cleaning_Rules!$A$14:$A$17,0)),"UNKNOWN"))</f>
        <v>CBM</v>
      </c>
      <c r="K430" s="38" t="str">
        <f>IF('query (10)'!G430="","",'query (10)'!G430)</f>
        <v>เสร็จสิ้น</v>
      </c>
      <c r="L430" s="38" t="str">
        <f>IF('query (10)'!G430="","MISSING",IFERROR(INDEX(Cleaning_Rules!$B$5:$B$10,MATCH(TRIM('query (10)'!G430),Cleaning_Rules!$A$5:$A$10,0)),"UNKNOWN"))</f>
        <v>COMPLETED</v>
      </c>
      <c r="M430" s="38" t="str">
        <f>IF('query (10)'!I430="","",'query (10)'!I430)</f>
        <v>Electrical</v>
      </c>
      <c r="N430" s="38" t="str">
        <f>IF('query (10)'!O430="","",'query (10)'!O430)</f>
        <v>Inspection</v>
      </c>
      <c r="O430" s="38" t="str">
        <f>IF('query (10)'!P430="","",'query (10)'!P430)</f>
        <v>Important</v>
      </c>
      <c r="P430" s="38" t="str">
        <f>IF('query (10)'!N430="","",'query (10)'!N430)</f>
        <v>- Check condition of work head/ Dresser/ Wheel head motor
- Check insulation of work head/ Dresser/ Wheel head motor</v>
      </c>
      <c r="Q430" s="38" t="str">
        <f>TRIM('query (10)'!N430)</f>
        <v>- Check condition of work head/ Dresser/ Wheel head motor
- Check insulation of work head/ Dresser/ Wheel head motor</v>
      </c>
      <c r="R430" s="38" t="str">
        <f>TRIM(UPPER('query (10)'!R430))</f>
        <v/>
      </c>
      <c r="S430" s="38" t="str">
        <f>TRIM(UPPER('query (10)'!S430))</f>
        <v/>
      </c>
      <c r="T430" s="38" t="str">
        <f>IF('query (10)'!Q430="","",TRIM(UPPER('query (10)'!Q430)))</f>
        <v/>
      </c>
      <c r="U430" s="38" t="str">
        <f>IF('query (10)'!T430="","",'query (10)'!T430)</f>
        <v>1</v>
      </c>
      <c r="V430" s="39">
        <f>IF('query (10)'!T430="","",IFERROR(VALUE('query (10)'!T430),""))</f>
        <v>1</v>
      </c>
      <c r="W430" s="40">
        <f>IF('query (10)'!U430="","",'query (10)'!U430)</f>
        <v>0</v>
      </c>
      <c r="X430" s="39">
        <f>IF('query (10)'!V430="","",'query (10)'!V430)</f>
        <v>360</v>
      </c>
      <c r="Y430" s="41">
        <f>IF('query (10)'!W430="","",'query (10)'!W430)</f>
        <v>45990</v>
      </c>
      <c r="Z430" s="41" t="str">
        <f>IF('query (10)'!X430="","",'query (10)'!X430)</f>
        <v/>
      </c>
      <c r="AA430" s="41">
        <f>IF('query (10)'!Y430="","",'query (10)'!Y430)</f>
        <v>45651</v>
      </c>
      <c r="AB430" s="41">
        <f>IF('query (10)'!Z430="","",'query (10)'!Z430)</f>
        <v>46384</v>
      </c>
      <c r="AC430" s="38" t="str">
        <f>IF(OR('query (10)'!AA430="",COUNTIF(Cleaning_Rules!$A$21:$A$26,TRIM('query (10)'!AA430))&gt;0),"",TRIM('query (10)'!AA430))</f>
        <v/>
      </c>
      <c r="AD430" s="38" t="str">
        <f>IF('query (10)'!AB430="","",TRIM(IFERROR(_xlfn.TEXTBEFORE('query (10)'!AB430,"("),'query (10)'!AB430)))</f>
        <v/>
      </c>
      <c r="AE430" s="38" t="str">
        <f>IFERROR(LOWER(TRIM(_xlfn.TEXTBEFORE(_xlfn.TEXTAFTER('query (10)'!AB430,"("),")"))),"")</f>
        <v/>
      </c>
      <c r="AF430" s="38" t="str">
        <f>IF('query (10)'!AD430="","",TRIM('query (10)'!AD430))</f>
        <v>พงษ์พิทักษ์ ศรไชย</v>
      </c>
      <c r="AG430" s="38" t="str">
        <f>IF('query (10)'!AE430="","",TRIM('query (10)'!AE430))</f>
        <v>พงษ์พิทักษ์ ศรไชย</v>
      </c>
      <c r="AH430" s="38" t="str">
        <f>IF('query (10)'!AF430="","",IFERROR(VALUE('query (10)'!AF430),""))</f>
        <v/>
      </c>
      <c r="AI430" s="38" t="str">
        <f>IF('query (10)'!AG430="","",TRIM('query (10)'!AG430))</f>
        <v/>
      </c>
      <c r="AJ430" s="38" t="str">
        <f>IF('query (10)'!AH430="","",IFERROR(VALUE('query (10)'!AH430),""))</f>
        <v/>
      </c>
      <c r="AK430" s="38" t="str">
        <f>IF('query (10)'!AI430="","",TRIM('query (10)'!AI430))</f>
        <v/>
      </c>
      <c r="AL430" s="42">
        <f t="shared" si="30"/>
        <v>2025</v>
      </c>
      <c r="AM430" s="42" t="str">
        <f t="shared" si="31"/>
        <v>2025-11</v>
      </c>
      <c r="AN430" s="42" t="str">
        <f t="shared" ca="1" si="32"/>
        <v/>
      </c>
      <c r="AO430" s="42" t="str">
        <f t="shared" si="33"/>
        <v>GR-922 | OUTER RING RACEWAY GRINDING M/C | WP Grinding3 | MOTOR | Condition-based Maintenance | Electrical | Inspection | Important | - Check condition of work head/ Dresser/ Wheel head motor
- Check insulation of work head/ Dresser/ Wheel head motor | พงษ์พิทักษ์ ศรไชย</v>
      </c>
      <c r="AP430" s="42" t="str">
        <f>_xlfn.TEXTJOIN("; ",TRUE,IF(COUNTA('query (10)'!A430:AK430)&lt;=6,"NEAR_EMPTY_ROW",""),IF($K430="","MISSING_STATUS",""),IF(AND($K430="เสร็จสิ้น",$Z430=""),"DONE_NO_ACTUAL_DATE",""),IF(AND($I430="Condition-based Maintenance",$AH430=""),"CBM_NO_MEASUREMENT",""),IF(OR($X430="",$X430=0),"INVALID_PERIOD",""),IF(AND($AA430&lt;&gt;"",$AB430&lt;&gt;"",$AB430&lt;$AA430),"DATE_SEQUENCE_ERROR",""),IF(AND($AB430&lt;&gt;"",$AB430&gt;DATE(2030,12,31)),"DATE_OUTLIER",""),IF($C430="","MISSING_QRCODE",""),IF($J430="UNKNOWN","UNKNOWN_PM_TYPE",""),IF($L430="UNKNOWN","UNKNOWN_STATUS",""))</f>
        <v>DONE_NO_ACTUAL_DATE; CBM_NO_MEASUREMENT</v>
      </c>
      <c r="AQ430" s="42" t="str">
        <f t="shared" si="34"/>
        <v>NO</v>
      </c>
    </row>
    <row r="431" spans="1:43" x14ac:dyDescent="0.3">
      <c r="A431" s="38">
        <f>IF('query (10)'!A431="","",'query (10)'!A431)</f>
        <v>528</v>
      </c>
      <c r="B431" s="38" t="str">
        <f>IF('query (10)'!B431="","",'query (10)'!B431)</f>
        <v/>
      </c>
      <c r="C431" s="38" t="str">
        <f>TRIM(UPPER('query (10)'!M431))</f>
        <v>GR-917</v>
      </c>
      <c r="D431" s="38" t="str">
        <f>TRIM(UPPER(IFERROR(_xlfn.TEXTBEFORE('query (10)'!L431,"("),'query (10)'!L431)))</f>
        <v>OUTER RING RACEWAY SUPER FINISHING M/C</v>
      </c>
      <c r="E431" s="38" t="str">
        <f>IFERROR(TRIM(UPPER(_xlfn.TEXTBEFORE(_xlfn.TEXTAFTER('query (10)'!L431,"("),")"))),"")</f>
        <v/>
      </c>
      <c r="F431" s="38" t="str">
        <f>TRIM('query (10)'!K431)</f>
        <v>WP Grinding3</v>
      </c>
      <c r="G431" s="38" t="str">
        <f>IF('query (10)'!J431="","",'query (10)'!J431)</f>
        <v>Motor</v>
      </c>
      <c r="H431" s="38" t="str">
        <f>TRIM(UPPER('query (10)'!J431))</f>
        <v>MOTOR</v>
      </c>
      <c r="I431" s="38" t="str">
        <f>IF('query (10)'!F431="","",'query (10)'!F431)</f>
        <v>Condition-based Maintenance</v>
      </c>
      <c r="J431" s="38" t="str">
        <f>IF('query (10)'!F431="","",IFERROR(INDEX(Cleaning_Rules!$B$14:$B$17,MATCH(TRIM('query (10)'!F431),Cleaning_Rules!$A$14:$A$17,0)),"UNKNOWN"))</f>
        <v>CBM</v>
      </c>
      <c r="K431" s="38" t="str">
        <f>IF('query (10)'!G431="","",'query (10)'!G431)</f>
        <v>เสร็จสิ้น</v>
      </c>
      <c r="L431" s="38" t="str">
        <f>IF('query (10)'!G431="","MISSING",IFERROR(INDEX(Cleaning_Rules!$B$5:$B$10,MATCH(TRIM('query (10)'!G431),Cleaning_Rules!$A$5:$A$10,0)),"UNKNOWN"))</f>
        <v>COMPLETED</v>
      </c>
      <c r="M431" s="38" t="str">
        <f>IF('query (10)'!I431="","",'query (10)'!I431)</f>
        <v>Electrical</v>
      </c>
      <c r="N431" s="38" t="str">
        <f>IF('query (10)'!O431="","",'query (10)'!O431)</f>
        <v>Inspection</v>
      </c>
      <c r="O431" s="38" t="str">
        <f>IF('query (10)'!P431="","",'query (10)'!P431)</f>
        <v>Important</v>
      </c>
      <c r="P431" s="38" t="str">
        <f>IF('query (10)'!N431="","",'query (10)'!N431)</f>
        <v>- Check condition of Spindle/ Oscillation
- Check insulation of Spindle/ Oscillation</v>
      </c>
      <c r="Q431" s="38" t="str">
        <f>TRIM('query (10)'!N431)</f>
        <v>- Check condition of Spindle/ Oscillation
- Check insulation of Spindle/ Oscillation</v>
      </c>
      <c r="R431" s="38" t="str">
        <f>TRIM(UPPER('query (10)'!R431))</f>
        <v/>
      </c>
      <c r="S431" s="38" t="str">
        <f>TRIM(UPPER('query (10)'!S431))</f>
        <v/>
      </c>
      <c r="T431" s="38" t="str">
        <f>IF('query (10)'!Q431="","",TRIM(UPPER('query (10)'!Q431)))</f>
        <v/>
      </c>
      <c r="U431" s="38" t="str">
        <f>IF('query (10)'!T431="","",'query (10)'!T431)</f>
        <v>1</v>
      </c>
      <c r="V431" s="39">
        <f>IF('query (10)'!T431="","",IFERROR(VALUE('query (10)'!T431),""))</f>
        <v>1</v>
      </c>
      <c r="W431" s="40">
        <f>IF('query (10)'!U431="","",'query (10)'!U431)</f>
        <v>0</v>
      </c>
      <c r="X431" s="39">
        <f>IF('query (10)'!V431="","",'query (10)'!V431)</f>
        <v>360</v>
      </c>
      <c r="Y431" s="41">
        <f>IF('query (10)'!W431="","",'query (10)'!W431)</f>
        <v>45990</v>
      </c>
      <c r="Z431" s="41" t="str">
        <f>IF('query (10)'!X431="","",'query (10)'!X431)</f>
        <v/>
      </c>
      <c r="AA431" s="41">
        <f>IF('query (10)'!Y431="","",'query (10)'!Y431)</f>
        <v>45651</v>
      </c>
      <c r="AB431" s="41">
        <f>IF('query (10)'!Z431="","",'query (10)'!Z431)</f>
        <v>46384</v>
      </c>
      <c r="AC431" s="38" t="str">
        <f>IF(OR('query (10)'!AA431="",COUNTIF(Cleaning_Rules!$A$21:$A$26,TRIM('query (10)'!AA431))&gt;0),"",TRIM('query (10)'!AA431))</f>
        <v/>
      </c>
      <c r="AD431" s="38" t="str">
        <f>IF('query (10)'!AB431="","",TRIM(IFERROR(_xlfn.TEXTBEFORE('query (10)'!AB431,"("),'query (10)'!AB431)))</f>
        <v/>
      </c>
      <c r="AE431" s="38" t="str">
        <f>IFERROR(LOWER(TRIM(_xlfn.TEXTBEFORE(_xlfn.TEXTAFTER('query (10)'!AB431,"("),")"))),"")</f>
        <v/>
      </c>
      <c r="AF431" s="38" t="str">
        <f>IF('query (10)'!AD431="","",TRIM('query (10)'!AD431))</f>
        <v>พงษ์พิทักษ์ ศรไชย</v>
      </c>
      <c r="AG431" s="38" t="str">
        <f>IF('query (10)'!AE431="","",TRIM('query (10)'!AE431))</f>
        <v>พงษ์พิทักษ์ ศรไชย</v>
      </c>
      <c r="AH431" s="38" t="str">
        <f>IF('query (10)'!AF431="","",IFERROR(VALUE('query (10)'!AF431),""))</f>
        <v/>
      </c>
      <c r="AI431" s="38" t="str">
        <f>IF('query (10)'!AG431="","",TRIM('query (10)'!AG431))</f>
        <v/>
      </c>
      <c r="AJ431" s="38" t="str">
        <f>IF('query (10)'!AH431="","",IFERROR(VALUE('query (10)'!AH431),""))</f>
        <v/>
      </c>
      <c r="AK431" s="38" t="str">
        <f>IF('query (10)'!AI431="","",TRIM('query (10)'!AI431))</f>
        <v/>
      </c>
      <c r="AL431" s="42">
        <f t="shared" si="30"/>
        <v>2025</v>
      </c>
      <c r="AM431" s="42" t="str">
        <f t="shared" si="31"/>
        <v>2025-11</v>
      </c>
      <c r="AN431" s="42" t="str">
        <f t="shared" ca="1" si="32"/>
        <v/>
      </c>
      <c r="AO431" s="42" t="str">
        <f t="shared" si="33"/>
        <v>GR-917 | OUTER RING RACEWAY SUPER FINISHING M/C | WP Grinding3 | MOTOR | Condition-based Maintenance | Electrical | Inspection | Important | - Check condition of Spindle/ Oscillation
- Check insulation of Spindle/ Oscillation | พงษ์พิทักษ์ ศรไชย</v>
      </c>
      <c r="AP431" s="42" t="str">
        <f>_xlfn.TEXTJOIN("; ",TRUE,IF(COUNTA('query (10)'!A431:AK431)&lt;=6,"NEAR_EMPTY_ROW",""),IF($K431="","MISSING_STATUS",""),IF(AND($K431="เสร็จสิ้น",$Z431=""),"DONE_NO_ACTUAL_DATE",""),IF(AND($I431="Condition-based Maintenance",$AH431=""),"CBM_NO_MEASUREMENT",""),IF(OR($X431="",$X431=0),"INVALID_PERIOD",""),IF(AND($AA431&lt;&gt;"",$AB431&lt;&gt;"",$AB431&lt;$AA431),"DATE_SEQUENCE_ERROR",""),IF(AND($AB431&lt;&gt;"",$AB431&gt;DATE(2030,12,31)),"DATE_OUTLIER",""),IF($C431="","MISSING_QRCODE",""),IF($J431="UNKNOWN","UNKNOWN_PM_TYPE",""),IF($L431="UNKNOWN","UNKNOWN_STATUS",""))</f>
        <v>DONE_NO_ACTUAL_DATE; CBM_NO_MEASUREMENT</v>
      </c>
      <c r="AQ431" s="42" t="str">
        <f t="shared" si="34"/>
        <v>NO</v>
      </c>
    </row>
    <row r="432" spans="1:43" x14ac:dyDescent="0.3">
      <c r="A432" s="38">
        <f>IF('query (10)'!A432="","",'query (10)'!A432)</f>
        <v>531</v>
      </c>
      <c r="B432" s="38" t="str">
        <f>IF('query (10)'!B432="","",'query (10)'!B432)</f>
        <v/>
      </c>
      <c r="C432" s="38" t="str">
        <f>TRIM(UPPER('query (10)'!M432))</f>
        <v/>
      </c>
      <c r="D432" s="38" t="str">
        <f>TRIM(UPPER(IFERROR(_xlfn.TEXTBEFORE('query (10)'!L432,"("),'query (10)'!L432)))</f>
        <v>SHAFT RACEWAY GRINDING MACHINE.</v>
      </c>
      <c r="E432" s="38" t="str">
        <f>IFERROR(TRIM(UPPER(_xlfn.TEXTBEFORE(_xlfn.TEXTAFTER('query (10)'!L432,"("),")"))),"")</f>
        <v/>
      </c>
      <c r="F432" s="38" t="str">
        <f>TRIM('query (10)'!K432)</f>
        <v>WP Grinding3</v>
      </c>
      <c r="G432" s="38" t="str">
        <f>IF('query (10)'!J432="","",'query (10)'!J432)</f>
        <v>Motor</v>
      </c>
      <c r="H432" s="38" t="str">
        <f>TRIM(UPPER('query (10)'!J432))</f>
        <v>MOTOR</v>
      </c>
      <c r="I432" s="38" t="str">
        <f>IF('query (10)'!F432="","",'query (10)'!F432)</f>
        <v>Condition-based Maintenance</v>
      </c>
      <c r="J432" s="38" t="str">
        <f>IF('query (10)'!F432="","",IFERROR(INDEX(Cleaning_Rules!$B$14:$B$17,MATCH(TRIM('query (10)'!F432),Cleaning_Rules!$A$14:$A$17,0)),"UNKNOWN"))</f>
        <v>CBM</v>
      </c>
      <c r="K432" s="38" t="str">
        <f>IF('query (10)'!G432="","",'query (10)'!G432)</f>
        <v>เสร็จสิ้น</v>
      </c>
      <c r="L432" s="38" t="str">
        <f>IF('query (10)'!G432="","MISSING",IFERROR(INDEX(Cleaning_Rules!$B$5:$B$10,MATCH(TRIM('query (10)'!G432),Cleaning_Rules!$A$5:$A$10,0)),"UNKNOWN"))</f>
        <v>COMPLETED</v>
      </c>
      <c r="M432" s="38" t="str">
        <f>IF('query (10)'!I432="","",'query (10)'!I432)</f>
        <v>Electrical</v>
      </c>
      <c r="N432" s="38" t="str">
        <f>IF('query (10)'!O432="","",'query (10)'!O432)</f>
        <v>Inspection</v>
      </c>
      <c r="O432" s="38" t="str">
        <f>IF('query (10)'!P432="","",'query (10)'!P432)</f>
        <v>Important</v>
      </c>
      <c r="P432" s="38" t="str">
        <f>IF('query (10)'!N432="","",'query (10)'!N432)</f>
        <v>- Check condition of work head/ Wheel head motor
- Check insulation of work head/ Wheel head motor</v>
      </c>
      <c r="Q432" s="38" t="str">
        <f>TRIM('query (10)'!N432)</f>
        <v>- Check condition of work head/ Wheel head motor
- Check insulation of work head/ Wheel head motor</v>
      </c>
      <c r="R432" s="38" t="str">
        <f>TRIM(UPPER('query (10)'!R432))</f>
        <v/>
      </c>
      <c r="S432" s="38" t="str">
        <f>TRIM(UPPER('query (10)'!S432))</f>
        <v/>
      </c>
      <c r="T432" s="38" t="str">
        <f>IF('query (10)'!Q432="","",TRIM(UPPER('query (10)'!Q432)))</f>
        <v/>
      </c>
      <c r="U432" s="38" t="str">
        <f>IF('query (10)'!T432="","",'query (10)'!T432)</f>
        <v>1</v>
      </c>
      <c r="V432" s="39">
        <f>IF('query (10)'!T432="","",IFERROR(VALUE('query (10)'!T432),""))</f>
        <v>1</v>
      </c>
      <c r="W432" s="40">
        <f>IF('query (10)'!U432="","",'query (10)'!U432)</f>
        <v>0</v>
      </c>
      <c r="X432" s="39">
        <f>IF('query (10)'!V432="","",'query (10)'!V432)</f>
        <v>360</v>
      </c>
      <c r="Y432" s="41">
        <f>IF('query (10)'!W432="","",'query (10)'!W432)</f>
        <v>45990</v>
      </c>
      <c r="Z432" s="41" t="str">
        <f>IF('query (10)'!X432="","",'query (10)'!X432)</f>
        <v/>
      </c>
      <c r="AA432" s="41">
        <f>IF('query (10)'!Y432="","",'query (10)'!Y432)</f>
        <v>45651</v>
      </c>
      <c r="AB432" s="41">
        <f>IF('query (10)'!Z432="","",'query (10)'!Z432)</f>
        <v>46384</v>
      </c>
      <c r="AC432" s="38" t="str">
        <f>IF(OR('query (10)'!AA432="",COUNTIF(Cleaning_Rules!$A$21:$A$26,TRIM('query (10)'!AA432))&gt;0),"",TRIM('query (10)'!AA432))</f>
        <v/>
      </c>
      <c r="AD432" s="38" t="str">
        <f>IF('query (10)'!AB432="","",TRIM(IFERROR(_xlfn.TEXTBEFORE('query (10)'!AB432,"("),'query (10)'!AB432)))</f>
        <v/>
      </c>
      <c r="AE432" s="38" t="str">
        <f>IFERROR(LOWER(TRIM(_xlfn.TEXTBEFORE(_xlfn.TEXTAFTER('query (10)'!AB432,"("),")"))),"")</f>
        <v/>
      </c>
      <c r="AF432" s="38" t="str">
        <f>IF('query (10)'!AD432="","",TRIM('query (10)'!AD432))</f>
        <v>พงษ์พิทักษ์ ศรไชย</v>
      </c>
      <c r="AG432" s="38" t="str">
        <f>IF('query (10)'!AE432="","",TRIM('query (10)'!AE432))</f>
        <v>พงษ์พิทักษ์ ศรไชย</v>
      </c>
      <c r="AH432" s="38" t="str">
        <f>IF('query (10)'!AF432="","",IFERROR(VALUE('query (10)'!AF432),""))</f>
        <v/>
      </c>
      <c r="AI432" s="38" t="str">
        <f>IF('query (10)'!AG432="","",TRIM('query (10)'!AG432))</f>
        <v/>
      </c>
      <c r="AJ432" s="38" t="str">
        <f>IF('query (10)'!AH432="","",IFERROR(VALUE('query (10)'!AH432),""))</f>
        <v/>
      </c>
      <c r="AK432" s="38" t="str">
        <f>IF('query (10)'!AI432="","",TRIM('query (10)'!AI432))</f>
        <v/>
      </c>
      <c r="AL432" s="42">
        <f t="shared" si="30"/>
        <v>2025</v>
      </c>
      <c r="AM432" s="42" t="str">
        <f t="shared" si="31"/>
        <v>2025-11</v>
      </c>
      <c r="AN432" s="42" t="str">
        <f t="shared" ca="1" si="32"/>
        <v/>
      </c>
      <c r="AO432" s="42" t="str">
        <f t="shared" si="33"/>
        <v>SHAFT RACEWAY GRINDING MACHINE. | WP Grinding3 | MOTOR | Condition-based Maintenance | Electrical | Inspection | Important | - Check condition of work head/ Wheel head motor
- Check insulation of work head/ Wheel head motor | พงษ์พิทักษ์ ศรไชย</v>
      </c>
      <c r="AP432" s="42" t="str">
        <f>_xlfn.TEXTJOIN("; ",TRUE,IF(COUNTA('query (10)'!A432:AK432)&lt;=6,"NEAR_EMPTY_ROW",""),IF($K432="","MISSING_STATUS",""),IF(AND($K432="เสร็จสิ้น",$Z432=""),"DONE_NO_ACTUAL_DATE",""),IF(AND($I432="Condition-based Maintenance",$AH432=""),"CBM_NO_MEASUREMENT",""),IF(OR($X432="",$X432=0),"INVALID_PERIOD",""),IF(AND($AA432&lt;&gt;"",$AB432&lt;&gt;"",$AB432&lt;$AA432),"DATE_SEQUENCE_ERROR",""),IF(AND($AB432&lt;&gt;"",$AB432&gt;DATE(2030,12,31)),"DATE_OUTLIER",""),IF($C432="","MISSING_QRCODE",""),IF($J432="UNKNOWN","UNKNOWN_PM_TYPE",""),IF($L432="UNKNOWN","UNKNOWN_STATUS",""))</f>
        <v>DONE_NO_ACTUAL_DATE; CBM_NO_MEASUREMENT; MISSING_QRCODE</v>
      </c>
      <c r="AQ432" s="42" t="str">
        <f t="shared" si="34"/>
        <v>NO</v>
      </c>
    </row>
    <row r="433" spans="1:43" x14ac:dyDescent="0.3">
      <c r="A433" s="38">
        <f>IF('query (10)'!A433="","",'query (10)'!A433)</f>
        <v>532</v>
      </c>
      <c r="B433" s="38" t="str">
        <f>IF('query (10)'!B433="","",'query (10)'!B433)</f>
        <v/>
      </c>
      <c r="C433" s="38" t="str">
        <f>TRIM(UPPER('query (10)'!M433))</f>
        <v>GR-920</v>
      </c>
      <c r="D433" s="38" t="str">
        <f>TRIM(UPPER(IFERROR(_xlfn.TEXTBEFORE('query (10)'!L433,"("),'query (10)'!L433)))</f>
        <v>SHAFT RACEWAY SUPER FINISHING M/C</v>
      </c>
      <c r="E433" s="38" t="str">
        <f>IFERROR(TRIM(UPPER(_xlfn.TEXTBEFORE(_xlfn.TEXTAFTER('query (10)'!L433,"("),")"))),"")</f>
        <v/>
      </c>
      <c r="F433" s="38" t="str">
        <f>TRIM('query (10)'!K433)</f>
        <v>WP Grinding3</v>
      </c>
      <c r="G433" s="38" t="str">
        <f>IF('query (10)'!J433="","",'query (10)'!J433)</f>
        <v>Motor</v>
      </c>
      <c r="H433" s="38" t="str">
        <f>TRIM(UPPER('query (10)'!J433))</f>
        <v>MOTOR</v>
      </c>
      <c r="I433" s="38" t="str">
        <f>IF('query (10)'!F433="","",'query (10)'!F433)</f>
        <v>Condition-based Maintenance</v>
      </c>
      <c r="J433" s="38" t="str">
        <f>IF('query (10)'!F433="","",IFERROR(INDEX(Cleaning_Rules!$B$14:$B$17,MATCH(TRIM('query (10)'!F433),Cleaning_Rules!$A$14:$A$17,0)),"UNKNOWN"))</f>
        <v>CBM</v>
      </c>
      <c r="K433" s="38" t="str">
        <f>IF('query (10)'!G433="","",'query (10)'!G433)</f>
        <v>เสร็จสิ้น</v>
      </c>
      <c r="L433" s="38" t="str">
        <f>IF('query (10)'!G433="","MISSING",IFERROR(INDEX(Cleaning_Rules!$B$5:$B$10,MATCH(TRIM('query (10)'!G433),Cleaning_Rules!$A$5:$A$10,0)),"UNKNOWN"))</f>
        <v>COMPLETED</v>
      </c>
      <c r="M433" s="38" t="str">
        <f>IF('query (10)'!I433="","",'query (10)'!I433)</f>
        <v>Electrical</v>
      </c>
      <c r="N433" s="38" t="str">
        <f>IF('query (10)'!O433="","",'query (10)'!O433)</f>
        <v>Inspection</v>
      </c>
      <c r="O433" s="38" t="str">
        <f>IF('query (10)'!P433="","",'query (10)'!P433)</f>
        <v>Important</v>
      </c>
      <c r="P433" s="38" t="str">
        <f>IF('query (10)'!N433="","",'query (10)'!N433)</f>
        <v>- Check condition of Spindle/ Oscillation
- Check insulation of Spindle/ Oscillation</v>
      </c>
      <c r="Q433" s="38" t="str">
        <f>TRIM('query (10)'!N433)</f>
        <v>- Check condition of Spindle/ Oscillation
- Check insulation of Spindle/ Oscillation</v>
      </c>
      <c r="R433" s="38" t="str">
        <f>TRIM(UPPER('query (10)'!R433))</f>
        <v/>
      </c>
      <c r="S433" s="38" t="str">
        <f>TRIM(UPPER('query (10)'!S433))</f>
        <v/>
      </c>
      <c r="T433" s="38" t="str">
        <f>IF('query (10)'!Q433="","",TRIM(UPPER('query (10)'!Q433)))</f>
        <v/>
      </c>
      <c r="U433" s="38" t="str">
        <f>IF('query (10)'!T433="","",'query (10)'!T433)</f>
        <v>1</v>
      </c>
      <c r="V433" s="39">
        <f>IF('query (10)'!T433="","",IFERROR(VALUE('query (10)'!T433),""))</f>
        <v>1</v>
      </c>
      <c r="W433" s="40">
        <f>IF('query (10)'!U433="","",'query (10)'!U433)</f>
        <v>0</v>
      </c>
      <c r="X433" s="39">
        <f>IF('query (10)'!V433="","",'query (10)'!V433)</f>
        <v>360</v>
      </c>
      <c r="Y433" s="41">
        <f>IF('query (10)'!W433="","",'query (10)'!W433)</f>
        <v>45990</v>
      </c>
      <c r="Z433" s="41" t="str">
        <f>IF('query (10)'!X433="","",'query (10)'!X433)</f>
        <v/>
      </c>
      <c r="AA433" s="41">
        <f>IF('query (10)'!Y433="","",'query (10)'!Y433)</f>
        <v>45651</v>
      </c>
      <c r="AB433" s="41">
        <f>IF('query (10)'!Z433="","",'query (10)'!Z433)</f>
        <v>46384</v>
      </c>
      <c r="AC433" s="38" t="str">
        <f>IF(OR('query (10)'!AA433="",COUNTIF(Cleaning_Rules!$A$21:$A$26,TRIM('query (10)'!AA433))&gt;0),"",TRIM('query (10)'!AA433))</f>
        <v/>
      </c>
      <c r="AD433" s="38" t="str">
        <f>IF('query (10)'!AB433="","",TRIM(IFERROR(_xlfn.TEXTBEFORE('query (10)'!AB433,"("),'query (10)'!AB433)))</f>
        <v/>
      </c>
      <c r="AE433" s="38" t="str">
        <f>IFERROR(LOWER(TRIM(_xlfn.TEXTBEFORE(_xlfn.TEXTAFTER('query (10)'!AB433,"("),")"))),"")</f>
        <v/>
      </c>
      <c r="AF433" s="38" t="str">
        <f>IF('query (10)'!AD433="","",TRIM('query (10)'!AD433))</f>
        <v>พงษ์พิทักษ์ ศรไชย</v>
      </c>
      <c r="AG433" s="38" t="str">
        <f>IF('query (10)'!AE433="","",TRIM('query (10)'!AE433))</f>
        <v>พงษ์พิทักษ์ ศรไชย</v>
      </c>
      <c r="AH433" s="38" t="str">
        <f>IF('query (10)'!AF433="","",IFERROR(VALUE('query (10)'!AF433),""))</f>
        <v/>
      </c>
      <c r="AI433" s="38" t="str">
        <f>IF('query (10)'!AG433="","",TRIM('query (10)'!AG433))</f>
        <v/>
      </c>
      <c r="AJ433" s="38" t="str">
        <f>IF('query (10)'!AH433="","",IFERROR(VALUE('query (10)'!AH433),""))</f>
        <v/>
      </c>
      <c r="AK433" s="38" t="str">
        <f>IF('query (10)'!AI433="","",TRIM('query (10)'!AI433))</f>
        <v/>
      </c>
      <c r="AL433" s="42">
        <f t="shared" si="30"/>
        <v>2025</v>
      </c>
      <c r="AM433" s="42" t="str">
        <f t="shared" si="31"/>
        <v>2025-11</v>
      </c>
      <c r="AN433" s="42" t="str">
        <f t="shared" ca="1" si="32"/>
        <v/>
      </c>
      <c r="AO433" s="42" t="str">
        <f t="shared" si="33"/>
        <v>GR-920 | SHAFT RACEWAY SUPER FINISHING M/C | WP Grinding3 | MOTOR | Condition-based Maintenance | Electrical | Inspection | Important | - Check condition of Spindle/ Oscillation
- Check insulation of Spindle/ Oscillation | พงษ์พิทักษ์ ศรไชย</v>
      </c>
      <c r="AP433" s="42" t="str">
        <f>_xlfn.TEXTJOIN("; ",TRUE,IF(COUNTA('query (10)'!A433:AK433)&lt;=6,"NEAR_EMPTY_ROW",""),IF($K433="","MISSING_STATUS",""),IF(AND($K433="เสร็จสิ้น",$Z433=""),"DONE_NO_ACTUAL_DATE",""),IF(AND($I433="Condition-based Maintenance",$AH433=""),"CBM_NO_MEASUREMENT",""),IF(OR($X433="",$X433=0),"INVALID_PERIOD",""),IF(AND($AA433&lt;&gt;"",$AB433&lt;&gt;"",$AB433&lt;$AA433),"DATE_SEQUENCE_ERROR",""),IF(AND($AB433&lt;&gt;"",$AB433&gt;DATE(2030,12,31)),"DATE_OUTLIER",""),IF($C433="","MISSING_QRCODE",""),IF($J433="UNKNOWN","UNKNOWN_PM_TYPE",""),IF($L433="UNKNOWN","UNKNOWN_STATUS",""))</f>
        <v>DONE_NO_ACTUAL_DATE; CBM_NO_MEASUREMENT</v>
      </c>
      <c r="AQ433" s="42" t="str">
        <f t="shared" si="34"/>
        <v>NO</v>
      </c>
    </row>
    <row r="434" spans="1:43" x14ac:dyDescent="0.3">
      <c r="A434" s="38">
        <f>IF('query (10)'!A434="","",'query (10)'!A434)</f>
        <v>533</v>
      </c>
      <c r="B434" s="38" t="str">
        <f>IF('query (10)'!B434="","",'query (10)'!B434)</f>
        <v/>
      </c>
      <c r="C434" s="38" t="str">
        <f>TRIM(UPPER('query (10)'!M434))</f>
        <v>CH-961</v>
      </c>
      <c r="D434" s="38" t="str">
        <f>TRIM(UPPER(IFERROR(_xlfn.TEXTBEFORE('query (10)'!L434,"("),'query (10)'!L434)))</f>
        <v>OUTER / INNER EDDY CURRENT TESTER MACHINE</v>
      </c>
      <c r="E434" s="38" t="str">
        <f>IFERROR(TRIM(UPPER(_xlfn.TEXTBEFORE(_xlfn.TEXTAFTER('query (10)'!L434,"("),")"))),"")</f>
        <v/>
      </c>
      <c r="F434" s="38" t="str">
        <f>TRIM('query (10)'!K434)</f>
        <v>KWD2</v>
      </c>
      <c r="G434" s="38" t="str">
        <f>IF('query (10)'!J434="","",'query (10)'!J434)</f>
        <v>Solenoid valve</v>
      </c>
      <c r="H434" s="38" t="str">
        <f>TRIM(UPPER('query (10)'!J434))</f>
        <v>SOLENOID VALVE</v>
      </c>
      <c r="I434" s="38" t="str">
        <f>IF('query (10)'!F434="","",'query (10)'!F434)</f>
        <v>Time-based Maintenance</v>
      </c>
      <c r="J434" s="38" t="str">
        <f>IF('query (10)'!F434="","",IFERROR(INDEX(Cleaning_Rules!$B$14:$B$17,MATCH(TRIM('query (10)'!F434),Cleaning_Rules!$A$14:$A$17,0)),"UNKNOWN"))</f>
        <v>TBM</v>
      </c>
      <c r="K434" s="38" t="str">
        <f>IF('query (10)'!G434="","",'query (10)'!G434)</f>
        <v>เสร็จสิ้น</v>
      </c>
      <c r="L434" s="38" t="str">
        <f>IF('query (10)'!G434="","MISSING",IFERROR(INDEX(Cleaning_Rules!$B$5:$B$10,MATCH(TRIM('query (10)'!G434),Cleaning_Rules!$A$5:$A$10,0)),"UNKNOWN"))</f>
        <v>COMPLETED</v>
      </c>
      <c r="M434" s="38" t="str">
        <f>IF('query (10)'!I434="","",'query (10)'!I434)</f>
        <v>Mechanical</v>
      </c>
      <c r="N434" s="38" t="str">
        <f>IF('query (10)'!O434="","",'query (10)'!O434)</f>
        <v>Cleaning</v>
      </c>
      <c r="O434" s="38" t="str">
        <f>IF('query (10)'!P434="","",'query (10)'!P434)</f>
        <v>Medium</v>
      </c>
      <c r="P434" s="38" t="str">
        <f>IF('query (10)'!N434="","",'query (10)'!N434)</f>
        <v xml:space="preserve">Cleaning solenoid valve
manifold 1 = 2 pcs.
</v>
      </c>
      <c r="Q434" s="38" t="str">
        <f>TRIM('query (10)'!N434)</f>
        <v xml:space="preserve">Cleaning solenoid valve
manifold 1 = 2 pcs.
</v>
      </c>
      <c r="R434" s="38" t="str">
        <f>TRIM(UPPER('query (10)'!R434))</f>
        <v/>
      </c>
      <c r="S434" s="38" t="str">
        <f>TRIM(UPPER('query (10)'!S434))</f>
        <v/>
      </c>
      <c r="T434" s="38" t="str">
        <f>IF('query (10)'!Q434="","",TRIM(UPPER('query (10)'!Q434)))</f>
        <v/>
      </c>
      <c r="U434" s="38" t="str">
        <f>IF('query (10)'!T434="","",'query (10)'!T434)</f>
        <v>0</v>
      </c>
      <c r="V434" s="39">
        <f>IF('query (10)'!T434="","",IFERROR(VALUE('query (10)'!T434),""))</f>
        <v>0</v>
      </c>
      <c r="W434" s="40">
        <f>IF('query (10)'!U434="","",'query (10)'!U434)</f>
        <v>0</v>
      </c>
      <c r="X434" s="39">
        <f>IF('query (10)'!V434="","",'query (10)'!V434)</f>
        <v>360</v>
      </c>
      <c r="Y434" s="41">
        <f>IF('query (10)'!W434="","",'query (10)'!W434)</f>
        <v>45994</v>
      </c>
      <c r="Z434" s="41" t="str">
        <f>IF('query (10)'!X434="","",'query (10)'!X434)</f>
        <v/>
      </c>
      <c r="AA434" s="41">
        <f>IF('query (10)'!Y434="","",'query (10)'!Y434)</f>
        <v>45994</v>
      </c>
      <c r="AB434" s="41">
        <f>IF('query (10)'!Z434="","",'query (10)'!Z434)</f>
        <v>46354</v>
      </c>
      <c r="AC434" s="38" t="str">
        <f>IF(OR('query (10)'!AA434="",COUNTIF(Cleaning_Rules!$A$21:$A$26,TRIM('query (10)'!AA434))&gt;0),"",TRIM('query (10)'!AA434))</f>
        <v>ล้างทำความสะอาดตามรอบ</v>
      </c>
      <c r="AD434" s="38" t="str">
        <f>IF('query (10)'!AB434="","",TRIM(IFERROR(_xlfn.TEXTBEFORE('query (10)'!AB434,"("),'query (10)'!AB434)))</f>
        <v/>
      </c>
      <c r="AE434" s="38" t="str">
        <f>IFERROR(LOWER(TRIM(_xlfn.TEXTBEFORE(_xlfn.TEXTAFTER('query (10)'!AB434,"("),")"))),"")</f>
        <v/>
      </c>
      <c r="AF434" s="38" t="str">
        <f>IF('query (10)'!AD434="","",TRIM('query (10)'!AD434))</f>
        <v>คุณานนต์ ปารวัณวงศ์</v>
      </c>
      <c r="AG434" s="38" t="str">
        <f>IF('query (10)'!AE434="","",TRIM('query (10)'!AE434))</f>
        <v>ภูชิต กุลเสรี</v>
      </c>
      <c r="AH434" s="38" t="str">
        <f>IF('query (10)'!AF434="","",IFERROR(VALUE('query (10)'!AF434),""))</f>
        <v/>
      </c>
      <c r="AI434" s="38" t="str">
        <f>IF('query (10)'!AG434="","",TRIM('query (10)'!AG434))</f>
        <v/>
      </c>
      <c r="AJ434" s="38" t="str">
        <f>IF('query (10)'!AH434="","",IFERROR(VALUE('query (10)'!AH434),""))</f>
        <v/>
      </c>
      <c r="AK434" s="38" t="str">
        <f>IF('query (10)'!AI434="","",TRIM('query (10)'!AI434))</f>
        <v/>
      </c>
      <c r="AL434" s="42">
        <f t="shared" si="30"/>
        <v>2025</v>
      </c>
      <c r="AM434" s="42" t="str">
        <f t="shared" si="31"/>
        <v>2025-12</v>
      </c>
      <c r="AN434" s="42" t="str">
        <f t="shared" ca="1" si="32"/>
        <v/>
      </c>
      <c r="AO434" s="42" t="str">
        <f t="shared" si="33"/>
        <v>CH-961 | OUTER / INNER EDDY CURRENT TESTER MACHINE | KWD2 | SOLENOID VALVE | Time-based Maintenance | Mechanical | Cleaning | Medium | Cleaning solenoid valve
manifold 1 = 2 pcs.
 | ล้างทำความสะอาดตามรอบ | ภูชิต กุลเสรี</v>
      </c>
      <c r="AP434" s="42" t="str">
        <f>_xlfn.TEXTJOIN("; ",TRUE,IF(COUNTA('query (10)'!A434:AK434)&lt;=6,"NEAR_EMPTY_ROW",""),IF($K434="","MISSING_STATUS",""),IF(AND($K434="เสร็จสิ้น",$Z434=""),"DONE_NO_ACTUAL_DATE",""),IF(AND($I434="Condition-based Maintenance",$AH434=""),"CBM_NO_MEASUREMENT",""),IF(OR($X434="",$X434=0),"INVALID_PERIOD",""),IF(AND($AA434&lt;&gt;"",$AB434&lt;&gt;"",$AB434&lt;$AA434),"DATE_SEQUENCE_ERROR",""),IF(AND($AB434&lt;&gt;"",$AB434&gt;DATE(2030,12,31)),"DATE_OUTLIER",""),IF($C434="","MISSING_QRCODE",""),IF($J434="UNKNOWN","UNKNOWN_PM_TYPE",""),IF($L434="UNKNOWN","UNKNOWN_STATUS",""))</f>
        <v>DONE_NO_ACTUAL_DATE</v>
      </c>
      <c r="AQ434" s="42" t="str">
        <f t="shared" si="34"/>
        <v>NO</v>
      </c>
    </row>
    <row r="435" spans="1:43" x14ac:dyDescent="0.3">
      <c r="A435" s="38">
        <f>IF('query (10)'!A435="","",'query (10)'!A435)</f>
        <v>534</v>
      </c>
      <c r="B435" s="38" t="str">
        <f>IF('query (10)'!B435="","",'query (10)'!B435)</f>
        <v/>
      </c>
      <c r="C435" s="38" t="str">
        <f>TRIM(UPPER('query (10)'!M435))</f>
        <v>CH-959</v>
      </c>
      <c r="D435" s="38" t="str">
        <f>TRIM(UPPER(IFERROR(_xlfn.TEXTBEFORE('query (10)'!L435,"("),'query (10)'!L435)))</f>
        <v>OUTER / INNER EDDY CURRENT TESTER MACHINE</v>
      </c>
      <c r="E435" s="38" t="str">
        <f>IFERROR(TRIM(UPPER(_xlfn.TEXTBEFORE(_xlfn.TEXTAFTER('query (10)'!L435,"("),")"))),"")</f>
        <v/>
      </c>
      <c r="F435" s="38" t="str">
        <f>TRIM('query (10)'!K435)</f>
        <v>KWD3</v>
      </c>
      <c r="G435" s="38" t="str">
        <f>IF('query (10)'!J435="","",'query (10)'!J435)</f>
        <v>Solenoid valve</v>
      </c>
      <c r="H435" s="38" t="str">
        <f>TRIM(UPPER('query (10)'!J435))</f>
        <v>SOLENOID VALVE</v>
      </c>
      <c r="I435" s="38" t="str">
        <f>IF('query (10)'!F435="","",'query (10)'!F435)</f>
        <v>Time-based Maintenance</v>
      </c>
      <c r="J435" s="38" t="str">
        <f>IF('query (10)'!F435="","",IFERROR(INDEX(Cleaning_Rules!$B$14:$B$17,MATCH(TRIM('query (10)'!F435),Cleaning_Rules!$A$14:$A$17,0)),"UNKNOWN"))</f>
        <v>TBM</v>
      </c>
      <c r="K435" s="38" t="str">
        <f>IF('query (10)'!G435="","",'query (10)'!G435)</f>
        <v/>
      </c>
      <c r="L435" s="38" t="str">
        <f>IF('query (10)'!G435="","MISSING",IFERROR(INDEX(Cleaning_Rules!$B$5:$B$10,MATCH(TRIM('query (10)'!G435),Cleaning_Rules!$A$5:$A$10,0)),"UNKNOWN"))</f>
        <v>MISSING</v>
      </c>
      <c r="M435" s="38" t="str">
        <f>IF('query (10)'!I435="","",'query (10)'!I435)</f>
        <v>Mechanical</v>
      </c>
      <c r="N435" s="38" t="str">
        <f>IF('query (10)'!O435="","",'query (10)'!O435)</f>
        <v>Cleaning</v>
      </c>
      <c r="O435" s="38" t="str">
        <f>IF('query (10)'!P435="","",'query (10)'!P435)</f>
        <v>Medium</v>
      </c>
      <c r="P435" s="38" t="str">
        <f>IF('query (10)'!N435="","",'query (10)'!N435)</f>
        <v xml:space="preserve">Cleaning solenoid valve
manifold 1 = 2 pcs.
</v>
      </c>
      <c r="Q435" s="38" t="str">
        <f>TRIM('query (10)'!N435)</f>
        <v xml:space="preserve">Cleaning solenoid valve
manifold 1 = 2 pcs.
</v>
      </c>
      <c r="R435" s="38" t="str">
        <f>TRIM(UPPER('query (10)'!R435))</f>
        <v/>
      </c>
      <c r="S435" s="38" t="str">
        <f>TRIM(UPPER('query (10)'!S435))</f>
        <v/>
      </c>
      <c r="T435" s="38" t="str">
        <f>IF('query (10)'!Q435="","",TRIM(UPPER('query (10)'!Q435)))</f>
        <v/>
      </c>
      <c r="U435" s="38" t="str">
        <f>IF('query (10)'!T435="","",'query (10)'!T435)</f>
        <v>0</v>
      </c>
      <c r="V435" s="39">
        <f>IF('query (10)'!T435="","",IFERROR(VALUE('query (10)'!T435),""))</f>
        <v>0</v>
      </c>
      <c r="W435" s="40">
        <f>IF('query (10)'!U435="","",'query (10)'!U435)</f>
        <v>0</v>
      </c>
      <c r="X435" s="39">
        <f>IF('query (10)'!V435="","",'query (10)'!V435)</f>
        <v>360</v>
      </c>
      <c r="Y435" s="41">
        <f>IF('query (10)'!W435="","",'query (10)'!W435)</f>
        <v>45993</v>
      </c>
      <c r="Z435" s="41" t="str">
        <f>IF('query (10)'!X435="","",'query (10)'!X435)</f>
        <v/>
      </c>
      <c r="AA435" s="41">
        <f>IF('query (10)'!Y435="","",'query (10)'!Y435)</f>
        <v>45993</v>
      </c>
      <c r="AB435" s="41">
        <f>IF('query (10)'!Z435="","",'query (10)'!Z435)</f>
        <v>46353</v>
      </c>
      <c r="AC435" s="38" t="str">
        <f>IF(OR('query (10)'!AA435="",COUNTIF(Cleaning_Rules!$A$21:$A$26,TRIM('query (10)'!AA435))&gt;0),"",TRIM('query (10)'!AA435))</f>
        <v>ล้างทำความสะอาดตามรอบ</v>
      </c>
      <c r="AD435" s="38" t="str">
        <f>IF('query (10)'!AB435="","",TRIM(IFERROR(_xlfn.TEXTBEFORE('query (10)'!AB435,"("),'query (10)'!AB435)))</f>
        <v/>
      </c>
      <c r="AE435" s="38" t="str">
        <f>IFERROR(LOWER(TRIM(_xlfn.TEXTBEFORE(_xlfn.TEXTAFTER('query (10)'!AB435,"("),")"))),"")</f>
        <v/>
      </c>
      <c r="AF435" s="38" t="str">
        <f>IF('query (10)'!AD435="","",TRIM('query (10)'!AD435))</f>
        <v>คุณานนต์ ปารวัณวงศ์</v>
      </c>
      <c r="AG435" s="38" t="str">
        <f>IF('query (10)'!AE435="","",TRIM('query (10)'!AE435))</f>
        <v>คุณานนต์ ปารวัณวงศ์</v>
      </c>
      <c r="AH435" s="38" t="str">
        <f>IF('query (10)'!AF435="","",IFERROR(VALUE('query (10)'!AF435),""))</f>
        <v/>
      </c>
      <c r="AI435" s="38" t="str">
        <f>IF('query (10)'!AG435="","",TRIM('query (10)'!AG435))</f>
        <v/>
      </c>
      <c r="AJ435" s="38" t="str">
        <f>IF('query (10)'!AH435="","",IFERROR(VALUE('query (10)'!AH435),""))</f>
        <v/>
      </c>
      <c r="AK435" s="38" t="str">
        <f>IF('query (10)'!AI435="","",TRIM('query (10)'!AI435))</f>
        <v/>
      </c>
      <c r="AL435" s="42">
        <f t="shared" si="30"/>
        <v>2025</v>
      </c>
      <c r="AM435" s="42" t="str">
        <f t="shared" si="31"/>
        <v>2025-12</v>
      </c>
      <c r="AN435" s="42" t="str">
        <f t="shared" ca="1" si="32"/>
        <v>ON_SCHEDULE</v>
      </c>
      <c r="AO435" s="42" t="str">
        <f t="shared" si="33"/>
        <v>CH-959 | OUTER / INNER EDDY CURRENT TESTER MACHINE | KWD3 | SOLENOID VALVE | Time-based Maintenance | Mechanical | Cleaning | Medium | Cleaning solenoid valve
manifold 1 = 2 pcs.
 | ล้างทำความสะอาดตามรอบ | คุณานนต์ ปารวัณวงศ์</v>
      </c>
      <c r="AP435" s="42" t="str">
        <f>_xlfn.TEXTJOIN("; ",TRUE,IF(COUNTA('query (10)'!A435:AK435)&lt;=6,"NEAR_EMPTY_ROW",""),IF($K435="","MISSING_STATUS",""),IF(AND($K435="เสร็จสิ้น",$Z435=""),"DONE_NO_ACTUAL_DATE",""),IF(AND($I435="Condition-based Maintenance",$AH435=""),"CBM_NO_MEASUREMENT",""),IF(OR($X435="",$X435=0),"INVALID_PERIOD",""),IF(AND($AA435&lt;&gt;"",$AB435&lt;&gt;"",$AB435&lt;$AA435),"DATE_SEQUENCE_ERROR",""),IF(AND($AB435&lt;&gt;"",$AB435&gt;DATE(2030,12,31)),"DATE_OUTLIER",""),IF($C435="","MISSING_QRCODE",""),IF($J435="UNKNOWN","UNKNOWN_PM_TYPE",""),IF($L435="UNKNOWN","UNKNOWN_STATUS",""))</f>
        <v>MISSING_STATUS</v>
      </c>
      <c r="AQ435" s="42" t="str">
        <f t="shared" si="34"/>
        <v>NO</v>
      </c>
    </row>
    <row r="436" spans="1:43" x14ac:dyDescent="0.3">
      <c r="A436" s="38">
        <f>IF('query (10)'!A436="","",'query (10)'!A436)</f>
        <v>535</v>
      </c>
      <c r="B436" s="38" t="str">
        <f>IF('query (10)'!B436="","",'query (10)'!B436)</f>
        <v/>
      </c>
      <c r="C436" s="38" t="str">
        <f>TRIM(UPPER('query (10)'!M436))</f>
        <v>CH-958</v>
      </c>
      <c r="D436" s="38" t="str">
        <f>TRIM(UPPER(IFERROR(_xlfn.TEXTBEFORE('query (10)'!L436,"("),'query (10)'!L436)))</f>
        <v>OUTER / INNER EDDY CURRENT TERTER MACHINE</v>
      </c>
      <c r="E436" s="38" t="str">
        <f>IFERROR(TRIM(UPPER(_xlfn.TEXTBEFORE(_xlfn.TEXTAFTER('query (10)'!L436,"("),")"))),"")</f>
        <v/>
      </c>
      <c r="F436" s="38" t="str">
        <f>TRIM('query (10)'!K436)</f>
        <v>KWD4</v>
      </c>
      <c r="G436" s="38" t="str">
        <f>IF('query (10)'!J436="","",'query (10)'!J436)</f>
        <v>Solenoid valve</v>
      </c>
      <c r="H436" s="38" t="str">
        <f>TRIM(UPPER('query (10)'!J436))</f>
        <v>SOLENOID VALVE</v>
      </c>
      <c r="I436" s="38" t="str">
        <f>IF('query (10)'!F436="","",'query (10)'!F436)</f>
        <v>Time-based Maintenance</v>
      </c>
      <c r="J436" s="38" t="str">
        <f>IF('query (10)'!F436="","",IFERROR(INDEX(Cleaning_Rules!$B$14:$B$17,MATCH(TRIM('query (10)'!F436),Cleaning_Rules!$A$14:$A$17,0)),"UNKNOWN"))</f>
        <v>TBM</v>
      </c>
      <c r="K436" s="38" t="str">
        <f>IF('query (10)'!G436="","",'query (10)'!G436)</f>
        <v>เสร็จสิ้น</v>
      </c>
      <c r="L436" s="38" t="str">
        <f>IF('query (10)'!G436="","MISSING",IFERROR(INDEX(Cleaning_Rules!$B$5:$B$10,MATCH(TRIM('query (10)'!G436),Cleaning_Rules!$A$5:$A$10,0)),"UNKNOWN"))</f>
        <v>COMPLETED</v>
      </c>
      <c r="M436" s="38" t="str">
        <f>IF('query (10)'!I436="","",'query (10)'!I436)</f>
        <v>Mechanical</v>
      </c>
      <c r="N436" s="38" t="str">
        <f>IF('query (10)'!O436="","",'query (10)'!O436)</f>
        <v>Cleaning</v>
      </c>
      <c r="O436" s="38" t="str">
        <f>IF('query (10)'!P436="","",'query (10)'!P436)</f>
        <v>Medium</v>
      </c>
      <c r="P436" s="38" t="str">
        <f>IF('query (10)'!N436="","",'query (10)'!N436)</f>
        <v xml:space="preserve">Cleaning solenoid valve
manifold 1 = 2 pcs.
</v>
      </c>
      <c r="Q436" s="38" t="str">
        <f>TRIM('query (10)'!N436)</f>
        <v xml:space="preserve">Cleaning solenoid valve
manifold 1 = 2 pcs.
</v>
      </c>
      <c r="R436" s="38" t="str">
        <f>TRIM(UPPER('query (10)'!R436))</f>
        <v/>
      </c>
      <c r="S436" s="38" t="str">
        <f>TRIM(UPPER('query (10)'!S436))</f>
        <v/>
      </c>
      <c r="T436" s="38" t="str">
        <f>IF('query (10)'!Q436="","",TRIM(UPPER('query (10)'!Q436)))</f>
        <v/>
      </c>
      <c r="U436" s="38" t="str">
        <f>IF('query (10)'!T436="","",'query (10)'!T436)</f>
        <v>0</v>
      </c>
      <c r="V436" s="39">
        <f>IF('query (10)'!T436="","",IFERROR(VALUE('query (10)'!T436),""))</f>
        <v>0</v>
      </c>
      <c r="W436" s="40">
        <f>IF('query (10)'!U436="","",'query (10)'!U436)</f>
        <v>0</v>
      </c>
      <c r="X436" s="39">
        <f>IF('query (10)'!V436="","",'query (10)'!V436)</f>
        <v>360</v>
      </c>
      <c r="Y436" s="41">
        <f>IF('query (10)'!W436="","",'query (10)'!W436)</f>
        <v>45995</v>
      </c>
      <c r="Z436" s="41" t="str">
        <f>IF('query (10)'!X436="","",'query (10)'!X436)</f>
        <v/>
      </c>
      <c r="AA436" s="41">
        <f>IF('query (10)'!Y436="","",'query (10)'!Y436)</f>
        <v>45995</v>
      </c>
      <c r="AB436" s="41">
        <f>IF('query (10)'!Z436="","",'query (10)'!Z436)</f>
        <v>46355</v>
      </c>
      <c r="AC436" s="38" t="str">
        <f>IF(OR('query (10)'!AA436="",COUNTIF(Cleaning_Rules!$A$21:$A$26,TRIM('query (10)'!AA436))&gt;0),"",TRIM('query (10)'!AA436))</f>
        <v>ล้างทำความสะอาดตามรอบ</v>
      </c>
      <c r="AD436" s="38" t="str">
        <f>IF('query (10)'!AB436="","",TRIM(IFERROR(_xlfn.TEXTBEFORE('query (10)'!AB436,"("),'query (10)'!AB436)))</f>
        <v/>
      </c>
      <c r="AE436" s="38" t="str">
        <f>IFERROR(LOWER(TRIM(_xlfn.TEXTBEFORE(_xlfn.TEXTAFTER('query (10)'!AB436,"("),")"))),"")</f>
        <v/>
      </c>
      <c r="AF436" s="38" t="str">
        <f>IF('query (10)'!AD436="","",TRIM('query (10)'!AD436))</f>
        <v>คุณานนต์ ปารวัณวงศ์</v>
      </c>
      <c r="AG436" s="38" t="str">
        <f>IF('query (10)'!AE436="","",TRIM('query (10)'!AE436))</f>
        <v>จักรภัทร โคตรสมบัติ</v>
      </c>
      <c r="AH436" s="38" t="str">
        <f>IF('query (10)'!AF436="","",IFERROR(VALUE('query (10)'!AF436),""))</f>
        <v/>
      </c>
      <c r="AI436" s="38" t="str">
        <f>IF('query (10)'!AG436="","",TRIM('query (10)'!AG436))</f>
        <v/>
      </c>
      <c r="AJ436" s="38" t="str">
        <f>IF('query (10)'!AH436="","",IFERROR(VALUE('query (10)'!AH436),""))</f>
        <v/>
      </c>
      <c r="AK436" s="38" t="str">
        <f>IF('query (10)'!AI436="","",TRIM('query (10)'!AI436))</f>
        <v/>
      </c>
      <c r="AL436" s="42">
        <f t="shared" si="30"/>
        <v>2025</v>
      </c>
      <c r="AM436" s="42" t="str">
        <f t="shared" si="31"/>
        <v>2025-12</v>
      </c>
      <c r="AN436" s="42" t="str">
        <f t="shared" ca="1" si="32"/>
        <v/>
      </c>
      <c r="AO436" s="42" t="str">
        <f t="shared" si="33"/>
        <v>CH-958 | OUTER / INNER EDDY CURRENT TERTER MACHINE | KWD4 | SOLENOID VALVE | Time-based Maintenance | Mechanical | Cleaning | Medium | Cleaning solenoid valve
manifold 1 = 2 pcs.
 | ล้างทำความสะอาดตามรอบ | จักรภัทร โคตรสมบัติ</v>
      </c>
      <c r="AP436" s="42" t="str">
        <f>_xlfn.TEXTJOIN("; ",TRUE,IF(COUNTA('query (10)'!A436:AK436)&lt;=6,"NEAR_EMPTY_ROW",""),IF($K436="","MISSING_STATUS",""),IF(AND($K436="เสร็จสิ้น",$Z436=""),"DONE_NO_ACTUAL_DATE",""),IF(AND($I436="Condition-based Maintenance",$AH436=""),"CBM_NO_MEASUREMENT",""),IF(OR($X436="",$X436=0),"INVALID_PERIOD",""),IF(AND($AA436&lt;&gt;"",$AB436&lt;&gt;"",$AB436&lt;$AA436),"DATE_SEQUENCE_ERROR",""),IF(AND($AB436&lt;&gt;"",$AB436&gt;DATE(2030,12,31)),"DATE_OUTLIER",""),IF($C436="","MISSING_QRCODE",""),IF($J436="UNKNOWN","UNKNOWN_PM_TYPE",""),IF($L436="UNKNOWN","UNKNOWN_STATUS",""))</f>
        <v>DONE_NO_ACTUAL_DATE</v>
      </c>
      <c r="AQ436" s="42" t="str">
        <f t="shared" si="34"/>
        <v>NO</v>
      </c>
    </row>
    <row r="437" spans="1:43" x14ac:dyDescent="0.3">
      <c r="A437" s="38">
        <f>IF('query (10)'!A437="","",'query (10)'!A437)</f>
        <v>536</v>
      </c>
      <c r="B437" s="38" t="str">
        <f>IF('query (10)'!B437="","",'query (10)'!B437)</f>
        <v/>
      </c>
      <c r="C437" s="38" t="str">
        <f>TRIM(UPPER('query (10)'!M437))</f>
        <v>CH-954</v>
      </c>
      <c r="D437" s="38" t="str">
        <f>TRIM(UPPER(IFERROR(_xlfn.TEXTBEFORE('query (10)'!L437,"("),'query (10)'!L437)))</f>
        <v>OUTER / INNER EDDY CURRENT TESTER MACHINE</v>
      </c>
      <c r="E437" s="38" t="str">
        <f>IFERROR(TRIM(UPPER(_xlfn.TEXTBEFORE(_xlfn.TEXTAFTER('query (10)'!L437,"("),")"))),"")</f>
        <v/>
      </c>
      <c r="F437" s="38" t="str">
        <f>TRIM('query (10)'!K437)</f>
        <v>KWD5</v>
      </c>
      <c r="G437" s="38" t="str">
        <f>IF('query (10)'!J437="","",'query (10)'!J437)</f>
        <v>Solenoid valve</v>
      </c>
      <c r="H437" s="38" t="str">
        <f>TRIM(UPPER('query (10)'!J437))</f>
        <v>SOLENOID VALVE</v>
      </c>
      <c r="I437" s="38" t="str">
        <f>IF('query (10)'!F437="","",'query (10)'!F437)</f>
        <v>Time-based Maintenance</v>
      </c>
      <c r="J437" s="38" t="str">
        <f>IF('query (10)'!F437="","",IFERROR(INDEX(Cleaning_Rules!$B$14:$B$17,MATCH(TRIM('query (10)'!F437),Cleaning_Rules!$A$14:$A$17,0)),"UNKNOWN"))</f>
        <v>TBM</v>
      </c>
      <c r="K437" s="38" t="str">
        <f>IF('query (10)'!G437="","",'query (10)'!G437)</f>
        <v>เสร็จสิ้น</v>
      </c>
      <c r="L437" s="38" t="str">
        <f>IF('query (10)'!G437="","MISSING",IFERROR(INDEX(Cleaning_Rules!$B$5:$B$10,MATCH(TRIM('query (10)'!G437),Cleaning_Rules!$A$5:$A$10,0)),"UNKNOWN"))</f>
        <v>COMPLETED</v>
      </c>
      <c r="M437" s="38" t="str">
        <f>IF('query (10)'!I437="","",'query (10)'!I437)</f>
        <v>Mechanical</v>
      </c>
      <c r="N437" s="38" t="str">
        <f>IF('query (10)'!O437="","",'query (10)'!O437)</f>
        <v>Cleaning</v>
      </c>
      <c r="O437" s="38" t="str">
        <f>IF('query (10)'!P437="","",'query (10)'!P437)</f>
        <v>Medium</v>
      </c>
      <c r="P437" s="38" t="str">
        <f>IF('query (10)'!N437="","",'query (10)'!N437)</f>
        <v xml:space="preserve">Cleaning solenoid valve
manifold 1 = 2 pcs.
</v>
      </c>
      <c r="Q437" s="38" t="str">
        <f>TRIM('query (10)'!N437)</f>
        <v xml:space="preserve">Cleaning solenoid valve
manifold 1 = 2 pcs.
</v>
      </c>
      <c r="R437" s="38" t="str">
        <f>TRIM(UPPER('query (10)'!R437))</f>
        <v/>
      </c>
      <c r="S437" s="38" t="str">
        <f>TRIM(UPPER('query (10)'!S437))</f>
        <v/>
      </c>
      <c r="T437" s="38" t="str">
        <f>IF('query (10)'!Q437="","",TRIM(UPPER('query (10)'!Q437)))</f>
        <v/>
      </c>
      <c r="U437" s="38" t="str">
        <f>IF('query (10)'!T437="","",'query (10)'!T437)</f>
        <v>0</v>
      </c>
      <c r="V437" s="39">
        <f>IF('query (10)'!T437="","",IFERROR(VALUE('query (10)'!T437),""))</f>
        <v>0</v>
      </c>
      <c r="W437" s="40">
        <f>IF('query (10)'!U437="","",'query (10)'!U437)</f>
        <v>0</v>
      </c>
      <c r="X437" s="39">
        <f>IF('query (10)'!V437="","",'query (10)'!V437)</f>
        <v>360</v>
      </c>
      <c r="Y437" s="41">
        <f>IF('query (10)'!W437="","",'query (10)'!W437)</f>
        <v>45996</v>
      </c>
      <c r="Z437" s="41" t="str">
        <f>IF('query (10)'!X437="","",'query (10)'!X437)</f>
        <v/>
      </c>
      <c r="AA437" s="41">
        <f>IF('query (10)'!Y437="","",'query (10)'!Y437)</f>
        <v>45996</v>
      </c>
      <c r="AB437" s="41">
        <f>IF('query (10)'!Z437="","",'query (10)'!Z437)</f>
        <v>46356</v>
      </c>
      <c r="AC437" s="38" t="str">
        <f>IF(OR('query (10)'!AA437="",COUNTIF(Cleaning_Rules!$A$21:$A$26,TRIM('query (10)'!AA437))&gt;0),"",TRIM('query (10)'!AA437))</f>
        <v>ล้างทำความสะอาดตามรอบ</v>
      </c>
      <c r="AD437" s="38" t="str">
        <f>IF('query (10)'!AB437="","",TRIM(IFERROR(_xlfn.TEXTBEFORE('query (10)'!AB437,"("),'query (10)'!AB437)))</f>
        <v/>
      </c>
      <c r="AE437" s="38" t="str">
        <f>IFERROR(LOWER(TRIM(_xlfn.TEXTBEFORE(_xlfn.TEXTAFTER('query (10)'!AB437,"("),")"))),"")</f>
        <v/>
      </c>
      <c r="AF437" s="38" t="str">
        <f>IF('query (10)'!AD437="","",TRIM('query (10)'!AD437))</f>
        <v>คุณานนต์ ปารวัณวงศ์</v>
      </c>
      <c r="AG437" s="38" t="str">
        <f>IF('query (10)'!AE437="","",TRIM('query (10)'!AE437))</f>
        <v>จักรภัทร โคตรสมบัติ</v>
      </c>
      <c r="AH437" s="38" t="str">
        <f>IF('query (10)'!AF437="","",IFERROR(VALUE('query (10)'!AF437),""))</f>
        <v/>
      </c>
      <c r="AI437" s="38" t="str">
        <f>IF('query (10)'!AG437="","",TRIM('query (10)'!AG437))</f>
        <v/>
      </c>
      <c r="AJ437" s="38" t="str">
        <f>IF('query (10)'!AH437="","",IFERROR(VALUE('query (10)'!AH437),""))</f>
        <v/>
      </c>
      <c r="AK437" s="38" t="str">
        <f>IF('query (10)'!AI437="","",TRIM('query (10)'!AI437))</f>
        <v/>
      </c>
      <c r="AL437" s="42">
        <f t="shared" si="30"/>
        <v>2025</v>
      </c>
      <c r="AM437" s="42" t="str">
        <f t="shared" si="31"/>
        <v>2025-12</v>
      </c>
      <c r="AN437" s="42" t="str">
        <f t="shared" ca="1" si="32"/>
        <v/>
      </c>
      <c r="AO437" s="42" t="str">
        <f t="shared" si="33"/>
        <v>CH-954 | OUTER / INNER EDDY CURRENT TESTER MACHINE | KWD5 | SOLENOID VALVE | Time-based Maintenance | Mechanical | Cleaning | Medium | Cleaning solenoid valve
manifold 1 = 2 pcs.
 | ล้างทำความสะอาดตามรอบ | จักรภัทร โคตรสมบัติ</v>
      </c>
      <c r="AP437" s="42" t="str">
        <f>_xlfn.TEXTJOIN("; ",TRUE,IF(COUNTA('query (10)'!A437:AK437)&lt;=6,"NEAR_EMPTY_ROW",""),IF($K437="","MISSING_STATUS",""),IF(AND($K437="เสร็จสิ้น",$Z437=""),"DONE_NO_ACTUAL_DATE",""),IF(AND($I437="Condition-based Maintenance",$AH437=""),"CBM_NO_MEASUREMENT",""),IF(OR($X437="",$X437=0),"INVALID_PERIOD",""),IF(AND($AA437&lt;&gt;"",$AB437&lt;&gt;"",$AB437&lt;$AA437),"DATE_SEQUENCE_ERROR",""),IF(AND($AB437&lt;&gt;"",$AB437&gt;DATE(2030,12,31)),"DATE_OUTLIER",""),IF($C437="","MISSING_QRCODE",""),IF($J437="UNKNOWN","UNKNOWN_PM_TYPE",""),IF($L437="UNKNOWN","UNKNOWN_STATUS",""))</f>
        <v>DONE_NO_ACTUAL_DATE</v>
      </c>
      <c r="AQ437" s="42" t="str">
        <f t="shared" si="34"/>
        <v>NO</v>
      </c>
    </row>
    <row r="438" spans="1:43" x14ac:dyDescent="0.3">
      <c r="A438" s="38">
        <f>IF('query (10)'!A438="","",'query (10)'!A438)</f>
        <v>537</v>
      </c>
      <c r="B438" s="38" t="str">
        <f>IF('query (10)'!B438="","",'query (10)'!B438)</f>
        <v/>
      </c>
      <c r="C438" s="38" t="str">
        <f>TRIM(UPPER('query (10)'!M438))</f>
        <v>CH-951</v>
      </c>
      <c r="D438" s="38" t="str">
        <f>TRIM(UPPER(IFERROR(_xlfn.TEXTBEFORE('query (10)'!L438,"("),'query (10)'!L438)))</f>
        <v>OUTER / INNER EDDY CURRENT TESTER MACHINE</v>
      </c>
      <c r="E438" s="38" t="str">
        <f>IFERROR(TRIM(UPPER(_xlfn.TEXTBEFORE(_xlfn.TEXTAFTER('query (10)'!L438,"("),")"))),"")</f>
        <v/>
      </c>
      <c r="F438" s="38" t="str">
        <f>TRIM('query (10)'!K438)</f>
        <v>KWD6</v>
      </c>
      <c r="G438" s="38" t="str">
        <f>IF('query (10)'!J438="","",'query (10)'!J438)</f>
        <v>Solenoid valve</v>
      </c>
      <c r="H438" s="38" t="str">
        <f>TRIM(UPPER('query (10)'!J438))</f>
        <v>SOLENOID VALVE</v>
      </c>
      <c r="I438" s="38" t="str">
        <f>IF('query (10)'!F438="","",'query (10)'!F438)</f>
        <v>Time-based Maintenance</v>
      </c>
      <c r="J438" s="38" t="str">
        <f>IF('query (10)'!F438="","",IFERROR(INDEX(Cleaning_Rules!$B$14:$B$17,MATCH(TRIM('query (10)'!F438),Cleaning_Rules!$A$14:$A$17,0)),"UNKNOWN"))</f>
        <v>TBM</v>
      </c>
      <c r="K438" s="38" t="str">
        <f>IF('query (10)'!G438="","",'query (10)'!G438)</f>
        <v>ยกเลิกแผน</v>
      </c>
      <c r="L438" s="38" t="str">
        <f>IF('query (10)'!G438="","MISSING",IFERROR(INDEX(Cleaning_Rules!$B$5:$B$10,MATCH(TRIM('query (10)'!G438),Cleaning_Rules!$A$5:$A$10,0)),"UNKNOWN"))</f>
        <v>CANCELLED</v>
      </c>
      <c r="M438" s="38" t="str">
        <f>IF('query (10)'!I438="","",'query (10)'!I438)</f>
        <v>Mechanical</v>
      </c>
      <c r="N438" s="38" t="str">
        <f>IF('query (10)'!O438="","",'query (10)'!O438)</f>
        <v>Cleaning</v>
      </c>
      <c r="O438" s="38" t="str">
        <f>IF('query (10)'!P438="","",'query (10)'!P438)</f>
        <v>Medium</v>
      </c>
      <c r="P438" s="38" t="str">
        <f>IF('query (10)'!N438="","",'query (10)'!N438)</f>
        <v xml:space="preserve">Cleaning solenoid valve
manifold 1 = 2 pcs.
</v>
      </c>
      <c r="Q438" s="38" t="str">
        <f>TRIM('query (10)'!N438)</f>
        <v xml:space="preserve">Cleaning solenoid valve
manifold 1 = 2 pcs.
</v>
      </c>
      <c r="R438" s="38" t="str">
        <f>TRIM(UPPER('query (10)'!R438))</f>
        <v/>
      </c>
      <c r="S438" s="38" t="str">
        <f>TRIM(UPPER('query (10)'!S438))</f>
        <v/>
      </c>
      <c r="T438" s="38" t="str">
        <f>IF('query (10)'!Q438="","",TRIM(UPPER('query (10)'!Q438)))</f>
        <v/>
      </c>
      <c r="U438" s="38" t="str">
        <f>IF('query (10)'!T438="","",'query (10)'!T438)</f>
        <v>0</v>
      </c>
      <c r="V438" s="39">
        <f>IF('query (10)'!T438="","",IFERROR(VALUE('query (10)'!T438),""))</f>
        <v>0</v>
      </c>
      <c r="W438" s="40">
        <f>IF('query (10)'!U438="","",'query (10)'!U438)</f>
        <v>0</v>
      </c>
      <c r="X438" s="39">
        <f>IF('query (10)'!V438="","",'query (10)'!V438)</f>
        <v>360</v>
      </c>
      <c r="Y438" s="41">
        <f>IF('query (10)'!W438="","",'query (10)'!W438)</f>
        <v>45999</v>
      </c>
      <c r="Z438" s="41" t="str">
        <f>IF('query (10)'!X438="","",'query (10)'!X438)</f>
        <v/>
      </c>
      <c r="AA438" s="41">
        <f>IF('query (10)'!Y438="","",'query (10)'!Y438)</f>
        <v>45999</v>
      </c>
      <c r="AB438" s="41">
        <f>IF('query (10)'!Z438="","",'query (10)'!Z438)</f>
        <v>46359</v>
      </c>
      <c r="AC438" s="38" t="str">
        <f>IF(OR('query (10)'!AA438="",COUNTIF(Cleaning_Rules!$A$21:$A$26,TRIM('query (10)'!AA438))&gt;0),"",TRIM('query (10)'!AA438))</f>
        <v>ล้างทำความสะอาดตามรอบ</v>
      </c>
      <c r="AD438" s="38" t="str">
        <f>IF('query (10)'!AB438="","",TRIM(IFERROR(_xlfn.TEXTBEFORE('query (10)'!AB438,"("),'query (10)'!AB438)))</f>
        <v/>
      </c>
      <c r="AE438" s="38" t="str">
        <f>IFERROR(LOWER(TRIM(_xlfn.TEXTBEFORE(_xlfn.TEXTAFTER('query (10)'!AB438,"("),")"))),"")</f>
        <v/>
      </c>
      <c r="AF438" s="38" t="str">
        <f>IF('query (10)'!AD438="","",TRIM('query (10)'!AD438))</f>
        <v>คุณานนต์ ปารวัณวงศ์</v>
      </c>
      <c r="AG438" s="38" t="str">
        <f>IF('query (10)'!AE438="","",TRIM('query (10)'!AE438))</f>
        <v>คุณานนต์ ปารวัณวงศ์</v>
      </c>
      <c r="AH438" s="38" t="str">
        <f>IF('query (10)'!AF438="","",IFERROR(VALUE('query (10)'!AF438),""))</f>
        <v/>
      </c>
      <c r="AI438" s="38" t="str">
        <f>IF('query (10)'!AG438="","",TRIM('query (10)'!AG438))</f>
        <v/>
      </c>
      <c r="AJ438" s="38" t="str">
        <f>IF('query (10)'!AH438="","",IFERROR(VALUE('query (10)'!AH438),""))</f>
        <v/>
      </c>
      <c r="AK438" s="38" t="str">
        <f>IF('query (10)'!AI438="","",TRIM('query (10)'!AI438))</f>
        <v/>
      </c>
      <c r="AL438" s="42">
        <f t="shared" si="30"/>
        <v>2025</v>
      </c>
      <c r="AM438" s="42" t="str">
        <f t="shared" si="31"/>
        <v>2025-12</v>
      </c>
      <c r="AN438" s="42" t="str">
        <f t="shared" ca="1" si="32"/>
        <v>ON_SCHEDULE</v>
      </c>
      <c r="AO438" s="42" t="str">
        <f t="shared" si="33"/>
        <v>CH-951 | OUTER / INNER EDDY CURRENT TESTER MACHINE | KWD6 | SOLENOID VALVE | Time-based Maintenance | Mechanical | Cleaning | Medium | Cleaning solenoid valve
manifold 1 = 2 pcs.
 | ล้างทำความสะอาดตามรอบ | คุณานนต์ ปารวัณวงศ์</v>
      </c>
      <c r="AP438" s="42" t="str">
        <f>_xlfn.TEXTJOIN("; ",TRUE,IF(COUNTA('query (10)'!A438:AK438)&lt;=6,"NEAR_EMPTY_ROW",""),IF($K438="","MISSING_STATUS",""),IF(AND($K438="เสร็จสิ้น",$Z438=""),"DONE_NO_ACTUAL_DATE",""),IF(AND($I438="Condition-based Maintenance",$AH438=""),"CBM_NO_MEASUREMENT",""),IF(OR($X438="",$X438=0),"INVALID_PERIOD",""),IF(AND($AA438&lt;&gt;"",$AB438&lt;&gt;"",$AB438&lt;$AA438),"DATE_SEQUENCE_ERROR",""),IF(AND($AB438&lt;&gt;"",$AB438&gt;DATE(2030,12,31)),"DATE_OUTLIER",""),IF($C438="","MISSING_QRCODE",""),IF($J438="UNKNOWN","UNKNOWN_PM_TYPE",""),IF($L438="UNKNOWN","UNKNOWN_STATUS",""))</f>
        <v/>
      </c>
      <c r="AQ438" s="42" t="str">
        <f t="shared" si="34"/>
        <v>NO</v>
      </c>
    </row>
    <row r="439" spans="1:43" x14ac:dyDescent="0.3">
      <c r="A439" s="38">
        <f>IF('query (10)'!A439="","",'query (10)'!A439)</f>
        <v>538</v>
      </c>
      <c r="B439" s="38" t="str">
        <f>IF('query (10)'!B439="","",'query (10)'!B439)</f>
        <v/>
      </c>
      <c r="C439" s="38" t="str">
        <f>TRIM(UPPER('query (10)'!M439))</f>
        <v>CH-948</v>
      </c>
      <c r="D439" s="38" t="str">
        <f>TRIM(UPPER(IFERROR(_xlfn.TEXTBEFORE('query (10)'!L439,"("),'query (10)'!L439)))</f>
        <v>OUTER / INNER EDDY CURRENT TESTER MACHINE</v>
      </c>
      <c r="E439" s="38" t="str">
        <f>IFERROR(TRIM(UPPER(_xlfn.TEXTBEFORE(_xlfn.TEXTAFTER('query (10)'!L439,"("),")"))),"")</f>
        <v/>
      </c>
      <c r="F439" s="38" t="str">
        <f>TRIM('query (10)'!K439)</f>
        <v>KWD7</v>
      </c>
      <c r="G439" s="38" t="str">
        <f>IF('query (10)'!J439="","",'query (10)'!J439)</f>
        <v>Solenoid valve</v>
      </c>
      <c r="H439" s="38" t="str">
        <f>TRIM(UPPER('query (10)'!J439))</f>
        <v>SOLENOID VALVE</v>
      </c>
      <c r="I439" s="38" t="str">
        <f>IF('query (10)'!F439="","",'query (10)'!F439)</f>
        <v>Time-based Maintenance</v>
      </c>
      <c r="J439" s="38" t="str">
        <f>IF('query (10)'!F439="","",IFERROR(INDEX(Cleaning_Rules!$B$14:$B$17,MATCH(TRIM('query (10)'!F439),Cleaning_Rules!$A$14:$A$17,0)),"UNKNOWN"))</f>
        <v>TBM</v>
      </c>
      <c r="K439" s="38" t="str">
        <f>IF('query (10)'!G439="","",'query (10)'!G439)</f>
        <v>เลื่อนแผน</v>
      </c>
      <c r="L439" s="38" t="str">
        <f>IF('query (10)'!G439="","MISSING",IFERROR(INDEX(Cleaning_Rules!$B$5:$B$10,MATCH(TRIM('query (10)'!G439),Cleaning_Rules!$A$5:$A$10,0)),"UNKNOWN"))</f>
        <v>POSTPONED</v>
      </c>
      <c r="M439" s="38" t="str">
        <f>IF('query (10)'!I439="","",'query (10)'!I439)</f>
        <v>Mechanical</v>
      </c>
      <c r="N439" s="38" t="str">
        <f>IF('query (10)'!O439="","",'query (10)'!O439)</f>
        <v>Cleaning</v>
      </c>
      <c r="O439" s="38" t="str">
        <f>IF('query (10)'!P439="","",'query (10)'!P439)</f>
        <v>Medium</v>
      </c>
      <c r="P439" s="38" t="str">
        <f>IF('query (10)'!N439="","",'query (10)'!N439)</f>
        <v xml:space="preserve">Cleaning solenoid valve
manifold 1 = 2 pcs.
</v>
      </c>
      <c r="Q439" s="38" t="str">
        <f>TRIM('query (10)'!N439)</f>
        <v xml:space="preserve">Cleaning solenoid valve
manifold 1 = 2 pcs.
</v>
      </c>
      <c r="R439" s="38" t="str">
        <f>TRIM(UPPER('query (10)'!R439))</f>
        <v/>
      </c>
      <c r="S439" s="38" t="str">
        <f>TRIM(UPPER('query (10)'!S439))</f>
        <v/>
      </c>
      <c r="T439" s="38" t="str">
        <f>IF('query (10)'!Q439="","",TRIM(UPPER('query (10)'!Q439)))</f>
        <v/>
      </c>
      <c r="U439" s="38" t="str">
        <f>IF('query (10)'!T439="","",'query (10)'!T439)</f>
        <v>0</v>
      </c>
      <c r="V439" s="39">
        <f>IF('query (10)'!T439="","",IFERROR(VALUE('query (10)'!T439),""))</f>
        <v>0</v>
      </c>
      <c r="W439" s="40">
        <f>IF('query (10)'!U439="","",'query (10)'!U439)</f>
        <v>0</v>
      </c>
      <c r="X439" s="39">
        <f>IF('query (10)'!V439="","",'query (10)'!V439)</f>
        <v>360</v>
      </c>
      <c r="Y439" s="41">
        <f>IF('query (10)'!W439="","",'query (10)'!W439)</f>
        <v>46000</v>
      </c>
      <c r="Z439" s="41" t="str">
        <f>IF('query (10)'!X439="","",'query (10)'!X439)</f>
        <v/>
      </c>
      <c r="AA439" s="41">
        <f>IF('query (10)'!Y439="","",'query (10)'!Y439)</f>
        <v>46000</v>
      </c>
      <c r="AB439" s="41">
        <f>IF('query (10)'!Z439="","",'query (10)'!Z439)</f>
        <v>46360</v>
      </c>
      <c r="AC439" s="38" t="str">
        <f>IF(OR('query (10)'!AA439="",COUNTIF(Cleaning_Rules!$A$21:$A$26,TRIM('query (10)'!AA439))&gt;0),"",TRIM('query (10)'!AA439))</f>
        <v>ล้างทำความสะอาดตามรอบ</v>
      </c>
      <c r="AD439" s="38" t="str">
        <f>IF('query (10)'!AB439="","",TRIM(IFERROR(_xlfn.TEXTBEFORE('query (10)'!AB439,"("),'query (10)'!AB439)))</f>
        <v/>
      </c>
      <c r="AE439" s="38" t="str">
        <f>IFERROR(LOWER(TRIM(_xlfn.TEXTBEFORE(_xlfn.TEXTAFTER('query (10)'!AB439,"("),")"))),"")</f>
        <v/>
      </c>
      <c r="AF439" s="38" t="str">
        <f>IF('query (10)'!AD439="","",TRIM('query (10)'!AD439))</f>
        <v>คุณานนต์ ปารวัณวงศ์</v>
      </c>
      <c r="AG439" s="38" t="str">
        <f>IF('query (10)'!AE439="","",TRIM('query (10)'!AE439))</f>
        <v>คุณานนต์ ปารวัณวงศ์</v>
      </c>
      <c r="AH439" s="38" t="str">
        <f>IF('query (10)'!AF439="","",IFERROR(VALUE('query (10)'!AF439),""))</f>
        <v/>
      </c>
      <c r="AI439" s="38" t="str">
        <f>IF('query (10)'!AG439="","",TRIM('query (10)'!AG439))</f>
        <v/>
      </c>
      <c r="AJ439" s="38" t="str">
        <f>IF('query (10)'!AH439="","",IFERROR(VALUE('query (10)'!AH439),""))</f>
        <v/>
      </c>
      <c r="AK439" s="38" t="str">
        <f>IF('query (10)'!AI439="","",TRIM('query (10)'!AI439))</f>
        <v/>
      </c>
      <c r="AL439" s="42">
        <f t="shared" si="30"/>
        <v>2025</v>
      </c>
      <c r="AM439" s="42" t="str">
        <f t="shared" si="31"/>
        <v>2025-12</v>
      </c>
      <c r="AN439" s="42" t="str">
        <f t="shared" ca="1" si="32"/>
        <v>ON_SCHEDULE</v>
      </c>
      <c r="AO439" s="42" t="str">
        <f t="shared" si="33"/>
        <v>CH-948 | OUTER / INNER EDDY CURRENT TESTER MACHINE | KWD7 | SOLENOID VALVE | Time-based Maintenance | Mechanical | Cleaning | Medium | Cleaning solenoid valve
manifold 1 = 2 pcs.
 | ล้างทำความสะอาดตามรอบ | คุณานนต์ ปารวัณวงศ์</v>
      </c>
      <c r="AP439" s="42" t="str">
        <f>_xlfn.TEXTJOIN("; ",TRUE,IF(COUNTA('query (10)'!A439:AK439)&lt;=6,"NEAR_EMPTY_ROW",""),IF($K439="","MISSING_STATUS",""),IF(AND($K439="เสร็จสิ้น",$Z439=""),"DONE_NO_ACTUAL_DATE",""),IF(AND($I439="Condition-based Maintenance",$AH439=""),"CBM_NO_MEASUREMENT",""),IF(OR($X439="",$X439=0),"INVALID_PERIOD",""),IF(AND($AA439&lt;&gt;"",$AB439&lt;&gt;"",$AB439&lt;$AA439),"DATE_SEQUENCE_ERROR",""),IF(AND($AB439&lt;&gt;"",$AB439&gt;DATE(2030,12,31)),"DATE_OUTLIER",""),IF($C439="","MISSING_QRCODE",""),IF($J439="UNKNOWN","UNKNOWN_PM_TYPE",""),IF($L439="UNKNOWN","UNKNOWN_STATUS",""))</f>
        <v/>
      </c>
      <c r="AQ439" s="42" t="str">
        <f t="shared" si="34"/>
        <v>NO</v>
      </c>
    </row>
    <row r="440" spans="1:43" x14ac:dyDescent="0.3">
      <c r="A440" s="38">
        <f>IF('query (10)'!A440="","",'query (10)'!A440)</f>
        <v>539</v>
      </c>
      <c r="B440" s="38" t="str">
        <f>IF('query (10)'!B440="","",'query (10)'!B440)</f>
        <v/>
      </c>
      <c r="C440" s="38" t="str">
        <f>TRIM(UPPER('query (10)'!M440))</f>
        <v>CH-261</v>
      </c>
      <c r="D440" s="38" t="str">
        <f>TRIM(UPPER(IFERROR(_xlfn.TEXTBEFORE('query (10)'!L440,"("),'query (10)'!L440)))</f>
        <v>SEMI ASSEMBLY INSPECTION MACHINE</v>
      </c>
      <c r="E440" s="38" t="str">
        <f>IFERROR(TRIM(UPPER(_xlfn.TEXTBEFORE(_xlfn.TEXTAFTER('query (10)'!L440,"("),")"))),"")</f>
        <v/>
      </c>
      <c r="F440" s="38" t="str">
        <f>TRIM('query (10)'!K440)</f>
        <v>KWD2</v>
      </c>
      <c r="G440" s="38" t="str">
        <f>IF('query (10)'!J440="","",'query (10)'!J440)</f>
        <v>Solenoid valve</v>
      </c>
      <c r="H440" s="38" t="str">
        <f>TRIM(UPPER('query (10)'!J440))</f>
        <v>SOLENOID VALVE</v>
      </c>
      <c r="I440" s="38" t="str">
        <f>IF('query (10)'!F440="","",'query (10)'!F440)</f>
        <v>Time-based Maintenance</v>
      </c>
      <c r="J440" s="38" t="str">
        <f>IF('query (10)'!F440="","",IFERROR(INDEX(Cleaning_Rules!$B$14:$B$17,MATCH(TRIM('query (10)'!F440),Cleaning_Rules!$A$14:$A$17,0)),"UNKNOWN"))</f>
        <v>TBM</v>
      </c>
      <c r="K440" s="38" t="str">
        <f>IF('query (10)'!G440="","",'query (10)'!G440)</f>
        <v>เสร็จสิ้น</v>
      </c>
      <c r="L440" s="38" t="str">
        <f>IF('query (10)'!G440="","MISSING",IFERROR(INDEX(Cleaning_Rules!$B$5:$B$10,MATCH(TRIM('query (10)'!G440),Cleaning_Rules!$A$5:$A$10,0)),"UNKNOWN"))</f>
        <v>COMPLETED</v>
      </c>
      <c r="M440" s="38" t="str">
        <f>IF('query (10)'!I440="","",'query (10)'!I440)</f>
        <v>Mechanical</v>
      </c>
      <c r="N440" s="38" t="str">
        <f>IF('query (10)'!O440="","",'query (10)'!O440)</f>
        <v>Cleaning</v>
      </c>
      <c r="O440" s="38" t="str">
        <f>IF('query (10)'!P440="","",'query (10)'!P440)</f>
        <v>Medium</v>
      </c>
      <c r="P440" s="38" t="str">
        <f>IF('query (10)'!N440="","",'query (10)'!N440)</f>
        <v xml:space="preserve">Cleaning solenoid valve
manifold 1 = 2 pcs.
</v>
      </c>
      <c r="Q440" s="38" t="str">
        <f>TRIM('query (10)'!N440)</f>
        <v xml:space="preserve">Cleaning solenoid valve
manifold 1 = 2 pcs.
</v>
      </c>
      <c r="R440" s="38" t="str">
        <f>TRIM(UPPER('query (10)'!R440))</f>
        <v/>
      </c>
      <c r="S440" s="38" t="str">
        <f>TRIM(UPPER('query (10)'!S440))</f>
        <v/>
      </c>
      <c r="T440" s="38" t="str">
        <f>IF('query (10)'!Q440="","",TRIM(UPPER('query (10)'!Q440)))</f>
        <v/>
      </c>
      <c r="U440" s="38" t="str">
        <f>IF('query (10)'!T440="","",'query (10)'!T440)</f>
        <v>0</v>
      </c>
      <c r="V440" s="39">
        <f>IF('query (10)'!T440="","",IFERROR(VALUE('query (10)'!T440),""))</f>
        <v>0</v>
      </c>
      <c r="W440" s="40">
        <f>IF('query (10)'!U440="","",'query (10)'!U440)</f>
        <v>0</v>
      </c>
      <c r="X440" s="39">
        <f>IF('query (10)'!V440="","",'query (10)'!V440)</f>
        <v>360</v>
      </c>
      <c r="Y440" s="41">
        <f>IF('query (10)'!W440="","",'query (10)'!W440)</f>
        <v>45994</v>
      </c>
      <c r="Z440" s="41" t="str">
        <f>IF('query (10)'!X440="","",'query (10)'!X440)</f>
        <v/>
      </c>
      <c r="AA440" s="41">
        <f>IF('query (10)'!Y440="","",'query (10)'!Y440)</f>
        <v>45994</v>
      </c>
      <c r="AB440" s="41">
        <f>IF('query (10)'!Z440="","",'query (10)'!Z440)</f>
        <v>46354</v>
      </c>
      <c r="AC440" s="38" t="str">
        <f>IF(OR('query (10)'!AA440="",COUNTIF(Cleaning_Rules!$A$21:$A$26,TRIM('query (10)'!AA440))&gt;0),"",TRIM('query (10)'!AA440))</f>
        <v>ล้างทำความสะอาดตามรอบ</v>
      </c>
      <c r="AD440" s="38" t="str">
        <f>IF('query (10)'!AB440="","",TRIM(IFERROR(_xlfn.TEXTBEFORE('query (10)'!AB440,"("),'query (10)'!AB440)))</f>
        <v/>
      </c>
      <c r="AE440" s="38" t="str">
        <f>IFERROR(LOWER(TRIM(_xlfn.TEXTBEFORE(_xlfn.TEXTAFTER('query (10)'!AB440,"("),")"))),"")</f>
        <v/>
      </c>
      <c r="AF440" s="38" t="str">
        <f>IF('query (10)'!AD440="","",TRIM('query (10)'!AD440))</f>
        <v>คุณานนต์ ปารวัณวงศ์</v>
      </c>
      <c r="AG440" s="38" t="str">
        <f>IF('query (10)'!AE440="","",TRIM('query (10)'!AE440))</f>
        <v>ภูชิต กุลเสรี</v>
      </c>
      <c r="AH440" s="38" t="str">
        <f>IF('query (10)'!AF440="","",IFERROR(VALUE('query (10)'!AF440),""))</f>
        <v/>
      </c>
      <c r="AI440" s="38" t="str">
        <f>IF('query (10)'!AG440="","",TRIM('query (10)'!AG440))</f>
        <v/>
      </c>
      <c r="AJ440" s="38" t="str">
        <f>IF('query (10)'!AH440="","",IFERROR(VALUE('query (10)'!AH440),""))</f>
        <v/>
      </c>
      <c r="AK440" s="38" t="str">
        <f>IF('query (10)'!AI440="","",TRIM('query (10)'!AI440))</f>
        <v/>
      </c>
      <c r="AL440" s="42">
        <f t="shared" si="30"/>
        <v>2025</v>
      </c>
      <c r="AM440" s="42" t="str">
        <f t="shared" si="31"/>
        <v>2025-12</v>
      </c>
      <c r="AN440" s="42" t="str">
        <f t="shared" ca="1" si="32"/>
        <v/>
      </c>
      <c r="AO440" s="42" t="str">
        <f t="shared" si="33"/>
        <v>CH-261 | SEMI ASSEMBLY INSPECTION MACHINE | KWD2 | SOLENOID VALVE | Time-based Maintenance | Mechanical | Cleaning | Medium | Cleaning solenoid valve
manifold 1 = 2 pcs.
 | ล้างทำความสะอาดตามรอบ | ภูชิต กุลเสรี</v>
      </c>
      <c r="AP440" s="42" t="str">
        <f>_xlfn.TEXTJOIN("; ",TRUE,IF(COUNTA('query (10)'!A440:AK440)&lt;=6,"NEAR_EMPTY_ROW",""),IF($K440="","MISSING_STATUS",""),IF(AND($K440="เสร็จสิ้น",$Z440=""),"DONE_NO_ACTUAL_DATE",""),IF(AND($I440="Condition-based Maintenance",$AH440=""),"CBM_NO_MEASUREMENT",""),IF(OR($X440="",$X440=0),"INVALID_PERIOD",""),IF(AND($AA440&lt;&gt;"",$AB440&lt;&gt;"",$AB440&lt;$AA440),"DATE_SEQUENCE_ERROR",""),IF(AND($AB440&lt;&gt;"",$AB440&gt;DATE(2030,12,31)),"DATE_OUTLIER",""),IF($C440="","MISSING_QRCODE",""),IF($J440="UNKNOWN","UNKNOWN_PM_TYPE",""),IF($L440="UNKNOWN","UNKNOWN_STATUS",""))</f>
        <v>DONE_NO_ACTUAL_DATE</v>
      </c>
      <c r="AQ440" s="42" t="str">
        <f t="shared" si="34"/>
        <v>NO</v>
      </c>
    </row>
    <row r="441" spans="1:43" x14ac:dyDescent="0.3">
      <c r="A441" s="38">
        <f>IF('query (10)'!A441="","",'query (10)'!A441)</f>
        <v>540</v>
      </c>
      <c r="B441" s="38" t="str">
        <f>IF('query (10)'!B441="","",'query (10)'!B441)</f>
        <v/>
      </c>
      <c r="C441" s="38" t="str">
        <f>TRIM(UPPER('query (10)'!M441))</f>
        <v>CH-347</v>
      </c>
      <c r="D441" s="38" t="str">
        <f>TRIM(UPPER(IFERROR(_xlfn.TEXTBEFORE('query (10)'!L441,"("),'query (10)'!L441)))</f>
        <v>SEMI ASSEMBLY INSPECTION MACHINE</v>
      </c>
      <c r="E441" s="38" t="str">
        <f>IFERROR(TRIM(UPPER(_xlfn.TEXTBEFORE(_xlfn.TEXTAFTER('query (10)'!L441,"("),")"))),"")</f>
        <v/>
      </c>
      <c r="F441" s="38" t="str">
        <f>TRIM('query (10)'!K441)</f>
        <v>KWD3</v>
      </c>
      <c r="G441" s="38" t="str">
        <f>IF('query (10)'!J441="","",'query (10)'!J441)</f>
        <v>Solenoid valve</v>
      </c>
      <c r="H441" s="38" t="str">
        <f>TRIM(UPPER('query (10)'!J441))</f>
        <v>SOLENOID VALVE</v>
      </c>
      <c r="I441" s="38" t="str">
        <f>IF('query (10)'!F441="","",'query (10)'!F441)</f>
        <v>Time-based Maintenance</v>
      </c>
      <c r="J441" s="38" t="str">
        <f>IF('query (10)'!F441="","",IFERROR(INDEX(Cleaning_Rules!$B$14:$B$17,MATCH(TRIM('query (10)'!F441),Cleaning_Rules!$A$14:$A$17,0)),"UNKNOWN"))</f>
        <v>TBM</v>
      </c>
      <c r="K441" s="38" t="str">
        <f>IF('query (10)'!G441="","",'query (10)'!G441)</f>
        <v/>
      </c>
      <c r="L441" s="38" t="str">
        <f>IF('query (10)'!G441="","MISSING",IFERROR(INDEX(Cleaning_Rules!$B$5:$B$10,MATCH(TRIM('query (10)'!G441),Cleaning_Rules!$A$5:$A$10,0)),"UNKNOWN"))</f>
        <v>MISSING</v>
      </c>
      <c r="M441" s="38" t="str">
        <f>IF('query (10)'!I441="","",'query (10)'!I441)</f>
        <v>Mechanical</v>
      </c>
      <c r="N441" s="38" t="str">
        <f>IF('query (10)'!O441="","",'query (10)'!O441)</f>
        <v>Cleaning</v>
      </c>
      <c r="O441" s="38" t="str">
        <f>IF('query (10)'!P441="","",'query (10)'!P441)</f>
        <v>Medium</v>
      </c>
      <c r="P441" s="38" t="str">
        <f>IF('query (10)'!N441="","",'query (10)'!N441)</f>
        <v xml:space="preserve">Cleaning solenoid valve
manifold 1 = 2 pcs.
</v>
      </c>
      <c r="Q441" s="38" t="str">
        <f>TRIM('query (10)'!N441)</f>
        <v xml:space="preserve">Cleaning solenoid valve
manifold 1 = 2 pcs.
</v>
      </c>
      <c r="R441" s="38" t="str">
        <f>TRIM(UPPER('query (10)'!R441))</f>
        <v/>
      </c>
      <c r="S441" s="38" t="str">
        <f>TRIM(UPPER('query (10)'!S441))</f>
        <v/>
      </c>
      <c r="T441" s="38" t="str">
        <f>IF('query (10)'!Q441="","",TRIM(UPPER('query (10)'!Q441)))</f>
        <v/>
      </c>
      <c r="U441" s="38" t="str">
        <f>IF('query (10)'!T441="","",'query (10)'!T441)</f>
        <v>0</v>
      </c>
      <c r="V441" s="39">
        <f>IF('query (10)'!T441="","",IFERROR(VALUE('query (10)'!T441),""))</f>
        <v>0</v>
      </c>
      <c r="W441" s="40">
        <f>IF('query (10)'!U441="","",'query (10)'!U441)</f>
        <v>0</v>
      </c>
      <c r="X441" s="39">
        <f>IF('query (10)'!V441="","",'query (10)'!V441)</f>
        <v>360</v>
      </c>
      <c r="Y441" s="41">
        <f>IF('query (10)'!W441="","",'query (10)'!W441)</f>
        <v>45993</v>
      </c>
      <c r="Z441" s="41" t="str">
        <f>IF('query (10)'!X441="","",'query (10)'!X441)</f>
        <v/>
      </c>
      <c r="AA441" s="41">
        <f>IF('query (10)'!Y441="","",'query (10)'!Y441)</f>
        <v>45993</v>
      </c>
      <c r="AB441" s="41">
        <f>IF('query (10)'!Z441="","",'query (10)'!Z441)</f>
        <v>46353</v>
      </c>
      <c r="AC441" s="38" t="str">
        <f>IF(OR('query (10)'!AA441="",COUNTIF(Cleaning_Rules!$A$21:$A$26,TRIM('query (10)'!AA441))&gt;0),"",TRIM('query (10)'!AA441))</f>
        <v>ล้างทำความสะอาดตามรอบ</v>
      </c>
      <c r="AD441" s="38" t="str">
        <f>IF('query (10)'!AB441="","",TRIM(IFERROR(_xlfn.TEXTBEFORE('query (10)'!AB441,"("),'query (10)'!AB441)))</f>
        <v/>
      </c>
      <c r="AE441" s="38" t="str">
        <f>IFERROR(LOWER(TRIM(_xlfn.TEXTBEFORE(_xlfn.TEXTAFTER('query (10)'!AB441,"("),")"))),"")</f>
        <v/>
      </c>
      <c r="AF441" s="38" t="str">
        <f>IF('query (10)'!AD441="","",TRIM('query (10)'!AD441))</f>
        <v>คุณานนต์ ปารวัณวงศ์</v>
      </c>
      <c r="AG441" s="38" t="str">
        <f>IF('query (10)'!AE441="","",TRIM('query (10)'!AE441))</f>
        <v>คุณานนต์ ปารวัณวงศ์</v>
      </c>
      <c r="AH441" s="38" t="str">
        <f>IF('query (10)'!AF441="","",IFERROR(VALUE('query (10)'!AF441),""))</f>
        <v/>
      </c>
      <c r="AI441" s="38" t="str">
        <f>IF('query (10)'!AG441="","",TRIM('query (10)'!AG441))</f>
        <v/>
      </c>
      <c r="AJ441" s="38" t="str">
        <f>IF('query (10)'!AH441="","",IFERROR(VALUE('query (10)'!AH441),""))</f>
        <v/>
      </c>
      <c r="AK441" s="38" t="str">
        <f>IF('query (10)'!AI441="","",TRIM('query (10)'!AI441))</f>
        <v/>
      </c>
      <c r="AL441" s="42">
        <f t="shared" si="30"/>
        <v>2025</v>
      </c>
      <c r="AM441" s="42" t="str">
        <f t="shared" si="31"/>
        <v>2025-12</v>
      </c>
      <c r="AN441" s="42" t="str">
        <f t="shared" ca="1" si="32"/>
        <v>ON_SCHEDULE</v>
      </c>
      <c r="AO441" s="42" t="str">
        <f t="shared" si="33"/>
        <v>CH-347 | SEMI ASSEMBLY INSPECTION MACHINE | KWD3 | SOLENOID VALVE | Time-based Maintenance | Mechanical | Cleaning | Medium | Cleaning solenoid valve
manifold 1 = 2 pcs.
 | ล้างทำความสะอาดตามรอบ | คุณานนต์ ปารวัณวงศ์</v>
      </c>
      <c r="AP441" s="42" t="str">
        <f>_xlfn.TEXTJOIN("; ",TRUE,IF(COUNTA('query (10)'!A441:AK441)&lt;=6,"NEAR_EMPTY_ROW",""),IF($K441="","MISSING_STATUS",""),IF(AND($K441="เสร็จสิ้น",$Z441=""),"DONE_NO_ACTUAL_DATE",""),IF(AND($I441="Condition-based Maintenance",$AH441=""),"CBM_NO_MEASUREMENT",""),IF(OR($X441="",$X441=0),"INVALID_PERIOD",""),IF(AND($AA441&lt;&gt;"",$AB441&lt;&gt;"",$AB441&lt;$AA441),"DATE_SEQUENCE_ERROR",""),IF(AND($AB441&lt;&gt;"",$AB441&gt;DATE(2030,12,31)),"DATE_OUTLIER",""),IF($C441="","MISSING_QRCODE",""),IF($J441="UNKNOWN","UNKNOWN_PM_TYPE",""),IF($L441="UNKNOWN","UNKNOWN_STATUS",""))</f>
        <v>MISSING_STATUS</v>
      </c>
      <c r="AQ441" s="42" t="str">
        <f t="shared" si="34"/>
        <v>NO</v>
      </c>
    </row>
    <row r="442" spans="1:43" x14ac:dyDescent="0.3">
      <c r="A442" s="38">
        <f>IF('query (10)'!A442="","",'query (10)'!A442)</f>
        <v>541</v>
      </c>
      <c r="B442" s="38" t="str">
        <f>IF('query (10)'!B442="","",'query (10)'!B442)</f>
        <v/>
      </c>
      <c r="C442" s="38" t="str">
        <f>TRIM(UPPER('query (10)'!M442))</f>
        <v>CH-469</v>
      </c>
      <c r="D442" s="38" t="str">
        <f>TRIM(UPPER(IFERROR(_xlfn.TEXTBEFORE('query (10)'!L442,"("),'query (10)'!L442)))</f>
        <v>SEMI ASSEMBLY INSPECTION MACHINE</v>
      </c>
      <c r="E442" s="38" t="str">
        <f>IFERROR(TRIM(UPPER(_xlfn.TEXTBEFORE(_xlfn.TEXTAFTER('query (10)'!L442,"("),")"))),"")</f>
        <v/>
      </c>
      <c r="F442" s="38" t="str">
        <f>TRIM('query (10)'!K442)</f>
        <v>KWD4</v>
      </c>
      <c r="G442" s="38" t="str">
        <f>IF('query (10)'!J442="","",'query (10)'!J442)</f>
        <v>Solenoid valve</v>
      </c>
      <c r="H442" s="38" t="str">
        <f>TRIM(UPPER('query (10)'!J442))</f>
        <v>SOLENOID VALVE</v>
      </c>
      <c r="I442" s="38" t="str">
        <f>IF('query (10)'!F442="","",'query (10)'!F442)</f>
        <v>Time-based Maintenance</v>
      </c>
      <c r="J442" s="38" t="str">
        <f>IF('query (10)'!F442="","",IFERROR(INDEX(Cleaning_Rules!$B$14:$B$17,MATCH(TRIM('query (10)'!F442),Cleaning_Rules!$A$14:$A$17,0)),"UNKNOWN"))</f>
        <v>TBM</v>
      </c>
      <c r="K442" s="38" t="str">
        <f>IF('query (10)'!G442="","",'query (10)'!G442)</f>
        <v>เสร็จสิ้น</v>
      </c>
      <c r="L442" s="38" t="str">
        <f>IF('query (10)'!G442="","MISSING",IFERROR(INDEX(Cleaning_Rules!$B$5:$B$10,MATCH(TRIM('query (10)'!G442),Cleaning_Rules!$A$5:$A$10,0)),"UNKNOWN"))</f>
        <v>COMPLETED</v>
      </c>
      <c r="M442" s="38" t="str">
        <f>IF('query (10)'!I442="","",'query (10)'!I442)</f>
        <v>Mechanical</v>
      </c>
      <c r="N442" s="38" t="str">
        <f>IF('query (10)'!O442="","",'query (10)'!O442)</f>
        <v>Cleaning</v>
      </c>
      <c r="O442" s="38" t="str">
        <f>IF('query (10)'!P442="","",'query (10)'!P442)</f>
        <v>Medium</v>
      </c>
      <c r="P442" s="38" t="str">
        <f>IF('query (10)'!N442="","",'query (10)'!N442)</f>
        <v xml:space="preserve">Cleaning solenoid valve
manifold 1 = 2 pcs.
</v>
      </c>
      <c r="Q442" s="38" t="str">
        <f>TRIM('query (10)'!N442)</f>
        <v xml:space="preserve">Cleaning solenoid valve
manifold 1 = 2 pcs.
</v>
      </c>
      <c r="R442" s="38" t="str">
        <f>TRIM(UPPER('query (10)'!R442))</f>
        <v/>
      </c>
      <c r="S442" s="38" t="str">
        <f>TRIM(UPPER('query (10)'!S442))</f>
        <v/>
      </c>
      <c r="T442" s="38" t="str">
        <f>IF('query (10)'!Q442="","",TRIM(UPPER('query (10)'!Q442)))</f>
        <v/>
      </c>
      <c r="U442" s="38" t="str">
        <f>IF('query (10)'!T442="","",'query (10)'!T442)</f>
        <v>0</v>
      </c>
      <c r="V442" s="39">
        <f>IF('query (10)'!T442="","",IFERROR(VALUE('query (10)'!T442),""))</f>
        <v>0</v>
      </c>
      <c r="W442" s="40">
        <f>IF('query (10)'!U442="","",'query (10)'!U442)</f>
        <v>0</v>
      </c>
      <c r="X442" s="39">
        <f>IF('query (10)'!V442="","",'query (10)'!V442)</f>
        <v>360</v>
      </c>
      <c r="Y442" s="41">
        <f>IF('query (10)'!W442="","",'query (10)'!W442)</f>
        <v>45995</v>
      </c>
      <c r="Z442" s="41" t="str">
        <f>IF('query (10)'!X442="","",'query (10)'!X442)</f>
        <v/>
      </c>
      <c r="AA442" s="41">
        <f>IF('query (10)'!Y442="","",'query (10)'!Y442)</f>
        <v>45995</v>
      </c>
      <c r="AB442" s="41">
        <f>IF('query (10)'!Z442="","",'query (10)'!Z442)</f>
        <v>46355</v>
      </c>
      <c r="AC442" s="38" t="str">
        <f>IF(OR('query (10)'!AA442="",COUNTIF(Cleaning_Rules!$A$21:$A$26,TRIM('query (10)'!AA442))&gt;0),"",TRIM('query (10)'!AA442))</f>
        <v>ล้างทำความสะอาดตามรอบ</v>
      </c>
      <c r="AD442" s="38" t="str">
        <f>IF('query (10)'!AB442="","",TRIM(IFERROR(_xlfn.TEXTBEFORE('query (10)'!AB442,"("),'query (10)'!AB442)))</f>
        <v/>
      </c>
      <c r="AE442" s="38" t="str">
        <f>IFERROR(LOWER(TRIM(_xlfn.TEXTBEFORE(_xlfn.TEXTAFTER('query (10)'!AB442,"("),")"))),"")</f>
        <v/>
      </c>
      <c r="AF442" s="38" t="str">
        <f>IF('query (10)'!AD442="","",TRIM('query (10)'!AD442))</f>
        <v>คุณานนต์ ปารวัณวงศ์</v>
      </c>
      <c r="AG442" s="38" t="str">
        <f>IF('query (10)'!AE442="","",TRIM('query (10)'!AE442))</f>
        <v>จักรภัทร โคตรสมบัติ</v>
      </c>
      <c r="AH442" s="38" t="str">
        <f>IF('query (10)'!AF442="","",IFERROR(VALUE('query (10)'!AF442),""))</f>
        <v/>
      </c>
      <c r="AI442" s="38" t="str">
        <f>IF('query (10)'!AG442="","",TRIM('query (10)'!AG442))</f>
        <v/>
      </c>
      <c r="AJ442" s="38" t="str">
        <f>IF('query (10)'!AH442="","",IFERROR(VALUE('query (10)'!AH442),""))</f>
        <v/>
      </c>
      <c r="AK442" s="38" t="str">
        <f>IF('query (10)'!AI442="","",TRIM('query (10)'!AI442))</f>
        <v/>
      </c>
      <c r="AL442" s="42">
        <f t="shared" si="30"/>
        <v>2025</v>
      </c>
      <c r="AM442" s="42" t="str">
        <f t="shared" si="31"/>
        <v>2025-12</v>
      </c>
      <c r="AN442" s="42" t="str">
        <f t="shared" ca="1" si="32"/>
        <v/>
      </c>
      <c r="AO442" s="42" t="str">
        <f t="shared" si="33"/>
        <v>CH-469 | SEMI ASSEMBLY INSPECTION MACHINE | KWD4 | SOLENOID VALVE | Time-based Maintenance | Mechanical | Cleaning | Medium | Cleaning solenoid valve
manifold 1 = 2 pcs.
 | ล้างทำความสะอาดตามรอบ | จักรภัทร โคตรสมบัติ</v>
      </c>
      <c r="AP442" s="42" t="str">
        <f>_xlfn.TEXTJOIN("; ",TRUE,IF(COUNTA('query (10)'!A442:AK442)&lt;=6,"NEAR_EMPTY_ROW",""),IF($K442="","MISSING_STATUS",""),IF(AND($K442="เสร็จสิ้น",$Z442=""),"DONE_NO_ACTUAL_DATE",""),IF(AND($I442="Condition-based Maintenance",$AH442=""),"CBM_NO_MEASUREMENT",""),IF(OR($X442="",$X442=0),"INVALID_PERIOD",""),IF(AND($AA442&lt;&gt;"",$AB442&lt;&gt;"",$AB442&lt;$AA442),"DATE_SEQUENCE_ERROR",""),IF(AND($AB442&lt;&gt;"",$AB442&gt;DATE(2030,12,31)),"DATE_OUTLIER",""),IF($C442="","MISSING_QRCODE",""),IF($J442="UNKNOWN","UNKNOWN_PM_TYPE",""),IF($L442="UNKNOWN","UNKNOWN_STATUS",""))</f>
        <v>DONE_NO_ACTUAL_DATE</v>
      </c>
      <c r="AQ442" s="42" t="str">
        <f t="shared" si="34"/>
        <v>NO</v>
      </c>
    </row>
    <row r="443" spans="1:43" x14ac:dyDescent="0.3">
      <c r="A443" s="38">
        <f>IF('query (10)'!A443="","",'query (10)'!A443)</f>
        <v>543</v>
      </c>
      <c r="B443" s="38" t="str">
        <f>IF('query (10)'!B443="","",'query (10)'!B443)</f>
        <v/>
      </c>
      <c r="C443" s="38" t="str">
        <f>TRIM(UPPER('query (10)'!M443))</f>
        <v>CH-585</v>
      </c>
      <c r="D443" s="38" t="str">
        <f>TRIM(UPPER(IFERROR(_xlfn.TEXTBEFORE('query (10)'!L443,"("),'query (10)'!L443)))</f>
        <v>SEMI ASSEMBLY INSPECTION MACHINE</v>
      </c>
      <c r="E443" s="38" t="str">
        <f>IFERROR(TRIM(UPPER(_xlfn.TEXTBEFORE(_xlfn.TEXTAFTER('query (10)'!L443,"("),")"))),"")</f>
        <v/>
      </c>
      <c r="F443" s="38" t="str">
        <f>TRIM('query (10)'!K443)</f>
        <v>KWD5</v>
      </c>
      <c r="G443" s="38" t="str">
        <f>IF('query (10)'!J443="","",'query (10)'!J443)</f>
        <v>Solenoid valve</v>
      </c>
      <c r="H443" s="38" t="str">
        <f>TRIM(UPPER('query (10)'!J443))</f>
        <v>SOLENOID VALVE</v>
      </c>
      <c r="I443" s="38" t="str">
        <f>IF('query (10)'!F443="","",'query (10)'!F443)</f>
        <v>Time-based Maintenance</v>
      </c>
      <c r="J443" s="38" t="str">
        <f>IF('query (10)'!F443="","",IFERROR(INDEX(Cleaning_Rules!$B$14:$B$17,MATCH(TRIM('query (10)'!F443),Cleaning_Rules!$A$14:$A$17,0)),"UNKNOWN"))</f>
        <v>TBM</v>
      </c>
      <c r="K443" s="38" t="str">
        <f>IF('query (10)'!G443="","",'query (10)'!G443)</f>
        <v>เสร็จสิ้น</v>
      </c>
      <c r="L443" s="38" t="str">
        <f>IF('query (10)'!G443="","MISSING",IFERROR(INDEX(Cleaning_Rules!$B$5:$B$10,MATCH(TRIM('query (10)'!G443),Cleaning_Rules!$A$5:$A$10,0)),"UNKNOWN"))</f>
        <v>COMPLETED</v>
      </c>
      <c r="M443" s="38" t="str">
        <f>IF('query (10)'!I443="","",'query (10)'!I443)</f>
        <v>Mechanical</v>
      </c>
      <c r="N443" s="38" t="str">
        <f>IF('query (10)'!O443="","",'query (10)'!O443)</f>
        <v>Cleaning</v>
      </c>
      <c r="O443" s="38" t="str">
        <f>IF('query (10)'!P443="","",'query (10)'!P443)</f>
        <v>Medium</v>
      </c>
      <c r="P443" s="38" t="str">
        <f>IF('query (10)'!N443="","",'query (10)'!N443)</f>
        <v xml:space="preserve">Cleaning solenoid valve
manifold 1 = 2 pcs.
</v>
      </c>
      <c r="Q443" s="38" t="str">
        <f>TRIM('query (10)'!N443)</f>
        <v xml:space="preserve">Cleaning solenoid valve
manifold 1 = 2 pcs.
</v>
      </c>
      <c r="R443" s="38" t="str">
        <f>TRIM(UPPER('query (10)'!R443))</f>
        <v/>
      </c>
      <c r="S443" s="38" t="str">
        <f>TRIM(UPPER('query (10)'!S443))</f>
        <v/>
      </c>
      <c r="T443" s="38" t="str">
        <f>IF('query (10)'!Q443="","",TRIM(UPPER('query (10)'!Q443)))</f>
        <v/>
      </c>
      <c r="U443" s="38" t="str">
        <f>IF('query (10)'!T443="","",'query (10)'!T443)</f>
        <v>0</v>
      </c>
      <c r="V443" s="39">
        <f>IF('query (10)'!T443="","",IFERROR(VALUE('query (10)'!T443),""))</f>
        <v>0</v>
      </c>
      <c r="W443" s="40">
        <f>IF('query (10)'!U443="","",'query (10)'!U443)</f>
        <v>0</v>
      </c>
      <c r="X443" s="39">
        <f>IF('query (10)'!V443="","",'query (10)'!V443)</f>
        <v>360</v>
      </c>
      <c r="Y443" s="41">
        <f>IF('query (10)'!W443="","",'query (10)'!W443)</f>
        <v>45996</v>
      </c>
      <c r="Z443" s="41" t="str">
        <f>IF('query (10)'!X443="","",'query (10)'!X443)</f>
        <v/>
      </c>
      <c r="AA443" s="41">
        <f>IF('query (10)'!Y443="","",'query (10)'!Y443)</f>
        <v>45996</v>
      </c>
      <c r="AB443" s="41">
        <f>IF('query (10)'!Z443="","",'query (10)'!Z443)</f>
        <v>46356</v>
      </c>
      <c r="AC443" s="38" t="str">
        <f>IF(OR('query (10)'!AA443="",COUNTIF(Cleaning_Rules!$A$21:$A$26,TRIM('query (10)'!AA443))&gt;0),"",TRIM('query (10)'!AA443))</f>
        <v>ล้างทำความสะอาดตามรอบ</v>
      </c>
      <c r="AD443" s="38" t="str">
        <f>IF('query (10)'!AB443="","",TRIM(IFERROR(_xlfn.TEXTBEFORE('query (10)'!AB443,"("),'query (10)'!AB443)))</f>
        <v/>
      </c>
      <c r="AE443" s="38" t="str">
        <f>IFERROR(LOWER(TRIM(_xlfn.TEXTBEFORE(_xlfn.TEXTAFTER('query (10)'!AB443,"("),")"))),"")</f>
        <v/>
      </c>
      <c r="AF443" s="38" t="str">
        <f>IF('query (10)'!AD443="","",TRIM('query (10)'!AD443))</f>
        <v>คุณานนต์ ปารวัณวงศ์</v>
      </c>
      <c r="AG443" s="38" t="str">
        <f>IF('query (10)'!AE443="","",TRIM('query (10)'!AE443))</f>
        <v>จักรภัทร โคตรสมบัติ</v>
      </c>
      <c r="AH443" s="38" t="str">
        <f>IF('query (10)'!AF443="","",IFERROR(VALUE('query (10)'!AF443),""))</f>
        <v/>
      </c>
      <c r="AI443" s="38" t="str">
        <f>IF('query (10)'!AG443="","",TRIM('query (10)'!AG443))</f>
        <v/>
      </c>
      <c r="AJ443" s="38" t="str">
        <f>IF('query (10)'!AH443="","",IFERROR(VALUE('query (10)'!AH443),""))</f>
        <v/>
      </c>
      <c r="AK443" s="38" t="str">
        <f>IF('query (10)'!AI443="","",TRIM('query (10)'!AI443))</f>
        <v/>
      </c>
      <c r="AL443" s="42">
        <f t="shared" si="30"/>
        <v>2025</v>
      </c>
      <c r="AM443" s="42" t="str">
        <f t="shared" si="31"/>
        <v>2025-12</v>
      </c>
      <c r="AN443" s="42" t="str">
        <f t="shared" ca="1" si="32"/>
        <v/>
      </c>
      <c r="AO443" s="42" t="str">
        <f t="shared" si="33"/>
        <v>CH-585 | SEMI ASSEMBLY INSPECTION MACHINE | KWD5 | SOLENOID VALVE | Time-based Maintenance | Mechanical | Cleaning | Medium | Cleaning solenoid valve
manifold 1 = 2 pcs.
 | ล้างทำความสะอาดตามรอบ | จักรภัทร โคตรสมบัติ</v>
      </c>
      <c r="AP443" s="42" t="str">
        <f>_xlfn.TEXTJOIN("; ",TRUE,IF(COUNTA('query (10)'!A443:AK443)&lt;=6,"NEAR_EMPTY_ROW",""),IF($K443="","MISSING_STATUS",""),IF(AND($K443="เสร็จสิ้น",$Z443=""),"DONE_NO_ACTUAL_DATE",""),IF(AND($I443="Condition-based Maintenance",$AH443=""),"CBM_NO_MEASUREMENT",""),IF(OR($X443="",$X443=0),"INVALID_PERIOD",""),IF(AND($AA443&lt;&gt;"",$AB443&lt;&gt;"",$AB443&lt;$AA443),"DATE_SEQUENCE_ERROR",""),IF(AND($AB443&lt;&gt;"",$AB443&gt;DATE(2030,12,31)),"DATE_OUTLIER",""),IF($C443="","MISSING_QRCODE",""),IF($J443="UNKNOWN","UNKNOWN_PM_TYPE",""),IF($L443="UNKNOWN","UNKNOWN_STATUS",""))</f>
        <v>DONE_NO_ACTUAL_DATE</v>
      </c>
      <c r="AQ443" s="42" t="str">
        <f t="shared" si="34"/>
        <v>NO</v>
      </c>
    </row>
    <row r="444" spans="1:43" x14ac:dyDescent="0.3">
      <c r="A444" s="38">
        <f>IF('query (10)'!A444="","",'query (10)'!A444)</f>
        <v>544</v>
      </c>
      <c r="B444" s="38" t="str">
        <f>IF('query (10)'!B444="","",'query (10)'!B444)</f>
        <v/>
      </c>
      <c r="C444" s="38" t="str">
        <f>TRIM(UPPER('query (10)'!M444))</f>
        <v>CH-701</v>
      </c>
      <c r="D444" s="38" t="str">
        <f>TRIM(UPPER(IFERROR(_xlfn.TEXTBEFORE('query (10)'!L444,"("),'query (10)'!L444)))</f>
        <v>SEMI ASSEMBLY INSPECTION MACHINE</v>
      </c>
      <c r="E444" s="38" t="str">
        <f>IFERROR(TRIM(UPPER(_xlfn.TEXTBEFORE(_xlfn.TEXTAFTER('query (10)'!L444,"("),")"))),"")</f>
        <v/>
      </c>
      <c r="F444" s="38" t="str">
        <f>TRIM('query (10)'!K444)</f>
        <v>KWD6</v>
      </c>
      <c r="G444" s="38" t="str">
        <f>IF('query (10)'!J444="","",'query (10)'!J444)</f>
        <v>Solenoid valve</v>
      </c>
      <c r="H444" s="38" t="str">
        <f>TRIM(UPPER('query (10)'!J444))</f>
        <v>SOLENOID VALVE</v>
      </c>
      <c r="I444" s="38" t="str">
        <f>IF('query (10)'!F444="","",'query (10)'!F444)</f>
        <v>Time-based Maintenance</v>
      </c>
      <c r="J444" s="38" t="str">
        <f>IF('query (10)'!F444="","",IFERROR(INDEX(Cleaning_Rules!$B$14:$B$17,MATCH(TRIM('query (10)'!F444),Cleaning_Rules!$A$14:$A$17,0)),"UNKNOWN"))</f>
        <v>TBM</v>
      </c>
      <c r="K444" s="38" t="str">
        <f>IF('query (10)'!G444="","",'query (10)'!G444)</f>
        <v>เสร็จสิ้น</v>
      </c>
      <c r="L444" s="38" t="str">
        <f>IF('query (10)'!G444="","MISSING",IFERROR(INDEX(Cleaning_Rules!$B$5:$B$10,MATCH(TRIM('query (10)'!G444),Cleaning_Rules!$A$5:$A$10,0)),"UNKNOWN"))</f>
        <v>COMPLETED</v>
      </c>
      <c r="M444" s="38" t="str">
        <f>IF('query (10)'!I444="","",'query (10)'!I444)</f>
        <v>Mechanical</v>
      </c>
      <c r="N444" s="38" t="str">
        <f>IF('query (10)'!O444="","",'query (10)'!O444)</f>
        <v>Cleaning</v>
      </c>
      <c r="O444" s="38" t="str">
        <f>IF('query (10)'!P444="","",'query (10)'!P444)</f>
        <v>Medium</v>
      </c>
      <c r="P444" s="38" t="str">
        <f>IF('query (10)'!N444="","",'query (10)'!N444)</f>
        <v xml:space="preserve">Cleaning solenoid valve
manifold 1 = 2 pcs.
</v>
      </c>
      <c r="Q444" s="38" t="str">
        <f>TRIM('query (10)'!N444)</f>
        <v xml:space="preserve">Cleaning solenoid valve
manifold 1 = 2 pcs.
</v>
      </c>
      <c r="R444" s="38" t="str">
        <f>TRIM(UPPER('query (10)'!R444))</f>
        <v/>
      </c>
      <c r="S444" s="38" t="str">
        <f>TRIM(UPPER('query (10)'!S444))</f>
        <v/>
      </c>
      <c r="T444" s="38" t="str">
        <f>IF('query (10)'!Q444="","",TRIM(UPPER('query (10)'!Q444)))</f>
        <v/>
      </c>
      <c r="U444" s="38" t="str">
        <f>IF('query (10)'!T444="","",'query (10)'!T444)</f>
        <v>0</v>
      </c>
      <c r="V444" s="39">
        <f>IF('query (10)'!T444="","",IFERROR(VALUE('query (10)'!T444),""))</f>
        <v>0</v>
      </c>
      <c r="W444" s="40">
        <f>IF('query (10)'!U444="","",'query (10)'!U444)</f>
        <v>0</v>
      </c>
      <c r="X444" s="39">
        <f>IF('query (10)'!V444="","",'query (10)'!V444)</f>
        <v>360</v>
      </c>
      <c r="Y444" s="41">
        <f>IF('query (10)'!W444="","",'query (10)'!W444)</f>
        <v>45999</v>
      </c>
      <c r="Z444" s="41" t="str">
        <f>IF('query (10)'!X444="","",'query (10)'!X444)</f>
        <v/>
      </c>
      <c r="AA444" s="41">
        <f>IF('query (10)'!Y444="","",'query (10)'!Y444)</f>
        <v>45999</v>
      </c>
      <c r="AB444" s="41">
        <f>IF('query (10)'!Z444="","",'query (10)'!Z444)</f>
        <v>46359</v>
      </c>
      <c r="AC444" s="38" t="str">
        <f>IF(OR('query (10)'!AA444="",COUNTIF(Cleaning_Rules!$A$21:$A$26,TRIM('query (10)'!AA444))&gt;0),"",TRIM('query (10)'!AA444))</f>
        <v>ล้างทำความสะอาดตามรอบ</v>
      </c>
      <c r="AD444" s="38" t="str">
        <f>IF('query (10)'!AB444="","",TRIM(IFERROR(_xlfn.TEXTBEFORE('query (10)'!AB444,"("),'query (10)'!AB444)))</f>
        <v/>
      </c>
      <c r="AE444" s="38" t="str">
        <f>IFERROR(LOWER(TRIM(_xlfn.TEXTBEFORE(_xlfn.TEXTAFTER('query (10)'!AB444,"("),")"))),"")</f>
        <v/>
      </c>
      <c r="AF444" s="38" t="str">
        <f>IF('query (10)'!AD444="","",TRIM('query (10)'!AD444))</f>
        <v>คุณานนต์ ปารวัณวงศ์</v>
      </c>
      <c r="AG444" s="38" t="str">
        <f>IF('query (10)'!AE444="","",TRIM('query (10)'!AE444))</f>
        <v>เจษฎา ผิวบาง</v>
      </c>
      <c r="AH444" s="38" t="str">
        <f>IF('query (10)'!AF444="","",IFERROR(VALUE('query (10)'!AF444),""))</f>
        <v/>
      </c>
      <c r="AI444" s="38" t="str">
        <f>IF('query (10)'!AG444="","",TRIM('query (10)'!AG444))</f>
        <v/>
      </c>
      <c r="AJ444" s="38" t="str">
        <f>IF('query (10)'!AH444="","",IFERROR(VALUE('query (10)'!AH444),""))</f>
        <v/>
      </c>
      <c r="AK444" s="38" t="str">
        <f>IF('query (10)'!AI444="","",TRIM('query (10)'!AI444))</f>
        <v/>
      </c>
      <c r="AL444" s="42">
        <f t="shared" si="30"/>
        <v>2025</v>
      </c>
      <c r="AM444" s="42" t="str">
        <f t="shared" si="31"/>
        <v>2025-12</v>
      </c>
      <c r="AN444" s="42" t="str">
        <f t="shared" ca="1" si="32"/>
        <v/>
      </c>
      <c r="AO444" s="42" t="str">
        <f t="shared" si="33"/>
        <v>CH-701 | SEMI ASSEMBLY INSPECTION MACHINE | KWD6 | SOLENOID VALVE | Time-based Maintenance | Mechanical | Cleaning | Medium | Cleaning solenoid valve
manifold 1 = 2 pcs.
 | ล้างทำความสะอาดตามรอบ | เจษฎา ผิวบาง</v>
      </c>
      <c r="AP444" s="42" t="str">
        <f>_xlfn.TEXTJOIN("; ",TRUE,IF(COUNTA('query (10)'!A444:AK444)&lt;=6,"NEAR_EMPTY_ROW",""),IF($K444="","MISSING_STATUS",""),IF(AND($K444="เสร็จสิ้น",$Z444=""),"DONE_NO_ACTUAL_DATE",""),IF(AND($I444="Condition-based Maintenance",$AH444=""),"CBM_NO_MEASUREMENT",""),IF(OR($X444="",$X444=0),"INVALID_PERIOD",""),IF(AND($AA444&lt;&gt;"",$AB444&lt;&gt;"",$AB444&lt;$AA444),"DATE_SEQUENCE_ERROR",""),IF(AND($AB444&lt;&gt;"",$AB444&gt;DATE(2030,12,31)),"DATE_OUTLIER",""),IF($C444="","MISSING_QRCODE",""),IF($J444="UNKNOWN","UNKNOWN_PM_TYPE",""),IF($L444="UNKNOWN","UNKNOWN_STATUS",""))</f>
        <v>DONE_NO_ACTUAL_DATE</v>
      </c>
      <c r="AQ444" s="42" t="str">
        <f t="shared" si="34"/>
        <v>NO</v>
      </c>
    </row>
    <row r="445" spans="1:43" x14ac:dyDescent="0.3">
      <c r="A445" s="38">
        <f>IF('query (10)'!A445="","",'query (10)'!A445)</f>
        <v>545</v>
      </c>
      <c r="B445" s="38" t="str">
        <f>IF('query (10)'!B445="","",'query (10)'!B445)</f>
        <v/>
      </c>
      <c r="C445" s="38" t="str">
        <f>TRIM(UPPER('query (10)'!M445))</f>
        <v>CH-834</v>
      </c>
      <c r="D445" s="38" t="str">
        <f>TRIM(UPPER(IFERROR(_xlfn.TEXTBEFORE('query (10)'!L445,"("),'query (10)'!L445)))</f>
        <v>SEMI ASSEMBLY INSPECTION MACHINE</v>
      </c>
      <c r="E445" s="38" t="str">
        <f>IFERROR(TRIM(UPPER(_xlfn.TEXTBEFORE(_xlfn.TEXTAFTER('query (10)'!L445,"("),")"))),"")</f>
        <v/>
      </c>
      <c r="F445" s="38" t="str">
        <f>TRIM('query (10)'!K445)</f>
        <v>KWD7</v>
      </c>
      <c r="G445" s="38" t="str">
        <f>IF('query (10)'!J445="","",'query (10)'!J445)</f>
        <v>Solenoid valve</v>
      </c>
      <c r="H445" s="38" t="str">
        <f>TRIM(UPPER('query (10)'!J445))</f>
        <v>SOLENOID VALVE</v>
      </c>
      <c r="I445" s="38" t="str">
        <f>IF('query (10)'!F445="","",'query (10)'!F445)</f>
        <v>Time-based Maintenance</v>
      </c>
      <c r="J445" s="38" t="str">
        <f>IF('query (10)'!F445="","",IFERROR(INDEX(Cleaning_Rules!$B$14:$B$17,MATCH(TRIM('query (10)'!F445),Cleaning_Rules!$A$14:$A$17,0)),"UNKNOWN"))</f>
        <v>TBM</v>
      </c>
      <c r="K445" s="38" t="str">
        <f>IF('query (10)'!G445="","",'query (10)'!G445)</f>
        <v>เลื่อนแผน</v>
      </c>
      <c r="L445" s="38" t="str">
        <f>IF('query (10)'!G445="","MISSING",IFERROR(INDEX(Cleaning_Rules!$B$5:$B$10,MATCH(TRIM('query (10)'!G445),Cleaning_Rules!$A$5:$A$10,0)),"UNKNOWN"))</f>
        <v>POSTPONED</v>
      </c>
      <c r="M445" s="38" t="str">
        <f>IF('query (10)'!I445="","",'query (10)'!I445)</f>
        <v>Mechanical</v>
      </c>
      <c r="N445" s="38" t="str">
        <f>IF('query (10)'!O445="","",'query (10)'!O445)</f>
        <v>Cleaning</v>
      </c>
      <c r="O445" s="38" t="str">
        <f>IF('query (10)'!P445="","",'query (10)'!P445)</f>
        <v>Medium</v>
      </c>
      <c r="P445" s="38" t="str">
        <f>IF('query (10)'!N445="","",'query (10)'!N445)</f>
        <v xml:space="preserve">Cleaning solenoid valve
manifold 1 = 2 pcs.
</v>
      </c>
      <c r="Q445" s="38" t="str">
        <f>TRIM('query (10)'!N445)</f>
        <v xml:space="preserve">Cleaning solenoid valve
manifold 1 = 2 pcs.
</v>
      </c>
      <c r="R445" s="38" t="str">
        <f>TRIM(UPPER('query (10)'!R445))</f>
        <v/>
      </c>
      <c r="S445" s="38" t="str">
        <f>TRIM(UPPER('query (10)'!S445))</f>
        <v/>
      </c>
      <c r="T445" s="38" t="str">
        <f>IF('query (10)'!Q445="","",TRIM(UPPER('query (10)'!Q445)))</f>
        <v/>
      </c>
      <c r="U445" s="38" t="str">
        <f>IF('query (10)'!T445="","",'query (10)'!T445)</f>
        <v>0</v>
      </c>
      <c r="V445" s="39">
        <f>IF('query (10)'!T445="","",IFERROR(VALUE('query (10)'!T445),""))</f>
        <v>0</v>
      </c>
      <c r="W445" s="40">
        <f>IF('query (10)'!U445="","",'query (10)'!U445)</f>
        <v>0</v>
      </c>
      <c r="X445" s="39">
        <f>IF('query (10)'!V445="","",'query (10)'!V445)</f>
        <v>360</v>
      </c>
      <c r="Y445" s="41">
        <f>IF('query (10)'!W445="","",'query (10)'!W445)</f>
        <v>46000</v>
      </c>
      <c r="Z445" s="41" t="str">
        <f>IF('query (10)'!X445="","",'query (10)'!X445)</f>
        <v/>
      </c>
      <c r="AA445" s="41">
        <f>IF('query (10)'!Y445="","",'query (10)'!Y445)</f>
        <v>46000</v>
      </c>
      <c r="AB445" s="41">
        <f>IF('query (10)'!Z445="","",'query (10)'!Z445)</f>
        <v>46360</v>
      </c>
      <c r="AC445" s="38" t="str">
        <f>IF(OR('query (10)'!AA445="",COUNTIF(Cleaning_Rules!$A$21:$A$26,TRIM('query (10)'!AA445))&gt;0),"",TRIM('query (10)'!AA445))</f>
        <v>ล้างทำความสะอาดตามรอบ</v>
      </c>
      <c r="AD445" s="38" t="str">
        <f>IF('query (10)'!AB445="","",TRIM(IFERROR(_xlfn.TEXTBEFORE('query (10)'!AB445,"("),'query (10)'!AB445)))</f>
        <v/>
      </c>
      <c r="AE445" s="38" t="str">
        <f>IFERROR(LOWER(TRIM(_xlfn.TEXTBEFORE(_xlfn.TEXTAFTER('query (10)'!AB445,"("),")"))),"")</f>
        <v/>
      </c>
      <c r="AF445" s="38" t="str">
        <f>IF('query (10)'!AD445="","",TRIM('query (10)'!AD445))</f>
        <v>คุณานนต์ ปารวัณวงศ์</v>
      </c>
      <c r="AG445" s="38" t="str">
        <f>IF('query (10)'!AE445="","",TRIM('query (10)'!AE445))</f>
        <v>คุณานนต์ ปารวัณวงศ์</v>
      </c>
      <c r="AH445" s="38" t="str">
        <f>IF('query (10)'!AF445="","",IFERROR(VALUE('query (10)'!AF445),""))</f>
        <v/>
      </c>
      <c r="AI445" s="38" t="str">
        <f>IF('query (10)'!AG445="","",TRIM('query (10)'!AG445))</f>
        <v/>
      </c>
      <c r="AJ445" s="38" t="str">
        <f>IF('query (10)'!AH445="","",IFERROR(VALUE('query (10)'!AH445),""))</f>
        <v/>
      </c>
      <c r="AK445" s="38" t="str">
        <f>IF('query (10)'!AI445="","",TRIM('query (10)'!AI445))</f>
        <v/>
      </c>
      <c r="AL445" s="42">
        <f t="shared" si="30"/>
        <v>2025</v>
      </c>
      <c r="AM445" s="42" t="str">
        <f t="shared" si="31"/>
        <v>2025-12</v>
      </c>
      <c r="AN445" s="42" t="str">
        <f t="shared" ca="1" si="32"/>
        <v>ON_SCHEDULE</v>
      </c>
      <c r="AO445" s="42" t="str">
        <f t="shared" si="33"/>
        <v>CH-834 | SEMI ASSEMBLY INSPECTION MACHINE | KWD7 | SOLENOID VALVE | Time-based Maintenance | Mechanical | Cleaning | Medium | Cleaning solenoid valve
manifold 1 = 2 pcs.
 | ล้างทำความสะอาดตามรอบ | คุณานนต์ ปารวัณวงศ์</v>
      </c>
      <c r="AP445" s="42" t="str">
        <f>_xlfn.TEXTJOIN("; ",TRUE,IF(COUNTA('query (10)'!A445:AK445)&lt;=6,"NEAR_EMPTY_ROW",""),IF($K445="","MISSING_STATUS",""),IF(AND($K445="เสร็จสิ้น",$Z445=""),"DONE_NO_ACTUAL_DATE",""),IF(AND($I445="Condition-based Maintenance",$AH445=""),"CBM_NO_MEASUREMENT",""),IF(OR($X445="",$X445=0),"INVALID_PERIOD",""),IF(AND($AA445&lt;&gt;"",$AB445&lt;&gt;"",$AB445&lt;$AA445),"DATE_SEQUENCE_ERROR",""),IF(AND($AB445&lt;&gt;"",$AB445&gt;DATE(2030,12,31)),"DATE_OUTLIER",""),IF($C445="","MISSING_QRCODE",""),IF($J445="UNKNOWN","UNKNOWN_PM_TYPE",""),IF($L445="UNKNOWN","UNKNOWN_STATUS",""))</f>
        <v/>
      </c>
      <c r="AQ445" s="42" t="str">
        <f t="shared" si="34"/>
        <v>NO</v>
      </c>
    </row>
    <row r="446" spans="1:43" x14ac:dyDescent="0.3">
      <c r="A446" s="38">
        <f>IF('query (10)'!A446="","",'query (10)'!A446)</f>
        <v>546</v>
      </c>
      <c r="B446" s="38" t="str">
        <f>IF('query (10)'!B446="","",'query (10)'!B446)</f>
        <v/>
      </c>
      <c r="C446" s="38" t="str">
        <f>TRIM(UPPER('query (10)'!M446))</f>
        <v>WA-262</v>
      </c>
      <c r="D446" s="38" t="str">
        <f>TRIM(UPPER(IFERROR(_xlfn.TEXTBEFORE('query (10)'!L446,"("),'query (10)'!L446)))</f>
        <v>FINISH WASH EQUIPMENT</v>
      </c>
      <c r="E446" s="38" t="str">
        <f>IFERROR(TRIM(UPPER(_xlfn.TEXTBEFORE(_xlfn.TEXTAFTER('query (10)'!L446,"("),")"))),"")</f>
        <v/>
      </c>
      <c r="F446" s="38" t="str">
        <f>TRIM('query (10)'!K446)</f>
        <v>KWD2</v>
      </c>
      <c r="G446" s="38" t="str">
        <f>IF('query (10)'!J446="","",'query (10)'!J446)</f>
        <v>Solenoid valve</v>
      </c>
      <c r="H446" s="38" t="str">
        <f>TRIM(UPPER('query (10)'!J446))</f>
        <v>SOLENOID VALVE</v>
      </c>
      <c r="I446" s="38" t="str">
        <f>IF('query (10)'!F446="","",'query (10)'!F446)</f>
        <v>Time-based Maintenance</v>
      </c>
      <c r="J446" s="38" t="str">
        <f>IF('query (10)'!F446="","",IFERROR(INDEX(Cleaning_Rules!$B$14:$B$17,MATCH(TRIM('query (10)'!F446),Cleaning_Rules!$A$14:$A$17,0)),"UNKNOWN"))</f>
        <v>TBM</v>
      </c>
      <c r="K446" s="38" t="str">
        <f>IF('query (10)'!G446="","",'query (10)'!G446)</f>
        <v>เสร็จสิ้น</v>
      </c>
      <c r="L446" s="38" t="str">
        <f>IF('query (10)'!G446="","MISSING",IFERROR(INDEX(Cleaning_Rules!$B$5:$B$10,MATCH(TRIM('query (10)'!G446),Cleaning_Rules!$A$5:$A$10,0)),"UNKNOWN"))</f>
        <v>COMPLETED</v>
      </c>
      <c r="M446" s="38" t="str">
        <f>IF('query (10)'!I446="","",'query (10)'!I446)</f>
        <v>Mechanical</v>
      </c>
      <c r="N446" s="38" t="str">
        <f>IF('query (10)'!O446="","",'query (10)'!O446)</f>
        <v>Cleaning</v>
      </c>
      <c r="O446" s="38" t="str">
        <f>IF('query (10)'!P446="","",'query (10)'!P446)</f>
        <v>Medium</v>
      </c>
      <c r="P446" s="38" t="str">
        <f>IF('query (10)'!N446="","",'query (10)'!N446)</f>
        <v xml:space="preserve">Cleaning solenoid valve
manifold 1 = 4 pcs.
</v>
      </c>
      <c r="Q446" s="38" t="str">
        <f>TRIM('query (10)'!N446)</f>
        <v xml:space="preserve">Cleaning solenoid valve
manifold 1 = 4 pcs.
</v>
      </c>
      <c r="R446" s="38" t="str">
        <f>TRIM(UPPER('query (10)'!R446))</f>
        <v/>
      </c>
      <c r="S446" s="38" t="str">
        <f>TRIM(UPPER('query (10)'!S446))</f>
        <v/>
      </c>
      <c r="T446" s="38" t="str">
        <f>IF('query (10)'!Q446="","",TRIM(UPPER('query (10)'!Q446)))</f>
        <v/>
      </c>
      <c r="U446" s="38" t="str">
        <f>IF('query (10)'!T446="","",'query (10)'!T446)</f>
        <v>0</v>
      </c>
      <c r="V446" s="39">
        <f>IF('query (10)'!T446="","",IFERROR(VALUE('query (10)'!T446),""))</f>
        <v>0</v>
      </c>
      <c r="W446" s="40">
        <f>IF('query (10)'!U446="","",'query (10)'!U446)</f>
        <v>0</v>
      </c>
      <c r="X446" s="39">
        <f>IF('query (10)'!V446="","",'query (10)'!V446)</f>
        <v>360</v>
      </c>
      <c r="Y446" s="41">
        <f>IF('query (10)'!W446="","",'query (10)'!W446)</f>
        <v>45994</v>
      </c>
      <c r="Z446" s="41" t="str">
        <f>IF('query (10)'!X446="","",'query (10)'!X446)</f>
        <v/>
      </c>
      <c r="AA446" s="41">
        <f>IF('query (10)'!Y446="","",'query (10)'!Y446)</f>
        <v>45994</v>
      </c>
      <c r="AB446" s="41">
        <f>IF('query (10)'!Z446="","",'query (10)'!Z446)</f>
        <v>46354</v>
      </c>
      <c r="AC446" s="38" t="str">
        <f>IF(OR('query (10)'!AA446="",COUNTIF(Cleaning_Rules!$A$21:$A$26,TRIM('query (10)'!AA446))&gt;0),"",TRIM('query (10)'!AA446))</f>
        <v>ล้างทำความสะอาดตามรอบ</v>
      </c>
      <c r="AD446" s="38" t="str">
        <f>IF('query (10)'!AB446="","",TRIM(IFERROR(_xlfn.TEXTBEFORE('query (10)'!AB446,"("),'query (10)'!AB446)))</f>
        <v/>
      </c>
      <c r="AE446" s="38" t="str">
        <f>IFERROR(LOWER(TRIM(_xlfn.TEXTBEFORE(_xlfn.TEXTAFTER('query (10)'!AB446,"("),")"))),"")</f>
        <v/>
      </c>
      <c r="AF446" s="38" t="str">
        <f>IF('query (10)'!AD446="","",TRIM('query (10)'!AD446))</f>
        <v>คุณานนต์ ปารวัณวงศ์</v>
      </c>
      <c r="AG446" s="38" t="str">
        <f>IF('query (10)'!AE446="","",TRIM('query (10)'!AE446))</f>
        <v>ภูชิต กุลเสรี</v>
      </c>
      <c r="AH446" s="38" t="str">
        <f>IF('query (10)'!AF446="","",IFERROR(VALUE('query (10)'!AF446),""))</f>
        <v/>
      </c>
      <c r="AI446" s="38" t="str">
        <f>IF('query (10)'!AG446="","",TRIM('query (10)'!AG446))</f>
        <v/>
      </c>
      <c r="AJ446" s="38" t="str">
        <f>IF('query (10)'!AH446="","",IFERROR(VALUE('query (10)'!AH446),""))</f>
        <v/>
      </c>
      <c r="AK446" s="38" t="str">
        <f>IF('query (10)'!AI446="","",TRIM('query (10)'!AI446))</f>
        <v/>
      </c>
      <c r="AL446" s="42">
        <f t="shared" si="30"/>
        <v>2025</v>
      </c>
      <c r="AM446" s="42" t="str">
        <f t="shared" si="31"/>
        <v>2025-12</v>
      </c>
      <c r="AN446" s="42" t="str">
        <f t="shared" ca="1" si="32"/>
        <v/>
      </c>
      <c r="AO446" s="42" t="str">
        <f t="shared" si="33"/>
        <v>WA-262 | FINISH WASH EQUIPMENT | KWD2 | SOLENOID VALVE | Time-based Maintenance | Mechanical | Cleaning | Medium | Cleaning solenoid valve
manifold 1 = 4 pcs.
 | ล้างทำความสะอาดตามรอบ | ภูชิต กุลเสรี</v>
      </c>
      <c r="AP446" s="42" t="str">
        <f>_xlfn.TEXTJOIN("; ",TRUE,IF(COUNTA('query (10)'!A446:AK446)&lt;=6,"NEAR_EMPTY_ROW",""),IF($K446="","MISSING_STATUS",""),IF(AND($K446="เสร็จสิ้น",$Z446=""),"DONE_NO_ACTUAL_DATE",""),IF(AND($I446="Condition-based Maintenance",$AH446=""),"CBM_NO_MEASUREMENT",""),IF(OR($X446="",$X446=0),"INVALID_PERIOD",""),IF(AND($AA446&lt;&gt;"",$AB446&lt;&gt;"",$AB446&lt;$AA446),"DATE_SEQUENCE_ERROR",""),IF(AND($AB446&lt;&gt;"",$AB446&gt;DATE(2030,12,31)),"DATE_OUTLIER",""),IF($C446="","MISSING_QRCODE",""),IF($J446="UNKNOWN","UNKNOWN_PM_TYPE",""),IF($L446="UNKNOWN","UNKNOWN_STATUS",""))</f>
        <v>DONE_NO_ACTUAL_DATE</v>
      </c>
      <c r="AQ446" s="42" t="str">
        <f t="shared" si="34"/>
        <v>NO</v>
      </c>
    </row>
    <row r="447" spans="1:43" x14ac:dyDescent="0.3">
      <c r="A447" s="38">
        <f>IF('query (10)'!A447="","",'query (10)'!A447)</f>
        <v>547</v>
      </c>
      <c r="B447" s="38" t="str">
        <f>IF('query (10)'!B447="","",'query (10)'!B447)</f>
        <v/>
      </c>
      <c r="C447" s="38" t="str">
        <f>TRIM(UPPER('query (10)'!M447))</f>
        <v>WA-348</v>
      </c>
      <c r="D447" s="38" t="str">
        <f>TRIM(UPPER(IFERROR(_xlfn.TEXTBEFORE('query (10)'!L447,"("),'query (10)'!L447)))</f>
        <v>FINISH WASH EQUIPMENT</v>
      </c>
      <c r="E447" s="38" t="str">
        <f>IFERROR(TRIM(UPPER(_xlfn.TEXTBEFORE(_xlfn.TEXTAFTER('query (10)'!L447,"("),")"))),"")</f>
        <v/>
      </c>
      <c r="F447" s="38" t="str">
        <f>TRIM('query (10)'!K447)</f>
        <v>KWD3</v>
      </c>
      <c r="G447" s="38" t="str">
        <f>IF('query (10)'!J447="","",'query (10)'!J447)</f>
        <v>Solenoid valve</v>
      </c>
      <c r="H447" s="38" t="str">
        <f>TRIM(UPPER('query (10)'!J447))</f>
        <v>SOLENOID VALVE</v>
      </c>
      <c r="I447" s="38" t="str">
        <f>IF('query (10)'!F447="","",'query (10)'!F447)</f>
        <v>Time-based Maintenance</v>
      </c>
      <c r="J447" s="38" t="str">
        <f>IF('query (10)'!F447="","",IFERROR(INDEX(Cleaning_Rules!$B$14:$B$17,MATCH(TRIM('query (10)'!F447),Cleaning_Rules!$A$14:$A$17,0)),"UNKNOWN"))</f>
        <v>TBM</v>
      </c>
      <c r="K447" s="38" t="str">
        <f>IF('query (10)'!G447="","",'query (10)'!G447)</f>
        <v/>
      </c>
      <c r="L447" s="38" t="str">
        <f>IF('query (10)'!G447="","MISSING",IFERROR(INDEX(Cleaning_Rules!$B$5:$B$10,MATCH(TRIM('query (10)'!G447),Cleaning_Rules!$A$5:$A$10,0)),"UNKNOWN"))</f>
        <v>MISSING</v>
      </c>
      <c r="M447" s="38" t="str">
        <f>IF('query (10)'!I447="","",'query (10)'!I447)</f>
        <v>Mechanical</v>
      </c>
      <c r="N447" s="38" t="str">
        <f>IF('query (10)'!O447="","",'query (10)'!O447)</f>
        <v>Cleaning</v>
      </c>
      <c r="O447" s="38" t="str">
        <f>IF('query (10)'!P447="","",'query (10)'!P447)</f>
        <v>Medium</v>
      </c>
      <c r="P447" s="38" t="str">
        <f>IF('query (10)'!N447="","",'query (10)'!N447)</f>
        <v xml:space="preserve">Cleaning solenoid valve
manifold 1 = 4 pcs.
</v>
      </c>
      <c r="Q447" s="38" t="str">
        <f>TRIM('query (10)'!N447)</f>
        <v xml:space="preserve">Cleaning solenoid valve
manifold 1 = 4 pcs.
</v>
      </c>
      <c r="R447" s="38" t="str">
        <f>TRIM(UPPER('query (10)'!R447))</f>
        <v/>
      </c>
      <c r="S447" s="38" t="str">
        <f>TRIM(UPPER('query (10)'!S447))</f>
        <v/>
      </c>
      <c r="T447" s="38" t="str">
        <f>IF('query (10)'!Q447="","",TRIM(UPPER('query (10)'!Q447)))</f>
        <v/>
      </c>
      <c r="U447" s="38" t="str">
        <f>IF('query (10)'!T447="","",'query (10)'!T447)</f>
        <v>0</v>
      </c>
      <c r="V447" s="39">
        <f>IF('query (10)'!T447="","",IFERROR(VALUE('query (10)'!T447),""))</f>
        <v>0</v>
      </c>
      <c r="W447" s="40">
        <f>IF('query (10)'!U447="","",'query (10)'!U447)</f>
        <v>0</v>
      </c>
      <c r="X447" s="39">
        <f>IF('query (10)'!V447="","",'query (10)'!V447)</f>
        <v>360</v>
      </c>
      <c r="Y447" s="41">
        <f>IF('query (10)'!W447="","",'query (10)'!W447)</f>
        <v>45993</v>
      </c>
      <c r="Z447" s="41" t="str">
        <f>IF('query (10)'!X447="","",'query (10)'!X447)</f>
        <v/>
      </c>
      <c r="AA447" s="41">
        <f>IF('query (10)'!Y447="","",'query (10)'!Y447)</f>
        <v>45993</v>
      </c>
      <c r="AB447" s="41">
        <f>IF('query (10)'!Z447="","",'query (10)'!Z447)</f>
        <v>46353</v>
      </c>
      <c r="AC447" s="38" t="str">
        <f>IF(OR('query (10)'!AA447="",COUNTIF(Cleaning_Rules!$A$21:$A$26,TRIM('query (10)'!AA447))&gt;0),"",TRIM('query (10)'!AA447))</f>
        <v>ล้างทำความสะอาดตามรอบ</v>
      </c>
      <c r="AD447" s="38" t="str">
        <f>IF('query (10)'!AB447="","",TRIM(IFERROR(_xlfn.TEXTBEFORE('query (10)'!AB447,"("),'query (10)'!AB447)))</f>
        <v/>
      </c>
      <c r="AE447" s="38" t="str">
        <f>IFERROR(LOWER(TRIM(_xlfn.TEXTBEFORE(_xlfn.TEXTAFTER('query (10)'!AB447,"("),")"))),"")</f>
        <v/>
      </c>
      <c r="AF447" s="38" t="str">
        <f>IF('query (10)'!AD447="","",TRIM('query (10)'!AD447))</f>
        <v>คุณานนต์ ปารวัณวงศ์</v>
      </c>
      <c r="AG447" s="38" t="str">
        <f>IF('query (10)'!AE447="","",TRIM('query (10)'!AE447))</f>
        <v>คุณานนต์ ปารวัณวงศ์</v>
      </c>
      <c r="AH447" s="38" t="str">
        <f>IF('query (10)'!AF447="","",IFERROR(VALUE('query (10)'!AF447),""))</f>
        <v/>
      </c>
      <c r="AI447" s="38" t="str">
        <f>IF('query (10)'!AG447="","",TRIM('query (10)'!AG447))</f>
        <v/>
      </c>
      <c r="AJ447" s="38" t="str">
        <f>IF('query (10)'!AH447="","",IFERROR(VALUE('query (10)'!AH447),""))</f>
        <v/>
      </c>
      <c r="AK447" s="38" t="str">
        <f>IF('query (10)'!AI447="","",TRIM('query (10)'!AI447))</f>
        <v/>
      </c>
      <c r="AL447" s="42">
        <f t="shared" si="30"/>
        <v>2025</v>
      </c>
      <c r="AM447" s="42" t="str">
        <f t="shared" si="31"/>
        <v>2025-12</v>
      </c>
      <c r="AN447" s="42" t="str">
        <f t="shared" ca="1" si="32"/>
        <v>ON_SCHEDULE</v>
      </c>
      <c r="AO447" s="42" t="str">
        <f t="shared" si="33"/>
        <v>WA-348 | FINISH WASH EQUIPMENT | KWD3 | SOLENOID VALVE | Time-based Maintenance | Mechanical | Cleaning | Medium | Cleaning solenoid valve
manifold 1 = 4 pcs.
 | ล้างทำความสะอาดตามรอบ | คุณานนต์ ปารวัณวงศ์</v>
      </c>
      <c r="AP447" s="42" t="str">
        <f>_xlfn.TEXTJOIN("; ",TRUE,IF(COUNTA('query (10)'!A447:AK447)&lt;=6,"NEAR_EMPTY_ROW",""),IF($K447="","MISSING_STATUS",""),IF(AND($K447="เสร็จสิ้น",$Z447=""),"DONE_NO_ACTUAL_DATE",""),IF(AND($I447="Condition-based Maintenance",$AH447=""),"CBM_NO_MEASUREMENT",""),IF(OR($X447="",$X447=0),"INVALID_PERIOD",""),IF(AND($AA447&lt;&gt;"",$AB447&lt;&gt;"",$AB447&lt;$AA447),"DATE_SEQUENCE_ERROR",""),IF(AND($AB447&lt;&gt;"",$AB447&gt;DATE(2030,12,31)),"DATE_OUTLIER",""),IF($C447="","MISSING_QRCODE",""),IF($J447="UNKNOWN","UNKNOWN_PM_TYPE",""),IF($L447="UNKNOWN","UNKNOWN_STATUS",""))</f>
        <v>MISSING_STATUS</v>
      </c>
      <c r="AQ447" s="42" t="str">
        <f t="shared" si="34"/>
        <v>NO</v>
      </c>
    </row>
    <row r="448" spans="1:43" x14ac:dyDescent="0.3">
      <c r="A448" s="38">
        <f>IF('query (10)'!A448="","",'query (10)'!A448)</f>
        <v>548</v>
      </c>
      <c r="B448" s="38" t="str">
        <f>IF('query (10)'!B448="","",'query (10)'!B448)</f>
        <v/>
      </c>
      <c r="C448" s="38" t="str">
        <f>TRIM(UPPER('query (10)'!M448))</f>
        <v>WA-470</v>
      </c>
      <c r="D448" s="38" t="str">
        <f>TRIM(UPPER(IFERROR(_xlfn.TEXTBEFORE('query (10)'!L448,"("),'query (10)'!L448)))</f>
        <v>FINISH WASH EQUIPMENT</v>
      </c>
      <c r="E448" s="38" t="str">
        <f>IFERROR(TRIM(UPPER(_xlfn.TEXTBEFORE(_xlfn.TEXTAFTER('query (10)'!L448,"("),")"))),"")</f>
        <v/>
      </c>
      <c r="F448" s="38" t="str">
        <f>TRIM('query (10)'!K448)</f>
        <v>KWD4</v>
      </c>
      <c r="G448" s="38" t="str">
        <f>IF('query (10)'!J448="","",'query (10)'!J448)</f>
        <v>Solenoid valve</v>
      </c>
      <c r="H448" s="38" t="str">
        <f>TRIM(UPPER('query (10)'!J448))</f>
        <v>SOLENOID VALVE</v>
      </c>
      <c r="I448" s="38" t="str">
        <f>IF('query (10)'!F448="","",'query (10)'!F448)</f>
        <v>Time-based Maintenance</v>
      </c>
      <c r="J448" s="38" t="str">
        <f>IF('query (10)'!F448="","",IFERROR(INDEX(Cleaning_Rules!$B$14:$B$17,MATCH(TRIM('query (10)'!F448),Cleaning_Rules!$A$14:$A$17,0)),"UNKNOWN"))</f>
        <v>TBM</v>
      </c>
      <c r="K448" s="38" t="str">
        <f>IF('query (10)'!G448="","",'query (10)'!G448)</f>
        <v>เสร็จสิ้น</v>
      </c>
      <c r="L448" s="38" t="str">
        <f>IF('query (10)'!G448="","MISSING",IFERROR(INDEX(Cleaning_Rules!$B$5:$B$10,MATCH(TRIM('query (10)'!G448),Cleaning_Rules!$A$5:$A$10,0)),"UNKNOWN"))</f>
        <v>COMPLETED</v>
      </c>
      <c r="M448" s="38" t="str">
        <f>IF('query (10)'!I448="","",'query (10)'!I448)</f>
        <v>Mechanical</v>
      </c>
      <c r="N448" s="38" t="str">
        <f>IF('query (10)'!O448="","",'query (10)'!O448)</f>
        <v>Cleaning</v>
      </c>
      <c r="O448" s="38" t="str">
        <f>IF('query (10)'!P448="","",'query (10)'!P448)</f>
        <v>Medium</v>
      </c>
      <c r="P448" s="38" t="str">
        <f>IF('query (10)'!N448="","",'query (10)'!N448)</f>
        <v xml:space="preserve">Cleaning solenoid valve
manifold 1 = 4 pcs.
</v>
      </c>
      <c r="Q448" s="38" t="str">
        <f>TRIM('query (10)'!N448)</f>
        <v xml:space="preserve">Cleaning solenoid valve
manifold 1 = 4 pcs.
</v>
      </c>
      <c r="R448" s="38" t="str">
        <f>TRIM(UPPER('query (10)'!R448))</f>
        <v/>
      </c>
      <c r="S448" s="38" t="str">
        <f>TRIM(UPPER('query (10)'!S448))</f>
        <v/>
      </c>
      <c r="T448" s="38" t="str">
        <f>IF('query (10)'!Q448="","",TRIM(UPPER('query (10)'!Q448)))</f>
        <v/>
      </c>
      <c r="U448" s="38" t="str">
        <f>IF('query (10)'!T448="","",'query (10)'!T448)</f>
        <v>0</v>
      </c>
      <c r="V448" s="39">
        <f>IF('query (10)'!T448="","",IFERROR(VALUE('query (10)'!T448),""))</f>
        <v>0</v>
      </c>
      <c r="W448" s="40">
        <f>IF('query (10)'!U448="","",'query (10)'!U448)</f>
        <v>0</v>
      </c>
      <c r="X448" s="39">
        <f>IF('query (10)'!V448="","",'query (10)'!V448)</f>
        <v>360</v>
      </c>
      <c r="Y448" s="41">
        <f>IF('query (10)'!W448="","",'query (10)'!W448)</f>
        <v>45995</v>
      </c>
      <c r="Z448" s="41" t="str">
        <f>IF('query (10)'!X448="","",'query (10)'!X448)</f>
        <v/>
      </c>
      <c r="AA448" s="41">
        <f>IF('query (10)'!Y448="","",'query (10)'!Y448)</f>
        <v>45995</v>
      </c>
      <c r="AB448" s="41">
        <f>IF('query (10)'!Z448="","",'query (10)'!Z448)</f>
        <v>46355</v>
      </c>
      <c r="AC448" s="38" t="str">
        <f>IF(OR('query (10)'!AA448="",COUNTIF(Cleaning_Rules!$A$21:$A$26,TRIM('query (10)'!AA448))&gt;0),"",TRIM('query (10)'!AA448))</f>
        <v>ล้างทำความสะอาดตามรอบ</v>
      </c>
      <c r="AD448" s="38" t="str">
        <f>IF('query (10)'!AB448="","",TRIM(IFERROR(_xlfn.TEXTBEFORE('query (10)'!AB448,"("),'query (10)'!AB448)))</f>
        <v/>
      </c>
      <c r="AE448" s="38" t="str">
        <f>IFERROR(LOWER(TRIM(_xlfn.TEXTBEFORE(_xlfn.TEXTAFTER('query (10)'!AB448,"("),")"))),"")</f>
        <v/>
      </c>
      <c r="AF448" s="38" t="str">
        <f>IF('query (10)'!AD448="","",TRIM('query (10)'!AD448))</f>
        <v>คุณานนต์ ปารวัณวงศ์</v>
      </c>
      <c r="AG448" s="38" t="str">
        <f>IF('query (10)'!AE448="","",TRIM('query (10)'!AE448))</f>
        <v>จักรภัทร โคตรสมบัติ</v>
      </c>
      <c r="AH448" s="38" t="str">
        <f>IF('query (10)'!AF448="","",IFERROR(VALUE('query (10)'!AF448),""))</f>
        <v/>
      </c>
      <c r="AI448" s="38" t="str">
        <f>IF('query (10)'!AG448="","",TRIM('query (10)'!AG448))</f>
        <v/>
      </c>
      <c r="AJ448" s="38" t="str">
        <f>IF('query (10)'!AH448="","",IFERROR(VALUE('query (10)'!AH448),""))</f>
        <v/>
      </c>
      <c r="AK448" s="38" t="str">
        <f>IF('query (10)'!AI448="","",TRIM('query (10)'!AI448))</f>
        <v/>
      </c>
      <c r="AL448" s="42">
        <f t="shared" si="30"/>
        <v>2025</v>
      </c>
      <c r="AM448" s="42" t="str">
        <f t="shared" si="31"/>
        <v>2025-12</v>
      </c>
      <c r="AN448" s="42" t="str">
        <f t="shared" ca="1" si="32"/>
        <v/>
      </c>
      <c r="AO448" s="42" t="str">
        <f t="shared" si="33"/>
        <v>WA-470 | FINISH WASH EQUIPMENT | KWD4 | SOLENOID VALVE | Time-based Maintenance | Mechanical | Cleaning | Medium | Cleaning solenoid valve
manifold 1 = 4 pcs.
 | ล้างทำความสะอาดตามรอบ | จักรภัทร โคตรสมบัติ</v>
      </c>
      <c r="AP448" s="42" t="str">
        <f>_xlfn.TEXTJOIN("; ",TRUE,IF(COUNTA('query (10)'!A448:AK448)&lt;=6,"NEAR_EMPTY_ROW",""),IF($K448="","MISSING_STATUS",""),IF(AND($K448="เสร็จสิ้น",$Z448=""),"DONE_NO_ACTUAL_DATE",""),IF(AND($I448="Condition-based Maintenance",$AH448=""),"CBM_NO_MEASUREMENT",""),IF(OR($X448="",$X448=0),"INVALID_PERIOD",""),IF(AND($AA448&lt;&gt;"",$AB448&lt;&gt;"",$AB448&lt;$AA448),"DATE_SEQUENCE_ERROR",""),IF(AND($AB448&lt;&gt;"",$AB448&gt;DATE(2030,12,31)),"DATE_OUTLIER",""),IF($C448="","MISSING_QRCODE",""),IF($J448="UNKNOWN","UNKNOWN_PM_TYPE",""),IF($L448="UNKNOWN","UNKNOWN_STATUS",""))</f>
        <v>DONE_NO_ACTUAL_DATE</v>
      </c>
      <c r="AQ448" s="42" t="str">
        <f t="shared" si="34"/>
        <v>NO</v>
      </c>
    </row>
    <row r="449" spans="1:43" x14ac:dyDescent="0.3">
      <c r="A449" s="38">
        <f>IF('query (10)'!A449="","",'query (10)'!A449)</f>
        <v>549</v>
      </c>
      <c r="B449" s="38" t="str">
        <f>IF('query (10)'!B449="","",'query (10)'!B449)</f>
        <v/>
      </c>
      <c r="C449" s="38" t="str">
        <f>TRIM(UPPER('query (10)'!M449))</f>
        <v>WA-586</v>
      </c>
      <c r="D449" s="38" t="str">
        <f>TRIM(UPPER(IFERROR(_xlfn.TEXTBEFORE('query (10)'!L449,"("),'query (10)'!L449)))</f>
        <v>FINISH WASH EQUIPMENT</v>
      </c>
      <c r="E449" s="38" t="str">
        <f>IFERROR(TRIM(UPPER(_xlfn.TEXTBEFORE(_xlfn.TEXTAFTER('query (10)'!L449,"("),")"))),"")</f>
        <v/>
      </c>
      <c r="F449" s="38" t="str">
        <f>TRIM('query (10)'!K449)</f>
        <v>KWD5</v>
      </c>
      <c r="G449" s="38" t="str">
        <f>IF('query (10)'!J449="","",'query (10)'!J449)</f>
        <v>Solenoid valve</v>
      </c>
      <c r="H449" s="38" t="str">
        <f>TRIM(UPPER('query (10)'!J449))</f>
        <v>SOLENOID VALVE</v>
      </c>
      <c r="I449" s="38" t="str">
        <f>IF('query (10)'!F449="","",'query (10)'!F449)</f>
        <v>Time-based Maintenance</v>
      </c>
      <c r="J449" s="38" t="str">
        <f>IF('query (10)'!F449="","",IFERROR(INDEX(Cleaning_Rules!$B$14:$B$17,MATCH(TRIM('query (10)'!F449),Cleaning_Rules!$A$14:$A$17,0)),"UNKNOWN"))</f>
        <v>TBM</v>
      </c>
      <c r="K449" s="38" t="str">
        <f>IF('query (10)'!G449="","",'query (10)'!G449)</f>
        <v>เสร็จสิ้น</v>
      </c>
      <c r="L449" s="38" t="str">
        <f>IF('query (10)'!G449="","MISSING",IFERROR(INDEX(Cleaning_Rules!$B$5:$B$10,MATCH(TRIM('query (10)'!G449),Cleaning_Rules!$A$5:$A$10,0)),"UNKNOWN"))</f>
        <v>COMPLETED</v>
      </c>
      <c r="M449" s="38" t="str">
        <f>IF('query (10)'!I449="","",'query (10)'!I449)</f>
        <v>Mechanical</v>
      </c>
      <c r="N449" s="38" t="str">
        <f>IF('query (10)'!O449="","",'query (10)'!O449)</f>
        <v>Cleaning</v>
      </c>
      <c r="O449" s="38" t="str">
        <f>IF('query (10)'!P449="","",'query (10)'!P449)</f>
        <v>Medium</v>
      </c>
      <c r="P449" s="38" t="str">
        <f>IF('query (10)'!N449="","",'query (10)'!N449)</f>
        <v xml:space="preserve">Cleaning solenoid valve
manifold 1 = 4 pcs.
</v>
      </c>
      <c r="Q449" s="38" t="str">
        <f>TRIM('query (10)'!N449)</f>
        <v xml:space="preserve">Cleaning solenoid valve
manifold 1 = 4 pcs.
</v>
      </c>
      <c r="R449" s="38" t="str">
        <f>TRIM(UPPER('query (10)'!R449))</f>
        <v/>
      </c>
      <c r="S449" s="38" t="str">
        <f>TRIM(UPPER('query (10)'!S449))</f>
        <v/>
      </c>
      <c r="T449" s="38" t="str">
        <f>IF('query (10)'!Q449="","",TRIM(UPPER('query (10)'!Q449)))</f>
        <v/>
      </c>
      <c r="U449" s="38" t="str">
        <f>IF('query (10)'!T449="","",'query (10)'!T449)</f>
        <v>0</v>
      </c>
      <c r="V449" s="39">
        <f>IF('query (10)'!T449="","",IFERROR(VALUE('query (10)'!T449),""))</f>
        <v>0</v>
      </c>
      <c r="W449" s="40">
        <f>IF('query (10)'!U449="","",'query (10)'!U449)</f>
        <v>0</v>
      </c>
      <c r="X449" s="39">
        <f>IF('query (10)'!V449="","",'query (10)'!V449)</f>
        <v>360</v>
      </c>
      <c r="Y449" s="41">
        <f>IF('query (10)'!W449="","",'query (10)'!W449)</f>
        <v>45996</v>
      </c>
      <c r="Z449" s="41" t="str">
        <f>IF('query (10)'!X449="","",'query (10)'!X449)</f>
        <v/>
      </c>
      <c r="AA449" s="41">
        <f>IF('query (10)'!Y449="","",'query (10)'!Y449)</f>
        <v>45996</v>
      </c>
      <c r="AB449" s="41">
        <f>IF('query (10)'!Z449="","",'query (10)'!Z449)</f>
        <v>46356</v>
      </c>
      <c r="AC449" s="38" t="str">
        <f>IF(OR('query (10)'!AA449="",COUNTIF(Cleaning_Rules!$A$21:$A$26,TRIM('query (10)'!AA449))&gt;0),"",TRIM('query (10)'!AA449))</f>
        <v>ล้างทำความสะอาดตามรอบ</v>
      </c>
      <c r="AD449" s="38" t="str">
        <f>IF('query (10)'!AB449="","",TRIM(IFERROR(_xlfn.TEXTBEFORE('query (10)'!AB449,"("),'query (10)'!AB449)))</f>
        <v/>
      </c>
      <c r="AE449" s="38" t="str">
        <f>IFERROR(LOWER(TRIM(_xlfn.TEXTBEFORE(_xlfn.TEXTAFTER('query (10)'!AB449,"("),")"))),"")</f>
        <v/>
      </c>
      <c r="AF449" s="38" t="str">
        <f>IF('query (10)'!AD449="","",TRIM('query (10)'!AD449))</f>
        <v>คุณานนต์ ปารวัณวงศ์</v>
      </c>
      <c r="AG449" s="38" t="str">
        <f>IF('query (10)'!AE449="","",TRIM('query (10)'!AE449))</f>
        <v>จักรภัทร โคตรสมบัติ</v>
      </c>
      <c r="AH449" s="38" t="str">
        <f>IF('query (10)'!AF449="","",IFERROR(VALUE('query (10)'!AF449),""))</f>
        <v/>
      </c>
      <c r="AI449" s="38" t="str">
        <f>IF('query (10)'!AG449="","",TRIM('query (10)'!AG449))</f>
        <v/>
      </c>
      <c r="AJ449" s="38" t="str">
        <f>IF('query (10)'!AH449="","",IFERROR(VALUE('query (10)'!AH449),""))</f>
        <v/>
      </c>
      <c r="AK449" s="38" t="str">
        <f>IF('query (10)'!AI449="","",TRIM('query (10)'!AI449))</f>
        <v/>
      </c>
      <c r="AL449" s="42">
        <f t="shared" si="30"/>
        <v>2025</v>
      </c>
      <c r="AM449" s="42" t="str">
        <f t="shared" si="31"/>
        <v>2025-12</v>
      </c>
      <c r="AN449" s="42" t="str">
        <f t="shared" ca="1" si="32"/>
        <v/>
      </c>
      <c r="AO449" s="42" t="str">
        <f t="shared" si="33"/>
        <v>WA-586 | FINISH WASH EQUIPMENT | KWD5 | SOLENOID VALVE | Time-based Maintenance | Mechanical | Cleaning | Medium | Cleaning solenoid valve
manifold 1 = 4 pcs.
 | ล้างทำความสะอาดตามรอบ | จักรภัทร โคตรสมบัติ</v>
      </c>
      <c r="AP449" s="42" t="str">
        <f>_xlfn.TEXTJOIN("; ",TRUE,IF(COUNTA('query (10)'!A449:AK449)&lt;=6,"NEAR_EMPTY_ROW",""),IF($K449="","MISSING_STATUS",""),IF(AND($K449="เสร็จสิ้น",$Z449=""),"DONE_NO_ACTUAL_DATE",""),IF(AND($I449="Condition-based Maintenance",$AH449=""),"CBM_NO_MEASUREMENT",""),IF(OR($X449="",$X449=0),"INVALID_PERIOD",""),IF(AND($AA449&lt;&gt;"",$AB449&lt;&gt;"",$AB449&lt;$AA449),"DATE_SEQUENCE_ERROR",""),IF(AND($AB449&lt;&gt;"",$AB449&gt;DATE(2030,12,31)),"DATE_OUTLIER",""),IF($C449="","MISSING_QRCODE",""),IF($J449="UNKNOWN","UNKNOWN_PM_TYPE",""),IF($L449="UNKNOWN","UNKNOWN_STATUS",""))</f>
        <v>DONE_NO_ACTUAL_DATE</v>
      </c>
      <c r="AQ449" s="42" t="str">
        <f t="shared" si="34"/>
        <v>NO</v>
      </c>
    </row>
    <row r="450" spans="1:43" x14ac:dyDescent="0.3">
      <c r="A450" s="38">
        <f>IF('query (10)'!A450="","",'query (10)'!A450)</f>
        <v>550</v>
      </c>
      <c r="B450" s="38" t="str">
        <f>IF('query (10)'!B450="","",'query (10)'!B450)</f>
        <v/>
      </c>
      <c r="C450" s="38" t="str">
        <f>TRIM(UPPER('query (10)'!M450))</f>
        <v>WA-702</v>
      </c>
      <c r="D450" s="38" t="str">
        <f>TRIM(UPPER(IFERROR(_xlfn.TEXTBEFORE('query (10)'!L450,"("),'query (10)'!L450)))</f>
        <v>FINISH WASH EQUIPMENT</v>
      </c>
      <c r="E450" s="38" t="str">
        <f>IFERROR(TRIM(UPPER(_xlfn.TEXTBEFORE(_xlfn.TEXTAFTER('query (10)'!L450,"("),")"))),"")</f>
        <v/>
      </c>
      <c r="F450" s="38" t="str">
        <f>TRIM('query (10)'!K450)</f>
        <v>KWD6</v>
      </c>
      <c r="G450" s="38" t="str">
        <f>IF('query (10)'!J450="","",'query (10)'!J450)</f>
        <v>Solenoid valve</v>
      </c>
      <c r="H450" s="38" t="str">
        <f>TRIM(UPPER('query (10)'!J450))</f>
        <v>SOLENOID VALVE</v>
      </c>
      <c r="I450" s="38" t="str">
        <f>IF('query (10)'!F450="","",'query (10)'!F450)</f>
        <v>Time-based Maintenance</v>
      </c>
      <c r="J450" s="38" t="str">
        <f>IF('query (10)'!F450="","",IFERROR(INDEX(Cleaning_Rules!$B$14:$B$17,MATCH(TRIM('query (10)'!F450),Cleaning_Rules!$A$14:$A$17,0)),"UNKNOWN"))</f>
        <v>TBM</v>
      </c>
      <c r="K450" s="38" t="str">
        <f>IF('query (10)'!G450="","",'query (10)'!G450)</f>
        <v>เสร็จสิ้น</v>
      </c>
      <c r="L450" s="38" t="str">
        <f>IF('query (10)'!G450="","MISSING",IFERROR(INDEX(Cleaning_Rules!$B$5:$B$10,MATCH(TRIM('query (10)'!G450),Cleaning_Rules!$A$5:$A$10,0)),"UNKNOWN"))</f>
        <v>COMPLETED</v>
      </c>
      <c r="M450" s="38" t="str">
        <f>IF('query (10)'!I450="","",'query (10)'!I450)</f>
        <v>Mechanical</v>
      </c>
      <c r="N450" s="38" t="str">
        <f>IF('query (10)'!O450="","",'query (10)'!O450)</f>
        <v>Cleaning</v>
      </c>
      <c r="O450" s="38" t="str">
        <f>IF('query (10)'!P450="","",'query (10)'!P450)</f>
        <v>Medium</v>
      </c>
      <c r="P450" s="38" t="str">
        <f>IF('query (10)'!N450="","",'query (10)'!N450)</f>
        <v xml:space="preserve">Cleaning solenoid valve
manifold 1 = 4 pcs.
</v>
      </c>
      <c r="Q450" s="38" t="str">
        <f>TRIM('query (10)'!N450)</f>
        <v xml:space="preserve">Cleaning solenoid valve
manifold 1 = 4 pcs.
</v>
      </c>
      <c r="R450" s="38" t="str">
        <f>TRIM(UPPER('query (10)'!R450))</f>
        <v/>
      </c>
      <c r="S450" s="38" t="str">
        <f>TRIM(UPPER('query (10)'!S450))</f>
        <v/>
      </c>
      <c r="T450" s="38" t="str">
        <f>IF('query (10)'!Q450="","",TRIM(UPPER('query (10)'!Q450)))</f>
        <v/>
      </c>
      <c r="U450" s="38" t="str">
        <f>IF('query (10)'!T450="","",'query (10)'!T450)</f>
        <v>0</v>
      </c>
      <c r="V450" s="39">
        <f>IF('query (10)'!T450="","",IFERROR(VALUE('query (10)'!T450),""))</f>
        <v>0</v>
      </c>
      <c r="W450" s="40">
        <f>IF('query (10)'!U450="","",'query (10)'!U450)</f>
        <v>0</v>
      </c>
      <c r="X450" s="39">
        <f>IF('query (10)'!V450="","",'query (10)'!V450)</f>
        <v>360</v>
      </c>
      <c r="Y450" s="41">
        <f>IF('query (10)'!W450="","",'query (10)'!W450)</f>
        <v>45999</v>
      </c>
      <c r="Z450" s="41" t="str">
        <f>IF('query (10)'!X450="","",'query (10)'!X450)</f>
        <v/>
      </c>
      <c r="AA450" s="41">
        <f>IF('query (10)'!Y450="","",'query (10)'!Y450)</f>
        <v>45999</v>
      </c>
      <c r="AB450" s="41">
        <f>IF('query (10)'!Z450="","",'query (10)'!Z450)</f>
        <v>46359</v>
      </c>
      <c r="AC450" s="38" t="str">
        <f>IF(OR('query (10)'!AA450="",COUNTIF(Cleaning_Rules!$A$21:$A$26,TRIM('query (10)'!AA450))&gt;0),"",TRIM('query (10)'!AA450))</f>
        <v>ล้างทำความสะอาดตามรอบ</v>
      </c>
      <c r="AD450" s="38" t="str">
        <f>IF('query (10)'!AB450="","",TRIM(IFERROR(_xlfn.TEXTBEFORE('query (10)'!AB450,"("),'query (10)'!AB450)))</f>
        <v/>
      </c>
      <c r="AE450" s="38" t="str">
        <f>IFERROR(LOWER(TRIM(_xlfn.TEXTBEFORE(_xlfn.TEXTAFTER('query (10)'!AB450,"("),")"))),"")</f>
        <v/>
      </c>
      <c r="AF450" s="38" t="str">
        <f>IF('query (10)'!AD450="","",TRIM('query (10)'!AD450))</f>
        <v>คุณานนต์ ปารวัณวงศ์</v>
      </c>
      <c r="AG450" s="38" t="str">
        <f>IF('query (10)'!AE450="","",TRIM('query (10)'!AE450))</f>
        <v>เจษฎา ผิวบาง</v>
      </c>
      <c r="AH450" s="38" t="str">
        <f>IF('query (10)'!AF450="","",IFERROR(VALUE('query (10)'!AF450),""))</f>
        <v/>
      </c>
      <c r="AI450" s="38" t="str">
        <f>IF('query (10)'!AG450="","",TRIM('query (10)'!AG450))</f>
        <v/>
      </c>
      <c r="AJ450" s="38" t="str">
        <f>IF('query (10)'!AH450="","",IFERROR(VALUE('query (10)'!AH450),""))</f>
        <v/>
      </c>
      <c r="AK450" s="38" t="str">
        <f>IF('query (10)'!AI450="","",TRIM('query (10)'!AI450))</f>
        <v/>
      </c>
      <c r="AL450" s="42">
        <f t="shared" si="30"/>
        <v>2025</v>
      </c>
      <c r="AM450" s="42" t="str">
        <f t="shared" si="31"/>
        <v>2025-12</v>
      </c>
      <c r="AN450" s="42" t="str">
        <f t="shared" ca="1" si="32"/>
        <v/>
      </c>
      <c r="AO450" s="42" t="str">
        <f t="shared" si="33"/>
        <v>WA-702 | FINISH WASH EQUIPMENT | KWD6 | SOLENOID VALVE | Time-based Maintenance | Mechanical | Cleaning | Medium | Cleaning solenoid valve
manifold 1 = 4 pcs.
 | ล้างทำความสะอาดตามรอบ | เจษฎา ผิวบาง</v>
      </c>
      <c r="AP450" s="42" t="str">
        <f>_xlfn.TEXTJOIN("; ",TRUE,IF(COUNTA('query (10)'!A450:AK450)&lt;=6,"NEAR_EMPTY_ROW",""),IF($K450="","MISSING_STATUS",""),IF(AND($K450="เสร็จสิ้น",$Z450=""),"DONE_NO_ACTUAL_DATE",""),IF(AND($I450="Condition-based Maintenance",$AH450=""),"CBM_NO_MEASUREMENT",""),IF(OR($X450="",$X450=0),"INVALID_PERIOD",""),IF(AND($AA450&lt;&gt;"",$AB450&lt;&gt;"",$AB450&lt;$AA450),"DATE_SEQUENCE_ERROR",""),IF(AND($AB450&lt;&gt;"",$AB450&gt;DATE(2030,12,31)),"DATE_OUTLIER",""),IF($C450="","MISSING_QRCODE",""),IF($J450="UNKNOWN","UNKNOWN_PM_TYPE",""),IF($L450="UNKNOWN","UNKNOWN_STATUS",""))</f>
        <v>DONE_NO_ACTUAL_DATE</v>
      </c>
      <c r="AQ450" s="42" t="str">
        <f t="shared" si="34"/>
        <v>NO</v>
      </c>
    </row>
    <row r="451" spans="1:43" x14ac:dyDescent="0.3">
      <c r="A451" s="38">
        <f>IF('query (10)'!A451="","",'query (10)'!A451)</f>
        <v>551</v>
      </c>
      <c r="B451" s="38" t="str">
        <f>IF('query (10)'!B451="","",'query (10)'!B451)</f>
        <v/>
      </c>
      <c r="C451" s="38" t="str">
        <f>TRIM(UPPER('query (10)'!M451))</f>
        <v>WA-835</v>
      </c>
      <c r="D451" s="38" t="str">
        <f>TRIM(UPPER(IFERROR(_xlfn.TEXTBEFORE('query (10)'!L451,"("),'query (10)'!L451)))</f>
        <v>FINISH WASH EQUIPMENT</v>
      </c>
      <c r="E451" s="38" t="str">
        <f>IFERROR(TRIM(UPPER(_xlfn.TEXTBEFORE(_xlfn.TEXTAFTER('query (10)'!L451,"("),")"))),"")</f>
        <v/>
      </c>
      <c r="F451" s="38" t="str">
        <f>TRIM('query (10)'!K451)</f>
        <v>KWD7</v>
      </c>
      <c r="G451" s="38" t="str">
        <f>IF('query (10)'!J451="","",'query (10)'!J451)</f>
        <v>Solenoid valve</v>
      </c>
      <c r="H451" s="38" t="str">
        <f>TRIM(UPPER('query (10)'!J451))</f>
        <v>SOLENOID VALVE</v>
      </c>
      <c r="I451" s="38" t="str">
        <f>IF('query (10)'!F451="","",'query (10)'!F451)</f>
        <v>Time-based Maintenance</v>
      </c>
      <c r="J451" s="38" t="str">
        <f>IF('query (10)'!F451="","",IFERROR(INDEX(Cleaning_Rules!$B$14:$B$17,MATCH(TRIM('query (10)'!F451),Cleaning_Rules!$A$14:$A$17,0)),"UNKNOWN"))</f>
        <v>TBM</v>
      </c>
      <c r="K451" s="38" t="str">
        <f>IF('query (10)'!G451="","",'query (10)'!G451)</f>
        <v>เลื่อนแผน</v>
      </c>
      <c r="L451" s="38" t="str">
        <f>IF('query (10)'!G451="","MISSING",IFERROR(INDEX(Cleaning_Rules!$B$5:$B$10,MATCH(TRIM('query (10)'!G451),Cleaning_Rules!$A$5:$A$10,0)),"UNKNOWN"))</f>
        <v>POSTPONED</v>
      </c>
      <c r="M451" s="38" t="str">
        <f>IF('query (10)'!I451="","",'query (10)'!I451)</f>
        <v>Mechanical</v>
      </c>
      <c r="N451" s="38" t="str">
        <f>IF('query (10)'!O451="","",'query (10)'!O451)</f>
        <v>Cleaning</v>
      </c>
      <c r="O451" s="38" t="str">
        <f>IF('query (10)'!P451="","",'query (10)'!P451)</f>
        <v>Medium</v>
      </c>
      <c r="P451" s="38" t="str">
        <f>IF('query (10)'!N451="","",'query (10)'!N451)</f>
        <v xml:space="preserve">Cleaning solenoid valve
manifold 1 = 4 pcs.
</v>
      </c>
      <c r="Q451" s="38" t="str">
        <f>TRIM('query (10)'!N451)</f>
        <v xml:space="preserve">Cleaning solenoid valve
manifold 1 = 4 pcs.
</v>
      </c>
      <c r="R451" s="38" t="str">
        <f>TRIM(UPPER('query (10)'!R451))</f>
        <v/>
      </c>
      <c r="S451" s="38" t="str">
        <f>TRIM(UPPER('query (10)'!S451))</f>
        <v/>
      </c>
      <c r="T451" s="38" t="str">
        <f>IF('query (10)'!Q451="","",TRIM(UPPER('query (10)'!Q451)))</f>
        <v/>
      </c>
      <c r="U451" s="38" t="str">
        <f>IF('query (10)'!T451="","",'query (10)'!T451)</f>
        <v>0</v>
      </c>
      <c r="V451" s="39">
        <f>IF('query (10)'!T451="","",IFERROR(VALUE('query (10)'!T451),""))</f>
        <v>0</v>
      </c>
      <c r="W451" s="40">
        <f>IF('query (10)'!U451="","",'query (10)'!U451)</f>
        <v>0</v>
      </c>
      <c r="X451" s="39">
        <f>IF('query (10)'!V451="","",'query (10)'!V451)</f>
        <v>360</v>
      </c>
      <c r="Y451" s="41">
        <f>IF('query (10)'!W451="","",'query (10)'!W451)</f>
        <v>46000</v>
      </c>
      <c r="Z451" s="41" t="str">
        <f>IF('query (10)'!X451="","",'query (10)'!X451)</f>
        <v/>
      </c>
      <c r="AA451" s="41">
        <f>IF('query (10)'!Y451="","",'query (10)'!Y451)</f>
        <v>46000</v>
      </c>
      <c r="AB451" s="41">
        <f>IF('query (10)'!Z451="","",'query (10)'!Z451)</f>
        <v>46360</v>
      </c>
      <c r="AC451" s="38" t="str">
        <f>IF(OR('query (10)'!AA451="",COUNTIF(Cleaning_Rules!$A$21:$A$26,TRIM('query (10)'!AA451))&gt;0),"",TRIM('query (10)'!AA451))</f>
        <v>ล้างทำความสะอาดตามรอบ</v>
      </c>
      <c r="AD451" s="38" t="str">
        <f>IF('query (10)'!AB451="","",TRIM(IFERROR(_xlfn.TEXTBEFORE('query (10)'!AB451,"("),'query (10)'!AB451)))</f>
        <v/>
      </c>
      <c r="AE451" s="38" t="str">
        <f>IFERROR(LOWER(TRIM(_xlfn.TEXTBEFORE(_xlfn.TEXTAFTER('query (10)'!AB451,"("),")"))),"")</f>
        <v/>
      </c>
      <c r="AF451" s="38" t="str">
        <f>IF('query (10)'!AD451="","",TRIM('query (10)'!AD451))</f>
        <v>คุณานนต์ ปารวัณวงศ์</v>
      </c>
      <c r="AG451" s="38" t="str">
        <f>IF('query (10)'!AE451="","",TRIM('query (10)'!AE451))</f>
        <v>คุณานนต์ ปารวัณวงศ์</v>
      </c>
      <c r="AH451" s="38" t="str">
        <f>IF('query (10)'!AF451="","",IFERROR(VALUE('query (10)'!AF451),""))</f>
        <v/>
      </c>
      <c r="AI451" s="38" t="str">
        <f>IF('query (10)'!AG451="","",TRIM('query (10)'!AG451))</f>
        <v/>
      </c>
      <c r="AJ451" s="38" t="str">
        <f>IF('query (10)'!AH451="","",IFERROR(VALUE('query (10)'!AH451),""))</f>
        <v/>
      </c>
      <c r="AK451" s="38" t="str">
        <f>IF('query (10)'!AI451="","",TRIM('query (10)'!AI451))</f>
        <v/>
      </c>
      <c r="AL451" s="42">
        <f t="shared" ref="AL451:AL514" si="35">IF($Y451="","",YEAR($Y451))</f>
        <v>2025</v>
      </c>
      <c r="AM451" s="42" t="str">
        <f t="shared" ref="AM451:AM514" si="36">IF($Y451="","",TEXT($Y451,"yyyy-mm"))</f>
        <v>2025-12</v>
      </c>
      <c r="AN451" s="42" t="str">
        <f t="shared" ref="AN451:AN514" ca="1" si="37">IF(OR($AB451="",$L451="COMPLETED"),"",IF($AB451&lt;TODAY(),"OVERDUE","ON_SCHEDULE"))</f>
        <v>ON_SCHEDULE</v>
      </c>
      <c r="AO451" s="42" t="str">
        <f t="shared" ref="AO451:AO514" si="38">_xlfn.TEXTJOIN(" | ",TRUE,$C451,$D451,$E451,$F451,$H451,$I451,$M451,$N451,$O451,$Q451,$R451,$S451,$T451,$AC451,$AD451,$AG451)</f>
        <v>WA-835 | FINISH WASH EQUIPMENT | KWD7 | SOLENOID VALVE | Time-based Maintenance | Mechanical | Cleaning | Medium | Cleaning solenoid valve
manifold 1 = 4 pcs.
 | ล้างทำความสะอาดตามรอบ | คุณานนต์ ปารวัณวงศ์</v>
      </c>
      <c r="AP451" s="42" t="str">
        <f>_xlfn.TEXTJOIN("; ",TRUE,IF(COUNTA('query (10)'!A451:AK451)&lt;=6,"NEAR_EMPTY_ROW",""),IF($K451="","MISSING_STATUS",""),IF(AND($K451="เสร็จสิ้น",$Z451=""),"DONE_NO_ACTUAL_DATE",""),IF(AND($I451="Condition-based Maintenance",$AH451=""),"CBM_NO_MEASUREMENT",""),IF(OR($X451="",$X451=0),"INVALID_PERIOD",""),IF(AND($AA451&lt;&gt;"",$AB451&lt;&gt;"",$AB451&lt;$AA451),"DATE_SEQUENCE_ERROR",""),IF(AND($AB451&lt;&gt;"",$AB451&gt;DATE(2030,12,31)),"DATE_OUTLIER",""),IF($C451="","MISSING_QRCODE",""),IF($J451="UNKNOWN","UNKNOWN_PM_TYPE",""),IF($L451="UNKNOWN","UNKNOWN_STATUS",""))</f>
        <v/>
      </c>
      <c r="AQ451" s="42" t="str">
        <f t="shared" ref="AQ451:AQ514" si="39">IF($W451="","",IF($W451&gt;0,"YES","NO"))</f>
        <v>NO</v>
      </c>
    </row>
    <row r="452" spans="1:43" x14ac:dyDescent="0.3">
      <c r="A452" s="38">
        <f>IF('query (10)'!A452="","",'query (10)'!A452)</f>
        <v>552</v>
      </c>
      <c r="B452" s="38" t="str">
        <f>IF('query (10)'!B452="","",'query (10)'!B452)</f>
        <v/>
      </c>
      <c r="C452" s="38" t="str">
        <f>TRIM(UPPER('query (10)'!M452))</f>
        <v>CH-263</v>
      </c>
      <c r="D452" s="38" t="str">
        <f>TRIM(UPPER(IFERROR(_xlfn.TEXTBEFORE('query (10)'!L452,"("),'query (10)'!L452)))</f>
        <v>AUTOMATION VIBRATION TESTING MACHINE</v>
      </c>
      <c r="E452" s="38" t="str">
        <f>IFERROR(TRIM(UPPER(_xlfn.TEXTBEFORE(_xlfn.TEXTAFTER('query (10)'!L452,"("),")"))),"")</f>
        <v/>
      </c>
      <c r="F452" s="38" t="str">
        <f>TRIM('query (10)'!K452)</f>
        <v>KWD2</v>
      </c>
      <c r="G452" s="38" t="str">
        <f>IF('query (10)'!J452="","",'query (10)'!J452)</f>
        <v>Solenoid valve</v>
      </c>
      <c r="H452" s="38" t="str">
        <f>TRIM(UPPER('query (10)'!J452))</f>
        <v>SOLENOID VALVE</v>
      </c>
      <c r="I452" s="38" t="str">
        <f>IF('query (10)'!F452="","",'query (10)'!F452)</f>
        <v>Time-based Maintenance</v>
      </c>
      <c r="J452" s="38" t="str">
        <f>IF('query (10)'!F452="","",IFERROR(INDEX(Cleaning_Rules!$B$14:$B$17,MATCH(TRIM('query (10)'!F452),Cleaning_Rules!$A$14:$A$17,0)),"UNKNOWN"))</f>
        <v>TBM</v>
      </c>
      <c r="K452" s="38" t="str">
        <f>IF('query (10)'!G452="","",'query (10)'!G452)</f>
        <v>เสร็จสิ้น</v>
      </c>
      <c r="L452" s="38" t="str">
        <f>IF('query (10)'!G452="","MISSING",IFERROR(INDEX(Cleaning_Rules!$B$5:$B$10,MATCH(TRIM('query (10)'!G452),Cleaning_Rules!$A$5:$A$10,0)),"UNKNOWN"))</f>
        <v>COMPLETED</v>
      </c>
      <c r="M452" s="38" t="str">
        <f>IF('query (10)'!I452="","",'query (10)'!I452)</f>
        <v>Mechanical</v>
      </c>
      <c r="N452" s="38" t="str">
        <f>IF('query (10)'!O452="","",'query (10)'!O452)</f>
        <v>Cleaning</v>
      </c>
      <c r="O452" s="38" t="str">
        <f>IF('query (10)'!P452="","",'query (10)'!P452)</f>
        <v>Medium</v>
      </c>
      <c r="P452" s="38" t="str">
        <f>IF('query (10)'!N452="","",'query (10)'!N452)</f>
        <v xml:space="preserve">Cleaning solenoid valve
manifold 1 = 6 pcs.
manifold 2 = 3 pcs.
</v>
      </c>
      <c r="Q452" s="38" t="str">
        <f>TRIM('query (10)'!N452)</f>
        <v xml:space="preserve">Cleaning solenoid valve
manifold 1 = 6 pcs.
manifold 2 = 3 pcs.
</v>
      </c>
      <c r="R452" s="38" t="str">
        <f>TRIM(UPPER('query (10)'!R452))</f>
        <v/>
      </c>
      <c r="S452" s="38" t="str">
        <f>TRIM(UPPER('query (10)'!S452))</f>
        <v/>
      </c>
      <c r="T452" s="38" t="str">
        <f>IF('query (10)'!Q452="","",TRIM(UPPER('query (10)'!Q452)))</f>
        <v/>
      </c>
      <c r="U452" s="38" t="str">
        <f>IF('query (10)'!T452="","",'query (10)'!T452)</f>
        <v>0</v>
      </c>
      <c r="V452" s="39">
        <f>IF('query (10)'!T452="","",IFERROR(VALUE('query (10)'!T452),""))</f>
        <v>0</v>
      </c>
      <c r="W452" s="40">
        <f>IF('query (10)'!U452="","",'query (10)'!U452)</f>
        <v>0</v>
      </c>
      <c r="X452" s="39">
        <f>IF('query (10)'!V452="","",'query (10)'!V452)</f>
        <v>360</v>
      </c>
      <c r="Y452" s="41">
        <f>IF('query (10)'!W452="","",'query (10)'!W452)</f>
        <v>45994</v>
      </c>
      <c r="Z452" s="41" t="str">
        <f>IF('query (10)'!X452="","",'query (10)'!X452)</f>
        <v/>
      </c>
      <c r="AA452" s="41">
        <f>IF('query (10)'!Y452="","",'query (10)'!Y452)</f>
        <v>45994</v>
      </c>
      <c r="AB452" s="41">
        <f>IF('query (10)'!Z452="","",'query (10)'!Z452)</f>
        <v>46354</v>
      </c>
      <c r="AC452" s="38" t="str">
        <f>IF(OR('query (10)'!AA452="",COUNTIF(Cleaning_Rules!$A$21:$A$26,TRIM('query (10)'!AA452))&gt;0),"",TRIM('query (10)'!AA452))</f>
        <v>ล้างทำความสะอาดตามรอบ</v>
      </c>
      <c r="AD452" s="38" t="str">
        <f>IF('query (10)'!AB452="","",TRIM(IFERROR(_xlfn.TEXTBEFORE('query (10)'!AB452,"("),'query (10)'!AB452)))</f>
        <v/>
      </c>
      <c r="AE452" s="38" t="str">
        <f>IFERROR(LOWER(TRIM(_xlfn.TEXTBEFORE(_xlfn.TEXTAFTER('query (10)'!AB452,"("),")"))),"")</f>
        <v/>
      </c>
      <c r="AF452" s="38" t="str">
        <f>IF('query (10)'!AD452="","",TRIM('query (10)'!AD452))</f>
        <v>คุณานนต์ ปารวัณวงศ์</v>
      </c>
      <c r="AG452" s="38" t="str">
        <f>IF('query (10)'!AE452="","",TRIM('query (10)'!AE452))</f>
        <v>ภูชิต กุลเสรี</v>
      </c>
      <c r="AH452" s="38" t="str">
        <f>IF('query (10)'!AF452="","",IFERROR(VALUE('query (10)'!AF452),""))</f>
        <v/>
      </c>
      <c r="AI452" s="38" t="str">
        <f>IF('query (10)'!AG452="","",TRIM('query (10)'!AG452))</f>
        <v/>
      </c>
      <c r="AJ452" s="38" t="str">
        <f>IF('query (10)'!AH452="","",IFERROR(VALUE('query (10)'!AH452),""))</f>
        <v/>
      </c>
      <c r="AK452" s="38" t="str">
        <f>IF('query (10)'!AI452="","",TRIM('query (10)'!AI452))</f>
        <v/>
      </c>
      <c r="AL452" s="42">
        <f t="shared" si="35"/>
        <v>2025</v>
      </c>
      <c r="AM452" s="42" t="str">
        <f t="shared" si="36"/>
        <v>2025-12</v>
      </c>
      <c r="AN452" s="42" t="str">
        <f t="shared" ca="1" si="37"/>
        <v/>
      </c>
      <c r="AO452" s="42" t="str">
        <f t="shared" si="38"/>
        <v>CH-263 | AUTOMATION VIBRATION TESTING MACHINE | KWD2 | SOLENOID VALVE | Time-based Maintenance | Mechanical | Cleaning | Medium | Cleaning solenoid valve
manifold 1 = 6 pcs.
manifold 2 = 3 pcs.
 | ล้างทำความสะอาดตามรอบ | ภูชิต กุลเสรี</v>
      </c>
      <c r="AP452" s="42" t="str">
        <f>_xlfn.TEXTJOIN("; ",TRUE,IF(COUNTA('query (10)'!A452:AK452)&lt;=6,"NEAR_EMPTY_ROW",""),IF($K452="","MISSING_STATUS",""),IF(AND($K452="เสร็จสิ้น",$Z452=""),"DONE_NO_ACTUAL_DATE",""),IF(AND($I452="Condition-based Maintenance",$AH452=""),"CBM_NO_MEASUREMENT",""),IF(OR($X452="",$X452=0),"INVALID_PERIOD",""),IF(AND($AA452&lt;&gt;"",$AB452&lt;&gt;"",$AB452&lt;$AA452),"DATE_SEQUENCE_ERROR",""),IF(AND($AB452&lt;&gt;"",$AB452&gt;DATE(2030,12,31)),"DATE_OUTLIER",""),IF($C452="","MISSING_QRCODE",""),IF($J452="UNKNOWN","UNKNOWN_PM_TYPE",""),IF($L452="UNKNOWN","UNKNOWN_STATUS",""))</f>
        <v>DONE_NO_ACTUAL_DATE</v>
      </c>
      <c r="AQ452" s="42" t="str">
        <f t="shared" si="39"/>
        <v>NO</v>
      </c>
    </row>
    <row r="453" spans="1:43" x14ac:dyDescent="0.3">
      <c r="A453" s="38">
        <f>IF('query (10)'!A453="","",'query (10)'!A453)</f>
        <v>553</v>
      </c>
      <c r="B453" s="38" t="str">
        <f>IF('query (10)'!B453="","",'query (10)'!B453)</f>
        <v/>
      </c>
      <c r="C453" s="38" t="str">
        <f>TRIM(UPPER('query (10)'!M453))</f>
        <v>CH-349</v>
      </c>
      <c r="D453" s="38" t="str">
        <f>TRIM(UPPER(IFERROR(_xlfn.TEXTBEFORE('query (10)'!L453,"("),'query (10)'!L453)))</f>
        <v>AUTOMATION VIBRATION TESTING MACHINE</v>
      </c>
      <c r="E453" s="38" t="str">
        <f>IFERROR(TRIM(UPPER(_xlfn.TEXTBEFORE(_xlfn.TEXTAFTER('query (10)'!L453,"("),")"))),"")</f>
        <v/>
      </c>
      <c r="F453" s="38" t="str">
        <f>TRIM('query (10)'!K453)</f>
        <v>KWD3</v>
      </c>
      <c r="G453" s="38" t="str">
        <f>IF('query (10)'!J453="","",'query (10)'!J453)</f>
        <v>Solenoid valve</v>
      </c>
      <c r="H453" s="38" t="str">
        <f>TRIM(UPPER('query (10)'!J453))</f>
        <v>SOLENOID VALVE</v>
      </c>
      <c r="I453" s="38" t="str">
        <f>IF('query (10)'!F453="","",'query (10)'!F453)</f>
        <v>Time-based Maintenance</v>
      </c>
      <c r="J453" s="38" t="str">
        <f>IF('query (10)'!F453="","",IFERROR(INDEX(Cleaning_Rules!$B$14:$B$17,MATCH(TRIM('query (10)'!F453),Cleaning_Rules!$A$14:$A$17,0)),"UNKNOWN"))</f>
        <v>TBM</v>
      </c>
      <c r="K453" s="38" t="str">
        <f>IF('query (10)'!G453="","",'query (10)'!G453)</f>
        <v/>
      </c>
      <c r="L453" s="38" t="str">
        <f>IF('query (10)'!G453="","MISSING",IFERROR(INDEX(Cleaning_Rules!$B$5:$B$10,MATCH(TRIM('query (10)'!G453),Cleaning_Rules!$A$5:$A$10,0)),"UNKNOWN"))</f>
        <v>MISSING</v>
      </c>
      <c r="M453" s="38" t="str">
        <f>IF('query (10)'!I453="","",'query (10)'!I453)</f>
        <v>Mechanical</v>
      </c>
      <c r="N453" s="38" t="str">
        <f>IF('query (10)'!O453="","",'query (10)'!O453)</f>
        <v>Cleaning</v>
      </c>
      <c r="O453" s="38" t="str">
        <f>IF('query (10)'!P453="","",'query (10)'!P453)</f>
        <v>Medium</v>
      </c>
      <c r="P453" s="38" t="str">
        <f>IF('query (10)'!N453="","",'query (10)'!N453)</f>
        <v xml:space="preserve">Cleaning solenoid valve
manifold 1 = 6 pcs.
manifold 2 = 3 pcs.
</v>
      </c>
      <c r="Q453" s="38" t="str">
        <f>TRIM('query (10)'!N453)</f>
        <v xml:space="preserve">Cleaning solenoid valve
manifold 1 = 6 pcs.
manifold 2 = 3 pcs.
</v>
      </c>
      <c r="R453" s="38" t="str">
        <f>TRIM(UPPER('query (10)'!R453))</f>
        <v/>
      </c>
      <c r="S453" s="38" t="str">
        <f>TRIM(UPPER('query (10)'!S453))</f>
        <v/>
      </c>
      <c r="T453" s="38" t="str">
        <f>IF('query (10)'!Q453="","",TRIM(UPPER('query (10)'!Q453)))</f>
        <v/>
      </c>
      <c r="U453" s="38" t="str">
        <f>IF('query (10)'!T453="","",'query (10)'!T453)</f>
        <v>0</v>
      </c>
      <c r="V453" s="39">
        <f>IF('query (10)'!T453="","",IFERROR(VALUE('query (10)'!T453),""))</f>
        <v>0</v>
      </c>
      <c r="W453" s="40">
        <f>IF('query (10)'!U453="","",'query (10)'!U453)</f>
        <v>0</v>
      </c>
      <c r="X453" s="39">
        <f>IF('query (10)'!V453="","",'query (10)'!V453)</f>
        <v>360</v>
      </c>
      <c r="Y453" s="41">
        <f>IF('query (10)'!W453="","",'query (10)'!W453)</f>
        <v>45993</v>
      </c>
      <c r="Z453" s="41" t="str">
        <f>IF('query (10)'!X453="","",'query (10)'!X453)</f>
        <v/>
      </c>
      <c r="AA453" s="41">
        <f>IF('query (10)'!Y453="","",'query (10)'!Y453)</f>
        <v>45993</v>
      </c>
      <c r="AB453" s="41">
        <f>IF('query (10)'!Z453="","",'query (10)'!Z453)</f>
        <v>46353</v>
      </c>
      <c r="AC453" s="38" t="str">
        <f>IF(OR('query (10)'!AA453="",COUNTIF(Cleaning_Rules!$A$21:$A$26,TRIM('query (10)'!AA453))&gt;0),"",TRIM('query (10)'!AA453))</f>
        <v>ล้างทำความสะอาดตามรอบ</v>
      </c>
      <c r="AD453" s="38" t="str">
        <f>IF('query (10)'!AB453="","",TRIM(IFERROR(_xlfn.TEXTBEFORE('query (10)'!AB453,"("),'query (10)'!AB453)))</f>
        <v/>
      </c>
      <c r="AE453" s="38" t="str">
        <f>IFERROR(LOWER(TRIM(_xlfn.TEXTBEFORE(_xlfn.TEXTAFTER('query (10)'!AB453,"("),")"))),"")</f>
        <v/>
      </c>
      <c r="AF453" s="38" t="str">
        <f>IF('query (10)'!AD453="","",TRIM('query (10)'!AD453))</f>
        <v>คุณานนต์ ปารวัณวงศ์</v>
      </c>
      <c r="AG453" s="38" t="str">
        <f>IF('query (10)'!AE453="","",TRIM('query (10)'!AE453))</f>
        <v>คุณานนต์ ปารวัณวงศ์</v>
      </c>
      <c r="AH453" s="38" t="str">
        <f>IF('query (10)'!AF453="","",IFERROR(VALUE('query (10)'!AF453),""))</f>
        <v/>
      </c>
      <c r="AI453" s="38" t="str">
        <f>IF('query (10)'!AG453="","",TRIM('query (10)'!AG453))</f>
        <v/>
      </c>
      <c r="AJ453" s="38" t="str">
        <f>IF('query (10)'!AH453="","",IFERROR(VALUE('query (10)'!AH453),""))</f>
        <v/>
      </c>
      <c r="AK453" s="38" t="str">
        <f>IF('query (10)'!AI453="","",TRIM('query (10)'!AI453))</f>
        <v/>
      </c>
      <c r="AL453" s="42">
        <f t="shared" si="35"/>
        <v>2025</v>
      </c>
      <c r="AM453" s="42" t="str">
        <f t="shared" si="36"/>
        <v>2025-12</v>
      </c>
      <c r="AN453" s="42" t="str">
        <f t="shared" ca="1" si="37"/>
        <v>ON_SCHEDULE</v>
      </c>
      <c r="AO453" s="42" t="str">
        <f t="shared" si="38"/>
        <v>CH-349 | AUTOMATION VIBRATION TESTING MACHINE | KWD3 | SOLENOID VALVE | Time-based Maintenance | Mechanical | Cleaning | Medium | Cleaning solenoid valve
manifold 1 = 6 pcs.
manifold 2 = 3 pcs.
 | ล้างทำความสะอาดตามรอบ | คุณานนต์ ปารวัณวงศ์</v>
      </c>
      <c r="AP453" s="42" t="str">
        <f>_xlfn.TEXTJOIN("; ",TRUE,IF(COUNTA('query (10)'!A453:AK453)&lt;=6,"NEAR_EMPTY_ROW",""),IF($K453="","MISSING_STATUS",""),IF(AND($K453="เสร็จสิ้น",$Z453=""),"DONE_NO_ACTUAL_DATE",""),IF(AND($I453="Condition-based Maintenance",$AH453=""),"CBM_NO_MEASUREMENT",""),IF(OR($X453="",$X453=0),"INVALID_PERIOD",""),IF(AND($AA453&lt;&gt;"",$AB453&lt;&gt;"",$AB453&lt;$AA453),"DATE_SEQUENCE_ERROR",""),IF(AND($AB453&lt;&gt;"",$AB453&gt;DATE(2030,12,31)),"DATE_OUTLIER",""),IF($C453="","MISSING_QRCODE",""),IF($J453="UNKNOWN","UNKNOWN_PM_TYPE",""),IF($L453="UNKNOWN","UNKNOWN_STATUS",""))</f>
        <v>MISSING_STATUS</v>
      </c>
      <c r="AQ453" s="42" t="str">
        <f t="shared" si="39"/>
        <v>NO</v>
      </c>
    </row>
    <row r="454" spans="1:43" x14ac:dyDescent="0.3">
      <c r="A454" s="38">
        <f>IF('query (10)'!A454="","",'query (10)'!A454)</f>
        <v>554</v>
      </c>
      <c r="B454" s="38" t="str">
        <f>IF('query (10)'!B454="","",'query (10)'!B454)</f>
        <v/>
      </c>
      <c r="C454" s="38" t="str">
        <f>TRIM(UPPER('query (10)'!M454))</f>
        <v>CH-471</v>
      </c>
      <c r="D454" s="38" t="str">
        <f>TRIM(UPPER(IFERROR(_xlfn.TEXTBEFORE('query (10)'!L454,"("),'query (10)'!L454)))</f>
        <v>AUTOMATION VIBRATION TESTING MACHINE</v>
      </c>
      <c r="E454" s="38" t="str">
        <f>IFERROR(TRIM(UPPER(_xlfn.TEXTBEFORE(_xlfn.TEXTAFTER('query (10)'!L454,"("),")"))),"")</f>
        <v/>
      </c>
      <c r="F454" s="38" t="str">
        <f>TRIM('query (10)'!K454)</f>
        <v>KWD4</v>
      </c>
      <c r="G454" s="38" t="str">
        <f>IF('query (10)'!J454="","",'query (10)'!J454)</f>
        <v>Solenoid valve</v>
      </c>
      <c r="H454" s="38" t="str">
        <f>TRIM(UPPER('query (10)'!J454))</f>
        <v>SOLENOID VALVE</v>
      </c>
      <c r="I454" s="38" t="str">
        <f>IF('query (10)'!F454="","",'query (10)'!F454)</f>
        <v>Time-based Maintenance</v>
      </c>
      <c r="J454" s="38" t="str">
        <f>IF('query (10)'!F454="","",IFERROR(INDEX(Cleaning_Rules!$B$14:$B$17,MATCH(TRIM('query (10)'!F454),Cleaning_Rules!$A$14:$A$17,0)),"UNKNOWN"))</f>
        <v>TBM</v>
      </c>
      <c r="K454" s="38" t="str">
        <f>IF('query (10)'!G454="","",'query (10)'!G454)</f>
        <v>เสร็จสิ้น</v>
      </c>
      <c r="L454" s="38" t="str">
        <f>IF('query (10)'!G454="","MISSING",IFERROR(INDEX(Cleaning_Rules!$B$5:$B$10,MATCH(TRIM('query (10)'!G454),Cleaning_Rules!$A$5:$A$10,0)),"UNKNOWN"))</f>
        <v>COMPLETED</v>
      </c>
      <c r="M454" s="38" t="str">
        <f>IF('query (10)'!I454="","",'query (10)'!I454)</f>
        <v>Mechanical</v>
      </c>
      <c r="N454" s="38" t="str">
        <f>IF('query (10)'!O454="","",'query (10)'!O454)</f>
        <v>Cleaning</v>
      </c>
      <c r="O454" s="38" t="str">
        <f>IF('query (10)'!P454="","",'query (10)'!P454)</f>
        <v>Medium</v>
      </c>
      <c r="P454" s="38" t="str">
        <f>IF('query (10)'!N454="","",'query (10)'!N454)</f>
        <v xml:space="preserve">Cleaning solenoid valve
manifold 1 = 6 pcs.
manifold 2 = 3 pcs.
</v>
      </c>
      <c r="Q454" s="38" t="str">
        <f>TRIM('query (10)'!N454)</f>
        <v xml:space="preserve">Cleaning solenoid valve
manifold 1 = 6 pcs.
manifold 2 = 3 pcs.
</v>
      </c>
      <c r="R454" s="38" t="str">
        <f>TRIM(UPPER('query (10)'!R454))</f>
        <v/>
      </c>
      <c r="S454" s="38" t="str">
        <f>TRIM(UPPER('query (10)'!S454))</f>
        <v/>
      </c>
      <c r="T454" s="38" t="str">
        <f>IF('query (10)'!Q454="","",TRIM(UPPER('query (10)'!Q454)))</f>
        <v/>
      </c>
      <c r="U454" s="38" t="str">
        <f>IF('query (10)'!T454="","",'query (10)'!T454)</f>
        <v>0</v>
      </c>
      <c r="V454" s="39">
        <f>IF('query (10)'!T454="","",IFERROR(VALUE('query (10)'!T454),""))</f>
        <v>0</v>
      </c>
      <c r="W454" s="40">
        <f>IF('query (10)'!U454="","",'query (10)'!U454)</f>
        <v>0</v>
      </c>
      <c r="X454" s="39">
        <f>IF('query (10)'!V454="","",'query (10)'!V454)</f>
        <v>360</v>
      </c>
      <c r="Y454" s="41">
        <f>IF('query (10)'!W454="","",'query (10)'!W454)</f>
        <v>45995</v>
      </c>
      <c r="Z454" s="41" t="str">
        <f>IF('query (10)'!X454="","",'query (10)'!X454)</f>
        <v/>
      </c>
      <c r="AA454" s="41">
        <f>IF('query (10)'!Y454="","",'query (10)'!Y454)</f>
        <v>45995</v>
      </c>
      <c r="AB454" s="41">
        <f>IF('query (10)'!Z454="","",'query (10)'!Z454)</f>
        <v>46355</v>
      </c>
      <c r="AC454" s="38" t="str">
        <f>IF(OR('query (10)'!AA454="",COUNTIF(Cleaning_Rules!$A$21:$A$26,TRIM('query (10)'!AA454))&gt;0),"",TRIM('query (10)'!AA454))</f>
        <v>ล้างทำความสะอาดตามรอบ</v>
      </c>
      <c r="AD454" s="38" t="str">
        <f>IF('query (10)'!AB454="","",TRIM(IFERROR(_xlfn.TEXTBEFORE('query (10)'!AB454,"("),'query (10)'!AB454)))</f>
        <v/>
      </c>
      <c r="AE454" s="38" t="str">
        <f>IFERROR(LOWER(TRIM(_xlfn.TEXTBEFORE(_xlfn.TEXTAFTER('query (10)'!AB454,"("),")"))),"")</f>
        <v/>
      </c>
      <c r="AF454" s="38" t="str">
        <f>IF('query (10)'!AD454="","",TRIM('query (10)'!AD454))</f>
        <v>คุณานนต์ ปารวัณวงศ์</v>
      </c>
      <c r="AG454" s="38" t="str">
        <f>IF('query (10)'!AE454="","",TRIM('query (10)'!AE454))</f>
        <v>จักรภัทร โคตรสมบัติ</v>
      </c>
      <c r="AH454" s="38" t="str">
        <f>IF('query (10)'!AF454="","",IFERROR(VALUE('query (10)'!AF454),""))</f>
        <v/>
      </c>
      <c r="AI454" s="38" t="str">
        <f>IF('query (10)'!AG454="","",TRIM('query (10)'!AG454))</f>
        <v/>
      </c>
      <c r="AJ454" s="38" t="str">
        <f>IF('query (10)'!AH454="","",IFERROR(VALUE('query (10)'!AH454),""))</f>
        <v/>
      </c>
      <c r="AK454" s="38" t="str">
        <f>IF('query (10)'!AI454="","",TRIM('query (10)'!AI454))</f>
        <v/>
      </c>
      <c r="AL454" s="42">
        <f t="shared" si="35"/>
        <v>2025</v>
      </c>
      <c r="AM454" s="42" t="str">
        <f t="shared" si="36"/>
        <v>2025-12</v>
      </c>
      <c r="AN454" s="42" t="str">
        <f t="shared" ca="1" si="37"/>
        <v/>
      </c>
      <c r="AO454" s="42" t="str">
        <f t="shared" si="38"/>
        <v>CH-471 | AUTOMATION VIBRATION TESTING MACHINE | KWD4 | SOLENOID VALVE | Time-based Maintenance | Mechanical | Cleaning | Medium | Cleaning solenoid valve
manifold 1 = 6 pcs.
manifold 2 = 3 pcs.
 | ล้างทำความสะอาดตามรอบ | จักรภัทร โคตรสมบัติ</v>
      </c>
      <c r="AP454" s="42" t="str">
        <f>_xlfn.TEXTJOIN("; ",TRUE,IF(COUNTA('query (10)'!A454:AK454)&lt;=6,"NEAR_EMPTY_ROW",""),IF($K454="","MISSING_STATUS",""),IF(AND($K454="เสร็จสิ้น",$Z454=""),"DONE_NO_ACTUAL_DATE",""),IF(AND($I454="Condition-based Maintenance",$AH454=""),"CBM_NO_MEASUREMENT",""),IF(OR($X454="",$X454=0),"INVALID_PERIOD",""),IF(AND($AA454&lt;&gt;"",$AB454&lt;&gt;"",$AB454&lt;$AA454),"DATE_SEQUENCE_ERROR",""),IF(AND($AB454&lt;&gt;"",$AB454&gt;DATE(2030,12,31)),"DATE_OUTLIER",""),IF($C454="","MISSING_QRCODE",""),IF($J454="UNKNOWN","UNKNOWN_PM_TYPE",""),IF($L454="UNKNOWN","UNKNOWN_STATUS",""))</f>
        <v>DONE_NO_ACTUAL_DATE</v>
      </c>
      <c r="AQ454" s="42" t="str">
        <f t="shared" si="39"/>
        <v>NO</v>
      </c>
    </row>
    <row r="455" spans="1:43" x14ac:dyDescent="0.3">
      <c r="A455" s="38">
        <f>IF('query (10)'!A455="","",'query (10)'!A455)</f>
        <v>555</v>
      </c>
      <c r="B455" s="38" t="str">
        <f>IF('query (10)'!B455="","",'query (10)'!B455)</f>
        <v/>
      </c>
      <c r="C455" s="38" t="str">
        <f>TRIM(UPPER('query (10)'!M455))</f>
        <v>CH-587</v>
      </c>
      <c r="D455" s="38" t="str">
        <f>TRIM(UPPER(IFERROR(_xlfn.TEXTBEFORE('query (10)'!L455,"("),'query (10)'!L455)))</f>
        <v>AUTOMATION VIBRATION TESTING MACHINE</v>
      </c>
      <c r="E455" s="38" t="str">
        <f>IFERROR(TRIM(UPPER(_xlfn.TEXTBEFORE(_xlfn.TEXTAFTER('query (10)'!L455,"("),")"))),"")</f>
        <v/>
      </c>
      <c r="F455" s="38" t="str">
        <f>TRIM('query (10)'!K455)</f>
        <v>KWD5</v>
      </c>
      <c r="G455" s="38" t="str">
        <f>IF('query (10)'!J455="","",'query (10)'!J455)</f>
        <v>Solenoid valve</v>
      </c>
      <c r="H455" s="38" t="str">
        <f>TRIM(UPPER('query (10)'!J455))</f>
        <v>SOLENOID VALVE</v>
      </c>
      <c r="I455" s="38" t="str">
        <f>IF('query (10)'!F455="","",'query (10)'!F455)</f>
        <v>Time-based Maintenance</v>
      </c>
      <c r="J455" s="38" t="str">
        <f>IF('query (10)'!F455="","",IFERROR(INDEX(Cleaning_Rules!$B$14:$B$17,MATCH(TRIM('query (10)'!F455),Cleaning_Rules!$A$14:$A$17,0)),"UNKNOWN"))</f>
        <v>TBM</v>
      </c>
      <c r="K455" s="38" t="str">
        <f>IF('query (10)'!G455="","",'query (10)'!G455)</f>
        <v>เสร็จสิ้น</v>
      </c>
      <c r="L455" s="38" t="str">
        <f>IF('query (10)'!G455="","MISSING",IFERROR(INDEX(Cleaning_Rules!$B$5:$B$10,MATCH(TRIM('query (10)'!G455),Cleaning_Rules!$A$5:$A$10,0)),"UNKNOWN"))</f>
        <v>COMPLETED</v>
      </c>
      <c r="M455" s="38" t="str">
        <f>IF('query (10)'!I455="","",'query (10)'!I455)</f>
        <v>Mechanical</v>
      </c>
      <c r="N455" s="38" t="str">
        <f>IF('query (10)'!O455="","",'query (10)'!O455)</f>
        <v>Cleaning</v>
      </c>
      <c r="O455" s="38" t="str">
        <f>IF('query (10)'!P455="","",'query (10)'!P455)</f>
        <v>Medium</v>
      </c>
      <c r="P455" s="38" t="str">
        <f>IF('query (10)'!N455="","",'query (10)'!N455)</f>
        <v xml:space="preserve">Cleaning solenoid valve
manifold 1 = 6 pcs.
manifold 2 = 3 pcs.
</v>
      </c>
      <c r="Q455" s="38" t="str">
        <f>TRIM('query (10)'!N455)</f>
        <v xml:space="preserve">Cleaning solenoid valve
manifold 1 = 6 pcs.
manifold 2 = 3 pcs.
</v>
      </c>
      <c r="R455" s="38" t="str">
        <f>TRIM(UPPER('query (10)'!R455))</f>
        <v/>
      </c>
      <c r="S455" s="38" t="str">
        <f>TRIM(UPPER('query (10)'!S455))</f>
        <v/>
      </c>
      <c r="T455" s="38" t="str">
        <f>IF('query (10)'!Q455="","",TRIM(UPPER('query (10)'!Q455)))</f>
        <v/>
      </c>
      <c r="U455" s="38" t="str">
        <f>IF('query (10)'!T455="","",'query (10)'!T455)</f>
        <v>0</v>
      </c>
      <c r="V455" s="39">
        <f>IF('query (10)'!T455="","",IFERROR(VALUE('query (10)'!T455),""))</f>
        <v>0</v>
      </c>
      <c r="W455" s="40">
        <f>IF('query (10)'!U455="","",'query (10)'!U455)</f>
        <v>0</v>
      </c>
      <c r="X455" s="39">
        <f>IF('query (10)'!V455="","",'query (10)'!V455)</f>
        <v>360</v>
      </c>
      <c r="Y455" s="41">
        <f>IF('query (10)'!W455="","",'query (10)'!W455)</f>
        <v>45996</v>
      </c>
      <c r="Z455" s="41" t="str">
        <f>IF('query (10)'!X455="","",'query (10)'!X455)</f>
        <v/>
      </c>
      <c r="AA455" s="41">
        <f>IF('query (10)'!Y455="","",'query (10)'!Y455)</f>
        <v>45996</v>
      </c>
      <c r="AB455" s="41">
        <f>IF('query (10)'!Z455="","",'query (10)'!Z455)</f>
        <v>46356</v>
      </c>
      <c r="AC455" s="38" t="str">
        <f>IF(OR('query (10)'!AA455="",COUNTIF(Cleaning_Rules!$A$21:$A$26,TRIM('query (10)'!AA455))&gt;0),"",TRIM('query (10)'!AA455))</f>
        <v>ล้างทำความสะอาดตามรอบ</v>
      </c>
      <c r="AD455" s="38" t="str">
        <f>IF('query (10)'!AB455="","",TRIM(IFERROR(_xlfn.TEXTBEFORE('query (10)'!AB455,"("),'query (10)'!AB455)))</f>
        <v/>
      </c>
      <c r="AE455" s="38" t="str">
        <f>IFERROR(LOWER(TRIM(_xlfn.TEXTBEFORE(_xlfn.TEXTAFTER('query (10)'!AB455,"("),")"))),"")</f>
        <v/>
      </c>
      <c r="AF455" s="38" t="str">
        <f>IF('query (10)'!AD455="","",TRIM('query (10)'!AD455))</f>
        <v>คุณานนต์ ปารวัณวงศ์</v>
      </c>
      <c r="AG455" s="38" t="str">
        <f>IF('query (10)'!AE455="","",TRIM('query (10)'!AE455))</f>
        <v>จักรภัทร โคตรสมบัติ</v>
      </c>
      <c r="AH455" s="38" t="str">
        <f>IF('query (10)'!AF455="","",IFERROR(VALUE('query (10)'!AF455),""))</f>
        <v/>
      </c>
      <c r="AI455" s="38" t="str">
        <f>IF('query (10)'!AG455="","",TRIM('query (10)'!AG455))</f>
        <v/>
      </c>
      <c r="AJ455" s="38" t="str">
        <f>IF('query (10)'!AH455="","",IFERROR(VALUE('query (10)'!AH455),""))</f>
        <v/>
      </c>
      <c r="AK455" s="38" t="str">
        <f>IF('query (10)'!AI455="","",TRIM('query (10)'!AI455))</f>
        <v/>
      </c>
      <c r="AL455" s="42">
        <f t="shared" si="35"/>
        <v>2025</v>
      </c>
      <c r="AM455" s="42" t="str">
        <f t="shared" si="36"/>
        <v>2025-12</v>
      </c>
      <c r="AN455" s="42" t="str">
        <f t="shared" ca="1" si="37"/>
        <v/>
      </c>
      <c r="AO455" s="42" t="str">
        <f t="shared" si="38"/>
        <v>CH-587 | AUTOMATION VIBRATION TESTING MACHINE | KWD5 | SOLENOID VALVE | Time-based Maintenance | Mechanical | Cleaning | Medium | Cleaning solenoid valve
manifold 1 = 6 pcs.
manifold 2 = 3 pcs.
 | ล้างทำความสะอาดตามรอบ | จักรภัทร โคตรสมบัติ</v>
      </c>
      <c r="AP455" s="42" t="str">
        <f>_xlfn.TEXTJOIN("; ",TRUE,IF(COUNTA('query (10)'!A455:AK455)&lt;=6,"NEAR_EMPTY_ROW",""),IF($K455="","MISSING_STATUS",""),IF(AND($K455="เสร็จสิ้น",$Z455=""),"DONE_NO_ACTUAL_DATE",""),IF(AND($I455="Condition-based Maintenance",$AH455=""),"CBM_NO_MEASUREMENT",""),IF(OR($X455="",$X455=0),"INVALID_PERIOD",""),IF(AND($AA455&lt;&gt;"",$AB455&lt;&gt;"",$AB455&lt;$AA455),"DATE_SEQUENCE_ERROR",""),IF(AND($AB455&lt;&gt;"",$AB455&gt;DATE(2030,12,31)),"DATE_OUTLIER",""),IF($C455="","MISSING_QRCODE",""),IF($J455="UNKNOWN","UNKNOWN_PM_TYPE",""),IF($L455="UNKNOWN","UNKNOWN_STATUS",""))</f>
        <v>DONE_NO_ACTUAL_DATE</v>
      </c>
      <c r="AQ455" s="42" t="str">
        <f t="shared" si="39"/>
        <v>NO</v>
      </c>
    </row>
    <row r="456" spans="1:43" x14ac:dyDescent="0.3">
      <c r="A456" s="38">
        <f>IF('query (10)'!A456="","",'query (10)'!A456)</f>
        <v>556</v>
      </c>
      <c r="B456" s="38" t="str">
        <f>IF('query (10)'!B456="","",'query (10)'!B456)</f>
        <v/>
      </c>
      <c r="C456" s="38" t="str">
        <f>TRIM(UPPER('query (10)'!M456))</f>
        <v>CH-711</v>
      </c>
      <c r="D456" s="38" t="str">
        <f>TRIM(UPPER(IFERROR(_xlfn.TEXTBEFORE('query (10)'!L456,"("),'query (10)'!L456)))</f>
        <v>AUTOMATION VIBRATION TESTING MACHINE</v>
      </c>
      <c r="E456" s="38" t="str">
        <f>IFERROR(TRIM(UPPER(_xlfn.TEXTBEFORE(_xlfn.TEXTAFTER('query (10)'!L456,"("),")"))),"")</f>
        <v/>
      </c>
      <c r="F456" s="38" t="str">
        <f>TRIM('query (10)'!K456)</f>
        <v>KWD6</v>
      </c>
      <c r="G456" s="38" t="str">
        <f>IF('query (10)'!J456="","",'query (10)'!J456)</f>
        <v>Solenoid valve</v>
      </c>
      <c r="H456" s="38" t="str">
        <f>TRIM(UPPER('query (10)'!J456))</f>
        <v>SOLENOID VALVE</v>
      </c>
      <c r="I456" s="38" t="str">
        <f>IF('query (10)'!F456="","",'query (10)'!F456)</f>
        <v>Time-based Maintenance</v>
      </c>
      <c r="J456" s="38" t="str">
        <f>IF('query (10)'!F456="","",IFERROR(INDEX(Cleaning_Rules!$B$14:$B$17,MATCH(TRIM('query (10)'!F456),Cleaning_Rules!$A$14:$A$17,0)),"UNKNOWN"))</f>
        <v>TBM</v>
      </c>
      <c r="K456" s="38" t="str">
        <f>IF('query (10)'!G456="","",'query (10)'!G456)</f>
        <v>เสร็จสิ้น</v>
      </c>
      <c r="L456" s="38" t="str">
        <f>IF('query (10)'!G456="","MISSING",IFERROR(INDEX(Cleaning_Rules!$B$5:$B$10,MATCH(TRIM('query (10)'!G456),Cleaning_Rules!$A$5:$A$10,0)),"UNKNOWN"))</f>
        <v>COMPLETED</v>
      </c>
      <c r="M456" s="38" t="str">
        <f>IF('query (10)'!I456="","",'query (10)'!I456)</f>
        <v>Mechanical</v>
      </c>
      <c r="N456" s="38" t="str">
        <f>IF('query (10)'!O456="","",'query (10)'!O456)</f>
        <v>Cleaning</v>
      </c>
      <c r="O456" s="38" t="str">
        <f>IF('query (10)'!P456="","",'query (10)'!P456)</f>
        <v>Medium</v>
      </c>
      <c r="P456" s="38" t="str">
        <f>IF('query (10)'!N456="","",'query (10)'!N456)</f>
        <v xml:space="preserve">Cleaning solenoid valve
manifold 1 = 6 pcs.
manifold 2 = 3 pcs.
</v>
      </c>
      <c r="Q456" s="38" t="str">
        <f>TRIM('query (10)'!N456)</f>
        <v xml:space="preserve">Cleaning solenoid valve
manifold 1 = 6 pcs.
manifold 2 = 3 pcs.
</v>
      </c>
      <c r="R456" s="38" t="str">
        <f>TRIM(UPPER('query (10)'!R456))</f>
        <v/>
      </c>
      <c r="S456" s="38" t="str">
        <f>TRIM(UPPER('query (10)'!S456))</f>
        <v/>
      </c>
      <c r="T456" s="38" t="str">
        <f>IF('query (10)'!Q456="","",TRIM(UPPER('query (10)'!Q456)))</f>
        <v/>
      </c>
      <c r="U456" s="38" t="str">
        <f>IF('query (10)'!T456="","",'query (10)'!T456)</f>
        <v>0</v>
      </c>
      <c r="V456" s="39">
        <f>IF('query (10)'!T456="","",IFERROR(VALUE('query (10)'!T456),""))</f>
        <v>0</v>
      </c>
      <c r="W456" s="40">
        <f>IF('query (10)'!U456="","",'query (10)'!U456)</f>
        <v>0</v>
      </c>
      <c r="X456" s="39">
        <f>IF('query (10)'!V456="","",'query (10)'!V456)</f>
        <v>360</v>
      </c>
      <c r="Y456" s="41">
        <f>IF('query (10)'!W456="","",'query (10)'!W456)</f>
        <v>45999</v>
      </c>
      <c r="Z456" s="41" t="str">
        <f>IF('query (10)'!X456="","",'query (10)'!X456)</f>
        <v/>
      </c>
      <c r="AA456" s="41">
        <f>IF('query (10)'!Y456="","",'query (10)'!Y456)</f>
        <v>45999</v>
      </c>
      <c r="AB456" s="41">
        <f>IF('query (10)'!Z456="","",'query (10)'!Z456)</f>
        <v>46359</v>
      </c>
      <c r="AC456" s="38" t="str">
        <f>IF(OR('query (10)'!AA456="",COUNTIF(Cleaning_Rules!$A$21:$A$26,TRIM('query (10)'!AA456))&gt;0),"",TRIM('query (10)'!AA456))</f>
        <v>ล้างทำความสะอาดตามรอบ</v>
      </c>
      <c r="AD456" s="38" t="str">
        <f>IF('query (10)'!AB456="","",TRIM(IFERROR(_xlfn.TEXTBEFORE('query (10)'!AB456,"("),'query (10)'!AB456)))</f>
        <v/>
      </c>
      <c r="AE456" s="38" t="str">
        <f>IFERROR(LOWER(TRIM(_xlfn.TEXTBEFORE(_xlfn.TEXTAFTER('query (10)'!AB456,"("),")"))),"")</f>
        <v/>
      </c>
      <c r="AF456" s="38" t="str">
        <f>IF('query (10)'!AD456="","",TRIM('query (10)'!AD456))</f>
        <v>คุณานนต์ ปารวัณวงศ์</v>
      </c>
      <c r="AG456" s="38" t="str">
        <f>IF('query (10)'!AE456="","",TRIM('query (10)'!AE456))</f>
        <v>ภูชิต กุลเสรี</v>
      </c>
      <c r="AH456" s="38" t="str">
        <f>IF('query (10)'!AF456="","",IFERROR(VALUE('query (10)'!AF456),""))</f>
        <v/>
      </c>
      <c r="AI456" s="38" t="str">
        <f>IF('query (10)'!AG456="","",TRIM('query (10)'!AG456))</f>
        <v/>
      </c>
      <c r="AJ456" s="38" t="str">
        <f>IF('query (10)'!AH456="","",IFERROR(VALUE('query (10)'!AH456),""))</f>
        <v/>
      </c>
      <c r="AK456" s="38" t="str">
        <f>IF('query (10)'!AI456="","",TRIM('query (10)'!AI456))</f>
        <v/>
      </c>
      <c r="AL456" s="42">
        <f t="shared" si="35"/>
        <v>2025</v>
      </c>
      <c r="AM456" s="42" t="str">
        <f t="shared" si="36"/>
        <v>2025-12</v>
      </c>
      <c r="AN456" s="42" t="str">
        <f t="shared" ca="1" si="37"/>
        <v/>
      </c>
      <c r="AO456" s="42" t="str">
        <f t="shared" si="38"/>
        <v>CH-711 | AUTOMATION VIBRATION TESTING MACHINE | KWD6 | SOLENOID VALVE | Time-based Maintenance | Mechanical | Cleaning | Medium | Cleaning solenoid valve
manifold 1 = 6 pcs.
manifold 2 = 3 pcs.
 | ล้างทำความสะอาดตามรอบ | ภูชิต กุลเสรี</v>
      </c>
      <c r="AP456" s="42" t="str">
        <f>_xlfn.TEXTJOIN("; ",TRUE,IF(COUNTA('query (10)'!A456:AK456)&lt;=6,"NEAR_EMPTY_ROW",""),IF($K456="","MISSING_STATUS",""),IF(AND($K456="เสร็จสิ้น",$Z456=""),"DONE_NO_ACTUAL_DATE",""),IF(AND($I456="Condition-based Maintenance",$AH456=""),"CBM_NO_MEASUREMENT",""),IF(OR($X456="",$X456=0),"INVALID_PERIOD",""),IF(AND($AA456&lt;&gt;"",$AB456&lt;&gt;"",$AB456&lt;$AA456),"DATE_SEQUENCE_ERROR",""),IF(AND($AB456&lt;&gt;"",$AB456&gt;DATE(2030,12,31)),"DATE_OUTLIER",""),IF($C456="","MISSING_QRCODE",""),IF($J456="UNKNOWN","UNKNOWN_PM_TYPE",""),IF($L456="UNKNOWN","UNKNOWN_STATUS",""))</f>
        <v>DONE_NO_ACTUAL_DATE</v>
      </c>
      <c r="AQ456" s="42" t="str">
        <f t="shared" si="39"/>
        <v>NO</v>
      </c>
    </row>
    <row r="457" spans="1:43" x14ac:dyDescent="0.3">
      <c r="A457" s="38">
        <f>IF('query (10)'!A457="","",'query (10)'!A457)</f>
        <v>557</v>
      </c>
      <c r="B457" s="38" t="str">
        <f>IF('query (10)'!B457="","",'query (10)'!B457)</f>
        <v/>
      </c>
      <c r="C457" s="38" t="str">
        <f>TRIM(UPPER('query (10)'!M457))</f>
        <v>CH-836</v>
      </c>
      <c r="D457" s="38" t="str">
        <f>TRIM(UPPER(IFERROR(_xlfn.TEXTBEFORE('query (10)'!L457,"("),'query (10)'!L457)))</f>
        <v>AUTOMATION VIBRATION TESTING MACHINE</v>
      </c>
      <c r="E457" s="38" t="str">
        <f>IFERROR(TRIM(UPPER(_xlfn.TEXTBEFORE(_xlfn.TEXTAFTER('query (10)'!L457,"("),")"))),"")</f>
        <v/>
      </c>
      <c r="F457" s="38" t="str">
        <f>TRIM('query (10)'!K457)</f>
        <v>KWD7</v>
      </c>
      <c r="G457" s="38" t="str">
        <f>IF('query (10)'!J457="","",'query (10)'!J457)</f>
        <v>Solenoid valve</v>
      </c>
      <c r="H457" s="38" t="str">
        <f>TRIM(UPPER('query (10)'!J457))</f>
        <v>SOLENOID VALVE</v>
      </c>
      <c r="I457" s="38" t="str">
        <f>IF('query (10)'!F457="","",'query (10)'!F457)</f>
        <v>Time-based Maintenance</v>
      </c>
      <c r="J457" s="38" t="str">
        <f>IF('query (10)'!F457="","",IFERROR(INDEX(Cleaning_Rules!$B$14:$B$17,MATCH(TRIM('query (10)'!F457),Cleaning_Rules!$A$14:$A$17,0)),"UNKNOWN"))</f>
        <v>TBM</v>
      </c>
      <c r="K457" s="38" t="str">
        <f>IF('query (10)'!G457="","",'query (10)'!G457)</f>
        <v>เลื่อนแผน</v>
      </c>
      <c r="L457" s="38" t="str">
        <f>IF('query (10)'!G457="","MISSING",IFERROR(INDEX(Cleaning_Rules!$B$5:$B$10,MATCH(TRIM('query (10)'!G457),Cleaning_Rules!$A$5:$A$10,0)),"UNKNOWN"))</f>
        <v>POSTPONED</v>
      </c>
      <c r="M457" s="38" t="str">
        <f>IF('query (10)'!I457="","",'query (10)'!I457)</f>
        <v>Mechanical</v>
      </c>
      <c r="N457" s="38" t="str">
        <f>IF('query (10)'!O457="","",'query (10)'!O457)</f>
        <v>Cleaning</v>
      </c>
      <c r="O457" s="38" t="str">
        <f>IF('query (10)'!P457="","",'query (10)'!P457)</f>
        <v>Medium</v>
      </c>
      <c r="P457" s="38" t="str">
        <f>IF('query (10)'!N457="","",'query (10)'!N457)</f>
        <v xml:space="preserve">Cleaning solenoid valve
manifold 1 = 6 pcs.
manifold 2 = 3 pcs.
</v>
      </c>
      <c r="Q457" s="38" t="str">
        <f>TRIM('query (10)'!N457)</f>
        <v xml:space="preserve">Cleaning solenoid valve
manifold 1 = 6 pcs.
manifold 2 = 3 pcs.
</v>
      </c>
      <c r="R457" s="38" t="str">
        <f>TRIM(UPPER('query (10)'!R457))</f>
        <v/>
      </c>
      <c r="S457" s="38" t="str">
        <f>TRIM(UPPER('query (10)'!S457))</f>
        <v/>
      </c>
      <c r="T457" s="38" t="str">
        <f>IF('query (10)'!Q457="","",TRIM(UPPER('query (10)'!Q457)))</f>
        <v/>
      </c>
      <c r="U457" s="38" t="str">
        <f>IF('query (10)'!T457="","",'query (10)'!T457)</f>
        <v>0</v>
      </c>
      <c r="V457" s="39">
        <f>IF('query (10)'!T457="","",IFERROR(VALUE('query (10)'!T457),""))</f>
        <v>0</v>
      </c>
      <c r="W457" s="40">
        <f>IF('query (10)'!U457="","",'query (10)'!U457)</f>
        <v>0</v>
      </c>
      <c r="X457" s="39">
        <f>IF('query (10)'!V457="","",'query (10)'!V457)</f>
        <v>360</v>
      </c>
      <c r="Y457" s="41">
        <f>IF('query (10)'!W457="","",'query (10)'!W457)</f>
        <v>46000</v>
      </c>
      <c r="Z457" s="41" t="str">
        <f>IF('query (10)'!X457="","",'query (10)'!X457)</f>
        <v/>
      </c>
      <c r="AA457" s="41">
        <f>IF('query (10)'!Y457="","",'query (10)'!Y457)</f>
        <v>46000</v>
      </c>
      <c r="AB457" s="41">
        <f>IF('query (10)'!Z457="","",'query (10)'!Z457)</f>
        <v>46360</v>
      </c>
      <c r="AC457" s="38" t="str">
        <f>IF(OR('query (10)'!AA457="",COUNTIF(Cleaning_Rules!$A$21:$A$26,TRIM('query (10)'!AA457))&gt;0),"",TRIM('query (10)'!AA457))</f>
        <v>ล้างทำความสะอาดตามรอบ</v>
      </c>
      <c r="AD457" s="38" t="str">
        <f>IF('query (10)'!AB457="","",TRIM(IFERROR(_xlfn.TEXTBEFORE('query (10)'!AB457,"("),'query (10)'!AB457)))</f>
        <v/>
      </c>
      <c r="AE457" s="38" t="str">
        <f>IFERROR(LOWER(TRIM(_xlfn.TEXTBEFORE(_xlfn.TEXTAFTER('query (10)'!AB457,"("),")"))),"")</f>
        <v/>
      </c>
      <c r="AF457" s="38" t="str">
        <f>IF('query (10)'!AD457="","",TRIM('query (10)'!AD457))</f>
        <v>คุณานนต์ ปารวัณวงศ์</v>
      </c>
      <c r="AG457" s="38" t="str">
        <f>IF('query (10)'!AE457="","",TRIM('query (10)'!AE457))</f>
        <v>คุณานนต์ ปารวัณวงศ์</v>
      </c>
      <c r="AH457" s="38" t="str">
        <f>IF('query (10)'!AF457="","",IFERROR(VALUE('query (10)'!AF457),""))</f>
        <v/>
      </c>
      <c r="AI457" s="38" t="str">
        <f>IF('query (10)'!AG457="","",TRIM('query (10)'!AG457))</f>
        <v/>
      </c>
      <c r="AJ457" s="38" t="str">
        <f>IF('query (10)'!AH457="","",IFERROR(VALUE('query (10)'!AH457),""))</f>
        <v/>
      </c>
      <c r="AK457" s="38" t="str">
        <f>IF('query (10)'!AI457="","",TRIM('query (10)'!AI457))</f>
        <v/>
      </c>
      <c r="AL457" s="42">
        <f t="shared" si="35"/>
        <v>2025</v>
      </c>
      <c r="AM457" s="42" t="str">
        <f t="shared" si="36"/>
        <v>2025-12</v>
      </c>
      <c r="AN457" s="42" t="str">
        <f t="shared" ca="1" si="37"/>
        <v>ON_SCHEDULE</v>
      </c>
      <c r="AO457" s="42" t="str">
        <f t="shared" si="38"/>
        <v>CH-836 | AUTOMATION VIBRATION TESTING MACHINE | KWD7 | SOLENOID VALVE | Time-based Maintenance | Mechanical | Cleaning | Medium | Cleaning solenoid valve
manifold 1 = 6 pcs.
manifold 2 = 3 pcs.
 | ล้างทำความสะอาดตามรอบ | คุณานนต์ ปารวัณวงศ์</v>
      </c>
      <c r="AP457" s="42" t="str">
        <f>_xlfn.TEXTJOIN("; ",TRUE,IF(COUNTA('query (10)'!A457:AK457)&lt;=6,"NEAR_EMPTY_ROW",""),IF($K457="","MISSING_STATUS",""),IF(AND($K457="เสร็จสิ้น",$Z457=""),"DONE_NO_ACTUAL_DATE",""),IF(AND($I457="Condition-based Maintenance",$AH457=""),"CBM_NO_MEASUREMENT",""),IF(OR($X457="",$X457=0),"INVALID_PERIOD",""),IF(AND($AA457&lt;&gt;"",$AB457&lt;&gt;"",$AB457&lt;$AA457),"DATE_SEQUENCE_ERROR",""),IF(AND($AB457&lt;&gt;"",$AB457&gt;DATE(2030,12,31)),"DATE_OUTLIER",""),IF($C457="","MISSING_QRCODE",""),IF($J457="UNKNOWN","UNKNOWN_PM_TYPE",""),IF($L457="UNKNOWN","UNKNOWN_STATUS",""))</f>
        <v/>
      </c>
      <c r="AQ457" s="42" t="str">
        <f t="shared" si="39"/>
        <v>NO</v>
      </c>
    </row>
    <row r="458" spans="1:43" x14ac:dyDescent="0.3">
      <c r="A458" s="38">
        <f>IF('query (10)'!A458="","",'query (10)'!A458)</f>
        <v>558</v>
      </c>
      <c r="B458" s="38">
        <f>IF('query (10)'!B458="","",'query (10)'!B458)</f>
        <v>16611</v>
      </c>
      <c r="C458" s="38" t="str">
        <f>TRIM(UPPER('query (10)'!M458))</f>
        <v>MA-611</v>
      </c>
      <c r="D458" s="38" t="str">
        <f>TRIM(UPPER(IFERROR(_xlfn.TEXTBEFORE('query (10)'!L458,"("),'query (10)'!L458)))</f>
        <v>LASER MARKER MACHINE</v>
      </c>
      <c r="E458" s="38" t="str">
        <f>IFERROR(TRIM(UPPER(_xlfn.TEXTBEFORE(_xlfn.TEXTAFTER('query (10)'!L458,"("),")"))),"")</f>
        <v/>
      </c>
      <c r="F458" s="38" t="str">
        <f>TRIM('query (10)'!K458)</f>
        <v>BWD1</v>
      </c>
      <c r="G458" s="38" t="str">
        <f>IF('query (10)'!J458="","",'query (10)'!J458)</f>
        <v>Laser Mark</v>
      </c>
      <c r="H458" s="38" t="str">
        <f>TRIM(UPPER('query (10)'!J458))</f>
        <v>LASER MARK</v>
      </c>
      <c r="I458" s="38" t="str">
        <f>IF('query (10)'!F458="","",'query (10)'!F458)</f>
        <v>Time-based Maintenance</v>
      </c>
      <c r="J458" s="38" t="str">
        <f>IF('query (10)'!F458="","",IFERROR(INDEX(Cleaning_Rules!$B$14:$B$17,MATCH(TRIM('query (10)'!F458),Cleaning_Rules!$A$14:$A$17,0)),"UNKNOWN"))</f>
        <v>TBM</v>
      </c>
      <c r="K458" s="38" t="str">
        <f>IF('query (10)'!G458="","",'query (10)'!G458)</f>
        <v>เสร็จสิ้น</v>
      </c>
      <c r="L458" s="38" t="str">
        <f>IF('query (10)'!G458="","MISSING",IFERROR(INDEX(Cleaning_Rules!$B$5:$B$10,MATCH(TRIM('query (10)'!G458),Cleaning_Rules!$A$5:$A$10,0)),"UNKNOWN"))</f>
        <v>COMPLETED</v>
      </c>
      <c r="M458" s="38" t="str">
        <f>IF('query (10)'!I458="","",'query (10)'!I458)</f>
        <v>Electrical</v>
      </c>
      <c r="N458" s="38" t="str">
        <f>IF('query (10)'!O458="","",'query (10)'!O458)</f>
        <v>Inspection</v>
      </c>
      <c r="O458" s="38" t="str">
        <f>IF('query (10)'!P458="","",'query (10)'!P458)</f>
        <v>Medium</v>
      </c>
      <c r="P458" s="38" t="str">
        <f>IF('query (10)'!N458="","",'query (10)'!N458)</f>
        <v>-Check Power Watt</v>
      </c>
      <c r="Q458" s="38" t="str">
        <f>TRIM('query (10)'!N458)</f>
        <v>-Check Power Watt</v>
      </c>
      <c r="R458" s="38" t="str">
        <f>TRIM(UPPER('query (10)'!R458))</f>
        <v/>
      </c>
      <c r="S458" s="38" t="str">
        <f>TRIM(UPPER('query (10)'!S458))</f>
        <v/>
      </c>
      <c r="T458" s="38" t="str">
        <f>IF('query (10)'!Q458="","",TRIM(UPPER('query (10)'!Q458)))</f>
        <v/>
      </c>
      <c r="U458" s="38" t="str">
        <f>IF('query (10)'!T458="","",'query (10)'!T458)</f>
        <v>1</v>
      </c>
      <c r="V458" s="39">
        <f>IF('query (10)'!T458="","",IFERROR(VALUE('query (10)'!T458),""))</f>
        <v>1</v>
      </c>
      <c r="W458" s="40">
        <f>IF('query (10)'!U458="","",'query (10)'!U458)</f>
        <v>0</v>
      </c>
      <c r="X458" s="39">
        <f>IF('query (10)'!V458="","",'query (10)'!V458)</f>
        <v>30</v>
      </c>
      <c r="Y458" s="41">
        <f>IF('query (10)'!W458="","",'query (10)'!W458)</f>
        <v>45988</v>
      </c>
      <c r="Z458" s="41">
        <f>IF('query (10)'!X458="","",'query (10)'!X458)</f>
        <v>45993</v>
      </c>
      <c r="AA458" s="41">
        <f>IF('query (10)'!Y458="","",'query (10)'!Y458)</f>
        <v>45993</v>
      </c>
      <c r="AB458" s="41">
        <f>IF('query (10)'!Z458="","",'query (10)'!Z458)</f>
        <v>46023</v>
      </c>
      <c r="AC458" s="38" t="str">
        <f>IF(OR('query (10)'!AA458="",COUNTIF(Cleaning_Rules!$A$21:$A$26,TRIM('query (10)'!AA458))&gt;0),"",TRIM('query (10)'!AA458))</f>
        <v/>
      </c>
      <c r="AD458" s="38" t="str">
        <f>IF('query (10)'!AB458="","",TRIM(IFERROR(_xlfn.TEXTBEFORE('query (10)'!AB458,"("),'query (10)'!AB458)))</f>
        <v/>
      </c>
      <c r="AE458" s="38" t="str">
        <f>IFERROR(LOWER(TRIM(_xlfn.TEXTBEFORE(_xlfn.TEXTAFTER('query (10)'!AB458,"("),")"))),"")</f>
        <v/>
      </c>
      <c r="AF458" s="38" t="str">
        <f>IF('query (10)'!AD458="","",TRIM('query (10)'!AD458))</f>
        <v>ปิยะพงษ์ ทองแสน</v>
      </c>
      <c r="AG458" s="38" t="str">
        <f>IF('query (10)'!AE458="","",TRIM('query (10)'!AE458))</f>
        <v>ปิยะพงษ์ ทองแสน</v>
      </c>
      <c r="AH458" s="38" t="str">
        <f>IF('query (10)'!AF458="","",IFERROR(VALUE('query (10)'!AF458),""))</f>
        <v/>
      </c>
      <c r="AI458" s="38" t="str">
        <f>IF('query (10)'!AG458="","",TRIM('query (10)'!AG458))</f>
        <v/>
      </c>
      <c r="AJ458" s="38" t="str">
        <f>IF('query (10)'!AH458="","",IFERROR(VALUE('query (10)'!AH458),""))</f>
        <v/>
      </c>
      <c r="AK458" s="38" t="str">
        <f>IF('query (10)'!AI458="","",TRIM('query (10)'!AI458))</f>
        <v/>
      </c>
      <c r="AL458" s="42">
        <f t="shared" si="35"/>
        <v>2025</v>
      </c>
      <c r="AM458" s="42" t="str">
        <f t="shared" si="36"/>
        <v>2025-11</v>
      </c>
      <c r="AN458" s="42" t="str">
        <f t="shared" ca="1" si="37"/>
        <v/>
      </c>
      <c r="AO458" s="42" t="str">
        <f t="shared" si="38"/>
        <v>MA-611 | LASER MARKER MACHINE | BWD1 | LASER MARK | Time-based Maintenance | Electrical | Inspection | Medium | -Check Power Watt | ปิยะพงษ์ ทองแสน</v>
      </c>
      <c r="AP458" s="42" t="str">
        <f>_xlfn.TEXTJOIN("; ",TRUE,IF(COUNTA('query (10)'!A458:AK458)&lt;=6,"NEAR_EMPTY_ROW",""),IF($K458="","MISSING_STATUS",""),IF(AND($K458="เสร็จสิ้น",$Z458=""),"DONE_NO_ACTUAL_DATE",""),IF(AND($I458="Condition-based Maintenance",$AH458=""),"CBM_NO_MEASUREMENT",""),IF(OR($X458="",$X458=0),"INVALID_PERIOD",""),IF(AND($AA458&lt;&gt;"",$AB458&lt;&gt;"",$AB458&lt;$AA458),"DATE_SEQUENCE_ERROR",""),IF(AND($AB458&lt;&gt;"",$AB458&gt;DATE(2030,12,31)),"DATE_OUTLIER",""),IF($C458="","MISSING_QRCODE",""),IF($J458="UNKNOWN","UNKNOWN_PM_TYPE",""),IF($L458="UNKNOWN","UNKNOWN_STATUS",""))</f>
        <v/>
      </c>
      <c r="AQ458" s="42" t="str">
        <f t="shared" si="39"/>
        <v>NO</v>
      </c>
    </row>
    <row r="459" spans="1:43" x14ac:dyDescent="0.3">
      <c r="A459" s="38">
        <f>IF('query (10)'!A459="","",'query (10)'!A459)</f>
        <v>559</v>
      </c>
      <c r="B459" s="38">
        <f>IF('query (10)'!B459="","",'query (10)'!B459)</f>
        <v>17005</v>
      </c>
      <c r="C459" s="38" t="str">
        <f>TRIM(UPPER('query (10)'!M459))</f>
        <v>MA-611</v>
      </c>
      <c r="D459" s="38" t="str">
        <f>TRIM(UPPER(IFERROR(_xlfn.TEXTBEFORE('query (10)'!L459,"("),'query (10)'!L459)))</f>
        <v>LASER MARKER MACHINE</v>
      </c>
      <c r="E459" s="38" t="str">
        <f>IFERROR(TRIM(UPPER(_xlfn.TEXTBEFORE(_xlfn.TEXTAFTER('query (10)'!L459,"("),")"))),"")</f>
        <v/>
      </c>
      <c r="F459" s="38" t="str">
        <f>TRIM('query (10)'!K459)</f>
        <v>BWD1</v>
      </c>
      <c r="G459" s="38" t="str">
        <f>IF('query (10)'!J459="","",'query (10)'!J459)</f>
        <v>Laser Mark</v>
      </c>
      <c r="H459" s="38" t="str">
        <f>TRIM(UPPER('query (10)'!J459))</f>
        <v>LASER MARK</v>
      </c>
      <c r="I459" s="38" t="str">
        <f>IF('query (10)'!F459="","",'query (10)'!F459)</f>
        <v>Time-based Maintenance</v>
      </c>
      <c r="J459" s="38" t="str">
        <f>IF('query (10)'!F459="","",IFERROR(INDEX(Cleaning_Rules!$B$14:$B$17,MATCH(TRIM('query (10)'!F459),Cleaning_Rules!$A$14:$A$17,0)),"UNKNOWN"))</f>
        <v>TBM</v>
      </c>
      <c r="K459" s="38" t="str">
        <f>IF('query (10)'!G459="","",'query (10)'!G459)</f>
        <v>เสร็จสิ้น</v>
      </c>
      <c r="L459" s="38" t="str">
        <f>IF('query (10)'!G459="","MISSING",IFERROR(INDEX(Cleaning_Rules!$B$5:$B$10,MATCH(TRIM('query (10)'!G459),Cleaning_Rules!$A$5:$A$10,0)),"UNKNOWN"))</f>
        <v>COMPLETED</v>
      </c>
      <c r="M459" s="38" t="str">
        <f>IF('query (10)'!I459="","",'query (10)'!I459)</f>
        <v>Electrical</v>
      </c>
      <c r="N459" s="38" t="str">
        <f>IF('query (10)'!O459="","",'query (10)'!O459)</f>
        <v>Inspection</v>
      </c>
      <c r="O459" s="38" t="str">
        <f>IF('query (10)'!P459="","",'query (10)'!P459)</f>
        <v>Medium</v>
      </c>
      <c r="P459" s="38" t="str">
        <f>IF('query (10)'!N459="","",'query (10)'!N459)</f>
        <v>-Check Air Cooler Temperature</v>
      </c>
      <c r="Q459" s="38" t="str">
        <f>TRIM('query (10)'!N459)</f>
        <v>-Check Air Cooler Temperature</v>
      </c>
      <c r="R459" s="38" t="str">
        <f>TRIM(UPPER('query (10)'!R459))</f>
        <v/>
      </c>
      <c r="S459" s="38" t="str">
        <f>TRIM(UPPER('query (10)'!S459))</f>
        <v/>
      </c>
      <c r="T459" s="38" t="str">
        <f>IF('query (10)'!Q459="","",TRIM(UPPER('query (10)'!Q459)))</f>
        <v/>
      </c>
      <c r="U459" s="38" t="str">
        <f>IF('query (10)'!T459="","",'query (10)'!T459)</f>
        <v>1</v>
      </c>
      <c r="V459" s="39">
        <f>IF('query (10)'!T459="","",IFERROR(VALUE('query (10)'!T459),""))</f>
        <v>1</v>
      </c>
      <c r="W459" s="40">
        <f>IF('query (10)'!U459="","",'query (10)'!U459)</f>
        <v>0</v>
      </c>
      <c r="X459" s="39">
        <f>IF('query (10)'!V459="","",'query (10)'!V459)</f>
        <v>30</v>
      </c>
      <c r="Y459" s="41">
        <f>IF('query (10)'!W459="","",'query (10)'!W459)</f>
        <v>45988</v>
      </c>
      <c r="Z459" s="41">
        <f>IF('query (10)'!X459="","",'query (10)'!X459)</f>
        <v>46014</v>
      </c>
      <c r="AA459" s="41">
        <f>IF('query (10)'!Y459="","",'query (10)'!Y459)</f>
        <v>46014</v>
      </c>
      <c r="AB459" s="41">
        <f>IF('query (10)'!Z459="","",'query (10)'!Z459)</f>
        <v>46044</v>
      </c>
      <c r="AC459" s="38" t="str">
        <f>IF(OR('query (10)'!AA459="",COUNTIF(Cleaning_Rules!$A$21:$A$26,TRIM('query (10)'!AA459))&gt;0),"",TRIM('query (10)'!AA459))</f>
        <v/>
      </c>
      <c r="AD459" s="38" t="str">
        <f>IF('query (10)'!AB459="","",TRIM(IFERROR(_xlfn.TEXTBEFORE('query (10)'!AB459,"("),'query (10)'!AB459)))</f>
        <v>รับผิดชอบโดย PIYAPONG THONGSAN</v>
      </c>
      <c r="AE459" s="38" t="str">
        <f>IFERROR(LOWER(TRIM(_xlfn.TEXTBEFORE(_xlfn.TEXTAFTER('query (10)'!AB459,"("),")"))),"")</f>
        <v>thongsan-p-3769@nsk.com</v>
      </c>
      <c r="AF459" s="38" t="str">
        <f>IF('query (10)'!AD459="","",TRIM('query (10)'!AD459))</f>
        <v>ปิยะพงษ์ ทองแสน</v>
      </c>
      <c r="AG459" s="38" t="str">
        <f>IF('query (10)'!AE459="","",TRIM('query (10)'!AE459))</f>
        <v>ปิยะพงษ์ ทองแสน</v>
      </c>
      <c r="AH459" s="38" t="str">
        <f>IF('query (10)'!AF459="","",IFERROR(VALUE('query (10)'!AF459),""))</f>
        <v/>
      </c>
      <c r="AI459" s="38" t="str">
        <f>IF('query (10)'!AG459="","",TRIM('query (10)'!AG459))</f>
        <v/>
      </c>
      <c r="AJ459" s="38" t="str">
        <f>IF('query (10)'!AH459="","",IFERROR(VALUE('query (10)'!AH459),""))</f>
        <v/>
      </c>
      <c r="AK459" s="38" t="str">
        <f>IF('query (10)'!AI459="","",TRIM('query (10)'!AI459))</f>
        <v/>
      </c>
      <c r="AL459" s="42">
        <f t="shared" si="35"/>
        <v>2025</v>
      </c>
      <c r="AM459" s="42" t="str">
        <f t="shared" si="36"/>
        <v>2025-11</v>
      </c>
      <c r="AN459" s="42" t="str">
        <f t="shared" ca="1" si="37"/>
        <v/>
      </c>
      <c r="AO459" s="42" t="str">
        <f t="shared" si="38"/>
        <v>MA-611 | LASER MARKER MACHINE | BWD1 | LASER MARK | Time-based Maintenance | Electrical | Inspection | Medium | -Check Air Cooler Temperature | รับผิดชอบโดย PIYAPONG THONGSAN | ปิยะพงษ์ ทองแสน</v>
      </c>
      <c r="AP459" s="42" t="str">
        <f>_xlfn.TEXTJOIN("; ",TRUE,IF(COUNTA('query (10)'!A459:AK459)&lt;=6,"NEAR_EMPTY_ROW",""),IF($K459="","MISSING_STATUS",""),IF(AND($K459="เสร็จสิ้น",$Z459=""),"DONE_NO_ACTUAL_DATE",""),IF(AND($I459="Condition-based Maintenance",$AH459=""),"CBM_NO_MEASUREMENT",""),IF(OR($X459="",$X459=0),"INVALID_PERIOD",""),IF(AND($AA459&lt;&gt;"",$AB459&lt;&gt;"",$AB459&lt;$AA459),"DATE_SEQUENCE_ERROR",""),IF(AND($AB459&lt;&gt;"",$AB459&gt;DATE(2030,12,31)),"DATE_OUTLIER",""),IF($C459="","MISSING_QRCODE",""),IF($J459="UNKNOWN","UNKNOWN_PM_TYPE",""),IF($L459="UNKNOWN","UNKNOWN_STATUS",""))</f>
        <v/>
      </c>
      <c r="AQ459" s="42" t="str">
        <f t="shared" si="39"/>
        <v>NO</v>
      </c>
    </row>
    <row r="460" spans="1:43" x14ac:dyDescent="0.3">
      <c r="A460" s="38">
        <f>IF('query (10)'!A460="","",'query (10)'!A460)</f>
        <v>560</v>
      </c>
      <c r="B460" s="38">
        <f>IF('query (10)'!B460="","",'query (10)'!B460)</f>
        <v>21613</v>
      </c>
      <c r="C460" s="38" t="str">
        <f>TRIM(UPPER('query (10)'!M460))</f>
        <v>GR-388</v>
      </c>
      <c r="D460" s="38" t="str">
        <f>TRIM(UPPER(IFERROR(_xlfn.TEXTBEFORE('query (10)'!L460,"("),'query (10)'!L460)))</f>
        <v>SHAFT RACEWAY GRINDING MACHINE.</v>
      </c>
      <c r="E460" s="38" t="str">
        <f>IFERROR(TRIM(UPPER(_xlfn.TEXTBEFORE(_xlfn.TEXTAFTER('query (10)'!L460,"("),")"))),"")</f>
        <v/>
      </c>
      <c r="F460" s="38" t="str">
        <f>TRIM('query (10)'!K460)</f>
        <v>HUB3-1</v>
      </c>
      <c r="G460" s="38" t="str">
        <f>IF('query (10)'!J460="","",'query (10)'!J460)</f>
        <v>Oil mist</v>
      </c>
      <c r="H460" s="38" t="str">
        <f>TRIM(UPPER('query (10)'!J460))</f>
        <v>OIL MIST</v>
      </c>
      <c r="I460" s="38" t="str">
        <f>IF('query (10)'!F460="","",'query (10)'!F460)</f>
        <v>Time-based Maintenance</v>
      </c>
      <c r="J460" s="38" t="str">
        <f>IF('query (10)'!F460="","",IFERROR(INDEX(Cleaning_Rules!$B$14:$B$17,MATCH(TRIM('query (10)'!F460),Cleaning_Rules!$A$14:$A$17,0)),"UNKNOWN"))</f>
        <v>TBM</v>
      </c>
      <c r="K460" s="38" t="str">
        <f>IF('query (10)'!G460="","",'query (10)'!G460)</f>
        <v>กำลังดำเนินการ</v>
      </c>
      <c r="L460" s="38" t="str">
        <f>IF('query (10)'!G460="","MISSING",IFERROR(INDEX(Cleaning_Rules!$B$5:$B$10,MATCH(TRIM('query (10)'!G460),Cleaning_Rules!$A$5:$A$10,0)),"UNKNOWN"))</f>
        <v>IN_PROGRESS</v>
      </c>
      <c r="M460" s="38" t="str">
        <f>IF('query (10)'!I460="","",'query (10)'!I460)</f>
        <v>Mechanical</v>
      </c>
      <c r="N460" s="38" t="str">
        <f>IF('query (10)'!O460="","",'query (10)'!O460)</f>
        <v>Cleaning</v>
      </c>
      <c r="O460" s="38" t="str">
        <f>IF('query (10)'!P460="","",'query (10)'!P460)</f>
        <v>Medium</v>
      </c>
      <c r="P460" s="38" t="str">
        <f>IF('query (10)'!N460="","",'query (10)'!N460)</f>
        <v>Cleaning filter venturi oil mist และตรวจสอบหยดน้ำมัน</v>
      </c>
      <c r="Q460" s="38" t="str">
        <f>TRIM('query (10)'!N460)</f>
        <v>Cleaning filter venturi oil mist และตรวจสอบหยดน้ำมัน</v>
      </c>
      <c r="R460" s="38" t="str">
        <f>TRIM(UPPER('query (10)'!R460))</f>
        <v/>
      </c>
      <c r="S460" s="38" t="str">
        <f>TRIM(UPPER('query (10)'!S460))</f>
        <v/>
      </c>
      <c r="T460" s="38" t="str">
        <f>IF('query (10)'!Q460="","",TRIM(UPPER('query (10)'!Q460)))</f>
        <v/>
      </c>
      <c r="U460" s="38" t="str">
        <f>IF('query (10)'!T460="","",'query (10)'!T460)</f>
        <v>1</v>
      </c>
      <c r="V460" s="39">
        <f>IF('query (10)'!T460="","",IFERROR(VALUE('query (10)'!T460),""))</f>
        <v>1</v>
      </c>
      <c r="W460" s="40">
        <f>IF('query (10)'!U460="","",'query (10)'!U460)</f>
        <v>0</v>
      </c>
      <c r="X460" s="39">
        <f>IF('query (10)'!V460="","",'query (10)'!V460)</f>
        <v>90</v>
      </c>
      <c r="Y460" s="41">
        <f>IF('query (10)'!W460="","",'query (10)'!W460)</f>
        <v>46001</v>
      </c>
      <c r="Z460" s="41">
        <f>IF('query (10)'!X460="","",'query (10)'!X460)</f>
        <v>46101</v>
      </c>
      <c r="AA460" s="41">
        <f>IF('query (10)'!Y460="","",'query (10)'!Y460)</f>
        <v>46101</v>
      </c>
      <c r="AB460" s="41">
        <f>IF('query (10)'!Z460="","",'query (10)'!Z460)</f>
        <v>46191</v>
      </c>
      <c r="AC460" s="38" t="str">
        <f>IF(OR('query (10)'!AA460="",COUNTIF(Cleaning_Rules!$A$21:$A$26,TRIM('query (10)'!AA460))&gt;0),"",TRIM('query (10)'!AA460))</f>
        <v/>
      </c>
      <c r="AD460" s="38" t="str">
        <f>IF('query (10)'!AB460="","",TRIM(IFERROR(_xlfn.TEXTBEFORE('query (10)'!AB460,"("),'query (10)'!AB460)))</f>
        <v>เริ่มซ่อมงาน PM แล้ว รับผิดชอบโดย PAHLA SEEDANG</v>
      </c>
      <c r="AE460" s="38" t="str">
        <f>IFERROR(LOWER(TRIM(_xlfn.TEXTBEFORE(_xlfn.TEXTAFTER('query (10)'!AB460,"("),")"))),"")</f>
        <v>pahla@nsk.com</v>
      </c>
      <c r="AF460" s="38" t="str">
        <f>IF('query (10)'!AD460="","",TRIM('query (10)'!AD460))</f>
        <v>จักรภัทร โคตรสมบัติ</v>
      </c>
      <c r="AG460" s="38" t="str">
        <f>IF('query (10)'!AE460="","",TRIM('query (10)'!AE460))</f>
        <v>ผะหลา สีแดง</v>
      </c>
      <c r="AH460" s="38" t="str">
        <f>IF('query (10)'!AF460="","",IFERROR(VALUE('query (10)'!AF460),""))</f>
        <v/>
      </c>
      <c r="AI460" s="38" t="str">
        <f>IF('query (10)'!AG460="","",TRIM('query (10)'!AG460))</f>
        <v/>
      </c>
      <c r="AJ460" s="38" t="str">
        <f>IF('query (10)'!AH460="","",IFERROR(VALUE('query (10)'!AH460),""))</f>
        <v/>
      </c>
      <c r="AK460" s="38" t="str">
        <f>IF('query (10)'!AI460="","",TRIM('query (10)'!AI460))</f>
        <v/>
      </c>
      <c r="AL460" s="42">
        <f t="shared" si="35"/>
        <v>2025</v>
      </c>
      <c r="AM460" s="42" t="str">
        <f t="shared" si="36"/>
        <v>2025-12</v>
      </c>
      <c r="AN460" s="42" t="str">
        <f t="shared" ca="1" si="37"/>
        <v>OVERDUE</v>
      </c>
      <c r="AO460" s="42" t="str">
        <f t="shared" si="38"/>
        <v>GR-388 | SHAFT RACEWAY GRINDING MACHINE. | HUB3-1 | OIL MIST | Time-based Maintenance | Mechanical | Cleaning | Medium | Cleaning filter venturi oil mist และตรวจสอบหยดน้ำมัน | เริ่มซ่อมงาน PM แล้ว รับผิดชอบโดย PAHLA SEEDANG | ผะหลา สีแดง</v>
      </c>
      <c r="AP460" s="42" t="str">
        <f>_xlfn.TEXTJOIN("; ",TRUE,IF(COUNTA('query (10)'!A460:AK460)&lt;=6,"NEAR_EMPTY_ROW",""),IF($K460="","MISSING_STATUS",""),IF(AND($K460="เสร็จสิ้น",$Z460=""),"DONE_NO_ACTUAL_DATE",""),IF(AND($I460="Condition-based Maintenance",$AH460=""),"CBM_NO_MEASUREMENT",""),IF(OR($X460="",$X460=0),"INVALID_PERIOD",""),IF(AND($AA460&lt;&gt;"",$AB460&lt;&gt;"",$AB460&lt;$AA460),"DATE_SEQUENCE_ERROR",""),IF(AND($AB460&lt;&gt;"",$AB460&gt;DATE(2030,12,31)),"DATE_OUTLIER",""),IF($C460="","MISSING_QRCODE",""),IF($J460="UNKNOWN","UNKNOWN_PM_TYPE",""),IF($L460="UNKNOWN","UNKNOWN_STATUS",""))</f>
        <v/>
      </c>
      <c r="AQ460" s="42" t="str">
        <f t="shared" si="39"/>
        <v>NO</v>
      </c>
    </row>
    <row r="461" spans="1:43" x14ac:dyDescent="0.3">
      <c r="A461" s="38">
        <f>IF('query (10)'!A461="","",'query (10)'!A461)</f>
        <v>561</v>
      </c>
      <c r="B461" s="38">
        <f>IF('query (10)'!B461="","",'query (10)'!B461)</f>
        <v>21615</v>
      </c>
      <c r="C461" s="38" t="str">
        <f>TRIM(UPPER('query (10)'!M461))</f>
        <v>GR-389</v>
      </c>
      <c r="D461" s="38" t="str">
        <f>TRIM(UPPER(IFERROR(_xlfn.TEXTBEFORE('query (10)'!L461,"("),'query (10)'!L461)))</f>
        <v>OUTER OUT SIDE DIAMETER GRINDING MACHINE.</v>
      </c>
      <c r="E461" s="38" t="str">
        <f>IFERROR(TRIM(UPPER(_xlfn.TEXTBEFORE(_xlfn.TEXTAFTER('query (10)'!L461,"("),")"))),"")</f>
        <v/>
      </c>
      <c r="F461" s="38" t="str">
        <f>TRIM('query (10)'!K461)</f>
        <v>HUB3-1</v>
      </c>
      <c r="G461" s="38" t="str">
        <f>IF('query (10)'!J461="","",'query (10)'!J461)</f>
        <v>Oil mist</v>
      </c>
      <c r="H461" s="38" t="str">
        <f>TRIM(UPPER('query (10)'!J461))</f>
        <v>OIL MIST</v>
      </c>
      <c r="I461" s="38" t="str">
        <f>IF('query (10)'!F461="","",'query (10)'!F461)</f>
        <v>Time-based Maintenance</v>
      </c>
      <c r="J461" s="38" t="str">
        <f>IF('query (10)'!F461="","",IFERROR(INDEX(Cleaning_Rules!$B$14:$B$17,MATCH(TRIM('query (10)'!F461),Cleaning_Rules!$A$14:$A$17,0)),"UNKNOWN"))</f>
        <v>TBM</v>
      </c>
      <c r="K461" s="38" t="str">
        <f>IF('query (10)'!G461="","",'query (10)'!G461)</f>
        <v>กำลังดำเนินการ</v>
      </c>
      <c r="L461" s="38" t="str">
        <f>IF('query (10)'!G461="","MISSING",IFERROR(INDEX(Cleaning_Rules!$B$5:$B$10,MATCH(TRIM('query (10)'!G461),Cleaning_Rules!$A$5:$A$10,0)),"UNKNOWN"))</f>
        <v>IN_PROGRESS</v>
      </c>
      <c r="M461" s="38" t="str">
        <f>IF('query (10)'!I461="","",'query (10)'!I461)</f>
        <v>Mechanical</v>
      </c>
      <c r="N461" s="38" t="str">
        <f>IF('query (10)'!O461="","",'query (10)'!O461)</f>
        <v>Cleaning</v>
      </c>
      <c r="O461" s="38" t="str">
        <f>IF('query (10)'!P461="","",'query (10)'!P461)</f>
        <v>Medium</v>
      </c>
      <c r="P461" s="38" t="str">
        <f>IF('query (10)'!N461="","",'query (10)'!N461)</f>
        <v>Cleaning filter venturi oil mist และตรวจสอบหยดน้ำมัน</v>
      </c>
      <c r="Q461" s="38" t="str">
        <f>TRIM('query (10)'!N461)</f>
        <v>Cleaning filter venturi oil mist และตรวจสอบหยดน้ำมัน</v>
      </c>
      <c r="R461" s="38" t="str">
        <f>TRIM(UPPER('query (10)'!R461))</f>
        <v/>
      </c>
      <c r="S461" s="38" t="str">
        <f>TRIM(UPPER('query (10)'!S461))</f>
        <v/>
      </c>
      <c r="T461" s="38" t="str">
        <f>IF('query (10)'!Q461="","",TRIM(UPPER('query (10)'!Q461)))</f>
        <v/>
      </c>
      <c r="U461" s="38" t="str">
        <f>IF('query (10)'!T461="","",'query (10)'!T461)</f>
        <v>1</v>
      </c>
      <c r="V461" s="39">
        <f>IF('query (10)'!T461="","",IFERROR(VALUE('query (10)'!T461),""))</f>
        <v>1</v>
      </c>
      <c r="W461" s="40">
        <f>IF('query (10)'!U461="","",'query (10)'!U461)</f>
        <v>0</v>
      </c>
      <c r="X461" s="39">
        <f>IF('query (10)'!V461="","",'query (10)'!V461)</f>
        <v>90</v>
      </c>
      <c r="Y461" s="41">
        <f>IF('query (10)'!W461="","",'query (10)'!W461)</f>
        <v>46001</v>
      </c>
      <c r="Z461" s="41">
        <f>IF('query (10)'!X461="","",'query (10)'!X461)</f>
        <v>46101</v>
      </c>
      <c r="AA461" s="41">
        <f>IF('query (10)'!Y461="","",'query (10)'!Y461)</f>
        <v>46101</v>
      </c>
      <c r="AB461" s="41">
        <f>IF('query (10)'!Z461="","",'query (10)'!Z461)</f>
        <v>46191</v>
      </c>
      <c r="AC461" s="38" t="str">
        <f>IF(OR('query (10)'!AA461="",COUNTIF(Cleaning_Rules!$A$21:$A$26,TRIM('query (10)'!AA461))&gt;0),"",TRIM('query (10)'!AA461))</f>
        <v/>
      </c>
      <c r="AD461" s="38" t="str">
        <f>IF('query (10)'!AB461="","",TRIM(IFERROR(_xlfn.TEXTBEFORE('query (10)'!AB461,"("),'query (10)'!AB461)))</f>
        <v>เริ่มซ่อมงาน PM แล้ว รับผิดชอบโดย PAHLA SEEDANG</v>
      </c>
      <c r="AE461" s="38" t="str">
        <f>IFERROR(LOWER(TRIM(_xlfn.TEXTBEFORE(_xlfn.TEXTAFTER('query (10)'!AB461,"("),")"))),"")</f>
        <v>pahla@nsk.com</v>
      </c>
      <c r="AF461" s="38" t="str">
        <f>IF('query (10)'!AD461="","",TRIM('query (10)'!AD461))</f>
        <v>จักรภัทร โคตรสมบัติ</v>
      </c>
      <c r="AG461" s="38" t="str">
        <f>IF('query (10)'!AE461="","",TRIM('query (10)'!AE461))</f>
        <v>ผะหลา สีแดง</v>
      </c>
      <c r="AH461" s="38" t="str">
        <f>IF('query (10)'!AF461="","",IFERROR(VALUE('query (10)'!AF461),""))</f>
        <v/>
      </c>
      <c r="AI461" s="38" t="str">
        <f>IF('query (10)'!AG461="","",TRIM('query (10)'!AG461))</f>
        <v/>
      </c>
      <c r="AJ461" s="38" t="str">
        <f>IF('query (10)'!AH461="","",IFERROR(VALUE('query (10)'!AH461),""))</f>
        <v/>
      </c>
      <c r="AK461" s="38" t="str">
        <f>IF('query (10)'!AI461="","",TRIM('query (10)'!AI461))</f>
        <v/>
      </c>
      <c r="AL461" s="42">
        <f t="shared" si="35"/>
        <v>2025</v>
      </c>
      <c r="AM461" s="42" t="str">
        <f t="shared" si="36"/>
        <v>2025-12</v>
      </c>
      <c r="AN461" s="42" t="str">
        <f t="shared" ca="1" si="37"/>
        <v>OVERDUE</v>
      </c>
      <c r="AO461" s="42" t="str">
        <f t="shared" si="38"/>
        <v>GR-389 | OUTER OUT SIDE DIAMETER GRINDING MACHINE. | HUB3-1 | OIL MIST | Time-based Maintenance | Mechanical | Cleaning | Medium | Cleaning filter venturi oil mist และตรวจสอบหยดน้ำมัน | เริ่มซ่อมงาน PM แล้ว รับผิดชอบโดย PAHLA SEEDANG | ผะหลา สีแดง</v>
      </c>
      <c r="AP461" s="42" t="str">
        <f>_xlfn.TEXTJOIN("; ",TRUE,IF(COUNTA('query (10)'!A461:AK461)&lt;=6,"NEAR_EMPTY_ROW",""),IF($K461="","MISSING_STATUS",""),IF(AND($K461="เสร็จสิ้น",$Z461=""),"DONE_NO_ACTUAL_DATE",""),IF(AND($I461="Condition-based Maintenance",$AH461=""),"CBM_NO_MEASUREMENT",""),IF(OR($X461="",$X461=0),"INVALID_PERIOD",""),IF(AND($AA461&lt;&gt;"",$AB461&lt;&gt;"",$AB461&lt;$AA461),"DATE_SEQUENCE_ERROR",""),IF(AND($AB461&lt;&gt;"",$AB461&gt;DATE(2030,12,31)),"DATE_OUTLIER",""),IF($C461="","MISSING_QRCODE",""),IF($J461="UNKNOWN","UNKNOWN_PM_TYPE",""),IF($L461="UNKNOWN","UNKNOWN_STATUS",""))</f>
        <v/>
      </c>
      <c r="AQ461" s="42" t="str">
        <f t="shared" si="39"/>
        <v>NO</v>
      </c>
    </row>
    <row r="462" spans="1:43" x14ac:dyDescent="0.3">
      <c r="A462" s="38">
        <f>IF('query (10)'!A462="","",'query (10)'!A462)</f>
        <v>562</v>
      </c>
      <c r="B462" s="38">
        <f>IF('query (10)'!B462="","",'query (10)'!B462)</f>
        <v>21616</v>
      </c>
      <c r="C462" s="38" t="str">
        <f>TRIM(UPPER('query (10)'!M462))</f>
        <v>GR-391</v>
      </c>
      <c r="D462" s="38" t="str">
        <f>TRIM(UPPER(IFERROR(_xlfn.TEXTBEFORE('query (10)'!L462,"("),'query (10)'!L462)))</f>
        <v>HUB3 OUTER RING GRINDING MACHINE.</v>
      </c>
      <c r="E462" s="38" t="str">
        <f>IFERROR(TRIM(UPPER(_xlfn.TEXTBEFORE(_xlfn.TEXTAFTER('query (10)'!L462,"("),")"))),"")</f>
        <v/>
      </c>
      <c r="F462" s="38" t="str">
        <f>TRIM('query (10)'!K462)</f>
        <v>HUB3-1</v>
      </c>
      <c r="G462" s="38" t="str">
        <f>IF('query (10)'!J462="","",'query (10)'!J462)</f>
        <v>Oil mist</v>
      </c>
      <c r="H462" s="38" t="str">
        <f>TRIM(UPPER('query (10)'!J462))</f>
        <v>OIL MIST</v>
      </c>
      <c r="I462" s="38" t="str">
        <f>IF('query (10)'!F462="","",'query (10)'!F462)</f>
        <v>Time-based Maintenance</v>
      </c>
      <c r="J462" s="38" t="str">
        <f>IF('query (10)'!F462="","",IFERROR(INDEX(Cleaning_Rules!$B$14:$B$17,MATCH(TRIM('query (10)'!F462),Cleaning_Rules!$A$14:$A$17,0)),"UNKNOWN"))</f>
        <v>TBM</v>
      </c>
      <c r="K462" s="38" t="str">
        <f>IF('query (10)'!G462="","",'query (10)'!G462)</f>
        <v>กำลังดำเนินการ</v>
      </c>
      <c r="L462" s="38" t="str">
        <f>IF('query (10)'!G462="","MISSING",IFERROR(INDEX(Cleaning_Rules!$B$5:$B$10,MATCH(TRIM('query (10)'!G462),Cleaning_Rules!$A$5:$A$10,0)),"UNKNOWN"))</f>
        <v>IN_PROGRESS</v>
      </c>
      <c r="M462" s="38" t="str">
        <f>IF('query (10)'!I462="","",'query (10)'!I462)</f>
        <v>Mechanical</v>
      </c>
      <c r="N462" s="38" t="str">
        <f>IF('query (10)'!O462="","",'query (10)'!O462)</f>
        <v>Cleaning</v>
      </c>
      <c r="O462" s="38" t="str">
        <f>IF('query (10)'!P462="","",'query (10)'!P462)</f>
        <v>Medium</v>
      </c>
      <c r="P462" s="38" t="str">
        <f>IF('query (10)'!N462="","",'query (10)'!N462)</f>
        <v>Cleaning filter venturi oil mist และตรวจสอบหยดน้ำมัน</v>
      </c>
      <c r="Q462" s="38" t="str">
        <f>TRIM('query (10)'!N462)</f>
        <v>Cleaning filter venturi oil mist และตรวจสอบหยดน้ำมัน</v>
      </c>
      <c r="R462" s="38" t="str">
        <f>TRIM(UPPER('query (10)'!R462))</f>
        <v/>
      </c>
      <c r="S462" s="38" t="str">
        <f>TRIM(UPPER('query (10)'!S462))</f>
        <v/>
      </c>
      <c r="T462" s="38" t="str">
        <f>IF('query (10)'!Q462="","",TRIM(UPPER('query (10)'!Q462)))</f>
        <v/>
      </c>
      <c r="U462" s="38" t="str">
        <f>IF('query (10)'!T462="","",'query (10)'!T462)</f>
        <v>1</v>
      </c>
      <c r="V462" s="39">
        <f>IF('query (10)'!T462="","",IFERROR(VALUE('query (10)'!T462),""))</f>
        <v>1</v>
      </c>
      <c r="W462" s="40">
        <f>IF('query (10)'!U462="","",'query (10)'!U462)</f>
        <v>0</v>
      </c>
      <c r="X462" s="39">
        <f>IF('query (10)'!V462="","",'query (10)'!V462)</f>
        <v>90</v>
      </c>
      <c r="Y462" s="41">
        <f>IF('query (10)'!W462="","",'query (10)'!W462)</f>
        <v>46001</v>
      </c>
      <c r="Z462" s="41">
        <f>IF('query (10)'!X462="","",'query (10)'!X462)</f>
        <v>46101</v>
      </c>
      <c r="AA462" s="41">
        <f>IF('query (10)'!Y462="","",'query (10)'!Y462)</f>
        <v>46101</v>
      </c>
      <c r="AB462" s="41">
        <f>IF('query (10)'!Z462="","",'query (10)'!Z462)</f>
        <v>46191</v>
      </c>
      <c r="AC462" s="38" t="str">
        <f>IF(OR('query (10)'!AA462="",COUNTIF(Cleaning_Rules!$A$21:$A$26,TRIM('query (10)'!AA462))&gt;0),"",TRIM('query (10)'!AA462))</f>
        <v/>
      </c>
      <c r="AD462" s="38" t="str">
        <f>IF('query (10)'!AB462="","",TRIM(IFERROR(_xlfn.TEXTBEFORE('query (10)'!AB462,"("),'query (10)'!AB462)))</f>
        <v>เริ่มซ่อมงาน PM แล้ว รับผิดชอบโดย PAHLA SEEDANG</v>
      </c>
      <c r="AE462" s="38" t="str">
        <f>IFERROR(LOWER(TRIM(_xlfn.TEXTBEFORE(_xlfn.TEXTAFTER('query (10)'!AB462,"("),")"))),"")</f>
        <v>pahla@nsk.com</v>
      </c>
      <c r="AF462" s="38" t="str">
        <f>IF('query (10)'!AD462="","",TRIM('query (10)'!AD462))</f>
        <v>จักรภัทร โคตรสมบัติ</v>
      </c>
      <c r="AG462" s="38" t="str">
        <f>IF('query (10)'!AE462="","",TRIM('query (10)'!AE462))</f>
        <v>ผะหลา สีแดง</v>
      </c>
      <c r="AH462" s="38" t="str">
        <f>IF('query (10)'!AF462="","",IFERROR(VALUE('query (10)'!AF462),""))</f>
        <v/>
      </c>
      <c r="AI462" s="38" t="str">
        <f>IF('query (10)'!AG462="","",TRIM('query (10)'!AG462))</f>
        <v/>
      </c>
      <c r="AJ462" s="38" t="str">
        <f>IF('query (10)'!AH462="","",IFERROR(VALUE('query (10)'!AH462),""))</f>
        <v/>
      </c>
      <c r="AK462" s="38" t="str">
        <f>IF('query (10)'!AI462="","",TRIM('query (10)'!AI462))</f>
        <v/>
      </c>
      <c r="AL462" s="42">
        <f t="shared" si="35"/>
        <v>2025</v>
      </c>
      <c r="AM462" s="42" t="str">
        <f t="shared" si="36"/>
        <v>2025-12</v>
      </c>
      <c r="AN462" s="42" t="str">
        <f t="shared" ca="1" si="37"/>
        <v>OVERDUE</v>
      </c>
      <c r="AO462" s="42" t="str">
        <f t="shared" si="38"/>
        <v>GR-391 | HUB3 OUTER RING GRINDING MACHINE. | HUB3-1 | OIL MIST | Time-based Maintenance | Mechanical | Cleaning | Medium | Cleaning filter venturi oil mist และตรวจสอบหยดน้ำมัน | เริ่มซ่อมงาน PM แล้ว รับผิดชอบโดย PAHLA SEEDANG | ผะหลา สีแดง</v>
      </c>
      <c r="AP462" s="42" t="str">
        <f>_xlfn.TEXTJOIN("; ",TRUE,IF(COUNTA('query (10)'!A462:AK462)&lt;=6,"NEAR_EMPTY_ROW",""),IF($K462="","MISSING_STATUS",""),IF(AND($K462="เสร็จสิ้น",$Z462=""),"DONE_NO_ACTUAL_DATE",""),IF(AND($I462="Condition-based Maintenance",$AH462=""),"CBM_NO_MEASUREMENT",""),IF(OR($X462="",$X462=0),"INVALID_PERIOD",""),IF(AND($AA462&lt;&gt;"",$AB462&lt;&gt;"",$AB462&lt;$AA462),"DATE_SEQUENCE_ERROR",""),IF(AND($AB462&lt;&gt;"",$AB462&gt;DATE(2030,12,31)),"DATE_OUTLIER",""),IF($C462="","MISSING_QRCODE",""),IF($J462="UNKNOWN","UNKNOWN_PM_TYPE",""),IF($L462="UNKNOWN","UNKNOWN_STATUS",""))</f>
        <v/>
      </c>
      <c r="AQ462" s="42" t="str">
        <f t="shared" si="39"/>
        <v>NO</v>
      </c>
    </row>
    <row r="463" spans="1:43" x14ac:dyDescent="0.3">
      <c r="A463" s="38">
        <f>IF('query (10)'!A463="","",'query (10)'!A463)</f>
        <v>563</v>
      </c>
      <c r="B463" s="38">
        <f>IF('query (10)'!B463="","",'query (10)'!B463)</f>
        <v>21617</v>
      </c>
      <c r="C463" s="38" t="str">
        <f>TRIM(UPPER('query (10)'!M463))</f>
        <v>GR-396</v>
      </c>
      <c r="D463" s="38" t="str">
        <f>TRIM(UPPER(IFERROR(_xlfn.TEXTBEFORE('query (10)'!L463,"("),'query (10)'!L463)))</f>
        <v>B1 INNER RING GRINDING MACHINE.</v>
      </c>
      <c r="E463" s="38" t="str">
        <f>IFERROR(TRIM(UPPER(_xlfn.TEXTBEFORE(_xlfn.TEXTAFTER('query (10)'!L463,"("),")"))),"")</f>
        <v/>
      </c>
      <c r="F463" s="38" t="str">
        <f>TRIM('query (10)'!K463)</f>
        <v>HUB3-1</v>
      </c>
      <c r="G463" s="38" t="str">
        <f>IF('query (10)'!J463="","",'query (10)'!J463)</f>
        <v>Oil mist</v>
      </c>
      <c r="H463" s="38" t="str">
        <f>TRIM(UPPER('query (10)'!J463))</f>
        <v>OIL MIST</v>
      </c>
      <c r="I463" s="38" t="str">
        <f>IF('query (10)'!F463="","",'query (10)'!F463)</f>
        <v>Time-based Maintenance</v>
      </c>
      <c r="J463" s="38" t="str">
        <f>IF('query (10)'!F463="","",IFERROR(INDEX(Cleaning_Rules!$B$14:$B$17,MATCH(TRIM('query (10)'!F463),Cleaning_Rules!$A$14:$A$17,0)),"UNKNOWN"))</f>
        <v>TBM</v>
      </c>
      <c r="K463" s="38" t="str">
        <f>IF('query (10)'!G463="","",'query (10)'!G463)</f>
        <v>กำลังดำเนินการ</v>
      </c>
      <c r="L463" s="38" t="str">
        <f>IF('query (10)'!G463="","MISSING",IFERROR(INDEX(Cleaning_Rules!$B$5:$B$10,MATCH(TRIM('query (10)'!G463),Cleaning_Rules!$A$5:$A$10,0)),"UNKNOWN"))</f>
        <v>IN_PROGRESS</v>
      </c>
      <c r="M463" s="38" t="str">
        <f>IF('query (10)'!I463="","",'query (10)'!I463)</f>
        <v>Mechanical</v>
      </c>
      <c r="N463" s="38" t="str">
        <f>IF('query (10)'!O463="","",'query (10)'!O463)</f>
        <v>Cleaning</v>
      </c>
      <c r="O463" s="38" t="str">
        <f>IF('query (10)'!P463="","",'query (10)'!P463)</f>
        <v>Medium</v>
      </c>
      <c r="P463" s="38" t="str">
        <f>IF('query (10)'!N463="","",'query (10)'!N463)</f>
        <v>Cleaning filter venturi oil mist และตรวจสอบหยดน้ำมัน</v>
      </c>
      <c r="Q463" s="38" t="str">
        <f>TRIM('query (10)'!N463)</f>
        <v>Cleaning filter venturi oil mist และตรวจสอบหยดน้ำมัน</v>
      </c>
      <c r="R463" s="38" t="str">
        <f>TRIM(UPPER('query (10)'!R463))</f>
        <v/>
      </c>
      <c r="S463" s="38" t="str">
        <f>TRIM(UPPER('query (10)'!S463))</f>
        <v/>
      </c>
      <c r="T463" s="38" t="str">
        <f>IF('query (10)'!Q463="","",TRIM(UPPER('query (10)'!Q463)))</f>
        <v/>
      </c>
      <c r="U463" s="38" t="str">
        <f>IF('query (10)'!T463="","",'query (10)'!T463)</f>
        <v>1</v>
      </c>
      <c r="V463" s="39">
        <f>IF('query (10)'!T463="","",IFERROR(VALUE('query (10)'!T463),""))</f>
        <v>1</v>
      </c>
      <c r="W463" s="40">
        <f>IF('query (10)'!U463="","",'query (10)'!U463)</f>
        <v>0</v>
      </c>
      <c r="X463" s="39">
        <f>IF('query (10)'!V463="","",'query (10)'!V463)</f>
        <v>90</v>
      </c>
      <c r="Y463" s="41">
        <f>IF('query (10)'!W463="","",'query (10)'!W463)</f>
        <v>46001</v>
      </c>
      <c r="Z463" s="41">
        <f>IF('query (10)'!X463="","",'query (10)'!X463)</f>
        <v>46101</v>
      </c>
      <c r="AA463" s="41">
        <f>IF('query (10)'!Y463="","",'query (10)'!Y463)</f>
        <v>46101</v>
      </c>
      <c r="AB463" s="41">
        <f>IF('query (10)'!Z463="","",'query (10)'!Z463)</f>
        <v>46191</v>
      </c>
      <c r="AC463" s="38" t="str">
        <f>IF(OR('query (10)'!AA463="",COUNTIF(Cleaning_Rules!$A$21:$A$26,TRIM('query (10)'!AA463))&gt;0),"",TRIM('query (10)'!AA463))</f>
        <v/>
      </c>
      <c r="AD463" s="38" t="str">
        <f>IF('query (10)'!AB463="","",TRIM(IFERROR(_xlfn.TEXTBEFORE('query (10)'!AB463,"("),'query (10)'!AB463)))</f>
        <v>เริ่มซ่อมงาน PM แล้ว รับผิดชอบโดย PAHLA SEEDANG</v>
      </c>
      <c r="AE463" s="38" t="str">
        <f>IFERROR(LOWER(TRIM(_xlfn.TEXTBEFORE(_xlfn.TEXTAFTER('query (10)'!AB463,"("),")"))),"")</f>
        <v>pahla@nsk.com</v>
      </c>
      <c r="AF463" s="38" t="str">
        <f>IF('query (10)'!AD463="","",TRIM('query (10)'!AD463))</f>
        <v>จักรภัทร โคตรสมบัติ</v>
      </c>
      <c r="AG463" s="38" t="str">
        <f>IF('query (10)'!AE463="","",TRIM('query (10)'!AE463))</f>
        <v>ผะหลา สีแดง</v>
      </c>
      <c r="AH463" s="38" t="str">
        <f>IF('query (10)'!AF463="","",IFERROR(VALUE('query (10)'!AF463),""))</f>
        <v/>
      </c>
      <c r="AI463" s="38" t="str">
        <f>IF('query (10)'!AG463="","",TRIM('query (10)'!AG463))</f>
        <v/>
      </c>
      <c r="AJ463" s="38" t="str">
        <f>IF('query (10)'!AH463="","",IFERROR(VALUE('query (10)'!AH463),""))</f>
        <v/>
      </c>
      <c r="AK463" s="38" t="str">
        <f>IF('query (10)'!AI463="","",TRIM('query (10)'!AI463))</f>
        <v/>
      </c>
      <c r="AL463" s="42">
        <f t="shared" si="35"/>
        <v>2025</v>
      </c>
      <c r="AM463" s="42" t="str">
        <f t="shared" si="36"/>
        <v>2025-12</v>
      </c>
      <c r="AN463" s="42" t="str">
        <f t="shared" ca="1" si="37"/>
        <v>OVERDUE</v>
      </c>
      <c r="AO463" s="42" t="str">
        <f t="shared" si="38"/>
        <v>GR-396 | B1 INNER RING GRINDING MACHINE. | HUB3-1 | OIL MIST | Time-based Maintenance | Mechanical | Cleaning | Medium | Cleaning filter venturi oil mist และตรวจสอบหยดน้ำมัน | เริ่มซ่อมงาน PM แล้ว รับผิดชอบโดย PAHLA SEEDANG | ผะหลา สีแดง</v>
      </c>
      <c r="AP463" s="42" t="str">
        <f>_xlfn.TEXTJOIN("; ",TRUE,IF(COUNTA('query (10)'!A463:AK463)&lt;=6,"NEAR_EMPTY_ROW",""),IF($K463="","MISSING_STATUS",""),IF(AND($K463="เสร็จสิ้น",$Z463=""),"DONE_NO_ACTUAL_DATE",""),IF(AND($I463="Condition-based Maintenance",$AH463=""),"CBM_NO_MEASUREMENT",""),IF(OR($X463="",$X463=0),"INVALID_PERIOD",""),IF(AND($AA463&lt;&gt;"",$AB463&lt;&gt;"",$AB463&lt;$AA463),"DATE_SEQUENCE_ERROR",""),IF(AND($AB463&lt;&gt;"",$AB463&gt;DATE(2030,12,31)),"DATE_OUTLIER",""),IF($C463="","MISSING_QRCODE",""),IF($J463="UNKNOWN","UNKNOWN_PM_TYPE",""),IF($L463="UNKNOWN","UNKNOWN_STATUS",""))</f>
        <v/>
      </c>
      <c r="AQ463" s="42" t="str">
        <f t="shared" si="39"/>
        <v>NO</v>
      </c>
    </row>
    <row r="464" spans="1:43" x14ac:dyDescent="0.3">
      <c r="A464" s="38">
        <f>IF('query (10)'!A464="","",'query (10)'!A464)</f>
        <v>564</v>
      </c>
      <c r="B464" s="38">
        <f>IF('query (10)'!B464="","",'query (10)'!B464)</f>
        <v>21618</v>
      </c>
      <c r="C464" s="38" t="str">
        <f>TRIM(UPPER('query (10)'!M464))</f>
        <v>GR-398</v>
      </c>
      <c r="D464" s="38" t="str">
        <f>TRIM(UPPER(IFERROR(_xlfn.TEXTBEFORE('query (10)'!L464,"("),'query (10)'!L464)))</f>
        <v>B1 INNER RING BORE GRINDING MACHINE.</v>
      </c>
      <c r="E464" s="38" t="str">
        <f>IFERROR(TRIM(UPPER(_xlfn.TEXTBEFORE(_xlfn.TEXTAFTER('query (10)'!L464,"("),")"))),"")</f>
        <v/>
      </c>
      <c r="F464" s="38" t="str">
        <f>TRIM('query (10)'!K464)</f>
        <v>HUB3-1</v>
      </c>
      <c r="G464" s="38" t="str">
        <f>IF('query (10)'!J464="","",'query (10)'!J464)</f>
        <v>Oil mist</v>
      </c>
      <c r="H464" s="38" t="str">
        <f>TRIM(UPPER('query (10)'!J464))</f>
        <v>OIL MIST</v>
      </c>
      <c r="I464" s="38" t="str">
        <f>IF('query (10)'!F464="","",'query (10)'!F464)</f>
        <v>Time-based Maintenance</v>
      </c>
      <c r="J464" s="38" t="str">
        <f>IF('query (10)'!F464="","",IFERROR(INDEX(Cleaning_Rules!$B$14:$B$17,MATCH(TRIM('query (10)'!F464),Cleaning_Rules!$A$14:$A$17,0)),"UNKNOWN"))</f>
        <v>TBM</v>
      </c>
      <c r="K464" s="38" t="str">
        <f>IF('query (10)'!G464="","",'query (10)'!G464)</f>
        <v>กำลังดำเนินการ</v>
      </c>
      <c r="L464" s="38" t="str">
        <f>IF('query (10)'!G464="","MISSING",IFERROR(INDEX(Cleaning_Rules!$B$5:$B$10,MATCH(TRIM('query (10)'!G464),Cleaning_Rules!$A$5:$A$10,0)),"UNKNOWN"))</f>
        <v>IN_PROGRESS</v>
      </c>
      <c r="M464" s="38" t="str">
        <f>IF('query (10)'!I464="","",'query (10)'!I464)</f>
        <v>Mechanical</v>
      </c>
      <c r="N464" s="38" t="str">
        <f>IF('query (10)'!O464="","",'query (10)'!O464)</f>
        <v>Cleaning</v>
      </c>
      <c r="O464" s="38" t="str">
        <f>IF('query (10)'!P464="","",'query (10)'!P464)</f>
        <v>Medium</v>
      </c>
      <c r="P464" s="38" t="str">
        <f>IF('query (10)'!N464="","",'query (10)'!N464)</f>
        <v>Cleaning filter venturi oil mist และตรวจสอบหยดน้ำมัน</v>
      </c>
      <c r="Q464" s="38" t="str">
        <f>TRIM('query (10)'!N464)</f>
        <v>Cleaning filter venturi oil mist และตรวจสอบหยดน้ำมัน</v>
      </c>
      <c r="R464" s="38" t="str">
        <f>TRIM(UPPER('query (10)'!R464))</f>
        <v/>
      </c>
      <c r="S464" s="38" t="str">
        <f>TRIM(UPPER('query (10)'!S464))</f>
        <v/>
      </c>
      <c r="T464" s="38" t="str">
        <f>IF('query (10)'!Q464="","",TRIM(UPPER('query (10)'!Q464)))</f>
        <v/>
      </c>
      <c r="U464" s="38" t="str">
        <f>IF('query (10)'!T464="","",'query (10)'!T464)</f>
        <v>1</v>
      </c>
      <c r="V464" s="39">
        <f>IF('query (10)'!T464="","",IFERROR(VALUE('query (10)'!T464),""))</f>
        <v>1</v>
      </c>
      <c r="W464" s="40">
        <f>IF('query (10)'!U464="","",'query (10)'!U464)</f>
        <v>0</v>
      </c>
      <c r="X464" s="39">
        <f>IF('query (10)'!V464="","",'query (10)'!V464)</f>
        <v>90</v>
      </c>
      <c r="Y464" s="41">
        <f>IF('query (10)'!W464="","",'query (10)'!W464)</f>
        <v>46001</v>
      </c>
      <c r="Z464" s="41">
        <f>IF('query (10)'!X464="","",'query (10)'!X464)</f>
        <v>46101</v>
      </c>
      <c r="AA464" s="41">
        <f>IF('query (10)'!Y464="","",'query (10)'!Y464)</f>
        <v>46101</v>
      </c>
      <c r="AB464" s="41">
        <f>IF('query (10)'!Z464="","",'query (10)'!Z464)</f>
        <v>46191</v>
      </c>
      <c r="AC464" s="38" t="str">
        <f>IF(OR('query (10)'!AA464="",COUNTIF(Cleaning_Rules!$A$21:$A$26,TRIM('query (10)'!AA464))&gt;0),"",TRIM('query (10)'!AA464))</f>
        <v/>
      </c>
      <c r="AD464" s="38" t="str">
        <f>IF('query (10)'!AB464="","",TRIM(IFERROR(_xlfn.TEXTBEFORE('query (10)'!AB464,"("),'query (10)'!AB464)))</f>
        <v>เริ่มซ่อมงาน PM แล้ว รับผิดชอบโดย PAHLA SEEDANG</v>
      </c>
      <c r="AE464" s="38" t="str">
        <f>IFERROR(LOWER(TRIM(_xlfn.TEXTBEFORE(_xlfn.TEXTAFTER('query (10)'!AB464,"("),")"))),"")</f>
        <v>pahla@nsk.com</v>
      </c>
      <c r="AF464" s="38" t="str">
        <f>IF('query (10)'!AD464="","",TRIM('query (10)'!AD464))</f>
        <v>จักรภัทร โคตรสมบัติ</v>
      </c>
      <c r="AG464" s="38" t="str">
        <f>IF('query (10)'!AE464="","",TRIM('query (10)'!AE464))</f>
        <v>ผะหลา สีแดง</v>
      </c>
      <c r="AH464" s="38" t="str">
        <f>IF('query (10)'!AF464="","",IFERROR(VALUE('query (10)'!AF464),""))</f>
        <v/>
      </c>
      <c r="AI464" s="38" t="str">
        <f>IF('query (10)'!AG464="","",TRIM('query (10)'!AG464))</f>
        <v/>
      </c>
      <c r="AJ464" s="38" t="str">
        <f>IF('query (10)'!AH464="","",IFERROR(VALUE('query (10)'!AH464),""))</f>
        <v/>
      </c>
      <c r="AK464" s="38" t="str">
        <f>IF('query (10)'!AI464="","",TRIM('query (10)'!AI464))</f>
        <v/>
      </c>
      <c r="AL464" s="42">
        <f t="shared" si="35"/>
        <v>2025</v>
      </c>
      <c r="AM464" s="42" t="str">
        <f t="shared" si="36"/>
        <v>2025-12</v>
      </c>
      <c r="AN464" s="42" t="str">
        <f t="shared" ca="1" si="37"/>
        <v>OVERDUE</v>
      </c>
      <c r="AO464" s="42" t="str">
        <f t="shared" si="38"/>
        <v>GR-398 | B1 INNER RING BORE GRINDING MACHINE. | HUB3-1 | OIL MIST | Time-based Maintenance | Mechanical | Cleaning | Medium | Cleaning filter venturi oil mist และตรวจสอบหยดน้ำมัน | เริ่มซ่อมงาน PM แล้ว รับผิดชอบโดย PAHLA SEEDANG | ผะหลา สีแดง</v>
      </c>
      <c r="AP464" s="42" t="str">
        <f>_xlfn.TEXTJOIN("; ",TRUE,IF(COUNTA('query (10)'!A464:AK464)&lt;=6,"NEAR_EMPTY_ROW",""),IF($K464="","MISSING_STATUS",""),IF(AND($K464="เสร็จสิ้น",$Z464=""),"DONE_NO_ACTUAL_DATE",""),IF(AND($I464="Condition-based Maintenance",$AH464=""),"CBM_NO_MEASUREMENT",""),IF(OR($X464="",$X464=0),"INVALID_PERIOD",""),IF(AND($AA464&lt;&gt;"",$AB464&lt;&gt;"",$AB464&lt;$AA464),"DATE_SEQUENCE_ERROR",""),IF(AND($AB464&lt;&gt;"",$AB464&gt;DATE(2030,12,31)),"DATE_OUTLIER",""),IF($C464="","MISSING_QRCODE",""),IF($J464="UNKNOWN","UNKNOWN_PM_TYPE",""),IF($L464="UNKNOWN","UNKNOWN_STATUS",""))</f>
        <v/>
      </c>
      <c r="AQ464" s="42" t="str">
        <f t="shared" si="39"/>
        <v>NO</v>
      </c>
    </row>
    <row r="465" spans="1:43" x14ac:dyDescent="0.3">
      <c r="A465" s="38">
        <f>IF('query (10)'!A465="","",'query (10)'!A465)</f>
        <v>565</v>
      </c>
      <c r="B465" s="38">
        <f>IF('query (10)'!B465="","",'query (10)'!B465)</f>
        <v>17764</v>
      </c>
      <c r="C465" s="38" t="str">
        <f>TRIM(UPPER('query (10)'!M465))</f>
        <v>SU-1064</v>
      </c>
      <c r="D465" s="38" t="str">
        <f>TRIM(UPPER(IFERROR(_xlfn.TEXTBEFORE('query (10)'!L465,"("),'query (10)'!L465)))</f>
        <v>OUTER FEEDER</v>
      </c>
      <c r="E465" s="38" t="str">
        <f>IFERROR(TRIM(UPPER(_xlfn.TEXTBEFORE(_xlfn.TEXTAFTER('query (10)'!L465,"("),")"))),"")</f>
        <v/>
      </c>
      <c r="F465" s="38" t="str">
        <f>TRIM('query (10)'!K465)</f>
        <v>HUB3-1</v>
      </c>
      <c r="G465" s="38" t="str">
        <f>IF('query (10)'!J465="","",'query (10)'!J465)</f>
        <v>Filter</v>
      </c>
      <c r="H465" s="38" t="str">
        <f>TRIM(UPPER('query (10)'!J465))</f>
        <v>FILTER</v>
      </c>
      <c r="I465" s="38" t="str">
        <f>IF('query (10)'!F465="","",'query (10)'!F465)</f>
        <v>Time-based Maintenance</v>
      </c>
      <c r="J465" s="38" t="str">
        <f>IF('query (10)'!F465="","",IFERROR(INDEX(Cleaning_Rules!$B$14:$B$17,MATCH(TRIM('query (10)'!F465),Cleaning_Rules!$A$14:$A$17,0)),"UNKNOWN"))</f>
        <v>TBM</v>
      </c>
      <c r="K465" s="38" t="str">
        <f>IF('query (10)'!G465="","",'query (10)'!G465)</f>
        <v>เสร็จสิ้น</v>
      </c>
      <c r="L465" s="38" t="str">
        <f>IF('query (10)'!G465="","MISSING",IFERROR(INDEX(Cleaning_Rules!$B$5:$B$10,MATCH(TRIM('query (10)'!G465),Cleaning_Rules!$A$5:$A$10,0)),"UNKNOWN"))</f>
        <v>COMPLETED</v>
      </c>
      <c r="M465" s="38" t="str">
        <f>IF('query (10)'!I465="","",'query (10)'!I465)</f>
        <v>Mechanical</v>
      </c>
      <c r="N465" s="38" t="str">
        <f>IF('query (10)'!O465="","",'query (10)'!O465)</f>
        <v>Part Change</v>
      </c>
      <c r="O465" s="38" t="str">
        <f>IF('query (10)'!P465="","",'query (10)'!P465)</f>
        <v>Medium</v>
      </c>
      <c r="P465" s="38" t="str">
        <f>IF('query (10)'!N465="","",'query (10)'!N465)</f>
        <v xml:space="preserve">เปลี่ยน Main Air Filter เครื่องจักรไลน์ HUB#3-1 และ B1 </v>
      </c>
      <c r="Q465" s="38" t="str">
        <f>TRIM('query (10)'!N465)</f>
        <v>เปลี่ยน Main Air Filter เครื่องจักรไลน์ HUB#3-1 และ B1</v>
      </c>
      <c r="R465" s="38" t="str">
        <f>TRIM(UPPER('query (10)'!R465))</f>
        <v/>
      </c>
      <c r="S465" s="38" t="str">
        <f>TRIM(UPPER('query (10)'!S465))</f>
        <v/>
      </c>
      <c r="T465" s="38" t="str">
        <f>IF('query (10)'!Q465="","",TRIM(UPPER('query (10)'!Q465)))</f>
        <v/>
      </c>
      <c r="U465" s="38" t="str">
        <f>IF('query (10)'!T465="","",'query (10)'!T465)</f>
        <v>1</v>
      </c>
      <c r="V465" s="39">
        <f>IF('query (10)'!T465="","",IFERROR(VALUE('query (10)'!T465),""))</f>
        <v>1</v>
      </c>
      <c r="W465" s="40">
        <f>IF('query (10)'!U465="","",'query (10)'!U465)</f>
        <v>0</v>
      </c>
      <c r="X465" s="39">
        <f>IF('query (10)'!V465="","",'query (10)'!V465)</f>
        <v>365</v>
      </c>
      <c r="Y465" s="41">
        <f>IF('query (10)'!W465="","",'query (10)'!W465)</f>
        <v>46001</v>
      </c>
      <c r="Z465" s="41">
        <f>IF('query (10)'!X465="","",'query (10)'!X465)</f>
        <v>46059</v>
      </c>
      <c r="AA465" s="41">
        <f>IF('query (10)'!Y465="","",'query (10)'!Y465)</f>
        <v>46059</v>
      </c>
      <c r="AB465" s="41">
        <f>IF('query (10)'!Z465="","",'query (10)'!Z465)</f>
        <v>46424</v>
      </c>
      <c r="AC465" s="38" t="str">
        <f>IF(OR('query (10)'!AA465="",COUNTIF(Cleaning_Rules!$A$21:$A$26,TRIM('query (10)'!AA465))&gt;0),"",TRIM('query (10)'!AA465))</f>
        <v/>
      </c>
      <c r="AD465" s="38" t="str">
        <f>IF('query (10)'!AB465="","",TRIM(IFERROR(_xlfn.TEXTBEFORE('query (10)'!AB465,"("),'query (10)'!AB465)))</f>
        <v>เริ่มซ่อมงาน PM แล้ว รับผิดชอบโดย JAKKAPAT KHOTSOMBAT</v>
      </c>
      <c r="AE465" s="38" t="str">
        <f>IFERROR(LOWER(TRIM(_xlfn.TEXTBEFORE(_xlfn.TEXTAFTER('query (10)'!AB465,"("),")"))),"")</f>
        <v>jakkapat@nsk.com</v>
      </c>
      <c r="AF465" s="38" t="str">
        <f>IF('query (10)'!AD465="","",TRIM('query (10)'!AD465))</f>
        <v>จักรภัทร โคตรสมบัติ</v>
      </c>
      <c r="AG465" s="38" t="str">
        <f>IF('query (10)'!AE465="","",TRIM('query (10)'!AE465))</f>
        <v>จักรภัทร โคตรสมบัติ</v>
      </c>
      <c r="AH465" s="38" t="str">
        <f>IF('query (10)'!AF465="","",IFERROR(VALUE('query (10)'!AF465),""))</f>
        <v/>
      </c>
      <c r="AI465" s="38" t="str">
        <f>IF('query (10)'!AG465="","",TRIM('query (10)'!AG465))</f>
        <v/>
      </c>
      <c r="AJ465" s="38" t="str">
        <f>IF('query (10)'!AH465="","",IFERROR(VALUE('query (10)'!AH465),""))</f>
        <v/>
      </c>
      <c r="AK465" s="38" t="str">
        <f>IF('query (10)'!AI465="","",TRIM('query (10)'!AI465))</f>
        <v/>
      </c>
      <c r="AL465" s="42">
        <f t="shared" si="35"/>
        <v>2025</v>
      </c>
      <c r="AM465" s="42" t="str">
        <f t="shared" si="36"/>
        <v>2025-12</v>
      </c>
      <c r="AN465" s="42" t="str">
        <f t="shared" ca="1" si="37"/>
        <v/>
      </c>
      <c r="AO465" s="42" t="str">
        <f t="shared" si="38"/>
        <v>SU-1064 | OUTER FEEDER | HUB3-1 | FILTER | Time-based Maintenance | Mechanical | Part Change | Medium | เปลี่ยน Main Air Filter เครื่องจักรไลน์ HUB#3-1 และ B1 | เริ่มซ่อมงาน PM แล้ว รับผิดชอบโดย JAKKAPAT KHOTSOMBAT | จักรภัทร โคตรสมบัติ</v>
      </c>
      <c r="AP465" s="42" t="str">
        <f>_xlfn.TEXTJOIN("; ",TRUE,IF(COUNTA('query (10)'!A465:AK465)&lt;=6,"NEAR_EMPTY_ROW",""),IF($K465="","MISSING_STATUS",""),IF(AND($K465="เสร็จสิ้น",$Z465=""),"DONE_NO_ACTUAL_DATE",""),IF(AND($I465="Condition-based Maintenance",$AH465=""),"CBM_NO_MEASUREMENT",""),IF(OR($X465="",$X465=0),"INVALID_PERIOD",""),IF(AND($AA465&lt;&gt;"",$AB465&lt;&gt;"",$AB465&lt;$AA465),"DATE_SEQUENCE_ERROR",""),IF(AND($AB465&lt;&gt;"",$AB465&gt;DATE(2030,12,31)),"DATE_OUTLIER",""),IF($C465="","MISSING_QRCODE",""),IF($J465="UNKNOWN","UNKNOWN_PM_TYPE",""),IF($L465="UNKNOWN","UNKNOWN_STATUS",""))</f>
        <v/>
      </c>
      <c r="AQ465" s="42" t="str">
        <f t="shared" si="39"/>
        <v>NO</v>
      </c>
    </row>
    <row r="466" spans="1:43" x14ac:dyDescent="0.3">
      <c r="A466" s="38">
        <f>IF('query (10)'!A466="","",'query (10)'!A466)</f>
        <v>566</v>
      </c>
      <c r="B466" s="38">
        <f>IF('query (10)'!B466="","",'query (10)'!B466)</f>
        <v>17161</v>
      </c>
      <c r="C466" s="38" t="str">
        <f>TRIM(UPPER('query (10)'!M466))</f>
        <v>AS-1150</v>
      </c>
      <c r="D466" s="38" t="str">
        <f>TRIM(UPPER(IFERROR(_xlfn.TEXTBEFORE('query (10)'!L466,"("),'query (10)'!L466)))</f>
        <v>SHRINK FITTING</v>
      </c>
      <c r="E466" s="38" t="str">
        <f>IFERROR(TRIM(UPPER(_xlfn.TEXTBEFORE(_xlfn.TEXTAFTER('query (10)'!L466,"("),")"))),"")</f>
        <v/>
      </c>
      <c r="F466" s="38" t="str">
        <f>TRIM('query (10)'!K466)</f>
        <v>CR1</v>
      </c>
      <c r="G466" s="38" t="str">
        <f>IF('query (10)'!J466="","",'query (10)'!J466)</f>
        <v>Electrical Control</v>
      </c>
      <c r="H466" s="38" t="str">
        <f>TRIM(UPPER('query (10)'!J466))</f>
        <v>ELECTRICAL CONTROL</v>
      </c>
      <c r="I466" s="38" t="str">
        <f>IF('query (10)'!F466="","",'query (10)'!F466)</f>
        <v>Time-based Maintenance</v>
      </c>
      <c r="J466" s="38" t="str">
        <f>IF('query (10)'!F466="","",IFERROR(INDEX(Cleaning_Rules!$B$14:$B$17,MATCH(TRIM('query (10)'!F466),Cleaning_Rules!$A$14:$A$17,0)),"UNKNOWN"))</f>
        <v>TBM</v>
      </c>
      <c r="K466" s="38" t="str">
        <f>IF('query (10)'!G466="","",'query (10)'!G466)</f>
        <v>เสร็จสิ้น</v>
      </c>
      <c r="L466" s="38" t="str">
        <f>IF('query (10)'!G466="","MISSING",IFERROR(INDEX(Cleaning_Rules!$B$5:$B$10,MATCH(TRIM('query (10)'!G466),Cleaning_Rules!$A$5:$A$10,0)),"UNKNOWN"))</f>
        <v>COMPLETED</v>
      </c>
      <c r="M466" s="38" t="str">
        <f>IF('query (10)'!I466="","",'query (10)'!I466)</f>
        <v>Mechanical</v>
      </c>
      <c r="N466" s="38" t="str">
        <f>IF('query (10)'!O466="","",'query (10)'!O466)</f>
        <v>Inspection</v>
      </c>
      <c r="O466" s="38" t="str">
        <f>IF('query (10)'!P466="","",'query (10)'!P466)</f>
        <v>Medium</v>
      </c>
      <c r="P466" s="38" t="str">
        <f>IF('query (10)'!N466="","",'query (10)'!N466)</f>
        <v>inspection machine</v>
      </c>
      <c r="Q466" s="38" t="str">
        <f>TRIM('query (10)'!N466)</f>
        <v>inspection machine</v>
      </c>
      <c r="R466" s="38" t="str">
        <f>TRIM(UPPER('query (10)'!R466))</f>
        <v/>
      </c>
      <c r="S466" s="38" t="str">
        <f>TRIM(UPPER('query (10)'!S466))</f>
        <v/>
      </c>
      <c r="T466" s="38" t="str">
        <f>IF('query (10)'!Q466="","",TRIM(UPPER('query (10)'!Q466)))</f>
        <v/>
      </c>
      <c r="U466" s="38" t="str">
        <f>IF('query (10)'!T466="","",'query (10)'!T466)</f>
        <v>1</v>
      </c>
      <c r="V466" s="39">
        <f>IF('query (10)'!T466="","",IFERROR(VALUE('query (10)'!T466),""))</f>
        <v>1</v>
      </c>
      <c r="W466" s="40">
        <f>IF('query (10)'!U466="","",'query (10)'!U466)</f>
        <v>0</v>
      </c>
      <c r="X466" s="39">
        <f>IF('query (10)'!V466="","",'query (10)'!V466)</f>
        <v>1</v>
      </c>
      <c r="Y466" s="41">
        <f>IF('query (10)'!W466="","",'query (10)'!W466)</f>
        <v>45992</v>
      </c>
      <c r="Z466" s="41">
        <f>IF('query (10)'!X466="","",'query (10)'!X466)</f>
        <v>46028</v>
      </c>
      <c r="AA466" s="41">
        <f>IF('query (10)'!Y466="","",'query (10)'!Y466)</f>
        <v>46028</v>
      </c>
      <c r="AB466" s="41">
        <f>IF('query (10)'!Z466="","",'query (10)'!Z466)</f>
        <v>46029</v>
      </c>
      <c r="AC466" s="38" t="str">
        <f>IF(OR('query (10)'!AA466="",COUNTIF(Cleaning_Rules!$A$21:$A$26,TRIM('query (10)'!AA466))&gt;0),"",TRIM('query (10)'!AA466))</f>
        <v>inspection machine
(miyadenthai)</v>
      </c>
      <c r="AD466" s="38" t="str">
        <f>IF('query (10)'!AB466="","",TRIM(IFERROR(_xlfn.TEXTBEFORE('query (10)'!AB466,"("),'query (10)'!AB466)))</f>
        <v>เริ่มซ่อมงาน PM แล้ว รับผิดชอบโดย PAHLA SEEDANG</v>
      </c>
      <c r="AE466" s="38" t="str">
        <f>IFERROR(LOWER(TRIM(_xlfn.TEXTBEFORE(_xlfn.TEXTAFTER('query (10)'!AB466,"("),")"))),"")</f>
        <v>pahla@nsk.com</v>
      </c>
      <c r="AF466" s="38" t="str">
        <f>IF('query (10)'!AD466="","",TRIM('query (10)'!AD466))</f>
        <v>ผะหลา สีแดง</v>
      </c>
      <c r="AG466" s="38" t="str">
        <f>IF('query (10)'!AE466="","",TRIM('query (10)'!AE466))</f>
        <v>ผะหลา สีแดง</v>
      </c>
      <c r="AH466" s="38" t="str">
        <f>IF('query (10)'!AF466="","",IFERROR(VALUE('query (10)'!AF466),""))</f>
        <v/>
      </c>
      <c r="AI466" s="38" t="str">
        <f>IF('query (10)'!AG466="","",TRIM('query (10)'!AG466))</f>
        <v/>
      </c>
      <c r="AJ466" s="38" t="str">
        <f>IF('query (10)'!AH466="","",IFERROR(VALUE('query (10)'!AH466),""))</f>
        <v/>
      </c>
      <c r="AK466" s="38" t="str">
        <f>IF('query (10)'!AI466="","",TRIM('query (10)'!AI466))</f>
        <v/>
      </c>
      <c r="AL466" s="42">
        <f t="shared" si="35"/>
        <v>2025</v>
      </c>
      <c r="AM466" s="42" t="str">
        <f t="shared" si="36"/>
        <v>2025-12</v>
      </c>
      <c r="AN466" s="42" t="str">
        <f t="shared" ca="1" si="37"/>
        <v/>
      </c>
      <c r="AO466" s="42" t="str">
        <f t="shared" si="38"/>
        <v>AS-1150 | SHRINK FITTING | CR1 | ELECTRICAL CONTROL | Time-based Maintenance | Mechanical | Inspection | Medium | inspection machine | inspection machine
(miyadenthai) | เริ่มซ่อมงาน PM แล้ว รับผิดชอบโดย PAHLA SEEDANG | ผะหลา สีแดง</v>
      </c>
      <c r="AP466" s="42" t="str">
        <f>_xlfn.TEXTJOIN("; ",TRUE,IF(COUNTA('query (10)'!A466:AK466)&lt;=6,"NEAR_EMPTY_ROW",""),IF($K466="","MISSING_STATUS",""),IF(AND($K466="เสร็จสิ้น",$Z466=""),"DONE_NO_ACTUAL_DATE",""),IF(AND($I466="Condition-based Maintenance",$AH466=""),"CBM_NO_MEASUREMENT",""),IF(OR($X466="",$X466=0),"INVALID_PERIOD",""),IF(AND($AA466&lt;&gt;"",$AB466&lt;&gt;"",$AB466&lt;$AA466),"DATE_SEQUENCE_ERROR",""),IF(AND($AB466&lt;&gt;"",$AB466&gt;DATE(2030,12,31)),"DATE_OUTLIER",""),IF($C466="","MISSING_QRCODE",""),IF($J466="UNKNOWN","UNKNOWN_PM_TYPE",""),IF($L466="UNKNOWN","UNKNOWN_STATUS",""))</f>
        <v/>
      </c>
      <c r="AQ466" s="42" t="str">
        <f t="shared" si="39"/>
        <v>NO</v>
      </c>
    </row>
    <row r="467" spans="1:43" x14ac:dyDescent="0.3">
      <c r="A467" s="38">
        <f>IF('query (10)'!A467="","",'query (10)'!A467)</f>
        <v>567</v>
      </c>
      <c r="B467" s="38">
        <f>IF('query (10)'!B467="","",'query (10)'!B467)</f>
        <v>17164</v>
      </c>
      <c r="C467" s="38" t="str">
        <f>TRIM(UPPER('query (10)'!M467))</f>
        <v>AS-1181</v>
      </c>
      <c r="D467" s="38" t="str">
        <f>TRIM(UPPER(IFERROR(_xlfn.TEXTBEFORE('query (10)'!L467,"("),'query (10)'!L467)))</f>
        <v>SHRINK FITTING</v>
      </c>
      <c r="E467" s="38" t="str">
        <f>IFERROR(TRIM(UPPER(_xlfn.TEXTBEFORE(_xlfn.TEXTAFTER('query (10)'!L467,"("),")"))),"")</f>
        <v/>
      </c>
      <c r="F467" s="38" t="str">
        <f>TRIM('query (10)'!K467)</f>
        <v>CR2</v>
      </c>
      <c r="G467" s="38" t="str">
        <f>IF('query (10)'!J467="","",'query (10)'!J467)</f>
        <v>Electrical Control</v>
      </c>
      <c r="H467" s="38" t="str">
        <f>TRIM(UPPER('query (10)'!J467))</f>
        <v>ELECTRICAL CONTROL</v>
      </c>
      <c r="I467" s="38" t="str">
        <f>IF('query (10)'!F467="","",'query (10)'!F467)</f>
        <v>Time-based Maintenance</v>
      </c>
      <c r="J467" s="38" t="str">
        <f>IF('query (10)'!F467="","",IFERROR(INDEX(Cleaning_Rules!$B$14:$B$17,MATCH(TRIM('query (10)'!F467),Cleaning_Rules!$A$14:$A$17,0)),"UNKNOWN"))</f>
        <v>TBM</v>
      </c>
      <c r="K467" s="38" t="str">
        <f>IF('query (10)'!G467="","",'query (10)'!G467)</f>
        <v>เสร็จสิ้น</v>
      </c>
      <c r="L467" s="38" t="str">
        <f>IF('query (10)'!G467="","MISSING",IFERROR(INDEX(Cleaning_Rules!$B$5:$B$10,MATCH(TRIM('query (10)'!G467),Cleaning_Rules!$A$5:$A$10,0)),"UNKNOWN"))</f>
        <v>COMPLETED</v>
      </c>
      <c r="M467" s="38" t="str">
        <f>IF('query (10)'!I467="","",'query (10)'!I467)</f>
        <v>Mechanical</v>
      </c>
      <c r="N467" s="38" t="str">
        <f>IF('query (10)'!O467="","",'query (10)'!O467)</f>
        <v>Inspection</v>
      </c>
      <c r="O467" s="38" t="str">
        <f>IF('query (10)'!P467="","",'query (10)'!P467)</f>
        <v>Medium</v>
      </c>
      <c r="P467" s="38" t="str">
        <f>IF('query (10)'!N467="","",'query (10)'!N467)</f>
        <v>inspection machine</v>
      </c>
      <c r="Q467" s="38" t="str">
        <f>TRIM('query (10)'!N467)</f>
        <v>inspection machine</v>
      </c>
      <c r="R467" s="38" t="str">
        <f>TRIM(UPPER('query (10)'!R467))</f>
        <v/>
      </c>
      <c r="S467" s="38" t="str">
        <f>TRIM(UPPER('query (10)'!S467))</f>
        <v/>
      </c>
      <c r="T467" s="38" t="str">
        <f>IF('query (10)'!Q467="","",TRIM(UPPER('query (10)'!Q467)))</f>
        <v/>
      </c>
      <c r="U467" s="38" t="str">
        <f>IF('query (10)'!T467="","",'query (10)'!T467)</f>
        <v>1</v>
      </c>
      <c r="V467" s="39">
        <f>IF('query (10)'!T467="","",IFERROR(VALUE('query (10)'!T467),""))</f>
        <v>1</v>
      </c>
      <c r="W467" s="40">
        <f>IF('query (10)'!U467="","",'query (10)'!U467)</f>
        <v>0</v>
      </c>
      <c r="X467" s="39">
        <f>IF('query (10)'!V467="","",'query (10)'!V467)</f>
        <v>1</v>
      </c>
      <c r="Y467" s="41">
        <f>IF('query (10)'!W467="","",'query (10)'!W467)</f>
        <v>45993</v>
      </c>
      <c r="Z467" s="41">
        <f>IF('query (10)'!X467="","",'query (10)'!X467)</f>
        <v>46028</v>
      </c>
      <c r="AA467" s="41">
        <f>IF('query (10)'!Y467="","",'query (10)'!Y467)</f>
        <v>46028</v>
      </c>
      <c r="AB467" s="41">
        <f>IF('query (10)'!Z467="","",'query (10)'!Z467)</f>
        <v>46029</v>
      </c>
      <c r="AC467" s="38" t="str">
        <f>IF(OR('query (10)'!AA467="",COUNTIF(Cleaning_Rules!$A$21:$A$26,TRIM('query (10)'!AA467))&gt;0),"",TRIM('query (10)'!AA467))</f>
        <v>inspection machine
(miyadenthai)</v>
      </c>
      <c r="AD467" s="38" t="str">
        <f>IF('query (10)'!AB467="","",TRIM(IFERROR(_xlfn.TEXTBEFORE('query (10)'!AB467,"("),'query (10)'!AB467)))</f>
        <v>เริ่มซ่อมงาน PM แล้ว รับผิดชอบโดย PAHLA SEEDANG</v>
      </c>
      <c r="AE467" s="38" t="str">
        <f>IFERROR(LOWER(TRIM(_xlfn.TEXTBEFORE(_xlfn.TEXTAFTER('query (10)'!AB467,"("),")"))),"")</f>
        <v>pahla@nsk.com</v>
      </c>
      <c r="AF467" s="38" t="str">
        <f>IF('query (10)'!AD467="","",TRIM('query (10)'!AD467))</f>
        <v>ผะหลา สีแดง</v>
      </c>
      <c r="AG467" s="38" t="str">
        <f>IF('query (10)'!AE467="","",TRIM('query (10)'!AE467))</f>
        <v>ผะหลา สีแดง</v>
      </c>
      <c r="AH467" s="38" t="str">
        <f>IF('query (10)'!AF467="","",IFERROR(VALUE('query (10)'!AF467),""))</f>
        <v/>
      </c>
      <c r="AI467" s="38" t="str">
        <f>IF('query (10)'!AG467="","",TRIM('query (10)'!AG467))</f>
        <v/>
      </c>
      <c r="AJ467" s="38" t="str">
        <f>IF('query (10)'!AH467="","",IFERROR(VALUE('query (10)'!AH467),""))</f>
        <v/>
      </c>
      <c r="AK467" s="38" t="str">
        <f>IF('query (10)'!AI467="","",TRIM('query (10)'!AI467))</f>
        <v/>
      </c>
      <c r="AL467" s="42">
        <f t="shared" si="35"/>
        <v>2025</v>
      </c>
      <c r="AM467" s="42" t="str">
        <f t="shared" si="36"/>
        <v>2025-12</v>
      </c>
      <c r="AN467" s="42" t="str">
        <f t="shared" ca="1" si="37"/>
        <v/>
      </c>
      <c r="AO467" s="42" t="str">
        <f t="shared" si="38"/>
        <v>AS-1181 | SHRINK FITTING | CR2 | ELECTRICAL CONTROL | Time-based Maintenance | Mechanical | Inspection | Medium | inspection machine | inspection machine
(miyadenthai) | เริ่มซ่อมงาน PM แล้ว รับผิดชอบโดย PAHLA SEEDANG | ผะหลา สีแดง</v>
      </c>
      <c r="AP467" s="42" t="str">
        <f>_xlfn.TEXTJOIN("; ",TRUE,IF(COUNTA('query (10)'!A467:AK467)&lt;=6,"NEAR_EMPTY_ROW",""),IF($K467="","MISSING_STATUS",""),IF(AND($K467="เสร็จสิ้น",$Z467=""),"DONE_NO_ACTUAL_DATE",""),IF(AND($I467="Condition-based Maintenance",$AH467=""),"CBM_NO_MEASUREMENT",""),IF(OR($X467="",$X467=0),"INVALID_PERIOD",""),IF(AND($AA467&lt;&gt;"",$AB467&lt;&gt;"",$AB467&lt;$AA467),"DATE_SEQUENCE_ERROR",""),IF(AND($AB467&lt;&gt;"",$AB467&gt;DATE(2030,12,31)),"DATE_OUTLIER",""),IF($C467="","MISSING_QRCODE",""),IF($J467="UNKNOWN","UNKNOWN_PM_TYPE",""),IF($L467="UNKNOWN","UNKNOWN_STATUS",""))</f>
        <v/>
      </c>
      <c r="AQ467" s="42" t="str">
        <f t="shared" si="39"/>
        <v>NO</v>
      </c>
    </row>
    <row r="468" spans="1:43" x14ac:dyDescent="0.3">
      <c r="A468" s="38">
        <f>IF('query (10)'!A468="","",'query (10)'!A468)</f>
        <v>568</v>
      </c>
      <c r="B468" s="38">
        <f>IF('query (10)'!B468="","",'query (10)'!B468)</f>
        <v>17149</v>
      </c>
      <c r="C468" s="38" t="str">
        <f>TRIM(UPPER('query (10)'!M468))</f>
        <v>WA-1144</v>
      </c>
      <c r="D468" s="38" t="str">
        <f>TRIM(UPPER(IFERROR(_xlfn.TEXTBEFORE('query (10)'!L468,"("),'query (10)'!L468)))</f>
        <v>PART WASHING</v>
      </c>
      <c r="E468" s="38" t="str">
        <f>IFERROR(TRIM(UPPER(_xlfn.TEXTBEFORE(_xlfn.TEXTAFTER('query (10)'!L468,"("),")"))),"")</f>
        <v/>
      </c>
      <c r="F468" s="38" t="str">
        <f>TRIM('query (10)'!K468)</f>
        <v>CR1</v>
      </c>
      <c r="G468" s="38" t="str">
        <f>IF('query (10)'!J468="","",'query (10)'!J468)</f>
        <v>Filter</v>
      </c>
      <c r="H468" s="38" t="str">
        <f>TRIM(UPPER('query (10)'!J468))</f>
        <v>FILTER</v>
      </c>
      <c r="I468" s="38" t="str">
        <f>IF('query (10)'!F468="","",'query (10)'!F468)</f>
        <v>Time-based Maintenance</v>
      </c>
      <c r="J468" s="38" t="str">
        <f>IF('query (10)'!F468="","",IFERROR(INDEX(Cleaning_Rules!$B$14:$B$17,MATCH(TRIM('query (10)'!F468),Cleaning_Rules!$A$14:$A$17,0)),"UNKNOWN"))</f>
        <v>TBM</v>
      </c>
      <c r="K468" s="38" t="str">
        <f>IF('query (10)'!G468="","",'query (10)'!G468)</f>
        <v>เสร็จสิ้น</v>
      </c>
      <c r="L468" s="38" t="str">
        <f>IF('query (10)'!G468="","MISSING",IFERROR(INDEX(Cleaning_Rules!$B$5:$B$10,MATCH(TRIM('query (10)'!G468),Cleaning_Rules!$A$5:$A$10,0)),"UNKNOWN"))</f>
        <v>COMPLETED</v>
      </c>
      <c r="M468" s="38" t="str">
        <f>IF('query (10)'!I468="","",'query (10)'!I468)</f>
        <v>Mechanical</v>
      </c>
      <c r="N468" s="38" t="str">
        <f>IF('query (10)'!O468="","",'query (10)'!O468)</f>
        <v>Part Change</v>
      </c>
      <c r="O468" s="38" t="str">
        <f>IF('query (10)'!P468="","",'query (10)'!P468)</f>
        <v>Medium</v>
      </c>
      <c r="P468" s="38" t="str">
        <f>IF('query (10)'!N468="","",'query (10)'!N468)</f>
        <v>Change filter Fu-40</v>
      </c>
      <c r="Q468" s="38" t="str">
        <f>TRIM('query (10)'!N468)</f>
        <v>Change filter Fu-40</v>
      </c>
      <c r="R468" s="38" t="str">
        <f>TRIM(UPPER('query (10)'!R468))</f>
        <v>FILTER</v>
      </c>
      <c r="S468" s="38" t="str">
        <f>TRIM(UPPER('query (10)'!S468))</f>
        <v>FU-40</v>
      </c>
      <c r="T468" s="38" t="str">
        <f>IF('query (10)'!Q468="","",TRIM(UPPER('query (10)'!Q468)))</f>
        <v/>
      </c>
      <c r="U468" s="38" t="str">
        <f>IF('query (10)'!T468="","",'query (10)'!T468)</f>
        <v>1</v>
      </c>
      <c r="V468" s="39">
        <f>IF('query (10)'!T468="","",IFERROR(VALUE('query (10)'!T468),""))</f>
        <v>1</v>
      </c>
      <c r="W468" s="40">
        <f>IF('query (10)'!U468="","",'query (10)'!U468)</f>
        <v>3607.9283300000002</v>
      </c>
      <c r="X468" s="39">
        <f>IF('query (10)'!V468="","",'query (10)'!V468)</f>
        <v>1</v>
      </c>
      <c r="Y468" s="41">
        <f>IF('query (10)'!W468="","",'query (10)'!W468)</f>
        <v>45992</v>
      </c>
      <c r="Z468" s="41">
        <f>IF('query (10)'!X468="","",'query (10)'!X468)</f>
        <v>46028</v>
      </c>
      <c r="AA468" s="41">
        <f>IF('query (10)'!Y468="","",'query (10)'!Y468)</f>
        <v>46028</v>
      </c>
      <c r="AB468" s="41">
        <f>IF('query (10)'!Z468="","",'query (10)'!Z468)</f>
        <v>46029</v>
      </c>
      <c r="AC468" s="38" t="str">
        <f>IF(OR('query (10)'!AA468="",COUNTIF(Cleaning_Rules!$A$21:$A$26,TRIM('query (10)'!AA468))&gt;0),"",TRIM('query (10)'!AA468))</f>
        <v/>
      </c>
      <c r="AD468" s="38" t="str">
        <f>IF('query (10)'!AB468="","",TRIM(IFERROR(_xlfn.TEXTBEFORE('query (10)'!AB468,"("),'query (10)'!AB468)))</f>
        <v>เริ่มซ่อมงาน PM แล้ว รับผิดชอบโดย PAHLA SEEDANG</v>
      </c>
      <c r="AE468" s="38" t="str">
        <f>IFERROR(LOWER(TRIM(_xlfn.TEXTBEFORE(_xlfn.TEXTAFTER('query (10)'!AB468,"("),")"))),"")</f>
        <v>pahla@nsk.com</v>
      </c>
      <c r="AF468" s="38" t="str">
        <f>IF('query (10)'!AD468="","",TRIM('query (10)'!AD468))</f>
        <v>ผะหลา สีแดง</v>
      </c>
      <c r="AG468" s="38" t="str">
        <f>IF('query (10)'!AE468="","",TRIM('query (10)'!AE468))</f>
        <v>ผะหลา สีแดง</v>
      </c>
      <c r="AH468" s="38" t="str">
        <f>IF('query (10)'!AF468="","",IFERROR(VALUE('query (10)'!AF468),""))</f>
        <v/>
      </c>
      <c r="AI468" s="38" t="str">
        <f>IF('query (10)'!AG468="","",TRIM('query (10)'!AG468))</f>
        <v/>
      </c>
      <c r="AJ468" s="38" t="str">
        <f>IF('query (10)'!AH468="","",IFERROR(VALUE('query (10)'!AH468),""))</f>
        <v/>
      </c>
      <c r="AK468" s="38" t="str">
        <f>IF('query (10)'!AI468="","",TRIM('query (10)'!AI468))</f>
        <v/>
      </c>
      <c r="AL468" s="42">
        <f t="shared" si="35"/>
        <v>2025</v>
      </c>
      <c r="AM468" s="42" t="str">
        <f t="shared" si="36"/>
        <v>2025-12</v>
      </c>
      <c r="AN468" s="42" t="str">
        <f t="shared" ca="1" si="37"/>
        <v/>
      </c>
      <c r="AO468" s="42" t="str">
        <f t="shared" si="38"/>
        <v>WA-1144 | PART WASHING | CR1 | FILTER | Time-based Maintenance | Mechanical | Part Change | Medium | Change filter Fu-40 | FILTER | FU-40 | เริ่มซ่อมงาน PM แล้ว รับผิดชอบโดย PAHLA SEEDANG | ผะหลา สีแดง</v>
      </c>
      <c r="AP468" s="42" t="str">
        <f>_xlfn.TEXTJOIN("; ",TRUE,IF(COUNTA('query (10)'!A468:AK468)&lt;=6,"NEAR_EMPTY_ROW",""),IF($K468="","MISSING_STATUS",""),IF(AND($K468="เสร็จสิ้น",$Z468=""),"DONE_NO_ACTUAL_DATE",""),IF(AND($I468="Condition-based Maintenance",$AH468=""),"CBM_NO_MEASUREMENT",""),IF(OR($X468="",$X468=0),"INVALID_PERIOD",""),IF(AND($AA468&lt;&gt;"",$AB468&lt;&gt;"",$AB468&lt;$AA468),"DATE_SEQUENCE_ERROR",""),IF(AND($AB468&lt;&gt;"",$AB468&gt;DATE(2030,12,31)),"DATE_OUTLIER",""),IF($C468="","MISSING_QRCODE",""),IF($J468="UNKNOWN","UNKNOWN_PM_TYPE",""),IF($L468="UNKNOWN","UNKNOWN_STATUS",""))</f>
        <v/>
      </c>
      <c r="AQ468" s="42" t="str">
        <f t="shared" si="39"/>
        <v>YES</v>
      </c>
    </row>
    <row r="469" spans="1:43" x14ac:dyDescent="0.3">
      <c r="A469" s="38">
        <f>IF('query (10)'!A469="","",'query (10)'!A469)</f>
        <v>569</v>
      </c>
      <c r="B469" s="38">
        <f>IF('query (10)'!B469="","",'query (10)'!B469)</f>
        <v>17148</v>
      </c>
      <c r="C469" s="38" t="str">
        <f>TRIM(UPPER('query (10)'!M469))</f>
        <v>WA-1148</v>
      </c>
      <c r="D469" s="38" t="str">
        <f>TRIM(UPPER(IFERROR(_xlfn.TEXTBEFORE('query (10)'!L469,"("),'query (10)'!L469)))</f>
        <v>DEOILER</v>
      </c>
      <c r="E469" s="38" t="str">
        <f>IFERROR(TRIM(UPPER(_xlfn.TEXTBEFORE(_xlfn.TEXTAFTER('query (10)'!L469,"("),")"))),"")</f>
        <v/>
      </c>
      <c r="F469" s="38" t="str">
        <f>TRIM('query (10)'!K469)</f>
        <v>CR1</v>
      </c>
      <c r="G469" s="38" t="str">
        <f>IF('query (10)'!J469="","",'query (10)'!J469)</f>
        <v>Filter</v>
      </c>
      <c r="H469" s="38" t="str">
        <f>TRIM(UPPER('query (10)'!J469))</f>
        <v>FILTER</v>
      </c>
      <c r="I469" s="38" t="str">
        <f>IF('query (10)'!F469="","",'query (10)'!F469)</f>
        <v>Time-based Maintenance</v>
      </c>
      <c r="J469" s="38" t="str">
        <f>IF('query (10)'!F469="","",IFERROR(INDEX(Cleaning_Rules!$B$14:$B$17,MATCH(TRIM('query (10)'!F469),Cleaning_Rules!$A$14:$A$17,0)),"UNKNOWN"))</f>
        <v>TBM</v>
      </c>
      <c r="K469" s="38" t="str">
        <f>IF('query (10)'!G469="","",'query (10)'!G469)</f>
        <v>เสร็จสิ้น</v>
      </c>
      <c r="L469" s="38" t="str">
        <f>IF('query (10)'!G469="","MISSING",IFERROR(INDEX(Cleaning_Rules!$B$5:$B$10,MATCH(TRIM('query (10)'!G469),Cleaning_Rules!$A$5:$A$10,0)),"UNKNOWN"))</f>
        <v>COMPLETED</v>
      </c>
      <c r="M469" s="38" t="str">
        <f>IF('query (10)'!I469="","",'query (10)'!I469)</f>
        <v>Mechanical</v>
      </c>
      <c r="N469" s="38" t="str">
        <f>IF('query (10)'!O469="","",'query (10)'!O469)</f>
        <v>Part Change</v>
      </c>
      <c r="O469" s="38" t="str">
        <f>IF('query (10)'!P469="","",'query (10)'!P469)</f>
        <v>Medium</v>
      </c>
      <c r="P469" s="38" t="str">
        <f>IF('query (10)'!N469="","",'query (10)'!N469)</f>
        <v>Change filter Fu-40</v>
      </c>
      <c r="Q469" s="38" t="str">
        <f>TRIM('query (10)'!N469)</f>
        <v>Change filter Fu-40</v>
      </c>
      <c r="R469" s="38" t="str">
        <f>TRIM(UPPER('query (10)'!R469))</f>
        <v/>
      </c>
      <c r="S469" s="38" t="str">
        <f>TRIM(UPPER('query (10)'!S469))</f>
        <v/>
      </c>
      <c r="T469" s="38" t="str">
        <f>IF('query (10)'!Q469="","",TRIM(UPPER('query (10)'!Q469)))</f>
        <v/>
      </c>
      <c r="U469" s="38" t="str">
        <f>IF('query (10)'!T469="","",'query (10)'!T469)</f>
        <v>1</v>
      </c>
      <c r="V469" s="39">
        <f>IF('query (10)'!T469="","",IFERROR(VALUE('query (10)'!T469),""))</f>
        <v>1</v>
      </c>
      <c r="W469" s="40">
        <f>IF('query (10)'!U469="","",'query (10)'!U469)</f>
        <v>0</v>
      </c>
      <c r="X469" s="39">
        <f>IF('query (10)'!V469="","",'query (10)'!V469)</f>
        <v>1</v>
      </c>
      <c r="Y469" s="41">
        <f>IF('query (10)'!W469="","",'query (10)'!W469)</f>
        <v>45992</v>
      </c>
      <c r="Z469" s="41">
        <f>IF('query (10)'!X469="","",'query (10)'!X469)</f>
        <v>46028</v>
      </c>
      <c r="AA469" s="41">
        <f>IF('query (10)'!Y469="","",'query (10)'!Y469)</f>
        <v>46028</v>
      </c>
      <c r="AB469" s="41">
        <f>IF('query (10)'!Z469="","",'query (10)'!Z469)</f>
        <v>46029</v>
      </c>
      <c r="AC469" s="38" t="str">
        <f>IF(OR('query (10)'!AA469="",COUNTIF(Cleaning_Rules!$A$21:$A$26,TRIM('query (10)'!AA469))&gt;0),"",TRIM('query (10)'!AA469))</f>
        <v/>
      </c>
      <c r="AD469" s="38" t="str">
        <f>IF('query (10)'!AB469="","",TRIM(IFERROR(_xlfn.TEXTBEFORE('query (10)'!AB469,"("),'query (10)'!AB469)))</f>
        <v>เริ่มซ่อมงาน PM แล้ว รับผิดชอบโดย PAHLA SEEDANG</v>
      </c>
      <c r="AE469" s="38" t="str">
        <f>IFERROR(LOWER(TRIM(_xlfn.TEXTBEFORE(_xlfn.TEXTAFTER('query (10)'!AB469,"("),")"))),"")</f>
        <v>pahla@nsk.com</v>
      </c>
      <c r="AF469" s="38" t="str">
        <f>IF('query (10)'!AD469="","",TRIM('query (10)'!AD469))</f>
        <v>ผะหลา สีแดง</v>
      </c>
      <c r="AG469" s="38" t="str">
        <f>IF('query (10)'!AE469="","",TRIM('query (10)'!AE469))</f>
        <v>ผะหลา สีแดง</v>
      </c>
      <c r="AH469" s="38" t="str">
        <f>IF('query (10)'!AF469="","",IFERROR(VALUE('query (10)'!AF469),""))</f>
        <v/>
      </c>
      <c r="AI469" s="38" t="str">
        <f>IF('query (10)'!AG469="","",TRIM('query (10)'!AG469))</f>
        <v/>
      </c>
      <c r="AJ469" s="38" t="str">
        <f>IF('query (10)'!AH469="","",IFERROR(VALUE('query (10)'!AH469),""))</f>
        <v/>
      </c>
      <c r="AK469" s="38" t="str">
        <f>IF('query (10)'!AI469="","",TRIM('query (10)'!AI469))</f>
        <v/>
      </c>
      <c r="AL469" s="42">
        <f t="shared" si="35"/>
        <v>2025</v>
      </c>
      <c r="AM469" s="42" t="str">
        <f t="shared" si="36"/>
        <v>2025-12</v>
      </c>
      <c r="AN469" s="42" t="str">
        <f t="shared" ca="1" si="37"/>
        <v/>
      </c>
      <c r="AO469" s="42" t="str">
        <f t="shared" si="38"/>
        <v>WA-1148 | DEOILER | CR1 | FILTER | Time-based Maintenance | Mechanical | Part Change | Medium | Change filter Fu-40 | เริ่มซ่อมงาน PM แล้ว รับผิดชอบโดย PAHLA SEEDANG | ผะหลา สีแดง</v>
      </c>
      <c r="AP469" s="42" t="str">
        <f>_xlfn.TEXTJOIN("; ",TRUE,IF(COUNTA('query (10)'!A469:AK469)&lt;=6,"NEAR_EMPTY_ROW",""),IF($K469="","MISSING_STATUS",""),IF(AND($K469="เสร็จสิ้น",$Z469=""),"DONE_NO_ACTUAL_DATE",""),IF(AND($I469="Condition-based Maintenance",$AH469=""),"CBM_NO_MEASUREMENT",""),IF(OR($X469="",$X469=0),"INVALID_PERIOD",""),IF(AND($AA469&lt;&gt;"",$AB469&lt;&gt;"",$AB469&lt;$AA469),"DATE_SEQUENCE_ERROR",""),IF(AND($AB469&lt;&gt;"",$AB469&gt;DATE(2030,12,31)),"DATE_OUTLIER",""),IF($C469="","MISSING_QRCODE",""),IF($J469="UNKNOWN","UNKNOWN_PM_TYPE",""),IF($L469="UNKNOWN","UNKNOWN_STATUS",""))</f>
        <v/>
      </c>
      <c r="AQ469" s="42" t="str">
        <f t="shared" si="39"/>
        <v>NO</v>
      </c>
    </row>
    <row r="470" spans="1:43" x14ac:dyDescent="0.3">
      <c r="A470" s="38">
        <f>IF('query (10)'!A470="","",'query (10)'!A470)</f>
        <v>570</v>
      </c>
      <c r="B470" s="38">
        <f>IF('query (10)'!B470="","",'query (10)'!B470)</f>
        <v>17147</v>
      </c>
      <c r="C470" s="38" t="str">
        <f>TRIM(UPPER('query (10)'!M470))</f>
        <v>AR-1161</v>
      </c>
      <c r="D470" s="38" t="str">
        <f>TRIM(UPPER(IFERROR(_xlfn.TEXTBEFORE('query (10)'!L470,"("),'query (10)'!L470)))</f>
        <v>AUTO VISUAL &amp; ANTRI RUST</v>
      </c>
      <c r="E470" s="38" t="str">
        <f>IFERROR(TRIM(UPPER(_xlfn.TEXTBEFORE(_xlfn.TEXTAFTER('query (10)'!L470,"("),")"))),"")</f>
        <v/>
      </c>
      <c r="F470" s="38" t="str">
        <f>TRIM('query (10)'!K470)</f>
        <v>CR1</v>
      </c>
      <c r="G470" s="38" t="str">
        <f>IF('query (10)'!J470="","",'query (10)'!J470)</f>
        <v>Filter</v>
      </c>
      <c r="H470" s="38" t="str">
        <f>TRIM(UPPER('query (10)'!J470))</f>
        <v>FILTER</v>
      </c>
      <c r="I470" s="38" t="str">
        <f>IF('query (10)'!F470="","",'query (10)'!F470)</f>
        <v>Time-based Maintenance</v>
      </c>
      <c r="J470" s="38" t="str">
        <f>IF('query (10)'!F470="","",IFERROR(INDEX(Cleaning_Rules!$B$14:$B$17,MATCH(TRIM('query (10)'!F470),Cleaning_Rules!$A$14:$A$17,0)),"UNKNOWN"))</f>
        <v>TBM</v>
      </c>
      <c r="K470" s="38" t="str">
        <f>IF('query (10)'!G470="","",'query (10)'!G470)</f>
        <v>เสร็จสิ้น</v>
      </c>
      <c r="L470" s="38" t="str">
        <f>IF('query (10)'!G470="","MISSING",IFERROR(INDEX(Cleaning_Rules!$B$5:$B$10,MATCH(TRIM('query (10)'!G470),Cleaning_Rules!$A$5:$A$10,0)),"UNKNOWN"))</f>
        <v>COMPLETED</v>
      </c>
      <c r="M470" s="38" t="str">
        <f>IF('query (10)'!I470="","",'query (10)'!I470)</f>
        <v>Mechanical</v>
      </c>
      <c r="N470" s="38" t="str">
        <f>IF('query (10)'!O470="","",'query (10)'!O470)</f>
        <v>Part Change</v>
      </c>
      <c r="O470" s="38" t="str">
        <f>IF('query (10)'!P470="","",'query (10)'!P470)</f>
        <v>Medium</v>
      </c>
      <c r="P470" s="38" t="str">
        <f>IF('query (10)'!N470="","",'query (10)'!N470)</f>
        <v>Change filter Fu-40</v>
      </c>
      <c r="Q470" s="38" t="str">
        <f>TRIM('query (10)'!N470)</f>
        <v>Change filter Fu-40</v>
      </c>
      <c r="R470" s="38" t="str">
        <f>TRIM(UPPER('query (10)'!R470))</f>
        <v/>
      </c>
      <c r="S470" s="38" t="str">
        <f>TRIM(UPPER('query (10)'!S470))</f>
        <v/>
      </c>
      <c r="T470" s="38" t="str">
        <f>IF('query (10)'!Q470="","",TRIM(UPPER('query (10)'!Q470)))</f>
        <v/>
      </c>
      <c r="U470" s="38" t="str">
        <f>IF('query (10)'!T470="","",'query (10)'!T470)</f>
        <v>1</v>
      </c>
      <c r="V470" s="39">
        <f>IF('query (10)'!T470="","",IFERROR(VALUE('query (10)'!T470),""))</f>
        <v>1</v>
      </c>
      <c r="W470" s="40">
        <f>IF('query (10)'!U470="","",'query (10)'!U470)</f>
        <v>0</v>
      </c>
      <c r="X470" s="39">
        <f>IF('query (10)'!V470="","",'query (10)'!V470)</f>
        <v>1</v>
      </c>
      <c r="Y470" s="41">
        <f>IF('query (10)'!W470="","",'query (10)'!W470)</f>
        <v>45992</v>
      </c>
      <c r="Z470" s="41">
        <f>IF('query (10)'!X470="","",'query (10)'!X470)</f>
        <v>46028</v>
      </c>
      <c r="AA470" s="41">
        <f>IF('query (10)'!Y470="","",'query (10)'!Y470)</f>
        <v>46028</v>
      </c>
      <c r="AB470" s="41">
        <f>IF('query (10)'!Z470="","",'query (10)'!Z470)</f>
        <v>46029</v>
      </c>
      <c r="AC470" s="38" t="str">
        <f>IF(OR('query (10)'!AA470="",COUNTIF(Cleaning_Rules!$A$21:$A$26,TRIM('query (10)'!AA470))&gt;0),"",TRIM('query (10)'!AA470))</f>
        <v/>
      </c>
      <c r="AD470" s="38" t="str">
        <f>IF('query (10)'!AB470="","",TRIM(IFERROR(_xlfn.TEXTBEFORE('query (10)'!AB470,"("),'query (10)'!AB470)))</f>
        <v>เริ่มซ่อมงาน PM แล้ว รับผิดชอบโดย PAHLA SEEDANG</v>
      </c>
      <c r="AE470" s="38" t="str">
        <f>IFERROR(LOWER(TRIM(_xlfn.TEXTBEFORE(_xlfn.TEXTAFTER('query (10)'!AB470,"("),")"))),"")</f>
        <v>pahla@nsk.com</v>
      </c>
      <c r="AF470" s="38" t="str">
        <f>IF('query (10)'!AD470="","",TRIM('query (10)'!AD470))</f>
        <v>ผะหลา สีแดง</v>
      </c>
      <c r="AG470" s="38" t="str">
        <f>IF('query (10)'!AE470="","",TRIM('query (10)'!AE470))</f>
        <v>ผะหลา สีแดง</v>
      </c>
      <c r="AH470" s="38" t="str">
        <f>IF('query (10)'!AF470="","",IFERROR(VALUE('query (10)'!AF470),""))</f>
        <v/>
      </c>
      <c r="AI470" s="38" t="str">
        <f>IF('query (10)'!AG470="","",TRIM('query (10)'!AG470))</f>
        <v/>
      </c>
      <c r="AJ470" s="38" t="str">
        <f>IF('query (10)'!AH470="","",IFERROR(VALUE('query (10)'!AH470),""))</f>
        <v/>
      </c>
      <c r="AK470" s="38" t="str">
        <f>IF('query (10)'!AI470="","",TRIM('query (10)'!AI470))</f>
        <v/>
      </c>
      <c r="AL470" s="42">
        <f t="shared" si="35"/>
        <v>2025</v>
      </c>
      <c r="AM470" s="42" t="str">
        <f t="shared" si="36"/>
        <v>2025-12</v>
      </c>
      <c r="AN470" s="42" t="str">
        <f t="shared" ca="1" si="37"/>
        <v/>
      </c>
      <c r="AO470" s="42" t="str">
        <f t="shared" si="38"/>
        <v>AR-1161 | AUTO VISUAL &amp; ANTRI RUST | CR1 | FILTER | Time-based Maintenance | Mechanical | Part Change | Medium | Change filter Fu-40 | เริ่มซ่อมงาน PM แล้ว รับผิดชอบโดย PAHLA SEEDANG | ผะหลา สีแดง</v>
      </c>
      <c r="AP470" s="42" t="str">
        <f>_xlfn.TEXTJOIN("; ",TRUE,IF(COUNTA('query (10)'!A470:AK470)&lt;=6,"NEAR_EMPTY_ROW",""),IF($K470="","MISSING_STATUS",""),IF(AND($K470="เสร็จสิ้น",$Z470=""),"DONE_NO_ACTUAL_DATE",""),IF(AND($I470="Condition-based Maintenance",$AH470=""),"CBM_NO_MEASUREMENT",""),IF(OR($X470="",$X470=0),"INVALID_PERIOD",""),IF(AND($AA470&lt;&gt;"",$AB470&lt;&gt;"",$AB470&lt;$AA470),"DATE_SEQUENCE_ERROR",""),IF(AND($AB470&lt;&gt;"",$AB470&gt;DATE(2030,12,31)),"DATE_OUTLIER",""),IF($C470="","MISSING_QRCODE",""),IF($J470="UNKNOWN","UNKNOWN_PM_TYPE",""),IF($L470="UNKNOWN","UNKNOWN_STATUS",""))</f>
        <v/>
      </c>
      <c r="AQ470" s="42" t="str">
        <f t="shared" si="39"/>
        <v>NO</v>
      </c>
    </row>
    <row r="471" spans="1:43" x14ac:dyDescent="0.3">
      <c r="A471" s="38">
        <f>IF('query (10)'!A471="","",'query (10)'!A471)</f>
        <v>571</v>
      </c>
      <c r="B471" s="38">
        <f>IF('query (10)'!B471="","",'query (10)'!B471)</f>
        <v>17163</v>
      </c>
      <c r="C471" s="38" t="str">
        <f>TRIM(UPPER('query (10)'!M471))</f>
        <v>WA-1179</v>
      </c>
      <c r="D471" s="38" t="str">
        <f>TRIM(UPPER(IFERROR(_xlfn.TEXTBEFORE('query (10)'!L471,"("),'query (10)'!L471)))</f>
        <v>DEOILER</v>
      </c>
      <c r="E471" s="38" t="str">
        <f>IFERROR(TRIM(UPPER(_xlfn.TEXTBEFORE(_xlfn.TEXTAFTER('query (10)'!L471,"("),")"))),"")</f>
        <v/>
      </c>
      <c r="F471" s="38" t="str">
        <f>TRIM('query (10)'!K471)</f>
        <v>CR2</v>
      </c>
      <c r="G471" s="38" t="str">
        <f>IF('query (10)'!J471="","",'query (10)'!J471)</f>
        <v>Filter</v>
      </c>
      <c r="H471" s="38" t="str">
        <f>TRIM(UPPER('query (10)'!J471))</f>
        <v>FILTER</v>
      </c>
      <c r="I471" s="38" t="str">
        <f>IF('query (10)'!F471="","",'query (10)'!F471)</f>
        <v>Time-based Maintenance</v>
      </c>
      <c r="J471" s="38" t="str">
        <f>IF('query (10)'!F471="","",IFERROR(INDEX(Cleaning_Rules!$B$14:$B$17,MATCH(TRIM('query (10)'!F471),Cleaning_Rules!$A$14:$A$17,0)),"UNKNOWN"))</f>
        <v>TBM</v>
      </c>
      <c r="K471" s="38" t="str">
        <f>IF('query (10)'!G471="","",'query (10)'!G471)</f>
        <v>เสร็จสิ้น</v>
      </c>
      <c r="L471" s="38" t="str">
        <f>IF('query (10)'!G471="","MISSING",IFERROR(INDEX(Cleaning_Rules!$B$5:$B$10,MATCH(TRIM('query (10)'!G471),Cleaning_Rules!$A$5:$A$10,0)),"UNKNOWN"))</f>
        <v>COMPLETED</v>
      </c>
      <c r="M471" s="38" t="str">
        <f>IF('query (10)'!I471="","",'query (10)'!I471)</f>
        <v>Mechanical</v>
      </c>
      <c r="N471" s="38" t="str">
        <f>IF('query (10)'!O471="","",'query (10)'!O471)</f>
        <v>Part Change</v>
      </c>
      <c r="O471" s="38" t="str">
        <f>IF('query (10)'!P471="","",'query (10)'!P471)</f>
        <v>Medium</v>
      </c>
      <c r="P471" s="38" t="str">
        <f>IF('query (10)'!N471="","",'query (10)'!N471)</f>
        <v>Change filter Fu-40</v>
      </c>
      <c r="Q471" s="38" t="str">
        <f>TRIM('query (10)'!N471)</f>
        <v>Change filter Fu-40</v>
      </c>
      <c r="R471" s="38" t="str">
        <f>TRIM(UPPER('query (10)'!R471))</f>
        <v/>
      </c>
      <c r="S471" s="38" t="str">
        <f>TRIM(UPPER('query (10)'!S471))</f>
        <v/>
      </c>
      <c r="T471" s="38" t="str">
        <f>IF('query (10)'!Q471="","",TRIM(UPPER('query (10)'!Q471)))</f>
        <v/>
      </c>
      <c r="U471" s="38" t="str">
        <f>IF('query (10)'!T471="","",'query (10)'!T471)</f>
        <v>1</v>
      </c>
      <c r="V471" s="39">
        <f>IF('query (10)'!T471="","",IFERROR(VALUE('query (10)'!T471),""))</f>
        <v>1</v>
      </c>
      <c r="W471" s="40">
        <f>IF('query (10)'!U471="","",'query (10)'!U471)</f>
        <v>0</v>
      </c>
      <c r="X471" s="39">
        <f>IF('query (10)'!V471="","",'query (10)'!V471)</f>
        <v>1</v>
      </c>
      <c r="Y471" s="41">
        <f>IF('query (10)'!W471="","",'query (10)'!W471)</f>
        <v>45993</v>
      </c>
      <c r="Z471" s="41">
        <f>IF('query (10)'!X471="","",'query (10)'!X471)</f>
        <v>46028</v>
      </c>
      <c r="AA471" s="41">
        <f>IF('query (10)'!Y471="","",'query (10)'!Y471)</f>
        <v>46028</v>
      </c>
      <c r="AB471" s="41">
        <f>IF('query (10)'!Z471="","",'query (10)'!Z471)</f>
        <v>46029</v>
      </c>
      <c r="AC471" s="38" t="str">
        <f>IF(OR('query (10)'!AA471="",COUNTIF(Cleaning_Rules!$A$21:$A$26,TRIM('query (10)'!AA471))&gt;0),"",TRIM('query (10)'!AA471))</f>
        <v/>
      </c>
      <c r="AD471" s="38" t="str">
        <f>IF('query (10)'!AB471="","",TRIM(IFERROR(_xlfn.TEXTBEFORE('query (10)'!AB471,"("),'query (10)'!AB471)))</f>
        <v>เริ่มซ่อมงาน PM แล้ว รับผิดชอบโดย PAHLA SEEDANG</v>
      </c>
      <c r="AE471" s="38" t="str">
        <f>IFERROR(LOWER(TRIM(_xlfn.TEXTBEFORE(_xlfn.TEXTAFTER('query (10)'!AB471,"("),")"))),"")</f>
        <v>pahla@nsk.com</v>
      </c>
      <c r="AF471" s="38" t="str">
        <f>IF('query (10)'!AD471="","",TRIM('query (10)'!AD471))</f>
        <v>ผะหลา สีแดง</v>
      </c>
      <c r="AG471" s="38" t="str">
        <f>IF('query (10)'!AE471="","",TRIM('query (10)'!AE471))</f>
        <v>ผะหลา สีแดง</v>
      </c>
      <c r="AH471" s="38" t="str">
        <f>IF('query (10)'!AF471="","",IFERROR(VALUE('query (10)'!AF471),""))</f>
        <v/>
      </c>
      <c r="AI471" s="38" t="str">
        <f>IF('query (10)'!AG471="","",TRIM('query (10)'!AG471))</f>
        <v/>
      </c>
      <c r="AJ471" s="38" t="str">
        <f>IF('query (10)'!AH471="","",IFERROR(VALUE('query (10)'!AH471),""))</f>
        <v/>
      </c>
      <c r="AK471" s="38" t="str">
        <f>IF('query (10)'!AI471="","",TRIM('query (10)'!AI471))</f>
        <v/>
      </c>
      <c r="AL471" s="42">
        <f t="shared" si="35"/>
        <v>2025</v>
      </c>
      <c r="AM471" s="42" t="str">
        <f t="shared" si="36"/>
        <v>2025-12</v>
      </c>
      <c r="AN471" s="42" t="str">
        <f t="shared" ca="1" si="37"/>
        <v/>
      </c>
      <c r="AO471" s="42" t="str">
        <f t="shared" si="38"/>
        <v>WA-1179 | DEOILER | CR2 | FILTER | Time-based Maintenance | Mechanical | Part Change | Medium | Change filter Fu-40 | เริ่มซ่อมงาน PM แล้ว รับผิดชอบโดย PAHLA SEEDANG | ผะหลา สีแดง</v>
      </c>
      <c r="AP471" s="42" t="str">
        <f>_xlfn.TEXTJOIN("; ",TRUE,IF(COUNTA('query (10)'!A471:AK471)&lt;=6,"NEAR_EMPTY_ROW",""),IF($K471="","MISSING_STATUS",""),IF(AND($K471="เสร็จสิ้น",$Z471=""),"DONE_NO_ACTUAL_DATE",""),IF(AND($I471="Condition-based Maintenance",$AH471=""),"CBM_NO_MEASUREMENT",""),IF(OR($X471="",$X471=0),"INVALID_PERIOD",""),IF(AND($AA471&lt;&gt;"",$AB471&lt;&gt;"",$AB471&lt;$AA471),"DATE_SEQUENCE_ERROR",""),IF(AND($AB471&lt;&gt;"",$AB471&gt;DATE(2030,12,31)),"DATE_OUTLIER",""),IF($C471="","MISSING_QRCODE",""),IF($J471="UNKNOWN","UNKNOWN_PM_TYPE",""),IF($L471="UNKNOWN","UNKNOWN_STATUS",""))</f>
        <v/>
      </c>
      <c r="AQ471" s="42" t="str">
        <f t="shared" si="39"/>
        <v>NO</v>
      </c>
    </row>
    <row r="472" spans="1:43" x14ac:dyDescent="0.3">
      <c r="A472" s="38">
        <f>IF('query (10)'!A472="","",'query (10)'!A472)</f>
        <v>572</v>
      </c>
      <c r="B472" s="38">
        <f>IF('query (10)'!B472="","",'query (10)'!B472)</f>
        <v>17162</v>
      </c>
      <c r="C472" s="38" t="str">
        <f>TRIM(UPPER('query (10)'!M472))</f>
        <v>AR-1190</v>
      </c>
      <c r="D472" s="38" t="str">
        <f>TRIM(UPPER(IFERROR(_xlfn.TEXTBEFORE('query (10)'!L472,"("),'query (10)'!L472)))</f>
        <v>AUTO VISUAL &amp; ANTRI RUST</v>
      </c>
      <c r="E472" s="38" t="str">
        <f>IFERROR(TRIM(UPPER(_xlfn.TEXTBEFORE(_xlfn.TEXTAFTER('query (10)'!L472,"("),")"))),"")</f>
        <v/>
      </c>
      <c r="F472" s="38" t="str">
        <f>TRIM('query (10)'!K472)</f>
        <v>CR2</v>
      </c>
      <c r="G472" s="38" t="str">
        <f>IF('query (10)'!J472="","",'query (10)'!J472)</f>
        <v>Filter</v>
      </c>
      <c r="H472" s="38" t="str">
        <f>TRIM(UPPER('query (10)'!J472))</f>
        <v>FILTER</v>
      </c>
      <c r="I472" s="38" t="str">
        <f>IF('query (10)'!F472="","",'query (10)'!F472)</f>
        <v>Time-based Maintenance</v>
      </c>
      <c r="J472" s="38" t="str">
        <f>IF('query (10)'!F472="","",IFERROR(INDEX(Cleaning_Rules!$B$14:$B$17,MATCH(TRIM('query (10)'!F472),Cleaning_Rules!$A$14:$A$17,0)),"UNKNOWN"))</f>
        <v>TBM</v>
      </c>
      <c r="K472" s="38" t="str">
        <f>IF('query (10)'!G472="","",'query (10)'!G472)</f>
        <v>เสร็จสิ้น</v>
      </c>
      <c r="L472" s="38" t="str">
        <f>IF('query (10)'!G472="","MISSING",IFERROR(INDEX(Cleaning_Rules!$B$5:$B$10,MATCH(TRIM('query (10)'!G472),Cleaning_Rules!$A$5:$A$10,0)),"UNKNOWN"))</f>
        <v>COMPLETED</v>
      </c>
      <c r="M472" s="38" t="str">
        <f>IF('query (10)'!I472="","",'query (10)'!I472)</f>
        <v>Mechanical</v>
      </c>
      <c r="N472" s="38" t="str">
        <f>IF('query (10)'!O472="","",'query (10)'!O472)</f>
        <v>Part Change</v>
      </c>
      <c r="O472" s="38" t="str">
        <f>IF('query (10)'!P472="","",'query (10)'!P472)</f>
        <v>Medium</v>
      </c>
      <c r="P472" s="38" t="str">
        <f>IF('query (10)'!N472="","",'query (10)'!N472)</f>
        <v>Change filter Fu-40</v>
      </c>
      <c r="Q472" s="38" t="str">
        <f>TRIM('query (10)'!N472)</f>
        <v>Change filter Fu-40</v>
      </c>
      <c r="R472" s="38" t="str">
        <f>TRIM(UPPER('query (10)'!R472))</f>
        <v>FILTER</v>
      </c>
      <c r="S472" s="38" t="str">
        <f>TRIM(UPPER('query (10)'!S472))</f>
        <v>FU-40</v>
      </c>
      <c r="T472" s="38" t="str">
        <f>IF('query (10)'!Q472="","",TRIM(UPPER('query (10)'!Q472)))</f>
        <v/>
      </c>
      <c r="U472" s="38" t="str">
        <f>IF('query (10)'!T472="","",'query (10)'!T472)</f>
        <v>1</v>
      </c>
      <c r="V472" s="39">
        <f>IF('query (10)'!T472="","",IFERROR(VALUE('query (10)'!T472),""))</f>
        <v>1</v>
      </c>
      <c r="W472" s="40">
        <f>IF('query (10)'!U472="","",'query (10)'!U472)</f>
        <v>3607.9283300000002</v>
      </c>
      <c r="X472" s="39">
        <f>IF('query (10)'!V472="","",'query (10)'!V472)</f>
        <v>1</v>
      </c>
      <c r="Y472" s="41">
        <f>IF('query (10)'!W472="","",'query (10)'!W472)</f>
        <v>45993</v>
      </c>
      <c r="Z472" s="41">
        <f>IF('query (10)'!X472="","",'query (10)'!X472)</f>
        <v>46028</v>
      </c>
      <c r="AA472" s="41">
        <f>IF('query (10)'!Y472="","",'query (10)'!Y472)</f>
        <v>46028</v>
      </c>
      <c r="AB472" s="41">
        <f>IF('query (10)'!Z472="","",'query (10)'!Z472)</f>
        <v>46029</v>
      </c>
      <c r="AC472" s="38" t="str">
        <f>IF(OR('query (10)'!AA472="",COUNTIF(Cleaning_Rules!$A$21:$A$26,TRIM('query (10)'!AA472))&gt;0),"",TRIM('query (10)'!AA472))</f>
        <v/>
      </c>
      <c r="AD472" s="38" t="str">
        <f>IF('query (10)'!AB472="","",TRIM(IFERROR(_xlfn.TEXTBEFORE('query (10)'!AB472,"("),'query (10)'!AB472)))</f>
        <v>เริ่มซ่อมงาน PM แล้ว รับผิดชอบโดย PAHLA SEEDANG</v>
      </c>
      <c r="AE472" s="38" t="str">
        <f>IFERROR(LOWER(TRIM(_xlfn.TEXTBEFORE(_xlfn.TEXTAFTER('query (10)'!AB472,"("),")"))),"")</f>
        <v>pahla@nsk.com</v>
      </c>
      <c r="AF472" s="38" t="str">
        <f>IF('query (10)'!AD472="","",TRIM('query (10)'!AD472))</f>
        <v>ผะหลา สีแดง</v>
      </c>
      <c r="AG472" s="38" t="str">
        <f>IF('query (10)'!AE472="","",TRIM('query (10)'!AE472))</f>
        <v>ผะหลา สีแดง</v>
      </c>
      <c r="AH472" s="38" t="str">
        <f>IF('query (10)'!AF472="","",IFERROR(VALUE('query (10)'!AF472),""))</f>
        <v/>
      </c>
      <c r="AI472" s="38" t="str">
        <f>IF('query (10)'!AG472="","",TRIM('query (10)'!AG472))</f>
        <v/>
      </c>
      <c r="AJ472" s="38" t="str">
        <f>IF('query (10)'!AH472="","",IFERROR(VALUE('query (10)'!AH472),""))</f>
        <v/>
      </c>
      <c r="AK472" s="38" t="str">
        <f>IF('query (10)'!AI472="","",TRIM('query (10)'!AI472))</f>
        <v/>
      </c>
      <c r="AL472" s="42">
        <f t="shared" si="35"/>
        <v>2025</v>
      </c>
      <c r="AM472" s="42" t="str">
        <f t="shared" si="36"/>
        <v>2025-12</v>
      </c>
      <c r="AN472" s="42" t="str">
        <f t="shared" ca="1" si="37"/>
        <v/>
      </c>
      <c r="AO472" s="42" t="str">
        <f t="shared" si="38"/>
        <v>AR-1190 | AUTO VISUAL &amp; ANTRI RUST | CR2 | FILTER | Time-based Maintenance | Mechanical | Part Change | Medium | Change filter Fu-40 | FILTER | FU-40 | เริ่มซ่อมงาน PM แล้ว รับผิดชอบโดย PAHLA SEEDANG | ผะหลา สีแดง</v>
      </c>
      <c r="AP472" s="42" t="str">
        <f>_xlfn.TEXTJOIN("; ",TRUE,IF(COUNTA('query (10)'!A472:AK472)&lt;=6,"NEAR_EMPTY_ROW",""),IF($K472="","MISSING_STATUS",""),IF(AND($K472="เสร็จสิ้น",$Z472=""),"DONE_NO_ACTUAL_DATE",""),IF(AND($I472="Condition-based Maintenance",$AH472=""),"CBM_NO_MEASUREMENT",""),IF(OR($X472="",$X472=0),"INVALID_PERIOD",""),IF(AND($AA472&lt;&gt;"",$AB472&lt;&gt;"",$AB472&lt;$AA472),"DATE_SEQUENCE_ERROR",""),IF(AND($AB472&lt;&gt;"",$AB472&gt;DATE(2030,12,31)),"DATE_OUTLIER",""),IF($C472="","MISSING_QRCODE",""),IF($J472="UNKNOWN","UNKNOWN_PM_TYPE",""),IF($L472="UNKNOWN","UNKNOWN_STATUS",""))</f>
        <v/>
      </c>
      <c r="AQ472" s="42" t="str">
        <f t="shared" si="39"/>
        <v>YES</v>
      </c>
    </row>
    <row r="473" spans="1:43" x14ac:dyDescent="0.3">
      <c r="A473" s="38">
        <f>IF('query (10)'!A473="","",'query (10)'!A473)</f>
        <v>573</v>
      </c>
      <c r="B473" s="38">
        <f>IF('query (10)'!B473="","",'query (10)'!B473)</f>
        <v>17179</v>
      </c>
      <c r="C473" s="38" t="str">
        <f>TRIM(UPPER('query (10)'!M473))</f>
        <v>WA-766</v>
      </c>
      <c r="D473" s="38" t="str">
        <f>TRIM(UPPER(IFERROR(_xlfn.TEXTBEFORE('query (10)'!L473,"("),'query (10)'!L473)))</f>
        <v>FINISH WASH EQUIPMENT</v>
      </c>
      <c r="E473" s="38" t="str">
        <f>IFERROR(TRIM(UPPER(_xlfn.TEXTBEFORE(_xlfn.TEXTAFTER('query (10)'!L473,"("),")"))),"")</f>
        <v/>
      </c>
      <c r="F473" s="38" t="str">
        <f>TRIM('query (10)'!K473)</f>
        <v>Snapring</v>
      </c>
      <c r="G473" s="38" t="str">
        <f>IF('query (10)'!J473="","",'query (10)'!J473)</f>
        <v>Filter</v>
      </c>
      <c r="H473" s="38" t="str">
        <f>TRIM(UPPER('query (10)'!J473))</f>
        <v>FILTER</v>
      </c>
      <c r="I473" s="38" t="str">
        <f>IF('query (10)'!F473="","",'query (10)'!F473)</f>
        <v>Time-based Maintenance</v>
      </c>
      <c r="J473" s="38" t="str">
        <f>IF('query (10)'!F473="","",IFERROR(INDEX(Cleaning_Rules!$B$14:$B$17,MATCH(TRIM('query (10)'!F473),Cleaning_Rules!$A$14:$A$17,0)),"UNKNOWN"))</f>
        <v>TBM</v>
      </c>
      <c r="K473" s="38" t="str">
        <f>IF('query (10)'!G473="","",'query (10)'!G473)</f>
        <v>เสร็จสิ้น</v>
      </c>
      <c r="L473" s="38" t="str">
        <f>IF('query (10)'!G473="","MISSING",IFERROR(INDEX(Cleaning_Rules!$B$5:$B$10,MATCH(TRIM('query (10)'!G473),Cleaning_Rules!$A$5:$A$10,0)),"UNKNOWN"))</f>
        <v>COMPLETED</v>
      </c>
      <c r="M473" s="38" t="str">
        <f>IF('query (10)'!I473="","",'query (10)'!I473)</f>
        <v>Mechanical</v>
      </c>
      <c r="N473" s="38" t="str">
        <f>IF('query (10)'!O473="","",'query (10)'!O473)</f>
        <v>Part Change</v>
      </c>
      <c r="O473" s="38" t="str">
        <f>IF('query (10)'!P473="","",'query (10)'!P473)</f>
        <v>Medium</v>
      </c>
      <c r="P473" s="38" t="str">
        <f>IF('query (10)'!N473="","",'query (10)'!N473)</f>
        <v>Change filter FU-40</v>
      </c>
      <c r="Q473" s="38" t="str">
        <f>TRIM('query (10)'!N473)</f>
        <v>Change filter FU-40</v>
      </c>
      <c r="R473" s="38" t="str">
        <f>TRIM(UPPER('query (10)'!R473))</f>
        <v>FILTER</v>
      </c>
      <c r="S473" s="38" t="str">
        <f>TRIM(UPPER('query (10)'!S473))</f>
        <v>FU-40</v>
      </c>
      <c r="T473" s="38" t="str">
        <f>IF('query (10)'!Q473="","",TRIM(UPPER('query (10)'!Q473)))</f>
        <v/>
      </c>
      <c r="U473" s="38" t="str">
        <f>IF('query (10)'!T473="","",'query (10)'!T473)</f>
        <v>1</v>
      </c>
      <c r="V473" s="39">
        <f>IF('query (10)'!T473="","",IFERROR(VALUE('query (10)'!T473),""))</f>
        <v>1</v>
      </c>
      <c r="W473" s="40">
        <f>IF('query (10)'!U473="","",'query (10)'!U473)</f>
        <v>3607.9283300000002</v>
      </c>
      <c r="X473" s="39">
        <f>IF('query (10)'!V473="","",'query (10)'!V473)</f>
        <v>1</v>
      </c>
      <c r="Y473" s="41">
        <f>IF('query (10)'!W473="","",'query (10)'!W473)</f>
        <v>46017</v>
      </c>
      <c r="Z473" s="41">
        <f>IF('query (10)'!X473="","",'query (10)'!X473)</f>
        <v>46028</v>
      </c>
      <c r="AA473" s="41">
        <f>IF('query (10)'!Y473="","",'query (10)'!Y473)</f>
        <v>46028</v>
      </c>
      <c r="AB473" s="41">
        <f>IF('query (10)'!Z473="","",'query (10)'!Z473)</f>
        <v>46029</v>
      </c>
      <c r="AC473" s="38" t="str">
        <f>IF(OR('query (10)'!AA473="",COUNTIF(Cleaning_Rules!$A$21:$A$26,TRIM('query (10)'!AA473))&gt;0),"",TRIM('query (10)'!AA473))</f>
        <v/>
      </c>
      <c r="AD473" s="38" t="str">
        <f>IF('query (10)'!AB473="","",TRIM(IFERROR(_xlfn.TEXTBEFORE('query (10)'!AB473,"("),'query (10)'!AB473)))</f>
        <v>เริ่มซ่อมงาน PM แล้ว รับผิดชอบโดย PAHLA SEEDANG</v>
      </c>
      <c r="AE473" s="38" t="str">
        <f>IFERROR(LOWER(TRIM(_xlfn.TEXTBEFORE(_xlfn.TEXTAFTER('query (10)'!AB473,"("),")"))),"")</f>
        <v>pahla@nsk.com</v>
      </c>
      <c r="AF473" s="38" t="str">
        <f>IF('query (10)'!AD473="","",TRIM('query (10)'!AD473))</f>
        <v>ผะหลา สีแดง</v>
      </c>
      <c r="AG473" s="38" t="str">
        <f>IF('query (10)'!AE473="","",TRIM('query (10)'!AE473))</f>
        <v>ผะหลา สีแดง</v>
      </c>
      <c r="AH473" s="38" t="str">
        <f>IF('query (10)'!AF473="","",IFERROR(VALUE('query (10)'!AF473),""))</f>
        <v/>
      </c>
      <c r="AI473" s="38" t="str">
        <f>IF('query (10)'!AG473="","",TRIM('query (10)'!AG473))</f>
        <v/>
      </c>
      <c r="AJ473" s="38" t="str">
        <f>IF('query (10)'!AH473="","",IFERROR(VALUE('query (10)'!AH473),""))</f>
        <v/>
      </c>
      <c r="AK473" s="38" t="str">
        <f>IF('query (10)'!AI473="","",TRIM('query (10)'!AI473))</f>
        <v/>
      </c>
      <c r="AL473" s="42">
        <f t="shared" si="35"/>
        <v>2025</v>
      </c>
      <c r="AM473" s="42" t="str">
        <f t="shared" si="36"/>
        <v>2025-12</v>
      </c>
      <c r="AN473" s="42" t="str">
        <f t="shared" ca="1" si="37"/>
        <v/>
      </c>
      <c r="AO473" s="42" t="str">
        <f t="shared" si="38"/>
        <v>WA-766 | FINISH WASH EQUIPMENT | Snapring | FILTER | Time-based Maintenance | Mechanical | Part Change | Medium | Change filter FU-40 | FILTER | FU-40 | เริ่มซ่อมงาน PM แล้ว รับผิดชอบโดย PAHLA SEEDANG | ผะหลา สีแดง</v>
      </c>
      <c r="AP473" s="42" t="str">
        <f>_xlfn.TEXTJOIN("; ",TRUE,IF(COUNTA('query (10)'!A473:AK473)&lt;=6,"NEAR_EMPTY_ROW",""),IF($K473="","MISSING_STATUS",""),IF(AND($K473="เสร็จสิ้น",$Z473=""),"DONE_NO_ACTUAL_DATE",""),IF(AND($I473="Condition-based Maintenance",$AH473=""),"CBM_NO_MEASUREMENT",""),IF(OR($X473="",$X473=0),"INVALID_PERIOD",""),IF(AND($AA473&lt;&gt;"",$AB473&lt;&gt;"",$AB473&lt;$AA473),"DATE_SEQUENCE_ERROR",""),IF(AND($AB473&lt;&gt;"",$AB473&gt;DATE(2030,12,31)),"DATE_OUTLIER",""),IF($C473="","MISSING_QRCODE",""),IF($J473="UNKNOWN","UNKNOWN_PM_TYPE",""),IF($L473="UNKNOWN","UNKNOWN_STATUS",""))</f>
        <v/>
      </c>
      <c r="AQ473" s="42" t="str">
        <f t="shared" si="39"/>
        <v>YES</v>
      </c>
    </row>
    <row r="474" spans="1:43" x14ac:dyDescent="0.3">
      <c r="A474" s="38">
        <f>IF('query (10)'!A474="","",'query (10)'!A474)</f>
        <v>574</v>
      </c>
      <c r="B474" s="38">
        <f>IF('query (10)'!B474="","",'query (10)'!B474)</f>
        <v>17765</v>
      </c>
      <c r="C474" s="38" t="str">
        <f>TRIM(UPPER('query (10)'!M474))</f>
        <v>WA-856</v>
      </c>
      <c r="D474" s="38" t="str">
        <f>TRIM(UPPER(IFERROR(_xlfn.TEXTBEFORE('query (10)'!L474,"("),'query (10)'!L474)))</f>
        <v>WASHING EQUIPMENT M/C</v>
      </c>
      <c r="E474" s="38" t="str">
        <f>IFERROR(TRIM(UPPER(_xlfn.TEXTBEFORE(_xlfn.TEXTAFTER('query (10)'!L474,"("),")"))),"")</f>
        <v/>
      </c>
      <c r="F474" s="38" t="str">
        <f>TRIM('query (10)'!K474)</f>
        <v>HUB3-1</v>
      </c>
      <c r="G474" s="38" t="str">
        <f>IF('query (10)'!J474="","",'query (10)'!J474)</f>
        <v>Solenoid valve</v>
      </c>
      <c r="H474" s="38" t="str">
        <f>TRIM(UPPER('query (10)'!J474))</f>
        <v>SOLENOID VALVE</v>
      </c>
      <c r="I474" s="38" t="str">
        <f>IF('query (10)'!F474="","",'query (10)'!F474)</f>
        <v>Time-based Maintenance</v>
      </c>
      <c r="J474" s="38" t="str">
        <f>IF('query (10)'!F474="","",IFERROR(INDEX(Cleaning_Rules!$B$14:$B$17,MATCH(TRIM('query (10)'!F474),Cleaning_Rules!$A$14:$A$17,0)),"UNKNOWN"))</f>
        <v>TBM</v>
      </c>
      <c r="K474" s="38" t="str">
        <f>IF('query (10)'!G474="","",'query (10)'!G474)</f>
        <v>เสร็จสิ้น</v>
      </c>
      <c r="L474" s="38" t="str">
        <f>IF('query (10)'!G474="","MISSING",IFERROR(INDEX(Cleaning_Rules!$B$5:$B$10,MATCH(TRIM('query (10)'!G474),Cleaning_Rules!$A$5:$A$10,0)),"UNKNOWN"))</f>
        <v>COMPLETED</v>
      </c>
      <c r="M474" s="38" t="str">
        <f>IF('query (10)'!I474="","",'query (10)'!I474)</f>
        <v>Mechanical</v>
      </c>
      <c r="N474" s="38" t="str">
        <f>IF('query (10)'!O474="","",'query (10)'!O474)</f>
        <v>Cleaning</v>
      </c>
      <c r="O474" s="38" t="str">
        <f>IF('query (10)'!P474="","",'query (10)'!P474)</f>
        <v>Medium</v>
      </c>
      <c r="P474" s="38" t="str">
        <f>IF('query (10)'!N474="","",'query (10)'!N474)</f>
        <v>Cleaning Solenoid valve  (21 Solenoid vavle)</v>
      </c>
      <c r="Q474" s="38" t="str">
        <f>TRIM('query (10)'!N474)</f>
        <v>Cleaning Solenoid valve (21 Solenoid vavle)</v>
      </c>
      <c r="R474" s="38" t="str">
        <f>TRIM(UPPER('query (10)'!R474))</f>
        <v/>
      </c>
      <c r="S474" s="38" t="str">
        <f>TRIM(UPPER('query (10)'!S474))</f>
        <v/>
      </c>
      <c r="T474" s="38" t="str">
        <f>IF('query (10)'!Q474="","",TRIM(UPPER('query (10)'!Q474)))</f>
        <v/>
      </c>
      <c r="U474" s="38" t="str">
        <f>IF('query (10)'!T474="","",'query (10)'!T474)</f>
        <v>1</v>
      </c>
      <c r="V474" s="39">
        <f>IF('query (10)'!T474="","",IFERROR(VALUE('query (10)'!T474),""))</f>
        <v>1</v>
      </c>
      <c r="W474" s="40">
        <f>IF('query (10)'!U474="","",'query (10)'!U474)</f>
        <v>0</v>
      </c>
      <c r="X474" s="39">
        <f>IF('query (10)'!V474="","",'query (10)'!V474)</f>
        <v>365</v>
      </c>
      <c r="Y474" s="41">
        <f>IF('query (10)'!W474="","",'query (10)'!W474)</f>
        <v>46001</v>
      </c>
      <c r="Z474" s="41">
        <f>IF('query (10)'!X474="","",'query (10)'!X474)</f>
        <v>46059</v>
      </c>
      <c r="AA474" s="41">
        <f>IF('query (10)'!Y474="","",'query (10)'!Y474)</f>
        <v>46059</v>
      </c>
      <c r="AB474" s="41">
        <f>IF('query (10)'!Z474="","",'query (10)'!Z474)</f>
        <v>46424</v>
      </c>
      <c r="AC474" s="38" t="str">
        <f>IF(OR('query (10)'!AA474="",COUNTIF(Cleaning_Rules!$A$21:$A$26,TRIM('query (10)'!AA474))&gt;0),"",TRIM('query (10)'!AA474))</f>
        <v/>
      </c>
      <c r="AD474" s="38" t="str">
        <f>IF('query (10)'!AB474="","",TRIM(IFERROR(_xlfn.TEXTBEFORE('query (10)'!AB474,"("),'query (10)'!AB474)))</f>
        <v>เริ่มซ่อมงาน PM แล้ว รับผิดชอบโดย JAKKAPAT KHOTSOMBAT</v>
      </c>
      <c r="AE474" s="38" t="str">
        <f>IFERROR(LOWER(TRIM(_xlfn.TEXTBEFORE(_xlfn.TEXTAFTER('query (10)'!AB474,"("),")"))),"")</f>
        <v>jakkapat@nsk.com</v>
      </c>
      <c r="AF474" s="38" t="str">
        <f>IF('query (10)'!AD474="","",TRIM('query (10)'!AD474))</f>
        <v>จักรภัทร โคตรสมบัติ</v>
      </c>
      <c r="AG474" s="38" t="str">
        <f>IF('query (10)'!AE474="","",TRIM('query (10)'!AE474))</f>
        <v>จักรภัทร โคตรสมบัติ</v>
      </c>
      <c r="AH474" s="38" t="str">
        <f>IF('query (10)'!AF474="","",IFERROR(VALUE('query (10)'!AF474),""))</f>
        <v/>
      </c>
      <c r="AI474" s="38" t="str">
        <f>IF('query (10)'!AG474="","",TRIM('query (10)'!AG474))</f>
        <v/>
      </c>
      <c r="AJ474" s="38" t="str">
        <f>IF('query (10)'!AH474="","",IFERROR(VALUE('query (10)'!AH474),""))</f>
        <v/>
      </c>
      <c r="AK474" s="38" t="str">
        <f>IF('query (10)'!AI474="","",TRIM('query (10)'!AI474))</f>
        <v/>
      </c>
      <c r="AL474" s="42">
        <f t="shared" si="35"/>
        <v>2025</v>
      </c>
      <c r="AM474" s="42" t="str">
        <f t="shared" si="36"/>
        <v>2025-12</v>
      </c>
      <c r="AN474" s="42" t="str">
        <f t="shared" ca="1" si="37"/>
        <v/>
      </c>
      <c r="AO474" s="42" t="str">
        <f t="shared" si="38"/>
        <v>WA-856 | WASHING EQUIPMENT M/C | HUB3-1 | SOLENOID VALVE | Time-based Maintenance | Mechanical | Cleaning | Medium | Cleaning Solenoid valve (21 Solenoid vavle) | เริ่มซ่อมงาน PM แล้ว รับผิดชอบโดย JAKKAPAT KHOTSOMBAT | จักรภัทร โคตรสมบัติ</v>
      </c>
      <c r="AP474" s="42" t="str">
        <f>_xlfn.TEXTJOIN("; ",TRUE,IF(COUNTA('query (10)'!A474:AK474)&lt;=6,"NEAR_EMPTY_ROW",""),IF($K474="","MISSING_STATUS",""),IF(AND($K474="เสร็จสิ้น",$Z474=""),"DONE_NO_ACTUAL_DATE",""),IF(AND($I474="Condition-based Maintenance",$AH474=""),"CBM_NO_MEASUREMENT",""),IF(OR($X474="",$X474=0),"INVALID_PERIOD",""),IF(AND($AA474&lt;&gt;"",$AB474&lt;&gt;"",$AB474&lt;$AA474),"DATE_SEQUENCE_ERROR",""),IF(AND($AB474&lt;&gt;"",$AB474&gt;DATE(2030,12,31)),"DATE_OUTLIER",""),IF($C474="","MISSING_QRCODE",""),IF($J474="UNKNOWN","UNKNOWN_PM_TYPE",""),IF($L474="UNKNOWN","UNKNOWN_STATUS",""))</f>
        <v/>
      </c>
      <c r="AQ474" s="42" t="str">
        <f t="shared" si="39"/>
        <v>NO</v>
      </c>
    </row>
    <row r="475" spans="1:43" x14ac:dyDescent="0.3">
      <c r="A475" s="38">
        <f>IF('query (10)'!A475="","",'query (10)'!A475)</f>
        <v>575</v>
      </c>
      <c r="B475" s="38">
        <f>IF('query (10)'!B475="","",'query (10)'!B475)</f>
        <v>17766</v>
      </c>
      <c r="C475" s="38" t="str">
        <f>TRIM(UPPER('query (10)'!M475))</f>
        <v>CH-402</v>
      </c>
      <c r="D475" s="38" t="str">
        <f>TRIM(UPPER(IFERROR(_xlfn.TEXTBEFORE('query (10)'!L475,"("),'query (10)'!L475)))</f>
        <v>EDDY CURRENT TESTER MACHINE.</v>
      </c>
      <c r="E475" s="38" t="str">
        <f>IFERROR(TRIM(UPPER(_xlfn.TEXTBEFORE(_xlfn.TEXTAFTER('query (10)'!L475,"("),")"))),"")</f>
        <v/>
      </c>
      <c r="F475" s="38" t="str">
        <f>TRIM('query (10)'!K475)</f>
        <v>HUB3-1</v>
      </c>
      <c r="G475" s="38" t="str">
        <f>IF('query (10)'!J475="","",'query (10)'!J475)</f>
        <v>Solenoid valve</v>
      </c>
      <c r="H475" s="38" t="str">
        <f>TRIM(UPPER('query (10)'!J475))</f>
        <v>SOLENOID VALVE</v>
      </c>
      <c r="I475" s="38" t="str">
        <f>IF('query (10)'!F475="","",'query (10)'!F475)</f>
        <v>Time-based Maintenance</v>
      </c>
      <c r="J475" s="38" t="str">
        <f>IF('query (10)'!F475="","",IFERROR(INDEX(Cleaning_Rules!$B$14:$B$17,MATCH(TRIM('query (10)'!F475),Cleaning_Rules!$A$14:$A$17,0)),"UNKNOWN"))</f>
        <v>TBM</v>
      </c>
      <c r="K475" s="38" t="str">
        <f>IF('query (10)'!G475="","",'query (10)'!G475)</f>
        <v>เสร็จสิ้น</v>
      </c>
      <c r="L475" s="38" t="str">
        <f>IF('query (10)'!G475="","MISSING",IFERROR(INDEX(Cleaning_Rules!$B$5:$B$10,MATCH(TRIM('query (10)'!G475),Cleaning_Rules!$A$5:$A$10,0)),"UNKNOWN"))</f>
        <v>COMPLETED</v>
      </c>
      <c r="M475" s="38" t="str">
        <f>IF('query (10)'!I475="","",'query (10)'!I475)</f>
        <v>Mechanical</v>
      </c>
      <c r="N475" s="38" t="str">
        <f>IF('query (10)'!O475="","",'query (10)'!O475)</f>
        <v>Cleaning</v>
      </c>
      <c r="O475" s="38" t="str">
        <f>IF('query (10)'!P475="","",'query (10)'!P475)</f>
        <v>Medium</v>
      </c>
      <c r="P475" s="38" t="str">
        <f>IF('query (10)'!N475="","",'query (10)'!N475)</f>
        <v>Cleaning Solenoid valve  (30 Solenoid valve)</v>
      </c>
      <c r="Q475" s="38" t="str">
        <f>TRIM('query (10)'!N475)</f>
        <v>Cleaning Solenoid valve (30 Solenoid valve)</v>
      </c>
      <c r="R475" s="38" t="str">
        <f>TRIM(UPPER('query (10)'!R475))</f>
        <v/>
      </c>
      <c r="S475" s="38" t="str">
        <f>TRIM(UPPER('query (10)'!S475))</f>
        <v/>
      </c>
      <c r="T475" s="38" t="str">
        <f>IF('query (10)'!Q475="","",TRIM(UPPER('query (10)'!Q475)))</f>
        <v/>
      </c>
      <c r="U475" s="38" t="str">
        <f>IF('query (10)'!T475="","",'query (10)'!T475)</f>
        <v>1</v>
      </c>
      <c r="V475" s="39">
        <f>IF('query (10)'!T475="","",IFERROR(VALUE('query (10)'!T475),""))</f>
        <v>1</v>
      </c>
      <c r="W475" s="40">
        <f>IF('query (10)'!U475="","",'query (10)'!U475)</f>
        <v>0</v>
      </c>
      <c r="X475" s="39">
        <f>IF('query (10)'!V475="","",'query (10)'!V475)</f>
        <v>365</v>
      </c>
      <c r="Y475" s="41">
        <f>IF('query (10)'!W475="","",'query (10)'!W475)</f>
        <v>46001</v>
      </c>
      <c r="Z475" s="41">
        <f>IF('query (10)'!X475="","",'query (10)'!X475)</f>
        <v>46059</v>
      </c>
      <c r="AA475" s="41">
        <f>IF('query (10)'!Y475="","",'query (10)'!Y475)</f>
        <v>46059</v>
      </c>
      <c r="AB475" s="41">
        <f>IF('query (10)'!Z475="","",'query (10)'!Z475)</f>
        <v>46424</v>
      </c>
      <c r="AC475" s="38" t="str">
        <f>IF(OR('query (10)'!AA475="",COUNTIF(Cleaning_Rules!$A$21:$A$26,TRIM('query (10)'!AA475))&gt;0),"",TRIM('query (10)'!AA475))</f>
        <v/>
      </c>
      <c r="AD475" s="38" t="str">
        <f>IF('query (10)'!AB475="","",TRIM(IFERROR(_xlfn.TEXTBEFORE('query (10)'!AB475,"("),'query (10)'!AB475)))</f>
        <v>เริ่มซ่อมงาน PM แล้ว รับผิดชอบโดย JAKKAPAT KHOTSOMBAT</v>
      </c>
      <c r="AE475" s="38" t="str">
        <f>IFERROR(LOWER(TRIM(_xlfn.TEXTBEFORE(_xlfn.TEXTAFTER('query (10)'!AB475,"("),")"))),"")</f>
        <v>jakkapat@nsk.com</v>
      </c>
      <c r="AF475" s="38" t="str">
        <f>IF('query (10)'!AD475="","",TRIM('query (10)'!AD475))</f>
        <v>จักรภัทร โคตรสมบัติ</v>
      </c>
      <c r="AG475" s="38" t="str">
        <f>IF('query (10)'!AE475="","",TRIM('query (10)'!AE475))</f>
        <v>จักรภัทร โคตรสมบัติ</v>
      </c>
      <c r="AH475" s="38" t="str">
        <f>IF('query (10)'!AF475="","",IFERROR(VALUE('query (10)'!AF475),""))</f>
        <v/>
      </c>
      <c r="AI475" s="38" t="str">
        <f>IF('query (10)'!AG475="","",TRIM('query (10)'!AG475))</f>
        <v/>
      </c>
      <c r="AJ475" s="38" t="str">
        <f>IF('query (10)'!AH475="","",IFERROR(VALUE('query (10)'!AH475),""))</f>
        <v/>
      </c>
      <c r="AK475" s="38" t="str">
        <f>IF('query (10)'!AI475="","",TRIM('query (10)'!AI475))</f>
        <v/>
      </c>
      <c r="AL475" s="42">
        <f t="shared" si="35"/>
        <v>2025</v>
      </c>
      <c r="AM475" s="42" t="str">
        <f t="shared" si="36"/>
        <v>2025-12</v>
      </c>
      <c r="AN475" s="42" t="str">
        <f t="shared" ca="1" si="37"/>
        <v/>
      </c>
      <c r="AO475" s="42" t="str">
        <f t="shared" si="38"/>
        <v>CH-402 | EDDY CURRENT TESTER MACHINE. | HUB3-1 | SOLENOID VALVE | Time-based Maintenance | Mechanical | Cleaning | Medium | Cleaning Solenoid valve (30 Solenoid valve) | เริ่มซ่อมงาน PM แล้ว รับผิดชอบโดย JAKKAPAT KHOTSOMBAT | จักรภัทร โคตรสมบัติ</v>
      </c>
      <c r="AP475" s="42" t="str">
        <f>_xlfn.TEXTJOIN("; ",TRUE,IF(COUNTA('query (10)'!A475:AK475)&lt;=6,"NEAR_EMPTY_ROW",""),IF($K475="","MISSING_STATUS",""),IF(AND($K475="เสร็จสิ้น",$Z475=""),"DONE_NO_ACTUAL_DATE",""),IF(AND($I475="Condition-based Maintenance",$AH475=""),"CBM_NO_MEASUREMENT",""),IF(OR($X475="",$X475=0),"INVALID_PERIOD",""),IF(AND($AA475&lt;&gt;"",$AB475&lt;&gt;"",$AB475&lt;$AA475),"DATE_SEQUENCE_ERROR",""),IF(AND($AB475&lt;&gt;"",$AB475&gt;DATE(2030,12,31)),"DATE_OUTLIER",""),IF($C475="","MISSING_QRCODE",""),IF($J475="UNKNOWN","UNKNOWN_PM_TYPE",""),IF($L475="UNKNOWN","UNKNOWN_STATUS",""))</f>
        <v/>
      </c>
      <c r="AQ475" s="42" t="str">
        <f t="shared" si="39"/>
        <v>NO</v>
      </c>
    </row>
    <row r="476" spans="1:43" x14ac:dyDescent="0.3">
      <c r="A476" s="38">
        <f>IF('query (10)'!A476="","",'query (10)'!A476)</f>
        <v>576</v>
      </c>
      <c r="B476" s="38">
        <f>IF('query (10)'!B476="","",'query (10)'!B476)</f>
        <v>17767</v>
      </c>
      <c r="C476" s="38" t="str">
        <f>TRIM(UPPER('query (10)'!M476))</f>
        <v>CH-403</v>
      </c>
      <c r="D476" s="38" t="str">
        <f>TRIM(UPPER(IFERROR(_xlfn.TEXTBEFORE('query (10)'!L476,"("),'query (10)'!L476)))</f>
        <v>A , B2 &amp;B1 CONTACT PITCH MEASURING MACHINE.</v>
      </c>
      <c r="E476" s="38" t="str">
        <f>IFERROR(TRIM(UPPER(_xlfn.TEXTBEFORE(_xlfn.TEXTAFTER('query (10)'!L476,"("),")"))),"")</f>
        <v/>
      </c>
      <c r="F476" s="38" t="str">
        <f>TRIM('query (10)'!K476)</f>
        <v>HUB3-1</v>
      </c>
      <c r="G476" s="38" t="str">
        <f>IF('query (10)'!J476="","",'query (10)'!J476)</f>
        <v>Solenoid valve</v>
      </c>
      <c r="H476" s="38" t="str">
        <f>TRIM(UPPER('query (10)'!J476))</f>
        <v>SOLENOID VALVE</v>
      </c>
      <c r="I476" s="38" t="str">
        <f>IF('query (10)'!F476="","",'query (10)'!F476)</f>
        <v>Time-based Maintenance</v>
      </c>
      <c r="J476" s="38" t="str">
        <f>IF('query (10)'!F476="","",IFERROR(INDEX(Cleaning_Rules!$B$14:$B$17,MATCH(TRIM('query (10)'!F476),Cleaning_Rules!$A$14:$A$17,0)),"UNKNOWN"))</f>
        <v>TBM</v>
      </c>
      <c r="K476" s="38" t="str">
        <f>IF('query (10)'!G476="","",'query (10)'!G476)</f>
        <v>เสร็จสิ้น</v>
      </c>
      <c r="L476" s="38" t="str">
        <f>IF('query (10)'!G476="","MISSING",IFERROR(INDEX(Cleaning_Rules!$B$5:$B$10,MATCH(TRIM('query (10)'!G476),Cleaning_Rules!$A$5:$A$10,0)),"UNKNOWN"))</f>
        <v>COMPLETED</v>
      </c>
      <c r="M476" s="38" t="str">
        <f>IF('query (10)'!I476="","",'query (10)'!I476)</f>
        <v>Mechanical</v>
      </c>
      <c r="N476" s="38" t="str">
        <f>IF('query (10)'!O476="","",'query (10)'!O476)</f>
        <v>Cleaning</v>
      </c>
      <c r="O476" s="38" t="str">
        <f>IF('query (10)'!P476="","",'query (10)'!P476)</f>
        <v>Medium</v>
      </c>
      <c r="P476" s="38" t="str">
        <f>IF('query (10)'!N476="","",'query (10)'!N476)</f>
        <v>Cleaning Solenoid valve (7 Solenoid vavle)</v>
      </c>
      <c r="Q476" s="38" t="str">
        <f>TRIM('query (10)'!N476)</f>
        <v>Cleaning Solenoid valve (7 Solenoid vavle)</v>
      </c>
      <c r="R476" s="38" t="str">
        <f>TRIM(UPPER('query (10)'!R476))</f>
        <v/>
      </c>
      <c r="S476" s="38" t="str">
        <f>TRIM(UPPER('query (10)'!S476))</f>
        <v/>
      </c>
      <c r="T476" s="38" t="str">
        <f>IF('query (10)'!Q476="","",TRIM(UPPER('query (10)'!Q476)))</f>
        <v/>
      </c>
      <c r="U476" s="38" t="str">
        <f>IF('query (10)'!T476="","",'query (10)'!T476)</f>
        <v>1</v>
      </c>
      <c r="V476" s="39">
        <f>IF('query (10)'!T476="","",IFERROR(VALUE('query (10)'!T476),""))</f>
        <v>1</v>
      </c>
      <c r="W476" s="40">
        <f>IF('query (10)'!U476="","",'query (10)'!U476)</f>
        <v>0</v>
      </c>
      <c r="X476" s="39">
        <f>IF('query (10)'!V476="","",'query (10)'!V476)</f>
        <v>365</v>
      </c>
      <c r="Y476" s="41">
        <f>IF('query (10)'!W476="","",'query (10)'!W476)</f>
        <v>46001</v>
      </c>
      <c r="Z476" s="41">
        <f>IF('query (10)'!X476="","",'query (10)'!X476)</f>
        <v>46059</v>
      </c>
      <c r="AA476" s="41">
        <f>IF('query (10)'!Y476="","",'query (10)'!Y476)</f>
        <v>46059</v>
      </c>
      <c r="AB476" s="41">
        <f>IF('query (10)'!Z476="","",'query (10)'!Z476)</f>
        <v>46424</v>
      </c>
      <c r="AC476" s="38" t="str">
        <f>IF(OR('query (10)'!AA476="",COUNTIF(Cleaning_Rules!$A$21:$A$26,TRIM('query (10)'!AA476))&gt;0),"",TRIM('query (10)'!AA476))</f>
        <v/>
      </c>
      <c r="AD476" s="38" t="str">
        <f>IF('query (10)'!AB476="","",TRIM(IFERROR(_xlfn.TEXTBEFORE('query (10)'!AB476,"("),'query (10)'!AB476)))</f>
        <v>เริ่มซ่อมงาน PM แล้ว รับผิดชอบโดย JAKKAPAT KHOTSOMBAT</v>
      </c>
      <c r="AE476" s="38" t="str">
        <f>IFERROR(LOWER(TRIM(_xlfn.TEXTBEFORE(_xlfn.TEXTAFTER('query (10)'!AB476,"("),")"))),"")</f>
        <v>jakkapat@nsk.com</v>
      </c>
      <c r="AF476" s="38" t="str">
        <f>IF('query (10)'!AD476="","",TRIM('query (10)'!AD476))</f>
        <v>จักรภัทร โคตรสมบัติ</v>
      </c>
      <c r="AG476" s="38" t="str">
        <f>IF('query (10)'!AE476="","",TRIM('query (10)'!AE476))</f>
        <v>จักรภัทร โคตรสมบัติ</v>
      </c>
      <c r="AH476" s="38" t="str">
        <f>IF('query (10)'!AF476="","",IFERROR(VALUE('query (10)'!AF476),""))</f>
        <v/>
      </c>
      <c r="AI476" s="38" t="str">
        <f>IF('query (10)'!AG476="","",TRIM('query (10)'!AG476))</f>
        <v/>
      </c>
      <c r="AJ476" s="38" t="str">
        <f>IF('query (10)'!AH476="","",IFERROR(VALUE('query (10)'!AH476),""))</f>
        <v/>
      </c>
      <c r="AK476" s="38" t="str">
        <f>IF('query (10)'!AI476="","",TRIM('query (10)'!AI476))</f>
        <v/>
      </c>
      <c r="AL476" s="42">
        <f t="shared" si="35"/>
        <v>2025</v>
      </c>
      <c r="AM476" s="42" t="str">
        <f t="shared" si="36"/>
        <v>2025-12</v>
      </c>
      <c r="AN476" s="42" t="str">
        <f t="shared" ca="1" si="37"/>
        <v/>
      </c>
      <c r="AO476" s="42" t="str">
        <f t="shared" si="38"/>
        <v>CH-403 | A , B2 &amp;B1 CONTACT PITCH MEASURING MACHINE. | HUB3-1 | SOLENOID VALVE | Time-based Maintenance | Mechanical | Cleaning | Medium | Cleaning Solenoid valve (7 Solenoid vavle) | เริ่มซ่อมงาน PM แล้ว รับผิดชอบโดย JAKKAPAT KHOTSOMBAT | จักรภัทร โคตรสมบัติ</v>
      </c>
      <c r="AP476" s="42" t="str">
        <f>_xlfn.TEXTJOIN("; ",TRUE,IF(COUNTA('query (10)'!A476:AK476)&lt;=6,"NEAR_EMPTY_ROW",""),IF($K476="","MISSING_STATUS",""),IF(AND($K476="เสร็จสิ้น",$Z476=""),"DONE_NO_ACTUAL_DATE",""),IF(AND($I476="Condition-based Maintenance",$AH476=""),"CBM_NO_MEASUREMENT",""),IF(OR($X476="",$X476=0),"INVALID_PERIOD",""),IF(AND($AA476&lt;&gt;"",$AB476&lt;&gt;"",$AB476&lt;$AA476),"DATE_SEQUENCE_ERROR",""),IF(AND($AB476&lt;&gt;"",$AB476&gt;DATE(2030,12,31)),"DATE_OUTLIER",""),IF($C476="","MISSING_QRCODE",""),IF($J476="UNKNOWN","UNKNOWN_PM_TYPE",""),IF($L476="UNKNOWN","UNKNOWN_STATUS",""))</f>
        <v/>
      </c>
      <c r="AQ476" s="42" t="str">
        <f t="shared" si="39"/>
        <v>NO</v>
      </c>
    </row>
    <row r="477" spans="1:43" x14ac:dyDescent="0.3">
      <c r="A477" s="38">
        <f>IF('query (10)'!A477="","",'query (10)'!A477)</f>
        <v>577</v>
      </c>
      <c r="B477" s="38">
        <f>IF('query (10)'!B477="","",'query (10)'!B477)</f>
        <v>17768</v>
      </c>
      <c r="C477" s="38" t="str">
        <f>TRIM(UPPER('query (10)'!M477))</f>
        <v>AS-404</v>
      </c>
      <c r="D477" s="38" t="str">
        <f>TRIM(UPPER(IFERROR(_xlfn.TEXTBEFORE('query (10)'!L477,"("),'query (10)'!L477)))</f>
        <v>GREASE INJECTION MACHINE.</v>
      </c>
      <c r="E477" s="38" t="str">
        <f>IFERROR(TRIM(UPPER(_xlfn.TEXTBEFORE(_xlfn.TEXTAFTER('query (10)'!L477,"("),")"))),"")</f>
        <v/>
      </c>
      <c r="F477" s="38" t="str">
        <f>TRIM('query (10)'!K477)</f>
        <v>HUB3-1</v>
      </c>
      <c r="G477" s="38" t="str">
        <f>IF('query (10)'!J477="","",'query (10)'!J477)</f>
        <v>Solenoid valve</v>
      </c>
      <c r="H477" s="38" t="str">
        <f>TRIM(UPPER('query (10)'!J477))</f>
        <v>SOLENOID VALVE</v>
      </c>
      <c r="I477" s="38" t="str">
        <f>IF('query (10)'!F477="","",'query (10)'!F477)</f>
        <v>Time-based Maintenance</v>
      </c>
      <c r="J477" s="38" t="str">
        <f>IF('query (10)'!F477="","",IFERROR(INDEX(Cleaning_Rules!$B$14:$B$17,MATCH(TRIM('query (10)'!F477),Cleaning_Rules!$A$14:$A$17,0)),"UNKNOWN"))</f>
        <v>TBM</v>
      </c>
      <c r="K477" s="38" t="str">
        <f>IF('query (10)'!G477="","",'query (10)'!G477)</f>
        <v>เสร็จสิ้น</v>
      </c>
      <c r="L477" s="38" t="str">
        <f>IF('query (10)'!G477="","MISSING",IFERROR(INDEX(Cleaning_Rules!$B$5:$B$10,MATCH(TRIM('query (10)'!G477),Cleaning_Rules!$A$5:$A$10,0)),"UNKNOWN"))</f>
        <v>COMPLETED</v>
      </c>
      <c r="M477" s="38" t="str">
        <f>IF('query (10)'!I477="","",'query (10)'!I477)</f>
        <v>Mechanical</v>
      </c>
      <c r="N477" s="38" t="str">
        <f>IF('query (10)'!O477="","",'query (10)'!O477)</f>
        <v>Cleaning</v>
      </c>
      <c r="O477" s="38" t="str">
        <f>IF('query (10)'!P477="","",'query (10)'!P477)</f>
        <v>Medium</v>
      </c>
      <c r="P477" s="38" t="str">
        <f>IF('query (10)'!N477="","",'query (10)'!N477)</f>
        <v>Cleaning Solenoid valve  (11 Solenoid valve)</v>
      </c>
      <c r="Q477" s="38" t="str">
        <f>TRIM('query (10)'!N477)</f>
        <v>Cleaning Solenoid valve (11 Solenoid valve)</v>
      </c>
      <c r="R477" s="38" t="str">
        <f>TRIM(UPPER('query (10)'!R477))</f>
        <v/>
      </c>
      <c r="S477" s="38" t="str">
        <f>TRIM(UPPER('query (10)'!S477))</f>
        <v/>
      </c>
      <c r="T477" s="38" t="str">
        <f>IF('query (10)'!Q477="","",TRIM(UPPER('query (10)'!Q477)))</f>
        <v/>
      </c>
      <c r="U477" s="38" t="str">
        <f>IF('query (10)'!T477="","",'query (10)'!T477)</f>
        <v>1</v>
      </c>
      <c r="V477" s="39">
        <f>IF('query (10)'!T477="","",IFERROR(VALUE('query (10)'!T477),""))</f>
        <v>1</v>
      </c>
      <c r="W477" s="40">
        <f>IF('query (10)'!U477="","",'query (10)'!U477)</f>
        <v>0</v>
      </c>
      <c r="X477" s="39">
        <f>IF('query (10)'!V477="","",'query (10)'!V477)</f>
        <v>365</v>
      </c>
      <c r="Y477" s="41">
        <f>IF('query (10)'!W477="","",'query (10)'!W477)</f>
        <v>46001</v>
      </c>
      <c r="Z477" s="41">
        <f>IF('query (10)'!X477="","",'query (10)'!X477)</f>
        <v>46059</v>
      </c>
      <c r="AA477" s="41">
        <f>IF('query (10)'!Y477="","",'query (10)'!Y477)</f>
        <v>46059</v>
      </c>
      <c r="AB477" s="41">
        <f>IF('query (10)'!Z477="","",'query (10)'!Z477)</f>
        <v>46424</v>
      </c>
      <c r="AC477" s="38" t="str">
        <f>IF(OR('query (10)'!AA477="",COUNTIF(Cleaning_Rules!$A$21:$A$26,TRIM('query (10)'!AA477))&gt;0),"",TRIM('query (10)'!AA477))</f>
        <v/>
      </c>
      <c r="AD477" s="38" t="str">
        <f>IF('query (10)'!AB477="","",TRIM(IFERROR(_xlfn.TEXTBEFORE('query (10)'!AB477,"("),'query (10)'!AB477)))</f>
        <v>เริ่มซ่อมงาน PM แล้ว รับผิดชอบโดย JAKKAPAT KHOTSOMBAT</v>
      </c>
      <c r="AE477" s="38" t="str">
        <f>IFERROR(LOWER(TRIM(_xlfn.TEXTBEFORE(_xlfn.TEXTAFTER('query (10)'!AB477,"("),")"))),"")</f>
        <v>jakkapat@nsk.com</v>
      </c>
      <c r="AF477" s="38" t="str">
        <f>IF('query (10)'!AD477="","",TRIM('query (10)'!AD477))</f>
        <v>จักรภัทร โคตรสมบัติ</v>
      </c>
      <c r="AG477" s="38" t="str">
        <f>IF('query (10)'!AE477="","",TRIM('query (10)'!AE477))</f>
        <v>จักรภัทร โคตรสมบัติ</v>
      </c>
      <c r="AH477" s="38" t="str">
        <f>IF('query (10)'!AF477="","",IFERROR(VALUE('query (10)'!AF477),""))</f>
        <v/>
      </c>
      <c r="AI477" s="38" t="str">
        <f>IF('query (10)'!AG477="","",TRIM('query (10)'!AG477))</f>
        <v/>
      </c>
      <c r="AJ477" s="38" t="str">
        <f>IF('query (10)'!AH477="","",IFERROR(VALUE('query (10)'!AH477),""))</f>
        <v/>
      </c>
      <c r="AK477" s="38" t="str">
        <f>IF('query (10)'!AI477="","",TRIM('query (10)'!AI477))</f>
        <v/>
      </c>
      <c r="AL477" s="42">
        <f t="shared" si="35"/>
        <v>2025</v>
      </c>
      <c r="AM477" s="42" t="str">
        <f t="shared" si="36"/>
        <v>2025-12</v>
      </c>
      <c r="AN477" s="42" t="str">
        <f t="shared" ca="1" si="37"/>
        <v/>
      </c>
      <c r="AO477" s="42" t="str">
        <f t="shared" si="38"/>
        <v>AS-404 | GREASE INJECTION MACHINE. | HUB3-1 | SOLENOID VALVE | Time-based Maintenance | Mechanical | Cleaning | Medium | Cleaning Solenoid valve (11 Solenoid valve) | เริ่มซ่อมงาน PM แล้ว รับผิดชอบโดย JAKKAPAT KHOTSOMBAT | จักรภัทร โคตรสมบัติ</v>
      </c>
      <c r="AP477" s="42" t="str">
        <f>_xlfn.TEXTJOIN("; ",TRUE,IF(COUNTA('query (10)'!A477:AK477)&lt;=6,"NEAR_EMPTY_ROW",""),IF($K477="","MISSING_STATUS",""),IF(AND($K477="เสร็จสิ้น",$Z477=""),"DONE_NO_ACTUAL_DATE",""),IF(AND($I477="Condition-based Maintenance",$AH477=""),"CBM_NO_MEASUREMENT",""),IF(OR($X477="",$X477=0),"INVALID_PERIOD",""),IF(AND($AA477&lt;&gt;"",$AB477&lt;&gt;"",$AB477&lt;$AA477),"DATE_SEQUENCE_ERROR",""),IF(AND($AB477&lt;&gt;"",$AB477&gt;DATE(2030,12,31)),"DATE_OUTLIER",""),IF($C477="","MISSING_QRCODE",""),IF($J477="UNKNOWN","UNKNOWN_PM_TYPE",""),IF($L477="UNKNOWN","UNKNOWN_STATUS",""))</f>
        <v/>
      </c>
      <c r="AQ477" s="42" t="str">
        <f t="shared" si="39"/>
        <v>NO</v>
      </c>
    </row>
    <row r="478" spans="1:43" x14ac:dyDescent="0.3">
      <c r="A478" s="38">
        <f>IF('query (10)'!A478="","",'query (10)'!A478)</f>
        <v>578</v>
      </c>
      <c r="B478" s="38">
        <f>IF('query (10)'!B478="","",'query (10)'!B478)</f>
        <v>17769</v>
      </c>
      <c r="C478" s="38" t="str">
        <f>TRIM(UPPER('query (10)'!M478))</f>
        <v>CH-406</v>
      </c>
      <c r="D478" s="38" t="str">
        <f>TRIM(UPPER(IFERROR(_xlfn.TEXTBEFORE('query (10)'!L478,"("),'query (10)'!L478)))</f>
        <v>SEAL CHECKER MACHINE.</v>
      </c>
      <c r="E478" s="38" t="str">
        <f>IFERROR(TRIM(UPPER(_xlfn.TEXTBEFORE(_xlfn.TEXTAFTER('query (10)'!L478,"("),")"))),"")</f>
        <v/>
      </c>
      <c r="F478" s="38" t="str">
        <f>TRIM('query (10)'!K478)</f>
        <v>HUB3-1</v>
      </c>
      <c r="G478" s="38" t="str">
        <f>IF('query (10)'!J478="","",'query (10)'!J478)</f>
        <v>Solenoid valve</v>
      </c>
      <c r="H478" s="38" t="str">
        <f>TRIM(UPPER('query (10)'!J478))</f>
        <v>SOLENOID VALVE</v>
      </c>
      <c r="I478" s="38" t="str">
        <f>IF('query (10)'!F478="","",'query (10)'!F478)</f>
        <v>Time-based Maintenance</v>
      </c>
      <c r="J478" s="38" t="str">
        <f>IF('query (10)'!F478="","",IFERROR(INDEX(Cleaning_Rules!$B$14:$B$17,MATCH(TRIM('query (10)'!F478),Cleaning_Rules!$A$14:$A$17,0)),"UNKNOWN"))</f>
        <v>TBM</v>
      </c>
      <c r="K478" s="38" t="str">
        <f>IF('query (10)'!G478="","",'query (10)'!G478)</f>
        <v>เสร็จสิ้น</v>
      </c>
      <c r="L478" s="38" t="str">
        <f>IF('query (10)'!G478="","MISSING",IFERROR(INDEX(Cleaning_Rules!$B$5:$B$10,MATCH(TRIM('query (10)'!G478),Cleaning_Rules!$A$5:$A$10,0)),"UNKNOWN"))</f>
        <v>COMPLETED</v>
      </c>
      <c r="M478" s="38" t="str">
        <f>IF('query (10)'!I478="","",'query (10)'!I478)</f>
        <v>Mechanical</v>
      </c>
      <c r="N478" s="38" t="str">
        <f>IF('query (10)'!O478="","",'query (10)'!O478)</f>
        <v>Cleaning</v>
      </c>
      <c r="O478" s="38" t="str">
        <f>IF('query (10)'!P478="","",'query (10)'!P478)</f>
        <v>Medium</v>
      </c>
      <c r="P478" s="38" t="str">
        <f>IF('query (10)'!N478="","",'query (10)'!N478)</f>
        <v>Cleaning Solenoid valve  (2 Solenoid valve)</v>
      </c>
      <c r="Q478" s="38" t="str">
        <f>TRIM('query (10)'!N478)</f>
        <v>Cleaning Solenoid valve (2 Solenoid valve)</v>
      </c>
      <c r="R478" s="38" t="str">
        <f>TRIM(UPPER('query (10)'!R478))</f>
        <v/>
      </c>
      <c r="S478" s="38" t="str">
        <f>TRIM(UPPER('query (10)'!S478))</f>
        <v/>
      </c>
      <c r="T478" s="38" t="str">
        <f>IF('query (10)'!Q478="","",TRIM(UPPER('query (10)'!Q478)))</f>
        <v/>
      </c>
      <c r="U478" s="38" t="str">
        <f>IF('query (10)'!T478="","",'query (10)'!T478)</f>
        <v>1</v>
      </c>
      <c r="V478" s="39">
        <f>IF('query (10)'!T478="","",IFERROR(VALUE('query (10)'!T478),""))</f>
        <v>1</v>
      </c>
      <c r="W478" s="40">
        <f>IF('query (10)'!U478="","",'query (10)'!U478)</f>
        <v>0</v>
      </c>
      <c r="X478" s="39">
        <f>IF('query (10)'!V478="","",'query (10)'!V478)</f>
        <v>365</v>
      </c>
      <c r="Y478" s="41">
        <f>IF('query (10)'!W478="","",'query (10)'!W478)</f>
        <v>46001</v>
      </c>
      <c r="Z478" s="41">
        <f>IF('query (10)'!X478="","",'query (10)'!X478)</f>
        <v>46059</v>
      </c>
      <c r="AA478" s="41">
        <f>IF('query (10)'!Y478="","",'query (10)'!Y478)</f>
        <v>46059</v>
      </c>
      <c r="AB478" s="41">
        <f>IF('query (10)'!Z478="","",'query (10)'!Z478)</f>
        <v>46424</v>
      </c>
      <c r="AC478" s="38" t="str">
        <f>IF(OR('query (10)'!AA478="",COUNTIF(Cleaning_Rules!$A$21:$A$26,TRIM('query (10)'!AA478))&gt;0),"",TRIM('query (10)'!AA478))</f>
        <v/>
      </c>
      <c r="AD478" s="38" t="str">
        <f>IF('query (10)'!AB478="","",TRIM(IFERROR(_xlfn.TEXTBEFORE('query (10)'!AB478,"("),'query (10)'!AB478)))</f>
        <v>เริ่มซ่อมงาน PM แล้ว รับผิดชอบโดย JAKKAPAT KHOTSOMBAT</v>
      </c>
      <c r="AE478" s="38" t="str">
        <f>IFERROR(LOWER(TRIM(_xlfn.TEXTBEFORE(_xlfn.TEXTAFTER('query (10)'!AB478,"("),")"))),"")</f>
        <v>jakkapat@nsk.com</v>
      </c>
      <c r="AF478" s="38" t="str">
        <f>IF('query (10)'!AD478="","",TRIM('query (10)'!AD478))</f>
        <v>จักรภัทร โคตรสมบัติ</v>
      </c>
      <c r="AG478" s="38" t="str">
        <f>IF('query (10)'!AE478="","",TRIM('query (10)'!AE478))</f>
        <v>จักรภัทร โคตรสมบัติ</v>
      </c>
      <c r="AH478" s="38" t="str">
        <f>IF('query (10)'!AF478="","",IFERROR(VALUE('query (10)'!AF478),""))</f>
        <v/>
      </c>
      <c r="AI478" s="38" t="str">
        <f>IF('query (10)'!AG478="","",TRIM('query (10)'!AG478))</f>
        <v/>
      </c>
      <c r="AJ478" s="38" t="str">
        <f>IF('query (10)'!AH478="","",IFERROR(VALUE('query (10)'!AH478),""))</f>
        <v/>
      </c>
      <c r="AK478" s="38" t="str">
        <f>IF('query (10)'!AI478="","",TRIM('query (10)'!AI478))</f>
        <v/>
      </c>
      <c r="AL478" s="42">
        <f t="shared" si="35"/>
        <v>2025</v>
      </c>
      <c r="AM478" s="42" t="str">
        <f t="shared" si="36"/>
        <v>2025-12</v>
      </c>
      <c r="AN478" s="42" t="str">
        <f t="shared" ca="1" si="37"/>
        <v/>
      </c>
      <c r="AO478" s="42" t="str">
        <f t="shared" si="38"/>
        <v>CH-406 | SEAL CHECKER MACHINE. | HUB3-1 | SOLENOID VALVE | Time-based Maintenance | Mechanical | Cleaning | Medium | Cleaning Solenoid valve (2 Solenoid valve) | เริ่มซ่อมงาน PM แล้ว รับผิดชอบโดย JAKKAPAT KHOTSOMBAT | จักรภัทร โคตรสมบัติ</v>
      </c>
      <c r="AP478" s="42" t="str">
        <f>_xlfn.TEXTJOIN("; ",TRUE,IF(COUNTA('query (10)'!A478:AK478)&lt;=6,"NEAR_EMPTY_ROW",""),IF($K478="","MISSING_STATUS",""),IF(AND($K478="เสร็จสิ้น",$Z478=""),"DONE_NO_ACTUAL_DATE",""),IF(AND($I478="Condition-based Maintenance",$AH478=""),"CBM_NO_MEASUREMENT",""),IF(OR($X478="",$X478=0),"INVALID_PERIOD",""),IF(AND($AA478&lt;&gt;"",$AB478&lt;&gt;"",$AB478&lt;$AA478),"DATE_SEQUENCE_ERROR",""),IF(AND($AB478&lt;&gt;"",$AB478&gt;DATE(2030,12,31)),"DATE_OUTLIER",""),IF($C478="","MISSING_QRCODE",""),IF($J478="UNKNOWN","UNKNOWN_PM_TYPE",""),IF($L478="UNKNOWN","UNKNOWN_STATUS",""))</f>
        <v/>
      </c>
      <c r="AQ478" s="42" t="str">
        <f t="shared" si="39"/>
        <v>NO</v>
      </c>
    </row>
    <row r="479" spans="1:43" x14ac:dyDescent="0.3">
      <c r="A479" s="38">
        <f>IF('query (10)'!A479="","",'query (10)'!A479)</f>
        <v>579</v>
      </c>
      <c r="B479" s="38">
        <f>IF('query (10)'!B479="","",'query (10)'!B479)</f>
        <v>17770</v>
      </c>
      <c r="C479" s="38" t="str">
        <f>TRIM(UPPER('query (10)'!M479))</f>
        <v>AS-408</v>
      </c>
      <c r="D479" s="38" t="str">
        <f>TRIM(UPPER(IFERROR(_xlfn.TEXTBEFORE('query (10)'!L479,"("),'query (10)'!L479)))</f>
        <v>SWING PRESS MACHINE.</v>
      </c>
      <c r="E479" s="38" t="str">
        <f>IFERROR(TRIM(UPPER(_xlfn.TEXTBEFORE(_xlfn.TEXTAFTER('query (10)'!L479,"("),")"))),"")</f>
        <v/>
      </c>
      <c r="F479" s="38" t="str">
        <f>TRIM('query (10)'!K479)</f>
        <v>HUB3-1</v>
      </c>
      <c r="G479" s="38" t="str">
        <f>IF('query (10)'!J479="","",'query (10)'!J479)</f>
        <v>Solenoid valve</v>
      </c>
      <c r="H479" s="38" t="str">
        <f>TRIM(UPPER('query (10)'!J479))</f>
        <v>SOLENOID VALVE</v>
      </c>
      <c r="I479" s="38" t="str">
        <f>IF('query (10)'!F479="","",'query (10)'!F479)</f>
        <v>Time-based Maintenance</v>
      </c>
      <c r="J479" s="38" t="str">
        <f>IF('query (10)'!F479="","",IFERROR(INDEX(Cleaning_Rules!$B$14:$B$17,MATCH(TRIM('query (10)'!F479),Cleaning_Rules!$A$14:$A$17,0)),"UNKNOWN"))</f>
        <v>TBM</v>
      </c>
      <c r="K479" s="38" t="str">
        <f>IF('query (10)'!G479="","",'query (10)'!G479)</f>
        <v>เสร็จสิ้น</v>
      </c>
      <c r="L479" s="38" t="str">
        <f>IF('query (10)'!G479="","MISSING",IFERROR(INDEX(Cleaning_Rules!$B$5:$B$10,MATCH(TRIM('query (10)'!G479),Cleaning_Rules!$A$5:$A$10,0)),"UNKNOWN"))</f>
        <v>COMPLETED</v>
      </c>
      <c r="M479" s="38" t="str">
        <f>IF('query (10)'!I479="","",'query (10)'!I479)</f>
        <v>Mechanical</v>
      </c>
      <c r="N479" s="38" t="str">
        <f>IF('query (10)'!O479="","",'query (10)'!O479)</f>
        <v>Cleaning</v>
      </c>
      <c r="O479" s="38" t="str">
        <f>IF('query (10)'!P479="","",'query (10)'!P479)</f>
        <v>Medium</v>
      </c>
      <c r="P479" s="38" t="str">
        <f>IF('query (10)'!N479="","",'query (10)'!N479)</f>
        <v>Cleaning Solenoid valve  (8 Solenoid valve)</v>
      </c>
      <c r="Q479" s="38" t="str">
        <f>TRIM('query (10)'!N479)</f>
        <v>Cleaning Solenoid valve (8 Solenoid valve)</v>
      </c>
      <c r="R479" s="38" t="str">
        <f>TRIM(UPPER('query (10)'!R479))</f>
        <v/>
      </c>
      <c r="S479" s="38" t="str">
        <f>TRIM(UPPER('query (10)'!S479))</f>
        <v/>
      </c>
      <c r="T479" s="38" t="str">
        <f>IF('query (10)'!Q479="","",TRIM(UPPER('query (10)'!Q479)))</f>
        <v/>
      </c>
      <c r="U479" s="38" t="str">
        <f>IF('query (10)'!T479="","",'query (10)'!T479)</f>
        <v>1</v>
      </c>
      <c r="V479" s="39">
        <f>IF('query (10)'!T479="","",IFERROR(VALUE('query (10)'!T479),""))</f>
        <v>1</v>
      </c>
      <c r="W479" s="40">
        <f>IF('query (10)'!U479="","",'query (10)'!U479)</f>
        <v>0</v>
      </c>
      <c r="X479" s="39">
        <f>IF('query (10)'!V479="","",'query (10)'!V479)</f>
        <v>365</v>
      </c>
      <c r="Y479" s="41">
        <f>IF('query (10)'!W479="","",'query (10)'!W479)</f>
        <v>46001</v>
      </c>
      <c r="Z479" s="41">
        <f>IF('query (10)'!X479="","",'query (10)'!X479)</f>
        <v>46059</v>
      </c>
      <c r="AA479" s="41">
        <f>IF('query (10)'!Y479="","",'query (10)'!Y479)</f>
        <v>46059</v>
      </c>
      <c r="AB479" s="41">
        <f>IF('query (10)'!Z479="","",'query (10)'!Z479)</f>
        <v>46424</v>
      </c>
      <c r="AC479" s="38" t="str">
        <f>IF(OR('query (10)'!AA479="",COUNTIF(Cleaning_Rules!$A$21:$A$26,TRIM('query (10)'!AA479))&gt;0),"",TRIM('query (10)'!AA479))</f>
        <v/>
      </c>
      <c r="AD479" s="38" t="str">
        <f>IF('query (10)'!AB479="","",TRIM(IFERROR(_xlfn.TEXTBEFORE('query (10)'!AB479,"("),'query (10)'!AB479)))</f>
        <v>เริ่มซ่อมงาน PM แล้ว รับผิดชอบโดย JAKKAPAT KHOTSOMBAT</v>
      </c>
      <c r="AE479" s="38" t="str">
        <f>IFERROR(LOWER(TRIM(_xlfn.TEXTBEFORE(_xlfn.TEXTAFTER('query (10)'!AB479,"("),")"))),"")</f>
        <v>jakkapat@nsk.com</v>
      </c>
      <c r="AF479" s="38" t="str">
        <f>IF('query (10)'!AD479="","",TRIM('query (10)'!AD479))</f>
        <v>จักรภัทร โคตรสมบัติ</v>
      </c>
      <c r="AG479" s="38" t="str">
        <f>IF('query (10)'!AE479="","",TRIM('query (10)'!AE479))</f>
        <v>จักรภัทร โคตรสมบัติ</v>
      </c>
      <c r="AH479" s="38" t="str">
        <f>IF('query (10)'!AF479="","",IFERROR(VALUE('query (10)'!AF479),""))</f>
        <v/>
      </c>
      <c r="AI479" s="38" t="str">
        <f>IF('query (10)'!AG479="","",TRIM('query (10)'!AG479))</f>
        <v/>
      </c>
      <c r="AJ479" s="38" t="str">
        <f>IF('query (10)'!AH479="","",IFERROR(VALUE('query (10)'!AH479),""))</f>
        <v/>
      </c>
      <c r="AK479" s="38" t="str">
        <f>IF('query (10)'!AI479="","",TRIM('query (10)'!AI479))</f>
        <v/>
      </c>
      <c r="AL479" s="42">
        <f t="shared" si="35"/>
        <v>2025</v>
      </c>
      <c r="AM479" s="42" t="str">
        <f t="shared" si="36"/>
        <v>2025-12</v>
      </c>
      <c r="AN479" s="42" t="str">
        <f t="shared" ca="1" si="37"/>
        <v/>
      </c>
      <c r="AO479" s="42" t="str">
        <f t="shared" si="38"/>
        <v>AS-408 | SWING PRESS MACHINE. | HUB3-1 | SOLENOID VALVE | Time-based Maintenance | Mechanical | Cleaning | Medium | Cleaning Solenoid valve (8 Solenoid valve) | เริ่มซ่อมงาน PM แล้ว รับผิดชอบโดย JAKKAPAT KHOTSOMBAT | จักรภัทร โคตรสมบัติ</v>
      </c>
      <c r="AP479" s="42" t="str">
        <f>_xlfn.TEXTJOIN("; ",TRUE,IF(COUNTA('query (10)'!A479:AK479)&lt;=6,"NEAR_EMPTY_ROW",""),IF($K479="","MISSING_STATUS",""),IF(AND($K479="เสร็จสิ้น",$Z479=""),"DONE_NO_ACTUAL_DATE",""),IF(AND($I479="Condition-based Maintenance",$AH479=""),"CBM_NO_MEASUREMENT",""),IF(OR($X479="",$X479=0),"INVALID_PERIOD",""),IF(AND($AA479&lt;&gt;"",$AB479&lt;&gt;"",$AB479&lt;$AA479),"DATE_SEQUENCE_ERROR",""),IF(AND($AB479&lt;&gt;"",$AB479&gt;DATE(2030,12,31)),"DATE_OUTLIER",""),IF($C479="","MISSING_QRCODE",""),IF($J479="UNKNOWN","UNKNOWN_PM_TYPE",""),IF($L479="UNKNOWN","UNKNOWN_STATUS",""))</f>
        <v/>
      </c>
      <c r="AQ479" s="42" t="str">
        <f t="shared" si="39"/>
        <v>NO</v>
      </c>
    </row>
    <row r="480" spans="1:43" x14ac:dyDescent="0.3">
      <c r="A480" s="38">
        <f>IF('query (10)'!A480="","",'query (10)'!A480)</f>
        <v>580</v>
      </c>
      <c r="B480" s="38">
        <f>IF('query (10)'!B480="","",'query (10)'!B480)</f>
        <v>17771</v>
      </c>
      <c r="C480" s="38" t="str">
        <f>TRIM(UPPER('query (10)'!M480))</f>
        <v>CH-409</v>
      </c>
      <c r="D480" s="38" t="str">
        <f>TRIM(UPPER(IFERROR(_xlfn.TEXTBEFORE('query (10)'!L480,"("),'query (10)'!L480)))</f>
        <v>VIBRATION TESTING MACHINE.</v>
      </c>
      <c r="E480" s="38" t="str">
        <f>IFERROR(TRIM(UPPER(_xlfn.TEXTBEFORE(_xlfn.TEXTAFTER('query (10)'!L480,"("),")"))),"")</f>
        <v/>
      </c>
      <c r="F480" s="38" t="str">
        <f>TRIM('query (10)'!K480)</f>
        <v>HUB3-1</v>
      </c>
      <c r="G480" s="38" t="str">
        <f>IF('query (10)'!J480="","",'query (10)'!J480)</f>
        <v>Solenoid valve</v>
      </c>
      <c r="H480" s="38" t="str">
        <f>TRIM(UPPER('query (10)'!J480))</f>
        <v>SOLENOID VALVE</v>
      </c>
      <c r="I480" s="38" t="str">
        <f>IF('query (10)'!F480="","",'query (10)'!F480)</f>
        <v>Time-based Maintenance</v>
      </c>
      <c r="J480" s="38" t="str">
        <f>IF('query (10)'!F480="","",IFERROR(INDEX(Cleaning_Rules!$B$14:$B$17,MATCH(TRIM('query (10)'!F480),Cleaning_Rules!$A$14:$A$17,0)),"UNKNOWN"))</f>
        <v>TBM</v>
      </c>
      <c r="K480" s="38" t="str">
        <f>IF('query (10)'!G480="","",'query (10)'!G480)</f>
        <v>เสร็จสิ้น</v>
      </c>
      <c r="L480" s="38" t="str">
        <f>IF('query (10)'!G480="","MISSING",IFERROR(INDEX(Cleaning_Rules!$B$5:$B$10,MATCH(TRIM('query (10)'!G480),Cleaning_Rules!$A$5:$A$10,0)),"UNKNOWN"))</f>
        <v>COMPLETED</v>
      </c>
      <c r="M480" s="38" t="str">
        <f>IF('query (10)'!I480="","",'query (10)'!I480)</f>
        <v>Mechanical</v>
      </c>
      <c r="N480" s="38" t="str">
        <f>IF('query (10)'!O480="","",'query (10)'!O480)</f>
        <v>Cleaning</v>
      </c>
      <c r="O480" s="38" t="str">
        <f>IF('query (10)'!P480="","",'query (10)'!P480)</f>
        <v>Medium</v>
      </c>
      <c r="P480" s="38" t="str">
        <f>IF('query (10)'!N480="","",'query (10)'!N480)</f>
        <v>Cleaning Solenoid valve  (3 Solenoid valve)</v>
      </c>
      <c r="Q480" s="38" t="str">
        <f>TRIM('query (10)'!N480)</f>
        <v>Cleaning Solenoid valve (3 Solenoid valve)</v>
      </c>
      <c r="R480" s="38" t="str">
        <f>TRIM(UPPER('query (10)'!R480))</f>
        <v/>
      </c>
      <c r="S480" s="38" t="str">
        <f>TRIM(UPPER('query (10)'!S480))</f>
        <v/>
      </c>
      <c r="T480" s="38" t="str">
        <f>IF('query (10)'!Q480="","",TRIM(UPPER('query (10)'!Q480)))</f>
        <v/>
      </c>
      <c r="U480" s="38" t="str">
        <f>IF('query (10)'!T480="","",'query (10)'!T480)</f>
        <v>1</v>
      </c>
      <c r="V480" s="39">
        <f>IF('query (10)'!T480="","",IFERROR(VALUE('query (10)'!T480),""))</f>
        <v>1</v>
      </c>
      <c r="W480" s="40">
        <f>IF('query (10)'!U480="","",'query (10)'!U480)</f>
        <v>0</v>
      </c>
      <c r="X480" s="39">
        <f>IF('query (10)'!V480="","",'query (10)'!V480)</f>
        <v>365</v>
      </c>
      <c r="Y480" s="41">
        <f>IF('query (10)'!W480="","",'query (10)'!W480)</f>
        <v>46001</v>
      </c>
      <c r="Z480" s="41">
        <f>IF('query (10)'!X480="","",'query (10)'!X480)</f>
        <v>46059</v>
      </c>
      <c r="AA480" s="41">
        <f>IF('query (10)'!Y480="","",'query (10)'!Y480)</f>
        <v>46059</v>
      </c>
      <c r="AB480" s="41">
        <f>IF('query (10)'!Z480="","",'query (10)'!Z480)</f>
        <v>46424</v>
      </c>
      <c r="AC480" s="38" t="str">
        <f>IF(OR('query (10)'!AA480="",COUNTIF(Cleaning_Rules!$A$21:$A$26,TRIM('query (10)'!AA480))&gt;0),"",TRIM('query (10)'!AA480))</f>
        <v/>
      </c>
      <c r="AD480" s="38" t="str">
        <f>IF('query (10)'!AB480="","",TRIM(IFERROR(_xlfn.TEXTBEFORE('query (10)'!AB480,"("),'query (10)'!AB480)))</f>
        <v>เริ่มซ่อมงาน PM แล้ว รับผิดชอบโดย JAKKAPAT KHOTSOMBAT</v>
      </c>
      <c r="AE480" s="38" t="str">
        <f>IFERROR(LOWER(TRIM(_xlfn.TEXTBEFORE(_xlfn.TEXTAFTER('query (10)'!AB480,"("),")"))),"")</f>
        <v>jakkapat@nsk.com</v>
      </c>
      <c r="AF480" s="38" t="str">
        <f>IF('query (10)'!AD480="","",TRIM('query (10)'!AD480))</f>
        <v>จักรภัทร โคตรสมบัติ</v>
      </c>
      <c r="AG480" s="38" t="str">
        <f>IF('query (10)'!AE480="","",TRIM('query (10)'!AE480))</f>
        <v>จักรภัทร โคตรสมบัติ</v>
      </c>
      <c r="AH480" s="38" t="str">
        <f>IF('query (10)'!AF480="","",IFERROR(VALUE('query (10)'!AF480),""))</f>
        <v/>
      </c>
      <c r="AI480" s="38" t="str">
        <f>IF('query (10)'!AG480="","",TRIM('query (10)'!AG480))</f>
        <v/>
      </c>
      <c r="AJ480" s="38" t="str">
        <f>IF('query (10)'!AH480="","",IFERROR(VALUE('query (10)'!AH480),""))</f>
        <v/>
      </c>
      <c r="AK480" s="38" t="str">
        <f>IF('query (10)'!AI480="","",TRIM('query (10)'!AI480))</f>
        <v/>
      </c>
      <c r="AL480" s="42">
        <f t="shared" si="35"/>
        <v>2025</v>
      </c>
      <c r="AM480" s="42" t="str">
        <f t="shared" si="36"/>
        <v>2025-12</v>
      </c>
      <c r="AN480" s="42" t="str">
        <f t="shared" ca="1" si="37"/>
        <v/>
      </c>
      <c r="AO480" s="42" t="str">
        <f t="shared" si="38"/>
        <v>CH-409 | VIBRATION TESTING MACHINE. | HUB3-1 | SOLENOID VALVE | Time-based Maintenance | Mechanical | Cleaning | Medium | Cleaning Solenoid valve (3 Solenoid valve) | เริ่มซ่อมงาน PM แล้ว รับผิดชอบโดย JAKKAPAT KHOTSOMBAT | จักรภัทร โคตรสมบัติ</v>
      </c>
      <c r="AP480" s="42" t="str">
        <f>_xlfn.TEXTJOIN("; ",TRUE,IF(COUNTA('query (10)'!A480:AK480)&lt;=6,"NEAR_EMPTY_ROW",""),IF($K480="","MISSING_STATUS",""),IF(AND($K480="เสร็จสิ้น",$Z480=""),"DONE_NO_ACTUAL_DATE",""),IF(AND($I480="Condition-based Maintenance",$AH480=""),"CBM_NO_MEASUREMENT",""),IF(OR($X480="",$X480=0),"INVALID_PERIOD",""),IF(AND($AA480&lt;&gt;"",$AB480&lt;&gt;"",$AB480&lt;$AA480),"DATE_SEQUENCE_ERROR",""),IF(AND($AB480&lt;&gt;"",$AB480&gt;DATE(2030,12,31)),"DATE_OUTLIER",""),IF($C480="","MISSING_QRCODE",""),IF($J480="UNKNOWN","UNKNOWN_PM_TYPE",""),IF($L480="UNKNOWN","UNKNOWN_STATUS",""))</f>
        <v/>
      </c>
      <c r="AQ480" s="42" t="str">
        <f t="shared" si="39"/>
        <v>NO</v>
      </c>
    </row>
    <row r="481" spans="1:43" x14ac:dyDescent="0.3">
      <c r="A481" s="38">
        <f>IF('query (10)'!A481="","",'query (10)'!A481)</f>
        <v>581</v>
      </c>
      <c r="B481" s="38">
        <f>IF('query (10)'!B481="","",'query (10)'!B481)</f>
        <v>17772</v>
      </c>
      <c r="C481" s="38" t="str">
        <f>TRIM(UPPER('query (10)'!M481))</f>
        <v>CH-410</v>
      </c>
      <c r="D481" s="38" t="str">
        <f>TRIM(UPPER(IFERROR(_xlfn.TEXTBEFORE('query (10)'!L481,"("),'query (10)'!L481)))</f>
        <v>RIGIDITY CHECK MACHINE.</v>
      </c>
      <c r="E481" s="38" t="str">
        <f>IFERROR(TRIM(UPPER(_xlfn.TEXTBEFORE(_xlfn.TEXTAFTER('query (10)'!L481,"("),")"))),"")</f>
        <v/>
      </c>
      <c r="F481" s="38" t="str">
        <f>TRIM('query (10)'!K481)</f>
        <v>HUB3-1</v>
      </c>
      <c r="G481" s="38" t="str">
        <f>IF('query (10)'!J481="","",'query (10)'!J481)</f>
        <v>Solenoid valve</v>
      </c>
      <c r="H481" s="38" t="str">
        <f>TRIM(UPPER('query (10)'!J481))</f>
        <v>SOLENOID VALVE</v>
      </c>
      <c r="I481" s="38" t="str">
        <f>IF('query (10)'!F481="","",'query (10)'!F481)</f>
        <v>Time-based Maintenance</v>
      </c>
      <c r="J481" s="38" t="str">
        <f>IF('query (10)'!F481="","",IFERROR(INDEX(Cleaning_Rules!$B$14:$B$17,MATCH(TRIM('query (10)'!F481),Cleaning_Rules!$A$14:$A$17,0)),"UNKNOWN"))</f>
        <v>TBM</v>
      </c>
      <c r="K481" s="38" t="str">
        <f>IF('query (10)'!G481="","",'query (10)'!G481)</f>
        <v>เสร็จสิ้น</v>
      </c>
      <c r="L481" s="38" t="str">
        <f>IF('query (10)'!G481="","MISSING",IFERROR(INDEX(Cleaning_Rules!$B$5:$B$10,MATCH(TRIM('query (10)'!G481),Cleaning_Rules!$A$5:$A$10,0)),"UNKNOWN"))</f>
        <v>COMPLETED</v>
      </c>
      <c r="M481" s="38" t="str">
        <f>IF('query (10)'!I481="","",'query (10)'!I481)</f>
        <v>Mechanical</v>
      </c>
      <c r="N481" s="38" t="str">
        <f>IF('query (10)'!O481="","",'query (10)'!O481)</f>
        <v>Cleaning</v>
      </c>
      <c r="O481" s="38" t="str">
        <f>IF('query (10)'!P481="","",'query (10)'!P481)</f>
        <v>Medium</v>
      </c>
      <c r="P481" s="38" t="str">
        <f>IF('query (10)'!N481="","",'query (10)'!N481)</f>
        <v>Cleaning Solenoid valve  (2 Solenoid valve)</v>
      </c>
      <c r="Q481" s="38" t="str">
        <f>TRIM('query (10)'!N481)</f>
        <v>Cleaning Solenoid valve (2 Solenoid valve)</v>
      </c>
      <c r="R481" s="38" t="str">
        <f>TRIM(UPPER('query (10)'!R481))</f>
        <v/>
      </c>
      <c r="S481" s="38" t="str">
        <f>TRIM(UPPER('query (10)'!S481))</f>
        <v/>
      </c>
      <c r="T481" s="38" t="str">
        <f>IF('query (10)'!Q481="","",TRIM(UPPER('query (10)'!Q481)))</f>
        <v/>
      </c>
      <c r="U481" s="38" t="str">
        <f>IF('query (10)'!T481="","",'query (10)'!T481)</f>
        <v>1</v>
      </c>
      <c r="V481" s="39">
        <f>IF('query (10)'!T481="","",IFERROR(VALUE('query (10)'!T481),""))</f>
        <v>1</v>
      </c>
      <c r="W481" s="40">
        <f>IF('query (10)'!U481="","",'query (10)'!U481)</f>
        <v>0</v>
      </c>
      <c r="X481" s="39">
        <f>IF('query (10)'!V481="","",'query (10)'!V481)</f>
        <v>365</v>
      </c>
      <c r="Y481" s="41">
        <f>IF('query (10)'!W481="","",'query (10)'!W481)</f>
        <v>46001</v>
      </c>
      <c r="Z481" s="41">
        <f>IF('query (10)'!X481="","",'query (10)'!X481)</f>
        <v>46059</v>
      </c>
      <c r="AA481" s="41">
        <f>IF('query (10)'!Y481="","",'query (10)'!Y481)</f>
        <v>46059</v>
      </c>
      <c r="AB481" s="41">
        <f>IF('query (10)'!Z481="","",'query (10)'!Z481)</f>
        <v>46424</v>
      </c>
      <c r="AC481" s="38" t="str">
        <f>IF(OR('query (10)'!AA481="",COUNTIF(Cleaning_Rules!$A$21:$A$26,TRIM('query (10)'!AA481))&gt;0),"",TRIM('query (10)'!AA481))</f>
        <v/>
      </c>
      <c r="AD481" s="38" t="str">
        <f>IF('query (10)'!AB481="","",TRIM(IFERROR(_xlfn.TEXTBEFORE('query (10)'!AB481,"("),'query (10)'!AB481)))</f>
        <v>เริ่มซ่อมงาน PM แล้ว รับผิดชอบโดย JAKKAPAT KHOTSOMBAT</v>
      </c>
      <c r="AE481" s="38" t="str">
        <f>IFERROR(LOWER(TRIM(_xlfn.TEXTBEFORE(_xlfn.TEXTAFTER('query (10)'!AB481,"("),")"))),"")</f>
        <v>jakkapat@nsk.com</v>
      </c>
      <c r="AF481" s="38" t="str">
        <f>IF('query (10)'!AD481="","",TRIM('query (10)'!AD481))</f>
        <v>จักรภัทร โคตรสมบัติ</v>
      </c>
      <c r="AG481" s="38" t="str">
        <f>IF('query (10)'!AE481="","",TRIM('query (10)'!AE481))</f>
        <v>จักรภัทร โคตรสมบัติ</v>
      </c>
      <c r="AH481" s="38" t="str">
        <f>IF('query (10)'!AF481="","",IFERROR(VALUE('query (10)'!AF481),""))</f>
        <v/>
      </c>
      <c r="AI481" s="38" t="str">
        <f>IF('query (10)'!AG481="","",TRIM('query (10)'!AG481))</f>
        <v/>
      </c>
      <c r="AJ481" s="38" t="str">
        <f>IF('query (10)'!AH481="","",IFERROR(VALUE('query (10)'!AH481),""))</f>
        <v/>
      </c>
      <c r="AK481" s="38" t="str">
        <f>IF('query (10)'!AI481="","",TRIM('query (10)'!AI481))</f>
        <v/>
      </c>
      <c r="AL481" s="42">
        <f t="shared" si="35"/>
        <v>2025</v>
      </c>
      <c r="AM481" s="42" t="str">
        <f t="shared" si="36"/>
        <v>2025-12</v>
      </c>
      <c r="AN481" s="42" t="str">
        <f t="shared" ca="1" si="37"/>
        <v/>
      </c>
      <c r="AO481" s="42" t="str">
        <f t="shared" si="38"/>
        <v>CH-410 | RIGIDITY CHECK MACHINE. | HUB3-1 | SOLENOID VALVE | Time-based Maintenance | Mechanical | Cleaning | Medium | Cleaning Solenoid valve (2 Solenoid valve) | เริ่มซ่อมงาน PM แล้ว รับผิดชอบโดย JAKKAPAT KHOTSOMBAT | จักรภัทร โคตรสมบัติ</v>
      </c>
      <c r="AP481" s="42" t="str">
        <f>_xlfn.TEXTJOIN("; ",TRUE,IF(COUNTA('query (10)'!A481:AK481)&lt;=6,"NEAR_EMPTY_ROW",""),IF($K481="","MISSING_STATUS",""),IF(AND($K481="เสร็จสิ้น",$Z481=""),"DONE_NO_ACTUAL_DATE",""),IF(AND($I481="Condition-based Maintenance",$AH481=""),"CBM_NO_MEASUREMENT",""),IF(OR($X481="",$X481=0),"INVALID_PERIOD",""),IF(AND($AA481&lt;&gt;"",$AB481&lt;&gt;"",$AB481&lt;$AA481),"DATE_SEQUENCE_ERROR",""),IF(AND($AB481&lt;&gt;"",$AB481&gt;DATE(2030,12,31)),"DATE_OUTLIER",""),IF($C481="","MISSING_QRCODE",""),IF($J481="UNKNOWN","UNKNOWN_PM_TYPE",""),IF($L481="UNKNOWN","UNKNOWN_STATUS",""))</f>
        <v/>
      </c>
      <c r="AQ481" s="42" t="str">
        <f t="shared" si="39"/>
        <v>NO</v>
      </c>
    </row>
    <row r="482" spans="1:43" x14ac:dyDescent="0.3">
      <c r="A482" s="38">
        <f>IF('query (10)'!A482="","",'query (10)'!A482)</f>
        <v>582</v>
      </c>
      <c r="B482" s="38">
        <f>IF('query (10)'!B482="","",'query (10)'!B482)</f>
        <v>20067</v>
      </c>
      <c r="C482" s="38" t="str">
        <f>TRIM(UPPER('query (10)'!M482))</f>
        <v>SU-736</v>
      </c>
      <c r="D482" s="38" t="str">
        <f>TRIM(UPPER(IFERROR(_xlfn.TEXTBEFORE('query (10)'!L482,"("),'query (10)'!L482)))</f>
        <v>OUTER RING FEEDER</v>
      </c>
      <c r="E482" s="38" t="str">
        <f>IFERROR(TRIM(UPPER(_xlfn.TEXTBEFORE(_xlfn.TEXTAFTER('query (10)'!L482,"("),")"))),"")</f>
        <v/>
      </c>
      <c r="F482" s="38" t="str">
        <f>TRIM('query (10)'!K482)</f>
        <v>HUB3-2</v>
      </c>
      <c r="G482" s="38" t="str">
        <f>IF('query (10)'!J482="","",'query (10)'!J482)</f>
        <v>Filter</v>
      </c>
      <c r="H482" s="38" t="str">
        <f>TRIM(UPPER('query (10)'!J482))</f>
        <v>FILTER</v>
      </c>
      <c r="I482" s="38" t="str">
        <f>IF('query (10)'!F482="","",'query (10)'!F482)</f>
        <v>Time-based Maintenance</v>
      </c>
      <c r="J482" s="38" t="str">
        <f>IF('query (10)'!F482="","",IFERROR(INDEX(Cleaning_Rules!$B$14:$B$17,MATCH(TRIM('query (10)'!F482),Cleaning_Rules!$A$14:$A$17,0)),"UNKNOWN"))</f>
        <v>TBM</v>
      </c>
      <c r="K482" s="38" t="str">
        <f>IF('query (10)'!G482="","",'query (10)'!G482)</f>
        <v>เสร็จสิ้น</v>
      </c>
      <c r="L482" s="38" t="str">
        <f>IF('query (10)'!G482="","MISSING",IFERROR(INDEX(Cleaning_Rules!$B$5:$B$10,MATCH(TRIM('query (10)'!G482),Cleaning_Rules!$A$5:$A$10,0)),"UNKNOWN"))</f>
        <v>COMPLETED</v>
      </c>
      <c r="M482" s="38" t="str">
        <f>IF('query (10)'!I482="","",'query (10)'!I482)</f>
        <v>Mechanical</v>
      </c>
      <c r="N482" s="38" t="str">
        <f>IF('query (10)'!O482="","",'query (10)'!O482)</f>
        <v>Part Change</v>
      </c>
      <c r="O482" s="38" t="str">
        <f>IF('query (10)'!P482="","",'query (10)'!P482)</f>
        <v>Medium</v>
      </c>
      <c r="P482" s="38" t="str">
        <f>IF('query (10)'!N482="","",'query (10)'!N482)</f>
        <v>เปลี่ยน Main air filter เครื่องจักรทุกเครื่องของ Line HUB#3-2</v>
      </c>
      <c r="Q482" s="38" t="str">
        <f>TRIM('query (10)'!N482)</f>
        <v>เปลี่ยน Main air filter เครื่องจักรทุกเครื่องของ Line HUB#3-2</v>
      </c>
      <c r="R482" s="38" t="str">
        <f>TRIM(UPPER('query (10)'!R482))</f>
        <v/>
      </c>
      <c r="S482" s="38" t="str">
        <f>TRIM(UPPER('query (10)'!S482))</f>
        <v/>
      </c>
      <c r="T482" s="38" t="str">
        <f>IF('query (10)'!Q482="","",TRIM(UPPER('query (10)'!Q482)))</f>
        <v/>
      </c>
      <c r="U482" s="38" t="str">
        <f>IF('query (10)'!T482="","",'query (10)'!T482)</f>
        <v>1</v>
      </c>
      <c r="V482" s="39">
        <f>IF('query (10)'!T482="","",IFERROR(VALUE('query (10)'!T482),""))</f>
        <v>1</v>
      </c>
      <c r="W482" s="40">
        <f>IF('query (10)'!U482="","",'query (10)'!U482)</f>
        <v>0</v>
      </c>
      <c r="X482" s="39">
        <f>IF('query (10)'!V482="","",'query (10)'!V482)</f>
        <v>365</v>
      </c>
      <c r="Y482" s="41">
        <f>IF('query (10)'!W482="","",'query (10)'!W482)</f>
        <v>46120</v>
      </c>
      <c r="Z482" s="41">
        <f>IF('query (10)'!X482="","",'query (10)'!X482)</f>
        <v>46132</v>
      </c>
      <c r="AA482" s="41">
        <f>IF('query (10)'!Y482="","",'query (10)'!Y482)</f>
        <v>46132</v>
      </c>
      <c r="AB482" s="41">
        <f>IF('query (10)'!Z482="","",'query (10)'!Z482)</f>
        <v>46497</v>
      </c>
      <c r="AC482" s="38" t="str">
        <f>IF(OR('query (10)'!AA482="",COUNTIF(Cleaning_Rules!$A$21:$A$26,TRIM('query (10)'!AA482))&gt;0),"",TRIM('query (10)'!AA482))</f>
        <v/>
      </c>
      <c r="AD482" s="38" t="str">
        <f>IF('query (10)'!AB482="","",TRIM(IFERROR(_xlfn.TEXTBEFORE('query (10)'!AB482,"("),'query (10)'!AB482)))</f>
        <v>เริ่มซ่อมงาน PM แล้ว รับผิดชอบโดย CHETSADA PHIWBANG</v>
      </c>
      <c r="AE482" s="38" t="str">
        <f>IFERROR(LOWER(TRIM(_xlfn.TEXTBEFORE(_xlfn.TEXTAFTER('query (10)'!AB482,"("),")"))),"")</f>
        <v>chetsada@nsk.com</v>
      </c>
      <c r="AF482" s="38" t="str">
        <f>IF('query (10)'!AD482="","",TRIM('query (10)'!AD482))</f>
        <v>จักรภัทร โคตรสมบัติ</v>
      </c>
      <c r="AG482" s="38" t="str">
        <f>IF('query (10)'!AE482="","",TRIM('query (10)'!AE482))</f>
        <v>เจษฎา ผิวบาง</v>
      </c>
      <c r="AH482" s="38" t="str">
        <f>IF('query (10)'!AF482="","",IFERROR(VALUE('query (10)'!AF482),""))</f>
        <v/>
      </c>
      <c r="AI482" s="38" t="str">
        <f>IF('query (10)'!AG482="","",TRIM('query (10)'!AG482))</f>
        <v/>
      </c>
      <c r="AJ482" s="38" t="str">
        <f>IF('query (10)'!AH482="","",IFERROR(VALUE('query (10)'!AH482),""))</f>
        <v/>
      </c>
      <c r="AK482" s="38" t="str">
        <f>IF('query (10)'!AI482="","",TRIM('query (10)'!AI482))</f>
        <v/>
      </c>
      <c r="AL482" s="42">
        <f t="shared" si="35"/>
        <v>2026</v>
      </c>
      <c r="AM482" s="42" t="str">
        <f t="shared" si="36"/>
        <v>2026-04</v>
      </c>
      <c r="AN482" s="42" t="str">
        <f t="shared" ca="1" si="37"/>
        <v/>
      </c>
      <c r="AO482" s="42" t="str">
        <f t="shared" si="38"/>
        <v>SU-736 | OUTER RING FEEDER | HUB3-2 | FILTER | Time-based Maintenance | Mechanical | Part Change | Medium | เปลี่ยน Main air filter เครื่องจักรทุกเครื่องของ Line HUB#3-2 | เริ่มซ่อมงาน PM แล้ว รับผิดชอบโดย CHETSADA PHIWBANG | เจษฎา ผิวบาง</v>
      </c>
      <c r="AP482" s="42" t="str">
        <f>_xlfn.TEXTJOIN("; ",TRUE,IF(COUNTA('query (10)'!A482:AK482)&lt;=6,"NEAR_EMPTY_ROW",""),IF($K482="","MISSING_STATUS",""),IF(AND($K482="เสร็จสิ้น",$Z482=""),"DONE_NO_ACTUAL_DATE",""),IF(AND($I482="Condition-based Maintenance",$AH482=""),"CBM_NO_MEASUREMENT",""),IF(OR($X482="",$X482=0),"INVALID_PERIOD",""),IF(AND($AA482&lt;&gt;"",$AB482&lt;&gt;"",$AB482&lt;$AA482),"DATE_SEQUENCE_ERROR",""),IF(AND($AB482&lt;&gt;"",$AB482&gt;DATE(2030,12,31)),"DATE_OUTLIER",""),IF($C482="","MISSING_QRCODE",""),IF($J482="UNKNOWN","UNKNOWN_PM_TYPE",""),IF($L482="UNKNOWN","UNKNOWN_STATUS",""))</f>
        <v/>
      </c>
      <c r="AQ482" s="42" t="str">
        <f t="shared" si="39"/>
        <v>NO</v>
      </c>
    </row>
    <row r="483" spans="1:43" x14ac:dyDescent="0.3">
      <c r="A483" s="38">
        <f>IF('query (10)'!A483="","",'query (10)'!A483)</f>
        <v>583</v>
      </c>
      <c r="B483" s="38">
        <f>IF('query (10)'!B483="","",'query (10)'!B483)</f>
        <v>21644</v>
      </c>
      <c r="C483" s="38" t="str">
        <f>TRIM(UPPER('query (10)'!M483))</f>
        <v>GR-732</v>
      </c>
      <c r="D483" s="38" t="str">
        <f>TRIM(UPPER(IFERROR(_xlfn.TEXTBEFORE('query (10)'!L483,"("),'query (10)'!L483)))</f>
        <v>SPINDLE RACEWAY GRINDING MACHINE WITH DEMAGNETIZE</v>
      </c>
      <c r="E483" s="38" t="str">
        <f>IFERROR(TRIM(UPPER(_xlfn.TEXTBEFORE(_xlfn.TEXTAFTER('query (10)'!L483,"("),")"))),"")</f>
        <v/>
      </c>
      <c r="F483" s="38" t="str">
        <f>TRIM('query (10)'!K483)</f>
        <v>HUB3-2</v>
      </c>
      <c r="G483" s="38" t="str">
        <f>IF('query (10)'!J483="","",'query (10)'!J483)</f>
        <v>Oil mist</v>
      </c>
      <c r="H483" s="38" t="str">
        <f>TRIM(UPPER('query (10)'!J483))</f>
        <v>OIL MIST</v>
      </c>
      <c r="I483" s="38" t="str">
        <f>IF('query (10)'!F483="","",'query (10)'!F483)</f>
        <v>Time-based Maintenance</v>
      </c>
      <c r="J483" s="38" t="str">
        <f>IF('query (10)'!F483="","",IFERROR(INDEX(Cleaning_Rules!$B$14:$B$17,MATCH(TRIM('query (10)'!F483),Cleaning_Rules!$A$14:$A$17,0)),"UNKNOWN"))</f>
        <v>TBM</v>
      </c>
      <c r="K483" s="38" t="str">
        <f>IF('query (10)'!G483="","",'query (10)'!G483)</f>
        <v>กำลังดำเนินการ</v>
      </c>
      <c r="L483" s="38" t="str">
        <f>IF('query (10)'!G483="","MISSING",IFERROR(INDEX(Cleaning_Rules!$B$5:$B$10,MATCH(TRIM('query (10)'!G483),Cleaning_Rules!$A$5:$A$10,0)),"UNKNOWN"))</f>
        <v>IN_PROGRESS</v>
      </c>
      <c r="M483" s="38" t="str">
        <f>IF('query (10)'!I483="","",'query (10)'!I483)</f>
        <v>Mechanical</v>
      </c>
      <c r="N483" s="38" t="str">
        <f>IF('query (10)'!O483="","",'query (10)'!O483)</f>
        <v>Cleaning</v>
      </c>
      <c r="O483" s="38" t="str">
        <f>IF('query (10)'!P483="","",'query (10)'!P483)</f>
        <v>Medium</v>
      </c>
      <c r="P483" s="38" t="str">
        <f>IF('query (10)'!N483="","",'query (10)'!N483)</f>
        <v>Cleaning filter venturi oil mist และตรวจสอบหยดน้ำมัน ตามรอบ PM 3 เดือน</v>
      </c>
      <c r="Q483" s="38" t="str">
        <f>TRIM('query (10)'!N483)</f>
        <v>Cleaning filter venturi oil mist และตรวจสอบหยดน้ำมัน ตามรอบ PM 3 เดือน</v>
      </c>
      <c r="R483" s="38" t="str">
        <f>TRIM(UPPER('query (10)'!R483))</f>
        <v/>
      </c>
      <c r="S483" s="38" t="str">
        <f>TRIM(UPPER('query (10)'!S483))</f>
        <v/>
      </c>
      <c r="T483" s="38" t="str">
        <f>IF('query (10)'!Q483="","",TRIM(UPPER('query (10)'!Q483)))</f>
        <v/>
      </c>
      <c r="U483" s="38" t="str">
        <f>IF('query (10)'!T483="","",'query (10)'!T483)</f>
        <v>1</v>
      </c>
      <c r="V483" s="39">
        <f>IF('query (10)'!T483="","",IFERROR(VALUE('query (10)'!T483),""))</f>
        <v>1</v>
      </c>
      <c r="W483" s="40">
        <f>IF('query (10)'!U483="","",'query (10)'!U483)</f>
        <v>0</v>
      </c>
      <c r="X483" s="39">
        <f>IF('query (10)'!V483="","",'query (10)'!V483)</f>
        <v>90</v>
      </c>
      <c r="Y483" s="41">
        <f>IF('query (10)'!W483="","",'query (10)'!W483)</f>
        <v>46002</v>
      </c>
      <c r="Z483" s="41">
        <f>IF('query (10)'!X483="","",'query (10)'!X483)</f>
        <v>46108</v>
      </c>
      <c r="AA483" s="41">
        <f>IF('query (10)'!Y483="","",'query (10)'!Y483)</f>
        <v>46108</v>
      </c>
      <c r="AB483" s="41">
        <f>IF('query (10)'!Z483="","",'query (10)'!Z483)</f>
        <v>46198</v>
      </c>
      <c r="AC483" s="38" t="str">
        <f>IF(OR('query (10)'!AA483="",COUNTIF(Cleaning_Rules!$A$21:$A$26,TRIM('query (10)'!AA483))&gt;0),"",TRIM('query (10)'!AA483))</f>
        <v/>
      </c>
      <c r="AD483" s="38" t="str">
        <f>IF('query (10)'!AB483="","",TRIM(IFERROR(_xlfn.TEXTBEFORE('query (10)'!AB483,"("),'query (10)'!AB483)))</f>
        <v>เริ่มซ่อมงาน PM แล้ว รับผิดชอบโดย PUCHIT KULSEREE</v>
      </c>
      <c r="AE483" s="38" t="str">
        <f>IFERROR(LOWER(TRIM(_xlfn.TEXTBEFORE(_xlfn.TEXTAFTER('query (10)'!AB483,"("),")"))),"")</f>
        <v>puchit@nsk.com</v>
      </c>
      <c r="AF483" s="38" t="str">
        <f>IF('query (10)'!AD483="","",TRIM('query (10)'!AD483))</f>
        <v>จักรภัทร โคตรสมบัติ</v>
      </c>
      <c r="AG483" s="38" t="str">
        <f>IF('query (10)'!AE483="","",TRIM('query (10)'!AE483))</f>
        <v>ภูชิต กุลเสรี</v>
      </c>
      <c r="AH483" s="38" t="str">
        <f>IF('query (10)'!AF483="","",IFERROR(VALUE('query (10)'!AF483),""))</f>
        <v/>
      </c>
      <c r="AI483" s="38" t="str">
        <f>IF('query (10)'!AG483="","",TRIM('query (10)'!AG483))</f>
        <v/>
      </c>
      <c r="AJ483" s="38" t="str">
        <f>IF('query (10)'!AH483="","",IFERROR(VALUE('query (10)'!AH483),""))</f>
        <v/>
      </c>
      <c r="AK483" s="38" t="str">
        <f>IF('query (10)'!AI483="","",TRIM('query (10)'!AI483))</f>
        <v/>
      </c>
      <c r="AL483" s="42">
        <f t="shared" si="35"/>
        <v>2025</v>
      </c>
      <c r="AM483" s="42" t="str">
        <f t="shared" si="36"/>
        <v>2025-12</v>
      </c>
      <c r="AN483" s="42" t="str">
        <f t="shared" ca="1" si="37"/>
        <v>OVERDUE</v>
      </c>
      <c r="AO483" s="42" t="str">
        <f t="shared" si="38"/>
        <v>GR-732 | SPINDLE RACEWAY GRINDING MACHINE WITH DEMAGNETIZE | HUB3-2 | OIL MIST | Time-based Maintenance | Mechanical | Cleaning | Medium | Cleaning filter venturi oil mist และตรวจสอบหยดน้ำมัน ตามรอบ PM 3 เดือน | เริ่มซ่อมงาน PM แล้ว รับผิดชอบโดย PUCHIT KULSEREE | ภูชิต กุลเสรี</v>
      </c>
      <c r="AP483" s="42" t="str">
        <f>_xlfn.TEXTJOIN("; ",TRUE,IF(COUNTA('query (10)'!A483:AK483)&lt;=6,"NEAR_EMPTY_ROW",""),IF($K483="","MISSING_STATUS",""),IF(AND($K483="เสร็จสิ้น",$Z483=""),"DONE_NO_ACTUAL_DATE",""),IF(AND($I483="Condition-based Maintenance",$AH483=""),"CBM_NO_MEASUREMENT",""),IF(OR($X483="",$X483=0),"INVALID_PERIOD",""),IF(AND($AA483&lt;&gt;"",$AB483&lt;&gt;"",$AB483&lt;$AA483),"DATE_SEQUENCE_ERROR",""),IF(AND($AB483&lt;&gt;"",$AB483&gt;DATE(2030,12,31)),"DATE_OUTLIER",""),IF($C483="","MISSING_QRCODE",""),IF($J483="UNKNOWN","UNKNOWN_PM_TYPE",""),IF($L483="UNKNOWN","UNKNOWN_STATUS",""))</f>
        <v/>
      </c>
      <c r="AQ483" s="42" t="str">
        <f t="shared" si="39"/>
        <v>NO</v>
      </c>
    </row>
    <row r="484" spans="1:43" x14ac:dyDescent="0.3">
      <c r="A484" s="38">
        <f>IF('query (10)'!A484="","",'query (10)'!A484)</f>
        <v>584</v>
      </c>
      <c r="B484" s="38">
        <f>IF('query (10)'!B484="","",'query (10)'!B484)</f>
        <v>21645</v>
      </c>
      <c r="C484" s="38" t="str">
        <f>TRIM(UPPER('query (10)'!M484))</f>
        <v>GR-737</v>
      </c>
      <c r="D484" s="38" t="str">
        <f>TRIM(UPPER(IFERROR(_xlfn.TEXTBEFORE('query (10)'!L484,"("),'query (10)'!L484)))</f>
        <v>OUTER RING DATUM DIAMETER GRINDING MACHINE</v>
      </c>
      <c r="E484" s="38" t="str">
        <f>IFERROR(TRIM(UPPER(_xlfn.TEXTBEFORE(_xlfn.TEXTAFTER('query (10)'!L484,"("),")"))),"")</f>
        <v/>
      </c>
      <c r="F484" s="38" t="str">
        <f>TRIM('query (10)'!K484)</f>
        <v>HUB3-2</v>
      </c>
      <c r="G484" s="38" t="str">
        <f>IF('query (10)'!J484="","",'query (10)'!J484)</f>
        <v>Oil mist</v>
      </c>
      <c r="H484" s="38" t="str">
        <f>TRIM(UPPER('query (10)'!J484))</f>
        <v>OIL MIST</v>
      </c>
      <c r="I484" s="38" t="str">
        <f>IF('query (10)'!F484="","",'query (10)'!F484)</f>
        <v>Time-based Maintenance</v>
      </c>
      <c r="J484" s="38" t="str">
        <f>IF('query (10)'!F484="","",IFERROR(INDEX(Cleaning_Rules!$B$14:$B$17,MATCH(TRIM('query (10)'!F484),Cleaning_Rules!$A$14:$A$17,0)),"UNKNOWN"))</f>
        <v>TBM</v>
      </c>
      <c r="K484" s="38" t="str">
        <f>IF('query (10)'!G484="","",'query (10)'!G484)</f>
        <v>กำลังดำเนินการ</v>
      </c>
      <c r="L484" s="38" t="str">
        <f>IF('query (10)'!G484="","MISSING",IFERROR(INDEX(Cleaning_Rules!$B$5:$B$10,MATCH(TRIM('query (10)'!G484),Cleaning_Rules!$A$5:$A$10,0)),"UNKNOWN"))</f>
        <v>IN_PROGRESS</v>
      </c>
      <c r="M484" s="38" t="str">
        <f>IF('query (10)'!I484="","",'query (10)'!I484)</f>
        <v>Mechanical</v>
      </c>
      <c r="N484" s="38" t="str">
        <f>IF('query (10)'!O484="","",'query (10)'!O484)</f>
        <v>Cleaning</v>
      </c>
      <c r="O484" s="38" t="str">
        <f>IF('query (10)'!P484="","",'query (10)'!P484)</f>
        <v>Medium</v>
      </c>
      <c r="P484" s="38" t="str">
        <f>IF('query (10)'!N484="","",'query (10)'!N484)</f>
        <v>Cleaning filter venturi oil mist และตรวจสอบหยดน้ำมัน ตามรอบ PM 3 เดือน</v>
      </c>
      <c r="Q484" s="38" t="str">
        <f>TRIM('query (10)'!N484)</f>
        <v>Cleaning filter venturi oil mist และตรวจสอบหยดน้ำมัน ตามรอบ PM 3 เดือน</v>
      </c>
      <c r="R484" s="38" t="str">
        <f>TRIM(UPPER('query (10)'!R484))</f>
        <v/>
      </c>
      <c r="S484" s="38" t="str">
        <f>TRIM(UPPER('query (10)'!S484))</f>
        <v/>
      </c>
      <c r="T484" s="38" t="str">
        <f>IF('query (10)'!Q484="","",TRIM(UPPER('query (10)'!Q484)))</f>
        <v/>
      </c>
      <c r="U484" s="38" t="str">
        <f>IF('query (10)'!T484="","",'query (10)'!T484)</f>
        <v>1</v>
      </c>
      <c r="V484" s="39">
        <f>IF('query (10)'!T484="","",IFERROR(VALUE('query (10)'!T484),""))</f>
        <v>1</v>
      </c>
      <c r="W484" s="40">
        <f>IF('query (10)'!U484="","",'query (10)'!U484)</f>
        <v>0</v>
      </c>
      <c r="X484" s="39">
        <f>IF('query (10)'!V484="","",'query (10)'!V484)</f>
        <v>90</v>
      </c>
      <c r="Y484" s="41">
        <f>IF('query (10)'!W484="","",'query (10)'!W484)</f>
        <v>46002</v>
      </c>
      <c r="Z484" s="41">
        <f>IF('query (10)'!X484="","",'query (10)'!X484)</f>
        <v>46108</v>
      </c>
      <c r="AA484" s="41">
        <f>IF('query (10)'!Y484="","",'query (10)'!Y484)</f>
        <v>46108</v>
      </c>
      <c r="AB484" s="41">
        <f>IF('query (10)'!Z484="","",'query (10)'!Z484)</f>
        <v>46198</v>
      </c>
      <c r="AC484" s="38" t="str">
        <f>IF(OR('query (10)'!AA484="",COUNTIF(Cleaning_Rules!$A$21:$A$26,TRIM('query (10)'!AA484))&gt;0),"",TRIM('query (10)'!AA484))</f>
        <v/>
      </c>
      <c r="AD484" s="38" t="str">
        <f>IF('query (10)'!AB484="","",TRIM(IFERROR(_xlfn.TEXTBEFORE('query (10)'!AB484,"("),'query (10)'!AB484)))</f>
        <v>เริ่มซ่อมงาน PM แล้ว รับผิดชอบโดย PUCHIT KULSEREE</v>
      </c>
      <c r="AE484" s="38" t="str">
        <f>IFERROR(LOWER(TRIM(_xlfn.TEXTBEFORE(_xlfn.TEXTAFTER('query (10)'!AB484,"("),")"))),"")</f>
        <v>puchit@nsk.com</v>
      </c>
      <c r="AF484" s="38" t="str">
        <f>IF('query (10)'!AD484="","",TRIM('query (10)'!AD484))</f>
        <v>จักรภัทร โคตรสมบัติ</v>
      </c>
      <c r="AG484" s="38" t="str">
        <f>IF('query (10)'!AE484="","",TRIM('query (10)'!AE484))</f>
        <v>ภูชิต กุลเสรี</v>
      </c>
      <c r="AH484" s="38" t="str">
        <f>IF('query (10)'!AF484="","",IFERROR(VALUE('query (10)'!AF484),""))</f>
        <v/>
      </c>
      <c r="AI484" s="38" t="str">
        <f>IF('query (10)'!AG484="","",TRIM('query (10)'!AG484))</f>
        <v/>
      </c>
      <c r="AJ484" s="38" t="str">
        <f>IF('query (10)'!AH484="","",IFERROR(VALUE('query (10)'!AH484),""))</f>
        <v/>
      </c>
      <c r="AK484" s="38" t="str">
        <f>IF('query (10)'!AI484="","",TRIM('query (10)'!AI484))</f>
        <v/>
      </c>
      <c r="AL484" s="42">
        <f t="shared" si="35"/>
        <v>2025</v>
      </c>
      <c r="AM484" s="42" t="str">
        <f t="shared" si="36"/>
        <v>2025-12</v>
      </c>
      <c r="AN484" s="42" t="str">
        <f t="shared" ca="1" si="37"/>
        <v>OVERDUE</v>
      </c>
      <c r="AO484" s="42" t="str">
        <f t="shared" si="38"/>
        <v>GR-737 | OUTER RING DATUM DIAMETER GRINDING MACHINE | HUB3-2 | OIL MIST | Time-based Maintenance | Mechanical | Cleaning | Medium | Cleaning filter venturi oil mist และตรวจสอบหยดน้ำมัน ตามรอบ PM 3 เดือน | เริ่มซ่อมงาน PM แล้ว รับผิดชอบโดย PUCHIT KULSEREE | ภูชิต กุลเสรี</v>
      </c>
      <c r="AP484" s="42" t="str">
        <f>_xlfn.TEXTJOIN("; ",TRUE,IF(COUNTA('query (10)'!A484:AK484)&lt;=6,"NEAR_EMPTY_ROW",""),IF($K484="","MISSING_STATUS",""),IF(AND($K484="เสร็จสิ้น",$Z484=""),"DONE_NO_ACTUAL_DATE",""),IF(AND($I484="Condition-based Maintenance",$AH484=""),"CBM_NO_MEASUREMENT",""),IF(OR($X484="",$X484=0),"INVALID_PERIOD",""),IF(AND($AA484&lt;&gt;"",$AB484&lt;&gt;"",$AB484&lt;$AA484),"DATE_SEQUENCE_ERROR",""),IF(AND($AB484&lt;&gt;"",$AB484&gt;DATE(2030,12,31)),"DATE_OUTLIER",""),IF($C484="","MISSING_QRCODE",""),IF($J484="UNKNOWN","UNKNOWN_PM_TYPE",""),IF($L484="UNKNOWN","UNKNOWN_STATUS",""))</f>
        <v/>
      </c>
      <c r="AQ484" s="42" t="str">
        <f t="shared" si="39"/>
        <v>NO</v>
      </c>
    </row>
    <row r="485" spans="1:43" x14ac:dyDescent="0.3">
      <c r="A485" s="38">
        <f>IF('query (10)'!A485="","",'query (10)'!A485)</f>
        <v>585</v>
      </c>
      <c r="B485" s="38">
        <f>IF('query (10)'!B485="","",'query (10)'!B485)</f>
        <v>21646</v>
      </c>
      <c r="C485" s="38" t="str">
        <f>TRIM(UPPER('query (10)'!M485))</f>
        <v>GR-738</v>
      </c>
      <c r="D485" s="38" t="str">
        <f>TRIM(UPPER(IFERROR(_xlfn.TEXTBEFORE('query (10)'!L485,"("),'query (10)'!L485)))</f>
        <v>OUTER RING RACEWAY GRINDING MACHINE WITH DEMAGNETIZE</v>
      </c>
      <c r="E485" s="38" t="str">
        <f>IFERROR(TRIM(UPPER(_xlfn.TEXTBEFORE(_xlfn.TEXTAFTER('query (10)'!L485,"("),")"))),"")</f>
        <v/>
      </c>
      <c r="F485" s="38" t="str">
        <f>TRIM('query (10)'!K485)</f>
        <v>HUB3-2</v>
      </c>
      <c r="G485" s="38" t="str">
        <f>IF('query (10)'!J485="","",'query (10)'!J485)</f>
        <v>Oil mist</v>
      </c>
      <c r="H485" s="38" t="str">
        <f>TRIM(UPPER('query (10)'!J485))</f>
        <v>OIL MIST</v>
      </c>
      <c r="I485" s="38" t="str">
        <f>IF('query (10)'!F485="","",'query (10)'!F485)</f>
        <v>Time-based Maintenance</v>
      </c>
      <c r="J485" s="38" t="str">
        <f>IF('query (10)'!F485="","",IFERROR(INDEX(Cleaning_Rules!$B$14:$B$17,MATCH(TRIM('query (10)'!F485),Cleaning_Rules!$A$14:$A$17,0)),"UNKNOWN"))</f>
        <v>TBM</v>
      </c>
      <c r="K485" s="38" t="str">
        <f>IF('query (10)'!G485="","",'query (10)'!G485)</f>
        <v>กำลังดำเนินการ</v>
      </c>
      <c r="L485" s="38" t="str">
        <f>IF('query (10)'!G485="","MISSING",IFERROR(INDEX(Cleaning_Rules!$B$5:$B$10,MATCH(TRIM('query (10)'!G485),Cleaning_Rules!$A$5:$A$10,0)),"UNKNOWN"))</f>
        <v>IN_PROGRESS</v>
      </c>
      <c r="M485" s="38" t="str">
        <f>IF('query (10)'!I485="","",'query (10)'!I485)</f>
        <v>Mechanical</v>
      </c>
      <c r="N485" s="38" t="str">
        <f>IF('query (10)'!O485="","",'query (10)'!O485)</f>
        <v>Cleaning</v>
      </c>
      <c r="O485" s="38" t="str">
        <f>IF('query (10)'!P485="","",'query (10)'!P485)</f>
        <v>Medium</v>
      </c>
      <c r="P485" s="38" t="str">
        <f>IF('query (10)'!N485="","",'query (10)'!N485)</f>
        <v>Cleaning filter venturi oil mist และตรวจสอบหยดน้ำมัน ตามรอบ PM 3 เดือน</v>
      </c>
      <c r="Q485" s="38" t="str">
        <f>TRIM('query (10)'!N485)</f>
        <v>Cleaning filter venturi oil mist และตรวจสอบหยดน้ำมัน ตามรอบ PM 3 เดือน</v>
      </c>
      <c r="R485" s="38" t="str">
        <f>TRIM(UPPER('query (10)'!R485))</f>
        <v/>
      </c>
      <c r="S485" s="38" t="str">
        <f>TRIM(UPPER('query (10)'!S485))</f>
        <v/>
      </c>
      <c r="T485" s="38" t="str">
        <f>IF('query (10)'!Q485="","",TRIM(UPPER('query (10)'!Q485)))</f>
        <v/>
      </c>
      <c r="U485" s="38" t="str">
        <f>IF('query (10)'!T485="","",'query (10)'!T485)</f>
        <v>1</v>
      </c>
      <c r="V485" s="39">
        <f>IF('query (10)'!T485="","",IFERROR(VALUE('query (10)'!T485),""))</f>
        <v>1</v>
      </c>
      <c r="W485" s="40">
        <f>IF('query (10)'!U485="","",'query (10)'!U485)</f>
        <v>0</v>
      </c>
      <c r="X485" s="39">
        <f>IF('query (10)'!V485="","",'query (10)'!V485)</f>
        <v>90</v>
      </c>
      <c r="Y485" s="41">
        <f>IF('query (10)'!W485="","",'query (10)'!W485)</f>
        <v>46002</v>
      </c>
      <c r="Z485" s="41">
        <f>IF('query (10)'!X485="","",'query (10)'!X485)</f>
        <v>46108</v>
      </c>
      <c r="AA485" s="41">
        <f>IF('query (10)'!Y485="","",'query (10)'!Y485)</f>
        <v>46108</v>
      </c>
      <c r="AB485" s="41">
        <f>IF('query (10)'!Z485="","",'query (10)'!Z485)</f>
        <v>46198</v>
      </c>
      <c r="AC485" s="38" t="str">
        <f>IF(OR('query (10)'!AA485="",COUNTIF(Cleaning_Rules!$A$21:$A$26,TRIM('query (10)'!AA485))&gt;0),"",TRIM('query (10)'!AA485))</f>
        <v/>
      </c>
      <c r="AD485" s="38" t="str">
        <f>IF('query (10)'!AB485="","",TRIM(IFERROR(_xlfn.TEXTBEFORE('query (10)'!AB485,"("),'query (10)'!AB485)))</f>
        <v>เริ่มซ่อมงาน PM แล้ว รับผิดชอบโดย PUCHIT KULSEREE</v>
      </c>
      <c r="AE485" s="38" t="str">
        <f>IFERROR(LOWER(TRIM(_xlfn.TEXTBEFORE(_xlfn.TEXTAFTER('query (10)'!AB485,"("),")"))),"")</f>
        <v>puchit@nsk.com</v>
      </c>
      <c r="AF485" s="38" t="str">
        <f>IF('query (10)'!AD485="","",TRIM('query (10)'!AD485))</f>
        <v>จักรภัทร โคตรสมบัติ</v>
      </c>
      <c r="AG485" s="38" t="str">
        <f>IF('query (10)'!AE485="","",TRIM('query (10)'!AE485))</f>
        <v>ภูชิต กุลเสรี</v>
      </c>
      <c r="AH485" s="38" t="str">
        <f>IF('query (10)'!AF485="","",IFERROR(VALUE('query (10)'!AF485),""))</f>
        <v/>
      </c>
      <c r="AI485" s="38" t="str">
        <f>IF('query (10)'!AG485="","",TRIM('query (10)'!AG485))</f>
        <v/>
      </c>
      <c r="AJ485" s="38" t="str">
        <f>IF('query (10)'!AH485="","",IFERROR(VALUE('query (10)'!AH485),""))</f>
        <v/>
      </c>
      <c r="AK485" s="38" t="str">
        <f>IF('query (10)'!AI485="","",TRIM('query (10)'!AI485))</f>
        <v/>
      </c>
      <c r="AL485" s="42">
        <f t="shared" si="35"/>
        <v>2025</v>
      </c>
      <c r="AM485" s="42" t="str">
        <f t="shared" si="36"/>
        <v>2025-12</v>
      </c>
      <c r="AN485" s="42" t="str">
        <f t="shared" ca="1" si="37"/>
        <v>OVERDUE</v>
      </c>
      <c r="AO485" s="42" t="str">
        <f t="shared" si="38"/>
        <v>GR-738 | OUTER RING RACEWAY GRINDING MACHINE WITH DEMAGNETIZE | HUB3-2 | OIL MIST | Time-based Maintenance | Mechanical | Cleaning | Medium | Cleaning filter venturi oil mist และตรวจสอบหยดน้ำมัน ตามรอบ PM 3 เดือน | เริ่มซ่อมงาน PM แล้ว รับผิดชอบโดย PUCHIT KULSEREE | ภูชิต กุลเสรี</v>
      </c>
      <c r="AP485" s="42" t="str">
        <f>_xlfn.TEXTJOIN("; ",TRUE,IF(COUNTA('query (10)'!A485:AK485)&lt;=6,"NEAR_EMPTY_ROW",""),IF($K485="","MISSING_STATUS",""),IF(AND($K485="เสร็จสิ้น",$Z485=""),"DONE_NO_ACTUAL_DATE",""),IF(AND($I485="Condition-based Maintenance",$AH485=""),"CBM_NO_MEASUREMENT",""),IF(OR($X485="",$X485=0),"INVALID_PERIOD",""),IF(AND($AA485&lt;&gt;"",$AB485&lt;&gt;"",$AB485&lt;$AA485),"DATE_SEQUENCE_ERROR",""),IF(AND($AB485&lt;&gt;"",$AB485&gt;DATE(2030,12,31)),"DATE_OUTLIER",""),IF($C485="","MISSING_QRCODE",""),IF($J485="UNKNOWN","UNKNOWN_PM_TYPE",""),IF($L485="UNKNOWN","UNKNOWN_STATUS",""))</f>
        <v/>
      </c>
      <c r="AQ485" s="42" t="str">
        <f t="shared" si="39"/>
        <v>NO</v>
      </c>
    </row>
    <row r="486" spans="1:43" x14ac:dyDescent="0.3">
      <c r="A486" s="38">
        <f>IF('query (10)'!A486="","",'query (10)'!A486)</f>
        <v>586</v>
      </c>
      <c r="B486" s="38">
        <f>IF('query (10)'!B486="","",'query (10)'!B486)</f>
        <v>17778</v>
      </c>
      <c r="C486" s="38" t="str">
        <f>TRIM(UPPER('query (10)'!M486))</f>
        <v>GR-732</v>
      </c>
      <c r="D486" s="38" t="str">
        <f>TRIM(UPPER(IFERROR(_xlfn.TEXTBEFORE('query (10)'!L486,"("),'query (10)'!L486)))</f>
        <v>SPINDLE RACEWAY GRINDING MACHINE WITH DEMAGNETIZE</v>
      </c>
      <c r="E486" s="38" t="str">
        <f>IFERROR(TRIM(UPPER(_xlfn.TEXTBEFORE(_xlfn.TEXTAFTER('query (10)'!L486,"("),")"))),"")</f>
        <v/>
      </c>
      <c r="F486" s="38" t="str">
        <f>TRIM('query (10)'!K486)</f>
        <v>HUB3-2</v>
      </c>
      <c r="G486" s="38" t="str">
        <f>IF('query (10)'!J486="","",'query (10)'!J486)</f>
        <v>Solenoid valve</v>
      </c>
      <c r="H486" s="38" t="str">
        <f>TRIM(UPPER('query (10)'!J486))</f>
        <v>SOLENOID VALVE</v>
      </c>
      <c r="I486" s="38" t="str">
        <f>IF('query (10)'!F486="","",'query (10)'!F486)</f>
        <v>Time-based Maintenance</v>
      </c>
      <c r="J486" s="38" t="str">
        <f>IF('query (10)'!F486="","",IFERROR(INDEX(Cleaning_Rules!$B$14:$B$17,MATCH(TRIM('query (10)'!F486),Cleaning_Rules!$A$14:$A$17,0)),"UNKNOWN"))</f>
        <v>TBM</v>
      </c>
      <c r="K486" s="38" t="str">
        <f>IF('query (10)'!G486="","",'query (10)'!G486)</f>
        <v>เสร็จสิ้น</v>
      </c>
      <c r="L486" s="38" t="str">
        <f>IF('query (10)'!G486="","MISSING",IFERROR(INDEX(Cleaning_Rules!$B$5:$B$10,MATCH(TRIM('query (10)'!G486),Cleaning_Rules!$A$5:$A$10,0)),"UNKNOWN"))</f>
        <v>COMPLETED</v>
      </c>
      <c r="M486" s="38" t="str">
        <f>IF('query (10)'!I486="","",'query (10)'!I486)</f>
        <v>Mechanical</v>
      </c>
      <c r="N486" s="38" t="str">
        <f>IF('query (10)'!O486="","",'query (10)'!O486)</f>
        <v>Cleaning</v>
      </c>
      <c r="O486" s="38" t="str">
        <f>IF('query (10)'!P486="","",'query (10)'!P486)</f>
        <v>Medium</v>
      </c>
      <c r="P486" s="38" t="str">
        <f>IF('query (10)'!N486="","",'query (10)'!N486)</f>
        <v>Cleaning solenoid valve</v>
      </c>
      <c r="Q486" s="38" t="str">
        <f>TRIM('query (10)'!N486)</f>
        <v>Cleaning solenoid valve</v>
      </c>
      <c r="R486" s="38" t="str">
        <f>TRIM(UPPER('query (10)'!R486))</f>
        <v/>
      </c>
      <c r="S486" s="38" t="str">
        <f>TRIM(UPPER('query (10)'!S486))</f>
        <v/>
      </c>
      <c r="T486" s="38" t="str">
        <f>IF('query (10)'!Q486="","",TRIM(UPPER('query (10)'!Q486)))</f>
        <v/>
      </c>
      <c r="U486" s="38" t="str">
        <f>IF('query (10)'!T486="","",'query (10)'!T486)</f>
        <v>1</v>
      </c>
      <c r="V486" s="39">
        <f>IF('query (10)'!T486="","",IFERROR(VALUE('query (10)'!T486),""))</f>
        <v>1</v>
      </c>
      <c r="W486" s="40">
        <f>IF('query (10)'!U486="","",'query (10)'!U486)</f>
        <v>0</v>
      </c>
      <c r="X486" s="39">
        <f>IF('query (10)'!V486="","",'query (10)'!V486)</f>
        <v>365</v>
      </c>
      <c r="Y486" s="41">
        <f>IF('query (10)'!W486="","",'query (10)'!W486)</f>
        <v>46002</v>
      </c>
      <c r="Z486" s="41">
        <f>IF('query (10)'!X486="","",'query (10)'!X486)</f>
        <v>46059</v>
      </c>
      <c r="AA486" s="41">
        <f>IF('query (10)'!Y486="","",'query (10)'!Y486)</f>
        <v>46059</v>
      </c>
      <c r="AB486" s="41">
        <f>IF('query (10)'!Z486="","",'query (10)'!Z486)</f>
        <v>46424</v>
      </c>
      <c r="AC486" s="38" t="str">
        <f>IF(OR('query (10)'!AA486="",COUNTIF(Cleaning_Rules!$A$21:$A$26,TRIM('query (10)'!AA486))&gt;0),"",TRIM('query (10)'!AA486))</f>
        <v/>
      </c>
      <c r="AD486" s="38" t="str">
        <f>IF('query (10)'!AB486="","",TRIM(IFERROR(_xlfn.TEXTBEFORE('query (10)'!AB486,"("),'query (10)'!AB486)))</f>
        <v>เริ่มซ่อมงาน PM แล้ว รับผิดชอบโดย JAKKAPAT KHOTSOMBAT</v>
      </c>
      <c r="AE486" s="38" t="str">
        <f>IFERROR(LOWER(TRIM(_xlfn.TEXTBEFORE(_xlfn.TEXTAFTER('query (10)'!AB486,"("),")"))),"")</f>
        <v>jakkapat@nsk.com</v>
      </c>
      <c r="AF486" s="38" t="str">
        <f>IF('query (10)'!AD486="","",TRIM('query (10)'!AD486))</f>
        <v>จักรภัทร โคตรสมบัติ</v>
      </c>
      <c r="AG486" s="38" t="str">
        <f>IF('query (10)'!AE486="","",TRIM('query (10)'!AE486))</f>
        <v>จักรภัทร โคตรสมบัติ</v>
      </c>
      <c r="AH486" s="38" t="str">
        <f>IF('query (10)'!AF486="","",IFERROR(VALUE('query (10)'!AF486),""))</f>
        <v/>
      </c>
      <c r="AI486" s="38" t="str">
        <f>IF('query (10)'!AG486="","",TRIM('query (10)'!AG486))</f>
        <v/>
      </c>
      <c r="AJ486" s="38" t="str">
        <f>IF('query (10)'!AH486="","",IFERROR(VALUE('query (10)'!AH486),""))</f>
        <v/>
      </c>
      <c r="AK486" s="38" t="str">
        <f>IF('query (10)'!AI486="","",TRIM('query (10)'!AI486))</f>
        <v/>
      </c>
      <c r="AL486" s="42">
        <f t="shared" si="35"/>
        <v>2025</v>
      </c>
      <c r="AM486" s="42" t="str">
        <f t="shared" si="36"/>
        <v>2025-12</v>
      </c>
      <c r="AN486" s="42" t="str">
        <f t="shared" ca="1" si="37"/>
        <v/>
      </c>
      <c r="AO486" s="42" t="str">
        <f t="shared" si="38"/>
        <v>GR-732 | SPINDLE RACEWAY GRINDING MACHINE WITH DEMAGNETIZE | HUB3-2 | SOLENOID VALVE | Time-based Maintenance | Mechanical | Cleaning | Medium | Cleaning solenoid valve | เริ่มซ่อมงาน PM แล้ว รับผิดชอบโดย JAKKAPAT KHOTSOMBAT | จักรภัทร โคตรสมบัติ</v>
      </c>
      <c r="AP486" s="42" t="str">
        <f>_xlfn.TEXTJOIN("; ",TRUE,IF(COUNTA('query (10)'!A486:AK486)&lt;=6,"NEAR_EMPTY_ROW",""),IF($K486="","MISSING_STATUS",""),IF(AND($K486="เสร็จสิ้น",$Z486=""),"DONE_NO_ACTUAL_DATE",""),IF(AND($I486="Condition-based Maintenance",$AH486=""),"CBM_NO_MEASUREMENT",""),IF(OR($X486="",$X486=0),"INVALID_PERIOD",""),IF(AND($AA486&lt;&gt;"",$AB486&lt;&gt;"",$AB486&lt;$AA486),"DATE_SEQUENCE_ERROR",""),IF(AND($AB486&lt;&gt;"",$AB486&gt;DATE(2030,12,31)),"DATE_OUTLIER",""),IF($C486="","MISSING_QRCODE",""),IF($J486="UNKNOWN","UNKNOWN_PM_TYPE",""),IF($L486="UNKNOWN","UNKNOWN_STATUS",""))</f>
        <v/>
      </c>
      <c r="AQ486" s="42" t="str">
        <f t="shared" si="39"/>
        <v>NO</v>
      </c>
    </row>
    <row r="487" spans="1:43" x14ac:dyDescent="0.3">
      <c r="A487" s="38">
        <f>IF('query (10)'!A487="","",'query (10)'!A487)</f>
        <v>587</v>
      </c>
      <c r="B487" s="38">
        <f>IF('query (10)'!B487="","",'query (10)'!B487)</f>
        <v>17779</v>
      </c>
      <c r="C487" s="38" t="str">
        <f>TRIM(UPPER('query (10)'!M487))</f>
        <v>GR-738</v>
      </c>
      <c r="D487" s="38" t="str">
        <f>TRIM(UPPER(IFERROR(_xlfn.TEXTBEFORE('query (10)'!L487,"("),'query (10)'!L487)))</f>
        <v>OUTER RING RACEWAY GRINDING MACHINE WITH DEMAGNETIZE</v>
      </c>
      <c r="E487" s="38" t="str">
        <f>IFERROR(TRIM(UPPER(_xlfn.TEXTBEFORE(_xlfn.TEXTAFTER('query (10)'!L487,"("),")"))),"")</f>
        <v/>
      </c>
      <c r="F487" s="38" t="str">
        <f>TRIM('query (10)'!K487)</f>
        <v>HUB3-2</v>
      </c>
      <c r="G487" s="38" t="str">
        <f>IF('query (10)'!J487="","",'query (10)'!J487)</f>
        <v>Solenoid valve</v>
      </c>
      <c r="H487" s="38" t="str">
        <f>TRIM(UPPER('query (10)'!J487))</f>
        <v>SOLENOID VALVE</v>
      </c>
      <c r="I487" s="38" t="str">
        <f>IF('query (10)'!F487="","",'query (10)'!F487)</f>
        <v>Time-based Maintenance</v>
      </c>
      <c r="J487" s="38" t="str">
        <f>IF('query (10)'!F487="","",IFERROR(INDEX(Cleaning_Rules!$B$14:$B$17,MATCH(TRIM('query (10)'!F487),Cleaning_Rules!$A$14:$A$17,0)),"UNKNOWN"))</f>
        <v>TBM</v>
      </c>
      <c r="K487" s="38" t="str">
        <f>IF('query (10)'!G487="","",'query (10)'!G487)</f>
        <v>เสร็จสิ้น</v>
      </c>
      <c r="L487" s="38" t="str">
        <f>IF('query (10)'!G487="","MISSING",IFERROR(INDEX(Cleaning_Rules!$B$5:$B$10,MATCH(TRIM('query (10)'!G487),Cleaning_Rules!$A$5:$A$10,0)),"UNKNOWN"))</f>
        <v>COMPLETED</v>
      </c>
      <c r="M487" s="38" t="str">
        <f>IF('query (10)'!I487="","",'query (10)'!I487)</f>
        <v>Mechanical</v>
      </c>
      <c r="N487" s="38" t="str">
        <f>IF('query (10)'!O487="","",'query (10)'!O487)</f>
        <v>Cleaning</v>
      </c>
      <c r="O487" s="38" t="str">
        <f>IF('query (10)'!P487="","",'query (10)'!P487)</f>
        <v>Medium</v>
      </c>
      <c r="P487" s="38" t="str">
        <f>IF('query (10)'!N487="","",'query (10)'!N487)</f>
        <v>Cleaning Solenoid valve</v>
      </c>
      <c r="Q487" s="38" t="str">
        <f>TRIM('query (10)'!N487)</f>
        <v>Cleaning Solenoid valve</v>
      </c>
      <c r="R487" s="38" t="str">
        <f>TRIM(UPPER('query (10)'!R487))</f>
        <v/>
      </c>
      <c r="S487" s="38" t="str">
        <f>TRIM(UPPER('query (10)'!S487))</f>
        <v/>
      </c>
      <c r="T487" s="38" t="str">
        <f>IF('query (10)'!Q487="","",TRIM(UPPER('query (10)'!Q487)))</f>
        <v/>
      </c>
      <c r="U487" s="38" t="str">
        <f>IF('query (10)'!T487="","",'query (10)'!T487)</f>
        <v>1</v>
      </c>
      <c r="V487" s="39">
        <f>IF('query (10)'!T487="","",IFERROR(VALUE('query (10)'!T487),""))</f>
        <v>1</v>
      </c>
      <c r="W487" s="40">
        <f>IF('query (10)'!U487="","",'query (10)'!U487)</f>
        <v>0</v>
      </c>
      <c r="X487" s="39">
        <f>IF('query (10)'!V487="","",'query (10)'!V487)</f>
        <v>365</v>
      </c>
      <c r="Y487" s="41">
        <f>IF('query (10)'!W487="","",'query (10)'!W487)</f>
        <v>46002</v>
      </c>
      <c r="Z487" s="41">
        <f>IF('query (10)'!X487="","",'query (10)'!X487)</f>
        <v>46059</v>
      </c>
      <c r="AA487" s="41">
        <f>IF('query (10)'!Y487="","",'query (10)'!Y487)</f>
        <v>46059</v>
      </c>
      <c r="AB487" s="41">
        <f>IF('query (10)'!Z487="","",'query (10)'!Z487)</f>
        <v>46424</v>
      </c>
      <c r="AC487" s="38" t="str">
        <f>IF(OR('query (10)'!AA487="",COUNTIF(Cleaning_Rules!$A$21:$A$26,TRIM('query (10)'!AA487))&gt;0),"",TRIM('query (10)'!AA487))</f>
        <v/>
      </c>
      <c r="AD487" s="38" t="str">
        <f>IF('query (10)'!AB487="","",TRIM(IFERROR(_xlfn.TEXTBEFORE('query (10)'!AB487,"("),'query (10)'!AB487)))</f>
        <v>เริ่มซ่อมงาน PM แล้ว รับผิดชอบโดย JAKKAPAT KHOTSOMBAT</v>
      </c>
      <c r="AE487" s="38" t="str">
        <f>IFERROR(LOWER(TRIM(_xlfn.TEXTBEFORE(_xlfn.TEXTAFTER('query (10)'!AB487,"("),")"))),"")</f>
        <v>jakkapat@nsk.com</v>
      </c>
      <c r="AF487" s="38" t="str">
        <f>IF('query (10)'!AD487="","",TRIM('query (10)'!AD487))</f>
        <v>จักรภัทร โคตรสมบัติ</v>
      </c>
      <c r="AG487" s="38" t="str">
        <f>IF('query (10)'!AE487="","",TRIM('query (10)'!AE487))</f>
        <v>จักรภัทร โคตรสมบัติ</v>
      </c>
      <c r="AH487" s="38" t="str">
        <f>IF('query (10)'!AF487="","",IFERROR(VALUE('query (10)'!AF487),""))</f>
        <v/>
      </c>
      <c r="AI487" s="38" t="str">
        <f>IF('query (10)'!AG487="","",TRIM('query (10)'!AG487))</f>
        <v/>
      </c>
      <c r="AJ487" s="38" t="str">
        <f>IF('query (10)'!AH487="","",IFERROR(VALUE('query (10)'!AH487),""))</f>
        <v/>
      </c>
      <c r="AK487" s="38" t="str">
        <f>IF('query (10)'!AI487="","",TRIM('query (10)'!AI487))</f>
        <v/>
      </c>
      <c r="AL487" s="42">
        <f t="shared" si="35"/>
        <v>2025</v>
      </c>
      <c r="AM487" s="42" t="str">
        <f t="shared" si="36"/>
        <v>2025-12</v>
      </c>
      <c r="AN487" s="42" t="str">
        <f t="shared" ca="1" si="37"/>
        <v/>
      </c>
      <c r="AO487" s="42" t="str">
        <f t="shared" si="38"/>
        <v>GR-738 | OUTER RING RACEWAY GRINDING MACHINE WITH DEMAGNETIZE | HUB3-2 | SOLENOID VALVE | Time-based Maintenance | Mechanical | Cleaning | Medium | Cleaning Solenoid valve | เริ่มซ่อมงาน PM แล้ว รับผิดชอบโดย JAKKAPAT KHOTSOMBAT | จักรภัทร โคตรสมบัติ</v>
      </c>
      <c r="AP487" s="42" t="str">
        <f>_xlfn.TEXTJOIN("; ",TRUE,IF(COUNTA('query (10)'!A487:AK487)&lt;=6,"NEAR_EMPTY_ROW",""),IF($K487="","MISSING_STATUS",""),IF(AND($K487="เสร็จสิ้น",$Z487=""),"DONE_NO_ACTUAL_DATE",""),IF(AND($I487="Condition-based Maintenance",$AH487=""),"CBM_NO_MEASUREMENT",""),IF(OR($X487="",$X487=0),"INVALID_PERIOD",""),IF(AND($AA487&lt;&gt;"",$AB487&lt;&gt;"",$AB487&lt;$AA487),"DATE_SEQUENCE_ERROR",""),IF(AND($AB487&lt;&gt;"",$AB487&gt;DATE(2030,12,31)),"DATE_OUTLIER",""),IF($C487="","MISSING_QRCODE",""),IF($J487="UNKNOWN","UNKNOWN_PM_TYPE",""),IF($L487="UNKNOWN","UNKNOWN_STATUS",""))</f>
        <v/>
      </c>
      <c r="AQ487" s="42" t="str">
        <f t="shared" si="39"/>
        <v>NO</v>
      </c>
    </row>
    <row r="488" spans="1:43" x14ac:dyDescent="0.3">
      <c r="A488" s="38">
        <f>IF('query (10)'!A488="","",'query (10)'!A488)</f>
        <v>588</v>
      </c>
      <c r="B488" s="38">
        <f>IF('query (10)'!B488="","",'query (10)'!B488)</f>
        <v>17780</v>
      </c>
      <c r="C488" s="38" t="str">
        <f>TRIM(UPPER('query (10)'!M488))</f>
        <v>WA-740</v>
      </c>
      <c r="D488" s="38" t="str">
        <f>TRIM(UPPER(IFERROR(_xlfn.TEXTBEFORE('query (10)'!L488,"("),'query (10)'!L488)))</f>
        <v>OUTER RING WASHING EQUIPMENT</v>
      </c>
      <c r="E488" s="38" t="str">
        <f>IFERROR(TRIM(UPPER(_xlfn.TEXTBEFORE(_xlfn.TEXTAFTER('query (10)'!L488,"("),")"))),"")</f>
        <v/>
      </c>
      <c r="F488" s="38" t="str">
        <f>TRIM('query (10)'!K488)</f>
        <v>HUB3-2</v>
      </c>
      <c r="G488" s="38" t="str">
        <f>IF('query (10)'!J488="","",'query (10)'!J488)</f>
        <v>Solenoid valve</v>
      </c>
      <c r="H488" s="38" t="str">
        <f>TRIM(UPPER('query (10)'!J488))</f>
        <v>SOLENOID VALVE</v>
      </c>
      <c r="I488" s="38" t="str">
        <f>IF('query (10)'!F488="","",'query (10)'!F488)</f>
        <v>Time-based Maintenance</v>
      </c>
      <c r="J488" s="38" t="str">
        <f>IF('query (10)'!F488="","",IFERROR(INDEX(Cleaning_Rules!$B$14:$B$17,MATCH(TRIM('query (10)'!F488),Cleaning_Rules!$A$14:$A$17,0)),"UNKNOWN"))</f>
        <v>TBM</v>
      </c>
      <c r="K488" s="38" t="str">
        <f>IF('query (10)'!G488="","",'query (10)'!G488)</f>
        <v>เสร็จสิ้น</v>
      </c>
      <c r="L488" s="38" t="str">
        <f>IF('query (10)'!G488="","MISSING",IFERROR(INDEX(Cleaning_Rules!$B$5:$B$10,MATCH(TRIM('query (10)'!G488),Cleaning_Rules!$A$5:$A$10,0)),"UNKNOWN"))</f>
        <v>COMPLETED</v>
      </c>
      <c r="M488" s="38" t="str">
        <f>IF('query (10)'!I488="","",'query (10)'!I488)</f>
        <v>Mechanical</v>
      </c>
      <c r="N488" s="38" t="str">
        <f>IF('query (10)'!O488="","",'query (10)'!O488)</f>
        <v>Cleaning</v>
      </c>
      <c r="O488" s="38" t="str">
        <f>IF('query (10)'!P488="","",'query (10)'!P488)</f>
        <v>Medium</v>
      </c>
      <c r="P488" s="38" t="str">
        <f>IF('query (10)'!N488="","",'query (10)'!N488)</f>
        <v>Cleaning Solenoid valve</v>
      </c>
      <c r="Q488" s="38" t="str">
        <f>TRIM('query (10)'!N488)</f>
        <v>Cleaning Solenoid valve</v>
      </c>
      <c r="R488" s="38" t="str">
        <f>TRIM(UPPER('query (10)'!R488))</f>
        <v/>
      </c>
      <c r="S488" s="38" t="str">
        <f>TRIM(UPPER('query (10)'!S488))</f>
        <v/>
      </c>
      <c r="T488" s="38" t="str">
        <f>IF('query (10)'!Q488="","",TRIM(UPPER('query (10)'!Q488)))</f>
        <v/>
      </c>
      <c r="U488" s="38" t="str">
        <f>IF('query (10)'!T488="","",'query (10)'!T488)</f>
        <v>1</v>
      </c>
      <c r="V488" s="39">
        <f>IF('query (10)'!T488="","",IFERROR(VALUE('query (10)'!T488),""))</f>
        <v>1</v>
      </c>
      <c r="W488" s="40">
        <f>IF('query (10)'!U488="","",'query (10)'!U488)</f>
        <v>0</v>
      </c>
      <c r="X488" s="39">
        <f>IF('query (10)'!V488="","",'query (10)'!V488)</f>
        <v>365</v>
      </c>
      <c r="Y488" s="41">
        <f>IF('query (10)'!W488="","",'query (10)'!W488)</f>
        <v>46002</v>
      </c>
      <c r="Z488" s="41">
        <f>IF('query (10)'!X488="","",'query (10)'!X488)</f>
        <v>46059</v>
      </c>
      <c r="AA488" s="41">
        <f>IF('query (10)'!Y488="","",'query (10)'!Y488)</f>
        <v>46059</v>
      </c>
      <c r="AB488" s="41">
        <f>IF('query (10)'!Z488="","",'query (10)'!Z488)</f>
        <v>46424</v>
      </c>
      <c r="AC488" s="38" t="str">
        <f>IF(OR('query (10)'!AA488="",COUNTIF(Cleaning_Rules!$A$21:$A$26,TRIM('query (10)'!AA488))&gt;0),"",TRIM('query (10)'!AA488))</f>
        <v/>
      </c>
      <c r="AD488" s="38" t="str">
        <f>IF('query (10)'!AB488="","",TRIM(IFERROR(_xlfn.TEXTBEFORE('query (10)'!AB488,"("),'query (10)'!AB488)))</f>
        <v>เริ่มซ่อมงาน PM แล้ว รับผิดชอบโดย JAKKAPAT KHOTSOMBAT</v>
      </c>
      <c r="AE488" s="38" t="str">
        <f>IFERROR(LOWER(TRIM(_xlfn.TEXTBEFORE(_xlfn.TEXTAFTER('query (10)'!AB488,"("),")"))),"")</f>
        <v>jakkapat@nsk.com</v>
      </c>
      <c r="AF488" s="38" t="str">
        <f>IF('query (10)'!AD488="","",TRIM('query (10)'!AD488))</f>
        <v>จักรภัทร โคตรสมบัติ</v>
      </c>
      <c r="AG488" s="38" t="str">
        <f>IF('query (10)'!AE488="","",TRIM('query (10)'!AE488))</f>
        <v>จักรภัทร โคตรสมบัติ</v>
      </c>
      <c r="AH488" s="38" t="str">
        <f>IF('query (10)'!AF488="","",IFERROR(VALUE('query (10)'!AF488),""))</f>
        <v/>
      </c>
      <c r="AI488" s="38" t="str">
        <f>IF('query (10)'!AG488="","",TRIM('query (10)'!AG488))</f>
        <v/>
      </c>
      <c r="AJ488" s="38" t="str">
        <f>IF('query (10)'!AH488="","",IFERROR(VALUE('query (10)'!AH488),""))</f>
        <v/>
      </c>
      <c r="AK488" s="38" t="str">
        <f>IF('query (10)'!AI488="","",TRIM('query (10)'!AI488))</f>
        <v/>
      </c>
      <c r="AL488" s="42">
        <f t="shared" si="35"/>
        <v>2025</v>
      </c>
      <c r="AM488" s="42" t="str">
        <f t="shared" si="36"/>
        <v>2025-12</v>
      </c>
      <c r="AN488" s="42" t="str">
        <f t="shared" ca="1" si="37"/>
        <v/>
      </c>
      <c r="AO488" s="42" t="str">
        <f t="shared" si="38"/>
        <v>WA-740 | OUTER RING WASHING EQUIPMENT | HUB3-2 | SOLENOID VALVE | Time-based Maintenance | Mechanical | Cleaning | Medium | Cleaning Solenoid valve | เริ่มซ่อมงาน PM แล้ว รับผิดชอบโดย JAKKAPAT KHOTSOMBAT | จักรภัทร โคตรสมบัติ</v>
      </c>
      <c r="AP488" s="42" t="str">
        <f>_xlfn.TEXTJOIN("; ",TRUE,IF(COUNTA('query (10)'!A488:AK488)&lt;=6,"NEAR_EMPTY_ROW",""),IF($K488="","MISSING_STATUS",""),IF(AND($K488="เสร็จสิ้น",$Z488=""),"DONE_NO_ACTUAL_DATE",""),IF(AND($I488="Condition-based Maintenance",$AH488=""),"CBM_NO_MEASUREMENT",""),IF(OR($X488="",$X488=0),"INVALID_PERIOD",""),IF(AND($AA488&lt;&gt;"",$AB488&lt;&gt;"",$AB488&lt;$AA488),"DATE_SEQUENCE_ERROR",""),IF(AND($AB488&lt;&gt;"",$AB488&gt;DATE(2030,12,31)),"DATE_OUTLIER",""),IF($C488="","MISSING_QRCODE",""),IF($J488="UNKNOWN","UNKNOWN_PM_TYPE",""),IF($L488="UNKNOWN","UNKNOWN_STATUS",""))</f>
        <v/>
      </c>
      <c r="AQ488" s="42" t="str">
        <f t="shared" si="39"/>
        <v>NO</v>
      </c>
    </row>
    <row r="489" spans="1:43" x14ac:dyDescent="0.3">
      <c r="A489" s="38">
        <f>IF('query (10)'!A489="","",'query (10)'!A489)</f>
        <v>589</v>
      </c>
      <c r="B489" s="38">
        <f>IF('query (10)'!B489="","",'query (10)'!B489)</f>
        <v>17781</v>
      </c>
      <c r="C489" s="38" t="str">
        <f>TRIM(UPPER('query (10)'!M489))</f>
        <v>WA-734</v>
      </c>
      <c r="D489" s="38" t="str">
        <f>TRIM(UPPER(IFERROR(_xlfn.TEXTBEFORE('query (10)'!L489,"("),'query (10)'!L489)))</f>
        <v>SPINDLE WASHING EQUIPMENT</v>
      </c>
      <c r="E489" s="38" t="str">
        <f>IFERROR(TRIM(UPPER(_xlfn.TEXTBEFORE(_xlfn.TEXTAFTER('query (10)'!L489,"("),")"))),"")</f>
        <v/>
      </c>
      <c r="F489" s="38" t="str">
        <f>TRIM('query (10)'!K489)</f>
        <v>HUB3-2</v>
      </c>
      <c r="G489" s="38" t="str">
        <f>IF('query (10)'!J489="","",'query (10)'!J489)</f>
        <v>Solenoid valve</v>
      </c>
      <c r="H489" s="38" t="str">
        <f>TRIM(UPPER('query (10)'!J489))</f>
        <v>SOLENOID VALVE</v>
      </c>
      <c r="I489" s="38" t="str">
        <f>IF('query (10)'!F489="","",'query (10)'!F489)</f>
        <v>Time-based Maintenance</v>
      </c>
      <c r="J489" s="38" t="str">
        <f>IF('query (10)'!F489="","",IFERROR(INDEX(Cleaning_Rules!$B$14:$B$17,MATCH(TRIM('query (10)'!F489),Cleaning_Rules!$A$14:$A$17,0)),"UNKNOWN"))</f>
        <v>TBM</v>
      </c>
      <c r="K489" s="38" t="str">
        <f>IF('query (10)'!G489="","",'query (10)'!G489)</f>
        <v>เสร็จสิ้น</v>
      </c>
      <c r="L489" s="38" t="str">
        <f>IF('query (10)'!G489="","MISSING",IFERROR(INDEX(Cleaning_Rules!$B$5:$B$10,MATCH(TRIM('query (10)'!G489),Cleaning_Rules!$A$5:$A$10,0)),"UNKNOWN"))</f>
        <v>COMPLETED</v>
      </c>
      <c r="M489" s="38" t="str">
        <f>IF('query (10)'!I489="","",'query (10)'!I489)</f>
        <v>Mechanical</v>
      </c>
      <c r="N489" s="38" t="str">
        <f>IF('query (10)'!O489="","",'query (10)'!O489)</f>
        <v>Cleaning</v>
      </c>
      <c r="O489" s="38" t="str">
        <f>IF('query (10)'!P489="","",'query (10)'!P489)</f>
        <v>Medium</v>
      </c>
      <c r="P489" s="38" t="str">
        <f>IF('query (10)'!N489="","",'query (10)'!N489)</f>
        <v>Cleaning Solenoid valve</v>
      </c>
      <c r="Q489" s="38" t="str">
        <f>TRIM('query (10)'!N489)</f>
        <v>Cleaning Solenoid valve</v>
      </c>
      <c r="R489" s="38" t="str">
        <f>TRIM(UPPER('query (10)'!R489))</f>
        <v/>
      </c>
      <c r="S489" s="38" t="str">
        <f>TRIM(UPPER('query (10)'!S489))</f>
        <v/>
      </c>
      <c r="T489" s="38" t="str">
        <f>IF('query (10)'!Q489="","",TRIM(UPPER('query (10)'!Q489)))</f>
        <v/>
      </c>
      <c r="U489" s="38" t="str">
        <f>IF('query (10)'!T489="","",'query (10)'!T489)</f>
        <v>1</v>
      </c>
      <c r="V489" s="39">
        <f>IF('query (10)'!T489="","",IFERROR(VALUE('query (10)'!T489),""))</f>
        <v>1</v>
      </c>
      <c r="W489" s="40">
        <f>IF('query (10)'!U489="","",'query (10)'!U489)</f>
        <v>0</v>
      </c>
      <c r="X489" s="39">
        <f>IF('query (10)'!V489="","",'query (10)'!V489)</f>
        <v>365</v>
      </c>
      <c r="Y489" s="41">
        <f>IF('query (10)'!W489="","",'query (10)'!W489)</f>
        <v>46002</v>
      </c>
      <c r="Z489" s="41">
        <f>IF('query (10)'!X489="","",'query (10)'!X489)</f>
        <v>46059</v>
      </c>
      <c r="AA489" s="41">
        <f>IF('query (10)'!Y489="","",'query (10)'!Y489)</f>
        <v>46059</v>
      </c>
      <c r="AB489" s="41">
        <f>IF('query (10)'!Z489="","",'query (10)'!Z489)</f>
        <v>46424</v>
      </c>
      <c r="AC489" s="38" t="str">
        <f>IF(OR('query (10)'!AA489="",COUNTIF(Cleaning_Rules!$A$21:$A$26,TRIM('query (10)'!AA489))&gt;0),"",TRIM('query (10)'!AA489))</f>
        <v/>
      </c>
      <c r="AD489" s="38" t="str">
        <f>IF('query (10)'!AB489="","",TRIM(IFERROR(_xlfn.TEXTBEFORE('query (10)'!AB489,"("),'query (10)'!AB489)))</f>
        <v>เริ่มซ่อมงาน PM แล้ว รับผิดชอบโดย JAKKAPAT KHOTSOMBAT</v>
      </c>
      <c r="AE489" s="38" t="str">
        <f>IFERROR(LOWER(TRIM(_xlfn.TEXTBEFORE(_xlfn.TEXTAFTER('query (10)'!AB489,"("),")"))),"")</f>
        <v>jakkapat@nsk.com</v>
      </c>
      <c r="AF489" s="38" t="str">
        <f>IF('query (10)'!AD489="","",TRIM('query (10)'!AD489))</f>
        <v>จักรภัทร โคตรสมบัติ</v>
      </c>
      <c r="AG489" s="38" t="str">
        <f>IF('query (10)'!AE489="","",TRIM('query (10)'!AE489))</f>
        <v>จักรภัทร โคตรสมบัติ</v>
      </c>
      <c r="AH489" s="38" t="str">
        <f>IF('query (10)'!AF489="","",IFERROR(VALUE('query (10)'!AF489),""))</f>
        <v/>
      </c>
      <c r="AI489" s="38" t="str">
        <f>IF('query (10)'!AG489="","",TRIM('query (10)'!AG489))</f>
        <v/>
      </c>
      <c r="AJ489" s="38" t="str">
        <f>IF('query (10)'!AH489="","",IFERROR(VALUE('query (10)'!AH489),""))</f>
        <v/>
      </c>
      <c r="AK489" s="38" t="str">
        <f>IF('query (10)'!AI489="","",TRIM('query (10)'!AI489))</f>
        <v/>
      </c>
      <c r="AL489" s="42">
        <f t="shared" si="35"/>
        <v>2025</v>
      </c>
      <c r="AM489" s="42" t="str">
        <f t="shared" si="36"/>
        <v>2025-12</v>
      </c>
      <c r="AN489" s="42" t="str">
        <f t="shared" ca="1" si="37"/>
        <v/>
      </c>
      <c r="AO489" s="42" t="str">
        <f t="shared" si="38"/>
        <v>WA-734 | SPINDLE WASHING EQUIPMENT | HUB3-2 | SOLENOID VALVE | Time-based Maintenance | Mechanical | Cleaning | Medium | Cleaning Solenoid valve | เริ่มซ่อมงาน PM แล้ว รับผิดชอบโดย JAKKAPAT KHOTSOMBAT | จักรภัทร โคตรสมบัติ</v>
      </c>
      <c r="AP489" s="42" t="str">
        <f>_xlfn.TEXTJOIN("; ",TRUE,IF(COUNTA('query (10)'!A489:AK489)&lt;=6,"NEAR_EMPTY_ROW",""),IF($K489="","MISSING_STATUS",""),IF(AND($K489="เสร็จสิ้น",$Z489=""),"DONE_NO_ACTUAL_DATE",""),IF(AND($I489="Condition-based Maintenance",$AH489=""),"CBM_NO_MEASUREMENT",""),IF(OR($X489="",$X489=0),"INVALID_PERIOD",""),IF(AND($AA489&lt;&gt;"",$AB489&lt;&gt;"",$AB489&lt;$AA489),"DATE_SEQUENCE_ERROR",""),IF(AND($AB489&lt;&gt;"",$AB489&gt;DATE(2030,12,31)),"DATE_OUTLIER",""),IF($C489="","MISSING_QRCODE",""),IF($J489="UNKNOWN","UNKNOWN_PM_TYPE",""),IF($L489="UNKNOWN","UNKNOWN_STATUS",""))</f>
        <v/>
      </c>
      <c r="AQ489" s="42" t="str">
        <f t="shared" si="39"/>
        <v>NO</v>
      </c>
    </row>
    <row r="490" spans="1:43" x14ac:dyDescent="0.3">
      <c r="A490" s="38">
        <f>IF('query (10)'!A490="","",'query (10)'!A490)</f>
        <v>590</v>
      </c>
      <c r="B490" s="38">
        <f>IF('query (10)'!B490="","",'query (10)'!B490)</f>
        <v>17782</v>
      </c>
      <c r="C490" s="38" t="str">
        <f>TRIM(UPPER('query (10)'!M490))</f>
        <v>GR-732</v>
      </c>
      <c r="D490" s="38" t="str">
        <f>TRIM(UPPER(IFERROR(_xlfn.TEXTBEFORE('query (10)'!L490,"("),'query (10)'!L490)))</f>
        <v>SPINDLE RACEWAY GRINDING MACHINE WITH DEMAGNETIZE</v>
      </c>
      <c r="E490" s="38" t="str">
        <f>IFERROR(TRIM(UPPER(_xlfn.TEXTBEFORE(_xlfn.TEXTAFTER('query (10)'!L490,"("),")"))),"")</f>
        <v/>
      </c>
      <c r="F490" s="38" t="str">
        <f>TRIM('query (10)'!K490)</f>
        <v>HUB3-2</v>
      </c>
      <c r="G490" s="38" t="str">
        <f>IF('query (10)'!J490="","",'query (10)'!J490)</f>
        <v>Shutter door</v>
      </c>
      <c r="H490" s="38" t="str">
        <f>TRIM(UPPER('query (10)'!J490))</f>
        <v>SHUTTER DOOR</v>
      </c>
      <c r="I490" s="38" t="str">
        <f>IF('query (10)'!F490="","",'query (10)'!F490)</f>
        <v>Time-based Maintenance</v>
      </c>
      <c r="J490" s="38" t="str">
        <f>IF('query (10)'!F490="","",IFERROR(INDEX(Cleaning_Rules!$B$14:$B$17,MATCH(TRIM('query (10)'!F490),Cleaning_Rules!$A$14:$A$17,0)),"UNKNOWN"))</f>
        <v>TBM</v>
      </c>
      <c r="K490" s="38" t="str">
        <f>IF('query (10)'!G490="","",'query (10)'!G490)</f>
        <v>เสร็จสิ้น</v>
      </c>
      <c r="L490" s="38" t="str">
        <f>IF('query (10)'!G490="","MISSING",IFERROR(INDEX(Cleaning_Rules!$B$5:$B$10,MATCH(TRIM('query (10)'!G490),Cleaning_Rules!$A$5:$A$10,0)),"UNKNOWN"))</f>
        <v>COMPLETED</v>
      </c>
      <c r="M490" s="38" t="str">
        <f>IF('query (10)'!I490="","",'query (10)'!I490)</f>
        <v>Mechanical</v>
      </c>
      <c r="N490" s="38" t="str">
        <f>IF('query (10)'!O490="","",'query (10)'!O490)</f>
        <v>Part Change</v>
      </c>
      <c r="O490" s="38" t="str">
        <f>IF('query (10)'!P490="","",'query (10)'!P490)</f>
        <v>Medium</v>
      </c>
      <c r="P490" s="38" t="str">
        <f>IF('query (10)'!N490="","",'query (10)'!N490)</f>
        <v>เปลี่ยน Linear Guide และราง Linear ตามรอบ PM 3 ปี</v>
      </c>
      <c r="Q490" s="38" t="str">
        <f>TRIM('query (10)'!N490)</f>
        <v>เปลี่ยน Linear Guide และราง Linear ตามรอบ PM 3 ปี</v>
      </c>
      <c r="R490" s="38" t="str">
        <f>TRIM(UPPER('query (10)'!R490))</f>
        <v>LINEAR GUIDE</v>
      </c>
      <c r="S490" s="38" t="str">
        <f>TRIM(UPPER('query (10)'!S490))</f>
        <v>S150340ALC1-PNZ0</v>
      </c>
      <c r="T490" s="38" t="str">
        <f>IF('query (10)'!Q490="","",TRIM(UPPER('query (10)'!Q490)))</f>
        <v/>
      </c>
      <c r="U490" s="38" t="str">
        <f>IF('query (10)'!T490="","",'query (10)'!T490)</f>
        <v>2</v>
      </c>
      <c r="V490" s="39">
        <f>IF('query (10)'!T490="","",IFERROR(VALUE('query (10)'!T490),""))</f>
        <v>2</v>
      </c>
      <c r="W490" s="40">
        <f>IF('query (10)'!U490="","",'query (10)'!U490)</f>
        <v>0</v>
      </c>
      <c r="X490" s="39">
        <f>IF('query (10)'!V490="","",'query (10)'!V490)</f>
        <v>1095</v>
      </c>
      <c r="Y490" s="41">
        <f>IF('query (10)'!W490="","",'query (10)'!W490)</f>
        <v>46002</v>
      </c>
      <c r="Z490" s="41">
        <f>IF('query (10)'!X490="","",'query (10)'!X490)</f>
        <v>46059</v>
      </c>
      <c r="AA490" s="41">
        <f>IF('query (10)'!Y490="","",'query (10)'!Y490)</f>
        <v>46059</v>
      </c>
      <c r="AB490" s="41">
        <f>IF('query (10)'!Z490="","",'query (10)'!Z490)</f>
        <v>47154</v>
      </c>
      <c r="AC490" s="38" t="str">
        <f>IF(OR('query (10)'!AA490="",COUNTIF(Cleaning_Rules!$A$21:$A$26,TRIM('query (10)'!AA490))&gt;0),"",TRIM('query (10)'!AA490))</f>
        <v/>
      </c>
      <c r="AD490" s="38" t="str">
        <f>IF('query (10)'!AB490="","",TRIM(IFERROR(_xlfn.TEXTBEFORE('query (10)'!AB490,"("),'query (10)'!AB490)))</f>
        <v>เริ่มซ่อมงาน PM แล้ว รับผิดชอบโดย JAKKAPAT KHOTSOMBAT</v>
      </c>
      <c r="AE490" s="38" t="str">
        <f>IFERROR(LOWER(TRIM(_xlfn.TEXTBEFORE(_xlfn.TEXTAFTER('query (10)'!AB490,"("),")"))),"")</f>
        <v>jakkapat@nsk.com</v>
      </c>
      <c r="AF490" s="38" t="str">
        <f>IF('query (10)'!AD490="","",TRIM('query (10)'!AD490))</f>
        <v>จักรภัทร โคตรสมบัติ</v>
      </c>
      <c r="AG490" s="38" t="str">
        <f>IF('query (10)'!AE490="","",TRIM('query (10)'!AE490))</f>
        <v>จักรภัทร โคตรสมบัติ</v>
      </c>
      <c r="AH490" s="38" t="str">
        <f>IF('query (10)'!AF490="","",IFERROR(VALUE('query (10)'!AF490),""))</f>
        <v/>
      </c>
      <c r="AI490" s="38" t="str">
        <f>IF('query (10)'!AG490="","",TRIM('query (10)'!AG490))</f>
        <v/>
      </c>
      <c r="AJ490" s="38" t="str">
        <f>IF('query (10)'!AH490="","",IFERROR(VALUE('query (10)'!AH490),""))</f>
        <v/>
      </c>
      <c r="AK490" s="38" t="str">
        <f>IF('query (10)'!AI490="","",TRIM('query (10)'!AI490))</f>
        <v/>
      </c>
      <c r="AL490" s="42">
        <f t="shared" si="35"/>
        <v>2025</v>
      </c>
      <c r="AM490" s="42" t="str">
        <f t="shared" si="36"/>
        <v>2025-12</v>
      </c>
      <c r="AN490" s="42" t="str">
        <f t="shared" ca="1" si="37"/>
        <v/>
      </c>
      <c r="AO490" s="42" t="str">
        <f t="shared" si="38"/>
        <v>GR-732 | SPINDLE RACEWAY GRINDING MACHINE WITH DEMAGNETIZE | HUB3-2 | SHUTTER DOOR | Time-based Maintenance | Mechanical | Part Change | Medium | เปลี่ยน Linear Guide และราง Linear ตามรอบ PM 3 ปี | LINEAR GUIDE | S150340ALC1-PNZ0 | เริ่มซ่อมงาน PM แล้ว รับผิดชอบโดย JAKKAPAT KHOTSOMBAT | จักรภัทร โคตรสมบัติ</v>
      </c>
      <c r="AP490" s="42" t="str">
        <f>_xlfn.TEXTJOIN("; ",TRUE,IF(COUNTA('query (10)'!A490:AK490)&lt;=6,"NEAR_EMPTY_ROW",""),IF($K490="","MISSING_STATUS",""),IF(AND($K490="เสร็จสิ้น",$Z490=""),"DONE_NO_ACTUAL_DATE",""),IF(AND($I490="Condition-based Maintenance",$AH490=""),"CBM_NO_MEASUREMENT",""),IF(OR($X490="",$X490=0),"INVALID_PERIOD",""),IF(AND($AA490&lt;&gt;"",$AB490&lt;&gt;"",$AB490&lt;$AA490),"DATE_SEQUENCE_ERROR",""),IF(AND($AB490&lt;&gt;"",$AB490&gt;DATE(2030,12,31)),"DATE_OUTLIER",""),IF($C490="","MISSING_QRCODE",""),IF($J490="UNKNOWN","UNKNOWN_PM_TYPE",""),IF($L490="UNKNOWN","UNKNOWN_STATUS",""))</f>
        <v/>
      </c>
      <c r="AQ490" s="42" t="str">
        <f t="shared" si="39"/>
        <v>NO</v>
      </c>
    </row>
    <row r="491" spans="1:43" x14ac:dyDescent="0.3">
      <c r="A491" s="38">
        <f>IF('query (10)'!A491="","",'query (10)'!A491)</f>
        <v>591</v>
      </c>
      <c r="B491" s="38">
        <f>IF('query (10)'!B491="","",'query (10)'!B491)</f>
        <v>17783</v>
      </c>
      <c r="C491" s="38" t="str">
        <f>TRIM(UPPER('query (10)'!M491))</f>
        <v>GR-737</v>
      </c>
      <c r="D491" s="38" t="str">
        <f>TRIM(UPPER(IFERROR(_xlfn.TEXTBEFORE('query (10)'!L491,"("),'query (10)'!L491)))</f>
        <v>OUTER RING DATUM DIAMETER GRINDING MACHINE</v>
      </c>
      <c r="E491" s="38" t="str">
        <f>IFERROR(TRIM(UPPER(_xlfn.TEXTBEFORE(_xlfn.TEXTAFTER('query (10)'!L491,"("),")"))),"")</f>
        <v/>
      </c>
      <c r="F491" s="38" t="str">
        <f>TRIM('query (10)'!K491)</f>
        <v>HUB3-2</v>
      </c>
      <c r="G491" s="38" t="str">
        <f>IF('query (10)'!J491="","",'query (10)'!J491)</f>
        <v>Shutter door</v>
      </c>
      <c r="H491" s="38" t="str">
        <f>TRIM(UPPER('query (10)'!J491))</f>
        <v>SHUTTER DOOR</v>
      </c>
      <c r="I491" s="38" t="str">
        <f>IF('query (10)'!F491="","",'query (10)'!F491)</f>
        <v>Time-based Maintenance</v>
      </c>
      <c r="J491" s="38" t="str">
        <f>IF('query (10)'!F491="","",IFERROR(INDEX(Cleaning_Rules!$B$14:$B$17,MATCH(TRIM('query (10)'!F491),Cleaning_Rules!$A$14:$A$17,0)),"UNKNOWN"))</f>
        <v>TBM</v>
      </c>
      <c r="K491" s="38" t="str">
        <f>IF('query (10)'!G491="","",'query (10)'!G491)</f>
        <v>เสร็จสิ้น</v>
      </c>
      <c r="L491" s="38" t="str">
        <f>IF('query (10)'!G491="","MISSING",IFERROR(INDEX(Cleaning_Rules!$B$5:$B$10,MATCH(TRIM('query (10)'!G491),Cleaning_Rules!$A$5:$A$10,0)),"UNKNOWN"))</f>
        <v>COMPLETED</v>
      </c>
      <c r="M491" s="38" t="str">
        <f>IF('query (10)'!I491="","",'query (10)'!I491)</f>
        <v>Mechanical</v>
      </c>
      <c r="N491" s="38" t="str">
        <f>IF('query (10)'!O491="","",'query (10)'!O491)</f>
        <v>Part Change</v>
      </c>
      <c r="O491" s="38" t="str">
        <f>IF('query (10)'!P491="","",'query (10)'!P491)</f>
        <v>Medium</v>
      </c>
      <c r="P491" s="38" t="str">
        <f>IF('query (10)'!N491="","",'query (10)'!N491)</f>
        <v>เปลี่ยน Linear Guide และราง Linear ตามรอบ PM 3 ปี</v>
      </c>
      <c r="Q491" s="38" t="str">
        <f>TRIM('query (10)'!N491)</f>
        <v>เปลี่ยน Linear Guide และราง Linear ตามรอบ PM 3 ปี</v>
      </c>
      <c r="R491" s="38" t="str">
        <f>TRIM(UPPER('query (10)'!R491))</f>
        <v>LINEAR GUIDE</v>
      </c>
      <c r="S491" s="38" t="str">
        <f>TRIM(UPPER('query (10)'!S491))</f>
        <v>S150340ALC1-PNZ0</v>
      </c>
      <c r="T491" s="38" t="str">
        <f>IF('query (10)'!Q491="","",TRIM(UPPER('query (10)'!Q491)))</f>
        <v/>
      </c>
      <c r="U491" s="38" t="str">
        <f>IF('query (10)'!T491="","",'query (10)'!T491)</f>
        <v>1</v>
      </c>
      <c r="V491" s="39">
        <f>IF('query (10)'!T491="","",IFERROR(VALUE('query (10)'!T491),""))</f>
        <v>1</v>
      </c>
      <c r="W491" s="40">
        <f>IF('query (10)'!U491="","",'query (10)'!U491)</f>
        <v>0</v>
      </c>
      <c r="X491" s="39">
        <f>IF('query (10)'!V491="","",'query (10)'!V491)</f>
        <v>1095</v>
      </c>
      <c r="Y491" s="41">
        <f>IF('query (10)'!W491="","",'query (10)'!W491)</f>
        <v>46002</v>
      </c>
      <c r="Z491" s="41">
        <f>IF('query (10)'!X491="","",'query (10)'!X491)</f>
        <v>46059</v>
      </c>
      <c r="AA491" s="41">
        <f>IF('query (10)'!Y491="","",'query (10)'!Y491)</f>
        <v>46059</v>
      </c>
      <c r="AB491" s="41">
        <f>IF('query (10)'!Z491="","",'query (10)'!Z491)</f>
        <v>47154</v>
      </c>
      <c r="AC491" s="38" t="str">
        <f>IF(OR('query (10)'!AA491="",COUNTIF(Cleaning_Rules!$A$21:$A$26,TRIM('query (10)'!AA491))&gt;0),"",TRIM('query (10)'!AA491))</f>
        <v/>
      </c>
      <c r="AD491" s="38" t="str">
        <f>IF('query (10)'!AB491="","",TRIM(IFERROR(_xlfn.TEXTBEFORE('query (10)'!AB491,"("),'query (10)'!AB491)))</f>
        <v>เริ่มซ่อมงาน PM แล้ว รับผิดชอบโดย JAKKAPAT KHOTSOMBAT</v>
      </c>
      <c r="AE491" s="38" t="str">
        <f>IFERROR(LOWER(TRIM(_xlfn.TEXTBEFORE(_xlfn.TEXTAFTER('query (10)'!AB491,"("),")"))),"")</f>
        <v>jakkapat@nsk.com</v>
      </c>
      <c r="AF491" s="38" t="str">
        <f>IF('query (10)'!AD491="","",TRIM('query (10)'!AD491))</f>
        <v>จักรภัทร โคตรสมบัติ</v>
      </c>
      <c r="AG491" s="38" t="str">
        <f>IF('query (10)'!AE491="","",TRIM('query (10)'!AE491))</f>
        <v>จักรภัทร โคตรสมบัติ</v>
      </c>
      <c r="AH491" s="38" t="str">
        <f>IF('query (10)'!AF491="","",IFERROR(VALUE('query (10)'!AF491),""))</f>
        <v/>
      </c>
      <c r="AI491" s="38" t="str">
        <f>IF('query (10)'!AG491="","",TRIM('query (10)'!AG491))</f>
        <v/>
      </c>
      <c r="AJ491" s="38" t="str">
        <f>IF('query (10)'!AH491="","",IFERROR(VALUE('query (10)'!AH491),""))</f>
        <v/>
      </c>
      <c r="AK491" s="38" t="str">
        <f>IF('query (10)'!AI491="","",TRIM('query (10)'!AI491))</f>
        <v/>
      </c>
      <c r="AL491" s="42">
        <f t="shared" si="35"/>
        <v>2025</v>
      </c>
      <c r="AM491" s="42" t="str">
        <f t="shared" si="36"/>
        <v>2025-12</v>
      </c>
      <c r="AN491" s="42" t="str">
        <f t="shared" ca="1" si="37"/>
        <v/>
      </c>
      <c r="AO491" s="42" t="str">
        <f t="shared" si="38"/>
        <v>GR-737 | OUTER RING DATUM DIAMETER GRINDING MACHINE | HUB3-2 | SHUTTER DOOR | Time-based Maintenance | Mechanical | Part Change | Medium | เปลี่ยน Linear Guide และราง Linear ตามรอบ PM 3 ปี | LINEAR GUIDE | S150340ALC1-PNZ0 | เริ่มซ่อมงาน PM แล้ว รับผิดชอบโดย JAKKAPAT KHOTSOMBAT | จักรภัทร โคตรสมบัติ</v>
      </c>
      <c r="AP491" s="42" t="str">
        <f>_xlfn.TEXTJOIN("; ",TRUE,IF(COUNTA('query (10)'!A491:AK491)&lt;=6,"NEAR_EMPTY_ROW",""),IF($K491="","MISSING_STATUS",""),IF(AND($K491="เสร็จสิ้น",$Z491=""),"DONE_NO_ACTUAL_DATE",""),IF(AND($I491="Condition-based Maintenance",$AH491=""),"CBM_NO_MEASUREMENT",""),IF(OR($X491="",$X491=0),"INVALID_PERIOD",""),IF(AND($AA491&lt;&gt;"",$AB491&lt;&gt;"",$AB491&lt;$AA491),"DATE_SEQUENCE_ERROR",""),IF(AND($AB491&lt;&gt;"",$AB491&gt;DATE(2030,12,31)),"DATE_OUTLIER",""),IF($C491="","MISSING_QRCODE",""),IF($J491="UNKNOWN","UNKNOWN_PM_TYPE",""),IF($L491="UNKNOWN","UNKNOWN_STATUS",""))</f>
        <v/>
      </c>
      <c r="AQ491" s="42" t="str">
        <f t="shared" si="39"/>
        <v>NO</v>
      </c>
    </row>
    <row r="492" spans="1:43" x14ac:dyDescent="0.3">
      <c r="A492" s="38">
        <f>IF('query (10)'!A492="","",'query (10)'!A492)</f>
        <v>592</v>
      </c>
      <c r="B492" s="38">
        <f>IF('query (10)'!B492="","",'query (10)'!B492)</f>
        <v>17784</v>
      </c>
      <c r="C492" s="38" t="str">
        <f>TRIM(UPPER('query (10)'!M492))</f>
        <v>GR-738</v>
      </c>
      <c r="D492" s="38" t="str">
        <f>TRIM(UPPER(IFERROR(_xlfn.TEXTBEFORE('query (10)'!L492,"("),'query (10)'!L492)))</f>
        <v>OUTER RING RACEWAY GRINDING MACHINE WITH DEMAGNETIZE</v>
      </c>
      <c r="E492" s="38" t="str">
        <f>IFERROR(TRIM(UPPER(_xlfn.TEXTBEFORE(_xlfn.TEXTAFTER('query (10)'!L492,"("),")"))),"")</f>
        <v/>
      </c>
      <c r="F492" s="38" t="str">
        <f>TRIM('query (10)'!K492)</f>
        <v>HUB3-2</v>
      </c>
      <c r="G492" s="38" t="str">
        <f>IF('query (10)'!J492="","",'query (10)'!J492)</f>
        <v>Shutter door</v>
      </c>
      <c r="H492" s="38" t="str">
        <f>TRIM(UPPER('query (10)'!J492))</f>
        <v>SHUTTER DOOR</v>
      </c>
      <c r="I492" s="38" t="str">
        <f>IF('query (10)'!F492="","",'query (10)'!F492)</f>
        <v>Time-based Maintenance</v>
      </c>
      <c r="J492" s="38" t="str">
        <f>IF('query (10)'!F492="","",IFERROR(INDEX(Cleaning_Rules!$B$14:$B$17,MATCH(TRIM('query (10)'!F492),Cleaning_Rules!$A$14:$A$17,0)),"UNKNOWN"))</f>
        <v>TBM</v>
      </c>
      <c r="K492" s="38" t="str">
        <f>IF('query (10)'!G492="","",'query (10)'!G492)</f>
        <v>เสร็จสิ้น</v>
      </c>
      <c r="L492" s="38" t="str">
        <f>IF('query (10)'!G492="","MISSING",IFERROR(INDEX(Cleaning_Rules!$B$5:$B$10,MATCH(TRIM('query (10)'!G492),Cleaning_Rules!$A$5:$A$10,0)),"UNKNOWN"))</f>
        <v>COMPLETED</v>
      </c>
      <c r="M492" s="38" t="str">
        <f>IF('query (10)'!I492="","",'query (10)'!I492)</f>
        <v>Mechanical</v>
      </c>
      <c r="N492" s="38" t="str">
        <f>IF('query (10)'!O492="","",'query (10)'!O492)</f>
        <v>Part Change</v>
      </c>
      <c r="O492" s="38" t="str">
        <f>IF('query (10)'!P492="","",'query (10)'!P492)</f>
        <v>Medium</v>
      </c>
      <c r="P492" s="38" t="str">
        <f>IF('query (10)'!N492="","",'query (10)'!N492)</f>
        <v>เปลี่ยน Linear Guide และราง Linear ตามรอบ PM 3 ปี</v>
      </c>
      <c r="Q492" s="38" t="str">
        <f>TRIM('query (10)'!N492)</f>
        <v>เปลี่ยน Linear Guide และราง Linear ตามรอบ PM 3 ปี</v>
      </c>
      <c r="R492" s="38" t="str">
        <f>TRIM(UPPER('query (10)'!R492))</f>
        <v>LINEAR GUIDE</v>
      </c>
      <c r="S492" s="38" t="str">
        <f>TRIM(UPPER('query (10)'!S492))</f>
        <v>LS150270ALC1K04PN0</v>
      </c>
      <c r="T492" s="38" t="str">
        <f>IF('query (10)'!Q492="","",TRIM(UPPER('query (10)'!Q492)))</f>
        <v/>
      </c>
      <c r="U492" s="38" t="str">
        <f>IF('query (10)'!T492="","",'query (10)'!T492)</f>
        <v>2</v>
      </c>
      <c r="V492" s="39">
        <f>IF('query (10)'!T492="","",IFERROR(VALUE('query (10)'!T492),""))</f>
        <v>2</v>
      </c>
      <c r="W492" s="40">
        <f>IF('query (10)'!U492="","",'query (10)'!U492)</f>
        <v>0</v>
      </c>
      <c r="X492" s="39">
        <f>IF('query (10)'!V492="","",'query (10)'!V492)</f>
        <v>1095</v>
      </c>
      <c r="Y492" s="41">
        <f>IF('query (10)'!W492="","",'query (10)'!W492)</f>
        <v>46002</v>
      </c>
      <c r="Z492" s="41">
        <f>IF('query (10)'!X492="","",'query (10)'!X492)</f>
        <v>46059</v>
      </c>
      <c r="AA492" s="41">
        <f>IF('query (10)'!Y492="","",'query (10)'!Y492)</f>
        <v>46059</v>
      </c>
      <c r="AB492" s="41">
        <f>IF('query (10)'!Z492="","",'query (10)'!Z492)</f>
        <v>47154</v>
      </c>
      <c r="AC492" s="38" t="str">
        <f>IF(OR('query (10)'!AA492="",COUNTIF(Cleaning_Rules!$A$21:$A$26,TRIM('query (10)'!AA492))&gt;0),"",TRIM('query (10)'!AA492))</f>
        <v/>
      </c>
      <c r="AD492" s="38" t="str">
        <f>IF('query (10)'!AB492="","",TRIM(IFERROR(_xlfn.TEXTBEFORE('query (10)'!AB492,"("),'query (10)'!AB492)))</f>
        <v>เริ่มซ่อมงาน PM แล้ว รับผิดชอบโดย JAKKAPAT KHOTSOMBAT</v>
      </c>
      <c r="AE492" s="38" t="str">
        <f>IFERROR(LOWER(TRIM(_xlfn.TEXTBEFORE(_xlfn.TEXTAFTER('query (10)'!AB492,"("),")"))),"")</f>
        <v>jakkapat@nsk.com</v>
      </c>
      <c r="AF492" s="38" t="str">
        <f>IF('query (10)'!AD492="","",TRIM('query (10)'!AD492))</f>
        <v>จักรภัทร โคตรสมบัติ</v>
      </c>
      <c r="AG492" s="38" t="str">
        <f>IF('query (10)'!AE492="","",TRIM('query (10)'!AE492))</f>
        <v>จักรภัทร โคตรสมบัติ</v>
      </c>
      <c r="AH492" s="38" t="str">
        <f>IF('query (10)'!AF492="","",IFERROR(VALUE('query (10)'!AF492),""))</f>
        <v/>
      </c>
      <c r="AI492" s="38" t="str">
        <f>IF('query (10)'!AG492="","",TRIM('query (10)'!AG492))</f>
        <v/>
      </c>
      <c r="AJ492" s="38" t="str">
        <f>IF('query (10)'!AH492="","",IFERROR(VALUE('query (10)'!AH492),""))</f>
        <v/>
      </c>
      <c r="AK492" s="38" t="str">
        <f>IF('query (10)'!AI492="","",TRIM('query (10)'!AI492))</f>
        <v/>
      </c>
      <c r="AL492" s="42">
        <f t="shared" si="35"/>
        <v>2025</v>
      </c>
      <c r="AM492" s="42" t="str">
        <f t="shared" si="36"/>
        <v>2025-12</v>
      </c>
      <c r="AN492" s="42" t="str">
        <f t="shared" ca="1" si="37"/>
        <v/>
      </c>
      <c r="AO492" s="42" t="str">
        <f t="shared" si="38"/>
        <v>GR-738 | OUTER RING RACEWAY GRINDING MACHINE WITH DEMAGNETIZE | HUB3-2 | SHUTTER DOOR | Time-based Maintenance | Mechanical | Part Change | Medium | เปลี่ยน Linear Guide และราง Linear ตามรอบ PM 3 ปี | LINEAR GUIDE | LS150270ALC1K04PN0 | เริ่มซ่อมงาน PM แล้ว รับผิดชอบโดย JAKKAPAT KHOTSOMBAT | จักรภัทร โคตรสมบัติ</v>
      </c>
      <c r="AP492" s="42" t="str">
        <f>_xlfn.TEXTJOIN("; ",TRUE,IF(COUNTA('query (10)'!A492:AK492)&lt;=6,"NEAR_EMPTY_ROW",""),IF($K492="","MISSING_STATUS",""),IF(AND($K492="เสร็จสิ้น",$Z492=""),"DONE_NO_ACTUAL_DATE",""),IF(AND($I492="Condition-based Maintenance",$AH492=""),"CBM_NO_MEASUREMENT",""),IF(OR($X492="",$X492=0),"INVALID_PERIOD",""),IF(AND($AA492&lt;&gt;"",$AB492&lt;&gt;"",$AB492&lt;$AA492),"DATE_SEQUENCE_ERROR",""),IF(AND($AB492&lt;&gt;"",$AB492&gt;DATE(2030,12,31)),"DATE_OUTLIER",""),IF($C492="","MISSING_QRCODE",""),IF($J492="UNKNOWN","UNKNOWN_PM_TYPE",""),IF($L492="UNKNOWN","UNKNOWN_STATUS",""))</f>
        <v/>
      </c>
      <c r="AQ492" s="42" t="str">
        <f t="shared" si="39"/>
        <v>NO</v>
      </c>
    </row>
    <row r="493" spans="1:43" x14ac:dyDescent="0.3">
      <c r="A493" s="38">
        <f>IF('query (10)'!A493="","",'query (10)'!A493)</f>
        <v>593</v>
      </c>
      <c r="B493" s="38">
        <f>IF('query (10)'!B493="","",'query (10)'!B493)</f>
        <v>21690</v>
      </c>
      <c r="C493" s="38" t="str">
        <f>TRIM(UPPER('query (10)'!M493))</f>
        <v>GR-1023</v>
      </c>
      <c r="D493" s="38" t="str">
        <f>TRIM(UPPER(IFERROR(_xlfn.TEXTBEFORE('query (10)'!L493,"("),'query (10)'!L493)))</f>
        <v>SHAFT OUTSIDE GRINDING WITH DEMAGNETIZE MACHINE</v>
      </c>
      <c r="E493" s="38" t="str">
        <f>IFERROR(TRIM(UPPER(_xlfn.TEXTBEFORE(_xlfn.TEXTAFTER('query (10)'!L493,"("),")"))),"")</f>
        <v/>
      </c>
      <c r="F493" s="38" t="str">
        <f>TRIM('query (10)'!K493)</f>
        <v>HUB2.5</v>
      </c>
      <c r="G493" s="38" t="str">
        <f>IF('query (10)'!J493="","",'query (10)'!J493)</f>
        <v>Oil mist</v>
      </c>
      <c r="H493" s="38" t="str">
        <f>TRIM(UPPER('query (10)'!J493))</f>
        <v>OIL MIST</v>
      </c>
      <c r="I493" s="38" t="str">
        <f>IF('query (10)'!F493="","",'query (10)'!F493)</f>
        <v>Time-based Maintenance</v>
      </c>
      <c r="J493" s="38" t="str">
        <f>IF('query (10)'!F493="","",IFERROR(INDEX(Cleaning_Rules!$B$14:$B$17,MATCH(TRIM('query (10)'!F493),Cleaning_Rules!$A$14:$A$17,0)),"UNKNOWN"))</f>
        <v>TBM</v>
      </c>
      <c r="K493" s="38" t="str">
        <f>IF('query (10)'!G493="","",'query (10)'!G493)</f>
        <v>กำลังดำเนินการ</v>
      </c>
      <c r="L493" s="38" t="str">
        <f>IF('query (10)'!G493="","MISSING",IFERROR(INDEX(Cleaning_Rules!$B$5:$B$10,MATCH(TRIM('query (10)'!G493),Cleaning_Rules!$A$5:$A$10,0)),"UNKNOWN"))</f>
        <v>IN_PROGRESS</v>
      </c>
      <c r="M493" s="38" t="str">
        <f>IF('query (10)'!I493="","",'query (10)'!I493)</f>
        <v>Mechanical</v>
      </c>
      <c r="N493" s="38" t="str">
        <f>IF('query (10)'!O493="","",'query (10)'!O493)</f>
        <v>Cleaning</v>
      </c>
      <c r="O493" s="38" t="str">
        <f>IF('query (10)'!P493="","",'query (10)'!P493)</f>
        <v>Medium</v>
      </c>
      <c r="P493" s="38" t="str">
        <f>IF('query (10)'!N493="","",'query (10)'!N493)</f>
        <v>Cleaning filter venturi oil mist และตรวจสอบหยดน้ำมัน ตามรอบ PM 3 เดือน</v>
      </c>
      <c r="Q493" s="38" t="str">
        <f>TRIM('query (10)'!N493)</f>
        <v>Cleaning filter venturi oil mist และตรวจสอบหยดน้ำมัน ตามรอบ PM 3 เดือน</v>
      </c>
      <c r="R493" s="38" t="str">
        <f>TRIM(UPPER('query (10)'!R493))</f>
        <v/>
      </c>
      <c r="S493" s="38" t="str">
        <f>TRIM(UPPER('query (10)'!S493))</f>
        <v/>
      </c>
      <c r="T493" s="38" t="str">
        <f>IF('query (10)'!Q493="","",TRIM(UPPER('query (10)'!Q493)))</f>
        <v/>
      </c>
      <c r="U493" s="38" t="str">
        <f>IF('query (10)'!T493="","",'query (10)'!T493)</f>
        <v>1</v>
      </c>
      <c r="V493" s="39">
        <f>IF('query (10)'!T493="","",IFERROR(VALUE('query (10)'!T493),""))</f>
        <v>1</v>
      </c>
      <c r="W493" s="40">
        <f>IF('query (10)'!U493="","",'query (10)'!U493)</f>
        <v>0</v>
      </c>
      <c r="X493" s="39">
        <f>IF('query (10)'!V493="","",'query (10)'!V493)</f>
        <v>92</v>
      </c>
      <c r="Y493" s="41">
        <f>IF('query (10)'!W493="","",'query (10)'!W493)</f>
        <v>46003</v>
      </c>
      <c r="Z493" s="41">
        <f>IF('query (10)'!X493="","",'query (10)'!X493)</f>
        <v>46116</v>
      </c>
      <c r="AA493" s="41">
        <f>IF('query (10)'!Y493="","",'query (10)'!Y493)</f>
        <v>46116</v>
      </c>
      <c r="AB493" s="41">
        <f>IF('query (10)'!Z493="","",'query (10)'!Z493)</f>
        <v>46185</v>
      </c>
      <c r="AC493" s="38" t="str">
        <f>IF(OR('query (10)'!AA493="",COUNTIF(Cleaning_Rules!$A$21:$A$26,TRIM('query (10)'!AA493))&gt;0),"",TRIM('query (10)'!AA493))</f>
        <v/>
      </c>
      <c r="AD493" s="38" t="str">
        <f>IF('query (10)'!AB493="","",TRIM(IFERROR(_xlfn.TEXTBEFORE('query (10)'!AB493,"("),'query (10)'!AB493)))</f>
        <v>เริ่มซ่อมงาน PM แล้ว รับผิดชอบโดย KUNANON PARAWANWONG</v>
      </c>
      <c r="AE493" s="38" t="str">
        <f>IFERROR(LOWER(TRIM(_xlfn.TEXTBEFORE(_xlfn.TEXTAFTER('query (10)'!AB493,"("),")"))),"")</f>
        <v>parawanwong-k-3161@nsk.com</v>
      </c>
      <c r="AF493" s="38" t="str">
        <f>IF('query (10)'!AD493="","",TRIM('query (10)'!AD493))</f>
        <v>จักรภัทร โคตรสมบัติ</v>
      </c>
      <c r="AG493" s="38" t="str">
        <f>IF('query (10)'!AE493="","",TRIM('query (10)'!AE493))</f>
        <v>คุณานนต์ ปารวัณวงศ์</v>
      </c>
      <c r="AH493" s="38" t="str">
        <f>IF('query (10)'!AF493="","",IFERROR(VALUE('query (10)'!AF493),""))</f>
        <v/>
      </c>
      <c r="AI493" s="38" t="str">
        <f>IF('query (10)'!AG493="","",TRIM('query (10)'!AG493))</f>
        <v/>
      </c>
      <c r="AJ493" s="38" t="str">
        <f>IF('query (10)'!AH493="","",IFERROR(VALUE('query (10)'!AH493),""))</f>
        <v/>
      </c>
      <c r="AK493" s="38" t="str">
        <f>IF('query (10)'!AI493="","",TRIM('query (10)'!AI493))</f>
        <v/>
      </c>
      <c r="AL493" s="42">
        <f t="shared" si="35"/>
        <v>2025</v>
      </c>
      <c r="AM493" s="42" t="str">
        <f t="shared" si="36"/>
        <v>2025-12</v>
      </c>
      <c r="AN493" s="42" t="str">
        <f t="shared" ca="1" si="37"/>
        <v>OVERDUE</v>
      </c>
      <c r="AO493" s="42" t="str">
        <f t="shared" si="38"/>
        <v>GR-1023 | SHAFT OUTSIDE GRINDING WITH DEMAGNETIZE MACHINE | HUB2.5 | OIL MIST | Time-based Maintenance | Mechanical | Cleaning | Medium | Cleaning filter venturi oil mist และตรวจสอบหยดน้ำมัน ตามรอบ PM 3 เดือน | เริ่มซ่อมงาน PM แล้ว รับผิดชอบโดย KUNANON PARAWANWONG | คุณานนต์ ปารวัณวงศ์</v>
      </c>
      <c r="AP493" s="42" t="str">
        <f>_xlfn.TEXTJOIN("; ",TRUE,IF(COUNTA('query (10)'!A493:AK493)&lt;=6,"NEAR_EMPTY_ROW",""),IF($K493="","MISSING_STATUS",""),IF(AND($K493="เสร็จสิ้น",$Z493=""),"DONE_NO_ACTUAL_DATE",""),IF(AND($I493="Condition-based Maintenance",$AH493=""),"CBM_NO_MEASUREMENT",""),IF(OR($X493="",$X493=0),"INVALID_PERIOD",""),IF(AND($AA493&lt;&gt;"",$AB493&lt;&gt;"",$AB493&lt;$AA493),"DATE_SEQUENCE_ERROR",""),IF(AND($AB493&lt;&gt;"",$AB493&gt;DATE(2030,12,31)),"DATE_OUTLIER",""),IF($C493="","MISSING_QRCODE",""),IF($J493="UNKNOWN","UNKNOWN_PM_TYPE",""),IF($L493="UNKNOWN","UNKNOWN_STATUS",""))</f>
        <v/>
      </c>
      <c r="AQ493" s="42" t="str">
        <f t="shared" si="39"/>
        <v>NO</v>
      </c>
    </row>
    <row r="494" spans="1:43" x14ac:dyDescent="0.3">
      <c r="A494" s="38">
        <f>IF('query (10)'!A494="","",'query (10)'!A494)</f>
        <v>594</v>
      </c>
      <c r="B494" s="38">
        <f>IF('query (10)'!B494="","",'query (10)'!B494)</f>
        <v>21685</v>
      </c>
      <c r="C494" s="38" t="str">
        <f>TRIM(UPPER('query (10)'!M494))</f>
        <v>GR-1034</v>
      </c>
      <c r="D494" s="38" t="str">
        <f>TRIM(UPPER(IFERROR(_xlfn.TEXTBEFORE('query (10)'!L494,"("),'query (10)'!L494)))</f>
        <v>OUTER RING OUTSIDE GRINDING MACHINE</v>
      </c>
      <c r="E494" s="38" t="str">
        <f>IFERROR(TRIM(UPPER(_xlfn.TEXTBEFORE(_xlfn.TEXTAFTER('query (10)'!L494,"("),")"))),"")</f>
        <v/>
      </c>
      <c r="F494" s="38" t="str">
        <f>TRIM('query (10)'!K494)</f>
        <v>HUB2.5</v>
      </c>
      <c r="G494" s="38" t="str">
        <f>IF('query (10)'!J494="","",'query (10)'!J494)</f>
        <v>Oil mist</v>
      </c>
      <c r="H494" s="38" t="str">
        <f>TRIM(UPPER('query (10)'!J494))</f>
        <v>OIL MIST</v>
      </c>
      <c r="I494" s="38" t="str">
        <f>IF('query (10)'!F494="","",'query (10)'!F494)</f>
        <v>Time-based Maintenance</v>
      </c>
      <c r="J494" s="38" t="str">
        <f>IF('query (10)'!F494="","",IFERROR(INDEX(Cleaning_Rules!$B$14:$B$17,MATCH(TRIM('query (10)'!F494),Cleaning_Rules!$A$14:$A$17,0)),"UNKNOWN"))</f>
        <v>TBM</v>
      </c>
      <c r="K494" s="38" t="str">
        <f>IF('query (10)'!G494="","",'query (10)'!G494)</f>
        <v>กำลังดำเนินการ</v>
      </c>
      <c r="L494" s="38" t="str">
        <f>IF('query (10)'!G494="","MISSING",IFERROR(INDEX(Cleaning_Rules!$B$5:$B$10,MATCH(TRIM('query (10)'!G494),Cleaning_Rules!$A$5:$A$10,0)),"UNKNOWN"))</f>
        <v>IN_PROGRESS</v>
      </c>
      <c r="M494" s="38" t="str">
        <f>IF('query (10)'!I494="","",'query (10)'!I494)</f>
        <v>Mechanical</v>
      </c>
      <c r="N494" s="38" t="str">
        <f>IF('query (10)'!O494="","",'query (10)'!O494)</f>
        <v>Cleaning</v>
      </c>
      <c r="O494" s="38" t="str">
        <f>IF('query (10)'!P494="","",'query (10)'!P494)</f>
        <v>Medium</v>
      </c>
      <c r="P494" s="38" t="str">
        <f>IF('query (10)'!N494="","",'query (10)'!N494)</f>
        <v>Cleaning filter venturi oil mist และตรวจสอบหยดน้ำมัน ตามรอบ PM 3 เดือน</v>
      </c>
      <c r="Q494" s="38" t="str">
        <f>TRIM('query (10)'!N494)</f>
        <v>Cleaning filter venturi oil mist และตรวจสอบหยดน้ำมัน ตามรอบ PM 3 เดือน</v>
      </c>
      <c r="R494" s="38" t="str">
        <f>TRIM(UPPER('query (10)'!R494))</f>
        <v/>
      </c>
      <c r="S494" s="38" t="str">
        <f>TRIM(UPPER('query (10)'!S494))</f>
        <v/>
      </c>
      <c r="T494" s="38" t="str">
        <f>IF('query (10)'!Q494="","",TRIM(UPPER('query (10)'!Q494)))</f>
        <v/>
      </c>
      <c r="U494" s="38" t="str">
        <f>IF('query (10)'!T494="","",'query (10)'!T494)</f>
        <v>1</v>
      </c>
      <c r="V494" s="39">
        <f>IF('query (10)'!T494="","",IFERROR(VALUE('query (10)'!T494),""))</f>
        <v>1</v>
      </c>
      <c r="W494" s="40">
        <f>IF('query (10)'!U494="","",'query (10)'!U494)</f>
        <v>0</v>
      </c>
      <c r="X494" s="39">
        <f>IF('query (10)'!V494="","",'query (10)'!V494)</f>
        <v>92</v>
      </c>
      <c r="Y494" s="41">
        <f>IF('query (10)'!W494="","",'query (10)'!W494)</f>
        <v>46003</v>
      </c>
      <c r="Z494" s="41">
        <f>IF('query (10)'!X494="","",'query (10)'!X494)</f>
        <v>46116</v>
      </c>
      <c r="AA494" s="41">
        <f>IF('query (10)'!Y494="","",'query (10)'!Y494)</f>
        <v>46116</v>
      </c>
      <c r="AB494" s="41">
        <f>IF('query (10)'!Z494="","",'query (10)'!Z494)</f>
        <v>46185</v>
      </c>
      <c r="AC494" s="38" t="str">
        <f>IF(OR('query (10)'!AA494="",COUNTIF(Cleaning_Rules!$A$21:$A$26,TRIM('query (10)'!AA494))&gt;0),"",TRIM('query (10)'!AA494))</f>
        <v/>
      </c>
      <c r="AD494" s="38" t="str">
        <f>IF('query (10)'!AB494="","",TRIM(IFERROR(_xlfn.TEXTBEFORE('query (10)'!AB494,"("),'query (10)'!AB494)))</f>
        <v>เริ่มซ่อมงาน PM แล้ว รับผิดชอบโดย KUNANON PARAWANWONG</v>
      </c>
      <c r="AE494" s="38" t="str">
        <f>IFERROR(LOWER(TRIM(_xlfn.TEXTBEFORE(_xlfn.TEXTAFTER('query (10)'!AB494,"("),")"))),"")</f>
        <v>parawanwong-k-3161@nsk.com</v>
      </c>
      <c r="AF494" s="38" t="str">
        <f>IF('query (10)'!AD494="","",TRIM('query (10)'!AD494))</f>
        <v>จักรภัทร โคตรสมบัติ</v>
      </c>
      <c r="AG494" s="38" t="str">
        <f>IF('query (10)'!AE494="","",TRIM('query (10)'!AE494))</f>
        <v>คุณานนต์ ปารวัณวงศ์</v>
      </c>
      <c r="AH494" s="38" t="str">
        <f>IF('query (10)'!AF494="","",IFERROR(VALUE('query (10)'!AF494),""))</f>
        <v/>
      </c>
      <c r="AI494" s="38" t="str">
        <f>IF('query (10)'!AG494="","",TRIM('query (10)'!AG494))</f>
        <v/>
      </c>
      <c r="AJ494" s="38" t="str">
        <f>IF('query (10)'!AH494="","",IFERROR(VALUE('query (10)'!AH494),""))</f>
        <v/>
      </c>
      <c r="AK494" s="38" t="str">
        <f>IF('query (10)'!AI494="","",TRIM('query (10)'!AI494))</f>
        <v/>
      </c>
      <c r="AL494" s="42">
        <f t="shared" si="35"/>
        <v>2025</v>
      </c>
      <c r="AM494" s="42" t="str">
        <f t="shared" si="36"/>
        <v>2025-12</v>
      </c>
      <c r="AN494" s="42" t="str">
        <f t="shared" ca="1" si="37"/>
        <v>OVERDUE</v>
      </c>
      <c r="AO494" s="42" t="str">
        <f t="shared" si="38"/>
        <v>GR-1034 | OUTER RING OUTSIDE GRINDING MACHINE | HUB2.5 | OIL MIST | Time-based Maintenance | Mechanical | Cleaning | Medium | Cleaning filter venturi oil mist และตรวจสอบหยดน้ำมัน ตามรอบ PM 3 เดือน | เริ่มซ่อมงาน PM แล้ว รับผิดชอบโดย KUNANON PARAWANWONG | คุณานนต์ ปารวัณวงศ์</v>
      </c>
      <c r="AP494" s="42" t="str">
        <f>_xlfn.TEXTJOIN("; ",TRUE,IF(COUNTA('query (10)'!A494:AK494)&lt;=6,"NEAR_EMPTY_ROW",""),IF($K494="","MISSING_STATUS",""),IF(AND($K494="เสร็จสิ้น",$Z494=""),"DONE_NO_ACTUAL_DATE",""),IF(AND($I494="Condition-based Maintenance",$AH494=""),"CBM_NO_MEASUREMENT",""),IF(OR($X494="",$X494=0),"INVALID_PERIOD",""),IF(AND($AA494&lt;&gt;"",$AB494&lt;&gt;"",$AB494&lt;$AA494),"DATE_SEQUENCE_ERROR",""),IF(AND($AB494&lt;&gt;"",$AB494&gt;DATE(2030,12,31)),"DATE_OUTLIER",""),IF($C494="","MISSING_QRCODE",""),IF($J494="UNKNOWN","UNKNOWN_PM_TYPE",""),IF($L494="UNKNOWN","UNKNOWN_STATUS",""))</f>
        <v/>
      </c>
      <c r="AQ494" s="42" t="str">
        <f t="shared" si="39"/>
        <v>NO</v>
      </c>
    </row>
    <row r="495" spans="1:43" x14ac:dyDescent="0.3">
      <c r="A495" s="38">
        <f>IF('query (10)'!A495="","",'query (10)'!A495)</f>
        <v>595</v>
      </c>
      <c r="B495" s="38">
        <f>IF('query (10)'!B495="","",'query (10)'!B495)</f>
        <v>21683</v>
      </c>
      <c r="C495" s="38" t="str">
        <f>TRIM(UPPER('query (10)'!M495))</f>
        <v>GR-1034</v>
      </c>
      <c r="D495" s="38" t="str">
        <f>TRIM(UPPER(IFERROR(_xlfn.TEXTBEFORE('query (10)'!L495,"("),'query (10)'!L495)))</f>
        <v>OUTER RING RACEWAY GRINDING MACHINE</v>
      </c>
      <c r="E495" s="38" t="str">
        <f>IFERROR(TRIM(UPPER(_xlfn.TEXTBEFORE(_xlfn.TEXTAFTER('query (10)'!L495,"("),")"))),"")</f>
        <v/>
      </c>
      <c r="F495" s="38" t="str">
        <f>TRIM('query (10)'!K495)</f>
        <v>HUB2.5</v>
      </c>
      <c r="G495" s="38" t="str">
        <f>IF('query (10)'!J495="","",'query (10)'!J495)</f>
        <v>Oil mist</v>
      </c>
      <c r="H495" s="38" t="str">
        <f>TRIM(UPPER('query (10)'!J495))</f>
        <v>OIL MIST</v>
      </c>
      <c r="I495" s="38" t="str">
        <f>IF('query (10)'!F495="","",'query (10)'!F495)</f>
        <v>Time-based Maintenance</v>
      </c>
      <c r="J495" s="38" t="str">
        <f>IF('query (10)'!F495="","",IFERROR(INDEX(Cleaning_Rules!$B$14:$B$17,MATCH(TRIM('query (10)'!F495),Cleaning_Rules!$A$14:$A$17,0)),"UNKNOWN"))</f>
        <v>TBM</v>
      </c>
      <c r="K495" s="38" t="str">
        <f>IF('query (10)'!G495="","",'query (10)'!G495)</f>
        <v>กำลังดำเนินการ</v>
      </c>
      <c r="L495" s="38" t="str">
        <f>IF('query (10)'!G495="","MISSING",IFERROR(INDEX(Cleaning_Rules!$B$5:$B$10,MATCH(TRIM('query (10)'!G495),Cleaning_Rules!$A$5:$A$10,0)),"UNKNOWN"))</f>
        <v>IN_PROGRESS</v>
      </c>
      <c r="M495" s="38" t="str">
        <f>IF('query (10)'!I495="","",'query (10)'!I495)</f>
        <v>Mechanical</v>
      </c>
      <c r="N495" s="38" t="str">
        <f>IF('query (10)'!O495="","",'query (10)'!O495)</f>
        <v>Cleaning</v>
      </c>
      <c r="O495" s="38" t="str">
        <f>IF('query (10)'!P495="","",'query (10)'!P495)</f>
        <v>Medium</v>
      </c>
      <c r="P495" s="38" t="str">
        <f>IF('query (10)'!N495="","",'query (10)'!N495)</f>
        <v>Cleaning filter venturi oil mist และตรวจสอบหยดน้ำมัน ตามรอบ PM 3 เดือน</v>
      </c>
      <c r="Q495" s="38" t="str">
        <f>TRIM('query (10)'!N495)</f>
        <v>Cleaning filter venturi oil mist และตรวจสอบหยดน้ำมัน ตามรอบ PM 3 เดือน</v>
      </c>
      <c r="R495" s="38" t="str">
        <f>TRIM(UPPER('query (10)'!R495))</f>
        <v/>
      </c>
      <c r="S495" s="38" t="str">
        <f>TRIM(UPPER('query (10)'!S495))</f>
        <v/>
      </c>
      <c r="T495" s="38" t="str">
        <f>IF('query (10)'!Q495="","",TRIM(UPPER('query (10)'!Q495)))</f>
        <v/>
      </c>
      <c r="U495" s="38" t="str">
        <f>IF('query (10)'!T495="","",'query (10)'!T495)</f>
        <v>1</v>
      </c>
      <c r="V495" s="39">
        <f>IF('query (10)'!T495="","",IFERROR(VALUE('query (10)'!T495),""))</f>
        <v>1</v>
      </c>
      <c r="W495" s="40">
        <f>IF('query (10)'!U495="","",'query (10)'!U495)</f>
        <v>0</v>
      </c>
      <c r="X495" s="39">
        <f>IF('query (10)'!V495="","",'query (10)'!V495)</f>
        <v>92</v>
      </c>
      <c r="Y495" s="41">
        <f>IF('query (10)'!W495="","",'query (10)'!W495)</f>
        <v>46003</v>
      </c>
      <c r="Z495" s="41">
        <f>IF('query (10)'!X495="","",'query (10)'!X495)</f>
        <v>46116</v>
      </c>
      <c r="AA495" s="41">
        <f>IF('query (10)'!Y495="","",'query (10)'!Y495)</f>
        <v>46116</v>
      </c>
      <c r="AB495" s="41">
        <f>IF('query (10)'!Z495="","",'query (10)'!Z495)</f>
        <v>46185</v>
      </c>
      <c r="AC495" s="38" t="str">
        <f>IF(OR('query (10)'!AA495="",COUNTIF(Cleaning_Rules!$A$21:$A$26,TRIM('query (10)'!AA495))&gt;0),"",TRIM('query (10)'!AA495))</f>
        <v/>
      </c>
      <c r="AD495" s="38" t="str">
        <f>IF('query (10)'!AB495="","",TRIM(IFERROR(_xlfn.TEXTBEFORE('query (10)'!AB495,"("),'query (10)'!AB495)))</f>
        <v>เริ่มซ่อมงาน PM แล้ว รับผิดชอบโดย KUNANON PARAWANWONG</v>
      </c>
      <c r="AE495" s="38" t="str">
        <f>IFERROR(LOWER(TRIM(_xlfn.TEXTBEFORE(_xlfn.TEXTAFTER('query (10)'!AB495,"("),")"))),"")</f>
        <v>parawanwong-k-3161@nsk.com</v>
      </c>
      <c r="AF495" s="38" t="str">
        <f>IF('query (10)'!AD495="","",TRIM('query (10)'!AD495))</f>
        <v>จักรภัทร โคตรสมบัติ</v>
      </c>
      <c r="AG495" s="38" t="str">
        <f>IF('query (10)'!AE495="","",TRIM('query (10)'!AE495))</f>
        <v>คุณานนต์ ปารวัณวงศ์</v>
      </c>
      <c r="AH495" s="38" t="str">
        <f>IF('query (10)'!AF495="","",IFERROR(VALUE('query (10)'!AF495),""))</f>
        <v/>
      </c>
      <c r="AI495" s="38" t="str">
        <f>IF('query (10)'!AG495="","",TRIM('query (10)'!AG495))</f>
        <v/>
      </c>
      <c r="AJ495" s="38" t="str">
        <f>IF('query (10)'!AH495="","",IFERROR(VALUE('query (10)'!AH495),""))</f>
        <v/>
      </c>
      <c r="AK495" s="38" t="str">
        <f>IF('query (10)'!AI495="","",TRIM('query (10)'!AI495))</f>
        <v/>
      </c>
      <c r="AL495" s="42">
        <f t="shared" si="35"/>
        <v>2025</v>
      </c>
      <c r="AM495" s="42" t="str">
        <f t="shared" si="36"/>
        <v>2025-12</v>
      </c>
      <c r="AN495" s="42" t="str">
        <f t="shared" ca="1" si="37"/>
        <v>OVERDUE</v>
      </c>
      <c r="AO495" s="42" t="str">
        <f t="shared" si="38"/>
        <v>GR-1034 | OUTER RING RACEWAY GRINDING MACHINE | HUB2.5 | OIL MIST | Time-based Maintenance | Mechanical | Cleaning | Medium | Cleaning filter venturi oil mist และตรวจสอบหยดน้ำมัน ตามรอบ PM 3 เดือน | เริ่มซ่อมงาน PM แล้ว รับผิดชอบโดย KUNANON PARAWANWONG | คุณานนต์ ปารวัณวงศ์</v>
      </c>
      <c r="AP495" s="42" t="str">
        <f>_xlfn.TEXTJOIN("; ",TRUE,IF(COUNTA('query (10)'!A495:AK495)&lt;=6,"NEAR_EMPTY_ROW",""),IF($K495="","MISSING_STATUS",""),IF(AND($K495="เสร็จสิ้น",$Z495=""),"DONE_NO_ACTUAL_DATE",""),IF(AND($I495="Condition-based Maintenance",$AH495=""),"CBM_NO_MEASUREMENT",""),IF(OR($X495="",$X495=0),"INVALID_PERIOD",""),IF(AND($AA495&lt;&gt;"",$AB495&lt;&gt;"",$AB495&lt;$AA495),"DATE_SEQUENCE_ERROR",""),IF(AND($AB495&lt;&gt;"",$AB495&gt;DATE(2030,12,31)),"DATE_OUTLIER",""),IF($C495="","MISSING_QRCODE",""),IF($J495="UNKNOWN","UNKNOWN_PM_TYPE",""),IF($L495="UNKNOWN","UNKNOWN_STATUS",""))</f>
        <v/>
      </c>
      <c r="AQ495" s="42" t="str">
        <f t="shared" si="39"/>
        <v>NO</v>
      </c>
    </row>
    <row r="496" spans="1:43" x14ac:dyDescent="0.3">
      <c r="A496" s="38">
        <f>IF('query (10)'!A496="","",'query (10)'!A496)</f>
        <v>596</v>
      </c>
      <c r="B496" s="38">
        <f>IF('query (10)'!B496="","",'query (10)'!B496)</f>
        <v>21682</v>
      </c>
      <c r="C496" s="38" t="str">
        <f>TRIM(UPPER('query (10)'!M496))</f>
        <v>GR-1051</v>
      </c>
      <c r="D496" s="38" t="str">
        <f>TRIM(UPPER(IFERROR(_xlfn.TEXTBEFORE('query (10)'!L496,"("),'query (10)'!L496)))</f>
        <v>INNER RING RACEWAY GRINDING MACHINE</v>
      </c>
      <c r="E496" s="38" t="str">
        <f>IFERROR(TRIM(UPPER(_xlfn.TEXTBEFORE(_xlfn.TEXTAFTER('query (10)'!L496,"("),")"))),"")</f>
        <v/>
      </c>
      <c r="F496" s="38" t="str">
        <f>TRIM('query (10)'!K496)</f>
        <v>HUB2.5</v>
      </c>
      <c r="G496" s="38" t="str">
        <f>IF('query (10)'!J496="","",'query (10)'!J496)</f>
        <v>Oil mist</v>
      </c>
      <c r="H496" s="38" t="str">
        <f>TRIM(UPPER('query (10)'!J496))</f>
        <v>OIL MIST</v>
      </c>
      <c r="I496" s="38" t="str">
        <f>IF('query (10)'!F496="","",'query (10)'!F496)</f>
        <v>Time-based Maintenance</v>
      </c>
      <c r="J496" s="38" t="str">
        <f>IF('query (10)'!F496="","",IFERROR(INDEX(Cleaning_Rules!$B$14:$B$17,MATCH(TRIM('query (10)'!F496),Cleaning_Rules!$A$14:$A$17,0)),"UNKNOWN"))</f>
        <v>TBM</v>
      </c>
      <c r="K496" s="38" t="str">
        <f>IF('query (10)'!G496="","",'query (10)'!G496)</f>
        <v>กำลังดำเนินการ</v>
      </c>
      <c r="L496" s="38" t="str">
        <f>IF('query (10)'!G496="","MISSING",IFERROR(INDEX(Cleaning_Rules!$B$5:$B$10,MATCH(TRIM('query (10)'!G496),Cleaning_Rules!$A$5:$A$10,0)),"UNKNOWN"))</f>
        <v>IN_PROGRESS</v>
      </c>
      <c r="M496" s="38" t="str">
        <f>IF('query (10)'!I496="","",'query (10)'!I496)</f>
        <v>Mechanical</v>
      </c>
      <c r="N496" s="38" t="str">
        <f>IF('query (10)'!O496="","",'query (10)'!O496)</f>
        <v>Cleaning</v>
      </c>
      <c r="O496" s="38" t="str">
        <f>IF('query (10)'!P496="","",'query (10)'!P496)</f>
        <v>Medium</v>
      </c>
      <c r="P496" s="38" t="str">
        <f>IF('query (10)'!N496="","",'query (10)'!N496)</f>
        <v>Cleaning filter venturi oil mist และตรวจสอบหยดน้ำมัน ตามรอบ PM 3 เดือน</v>
      </c>
      <c r="Q496" s="38" t="str">
        <f>TRIM('query (10)'!N496)</f>
        <v>Cleaning filter venturi oil mist และตรวจสอบหยดน้ำมัน ตามรอบ PM 3 เดือน</v>
      </c>
      <c r="R496" s="38" t="str">
        <f>TRIM(UPPER('query (10)'!R496))</f>
        <v/>
      </c>
      <c r="S496" s="38" t="str">
        <f>TRIM(UPPER('query (10)'!S496))</f>
        <v/>
      </c>
      <c r="T496" s="38" t="str">
        <f>IF('query (10)'!Q496="","",TRIM(UPPER('query (10)'!Q496)))</f>
        <v/>
      </c>
      <c r="U496" s="38" t="str">
        <f>IF('query (10)'!T496="","",'query (10)'!T496)</f>
        <v>1</v>
      </c>
      <c r="V496" s="39">
        <f>IF('query (10)'!T496="","",IFERROR(VALUE('query (10)'!T496),""))</f>
        <v>1</v>
      </c>
      <c r="W496" s="40">
        <f>IF('query (10)'!U496="","",'query (10)'!U496)</f>
        <v>0</v>
      </c>
      <c r="X496" s="39">
        <f>IF('query (10)'!V496="","",'query (10)'!V496)</f>
        <v>92</v>
      </c>
      <c r="Y496" s="41">
        <f>IF('query (10)'!W496="","",'query (10)'!W496)</f>
        <v>46003</v>
      </c>
      <c r="Z496" s="41">
        <f>IF('query (10)'!X496="","",'query (10)'!X496)</f>
        <v>46116</v>
      </c>
      <c r="AA496" s="41">
        <f>IF('query (10)'!Y496="","",'query (10)'!Y496)</f>
        <v>46116</v>
      </c>
      <c r="AB496" s="41">
        <f>IF('query (10)'!Z496="","",'query (10)'!Z496)</f>
        <v>46185</v>
      </c>
      <c r="AC496" s="38" t="str">
        <f>IF(OR('query (10)'!AA496="",COUNTIF(Cleaning_Rules!$A$21:$A$26,TRIM('query (10)'!AA496))&gt;0),"",TRIM('query (10)'!AA496))</f>
        <v/>
      </c>
      <c r="AD496" s="38" t="str">
        <f>IF('query (10)'!AB496="","",TRIM(IFERROR(_xlfn.TEXTBEFORE('query (10)'!AB496,"("),'query (10)'!AB496)))</f>
        <v>เริ่มซ่อมงาน PM แล้ว รับผิดชอบโดย KUNANON PARAWANWONG</v>
      </c>
      <c r="AE496" s="38" t="str">
        <f>IFERROR(LOWER(TRIM(_xlfn.TEXTBEFORE(_xlfn.TEXTAFTER('query (10)'!AB496,"("),")"))),"")</f>
        <v>parawanwong-k-3161@nsk.com</v>
      </c>
      <c r="AF496" s="38" t="str">
        <f>IF('query (10)'!AD496="","",TRIM('query (10)'!AD496))</f>
        <v>จักรภัทร โคตรสมบัติ</v>
      </c>
      <c r="AG496" s="38" t="str">
        <f>IF('query (10)'!AE496="","",TRIM('query (10)'!AE496))</f>
        <v>คุณานนต์ ปารวัณวงศ์</v>
      </c>
      <c r="AH496" s="38" t="str">
        <f>IF('query (10)'!AF496="","",IFERROR(VALUE('query (10)'!AF496),""))</f>
        <v/>
      </c>
      <c r="AI496" s="38" t="str">
        <f>IF('query (10)'!AG496="","",TRIM('query (10)'!AG496))</f>
        <v/>
      </c>
      <c r="AJ496" s="38" t="str">
        <f>IF('query (10)'!AH496="","",IFERROR(VALUE('query (10)'!AH496),""))</f>
        <v/>
      </c>
      <c r="AK496" s="38" t="str">
        <f>IF('query (10)'!AI496="","",TRIM('query (10)'!AI496))</f>
        <v/>
      </c>
      <c r="AL496" s="42">
        <f t="shared" si="35"/>
        <v>2025</v>
      </c>
      <c r="AM496" s="42" t="str">
        <f t="shared" si="36"/>
        <v>2025-12</v>
      </c>
      <c r="AN496" s="42" t="str">
        <f t="shared" ca="1" si="37"/>
        <v>OVERDUE</v>
      </c>
      <c r="AO496" s="42" t="str">
        <f t="shared" si="38"/>
        <v>GR-1051 | INNER RING RACEWAY GRINDING MACHINE | HUB2.5 | OIL MIST | Time-based Maintenance | Mechanical | Cleaning | Medium | Cleaning filter venturi oil mist และตรวจสอบหยดน้ำมัน ตามรอบ PM 3 เดือน | เริ่มซ่อมงาน PM แล้ว รับผิดชอบโดย KUNANON PARAWANWONG | คุณานนต์ ปารวัณวงศ์</v>
      </c>
      <c r="AP496" s="42" t="str">
        <f>_xlfn.TEXTJOIN("; ",TRUE,IF(COUNTA('query (10)'!A496:AK496)&lt;=6,"NEAR_EMPTY_ROW",""),IF($K496="","MISSING_STATUS",""),IF(AND($K496="เสร็จสิ้น",$Z496=""),"DONE_NO_ACTUAL_DATE",""),IF(AND($I496="Condition-based Maintenance",$AH496=""),"CBM_NO_MEASUREMENT",""),IF(OR($X496="",$X496=0),"INVALID_PERIOD",""),IF(AND($AA496&lt;&gt;"",$AB496&lt;&gt;"",$AB496&lt;$AA496),"DATE_SEQUENCE_ERROR",""),IF(AND($AB496&lt;&gt;"",$AB496&gt;DATE(2030,12,31)),"DATE_OUTLIER",""),IF($C496="","MISSING_QRCODE",""),IF($J496="UNKNOWN","UNKNOWN_PM_TYPE",""),IF($L496="UNKNOWN","UNKNOWN_STATUS",""))</f>
        <v/>
      </c>
      <c r="AQ496" s="42" t="str">
        <f t="shared" si="39"/>
        <v>NO</v>
      </c>
    </row>
    <row r="497" spans="1:43" x14ac:dyDescent="0.3">
      <c r="A497" s="38">
        <f>IF('query (10)'!A497="","",'query (10)'!A497)</f>
        <v>597</v>
      </c>
      <c r="B497" s="38">
        <f>IF('query (10)'!B497="","",'query (10)'!B497)</f>
        <v>21681</v>
      </c>
      <c r="C497" s="38" t="str">
        <f>TRIM(UPPER('query (10)'!M497))</f>
        <v>GR-1051</v>
      </c>
      <c r="D497" s="38" t="str">
        <f>TRIM(UPPER(IFERROR(_xlfn.TEXTBEFORE('query (10)'!L497,"("),'query (10)'!L497)))</f>
        <v>INNER RING RIB GRINDING MACHINE</v>
      </c>
      <c r="E497" s="38" t="str">
        <f>IFERROR(TRIM(UPPER(_xlfn.TEXTBEFORE(_xlfn.TEXTAFTER('query (10)'!L497,"("),")"))),"")</f>
        <v/>
      </c>
      <c r="F497" s="38" t="str">
        <f>TRIM('query (10)'!K497)</f>
        <v>HUB2.5</v>
      </c>
      <c r="G497" s="38" t="str">
        <f>IF('query (10)'!J497="","",'query (10)'!J497)</f>
        <v>Oil mist</v>
      </c>
      <c r="H497" s="38" t="str">
        <f>TRIM(UPPER('query (10)'!J497))</f>
        <v>OIL MIST</v>
      </c>
      <c r="I497" s="38" t="str">
        <f>IF('query (10)'!F497="","",'query (10)'!F497)</f>
        <v>Time-based Maintenance</v>
      </c>
      <c r="J497" s="38" t="str">
        <f>IF('query (10)'!F497="","",IFERROR(INDEX(Cleaning_Rules!$B$14:$B$17,MATCH(TRIM('query (10)'!F497),Cleaning_Rules!$A$14:$A$17,0)),"UNKNOWN"))</f>
        <v>TBM</v>
      </c>
      <c r="K497" s="38" t="str">
        <f>IF('query (10)'!G497="","",'query (10)'!G497)</f>
        <v>กำลังดำเนินการ</v>
      </c>
      <c r="L497" s="38" t="str">
        <f>IF('query (10)'!G497="","MISSING",IFERROR(INDEX(Cleaning_Rules!$B$5:$B$10,MATCH(TRIM('query (10)'!G497),Cleaning_Rules!$A$5:$A$10,0)),"UNKNOWN"))</f>
        <v>IN_PROGRESS</v>
      </c>
      <c r="M497" s="38" t="str">
        <f>IF('query (10)'!I497="","",'query (10)'!I497)</f>
        <v>Mechanical</v>
      </c>
      <c r="N497" s="38" t="str">
        <f>IF('query (10)'!O497="","",'query (10)'!O497)</f>
        <v>Cleaning</v>
      </c>
      <c r="O497" s="38" t="str">
        <f>IF('query (10)'!P497="","",'query (10)'!P497)</f>
        <v>Medium</v>
      </c>
      <c r="P497" s="38" t="str">
        <f>IF('query (10)'!N497="","",'query (10)'!N497)</f>
        <v>Cleaning filter venturi oil mist และตรวจสอบหยดน้ำมัน ตามรอบ PM 3 เดือน</v>
      </c>
      <c r="Q497" s="38" t="str">
        <f>TRIM('query (10)'!N497)</f>
        <v>Cleaning filter venturi oil mist และตรวจสอบหยดน้ำมัน ตามรอบ PM 3 เดือน</v>
      </c>
      <c r="R497" s="38" t="str">
        <f>TRIM(UPPER('query (10)'!R497))</f>
        <v/>
      </c>
      <c r="S497" s="38" t="str">
        <f>TRIM(UPPER('query (10)'!S497))</f>
        <v/>
      </c>
      <c r="T497" s="38" t="str">
        <f>IF('query (10)'!Q497="","",TRIM(UPPER('query (10)'!Q497)))</f>
        <v/>
      </c>
      <c r="U497" s="38" t="str">
        <f>IF('query (10)'!T497="","",'query (10)'!T497)</f>
        <v>1</v>
      </c>
      <c r="V497" s="39">
        <f>IF('query (10)'!T497="","",IFERROR(VALUE('query (10)'!T497),""))</f>
        <v>1</v>
      </c>
      <c r="W497" s="40">
        <f>IF('query (10)'!U497="","",'query (10)'!U497)</f>
        <v>0</v>
      </c>
      <c r="X497" s="39">
        <f>IF('query (10)'!V497="","",'query (10)'!V497)</f>
        <v>92</v>
      </c>
      <c r="Y497" s="41">
        <f>IF('query (10)'!W497="","",'query (10)'!W497)</f>
        <v>46003</v>
      </c>
      <c r="Z497" s="41">
        <f>IF('query (10)'!X497="","",'query (10)'!X497)</f>
        <v>46116</v>
      </c>
      <c r="AA497" s="41">
        <f>IF('query (10)'!Y497="","",'query (10)'!Y497)</f>
        <v>46116</v>
      </c>
      <c r="AB497" s="41">
        <f>IF('query (10)'!Z497="","",'query (10)'!Z497)</f>
        <v>46185</v>
      </c>
      <c r="AC497" s="38" t="str">
        <f>IF(OR('query (10)'!AA497="",COUNTIF(Cleaning_Rules!$A$21:$A$26,TRIM('query (10)'!AA497))&gt;0),"",TRIM('query (10)'!AA497))</f>
        <v/>
      </c>
      <c r="AD497" s="38" t="str">
        <f>IF('query (10)'!AB497="","",TRIM(IFERROR(_xlfn.TEXTBEFORE('query (10)'!AB497,"("),'query (10)'!AB497)))</f>
        <v>เริ่มซ่อมงาน PM แล้ว รับผิดชอบโดย KUNANON PARAWANWONG</v>
      </c>
      <c r="AE497" s="38" t="str">
        <f>IFERROR(LOWER(TRIM(_xlfn.TEXTBEFORE(_xlfn.TEXTAFTER('query (10)'!AB497,"("),")"))),"")</f>
        <v>parawanwong-k-3161@nsk.com</v>
      </c>
      <c r="AF497" s="38" t="str">
        <f>IF('query (10)'!AD497="","",TRIM('query (10)'!AD497))</f>
        <v>จักรภัทร โคตรสมบัติ</v>
      </c>
      <c r="AG497" s="38" t="str">
        <f>IF('query (10)'!AE497="","",TRIM('query (10)'!AE497))</f>
        <v>คุณานนต์ ปารวัณวงศ์</v>
      </c>
      <c r="AH497" s="38" t="str">
        <f>IF('query (10)'!AF497="","",IFERROR(VALUE('query (10)'!AF497),""))</f>
        <v/>
      </c>
      <c r="AI497" s="38" t="str">
        <f>IF('query (10)'!AG497="","",TRIM('query (10)'!AG497))</f>
        <v/>
      </c>
      <c r="AJ497" s="38" t="str">
        <f>IF('query (10)'!AH497="","",IFERROR(VALUE('query (10)'!AH497),""))</f>
        <v/>
      </c>
      <c r="AK497" s="38" t="str">
        <f>IF('query (10)'!AI497="","",TRIM('query (10)'!AI497))</f>
        <v/>
      </c>
      <c r="AL497" s="42">
        <f t="shared" si="35"/>
        <v>2025</v>
      </c>
      <c r="AM497" s="42" t="str">
        <f t="shared" si="36"/>
        <v>2025-12</v>
      </c>
      <c r="AN497" s="42" t="str">
        <f t="shared" ca="1" si="37"/>
        <v>OVERDUE</v>
      </c>
      <c r="AO497" s="42" t="str">
        <f t="shared" si="38"/>
        <v>GR-1051 | INNER RING RIB GRINDING MACHINE | HUB2.5 | OIL MIST | Time-based Maintenance | Mechanical | Cleaning | Medium | Cleaning filter venturi oil mist และตรวจสอบหยดน้ำมัน ตามรอบ PM 3 เดือน | เริ่มซ่อมงาน PM แล้ว รับผิดชอบโดย KUNANON PARAWANWONG | คุณานนต์ ปารวัณวงศ์</v>
      </c>
      <c r="AP497" s="42" t="str">
        <f>_xlfn.TEXTJOIN("; ",TRUE,IF(COUNTA('query (10)'!A497:AK497)&lt;=6,"NEAR_EMPTY_ROW",""),IF($K497="","MISSING_STATUS",""),IF(AND($K497="เสร็จสิ้น",$Z497=""),"DONE_NO_ACTUAL_DATE",""),IF(AND($I497="Condition-based Maintenance",$AH497=""),"CBM_NO_MEASUREMENT",""),IF(OR($X497="",$X497=0),"INVALID_PERIOD",""),IF(AND($AA497&lt;&gt;"",$AB497&lt;&gt;"",$AB497&lt;$AA497),"DATE_SEQUENCE_ERROR",""),IF(AND($AB497&lt;&gt;"",$AB497&gt;DATE(2030,12,31)),"DATE_OUTLIER",""),IF($C497="","MISSING_QRCODE",""),IF($J497="UNKNOWN","UNKNOWN_PM_TYPE",""),IF($L497="UNKNOWN","UNKNOWN_STATUS",""))</f>
        <v/>
      </c>
      <c r="AQ497" s="42" t="str">
        <f t="shared" si="39"/>
        <v>NO</v>
      </c>
    </row>
    <row r="498" spans="1:43" x14ac:dyDescent="0.3">
      <c r="A498" s="38">
        <f>IF('query (10)'!A498="","",'query (10)'!A498)</f>
        <v>598</v>
      </c>
      <c r="B498" s="38">
        <f>IF('query (10)'!B498="","",'query (10)'!B498)</f>
        <v>21680</v>
      </c>
      <c r="C498" s="38" t="str">
        <f>TRIM(UPPER('query (10)'!M498))</f>
        <v>GR-984</v>
      </c>
      <c r="D498" s="38" t="str">
        <f>TRIM(UPPER(IFERROR(_xlfn.TEXTBEFORE('query (10)'!L498,"("),'query (10)'!L498)))</f>
        <v>INNER RING BORE GRINDING MACHINE</v>
      </c>
      <c r="E498" s="38" t="str">
        <f>IFERROR(TRIM(UPPER(_xlfn.TEXTBEFORE(_xlfn.TEXTAFTER('query (10)'!L498,"("),")"))),"")</f>
        <v/>
      </c>
      <c r="F498" s="38" t="str">
        <f>TRIM('query (10)'!K498)</f>
        <v>HUB2.5</v>
      </c>
      <c r="G498" s="38" t="str">
        <f>IF('query (10)'!J498="","",'query (10)'!J498)</f>
        <v>Oil mist</v>
      </c>
      <c r="H498" s="38" t="str">
        <f>TRIM(UPPER('query (10)'!J498))</f>
        <v>OIL MIST</v>
      </c>
      <c r="I498" s="38" t="str">
        <f>IF('query (10)'!F498="","",'query (10)'!F498)</f>
        <v>Time-based Maintenance</v>
      </c>
      <c r="J498" s="38" t="str">
        <f>IF('query (10)'!F498="","",IFERROR(INDEX(Cleaning_Rules!$B$14:$B$17,MATCH(TRIM('query (10)'!F498),Cleaning_Rules!$A$14:$A$17,0)),"UNKNOWN"))</f>
        <v>TBM</v>
      </c>
      <c r="K498" s="38" t="str">
        <f>IF('query (10)'!G498="","",'query (10)'!G498)</f>
        <v>กำลังดำเนินการ</v>
      </c>
      <c r="L498" s="38" t="str">
        <f>IF('query (10)'!G498="","MISSING",IFERROR(INDEX(Cleaning_Rules!$B$5:$B$10,MATCH(TRIM('query (10)'!G498),Cleaning_Rules!$A$5:$A$10,0)),"UNKNOWN"))</f>
        <v>IN_PROGRESS</v>
      </c>
      <c r="M498" s="38" t="str">
        <f>IF('query (10)'!I498="","",'query (10)'!I498)</f>
        <v>Mechanical</v>
      </c>
      <c r="N498" s="38" t="str">
        <f>IF('query (10)'!O498="","",'query (10)'!O498)</f>
        <v>Cleaning</v>
      </c>
      <c r="O498" s="38" t="str">
        <f>IF('query (10)'!P498="","",'query (10)'!P498)</f>
        <v>Medium</v>
      </c>
      <c r="P498" s="38" t="str">
        <f>IF('query (10)'!N498="","",'query (10)'!N498)</f>
        <v>Cleaning filter venturi oil mist และตรวจสอบหยดน้ำมัน ตามรอบ PM 3 เดือน</v>
      </c>
      <c r="Q498" s="38" t="str">
        <f>TRIM('query (10)'!N498)</f>
        <v>Cleaning filter venturi oil mist และตรวจสอบหยดน้ำมัน ตามรอบ PM 3 เดือน</v>
      </c>
      <c r="R498" s="38" t="str">
        <f>TRIM(UPPER('query (10)'!R498))</f>
        <v/>
      </c>
      <c r="S498" s="38" t="str">
        <f>TRIM(UPPER('query (10)'!S498))</f>
        <v/>
      </c>
      <c r="T498" s="38" t="str">
        <f>IF('query (10)'!Q498="","",TRIM(UPPER('query (10)'!Q498)))</f>
        <v/>
      </c>
      <c r="U498" s="38" t="str">
        <f>IF('query (10)'!T498="","",'query (10)'!T498)</f>
        <v>1</v>
      </c>
      <c r="V498" s="39">
        <f>IF('query (10)'!T498="","",IFERROR(VALUE('query (10)'!T498),""))</f>
        <v>1</v>
      </c>
      <c r="W498" s="40">
        <f>IF('query (10)'!U498="","",'query (10)'!U498)</f>
        <v>0</v>
      </c>
      <c r="X498" s="39">
        <f>IF('query (10)'!V498="","",'query (10)'!V498)</f>
        <v>92</v>
      </c>
      <c r="Y498" s="41">
        <f>IF('query (10)'!W498="","",'query (10)'!W498)</f>
        <v>46003</v>
      </c>
      <c r="Z498" s="41">
        <f>IF('query (10)'!X498="","",'query (10)'!X498)</f>
        <v>46116</v>
      </c>
      <c r="AA498" s="41">
        <f>IF('query (10)'!Y498="","",'query (10)'!Y498)</f>
        <v>46116</v>
      </c>
      <c r="AB498" s="41">
        <f>IF('query (10)'!Z498="","",'query (10)'!Z498)</f>
        <v>46185</v>
      </c>
      <c r="AC498" s="38" t="str">
        <f>IF(OR('query (10)'!AA498="",COUNTIF(Cleaning_Rules!$A$21:$A$26,TRIM('query (10)'!AA498))&gt;0),"",TRIM('query (10)'!AA498))</f>
        <v/>
      </c>
      <c r="AD498" s="38" t="str">
        <f>IF('query (10)'!AB498="","",TRIM(IFERROR(_xlfn.TEXTBEFORE('query (10)'!AB498,"("),'query (10)'!AB498)))</f>
        <v>เริ่มซ่อมงาน PM แล้ว รับผิดชอบโดย KUNANON PARAWANWONG</v>
      </c>
      <c r="AE498" s="38" t="str">
        <f>IFERROR(LOWER(TRIM(_xlfn.TEXTBEFORE(_xlfn.TEXTAFTER('query (10)'!AB498,"("),")"))),"")</f>
        <v>parawanwong-k-3161@nsk.com</v>
      </c>
      <c r="AF498" s="38" t="str">
        <f>IF('query (10)'!AD498="","",TRIM('query (10)'!AD498))</f>
        <v>จักรภัทร โคตรสมบัติ</v>
      </c>
      <c r="AG498" s="38" t="str">
        <f>IF('query (10)'!AE498="","",TRIM('query (10)'!AE498))</f>
        <v>คุณานนต์ ปารวัณวงศ์</v>
      </c>
      <c r="AH498" s="38" t="str">
        <f>IF('query (10)'!AF498="","",IFERROR(VALUE('query (10)'!AF498),""))</f>
        <v/>
      </c>
      <c r="AI498" s="38" t="str">
        <f>IF('query (10)'!AG498="","",TRIM('query (10)'!AG498))</f>
        <v/>
      </c>
      <c r="AJ498" s="38" t="str">
        <f>IF('query (10)'!AH498="","",IFERROR(VALUE('query (10)'!AH498),""))</f>
        <v/>
      </c>
      <c r="AK498" s="38" t="str">
        <f>IF('query (10)'!AI498="","",TRIM('query (10)'!AI498))</f>
        <v/>
      </c>
      <c r="AL498" s="42">
        <f t="shared" si="35"/>
        <v>2025</v>
      </c>
      <c r="AM498" s="42" t="str">
        <f t="shared" si="36"/>
        <v>2025-12</v>
      </c>
      <c r="AN498" s="42" t="str">
        <f t="shared" ca="1" si="37"/>
        <v>OVERDUE</v>
      </c>
      <c r="AO498" s="42" t="str">
        <f t="shared" si="38"/>
        <v>GR-984 | INNER RING BORE GRINDING MACHINE | HUB2.5 | OIL MIST | Time-based Maintenance | Mechanical | Cleaning | Medium | Cleaning filter venturi oil mist และตรวจสอบหยดน้ำมัน ตามรอบ PM 3 เดือน | เริ่มซ่อมงาน PM แล้ว รับผิดชอบโดย KUNANON PARAWANWONG | คุณานนต์ ปารวัณวงศ์</v>
      </c>
      <c r="AP498" s="42" t="str">
        <f>_xlfn.TEXTJOIN("; ",TRUE,IF(COUNTA('query (10)'!A498:AK498)&lt;=6,"NEAR_EMPTY_ROW",""),IF($K498="","MISSING_STATUS",""),IF(AND($K498="เสร็จสิ้น",$Z498=""),"DONE_NO_ACTUAL_DATE",""),IF(AND($I498="Condition-based Maintenance",$AH498=""),"CBM_NO_MEASUREMENT",""),IF(OR($X498="",$X498=0),"INVALID_PERIOD",""),IF(AND($AA498&lt;&gt;"",$AB498&lt;&gt;"",$AB498&lt;$AA498),"DATE_SEQUENCE_ERROR",""),IF(AND($AB498&lt;&gt;"",$AB498&gt;DATE(2030,12,31)),"DATE_OUTLIER",""),IF($C498="","MISSING_QRCODE",""),IF($J498="UNKNOWN","UNKNOWN_PM_TYPE",""),IF($L498="UNKNOWN","UNKNOWN_STATUS",""))</f>
        <v/>
      </c>
      <c r="AQ498" s="42" t="str">
        <f t="shared" si="39"/>
        <v>NO</v>
      </c>
    </row>
    <row r="499" spans="1:43" x14ac:dyDescent="0.3">
      <c r="A499" s="38">
        <f>IF('query (10)'!A499="","",'query (10)'!A499)</f>
        <v>599</v>
      </c>
      <c r="B499" s="38">
        <f>IF('query (10)'!B499="","",'query (10)'!B499)</f>
        <v>20088</v>
      </c>
      <c r="C499" s="38" t="str">
        <f>TRIM(UPPER('query (10)'!M499))</f>
        <v>SU-1033</v>
      </c>
      <c r="D499" s="38" t="str">
        <f>TRIM(UPPER(IFERROR(_xlfn.TEXTBEFORE('query (10)'!L499,"("),'query (10)'!L499)))</f>
        <v>OUTER RING FEEDER</v>
      </c>
      <c r="E499" s="38" t="str">
        <f>IFERROR(TRIM(UPPER(_xlfn.TEXTBEFORE(_xlfn.TEXTAFTER('query (10)'!L499,"("),")"))),"")</f>
        <v/>
      </c>
      <c r="F499" s="38" t="str">
        <f>TRIM('query (10)'!K499)</f>
        <v>HUB2.5</v>
      </c>
      <c r="G499" s="38" t="str">
        <f>IF('query (10)'!J499="","",'query (10)'!J499)</f>
        <v>Filter</v>
      </c>
      <c r="H499" s="38" t="str">
        <f>TRIM(UPPER('query (10)'!J499))</f>
        <v>FILTER</v>
      </c>
      <c r="I499" s="38" t="str">
        <f>IF('query (10)'!F499="","",'query (10)'!F499)</f>
        <v>Time-based Maintenance</v>
      </c>
      <c r="J499" s="38" t="str">
        <f>IF('query (10)'!F499="","",IFERROR(INDEX(Cleaning_Rules!$B$14:$B$17,MATCH(TRIM('query (10)'!F499),Cleaning_Rules!$A$14:$A$17,0)),"UNKNOWN"))</f>
        <v>TBM</v>
      </c>
      <c r="K499" s="38" t="str">
        <f>IF('query (10)'!G499="","",'query (10)'!G499)</f>
        <v>เสร็จสิ้น</v>
      </c>
      <c r="L499" s="38" t="str">
        <f>IF('query (10)'!G499="","MISSING",IFERROR(INDEX(Cleaning_Rules!$B$5:$B$10,MATCH(TRIM('query (10)'!G499),Cleaning_Rules!$A$5:$A$10,0)),"UNKNOWN"))</f>
        <v>COMPLETED</v>
      </c>
      <c r="M499" s="38" t="str">
        <f>IF('query (10)'!I499="","",'query (10)'!I499)</f>
        <v>Mechanical</v>
      </c>
      <c r="N499" s="38" t="str">
        <f>IF('query (10)'!O499="","",'query (10)'!O499)</f>
        <v>Part Change</v>
      </c>
      <c r="O499" s="38" t="str">
        <f>IF('query (10)'!P499="","",'query (10)'!P499)</f>
        <v>Medium</v>
      </c>
      <c r="P499" s="38" t="str">
        <f>IF('query (10)'!N499="","",'query (10)'!N499)</f>
        <v xml:space="preserve">เปลี่ยน Main air filter เครื่องจักรทุกเครื่องของ Line HUB#2.5 </v>
      </c>
      <c r="Q499" s="38" t="str">
        <f>TRIM('query (10)'!N499)</f>
        <v>เปลี่ยน Main air filter เครื่องจักรทุกเครื่องของ Line HUB#2.5</v>
      </c>
      <c r="R499" s="38" t="str">
        <f>TRIM(UPPER('query (10)'!R499))</f>
        <v/>
      </c>
      <c r="S499" s="38" t="str">
        <f>TRIM(UPPER('query (10)'!S499))</f>
        <v/>
      </c>
      <c r="T499" s="38" t="str">
        <f>IF('query (10)'!Q499="","",TRIM(UPPER('query (10)'!Q499)))</f>
        <v/>
      </c>
      <c r="U499" s="38" t="str">
        <f>IF('query (10)'!T499="","",'query (10)'!T499)</f>
        <v>1</v>
      </c>
      <c r="V499" s="39">
        <f>IF('query (10)'!T499="","",IFERROR(VALUE('query (10)'!T499),""))</f>
        <v>1</v>
      </c>
      <c r="W499" s="40">
        <f>IF('query (10)'!U499="","",'query (10)'!U499)</f>
        <v>0</v>
      </c>
      <c r="X499" s="39">
        <f>IF('query (10)'!V499="","",'query (10)'!V499)</f>
        <v>365</v>
      </c>
      <c r="Y499" s="41">
        <f>IF('query (10)'!W499="","",'query (10)'!W499)</f>
        <v>46121</v>
      </c>
      <c r="Z499" s="41">
        <f>IF('query (10)'!X499="","",'query (10)'!X499)</f>
        <v>46122</v>
      </c>
      <c r="AA499" s="41">
        <f>IF('query (10)'!Y499="","",'query (10)'!Y499)</f>
        <v>46122</v>
      </c>
      <c r="AB499" s="41">
        <f>IF('query (10)'!Z499="","",'query (10)'!Z499)</f>
        <v>46487</v>
      </c>
      <c r="AC499" s="38" t="str">
        <f>IF(OR('query (10)'!AA499="",COUNTIF(Cleaning_Rules!$A$21:$A$26,TRIM('query (10)'!AA499))&gt;0),"",TRIM('query (10)'!AA499))</f>
        <v/>
      </c>
      <c r="AD499" s="38" t="str">
        <f>IF('query (10)'!AB499="","",TRIM(IFERROR(_xlfn.TEXTBEFORE('query (10)'!AB499,"("),'query (10)'!AB499)))</f>
        <v>เริ่มซ่อมงาน PM แล้ว รับผิดชอบโดย PUCHIT KULSEREE</v>
      </c>
      <c r="AE499" s="38" t="str">
        <f>IFERROR(LOWER(TRIM(_xlfn.TEXTBEFORE(_xlfn.TEXTAFTER('query (10)'!AB499,"("),")"))),"")</f>
        <v>puchit@nsk.com</v>
      </c>
      <c r="AF499" s="38" t="str">
        <f>IF('query (10)'!AD499="","",TRIM('query (10)'!AD499))</f>
        <v>จักรภัทร โคตรสมบัติ</v>
      </c>
      <c r="AG499" s="38" t="str">
        <f>IF('query (10)'!AE499="","",TRIM('query (10)'!AE499))</f>
        <v>ภูชิต กุลเสรี</v>
      </c>
      <c r="AH499" s="38" t="str">
        <f>IF('query (10)'!AF499="","",IFERROR(VALUE('query (10)'!AF499),""))</f>
        <v/>
      </c>
      <c r="AI499" s="38" t="str">
        <f>IF('query (10)'!AG499="","",TRIM('query (10)'!AG499))</f>
        <v/>
      </c>
      <c r="AJ499" s="38" t="str">
        <f>IF('query (10)'!AH499="","",IFERROR(VALUE('query (10)'!AH499),""))</f>
        <v/>
      </c>
      <c r="AK499" s="38" t="str">
        <f>IF('query (10)'!AI499="","",TRIM('query (10)'!AI499))</f>
        <v/>
      </c>
      <c r="AL499" s="42">
        <f t="shared" si="35"/>
        <v>2026</v>
      </c>
      <c r="AM499" s="42" t="str">
        <f t="shared" si="36"/>
        <v>2026-04</v>
      </c>
      <c r="AN499" s="42" t="str">
        <f t="shared" ca="1" si="37"/>
        <v/>
      </c>
      <c r="AO499" s="42" t="str">
        <f t="shared" si="38"/>
        <v>SU-1033 | OUTER RING FEEDER | HUB2.5 | FILTER | Time-based Maintenance | Mechanical | Part Change | Medium | เปลี่ยน Main air filter เครื่องจักรทุกเครื่องของ Line HUB#2.5 | เริ่มซ่อมงาน PM แล้ว รับผิดชอบโดย PUCHIT KULSEREE | ภูชิต กุลเสรี</v>
      </c>
      <c r="AP499" s="42" t="str">
        <f>_xlfn.TEXTJOIN("; ",TRUE,IF(COUNTA('query (10)'!A499:AK499)&lt;=6,"NEAR_EMPTY_ROW",""),IF($K499="","MISSING_STATUS",""),IF(AND($K499="เสร็จสิ้น",$Z499=""),"DONE_NO_ACTUAL_DATE",""),IF(AND($I499="Condition-based Maintenance",$AH499=""),"CBM_NO_MEASUREMENT",""),IF(OR($X499="",$X499=0),"INVALID_PERIOD",""),IF(AND($AA499&lt;&gt;"",$AB499&lt;&gt;"",$AB499&lt;$AA499),"DATE_SEQUENCE_ERROR",""),IF(AND($AB499&lt;&gt;"",$AB499&gt;DATE(2030,12,31)),"DATE_OUTLIER",""),IF($C499="","MISSING_QRCODE",""),IF($J499="UNKNOWN","UNKNOWN_PM_TYPE",""),IF($L499="UNKNOWN","UNKNOWN_STATUS",""))</f>
        <v/>
      </c>
      <c r="AQ499" s="42" t="str">
        <f t="shared" si="39"/>
        <v>NO</v>
      </c>
    </row>
    <row r="500" spans="1:43" x14ac:dyDescent="0.3">
      <c r="A500" s="38">
        <f>IF('query (10)'!A500="","",'query (10)'!A500)</f>
        <v>601</v>
      </c>
      <c r="B500" s="38">
        <f>IF('query (10)'!B500="","",'query (10)'!B500)</f>
        <v>17791</v>
      </c>
      <c r="C500" s="38" t="str">
        <f>TRIM(UPPER('query (10)'!M500))</f>
        <v>GR-1023</v>
      </c>
      <c r="D500" s="38" t="str">
        <f>TRIM(UPPER(IFERROR(_xlfn.TEXTBEFORE('query (10)'!L500,"("),'query (10)'!L500)))</f>
        <v>SHAFT OUTSIDE GRINDING WITH DEMAGNETIZE MACHINE</v>
      </c>
      <c r="E500" s="38" t="str">
        <f>IFERROR(TRIM(UPPER(_xlfn.TEXTBEFORE(_xlfn.TEXTAFTER('query (10)'!L500,"("),")"))),"")</f>
        <v/>
      </c>
      <c r="F500" s="38" t="str">
        <f>TRIM('query (10)'!K500)</f>
        <v>HUB2.5</v>
      </c>
      <c r="G500" s="38" t="str">
        <f>IF('query (10)'!J500="","",'query (10)'!J500)</f>
        <v>Shutter door</v>
      </c>
      <c r="H500" s="38" t="str">
        <f>TRIM(UPPER('query (10)'!J500))</f>
        <v>SHUTTER DOOR</v>
      </c>
      <c r="I500" s="38" t="str">
        <f>IF('query (10)'!F500="","",'query (10)'!F500)</f>
        <v>Time-based Maintenance</v>
      </c>
      <c r="J500" s="38" t="str">
        <f>IF('query (10)'!F500="","",IFERROR(INDEX(Cleaning_Rules!$B$14:$B$17,MATCH(TRIM('query (10)'!F500),Cleaning_Rules!$A$14:$A$17,0)),"UNKNOWN"))</f>
        <v>TBM</v>
      </c>
      <c r="K500" s="38" t="str">
        <f>IF('query (10)'!G500="","",'query (10)'!G500)</f>
        <v>เสร็จสิ้น</v>
      </c>
      <c r="L500" s="38" t="str">
        <f>IF('query (10)'!G500="","MISSING",IFERROR(INDEX(Cleaning_Rules!$B$5:$B$10,MATCH(TRIM('query (10)'!G500),Cleaning_Rules!$A$5:$A$10,0)),"UNKNOWN"))</f>
        <v>COMPLETED</v>
      </c>
      <c r="M500" s="38" t="str">
        <f>IF('query (10)'!I500="","",'query (10)'!I500)</f>
        <v>Mechanical</v>
      </c>
      <c r="N500" s="38" t="str">
        <f>IF('query (10)'!O500="","",'query (10)'!O500)</f>
        <v>Part Change</v>
      </c>
      <c r="O500" s="38" t="str">
        <f>IF('query (10)'!P500="","",'query (10)'!P500)</f>
        <v>Medium</v>
      </c>
      <c r="P500" s="38" t="str">
        <f>IF('query (10)'!N500="","",'query (10)'!N500)</f>
        <v>เปลี่ยน Linear Guide และราง Linear ตามรอบ PM 3 ปี</v>
      </c>
      <c r="Q500" s="38" t="str">
        <f>TRIM('query (10)'!N500)</f>
        <v>เปลี่ยน Linear Guide และราง Linear ตามรอบ PM 3 ปี</v>
      </c>
      <c r="R500" s="38" t="str">
        <f>TRIM(UPPER('query (10)'!R500))</f>
        <v>LINEAR GUIDE</v>
      </c>
      <c r="S500" s="38" t="str">
        <f>TRIM(UPPER('query (10)'!S500))</f>
        <v>S150340ALC1-PNZ0</v>
      </c>
      <c r="T500" s="38" t="str">
        <f>IF('query (10)'!Q500="","",TRIM(UPPER('query (10)'!Q500)))</f>
        <v/>
      </c>
      <c r="U500" s="38" t="str">
        <f>IF('query (10)'!T500="","",'query (10)'!T500)</f>
        <v>2</v>
      </c>
      <c r="V500" s="39">
        <f>IF('query (10)'!T500="","",IFERROR(VALUE('query (10)'!T500),""))</f>
        <v>2</v>
      </c>
      <c r="W500" s="40">
        <f>IF('query (10)'!U500="","",'query (10)'!U500)</f>
        <v>0</v>
      </c>
      <c r="X500" s="39">
        <f>IF('query (10)'!V500="","",'query (10)'!V500)</f>
        <v>1095</v>
      </c>
      <c r="Y500" s="41">
        <f>IF('query (10)'!W500="","",'query (10)'!W500)</f>
        <v>46003</v>
      </c>
      <c r="Z500" s="41">
        <f>IF('query (10)'!X500="","",'query (10)'!X500)</f>
        <v>46059</v>
      </c>
      <c r="AA500" s="41">
        <f>IF('query (10)'!Y500="","",'query (10)'!Y500)</f>
        <v>46059</v>
      </c>
      <c r="AB500" s="41">
        <f>IF('query (10)'!Z500="","",'query (10)'!Z500)</f>
        <v>47154</v>
      </c>
      <c r="AC500" s="38" t="str">
        <f>IF(OR('query (10)'!AA500="",COUNTIF(Cleaning_Rules!$A$21:$A$26,TRIM('query (10)'!AA500))&gt;0),"",TRIM('query (10)'!AA500))</f>
        <v/>
      </c>
      <c r="AD500" s="38" t="str">
        <f>IF('query (10)'!AB500="","",TRIM(IFERROR(_xlfn.TEXTBEFORE('query (10)'!AB500,"("),'query (10)'!AB500)))</f>
        <v>เริ่มซ่อมงาน PM แล้ว รับผิดชอบโดย JAKKAPAT KHOTSOMBAT</v>
      </c>
      <c r="AE500" s="38" t="str">
        <f>IFERROR(LOWER(TRIM(_xlfn.TEXTBEFORE(_xlfn.TEXTAFTER('query (10)'!AB500,"("),")"))),"")</f>
        <v>jakkapat@nsk.com</v>
      </c>
      <c r="AF500" s="38" t="str">
        <f>IF('query (10)'!AD500="","",TRIM('query (10)'!AD500))</f>
        <v>จักรภัทร โคตรสมบัติ</v>
      </c>
      <c r="AG500" s="38" t="str">
        <f>IF('query (10)'!AE500="","",TRIM('query (10)'!AE500))</f>
        <v>จักรภัทร โคตรสมบัติ</v>
      </c>
      <c r="AH500" s="38" t="str">
        <f>IF('query (10)'!AF500="","",IFERROR(VALUE('query (10)'!AF500),""))</f>
        <v/>
      </c>
      <c r="AI500" s="38" t="str">
        <f>IF('query (10)'!AG500="","",TRIM('query (10)'!AG500))</f>
        <v/>
      </c>
      <c r="AJ500" s="38" t="str">
        <f>IF('query (10)'!AH500="","",IFERROR(VALUE('query (10)'!AH500),""))</f>
        <v/>
      </c>
      <c r="AK500" s="38" t="str">
        <f>IF('query (10)'!AI500="","",TRIM('query (10)'!AI500))</f>
        <v/>
      </c>
      <c r="AL500" s="42">
        <f t="shared" si="35"/>
        <v>2025</v>
      </c>
      <c r="AM500" s="42" t="str">
        <f t="shared" si="36"/>
        <v>2025-12</v>
      </c>
      <c r="AN500" s="42" t="str">
        <f t="shared" ca="1" si="37"/>
        <v/>
      </c>
      <c r="AO500" s="42" t="str">
        <f t="shared" si="38"/>
        <v>GR-1023 | SHAFT OUTSIDE GRINDING WITH DEMAGNETIZE MACHINE | HUB2.5 | SHUTTER DOOR | Time-based Maintenance | Mechanical | Part Change | Medium | เปลี่ยน Linear Guide และราง Linear ตามรอบ PM 3 ปี | LINEAR GUIDE | S150340ALC1-PNZ0 | เริ่มซ่อมงาน PM แล้ว รับผิดชอบโดย JAKKAPAT KHOTSOMBAT | จักรภัทร โคตรสมบัติ</v>
      </c>
      <c r="AP500" s="42" t="str">
        <f>_xlfn.TEXTJOIN("; ",TRUE,IF(COUNTA('query (10)'!A500:AK500)&lt;=6,"NEAR_EMPTY_ROW",""),IF($K500="","MISSING_STATUS",""),IF(AND($K500="เสร็จสิ้น",$Z500=""),"DONE_NO_ACTUAL_DATE",""),IF(AND($I500="Condition-based Maintenance",$AH500=""),"CBM_NO_MEASUREMENT",""),IF(OR($X500="",$X500=0),"INVALID_PERIOD",""),IF(AND($AA500&lt;&gt;"",$AB500&lt;&gt;"",$AB500&lt;$AA500),"DATE_SEQUENCE_ERROR",""),IF(AND($AB500&lt;&gt;"",$AB500&gt;DATE(2030,12,31)),"DATE_OUTLIER",""),IF($C500="","MISSING_QRCODE",""),IF($J500="UNKNOWN","UNKNOWN_PM_TYPE",""),IF($L500="UNKNOWN","UNKNOWN_STATUS",""))</f>
        <v/>
      </c>
      <c r="AQ500" s="42" t="str">
        <f t="shared" si="39"/>
        <v>NO</v>
      </c>
    </row>
    <row r="501" spans="1:43" x14ac:dyDescent="0.3">
      <c r="A501" s="38">
        <f>IF('query (10)'!A501="","",'query (10)'!A501)</f>
        <v>602</v>
      </c>
      <c r="B501" s="38">
        <f>IF('query (10)'!B501="","",'query (10)'!B501)</f>
        <v>17792</v>
      </c>
      <c r="C501" s="38" t="str">
        <f>TRIM(UPPER('query (10)'!M501))</f>
        <v>GR-1034</v>
      </c>
      <c r="D501" s="38" t="str">
        <f>TRIM(UPPER(IFERROR(_xlfn.TEXTBEFORE('query (10)'!L501,"("),'query (10)'!L501)))</f>
        <v>OUTER RING OUTSIDE GRINDING MACHINE</v>
      </c>
      <c r="E501" s="38" t="str">
        <f>IFERROR(TRIM(UPPER(_xlfn.TEXTBEFORE(_xlfn.TEXTAFTER('query (10)'!L501,"("),")"))),"")</f>
        <v/>
      </c>
      <c r="F501" s="38" t="str">
        <f>TRIM('query (10)'!K501)</f>
        <v>HUB2.5</v>
      </c>
      <c r="G501" s="38" t="str">
        <f>IF('query (10)'!J501="","",'query (10)'!J501)</f>
        <v>Shutter door</v>
      </c>
      <c r="H501" s="38" t="str">
        <f>TRIM(UPPER('query (10)'!J501))</f>
        <v>SHUTTER DOOR</v>
      </c>
      <c r="I501" s="38" t="str">
        <f>IF('query (10)'!F501="","",'query (10)'!F501)</f>
        <v>Time-based Maintenance</v>
      </c>
      <c r="J501" s="38" t="str">
        <f>IF('query (10)'!F501="","",IFERROR(INDEX(Cleaning_Rules!$B$14:$B$17,MATCH(TRIM('query (10)'!F501),Cleaning_Rules!$A$14:$A$17,0)),"UNKNOWN"))</f>
        <v>TBM</v>
      </c>
      <c r="K501" s="38" t="str">
        <f>IF('query (10)'!G501="","",'query (10)'!G501)</f>
        <v>เสร็จสิ้น</v>
      </c>
      <c r="L501" s="38" t="str">
        <f>IF('query (10)'!G501="","MISSING",IFERROR(INDEX(Cleaning_Rules!$B$5:$B$10,MATCH(TRIM('query (10)'!G501),Cleaning_Rules!$A$5:$A$10,0)),"UNKNOWN"))</f>
        <v>COMPLETED</v>
      </c>
      <c r="M501" s="38" t="str">
        <f>IF('query (10)'!I501="","",'query (10)'!I501)</f>
        <v>Mechanical</v>
      </c>
      <c r="N501" s="38" t="str">
        <f>IF('query (10)'!O501="","",'query (10)'!O501)</f>
        <v>Part Change</v>
      </c>
      <c r="O501" s="38" t="str">
        <f>IF('query (10)'!P501="","",'query (10)'!P501)</f>
        <v>Medium</v>
      </c>
      <c r="P501" s="38" t="str">
        <f>IF('query (10)'!N501="","",'query (10)'!N501)</f>
        <v>เปลี่ยน Linear Guide และราง Linear ตามรอบ PM 3 ปี</v>
      </c>
      <c r="Q501" s="38" t="str">
        <f>TRIM('query (10)'!N501)</f>
        <v>เปลี่ยน Linear Guide และราง Linear ตามรอบ PM 3 ปี</v>
      </c>
      <c r="R501" s="38" t="str">
        <f>TRIM(UPPER('query (10)'!R501))</f>
        <v>LINEAR GUIDE</v>
      </c>
      <c r="S501" s="38" t="str">
        <f>TRIM(UPPER('query (10)'!S501))</f>
        <v>S150340ALC1-PNZ0</v>
      </c>
      <c r="T501" s="38" t="str">
        <f>IF('query (10)'!Q501="","",TRIM(UPPER('query (10)'!Q501)))</f>
        <v/>
      </c>
      <c r="U501" s="38" t="str">
        <f>IF('query (10)'!T501="","",'query (10)'!T501)</f>
        <v>2</v>
      </c>
      <c r="V501" s="39">
        <f>IF('query (10)'!T501="","",IFERROR(VALUE('query (10)'!T501),""))</f>
        <v>2</v>
      </c>
      <c r="W501" s="40">
        <f>IF('query (10)'!U501="","",'query (10)'!U501)</f>
        <v>0</v>
      </c>
      <c r="X501" s="39">
        <f>IF('query (10)'!V501="","",'query (10)'!V501)</f>
        <v>1095</v>
      </c>
      <c r="Y501" s="41">
        <f>IF('query (10)'!W501="","",'query (10)'!W501)</f>
        <v>46003</v>
      </c>
      <c r="Z501" s="41">
        <f>IF('query (10)'!X501="","",'query (10)'!X501)</f>
        <v>46059</v>
      </c>
      <c r="AA501" s="41">
        <f>IF('query (10)'!Y501="","",'query (10)'!Y501)</f>
        <v>46059</v>
      </c>
      <c r="AB501" s="41">
        <f>IF('query (10)'!Z501="","",'query (10)'!Z501)</f>
        <v>47154</v>
      </c>
      <c r="AC501" s="38" t="str">
        <f>IF(OR('query (10)'!AA501="",COUNTIF(Cleaning_Rules!$A$21:$A$26,TRIM('query (10)'!AA501))&gt;0),"",TRIM('query (10)'!AA501))</f>
        <v/>
      </c>
      <c r="AD501" s="38" t="str">
        <f>IF('query (10)'!AB501="","",TRIM(IFERROR(_xlfn.TEXTBEFORE('query (10)'!AB501,"("),'query (10)'!AB501)))</f>
        <v>เริ่มซ่อมงาน PM แล้ว รับผิดชอบโดย JAKKAPAT KHOTSOMBAT</v>
      </c>
      <c r="AE501" s="38" t="str">
        <f>IFERROR(LOWER(TRIM(_xlfn.TEXTBEFORE(_xlfn.TEXTAFTER('query (10)'!AB501,"("),")"))),"")</f>
        <v>jakkapat@nsk.com</v>
      </c>
      <c r="AF501" s="38" t="str">
        <f>IF('query (10)'!AD501="","",TRIM('query (10)'!AD501))</f>
        <v>จักรภัทร โคตรสมบัติ</v>
      </c>
      <c r="AG501" s="38" t="str">
        <f>IF('query (10)'!AE501="","",TRIM('query (10)'!AE501))</f>
        <v>จักรภัทร โคตรสมบัติ</v>
      </c>
      <c r="AH501" s="38" t="str">
        <f>IF('query (10)'!AF501="","",IFERROR(VALUE('query (10)'!AF501),""))</f>
        <v/>
      </c>
      <c r="AI501" s="38" t="str">
        <f>IF('query (10)'!AG501="","",TRIM('query (10)'!AG501))</f>
        <v/>
      </c>
      <c r="AJ501" s="38" t="str">
        <f>IF('query (10)'!AH501="","",IFERROR(VALUE('query (10)'!AH501),""))</f>
        <v/>
      </c>
      <c r="AK501" s="38" t="str">
        <f>IF('query (10)'!AI501="","",TRIM('query (10)'!AI501))</f>
        <v/>
      </c>
      <c r="AL501" s="42">
        <f t="shared" si="35"/>
        <v>2025</v>
      </c>
      <c r="AM501" s="42" t="str">
        <f t="shared" si="36"/>
        <v>2025-12</v>
      </c>
      <c r="AN501" s="42" t="str">
        <f t="shared" ca="1" si="37"/>
        <v/>
      </c>
      <c r="AO501" s="42" t="str">
        <f t="shared" si="38"/>
        <v>GR-1034 | OUTER RING OUTSIDE GRINDING MACHINE | HUB2.5 | SHUTTER DOOR | Time-based Maintenance | Mechanical | Part Change | Medium | เปลี่ยน Linear Guide และราง Linear ตามรอบ PM 3 ปี | LINEAR GUIDE | S150340ALC1-PNZ0 | เริ่มซ่อมงาน PM แล้ว รับผิดชอบโดย JAKKAPAT KHOTSOMBAT | จักรภัทร โคตรสมบัติ</v>
      </c>
      <c r="AP501" s="42" t="str">
        <f>_xlfn.TEXTJOIN("; ",TRUE,IF(COUNTA('query (10)'!A501:AK501)&lt;=6,"NEAR_EMPTY_ROW",""),IF($K501="","MISSING_STATUS",""),IF(AND($K501="เสร็จสิ้น",$Z501=""),"DONE_NO_ACTUAL_DATE",""),IF(AND($I501="Condition-based Maintenance",$AH501=""),"CBM_NO_MEASUREMENT",""),IF(OR($X501="",$X501=0),"INVALID_PERIOD",""),IF(AND($AA501&lt;&gt;"",$AB501&lt;&gt;"",$AB501&lt;$AA501),"DATE_SEQUENCE_ERROR",""),IF(AND($AB501&lt;&gt;"",$AB501&gt;DATE(2030,12,31)),"DATE_OUTLIER",""),IF($C501="","MISSING_QRCODE",""),IF($J501="UNKNOWN","UNKNOWN_PM_TYPE",""),IF($L501="UNKNOWN","UNKNOWN_STATUS",""))</f>
        <v/>
      </c>
      <c r="AQ501" s="42" t="str">
        <f t="shared" si="39"/>
        <v>NO</v>
      </c>
    </row>
    <row r="502" spans="1:43" x14ac:dyDescent="0.3">
      <c r="A502" s="38">
        <f>IF('query (10)'!A502="","",'query (10)'!A502)</f>
        <v>603</v>
      </c>
      <c r="B502" s="38">
        <f>IF('query (10)'!B502="","",'query (10)'!B502)</f>
        <v>17793</v>
      </c>
      <c r="C502" s="38" t="str">
        <f>TRIM(UPPER('query (10)'!M502))</f>
        <v>GR-1035</v>
      </c>
      <c r="D502" s="38" t="str">
        <f>TRIM(UPPER(IFERROR(_xlfn.TEXTBEFORE('query (10)'!L502,"("),'query (10)'!L502)))</f>
        <v>OUTER RING RACEWAY GRINDING MACHINE</v>
      </c>
      <c r="E502" s="38" t="str">
        <f>IFERROR(TRIM(UPPER(_xlfn.TEXTBEFORE(_xlfn.TEXTAFTER('query (10)'!L502,"("),")"))),"")</f>
        <v/>
      </c>
      <c r="F502" s="38" t="str">
        <f>TRIM('query (10)'!K502)</f>
        <v>HUB2.5</v>
      </c>
      <c r="G502" s="38" t="str">
        <f>IF('query (10)'!J502="","",'query (10)'!J502)</f>
        <v>Shutter door</v>
      </c>
      <c r="H502" s="38" t="str">
        <f>TRIM(UPPER('query (10)'!J502))</f>
        <v>SHUTTER DOOR</v>
      </c>
      <c r="I502" s="38" t="str">
        <f>IF('query (10)'!F502="","",'query (10)'!F502)</f>
        <v>Time-based Maintenance</v>
      </c>
      <c r="J502" s="38" t="str">
        <f>IF('query (10)'!F502="","",IFERROR(INDEX(Cleaning_Rules!$B$14:$B$17,MATCH(TRIM('query (10)'!F502),Cleaning_Rules!$A$14:$A$17,0)),"UNKNOWN"))</f>
        <v>TBM</v>
      </c>
      <c r="K502" s="38" t="str">
        <f>IF('query (10)'!G502="","",'query (10)'!G502)</f>
        <v>เสร็จสิ้น</v>
      </c>
      <c r="L502" s="38" t="str">
        <f>IF('query (10)'!G502="","MISSING",IFERROR(INDEX(Cleaning_Rules!$B$5:$B$10,MATCH(TRIM('query (10)'!G502),Cleaning_Rules!$A$5:$A$10,0)),"UNKNOWN"))</f>
        <v>COMPLETED</v>
      </c>
      <c r="M502" s="38" t="str">
        <f>IF('query (10)'!I502="","",'query (10)'!I502)</f>
        <v>Mechanical</v>
      </c>
      <c r="N502" s="38" t="str">
        <f>IF('query (10)'!O502="","",'query (10)'!O502)</f>
        <v>Part Change</v>
      </c>
      <c r="O502" s="38" t="str">
        <f>IF('query (10)'!P502="","",'query (10)'!P502)</f>
        <v>Medium</v>
      </c>
      <c r="P502" s="38" t="str">
        <f>IF('query (10)'!N502="","",'query (10)'!N502)</f>
        <v>เปลี่ยน Linear Guide และราง Linear ตามรอบ PM 3 ปี</v>
      </c>
      <c r="Q502" s="38" t="str">
        <f>TRIM('query (10)'!N502)</f>
        <v>เปลี่ยน Linear Guide และราง Linear ตามรอบ PM 3 ปี</v>
      </c>
      <c r="R502" s="38" t="str">
        <f>TRIM(UPPER('query (10)'!R502))</f>
        <v>LINEAR GUIDE</v>
      </c>
      <c r="S502" s="38" t="str">
        <f>TRIM(UPPER('query (10)'!S502))</f>
        <v>LS150270ALC1K04PN0</v>
      </c>
      <c r="T502" s="38" t="str">
        <f>IF('query (10)'!Q502="","",TRIM(UPPER('query (10)'!Q502)))</f>
        <v/>
      </c>
      <c r="U502" s="38" t="str">
        <f>IF('query (10)'!T502="","",'query (10)'!T502)</f>
        <v>2</v>
      </c>
      <c r="V502" s="39">
        <f>IF('query (10)'!T502="","",IFERROR(VALUE('query (10)'!T502),""))</f>
        <v>2</v>
      </c>
      <c r="W502" s="40">
        <f>IF('query (10)'!U502="","",'query (10)'!U502)</f>
        <v>0</v>
      </c>
      <c r="X502" s="39">
        <f>IF('query (10)'!V502="","",'query (10)'!V502)</f>
        <v>1095</v>
      </c>
      <c r="Y502" s="41">
        <f>IF('query (10)'!W502="","",'query (10)'!W502)</f>
        <v>46003</v>
      </c>
      <c r="Z502" s="41">
        <f>IF('query (10)'!X502="","",'query (10)'!X502)</f>
        <v>46059</v>
      </c>
      <c r="AA502" s="41">
        <f>IF('query (10)'!Y502="","",'query (10)'!Y502)</f>
        <v>46059</v>
      </c>
      <c r="AB502" s="41">
        <f>IF('query (10)'!Z502="","",'query (10)'!Z502)</f>
        <v>47154</v>
      </c>
      <c r="AC502" s="38" t="str">
        <f>IF(OR('query (10)'!AA502="",COUNTIF(Cleaning_Rules!$A$21:$A$26,TRIM('query (10)'!AA502))&gt;0),"",TRIM('query (10)'!AA502))</f>
        <v/>
      </c>
      <c r="AD502" s="38" t="str">
        <f>IF('query (10)'!AB502="","",TRIM(IFERROR(_xlfn.TEXTBEFORE('query (10)'!AB502,"("),'query (10)'!AB502)))</f>
        <v>เริ่มซ่อมงาน PM แล้ว รับผิดชอบโดย JAKKAPAT KHOTSOMBAT</v>
      </c>
      <c r="AE502" s="38" t="str">
        <f>IFERROR(LOWER(TRIM(_xlfn.TEXTBEFORE(_xlfn.TEXTAFTER('query (10)'!AB502,"("),")"))),"")</f>
        <v>jakkapat@nsk.com</v>
      </c>
      <c r="AF502" s="38" t="str">
        <f>IF('query (10)'!AD502="","",TRIM('query (10)'!AD502))</f>
        <v>จักรภัทร โคตรสมบัติ</v>
      </c>
      <c r="AG502" s="38" t="str">
        <f>IF('query (10)'!AE502="","",TRIM('query (10)'!AE502))</f>
        <v>จักรภัทร โคตรสมบัติ</v>
      </c>
      <c r="AH502" s="38" t="str">
        <f>IF('query (10)'!AF502="","",IFERROR(VALUE('query (10)'!AF502),""))</f>
        <v/>
      </c>
      <c r="AI502" s="38" t="str">
        <f>IF('query (10)'!AG502="","",TRIM('query (10)'!AG502))</f>
        <v/>
      </c>
      <c r="AJ502" s="38" t="str">
        <f>IF('query (10)'!AH502="","",IFERROR(VALUE('query (10)'!AH502),""))</f>
        <v/>
      </c>
      <c r="AK502" s="38" t="str">
        <f>IF('query (10)'!AI502="","",TRIM('query (10)'!AI502))</f>
        <v/>
      </c>
      <c r="AL502" s="42">
        <f t="shared" si="35"/>
        <v>2025</v>
      </c>
      <c r="AM502" s="42" t="str">
        <f t="shared" si="36"/>
        <v>2025-12</v>
      </c>
      <c r="AN502" s="42" t="str">
        <f t="shared" ca="1" si="37"/>
        <v/>
      </c>
      <c r="AO502" s="42" t="str">
        <f t="shared" si="38"/>
        <v>GR-1035 | OUTER RING RACEWAY GRINDING MACHINE | HUB2.5 | SHUTTER DOOR | Time-based Maintenance | Mechanical | Part Change | Medium | เปลี่ยน Linear Guide และราง Linear ตามรอบ PM 3 ปี | LINEAR GUIDE | LS150270ALC1K04PN0 | เริ่มซ่อมงาน PM แล้ว รับผิดชอบโดย JAKKAPAT KHOTSOMBAT | จักรภัทร โคตรสมบัติ</v>
      </c>
      <c r="AP502" s="42" t="str">
        <f>_xlfn.TEXTJOIN("; ",TRUE,IF(COUNTA('query (10)'!A502:AK502)&lt;=6,"NEAR_EMPTY_ROW",""),IF($K502="","MISSING_STATUS",""),IF(AND($K502="เสร็จสิ้น",$Z502=""),"DONE_NO_ACTUAL_DATE",""),IF(AND($I502="Condition-based Maintenance",$AH502=""),"CBM_NO_MEASUREMENT",""),IF(OR($X502="",$X502=0),"INVALID_PERIOD",""),IF(AND($AA502&lt;&gt;"",$AB502&lt;&gt;"",$AB502&lt;$AA502),"DATE_SEQUENCE_ERROR",""),IF(AND($AB502&lt;&gt;"",$AB502&gt;DATE(2030,12,31)),"DATE_OUTLIER",""),IF($C502="","MISSING_QRCODE",""),IF($J502="UNKNOWN","UNKNOWN_PM_TYPE",""),IF($L502="UNKNOWN","UNKNOWN_STATUS",""))</f>
        <v/>
      </c>
      <c r="AQ502" s="42" t="str">
        <f t="shared" si="39"/>
        <v>NO</v>
      </c>
    </row>
    <row r="503" spans="1:43" x14ac:dyDescent="0.3">
      <c r="A503" s="38">
        <f>IF('query (10)'!A503="","",'query (10)'!A503)</f>
        <v>604</v>
      </c>
      <c r="B503" s="38">
        <f>IF('query (10)'!B503="","",'query (10)'!B503)</f>
        <v>21367</v>
      </c>
      <c r="C503" s="38" t="str">
        <f>TRIM(UPPER('query (10)'!M503))</f>
        <v>GR-147</v>
      </c>
      <c r="D503" s="38" t="str">
        <f>TRIM(UPPER(IFERROR(_xlfn.TEXTBEFORE('query (10)'!L503,"("),'query (10)'!L503)))</f>
        <v>OUTER RING RACEWAY GRINDING M/C</v>
      </c>
      <c r="E503" s="38" t="str">
        <f>IFERROR(TRIM(UPPER(_xlfn.TEXTBEFORE(_xlfn.TEXTAFTER('query (10)'!L503,"("),")"))),"")</f>
        <v/>
      </c>
      <c r="F503" s="38" t="str">
        <f>TRIM('query (10)'!K503)</f>
        <v>BWD2</v>
      </c>
      <c r="G503" s="38" t="str">
        <f>IF('query (10)'!J503="","",'query (10)'!J503)</f>
        <v>Oil mist</v>
      </c>
      <c r="H503" s="38" t="str">
        <f>TRIM(UPPER('query (10)'!J503))</f>
        <v>OIL MIST</v>
      </c>
      <c r="I503" s="38" t="str">
        <f>IF('query (10)'!F503="","",'query (10)'!F503)</f>
        <v>Time-based Maintenance</v>
      </c>
      <c r="J503" s="38" t="str">
        <f>IF('query (10)'!F503="","",IFERROR(INDEX(Cleaning_Rules!$B$14:$B$17,MATCH(TRIM('query (10)'!F503),Cleaning_Rules!$A$14:$A$17,0)),"UNKNOWN"))</f>
        <v>TBM</v>
      </c>
      <c r="K503" s="38" t="str">
        <f>IF('query (10)'!G503="","",'query (10)'!G503)</f>
        <v>กำลังดำเนินการ</v>
      </c>
      <c r="L503" s="38" t="str">
        <f>IF('query (10)'!G503="","MISSING",IFERROR(INDEX(Cleaning_Rules!$B$5:$B$10,MATCH(TRIM('query (10)'!G503),Cleaning_Rules!$A$5:$A$10,0)),"UNKNOWN"))</f>
        <v>IN_PROGRESS</v>
      </c>
      <c r="M503" s="38" t="str">
        <f>IF('query (10)'!I503="","",'query (10)'!I503)</f>
        <v>Mechanical</v>
      </c>
      <c r="N503" s="38" t="str">
        <f>IF('query (10)'!O503="","",'query (10)'!O503)</f>
        <v>Cleaning</v>
      </c>
      <c r="O503" s="38" t="str">
        <f>IF('query (10)'!P503="","",'query (10)'!P503)</f>
        <v>Medium</v>
      </c>
      <c r="P503" s="38" t="str">
        <f>IF('query (10)'!N503="","",'query (10)'!N503)</f>
        <v>Cleaning filter venturi oil mist และตรวจสอบหยดน้ำมัน ตามรอบ PM 3 เดือน</v>
      </c>
      <c r="Q503" s="38" t="str">
        <f>TRIM('query (10)'!N503)</f>
        <v>Cleaning filter venturi oil mist และตรวจสอบหยดน้ำมัน ตามรอบ PM 3 เดือน</v>
      </c>
      <c r="R503" s="38" t="str">
        <f>TRIM(UPPER('query (10)'!R503))</f>
        <v/>
      </c>
      <c r="S503" s="38" t="str">
        <f>TRIM(UPPER('query (10)'!S503))</f>
        <v/>
      </c>
      <c r="T503" s="38" t="str">
        <f>IF('query (10)'!Q503="","",TRIM(UPPER('query (10)'!Q503)))</f>
        <v/>
      </c>
      <c r="U503" s="38" t="str">
        <f>IF('query (10)'!T503="","",'query (10)'!T503)</f>
        <v>1</v>
      </c>
      <c r="V503" s="39">
        <f>IF('query (10)'!T503="","",IFERROR(VALUE('query (10)'!T503),""))</f>
        <v>1</v>
      </c>
      <c r="W503" s="40">
        <f>IF('query (10)'!U503="","",'query (10)'!U503)</f>
        <v>0</v>
      </c>
      <c r="X503" s="39">
        <f>IF('query (10)'!V503="","",'query (10)'!V503)</f>
        <v>90</v>
      </c>
      <c r="Y503" s="41">
        <f>IF('query (10)'!W503="","",'query (10)'!W503)</f>
        <v>46004</v>
      </c>
      <c r="Z503" s="41">
        <f>IF('query (10)'!X503="","",'query (10)'!X503)</f>
        <v>46090</v>
      </c>
      <c r="AA503" s="41">
        <f>IF('query (10)'!Y503="","",'query (10)'!Y503)</f>
        <v>46090</v>
      </c>
      <c r="AB503" s="41">
        <f>IF('query (10)'!Z503="","",'query (10)'!Z503)</f>
        <v>46180</v>
      </c>
      <c r="AC503" s="38" t="str">
        <f>IF(OR('query (10)'!AA503="",COUNTIF(Cleaning_Rules!$A$21:$A$26,TRIM('query (10)'!AA503))&gt;0),"",TRIM('query (10)'!AA503))</f>
        <v/>
      </c>
      <c r="AD503" s="38" t="str">
        <f>IF('query (10)'!AB503="","",TRIM(IFERROR(_xlfn.TEXTBEFORE('query (10)'!AB503,"("),'query (10)'!AB503)))</f>
        <v>เริ่มซ่อมงาน PM แล้ว รับผิดชอบโดย JAKKAPAT KHOTSOMBAT</v>
      </c>
      <c r="AE503" s="38" t="str">
        <f>IFERROR(LOWER(TRIM(_xlfn.TEXTBEFORE(_xlfn.TEXTAFTER('query (10)'!AB503,"("),")"))),"")</f>
        <v>jakkapat@nsk.com</v>
      </c>
      <c r="AF503" s="38" t="str">
        <f>IF('query (10)'!AD503="","",TRIM('query (10)'!AD503))</f>
        <v>จักรภัทร โคตรสมบัติ</v>
      </c>
      <c r="AG503" s="38" t="str">
        <f>IF('query (10)'!AE503="","",TRIM('query (10)'!AE503))</f>
        <v>จักรภัทร โคตรสมบัติ</v>
      </c>
      <c r="AH503" s="38" t="str">
        <f>IF('query (10)'!AF503="","",IFERROR(VALUE('query (10)'!AF503),""))</f>
        <v/>
      </c>
      <c r="AI503" s="38" t="str">
        <f>IF('query (10)'!AG503="","",TRIM('query (10)'!AG503))</f>
        <v/>
      </c>
      <c r="AJ503" s="38" t="str">
        <f>IF('query (10)'!AH503="","",IFERROR(VALUE('query (10)'!AH503),""))</f>
        <v/>
      </c>
      <c r="AK503" s="38" t="str">
        <f>IF('query (10)'!AI503="","",TRIM('query (10)'!AI503))</f>
        <v/>
      </c>
      <c r="AL503" s="42">
        <f t="shared" si="35"/>
        <v>2025</v>
      </c>
      <c r="AM503" s="42" t="str">
        <f t="shared" si="36"/>
        <v>2025-12</v>
      </c>
      <c r="AN503" s="42" t="str">
        <f t="shared" ca="1" si="37"/>
        <v>OVERDUE</v>
      </c>
      <c r="AO503" s="42" t="str">
        <f t="shared" si="38"/>
        <v>GR-147 | OUTER RING RACEWAY GRINDING M/C | BWD2 | OIL MIST | Time-based Maintenance | Mechanical | Cleaning | Medium | Cleaning filter venturi oil mist และตรวจสอบหยดน้ำมัน ตามรอบ PM 3 เดือน | เริ่มซ่อมงาน PM แล้ว รับผิดชอบโดย JAKKAPAT KHOTSOMBAT | จักรภัทร โคตรสมบัติ</v>
      </c>
      <c r="AP503" s="42" t="str">
        <f>_xlfn.TEXTJOIN("; ",TRUE,IF(COUNTA('query (10)'!A503:AK503)&lt;=6,"NEAR_EMPTY_ROW",""),IF($K503="","MISSING_STATUS",""),IF(AND($K503="เสร็จสิ้น",$Z503=""),"DONE_NO_ACTUAL_DATE",""),IF(AND($I503="Condition-based Maintenance",$AH503=""),"CBM_NO_MEASUREMENT",""),IF(OR($X503="",$X503=0),"INVALID_PERIOD",""),IF(AND($AA503&lt;&gt;"",$AB503&lt;&gt;"",$AB503&lt;$AA503),"DATE_SEQUENCE_ERROR",""),IF(AND($AB503&lt;&gt;"",$AB503&gt;DATE(2030,12,31)),"DATE_OUTLIER",""),IF($C503="","MISSING_QRCODE",""),IF($J503="UNKNOWN","UNKNOWN_PM_TYPE",""),IF($L503="UNKNOWN","UNKNOWN_STATUS",""))</f>
        <v/>
      </c>
      <c r="AQ503" s="42" t="str">
        <f t="shared" si="39"/>
        <v>NO</v>
      </c>
    </row>
    <row r="504" spans="1:43" x14ac:dyDescent="0.3">
      <c r="A504" s="38">
        <f>IF('query (10)'!A504="","",'query (10)'!A504)</f>
        <v>605</v>
      </c>
      <c r="B504" s="38">
        <f>IF('query (10)'!B504="","",'query (10)'!B504)</f>
        <v>21368</v>
      </c>
      <c r="C504" s="38" t="str">
        <f>TRIM(UPPER('query (10)'!M504))</f>
        <v>GR-155</v>
      </c>
      <c r="D504" s="38" t="str">
        <f>TRIM(UPPER(IFERROR(_xlfn.TEXTBEFORE('query (10)'!L504,"("),'query (10)'!L504)))</f>
        <v>INNER RING RACEWAY GRINDING M/C</v>
      </c>
      <c r="E504" s="38" t="str">
        <f>IFERROR(TRIM(UPPER(_xlfn.TEXTBEFORE(_xlfn.TEXTAFTER('query (10)'!L504,"("),")"))),"")</f>
        <v/>
      </c>
      <c r="F504" s="38" t="str">
        <f>TRIM('query (10)'!K504)</f>
        <v>BWD2</v>
      </c>
      <c r="G504" s="38" t="str">
        <f>IF('query (10)'!J504="","",'query (10)'!J504)</f>
        <v>Oil mist</v>
      </c>
      <c r="H504" s="38" t="str">
        <f>TRIM(UPPER('query (10)'!J504))</f>
        <v>OIL MIST</v>
      </c>
      <c r="I504" s="38" t="str">
        <f>IF('query (10)'!F504="","",'query (10)'!F504)</f>
        <v>Time-based Maintenance</v>
      </c>
      <c r="J504" s="38" t="str">
        <f>IF('query (10)'!F504="","",IFERROR(INDEX(Cleaning_Rules!$B$14:$B$17,MATCH(TRIM('query (10)'!F504),Cleaning_Rules!$A$14:$A$17,0)),"UNKNOWN"))</f>
        <v>TBM</v>
      </c>
      <c r="K504" s="38" t="str">
        <f>IF('query (10)'!G504="","",'query (10)'!G504)</f>
        <v>กำลังดำเนินการ</v>
      </c>
      <c r="L504" s="38" t="str">
        <f>IF('query (10)'!G504="","MISSING",IFERROR(INDEX(Cleaning_Rules!$B$5:$B$10,MATCH(TRIM('query (10)'!G504),Cleaning_Rules!$A$5:$A$10,0)),"UNKNOWN"))</f>
        <v>IN_PROGRESS</v>
      </c>
      <c r="M504" s="38" t="str">
        <f>IF('query (10)'!I504="","",'query (10)'!I504)</f>
        <v>Mechanical</v>
      </c>
      <c r="N504" s="38" t="str">
        <f>IF('query (10)'!O504="","",'query (10)'!O504)</f>
        <v>Cleaning</v>
      </c>
      <c r="O504" s="38" t="str">
        <f>IF('query (10)'!P504="","",'query (10)'!P504)</f>
        <v>Medium</v>
      </c>
      <c r="P504" s="38" t="str">
        <f>IF('query (10)'!N504="","",'query (10)'!N504)</f>
        <v>Cleaning filter venturi oil mist และตรวจสอบหยดน้ำมัน ตามรอบ PM 3 เดือน</v>
      </c>
      <c r="Q504" s="38" t="str">
        <f>TRIM('query (10)'!N504)</f>
        <v>Cleaning filter venturi oil mist และตรวจสอบหยดน้ำมัน ตามรอบ PM 3 เดือน</v>
      </c>
      <c r="R504" s="38" t="str">
        <f>TRIM(UPPER('query (10)'!R504))</f>
        <v/>
      </c>
      <c r="S504" s="38" t="str">
        <f>TRIM(UPPER('query (10)'!S504))</f>
        <v/>
      </c>
      <c r="T504" s="38" t="str">
        <f>IF('query (10)'!Q504="","",TRIM(UPPER('query (10)'!Q504)))</f>
        <v/>
      </c>
      <c r="U504" s="38" t="str">
        <f>IF('query (10)'!T504="","",'query (10)'!T504)</f>
        <v>1</v>
      </c>
      <c r="V504" s="39">
        <f>IF('query (10)'!T504="","",IFERROR(VALUE('query (10)'!T504),""))</f>
        <v>1</v>
      </c>
      <c r="W504" s="40">
        <f>IF('query (10)'!U504="","",'query (10)'!U504)</f>
        <v>0</v>
      </c>
      <c r="X504" s="39">
        <f>IF('query (10)'!V504="","",'query (10)'!V504)</f>
        <v>90</v>
      </c>
      <c r="Y504" s="41">
        <f>IF('query (10)'!W504="","",'query (10)'!W504)</f>
        <v>46004</v>
      </c>
      <c r="Z504" s="41">
        <f>IF('query (10)'!X504="","",'query (10)'!X504)</f>
        <v>46090</v>
      </c>
      <c r="AA504" s="41">
        <f>IF('query (10)'!Y504="","",'query (10)'!Y504)</f>
        <v>46090</v>
      </c>
      <c r="AB504" s="41">
        <f>IF('query (10)'!Z504="","",'query (10)'!Z504)</f>
        <v>46180</v>
      </c>
      <c r="AC504" s="38" t="str">
        <f>IF(OR('query (10)'!AA504="",COUNTIF(Cleaning_Rules!$A$21:$A$26,TRIM('query (10)'!AA504))&gt;0),"",TRIM('query (10)'!AA504))</f>
        <v/>
      </c>
      <c r="AD504" s="38" t="str">
        <f>IF('query (10)'!AB504="","",TRIM(IFERROR(_xlfn.TEXTBEFORE('query (10)'!AB504,"("),'query (10)'!AB504)))</f>
        <v>เริ่มซ่อมงาน PM แล้ว รับผิดชอบโดย JAKKAPAT KHOTSOMBAT</v>
      </c>
      <c r="AE504" s="38" t="str">
        <f>IFERROR(LOWER(TRIM(_xlfn.TEXTBEFORE(_xlfn.TEXTAFTER('query (10)'!AB504,"("),")"))),"")</f>
        <v>jakkapat@nsk.com</v>
      </c>
      <c r="AF504" s="38" t="str">
        <f>IF('query (10)'!AD504="","",TRIM('query (10)'!AD504))</f>
        <v>จักรภัทร โคตรสมบัติ</v>
      </c>
      <c r="AG504" s="38" t="str">
        <f>IF('query (10)'!AE504="","",TRIM('query (10)'!AE504))</f>
        <v>จักรภัทร โคตรสมบัติ</v>
      </c>
      <c r="AH504" s="38" t="str">
        <f>IF('query (10)'!AF504="","",IFERROR(VALUE('query (10)'!AF504),""))</f>
        <v/>
      </c>
      <c r="AI504" s="38" t="str">
        <f>IF('query (10)'!AG504="","",TRIM('query (10)'!AG504))</f>
        <v/>
      </c>
      <c r="AJ504" s="38" t="str">
        <f>IF('query (10)'!AH504="","",IFERROR(VALUE('query (10)'!AH504),""))</f>
        <v/>
      </c>
      <c r="AK504" s="38" t="str">
        <f>IF('query (10)'!AI504="","",TRIM('query (10)'!AI504))</f>
        <v/>
      </c>
      <c r="AL504" s="42">
        <f t="shared" si="35"/>
        <v>2025</v>
      </c>
      <c r="AM504" s="42" t="str">
        <f t="shared" si="36"/>
        <v>2025-12</v>
      </c>
      <c r="AN504" s="42" t="str">
        <f t="shared" ca="1" si="37"/>
        <v>OVERDUE</v>
      </c>
      <c r="AO504" s="42" t="str">
        <f t="shared" si="38"/>
        <v>GR-155 | INNER RING RACEWAY GRINDING M/C | BWD2 | OIL MIST | Time-based Maintenance | Mechanical | Cleaning | Medium | Cleaning filter venturi oil mist และตรวจสอบหยดน้ำมัน ตามรอบ PM 3 เดือน | เริ่มซ่อมงาน PM แล้ว รับผิดชอบโดย JAKKAPAT KHOTSOMBAT | จักรภัทร โคตรสมบัติ</v>
      </c>
      <c r="AP504" s="42" t="str">
        <f>_xlfn.TEXTJOIN("; ",TRUE,IF(COUNTA('query (10)'!A504:AK504)&lt;=6,"NEAR_EMPTY_ROW",""),IF($K504="","MISSING_STATUS",""),IF(AND($K504="เสร็จสิ้น",$Z504=""),"DONE_NO_ACTUAL_DATE",""),IF(AND($I504="Condition-based Maintenance",$AH504=""),"CBM_NO_MEASUREMENT",""),IF(OR($X504="",$X504=0),"INVALID_PERIOD",""),IF(AND($AA504&lt;&gt;"",$AB504&lt;&gt;"",$AB504&lt;$AA504),"DATE_SEQUENCE_ERROR",""),IF(AND($AB504&lt;&gt;"",$AB504&gt;DATE(2030,12,31)),"DATE_OUTLIER",""),IF($C504="","MISSING_QRCODE",""),IF($J504="UNKNOWN","UNKNOWN_PM_TYPE",""),IF($L504="UNKNOWN","UNKNOWN_STATUS",""))</f>
        <v/>
      </c>
      <c r="AQ504" s="42" t="str">
        <f t="shared" si="39"/>
        <v>NO</v>
      </c>
    </row>
    <row r="505" spans="1:43" x14ac:dyDescent="0.3">
      <c r="A505" s="38">
        <f>IF('query (10)'!A505="","",'query (10)'!A505)</f>
        <v>606</v>
      </c>
      <c r="B505" s="38">
        <f>IF('query (10)'!B505="","",'query (10)'!B505)</f>
        <v>21369</v>
      </c>
      <c r="C505" s="38" t="str">
        <f>TRIM(UPPER('query (10)'!M505))</f>
        <v>GR-157</v>
      </c>
      <c r="D505" s="38" t="str">
        <f>TRIM(UPPER(IFERROR(_xlfn.TEXTBEFORE('query (10)'!L505,"("),'query (10)'!L505)))</f>
        <v>INNER RING BORE GRINDING M/C</v>
      </c>
      <c r="E505" s="38" t="str">
        <f>IFERROR(TRIM(UPPER(_xlfn.TEXTBEFORE(_xlfn.TEXTAFTER('query (10)'!L505,"("),")"))),"")</f>
        <v/>
      </c>
      <c r="F505" s="38" t="str">
        <f>TRIM('query (10)'!K505)</f>
        <v>BWD2</v>
      </c>
      <c r="G505" s="38" t="str">
        <f>IF('query (10)'!J505="","",'query (10)'!J505)</f>
        <v>Oil mist</v>
      </c>
      <c r="H505" s="38" t="str">
        <f>TRIM(UPPER('query (10)'!J505))</f>
        <v>OIL MIST</v>
      </c>
      <c r="I505" s="38" t="str">
        <f>IF('query (10)'!F505="","",'query (10)'!F505)</f>
        <v>Time-based Maintenance</v>
      </c>
      <c r="J505" s="38" t="str">
        <f>IF('query (10)'!F505="","",IFERROR(INDEX(Cleaning_Rules!$B$14:$B$17,MATCH(TRIM('query (10)'!F505),Cleaning_Rules!$A$14:$A$17,0)),"UNKNOWN"))</f>
        <v>TBM</v>
      </c>
      <c r="K505" s="38" t="str">
        <f>IF('query (10)'!G505="","",'query (10)'!G505)</f>
        <v>กำลังดำเนินการ</v>
      </c>
      <c r="L505" s="38" t="str">
        <f>IF('query (10)'!G505="","MISSING",IFERROR(INDEX(Cleaning_Rules!$B$5:$B$10,MATCH(TRIM('query (10)'!G505),Cleaning_Rules!$A$5:$A$10,0)),"UNKNOWN"))</f>
        <v>IN_PROGRESS</v>
      </c>
      <c r="M505" s="38" t="str">
        <f>IF('query (10)'!I505="","",'query (10)'!I505)</f>
        <v>Mechanical</v>
      </c>
      <c r="N505" s="38" t="str">
        <f>IF('query (10)'!O505="","",'query (10)'!O505)</f>
        <v>Cleaning</v>
      </c>
      <c r="O505" s="38" t="str">
        <f>IF('query (10)'!P505="","",'query (10)'!P505)</f>
        <v>Medium</v>
      </c>
      <c r="P505" s="38" t="str">
        <f>IF('query (10)'!N505="","",'query (10)'!N505)</f>
        <v>Cleaning filter venturi oil mist และตรวจสอบหยดน้ำมัน ตามรอบ PM 3 เดือน</v>
      </c>
      <c r="Q505" s="38" t="str">
        <f>TRIM('query (10)'!N505)</f>
        <v>Cleaning filter venturi oil mist และตรวจสอบหยดน้ำมัน ตามรอบ PM 3 เดือน</v>
      </c>
      <c r="R505" s="38" t="str">
        <f>TRIM(UPPER('query (10)'!R505))</f>
        <v/>
      </c>
      <c r="S505" s="38" t="str">
        <f>TRIM(UPPER('query (10)'!S505))</f>
        <v/>
      </c>
      <c r="T505" s="38" t="str">
        <f>IF('query (10)'!Q505="","",TRIM(UPPER('query (10)'!Q505)))</f>
        <v/>
      </c>
      <c r="U505" s="38" t="str">
        <f>IF('query (10)'!T505="","",'query (10)'!T505)</f>
        <v>1</v>
      </c>
      <c r="V505" s="39">
        <f>IF('query (10)'!T505="","",IFERROR(VALUE('query (10)'!T505),""))</f>
        <v>1</v>
      </c>
      <c r="W505" s="40">
        <f>IF('query (10)'!U505="","",'query (10)'!U505)</f>
        <v>0</v>
      </c>
      <c r="X505" s="39">
        <f>IF('query (10)'!V505="","",'query (10)'!V505)</f>
        <v>90</v>
      </c>
      <c r="Y505" s="41">
        <f>IF('query (10)'!W505="","",'query (10)'!W505)</f>
        <v>46004</v>
      </c>
      <c r="Z505" s="41">
        <f>IF('query (10)'!X505="","",'query (10)'!X505)</f>
        <v>46090</v>
      </c>
      <c r="AA505" s="41">
        <f>IF('query (10)'!Y505="","",'query (10)'!Y505)</f>
        <v>46090</v>
      </c>
      <c r="AB505" s="41">
        <f>IF('query (10)'!Z505="","",'query (10)'!Z505)</f>
        <v>46180</v>
      </c>
      <c r="AC505" s="38" t="str">
        <f>IF(OR('query (10)'!AA505="",COUNTIF(Cleaning_Rules!$A$21:$A$26,TRIM('query (10)'!AA505))&gt;0),"",TRIM('query (10)'!AA505))</f>
        <v/>
      </c>
      <c r="AD505" s="38" t="str">
        <f>IF('query (10)'!AB505="","",TRIM(IFERROR(_xlfn.TEXTBEFORE('query (10)'!AB505,"("),'query (10)'!AB505)))</f>
        <v>เริ่มซ่อมงาน PM แล้ว รับผิดชอบโดย JAKKAPAT KHOTSOMBAT</v>
      </c>
      <c r="AE505" s="38" t="str">
        <f>IFERROR(LOWER(TRIM(_xlfn.TEXTBEFORE(_xlfn.TEXTAFTER('query (10)'!AB505,"("),")"))),"")</f>
        <v>jakkapat@nsk.com</v>
      </c>
      <c r="AF505" s="38" t="str">
        <f>IF('query (10)'!AD505="","",TRIM('query (10)'!AD505))</f>
        <v>จักรภัทร โคตรสมบัติ</v>
      </c>
      <c r="AG505" s="38" t="str">
        <f>IF('query (10)'!AE505="","",TRIM('query (10)'!AE505))</f>
        <v>จักรภัทร โคตรสมบัติ</v>
      </c>
      <c r="AH505" s="38" t="str">
        <f>IF('query (10)'!AF505="","",IFERROR(VALUE('query (10)'!AF505),""))</f>
        <v/>
      </c>
      <c r="AI505" s="38" t="str">
        <f>IF('query (10)'!AG505="","",TRIM('query (10)'!AG505))</f>
        <v/>
      </c>
      <c r="AJ505" s="38" t="str">
        <f>IF('query (10)'!AH505="","",IFERROR(VALUE('query (10)'!AH505),""))</f>
        <v/>
      </c>
      <c r="AK505" s="38" t="str">
        <f>IF('query (10)'!AI505="","",TRIM('query (10)'!AI505))</f>
        <v/>
      </c>
      <c r="AL505" s="42">
        <f t="shared" si="35"/>
        <v>2025</v>
      </c>
      <c r="AM505" s="42" t="str">
        <f t="shared" si="36"/>
        <v>2025-12</v>
      </c>
      <c r="AN505" s="42" t="str">
        <f t="shared" ca="1" si="37"/>
        <v>OVERDUE</v>
      </c>
      <c r="AO505" s="42" t="str">
        <f t="shared" si="38"/>
        <v>GR-157 | INNER RING BORE GRINDING M/C | BWD2 | OIL MIST | Time-based Maintenance | Mechanical | Cleaning | Medium | Cleaning filter venturi oil mist และตรวจสอบหยดน้ำมัน ตามรอบ PM 3 เดือน | เริ่มซ่อมงาน PM แล้ว รับผิดชอบโดย JAKKAPAT KHOTSOMBAT | จักรภัทร โคตรสมบัติ</v>
      </c>
      <c r="AP505" s="42" t="str">
        <f>_xlfn.TEXTJOIN("; ",TRUE,IF(COUNTA('query (10)'!A505:AK505)&lt;=6,"NEAR_EMPTY_ROW",""),IF($K505="","MISSING_STATUS",""),IF(AND($K505="เสร็จสิ้น",$Z505=""),"DONE_NO_ACTUAL_DATE",""),IF(AND($I505="Condition-based Maintenance",$AH505=""),"CBM_NO_MEASUREMENT",""),IF(OR($X505="",$X505=0),"INVALID_PERIOD",""),IF(AND($AA505&lt;&gt;"",$AB505&lt;&gt;"",$AB505&lt;$AA505),"DATE_SEQUENCE_ERROR",""),IF(AND($AB505&lt;&gt;"",$AB505&gt;DATE(2030,12,31)),"DATE_OUTLIER",""),IF($C505="","MISSING_QRCODE",""),IF($J505="UNKNOWN","UNKNOWN_PM_TYPE",""),IF($L505="UNKNOWN","UNKNOWN_STATUS",""))</f>
        <v/>
      </c>
      <c r="AQ505" s="42" t="str">
        <f t="shared" si="39"/>
        <v>NO</v>
      </c>
    </row>
    <row r="506" spans="1:43" x14ac:dyDescent="0.3">
      <c r="A506" s="38">
        <f>IF('query (10)'!A506="","",'query (10)'!A506)</f>
        <v>607</v>
      </c>
      <c r="B506" s="38" t="str">
        <f>IF('query (10)'!B506="","",'query (10)'!B506)</f>
        <v/>
      </c>
      <c r="C506" s="38" t="str">
        <f>TRIM(UPPER('query (10)'!M506))</f>
        <v>GR-147</v>
      </c>
      <c r="D506" s="38" t="str">
        <f>TRIM(UPPER(IFERROR(_xlfn.TEXTBEFORE('query (10)'!L506,"("),'query (10)'!L506)))</f>
        <v>OUTER RING RACEWAY GRINDING M/C</v>
      </c>
      <c r="E506" s="38" t="str">
        <f>IFERROR(TRIM(UPPER(_xlfn.TEXTBEFORE(_xlfn.TEXTAFTER('query (10)'!L506,"("),")"))),"")</f>
        <v/>
      </c>
      <c r="F506" s="38" t="str">
        <f>TRIM('query (10)'!K506)</f>
        <v>BWD2</v>
      </c>
      <c r="G506" s="38" t="str">
        <f>IF('query (10)'!J506="","",'query (10)'!J506)</f>
        <v>Filter</v>
      </c>
      <c r="H506" s="38" t="str">
        <f>TRIM(UPPER('query (10)'!J506))</f>
        <v>FILTER</v>
      </c>
      <c r="I506" s="38" t="str">
        <f>IF('query (10)'!F506="","",'query (10)'!F506)</f>
        <v>Time-based Maintenance</v>
      </c>
      <c r="J506" s="38" t="str">
        <f>IF('query (10)'!F506="","",IFERROR(INDEX(Cleaning_Rules!$B$14:$B$17,MATCH(TRIM('query (10)'!F506),Cleaning_Rules!$A$14:$A$17,0)),"UNKNOWN"))</f>
        <v>TBM</v>
      </c>
      <c r="K506" s="38" t="str">
        <f>IF('query (10)'!G506="","",'query (10)'!G506)</f>
        <v>เสร็จสิ้น</v>
      </c>
      <c r="L506" s="38" t="str">
        <f>IF('query (10)'!G506="","MISSING",IFERROR(INDEX(Cleaning_Rules!$B$5:$B$10,MATCH(TRIM('query (10)'!G506),Cleaning_Rules!$A$5:$A$10,0)),"UNKNOWN"))</f>
        <v>COMPLETED</v>
      </c>
      <c r="M506" s="38" t="str">
        <f>IF('query (10)'!I506="","",'query (10)'!I506)</f>
        <v>Mechanical</v>
      </c>
      <c r="N506" s="38" t="str">
        <f>IF('query (10)'!O506="","",'query (10)'!O506)</f>
        <v>Part Change</v>
      </c>
      <c r="O506" s="38" t="str">
        <f>IF('query (10)'!P506="","",'query (10)'!P506)</f>
        <v>Medium</v>
      </c>
      <c r="P506" s="38" t="str">
        <f>IF('query (10)'!N506="","",'query (10)'!N506)</f>
        <v>เปลี่ยน Main air filter เครื่องจักรทุกเครื่องของ Line BWD#2</v>
      </c>
      <c r="Q506" s="38" t="str">
        <f>TRIM('query (10)'!N506)</f>
        <v>เปลี่ยน Main air filter เครื่องจักรทุกเครื่องของ Line BWD#2</v>
      </c>
      <c r="R506" s="38" t="str">
        <f>TRIM(UPPER('query (10)'!R506))</f>
        <v/>
      </c>
      <c r="S506" s="38" t="str">
        <f>TRIM(UPPER('query (10)'!S506))</f>
        <v/>
      </c>
      <c r="T506" s="38" t="str">
        <f>IF('query (10)'!Q506="","",TRIM(UPPER('query (10)'!Q506)))</f>
        <v/>
      </c>
      <c r="U506" s="38" t="str">
        <f>IF('query (10)'!T506="","",'query (10)'!T506)</f>
        <v>1</v>
      </c>
      <c r="V506" s="39">
        <f>IF('query (10)'!T506="","",IFERROR(VALUE('query (10)'!T506),""))</f>
        <v>1</v>
      </c>
      <c r="W506" s="40">
        <f>IF('query (10)'!U506="","",'query (10)'!U506)</f>
        <v>0</v>
      </c>
      <c r="X506" s="39">
        <f>IF('query (10)'!V506="","",'query (10)'!V506)</f>
        <v>365</v>
      </c>
      <c r="Y506" s="41">
        <f>IF('query (10)'!W506="","",'query (10)'!W506)</f>
        <v>46004</v>
      </c>
      <c r="Z506" s="41" t="str">
        <f>IF('query (10)'!X506="","",'query (10)'!X506)</f>
        <v/>
      </c>
      <c r="AA506" s="41">
        <f>IF('query (10)'!Y506="","",'query (10)'!Y506)</f>
        <v>46004</v>
      </c>
      <c r="AB506" s="41">
        <f>IF('query (10)'!Z506="","",'query (10)'!Z506)</f>
        <v>46369</v>
      </c>
      <c r="AC506" s="38" t="str">
        <f>IF(OR('query (10)'!AA506="",COUNTIF(Cleaning_Rules!$A$21:$A$26,TRIM('query (10)'!AA506))&gt;0),"",TRIM('query (10)'!AA506))</f>
        <v/>
      </c>
      <c r="AD506" s="38" t="str">
        <f>IF('query (10)'!AB506="","",TRIM(IFERROR(_xlfn.TEXTBEFORE('query (10)'!AB506,"("),'query (10)'!AB506)))</f>
        <v/>
      </c>
      <c r="AE506" s="38" t="str">
        <f>IFERROR(LOWER(TRIM(_xlfn.TEXTBEFORE(_xlfn.TEXTAFTER('query (10)'!AB506,"("),")"))),"")</f>
        <v/>
      </c>
      <c r="AF506" s="38" t="str">
        <f>IF('query (10)'!AD506="","",TRIM('query (10)'!AD506))</f>
        <v>จักรภัทร โคตรสมบัติ</v>
      </c>
      <c r="AG506" s="38" t="str">
        <f>IF('query (10)'!AE506="","",TRIM('query (10)'!AE506))</f>
        <v>จักรภัทร โคตรสมบัติ</v>
      </c>
      <c r="AH506" s="38" t="str">
        <f>IF('query (10)'!AF506="","",IFERROR(VALUE('query (10)'!AF506),""))</f>
        <v/>
      </c>
      <c r="AI506" s="38" t="str">
        <f>IF('query (10)'!AG506="","",TRIM('query (10)'!AG506))</f>
        <v/>
      </c>
      <c r="AJ506" s="38" t="str">
        <f>IF('query (10)'!AH506="","",IFERROR(VALUE('query (10)'!AH506),""))</f>
        <v/>
      </c>
      <c r="AK506" s="38" t="str">
        <f>IF('query (10)'!AI506="","",TRIM('query (10)'!AI506))</f>
        <v/>
      </c>
      <c r="AL506" s="42">
        <f t="shared" si="35"/>
        <v>2025</v>
      </c>
      <c r="AM506" s="42" t="str">
        <f t="shared" si="36"/>
        <v>2025-12</v>
      </c>
      <c r="AN506" s="42" t="str">
        <f t="shared" ca="1" si="37"/>
        <v/>
      </c>
      <c r="AO506" s="42" t="str">
        <f t="shared" si="38"/>
        <v>GR-147 | OUTER RING RACEWAY GRINDING M/C | BWD2 | FILTER | Time-based Maintenance | Mechanical | Part Change | Medium | เปลี่ยน Main air filter เครื่องจักรทุกเครื่องของ Line BWD#2 | จักรภัทร โคตรสมบัติ</v>
      </c>
      <c r="AP506" s="42" t="str">
        <f>_xlfn.TEXTJOIN("; ",TRUE,IF(COUNTA('query (10)'!A506:AK506)&lt;=6,"NEAR_EMPTY_ROW",""),IF($K506="","MISSING_STATUS",""),IF(AND($K506="เสร็จสิ้น",$Z506=""),"DONE_NO_ACTUAL_DATE",""),IF(AND($I506="Condition-based Maintenance",$AH506=""),"CBM_NO_MEASUREMENT",""),IF(OR($X506="",$X506=0),"INVALID_PERIOD",""),IF(AND($AA506&lt;&gt;"",$AB506&lt;&gt;"",$AB506&lt;$AA506),"DATE_SEQUENCE_ERROR",""),IF(AND($AB506&lt;&gt;"",$AB506&gt;DATE(2030,12,31)),"DATE_OUTLIER",""),IF($C506="","MISSING_QRCODE",""),IF($J506="UNKNOWN","UNKNOWN_PM_TYPE",""),IF($L506="UNKNOWN","UNKNOWN_STATUS",""))</f>
        <v>DONE_NO_ACTUAL_DATE</v>
      </c>
      <c r="AQ506" s="42" t="str">
        <f t="shared" si="39"/>
        <v>NO</v>
      </c>
    </row>
    <row r="507" spans="1:43" x14ac:dyDescent="0.3">
      <c r="A507" s="38">
        <f>IF('query (10)'!A507="","",'query (10)'!A507)</f>
        <v>608</v>
      </c>
      <c r="B507" s="38">
        <f>IF('query (10)'!B507="","",'query (10)'!B507)</f>
        <v>21371</v>
      </c>
      <c r="C507" s="38" t="str">
        <f>TRIM(UPPER('query (10)'!M507))</f>
        <v>DE-149</v>
      </c>
      <c r="D507" s="38" t="str">
        <f>TRIM(UPPER(IFERROR(_xlfn.TEXTBEFORE('query (10)'!L507,"("),'query (10)'!L507)))</f>
        <v>DEMAGNETIZING FOR OUTER RING M/C</v>
      </c>
      <c r="E507" s="38" t="str">
        <f>IFERROR(TRIM(UPPER(_xlfn.TEXTBEFORE(_xlfn.TEXTAFTER('query (10)'!L507,"("),")"))),"")</f>
        <v/>
      </c>
      <c r="F507" s="38" t="str">
        <f>TRIM('query (10)'!K507)</f>
        <v>BWD2</v>
      </c>
      <c r="G507" s="38" t="str">
        <f>IF('query (10)'!J507="","",'query (10)'!J507)</f>
        <v>Carrier</v>
      </c>
      <c r="H507" s="38" t="str">
        <f>TRIM(UPPER('query (10)'!J507))</f>
        <v>CARRIER</v>
      </c>
      <c r="I507" s="38" t="str">
        <f>IF('query (10)'!F507="","",'query (10)'!F507)</f>
        <v>Time-based Maintenance</v>
      </c>
      <c r="J507" s="38" t="str">
        <f>IF('query (10)'!F507="","",IFERROR(INDEX(Cleaning_Rules!$B$14:$B$17,MATCH(TRIM('query (10)'!F507),Cleaning_Rules!$A$14:$A$17,0)),"UNKNOWN"))</f>
        <v>TBM</v>
      </c>
      <c r="K507" s="38" t="str">
        <f>IF('query (10)'!G507="","",'query (10)'!G507)</f>
        <v>กำลังดำเนินการ</v>
      </c>
      <c r="L507" s="38" t="str">
        <f>IF('query (10)'!G507="","MISSING",IFERROR(INDEX(Cleaning_Rules!$B$5:$B$10,MATCH(TRIM('query (10)'!G507),Cleaning_Rules!$A$5:$A$10,0)),"UNKNOWN"))</f>
        <v>IN_PROGRESS</v>
      </c>
      <c r="M507" s="38" t="str">
        <f>IF('query (10)'!I507="","",'query (10)'!I507)</f>
        <v>Mechanical</v>
      </c>
      <c r="N507" s="38" t="str">
        <f>IF('query (10)'!O507="","",'query (10)'!O507)</f>
        <v>Part Change</v>
      </c>
      <c r="O507" s="38" t="str">
        <f>IF('query (10)'!P507="","",'query (10)'!P507)</f>
        <v>Medium</v>
      </c>
      <c r="P507" s="38" t="str">
        <f>IF('query (10)'!N507="","",'query (10)'!N507)</f>
        <v xml:space="preserve">เปลี่ยน Seal kit , ทำความสะอาดและหล่อลื่นกระบอกลม Carrier 2 </v>
      </c>
      <c r="Q507" s="38" t="str">
        <f>TRIM('query (10)'!N507)</f>
        <v>เปลี่ยน Seal kit , ทำความสะอาดและหล่อลื่นกระบอกลม Carrier 2</v>
      </c>
      <c r="R507" s="38" t="str">
        <f>TRIM(UPPER('query (10)'!R507))</f>
        <v>SEAL KIT</v>
      </c>
      <c r="S507" s="38" t="str">
        <f>TRIM(UPPER('query (10)'!S507))</f>
        <v>CDQ2B40</v>
      </c>
      <c r="T507" s="38" t="str">
        <f>IF('query (10)'!Q507="","",TRIM(UPPER('query (10)'!Q507)))</f>
        <v/>
      </c>
      <c r="U507" s="38" t="str">
        <f>IF('query (10)'!T507="","",'query (10)'!T507)</f>
        <v>1</v>
      </c>
      <c r="V507" s="39">
        <f>IF('query (10)'!T507="","",IFERROR(VALUE('query (10)'!T507),""))</f>
        <v>1</v>
      </c>
      <c r="W507" s="40">
        <f>IF('query (10)'!U507="","",'query (10)'!U507)</f>
        <v>0</v>
      </c>
      <c r="X507" s="39">
        <f>IF('query (10)'!V507="","",'query (10)'!V507)</f>
        <v>180</v>
      </c>
      <c r="Y507" s="41">
        <f>IF('query (10)'!W507="","",'query (10)'!W507)</f>
        <v>46004</v>
      </c>
      <c r="Z507" s="41" t="str">
        <f>IF('query (10)'!X507="","",'query (10)'!X507)</f>
        <v/>
      </c>
      <c r="AA507" s="41">
        <f>IF('query (10)'!Y507="","",'query (10)'!Y507)</f>
        <v>46004</v>
      </c>
      <c r="AB507" s="41">
        <f>IF('query (10)'!Z507="","",'query (10)'!Z507)</f>
        <v>46184</v>
      </c>
      <c r="AC507" s="38" t="str">
        <f>IF(OR('query (10)'!AA507="",COUNTIF(Cleaning_Rules!$A$21:$A$26,TRIM('query (10)'!AA507))&gt;0),"",TRIM('query (10)'!AA507))</f>
        <v/>
      </c>
      <c r="AD507" s="38" t="str">
        <f>IF('query (10)'!AB507="","",TRIM(IFERROR(_xlfn.TEXTBEFORE('query (10)'!AB507,"("),'query (10)'!AB507)))</f>
        <v/>
      </c>
      <c r="AE507" s="38" t="str">
        <f>IFERROR(LOWER(TRIM(_xlfn.TEXTBEFORE(_xlfn.TEXTAFTER('query (10)'!AB507,"("),")"))),"")</f>
        <v/>
      </c>
      <c r="AF507" s="38" t="str">
        <f>IF('query (10)'!AD507="","",TRIM('query (10)'!AD507))</f>
        <v>จักรภัทร โคตรสมบัติ</v>
      </c>
      <c r="AG507" s="38" t="str">
        <f>IF('query (10)'!AE507="","",TRIM('query (10)'!AE507))</f>
        <v>จักรภัทร โคตรสมบัติ</v>
      </c>
      <c r="AH507" s="38" t="str">
        <f>IF('query (10)'!AF507="","",IFERROR(VALUE('query (10)'!AF507),""))</f>
        <v/>
      </c>
      <c r="AI507" s="38" t="str">
        <f>IF('query (10)'!AG507="","",TRIM('query (10)'!AG507))</f>
        <v/>
      </c>
      <c r="AJ507" s="38" t="str">
        <f>IF('query (10)'!AH507="","",IFERROR(VALUE('query (10)'!AH507),""))</f>
        <v/>
      </c>
      <c r="AK507" s="38" t="str">
        <f>IF('query (10)'!AI507="","",TRIM('query (10)'!AI507))</f>
        <v/>
      </c>
      <c r="AL507" s="42">
        <f t="shared" si="35"/>
        <v>2025</v>
      </c>
      <c r="AM507" s="42" t="str">
        <f t="shared" si="36"/>
        <v>2025-12</v>
      </c>
      <c r="AN507" s="42" t="str">
        <f t="shared" ca="1" si="37"/>
        <v>OVERDUE</v>
      </c>
      <c r="AO507" s="42" t="str">
        <f t="shared" si="38"/>
        <v>DE-149 | DEMAGNETIZING FOR OUTER RING M/C | BWD2 | CARRIER | Time-based Maintenance | Mechanical | Part Change | Medium | เปลี่ยน Seal kit , ทำความสะอาดและหล่อลื่นกระบอกลม Carrier 2 | SEAL KIT | CDQ2B40 | จักรภัทร โคตรสมบัติ</v>
      </c>
      <c r="AP507" s="42" t="str">
        <f>_xlfn.TEXTJOIN("; ",TRUE,IF(COUNTA('query (10)'!A507:AK507)&lt;=6,"NEAR_EMPTY_ROW",""),IF($K507="","MISSING_STATUS",""),IF(AND($K507="เสร็จสิ้น",$Z507=""),"DONE_NO_ACTUAL_DATE",""),IF(AND($I507="Condition-based Maintenance",$AH507=""),"CBM_NO_MEASUREMENT",""),IF(OR($X507="",$X507=0),"INVALID_PERIOD",""),IF(AND($AA507&lt;&gt;"",$AB507&lt;&gt;"",$AB507&lt;$AA507),"DATE_SEQUENCE_ERROR",""),IF(AND($AB507&lt;&gt;"",$AB507&gt;DATE(2030,12,31)),"DATE_OUTLIER",""),IF($C507="","MISSING_QRCODE",""),IF($J507="UNKNOWN","UNKNOWN_PM_TYPE",""),IF($L507="UNKNOWN","UNKNOWN_STATUS",""))</f>
        <v/>
      </c>
      <c r="AQ507" s="42" t="str">
        <f t="shared" si="39"/>
        <v>NO</v>
      </c>
    </row>
    <row r="508" spans="1:43" x14ac:dyDescent="0.3">
      <c r="A508" s="38">
        <f>IF('query (10)'!A508="","",'query (10)'!A508)</f>
        <v>609</v>
      </c>
      <c r="B508" s="38">
        <f>IF('query (10)'!B508="","",'query (10)'!B508)</f>
        <v>21370</v>
      </c>
      <c r="C508" s="38" t="str">
        <f>TRIM(UPPER('query (10)'!M508))</f>
        <v>DE-066</v>
      </c>
      <c r="D508" s="38" t="str">
        <f>TRIM(UPPER(IFERROR(_xlfn.TEXTBEFORE('query (10)'!L508,"("),'query (10)'!L508)))</f>
        <v>DEMAGNETIZING FOR INNER RING M/C</v>
      </c>
      <c r="E508" s="38" t="str">
        <f>IFERROR(TRIM(UPPER(_xlfn.TEXTBEFORE(_xlfn.TEXTAFTER('query (10)'!L508,"("),")"))),"")</f>
        <v/>
      </c>
      <c r="F508" s="38" t="str">
        <f>TRIM('query (10)'!K508)</f>
        <v>BWD2</v>
      </c>
      <c r="G508" s="38" t="str">
        <f>IF('query (10)'!J508="","",'query (10)'!J508)</f>
        <v>Carrier</v>
      </c>
      <c r="H508" s="38" t="str">
        <f>TRIM(UPPER('query (10)'!J508))</f>
        <v>CARRIER</v>
      </c>
      <c r="I508" s="38" t="str">
        <f>IF('query (10)'!F508="","",'query (10)'!F508)</f>
        <v>Time-based Maintenance</v>
      </c>
      <c r="J508" s="38" t="str">
        <f>IF('query (10)'!F508="","",IFERROR(INDEX(Cleaning_Rules!$B$14:$B$17,MATCH(TRIM('query (10)'!F508),Cleaning_Rules!$A$14:$A$17,0)),"UNKNOWN"))</f>
        <v>TBM</v>
      </c>
      <c r="K508" s="38" t="str">
        <f>IF('query (10)'!G508="","",'query (10)'!G508)</f>
        <v>กำลังดำเนินการ</v>
      </c>
      <c r="L508" s="38" t="str">
        <f>IF('query (10)'!G508="","MISSING",IFERROR(INDEX(Cleaning_Rules!$B$5:$B$10,MATCH(TRIM('query (10)'!G508),Cleaning_Rules!$A$5:$A$10,0)),"UNKNOWN"))</f>
        <v>IN_PROGRESS</v>
      </c>
      <c r="M508" s="38" t="str">
        <f>IF('query (10)'!I508="","",'query (10)'!I508)</f>
        <v>Mechanical</v>
      </c>
      <c r="N508" s="38" t="str">
        <f>IF('query (10)'!O508="","",'query (10)'!O508)</f>
        <v>Part Change</v>
      </c>
      <c r="O508" s="38" t="str">
        <f>IF('query (10)'!P508="","",'query (10)'!P508)</f>
        <v>Medium</v>
      </c>
      <c r="P508" s="38" t="str">
        <f>IF('query (10)'!N508="","",'query (10)'!N508)</f>
        <v xml:space="preserve">เปลี่ยน Seal kit , ทำความสะอาดและหล่อลื่นกระบอกลม Carrier 2 </v>
      </c>
      <c r="Q508" s="38" t="str">
        <f>TRIM('query (10)'!N508)</f>
        <v>เปลี่ยน Seal kit , ทำความสะอาดและหล่อลื่นกระบอกลม Carrier 2</v>
      </c>
      <c r="R508" s="38" t="str">
        <f>TRIM(UPPER('query (10)'!R508))</f>
        <v>SEAL KIT</v>
      </c>
      <c r="S508" s="38" t="str">
        <f>TRIM(UPPER('query (10)'!S508))</f>
        <v>CDQ2B40</v>
      </c>
      <c r="T508" s="38" t="str">
        <f>IF('query (10)'!Q508="","",TRIM(UPPER('query (10)'!Q508)))</f>
        <v/>
      </c>
      <c r="U508" s="38" t="str">
        <f>IF('query (10)'!T508="","",'query (10)'!T508)</f>
        <v>1</v>
      </c>
      <c r="V508" s="39">
        <f>IF('query (10)'!T508="","",IFERROR(VALUE('query (10)'!T508),""))</f>
        <v>1</v>
      </c>
      <c r="W508" s="40">
        <f>IF('query (10)'!U508="","",'query (10)'!U508)</f>
        <v>0</v>
      </c>
      <c r="X508" s="39">
        <f>IF('query (10)'!V508="","",'query (10)'!V508)</f>
        <v>180</v>
      </c>
      <c r="Y508" s="41">
        <f>IF('query (10)'!W508="","",'query (10)'!W508)</f>
        <v>46004</v>
      </c>
      <c r="Z508" s="41" t="str">
        <f>IF('query (10)'!X508="","",'query (10)'!X508)</f>
        <v/>
      </c>
      <c r="AA508" s="41">
        <f>IF('query (10)'!Y508="","",'query (10)'!Y508)</f>
        <v>46004</v>
      </c>
      <c r="AB508" s="41">
        <f>IF('query (10)'!Z508="","",'query (10)'!Z508)</f>
        <v>46184</v>
      </c>
      <c r="AC508" s="38" t="str">
        <f>IF(OR('query (10)'!AA508="",COUNTIF(Cleaning_Rules!$A$21:$A$26,TRIM('query (10)'!AA508))&gt;0),"",TRIM('query (10)'!AA508))</f>
        <v/>
      </c>
      <c r="AD508" s="38" t="str">
        <f>IF('query (10)'!AB508="","",TRIM(IFERROR(_xlfn.TEXTBEFORE('query (10)'!AB508,"("),'query (10)'!AB508)))</f>
        <v/>
      </c>
      <c r="AE508" s="38" t="str">
        <f>IFERROR(LOWER(TRIM(_xlfn.TEXTBEFORE(_xlfn.TEXTAFTER('query (10)'!AB508,"("),")"))),"")</f>
        <v/>
      </c>
      <c r="AF508" s="38" t="str">
        <f>IF('query (10)'!AD508="","",TRIM('query (10)'!AD508))</f>
        <v>จักรภัทร โคตรสมบัติ</v>
      </c>
      <c r="AG508" s="38" t="str">
        <f>IF('query (10)'!AE508="","",TRIM('query (10)'!AE508))</f>
        <v>จักรภัทร โคตรสมบัติ</v>
      </c>
      <c r="AH508" s="38" t="str">
        <f>IF('query (10)'!AF508="","",IFERROR(VALUE('query (10)'!AF508),""))</f>
        <v/>
      </c>
      <c r="AI508" s="38" t="str">
        <f>IF('query (10)'!AG508="","",TRIM('query (10)'!AG508))</f>
        <v/>
      </c>
      <c r="AJ508" s="38" t="str">
        <f>IF('query (10)'!AH508="","",IFERROR(VALUE('query (10)'!AH508),""))</f>
        <v/>
      </c>
      <c r="AK508" s="38" t="str">
        <f>IF('query (10)'!AI508="","",TRIM('query (10)'!AI508))</f>
        <v/>
      </c>
      <c r="AL508" s="42">
        <f t="shared" si="35"/>
        <v>2025</v>
      </c>
      <c r="AM508" s="42" t="str">
        <f t="shared" si="36"/>
        <v>2025-12</v>
      </c>
      <c r="AN508" s="42" t="str">
        <f t="shared" ca="1" si="37"/>
        <v>OVERDUE</v>
      </c>
      <c r="AO508" s="42" t="str">
        <f t="shared" si="38"/>
        <v>DE-066 | DEMAGNETIZING FOR INNER RING M/C | BWD2 | CARRIER | Time-based Maintenance | Mechanical | Part Change | Medium | เปลี่ยน Seal kit , ทำความสะอาดและหล่อลื่นกระบอกลม Carrier 2 | SEAL KIT | CDQ2B40 | จักรภัทร โคตรสมบัติ</v>
      </c>
      <c r="AP508" s="42" t="str">
        <f>_xlfn.TEXTJOIN("; ",TRUE,IF(COUNTA('query (10)'!A508:AK508)&lt;=6,"NEAR_EMPTY_ROW",""),IF($K508="","MISSING_STATUS",""),IF(AND($K508="เสร็จสิ้น",$Z508=""),"DONE_NO_ACTUAL_DATE",""),IF(AND($I508="Condition-based Maintenance",$AH508=""),"CBM_NO_MEASUREMENT",""),IF(OR($X508="",$X508=0),"INVALID_PERIOD",""),IF(AND($AA508&lt;&gt;"",$AB508&lt;&gt;"",$AB508&lt;$AA508),"DATE_SEQUENCE_ERROR",""),IF(AND($AB508&lt;&gt;"",$AB508&gt;DATE(2030,12,31)),"DATE_OUTLIER",""),IF($C508="","MISSING_QRCODE",""),IF($J508="UNKNOWN","UNKNOWN_PM_TYPE",""),IF($L508="UNKNOWN","UNKNOWN_STATUS",""))</f>
        <v/>
      </c>
      <c r="AQ508" s="42" t="str">
        <f t="shared" si="39"/>
        <v>NO</v>
      </c>
    </row>
    <row r="509" spans="1:43" x14ac:dyDescent="0.3">
      <c r="A509" s="38">
        <f>IF('query (10)'!A509="","",'query (10)'!A509)</f>
        <v>610</v>
      </c>
      <c r="B509" s="38">
        <f>IF('query (10)'!B509="","",'query (10)'!B509)</f>
        <v>17712</v>
      </c>
      <c r="C509" s="38" t="str">
        <f>TRIM(UPPER('query (10)'!M509))</f>
        <v>DE-149</v>
      </c>
      <c r="D509" s="38" t="str">
        <f>TRIM(UPPER(IFERROR(_xlfn.TEXTBEFORE('query (10)'!L509,"("),'query (10)'!L509)))</f>
        <v>DEMAGNETIZING FOR OUTER RING M/C</v>
      </c>
      <c r="E509" s="38" t="str">
        <f>IFERROR(TRIM(UPPER(_xlfn.TEXTBEFORE(_xlfn.TEXTAFTER('query (10)'!L509,"("),")"))),"")</f>
        <v/>
      </c>
      <c r="F509" s="38" t="str">
        <f>TRIM('query (10)'!K509)</f>
        <v>BWD2</v>
      </c>
      <c r="G509" s="38" t="str">
        <f>IF('query (10)'!J509="","",'query (10)'!J509)</f>
        <v>Solenoid valve</v>
      </c>
      <c r="H509" s="38" t="str">
        <f>TRIM(UPPER('query (10)'!J509))</f>
        <v>SOLENOID VALVE</v>
      </c>
      <c r="I509" s="38" t="str">
        <f>IF('query (10)'!F509="","",'query (10)'!F509)</f>
        <v>Time-based Maintenance</v>
      </c>
      <c r="J509" s="38" t="str">
        <f>IF('query (10)'!F509="","",IFERROR(INDEX(Cleaning_Rules!$B$14:$B$17,MATCH(TRIM('query (10)'!F509),Cleaning_Rules!$A$14:$A$17,0)),"UNKNOWN"))</f>
        <v>TBM</v>
      </c>
      <c r="K509" s="38" t="str">
        <f>IF('query (10)'!G509="","",'query (10)'!G509)</f>
        <v>เสร็จสิ้น</v>
      </c>
      <c r="L509" s="38" t="str">
        <f>IF('query (10)'!G509="","MISSING",IFERROR(INDEX(Cleaning_Rules!$B$5:$B$10,MATCH(TRIM('query (10)'!G509),Cleaning_Rules!$A$5:$A$10,0)),"UNKNOWN"))</f>
        <v>COMPLETED</v>
      </c>
      <c r="M509" s="38" t="str">
        <f>IF('query (10)'!I509="","",'query (10)'!I509)</f>
        <v>Mechanical</v>
      </c>
      <c r="N509" s="38" t="str">
        <f>IF('query (10)'!O509="","",'query (10)'!O509)</f>
        <v>Cleaning</v>
      </c>
      <c r="O509" s="38" t="str">
        <f>IF('query (10)'!P509="","",'query (10)'!P509)</f>
        <v>Medium</v>
      </c>
      <c r="P509" s="38" t="str">
        <f>IF('query (10)'!N509="","",'query (10)'!N509)</f>
        <v>Cleaning solenoid valve</v>
      </c>
      <c r="Q509" s="38" t="str">
        <f>TRIM('query (10)'!N509)</f>
        <v>Cleaning solenoid valve</v>
      </c>
      <c r="R509" s="38" t="str">
        <f>TRIM(UPPER('query (10)'!R509))</f>
        <v/>
      </c>
      <c r="S509" s="38" t="str">
        <f>TRIM(UPPER('query (10)'!S509))</f>
        <v/>
      </c>
      <c r="T509" s="38" t="str">
        <f>IF('query (10)'!Q509="","",TRIM(UPPER('query (10)'!Q509)))</f>
        <v/>
      </c>
      <c r="U509" s="38" t="str">
        <f>IF('query (10)'!T509="","",'query (10)'!T509)</f>
        <v>1</v>
      </c>
      <c r="V509" s="39">
        <f>IF('query (10)'!T509="","",IFERROR(VALUE('query (10)'!T509),""))</f>
        <v>1</v>
      </c>
      <c r="W509" s="40">
        <f>IF('query (10)'!U509="","",'query (10)'!U509)</f>
        <v>0</v>
      </c>
      <c r="X509" s="39">
        <f>IF('query (10)'!V509="","",'query (10)'!V509)</f>
        <v>365</v>
      </c>
      <c r="Y509" s="41">
        <f>IF('query (10)'!W509="","",'query (10)'!W509)</f>
        <v>46004</v>
      </c>
      <c r="Z509" s="41">
        <f>IF('query (10)'!X509="","",'query (10)'!X509)</f>
        <v>46049</v>
      </c>
      <c r="AA509" s="41">
        <f>IF('query (10)'!Y509="","",'query (10)'!Y509)</f>
        <v>46049</v>
      </c>
      <c r="AB509" s="41">
        <f>IF('query (10)'!Z509="","",'query (10)'!Z509)</f>
        <v>46414</v>
      </c>
      <c r="AC509" s="38" t="str">
        <f>IF(OR('query (10)'!AA509="",COUNTIF(Cleaning_Rules!$A$21:$A$26,TRIM('query (10)'!AA509))&gt;0),"",TRIM('query (10)'!AA509))</f>
        <v/>
      </c>
      <c r="AD509" s="38" t="str">
        <f>IF('query (10)'!AB509="","",TRIM(IFERROR(_xlfn.TEXTBEFORE('query (10)'!AB509,"("),'query (10)'!AB509)))</f>
        <v>เริ่มซ่อมงาน PM แล้ว รับผิดชอบโดย JAKKAPAT KHOTSOMBAT</v>
      </c>
      <c r="AE509" s="38" t="str">
        <f>IFERROR(LOWER(TRIM(_xlfn.TEXTBEFORE(_xlfn.TEXTAFTER('query (10)'!AB509,"("),")"))),"")</f>
        <v>jakkapat@nsk.com</v>
      </c>
      <c r="AF509" s="38" t="str">
        <f>IF('query (10)'!AD509="","",TRIM('query (10)'!AD509))</f>
        <v>จักรภัทร โคตรสมบัติ</v>
      </c>
      <c r="AG509" s="38" t="str">
        <f>IF('query (10)'!AE509="","",TRIM('query (10)'!AE509))</f>
        <v>จักรภัทร โคตรสมบัติ</v>
      </c>
      <c r="AH509" s="38" t="str">
        <f>IF('query (10)'!AF509="","",IFERROR(VALUE('query (10)'!AF509),""))</f>
        <v/>
      </c>
      <c r="AI509" s="38" t="str">
        <f>IF('query (10)'!AG509="","",TRIM('query (10)'!AG509))</f>
        <v/>
      </c>
      <c r="AJ509" s="38" t="str">
        <f>IF('query (10)'!AH509="","",IFERROR(VALUE('query (10)'!AH509),""))</f>
        <v/>
      </c>
      <c r="AK509" s="38" t="str">
        <f>IF('query (10)'!AI509="","",TRIM('query (10)'!AI509))</f>
        <v/>
      </c>
      <c r="AL509" s="42">
        <f t="shared" si="35"/>
        <v>2025</v>
      </c>
      <c r="AM509" s="42" t="str">
        <f t="shared" si="36"/>
        <v>2025-12</v>
      </c>
      <c r="AN509" s="42" t="str">
        <f t="shared" ca="1" si="37"/>
        <v/>
      </c>
      <c r="AO509" s="42" t="str">
        <f t="shared" si="38"/>
        <v>DE-149 | DEMAGNETIZING FOR OUTER RING M/C | BWD2 | SOLENOID VALVE | Time-based Maintenance | Mechanical | Cleaning | Medium | Cleaning solenoid valve | เริ่มซ่อมงาน PM แล้ว รับผิดชอบโดย JAKKAPAT KHOTSOMBAT | จักรภัทร โคตรสมบัติ</v>
      </c>
      <c r="AP509" s="42" t="str">
        <f>_xlfn.TEXTJOIN("; ",TRUE,IF(COUNTA('query (10)'!A509:AK509)&lt;=6,"NEAR_EMPTY_ROW",""),IF($K509="","MISSING_STATUS",""),IF(AND($K509="เสร็จสิ้น",$Z509=""),"DONE_NO_ACTUAL_DATE",""),IF(AND($I509="Condition-based Maintenance",$AH509=""),"CBM_NO_MEASUREMENT",""),IF(OR($X509="",$X509=0),"INVALID_PERIOD",""),IF(AND($AA509&lt;&gt;"",$AB509&lt;&gt;"",$AB509&lt;$AA509),"DATE_SEQUENCE_ERROR",""),IF(AND($AB509&lt;&gt;"",$AB509&gt;DATE(2030,12,31)),"DATE_OUTLIER",""),IF($C509="","MISSING_QRCODE",""),IF($J509="UNKNOWN","UNKNOWN_PM_TYPE",""),IF($L509="UNKNOWN","UNKNOWN_STATUS",""))</f>
        <v/>
      </c>
      <c r="AQ509" s="42" t="str">
        <f t="shared" si="39"/>
        <v>NO</v>
      </c>
    </row>
    <row r="510" spans="1:43" x14ac:dyDescent="0.3">
      <c r="A510" s="38">
        <f>IF('query (10)'!A510="","",'query (10)'!A510)</f>
        <v>611</v>
      </c>
      <c r="B510" s="38">
        <f>IF('query (10)'!B510="","",'query (10)'!B510)</f>
        <v>17713</v>
      </c>
      <c r="C510" s="38" t="str">
        <f>TRIM(UPPER('query (10)'!M510))</f>
        <v>DE-066</v>
      </c>
      <c r="D510" s="38" t="str">
        <f>TRIM(UPPER(IFERROR(_xlfn.TEXTBEFORE('query (10)'!L510,"("),'query (10)'!L510)))</f>
        <v>DEMAGNETIZING FOR INNER RING M/C</v>
      </c>
      <c r="E510" s="38" t="str">
        <f>IFERROR(TRIM(UPPER(_xlfn.TEXTBEFORE(_xlfn.TEXTAFTER('query (10)'!L510,"("),")"))),"")</f>
        <v/>
      </c>
      <c r="F510" s="38" t="str">
        <f>TRIM('query (10)'!K510)</f>
        <v>BWD2</v>
      </c>
      <c r="G510" s="38" t="str">
        <f>IF('query (10)'!J510="","",'query (10)'!J510)</f>
        <v>Solenoid valve</v>
      </c>
      <c r="H510" s="38" t="str">
        <f>TRIM(UPPER('query (10)'!J510))</f>
        <v>SOLENOID VALVE</v>
      </c>
      <c r="I510" s="38" t="str">
        <f>IF('query (10)'!F510="","",'query (10)'!F510)</f>
        <v>Time-based Maintenance</v>
      </c>
      <c r="J510" s="38" t="str">
        <f>IF('query (10)'!F510="","",IFERROR(INDEX(Cleaning_Rules!$B$14:$B$17,MATCH(TRIM('query (10)'!F510),Cleaning_Rules!$A$14:$A$17,0)),"UNKNOWN"))</f>
        <v>TBM</v>
      </c>
      <c r="K510" s="38" t="str">
        <f>IF('query (10)'!G510="","",'query (10)'!G510)</f>
        <v>เสร็จสิ้น</v>
      </c>
      <c r="L510" s="38" t="str">
        <f>IF('query (10)'!G510="","MISSING",IFERROR(INDEX(Cleaning_Rules!$B$5:$B$10,MATCH(TRIM('query (10)'!G510),Cleaning_Rules!$A$5:$A$10,0)),"UNKNOWN"))</f>
        <v>COMPLETED</v>
      </c>
      <c r="M510" s="38" t="str">
        <f>IF('query (10)'!I510="","",'query (10)'!I510)</f>
        <v>Mechanical</v>
      </c>
      <c r="N510" s="38" t="str">
        <f>IF('query (10)'!O510="","",'query (10)'!O510)</f>
        <v>Cleaning</v>
      </c>
      <c r="O510" s="38" t="str">
        <f>IF('query (10)'!P510="","",'query (10)'!P510)</f>
        <v>Medium</v>
      </c>
      <c r="P510" s="38" t="str">
        <f>IF('query (10)'!N510="","",'query (10)'!N510)</f>
        <v>Cleaning solenoid valve</v>
      </c>
      <c r="Q510" s="38" t="str">
        <f>TRIM('query (10)'!N510)</f>
        <v>Cleaning solenoid valve</v>
      </c>
      <c r="R510" s="38" t="str">
        <f>TRIM(UPPER('query (10)'!R510))</f>
        <v/>
      </c>
      <c r="S510" s="38" t="str">
        <f>TRIM(UPPER('query (10)'!S510))</f>
        <v/>
      </c>
      <c r="T510" s="38" t="str">
        <f>IF('query (10)'!Q510="","",TRIM(UPPER('query (10)'!Q510)))</f>
        <v/>
      </c>
      <c r="U510" s="38" t="str">
        <f>IF('query (10)'!T510="","",'query (10)'!T510)</f>
        <v>1</v>
      </c>
      <c r="V510" s="39">
        <f>IF('query (10)'!T510="","",IFERROR(VALUE('query (10)'!T510),""))</f>
        <v>1</v>
      </c>
      <c r="W510" s="40">
        <f>IF('query (10)'!U510="","",'query (10)'!U510)</f>
        <v>0</v>
      </c>
      <c r="X510" s="39">
        <f>IF('query (10)'!V510="","",'query (10)'!V510)</f>
        <v>365</v>
      </c>
      <c r="Y510" s="41">
        <f>IF('query (10)'!W510="","",'query (10)'!W510)</f>
        <v>46004</v>
      </c>
      <c r="Z510" s="41">
        <f>IF('query (10)'!X510="","",'query (10)'!X510)</f>
        <v>46049</v>
      </c>
      <c r="AA510" s="41">
        <f>IF('query (10)'!Y510="","",'query (10)'!Y510)</f>
        <v>46049</v>
      </c>
      <c r="AB510" s="41">
        <f>IF('query (10)'!Z510="","",'query (10)'!Z510)</f>
        <v>46414</v>
      </c>
      <c r="AC510" s="38" t="str">
        <f>IF(OR('query (10)'!AA510="",COUNTIF(Cleaning_Rules!$A$21:$A$26,TRIM('query (10)'!AA510))&gt;0),"",TRIM('query (10)'!AA510))</f>
        <v/>
      </c>
      <c r="AD510" s="38" t="str">
        <f>IF('query (10)'!AB510="","",TRIM(IFERROR(_xlfn.TEXTBEFORE('query (10)'!AB510,"("),'query (10)'!AB510)))</f>
        <v>เริ่มซ่อมงาน PM แล้ว รับผิดชอบโดย JAKKAPAT KHOTSOMBAT</v>
      </c>
      <c r="AE510" s="38" t="str">
        <f>IFERROR(LOWER(TRIM(_xlfn.TEXTBEFORE(_xlfn.TEXTAFTER('query (10)'!AB510,"("),")"))),"")</f>
        <v>jakkapat@nsk.com</v>
      </c>
      <c r="AF510" s="38" t="str">
        <f>IF('query (10)'!AD510="","",TRIM('query (10)'!AD510))</f>
        <v>จักรภัทร โคตรสมบัติ</v>
      </c>
      <c r="AG510" s="38" t="str">
        <f>IF('query (10)'!AE510="","",TRIM('query (10)'!AE510))</f>
        <v>จักรภัทร โคตรสมบัติ</v>
      </c>
      <c r="AH510" s="38" t="str">
        <f>IF('query (10)'!AF510="","",IFERROR(VALUE('query (10)'!AF510),""))</f>
        <v/>
      </c>
      <c r="AI510" s="38" t="str">
        <f>IF('query (10)'!AG510="","",TRIM('query (10)'!AG510))</f>
        <v/>
      </c>
      <c r="AJ510" s="38" t="str">
        <f>IF('query (10)'!AH510="","",IFERROR(VALUE('query (10)'!AH510),""))</f>
        <v/>
      </c>
      <c r="AK510" s="38" t="str">
        <f>IF('query (10)'!AI510="","",TRIM('query (10)'!AI510))</f>
        <v/>
      </c>
      <c r="AL510" s="42">
        <f t="shared" si="35"/>
        <v>2025</v>
      </c>
      <c r="AM510" s="42" t="str">
        <f t="shared" si="36"/>
        <v>2025-12</v>
      </c>
      <c r="AN510" s="42" t="str">
        <f t="shared" ca="1" si="37"/>
        <v/>
      </c>
      <c r="AO510" s="42" t="str">
        <f t="shared" si="38"/>
        <v>DE-066 | DEMAGNETIZING FOR INNER RING M/C | BWD2 | SOLENOID VALVE | Time-based Maintenance | Mechanical | Cleaning | Medium | Cleaning solenoid valve | เริ่มซ่อมงาน PM แล้ว รับผิดชอบโดย JAKKAPAT KHOTSOMBAT | จักรภัทร โคตรสมบัติ</v>
      </c>
      <c r="AP510" s="42" t="str">
        <f>_xlfn.TEXTJOIN("; ",TRUE,IF(COUNTA('query (10)'!A510:AK510)&lt;=6,"NEAR_EMPTY_ROW",""),IF($K510="","MISSING_STATUS",""),IF(AND($K510="เสร็จสิ้น",$Z510=""),"DONE_NO_ACTUAL_DATE",""),IF(AND($I510="Condition-based Maintenance",$AH510=""),"CBM_NO_MEASUREMENT",""),IF(OR($X510="",$X510=0),"INVALID_PERIOD",""),IF(AND($AA510&lt;&gt;"",$AB510&lt;&gt;"",$AB510&lt;$AA510),"DATE_SEQUENCE_ERROR",""),IF(AND($AB510&lt;&gt;"",$AB510&gt;DATE(2030,12,31)),"DATE_OUTLIER",""),IF($C510="","MISSING_QRCODE",""),IF($J510="UNKNOWN","UNKNOWN_PM_TYPE",""),IF($L510="UNKNOWN","UNKNOWN_STATUS",""))</f>
        <v/>
      </c>
      <c r="AQ510" s="42" t="str">
        <f t="shared" si="39"/>
        <v>NO</v>
      </c>
    </row>
    <row r="511" spans="1:43" x14ac:dyDescent="0.3">
      <c r="A511" s="38">
        <f>IF('query (10)'!A511="","",'query (10)'!A511)</f>
        <v>612</v>
      </c>
      <c r="B511" s="38">
        <f>IF('query (10)'!B511="","",'query (10)'!B511)</f>
        <v>17756</v>
      </c>
      <c r="C511" s="38" t="str">
        <f>TRIM(UPPER('query (10)'!M511))</f>
        <v>CH-942</v>
      </c>
      <c r="D511" s="38" t="str">
        <f>TRIM(UPPER(IFERROR(_xlfn.TEXTBEFORE('query (10)'!L511,"("),'query (10)'!L511)))</f>
        <v>OUTER &amp; INNER EDDY CURENT TESTER M/C</v>
      </c>
      <c r="E511" s="38" t="str">
        <f>IFERROR(TRIM(UPPER(_xlfn.TEXTBEFORE(_xlfn.TEXTAFTER('query (10)'!L511,"("),")"))),"")</f>
        <v/>
      </c>
      <c r="F511" s="38" t="str">
        <f>TRIM('query (10)'!K511)</f>
        <v>BWD2</v>
      </c>
      <c r="G511" s="38" t="str">
        <f>IF('query (10)'!J511="","",'query (10)'!J511)</f>
        <v>Solenoid valve</v>
      </c>
      <c r="H511" s="38" t="str">
        <f>TRIM(UPPER('query (10)'!J511))</f>
        <v>SOLENOID VALVE</v>
      </c>
      <c r="I511" s="38" t="str">
        <f>IF('query (10)'!F511="","",'query (10)'!F511)</f>
        <v>Time-based Maintenance</v>
      </c>
      <c r="J511" s="38" t="str">
        <f>IF('query (10)'!F511="","",IFERROR(INDEX(Cleaning_Rules!$B$14:$B$17,MATCH(TRIM('query (10)'!F511),Cleaning_Rules!$A$14:$A$17,0)),"UNKNOWN"))</f>
        <v>TBM</v>
      </c>
      <c r="K511" s="38" t="str">
        <f>IF('query (10)'!G511="","",'query (10)'!G511)</f>
        <v>เสร็จสิ้น</v>
      </c>
      <c r="L511" s="38" t="str">
        <f>IF('query (10)'!G511="","MISSING",IFERROR(INDEX(Cleaning_Rules!$B$5:$B$10,MATCH(TRIM('query (10)'!G511),Cleaning_Rules!$A$5:$A$10,0)),"UNKNOWN"))</f>
        <v>COMPLETED</v>
      </c>
      <c r="M511" s="38" t="str">
        <f>IF('query (10)'!I511="","",'query (10)'!I511)</f>
        <v>Mechanical</v>
      </c>
      <c r="N511" s="38" t="str">
        <f>IF('query (10)'!O511="","",'query (10)'!O511)</f>
        <v>Cleaning</v>
      </c>
      <c r="O511" s="38" t="str">
        <f>IF('query (10)'!P511="","",'query (10)'!P511)</f>
        <v>Medium</v>
      </c>
      <c r="P511" s="38" t="str">
        <f>IF('query (10)'!N511="","",'query (10)'!N511)</f>
        <v>Cleaning solenoid valve</v>
      </c>
      <c r="Q511" s="38" t="str">
        <f>TRIM('query (10)'!N511)</f>
        <v>Cleaning solenoid valve</v>
      </c>
      <c r="R511" s="38" t="str">
        <f>TRIM(UPPER('query (10)'!R511))</f>
        <v/>
      </c>
      <c r="S511" s="38" t="str">
        <f>TRIM(UPPER('query (10)'!S511))</f>
        <v/>
      </c>
      <c r="T511" s="38" t="str">
        <f>IF('query (10)'!Q511="","",TRIM(UPPER('query (10)'!Q511)))</f>
        <v/>
      </c>
      <c r="U511" s="38" t="str">
        <f>IF('query (10)'!T511="","",'query (10)'!T511)</f>
        <v>1</v>
      </c>
      <c r="V511" s="39">
        <f>IF('query (10)'!T511="","",IFERROR(VALUE('query (10)'!T511),""))</f>
        <v>1</v>
      </c>
      <c r="W511" s="40">
        <f>IF('query (10)'!U511="","",'query (10)'!U511)</f>
        <v>0</v>
      </c>
      <c r="X511" s="39">
        <f>IF('query (10)'!V511="","",'query (10)'!V511)</f>
        <v>365</v>
      </c>
      <c r="Y511" s="41">
        <f>IF('query (10)'!W511="","",'query (10)'!W511)</f>
        <v>46004</v>
      </c>
      <c r="Z511" s="41">
        <f>IF('query (10)'!X511="","",'query (10)'!X511)</f>
        <v>46049</v>
      </c>
      <c r="AA511" s="41">
        <f>IF('query (10)'!Y511="","",'query (10)'!Y511)</f>
        <v>46049</v>
      </c>
      <c r="AB511" s="41">
        <f>IF('query (10)'!Z511="","",'query (10)'!Z511)</f>
        <v>46414</v>
      </c>
      <c r="AC511" s="38" t="str">
        <f>IF(OR('query (10)'!AA511="",COUNTIF(Cleaning_Rules!$A$21:$A$26,TRIM('query (10)'!AA511))&gt;0),"",TRIM('query (10)'!AA511))</f>
        <v/>
      </c>
      <c r="AD511" s="38" t="str">
        <f>IF('query (10)'!AB511="","",TRIM(IFERROR(_xlfn.TEXTBEFORE('query (10)'!AB511,"("),'query (10)'!AB511)))</f>
        <v>เริ่มซ่อมงาน PM แล้ว รับผิดชอบโดย JAKKAPAT KHOTSOMBAT</v>
      </c>
      <c r="AE511" s="38" t="str">
        <f>IFERROR(LOWER(TRIM(_xlfn.TEXTBEFORE(_xlfn.TEXTAFTER('query (10)'!AB511,"("),")"))),"")</f>
        <v>jakkapat@nsk.com</v>
      </c>
      <c r="AF511" s="38" t="str">
        <f>IF('query (10)'!AD511="","",TRIM('query (10)'!AD511))</f>
        <v>จักรภัทร โคตรสมบัติ</v>
      </c>
      <c r="AG511" s="38" t="str">
        <f>IF('query (10)'!AE511="","",TRIM('query (10)'!AE511))</f>
        <v>จักรภัทร โคตรสมบัติ</v>
      </c>
      <c r="AH511" s="38" t="str">
        <f>IF('query (10)'!AF511="","",IFERROR(VALUE('query (10)'!AF511),""))</f>
        <v/>
      </c>
      <c r="AI511" s="38" t="str">
        <f>IF('query (10)'!AG511="","",TRIM('query (10)'!AG511))</f>
        <v/>
      </c>
      <c r="AJ511" s="38" t="str">
        <f>IF('query (10)'!AH511="","",IFERROR(VALUE('query (10)'!AH511),""))</f>
        <v/>
      </c>
      <c r="AK511" s="38" t="str">
        <f>IF('query (10)'!AI511="","",TRIM('query (10)'!AI511))</f>
        <v/>
      </c>
      <c r="AL511" s="42">
        <f t="shared" si="35"/>
        <v>2025</v>
      </c>
      <c r="AM511" s="42" t="str">
        <f t="shared" si="36"/>
        <v>2025-12</v>
      </c>
      <c r="AN511" s="42" t="str">
        <f t="shared" ca="1" si="37"/>
        <v/>
      </c>
      <c r="AO511" s="42" t="str">
        <f t="shared" si="38"/>
        <v>CH-942 | OUTER &amp; INNER EDDY CURENT TESTER M/C | BWD2 | SOLENOID VALVE | Time-based Maintenance | Mechanical | Cleaning | Medium | Cleaning solenoid valve | เริ่มซ่อมงาน PM แล้ว รับผิดชอบโดย JAKKAPAT KHOTSOMBAT | จักรภัทร โคตรสมบัติ</v>
      </c>
      <c r="AP511" s="42" t="str">
        <f>_xlfn.TEXTJOIN("; ",TRUE,IF(COUNTA('query (10)'!A511:AK511)&lt;=6,"NEAR_EMPTY_ROW",""),IF($K511="","MISSING_STATUS",""),IF(AND($K511="เสร็จสิ้น",$Z511=""),"DONE_NO_ACTUAL_DATE",""),IF(AND($I511="Condition-based Maintenance",$AH511=""),"CBM_NO_MEASUREMENT",""),IF(OR($X511="",$X511=0),"INVALID_PERIOD",""),IF(AND($AA511&lt;&gt;"",$AB511&lt;&gt;"",$AB511&lt;$AA511),"DATE_SEQUENCE_ERROR",""),IF(AND($AB511&lt;&gt;"",$AB511&gt;DATE(2030,12,31)),"DATE_OUTLIER",""),IF($C511="","MISSING_QRCODE",""),IF($J511="UNKNOWN","UNKNOWN_PM_TYPE",""),IF($L511="UNKNOWN","UNKNOWN_STATUS",""))</f>
        <v/>
      </c>
      <c r="AQ511" s="42" t="str">
        <f t="shared" si="39"/>
        <v>NO</v>
      </c>
    </row>
    <row r="512" spans="1:43" x14ac:dyDescent="0.3">
      <c r="A512" s="38">
        <f>IF('query (10)'!A512="","",'query (10)'!A512)</f>
        <v>613</v>
      </c>
      <c r="B512" s="38">
        <f>IF('query (10)'!B512="","",'query (10)'!B512)</f>
        <v>17714</v>
      </c>
      <c r="C512" s="38" t="str">
        <f>TRIM(UPPER('query (10)'!M512))</f>
        <v>AS-573</v>
      </c>
      <c r="D512" s="38" t="str">
        <f>TRIM(UPPER(IFERROR(_xlfn.TEXTBEFORE('query (10)'!L512,"("),'query (10)'!L512)))</f>
        <v>BALL &amp; CAGE ASSEMBLY MACHINE</v>
      </c>
      <c r="E512" s="38" t="str">
        <f>IFERROR(TRIM(UPPER(_xlfn.TEXTBEFORE(_xlfn.TEXTAFTER('query (10)'!L512,"("),")"))),"")</f>
        <v/>
      </c>
      <c r="F512" s="38" t="str">
        <f>TRIM('query (10)'!K512)</f>
        <v>BWD2</v>
      </c>
      <c r="G512" s="38" t="str">
        <f>IF('query (10)'!J512="","",'query (10)'!J512)</f>
        <v>Solenoid valve</v>
      </c>
      <c r="H512" s="38" t="str">
        <f>TRIM(UPPER('query (10)'!J512))</f>
        <v>SOLENOID VALVE</v>
      </c>
      <c r="I512" s="38" t="str">
        <f>IF('query (10)'!F512="","",'query (10)'!F512)</f>
        <v>Time-based Maintenance</v>
      </c>
      <c r="J512" s="38" t="str">
        <f>IF('query (10)'!F512="","",IFERROR(INDEX(Cleaning_Rules!$B$14:$B$17,MATCH(TRIM('query (10)'!F512),Cleaning_Rules!$A$14:$A$17,0)),"UNKNOWN"))</f>
        <v>TBM</v>
      </c>
      <c r="K512" s="38" t="str">
        <f>IF('query (10)'!G512="","",'query (10)'!G512)</f>
        <v>เสร็จสิ้น</v>
      </c>
      <c r="L512" s="38" t="str">
        <f>IF('query (10)'!G512="","MISSING",IFERROR(INDEX(Cleaning_Rules!$B$5:$B$10,MATCH(TRIM('query (10)'!G512),Cleaning_Rules!$A$5:$A$10,0)),"UNKNOWN"))</f>
        <v>COMPLETED</v>
      </c>
      <c r="M512" s="38" t="str">
        <f>IF('query (10)'!I512="","",'query (10)'!I512)</f>
        <v>Mechanical</v>
      </c>
      <c r="N512" s="38" t="str">
        <f>IF('query (10)'!O512="","",'query (10)'!O512)</f>
        <v>Cleaning</v>
      </c>
      <c r="O512" s="38" t="str">
        <f>IF('query (10)'!P512="","",'query (10)'!P512)</f>
        <v>Medium</v>
      </c>
      <c r="P512" s="38" t="str">
        <f>IF('query (10)'!N512="","",'query (10)'!N512)</f>
        <v>Cleaning solenoid valve</v>
      </c>
      <c r="Q512" s="38" t="str">
        <f>TRIM('query (10)'!N512)</f>
        <v>Cleaning solenoid valve</v>
      </c>
      <c r="R512" s="38" t="str">
        <f>TRIM(UPPER('query (10)'!R512))</f>
        <v/>
      </c>
      <c r="S512" s="38" t="str">
        <f>TRIM(UPPER('query (10)'!S512))</f>
        <v/>
      </c>
      <c r="T512" s="38" t="str">
        <f>IF('query (10)'!Q512="","",TRIM(UPPER('query (10)'!Q512)))</f>
        <v/>
      </c>
      <c r="U512" s="38" t="str">
        <f>IF('query (10)'!T512="","",'query (10)'!T512)</f>
        <v>1</v>
      </c>
      <c r="V512" s="39">
        <f>IF('query (10)'!T512="","",IFERROR(VALUE('query (10)'!T512),""))</f>
        <v>1</v>
      </c>
      <c r="W512" s="40">
        <f>IF('query (10)'!U512="","",'query (10)'!U512)</f>
        <v>0</v>
      </c>
      <c r="X512" s="39">
        <f>IF('query (10)'!V512="","",'query (10)'!V512)</f>
        <v>365</v>
      </c>
      <c r="Y512" s="41">
        <f>IF('query (10)'!W512="","",'query (10)'!W512)</f>
        <v>46004</v>
      </c>
      <c r="Z512" s="41">
        <f>IF('query (10)'!X512="","",'query (10)'!X512)</f>
        <v>46049</v>
      </c>
      <c r="AA512" s="41">
        <f>IF('query (10)'!Y512="","",'query (10)'!Y512)</f>
        <v>46049</v>
      </c>
      <c r="AB512" s="41">
        <f>IF('query (10)'!Z512="","",'query (10)'!Z512)</f>
        <v>46414</v>
      </c>
      <c r="AC512" s="38" t="str">
        <f>IF(OR('query (10)'!AA512="",COUNTIF(Cleaning_Rules!$A$21:$A$26,TRIM('query (10)'!AA512))&gt;0),"",TRIM('query (10)'!AA512))</f>
        <v/>
      </c>
      <c r="AD512" s="38" t="str">
        <f>IF('query (10)'!AB512="","",TRIM(IFERROR(_xlfn.TEXTBEFORE('query (10)'!AB512,"("),'query (10)'!AB512)))</f>
        <v>เริ่มซ่อมงาน PM แล้ว รับผิดชอบโดย JAKKAPAT KHOTSOMBAT</v>
      </c>
      <c r="AE512" s="38" t="str">
        <f>IFERROR(LOWER(TRIM(_xlfn.TEXTBEFORE(_xlfn.TEXTAFTER('query (10)'!AB512,"("),")"))),"")</f>
        <v>jakkapat@nsk.com</v>
      </c>
      <c r="AF512" s="38" t="str">
        <f>IF('query (10)'!AD512="","",TRIM('query (10)'!AD512))</f>
        <v>จักรภัทร โคตรสมบัติ</v>
      </c>
      <c r="AG512" s="38" t="str">
        <f>IF('query (10)'!AE512="","",TRIM('query (10)'!AE512))</f>
        <v>จักรภัทร โคตรสมบัติ</v>
      </c>
      <c r="AH512" s="38" t="str">
        <f>IF('query (10)'!AF512="","",IFERROR(VALUE('query (10)'!AF512),""))</f>
        <v/>
      </c>
      <c r="AI512" s="38" t="str">
        <f>IF('query (10)'!AG512="","",TRIM('query (10)'!AG512))</f>
        <v/>
      </c>
      <c r="AJ512" s="38" t="str">
        <f>IF('query (10)'!AH512="","",IFERROR(VALUE('query (10)'!AH512),""))</f>
        <v/>
      </c>
      <c r="AK512" s="38" t="str">
        <f>IF('query (10)'!AI512="","",TRIM('query (10)'!AI512))</f>
        <v/>
      </c>
      <c r="AL512" s="42">
        <f t="shared" si="35"/>
        <v>2025</v>
      </c>
      <c r="AM512" s="42" t="str">
        <f t="shared" si="36"/>
        <v>2025-12</v>
      </c>
      <c r="AN512" s="42" t="str">
        <f t="shared" ca="1" si="37"/>
        <v/>
      </c>
      <c r="AO512" s="42" t="str">
        <f t="shared" si="38"/>
        <v>AS-573 | BALL &amp; CAGE ASSEMBLY MACHINE | BWD2 | SOLENOID VALVE | Time-based Maintenance | Mechanical | Cleaning | Medium | Cleaning solenoid valve | เริ่มซ่อมงาน PM แล้ว รับผิดชอบโดย JAKKAPAT KHOTSOMBAT | จักรภัทร โคตรสมบัติ</v>
      </c>
      <c r="AP512" s="42" t="str">
        <f>_xlfn.TEXTJOIN("; ",TRUE,IF(COUNTA('query (10)'!A512:AK512)&lt;=6,"NEAR_EMPTY_ROW",""),IF($K512="","MISSING_STATUS",""),IF(AND($K512="เสร็จสิ้น",$Z512=""),"DONE_NO_ACTUAL_DATE",""),IF(AND($I512="Condition-based Maintenance",$AH512=""),"CBM_NO_MEASUREMENT",""),IF(OR($X512="",$X512=0),"INVALID_PERIOD",""),IF(AND($AA512&lt;&gt;"",$AB512&lt;&gt;"",$AB512&lt;$AA512),"DATE_SEQUENCE_ERROR",""),IF(AND($AB512&lt;&gt;"",$AB512&gt;DATE(2030,12,31)),"DATE_OUTLIER",""),IF($C512="","MISSING_QRCODE",""),IF($J512="UNKNOWN","UNKNOWN_PM_TYPE",""),IF($L512="UNKNOWN","UNKNOWN_STATUS",""))</f>
        <v/>
      </c>
      <c r="AQ512" s="42" t="str">
        <f t="shared" si="39"/>
        <v>NO</v>
      </c>
    </row>
    <row r="513" spans="1:43" x14ac:dyDescent="0.3">
      <c r="A513" s="38">
        <f>IF('query (10)'!A513="","",'query (10)'!A513)</f>
        <v>614</v>
      </c>
      <c r="B513" s="38">
        <f>IF('query (10)'!B513="","",'query (10)'!B513)</f>
        <v>17715</v>
      </c>
      <c r="C513" s="38" t="str">
        <f>TRIM(UPPER('query (10)'!M513))</f>
        <v>WA-505</v>
      </c>
      <c r="D513" s="38" t="str">
        <f>TRIM(UPPER(IFERROR(_xlfn.TEXTBEFORE('query (10)'!L513,"("),'query (10)'!L513)))</f>
        <v>FINISH WASH EQUIPMENT</v>
      </c>
      <c r="E513" s="38" t="str">
        <f>IFERROR(TRIM(UPPER(_xlfn.TEXTBEFORE(_xlfn.TEXTAFTER('query (10)'!L513,"("),")"))),"")</f>
        <v/>
      </c>
      <c r="F513" s="38" t="str">
        <f>TRIM('query (10)'!K513)</f>
        <v>BWD2</v>
      </c>
      <c r="G513" s="38" t="str">
        <f>IF('query (10)'!J513="","",'query (10)'!J513)</f>
        <v>Solenoid valve</v>
      </c>
      <c r="H513" s="38" t="str">
        <f>TRIM(UPPER('query (10)'!J513))</f>
        <v>SOLENOID VALVE</v>
      </c>
      <c r="I513" s="38" t="str">
        <f>IF('query (10)'!F513="","",'query (10)'!F513)</f>
        <v>Time-based Maintenance</v>
      </c>
      <c r="J513" s="38" t="str">
        <f>IF('query (10)'!F513="","",IFERROR(INDEX(Cleaning_Rules!$B$14:$B$17,MATCH(TRIM('query (10)'!F513),Cleaning_Rules!$A$14:$A$17,0)),"UNKNOWN"))</f>
        <v>TBM</v>
      </c>
      <c r="K513" s="38" t="str">
        <f>IF('query (10)'!G513="","",'query (10)'!G513)</f>
        <v>เสร็จสิ้น</v>
      </c>
      <c r="L513" s="38" t="str">
        <f>IF('query (10)'!G513="","MISSING",IFERROR(INDEX(Cleaning_Rules!$B$5:$B$10,MATCH(TRIM('query (10)'!G513),Cleaning_Rules!$A$5:$A$10,0)),"UNKNOWN"))</f>
        <v>COMPLETED</v>
      </c>
      <c r="M513" s="38" t="str">
        <f>IF('query (10)'!I513="","",'query (10)'!I513)</f>
        <v>Mechanical</v>
      </c>
      <c r="N513" s="38" t="str">
        <f>IF('query (10)'!O513="","",'query (10)'!O513)</f>
        <v>Cleaning</v>
      </c>
      <c r="O513" s="38" t="str">
        <f>IF('query (10)'!P513="","",'query (10)'!P513)</f>
        <v>Medium</v>
      </c>
      <c r="P513" s="38" t="str">
        <f>IF('query (10)'!N513="","",'query (10)'!N513)</f>
        <v>Cleaning solenoid valve</v>
      </c>
      <c r="Q513" s="38" t="str">
        <f>TRIM('query (10)'!N513)</f>
        <v>Cleaning solenoid valve</v>
      </c>
      <c r="R513" s="38" t="str">
        <f>TRIM(UPPER('query (10)'!R513))</f>
        <v/>
      </c>
      <c r="S513" s="38" t="str">
        <f>TRIM(UPPER('query (10)'!S513))</f>
        <v/>
      </c>
      <c r="T513" s="38" t="str">
        <f>IF('query (10)'!Q513="","",TRIM(UPPER('query (10)'!Q513)))</f>
        <v/>
      </c>
      <c r="U513" s="38" t="str">
        <f>IF('query (10)'!T513="","",'query (10)'!T513)</f>
        <v>1</v>
      </c>
      <c r="V513" s="39">
        <f>IF('query (10)'!T513="","",IFERROR(VALUE('query (10)'!T513),""))</f>
        <v>1</v>
      </c>
      <c r="W513" s="40">
        <f>IF('query (10)'!U513="","",'query (10)'!U513)</f>
        <v>0</v>
      </c>
      <c r="X513" s="39">
        <f>IF('query (10)'!V513="","",'query (10)'!V513)</f>
        <v>365</v>
      </c>
      <c r="Y513" s="41">
        <f>IF('query (10)'!W513="","",'query (10)'!W513)</f>
        <v>46004</v>
      </c>
      <c r="Z513" s="41">
        <f>IF('query (10)'!X513="","",'query (10)'!X513)</f>
        <v>46049</v>
      </c>
      <c r="AA513" s="41">
        <f>IF('query (10)'!Y513="","",'query (10)'!Y513)</f>
        <v>46049</v>
      </c>
      <c r="AB513" s="41">
        <f>IF('query (10)'!Z513="","",'query (10)'!Z513)</f>
        <v>46414</v>
      </c>
      <c r="AC513" s="38" t="str">
        <f>IF(OR('query (10)'!AA513="",COUNTIF(Cleaning_Rules!$A$21:$A$26,TRIM('query (10)'!AA513))&gt;0),"",TRIM('query (10)'!AA513))</f>
        <v/>
      </c>
      <c r="AD513" s="38" t="str">
        <f>IF('query (10)'!AB513="","",TRIM(IFERROR(_xlfn.TEXTBEFORE('query (10)'!AB513,"("),'query (10)'!AB513)))</f>
        <v>เริ่มซ่อมงาน PM แล้ว รับผิดชอบโดย JAKKAPAT KHOTSOMBAT</v>
      </c>
      <c r="AE513" s="38" t="str">
        <f>IFERROR(LOWER(TRIM(_xlfn.TEXTBEFORE(_xlfn.TEXTAFTER('query (10)'!AB513,"("),")"))),"")</f>
        <v>jakkapat@nsk.com</v>
      </c>
      <c r="AF513" s="38" t="str">
        <f>IF('query (10)'!AD513="","",TRIM('query (10)'!AD513))</f>
        <v>จักรภัทร โคตรสมบัติ</v>
      </c>
      <c r="AG513" s="38" t="str">
        <f>IF('query (10)'!AE513="","",TRIM('query (10)'!AE513))</f>
        <v>จักรภัทร โคตรสมบัติ</v>
      </c>
      <c r="AH513" s="38" t="str">
        <f>IF('query (10)'!AF513="","",IFERROR(VALUE('query (10)'!AF513),""))</f>
        <v/>
      </c>
      <c r="AI513" s="38" t="str">
        <f>IF('query (10)'!AG513="","",TRIM('query (10)'!AG513))</f>
        <v/>
      </c>
      <c r="AJ513" s="38" t="str">
        <f>IF('query (10)'!AH513="","",IFERROR(VALUE('query (10)'!AH513),""))</f>
        <v/>
      </c>
      <c r="AK513" s="38" t="str">
        <f>IF('query (10)'!AI513="","",TRIM('query (10)'!AI513))</f>
        <v/>
      </c>
      <c r="AL513" s="42">
        <f t="shared" si="35"/>
        <v>2025</v>
      </c>
      <c r="AM513" s="42" t="str">
        <f t="shared" si="36"/>
        <v>2025-12</v>
      </c>
      <c r="AN513" s="42" t="str">
        <f t="shared" ca="1" si="37"/>
        <v/>
      </c>
      <c r="AO513" s="42" t="str">
        <f t="shared" si="38"/>
        <v>WA-505 | FINISH WASH EQUIPMENT | BWD2 | SOLENOID VALVE | Time-based Maintenance | Mechanical | Cleaning | Medium | Cleaning solenoid valve | เริ่มซ่อมงาน PM แล้ว รับผิดชอบโดย JAKKAPAT KHOTSOMBAT | จักรภัทร โคตรสมบัติ</v>
      </c>
      <c r="AP513" s="42" t="str">
        <f>_xlfn.TEXTJOIN("; ",TRUE,IF(COUNTA('query (10)'!A513:AK513)&lt;=6,"NEAR_EMPTY_ROW",""),IF($K513="","MISSING_STATUS",""),IF(AND($K513="เสร็จสิ้น",$Z513=""),"DONE_NO_ACTUAL_DATE",""),IF(AND($I513="Condition-based Maintenance",$AH513=""),"CBM_NO_MEASUREMENT",""),IF(OR($X513="",$X513=0),"INVALID_PERIOD",""),IF(AND($AA513&lt;&gt;"",$AB513&lt;&gt;"",$AB513&lt;$AA513),"DATE_SEQUENCE_ERROR",""),IF(AND($AB513&lt;&gt;"",$AB513&gt;DATE(2030,12,31)),"DATE_OUTLIER",""),IF($C513="","MISSING_QRCODE",""),IF($J513="UNKNOWN","UNKNOWN_PM_TYPE",""),IF($L513="UNKNOWN","UNKNOWN_STATUS",""))</f>
        <v/>
      </c>
      <c r="AQ513" s="42" t="str">
        <f t="shared" si="39"/>
        <v>NO</v>
      </c>
    </row>
    <row r="514" spans="1:43" x14ac:dyDescent="0.3">
      <c r="A514" s="38">
        <f>IF('query (10)'!A514="","",'query (10)'!A514)</f>
        <v>615</v>
      </c>
      <c r="B514" s="38">
        <f>IF('query (10)'!B514="","",'query (10)'!B514)</f>
        <v>17716</v>
      </c>
      <c r="C514" s="38" t="str">
        <f>TRIM(UPPER('query (10)'!M514))</f>
        <v>CH-166</v>
      </c>
      <c r="D514" s="38" t="str">
        <f>TRIM(UPPER(IFERROR(_xlfn.TEXTBEFORE('query (10)'!L514,"("),'query (10)'!L514)))</f>
        <v>AXIAL CLEARANCE INSPECTION EQUIPMENT</v>
      </c>
      <c r="E514" s="38" t="str">
        <f>IFERROR(TRIM(UPPER(_xlfn.TEXTBEFORE(_xlfn.TEXTAFTER('query (10)'!L514,"("),")"))),"")</f>
        <v/>
      </c>
      <c r="F514" s="38" t="str">
        <f>TRIM('query (10)'!K514)</f>
        <v>BWD2</v>
      </c>
      <c r="G514" s="38" t="str">
        <f>IF('query (10)'!J514="","",'query (10)'!J514)</f>
        <v>Solenoid valve</v>
      </c>
      <c r="H514" s="38" t="str">
        <f>TRIM(UPPER('query (10)'!J514))</f>
        <v>SOLENOID VALVE</v>
      </c>
      <c r="I514" s="38" t="str">
        <f>IF('query (10)'!F514="","",'query (10)'!F514)</f>
        <v>Time-based Maintenance</v>
      </c>
      <c r="J514" s="38" t="str">
        <f>IF('query (10)'!F514="","",IFERROR(INDEX(Cleaning_Rules!$B$14:$B$17,MATCH(TRIM('query (10)'!F514),Cleaning_Rules!$A$14:$A$17,0)),"UNKNOWN"))</f>
        <v>TBM</v>
      </c>
      <c r="K514" s="38" t="str">
        <f>IF('query (10)'!G514="","",'query (10)'!G514)</f>
        <v>เสร็จสิ้น</v>
      </c>
      <c r="L514" s="38" t="str">
        <f>IF('query (10)'!G514="","MISSING",IFERROR(INDEX(Cleaning_Rules!$B$5:$B$10,MATCH(TRIM('query (10)'!G514),Cleaning_Rules!$A$5:$A$10,0)),"UNKNOWN"))</f>
        <v>COMPLETED</v>
      </c>
      <c r="M514" s="38" t="str">
        <f>IF('query (10)'!I514="","",'query (10)'!I514)</f>
        <v>Mechanical</v>
      </c>
      <c r="N514" s="38" t="str">
        <f>IF('query (10)'!O514="","",'query (10)'!O514)</f>
        <v>Cleaning</v>
      </c>
      <c r="O514" s="38" t="str">
        <f>IF('query (10)'!P514="","",'query (10)'!P514)</f>
        <v>Medium</v>
      </c>
      <c r="P514" s="38" t="str">
        <f>IF('query (10)'!N514="","",'query (10)'!N514)</f>
        <v>Cleaning solenoid valve</v>
      </c>
      <c r="Q514" s="38" t="str">
        <f>TRIM('query (10)'!N514)</f>
        <v>Cleaning solenoid valve</v>
      </c>
      <c r="R514" s="38" t="str">
        <f>TRIM(UPPER('query (10)'!R514))</f>
        <v/>
      </c>
      <c r="S514" s="38" t="str">
        <f>TRIM(UPPER('query (10)'!S514))</f>
        <v/>
      </c>
      <c r="T514" s="38" t="str">
        <f>IF('query (10)'!Q514="","",TRIM(UPPER('query (10)'!Q514)))</f>
        <v/>
      </c>
      <c r="U514" s="38" t="str">
        <f>IF('query (10)'!T514="","",'query (10)'!T514)</f>
        <v>1</v>
      </c>
      <c r="V514" s="39">
        <f>IF('query (10)'!T514="","",IFERROR(VALUE('query (10)'!T514),""))</f>
        <v>1</v>
      </c>
      <c r="W514" s="40">
        <f>IF('query (10)'!U514="","",'query (10)'!U514)</f>
        <v>0</v>
      </c>
      <c r="X514" s="39">
        <f>IF('query (10)'!V514="","",'query (10)'!V514)</f>
        <v>365</v>
      </c>
      <c r="Y514" s="41">
        <f>IF('query (10)'!W514="","",'query (10)'!W514)</f>
        <v>46004</v>
      </c>
      <c r="Z514" s="41">
        <f>IF('query (10)'!X514="","",'query (10)'!X514)</f>
        <v>46049</v>
      </c>
      <c r="AA514" s="41">
        <f>IF('query (10)'!Y514="","",'query (10)'!Y514)</f>
        <v>46049</v>
      </c>
      <c r="AB514" s="41">
        <f>IF('query (10)'!Z514="","",'query (10)'!Z514)</f>
        <v>46414</v>
      </c>
      <c r="AC514" s="38" t="str">
        <f>IF(OR('query (10)'!AA514="",COUNTIF(Cleaning_Rules!$A$21:$A$26,TRIM('query (10)'!AA514))&gt;0),"",TRIM('query (10)'!AA514))</f>
        <v/>
      </c>
      <c r="AD514" s="38" t="str">
        <f>IF('query (10)'!AB514="","",TRIM(IFERROR(_xlfn.TEXTBEFORE('query (10)'!AB514,"("),'query (10)'!AB514)))</f>
        <v>เริ่มซ่อมงาน PM แล้ว รับผิดชอบโดย JAKKAPAT KHOTSOMBAT</v>
      </c>
      <c r="AE514" s="38" t="str">
        <f>IFERROR(LOWER(TRIM(_xlfn.TEXTBEFORE(_xlfn.TEXTAFTER('query (10)'!AB514,"("),")"))),"")</f>
        <v>jakkapat@nsk.com</v>
      </c>
      <c r="AF514" s="38" t="str">
        <f>IF('query (10)'!AD514="","",TRIM('query (10)'!AD514))</f>
        <v>จักรภัทร โคตรสมบัติ</v>
      </c>
      <c r="AG514" s="38" t="str">
        <f>IF('query (10)'!AE514="","",TRIM('query (10)'!AE514))</f>
        <v>จักรภัทร โคตรสมบัติ</v>
      </c>
      <c r="AH514" s="38" t="str">
        <f>IF('query (10)'!AF514="","",IFERROR(VALUE('query (10)'!AF514),""))</f>
        <v/>
      </c>
      <c r="AI514" s="38" t="str">
        <f>IF('query (10)'!AG514="","",TRIM('query (10)'!AG514))</f>
        <v/>
      </c>
      <c r="AJ514" s="38" t="str">
        <f>IF('query (10)'!AH514="","",IFERROR(VALUE('query (10)'!AH514),""))</f>
        <v/>
      </c>
      <c r="AK514" s="38" t="str">
        <f>IF('query (10)'!AI514="","",TRIM('query (10)'!AI514))</f>
        <v/>
      </c>
      <c r="AL514" s="42">
        <f t="shared" si="35"/>
        <v>2025</v>
      </c>
      <c r="AM514" s="42" t="str">
        <f t="shared" si="36"/>
        <v>2025-12</v>
      </c>
      <c r="AN514" s="42" t="str">
        <f t="shared" ca="1" si="37"/>
        <v/>
      </c>
      <c r="AO514" s="42" t="str">
        <f t="shared" si="38"/>
        <v>CH-166 | AXIAL CLEARANCE INSPECTION EQUIPMENT | BWD2 | SOLENOID VALVE | Time-based Maintenance | Mechanical | Cleaning | Medium | Cleaning solenoid valve | เริ่มซ่อมงาน PM แล้ว รับผิดชอบโดย JAKKAPAT KHOTSOMBAT | จักรภัทร โคตรสมบัติ</v>
      </c>
      <c r="AP514" s="42" t="str">
        <f>_xlfn.TEXTJOIN("; ",TRUE,IF(COUNTA('query (10)'!A514:AK514)&lt;=6,"NEAR_EMPTY_ROW",""),IF($K514="","MISSING_STATUS",""),IF(AND($K514="เสร็จสิ้น",$Z514=""),"DONE_NO_ACTUAL_DATE",""),IF(AND($I514="Condition-based Maintenance",$AH514=""),"CBM_NO_MEASUREMENT",""),IF(OR($X514="",$X514=0),"INVALID_PERIOD",""),IF(AND($AA514&lt;&gt;"",$AB514&lt;&gt;"",$AB514&lt;$AA514),"DATE_SEQUENCE_ERROR",""),IF(AND($AB514&lt;&gt;"",$AB514&gt;DATE(2030,12,31)),"DATE_OUTLIER",""),IF($C514="","MISSING_QRCODE",""),IF($J514="UNKNOWN","UNKNOWN_PM_TYPE",""),IF($L514="UNKNOWN","UNKNOWN_STATUS",""))</f>
        <v/>
      </c>
      <c r="AQ514" s="42" t="str">
        <f t="shared" si="39"/>
        <v>NO</v>
      </c>
    </row>
    <row r="515" spans="1:43" x14ac:dyDescent="0.3">
      <c r="A515" s="38">
        <f>IF('query (10)'!A515="","",'query (10)'!A515)</f>
        <v>616</v>
      </c>
      <c r="B515" s="38">
        <f>IF('query (10)'!B515="","",'query (10)'!B515)</f>
        <v>17562</v>
      </c>
      <c r="C515" s="38" t="str">
        <f>TRIM(UPPER('query (10)'!M515))</f>
        <v>GR-265</v>
      </c>
      <c r="D515" s="38" t="str">
        <f>TRIM(UPPER(IFERROR(_xlfn.TEXTBEFORE('query (10)'!L515,"("),'query (10)'!L515)))</f>
        <v>OUTER RING RACEWAY GRINDING MACHINE</v>
      </c>
      <c r="E515" s="38" t="str">
        <f>IFERROR(TRIM(UPPER(_xlfn.TEXTBEFORE(_xlfn.TEXTAFTER('query (10)'!L515,"("),")"))),"")</f>
        <v/>
      </c>
      <c r="F515" s="38" t="str">
        <f>TRIM('query (10)'!K515)</f>
        <v>KWD2</v>
      </c>
      <c r="G515" s="38" t="str">
        <f>IF('query (10)'!J515="","",'query (10)'!J515)</f>
        <v>Ejector</v>
      </c>
      <c r="H515" s="38" t="str">
        <f>TRIM(UPPER('query (10)'!J515))</f>
        <v>EJECTOR</v>
      </c>
      <c r="I515" s="38" t="str">
        <f>IF('query (10)'!F515="","",'query (10)'!F515)</f>
        <v>Time-based Maintenance</v>
      </c>
      <c r="J515" s="38" t="str">
        <f>IF('query (10)'!F515="","",IFERROR(INDEX(Cleaning_Rules!$B$14:$B$17,MATCH(TRIM('query (10)'!F515),Cleaning_Rules!$A$14:$A$17,0)),"UNKNOWN"))</f>
        <v>TBM</v>
      </c>
      <c r="K515" s="38" t="str">
        <f>IF('query (10)'!G515="","",'query (10)'!G515)</f>
        <v>เสร็จสิ้น</v>
      </c>
      <c r="L515" s="38" t="str">
        <f>IF('query (10)'!G515="","MISSING",IFERROR(INDEX(Cleaning_Rules!$B$5:$B$10,MATCH(TRIM('query (10)'!G515),Cleaning_Rules!$A$5:$A$10,0)),"UNKNOWN"))</f>
        <v>COMPLETED</v>
      </c>
      <c r="M515" s="38" t="str">
        <f>IF('query (10)'!I515="","",'query (10)'!I515)</f>
        <v>Mechanical</v>
      </c>
      <c r="N515" s="38" t="str">
        <f>IF('query (10)'!O515="","",'query (10)'!O515)</f>
        <v>Part Change</v>
      </c>
      <c r="O515" s="38" t="str">
        <f>IF('query (10)'!P515="","",'query (10)'!P515)</f>
        <v>Medium</v>
      </c>
      <c r="P515" s="38" t="str">
        <f>IF('query (10)'!N515="","",'query (10)'!N515)</f>
        <v xml:space="preserve">Repair unit Ejecter 	
Change Bearing 6203 DDU 		
Change Seal	VC 22 42 5		
check /Change shaft,Lever		</v>
      </c>
      <c r="Q515" s="38" t="str">
        <f>TRIM('query (10)'!N515)</f>
        <v xml:space="preserve">Repair unit Ejecter 	
Change Bearing 6203 DDU 		
Change Seal	VC 22 42 5		
check /Change shaft,Lever		</v>
      </c>
      <c r="R515" s="38" t="str">
        <f>TRIM(UPPER('query (10)'!R515))</f>
        <v>BEARING</v>
      </c>
      <c r="S515" s="38" t="str">
        <f>TRIM(UPPER('query (10)'!S515))</f>
        <v>6203DDU</v>
      </c>
      <c r="T515" s="38" t="str">
        <f>IF('query (10)'!Q515="","",TRIM(UPPER('query (10)'!Q515)))</f>
        <v/>
      </c>
      <c r="U515" s="38" t="str">
        <f>IF('query (10)'!T515="","",'query (10)'!T515)</f>
        <v>2</v>
      </c>
      <c r="V515" s="39">
        <f>IF('query (10)'!T515="","",IFERROR(VALUE('query (10)'!T515),""))</f>
        <v>2</v>
      </c>
      <c r="W515" s="40">
        <f>IF('query (10)'!U515="","",'query (10)'!U515)</f>
        <v>113.75</v>
      </c>
      <c r="X515" s="39">
        <f>IF('query (10)'!V515="","",'query (10)'!V515)</f>
        <v>1080</v>
      </c>
      <c r="Y515" s="41">
        <f>IF('query (10)'!W515="","",'query (10)'!W515)</f>
        <v>46027</v>
      </c>
      <c r="Z515" s="41">
        <f>IF('query (10)'!X515="","",'query (10)'!X515)</f>
        <v>46062</v>
      </c>
      <c r="AA515" s="41">
        <f>IF('query (10)'!Y515="","",'query (10)'!Y515)</f>
        <v>46062</v>
      </c>
      <c r="AB515" s="41">
        <f>IF('query (10)'!Z515="","",'query (10)'!Z515)</f>
        <v>47142</v>
      </c>
      <c r="AC515" s="38" t="str">
        <f>IF(OR('query (10)'!AA515="",COUNTIF(Cleaning_Rules!$A$21:$A$26,TRIM('query (10)'!AA515))&gt;0),"",TRIM('query (10)'!AA515))</f>
        <v>Repair unit Ejecter
ตามรอบ 3 ปี/ครั้ง</v>
      </c>
      <c r="AD515" s="38" t="str">
        <f>IF('query (10)'!AB515="","",TRIM(IFERROR(_xlfn.TEXTBEFORE('query (10)'!AB515,"("),'query (10)'!AB515)))</f>
        <v>เริ่มซ่อมงาน PM แล้ว รับผิดชอบโดย JAKKAPAT KHOTSOMBAT</v>
      </c>
      <c r="AE515" s="38" t="str">
        <f>IFERROR(LOWER(TRIM(_xlfn.TEXTBEFORE(_xlfn.TEXTAFTER('query (10)'!AB515,"("),")"))),"")</f>
        <v>jakkapat@nsk.com</v>
      </c>
      <c r="AF515" s="38" t="str">
        <f>IF('query (10)'!AD515="","",TRIM('query (10)'!AD515))</f>
        <v>คุณานนต์ ปารวัณวงศ์</v>
      </c>
      <c r="AG515" s="38" t="str">
        <f>IF('query (10)'!AE515="","",TRIM('query (10)'!AE515))</f>
        <v>จักรภัทร โคตรสมบัติ</v>
      </c>
      <c r="AH515" s="38" t="str">
        <f>IF('query (10)'!AF515="","",IFERROR(VALUE('query (10)'!AF515),""))</f>
        <v/>
      </c>
      <c r="AI515" s="38" t="str">
        <f>IF('query (10)'!AG515="","",TRIM('query (10)'!AG515))</f>
        <v/>
      </c>
      <c r="AJ515" s="38" t="str">
        <f>IF('query (10)'!AH515="","",IFERROR(VALUE('query (10)'!AH515),""))</f>
        <v/>
      </c>
      <c r="AK515" s="38" t="str">
        <f>IF('query (10)'!AI515="","",TRIM('query (10)'!AI515))</f>
        <v/>
      </c>
      <c r="AL515" s="42">
        <f t="shared" ref="AL515:AL578" si="40">IF($Y515="","",YEAR($Y515))</f>
        <v>2026</v>
      </c>
      <c r="AM515" s="42" t="str">
        <f t="shared" ref="AM515:AM578" si="41">IF($Y515="","",TEXT($Y515,"yyyy-mm"))</f>
        <v>2026-01</v>
      </c>
      <c r="AN515" s="42" t="str">
        <f t="shared" ref="AN515:AN578" ca="1" si="42">IF(OR($AB515="",$L515="COMPLETED"),"",IF($AB515&lt;TODAY(),"OVERDUE","ON_SCHEDULE"))</f>
        <v/>
      </c>
      <c r="AO515" s="42" t="str">
        <f t="shared" ref="AO515:AO578" si="43">_xlfn.TEXTJOIN(" | ",TRUE,$C515,$D515,$E515,$F515,$H515,$I515,$M515,$N515,$O515,$Q515,$R515,$S515,$T515,$AC515,$AD515,$AG515)</f>
        <v>GR-265 | OUTER RING RACEWAY GRINDING MACHINE | KWD2 | EJECTOR | Time-based Maintenance | Mechanical | Part Change | Medium | Repair unit Ejecter 	
Change Bearing 6203 DDU 		
Change Seal	VC 22 42 5		
check /Change shaft,Lever		 | BEARING | 6203DDU | Repair unit Ejecter
ตามรอบ 3 ปี/ครั้ง | เริ่มซ่อมงาน PM แล้ว รับผิดชอบโดย JAKKAPAT KHOTSOMBAT | จักรภัทร โคตรสมบัติ</v>
      </c>
      <c r="AP515" s="42" t="str">
        <f>_xlfn.TEXTJOIN("; ",TRUE,IF(COUNTA('query (10)'!A515:AK515)&lt;=6,"NEAR_EMPTY_ROW",""),IF($K515="","MISSING_STATUS",""),IF(AND($K515="เสร็จสิ้น",$Z515=""),"DONE_NO_ACTUAL_DATE",""),IF(AND($I515="Condition-based Maintenance",$AH515=""),"CBM_NO_MEASUREMENT",""),IF(OR($X515="",$X515=0),"INVALID_PERIOD",""),IF(AND($AA515&lt;&gt;"",$AB515&lt;&gt;"",$AB515&lt;$AA515),"DATE_SEQUENCE_ERROR",""),IF(AND($AB515&lt;&gt;"",$AB515&gt;DATE(2030,12,31)),"DATE_OUTLIER",""),IF($C515="","MISSING_QRCODE",""),IF($J515="UNKNOWN","UNKNOWN_PM_TYPE",""),IF($L515="UNKNOWN","UNKNOWN_STATUS",""))</f>
        <v/>
      </c>
      <c r="AQ515" s="42" t="str">
        <f t="shared" ref="AQ515:AQ578" si="44">IF($W515="","",IF($W515&gt;0,"YES","NO"))</f>
        <v>YES</v>
      </c>
    </row>
    <row r="516" spans="1:43" x14ac:dyDescent="0.3">
      <c r="A516" s="38">
        <f>IF('query (10)'!A516="","",'query (10)'!A516)</f>
        <v>617</v>
      </c>
      <c r="B516" s="38">
        <f>IF('query (10)'!B516="","",'query (10)'!B516)</f>
        <v>17561</v>
      </c>
      <c r="C516" s="38" t="str">
        <f>TRIM(UPPER('query (10)'!M516))</f>
        <v>GR-254</v>
      </c>
      <c r="D516" s="38" t="str">
        <f>TRIM(UPPER(IFERROR(_xlfn.TEXTBEFORE('query (10)'!L516,"("),'query (10)'!L516)))</f>
        <v>INNER RING BORE GRINDING MACHINE</v>
      </c>
      <c r="E516" s="38" t="str">
        <f>IFERROR(TRIM(UPPER(_xlfn.TEXTBEFORE(_xlfn.TEXTAFTER('query (10)'!L516,"("),")"))),"")</f>
        <v/>
      </c>
      <c r="F516" s="38" t="str">
        <f>TRIM('query (10)'!K516)</f>
        <v>KWD2</v>
      </c>
      <c r="G516" s="38" t="str">
        <f>IF('query (10)'!J516="","",'query (10)'!J516)</f>
        <v>Ejector</v>
      </c>
      <c r="H516" s="38" t="str">
        <f>TRIM(UPPER('query (10)'!J516))</f>
        <v>EJECTOR</v>
      </c>
      <c r="I516" s="38" t="str">
        <f>IF('query (10)'!F516="","",'query (10)'!F516)</f>
        <v>Time-based Maintenance</v>
      </c>
      <c r="J516" s="38" t="str">
        <f>IF('query (10)'!F516="","",IFERROR(INDEX(Cleaning_Rules!$B$14:$B$17,MATCH(TRIM('query (10)'!F516),Cleaning_Rules!$A$14:$A$17,0)),"UNKNOWN"))</f>
        <v>TBM</v>
      </c>
      <c r="K516" s="38" t="str">
        <f>IF('query (10)'!G516="","",'query (10)'!G516)</f>
        <v>เสร็จสิ้น</v>
      </c>
      <c r="L516" s="38" t="str">
        <f>IF('query (10)'!G516="","MISSING",IFERROR(INDEX(Cleaning_Rules!$B$5:$B$10,MATCH(TRIM('query (10)'!G516),Cleaning_Rules!$A$5:$A$10,0)),"UNKNOWN"))</f>
        <v>COMPLETED</v>
      </c>
      <c r="M516" s="38" t="str">
        <f>IF('query (10)'!I516="","",'query (10)'!I516)</f>
        <v>Mechanical</v>
      </c>
      <c r="N516" s="38" t="str">
        <f>IF('query (10)'!O516="","",'query (10)'!O516)</f>
        <v>Part Change</v>
      </c>
      <c r="O516" s="38" t="str">
        <f>IF('query (10)'!P516="","",'query (10)'!P516)</f>
        <v>Medium</v>
      </c>
      <c r="P516" s="38" t="str">
        <f>IF('query (10)'!N516="","",'query (10)'!N516)</f>
        <v xml:space="preserve">Repair unit Ejecter 	
Change Bearing 6203 DDU 		
Change Seal	VC 22 42 5		
change shaft,Lever			
</v>
      </c>
      <c r="Q516" s="38" t="str">
        <f>TRIM('query (10)'!N516)</f>
        <v xml:space="preserve">Repair unit Ejecter 	
Change Bearing 6203 DDU 		
Change Seal	VC 22 42 5		
change shaft,Lever			
</v>
      </c>
      <c r="R516" s="38" t="str">
        <f>TRIM(UPPER('query (10)'!R516))</f>
        <v>BEARING</v>
      </c>
      <c r="S516" s="38" t="str">
        <f>TRIM(UPPER('query (10)'!S516))</f>
        <v>6203DDU</v>
      </c>
      <c r="T516" s="38" t="str">
        <f>IF('query (10)'!Q516="","",TRIM(UPPER('query (10)'!Q516)))</f>
        <v/>
      </c>
      <c r="U516" s="38" t="str">
        <f>IF('query (10)'!T516="","",'query (10)'!T516)</f>
        <v>2</v>
      </c>
      <c r="V516" s="39">
        <f>IF('query (10)'!T516="","",IFERROR(VALUE('query (10)'!T516),""))</f>
        <v>2</v>
      </c>
      <c r="W516" s="40">
        <f>IF('query (10)'!U516="","",'query (10)'!U516)</f>
        <v>113.75</v>
      </c>
      <c r="X516" s="39">
        <f>IF('query (10)'!V516="","",'query (10)'!V516)</f>
        <v>1080</v>
      </c>
      <c r="Y516" s="41">
        <f>IF('query (10)'!W516="","",'query (10)'!W516)</f>
        <v>46027</v>
      </c>
      <c r="Z516" s="41">
        <f>IF('query (10)'!X516="","",'query (10)'!X516)</f>
        <v>46049</v>
      </c>
      <c r="AA516" s="41">
        <f>IF('query (10)'!Y516="","",'query (10)'!Y516)</f>
        <v>46049</v>
      </c>
      <c r="AB516" s="41">
        <f>IF('query (10)'!Z516="","",'query (10)'!Z516)</f>
        <v>47129</v>
      </c>
      <c r="AC516" s="38" t="str">
        <f>IF(OR('query (10)'!AA516="",COUNTIF(Cleaning_Rules!$A$21:$A$26,TRIM('query (10)'!AA516))&gt;0),"",TRIM('query (10)'!AA516))</f>
        <v>Repair unit Ejecter
ตามรอบ 3 ปี</v>
      </c>
      <c r="AD516" s="38" t="str">
        <f>IF('query (10)'!AB516="","",TRIM(IFERROR(_xlfn.TEXTBEFORE('query (10)'!AB516,"("),'query (10)'!AB516)))</f>
        <v>เริ่มซ่อมงาน PM แล้ว รับผิดชอบโดย PUCHIT KULSEREE</v>
      </c>
      <c r="AE516" s="38" t="str">
        <f>IFERROR(LOWER(TRIM(_xlfn.TEXTBEFORE(_xlfn.TEXTAFTER('query (10)'!AB516,"("),")"))),"")</f>
        <v>puchit@nsk.com</v>
      </c>
      <c r="AF516" s="38" t="str">
        <f>IF('query (10)'!AD516="","",TRIM('query (10)'!AD516))</f>
        <v>คุณานนต์ ปารวัณวงศ์</v>
      </c>
      <c r="AG516" s="38" t="str">
        <f>IF('query (10)'!AE516="","",TRIM('query (10)'!AE516))</f>
        <v>ภูชิต กุลเสรี</v>
      </c>
      <c r="AH516" s="38" t="str">
        <f>IF('query (10)'!AF516="","",IFERROR(VALUE('query (10)'!AF516),""))</f>
        <v/>
      </c>
      <c r="AI516" s="38" t="str">
        <f>IF('query (10)'!AG516="","",TRIM('query (10)'!AG516))</f>
        <v/>
      </c>
      <c r="AJ516" s="38" t="str">
        <f>IF('query (10)'!AH516="","",IFERROR(VALUE('query (10)'!AH516),""))</f>
        <v/>
      </c>
      <c r="AK516" s="38" t="str">
        <f>IF('query (10)'!AI516="","",TRIM('query (10)'!AI516))</f>
        <v/>
      </c>
      <c r="AL516" s="42">
        <f t="shared" si="40"/>
        <v>2026</v>
      </c>
      <c r="AM516" s="42" t="str">
        <f t="shared" si="41"/>
        <v>2026-01</v>
      </c>
      <c r="AN516" s="42" t="str">
        <f t="shared" ca="1" si="42"/>
        <v/>
      </c>
      <c r="AO516" s="42" t="str">
        <f t="shared" si="43"/>
        <v>GR-254 | INNER RING BORE GRINDING MACHINE | KWD2 | EJECTOR | Time-based Maintenance | Mechanical | Part Change | Medium | Repair unit Ejecter 	
Change Bearing 6203 DDU 		
Change Seal	VC 22 42 5		
change shaft,Lever			
 | BEARING | 6203DDU | Repair unit Ejecter
ตามรอบ 3 ปี | เริ่มซ่อมงาน PM แล้ว รับผิดชอบโดย PUCHIT KULSEREE | ภูชิต กุลเสรี</v>
      </c>
      <c r="AP516" s="42" t="str">
        <f>_xlfn.TEXTJOIN("; ",TRUE,IF(COUNTA('query (10)'!A516:AK516)&lt;=6,"NEAR_EMPTY_ROW",""),IF($K516="","MISSING_STATUS",""),IF(AND($K516="เสร็จสิ้น",$Z516=""),"DONE_NO_ACTUAL_DATE",""),IF(AND($I516="Condition-based Maintenance",$AH516=""),"CBM_NO_MEASUREMENT",""),IF(OR($X516="",$X516=0),"INVALID_PERIOD",""),IF(AND($AA516&lt;&gt;"",$AB516&lt;&gt;"",$AB516&lt;$AA516),"DATE_SEQUENCE_ERROR",""),IF(AND($AB516&lt;&gt;"",$AB516&gt;DATE(2030,12,31)),"DATE_OUTLIER",""),IF($C516="","MISSING_QRCODE",""),IF($J516="UNKNOWN","UNKNOWN_PM_TYPE",""),IF($L516="UNKNOWN","UNKNOWN_STATUS",""))</f>
        <v/>
      </c>
      <c r="AQ516" s="42" t="str">
        <f t="shared" si="44"/>
        <v>YES</v>
      </c>
    </row>
    <row r="517" spans="1:43" x14ac:dyDescent="0.3">
      <c r="A517" s="38">
        <f>IF('query (10)'!A517="","",'query (10)'!A517)</f>
        <v>629</v>
      </c>
      <c r="B517" s="38">
        <f>IF('query (10)'!B517="","",'query (10)'!B517)</f>
        <v>19858</v>
      </c>
      <c r="C517" s="38" t="str">
        <f>TRIM(UPPER('query (10)'!M517))</f>
        <v>GR-825</v>
      </c>
      <c r="D517" s="38" t="str">
        <f>TRIM(UPPER(IFERROR(_xlfn.TEXTBEFORE('query (10)'!L517,"("),'query (10)'!L517)))</f>
        <v>INNER RING RACEWAY GRINDING MACHINE</v>
      </c>
      <c r="E517" s="38" t="str">
        <f>IFERROR(TRIM(UPPER(_xlfn.TEXTBEFORE(_xlfn.TEXTAFTER('query (10)'!L517,"("),")"))),"")</f>
        <v/>
      </c>
      <c r="F517" s="38" t="str">
        <f>TRIM('query (10)'!K517)</f>
        <v>KWD7</v>
      </c>
      <c r="G517" s="38" t="str">
        <f>IF('query (10)'!J517="","",'query (10)'!J517)</f>
        <v>Electrical Control</v>
      </c>
      <c r="H517" s="38" t="str">
        <f>TRIM(UPPER('query (10)'!J517))</f>
        <v>ELECTRICAL CONTROL</v>
      </c>
      <c r="I517" s="38" t="str">
        <f>IF('query (10)'!F517="","",'query (10)'!F517)</f>
        <v>Time-based Maintenance</v>
      </c>
      <c r="J517" s="38" t="str">
        <f>IF('query (10)'!F517="","",IFERROR(INDEX(Cleaning_Rules!$B$14:$B$17,MATCH(TRIM('query (10)'!F517),Cleaning_Rules!$A$14:$A$17,0)),"UNKNOWN"))</f>
        <v>TBM</v>
      </c>
      <c r="K517" s="38" t="str">
        <f>IF('query (10)'!G517="","",'query (10)'!G517)</f>
        <v>กำลังดำเนินการ</v>
      </c>
      <c r="L517" s="38" t="str">
        <f>IF('query (10)'!G517="","MISSING",IFERROR(INDEX(Cleaning_Rules!$B$5:$B$10,MATCH(TRIM('query (10)'!G517),Cleaning_Rules!$A$5:$A$10,0)),"UNKNOWN"))</f>
        <v>IN_PROGRESS</v>
      </c>
      <c r="M517" s="38" t="str">
        <f>IF('query (10)'!I517="","",'query (10)'!I517)</f>
        <v>Electrical</v>
      </c>
      <c r="N517" s="38" t="str">
        <f>IF('query (10)'!O517="","",'query (10)'!O517)</f>
        <v>Inspection</v>
      </c>
      <c r="O517" s="38" t="str">
        <f>IF('query (10)'!P517="","",'query (10)'!P517)</f>
        <v>Medium</v>
      </c>
      <c r="P517" s="38" t="str">
        <f>IF('query (10)'!N517="","",'query (10)'!N517)</f>
        <v xml:space="preserve">Check Push botton, Emergency, Lamp, Selector switch
Check Circuit breaker, Power supply, Magnetic, Relay 
Check Error Code of Inverter
Check Safety Guard
Check Emergency Stop
</v>
      </c>
      <c r="Q517" s="38" t="str">
        <f>TRIM('query (10)'!N517)</f>
        <v xml:space="preserve">Check Push botton, Emergency, Lamp, Selector switch
Check Circuit breaker, Power supply, Magnetic, Relay 
Check Error Code of Inverter
Check Safety Guard
Check Emergency Stop
</v>
      </c>
      <c r="R517" s="38" t="str">
        <f>TRIM(UPPER('query (10)'!R517))</f>
        <v/>
      </c>
      <c r="S517" s="38" t="str">
        <f>TRIM(UPPER('query (10)'!S517))</f>
        <v/>
      </c>
      <c r="T517" s="38" t="str">
        <f>IF('query (10)'!Q517="","",TRIM(UPPER('query (10)'!Q517)))</f>
        <v/>
      </c>
      <c r="U517" s="38" t="str">
        <f>IF('query (10)'!T517="","",'query (10)'!T517)</f>
        <v>2</v>
      </c>
      <c r="V517" s="39">
        <f>IF('query (10)'!T517="","",IFERROR(VALUE('query (10)'!T517),""))</f>
        <v>2</v>
      </c>
      <c r="W517" s="40">
        <f>IF('query (10)'!U517="","",'query (10)'!U517)</f>
        <v>113.75</v>
      </c>
      <c r="X517" s="39">
        <f>IF('query (10)'!V517="","",'query (10)'!V517)</f>
        <v>30</v>
      </c>
      <c r="Y517" s="41">
        <f>IF('query (10)'!W517="","",'query (10)'!W517)</f>
        <v>46029</v>
      </c>
      <c r="Z517" s="41">
        <f>IF('query (10)'!X517="","",'query (10)'!X517)</f>
        <v>46100</v>
      </c>
      <c r="AA517" s="41">
        <f>IF('query (10)'!Y517="","",'query (10)'!Y517)</f>
        <v>46100</v>
      </c>
      <c r="AB517" s="41">
        <f>IF('query (10)'!Z517="","",'query (10)'!Z517)</f>
        <v>46130</v>
      </c>
      <c r="AC517" s="38" t="str">
        <f>IF(OR('query (10)'!AA517="",COUNTIF(Cleaning_Rules!$A$21:$A$26,TRIM('query (10)'!AA517))&gt;0),"",TRIM('query (10)'!AA517))</f>
        <v>Perform the inspection, and if any values are displayed numerically, record those values for reference.</v>
      </c>
      <c r="AD517" s="38" t="str">
        <f>IF('query (10)'!AB517="","",TRIM(IFERROR(_xlfn.TEXTBEFORE('query (10)'!AB517,"("),'query (10)'!AB517)))</f>
        <v>เริ่มซ่อมงาน PM แล้ว รับผิดชอบโดย PAHLA SEEDANG</v>
      </c>
      <c r="AE517" s="38" t="str">
        <f>IFERROR(LOWER(TRIM(_xlfn.TEXTBEFORE(_xlfn.TEXTAFTER('query (10)'!AB517,"("),")"))),"")</f>
        <v>pahla@nsk.com</v>
      </c>
      <c r="AF517" s="38" t="str">
        <f>IF('query (10)'!AD517="","",TRIM('query (10)'!AD517))</f>
        <v>ณัฐดนัย จุฑาเทพ</v>
      </c>
      <c r="AG517" s="38" t="str">
        <f>IF('query (10)'!AE517="","",TRIM('query (10)'!AE517))</f>
        <v>อัมรินทร์ รักษาพล</v>
      </c>
      <c r="AH517" s="38" t="str">
        <f>IF('query (10)'!AF517="","",IFERROR(VALUE('query (10)'!AF517),""))</f>
        <v/>
      </c>
      <c r="AI517" s="38" t="str">
        <f>IF('query (10)'!AG517="","",TRIM('query (10)'!AG517))</f>
        <v/>
      </c>
      <c r="AJ517" s="38" t="str">
        <f>IF('query (10)'!AH517="","",IFERROR(VALUE('query (10)'!AH517),""))</f>
        <v/>
      </c>
      <c r="AK517" s="38" t="str">
        <f>IF('query (10)'!AI517="","",TRIM('query (10)'!AI517))</f>
        <v/>
      </c>
      <c r="AL517" s="42">
        <f t="shared" si="40"/>
        <v>2026</v>
      </c>
      <c r="AM517" s="42" t="str">
        <f t="shared" si="41"/>
        <v>2026-01</v>
      </c>
      <c r="AN517" s="42" t="str">
        <f t="shared" ca="1" si="42"/>
        <v>OVERDUE</v>
      </c>
      <c r="AO517" s="42" t="str">
        <f t="shared" si="43"/>
        <v>GR-825 | INNER RING RACEWAY GRINDING MACHINE | KWD7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517" s="42" t="str">
        <f>_xlfn.TEXTJOIN("; ",TRUE,IF(COUNTA('query (10)'!A517:AK517)&lt;=6,"NEAR_EMPTY_ROW",""),IF($K517="","MISSING_STATUS",""),IF(AND($K517="เสร็จสิ้น",$Z517=""),"DONE_NO_ACTUAL_DATE",""),IF(AND($I517="Condition-based Maintenance",$AH517=""),"CBM_NO_MEASUREMENT",""),IF(OR($X517="",$X517=0),"INVALID_PERIOD",""),IF(AND($AA517&lt;&gt;"",$AB517&lt;&gt;"",$AB517&lt;$AA517),"DATE_SEQUENCE_ERROR",""),IF(AND($AB517&lt;&gt;"",$AB517&gt;DATE(2030,12,31)),"DATE_OUTLIER",""),IF($C517="","MISSING_QRCODE",""),IF($J517="UNKNOWN","UNKNOWN_PM_TYPE",""),IF($L517="UNKNOWN","UNKNOWN_STATUS",""))</f>
        <v/>
      </c>
      <c r="AQ517" s="42" t="str">
        <f t="shared" si="44"/>
        <v>YES</v>
      </c>
    </row>
    <row r="518" spans="1:43" x14ac:dyDescent="0.3">
      <c r="A518" s="38">
        <f>IF('query (10)'!A518="","",'query (10)'!A518)</f>
        <v>630</v>
      </c>
      <c r="B518" s="38">
        <f>IF('query (10)'!B518="","",'query (10)'!B518)</f>
        <v>17620</v>
      </c>
      <c r="C518" s="38" t="str">
        <f>TRIM(UPPER('query (10)'!M518))</f>
        <v>GR-828</v>
      </c>
      <c r="D518" s="38" t="str">
        <f>TRIM(UPPER(IFERROR(_xlfn.TEXTBEFORE('query (10)'!L518,"("),'query (10)'!L518)))</f>
        <v>INNER RING BORE GRINDING MACHINE</v>
      </c>
      <c r="E518" s="38" t="str">
        <f>IFERROR(TRIM(UPPER(_xlfn.TEXTBEFORE(_xlfn.TEXTAFTER('query (10)'!L518,"("),")"))),"")</f>
        <v/>
      </c>
      <c r="F518" s="38" t="str">
        <f>TRIM('query (10)'!K518)</f>
        <v>KWD7</v>
      </c>
      <c r="G518" s="38" t="str">
        <f>IF('query (10)'!J518="","",'query (10)'!J518)</f>
        <v>Ejector</v>
      </c>
      <c r="H518" s="38" t="str">
        <f>TRIM(UPPER('query (10)'!J518))</f>
        <v>EJECTOR</v>
      </c>
      <c r="I518" s="38" t="str">
        <f>IF('query (10)'!F518="","",'query (10)'!F518)</f>
        <v>Time-based Maintenance</v>
      </c>
      <c r="J518" s="38" t="str">
        <f>IF('query (10)'!F518="","",IFERROR(INDEX(Cleaning_Rules!$B$14:$B$17,MATCH(TRIM('query (10)'!F518),Cleaning_Rules!$A$14:$A$17,0)),"UNKNOWN"))</f>
        <v>TBM</v>
      </c>
      <c r="K518" s="38" t="str">
        <f>IF('query (10)'!G518="","",'query (10)'!G518)</f>
        <v>เสร็จสิ้น</v>
      </c>
      <c r="L518" s="38" t="str">
        <f>IF('query (10)'!G518="","MISSING",IFERROR(INDEX(Cleaning_Rules!$B$5:$B$10,MATCH(TRIM('query (10)'!G518),Cleaning_Rules!$A$5:$A$10,0)),"UNKNOWN"))</f>
        <v>COMPLETED</v>
      </c>
      <c r="M518" s="38" t="str">
        <f>IF('query (10)'!I518="","",'query (10)'!I518)</f>
        <v>Mechanical</v>
      </c>
      <c r="N518" s="38" t="str">
        <f>IF('query (10)'!O518="","",'query (10)'!O518)</f>
        <v>Part Change</v>
      </c>
      <c r="O518" s="38" t="str">
        <f>IF('query (10)'!P518="","",'query (10)'!P518)</f>
        <v>Medium</v>
      </c>
      <c r="P518" s="38" t="str">
        <f>IF('query (10)'!N518="","",'query (10)'!N518)</f>
        <v xml:space="preserve">Change Bearing Ejecter			
Change Seal	VC 22 42 5		
check/change shaft,Lever			
</v>
      </c>
      <c r="Q518" s="38" t="str">
        <f>TRIM('query (10)'!N518)</f>
        <v xml:space="preserve">Change Bearing Ejecter			
Change Seal	VC 22 42 5		
check/change shaft,Lever			
</v>
      </c>
      <c r="R518" s="38" t="str">
        <f>TRIM(UPPER('query (10)'!R518))</f>
        <v>BEARING</v>
      </c>
      <c r="S518" s="38" t="str">
        <f>TRIM(UPPER('query (10)'!S518))</f>
        <v>6203DDU</v>
      </c>
      <c r="T518" s="38" t="str">
        <f>IF('query (10)'!Q518="","",TRIM(UPPER('query (10)'!Q518)))</f>
        <v/>
      </c>
      <c r="U518" s="38" t="str">
        <f>IF('query (10)'!T518="","",'query (10)'!T518)</f>
        <v>2</v>
      </c>
      <c r="V518" s="39">
        <f>IF('query (10)'!T518="","",IFERROR(VALUE('query (10)'!T518),""))</f>
        <v>2</v>
      </c>
      <c r="W518" s="40">
        <f>IF('query (10)'!U518="","",'query (10)'!U518)</f>
        <v>113.75</v>
      </c>
      <c r="X518" s="39">
        <f>IF('query (10)'!V518="","",'query (10)'!V518)</f>
        <v>1080</v>
      </c>
      <c r="Y518" s="41">
        <f>IF('query (10)'!W518="","",'query (10)'!W518)</f>
        <v>46031</v>
      </c>
      <c r="Z518" s="41">
        <f>IF('query (10)'!X518="","",'query (10)'!X518)</f>
        <v>46049</v>
      </c>
      <c r="AA518" s="41">
        <f>IF('query (10)'!Y518="","",'query (10)'!Y518)</f>
        <v>46049</v>
      </c>
      <c r="AB518" s="41">
        <f>IF('query (10)'!Z518="","",'query (10)'!Z518)</f>
        <v>47129</v>
      </c>
      <c r="AC518" s="38" t="str">
        <f>IF(OR('query (10)'!AA518="",COUNTIF(Cleaning_Rules!$A$21:$A$26,TRIM('query (10)'!AA518))&gt;0),"",TRIM('query (10)'!AA518))</f>
        <v/>
      </c>
      <c r="AD518" s="38" t="str">
        <f>IF('query (10)'!AB518="","",TRIM(IFERROR(_xlfn.TEXTBEFORE('query (10)'!AB518,"("),'query (10)'!AB518)))</f>
        <v>เริ่มซ่อมงาน PM แล้ว รับผิดชอบโดย PUCHIT KULSEREE</v>
      </c>
      <c r="AE518" s="38" t="str">
        <f>IFERROR(LOWER(TRIM(_xlfn.TEXTBEFORE(_xlfn.TEXTAFTER('query (10)'!AB518,"("),")"))),"")</f>
        <v>puchit@nsk.com</v>
      </c>
      <c r="AF518" s="38" t="str">
        <f>IF('query (10)'!AD518="","",TRIM('query (10)'!AD518))</f>
        <v>คุณานนต์ ปารวัณวงศ์</v>
      </c>
      <c r="AG518" s="38" t="str">
        <f>IF('query (10)'!AE518="","",TRIM('query (10)'!AE518))</f>
        <v>ภูชิต กุลเสรี</v>
      </c>
      <c r="AH518" s="38" t="str">
        <f>IF('query (10)'!AF518="","",IFERROR(VALUE('query (10)'!AF518),""))</f>
        <v/>
      </c>
      <c r="AI518" s="38" t="str">
        <f>IF('query (10)'!AG518="","",TRIM('query (10)'!AG518))</f>
        <v/>
      </c>
      <c r="AJ518" s="38" t="str">
        <f>IF('query (10)'!AH518="","",IFERROR(VALUE('query (10)'!AH518),""))</f>
        <v/>
      </c>
      <c r="AK518" s="38" t="str">
        <f>IF('query (10)'!AI518="","",TRIM('query (10)'!AI518))</f>
        <v/>
      </c>
      <c r="AL518" s="42">
        <f t="shared" si="40"/>
        <v>2026</v>
      </c>
      <c r="AM518" s="42" t="str">
        <f t="shared" si="41"/>
        <v>2026-01</v>
      </c>
      <c r="AN518" s="42" t="str">
        <f t="shared" ca="1" si="42"/>
        <v/>
      </c>
      <c r="AO518" s="42" t="str">
        <f t="shared" si="43"/>
        <v>GR-828 | INNER RING BORE GRINDING MACHINE | KWD7 | EJECTOR | Time-based Maintenance | Mechanical | Part Change | Medium | Change Bearing Ejecter			
Change Seal	VC 22 42 5		
check/change shaft,Lever			
 | BEARING | 6203DDU | เริ่มซ่อมงาน PM แล้ว รับผิดชอบโดย PUCHIT KULSEREE | ภูชิต กุลเสรี</v>
      </c>
      <c r="AP518" s="42" t="str">
        <f>_xlfn.TEXTJOIN("; ",TRUE,IF(COUNTA('query (10)'!A518:AK518)&lt;=6,"NEAR_EMPTY_ROW",""),IF($K518="","MISSING_STATUS",""),IF(AND($K518="เสร็จสิ้น",$Z518=""),"DONE_NO_ACTUAL_DATE",""),IF(AND($I518="Condition-based Maintenance",$AH518=""),"CBM_NO_MEASUREMENT",""),IF(OR($X518="",$X518=0),"INVALID_PERIOD",""),IF(AND($AA518&lt;&gt;"",$AB518&lt;&gt;"",$AB518&lt;$AA518),"DATE_SEQUENCE_ERROR",""),IF(AND($AB518&lt;&gt;"",$AB518&gt;DATE(2030,12,31)),"DATE_OUTLIER",""),IF($C518="","MISSING_QRCODE",""),IF($J518="UNKNOWN","UNKNOWN_PM_TYPE",""),IF($L518="UNKNOWN","UNKNOWN_STATUS",""))</f>
        <v/>
      </c>
      <c r="AQ518" s="42" t="str">
        <f t="shared" si="44"/>
        <v>YES</v>
      </c>
    </row>
    <row r="519" spans="1:43" x14ac:dyDescent="0.3">
      <c r="A519" s="38">
        <f>IF('query (10)'!A519="","",'query (10)'!A519)</f>
        <v>631</v>
      </c>
      <c r="B519" s="38" t="str">
        <f>IF('query (10)'!B519="","",'query (10)'!B519)</f>
        <v/>
      </c>
      <c r="C519" s="38" t="str">
        <f>TRIM(UPPER('query (10)'!M519))</f>
        <v>FI-055</v>
      </c>
      <c r="D519" s="38" t="str">
        <f>TRIM(UPPER(IFERROR(_xlfn.TEXTBEFORE('query (10)'!L519,"("),'query (10)'!L519)))</f>
        <v>MAGNET FILTER COOLANT TANK NO.2</v>
      </c>
      <c r="E519" s="38" t="str">
        <f>IFERROR(TRIM(UPPER(_xlfn.TEXTBEFORE(_xlfn.TEXTAFTER('query (10)'!L519,"("),")"))),"")</f>
        <v/>
      </c>
      <c r="F519" s="38" t="str">
        <f>TRIM('query (10)'!K519)</f>
        <v>BWD1</v>
      </c>
      <c r="G519" s="38" t="str">
        <f>IF('query (10)'!J519="","",'query (10)'!J519)</f>
        <v>Oil mist</v>
      </c>
      <c r="H519" s="38" t="str">
        <f>TRIM(UPPER('query (10)'!J519))</f>
        <v>OIL MIST</v>
      </c>
      <c r="I519" s="38" t="str">
        <f>IF('query (10)'!F519="","",'query (10)'!F519)</f>
        <v>Time-based Maintenance</v>
      </c>
      <c r="J519" s="38" t="str">
        <f>IF('query (10)'!F519="","",IFERROR(INDEX(Cleaning_Rules!$B$14:$B$17,MATCH(TRIM('query (10)'!F519),Cleaning_Rules!$A$14:$A$17,0)),"UNKNOWN"))</f>
        <v>TBM</v>
      </c>
      <c r="K519" s="38" t="str">
        <f>IF('query (10)'!G519="","",'query (10)'!G519)</f>
        <v>แผนใหม่</v>
      </c>
      <c r="L519" s="38" t="str">
        <f>IF('query (10)'!G519="","MISSING",IFERROR(INDEX(Cleaning_Rules!$B$5:$B$10,MATCH(TRIM('query (10)'!G519),Cleaning_Rules!$A$5:$A$10,0)),"UNKNOWN"))</f>
        <v>NEW_PLAN</v>
      </c>
      <c r="M519" s="38" t="str">
        <f>IF('query (10)'!I519="","",'query (10)'!I519)</f>
        <v>Electrical</v>
      </c>
      <c r="N519" s="38" t="str">
        <f>IF('query (10)'!O519="","",'query (10)'!O519)</f>
        <v>Inspection</v>
      </c>
      <c r="O519" s="38" t="str">
        <f>IF('query (10)'!P519="","",'query (10)'!P519)</f>
        <v>Important</v>
      </c>
      <c r="P519" s="38" t="str">
        <f>IF('query (10)'!N519="","",'query (10)'!N519)</f>
        <v>ทำความสะอาด</v>
      </c>
      <c r="Q519" s="38" t="str">
        <f>TRIM('query (10)'!N519)</f>
        <v>ทำความสะอาด</v>
      </c>
      <c r="R519" s="38" t="str">
        <f>TRIM(UPPER('query (10)'!R519))</f>
        <v/>
      </c>
      <c r="S519" s="38" t="str">
        <f>TRIM(UPPER('query (10)'!S519))</f>
        <v/>
      </c>
      <c r="T519" s="38" t="str">
        <f>IF('query (10)'!Q519="","",TRIM(UPPER('query (10)'!Q519)))</f>
        <v/>
      </c>
      <c r="U519" s="38" t="str">
        <f>IF('query (10)'!T519="","",'query (10)'!T519)</f>
        <v/>
      </c>
      <c r="V519" s="39" t="str">
        <f>IF('query (10)'!T519="","",IFERROR(VALUE('query (10)'!T519),""))</f>
        <v/>
      </c>
      <c r="W519" s="40">
        <f>IF('query (10)'!U519="","",'query (10)'!U519)</f>
        <v>0</v>
      </c>
      <c r="X519" s="39">
        <f>IF('query (10)'!V519="","",'query (10)'!V519)</f>
        <v>30</v>
      </c>
      <c r="Y519" s="41">
        <f>IF('query (10)'!W519="","",'query (10)'!W519)</f>
        <v>46014</v>
      </c>
      <c r="Z519" s="41" t="str">
        <f>IF('query (10)'!X519="","",'query (10)'!X519)</f>
        <v/>
      </c>
      <c r="AA519" s="41">
        <f>IF('query (10)'!Y519="","",'query (10)'!Y519)</f>
        <v>46014</v>
      </c>
      <c r="AB519" s="41">
        <f>IF('query (10)'!Z519="","",'query (10)'!Z519)</f>
        <v>46044</v>
      </c>
      <c r="AC519" s="38" t="str">
        <f>IF(OR('query (10)'!AA519="",COUNTIF(Cleaning_Rules!$A$21:$A$26,TRIM('query (10)'!AA519))&gt;0),"",TRIM('query (10)'!AA519))</f>
        <v/>
      </c>
      <c r="AD519" s="38" t="str">
        <f>IF('query (10)'!AB519="","",TRIM(IFERROR(_xlfn.TEXTBEFORE('query (10)'!AB519,"("),'query (10)'!AB519)))</f>
        <v/>
      </c>
      <c r="AE519" s="38" t="str">
        <f>IFERROR(LOWER(TRIM(_xlfn.TEXTBEFORE(_xlfn.TEXTAFTER('query (10)'!AB519,"("),")"))),"")</f>
        <v/>
      </c>
      <c r="AF519" s="38" t="str">
        <f>IF('query (10)'!AD519="","",TRIM('query (10)'!AD519))</f>
        <v>ปิยะพงษ์ ทองแสน</v>
      </c>
      <c r="AG519" s="38" t="str">
        <f>IF('query (10)'!AE519="","",TRIM('query (10)'!AE519))</f>
        <v>ปิยะพงษ์ ทองแสน</v>
      </c>
      <c r="AH519" s="38" t="str">
        <f>IF('query (10)'!AF519="","",IFERROR(VALUE('query (10)'!AF519),""))</f>
        <v/>
      </c>
      <c r="AI519" s="38" t="str">
        <f>IF('query (10)'!AG519="","",TRIM('query (10)'!AG519))</f>
        <v/>
      </c>
      <c r="AJ519" s="38" t="str">
        <f>IF('query (10)'!AH519="","",IFERROR(VALUE('query (10)'!AH519),""))</f>
        <v/>
      </c>
      <c r="AK519" s="38" t="str">
        <f>IF('query (10)'!AI519="","",TRIM('query (10)'!AI519))</f>
        <v/>
      </c>
      <c r="AL519" s="42">
        <f t="shared" si="40"/>
        <v>2025</v>
      </c>
      <c r="AM519" s="42" t="str">
        <f t="shared" si="41"/>
        <v>2025-12</v>
      </c>
      <c r="AN519" s="42" t="str">
        <f t="shared" ca="1" si="42"/>
        <v>OVERDUE</v>
      </c>
      <c r="AO519" s="42" t="str">
        <f t="shared" si="43"/>
        <v>FI-055 | MAGNET FILTER COOLANT TANK NO.2 | BWD1 | OIL MIST | Time-based Maintenance | Electrical | Inspection | Important | ทำความสะอาด | ปิยะพงษ์ ทองแสน</v>
      </c>
      <c r="AP519" s="42" t="str">
        <f>_xlfn.TEXTJOIN("; ",TRUE,IF(COUNTA('query (10)'!A519:AK519)&lt;=6,"NEAR_EMPTY_ROW",""),IF($K519="","MISSING_STATUS",""),IF(AND($K519="เสร็จสิ้น",$Z519=""),"DONE_NO_ACTUAL_DATE",""),IF(AND($I519="Condition-based Maintenance",$AH519=""),"CBM_NO_MEASUREMENT",""),IF(OR($X519="",$X519=0),"INVALID_PERIOD",""),IF(AND($AA519&lt;&gt;"",$AB519&lt;&gt;"",$AB519&lt;$AA519),"DATE_SEQUENCE_ERROR",""),IF(AND($AB519&lt;&gt;"",$AB519&gt;DATE(2030,12,31)),"DATE_OUTLIER",""),IF($C519="","MISSING_QRCODE",""),IF($J519="UNKNOWN","UNKNOWN_PM_TYPE",""),IF($L519="UNKNOWN","UNKNOWN_STATUS",""))</f>
        <v/>
      </c>
      <c r="AQ519" s="42" t="str">
        <f t="shared" si="44"/>
        <v>NO</v>
      </c>
    </row>
    <row r="520" spans="1:43" x14ac:dyDescent="0.3">
      <c r="A520" s="38">
        <f>IF('query (10)'!A520="","",'query (10)'!A520)</f>
        <v>632</v>
      </c>
      <c r="B520" s="38">
        <f>IF('query (10)'!B520="","",'query (10)'!B520)</f>
        <v>20848</v>
      </c>
      <c r="C520" s="38" t="str">
        <f>TRIM(UPPER('query (10)'!M520))</f>
        <v>GR-473</v>
      </c>
      <c r="D520" s="38" t="str">
        <f>TRIM(UPPER(IFERROR(_xlfn.TEXTBEFORE('query (10)'!L520,"("),'query (10)'!L520)))</f>
        <v>OUTER RING RACEWAY GRINDING MACHINE</v>
      </c>
      <c r="E520" s="38" t="str">
        <f>IFERROR(TRIM(UPPER(_xlfn.TEXTBEFORE(_xlfn.TEXTAFTER('query (10)'!L520,"("),")"))),"")</f>
        <v/>
      </c>
      <c r="F520" s="38" t="str">
        <f>TRIM('query (10)'!K520)</f>
        <v>KWD4</v>
      </c>
      <c r="G520" s="38" t="str">
        <f>IF('query (10)'!J520="","",'query (10)'!J520)</f>
        <v>Electrical Control</v>
      </c>
      <c r="H520" s="38" t="str">
        <f>TRIM(UPPER('query (10)'!J520))</f>
        <v>ELECTRICAL CONTROL</v>
      </c>
      <c r="I520" s="38" t="str">
        <f>IF('query (10)'!F520="","",'query (10)'!F520)</f>
        <v>Time-based Maintenance</v>
      </c>
      <c r="J520" s="38" t="str">
        <f>IF('query (10)'!F520="","",IFERROR(INDEX(Cleaning_Rules!$B$14:$B$17,MATCH(TRIM('query (10)'!F520),Cleaning_Rules!$A$14:$A$17,0)),"UNKNOWN"))</f>
        <v>TBM</v>
      </c>
      <c r="K520" s="38" t="str">
        <f>IF('query (10)'!G520="","",'query (10)'!G520)</f>
        <v>กำลังดำเนินการ</v>
      </c>
      <c r="L520" s="38" t="str">
        <f>IF('query (10)'!G520="","MISSING",IFERROR(INDEX(Cleaning_Rules!$B$5:$B$10,MATCH(TRIM('query (10)'!G520),Cleaning_Rules!$A$5:$A$10,0)),"UNKNOWN"))</f>
        <v>IN_PROGRESS</v>
      </c>
      <c r="M520" s="38" t="str">
        <f>IF('query (10)'!I520="","",'query (10)'!I520)</f>
        <v>Electrical</v>
      </c>
      <c r="N520" s="38" t="str">
        <f>IF('query (10)'!O520="","",'query (10)'!O520)</f>
        <v>Inspection</v>
      </c>
      <c r="O520" s="38" t="str">
        <f>IF('query (10)'!P520="","",'query (10)'!P520)</f>
        <v>Medium</v>
      </c>
      <c r="P520" s="38" t="str">
        <f>IF('query (10)'!N520="","",'query (10)'!N520)</f>
        <v xml:space="preserve">Check Push botton, Emergency, Lamp, Selector switch
Check Circuit breaker, Power supply, Magnetic, Relay 
Check Error Code of Inverter
Check Safety Guard
Check Emergency Stop
</v>
      </c>
      <c r="Q520" s="38" t="str">
        <f>TRIM('query (10)'!N520)</f>
        <v xml:space="preserve">Check Push botton, Emergency, Lamp, Selector switch
Check Circuit breaker, Power supply, Magnetic, Relay 
Check Error Code of Inverter
Check Safety Guard
Check Emergency Stop
</v>
      </c>
      <c r="R520" s="38" t="str">
        <f>TRIM(UPPER('query (10)'!R520))</f>
        <v/>
      </c>
      <c r="S520" s="38" t="str">
        <f>TRIM(UPPER('query (10)'!S520))</f>
        <v/>
      </c>
      <c r="T520" s="38" t="str">
        <f>IF('query (10)'!Q520="","",TRIM(UPPER('query (10)'!Q520)))</f>
        <v/>
      </c>
      <c r="U520" s="38" t="str">
        <f>IF('query (10)'!T520="","",'query (10)'!T520)</f>
        <v/>
      </c>
      <c r="V520" s="39" t="str">
        <f>IF('query (10)'!T520="","",IFERROR(VALUE('query (10)'!T520),""))</f>
        <v/>
      </c>
      <c r="W520" s="40">
        <f>IF('query (10)'!U520="","",'query (10)'!U520)</f>
        <v>0</v>
      </c>
      <c r="X520" s="39">
        <f>IF('query (10)'!V520="","",'query (10)'!V520)</f>
        <v>30</v>
      </c>
      <c r="Y520" s="41">
        <f>IF('query (10)'!W520="","",'query (10)'!W520)</f>
        <v>46057</v>
      </c>
      <c r="Z520" s="41" t="str">
        <f>IF('query (10)'!X520="","",'query (10)'!X520)</f>
        <v/>
      </c>
      <c r="AA520" s="41">
        <f>IF('query (10)'!Y520="","",'query (10)'!Y520)</f>
        <v>46057</v>
      </c>
      <c r="AB520" s="41">
        <f>IF('query (10)'!Z520="","",'query (10)'!Z520)</f>
        <v>46087</v>
      </c>
      <c r="AC520" s="38" t="str">
        <f>IF(OR('query (10)'!AA520="",COUNTIF(Cleaning_Rules!$A$21:$A$26,TRIM('query (10)'!AA520))&gt;0),"",TRIM('query (10)'!AA520))</f>
        <v>Perform the inspection, and if any values are displayed numerically, record those values for reference.</v>
      </c>
      <c r="AD520" s="38" t="str">
        <f>IF('query (10)'!AB520="","",TRIM(IFERROR(_xlfn.TEXTBEFORE('query (10)'!AB520,"("),'query (10)'!AB520)))</f>
        <v>เริ่มซ่อมงาน PM แล้ว รับผิดชอบโดย PAHLA SEEDANG</v>
      </c>
      <c r="AE520" s="38" t="str">
        <f>IFERROR(LOWER(TRIM(_xlfn.TEXTBEFORE(_xlfn.TEXTAFTER('query (10)'!AB520,"("),")"))),"")</f>
        <v>pahla@nsk.com</v>
      </c>
      <c r="AF520" s="38" t="str">
        <f>IF('query (10)'!AD520="","",TRIM('query (10)'!AD520))</f>
        <v>ณัฐดนัย จุฑาเทพ</v>
      </c>
      <c r="AG520" s="38" t="str">
        <f>IF('query (10)'!AE520="","",TRIM('query (10)'!AE520))</f>
        <v>อัมรินทร์ รักษาพล</v>
      </c>
      <c r="AH520" s="38" t="str">
        <f>IF('query (10)'!AF520="","",IFERROR(VALUE('query (10)'!AF520),""))</f>
        <v/>
      </c>
      <c r="AI520" s="38" t="str">
        <f>IF('query (10)'!AG520="","",TRIM('query (10)'!AG520))</f>
        <v/>
      </c>
      <c r="AJ520" s="38" t="str">
        <f>IF('query (10)'!AH520="","",IFERROR(VALUE('query (10)'!AH520),""))</f>
        <v/>
      </c>
      <c r="AK520" s="38" t="str">
        <f>IF('query (10)'!AI520="","",TRIM('query (10)'!AI520))</f>
        <v/>
      </c>
      <c r="AL520" s="42">
        <f t="shared" si="40"/>
        <v>2026</v>
      </c>
      <c r="AM520" s="42" t="str">
        <f t="shared" si="41"/>
        <v>2026-02</v>
      </c>
      <c r="AN520" s="42" t="str">
        <f t="shared" ca="1" si="42"/>
        <v>OVERDUE</v>
      </c>
      <c r="AO520" s="42" t="str">
        <f t="shared" si="43"/>
        <v>GR-473 | OUTER RING RACEWAY GRINDING MACHINE | KWD4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520" s="42" t="str">
        <f>_xlfn.TEXTJOIN("; ",TRUE,IF(COUNTA('query (10)'!A520:AK520)&lt;=6,"NEAR_EMPTY_ROW",""),IF($K520="","MISSING_STATUS",""),IF(AND($K520="เสร็จสิ้น",$Z520=""),"DONE_NO_ACTUAL_DATE",""),IF(AND($I520="Condition-based Maintenance",$AH520=""),"CBM_NO_MEASUREMENT",""),IF(OR($X520="",$X520=0),"INVALID_PERIOD",""),IF(AND($AA520&lt;&gt;"",$AB520&lt;&gt;"",$AB520&lt;$AA520),"DATE_SEQUENCE_ERROR",""),IF(AND($AB520&lt;&gt;"",$AB520&gt;DATE(2030,12,31)),"DATE_OUTLIER",""),IF($C520="","MISSING_QRCODE",""),IF($J520="UNKNOWN","UNKNOWN_PM_TYPE",""),IF($L520="UNKNOWN","UNKNOWN_STATUS",""))</f>
        <v/>
      </c>
      <c r="AQ520" s="42" t="str">
        <f t="shared" si="44"/>
        <v>NO</v>
      </c>
    </row>
    <row r="521" spans="1:43" x14ac:dyDescent="0.3">
      <c r="A521" s="38">
        <f>IF('query (10)'!A521="","",'query (10)'!A521)</f>
        <v>633</v>
      </c>
      <c r="B521" s="38" t="str">
        <f>IF('query (10)'!B521="","",'query (10)'!B521)</f>
        <v/>
      </c>
      <c r="C521" s="38" t="str">
        <f>TRIM(UPPER('query (10)'!M521))</f>
        <v>GR-589</v>
      </c>
      <c r="D521" s="38" t="str">
        <f>TRIM(UPPER(IFERROR(_xlfn.TEXTBEFORE('query (10)'!L521,"("),'query (10)'!L521)))</f>
        <v>OUTER RING RACEWAY GRINDING MACHINE</v>
      </c>
      <c r="E521" s="38" t="str">
        <f>IFERROR(TRIM(UPPER(_xlfn.TEXTBEFORE(_xlfn.TEXTAFTER('query (10)'!L521,"("),")"))),"")</f>
        <v/>
      </c>
      <c r="F521" s="38" t="str">
        <f>TRIM('query (10)'!K521)</f>
        <v>KWD5</v>
      </c>
      <c r="G521" s="38" t="str">
        <f>IF('query (10)'!J521="","",'query (10)'!J521)</f>
        <v>Electrical Control</v>
      </c>
      <c r="H521" s="38" t="str">
        <f>TRIM(UPPER('query (10)'!J521))</f>
        <v>ELECTRICAL CONTROL</v>
      </c>
      <c r="I521" s="38" t="str">
        <f>IF('query (10)'!F521="","",'query (10)'!F521)</f>
        <v>Time-based Maintenance</v>
      </c>
      <c r="J521" s="38" t="str">
        <f>IF('query (10)'!F521="","",IFERROR(INDEX(Cleaning_Rules!$B$14:$B$17,MATCH(TRIM('query (10)'!F521),Cleaning_Rules!$A$14:$A$17,0)),"UNKNOWN"))</f>
        <v>TBM</v>
      </c>
      <c r="K521" s="38" t="str">
        <f>IF('query (10)'!G521="","",'query (10)'!G521)</f>
        <v>แก้ไขแผน</v>
      </c>
      <c r="L521" s="38" t="str">
        <f>IF('query (10)'!G521="","MISSING",IFERROR(INDEX(Cleaning_Rules!$B$5:$B$10,MATCH(TRIM('query (10)'!G521),Cleaning_Rules!$A$5:$A$10,0)),"UNKNOWN"))</f>
        <v>PLAN_REVISED</v>
      </c>
      <c r="M521" s="38" t="str">
        <f>IF('query (10)'!I521="","",'query (10)'!I521)</f>
        <v>Electrical</v>
      </c>
      <c r="N521" s="38" t="str">
        <f>IF('query (10)'!O521="","",'query (10)'!O521)</f>
        <v>Inspection</v>
      </c>
      <c r="O521" s="38" t="str">
        <f>IF('query (10)'!P521="","",'query (10)'!P521)</f>
        <v>Medium</v>
      </c>
      <c r="P521" s="38" t="str">
        <f>IF('query (10)'!N521="","",'query (10)'!N521)</f>
        <v xml:space="preserve">Check Push botton, Emergency, Lamp, Selector switch
Check Circuit breaker, Power supply, Magnetic, Relay 
Check Error Code of Inverter
Check Safety Guard
Check Emergency Stop
</v>
      </c>
      <c r="Q521" s="38" t="str">
        <f>TRIM('query (10)'!N521)</f>
        <v xml:space="preserve">Check Push botton, Emergency, Lamp, Selector switch
Check Circuit breaker, Power supply, Magnetic, Relay 
Check Error Code of Inverter
Check Safety Guard
Check Emergency Stop
</v>
      </c>
      <c r="R521" s="38" t="str">
        <f>TRIM(UPPER('query (10)'!R521))</f>
        <v/>
      </c>
      <c r="S521" s="38" t="str">
        <f>TRIM(UPPER('query (10)'!S521))</f>
        <v/>
      </c>
      <c r="T521" s="38" t="str">
        <f>IF('query (10)'!Q521="","",TRIM(UPPER('query (10)'!Q521)))</f>
        <v/>
      </c>
      <c r="U521" s="38" t="str">
        <f>IF('query (10)'!T521="","",'query (10)'!T521)</f>
        <v/>
      </c>
      <c r="V521" s="39" t="str">
        <f>IF('query (10)'!T521="","",IFERROR(VALUE('query (10)'!T521),""))</f>
        <v/>
      </c>
      <c r="W521" s="40">
        <f>IF('query (10)'!U521="","",'query (10)'!U521)</f>
        <v>0</v>
      </c>
      <c r="X521" s="39">
        <f>IF('query (10)'!V521="","",'query (10)'!V521)</f>
        <v>30</v>
      </c>
      <c r="Y521" s="41">
        <f>IF('query (10)'!W521="","",'query (10)'!W521)</f>
        <v>46029</v>
      </c>
      <c r="Z521" s="41" t="str">
        <f>IF('query (10)'!X521="","",'query (10)'!X521)</f>
        <v/>
      </c>
      <c r="AA521" s="41">
        <f>IF('query (10)'!Y521="","",'query (10)'!Y521)</f>
        <v>46029</v>
      </c>
      <c r="AB521" s="41">
        <f>IF('query (10)'!Z521="","",'query (10)'!Z521)</f>
        <v>46059</v>
      </c>
      <c r="AC521" s="38" t="str">
        <f>IF(OR('query (10)'!AA521="",COUNTIF(Cleaning_Rules!$A$21:$A$26,TRIM('query (10)'!AA521))&gt;0),"",TRIM('query (10)'!AA521))</f>
        <v>Perform the inspection, and if any values are displayed numerically, record those values for reference.</v>
      </c>
      <c r="AD521" s="38" t="str">
        <f>IF('query (10)'!AB521="","",TRIM(IFERROR(_xlfn.TEXTBEFORE('query (10)'!AB521,"("),'query (10)'!AB521)))</f>
        <v/>
      </c>
      <c r="AE521" s="38" t="str">
        <f>IFERROR(LOWER(TRIM(_xlfn.TEXTBEFORE(_xlfn.TEXTAFTER('query (10)'!AB521,"("),")"))),"")</f>
        <v/>
      </c>
      <c r="AF521" s="38" t="str">
        <f>IF('query (10)'!AD521="","",TRIM('query (10)'!AD521))</f>
        <v>ณัฐดนัย จุฑาเทพ</v>
      </c>
      <c r="AG521" s="38" t="str">
        <f>IF('query (10)'!AE521="","",TRIM('query (10)'!AE521))</f>
        <v>ณัฐดนัย จุฑาเทพ</v>
      </c>
      <c r="AH521" s="38" t="str">
        <f>IF('query (10)'!AF521="","",IFERROR(VALUE('query (10)'!AF521),""))</f>
        <v/>
      </c>
      <c r="AI521" s="38" t="str">
        <f>IF('query (10)'!AG521="","",TRIM('query (10)'!AG521))</f>
        <v/>
      </c>
      <c r="AJ521" s="38" t="str">
        <f>IF('query (10)'!AH521="","",IFERROR(VALUE('query (10)'!AH521),""))</f>
        <v/>
      </c>
      <c r="AK521" s="38" t="str">
        <f>IF('query (10)'!AI521="","",TRIM('query (10)'!AI521))</f>
        <v/>
      </c>
      <c r="AL521" s="42">
        <f t="shared" si="40"/>
        <v>2026</v>
      </c>
      <c r="AM521" s="42" t="str">
        <f t="shared" si="41"/>
        <v>2026-01</v>
      </c>
      <c r="AN521" s="42" t="str">
        <f t="shared" ca="1" si="42"/>
        <v>OVERDUE</v>
      </c>
      <c r="AO521" s="42" t="str">
        <f t="shared" si="43"/>
        <v>GR-589 | OUTER RING RACEWAY GRINDING MACHINE | KWD5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ณัฐดนัย จุฑาเทพ</v>
      </c>
      <c r="AP521" s="42" t="str">
        <f>_xlfn.TEXTJOIN("; ",TRUE,IF(COUNTA('query (10)'!A521:AK521)&lt;=6,"NEAR_EMPTY_ROW",""),IF($K521="","MISSING_STATUS",""),IF(AND($K521="เสร็จสิ้น",$Z521=""),"DONE_NO_ACTUAL_DATE",""),IF(AND($I521="Condition-based Maintenance",$AH521=""),"CBM_NO_MEASUREMENT",""),IF(OR($X521="",$X521=0),"INVALID_PERIOD",""),IF(AND($AA521&lt;&gt;"",$AB521&lt;&gt;"",$AB521&lt;$AA521),"DATE_SEQUENCE_ERROR",""),IF(AND($AB521&lt;&gt;"",$AB521&gt;DATE(2030,12,31)),"DATE_OUTLIER",""),IF($C521="","MISSING_QRCODE",""),IF($J521="UNKNOWN","UNKNOWN_PM_TYPE",""),IF($L521="UNKNOWN","UNKNOWN_STATUS",""))</f>
        <v/>
      </c>
      <c r="AQ521" s="42" t="str">
        <f t="shared" si="44"/>
        <v>NO</v>
      </c>
    </row>
    <row r="522" spans="1:43" x14ac:dyDescent="0.3">
      <c r="A522" s="38">
        <f>IF('query (10)'!A522="","",'query (10)'!A522)</f>
        <v>634</v>
      </c>
      <c r="B522" s="38">
        <f>IF('query (10)'!B522="","",'query (10)'!B522)</f>
        <v>19168</v>
      </c>
      <c r="C522" s="38" t="str">
        <f>TRIM(UPPER('query (10)'!M522))</f>
        <v>GR-694</v>
      </c>
      <c r="D522" s="38" t="str">
        <f>TRIM(UPPER(IFERROR(_xlfn.TEXTBEFORE('query (10)'!L522,"("),'query (10)'!L522)))</f>
        <v>OUTER RING RACEWAY GRINDING MACHINE</v>
      </c>
      <c r="E522" s="38" t="str">
        <f>IFERROR(TRIM(UPPER(_xlfn.TEXTBEFORE(_xlfn.TEXTAFTER('query (10)'!L522,"("),")"))),"")</f>
        <v/>
      </c>
      <c r="F522" s="38" t="str">
        <f>TRIM('query (10)'!K522)</f>
        <v>KWD6</v>
      </c>
      <c r="G522" s="38" t="str">
        <f>IF('query (10)'!J522="","",'query (10)'!J522)</f>
        <v>Electrical Control</v>
      </c>
      <c r="H522" s="38" t="str">
        <f>TRIM(UPPER('query (10)'!J522))</f>
        <v>ELECTRICAL CONTROL</v>
      </c>
      <c r="I522" s="38" t="str">
        <f>IF('query (10)'!F522="","",'query (10)'!F522)</f>
        <v>Time-based Maintenance</v>
      </c>
      <c r="J522" s="38" t="str">
        <f>IF('query (10)'!F522="","",IFERROR(INDEX(Cleaning_Rules!$B$14:$B$17,MATCH(TRIM('query (10)'!F522),Cleaning_Rules!$A$14:$A$17,0)),"UNKNOWN"))</f>
        <v>TBM</v>
      </c>
      <c r="K522" s="38" t="str">
        <f>IF('query (10)'!G522="","",'query (10)'!G522)</f>
        <v>เสร็จสิ้น</v>
      </c>
      <c r="L522" s="38" t="str">
        <f>IF('query (10)'!G522="","MISSING",IFERROR(INDEX(Cleaning_Rules!$B$5:$B$10,MATCH(TRIM('query (10)'!G522),Cleaning_Rules!$A$5:$A$10,0)),"UNKNOWN"))</f>
        <v>COMPLETED</v>
      </c>
      <c r="M522" s="38" t="str">
        <f>IF('query (10)'!I522="","",'query (10)'!I522)</f>
        <v>Electrical</v>
      </c>
      <c r="N522" s="38" t="str">
        <f>IF('query (10)'!O522="","",'query (10)'!O522)</f>
        <v>Inspection</v>
      </c>
      <c r="O522" s="38" t="str">
        <f>IF('query (10)'!P522="","",'query (10)'!P522)</f>
        <v>Medium</v>
      </c>
      <c r="P522" s="38" t="str">
        <f>IF('query (10)'!N522="","",'query (10)'!N522)</f>
        <v xml:space="preserve">Check Push botton, Emergency, Lamp, Selector switch
Check Circuit breaker, Power supply, Magnetic, Relay 
Check Error Code of Inverter
Check Safety Guard
Check Emergency Stop
</v>
      </c>
      <c r="Q522" s="38" t="str">
        <f>TRIM('query (10)'!N522)</f>
        <v xml:space="preserve">Check Push botton, Emergency, Lamp, Selector switch
Check Circuit breaker, Power supply, Magnetic, Relay 
Check Error Code of Inverter
Check Safety Guard
Check Emergency Stop
</v>
      </c>
      <c r="R522" s="38" t="str">
        <f>TRIM(UPPER('query (10)'!R522))</f>
        <v/>
      </c>
      <c r="S522" s="38" t="str">
        <f>TRIM(UPPER('query (10)'!S522))</f>
        <v/>
      </c>
      <c r="T522" s="38" t="str">
        <f>IF('query (10)'!Q522="","",TRIM(UPPER('query (10)'!Q522)))</f>
        <v/>
      </c>
      <c r="U522" s="38" t="str">
        <f>IF('query (10)'!T522="","",'query (10)'!T522)</f>
        <v/>
      </c>
      <c r="V522" s="39" t="str">
        <f>IF('query (10)'!T522="","",IFERROR(VALUE('query (10)'!T522),""))</f>
        <v/>
      </c>
      <c r="W522" s="40">
        <f>IF('query (10)'!U522="","",'query (10)'!U522)</f>
        <v>0</v>
      </c>
      <c r="X522" s="39">
        <f>IF('query (10)'!V522="","",'query (10)'!V522)</f>
        <v>30</v>
      </c>
      <c r="Y522" s="41">
        <f>IF('query (10)'!W522="","",'query (10)'!W522)</f>
        <v>46029</v>
      </c>
      <c r="Z522" s="41">
        <f>IF('query (10)'!X522="","",'query (10)'!X522)</f>
        <v>46100</v>
      </c>
      <c r="AA522" s="41">
        <f>IF('query (10)'!Y522="","",'query (10)'!Y522)</f>
        <v>46100</v>
      </c>
      <c r="AB522" s="41">
        <f>IF('query (10)'!Z522="","",'query (10)'!Z522)</f>
        <v>46130</v>
      </c>
      <c r="AC522" s="38" t="str">
        <f>IF(OR('query (10)'!AA522="",COUNTIF(Cleaning_Rules!$A$21:$A$26,TRIM('query (10)'!AA522))&gt;0),"",TRIM('query (10)'!AA522))</f>
        <v>Perform the inspection, and if any values are displayed numerically, record those values for reference.</v>
      </c>
      <c r="AD522" s="38" t="str">
        <f>IF('query (10)'!AB522="","",TRIM(IFERROR(_xlfn.TEXTBEFORE('query (10)'!AB522,"("),'query (10)'!AB522)))</f>
        <v>เริ่มซ่อมงาน PM แล้ว รับผิดชอบโดย NATDANAI JUTHATHEP</v>
      </c>
      <c r="AE522" s="38" t="str">
        <f>IFERROR(LOWER(TRIM(_xlfn.TEXTBEFORE(_xlfn.TEXTAFTER('query (10)'!AB522,"("),")"))),"")</f>
        <v>juthathep-n-4697@nsk.com</v>
      </c>
      <c r="AF522" s="38" t="str">
        <f>IF('query (10)'!AD522="","",TRIM('query (10)'!AD522))</f>
        <v>ณัฐดนัย จุฑาเทพ</v>
      </c>
      <c r="AG522" s="38" t="str">
        <f>IF('query (10)'!AE522="","",TRIM('query (10)'!AE522))</f>
        <v>ณัฐดนัย จุฑาเทพ</v>
      </c>
      <c r="AH522" s="38" t="str">
        <f>IF('query (10)'!AF522="","",IFERROR(VALUE('query (10)'!AF522),""))</f>
        <v/>
      </c>
      <c r="AI522" s="38" t="str">
        <f>IF('query (10)'!AG522="","",TRIM('query (10)'!AG522))</f>
        <v/>
      </c>
      <c r="AJ522" s="38" t="str">
        <f>IF('query (10)'!AH522="","",IFERROR(VALUE('query (10)'!AH522),""))</f>
        <v/>
      </c>
      <c r="AK522" s="38" t="str">
        <f>IF('query (10)'!AI522="","",TRIM('query (10)'!AI522))</f>
        <v/>
      </c>
      <c r="AL522" s="42">
        <f t="shared" si="40"/>
        <v>2026</v>
      </c>
      <c r="AM522" s="42" t="str">
        <f t="shared" si="41"/>
        <v>2026-01</v>
      </c>
      <c r="AN522" s="42" t="str">
        <f t="shared" ca="1" si="42"/>
        <v/>
      </c>
      <c r="AO522" s="42" t="str">
        <f t="shared" si="43"/>
        <v>GR-694 | OUTER RING RACEWAY GRINDING MACHINE | KWD6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NATDANAI JUTHATHEP | ณัฐดนัย จุฑาเทพ</v>
      </c>
      <c r="AP522" s="42" t="str">
        <f>_xlfn.TEXTJOIN("; ",TRUE,IF(COUNTA('query (10)'!A522:AK522)&lt;=6,"NEAR_EMPTY_ROW",""),IF($K522="","MISSING_STATUS",""),IF(AND($K522="เสร็จสิ้น",$Z522=""),"DONE_NO_ACTUAL_DATE",""),IF(AND($I522="Condition-based Maintenance",$AH522=""),"CBM_NO_MEASUREMENT",""),IF(OR($X522="",$X522=0),"INVALID_PERIOD",""),IF(AND($AA522&lt;&gt;"",$AB522&lt;&gt;"",$AB522&lt;$AA522),"DATE_SEQUENCE_ERROR",""),IF(AND($AB522&lt;&gt;"",$AB522&gt;DATE(2030,12,31)),"DATE_OUTLIER",""),IF($C522="","MISSING_QRCODE",""),IF($J522="UNKNOWN","UNKNOWN_PM_TYPE",""),IF($L522="UNKNOWN","UNKNOWN_STATUS",""))</f>
        <v/>
      </c>
      <c r="AQ522" s="42" t="str">
        <f t="shared" si="44"/>
        <v>NO</v>
      </c>
    </row>
    <row r="523" spans="1:43" x14ac:dyDescent="0.3">
      <c r="A523" s="38">
        <f>IF('query (10)'!A523="","",'query (10)'!A523)</f>
        <v>635</v>
      </c>
      <c r="B523" s="38">
        <f>IF('query (10)'!B523="","",'query (10)'!B523)</f>
        <v>19882</v>
      </c>
      <c r="C523" s="38" t="str">
        <f>TRIM(UPPER('query (10)'!M523))</f>
        <v>GR-838</v>
      </c>
      <c r="D523" s="38" t="str">
        <f>TRIM(UPPER(IFERROR(_xlfn.TEXTBEFORE('query (10)'!L523,"("),'query (10)'!L523)))</f>
        <v>OUTER RING RACEWAY GRINDING MACHINE</v>
      </c>
      <c r="E523" s="38" t="str">
        <f>IFERROR(TRIM(UPPER(_xlfn.TEXTBEFORE(_xlfn.TEXTAFTER('query (10)'!L523,"("),")"))),"")</f>
        <v/>
      </c>
      <c r="F523" s="38" t="str">
        <f>TRIM('query (10)'!K523)</f>
        <v>KWD7</v>
      </c>
      <c r="G523" s="38" t="str">
        <f>IF('query (10)'!J523="","",'query (10)'!J523)</f>
        <v>Electrical Control</v>
      </c>
      <c r="H523" s="38" t="str">
        <f>TRIM(UPPER('query (10)'!J523))</f>
        <v>ELECTRICAL CONTROL</v>
      </c>
      <c r="I523" s="38" t="str">
        <f>IF('query (10)'!F523="","",'query (10)'!F523)</f>
        <v>Time-based Maintenance</v>
      </c>
      <c r="J523" s="38" t="str">
        <f>IF('query (10)'!F523="","",IFERROR(INDEX(Cleaning_Rules!$B$14:$B$17,MATCH(TRIM('query (10)'!F523),Cleaning_Rules!$A$14:$A$17,0)),"UNKNOWN"))</f>
        <v>TBM</v>
      </c>
      <c r="K523" s="38" t="str">
        <f>IF('query (10)'!G523="","",'query (10)'!G523)</f>
        <v>เสร็จสิ้น</v>
      </c>
      <c r="L523" s="38" t="str">
        <f>IF('query (10)'!G523="","MISSING",IFERROR(INDEX(Cleaning_Rules!$B$5:$B$10,MATCH(TRIM('query (10)'!G523),Cleaning_Rules!$A$5:$A$10,0)),"UNKNOWN"))</f>
        <v>COMPLETED</v>
      </c>
      <c r="M523" s="38" t="str">
        <f>IF('query (10)'!I523="","",'query (10)'!I523)</f>
        <v>Electrical</v>
      </c>
      <c r="N523" s="38" t="str">
        <f>IF('query (10)'!O523="","",'query (10)'!O523)</f>
        <v>Inspection</v>
      </c>
      <c r="O523" s="38" t="str">
        <f>IF('query (10)'!P523="","",'query (10)'!P523)</f>
        <v>Medium</v>
      </c>
      <c r="P523" s="38" t="str">
        <f>IF('query (10)'!N523="","",'query (10)'!N523)</f>
        <v xml:space="preserve">Check Push botton, Emergency, Lamp, Selector switch
Check Circuit breaker, Power supply, Magnetic, Relay 
Check Error Code of Inverter
Check Safety Guard
Check Emergency Stop
</v>
      </c>
      <c r="Q523" s="38" t="str">
        <f>TRIM('query (10)'!N523)</f>
        <v xml:space="preserve">Check Push botton, Emergency, Lamp, Selector switch
Check Circuit breaker, Power supply, Magnetic, Relay 
Check Error Code of Inverter
Check Safety Guard
Check Emergency Stop
</v>
      </c>
      <c r="R523" s="38" t="str">
        <f>TRIM(UPPER('query (10)'!R523))</f>
        <v/>
      </c>
      <c r="S523" s="38" t="str">
        <f>TRIM(UPPER('query (10)'!S523))</f>
        <v/>
      </c>
      <c r="T523" s="38" t="str">
        <f>IF('query (10)'!Q523="","",TRIM(UPPER('query (10)'!Q523)))</f>
        <v/>
      </c>
      <c r="U523" s="38" t="str">
        <f>IF('query (10)'!T523="","",'query (10)'!T523)</f>
        <v/>
      </c>
      <c r="V523" s="39" t="str">
        <f>IF('query (10)'!T523="","",IFERROR(VALUE('query (10)'!T523),""))</f>
        <v/>
      </c>
      <c r="W523" s="40">
        <f>IF('query (10)'!U523="","",'query (10)'!U523)</f>
        <v>0</v>
      </c>
      <c r="X523" s="39">
        <f>IF('query (10)'!V523="","",'query (10)'!V523)</f>
        <v>30</v>
      </c>
      <c r="Y523" s="41">
        <f>IF('query (10)'!W523="","",'query (10)'!W523)</f>
        <v>46029</v>
      </c>
      <c r="Z523" s="41">
        <f>IF('query (10)'!X523="","",'query (10)'!X523)</f>
        <v>46184</v>
      </c>
      <c r="AA523" s="41">
        <f>IF('query (10)'!Y523="","",'query (10)'!Y523)</f>
        <v>46184</v>
      </c>
      <c r="AB523" s="41">
        <f>IF('query (10)'!Z523="","",'query (10)'!Z523)</f>
        <v>46214</v>
      </c>
      <c r="AC523" s="38" t="str">
        <f>IF(OR('query (10)'!AA523="",COUNTIF(Cleaning_Rules!$A$21:$A$26,TRIM('query (10)'!AA523))&gt;0),"",TRIM('query (10)'!AA523))</f>
        <v>Perform the inspection, and if any values are displayed numerically, record those values for reference.</v>
      </c>
      <c r="AD523" s="38" t="str">
        <f>IF('query (10)'!AB523="","",TRIM(IFERROR(_xlfn.TEXTBEFORE('query (10)'!AB523,"("),'query (10)'!AB523)))</f>
        <v>เริ่มซ่อมงาน PM แล้ว รับผิดชอบโดย NATDANAI JUTHATHEP</v>
      </c>
      <c r="AE523" s="38" t="str">
        <f>IFERROR(LOWER(TRIM(_xlfn.TEXTBEFORE(_xlfn.TEXTAFTER('query (10)'!AB523,"("),")"))),"")</f>
        <v>juthathep-n-4697@nsk.com</v>
      </c>
      <c r="AF523" s="38" t="str">
        <f>IF('query (10)'!AD523="","",TRIM('query (10)'!AD523))</f>
        <v>ณัฐดนัย จุฑาเทพ</v>
      </c>
      <c r="AG523" s="38" t="str">
        <f>IF('query (10)'!AE523="","",TRIM('query (10)'!AE523))</f>
        <v>ณัฐดนัย จุฑาเทพ</v>
      </c>
      <c r="AH523" s="38" t="str">
        <f>IF('query (10)'!AF523="","",IFERROR(VALUE('query (10)'!AF523),""))</f>
        <v/>
      </c>
      <c r="AI523" s="38" t="str">
        <f>IF('query (10)'!AG523="","",TRIM('query (10)'!AG523))</f>
        <v/>
      </c>
      <c r="AJ523" s="38" t="str">
        <f>IF('query (10)'!AH523="","",IFERROR(VALUE('query (10)'!AH523),""))</f>
        <v/>
      </c>
      <c r="AK523" s="38" t="str">
        <f>IF('query (10)'!AI523="","",TRIM('query (10)'!AI523))</f>
        <v/>
      </c>
      <c r="AL523" s="42">
        <f t="shared" si="40"/>
        <v>2026</v>
      </c>
      <c r="AM523" s="42" t="str">
        <f t="shared" si="41"/>
        <v>2026-01</v>
      </c>
      <c r="AN523" s="42" t="str">
        <f t="shared" ca="1" si="42"/>
        <v/>
      </c>
      <c r="AO523" s="42" t="str">
        <f t="shared" si="43"/>
        <v>GR-838 | OUTER RING RACEWAY GRINDING MACHINE | KWD7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NATDANAI JUTHATHEP | ณัฐดนัย จุฑาเทพ</v>
      </c>
      <c r="AP523" s="42" t="str">
        <f>_xlfn.TEXTJOIN("; ",TRUE,IF(COUNTA('query (10)'!A523:AK523)&lt;=6,"NEAR_EMPTY_ROW",""),IF($K523="","MISSING_STATUS",""),IF(AND($K523="เสร็จสิ้น",$Z523=""),"DONE_NO_ACTUAL_DATE",""),IF(AND($I523="Condition-based Maintenance",$AH523=""),"CBM_NO_MEASUREMENT",""),IF(OR($X523="",$X523=0),"INVALID_PERIOD",""),IF(AND($AA523&lt;&gt;"",$AB523&lt;&gt;"",$AB523&lt;$AA523),"DATE_SEQUENCE_ERROR",""),IF(AND($AB523&lt;&gt;"",$AB523&gt;DATE(2030,12,31)),"DATE_OUTLIER",""),IF($C523="","MISSING_QRCODE",""),IF($J523="UNKNOWN","UNKNOWN_PM_TYPE",""),IF($L523="UNKNOWN","UNKNOWN_STATUS",""))</f>
        <v/>
      </c>
      <c r="AQ523" s="42" t="str">
        <f t="shared" si="44"/>
        <v>NO</v>
      </c>
    </row>
    <row r="524" spans="1:43" x14ac:dyDescent="0.3">
      <c r="A524" s="38">
        <f>IF('query (10)'!A524="","",'query (10)'!A524)</f>
        <v>636</v>
      </c>
      <c r="B524" s="38">
        <f>IF('query (10)'!B524="","",'query (10)'!B524)</f>
        <v>20808</v>
      </c>
      <c r="C524" s="38" t="str">
        <f>TRIM(UPPER('query (10)'!M524))</f>
        <v>GR-265</v>
      </c>
      <c r="D524" s="38" t="str">
        <f>TRIM(UPPER(IFERROR(_xlfn.TEXTBEFORE('query (10)'!L524,"("),'query (10)'!L524)))</f>
        <v>OUTER RING RACEWAY GRINDING MACHINE</v>
      </c>
      <c r="E524" s="38" t="str">
        <f>IFERROR(TRIM(UPPER(_xlfn.TEXTBEFORE(_xlfn.TEXTAFTER('query (10)'!L524,"("),")"))),"")</f>
        <v/>
      </c>
      <c r="F524" s="38" t="str">
        <f>TRIM('query (10)'!K524)</f>
        <v>KWD2</v>
      </c>
      <c r="G524" s="38" t="str">
        <f>IF('query (10)'!J524="","",'query (10)'!J524)</f>
        <v>Electrical Control</v>
      </c>
      <c r="H524" s="38" t="str">
        <f>TRIM(UPPER('query (10)'!J524))</f>
        <v>ELECTRICAL CONTROL</v>
      </c>
      <c r="I524" s="38" t="str">
        <f>IF('query (10)'!F524="","",'query (10)'!F524)</f>
        <v>Time-based Maintenance</v>
      </c>
      <c r="J524" s="38" t="str">
        <f>IF('query (10)'!F524="","",IFERROR(INDEX(Cleaning_Rules!$B$14:$B$17,MATCH(TRIM('query (10)'!F524),Cleaning_Rules!$A$14:$A$17,0)),"UNKNOWN"))</f>
        <v>TBM</v>
      </c>
      <c r="K524" s="38" t="str">
        <f>IF('query (10)'!G524="","",'query (10)'!G524)</f>
        <v>เสร็จสิ้น</v>
      </c>
      <c r="L524" s="38" t="str">
        <f>IF('query (10)'!G524="","MISSING",IFERROR(INDEX(Cleaning_Rules!$B$5:$B$10,MATCH(TRIM('query (10)'!G524),Cleaning_Rules!$A$5:$A$10,0)),"UNKNOWN"))</f>
        <v>COMPLETED</v>
      </c>
      <c r="M524" s="38" t="str">
        <f>IF('query (10)'!I524="","",'query (10)'!I524)</f>
        <v>Electrical</v>
      </c>
      <c r="N524" s="38" t="str">
        <f>IF('query (10)'!O524="","",'query (10)'!O524)</f>
        <v>Inspection</v>
      </c>
      <c r="O524" s="38" t="str">
        <f>IF('query (10)'!P524="","",'query (10)'!P524)</f>
        <v>Medium</v>
      </c>
      <c r="P524" s="38" t="str">
        <f>IF('query (10)'!N524="","",'query (10)'!N524)</f>
        <v xml:space="preserve">Check Push botton, Emergency, Lamp, Selector switch
Check Circuit breaker, Power supply, Magnetic, Relay 
Check Error Code of Inverter
Check Safety Guard
Check Emergency Stop
</v>
      </c>
      <c r="Q524" s="38" t="str">
        <f>TRIM('query (10)'!N524)</f>
        <v xml:space="preserve">Check Push botton, Emergency, Lamp, Selector switch
Check Circuit breaker, Power supply, Magnetic, Relay 
Check Error Code of Inverter
Check Safety Guard
Check Emergency Stop
</v>
      </c>
      <c r="R524" s="38" t="str">
        <f>TRIM(UPPER('query (10)'!R524))</f>
        <v/>
      </c>
      <c r="S524" s="38" t="str">
        <f>TRIM(UPPER('query (10)'!S524))</f>
        <v/>
      </c>
      <c r="T524" s="38" t="str">
        <f>IF('query (10)'!Q524="","",TRIM(UPPER('query (10)'!Q524)))</f>
        <v/>
      </c>
      <c r="U524" s="38" t="str">
        <f>IF('query (10)'!T524="","",'query (10)'!T524)</f>
        <v/>
      </c>
      <c r="V524" s="39" t="str">
        <f>IF('query (10)'!T524="","",IFERROR(VALUE('query (10)'!T524),""))</f>
        <v/>
      </c>
      <c r="W524" s="40">
        <f>IF('query (10)'!U524="","",'query (10)'!U524)</f>
        <v>0</v>
      </c>
      <c r="X524" s="39">
        <f>IF('query (10)'!V524="","",'query (10)'!V524)</f>
        <v>30</v>
      </c>
      <c r="Y524" s="41">
        <f>IF('query (10)'!W524="","",'query (10)'!W524)</f>
        <v>46029</v>
      </c>
      <c r="Z524" s="41">
        <f>IF('query (10)'!X524="","",'query (10)'!X524)</f>
        <v>46178</v>
      </c>
      <c r="AA524" s="41">
        <f>IF('query (10)'!Y524="","",'query (10)'!Y524)</f>
        <v>46178</v>
      </c>
      <c r="AB524" s="41">
        <f>IF('query (10)'!Z524="","",'query (10)'!Z524)</f>
        <v>46208</v>
      </c>
      <c r="AC524" s="38" t="str">
        <f>IF(OR('query (10)'!AA524="",COUNTIF(Cleaning_Rules!$A$21:$A$26,TRIM('query (10)'!AA524))&gt;0),"",TRIM('query (10)'!AA524))</f>
        <v>Perform the inspection, and if any values are displayed numerically, record those values for reference.</v>
      </c>
      <c r="AD524" s="38" t="str">
        <f>IF('query (10)'!AB524="","",TRIM(IFERROR(_xlfn.TEXTBEFORE('query (10)'!AB524,"("),'query (10)'!AB524)))</f>
        <v>เริ่มซ่อมงาน PM แล้ว รับผิดชอบโดย PONGPITAK SONCHAI</v>
      </c>
      <c r="AE524" s="38" t="str">
        <f>IFERROR(LOWER(TRIM(_xlfn.TEXTBEFORE(_xlfn.TEXTAFTER('query (10)'!AB524,"("),")"))),"")</f>
        <v>sonchai-p-6240@nsk.com</v>
      </c>
      <c r="AF524" s="38" t="str">
        <f>IF('query (10)'!AD524="","",TRIM('query (10)'!AD524))</f>
        <v>ณัฐดนัย จุฑาเทพ</v>
      </c>
      <c r="AG524" s="38" t="str">
        <f>IF('query (10)'!AE524="","",TRIM('query (10)'!AE524))</f>
        <v>พงษ์พิทักษ์ ศรไชย</v>
      </c>
      <c r="AH524" s="38" t="str">
        <f>IF('query (10)'!AF524="","",IFERROR(VALUE('query (10)'!AF524),""))</f>
        <v/>
      </c>
      <c r="AI524" s="38" t="str">
        <f>IF('query (10)'!AG524="","",TRIM('query (10)'!AG524))</f>
        <v/>
      </c>
      <c r="AJ524" s="38" t="str">
        <f>IF('query (10)'!AH524="","",IFERROR(VALUE('query (10)'!AH524),""))</f>
        <v/>
      </c>
      <c r="AK524" s="38" t="str">
        <f>IF('query (10)'!AI524="","",TRIM('query (10)'!AI524))</f>
        <v/>
      </c>
      <c r="AL524" s="42">
        <f t="shared" si="40"/>
        <v>2026</v>
      </c>
      <c r="AM524" s="42" t="str">
        <f t="shared" si="41"/>
        <v>2026-01</v>
      </c>
      <c r="AN524" s="42" t="str">
        <f t="shared" ca="1" si="42"/>
        <v/>
      </c>
      <c r="AO524" s="42" t="str">
        <f t="shared" si="43"/>
        <v>GR-265 | OUTER RING RACEWAY GRINDING MACHINE | KWD2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PONGPITAK SONCHAI | พงษ์พิทักษ์ ศรไชย</v>
      </c>
      <c r="AP524" s="42" t="str">
        <f>_xlfn.TEXTJOIN("; ",TRUE,IF(COUNTA('query (10)'!A524:AK524)&lt;=6,"NEAR_EMPTY_ROW",""),IF($K524="","MISSING_STATUS",""),IF(AND($K524="เสร็จสิ้น",$Z524=""),"DONE_NO_ACTUAL_DATE",""),IF(AND($I524="Condition-based Maintenance",$AH524=""),"CBM_NO_MEASUREMENT",""),IF(OR($X524="",$X524=0),"INVALID_PERIOD",""),IF(AND($AA524&lt;&gt;"",$AB524&lt;&gt;"",$AB524&lt;$AA524),"DATE_SEQUENCE_ERROR",""),IF(AND($AB524&lt;&gt;"",$AB524&gt;DATE(2030,12,31)),"DATE_OUTLIER",""),IF($C524="","MISSING_QRCODE",""),IF($J524="UNKNOWN","UNKNOWN_PM_TYPE",""),IF($L524="UNKNOWN","UNKNOWN_STATUS",""))</f>
        <v/>
      </c>
      <c r="AQ524" s="42" t="str">
        <f t="shared" si="44"/>
        <v>NO</v>
      </c>
    </row>
    <row r="525" spans="1:43" x14ac:dyDescent="0.3">
      <c r="A525" s="38">
        <f>IF('query (10)'!A525="","",'query (10)'!A525)</f>
        <v>637</v>
      </c>
      <c r="B525" s="38">
        <f>IF('query (10)'!B525="","",'query (10)'!B525)</f>
        <v>20842</v>
      </c>
      <c r="C525" s="38" t="str">
        <f>TRIM(UPPER('query (10)'!M525))</f>
        <v>GR-351</v>
      </c>
      <c r="D525" s="38" t="str">
        <f>TRIM(UPPER(IFERROR(_xlfn.TEXTBEFORE('query (10)'!L525,"("),'query (10)'!L525)))</f>
        <v>OUTER RING RACEWAY GRINDING MACHINE</v>
      </c>
      <c r="E525" s="38" t="str">
        <f>IFERROR(TRIM(UPPER(_xlfn.TEXTBEFORE(_xlfn.TEXTAFTER('query (10)'!L525,"("),")"))),"")</f>
        <v/>
      </c>
      <c r="F525" s="38" t="str">
        <f>TRIM('query (10)'!K525)</f>
        <v>KWD3</v>
      </c>
      <c r="G525" s="38" t="str">
        <f>IF('query (10)'!J525="","",'query (10)'!J525)</f>
        <v>Electrical Control</v>
      </c>
      <c r="H525" s="38" t="str">
        <f>TRIM(UPPER('query (10)'!J525))</f>
        <v>ELECTRICAL CONTROL</v>
      </c>
      <c r="I525" s="38" t="str">
        <f>IF('query (10)'!F525="","",'query (10)'!F525)</f>
        <v>Time-based Maintenance</v>
      </c>
      <c r="J525" s="38" t="str">
        <f>IF('query (10)'!F525="","",IFERROR(INDEX(Cleaning_Rules!$B$14:$B$17,MATCH(TRIM('query (10)'!F525),Cleaning_Rules!$A$14:$A$17,0)),"UNKNOWN"))</f>
        <v>TBM</v>
      </c>
      <c r="K525" s="38" t="str">
        <f>IF('query (10)'!G525="","",'query (10)'!G525)</f>
        <v>กำลังดำเนินการ</v>
      </c>
      <c r="L525" s="38" t="str">
        <f>IF('query (10)'!G525="","MISSING",IFERROR(INDEX(Cleaning_Rules!$B$5:$B$10,MATCH(TRIM('query (10)'!G525),Cleaning_Rules!$A$5:$A$10,0)),"UNKNOWN"))</f>
        <v>IN_PROGRESS</v>
      </c>
      <c r="M525" s="38" t="str">
        <f>IF('query (10)'!I525="","",'query (10)'!I525)</f>
        <v>Electrical</v>
      </c>
      <c r="N525" s="38" t="str">
        <f>IF('query (10)'!O525="","",'query (10)'!O525)</f>
        <v>Inspection</v>
      </c>
      <c r="O525" s="38" t="str">
        <f>IF('query (10)'!P525="","",'query (10)'!P525)</f>
        <v>Medium</v>
      </c>
      <c r="P525" s="38" t="str">
        <f>IF('query (10)'!N525="","",'query (10)'!N525)</f>
        <v xml:space="preserve">Check Push botton, Emergency, Lamp, Selector switch
Check Circuit breaker, Power supply, Magnetic, Relay 
Check Error Code of Inverter
Check Safety Guard
Check Emergency Stop
</v>
      </c>
      <c r="Q525" s="38" t="str">
        <f>TRIM('query (10)'!N525)</f>
        <v xml:space="preserve">Check Push botton, Emergency, Lamp, Selector switch
Check Circuit breaker, Power supply, Magnetic, Relay 
Check Error Code of Inverter
Check Safety Guard
Check Emergency Stop
</v>
      </c>
      <c r="R525" s="38" t="str">
        <f>TRIM(UPPER('query (10)'!R525))</f>
        <v/>
      </c>
      <c r="S525" s="38" t="str">
        <f>TRIM(UPPER('query (10)'!S525))</f>
        <v/>
      </c>
      <c r="T525" s="38" t="str">
        <f>IF('query (10)'!Q525="","",TRIM(UPPER('query (10)'!Q525)))</f>
        <v/>
      </c>
      <c r="U525" s="38" t="str">
        <f>IF('query (10)'!T525="","",'query (10)'!T525)</f>
        <v/>
      </c>
      <c r="V525" s="39" t="str">
        <f>IF('query (10)'!T525="","",IFERROR(VALUE('query (10)'!T525),""))</f>
        <v/>
      </c>
      <c r="W525" s="40">
        <f>IF('query (10)'!U525="","",'query (10)'!U525)</f>
        <v>0</v>
      </c>
      <c r="X525" s="39">
        <f>IF('query (10)'!V525="","",'query (10)'!V525)</f>
        <v>30</v>
      </c>
      <c r="Y525" s="41">
        <f>IF('query (10)'!W525="","",'query (10)'!W525)</f>
        <v>46029</v>
      </c>
      <c r="Z525" s="41" t="str">
        <f>IF('query (10)'!X525="","",'query (10)'!X525)</f>
        <v/>
      </c>
      <c r="AA525" s="41">
        <f>IF('query (10)'!Y525="","",'query (10)'!Y525)</f>
        <v>46029</v>
      </c>
      <c r="AB525" s="41">
        <f>IF('query (10)'!Z525="","",'query (10)'!Z525)</f>
        <v>46059</v>
      </c>
      <c r="AC525" s="38" t="str">
        <f>IF(OR('query (10)'!AA525="",COUNTIF(Cleaning_Rules!$A$21:$A$26,TRIM('query (10)'!AA525))&gt;0),"",TRIM('query (10)'!AA525))</f>
        <v>Perform the inspection, and if any values are displayed numerically, record those values for reference.</v>
      </c>
      <c r="AD525" s="38" t="str">
        <f>IF('query (10)'!AB525="","",TRIM(IFERROR(_xlfn.TEXTBEFORE('query (10)'!AB525,"("),'query (10)'!AB525)))</f>
        <v>เริ่มซ่อมงาน PM แล้ว รับผิดชอบโดย PAHLA SEEDANG</v>
      </c>
      <c r="AE525" s="38" t="str">
        <f>IFERROR(LOWER(TRIM(_xlfn.TEXTBEFORE(_xlfn.TEXTAFTER('query (10)'!AB525,"("),")"))),"")</f>
        <v>pahla@nsk.com</v>
      </c>
      <c r="AF525" s="38" t="str">
        <f>IF('query (10)'!AD525="","",TRIM('query (10)'!AD525))</f>
        <v>ณัฐดนัย จุฑาเทพ</v>
      </c>
      <c r="AG525" s="38" t="str">
        <f>IF('query (10)'!AE525="","",TRIM('query (10)'!AE525))</f>
        <v>อัมรินทร์ รักษาพล</v>
      </c>
      <c r="AH525" s="38" t="str">
        <f>IF('query (10)'!AF525="","",IFERROR(VALUE('query (10)'!AF525),""))</f>
        <v/>
      </c>
      <c r="AI525" s="38" t="str">
        <f>IF('query (10)'!AG525="","",TRIM('query (10)'!AG525))</f>
        <v/>
      </c>
      <c r="AJ525" s="38" t="str">
        <f>IF('query (10)'!AH525="","",IFERROR(VALUE('query (10)'!AH525),""))</f>
        <v/>
      </c>
      <c r="AK525" s="38" t="str">
        <f>IF('query (10)'!AI525="","",TRIM('query (10)'!AI525))</f>
        <v/>
      </c>
      <c r="AL525" s="42">
        <f t="shared" si="40"/>
        <v>2026</v>
      </c>
      <c r="AM525" s="42" t="str">
        <f t="shared" si="41"/>
        <v>2026-01</v>
      </c>
      <c r="AN525" s="42" t="str">
        <f t="shared" ca="1" si="42"/>
        <v>OVERDUE</v>
      </c>
      <c r="AO525" s="42" t="str">
        <f t="shared" si="43"/>
        <v>GR-351 | OUTER RING RACEWAY GRINDING MACHINE | KWD3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525" s="42" t="str">
        <f>_xlfn.TEXTJOIN("; ",TRUE,IF(COUNTA('query (10)'!A525:AK525)&lt;=6,"NEAR_EMPTY_ROW",""),IF($K525="","MISSING_STATUS",""),IF(AND($K525="เสร็จสิ้น",$Z525=""),"DONE_NO_ACTUAL_DATE",""),IF(AND($I525="Condition-based Maintenance",$AH525=""),"CBM_NO_MEASUREMENT",""),IF(OR($X525="",$X525=0),"INVALID_PERIOD",""),IF(AND($AA525&lt;&gt;"",$AB525&lt;&gt;"",$AB525&lt;$AA525),"DATE_SEQUENCE_ERROR",""),IF(AND($AB525&lt;&gt;"",$AB525&gt;DATE(2030,12,31)),"DATE_OUTLIER",""),IF($C525="","MISSING_QRCODE",""),IF($J525="UNKNOWN","UNKNOWN_PM_TYPE",""),IF($L525="UNKNOWN","UNKNOWN_STATUS",""))</f>
        <v/>
      </c>
      <c r="AQ525" s="42" t="str">
        <f t="shared" si="44"/>
        <v>NO</v>
      </c>
    </row>
    <row r="526" spans="1:43" x14ac:dyDescent="0.3">
      <c r="A526" s="38">
        <f>IF('query (10)'!A526="","",'query (10)'!A526)</f>
        <v>639</v>
      </c>
      <c r="B526" s="38">
        <f>IF('query (10)'!B526="","",'query (10)'!B526)</f>
        <v>17208</v>
      </c>
      <c r="C526" s="38" t="str">
        <f>TRIM(UPPER('query (10)'!M526))</f>
        <v>GR-054</v>
      </c>
      <c r="D526" s="38" t="str">
        <f>TRIM(UPPER(IFERROR(_xlfn.TEXTBEFORE('query (10)'!L526,"("),'query (10)'!L526)))</f>
        <v>OUTER RING RACEWAY GRINDING M/C</v>
      </c>
      <c r="E526" s="38" t="str">
        <f>IFERROR(TRIM(UPPER(_xlfn.TEXTBEFORE(_xlfn.TEXTAFTER('query (10)'!L526,"("),")"))),"")</f>
        <v/>
      </c>
      <c r="F526" s="38" t="str">
        <f>TRIM('query (10)'!K526)</f>
        <v>BWD1</v>
      </c>
      <c r="G526" s="38" t="str">
        <f>IF('query (10)'!J526="","",'query (10)'!J526)</f>
        <v>Laser Mark</v>
      </c>
      <c r="H526" s="38" t="str">
        <f>TRIM(UPPER('query (10)'!J526))</f>
        <v>LASER MARK</v>
      </c>
      <c r="I526" s="38" t="str">
        <f>IF('query (10)'!F526="","",'query (10)'!F526)</f>
        <v>Time-based Maintenance</v>
      </c>
      <c r="J526" s="38" t="str">
        <f>IF('query (10)'!F526="","",IFERROR(INDEX(Cleaning_Rules!$B$14:$B$17,MATCH(TRIM('query (10)'!F526),Cleaning_Rules!$A$14:$A$17,0)),"UNKNOWN"))</f>
        <v>TBM</v>
      </c>
      <c r="K526" s="38" t="str">
        <f>IF('query (10)'!G526="","",'query (10)'!G526)</f>
        <v>แก้ไขแผน</v>
      </c>
      <c r="L526" s="38" t="str">
        <f>IF('query (10)'!G526="","MISSING",IFERROR(INDEX(Cleaning_Rules!$B$5:$B$10,MATCH(TRIM('query (10)'!G526),Cleaning_Rules!$A$5:$A$10,0)),"UNKNOWN"))</f>
        <v>PLAN_REVISED</v>
      </c>
      <c r="M526" s="38" t="str">
        <f>IF('query (10)'!I526="","",'query (10)'!I526)</f>
        <v>Electrical</v>
      </c>
      <c r="N526" s="38" t="str">
        <f>IF('query (10)'!O526="","",'query (10)'!O526)</f>
        <v>Inspection</v>
      </c>
      <c r="O526" s="38" t="str">
        <f>IF('query (10)'!P526="","",'query (10)'!P526)</f>
        <v>Medium</v>
      </c>
      <c r="P526" s="38" t="str">
        <f>IF('query (10)'!N526="","",'query (10)'!N526)</f>
        <v>ทดสอบระบบ</v>
      </c>
      <c r="Q526" s="38" t="str">
        <f>TRIM('query (10)'!N526)</f>
        <v>ทดสอบระบบ</v>
      </c>
      <c r="R526" s="38" t="str">
        <f>TRIM(UPPER('query (10)'!R526))</f>
        <v/>
      </c>
      <c r="S526" s="38" t="str">
        <f>TRIM(UPPER('query (10)'!S526))</f>
        <v/>
      </c>
      <c r="T526" s="38" t="str">
        <f>IF('query (10)'!Q526="","",TRIM(UPPER('query (10)'!Q526)))</f>
        <v/>
      </c>
      <c r="U526" s="38" t="str">
        <f>IF('query (10)'!T526="","",'query (10)'!T526)</f>
        <v/>
      </c>
      <c r="V526" s="39" t="str">
        <f>IF('query (10)'!T526="","",IFERROR(VALUE('query (10)'!T526),""))</f>
        <v/>
      </c>
      <c r="W526" s="40">
        <f>IF('query (10)'!U526="","",'query (10)'!U526)</f>
        <v>0</v>
      </c>
      <c r="X526" s="39">
        <f>IF('query (10)'!V526="","",'query (10)'!V526)</f>
        <v>28</v>
      </c>
      <c r="Y526" s="41">
        <f>IF('query (10)'!W526="","",'query (10)'!W526)</f>
        <v>46028</v>
      </c>
      <c r="Z526" s="41" t="str">
        <f>IF('query (10)'!X526="","",'query (10)'!X526)</f>
        <v/>
      </c>
      <c r="AA526" s="41">
        <f>IF('query (10)'!Y526="","",'query (10)'!Y526)</f>
        <v>46028</v>
      </c>
      <c r="AB526" s="41">
        <f>IF('query (10)'!Z526="","",'query (10)'!Z526)</f>
        <v>46059</v>
      </c>
      <c r="AC526" s="38" t="str">
        <f>IF(OR('query (10)'!AA526="",COUNTIF(Cleaning_Rules!$A$21:$A$26,TRIM('query (10)'!AA526))&gt;0),"",TRIM('query (10)'!AA526))</f>
        <v/>
      </c>
      <c r="AD526" s="38" t="str">
        <f>IF('query (10)'!AB526="","",TRIM(IFERROR(_xlfn.TEXTBEFORE('query (10)'!AB526,"("),'query (10)'!AB526)))</f>
        <v>รับผิดชอบโดย ปิยะพงษ์ ทองแสน วันที่วางแผนซ่อม 2026-01-06 16:11</v>
      </c>
      <c r="AE526" s="38" t="str">
        <f>IFERROR(LOWER(TRIM(_xlfn.TEXTBEFORE(_xlfn.TEXTAFTER('query (10)'!AB526,"("),")"))),"")</f>
        <v/>
      </c>
      <c r="AF526" s="38" t="str">
        <f>IF('query (10)'!AD526="","",TRIM('query (10)'!AD526))</f>
        <v>ปิยะพงษ์ ทองแสน</v>
      </c>
      <c r="AG526" s="38" t="str">
        <f>IF('query (10)'!AE526="","",TRIM('query (10)'!AE526))</f>
        <v>ณัฐดนัย จุฑาเทพ</v>
      </c>
      <c r="AH526" s="38" t="str">
        <f>IF('query (10)'!AF526="","",IFERROR(VALUE('query (10)'!AF526),""))</f>
        <v/>
      </c>
      <c r="AI526" s="38" t="str">
        <f>IF('query (10)'!AG526="","",TRIM('query (10)'!AG526))</f>
        <v/>
      </c>
      <c r="AJ526" s="38" t="str">
        <f>IF('query (10)'!AH526="","",IFERROR(VALUE('query (10)'!AH526),""))</f>
        <v/>
      </c>
      <c r="AK526" s="38" t="str">
        <f>IF('query (10)'!AI526="","",TRIM('query (10)'!AI526))</f>
        <v/>
      </c>
      <c r="AL526" s="42">
        <f t="shared" si="40"/>
        <v>2026</v>
      </c>
      <c r="AM526" s="42" t="str">
        <f t="shared" si="41"/>
        <v>2026-01</v>
      </c>
      <c r="AN526" s="42" t="str">
        <f t="shared" ca="1" si="42"/>
        <v>OVERDUE</v>
      </c>
      <c r="AO526" s="42" t="str">
        <f t="shared" si="43"/>
        <v>GR-054 | OUTER RING RACEWAY GRINDING M/C | BWD1 | LASER MARK | Time-based Maintenance | Electrical | Inspection | Medium | ทดสอบระบบ | รับผิดชอบโดย ปิยะพงษ์ ทองแสน วันที่วางแผนซ่อม 2026-01-06 16:11 | ณัฐดนัย จุฑาเทพ</v>
      </c>
      <c r="AP526" s="42" t="str">
        <f>_xlfn.TEXTJOIN("; ",TRUE,IF(COUNTA('query (10)'!A526:AK526)&lt;=6,"NEAR_EMPTY_ROW",""),IF($K526="","MISSING_STATUS",""),IF(AND($K526="เสร็จสิ้น",$Z526=""),"DONE_NO_ACTUAL_DATE",""),IF(AND($I526="Condition-based Maintenance",$AH526=""),"CBM_NO_MEASUREMENT",""),IF(OR($X526="",$X526=0),"INVALID_PERIOD",""),IF(AND($AA526&lt;&gt;"",$AB526&lt;&gt;"",$AB526&lt;$AA526),"DATE_SEQUENCE_ERROR",""),IF(AND($AB526&lt;&gt;"",$AB526&gt;DATE(2030,12,31)),"DATE_OUTLIER",""),IF($C526="","MISSING_QRCODE",""),IF($J526="UNKNOWN","UNKNOWN_PM_TYPE",""),IF($L526="UNKNOWN","UNKNOWN_STATUS",""))</f>
        <v/>
      </c>
      <c r="AQ526" s="42" t="str">
        <f t="shared" si="44"/>
        <v>NO</v>
      </c>
    </row>
    <row r="527" spans="1:43" x14ac:dyDescent="0.3">
      <c r="A527" s="38">
        <f>IF('query (10)'!A527="","",'query (10)'!A527)</f>
        <v>640</v>
      </c>
      <c r="B527" s="38">
        <f>IF('query (10)'!B527="","",'query (10)'!B527)</f>
        <v>20809</v>
      </c>
      <c r="C527" s="38" t="str">
        <f>TRIM(UPPER('query (10)'!M527))</f>
        <v>GR-268</v>
      </c>
      <c r="D527" s="38" t="str">
        <f>TRIM(UPPER(IFERROR(_xlfn.TEXTBEFORE('query (10)'!L527,"("),'query (10)'!L527)))</f>
        <v>OUTER RING RACEWAY SUPER FINISH MACHINE</v>
      </c>
      <c r="E527" s="38" t="str">
        <f>IFERROR(TRIM(UPPER(_xlfn.TEXTBEFORE(_xlfn.TEXTAFTER('query (10)'!L527,"("),")"))),"")</f>
        <v/>
      </c>
      <c r="F527" s="38" t="str">
        <f>TRIM('query (10)'!K527)</f>
        <v>KWD2</v>
      </c>
      <c r="G527" s="38" t="str">
        <f>IF('query (10)'!J527="","",'query (10)'!J527)</f>
        <v>Electrical Control</v>
      </c>
      <c r="H527" s="38" t="str">
        <f>TRIM(UPPER('query (10)'!J527))</f>
        <v>ELECTRICAL CONTROL</v>
      </c>
      <c r="I527" s="38" t="str">
        <f>IF('query (10)'!F527="","",'query (10)'!F527)</f>
        <v>Time-based Maintenance</v>
      </c>
      <c r="J527" s="38" t="str">
        <f>IF('query (10)'!F527="","",IFERROR(INDEX(Cleaning_Rules!$B$14:$B$17,MATCH(TRIM('query (10)'!F527),Cleaning_Rules!$A$14:$A$17,0)),"UNKNOWN"))</f>
        <v>TBM</v>
      </c>
      <c r="K527" s="38" t="str">
        <f>IF('query (10)'!G527="","",'query (10)'!G527)</f>
        <v>เสร็จสิ้น</v>
      </c>
      <c r="L527" s="38" t="str">
        <f>IF('query (10)'!G527="","MISSING",IFERROR(INDEX(Cleaning_Rules!$B$5:$B$10,MATCH(TRIM('query (10)'!G527),Cleaning_Rules!$A$5:$A$10,0)),"UNKNOWN"))</f>
        <v>COMPLETED</v>
      </c>
      <c r="M527" s="38" t="str">
        <f>IF('query (10)'!I527="","",'query (10)'!I527)</f>
        <v>Electrical</v>
      </c>
      <c r="N527" s="38" t="str">
        <f>IF('query (10)'!O527="","",'query (10)'!O527)</f>
        <v>Inspection</v>
      </c>
      <c r="O527" s="38" t="str">
        <f>IF('query (10)'!P527="","",'query (10)'!P527)</f>
        <v>Medium</v>
      </c>
      <c r="P527" s="38" t="str">
        <f>IF('query (10)'!N527="","",'query (10)'!N527)</f>
        <v xml:space="preserve"> Check Push botton, Emergency, Lamp, Selector switch
Check Circuit breaker, Power supply, Magnetic, Relay 
Check Error Code of Inverter
Check Safety Guard
Check Emergency Stop
</v>
      </c>
      <c r="Q527" s="38" t="str">
        <f>TRIM('query (10)'!N527)</f>
        <v xml:space="preserve">Check Push botton, Emergency, Lamp, Selector switch
Check Circuit breaker, Power supply, Magnetic, Relay 
Check Error Code of Inverter
Check Safety Guard
Check Emergency Stop
</v>
      </c>
      <c r="R527" s="38" t="str">
        <f>TRIM(UPPER('query (10)'!R527))</f>
        <v/>
      </c>
      <c r="S527" s="38" t="str">
        <f>TRIM(UPPER('query (10)'!S527))</f>
        <v/>
      </c>
      <c r="T527" s="38" t="str">
        <f>IF('query (10)'!Q527="","",TRIM(UPPER('query (10)'!Q527)))</f>
        <v/>
      </c>
      <c r="U527" s="38" t="str">
        <f>IF('query (10)'!T527="","",'query (10)'!T527)</f>
        <v/>
      </c>
      <c r="V527" s="39" t="str">
        <f>IF('query (10)'!T527="","",IFERROR(VALUE('query (10)'!T527),""))</f>
        <v/>
      </c>
      <c r="W527" s="40">
        <f>IF('query (10)'!U527="","",'query (10)'!U527)</f>
        <v>0</v>
      </c>
      <c r="X527" s="39">
        <f>IF('query (10)'!V527="","",'query (10)'!V527)</f>
        <v>30</v>
      </c>
      <c r="Y527" s="41">
        <f>IF('query (10)'!W527="","",'query (10)'!W527)</f>
        <v>46028</v>
      </c>
      <c r="Z527" s="41">
        <f>IF('query (10)'!X527="","",'query (10)'!X527)</f>
        <v>46178</v>
      </c>
      <c r="AA527" s="41">
        <f>IF('query (10)'!Y527="","",'query (10)'!Y527)</f>
        <v>46178</v>
      </c>
      <c r="AB527" s="41">
        <f>IF('query (10)'!Z527="","",'query (10)'!Z527)</f>
        <v>46208</v>
      </c>
      <c r="AC527" s="38" t="str">
        <f>IF(OR('query (10)'!AA527="",COUNTIF(Cleaning_Rules!$A$21:$A$26,TRIM('query (10)'!AA527))&gt;0),"",TRIM('query (10)'!AA527))</f>
        <v>Perform the inspection, and if any values are displayed numerically, record those values for reference.</v>
      </c>
      <c r="AD527" s="38" t="str">
        <f>IF('query (10)'!AB527="","",TRIM(IFERROR(_xlfn.TEXTBEFORE('query (10)'!AB527,"("),'query (10)'!AB527)))</f>
        <v>เริ่มซ่อมงาน PM แล้ว รับผิดชอบโดย PONGPITAK SONCHAI</v>
      </c>
      <c r="AE527" s="38" t="str">
        <f>IFERROR(LOWER(TRIM(_xlfn.TEXTBEFORE(_xlfn.TEXTAFTER('query (10)'!AB527,"("),")"))),"")</f>
        <v>sonchai-p-6240@nsk.com</v>
      </c>
      <c r="AF527" s="38" t="str">
        <f>IF('query (10)'!AD527="","",TRIM('query (10)'!AD527))</f>
        <v>ณัฐดนัย จุฑาเทพ</v>
      </c>
      <c r="AG527" s="38" t="str">
        <f>IF('query (10)'!AE527="","",TRIM('query (10)'!AE527))</f>
        <v>พงษ์พิทักษ์ ศรไชย</v>
      </c>
      <c r="AH527" s="38" t="str">
        <f>IF('query (10)'!AF527="","",IFERROR(VALUE('query (10)'!AF527),""))</f>
        <v/>
      </c>
      <c r="AI527" s="38" t="str">
        <f>IF('query (10)'!AG527="","",TRIM('query (10)'!AG527))</f>
        <v/>
      </c>
      <c r="AJ527" s="38" t="str">
        <f>IF('query (10)'!AH527="","",IFERROR(VALUE('query (10)'!AH527),""))</f>
        <v/>
      </c>
      <c r="AK527" s="38" t="str">
        <f>IF('query (10)'!AI527="","",TRIM('query (10)'!AI527))</f>
        <v/>
      </c>
      <c r="AL527" s="42">
        <f t="shared" si="40"/>
        <v>2026</v>
      </c>
      <c r="AM527" s="42" t="str">
        <f t="shared" si="41"/>
        <v>2026-01</v>
      </c>
      <c r="AN527" s="42" t="str">
        <f t="shared" ca="1" si="42"/>
        <v/>
      </c>
      <c r="AO527" s="42" t="str">
        <f t="shared" si="43"/>
        <v>GR-268 | OUTER RING RACEWAY SUPER FINISH MACHINE | KWD2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PONGPITAK SONCHAI | พงษ์พิทักษ์ ศรไชย</v>
      </c>
      <c r="AP527" s="42" t="str">
        <f>_xlfn.TEXTJOIN("; ",TRUE,IF(COUNTA('query (10)'!A527:AK527)&lt;=6,"NEAR_EMPTY_ROW",""),IF($K527="","MISSING_STATUS",""),IF(AND($K527="เสร็จสิ้น",$Z527=""),"DONE_NO_ACTUAL_DATE",""),IF(AND($I527="Condition-based Maintenance",$AH527=""),"CBM_NO_MEASUREMENT",""),IF(OR($X527="",$X527=0),"INVALID_PERIOD",""),IF(AND($AA527&lt;&gt;"",$AB527&lt;&gt;"",$AB527&lt;$AA527),"DATE_SEQUENCE_ERROR",""),IF(AND($AB527&lt;&gt;"",$AB527&gt;DATE(2030,12,31)),"DATE_OUTLIER",""),IF($C527="","MISSING_QRCODE",""),IF($J527="UNKNOWN","UNKNOWN_PM_TYPE",""),IF($L527="UNKNOWN","UNKNOWN_STATUS",""))</f>
        <v/>
      </c>
      <c r="AQ527" s="42" t="str">
        <f t="shared" si="44"/>
        <v>NO</v>
      </c>
    </row>
    <row r="528" spans="1:43" x14ac:dyDescent="0.3">
      <c r="A528" s="38">
        <f>IF('query (10)'!A528="","",'query (10)'!A528)</f>
        <v>641</v>
      </c>
      <c r="B528" s="38">
        <f>IF('query (10)'!B528="","",'query (10)'!B528)</f>
        <v>20849</v>
      </c>
      <c r="C528" s="38" t="str">
        <f>TRIM(UPPER('query (10)'!M528))</f>
        <v>GR-458</v>
      </c>
      <c r="D528" s="38" t="str">
        <f>TRIM(UPPER(IFERROR(_xlfn.TEXTBEFORE('query (10)'!L528,"("),'query (10)'!L528)))</f>
        <v>INNER RING RACEWAY GRINDING MACHINE</v>
      </c>
      <c r="E528" s="38" t="str">
        <f>IFERROR(TRIM(UPPER(_xlfn.TEXTBEFORE(_xlfn.TEXTAFTER('query (10)'!L528,"("),")"))),"")</f>
        <v/>
      </c>
      <c r="F528" s="38" t="str">
        <f>TRIM('query (10)'!K528)</f>
        <v>KWD4</v>
      </c>
      <c r="G528" s="38" t="str">
        <f>IF('query (10)'!J528="","",'query (10)'!J528)</f>
        <v>Electrical Control</v>
      </c>
      <c r="H528" s="38" t="str">
        <f>TRIM(UPPER('query (10)'!J528))</f>
        <v>ELECTRICAL CONTROL</v>
      </c>
      <c r="I528" s="38" t="str">
        <f>IF('query (10)'!F528="","",'query (10)'!F528)</f>
        <v>Time-based Maintenance</v>
      </c>
      <c r="J528" s="38" t="str">
        <f>IF('query (10)'!F528="","",IFERROR(INDEX(Cleaning_Rules!$B$14:$B$17,MATCH(TRIM('query (10)'!F528),Cleaning_Rules!$A$14:$A$17,0)),"UNKNOWN"))</f>
        <v>TBM</v>
      </c>
      <c r="K528" s="38" t="str">
        <f>IF('query (10)'!G528="","",'query (10)'!G528)</f>
        <v>กำลังดำเนินการ</v>
      </c>
      <c r="L528" s="38" t="str">
        <f>IF('query (10)'!G528="","MISSING",IFERROR(INDEX(Cleaning_Rules!$B$5:$B$10,MATCH(TRIM('query (10)'!G528),Cleaning_Rules!$A$5:$A$10,0)),"UNKNOWN"))</f>
        <v>IN_PROGRESS</v>
      </c>
      <c r="M528" s="38" t="str">
        <f>IF('query (10)'!I528="","",'query (10)'!I528)</f>
        <v>Electrical</v>
      </c>
      <c r="N528" s="38" t="str">
        <f>IF('query (10)'!O528="","",'query (10)'!O528)</f>
        <v>Inspection</v>
      </c>
      <c r="O528" s="38" t="str">
        <f>IF('query (10)'!P528="","",'query (10)'!P528)</f>
        <v>Medium</v>
      </c>
      <c r="P528" s="38" t="str">
        <f>IF('query (10)'!N528="","",'query (10)'!N528)</f>
        <v xml:space="preserve"> Check Push botton, Emergency, Lamp, Selector switch
Check Circuit breaker, Power supply, Magnetic, Relay 
Check Error Code of Inverter
Check Safety Guard
Check Emergency Stop
</v>
      </c>
      <c r="Q528" s="38" t="str">
        <f>TRIM('query (10)'!N528)</f>
        <v xml:space="preserve">Check Push botton, Emergency, Lamp, Selector switch
Check Circuit breaker, Power supply, Magnetic, Relay 
Check Error Code of Inverter
Check Safety Guard
Check Emergency Stop
</v>
      </c>
      <c r="R528" s="38" t="str">
        <f>TRIM(UPPER('query (10)'!R528))</f>
        <v/>
      </c>
      <c r="S528" s="38" t="str">
        <f>TRIM(UPPER('query (10)'!S528))</f>
        <v/>
      </c>
      <c r="T528" s="38" t="str">
        <f>IF('query (10)'!Q528="","",TRIM(UPPER('query (10)'!Q528)))</f>
        <v/>
      </c>
      <c r="U528" s="38" t="str">
        <f>IF('query (10)'!T528="","",'query (10)'!T528)</f>
        <v/>
      </c>
      <c r="V528" s="39" t="str">
        <f>IF('query (10)'!T528="","",IFERROR(VALUE('query (10)'!T528),""))</f>
        <v/>
      </c>
      <c r="W528" s="40">
        <f>IF('query (10)'!U528="","",'query (10)'!U528)</f>
        <v>0</v>
      </c>
      <c r="X528" s="39">
        <f>IF('query (10)'!V528="","",'query (10)'!V528)</f>
        <v>30</v>
      </c>
      <c r="Y528" s="41">
        <f>IF('query (10)'!W528="","",'query (10)'!W528)</f>
        <v>46057</v>
      </c>
      <c r="Z528" s="41" t="str">
        <f>IF('query (10)'!X528="","",'query (10)'!X528)</f>
        <v/>
      </c>
      <c r="AA528" s="41">
        <f>IF('query (10)'!Y528="","",'query (10)'!Y528)</f>
        <v>46057</v>
      </c>
      <c r="AB528" s="41">
        <f>IF('query (10)'!Z528="","",'query (10)'!Z528)</f>
        <v>46087</v>
      </c>
      <c r="AC528" s="38" t="str">
        <f>IF(OR('query (10)'!AA528="",COUNTIF(Cleaning_Rules!$A$21:$A$26,TRIM('query (10)'!AA528))&gt;0),"",TRIM('query (10)'!AA528))</f>
        <v>Perform the inspection, and if any values are displayed numerically, record those values for reference.</v>
      </c>
      <c r="AD528" s="38" t="str">
        <f>IF('query (10)'!AB528="","",TRIM(IFERROR(_xlfn.TEXTBEFORE('query (10)'!AB528,"("),'query (10)'!AB528)))</f>
        <v>เริ่มซ่อมงาน PM แล้ว รับผิดชอบโดย PAHLA SEEDANG</v>
      </c>
      <c r="AE528" s="38" t="str">
        <f>IFERROR(LOWER(TRIM(_xlfn.TEXTBEFORE(_xlfn.TEXTAFTER('query (10)'!AB528,"("),")"))),"")</f>
        <v>pahla@nsk.com</v>
      </c>
      <c r="AF528" s="38" t="str">
        <f>IF('query (10)'!AD528="","",TRIM('query (10)'!AD528))</f>
        <v>ณัฐดนัย จุฑาเทพ</v>
      </c>
      <c r="AG528" s="38" t="str">
        <f>IF('query (10)'!AE528="","",TRIM('query (10)'!AE528))</f>
        <v>อัมรินทร์ รักษาพล</v>
      </c>
      <c r="AH528" s="38" t="str">
        <f>IF('query (10)'!AF528="","",IFERROR(VALUE('query (10)'!AF528),""))</f>
        <v/>
      </c>
      <c r="AI528" s="38" t="str">
        <f>IF('query (10)'!AG528="","",TRIM('query (10)'!AG528))</f>
        <v/>
      </c>
      <c r="AJ528" s="38" t="str">
        <f>IF('query (10)'!AH528="","",IFERROR(VALUE('query (10)'!AH528),""))</f>
        <v/>
      </c>
      <c r="AK528" s="38" t="str">
        <f>IF('query (10)'!AI528="","",TRIM('query (10)'!AI528))</f>
        <v/>
      </c>
      <c r="AL528" s="42">
        <f t="shared" si="40"/>
        <v>2026</v>
      </c>
      <c r="AM528" s="42" t="str">
        <f t="shared" si="41"/>
        <v>2026-02</v>
      </c>
      <c r="AN528" s="42" t="str">
        <f t="shared" ca="1" si="42"/>
        <v>OVERDUE</v>
      </c>
      <c r="AO528" s="42" t="str">
        <f t="shared" si="43"/>
        <v>GR-458 | INNER RING RACEWAY GRINDING MACHINE | KWD4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528" s="42" t="str">
        <f>_xlfn.TEXTJOIN("; ",TRUE,IF(COUNTA('query (10)'!A528:AK528)&lt;=6,"NEAR_EMPTY_ROW",""),IF($K528="","MISSING_STATUS",""),IF(AND($K528="เสร็จสิ้น",$Z528=""),"DONE_NO_ACTUAL_DATE",""),IF(AND($I528="Condition-based Maintenance",$AH528=""),"CBM_NO_MEASUREMENT",""),IF(OR($X528="",$X528=0),"INVALID_PERIOD",""),IF(AND($AA528&lt;&gt;"",$AB528&lt;&gt;"",$AB528&lt;$AA528),"DATE_SEQUENCE_ERROR",""),IF(AND($AB528&lt;&gt;"",$AB528&gt;DATE(2030,12,31)),"DATE_OUTLIER",""),IF($C528="","MISSING_QRCODE",""),IF($J528="UNKNOWN","UNKNOWN_PM_TYPE",""),IF($L528="UNKNOWN","UNKNOWN_STATUS",""))</f>
        <v/>
      </c>
      <c r="AQ528" s="42" t="str">
        <f t="shared" si="44"/>
        <v>NO</v>
      </c>
    </row>
    <row r="529" spans="1:43" x14ac:dyDescent="0.3">
      <c r="A529" s="38">
        <f>IF('query (10)'!A529="","",'query (10)'!A529)</f>
        <v>642</v>
      </c>
      <c r="B529" s="38">
        <f>IF('query (10)'!B529="","",'query (10)'!B529)</f>
        <v>20850</v>
      </c>
      <c r="C529" s="38" t="str">
        <f>TRIM(UPPER('query (10)'!M529))</f>
        <v>GR-476</v>
      </c>
      <c r="D529" s="38" t="str">
        <f>TRIM(UPPER(IFERROR(_xlfn.TEXTBEFORE('query (10)'!L529,"("),'query (10)'!L529)))</f>
        <v>OUTER RING RACEWAY SUPER FINISH MACHINE</v>
      </c>
      <c r="E529" s="38" t="str">
        <f>IFERROR(TRIM(UPPER(_xlfn.TEXTBEFORE(_xlfn.TEXTAFTER('query (10)'!L529,"("),")"))),"")</f>
        <v/>
      </c>
      <c r="F529" s="38" t="str">
        <f>TRIM('query (10)'!K529)</f>
        <v>KWD4</v>
      </c>
      <c r="G529" s="38" t="str">
        <f>IF('query (10)'!J529="","",'query (10)'!J529)</f>
        <v>Electrical Control</v>
      </c>
      <c r="H529" s="38" t="str">
        <f>TRIM(UPPER('query (10)'!J529))</f>
        <v>ELECTRICAL CONTROL</v>
      </c>
      <c r="I529" s="38" t="str">
        <f>IF('query (10)'!F529="","",'query (10)'!F529)</f>
        <v>Time-based Maintenance</v>
      </c>
      <c r="J529" s="38" t="str">
        <f>IF('query (10)'!F529="","",IFERROR(INDEX(Cleaning_Rules!$B$14:$B$17,MATCH(TRIM('query (10)'!F529),Cleaning_Rules!$A$14:$A$17,0)),"UNKNOWN"))</f>
        <v>TBM</v>
      </c>
      <c r="K529" s="38" t="str">
        <f>IF('query (10)'!G529="","",'query (10)'!G529)</f>
        <v>กำลังดำเนินการ</v>
      </c>
      <c r="L529" s="38" t="str">
        <f>IF('query (10)'!G529="","MISSING",IFERROR(INDEX(Cleaning_Rules!$B$5:$B$10,MATCH(TRIM('query (10)'!G529),Cleaning_Rules!$A$5:$A$10,0)),"UNKNOWN"))</f>
        <v>IN_PROGRESS</v>
      </c>
      <c r="M529" s="38" t="str">
        <f>IF('query (10)'!I529="","",'query (10)'!I529)</f>
        <v>Electrical</v>
      </c>
      <c r="N529" s="38" t="str">
        <f>IF('query (10)'!O529="","",'query (10)'!O529)</f>
        <v>Inspection</v>
      </c>
      <c r="O529" s="38" t="str">
        <f>IF('query (10)'!P529="","",'query (10)'!P529)</f>
        <v>Medium</v>
      </c>
      <c r="P529" s="38" t="str">
        <f>IF('query (10)'!N529="","",'query (10)'!N529)</f>
        <v xml:space="preserve"> Check Push botton, Emergency, Lamp, Selector switch
Check Circuit breaker, Power supply, Magnetic, Relay 
Check Error Code of Inverter
Check Safety Guard
Check Emergency Stop
</v>
      </c>
      <c r="Q529" s="38" t="str">
        <f>TRIM('query (10)'!N529)</f>
        <v xml:space="preserve">Check Push botton, Emergency, Lamp, Selector switch
Check Circuit breaker, Power supply, Magnetic, Relay 
Check Error Code of Inverter
Check Safety Guard
Check Emergency Stop
</v>
      </c>
      <c r="R529" s="38" t="str">
        <f>TRIM(UPPER('query (10)'!R529))</f>
        <v/>
      </c>
      <c r="S529" s="38" t="str">
        <f>TRIM(UPPER('query (10)'!S529))</f>
        <v/>
      </c>
      <c r="T529" s="38" t="str">
        <f>IF('query (10)'!Q529="","",TRIM(UPPER('query (10)'!Q529)))</f>
        <v/>
      </c>
      <c r="U529" s="38" t="str">
        <f>IF('query (10)'!T529="","",'query (10)'!T529)</f>
        <v/>
      </c>
      <c r="V529" s="39" t="str">
        <f>IF('query (10)'!T529="","",IFERROR(VALUE('query (10)'!T529),""))</f>
        <v/>
      </c>
      <c r="W529" s="40">
        <f>IF('query (10)'!U529="","",'query (10)'!U529)</f>
        <v>0</v>
      </c>
      <c r="X529" s="39">
        <f>IF('query (10)'!V529="","",'query (10)'!V529)</f>
        <v>30</v>
      </c>
      <c r="Y529" s="41">
        <f>IF('query (10)'!W529="","",'query (10)'!W529)</f>
        <v>46057</v>
      </c>
      <c r="Z529" s="41" t="str">
        <f>IF('query (10)'!X529="","",'query (10)'!X529)</f>
        <v/>
      </c>
      <c r="AA529" s="41">
        <f>IF('query (10)'!Y529="","",'query (10)'!Y529)</f>
        <v>46057</v>
      </c>
      <c r="AB529" s="41">
        <f>IF('query (10)'!Z529="","",'query (10)'!Z529)</f>
        <v>46087</v>
      </c>
      <c r="AC529" s="38" t="str">
        <f>IF(OR('query (10)'!AA529="",COUNTIF(Cleaning_Rules!$A$21:$A$26,TRIM('query (10)'!AA529))&gt;0),"",TRIM('query (10)'!AA529))</f>
        <v>Perform the inspection, and if any values are displayed numerically, record those values for reference.</v>
      </c>
      <c r="AD529" s="38" t="str">
        <f>IF('query (10)'!AB529="","",TRIM(IFERROR(_xlfn.TEXTBEFORE('query (10)'!AB529,"("),'query (10)'!AB529)))</f>
        <v>เริ่มซ่อมงาน PM แล้ว รับผิดชอบโดย PAHLA SEEDANG</v>
      </c>
      <c r="AE529" s="38" t="str">
        <f>IFERROR(LOWER(TRIM(_xlfn.TEXTBEFORE(_xlfn.TEXTAFTER('query (10)'!AB529,"("),")"))),"")</f>
        <v>pahla@nsk.com</v>
      </c>
      <c r="AF529" s="38" t="str">
        <f>IF('query (10)'!AD529="","",TRIM('query (10)'!AD529))</f>
        <v>ณัฐดนัย จุฑาเทพ</v>
      </c>
      <c r="AG529" s="38" t="str">
        <f>IF('query (10)'!AE529="","",TRIM('query (10)'!AE529))</f>
        <v>อัมรินทร์ รักษาพล</v>
      </c>
      <c r="AH529" s="38" t="str">
        <f>IF('query (10)'!AF529="","",IFERROR(VALUE('query (10)'!AF529),""))</f>
        <v/>
      </c>
      <c r="AI529" s="38" t="str">
        <f>IF('query (10)'!AG529="","",TRIM('query (10)'!AG529))</f>
        <v/>
      </c>
      <c r="AJ529" s="38" t="str">
        <f>IF('query (10)'!AH529="","",IFERROR(VALUE('query (10)'!AH529),""))</f>
        <v/>
      </c>
      <c r="AK529" s="38" t="str">
        <f>IF('query (10)'!AI529="","",TRIM('query (10)'!AI529))</f>
        <v/>
      </c>
      <c r="AL529" s="42">
        <f t="shared" si="40"/>
        <v>2026</v>
      </c>
      <c r="AM529" s="42" t="str">
        <f t="shared" si="41"/>
        <v>2026-02</v>
      </c>
      <c r="AN529" s="42" t="str">
        <f t="shared" ca="1" si="42"/>
        <v>OVERDUE</v>
      </c>
      <c r="AO529" s="42" t="str">
        <f t="shared" si="43"/>
        <v>GR-476 | OUTER RING RACEWAY SUPER FINISH MACHINE | KWD4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529" s="42" t="str">
        <f>_xlfn.TEXTJOIN("; ",TRUE,IF(COUNTA('query (10)'!A529:AK529)&lt;=6,"NEAR_EMPTY_ROW",""),IF($K529="","MISSING_STATUS",""),IF(AND($K529="เสร็จสิ้น",$Z529=""),"DONE_NO_ACTUAL_DATE",""),IF(AND($I529="Condition-based Maintenance",$AH529=""),"CBM_NO_MEASUREMENT",""),IF(OR($X529="",$X529=0),"INVALID_PERIOD",""),IF(AND($AA529&lt;&gt;"",$AB529&lt;&gt;"",$AB529&lt;$AA529),"DATE_SEQUENCE_ERROR",""),IF(AND($AB529&lt;&gt;"",$AB529&gt;DATE(2030,12,31)),"DATE_OUTLIER",""),IF($C529="","MISSING_QRCODE",""),IF($J529="UNKNOWN","UNKNOWN_PM_TYPE",""),IF($L529="UNKNOWN","UNKNOWN_STATUS",""))</f>
        <v/>
      </c>
      <c r="AQ529" s="42" t="str">
        <f t="shared" si="44"/>
        <v>NO</v>
      </c>
    </row>
    <row r="530" spans="1:43" x14ac:dyDescent="0.3">
      <c r="A530" s="38">
        <f>IF('query (10)'!A530="","",'query (10)'!A530)</f>
        <v>643</v>
      </c>
      <c r="B530" s="38">
        <f>IF('query (10)'!B530="","",'query (10)'!B530)</f>
        <v>17317</v>
      </c>
      <c r="C530" s="38" t="str">
        <f>TRIM(UPPER('query (10)'!M530))</f>
        <v>GR-592</v>
      </c>
      <c r="D530" s="38" t="str">
        <f>TRIM(UPPER(IFERROR(_xlfn.TEXTBEFORE('query (10)'!L530,"("),'query (10)'!L530)))</f>
        <v>OUTER RING RACEWAY SUPER FINISH MACHINE</v>
      </c>
      <c r="E530" s="38" t="str">
        <f>IFERROR(TRIM(UPPER(_xlfn.TEXTBEFORE(_xlfn.TEXTAFTER('query (10)'!L530,"("),")"))),"")</f>
        <v/>
      </c>
      <c r="F530" s="38" t="str">
        <f>TRIM('query (10)'!K530)</f>
        <v>KWD5</v>
      </c>
      <c r="G530" s="38" t="str">
        <f>IF('query (10)'!J530="","",'query (10)'!J530)</f>
        <v>Electrical Control</v>
      </c>
      <c r="H530" s="38" t="str">
        <f>TRIM(UPPER('query (10)'!J530))</f>
        <v>ELECTRICAL CONTROL</v>
      </c>
      <c r="I530" s="38" t="str">
        <f>IF('query (10)'!F530="","",'query (10)'!F530)</f>
        <v>Time-based Maintenance</v>
      </c>
      <c r="J530" s="38" t="str">
        <f>IF('query (10)'!F530="","",IFERROR(INDEX(Cleaning_Rules!$B$14:$B$17,MATCH(TRIM('query (10)'!F530),Cleaning_Rules!$A$14:$A$17,0)),"UNKNOWN"))</f>
        <v>TBM</v>
      </c>
      <c r="K530" s="38" t="str">
        <f>IF('query (10)'!G530="","",'query (10)'!G530)</f>
        <v>เสร็จสิ้น</v>
      </c>
      <c r="L530" s="38" t="str">
        <f>IF('query (10)'!G530="","MISSING",IFERROR(INDEX(Cleaning_Rules!$B$5:$B$10,MATCH(TRIM('query (10)'!G530),Cleaning_Rules!$A$5:$A$10,0)),"UNKNOWN"))</f>
        <v>COMPLETED</v>
      </c>
      <c r="M530" s="38" t="str">
        <f>IF('query (10)'!I530="","",'query (10)'!I530)</f>
        <v>Electrical</v>
      </c>
      <c r="N530" s="38" t="str">
        <f>IF('query (10)'!O530="","",'query (10)'!O530)</f>
        <v>Inspection</v>
      </c>
      <c r="O530" s="38" t="str">
        <f>IF('query (10)'!P530="","",'query (10)'!P530)</f>
        <v>Medium</v>
      </c>
      <c r="P530" s="38" t="str">
        <f>IF('query (10)'!N530="","",'query (10)'!N530)</f>
        <v xml:space="preserve"> Check Push botton, Emergency, Lamp, Selector switch
Check Circuit breaker, Power supply, Magnetic, Relay 
Check Error Code of Inverter
Check Safety Guard
Check Emergency Stop
</v>
      </c>
      <c r="Q530" s="38" t="str">
        <f>TRIM('query (10)'!N530)</f>
        <v xml:space="preserve">Check Push botton, Emergency, Lamp, Selector switch
Check Circuit breaker, Power supply, Magnetic, Relay 
Check Error Code of Inverter
Check Safety Guard
Check Emergency Stop
</v>
      </c>
      <c r="R530" s="38" t="str">
        <f>TRIM(UPPER('query (10)'!R530))</f>
        <v/>
      </c>
      <c r="S530" s="38" t="str">
        <f>TRIM(UPPER('query (10)'!S530))</f>
        <v/>
      </c>
      <c r="T530" s="38" t="str">
        <f>IF('query (10)'!Q530="","",TRIM(UPPER('query (10)'!Q530)))</f>
        <v/>
      </c>
      <c r="U530" s="38" t="str">
        <f>IF('query (10)'!T530="","",'query (10)'!T530)</f>
        <v/>
      </c>
      <c r="V530" s="39" t="str">
        <f>IF('query (10)'!T530="","",IFERROR(VALUE('query (10)'!T530),""))</f>
        <v/>
      </c>
      <c r="W530" s="40">
        <f>IF('query (10)'!U530="","",'query (10)'!U530)</f>
        <v>0</v>
      </c>
      <c r="X530" s="39">
        <f>IF('query (10)'!V530="","",'query (10)'!V530)</f>
        <v>30</v>
      </c>
      <c r="Y530" s="41">
        <f>IF('query (10)'!W530="","",'query (10)'!W530)</f>
        <v>46028</v>
      </c>
      <c r="Z530" s="41">
        <f>IF('query (10)'!X530="","",'query (10)'!X530)</f>
        <v>46031</v>
      </c>
      <c r="AA530" s="41">
        <f>IF('query (10)'!Y530="","",'query (10)'!Y530)</f>
        <v>46031</v>
      </c>
      <c r="AB530" s="41">
        <f>IF('query (10)'!Z530="","",'query (10)'!Z530)</f>
        <v>46061</v>
      </c>
      <c r="AC530" s="38" t="str">
        <f>IF(OR('query (10)'!AA530="",COUNTIF(Cleaning_Rules!$A$21:$A$26,TRIM('query (10)'!AA530))&gt;0),"",TRIM('query (10)'!AA530))</f>
        <v>Perform the inspection, and if any values are displayed numerically, record those values for reference.</v>
      </c>
      <c r="AD530" s="38" t="str">
        <f>IF('query (10)'!AB530="","",TRIM(IFERROR(_xlfn.TEXTBEFORE('query (10)'!AB530,"("),'query (10)'!AB530)))</f>
        <v>เริ่มซ่อมงาน PM แล้ว รับผิดชอบโดย NATDANAI JUTHATHEP</v>
      </c>
      <c r="AE530" s="38" t="str">
        <f>IFERROR(LOWER(TRIM(_xlfn.TEXTBEFORE(_xlfn.TEXTAFTER('query (10)'!AB530,"("),")"))),"")</f>
        <v>juthathep-n-4697@nsk.com</v>
      </c>
      <c r="AF530" s="38" t="str">
        <f>IF('query (10)'!AD530="","",TRIM('query (10)'!AD530))</f>
        <v>ณัฐดนัย จุฑาเทพ</v>
      </c>
      <c r="AG530" s="38" t="str">
        <f>IF('query (10)'!AE530="","",TRIM('query (10)'!AE530))</f>
        <v>ณัฐดนัย จุฑาเทพ</v>
      </c>
      <c r="AH530" s="38" t="str">
        <f>IF('query (10)'!AF530="","",IFERROR(VALUE('query (10)'!AF530),""))</f>
        <v/>
      </c>
      <c r="AI530" s="38" t="str">
        <f>IF('query (10)'!AG530="","",TRIM('query (10)'!AG530))</f>
        <v/>
      </c>
      <c r="AJ530" s="38" t="str">
        <f>IF('query (10)'!AH530="","",IFERROR(VALUE('query (10)'!AH530),""))</f>
        <v/>
      </c>
      <c r="AK530" s="38" t="str">
        <f>IF('query (10)'!AI530="","",TRIM('query (10)'!AI530))</f>
        <v/>
      </c>
      <c r="AL530" s="42">
        <f t="shared" si="40"/>
        <v>2026</v>
      </c>
      <c r="AM530" s="42" t="str">
        <f t="shared" si="41"/>
        <v>2026-01</v>
      </c>
      <c r="AN530" s="42" t="str">
        <f t="shared" ca="1" si="42"/>
        <v/>
      </c>
      <c r="AO530" s="42" t="str">
        <f t="shared" si="43"/>
        <v>GR-592 | OUTER RING RACEWAY SUPER FINISH MACHINE | KWD5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NATDANAI JUTHATHEP | ณัฐดนัย จุฑาเทพ</v>
      </c>
      <c r="AP530" s="42" t="str">
        <f>_xlfn.TEXTJOIN("; ",TRUE,IF(COUNTA('query (10)'!A530:AK530)&lt;=6,"NEAR_EMPTY_ROW",""),IF($K530="","MISSING_STATUS",""),IF(AND($K530="เสร็จสิ้น",$Z530=""),"DONE_NO_ACTUAL_DATE",""),IF(AND($I530="Condition-based Maintenance",$AH530=""),"CBM_NO_MEASUREMENT",""),IF(OR($X530="",$X530=0),"INVALID_PERIOD",""),IF(AND($AA530&lt;&gt;"",$AB530&lt;&gt;"",$AB530&lt;$AA530),"DATE_SEQUENCE_ERROR",""),IF(AND($AB530&lt;&gt;"",$AB530&gt;DATE(2030,12,31)),"DATE_OUTLIER",""),IF($C530="","MISSING_QRCODE",""),IF($J530="UNKNOWN","UNKNOWN_PM_TYPE",""),IF($L530="UNKNOWN","UNKNOWN_STATUS",""))</f>
        <v/>
      </c>
      <c r="AQ530" s="42" t="str">
        <f t="shared" si="44"/>
        <v>NO</v>
      </c>
    </row>
    <row r="531" spans="1:43" x14ac:dyDescent="0.3">
      <c r="A531" s="38">
        <f>IF('query (10)'!A531="","",'query (10)'!A531)</f>
        <v>644</v>
      </c>
      <c r="B531" s="38">
        <f>IF('query (10)'!B531="","",'query (10)'!B531)</f>
        <v>19169</v>
      </c>
      <c r="C531" s="38" t="str">
        <f>TRIM(UPPER('query (10)'!M531))</f>
        <v/>
      </c>
      <c r="D531" s="38" t="str">
        <f>TRIM(UPPER(IFERROR(_xlfn.TEXTBEFORE('query (10)'!L531,"("),'query (10)'!L531)))</f>
        <v>OUTER RING RACEWAY SUPER FINISH MACHINE</v>
      </c>
      <c r="E531" s="38" t="str">
        <f>IFERROR(TRIM(UPPER(_xlfn.TEXTBEFORE(_xlfn.TEXTAFTER('query (10)'!L531,"("),")"))),"")</f>
        <v/>
      </c>
      <c r="F531" s="38" t="str">
        <f>TRIM('query (10)'!K531)</f>
        <v>KWD6</v>
      </c>
      <c r="G531" s="38" t="str">
        <f>IF('query (10)'!J531="","",'query (10)'!J531)</f>
        <v>Electrical Control</v>
      </c>
      <c r="H531" s="38" t="str">
        <f>TRIM(UPPER('query (10)'!J531))</f>
        <v>ELECTRICAL CONTROL</v>
      </c>
      <c r="I531" s="38" t="str">
        <f>IF('query (10)'!F531="","",'query (10)'!F531)</f>
        <v>Time-based Maintenance</v>
      </c>
      <c r="J531" s="38" t="str">
        <f>IF('query (10)'!F531="","",IFERROR(INDEX(Cleaning_Rules!$B$14:$B$17,MATCH(TRIM('query (10)'!F531),Cleaning_Rules!$A$14:$A$17,0)),"UNKNOWN"))</f>
        <v>TBM</v>
      </c>
      <c r="K531" s="38" t="str">
        <f>IF('query (10)'!G531="","",'query (10)'!G531)</f>
        <v>เสร็จสิ้น</v>
      </c>
      <c r="L531" s="38" t="str">
        <f>IF('query (10)'!G531="","MISSING",IFERROR(INDEX(Cleaning_Rules!$B$5:$B$10,MATCH(TRIM('query (10)'!G531),Cleaning_Rules!$A$5:$A$10,0)),"UNKNOWN"))</f>
        <v>COMPLETED</v>
      </c>
      <c r="M531" s="38" t="str">
        <f>IF('query (10)'!I531="","",'query (10)'!I531)</f>
        <v>Electrical</v>
      </c>
      <c r="N531" s="38" t="str">
        <f>IF('query (10)'!O531="","",'query (10)'!O531)</f>
        <v>Inspection</v>
      </c>
      <c r="O531" s="38" t="str">
        <f>IF('query (10)'!P531="","",'query (10)'!P531)</f>
        <v>Medium</v>
      </c>
      <c r="P531" s="38" t="str">
        <f>IF('query (10)'!N531="","",'query (10)'!N531)</f>
        <v xml:space="preserve"> Check Push botton, Emergency, Lamp, Selector switch
Check Circuit breaker, Power supply, Magnetic, Relay 
Check Error Code of Inverter
Check Safety Guard
Check Emergency Stop
</v>
      </c>
      <c r="Q531" s="38" t="str">
        <f>TRIM('query (10)'!N531)</f>
        <v xml:space="preserve">Check Push botton, Emergency, Lamp, Selector switch
Check Circuit breaker, Power supply, Magnetic, Relay 
Check Error Code of Inverter
Check Safety Guard
Check Emergency Stop
</v>
      </c>
      <c r="R531" s="38" t="str">
        <f>TRIM(UPPER('query (10)'!R531))</f>
        <v/>
      </c>
      <c r="S531" s="38" t="str">
        <f>TRIM(UPPER('query (10)'!S531))</f>
        <v/>
      </c>
      <c r="T531" s="38" t="str">
        <f>IF('query (10)'!Q531="","",TRIM(UPPER('query (10)'!Q531)))</f>
        <v/>
      </c>
      <c r="U531" s="38" t="str">
        <f>IF('query (10)'!T531="","",'query (10)'!T531)</f>
        <v/>
      </c>
      <c r="V531" s="39" t="str">
        <f>IF('query (10)'!T531="","",IFERROR(VALUE('query (10)'!T531),""))</f>
        <v/>
      </c>
      <c r="W531" s="40">
        <f>IF('query (10)'!U531="","",'query (10)'!U531)</f>
        <v>0</v>
      </c>
      <c r="X531" s="39">
        <f>IF('query (10)'!V531="","",'query (10)'!V531)</f>
        <v>30</v>
      </c>
      <c r="Y531" s="41">
        <f>IF('query (10)'!W531="","",'query (10)'!W531)</f>
        <v>46028</v>
      </c>
      <c r="Z531" s="41">
        <f>IF('query (10)'!X531="","",'query (10)'!X531)</f>
        <v>46100</v>
      </c>
      <c r="AA531" s="41">
        <f>IF('query (10)'!Y531="","",'query (10)'!Y531)</f>
        <v>46100</v>
      </c>
      <c r="AB531" s="41">
        <f>IF('query (10)'!Z531="","",'query (10)'!Z531)</f>
        <v>46130</v>
      </c>
      <c r="AC531" s="38" t="str">
        <f>IF(OR('query (10)'!AA531="",COUNTIF(Cleaning_Rules!$A$21:$A$26,TRIM('query (10)'!AA531))&gt;0),"",TRIM('query (10)'!AA531))</f>
        <v>Perform the inspection, and if any values are displayed numerically, record those values for reference.</v>
      </c>
      <c r="AD531" s="38" t="str">
        <f>IF('query (10)'!AB531="","",TRIM(IFERROR(_xlfn.TEXTBEFORE('query (10)'!AB531,"("),'query (10)'!AB531)))</f>
        <v>เริ่มซ่อมงาน PM แล้ว รับผิดชอบโดย NATDANAI JUTHATHEP</v>
      </c>
      <c r="AE531" s="38" t="str">
        <f>IFERROR(LOWER(TRIM(_xlfn.TEXTBEFORE(_xlfn.TEXTAFTER('query (10)'!AB531,"("),")"))),"")</f>
        <v>juthathep-n-4697@nsk.com</v>
      </c>
      <c r="AF531" s="38" t="str">
        <f>IF('query (10)'!AD531="","",TRIM('query (10)'!AD531))</f>
        <v>ณัฐดนัย จุฑาเทพ</v>
      </c>
      <c r="AG531" s="38" t="str">
        <f>IF('query (10)'!AE531="","",TRIM('query (10)'!AE531))</f>
        <v>ณัฐดนัย จุฑาเทพ</v>
      </c>
      <c r="AH531" s="38" t="str">
        <f>IF('query (10)'!AF531="","",IFERROR(VALUE('query (10)'!AF531),""))</f>
        <v/>
      </c>
      <c r="AI531" s="38" t="str">
        <f>IF('query (10)'!AG531="","",TRIM('query (10)'!AG531))</f>
        <v/>
      </c>
      <c r="AJ531" s="38" t="str">
        <f>IF('query (10)'!AH531="","",IFERROR(VALUE('query (10)'!AH531),""))</f>
        <v/>
      </c>
      <c r="AK531" s="38" t="str">
        <f>IF('query (10)'!AI531="","",TRIM('query (10)'!AI531))</f>
        <v/>
      </c>
      <c r="AL531" s="42">
        <f t="shared" si="40"/>
        <v>2026</v>
      </c>
      <c r="AM531" s="42" t="str">
        <f t="shared" si="41"/>
        <v>2026-01</v>
      </c>
      <c r="AN531" s="42" t="str">
        <f t="shared" ca="1" si="42"/>
        <v/>
      </c>
      <c r="AO531" s="42" t="str">
        <f t="shared" si="43"/>
        <v>OUTER RING RACEWAY SUPER FINISH MACHINE | KWD6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NATDANAI JUTHATHEP | ณัฐดนัย จุฑาเทพ</v>
      </c>
      <c r="AP531" s="42" t="str">
        <f>_xlfn.TEXTJOIN("; ",TRUE,IF(COUNTA('query (10)'!A531:AK531)&lt;=6,"NEAR_EMPTY_ROW",""),IF($K531="","MISSING_STATUS",""),IF(AND($K531="เสร็จสิ้น",$Z531=""),"DONE_NO_ACTUAL_DATE",""),IF(AND($I531="Condition-based Maintenance",$AH531=""),"CBM_NO_MEASUREMENT",""),IF(OR($X531="",$X531=0),"INVALID_PERIOD",""),IF(AND($AA531&lt;&gt;"",$AB531&lt;&gt;"",$AB531&lt;$AA531),"DATE_SEQUENCE_ERROR",""),IF(AND($AB531&lt;&gt;"",$AB531&gt;DATE(2030,12,31)),"DATE_OUTLIER",""),IF($C531="","MISSING_QRCODE",""),IF($J531="UNKNOWN","UNKNOWN_PM_TYPE",""),IF($L531="UNKNOWN","UNKNOWN_STATUS",""))</f>
        <v>MISSING_QRCODE</v>
      </c>
      <c r="AQ531" s="42" t="str">
        <f t="shared" si="44"/>
        <v>NO</v>
      </c>
    </row>
    <row r="532" spans="1:43" x14ac:dyDescent="0.3">
      <c r="A532" s="38">
        <f>IF('query (10)'!A532="","",'query (10)'!A532)</f>
        <v>645</v>
      </c>
      <c r="B532" s="38">
        <f>IF('query (10)'!B532="","",'query (10)'!B532)</f>
        <v>19889</v>
      </c>
      <c r="C532" s="38" t="str">
        <f>TRIM(UPPER('query (10)'!M532))</f>
        <v>GR-841</v>
      </c>
      <c r="D532" s="38" t="str">
        <f>TRIM(UPPER(IFERROR(_xlfn.TEXTBEFORE('query (10)'!L532,"("),'query (10)'!L532)))</f>
        <v>OUTER RING RACEWAY SUPER FINISH MACHINE</v>
      </c>
      <c r="E532" s="38" t="str">
        <f>IFERROR(TRIM(UPPER(_xlfn.TEXTBEFORE(_xlfn.TEXTAFTER('query (10)'!L532,"("),")"))),"")</f>
        <v/>
      </c>
      <c r="F532" s="38" t="str">
        <f>TRIM('query (10)'!K532)</f>
        <v>KWD7</v>
      </c>
      <c r="G532" s="38" t="str">
        <f>IF('query (10)'!J532="","",'query (10)'!J532)</f>
        <v>Electrical Control</v>
      </c>
      <c r="H532" s="38" t="str">
        <f>TRIM(UPPER('query (10)'!J532))</f>
        <v>ELECTRICAL CONTROL</v>
      </c>
      <c r="I532" s="38" t="str">
        <f>IF('query (10)'!F532="","",'query (10)'!F532)</f>
        <v>Time-based Maintenance</v>
      </c>
      <c r="J532" s="38" t="str">
        <f>IF('query (10)'!F532="","",IFERROR(INDEX(Cleaning_Rules!$B$14:$B$17,MATCH(TRIM('query (10)'!F532),Cleaning_Rules!$A$14:$A$17,0)),"UNKNOWN"))</f>
        <v>TBM</v>
      </c>
      <c r="K532" s="38" t="str">
        <f>IF('query (10)'!G532="","",'query (10)'!G532)</f>
        <v>เสร็จสิ้น</v>
      </c>
      <c r="L532" s="38" t="str">
        <f>IF('query (10)'!G532="","MISSING",IFERROR(INDEX(Cleaning_Rules!$B$5:$B$10,MATCH(TRIM('query (10)'!G532),Cleaning_Rules!$A$5:$A$10,0)),"UNKNOWN"))</f>
        <v>COMPLETED</v>
      </c>
      <c r="M532" s="38" t="str">
        <f>IF('query (10)'!I532="","",'query (10)'!I532)</f>
        <v>Electrical</v>
      </c>
      <c r="N532" s="38" t="str">
        <f>IF('query (10)'!O532="","",'query (10)'!O532)</f>
        <v>Inspection</v>
      </c>
      <c r="O532" s="38" t="str">
        <f>IF('query (10)'!P532="","",'query (10)'!P532)</f>
        <v>Medium</v>
      </c>
      <c r="P532" s="38" t="str">
        <f>IF('query (10)'!N532="","",'query (10)'!N532)</f>
        <v xml:space="preserve"> Check Push botton, Emergency, Lamp, Selector switch
Check Circuit breaker, Power supply, Magnetic, Relay 
Check Error Code of Inverter
Check Safety Guard
Check Emergency Stop
</v>
      </c>
      <c r="Q532" s="38" t="str">
        <f>TRIM('query (10)'!N532)</f>
        <v xml:space="preserve">Check Push botton, Emergency, Lamp, Selector switch
Check Circuit breaker, Power supply, Magnetic, Relay 
Check Error Code of Inverter
Check Safety Guard
Check Emergency Stop
</v>
      </c>
      <c r="R532" s="38" t="str">
        <f>TRIM(UPPER('query (10)'!R532))</f>
        <v/>
      </c>
      <c r="S532" s="38" t="str">
        <f>TRIM(UPPER('query (10)'!S532))</f>
        <v/>
      </c>
      <c r="T532" s="38" t="str">
        <f>IF('query (10)'!Q532="","",TRIM(UPPER('query (10)'!Q532)))</f>
        <v/>
      </c>
      <c r="U532" s="38" t="str">
        <f>IF('query (10)'!T532="","",'query (10)'!T532)</f>
        <v/>
      </c>
      <c r="V532" s="39" t="str">
        <f>IF('query (10)'!T532="","",IFERROR(VALUE('query (10)'!T532),""))</f>
        <v/>
      </c>
      <c r="W532" s="40">
        <f>IF('query (10)'!U532="","",'query (10)'!U532)</f>
        <v>0</v>
      </c>
      <c r="X532" s="39">
        <f>IF('query (10)'!V532="","",'query (10)'!V532)</f>
        <v>30</v>
      </c>
      <c r="Y532" s="41">
        <f>IF('query (10)'!W532="","",'query (10)'!W532)</f>
        <v>46028</v>
      </c>
      <c r="Z532" s="41">
        <f>IF('query (10)'!X532="","",'query (10)'!X532)</f>
        <v>46184</v>
      </c>
      <c r="AA532" s="41">
        <f>IF('query (10)'!Y532="","",'query (10)'!Y532)</f>
        <v>46184</v>
      </c>
      <c r="AB532" s="41">
        <f>IF('query (10)'!Z532="","",'query (10)'!Z532)</f>
        <v>46214</v>
      </c>
      <c r="AC532" s="38" t="str">
        <f>IF(OR('query (10)'!AA532="",COUNTIF(Cleaning_Rules!$A$21:$A$26,TRIM('query (10)'!AA532))&gt;0),"",TRIM('query (10)'!AA532))</f>
        <v>Perform the inspection, and if any values are displayed numerically, record those values for reference.</v>
      </c>
      <c r="AD532" s="38" t="str">
        <f>IF('query (10)'!AB532="","",TRIM(IFERROR(_xlfn.TEXTBEFORE('query (10)'!AB532,"("),'query (10)'!AB532)))</f>
        <v>เริ่มซ่อมงาน PM แล้ว รับผิดชอบโดย NATDANAI JUTHATHEP</v>
      </c>
      <c r="AE532" s="38" t="str">
        <f>IFERROR(LOWER(TRIM(_xlfn.TEXTBEFORE(_xlfn.TEXTAFTER('query (10)'!AB532,"("),")"))),"")</f>
        <v>juthathep-n-4697@nsk.com</v>
      </c>
      <c r="AF532" s="38" t="str">
        <f>IF('query (10)'!AD532="","",TRIM('query (10)'!AD532))</f>
        <v>ณัฐดนัย จุฑาเทพ</v>
      </c>
      <c r="AG532" s="38" t="str">
        <f>IF('query (10)'!AE532="","",TRIM('query (10)'!AE532))</f>
        <v>อัมรินทร์ รักษาพล</v>
      </c>
      <c r="AH532" s="38" t="str">
        <f>IF('query (10)'!AF532="","",IFERROR(VALUE('query (10)'!AF532),""))</f>
        <v/>
      </c>
      <c r="AI532" s="38" t="str">
        <f>IF('query (10)'!AG532="","",TRIM('query (10)'!AG532))</f>
        <v/>
      </c>
      <c r="AJ532" s="38" t="str">
        <f>IF('query (10)'!AH532="","",IFERROR(VALUE('query (10)'!AH532),""))</f>
        <v/>
      </c>
      <c r="AK532" s="38" t="str">
        <f>IF('query (10)'!AI532="","",TRIM('query (10)'!AI532))</f>
        <v/>
      </c>
      <c r="AL532" s="42">
        <f t="shared" si="40"/>
        <v>2026</v>
      </c>
      <c r="AM532" s="42" t="str">
        <f t="shared" si="41"/>
        <v>2026-01</v>
      </c>
      <c r="AN532" s="42" t="str">
        <f t="shared" ca="1" si="42"/>
        <v/>
      </c>
      <c r="AO532" s="42" t="str">
        <f t="shared" si="43"/>
        <v>GR-841 | OUTER RING RACEWAY SUPER FINISH MACHINE | KWD7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NATDANAI JUTHATHEP | อัมรินทร์ รักษาพล</v>
      </c>
      <c r="AP532" s="42" t="str">
        <f>_xlfn.TEXTJOIN("; ",TRUE,IF(COUNTA('query (10)'!A532:AK532)&lt;=6,"NEAR_EMPTY_ROW",""),IF($K532="","MISSING_STATUS",""),IF(AND($K532="เสร็จสิ้น",$Z532=""),"DONE_NO_ACTUAL_DATE",""),IF(AND($I532="Condition-based Maintenance",$AH532=""),"CBM_NO_MEASUREMENT",""),IF(OR($X532="",$X532=0),"INVALID_PERIOD",""),IF(AND($AA532&lt;&gt;"",$AB532&lt;&gt;"",$AB532&lt;$AA532),"DATE_SEQUENCE_ERROR",""),IF(AND($AB532&lt;&gt;"",$AB532&gt;DATE(2030,12,31)),"DATE_OUTLIER",""),IF($C532="","MISSING_QRCODE",""),IF($J532="UNKNOWN","UNKNOWN_PM_TYPE",""),IF($L532="UNKNOWN","UNKNOWN_STATUS",""))</f>
        <v/>
      </c>
      <c r="AQ532" s="42" t="str">
        <f t="shared" si="44"/>
        <v>NO</v>
      </c>
    </row>
    <row r="533" spans="1:43" x14ac:dyDescent="0.3">
      <c r="A533" s="38">
        <f>IF('query (10)'!A533="","",'query (10)'!A533)</f>
        <v>646</v>
      </c>
      <c r="B533" s="38" t="str">
        <f>IF('query (10)'!B533="","",'query (10)'!B533)</f>
        <v/>
      </c>
      <c r="C533" s="38" t="str">
        <f>TRIM(UPPER('query (10)'!M533))</f>
        <v>GR-120</v>
      </c>
      <c r="D533" s="38" t="str">
        <f>TRIM(UPPER(IFERROR(_xlfn.TEXTBEFORE('query (10)'!L533,"("),'query (10)'!L533)))</f>
        <v>INNER RING RACEWAY GRINDING M/C</v>
      </c>
      <c r="E533" s="38" t="str">
        <f>IFERROR(TRIM(UPPER(_xlfn.TEXTBEFORE(_xlfn.TEXTAFTER('query (10)'!L533,"("),")"))),"")</f>
        <v/>
      </c>
      <c r="F533" s="38" t="str">
        <f>TRIM('query (10)'!K533)</f>
        <v>MCB1</v>
      </c>
      <c r="G533" s="38" t="str">
        <f>IF('query (10)'!J533="","",'query (10)'!J533)</f>
        <v xml:space="preserve">loader </v>
      </c>
      <c r="H533" s="38" t="str">
        <f>TRIM(UPPER('query (10)'!J533))</f>
        <v>LOADER</v>
      </c>
      <c r="I533" s="38" t="str">
        <f>IF('query (10)'!F533="","",'query (10)'!F533)</f>
        <v>Time-based Maintenance</v>
      </c>
      <c r="J533" s="38" t="str">
        <f>IF('query (10)'!F533="","",IFERROR(INDEX(Cleaning_Rules!$B$14:$B$17,MATCH(TRIM('query (10)'!F533),Cleaning_Rules!$A$14:$A$17,0)),"UNKNOWN"))</f>
        <v>TBM</v>
      </c>
      <c r="K533" s="38" t="str">
        <f>IF('query (10)'!G533="","",'query (10)'!G533)</f>
        <v>แผนใหม่</v>
      </c>
      <c r="L533" s="38" t="str">
        <f>IF('query (10)'!G533="","MISSING",IFERROR(INDEX(Cleaning_Rules!$B$5:$B$10,MATCH(TRIM('query (10)'!G533),Cleaning_Rules!$A$5:$A$10,0)),"UNKNOWN"))</f>
        <v>NEW_PLAN</v>
      </c>
      <c r="M533" s="38" t="str">
        <f>IF('query (10)'!I533="","",'query (10)'!I533)</f>
        <v>Mechanical</v>
      </c>
      <c r="N533" s="38" t="str">
        <f>IF('query (10)'!O533="","",'query (10)'!O533)</f>
        <v>Part Change</v>
      </c>
      <c r="O533" s="38" t="str">
        <f>IF('query (10)'!P533="","",'query (10)'!P533)</f>
        <v>Medium</v>
      </c>
      <c r="P533" s="38" t="str">
        <f>IF('query (10)'!N533="","",'query (10)'!N533)</f>
        <v>Repair loader up-down unit to cycle pm 3Y.</v>
      </c>
      <c r="Q533" s="38" t="str">
        <f>TRIM('query (10)'!N533)</f>
        <v>Repair loader up-down unit to cycle pm 3Y.</v>
      </c>
      <c r="R533" s="38" t="str">
        <f>TRIM(UPPER('query (10)'!R533))</f>
        <v>REPAIR LOADER UP-DOWN UNIT</v>
      </c>
      <c r="S533" s="38" t="str">
        <f>TRIM(UPPER('query (10)'!S533))</f>
        <v/>
      </c>
      <c r="T533" s="38" t="str">
        <f>IF('query (10)'!Q533="","",TRIM(UPPER('query (10)'!Q533)))</f>
        <v/>
      </c>
      <c r="U533" s="38" t="str">
        <f>IF('query (10)'!T533="","",'query (10)'!T533)</f>
        <v/>
      </c>
      <c r="V533" s="39" t="str">
        <f>IF('query (10)'!T533="","",IFERROR(VALUE('query (10)'!T533),""))</f>
        <v/>
      </c>
      <c r="W533" s="40">
        <f>IF('query (10)'!U533="","",'query (10)'!U533)</f>
        <v>0</v>
      </c>
      <c r="X533" s="39">
        <f>IF('query (10)'!V533="","",'query (10)'!V533)</f>
        <v>1080</v>
      </c>
      <c r="Y533" s="41">
        <f>IF('query (10)'!W533="","",'query (10)'!W533)</f>
        <v>46411</v>
      </c>
      <c r="Z533" s="41" t="str">
        <f>IF('query (10)'!X533="","",'query (10)'!X533)</f>
        <v/>
      </c>
      <c r="AA533" s="41">
        <f>IF('query (10)'!Y533="","",'query (10)'!Y533)</f>
        <v>46411</v>
      </c>
      <c r="AB533" s="41">
        <f>IF('query (10)'!Z533="","",'query (10)'!Z533)</f>
        <v>47126</v>
      </c>
      <c r="AC533" s="38" t="str">
        <f>IF(OR('query (10)'!AA533="",COUNTIF(Cleaning_Rules!$A$21:$A$26,TRIM('query (10)'!AA533))&gt;0),"",TRIM('query (10)'!AA533))</f>
        <v/>
      </c>
      <c r="AD533" s="38" t="str">
        <f>IF('query (10)'!AB533="","",TRIM(IFERROR(_xlfn.TEXTBEFORE('query (10)'!AB533,"("),'query (10)'!AB533)))</f>
        <v/>
      </c>
      <c r="AE533" s="38" t="str">
        <f>IFERROR(LOWER(TRIM(_xlfn.TEXTBEFORE(_xlfn.TEXTAFTER('query (10)'!AB533,"("),")"))),"")</f>
        <v/>
      </c>
      <c r="AF533" s="38" t="str">
        <f>IF('query (10)'!AD533="","",TRIM('query (10)'!AD533))</f>
        <v>เจษฎา ผิวบาง</v>
      </c>
      <c r="AG533" s="38" t="str">
        <f>IF('query (10)'!AE533="","",TRIM('query (10)'!AE533))</f>
        <v>เจษฎา ผิวบาง</v>
      </c>
      <c r="AH533" s="38" t="str">
        <f>IF('query (10)'!AF533="","",IFERROR(VALUE('query (10)'!AF533),""))</f>
        <v/>
      </c>
      <c r="AI533" s="38" t="str">
        <f>IF('query (10)'!AG533="","",TRIM('query (10)'!AG533))</f>
        <v/>
      </c>
      <c r="AJ533" s="38" t="str">
        <f>IF('query (10)'!AH533="","",IFERROR(VALUE('query (10)'!AH533),""))</f>
        <v/>
      </c>
      <c r="AK533" s="38" t="str">
        <f>IF('query (10)'!AI533="","",TRIM('query (10)'!AI533))</f>
        <v/>
      </c>
      <c r="AL533" s="42">
        <f t="shared" si="40"/>
        <v>2027</v>
      </c>
      <c r="AM533" s="42" t="str">
        <f t="shared" si="41"/>
        <v>2027-01</v>
      </c>
      <c r="AN533" s="42" t="str">
        <f t="shared" ca="1" si="42"/>
        <v>ON_SCHEDULE</v>
      </c>
      <c r="AO533" s="42" t="str">
        <f t="shared" si="43"/>
        <v>GR-120 | INNER RING RACEWAY GRINDING M/C | MCB1 | LOADER | Time-based Maintenance | Mechanical | Part Change | Medium | Repair loader up-down unit to cycle pm 3Y. | REPAIR LOADER UP-DOWN UNIT | เจษฎา ผิวบาง</v>
      </c>
      <c r="AP533" s="42" t="str">
        <f>_xlfn.TEXTJOIN("; ",TRUE,IF(COUNTA('query (10)'!A533:AK533)&lt;=6,"NEAR_EMPTY_ROW",""),IF($K533="","MISSING_STATUS",""),IF(AND($K533="เสร็จสิ้น",$Z533=""),"DONE_NO_ACTUAL_DATE",""),IF(AND($I533="Condition-based Maintenance",$AH533=""),"CBM_NO_MEASUREMENT",""),IF(OR($X533="",$X533=0),"INVALID_PERIOD",""),IF(AND($AA533&lt;&gt;"",$AB533&lt;&gt;"",$AB533&lt;$AA533),"DATE_SEQUENCE_ERROR",""),IF(AND($AB533&lt;&gt;"",$AB533&gt;DATE(2030,12,31)),"DATE_OUTLIER",""),IF($C533="","MISSING_QRCODE",""),IF($J533="UNKNOWN","UNKNOWN_PM_TYPE",""),IF($L533="UNKNOWN","UNKNOWN_STATUS",""))</f>
        <v/>
      </c>
      <c r="AQ533" s="42" t="str">
        <f t="shared" si="44"/>
        <v>NO</v>
      </c>
    </row>
    <row r="534" spans="1:43" x14ac:dyDescent="0.3">
      <c r="A534" s="38">
        <f>IF('query (10)'!A534="","",'query (10)'!A534)</f>
        <v>647</v>
      </c>
      <c r="B534" s="38">
        <f>IF('query (10)'!B534="","",'query (10)'!B534)</f>
        <v>17647</v>
      </c>
      <c r="C534" s="38" t="str">
        <f>TRIM(UPPER('query (10)'!M534))</f>
        <v>GR-125</v>
      </c>
      <c r="D534" s="38" t="str">
        <f>TRIM(UPPER(IFERROR(_xlfn.TEXTBEFORE('query (10)'!L534,"("),'query (10)'!L534)))</f>
        <v>INNER RING RACEWAY SUPER FINISH M/C</v>
      </c>
      <c r="E534" s="38" t="str">
        <f>IFERROR(TRIM(UPPER(_xlfn.TEXTBEFORE(_xlfn.TEXTAFTER('query (10)'!L534,"("),")"))),"")</f>
        <v/>
      </c>
      <c r="F534" s="38" t="str">
        <f>TRIM('query (10)'!K534)</f>
        <v>MCB1</v>
      </c>
      <c r="G534" s="38" t="str">
        <f>IF('query (10)'!J534="","",'query (10)'!J534)</f>
        <v>Conveyor</v>
      </c>
      <c r="H534" s="38" t="str">
        <f>TRIM(UPPER('query (10)'!J534))</f>
        <v>CONVEYOR</v>
      </c>
      <c r="I534" s="38" t="str">
        <f>IF('query (10)'!F534="","",'query (10)'!F534)</f>
        <v>Time-based Maintenance</v>
      </c>
      <c r="J534" s="38" t="str">
        <f>IF('query (10)'!F534="","",IFERROR(INDEX(Cleaning_Rules!$B$14:$B$17,MATCH(TRIM('query (10)'!F534),Cleaning_Rules!$A$14:$A$17,0)),"UNKNOWN"))</f>
        <v>TBM</v>
      </c>
      <c r="K534" s="38" t="str">
        <f>IF('query (10)'!G534="","",'query (10)'!G534)</f>
        <v>เสร็จสิ้น</v>
      </c>
      <c r="L534" s="38" t="str">
        <f>IF('query (10)'!G534="","MISSING",IFERROR(INDEX(Cleaning_Rules!$B$5:$B$10,MATCH(TRIM('query (10)'!G534),Cleaning_Rules!$A$5:$A$10,0)),"UNKNOWN"))</f>
        <v>COMPLETED</v>
      </c>
      <c r="M534" s="38" t="str">
        <f>IF('query (10)'!I534="","",'query (10)'!I534)</f>
        <v>Mechanical</v>
      </c>
      <c r="N534" s="38" t="str">
        <f>IF('query (10)'!O534="","",'query (10)'!O534)</f>
        <v>Part Change</v>
      </c>
      <c r="O534" s="38" t="str">
        <f>IF('query (10)'!P534="","",'query (10)'!P534)</f>
        <v>Medium</v>
      </c>
      <c r="P534" s="38" t="str">
        <f>IF('query (10)'!N534="","",'query (10)'!N534)</f>
        <v>Repair modular conveyor (Over head ) No.2 to cycle pm 3Y.
- Sprocket M12S1525Q6-15 = 4 EA.
- Bearing 6002DDU = 4 Ea.</v>
      </c>
      <c r="Q534" s="38" t="str">
        <f>TRIM('query (10)'!N534)</f>
        <v>Repair modular conveyor (Over head ) No.2 to cycle pm 3Y.
- Sprocket M12S1525Q6-15 = 4 EA.
- Bearing 6002DDU = 4 Ea.</v>
      </c>
      <c r="R534" s="38" t="str">
        <f>TRIM(UPPER('query (10)'!R534))</f>
        <v/>
      </c>
      <c r="S534" s="38" t="str">
        <f>TRIM(UPPER('query (10)'!S534))</f>
        <v/>
      </c>
      <c r="T534" s="38" t="str">
        <f>IF('query (10)'!Q534="","",TRIM(UPPER('query (10)'!Q534)))</f>
        <v/>
      </c>
      <c r="U534" s="38" t="str">
        <f>IF('query (10)'!T534="","",'query (10)'!T534)</f>
        <v/>
      </c>
      <c r="V534" s="39" t="str">
        <f>IF('query (10)'!T534="","",IFERROR(VALUE('query (10)'!T534),""))</f>
        <v/>
      </c>
      <c r="W534" s="40">
        <f>IF('query (10)'!U534="","",'query (10)'!U534)</f>
        <v>0</v>
      </c>
      <c r="X534" s="39">
        <f>IF('query (10)'!V534="","",'query (10)'!V534)</f>
        <v>1080</v>
      </c>
      <c r="Y534" s="41">
        <f>IF('query (10)'!W534="","",'query (10)'!W534)</f>
        <v>46046</v>
      </c>
      <c r="Z534" s="41" t="str">
        <f>IF('query (10)'!X534="","",'query (10)'!X534)</f>
        <v/>
      </c>
      <c r="AA534" s="41">
        <f>IF('query (10)'!Y534="","",'query (10)'!Y534)</f>
        <v>46046</v>
      </c>
      <c r="AB534" s="41">
        <f>IF('query (10)'!Z534="","",'query (10)'!Z534)</f>
        <v>47145</v>
      </c>
      <c r="AC534" s="38" t="str">
        <f>IF(OR('query (10)'!AA534="",COUNTIF(Cleaning_Rules!$A$21:$A$26,TRIM('query (10)'!AA534))&gt;0),"",TRIM('query (10)'!AA534))</f>
        <v/>
      </c>
      <c r="AD534" s="38" t="str">
        <f>IF('query (10)'!AB534="","",TRIM(IFERROR(_xlfn.TEXTBEFORE('query (10)'!AB534,"("),'query (10)'!AB534)))</f>
        <v>เริ่มซ่อมงาน PM แล้ว รับผิดชอบโดย CHETSADA PHIWBANG</v>
      </c>
      <c r="AE534" s="38" t="str">
        <f>IFERROR(LOWER(TRIM(_xlfn.TEXTBEFORE(_xlfn.TEXTAFTER('query (10)'!AB534,"("),")"))),"")</f>
        <v>chetsada@nsk.com</v>
      </c>
      <c r="AF534" s="38" t="str">
        <f>IF('query (10)'!AD534="","",TRIM('query (10)'!AD534))</f>
        <v>เจษฎา ผิวบาง</v>
      </c>
      <c r="AG534" s="38" t="str">
        <f>IF('query (10)'!AE534="","",TRIM('query (10)'!AE534))</f>
        <v>เจษฎา ผิวบาง</v>
      </c>
      <c r="AH534" s="38" t="str">
        <f>IF('query (10)'!AF534="","",IFERROR(VALUE('query (10)'!AF534),""))</f>
        <v/>
      </c>
      <c r="AI534" s="38" t="str">
        <f>IF('query (10)'!AG534="","",TRIM('query (10)'!AG534))</f>
        <v/>
      </c>
      <c r="AJ534" s="38" t="str">
        <f>IF('query (10)'!AH534="","",IFERROR(VALUE('query (10)'!AH534),""))</f>
        <v/>
      </c>
      <c r="AK534" s="38" t="str">
        <f>IF('query (10)'!AI534="","",TRIM('query (10)'!AI534))</f>
        <v/>
      </c>
      <c r="AL534" s="42">
        <f t="shared" si="40"/>
        <v>2026</v>
      </c>
      <c r="AM534" s="42" t="str">
        <f t="shared" si="41"/>
        <v>2026-01</v>
      </c>
      <c r="AN534" s="42" t="str">
        <f t="shared" ca="1" si="42"/>
        <v/>
      </c>
      <c r="AO534" s="42" t="str">
        <f t="shared" si="43"/>
        <v>GR-125 | INNER RING RACEWAY SUPER FINISH M/C | MCB1 | CONVEYOR | Time-based Maintenance | Mechanical | Part Change | Medium | Repair modular conveyor (Over head ) No.2 to cycle pm 3Y.
- Sprocket M12S1525Q6-15 = 4 EA.
- Bearing 6002DDU = 4 Ea. | เริ่มซ่อมงาน PM แล้ว รับผิดชอบโดย CHETSADA PHIWBANG | เจษฎา ผิวบาง</v>
      </c>
      <c r="AP534" s="42" t="str">
        <f>_xlfn.TEXTJOIN("; ",TRUE,IF(COUNTA('query (10)'!A534:AK534)&lt;=6,"NEAR_EMPTY_ROW",""),IF($K534="","MISSING_STATUS",""),IF(AND($K534="เสร็จสิ้น",$Z534=""),"DONE_NO_ACTUAL_DATE",""),IF(AND($I534="Condition-based Maintenance",$AH534=""),"CBM_NO_MEASUREMENT",""),IF(OR($X534="",$X534=0),"INVALID_PERIOD",""),IF(AND($AA534&lt;&gt;"",$AB534&lt;&gt;"",$AB534&lt;$AA534),"DATE_SEQUENCE_ERROR",""),IF(AND($AB534&lt;&gt;"",$AB534&gt;DATE(2030,12,31)),"DATE_OUTLIER",""),IF($C534="","MISSING_QRCODE",""),IF($J534="UNKNOWN","UNKNOWN_PM_TYPE",""),IF($L534="UNKNOWN","UNKNOWN_STATUS",""))</f>
        <v>DONE_NO_ACTUAL_DATE</v>
      </c>
      <c r="AQ534" s="42" t="str">
        <f t="shared" si="44"/>
        <v>NO</v>
      </c>
    </row>
    <row r="535" spans="1:43" x14ac:dyDescent="0.3">
      <c r="A535" s="38">
        <f>IF('query (10)'!A535="","",'query (10)'!A535)</f>
        <v>649</v>
      </c>
      <c r="B535" s="38" t="str">
        <f>IF('query (10)'!B535="","",'query (10)'!B535)</f>
        <v/>
      </c>
      <c r="C535" s="38" t="str">
        <f>TRIM(UPPER('query (10)'!M535))</f>
        <v>GR-718</v>
      </c>
      <c r="D535" s="38" t="str">
        <f>TRIM(UPPER(IFERROR(_xlfn.TEXTBEFORE('query (10)'!L535,"("),'query (10)'!L535)))</f>
        <v>INNER RING RACEWAY SUPER FINISH MACHINE.</v>
      </c>
      <c r="E535" s="38" t="str">
        <f>IFERROR(TRIM(UPPER(_xlfn.TEXTBEFORE(_xlfn.TEXTAFTER('query (10)'!L535,"("),")"))),"")</f>
        <v/>
      </c>
      <c r="F535" s="38" t="str">
        <f>TRIM('query (10)'!K535)</f>
        <v>MCB3</v>
      </c>
      <c r="G535" s="38" t="str">
        <f>IF('query (10)'!J535="","",'query (10)'!J535)</f>
        <v>Conveyor</v>
      </c>
      <c r="H535" s="38" t="str">
        <f>TRIM(UPPER('query (10)'!J535))</f>
        <v>CONVEYOR</v>
      </c>
      <c r="I535" s="38" t="str">
        <f>IF('query (10)'!F535="","",'query (10)'!F535)</f>
        <v>Time-based Maintenance</v>
      </c>
      <c r="J535" s="38" t="str">
        <f>IF('query (10)'!F535="","",IFERROR(INDEX(Cleaning_Rules!$B$14:$B$17,MATCH(TRIM('query (10)'!F535),Cleaning_Rules!$A$14:$A$17,0)),"UNKNOWN"))</f>
        <v>TBM</v>
      </c>
      <c r="K535" s="38" t="str">
        <f>IF('query (10)'!G535="","",'query (10)'!G535)</f>
        <v>แก้ไขแผน</v>
      </c>
      <c r="L535" s="38" t="str">
        <f>IF('query (10)'!G535="","MISSING",IFERROR(INDEX(Cleaning_Rules!$B$5:$B$10,MATCH(TRIM('query (10)'!G535),Cleaning_Rules!$A$5:$A$10,0)),"UNKNOWN"))</f>
        <v>PLAN_REVISED</v>
      </c>
      <c r="M535" s="38" t="str">
        <f>IF('query (10)'!I535="","",'query (10)'!I535)</f>
        <v>Mechanical</v>
      </c>
      <c r="N535" s="38" t="str">
        <f>IF('query (10)'!O535="","",'query (10)'!O535)</f>
        <v>Part Change</v>
      </c>
      <c r="O535" s="38" t="str">
        <f>IF('query (10)'!P535="","",'query (10)'!P535)</f>
        <v>Medium</v>
      </c>
      <c r="P535" s="38" t="str">
        <f>IF('query (10)'!N535="","",'query (10)'!N535)</f>
        <v>Repair modular conveyor (Over head ) no.2 to cycle pm 3Y.
- Sprocket M12S1525Q6-15 = 4 EA.
- Bearing 6002DDU = 4 Ea.</v>
      </c>
      <c r="Q535" s="38" t="str">
        <f>TRIM('query (10)'!N535)</f>
        <v>Repair modular conveyor (Over head ) no.2 to cycle pm 3Y.
- Sprocket M12S1525Q6-15 = 4 EA.
- Bearing 6002DDU = 4 Ea.</v>
      </c>
      <c r="R535" s="38" t="str">
        <f>TRIM(UPPER('query (10)'!R535))</f>
        <v/>
      </c>
      <c r="S535" s="38" t="str">
        <f>TRIM(UPPER('query (10)'!S535))</f>
        <v/>
      </c>
      <c r="T535" s="38" t="str">
        <f>IF('query (10)'!Q535="","",TRIM(UPPER('query (10)'!Q535)))</f>
        <v/>
      </c>
      <c r="U535" s="38" t="str">
        <f>IF('query (10)'!T535="","",'query (10)'!T535)</f>
        <v/>
      </c>
      <c r="V535" s="39" t="str">
        <f>IF('query (10)'!T535="","",IFERROR(VALUE('query (10)'!T535),""))</f>
        <v/>
      </c>
      <c r="W535" s="40">
        <f>IF('query (10)'!U535="","",'query (10)'!U535)</f>
        <v>0</v>
      </c>
      <c r="X535" s="39">
        <f>IF('query (10)'!V535="","",'query (10)'!V535)</f>
        <v>1080</v>
      </c>
      <c r="Y535" s="41">
        <f>IF('query (10)'!W535="","",'query (10)'!W535)</f>
        <v>46049</v>
      </c>
      <c r="Z535" s="41" t="str">
        <f>IF('query (10)'!X535="","",'query (10)'!X535)</f>
        <v/>
      </c>
      <c r="AA535" s="41">
        <f>IF('query (10)'!Y535="","",'query (10)'!Y535)</f>
        <v>46048</v>
      </c>
      <c r="AB535" s="41">
        <f>IF('query (10)'!Z535="","",'query (10)'!Z535)</f>
        <v>47128</v>
      </c>
      <c r="AC535" s="38" t="str">
        <f>IF(OR('query (10)'!AA535="",COUNTIF(Cleaning_Rules!$A$21:$A$26,TRIM('query (10)'!AA535))&gt;0),"",TRIM('query (10)'!AA535))</f>
        <v/>
      </c>
      <c r="AD535" s="38" t="str">
        <f>IF('query (10)'!AB535="","",TRIM(IFERROR(_xlfn.TEXTBEFORE('query (10)'!AB535,"("),'query (10)'!AB535)))</f>
        <v/>
      </c>
      <c r="AE535" s="38" t="str">
        <f>IFERROR(LOWER(TRIM(_xlfn.TEXTBEFORE(_xlfn.TEXTAFTER('query (10)'!AB535,"("),")"))),"")</f>
        <v/>
      </c>
      <c r="AF535" s="38" t="str">
        <f>IF('query (10)'!AD535="","",TRIM('query (10)'!AD535))</f>
        <v>เจษฎา ผิวบาง</v>
      </c>
      <c r="AG535" s="38" t="str">
        <f>IF('query (10)'!AE535="","",TRIM('query (10)'!AE535))</f>
        <v>เจษฎา ผิวบาง</v>
      </c>
      <c r="AH535" s="38" t="str">
        <f>IF('query (10)'!AF535="","",IFERROR(VALUE('query (10)'!AF535),""))</f>
        <v/>
      </c>
      <c r="AI535" s="38" t="str">
        <f>IF('query (10)'!AG535="","",TRIM('query (10)'!AG535))</f>
        <v/>
      </c>
      <c r="AJ535" s="38" t="str">
        <f>IF('query (10)'!AH535="","",IFERROR(VALUE('query (10)'!AH535),""))</f>
        <v/>
      </c>
      <c r="AK535" s="38" t="str">
        <f>IF('query (10)'!AI535="","",TRIM('query (10)'!AI535))</f>
        <v/>
      </c>
      <c r="AL535" s="42">
        <f t="shared" si="40"/>
        <v>2026</v>
      </c>
      <c r="AM535" s="42" t="str">
        <f t="shared" si="41"/>
        <v>2026-01</v>
      </c>
      <c r="AN535" s="42" t="str">
        <f t="shared" ca="1" si="42"/>
        <v>ON_SCHEDULE</v>
      </c>
      <c r="AO535" s="42" t="str">
        <f t="shared" si="43"/>
        <v>GR-718 | INNER RING RACEWAY SUPER FINISH MACHINE. | MCB3 | CONVEYOR | Time-based Maintenance | Mechanical | Part Change | Medium | Repair modular conveyor (Over head ) no.2 to cycle pm 3Y.
- Sprocket M12S1525Q6-15 = 4 EA.
- Bearing 6002DDU = 4 Ea. | เจษฎา ผิวบาง</v>
      </c>
      <c r="AP535" s="42" t="str">
        <f>_xlfn.TEXTJOIN("; ",TRUE,IF(COUNTA('query (10)'!A535:AK535)&lt;=6,"NEAR_EMPTY_ROW",""),IF($K535="","MISSING_STATUS",""),IF(AND($K535="เสร็จสิ้น",$Z535=""),"DONE_NO_ACTUAL_DATE",""),IF(AND($I535="Condition-based Maintenance",$AH535=""),"CBM_NO_MEASUREMENT",""),IF(OR($X535="",$X535=0),"INVALID_PERIOD",""),IF(AND($AA535&lt;&gt;"",$AB535&lt;&gt;"",$AB535&lt;$AA535),"DATE_SEQUENCE_ERROR",""),IF(AND($AB535&lt;&gt;"",$AB535&gt;DATE(2030,12,31)),"DATE_OUTLIER",""),IF($C535="","MISSING_QRCODE",""),IF($J535="UNKNOWN","UNKNOWN_PM_TYPE",""),IF($L535="UNKNOWN","UNKNOWN_STATUS",""))</f>
        <v/>
      </c>
      <c r="AQ535" s="42" t="str">
        <f t="shared" si="44"/>
        <v>NO</v>
      </c>
    </row>
    <row r="536" spans="1:43" x14ac:dyDescent="0.3">
      <c r="A536" s="38">
        <f>IF('query (10)'!A536="","",'query (10)'!A536)</f>
        <v>650</v>
      </c>
      <c r="B536" s="38">
        <f>IF('query (10)'!B536="","",'query (10)'!B536)</f>
        <v>17653</v>
      </c>
      <c r="C536" s="38" t="str">
        <f>TRIM(UPPER('query (10)'!M536))</f>
        <v>GR-131</v>
      </c>
      <c r="D536" s="38" t="str">
        <f>TRIM(UPPER(IFERROR(_xlfn.TEXTBEFORE('query (10)'!L536,"("),'query (10)'!L536)))</f>
        <v>OUTER RING RACEWAY SUPER FINISH M/C</v>
      </c>
      <c r="E536" s="38" t="str">
        <f>IFERROR(TRIM(UPPER(_xlfn.TEXTBEFORE(_xlfn.TEXTAFTER('query (10)'!L536,"("),")"))),"")</f>
        <v/>
      </c>
      <c r="F536" s="38" t="str">
        <f>TRIM('query (10)'!K536)</f>
        <v>MCB1</v>
      </c>
      <c r="G536" s="38" t="str">
        <f>IF('query (10)'!J536="","",'query (10)'!J536)</f>
        <v>Oil mist</v>
      </c>
      <c r="H536" s="38" t="str">
        <f>TRIM(UPPER('query (10)'!J536))</f>
        <v>OIL MIST</v>
      </c>
      <c r="I536" s="38" t="str">
        <f>IF('query (10)'!F536="","",'query (10)'!F536)</f>
        <v>Time-based Maintenance</v>
      </c>
      <c r="J536" s="38" t="str">
        <f>IF('query (10)'!F536="","",IFERROR(INDEX(Cleaning_Rules!$B$14:$B$17,MATCH(TRIM('query (10)'!F536),Cleaning_Rules!$A$14:$A$17,0)),"UNKNOWN"))</f>
        <v>TBM</v>
      </c>
      <c r="K536" s="38" t="str">
        <f>IF('query (10)'!G536="","",'query (10)'!G536)</f>
        <v>เสร็จสิ้น</v>
      </c>
      <c r="L536" s="38" t="str">
        <f>IF('query (10)'!G536="","MISSING",IFERROR(INDEX(Cleaning_Rules!$B$5:$B$10,MATCH(TRIM('query (10)'!G536),Cleaning_Rules!$A$5:$A$10,0)),"UNKNOWN"))</f>
        <v>COMPLETED</v>
      </c>
      <c r="M536" s="38" t="str">
        <f>IF('query (10)'!I536="","",'query (10)'!I536)</f>
        <v>Mechanical</v>
      </c>
      <c r="N536" s="38" t="str">
        <f>IF('query (10)'!O536="","",'query (10)'!O536)</f>
        <v>Cleaning</v>
      </c>
      <c r="O536" s="38" t="str">
        <f>IF('query (10)'!P536="","",'query (10)'!P536)</f>
        <v>Medium</v>
      </c>
      <c r="P536" s="38" t="str">
        <f>IF('query (10)'!N536="","",'query (10)'!N536)</f>
        <v>Cleaning oil mist tank to cycle pm 1Y.
- cleaning venturi
- change oil mist
- check drop oil mist (STD.= 20 drop/min)</v>
      </c>
      <c r="Q536" s="38" t="str">
        <f>TRIM('query (10)'!N536)</f>
        <v>Cleaning oil mist tank to cycle pm 1Y.
- cleaning venturi
- change oil mist
- check drop oil mist (STD.= 20 drop/min)</v>
      </c>
      <c r="R536" s="38" t="str">
        <f>TRIM(UPPER('query (10)'!R536))</f>
        <v/>
      </c>
      <c r="S536" s="38" t="str">
        <f>TRIM(UPPER('query (10)'!S536))</f>
        <v/>
      </c>
      <c r="T536" s="38" t="str">
        <f>IF('query (10)'!Q536="","",TRIM(UPPER('query (10)'!Q536)))</f>
        <v/>
      </c>
      <c r="U536" s="38" t="str">
        <f>IF('query (10)'!T536="","",'query (10)'!T536)</f>
        <v/>
      </c>
      <c r="V536" s="39" t="str">
        <f>IF('query (10)'!T536="","",IFERROR(VALUE('query (10)'!T536),""))</f>
        <v/>
      </c>
      <c r="W536" s="40">
        <f>IF('query (10)'!U536="","",'query (10)'!U536)</f>
        <v>0</v>
      </c>
      <c r="X536" s="39">
        <f>IF('query (10)'!V536="","",'query (10)'!V536)</f>
        <v>365</v>
      </c>
      <c r="Y536" s="41">
        <f>IF('query (10)'!W536="","",'query (10)'!W536)</f>
        <v>46046</v>
      </c>
      <c r="Z536" s="41" t="str">
        <f>IF('query (10)'!X536="","",'query (10)'!X536)</f>
        <v/>
      </c>
      <c r="AA536" s="41">
        <f>IF('query (10)'!Y536="","",'query (10)'!Y536)</f>
        <v>46046</v>
      </c>
      <c r="AB536" s="41">
        <f>IF('query (10)'!Z536="","",'query (10)'!Z536)</f>
        <v>46424</v>
      </c>
      <c r="AC536" s="38" t="str">
        <f>IF(OR('query (10)'!AA536="",COUNTIF(Cleaning_Rules!$A$21:$A$26,TRIM('query (10)'!AA536))&gt;0),"",TRIM('query (10)'!AA536))</f>
        <v/>
      </c>
      <c r="AD536" s="38" t="str">
        <f>IF('query (10)'!AB536="","",TRIM(IFERROR(_xlfn.TEXTBEFORE('query (10)'!AB536,"("),'query (10)'!AB536)))</f>
        <v>เริ่มซ่อมงาน PM แล้ว รับผิดชอบโดย PAHLA SEEDANG</v>
      </c>
      <c r="AE536" s="38" t="str">
        <f>IFERROR(LOWER(TRIM(_xlfn.TEXTBEFORE(_xlfn.TEXTAFTER('query (10)'!AB536,"("),")"))),"")</f>
        <v>pahla@nsk.com</v>
      </c>
      <c r="AF536" s="38" t="str">
        <f>IF('query (10)'!AD536="","",TRIM('query (10)'!AD536))</f>
        <v>เจษฎา ผิวบาง</v>
      </c>
      <c r="AG536" s="38" t="str">
        <f>IF('query (10)'!AE536="","",TRIM('query (10)'!AE536))</f>
        <v>ผะหลา สีแดง</v>
      </c>
      <c r="AH536" s="38" t="str">
        <f>IF('query (10)'!AF536="","",IFERROR(VALUE('query (10)'!AF536),""))</f>
        <v/>
      </c>
      <c r="AI536" s="38" t="str">
        <f>IF('query (10)'!AG536="","",TRIM('query (10)'!AG536))</f>
        <v/>
      </c>
      <c r="AJ536" s="38" t="str">
        <f>IF('query (10)'!AH536="","",IFERROR(VALUE('query (10)'!AH536),""))</f>
        <v/>
      </c>
      <c r="AK536" s="38" t="str">
        <f>IF('query (10)'!AI536="","",TRIM('query (10)'!AI536))</f>
        <v/>
      </c>
      <c r="AL536" s="42">
        <f t="shared" si="40"/>
        <v>2026</v>
      </c>
      <c r="AM536" s="42" t="str">
        <f t="shared" si="41"/>
        <v>2026-01</v>
      </c>
      <c r="AN536" s="42" t="str">
        <f t="shared" ca="1" si="42"/>
        <v/>
      </c>
      <c r="AO536" s="42" t="str">
        <f t="shared" si="43"/>
        <v>GR-131 | OUTER RING RACEWAY SUPER FINISH M/C | MCB1 | OIL MIST | Time-based Maintenance | Mechanical | Cleaning | Medium | Cleaning oil mist tank to cycle pm 1Y.
- cleaning venturi
- change oil mist
- check drop oil mist (STD.= 20 drop/min) | เริ่มซ่อมงาน PM แล้ว รับผิดชอบโดย PAHLA SEEDANG | ผะหลา สีแดง</v>
      </c>
      <c r="AP536" s="42" t="str">
        <f>_xlfn.TEXTJOIN("; ",TRUE,IF(COUNTA('query (10)'!A536:AK536)&lt;=6,"NEAR_EMPTY_ROW",""),IF($K536="","MISSING_STATUS",""),IF(AND($K536="เสร็จสิ้น",$Z536=""),"DONE_NO_ACTUAL_DATE",""),IF(AND($I536="Condition-based Maintenance",$AH536=""),"CBM_NO_MEASUREMENT",""),IF(OR($X536="",$X536=0),"INVALID_PERIOD",""),IF(AND($AA536&lt;&gt;"",$AB536&lt;&gt;"",$AB536&lt;$AA536),"DATE_SEQUENCE_ERROR",""),IF(AND($AB536&lt;&gt;"",$AB536&gt;DATE(2030,12,31)),"DATE_OUTLIER",""),IF($C536="","MISSING_QRCODE",""),IF($J536="UNKNOWN","UNKNOWN_PM_TYPE",""),IF($L536="UNKNOWN","UNKNOWN_STATUS",""))</f>
        <v>DONE_NO_ACTUAL_DATE</v>
      </c>
      <c r="AQ536" s="42" t="str">
        <f t="shared" si="44"/>
        <v>NO</v>
      </c>
    </row>
    <row r="537" spans="1:43" x14ac:dyDescent="0.3">
      <c r="A537" s="38">
        <f>IF('query (10)'!A537="","",'query (10)'!A537)</f>
        <v>651</v>
      </c>
      <c r="B537" s="38">
        <f>IF('query (10)'!B537="","",'query (10)'!B537)</f>
        <v>17654</v>
      </c>
      <c r="C537" s="38" t="str">
        <f>TRIM(UPPER('query (10)'!M537))</f>
        <v>GR-125</v>
      </c>
      <c r="D537" s="38" t="str">
        <f>TRIM(UPPER(IFERROR(_xlfn.TEXTBEFORE('query (10)'!L537,"("),'query (10)'!L537)))</f>
        <v>INNER RING RACEWAY SUPER FINISH M/C</v>
      </c>
      <c r="E537" s="38" t="str">
        <f>IFERROR(TRIM(UPPER(_xlfn.TEXTBEFORE(_xlfn.TEXTAFTER('query (10)'!L537,"("),")"))),"")</f>
        <v/>
      </c>
      <c r="F537" s="38" t="str">
        <f>TRIM('query (10)'!K537)</f>
        <v>MCB1</v>
      </c>
      <c r="G537" s="38" t="str">
        <f>IF('query (10)'!J537="","",'query (10)'!J537)</f>
        <v>Oil mist</v>
      </c>
      <c r="H537" s="38" t="str">
        <f>TRIM(UPPER('query (10)'!J537))</f>
        <v>OIL MIST</v>
      </c>
      <c r="I537" s="38" t="str">
        <f>IF('query (10)'!F537="","",'query (10)'!F537)</f>
        <v>Time-based Maintenance</v>
      </c>
      <c r="J537" s="38" t="str">
        <f>IF('query (10)'!F537="","",IFERROR(INDEX(Cleaning_Rules!$B$14:$B$17,MATCH(TRIM('query (10)'!F537),Cleaning_Rules!$A$14:$A$17,0)),"UNKNOWN"))</f>
        <v>TBM</v>
      </c>
      <c r="K537" s="38" t="str">
        <f>IF('query (10)'!G537="","",'query (10)'!G537)</f>
        <v>เสร็จสิ้น</v>
      </c>
      <c r="L537" s="38" t="str">
        <f>IF('query (10)'!G537="","MISSING",IFERROR(INDEX(Cleaning_Rules!$B$5:$B$10,MATCH(TRIM('query (10)'!G537),Cleaning_Rules!$A$5:$A$10,0)),"UNKNOWN"))</f>
        <v>COMPLETED</v>
      </c>
      <c r="M537" s="38" t="str">
        <f>IF('query (10)'!I537="","",'query (10)'!I537)</f>
        <v>Mechanical</v>
      </c>
      <c r="N537" s="38" t="str">
        <f>IF('query (10)'!O537="","",'query (10)'!O537)</f>
        <v>Cleaning</v>
      </c>
      <c r="O537" s="38" t="str">
        <f>IF('query (10)'!P537="","",'query (10)'!P537)</f>
        <v>Medium</v>
      </c>
      <c r="P537" s="38" t="str">
        <f>IF('query (10)'!N537="","",'query (10)'!N537)</f>
        <v>Cleaning oil mist tank to cycle pm 1Y.
- cleaning venturi
- change oil mist
- check drop oil mist (STD.= 20 drop/min)</v>
      </c>
      <c r="Q537" s="38" t="str">
        <f>TRIM('query (10)'!N537)</f>
        <v>Cleaning oil mist tank to cycle pm 1Y.
- cleaning venturi
- change oil mist
- check drop oil mist (STD.= 20 drop/min)</v>
      </c>
      <c r="R537" s="38" t="str">
        <f>TRIM(UPPER('query (10)'!R537))</f>
        <v/>
      </c>
      <c r="S537" s="38" t="str">
        <f>TRIM(UPPER('query (10)'!S537))</f>
        <v/>
      </c>
      <c r="T537" s="38" t="str">
        <f>IF('query (10)'!Q537="","",TRIM(UPPER('query (10)'!Q537)))</f>
        <v/>
      </c>
      <c r="U537" s="38" t="str">
        <f>IF('query (10)'!T537="","",'query (10)'!T537)</f>
        <v/>
      </c>
      <c r="V537" s="39" t="str">
        <f>IF('query (10)'!T537="","",IFERROR(VALUE('query (10)'!T537),""))</f>
        <v/>
      </c>
      <c r="W537" s="40">
        <f>IF('query (10)'!U537="","",'query (10)'!U537)</f>
        <v>0</v>
      </c>
      <c r="X537" s="39">
        <f>IF('query (10)'!V537="","",'query (10)'!V537)</f>
        <v>365</v>
      </c>
      <c r="Y537" s="41">
        <f>IF('query (10)'!W537="","",'query (10)'!W537)</f>
        <v>46046</v>
      </c>
      <c r="Z537" s="41" t="str">
        <f>IF('query (10)'!X537="","",'query (10)'!X537)</f>
        <v/>
      </c>
      <c r="AA537" s="41">
        <f>IF('query (10)'!Y537="","",'query (10)'!Y537)</f>
        <v>46046</v>
      </c>
      <c r="AB537" s="41">
        <f>IF('query (10)'!Z537="","",'query (10)'!Z537)</f>
        <v>46430</v>
      </c>
      <c r="AC537" s="38" t="str">
        <f>IF(OR('query (10)'!AA537="",COUNTIF(Cleaning_Rules!$A$21:$A$26,TRIM('query (10)'!AA537))&gt;0),"",TRIM('query (10)'!AA537))</f>
        <v/>
      </c>
      <c r="AD537" s="38" t="str">
        <f>IF('query (10)'!AB537="","",TRIM(IFERROR(_xlfn.TEXTBEFORE('query (10)'!AB537,"("),'query (10)'!AB537)))</f>
        <v>เริ่มซ่อมงาน PM แล้ว รับผิดชอบโดย CHETSADA PHIWBANG</v>
      </c>
      <c r="AE537" s="38" t="str">
        <f>IFERROR(LOWER(TRIM(_xlfn.TEXTBEFORE(_xlfn.TEXTAFTER('query (10)'!AB537,"("),")"))),"")</f>
        <v>chetsada@nsk.com</v>
      </c>
      <c r="AF537" s="38" t="str">
        <f>IF('query (10)'!AD537="","",TRIM('query (10)'!AD537))</f>
        <v>เจษฎา ผิวบาง</v>
      </c>
      <c r="AG537" s="38" t="str">
        <f>IF('query (10)'!AE537="","",TRIM('query (10)'!AE537))</f>
        <v>เจษฎา ผิวบาง</v>
      </c>
      <c r="AH537" s="38" t="str">
        <f>IF('query (10)'!AF537="","",IFERROR(VALUE('query (10)'!AF537),""))</f>
        <v/>
      </c>
      <c r="AI537" s="38" t="str">
        <f>IF('query (10)'!AG537="","",TRIM('query (10)'!AG537))</f>
        <v/>
      </c>
      <c r="AJ537" s="38" t="str">
        <f>IF('query (10)'!AH537="","",IFERROR(VALUE('query (10)'!AH537),""))</f>
        <v/>
      </c>
      <c r="AK537" s="38" t="str">
        <f>IF('query (10)'!AI537="","",TRIM('query (10)'!AI537))</f>
        <v/>
      </c>
      <c r="AL537" s="42">
        <f t="shared" si="40"/>
        <v>2026</v>
      </c>
      <c r="AM537" s="42" t="str">
        <f t="shared" si="41"/>
        <v>2026-01</v>
      </c>
      <c r="AN537" s="42" t="str">
        <f t="shared" ca="1" si="42"/>
        <v/>
      </c>
      <c r="AO537" s="42" t="str">
        <f t="shared" si="43"/>
        <v>GR-125 | INNER RING RACEWAY SUPER FINISH M/C | MCB1 | OIL MIST | Time-based Maintenance | Mechanical | Cleaning | Medium | Cleaning oil mist tank to cycle pm 1Y.
- cleaning venturi
- change oil mist
- check drop oil mist (STD.= 20 drop/min) | เริ่มซ่อมงาน PM แล้ว รับผิดชอบโดย CHETSADA PHIWBANG | เจษฎา ผิวบาง</v>
      </c>
      <c r="AP537" s="42" t="str">
        <f>_xlfn.TEXTJOIN("; ",TRUE,IF(COUNTA('query (10)'!A537:AK537)&lt;=6,"NEAR_EMPTY_ROW",""),IF($K537="","MISSING_STATUS",""),IF(AND($K537="เสร็จสิ้น",$Z537=""),"DONE_NO_ACTUAL_DATE",""),IF(AND($I537="Condition-based Maintenance",$AH537=""),"CBM_NO_MEASUREMENT",""),IF(OR($X537="",$X537=0),"INVALID_PERIOD",""),IF(AND($AA537&lt;&gt;"",$AB537&lt;&gt;"",$AB537&lt;$AA537),"DATE_SEQUENCE_ERROR",""),IF(AND($AB537&lt;&gt;"",$AB537&gt;DATE(2030,12,31)),"DATE_OUTLIER",""),IF($C537="","MISSING_QRCODE",""),IF($J537="UNKNOWN","UNKNOWN_PM_TYPE",""),IF($L537="UNKNOWN","UNKNOWN_STATUS",""))</f>
        <v>DONE_NO_ACTUAL_DATE</v>
      </c>
      <c r="AQ537" s="42" t="str">
        <f t="shared" si="44"/>
        <v>NO</v>
      </c>
    </row>
    <row r="538" spans="1:43" x14ac:dyDescent="0.3">
      <c r="A538" s="38">
        <f>IF('query (10)'!A538="","",'query (10)'!A538)</f>
        <v>652</v>
      </c>
      <c r="B538" s="38">
        <f>IF('query (10)'!B538="","",'query (10)'!B538)</f>
        <v>17649</v>
      </c>
      <c r="C538" s="38" t="str">
        <f>TRIM(UPPER('query (10)'!M538))</f>
        <v>GR-131</v>
      </c>
      <c r="D538" s="38" t="str">
        <f>TRIM(UPPER(IFERROR(_xlfn.TEXTBEFORE('query (10)'!L538,"("),'query (10)'!L538)))</f>
        <v>OUTER RING RACEWAY SUPER FINISH M/C</v>
      </c>
      <c r="E538" s="38" t="str">
        <f>IFERROR(TRIM(UPPER(_xlfn.TEXTBEFORE(_xlfn.TEXTAFTER('query (10)'!L538,"("),")"))),"")</f>
        <v/>
      </c>
      <c r="F538" s="38" t="str">
        <f>TRIM('query (10)'!K538)</f>
        <v>MCB1</v>
      </c>
      <c r="G538" s="38" t="str">
        <f>IF('query (10)'!J538="","",'query (10)'!J538)</f>
        <v>Solenoid valve</v>
      </c>
      <c r="H538" s="38" t="str">
        <f>TRIM(UPPER('query (10)'!J538))</f>
        <v>SOLENOID VALVE</v>
      </c>
      <c r="I538" s="38" t="str">
        <f>IF('query (10)'!F538="","",'query (10)'!F538)</f>
        <v>Time-based Maintenance</v>
      </c>
      <c r="J538" s="38" t="str">
        <f>IF('query (10)'!F538="","",IFERROR(INDEX(Cleaning_Rules!$B$14:$B$17,MATCH(TRIM('query (10)'!F538),Cleaning_Rules!$A$14:$A$17,0)),"UNKNOWN"))</f>
        <v>TBM</v>
      </c>
      <c r="K538" s="38" t="str">
        <f>IF('query (10)'!G538="","",'query (10)'!G538)</f>
        <v>เสร็จสิ้น</v>
      </c>
      <c r="L538" s="38" t="str">
        <f>IF('query (10)'!G538="","MISSING",IFERROR(INDEX(Cleaning_Rules!$B$5:$B$10,MATCH(TRIM('query (10)'!G538),Cleaning_Rules!$A$5:$A$10,0)),"UNKNOWN"))</f>
        <v>COMPLETED</v>
      </c>
      <c r="M538" s="38" t="str">
        <f>IF('query (10)'!I538="","",'query (10)'!I538)</f>
        <v>Mechanical</v>
      </c>
      <c r="N538" s="38" t="str">
        <f>IF('query (10)'!O538="","",'query (10)'!O538)</f>
        <v>Cleaning</v>
      </c>
      <c r="O538" s="38" t="str">
        <f>IF('query (10)'!P538="","",'query (10)'!P538)</f>
        <v>Medium</v>
      </c>
      <c r="P538" s="38" t="str">
        <f>IF('query (10)'!N538="","",'query (10)'!N538)</f>
        <v>Cleaning solenoid to cycle pm 1Y.
- solenoid valve = 8 EA.</v>
      </c>
      <c r="Q538" s="38" t="str">
        <f>TRIM('query (10)'!N538)</f>
        <v>Cleaning solenoid to cycle pm 1Y.
- solenoid valve = 8 EA.</v>
      </c>
      <c r="R538" s="38" t="str">
        <f>TRIM(UPPER('query (10)'!R538))</f>
        <v/>
      </c>
      <c r="S538" s="38" t="str">
        <f>TRIM(UPPER('query (10)'!S538))</f>
        <v/>
      </c>
      <c r="T538" s="38" t="str">
        <f>IF('query (10)'!Q538="","",TRIM(UPPER('query (10)'!Q538)))</f>
        <v/>
      </c>
      <c r="U538" s="38" t="str">
        <f>IF('query (10)'!T538="","",'query (10)'!T538)</f>
        <v/>
      </c>
      <c r="V538" s="39" t="str">
        <f>IF('query (10)'!T538="","",IFERROR(VALUE('query (10)'!T538),""))</f>
        <v/>
      </c>
      <c r="W538" s="40">
        <f>IF('query (10)'!U538="","",'query (10)'!U538)</f>
        <v>0</v>
      </c>
      <c r="X538" s="39">
        <f>IF('query (10)'!V538="","",'query (10)'!V538)</f>
        <v>365</v>
      </c>
      <c r="Y538" s="41">
        <f>IF('query (10)'!W538="","",'query (10)'!W538)</f>
        <v>46046</v>
      </c>
      <c r="Z538" s="41" t="str">
        <f>IF('query (10)'!X538="","",'query (10)'!X538)</f>
        <v/>
      </c>
      <c r="AA538" s="41">
        <f>IF('query (10)'!Y538="","",'query (10)'!Y538)</f>
        <v>46046</v>
      </c>
      <c r="AB538" s="41">
        <f>IF('query (10)'!Z538="","",'query (10)'!Z538)</f>
        <v>46424</v>
      </c>
      <c r="AC538" s="38" t="str">
        <f>IF(OR('query (10)'!AA538="",COUNTIF(Cleaning_Rules!$A$21:$A$26,TRIM('query (10)'!AA538))&gt;0),"",TRIM('query (10)'!AA538))</f>
        <v/>
      </c>
      <c r="AD538" s="38" t="str">
        <f>IF('query (10)'!AB538="","",TRIM(IFERROR(_xlfn.TEXTBEFORE('query (10)'!AB538,"("),'query (10)'!AB538)))</f>
        <v>เริ่มซ่อมงาน PM แล้ว รับผิดชอบโดย PAHLA SEEDANG</v>
      </c>
      <c r="AE538" s="38" t="str">
        <f>IFERROR(LOWER(TRIM(_xlfn.TEXTBEFORE(_xlfn.TEXTAFTER('query (10)'!AB538,"("),")"))),"")</f>
        <v>pahla@nsk.com</v>
      </c>
      <c r="AF538" s="38" t="str">
        <f>IF('query (10)'!AD538="","",TRIM('query (10)'!AD538))</f>
        <v>เจษฎา ผิวบาง</v>
      </c>
      <c r="AG538" s="38" t="str">
        <f>IF('query (10)'!AE538="","",TRIM('query (10)'!AE538))</f>
        <v>ผะหลา สีแดง</v>
      </c>
      <c r="AH538" s="38" t="str">
        <f>IF('query (10)'!AF538="","",IFERROR(VALUE('query (10)'!AF538),""))</f>
        <v/>
      </c>
      <c r="AI538" s="38" t="str">
        <f>IF('query (10)'!AG538="","",TRIM('query (10)'!AG538))</f>
        <v/>
      </c>
      <c r="AJ538" s="38" t="str">
        <f>IF('query (10)'!AH538="","",IFERROR(VALUE('query (10)'!AH538),""))</f>
        <v/>
      </c>
      <c r="AK538" s="38" t="str">
        <f>IF('query (10)'!AI538="","",TRIM('query (10)'!AI538))</f>
        <v/>
      </c>
      <c r="AL538" s="42">
        <f t="shared" si="40"/>
        <v>2026</v>
      </c>
      <c r="AM538" s="42" t="str">
        <f t="shared" si="41"/>
        <v>2026-01</v>
      </c>
      <c r="AN538" s="42" t="str">
        <f t="shared" ca="1" si="42"/>
        <v/>
      </c>
      <c r="AO538" s="42" t="str">
        <f t="shared" si="43"/>
        <v>GR-131 | OUTER RING RACEWAY SUPER FINISH M/C | MCB1 | SOLENOID VALVE | Time-based Maintenance | Mechanical | Cleaning | Medium | Cleaning solenoid to cycle pm 1Y.
- solenoid valve = 8 EA. | เริ่มซ่อมงาน PM แล้ว รับผิดชอบโดย PAHLA SEEDANG | ผะหลา สีแดง</v>
      </c>
      <c r="AP538" s="42" t="str">
        <f>_xlfn.TEXTJOIN("; ",TRUE,IF(COUNTA('query (10)'!A538:AK538)&lt;=6,"NEAR_EMPTY_ROW",""),IF($K538="","MISSING_STATUS",""),IF(AND($K538="เสร็จสิ้น",$Z538=""),"DONE_NO_ACTUAL_DATE",""),IF(AND($I538="Condition-based Maintenance",$AH538=""),"CBM_NO_MEASUREMENT",""),IF(OR($X538="",$X538=0),"INVALID_PERIOD",""),IF(AND($AA538&lt;&gt;"",$AB538&lt;&gt;"",$AB538&lt;$AA538),"DATE_SEQUENCE_ERROR",""),IF(AND($AB538&lt;&gt;"",$AB538&gt;DATE(2030,12,31)),"DATE_OUTLIER",""),IF($C538="","MISSING_QRCODE",""),IF($J538="UNKNOWN","UNKNOWN_PM_TYPE",""),IF($L538="UNKNOWN","UNKNOWN_STATUS",""))</f>
        <v>DONE_NO_ACTUAL_DATE</v>
      </c>
      <c r="AQ538" s="42" t="str">
        <f t="shared" si="44"/>
        <v>NO</v>
      </c>
    </row>
    <row r="539" spans="1:43" x14ac:dyDescent="0.3">
      <c r="A539" s="38">
        <f>IF('query (10)'!A539="","",'query (10)'!A539)</f>
        <v>653</v>
      </c>
      <c r="B539" s="38">
        <f>IF('query (10)'!B539="","",'query (10)'!B539)</f>
        <v>17648</v>
      </c>
      <c r="C539" s="38" t="str">
        <f>TRIM(UPPER('query (10)'!M539))</f>
        <v>GR-125</v>
      </c>
      <c r="D539" s="38" t="str">
        <f>TRIM(UPPER(IFERROR(_xlfn.TEXTBEFORE('query (10)'!L539,"("),'query (10)'!L539)))</f>
        <v>INNER RING RACEWAY SUPER FINISH M/C</v>
      </c>
      <c r="E539" s="38" t="str">
        <f>IFERROR(TRIM(UPPER(_xlfn.TEXTBEFORE(_xlfn.TEXTAFTER('query (10)'!L539,"("),")"))),"")</f>
        <v/>
      </c>
      <c r="F539" s="38" t="str">
        <f>TRIM('query (10)'!K539)</f>
        <v>MCB1</v>
      </c>
      <c r="G539" s="38" t="str">
        <f>IF('query (10)'!J539="","",'query (10)'!J539)</f>
        <v>Solenoid valve</v>
      </c>
      <c r="H539" s="38" t="str">
        <f>TRIM(UPPER('query (10)'!J539))</f>
        <v>SOLENOID VALVE</v>
      </c>
      <c r="I539" s="38" t="str">
        <f>IF('query (10)'!F539="","",'query (10)'!F539)</f>
        <v>Time-based Maintenance</v>
      </c>
      <c r="J539" s="38" t="str">
        <f>IF('query (10)'!F539="","",IFERROR(INDEX(Cleaning_Rules!$B$14:$B$17,MATCH(TRIM('query (10)'!F539),Cleaning_Rules!$A$14:$A$17,0)),"UNKNOWN"))</f>
        <v>TBM</v>
      </c>
      <c r="K539" s="38" t="str">
        <f>IF('query (10)'!G539="","",'query (10)'!G539)</f>
        <v>เสร็จสิ้น</v>
      </c>
      <c r="L539" s="38" t="str">
        <f>IF('query (10)'!G539="","MISSING",IFERROR(INDEX(Cleaning_Rules!$B$5:$B$10,MATCH(TRIM('query (10)'!G539),Cleaning_Rules!$A$5:$A$10,0)),"UNKNOWN"))</f>
        <v>COMPLETED</v>
      </c>
      <c r="M539" s="38" t="str">
        <f>IF('query (10)'!I539="","",'query (10)'!I539)</f>
        <v>Mechanical</v>
      </c>
      <c r="N539" s="38" t="str">
        <f>IF('query (10)'!O539="","",'query (10)'!O539)</f>
        <v>Cleaning</v>
      </c>
      <c r="O539" s="38" t="str">
        <f>IF('query (10)'!P539="","",'query (10)'!P539)</f>
        <v>Medium</v>
      </c>
      <c r="P539" s="38" t="str">
        <f>IF('query (10)'!N539="","",'query (10)'!N539)</f>
        <v>Cleaning solenoid to cycle pm 1Y.
- solenoid valve = 8 EA.</v>
      </c>
      <c r="Q539" s="38" t="str">
        <f>TRIM('query (10)'!N539)</f>
        <v>Cleaning solenoid to cycle pm 1Y.
- solenoid valve = 8 EA.</v>
      </c>
      <c r="R539" s="38" t="str">
        <f>TRIM(UPPER('query (10)'!R539))</f>
        <v/>
      </c>
      <c r="S539" s="38" t="str">
        <f>TRIM(UPPER('query (10)'!S539))</f>
        <v/>
      </c>
      <c r="T539" s="38" t="str">
        <f>IF('query (10)'!Q539="","",TRIM(UPPER('query (10)'!Q539)))</f>
        <v/>
      </c>
      <c r="U539" s="38" t="str">
        <f>IF('query (10)'!T539="","",'query (10)'!T539)</f>
        <v/>
      </c>
      <c r="V539" s="39" t="str">
        <f>IF('query (10)'!T539="","",IFERROR(VALUE('query (10)'!T539),""))</f>
        <v/>
      </c>
      <c r="W539" s="40">
        <f>IF('query (10)'!U539="","",'query (10)'!U539)</f>
        <v>0</v>
      </c>
      <c r="X539" s="39">
        <f>IF('query (10)'!V539="","",'query (10)'!V539)</f>
        <v>365</v>
      </c>
      <c r="Y539" s="41">
        <f>IF('query (10)'!W539="","",'query (10)'!W539)</f>
        <v>46046</v>
      </c>
      <c r="Z539" s="41" t="str">
        <f>IF('query (10)'!X539="","",'query (10)'!X539)</f>
        <v/>
      </c>
      <c r="AA539" s="41">
        <f>IF('query (10)'!Y539="","",'query (10)'!Y539)</f>
        <v>46046</v>
      </c>
      <c r="AB539" s="41">
        <f>IF('query (10)'!Z539="","",'query (10)'!Z539)</f>
        <v>46424</v>
      </c>
      <c r="AC539" s="38" t="str">
        <f>IF(OR('query (10)'!AA539="",COUNTIF(Cleaning_Rules!$A$21:$A$26,TRIM('query (10)'!AA539))&gt;0),"",TRIM('query (10)'!AA539))</f>
        <v/>
      </c>
      <c r="AD539" s="38" t="str">
        <f>IF('query (10)'!AB539="","",TRIM(IFERROR(_xlfn.TEXTBEFORE('query (10)'!AB539,"("),'query (10)'!AB539)))</f>
        <v>เริ่มซ่อมงาน PM แล้ว รับผิดชอบโดย PAHLA SEEDANG</v>
      </c>
      <c r="AE539" s="38" t="str">
        <f>IFERROR(LOWER(TRIM(_xlfn.TEXTBEFORE(_xlfn.TEXTAFTER('query (10)'!AB539,"("),")"))),"")</f>
        <v>pahla@nsk.com</v>
      </c>
      <c r="AF539" s="38" t="str">
        <f>IF('query (10)'!AD539="","",TRIM('query (10)'!AD539))</f>
        <v>เจษฎา ผิวบาง</v>
      </c>
      <c r="AG539" s="38" t="str">
        <f>IF('query (10)'!AE539="","",TRIM('query (10)'!AE539))</f>
        <v>ผะหลา สีแดง</v>
      </c>
      <c r="AH539" s="38" t="str">
        <f>IF('query (10)'!AF539="","",IFERROR(VALUE('query (10)'!AF539),""))</f>
        <v/>
      </c>
      <c r="AI539" s="38" t="str">
        <f>IF('query (10)'!AG539="","",TRIM('query (10)'!AG539))</f>
        <v/>
      </c>
      <c r="AJ539" s="38" t="str">
        <f>IF('query (10)'!AH539="","",IFERROR(VALUE('query (10)'!AH539),""))</f>
        <v/>
      </c>
      <c r="AK539" s="38" t="str">
        <f>IF('query (10)'!AI539="","",TRIM('query (10)'!AI539))</f>
        <v/>
      </c>
      <c r="AL539" s="42">
        <f t="shared" si="40"/>
        <v>2026</v>
      </c>
      <c r="AM539" s="42" t="str">
        <f t="shared" si="41"/>
        <v>2026-01</v>
      </c>
      <c r="AN539" s="42" t="str">
        <f t="shared" ca="1" si="42"/>
        <v/>
      </c>
      <c r="AO539" s="42" t="str">
        <f t="shared" si="43"/>
        <v>GR-125 | INNER RING RACEWAY SUPER FINISH M/C | MCB1 | SOLENOID VALVE | Time-based Maintenance | Mechanical | Cleaning | Medium | Cleaning solenoid to cycle pm 1Y.
- solenoid valve = 8 EA. | เริ่มซ่อมงาน PM แล้ว รับผิดชอบโดย PAHLA SEEDANG | ผะหลา สีแดง</v>
      </c>
      <c r="AP539" s="42" t="str">
        <f>_xlfn.TEXTJOIN("; ",TRUE,IF(COUNTA('query (10)'!A539:AK539)&lt;=6,"NEAR_EMPTY_ROW",""),IF($K539="","MISSING_STATUS",""),IF(AND($K539="เสร็จสิ้น",$Z539=""),"DONE_NO_ACTUAL_DATE",""),IF(AND($I539="Condition-based Maintenance",$AH539=""),"CBM_NO_MEASUREMENT",""),IF(OR($X539="",$X539=0),"INVALID_PERIOD",""),IF(AND($AA539&lt;&gt;"",$AB539&lt;&gt;"",$AB539&lt;$AA539),"DATE_SEQUENCE_ERROR",""),IF(AND($AB539&lt;&gt;"",$AB539&gt;DATE(2030,12,31)),"DATE_OUTLIER",""),IF($C539="","MISSING_QRCODE",""),IF($J539="UNKNOWN","UNKNOWN_PM_TYPE",""),IF($L539="UNKNOWN","UNKNOWN_STATUS",""))</f>
        <v>DONE_NO_ACTUAL_DATE</v>
      </c>
      <c r="AQ539" s="42" t="str">
        <f t="shared" si="44"/>
        <v>NO</v>
      </c>
    </row>
    <row r="540" spans="1:43" x14ac:dyDescent="0.3">
      <c r="A540" s="38">
        <f>IF('query (10)'!A540="","",'query (10)'!A540)</f>
        <v>654</v>
      </c>
      <c r="B540" s="38">
        <f>IF('query (10)'!B540="","",'query (10)'!B540)</f>
        <v>17650</v>
      </c>
      <c r="C540" s="38" t="str">
        <f>TRIM(UPPER('query (10)'!M540))</f>
        <v>DE-124</v>
      </c>
      <c r="D540" s="38" t="str">
        <f>TRIM(UPPER(IFERROR(_xlfn.TEXTBEFORE('query (10)'!L540,"("),'query (10)'!L540)))</f>
        <v>DEMAGNETIZING FOR INNER RING M/C</v>
      </c>
      <c r="E540" s="38" t="str">
        <f>IFERROR(TRIM(UPPER(_xlfn.TEXTBEFORE(_xlfn.TEXTAFTER('query (10)'!L540,"("),")"))),"")</f>
        <v/>
      </c>
      <c r="F540" s="38" t="str">
        <f>TRIM('query (10)'!K540)</f>
        <v>MCB1</v>
      </c>
      <c r="G540" s="38" t="str">
        <f>IF('query (10)'!J540="","",'query (10)'!J540)</f>
        <v>Air Cylinder</v>
      </c>
      <c r="H540" s="38" t="str">
        <f>TRIM(UPPER('query (10)'!J540))</f>
        <v>AIR CYLINDER</v>
      </c>
      <c r="I540" s="38" t="str">
        <f>IF('query (10)'!F540="","",'query (10)'!F540)</f>
        <v>Time-based Maintenance</v>
      </c>
      <c r="J540" s="38" t="str">
        <f>IF('query (10)'!F540="","",IFERROR(INDEX(Cleaning_Rules!$B$14:$B$17,MATCH(TRIM('query (10)'!F540),Cleaning_Rules!$A$14:$A$17,0)),"UNKNOWN"))</f>
        <v>TBM</v>
      </c>
      <c r="K540" s="38" t="str">
        <f>IF('query (10)'!G540="","",'query (10)'!G540)</f>
        <v>เสร็จสิ้น</v>
      </c>
      <c r="L540" s="38" t="str">
        <f>IF('query (10)'!G540="","MISSING",IFERROR(INDEX(Cleaning_Rules!$B$5:$B$10,MATCH(TRIM('query (10)'!G540),Cleaning_Rules!$A$5:$A$10,0)),"UNKNOWN"))</f>
        <v>COMPLETED</v>
      </c>
      <c r="M540" s="38" t="str">
        <f>IF('query (10)'!I540="","",'query (10)'!I540)</f>
        <v>Mechanical</v>
      </c>
      <c r="N540" s="38" t="str">
        <f>IF('query (10)'!O540="","",'query (10)'!O540)</f>
        <v>Part Change</v>
      </c>
      <c r="O540" s="38" t="str">
        <f>IF('query (10)'!P540="","",'query (10)'!P540)</f>
        <v>Medium</v>
      </c>
      <c r="P540" s="38" t="str">
        <f>IF('query (10)'!N540="","",'query (10)'!N540)</f>
        <v>Change seal kit air cylinder carrier no.2 to cycle pm 6M.</v>
      </c>
      <c r="Q540" s="38" t="str">
        <f>TRIM('query (10)'!N540)</f>
        <v>Change seal kit air cylinder carrier no.2 to cycle pm 6M.</v>
      </c>
      <c r="R540" s="38" t="str">
        <f>TRIM(UPPER('query (10)'!R540))</f>
        <v/>
      </c>
      <c r="S540" s="38" t="str">
        <f>TRIM(UPPER('query (10)'!S540))</f>
        <v/>
      </c>
      <c r="T540" s="38" t="str">
        <f>IF('query (10)'!Q540="","",TRIM(UPPER('query (10)'!Q540)))</f>
        <v/>
      </c>
      <c r="U540" s="38" t="str">
        <f>IF('query (10)'!T540="","",'query (10)'!T540)</f>
        <v/>
      </c>
      <c r="V540" s="39" t="str">
        <f>IF('query (10)'!T540="","",IFERROR(VALUE('query (10)'!T540),""))</f>
        <v/>
      </c>
      <c r="W540" s="40">
        <f>IF('query (10)'!U540="","",'query (10)'!U540)</f>
        <v>0</v>
      </c>
      <c r="X540" s="39">
        <f>IF('query (10)'!V540="","",'query (10)'!V540)</f>
        <v>180</v>
      </c>
      <c r="Y540" s="41">
        <f>IF('query (10)'!W540="","",'query (10)'!W540)</f>
        <v>46046</v>
      </c>
      <c r="Z540" s="41" t="str">
        <f>IF('query (10)'!X540="","",'query (10)'!X540)</f>
        <v/>
      </c>
      <c r="AA540" s="41">
        <f>IF('query (10)'!Y540="","",'query (10)'!Y540)</f>
        <v>46046</v>
      </c>
      <c r="AB540" s="41">
        <f>IF('query (10)'!Z540="","",'query (10)'!Z540)</f>
        <v>46239</v>
      </c>
      <c r="AC540" s="38" t="str">
        <f>IF(OR('query (10)'!AA540="",COUNTIF(Cleaning_Rules!$A$21:$A$26,TRIM('query (10)'!AA540))&gt;0),"",TRIM('query (10)'!AA540))</f>
        <v/>
      </c>
      <c r="AD540" s="38" t="str">
        <f>IF('query (10)'!AB540="","",TRIM(IFERROR(_xlfn.TEXTBEFORE('query (10)'!AB540,"("),'query (10)'!AB540)))</f>
        <v>เริ่มซ่อมงาน PM แล้ว รับผิดชอบโดย JAKKAPAT KHOTSOMBAT</v>
      </c>
      <c r="AE540" s="38" t="str">
        <f>IFERROR(LOWER(TRIM(_xlfn.TEXTBEFORE(_xlfn.TEXTAFTER('query (10)'!AB540,"("),")"))),"")</f>
        <v>jakkapat@nsk.com</v>
      </c>
      <c r="AF540" s="38" t="str">
        <f>IF('query (10)'!AD540="","",TRIM('query (10)'!AD540))</f>
        <v>เจษฎา ผิวบาง</v>
      </c>
      <c r="AG540" s="38" t="str">
        <f>IF('query (10)'!AE540="","",TRIM('query (10)'!AE540))</f>
        <v>จักรภัทร โคตรสมบัติ</v>
      </c>
      <c r="AH540" s="38" t="str">
        <f>IF('query (10)'!AF540="","",IFERROR(VALUE('query (10)'!AF540),""))</f>
        <v/>
      </c>
      <c r="AI540" s="38" t="str">
        <f>IF('query (10)'!AG540="","",TRIM('query (10)'!AG540))</f>
        <v/>
      </c>
      <c r="AJ540" s="38" t="str">
        <f>IF('query (10)'!AH540="","",IFERROR(VALUE('query (10)'!AH540),""))</f>
        <v/>
      </c>
      <c r="AK540" s="38" t="str">
        <f>IF('query (10)'!AI540="","",TRIM('query (10)'!AI540))</f>
        <v/>
      </c>
      <c r="AL540" s="42">
        <f t="shared" si="40"/>
        <v>2026</v>
      </c>
      <c r="AM540" s="42" t="str">
        <f t="shared" si="41"/>
        <v>2026-01</v>
      </c>
      <c r="AN540" s="42" t="str">
        <f t="shared" ca="1" si="42"/>
        <v/>
      </c>
      <c r="AO540" s="42" t="str">
        <f t="shared" si="43"/>
        <v>DE-124 | DEMAGNETIZING FOR INNER RING M/C | MCB1 | AIR CYLINDER | Time-based Maintenance | Mechanical | Part Change | Medium | Change seal kit air cylinder carrier no.2 to cycle pm 6M. | เริ่มซ่อมงาน PM แล้ว รับผิดชอบโดย JAKKAPAT KHOTSOMBAT | จักรภัทร โคตรสมบัติ</v>
      </c>
      <c r="AP540" s="42" t="str">
        <f>_xlfn.TEXTJOIN("; ",TRUE,IF(COUNTA('query (10)'!A540:AK540)&lt;=6,"NEAR_EMPTY_ROW",""),IF($K540="","MISSING_STATUS",""),IF(AND($K540="เสร็จสิ้น",$Z540=""),"DONE_NO_ACTUAL_DATE",""),IF(AND($I540="Condition-based Maintenance",$AH540=""),"CBM_NO_MEASUREMENT",""),IF(OR($X540="",$X540=0),"INVALID_PERIOD",""),IF(AND($AA540&lt;&gt;"",$AB540&lt;&gt;"",$AB540&lt;$AA540),"DATE_SEQUENCE_ERROR",""),IF(AND($AB540&lt;&gt;"",$AB540&gt;DATE(2030,12,31)),"DATE_OUTLIER",""),IF($C540="","MISSING_QRCODE",""),IF($J540="UNKNOWN","UNKNOWN_PM_TYPE",""),IF($L540="UNKNOWN","UNKNOWN_STATUS",""))</f>
        <v>DONE_NO_ACTUAL_DATE</v>
      </c>
      <c r="AQ540" s="42" t="str">
        <f t="shared" si="44"/>
        <v>NO</v>
      </c>
    </row>
    <row r="541" spans="1:43" x14ac:dyDescent="0.3">
      <c r="A541" s="38">
        <f>IF('query (10)'!A541="","",'query (10)'!A541)</f>
        <v>655</v>
      </c>
      <c r="B541" s="38">
        <f>IF('query (10)'!B541="","",'query (10)'!B541)</f>
        <v>17651</v>
      </c>
      <c r="C541" s="38" t="str">
        <f>TRIM(UPPER('query (10)'!M541))</f>
        <v>DE-130</v>
      </c>
      <c r="D541" s="38" t="str">
        <f>TRIM(UPPER(IFERROR(_xlfn.TEXTBEFORE('query (10)'!L541,"("),'query (10)'!L541)))</f>
        <v>DEMAGNETIZING FOR OUTER RING M/C</v>
      </c>
      <c r="E541" s="38" t="str">
        <f>IFERROR(TRIM(UPPER(_xlfn.TEXTBEFORE(_xlfn.TEXTAFTER('query (10)'!L541,"("),")"))),"")</f>
        <v/>
      </c>
      <c r="F541" s="38" t="str">
        <f>TRIM('query (10)'!K541)</f>
        <v>MCB1</v>
      </c>
      <c r="G541" s="38" t="str">
        <f>IF('query (10)'!J541="","",'query (10)'!J541)</f>
        <v>Air Cylinder</v>
      </c>
      <c r="H541" s="38" t="str">
        <f>TRIM(UPPER('query (10)'!J541))</f>
        <v>AIR CYLINDER</v>
      </c>
      <c r="I541" s="38" t="str">
        <f>IF('query (10)'!F541="","",'query (10)'!F541)</f>
        <v>Time-based Maintenance</v>
      </c>
      <c r="J541" s="38" t="str">
        <f>IF('query (10)'!F541="","",IFERROR(INDEX(Cleaning_Rules!$B$14:$B$17,MATCH(TRIM('query (10)'!F541),Cleaning_Rules!$A$14:$A$17,0)),"UNKNOWN"))</f>
        <v>TBM</v>
      </c>
      <c r="K541" s="38" t="str">
        <f>IF('query (10)'!G541="","",'query (10)'!G541)</f>
        <v>เสร็จสิ้น</v>
      </c>
      <c r="L541" s="38" t="str">
        <f>IF('query (10)'!G541="","MISSING",IFERROR(INDEX(Cleaning_Rules!$B$5:$B$10,MATCH(TRIM('query (10)'!G541),Cleaning_Rules!$A$5:$A$10,0)),"UNKNOWN"))</f>
        <v>COMPLETED</v>
      </c>
      <c r="M541" s="38" t="str">
        <f>IF('query (10)'!I541="","",'query (10)'!I541)</f>
        <v>Mechanical</v>
      </c>
      <c r="N541" s="38" t="str">
        <f>IF('query (10)'!O541="","",'query (10)'!O541)</f>
        <v>Part Change</v>
      </c>
      <c r="O541" s="38" t="str">
        <f>IF('query (10)'!P541="","",'query (10)'!P541)</f>
        <v>Medium</v>
      </c>
      <c r="P541" s="38" t="str">
        <f>IF('query (10)'!N541="","",'query (10)'!N541)</f>
        <v>Change seal kit air cylinder carrier no.2 to cycle pm 6M.</v>
      </c>
      <c r="Q541" s="38" t="str">
        <f>TRIM('query (10)'!N541)</f>
        <v>Change seal kit air cylinder carrier no.2 to cycle pm 6M.</v>
      </c>
      <c r="R541" s="38" t="str">
        <f>TRIM(UPPER('query (10)'!R541))</f>
        <v/>
      </c>
      <c r="S541" s="38" t="str">
        <f>TRIM(UPPER('query (10)'!S541))</f>
        <v/>
      </c>
      <c r="T541" s="38" t="str">
        <f>IF('query (10)'!Q541="","",TRIM(UPPER('query (10)'!Q541)))</f>
        <v/>
      </c>
      <c r="U541" s="38" t="str">
        <f>IF('query (10)'!T541="","",'query (10)'!T541)</f>
        <v/>
      </c>
      <c r="V541" s="39" t="str">
        <f>IF('query (10)'!T541="","",IFERROR(VALUE('query (10)'!T541),""))</f>
        <v/>
      </c>
      <c r="W541" s="40">
        <f>IF('query (10)'!U541="","",'query (10)'!U541)</f>
        <v>0</v>
      </c>
      <c r="X541" s="39">
        <f>IF('query (10)'!V541="","",'query (10)'!V541)</f>
        <v>180</v>
      </c>
      <c r="Y541" s="41">
        <f>IF('query (10)'!W541="","",'query (10)'!W541)</f>
        <v>46046</v>
      </c>
      <c r="Z541" s="41" t="str">
        <f>IF('query (10)'!X541="","",'query (10)'!X541)</f>
        <v/>
      </c>
      <c r="AA541" s="41">
        <f>IF('query (10)'!Y541="","",'query (10)'!Y541)</f>
        <v>46046</v>
      </c>
      <c r="AB541" s="41">
        <f>IF('query (10)'!Z541="","",'query (10)'!Z541)</f>
        <v>46239</v>
      </c>
      <c r="AC541" s="38" t="str">
        <f>IF(OR('query (10)'!AA541="",COUNTIF(Cleaning_Rules!$A$21:$A$26,TRIM('query (10)'!AA541))&gt;0),"",TRIM('query (10)'!AA541))</f>
        <v/>
      </c>
      <c r="AD541" s="38" t="str">
        <f>IF('query (10)'!AB541="","",TRIM(IFERROR(_xlfn.TEXTBEFORE('query (10)'!AB541,"("),'query (10)'!AB541)))</f>
        <v>เริ่มซ่อมงาน PM แล้ว รับผิดชอบโดย PAHLA SEEDANG</v>
      </c>
      <c r="AE541" s="38" t="str">
        <f>IFERROR(LOWER(TRIM(_xlfn.TEXTBEFORE(_xlfn.TEXTAFTER('query (10)'!AB541,"("),")"))),"")</f>
        <v>pahla@nsk.com</v>
      </c>
      <c r="AF541" s="38" t="str">
        <f>IF('query (10)'!AD541="","",TRIM('query (10)'!AD541))</f>
        <v>เจษฎา ผิวบาง</v>
      </c>
      <c r="AG541" s="38" t="str">
        <f>IF('query (10)'!AE541="","",TRIM('query (10)'!AE541))</f>
        <v>ผะหลา สีแดง</v>
      </c>
      <c r="AH541" s="38" t="str">
        <f>IF('query (10)'!AF541="","",IFERROR(VALUE('query (10)'!AF541),""))</f>
        <v/>
      </c>
      <c r="AI541" s="38" t="str">
        <f>IF('query (10)'!AG541="","",TRIM('query (10)'!AG541))</f>
        <v/>
      </c>
      <c r="AJ541" s="38" t="str">
        <f>IF('query (10)'!AH541="","",IFERROR(VALUE('query (10)'!AH541),""))</f>
        <v/>
      </c>
      <c r="AK541" s="38" t="str">
        <f>IF('query (10)'!AI541="","",TRIM('query (10)'!AI541))</f>
        <v/>
      </c>
      <c r="AL541" s="42">
        <f t="shared" si="40"/>
        <v>2026</v>
      </c>
      <c r="AM541" s="42" t="str">
        <f t="shared" si="41"/>
        <v>2026-01</v>
      </c>
      <c r="AN541" s="42" t="str">
        <f t="shared" ca="1" si="42"/>
        <v/>
      </c>
      <c r="AO541" s="42" t="str">
        <f t="shared" si="43"/>
        <v>DE-130 | DEMAGNETIZING FOR OUTER RING M/C | MCB1 | AIR CYLINDER | Time-based Maintenance | Mechanical | Part Change | Medium | Change seal kit air cylinder carrier no.2 to cycle pm 6M. | เริ่มซ่อมงาน PM แล้ว รับผิดชอบโดย PAHLA SEEDANG | ผะหลา สีแดง</v>
      </c>
      <c r="AP541" s="42" t="str">
        <f>_xlfn.TEXTJOIN("; ",TRUE,IF(COUNTA('query (10)'!A541:AK541)&lt;=6,"NEAR_EMPTY_ROW",""),IF($K541="","MISSING_STATUS",""),IF(AND($K541="เสร็จสิ้น",$Z541=""),"DONE_NO_ACTUAL_DATE",""),IF(AND($I541="Condition-based Maintenance",$AH541=""),"CBM_NO_MEASUREMENT",""),IF(OR($X541="",$X541=0),"INVALID_PERIOD",""),IF(AND($AA541&lt;&gt;"",$AB541&lt;&gt;"",$AB541&lt;$AA541),"DATE_SEQUENCE_ERROR",""),IF(AND($AB541&lt;&gt;"",$AB541&gt;DATE(2030,12,31)),"DATE_OUTLIER",""),IF($C541="","MISSING_QRCODE",""),IF($J541="UNKNOWN","UNKNOWN_PM_TYPE",""),IF($L541="UNKNOWN","UNKNOWN_STATUS",""))</f>
        <v>DONE_NO_ACTUAL_DATE</v>
      </c>
      <c r="AQ541" s="42" t="str">
        <f t="shared" si="44"/>
        <v>NO</v>
      </c>
    </row>
    <row r="542" spans="1:43" x14ac:dyDescent="0.3">
      <c r="A542" s="38">
        <f>IF('query (10)'!A542="","",'query (10)'!A542)</f>
        <v>656</v>
      </c>
      <c r="B542" s="38">
        <f>IF('query (10)'!B542="","",'query (10)'!B542)</f>
        <v>17652</v>
      </c>
      <c r="C542" s="38" t="str">
        <f>TRIM(UPPER('query (10)'!M542))</f>
        <v>GR-122</v>
      </c>
      <c r="D542" s="38" t="str">
        <f>TRIM(UPPER(IFERROR(_xlfn.TEXTBEFORE('query (10)'!L542,"("),'query (10)'!L542)))</f>
        <v>INNER RING BORE GRINDING M/C</v>
      </c>
      <c r="E542" s="38" t="str">
        <f>IFERROR(TRIM(UPPER(_xlfn.TEXTBEFORE(_xlfn.TEXTAFTER('query (10)'!L542,"("),")"))),"")</f>
        <v/>
      </c>
      <c r="F542" s="38" t="str">
        <f>TRIM('query (10)'!K542)</f>
        <v>MCB1</v>
      </c>
      <c r="G542" s="38" t="str">
        <f>IF('query (10)'!J542="","",'query (10)'!J542)</f>
        <v>Air Cylinder</v>
      </c>
      <c r="H542" s="38" t="str">
        <f>TRIM(UPPER('query (10)'!J542))</f>
        <v>AIR CYLINDER</v>
      </c>
      <c r="I542" s="38" t="str">
        <f>IF('query (10)'!F542="","",'query (10)'!F542)</f>
        <v>Time-based Maintenance</v>
      </c>
      <c r="J542" s="38" t="str">
        <f>IF('query (10)'!F542="","",IFERROR(INDEX(Cleaning_Rules!$B$14:$B$17,MATCH(TRIM('query (10)'!F542),Cleaning_Rules!$A$14:$A$17,0)),"UNKNOWN"))</f>
        <v>TBM</v>
      </c>
      <c r="K542" s="38" t="str">
        <f>IF('query (10)'!G542="","",'query (10)'!G542)</f>
        <v>เสร็จสิ้น</v>
      </c>
      <c r="L542" s="38" t="str">
        <f>IF('query (10)'!G542="","MISSING",IFERROR(INDEX(Cleaning_Rules!$B$5:$B$10,MATCH(TRIM('query (10)'!G542),Cleaning_Rules!$A$5:$A$10,0)),"UNKNOWN"))</f>
        <v>COMPLETED</v>
      </c>
      <c r="M542" s="38" t="str">
        <f>IF('query (10)'!I542="","",'query (10)'!I542)</f>
        <v>Mechanical</v>
      </c>
      <c r="N542" s="38" t="str">
        <f>IF('query (10)'!O542="","",'query (10)'!O542)</f>
        <v>Part Change</v>
      </c>
      <c r="O542" s="38" t="str">
        <f>IF('query (10)'!P542="","",'query (10)'!P542)</f>
        <v>Medium</v>
      </c>
      <c r="P542" s="38" t="str">
        <f>IF('query (10)'!N542="","",'query (10)'!N542)</f>
        <v>Change seal kit air cylinder AG. up-down to cycle pm 6M.
- seal kit MXS20 = 1 EA.</v>
      </c>
      <c r="Q542" s="38" t="str">
        <f>TRIM('query (10)'!N542)</f>
        <v>Change seal kit air cylinder AG. up-down to cycle pm 6M.
- seal kit MXS20 = 1 EA.</v>
      </c>
      <c r="R542" s="38" t="str">
        <f>TRIM(UPPER('query (10)'!R542))</f>
        <v/>
      </c>
      <c r="S542" s="38" t="str">
        <f>TRIM(UPPER('query (10)'!S542))</f>
        <v/>
      </c>
      <c r="T542" s="38" t="str">
        <f>IF('query (10)'!Q542="","",TRIM(UPPER('query (10)'!Q542)))</f>
        <v/>
      </c>
      <c r="U542" s="38" t="str">
        <f>IF('query (10)'!T542="","",'query (10)'!T542)</f>
        <v/>
      </c>
      <c r="V542" s="39" t="str">
        <f>IF('query (10)'!T542="","",IFERROR(VALUE('query (10)'!T542),""))</f>
        <v/>
      </c>
      <c r="W542" s="40">
        <f>IF('query (10)'!U542="","",'query (10)'!U542)</f>
        <v>0</v>
      </c>
      <c r="X542" s="39">
        <f>IF('query (10)'!V542="","",'query (10)'!V542)</f>
        <v>180</v>
      </c>
      <c r="Y542" s="41">
        <f>IF('query (10)'!W542="","",'query (10)'!W542)</f>
        <v>46046</v>
      </c>
      <c r="Z542" s="41" t="str">
        <f>IF('query (10)'!X542="","",'query (10)'!X542)</f>
        <v/>
      </c>
      <c r="AA542" s="41">
        <f>IF('query (10)'!Y542="","",'query (10)'!Y542)</f>
        <v>46046</v>
      </c>
      <c r="AB542" s="41">
        <f>IF('query (10)'!Z542="","",'query (10)'!Z542)</f>
        <v>46239</v>
      </c>
      <c r="AC542" s="38" t="str">
        <f>IF(OR('query (10)'!AA542="",COUNTIF(Cleaning_Rules!$A$21:$A$26,TRIM('query (10)'!AA542))&gt;0),"",TRIM('query (10)'!AA542))</f>
        <v/>
      </c>
      <c r="AD542" s="38" t="str">
        <f>IF('query (10)'!AB542="","",TRIM(IFERROR(_xlfn.TEXTBEFORE('query (10)'!AB542,"("),'query (10)'!AB542)))</f>
        <v>เริ่มซ่อมงาน PM แล้ว รับผิดชอบโดย KUNANON PARAWANWONG</v>
      </c>
      <c r="AE542" s="38" t="str">
        <f>IFERROR(LOWER(TRIM(_xlfn.TEXTBEFORE(_xlfn.TEXTAFTER('query (10)'!AB542,"("),")"))),"")</f>
        <v>parawanwong-k-3161@nsk.com</v>
      </c>
      <c r="AF542" s="38" t="str">
        <f>IF('query (10)'!AD542="","",TRIM('query (10)'!AD542))</f>
        <v>เจษฎา ผิวบาง</v>
      </c>
      <c r="AG542" s="38" t="str">
        <f>IF('query (10)'!AE542="","",TRIM('query (10)'!AE542))</f>
        <v>คุณานนต์ ปารวัณวงศ์</v>
      </c>
      <c r="AH542" s="38" t="str">
        <f>IF('query (10)'!AF542="","",IFERROR(VALUE('query (10)'!AF542),""))</f>
        <v/>
      </c>
      <c r="AI542" s="38" t="str">
        <f>IF('query (10)'!AG542="","",TRIM('query (10)'!AG542))</f>
        <v/>
      </c>
      <c r="AJ542" s="38" t="str">
        <f>IF('query (10)'!AH542="","",IFERROR(VALUE('query (10)'!AH542),""))</f>
        <v/>
      </c>
      <c r="AK542" s="38" t="str">
        <f>IF('query (10)'!AI542="","",TRIM('query (10)'!AI542))</f>
        <v/>
      </c>
      <c r="AL542" s="42">
        <f t="shared" si="40"/>
        <v>2026</v>
      </c>
      <c r="AM542" s="42" t="str">
        <f t="shared" si="41"/>
        <v>2026-01</v>
      </c>
      <c r="AN542" s="42" t="str">
        <f t="shared" ca="1" si="42"/>
        <v/>
      </c>
      <c r="AO542" s="42" t="str">
        <f t="shared" si="43"/>
        <v>GR-122 | INNER RING BORE GRINDING M/C | MCB1 | AIR CYLINDER | Time-based Maintenance | Mechanical | Part Change | Medium | Change seal kit air cylinder AG. up-down to cycle pm 6M.
- seal kit MXS20 = 1 EA. | เริ่มซ่อมงาน PM แล้ว รับผิดชอบโดย KUNANON PARAWANWONG | คุณานนต์ ปารวัณวงศ์</v>
      </c>
      <c r="AP542" s="42" t="str">
        <f>_xlfn.TEXTJOIN("; ",TRUE,IF(COUNTA('query (10)'!A542:AK542)&lt;=6,"NEAR_EMPTY_ROW",""),IF($K542="","MISSING_STATUS",""),IF(AND($K542="เสร็จสิ้น",$Z542=""),"DONE_NO_ACTUAL_DATE",""),IF(AND($I542="Condition-based Maintenance",$AH542=""),"CBM_NO_MEASUREMENT",""),IF(OR($X542="",$X542=0),"INVALID_PERIOD",""),IF(AND($AA542&lt;&gt;"",$AB542&lt;&gt;"",$AB542&lt;$AA542),"DATE_SEQUENCE_ERROR",""),IF(AND($AB542&lt;&gt;"",$AB542&gt;DATE(2030,12,31)),"DATE_OUTLIER",""),IF($C542="","MISSING_QRCODE",""),IF($J542="UNKNOWN","UNKNOWN_PM_TYPE",""),IF($L542="UNKNOWN","UNKNOWN_STATUS",""))</f>
        <v>DONE_NO_ACTUAL_DATE</v>
      </c>
      <c r="AQ542" s="42" t="str">
        <f t="shared" si="44"/>
        <v>NO</v>
      </c>
    </row>
    <row r="543" spans="1:43" x14ac:dyDescent="0.3">
      <c r="A543" s="38">
        <f>IF('query (10)'!A543="","",'query (10)'!A543)</f>
        <v>657</v>
      </c>
      <c r="B543" s="38">
        <f>IF('query (10)'!B543="","",'query (10)'!B543)</f>
        <v>17726</v>
      </c>
      <c r="C543" s="38" t="str">
        <f>TRIM(UPPER('query (10)'!M543))</f>
        <v>GR-926</v>
      </c>
      <c r="D543" s="38" t="str">
        <f>TRIM(UPPER(IFERROR(_xlfn.TEXTBEFORE('query (10)'!L543,"("),'query (10)'!L543)))</f>
        <v>INNER RING BORE GRINDING MACHINE.</v>
      </c>
      <c r="E543" s="38" t="str">
        <f>IFERROR(TRIM(UPPER(_xlfn.TEXTBEFORE(_xlfn.TEXTAFTER('query (10)'!L543,"("),")"))),"")</f>
        <v>GR-426</v>
      </c>
      <c r="F543" s="38" t="str">
        <f>TRIM('query (10)'!K543)</f>
        <v>MCB2</v>
      </c>
      <c r="G543" s="38" t="str">
        <f>IF('query (10)'!J543="","",'query (10)'!J543)</f>
        <v>Air Cylinder</v>
      </c>
      <c r="H543" s="38" t="str">
        <f>TRIM(UPPER('query (10)'!J543))</f>
        <v>AIR CYLINDER</v>
      </c>
      <c r="I543" s="38" t="str">
        <f>IF('query (10)'!F543="","",'query (10)'!F543)</f>
        <v>Time-based Maintenance</v>
      </c>
      <c r="J543" s="38" t="str">
        <f>IF('query (10)'!F543="","",IFERROR(INDEX(Cleaning_Rules!$B$14:$B$17,MATCH(TRIM('query (10)'!F543),Cleaning_Rules!$A$14:$A$17,0)),"UNKNOWN"))</f>
        <v>TBM</v>
      </c>
      <c r="K543" s="38" t="str">
        <f>IF('query (10)'!G543="","",'query (10)'!G543)</f>
        <v>เสร็จสิ้น</v>
      </c>
      <c r="L543" s="38" t="str">
        <f>IF('query (10)'!G543="","MISSING",IFERROR(INDEX(Cleaning_Rules!$B$5:$B$10,MATCH(TRIM('query (10)'!G543),Cleaning_Rules!$A$5:$A$10,0)),"UNKNOWN"))</f>
        <v>COMPLETED</v>
      </c>
      <c r="M543" s="38" t="str">
        <f>IF('query (10)'!I543="","",'query (10)'!I543)</f>
        <v>Mechanical</v>
      </c>
      <c r="N543" s="38" t="str">
        <f>IF('query (10)'!O543="","",'query (10)'!O543)</f>
        <v>Part Change</v>
      </c>
      <c r="O543" s="38" t="str">
        <f>IF('query (10)'!P543="","",'query (10)'!P543)</f>
        <v>Medium</v>
      </c>
      <c r="P543" s="38" t="str">
        <f>IF('query (10)'!N543="","",'query (10)'!N543)</f>
        <v>Change seal kit air cylinder AG. up-down to cycle pm 6M.
- seal kit MXS20 = 1 EA.</v>
      </c>
      <c r="Q543" s="38" t="str">
        <f>TRIM('query (10)'!N543)</f>
        <v>Change seal kit air cylinder AG. up-down to cycle pm 6M.
- seal kit MXS20 = 1 EA.</v>
      </c>
      <c r="R543" s="38" t="str">
        <f>TRIM(UPPER('query (10)'!R543))</f>
        <v/>
      </c>
      <c r="S543" s="38" t="str">
        <f>TRIM(UPPER('query (10)'!S543))</f>
        <v/>
      </c>
      <c r="T543" s="38" t="str">
        <f>IF('query (10)'!Q543="","",TRIM(UPPER('query (10)'!Q543)))</f>
        <v/>
      </c>
      <c r="U543" s="38" t="str">
        <f>IF('query (10)'!T543="","",'query (10)'!T543)</f>
        <v/>
      </c>
      <c r="V543" s="39" t="str">
        <f>IF('query (10)'!T543="","",IFERROR(VALUE('query (10)'!T543),""))</f>
        <v/>
      </c>
      <c r="W543" s="40">
        <f>IF('query (10)'!U543="","",'query (10)'!U543)</f>
        <v>0</v>
      </c>
      <c r="X543" s="39">
        <f>IF('query (10)'!V543="","",'query (10)'!V543)</f>
        <v>180</v>
      </c>
      <c r="Y543" s="41">
        <f>IF('query (10)'!W543="","",'query (10)'!W543)</f>
        <v>46048</v>
      </c>
      <c r="Z543" s="41" t="str">
        <f>IF('query (10)'!X543="","",'query (10)'!X543)</f>
        <v/>
      </c>
      <c r="AA543" s="41">
        <f>IF('query (10)'!Y543="","",'query (10)'!Y543)</f>
        <v>46048</v>
      </c>
      <c r="AB543" s="41">
        <f>IF('query (10)'!Z543="","",'query (10)'!Z543)</f>
        <v>46239</v>
      </c>
      <c r="AC543" s="38" t="str">
        <f>IF(OR('query (10)'!AA543="",COUNTIF(Cleaning_Rules!$A$21:$A$26,TRIM('query (10)'!AA543))&gt;0),"",TRIM('query (10)'!AA543))</f>
        <v/>
      </c>
      <c r="AD543" s="38" t="str">
        <f>IF('query (10)'!AB543="","",TRIM(IFERROR(_xlfn.TEXTBEFORE('query (10)'!AB543,"("),'query (10)'!AB543)))</f>
        <v>เริ่มซ่อมงาน PM แล้ว รับผิดชอบโดย PAHLA SEEDANG</v>
      </c>
      <c r="AE543" s="38" t="str">
        <f>IFERROR(LOWER(TRIM(_xlfn.TEXTBEFORE(_xlfn.TEXTAFTER('query (10)'!AB543,"("),")"))),"")</f>
        <v>pahla@nsk.com</v>
      </c>
      <c r="AF543" s="38" t="str">
        <f>IF('query (10)'!AD543="","",TRIM('query (10)'!AD543))</f>
        <v>เจษฎา ผิวบาง</v>
      </c>
      <c r="AG543" s="38" t="str">
        <f>IF('query (10)'!AE543="","",TRIM('query (10)'!AE543))</f>
        <v>ผะหลา สีแดง</v>
      </c>
      <c r="AH543" s="38" t="str">
        <f>IF('query (10)'!AF543="","",IFERROR(VALUE('query (10)'!AF543),""))</f>
        <v/>
      </c>
      <c r="AI543" s="38" t="str">
        <f>IF('query (10)'!AG543="","",TRIM('query (10)'!AG543))</f>
        <v/>
      </c>
      <c r="AJ543" s="38" t="str">
        <f>IF('query (10)'!AH543="","",IFERROR(VALUE('query (10)'!AH543),""))</f>
        <v/>
      </c>
      <c r="AK543" s="38" t="str">
        <f>IF('query (10)'!AI543="","",TRIM('query (10)'!AI543))</f>
        <v/>
      </c>
      <c r="AL543" s="42">
        <f t="shared" si="40"/>
        <v>2026</v>
      </c>
      <c r="AM543" s="42" t="str">
        <f t="shared" si="41"/>
        <v>2026-01</v>
      </c>
      <c r="AN543" s="42" t="str">
        <f t="shared" ca="1" si="42"/>
        <v/>
      </c>
      <c r="AO543" s="42" t="str">
        <f t="shared" si="43"/>
        <v>GR-926 | INNER RING BORE GRINDING MACHINE. | GR-426 | MCB2 | AIR CYLINDER | Time-based Maintenance | Mechanical | Part Change | Medium | Change seal kit air cylinder AG. up-down to cycle pm 6M.
- seal kit MXS20 = 1 EA. | เริ่มซ่อมงาน PM แล้ว รับผิดชอบโดย PAHLA SEEDANG | ผะหลา สีแดง</v>
      </c>
      <c r="AP543" s="42" t="str">
        <f>_xlfn.TEXTJOIN("; ",TRUE,IF(COUNTA('query (10)'!A543:AK543)&lt;=6,"NEAR_EMPTY_ROW",""),IF($K543="","MISSING_STATUS",""),IF(AND($K543="เสร็จสิ้น",$Z543=""),"DONE_NO_ACTUAL_DATE",""),IF(AND($I543="Condition-based Maintenance",$AH543=""),"CBM_NO_MEASUREMENT",""),IF(OR($X543="",$X543=0),"INVALID_PERIOD",""),IF(AND($AA543&lt;&gt;"",$AB543&lt;&gt;"",$AB543&lt;$AA543),"DATE_SEQUENCE_ERROR",""),IF(AND($AB543&lt;&gt;"",$AB543&gt;DATE(2030,12,31)),"DATE_OUTLIER",""),IF($C543="","MISSING_QRCODE",""),IF($J543="UNKNOWN","UNKNOWN_PM_TYPE",""),IF($L543="UNKNOWN","UNKNOWN_STATUS",""))</f>
        <v>DONE_NO_ACTUAL_DATE</v>
      </c>
      <c r="AQ543" s="42" t="str">
        <f t="shared" si="44"/>
        <v>NO</v>
      </c>
    </row>
    <row r="544" spans="1:43" x14ac:dyDescent="0.3">
      <c r="A544" s="38">
        <f>IF('query (10)'!A544="","",'query (10)'!A544)</f>
        <v>658</v>
      </c>
      <c r="B544" s="38">
        <f>IF('query (10)'!B544="","",'query (10)'!B544)</f>
        <v>18623</v>
      </c>
      <c r="C544" s="38" t="str">
        <f>TRIM(UPPER('query (10)'!M544))</f>
        <v>GR-925</v>
      </c>
      <c r="D544" s="38" t="str">
        <f>TRIM(UPPER(IFERROR(_xlfn.TEXTBEFORE('query (10)'!L544,"("),'query (10)'!L544)))</f>
        <v>INNER RING BORE GRINDING MACHINE.</v>
      </c>
      <c r="E544" s="38" t="str">
        <f>IFERROR(TRIM(UPPER(_xlfn.TEXTBEFORE(_xlfn.TEXTAFTER('query (10)'!L544,"("),")"))),"")</f>
        <v>GR-716</v>
      </c>
      <c r="F544" s="38" t="str">
        <f>TRIM('query (10)'!K544)</f>
        <v>MCB3</v>
      </c>
      <c r="G544" s="38" t="str">
        <f>IF('query (10)'!J544="","",'query (10)'!J544)</f>
        <v>Air Cylinder</v>
      </c>
      <c r="H544" s="38" t="str">
        <f>TRIM(UPPER('query (10)'!J544))</f>
        <v>AIR CYLINDER</v>
      </c>
      <c r="I544" s="38" t="str">
        <f>IF('query (10)'!F544="","",'query (10)'!F544)</f>
        <v>Time-based Maintenance</v>
      </c>
      <c r="J544" s="38" t="str">
        <f>IF('query (10)'!F544="","",IFERROR(INDEX(Cleaning_Rules!$B$14:$B$17,MATCH(TRIM('query (10)'!F544),Cleaning_Rules!$A$14:$A$17,0)),"UNKNOWN"))</f>
        <v>TBM</v>
      </c>
      <c r="K544" s="38" t="str">
        <f>IF('query (10)'!G544="","",'query (10)'!G544)</f>
        <v>เสร็จสิ้น</v>
      </c>
      <c r="L544" s="38" t="str">
        <f>IF('query (10)'!G544="","MISSING",IFERROR(INDEX(Cleaning_Rules!$B$5:$B$10,MATCH(TRIM('query (10)'!G544),Cleaning_Rules!$A$5:$A$10,0)),"UNKNOWN"))</f>
        <v>COMPLETED</v>
      </c>
      <c r="M544" s="38" t="str">
        <f>IF('query (10)'!I544="","",'query (10)'!I544)</f>
        <v>Mechanical</v>
      </c>
      <c r="N544" s="38" t="str">
        <f>IF('query (10)'!O544="","",'query (10)'!O544)</f>
        <v>Part Change</v>
      </c>
      <c r="O544" s="38" t="str">
        <f>IF('query (10)'!P544="","",'query (10)'!P544)</f>
        <v>Medium</v>
      </c>
      <c r="P544" s="38" t="str">
        <f>IF('query (10)'!N544="","",'query (10)'!N544)</f>
        <v>Change seal kit air cylinder AG. up-down to cycle pm 6M.
- seal kit MXS20 = 1 EA.</v>
      </c>
      <c r="Q544" s="38" t="str">
        <f>TRIM('query (10)'!N544)</f>
        <v>Change seal kit air cylinder AG. up-down to cycle pm 6M.
- seal kit MXS20 = 1 EA.</v>
      </c>
      <c r="R544" s="38" t="str">
        <f>TRIM(UPPER('query (10)'!R544))</f>
        <v>AIR CYLINDER</v>
      </c>
      <c r="S544" s="38" t="str">
        <f>TRIM(UPPER('query (10)'!S544))</f>
        <v>MXS20-75</v>
      </c>
      <c r="T544" s="38" t="str">
        <f>IF('query (10)'!Q544="","",TRIM(UPPER('query (10)'!Q544)))</f>
        <v/>
      </c>
      <c r="U544" s="38" t="str">
        <f>IF('query (10)'!T544="","",'query (10)'!T544)</f>
        <v/>
      </c>
      <c r="V544" s="39" t="str">
        <f>IF('query (10)'!T544="","",IFERROR(VALUE('query (10)'!T544),""))</f>
        <v/>
      </c>
      <c r="W544" s="40">
        <f>IF('query (10)'!U544="","",'query (10)'!U544)</f>
        <v>0</v>
      </c>
      <c r="X544" s="39">
        <f>IF('query (10)'!V544="","",'query (10)'!V544)</f>
        <v>180</v>
      </c>
      <c r="Y544" s="41">
        <f>IF('query (10)'!W544="","",'query (10)'!W544)</f>
        <v>46049</v>
      </c>
      <c r="Z544" s="41" t="str">
        <f>IF('query (10)'!X544="","",'query (10)'!X544)</f>
        <v/>
      </c>
      <c r="AA544" s="41">
        <f>IF('query (10)'!Y544="","",'query (10)'!Y544)</f>
        <v>46049</v>
      </c>
      <c r="AB544" s="41">
        <f>IF('query (10)'!Z544="","",'query (10)'!Z544)</f>
        <v>46267</v>
      </c>
      <c r="AC544" s="38" t="str">
        <f>IF(OR('query (10)'!AA544="",COUNTIF(Cleaning_Rules!$A$21:$A$26,TRIM('query (10)'!AA544))&gt;0),"",TRIM('query (10)'!AA544))</f>
        <v/>
      </c>
      <c r="AD544" s="38" t="str">
        <f>IF('query (10)'!AB544="","",TRIM(IFERROR(_xlfn.TEXTBEFORE('query (10)'!AB544,"("),'query (10)'!AB544)))</f>
        <v>เริ่มซ่อมงาน PM แล้ว รับผิดชอบโดย CHETSADA PHIWBANG</v>
      </c>
      <c r="AE544" s="38" t="str">
        <f>IFERROR(LOWER(TRIM(_xlfn.TEXTBEFORE(_xlfn.TEXTAFTER('query (10)'!AB544,"("),")"))),"")</f>
        <v>chetsada@nsk.com</v>
      </c>
      <c r="AF544" s="38" t="str">
        <f>IF('query (10)'!AD544="","",TRIM('query (10)'!AD544))</f>
        <v>เจษฎา ผิวบาง</v>
      </c>
      <c r="AG544" s="38" t="str">
        <f>IF('query (10)'!AE544="","",TRIM('query (10)'!AE544))</f>
        <v>เจษฎา ผิวบาง</v>
      </c>
      <c r="AH544" s="38" t="str">
        <f>IF('query (10)'!AF544="","",IFERROR(VALUE('query (10)'!AF544),""))</f>
        <v/>
      </c>
      <c r="AI544" s="38" t="str">
        <f>IF('query (10)'!AG544="","",TRIM('query (10)'!AG544))</f>
        <v/>
      </c>
      <c r="AJ544" s="38" t="str">
        <f>IF('query (10)'!AH544="","",IFERROR(VALUE('query (10)'!AH544),""))</f>
        <v/>
      </c>
      <c r="AK544" s="38" t="str">
        <f>IF('query (10)'!AI544="","",TRIM('query (10)'!AI544))</f>
        <v/>
      </c>
      <c r="AL544" s="42">
        <f t="shared" si="40"/>
        <v>2026</v>
      </c>
      <c r="AM544" s="42" t="str">
        <f t="shared" si="41"/>
        <v>2026-01</v>
      </c>
      <c r="AN544" s="42" t="str">
        <f t="shared" ca="1" si="42"/>
        <v/>
      </c>
      <c r="AO544" s="42" t="str">
        <f t="shared" si="43"/>
        <v>GR-925 | INNER RING BORE GRINDING MACHINE. | GR-716 | MCB3 | AIR CYLINDER | Time-based Maintenance | Mechanical | Part Change | Medium | Change seal kit air cylinder AG. up-down to cycle pm 6M.
- seal kit MXS20 = 1 EA. | AIR CYLINDER | MXS20-75 | เริ่มซ่อมงาน PM แล้ว รับผิดชอบโดย CHETSADA PHIWBANG | เจษฎา ผิวบาง</v>
      </c>
      <c r="AP544" s="42" t="str">
        <f>_xlfn.TEXTJOIN("; ",TRUE,IF(COUNTA('query (10)'!A544:AK544)&lt;=6,"NEAR_EMPTY_ROW",""),IF($K544="","MISSING_STATUS",""),IF(AND($K544="เสร็จสิ้น",$Z544=""),"DONE_NO_ACTUAL_DATE",""),IF(AND($I544="Condition-based Maintenance",$AH544=""),"CBM_NO_MEASUREMENT",""),IF(OR($X544="",$X544=0),"INVALID_PERIOD",""),IF(AND($AA544&lt;&gt;"",$AB544&lt;&gt;"",$AB544&lt;$AA544),"DATE_SEQUENCE_ERROR",""),IF(AND($AB544&lt;&gt;"",$AB544&gt;DATE(2030,12,31)),"DATE_OUTLIER",""),IF($C544="","MISSING_QRCODE",""),IF($J544="UNKNOWN","UNKNOWN_PM_TYPE",""),IF($L544="UNKNOWN","UNKNOWN_STATUS",""))</f>
        <v>DONE_NO_ACTUAL_DATE</v>
      </c>
      <c r="AQ544" s="42" t="str">
        <f t="shared" si="44"/>
        <v>NO</v>
      </c>
    </row>
    <row r="545" spans="1:43" x14ac:dyDescent="0.3">
      <c r="A545" s="38">
        <f>IF('query (10)'!A545="","",'query (10)'!A545)</f>
        <v>659</v>
      </c>
      <c r="B545" s="38" t="str">
        <f>IF('query (10)'!B545="","",'query (10)'!B545)</f>
        <v/>
      </c>
      <c r="C545" s="38" t="str">
        <f>TRIM(UPPER('query (10)'!M545))</f>
        <v>GR-424</v>
      </c>
      <c r="D545" s="38" t="str">
        <f>TRIM(UPPER(IFERROR(_xlfn.TEXTBEFORE('query (10)'!L545,"("),'query (10)'!L545)))</f>
        <v>INNER RING RACEWAY GRINDING MACHINE.</v>
      </c>
      <c r="E545" s="38" t="str">
        <f>IFERROR(TRIM(UPPER(_xlfn.TEXTBEFORE(_xlfn.TEXTAFTER('query (10)'!L545,"("),")"))),"")</f>
        <v/>
      </c>
      <c r="F545" s="38" t="str">
        <f>TRIM('query (10)'!K545)</f>
        <v>MCB2</v>
      </c>
      <c r="G545" s="38" t="str">
        <f>IF('query (10)'!J545="","",'query (10)'!J545)</f>
        <v xml:space="preserve">loader </v>
      </c>
      <c r="H545" s="38" t="str">
        <f>TRIM(UPPER('query (10)'!J545))</f>
        <v>LOADER</v>
      </c>
      <c r="I545" s="38" t="str">
        <f>IF('query (10)'!F545="","",'query (10)'!F545)</f>
        <v>Time-based Maintenance</v>
      </c>
      <c r="J545" s="38" t="str">
        <f>IF('query (10)'!F545="","",IFERROR(INDEX(Cleaning_Rules!$B$14:$B$17,MATCH(TRIM('query (10)'!F545),Cleaning_Rules!$A$14:$A$17,0)),"UNKNOWN"))</f>
        <v>TBM</v>
      </c>
      <c r="K545" s="38" t="str">
        <f>IF('query (10)'!G545="","",'query (10)'!G545)</f>
        <v>เสร็จสิ้น</v>
      </c>
      <c r="L545" s="38" t="str">
        <f>IF('query (10)'!G545="","MISSING",IFERROR(INDEX(Cleaning_Rules!$B$5:$B$10,MATCH(TRIM('query (10)'!G545),Cleaning_Rules!$A$5:$A$10,0)),"UNKNOWN"))</f>
        <v>COMPLETED</v>
      </c>
      <c r="M545" s="38" t="str">
        <f>IF('query (10)'!I545="","",'query (10)'!I545)</f>
        <v>Mechanical</v>
      </c>
      <c r="N545" s="38" t="str">
        <f>IF('query (10)'!O545="","",'query (10)'!O545)</f>
        <v>Part Change</v>
      </c>
      <c r="O545" s="38" t="str">
        <f>IF('query (10)'!P545="","",'query (10)'!P545)</f>
        <v>Medium</v>
      </c>
      <c r="P545" s="38" t="str">
        <f>IF('query (10)'!N545="","",'query (10)'!N545)</f>
        <v>Repair loader up-down unit to cycle pm 3Y.</v>
      </c>
      <c r="Q545" s="38" t="str">
        <f>TRIM('query (10)'!N545)</f>
        <v>Repair loader up-down unit to cycle pm 3Y.</v>
      </c>
      <c r="R545" s="38" t="str">
        <f>TRIM(UPPER('query (10)'!R545))</f>
        <v/>
      </c>
      <c r="S545" s="38" t="str">
        <f>TRIM(UPPER('query (10)'!S545))</f>
        <v/>
      </c>
      <c r="T545" s="38" t="str">
        <f>IF('query (10)'!Q545="","",TRIM(UPPER('query (10)'!Q545)))</f>
        <v/>
      </c>
      <c r="U545" s="38" t="str">
        <f>IF('query (10)'!T545="","",'query (10)'!T545)</f>
        <v/>
      </c>
      <c r="V545" s="39" t="str">
        <f>IF('query (10)'!T545="","",IFERROR(VALUE('query (10)'!T545),""))</f>
        <v/>
      </c>
      <c r="W545" s="40">
        <f>IF('query (10)'!U545="","",'query (10)'!U545)</f>
        <v>0</v>
      </c>
      <c r="X545" s="39">
        <f>IF('query (10)'!V545="","",'query (10)'!V545)</f>
        <v>1080</v>
      </c>
      <c r="Y545" s="41">
        <f>IF('query (10)'!W545="","",'query (10)'!W545)</f>
        <v>45318</v>
      </c>
      <c r="Z545" s="41" t="str">
        <f>IF('query (10)'!X545="","",'query (10)'!X545)</f>
        <v/>
      </c>
      <c r="AA545" s="41">
        <f>IF('query (10)'!Y545="","",'query (10)'!Y545)</f>
        <v>45318</v>
      </c>
      <c r="AB545" s="41">
        <f>IF('query (10)'!Z545="","",'query (10)'!Z545)</f>
        <v>47128</v>
      </c>
      <c r="AC545" s="38" t="str">
        <f>IF(OR('query (10)'!AA545="",COUNTIF(Cleaning_Rules!$A$21:$A$26,TRIM('query (10)'!AA545))&gt;0),"",TRIM('query (10)'!AA545))</f>
        <v/>
      </c>
      <c r="AD545" s="38" t="str">
        <f>IF('query (10)'!AB545="","",TRIM(IFERROR(_xlfn.TEXTBEFORE('query (10)'!AB545,"("),'query (10)'!AB545)))</f>
        <v/>
      </c>
      <c r="AE545" s="38" t="str">
        <f>IFERROR(LOWER(TRIM(_xlfn.TEXTBEFORE(_xlfn.TEXTAFTER('query (10)'!AB545,"("),")"))),"")</f>
        <v/>
      </c>
      <c r="AF545" s="38" t="str">
        <f>IF('query (10)'!AD545="","",TRIM('query (10)'!AD545))</f>
        <v>เจษฎา ผิวบาง</v>
      </c>
      <c r="AG545" s="38" t="str">
        <f>IF('query (10)'!AE545="","",TRIM('query (10)'!AE545))</f>
        <v>เจษฎา ผิวบาง</v>
      </c>
      <c r="AH545" s="38" t="str">
        <f>IF('query (10)'!AF545="","",IFERROR(VALUE('query (10)'!AF545),""))</f>
        <v/>
      </c>
      <c r="AI545" s="38" t="str">
        <f>IF('query (10)'!AG545="","",TRIM('query (10)'!AG545))</f>
        <v/>
      </c>
      <c r="AJ545" s="38" t="str">
        <f>IF('query (10)'!AH545="","",IFERROR(VALUE('query (10)'!AH545),""))</f>
        <v/>
      </c>
      <c r="AK545" s="38" t="str">
        <f>IF('query (10)'!AI545="","",TRIM('query (10)'!AI545))</f>
        <v/>
      </c>
      <c r="AL545" s="42">
        <f t="shared" si="40"/>
        <v>2024</v>
      </c>
      <c r="AM545" s="42" t="str">
        <f t="shared" si="41"/>
        <v>2024-01</v>
      </c>
      <c r="AN545" s="42" t="str">
        <f t="shared" ca="1" si="42"/>
        <v/>
      </c>
      <c r="AO545" s="42" t="str">
        <f t="shared" si="43"/>
        <v>GR-424 | INNER RING RACEWAY GRINDING MACHINE. | MCB2 | LOADER | Time-based Maintenance | Mechanical | Part Change | Medium | Repair loader up-down unit to cycle pm 3Y. | เจษฎา ผิวบาง</v>
      </c>
      <c r="AP545" s="42" t="str">
        <f>_xlfn.TEXTJOIN("; ",TRUE,IF(COUNTA('query (10)'!A545:AK545)&lt;=6,"NEAR_EMPTY_ROW",""),IF($K545="","MISSING_STATUS",""),IF(AND($K545="เสร็จสิ้น",$Z545=""),"DONE_NO_ACTUAL_DATE",""),IF(AND($I545="Condition-based Maintenance",$AH545=""),"CBM_NO_MEASUREMENT",""),IF(OR($X545="",$X545=0),"INVALID_PERIOD",""),IF(AND($AA545&lt;&gt;"",$AB545&lt;&gt;"",$AB545&lt;$AA545),"DATE_SEQUENCE_ERROR",""),IF(AND($AB545&lt;&gt;"",$AB545&gt;DATE(2030,12,31)),"DATE_OUTLIER",""),IF($C545="","MISSING_QRCODE",""),IF($J545="UNKNOWN","UNKNOWN_PM_TYPE",""),IF($L545="UNKNOWN","UNKNOWN_STATUS",""))</f>
        <v>DONE_NO_ACTUAL_DATE</v>
      </c>
      <c r="AQ545" s="42" t="str">
        <f t="shared" si="44"/>
        <v>NO</v>
      </c>
    </row>
    <row r="546" spans="1:43" x14ac:dyDescent="0.3">
      <c r="A546" s="38">
        <f>IF('query (10)'!A546="","",'query (10)'!A546)</f>
        <v>660</v>
      </c>
      <c r="B546" s="38" t="str">
        <f>IF('query (10)'!B546="","",'query (10)'!B546)</f>
        <v/>
      </c>
      <c r="C546" s="38" t="str">
        <f>TRIM(UPPER('query (10)'!M546))</f>
        <v>GR-428</v>
      </c>
      <c r="D546" s="38" t="str">
        <f>TRIM(UPPER(IFERROR(_xlfn.TEXTBEFORE('query (10)'!L546,"("),'query (10)'!L546)))</f>
        <v>INNER RING RACEWAY SUPER FINISH MACHINE.</v>
      </c>
      <c r="E546" s="38" t="str">
        <f>IFERROR(TRIM(UPPER(_xlfn.TEXTBEFORE(_xlfn.TEXTAFTER('query (10)'!L546,"("),")"))),"")</f>
        <v/>
      </c>
      <c r="F546" s="38" t="str">
        <f>TRIM('query (10)'!K546)</f>
        <v>MCB2</v>
      </c>
      <c r="G546" s="38" t="str">
        <f>IF('query (10)'!J546="","",'query (10)'!J546)</f>
        <v>Conveyor</v>
      </c>
      <c r="H546" s="38" t="str">
        <f>TRIM(UPPER('query (10)'!J546))</f>
        <v>CONVEYOR</v>
      </c>
      <c r="I546" s="38" t="str">
        <f>IF('query (10)'!F546="","",'query (10)'!F546)</f>
        <v>Time-based Maintenance</v>
      </c>
      <c r="J546" s="38" t="str">
        <f>IF('query (10)'!F546="","",IFERROR(INDEX(Cleaning_Rules!$B$14:$B$17,MATCH(TRIM('query (10)'!F546),Cleaning_Rules!$A$14:$A$17,0)),"UNKNOWN"))</f>
        <v>TBM</v>
      </c>
      <c r="K546" s="38" t="str">
        <f>IF('query (10)'!G546="","",'query (10)'!G546)</f>
        <v>แก้ไขแผน</v>
      </c>
      <c r="L546" s="38" t="str">
        <f>IF('query (10)'!G546="","MISSING",IFERROR(INDEX(Cleaning_Rules!$B$5:$B$10,MATCH(TRIM('query (10)'!G546),Cleaning_Rules!$A$5:$A$10,0)),"UNKNOWN"))</f>
        <v>PLAN_REVISED</v>
      </c>
      <c r="M546" s="38" t="str">
        <f>IF('query (10)'!I546="","",'query (10)'!I546)</f>
        <v>Mechanical</v>
      </c>
      <c r="N546" s="38" t="str">
        <f>IF('query (10)'!O546="","",'query (10)'!O546)</f>
        <v>Part Change</v>
      </c>
      <c r="O546" s="38" t="str">
        <f>IF('query (10)'!P546="","",'query (10)'!P546)</f>
        <v>Medium</v>
      </c>
      <c r="P546" s="38" t="str">
        <f>IF('query (10)'!N546="","",'query (10)'!N546)</f>
        <v>Repair modular conveyor (Over head ) no.2 to cycle pm 3Y.
- Sprocket M12S1525Q6-15 = 4 EA.
- Bearing 6002DDU = 4 Ea.</v>
      </c>
      <c r="Q546" s="38" t="str">
        <f>TRIM('query (10)'!N546)</f>
        <v>Repair modular conveyor (Over head ) no.2 to cycle pm 3Y.
- Sprocket M12S1525Q6-15 = 4 EA.
- Bearing 6002DDU = 4 Ea.</v>
      </c>
      <c r="R546" s="38" t="str">
        <f>TRIM(UPPER('query (10)'!R546))</f>
        <v/>
      </c>
      <c r="S546" s="38" t="str">
        <f>TRIM(UPPER('query (10)'!S546))</f>
        <v/>
      </c>
      <c r="T546" s="38" t="str">
        <f>IF('query (10)'!Q546="","",TRIM(UPPER('query (10)'!Q546)))</f>
        <v/>
      </c>
      <c r="U546" s="38" t="str">
        <f>IF('query (10)'!T546="","",'query (10)'!T546)</f>
        <v/>
      </c>
      <c r="V546" s="39" t="str">
        <f>IF('query (10)'!T546="","",IFERROR(VALUE('query (10)'!T546),""))</f>
        <v/>
      </c>
      <c r="W546" s="40">
        <f>IF('query (10)'!U546="","",'query (10)'!U546)</f>
        <v>0</v>
      </c>
      <c r="X546" s="39">
        <f>IF('query (10)'!V546="","",'query (10)'!V546)</f>
        <v>1080</v>
      </c>
      <c r="Y546" s="41">
        <f>IF('query (10)'!W546="","",'query (10)'!W546)</f>
        <v>46048</v>
      </c>
      <c r="Z546" s="41" t="str">
        <f>IF('query (10)'!X546="","",'query (10)'!X546)</f>
        <v/>
      </c>
      <c r="AA546" s="41">
        <f>IF('query (10)'!Y546="","",'query (10)'!Y546)</f>
        <v>46048</v>
      </c>
      <c r="AB546" s="41">
        <f>IF('query (10)'!Z546="","",'query (10)'!Z546)</f>
        <v>47128</v>
      </c>
      <c r="AC546" s="38" t="str">
        <f>IF(OR('query (10)'!AA546="",COUNTIF(Cleaning_Rules!$A$21:$A$26,TRIM('query (10)'!AA546))&gt;0),"",TRIM('query (10)'!AA546))</f>
        <v/>
      </c>
      <c r="AD546" s="38" t="str">
        <f>IF('query (10)'!AB546="","",TRIM(IFERROR(_xlfn.TEXTBEFORE('query (10)'!AB546,"("),'query (10)'!AB546)))</f>
        <v/>
      </c>
      <c r="AE546" s="38" t="str">
        <f>IFERROR(LOWER(TRIM(_xlfn.TEXTBEFORE(_xlfn.TEXTAFTER('query (10)'!AB546,"("),")"))),"")</f>
        <v/>
      </c>
      <c r="AF546" s="38" t="str">
        <f>IF('query (10)'!AD546="","",TRIM('query (10)'!AD546))</f>
        <v>เจษฎา ผิวบาง</v>
      </c>
      <c r="AG546" s="38" t="str">
        <f>IF('query (10)'!AE546="","",TRIM('query (10)'!AE546))</f>
        <v>เจษฎา ผิวบาง</v>
      </c>
      <c r="AH546" s="38" t="str">
        <f>IF('query (10)'!AF546="","",IFERROR(VALUE('query (10)'!AF546),""))</f>
        <v/>
      </c>
      <c r="AI546" s="38" t="str">
        <f>IF('query (10)'!AG546="","",TRIM('query (10)'!AG546))</f>
        <v/>
      </c>
      <c r="AJ546" s="38" t="str">
        <f>IF('query (10)'!AH546="","",IFERROR(VALUE('query (10)'!AH546),""))</f>
        <v/>
      </c>
      <c r="AK546" s="38" t="str">
        <f>IF('query (10)'!AI546="","",TRIM('query (10)'!AI546))</f>
        <v/>
      </c>
      <c r="AL546" s="42">
        <f t="shared" si="40"/>
        <v>2026</v>
      </c>
      <c r="AM546" s="42" t="str">
        <f t="shared" si="41"/>
        <v>2026-01</v>
      </c>
      <c r="AN546" s="42" t="str">
        <f t="shared" ca="1" si="42"/>
        <v>ON_SCHEDULE</v>
      </c>
      <c r="AO546" s="42" t="str">
        <f t="shared" si="43"/>
        <v>GR-428 | INNER RING RACEWAY SUPER FINISH MACHINE. | MCB2 | CONVEYOR | Time-based Maintenance | Mechanical | Part Change | Medium | Repair modular conveyor (Over head ) no.2 to cycle pm 3Y.
- Sprocket M12S1525Q6-15 = 4 EA.
- Bearing 6002DDU = 4 Ea. | เจษฎา ผิวบาง</v>
      </c>
      <c r="AP546" s="42" t="str">
        <f>_xlfn.TEXTJOIN("; ",TRUE,IF(COUNTA('query (10)'!A546:AK546)&lt;=6,"NEAR_EMPTY_ROW",""),IF($K546="","MISSING_STATUS",""),IF(AND($K546="เสร็จสิ้น",$Z546=""),"DONE_NO_ACTUAL_DATE",""),IF(AND($I546="Condition-based Maintenance",$AH546=""),"CBM_NO_MEASUREMENT",""),IF(OR($X546="",$X546=0),"INVALID_PERIOD",""),IF(AND($AA546&lt;&gt;"",$AB546&lt;&gt;"",$AB546&lt;$AA546),"DATE_SEQUENCE_ERROR",""),IF(AND($AB546&lt;&gt;"",$AB546&gt;DATE(2030,12,31)),"DATE_OUTLIER",""),IF($C546="","MISSING_QRCODE",""),IF($J546="UNKNOWN","UNKNOWN_PM_TYPE",""),IF($L546="UNKNOWN","UNKNOWN_STATUS",""))</f>
        <v/>
      </c>
      <c r="AQ546" s="42" t="str">
        <f t="shared" si="44"/>
        <v>NO</v>
      </c>
    </row>
    <row r="547" spans="1:43" x14ac:dyDescent="0.3">
      <c r="A547" s="38">
        <f>IF('query (10)'!A547="","",'query (10)'!A547)</f>
        <v>662</v>
      </c>
      <c r="B547" s="38" t="str">
        <f>IF('query (10)'!B547="","",'query (10)'!B547)</f>
        <v/>
      </c>
      <c r="C547" s="38" t="str">
        <f>TRIM(UPPER('query (10)'!M547))</f>
        <v>GR-715</v>
      </c>
      <c r="D547" s="38" t="str">
        <f>TRIM(UPPER(IFERROR(_xlfn.TEXTBEFORE('query (10)'!L547,"("),'query (10)'!L547)))</f>
        <v>INNER RING RACEWAY GRINDING MACHINE.</v>
      </c>
      <c r="E547" s="38" t="str">
        <f>IFERROR(TRIM(UPPER(_xlfn.TEXTBEFORE(_xlfn.TEXTAFTER('query (10)'!L547,"("),")"))),"")</f>
        <v/>
      </c>
      <c r="F547" s="38" t="str">
        <f>TRIM('query (10)'!K547)</f>
        <v>MCB3</v>
      </c>
      <c r="G547" s="38" t="str">
        <f>IF('query (10)'!J547="","",'query (10)'!J547)</f>
        <v xml:space="preserve">loader </v>
      </c>
      <c r="H547" s="38" t="str">
        <f>TRIM(UPPER('query (10)'!J547))</f>
        <v>LOADER</v>
      </c>
      <c r="I547" s="38" t="str">
        <f>IF('query (10)'!F547="","",'query (10)'!F547)</f>
        <v>Time-based Maintenance</v>
      </c>
      <c r="J547" s="38" t="str">
        <f>IF('query (10)'!F547="","",IFERROR(INDEX(Cleaning_Rules!$B$14:$B$17,MATCH(TRIM('query (10)'!F547),Cleaning_Rules!$A$14:$A$17,0)),"UNKNOWN"))</f>
        <v>TBM</v>
      </c>
      <c r="K547" s="38" t="str">
        <f>IF('query (10)'!G547="","",'query (10)'!G547)</f>
        <v>เสร็จสิ้น</v>
      </c>
      <c r="L547" s="38" t="str">
        <f>IF('query (10)'!G547="","MISSING",IFERROR(INDEX(Cleaning_Rules!$B$5:$B$10,MATCH(TRIM('query (10)'!G547),Cleaning_Rules!$A$5:$A$10,0)),"UNKNOWN"))</f>
        <v>COMPLETED</v>
      </c>
      <c r="M547" s="38" t="str">
        <f>IF('query (10)'!I547="","",'query (10)'!I547)</f>
        <v>Mechanical</v>
      </c>
      <c r="N547" s="38" t="str">
        <f>IF('query (10)'!O547="","",'query (10)'!O547)</f>
        <v>Part Change</v>
      </c>
      <c r="O547" s="38" t="str">
        <f>IF('query (10)'!P547="","",'query (10)'!P547)</f>
        <v>Medium</v>
      </c>
      <c r="P547" s="38" t="str">
        <f>IF('query (10)'!N547="","",'query (10)'!N547)</f>
        <v>Repair loader up-down unit to cycle pm 3Y.</v>
      </c>
      <c r="Q547" s="38" t="str">
        <f>TRIM('query (10)'!N547)</f>
        <v>Repair loader up-down unit to cycle pm 3Y.</v>
      </c>
      <c r="R547" s="38" t="str">
        <f>TRIM(UPPER('query (10)'!R547))</f>
        <v/>
      </c>
      <c r="S547" s="38" t="str">
        <f>TRIM(UPPER('query (10)'!S547))</f>
        <v/>
      </c>
      <c r="T547" s="38" t="str">
        <f>IF('query (10)'!Q547="","",TRIM(UPPER('query (10)'!Q547)))</f>
        <v/>
      </c>
      <c r="U547" s="38" t="str">
        <f>IF('query (10)'!T547="","",'query (10)'!T547)</f>
        <v/>
      </c>
      <c r="V547" s="39" t="str">
        <f>IF('query (10)'!T547="","",IFERROR(VALUE('query (10)'!T547),""))</f>
        <v/>
      </c>
      <c r="W547" s="40">
        <f>IF('query (10)'!U547="","",'query (10)'!U547)</f>
        <v>0</v>
      </c>
      <c r="X547" s="39">
        <f>IF('query (10)'!V547="","",'query (10)'!V547)</f>
        <v>1080</v>
      </c>
      <c r="Y547" s="41">
        <f>IF('query (10)'!W547="","",'query (10)'!W547)</f>
        <v>45318</v>
      </c>
      <c r="Z547" s="41" t="str">
        <f>IF('query (10)'!X547="","",'query (10)'!X547)</f>
        <v/>
      </c>
      <c r="AA547" s="41">
        <f>IF('query (10)'!Y547="","",'query (10)'!Y547)</f>
        <v>45318</v>
      </c>
      <c r="AB547" s="41">
        <f>IF('query (10)'!Z547="","",'query (10)'!Z547)</f>
        <v>47129</v>
      </c>
      <c r="AC547" s="38" t="str">
        <f>IF(OR('query (10)'!AA547="",COUNTIF(Cleaning_Rules!$A$21:$A$26,TRIM('query (10)'!AA547))&gt;0),"",TRIM('query (10)'!AA547))</f>
        <v/>
      </c>
      <c r="AD547" s="38" t="str">
        <f>IF('query (10)'!AB547="","",TRIM(IFERROR(_xlfn.TEXTBEFORE('query (10)'!AB547,"("),'query (10)'!AB547)))</f>
        <v/>
      </c>
      <c r="AE547" s="38" t="str">
        <f>IFERROR(LOWER(TRIM(_xlfn.TEXTBEFORE(_xlfn.TEXTAFTER('query (10)'!AB547,"("),")"))),"")</f>
        <v/>
      </c>
      <c r="AF547" s="38" t="str">
        <f>IF('query (10)'!AD547="","",TRIM('query (10)'!AD547))</f>
        <v>เจษฎา ผิวบาง</v>
      </c>
      <c r="AG547" s="38" t="str">
        <f>IF('query (10)'!AE547="","",TRIM('query (10)'!AE547))</f>
        <v>เจษฎา ผิวบาง</v>
      </c>
      <c r="AH547" s="38" t="str">
        <f>IF('query (10)'!AF547="","",IFERROR(VALUE('query (10)'!AF547),""))</f>
        <v/>
      </c>
      <c r="AI547" s="38" t="str">
        <f>IF('query (10)'!AG547="","",TRIM('query (10)'!AG547))</f>
        <v/>
      </c>
      <c r="AJ547" s="38" t="str">
        <f>IF('query (10)'!AH547="","",IFERROR(VALUE('query (10)'!AH547),""))</f>
        <v/>
      </c>
      <c r="AK547" s="38" t="str">
        <f>IF('query (10)'!AI547="","",TRIM('query (10)'!AI547))</f>
        <v/>
      </c>
      <c r="AL547" s="42">
        <f t="shared" si="40"/>
        <v>2024</v>
      </c>
      <c r="AM547" s="42" t="str">
        <f t="shared" si="41"/>
        <v>2024-01</v>
      </c>
      <c r="AN547" s="42" t="str">
        <f t="shared" ca="1" si="42"/>
        <v/>
      </c>
      <c r="AO547" s="42" t="str">
        <f t="shared" si="43"/>
        <v>GR-715 | INNER RING RACEWAY GRINDING MACHINE. | MCB3 | LOADER | Time-based Maintenance | Mechanical | Part Change | Medium | Repair loader up-down unit to cycle pm 3Y. | เจษฎา ผิวบาง</v>
      </c>
      <c r="AP547" s="42" t="str">
        <f>_xlfn.TEXTJOIN("; ",TRUE,IF(COUNTA('query (10)'!A547:AK547)&lt;=6,"NEAR_EMPTY_ROW",""),IF($K547="","MISSING_STATUS",""),IF(AND($K547="เสร็จสิ้น",$Z547=""),"DONE_NO_ACTUAL_DATE",""),IF(AND($I547="Condition-based Maintenance",$AH547=""),"CBM_NO_MEASUREMENT",""),IF(OR($X547="",$X547=0),"INVALID_PERIOD",""),IF(AND($AA547&lt;&gt;"",$AB547&lt;&gt;"",$AB547&lt;$AA547),"DATE_SEQUENCE_ERROR",""),IF(AND($AB547&lt;&gt;"",$AB547&gt;DATE(2030,12,31)),"DATE_OUTLIER",""),IF($C547="","MISSING_QRCODE",""),IF($J547="UNKNOWN","UNKNOWN_PM_TYPE",""),IF($L547="UNKNOWN","UNKNOWN_STATUS",""))</f>
        <v>DONE_NO_ACTUAL_DATE</v>
      </c>
      <c r="AQ547" s="42" t="str">
        <f t="shared" si="44"/>
        <v>NO</v>
      </c>
    </row>
    <row r="548" spans="1:43" x14ac:dyDescent="0.3">
      <c r="A548" s="38">
        <f>IF('query (10)'!A548="","",'query (10)'!A548)</f>
        <v>663</v>
      </c>
      <c r="B548" s="38">
        <f>IF('query (10)'!B548="","",'query (10)'!B548)</f>
        <v>17506</v>
      </c>
      <c r="C548" s="38" t="str">
        <f>TRIM(UPPER('query (10)'!M548))</f>
        <v>GR-925</v>
      </c>
      <c r="D548" s="38" t="str">
        <f>TRIM(UPPER(IFERROR(_xlfn.TEXTBEFORE('query (10)'!L548,"("),'query (10)'!L548)))</f>
        <v>INNER RING BORE GRINDING MACHINE.</v>
      </c>
      <c r="E548" s="38" t="str">
        <f>IFERROR(TRIM(UPPER(_xlfn.TEXTBEFORE(_xlfn.TEXTAFTER('query (10)'!L548,"("),")"))),"")</f>
        <v>GR-716</v>
      </c>
      <c r="F548" s="38" t="str">
        <f>TRIM('query (10)'!K548)</f>
        <v>MCB3</v>
      </c>
      <c r="G548" s="38" t="str">
        <f>IF('query (10)'!J548="","",'query (10)'!J548)</f>
        <v xml:space="preserve">loader </v>
      </c>
      <c r="H548" s="38" t="str">
        <f>TRIM(UPPER('query (10)'!J548))</f>
        <v>LOADER</v>
      </c>
      <c r="I548" s="38" t="str">
        <f>IF('query (10)'!F548="","",'query (10)'!F548)</f>
        <v>Time-based Maintenance</v>
      </c>
      <c r="J548" s="38" t="str">
        <f>IF('query (10)'!F548="","",IFERROR(INDEX(Cleaning_Rules!$B$14:$B$17,MATCH(TRIM('query (10)'!F548),Cleaning_Rules!$A$14:$A$17,0)),"UNKNOWN"))</f>
        <v>TBM</v>
      </c>
      <c r="K548" s="38" t="str">
        <f>IF('query (10)'!G548="","",'query (10)'!G548)</f>
        <v>เสร็จสิ้น</v>
      </c>
      <c r="L548" s="38" t="str">
        <f>IF('query (10)'!G548="","MISSING",IFERROR(INDEX(Cleaning_Rules!$B$5:$B$10,MATCH(TRIM('query (10)'!G548),Cleaning_Rules!$A$5:$A$10,0)),"UNKNOWN"))</f>
        <v>COMPLETED</v>
      </c>
      <c r="M548" s="38" t="str">
        <f>IF('query (10)'!I548="","",'query (10)'!I548)</f>
        <v>Mechanical</v>
      </c>
      <c r="N548" s="38" t="str">
        <f>IF('query (10)'!O548="","",'query (10)'!O548)</f>
        <v>Part Change</v>
      </c>
      <c r="O548" s="38" t="str">
        <f>IF('query (10)'!P548="","",'query (10)'!P548)</f>
        <v>Medium</v>
      </c>
      <c r="P548" s="38" t="str">
        <f>IF('query (10)'!N548="","",'query (10)'!N548)</f>
        <v xml:space="preserve">Repair cylindey hydraulic dresser up-down to cycle pm 3Y.
- seal DK112.5/P12.5/P16/P39
- bearing HKJ1210 = 2 EA.
- bearing BK1210 = 2 EA.
</v>
      </c>
      <c r="Q548" s="38" t="str">
        <f>TRIM('query (10)'!N548)</f>
        <v xml:space="preserve">Repair cylindey hydraulic dresser up-down to cycle pm 3Y.
- seal DK112.5/P12.5/P16/P39
- bearing HKJ1210 = 2 EA.
- bearing BK1210 = 2 EA.
</v>
      </c>
      <c r="R548" s="38" t="str">
        <f>TRIM(UPPER('query (10)'!R548))</f>
        <v/>
      </c>
      <c r="S548" s="38" t="str">
        <f>TRIM(UPPER('query (10)'!S548))</f>
        <v/>
      </c>
      <c r="T548" s="38" t="str">
        <f>IF('query (10)'!Q548="","",TRIM(UPPER('query (10)'!Q548)))</f>
        <v/>
      </c>
      <c r="U548" s="38" t="str">
        <f>IF('query (10)'!T548="","",'query (10)'!T548)</f>
        <v/>
      </c>
      <c r="V548" s="39" t="str">
        <f>IF('query (10)'!T548="","",IFERROR(VALUE('query (10)'!T548),""))</f>
        <v/>
      </c>
      <c r="W548" s="40">
        <f>IF('query (10)'!U548="","",'query (10)'!U548)</f>
        <v>0</v>
      </c>
      <c r="X548" s="39">
        <f>IF('query (10)'!V548="","",'query (10)'!V548)</f>
        <v>1080</v>
      </c>
      <c r="Y548" s="41">
        <f>IF('query (10)'!W548="","",'query (10)'!W548)</f>
        <v>46049</v>
      </c>
      <c r="Z548" s="41" t="str">
        <f>IF('query (10)'!X548="","",'query (10)'!X548)</f>
        <v/>
      </c>
      <c r="AA548" s="41">
        <f>IF('query (10)'!Y548="","",'query (10)'!Y548)</f>
        <v>46049</v>
      </c>
      <c r="AB548" s="41">
        <f>IF('query (10)'!Z548="","",'query (10)'!Z548)</f>
        <v>47139</v>
      </c>
      <c r="AC548" s="38" t="str">
        <f>IF(OR('query (10)'!AA548="",COUNTIF(Cleaning_Rules!$A$21:$A$26,TRIM('query (10)'!AA548))&gt;0),"",TRIM('query (10)'!AA548))</f>
        <v/>
      </c>
      <c r="AD548" s="38" t="str">
        <f>IF('query (10)'!AB548="","",TRIM(IFERROR(_xlfn.TEXTBEFORE('query (10)'!AB548,"("),'query (10)'!AB548)))</f>
        <v>เริ่มซ่อมงาน PM แล้ว รับผิดชอบโดย JAKKAPAT KHOTSOMBAT</v>
      </c>
      <c r="AE548" s="38" t="str">
        <f>IFERROR(LOWER(TRIM(_xlfn.TEXTBEFORE(_xlfn.TEXTAFTER('query (10)'!AB548,"("),")"))),"")</f>
        <v>jakkapat@nsk.com</v>
      </c>
      <c r="AF548" s="38" t="str">
        <f>IF('query (10)'!AD548="","",TRIM('query (10)'!AD548))</f>
        <v>เจษฎา ผิวบาง</v>
      </c>
      <c r="AG548" s="38" t="str">
        <f>IF('query (10)'!AE548="","",TRIM('query (10)'!AE548))</f>
        <v>จักรภัทร โคตรสมบัติ</v>
      </c>
      <c r="AH548" s="38" t="str">
        <f>IF('query (10)'!AF548="","",IFERROR(VALUE('query (10)'!AF548),""))</f>
        <v/>
      </c>
      <c r="AI548" s="38" t="str">
        <f>IF('query (10)'!AG548="","",TRIM('query (10)'!AG548))</f>
        <v/>
      </c>
      <c r="AJ548" s="38" t="str">
        <f>IF('query (10)'!AH548="","",IFERROR(VALUE('query (10)'!AH548),""))</f>
        <v/>
      </c>
      <c r="AK548" s="38" t="str">
        <f>IF('query (10)'!AI548="","",TRIM('query (10)'!AI548))</f>
        <v/>
      </c>
      <c r="AL548" s="42">
        <f t="shared" si="40"/>
        <v>2026</v>
      </c>
      <c r="AM548" s="42" t="str">
        <f t="shared" si="41"/>
        <v>2026-01</v>
      </c>
      <c r="AN548" s="42" t="str">
        <f t="shared" ca="1" si="42"/>
        <v/>
      </c>
      <c r="AO548" s="42" t="str">
        <f t="shared" si="43"/>
        <v>GR-925 | INNER RING BORE GRINDING MACHINE. | GR-716 | MCB3 | LOADER | Time-based Maintenance | Mechanical | Part Change | Medium | Repair cylindey hydraulic dresser up-down to cycle pm 3Y.
- seal DK112.5/P12.5/P16/P39
- bearing HKJ1210 = 2 EA.
- bearing BK1210 = 2 EA.
 | เริ่มซ่อมงาน PM แล้ว รับผิดชอบโดย JAKKAPAT KHOTSOMBAT | จักรภัทร โคตรสมบัติ</v>
      </c>
      <c r="AP548" s="42" t="str">
        <f>_xlfn.TEXTJOIN("; ",TRUE,IF(COUNTA('query (10)'!A548:AK548)&lt;=6,"NEAR_EMPTY_ROW",""),IF($K548="","MISSING_STATUS",""),IF(AND($K548="เสร็จสิ้น",$Z548=""),"DONE_NO_ACTUAL_DATE",""),IF(AND($I548="Condition-based Maintenance",$AH548=""),"CBM_NO_MEASUREMENT",""),IF(OR($X548="",$X548=0),"INVALID_PERIOD",""),IF(AND($AA548&lt;&gt;"",$AB548&lt;&gt;"",$AB548&lt;$AA548),"DATE_SEQUENCE_ERROR",""),IF(AND($AB548&lt;&gt;"",$AB548&gt;DATE(2030,12,31)),"DATE_OUTLIER",""),IF($C548="","MISSING_QRCODE",""),IF($J548="UNKNOWN","UNKNOWN_PM_TYPE",""),IF($L548="UNKNOWN","UNKNOWN_STATUS",""))</f>
        <v>DONE_NO_ACTUAL_DATE</v>
      </c>
      <c r="AQ548" s="42" t="str">
        <f t="shared" si="44"/>
        <v>NO</v>
      </c>
    </row>
    <row r="549" spans="1:43" x14ac:dyDescent="0.3">
      <c r="A549" s="38">
        <f>IF('query (10)'!A549="","",'query (10)'!A549)</f>
        <v>664</v>
      </c>
      <c r="B549" s="38">
        <f>IF('query (10)'!B549="","",'query (10)'!B549)</f>
        <v>17505</v>
      </c>
      <c r="C549" s="38" t="str">
        <f>TRIM(UPPER('query (10)'!M549))</f>
        <v>GR-925</v>
      </c>
      <c r="D549" s="38" t="str">
        <f>TRIM(UPPER(IFERROR(_xlfn.TEXTBEFORE('query (10)'!L549,"("),'query (10)'!L549)))</f>
        <v>INNER RING BORE GRINDING MACHINE.</v>
      </c>
      <c r="E549" s="38" t="str">
        <f>IFERROR(TRIM(UPPER(_xlfn.TEXTBEFORE(_xlfn.TEXTAFTER('query (10)'!L549,"("),")"))),"")</f>
        <v>GR-716</v>
      </c>
      <c r="F549" s="38" t="str">
        <f>TRIM('query (10)'!K549)</f>
        <v>MCB3</v>
      </c>
      <c r="G549" s="38" t="str">
        <f>IF('query (10)'!J549="","",'query (10)'!J549)</f>
        <v xml:space="preserve">loader </v>
      </c>
      <c r="H549" s="38" t="str">
        <f>TRIM(UPPER('query (10)'!J549))</f>
        <v>LOADER</v>
      </c>
      <c r="I549" s="38" t="str">
        <f>IF('query (10)'!F549="","",'query (10)'!F549)</f>
        <v>Time-based Maintenance</v>
      </c>
      <c r="J549" s="38" t="str">
        <f>IF('query (10)'!F549="","",IFERROR(INDEX(Cleaning_Rules!$B$14:$B$17,MATCH(TRIM('query (10)'!F549),Cleaning_Rules!$A$14:$A$17,0)),"UNKNOWN"))</f>
        <v>TBM</v>
      </c>
      <c r="K549" s="38" t="str">
        <f>IF('query (10)'!G549="","",'query (10)'!G549)</f>
        <v>เสร็จสิ้น</v>
      </c>
      <c r="L549" s="38" t="str">
        <f>IF('query (10)'!G549="","MISSING",IFERROR(INDEX(Cleaning_Rules!$B$5:$B$10,MATCH(TRIM('query (10)'!G549),Cleaning_Rules!$A$5:$A$10,0)),"UNKNOWN"))</f>
        <v>COMPLETED</v>
      </c>
      <c r="M549" s="38" t="str">
        <f>IF('query (10)'!I549="","",'query (10)'!I549)</f>
        <v>Mechanical</v>
      </c>
      <c r="N549" s="38" t="str">
        <f>IF('query (10)'!O549="","",'query (10)'!O549)</f>
        <v>Part Change</v>
      </c>
      <c r="O549" s="38" t="str">
        <f>IF('query (10)'!P549="","",'query (10)'!P549)</f>
        <v>Medium</v>
      </c>
      <c r="P549" s="38" t="str">
        <f>IF('query (10)'!N549="","",'query (10)'!N549)</f>
        <v>Change bearing support arm dresser up-down to cycle pm 3Y.
- bearing HR30206J = 2 EA.
- seal VC40626 = 2 EA.</v>
      </c>
      <c r="Q549" s="38" t="str">
        <f>TRIM('query (10)'!N549)</f>
        <v>Change bearing support arm dresser up-down to cycle pm 3Y.
- bearing HR30206J = 2 EA.
- seal VC40626 = 2 EA.</v>
      </c>
      <c r="R549" s="38" t="str">
        <f>TRIM(UPPER('query (10)'!R549))</f>
        <v/>
      </c>
      <c r="S549" s="38" t="str">
        <f>TRIM(UPPER('query (10)'!S549))</f>
        <v/>
      </c>
      <c r="T549" s="38" t="str">
        <f>IF('query (10)'!Q549="","",TRIM(UPPER('query (10)'!Q549)))</f>
        <v/>
      </c>
      <c r="U549" s="38" t="str">
        <f>IF('query (10)'!T549="","",'query (10)'!T549)</f>
        <v/>
      </c>
      <c r="V549" s="39" t="str">
        <f>IF('query (10)'!T549="","",IFERROR(VALUE('query (10)'!T549),""))</f>
        <v/>
      </c>
      <c r="W549" s="40">
        <f>IF('query (10)'!U549="","",'query (10)'!U549)</f>
        <v>0</v>
      </c>
      <c r="X549" s="39">
        <f>IF('query (10)'!V549="","",'query (10)'!V549)</f>
        <v>1080</v>
      </c>
      <c r="Y549" s="41">
        <f>IF('query (10)'!W549="","",'query (10)'!W549)</f>
        <v>46049</v>
      </c>
      <c r="Z549" s="41" t="str">
        <f>IF('query (10)'!X549="","",'query (10)'!X549)</f>
        <v/>
      </c>
      <c r="AA549" s="41">
        <f>IF('query (10)'!Y549="","",'query (10)'!Y549)</f>
        <v>46049</v>
      </c>
      <c r="AB549" s="41">
        <f>IF('query (10)'!Z549="","",'query (10)'!Z549)</f>
        <v>47129</v>
      </c>
      <c r="AC549" s="38" t="str">
        <f>IF(OR('query (10)'!AA549="",COUNTIF(Cleaning_Rules!$A$21:$A$26,TRIM('query (10)'!AA549))&gt;0),"",TRIM('query (10)'!AA549))</f>
        <v/>
      </c>
      <c r="AD549" s="38" t="str">
        <f>IF('query (10)'!AB549="","",TRIM(IFERROR(_xlfn.TEXTBEFORE('query (10)'!AB549,"("),'query (10)'!AB549)))</f>
        <v>เริ่มซ่อมงาน PM แล้ว รับผิดชอบโดย PUCHIT KULSEREE</v>
      </c>
      <c r="AE549" s="38" t="str">
        <f>IFERROR(LOWER(TRIM(_xlfn.TEXTBEFORE(_xlfn.TEXTAFTER('query (10)'!AB549,"("),")"))),"")</f>
        <v>puchit@nsk.com</v>
      </c>
      <c r="AF549" s="38" t="str">
        <f>IF('query (10)'!AD549="","",TRIM('query (10)'!AD549))</f>
        <v>เจษฎา ผิวบาง</v>
      </c>
      <c r="AG549" s="38" t="str">
        <f>IF('query (10)'!AE549="","",TRIM('query (10)'!AE549))</f>
        <v>ภูชิต กุลเสรี</v>
      </c>
      <c r="AH549" s="38" t="str">
        <f>IF('query (10)'!AF549="","",IFERROR(VALUE('query (10)'!AF549),""))</f>
        <v/>
      </c>
      <c r="AI549" s="38" t="str">
        <f>IF('query (10)'!AG549="","",TRIM('query (10)'!AG549))</f>
        <v/>
      </c>
      <c r="AJ549" s="38" t="str">
        <f>IF('query (10)'!AH549="","",IFERROR(VALUE('query (10)'!AH549),""))</f>
        <v/>
      </c>
      <c r="AK549" s="38" t="str">
        <f>IF('query (10)'!AI549="","",TRIM('query (10)'!AI549))</f>
        <v/>
      </c>
      <c r="AL549" s="42">
        <f t="shared" si="40"/>
        <v>2026</v>
      </c>
      <c r="AM549" s="42" t="str">
        <f t="shared" si="41"/>
        <v>2026-01</v>
      </c>
      <c r="AN549" s="42" t="str">
        <f t="shared" ca="1" si="42"/>
        <v/>
      </c>
      <c r="AO549" s="42" t="str">
        <f t="shared" si="43"/>
        <v>GR-925 | INNER RING BORE GRINDING MACHINE. | GR-716 | MCB3 | LOADER | Time-based Maintenance | Mechanical | Part Change | Medium | Change bearing support arm dresser up-down to cycle pm 3Y.
- bearing HR30206J = 2 EA.
- seal VC40626 = 2 EA. | เริ่มซ่อมงาน PM แล้ว รับผิดชอบโดย PUCHIT KULSEREE | ภูชิต กุลเสรี</v>
      </c>
      <c r="AP549" s="42" t="str">
        <f>_xlfn.TEXTJOIN("; ",TRUE,IF(COUNTA('query (10)'!A549:AK549)&lt;=6,"NEAR_EMPTY_ROW",""),IF($K549="","MISSING_STATUS",""),IF(AND($K549="เสร็จสิ้น",$Z549=""),"DONE_NO_ACTUAL_DATE",""),IF(AND($I549="Condition-based Maintenance",$AH549=""),"CBM_NO_MEASUREMENT",""),IF(OR($X549="",$X549=0),"INVALID_PERIOD",""),IF(AND($AA549&lt;&gt;"",$AB549&lt;&gt;"",$AB549&lt;$AA549),"DATE_SEQUENCE_ERROR",""),IF(AND($AB549&lt;&gt;"",$AB549&gt;DATE(2030,12,31)),"DATE_OUTLIER",""),IF($C549="","MISSING_QRCODE",""),IF($J549="UNKNOWN","UNKNOWN_PM_TYPE",""),IF($L549="UNKNOWN","UNKNOWN_STATUS",""))</f>
        <v>DONE_NO_ACTUAL_DATE</v>
      </c>
      <c r="AQ549" s="42" t="str">
        <f t="shared" si="44"/>
        <v>NO</v>
      </c>
    </row>
    <row r="550" spans="1:43" x14ac:dyDescent="0.3">
      <c r="A550" s="38">
        <f>IF('query (10)'!A550="","",'query (10)'!A550)</f>
        <v>665</v>
      </c>
      <c r="B550" s="38">
        <f>IF('query (10)'!B550="","",'query (10)'!B550)</f>
        <v>18553</v>
      </c>
      <c r="C550" s="38" t="str">
        <f>TRIM(UPPER('query (10)'!M550))</f>
        <v>GR-925</v>
      </c>
      <c r="D550" s="38" t="str">
        <f>TRIM(UPPER(IFERROR(_xlfn.TEXTBEFORE('query (10)'!L550,"("),'query (10)'!L550)))</f>
        <v>INNER RING BORE GRINDING MACHINE.</v>
      </c>
      <c r="E550" s="38" t="str">
        <f>IFERROR(TRIM(UPPER(_xlfn.TEXTBEFORE(_xlfn.TEXTAFTER('query (10)'!L550,"("),")"))),"")</f>
        <v>GR-716</v>
      </c>
      <c r="F550" s="38" t="str">
        <f>TRIM('query (10)'!K550)</f>
        <v>MCB3</v>
      </c>
      <c r="G550" s="38" t="str">
        <f>IF('query (10)'!J550="","",'query (10)'!J550)</f>
        <v>Dresser</v>
      </c>
      <c r="H550" s="38" t="str">
        <f>TRIM(UPPER('query (10)'!J550))</f>
        <v>DRESSER</v>
      </c>
      <c r="I550" s="38" t="str">
        <f>IF('query (10)'!F550="","",'query (10)'!F550)</f>
        <v>Time-based Maintenance</v>
      </c>
      <c r="J550" s="38" t="str">
        <f>IF('query (10)'!F550="","",IFERROR(INDEX(Cleaning_Rules!$B$14:$B$17,MATCH(TRIM('query (10)'!F550),Cleaning_Rules!$A$14:$A$17,0)),"UNKNOWN"))</f>
        <v>TBM</v>
      </c>
      <c r="K550" s="38" t="str">
        <f>IF('query (10)'!G550="","",'query (10)'!G550)</f>
        <v>เสร็จสิ้น</v>
      </c>
      <c r="L550" s="38" t="str">
        <f>IF('query (10)'!G550="","MISSING",IFERROR(INDEX(Cleaning_Rules!$B$5:$B$10,MATCH(TRIM('query (10)'!G550),Cleaning_Rules!$A$5:$A$10,0)),"UNKNOWN"))</f>
        <v>COMPLETED</v>
      </c>
      <c r="M550" s="38" t="str">
        <f>IF('query (10)'!I550="","",'query (10)'!I550)</f>
        <v>Mechanical</v>
      </c>
      <c r="N550" s="38" t="str">
        <f>IF('query (10)'!O550="","",'query (10)'!O550)</f>
        <v>Part Change</v>
      </c>
      <c r="O550" s="38" t="str">
        <f>IF('query (10)'!P550="","",'query (10)'!P550)</f>
        <v>Medium</v>
      </c>
      <c r="P550" s="38" t="str">
        <f>IF('query (10)'!N550="","",'query (10)'!N550)</f>
        <v>Change bearing spindle dresser to cycle pm 3Y.
- bearing 7006ATYNDBLP5 (Grease) คู่ = 1 EA.</v>
      </c>
      <c r="Q550" s="38" t="str">
        <f>TRIM('query (10)'!N550)</f>
        <v>Change bearing spindle dresser to cycle pm 3Y.
- bearing 7006ATYNDBLP5 (Grease) คู่ = 1 EA.</v>
      </c>
      <c r="R550" s="38" t="str">
        <f>TRIM(UPPER('query (10)'!R550))</f>
        <v>BEARING</v>
      </c>
      <c r="S550" s="38" t="str">
        <f>TRIM(UPPER('query (10)'!S550))</f>
        <v>7006ATYNDBLP5</v>
      </c>
      <c r="T550" s="38" t="str">
        <f>IF('query (10)'!Q550="","",TRIM(UPPER('query (10)'!Q550)))</f>
        <v/>
      </c>
      <c r="U550" s="38" t="str">
        <f>IF('query (10)'!T550="","",'query (10)'!T550)</f>
        <v/>
      </c>
      <c r="V550" s="39" t="str">
        <f>IF('query (10)'!T550="","",IFERROR(VALUE('query (10)'!T550),""))</f>
        <v/>
      </c>
      <c r="W550" s="40">
        <f>IF('query (10)'!U550="","",'query (10)'!U550)</f>
        <v>0</v>
      </c>
      <c r="X550" s="39">
        <f>IF('query (10)'!V550="","",'query (10)'!V550)</f>
        <v>1080</v>
      </c>
      <c r="Y550" s="41">
        <f>IF('query (10)'!W550="","",'query (10)'!W550)</f>
        <v>45684</v>
      </c>
      <c r="Z550" s="41" t="str">
        <f>IF('query (10)'!X550="","",'query (10)'!X550)</f>
        <v/>
      </c>
      <c r="AA550" s="41">
        <f>IF('query (10)'!Y550="","",'query (10)'!Y550)</f>
        <v>45684</v>
      </c>
      <c r="AB550" s="41">
        <f>IF('query (10)'!Z550="","",'query (10)'!Z550)</f>
        <v>47167</v>
      </c>
      <c r="AC550" s="38" t="str">
        <f>IF(OR('query (10)'!AA550="",COUNTIF(Cleaning_Rules!$A$21:$A$26,TRIM('query (10)'!AA550))&gt;0),"",TRIM('query (10)'!AA550))</f>
        <v/>
      </c>
      <c r="AD550" s="38" t="str">
        <f>IF('query (10)'!AB550="","",TRIM(IFERROR(_xlfn.TEXTBEFORE('query (10)'!AB550,"("),'query (10)'!AB550)))</f>
        <v>เริ่มซ่อมงาน PM แล้ว รับผิดชอบโดย CHETSADA PHIWBANG</v>
      </c>
      <c r="AE550" s="38" t="str">
        <f>IFERROR(LOWER(TRIM(_xlfn.TEXTBEFORE(_xlfn.TEXTAFTER('query (10)'!AB550,"("),")"))),"")</f>
        <v>chetsada@nsk.com</v>
      </c>
      <c r="AF550" s="38" t="str">
        <f>IF('query (10)'!AD550="","",TRIM('query (10)'!AD550))</f>
        <v>เจษฎา ผิวบาง</v>
      </c>
      <c r="AG550" s="38" t="str">
        <f>IF('query (10)'!AE550="","",TRIM('query (10)'!AE550))</f>
        <v>เจษฎา ผิวบาง</v>
      </c>
      <c r="AH550" s="38" t="str">
        <f>IF('query (10)'!AF550="","",IFERROR(VALUE('query (10)'!AF550),""))</f>
        <v/>
      </c>
      <c r="AI550" s="38" t="str">
        <f>IF('query (10)'!AG550="","",TRIM('query (10)'!AG550))</f>
        <v/>
      </c>
      <c r="AJ550" s="38" t="str">
        <f>IF('query (10)'!AH550="","",IFERROR(VALUE('query (10)'!AH550),""))</f>
        <v/>
      </c>
      <c r="AK550" s="38" t="str">
        <f>IF('query (10)'!AI550="","",TRIM('query (10)'!AI550))</f>
        <v/>
      </c>
      <c r="AL550" s="42">
        <f t="shared" si="40"/>
        <v>2025</v>
      </c>
      <c r="AM550" s="42" t="str">
        <f t="shared" si="41"/>
        <v>2025-01</v>
      </c>
      <c r="AN550" s="42" t="str">
        <f t="shared" ca="1" si="42"/>
        <v/>
      </c>
      <c r="AO550" s="42" t="str">
        <f t="shared" si="43"/>
        <v>GR-925 | INNER RING BORE GRINDING MACHINE. | GR-716 | MCB3 | DRESSER | Time-based Maintenance | Mechanical | Part Change | Medium | Change bearing spindle dresser to cycle pm 3Y.
- bearing 7006ATYNDBLP5 (Grease) คู่ = 1 EA. | BEARING | 7006ATYNDBLP5 | เริ่มซ่อมงาน PM แล้ว รับผิดชอบโดย CHETSADA PHIWBANG | เจษฎา ผิวบาง</v>
      </c>
      <c r="AP550" s="42" t="str">
        <f>_xlfn.TEXTJOIN("; ",TRUE,IF(COUNTA('query (10)'!A550:AK550)&lt;=6,"NEAR_EMPTY_ROW",""),IF($K550="","MISSING_STATUS",""),IF(AND($K550="เสร็จสิ้น",$Z550=""),"DONE_NO_ACTUAL_DATE",""),IF(AND($I550="Condition-based Maintenance",$AH550=""),"CBM_NO_MEASUREMENT",""),IF(OR($X550="",$X550=0),"INVALID_PERIOD",""),IF(AND($AA550&lt;&gt;"",$AB550&lt;&gt;"",$AB550&lt;$AA550),"DATE_SEQUENCE_ERROR",""),IF(AND($AB550&lt;&gt;"",$AB550&gt;DATE(2030,12,31)),"DATE_OUTLIER",""),IF($C550="","MISSING_QRCODE",""),IF($J550="UNKNOWN","UNKNOWN_PM_TYPE",""),IF($L550="UNKNOWN","UNKNOWN_STATUS",""))</f>
        <v>DONE_NO_ACTUAL_DATE</v>
      </c>
      <c r="AQ550" s="42" t="str">
        <f t="shared" si="44"/>
        <v>NO</v>
      </c>
    </row>
    <row r="551" spans="1:43" x14ac:dyDescent="0.3">
      <c r="A551" s="38">
        <f>IF('query (10)'!A551="","",'query (10)'!A551)</f>
        <v>666</v>
      </c>
      <c r="B551" s="38">
        <f>IF('query (10)'!B551="","",'query (10)'!B551)</f>
        <v>17378</v>
      </c>
      <c r="C551" s="38" t="str">
        <f>TRIM(UPPER('query (10)'!M551))</f>
        <v/>
      </c>
      <c r="D551" s="38" t="str">
        <f>TRIM(UPPER(IFERROR(_xlfn.TEXTBEFORE('query (10)'!L551,"("),'query (10)'!L551)))</f>
        <v>DEMAGNETIZING FOR OUTER RING M/C</v>
      </c>
      <c r="E551" s="38" t="str">
        <f>IFERROR(TRIM(UPPER(_xlfn.TEXTBEFORE(_xlfn.TEXTAFTER('query (10)'!L551,"("),")"))),"")</f>
        <v/>
      </c>
      <c r="F551" s="38" t="str">
        <f>TRIM('query (10)'!K551)</f>
        <v>BWD3</v>
      </c>
      <c r="G551" s="38" t="str">
        <f>IF('query (10)'!J551="","",'query (10)'!J551)</f>
        <v>Carrier</v>
      </c>
      <c r="H551" s="38" t="str">
        <f>TRIM(UPPER('query (10)'!J551))</f>
        <v>CARRIER</v>
      </c>
      <c r="I551" s="38" t="str">
        <f>IF('query (10)'!F551="","",'query (10)'!F551)</f>
        <v>Time-based Maintenance</v>
      </c>
      <c r="J551" s="38" t="str">
        <f>IF('query (10)'!F551="","",IFERROR(INDEX(Cleaning_Rules!$B$14:$B$17,MATCH(TRIM('query (10)'!F551),Cleaning_Rules!$A$14:$A$17,0)),"UNKNOWN"))</f>
        <v>TBM</v>
      </c>
      <c r="K551" s="38" t="str">
        <f>IF('query (10)'!G551="","",'query (10)'!G551)</f>
        <v>กำลังดำเนินการ</v>
      </c>
      <c r="L551" s="38" t="str">
        <f>IF('query (10)'!G551="","MISSING",IFERROR(INDEX(Cleaning_Rules!$B$5:$B$10,MATCH(TRIM('query (10)'!G551),Cleaning_Rules!$A$5:$A$10,0)),"UNKNOWN"))</f>
        <v>IN_PROGRESS</v>
      </c>
      <c r="M551" s="38" t="str">
        <f>IF('query (10)'!I551="","",'query (10)'!I551)</f>
        <v>Mechanical</v>
      </c>
      <c r="N551" s="38" t="str">
        <f>IF('query (10)'!O551="","",'query (10)'!O551)</f>
        <v>Part Change</v>
      </c>
      <c r="O551" s="38" t="str">
        <f>IF('query (10)'!P551="","",'query (10)'!P551)</f>
        <v>Medium</v>
      </c>
      <c r="P551" s="38" t="str">
        <f>IF('query (10)'!N551="","",'query (10)'!N551)</f>
        <v>Change seal kit air cylinder carrier 2 According to PM 6 Month Cycle</v>
      </c>
      <c r="Q551" s="38" t="str">
        <f>TRIM('query (10)'!N551)</f>
        <v>Change seal kit air cylinder carrier 2 According to PM 6 Month Cycle</v>
      </c>
      <c r="R551" s="38" t="str">
        <f>TRIM(UPPER('query (10)'!R551))</f>
        <v>SEAL KIT</v>
      </c>
      <c r="S551" s="38" t="str">
        <f>TRIM(UPPER('query (10)'!S551))</f>
        <v>CDQ2A40</v>
      </c>
      <c r="T551" s="38" t="str">
        <f>IF('query (10)'!Q551="","",TRIM(UPPER('query (10)'!Q551)))</f>
        <v/>
      </c>
      <c r="U551" s="38" t="str">
        <f>IF('query (10)'!T551="","",'query (10)'!T551)</f>
        <v/>
      </c>
      <c r="V551" s="39" t="str">
        <f>IF('query (10)'!T551="","",IFERROR(VALUE('query (10)'!T551),""))</f>
        <v/>
      </c>
      <c r="W551" s="40">
        <f>IF('query (10)'!U551="","",'query (10)'!U551)</f>
        <v>0</v>
      </c>
      <c r="X551" s="39">
        <f>IF('query (10)'!V551="","",'query (10)'!V551)</f>
        <v>180</v>
      </c>
      <c r="Y551" s="41">
        <f>IF('query (10)'!W551="","",'query (10)'!W551)</f>
        <v>46034</v>
      </c>
      <c r="Z551" s="41" t="str">
        <f>IF('query (10)'!X551="","",'query (10)'!X551)</f>
        <v/>
      </c>
      <c r="AA551" s="41">
        <f>IF('query (10)'!Y551="","",'query (10)'!Y551)</f>
        <v>46034</v>
      </c>
      <c r="AB551" s="41">
        <f>IF('query (10)'!Z551="","",'query (10)'!Z551)</f>
        <v>46214</v>
      </c>
      <c r="AC551" s="38" t="str">
        <f>IF(OR('query (10)'!AA551="",COUNTIF(Cleaning_Rules!$A$21:$A$26,TRIM('query (10)'!AA551))&gt;0),"",TRIM('query (10)'!AA551))</f>
        <v/>
      </c>
      <c r="AD551" s="38" t="str">
        <f>IF('query (10)'!AB551="","",TRIM(IFERROR(_xlfn.TEXTBEFORE('query (10)'!AB551,"("),'query (10)'!AB551)))</f>
        <v>เริ่มซ่อมงาน PM แล้ว รับผิดชอบโดย CHETSADA PHIWBANG</v>
      </c>
      <c r="AE551" s="38" t="str">
        <f>IFERROR(LOWER(TRIM(_xlfn.TEXTBEFORE(_xlfn.TEXTAFTER('query (10)'!AB551,"("),")"))),"")</f>
        <v>chetsada@nsk.com</v>
      </c>
      <c r="AF551" s="38" t="str">
        <f>IF('query (10)'!AD551="","",TRIM('query (10)'!AD551))</f>
        <v>จักรภัทร โคตรสมบัติ</v>
      </c>
      <c r="AG551" s="38" t="str">
        <f>IF('query (10)'!AE551="","",TRIM('query (10)'!AE551))</f>
        <v>เจษฎา ผิวบาง</v>
      </c>
      <c r="AH551" s="38" t="str">
        <f>IF('query (10)'!AF551="","",IFERROR(VALUE('query (10)'!AF551),""))</f>
        <v/>
      </c>
      <c r="AI551" s="38" t="str">
        <f>IF('query (10)'!AG551="","",TRIM('query (10)'!AG551))</f>
        <v/>
      </c>
      <c r="AJ551" s="38" t="str">
        <f>IF('query (10)'!AH551="","",IFERROR(VALUE('query (10)'!AH551),""))</f>
        <v/>
      </c>
      <c r="AK551" s="38" t="str">
        <f>IF('query (10)'!AI551="","",TRIM('query (10)'!AI551))</f>
        <v/>
      </c>
      <c r="AL551" s="42">
        <f t="shared" si="40"/>
        <v>2026</v>
      </c>
      <c r="AM551" s="42" t="str">
        <f t="shared" si="41"/>
        <v>2026-01</v>
      </c>
      <c r="AN551" s="42" t="str">
        <f t="shared" ca="1" si="42"/>
        <v>OVERDUE</v>
      </c>
      <c r="AO551" s="42" t="str">
        <f t="shared" si="43"/>
        <v>DEMAGNETIZING FOR OUTER RING M/C | BWD3 | CARRIER | Time-based Maintenance | Mechanical | Part Change | Medium | Change seal kit air cylinder carrier 2 According to PM 6 Month Cycle | SEAL KIT | CDQ2A40 | เริ่มซ่อมงาน PM แล้ว รับผิดชอบโดย CHETSADA PHIWBANG | เจษฎา ผิวบาง</v>
      </c>
      <c r="AP551" s="42" t="str">
        <f>_xlfn.TEXTJOIN("; ",TRUE,IF(COUNTA('query (10)'!A551:AK551)&lt;=6,"NEAR_EMPTY_ROW",""),IF($K551="","MISSING_STATUS",""),IF(AND($K551="เสร็จสิ้น",$Z551=""),"DONE_NO_ACTUAL_DATE",""),IF(AND($I551="Condition-based Maintenance",$AH551=""),"CBM_NO_MEASUREMENT",""),IF(OR($X551="",$X551=0),"INVALID_PERIOD",""),IF(AND($AA551&lt;&gt;"",$AB551&lt;&gt;"",$AB551&lt;$AA551),"DATE_SEQUENCE_ERROR",""),IF(AND($AB551&lt;&gt;"",$AB551&gt;DATE(2030,12,31)),"DATE_OUTLIER",""),IF($C551="","MISSING_QRCODE",""),IF($J551="UNKNOWN","UNKNOWN_PM_TYPE",""),IF($L551="UNKNOWN","UNKNOWN_STATUS",""))</f>
        <v>MISSING_QRCODE</v>
      </c>
      <c r="AQ551" s="42" t="str">
        <f t="shared" si="44"/>
        <v>NO</v>
      </c>
    </row>
    <row r="552" spans="1:43" x14ac:dyDescent="0.3">
      <c r="A552" s="38">
        <f>IF('query (10)'!A552="","",'query (10)'!A552)</f>
        <v>667</v>
      </c>
      <c r="B552" s="38">
        <f>IF('query (10)'!B552="","",'query (10)'!B552)</f>
        <v>17380</v>
      </c>
      <c r="C552" s="38" t="str">
        <f>TRIM(UPPER('query (10)'!M552))</f>
        <v>DE-499</v>
      </c>
      <c r="D552" s="38" t="str">
        <f>TRIM(UPPER(IFERROR(_xlfn.TEXTBEFORE('query (10)'!L552,"("),'query (10)'!L552)))</f>
        <v>INNER RING DEMAGNETIZING MACHINE.</v>
      </c>
      <c r="E552" s="38" t="str">
        <f>IFERROR(TRIM(UPPER(_xlfn.TEXTBEFORE(_xlfn.TEXTAFTER('query (10)'!L552,"("),")"))),"")</f>
        <v/>
      </c>
      <c r="F552" s="38" t="str">
        <f>TRIM('query (10)'!K552)</f>
        <v>BWD3</v>
      </c>
      <c r="G552" s="38" t="str">
        <f>IF('query (10)'!J552="","",'query (10)'!J552)</f>
        <v>Carrier</v>
      </c>
      <c r="H552" s="38" t="str">
        <f>TRIM(UPPER('query (10)'!J552))</f>
        <v>CARRIER</v>
      </c>
      <c r="I552" s="38" t="str">
        <f>IF('query (10)'!F552="","",'query (10)'!F552)</f>
        <v>Time-based Maintenance</v>
      </c>
      <c r="J552" s="38" t="str">
        <f>IF('query (10)'!F552="","",IFERROR(INDEX(Cleaning_Rules!$B$14:$B$17,MATCH(TRIM('query (10)'!F552),Cleaning_Rules!$A$14:$A$17,0)),"UNKNOWN"))</f>
        <v>TBM</v>
      </c>
      <c r="K552" s="38" t="str">
        <f>IF('query (10)'!G552="","",'query (10)'!G552)</f>
        <v>กำลังดำเนินการ</v>
      </c>
      <c r="L552" s="38" t="str">
        <f>IF('query (10)'!G552="","MISSING",IFERROR(INDEX(Cleaning_Rules!$B$5:$B$10,MATCH(TRIM('query (10)'!G552),Cleaning_Rules!$A$5:$A$10,0)),"UNKNOWN"))</f>
        <v>IN_PROGRESS</v>
      </c>
      <c r="M552" s="38" t="str">
        <f>IF('query (10)'!I552="","",'query (10)'!I552)</f>
        <v>Mechanical</v>
      </c>
      <c r="N552" s="38" t="str">
        <f>IF('query (10)'!O552="","",'query (10)'!O552)</f>
        <v>Part Change</v>
      </c>
      <c r="O552" s="38" t="str">
        <f>IF('query (10)'!P552="","",'query (10)'!P552)</f>
        <v>Medium</v>
      </c>
      <c r="P552" s="38" t="str">
        <f>IF('query (10)'!N552="","",'query (10)'!N552)</f>
        <v>Change seal kit air cylinder carrier 2 According to PM 6 Month Cycle</v>
      </c>
      <c r="Q552" s="38" t="str">
        <f>TRIM('query (10)'!N552)</f>
        <v>Change seal kit air cylinder carrier 2 According to PM 6 Month Cycle</v>
      </c>
      <c r="R552" s="38" t="str">
        <f>TRIM(UPPER('query (10)'!R552))</f>
        <v>SEAL KIT</v>
      </c>
      <c r="S552" s="38" t="str">
        <f>TRIM(UPPER('query (10)'!S552))</f>
        <v>CDQ2A40</v>
      </c>
      <c r="T552" s="38" t="str">
        <f>IF('query (10)'!Q552="","",TRIM(UPPER('query (10)'!Q552)))</f>
        <v/>
      </c>
      <c r="U552" s="38" t="str">
        <f>IF('query (10)'!T552="","",'query (10)'!T552)</f>
        <v/>
      </c>
      <c r="V552" s="39" t="str">
        <f>IF('query (10)'!T552="","",IFERROR(VALUE('query (10)'!T552),""))</f>
        <v/>
      </c>
      <c r="W552" s="40">
        <f>IF('query (10)'!U552="","",'query (10)'!U552)</f>
        <v>0</v>
      </c>
      <c r="X552" s="39">
        <f>IF('query (10)'!V552="","",'query (10)'!V552)</f>
        <v>180</v>
      </c>
      <c r="Y552" s="41">
        <f>IF('query (10)'!W552="","",'query (10)'!W552)</f>
        <v>46034</v>
      </c>
      <c r="Z552" s="41" t="str">
        <f>IF('query (10)'!X552="","",'query (10)'!X552)</f>
        <v/>
      </c>
      <c r="AA552" s="41">
        <f>IF('query (10)'!Y552="","",'query (10)'!Y552)</f>
        <v>46034</v>
      </c>
      <c r="AB552" s="41">
        <f>IF('query (10)'!Z552="","",'query (10)'!Z552)</f>
        <v>46214</v>
      </c>
      <c r="AC552" s="38" t="str">
        <f>IF(OR('query (10)'!AA552="",COUNTIF(Cleaning_Rules!$A$21:$A$26,TRIM('query (10)'!AA552))&gt;0),"",TRIM('query (10)'!AA552))</f>
        <v/>
      </c>
      <c r="AD552" s="38" t="str">
        <f>IF('query (10)'!AB552="","",TRIM(IFERROR(_xlfn.TEXTBEFORE('query (10)'!AB552,"("),'query (10)'!AB552)))</f>
        <v>เริ่มซ่อมงาน PM แล้ว รับผิดชอบโดย CHETSADA PHIWBANG</v>
      </c>
      <c r="AE552" s="38" t="str">
        <f>IFERROR(LOWER(TRIM(_xlfn.TEXTBEFORE(_xlfn.TEXTAFTER('query (10)'!AB552,"("),")"))),"")</f>
        <v>chetsada@nsk.com</v>
      </c>
      <c r="AF552" s="38" t="str">
        <f>IF('query (10)'!AD552="","",TRIM('query (10)'!AD552))</f>
        <v>จักรภัทร โคตรสมบัติ</v>
      </c>
      <c r="AG552" s="38" t="str">
        <f>IF('query (10)'!AE552="","",TRIM('query (10)'!AE552))</f>
        <v>เจษฎา ผิวบาง</v>
      </c>
      <c r="AH552" s="38" t="str">
        <f>IF('query (10)'!AF552="","",IFERROR(VALUE('query (10)'!AF552),""))</f>
        <v/>
      </c>
      <c r="AI552" s="38" t="str">
        <f>IF('query (10)'!AG552="","",TRIM('query (10)'!AG552))</f>
        <v/>
      </c>
      <c r="AJ552" s="38" t="str">
        <f>IF('query (10)'!AH552="","",IFERROR(VALUE('query (10)'!AH552),""))</f>
        <v/>
      </c>
      <c r="AK552" s="38" t="str">
        <f>IF('query (10)'!AI552="","",TRIM('query (10)'!AI552))</f>
        <v/>
      </c>
      <c r="AL552" s="42">
        <f t="shared" si="40"/>
        <v>2026</v>
      </c>
      <c r="AM552" s="42" t="str">
        <f t="shared" si="41"/>
        <v>2026-01</v>
      </c>
      <c r="AN552" s="42" t="str">
        <f t="shared" ca="1" si="42"/>
        <v>OVERDUE</v>
      </c>
      <c r="AO552" s="42" t="str">
        <f t="shared" si="43"/>
        <v>DE-499 | INNER RING DEMAGNETIZING MACHINE. | BWD3 | CARRIER | Time-based Maintenance | Mechanical | Part Change | Medium | Change seal kit air cylinder carrier 2 According to PM 6 Month Cycle | SEAL KIT | CDQ2A40 | เริ่มซ่อมงาน PM แล้ว รับผิดชอบโดย CHETSADA PHIWBANG | เจษฎา ผิวบาง</v>
      </c>
      <c r="AP552" s="42" t="str">
        <f>_xlfn.TEXTJOIN("; ",TRUE,IF(COUNTA('query (10)'!A552:AK552)&lt;=6,"NEAR_EMPTY_ROW",""),IF($K552="","MISSING_STATUS",""),IF(AND($K552="เสร็จสิ้น",$Z552=""),"DONE_NO_ACTUAL_DATE",""),IF(AND($I552="Condition-based Maintenance",$AH552=""),"CBM_NO_MEASUREMENT",""),IF(OR($X552="",$X552=0),"INVALID_PERIOD",""),IF(AND($AA552&lt;&gt;"",$AB552&lt;&gt;"",$AB552&lt;$AA552),"DATE_SEQUENCE_ERROR",""),IF(AND($AB552&lt;&gt;"",$AB552&gt;DATE(2030,12,31)),"DATE_OUTLIER",""),IF($C552="","MISSING_QRCODE",""),IF($J552="UNKNOWN","UNKNOWN_PM_TYPE",""),IF($L552="UNKNOWN","UNKNOWN_STATUS",""))</f>
        <v/>
      </c>
      <c r="AQ552" s="42" t="str">
        <f t="shared" si="44"/>
        <v>NO</v>
      </c>
    </row>
    <row r="553" spans="1:43" x14ac:dyDescent="0.3">
      <c r="A553" s="38">
        <f>IF('query (10)'!A553="","",'query (10)'!A553)</f>
        <v>668</v>
      </c>
      <c r="B553" s="38">
        <f>IF('query (10)'!B553="","",'query (10)'!B553)</f>
        <v>17381</v>
      </c>
      <c r="C553" s="38" t="str">
        <f>TRIM(UPPER('query (10)'!M553))</f>
        <v>GR-497</v>
      </c>
      <c r="D553" s="38" t="str">
        <f>TRIM(UPPER(IFERROR(_xlfn.TEXTBEFORE('query (10)'!L553,"("),'query (10)'!L553)))</f>
        <v>INNER RING BORE GRINDING MACHINE.</v>
      </c>
      <c r="E553" s="38" t="str">
        <f>IFERROR(TRIM(UPPER(_xlfn.TEXTBEFORE(_xlfn.TEXTAFTER('query (10)'!L553,"("),")"))),"")</f>
        <v/>
      </c>
      <c r="F553" s="38" t="str">
        <f>TRIM('query (10)'!K553)</f>
        <v>BWD3</v>
      </c>
      <c r="G553" s="38" t="str">
        <f>IF('query (10)'!J553="","",'query (10)'!J553)</f>
        <v xml:space="preserve">AG </v>
      </c>
      <c r="H553" s="38" t="str">
        <f>TRIM(UPPER('query (10)'!J553))</f>
        <v>AG</v>
      </c>
      <c r="I553" s="38" t="str">
        <f>IF('query (10)'!F553="","",'query (10)'!F553)</f>
        <v>Time-based Maintenance</v>
      </c>
      <c r="J553" s="38" t="str">
        <f>IF('query (10)'!F553="","",IFERROR(INDEX(Cleaning_Rules!$B$14:$B$17,MATCH(TRIM('query (10)'!F553),Cleaning_Rules!$A$14:$A$17,0)),"UNKNOWN"))</f>
        <v>TBM</v>
      </c>
      <c r="K553" s="38" t="str">
        <f>IF('query (10)'!G553="","",'query (10)'!G553)</f>
        <v>กำลังดำเนินการ</v>
      </c>
      <c r="L553" s="38" t="str">
        <f>IF('query (10)'!G553="","MISSING",IFERROR(INDEX(Cleaning_Rules!$B$5:$B$10,MATCH(TRIM('query (10)'!G553),Cleaning_Rules!$A$5:$A$10,0)),"UNKNOWN"))</f>
        <v>IN_PROGRESS</v>
      </c>
      <c r="M553" s="38" t="str">
        <f>IF('query (10)'!I553="","",'query (10)'!I553)</f>
        <v>Mechanical</v>
      </c>
      <c r="N553" s="38" t="str">
        <f>IF('query (10)'!O553="","",'query (10)'!O553)</f>
        <v>Part Change</v>
      </c>
      <c r="O553" s="38" t="str">
        <f>IF('query (10)'!P553="","",'query (10)'!P553)</f>
        <v>Medium</v>
      </c>
      <c r="P553" s="38" t="str">
        <f>IF('query (10)'!N553="","",'query (10)'!N553)</f>
        <v>Change seal kit air cylinder AG Work Stopper According to PM 6 Month Cycle</v>
      </c>
      <c r="Q553" s="38" t="str">
        <f>TRIM('query (10)'!N553)</f>
        <v>Change seal kit air cylinder AG Work Stopper According to PM 6 Month Cycle</v>
      </c>
      <c r="R553" s="38" t="str">
        <f>TRIM(UPPER('query (10)'!R553))</f>
        <v>SEAL KIT</v>
      </c>
      <c r="S553" s="38" t="str">
        <f>TRIM(UPPER('query (10)'!S553))</f>
        <v>MXS20P-PS</v>
      </c>
      <c r="T553" s="38" t="str">
        <f>IF('query (10)'!Q553="","",TRIM(UPPER('query (10)'!Q553)))</f>
        <v/>
      </c>
      <c r="U553" s="38" t="str">
        <f>IF('query (10)'!T553="","",'query (10)'!T553)</f>
        <v/>
      </c>
      <c r="V553" s="39" t="str">
        <f>IF('query (10)'!T553="","",IFERROR(VALUE('query (10)'!T553),""))</f>
        <v/>
      </c>
      <c r="W553" s="40">
        <f>IF('query (10)'!U553="","",'query (10)'!U553)</f>
        <v>0</v>
      </c>
      <c r="X553" s="39">
        <f>IF('query (10)'!V553="","",'query (10)'!V553)</f>
        <v>180</v>
      </c>
      <c r="Y553" s="41">
        <f>IF('query (10)'!W553="","",'query (10)'!W553)</f>
        <v>46034</v>
      </c>
      <c r="Z553" s="41" t="str">
        <f>IF('query (10)'!X553="","",'query (10)'!X553)</f>
        <v/>
      </c>
      <c r="AA553" s="41">
        <f>IF('query (10)'!Y553="","",'query (10)'!Y553)</f>
        <v>46034</v>
      </c>
      <c r="AB553" s="41">
        <f>IF('query (10)'!Z553="","",'query (10)'!Z553)</f>
        <v>46214</v>
      </c>
      <c r="AC553" s="38" t="str">
        <f>IF(OR('query (10)'!AA553="",COUNTIF(Cleaning_Rules!$A$21:$A$26,TRIM('query (10)'!AA553))&gt;0),"",TRIM('query (10)'!AA553))</f>
        <v/>
      </c>
      <c r="AD553" s="38" t="str">
        <f>IF('query (10)'!AB553="","",TRIM(IFERROR(_xlfn.TEXTBEFORE('query (10)'!AB553,"("),'query (10)'!AB553)))</f>
        <v>เริ่มซ่อมงาน PM แล้ว รับผิดชอบโดย CHETSADA PHIWBANG</v>
      </c>
      <c r="AE553" s="38" t="str">
        <f>IFERROR(LOWER(TRIM(_xlfn.TEXTBEFORE(_xlfn.TEXTAFTER('query (10)'!AB553,"("),")"))),"")</f>
        <v>chetsada@nsk.com</v>
      </c>
      <c r="AF553" s="38" t="str">
        <f>IF('query (10)'!AD553="","",TRIM('query (10)'!AD553))</f>
        <v>จักรภัทร โคตรสมบัติ</v>
      </c>
      <c r="AG553" s="38" t="str">
        <f>IF('query (10)'!AE553="","",TRIM('query (10)'!AE553))</f>
        <v>เจษฎา ผิวบาง</v>
      </c>
      <c r="AH553" s="38" t="str">
        <f>IF('query (10)'!AF553="","",IFERROR(VALUE('query (10)'!AF553),""))</f>
        <v/>
      </c>
      <c r="AI553" s="38" t="str">
        <f>IF('query (10)'!AG553="","",TRIM('query (10)'!AG553))</f>
        <v/>
      </c>
      <c r="AJ553" s="38" t="str">
        <f>IF('query (10)'!AH553="","",IFERROR(VALUE('query (10)'!AH553),""))</f>
        <v/>
      </c>
      <c r="AK553" s="38" t="str">
        <f>IF('query (10)'!AI553="","",TRIM('query (10)'!AI553))</f>
        <v/>
      </c>
      <c r="AL553" s="42">
        <f t="shared" si="40"/>
        <v>2026</v>
      </c>
      <c r="AM553" s="42" t="str">
        <f t="shared" si="41"/>
        <v>2026-01</v>
      </c>
      <c r="AN553" s="42" t="str">
        <f t="shared" ca="1" si="42"/>
        <v>OVERDUE</v>
      </c>
      <c r="AO553" s="42" t="str">
        <f t="shared" si="43"/>
        <v>GR-497 | INNER RING BORE GRINDING MACHINE. | BWD3 | AG | Time-based Maintenance | Mechanical | Part Change | Medium | Change seal kit air cylinder AG Work Stopper According to PM 6 Month Cycle | SEAL KIT | MXS20P-PS | เริ่มซ่อมงาน PM แล้ว รับผิดชอบโดย CHETSADA PHIWBANG | เจษฎา ผิวบาง</v>
      </c>
      <c r="AP553" s="42" t="str">
        <f>_xlfn.TEXTJOIN("; ",TRUE,IF(COUNTA('query (10)'!A553:AK553)&lt;=6,"NEAR_EMPTY_ROW",""),IF($K553="","MISSING_STATUS",""),IF(AND($K553="เสร็จสิ้น",$Z553=""),"DONE_NO_ACTUAL_DATE",""),IF(AND($I553="Condition-based Maintenance",$AH553=""),"CBM_NO_MEASUREMENT",""),IF(OR($X553="",$X553=0),"INVALID_PERIOD",""),IF(AND($AA553&lt;&gt;"",$AB553&lt;&gt;"",$AB553&lt;$AA553),"DATE_SEQUENCE_ERROR",""),IF(AND($AB553&lt;&gt;"",$AB553&gt;DATE(2030,12,31)),"DATE_OUTLIER",""),IF($C553="","MISSING_QRCODE",""),IF($J553="UNKNOWN","UNKNOWN_PM_TYPE",""),IF($L553="UNKNOWN","UNKNOWN_STATUS",""))</f>
        <v/>
      </c>
      <c r="AQ553" s="42" t="str">
        <f t="shared" si="44"/>
        <v>NO</v>
      </c>
    </row>
    <row r="554" spans="1:43" x14ac:dyDescent="0.3">
      <c r="A554" s="38">
        <f>IF('query (10)'!A554="","",'query (10)'!A554)</f>
        <v>669</v>
      </c>
      <c r="B554" s="38">
        <f>IF('query (10)'!B554="","",'query (10)'!B554)</f>
        <v>18978</v>
      </c>
      <c r="C554" s="38" t="str">
        <f>TRIM(UPPER('query (10)'!M554))</f>
        <v>GR-497</v>
      </c>
      <c r="D554" s="38" t="str">
        <f>TRIM(UPPER(IFERROR(_xlfn.TEXTBEFORE('query (10)'!L554,"("),'query (10)'!L554)))</f>
        <v>INNER RING BORE GRINDING MACHINE.</v>
      </c>
      <c r="E554" s="38" t="str">
        <f>IFERROR(TRIM(UPPER(_xlfn.TEXTBEFORE(_xlfn.TEXTAFTER('query (10)'!L554,"("),")"))),"")</f>
        <v/>
      </c>
      <c r="F554" s="38" t="str">
        <f>TRIM('query (10)'!K554)</f>
        <v>BWD3</v>
      </c>
      <c r="G554" s="38" t="str">
        <f>IF('query (10)'!J554="","",'query (10)'!J554)</f>
        <v xml:space="preserve">AG </v>
      </c>
      <c r="H554" s="38" t="str">
        <f>TRIM(UPPER('query (10)'!J554))</f>
        <v>AG</v>
      </c>
      <c r="I554" s="38" t="str">
        <f>IF('query (10)'!F554="","",'query (10)'!F554)</f>
        <v>Time-based Maintenance</v>
      </c>
      <c r="J554" s="38" t="str">
        <f>IF('query (10)'!F554="","",IFERROR(INDEX(Cleaning_Rules!$B$14:$B$17,MATCH(TRIM('query (10)'!F554),Cleaning_Rules!$A$14:$A$17,0)),"UNKNOWN"))</f>
        <v>TBM</v>
      </c>
      <c r="K554" s="38" t="str">
        <f>IF('query (10)'!G554="","",'query (10)'!G554)</f>
        <v>เสร็จสิ้น</v>
      </c>
      <c r="L554" s="38" t="str">
        <f>IF('query (10)'!G554="","MISSING",IFERROR(INDEX(Cleaning_Rules!$B$5:$B$10,MATCH(TRIM('query (10)'!G554),Cleaning_Rules!$A$5:$A$10,0)),"UNKNOWN"))</f>
        <v>COMPLETED</v>
      </c>
      <c r="M554" s="38" t="str">
        <f>IF('query (10)'!I554="","",'query (10)'!I554)</f>
        <v>Mechanical</v>
      </c>
      <c r="N554" s="38" t="str">
        <f>IF('query (10)'!O554="","",'query (10)'!O554)</f>
        <v>Part Change</v>
      </c>
      <c r="O554" s="38" t="str">
        <f>IF('query (10)'!P554="","",'query (10)'!P554)</f>
        <v>Medium</v>
      </c>
      <c r="P554" s="38" t="str">
        <f>IF('query (10)'!N554="","",'query (10)'!N554)</f>
        <v>Change Air cylinder AG Divider According to PM 1 Year Cycle</v>
      </c>
      <c r="Q554" s="38" t="str">
        <f>TRIM('query (10)'!N554)</f>
        <v>Change Air cylinder AG Divider According to PM 1 Year Cycle</v>
      </c>
      <c r="R554" s="38" t="str">
        <f>TRIM(UPPER('query (10)'!R554))</f>
        <v>AIR CYLINDER</v>
      </c>
      <c r="S554" s="38" t="str">
        <f>TRIM(UPPER('query (10)'!S554))</f>
        <v>CDQ2KB20-10DZ</v>
      </c>
      <c r="T554" s="38" t="str">
        <f>IF('query (10)'!Q554="","",TRIM(UPPER('query (10)'!Q554)))</f>
        <v/>
      </c>
      <c r="U554" s="38" t="str">
        <f>IF('query (10)'!T554="","",'query (10)'!T554)</f>
        <v/>
      </c>
      <c r="V554" s="39" t="str">
        <f>IF('query (10)'!T554="","",IFERROR(VALUE('query (10)'!T554),""))</f>
        <v/>
      </c>
      <c r="W554" s="40">
        <f>IF('query (10)'!U554="","",'query (10)'!U554)</f>
        <v>0</v>
      </c>
      <c r="X554" s="39">
        <f>IF('query (10)'!V554="","",'query (10)'!V554)</f>
        <v>360</v>
      </c>
      <c r="Y554" s="41">
        <f>IF('query (10)'!W554="","",'query (10)'!W554)</f>
        <v>46034</v>
      </c>
      <c r="Z554" s="41">
        <f>IF('query (10)'!X554="","",'query (10)'!X554)</f>
        <v>46095</v>
      </c>
      <c r="AA554" s="41">
        <f>IF('query (10)'!Y554="","",'query (10)'!Y554)</f>
        <v>46095</v>
      </c>
      <c r="AB554" s="41">
        <f>IF('query (10)'!Z554="","",'query (10)'!Z554)</f>
        <v>46455</v>
      </c>
      <c r="AC554" s="38" t="str">
        <f>IF(OR('query (10)'!AA554="",COUNTIF(Cleaning_Rules!$A$21:$A$26,TRIM('query (10)'!AA554))&gt;0),"",TRIM('query (10)'!AA554))</f>
        <v/>
      </c>
      <c r="AD554" s="38" t="str">
        <f>IF('query (10)'!AB554="","",TRIM(IFERROR(_xlfn.TEXTBEFORE('query (10)'!AB554,"("),'query (10)'!AB554)))</f>
        <v>เริ่มซ่อมงาน PM แล้ว รับผิดชอบโดย JAKKAPAT KHOTSOMBAT</v>
      </c>
      <c r="AE554" s="38" t="str">
        <f>IFERROR(LOWER(TRIM(_xlfn.TEXTBEFORE(_xlfn.TEXTAFTER('query (10)'!AB554,"("),")"))),"")</f>
        <v>jakkapat@nsk.com</v>
      </c>
      <c r="AF554" s="38" t="str">
        <f>IF('query (10)'!AD554="","",TRIM('query (10)'!AD554))</f>
        <v>จักรภัทร โคตรสมบัติ</v>
      </c>
      <c r="AG554" s="38" t="str">
        <f>IF('query (10)'!AE554="","",TRIM('query (10)'!AE554))</f>
        <v>จักรภัทร โคตรสมบัติ</v>
      </c>
      <c r="AH554" s="38" t="str">
        <f>IF('query (10)'!AF554="","",IFERROR(VALUE('query (10)'!AF554),""))</f>
        <v/>
      </c>
      <c r="AI554" s="38" t="str">
        <f>IF('query (10)'!AG554="","",TRIM('query (10)'!AG554))</f>
        <v/>
      </c>
      <c r="AJ554" s="38" t="str">
        <f>IF('query (10)'!AH554="","",IFERROR(VALUE('query (10)'!AH554),""))</f>
        <v/>
      </c>
      <c r="AK554" s="38" t="str">
        <f>IF('query (10)'!AI554="","",TRIM('query (10)'!AI554))</f>
        <v/>
      </c>
      <c r="AL554" s="42">
        <f t="shared" si="40"/>
        <v>2026</v>
      </c>
      <c r="AM554" s="42" t="str">
        <f t="shared" si="41"/>
        <v>2026-01</v>
      </c>
      <c r="AN554" s="42" t="str">
        <f t="shared" ca="1" si="42"/>
        <v/>
      </c>
      <c r="AO554" s="42" t="str">
        <f t="shared" si="43"/>
        <v>GR-497 | INNER RING BORE GRINDING MACHINE. | BWD3 | AG | Time-based Maintenance | Mechanical | Part Change | Medium | Change Air cylinder AG Divider According to PM 1 Year Cycle | AIR CYLINDER | CDQ2KB20-10DZ | เริ่มซ่อมงาน PM แล้ว รับผิดชอบโดย JAKKAPAT KHOTSOMBAT | จักรภัทร โคตรสมบัติ</v>
      </c>
      <c r="AP554" s="42" t="str">
        <f>_xlfn.TEXTJOIN("; ",TRUE,IF(COUNTA('query (10)'!A554:AK554)&lt;=6,"NEAR_EMPTY_ROW",""),IF($K554="","MISSING_STATUS",""),IF(AND($K554="เสร็จสิ้น",$Z554=""),"DONE_NO_ACTUAL_DATE",""),IF(AND($I554="Condition-based Maintenance",$AH554=""),"CBM_NO_MEASUREMENT",""),IF(OR($X554="",$X554=0),"INVALID_PERIOD",""),IF(AND($AA554&lt;&gt;"",$AB554&lt;&gt;"",$AB554&lt;$AA554),"DATE_SEQUENCE_ERROR",""),IF(AND($AB554&lt;&gt;"",$AB554&gt;DATE(2030,12,31)),"DATE_OUTLIER",""),IF($C554="","MISSING_QRCODE",""),IF($J554="UNKNOWN","UNKNOWN_PM_TYPE",""),IF($L554="UNKNOWN","UNKNOWN_STATUS",""))</f>
        <v/>
      </c>
      <c r="AQ554" s="42" t="str">
        <f t="shared" si="44"/>
        <v>NO</v>
      </c>
    </row>
    <row r="555" spans="1:43" x14ac:dyDescent="0.3">
      <c r="A555" s="38">
        <f>IF('query (10)'!A555="","",'query (10)'!A555)</f>
        <v>670</v>
      </c>
      <c r="B555" s="38" t="str">
        <f>IF('query (10)'!B555="","",'query (10)'!B555)</f>
        <v/>
      </c>
      <c r="C555" s="38" t="str">
        <f>TRIM(UPPER('query (10)'!M555))</f>
        <v>GR-490</v>
      </c>
      <c r="D555" s="38" t="str">
        <f>TRIM(UPPER(IFERROR(_xlfn.TEXTBEFORE('query (10)'!L555,"("),'query (10)'!L555)))</f>
        <v>OUTER RING RACEWAY SUPER FINISH MACHINE.</v>
      </c>
      <c r="E555" s="38" t="str">
        <f>IFERROR(TRIM(UPPER(_xlfn.TEXTBEFORE(_xlfn.TEXTAFTER('query (10)'!L555,"("),")"))),"")</f>
        <v/>
      </c>
      <c r="F555" s="38" t="str">
        <f>TRIM('query (10)'!K555)</f>
        <v>BWD3</v>
      </c>
      <c r="G555" s="38" t="str">
        <f>IF('query (10)'!J555="","",'query (10)'!J555)</f>
        <v>Air Cylinder</v>
      </c>
      <c r="H555" s="38" t="str">
        <f>TRIM(UPPER('query (10)'!J555))</f>
        <v>AIR CYLINDER</v>
      </c>
      <c r="I555" s="38" t="str">
        <f>IF('query (10)'!F555="","",'query (10)'!F555)</f>
        <v>Time-based Maintenance</v>
      </c>
      <c r="J555" s="38" t="str">
        <f>IF('query (10)'!F555="","",IFERROR(INDEX(Cleaning_Rules!$B$14:$B$17,MATCH(TRIM('query (10)'!F555),Cleaning_Rules!$A$14:$A$17,0)),"UNKNOWN"))</f>
        <v>TBM</v>
      </c>
      <c r="K555" s="38" t="str">
        <f>IF('query (10)'!G555="","",'query (10)'!G555)</f>
        <v>แผนใหม่</v>
      </c>
      <c r="L555" s="38" t="str">
        <f>IF('query (10)'!G555="","MISSING",IFERROR(INDEX(Cleaning_Rules!$B$5:$B$10,MATCH(TRIM('query (10)'!G555),Cleaning_Rules!$A$5:$A$10,0)),"UNKNOWN"))</f>
        <v>NEW_PLAN</v>
      </c>
      <c r="M555" s="38" t="str">
        <f>IF('query (10)'!I555="","",'query (10)'!I555)</f>
        <v>Mechanical</v>
      </c>
      <c r="N555" s="38" t="str">
        <f>IF('query (10)'!O555="","",'query (10)'!O555)</f>
        <v>Part Change</v>
      </c>
      <c r="O555" s="38" t="str">
        <f>IF('query (10)'!P555="","",'query (10)'!P555)</f>
        <v>Medium</v>
      </c>
      <c r="P555" s="38" t="str">
        <f>IF('query (10)'!N555="","",'query (10)'!N555)</f>
        <v>Change Air cylinder Work Divider According to PM 1 Year Cycle</v>
      </c>
      <c r="Q555" s="38" t="str">
        <f>TRIM('query (10)'!N555)</f>
        <v>Change Air cylinder Work Divider According to PM 1 Year Cycle</v>
      </c>
      <c r="R555" s="38" t="str">
        <f>TRIM(UPPER('query (10)'!R555))</f>
        <v>AIR CYLINDER</v>
      </c>
      <c r="S555" s="38" t="str">
        <f>TRIM(UPPER('query (10)'!S555))</f>
        <v>RSDQB32-10DK</v>
      </c>
      <c r="T555" s="38" t="str">
        <f>IF('query (10)'!Q555="","",TRIM(UPPER('query (10)'!Q555)))</f>
        <v/>
      </c>
      <c r="U555" s="38" t="str">
        <f>IF('query (10)'!T555="","",'query (10)'!T555)</f>
        <v/>
      </c>
      <c r="V555" s="39" t="str">
        <f>IF('query (10)'!T555="","",IFERROR(VALUE('query (10)'!T555),""))</f>
        <v/>
      </c>
      <c r="W555" s="40">
        <f>IF('query (10)'!U555="","",'query (10)'!U555)</f>
        <v>0</v>
      </c>
      <c r="X555" s="39">
        <f>IF('query (10)'!V555="","",'query (10)'!V555)</f>
        <v>360</v>
      </c>
      <c r="Y555" s="41">
        <f>IF('query (10)'!W555="","",'query (10)'!W555)</f>
        <v>46034</v>
      </c>
      <c r="Z555" s="41" t="str">
        <f>IF('query (10)'!X555="","",'query (10)'!X555)</f>
        <v/>
      </c>
      <c r="AA555" s="41">
        <f>IF('query (10)'!Y555="","",'query (10)'!Y555)</f>
        <v>46034</v>
      </c>
      <c r="AB555" s="41">
        <f>IF('query (10)'!Z555="","",'query (10)'!Z555)</f>
        <v>46394</v>
      </c>
      <c r="AC555" s="38" t="str">
        <f>IF(OR('query (10)'!AA555="",COUNTIF(Cleaning_Rules!$A$21:$A$26,TRIM('query (10)'!AA555))&gt;0),"",TRIM('query (10)'!AA555))</f>
        <v/>
      </c>
      <c r="AD555" s="38" t="str">
        <f>IF('query (10)'!AB555="","",TRIM(IFERROR(_xlfn.TEXTBEFORE('query (10)'!AB555,"("),'query (10)'!AB555)))</f>
        <v/>
      </c>
      <c r="AE555" s="38" t="str">
        <f>IFERROR(LOWER(TRIM(_xlfn.TEXTBEFORE(_xlfn.TEXTAFTER('query (10)'!AB555,"("),")"))),"")</f>
        <v/>
      </c>
      <c r="AF555" s="38" t="str">
        <f>IF('query (10)'!AD555="","",TRIM('query (10)'!AD555))</f>
        <v>จักรภัทร โคตรสมบัติ</v>
      </c>
      <c r="AG555" s="38" t="str">
        <f>IF('query (10)'!AE555="","",TRIM('query (10)'!AE555))</f>
        <v>จักรภัทร โคตรสมบัติ</v>
      </c>
      <c r="AH555" s="38" t="str">
        <f>IF('query (10)'!AF555="","",IFERROR(VALUE('query (10)'!AF555),""))</f>
        <v/>
      </c>
      <c r="AI555" s="38" t="str">
        <f>IF('query (10)'!AG555="","",TRIM('query (10)'!AG555))</f>
        <v/>
      </c>
      <c r="AJ555" s="38" t="str">
        <f>IF('query (10)'!AH555="","",IFERROR(VALUE('query (10)'!AH555),""))</f>
        <v/>
      </c>
      <c r="AK555" s="38" t="str">
        <f>IF('query (10)'!AI555="","",TRIM('query (10)'!AI555))</f>
        <v/>
      </c>
      <c r="AL555" s="42">
        <f t="shared" si="40"/>
        <v>2026</v>
      </c>
      <c r="AM555" s="42" t="str">
        <f t="shared" si="41"/>
        <v>2026-01</v>
      </c>
      <c r="AN555" s="42" t="str">
        <f t="shared" ca="1" si="42"/>
        <v>ON_SCHEDULE</v>
      </c>
      <c r="AO555" s="42" t="str">
        <f t="shared" si="43"/>
        <v>GR-490 | OUTER RING RACEWAY SUPER FINISH MACHINE. | BWD3 | AIR CYLINDER | Time-based Maintenance | Mechanical | Part Change | Medium | Change Air cylinder Work Divider According to PM 1 Year Cycle | AIR CYLINDER | RSDQB32-10DK | จักรภัทร โคตรสมบัติ</v>
      </c>
      <c r="AP555" s="42" t="str">
        <f>_xlfn.TEXTJOIN("; ",TRUE,IF(COUNTA('query (10)'!A555:AK555)&lt;=6,"NEAR_EMPTY_ROW",""),IF($K555="","MISSING_STATUS",""),IF(AND($K555="เสร็จสิ้น",$Z555=""),"DONE_NO_ACTUAL_DATE",""),IF(AND($I555="Condition-based Maintenance",$AH555=""),"CBM_NO_MEASUREMENT",""),IF(OR($X555="",$X555=0),"INVALID_PERIOD",""),IF(AND($AA555&lt;&gt;"",$AB555&lt;&gt;"",$AB555&lt;$AA555),"DATE_SEQUENCE_ERROR",""),IF(AND($AB555&lt;&gt;"",$AB555&gt;DATE(2030,12,31)),"DATE_OUTLIER",""),IF($C555="","MISSING_QRCODE",""),IF($J555="UNKNOWN","UNKNOWN_PM_TYPE",""),IF($L555="UNKNOWN","UNKNOWN_STATUS",""))</f>
        <v/>
      </c>
      <c r="AQ555" s="42" t="str">
        <f t="shared" si="44"/>
        <v>NO</v>
      </c>
    </row>
    <row r="556" spans="1:43" x14ac:dyDescent="0.3">
      <c r="A556" s="38">
        <f>IF('query (10)'!A556="","",'query (10)'!A556)</f>
        <v>671</v>
      </c>
      <c r="B556" s="38" t="str">
        <f>IF('query (10)'!B556="","",'query (10)'!B556)</f>
        <v/>
      </c>
      <c r="C556" s="38" t="str">
        <f>TRIM(UPPER('query (10)'!M556))</f>
        <v>GR-501</v>
      </c>
      <c r="D556" s="38" t="str">
        <f>TRIM(UPPER(IFERROR(_xlfn.TEXTBEFORE('query (10)'!L556,"("),'query (10)'!L556)))</f>
        <v>INNER RING RACEWAY SUPER FINISH MACHINE.</v>
      </c>
      <c r="E556" s="38" t="str">
        <f>IFERROR(TRIM(UPPER(_xlfn.TEXTBEFORE(_xlfn.TEXTAFTER('query (10)'!L556,"("),")"))),"")</f>
        <v/>
      </c>
      <c r="F556" s="38" t="str">
        <f>TRIM('query (10)'!K556)</f>
        <v>BWD3</v>
      </c>
      <c r="G556" s="38" t="str">
        <f>IF('query (10)'!J556="","",'query (10)'!J556)</f>
        <v>Air Cylinder</v>
      </c>
      <c r="H556" s="38" t="str">
        <f>TRIM(UPPER('query (10)'!J556))</f>
        <v>AIR CYLINDER</v>
      </c>
      <c r="I556" s="38" t="str">
        <f>IF('query (10)'!F556="","",'query (10)'!F556)</f>
        <v>Time-based Maintenance</v>
      </c>
      <c r="J556" s="38" t="str">
        <f>IF('query (10)'!F556="","",IFERROR(INDEX(Cleaning_Rules!$B$14:$B$17,MATCH(TRIM('query (10)'!F556),Cleaning_Rules!$A$14:$A$17,0)),"UNKNOWN"))</f>
        <v>TBM</v>
      </c>
      <c r="K556" s="38" t="str">
        <f>IF('query (10)'!G556="","",'query (10)'!G556)</f>
        <v>แผนใหม่</v>
      </c>
      <c r="L556" s="38" t="str">
        <f>IF('query (10)'!G556="","MISSING",IFERROR(INDEX(Cleaning_Rules!$B$5:$B$10,MATCH(TRIM('query (10)'!G556),Cleaning_Rules!$A$5:$A$10,0)),"UNKNOWN"))</f>
        <v>NEW_PLAN</v>
      </c>
      <c r="M556" s="38" t="str">
        <f>IF('query (10)'!I556="","",'query (10)'!I556)</f>
        <v>Mechanical</v>
      </c>
      <c r="N556" s="38" t="str">
        <f>IF('query (10)'!O556="","",'query (10)'!O556)</f>
        <v>Part Change</v>
      </c>
      <c r="O556" s="38" t="str">
        <f>IF('query (10)'!P556="","",'query (10)'!P556)</f>
        <v>Medium</v>
      </c>
      <c r="P556" s="38" t="str">
        <f>IF('query (10)'!N556="","",'query (10)'!N556)</f>
        <v>Change Air cylinder Work Divider According to PM 1 Year Cycle</v>
      </c>
      <c r="Q556" s="38" t="str">
        <f>TRIM('query (10)'!N556)</f>
        <v>Change Air cylinder Work Divider According to PM 1 Year Cycle</v>
      </c>
      <c r="R556" s="38" t="str">
        <f>TRIM(UPPER('query (10)'!R556))</f>
        <v>AIR CYLINDER</v>
      </c>
      <c r="S556" s="38" t="str">
        <f>TRIM(UPPER('query (10)'!S556))</f>
        <v>CDQ2WB32-10DZ</v>
      </c>
      <c r="T556" s="38" t="str">
        <f>IF('query (10)'!Q556="","",TRIM(UPPER('query (10)'!Q556)))</f>
        <v/>
      </c>
      <c r="U556" s="38" t="str">
        <f>IF('query (10)'!T556="","",'query (10)'!T556)</f>
        <v/>
      </c>
      <c r="V556" s="39" t="str">
        <f>IF('query (10)'!T556="","",IFERROR(VALUE('query (10)'!T556),""))</f>
        <v/>
      </c>
      <c r="W556" s="40">
        <f>IF('query (10)'!U556="","",'query (10)'!U556)</f>
        <v>0</v>
      </c>
      <c r="X556" s="39">
        <f>IF('query (10)'!V556="","",'query (10)'!V556)</f>
        <v>360</v>
      </c>
      <c r="Y556" s="41">
        <f>IF('query (10)'!W556="","",'query (10)'!W556)</f>
        <v>46034</v>
      </c>
      <c r="Z556" s="41" t="str">
        <f>IF('query (10)'!X556="","",'query (10)'!X556)</f>
        <v/>
      </c>
      <c r="AA556" s="41">
        <f>IF('query (10)'!Y556="","",'query (10)'!Y556)</f>
        <v>46034</v>
      </c>
      <c r="AB556" s="41">
        <f>IF('query (10)'!Z556="","",'query (10)'!Z556)</f>
        <v>46394</v>
      </c>
      <c r="AC556" s="38" t="str">
        <f>IF(OR('query (10)'!AA556="",COUNTIF(Cleaning_Rules!$A$21:$A$26,TRIM('query (10)'!AA556))&gt;0),"",TRIM('query (10)'!AA556))</f>
        <v/>
      </c>
      <c r="AD556" s="38" t="str">
        <f>IF('query (10)'!AB556="","",TRIM(IFERROR(_xlfn.TEXTBEFORE('query (10)'!AB556,"("),'query (10)'!AB556)))</f>
        <v/>
      </c>
      <c r="AE556" s="38" t="str">
        <f>IFERROR(LOWER(TRIM(_xlfn.TEXTBEFORE(_xlfn.TEXTAFTER('query (10)'!AB556,"("),")"))),"")</f>
        <v/>
      </c>
      <c r="AF556" s="38" t="str">
        <f>IF('query (10)'!AD556="","",TRIM('query (10)'!AD556))</f>
        <v>จักรภัทร โคตรสมบัติ</v>
      </c>
      <c r="AG556" s="38" t="str">
        <f>IF('query (10)'!AE556="","",TRIM('query (10)'!AE556))</f>
        <v>จักรภัทร โคตรสมบัติ</v>
      </c>
      <c r="AH556" s="38" t="str">
        <f>IF('query (10)'!AF556="","",IFERROR(VALUE('query (10)'!AF556),""))</f>
        <v/>
      </c>
      <c r="AI556" s="38" t="str">
        <f>IF('query (10)'!AG556="","",TRIM('query (10)'!AG556))</f>
        <v/>
      </c>
      <c r="AJ556" s="38" t="str">
        <f>IF('query (10)'!AH556="","",IFERROR(VALUE('query (10)'!AH556),""))</f>
        <v/>
      </c>
      <c r="AK556" s="38" t="str">
        <f>IF('query (10)'!AI556="","",TRIM('query (10)'!AI556))</f>
        <v/>
      </c>
      <c r="AL556" s="42">
        <f t="shared" si="40"/>
        <v>2026</v>
      </c>
      <c r="AM556" s="42" t="str">
        <f t="shared" si="41"/>
        <v>2026-01</v>
      </c>
      <c r="AN556" s="42" t="str">
        <f t="shared" ca="1" si="42"/>
        <v>ON_SCHEDULE</v>
      </c>
      <c r="AO556" s="42" t="str">
        <f t="shared" si="43"/>
        <v>GR-501 | INNER RING RACEWAY SUPER FINISH MACHINE. | BWD3 | AIR CYLINDER | Time-based Maintenance | Mechanical | Part Change | Medium | Change Air cylinder Work Divider According to PM 1 Year Cycle | AIR CYLINDER | CDQ2WB32-10DZ | จักรภัทร โคตรสมบัติ</v>
      </c>
      <c r="AP556" s="42" t="str">
        <f>_xlfn.TEXTJOIN("; ",TRUE,IF(COUNTA('query (10)'!A556:AK556)&lt;=6,"NEAR_EMPTY_ROW",""),IF($K556="","MISSING_STATUS",""),IF(AND($K556="เสร็จสิ้น",$Z556=""),"DONE_NO_ACTUAL_DATE",""),IF(AND($I556="Condition-based Maintenance",$AH556=""),"CBM_NO_MEASUREMENT",""),IF(OR($X556="",$X556=0),"INVALID_PERIOD",""),IF(AND($AA556&lt;&gt;"",$AB556&lt;&gt;"",$AB556&lt;$AA556),"DATE_SEQUENCE_ERROR",""),IF(AND($AB556&lt;&gt;"",$AB556&gt;DATE(2030,12,31)),"DATE_OUTLIER",""),IF($C556="","MISSING_QRCODE",""),IF($J556="UNKNOWN","UNKNOWN_PM_TYPE",""),IF($L556="UNKNOWN","UNKNOWN_STATUS",""))</f>
        <v/>
      </c>
      <c r="AQ556" s="42" t="str">
        <f t="shared" si="44"/>
        <v>NO</v>
      </c>
    </row>
    <row r="557" spans="1:43" x14ac:dyDescent="0.3">
      <c r="A557" s="38">
        <f>IF('query (10)'!A557="","",'query (10)'!A557)</f>
        <v>672</v>
      </c>
      <c r="B557" s="38">
        <f>IF('query (10)'!B557="","",'query (10)'!B557)</f>
        <v>17382</v>
      </c>
      <c r="C557" s="38" t="str">
        <f>TRIM(UPPER('query (10)'!M557))</f>
        <v>WA-491</v>
      </c>
      <c r="D557" s="38" t="str">
        <f>TRIM(UPPER(IFERROR(_xlfn.TEXTBEFORE('query (10)'!L557,"("),'query (10)'!L557)))</f>
        <v>OUTER/INNER RING PART WASH EQUIPMENT</v>
      </c>
      <c r="E557" s="38" t="str">
        <f>IFERROR(TRIM(UPPER(_xlfn.TEXTBEFORE(_xlfn.TEXTAFTER('query (10)'!L557,"("),")"))),"")</f>
        <v/>
      </c>
      <c r="F557" s="38" t="str">
        <f>TRIM('query (10)'!K557)</f>
        <v>BWD3</v>
      </c>
      <c r="G557" s="38" t="str">
        <f>IF('query (10)'!J557="","",'query (10)'!J557)</f>
        <v>Filter</v>
      </c>
      <c r="H557" s="38" t="str">
        <f>TRIM(UPPER('query (10)'!J557))</f>
        <v>FILTER</v>
      </c>
      <c r="I557" s="38" t="str">
        <f>IF('query (10)'!F557="","",'query (10)'!F557)</f>
        <v>Time-based Maintenance</v>
      </c>
      <c r="J557" s="38" t="str">
        <f>IF('query (10)'!F557="","",IFERROR(INDEX(Cleaning_Rules!$B$14:$B$17,MATCH(TRIM('query (10)'!F557),Cleaning_Rules!$A$14:$A$17,0)),"UNKNOWN"))</f>
        <v>TBM</v>
      </c>
      <c r="K557" s="38" t="str">
        <f>IF('query (10)'!G557="","",'query (10)'!G557)</f>
        <v>กำลังดำเนินการ</v>
      </c>
      <c r="L557" s="38" t="str">
        <f>IF('query (10)'!G557="","MISSING",IFERROR(INDEX(Cleaning_Rules!$B$5:$B$10,MATCH(TRIM('query (10)'!G557),Cleaning_Rules!$A$5:$A$10,0)),"UNKNOWN"))</f>
        <v>IN_PROGRESS</v>
      </c>
      <c r="M557" s="38" t="str">
        <f>IF('query (10)'!I557="","",'query (10)'!I557)</f>
        <v>Mechanical</v>
      </c>
      <c r="N557" s="38" t="str">
        <f>IF('query (10)'!O557="","",'query (10)'!O557)</f>
        <v>Part Change</v>
      </c>
      <c r="O557" s="38" t="str">
        <f>IF('query (10)'!P557="","",'query (10)'!P557)</f>
        <v>Medium</v>
      </c>
      <c r="P557" s="38" t="str">
        <f>IF('query (10)'!N557="","",'query (10)'!N557)</f>
        <v>Change Filter Heavy Smoke According to PM 6 Month Cycle</v>
      </c>
      <c r="Q557" s="38" t="str">
        <f>TRIM('query (10)'!N557)</f>
        <v>Change Filter Heavy Smoke According to PM 6 Month Cycle</v>
      </c>
      <c r="R557" s="38" t="str">
        <f>TRIM(UPPER('query (10)'!R557))</f>
        <v>FILTER</v>
      </c>
      <c r="S557" s="38" t="str">
        <f>TRIM(UPPER('query (10)'!S557))</f>
        <v>FU-40</v>
      </c>
      <c r="T557" s="38" t="str">
        <f>IF('query (10)'!Q557="","",TRIM(UPPER('query (10)'!Q557)))</f>
        <v/>
      </c>
      <c r="U557" s="38" t="str">
        <f>IF('query (10)'!T557="","",'query (10)'!T557)</f>
        <v/>
      </c>
      <c r="V557" s="39" t="str">
        <f>IF('query (10)'!T557="","",IFERROR(VALUE('query (10)'!T557),""))</f>
        <v/>
      </c>
      <c r="W557" s="40">
        <f>IF('query (10)'!U557="","",'query (10)'!U557)</f>
        <v>0</v>
      </c>
      <c r="X557" s="39">
        <f>IF('query (10)'!V557="","",'query (10)'!V557)</f>
        <v>180</v>
      </c>
      <c r="Y557" s="41">
        <f>IF('query (10)'!W557="","",'query (10)'!W557)</f>
        <v>46034</v>
      </c>
      <c r="Z557" s="41" t="str">
        <f>IF('query (10)'!X557="","",'query (10)'!X557)</f>
        <v/>
      </c>
      <c r="AA557" s="41">
        <f>IF('query (10)'!Y557="","",'query (10)'!Y557)</f>
        <v>46034</v>
      </c>
      <c r="AB557" s="41">
        <f>IF('query (10)'!Z557="","",'query (10)'!Z557)</f>
        <v>46214</v>
      </c>
      <c r="AC557" s="38" t="str">
        <f>IF(OR('query (10)'!AA557="",COUNTIF(Cleaning_Rules!$A$21:$A$26,TRIM('query (10)'!AA557))&gt;0),"",TRIM('query (10)'!AA557))</f>
        <v/>
      </c>
      <c r="AD557" s="38" t="str">
        <f>IF('query (10)'!AB557="","",TRIM(IFERROR(_xlfn.TEXTBEFORE('query (10)'!AB557,"("),'query (10)'!AB557)))</f>
        <v>เริ่มซ่อมงาน PM แล้ว รับผิดชอบโดย CHETSADA PHIWBANG</v>
      </c>
      <c r="AE557" s="38" t="str">
        <f>IFERROR(LOWER(TRIM(_xlfn.TEXTBEFORE(_xlfn.TEXTAFTER('query (10)'!AB557,"("),")"))),"")</f>
        <v>chetsada@nsk.com</v>
      </c>
      <c r="AF557" s="38" t="str">
        <f>IF('query (10)'!AD557="","",TRIM('query (10)'!AD557))</f>
        <v>จักรภัทร โคตรสมบัติ</v>
      </c>
      <c r="AG557" s="38" t="str">
        <f>IF('query (10)'!AE557="","",TRIM('query (10)'!AE557))</f>
        <v>เจษฎา ผิวบาง</v>
      </c>
      <c r="AH557" s="38" t="str">
        <f>IF('query (10)'!AF557="","",IFERROR(VALUE('query (10)'!AF557),""))</f>
        <v/>
      </c>
      <c r="AI557" s="38" t="str">
        <f>IF('query (10)'!AG557="","",TRIM('query (10)'!AG557))</f>
        <v/>
      </c>
      <c r="AJ557" s="38" t="str">
        <f>IF('query (10)'!AH557="","",IFERROR(VALUE('query (10)'!AH557),""))</f>
        <v/>
      </c>
      <c r="AK557" s="38" t="str">
        <f>IF('query (10)'!AI557="","",TRIM('query (10)'!AI557))</f>
        <v/>
      </c>
      <c r="AL557" s="42">
        <f t="shared" si="40"/>
        <v>2026</v>
      </c>
      <c r="AM557" s="42" t="str">
        <f t="shared" si="41"/>
        <v>2026-01</v>
      </c>
      <c r="AN557" s="42" t="str">
        <f t="shared" ca="1" si="42"/>
        <v>OVERDUE</v>
      </c>
      <c r="AO557" s="42" t="str">
        <f t="shared" si="43"/>
        <v>WA-491 | OUTER/INNER RING PART WASH EQUIPMENT | BWD3 | FILTER | Time-based Maintenance | Mechanical | Part Change | Medium | Change Filter Heavy Smoke According to PM 6 Month Cycle | FILTER | FU-40 | เริ่มซ่อมงาน PM แล้ว รับผิดชอบโดย CHETSADA PHIWBANG | เจษฎา ผิวบาง</v>
      </c>
      <c r="AP557" s="42" t="str">
        <f>_xlfn.TEXTJOIN("; ",TRUE,IF(COUNTA('query (10)'!A557:AK557)&lt;=6,"NEAR_EMPTY_ROW",""),IF($K557="","MISSING_STATUS",""),IF(AND($K557="เสร็จสิ้น",$Z557=""),"DONE_NO_ACTUAL_DATE",""),IF(AND($I557="Condition-based Maintenance",$AH557=""),"CBM_NO_MEASUREMENT",""),IF(OR($X557="",$X557=0),"INVALID_PERIOD",""),IF(AND($AA557&lt;&gt;"",$AB557&lt;&gt;"",$AB557&lt;$AA557),"DATE_SEQUENCE_ERROR",""),IF(AND($AB557&lt;&gt;"",$AB557&gt;DATE(2030,12,31)),"DATE_OUTLIER",""),IF($C557="","MISSING_QRCODE",""),IF($J557="UNKNOWN","UNKNOWN_PM_TYPE",""),IF($L557="UNKNOWN","UNKNOWN_STATUS",""))</f>
        <v/>
      </c>
      <c r="AQ557" s="42" t="str">
        <f t="shared" si="44"/>
        <v>NO</v>
      </c>
    </row>
    <row r="558" spans="1:43" x14ac:dyDescent="0.3">
      <c r="A558" s="38">
        <f>IF('query (10)'!A558="","",'query (10)'!A558)</f>
        <v>673</v>
      </c>
      <c r="B558" s="38">
        <f>IF('query (10)'!B558="","",'query (10)'!B558)</f>
        <v>17383</v>
      </c>
      <c r="C558" s="38" t="str">
        <f>TRIM(UPPER('query (10)'!M558))</f>
        <v>WA-165</v>
      </c>
      <c r="D558" s="38" t="str">
        <f>TRIM(UPPER(IFERROR(_xlfn.TEXTBEFORE('query (10)'!L558,"("),'query (10)'!L558)))</f>
        <v>FINISH WASH EQUIPMENT</v>
      </c>
      <c r="E558" s="38" t="str">
        <f>IFERROR(TRIM(UPPER(_xlfn.TEXTBEFORE(_xlfn.TEXTAFTER('query (10)'!L558,"("),")"))),"")</f>
        <v/>
      </c>
      <c r="F558" s="38" t="str">
        <f>TRIM('query (10)'!K558)</f>
        <v>BWD3</v>
      </c>
      <c r="G558" s="38" t="str">
        <f>IF('query (10)'!J558="","",'query (10)'!J558)</f>
        <v>Filter</v>
      </c>
      <c r="H558" s="38" t="str">
        <f>TRIM(UPPER('query (10)'!J558))</f>
        <v>FILTER</v>
      </c>
      <c r="I558" s="38" t="str">
        <f>IF('query (10)'!F558="","",'query (10)'!F558)</f>
        <v>Time-based Maintenance</v>
      </c>
      <c r="J558" s="38" t="str">
        <f>IF('query (10)'!F558="","",IFERROR(INDEX(Cleaning_Rules!$B$14:$B$17,MATCH(TRIM('query (10)'!F558),Cleaning_Rules!$A$14:$A$17,0)),"UNKNOWN"))</f>
        <v>TBM</v>
      </c>
      <c r="K558" s="38" t="str">
        <f>IF('query (10)'!G558="","",'query (10)'!G558)</f>
        <v>กำลังดำเนินการ</v>
      </c>
      <c r="L558" s="38" t="str">
        <f>IF('query (10)'!G558="","MISSING",IFERROR(INDEX(Cleaning_Rules!$B$5:$B$10,MATCH(TRIM('query (10)'!G558),Cleaning_Rules!$A$5:$A$10,0)),"UNKNOWN"))</f>
        <v>IN_PROGRESS</v>
      </c>
      <c r="M558" s="38" t="str">
        <f>IF('query (10)'!I558="","",'query (10)'!I558)</f>
        <v>Mechanical</v>
      </c>
      <c r="N558" s="38" t="str">
        <f>IF('query (10)'!O558="","",'query (10)'!O558)</f>
        <v>Part Change</v>
      </c>
      <c r="O558" s="38" t="str">
        <f>IF('query (10)'!P558="","",'query (10)'!P558)</f>
        <v>Medium</v>
      </c>
      <c r="P558" s="38" t="str">
        <f>IF('query (10)'!N558="","",'query (10)'!N558)</f>
        <v>Change Filter Heavy Smoke According to PM 6 Month Cycle</v>
      </c>
      <c r="Q558" s="38" t="str">
        <f>TRIM('query (10)'!N558)</f>
        <v>Change Filter Heavy Smoke According to PM 6 Month Cycle</v>
      </c>
      <c r="R558" s="38" t="str">
        <f>TRIM(UPPER('query (10)'!R558))</f>
        <v>FILTER</v>
      </c>
      <c r="S558" s="38" t="str">
        <f>TRIM(UPPER('query (10)'!S558))</f>
        <v>FU-40</v>
      </c>
      <c r="T558" s="38" t="str">
        <f>IF('query (10)'!Q558="","",TRIM(UPPER('query (10)'!Q558)))</f>
        <v/>
      </c>
      <c r="U558" s="38" t="str">
        <f>IF('query (10)'!T558="","",'query (10)'!T558)</f>
        <v/>
      </c>
      <c r="V558" s="39" t="str">
        <f>IF('query (10)'!T558="","",IFERROR(VALUE('query (10)'!T558),""))</f>
        <v/>
      </c>
      <c r="W558" s="40">
        <f>IF('query (10)'!U558="","",'query (10)'!U558)</f>
        <v>0</v>
      </c>
      <c r="X558" s="39">
        <f>IF('query (10)'!V558="","",'query (10)'!V558)</f>
        <v>180</v>
      </c>
      <c r="Y558" s="41">
        <f>IF('query (10)'!W558="","",'query (10)'!W558)</f>
        <v>46034</v>
      </c>
      <c r="Z558" s="41" t="str">
        <f>IF('query (10)'!X558="","",'query (10)'!X558)</f>
        <v/>
      </c>
      <c r="AA558" s="41">
        <f>IF('query (10)'!Y558="","",'query (10)'!Y558)</f>
        <v>46034</v>
      </c>
      <c r="AB558" s="41">
        <f>IF('query (10)'!Z558="","",'query (10)'!Z558)</f>
        <v>46214</v>
      </c>
      <c r="AC558" s="38" t="str">
        <f>IF(OR('query (10)'!AA558="",COUNTIF(Cleaning_Rules!$A$21:$A$26,TRIM('query (10)'!AA558))&gt;0),"",TRIM('query (10)'!AA558))</f>
        <v/>
      </c>
      <c r="AD558" s="38" t="str">
        <f>IF('query (10)'!AB558="","",TRIM(IFERROR(_xlfn.TEXTBEFORE('query (10)'!AB558,"("),'query (10)'!AB558)))</f>
        <v>เริ่มซ่อมงาน PM แล้ว รับผิดชอบโดย CHETSADA PHIWBANG</v>
      </c>
      <c r="AE558" s="38" t="str">
        <f>IFERROR(LOWER(TRIM(_xlfn.TEXTBEFORE(_xlfn.TEXTAFTER('query (10)'!AB558,"("),")"))),"")</f>
        <v>chetsada@nsk.com</v>
      </c>
      <c r="AF558" s="38" t="str">
        <f>IF('query (10)'!AD558="","",TRIM('query (10)'!AD558))</f>
        <v>จักรภัทร โคตรสมบัติ</v>
      </c>
      <c r="AG558" s="38" t="str">
        <f>IF('query (10)'!AE558="","",TRIM('query (10)'!AE558))</f>
        <v>เจษฎา ผิวบาง</v>
      </c>
      <c r="AH558" s="38" t="str">
        <f>IF('query (10)'!AF558="","",IFERROR(VALUE('query (10)'!AF558),""))</f>
        <v/>
      </c>
      <c r="AI558" s="38" t="str">
        <f>IF('query (10)'!AG558="","",TRIM('query (10)'!AG558))</f>
        <v/>
      </c>
      <c r="AJ558" s="38" t="str">
        <f>IF('query (10)'!AH558="","",IFERROR(VALUE('query (10)'!AH558),""))</f>
        <v/>
      </c>
      <c r="AK558" s="38" t="str">
        <f>IF('query (10)'!AI558="","",TRIM('query (10)'!AI558))</f>
        <v/>
      </c>
      <c r="AL558" s="42">
        <f t="shared" si="40"/>
        <v>2026</v>
      </c>
      <c r="AM558" s="42" t="str">
        <f t="shared" si="41"/>
        <v>2026-01</v>
      </c>
      <c r="AN558" s="42" t="str">
        <f t="shared" ca="1" si="42"/>
        <v>OVERDUE</v>
      </c>
      <c r="AO558" s="42" t="str">
        <f t="shared" si="43"/>
        <v>WA-165 | FINISH WASH EQUIPMENT | BWD3 | FILTER | Time-based Maintenance | Mechanical | Part Change | Medium | Change Filter Heavy Smoke According to PM 6 Month Cycle | FILTER | FU-40 | เริ่มซ่อมงาน PM แล้ว รับผิดชอบโดย CHETSADA PHIWBANG | เจษฎา ผิวบาง</v>
      </c>
      <c r="AP558" s="42" t="str">
        <f>_xlfn.TEXTJOIN("; ",TRUE,IF(COUNTA('query (10)'!A558:AK558)&lt;=6,"NEAR_EMPTY_ROW",""),IF($K558="","MISSING_STATUS",""),IF(AND($K558="เสร็จสิ้น",$Z558=""),"DONE_NO_ACTUAL_DATE",""),IF(AND($I558="Condition-based Maintenance",$AH558=""),"CBM_NO_MEASUREMENT",""),IF(OR($X558="",$X558=0),"INVALID_PERIOD",""),IF(AND($AA558&lt;&gt;"",$AB558&lt;&gt;"",$AB558&lt;$AA558),"DATE_SEQUENCE_ERROR",""),IF(AND($AB558&lt;&gt;"",$AB558&gt;DATE(2030,12,31)),"DATE_OUTLIER",""),IF($C558="","MISSING_QRCODE",""),IF($J558="UNKNOWN","UNKNOWN_PM_TYPE",""),IF($L558="UNKNOWN","UNKNOWN_STATUS",""))</f>
        <v/>
      </c>
      <c r="AQ558" s="42" t="str">
        <f t="shared" si="44"/>
        <v>NO</v>
      </c>
    </row>
    <row r="559" spans="1:43" x14ac:dyDescent="0.3">
      <c r="A559" s="38">
        <f>IF('query (10)'!A559="","",'query (10)'!A559)</f>
        <v>674</v>
      </c>
      <c r="B559" s="38">
        <f>IF('query (10)'!B559="","",'query (10)'!B559)</f>
        <v>18979</v>
      </c>
      <c r="C559" s="38" t="str">
        <f>TRIM(UPPER('query (10)'!M559))</f>
        <v>AS-574</v>
      </c>
      <c r="D559" s="38" t="str">
        <f>TRIM(UPPER(IFERROR(_xlfn.TEXTBEFORE('query (10)'!L559,"("),'query (10)'!L559)))</f>
        <v>BALL &amp; CAGE ASSEMBLY MACHINE</v>
      </c>
      <c r="E559" s="38" t="str">
        <f>IFERROR(TRIM(UPPER(_xlfn.TEXTBEFORE(_xlfn.TEXTAFTER('query (10)'!L559,"("),")"))),"")</f>
        <v/>
      </c>
      <c r="F559" s="38" t="str">
        <f>TRIM('query (10)'!K559)</f>
        <v>BWD3</v>
      </c>
      <c r="G559" s="38" t="str">
        <f>IF('query (10)'!J559="","",'query (10)'!J559)</f>
        <v>Solenoid valve</v>
      </c>
      <c r="H559" s="38" t="str">
        <f>TRIM(UPPER('query (10)'!J559))</f>
        <v>SOLENOID VALVE</v>
      </c>
      <c r="I559" s="38" t="str">
        <f>IF('query (10)'!F559="","",'query (10)'!F559)</f>
        <v>Time-based Maintenance</v>
      </c>
      <c r="J559" s="38" t="str">
        <f>IF('query (10)'!F559="","",IFERROR(INDEX(Cleaning_Rules!$B$14:$B$17,MATCH(TRIM('query (10)'!F559),Cleaning_Rules!$A$14:$A$17,0)),"UNKNOWN"))</f>
        <v>TBM</v>
      </c>
      <c r="K559" s="38" t="str">
        <f>IF('query (10)'!G559="","",'query (10)'!G559)</f>
        <v>เสร็จสิ้น</v>
      </c>
      <c r="L559" s="38" t="str">
        <f>IF('query (10)'!G559="","MISSING",IFERROR(INDEX(Cleaning_Rules!$B$5:$B$10,MATCH(TRIM('query (10)'!G559),Cleaning_Rules!$A$5:$A$10,0)),"UNKNOWN"))</f>
        <v>COMPLETED</v>
      </c>
      <c r="M559" s="38" t="str">
        <f>IF('query (10)'!I559="","",'query (10)'!I559)</f>
        <v>Mechanical</v>
      </c>
      <c r="N559" s="38" t="str">
        <f>IF('query (10)'!O559="","",'query (10)'!O559)</f>
        <v>Cleaning</v>
      </c>
      <c r="O559" s="38" t="str">
        <f>IF('query (10)'!P559="","",'query (10)'!P559)</f>
        <v>Medium</v>
      </c>
      <c r="P559" s="38" t="str">
        <f>IF('query (10)'!N559="","",'query (10)'!N559)</f>
        <v>Cleaning and Lubricating Solenoid valve According to PM 1 Year Cycle</v>
      </c>
      <c r="Q559" s="38" t="str">
        <f>TRIM('query (10)'!N559)</f>
        <v>Cleaning and Lubricating Solenoid valve According to PM 1 Year Cycle</v>
      </c>
      <c r="R559" s="38" t="str">
        <f>TRIM(UPPER('query (10)'!R559))</f>
        <v/>
      </c>
      <c r="S559" s="38" t="str">
        <f>TRIM(UPPER('query (10)'!S559))</f>
        <v/>
      </c>
      <c r="T559" s="38" t="str">
        <f>IF('query (10)'!Q559="","",TRIM(UPPER('query (10)'!Q559)))</f>
        <v/>
      </c>
      <c r="U559" s="38" t="str">
        <f>IF('query (10)'!T559="","",'query (10)'!T559)</f>
        <v/>
      </c>
      <c r="V559" s="39" t="str">
        <f>IF('query (10)'!T559="","",IFERROR(VALUE('query (10)'!T559),""))</f>
        <v/>
      </c>
      <c r="W559" s="40">
        <f>IF('query (10)'!U559="","",'query (10)'!U559)</f>
        <v>0</v>
      </c>
      <c r="X559" s="39">
        <f>IF('query (10)'!V559="","",'query (10)'!V559)</f>
        <v>360</v>
      </c>
      <c r="Y559" s="41">
        <f>IF('query (10)'!W559="","",'query (10)'!W559)</f>
        <v>46034</v>
      </c>
      <c r="Z559" s="41">
        <f>IF('query (10)'!X559="","",'query (10)'!X559)</f>
        <v>46095</v>
      </c>
      <c r="AA559" s="41">
        <f>IF('query (10)'!Y559="","",'query (10)'!Y559)</f>
        <v>46095</v>
      </c>
      <c r="AB559" s="41">
        <f>IF('query (10)'!Z559="","",'query (10)'!Z559)</f>
        <v>46455</v>
      </c>
      <c r="AC559" s="38" t="str">
        <f>IF(OR('query (10)'!AA559="",COUNTIF(Cleaning_Rules!$A$21:$A$26,TRIM('query (10)'!AA559))&gt;0),"",TRIM('query (10)'!AA559))</f>
        <v/>
      </c>
      <c r="AD559" s="38" t="str">
        <f>IF('query (10)'!AB559="","",TRIM(IFERROR(_xlfn.TEXTBEFORE('query (10)'!AB559,"("),'query (10)'!AB559)))</f>
        <v>เริ่มซ่อมงาน PM แล้ว รับผิดชอบโดย JAKKAPAT KHOTSOMBAT</v>
      </c>
      <c r="AE559" s="38" t="str">
        <f>IFERROR(LOWER(TRIM(_xlfn.TEXTBEFORE(_xlfn.TEXTAFTER('query (10)'!AB559,"("),")"))),"")</f>
        <v>jakkapat@nsk.com</v>
      </c>
      <c r="AF559" s="38" t="str">
        <f>IF('query (10)'!AD559="","",TRIM('query (10)'!AD559))</f>
        <v>จักรภัทร โคตรสมบัติ</v>
      </c>
      <c r="AG559" s="38" t="str">
        <f>IF('query (10)'!AE559="","",TRIM('query (10)'!AE559))</f>
        <v>จักรภัทร โคตรสมบัติ</v>
      </c>
      <c r="AH559" s="38" t="str">
        <f>IF('query (10)'!AF559="","",IFERROR(VALUE('query (10)'!AF559),""))</f>
        <v/>
      </c>
      <c r="AI559" s="38" t="str">
        <f>IF('query (10)'!AG559="","",TRIM('query (10)'!AG559))</f>
        <v/>
      </c>
      <c r="AJ559" s="38" t="str">
        <f>IF('query (10)'!AH559="","",IFERROR(VALUE('query (10)'!AH559),""))</f>
        <v/>
      </c>
      <c r="AK559" s="38" t="str">
        <f>IF('query (10)'!AI559="","",TRIM('query (10)'!AI559))</f>
        <v/>
      </c>
      <c r="AL559" s="42">
        <f t="shared" si="40"/>
        <v>2026</v>
      </c>
      <c r="AM559" s="42" t="str">
        <f t="shared" si="41"/>
        <v>2026-01</v>
      </c>
      <c r="AN559" s="42" t="str">
        <f t="shared" ca="1" si="42"/>
        <v/>
      </c>
      <c r="AO559" s="42" t="str">
        <f t="shared" si="43"/>
        <v>AS-574 | BALL &amp; CAGE ASSEMBLY MACHINE | BWD3 | SOLENOID VALVE | Time-based Maintenance | Mechanical | Cleaning | Medium | Cleaning and Lubricating Solenoid valve According to PM 1 Year Cycle | เริ่มซ่อมงาน PM แล้ว รับผิดชอบโดย JAKKAPAT KHOTSOMBAT | จักรภัทร โคตรสมบัติ</v>
      </c>
      <c r="AP559" s="42" t="str">
        <f>_xlfn.TEXTJOIN("; ",TRUE,IF(COUNTA('query (10)'!A559:AK559)&lt;=6,"NEAR_EMPTY_ROW",""),IF($K559="","MISSING_STATUS",""),IF(AND($K559="เสร็จสิ้น",$Z559=""),"DONE_NO_ACTUAL_DATE",""),IF(AND($I559="Condition-based Maintenance",$AH559=""),"CBM_NO_MEASUREMENT",""),IF(OR($X559="",$X559=0),"INVALID_PERIOD",""),IF(AND($AA559&lt;&gt;"",$AB559&lt;&gt;"",$AB559&lt;$AA559),"DATE_SEQUENCE_ERROR",""),IF(AND($AB559&lt;&gt;"",$AB559&gt;DATE(2030,12,31)),"DATE_OUTLIER",""),IF($C559="","MISSING_QRCODE",""),IF($J559="UNKNOWN","UNKNOWN_PM_TYPE",""),IF($L559="UNKNOWN","UNKNOWN_STATUS",""))</f>
        <v/>
      </c>
      <c r="AQ559" s="42" t="str">
        <f t="shared" si="44"/>
        <v>NO</v>
      </c>
    </row>
    <row r="560" spans="1:43" x14ac:dyDescent="0.3">
      <c r="A560" s="38">
        <f>IF('query (10)'!A560="","",'query (10)'!A560)</f>
        <v>675</v>
      </c>
      <c r="B560" s="38">
        <f>IF('query (10)'!B560="","",'query (10)'!B560)</f>
        <v>17384</v>
      </c>
      <c r="C560" s="38" t="str">
        <f>TRIM(UPPER('query (10)'!M560))</f>
        <v>CH-507</v>
      </c>
      <c r="D560" s="38" t="str">
        <f>TRIM(UPPER(IFERROR(_xlfn.TEXTBEFORE('query (10)'!L560,"("),'query (10)'!L560)))</f>
        <v>AUTOMATION VIBRATION TESTING MACHINE.</v>
      </c>
      <c r="E560" s="38" t="str">
        <f>IFERROR(TRIM(UPPER(_xlfn.TEXTBEFORE(_xlfn.TEXTAFTER('query (10)'!L560,"("),")"))),"")</f>
        <v/>
      </c>
      <c r="F560" s="38" t="str">
        <f>TRIM('query (10)'!K560)</f>
        <v>BWD3</v>
      </c>
      <c r="G560" s="38" t="str">
        <f>IF('query (10)'!J560="","",'query (10)'!J560)</f>
        <v>Solenoid valve</v>
      </c>
      <c r="H560" s="38" t="str">
        <f>TRIM(UPPER('query (10)'!J560))</f>
        <v>SOLENOID VALVE</v>
      </c>
      <c r="I560" s="38" t="str">
        <f>IF('query (10)'!F560="","",'query (10)'!F560)</f>
        <v>Time-based Maintenance</v>
      </c>
      <c r="J560" s="38" t="str">
        <f>IF('query (10)'!F560="","",IFERROR(INDEX(Cleaning_Rules!$B$14:$B$17,MATCH(TRIM('query (10)'!F560),Cleaning_Rules!$A$14:$A$17,0)),"UNKNOWN"))</f>
        <v>TBM</v>
      </c>
      <c r="K560" s="38" t="str">
        <f>IF('query (10)'!G560="","",'query (10)'!G560)</f>
        <v>เสร็จสิ้น</v>
      </c>
      <c r="L560" s="38" t="str">
        <f>IF('query (10)'!G560="","MISSING",IFERROR(INDEX(Cleaning_Rules!$B$5:$B$10,MATCH(TRIM('query (10)'!G560),Cleaning_Rules!$A$5:$A$10,0)),"UNKNOWN"))</f>
        <v>COMPLETED</v>
      </c>
      <c r="M560" s="38" t="str">
        <f>IF('query (10)'!I560="","",'query (10)'!I560)</f>
        <v>Mechanical</v>
      </c>
      <c r="N560" s="38" t="str">
        <f>IF('query (10)'!O560="","",'query (10)'!O560)</f>
        <v>Cleaning</v>
      </c>
      <c r="O560" s="38" t="str">
        <f>IF('query (10)'!P560="","",'query (10)'!P560)</f>
        <v>Medium</v>
      </c>
      <c r="P560" s="38" t="str">
        <f>IF('query (10)'!N560="","",'query (10)'!N560)</f>
        <v>Cleaning and Lubricating Solenoid valve According to PM 1 Year Cycle</v>
      </c>
      <c r="Q560" s="38" t="str">
        <f>TRIM('query (10)'!N560)</f>
        <v>Cleaning and Lubricating Solenoid valve According to PM 1 Year Cycle</v>
      </c>
      <c r="R560" s="38" t="str">
        <f>TRIM(UPPER('query (10)'!R560))</f>
        <v/>
      </c>
      <c r="S560" s="38" t="str">
        <f>TRIM(UPPER('query (10)'!S560))</f>
        <v/>
      </c>
      <c r="T560" s="38" t="str">
        <f>IF('query (10)'!Q560="","",TRIM(UPPER('query (10)'!Q560)))</f>
        <v/>
      </c>
      <c r="U560" s="38" t="str">
        <f>IF('query (10)'!T560="","",'query (10)'!T560)</f>
        <v/>
      </c>
      <c r="V560" s="39" t="str">
        <f>IF('query (10)'!T560="","",IFERROR(VALUE('query (10)'!T560),""))</f>
        <v/>
      </c>
      <c r="W560" s="40">
        <f>IF('query (10)'!U560="","",'query (10)'!U560)</f>
        <v>0</v>
      </c>
      <c r="X560" s="39">
        <f>IF('query (10)'!V560="","",'query (10)'!V560)</f>
        <v>360</v>
      </c>
      <c r="Y560" s="41">
        <f>IF('query (10)'!W560="","",'query (10)'!W560)</f>
        <v>46034</v>
      </c>
      <c r="Z560" s="41">
        <f>IF('query (10)'!X560="","",'query (10)'!X560)</f>
        <v>46049</v>
      </c>
      <c r="AA560" s="41">
        <f>IF('query (10)'!Y560="","",'query (10)'!Y560)</f>
        <v>46049</v>
      </c>
      <c r="AB560" s="41">
        <f>IF('query (10)'!Z560="","",'query (10)'!Z560)</f>
        <v>46409</v>
      </c>
      <c r="AC560" s="38" t="str">
        <f>IF(OR('query (10)'!AA560="",COUNTIF(Cleaning_Rules!$A$21:$A$26,TRIM('query (10)'!AA560))&gt;0),"",TRIM('query (10)'!AA560))</f>
        <v/>
      </c>
      <c r="AD560" s="38" t="str">
        <f>IF('query (10)'!AB560="","",TRIM(IFERROR(_xlfn.TEXTBEFORE('query (10)'!AB560,"("),'query (10)'!AB560)))</f>
        <v>เริ่มซ่อมงาน PM แล้ว รับผิดชอบโดย PUCHIT KULSEREE</v>
      </c>
      <c r="AE560" s="38" t="str">
        <f>IFERROR(LOWER(TRIM(_xlfn.TEXTBEFORE(_xlfn.TEXTAFTER('query (10)'!AB560,"("),")"))),"")</f>
        <v>puchit@nsk.com</v>
      </c>
      <c r="AF560" s="38" t="str">
        <f>IF('query (10)'!AD560="","",TRIM('query (10)'!AD560))</f>
        <v>จักรภัทร โคตรสมบัติ</v>
      </c>
      <c r="AG560" s="38" t="str">
        <f>IF('query (10)'!AE560="","",TRIM('query (10)'!AE560))</f>
        <v>ภูชิต กุลเสรี</v>
      </c>
      <c r="AH560" s="38" t="str">
        <f>IF('query (10)'!AF560="","",IFERROR(VALUE('query (10)'!AF560),""))</f>
        <v/>
      </c>
      <c r="AI560" s="38" t="str">
        <f>IF('query (10)'!AG560="","",TRIM('query (10)'!AG560))</f>
        <v/>
      </c>
      <c r="AJ560" s="38" t="str">
        <f>IF('query (10)'!AH560="","",IFERROR(VALUE('query (10)'!AH560),""))</f>
        <v/>
      </c>
      <c r="AK560" s="38" t="str">
        <f>IF('query (10)'!AI560="","",TRIM('query (10)'!AI560))</f>
        <v/>
      </c>
      <c r="AL560" s="42">
        <f t="shared" si="40"/>
        <v>2026</v>
      </c>
      <c r="AM560" s="42" t="str">
        <f t="shared" si="41"/>
        <v>2026-01</v>
      </c>
      <c r="AN560" s="42" t="str">
        <f t="shared" ca="1" si="42"/>
        <v/>
      </c>
      <c r="AO560" s="42" t="str">
        <f t="shared" si="43"/>
        <v>CH-507 | AUTOMATION VIBRATION TESTING MACHINE. | BWD3 | SOLENOID VALVE | Time-based Maintenance | Mechanical | Cleaning | Medium | Cleaning and Lubricating Solenoid valve According to PM 1 Year Cycle | เริ่มซ่อมงาน PM แล้ว รับผิดชอบโดย PUCHIT KULSEREE | ภูชิต กุลเสรี</v>
      </c>
      <c r="AP560" s="42" t="str">
        <f>_xlfn.TEXTJOIN("; ",TRUE,IF(COUNTA('query (10)'!A560:AK560)&lt;=6,"NEAR_EMPTY_ROW",""),IF($K560="","MISSING_STATUS",""),IF(AND($K560="เสร็จสิ้น",$Z560=""),"DONE_NO_ACTUAL_DATE",""),IF(AND($I560="Condition-based Maintenance",$AH560=""),"CBM_NO_MEASUREMENT",""),IF(OR($X560="",$X560=0),"INVALID_PERIOD",""),IF(AND($AA560&lt;&gt;"",$AB560&lt;&gt;"",$AB560&lt;$AA560),"DATE_SEQUENCE_ERROR",""),IF(AND($AB560&lt;&gt;"",$AB560&gt;DATE(2030,12,31)),"DATE_OUTLIER",""),IF($C560="","MISSING_QRCODE",""),IF($J560="UNKNOWN","UNKNOWN_PM_TYPE",""),IF($L560="UNKNOWN","UNKNOWN_STATUS",""))</f>
        <v/>
      </c>
      <c r="AQ560" s="42" t="str">
        <f t="shared" si="44"/>
        <v>NO</v>
      </c>
    </row>
    <row r="561" spans="1:43" x14ac:dyDescent="0.3">
      <c r="A561" s="38">
        <f>IF('query (10)'!A561="","",'query (10)'!A561)</f>
        <v>676</v>
      </c>
      <c r="B561" s="38">
        <f>IF('query (10)'!B561="","",'query (10)'!B561)</f>
        <v>17386</v>
      </c>
      <c r="C561" s="38" t="str">
        <f>TRIM(UPPER('query (10)'!M561))</f>
        <v>AS-508</v>
      </c>
      <c r="D561" s="38" t="str">
        <f>TRIM(UPPER(IFERROR(_xlfn.TEXTBEFORE('query (10)'!L561,"("),'query (10)'!L561)))</f>
        <v>GREASE INJECTION MACHINE.</v>
      </c>
      <c r="E561" s="38" t="str">
        <f>IFERROR(TRIM(UPPER(_xlfn.TEXTBEFORE(_xlfn.TEXTAFTER('query (10)'!L561,"("),")"))),"")</f>
        <v/>
      </c>
      <c r="F561" s="38" t="str">
        <f>TRIM('query (10)'!K561)</f>
        <v>BWD3</v>
      </c>
      <c r="G561" s="38" t="str">
        <f>IF('query (10)'!J561="","",'query (10)'!J561)</f>
        <v>Solenoid valve</v>
      </c>
      <c r="H561" s="38" t="str">
        <f>TRIM(UPPER('query (10)'!J561))</f>
        <v>SOLENOID VALVE</v>
      </c>
      <c r="I561" s="38" t="str">
        <f>IF('query (10)'!F561="","",'query (10)'!F561)</f>
        <v>Time-based Maintenance</v>
      </c>
      <c r="J561" s="38" t="str">
        <f>IF('query (10)'!F561="","",IFERROR(INDEX(Cleaning_Rules!$B$14:$B$17,MATCH(TRIM('query (10)'!F561),Cleaning_Rules!$A$14:$A$17,0)),"UNKNOWN"))</f>
        <v>TBM</v>
      </c>
      <c r="K561" s="38" t="str">
        <f>IF('query (10)'!G561="","",'query (10)'!G561)</f>
        <v>เสร็จสิ้น</v>
      </c>
      <c r="L561" s="38" t="str">
        <f>IF('query (10)'!G561="","MISSING",IFERROR(INDEX(Cleaning_Rules!$B$5:$B$10,MATCH(TRIM('query (10)'!G561),Cleaning_Rules!$A$5:$A$10,0)),"UNKNOWN"))</f>
        <v>COMPLETED</v>
      </c>
      <c r="M561" s="38" t="str">
        <f>IF('query (10)'!I561="","",'query (10)'!I561)</f>
        <v>Mechanical</v>
      </c>
      <c r="N561" s="38" t="str">
        <f>IF('query (10)'!O561="","",'query (10)'!O561)</f>
        <v>Cleaning</v>
      </c>
      <c r="O561" s="38" t="str">
        <f>IF('query (10)'!P561="","",'query (10)'!P561)</f>
        <v>Medium</v>
      </c>
      <c r="P561" s="38" t="str">
        <f>IF('query (10)'!N561="","",'query (10)'!N561)</f>
        <v>Cleaning and Lubricating Solenoid valve According to PM 1 Year Cycle</v>
      </c>
      <c r="Q561" s="38" t="str">
        <f>TRIM('query (10)'!N561)</f>
        <v>Cleaning and Lubricating Solenoid valve According to PM 1 Year Cycle</v>
      </c>
      <c r="R561" s="38" t="str">
        <f>TRIM(UPPER('query (10)'!R561))</f>
        <v/>
      </c>
      <c r="S561" s="38" t="str">
        <f>TRIM(UPPER('query (10)'!S561))</f>
        <v/>
      </c>
      <c r="T561" s="38" t="str">
        <f>IF('query (10)'!Q561="","",TRIM(UPPER('query (10)'!Q561)))</f>
        <v/>
      </c>
      <c r="U561" s="38" t="str">
        <f>IF('query (10)'!T561="","",'query (10)'!T561)</f>
        <v/>
      </c>
      <c r="V561" s="39" t="str">
        <f>IF('query (10)'!T561="","",IFERROR(VALUE('query (10)'!T561),""))</f>
        <v/>
      </c>
      <c r="W561" s="40">
        <f>IF('query (10)'!U561="","",'query (10)'!U561)</f>
        <v>0</v>
      </c>
      <c r="X561" s="39">
        <f>IF('query (10)'!V561="","",'query (10)'!V561)</f>
        <v>360</v>
      </c>
      <c r="Y561" s="41">
        <f>IF('query (10)'!W561="","",'query (10)'!W561)</f>
        <v>46034</v>
      </c>
      <c r="Z561" s="41">
        <f>IF('query (10)'!X561="","",'query (10)'!X561)</f>
        <v>46034</v>
      </c>
      <c r="AA561" s="41">
        <f>IF('query (10)'!Y561="","",'query (10)'!Y561)</f>
        <v>46034</v>
      </c>
      <c r="AB561" s="41">
        <f>IF('query (10)'!Z561="","",'query (10)'!Z561)</f>
        <v>46394</v>
      </c>
      <c r="AC561" s="38" t="str">
        <f>IF(OR('query (10)'!AA561="",COUNTIF(Cleaning_Rules!$A$21:$A$26,TRIM('query (10)'!AA561))&gt;0),"",TRIM('query (10)'!AA561))</f>
        <v/>
      </c>
      <c r="AD561" s="38" t="str">
        <f>IF('query (10)'!AB561="","",TRIM(IFERROR(_xlfn.TEXTBEFORE('query (10)'!AB561,"("),'query (10)'!AB561)))</f>
        <v>เริ่มซ่อมงาน PM แล้ว รับผิดชอบโดย PAHLA SEEDANG</v>
      </c>
      <c r="AE561" s="38" t="str">
        <f>IFERROR(LOWER(TRIM(_xlfn.TEXTBEFORE(_xlfn.TEXTAFTER('query (10)'!AB561,"("),")"))),"")</f>
        <v>pahla@nsk.com</v>
      </c>
      <c r="AF561" s="38" t="str">
        <f>IF('query (10)'!AD561="","",TRIM('query (10)'!AD561))</f>
        <v>จักรภัทร โคตรสมบัติ</v>
      </c>
      <c r="AG561" s="38" t="str">
        <f>IF('query (10)'!AE561="","",TRIM('query (10)'!AE561))</f>
        <v>ผะหลา สีแดง</v>
      </c>
      <c r="AH561" s="38" t="str">
        <f>IF('query (10)'!AF561="","",IFERROR(VALUE('query (10)'!AF561),""))</f>
        <v/>
      </c>
      <c r="AI561" s="38" t="str">
        <f>IF('query (10)'!AG561="","",TRIM('query (10)'!AG561))</f>
        <v/>
      </c>
      <c r="AJ561" s="38" t="str">
        <f>IF('query (10)'!AH561="","",IFERROR(VALUE('query (10)'!AH561),""))</f>
        <v/>
      </c>
      <c r="AK561" s="38" t="str">
        <f>IF('query (10)'!AI561="","",TRIM('query (10)'!AI561))</f>
        <v/>
      </c>
      <c r="AL561" s="42">
        <f t="shared" si="40"/>
        <v>2026</v>
      </c>
      <c r="AM561" s="42" t="str">
        <f t="shared" si="41"/>
        <v>2026-01</v>
      </c>
      <c r="AN561" s="42" t="str">
        <f t="shared" ca="1" si="42"/>
        <v/>
      </c>
      <c r="AO561" s="42" t="str">
        <f t="shared" si="43"/>
        <v>AS-508 | GREASE INJECTION MACHINE. | BWD3 | SOLENOID VALVE | Time-based Maintenance | Mechanical | Cleaning | Medium | Cleaning and Lubricating Solenoid valve According to PM 1 Year Cycle | เริ่มซ่อมงาน PM แล้ว รับผิดชอบโดย PAHLA SEEDANG | ผะหลา สีแดง</v>
      </c>
      <c r="AP561" s="42" t="str">
        <f>_xlfn.TEXTJOIN("; ",TRUE,IF(COUNTA('query (10)'!A561:AK561)&lt;=6,"NEAR_EMPTY_ROW",""),IF($K561="","MISSING_STATUS",""),IF(AND($K561="เสร็จสิ้น",$Z561=""),"DONE_NO_ACTUAL_DATE",""),IF(AND($I561="Condition-based Maintenance",$AH561=""),"CBM_NO_MEASUREMENT",""),IF(OR($X561="",$X561=0),"INVALID_PERIOD",""),IF(AND($AA561&lt;&gt;"",$AB561&lt;&gt;"",$AB561&lt;$AA561),"DATE_SEQUENCE_ERROR",""),IF(AND($AB561&lt;&gt;"",$AB561&gt;DATE(2030,12,31)),"DATE_OUTLIER",""),IF($C561="","MISSING_QRCODE",""),IF($J561="UNKNOWN","UNKNOWN_PM_TYPE",""),IF($L561="UNKNOWN","UNKNOWN_STATUS",""))</f>
        <v/>
      </c>
      <c r="AQ561" s="42" t="str">
        <f t="shared" si="44"/>
        <v>NO</v>
      </c>
    </row>
    <row r="562" spans="1:43" x14ac:dyDescent="0.3">
      <c r="A562" s="38">
        <f>IF('query (10)'!A562="","",'query (10)'!A562)</f>
        <v>677</v>
      </c>
      <c r="B562" s="38">
        <f>IF('query (10)'!B562="","",'query (10)'!B562)</f>
        <v>17385</v>
      </c>
      <c r="C562" s="38" t="str">
        <f>TRIM(UPPER('query (10)'!M562))</f>
        <v>AS-509</v>
      </c>
      <c r="D562" s="38" t="str">
        <f>TRIM(UPPER(IFERROR(_xlfn.TEXTBEFORE('query (10)'!L562,"("),'query (10)'!L562)))</f>
        <v>SEAL PRESS NO.1 MACHINE.</v>
      </c>
      <c r="E562" s="38" t="str">
        <f>IFERROR(TRIM(UPPER(_xlfn.TEXTBEFORE(_xlfn.TEXTAFTER('query (10)'!L562,"("),")"))),"")</f>
        <v/>
      </c>
      <c r="F562" s="38" t="str">
        <f>TRIM('query (10)'!K562)</f>
        <v>BWD3</v>
      </c>
      <c r="G562" s="38" t="str">
        <f>IF('query (10)'!J562="","",'query (10)'!J562)</f>
        <v>Solenoid valve</v>
      </c>
      <c r="H562" s="38" t="str">
        <f>TRIM(UPPER('query (10)'!J562))</f>
        <v>SOLENOID VALVE</v>
      </c>
      <c r="I562" s="38" t="str">
        <f>IF('query (10)'!F562="","",'query (10)'!F562)</f>
        <v>Time-based Maintenance</v>
      </c>
      <c r="J562" s="38" t="str">
        <f>IF('query (10)'!F562="","",IFERROR(INDEX(Cleaning_Rules!$B$14:$B$17,MATCH(TRIM('query (10)'!F562),Cleaning_Rules!$A$14:$A$17,0)),"UNKNOWN"))</f>
        <v>TBM</v>
      </c>
      <c r="K562" s="38" t="str">
        <f>IF('query (10)'!G562="","",'query (10)'!G562)</f>
        <v>เสร็จสิ้น</v>
      </c>
      <c r="L562" s="38" t="str">
        <f>IF('query (10)'!G562="","MISSING",IFERROR(INDEX(Cleaning_Rules!$B$5:$B$10,MATCH(TRIM('query (10)'!G562),Cleaning_Rules!$A$5:$A$10,0)),"UNKNOWN"))</f>
        <v>COMPLETED</v>
      </c>
      <c r="M562" s="38" t="str">
        <f>IF('query (10)'!I562="","",'query (10)'!I562)</f>
        <v>Mechanical</v>
      </c>
      <c r="N562" s="38" t="str">
        <f>IF('query (10)'!O562="","",'query (10)'!O562)</f>
        <v>Cleaning</v>
      </c>
      <c r="O562" s="38" t="str">
        <f>IF('query (10)'!P562="","",'query (10)'!P562)</f>
        <v>Medium</v>
      </c>
      <c r="P562" s="38" t="str">
        <f>IF('query (10)'!N562="","",'query (10)'!N562)</f>
        <v>Cleaning and Lubricating Solenoid valve According to PM 1 Year Cycle</v>
      </c>
      <c r="Q562" s="38" t="str">
        <f>TRIM('query (10)'!N562)</f>
        <v>Cleaning and Lubricating Solenoid valve According to PM 1 Year Cycle</v>
      </c>
      <c r="R562" s="38" t="str">
        <f>TRIM(UPPER('query (10)'!R562))</f>
        <v/>
      </c>
      <c r="S562" s="38" t="str">
        <f>TRIM(UPPER('query (10)'!S562))</f>
        <v/>
      </c>
      <c r="T562" s="38" t="str">
        <f>IF('query (10)'!Q562="","",TRIM(UPPER('query (10)'!Q562)))</f>
        <v/>
      </c>
      <c r="U562" s="38" t="str">
        <f>IF('query (10)'!T562="","",'query (10)'!T562)</f>
        <v/>
      </c>
      <c r="V562" s="39" t="str">
        <f>IF('query (10)'!T562="","",IFERROR(VALUE('query (10)'!T562),""))</f>
        <v/>
      </c>
      <c r="W562" s="40">
        <f>IF('query (10)'!U562="","",'query (10)'!U562)</f>
        <v>0</v>
      </c>
      <c r="X562" s="39">
        <f>IF('query (10)'!V562="","",'query (10)'!V562)</f>
        <v>360</v>
      </c>
      <c r="Y562" s="41">
        <f>IF('query (10)'!W562="","",'query (10)'!W562)</f>
        <v>46034</v>
      </c>
      <c r="Z562" s="41">
        <f>IF('query (10)'!X562="","",'query (10)'!X562)</f>
        <v>46049</v>
      </c>
      <c r="AA562" s="41">
        <f>IF('query (10)'!Y562="","",'query (10)'!Y562)</f>
        <v>46049</v>
      </c>
      <c r="AB562" s="41">
        <f>IF('query (10)'!Z562="","",'query (10)'!Z562)</f>
        <v>46409</v>
      </c>
      <c r="AC562" s="38" t="str">
        <f>IF(OR('query (10)'!AA562="",COUNTIF(Cleaning_Rules!$A$21:$A$26,TRIM('query (10)'!AA562))&gt;0),"",TRIM('query (10)'!AA562))</f>
        <v/>
      </c>
      <c r="AD562" s="38" t="str">
        <f>IF('query (10)'!AB562="","",TRIM(IFERROR(_xlfn.TEXTBEFORE('query (10)'!AB562,"("),'query (10)'!AB562)))</f>
        <v>เริ่มซ่อมงาน PM แล้ว รับผิดชอบโดย PUCHIT KULSEREE</v>
      </c>
      <c r="AE562" s="38" t="str">
        <f>IFERROR(LOWER(TRIM(_xlfn.TEXTBEFORE(_xlfn.TEXTAFTER('query (10)'!AB562,"("),")"))),"")</f>
        <v>puchit@nsk.com</v>
      </c>
      <c r="AF562" s="38" t="str">
        <f>IF('query (10)'!AD562="","",TRIM('query (10)'!AD562))</f>
        <v>จักรภัทร โคตรสมบัติ</v>
      </c>
      <c r="AG562" s="38" t="str">
        <f>IF('query (10)'!AE562="","",TRIM('query (10)'!AE562))</f>
        <v>ภูชิต กุลเสรี</v>
      </c>
      <c r="AH562" s="38" t="str">
        <f>IF('query (10)'!AF562="","",IFERROR(VALUE('query (10)'!AF562),""))</f>
        <v/>
      </c>
      <c r="AI562" s="38" t="str">
        <f>IF('query (10)'!AG562="","",TRIM('query (10)'!AG562))</f>
        <v/>
      </c>
      <c r="AJ562" s="38" t="str">
        <f>IF('query (10)'!AH562="","",IFERROR(VALUE('query (10)'!AH562),""))</f>
        <v/>
      </c>
      <c r="AK562" s="38" t="str">
        <f>IF('query (10)'!AI562="","",TRIM('query (10)'!AI562))</f>
        <v/>
      </c>
      <c r="AL562" s="42">
        <f t="shared" si="40"/>
        <v>2026</v>
      </c>
      <c r="AM562" s="42" t="str">
        <f t="shared" si="41"/>
        <v>2026-01</v>
      </c>
      <c r="AN562" s="42" t="str">
        <f t="shared" ca="1" si="42"/>
        <v/>
      </c>
      <c r="AO562" s="42" t="str">
        <f t="shared" si="43"/>
        <v>AS-509 | SEAL PRESS NO.1 MACHINE. | BWD3 | SOLENOID VALVE | Time-based Maintenance | Mechanical | Cleaning | Medium | Cleaning and Lubricating Solenoid valve According to PM 1 Year Cycle | เริ่มซ่อมงาน PM แล้ว รับผิดชอบโดย PUCHIT KULSEREE | ภูชิต กุลเสรี</v>
      </c>
      <c r="AP562" s="42" t="str">
        <f>_xlfn.TEXTJOIN("; ",TRUE,IF(COUNTA('query (10)'!A562:AK562)&lt;=6,"NEAR_EMPTY_ROW",""),IF($K562="","MISSING_STATUS",""),IF(AND($K562="เสร็จสิ้น",$Z562=""),"DONE_NO_ACTUAL_DATE",""),IF(AND($I562="Condition-based Maintenance",$AH562=""),"CBM_NO_MEASUREMENT",""),IF(OR($X562="",$X562=0),"INVALID_PERIOD",""),IF(AND($AA562&lt;&gt;"",$AB562&lt;&gt;"",$AB562&lt;$AA562),"DATE_SEQUENCE_ERROR",""),IF(AND($AB562&lt;&gt;"",$AB562&gt;DATE(2030,12,31)),"DATE_OUTLIER",""),IF($C562="","MISSING_QRCODE",""),IF($J562="UNKNOWN","UNKNOWN_PM_TYPE",""),IF($L562="UNKNOWN","UNKNOWN_STATUS",""))</f>
        <v/>
      </c>
      <c r="AQ562" s="42" t="str">
        <f t="shared" si="44"/>
        <v>NO</v>
      </c>
    </row>
    <row r="563" spans="1:43" x14ac:dyDescent="0.3">
      <c r="A563" s="38">
        <f>IF('query (10)'!A563="","",'query (10)'!A563)</f>
        <v>678</v>
      </c>
      <c r="B563" s="38">
        <f>IF('query (10)'!B563="","",'query (10)'!B563)</f>
        <v>17387</v>
      </c>
      <c r="C563" s="38" t="str">
        <f>TRIM(UPPER('query (10)'!M563))</f>
        <v>AS-510</v>
      </c>
      <c r="D563" s="38" t="str">
        <f>TRIM(UPPER(IFERROR(_xlfn.TEXTBEFORE('query (10)'!L563,"("),'query (10)'!L563)))</f>
        <v>SEAL PRESS NO.2 MACHINE.</v>
      </c>
      <c r="E563" s="38" t="str">
        <f>IFERROR(TRIM(UPPER(_xlfn.TEXTBEFORE(_xlfn.TEXTAFTER('query (10)'!L563,"("),")"))),"")</f>
        <v/>
      </c>
      <c r="F563" s="38" t="str">
        <f>TRIM('query (10)'!K563)</f>
        <v>BWD3</v>
      </c>
      <c r="G563" s="38" t="str">
        <f>IF('query (10)'!J563="","",'query (10)'!J563)</f>
        <v>Solenoid valve</v>
      </c>
      <c r="H563" s="38" t="str">
        <f>TRIM(UPPER('query (10)'!J563))</f>
        <v>SOLENOID VALVE</v>
      </c>
      <c r="I563" s="38" t="str">
        <f>IF('query (10)'!F563="","",'query (10)'!F563)</f>
        <v>Time-based Maintenance</v>
      </c>
      <c r="J563" s="38" t="str">
        <f>IF('query (10)'!F563="","",IFERROR(INDEX(Cleaning_Rules!$B$14:$B$17,MATCH(TRIM('query (10)'!F563),Cleaning_Rules!$A$14:$A$17,0)),"UNKNOWN"))</f>
        <v>TBM</v>
      </c>
      <c r="K563" s="38" t="str">
        <f>IF('query (10)'!G563="","",'query (10)'!G563)</f>
        <v>เสร็จสิ้น</v>
      </c>
      <c r="L563" s="38" t="str">
        <f>IF('query (10)'!G563="","MISSING",IFERROR(INDEX(Cleaning_Rules!$B$5:$B$10,MATCH(TRIM('query (10)'!G563),Cleaning_Rules!$A$5:$A$10,0)),"UNKNOWN"))</f>
        <v>COMPLETED</v>
      </c>
      <c r="M563" s="38" t="str">
        <f>IF('query (10)'!I563="","",'query (10)'!I563)</f>
        <v>Mechanical</v>
      </c>
      <c r="N563" s="38" t="str">
        <f>IF('query (10)'!O563="","",'query (10)'!O563)</f>
        <v>Cleaning</v>
      </c>
      <c r="O563" s="38" t="str">
        <f>IF('query (10)'!P563="","",'query (10)'!P563)</f>
        <v>Medium</v>
      </c>
      <c r="P563" s="38" t="str">
        <f>IF('query (10)'!N563="","",'query (10)'!N563)</f>
        <v>Cleaning and Lubricating Solenoid valve According to PM 1 Year Cycle</v>
      </c>
      <c r="Q563" s="38" t="str">
        <f>TRIM('query (10)'!N563)</f>
        <v>Cleaning and Lubricating Solenoid valve According to PM 1 Year Cycle</v>
      </c>
      <c r="R563" s="38" t="str">
        <f>TRIM(UPPER('query (10)'!R563))</f>
        <v/>
      </c>
      <c r="S563" s="38" t="str">
        <f>TRIM(UPPER('query (10)'!S563))</f>
        <v/>
      </c>
      <c r="T563" s="38" t="str">
        <f>IF('query (10)'!Q563="","",TRIM(UPPER('query (10)'!Q563)))</f>
        <v/>
      </c>
      <c r="U563" s="38" t="str">
        <f>IF('query (10)'!T563="","",'query (10)'!T563)</f>
        <v/>
      </c>
      <c r="V563" s="39" t="str">
        <f>IF('query (10)'!T563="","",IFERROR(VALUE('query (10)'!T563),""))</f>
        <v/>
      </c>
      <c r="W563" s="40">
        <f>IF('query (10)'!U563="","",'query (10)'!U563)</f>
        <v>0</v>
      </c>
      <c r="X563" s="39">
        <f>IF('query (10)'!V563="","",'query (10)'!V563)</f>
        <v>360</v>
      </c>
      <c r="Y563" s="41">
        <f>IF('query (10)'!W563="","",'query (10)'!W563)</f>
        <v>46034</v>
      </c>
      <c r="Z563" s="41">
        <f>IF('query (10)'!X563="","",'query (10)'!X563)</f>
        <v>46034</v>
      </c>
      <c r="AA563" s="41">
        <f>IF('query (10)'!Y563="","",'query (10)'!Y563)</f>
        <v>46034</v>
      </c>
      <c r="AB563" s="41">
        <f>IF('query (10)'!Z563="","",'query (10)'!Z563)</f>
        <v>46394</v>
      </c>
      <c r="AC563" s="38" t="str">
        <f>IF(OR('query (10)'!AA563="",COUNTIF(Cleaning_Rules!$A$21:$A$26,TRIM('query (10)'!AA563))&gt;0),"",TRIM('query (10)'!AA563))</f>
        <v/>
      </c>
      <c r="AD563" s="38" t="str">
        <f>IF('query (10)'!AB563="","",TRIM(IFERROR(_xlfn.TEXTBEFORE('query (10)'!AB563,"("),'query (10)'!AB563)))</f>
        <v>เริ่มซ่อมงาน PM แล้ว รับผิดชอบโดย PAHLA SEEDANG</v>
      </c>
      <c r="AE563" s="38" t="str">
        <f>IFERROR(LOWER(TRIM(_xlfn.TEXTBEFORE(_xlfn.TEXTAFTER('query (10)'!AB563,"("),")"))),"")</f>
        <v>pahla@nsk.com</v>
      </c>
      <c r="AF563" s="38" t="str">
        <f>IF('query (10)'!AD563="","",TRIM('query (10)'!AD563))</f>
        <v>จักรภัทร โคตรสมบัติ</v>
      </c>
      <c r="AG563" s="38" t="str">
        <f>IF('query (10)'!AE563="","",TRIM('query (10)'!AE563))</f>
        <v>ผะหลา สีแดง</v>
      </c>
      <c r="AH563" s="38" t="str">
        <f>IF('query (10)'!AF563="","",IFERROR(VALUE('query (10)'!AF563),""))</f>
        <v/>
      </c>
      <c r="AI563" s="38" t="str">
        <f>IF('query (10)'!AG563="","",TRIM('query (10)'!AG563))</f>
        <v/>
      </c>
      <c r="AJ563" s="38" t="str">
        <f>IF('query (10)'!AH563="","",IFERROR(VALUE('query (10)'!AH563),""))</f>
        <v/>
      </c>
      <c r="AK563" s="38" t="str">
        <f>IF('query (10)'!AI563="","",TRIM('query (10)'!AI563))</f>
        <v/>
      </c>
      <c r="AL563" s="42">
        <f t="shared" si="40"/>
        <v>2026</v>
      </c>
      <c r="AM563" s="42" t="str">
        <f t="shared" si="41"/>
        <v>2026-01</v>
      </c>
      <c r="AN563" s="42" t="str">
        <f t="shared" ca="1" si="42"/>
        <v/>
      </c>
      <c r="AO563" s="42" t="str">
        <f t="shared" si="43"/>
        <v>AS-510 | SEAL PRESS NO.2 MACHINE. | BWD3 | SOLENOID VALVE | Time-based Maintenance | Mechanical | Cleaning | Medium | Cleaning and Lubricating Solenoid valve According to PM 1 Year Cycle | เริ่มซ่อมงาน PM แล้ว รับผิดชอบโดย PAHLA SEEDANG | ผะหลา สีแดง</v>
      </c>
      <c r="AP563" s="42" t="str">
        <f>_xlfn.TEXTJOIN("; ",TRUE,IF(COUNTA('query (10)'!A563:AK563)&lt;=6,"NEAR_EMPTY_ROW",""),IF($K563="","MISSING_STATUS",""),IF(AND($K563="เสร็จสิ้น",$Z563=""),"DONE_NO_ACTUAL_DATE",""),IF(AND($I563="Condition-based Maintenance",$AH563=""),"CBM_NO_MEASUREMENT",""),IF(OR($X563="",$X563=0),"INVALID_PERIOD",""),IF(AND($AA563&lt;&gt;"",$AB563&lt;&gt;"",$AB563&lt;$AA563),"DATE_SEQUENCE_ERROR",""),IF(AND($AB563&lt;&gt;"",$AB563&gt;DATE(2030,12,31)),"DATE_OUTLIER",""),IF($C563="","MISSING_QRCODE",""),IF($J563="UNKNOWN","UNKNOWN_PM_TYPE",""),IF($L563="UNKNOWN","UNKNOWN_STATUS",""))</f>
        <v/>
      </c>
      <c r="AQ563" s="42" t="str">
        <f t="shared" si="44"/>
        <v>NO</v>
      </c>
    </row>
    <row r="564" spans="1:43" x14ac:dyDescent="0.3">
      <c r="A564" s="38">
        <f>IF('query (10)'!A564="","",'query (10)'!A564)</f>
        <v>679</v>
      </c>
      <c r="B564" s="38">
        <f>IF('query (10)'!B564="","",'query (10)'!B564)</f>
        <v>17388</v>
      </c>
      <c r="C564" s="38" t="str">
        <f>TRIM(UPPER('query (10)'!M564))</f>
        <v>CH-511</v>
      </c>
      <c r="D564" s="38" t="str">
        <f>TRIM(UPPER(IFERROR(_xlfn.TEXTBEFORE('query (10)'!L564,"("),'query (10)'!L564)))</f>
        <v>SEAL CHECKER MACHINE.</v>
      </c>
      <c r="E564" s="38" t="str">
        <f>IFERROR(TRIM(UPPER(_xlfn.TEXTBEFORE(_xlfn.TEXTAFTER('query (10)'!L564,"("),")"))),"")</f>
        <v/>
      </c>
      <c r="F564" s="38" t="str">
        <f>TRIM('query (10)'!K564)</f>
        <v>BWD3</v>
      </c>
      <c r="G564" s="38" t="str">
        <f>IF('query (10)'!J564="","",'query (10)'!J564)</f>
        <v>Solenoid valve</v>
      </c>
      <c r="H564" s="38" t="str">
        <f>TRIM(UPPER('query (10)'!J564))</f>
        <v>SOLENOID VALVE</v>
      </c>
      <c r="I564" s="38" t="str">
        <f>IF('query (10)'!F564="","",'query (10)'!F564)</f>
        <v>Time-based Maintenance</v>
      </c>
      <c r="J564" s="38" t="str">
        <f>IF('query (10)'!F564="","",IFERROR(INDEX(Cleaning_Rules!$B$14:$B$17,MATCH(TRIM('query (10)'!F564),Cleaning_Rules!$A$14:$A$17,0)),"UNKNOWN"))</f>
        <v>TBM</v>
      </c>
      <c r="K564" s="38" t="str">
        <f>IF('query (10)'!G564="","",'query (10)'!G564)</f>
        <v>กำลังดำเนินการ</v>
      </c>
      <c r="L564" s="38" t="str">
        <f>IF('query (10)'!G564="","MISSING",IFERROR(INDEX(Cleaning_Rules!$B$5:$B$10,MATCH(TRIM('query (10)'!G564),Cleaning_Rules!$A$5:$A$10,0)),"UNKNOWN"))</f>
        <v>IN_PROGRESS</v>
      </c>
      <c r="M564" s="38" t="str">
        <f>IF('query (10)'!I564="","",'query (10)'!I564)</f>
        <v>Mechanical</v>
      </c>
      <c r="N564" s="38" t="str">
        <f>IF('query (10)'!O564="","",'query (10)'!O564)</f>
        <v>Cleaning</v>
      </c>
      <c r="O564" s="38" t="str">
        <f>IF('query (10)'!P564="","",'query (10)'!P564)</f>
        <v>Medium</v>
      </c>
      <c r="P564" s="38" t="str">
        <f>IF('query (10)'!N564="","",'query (10)'!N564)</f>
        <v>Cleaning and Lubricating Solenoid valve According to PM 1 Year Cycle</v>
      </c>
      <c r="Q564" s="38" t="str">
        <f>TRIM('query (10)'!N564)</f>
        <v>Cleaning and Lubricating Solenoid valve According to PM 1 Year Cycle</v>
      </c>
      <c r="R564" s="38" t="str">
        <f>TRIM(UPPER('query (10)'!R564))</f>
        <v/>
      </c>
      <c r="S564" s="38" t="str">
        <f>TRIM(UPPER('query (10)'!S564))</f>
        <v/>
      </c>
      <c r="T564" s="38" t="str">
        <f>IF('query (10)'!Q564="","",TRIM(UPPER('query (10)'!Q564)))</f>
        <v/>
      </c>
      <c r="U564" s="38" t="str">
        <f>IF('query (10)'!T564="","",'query (10)'!T564)</f>
        <v/>
      </c>
      <c r="V564" s="39" t="str">
        <f>IF('query (10)'!T564="","",IFERROR(VALUE('query (10)'!T564),""))</f>
        <v/>
      </c>
      <c r="W564" s="40">
        <f>IF('query (10)'!U564="","",'query (10)'!U564)</f>
        <v>0</v>
      </c>
      <c r="X564" s="39">
        <f>IF('query (10)'!V564="","",'query (10)'!V564)</f>
        <v>360</v>
      </c>
      <c r="Y564" s="41">
        <f>IF('query (10)'!W564="","",'query (10)'!W564)</f>
        <v>46034</v>
      </c>
      <c r="Z564" s="41" t="str">
        <f>IF('query (10)'!X564="","",'query (10)'!X564)</f>
        <v/>
      </c>
      <c r="AA564" s="41">
        <f>IF('query (10)'!Y564="","",'query (10)'!Y564)</f>
        <v>46034</v>
      </c>
      <c r="AB564" s="41">
        <f>IF('query (10)'!Z564="","",'query (10)'!Z564)</f>
        <v>46394</v>
      </c>
      <c r="AC564" s="38" t="str">
        <f>IF(OR('query (10)'!AA564="",COUNTIF(Cleaning_Rules!$A$21:$A$26,TRIM('query (10)'!AA564))&gt;0),"",TRIM('query (10)'!AA564))</f>
        <v/>
      </c>
      <c r="AD564" s="38" t="str">
        <f>IF('query (10)'!AB564="","",TRIM(IFERROR(_xlfn.TEXTBEFORE('query (10)'!AB564,"("),'query (10)'!AB564)))</f>
        <v>เริ่มซ่อมงาน PM แล้ว รับผิดชอบโดย PAHLA SEEDANG</v>
      </c>
      <c r="AE564" s="38" t="str">
        <f>IFERROR(LOWER(TRIM(_xlfn.TEXTBEFORE(_xlfn.TEXTAFTER('query (10)'!AB564,"("),")"))),"")</f>
        <v>pahla@nsk.com</v>
      </c>
      <c r="AF564" s="38" t="str">
        <f>IF('query (10)'!AD564="","",TRIM('query (10)'!AD564))</f>
        <v>จักรภัทร โคตรสมบัติ</v>
      </c>
      <c r="AG564" s="38" t="str">
        <f>IF('query (10)'!AE564="","",TRIM('query (10)'!AE564))</f>
        <v>ผะหลา สีแดง</v>
      </c>
      <c r="AH564" s="38" t="str">
        <f>IF('query (10)'!AF564="","",IFERROR(VALUE('query (10)'!AF564),""))</f>
        <v/>
      </c>
      <c r="AI564" s="38" t="str">
        <f>IF('query (10)'!AG564="","",TRIM('query (10)'!AG564))</f>
        <v/>
      </c>
      <c r="AJ564" s="38" t="str">
        <f>IF('query (10)'!AH564="","",IFERROR(VALUE('query (10)'!AH564),""))</f>
        <v/>
      </c>
      <c r="AK564" s="38" t="str">
        <f>IF('query (10)'!AI564="","",TRIM('query (10)'!AI564))</f>
        <v/>
      </c>
      <c r="AL564" s="42">
        <f t="shared" si="40"/>
        <v>2026</v>
      </c>
      <c r="AM564" s="42" t="str">
        <f t="shared" si="41"/>
        <v>2026-01</v>
      </c>
      <c r="AN564" s="42" t="str">
        <f t="shared" ca="1" si="42"/>
        <v>ON_SCHEDULE</v>
      </c>
      <c r="AO564" s="42" t="str">
        <f t="shared" si="43"/>
        <v>CH-511 | SEAL CHECKER MACHINE. | BWD3 | SOLENOID VALVE | Time-based Maintenance | Mechanical | Cleaning | Medium | Cleaning and Lubricating Solenoid valve According to PM 1 Year Cycle | เริ่มซ่อมงาน PM แล้ว รับผิดชอบโดย PAHLA SEEDANG | ผะหลา สีแดง</v>
      </c>
      <c r="AP564" s="42" t="str">
        <f>_xlfn.TEXTJOIN("; ",TRUE,IF(COUNTA('query (10)'!A564:AK564)&lt;=6,"NEAR_EMPTY_ROW",""),IF($K564="","MISSING_STATUS",""),IF(AND($K564="เสร็จสิ้น",$Z564=""),"DONE_NO_ACTUAL_DATE",""),IF(AND($I564="Condition-based Maintenance",$AH564=""),"CBM_NO_MEASUREMENT",""),IF(OR($X564="",$X564=0),"INVALID_PERIOD",""),IF(AND($AA564&lt;&gt;"",$AB564&lt;&gt;"",$AB564&lt;$AA564),"DATE_SEQUENCE_ERROR",""),IF(AND($AB564&lt;&gt;"",$AB564&gt;DATE(2030,12,31)),"DATE_OUTLIER",""),IF($C564="","MISSING_QRCODE",""),IF($J564="UNKNOWN","UNKNOWN_PM_TYPE",""),IF($L564="UNKNOWN","UNKNOWN_STATUS",""))</f>
        <v/>
      </c>
      <c r="AQ564" s="42" t="str">
        <f t="shared" si="44"/>
        <v>NO</v>
      </c>
    </row>
    <row r="565" spans="1:43" x14ac:dyDescent="0.3">
      <c r="A565" s="38">
        <f>IF('query (10)'!A565="","",'query (10)'!A565)</f>
        <v>680</v>
      </c>
      <c r="B565" s="38">
        <f>IF('query (10)'!B565="","",'query (10)'!B565)</f>
        <v>17390</v>
      </c>
      <c r="C565" s="38" t="str">
        <f>TRIM(UPPER('query (10)'!M565))</f>
        <v>CH-512</v>
      </c>
      <c r="D565" s="38" t="str">
        <f>TRIM(UPPER(IFERROR(_xlfn.TEXTBEFORE('query (10)'!L565,"("),'query (10)'!L565)))</f>
        <v>SEAL MAGNETIC MACHINE.</v>
      </c>
      <c r="E565" s="38" t="str">
        <f>IFERROR(TRIM(UPPER(_xlfn.TEXTBEFORE(_xlfn.TEXTAFTER('query (10)'!L565,"("),")"))),"")</f>
        <v/>
      </c>
      <c r="F565" s="38" t="str">
        <f>TRIM('query (10)'!K565)</f>
        <v>BWD3</v>
      </c>
      <c r="G565" s="38" t="str">
        <f>IF('query (10)'!J565="","",'query (10)'!J565)</f>
        <v>Solenoid valve</v>
      </c>
      <c r="H565" s="38" t="str">
        <f>TRIM(UPPER('query (10)'!J565))</f>
        <v>SOLENOID VALVE</v>
      </c>
      <c r="I565" s="38" t="str">
        <f>IF('query (10)'!F565="","",'query (10)'!F565)</f>
        <v>Time-based Maintenance</v>
      </c>
      <c r="J565" s="38" t="str">
        <f>IF('query (10)'!F565="","",IFERROR(INDEX(Cleaning_Rules!$B$14:$B$17,MATCH(TRIM('query (10)'!F565),Cleaning_Rules!$A$14:$A$17,0)),"UNKNOWN"))</f>
        <v>TBM</v>
      </c>
      <c r="K565" s="38" t="str">
        <f>IF('query (10)'!G565="","",'query (10)'!G565)</f>
        <v>เสร็จสิ้น</v>
      </c>
      <c r="L565" s="38" t="str">
        <f>IF('query (10)'!G565="","MISSING",IFERROR(INDEX(Cleaning_Rules!$B$5:$B$10,MATCH(TRIM('query (10)'!G565),Cleaning_Rules!$A$5:$A$10,0)),"UNKNOWN"))</f>
        <v>COMPLETED</v>
      </c>
      <c r="M565" s="38" t="str">
        <f>IF('query (10)'!I565="","",'query (10)'!I565)</f>
        <v>Mechanical</v>
      </c>
      <c r="N565" s="38" t="str">
        <f>IF('query (10)'!O565="","",'query (10)'!O565)</f>
        <v>Cleaning</v>
      </c>
      <c r="O565" s="38" t="str">
        <f>IF('query (10)'!P565="","",'query (10)'!P565)</f>
        <v>Medium</v>
      </c>
      <c r="P565" s="38" t="str">
        <f>IF('query (10)'!N565="","",'query (10)'!N565)</f>
        <v>Cleaning and Lubricating Solenoid valve According to PM 1 Year Cycle</v>
      </c>
      <c r="Q565" s="38" t="str">
        <f>TRIM('query (10)'!N565)</f>
        <v>Cleaning and Lubricating Solenoid valve According to PM 1 Year Cycle</v>
      </c>
      <c r="R565" s="38" t="str">
        <f>TRIM(UPPER('query (10)'!R565))</f>
        <v/>
      </c>
      <c r="S565" s="38" t="str">
        <f>TRIM(UPPER('query (10)'!S565))</f>
        <v/>
      </c>
      <c r="T565" s="38" t="str">
        <f>IF('query (10)'!Q565="","",TRIM(UPPER('query (10)'!Q565)))</f>
        <v/>
      </c>
      <c r="U565" s="38" t="str">
        <f>IF('query (10)'!T565="","",'query (10)'!T565)</f>
        <v/>
      </c>
      <c r="V565" s="39" t="str">
        <f>IF('query (10)'!T565="","",IFERROR(VALUE('query (10)'!T565),""))</f>
        <v/>
      </c>
      <c r="W565" s="40">
        <f>IF('query (10)'!U565="","",'query (10)'!U565)</f>
        <v>0</v>
      </c>
      <c r="X565" s="39">
        <f>IF('query (10)'!V565="","",'query (10)'!V565)</f>
        <v>360</v>
      </c>
      <c r="Y565" s="41">
        <f>IF('query (10)'!W565="","",'query (10)'!W565)</f>
        <v>46034</v>
      </c>
      <c r="Z565" s="41">
        <f>IF('query (10)'!X565="","",'query (10)'!X565)</f>
        <v>46034</v>
      </c>
      <c r="AA565" s="41">
        <f>IF('query (10)'!Y565="","",'query (10)'!Y565)</f>
        <v>46034</v>
      </c>
      <c r="AB565" s="41">
        <f>IF('query (10)'!Z565="","",'query (10)'!Z565)</f>
        <v>46394</v>
      </c>
      <c r="AC565" s="38" t="str">
        <f>IF(OR('query (10)'!AA565="",COUNTIF(Cleaning_Rules!$A$21:$A$26,TRIM('query (10)'!AA565))&gt;0),"",TRIM('query (10)'!AA565))</f>
        <v/>
      </c>
      <c r="AD565" s="38" t="str">
        <f>IF('query (10)'!AB565="","",TRIM(IFERROR(_xlfn.TEXTBEFORE('query (10)'!AB565,"("),'query (10)'!AB565)))</f>
        <v>เริ่มซ่อมงาน PM แล้ว รับผิดชอบโดย PAHLA SEEDANG</v>
      </c>
      <c r="AE565" s="38" t="str">
        <f>IFERROR(LOWER(TRIM(_xlfn.TEXTBEFORE(_xlfn.TEXTAFTER('query (10)'!AB565,"("),")"))),"")</f>
        <v>pahla@nsk.com</v>
      </c>
      <c r="AF565" s="38" t="str">
        <f>IF('query (10)'!AD565="","",TRIM('query (10)'!AD565))</f>
        <v>จักรภัทร โคตรสมบัติ</v>
      </c>
      <c r="AG565" s="38" t="str">
        <f>IF('query (10)'!AE565="","",TRIM('query (10)'!AE565))</f>
        <v>ผะหลา สีแดง</v>
      </c>
      <c r="AH565" s="38" t="str">
        <f>IF('query (10)'!AF565="","",IFERROR(VALUE('query (10)'!AF565),""))</f>
        <v/>
      </c>
      <c r="AI565" s="38" t="str">
        <f>IF('query (10)'!AG565="","",TRIM('query (10)'!AG565))</f>
        <v/>
      </c>
      <c r="AJ565" s="38" t="str">
        <f>IF('query (10)'!AH565="","",IFERROR(VALUE('query (10)'!AH565),""))</f>
        <v/>
      </c>
      <c r="AK565" s="38" t="str">
        <f>IF('query (10)'!AI565="","",TRIM('query (10)'!AI565))</f>
        <v/>
      </c>
      <c r="AL565" s="42">
        <f t="shared" si="40"/>
        <v>2026</v>
      </c>
      <c r="AM565" s="42" t="str">
        <f t="shared" si="41"/>
        <v>2026-01</v>
      </c>
      <c r="AN565" s="42" t="str">
        <f t="shared" ca="1" si="42"/>
        <v/>
      </c>
      <c r="AO565" s="42" t="str">
        <f t="shared" si="43"/>
        <v>CH-512 | SEAL MAGNETIC MACHINE. | BWD3 | SOLENOID VALVE | Time-based Maintenance | Mechanical | Cleaning | Medium | Cleaning and Lubricating Solenoid valve According to PM 1 Year Cycle | เริ่มซ่อมงาน PM แล้ว รับผิดชอบโดย PAHLA SEEDANG | ผะหลา สีแดง</v>
      </c>
      <c r="AP565" s="42" t="str">
        <f>_xlfn.TEXTJOIN("; ",TRUE,IF(COUNTA('query (10)'!A565:AK565)&lt;=6,"NEAR_EMPTY_ROW",""),IF($K565="","MISSING_STATUS",""),IF(AND($K565="เสร็จสิ้น",$Z565=""),"DONE_NO_ACTUAL_DATE",""),IF(AND($I565="Condition-based Maintenance",$AH565=""),"CBM_NO_MEASUREMENT",""),IF(OR($X565="",$X565=0),"INVALID_PERIOD",""),IF(AND($AA565&lt;&gt;"",$AB565&lt;&gt;"",$AB565&lt;$AA565),"DATE_SEQUENCE_ERROR",""),IF(AND($AB565&lt;&gt;"",$AB565&gt;DATE(2030,12,31)),"DATE_OUTLIER",""),IF($C565="","MISSING_QRCODE",""),IF($J565="UNKNOWN","UNKNOWN_PM_TYPE",""),IF($L565="UNKNOWN","UNKNOWN_STATUS",""))</f>
        <v/>
      </c>
      <c r="AQ565" s="42" t="str">
        <f t="shared" si="44"/>
        <v>NO</v>
      </c>
    </row>
    <row r="566" spans="1:43" x14ac:dyDescent="0.3">
      <c r="A566" s="38">
        <f>IF('query (10)'!A566="","",'query (10)'!A566)</f>
        <v>681</v>
      </c>
      <c r="B566" s="38">
        <f>IF('query (10)'!B566="","",'query (10)'!B566)</f>
        <v>17389</v>
      </c>
      <c r="C566" s="38" t="str">
        <f>TRIM(UPPER('query (10)'!M566))</f>
        <v>MA-620</v>
      </c>
      <c r="D566" s="38" t="str">
        <f>TRIM(UPPER(IFERROR(_xlfn.TEXTBEFORE('query (10)'!L566,"("),'query (10)'!L566)))</f>
        <v>LASER MARKING MACHINE</v>
      </c>
      <c r="E566" s="38" t="str">
        <f>IFERROR(TRIM(UPPER(_xlfn.TEXTBEFORE(_xlfn.TEXTAFTER('query (10)'!L566,"("),")"))),"")</f>
        <v/>
      </c>
      <c r="F566" s="38" t="str">
        <f>TRIM('query (10)'!K566)</f>
        <v>BWD3</v>
      </c>
      <c r="G566" s="38" t="str">
        <f>IF('query (10)'!J566="","",'query (10)'!J566)</f>
        <v>Solenoid valve</v>
      </c>
      <c r="H566" s="38" t="str">
        <f>TRIM(UPPER('query (10)'!J566))</f>
        <v>SOLENOID VALVE</v>
      </c>
      <c r="I566" s="38" t="str">
        <f>IF('query (10)'!F566="","",'query (10)'!F566)</f>
        <v>Time-based Maintenance</v>
      </c>
      <c r="J566" s="38" t="str">
        <f>IF('query (10)'!F566="","",IFERROR(INDEX(Cleaning_Rules!$B$14:$B$17,MATCH(TRIM('query (10)'!F566),Cleaning_Rules!$A$14:$A$17,0)),"UNKNOWN"))</f>
        <v>TBM</v>
      </c>
      <c r="K566" s="38" t="str">
        <f>IF('query (10)'!G566="","",'query (10)'!G566)</f>
        <v>เสร็จสิ้น</v>
      </c>
      <c r="L566" s="38" t="str">
        <f>IF('query (10)'!G566="","MISSING",IFERROR(INDEX(Cleaning_Rules!$B$5:$B$10,MATCH(TRIM('query (10)'!G566),Cleaning_Rules!$A$5:$A$10,0)),"UNKNOWN"))</f>
        <v>COMPLETED</v>
      </c>
      <c r="M566" s="38" t="str">
        <f>IF('query (10)'!I566="","",'query (10)'!I566)</f>
        <v>Mechanical</v>
      </c>
      <c r="N566" s="38" t="str">
        <f>IF('query (10)'!O566="","",'query (10)'!O566)</f>
        <v>Cleaning</v>
      </c>
      <c r="O566" s="38" t="str">
        <f>IF('query (10)'!P566="","",'query (10)'!P566)</f>
        <v>Medium</v>
      </c>
      <c r="P566" s="38" t="str">
        <f>IF('query (10)'!N566="","",'query (10)'!N566)</f>
        <v>Cleaning and Lubricating Solenoid valve According to PM 1 Year Cycle</v>
      </c>
      <c r="Q566" s="38" t="str">
        <f>TRIM('query (10)'!N566)</f>
        <v>Cleaning and Lubricating Solenoid valve According to PM 1 Year Cycle</v>
      </c>
      <c r="R566" s="38" t="str">
        <f>TRIM(UPPER('query (10)'!R566))</f>
        <v/>
      </c>
      <c r="S566" s="38" t="str">
        <f>TRIM(UPPER('query (10)'!S566))</f>
        <v/>
      </c>
      <c r="T566" s="38" t="str">
        <f>IF('query (10)'!Q566="","",TRIM(UPPER('query (10)'!Q566)))</f>
        <v/>
      </c>
      <c r="U566" s="38" t="str">
        <f>IF('query (10)'!T566="","",'query (10)'!T566)</f>
        <v/>
      </c>
      <c r="V566" s="39" t="str">
        <f>IF('query (10)'!T566="","",IFERROR(VALUE('query (10)'!T566),""))</f>
        <v/>
      </c>
      <c r="W566" s="40">
        <f>IF('query (10)'!U566="","",'query (10)'!U566)</f>
        <v>0</v>
      </c>
      <c r="X566" s="39">
        <f>IF('query (10)'!V566="","",'query (10)'!V566)</f>
        <v>360</v>
      </c>
      <c r="Y566" s="41">
        <f>IF('query (10)'!W566="","",'query (10)'!W566)</f>
        <v>46034</v>
      </c>
      <c r="Z566" s="41">
        <f>IF('query (10)'!X566="","",'query (10)'!X566)</f>
        <v>46059</v>
      </c>
      <c r="AA566" s="41">
        <f>IF('query (10)'!Y566="","",'query (10)'!Y566)</f>
        <v>46059</v>
      </c>
      <c r="AB566" s="41">
        <f>IF('query (10)'!Z566="","",'query (10)'!Z566)</f>
        <v>46419</v>
      </c>
      <c r="AC566" s="38" t="str">
        <f>IF(OR('query (10)'!AA566="",COUNTIF(Cleaning_Rules!$A$21:$A$26,TRIM('query (10)'!AA566))&gt;0),"",TRIM('query (10)'!AA566))</f>
        <v/>
      </c>
      <c r="AD566" s="38" t="str">
        <f>IF('query (10)'!AB566="","",TRIM(IFERROR(_xlfn.TEXTBEFORE('query (10)'!AB566,"("),'query (10)'!AB566)))</f>
        <v>เริ่มซ่อมงาน PM แล้ว รับผิดชอบโดย JAKKAPAT KHOTSOMBAT</v>
      </c>
      <c r="AE566" s="38" t="str">
        <f>IFERROR(LOWER(TRIM(_xlfn.TEXTBEFORE(_xlfn.TEXTAFTER('query (10)'!AB566,"("),")"))),"")</f>
        <v>jakkapat@nsk.com</v>
      </c>
      <c r="AF566" s="38" t="str">
        <f>IF('query (10)'!AD566="","",TRIM('query (10)'!AD566))</f>
        <v>จักรภัทร โคตรสมบัติ</v>
      </c>
      <c r="AG566" s="38" t="str">
        <f>IF('query (10)'!AE566="","",TRIM('query (10)'!AE566))</f>
        <v>จักรภัทร โคตรสมบัติ</v>
      </c>
      <c r="AH566" s="38" t="str">
        <f>IF('query (10)'!AF566="","",IFERROR(VALUE('query (10)'!AF566),""))</f>
        <v/>
      </c>
      <c r="AI566" s="38" t="str">
        <f>IF('query (10)'!AG566="","",TRIM('query (10)'!AG566))</f>
        <v/>
      </c>
      <c r="AJ566" s="38" t="str">
        <f>IF('query (10)'!AH566="","",IFERROR(VALUE('query (10)'!AH566),""))</f>
        <v/>
      </c>
      <c r="AK566" s="38" t="str">
        <f>IF('query (10)'!AI566="","",TRIM('query (10)'!AI566))</f>
        <v/>
      </c>
      <c r="AL566" s="42">
        <f t="shared" si="40"/>
        <v>2026</v>
      </c>
      <c r="AM566" s="42" t="str">
        <f t="shared" si="41"/>
        <v>2026-01</v>
      </c>
      <c r="AN566" s="42" t="str">
        <f t="shared" ca="1" si="42"/>
        <v/>
      </c>
      <c r="AO566" s="42" t="str">
        <f t="shared" si="43"/>
        <v>MA-620 | LASER MARKING MACHINE | BWD3 | SOLENOID VALVE | Time-based Maintenance | Mechanical | Cleaning | Medium | Cleaning and Lubricating Solenoid valve According to PM 1 Year Cycle | เริ่มซ่อมงาน PM แล้ว รับผิดชอบโดย JAKKAPAT KHOTSOMBAT | จักรภัทร โคตรสมบัติ</v>
      </c>
      <c r="AP566" s="42" t="str">
        <f>_xlfn.TEXTJOIN("; ",TRUE,IF(COUNTA('query (10)'!A566:AK566)&lt;=6,"NEAR_EMPTY_ROW",""),IF($K566="","MISSING_STATUS",""),IF(AND($K566="เสร็จสิ้น",$Z566=""),"DONE_NO_ACTUAL_DATE",""),IF(AND($I566="Condition-based Maintenance",$AH566=""),"CBM_NO_MEASUREMENT",""),IF(OR($X566="",$X566=0),"INVALID_PERIOD",""),IF(AND($AA566&lt;&gt;"",$AB566&lt;&gt;"",$AB566&lt;$AA566),"DATE_SEQUENCE_ERROR",""),IF(AND($AB566&lt;&gt;"",$AB566&gt;DATE(2030,12,31)),"DATE_OUTLIER",""),IF($C566="","MISSING_QRCODE",""),IF($J566="UNKNOWN","UNKNOWN_PM_TYPE",""),IF($L566="UNKNOWN","UNKNOWN_STATUS",""))</f>
        <v/>
      </c>
      <c r="AQ566" s="42" t="str">
        <f t="shared" si="44"/>
        <v>NO</v>
      </c>
    </row>
    <row r="567" spans="1:43" x14ac:dyDescent="0.3">
      <c r="A567" s="38">
        <f>IF('query (10)'!A567="","",'query (10)'!A567)</f>
        <v>682</v>
      </c>
      <c r="B567" s="38">
        <f>IF('query (10)'!B567="","",'query (10)'!B567)</f>
        <v>18009</v>
      </c>
      <c r="C567" s="38" t="str">
        <f>TRIM(UPPER('query (10)'!M567))</f>
        <v>GR-398</v>
      </c>
      <c r="D567" s="38" t="str">
        <f>TRIM(UPPER(IFERROR(_xlfn.TEXTBEFORE('query (10)'!L567,"("),'query (10)'!L567)))</f>
        <v>B1 INNER RING BORE GRINDING MACHINE.</v>
      </c>
      <c r="E567" s="38" t="str">
        <f>IFERROR(TRIM(UPPER(_xlfn.TEXTBEFORE(_xlfn.TEXTAFTER('query (10)'!L567,"("),")"))),"")</f>
        <v/>
      </c>
      <c r="F567" s="38" t="str">
        <f>TRIM('query (10)'!K567)</f>
        <v>HUB3-1</v>
      </c>
      <c r="G567" s="38" t="str">
        <f>IF('query (10)'!J567="","",'query (10)'!J567)</f>
        <v>Air Cylinder</v>
      </c>
      <c r="H567" s="38" t="str">
        <f>TRIM(UPPER('query (10)'!J567))</f>
        <v>AIR CYLINDER</v>
      </c>
      <c r="I567" s="38" t="str">
        <f>IF('query (10)'!F567="","",'query (10)'!F567)</f>
        <v>Time-based Maintenance</v>
      </c>
      <c r="J567" s="38" t="str">
        <f>IF('query (10)'!F567="","",IFERROR(INDEX(Cleaning_Rules!$B$14:$B$17,MATCH(TRIM('query (10)'!F567),Cleaning_Rules!$A$14:$A$17,0)),"UNKNOWN"))</f>
        <v>TBM</v>
      </c>
      <c r="K567" s="38" t="str">
        <f>IF('query (10)'!G567="","",'query (10)'!G567)</f>
        <v>เสร็จสิ้น</v>
      </c>
      <c r="L567" s="38" t="str">
        <f>IF('query (10)'!G567="","MISSING",IFERROR(INDEX(Cleaning_Rules!$B$5:$B$10,MATCH(TRIM('query (10)'!G567),Cleaning_Rules!$A$5:$A$10,0)),"UNKNOWN"))</f>
        <v>COMPLETED</v>
      </c>
      <c r="M567" s="38" t="str">
        <f>IF('query (10)'!I567="","",'query (10)'!I567)</f>
        <v>Mechanical</v>
      </c>
      <c r="N567" s="38" t="str">
        <f>IF('query (10)'!O567="","",'query (10)'!O567)</f>
        <v>Part Change</v>
      </c>
      <c r="O567" s="38" t="str">
        <f>IF('query (10)'!P567="","",'query (10)'!P567)</f>
        <v>Medium</v>
      </c>
      <c r="P567" s="38" t="str">
        <f>IF('query (10)'!N567="","",'query (10)'!N567)</f>
        <v>Change Air Cylinder AG Divider According to PM 1 Year Cycle</v>
      </c>
      <c r="Q567" s="38" t="str">
        <f>TRIM('query (10)'!N567)</f>
        <v>Change Air Cylinder AG Divider According to PM 1 Year Cycle</v>
      </c>
      <c r="R567" s="38" t="str">
        <f>TRIM(UPPER('query (10)'!R567))</f>
        <v>AIR CYLINDER</v>
      </c>
      <c r="S567" s="38" t="str">
        <f>TRIM(UPPER('query (10)'!S567))</f>
        <v>CDQ2KB20-10DZ</v>
      </c>
      <c r="T567" s="38" t="str">
        <f>IF('query (10)'!Q567="","",TRIM(UPPER('query (10)'!Q567)))</f>
        <v/>
      </c>
      <c r="U567" s="38" t="str">
        <f>IF('query (10)'!T567="","",'query (10)'!T567)</f>
        <v/>
      </c>
      <c r="V567" s="39" t="str">
        <f>IF('query (10)'!T567="","",IFERROR(VALUE('query (10)'!T567),""))</f>
        <v/>
      </c>
      <c r="W567" s="40">
        <f>IF('query (10)'!U567="","",'query (10)'!U567)</f>
        <v>0</v>
      </c>
      <c r="X567" s="39">
        <f>IF('query (10)'!V567="","",'query (10)'!V567)</f>
        <v>360</v>
      </c>
      <c r="Y567" s="41">
        <f>IF('query (10)'!W567="","",'query (10)'!W567)</f>
        <v>46035</v>
      </c>
      <c r="Z567" s="41">
        <f>IF('query (10)'!X567="","",'query (10)'!X567)</f>
        <v>46069</v>
      </c>
      <c r="AA567" s="41">
        <f>IF('query (10)'!Y567="","",'query (10)'!Y567)</f>
        <v>46069</v>
      </c>
      <c r="AB567" s="41">
        <f>IF('query (10)'!Z567="","",'query (10)'!Z567)</f>
        <v>46429</v>
      </c>
      <c r="AC567" s="38" t="str">
        <f>IF(OR('query (10)'!AA567="",COUNTIF(Cleaning_Rules!$A$21:$A$26,TRIM('query (10)'!AA567))&gt;0),"",TRIM('query (10)'!AA567))</f>
        <v/>
      </c>
      <c r="AD567" s="38" t="str">
        <f>IF('query (10)'!AB567="","",TRIM(IFERROR(_xlfn.TEXTBEFORE('query (10)'!AB567,"("),'query (10)'!AB567)))</f>
        <v>เริ่มซ่อมงาน PM แล้ว รับผิดชอบโดย PAHLA SEEDANG</v>
      </c>
      <c r="AE567" s="38" t="str">
        <f>IFERROR(LOWER(TRIM(_xlfn.TEXTBEFORE(_xlfn.TEXTAFTER('query (10)'!AB567,"("),")"))),"")</f>
        <v>pahla@nsk.com</v>
      </c>
      <c r="AF567" s="38" t="str">
        <f>IF('query (10)'!AD567="","",TRIM('query (10)'!AD567))</f>
        <v>จักรภัทร โคตรสมบัติ</v>
      </c>
      <c r="AG567" s="38" t="str">
        <f>IF('query (10)'!AE567="","",TRIM('query (10)'!AE567))</f>
        <v>ผะหลา สีแดง</v>
      </c>
      <c r="AH567" s="38" t="str">
        <f>IF('query (10)'!AF567="","",IFERROR(VALUE('query (10)'!AF567),""))</f>
        <v/>
      </c>
      <c r="AI567" s="38" t="str">
        <f>IF('query (10)'!AG567="","",TRIM('query (10)'!AG567))</f>
        <v/>
      </c>
      <c r="AJ567" s="38" t="str">
        <f>IF('query (10)'!AH567="","",IFERROR(VALUE('query (10)'!AH567),""))</f>
        <v/>
      </c>
      <c r="AK567" s="38" t="str">
        <f>IF('query (10)'!AI567="","",TRIM('query (10)'!AI567))</f>
        <v/>
      </c>
      <c r="AL567" s="42">
        <f t="shared" si="40"/>
        <v>2026</v>
      </c>
      <c r="AM567" s="42" t="str">
        <f t="shared" si="41"/>
        <v>2026-01</v>
      </c>
      <c r="AN567" s="42" t="str">
        <f t="shared" ca="1" si="42"/>
        <v/>
      </c>
      <c r="AO567" s="42" t="str">
        <f t="shared" si="43"/>
        <v>GR-398 | B1 INNER RING BORE GRINDING MACHINE. | HUB3-1 | AIR CYLINDER | Time-based Maintenance | Mechanical | Part Change | Medium | Change Air Cylinder AG Divider According to PM 1 Year Cycle | AIR CYLINDER | CDQ2KB20-10DZ | เริ่มซ่อมงาน PM แล้ว รับผิดชอบโดย PAHLA SEEDANG | ผะหลา สีแดง</v>
      </c>
      <c r="AP567" s="42" t="str">
        <f>_xlfn.TEXTJOIN("; ",TRUE,IF(COUNTA('query (10)'!A567:AK567)&lt;=6,"NEAR_EMPTY_ROW",""),IF($K567="","MISSING_STATUS",""),IF(AND($K567="เสร็จสิ้น",$Z567=""),"DONE_NO_ACTUAL_DATE",""),IF(AND($I567="Condition-based Maintenance",$AH567=""),"CBM_NO_MEASUREMENT",""),IF(OR($X567="",$X567=0),"INVALID_PERIOD",""),IF(AND($AA567&lt;&gt;"",$AB567&lt;&gt;"",$AB567&lt;$AA567),"DATE_SEQUENCE_ERROR",""),IF(AND($AB567&lt;&gt;"",$AB567&gt;DATE(2030,12,31)),"DATE_OUTLIER",""),IF($C567="","MISSING_QRCODE",""),IF($J567="UNKNOWN","UNKNOWN_PM_TYPE",""),IF($L567="UNKNOWN","UNKNOWN_STATUS",""))</f>
        <v/>
      </c>
      <c r="AQ567" s="42" t="str">
        <f t="shared" si="44"/>
        <v>NO</v>
      </c>
    </row>
    <row r="568" spans="1:43" x14ac:dyDescent="0.3">
      <c r="A568" s="38">
        <f>IF('query (10)'!A568="","",'query (10)'!A568)</f>
        <v>683</v>
      </c>
      <c r="B568" s="38">
        <f>IF('query (10)'!B568="","",'query (10)'!B568)</f>
        <v>20040</v>
      </c>
      <c r="C568" s="38" t="str">
        <f>TRIM(UPPER('query (10)'!M568))</f>
        <v>GR-398</v>
      </c>
      <c r="D568" s="38" t="str">
        <f>TRIM(UPPER(IFERROR(_xlfn.TEXTBEFORE('query (10)'!L568,"("),'query (10)'!L568)))</f>
        <v>B1 INNER RING BORE GRINDING MACHINE.</v>
      </c>
      <c r="E568" s="38" t="str">
        <f>IFERROR(TRIM(UPPER(_xlfn.TEXTBEFORE(_xlfn.TEXTAFTER('query (10)'!L568,"("),")"))),"")</f>
        <v/>
      </c>
      <c r="F568" s="38" t="str">
        <f>TRIM('query (10)'!K568)</f>
        <v>HUB3-1</v>
      </c>
      <c r="G568" s="38" t="str">
        <f>IF('query (10)'!J568="","",'query (10)'!J568)</f>
        <v>Air Cylinder</v>
      </c>
      <c r="H568" s="38" t="str">
        <f>TRIM(UPPER('query (10)'!J568))</f>
        <v>AIR CYLINDER</v>
      </c>
      <c r="I568" s="38" t="str">
        <f>IF('query (10)'!F568="","",'query (10)'!F568)</f>
        <v>Time-based Maintenance</v>
      </c>
      <c r="J568" s="38" t="str">
        <f>IF('query (10)'!F568="","",IFERROR(INDEX(Cleaning_Rules!$B$14:$B$17,MATCH(TRIM('query (10)'!F568),Cleaning_Rules!$A$14:$A$17,0)),"UNKNOWN"))</f>
        <v>TBM</v>
      </c>
      <c r="K568" s="38" t="str">
        <f>IF('query (10)'!G568="","",'query (10)'!G568)</f>
        <v>เสร็จสิ้น</v>
      </c>
      <c r="L568" s="38" t="str">
        <f>IF('query (10)'!G568="","MISSING",IFERROR(INDEX(Cleaning_Rules!$B$5:$B$10,MATCH(TRIM('query (10)'!G568),Cleaning_Rules!$A$5:$A$10,0)),"UNKNOWN"))</f>
        <v>COMPLETED</v>
      </c>
      <c r="M568" s="38" t="str">
        <f>IF('query (10)'!I568="","",'query (10)'!I568)</f>
        <v>Mechanical</v>
      </c>
      <c r="N568" s="38" t="str">
        <f>IF('query (10)'!O568="","",'query (10)'!O568)</f>
        <v>Part Change</v>
      </c>
      <c r="O568" s="38" t="str">
        <f>IF('query (10)'!P568="","",'query (10)'!P568)</f>
        <v>Medium</v>
      </c>
      <c r="P568" s="38" t="str">
        <f>IF('query (10)'!N568="","",'query (10)'!N568)</f>
        <v>Change Seal kit air cylinder AG Work Stopper According to PM 6 Month Cycle</v>
      </c>
      <c r="Q568" s="38" t="str">
        <f>TRIM('query (10)'!N568)</f>
        <v>Change Seal kit air cylinder AG Work Stopper According to PM 6 Month Cycle</v>
      </c>
      <c r="R568" s="38" t="str">
        <f>TRIM(UPPER('query (10)'!R568))</f>
        <v>SEAL KIT</v>
      </c>
      <c r="S568" s="38" t="str">
        <f>TRIM(UPPER('query (10)'!S568))</f>
        <v>MXS20P-PS</v>
      </c>
      <c r="T568" s="38" t="str">
        <f>IF('query (10)'!Q568="","",TRIM(UPPER('query (10)'!Q568)))</f>
        <v/>
      </c>
      <c r="U568" s="38" t="str">
        <f>IF('query (10)'!T568="","",'query (10)'!T568)</f>
        <v/>
      </c>
      <c r="V568" s="39" t="str">
        <f>IF('query (10)'!T568="","",IFERROR(VALUE('query (10)'!T568),""))</f>
        <v/>
      </c>
      <c r="W568" s="40">
        <f>IF('query (10)'!U568="","",'query (10)'!U568)</f>
        <v>0</v>
      </c>
      <c r="X568" s="39">
        <f>IF('query (10)'!V568="","",'query (10)'!V568)</f>
        <v>180</v>
      </c>
      <c r="Y568" s="41">
        <f>IF('query (10)'!W568="","",'query (10)'!W568)</f>
        <v>46119</v>
      </c>
      <c r="Z568" s="41">
        <f>IF('query (10)'!X568="","",'query (10)'!X568)</f>
        <v>46122</v>
      </c>
      <c r="AA568" s="41">
        <f>IF('query (10)'!Y568="","",'query (10)'!Y568)</f>
        <v>46122</v>
      </c>
      <c r="AB568" s="41">
        <f>IF('query (10)'!Z568="","",'query (10)'!Z568)</f>
        <v>46302</v>
      </c>
      <c r="AC568" s="38" t="str">
        <f>IF(OR('query (10)'!AA568="",COUNTIF(Cleaning_Rules!$A$21:$A$26,TRIM('query (10)'!AA568))&gt;0),"",TRIM('query (10)'!AA568))</f>
        <v/>
      </c>
      <c r="AD568" s="38" t="str">
        <f>IF('query (10)'!AB568="","",TRIM(IFERROR(_xlfn.TEXTBEFORE('query (10)'!AB568,"("),'query (10)'!AB568)))</f>
        <v>เริ่มซ่อมงาน PM แล้ว รับผิดชอบโดย KUNANON PARAWANWONG</v>
      </c>
      <c r="AE568" s="38" t="str">
        <f>IFERROR(LOWER(TRIM(_xlfn.TEXTBEFORE(_xlfn.TEXTAFTER('query (10)'!AB568,"("),")"))),"")</f>
        <v>parawanwong-k-3161@nsk.com</v>
      </c>
      <c r="AF568" s="38" t="str">
        <f>IF('query (10)'!AD568="","",TRIM('query (10)'!AD568))</f>
        <v>จักรภัทร โคตรสมบัติ</v>
      </c>
      <c r="AG568" s="38" t="str">
        <f>IF('query (10)'!AE568="","",TRIM('query (10)'!AE568))</f>
        <v>คุณานนต์ ปารวัณวงศ์</v>
      </c>
      <c r="AH568" s="38" t="str">
        <f>IF('query (10)'!AF568="","",IFERROR(VALUE('query (10)'!AF568),""))</f>
        <v/>
      </c>
      <c r="AI568" s="38" t="str">
        <f>IF('query (10)'!AG568="","",TRIM('query (10)'!AG568))</f>
        <v/>
      </c>
      <c r="AJ568" s="38" t="str">
        <f>IF('query (10)'!AH568="","",IFERROR(VALUE('query (10)'!AH568),""))</f>
        <v/>
      </c>
      <c r="AK568" s="38" t="str">
        <f>IF('query (10)'!AI568="","",TRIM('query (10)'!AI568))</f>
        <v/>
      </c>
      <c r="AL568" s="42">
        <f t="shared" si="40"/>
        <v>2026</v>
      </c>
      <c r="AM568" s="42" t="str">
        <f t="shared" si="41"/>
        <v>2026-04</v>
      </c>
      <c r="AN568" s="42" t="str">
        <f t="shared" ca="1" si="42"/>
        <v/>
      </c>
      <c r="AO568" s="42" t="str">
        <f t="shared" si="43"/>
        <v>GR-398 | B1 INNER RING BORE GRINDING MACHINE. | HUB3-1 | AIR CYLINDER | Time-based Maintenance | Mechanical | Part Change | Medium | Change Seal kit air cylinder AG Work Stopper According to PM 6 Month Cycle | SEAL KIT | MXS20P-PS | เริ่มซ่อมงาน PM แล้ว รับผิดชอบโดย KUNANON PARAWANWONG | คุณานนต์ ปารวัณวงศ์</v>
      </c>
      <c r="AP568" s="42" t="str">
        <f>_xlfn.TEXTJOIN("; ",TRUE,IF(COUNTA('query (10)'!A568:AK568)&lt;=6,"NEAR_EMPTY_ROW",""),IF($K568="","MISSING_STATUS",""),IF(AND($K568="เสร็จสิ้น",$Z568=""),"DONE_NO_ACTUAL_DATE",""),IF(AND($I568="Condition-based Maintenance",$AH568=""),"CBM_NO_MEASUREMENT",""),IF(OR($X568="",$X568=0),"INVALID_PERIOD",""),IF(AND($AA568&lt;&gt;"",$AB568&lt;&gt;"",$AB568&lt;$AA568),"DATE_SEQUENCE_ERROR",""),IF(AND($AB568&lt;&gt;"",$AB568&gt;DATE(2030,12,31)),"DATE_OUTLIER",""),IF($C568="","MISSING_QRCODE",""),IF($J568="UNKNOWN","UNKNOWN_PM_TYPE",""),IF($L568="UNKNOWN","UNKNOWN_STATUS",""))</f>
        <v/>
      </c>
      <c r="AQ568" s="42" t="str">
        <f t="shared" si="44"/>
        <v>NO</v>
      </c>
    </row>
    <row r="569" spans="1:43" x14ac:dyDescent="0.3">
      <c r="A569" s="38">
        <f>IF('query (10)'!A569="","",'query (10)'!A569)</f>
        <v>684</v>
      </c>
      <c r="B569" s="38">
        <f>IF('query (10)'!B569="","",'query (10)'!B569)</f>
        <v>17481</v>
      </c>
      <c r="C569" s="38" t="str">
        <f>TRIM(UPPER('query (10)'!M569))</f>
        <v>GR-389</v>
      </c>
      <c r="D569" s="38" t="str">
        <f>TRIM(UPPER(IFERROR(_xlfn.TEXTBEFORE('query (10)'!L569,"("),'query (10)'!L569)))</f>
        <v>OUTER OUT SIDE DIAMETER GRINDING MACHINE.</v>
      </c>
      <c r="E569" s="38" t="str">
        <f>IFERROR(TRIM(UPPER(_xlfn.TEXTBEFORE(_xlfn.TEXTAFTER('query (10)'!L569,"("),")"))),"")</f>
        <v/>
      </c>
      <c r="F569" s="38" t="str">
        <f>TRIM('query (10)'!K569)</f>
        <v>HUB3-1</v>
      </c>
      <c r="G569" s="38" t="str">
        <f>IF('query (10)'!J569="","",'query (10)'!J569)</f>
        <v>Dresser</v>
      </c>
      <c r="H569" s="38" t="str">
        <f>TRIM(UPPER('query (10)'!J569))</f>
        <v>DRESSER</v>
      </c>
      <c r="I569" s="38" t="str">
        <f>IF('query (10)'!F569="","",'query (10)'!F569)</f>
        <v>Time-based Maintenance</v>
      </c>
      <c r="J569" s="38" t="str">
        <f>IF('query (10)'!F569="","",IFERROR(INDEX(Cleaning_Rules!$B$14:$B$17,MATCH(TRIM('query (10)'!F569),Cleaning_Rules!$A$14:$A$17,0)),"UNKNOWN"))</f>
        <v>TBM</v>
      </c>
      <c r="K569" s="38" t="str">
        <f>IF('query (10)'!G569="","",'query (10)'!G569)</f>
        <v>เสร็จสิ้น</v>
      </c>
      <c r="L569" s="38" t="str">
        <f>IF('query (10)'!G569="","MISSING",IFERROR(INDEX(Cleaning_Rules!$B$5:$B$10,MATCH(TRIM('query (10)'!G569),Cleaning_Rules!$A$5:$A$10,0)),"UNKNOWN"))</f>
        <v>COMPLETED</v>
      </c>
      <c r="M569" s="38" t="str">
        <f>IF('query (10)'!I569="","",'query (10)'!I569)</f>
        <v>Mechanical</v>
      </c>
      <c r="N569" s="38" t="str">
        <f>IF('query (10)'!O569="","",'query (10)'!O569)</f>
        <v>Part Change</v>
      </c>
      <c r="O569" s="38" t="str">
        <f>IF('query (10)'!P569="","",'query (10)'!P569)</f>
        <v>Medium</v>
      </c>
      <c r="P569" s="38" t="str">
        <f>IF('query (10)'!N569="","",'query (10)'!N569)</f>
        <v>Change Bearing Dresser According To PM 3 Year Cycle</v>
      </c>
      <c r="Q569" s="38" t="str">
        <f>TRIM('query (10)'!N569)</f>
        <v>Change Bearing Dresser According To PM 3 Year Cycle</v>
      </c>
      <c r="R569" s="38" t="str">
        <f>TRIM(UPPER('query (10)'!R569))</f>
        <v/>
      </c>
      <c r="S569" s="38" t="str">
        <f>TRIM(UPPER('query (10)'!S569))</f>
        <v/>
      </c>
      <c r="T569" s="38" t="str">
        <f>IF('query (10)'!Q569="","",TRIM(UPPER('query (10)'!Q569)))</f>
        <v/>
      </c>
      <c r="U569" s="38" t="str">
        <f>IF('query (10)'!T569="","",'query (10)'!T569)</f>
        <v/>
      </c>
      <c r="V569" s="39" t="str">
        <f>IF('query (10)'!T569="","",IFERROR(VALUE('query (10)'!T569),""))</f>
        <v/>
      </c>
      <c r="W569" s="40">
        <f>IF('query (10)'!U569="","",'query (10)'!U569)</f>
        <v>0</v>
      </c>
      <c r="X569" s="39">
        <f>IF('query (10)'!V569="","",'query (10)'!V569)</f>
        <v>1080</v>
      </c>
      <c r="Y569" s="41">
        <f>IF('query (10)'!W569="","",'query (10)'!W569)</f>
        <v>46035</v>
      </c>
      <c r="Z569" s="41">
        <f>IF('query (10)'!X569="","",'query (10)'!X569)</f>
        <v>46049</v>
      </c>
      <c r="AA569" s="41">
        <f>IF('query (10)'!Y569="","",'query (10)'!Y569)</f>
        <v>46049</v>
      </c>
      <c r="AB569" s="41">
        <f>IF('query (10)'!Z569="","",'query (10)'!Z569)</f>
        <v>47129</v>
      </c>
      <c r="AC569" s="38" t="str">
        <f>IF(OR('query (10)'!AA569="",COUNTIF(Cleaning_Rules!$A$21:$A$26,TRIM('query (10)'!AA569))&gt;0),"",TRIM('query (10)'!AA569))</f>
        <v/>
      </c>
      <c r="AD569" s="38" t="str">
        <f>IF('query (10)'!AB569="","",TRIM(IFERROR(_xlfn.TEXTBEFORE('query (10)'!AB569,"("),'query (10)'!AB569)))</f>
        <v>เริ่มซ่อมงาน PM แล้ว รับผิดชอบโดย PUCHIT KULSEREE</v>
      </c>
      <c r="AE569" s="38" t="str">
        <f>IFERROR(LOWER(TRIM(_xlfn.TEXTBEFORE(_xlfn.TEXTAFTER('query (10)'!AB569,"("),")"))),"")</f>
        <v>puchit@nsk.com</v>
      </c>
      <c r="AF569" s="38" t="str">
        <f>IF('query (10)'!AD569="","",TRIM('query (10)'!AD569))</f>
        <v>จักรภัทร โคตรสมบัติ</v>
      </c>
      <c r="AG569" s="38" t="str">
        <f>IF('query (10)'!AE569="","",TRIM('query (10)'!AE569))</f>
        <v>ภูชิต กุลเสรี</v>
      </c>
      <c r="AH569" s="38" t="str">
        <f>IF('query (10)'!AF569="","",IFERROR(VALUE('query (10)'!AF569),""))</f>
        <v/>
      </c>
      <c r="AI569" s="38" t="str">
        <f>IF('query (10)'!AG569="","",TRIM('query (10)'!AG569))</f>
        <v/>
      </c>
      <c r="AJ569" s="38" t="str">
        <f>IF('query (10)'!AH569="","",IFERROR(VALUE('query (10)'!AH569),""))</f>
        <v/>
      </c>
      <c r="AK569" s="38" t="str">
        <f>IF('query (10)'!AI569="","",TRIM('query (10)'!AI569))</f>
        <v/>
      </c>
      <c r="AL569" s="42">
        <f t="shared" si="40"/>
        <v>2026</v>
      </c>
      <c r="AM569" s="42" t="str">
        <f t="shared" si="41"/>
        <v>2026-01</v>
      </c>
      <c r="AN569" s="42" t="str">
        <f t="shared" ca="1" si="42"/>
        <v/>
      </c>
      <c r="AO569" s="42" t="str">
        <f t="shared" si="43"/>
        <v>GR-389 | OUTER OUT SIDE DIAMETER GRINDING MACHINE. | HUB3-1 | DRESSER | Time-based Maintenance | Mechanical | Part Change | Medium | Change Bearing Dresser According To PM 3 Year Cycle | เริ่มซ่อมงาน PM แล้ว รับผิดชอบโดย PUCHIT KULSEREE | ภูชิต กุลเสรี</v>
      </c>
      <c r="AP569" s="42" t="str">
        <f>_xlfn.TEXTJOIN("; ",TRUE,IF(COUNTA('query (10)'!A569:AK569)&lt;=6,"NEAR_EMPTY_ROW",""),IF($K569="","MISSING_STATUS",""),IF(AND($K569="เสร็จสิ้น",$Z569=""),"DONE_NO_ACTUAL_DATE",""),IF(AND($I569="Condition-based Maintenance",$AH569=""),"CBM_NO_MEASUREMENT",""),IF(OR($X569="",$X569=0),"INVALID_PERIOD",""),IF(AND($AA569&lt;&gt;"",$AB569&lt;&gt;"",$AB569&lt;$AA569),"DATE_SEQUENCE_ERROR",""),IF(AND($AB569&lt;&gt;"",$AB569&gt;DATE(2030,12,31)),"DATE_OUTLIER",""),IF($C569="","MISSING_QRCODE",""),IF($J569="UNKNOWN","UNKNOWN_PM_TYPE",""),IF($L569="UNKNOWN","UNKNOWN_STATUS",""))</f>
        <v/>
      </c>
      <c r="AQ569" s="42" t="str">
        <f t="shared" si="44"/>
        <v>NO</v>
      </c>
    </row>
    <row r="570" spans="1:43" x14ac:dyDescent="0.3">
      <c r="A570" s="38">
        <f>IF('query (10)'!A570="","",'query (10)'!A570)</f>
        <v>685</v>
      </c>
      <c r="B570" s="38">
        <f>IF('query (10)'!B570="","",'query (10)'!B570)</f>
        <v>17482</v>
      </c>
      <c r="C570" s="38" t="str">
        <f>TRIM(UPPER('query (10)'!M570))</f>
        <v>GR-388</v>
      </c>
      <c r="D570" s="38" t="str">
        <f>TRIM(UPPER(IFERROR(_xlfn.TEXTBEFORE('query (10)'!L570,"("),'query (10)'!L570)))</f>
        <v>SHAFT RACEWAY GRINDING MACHINE.</v>
      </c>
      <c r="E570" s="38" t="str">
        <f>IFERROR(TRIM(UPPER(_xlfn.TEXTBEFORE(_xlfn.TEXTAFTER('query (10)'!L570,"("),")"))),"")</f>
        <v/>
      </c>
      <c r="F570" s="38" t="str">
        <f>TRIM('query (10)'!K570)</f>
        <v>HUB3-1</v>
      </c>
      <c r="G570" s="38" t="str">
        <f>IF('query (10)'!J570="","",'query (10)'!J570)</f>
        <v>Dresser</v>
      </c>
      <c r="H570" s="38" t="str">
        <f>TRIM(UPPER('query (10)'!J570))</f>
        <v>DRESSER</v>
      </c>
      <c r="I570" s="38" t="str">
        <f>IF('query (10)'!F570="","",'query (10)'!F570)</f>
        <v>Time-based Maintenance</v>
      </c>
      <c r="J570" s="38" t="str">
        <f>IF('query (10)'!F570="","",IFERROR(INDEX(Cleaning_Rules!$B$14:$B$17,MATCH(TRIM('query (10)'!F570),Cleaning_Rules!$A$14:$A$17,0)),"UNKNOWN"))</f>
        <v>TBM</v>
      </c>
      <c r="K570" s="38" t="str">
        <f>IF('query (10)'!G570="","",'query (10)'!G570)</f>
        <v>กำลังดำเนินการ</v>
      </c>
      <c r="L570" s="38" t="str">
        <f>IF('query (10)'!G570="","MISSING",IFERROR(INDEX(Cleaning_Rules!$B$5:$B$10,MATCH(TRIM('query (10)'!G570),Cleaning_Rules!$A$5:$A$10,0)),"UNKNOWN"))</f>
        <v>IN_PROGRESS</v>
      </c>
      <c r="M570" s="38" t="str">
        <f>IF('query (10)'!I570="","",'query (10)'!I570)</f>
        <v>Mechanical</v>
      </c>
      <c r="N570" s="38" t="str">
        <f>IF('query (10)'!O570="","",'query (10)'!O570)</f>
        <v>Part Change</v>
      </c>
      <c r="O570" s="38" t="str">
        <f>IF('query (10)'!P570="","",'query (10)'!P570)</f>
        <v>Medium</v>
      </c>
      <c r="P570" s="38" t="str">
        <f>IF('query (10)'!N570="","",'query (10)'!N570)</f>
        <v>Change Bearing Dresser According To PM 3 Year Cycle</v>
      </c>
      <c r="Q570" s="38" t="str">
        <f>TRIM('query (10)'!N570)</f>
        <v>Change Bearing Dresser According To PM 3 Year Cycle</v>
      </c>
      <c r="R570" s="38" t="str">
        <f>TRIM(UPPER('query (10)'!R570))</f>
        <v/>
      </c>
      <c r="S570" s="38" t="str">
        <f>TRIM(UPPER('query (10)'!S570))</f>
        <v/>
      </c>
      <c r="T570" s="38" t="str">
        <f>IF('query (10)'!Q570="","",TRIM(UPPER('query (10)'!Q570)))</f>
        <v/>
      </c>
      <c r="U570" s="38" t="str">
        <f>IF('query (10)'!T570="","",'query (10)'!T570)</f>
        <v/>
      </c>
      <c r="V570" s="39" t="str">
        <f>IF('query (10)'!T570="","",IFERROR(VALUE('query (10)'!T570),""))</f>
        <v/>
      </c>
      <c r="W570" s="40">
        <f>IF('query (10)'!U570="","",'query (10)'!U570)</f>
        <v>0</v>
      </c>
      <c r="X570" s="39">
        <f>IF('query (10)'!V570="","",'query (10)'!V570)</f>
        <v>1080</v>
      </c>
      <c r="Y570" s="41">
        <f>IF('query (10)'!W570="","",'query (10)'!W570)</f>
        <v>46035</v>
      </c>
      <c r="Z570" s="41" t="str">
        <f>IF('query (10)'!X570="","",'query (10)'!X570)</f>
        <v/>
      </c>
      <c r="AA570" s="41">
        <f>IF('query (10)'!Y570="","",'query (10)'!Y570)</f>
        <v>46035</v>
      </c>
      <c r="AB570" s="41">
        <f>IF('query (10)'!Z570="","",'query (10)'!Z570)</f>
        <v>47115</v>
      </c>
      <c r="AC570" s="38" t="str">
        <f>IF(OR('query (10)'!AA570="",COUNTIF(Cleaning_Rules!$A$21:$A$26,TRIM('query (10)'!AA570))&gt;0),"",TRIM('query (10)'!AA570))</f>
        <v/>
      </c>
      <c r="AD570" s="38" t="str">
        <f>IF('query (10)'!AB570="","",TRIM(IFERROR(_xlfn.TEXTBEFORE('query (10)'!AB570,"("),'query (10)'!AB570)))</f>
        <v>เริ่มซ่อมงาน PM แล้ว รับผิดชอบโดย KUNANON PARAWANWONG</v>
      </c>
      <c r="AE570" s="38" t="str">
        <f>IFERROR(LOWER(TRIM(_xlfn.TEXTBEFORE(_xlfn.TEXTAFTER('query (10)'!AB570,"("),")"))),"")</f>
        <v>parawanwong-k-3161@nsk.com</v>
      </c>
      <c r="AF570" s="38" t="str">
        <f>IF('query (10)'!AD570="","",TRIM('query (10)'!AD570))</f>
        <v>จักรภัทร โคตรสมบัติ</v>
      </c>
      <c r="AG570" s="38" t="str">
        <f>IF('query (10)'!AE570="","",TRIM('query (10)'!AE570))</f>
        <v>คุณานนต์ ปารวัณวงศ์</v>
      </c>
      <c r="AH570" s="38" t="str">
        <f>IF('query (10)'!AF570="","",IFERROR(VALUE('query (10)'!AF570),""))</f>
        <v/>
      </c>
      <c r="AI570" s="38" t="str">
        <f>IF('query (10)'!AG570="","",TRIM('query (10)'!AG570))</f>
        <v/>
      </c>
      <c r="AJ570" s="38" t="str">
        <f>IF('query (10)'!AH570="","",IFERROR(VALUE('query (10)'!AH570),""))</f>
        <v/>
      </c>
      <c r="AK570" s="38" t="str">
        <f>IF('query (10)'!AI570="","",TRIM('query (10)'!AI570))</f>
        <v/>
      </c>
      <c r="AL570" s="42">
        <f t="shared" si="40"/>
        <v>2026</v>
      </c>
      <c r="AM570" s="42" t="str">
        <f t="shared" si="41"/>
        <v>2026-01</v>
      </c>
      <c r="AN570" s="42" t="str">
        <f t="shared" ca="1" si="42"/>
        <v>ON_SCHEDULE</v>
      </c>
      <c r="AO570" s="42" t="str">
        <f t="shared" si="43"/>
        <v>GR-388 | SHAFT RACEWAY GRINDING MACHINE. | HUB3-1 | DRESSER | Time-based Maintenance | Mechanical | Part Change | Medium | Change Bearing Dresser According To PM 3 Year Cycle | เริ่มซ่อมงาน PM แล้ว รับผิดชอบโดย KUNANON PARAWANWONG | คุณานนต์ ปารวัณวงศ์</v>
      </c>
      <c r="AP570" s="42" t="str">
        <f>_xlfn.TEXTJOIN("; ",TRUE,IF(COUNTA('query (10)'!A570:AK570)&lt;=6,"NEAR_EMPTY_ROW",""),IF($K570="","MISSING_STATUS",""),IF(AND($K570="เสร็จสิ้น",$Z570=""),"DONE_NO_ACTUAL_DATE",""),IF(AND($I570="Condition-based Maintenance",$AH570=""),"CBM_NO_MEASUREMENT",""),IF(OR($X570="",$X570=0),"INVALID_PERIOD",""),IF(AND($AA570&lt;&gt;"",$AB570&lt;&gt;"",$AB570&lt;$AA570),"DATE_SEQUENCE_ERROR",""),IF(AND($AB570&lt;&gt;"",$AB570&gt;DATE(2030,12,31)),"DATE_OUTLIER",""),IF($C570="","MISSING_QRCODE",""),IF($J570="UNKNOWN","UNKNOWN_PM_TYPE",""),IF($L570="UNKNOWN","UNKNOWN_STATUS",""))</f>
        <v/>
      </c>
      <c r="AQ570" s="42" t="str">
        <f t="shared" si="44"/>
        <v>NO</v>
      </c>
    </row>
    <row r="571" spans="1:43" x14ac:dyDescent="0.3">
      <c r="A571" s="38">
        <f>IF('query (10)'!A571="","",'query (10)'!A571)</f>
        <v>686</v>
      </c>
      <c r="B571" s="38">
        <f>IF('query (10)'!B571="","",'query (10)'!B571)</f>
        <v>17319</v>
      </c>
      <c r="C571" s="38" t="str">
        <f>TRIM(UPPER('query (10)'!M571))</f>
        <v>CH-701</v>
      </c>
      <c r="D571" s="38" t="str">
        <f>TRIM(UPPER(IFERROR(_xlfn.TEXTBEFORE('query (10)'!L571,"("),'query (10)'!L571)))</f>
        <v>SEMI ASSEMBLY INSPECTION MACHINE</v>
      </c>
      <c r="E571" s="38" t="str">
        <f>IFERROR(TRIM(UPPER(_xlfn.TEXTBEFORE(_xlfn.TEXTAFTER('query (10)'!L571,"("),")"))),"")</f>
        <v/>
      </c>
      <c r="F571" s="38" t="str">
        <f>TRIM('query (10)'!K571)</f>
        <v>KWD6</v>
      </c>
      <c r="G571" s="38" t="str">
        <f>IF('query (10)'!J571="","",'query (10)'!J571)</f>
        <v>Turn Table</v>
      </c>
      <c r="H571" s="38" t="str">
        <f>TRIM(UPPER('query (10)'!J571))</f>
        <v>TURN TABLE</v>
      </c>
      <c r="I571" s="38" t="str">
        <f>IF('query (10)'!F571="","",'query (10)'!F571)</f>
        <v>Usage-based Maintenance</v>
      </c>
      <c r="J571" s="38" t="str">
        <f>IF('query (10)'!F571="","",IFERROR(INDEX(Cleaning_Rules!$B$14:$B$17,MATCH(TRIM('query (10)'!F571),Cleaning_Rules!$A$14:$A$17,0)),"UNKNOWN"))</f>
        <v>UBM</v>
      </c>
      <c r="K571" s="38" t="str">
        <f>IF('query (10)'!G571="","",'query (10)'!G571)</f>
        <v>เสร็จสิ้น</v>
      </c>
      <c r="L571" s="38" t="str">
        <f>IF('query (10)'!G571="","MISSING",IFERROR(INDEX(Cleaning_Rules!$B$5:$B$10,MATCH(TRIM('query (10)'!G571),Cleaning_Rules!$A$5:$A$10,0)),"UNKNOWN"))</f>
        <v>COMPLETED</v>
      </c>
      <c r="M571" s="38" t="str">
        <f>IF('query (10)'!I571="","",'query (10)'!I571)</f>
        <v>Electrical</v>
      </c>
      <c r="N571" s="38" t="str">
        <f>IF('query (10)'!O571="","",'query (10)'!O571)</f>
        <v>Part Change</v>
      </c>
      <c r="O571" s="38" t="str">
        <f>IF('query (10)'!P571="","",'query (10)'!P571)</f>
        <v>Medium</v>
      </c>
      <c r="P571" s="38" t="str">
        <f>IF('query (10)'!N571="","",'query (10)'!N571)</f>
        <v>PM:
-Change condition sensor Proximity switch position check index of trun table model : FL7M-3J6HD - oil protection</v>
      </c>
      <c r="Q571" s="38" t="str">
        <f>TRIM('query (10)'!N571)</f>
        <v>PM:
-Change condition sensor Proximity switch position check index of trun table model : FL7M-3J6HD - oil protection</v>
      </c>
      <c r="R571" s="38" t="str">
        <f>TRIM(UPPER('query (10)'!R571))</f>
        <v/>
      </c>
      <c r="S571" s="38" t="str">
        <f>TRIM(UPPER('query (10)'!S571))</f>
        <v/>
      </c>
      <c r="T571" s="38" t="str">
        <f>IF('query (10)'!Q571="","",TRIM(UPPER('query (10)'!Q571)))</f>
        <v/>
      </c>
      <c r="U571" s="38" t="str">
        <f>IF('query (10)'!T571="","",'query (10)'!T571)</f>
        <v/>
      </c>
      <c r="V571" s="39" t="str">
        <f>IF('query (10)'!T571="","",IFERROR(VALUE('query (10)'!T571),""))</f>
        <v/>
      </c>
      <c r="W571" s="40">
        <f>IF('query (10)'!U571="","",'query (10)'!U571)</f>
        <v>0</v>
      </c>
      <c r="X571" s="39">
        <f>IF('query (10)'!V571="","",'query (10)'!V571)</f>
        <v>0</v>
      </c>
      <c r="Y571" s="41">
        <f>IF('query (10)'!W571="","",'query (10)'!W571)</f>
        <v>46031</v>
      </c>
      <c r="Z571" s="41">
        <f>IF('query (10)'!X571="","",'query (10)'!X571)</f>
        <v>46070</v>
      </c>
      <c r="AA571" s="41">
        <f>IF('query (10)'!Y571="","",'query (10)'!Y571)</f>
        <v>46070</v>
      </c>
      <c r="AB571" s="41">
        <f>IF('query (10)'!Z571="","",'query (10)'!Z571)</f>
        <v>46070</v>
      </c>
      <c r="AC571" s="38" t="str">
        <f>IF(OR('query (10)'!AA571="",COUNTIF(Cleaning_Rules!$A$21:$A$26,TRIM('query (10)'!AA571))&gt;0),"",TRIM('query (10)'!AA571))</f>
        <v>Organize the cables neatly.</v>
      </c>
      <c r="AD571" s="38" t="str">
        <f>IF('query (10)'!AB571="","",TRIM(IFERROR(_xlfn.TEXTBEFORE('query (10)'!AB571,"("),'query (10)'!AB571)))</f>
        <v>เริ่มซ่อมงาน PM แล้ว รับผิดชอบโดย NATDANAI JUTHATHEP</v>
      </c>
      <c r="AE571" s="38" t="str">
        <f>IFERROR(LOWER(TRIM(_xlfn.TEXTBEFORE(_xlfn.TEXTAFTER('query (10)'!AB571,"("),")"))),"")</f>
        <v>juthathep-n-4697@nsk.com</v>
      </c>
      <c r="AF571" s="38" t="str">
        <f>IF('query (10)'!AD571="","",TRIM('query (10)'!AD571))</f>
        <v>ณัฐดนัย จุฑาเทพ</v>
      </c>
      <c r="AG571" s="38" t="str">
        <f>IF('query (10)'!AE571="","",TRIM('query (10)'!AE571))</f>
        <v>พงษ์พิทักษ์ ศรไชย</v>
      </c>
      <c r="AH571" s="38" t="str">
        <f>IF('query (10)'!AF571="","",IFERROR(VALUE('query (10)'!AF571),""))</f>
        <v/>
      </c>
      <c r="AI571" s="38" t="str">
        <f>IF('query (10)'!AG571="","",TRIM('query (10)'!AG571))</f>
        <v/>
      </c>
      <c r="AJ571" s="38" t="str">
        <f>IF('query (10)'!AH571="","",IFERROR(VALUE('query (10)'!AH571),""))</f>
        <v/>
      </c>
      <c r="AK571" s="38" t="str">
        <f>IF('query (10)'!AI571="","",TRIM('query (10)'!AI571))</f>
        <v/>
      </c>
      <c r="AL571" s="42">
        <f t="shared" si="40"/>
        <v>2026</v>
      </c>
      <c r="AM571" s="42" t="str">
        <f t="shared" si="41"/>
        <v>2026-01</v>
      </c>
      <c r="AN571" s="42" t="str">
        <f t="shared" ca="1" si="42"/>
        <v/>
      </c>
      <c r="AO571" s="42" t="str">
        <f t="shared" si="43"/>
        <v>CH-701 | SEMI ASSEMBLY INSPECTION MACHINE | KWD6 | TURN TABLE | Usage-based Maintenance | Electrical | Part Change | Medium | PM:
-Change condition sensor Proximity switch position check index of trun table model : FL7M-3J6HD - oil protection | Organize the cables neatly. | เริ่มซ่อมงาน PM แล้ว รับผิดชอบโดย NATDANAI JUTHATHEP | พงษ์พิทักษ์ ศรไชย</v>
      </c>
      <c r="AP571" s="42" t="str">
        <f>_xlfn.TEXTJOIN("; ",TRUE,IF(COUNTA('query (10)'!A571:AK571)&lt;=6,"NEAR_EMPTY_ROW",""),IF($K571="","MISSING_STATUS",""),IF(AND($K571="เสร็จสิ้น",$Z571=""),"DONE_NO_ACTUAL_DATE",""),IF(AND($I571="Condition-based Maintenance",$AH571=""),"CBM_NO_MEASUREMENT",""),IF(OR($X571="",$X571=0),"INVALID_PERIOD",""),IF(AND($AA571&lt;&gt;"",$AB571&lt;&gt;"",$AB571&lt;$AA571),"DATE_SEQUENCE_ERROR",""),IF(AND($AB571&lt;&gt;"",$AB571&gt;DATE(2030,12,31)),"DATE_OUTLIER",""),IF($C571="","MISSING_QRCODE",""),IF($J571="UNKNOWN","UNKNOWN_PM_TYPE",""),IF($L571="UNKNOWN","UNKNOWN_STATUS",""))</f>
        <v>INVALID_PERIOD</v>
      </c>
      <c r="AQ571" s="42" t="str">
        <f t="shared" si="44"/>
        <v>NO</v>
      </c>
    </row>
    <row r="572" spans="1:43" x14ac:dyDescent="0.3">
      <c r="A572" s="38">
        <f>IF('query (10)'!A572="","",'query (10)'!A572)</f>
        <v>687</v>
      </c>
      <c r="B572" s="38">
        <f>IF('query (10)'!B572="","",'query (10)'!B572)</f>
        <v>17480</v>
      </c>
      <c r="C572" s="38" t="str">
        <f>TRIM(UPPER('query (10)'!M572))</f>
        <v>WA-856</v>
      </c>
      <c r="D572" s="38" t="str">
        <f>TRIM(UPPER(IFERROR(_xlfn.TEXTBEFORE('query (10)'!L572,"("),'query (10)'!L572)))</f>
        <v>WASHING EQUIPMENT M/C</v>
      </c>
      <c r="E572" s="38" t="str">
        <f>IFERROR(TRIM(UPPER(_xlfn.TEXTBEFORE(_xlfn.TEXTAFTER('query (10)'!L572,"("),")"))),"")</f>
        <v/>
      </c>
      <c r="F572" s="38" t="str">
        <f>TRIM('query (10)'!K572)</f>
        <v>HUB3-1</v>
      </c>
      <c r="G572" s="38" t="str">
        <f>IF('query (10)'!J572="","",'query (10)'!J572)</f>
        <v>Filter</v>
      </c>
      <c r="H572" s="38" t="str">
        <f>TRIM(UPPER('query (10)'!J572))</f>
        <v>FILTER</v>
      </c>
      <c r="I572" s="38" t="str">
        <f>IF('query (10)'!F572="","",'query (10)'!F572)</f>
        <v>Time-based Maintenance</v>
      </c>
      <c r="J572" s="38" t="str">
        <f>IF('query (10)'!F572="","",IFERROR(INDEX(Cleaning_Rules!$B$14:$B$17,MATCH(TRIM('query (10)'!F572),Cleaning_Rules!$A$14:$A$17,0)),"UNKNOWN"))</f>
        <v>TBM</v>
      </c>
      <c r="K572" s="38" t="str">
        <f>IF('query (10)'!G572="","",'query (10)'!G572)</f>
        <v>เสร็จสิ้น</v>
      </c>
      <c r="L572" s="38" t="str">
        <f>IF('query (10)'!G572="","MISSING",IFERROR(INDEX(Cleaning_Rules!$B$5:$B$10,MATCH(TRIM('query (10)'!G572),Cleaning_Rules!$A$5:$A$10,0)),"UNKNOWN"))</f>
        <v>COMPLETED</v>
      </c>
      <c r="M572" s="38" t="str">
        <f>IF('query (10)'!I572="","",'query (10)'!I572)</f>
        <v>Mechanical</v>
      </c>
      <c r="N572" s="38" t="str">
        <f>IF('query (10)'!O572="","",'query (10)'!O572)</f>
        <v>Part Change</v>
      </c>
      <c r="O572" s="38" t="str">
        <f>IF('query (10)'!P572="","",'query (10)'!P572)</f>
        <v>Medium</v>
      </c>
      <c r="P572" s="38" t="str">
        <f>IF('query (10)'!N572="","",'query (10)'!N572)</f>
        <v>Change filer Heavy smoke According to PM 6 Month Cycle</v>
      </c>
      <c r="Q572" s="38" t="str">
        <f>TRIM('query (10)'!N572)</f>
        <v>Change filer Heavy smoke According to PM 6 Month Cycle</v>
      </c>
      <c r="R572" s="38" t="str">
        <f>TRIM(UPPER('query (10)'!R572))</f>
        <v>FILTER</v>
      </c>
      <c r="S572" s="38" t="str">
        <f>TRIM(UPPER('query (10)'!S572))</f>
        <v>FU-40</v>
      </c>
      <c r="T572" s="38" t="str">
        <f>IF('query (10)'!Q572="","",TRIM(UPPER('query (10)'!Q572)))</f>
        <v/>
      </c>
      <c r="U572" s="38" t="str">
        <f>IF('query (10)'!T572="","",'query (10)'!T572)</f>
        <v/>
      </c>
      <c r="V572" s="39" t="str">
        <f>IF('query (10)'!T572="","",IFERROR(VALUE('query (10)'!T572),""))</f>
        <v/>
      </c>
      <c r="W572" s="40">
        <f>IF('query (10)'!U572="","",'query (10)'!U572)</f>
        <v>0</v>
      </c>
      <c r="X572" s="39">
        <f>IF('query (10)'!V572="","",'query (10)'!V572)</f>
        <v>180</v>
      </c>
      <c r="Y572" s="41">
        <f>IF('query (10)'!W572="","",'query (10)'!W572)</f>
        <v>46035</v>
      </c>
      <c r="Z572" s="41">
        <f>IF('query (10)'!X572="","",'query (10)'!X572)</f>
        <v>46059</v>
      </c>
      <c r="AA572" s="41">
        <f>IF('query (10)'!Y572="","",'query (10)'!Y572)</f>
        <v>46059</v>
      </c>
      <c r="AB572" s="41">
        <f>IF('query (10)'!Z572="","",'query (10)'!Z572)</f>
        <v>46239</v>
      </c>
      <c r="AC572" s="38" t="str">
        <f>IF(OR('query (10)'!AA572="",COUNTIF(Cleaning_Rules!$A$21:$A$26,TRIM('query (10)'!AA572))&gt;0),"",TRIM('query (10)'!AA572))</f>
        <v/>
      </c>
      <c r="AD572" s="38" t="str">
        <f>IF('query (10)'!AB572="","",TRIM(IFERROR(_xlfn.TEXTBEFORE('query (10)'!AB572,"("),'query (10)'!AB572)))</f>
        <v>เริ่มซ่อมงาน PM แล้ว รับผิดชอบโดย JAKKAPAT KHOTSOMBAT</v>
      </c>
      <c r="AE572" s="38" t="str">
        <f>IFERROR(LOWER(TRIM(_xlfn.TEXTBEFORE(_xlfn.TEXTAFTER('query (10)'!AB572,"("),")"))),"")</f>
        <v>jakkapat@nsk.com</v>
      </c>
      <c r="AF572" s="38" t="str">
        <f>IF('query (10)'!AD572="","",TRIM('query (10)'!AD572))</f>
        <v>จักรภัทร โคตรสมบัติ</v>
      </c>
      <c r="AG572" s="38" t="str">
        <f>IF('query (10)'!AE572="","",TRIM('query (10)'!AE572))</f>
        <v>จักรภัทร โคตรสมบัติ</v>
      </c>
      <c r="AH572" s="38" t="str">
        <f>IF('query (10)'!AF572="","",IFERROR(VALUE('query (10)'!AF572),""))</f>
        <v/>
      </c>
      <c r="AI572" s="38" t="str">
        <f>IF('query (10)'!AG572="","",TRIM('query (10)'!AG572))</f>
        <v/>
      </c>
      <c r="AJ572" s="38" t="str">
        <f>IF('query (10)'!AH572="","",IFERROR(VALUE('query (10)'!AH572),""))</f>
        <v/>
      </c>
      <c r="AK572" s="38" t="str">
        <f>IF('query (10)'!AI572="","",TRIM('query (10)'!AI572))</f>
        <v/>
      </c>
      <c r="AL572" s="42">
        <f t="shared" si="40"/>
        <v>2026</v>
      </c>
      <c r="AM572" s="42" t="str">
        <f t="shared" si="41"/>
        <v>2026-01</v>
      </c>
      <c r="AN572" s="42" t="str">
        <f t="shared" ca="1" si="42"/>
        <v/>
      </c>
      <c r="AO572" s="42" t="str">
        <f t="shared" si="43"/>
        <v>WA-856 | WASHING EQUIPMENT M/C | HUB3-1 | FILTER | Time-based Maintenance | Mechanical | Part Change | Medium | Change filer Heavy smoke According to PM 6 Month Cycle | FILTER | FU-40 | เริ่มซ่อมงาน PM แล้ว รับผิดชอบโดย JAKKAPAT KHOTSOMBAT | จักรภัทร โคตรสมบัติ</v>
      </c>
      <c r="AP572" s="42" t="str">
        <f>_xlfn.TEXTJOIN("; ",TRUE,IF(COUNTA('query (10)'!A572:AK572)&lt;=6,"NEAR_EMPTY_ROW",""),IF($K572="","MISSING_STATUS",""),IF(AND($K572="เสร็จสิ้น",$Z572=""),"DONE_NO_ACTUAL_DATE",""),IF(AND($I572="Condition-based Maintenance",$AH572=""),"CBM_NO_MEASUREMENT",""),IF(OR($X572="",$X572=0),"INVALID_PERIOD",""),IF(AND($AA572&lt;&gt;"",$AB572&lt;&gt;"",$AB572&lt;$AA572),"DATE_SEQUENCE_ERROR",""),IF(AND($AB572&lt;&gt;"",$AB572&gt;DATE(2030,12,31)),"DATE_OUTLIER",""),IF($C572="","MISSING_QRCODE",""),IF($J572="UNKNOWN","UNKNOWN_PM_TYPE",""),IF($L572="UNKNOWN","UNKNOWN_STATUS",""))</f>
        <v/>
      </c>
      <c r="AQ572" s="42" t="str">
        <f t="shared" si="44"/>
        <v>NO</v>
      </c>
    </row>
    <row r="573" spans="1:43" x14ac:dyDescent="0.3">
      <c r="A573" s="38">
        <f>IF('query (10)'!A573="","",'query (10)'!A573)</f>
        <v>688</v>
      </c>
      <c r="B573" s="38">
        <f>IF('query (10)'!B573="","",'query (10)'!B573)</f>
        <v>17483</v>
      </c>
      <c r="C573" s="38" t="str">
        <f>TRIM(UPPER('query (10)'!M573))</f>
        <v>WA-740</v>
      </c>
      <c r="D573" s="38" t="str">
        <f>TRIM(UPPER(IFERROR(_xlfn.TEXTBEFORE('query (10)'!L573,"("),'query (10)'!L573)))</f>
        <v>OUTER RING WASHING EQUIPMENT</v>
      </c>
      <c r="E573" s="38" t="str">
        <f>IFERROR(TRIM(UPPER(_xlfn.TEXTBEFORE(_xlfn.TEXTAFTER('query (10)'!L573,"("),")"))),"")</f>
        <v/>
      </c>
      <c r="F573" s="38" t="str">
        <f>TRIM('query (10)'!K573)</f>
        <v>HUB3-2</v>
      </c>
      <c r="G573" s="38" t="str">
        <f>IF('query (10)'!J573="","",'query (10)'!J573)</f>
        <v>Filter</v>
      </c>
      <c r="H573" s="38" t="str">
        <f>TRIM(UPPER('query (10)'!J573))</f>
        <v>FILTER</v>
      </c>
      <c r="I573" s="38" t="str">
        <f>IF('query (10)'!F573="","",'query (10)'!F573)</f>
        <v>Time-based Maintenance</v>
      </c>
      <c r="J573" s="38" t="str">
        <f>IF('query (10)'!F573="","",IFERROR(INDEX(Cleaning_Rules!$B$14:$B$17,MATCH(TRIM('query (10)'!F573),Cleaning_Rules!$A$14:$A$17,0)),"UNKNOWN"))</f>
        <v>TBM</v>
      </c>
      <c r="K573" s="38" t="str">
        <f>IF('query (10)'!G573="","",'query (10)'!G573)</f>
        <v>กำลังดำเนินการ</v>
      </c>
      <c r="L573" s="38" t="str">
        <f>IF('query (10)'!G573="","MISSING",IFERROR(INDEX(Cleaning_Rules!$B$5:$B$10,MATCH(TRIM('query (10)'!G573),Cleaning_Rules!$A$5:$A$10,0)),"UNKNOWN"))</f>
        <v>IN_PROGRESS</v>
      </c>
      <c r="M573" s="38" t="str">
        <f>IF('query (10)'!I573="","",'query (10)'!I573)</f>
        <v>Mechanical</v>
      </c>
      <c r="N573" s="38" t="str">
        <f>IF('query (10)'!O573="","",'query (10)'!O573)</f>
        <v>Part Change</v>
      </c>
      <c r="O573" s="38" t="str">
        <f>IF('query (10)'!P573="","",'query (10)'!P573)</f>
        <v>Medium</v>
      </c>
      <c r="P573" s="38" t="str">
        <f>IF('query (10)'!N573="","",'query (10)'!N573)</f>
        <v>Change filer Heavy smoke According to PM 6 Month Cycle</v>
      </c>
      <c r="Q573" s="38" t="str">
        <f>TRIM('query (10)'!N573)</f>
        <v>Change filer Heavy smoke According to PM 6 Month Cycle</v>
      </c>
      <c r="R573" s="38" t="str">
        <f>TRIM(UPPER('query (10)'!R573))</f>
        <v>FILTER</v>
      </c>
      <c r="S573" s="38" t="str">
        <f>TRIM(UPPER('query (10)'!S573))</f>
        <v>FU-40</v>
      </c>
      <c r="T573" s="38" t="str">
        <f>IF('query (10)'!Q573="","",TRIM(UPPER('query (10)'!Q573)))</f>
        <v/>
      </c>
      <c r="U573" s="38" t="str">
        <f>IF('query (10)'!T573="","",'query (10)'!T573)</f>
        <v/>
      </c>
      <c r="V573" s="39" t="str">
        <f>IF('query (10)'!T573="","",IFERROR(VALUE('query (10)'!T573),""))</f>
        <v/>
      </c>
      <c r="W573" s="40">
        <f>IF('query (10)'!U573="","",'query (10)'!U573)</f>
        <v>0</v>
      </c>
      <c r="X573" s="39">
        <f>IF('query (10)'!V573="","",'query (10)'!V573)</f>
        <v>180</v>
      </c>
      <c r="Y573" s="41">
        <f>IF('query (10)'!W573="","",'query (10)'!W573)</f>
        <v>46036</v>
      </c>
      <c r="Z573" s="41" t="str">
        <f>IF('query (10)'!X573="","",'query (10)'!X573)</f>
        <v/>
      </c>
      <c r="AA573" s="41">
        <f>IF('query (10)'!Y573="","",'query (10)'!Y573)</f>
        <v>46036</v>
      </c>
      <c r="AB573" s="41">
        <f>IF('query (10)'!Z573="","",'query (10)'!Z573)</f>
        <v>46216</v>
      </c>
      <c r="AC573" s="38" t="str">
        <f>IF(OR('query (10)'!AA573="",COUNTIF(Cleaning_Rules!$A$21:$A$26,TRIM('query (10)'!AA573))&gt;0),"",TRIM('query (10)'!AA573))</f>
        <v/>
      </c>
      <c r="AD573" s="38" t="str">
        <f>IF('query (10)'!AB573="","",TRIM(IFERROR(_xlfn.TEXTBEFORE('query (10)'!AB573,"("),'query (10)'!AB573)))</f>
        <v>เริ่มซ่อมงาน PM แล้ว รับผิดชอบโดย PAHLA SEEDANG</v>
      </c>
      <c r="AE573" s="38" t="str">
        <f>IFERROR(LOWER(TRIM(_xlfn.TEXTBEFORE(_xlfn.TEXTAFTER('query (10)'!AB573,"("),")"))),"")</f>
        <v>pahla@nsk.com</v>
      </c>
      <c r="AF573" s="38" t="str">
        <f>IF('query (10)'!AD573="","",TRIM('query (10)'!AD573))</f>
        <v>จักรภัทร โคตรสมบัติ</v>
      </c>
      <c r="AG573" s="38" t="str">
        <f>IF('query (10)'!AE573="","",TRIM('query (10)'!AE573))</f>
        <v>ผะหลา สีแดง</v>
      </c>
      <c r="AH573" s="38" t="str">
        <f>IF('query (10)'!AF573="","",IFERROR(VALUE('query (10)'!AF573),""))</f>
        <v/>
      </c>
      <c r="AI573" s="38" t="str">
        <f>IF('query (10)'!AG573="","",TRIM('query (10)'!AG573))</f>
        <v/>
      </c>
      <c r="AJ573" s="38" t="str">
        <f>IF('query (10)'!AH573="","",IFERROR(VALUE('query (10)'!AH573),""))</f>
        <v/>
      </c>
      <c r="AK573" s="38" t="str">
        <f>IF('query (10)'!AI573="","",TRIM('query (10)'!AI573))</f>
        <v/>
      </c>
      <c r="AL573" s="42">
        <f t="shared" si="40"/>
        <v>2026</v>
      </c>
      <c r="AM573" s="42" t="str">
        <f t="shared" si="41"/>
        <v>2026-01</v>
      </c>
      <c r="AN573" s="42" t="str">
        <f t="shared" ca="1" si="42"/>
        <v>OVERDUE</v>
      </c>
      <c r="AO573" s="42" t="str">
        <f t="shared" si="43"/>
        <v>WA-740 | OUTER RING WASHING EQUIPMENT | HUB3-2 | FILTER | Time-based Maintenance | Mechanical | Part Change | Medium | Change filer Heavy smoke According to PM 6 Month Cycle | FILTER | FU-40 | เริ่มซ่อมงาน PM แล้ว รับผิดชอบโดย PAHLA SEEDANG | ผะหลา สีแดง</v>
      </c>
      <c r="AP573" s="42" t="str">
        <f>_xlfn.TEXTJOIN("; ",TRUE,IF(COUNTA('query (10)'!A573:AK573)&lt;=6,"NEAR_EMPTY_ROW",""),IF($K573="","MISSING_STATUS",""),IF(AND($K573="เสร็จสิ้น",$Z573=""),"DONE_NO_ACTUAL_DATE",""),IF(AND($I573="Condition-based Maintenance",$AH573=""),"CBM_NO_MEASUREMENT",""),IF(OR($X573="",$X573=0),"INVALID_PERIOD",""),IF(AND($AA573&lt;&gt;"",$AB573&lt;&gt;"",$AB573&lt;$AA573),"DATE_SEQUENCE_ERROR",""),IF(AND($AB573&lt;&gt;"",$AB573&gt;DATE(2030,12,31)),"DATE_OUTLIER",""),IF($C573="","MISSING_QRCODE",""),IF($J573="UNKNOWN","UNKNOWN_PM_TYPE",""),IF($L573="UNKNOWN","UNKNOWN_STATUS",""))</f>
        <v/>
      </c>
      <c r="AQ573" s="42" t="str">
        <f t="shared" si="44"/>
        <v>NO</v>
      </c>
    </row>
    <row r="574" spans="1:43" x14ac:dyDescent="0.3">
      <c r="A574" s="38">
        <f>IF('query (10)'!A574="","",'query (10)'!A574)</f>
        <v>689</v>
      </c>
      <c r="B574" s="38">
        <f>IF('query (10)'!B574="","",'query (10)'!B574)</f>
        <v>17484</v>
      </c>
      <c r="C574" s="38" t="str">
        <f>TRIM(UPPER('query (10)'!M574))</f>
        <v>WA-734</v>
      </c>
      <c r="D574" s="38" t="str">
        <f>TRIM(UPPER(IFERROR(_xlfn.TEXTBEFORE('query (10)'!L574,"("),'query (10)'!L574)))</f>
        <v>SPINDLE WASHING EQUIPMENT</v>
      </c>
      <c r="E574" s="38" t="str">
        <f>IFERROR(TRIM(UPPER(_xlfn.TEXTBEFORE(_xlfn.TEXTAFTER('query (10)'!L574,"("),")"))),"")</f>
        <v/>
      </c>
      <c r="F574" s="38" t="str">
        <f>TRIM('query (10)'!K574)</f>
        <v>HUB3-2</v>
      </c>
      <c r="G574" s="38" t="str">
        <f>IF('query (10)'!J574="","",'query (10)'!J574)</f>
        <v>Filter</v>
      </c>
      <c r="H574" s="38" t="str">
        <f>TRIM(UPPER('query (10)'!J574))</f>
        <v>FILTER</v>
      </c>
      <c r="I574" s="38" t="str">
        <f>IF('query (10)'!F574="","",'query (10)'!F574)</f>
        <v>Time-based Maintenance</v>
      </c>
      <c r="J574" s="38" t="str">
        <f>IF('query (10)'!F574="","",IFERROR(INDEX(Cleaning_Rules!$B$14:$B$17,MATCH(TRIM('query (10)'!F574),Cleaning_Rules!$A$14:$A$17,0)),"UNKNOWN"))</f>
        <v>TBM</v>
      </c>
      <c r="K574" s="38" t="str">
        <f>IF('query (10)'!G574="","",'query (10)'!G574)</f>
        <v>กำลังดำเนินการ</v>
      </c>
      <c r="L574" s="38" t="str">
        <f>IF('query (10)'!G574="","MISSING",IFERROR(INDEX(Cleaning_Rules!$B$5:$B$10,MATCH(TRIM('query (10)'!G574),Cleaning_Rules!$A$5:$A$10,0)),"UNKNOWN"))</f>
        <v>IN_PROGRESS</v>
      </c>
      <c r="M574" s="38" t="str">
        <f>IF('query (10)'!I574="","",'query (10)'!I574)</f>
        <v>Mechanical</v>
      </c>
      <c r="N574" s="38" t="str">
        <f>IF('query (10)'!O574="","",'query (10)'!O574)</f>
        <v>Part Change</v>
      </c>
      <c r="O574" s="38" t="str">
        <f>IF('query (10)'!P574="","",'query (10)'!P574)</f>
        <v>Medium</v>
      </c>
      <c r="P574" s="38" t="str">
        <f>IF('query (10)'!N574="","",'query (10)'!N574)</f>
        <v>Change filer Heavy smoke According to PM 6 Month Cycle</v>
      </c>
      <c r="Q574" s="38" t="str">
        <f>TRIM('query (10)'!N574)</f>
        <v>Change filer Heavy smoke According to PM 6 Month Cycle</v>
      </c>
      <c r="R574" s="38" t="str">
        <f>TRIM(UPPER('query (10)'!R574))</f>
        <v>FILTER</v>
      </c>
      <c r="S574" s="38" t="str">
        <f>TRIM(UPPER('query (10)'!S574))</f>
        <v>FU-40</v>
      </c>
      <c r="T574" s="38" t="str">
        <f>IF('query (10)'!Q574="","",TRIM(UPPER('query (10)'!Q574)))</f>
        <v/>
      </c>
      <c r="U574" s="38" t="str">
        <f>IF('query (10)'!T574="","",'query (10)'!T574)</f>
        <v/>
      </c>
      <c r="V574" s="39" t="str">
        <f>IF('query (10)'!T574="","",IFERROR(VALUE('query (10)'!T574),""))</f>
        <v/>
      </c>
      <c r="W574" s="40">
        <f>IF('query (10)'!U574="","",'query (10)'!U574)</f>
        <v>0</v>
      </c>
      <c r="X574" s="39">
        <f>IF('query (10)'!V574="","",'query (10)'!V574)</f>
        <v>180</v>
      </c>
      <c r="Y574" s="41">
        <f>IF('query (10)'!W574="","",'query (10)'!W574)</f>
        <v>46036</v>
      </c>
      <c r="Z574" s="41" t="str">
        <f>IF('query (10)'!X574="","",'query (10)'!X574)</f>
        <v/>
      </c>
      <c r="AA574" s="41">
        <f>IF('query (10)'!Y574="","",'query (10)'!Y574)</f>
        <v>46036</v>
      </c>
      <c r="AB574" s="41">
        <f>IF('query (10)'!Z574="","",'query (10)'!Z574)</f>
        <v>46216</v>
      </c>
      <c r="AC574" s="38" t="str">
        <f>IF(OR('query (10)'!AA574="",COUNTIF(Cleaning_Rules!$A$21:$A$26,TRIM('query (10)'!AA574))&gt;0),"",TRIM('query (10)'!AA574))</f>
        <v/>
      </c>
      <c r="AD574" s="38" t="str">
        <f>IF('query (10)'!AB574="","",TRIM(IFERROR(_xlfn.TEXTBEFORE('query (10)'!AB574,"("),'query (10)'!AB574)))</f>
        <v>เริ่มซ่อมงาน PM แล้ว รับผิดชอบโดย PAHLA SEEDANG</v>
      </c>
      <c r="AE574" s="38" t="str">
        <f>IFERROR(LOWER(TRIM(_xlfn.TEXTBEFORE(_xlfn.TEXTAFTER('query (10)'!AB574,"("),")"))),"")</f>
        <v>pahla@nsk.com</v>
      </c>
      <c r="AF574" s="38" t="str">
        <f>IF('query (10)'!AD574="","",TRIM('query (10)'!AD574))</f>
        <v>จักรภัทร โคตรสมบัติ</v>
      </c>
      <c r="AG574" s="38" t="str">
        <f>IF('query (10)'!AE574="","",TRIM('query (10)'!AE574))</f>
        <v>ผะหลา สีแดง</v>
      </c>
      <c r="AH574" s="38" t="str">
        <f>IF('query (10)'!AF574="","",IFERROR(VALUE('query (10)'!AF574),""))</f>
        <v/>
      </c>
      <c r="AI574" s="38" t="str">
        <f>IF('query (10)'!AG574="","",TRIM('query (10)'!AG574))</f>
        <v/>
      </c>
      <c r="AJ574" s="38" t="str">
        <f>IF('query (10)'!AH574="","",IFERROR(VALUE('query (10)'!AH574),""))</f>
        <v/>
      </c>
      <c r="AK574" s="38" t="str">
        <f>IF('query (10)'!AI574="","",TRIM('query (10)'!AI574))</f>
        <v/>
      </c>
      <c r="AL574" s="42">
        <f t="shared" si="40"/>
        <v>2026</v>
      </c>
      <c r="AM574" s="42" t="str">
        <f t="shared" si="41"/>
        <v>2026-01</v>
      </c>
      <c r="AN574" s="42" t="str">
        <f t="shared" ca="1" si="42"/>
        <v>OVERDUE</v>
      </c>
      <c r="AO574" s="42" t="str">
        <f t="shared" si="43"/>
        <v>WA-734 | SPINDLE WASHING EQUIPMENT | HUB3-2 | FILTER | Time-based Maintenance | Mechanical | Part Change | Medium | Change filer Heavy smoke According to PM 6 Month Cycle | FILTER | FU-40 | เริ่มซ่อมงาน PM แล้ว รับผิดชอบโดย PAHLA SEEDANG | ผะหลา สีแดง</v>
      </c>
      <c r="AP574" s="42" t="str">
        <f>_xlfn.TEXTJOIN("; ",TRUE,IF(COUNTA('query (10)'!A574:AK574)&lt;=6,"NEAR_EMPTY_ROW",""),IF($K574="","MISSING_STATUS",""),IF(AND($K574="เสร็จสิ้น",$Z574=""),"DONE_NO_ACTUAL_DATE",""),IF(AND($I574="Condition-based Maintenance",$AH574=""),"CBM_NO_MEASUREMENT",""),IF(OR($X574="",$X574=0),"INVALID_PERIOD",""),IF(AND($AA574&lt;&gt;"",$AB574&lt;&gt;"",$AB574&lt;$AA574),"DATE_SEQUENCE_ERROR",""),IF(AND($AB574&lt;&gt;"",$AB574&gt;DATE(2030,12,31)),"DATE_OUTLIER",""),IF($C574="","MISSING_QRCODE",""),IF($J574="UNKNOWN","UNKNOWN_PM_TYPE",""),IF($L574="UNKNOWN","UNKNOWN_STATUS",""))</f>
        <v/>
      </c>
      <c r="AQ574" s="42" t="str">
        <f t="shared" si="44"/>
        <v>NO</v>
      </c>
    </row>
    <row r="575" spans="1:43" x14ac:dyDescent="0.3">
      <c r="A575" s="38">
        <f>IF('query (10)'!A575="","",'query (10)'!A575)</f>
        <v>690</v>
      </c>
      <c r="B575" s="38" t="str">
        <f>IF('query (10)'!B575="","",'query (10)'!B575)</f>
        <v/>
      </c>
      <c r="C575" s="38" t="str">
        <f>TRIM(UPPER('query (10)'!M575))</f>
        <v>SU-741</v>
      </c>
      <c r="D575" s="38" t="str">
        <f>TRIM(UPPER(IFERROR(_xlfn.TEXTBEFORE('query (10)'!L575,"("),'query (10)'!L575)))</f>
        <v>OVERHEAD CONVEYOR</v>
      </c>
      <c r="E575" s="38" t="str">
        <f>IFERROR(TRIM(UPPER(_xlfn.TEXTBEFORE(_xlfn.TEXTAFTER('query (10)'!L575,"("),")"))),"")</f>
        <v/>
      </c>
      <c r="F575" s="38" t="str">
        <f>TRIM('query (10)'!K575)</f>
        <v>HUB3-2</v>
      </c>
      <c r="G575" s="38" t="str">
        <f>IF('query (10)'!J575="","",'query (10)'!J575)</f>
        <v>Belt</v>
      </c>
      <c r="H575" s="38" t="str">
        <f>TRIM(UPPER('query (10)'!J575))</f>
        <v>BELT</v>
      </c>
      <c r="I575" s="38" t="str">
        <f>IF('query (10)'!F575="","",'query (10)'!F575)</f>
        <v>Time-based Maintenance</v>
      </c>
      <c r="J575" s="38" t="str">
        <f>IF('query (10)'!F575="","",IFERROR(INDEX(Cleaning_Rules!$B$14:$B$17,MATCH(TRIM('query (10)'!F575),Cleaning_Rules!$A$14:$A$17,0)),"UNKNOWN"))</f>
        <v>TBM</v>
      </c>
      <c r="K575" s="38" t="str">
        <f>IF('query (10)'!G575="","",'query (10)'!G575)</f>
        <v>แก้ไขแผน</v>
      </c>
      <c r="L575" s="38" t="str">
        <f>IF('query (10)'!G575="","MISSING",IFERROR(INDEX(Cleaning_Rules!$B$5:$B$10,MATCH(TRIM('query (10)'!G575),Cleaning_Rules!$A$5:$A$10,0)),"UNKNOWN"))</f>
        <v>PLAN_REVISED</v>
      </c>
      <c r="M575" s="38" t="str">
        <f>IF('query (10)'!I575="","",'query (10)'!I575)</f>
        <v>Mechanical</v>
      </c>
      <c r="N575" s="38" t="str">
        <f>IF('query (10)'!O575="","",'query (10)'!O575)</f>
        <v>Part Change</v>
      </c>
      <c r="O575" s="38" t="str">
        <f>IF('query (10)'!P575="","",'query (10)'!P575)</f>
        <v>Medium</v>
      </c>
      <c r="P575" s="38" t="str">
        <f>IF('query (10)'!N575="","",'query (10)'!N575)</f>
        <v xml:space="preserve">Replace Belt (T-Belt) Drive Transfer unit </v>
      </c>
      <c r="Q575" s="38" t="str">
        <f>TRIM('query (10)'!N575)</f>
        <v>Replace Belt (T-Belt) Drive Transfer unit</v>
      </c>
      <c r="R575" s="38" t="str">
        <f>TRIM(UPPER('query (10)'!R575))</f>
        <v/>
      </c>
      <c r="S575" s="38" t="str">
        <f>TRIM(UPPER('query (10)'!S575))</f>
        <v/>
      </c>
      <c r="T575" s="38" t="str">
        <f>IF('query (10)'!Q575="","",TRIM(UPPER('query (10)'!Q575)))</f>
        <v/>
      </c>
      <c r="U575" s="38" t="str">
        <f>IF('query (10)'!T575="","",'query (10)'!T575)</f>
        <v/>
      </c>
      <c r="V575" s="39" t="str">
        <f>IF('query (10)'!T575="","",IFERROR(VALUE('query (10)'!T575),""))</f>
        <v/>
      </c>
      <c r="W575" s="40">
        <f>IF('query (10)'!U575="","",'query (10)'!U575)</f>
        <v>0</v>
      </c>
      <c r="X575" s="39">
        <f>IF('query (10)'!V575="","",'query (10)'!V575)</f>
        <v>1825</v>
      </c>
      <c r="Y575" s="41">
        <f>IF('query (10)'!W575="","",'query (10)'!W575)</f>
        <v>46120</v>
      </c>
      <c r="Z575" s="41" t="str">
        <f>IF('query (10)'!X575="","",'query (10)'!X575)</f>
        <v/>
      </c>
      <c r="AA575" s="41">
        <f>IF('query (10)'!Y575="","",'query (10)'!Y575)</f>
        <v>46120</v>
      </c>
      <c r="AB575" s="41">
        <f>IF('query (10)'!Z575="","",'query (10)'!Z575)</f>
        <v>47945</v>
      </c>
      <c r="AC575" s="38" t="str">
        <f>IF(OR('query (10)'!AA575="",COUNTIF(Cleaning_Rules!$A$21:$A$26,TRIM('query (10)'!AA575))&gt;0),"",TRIM('query (10)'!AA575))</f>
        <v/>
      </c>
      <c r="AD575" s="38" t="str">
        <f>IF('query (10)'!AB575="","",TRIM(IFERROR(_xlfn.TEXTBEFORE('query (10)'!AB575,"("),'query (10)'!AB575)))</f>
        <v/>
      </c>
      <c r="AE575" s="38" t="str">
        <f>IFERROR(LOWER(TRIM(_xlfn.TEXTBEFORE(_xlfn.TEXTAFTER('query (10)'!AB575,"("),")"))),"")</f>
        <v/>
      </c>
      <c r="AF575" s="38" t="str">
        <f>IF('query (10)'!AD575="","",TRIM('query (10)'!AD575))</f>
        <v>จักรภัทร โคตรสมบัติ</v>
      </c>
      <c r="AG575" s="38" t="str">
        <f>IF('query (10)'!AE575="","",TRIM('query (10)'!AE575))</f>
        <v>จักรภัทร โคตรสมบัติ</v>
      </c>
      <c r="AH575" s="38" t="str">
        <f>IF('query (10)'!AF575="","",IFERROR(VALUE('query (10)'!AF575),""))</f>
        <v/>
      </c>
      <c r="AI575" s="38" t="str">
        <f>IF('query (10)'!AG575="","",TRIM('query (10)'!AG575))</f>
        <v/>
      </c>
      <c r="AJ575" s="38" t="str">
        <f>IF('query (10)'!AH575="","",IFERROR(VALUE('query (10)'!AH575),""))</f>
        <v/>
      </c>
      <c r="AK575" s="38" t="str">
        <f>IF('query (10)'!AI575="","",TRIM('query (10)'!AI575))</f>
        <v/>
      </c>
      <c r="AL575" s="42">
        <f t="shared" si="40"/>
        <v>2026</v>
      </c>
      <c r="AM575" s="42" t="str">
        <f t="shared" si="41"/>
        <v>2026-04</v>
      </c>
      <c r="AN575" s="42" t="str">
        <f t="shared" ca="1" si="42"/>
        <v>ON_SCHEDULE</v>
      </c>
      <c r="AO575" s="42" t="str">
        <f t="shared" si="43"/>
        <v>SU-741 | OVERHEAD CONVEYOR | HUB3-2 | BELT | Time-based Maintenance | Mechanical | Part Change | Medium | Replace Belt (T-Belt) Drive Transfer unit | จักรภัทร โคตรสมบัติ</v>
      </c>
      <c r="AP575" s="42" t="str">
        <f>_xlfn.TEXTJOIN("; ",TRUE,IF(COUNTA('query (10)'!A575:AK575)&lt;=6,"NEAR_EMPTY_ROW",""),IF($K575="","MISSING_STATUS",""),IF(AND($K575="เสร็จสิ้น",$Z575=""),"DONE_NO_ACTUAL_DATE",""),IF(AND($I575="Condition-based Maintenance",$AH575=""),"CBM_NO_MEASUREMENT",""),IF(OR($X575="",$X575=0),"INVALID_PERIOD",""),IF(AND($AA575&lt;&gt;"",$AB575&lt;&gt;"",$AB575&lt;$AA575),"DATE_SEQUENCE_ERROR",""),IF(AND($AB575&lt;&gt;"",$AB575&gt;DATE(2030,12,31)),"DATE_OUTLIER",""),IF($C575="","MISSING_QRCODE",""),IF($J575="UNKNOWN","UNKNOWN_PM_TYPE",""),IF($L575="UNKNOWN","UNKNOWN_STATUS",""))</f>
        <v>DATE_OUTLIER</v>
      </c>
      <c r="AQ575" s="42" t="str">
        <f t="shared" si="44"/>
        <v>NO</v>
      </c>
    </row>
    <row r="576" spans="1:43" x14ac:dyDescent="0.3">
      <c r="A576" s="38">
        <f>IF('query (10)'!A576="","",'query (10)'!A576)</f>
        <v>695</v>
      </c>
      <c r="B576" s="38">
        <f>IF('query (10)'!B576="","",'query (10)'!B576)</f>
        <v>18552</v>
      </c>
      <c r="C576" s="38" t="str">
        <f>TRIM(UPPER('query (10)'!M576))</f>
        <v>GR-242</v>
      </c>
      <c r="D576" s="38" t="str">
        <f>TRIM(UPPER(IFERROR(_xlfn.TEXTBEFORE('query (10)'!L576,"("),'query (10)'!L576)))</f>
        <v>OUTER RING RACEWAY SUPER FINISH GRINDING M/C</v>
      </c>
      <c r="E576" s="38" t="str">
        <f>IFERROR(TRIM(UPPER(_xlfn.TEXTBEFORE(_xlfn.TEXTAFTER('query (10)'!L576,"("),")"))),"")</f>
        <v/>
      </c>
      <c r="F576" s="38" t="str">
        <f>TRIM('query (10)'!K576)</f>
        <v>WP Grinding1</v>
      </c>
      <c r="G576" s="38" t="str">
        <f>IF('query (10)'!J576="","",'query (10)'!J576)</f>
        <v>Work head</v>
      </c>
      <c r="H576" s="38" t="str">
        <f>TRIM(UPPER('query (10)'!J576))</f>
        <v>WORK HEAD</v>
      </c>
      <c r="I576" s="38" t="str">
        <f>IF('query (10)'!F576="","",'query (10)'!F576)</f>
        <v>Time-based Maintenance</v>
      </c>
      <c r="J576" s="38" t="str">
        <f>IF('query (10)'!F576="","",IFERROR(INDEX(Cleaning_Rules!$B$14:$B$17,MATCH(TRIM('query (10)'!F576),Cleaning_Rules!$A$14:$A$17,0)),"UNKNOWN"))</f>
        <v>TBM</v>
      </c>
      <c r="K576" s="38" t="str">
        <f>IF('query (10)'!G576="","",'query (10)'!G576)</f>
        <v>เสร็จสิ้น</v>
      </c>
      <c r="L576" s="38" t="str">
        <f>IF('query (10)'!G576="","MISSING",IFERROR(INDEX(Cleaning_Rules!$B$5:$B$10,MATCH(TRIM('query (10)'!G576),Cleaning_Rules!$A$5:$A$10,0)),"UNKNOWN"))</f>
        <v>COMPLETED</v>
      </c>
      <c r="M576" s="38" t="str">
        <f>IF('query (10)'!I576="","",'query (10)'!I576)</f>
        <v>Mechanical</v>
      </c>
      <c r="N576" s="38" t="str">
        <f>IF('query (10)'!O576="","",'query (10)'!O576)</f>
        <v>Part Change</v>
      </c>
      <c r="O576" s="38" t="str">
        <f>IF('query (10)'!P576="","",'query (10)'!P576)</f>
        <v>Medium</v>
      </c>
      <c r="P576" s="38" t="str">
        <f>IF('query (10)'!N576="","",'query (10)'!N576)</f>
        <v>Change roller work head to cycle pm 4M.
- Model : 4-152214 (Front)= 1 EA.
- Model : 4-143781(Back) = 1 EA.</v>
      </c>
      <c r="Q576" s="38" t="str">
        <f>TRIM('query (10)'!N576)</f>
        <v>Change roller work head to cycle pm 4M.
- Model : 4-152214 (Front)= 1 EA.
- Model : 4-143781(Back) = 1 EA.</v>
      </c>
      <c r="R576" s="38" t="str">
        <f>TRIM(UPPER('query (10)'!R576))</f>
        <v>ROLLER OUTER SUPER WP#1</v>
      </c>
      <c r="S576" s="38" t="str">
        <f>TRIM(UPPER('query (10)'!S576))</f>
        <v>4-152214 R</v>
      </c>
      <c r="T576" s="38" t="str">
        <f>IF('query (10)'!Q576="","",TRIM(UPPER('query (10)'!Q576)))</f>
        <v/>
      </c>
      <c r="U576" s="38" t="str">
        <f>IF('query (10)'!T576="","",'query (10)'!T576)</f>
        <v/>
      </c>
      <c r="V576" s="39" t="str">
        <f>IF('query (10)'!T576="","",IFERROR(VALUE('query (10)'!T576),""))</f>
        <v/>
      </c>
      <c r="W576" s="40">
        <f>IF('query (10)'!U576="","",'query (10)'!U576)</f>
        <v>0</v>
      </c>
      <c r="X576" s="39">
        <f>IF('query (10)'!V576="","",'query (10)'!V576)</f>
        <v>184</v>
      </c>
      <c r="Y576" s="41">
        <f>IF('query (10)'!W576="","",'query (10)'!W576)</f>
        <v>46049</v>
      </c>
      <c r="Z576" s="41" t="str">
        <f>IF('query (10)'!X576="","",'query (10)'!X576)</f>
        <v/>
      </c>
      <c r="AA576" s="41">
        <f>IF('query (10)'!Y576="","",'query (10)'!Y576)</f>
        <v>46049</v>
      </c>
      <c r="AB576" s="41">
        <f>IF('query (10)'!Z576="","",'query (10)'!Z576)</f>
        <v>46230</v>
      </c>
      <c r="AC576" s="38" t="str">
        <f>IF(OR('query (10)'!AA576="",COUNTIF(Cleaning_Rules!$A$21:$A$26,TRIM('query (10)'!AA576))&gt;0),"",TRIM('query (10)'!AA576))</f>
        <v/>
      </c>
      <c r="AD576" s="38" t="str">
        <f>IF('query (10)'!AB576="","",TRIM(IFERROR(_xlfn.TEXTBEFORE('query (10)'!AB576,"("),'query (10)'!AB576)))</f>
        <v>เริ่มซ่อมงาน PM แล้ว รับผิดชอบโดย CHETSADA PHIWBANG</v>
      </c>
      <c r="AE576" s="38" t="str">
        <f>IFERROR(LOWER(TRIM(_xlfn.TEXTBEFORE(_xlfn.TEXTAFTER('query (10)'!AB576,"("),")"))),"")</f>
        <v>chetsada@nsk.com</v>
      </c>
      <c r="AF576" s="38" t="str">
        <f>IF('query (10)'!AD576="","",TRIM('query (10)'!AD576))</f>
        <v>เจษฎา ผิวบาง</v>
      </c>
      <c r="AG576" s="38" t="str">
        <f>IF('query (10)'!AE576="","",TRIM('query (10)'!AE576))</f>
        <v>เจษฎา ผิวบาง</v>
      </c>
      <c r="AH576" s="38" t="str">
        <f>IF('query (10)'!AF576="","",IFERROR(VALUE('query (10)'!AF576),""))</f>
        <v/>
      </c>
      <c r="AI576" s="38" t="str">
        <f>IF('query (10)'!AG576="","",TRIM('query (10)'!AG576))</f>
        <v/>
      </c>
      <c r="AJ576" s="38" t="str">
        <f>IF('query (10)'!AH576="","",IFERROR(VALUE('query (10)'!AH576),""))</f>
        <v/>
      </c>
      <c r="AK576" s="38" t="str">
        <f>IF('query (10)'!AI576="","",TRIM('query (10)'!AI576))</f>
        <v/>
      </c>
      <c r="AL576" s="42">
        <f t="shared" si="40"/>
        <v>2026</v>
      </c>
      <c r="AM576" s="42" t="str">
        <f t="shared" si="41"/>
        <v>2026-01</v>
      </c>
      <c r="AN576" s="42" t="str">
        <f t="shared" ca="1" si="42"/>
        <v/>
      </c>
      <c r="AO576" s="42" t="str">
        <f t="shared" si="43"/>
        <v>GR-242 | OUTER RING RACEWAY SUPER FINISH GRINDING M/C | WP Grinding1 | WORK HEAD | Time-based Maintenance | Mechanical | Part Change | Medium | Change roller work head to cycle pm 4M.
- Model : 4-152214 (Front)= 1 EA.
- Model : 4-143781(Back) = 1 EA. | ROLLER OUTER SUPER WP#1 | 4-152214 R | เริ่มซ่อมงาน PM แล้ว รับผิดชอบโดย CHETSADA PHIWBANG | เจษฎา ผิวบาง</v>
      </c>
      <c r="AP576" s="42" t="str">
        <f>_xlfn.TEXTJOIN("; ",TRUE,IF(COUNTA('query (10)'!A576:AK576)&lt;=6,"NEAR_EMPTY_ROW",""),IF($K576="","MISSING_STATUS",""),IF(AND($K576="เสร็จสิ้น",$Z576=""),"DONE_NO_ACTUAL_DATE",""),IF(AND($I576="Condition-based Maintenance",$AH576=""),"CBM_NO_MEASUREMENT",""),IF(OR($X576="",$X576=0),"INVALID_PERIOD",""),IF(AND($AA576&lt;&gt;"",$AB576&lt;&gt;"",$AB576&lt;$AA576),"DATE_SEQUENCE_ERROR",""),IF(AND($AB576&lt;&gt;"",$AB576&gt;DATE(2030,12,31)),"DATE_OUTLIER",""),IF($C576="","MISSING_QRCODE",""),IF($J576="UNKNOWN","UNKNOWN_PM_TYPE",""),IF($L576="UNKNOWN","UNKNOWN_STATUS",""))</f>
        <v>DONE_NO_ACTUAL_DATE</v>
      </c>
      <c r="AQ576" s="42" t="str">
        <f t="shared" si="44"/>
        <v>NO</v>
      </c>
    </row>
    <row r="577" spans="1:43" x14ac:dyDescent="0.3">
      <c r="A577" s="38">
        <f>IF('query (10)'!A577="","",'query (10)'!A577)</f>
        <v>696</v>
      </c>
      <c r="B577" s="38">
        <f>IF('query (10)'!B577="","",'query (10)'!B577)</f>
        <v>18678</v>
      </c>
      <c r="C577" s="38" t="str">
        <f>TRIM(UPPER('query (10)'!M577))</f>
        <v>GR-240</v>
      </c>
      <c r="D577" s="38" t="str">
        <f>TRIM(UPPER(IFERROR(_xlfn.TEXTBEFORE('query (10)'!L577,"("),'query (10)'!L577)))</f>
        <v>SHAFT RACEWAY SUPER FINISH GRINDING M/C</v>
      </c>
      <c r="E577" s="38" t="str">
        <f>IFERROR(TRIM(UPPER(_xlfn.TEXTBEFORE(_xlfn.TEXTAFTER('query (10)'!L577,"("),")"))),"")</f>
        <v/>
      </c>
      <c r="F577" s="38" t="str">
        <f>TRIM('query (10)'!K577)</f>
        <v>WP Grinding1</v>
      </c>
      <c r="G577" s="38" t="str">
        <f>IF('query (10)'!J577="","",'query (10)'!J577)</f>
        <v>Work head</v>
      </c>
      <c r="H577" s="38" t="str">
        <f>TRIM(UPPER('query (10)'!J577))</f>
        <v>WORK HEAD</v>
      </c>
      <c r="I577" s="38" t="str">
        <f>IF('query (10)'!F577="","",'query (10)'!F577)</f>
        <v>Time-based Maintenance</v>
      </c>
      <c r="J577" s="38" t="str">
        <f>IF('query (10)'!F577="","",IFERROR(INDEX(Cleaning_Rules!$B$14:$B$17,MATCH(TRIM('query (10)'!F577),Cleaning_Rules!$A$14:$A$17,0)),"UNKNOWN"))</f>
        <v>TBM</v>
      </c>
      <c r="K577" s="38" t="str">
        <f>IF('query (10)'!G577="","",'query (10)'!G577)</f>
        <v>เสร็จสิ้น</v>
      </c>
      <c r="L577" s="38" t="str">
        <f>IF('query (10)'!G577="","MISSING",IFERROR(INDEX(Cleaning_Rules!$B$5:$B$10,MATCH(TRIM('query (10)'!G577),Cleaning_Rules!$A$5:$A$10,0)),"UNKNOWN"))</f>
        <v>COMPLETED</v>
      </c>
      <c r="M577" s="38" t="str">
        <f>IF('query (10)'!I577="","",'query (10)'!I577)</f>
        <v>Mechanical</v>
      </c>
      <c r="N577" s="38" t="str">
        <f>IF('query (10)'!O577="","",'query (10)'!O577)</f>
        <v>Part Change</v>
      </c>
      <c r="O577" s="38" t="str">
        <f>IF('query (10)'!P577="","",'query (10)'!P577)</f>
        <v>Medium</v>
      </c>
      <c r="P577" s="38" t="str">
        <f>IF('query (10)'!N577="","",'query (10)'!N577)</f>
        <v xml:space="preserve">Change roller work head to cycle pm 4M.
- Model : 3M124034 (Front and Back)= 2 EA.
</v>
      </c>
      <c r="Q577" s="38" t="str">
        <f>TRIM('query (10)'!N577)</f>
        <v xml:space="preserve">Change roller work head to cycle pm 4M.
- Model : 3M124034 (Front and Back)= 2 EA.
</v>
      </c>
      <c r="R577" s="38" t="str">
        <f>TRIM(UPPER('query (10)'!R577))</f>
        <v>ROLLER SHAFT SUPER WP#1</v>
      </c>
      <c r="S577" s="38" t="str">
        <f>TRIM(UPPER('query (10)'!S577))</f>
        <v>4-143784</v>
      </c>
      <c r="T577" s="38" t="str">
        <f>IF('query (10)'!Q577="","",TRIM(UPPER('query (10)'!Q577)))</f>
        <v/>
      </c>
      <c r="U577" s="38" t="str">
        <f>IF('query (10)'!T577="","",'query (10)'!T577)</f>
        <v/>
      </c>
      <c r="V577" s="39" t="str">
        <f>IF('query (10)'!T577="","",IFERROR(VALUE('query (10)'!T577),""))</f>
        <v/>
      </c>
      <c r="W577" s="40">
        <f>IF('query (10)'!U577="","",'query (10)'!U577)</f>
        <v>0</v>
      </c>
      <c r="X577" s="39">
        <f>IF('query (10)'!V577="","",'query (10)'!V577)</f>
        <v>184</v>
      </c>
      <c r="Y577" s="41">
        <f>IF('query (10)'!W577="","",'query (10)'!W577)</f>
        <v>46049</v>
      </c>
      <c r="Z577" s="41" t="str">
        <f>IF('query (10)'!X577="","",'query (10)'!X577)</f>
        <v/>
      </c>
      <c r="AA577" s="41">
        <f>IF('query (10)'!Y577="","",'query (10)'!Y577)</f>
        <v>46049</v>
      </c>
      <c r="AB577" s="41">
        <f>IF('query (10)'!Z577="","",'query (10)'!Z577)</f>
        <v>46230</v>
      </c>
      <c r="AC577" s="38" t="str">
        <f>IF(OR('query (10)'!AA577="",COUNTIF(Cleaning_Rules!$A$21:$A$26,TRIM('query (10)'!AA577))&gt;0),"",TRIM('query (10)'!AA577))</f>
        <v/>
      </c>
      <c r="AD577" s="38" t="str">
        <f>IF('query (10)'!AB577="","",TRIM(IFERROR(_xlfn.TEXTBEFORE('query (10)'!AB577,"("),'query (10)'!AB577)))</f>
        <v>เริ่มซ่อมงาน PM แล้ว รับผิดชอบโดย PUCHIT KULSEREE</v>
      </c>
      <c r="AE577" s="38" t="str">
        <f>IFERROR(LOWER(TRIM(_xlfn.TEXTBEFORE(_xlfn.TEXTAFTER('query (10)'!AB577,"("),")"))),"")</f>
        <v>puchit@nsk.com</v>
      </c>
      <c r="AF577" s="38" t="str">
        <f>IF('query (10)'!AD577="","",TRIM('query (10)'!AD577))</f>
        <v>เจษฎา ผิวบาง</v>
      </c>
      <c r="AG577" s="38" t="str">
        <f>IF('query (10)'!AE577="","",TRIM('query (10)'!AE577))</f>
        <v>ภูชิต กุลเสรี</v>
      </c>
      <c r="AH577" s="38" t="str">
        <f>IF('query (10)'!AF577="","",IFERROR(VALUE('query (10)'!AF577),""))</f>
        <v/>
      </c>
      <c r="AI577" s="38" t="str">
        <f>IF('query (10)'!AG577="","",TRIM('query (10)'!AG577))</f>
        <v/>
      </c>
      <c r="AJ577" s="38" t="str">
        <f>IF('query (10)'!AH577="","",IFERROR(VALUE('query (10)'!AH577),""))</f>
        <v/>
      </c>
      <c r="AK577" s="38" t="str">
        <f>IF('query (10)'!AI577="","",TRIM('query (10)'!AI577))</f>
        <v/>
      </c>
      <c r="AL577" s="42">
        <f t="shared" si="40"/>
        <v>2026</v>
      </c>
      <c r="AM577" s="42" t="str">
        <f t="shared" si="41"/>
        <v>2026-01</v>
      </c>
      <c r="AN577" s="42" t="str">
        <f t="shared" ca="1" si="42"/>
        <v/>
      </c>
      <c r="AO577" s="42" t="str">
        <f t="shared" si="43"/>
        <v>GR-240 | SHAFT RACEWAY SUPER FINISH GRINDING M/C | WP Grinding1 | WORK HEAD | Time-based Maintenance | Mechanical | Part Change | Medium | Change roller work head to cycle pm 4M.
- Model : 3M124034 (Front and Back)= 2 EA.
 | ROLLER SHAFT SUPER WP#1 | 4-143784 | เริ่มซ่อมงาน PM แล้ว รับผิดชอบโดย PUCHIT KULSEREE | ภูชิต กุลเสรี</v>
      </c>
      <c r="AP577" s="42" t="str">
        <f>_xlfn.TEXTJOIN("; ",TRUE,IF(COUNTA('query (10)'!A577:AK577)&lt;=6,"NEAR_EMPTY_ROW",""),IF($K577="","MISSING_STATUS",""),IF(AND($K577="เสร็จสิ้น",$Z577=""),"DONE_NO_ACTUAL_DATE",""),IF(AND($I577="Condition-based Maintenance",$AH577=""),"CBM_NO_MEASUREMENT",""),IF(OR($X577="",$X577=0),"INVALID_PERIOD",""),IF(AND($AA577&lt;&gt;"",$AB577&lt;&gt;"",$AB577&lt;$AA577),"DATE_SEQUENCE_ERROR",""),IF(AND($AB577&lt;&gt;"",$AB577&gt;DATE(2030,12,31)),"DATE_OUTLIER",""),IF($C577="","MISSING_QRCODE",""),IF($J577="UNKNOWN","UNKNOWN_PM_TYPE",""),IF($L577="UNKNOWN","UNKNOWN_STATUS",""))</f>
        <v>DONE_NO_ACTUAL_DATE</v>
      </c>
      <c r="AQ577" s="42" t="str">
        <f t="shared" si="44"/>
        <v>NO</v>
      </c>
    </row>
    <row r="578" spans="1:43" x14ac:dyDescent="0.3">
      <c r="A578" s="38">
        <f>IF('query (10)'!A578="","",'query (10)'!A578)</f>
        <v>697</v>
      </c>
      <c r="B578" s="38">
        <f>IF('query (10)'!B578="","",'query (10)'!B578)</f>
        <v>17846</v>
      </c>
      <c r="C578" s="38" t="str">
        <f>TRIM(UPPER('query (10)'!M578))</f>
        <v>GR-416</v>
      </c>
      <c r="D578" s="38" t="str">
        <f>TRIM(UPPER(IFERROR(_xlfn.TEXTBEFORE('query (10)'!L578,"("),'query (10)'!L578)))</f>
        <v>OUTER RING RACEWAY SUPER FINISH GRINDING MACHINE.</v>
      </c>
      <c r="E578" s="38" t="str">
        <f>IFERROR(TRIM(UPPER(_xlfn.TEXTBEFORE(_xlfn.TEXTAFTER('query (10)'!L578,"("),")"))),"")</f>
        <v/>
      </c>
      <c r="F578" s="38" t="str">
        <f>TRIM('query (10)'!K578)</f>
        <v>WP Grinding2</v>
      </c>
      <c r="G578" s="38" t="str">
        <f>IF('query (10)'!J578="","",'query (10)'!J578)</f>
        <v>Work head</v>
      </c>
      <c r="H578" s="38" t="str">
        <f>TRIM(UPPER('query (10)'!J578))</f>
        <v>WORK HEAD</v>
      </c>
      <c r="I578" s="38" t="str">
        <f>IF('query (10)'!F578="","",'query (10)'!F578)</f>
        <v>Time-based Maintenance</v>
      </c>
      <c r="J578" s="38" t="str">
        <f>IF('query (10)'!F578="","",IFERROR(INDEX(Cleaning_Rules!$B$14:$B$17,MATCH(TRIM('query (10)'!F578),Cleaning_Rules!$A$14:$A$17,0)),"UNKNOWN"))</f>
        <v>TBM</v>
      </c>
      <c r="K578" s="38" t="str">
        <f>IF('query (10)'!G578="","",'query (10)'!G578)</f>
        <v>เสร็จสิ้น</v>
      </c>
      <c r="L578" s="38" t="str">
        <f>IF('query (10)'!G578="","MISSING",IFERROR(INDEX(Cleaning_Rules!$B$5:$B$10,MATCH(TRIM('query (10)'!G578),Cleaning_Rules!$A$5:$A$10,0)),"UNKNOWN"))</f>
        <v>COMPLETED</v>
      </c>
      <c r="M578" s="38" t="str">
        <f>IF('query (10)'!I578="","",'query (10)'!I578)</f>
        <v>Mechanical</v>
      </c>
      <c r="N578" s="38" t="str">
        <f>IF('query (10)'!O578="","",'query (10)'!O578)</f>
        <v>Part Change</v>
      </c>
      <c r="O578" s="38" t="str">
        <f>IF('query (10)'!P578="","",'query (10)'!P578)</f>
        <v>Medium</v>
      </c>
      <c r="P578" s="38" t="str">
        <f>IF('query (10)'!N578="","",'query (10)'!N578)</f>
        <v xml:space="preserve">Change roller work head to cycle pm 4M.
- Model : 3M132824 (L-R)= 2 EA.
</v>
      </c>
      <c r="Q578" s="38" t="str">
        <f>TRIM('query (10)'!N578)</f>
        <v xml:space="preserve">Change roller work head to cycle pm 4M.
- Model : 3M132824 (L-R)= 2 EA.
</v>
      </c>
      <c r="R578" s="38" t="str">
        <f>TRIM(UPPER('query (10)'!R578))</f>
        <v/>
      </c>
      <c r="S578" s="38" t="str">
        <f>TRIM(UPPER('query (10)'!S578))</f>
        <v/>
      </c>
      <c r="T578" s="38" t="str">
        <f>IF('query (10)'!Q578="","",TRIM(UPPER('query (10)'!Q578)))</f>
        <v/>
      </c>
      <c r="U578" s="38" t="str">
        <f>IF('query (10)'!T578="","",'query (10)'!T578)</f>
        <v/>
      </c>
      <c r="V578" s="39" t="str">
        <f>IF('query (10)'!T578="","",IFERROR(VALUE('query (10)'!T578),""))</f>
        <v/>
      </c>
      <c r="W578" s="40">
        <f>IF('query (10)'!U578="","",'query (10)'!U578)</f>
        <v>0</v>
      </c>
      <c r="X578" s="39">
        <f>IF('query (10)'!V578="","",'query (10)'!V578)</f>
        <v>184</v>
      </c>
      <c r="Y578" s="41">
        <f>IF('query (10)'!W578="","",'query (10)'!W578)</f>
        <v>46050</v>
      </c>
      <c r="Z578" s="41" t="str">
        <f>IF('query (10)'!X578="","",'query (10)'!X578)</f>
        <v/>
      </c>
      <c r="AA578" s="41">
        <f>IF('query (10)'!Y578="","",'query (10)'!Y578)</f>
        <v>46050</v>
      </c>
      <c r="AB578" s="41">
        <f>IF('query (10)'!Z578="","",'query (10)'!Z578)</f>
        <v>46231</v>
      </c>
      <c r="AC578" s="38" t="str">
        <f>IF(OR('query (10)'!AA578="",COUNTIF(Cleaning_Rules!$A$21:$A$26,TRIM('query (10)'!AA578))&gt;0),"",TRIM('query (10)'!AA578))</f>
        <v/>
      </c>
      <c r="AD578" s="38" t="str">
        <f>IF('query (10)'!AB578="","",TRIM(IFERROR(_xlfn.TEXTBEFORE('query (10)'!AB578,"("),'query (10)'!AB578)))</f>
        <v>เริ่มซ่อมงาน PM แล้ว รับผิดชอบโดย KUNANON PARAWANWONG</v>
      </c>
      <c r="AE578" s="38" t="str">
        <f>IFERROR(LOWER(TRIM(_xlfn.TEXTBEFORE(_xlfn.TEXTAFTER('query (10)'!AB578,"("),")"))),"")</f>
        <v>parawanwong-k-3161@nsk.com</v>
      </c>
      <c r="AF578" s="38" t="str">
        <f>IF('query (10)'!AD578="","",TRIM('query (10)'!AD578))</f>
        <v>เจษฎา ผิวบาง</v>
      </c>
      <c r="AG578" s="38" t="str">
        <f>IF('query (10)'!AE578="","",TRIM('query (10)'!AE578))</f>
        <v>คุณานนต์ ปารวัณวงศ์</v>
      </c>
      <c r="AH578" s="38" t="str">
        <f>IF('query (10)'!AF578="","",IFERROR(VALUE('query (10)'!AF578),""))</f>
        <v/>
      </c>
      <c r="AI578" s="38" t="str">
        <f>IF('query (10)'!AG578="","",TRIM('query (10)'!AG578))</f>
        <v/>
      </c>
      <c r="AJ578" s="38" t="str">
        <f>IF('query (10)'!AH578="","",IFERROR(VALUE('query (10)'!AH578),""))</f>
        <v/>
      </c>
      <c r="AK578" s="38" t="str">
        <f>IF('query (10)'!AI578="","",TRIM('query (10)'!AI578))</f>
        <v/>
      </c>
      <c r="AL578" s="42">
        <f t="shared" si="40"/>
        <v>2026</v>
      </c>
      <c r="AM578" s="42" t="str">
        <f t="shared" si="41"/>
        <v>2026-01</v>
      </c>
      <c r="AN578" s="42" t="str">
        <f t="shared" ca="1" si="42"/>
        <v/>
      </c>
      <c r="AO578" s="42" t="str">
        <f t="shared" si="43"/>
        <v>GR-416 | OUTER RING RACEWAY SUPER FINISH GRINDING MACHINE. | WP Grinding2 | WORK HEAD | Time-based Maintenance | Mechanical | Part Change | Medium | Change roller work head to cycle pm 4M.
- Model : 3M132824 (L-R)= 2 EA.
 | เริ่มซ่อมงาน PM แล้ว รับผิดชอบโดย KUNANON PARAWANWONG | คุณานนต์ ปารวัณวงศ์</v>
      </c>
      <c r="AP578" s="42" t="str">
        <f>_xlfn.TEXTJOIN("; ",TRUE,IF(COUNTA('query (10)'!A578:AK578)&lt;=6,"NEAR_EMPTY_ROW",""),IF($K578="","MISSING_STATUS",""),IF(AND($K578="เสร็จสิ้น",$Z578=""),"DONE_NO_ACTUAL_DATE",""),IF(AND($I578="Condition-based Maintenance",$AH578=""),"CBM_NO_MEASUREMENT",""),IF(OR($X578="",$X578=0),"INVALID_PERIOD",""),IF(AND($AA578&lt;&gt;"",$AB578&lt;&gt;"",$AB578&lt;$AA578),"DATE_SEQUENCE_ERROR",""),IF(AND($AB578&lt;&gt;"",$AB578&gt;DATE(2030,12,31)),"DATE_OUTLIER",""),IF($C578="","MISSING_QRCODE",""),IF($J578="UNKNOWN","UNKNOWN_PM_TYPE",""),IF($L578="UNKNOWN","UNKNOWN_STATUS",""))</f>
        <v>DONE_NO_ACTUAL_DATE</v>
      </c>
      <c r="AQ578" s="42" t="str">
        <f t="shared" si="44"/>
        <v>NO</v>
      </c>
    </row>
    <row r="579" spans="1:43" x14ac:dyDescent="0.3">
      <c r="A579" s="38">
        <f>IF('query (10)'!A579="","",'query (10)'!A579)</f>
        <v>698</v>
      </c>
      <c r="B579" s="38">
        <f>IF('query (10)'!B579="","",'query (10)'!B579)</f>
        <v>17847</v>
      </c>
      <c r="C579" s="38" t="str">
        <f>TRIM(UPPER('query (10)'!M579))</f>
        <v>GR-417</v>
      </c>
      <c r="D579" s="38" t="str">
        <f>TRIM(UPPER(IFERROR(_xlfn.TEXTBEFORE('query (10)'!L579,"("),'query (10)'!L579)))</f>
        <v>SHAFT RACEWAY SUPER FINISH GRINDING MACHINE.</v>
      </c>
      <c r="E579" s="38" t="str">
        <f>IFERROR(TRIM(UPPER(_xlfn.TEXTBEFORE(_xlfn.TEXTAFTER('query (10)'!L579,"("),")"))),"")</f>
        <v/>
      </c>
      <c r="F579" s="38" t="str">
        <f>TRIM('query (10)'!K579)</f>
        <v>WP Grinding2</v>
      </c>
      <c r="G579" s="38" t="str">
        <f>IF('query (10)'!J579="","",'query (10)'!J579)</f>
        <v>Work head</v>
      </c>
      <c r="H579" s="38" t="str">
        <f>TRIM(UPPER('query (10)'!J579))</f>
        <v>WORK HEAD</v>
      </c>
      <c r="I579" s="38" t="str">
        <f>IF('query (10)'!F579="","",'query (10)'!F579)</f>
        <v>Time-based Maintenance</v>
      </c>
      <c r="J579" s="38" t="str">
        <f>IF('query (10)'!F579="","",IFERROR(INDEX(Cleaning_Rules!$B$14:$B$17,MATCH(TRIM('query (10)'!F579),Cleaning_Rules!$A$14:$A$17,0)),"UNKNOWN"))</f>
        <v>TBM</v>
      </c>
      <c r="K579" s="38" t="str">
        <f>IF('query (10)'!G579="","",'query (10)'!G579)</f>
        <v>เสร็จสิ้น</v>
      </c>
      <c r="L579" s="38" t="str">
        <f>IF('query (10)'!G579="","MISSING",IFERROR(INDEX(Cleaning_Rules!$B$5:$B$10,MATCH(TRIM('query (10)'!G579),Cleaning_Rules!$A$5:$A$10,0)),"UNKNOWN"))</f>
        <v>COMPLETED</v>
      </c>
      <c r="M579" s="38" t="str">
        <f>IF('query (10)'!I579="","",'query (10)'!I579)</f>
        <v>Mechanical</v>
      </c>
      <c r="N579" s="38" t="str">
        <f>IF('query (10)'!O579="","",'query (10)'!O579)</f>
        <v>Part Change</v>
      </c>
      <c r="O579" s="38" t="str">
        <f>IF('query (10)'!P579="","",'query (10)'!P579)</f>
        <v>Medium</v>
      </c>
      <c r="P579" s="38" t="str">
        <f>IF('query (10)'!N579="","",'query (10)'!N579)</f>
        <v xml:space="preserve">Change roller work head to cycle pm 4M.
- Model : 3S023030 (L-R)= 2 EA.
</v>
      </c>
      <c r="Q579" s="38" t="str">
        <f>TRIM('query (10)'!N579)</f>
        <v xml:space="preserve">Change roller work head to cycle pm 4M.
- Model : 3S023030 (L-R)= 2 EA.
</v>
      </c>
      <c r="R579" s="38" t="str">
        <f>TRIM(UPPER('query (10)'!R579))</f>
        <v/>
      </c>
      <c r="S579" s="38" t="str">
        <f>TRIM(UPPER('query (10)'!S579))</f>
        <v/>
      </c>
      <c r="T579" s="38" t="str">
        <f>IF('query (10)'!Q579="","",TRIM(UPPER('query (10)'!Q579)))</f>
        <v/>
      </c>
      <c r="U579" s="38" t="str">
        <f>IF('query (10)'!T579="","",'query (10)'!T579)</f>
        <v/>
      </c>
      <c r="V579" s="39" t="str">
        <f>IF('query (10)'!T579="","",IFERROR(VALUE('query (10)'!T579),""))</f>
        <v/>
      </c>
      <c r="W579" s="40">
        <f>IF('query (10)'!U579="","",'query (10)'!U579)</f>
        <v>0</v>
      </c>
      <c r="X579" s="39">
        <f>IF('query (10)'!V579="","",'query (10)'!V579)</f>
        <v>184</v>
      </c>
      <c r="Y579" s="41">
        <f>IF('query (10)'!W579="","",'query (10)'!W579)</f>
        <v>46050</v>
      </c>
      <c r="Z579" s="41" t="str">
        <f>IF('query (10)'!X579="","",'query (10)'!X579)</f>
        <v/>
      </c>
      <c r="AA579" s="41">
        <f>IF('query (10)'!Y579="","",'query (10)'!Y579)</f>
        <v>46050</v>
      </c>
      <c r="AB579" s="41">
        <f>IF('query (10)'!Z579="","",'query (10)'!Z579)</f>
        <v>46231</v>
      </c>
      <c r="AC579" s="38" t="str">
        <f>IF(OR('query (10)'!AA579="",COUNTIF(Cleaning_Rules!$A$21:$A$26,TRIM('query (10)'!AA579))&gt;0),"",TRIM('query (10)'!AA579))</f>
        <v/>
      </c>
      <c r="AD579" s="38" t="str">
        <f>IF('query (10)'!AB579="","",TRIM(IFERROR(_xlfn.TEXTBEFORE('query (10)'!AB579,"("),'query (10)'!AB579)))</f>
        <v>เริ่มซ่อมงาน PM แล้ว รับผิดชอบโดย JAKKAPAT KHOTSOMBAT</v>
      </c>
      <c r="AE579" s="38" t="str">
        <f>IFERROR(LOWER(TRIM(_xlfn.TEXTBEFORE(_xlfn.TEXTAFTER('query (10)'!AB579,"("),")"))),"")</f>
        <v>jakkapat@nsk.com</v>
      </c>
      <c r="AF579" s="38" t="str">
        <f>IF('query (10)'!AD579="","",TRIM('query (10)'!AD579))</f>
        <v>เจษฎา ผิวบาง</v>
      </c>
      <c r="AG579" s="38" t="str">
        <f>IF('query (10)'!AE579="","",TRIM('query (10)'!AE579))</f>
        <v>จักรภัทร โคตรสมบัติ</v>
      </c>
      <c r="AH579" s="38" t="str">
        <f>IF('query (10)'!AF579="","",IFERROR(VALUE('query (10)'!AF579),""))</f>
        <v/>
      </c>
      <c r="AI579" s="38" t="str">
        <f>IF('query (10)'!AG579="","",TRIM('query (10)'!AG579))</f>
        <v/>
      </c>
      <c r="AJ579" s="38" t="str">
        <f>IF('query (10)'!AH579="","",IFERROR(VALUE('query (10)'!AH579),""))</f>
        <v/>
      </c>
      <c r="AK579" s="38" t="str">
        <f>IF('query (10)'!AI579="","",TRIM('query (10)'!AI579))</f>
        <v/>
      </c>
      <c r="AL579" s="42">
        <f t="shared" ref="AL579:AL642" si="45">IF($Y579="","",YEAR($Y579))</f>
        <v>2026</v>
      </c>
      <c r="AM579" s="42" t="str">
        <f t="shared" ref="AM579:AM642" si="46">IF($Y579="","",TEXT($Y579,"yyyy-mm"))</f>
        <v>2026-01</v>
      </c>
      <c r="AN579" s="42" t="str">
        <f t="shared" ref="AN579:AN642" ca="1" si="47">IF(OR($AB579="",$L579="COMPLETED"),"",IF($AB579&lt;TODAY(),"OVERDUE","ON_SCHEDULE"))</f>
        <v/>
      </c>
      <c r="AO579" s="42" t="str">
        <f t="shared" ref="AO579:AO642" si="48">_xlfn.TEXTJOIN(" | ",TRUE,$C579,$D579,$E579,$F579,$H579,$I579,$M579,$N579,$O579,$Q579,$R579,$S579,$T579,$AC579,$AD579,$AG579)</f>
        <v>GR-417 | SHAFT RACEWAY SUPER FINISH GRINDING MACHINE. | WP Grinding2 | WORK HEAD | Time-based Maintenance | Mechanical | Part Change | Medium | Change roller work head to cycle pm 4M.
- Model : 3S023030 (L-R)= 2 EA.
 | เริ่มซ่อมงาน PM แล้ว รับผิดชอบโดย JAKKAPAT KHOTSOMBAT | จักรภัทร โคตรสมบัติ</v>
      </c>
      <c r="AP579" s="42" t="str">
        <f>_xlfn.TEXTJOIN("; ",TRUE,IF(COUNTA('query (10)'!A579:AK579)&lt;=6,"NEAR_EMPTY_ROW",""),IF($K579="","MISSING_STATUS",""),IF(AND($K579="เสร็จสิ้น",$Z579=""),"DONE_NO_ACTUAL_DATE",""),IF(AND($I579="Condition-based Maintenance",$AH579=""),"CBM_NO_MEASUREMENT",""),IF(OR($X579="",$X579=0),"INVALID_PERIOD",""),IF(AND($AA579&lt;&gt;"",$AB579&lt;&gt;"",$AB579&lt;$AA579),"DATE_SEQUENCE_ERROR",""),IF(AND($AB579&lt;&gt;"",$AB579&gt;DATE(2030,12,31)),"DATE_OUTLIER",""),IF($C579="","MISSING_QRCODE",""),IF($J579="UNKNOWN","UNKNOWN_PM_TYPE",""),IF($L579="UNKNOWN","UNKNOWN_STATUS",""))</f>
        <v>DONE_NO_ACTUAL_DATE</v>
      </c>
      <c r="AQ579" s="42" t="str">
        <f t="shared" ref="AQ579:AQ642" si="49">IF($W579="","",IF($W579&gt;0,"YES","NO"))</f>
        <v>NO</v>
      </c>
    </row>
    <row r="580" spans="1:43" x14ac:dyDescent="0.3">
      <c r="A580" s="38">
        <f>IF('query (10)'!A580="","",'query (10)'!A580)</f>
        <v>699</v>
      </c>
      <c r="B580" s="38">
        <f>IF('query (10)'!B580="","",'query (10)'!B580)</f>
        <v>17840</v>
      </c>
      <c r="C580" s="38" t="str">
        <f>TRIM(UPPER('query (10)'!M580))</f>
        <v>GR-917</v>
      </c>
      <c r="D580" s="38" t="str">
        <f>TRIM(UPPER(IFERROR(_xlfn.TEXTBEFORE('query (10)'!L580,"("),'query (10)'!L580)))</f>
        <v>OUTER RING RACEWAY SUPER FINISHING M/C</v>
      </c>
      <c r="E580" s="38" t="str">
        <f>IFERROR(TRIM(UPPER(_xlfn.TEXTBEFORE(_xlfn.TEXTAFTER('query (10)'!L580,"("),")"))),"")</f>
        <v/>
      </c>
      <c r="F580" s="38" t="str">
        <f>TRIM('query (10)'!K580)</f>
        <v>WP Grinding3</v>
      </c>
      <c r="G580" s="38" t="str">
        <f>IF('query (10)'!J580="","",'query (10)'!J580)</f>
        <v>Work head</v>
      </c>
      <c r="H580" s="38" t="str">
        <f>TRIM(UPPER('query (10)'!J580))</f>
        <v>WORK HEAD</v>
      </c>
      <c r="I580" s="38" t="str">
        <f>IF('query (10)'!F580="","",'query (10)'!F580)</f>
        <v>Time-based Maintenance</v>
      </c>
      <c r="J580" s="38" t="str">
        <f>IF('query (10)'!F580="","",IFERROR(INDEX(Cleaning_Rules!$B$14:$B$17,MATCH(TRIM('query (10)'!F580),Cleaning_Rules!$A$14:$A$17,0)),"UNKNOWN"))</f>
        <v>TBM</v>
      </c>
      <c r="K580" s="38" t="str">
        <f>IF('query (10)'!G580="","",'query (10)'!G580)</f>
        <v>เสร็จสิ้น</v>
      </c>
      <c r="L580" s="38" t="str">
        <f>IF('query (10)'!G580="","MISSING",IFERROR(INDEX(Cleaning_Rules!$B$5:$B$10,MATCH(TRIM('query (10)'!G580),Cleaning_Rules!$A$5:$A$10,0)),"UNKNOWN"))</f>
        <v>COMPLETED</v>
      </c>
      <c r="M580" s="38" t="str">
        <f>IF('query (10)'!I580="","",'query (10)'!I580)</f>
        <v>Mechanical</v>
      </c>
      <c r="N580" s="38" t="str">
        <f>IF('query (10)'!O580="","",'query (10)'!O580)</f>
        <v>Part Change</v>
      </c>
      <c r="O580" s="38" t="str">
        <f>IF('query (10)'!P580="","",'query (10)'!P580)</f>
        <v>Medium</v>
      </c>
      <c r="P580" s="38" t="str">
        <f>IF('query (10)'!N580="","",'query (10)'!N580)</f>
        <v xml:space="preserve">Change roller work head to cycle pm 4M.
- Model : 3M165721 (L-R)= 2 EA.
</v>
      </c>
      <c r="Q580" s="38" t="str">
        <f>TRIM('query (10)'!N580)</f>
        <v xml:space="preserve">Change roller work head to cycle pm 4M.
- Model : 3M165721 (L-R)= 2 EA.
</v>
      </c>
      <c r="R580" s="38" t="str">
        <f>TRIM(UPPER('query (10)'!R580))</f>
        <v/>
      </c>
      <c r="S580" s="38" t="str">
        <f>TRIM(UPPER('query (10)'!S580))</f>
        <v/>
      </c>
      <c r="T580" s="38" t="str">
        <f>IF('query (10)'!Q580="","",TRIM(UPPER('query (10)'!Q580)))</f>
        <v/>
      </c>
      <c r="U580" s="38" t="str">
        <f>IF('query (10)'!T580="","",'query (10)'!T580)</f>
        <v/>
      </c>
      <c r="V580" s="39" t="str">
        <f>IF('query (10)'!T580="","",IFERROR(VALUE('query (10)'!T580),""))</f>
        <v/>
      </c>
      <c r="W580" s="40">
        <f>IF('query (10)'!U580="","",'query (10)'!U580)</f>
        <v>0</v>
      </c>
      <c r="X580" s="39">
        <f>IF('query (10)'!V580="","",'query (10)'!V580)</f>
        <v>184</v>
      </c>
      <c r="Y580" s="41">
        <f>IF('query (10)'!W580="","",'query (10)'!W580)</f>
        <v>46051</v>
      </c>
      <c r="Z580" s="41">
        <f>IF('query (10)'!X580="","",'query (10)'!X580)</f>
        <v>46069</v>
      </c>
      <c r="AA580" s="41">
        <f>IF('query (10)'!Y580="","",'query (10)'!Y580)</f>
        <v>46069</v>
      </c>
      <c r="AB580" s="41">
        <f>IF('query (10)'!Z580="","",'query (10)'!Z580)</f>
        <v>46250</v>
      </c>
      <c r="AC580" s="38" t="str">
        <f>IF(OR('query (10)'!AA580="",COUNTIF(Cleaning_Rules!$A$21:$A$26,TRIM('query (10)'!AA580))&gt;0),"",TRIM('query (10)'!AA580))</f>
        <v/>
      </c>
      <c r="AD580" s="38" t="str">
        <f>IF('query (10)'!AB580="","",TRIM(IFERROR(_xlfn.TEXTBEFORE('query (10)'!AB580,"("),'query (10)'!AB580)))</f>
        <v>เริ่มซ่อมงาน PM แล้ว รับผิดชอบโดย PUCHIT KULSEREE</v>
      </c>
      <c r="AE580" s="38" t="str">
        <f>IFERROR(LOWER(TRIM(_xlfn.TEXTBEFORE(_xlfn.TEXTAFTER('query (10)'!AB580,"("),")"))),"")</f>
        <v>puchit@nsk.com</v>
      </c>
      <c r="AF580" s="38" t="str">
        <f>IF('query (10)'!AD580="","",TRIM('query (10)'!AD580))</f>
        <v>เจษฎา ผิวบาง</v>
      </c>
      <c r="AG580" s="38" t="str">
        <f>IF('query (10)'!AE580="","",TRIM('query (10)'!AE580))</f>
        <v>ภูชิต กุลเสรี</v>
      </c>
      <c r="AH580" s="38" t="str">
        <f>IF('query (10)'!AF580="","",IFERROR(VALUE('query (10)'!AF580),""))</f>
        <v/>
      </c>
      <c r="AI580" s="38" t="str">
        <f>IF('query (10)'!AG580="","",TRIM('query (10)'!AG580))</f>
        <v/>
      </c>
      <c r="AJ580" s="38" t="str">
        <f>IF('query (10)'!AH580="","",IFERROR(VALUE('query (10)'!AH580),""))</f>
        <v/>
      </c>
      <c r="AK580" s="38" t="str">
        <f>IF('query (10)'!AI580="","",TRIM('query (10)'!AI580))</f>
        <v/>
      </c>
      <c r="AL580" s="42">
        <f t="shared" si="45"/>
        <v>2026</v>
      </c>
      <c r="AM580" s="42" t="str">
        <f t="shared" si="46"/>
        <v>2026-01</v>
      </c>
      <c r="AN580" s="42" t="str">
        <f t="shared" ca="1" si="47"/>
        <v/>
      </c>
      <c r="AO580" s="42" t="str">
        <f t="shared" si="48"/>
        <v>GR-917 | OUTER RING RACEWAY SUPER FINISHING M/C | WP Grinding3 | WORK HEAD | Time-based Maintenance | Mechanical | Part Change | Medium | Change roller work head to cycle pm 4M.
- Model : 3M165721 (L-R)= 2 EA.
 | เริ่มซ่อมงาน PM แล้ว รับผิดชอบโดย PUCHIT KULSEREE | ภูชิต กุลเสรี</v>
      </c>
      <c r="AP580" s="42" t="str">
        <f>_xlfn.TEXTJOIN("; ",TRUE,IF(COUNTA('query (10)'!A580:AK580)&lt;=6,"NEAR_EMPTY_ROW",""),IF($K580="","MISSING_STATUS",""),IF(AND($K580="เสร็จสิ้น",$Z580=""),"DONE_NO_ACTUAL_DATE",""),IF(AND($I580="Condition-based Maintenance",$AH580=""),"CBM_NO_MEASUREMENT",""),IF(OR($X580="",$X580=0),"INVALID_PERIOD",""),IF(AND($AA580&lt;&gt;"",$AB580&lt;&gt;"",$AB580&lt;$AA580),"DATE_SEQUENCE_ERROR",""),IF(AND($AB580&lt;&gt;"",$AB580&gt;DATE(2030,12,31)),"DATE_OUTLIER",""),IF($C580="","MISSING_QRCODE",""),IF($J580="UNKNOWN","UNKNOWN_PM_TYPE",""),IF($L580="UNKNOWN","UNKNOWN_STATUS",""))</f>
        <v/>
      </c>
      <c r="AQ580" s="42" t="str">
        <f t="shared" si="49"/>
        <v>NO</v>
      </c>
    </row>
    <row r="581" spans="1:43" x14ac:dyDescent="0.3">
      <c r="A581" s="38">
        <f>IF('query (10)'!A581="","",'query (10)'!A581)</f>
        <v>700</v>
      </c>
      <c r="B581" s="38">
        <f>IF('query (10)'!B581="","",'query (10)'!B581)</f>
        <v>17839</v>
      </c>
      <c r="C581" s="38" t="str">
        <f>TRIM(UPPER('query (10)'!M581))</f>
        <v>GR-920</v>
      </c>
      <c r="D581" s="38" t="str">
        <f>TRIM(UPPER(IFERROR(_xlfn.TEXTBEFORE('query (10)'!L581,"("),'query (10)'!L581)))</f>
        <v>SHAFT RACEWAY SUPER FINISHING M/C</v>
      </c>
      <c r="E581" s="38" t="str">
        <f>IFERROR(TRIM(UPPER(_xlfn.TEXTBEFORE(_xlfn.TEXTAFTER('query (10)'!L581,"("),")"))),"")</f>
        <v/>
      </c>
      <c r="F581" s="38" t="str">
        <f>TRIM('query (10)'!K581)</f>
        <v>WP Grinding3</v>
      </c>
      <c r="G581" s="38" t="str">
        <f>IF('query (10)'!J581="","",'query (10)'!J581)</f>
        <v>Work head</v>
      </c>
      <c r="H581" s="38" t="str">
        <f>TRIM(UPPER('query (10)'!J581))</f>
        <v>WORK HEAD</v>
      </c>
      <c r="I581" s="38" t="str">
        <f>IF('query (10)'!F581="","",'query (10)'!F581)</f>
        <v>Time-based Maintenance</v>
      </c>
      <c r="J581" s="38" t="str">
        <f>IF('query (10)'!F581="","",IFERROR(INDEX(Cleaning_Rules!$B$14:$B$17,MATCH(TRIM('query (10)'!F581),Cleaning_Rules!$A$14:$A$17,0)),"UNKNOWN"))</f>
        <v>TBM</v>
      </c>
      <c r="K581" s="38" t="str">
        <f>IF('query (10)'!G581="","",'query (10)'!G581)</f>
        <v>เสร็จสิ้น</v>
      </c>
      <c r="L581" s="38" t="str">
        <f>IF('query (10)'!G581="","MISSING",IFERROR(INDEX(Cleaning_Rules!$B$5:$B$10,MATCH(TRIM('query (10)'!G581),Cleaning_Rules!$A$5:$A$10,0)),"UNKNOWN"))</f>
        <v>COMPLETED</v>
      </c>
      <c r="M581" s="38" t="str">
        <f>IF('query (10)'!I581="","",'query (10)'!I581)</f>
        <v>Mechanical</v>
      </c>
      <c r="N581" s="38" t="str">
        <f>IF('query (10)'!O581="","",'query (10)'!O581)</f>
        <v>Part Change</v>
      </c>
      <c r="O581" s="38" t="str">
        <f>IF('query (10)'!P581="","",'query (10)'!P581)</f>
        <v>Medium</v>
      </c>
      <c r="P581" s="38" t="str">
        <f>IF('query (10)'!N581="","",'query (10)'!N581)</f>
        <v xml:space="preserve">Change roller work head to cycle pm 4M.
- Model : 3M282397 (L-R)= 4 EA.
</v>
      </c>
      <c r="Q581" s="38" t="str">
        <f>TRIM('query (10)'!N581)</f>
        <v xml:space="preserve">Change roller work head to cycle pm 4M.
- Model : 3M282397 (L-R)= 4 EA.
</v>
      </c>
      <c r="R581" s="38" t="str">
        <f>TRIM(UPPER('query (10)'!R581))</f>
        <v>ROLLER SHAFT SUPER WP#3</v>
      </c>
      <c r="S581" s="38" t="str">
        <f>TRIM(UPPER('query (10)'!S581))</f>
        <v>3M282397</v>
      </c>
      <c r="T581" s="38" t="str">
        <f>IF('query (10)'!Q581="","",TRIM(UPPER('query (10)'!Q581)))</f>
        <v/>
      </c>
      <c r="U581" s="38" t="str">
        <f>IF('query (10)'!T581="","",'query (10)'!T581)</f>
        <v/>
      </c>
      <c r="V581" s="39" t="str">
        <f>IF('query (10)'!T581="","",IFERROR(VALUE('query (10)'!T581),""))</f>
        <v/>
      </c>
      <c r="W581" s="40">
        <f>IF('query (10)'!U581="","",'query (10)'!U581)</f>
        <v>0</v>
      </c>
      <c r="X581" s="39">
        <f>IF('query (10)'!V581="","",'query (10)'!V581)</f>
        <v>184</v>
      </c>
      <c r="Y581" s="41">
        <f>IF('query (10)'!W581="","",'query (10)'!W581)</f>
        <v>46051</v>
      </c>
      <c r="Z581" s="41" t="str">
        <f>IF('query (10)'!X581="","",'query (10)'!X581)</f>
        <v/>
      </c>
      <c r="AA581" s="41">
        <f>IF('query (10)'!Y581="","",'query (10)'!Y581)</f>
        <v>46051</v>
      </c>
      <c r="AB581" s="41">
        <f>IF('query (10)'!Z581="","",'query (10)'!Z581)</f>
        <v>46232</v>
      </c>
      <c r="AC581" s="38" t="str">
        <f>IF(OR('query (10)'!AA581="",COUNTIF(Cleaning_Rules!$A$21:$A$26,TRIM('query (10)'!AA581))&gt;0),"",TRIM('query (10)'!AA581))</f>
        <v/>
      </c>
      <c r="AD581" s="38" t="str">
        <f>IF('query (10)'!AB581="","",TRIM(IFERROR(_xlfn.TEXTBEFORE('query (10)'!AB581,"("),'query (10)'!AB581)))</f>
        <v>เริ่มซ่อมงาน PM แล้ว รับผิดชอบโดย PAHLA SEEDANG</v>
      </c>
      <c r="AE581" s="38" t="str">
        <f>IFERROR(LOWER(TRIM(_xlfn.TEXTBEFORE(_xlfn.TEXTAFTER('query (10)'!AB581,"("),")"))),"")</f>
        <v>pahla@nsk.com</v>
      </c>
      <c r="AF581" s="38" t="str">
        <f>IF('query (10)'!AD581="","",TRIM('query (10)'!AD581))</f>
        <v>เจษฎา ผิวบาง</v>
      </c>
      <c r="AG581" s="38" t="str">
        <f>IF('query (10)'!AE581="","",TRIM('query (10)'!AE581))</f>
        <v>ผะหลา สีแดง</v>
      </c>
      <c r="AH581" s="38" t="str">
        <f>IF('query (10)'!AF581="","",IFERROR(VALUE('query (10)'!AF581),""))</f>
        <v/>
      </c>
      <c r="AI581" s="38" t="str">
        <f>IF('query (10)'!AG581="","",TRIM('query (10)'!AG581))</f>
        <v/>
      </c>
      <c r="AJ581" s="38" t="str">
        <f>IF('query (10)'!AH581="","",IFERROR(VALUE('query (10)'!AH581),""))</f>
        <v/>
      </c>
      <c r="AK581" s="38" t="str">
        <f>IF('query (10)'!AI581="","",TRIM('query (10)'!AI581))</f>
        <v/>
      </c>
      <c r="AL581" s="42">
        <f t="shared" si="45"/>
        <v>2026</v>
      </c>
      <c r="AM581" s="42" t="str">
        <f t="shared" si="46"/>
        <v>2026-01</v>
      </c>
      <c r="AN581" s="42" t="str">
        <f t="shared" ca="1" si="47"/>
        <v/>
      </c>
      <c r="AO581" s="42" t="str">
        <f t="shared" si="48"/>
        <v>GR-920 | SHAFT RACEWAY SUPER FINISHING M/C | WP Grinding3 | WORK HEAD | Time-based Maintenance | Mechanical | Part Change | Medium | Change roller work head to cycle pm 4M.
- Model : 3M282397 (L-R)= 4 EA.
 | ROLLER SHAFT SUPER WP#3 | 3M282397 | เริ่มซ่อมงาน PM แล้ว รับผิดชอบโดย PAHLA SEEDANG | ผะหลา สีแดง</v>
      </c>
      <c r="AP581" s="42" t="str">
        <f>_xlfn.TEXTJOIN("; ",TRUE,IF(COUNTA('query (10)'!A581:AK581)&lt;=6,"NEAR_EMPTY_ROW",""),IF($K581="","MISSING_STATUS",""),IF(AND($K581="เสร็จสิ้น",$Z581=""),"DONE_NO_ACTUAL_DATE",""),IF(AND($I581="Condition-based Maintenance",$AH581=""),"CBM_NO_MEASUREMENT",""),IF(OR($X581="",$X581=0),"INVALID_PERIOD",""),IF(AND($AA581&lt;&gt;"",$AB581&lt;&gt;"",$AB581&lt;$AA581),"DATE_SEQUENCE_ERROR",""),IF(AND($AB581&lt;&gt;"",$AB581&gt;DATE(2030,12,31)),"DATE_OUTLIER",""),IF($C581="","MISSING_QRCODE",""),IF($J581="UNKNOWN","UNKNOWN_PM_TYPE",""),IF($L581="UNKNOWN","UNKNOWN_STATUS",""))</f>
        <v>DONE_NO_ACTUAL_DATE</v>
      </c>
      <c r="AQ581" s="42" t="str">
        <f t="shared" si="49"/>
        <v>NO</v>
      </c>
    </row>
    <row r="582" spans="1:43" x14ac:dyDescent="0.3">
      <c r="A582" s="38">
        <f>IF('query (10)'!A582="","",'query (10)'!A582)</f>
        <v>701</v>
      </c>
      <c r="B582" s="38" t="str">
        <f>IF('query (10)'!B582="","",'query (10)'!B582)</f>
        <v/>
      </c>
      <c r="C582" s="38" t="str">
        <f>TRIM(UPPER('query (10)'!M582))</f>
        <v>GR-420</v>
      </c>
      <c r="D582" s="38" t="str">
        <f>TRIM(UPPER(IFERROR(_xlfn.TEXTBEFORE('query (10)'!L582,"("),'query (10)'!L582)))</f>
        <v>SHAFT FRONT O.D.GRINDING MACHINE.</v>
      </c>
      <c r="E582" s="38" t="str">
        <f>IFERROR(TRIM(UPPER(_xlfn.TEXTBEFORE(_xlfn.TEXTAFTER('query (10)'!L582,"("),")"))),"")</f>
        <v/>
      </c>
      <c r="F582" s="38" t="str">
        <f>TRIM('query (10)'!K582)</f>
        <v>WP Grinding1</v>
      </c>
      <c r="G582" s="38" t="str">
        <f>IF('query (10)'!J582="","",'query (10)'!J582)</f>
        <v>Work head</v>
      </c>
      <c r="H582" s="38" t="str">
        <f>TRIM(UPPER('query (10)'!J582))</f>
        <v>WORK HEAD</v>
      </c>
      <c r="I582" s="38" t="str">
        <f>IF('query (10)'!F582="","",'query (10)'!F582)</f>
        <v>Time-based Maintenance</v>
      </c>
      <c r="J582" s="38" t="str">
        <f>IF('query (10)'!F582="","",IFERROR(INDEX(Cleaning_Rules!$B$14:$B$17,MATCH(TRIM('query (10)'!F582),Cleaning_Rules!$A$14:$A$17,0)),"UNKNOWN"))</f>
        <v>TBM</v>
      </c>
      <c r="K582" s="38" t="str">
        <f>IF('query (10)'!G582="","",'query (10)'!G582)</f>
        <v>แก้ไขแผน</v>
      </c>
      <c r="L582" s="38" t="str">
        <f>IF('query (10)'!G582="","MISSING",IFERROR(INDEX(Cleaning_Rules!$B$5:$B$10,MATCH(TRIM('query (10)'!G582),Cleaning_Rules!$A$5:$A$10,0)),"UNKNOWN"))</f>
        <v>PLAN_REVISED</v>
      </c>
      <c r="M582" s="38" t="str">
        <f>IF('query (10)'!I582="","",'query (10)'!I582)</f>
        <v>Mechanical</v>
      </c>
      <c r="N582" s="38" t="str">
        <f>IF('query (10)'!O582="","",'query (10)'!O582)</f>
        <v>Part Change</v>
      </c>
      <c r="O582" s="38" t="str">
        <f>IF('query (10)'!P582="","",'query (10)'!P582)</f>
        <v>Medium</v>
      </c>
      <c r="P582" s="38" t="str">
        <f>IF('query (10)'!N582="","",'query (10)'!N582)</f>
        <v>Change bearing stoper work chuck according to the 6M. pm schedule.
- 4FIR101416 = 2 EA.</v>
      </c>
      <c r="Q582" s="38" t="str">
        <f>TRIM('query (10)'!N582)</f>
        <v>Change bearing stoper work chuck according to the 6M. pm schedule.
- 4FIR101416 = 2 EA.</v>
      </c>
      <c r="R582" s="38" t="str">
        <f>TRIM(UPPER('query (10)'!R582))</f>
        <v>BEARING</v>
      </c>
      <c r="S582" s="38" t="str">
        <f>TRIM(UPPER('query (10)'!S582))</f>
        <v>4FIR-101416</v>
      </c>
      <c r="T582" s="38" t="str">
        <f>IF('query (10)'!Q582="","",TRIM(UPPER('query (10)'!Q582)))</f>
        <v/>
      </c>
      <c r="U582" s="38" t="str">
        <f>IF('query (10)'!T582="","",'query (10)'!T582)</f>
        <v/>
      </c>
      <c r="V582" s="39" t="str">
        <f>IF('query (10)'!T582="","",IFERROR(VALUE('query (10)'!T582),""))</f>
        <v/>
      </c>
      <c r="W582" s="40">
        <f>IF('query (10)'!U582="","",'query (10)'!U582)</f>
        <v>0</v>
      </c>
      <c r="X582" s="39">
        <f>IF('query (10)'!V582="","",'query (10)'!V582)</f>
        <v>184</v>
      </c>
      <c r="Y582" s="41">
        <f>IF('query (10)'!W582="","",'query (10)'!W582)</f>
        <v>46262</v>
      </c>
      <c r="Z582" s="41" t="str">
        <f>IF('query (10)'!X582="","",'query (10)'!X582)</f>
        <v/>
      </c>
      <c r="AA582" s="41">
        <f>IF('query (10)'!Y582="","",'query (10)'!Y582)</f>
        <v>46262</v>
      </c>
      <c r="AB582" s="41">
        <f>IF('query (10)'!Z582="","",'query (10)'!Z582)</f>
        <v>46446</v>
      </c>
      <c r="AC582" s="38" t="str">
        <f>IF(OR('query (10)'!AA582="",COUNTIF(Cleaning_Rules!$A$21:$A$26,TRIM('query (10)'!AA582))&gt;0),"",TRIM('query (10)'!AA582))</f>
        <v/>
      </c>
      <c r="AD582" s="38" t="str">
        <f>IF('query (10)'!AB582="","",TRIM(IFERROR(_xlfn.TEXTBEFORE('query (10)'!AB582,"("),'query (10)'!AB582)))</f>
        <v/>
      </c>
      <c r="AE582" s="38" t="str">
        <f>IFERROR(LOWER(TRIM(_xlfn.TEXTBEFORE(_xlfn.TEXTAFTER('query (10)'!AB582,"("),")"))),"")</f>
        <v/>
      </c>
      <c r="AF582" s="38" t="str">
        <f>IF('query (10)'!AD582="","",TRIM('query (10)'!AD582))</f>
        <v>เจษฎา ผิวบาง</v>
      </c>
      <c r="AG582" s="38" t="str">
        <f>IF('query (10)'!AE582="","",TRIM('query (10)'!AE582))</f>
        <v>เจษฎา ผิวบาง</v>
      </c>
      <c r="AH582" s="38" t="str">
        <f>IF('query (10)'!AF582="","",IFERROR(VALUE('query (10)'!AF582),""))</f>
        <v/>
      </c>
      <c r="AI582" s="38" t="str">
        <f>IF('query (10)'!AG582="","",TRIM('query (10)'!AG582))</f>
        <v/>
      </c>
      <c r="AJ582" s="38" t="str">
        <f>IF('query (10)'!AH582="","",IFERROR(VALUE('query (10)'!AH582),""))</f>
        <v/>
      </c>
      <c r="AK582" s="38" t="str">
        <f>IF('query (10)'!AI582="","",TRIM('query (10)'!AI582))</f>
        <v/>
      </c>
      <c r="AL582" s="42">
        <f t="shared" si="45"/>
        <v>2026</v>
      </c>
      <c r="AM582" s="42" t="str">
        <f t="shared" si="46"/>
        <v>2026-08</v>
      </c>
      <c r="AN582" s="42" t="str">
        <f t="shared" ca="1" si="47"/>
        <v>ON_SCHEDULE</v>
      </c>
      <c r="AO582" s="42" t="str">
        <f t="shared" si="48"/>
        <v>GR-420 | SHAFT FRONT O.D.GRINDING MACHINE. | WP Grinding1 | WORK HEAD | Time-based Maintenance | Mechanical | Part Change | Medium | Change bearing stoper work chuck according to the 6M. pm schedule.
- 4FIR101416 = 2 EA. | BEARING | 4FIR-101416 | เจษฎา ผิวบาง</v>
      </c>
      <c r="AP582" s="42" t="str">
        <f>_xlfn.TEXTJOIN("; ",TRUE,IF(COUNTA('query (10)'!A582:AK582)&lt;=6,"NEAR_EMPTY_ROW",""),IF($K582="","MISSING_STATUS",""),IF(AND($K582="เสร็จสิ้น",$Z582=""),"DONE_NO_ACTUAL_DATE",""),IF(AND($I582="Condition-based Maintenance",$AH582=""),"CBM_NO_MEASUREMENT",""),IF(OR($X582="",$X582=0),"INVALID_PERIOD",""),IF(AND($AA582&lt;&gt;"",$AB582&lt;&gt;"",$AB582&lt;$AA582),"DATE_SEQUENCE_ERROR",""),IF(AND($AB582&lt;&gt;"",$AB582&gt;DATE(2030,12,31)),"DATE_OUTLIER",""),IF($C582="","MISSING_QRCODE",""),IF($J582="UNKNOWN","UNKNOWN_PM_TYPE",""),IF($L582="UNKNOWN","UNKNOWN_STATUS",""))</f>
        <v/>
      </c>
      <c r="AQ582" s="42" t="str">
        <f t="shared" si="49"/>
        <v>NO</v>
      </c>
    </row>
    <row r="583" spans="1:43" x14ac:dyDescent="0.3">
      <c r="A583" s="38">
        <f>IF('query (10)'!A583="","",'query (10)'!A583)</f>
        <v>702</v>
      </c>
      <c r="B583" s="38" t="str">
        <f>IF('query (10)'!B583="","",'query (10)'!B583)</f>
        <v/>
      </c>
      <c r="C583" s="38" t="str">
        <f>TRIM(UPPER('query (10)'!M583))</f>
        <v>GR-238</v>
      </c>
      <c r="D583" s="38" t="str">
        <f>TRIM(UPPER(IFERROR(_xlfn.TEXTBEFORE('query (10)'!L583,"("),'query (10)'!L583)))</f>
        <v>REAR O.D. GRINDING M/C</v>
      </c>
      <c r="E583" s="38" t="str">
        <f>IFERROR(TRIM(UPPER(_xlfn.TEXTBEFORE(_xlfn.TEXTAFTER('query (10)'!L583,"("),")"))),"")</f>
        <v/>
      </c>
      <c r="F583" s="38" t="str">
        <f>TRIM('query (10)'!K583)</f>
        <v>WP Grinding1</v>
      </c>
      <c r="G583" s="38" t="str">
        <f>IF('query (10)'!J583="","",'query (10)'!J583)</f>
        <v>Work head</v>
      </c>
      <c r="H583" s="38" t="str">
        <f>TRIM(UPPER('query (10)'!J583))</f>
        <v>WORK HEAD</v>
      </c>
      <c r="I583" s="38" t="str">
        <f>IF('query (10)'!F583="","",'query (10)'!F583)</f>
        <v>Time-based Maintenance</v>
      </c>
      <c r="J583" s="38" t="str">
        <f>IF('query (10)'!F583="","",IFERROR(INDEX(Cleaning_Rules!$B$14:$B$17,MATCH(TRIM('query (10)'!F583),Cleaning_Rules!$A$14:$A$17,0)),"UNKNOWN"))</f>
        <v>TBM</v>
      </c>
      <c r="K583" s="38" t="str">
        <f>IF('query (10)'!G583="","",'query (10)'!G583)</f>
        <v>แก้ไขแผน</v>
      </c>
      <c r="L583" s="38" t="str">
        <f>IF('query (10)'!G583="","MISSING",IFERROR(INDEX(Cleaning_Rules!$B$5:$B$10,MATCH(TRIM('query (10)'!G583),Cleaning_Rules!$A$5:$A$10,0)),"UNKNOWN"))</f>
        <v>PLAN_REVISED</v>
      </c>
      <c r="M583" s="38" t="str">
        <f>IF('query (10)'!I583="","",'query (10)'!I583)</f>
        <v>Mechanical</v>
      </c>
      <c r="N583" s="38" t="str">
        <f>IF('query (10)'!O583="","",'query (10)'!O583)</f>
        <v>Part Change</v>
      </c>
      <c r="O583" s="38" t="str">
        <f>IF('query (10)'!P583="","",'query (10)'!P583)</f>
        <v>Medium</v>
      </c>
      <c r="P583" s="38" t="str">
        <f>IF('query (10)'!N583="","",'query (10)'!N583)</f>
        <v>Change bearing stoper work chuck to cycle pm. 3M.
- 4FIR101416 = 2 EA.</v>
      </c>
      <c r="Q583" s="38" t="str">
        <f>TRIM('query (10)'!N583)</f>
        <v>Change bearing stoper work chuck to cycle pm. 3M.
- 4FIR101416 = 2 EA.</v>
      </c>
      <c r="R583" s="38" t="str">
        <f>TRIM(UPPER('query (10)'!R583))</f>
        <v>BEARING</v>
      </c>
      <c r="S583" s="38" t="str">
        <f>TRIM(UPPER('query (10)'!S583))</f>
        <v>4FIR-101416</v>
      </c>
      <c r="T583" s="38" t="str">
        <f>IF('query (10)'!Q583="","",TRIM(UPPER('query (10)'!Q583)))</f>
        <v/>
      </c>
      <c r="U583" s="38" t="str">
        <f>IF('query (10)'!T583="","",'query (10)'!T583)</f>
        <v/>
      </c>
      <c r="V583" s="39" t="str">
        <f>IF('query (10)'!T583="","",IFERROR(VALUE('query (10)'!T583),""))</f>
        <v/>
      </c>
      <c r="W583" s="40">
        <f>IF('query (10)'!U583="","",'query (10)'!U583)</f>
        <v>0</v>
      </c>
      <c r="X583" s="39">
        <f>IF('query (10)'!V583="","",'query (10)'!V583)</f>
        <v>153</v>
      </c>
      <c r="Y583" s="41">
        <f>IF('query (10)'!W583="","",'query (10)'!W583)</f>
        <v>46228</v>
      </c>
      <c r="Z583" s="41" t="str">
        <f>IF('query (10)'!X583="","",'query (10)'!X583)</f>
        <v/>
      </c>
      <c r="AA583" s="41">
        <f>IF('query (10)'!Y583="","",'query (10)'!Y583)</f>
        <v>46228</v>
      </c>
      <c r="AB583" s="41">
        <f>IF('query (10)'!Z583="","",'query (10)'!Z583)</f>
        <v>46381</v>
      </c>
      <c r="AC583" s="38" t="str">
        <f>IF(OR('query (10)'!AA583="",COUNTIF(Cleaning_Rules!$A$21:$A$26,TRIM('query (10)'!AA583))&gt;0),"",TRIM('query (10)'!AA583))</f>
        <v/>
      </c>
      <c r="AD583" s="38" t="str">
        <f>IF('query (10)'!AB583="","",TRIM(IFERROR(_xlfn.TEXTBEFORE('query (10)'!AB583,"("),'query (10)'!AB583)))</f>
        <v/>
      </c>
      <c r="AE583" s="38" t="str">
        <f>IFERROR(LOWER(TRIM(_xlfn.TEXTBEFORE(_xlfn.TEXTAFTER('query (10)'!AB583,"("),")"))),"")</f>
        <v/>
      </c>
      <c r="AF583" s="38" t="str">
        <f>IF('query (10)'!AD583="","",TRIM('query (10)'!AD583))</f>
        <v>เจษฎา ผิวบาง</v>
      </c>
      <c r="AG583" s="38" t="str">
        <f>IF('query (10)'!AE583="","",TRIM('query (10)'!AE583))</f>
        <v>เจษฎา ผิวบาง</v>
      </c>
      <c r="AH583" s="38" t="str">
        <f>IF('query (10)'!AF583="","",IFERROR(VALUE('query (10)'!AF583),""))</f>
        <v/>
      </c>
      <c r="AI583" s="38" t="str">
        <f>IF('query (10)'!AG583="","",TRIM('query (10)'!AG583))</f>
        <v/>
      </c>
      <c r="AJ583" s="38" t="str">
        <f>IF('query (10)'!AH583="","",IFERROR(VALUE('query (10)'!AH583),""))</f>
        <v/>
      </c>
      <c r="AK583" s="38" t="str">
        <f>IF('query (10)'!AI583="","",TRIM('query (10)'!AI583))</f>
        <v/>
      </c>
      <c r="AL583" s="42">
        <f t="shared" si="45"/>
        <v>2026</v>
      </c>
      <c r="AM583" s="42" t="str">
        <f t="shared" si="46"/>
        <v>2026-07</v>
      </c>
      <c r="AN583" s="42" t="str">
        <f t="shared" ca="1" si="47"/>
        <v>ON_SCHEDULE</v>
      </c>
      <c r="AO583" s="42" t="str">
        <f t="shared" si="48"/>
        <v>GR-238 | REAR O.D. GRINDING M/C | WP Grinding1 | WORK HEAD | Time-based Maintenance | Mechanical | Part Change | Medium | Change bearing stoper work chuck to cycle pm. 3M.
- 4FIR101416 = 2 EA. | BEARING | 4FIR-101416 | เจษฎา ผิวบาง</v>
      </c>
      <c r="AP583" s="42" t="str">
        <f>_xlfn.TEXTJOIN("; ",TRUE,IF(COUNTA('query (10)'!A583:AK583)&lt;=6,"NEAR_EMPTY_ROW",""),IF($K583="","MISSING_STATUS",""),IF(AND($K583="เสร็จสิ้น",$Z583=""),"DONE_NO_ACTUAL_DATE",""),IF(AND($I583="Condition-based Maintenance",$AH583=""),"CBM_NO_MEASUREMENT",""),IF(OR($X583="",$X583=0),"INVALID_PERIOD",""),IF(AND($AA583&lt;&gt;"",$AB583&lt;&gt;"",$AB583&lt;$AA583),"DATE_SEQUENCE_ERROR",""),IF(AND($AB583&lt;&gt;"",$AB583&gt;DATE(2030,12,31)),"DATE_OUTLIER",""),IF($C583="","MISSING_QRCODE",""),IF($J583="UNKNOWN","UNKNOWN_PM_TYPE",""),IF($L583="UNKNOWN","UNKNOWN_STATUS",""))</f>
        <v/>
      </c>
      <c r="AQ583" s="42" t="str">
        <f t="shared" si="49"/>
        <v>NO</v>
      </c>
    </row>
    <row r="584" spans="1:43" x14ac:dyDescent="0.3">
      <c r="A584" s="38">
        <f>IF('query (10)'!A584="","",'query (10)'!A584)</f>
        <v>703</v>
      </c>
      <c r="B584" s="38">
        <f>IF('query (10)'!B584="","",'query (10)'!B584)</f>
        <v>21323</v>
      </c>
      <c r="C584" s="38" t="str">
        <f>TRIM(UPPER('query (10)'!M584))</f>
        <v>GR-419</v>
      </c>
      <c r="D584" s="38" t="str">
        <f>TRIM(UPPER(IFERROR(_xlfn.TEXTBEFORE('query (10)'!L584,"("),'query (10)'!L584)))</f>
        <v>SHAFT FRONT O.D.GRINDING MACHINE.</v>
      </c>
      <c r="E584" s="38" t="str">
        <f>IFERROR(TRIM(UPPER(_xlfn.TEXTBEFORE(_xlfn.TEXTAFTER('query (10)'!L584,"("),")"))),"")</f>
        <v/>
      </c>
      <c r="F584" s="38" t="str">
        <f>TRIM('query (10)'!K584)</f>
        <v>WP Grinding2</v>
      </c>
      <c r="G584" s="38" t="str">
        <f>IF('query (10)'!J584="","",'query (10)'!J584)</f>
        <v>Work head</v>
      </c>
      <c r="H584" s="38" t="str">
        <f>TRIM(UPPER('query (10)'!J584))</f>
        <v>WORK HEAD</v>
      </c>
      <c r="I584" s="38" t="str">
        <f>IF('query (10)'!F584="","",'query (10)'!F584)</f>
        <v>Time-based Maintenance</v>
      </c>
      <c r="J584" s="38" t="str">
        <f>IF('query (10)'!F584="","",IFERROR(INDEX(Cleaning_Rules!$B$14:$B$17,MATCH(TRIM('query (10)'!F584),Cleaning_Rules!$A$14:$A$17,0)),"UNKNOWN"))</f>
        <v>TBM</v>
      </c>
      <c r="K584" s="38" t="str">
        <f>IF('query (10)'!G584="","",'query (10)'!G584)</f>
        <v>เสร็จสิ้น</v>
      </c>
      <c r="L584" s="38" t="str">
        <f>IF('query (10)'!G584="","MISSING",IFERROR(INDEX(Cleaning_Rules!$B$5:$B$10,MATCH(TRIM('query (10)'!G584),Cleaning_Rules!$A$5:$A$10,0)),"UNKNOWN"))</f>
        <v>COMPLETED</v>
      </c>
      <c r="M584" s="38" t="str">
        <f>IF('query (10)'!I584="","",'query (10)'!I584)</f>
        <v>Mechanical</v>
      </c>
      <c r="N584" s="38" t="str">
        <f>IF('query (10)'!O584="","",'query (10)'!O584)</f>
        <v>Part Change</v>
      </c>
      <c r="O584" s="38" t="str">
        <f>IF('query (10)'!P584="","",'query (10)'!P584)</f>
        <v>Medium</v>
      </c>
      <c r="P584" s="38" t="str">
        <f>IF('query (10)'!N584="","",'query (10)'!N584)</f>
        <v>Change bearing stoper work chuck to cycle pm. 3M.
- 4FIR101416 = 2 EA.</v>
      </c>
      <c r="Q584" s="38" t="str">
        <f>TRIM('query (10)'!N584)</f>
        <v>Change bearing stoper work chuck to cycle pm. 3M.
- 4FIR101416 = 2 EA.</v>
      </c>
      <c r="R584" s="38" t="str">
        <f>TRIM(UPPER('query (10)'!R584))</f>
        <v>BEARING</v>
      </c>
      <c r="S584" s="38" t="str">
        <f>TRIM(UPPER('query (10)'!S584))</f>
        <v>4FIR-101416</v>
      </c>
      <c r="T584" s="38" t="str">
        <f>IF('query (10)'!Q584="","",TRIM(UPPER('query (10)'!Q584)))</f>
        <v/>
      </c>
      <c r="U584" s="38" t="str">
        <f>IF('query (10)'!T584="","",'query (10)'!T584)</f>
        <v/>
      </c>
      <c r="V584" s="39" t="str">
        <f>IF('query (10)'!T584="","",IFERROR(VALUE('query (10)'!T584),""))</f>
        <v/>
      </c>
      <c r="W584" s="40">
        <f>IF('query (10)'!U584="","",'query (10)'!U584)</f>
        <v>0</v>
      </c>
      <c r="X584" s="39">
        <f>IF('query (10)'!V584="","",'query (10)'!V584)</f>
        <v>160</v>
      </c>
      <c r="Y584" s="41">
        <f>IF('query (10)'!W584="","",'query (10)'!W584)</f>
        <v>46079</v>
      </c>
      <c r="Z584" s="41">
        <f>IF('query (10)'!X584="","",'query (10)'!X584)</f>
        <v>46183</v>
      </c>
      <c r="AA584" s="41">
        <f>IF('query (10)'!Y584="","",'query (10)'!Y584)</f>
        <v>46183</v>
      </c>
      <c r="AB584" s="41">
        <f>IF('query (10)'!Z584="","",'query (10)'!Z584)</f>
        <v>46343</v>
      </c>
      <c r="AC584" s="38" t="str">
        <f>IF(OR('query (10)'!AA584="",COUNTIF(Cleaning_Rules!$A$21:$A$26,TRIM('query (10)'!AA584))&gt;0),"",TRIM('query (10)'!AA584))</f>
        <v/>
      </c>
      <c r="AD584" s="38" t="str">
        <f>IF('query (10)'!AB584="","",TRIM(IFERROR(_xlfn.TEXTBEFORE('query (10)'!AB584,"("),'query (10)'!AB584)))</f>
        <v>เริ่มซ่อมงาน PM แล้ว รับผิดชอบโดย CHETSADA PHIWBANG</v>
      </c>
      <c r="AE584" s="38" t="str">
        <f>IFERROR(LOWER(TRIM(_xlfn.TEXTBEFORE(_xlfn.TEXTAFTER('query (10)'!AB584,"("),")"))),"")</f>
        <v>chetsada@nsk.com</v>
      </c>
      <c r="AF584" s="38" t="str">
        <f>IF('query (10)'!AD584="","",TRIM('query (10)'!AD584))</f>
        <v>เจษฎา ผิวบาง</v>
      </c>
      <c r="AG584" s="38" t="str">
        <f>IF('query (10)'!AE584="","",TRIM('query (10)'!AE584))</f>
        <v>เจษฎา ผิวบาง</v>
      </c>
      <c r="AH584" s="38" t="str">
        <f>IF('query (10)'!AF584="","",IFERROR(VALUE('query (10)'!AF584),""))</f>
        <v/>
      </c>
      <c r="AI584" s="38" t="str">
        <f>IF('query (10)'!AG584="","",TRIM('query (10)'!AG584))</f>
        <v/>
      </c>
      <c r="AJ584" s="38" t="str">
        <f>IF('query (10)'!AH584="","",IFERROR(VALUE('query (10)'!AH584),""))</f>
        <v/>
      </c>
      <c r="AK584" s="38" t="str">
        <f>IF('query (10)'!AI584="","",TRIM('query (10)'!AI584))</f>
        <v/>
      </c>
      <c r="AL584" s="42">
        <f t="shared" si="45"/>
        <v>2026</v>
      </c>
      <c r="AM584" s="42" t="str">
        <f t="shared" si="46"/>
        <v>2026-02</v>
      </c>
      <c r="AN584" s="42" t="str">
        <f t="shared" ca="1" si="47"/>
        <v/>
      </c>
      <c r="AO584" s="42" t="str">
        <f t="shared" si="48"/>
        <v>GR-419 | SHAFT FRONT O.D.GRINDING MACHINE. | WP Grinding2 | WORK HEAD | Time-based Maintenance | Mechanical | Part Change | Medium | Change bearing stoper work chuck to cycle pm. 3M.
- 4FIR101416 = 2 EA. | BEARING | 4FIR-101416 | เริ่มซ่อมงาน PM แล้ว รับผิดชอบโดย CHETSADA PHIWBANG | เจษฎา ผิวบาง</v>
      </c>
      <c r="AP584" s="42" t="str">
        <f>_xlfn.TEXTJOIN("; ",TRUE,IF(COUNTA('query (10)'!A584:AK584)&lt;=6,"NEAR_EMPTY_ROW",""),IF($K584="","MISSING_STATUS",""),IF(AND($K584="เสร็จสิ้น",$Z584=""),"DONE_NO_ACTUAL_DATE",""),IF(AND($I584="Condition-based Maintenance",$AH584=""),"CBM_NO_MEASUREMENT",""),IF(OR($X584="",$X584=0),"INVALID_PERIOD",""),IF(AND($AA584&lt;&gt;"",$AB584&lt;&gt;"",$AB584&lt;$AA584),"DATE_SEQUENCE_ERROR",""),IF(AND($AB584&lt;&gt;"",$AB584&gt;DATE(2030,12,31)),"DATE_OUTLIER",""),IF($C584="","MISSING_QRCODE",""),IF($J584="UNKNOWN","UNKNOWN_PM_TYPE",""),IF($L584="UNKNOWN","UNKNOWN_STATUS",""))</f>
        <v/>
      </c>
      <c r="AQ584" s="42" t="str">
        <f t="shared" si="49"/>
        <v>NO</v>
      </c>
    </row>
    <row r="585" spans="1:43" x14ac:dyDescent="0.3">
      <c r="A585" s="38">
        <f>IF('query (10)'!A585="","",'query (10)'!A585)</f>
        <v>704</v>
      </c>
      <c r="B585" s="38">
        <f>IF('query (10)'!B585="","",'query (10)'!B585)</f>
        <v>21322</v>
      </c>
      <c r="C585" s="38" t="str">
        <f>TRIM(UPPER('query (10)'!M585))</f>
        <v>GR-237</v>
      </c>
      <c r="D585" s="38" t="str">
        <f>TRIM(UPPER(IFERROR(_xlfn.TEXTBEFORE('query (10)'!L585,"("),'query (10)'!L585)))</f>
        <v>SHAFT REAR O.D. GRINDING M/C</v>
      </c>
      <c r="E585" s="38" t="str">
        <f>IFERROR(TRIM(UPPER(_xlfn.TEXTBEFORE(_xlfn.TEXTAFTER('query (10)'!L585,"("),")"))),"")</f>
        <v/>
      </c>
      <c r="F585" s="38" t="str">
        <f>TRIM('query (10)'!K585)</f>
        <v>WP Grinding2</v>
      </c>
      <c r="G585" s="38" t="str">
        <f>IF('query (10)'!J585="","",'query (10)'!J585)</f>
        <v>Work head</v>
      </c>
      <c r="H585" s="38" t="str">
        <f>TRIM(UPPER('query (10)'!J585))</f>
        <v>WORK HEAD</v>
      </c>
      <c r="I585" s="38" t="str">
        <f>IF('query (10)'!F585="","",'query (10)'!F585)</f>
        <v>Time-based Maintenance</v>
      </c>
      <c r="J585" s="38" t="str">
        <f>IF('query (10)'!F585="","",IFERROR(INDEX(Cleaning_Rules!$B$14:$B$17,MATCH(TRIM('query (10)'!F585),Cleaning_Rules!$A$14:$A$17,0)),"UNKNOWN"))</f>
        <v>TBM</v>
      </c>
      <c r="K585" s="38" t="str">
        <f>IF('query (10)'!G585="","",'query (10)'!G585)</f>
        <v>เสร็จสิ้น</v>
      </c>
      <c r="L585" s="38" t="str">
        <f>IF('query (10)'!G585="","MISSING",IFERROR(INDEX(Cleaning_Rules!$B$5:$B$10,MATCH(TRIM('query (10)'!G585),Cleaning_Rules!$A$5:$A$10,0)),"UNKNOWN"))</f>
        <v>COMPLETED</v>
      </c>
      <c r="M585" s="38" t="str">
        <f>IF('query (10)'!I585="","",'query (10)'!I585)</f>
        <v>Mechanical</v>
      </c>
      <c r="N585" s="38" t="str">
        <f>IF('query (10)'!O585="","",'query (10)'!O585)</f>
        <v>Part Change</v>
      </c>
      <c r="O585" s="38" t="str">
        <f>IF('query (10)'!P585="","",'query (10)'!P585)</f>
        <v>Medium</v>
      </c>
      <c r="P585" s="38" t="str">
        <f>IF('query (10)'!N585="","",'query (10)'!N585)</f>
        <v>Change bearing stoper work chuck to cycle pm. 3M.
- 4FIR101416 = 2 EA.</v>
      </c>
      <c r="Q585" s="38" t="str">
        <f>TRIM('query (10)'!N585)</f>
        <v>Change bearing stoper work chuck to cycle pm. 3M.
- 4FIR101416 = 2 EA.</v>
      </c>
      <c r="R585" s="38" t="str">
        <f>TRIM(UPPER('query (10)'!R585))</f>
        <v>BEARING</v>
      </c>
      <c r="S585" s="38" t="str">
        <f>TRIM(UPPER('query (10)'!S585))</f>
        <v>4FIR-101416</v>
      </c>
      <c r="T585" s="38" t="str">
        <f>IF('query (10)'!Q585="","",TRIM(UPPER('query (10)'!Q585)))</f>
        <v/>
      </c>
      <c r="U585" s="38" t="str">
        <f>IF('query (10)'!T585="","",'query (10)'!T585)</f>
        <v/>
      </c>
      <c r="V585" s="39" t="str">
        <f>IF('query (10)'!T585="","",IFERROR(VALUE('query (10)'!T585),""))</f>
        <v/>
      </c>
      <c r="W585" s="40">
        <f>IF('query (10)'!U585="","",'query (10)'!U585)</f>
        <v>0</v>
      </c>
      <c r="X585" s="39">
        <f>IF('query (10)'!V585="","",'query (10)'!V585)</f>
        <v>160</v>
      </c>
      <c r="Y585" s="41">
        <f>IF('query (10)'!W585="","",'query (10)'!W585)</f>
        <v>46079</v>
      </c>
      <c r="Z585" s="41">
        <f>IF('query (10)'!X585="","",'query (10)'!X585)</f>
        <v>46183</v>
      </c>
      <c r="AA585" s="41">
        <f>IF('query (10)'!Y585="","",'query (10)'!Y585)</f>
        <v>46183</v>
      </c>
      <c r="AB585" s="41">
        <f>IF('query (10)'!Z585="","",'query (10)'!Z585)</f>
        <v>46343</v>
      </c>
      <c r="AC585" s="38" t="str">
        <f>IF(OR('query (10)'!AA585="",COUNTIF(Cleaning_Rules!$A$21:$A$26,TRIM('query (10)'!AA585))&gt;0),"",TRIM('query (10)'!AA585))</f>
        <v/>
      </c>
      <c r="AD585" s="38" t="str">
        <f>IF('query (10)'!AB585="","",TRIM(IFERROR(_xlfn.TEXTBEFORE('query (10)'!AB585,"("),'query (10)'!AB585)))</f>
        <v>เริ่มซ่อมงาน PM แล้ว รับผิดชอบโดย CHETSADA PHIWBANG</v>
      </c>
      <c r="AE585" s="38" t="str">
        <f>IFERROR(LOWER(TRIM(_xlfn.TEXTBEFORE(_xlfn.TEXTAFTER('query (10)'!AB585,"("),")"))),"")</f>
        <v>chetsada@nsk.com</v>
      </c>
      <c r="AF585" s="38" t="str">
        <f>IF('query (10)'!AD585="","",TRIM('query (10)'!AD585))</f>
        <v>เจษฎา ผิวบาง</v>
      </c>
      <c r="AG585" s="38" t="str">
        <f>IF('query (10)'!AE585="","",TRIM('query (10)'!AE585))</f>
        <v>เจษฎา ผิวบาง</v>
      </c>
      <c r="AH585" s="38" t="str">
        <f>IF('query (10)'!AF585="","",IFERROR(VALUE('query (10)'!AF585),""))</f>
        <v/>
      </c>
      <c r="AI585" s="38" t="str">
        <f>IF('query (10)'!AG585="","",TRIM('query (10)'!AG585))</f>
        <v/>
      </c>
      <c r="AJ585" s="38" t="str">
        <f>IF('query (10)'!AH585="","",IFERROR(VALUE('query (10)'!AH585),""))</f>
        <v/>
      </c>
      <c r="AK585" s="38" t="str">
        <f>IF('query (10)'!AI585="","",TRIM('query (10)'!AI585))</f>
        <v/>
      </c>
      <c r="AL585" s="42">
        <f t="shared" si="45"/>
        <v>2026</v>
      </c>
      <c r="AM585" s="42" t="str">
        <f t="shared" si="46"/>
        <v>2026-02</v>
      </c>
      <c r="AN585" s="42" t="str">
        <f t="shared" ca="1" si="47"/>
        <v/>
      </c>
      <c r="AO585" s="42" t="str">
        <f t="shared" si="48"/>
        <v>GR-237 | SHAFT REAR O.D. GRINDING M/C | WP Grinding2 | WORK HEAD | Time-based Maintenance | Mechanical | Part Change | Medium | Change bearing stoper work chuck to cycle pm. 3M.
- 4FIR101416 = 2 EA. | BEARING | 4FIR-101416 | เริ่มซ่อมงาน PM แล้ว รับผิดชอบโดย CHETSADA PHIWBANG | เจษฎา ผิวบาง</v>
      </c>
      <c r="AP585" s="42" t="str">
        <f>_xlfn.TEXTJOIN("; ",TRUE,IF(COUNTA('query (10)'!A585:AK585)&lt;=6,"NEAR_EMPTY_ROW",""),IF($K585="","MISSING_STATUS",""),IF(AND($K585="เสร็จสิ้น",$Z585=""),"DONE_NO_ACTUAL_DATE",""),IF(AND($I585="Condition-based Maintenance",$AH585=""),"CBM_NO_MEASUREMENT",""),IF(OR($X585="",$X585=0),"INVALID_PERIOD",""),IF(AND($AA585&lt;&gt;"",$AB585&lt;&gt;"",$AB585&lt;$AA585),"DATE_SEQUENCE_ERROR",""),IF(AND($AB585&lt;&gt;"",$AB585&gt;DATE(2030,12,31)),"DATE_OUTLIER",""),IF($C585="","MISSING_QRCODE",""),IF($J585="UNKNOWN","UNKNOWN_PM_TYPE",""),IF($L585="UNKNOWN","UNKNOWN_STATUS",""))</f>
        <v/>
      </c>
      <c r="AQ585" s="42" t="str">
        <f t="shared" si="49"/>
        <v>NO</v>
      </c>
    </row>
    <row r="586" spans="1:43" x14ac:dyDescent="0.3">
      <c r="A586" s="38">
        <f>IF('query (10)'!A586="","",'query (10)'!A586)</f>
        <v>705</v>
      </c>
      <c r="B586" s="38">
        <f>IF('query (10)'!B586="","",'query (10)'!B586)</f>
        <v>17797</v>
      </c>
      <c r="C586" s="38" t="str">
        <f>TRIM(UPPER('query (10)'!M586))</f>
        <v>AS-1021</v>
      </c>
      <c r="D586" s="38" t="str">
        <f>TRIM(UPPER(IFERROR(_xlfn.TEXTBEFORE('query (10)'!L586,"("),'query (10)'!L586)))</f>
        <v>HUB3 MATCHING MACHINE</v>
      </c>
      <c r="E586" s="38" t="str">
        <f>IFERROR(TRIM(UPPER(_xlfn.TEXTBEFORE(_xlfn.TEXTAFTER('query (10)'!L586,"("),")"))),"")</f>
        <v/>
      </c>
      <c r="F586" s="38" t="str">
        <f>TRIM('query (10)'!K586)</f>
        <v>HUB3-2</v>
      </c>
      <c r="G586" s="38" t="str">
        <f>IF('query (10)'!J586="","",'query (10)'!J586)</f>
        <v>Solenoid valve</v>
      </c>
      <c r="H586" s="38" t="str">
        <f>TRIM(UPPER('query (10)'!J586))</f>
        <v>SOLENOID VALVE</v>
      </c>
      <c r="I586" s="38" t="str">
        <f>IF('query (10)'!F586="","",'query (10)'!F586)</f>
        <v>Time-based Maintenance</v>
      </c>
      <c r="J586" s="38" t="str">
        <f>IF('query (10)'!F586="","",IFERROR(INDEX(Cleaning_Rules!$B$14:$B$17,MATCH(TRIM('query (10)'!F586),Cleaning_Rules!$A$14:$A$17,0)),"UNKNOWN"))</f>
        <v>TBM</v>
      </c>
      <c r="K586" s="38" t="str">
        <f>IF('query (10)'!G586="","",'query (10)'!G586)</f>
        <v>เสร็จสิ้น</v>
      </c>
      <c r="L586" s="38" t="str">
        <f>IF('query (10)'!G586="","MISSING",IFERROR(INDEX(Cleaning_Rules!$B$5:$B$10,MATCH(TRIM('query (10)'!G586),Cleaning_Rules!$A$5:$A$10,0)),"UNKNOWN"))</f>
        <v>COMPLETED</v>
      </c>
      <c r="M586" s="38" t="str">
        <f>IF('query (10)'!I586="","",'query (10)'!I586)</f>
        <v>Mechanical</v>
      </c>
      <c r="N586" s="38" t="str">
        <f>IF('query (10)'!O586="","",'query (10)'!O586)</f>
        <v>Cleaning</v>
      </c>
      <c r="O586" s="38" t="str">
        <f>IF('query (10)'!P586="","",'query (10)'!P586)</f>
        <v>Medium</v>
      </c>
      <c r="P586" s="38" t="str">
        <f>IF('query (10)'!N586="","",'query (10)'!N586)</f>
        <v xml:space="preserve">Cleaning and Lubrication solenoid valve </v>
      </c>
      <c r="Q586" s="38" t="str">
        <f>TRIM('query (10)'!N586)</f>
        <v>Cleaning and Lubrication solenoid valve</v>
      </c>
      <c r="R586" s="38" t="str">
        <f>TRIM(UPPER('query (10)'!R586))</f>
        <v/>
      </c>
      <c r="S586" s="38" t="str">
        <f>TRIM(UPPER('query (10)'!S586))</f>
        <v/>
      </c>
      <c r="T586" s="38" t="str">
        <f>IF('query (10)'!Q586="","",TRIM(UPPER('query (10)'!Q586)))</f>
        <v/>
      </c>
      <c r="U586" s="38" t="str">
        <f>IF('query (10)'!T586="","",'query (10)'!T586)</f>
        <v/>
      </c>
      <c r="V586" s="39" t="str">
        <f>IF('query (10)'!T586="","",IFERROR(VALUE('query (10)'!T586),""))</f>
        <v/>
      </c>
      <c r="W586" s="40">
        <f>IF('query (10)'!U586="","",'query (10)'!U586)</f>
        <v>0</v>
      </c>
      <c r="X586" s="39">
        <f>IF('query (10)'!V586="","",'query (10)'!V586)</f>
        <v>360</v>
      </c>
      <c r="Y586" s="41">
        <f>IF('query (10)'!W586="","",'query (10)'!W586)</f>
        <v>46036</v>
      </c>
      <c r="Z586" s="41">
        <f>IF('query (10)'!X586="","",'query (10)'!X586)</f>
        <v>46059</v>
      </c>
      <c r="AA586" s="41">
        <f>IF('query (10)'!Y586="","",'query (10)'!Y586)</f>
        <v>46059</v>
      </c>
      <c r="AB586" s="41">
        <f>IF('query (10)'!Z586="","",'query (10)'!Z586)</f>
        <v>46419</v>
      </c>
      <c r="AC586" s="38" t="str">
        <f>IF(OR('query (10)'!AA586="",COUNTIF(Cleaning_Rules!$A$21:$A$26,TRIM('query (10)'!AA586))&gt;0),"",TRIM('query (10)'!AA586))</f>
        <v/>
      </c>
      <c r="AD586" s="38" t="str">
        <f>IF('query (10)'!AB586="","",TRIM(IFERROR(_xlfn.TEXTBEFORE('query (10)'!AB586,"("),'query (10)'!AB586)))</f>
        <v>เริ่มซ่อมงาน PM แล้ว รับผิดชอบโดย JAKKAPAT KHOTSOMBAT</v>
      </c>
      <c r="AE586" s="38" t="str">
        <f>IFERROR(LOWER(TRIM(_xlfn.TEXTBEFORE(_xlfn.TEXTAFTER('query (10)'!AB586,"("),")"))),"")</f>
        <v>jakkapat@nsk.com</v>
      </c>
      <c r="AF586" s="38" t="str">
        <f>IF('query (10)'!AD586="","",TRIM('query (10)'!AD586))</f>
        <v>จักรภัทร โคตรสมบัติ</v>
      </c>
      <c r="AG586" s="38" t="str">
        <f>IF('query (10)'!AE586="","",TRIM('query (10)'!AE586))</f>
        <v>จักรภัทร โคตรสมบัติ</v>
      </c>
      <c r="AH586" s="38" t="str">
        <f>IF('query (10)'!AF586="","",IFERROR(VALUE('query (10)'!AF586),""))</f>
        <v/>
      </c>
      <c r="AI586" s="38" t="str">
        <f>IF('query (10)'!AG586="","",TRIM('query (10)'!AG586))</f>
        <v/>
      </c>
      <c r="AJ586" s="38" t="str">
        <f>IF('query (10)'!AH586="","",IFERROR(VALUE('query (10)'!AH586),""))</f>
        <v/>
      </c>
      <c r="AK586" s="38" t="str">
        <f>IF('query (10)'!AI586="","",TRIM('query (10)'!AI586))</f>
        <v/>
      </c>
      <c r="AL586" s="42">
        <f t="shared" si="45"/>
        <v>2026</v>
      </c>
      <c r="AM586" s="42" t="str">
        <f t="shared" si="46"/>
        <v>2026-01</v>
      </c>
      <c r="AN586" s="42" t="str">
        <f t="shared" ca="1" si="47"/>
        <v/>
      </c>
      <c r="AO586" s="42" t="str">
        <f t="shared" si="48"/>
        <v>AS-1021 | HUB3 MATCHING MACHINE | HUB3-2 | SOLENOID VALVE | Time-based Maintenance | Mechanical | Cleaning | Medium | Cleaning and Lubrication solenoid valve | เริ่มซ่อมงาน PM แล้ว รับผิดชอบโดย JAKKAPAT KHOTSOMBAT | จักรภัทร โคตรสมบัติ</v>
      </c>
      <c r="AP586" s="42" t="str">
        <f>_xlfn.TEXTJOIN("; ",TRUE,IF(COUNTA('query (10)'!A586:AK586)&lt;=6,"NEAR_EMPTY_ROW",""),IF($K586="","MISSING_STATUS",""),IF(AND($K586="เสร็จสิ้น",$Z586=""),"DONE_NO_ACTUAL_DATE",""),IF(AND($I586="Condition-based Maintenance",$AH586=""),"CBM_NO_MEASUREMENT",""),IF(OR($X586="",$X586=0),"INVALID_PERIOD",""),IF(AND($AA586&lt;&gt;"",$AB586&lt;&gt;"",$AB586&lt;$AA586),"DATE_SEQUENCE_ERROR",""),IF(AND($AB586&lt;&gt;"",$AB586&gt;DATE(2030,12,31)),"DATE_OUTLIER",""),IF($C586="","MISSING_QRCODE",""),IF($J586="UNKNOWN","UNKNOWN_PM_TYPE",""),IF($L586="UNKNOWN","UNKNOWN_STATUS",""))</f>
        <v/>
      </c>
      <c r="AQ586" s="42" t="str">
        <f t="shared" si="49"/>
        <v>NO</v>
      </c>
    </row>
    <row r="587" spans="1:43" x14ac:dyDescent="0.3">
      <c r="A587" s="38">
        <f>IF('query (10)'!A587="","",'query (10)'!A587)</f>
        <v>706</v>
      </c>
      <c r="B587" s="38">
        <f>IF('query (10)'!B587="","",'query (10)'!B587)</f>
        <v>17798</v>
      </c>
      <c r="C587" s="38" t="str">
        <f>TRIM(UPPER('query (10)'!M587))</f>
        <v>AS-743</v>
      </c>
      <c r="D587" s="38" t="str">
        <f>TRIM(UPPER(IFERROR(_xlfn.TEXTBEFORE('query (10)'!L587,"("),'query (10)'!L587)))</f>
        <v>HUB3 BALL FILLING MACHINE</v>
      </c>
      <c r="E587" s="38" t="str">
        <f>IFERROR(TRIM(UPPER(_xlfn.TEXTBEFORE(_xlfn.TEXTAFTER('query (10)'!L587,"("),")"))),"")</f>
        <v/>
      </c>
      <c r="F587" s="38" t="str">
        <f>TRIM('query (10)'!K587)</f>
        <v>HUB3-2</v>
      </c>
      <c r="G587" s="38" t="str">
        <f>IF('query (10)'!J587="","",'query (10)'!J587)</f>
        <v>Solenoid valve</v>
      </c>
      <c r="H587" s="38" t="str">
        <f>TRIM(UPPER('query (10)'!J587))</f>
        <v>SOLENOID VALVE</v>
      </c>
      <c r="I587" s="38" t="str">
        <f>IF('query (10)'!F587="","",'query (10)'!F587)</f>
        <v>Time-based Maintenance</v>
      </c>
      <c r="J587" s="38" t="str">
        <f>IF('query (10)'!F587="","",IFERROR(INDEX(Cleaning_Rules!$B$14:$B$17,MATCH(TRIM('query (10)'!F587),Cleaning_Rules!$A$14:$A$17,0)),"UNKNOWN"))</f>
        <v>TBM</v>
      </c>
      <c r="K587" s="38" t="str">
        <f>IF('query (10)'!G587="","",'query (10)'!G587)</f>
        <v>เสร็จสิ้น</v>
      </c>
      <c r="L587" s="38" t="str">
        <f>IF('query (10)'!G587="","MISSING",IFERROR(INDEX(Cleaning_Rules!$B$5:$B$10,MATCH(TRIM('query (10)'!G587),Cleaning_Rules!$A$5:$A$10,0)),"UNKNOWN"))</f>
        <v>COMPLETED</v>
      </c>
      <c r="M587" s="38" t="str">
        <f>IF('query (10)'!I587="","",'query (10)'!I587)</f>
        <v>Mechanical</v>
      </c>
      <c r="N587" s="38" t="str">
        <f>IF('query (10)'!O587="","",'query (10)'!O587)</f>
        <v>Cleaning</v>
      </c>
      <c r="O587" s="38" t="str">
        <f>IF('query (10)'!P587="","",'query (10)'!P587)</f>
        <v>Medium</v>
      </c>
      <c r="P587" s="38" t="str">
        <f>IF('query (10)'!N587="","",'query (10)'!N587)</f>
        <v xml:space="preserve">Cleaning and Lubrication solenoid valve </v>
      </c>
      <c r="Q587" s="38" t="str">
        <f>TRIM('query (10)'!N587)</f>
        <v>Cleaning and Lubrication solenoid valve</v>
      </c>
      <c r="R587" s="38" t="str">
        <f>TRIM(UPPER('query (10)'!R587))</f>
        <v/>
      </c>
      <c r="S587" s="38" t="str">
        <f>TRIM(UPPER('query (10)'!S587))</f>
        <v/>
      </c>
      <c r="T587" s="38" t="str">
        <f>IF('query (10)'!Q587="","",TRIM(UPPER('query (10)'!Q587)))</f>
        <v/>
      </c>
      <c r="U587" s="38" t="str">
        <f>IF('query (10)'!T587="","",'query (10)'!T587)</f>
        <v/>
      </c>
      <c r="V587" s="39" t="str">
        <f>IF('query (10)'!T587="","",IFERROR(VALUE('query (10)'!T587),""))</f>
        <v/>
      </c>
      <c r="W587" s="40">
        <f>IF('query (10)'!U587="","",'query (10)'!U587)</f>
        <v>0</v>
      </c>
      <c r="X587" s="39">
        <f>IF('query (10)'!V587="","",'query (10)'!V587)</f>
        <v>360</v>
      </c>
      <c r="Y587" s="41">
        <f>IF('query (10)'!W587="","",'query (10)'!W587)</f>
        <v>46036</v>
      </c>
      <c r="Z587" s="41">
        <f>IF('query (10)'!X587="","",'query (10)'!X587)</f>
        <v>46059</v>
      </c>
      <c r="AA587" s="41">
        <f>IF('query (10)'!Y587="","",'query (10)'!Y587)</f>
        <v>46059</v>
      </c>
      <c r="AB587" s="41">
        <f>IF('query (10)'!Z587="","",'query (10)'!Z587)</f>
        <v>46419</v>
      </c>
      <c r="AC587" s="38" t="str">
        <f>IF(OR('query (10)'!AA587="",COUNTIF(Cleaning_Rules!$A$21:$A$26,TRIM('query (10)'!AA587))&gt;0),"",TRIM('query (10)'!AA587))</f>
        <v/>
      </c>
      <c r="AD587" s="38" t="str">
        <f>IF('query (10)'!AB587="","",TRIM(IFERROR(_xlfn.TEXTBEFORE('query (10)'!AB587,"("),'query (10)'!AB587)))</f>
        <v>เริ่มซ่อมงาน PM แล้ว รับผิดชอบโดย JAKKAPAT KHOTSOMBAT</v>
      </c>
      <c r="AE587" s="38" t="str">
        <f>IFERROR(LOWER(TRIM(_xlfn.TEXTBEFORE(_xlfn.TEXTAFTER('query (10)'!AB587,"("),")"))),"")</f>
        <v>jakkapat@nsk.com</v>
      </c>
      <c r="AF587" s="38" t="str">
        <f>IF('query (10)'!AD587="","",TRIM('query (10)'!AD587))</f>
        <v>จักรภัทร โคตรสมบัติ</v>
      </c>
      <c r="AG587" s="38" t="str">
        <f>IF('query (10)'!AE587="","",TRIM('query (10)'!AE587))</f>
        <v>จักรภัทร โคตรสมบัติ</v>
      </c>
      <c r="AH587" s="38" t="str">
        <f>IF('query (10)'!AF587="","",IFERROR(VALUE('query (10)'!AF587),""))</f>
        <v/>
      </c>
      <c r="AI587" s="38" t="str">
        <f>IF('query (10)'!AG587="","",TRIM('query (10)'!AG587))</f>
        <v/>
      </c>
      <c r="AJ587" s="38" t="str">
        <f>IF('query (10)'!AH587="","",IFERROR(VALUE('query (10)'!AH587),""))</f>
        <v/>
      </c>
      <c r="AK587" s="38" t="str">
        <f>IF('query (10)'!AI587="","",TRIM('query (10)'!AI587))</f>
        <v/>
      </c>
      <c r="AL587" s="42">
        <f t="shared" si="45"/>
        <v>2026</v>
      </c>
      <c r="AM587" s="42" t="str">
        <f t="shared" si="46"/>
        <v>2026-01</v>
      </c>
      <c r="AN587" s="42" t="str">
        <f t="shared" ca="1" si="47"/>
        <v/>
      </c>
      <c r="AO587" s="42" t="str">
        <f t="shared" si="48"/>
        <v>AS-743 | HUB3 BALL FILLING MACHINE | HUB3-2 | SOLENOID VALVE | Time-based Maintenance | Mechanical | Cleaning | Medium | Cleaning and Lubrication solenoid valve | เริ่มซ่อมงาน PM แล้ว รับผิดชอบโดย JAKKAPAT KHOTSOMBAT | จักรภัทร โคตรสมบัติ</v>
      </c>
      <c r="AP587" s="42" t="str">
        <f>_xlfn.TEXTJOIN("; ",TRUE,IF(COUNTA('query (10)'!A587:AK587)&lt;=6,"NEAR_EMPTY_ROW",""),IF($K587="","MISSING_STATUS",""),IF(AND($K587="เสร็จสิ้น",$Z587=""),"DONE_NO_ACTUAL_DATE",""),IF(AND($I587="Condition-based Maintenance",$AH587=""),"CBM_NO_MEASUREMENT",""),IF(OR($X587="",$X587=0),"INVALID_PERIOD",""),IF(AND($AA587&lt;&gt;"",$AB587&lt;&gt;"",$AB587&lt;$AA587),"DATE_SEQUENCE_ERROR",""),IF(AND($AB587&lt;&gt;"",$AB587&gt;DATE(2030,12,31)),"DATE_OUTLIER",""),IF($C587="","MISSING_QRCODE",""),IF($J587="UNKNOWN","UNKNOWN_PM_TYPE",""),IF($L587="UNKNOWN","UNKNOWN_STATUS",""))</f>
        <v/>
      </c>
      <c r="AQ587" s="42" t="str">
        <f t="shared" si="49"/>
        <v>NO</v>
      </c>
    </row>
    <row r="588" spans="1:43" x14ac:dyDescent="0.3">
      <c r="A588" s="38">
        <f>IF('query (10)'!A588="","",'query (10)'!A588)</f>
        <v>708</v>
      </c>
      <c r="B588" s="38" t="str">
        <f>IF('query (10)'!B588="","",'query (10)'!B588)</f>
        <v/>
      </c>
      <c r="C588" s="38" t="str">
        <f>TRIM(UPPER('query (10)'!M588))</f>
        <v>GR-420</v>
      </c>
      <c r="D588" s="38" t="str">
        <f>TRIM(UPPER(IFERROR(_xlfn.TEXTBEFORE('query (10)'!L588,"("),'query (10)'!L588)))</f>
        <v>SHAFT FRONT O.D.GRINDING MACHINE.</v>
      </c>
      <c r="E588" s="38" t="str">
        <f>IFERROR(TRIM(UPPER(_xlfn.TEXTBEFORE(_xlfn.TEXTAFTER('query (10)'!L588,"("),")"))),"")</f>
        <v/>
      </c>
      <c r="F588" s="38" t="str">
        <f>TRIM('query (10)'!K588)</f>
        <v>WP Grinding1</v>
      </c>
      <c r="G588" s="38" t="str">
        <f>IF('query (10)'!J588="","",'query (10)'!J588)</f>
        <v>Work head</v>
      </c>
      <c r="H588" s="38" t="str">
        <f>TRIM(UPPER('query (10)'!J588))</f>
        <v>WORK HEAD</v>
      </c>
      <c r="I588" s="38" t="str">
        <f>IF('query (10)'!F588="","",'query (10)'!F588)</f>
        <v>Time-based Maintenance</v>
      </c>
      <c r="J588" s="38" t="str">
        <f>IF('query (10)'!F588="","",IFERROR(INDEX(Cleaning_Rules!$B$14:$B$17,MATCH(TRIM('query (10)'!F588),Cleaning_Rules!$A$14:$A$17,0)),"UNKNOWN"))</f>
        <v>TBM</v>
      </c>
      <c r="K588" s="38" t="str">
        <f>IF('query (10)'!G588="","",'query (10)'!G588)</f>
        <v>เสร็จสิ้น</v>
      </c>
      <c r="L588" s="38" t="str">
        <f>IF('query (10)'!G588="","MISSING",IFERROR(INDEX(Cleaning_Rules!$B$5:$B$10,MATCH(TRIM('query (10)'!G588),Cleaning_Rules!$A$5:$A$10,0)),"UNKNOWN"))</f>
        <v>COMPLETED</v>
      </c>
      <c r="M588" s="38" t="str">
        <f>IF('query (10)'!I588="","",'query (10)'!I588)</f>
        <v>Mechanical</v>
      </c>
      <c r="N588" s="38" t="str">
        <f>IF('query (10)'!O588="","",'query (10)'!O588)</f>
        <v>Part Change</v>
      </c>
      <c r="O588" s="38" t="str">
        <f>IF('query (10)'!P588="","",'query (10)'!P588)</f>
        <v>Medium</v>
      </c>
      <c r="P588" s="38" t="str">
        <f>IF('query (10)'!N588="","",'query (10)'!N588)</f>
        <v>Change belt work head to cycle pm 1Y.
- 2/5MS-775 = 4 EA.</v>
      </c>
      <c r="Q588" s="38" t="str">
        <f>TRIM('query (10)'!N588)</f>
        <v>Change belt work head to cycle pm 1Y.
- 2/5MS-775 = 4 EA.</v>
      </c>
      <c r="R588" s="38" t="str">
        <f>TRIM(UPPER('query (10)'!R588))</f>
        <v>BELT</v>
      </c>
      <c r="S588" s="38" t="str">
        <f>TRIM(UPPER('query (10)'!S588))</f>
        <v>2/5MS775</v>
      </c>
      <c r="T588" s="38" t="str">
        <f>IF('query (10)'!Q588="","",TRIM(UPPER('query (10)'!Q588)))</f>
        <v/>
      </c>
      <c r="U588" s="38" t="str">
        <f>IF('query (10)'!T588="","",'query (10)'!T588)</f>
        <v/>
      </c>
      <c r="V588" s="39" t="str">
        <f>IF('query (10)'!T588="","",IFERROR(VALUE('query (10)'!T588),""))</f>
        <v/>
      </c>
      <c r="W588" s="40">
        <f>IF('query (10)'!U588="","",'query (10)'!U588)</f>
        <v>0</v>
      </c>
      <c r="X588" s="39">
        <f>IF('query (10)'!V588="","",'query (10)'!V588)</f>
        <v>365</v>
      </c>
      <c r="Y588" s="41">
        <f>IF('query (10)'!W588="","",'query (10)'!W588)</f>
        <v>46049</v>
      </c>
      <c r="Z588" s="41" t="str">
        <f>IF('query (10)'!X588="","",'query (10)'!X588)</f>
        <v/>
      </c>
      <c r="AA588" s="41">
        <f>IF('query (10)'!Y588="","",'query (10)'!Y588)</f>
        <v>46049</v>
      </c>
      <c r="AB588" s="41">
        <f>IF('query (10)'!Z588="","",'query (10)'!Z588)</f>
        <v>46414</v>
      </c>
      <c r="AC588" s="38" t="str">
        <f>IF(OR('query (10)'!AA588="",COUNTIF(Cleaning_Rules!$A$21:$A$26,TRIM('query (10)'!AA588))&gt;0),"",TRIM('query (10)'!AA588))</f>
        <v/>
      </c>
      <c r="AD588" s="38" t="str">
        <f>IF('query (10)'!AB588="","",TRIM(IFERROR(_xlfn.TEXTBEFORE('query (10)'!AB588,"("),'query (10)'!AB588)))</f>
        <v/>
      </c>
      <c r="AE588" s="38" t="str">
        <f>IFERROR(LOWER(TRIM(_xlfn.TEXTBEFORE(_xlfn.TEXTAFTER('query (10)'!AB588,"("),")"))),"")</f>
        <v/>
      </c>
      <c r="AF588" s="38" t="str">
        <f>IF('query (10)'!AD588="","",TRIM('query (10)'!AD588))</f>
        <v>เจษฎา ผิวบาง</v>
      </c>
      <c r="AG588" s="38" t="str">
        <f>IF('query (10)'!AE588="","",TRIM('query (10)'!AE588))</f>
        <v>เจษฎา ผิวบาง</v>
      </c>
      <c r="AH588" s="38" t="str">
        <f>IF('query (10)'!AF588="","",IFERROR(VALUE('query (10)'!AF588),""))</f>
        <v/>
      </c>
      <c r="AI588" s="38" t="str">
        <f>IF('query (10)'!AG588="","",TRIM('query (10)'!AG588))</f>
        <v/>
      </c>
      <c r="AJ588" s="38" t="str">
        <f>IF('query (10)'!AH588="","",IFERROR(VALUE('query (10)'!AH588),""))</f>
        <v/>
      </c>
      <c r="AK588" s="38" t="str">
        <f>IF('query (10)'!AI588="","",TRIM('query (10)'!AI588))</f>
        <v/>
      </c>
      <c r="AL588" s="42">
        <f t="shared" si="45"/>
        <v>2026</v>
      </c>
      <c r="AM588" s="42" t="str">
        <f t="shared" si="46"/>
        <v>2026-01</v>
      </c>
      <c r="AN588" s="42" t="str">
        <f t="shared" ca="1" si="47"/>
        <v/>
      </c>
      <c r="AO588" s="42" t="str">
        <f t="shared" si="48"/>
        <v>GR-420 | SHAFT FRONT O.D.GRINDING MACHINE. | WP Grinding1 | WORK HEAD | Time-based Maintenance | Mechanical | Part Change | Medium | Change belt work head to cycle pm 1Y.
- 2/5MS-775 = 4 EA. | BELT | 2/5MS775 | เจษฎา ผิวบาง</v>
      </c>
      <c r="AP588" s="42" t="str">
        <f>_xlfn.TEXTJOIN("; ",TRUE,IF(COUNTA('query (10)'!A588:AK588)&lt;=6,"NEAR_EMPTY_ROW",""),IF($K588="","MISSING_STATUS",""),IF(AND($K588="เสร็จสิ้น",$Z588=""),"DONE_NO_ACTUAL_DATE",""),IF(AND($I588="Condition-based Maintenance",$AH588=""),"CBM_NO_MEASUREMENT",""),IF(OR($X588="",$X588=0),"INVALID_PERIOD",""),IF(AND($AA588&lt;&gt;"",$AB588&lt;&gt;"",$AB588&lt;$AA588),"DATE_SEQUENCE_ERROR",""),IF(AND($AB588&lt;&gt;"",$AB588&gt;DATE(2030,12,31)),"DATE_OUTLIER",""),IF($C588="","MISSING_QRCODE",""),IF($J588="UNKNOWN","UNKNOWN_PM_TYPE",""),IF($L588="UNKNOWN","UNKNOWN_STATUS",""))</f>
        <v>DONE_NO_ACTUAL_DATE</v>
      </c>
      <c r="AQ588" s="42" t="str">
        <f t="shared" si="49"/>
        <v>NO</v>
      </c>
    </row>
    <row r="589" spans="1:43" x14ac:dyDescent="0.3">
      <c r="A589" s="38">
        <f>IF('query (10)'!A589="","",'query (10)'!A589)</f>
        <v>709</v>
      </c>
      <c r="B589" s="38" t="str">
        <f>IF('query (10)'!B589="","",'query (10)'!B589)</f>
        <v/>
      </c>
      <c r="C589" s="38" t="str">
        <f>TRIM(UPPER('query (10)'!M589))</f>
        <v>GR-419</v>
      </c>
      <c r="D589" s="38" t="str">
        <f>TRIM(UPPER(IFERROR(_xlfn.TEXTBEFORE('query (10)'!L589,"("),'query (10)'!L589)))</f>
        <v>SHAFT FRONT O.D.GRINDING MACHINE.</v>
      </c>
      <c r="E589" s="38" t="str">
        <f>IFERROR(TRIM(UPPER(_xlfn.TEXTBEFORE(_xlfn.TEXTAFTER('query (10)'!L589,"("),")"))),"")</f>
        <v/>
      </c>
      <c r="F589" s="38" t="str">
        <f>TRIM('query (10)'!K589)</f>
        <v>WP Grinding2</v>
      </c>
      <c r="G589" s="38" t="str">
        <f>IF('query (10)'!J589="","",'query (10)'!J589)</f>
        <v>Work head</v>
      </c>
      <c r="H589" s="38" t="str">
        <f>TRIM(UPPER('query (10)'!J589))</f>
        <v>WORK HEAD</v>
      </c>
      <c r="I589" s="38" t="str">
        <f>IF('query (10)'!F589="","",'query (10)'!F589)</f>
        <v>Time-based Maintenance</v>
      </c>
      <c r="J589" s="38" t="str">
        <f>IF('query (10)'!F589="","",IFERROR(INDEX(Cleaning_Rules!$B$14:$B$17,MATCH(TRIM('query (10)'!F589),Cleaning_Rules!$A$14:$A$17,0)),"UNKNOWN"))</f>
        <v>TBM</v>
      </c>
      <c r="K589" s="38" t="str">
        <f>IF('query (10)'!G589="","",'query (10)'!G589)</f>
        <v>เสร็จสิ้น</v>
      </c>
      <c r="L589" s="38" t="str">
        <f>IF('query (10)'!G589="","MISSING",IFERROR(INDEX(Cleaning_Rules!$B$5:$B$10,MATCH(TRIM('query (10)'!G589),Cleaning_Rules!$A$5:$A$10,0)),"UNKNOWN"))</f>
        <v>COMPLETED</v>
      </c>
      <c r="M589" s="38" t="str">
        <f>IF('query (10)'!I589="","",'query (10)'!I589)</f>
        <v>Mechanical</v>
      </c>
      <c r="N589" s="38" t="str">
        <f>IF('query (10)'!O589="","",'query (10)'!O589)</f>
        <v>Part Change</v>
      </c>
      <c r="O589" s="38" t="str">
        <f>IF('query (10)'!P589="","",'query (10)'!P589)</f>
        <v>Medium</v>
      </c>
      <c r="P589" s="38" t="str">
        <f>IF('query (10)'!N589="","",'query (10)'!N589)</f>
        <v>Change belt work head to cycle pm 1Y.
- 2/5MS-775 = 4 EA.</v>
      </c>
      <c r="Q589" s="38" t="str">
        <f>TRIM('query (10)'!N589)</f>
        <v>Change belt work head to cycle pm 1Y.
- 2/5MS-775 = 4 EA.</v>
      </c>
      <c r="R589" s="38" t="str">
        <f>TRIM(UPPER('query (10)'!R589))</f>
        <v>BELT</v>
      </c>
      <c r="S589" s="38" t="str">
        <f>TRIM(UPPER('query (10)'!S589))</f>
        <v>2/5MS775</v>
      </c>
      <c r="T589" s="38" t="str">
        <f>IF('query (10)'!Q589="","",TRIM(UPPER('query (10)'!Q589)))</f>
        <v/>
      </c>
      <c r="U589" s="38" t="str">
        <f>IF('query (10)'!T589="","",'query (10)'!T589)</f>
        <v/>
      </c>
      <c r="V589" s="39" t="str">
        <f>IF('query (10)'!T589="","",IFERROR(VALUE('query (10)'!T589),""))</f>
        <v/>
      </c>
      <c r="W589" s="40">
        <f>IF('query (10)'!U589="","",'query (10)'!U589)</f>
        <v>0</v>
      </c>
      <c r="X589" s="39">
        <f>IF('query (10)'!V589="","",'query (10)'!V589)</f>
        <v>365</v>
      </c>
      <c r="Y589" s="41">
        <f>IF('query (10)'!W589="","",'query (10)'!W589)</f>
        <v>46050</v>
      </c>
      <c r="Z589" s="41" t="str">
        <f>IF('query (10)'!X589="","",'query (10)'!X589)</f>
        <v/>
      </c>
      <c r="AA589" s="41">
        <f>IF('query (10)'!Y589="","",'query (10)'!Y589)</f>
        <v>46050</v>
      </c>
      <c r="AB589" s="41">
        <f>IF('query (10)'!Z589="","",'query (10)'!Z589)</f>
        <v>46415</v>
      </c>
      <c r="AC589" s="38" t="str">
        <f>IF(OR('query (10)'!AA589="",COUNTIF(Cleaning_Rules!$A$21:$A$26,TRIM('query (10)'!AA589))&gt;0),"",TRIM('query (10)'!AA589))</f>
        <v/>
      </c>
      <c r="AD589" s="38" t="str">
        <f>IF('query (10)'!AB589="","",TRIM(IFERROR(_xlfn.TEXTBEFORE('query (10)'!AB589,"("),'query (10)'!AB589)))</f>
        <v/>
      </c>
      <c r="AE589" s="38" t="str">
        <f>IFERROR(LOWER(TRIM(_xlfn.TEXTBEFORE(_xlfn.TEXTAFTER('query (10)'!AB589,"("),")"))),"")</f>
        <v/>
      </c>
      <c r="AF589" s="38" t="str">
        <f>IF('query (10)'!AD589="","",TRIM('query (10)'!AD589))</f>
        <v>เจษฎา ผิวบาง</v>
      </c>
      <c r="AG589" s="38" t="str">
        <f>IF('query (10)'!AE589="","",TRIM('query (10)'!AE589))</f>
        <v>เจษฎา ผิวบาง</v>
      </c>
      <c r="AH589" s="38" t="str">
        <f>IF('query (10)'!AF589="","",IFERROR(VALUE('query (10)'!AF589),""))</f>
        <v/>
      </c>
      <c r="AI589" s="38" t="str">
        <f>IF('query (10)'!AG589="","",TRIM('query (10)'!AG589))</f>
        <v/>
      </c>
      <c r="AJ589" s="38" t="str">
        <f>IF('query (10)'!AH589="","",IFERROR(VALUE('query (10)'!AH589),""))</f>
        <v/>
      </c>
      <c r="AK589" s="38" t="str">
        <f>IF('query (10)'!AI589="","",TRIM('query (10)'!AI589))</f>
        <v/>
      </c>
      <c r="AL589" s="42">
        <f t="shared" si="45"/>
        <v>2026</v>
      </c>
      <c r="AM589" s="42" t="str">
        <f t="shared" si="46"/>
        <v>2026-01</v>
      </c>
      <c r="AN589" s="42" t="str">
        <f t="shared" ca="1" si="47"/>
        <v/>
      </c>
      <c r="AO589" s="42" t="str">
        <f t="shared" si="48"/>
        <v>GR-419 | SHAFT FRONT O.D.GRINDING MACHINE. | WP Grinding2 | WORK HEAD | Time-based Maintenance | Mechanical | Part Change | Medium | Change belt work head to cycle pm 1Y.
- 2/5MS-775 = 4 EA. | BELT | 2/5MS775 | เจษฎา ผิวบาง</v>
      </c>
      <c r="AP589" s="42" t="str">
        <f>_xlfn.TEXTJOIN("; ",TRUE,IF(COUNTA('query (10)'!A589:AK589)&lt;=6,"NEAR_EMPTY_ROW",""),IF($K589="","MISSING_STATUS",""),IF(AND($K589="เสร็จสิ้น",$Z589=""),"DONE_NO_ACTUAL_DATE",""),IF(AND($I589="Condition-based Maintenance",$AH589=""),"CBM_NO_MEASUREMENT",""),IF(OR($X589="",$X589=0),"INVALID_PERIOD",""),IF(AND($AA589&lt;&gt;"",$AB589&lt;&gt;"",$AB589&lt;$AA589),"DATE_SEQUENCE_ERROR",""),IF(AND($AB589&lt;&gt;"",$AB589&gt;DATE(2030,12,31)),"DATE_OUTLIER",""),IF($C589="","MISSING_QRCODE",""),IF($J589="UNKNOWN","UNKNOWN_PM_TYPE",""),IF($L589="UNKNOWN","UNKNOWN_STATUS",""))</f>
        <v>DONE_NO_ACTUAL_DATE</v>
      </c>
      <c r="AQ589" s="42" t="str">
        <f t="shared" si="49"/>
        <v>NO</v>
      </c>
    </row>
    <row r="590" spans="1:43" x14ac:dyDescent="0.3">
      <c r="A590" s="38">
        <f>IF('query (10)'!A590="","",'query (10)'!A590)</f>
        <v>710</v>
      </c>
      <c r="B590" s="38" t="str">
        <f>IF('query (10)'!B590="","",'query (10)'!B590)</f>
        <v/>
      </c>
      <c r="C590" s="38" t="str">
        <f>TRIM(UPPER('query (10)'!M590))</f>
        <v>GR-238</v>
      </c>
      <c r="D590" s="38" t="str">
        <f>TRIM(UPPER(IFERROR(_xlfn.TEXTBEFORE('query (10)'!L590,"("),'query (10)'!L590)))</f>
        <v>REAR O.D. GRINDING M/C</v>
      </c>
      <c r="E590" s="38" t="str">
        <f>IFERROR(TRIM(UPPER(_xlfn.TEXTBEFORE(_xlfn.TEXTAFTER('query (10)'!L590,"("),")"))),"")</f>
        <v/>
      </c>
      <c r="F590" s="38" t="str">
        <f>TRIM('query (10)'!K590)</f>
        <v>WP Grinding1</v>
      </c>
      <c r="G590" s="38" t="str">
        <f>IF('query (10)'!J590="","",'query (10)'!J590)</f>
        <v>Work head</v>
      </c>
      <c r="H590" s="38" t="str">
        <f>TRIM(UPPER('query (10)'!J590))</f>
        <v>WORK HEAD</v>
      </c>
      <c r="I590" s="38" t="str">
        <f>IF('query (10)'!F590="","",'query (10)'!F590)</f>
        <v>Time-based Maintenance</v>
      </c>
      <c r="J590" s="38" t="str">
        <f>IF('query (10)'!F590="","",IFERROR(INDEX(Cleaning_Rules!$B$14:$B$17,MATCH(TRIM('query (10)'!F590),Cleaning_Rules!$A$14:$A$17,0)),"UNKNOWN"))</f>
        <v>TBM</v>
      </c>
      <c r="K590" s="38" t="str">
        <f>IF('query (10)'!G590="","",'query (10)'!G590)</f>
        <v>เสร็จสิ้น</v>
      </c>
      <c r="L590" s="38" t="str">
        <f>IF('query (10)'!G590="","MISSING",IFERROR(INDEX(Cleaning_Rules!$B$5:$B$10,MATCH(TRIM('query (10)'!G590),Cleaning_Rules!$A$5:$A$10,0)),"UNKNOWN"))</f>
        <v>COMPLETED</v>
      </c>
      <c r="M590" s="38" t="str">
        <f>IF('query (10)'!I590="","",'query (10)'!I590)</f>
        <v>Mechanical</v>
      </c>
      <c r="N590" s="38" t="str">
        <f>IF('query (10)'!O590="","",'query (10)'!O590)</f>
        <v>Part Change</v>
      </c>
      <c r="O590" s="38" t="str">
        <f>IF('query (10)'!P590="","",'query (10)'!P590)</f>
        <v>Medium</v>
      </c>
      <c r="P590" s="38" t="str">
        <f>IF('query (10)'!N590="","",'query (10)'!N590)</f>
        <v>Change belt work head (Front) to cycle pm 1Y.
- 2/5MS-750 = 4 EA.</v>
      </c>
      <c r="Q590" s="38" t="str">
        <f>TRIM('query (10)'!N590)</f>
        <v>Change belt work head (Front) to cycle pm 1Y.
- 2/5MS-750 = 4 EA.</v>
      </c>
      <c r="R590" s="38" t="str">
        <f>TRIM(UPPER('query (10)'!R590))</f>
        <v>BELT</v>
      </c>
      <c r="S590" s="38" t="str">
        <f>TRIM(UPPER('query (10)'!S590))</f>
        <v>2/5MS750</v>
      </c>
      <c r="T590" s="38" t="str">
        <f>IF('query (10)'!Q590="","",TRIM(UPPER('query (10)'!Q590)))</f>
        <v/>
      </c>
      <c r="U590" s="38" t="str">
        <f>IF('query (10)'!T590="","",'query (10)'!T590)</f>
        <v/>
      </c>
      <c r="V590" s="39" t="str">
        <f>IF('query (10)'!T590="","",IFERROR(VALUE('query (10)'!T590),""))</f>
        <v/>
      </c>
      <c r="W590" s="40">
        <f>IF('query (10)'!U590="","",'query (10)'!U590)</f>
        <v>0</v>
      </c>
      <c r="X590" s="39">
        <f>IF('query (10)'!V590="","",'query (10)'!V590)</f>
        <v>365</v>
      </c>
      <c r="Y590" s="41">
        <f>IF('query (10)'!W590="","",'query (10)'!W590)</f>
        <v>46049</v>
      </c>
      <c r="Z590" s="41" t="str">
        <f>IF('query (10)'!X590="","",'query (10)'!X590)</f>
        <v/>
      </c>
      <c r="AA590" s="41">
        <f>IF('query (10)'!Y590="","",'query (10)'!Y590)</f>
        <v>46049</v>
      </c>
      <c r="AB590" s="41">
        <f>IF('query (10)'!Z590="","",'query (10)'!Z590)</f>
        <v>46414</v>
      </c>
      <c r="AC590" s="38" t="str">
        <f>IF(OR('query (10)'!AA590="",COUNTIF(Cleaning_Rules!$A$21:$A$26,TRIM('query (10)'!AA590))&gt;0),"",TRIM('query (10)'!AA590))</f>
        <v/>
      </c>
      <c r="AD590" s="38" t="str">
        <f>IF('query (10)'!AB590="","",TRIM(IFERROR(_xlfn.TEXTBEFORE('query (10)'!AB590,"("),'query (10)'!AB590)))</f>
        <v/>
      </c>
      <c r="AE590" s="38" t="str">
        <f>IFERROR(LOWER(TRIM(_xlfn.TEXTBEFORE(_xlfn.TEXTAFTER('query (10)'!AB590,"("),")"))),"")</f>
        <v/>
      </c>
      <c r="AF590" s="38" t="str">
        <f>IF('query (10)'!AD590="","",TRIM('query (10)'!AD590))</f>
        <v>เจษฎา ผิวบาง</v>
      </c>
      <c r="AG590" s="38" t="str">
        <f>IF('query (10)'!AE590="","",TRIM('query (10)'!AE590))</f>
        <v>เจษฎา ผิวบาง</v>
      </c>
      <c r="AH590" s="38" t="str">
        <f>IF('query (10)'!AF590="","",IFERROR(VALUE('query (10)'!AF590),""))</f>
        <v/>
      </c>
      <c r="AI590" s="38" t="str">
        <f>IF('query (10)'!AG590="","",TRIM('query (10)'!AG590))</f>
        <v/>
      </c>
      <c r="AJ590" s="38" t="str">
        <f>IF('query (10)'!AH590="","",IFERROR(VALUE('query (10)'!AH590),""))</f>
        <v/>
      </c>
      <c r="AK590" s="38" t="str">
        <f>IF('query (10)'!AI590="","",TRIM('query (10)'!AI590))</f>
        <v/>
      </c>
      <c r="AL590" s="42">
        <f t="shared" si="45"/>
        <v>2026</v>
      </c>
      <c r="AM590" s="42" t="str">
        <f t="shared" si="46"/>
        <v>2026-01</v>
      </c>
      <c r="AN590" s="42" t="str">
        <f t="shared" ca="1" si="47"/>
        <v/>
      </c>
      <c r="AO590" s="42" t="str">
        <f t="shared" si="48"/>
        <v>GR-238 | REAR O.D. GRINDING M/C | WP Grinding1 | WORK HEAD | Time-based Maintenance | Mechanical | Part Change | Medium | Change belt work head (Front) to cycle pm 1Y.
- 2/5MS-750 = 4 EA. | BELT | 2/5MS750 | เจษฎา ผิวบาง</v>
      </c>
      <c r="AP590" s="42" t="str">
        <f>_xlfn.TEXTJOIN("; ",TRUE,IF(COUNTA('query (10)'!A590:AK590)&lt;=6,"NEAR_EMPTY_ROW",""),IF($K590="","MISSING_STATUS",""),IF(AND($K590="เสร็จสิ้น",$Z590=""),"DONE_NO_ACTUAL_DATE",""),IF(AND($I590="Condition-based Maintenance",$AH590=""),"CBM_NO_MEASUREMENT",""),IF(OR($X590="",$X590=0),"INVALID_PERIOD",""),IF(AND($AA590&lt;&gt;"",$AB590&lt;&gt;"",$AB590&lt;$AA590),"DATE_SEQUENCE_ERROR",""),IF(AND($AB590&lt;&gt;"",$AB590&gt;DATE(2030,12,31)),"DATE_OUTLIER",""),IF($C590="","MISSING_QRCODE",""),IF($J590="UNKNOWN","UNKNOWN_PM_TYPE",""),IF($L590="UNKNOWN","UNKNOWN_STATUS",""))</f>
        <v>DONE_NO_ACTUAL_DATE</v>
      </c>
      <c r="AQ590" s="42" t="str">
        <f t="shared" si="49"/>
        <v>NO</v>
      </c>
    </row>
    <row r="591" spans="1:43" x14ac:dyDescent="0.3">
      <c r="A591" s="38">
        <f>IF('query (10)'!A591="","",'query (10)'!A591)</f>
        <v>711</v>
      </c>
      <c r="B591" s="38" t="str">
        <f>IF('query (10)'!B591="","",'query (10)'!B591)</f>
        <v/>
      </c>
      <c r="C591" s="38" t="str">
        <f>TRIM(UPPER('query (10)'!M591))</f>
        <v>GR-237</v>
      </c>
      <c r="D591" s="38" t="str">
        <f>TRIM(UPPER(IFERROR(_xlfn.TEXTBEFORE('query (10)'!L591,"("),'query (10)'!L591)))</f>
        <v>SHAFT REAR O.D. GRINDING M/C</v>
      </c>
      <c r="E591" s="38" t="str">
        <f>IFERROR(TRIM(UPPER(_xlfn.TEXTBEFORE(_xlfn.TEXTAFTER('query (10)'!L591,"("),")"))),"")</f>
        <v/>
      </c>
      <c r="F591" s="38" t="str">
        <f>TRIM('query (10)'!K591)</f>
        <v>WP Grinding2</v>
      </c>
      <c r="G591" s="38" t="str">
        <f>IF('query (10)'!J591="","",'query (10)'!J591)</f>
        <v>Work head</v>
      </c>
      <c r="H591" s="38" t="str">
        <f>TRIM(UPPER('query (10)'!J591))</f>
        <v>WORK HEAD</v>
      </c>
      <c r="I591" s="38" t="str">
        <f>IF('query (10)'!F591="","",'query (10)'!F591)</f>
        <v>Time-based Maintenance</v>
      </c>
      <c r="J591" s="38" t="str">
        <f>IF('query (10)'!F591="","",IFERROR(INDEX(Cleaning_Rules!$B$14:$B$17,MATCH(TRIM('query (10)'!F591),Cleaning_Rules!$A$14:$A$17,0)),"UNKNOWN"))</f>
        <v>TBM</v>
      </c>
      <c r="K591" s="38" t="str">
        <f>IF('query (10)'!G591="","",'query (10)'!G591)</f>
        <v>แก้ไขแผน</v>
      </c>
      <c r="L591" s="38" t="str">
        <f>IF('query (10)'!G591="","MISSING",IFERROR(INDEX(Cleaning_Rules!$B$5:$B$10,MATCH(TRIM('query (10)'!G591),Cleaning_Rules!$A$5:$A$10,0)),"UNKNOWN"))</f>
        <v>PLAN_REVISED</v>
      </c>
      <c r="M591" s="38" t="str">
        <f>IF('query (10)'!I591="","",'query (10)'!I591)</f>
        <v>Mechanical</v>
      </c>
      <c r="N591" s="38" t="str">
        <f>IF('query (10)'!O591="","",'query (10)'!O591)</f>
        <v>Part Change</v>
      </c>
      <c r="O591" s="38" t="str">
        <f>IF('query (10)'!P591="","",'query (10)'!P591)</f>
        <v>Medium</v>
      </c>
      <c r="P591" s="38" t="str">
        <f>IF('query (10)'!N591="","",'query (10)'!N591)</f>
        <v>Change belt work head (Front) to cycle pm 1Y.
- 2/5MS-750 = 4 EA.</v>
      </c>
      <c r="Q591" s="38" t="str">
        <f>TRIM('query (10)'!N591)</f>
        <v>Change belt work head (Front) to cycle pm 1Y.
- 2/5MS-750 = 4 EA.</v>
      </c>
      <c r="R591" s="38" t="str">
        <f>TRIM(UPPER('query (10)'!R591))</f>
        <v>BELT</v>
      </c>
      <c r="S591" s="38" t="str">
        <f>TRIM(UPPER('query (10)'!S591))</f>
        <v>2/5MS750</v>
      </c>
      <c r="T591" s="38" t="str">
        <f>IF('query (10)'!Q591="","",TRIM(UPPER('query (10)'!Q591)))</f>
        <v/>
      </c>
      <c r="U591" s="38" t="str">
        <f>IF('query (10)'!T591="","",'query (10)'!T591)</f>
        <v/>
      </c>
      <c r="V591" s="39" t="str">
        <f>IF('query (10)'!T591="","",IFERROR(VALUE('query (10)'!T591),""))</f>
        <v/>
      </c>
      <c r="W591" s="40">
        <f>IF('query (10)'!U591="","",'query (10)'!U591)</f>
        <v>0</v>
      </c>
      <c r="X591" s="39">
        <f>IF('query (10)'!V591="","",'query (10)'!V591)</f>
        <v>365</v>
      </c>
      <c r="Y591" s="41">
        <f>IF('query (10)'!W591="","",'query (10)'!W591)</f>
        <v>46050</v>
      </c>
      <c r="Z591" s="41" t="str">
        <f>IF('query (10)'!X591="","",'query (10)'!X591)</f>
        <v/>
      </c>
      <c r="AA591" s="41">
        <f>IF('query (10)'!Y591="","",'query (10)'!Y591)</f>
        <v>46050</v>
      </c>
      <c r="AB591" s="41">
        <f>IF('query (10)'!Z591="","",'query (10)'!Z591)</f>
        <v>46415</v>
      </c>
      <c r="AC591" s="38" t="str">
        <f>IF(OR('query (10)'!AA591="",COUNTIF(Cleaning_Rules!$A$21:$A$26,TRIM('query (10)'!AA591))&gt;0),"",TRIM('query (10)'!AA591))</f>
        <v/>
      </c>
      <c r="AD591" s="38" t="str">
        <f>IF('query (10)'!AB591="","",TRIM(IFERROR(_xlfn.TEXTBEFORE('query (10)'!AB591,"("),'query (10)'!AB591)))</f>
        <v/>
      </c>
      <c r="AE591" s="38" t="str">
        <f>IFERROR(LOWER(TRIM(_xlfn.TEXTBEFORE(_xlfn.TEXTAFTER('query (10)'!AB591,"("),")"))),"")</f>
        <v/>
      </c>
      <c r="AF591" s="38" t="str">
        <f>IF('query (10)'!AD591="","",TRIM('query (10)'!AD591))</f>
        <v>เจษฎา ผิวบาง</v>
      </c>
      <c r="AG591" s="38" t="str">
        <f>IF('query (10)'!AE591="","",TRIM('query (10)'!AE591))</f>
        <v>เจษฎา ผิวบาง</v>
      </c>
      <c r="AH591" s="38" t="str">
        <f>IF('query (10)'!AF591="","",IFERROR(VALUE('query (10)'!AF591),""))</f>
        <v/>
      </c>
      <c r="AI591" s="38" t="str">
        <f>IF('query (10)'!AG591="","",TRIM('query (10)'!AG591))</f>
        <v/>
      </c>
      <c r="AJ591" s="38" t="str">
        <f>IF('query (10)'!AH591="","",IFERROR(VALUE('query (10)'!AH591),""))</f>
        <v/>
      </c>
      <c r="AK591" s="38" t="str">
        <f>IF('query (10)'!AI591="","",TRIM('query (10)'!AI591))</f>
        <v/>
      </c>
      <c r="AL591" s="42">
        <f t="shared" si="45"/>
        <v>2026</v>
      </c>
      <c r="AM591" s="42" t="str">
        <f t="shared" si="46"/>
        <v>2026-01</v>
      </c>
      <c r="AN591" s="42" t="str">
        <f t="shared" ca="1" si="47"/>
        <v>ON_SCHEDULE</v>
      </c>
      <c r="AO591" s="42" t="str">
        <f t="shared" si="48"/>
        <v>GR-237 | SHAFT REAR O.D. GRINDING M/C | WP Grinding2 | WORK HEAD | Time-based Maintenance | Mechanical | Part Change | Medium | Change belt work head (Front) to cycle pm 1Y.
- 2/5MS-750 = 4 EA. | BELT | 2/5MS750 | เจษฎา ผิวบาง</v>
      </c>
      <c r="AP591" s="42" t="str">
        <f>_xlfn.TEXTJOIN("; ",TRUE,IF(COUNTA('query (10)'!A591:AK591)&lt;=6,"NEAR_EMPTY_ROW",""),IF($K591="","MISSING_STATUS",""),IF(AND($K591="เสร็จสิ้น",$Z591=""),"DONE_NO_ACTUAL_DATE",""),IF(AND($I591="Condition-based Maintenance",$AH591=""),"CBM_NO_MEASUREMENT",""),IF(OR($X591="",$X591=0),"INVALID_PERIOD",""),IF(AND($AA591&lt;&gt;"",$AB591&lt;&gt;"",$AB591&lt;$AA591),"DATE_SEQUENCE_ERROR",""),IF(AND($AB591&lt;&gt;"",$AB591&gt;DATE(2030,12,31)),"DATE_OUTLIER",""),IF($C591="","MISSING_QRCODE",""),IF($J591="UNKNOWN","UNKNOWN_PM_TYPE",""),IF($L591="UNKNOWN","UNKNOWN_STATUS",""))</f>
        <v/>
      </c>
      <c r="AQ591" s="42" t="str">
        <f t="shared" si="49"/>
        <v>NO</v>
      </c>
    </row>
    <row r="592" spans="1:43" x14ac:dyDescent="0.3">
      <c r="A592" s="38">
        <f>IF('query (10)'!A592="","",'query (10)'!A592)</f>
        <v>712</v>
      </c>
      <c r="B592" s="38">
        <f>IF('query (10)'!B592="","",'query (10)'!B592)</f>
        <v>17485</v>
      </c>
      <c r="C592" s="38" t="str">
        <f>TRIM(UPPER('query (10)'!M592))</f>
        <v>CH-1036</v>
      </c>
      <c r="D592" s="38" t="str">
        <f>TRIM(UPPER(IFERROR(_xlfn.TEXTBEFORE('query (10)'!L592,"("),'query (10)'!L592)))</f>
        <v>OUTER RING INSPECTION MACHINE</v>
      </c>
      <c r="E592" s="38" t="str">
        <f>IFERROR(TRIM(UPPER(_xlfn.TEXTBEFORE(_xlfn.TEXTAFTER('query (10)'!L592,"("),")"))),"")</f>
        <v/>
      </c>
      <c r="F592" s="38" t="str">
        <f>TRIM('query (10)'!K592)</f>
        <v>HUB2.5</v>
      </c>
      <c r="G592" s="38" t="str">
        <f>IF('query (10)'!J592="","",'query (10)'!J592)</f>
        <v>Carrier</v>
      </c>
      <c r="H592" s="38" t="str">
        <f>TRIM(UPPER('query (10)'!J592))</f>
        <v>CARRIER</v>
      </c>
      <c r="I592" s="38" t="str">
        <f>IF('query (10)'!F592="","",'query (10)'!F592)</f>
        <v>Time-based Maintenance</v>
      </c>
      <c r="J592" s="38" t="str">
        <f>IF('query (10)'!F592="","",IFERROR(INDEX(Cleaning_Rules!$B$14:$B$17,MATCH(TRIM('query (10)'!F592),Cleaning_Rules!$A$14:$A$17,0)),"UNKNOWN"))</f>
        <v>TBM</v>
      </c>
      <c r="K592" s="38" t="str">
        <f>IF('query (10)'!G592="","",'query (10)'!G592)</f>
        <v>เสร็จสิ้น</v>
      </c>
      <c r="L592" s="38" t="str">
        <f>IF('query (10)'!G592="","MISSING",IFERROR(INDEX(Cleaning_Rules!$B$5:$B$10,MATCH(TRIM('query (10)'!G592),Cleaning_Rules!$A$5:$A$10,0)),"UNKNOWN"))</f>
        <v>COMPLETED</v>
      </c>
      <c r="M592" s="38" t="str">
        <f>IF('query (10)'!I592="","",'query (10)'!I592)</f>
        <v>Mechanical</v>
      </c>
      <c r="N592" s="38" t="str">
        <f>IF('query (10)'!O592="","",'query (10)'!O592)</f>
        <v>Part Change</v>
      </c>
      <c r="O592" s="38" t="str">
        <f>IF('query (10)'!P592="","",'query (10)'!P592)</f>
        <v>Medium</v>
      </c>
      <c r="P592" s="38" t="str">
        <f>IF('query (10)'!N592="","",'query (10)'!N592)</f>
        <v>Repair carrier plate According to PM 1 Year Cycle</v>
      </c>
      <c r="Q592" s="38" t="str">
        <f>TRIM('query (10)'!N592)</f>
        <v>Repair carrier plate According to PM 1 Year Cycle</v>
      </c>
      <c r="R592" s="38" t="str">
        <f>TRIM(UPPER('query (10)'!R592))</f>
        <v>BEARING HOLDER SET</v>
      </c>
      <c r="S592" s="38" t="str">
        <f>TRIM(UPPER('query (10)'!S592))</f>
        <v>BGRB608ZZ-25</v>
      </c>
      <c r="T592" s="38" t="str">
        <f>IF('query (10)'!Q592="","",TRIM(UPPER('query (10)'!Q592)))</f>
        <v/>
      </c>
      <c r="U592" s="38" t="str">
        <f>IF('query (10)'!T592="","",'query (10)'!T592)</f>
        <v/>
      </c>
      <c r="V592" s="39" t="str">
        <f>IF('query (10)'!T592="","",IFERROR(VALUE('query (10)'!T592),""))</f>
        <v/>
      </c>
      <c r="W592" s="40">
        <f>IF('query (10)'!U592="","",'query (10)'!U592)</f>
        <v>0</v>
      </c>
      <c r="X592" s="39">
        <f>IF('query (10)'!V592="","",'query (10)'!V592)</f>
        <v>360</v>
      </c>
      <c r="Y592" s="41">
        <f>IF('query (10)'!W592="","",'query (10)'!W592)</f>
        <v>46037</v>
      </c>
      <c r="Z592" s="41">
        <f>IF('query (10)'!X592="","",'query (10)'!X592)</f>
        <v>46059</v>
      </c>
      <c r="AA592" s="41">
        <f>IF('query (10)'!Y592="","",'query (10)'!Y592)</f>
        <v>46059</v>
      </c>
      <c r="AB592" s="41">
        <f>IF('query (10)'!Z592="","",'query (10)'!Z592)</f>
        <v>46419</v>
      </c>
      <c r="AC592" s="38" t="str">
        <f>IF(OR('query (10)'!AA592="",COUNTIF(Cleaning_Rules!$A$21:$A$26,TRIM('query (10)'!AA592))&gt;0),"",TRIM('query (10)'!AA592))</f>
        <v/>
      </c>
      <c r="AD592" s="38" t="str">
        <f>IF('query (10)'!AB592="","",TRIM(IFERROR(_xlfn.TEXTBEFORE('query (10)'!AB592,"("),'query (10)'!AB592)))</f>
        <v>เริ่มซ่อมงาน PM แล้ว รับผิดชอบโดย JAKKAPAT KHOTSOMBAT</v>
      </c>
      <c r="AE592" s="38" t="str">
        <f>IFERROR(LOWER(TRIM(_xlfn.TEXTBEFORE(_xlfn.TEXTAFTER('query (10)'!AB592,"("),")"))),"")</f>
        <v>jakkapat@nsk.com</v>
      </c>
      <c r="AF592" s="38" t="str">
        <f>IF('query (10)'!AD592="","",TRIM('query (10)'!AD592))</f>
        <v>จักรภัทร โคตรสมบัติ</v>
      </c>
      <c r="AG592" s="38" t="str">
        <f>IF('query (10)'!AE592="","",TRIM('query (10)'!AE592))</f>
        <v>จักรภัทร โคตรสมบัติ</v>
      </c>
      <c r="AH592" s="38" t="str">
        <f>IF('query (10)'!AF592="","",IFERROR(VALUE('query (10)'!AF592),""))</f>
        <v/>
      </c>
      <c r="AI592" s="38" t="str">
        <f>IF('query (10)'!AG592="","",TRIM('query (10)'!AG592))</f>
        <v/>
      </c>
      <c r="AJ592" s="38" t="str">
        <f>IF('query (10)'!AH592="","",IFERROR(VALUE('query (10)'!AH592),""))</f>
        <v/>
      </c>
      <c r="AK592" s="38" t="str">
        <f>IF('query (10)'!AI592="","",TRIM('query (10)'!AI592))</f>
        <v/>
      </c>
      <c r="AL592" s="42">
        <f t="shared" si="45"/>
        <v>2026</v>
      </c>
      <c r="AM592" s="42" t="str">
        <f t="shared" si="46"/>
        <v>2026-01</v>
      </c>
      <c r="AN592" s="42" t="str">
        <f t="shared" ca="1" si="47"/>
        <v/>
      </c>
      <c r="AO592" s="42" t="str">
        <f t="shared" si="48"/>
        <v>CH-1036 | OUTER RING INSPECTION MACHINE | HUB2.5 | CARRIER | Time-based Maintenance | Mechanical | Part Change | Medium | Repair carrier plate According to PM 1 Year Cycle | BEARING HOLDER SET | BGRB608ZZ-25 | เริ่มซ่อมงาน PM แล้ว รับผิดชอบโดย JAKKAPAT KHOTSOMBAT | จักรภัทร โคตรสมบัติ</v>
      </c>
      <c r="AP592" s="42" t="str">
        <f>_xlfn.TEXTJOIN("; ",TRUE,IF(COUNTA('query (10)'!A592:AK592)&lt;=6,"NEAR_EMPTY_ROW",""),IF($K592="","MISSING_STATUS",""),IF(AND($K592="เสร็จสิ้น",$Z592=""),"DONE_NO_ACTUAL_DATE",""),IF(AND($I592="Condition-based Maintenance",$AH592=""),"CBM_NO_MEASUREMENT",""),IF(OR($X592="",$X592=0),"INVALID_PERIOD",""),IF(AND($AA592&lt;&gt;"",$AB592&lt;&gt;"",$AB592&lt;$AA592),"DATE_SEQUENCE_ERROR",""),IF(AND($AB592&lt;&gt;"",$AB592&gt;DATE(2030,12,31)),"DATE_OUTLIER",""),IF($C592="","MISSING_QRCODE",""),IF($J592="UNKNOWN","UNKNOWN_PM_TYPE",""),IF($L592="UNKNOWN","UNKNOWN_STATUS",""))</f>
        <v/>
      </c>
      <c r="AQ592" s="42" t="str">
        <f t="shared" si="49"/>
        <v>NO</v>
      </c>
    </row>
    <row r="593" spans="1:43" x14ac:dyDescent="0.3">
      <c r="A593" s="38">
        <f>IF('query (10)'!A593="","",'query (10)'!A593)</f>
        <v>713</v>
      </c>
      <c r="B593" s="38" t="str">
        <f>IF('query (10)'!B593="","",'query (10)'!B593)</f>
        <v/>
      </c>
      <c r="C593" s="38" t="str">
        <f>TRIM(UPPER('query (10)'!M593))</f>
        <v>GR-238</v>
      </c>
      <c r="D593" s="38" t="str">
        <f>TRIM(UPPER(IFERROR(_xlfn.TEXTBEFORE('query (10)'!L593,"("),'query (10)'!L593)))</f>
        <v>REAR O.D. GRINDING M/C</v>
      </c>
      <c r="E593" s="38" t="str">
        <f>IFERROR(TRIM(UPPER(_xlfn.TEXTBEFORE(_xlfn.TEXTAFTER('query (10)'!L593,"("),")"))),"")</f>
        <v/>
      </c>
      <c r="F593" s="38" t="str">
        <f>TRIM('query (10)'!K593)</f>
        <v>WP Grinding1</v>
      </c>
      <c r="G593" s="38" t="str">
        <f>IF('query (10)'!J593="","",'query (10)'!J593)</f>
        <v>Work head</v>
      </c>
      <c r="H593" s="38" t="str">
        <f>TRIM(UPPER('query (10)'!J593))</f>
        <v>WORK HEAD</v>
      </c>
      <c r="I593" s="38" t="str">
        <f>IF('query (10)'!F593="","",'query (10)'!F593)</f>
        <v>Time-based Maintenance</v>
      </c>
      <c r="J593" s="38" t="str">
        <f>IF('query (10)'!F593="","",IFERROR(INDEX(Cleaning_Rules!$B$14:$B$17,MATCH(TRIM('query (10)'!F593),Cleaning_Rules!$A$14:$A$17,0)),"UNKNOWN"))</f>
        <v>TBM</v>
      </c>
      <c r="K593" s="38" t="str">
        <f>IF('query (10)'!G593="","",'query (10)'!G593)</f>
        <v>เสร็จสิ้น</v>
      </c>
      <c r="L593" s="38" t="str">
        <f>IF('query (10)'!G593="","MISSING",IFERROR(INDEX(Cleaning_Rules!$B$5:$B$10,MATCH(TRIM('query (10)'!G593),Cleaning_Rules!$A$5:$A$10,0)),"UNKNOWN"))</f>
        <v>COMPLETED</v>
      </c>
      <c r="M593" s="38" t="str">
        <f>IF('query (10)'!I593="","",'query (10)'!I593)</f>
        <v>Mechanical</v>
      </c>
      <c r="N593" s="38" t="str">
        <f>IF('query (10)'!O593="","",'query (10)'!O593)</f>
        <v>Part Change</v>
      </c>
      <c r="O593" s="38" t="str">
        <f>IF('query (10)'!P593="","",'query (10)'!P593)</f>
        <v>Medium</v>
      </c>
      <c r="P593" s="38" t="str">
        <f>IF('query (10)'!N593="","",'query (10)'!N593)</f>
        <v>Change belt work head (Back) to cycle pm 1Y.
- blet 7M950 = 1 EA.</v>
      </c>
      <c r="Q593" s="38" t="str">
        <f>TRIM('query (10)'!N593)</f>
        <v>Change belt work head (Back) to cycle pm 1Y.
- blet 7M950 = 1 EA.</v>
      </c>
      <c r="R593" s="38" t="str">
        <f>TRIM(UPPER('query (10)'!R593))</f>
        <v>BELT</v>
      </c>
      <c r="S593" s="38" t="str">
        <f>TRIM(UPPER('query (10)'!S593))</f>
        <v>7M950</v>
      </c>
      <c r="T593" s="38" t="str">
        <f>IF('query (10)'!Q593="","",TRIM(UPPER('query (10)'!Q593)))</f>
        <v/>
      </c>
      <c r="U593" s="38" t="str">
        <f>IF('query (10)'!T593="","",'query (10)'!T593)</f>
        <v/>
      </c>
      <c r="V593" s="39" t="str">
        <f>IF('query (10)'!T593="","",IFERROR(VALUE('query (10)'!T593),""))</f>
        <v/>
      </c>
      <c r="W593" s="40">
        <f>IF('query (10)'!U593="","",'query (10)'!U593)</f>
        <v>0</v>
      </c>
      <c r="X593" s="39">
        <f>IF('query (10)'!V593="","",'query (10)'!V593)</f>
        <v>365</v>
      </c>
      <c r="Y593" s="41">
        <f>IF('query (10)'!W593="","",'query (10)'!W593)</f>
        <v>46049</v>
      </c>
      <c r="Z593" s="41" t="str">
        <f>IF('query (10)'!X593="","",'query (10)'!X593)</f>
        <v/>
      </c>
      <c r="AA593" s="41">
        <f>IF('query (10)'!Y593="","",'query (10)'!Y593)</f>
        <v>46049</v>
      </c>
      <c r="AB593" s="41">
        <f>IF('query (10)'!Z593="","",'query (10)'!Z593)</f>
        <v>46414</v>
      </c>
      <c r="AC593" s="38" t="str">
        <f>IF(OR('query (10)'!AA593="",COUNTIF(Cleaning_Rules!$A$21:$A$26,TRIM('query (10)'!AA593))&gt;0),"",TRIM('query (10)'!AA593))</f>
        <v/>
      </c>
      <c r="AD593" s="38" t="str">
        <f>IF('query (10)'!AB593="","",TRIM(IFERROR(_xlfn.TEXTBEFORE('query (10)'!AB593,"("),'query (10)'!AB593)))</f>
        <v/>
      </c>
      <c r="AE593" s="38" t="str">
        <f>IFERROR(LOWER(TRIM(_xlfn.TEXTBEFORE(_xlfn.TEXTAFTER('query (10)'!AB593,"("),")"))),"")</f>
        <v/>
      </c>
      <c r="AF593" s="38" t="str">
        <f>IF('query (10)'!AD593="","",TRIM('query (10)'!AD593))</f>
        <v>เจษฎา ผิวบาง</v>
      </c>
      <c r="AG593" s="38" t="str">
        <f>IF('query (10)'!AE593="","",TRIM('query (10)'!AE593))</f>
        <v>เจษฎา ผิวบาง</v>
      </c>
      <c r="AH593" s="38" t="str">
        <f>IF('query (10)'!AF593="","",IFERROR(VALUE('query (10)'!AF593),""))</f>
        <v/>
      </c>
      <c r="AI593" s="38" t="str">
        <f>IF('query (10)'!AG593="","",TRIM('query (10)'!AG593))</f>
        <v/>
      </c>
      <c r="AJ593" s="38" t="str">
        <f>IF('query (10)'!AH593="","",IFERROR(VALUE('query (10)'!AH593),""))</f>
        <v/>
      </c>
      <c r="AK593" s="38" t="str">
        <f>IF('query (10)'!AI593="","",TRIM('query (10)'!AI593))</f>
        <v/>
      </c>
      <c r="AL593" s="42">
        <f t="shared" si="45"/>
        <v>2026</v>
      </c>
      <c r="AM593" s="42" t="str">
        <f t="shared" si="46"/>
        <v>2026-01</v>
      </c>
      <c r="AN593" s="42" t="str">
        <f t="shared" ca="1" si="47"/>
        <v/>
      </c>
      <c r="AO593" s="42" t="str">
        <f t="shared" si="48"/>
        <v>GR-238 | REAR O.D. GRINDING M/C | WP Grinding1 | WORK HEAD | Time-based Maintenance | Mechanical | Part Change | Medium | Change belt work head (Back) to cycle pm 1Y.
- blet 7M950 = 1 EA. | BELT | 7M950 | เจษฎา ผิวบาง</v>
      </c>
      <c r="AP593" s="42" t="str">
        <f>_xlfn.TEXTJOIN("; ",TRUE,IF(COUNTA('query (10)'!A593:AK593)&lt;=6,"NEAR_EMPTY_ROW",""),IF($K593="","MISSING_STATUS",""),IF(AND($K593="เสร็จสิ้น",$Z593=""),"DONE_NO_ACTUAL_DATE",""),IF(AND($I593="Condition-based Maintenance",$AH593=""),"CBM_NO_MEASUREMENT",""),IF(OR($X593="",$X593=0),"INVALID_PERIOD",""),IF(AND($AA593&lt;&gt;"",$AB593&lt;&gt;"",$AB593&lt;$AA593),"DATE_SEQUENCE_ERROR",""),IF(AND($AB593&lt;&gt;"",$AB593&gt;DATE(2030,12,31)),"DATE_OUTLIER",""),IF($C593="","MISSING_QRCODE",""),IF($J593="UNKNOWN","UNKNOWN_PM_TYPE",""),IF($L593="UNKNOWN","UNKNOWN_STATUS",""))</f>
        <v>DONE_NO_ACTUAL_DATE</v>
      </c>
      <c r="AQ593" s="42" t="str">
        <f t="shared" si="49"/>
        <v>NO</v>
      </c>
    </row>
    <row r="594" spans="1:43" x14ac:dyDescent="0.3">
      <c r="A594" s="38">
        <f>IF('query (10)'!A594="","",'query (10)'!A594)</f>
        <v>714</v>
      </c>
      <c r="B594" s="38" t="str">
        <f>IF('query (10)'!B594="","",'query (10)'!B594)</f>
        <v/>
      </c>
      <c r="C594" s="38" t="str">
        <f>TRIM(UPPER('query (10)'!M594))</f>
        <v>GR-237</v>
      </c>
      <c r="D594" s="38" t="str">
        <f>TRIM(UPPER(IFERROR(_xlfn.TEXTBEFORE('query (10)'!L594,"("),'query (10)'!L594)))</f>
        <v>SHAFT REAR O.D. GRINDING M/C</v>
      </c>
      <c r="E594" s="38" t="str">
        <f>IFERROR(TRIM(UPPER(_xlfn.TEXTBEFORE(_xlfn.TEXTAFTER('query (10)'!L594,"("),")"))),"")</f>
        <v/>
      </c>
      <c r="F594" s="38" t="str">
        <f>TRIM('query (10)'!K594)</f>
        <v>WP Grinding2</v>
      </c>
      <c r="G594" s="38" t="str">
        <f>IF('query (10)'!J594="","",'query (10)'!J594)</f>
        <v>Work head</v>
      </c>
      <c r="H594" s="38" t="str">
        <f>TRIM(UPPER('query (10)'!J594))</f>
        <v>WORK HEAD</v>
      </c>
      <c r="I594" s="38" t="str">
        <f>IF('query (10)'!F594="","",'query (10)'!F594)</f>
        <v>Time-based Maintenance</v>
      </c>
      <c r="J594" s="38" t="str">
        <f>IF('query (10)'!F594="","",IFERROR(INDEX(Cleaning_Rules!$B$14:$B$17,MATCH(TRIM('query (10)'!F594),Cleaning_Rules!$A$14:$A$17,0)),"UNKNOWN"))</f>
        <v>TBM</v>
      </c>
      <c r="K594" s="38" t="str">
        <f>IF('query (10)'!G594="","",'query (10)'!G594)</f>
        <v>เสร็จสิ้น</v>
      </c>
      <c r="L594" s="38" t="str">
        <f>IF('query (10)'!G594="","MISSING",IFERROR(INDEX(Cleaning_Rules!$B$5:$B$10,MATCH(TRIM('query (10)'!G594),Cleaning_Rules!$A$5:$A$10,0)),"UNKNOWN"))</f>
        <v>COMPLETED</v>
      </c>
      <c r="M594" s="38" t="str">
        <f>IF('query (10)'!I594="","",'query (10)'!I594)</f>
        <v>Mechanical</v>
      </c>
      <c r="N594" s="38" t="str">
        <f>IF('query (10)'!O594="","",'query (10)'!O594)</f>
        <v>Part Change</v>
      </c>
      <c r="O594" s="38" t="str">
        <f>IF('query (10)'!P594="","",'query (10)'!P594)</f>
        <v>Medium</v>
      </c>
      <c r="P594" s="38" t="str">
        <f>IF('query (10)'!N594="","",'query (10)'!N594)</f>
        <v>Change belt work head (Back) to cycle pm 1Y.
- blet 7M950 = 1 EA.</v>
      </c>
      <c r="Q594" s="38" t="str">
        <f>TRIM('query (10)'!N594)</f>
        <v>Change belt work head (Back) to cycle pm 1Y.
- blet 7M950 = 1 EA.</v>
      </c>
      <c r="R594" s="38" t="str">
        <f>TRIM(UPPER('query (10)'!R594))</f>
        <v>BELT</v>
      </c>
      <c r="S594" s="38" t="str">
        <f>TRIM(UPPER('query (10)'!S594))</f>
        <v>7M950</v>
      </c>
      <c r="T594" s="38" t="str">
        <f>IF('query (10)'!Q594="","",TRIM(UPPER('query (10)'!Q594)))</f>
        <v/>
      </c>
      <c r="U594" s="38" t="str">
        <f>IF('query (10)'!T594="","",'query (10)'!T594)</f>
        <v/>
      </c>
      <c r="V594" s="39" t="str">
        <f>IF('query (10)'!T594="","",IFERROR(VALUE('query (10)'!T594),""))</f>
        <v/>
      </c>
      <c r="W594" s="40">
        <f>IF('query (10)'!U594="","",'query (10)'!U594)</f>
        <v>0</v>
      </c>
      <c r="X594" s="39">
        <f>IF('query (10)'!V594="","",'query (10)'!V594)</f>
        <v>365</v>
      </c>
      <c r="Y594" s="41">
        <f>IF('query (10)'!W594="","",'query (10)'!W594)</f>
        <v>46050</v>
      </c>
      <c r="Z594" s="41" t="str">
        <f>IF('query (10)'!X594="","",'query (10)'!X594)</f>
        <v/>
      </c>
      <c r="AA594" s="41">
        <f>IF('query (10)'!Y594="","",'query (10)'!Y594)</f>
        <v>46050</v>
      </c>
      <c r="AB594" s="41">
        <f>IF('query (10)'!Z594="","",'query (10)'!Z594)</f>
        <v>46414</v>
      </c>
      <c r="AC594" s="38" t="str">
        <f>IF(OR('query (10)'!AA594="",COUNTIF(Cleaning_Rules!$A$21:$A$26,TRIM('query (10)'!AA594))&gt;0),"",TRIM('query (10)'!AA594))</f>
        <v/>
      </c>
      <c r="AD594" s="38" t="str">
        <f>IF('query (10)'!AB594="","",TRIM(IFERROR(_xlfn.TEXTBEFORE('query (10)'!AB594,"("),'query (10)'!AB594)))</f>
        <v/>
      </c>
      <c r="AE594" s="38" t="str">
        <f>IFERROR(LOWER(TRIM(_xlfn.TEXTBEFORE(_xlfn.TEXTAFTER('query (10)'!AB594,"("),")"))),"")</f>
        <v/>
      </c>
      <c r="AF594" s="38" t="str">
        <f>IF('query (10)'!AD594="","",TRIM('query (10)'!AD594))</f>
        <v>เจษฎา ผิวบาง</v>
      </c>
      <c r="AG594" s="38" t="str">
        <f>IF('query (10)'!AE594="","",TRIM('query (10)'!AE594))</f>
        <v>เจษฎา ผิวบาง</v>
      </c>
      <c r="AH594" s="38" t="str">
        <f>IF('query (10)'!AF594="","",IFERROR(VALUE('query (10)'!AF594),""))</f>
        <v/>
      </c>
      <c r="AI594" s="38" t="str">
        <f>IF('query (10)'!AG594="","",TRIM('query (10)'!AG594))</f>
        <v/>
      </c>
      <c r="AJ594" s="38" t="str">
        <f>IF('query (10)'!AH594="","",IFERROR(VALUE('query (10)'!AH594),""))</f>
        <v/>
      </c>
      <c r="AK594" s="38" t="str">
        <f>IF('query (10)'!AI594="","",TRIM('query (10)'!AI594))</f>
        <v/>
      </c>
      <c r="AL594" s="42">
        <f t="shared" si="45"/>
        <v>2026</v>
      </c>
      <c r="AM594" s="42" t="str">
        <f t="shared" si="46"/>
        <v>2026-01</v>
      </c>
      <c r="AN594" s="42" t="str">
        <f t="shared" ca="1" si="47"/>
        <v/>
      </c>
      <c r="AO594" s="42" t="str">
        <f t="shared" si="48"/>
        <v>GR-237 | SHAFT REAR O.D. GRINDING M/C | WP Grinding2 | WORK HEAD | Time-based Maintenance | Mechanical | Part Change | Medium | Change belt work head (Back) to cycle pm 1Y.
- blet 7M950 = 1 EA. | BELT | 7M950 | เจษฎา ผิวบาง</v>
      </c>
      <c r="AP594" s="42" t="str">
        <f>_xlfn.TEXTJOIN("; ",TRUE,IF(COUNTA('query (10)'!A594:AK594)&lt;=6,"NEAR_EMPTY_ROW",""),IF($K594="","MISSING_STATUS",""),IF(AND($K594="เสร็จสิ้น",$Z594=""),"DONE_NO_ACTUAL_DATE",""),IF(AND($I594="Condition-based Maintenance",$AH594=""),"CBM_NO_MEASUREMENT",""),IF(OR($X594="",$X594=0),"INVALID_PERIOD",""),IF(AND($AA594&lt;&gt;"",$AB594&lt;&gt;"",$AB594&lt;$AA594),"DATE_SEQUENCE_ERROR",""),IF(AND($AB594&lt;&gt;"",$AB594&gt;DATE(2030,12,31)),"DATE_OUTLIER",""),IF($C594="","MISSING_QRCODE",""),IF($J594="UNKNOWN","UNKNOWN_PM_TYPE",""),IF($L594="UNKNOWN","UNKNOWN_STATUS",""))</f>
        <v>DONE_NO_ACTUAL_DATE</v>
      </c>
      <c r="AQ594" s="42" t="str">
        <f t="shared" si="49"/>
        <v>NO</v>
      </c>
    </row>
    <row r="595" spans="1:43" x14ac:dyDescent="0.3">
      <c r="A595" s="38">
        <f>IF('query (10)'!A595="","",'query (10)'!A595)</f>
        <v>715</v>
      </c>
      <c r="B595" s="38">
        <f>IF('query (10)'!B595="","",'query (10)'!B595)</f>
        <v>17486</v>
      </c>
      <c r="C595" s="38" t="str">
        <f>TRIM(UPPER('query (10)'!M595))</f>
        <v>GR-1051</v>
      </c>
      <c r="D595" s="38" t="str">
        <f>TRIM(UPPER(IFERROR(_xlfn.TEXTBEFORE('query (10)'!L595,"("),'query (10)'!L595)))</f>
        <v>INNER RING RACEWAY GRINDING MACHINE</v>
      </c>
      <c r="E595" s="38" t="str">
        <f>IFERROR(TRIM(UPPER(_xlfn.TEXTBEFORE(_xlfn.TEXTAFTER('query (10)'!L595,"("),")"))),"")</f>
        <v/>
      </c>
      <c r="F595" s="38" t="str">
        <f>TRIM('query (10)'!K595)</f>
        <v>HUB2.5</v>
      </c>
      <c r="G595" s="38" t="str">
        <f>IF('query (10)'!J595="","",'query (10)'!J595)</f>
        <v>Solenoid valve</v>
      </c>
      <c r="H595" s="38" t="str">
        <f>TRIM(UPPER('query (10)'!J595))</f>
        <v>SOLENOID VALVE</v>
      </c>
      <c r="I595" s="38" t="str">
        <f>IF('query (10)'!F595="","",'query (10)'!F595)</f>
        <v>Time-based Maintenance</v>
      </c>
      <c r="J595" s="38" t="str">
        <f>IF('query (10)'!F595="","",IFERROR(INDEX(Cleaning_Rules!$B$14:$B$17,MATCH(TRIM('query (10)'!F595),Cleaning_Rules!$A$14:$A$17,0)),"UNKNOWN"))</f>
        <v>TBM</v>
      </c>
      <c r="K595" s="38" t="str">
        <f>IF('query (10)'!G595="","",'query (10)'!G595)</f>
        <v>เสร็จสิ้น</v>
      </c>
      <c r="L595" s="38" t="str">
        <f>IF('query (10)'!G595="","MISSING",IFERROR(INDEX(Cleaning_Rules!$B$5:$B$10,MATCH(TRIM('query (10)'!G595),Cleaning_Rules!$A$5:$A$10,0)),"UNKNOWN"))</f>
        <v>COMPLETED</v>
      </c>
      <c r="M595" s="38" t="str">
        <f>IF('query (10)'!I595="","",'query (10)'!I595)</f>
        <v>Mechanical</v>
      </c>
      <c r="N595" s="38" t="str">
        <f>IF('query (10)'!O595="","",'query (10)'!O595)</f>
        <v>Cleaning</v>
      </c>
      <c r="O595" s="38" t="str">
        <f>IF('query (10)'!P595="","",'query (10)'!P595)</f>
        <v>Medium</v>
      </c>
      <c r="P595" s="38" t="str">
        <f>IF('query (10)'!N595="","",'query (10)'!N595)</f>
        <v xml:space="preserve">Cleaning and Lubrication Solenoid valve </v>
      </c>
      <c r="Q595" s="38" t="str">
        <f>TRIM('query (10)'!N595)</f>
        <v>Cleaning and Lubrication Solenoid valve</v>
      </c>
      <c r="R595" s="38" t="str">
        <f>TRIM(UPPER('query (10)'!R595))</f>
        <v/>
      </c>
      <c r="S595" s="38" t="str">
        <f>TRIM(UPPER('query (10)'!S595))</f>
        <v/>
      </c>
      <c r="T595" s="38" t="str">
        <f>IF('query (10)'!Q595="","",TRIM(UPPER('query (10)'!Q595)))</f>
        <v/>
      </c>
      <c r="U595" s="38" t="str">
        <f>IF('query (10)'!T595="","",'query (10)'!T595)</f>
        <v/>
      </c>
      <c r="V595" s="39" t="str">
        <f>IF('query (10)'!T595="","",IFERROR(VALUE('query (10)'!T595),""))</f>
        <v/>
      </c>
      <c r="W595" s="40">
        <f>IF('query (10)'!U595="","",'query (10)'!U595)</f>
        <v>0</v>
      </c>
      <c r="X595" s="39">
        <f>IF('query (10)'!V595="","",'query (10)'!V595)</f>
        <v>360</v>
      </c>
      <c r="Y595" s="41">
        <f>IF('query (10)'!W595="","",'query (10)'!W595)</f>
        <v>46037</v>
      </c>
      <c r="Z595" s="41">
        <f>IF('query (10)'!X595="","",'query (10)'!X595)</f>
        <v>46044</v>
      </c>
      <c r="AA595" s="41">
        <f>IF('query (10)'!Y595="","",'query (10)'!Y595)</f>
        <v>46044</v>
      </c>
      <c r="AB595" s="41">
        <f>IF('query (10)'!Z595="","",'query (10)'!Z595)</f>
        <v>46404</v>
      </c>
      <c r="AC595" s="38" t="str">
        <f>IF(OR('query (10)'!AA595="",COUNTIF(Cleaning_Rules!$A$21:$A$26,TRIM('query (10)'!AA595))&gt;0),"",TRIM('query (10)'!AA595))</f>
        <v/>
      </c>
      <c r="AD595" s="38" t="str">
        <f>IF('query (10)'!AB595="","",TRIM(IFERROR(_xlfn.TEXTBEFORE('query (10)'!AB595,"("),'query (10)'!AB595)))</f>
        <v>เริ่มซ่อมงาน PM แล้ว รับผิดชอบโดย CHETSADA PHIWBANG</v>
      </c>
      <c r="AE595" s="38" t="str">
        <f>IFERROR(LOWER(TRIM(_xlfn.TEXTBEFORE(_xlfn.TEXTAFTER('query (10)'!AB595,"("),")"))),"")</f>
        <v>chetsada@nsk.com</v>
      </c>
      <c r="AF595" s="38" t="str">
        <f>IF('query (10)'!AD595="","",TRIM('query (10)'!AD595))</f>
        <v>จักรภัทร โคตรสมบัติ</v>
      </c>
      <c r="AG595" s="38" t="str">
        <f>IF('query (10)'!AE595="","",TRIM('query (10)'!AE595))</f>
        <v>เจษฎา ผิวบาง</v>
      </c>
      <c r="AH595" s="38" t="str">
        <f>IF('query (10)'!AF595="","",IFERROR(VALUE('query (10)'!AF595),""))</f>
        <v/>
      </c>
      <c r="AI595" s="38" t="str">
        <f>IF('query (10)'!AG595="","",TRIM('query (10)'!AG595))</f>
        <v/>
      </c>
      <c r="AJ595" s="38" t="str">
        <f>IF('query (10)'!AH595="","",IFERROR(VALUE('query (10)'!AH595),""))</f>
        <v/>
      </c>
      <c r="AK595" s="38" t="str">
        <f>IF('query (10)'!AI595="","",TRIM('query (10)'!AI595))</f>
        <v/>
      </c>
      <c r="AL595" s="42">
        <f t="shared" si="45"/>
        <v>2026</v>
      </c>
      <c r="AM595" s="42" t="str">
        <f t="shared" si="46"/>
        <v>2026-01</v>
      </c>
      <c r="AN595" s="42" t="str">
        <f t="shared" ca="1" si="47"/>
        <v/>
      </c>
      <c r="AO595" s="42" t="str">
        <f t="shared" si="48"/>
        <v>GR-1051 | INNER RING RACEWAY GRINDING MACHINE | HUB2.5 | SOLENOID VALVE | Time-based Maintenance | Mechanical | Cleaning | Medium | Cleaning and Lubrication Solenoid valve | เริ่มซ่อมงาน PM แล้ว รับผิดชอบโดย CHETSADA PHIWBANG | เจษฎา ผิวบาง</v>
      </c>
      <c r="AP595" s="42" t="str">
        <f>_xlfn.TEXTJOIN("; ",TRUE,IF(COUNTA('query (10)'!A595:AK595)&lt;=6,"NEAR_EMPTY_ROW",""),IF($K595="","MISSING_STATUS",""),IF(AND($K595="เสร็จสิ้น",$Z595=""),"DONE_NO_ACTUAL_DATE",""),IF(AND($I595="Condition-based Maintenance",$AH595=""),"CBM_NO_MEASUREMENT",""),IF(OR($X595="",$X595=0),"INVALID_PERIOD",""),IF(AND($AA595&lt;&gt;"",$AB595&lt;&gt;"",$AB595&lt;$AA595),"DATE_SEQUENCE_ERROR",""),IF(AND($AB595&lt;&gt;"",$AB595&gt;DATE(2030,12,31)),"DATE_OUTLIER",""),IF($C595="","MISSING_QRCODE",""),IF($J595="UNKNOWN","UNKNOWN_PM_TYPE",""),IF($L595="UNKNOWN","UNKNOWN_STATUS",""))</f>
        <v/>
      </c>
      <c r="AQ595" s="42" t="str">
        <f t="shared" si="49"/>
        <v>NO</v>
      </c>
    </row>
    <row r="596" spans="1:43" x14ac:dyDescent="0.3">
      <c r="A596" s="38">
        <f>IF('query (10)'!A596="","",'query (10)'!A596)</f>
        <v>716</v>
      </c>
      <c r="B596" s="38">
        <f>IF('query (10)'!B596="","",'query (10)'!B596)</f>
        <v>17487</v>
      </c>
      <c r="C596" s="38" t="str">
        <f>TRIM(UPPER('query (10)'!M596))</f>
        <v>GR-1023</v>
      </c>
      <c r="D596" s="38" t="str">
        <f>TRIM(UPPER(IFERROR(_xlfn.TEXTBEFORE('query (10)'!L596,"("),'query (10)'!L596)))</f>
        <v>SHAFT OUTSIDE GRINDING WITH DEMAGNETIZE MACHINE</v>
      </c>
      <c r="E596" s="38" t="str">
        <f>IFERROR(TRIM(UPPER(_xlfn.TEXTBEFORE(_xlfn.TEXTAFTER('query (10)'!L596,"("),")"))),"")</f>
        <v/>
      </c>
      <c r="F596" s="38" t="str">
        <f>TRIM('query (10)'!K596)</f>
        <v>HUB2.5</v>
      </c>
      <c r="G596" s="38" t="str">
        <f>IF('query (10)'!J596="","",'query (10)'!J596)</f>
        <v>Solenoid valve</v>
      </c>
      <c r="H596" s="38" t="str">
        <f>TRIM(UPPER('query (10)'!J596))</f>
        <v>SOLENOID VALVE</v>
      </c>
      <c r="I596" s="38" t="str">
        <f>IF('query (10)'!F596="","",'query (10)'!F596)</f>
        <v>Time-based Maintenance</v>
      </c>
      <c r="J596" s="38" t="str">
        <f>IF('query (10)'!F596="","",IFERROR(INDEX(Cleaning_Rules!$B$14:$B$17,MATCH(TRIM('query (10)'!F596),Cleaning_Rules!$A$14:$A$17,0)),"UNKNOWN"))</f>
        <v>TBM</v>
      </c>
      <c r="K596" s="38" t="str">
        <f>IF('query (10)'!G596="","",'query (10)'!G596)</f>
        <v>กำลังดำเนินการ</v>
      </c>
      <c r="L596" s="38" t="str">
        <f>IF('query (10)'!G596="","MISSING",IFERROR(INDEX(Cleaning_Rules!$B$5:$B$10,MATCH(TRIM('query (10)'!G596),Cleaning_Rules!$A$5:$A$10,0)),"UNKNOWN"))</f>
        <v>IN_PROGRESS</v>
      </c>
      <c r="M596" s="38" t="str">
        <f>IF('query (10)'!I596="","",'query (10)'!I596)</f>
        <v>Mechanical</v>
      </c>
      <c r="N596" s="38" t="str">
        <f>IF('query (10)'!O596="","",'query (10)'!O596)</f>
        <v>Cleaning</v>
      </c>
      <c r="O596" s="38" t="str">
        <f>IF('query (10)'!P596="","",'query (10)'!P596)</f>
        <v>Medium</v>
      </c>
      <c r="P596" s="38" t="str">
        <f>IF('query (10)'!N596="","",'query (10)'!N596)</f>
        <v xml:space="preserve">Cleaning and Lubrication Solenoid valve </v>
      </c>
      <c r="Q596" s="38" t="str">
        <f>TRIM('query (10)'!N596)</f>
        <v>Cleaning and Lubrication Solenoid valve</v>
      </c>
      <c r="R596" s="38" t="str">
        <f>TRIM(UPPER('query (10)'!R596))</f>
        <v/>
      </c>
      <c r="S596" s="38" t="str">
        <f>TRIM(UPPER('query (10)'!S596))</f>
        <v/>
      </c>
      <c r="T596" s="38" t="str">
        <f>IF('query (10)'!Q596="","",TRIM(UPPER('query (10)'!Q596)))</f>
        <v/>
      </c>
      <c r="U596" s="38" t="str">
        <f>IF('query (10)'!T596="","",'query (10)'!T596)</f>
        <v/>
      </c>
      <c r="V596" s="39" t="str">
        <f>IF('query (10)'!T596="","",IFERROR(VALUE('query (10)'!T596),""))</f>
        <v/>
      </c>
      <c r="W596" s="40">
        <f>IF('query (10)'!U596="","",'query (10)'!U596)</f>
        <v>0</v>
      </c>
      <c r="X596" s="39">
        <f>IF('query (10)'!V596="","",'query (10)'!V596)</f>
        <v>360</v>
      </c>
      <c r="Y596" s="41">
        <f>IF('query (10)'!W596="","",'query (10)'!W596)</f>
        <v>46037</v>
      </c>
      <c r="Z596" s="41" t="str">
        <f>IF('query (10)'!X596="","",'query (10)'!X596)</f>
        <v/>
      </c>
      <c r="AA596" s="41">
        <f>IF('query (10)'!Y596="","",'query (10)'!Y596)</f>
        <v>46037</v>
      </c>
      <c r="AB596" s="41">
        <f>IF('query (10)'!Z596="","",'query (10)'!Z596)</f>
        <v>46397</v>
      </c>
      <c r="AC596" s="38" t="str">
        <f>IF(OR('query (10)'!AA596="",COUNTIF(Cleaning_Rules!$A$21:$A$26,TRIM('query (10)'!AA596))&gt;0),"",TRIM('query (10)'!AA596))</f>
        <v/>
      </c>
      <c r="AD596" s="38" t="str">
        <f>IF('query (10)'!AB596="","",TRIM(IFERROR(_xlfn.TEXTBEFORE('query (10)'!AB596,"("),'query (10)'!AB596)))</f>
        <v>เริ่มซ่อมงาน PM แล้ว รับผิดชอบโดย PAHLA SEEDANG</v>
      </c>
      <c r="AE596" s="38" t="str">
        <f>IFERROR(LOWER(TRIM(_xlfn.TEXTBEFORE(_xlfn.TEXTAFTER('query (10)'!AB596,"("),")"))),"")</f>
        <v>pahla@nsk.com</v>
      </c>
      <c r="AF596" s="38" t="str">
        <f>IF('query (10)'!AD596="","",TRIM('query (10)'!AD596))</f>
        <v>จักรภัทร โคตรสมบัติ</v>
      </c>
      <c r="AG596" s="38" t="str">
        <f>IF('query (10)'!AE596="","",TRIM('query (10)'!AE596))</f>
        <v>ผะหลา สีแดง</v>
      </c>
      <c r="AH596" s="38" t="str">
        <f>IF('query (10)'!AF596="","",IFERROR(VALUE('query (10)'!AF596),""))</f>
        <v/>
      </c>
      <c r="AI596" s="38" t="str">
        <f>IF('query (10)'!AG596="","",TRIM('query (10)'!AG596))</f>
        <v/>
      </c>
      <c r="AJ596" s="38" t="str">
        <f>IF('query (10)'!AH596="","",IFERROR(VALUE('query (10)'!AH596),""))</f>
        <v/>
      </c>
      <c r="AK596" s="38" t="str">
        <f>IF('query (10)'!AI596="","",TRIM('query (10)'!AI596))</f>
        <v/>
      </c>
      <c r="AL596" s="42">
        <f t="shared" si="45"/>
        <v>2026</v>
      </c>
      <c r="AM596" s="42" t="str">
        <f t="shared" si="46"/>
        <v>2026-01</v>
      </c>
      <c r="AN596" s="42" t="str">
        <f t="shared" ca="1" si="47"/>
        <v>ON_SCHEDULE</v>
      </c>
      <c r="AO596" s="42" t="str">
        <f t="shared" si="48"/>
        <v>GR-1023 | SHAFT OUTSIDE GRINDING WITH DEMAGNETIZE MACHINE | HUB2.5 | SOLENOID VALVE | Time-based Maintenance | Mechanical | Cleaning | Medium | Cleaning and Lubrication Solenoid valve | เริ่มซ่อมงาน PM แล้ว รับผิดชอบโดย PAHLA SEEDANG | ผะหลา สีแดง</v>
      </c>
      <c r="AP596" s="42" t="str">
        <f>_xlfn.TEXTJOIN("; ",TRUE,IF(COUNTA('query (10)'!A596:AK596)&lt;=6,"NEAR_EMPTY_ROW",""),IF($K596="","MISSING_STATUS",""),IF(AND($K596="เสร็จสิ้น",$Z596=""),"DONE_NO_ACTUAL_DATE",""),IF(AND($I596="Condition-based Maintenance",$AH596=""),"CBM_NO_MEASUREMENT",""),IF(OR($X596="",$X596=0),"INVALID_PERIOD",""),IF(AND($AA596&lt;&gt;"",$AB596&lt;&gt;"",$AB596&lt;$AA596),"DATE_SEQUENCE_ERROR",""),IF(AND($AB596&lt;&gt;"",$AB596&gt;DATE(2030,12,31)),"DATE_OUTLIER",""),IF($C596="","MISSING_QRCODE",""),IF($J596="UNKNOWN","UNKNOWN_PM_TYPE",""),IF($L596="UNKNOWN","UNKNOWN_STATUS",""))</f>
        <v/>
      </c>
      <c r="AQ596" s="42" t="str">
        <f t="shared" si="49"/>
        <v>NO</v>
      </c>
    </row>
    <row r="597" spans="1:43" x14ac:dyDescent="0.3">
      <c r="A597" s="38">
        <f>IF('query (10)'!A597="","",'query (10)'!A597)</f>
        <v>717</v>
      </c>
      <c r="B597" s="38">
        <f>IF('query (10)'!B597="","",'query (10)'!B597)</f>
        <v>17489</v>
      </c>
      <c r="C597" s="38" t="str">
        <f>TRIM(UPPER('query (10)'!M597))</f>
        <v>AS-1026</v>
      </c>
      <c r="D597" s="38" t="str">
        <f>TRIM(UPPER(IFERROR(_xlfn.TEXTBEFORE('query (10)'!L597,"("),'query (10)'!L597)))</f>
        <v>SWAGING PRESS MACHINE</v>
      </c>
      <c r="E597" s="38" t="str">
        <f>IFERROR(TRIM(UPPER(_xlfn.TEXTBEFORE(_xlfn.TEXTAFTER('query (10)'!L597,"("),")"))),"")</f>
        <v/>
      </c>
      <c r="F597" s="38" t="str">
        <f>TRIM('query (10)'!K597)</f>
        <v>HUB2.5</v>
      </c>
      <c r="G597" s="38" t="str">
        <f>IF('query (10)'!J597="","",'query (10)'!J597)</f>
        <v>Solenoid valve</v>
      </c>
      <c r="H597" s="38" t="str">
        <f>TRIM(UPPER('query (10)'!J597))</f>
        <v>SOLENOID VALVE</v>
      </c>
      <c r="I597" s="38" t="str">
        <f>IF('query (10)'!F597="","",'query (10)'!F597)</f>
        <v>Time-based Maintenance</v>
      </c>
      <c r="J597" s="38" t="str">
        <f>IF('query (10)'!F597="","",IFERROR(INDEX(Cleaning_Rules!$B$14:$B$17,MATCH(TRIM('query (10)'!F597),Cleaning_Rules!$A$14:$A$17,0)),"UNKNOWN"))</f>
        <v>TBM</v>
      </c>
      <c r="K597" s="38" t="str">
        <f>IF('query (10)'!G597="","",'query (10)'!G597)</f>
        <v>เสร็จสิ้น</v>
      </c>
      <c r="L597" s="38" t="str">
        <f>IF('query (10)'!G597="","MISSING",IFERROR(INDEX(Cleaning_Rules!$B$5:$B$10,MATCH(TRIM('query (10)'!G597),Cleaning_Rules!$A$5:$A$10,0)),"UNKNOWN"))</f>
        <v>COMPLETED</v>
      </c>
      <c r="M597" s="38" t="str">
        <f>IF('query (10)'!I597="","",'query (10)'!I597)</f>
        <v>Mechanical</v>
      </c>
      <c r="N597" s="38" t="str">
        <f>IF('query (10)'!O597="","",'query (10)'!O597)</f>
        <v>Cleaning</v>
      </c>
      <c r="O597" s="38" t="str">
        <f>IF('query (10)'!P597="","",'query (10)'!P597)</f>
        <v>Medium</v>
      </c>
      <c r="P597" s="38" t="str">
        <f>IF('query (10)'!N597="","",'query (10)'!N597)</f>
        <v xml:space="preserve">Cleaning and Lubrication Solenoid valve </v>
      </c>
      <c r="Q597" s="38" t="str">
        <f>TRIM('query (10)'!N597)</f>
        <v>Cleaning and Lubrication Solenoid valve</v>
      </c>
      <c r="R597" s="38" t="str">
        <f>TRIM(UPPER('query (10)'!R597))</f>
        <v/>
      </c>
      <c r="S597" s="38" t="str">
        <f>TRIM(UPPER('query (10)'!S597))</f>
        <v/>
      </c>
      <c r="T597" s="38" t="str">
        <f>IF('query (10)'!Q597="","",TRIM(UPPER('query (10)'!Q597)))</f>
        <v/>
      </c>
      <c r="U597" s="38" t="str">
        <f>IF('query (10)'!T597="","",'query (10)'!T597)</f>
        <v/>
      </c>
      <c r="V597" s="39" t="str">
        <f>IF('query (10)'!T597="","",IFERROR(VALUE('query (10)'!T597),""))</f>
        <v/>
      </c>
      <c r="W597" s="40">
        <f>IF('query (10)'!U597="","",'query (10)'!U597)</f>
        <v>0</v>
      </c>
      <c r="X597" s="39">
        <f>IF('query (10)'!V597="","",'query (10)'!V597)</f>
        <v>360</v>
      </c>
      <c r="Y597" s="41">
        <f>IF('query (10)'!W597="","",'query (10)'!W597)</f>
        <v>46037</v>
      </c>
      <c r="Z597" s="41">
        <f>IF('query (10)'!X597="","",'query (10)'!X597)</f>
        <v>46049</v>
      </c>
      <c r="AA597" s="41">
        <f>IF('query (10)'!Y597="","",'query (10)'!Y597)</f>
        <v>46049</v>
      </c>
      <c r="AB597" s="41">
        <f>IF('query (10)'!Z597="","",'query (10)'!Z597)</f>
        <v>46409</v>
      </c>
      <c r="AC597" s="38" t="str">
        <f>IF(OR('query (10)'!AA597="",COUNTIF(Cleaning_Rules!$A$21:$A$26,TRIM('query (10)'!AA597))&gt;0),"",TRIM('query (10)'!AA597))</f>
        <v/>
      </c>
      <c r="AD597" s="38" t="str">
        <f>IF('query (10)'!AB597="","",TRIM(IFERROR(_xlfn.TEXTBEFORE('query (10)'!AB597,"("),'query (10)'!AB597)))</f>
        <v>เริ่มซ่อมงาน PM แล้ว รับผิดชอบโดย PUCHIT KULSEREE</v>
      </c>
      <c r="AE597" s="38" t="str">
        <f>IFERROR(LOWER(TRIM(_xlfn.TEXTBEFORE(_xlfn.TEXTAFTER('query (10)'!AB597,"("),")"))),"")</f>
        <v>puchit@nsk.com</v>
      </c>
      <c r="AF597" s="38" t="str">
        <f>IF('query (10)'!AD597="","",TRIM('query (10)'!AD597))</f>
        <v>จักรภัทร โคตรสมบัติ</v>
      </c>
      <c r="AG597" s="38" t="str">
        <f>IF('query (10)'!AE597="","",TRIM('query (10)'!AE597))</f>
        <v>ภูชิต กุลเสรี</v>
      </c>
      <c r="AH597" s="38" t="str">
        <f>IF('query (10)'!AF597="","",IFERROR(VALUE('query (10)'!AF597),""))</f>
        <v/>
      </c>
      <c r="AI597" s="38" t="str">
        <f>IF('query (10)'!AG597="","",TRIM('query (10)'!AG597))</f>
        <v/>
      </c>
      <c r="AJ597" s="38" t="str">
        <f>IF('query (10)'!AH597="","",IFERROR(VALUE('query (10)'!AH597),""))</f>
        <v/>
      </c>
      <c r="AK597" s="38" t="str">
        <f>IF('query (10)'!AI597="","",TRIM('query (10)'!AI597))</f>
        <v/>
      </c>
      <c r="AL597" s="42">
        <f t="shared" si="45"/>
        <v>2026</v>
      </c>
      <c r="AM597" s="42" t="str">
        <f t="shared" si="46"/>
        <v>2026-01</v>
      </c>
      <c r="AN597" s="42" t="str">
        <f t="shared" ca="1" si="47"/>
        <v/>
      </c>
      <c r="AO597" s="42" t="str">
        <f t="shared" si="48"/>
        <v>AS-1026 | SWAGING PRESS MACHINE | HUB2.5 | SOLENOID VALVE | Time-based Maintenance | Mechanical | Cleaning | Medium | Cleaning and Lubrication Solenoid valve | เริ่มซ่อมงาน PM แล้ว รับผิดชอบโดย PUCHIT KULSEREE | ภูชิต กุลเสรี</v>
      </c>
      <c r="AP597" s="42" t="str">
        <f>_xlfn.TEXTJOIN("; ",TRUE,IF(COUNTA('query (10)'!A597:AK597)&lt;=6,"NEAR_EMPTY_ROW",""),IF($K597="","MISSING_STATUS",""),IF(AND($K597="เสร็จสิ้น",$Z597=""),"DONE_NO_ACTUAL_DATE",""),IF(AND($I597="Condition-based Maintenance",$AH597=""),"CBM_NO_MEASUREMENT",""),IF(OR($X597="",$X597=0),"INVALID_PERIOD",""),IF(AND($AA597&lt;&gt;"",$AB597&lt;&gt;"",$AB597&lt;$AA597),"DATE_SEQUENCE_ERROR",""),IF(AND($AB597&lt;&gt;"",$AB597&gt;DATE(2030,12,31)),"DATE_OUTLIER",""),IF($C597="","MISSING_QRCODE",""),IF($J597="UNKNOWN","UNKNOWN_PM_TYPE",""),IF($L597="UNKNOWN","UNKNOWN_STATUS",""))</f>
        <v/>
      </c>
      <c r="AQ597" s="42" t="str">
        <f t="shared" si="49"/>
        <v>NO</v>
      </c>
    </row>
    <row r="598" spans="1:43" x14ac:dyDescent="0.3">
      <c r="A598" s="38">
        <f>IF('query (10)'!A598="","",'query (10)'!A598)</f>
        <v>718</v>
      </c>
      <c r="B598" s="38">
        <f>IF('query (10)'!B598="","",'query (10)'!B598)</f>
        <v>17490</v>
      </c>
      <c r="C598" s="38" t="str">
        <f>TRIM(UPPER('query (10)'!M598))</f>
        <v>WA-1056</v>
      </c>
      <c r="D598" s="38" t="str">
        <f>TRIM(UPPER(IFERROR(_xlfn.TEXTBEFORE('query (10)'!L598,"("),'query (10)'!L598)))</f>
        <v>BCD FINISH WASHING MACHINE</v>
      </c>
      <c r="E598" s="38" t="str">
        <f>IFERROR(TRIM(UPPER(_xlfn.TEXTBEFORE(_xlfn.TEXTAFTER('query (10)'!L598,"("),")"))),"")</f>
        <v/>
      </c>
      <c r="F598" s="38" t="str">
        <f>TRIM('query (10)'!K598)</f>
        <v>HUB2.5</v>
      </c>
      <c r="G598" s="38" t="str">
        <f>IF('query (10)'!J598="","",'query (10)'!J598)</f>
        <v>Solenoid valve</v>
      </c>
      <c r="H598" s="38" t="str">
        <f>TRIM(UPPER('query (10)'!J598))</f>
        <v>SOLENOID VALVE</v>
      </c>
      <c r="I598" s="38" t="str">
        <f>IF('query (10)'!F598="","",'query (10)'!F598)</f>
        <v>Time-based Maintenance</v>
      </c>
      <c r="J598" s="38" t="str">
        <f>IF('query (10)'!F598="","",IFERROR(INDEX(Cleaning_Rules!$B$14:$B$17,MATCH(TRIM('query (10)'!F598),Cleaning_Rules!$A$14:$A$17,0)),"UNKNOWN"))</f>
        <v>TBM</v>
      </c>
      <c r="K598" s="38" t="str">
        <f>IF('query (10)'!G598="","",'query (10)'!G598)</f>
        <v>กำลังดำเนินการ</v>
      </c>
      <c r="L598" s="38" t="str">
        <f>IF('query (10)'!G598="","MISSING",IFERROR(INDEX(Cleaning_Rules!$B$5:$B$10,MATCH(TRIM('query (10)'!G598),Cleaning_Rules!$A$5:$A$10,0)),"UNKNOWN"))</f>
        <v>IN_PROGRESS</v>
      </c>
      <c r="M598" s="38" t="str">
        <f>IF('query (10)'!I598="","",'query (10)'!I598)</f>
        <v>Mechanical</v>
      </c>
      <c r="N598" s="38" t="str">
        <f>IF('query (10)'!O598="","",'query (10)'!O598)</f>
        <v>Cleaning</v>
      </c>
      <c r="O598" s="38" t="str">
        <f>IF('query (10)'!P598="","",'query (10)'!P598)</f>
        <v>Medium</v>
      </c>
      <c r="P598" s="38" t="str">
        <f>IF('query (10)'!N598="","",'query (10)'!N598)</f>
        <v xml:space="preserve">Cleaning and Lubrication Solenoid valve </v>
      </c>
      <c r="Q598" s="38" t="str">
        <f>TRIM('query (10)'!N598)</f>
        <v>Cleaning and Lubrication Solenoid valve</v>
      </c>
      <c r="R598" s="38" t="str">
        <f>TRIM(UPPER('query (10)'!R598))</f>
        <v/>
      </c>
      <c r="S598" s="38" t="str">
        <f>TRIM(UPPER('query (10)'!S598))</f>
        <v/>
      </c>
      <c r="T598" s="38" t="str">
        <f>IF('query (10)'!Q598="","",TRIM(UPPER('query (10)'!Q598)))</f>
        <v/>
      </c>
      <c r="U598" s="38" t="str">
        <f>IF('query (10)'!T598="","",'query (10)'!T598)</f>
        <v/>
      </c>
      <c r="V598" s="39" t="str">
        <f>IF('query (10)'!T598="","",IFERROR(VALUE('query (10)'!T598),""))</f>
        <v/>
      </c>
      <c r="W598" s="40">
        <f>IF('query (10)'!U598="","",'query (10)'!U598)</f>
        <v>0</v>
      </c>
      <c r="X598" s="39">
        <f>IF('query (10)'!V598="","",'query (10)'!V598)</f>
        <v>360</v>
      </c>
      <c r="Y598" s="41">
        <f>IF('query (10)'!W598="","",'query (10)'!W598)</f>
        <v>46037</v>
      </c>
      <c r="Z598" s="41" t="str">
        <f>IF('query (10)'!X598="","",'query (10)'!X598)</f>
        <v/>
      </c>
      <c r="AA598" s="41">
        <f>IF('query (10)'!Y598="","",'query (10)'!Y598)</f>
        <v>46037</v>
      </c>
      <c r="AB598" s="41">
        <f>IF('query (10)'!Z598="","",'query (10)'!Z598)</f>
        <v>46397</v>
      </c>
      <c r="AC598" s="38" t="str">
        <f>IF(OR('query (10)'!AA598="",COUNTIF(Cleaning_Rules!$A$21:$A$26,TRIM('query (10)'!AA598))&gt;0),"",TRIM('query (10)'!AA598))</f>
        <v/>
      </c>
      <c r="AD598" s="38" t="str">
        <f>IF('query (10)'!AB598="","",TRIM(IFERROR(_xlfn.TEXTBEFORE('query (10)'!AB598,"("),'query (10)'!AB598)))</f>
        <v>เริ่มซ่อมงาน PM แล้ว รับผิดชอบโดย PAHLA SEEDANG</v>
      </c>
      <c r="AE598" s="38" t="str">
        <f>IFERROR(LOWER(TRIM(_xlfn.TEXTBEFORE(_xlfn.TEXTAFTER('query (10)'!AB598,"("),")"))),"")</f>
        <v>pahla@nsk.com</v>
      </c>
      <c r="AF598" s="38" t="str">
        <f>IF('query (10)'!AD598="","",TRIM('query (10)'!AD598))</f>
        <v>จักรภัทร โคตรสมบัติ</v>
      </c>
      <c r="AG598" s="38" t="str">
        <f>IF('query (10)'!AE598="","",TRIM('query (10)'!AE598))</f>
        <v>ผะหลา สีแดง</v>
      </c>
      <c r="AH598" s="38" t="str">
        <f>IF('query (10)'!AF598="","",IFERROR(VALUE('query (10)'!AF598),""))</f>
        <v/>
      </c>
      <c r="AI598" s="38" t="str">
        <f>IF('query (10)'!AG598="","",TRIM('query (10)'!AG598))</f>
        <v/>
      </c>
      <c r="AJ598" s="38" t="str">
        <f>IF('query (10)'!AH598="","",IFERROR(VALUE('query (10)'!AH598),""))</f>
        <v/>
      </c>
      <c r="AK598" s="38" t="str">
        <f>IF('query (10)'!AI598="","",TRIM('query (10)'!AI598))</f>
        <v/>
      </c>
      <c r="AL598" s="42">
        <f t="shared" si="45"/>
        <v>2026</v>
      </c>
      <c r="AM598" s="42" t="str">
        <f t="shared" si="46"/>
        <v>2026-01</v>
      </c>
      <c r="AN598" s="42" t="str">
        <f t="shared" ca="1" si="47"/>
        <v>ON_SCHEDULE</v>
      </c>
      <c r="AO598" s="42" t="str">
        <f t="shared" si="48"/>
        <v>WA-1056 | BCD FINISH WASHING MACHINE | HUB2.5 | SOLENOID VALVE | Time-based Maintenance | Mechanical | Cleaning | Medium | Cleaning and Lubrication Solenoid valve | เริ่มซ่อมงาน PM แล้ว รับผิดชอบโดย PAHLA SEEDANG | ผะหลา สีแดง</v>
      </c>
      <c r="AP598" s="42" t="str">
        <f>_xlfn.TEXTJOIN("; ",TRUE,IF(COUNTA('query (10)'!A598:AK598)&lt;=6,"NEAR_EMPTY_ROW",""),IF($K598="","MISSING_STATUS",""),IF(AND($K598="เสร็จสิ้น",$Z598=""),"DONE_NO_ACTUAL_DATE",""),IF(AND($I598="Condition-based Maintenance",$AH598=""),"CBM_NO_MEASUREMENT",""),IF(OR($X598="",$X598=0),"INVALID_PERIOD",""),IF(AND($AA598&lt;&gt;"",$AB598&lt;&gt;"",$AB598&lt;$AA598),"DATE_SEQUENCE_ERROR",""),IF(AND($AB598&lt;&gt;"",$AB598&gt;DATE(2030,12,31)),"DATE_OUTLIER",""),IF($C598="","MISSING_QRCODE",""),IF($J598="UNKNOWN","UNKNOWN_PM_TYPE",""),IF($L598="UNKNOWN","UNKNOWN_STATUS",""))</f>
        <v/>
      </c>
      <c r="AQ598" s="42" t="str">
        <f t="shared" si="49"/>
        <v>NO</v>
      </c>
    </row>
    <row r="599" spans="1:43" x14ac:dyDescent="0.3">
      <c r="A599" s="38">
        <f>IF('query (10)'!A599="","",'query (10)'!A599)</f>
        <v>719</v>
      </c>
      <c r="B599" s="38">
        <f>IF('query (10)'!B599="","",'query (10)'!B599)</f>
        <v>17488</v>
      </c>
      <c r="C599" s="38" t="str">
        <f>TRIM(UPPER('query (10)'!M599))</f>
        <v>GR-984</v>
      </c>
      <c r="D599" s="38" t="str">
        <f>TRIM(UPPER(IFERROR(_xlfn.TEXTBEFORE('query (10)'!L599,"("),'query (10)'!L599)))</f>
        <v>INNER RING BORE GRINDING MACHINE</v>
      </c>
      <c r="E599" s="38" t="str">
        <f>IFERROR(TRIM(UPPER(_xlfn.TEXTBEFORE(_xlfn.TEXTAFTER('query (10)'!L599,"("),")"))),"")</f>
        <v/>
      </c>
      <c r="F599" s="38" t="str">
        <f>TRIM('query (10)'!K599)</f>
        <v>HUB2.5</v>
      </c>
      <c r="G599" s="38" t="str">
        <f>IF('query (10)'!J599="","",'query (10)'!J599)</f>
        <v>Air Cylinder</v>
      </c>
      <c r="H599" s="38" t="str">
        <f>TRIM(UPPER('query (10)'!J599))</f>
        <v>AIR CYLINDER</v>
      </c>
      <c r="I599" s="38" t="str">
        <f>IF('query (10)'!F599="","",'query (10)'!F599)</f>
        <v>Time-based Maintenance</v>
      </c>
      <c r="J599" s="38" t="str">
        <f>IF('query (10)'!F599="","",IFERROR(INDEX(Cleaning_Rules!$B$14:$B$17,MATCH(TRIM('query (10)'!F599),Cleaning_Rules!$A$14:$A$17,0)),"UNKNOWN"))</f>
        <v>TBM</v>
      </c>
      <c r="K599" s="38" t="str">
        <f>IF('query (10)'!G599="","",'query (10)'!G599)</f>
        <v>กำลังดำเนินการ</v>
      </c>
      <c r="L599" s="38" t="str">
        <f>IF('query (10)'!G599="","MISSING",IFERROR(INDEX(Cleaning_Rules!$B$5:$B$10,MATCH(TRIM('query (10)'!G599),Cleaning_Rules!$A$5:$A$10,0)),"UNKNOWN"))</f>
        <v>IN_PROGRESS</v>
      </c>
      <c r="M599" s="38" t="str">
        <f>IF('query (10)'!I599="","",'query (10)'!I599)</f>
        <v>Mechanical</v>
      </c>
      <c r="N599" s="38" t="str">
        <f>IF('query (10)'!O599="","",'query (10)'!O599)</f>
        <v>Part Change</v>
      </c>
      <c r="O599" s="38" t="str">
        <f>IF('query (10)'!P599="","",'query (10)'!P599)</f>
        <v>Medium</v>
      </c>
      <c r="P599" s="38" t="str">
        <f>IF('query (10)'!N599="","",'query (10)'!N599)</f>
        <v>Change seal kit air cylinder AG Work stopper According to PM 6 Month Cycle</v>
      </c>
      <c r="Q599" s="38" t="str">
        <f>TRIM('query (10)'!N599)</f>
        <v>Change seal kit air cylinder AG Work stopper According to PM 6 Month Cycle</v>
      </c>
      <c r="R599" s="38" t="str">
        <f>TRIM(UPPER('query (10)'!R599))</f>
        <v/>
      </c>
      <c r="S599" s="38" t="str">
        <f>TRIM(UPPER('query (10)'!S599))</f>
        <v/>
      </c>
      <c r="T599" s="38" t="str">
        <f>IF('query (10)'!Q599="","",TRIM(UPPER('query (10)'!Q599)))</f>
        <v/>
      </c>
      <c r="U599" s="38" t="str">
        <f>IF('query (10)'!T599="","",'query (10)'!T599)</f>
        <v/>
      </c>
      <c r="V599" s="39" t="str">
        <f>IF('query (10)'!T599="","",IFERROR(VALUE('query (10)'!T599),""))</f>
        <v/>
      </c>
      <c r="W599" s="40">
        <f>IF('query (10)'!U599="","",'query (10)'!U599)</f>
        <v>0</v>
      </c>
      <c r="X599" s="39">
        <f>IF('query (10)'!V599="","",'query (10)'!V599)</f>
        <v>180</v>
      </c>
      <c r="Y599" s="41">
        <f>IF('query (10)'!W599="","",'query (10)'!W599)</f>
        <v>46037</v>
      </c>
      <c r="Z599" s="41" t="str">
        <f>IF('query (10)'!X599="","",'query (10)'!X599)</f>
        <v/>
      </c>
      <c r="AA599" s="41">
        <f>IF('query (10)'!Y599="","",'query (10)'!Y599)</f>
        <v>46037</v>
      </c>
      <c r="AB599" s="41">
        <f>IF('query (10)'!Z599="","",'query (10)'!Z599)</f>
        <v>46217</v>
      </c>
      <c r="AC599" s="38" t="str">
        <f>IF(OR('query (10)'!AA599="",COUNTIF(Cleaning_Rules!$A$21:$A$26,TRIM('query (10)'!AA599))&gt;0),"",TRIM('query (10)'!AA599))</f>
        <v/>
      </c>
      <c r="AD599" s="38" t="str">
        <f>IF('query (10)'!AB599="","",TRIM(IFERROR(_xlfn.TEXTBEFORE('query (10)'!AB599,"("),'query (10)'!AB599)))</f>
        <v>เริ่มซ่อมงาน PM แล้ว รับผิดชอบโดย CHETSADA PHIWBANG</v>
      </c>
      <c r="AE599" s="38" t="str">
        <f>IFERROR(LOWER(TRIM(_xlfn.TEXTBEFORE(_xlfn.TEXTAFTER('query (10)'!AB599,"("),")"))),"")</f>
        <v>chetsada@nsk.com</v>
      </c>
      <c r="AF599" s="38" t="str">
        <f>IF('query (10)'!AD599="","",TRIM('query (10)'!AD599))</f>
        <v>จักรภัทร โคตรสมบัติ</v>
      </c>
      <c r="AG599" s="38" t="str">
        <f>IF('query (10)'!AE599="","",TRIM('query (10)'!AE599))</f>
        <v>เจษฎา ผิวบาง</v>
      </c>
      <c r="AH599" s="38" t="str">
        <f>IF('query (10)'!AF599="","",IFERROR(VALUE('query (10)'!AF599),""))</f>
        <v/>
      </c>
      <c r="AI599" s="38" t="str">
        <f>IF('query (10)'!AG599="","",TRIM('query (10)'!AG599))</f>
        <v/>
      </c>
      <c r="AJ599" s="38" t="str">
        <f>IF('query (10)'!AH599="","",IFERROR(VALUE('query (10)'!AH599),""))</f>
        <v/>
      </c>
      <c r="AK599" s="38" t="str">
        <f>IF('query (10)'!AI599="","",TRIM('query (10)'!AI599))</f>
        <v/>
      </c>
      <c r="AL599" s="42">
        <f t="shared" si="45"/>
        <v>2026</v>
      </c>
      <c r="AM599" s="42" t="str">
        <f t="shared" si="46"/>
        <v>2026-01</v>
      </c>
      <c r="AN599" s="42" t="str">
        <f t="shared" ca="1" si="47"/>
        <v>OVERDUE</v>
      </c>
      <c r="AO599" s="42" t="str">
        <f t="shared" si="48"/>
        <v>GR-984 | INNER RING BORE GRINDING MACHINE | HUB2.5 | AIR CYLINDER | Time-based Maintenance | Mechanical | Part Change | Medium | Change seal kit air cylinder AG Work stopper According to PM 6 Month Cycle | เริ่มซ่อมงาน PM แล้ว รับผิดชอบโดย CHETSADA PHIWBANG | เจษฎา ผิวบาง</v>
      </c>
      <c r="AP599" s="42" t="str">
        <f>_xlfn.TEXTJOIN("; ",TRUE,IF(COUNTA('query (10)'!A599:AK599)&lt;=6,"NEAR_EMPTY_ROW",""),IF($K599="","MISSING_STATUS",""),IF(AND($K599="เสร็จสิ้น",$Z599=""),"DONE_NO_ACTUAL_DATE",""),IF(AND($I599="Condition-based Maintenance",$AH599=""),"CBM_NO_MEASUREMENT",""),IF(OR($X599="",$X599=0),"INVALID_PERIOD",""),IF(AND($AA599&lt;&gt;"",$AB599&lt;&gt;"",$AB599&lt;$AA599),"DATE_SEQUENCE_ERROR",""),IF(AND($AB599&lt;&gt;"",$AB599&gt;DATE(2030,12,31)),"DATE_OUTLIER",""),IF($C599="","MISSING_QRCODE",""),IF($J599="UNKNOWN","UNKNOWN_PM_TYPE",""),IF($L599="UNKNOWN","UNKNOWN_STATUS",""))</f>
        <v/>
      </c>
      <c r="AQ599" s="42" t="str">
        <f t="shared" si="49"/>
        <v>NO</v>
      </c>
    </row>
    <row r="600" spans="1:43" x14ac:dyDescent="0.3">
      <c r="A600" s="38">
        <f>IF('query (10)'!A600="","",'query (10)'!A600)</f>
        <v>720</v>
      </c>
      <c r="B600" s="38" t="str">
        <f>IF('query (10)'!B600="","",'query (10)'!B600)</f>
        <v/>
      </c>
      <c r="C600" s="38" t="str">
        <f>TRIM(UPPER('query (10)'!M600))</f>
        <v>GR-984</v>
      </c>
      <c r="D600" s="38" t="str">
        <f>TRIM(UPPER(IFERROR(_xlfn.TEXTBEFORE('query (10)'!L600,"("),'query (10)'!L600)))</f>
        <v>INNER RING BORE GRINDING MACHINE</v>
      </c>
      <c r="E600" s="38" t="str">
        <f>IFERROR(TRIM(UPPER(_xlfn.TEXTBEFORE(_xlfn.TEXTAFTER('query (10)'!L600,"("),")"))),"")</f>
        <v/>
      </c>
      <c r="F600" s="38" t="str">
        <f>TRIM('query (10)'!K600)</f>
        <v>HUB2.5</v>
      </c>
      <c r="G600" s="38" t="str">
        <f>IF('query (10)'!J600="","",'query (10)'!J600)</f>
        <v>Air Cylinder</v>
      </c>
      <c r="H600" s="38" t="str">
        <f>TRIM(UPPER('query (10)'!J600))</f>
        <v>AIR CYLINDER</v>
      </c>
      <c r="I600" s="38" t="str">
        <f>IF('query (10)'!F600="","",'query (10)'!F600)</f>
        <v>Time-based Maintenance</v>
      </c>
      <c r="J600" s="38" t="str">
        <f>IF('query (10)'!F600="","",IFERROR(INDEX(Cleaning_Rules!$B$14:$B$17,MATCH(TRIM('query (10)'!F600),Cleaning_Rules!$A$14:$A$17,0)),"UNKNOWN"))</f>
        <v>TBM</v>
      </c>
      <c r="K600" s="38" t="str">
        <f>IF('query (10)'!G600="","",'query (10)'!G600)</f>
        <v>แผนใหม่</v>
      </c>
      <c r="L600" s="38" t="str">
        <f>IF('query (10)'!G600="","MISSING",IFERROR(INDEX(Cleaning_Rules!$B$5:$B$10,MATCH(TRIM('query (10)'!G600),Cleaning_Rules!$A$5:$A$10,0)),"UNKNOWN"))</f>
        <v>NEW_PLAN</v>
      </c>
      <c r="M600" s="38" t="str">
        <f>IF('query (10)'!I600="","",'query (10)'!I600)</f>
        <v>Mechanical</v>
      </c>
      <c r="N600" s="38" t="str">
        <f>IF('query (10)'!O600="","",'query (10)'!O600)</f>
        <v>Part Change</v>
      </c>
      <c r="O600" s="38" t="str">
        <f>IF('query (10)'!P600="","",'query (10)'!P600)</f>
        <v>Medium</v>
      </c>
      <c r="P600" s="38" t="str">
        <f>IF('query (10)'!N600="","",'query (10)'!N600)</f>
        <v>Change air Cylinder AG Divier According To PM 1 Year Cycle</v>
      </c>
      <c r="Q600" s="38" t="str">
        <f>TRIM('query (10)'!N600)</f>
        <v>Change air Cylinder AG Divier According To PM 1 Year Cycle</v>
      </c>
      <c r="R600" s="38" t="str">
        <f>TRIM(UPPER('query (10)'!R600))</f>
        <v/>
      </c>
      <c r="S600" s="38" t="str">
        <f>TRIM(UPPER('query (10)'!S600))</f>
        <v/>
      </c>
      <c r="T600" s="38" t="str">
        <f>IF('query (10)'!Q600="","",TRIM(UPPER('query (10)'!Q600)))</f>
        <v/>
      </c>
      <c r="U600" s="38" t="str">
        <f>IF('query (10)'!T600="","",'query (10)'!T600)</f>
        <v/>
      </c>
      <c r="V600" s="39" t="str">
        <f>IF('query (10)'!T600="","",IFERROR(VALUE('query (10)'!T600),""))</f>
        <v/>
      </c>
      <c r="W600" s="40">
        <f>IF('query (10)'!U600="","",'query (10)'!U600)</f>
        <v>0</v>
      </c>
      <c r="X600" s="39">
        <f>IF('query (10)'!V600="","",'query (10)'!V600)</f>
        <v>360</v>
      </c>
      <c r="Y600" s="41">
        <f>IF('query (10)'!W600="","",'query (10)'!W600)</f>
        <v>46037</v>
      </c>
      <c r="Z600" s="41" t="str">
        <f>IF('query (10)'!X600="","",'query (10)'!X600)</f>
        <v/>
      </c>
      <c r="AA600" s="41">
        <f>IF('query (10)'!Y600="","",'query (10)'!Y600)</f>
        <v>46037</v>
      </c>
      <c r="AB600" s="41">
        <f>IF('query (10)'!Z600="","",'query (10)'!Z600)</f>
        <v>46397</v>
      </c>
      <c r="AC600" s="38" t="str">
        <f>IF(OR('query (10)'!AA600="",COUNTIF(Cleaning_Rules!$A$21:$A$26,TRIM('query (10)'!AA600))&gt;0),"",TRIM('query (10)'!AA600))</f>
        <v/>
      </c>
      <c r="AD600" s="38" t="str">
        <f>IF('query (10)'!AB600="","",TRIM(IFERROR(_xlfn.TEXTBEFORE('query (10)'!AB600,"("),'query (10)'!AB600)))</f>
        <v/>
      </c>
      <c r="AE600" s="38" t="str">
        <f>IFERROR(LOWER(TRIM(_xlfn.TEXTBEFORE(_xlfn.TEXTAFTER('query (10)'!AB600,"("),")"))),"")</f>
        <v/>
      </c>
      <c r="AF600" s="38" t="str">
        <f>IF('query (10)'!AD600="","",TRIM('query (10)'!AD600))</f>
        <v>จักรภัทร โคตรสมบัติ</v>
      </c>
      <c r="AG600" s="38" t="str">
        <f>IF('query (10)'!AE600="","",TRIM('query (10)'!AE600))</f>
        <v>จักรภัทร โคตรสมบัติ</v>
      </c>
      <c r="AH600" s="38" t="str">
        <f>IF('query (10)'!AF600="","",IFERROR(VALUE('query (10)'!AF600),""))</f>
        <v/>
      </c>
      <c r="AI600" s="38" t="str">
        <f>IF('query (10)'!AG600="","",TRIM('query (10)'!AG600))</f>
        <v/>
      </c>
      <c r="AJ600" s="38" t="str">
        <f>IF('query (10)'!AH600="","",IFERROR(VALUE('query (10)'!AH600),""))</f>
        <v/>
      </c>
      <c r="AK600" s="38" t="str">
        <f>IF('query (10)'!AI600="","",TRIM('query (10)'!AI600))</f>
        <v/>
      </c>
      <c r="AL600" s="42">
        <f t="shared" si="45"/>
        <v>2026</v>
      </c>
      <c r="AM600" s="42" t="str">
        <f t="shared" si="46"/>
        <v>2026-01</v>
      </c>
      <c r="AN600" s="42" t="str">
        <f t="shared" ca="1" si="47"/>
        <v>ON_SCHEDULE</v>
      </c>
      <c r="AO600" s="42" t="str">
        <f t="shared" si="48"/>
        <v>GR-984 | INNER RING BORE GRINDING MACHINE | HUB2.5 | AIR CYLINDER | Time-based Maintenance | Mechanical | Part Change | Medium | Change air Cylinder AG Divier According To PM 1 Year Cycle | จักรภัทร โคตรสมบัติ</v>
      </c>
      <c r="AP600" s="42" t="str">
        <f>_xlfn.TEXTJOIN("; ",TRUE,IF(COUNTA('query (10)'!A600:AK600)&lt;=6,"NEAR_EMPTY_ROW",""),IF($K600="","MISSING_STATUS",""),IF(AND($K600="เสร็จสิ้น",$Z600=""),"DONE_NO_ACTUAL_DATE",""),IF(AND($I600="Condition-based Maintenance",$AH600=""),"CBM_NO_MEASUREMENT",""),IF(OR($X600="",$X600=0),"INVALID_PERIOD",""),IF(AND($AA600&lt;&gt;"",$AB600&lt;&gt;"",$AB600&lt;$AA600),"DATE_SEQUENCE_ERROR",""),IF(AND($AB600&lt;&gt;"",$AB600&gt;DATE(2030,12,31)),"DATE_OUTLIER",""),IF($C600="","MISSING_QRCODE",""),IF($J600="UNKNOWN","UNKNOWN_PM_TYPE",""),IF($L600="UNKNOWN","UNKNOWN_STATUS",""))</f>
        <v/>
      </c>
      <c r="AQ600" s="42" t="str">
        <f t="shared" si="49"/>
        <v>NO</v>
      </c>
    </row>
    <row r="601" spans="1:43" x14ac:dyDescent="0.3">
      <c r="A601" s="38">
        <f>IF('query (10)'!A601="","",'query (10)'!A601)</f>
        <v>721</v>
      </c>
      <c r="B601" s="38">
        <f>IF('query (10)'!B601="","",'query (10)'!B601)</f>
        <v>18675</v>
      </c>
      <c r="C601" s="38" t="str">
        <f>TRIM(UPPER('query (10)'!M601))</f>
        <v>GR-241</v>
      </c>
      <c r="D601" s="38" t="str">
        <f>TRIM(UPPER(IFERROR(_xlfn.TEXTBEFORE('query (10)'!L601,"("),'query (10)'!L601)))</f>
        <v>OUTER RING RACEWAY GRINDING M/C</v>
      </c>
      <c r="E601" s="38" t="str">
        <f>IFERROR(TRIM(UPPER(_xlfn.TEXTBEFORE(_xlfn.TEXTAFTER('query (10)'!L601,"("),")"))),"")</f>
        <v/>
      </c>
      <c r="F601" s="38" t="str">
        <f>TRIM('query (10)'!K601)</f>
        <v>WP Grinding1</v>
      </c>
      <c r="G601" s="38" t="str">
        <f>IF('query (10)'!J601="","",'query (10)'!J601)</f>
        <v>Wheel Head</v>
      </c>
      <c r="H601" s="38" t="str">
        <f>TRIM(UPPER('query (10)'!J601))</f>
        <v>WHEEL HEAD</v>
      </c>
      <c r="I601" s="38" t="str">
        <f>IF('query (10)'!F601="","",'query (10)'!F601)</f>
        <v>Time-based Maintenance</v>
      </c>
      <c r="J601" s="38" t="str">
        <f>IF('query (10)'!F601="","",IFERROR(INDEX(Cleaning_Rules!$B$14:$B$17,MATCH(TRIM('query (10)'!F601),Cleaning_Rules!$A$14:$A$17,0)),"UNKNOWN"))</f>
        <v>TBM</v>
      </c>
      <c r="K601" s="38" t="str">
        <f>IF('query (10)'!G601="","",'query (10)'!G601)</f>
        <v>เสร็จสิ้น</v>
      </c>
      <c r="L601" s="38" t="str">
        <f>IF('query (10)'!G601="","MISSING",IFERROR(INDEX(Cleaning_Rules!$B$5:$B$10,MATCH(TRIM('query (10)'!G601),Cleaning_Rules!$A$5:$A$10,0)),"UNKNOWN"))</f>
        <v>COMPLETED</v>
      </c>
      <c r="M601" s="38" t="str">
        <f>IF('query (10)'!I601="","",'query (10)'!I601)</f>
        <v>Mechanical</v>
      </c>
      <c r="N601" s="38" t="str">
        <f>IF('query (10)'!O601="","",'query (10)'!O601)</f>
        <v>Part Change</v>
      </c>
      <c r="O601" s="38" t="str">
        <f>IF('query (10)'!P601="","",'query (10)'!P601)</f>
        <v>Medium</v>
      </c>
      <c r="P601" s="38" t="str">
        <f>IF('query (10)'!N601="","",'query (10)'!N601)</f>
        <v>Change belt wheel head to cycle pm 6M.
- belt 55X1207 SE-B-PB = 1 EA.</v>
      </c>
      <c r="Q601" s="38" t="str">
        <f>TRIM('query (10)'!N601)</f>
        <v>Change belt wheel head to cycle pm 6M.
- belt 55X1207 SE-B-PB = 1 EA.</v>
      </c>
      <c r="R601" s="38" t="str">
        <f>TRIM(UPPER('query (10)'!R601))</f>
        <v>BELT</v>
      </c>
      <c r="S601" s="38" t="str">
        <f>TRIM(UPPER('query (10)'!S601))</f>
        <v>55X1207 SE-B-PB</v>
      </c>
      <c r="T601" s="38" t="str">
        <f>IF('query (10)'!Q601="","",TRIM(UPPER('query (10)'!Q601)))</f>
        <v/>
      </c>
      <c r="U601" s="38" t="str">
        <f>IF('query (10)'!T601="","",'query (10)'!T601)</f>
        <v/>
      </c>
      <c r="V601" s="39" t="str">
        <f>IF('query (10)'!T601="","",IFERROR(VALUE('query (10)'!T601),""))</f>
        <v/>
      </c>
      <c r="W601" s="40">
        <f>IF('query (10)'!U601="","",'query (10)'!U601)</f>
        <v>0</v>
      </c>
      <c r="X601" s="39">
        <f>IF('query (10)'!V601="","",'query (10)'!V601)</f>
        <v>180</v>
      </c>
      <c r="Y601" s="41">
        <f>IF('query (10)'!W601="","",'query (10)'!W601)</f>
        <v>46049</v>
      </c>
      <c r="Z601" s="41" t="str">
        <f>IF('query (10)'!X601="","",'query (10)'!X601)</f>
        <v/>
      </c>
      <c r="AA601" s="41">
        <f>IF('query (10)'!Y601="","",'query (10)'!Y601)</f>
        <v>46049</v>
      </c>
      <c r="AB601" s="41">
        <f>IF('query (10)'!Z601="","",'query (10)'!Z601)</f>
        <v>46267</v>
      </c>
      <c r="AC601" s="38" t="str">
        <f>IF(OR('query (10)'!AA601="",COUNTIF(Cleaning_Rules!$A$21:$A$26,TRIM('query (10)'!AA601))&gt;0),"",TRIM('query (10)'!AA601))</f>
        <v/>
      </c>
      <c r="AD601" s="38" t="str">
        <f>IF('query (10)'!AB601="","",TRIM(IFERROR(_xlfn.TEXTBEFORE('query (10)'!AB601,"("),'query (10)'!AB601)))</f>
        <v>เริ่มซ่อมงาน PM แล้ว รับผิดชอบโดย KUNANON PARAWANWONG</v>
      </c>
      <c r="AE601" s="38" t="str">
        <f>IFERROR(LOWER(TRIM(_xlfn.TEXTBEFORE(_xlfn.TEXTAFTER('query (10)'!AB601,"("),")"))),"")</f>
        <v>parawanwong-k-3161@nsk.com</v>
      </c>
      <c r="AF601" s="38" t="str">
        <f>IF('query (10)'!AD601="","",TRIM('query (10)'!AD601))</f>
        <v>เจษฎา ผิวบาง</v>
      </c>
      <c r="AG601" s="38" t="str">
        <f>IF('query (10)'!AE601="","",TRIM('query (10)'!AE601))</f>
        <v>คุณานนต์ ปารวัณวงศ์</v>
      </c>
      <c r="AH601" s="38" t="str">
        <f>IF('query (10)'!AF601="","",IFERROR(VALUE('query (10)'!AF601),""))</f>
        <v/>
      </c>
      <c r="AI601" s="38" t="str">
        <f>IF('query (10)'!AG601="","",TRIM('query (10)'!AG601))</f>
        <v/>
      </c>
      <c r="AJ601" s="38" t="str">
        <f>IF('query (10)'!AH601="","",IFERROR(VALUE('query (10)'!AH601),""))</f>
        <v/>
      </c>
      <c r="AK601" s="38" t="str">
        <f>IF('query (10)'!AI601="","",TRIM('query (10)'!AI601))</f>
        <v/>
      </c>
      <c r="AL601" s="42">
        <f t="shared" si="45"/>
        <v>2026</v>
      </c>
      <c r="AM601" s="42" t="str">
        <f t="shared" si="46"/>
        <v>2026-01</v>
      </c>
      <c r="AN601" s="42" t="str">
        <f t="shared" ca="1" si="47"/>
        <v/>
      </c>
      <c r="AO601" s="42" t="str">
        <f t="shared" si="48"/>
        <v>GR-241 | OUTER RING RACEWAY GRINDING M/C | WP Grinding1 | WHEEL HEAD | Time-based Maintenance | Mechanical | Part Change | Medium | Change belt wheel head to cycle pm 6M.
- belt 55X1207 SE-B-PB = 1 EA. | BELT | 55X1207 SE-B-PB | เริ่มซ่อมงาน PM แล้ว รับผิดชอบโดย KUNANON PARAWANWONG | คุณานนต์ ปารวัณวงศ์</v>
      </c>
      <c r="AP601" s="42" t="str">
        <f>_xlfn.TEXTJOIN("; ",TRUE,IF(COUNTA('query (10)'!A601:AK601)&lt;=6,"NEAR_EMPTY_ROW",""),IF($K601="","MISSING_STATUS",""),IF(AND($K601="เสร็จสิ้น",$Z601=""),"DONE_NO_ACTUAL_DATE",""),IF(AND($I601="Condition-based Maintenance",$AH601=""),"CBM_NO_MEASUREMENT",""),IF(OR($X601="",$X601=0),"INVALID_PERIOD",""),IF(AND($AA601&lt;&gt;"",$AB601&lt;&gt;"",$AB601&lt;$AA601),"DATE_SEQUENCE_ERROR",""),IF(AND($AB601&lt;&gt;"",$AB601&gt;DATE(2030,12,31)),"DATE_OUTLIER",""),IF($C601="","MISSING_QRCODE",""),IF($J601="UNKNOWN","UNKNOWN_PM_TYPE",""),IF($L601="UNKNOWN","UNKNOWN_STATUS",""))</f>
        <v>DONE_NO_ACTUAL_DATE</v>
      </c>
      <c r="AQ601" s="42" t="str">
        <f t="shared" si="49"/>
        <v>NO</v>
      </c>
    </row>
    <row r="602" spans="1:43" x14ac:dyDescent="0.3">
      <c r="A602" s="38">
        <f>IF('query (10)'!A602="","",'query (10)'!A602)</f>
        <v>725</v>
      </c>
      <c r="B602" s="38" t="str">
        <f>IF('query (10)'!B602="","",'query (10)'!B602)</f>
        <v/>
      </c>
      <c r="C602" s="38" t="str">
        <f>TRIM(UPPER('query (10)'!M602))</f>
        <v>GR-129</v>
      </c>
      <c r="D602" s="38" t="str">
        <f>TRIM(UPPER(IFERROR(_xlfn.TEXTBEFORE('query (10)'!L602,"("),'query (10)'!L602)))</f>
        <v>OUTER RING RACEWAY GRINDING M/C</v>
      </c>
      <c r="E602" s="38" t="str">
        <f>IFERROR(TRIM(UPPER(_xlfn.TEXTBEFORE(_xlfn.TEXTAFTER('query (10)'!L602,"("),")"))),"")</f>
        <v/>
      </c>
      <c r="F602" s="38" t="str">
        <f>TRIM('query (10)'!K602)</f>
        <v>MCB1</v>
      </c>
      <c r="G602" s="38" t="str">
        <f>IF('query (10)'!J602="","",'query (10)'!J602)</f>
        <v>Wheel Head</v>
      </c>
      <c r="H602" s="38" t="str">
        <f>TRIM(UPPER('query (10)'!J602))</f>
        <v>WHEEL HEAD</v>
      </c>
      <c r="I602" s="38" t="str">
        <f>IF('query (10)'!F602="","",'query (10)'!F602)</f>
        <v>Time-based Maintenance</v>
      </c>
      <c r="J602" s="38" t="str">
        <f>IF('query (10)'!F602="","",IFERROR(INDEX(Cleaning_Rules!$B$14:$B$17,MATCH(TRIM('query (10)'!F602),Cleaning_Rules!$A$14:$A$17,0)),"UNKNOWN"))</f>
        <v>TBM</v>
      </c>
      <c r="K602" s="38" t="str">
        <f>IF('query (10)'!G602="","",'query (10)'!G602)</f>
        <v>เสร็จสิ้น</v>
      </c>
      <c r="L602" s="38" t="str">
        <f>IF('query (10)'!G602="","MISSING",IFERROR(INDEX(Cleaning_Rules!$B$5:$B$10,MATCH(TRIM('query (10)'!G602),Cleaning_Rules!$A$5:$A$10,0)),"UNKNOWN"))</f>
        <v>COMPLETED</v>
      </c>
      <c r="M602" s="38" t="str">
        <f>IF('query (10)'!I602="","",'query (10)'!I602)</f>
        <v>Mechanical</v>
      </c>
      <c r="N602" s="38" t="str">
        <f>IF('query (10)'!O602="","",'query (10)'!O602)</f>
        <v>Part Change</v>
      </c>
      <c r="O602" s="38" t="str">
        <f>IF('query (10)'!P602="","",'query (10)'!P602)</f>
        <v>Medium</v>
      </c>
      <c r="P602" s="38" t="str">
        <f>IF('query (10)'!N602="","",'query (10)'!N602)</f>
        <v>Change belt wheel head to cycle pm 6M.
- belt 65x1175  SE-B-PB = 1 EA.</v>
      </c>
      <c r="Q602" s="38" t="str">
        <f>TRIM('query (10)'!N602)</f>
        <v>Change belt wheel head to cycle pm 6M.
- belt 65x1175 SE-B-PB = 1 EA.</v>
      </c>
      <c r="R602" s="38" t="str">
        <f>TRIM(UPPER('query (10)'!R602))</f>
        <v>BELT</v>
      </c>
      <c r="S602" s="38" t="str">
        <f>TRIM(UPPER('query (10)'!S602))</f>
        <v>65X1175 SE-B-PB</v>
      </c>
      <c r="T602" s="38" t="str">
        <f>IF('query (10)'!Q602="","",TRIM(UPPER('query (10)'!Q602)))</f>
        <v/>
      </c>
      <c r="U602" s="38" t="str">
        <f>IF('query (10)'!T602="","",'query (10)'!T602)</f>
        <v/>
      </c>
      <c r="V602" s="39" t="str">
        <f>IF('query (10)'!T602="","",IFERROR(VALUE('query (10)'!T602),""))</f>
        <v/>
      </c>
      <c r="W602" s="40">
        <f>IF('query (10)'!U602="","",'query (10)'!U602)</f>
        <v>0</v>
      </c>
      <c r="X602" s="39">
        <f>IF('query (10)'!V602="","",'query (10)'!V602)</f>
        <v>180</v>
      </c>
      <c r="Y602" s="41">
        <f>IF('query (10)'!W602="","",'query (10)'!W602)</f>
        <v>46046</v>
      </c>
      <c r="Z602" s="41" t="str">
        <f>IF('query (10)'!X602="","",'query (10)'!X602)</f>
        <v/>
      </c>
      <c r="AA602" s="41">
        <f>IF('query (10)'!Y602="","",'query (10)'!Y602)</f>
        <v>46046</v>
      </c>
      <c r="AB602" s="41">
        <f>IF('query (10)'!Z602="","",'query (10)'!Z602)</f>
        <v>46254</v>
      </c>
      <c r="AC602" s="38" t="str">
        <f>IF(OR('query (10)'!AA602="",COUNTIF(Cleaning_Rules!$A$21:$A$26,TRIM('query (10)'!AA602))&gt;0),"",TRIM('query (10)'!AA602))</f>
        <v/>
      </c>
      <c r="AD602" s="38" t="str">
        <f>IF('query (10)'!AB602="","",TRIM(IFERROR(_xlfn.TEXTBEFORE('query (10)'!AB602,"("),'query (10)'!AB602)))</f>
        <v/>
      </c>
      <c r="AE602" s="38" t="str">
        <f>IFERROR(LOWER(TRIM(_xlfn.TEXTBEFORE(_xlfn.TEXTAFTER('query (10)'!AB602,"("),")"))),"")</f>
        <v/>
      </c>
      <c r="AF602" s="38" t="str">
        <f>IF('query (10)'!AD602="","",TRIM('query (10)'!AD602))</f>
        <v>เจษฎา ผิวบาง</v>
      </c>
      <c r="AG602" s="38" t="str">
        <f>IF('query (10)'!AE602="","",TRIM('query (10)'!AE602))</f>
        <v>เจษฎา ผิวบาง</v>
      </c>
      <c r="AH602" s="38" t="str">
        <f>IF('query (10)'!AF602="","",IFERROR(VALUE('query (10)'!AF602),""))</f>
        <v/>
      </c>
      <c r="AI602" s="38" t="str">
        <f>IF('query (10)'!AG602="","",TRIM('query (10)'!AG602))</f>
        <v/>
      </c>
      <c r="AJ602" s="38" t="str">
        <f>IF('query (10)'!AH602="","",IFERROR(VALUE('query (10)'!AH602),""))</f>
        <v/>
      </c>
      <c r="AK602" s="38" t="str">
        <f>IF('query (10)'!AI602="","",TRIM('query (10)'!AI602))</f>
        <v/>
      </c>
      <c r="AL602" s="42">
        <f t="shared" si="45"/>
        <v>2026</v>
      </c>
      <c r="AM602" s="42" t="str">
        <f t="shared" si="46"/>
        <v>2026-01</v>
      </c>
      <c r="AN602" s="42" t="str">
        <f t="shared" ca="1" si="47"/>
        <v/>
      </c>
      <c r="AO602" s="42" t="str">
        <f t="shared" si="48"/>
        <v>GR-129 | OUTER RING RACEWAY GRINDING M/C | MCB1 | WHEEL HEAD | Time-based Maintenance | Mechanical | Part Change | Medium | Change belt wheel head to cycle pm 6M.
- belt 65x1175 SE-B-PB = 1 EA. | BELT | 65X1175 SE-B-PB | เจษฎา ผิวบาง</v>
      </c>
      <c r="AP602" s="42" t="str">
        <f>_xlfn.TEXTJOIN("; ",TRUE,IF(COUNTA('query (10)'!A602:AK602)&lt;=6,"NEAR_EMPTY_ROW",""),IF($K602="","MISSING_STATUS",""),IF(AND($K602="เสร็จสิ้น",$Z602=""),"DONE_NO_ACTUAL_DATE",""),IF(AND($I602="Condition-based Maintenance",$AH602=""),"CBM_NO_MEASUREMENT",""),IF(OR($X602="",$X602=0),"INVALID_PERIOD",""),IF(AND($AA602&lt;&gt;"",$AB602&lt;&gt;"",$AB602&lt;$AA602),"DATE_SEQUENCE_ERROR",""),IF(AND($AB602&lt;&gt;"",$AB602&gt;DATE(2030,12,31)),"DATE_OUTLIER",""),IF($C602="","MISSING_QRCODE",""),IF($J602="UNKNOWN","UNKNOWN_PM_TYPE",""),IF($L602="UNKNOWN","UNKNOWN_STATUS",""))</f>
        <v>DONE_NO_ACTUAL_DATE</v>
      </c>
      <c r="AQ602" s="42" t="str">
        <f t="shared" si="49"/>
        <v>NO</v>
      </c>
    </row>
    <row r="603" spans="1:43" x14ac:dyDescent="0.3">
      <c r="A603" s="38">
        <f>IF('query (10)'!A603="","",'query (10)'!A603)</f>
        <v>726</v>
      </c>
      <c r="B603" s="38">
        <f>IF('query (10)'!B603="","",'query (10)'!B603)</f>
        <v>17727</v>
      </c>
      <c r="C603" s="38" t="str">
        <f>TRIM(UPPER('query (10)'!M603))</f>
        <v>GR-431</v>
      </c>
      <c r="D603" s="38" t="str">
        <f>TRIM(UPPER(IFERROR(_xlfn.TEXTBEFORE('query (10)'!L603,"("),'query (10)'!L603)))</f>
        <v>OUTER RING RACEWAY GRINDING MACHINE.</v>
      </c>
      <c r="E603" s="38" t="str">
        <f>IFERROR(TRIM(UPPER(_xlfn.TEXTBEFORE(_xlfn.TEXTAFTER('query (10)'!L603,"("),")"))),"")</f>
        <v/>
      </c>
      <c r="F603" s="38" t="str">
        <f>TRIM('query (10)'!K603)</f>
        <v>MCB2</v>
      </c>
      <c r="G603" s="38" t="str">
        <f>IF('query (10)'!J603="","",'query (10)'!J603)</f>
        <v>Wheel Head</v>
      </c>
      <c r="H603" s="38" t="str">
        <f>TRIM(UPPER('query (10)'!J603))</f>
        <v>WHEEL HEAD</v>
      </c>
      <c r="I603" s="38" t="str">
        <f>IF('query (10)'!F603="","",'query (10)'!F603)</f>
        <v>Time-based Maintenance</v>
      </c>
      <c r="J603" s="38" t="str">
        <f>IF('query (10)'!F603="","",IFERROR(INDEX(Cleaning_Rules!$B$14:$B$17,MATCH(TRIM('query (10)'!F603),Cleaning_Rules!$A$14:$A$17,0)),"UNKNOWN"))</f>
        <v>TBM</v>
      </c>
      <c r="K603" s="38" t="str">
        <f>IF('query (10)'!G603="","",'query (10)'!G603)</f>
        <v>เสร็จสิ้น</v>
      </c>
      <c r="L603" s="38" t="str">
        <f>IF('query (10)'!G603="","MISSING",IFERROR(INDEX(Cleaning_Rules!$B$5:$B$10,MATCH(TRIM('query (10)'!G603),Cleaning_Rules!$A$5:$A$10,0)),"UNKNOWN"))</f>
        <v>COMPLETED</v>
      </c>
      <c r="M603" s="38" t="str">
        <f>IF('query (10)'!I603="","",'query (10)'!I603)</f>
        <v>Mechanical</v>
      </c>
      <c r="N603" s="38" t="str">
        <f>IF('query (10)'!O603="","",'query (10)'!O603)</f>
        <v>Part Change</v>
      </c>
      <c r="O603" s="38" t="str">
        <f>IF('query (10)'!P603="","",'query (10)'!P603)</f>
        <v>Medium</v>
      </c>
      <c r="P603" s="38" t="str">
        <f>IF('query (10)'!N603="","",'query (10)'!N603)</f>
        <v>Change belt wheel head to cycle pm 6M.
- belt 55x1230  SE-B-PB = 1 EA.</v>
      </c>
      <c r="Q603" s="38" t="str">
        <f>TRIM('query (10)'!N603)</f>
        <v>Change belt wheel head to cycle pm 6M.
- belt 55x1230 SE-B-PB = 1 EA.</v>
      </c>
      <c r="R603" s="38" t="str">
        <f>TRIM(UPPER('query (10)'!R603))</f>
        <v>BELT</v>
      </c>
      <c r="S603" s="38" t="str">
        <f>TRIM(UPPER('query (10)'!S603))</f>
        <v>55X1230 SE-B-PB</v>
      </c>
      <c r="T603" s="38" t="str">
        <f>IF('query (10)'!Q603="","",TRIM(UPPER('query (10)'!Q603)))</f>
        <v/>
      </c>
      <c r="U603" s="38" t="str">
        <f>IF('query (10)'!T603="","",'query (10)'!T603)</f>
        <v/>
      </c>
      <c r="V603" s="39" t="str">
        <f>IF('query (10)'!T603="","",IFERROR(VALUE('query (10)'!T603),""))</f>
        <v/>
      </c>
      <c r="W603" s="40">
        <f>IF('query (10)'!U603="","",'query (10)'!U603)</f>
        <v>0</v>
      </c>
      <c r="X603" s="39">
        <f>IF('query (10)'!V603="","",'query (10)'!V603)</f>
        <v>180</v>
      </c>
      <c r="Y603" s="41">
        <f>IF('query (10)'!W603="","",'query (10)'!W603)</f>
        <v>46048</v>
      </c>
      <c r="Z603" s="41" t="str">
        <f>IF('query (10)'!X603="","",'query (10)'!X603)</f>
        <v/>
      </c>
      <c r="AA603" s="41">
        <f>IF('query (10)'!Y603="","",'query (10)'!Y603)</f>
        <v>46048</v>
      </c>
      <c r="AB603" s="41">
        <f>IF('query (10)'!Z603="","",'query (10)'!Z603)</f>
        <v>46239</v>
      </c>
      <c r="AC603" s="38" t="str">
        <f>IF(OR('query (10)'!AA603="",COUNTIF(Cleaning_Rules!$A$21:$A$26,TRIM('query (10)'!AA603))&gt;0),"",TRIM('query (10)'!AA603))</f>
        <v/>
      </c>
      <c r="AD603" s="38" t="str">
        <f>IF('query (10)'!AB603="","",TRIM(IFERROR(_xlfn.TEXTBEFORE('query (10)'!AB603,"("),'query (10)'!AB603)))</f>
        <v>เริ่มซ่อมงาน PM แล้ว รับผิดชอบโดย PUCHIT KULSEREE</v>
      </c>
      <c r="AE603" s="38" t="str">
        <f>IFERROR(LOWER(TRIM(_xlfn.TEXTBEFORE(_xlfn.TEXTAFTER('query (10)'!AB603,"("),")"))),"")</f>
        <v>puchit@nsk.com</v>
      </c>
      <c r="AF603" s="38" t="str">
        <f>IF('query (10)'!AD603="","",TRIM('query (10)'!AD603))</f>
        <v>เจษฎา ผิวบาง</v>
      </c>
      <c r="AG603" s="38" t="str">
        <f>IF('query (10)'!AE603="","",TRIM('query (10)'!AE603))</f>
        <v>ภูชิต กุลเสรี</v>
      </c>
      <c r="AH603" s="38" t="str">
        <f>IF('query (10)'!AF603="","",IFERROR(VALUE('query (10)'!AF603),""))</f>
        <v/>
      </c>
      <c r="AI603" s="38" t="str">
        <f>IF('query (10)'!AG603="","",TRIM('query (10)'!AG603))</f>
        <v/>
      </c>
      <c r="AJ603" s="38" t="str">
        <f>IF('query (10)'!AH603="","",IFERROR(VALUE('query (10)'!AH603),""))</f>
        <v/>
      </c>
      <c r="AK603" s="38" t="str">
        <f>IF('query (10)'!AI603="","",TRIM('query (10)'!AI603))</f>
        <v/>
      </c>
      <c r="AL603" s="42">
        <f t="shared" si="45"/>
        <v>2026</v>
      </c>
      <c r="AM603" s="42" t="str">
        <f t="shared" si="46"/>
        <v>2026-01</v>
      </c>
      <c r="AN603" s="42" t="str">
        <f t="shared" ca="1" si="47"/>
        <v/>
      </c>
      <c r="AO603" s="42" t="str">
        <f t="shared" si="48"/>
        <v>GR-431 | OUTER RING RACEWAY GRINDING MACHINE. | MCB2 | WHEEL HEAD | Time-based Maintenance | Mechanical | Part Change | Medium | Change belt wheel head to cycle pm 6M.
- belt 55x1230 SE-B-PB = 1 EA. | BELT | 55X1230 SE-B-PB | เริ่มซ่อมงาน PM แล้ว รับผิดชอบโดย PUCHIT KULSEREE | ภูชิต กุลเสรี</v>
      </c>
      <c r="AP603" s="42" t="str">
        <f>_xlfn.TEXTJOIN("; ",TRUE,IF(COUNTA('query (10)'!A603:AK603)&lt;=6,"NEAR_EMPTY_ROW",""),IF($K603="","MISSING_STATUS",""),IF(AND($K603="เสร็จสิ้น",$Z603=""),"DONE_NO_ACTUAL_DATE",""),IF(AND($I603="Condition-based Maintenance",$AH603=""),"CBM_NO_MEASUREMENT",""),IF(OR($X603="",$X603=0),"INVALID_PERIOD",""),IF(AND($AA603&lt;&gt;"",$AB603&lt;&gt;"",$AB603&lt;$AA603),"DATE_SEQUENCE_ERROR",""),IF(AND($AB603&lt;&gt;"",$AB603&gt;DATE(2030,12,31)),"DATE_OUTLIER",""),IF($C603="","MISSING_QRCODE",""),IF($J603="UNKNOWN","UNKNOWN_PM_TYPE",""),IF($L603="UNKNOWN","UNKNOWN_STATUS",""))</f>
        <v>DONE_NO_ACTUAL_DATE</v>
      </c>
      <c r="AQ603" s="42" t="str">
        <f t="shared" si="49"/>
        <v>NO</v>
      </c>
    </row>
    <row r="604" spans="1:43" x14ac:dyDescent="0.3">
      <c r="A604" s="38">
        <f>IF('query (10)'!A604="","",'query (10)'!A604)</f>
        <v>727</v>
      </c>
      <c r="B604" s="38">
        <f>IF('query (10)'!B604="","",'query (10)'!B604)</f>
        <v>18502</v>
      </c>
      <c r="C604" s="38" t="str">
        <f>TRIM(UPPER('query (10)'!M604))</f>
        <v>GR-721</v>
      </c>
      <c r="D604" s="38" t="str">
        <f>TRIM(UPPER(IFERROR(_xlfn.TEXTBEFORE('query (10)'!L604,"("),'query (10)'!L604)))</f>
        <v>OUTER RING RACEWAY GRINDING MACHINE.</v>
      </c>
      <c r="E604" s="38" t="str">
        <f>IFERROR(TRIM(UPPER(_xlfn.TEXTBEFORE(_xlfn.TEXTAFTER('query (10)'!L604,"("),")"))),"")</f>
        <v/>
      </c>
      <c r="F604" s="38" t="str">
        <f>TRIM('query (10)'!K604)</f>
        <v>MCB3</v>
      </c>
      <c r="G604" s="38" t="str">
        <f>IF('query (10)'!J604="","",'query (10)'!J604)</f>
        <v>Wheel Head</v>
      </c>
      <c r="H604" s="38" t="str">
        <f>TRIM(UPPER('query (10)'!J604))</f>
        <v>WHEEL HEAD</v>
      </c>
      <c r="I604" s="38" t="str">
        <f>IF('query (10)'!F604="","",'query (10)'!F604)</f>
        <v>Time-based Maintenance</v>
      </c>
      <c r="J604" s="38" t="str">
        <f>IF('query (10)'!F604="","",IFERROR(INDEX(Cleaning_Rules!$B$14:$B$17,MATCH(TRIM('query (10)'!F604),Cleaning_Rules!$A$14:$A$17,0)),"UNKNOWN"))</f>
        <v>TBM</v>
      </c>
      <c r="K604" s="38" t="str">
        <f>IF('query (10)'!G604="","",'query (10)'!G604)</f>
        <v>เสร็จสิ้น</v>
      </c>
      <c r="L604" s="38" t="str">
        <f>IF('query (10)'!G604="","MISSING",IFERROR(INDEX(Cleaning_Rules!$B$5:$B$10,MATCH(TRIM('query (10)'!G604),Cleaning_Rules!$A$5:$A$10,0)),"UNKNOWN"))</f>
        <v>COMPLETED</v>
      </c>
      <c r="M604" s="38" t="str">
        <f>IF('query (10)'!I604="","",'query (10)'!I604)</f>
        <v>Mechanical</v>
      </c>
      <c r="N604" s="38" t="str">
        <f>IF('query (10)'!O604="","",'query (10)'!O604)</f>
        <v>Part Change</v>
      </c>
      <c r="O604" s="38" t="str">
        <f>IF('query (10)'!P604="","",'query (10)'!P604)</f>
        <v>Medium</v>
      </c>
      <c r="P604" s="38" t="str">
        <f>IF('query (10)'!N604="","",'query (10)'!N604)</f>
        <v>Change belt wheel head to cycle pm 6M.
- belt 65x1175  SE-B-PB = 1 EA.</v>
      </c>
      <c r="Q604" s="38" t="str">
        <f>TRIM('query (10)'!N604)</f>
        <v>Change belt wheel head to cycle pm 6M.
- belt 65x1175 SE-B-PB = 1 EA.</v>
      </c>
      <c r="R604" s="38" t="str">
        <f>TRIM(UPPER('query (10)'!R604))</f>
        <v>BELT</v>
      </c>
      <c r="S604" s="38" t="str">
        <f>TRIM(UPPER('query (10)'!S604))</f>
        <v>65X1175 SE-B-PB</v>
      </c>
      <c r="T604" s="38" t="str">
        <f>IF('query (10)'!Q604="","",TRIM(UPPER('query (10)'!Q604)))</f>
        <v/>
      </c>
      <c r="U604" s="38" t="str">
        <f>IF('query (10)'!T604="","",'query (10)'!T604)</f>
        <v/>
      </c>
      <c r="V604" s="39" t="str">
        <f>IF('query (10)'!T604="","",IFERROR(VALUE('query (10)'!T604),""))</f>
        <v/>
      </c>
      <c r="W604" s="40">
        <f>IF('query (10)'!U604="","",'query (10)'!U604)</f>
        <v>0</v>
      </c>
      <c r="X604" s="39">
        <f>IF('query (10)'!V604="","",'query (10)'!V604)</f>
        <v>180</v>
      </c>
      <c r="Y604" s="41">
        <f>IF('query (10)'!W604="","",'query (10)'!W604)</f>
        <v>46049</v>
      </c>
      <c r="Z604" s="41" t="str">
        <f>IF('query (10)'!X604="","",'query (10)'!X604)</f>
        <v/>
      </c>
      <c r="AA604" s="41">
        <f>IF('query (10)'!Y604="","",'query (10)'!Y604)</f>
        <v>46049</v>
      </c>
      <c r="AB604" s="41">
        <f>IF('query (10)'!Z604="","",'query (10)'!Z604)</f>
        <v>46267</v>
      </c>
      <c r="AC604" s="38" t="str">
        <f>IF(OR('query (10)'!AA604="",COUNTIF(Cleaning_Rules!$A$21:$A$26,TRIM('query (10)'!AA604))&gt;0),"",TRIM('query (10)'!AA604))</f>
        <v/>
      </c>
      <c r="AD604" s="38" t="str">
        <f>IF('query (10)'!AB604="","",TRIM(IFERROR(_xlfn.TEXTBEFORE('query (10)'!AB604,"("),'query (10)'!AB604)))</f>
        <v>เริ่มซ่อมงาน PM แล้ว รับผิดชอบโดย CHETSADA PHIWBANG</v>
      </c>
      <c r="AE604" s="38" t="str">
        <f>IFERROR(LOWER(TRIM(_xlfn.TEXTBEFORE(_xlfn.TEXTAFTER('query (10)'!AB604,"("),")"))),"")</f>
        <v>chetsada@nsk.com</v>
      </c>
      <c r="AF604" s="38" t="str">
        <f>IF('query (10)'!AD604="","",TRIM('query (10)'!AD604))</f>
        <v>เจษฎา ผิวบาง</v>
      </c>
      <c r="AG604" s="38" t="str">
        <f>IF('query (10)'!AE604="","",TRIM('query (10)'!AE604))</f>
        <v>เจษฎา ผิวบาง</v>
      </c>
      <c r="AH604" s="38" t="str">
        <f>IF('query (10)'!AF604="","",IFERROR(VALUE('query (10)'!AF604),""))</f>
        <v/>
      </c>
      <c r="AI604" s="38" t="str">
        <f>IF('query (10)'!AG604="","",TRIM('query (10)'!AG604))</f>
        <v/>
      </c>
      <c r="AJ604" s="38" t="str">
        <f>IF('query (10)'!AH604="","",IFERROR(VALUE('query (10)'!AH604),""))</f>
        <v/>
      </c>
      <c r="AK604" s="38" t="str">
        <f>IF('query (10)'!AI604="","",TRIM('query (10)'!AI604))</f>
        <v/>
      </c>
      <c r="AL604" s="42">
        <f t="shared" si="45"/>
        <v>2026</v>
      </c>
      <c r="AM604" s="42" t="str">
        <f t="shared" si="46"/>
        <v>2026-01</v>
      </c>
      <c r="AN604" s="42" t="str">
        <f t="shared" ca="1" si="47"/>
        <v/>
      </c>
      <c r="AO604" s="42" t="str">
        <f t="shared" si="48"/>
        <v>GR-721 | OUTER RING RACEWAY GRINDING MACHINE. | MCB3 | WHEEL HEAD | Time-based Maintenance | Mechanical | Part Change | Medium | Change belt wheel head to cycle pm 6M.
- belt 65x1175 SE-B-PB = 1 EA. | BELT | 65X1175 SE-B-PB | เริ่มซ่อมงาน PM แล้ว รับผิดชอบโดย CHETSADA PHIWBANG | เจษฎา ผิวบาง</v>
      </c>
      <c r="AP604" s="42" t="str">
        <f>_xlfn.TEXTJOIN("; ",TRUE,IF(COUNTA('query (10)'!A604:AK604)&lt;=6,"NEAR_EMPTY_ROW",""),IF($K604="","MISSING_STATUS",""),IF(AND($K604="เสร็จสิ้น",$Z604=""),"DONE_NO_ACTUAL_DATE",""),IF(AND($I604="Condition-based Maintenance",$AH604=""),"CBM_NO_MEASUREMENT",""),IF(OR($X604="",$X604=0),"INVALID_PERIOD",""),IF(AND($AA604&lt;&gt;"",$AB604&lt;&gt;"",$AB604&lt;$AA604),"DATE_SEQUENCE_ERROR",""),IF(AND($AB604&lt;&gt;"",$AB604&gt;DATE(2030,12,31)),"DATE_OUTLIER",""),IF($C604="","MISSING_QRCODE",""),IF($J604="UNKNOWN","UNKNOWN_PM_TYPE",""),IF($L604="UNKNOWN","UNKNOWN_STATUS",""))</f>
        <v>DONE_NO_ACTUAL_DATE</v>
      </c>
      <c r="AQ604" s="42" t="str">
        <f t="shared" si="49"/>
        <v>NO</v>
      </c>
    </row>
    <row r="605" spans="1:43" x14ac:dyDescent="0.3">
      <c r="A605" s="38">
        <f>IF('query (10)'!A605="","",'query (10)'!A605)</f>
        <v>728</v>
      </c>
      <c r="B605" s="38" t="str">
        <f>IF('query (10)'!B605="","",'query (10)'!B605)</f>
        <v/>
      </c>
      <c r="C605" s="38" t="str">
        <f>TRIM(UPPER('query (10)'!M605))</f>
        <v>GR-122</v>
      </c>
      <c r="D605" s="38" t="str">
        <f>TRIM(UPPER(IFERROR(_xlfn.TEXTBEFORE('query (10)'!L605,"("),'query (10)'!L605)))</f>
        <v>INNER RING BORE GRINDING M/C</v>
      </c>
      <c r="E605" s="38" t="str">
        <f>IFERROR(TRIM(UPPER(_xlfn.TEXTBEFORE(_xlfn.TEXTAFTER('query (10)'!L605,"("),")"))),"")</f>
        <v/>
      </c>
      <c r="F605" s="38" t="str">
        <f>TRIM('query (10)'!K605)</f>
        <v>MCB1</v>
      </c>
      <c r="G605" s="38" t="str">
        <f>IF('query (10)'!J605="","",'query (10)'!J605)</f>
        <v>Wheel Head</v>
      </c>
      <c r="H605" s="38" t="str">
        <f>TRIM(UPPER('query (10)'!J605))</f>
        <v>WHEEL HEAD</v>
      </c>
      <c r="I605" s="38" t="str">
        <f>IF('query (10)'!F605="","",'query (10)'!F605)</f>
        <v>Time-based Maintenance</v>
      </c>
      <c r="J605" s="38" t="str">
        <f>IF('query (10)'!F605="","",IFERROR(INDEX(Cleaning_Rules!$B$14:$B$17,MATCH(TRIM('query (10)'!F605),Cleaning_Rules!$A$14:$A$17,0)),"UNKNOWN"))</f>
        <v>TBM</v>
      </c>
      <c r="K605" s="38" t="str">
        <f>IF('query (10)'!G605="","",'query (10)'!G605)</f>
        <v>เสร็จสิ้น</v>
      </c>
      <c r="L605" s="38" t="str">
        <f>IF('query (10)'!G605="","MISSING",IFERROR(INDEX(Cleaning_Rules!$B$5:$B$10,MATCH(TRIM('query (10)'!G605),Cleaning_Rules!$A$5:$A$10,0)),"UNKNOWN"))</f>
        <v>COMPLETED</v>
      </c>
      <c r="M605" s="38" t="str">
        <f>IF('query (10)'!I605="","",'query (10)'!I605)</f>
        <v>Mechanical</v>
      </c>
      <c r="N605" s="38" t="str">
        <f>IF('query (10)'!O605="","",'query (10)'!O605)</f>
        <v>Part Change</v>
      </c>
      <c r="O605" s="38" t="str">
        <f>IF('query (10)'!P605="","",'query (10)'!P605)</f>
        <v>Medium</v>
      </c>
      <c r="P605" s="38" t="str">
        <f>IF('query (10)'!N605="","",'query (10)'!N605)</f>
        <v>Change belt wheel head to cycle pm 6M.
- belt 55X1261 SE-B-PB = 1 EA.</v>
      </c>
      <c r="Q605" s="38" t="str">
        <f>TRIM('query (10)'!N605)</f>
        <v>Change belt wheel head to cycle pm 6M.
- belt 55X1261 SE-B-PB = 1 EA.</v>
      </c>
      <c r="R605" s="38" t="str">
        <f>TRIM(UPPER('query (10)'!R605))</f>
        <v>BELT</v>
      </c>
      <c r="S605" s="38" t="str">
        <f>TRIM(UPPER('query (10)'!S605))</f>
        <v>55X1261 SE-B-PB</v>
      </c>
      <c r="T605" s="38" t="str">
        <f>IF('query (10)'!Q605="","",TRIM(UPPER('query (10)'!Q605)))</f>
        <v/>
      </c>
      <c r="U605" s="38" t="str">
        <f>IF('query (10)'!T605="","",'query (10)'!T605)</f>
        <v/>
      </c>
      <c r="V605" s="39" t="str">
        <f>IF('query (10)'!T605="","",IFERROR(VALUE('query (10)'!T605),""))</f>
        <v/>
      </c>
      <c r="W605" s="40">
        <f>IF('query (10)'!U605="","",'query (10)'!U605)</f>
        <v>0</v>
      </c>
      <c r="X605" s="39">
        <f>IF('query (10)'!V605="","",'query (10)'!V605)</f>
        <v>180</v>
      </c>
      <c r="Y605" s="41">
        <f>IF('query (10)'!W605="","",'query (10)'!W605)</f>
        <v>46046</v>
      </c>
      <c r="Z605" s="41" t="str">
        <f>IF('query (10)'!X605="","",'query (10)'!X605)</f>
        <v/>
      </c>
      <c r="AA605" s="41">
        <f>IF('query (10)'!Y605="","",'query (10)'!Y605)</f>
        <v>46046</v>
      </c>
      <c r="AB605" s="41">
        <f>IF('query (10)'!Z605="","",'query (10)'!Z605)</f>
        <v>46226</v>
      </c>
      <c r="AC605" s="38" t="str">
        <f>IF(OR('query (10)'!AA605="",COUNTIF(Cleaning_Rules!$A$21:$A$26,TRIM('query (10)'!AA605))&gt;0),"",TRIM('query (10)'!AA605))</f>
        <v/>
      </c>
      <c r="AD605" s="38" t="str">
        <f>IF('query (10)'!AB605="","",TRIM(IFERROR(_xlfn.TEXTBEFORE('query (10)'!AB605,"("),'query (10)'!AB605)))</f>
        <v/>
      </c>
      <c r="AE605" s="38" t="str">
        <f>IFERROR(LOWER(TRIM(_xlfn.TEXTBEFORE(_xlfn.TEXTAFTER('query (10)'!AB605,"("),")"))),"")</f>
        <v/>
      </c>
      <c r="AF605" s="38" t="str">
        <f>IF('query (10)'!AD605="","",TRIM('query (10)'!AD605))</f>
        <v>เจษฎา ผิวบาง</v>
      </c>
      <c r="AG605" s="38" t="str">
        <f>IF('query (10)'!AE605="","",TRIM('query (10)'!AE605))</f>
        <v>เจษฎา ผิวบาง</v>
      </c>
      <c r="AH605" s="38" t="str">
        <f>IF('query (10)'!AF605="","",IFERROR(VALUE('query (10)'!AF605),""))</f>
        <v/>
      </c>
      <c r="AI605" s="38" t="str">
        <f>IF('query (10)'!AG605="","",TRIM('query (10)'!AG605))</f>
        <v/>
      </c>
      <c r="AJ605" s="38" t="str">
        <f>IF('query (10)'!AH605="","",IFERROR(VALUE('query (10)'!AH605),""))</f>
        <v/>
      </c>
      <c r="AK605" s="38" t="str">
        <f>IF('query (10)'!AI605="","",TRIM('query (10)'!AI605))</f>
        <v/>
      </c>
      <c r="AL605" s="42">
        <f t="shared" si="45"/>
        <v>2026</v>
      </c>
      <c r="AM605" s="42" t="str">
        <f t="shared" si="46"/>
        <v>2026-01</v>
      </c>
      <c r="AN605" s="42" t="str">
        <f t="shared" ca="1" si="47"/>
        <v/>
      </c>
      <c r="AO605" s="42" t="str">
        <f t="shared" si="48"/>
        <v>GR-122 | INNER RING BORE GRINDING M/C | MCB1 | WHEEL HEAD | Time-based Maintenance | Mechanical | Part Change | Medium | Change belt wheel head to cycle pm 6M.
- belt 55X1261 SE-B-PB = 1 EA. | BELT | 55X1261 SE-B-PB | เจษฎา ผิวบาง</v>
      </c>
      <c r="AP605" s="42" t="str">
        <f>_xlfn.TEXTJOIN("; ",TRUE,IF(COUNTA('query (10)'!A605:AK605)&lt;=6,"NEAR_EMPTY_ROW",""),IF($K605="","MISSING_STATUS",""),IF(AND($K605="เสร็จสิ้น",$Z605=""),"DONE_NO_ACTUAL_DATE",""),IF(AND($I605="Condition-based Maintenance",$AH605=""),"CBM_NO_MEASUREMENT",""),IF(OR($X605="",$X605=0),"INVALID_PERIOD",""),IF(AND($AA605&lt;&gt;"",$AB605&lt;&gt;"",$AB605&lt;$AA605),"DATE_SEQUENCE_ERROR",""),IF(AND($AB605&lt;&gt;"",$AB605&gt;DATE(2030,12,31)),"DATE_OUTLIER",""),IF($C605="","MISSING_QRCODE",""),IF($J605="UNKNOWN","UNKNOWN_PM_TYPE",""),IF($L605="UNKNOWN","UNKNOWN_STATUS",""))</f>
        <v>DONE_NO_ACTUAL_DATE</v>
      </c>
      <c r="AQ605" s="42" t="str">
        <f t="shared" si="49"/>
        <v>NO</v>
      </c>
    </row>
    <row r="606" spans="1:43" x14ac:dyDescent="0.3">
      <c r="A606" s="38">
        <f>IF('query (10)'!A606="","",'query (10)'!A606)</f>
        <v>730</v>
      </c>
      <c r="B606" s="38">
        <f>IF('query (10)'!B606="","",'query (10)'!B606)</f>
        <v>18503</v>
      </c>
      <c r="C606" s="38" t="str">
        <f>TRIM(UPPER('query (10)'!M606))</f>
        <v>GR-925</v>
      </c>
      <c r="D606" s="38" t="str">
        <f>TRIM(UPPER(IFERROR(_xlfn.TEXTBEFORE('query (10)'!L606,"("),'query (10)'!L606)))</f>
        <v>INNER RING BORE GRINDING MACHINE.</v>
      </c>
      <c r="E606" s="38" t="str">
        <f>IFERROR(TRIM(UPPER(_xlfn.TEXTBEFORE(_xlfn.TEXTAFTER('query (10)'!L606,"("),")"))),"")</f>
        <v>GR-716</v>
      </c>
      <c r="F606" s="38" t="str">
        <f>TRIM('query (10)'!K606)</f>
        <v>MCB3</v>
      </c>
      <c r="G606" s="38" t="str">
        <f>IF('query (10)'!J606="","",'query (10)'!J606)</f>
        <v>Wheel Head</v>
      </c>
      <c r="H606" s="38" t="str">
        <f>TRIM(UPPER('query (10)'!J606))</f>
        <v>WHEEL HEAD</v>
      </c>
      <c r="I606" s="38" t="str">
        <f>IF('query (10)'!F606="","",'query (10)'!F606)</f>
        <v>Time-based Maintenance</v>
      </c>
      <c r="J606" s="38" t="str">
        <f>IF('query (10)'!F606="","",IFERROR(INDEX(Cleaning_Rules!$B$14:$B$17,MATCH(TRIM('query (10)'!F606),Cleaning_Rules!$A$14:$A$17,0)),"UNKNOWN"))</f>
        <v>TBM</v>
      </c>
      <c r="K606" s="38" t="str">
        <f>IF('query (10)'!G606="","",'query (10)'!G606)</f>
        <v>เสร็จสิ้น</v>
      </c>
      <c r="L606" s="38" t="str">
        <f>IF('query (10)'!G606="","MISSING",IFERROR(INDEX(Cleaning_Rules!$B$5:$B$10,MATCH(TRIM('query (10)'!G606),Cleaning_Rules!$A$5:$A$10,0)),"UNKNOWN"))</f>
        <v>COMPLETED</v>
      </c>
      <c r="M606" s="38" t="str">
        <f>IF('query (10)'!I606="","",'query (10)'!I606)</f>
        <v>Mechanical</v>
      </c>
      <c r="N606" s="38" t="str">
        <f>IF('query (10)'!O606="","",'query (10)'!O606)</f>
        <v>Part Change</v>
      </c>
      <c r="O606" s="38" t="str">
        <f>IF('query (10)'!P606="","",'query (10)'!P606)</f>
        <v>Medium</v>
      </c>
      <c r="P606" s="38" t="str">
        <f>IF('query (10)'!N606="","",'query (10)'!N606)</f>
        <v>Change belt wheel head to cycle pm 6M.
- belt 55X1261 SE-B-PB = 1 EA.</v>
      </c>
      <c r="Q606" s="38" t="str">
        <f>TRIM('query (10)'!N606)</f>
        <v>Change belt wheel head to cycle pm 6M.
- belt 55X1261 SE-B-PB = 1 EA.</v>
      </c>
      <c r="R606" s="38" t="str">
        <f>TRIM(UPPER('query (10)'!R606))</f>
        <v>BELT</v>
      </c>
      <c r="S606" s="38" t="str">
        <f>TRIM(UPPER('query (10)'!S606))</f>
        <v>55X1261 SE-B-PB</v>
      </c>
      <c r="T606" s="38" t="str">
        <f>IF('query (10)'!Q606="","",TRIM(UPPER('query (10)'!Q606)))</f>
        <v/>
      </c>
      <c r="U606" s="38" t="str">
        <f>IF('query (10)'!T606="","",'query (10)'!T606)</f>
        <v/>
      </c>
      <c r="V606" s="39" t="str">
        <f>IF('query (10)'!T606="","",IFERROR(VALUE('query (10)'!T606),""))</f>
        <v/>
      </c>
      <c r="W606" s="40">
        <f>IF('query (10)'!U606="","",'query (10)'!U606)</f>
        <v>0</v>
      </c>
      <c r="X606" s="39">
        <f>IF('query (10)'!V606="","",'query (10)'!V606)</f>
        <v>180</v>
      </c>
      <c r="Y606" s="41">
        <f>IF('query (10)'!W606="","",'query (10)'!W606)</f>
        <v>46049</v>
      </c>
      <c r="Z606" s="41" t="str">
        <f>IF('query (10)'!X606="","",'query (10)'!X606)</f>
        <v/>
      </c>
      <c r="AA606" s="41">
        <f>IF('query (10)'!Y606="","",'query (10)'!Y606)</f>
        <v>46049</v>
      </c>
      <c r="AB606" s="41">
        <f>IF('query (10)'!Z606="","",'query (10)'!Z606)</f>
        <v>46267</v>
      </c>
      <c r="AC606" s="38" t="str">
        <f>IF(OR('query (10)'!AA606="",COUNTIF(Cleaning_Rules!$A$21:$A$26,TRIM('query (10)'!AA606))&gt;0),"",TRIM('query (10)'!AA606))</f>
        <v/>
      </c>
      <c r="AD606" s="38" t="str">
        <f>IF('query (10)'!AB606="","",TRIM(IFERROR(_xlfn.TEXTBEFORE('query (10)'!AB606,"("),'query (10)'!AB606)))</f>
        <v>เริ่มซ่อมงาน PM แล้ว รับผิดชอบโดย CHETSADA PHIWBANG</v>
      </c>
      <c r="AE606" s="38" t="str">
        <f>IFERROR(LOWER(TRIM(_xlfn.TEXTBEFORE(_xlfn.TEXTAFTER('query (10)'!AB606,"("),")"))),"")</f>
        <v>chetsada@nsk.com</v>
      </c>
      <c r="AF606" s="38" t="str">
        <f>IF('query (10)'!AD606="","",TRIM('query (10)'!AD606))</f>
        <v>เจษฎา ผิวบาง</v>
      </c>
      <c r="AG606" s="38" t="str">
        <f>IF('query (10)'!AE606="","",TRIM('query (10)'!AE606))</f>
        <v>เจษฎา ผิวบาง</v>
      </c>
      <c r="AH606" s="38" t="str">
        <f>IF('query (10)'!AF606="","",IFERROR(VALUE('query (10)'!AF606),""))</f>
        <v/>
      </c>
      <c r="AI606" s="38" t="str">
        <f>IF('query (10)'!AG606="","",TRIM('query (10)'!AG606))</f>
        <v/>
      </c>
      <c r="AJ606" s="38" t="str">
        <f>IF('query (10)'!AH606="","",IFERROR(VALUE('query (10)'!AH606),""))</f>
        <v/>
      </c>
      <c r="AK606" s="38" t="str">
        <f>IF('query (10)'!AI606="","",TRIM('query (10)'!AI606))</f>
        <v/>
      </c>
      <c r="AL606" s="42">
        <f t="shared" si="45"/>
        <v>2026</v>
      </c>
      <c r="AM606" s="42" t="str">
        <f t="shared" si="46"/>
        <v>2026-01</v>
      </c>
      <c r="AN606" s="42" t="str">
        <f t="shared" ca="1" si="47"/>
        <v/>
      </c>
      <c r="AO606" s="42" t="str">
        <f t="shared" si="48"/>
        <v>GR-925 | INNER RING BORE GRINDING MACHINE. | GR-716 | MCB3 | WHEEL HEAD | Time-based Maintenance | Mechanical | Part Change | Medium | Change belt wheel head to cycle pm 6M.
- belt 55X1261 SE-B-PB = 1 EA. | BELT | 55X1261 SE-B-PB | เริ่มซ่อมงาน PM แล้ว รับผิดชอบโดย CHETSADA PHIWBANG | เจษฎา ผิวบาง</v>
      </c>
      <c r="AP606" s="42" t="str">
        <f>_xlfn.TEXTJOIN("; ",TRUE,IF(COUNTA('query (10)'!A606:AK606)&lt;=6,"NEAR_EMPTY_ROW",""),IF($K606="","MISSING_STATUS",""),IF(AND($K606="เสร็จสิ้น",$Z606=""),"DONE_NO_ACTUAL_DATE",""),IF(AND($I606="Condition-based Maintenance",$AH606=""),"CBM_NO_MEASUREMENT",""),IF(OR($X606="",$X606=0),"INVALID_PERIOD",""),IF(AND($AA606&lt;&gt;"",$AB606&lt;&gt;"",$AB606&lt;$AA606),"DATE_SEQUENCE_ERROR",""),IF(AND($AB606&lt;&gt;"",$AB606&gt;DATE(2030,12,31)),"DATE_OUTLIER",""),IF($C606="","MISSING_QRCODE",""),IF($J606="UNKNOWN","UNKNOWN_PM_TYPE",""),IF($L606="UNKNOWN","UNKNOWN_STATUS",""))</f>
        <v>DONE_NO_ACTUAL_DATE</v>
      </c>
      <c r="AQ606" s="42" t="str">
        <f t="shared" si="49"/>
        <v>NO</v>
      </c>
    </row>
    <row r="607" spans="1:43" x14ac:dyDescent="0.3">
      <c r="A607" s="38">
        <f>IF('query (10)'!A607="","",'query (10)'!A607)</f>
        <v>731</v>
      </c>
      <c r="B607" s="38" t="str">
        <f>IF('query (10)'!B607="","",'query (10)'!B607)</f>
        <v/>
      </c>
      <c r="C607" s="38" t="str">
        <f>TRIM(UPPER('query (10)'!M607))</f>
        <v>GR-129</v>
      </c>
      <c r="D607" s="38" t="str">
        <f>TRIM(UPPER(IFERROR(_xlfn.TEXTBEFORE('query (10)'!L607,"("),'query (10)'!L607)))</f>
        <v>OUTER RING RACEWAY GRINDING M/C</v>
      </c>
      <c r="E607" s="38" t="str">
        <f>IFERROR(TRIM(UPPER(_xlfn.TEXTBEFORE(_xlfn.TEXTAFTER('query (10)'!L607,"("),")"))),"")</f>
        <v/>
      </c>
      <c r="F607" s="38" t="str">
        <f>TRIM('query (10)'!K607)</f>
        <v>MCB1</v>
      </c>
      <c r="G607" s="38" t="str">
        <f>IF('query (10)'!J607="","",'query (10)'!J607)</f>
        <v>Dresser</v>
      </c>
      <c r="H607" s="38" t="str">
        <f>TRIM(UPPER('query (10)'!J607))</f>
        <v>DRESSER</v>
      </c>
      <c r="I607" s="38" t="str">
        <f>IF('query (10)'!F607="","",'query (10)'!F607)</f>
        <v>Time-based Maintenance</v>
      </c>
      <c r="J607" s="38" t="str">
        <f>IF('query (10)'!F607="","",IFERROR(INDEX(Cleaning_Rules!$B$14:$B$17,MATCH(TRIM('query (10)'!F607),Cleaning_Rules!$A$14:$A$17,0)),"UNKNOWN"))</f>
        <v>TBM</v>
      </c>
      <c r="K607" s="38" t="str">
        <f>IF('query (10)'!G607="","",'query (10)'!G607)</f>
        <v>เสร็จสิ้น</v>
      </c>
      <c r="L607" s="38" t="str">
        <f>IF('query (10)'!G607="","MISSING",IFERROR(INDEX(Cleaning_Rules!$B$5:$B$10,MATCH(TRIM('query (10)'!G607),Cleaning_Rules!$A$5:$A$10,0)),"UNKNOWN"))</f>
        <v>COMPLETED</v>
      </c>
      <c r="M607" s="38" t="str">
        <f>IF('query (10)'!I607="","",'query (10)'!I607)</f>
        <v>Mechanical</v>
      </c>
      <c r="N607" s="38" t="str">
        <f>IF('query (10)'!O607="","",'query (10)'!O607)</f>
        <v>Part Change</v>
      </c>
      <c r="O607" s="38" t="str">
        <f>IF('query (10)'!P607="","",'query (10)'!P607)</f>
        <v>Medium</v>
      </c>
      <c r="P607" s="38" t="str">
        <f>IF('query (10)'!N607="","",'query (10)'!N607)</f>
        <v>Change belt dresser to cycle pm 6M.
- belt 5M-580 = 1 EA.</v>
      </c>
      <c r="Q607" s="38" t="str">
        <f>TRIM('query (10)'!N607)</f>
        <v>Change belt dresser to cycle pm 6M.
- belt 5M-580 = 1 EA.</v>
      </c>
      <c r="R607" s="38" t="str">
        <f>TRIM(UPPER('query (10)'!R607))</f>
        <v>BELT</v>
      </c>
      <c r="S607" s="38" t="str">
        <f>TRIM(UPPER('query (10)'!S607))</f>
        <v>5M580</v>
      </c>
      <c r="T607" s="38" t="str">
        <f>IF('query (10)'!Q607="","",TRIM(UPPER('query (10)'!Q607)))</f>
        <v/>
      </c>
      <c r="U607" s="38" t="str">
        <f>IF('query (10)'!T607="","",'query (10)'!T607)</f>
        <v/>
      </c>
      <c r="V607" s="39" t="str">
        <f>IF('query (10)'!T607="","",IFERROR(VALUE('query (10)'!T607),""))</f>
        <v/>
      </c>
      <c r="W607" s="40">
        <f>IF('query (10)'!U607="","",'query (10)'!U607)</f>
        <v>0</v>
      </c>
      <c r="X607" s="39">
        <f>IF('query (10)'!V607="","",'query (10)'!V607)</f>
        <v>180</v>
      </c>
      <c r="Y607" s="41">
        <f>IF('query (10)'!W607="","",'query (10)'!W607)</f>
        <v>46046</v>
      </c>
      <c r="Z607" s="41" t="str">
        <f>IF('query (10)'!X607="","",'query (10)'!X607)</f>
        <v/>
      </c>
      <c r="AA607" s="41">
        <f>IF('query (10)'!Y607="","",'query (10)'!Y607)</f>
        <v>46046</v>
      </c>
      <c r="AB607" s="41">
        <f>IF('query (10)'!Z607="","",'query (10)'!Z607)</f>
        <v>46226</v>
      </c>
      <c r="AC607" s="38" t="str">
        <f>IF(OR('query (10)'!AA607="",COUNTIF(Cleaning_Rules!$A$21:$A$26,TRIM('query (10)'!AA607))&gt;0),"",TRIM('query (10)'!AA607))</f>
        <v/>
      </c>
      <c r="AD607" s="38" t="str">
        <f>IF('query (10)'!AB607="","",TRIM(IFERROR(_xlfn.TEXTBEFORE('query (10)'!AB607,"("),'query (10)'!AB607)))</f>
        <v/>
      </c>
      <c r="AE607" s="38" t="str">
        <f>IFERROR(LOWER(TRIM(_xlfn.TEXTBEFORE(_xlfn.TEXTAFTER('query (10)'!AB607,"("),")"))),"")</f>
        <v/>
      </c>
      <c r="AF607" s="38" t="str">
        <f>IF('query (10)'!AD607="","",TRIM('query (10)'!AD607))</f>
        <v>เจษฎา ผิวบาง</v>
      </c>
      <c r="AG607" s="38" t="str">
        <f>IF('query (10)'!AE607="","",TRIM('query (10)'!AE607))</f>
        <v>เจษฎา ผิวบาง</v>
      </c>
      <c r="AH607" s="38" t="str">
        <f>IF('query (10)'!AF607="","",IFERROR(VALUE('query (10)'!AF607),""))</f>
        <v/>
      </c>
      <c r="AI607" s="38" t="str">
        <f>IF('query (10)'!AG607="","",TRIM('query (10)'!AG607))</f>
        <v/>
      </c>
      <c r="AJ607" s="38" t="str">
        <f>IF('query (10)'!AH607="","",IFERROR(VALUE('query (10)'!AH607),""))</f>
        <v/>
      </c>
      <c r="AK607" s="38" t="str">
        <f>IF('query (10)'!AI607="","",TRIM('query (10)'!AI607))</f>
        <v/>
      </c>
      <c r="AL607" s="42">
        <f t="shared" si="45"/>
        <v>2026</v>
      </c>
      <c r="AM607" s="42" t="str">
        <f t="shared" si="46"/>
        <v>2026-01</v>
      </c>
      <c r="AN607" s="42" t="str">
        <f t="shared" ca="1" si="47"/>
        <v/>
      </c>
      <c r="AO607" s="42" t="str">
        <f t="shared" si="48"/>
        <v>GR-129 | OUTER RING RACEWAY GRINDING M/C | MCB1 | DRESSER | Time-based Maintenance | Mechanical | Part Change | Medium | Change belt dresser to cycle pm 6M.
- belt 5M-580 = 1 EA. | BELT | 5M580 | เจษฎา ผิวบาง</v>
      </c>
      <c r="AP607" s="42" t="str">
        <f>_xlfn.TEXTJOIN("; ",TRUE,IF(COUNTA('query (10)'!A607:AK607)&lt;=6,"NEAR_EMPTY_ROW",""),IF($K607="","MISSING_STATUS",""),IF(AND($K607="เสร็จสิ้น",$Z607=""),"DONE_NO_ACTUAL_DATE",""),IF(AND($I607="Condition-based Maintenance",$AH607=""),"CBM_NO_MEASUREMENT",""),IF(OR($X607="",$X607=0),"INVALID_PERIOD",""),IF(AND($AA607&lt;&gt;"",$AB607&lt;&gt;"",$AB607&lt;$AA607),"DATE_SEQUENCE_ERROR",""),IF(AND($AB607&lt;&gt;"",$AB607&gt;DATE(2030,12,31)),"DATE_OUTLIER",""),IF($C607="","MISSING_QRCODE",""),IF($J607="UNKNOWN","UNKNOWN_PM_TYPE",""),IF($L607="UNKNOWN","UNKNOWN_STATUS",""))</f>
        <v>DONE_NO_ACTUAL_DATE</v>
      </c>
      <c r="AQ607" s="42" t="str">
        <f t="shared" si="49"/>
        <v>NO</v>
      </c>
    </row>
    <row r="608" spans="1:43" x14ac:dyDescent="0.3">
      <c r="A608" s="38">
        <f>IF('query (10)'!A608="","",'query (10)'!A608)</f>
        <v>732</v>
      </c>
      <c r="B608" s="38">
        <f>IF('query (10)'!B608="","",'query (10)'!B608)</f>
        <v>17728</v>
      </c>
      <c r="C608" s="38" t="str">
        <f>TRIM(UPPER('query (10)'!M608))</f>
        <v>GR-431</v>
      </c>
      <c r="D608" s="38" t="str">
        <f>TRIM(UPPER(IFERROR(_xlfn.TEXTBEFORE('query (10)'!L608,"("),'query (10)'!L608)))</f>
        <v>OUTER RING RACEWAY GRINDING MACHINE.</v>
      </c>
      <c r="E608" s="38" t="str">
        <f>IFERROR(TRIM(UPPER(_xlfn.TEXTBEFORE(_xlfn.TEXTAFTER('query (10)'!L608,"("),")"))),"")</f>
        <v/>
      </c>
      <c r="F608" s="38" t="str">
        <f>TRIM('query (10)'!K608)</f>
        <v>MCB2</v>
      </c>
      <c r="G608" s="38" t="str">
        <f>IF('query (10)'!J608="","",'query (10)'!J608)</f>
        <v>Dresser</v>
      </c>
      <c r="H608" s="38" t="str">
        <f>TRIM(UPPER('query (10)'!J608))</f>
        <v>DRESSER</v>
      </c>
      <c r="I608" s="38" t="str">
        <f>IF('query (10)'!F608="","",'query (10)'!F608)</f>
        <v>Time-based Maintenance</v>
      </c>
      <c r="J608" s="38" t="str">
        <f>IF('query (10)'!F608="","",IFERROR(INDEX(Cleaning_Rules!$B$14:$B$17,MATCH(TRIM('query (10)'!F608),Cleaning_Rules!$A$14:$A$17,0)),"UNKNOWN"))</f>
        <v>TBM</v>
      </c>
      <c r="K608" s="38" t="str">
        <f>IF('query (10)'!G608="","",'query (10)'!G608)</f>
        <v>เสร็จสิ้น</v>
      </c>
      <c r="L608" s="38" t="str">
        <f>IF('query (10)'!G608="","MISSING",IFERROR(INDEX(Cleaning_Rules!$B$5:$B$10,MATCH(TRIM('query (10)'!G608),Cleaning_Rules!$A$5:$A$10,0)),"UNKNOWN"))</f>
        <v>COMPLETED</v>
      </c>
      <c r="M608" s="38" t="str">
        <f>IF('query (10)'!I608="","",'query (10)'!I608)</f>
        <v>Mechanical</v>
      </c>
      <c r="N608" s="38" t="str">
        <f>IF('query (10)'!O608="","",'query (10)'!O608)</f>
        <v>Part Change</v>
      </c>
      <c r="O608" s="38" t="str">
        <f>IF('query (10)'!P608="","",'query (10)'!P608)</f>
        <v>Medium</v>
      </c>
      <c r="P608" s="38" t="str">
        <f>IF('query (10)'!N608="","",'query (10)'!N608)</f>
        <v>Change belt dresser to cycle pm 6M.
- belt 5M-580 = 1 EA.</v>
      </c>
      <c r="Q608" s="38" t="str">
        <f>TRIM('query (10)'!N608)</f>
        <v>Change belt dresser to cycle pm 6M.
- belt 5M-580 = 1 EA.</v>
      </c>
      <c r="R608" s="38" t="str">
        <f>TRIM(UPPER('query (10)'!R608))</f>
        <v>BELT</v>
      </c>
      <c r="S608" s="38" t="str">
        <f>TRIM(UPPER('query (10)'!S608))</f>
        <v>5M580</v>
      </c>
      <c r="T608" s="38" t="str">
        <f>IF('query (10)'!Q608="","",TRIM(UPPER('query (10)'!Q608)))</f>
        <v/>
      </c>
      <c r="U608" s="38" t="str">
        <f>IF('query (10)'!T608="","",'query (10)'!T608)</f>
        <v/>
      </c>
      <c r="V608" s="39" t="str">
        <f>IF('query (10)'!T608="","",IFERROR(VALUE('query (10)'!T608),""))</f>
        <v/>
      </c>
      <c r="W608" s="40">
        <f>IF('query (10)'!U608="","",'query (10)'!U608)</f>
        <v>0</v>
      </c>
      <c r="X608" s="39">
        <f>IF('query (10)'!V608="","",'query (10)'!V608)</f>
        <v>180</v>
      </c>
      <c r="Y608" s="41">
        <f>IF('query (10)'!W608="","",'query (10)'!W608)</f>
        <v>46048</v>
      </c>
      <c r="Z608" s="41" t="str">
        <f>IF('query (10)'!X608="","",'query (10)'!X608)</f>
        <v/>
      </c>
      <c r="AA608" s="41">
        <f>IF('query (10)'!Y608="","",'query (10)'!Y608)</f>
        <v>46048</v>
      </c>
      <c r="AB608" s="41">
        <f>IF('query (10)'!Z608="","",'query (10)'!Z608)</f>
        <v>46239</v>
      </c>
      <c r="AC608" s="38" t="str">
        <f>IF(OR('query (10)'!AA608="",COUNTIF(Cleaning_Rules!$A$21:$A$26,TRIM('query (10)'!AA608))&gt;0),"",TRIM('query (10)'!AA608))</f>
        <v/>
      </c>
      <c r="AD608" s="38" t="str">
        <f>IF('query (10)'!AB608="","",TRIM(IFERROR(_xlfn.TEXTBEFORE('query (10)'!AB608,"("),'query (10)'!AB608)))</f>
        <v>เริ่มซ่อมงาน PM แล้ว รับผิดชอบโดย PUCHIT KULSEREE</v>
      </c>
      <c r="AE608" s="38" t="str">
        <f>IFERROR(LOWER(TRIM(_xlfn.TEXTBEFORE(_xlfn.TEXTAFTER('query (10)'!AB608,"("),")"))),"")</f>
        <v>puchit@nsk.com</v>
      </c>
      <c r="AF608" s="38" t="str">
        <f>IF('query (10)'!AD608="","",TRIM('query (10)'!AD608))</f>
        <v>เจษฎา ผิวบาง</v>
      </c>
      <c r="AG608" s="38" t="str">
        <f>IF('query (10)'!AE608="","",TRIM('query (10)'!AE608))</f>
        <v>ภูชิต กุลเสรี</v>
      </c>
      <c r="AH608" s="38" t="str">
        <f>IF('query (10)'!AF608="","",IFERROR(VALUE('query (10)'!AF608),""))</f>
        <v/>
      </c>
      <c r="AI608" s="38" t="str">
        <f>IF('query (10)'!AG608="","",TRIM('query (10)'!AG608))</f>
        <v/>
      </c>
      <c r="AJ608" s="38" t="str">
        <f>IF('query (10)'!AH608="","",IFERROR(VALUE('query (10)'!AH608),""))</f>
        <v/>
      </c>
      <c r="AK608" s="38" t="str">
        <f>IF('query (10)'!AI608="","",TRIM('query (10)'!AI608))</f>
        <v/>
      </c>
      <c r="AL608" s="42">
        <f t="shared" si="45"/>
        <v>2026</v>
      </c>
      <c r="AM608" s="42" t="str">
        <f t="shared" si="46"/>
        <v>2026-01</v>
      </c>
      <c r="AN608" s="42" t="str">
        <f t="shared" ca="1" si="47"/>
        <v/>
      </c>
      <c r="AO608" s="42" t="str">
        <f t="shared" si="48"/>
        <v>GR-431 | OUTER RING RACEWAY GRINDING MACHINE. | MCB2 | DRESSER | Time-based Maintenance | Mechanical | Part Change | Medium | Change belt dresser to cycle pm 6M.
- belt 5M-580 = 1 EA. | BELT | 5M580 | เริ่มซ่อมงาน PM แล้ว รับผิดชอบโดย PUCHIT KULSEREE | ภูชิต กุลเสรี</v>
      </c>
      <c r="AP608" s="42" t="str">
        <f>_xlfn.TEXTJOIN("; ",TRUE,IF(COUNTA('query (10)'!A608:AK608)&lt;=6,"NEAR_EMPTY_ROW",""),IF($K608="","MISSING_STATUS",""),IF(AND($K608="เสร็จสิ้น",$Z608=""),"DONE_NO_ACTUAL_DATE",""),IF(AND($I608="Condition-based Maintenance",$AH608=""),"CBM_NO_MEASUREMENT",""),IF(OR($X608="",$X608=0),"INVALID_PERIOD",""),IF(AND($AA608&lt;&gt;"",$AB608&lt;&gt;"",$AB608&lt;$AA608),"DATE_SEQUENCE_ERROR",""),IF(AND($AB608&lt;&gt;"",$AB608&gt;DATE(2030,12,31)),"DATE_OUTLIER",""),IF($C608="","MISSING_QRCODE",""),IF($J608="UNKNOWN","UNKNOWN_PM_TYPE",""),IF($L608="UNKNOWN","UNKNOWN_STATUS",""))</f>
        <v>DONE_NO_ACTUAL_DATE</v>
      </c>
      <c r="AQ608" s="42" t="str">
        <f t="shared" si="49"/>
        <v>NO</v>
      </c>
    </row>
    <row r="609" spans="1:43" x14ac:dyDescent="0.3">
      <c r="A609" s="38">
        <f>IF('query (10)'!A609="","",'query (10)'!A609)</f>
        <v>733</v>
      </c>
      <c r="B609" s="38">
        <f>IF('query (10)'!B609="","",'query (10)'!B609)</f>
        <v>18624</v>
      </c>
      <c r="C609" s="38" t="str">
        <f>TRIM(UPPER('query (10)'!M609))</f>
        <v>GR-721</v>
      </c>
      <c r="D609" s="38" t="str">
        <f>TRIM(UPPER(IFERROR(_xlfn.TEXTBEFORE('query (10)'!L609,"("),'query (10)'!L609)))</f>
        <v>OUTER RING RACEWAY GRINDING MACHINE.</v>
      </c>
      <c r="E609" s="38" t="str">
        <f>IFERROR(TRIM(UPPER(_xlfn.TEXTBEFORE(_xlfn.TEXTAFTER('query (10)'!L609,"("),")"))),"")</f>
        <v/>
      </c>
      <c r="F609" s="38" t="str">
        <f>TRIM('query (10)'!K609)</f>
        <v>MCB3</v>
      </c>
      <c r="G609" s="38" t="str">
        <f>IF('query (10)'!J609="","",'query (10)'!J609)</f>
        <v>Dresser</v>
      </c>
      <c r="H609" s="38" t="str">
        <f>TRIM(UPPER('query (10)'!J609))</f>
        <v>DRESSER</v>
      </c>
      <c r="I609" s="38" t="str">
        <f>IF('query (10)'!F609="","",'query (10)'!F609)</f>
        <v>Time-based Maintenance</v>
      </c>
      <c r="J609" s="38" t="str">
        <f>IF('query (10)'!F609="","",IFERROR(INDEX(Cleaning_Rules!$B$14:$B$17,MATCH(TRIM('query (10)'!F609),Cleaning_Rules!$A$14:$A$17,0)),"UNKNOWN"))</f>
        <v>TBM</v>
      </c>
      <c r="K609" s="38" t="str">
        <f>IF('query (10)'!G609="","",'query (10)'!G609)</f>
        <v>เสร็จสิ้น</v>
      </c>
      <c r="L609" s="38" t="str">
        <f>IF('query (10)'!G609="","MISSING",IFERROR(INDEX(Cleaning_Rules!$B$5:$B$10,MATCH(TRIM('query (10)'!G609),Cleaning_Rules!$A$5:$A$10,0)),"UNKNOWN"))</f>
        <v>COMPLETED</v>
      </c>
      <c r="M609" s="38" t="str">
        <f>IF('query (10)'!I609="","",'query (10)'!I609)</f>
        <v>Mechanical</v>
      </c>
      <c r="N609" s="38" t="str">
        <f>IF('query (10)'!O609="","",'query (10)'!O609)</f>
        <v>Part Change</v>
      </c>
      <c r="O609" s="38" t="str">
        <f>IF('query (10)'!P609="","",'query (10)'!P609)</f>
        <v>Medium</v>
      </c>
      <c r="P609" s="38" t="str">
        <f>IF('query (10)'!N609="","",'query (10)'!N609)</f>
        <v>Change belt dresser to cycle pm 6M.
- belt 5M-580 = 1 EA.</v>
      </c>
      <c r="Q609" s="38" t="str">
        <f>TRIM('query (10)'!N609)</f>
        <v>Change belt dresser to cycle pm 6M.
- belt 5M-580 = 1 EA.</v>
      </c>
      <c r="R609" s="38" t="str">
        <f>TRIM(UPPER('query (10)'!R609))</f>
        <v>BELT</v>
      </c>
      <c r="S609" s="38" t="str">
        <f>TRIM(UPPER('query (10)'!S609))</f>
        <v>5M580</v>
      </c>
      <c r="T609" s="38" t="str">
        <f>IF('query (10)'!Q609="","",TRIM(UPPER('query (10)'!Q609)))</f>
        <v/>
      </c>
      <c r="U609" s="38" t="str">
        <f>IF('query (10)'!T609="","",'query (10)'!T609)</f>
        <v/>
      </c>
      <c r="V609" s="39" t="str">
        <f>IF('query (10)'!T609="","",IFERROR(VALUE('query (10)'!T609),""))</f>
        <v/>
      </c>
      <c r="W609" s="40">
        <f>IF('query (10)'!U609="","",'query (10)'!U609)</f>
        <v>0</v>
      </c>
      <c r="X609" s="39">
        <f>IF('query (10)'!V609="","",'query (10)'!V609)</f>
        <v>180</v>
      </c>
      <c r="Y609" s="41">
        <f>IF('query (10)'!W609="","",'query (10)'!W609)</f>
        <v>46049</v>
      </c>
      <c r="Z609" s="41" t="str">
        <f>IF('query (10)'!X609="","",'query (10)'!X609)</f>
        <v/>
      </c>
      <c r="AA609" s="41">
        <f>IF('query (10)'!Y609="","",'query (10)'!Y609)</f>
        <v>46049</v>
      </c>
      <c r="AB609" s="41">
        <f>IF('query (10)'!Z609="","",'query (10)'!Z609)</f>
        <v>46267</v>
      </c>
      <c r="AC609" s="38" t="str">
        <f>IF(OR('query (10)'!AA609="",COUNTIF(Cleaning_Rules!$A$21:$A$26,TRIM('query (10)'!AA609))&gt;0),"",TRIM('query (10)'!AA609))</f>
        <v/>
      </c>
      <c r="AD609" s="38" t="str">
        <f>IF('query (10)'!AB609="","",TRIM(IFERROR(_xlfn.TEXTBEFORE('query (10)'!AB609,"("),'query (10)'!AB609)))</f>
        <v>เริ่มซ่อมงาน PM แล้ว รับผิดชอบโดย JAKKAPAT KHOTSOMBAT</v>
      </c>
      <c r="AE609" s="38" t="str">
        <f>IFERROR(LOWER(TRIM(_xlfn.TEXTBEFORE(_xlfn.TEXTAFTER('query (10)'!AB609,"("),")"))),"")</f>
        <v>jakkapat@nsk.com</v>
      </c>
      <c r="AF609" s="38" t="str">
        <f>IF('query (10)'!AD609="","",TRIM('query (10)'!AD609))</f>
        <v>เจษฎา ผิวบาง</v>
      </c>
      <c r="AG609" s="38" t="str">
        <f>IF('query (10)'!AE609="","",TRIM('query (10)'!AE609))</f>
        <v>จักรภัทร โคตรสมบัติ</v>
      </c>
      <c r="AH609" s="38" t="str">
        <f>IF('query (10)'!AF609="","",IFERROR(VALUE('query (10)'!AF609),""))</f>
        <v/>
      </c>
      <c r="AI609" s="38" t="str">
        <f>IF('query (10)'!AG609="","",TRIM('query (10)'!AG609))</f>
        <v/>
      </c>
      <c r="AJ609" s="38" t="str">
        <f>IF('query (10)'!AH609="","",IFERROR(VALUE('query (10)'!AH609),""))</f>
        <v/>
      </c>
      <c r="AK609" s="38" t="str">
        <f>IF('query (10)'!AI609="","",TRIM('query (10)'!AI609))</f>
        <v/>
      </c>
      <c r="AL609" s="42">
        <f t="shared" si="45"/>
        <v>2026</v>
      </c>
      <c r="AM609" s="42" t="str">
        <f t="shared" si="46"/>
        <v>2026-01</v>
      </c>
      <c r="AN609" s="42" t="str">
        <f t="shared" ca="1" si="47"/>
        <v/>
      </c>
      <c r="AO609" s="42" t="str">
        <f t="shared" si="48"/>
        <v>GR-721 | OUTER RING RACEWAY GRINDING MACHINE. | MCB3 | DRESSER | Time-based Maintenance | Mechanical | Part Change | Medium | Change belt dresser to cycle pm 6M.
- belt 5M-580 = 1 EA. | BELT | 5M580 | เริ่มซ่อมงาน PM แล้ว รับผิดชอบโดย JAKKAPAT KHOTSOMBAT | จักรภัทร โคตรสมบัติ</v>
      </c>
      <c r="AP609" s="42" t="str">
        <f>_xlfn.TEXTJOIN("; ",TRUE,IF(COUNTA('query (10)'!A609:AK609)&lt;=6,"NEAR_EMPTY_ROW",""),IF($K609="","MISSING_STATUS",""),IF(AND($K609="เสร็จสิ้น",$Z609=""),"DONE_NO_ACTUAL_DATE",""),IF(AND($I609="Condition-based Maintenance",$AH609=""),"CBM_NO_MEASUREMENT",""),IF(OR($X609="",$X609=0),"INVALID_PERIOD",""),IF(AND($AA609&lt;&gt;"",$AB609&lt;&gt;"",$AB609&lt;$AA609),"DATE_SEQUENCE_ERROR",""),IF(AND($AB609&lt;&gt;"",$AB609&gt;DATE(2030,12,31)),"DATE_OUTLIER",""),IF($C609="","MISSING_QRCODE",""),IF($J609="UNKNOWN","UNKNOWN_PM_TYPE",""),IF($L609="UNKNOWN","UNKNOWN_STATUS",""))</f>
        <v>DONE_NO_ACTUAL_DATE</v>
      </c>
      <c r="AQ609" s="42" t="str">
        <f t="shared" si="49"/>
        <v>NO</v>
      </c>
    </row>
    <row r="610" spans="1:43" x14ac:dyDescent="0.3">
      <c r="A610" s="38">
        <f>IF('query (10)'!A610="","",'query (10)'!A610)</f>
        <v>734</v>
      </c>
      <c r="B610" s="38">
        <f>IF('query (10)'!B610="","",'query (10)'!B610)</f>
        <v>17504</v>
      </c>
      <c r="C610" s="38" t="str">
        <f>TRIM(UPPER('query (10)'!M610))</f>
        <v>GR-925</v>
      </c>
      <c r="D610" s="38" t="str">
        <f>TRIM(UPPER(IFERROR(_xlfn.TEXTBEFORE('query (10)'!L610,"("),'query (10)'!L610)))</f>
        <v>INNER RING BORE GRINDING MACHINE.</v>
      </c>
      <c r="E610" s="38" t="str">
        <f>IFERROR(TRIM(UPPER(_xlfn.TEXTBEFORE(_xlfn.TEXTAFTER('query (10)'!L610,"("),")"))),"")</f>
        <v>GR-716</v>
      </c>
      <c r="F610" s="38" t="str">
        <f>TRIM('query (10)'!K610)</f>
        <v>MCB3</v>
      </c>
      <c r="G610" s="38" t="str">
        <f>IF('query (10)'!J610="","",'query (10)'!J610)</f>
        <v>Dresser</v>
      </c>
      <c r="H610" s="38" t="str">
        <f>TRIM(UPPER('query (10)'!J610))</f>
        <v>DRESSER</v>
      </c>
      <c r="I610" s="38" t="str">
        <f>IF('query (10)'!F610="","",'query (10)'!F610)</f>
        <v>Time-based Maintenance</v>
      </c>
      <c r="J610" s="38" t="str">
        <f>IF('query (10)'!F610="","",IFERROR(INDEX(Cleaning_Rules!$B$14:$B$17,MATCH(TRIM('query (10)'!F610),Cleaning_Rules!$A$14:$A$17,0)),"UNKNOWN"))</f>
        <v>TBM</v>
      </c>
      <c r="K610" s="38" t="str">
        <f>IF('query (10)'!G610="","",'query (10)'!G610)</f>
        <v>เสร็จสิ้น</v>
      </c>
      <c r="L610" s="38" t="str">
        <f>IF('query (10)'!G610="","MISSING",IFERROR(INDEX(Cleaning_Rules!$B$5:$B$10,MATCH(TRIM('query (10)'!G610),Cleaning_Rules!$A$5:$A$10,0)),"UNKNOWN"))</f>
        <v>COMPLETED</v>
      </c>
      <c r="M610" s="38" t="str">
        <f>IF('query (10)'!I610="","",'query (10)'!I610)</f>
        <v>Mechanical</v>
      </c>
      <c r="N610" s="38" t="str">
        <f>IF('query (10)'!O610="","",'query (10)'!O610)</f>
        <v>Part Change</v>
      </c>
      <c r="O610" s="38" t="str">
        <f>IF('query (10)'!P610="","",'query (10)'!P610)</f>
        <v>Medium</v>
      </c>
      <c r="P610" s="38" t="str">
        <f>IF('query (10)'!N610="","",'query (10)'!N610)</f>
        <v>Change belt dresser to cycle pm 6M.
- belt 5M-650 = 1 EA.</v>
      </c>
      <c r="Q610" s="38" t="str">
        <f>TRIM('query (10)'!N610)</f>
        <v>Change belt dresser to cycle pm 6M.
- belt 5M-650 = 1 EA.</v>
      </c>
      <c r="R610" s="38" t="str">
        <f>TRIM(UPPER('query (10)'!R610))</f>
        <v>BELT</v>
      </c>
      <c r="S610" s="38" t="str">
        <f>TRIM(UPPER('query (10)'!S610))</f>
        <v>5M650</v>
      </c>
      <c r="T610" s="38" t="str">
        <f>IF('query (10)'!Q610="","",TRIM(UPPER('query (10)'!Q610)))</f>
        <v/>
      </c>
      <c r="U610" s="38" t="str">
        <f>IF('query (10)'!T610="","",'query (10)'!T610)</f>
        <v/>
      </c>
      <c r="V610" s="39" t="str">
        <f>IF('query (10)'!T610="","",IFERROR(VALUE('query (10)'!T610),""))</f>
        <v/>
      </c>
      <c r="W610" s="40">
        <f>IF('query (10)'!U610="","",'query (10)'!U610)</f>
        <v>0</v>
      </c>
      <c r="X610" s="39">
        <f>IF('query (10)'!V610="","",'query (10)'!V610)</f>
        <v>180</v>
      </c>
      <c r="Y610" s="41">
        <f>IF('query (10)'!W610="","",'query (10)'!W610)</f>
        <v>46049</v>
      </c>
      <c r="Z610" s="41" t="str">
        <f>IF('query (10)'!X610="","",'query (10)'!X610)</f>
        <v/>
      </c>
      <c r="AA610" s="41">
        <f>IF('query (10)'!Y610="","",'query (10)'!Y610)</f>
        <v>46049</v>
      </c>
      <c r="AB610" s="41">
        <f>IF('query (10)'!Z610="","",'query (10)'!Z610)</f>
        <v>46229</v>
      </c>
      <c r="AC610" s="38" t="str">
        <f>IF(OR('query (10)'!AA610="",COUNTIF(Cleaning_Rules!$A$21:$A$26,TRIM('query (10)'!AA610))&gt;0),"",TRIM('query (10)'!AA610))</f>
        <v/>
      </c>
      <c r="AD610" s="38" t="str">
        <f>IF('query (10)'!AB610="","",TRIM(IFERROR(_xlfn.TEXTBEFORE('query (10)'!AB610,"("),'query (10)'!AB610)))</f>
        <v>เริ่มซ่อมงาน PM แล้ว รับผิดชอบโดย PUCHIT KULSEREE</v>
      </c>
      <c r="AE610" s="38" t="str">
        <f>IFERROR(LOWER(TRIM(_xlfn.TEXTBEFORE(_xlfn.TEXTAFTER('query (10)'!AB610,"("),")"))),"")</f>
        <v>puchit@nsk.com</v>
      </c>
      <c r="AF610" s="38" t="str">
        <f>IF('query (10)'!AD610="","",TRIM('query (10)'!AD610))</f>
        <v>เจษฎา ผิวบาง</v>
      </c>
      <c r="AG610" s="38" t="str">
        <f>IF('query (10)'!AE610="","",TRIM('query (10)'!AE610))</f>
        <v>ภูชิต กุลเสรี</v>
      </c>
      <c r="AH610" s="38" t="str">
        <f>IF('query (10)'!AF610="","",IFERROR(VALUE('query (10)'!AF610),""))</f>
        <v/>
      </c>
      <c r="AI610" s="38" t="str">
        <f>IF('query (10)'!AG610="","",TRIM('query (10)'!AG610))</f>
        <v/>
      </c>
      <c r="AJ610" s="38" t="str">
        <f>IF('query (10)'!AH610="","",IFERROR(VALUE('query (10)'!AH610),""))</f>
        <v/>
      </c>
      <c r="AK610" s="38" t="str">
        <f>IF('query (10)'!AI610="","",TRIM('query (10)'!AI610))</f>
        <v/>
      </c>
      <c r="AL610" s="42">
        <f t="shared" si="45"/>
        <v>2026</v>
      </c>
      <c r="AM610" s="42" t="str">
        <f t="shared" si="46"/>
        <v>2026-01</v>
      </c>
      <c r="AN610" s="42" t="str">
        <f t="shared" ca="1" si="47"/>
        <v/>
      </c>
      <c r="AO610" s="42" t="str">
        <f t="shared" si="48"/>
        <v>GR-925 | INNER RING BORE GRINDING MACHINE. | GR-716 | MCB3 | DRESSER | Time-based Maintenance | Mechanical | Part Change | Medium | Change belt dresser to cycle pm 6M.
- belt 5M-650 = 1 EA. | BELT | 5M650 | เริ่มซ่อมงาน PM แล้ว รับผิดชอบโดย PUCHIT KULSEREE | ภูชิต กุลเสรี</v>
      </c>
      <c r="AP610" s="42" t="str">
        <f>_xlfn.TEXTJOIN("; ",TRUE,IF(COUNTA('query (10)'!A610:AK610)&lt;=6,"NEAR_EMPTY_ROW",""),IF($K610="","MISSING_STATUS",""),IF(AND($K610="เสร็จสิ้น",$Z610=""),"DONE_NO_ACTUAL_DATE",""),IF(AND($I610="Condition-based Maintenance",$AH610=""),"CBM_NO_MEASUREMENT",""),IF(OR($X610="",$X610=0),"INVALID_PERIOD",""),IF(AND($AA610&lt;&gt;"",$AB610&lt;&gt;"",$AB610&lt;$AA610),"DATE_SEQUENCE_ERROR",""),IF(AND($AB610&lt;&gt;"",$AB610&gt;DATE(2030,12,31)),"DATE_OUTLIER",""),IF($C610="","MISSING_QRCODE",""),IF($J610="UNKNOWN","UNKNOWN_PM_TYPE",""),IF($L610="UNKNOWN","UNKNOWN_STATUS",""))</f>
        <v>DONE_NO_ACTUAL_DATE</v>
      </c>
      <c r="AQ610" s="42" t="str">
        <f t="shared" si="49"/>
        <v>NO</v>
      </c>
    </row>
    <row r="611" spans="1:43" x14ac:dyDescent="0.3">
      <c r="A611" s="38">
        <f>IF('query (10)'!A611="","",'query (10)'!A611)</f>
        <v>735</v>
      </c>
      <c r="B611" s="38">
        <f>IF('query (10)'!B611="","",'query (10)'!B611)</f>
        <v>17729</v>
      </c>
      <c r="C611" s="38" t="str">
        <f>TRIM(UPPER('query (10)'!M611))</f>
        <v>GR-926</v>
      </c>
      <c r="D611" s="38" t="str">
        <f>TRIM(UPPER(IFERROR(_xlfn.TEXTBEFORE('query (10)'!L611,"("),'query (10)'!L611)))</f>
        <v>INNER RING BORE GRINDING MACHINE.</v>
      </c>
      <c r="E611" s="38" t="str">
        <f>IFERROR(TRIM(UPPER(_xlfn.TEXTBEFORE(_xlfn.TEXTAFTER('query (10)'!L611,"("),")"))),"")</f>
        <v>GR-426</v>
      </c>
      <c r="F611" s="38" t="str">
        <f>TRIM('query (10)'!K611)</f>
        <v>MCB2</v>
      </c>
      <c r="G611" s="38" t="str">
        <f>IF('query (10)'!J611="","",'query (10)'!J611)</f>
        <v>Dresser</v>
      </c>
      <c r="H611" s="38" t="str">
        <f>TRIM(UPPER('query (10)'!J611))</f>
        <v>DRESSER</v>
      </c>
      <c r="I611" s="38" t="str">
        <f>IF('query (10)'!F611="","",'query (10)'!F611)</f>
        <v>Time-based Maintenance</v>
      </c>
      <c r="J611" s="38" t="str">
        <f>IF('query (10)'!F611="","",IFERROR(INDEX(Cleaning_Rules!$B$14:$B$17,MATCH(TRIM('query (10)'!F611),Cleaning_Rules!$A$14:$A$17,0)),"UNKNOWN"))</f>
        <v>TBM</v>
      </c>
      <c r="K611" s="38" t="str">
        <f>IF('query (10)'!G611="","",'query (10)'!G611)</f>
        <v>เสร็จสิ้น</v>
      </c>
      <c r="L611" s="38" t="str">
        <f>IF('query (10)'!G611="","MISSING",IFERROR(INDEX(Cleaning_Rules!$B$5:$B$10,MATCH(TRIM('query (10)'!G611),Cleaning_Rules!$A$5:$A$10,0)),"UNKNOWN"))</f>
        <v>COMPLETED</v>
      </c>
      <c r="M611" s="38" t="str">
        <f>IF('query (10)'!I611="","",'query (10)'!I611)</f>
        <v>Mechanical</v>
      </c>
      <c r="N611" s="38" t="str">
        <f>IF('query (10)'!O611="","",'query (10)'!O611)</f>
        <v>Part Change</v>
      </c>
      <c r="O611" s="38" t="str">
        <f>IF('query (10)'!P611="","",'query (10)'!P611)</f>
        <v>Medium</v>
      </c>
      <c r="P611" s="38" t="str">
        <f>IF('query (10)'!N611="","",'query (10)'!N611)</f>
        <v>Change belt dresser to cycle pm 6M.
- belt 5M-650 = 1 EA.</v>
      </c>
      <c r="Q611" s="38" t="str">
        <f>TRIM('query (10)'!N611)</f>
        <v>Change belt dresser to cycle pm 6M.
- belt 5M-650 = 1 EA.</v>
      </c>
      <c r="R611" s="38" t="str">
        <f>TRIM(UPPER('query (10)'!R611))</f>
        <v>BELT</v>
      </c>
      <c r="S611" s="38" t="str">
        <f>TRIM(UPPER('query (10)'!S611))</f>
        <v>5M650</v>
      </c>
      <c r="T611" s="38" t="str">
        <f>IF('query (10)'!Q611="","",TRIM(UPPER('query (10)'!Q611)))</f>
        <v/>
      </c>
      <c r="U611" s="38" t="str">
        <f>IF('query (10)'!T611="","",'query (10)'!T611)</f>
        <v/>
      </c>
      <c r="V611" s="39" t="str">
        <f>IF('query (10)'!T611="","",IFERROR(VALUE('query (10)'!T611),""))</f>
        <v/>
      </c>
      <c r="W611" s="40">
        <f>IF('query (10)'!U611="","",'query (10)'!U611)</f>
        <v>0</v>
      </c>
      <c r="X611" s="39">
        <f>IF('query (10)'!V611="","",'query (10)'!V611)</f>
        <v>180</v>
      </c>
      <c r="Y611" s="41">
        <f>IF('query (10)'!W611="","",'query (10)'!W611)</f>
        <v>46048</v>
      </c>
      <c r="Z611" s="41" t="str">
        <f>IF('query (10)'!X611="","",'query (10)'!X611)</f>
        <v/>
      </c>
      <c r="AA611" s="41">
        <f>IF('query (10)'!Y611="","",'query (10)'!Y611)</f>
        <v>46048</v>
      </c>
      <c r="AB611" s="41">
        <f>IF('query (10)'!Z611="","",'query (10)'!Z611)</f>
        <v>46239</v>
      </c>
      <c r="AC611" s="38" t="str">
        <f>IF(OR('query (10)'!AA611="",COUNTIF(Cleaning_Rules!$A$21:$A$26,TRIM('query (10)'!AA611))&gt;0),"",TRIM('query (10)'!AA611))</f>
        <v/>
      </c>
      <c r="AD611" s="38" t="str">
        <f>IF('query (10)'!AB611="","",TRIM(IFERROR(_xlfn.TEXTBEFORE('query (10)'!AB611,"("),'query (10)'!AB611)))</f>
        <v>เริ่มซ่อมงาน PM แล้ว รับผิดชอบโดย PAHLA SEEDANG</v>
      </c>
      <c r="AE611" s="38" t="str">
        <f>IFERROR(LOWER(TRIM(_xlfn.TEXTBEFORE(_xlfn.TEXTAFTER('query (10)'!AB611,"("),")"))),"")</f>
        <v>pahla@nsk.com</v>
      </c>
      <c r="AF611" s="38" t="str">
        <f>IF('query (10)'!AD611="","",TRIM('query (10)'!AD611))</f>
        <v>เจษฎา ผิวบาง</v>
      </c>
      <c r="AG611" s="38" t="str">
        <f>IF('query (10)'!AE611="","",TRIM('query (10)'!AE611))</f>
        <v>ผะหลา สีแดง</v>
      </c>
      <c r="AH611" s="38" t="str">
        <f>IF('query (10)'!AF611="","",IFERROR(VALUE('query (10)'!AF611),""))</f>
        <v/>
      </c>
      <c r="AI611" s="38" t="str">
        <f>IF('query (10)'!AG611="","",TRIM('query (10)'!AG611))</f>
        <v/>
      </c>
      <c r="AJ611" s="38" t="str">
        <f>IF('query (10)'!AH611="","",IFERROR(VALUE('query (10)'!AH611),""))</f>
        <v/>
      </c>
      <c r="AK611" s="38" t="str">
        <f>IF('query (10)'!AI611="","",TRIM('query (10)'!AI611))</f>
        <v/>
      </c>
      <c r="AL611" s="42">
        <f t="shared" si="45"/>
        <v>2026</v>
      </c>
      <c r="AM611" s="42" t="str">
        <f t="shared" si="46"/>
        <v>2026-01</v>
      </c>
      <c r="AN611" s="42" t="str">
        <f t="shared" ca="1" si="47"/>
        <v/>
      </c>
      <c r="AO611" s="42" t="str">
        <f t="shared" si="48"/>
        <v>GR-926 | INNER RING BORE GRINDING MACHINE. | GR-426 | MCB2 | DRESSER | Time-based Maintenance | Mechanical | Part Change | Medium | Change belt dresser to cycle pm 6M.
- belt 5M-650 = 1 EA. | BELT | 5M650 | เริ่มซ่อมงาน PM แล้ว รับผิดชอบโดย PAHLA SEEDANG | ผะหลา สีแดง</v>
      </c>
      <c r="AP611" s="42" t="str">
        <f>_xlfn.TEXTJOIN("; ",TRUE,IF(COUNTA('query (10)'!A611:AK611)&lt;=6,"NEAR_EMPTY_ROW",""),IF($K611="","MISSING_STATUS",""),IF(AND($K611="เสร็จสิ้น",$Z611=""),"DONE_NO_ACTUAL_DATE",""),IF(AND($I611="Condition-based Maintenance",$AH611=""),"CBM_NO_MEASUREMENT",""),IF(OR($X611="",$X611=0),"INVALID_PERIOD",""),IF(AND($AA611&lt;&gt;"",$AB611&lt;&gt;"",$AB611&lt;$AA611),"DATE_SEQUENCE_ERROR",""),IF(AND($AB611&lt;&gt;"",$AB611&gt;DATE(2030,12,31)),"DATE_OUTLIER",""),IF($C611="","MISSING_QRCODE",""),IF($J611="UNKNOWN","UNKNOWN_PM_TYPE",""),IF($L611="UNKNOWN","UNKNOWN_STATUS",""))</f>
        <v>DONE_NO_ACTUAL_DATE</v>
      </c>
      <c r="AQ611" s="42" t="str">
        <f t="shared" si="49"/>
        <v>NO</v>
      </c>
    </row>
    <row r="612" spans="1:43" x14ac:dyDescent="0.3">
      <c r="A612" s="38">
        <f>IF('query (10)'!A612="","",'query (10)'!A612)</f>
        <v>736</v>
      </c>
      <c r="B612" s="38" t="str">
        <f>IF('query (10)'!B612="","",'query (10)'!B612)</f>
        <v/>
      </c>
      <c r="C612" s="38" t="str">
        <f>TRIM(UPPER('query (10)'!M612))</f>
        <v>GR-122</v>
      </c>
      <c r="D612" s="38" t="str">
        <f>TRIM(UPPER(IFERROR(_xlfn.TEXTBEFORE('query (10)'!L612,"("),'query (10)'!L612)))</f>
        <v>INNER RING BORE GRINDING M/C</v>
      </c>
      <c r="E612" s="38" t="str">
        <f>IFERROR(TRIM(UPPER(_xlfn.TEXTBEFORE(_xlfn.TEXTAFTER('query (10)'!L612,"("),")"))),"")</f>
        <v/>
      </c>
      <c r="F612" s="38" t="str">
        <f>TRIM('query (10)'!K612)</f>
        <v>MCB1</v>
      </c>
      <c r="G612" s="38" t="str">
        <f>IF('query (10)'!J612="","",'query (10)'!J612)</f>
        <v>Dresser</v>
      </c>
      <c r="H612" s="38" t="str">
        <f>TRIM(UPPER('query (10)'!J612))</f>
        <v>DRESSER</v>
      </c>
      <c r="I612" s="38" t="str">
        <f>IF('query (10)'!F612="","",'query (10)'!F612)</f>
        <v>Time-based Maintenance</v>
      </c>
      <c r="J612" s="38" t="str">
        <f>IF('query (10)'!F612="","",IFERROR(INDEX(Cleaning_Rules!$B$14:$B$17,MATCH(TRIM('query (10)'!F612),Cleaning_Rules!$A$14:$A$17,0)),"UNKNOWN"))</f>
        <v>TBM</v>
      </c>
      <c r="K612" s="38" t="str">
        <f>IF('query (10)'!G612="","",'query (10)'!G612)</f>
        <v>เสร็จสิ้น</v>
      </c>
      <c r="L612" s="38" t="str">
        <f>IF('query (10)'!G612="","MISSING",IFERROR(INDEX(Cleaning_Rules!$B$5:$B$10,MATCH(TRIM('query (10)'!G612),Cleaning_Rules!$A$5:$A$10,0)),"UNKNOWN"))</f>
        <v>COMPLETED</v>
      </c>
      <c r="M612" s="38" t="str">
        <f>IF('query (10)'!I612="","",'query (10)'!I612)</f>
        <v>Mechanical</v>
      </c>
      <c r="N612" s="38" t="str">
        <f>IF('query (10)'!O612="","",'query (10)'!O612)</f>
        <v>Part Change</v>
      </c>
      <c r="O612" s="38" t="str">
        <f>IF('query (10)'!P612="","",'query (10)'!P612)</f>
        <v>Medium</v>
      </c>
      <c r="P612" s="38" t="str">
        <f>IF('query (10)'!N612="","",'query (10)'!N612)</f>
        <v>Change belt dresser to cycle pm 6M.
- belt 5M-650 = 1 EA.</v>
      </c>
      <c r="Q612" s="38" t="str">
        <f>TRIM('query (10)'!N612)</f>
        <v>Change belt dresser to cycle pm 6M.
- belt 5M-650 = 1 EA.</v>
      </c>
      <c r="R612" s="38" t="str">
        <f>TRIM(UPPER('query (10)'!R612))</f>
        <v>BELT</v>
      </c>
      <c r="S612" s="38" t="str">
        <f>TRIM(UPPER('query (10)'!S612))</f>
        <v>5M580</v>
      </c>
      <c r="T612" s="38" t="str">
        <f>IF('query (10)'!Q612="","",TRIM(UPPER('query (10)'!Q612)))</f>
        <v/>
      </c>
      <c r="U612" s="38" t="str">
        <f>IF('query (10)'!T612="","",'query (10)'!T612)</f>
        <v/>
      </c>
      <c r="V612" s="39" t="str">
        <f>IF('query (10)'!T612="","",IFERROR(VALUE('query (10)'!T612),""))</f>
        <v/>
      </c>
      <c r="W612" s="40">
        <f>IF('query (10)'!U612="","",'query (10)'!U612)</f>
        <v>0</v>
      </c>
      <c r="X612" s="39">
        <f>IF('query (10)'!V612="","",'query (10)'!V612)</f>
        <v>180</v>
      </c>
      <c r="Y612" s="41">
        <f>IF('query (10)'!W612="","",'query (10)'!W612)</f>
        <v>46046</v>
      </c>
      <c r="Z612" s="41" t="str">
        <f>IF('query (10)'!X612="","",'query (10)'!X612)</f>
        <v/>
      </c>
      <c r="AA612" s="41">
        <f>IF('query (10)'!Y612="","",'query (10)'!Y612)</f>
        <v>46046</v>
      </c>
      <c r="AB612" s="41">
        <f>IF('query (10)'!Z612="","",'query (10)'!Z612)</f>
        <v>46254</v>
      </c>
      <c r="AC612" s="38" t="str">
        <f>IF(OR('query (10)'!AA612="",COUNTIF(Cleaning_Rules!$A$21:$A$26,TRIM('query (10)'!AA612))&gt;0),"",TRIM('query (10)'!AA612))</f>
        <v/>
      </c>
      <c r="AD612" s="38" t="str">
        <f>IF('query (10)'!AB612="","",TRIM(IFERROR(_xlfn.TEXTBEFORE('query (10)'!AB612,"("),'query (10)'!AB612)))</f>
        <v/>
      </c>
      <c r="AE612" s="38" t="str">
        <f>IFERROR(LOWER(TRIM(_xlfn.TEXTBEFORE(_xlfn.TEXTAFTER('query (10)'!AB612,"("),")"))),"")</f>
        <v/>
      </c>
      <c r="AF612" s="38" t="str">
        <f>IF('query (10)'!AD612="","",TRIM('query (10)'!AD612))</f>
        <v>เจษฎา ผิวบาง</v>
      </c>
      <c r="AG612" s="38" t="str">
        <f>IF('query (10)'!AE612="","",TRIM('query (10)'!AE612))</f>
        <v>เจษฎา ผิวบาง</v>
      </c>
      <c r="AH612" s="38" t="str">
        <f>IF('query (10)'!AF612="","",IFERROR(VALUE('query (10)'!AF612),""))</f>
        <v/>
      </c>
      <c r="AI612" s="38" t="str">
        <f>IF('query (10)'!AG612="","",TRIM('query (10)'!AG612))</f>
        <v/>
      </c>
      <c r="AJ612" s="38" t="str">
        <f>IF('query (10)'!AH612="","",IFERROR(VALUE('query (10)'!AH612),""))</f>
        <v/>
      </c>
      <c r="AK612" s="38" t="str">
        <f>IF('query (10)'!AI612="","",TRIM('query (10)'!AI612))</f>
        <v/>
      </c>
      <c r="AL612" s="42">
        <f t="shared" si="45"/>
        <v>2026</v>
      </c>
      <c r="AM612" s="42" t="str">
        <f t="shared" si="46"/>
        <v>2026-01</v>
      </c>
      <c r="AN612" s="42" t="str">
        <f t="shared" ca="1" si="47"/>
        <v/>
      </c>
      <c r="AO612" s="42" t="str">
        <f t="shared" si="48"/>
        <v>GR-122 | INNER RING BORE GRINDING M/C | MCB1 | DRESSER | Time-based Maintenance | Mechanical | Part Change | Medium | Change belt dresser to cycle pm 6M.
- belt 5M-650 = 1 EA. | BELT | 5M580 | เจษฎา ผิวบาง</v>
      </c>
      <c r="AP612" s="42" t="str">
        <f>_xlfn.TEXTJOIN("; ",TRUE,IF(COUNTA('query (10)'!A612:AK612)&lt;=6,"NEAR_EMPTY_ROW",""),IF($K612="","MISSING_STATUS",""),IF(AND($K612="เสร็จสิ้น",$Z612=""),"DONE_NO_ACTUAL_DATE",""),IF(AND($I612="Condition-based Maintenance",$AH612=""),"CBM_NO_MEASUREMENT",""),IF(OR($X612="",$X612=0),"INVALID_PERIOD",""),IF(AND($AA612&lt;&gt;"",$AB612&lt;&gt;"",$AB612&lt;$AA612),"DATE_SEQUENCE_ERROR",""),IF(AND($AB612&lt;&gt;"",$AB612&gt;DATE(2030,12,31)),"DATE_OUTLIER",""),IF($C612="","MISSING_QRCODE",""),IF($J612="UNKNOWN","UNKNOWN_PM_TYPE",""),IF($L612="UNKNOWN","UNKNOWN_STATUS",""))</f>
        <v>DONE_NO_ACTUAL_DATE</v>
      </c>
      <c r="AQ612" s="42" t="str">
        <f t="shared" si="49"/>
        <v>NO</v>
      </c>
    </row>
    <row r="613" spans="1:43" x14ac:dyDescent="0.3">
      <c r="A613" s="38">
        <f>IF('query (10)'!A613="","",'query (10)'!A613)</f>
        <v>737</v>
      </c>
      <c r="B613" s="38">
        <f>IF('query (10)'!B613="","",'query (10)'!B613)</f>
        <v>18676</v>
      </c>
      <c r="C613" s="38" t="str">
        <f>TRIM(UPPER('query (10)'!M613))</f>
        <v>GR-241</v>
      </c>
      <c r="D613" s="38" t="str">
        <f>TRIM(UPPER(IFERROR(_xlfn.TEXTBEFORE('query (10)'!L613,"("),'query (10)'!L613)))</f>
        <v>OUTER RING RACEWAY GRINDING M/C</v>
      </c>
      <c r="E613" s="38" t="str">
        <f>IFERROR(TRIM(UPPER(_xlfn.TEXTBEFORE(_xlfn.TEXTAFTER('query (10)'!L613,"("),")"))),"")</f>
        <v/>
      </c>
      <c r="F613" s="38" t="str">
        <f>TRIM('query (10)'!K613)</f>
        <v>WP Grinding1</v>
      </c>
      <c r="G613" s="38" t="str">
        <f>IF('query (10)'!J613="","",'query (10)'!J613)</f>
        <v>Dresser</v>
      </c>
      <c r="H613" s="38" t="str">
        <f>TRIM(UPPER('query (10)'!J613))</f>
        <v>DRESSER</v>
      </c>
      <c r="I613" s="38" t="str">
        <f>IF('query (10)'!F613="","",'query (10)'!F613)</f>
        <v>Time-based Maintenance</v>
      </c>
      <c r="J613" s="38" t="str">
        <f>IF('query (10)'!F613="","",IFERROR(INDEX(Cleaning_Rules!$B$14:$B$17,MATCH(TRIM('query (10)'!F613),Cleaning_Rules!$A$14:$A$17,0)),"UNKNOWN"))</f>
        <v>TBM</v>
      </c>
      <c r="K613" s="38" t="str">
        <f>IF('query (10)'!G613="","",'query (10)'!G613)</f>
        <v>เสร็จสิ้น</v>
      </c>
      <c r="L613" s="38" t="str">
        <f>IF('query (10)'!G613="","MISSING",IFERROR(INDEX(Cleaning_Rules!$B$5:$B$10,MATCH(TRIM('query (10)'!G613),Cleaning_Rules!$A$5:$A$10,0)),"UNKNOWN"))</f>
        <v>COMPLETED</v>
      </c>
      <c r="M613" s="38" t="str">
        <f>IF('query (10)'!I613="","",'query (10)'!I613)</f>
        <v>Mechanical</v>
      </c>
      <c r="N613" s="38" t="str">
        <f>IF('query (10)'!O613="","",'query (10)'!O613)</f>
        <v>Part Change</v>
      </c>
      <c r="O613" s="38" t="str">
        <f>IF('query (10)'!P613="","",'query (10)'!P613)</f>
        <v>Medium</v>
      </c>
      <c r="P613" s="38" t="str">
        <f>IF('query (10)'!N613="","",'query (10)'!N613)</f>
        <v>Change belt dresser to cycle pm 6M.
- belt 5M-650 = 1 EA.</v>
      </c>
      <c r="Q613" s="38" t="str">
        <f>TRIM('query (10)'!N613)</f>
        <v>Change belt dresser to cycle pm 6M.
- belt 5M-650 = 1 EA.</v>
      </c>
      <c r="R613" s="38" t="str">
        <f>TRIM(UPPER('query (10)'!R613))</f>
        <v>BELT</v>
      </c>
      <c r="S613" s="38" t="str">
        <f>TRIM(UPPER('query (10)'!S613))</f>
        <v>5M650</v>
      </c>
      <c r="T613" s="38" t="str">
        <f>IF('query (10)'!Q613="","",TRIM(UPPER('query (10)'!Q613)))</f>
        <v/>
      </c>
      <c r="U613" s="38" t="str">
        <f>IF('query (10)'!T613="","",'query (10)'!T613)</f>
        <v/>
      </c>
      <c r="V613" s="39" t="str">
        <f>IF('query (10)'!T613="","",IFERROR(VALUE('query (10)'!T613),""))</f>
        <v/>
      </c>
      <c r="W613" s="40">
        <f>IF('query (10)'!U613="","",'query (10)'!U613)</f>
        <v>0</v>
      </c>
      <c r="X613" s="39">
        <f>IF('query (10)'!V613="","",'query (10)'!V613)</f>
        <v>180</v>
      </c>
      <c r="Y613" s="41">
        <f>IF('query (10)'!W613="","",'query (10)'!W613)</f>
        <v>46049</v>
      </c>
      <c r="Z613" s="41">
        <f>IF('query (10)'!X613="","",'query (10)'!X613)</f>
        <v>46116</v>
      </c>
      <c r="AA613" s="41">
        <f>IF('query (10)'!Y613="","",'query (10)'!Y613)</f>
        <v>46116</v>
      </c>
      <c r="AB613" s="41">
        <f>IF('query (10)'!Z613="","",'query (10)'!Z613)</f>
        <v>46296</v>
      </c>
      <c r="AC613" s="38" t="str">
        <f>IF(OR('query (10)'!AA613="",COUNTIF(Cleaning_Rules!$A$21:$A$26,TRIM('query (10)'!AA613))&gt;0),"",TRIM('query (10)'!AA613))</f>
        <v/>
      </c>
      <c r="AD613" s="38" t="str">
        <f>IF('query (10)'!AB613="","",TRIM(IFERROR(_xlfn.TEXTBEFORE('query (10)'!AB613,"("),'query (10)'!AB613)))</f>
        <v>เริ่มซ่อมงาน PM แล้ว รับผิดชอบโดย KUNANON PARAWANWONG</v>
      </c>
      <c r="AE613" s="38" t="str">
        <f>IFERROR(LOWER(TRIM(_xlfn.TEXTBEFORE(_xlfn.TEXTAFTER('query (10)'!AB613,"("),")"))),"")</f>
        <v>parawanwong-k-3161@nsk.com</v>
      </c>
      <c r="AF613" s="38" t="str">
        <f>IF('query (10)'!AD613="","",TRIM('query (10)'!AD613))</f>
        <v>เจษฎา ผิวบาง</v>
      </c>
      <c r="AG613" s="38" t="str">
        <f>IF('query (10)'!AE613="","",TRIM('query (10)'!AE613))</f>
        <v>คุณานนต์ ปารวัณวงศ์</v>
      </c>
      <c r="AH613" s="38" t="str">
        <f>IF('query (10)'!AF613="","",IFERROR(VALUE('query (10)'!AF613),""))</f>
        <v/>
      </c>
      <c r="AI613" s="38" t="str">
        <f>IF('query (10)'!AG613="","",TRIM('query (10)'!AG613))</f>
        <v/>
      </c>
      <c r="AJ613" s="38" t="str">
        <f>IF('query (10)'!AH613="","",IFERROR(VALUE('query (10)'!AH613),""))</f>
        <v/>
      </c>
      <c r="AK613" s="38" t="str">
        <f>IF('query (10)'!AI613="","",TRIM('query (10)'!AI613))</f>
        <v/>
      </c>
      <c r="AL613" s="42">
        <f t="shared" si="45"/>
        <v>2026</v>
      </c>
      <c r="AM613" s="42" t="str">
        <f t="shared" si="46"/>
        <v>2026-01</v>
      </c>
      <c r="AN613" s="42" t="str">
        <f t="shared" ca="1" si="47"/>
        <v/>
      </c>
      <c r="AO613" s="42" t="str">
        <f t="shared" si="48"/>
        <v>GR-241 | OUTER RING RACEWAY GRINDING M/C | WP Grinding1 | DRESSER | Time-based Maintenance | Mechanical | Part Change | Medium | Change belt dresser to cycle pm 6M.
- belt 5M-650 = 1 EA. | BELT | 5M650 | เริ่มซ่อมงาน PM แล้ว รับผิดชอบโดย KUNANON PARAWANWONG | คุณานนต์ ปารวัณวงศ์</v>
      </c>
      <c r="AP613" s="42" t="str">
        <f>_xlfn.TEXTJOIN("; ",TRUE,IF(COUNTA('query (10)'!A613:AK613)&lt;=6,"NEAR_EMPTY_ROW",""),IF($K613="","MISSING_STATUS",""),IF(AND($K613="เสร็จสิ้น",$Z613=""),"DONE_NO_ACTUAL_DATE",""),IF(AND($I613="Condition-based Maintenance",$AH613=""),"CBM_NO_MEASUREMENT",""),IF(OR($X613="",$X613=0),"INVALID_PERIOD",""),IF(AND($AA613&lt;&gt;"",$AB613&lt;&gt;"",$AB613&lt;$AA613),"DATE_SEQUENCE_ERROR",""),IF(AND($AB613&lt;&gt;"",$AB613&gt;DATE(2030,12,31)),"DATE_OUTLIER",""),IF($C613="","MISSING_QRCODE",""),IF($J613="UNKNOWN","UNKNOWN_PM_TYPE",""),IF($L613="UNKNOWN","UNKNOWN_STATUS",""))</f>
        <v/>
      </c>
      <c r="AQ613" s="42" t="str">
        <f t="shared" si="49"/>
        <v>NO</v>
      </c>
    </row>
    <row r="614" spans="1:43" x14ac:dyDescent="0.3">
      <c r="A614" s="38">
        <f>IF('query (10)'!A614="","",'query (10)'!A614)</f>
        <v>738</v>
      </c>
      <c r="B614" s="38">
        <f>IF('query (10)'!B614="","",'query (10)'!B614)</f>
        <v>18550</v>
      </c>
      <c r="C614" s="38" t="str">
        <f>TRIM(UPPER('query (10)'!M614))</f>
        <v>GR-423</v>
      </c>
      <c r="D614" s="38" t="str">
        <f>TRIM(UPPER(IFERROR(_xlfn.TEXTBEFORE('query (10)'!L614,"("),'query (10)'!L614)))</f>
        <v>OUTER RING RACEWAY GRINDING MACHINE.</v>
      </c>
      <c r="E614" s="38" t="str">
        <f>IFERROR(TRIM(UPPER(_xlfn.TEXTBEFORE(_xlfn.TEXTAFTER('query (10)'!L614,"("),")"))),"")</f>
        <v/>
      </c>
      <c r="F614" s="38" t="str">
        <f>TRIM('query (10)'!K614)</f>
        <v>WP Grinding2</v>
      </c>
      <c r="G614" s="38" t="str">
        <f>IF('query (10)'!J614="","",'query (10)'!J614)</f>
        <v>Dresser</v>
      </c>
      <c r="H614" s="38" t="str">
        <f>TRIM(UPPER('query (10)'!J614))</f>
        <v>DRESSER</v>
      </c>
      <c r="I614" s="38" t="str">
        <f>IF('query (10)'!F614="","",'query (10)'!F614)</f>
        <v>Time-based Maintenance</v>
      </c>
      <c r="J614" s="38" t="str">
        <f>IF('query (10)'!F614="","",IFERROR(INDEX(Cleaning_Rules!$B$14:$B$17,MATCH(TRIM('query (10)'!F614),Cleaning_Rules!$A$14:$A$17,0)),"UNKNOWN"))</f>
        <v>TBM</v>
      </c>
      <c r="K614" s="38" t="str">
        <f>IF('query (10)'!G614="","",'query (10)'!G614)</f>
        <v>เสร็จสิ้น</v>
      </c>
      <c r="L614" s="38" t="str">
        <f>IF('query (10)'!G614="","MISSING",IFERROR(INDEX(Cleaning_Rules!$B$5:$B$10,MATCH(TRIM('query (10)'!G614),Cleaning_Rules!$A$5:$A$10,0)),"UNKNOWN"))</f>
        <v>COMPLETED</v>
      </c>
      <c r="M614" s="38" t="str">
        <f>IF('query (10)'!I614="","",'query (10)'!I614)</f>
        <v>Mechanical</v>
      </c>
      <c r="N614" s="38" t="str">
        <f>IF('query (10)'!O614="","",'query (10)'!O614)</f>
        <v>Part Change</v>
      </c>
      <c r="O614" s="38" t="str">
        <f>IF('query (10)'!P614="","",'query (10)'!P614)</f>
        <v>Medium</v>
      </c>
      <c r="P614" s="38" t="str">
        <f>IF('query (10)'!N614="","",'query (10)'!N614)</f>
        <v>Change belt dresser to cycle pm 6M.
- belt 5M-650 = 1 EA.</v>
      </c>
      <c r="Q614" s="38" t="str">
        <f>TRIM('query (10)'!N614)</f>
        <v>Change belt dresser to cycle pm 6M.
- belt 5M-650 = 1 EA.</v>
      </c>
      <c r="R614" s="38" t="str">
        <f>TRIM(UPPER('query (10)'!R614))</f>
        <v>BELT</v>
      </c>
      <c r="S614" s="38" t="str">
        <f>TRIM(UPPER('query (10)'!S614))</f>
        <v>5M650</v>
      </c>
      <c r="T614" s="38" t="str">
        <f>IF('query (10)'!Q614="","",TRIM(UPPER('query (10)'!Q614)))</f>
        <v/>
      </c>
      <c r="U614" s="38" t="str">
        <f>IF('query (10)'!T614="","",'query (10)'!T614)</f>
        <v/>
      </c>
      <c r="V614" s="39" t="str">
        <f>IF('query (10)'!T614="","",IFERROR(VALUE('query (10)'!T614),""))</f>
        <v/>
      </c>
      <c r="W614" s="40">
        <f>IF('query (10)'!U614="","",'query (10)'!U614)</f>
        <v>0</v>
      </c>
      <c r="X614" s="39">
        <f>IF('query (10)'!V614="","",'query (10)'!V614)</f>
        <v>180</v>
      </c>
      <c r="Y614" s="41">
        <f>IF('query (10)'!W614="","",'query (10)'!W614)</f>
        <v>46050</v>
      </c>
      <c r="Z614" s="41">
        <f>IF('query (10)'!X614="","",'query (10)'!X614)</f>
        <v>46116</v>
      </c>
      <c r="AA614" s="41">
        <f>IF('query (10)'!Y614="","",'query (10)'!Y614)</f>
        <v>46116</v>
      </c>
      <c r="AB614" s="41">
        <f>IF('query (10)'!Z614="","",'query (10)'!Z614)</f>
        <v>46296</v>
      </c>
      <c r="AC614" s="38" t="str">
        <f>IF(OR('query (10)'!AA614="",COUNTIF(Cleaning_Rules!$A$21:$A$26,TRIM('query (10)'!AA614))&gt;0),"",TRIM('query (10)'!AA614))</f>
        <v/>
      </c>
      <c r="AD614" s="38" t="str">
        <f>IF('query (10)'!AB614="","",TRIM(IFERROR(_xlfn.TEXTBEFORE('query (10)'!AB614,"("),'query (10)'!AB614)))</f>
        <v>เริ่มซ่อมงาน PM แล้ว รับผิดชอบโดย CHETSADA PHIWBANG</v>
      </c>
      <c r="AE614" s="38" t="str">
        <f>IFERROR(LOWER(TRIM(_xlfn.TEXTBEFORE(_xlfn.TEXTAFTER('query (10)'!AB614,"("),")"))),"")</f>
        <v>chetsada@nsk.com</v>
      </c>
      <c r="AF614" s="38" t="str">
        <f>IF('query (10)'!AD614="","",TRIM('query (10)'!AD614))</f>
        <v>เจษฎา ผิวบาง</v>
      </c>
      <c r="AG614" s="38" t="str">
        <f>IF('query (10)'!AE614="","",TRIM('query (10)'!AE614))</f>
        <v>เจษฎา ผิวบาง</v>
      </c>
      <c r="AH614" s="38" t="str">
        <f>IF('query (10)'!AF614="","",IFERROR(VALUE('query (10)'!AF614),""))</f>
        <v/>
      </c>
      <c r="AI614" s="38" t="str">
        <f>IF('query (10)'!AG614="","",TRIM('query (10)'!AG614))</f>
        <v/>
      </c>
      <c r="AJ614" s="38" t="str">
        <f>IF('query (10)'!AH614="","",IFERROR(VALUE('query (10)'!AH614),""))</f>
        <v/>
      </c>
      <c r="AK614" s="38" t="str">
        <f>IF('query (10)'!AI614="","",TRIM('query (10)'!AI614))</f>
        <v/>
      </c>
      <c r="AL614" s="42">
        <f t="shared" si="45"/>
        <v>2026</v>
      </c>
      <c r="AM614" s="42" t="str">
        <f t="shared" si="46"/>
        <v>2026-01</v>
      </c>
      <c r="AN614" s="42" t="str">
        <f t="shared" ca="1" si="47"/>
        <v/>
      </c>
      <c r="AO614" s="42" t="str">
        <f t="shared" si="48"/>
        <v>GR-423 | OUTER RING RACEWAY GRINDING MACHINE. | WP Grinding2 | DRESSER | Time-based Maintenance | Mechanical | Part Change | Medium | Change belt dresser to cycle pm 6M.
- belt 5M-650 = 1 EA. | BELT | 5M650 | เริ่มซ่อมงาน PM แล้ว รับผิดชอบโดย CHETSADA PHIWBANG | เจษฎา ผิวบาง</v>
      </c>
      <c r="AP614" s="42" t="str">
        <f>_xlfn.TEXTJOIN("; ",TRUE,IF(COUNTA('query (10)'!A614:AK614)&lt;=6,"NEAR_EMPTY_ROW",""),IF($K614="","MISSING_STATUS",""),IF(AND($K614="เสร็จสิ้น",$Z614=""),"DONE_NO_ACTUAL_DATE",""),IF(AND($I614="Condition-based Maintenance",$AH614=""),"CBM_NO_MEASUREMENT",""),IF(OR($X614="",$X614=0),"INVALID_PERIOD",""),IF(AND($AA614&lt;&gt;"",$AB614&lt;&gt;"",$AB614&lt;$AA614),"DATE_SEQUENCE_ERROR",""),IF(AND($AB614&lt;&gt;"",$AB614&gt;DATE(2030,12,31)),"DATE_OUTLIER",""),IF($C614="","MISSING_QRCODE",""),IF($J614="UNKNOWN","UNKNOWN_PM_TYPE",""),IF($L614="UNKNOWN","UNKNOWN_STATUS",""))</f>
        <v/>
      </c>
      <c r="AQ614" s="42" t="str">
        <f t="shared" si="49"/>
        <v>NO</v>
      </c>
    </row>
    <row r="615" spans="1:43" x14ac:dyDescent="0.3">
      <c r="A615" s="38">
        <f>IF('query (10)'!A615="","",'query (10)'!A615)</f>
        <v>739</v>
      </c>
      <c r="B615" s="38" t="str">
        <f>IF('query (10)'!B615="","",'query (10)'!B615)</f>
        <v/>
      </c>
      <c r="C615" s="38" t="str">
        <f>TRIM(UPPER('query (10)'!M615))</f>
        <v>GR-922</v>
      </c>
      <c r="D615" s="38" t="str">
        <f>TRIM(UPPER(IFERROR(_xlfn.TEXTBEFORE('query (10)'!L615,"("),'query (10)'!L615)))</f>
        <v>OUTER RING RACEWAY GRINDING M/C</v>
      </c>
      <c r="E615" s="38" t="str">
        <f>IFERROR(TRIM(UPPER(_xlfn.TEXTBEFORE(_xlfn.TEXTAFTER('query (10)'!L615,"("),")"))),"")</f>
        <v/>
      </c>
      <c r="F615" s="38" t="str">
        <f>TRIM('query (10)'!K615)</f>
        <v>WP Grinding3</v>
      </c>
      <c r="G615" s="38" t="str">
        <f>IF('query (10)'!J615="","",'query (10)'!J615)</f>
        <v>Dresser</v>
      </c>
      <c r="H615" s="38" t="str">
        <f>TRIM(UPPER('query (10)'!J615))</f>
        <v>DRESSER</v>
      </c>
      <c r="I615" s="38" t="str">
        <f>IF('query (10)'!F615="","",'query (10)'!F615)</f>
        <v>Time-based Maintenance</v>
      </c>
      <c r="J615" s="38" t="str">
        <f>IF('query (10)'!F615="","",IFERROR(INDEX(Cleaning_Rules!$B$14:$B$17,MATCH(TRIM('query (10)'!F615),Cleaning_Rules!$A$14:$A$17,0)),"UNKNOWN"))</f>
        <v>TBM</v>
      </c>
      <c r="K615" s="38" t="str">
        <f>IF('query (10)'!G615="","",'query (10)'!G615)</f>
        <v>แผนใหม่</v>
      </c>
      <c r="L615" s="38" t="str">
        <f>IF('query (10)'!G615="","MISSING",IFERROR(INDEX(Cleaning_Rules!$B$5:$B$10,MATCH(TRIM('query (10)'!G615),Cleaning_Rules!$A$5:$A$10,0)),"UNKNOWN"))</f>
        <v>NEW_PLAN</v>
      </c>
      <c r="M615" s="38" t="str">
        <f>IF('query (10)'!I615="","",'query (10)'!I615)</f>
        <v>Mechanical</v>
      </c>
      <c r="N615" s="38" t="str">
        <f>IF('query (10)'!O615="","",'query (10)'!O615)</f>
        <v>Part Change</v>
      </c>
      <c r="O615" s="38" t="str">
        <f>IF('query (10)'!P615="","",'query (10)'!P615)</f>
        <v>Medium</v>
      </c>
      <c r="P615" s="38" t="str">
        <f>IF('query (10)'!N615="","",'query (10)'!N615)</f>
        <v>Change belt dresser to cycle pm 6M.
- belt 5M-650 = 1 EA.</v>
      </c>
      <c r="Q615" s="38" t="str">
        <f>TRIM('query (10)'!N615)</f>
        <v>Change belt dresser to cycle pm 6M.
- belt 5M-650 = 1 EA.</v>
      </c>
      <c r="R615" s="38" t="str">
        <f>TRIM(UPPER('query (10)'!R615))</f>
        <v>BELT</v>
      </c>
      <c r="S615" s="38" t="str">
        <f>TRIM(UPPER('query (10)'!S615))</f>
        <v>5M650</v>
      </c>
      <c r="T615" s="38" t="str">
        <f>IF('query (10)'!Q615="","",TRIM(UPPER('query (10)'!Q615)))</f>
        <v/>
      </c>
      <c r="U615" s="38" t="str">
        <f>IF('query (10)'!T615="","",'query (10)'!T615)</f>
        <v/>
      </c>
      <c r="V615" s="39" t="str">
        <f>IF('query (10)'!T615="","",IFERROR(VALUE('query (10)'!T615),""))</f>
        <v/>
      </c>
      <c r="W615" s="40">
        <f>IF('query (10)'!U615="","",'query (10)'!U615)</f>
        <v>0</v>
      </c>
      <c r="X615" s="39">
        <f>IF('query (10)'!V615="","",'query (10)'!V615)</f>
        <v>180</v>
      </c>
      <c r="Y615" s="41">
        <f>IF('query (10)'!W615="","",'query (10)'!W615)</f>
        <v>46051</v>
      </c>
      <c r="Z615" s="41" t="str">
        <f>IF('query (10)'!X615="","",'query (10)'!X615)</f>
        <v/>
      </c>
      <c r="AA615" s="41">
        <f>IF('query (10)'!Y615="","",'query (10)'!Y615)</f>
        <v>46051</v>
      </c>
      <c r="AB615" s="41">
        <f>IF('query (10)'!Z615="","",'query (10)'!Z615)</f>
        <v>46231</v>
      </c>
      <c r="AC615" s="38" t="str">
        <f>IF(OR('query (10)'!AA615="",COUNTIF(Cleaning_Rules!$A$21:$A$26,TRIM('query (10)'!AA615))&gt;0),"",TRIM('query (10)'!AA615))</f>
        <v/>
      </c>
      <c r="AD615" s="38" t="str">
        <f>IF('query (10)'!AB615="","",TRIM(IFERROR(_xlfn.TEXTBEFORE('query (10)'!AB615,"("),'query (10)'!AB615)))</f>
        <v/>
      </c>
      <c r="AE615" s="38" t="str">
        <f>IFERROR(LOWER(TRIM(_xlfn.TEXTBEFORE(_xlfn.TEXTAFTER('query (10)'!AB615,"("),")"))),"")</f>
        <v/>
      </c>
      <c r="AF615" s="38" t="str">
        <f>IF('query (10)'!AD615="","",TRIM('query (10)'!AD615))</f>
        <v>เจษฎา ผิวบาง</v>
      </c>
      <c r="AG615" s="38" t="str">
        <f>IF('query (10)'!AE615="","",TRIM('query (10)'!AE615))</f>
        <v>เจษฎา ผิวบาง</v>
      </c>
      <c r="AH615" s="38" t="str">
        <f>IF('query (10)'!AF615="","",IFERROR(VALUE('query (10)'!AF615),""))</f>
        <v/>
      </c>
      <c r="AI615" s="38" t="str">
        <f>IF('query (10)'!AG615="","",TRIM('query (10)'!AG615))</f>
        <v/>
      </c>
      <c r="AJ615" s="38" t="str">
        <f>IF('query (10)'!AH615="","",IFERROR(VALUE('query (10)'!AH615),""))</f>
        <v/>
      </c>
      <c r="AK615" s="38" t="str">
        <f>IF('query (10)'!AI615="","",TRIM('query (10)'!AI615))</f>
        <v/>
      </c>
      <c r="AL615" s="42">
        <f t="shared" si="45"/>
        <v>2026</v>
      </c>
      <c r="AM615" s="42" t="str">
        <f t="shared" si="46"/>
        <v>2026-01</v>
      </c>
      <c r="AN615" s="42" t="str">
        <f t="shared" ca="1" si="47"/>
        <v>OVERDUE</v>
      </c>
      <c r="AO615" s="42" t="str">
        <f t="shared" si="48"/>
        <v>GR-922 | OUTER RING RACEWAY GRINDING M/C | WP Grinding3 | DRESSER | Time-based Maintenance | Mechanical | Part Change | Medium | Change belt dresser to cycle pm 6M.
- belt 5M-650 = 1 EA. | BELT | 5M650 | เจษฎา ผิวบาง</v>
      </c>
      <c r="AP615" s="42" t="str">
        <f>_xlfn.TEXTJOIN("; ",TRUE,IF(COUNTA('query (10)'!A615:AK615)&lt;=6,"NEAR_EMPTY_ROW",""),IF($K615="","MISSING_STATUS",""),IF(AND($K615="เสร็จสิ้น",$Z615=""),"DONE_NO_ACTUAL_DATE",""),IF(AND($I615="Condition-based Maintenance",$AH615=""),"CBM_NO_MEASUREMENT",""),IF(OR($X615="",$X615=0),"INVALID_PERIOD",""),IF(AND($AA615&lt;&gt;"",$AB615&lt;&gt;"",$AB615&lt;$AA615),"DATE_SEQUENCE_ERROR",""),IF(AND($AB615&lt;&gt;"",$AB615&gt;DATE(2030,12,31)),"DATE_OUTLIER",""),IF($C615="","MISSING_QRCODE",""),IF($J615="UNKNOWN","UNKNOWN_PM_TYPE",""),IF($L615="UNKNOWN","UNKNOWN_STATUS",""))</f>
        <v/>
      </c>
      <c r="AQ615" s="42" t="str">
        <f t="shared" si="49"/>
        <v>NO</v>
      </c>
    </row>
    <row r="616" spans="1:43" x14ac:dyDescent="0.3">
      <c r="A616" s="38">
        <f>IF('query (10)'!A616="","",'query (10)'!A616)</f>
        <v>740</v>
      </c>
      <c r="B616" s="38">
        <f>IF('query (10)'!B616="","",'query (10)'!B616)</f>
        <v>18096</v>
      </c>
      <c r="C616" s="38" t="str">
        <f>TRIM(UPPER('query (10)'!M616))</f>
        <v>GR-106</v>
      </c>
      <c r="D616" s="38" t="str">
        <f>TRIM(UPPER(IFERROR(_xlfn.TEXTBEFORE('query (10)'!L616,"("),'query (10)'!L616)))</f>
        <v>OUTER RING RACEWAY SUPER FINISH M/C</v>
      </c>
      <c r="E616" s="38" t="str">
        <f>IFERROR(TRIM(UPPER(_xlfn.TEXTBEFORE(_xlfn.TEXTAFTER('query (10)'!L616,"("),")"))),"")</f>
        <v/>
      </c>
      <c r="F616" s="38" t="str">
        <f>TRIM('query (10)'!K616)</f>
        <v>SB1</v>
      </c>
      <c r="G616" s="38" t="str">
        <f>IF('query (10)'!J616="","",'query (10)'!J616)</f>
        <v>Lower/ Upper Divider</v>
      </c>
      <c r="H616" s="38" t="str">
        <f>TRIM(UPPER('query (10)'!J616))</f>
        <v>LOWER/ UPPER DIVIDER</v>
      </c>
      <c r="I616" s="38" t="str">
        <f>IF('query (10)'!F616="","",'query (10)'!F616)</f>
        <v>Usage-based Maintenance</v>
      </c>
      <c r="J616" s="38" t="str">
        <f>IF('query (10)'!F616="","",IFERROR(INDEX(Cleaning_Rules!$B$14:$B$17,MATCH(TRIM('query (10)'!F616),Cleaning_Rules!$A$14:$A$17,0)),"UNKNOWN"))</f>
        <v>UBM</v>
      </c>
      <c r="K616" s="38" t="str">
        <f>IF('query (10)'!G616="","",'query (10)'!G616)</f>
        <v>เสร็จสิ้น</v>
      </c>
      <c r="L616" s="38" t="str">
        <f>IF('query (10)'!G616="","MISSING",IFERROR(INDEX(Cleaning_Rules!$B$5:$B$10,MATCH(TRIM('query (10)'!G616),Cleaning_Rules!$A$5:$A$10,0)),"UNKNOWN"))</f>
        <v>COMPLETED</v>
      </c>
      <c r="M616" s="38" t="str">
        <f>IF('query (10)'!I616="","",'query (10)'!I616)</f>
        <v>Electrical</v>
      </c>
      <c r="N616" s="38" t="str">
        <f>IF('query (10)'!O616="","",'query (10)'!O616)</f>
        <v>Part Change</v>
      </c>
      <c r="O616" s="38" t="str">
        <f>IF('query (10)'!P616="","",'query (10)'!P616)</f>
        <v>Low</v>
      </c>
      <c r="P616" s="38" t="str">
        <f>IF('query (10)'!N616="","",'query (10)'!N616)</f>
        <v>ทำการ Improvment sensor โดยใช้รุ่นใหม่ที่วงจรจะไม่ต้องจมน้ำมันอยู่ในร่องกระบอกสูบ เพื่อเพิ่มประสิทธิภาพการทำงานได้นานยิ่งขึ้น</v>
      </c>
      <c r="Q616" s="38" t="str">
        <f>TRIM('query (10)'!N616)</f>
        <v>ทำการ Improvment sensor โดยใช้รุ่นใหม่ที่วงจรจะไม่ต้องจมน้ำมันอยู่ในร่องกระบอกสูบ เพื่อเพิ่มประสิทธิภาพการทำงานได้นานยิ่งขึ้น</v>
      </c>
      <c r="R616" s="38" t="str">
        <f>TRIM(UPPER('query (10)'!R616))</f>
        <v>REED SW</v>
      </c>
      <c r="S616" s="38" t="str">
        <f>TRIM(UPPER('query (10)'!S616))</f>
        <v>D-M7BA</v>
      </c>
      <c r="T616" s="38" t="str">
        <f>IF('query (10)'!Q616="","",TRIM(UPPER('query (10)'!Q616)))</f>
        <v/>
      </c>
      <c r="U616" s="38" t="str">
        <f>IF('query (10)'!T616="","",'query (10)'!T616)</f>
        <v/>
      </c>
      <c r="V616" s="39" t="str">
        <f>IF('query (10)'!T616="","",IFERROR(VALUE('query (10)'!T616),""))</f>
        <v/>
      </c>
      <c r="W616" s="40">
        <f>IF('query (10)'!U616="","",'query (10)'!U616)</f>
        <v>0</v>
      </c>
      <c r="X616" s="39">
        <f>IF('query (10)'!V616="","",'query (10)'!V616)</f>
        <v>180</v>
      </c>
      <c r="Y616" s="41">
        <f>IF('query (10)'!W616="","",'query (10)'!W616)</f>
        <v>46038</v>
      </c>
      <c r="Z616" s="41">
        <f>IF('query (10)'!X616="","",'query (10)'!X616)</f>
        <v>46070</v>
      </c>
      <c r="AA616" s="41">
        <f>IF('query (10)'!Y616="","",'query (10)'!Y616)</f>
        <v>46070</v>
      </c>
      <c r="AB616" s="41">
        <f>IF('query (10)'!Z616="","",'query (10)'!Z616)</f>
        <v>46250</v>
      </c>
      <c r="AC616" s="38" t="str">
        <f>IF(OR('query (10)'!AA616="",COUNTIF(Cleaning_Rules!$A$21:$A$26,TRIM('query (10)'!AA616))&gt;0),"",TRIM('query (10)'!AA616))</f>
        <v/>
      </c>
      <c r="AD616" s="38" t="str">
        <f>IF('query (10)'!AB616="","",TRIM(IFERROR(_xlfn.TEXTBEFORE('query (10)'!AB616,"("),'query (10)'!AB616)))</f>
        <v>เริ่มซ่อมงาน PM แล้ว รับผิดชอบโดย PONGPITAK SONCHAI</v>
      </c>
      <c r="AE616" s="38" t="str">
        <f>IFERROR(LOWER(TRIM(_xlfn.TEXTBEFORE(_xlfn.TEXTAFTER('query (10)'!AB616,"("),")"))),"")</f>
        <v>sonchai-p-6240@nsk.com</v>
      </c>
      <c r="AF616" s="38" t="str">
        <f>IF('query (10)'!AD616="","",TRIM('query (10)'!AD616))</f>
        <v>พงษ์พิทักษ์ ศรไชย</v>
      </c>
      <c r="AG616" s="38" t="str">
        <f>IF('query (10)'!AE616="","",TRIM('query (10)'!AE616))</f>
        <v>พงษ์พิทักษ์ ศรไชย</v>
      </c>
      <c r="AH616" s="38" t="str">
        <f>IF('query (10)'!AF616="","",IFERROR(VALUE('query (10)'!AF616),""))</f>
        <v/>
      </c>
      <c r="AI616" s="38" t="str">
        <f>IF('query (10)'!AG616="","",TRIM('query (10)'!AG616))</f>
        <v/>
      </c>
      <c r="AJ616" s="38" t="str">
        <f>IF('query (10)'!AH616="","",IFERROR(VALUE('query (10)'!AH616),""))</f>
        <v/>
      </c>
      <c r="AK616" s="38" t="str">
        <f>IF('query (10)'!AI616="","",TRIM('query (10)'!AI616))</f>
        <v/>
      </c>
      <c r="AL616" s="42">
        <f t="shared" si="45"/>
        <v>2026</v>
      </c>
      <c r="AM616" s="42" t="str">
        <f t="shared" si="46"/>
        <v>2026-01</v>
      </c>
      <c r="AN616" s="42" t="str">
        <f t="shared" ca="1" si="47"/>
        <v/>
      </c>
      <c r="AO616" s="42" t="str">
        <f t="shared" si="48"/>
        <v>GR-106 | OUTER RING RACEWAY SUPER FINISH M/C | SB1 | LOWER/ UPPER DIVIDER | Usage-based Maintenance | Electrical | Part Change | Low | ทำการ Improvment sensor โดยใช้รุ่นใหม่ที่วงจรจะไม่ต้องจมน้ำมันอยู่ในร่องกระบอกสูบ เพื่อเพิ่มประสิทธิภาพการทำงานได้นานยิ่งขึ้น | REED SW | D-M7BA | เริ่มซ่อมงาน PM แล้ว รับผิดชอบโดย PONGPITAK SONCHAI | พงษ์พิทักษ์ ศรไชย</v>
      </c>
      <c r="AP616" s="42" t="str">
        <f>_xlfn.TEXTJOIN("; ",TRUE,IF(COUNTA('query (10)'!A616:AK616)&lt;=6,"NEAR_EMPTY_ROW",""),IF($K616="","MISSING_STATUS",""),IF(AND($K616="เสร็จสิ้น",$Z616=""),"DONE_NO_ACTUAL_DATE",""),IF(AND($I616="Condition-based Maintenance",$AH616=""),"CBM_NO_MEASUREMENT",""),IF(OR($X616="",$X616=0),"INVALID_PERIOD",""),IF(AND($AA616&lt;&gt;"",$AB616&lt;&gt;"",$AB616&lt;$AA616),"DATE_SEQUENCE_ERROR",""),IF(AND($AB616&lt;&gt;"",$AB616&gt;DATE(2030,12,31)),"DATE_OUTLIER",""),IF($C616="","MISSING_QRCODE",""),IF($J616="UNKNOWN","UNKNOWN_PM_TYPE",""),IF($L616="UNKNOWN","UNKNOWN_STATUS",""))</f>
        <v/>
      </c>
      <c r="AQ616" s="42" t="str">
        <f t="shared" si="49"/>
        <v>NO</v>
      </c>
    </row>
    <row r="617" spans="1:43" x14ac:dyDescent="0.3">
      <c r="A617" s="38">
        <f>IF('query (10)'!A617="","",'query (10)'!A617)</f>
        <v>741</v>
      </c>
      <c r="B617" s="38">
        <f>IF('query (10)'!B617="","",'query (10)'!B617)</f>
        <v>18098</v>
      </c>
      <c r="C617" s="38" t="str">
        <f>TRIM(UPPER('query (10)'!M617))</f>
        <v>GR-104</v>
      </c>
      <c r="D617" s="38" t="str">
        <f>TRIM(UPPER(IFERROR(_xlfn.TEXTBEFORE('query (10)'!L617,"("),'query (10)'!L617)))</f>
        <v>OUTER RING RACEWAY GRINDING M/C</v>
      </c>
      <c r="E617" s="38" t="str">
        <f>IFERROR(TRIM(UPPER(_xlfn.TEXTBEFORE(_xlfn.TEXTAFTER('query (10)'!L617,"("),")"))),"")</f>
        <v/>
      </c>
      <c r="F617" s="38" t="str">
        <f>TRIM('query (10)'!K617)</f>
        <v>SB1</v>
      </c>
      <c r="G617" s="38" t="str">
        <f>IF('query (10)'!J617="","",'query (10)'!J617)</f>
        <v>Lower/ Upper Divider</v>
      </c>
      <c r="H617" s="38" t="str">
        <f>TRIM(UPPER('query (10)'!J617))</f>
        <v>LOWER/ UPPER DIVIDER</v>
      </c>
      <c r="I617" s="38" t="str">
        <f>IF('query (10)'!F617="","",'query (10)'!F617)</f>
        <v>Usage-based Maintenance</v>
      </c>
      <c r="J617" s="38" t="str">
        <f>IF('query (10)'!F617="","",IFERROR(INDEX(Cleaning_Rules!$B$14:$B$17,MATCH(TRIM('query (10)'!F617),Cleaning_Rules!$A$14:$A$17,0)),"UNKNOWN"))</f>
        <v>UBM</v>
      </c>
      <c r="K617" s="38" t="str">
        <f>IF('query (10)'!G617="","",'query (10)'!G617)</f>
        <v>แก้ไขแผน</v>
      </c>
      <c r="L617" s="38" t="str">
        <f>IF('query (10)'!G617="","MISSING",IFERROR(INDEX(Cleaning_Rules!$B$5:$B$10,MATCH(TRIM('query (10)'!G617),Cleaning_Rules!$A$5:$A$10,0)),"UNKNOWN"))</f>
        <v>PLAN_REVISED</v>
      </c>
      <c r="M617" s="38" t="str">
        <f>IF('query (10)'!I617="","",'query (10)'!I617)</f>
        <v>Electrical</v>
      </c>
      <c r="N617" s="38" t="str">
        <f>IF('query (10)'!O617="","",'query (10)'!O617)</f>
        <v>Part Change</v>
      </c>
      <c r="O617" s="38" t="str">
        <f>IF('query (10)'!P617="","",'query (10)'!P617)</f>
        <v>Low</v>
      </c>
      <c r="P617" s="38" t="str">
        <f>IF('query (10)'!N617="","",'query (10)'!N617)</f>
        <v>ทำการ Improvment sensor โดยใช้รุ่นใหม่ที่วงจรจะไม่ต้องจมน้ำมันอยู่ในร่องกระบอกสูบ เพื่อเพิ่มประสิทธิภาพการทำงานได้นานยิ่งขึ้น</v>
      </c>
      <c r="Q617" s="38" t="str">
        <f>TRIM('query (10)'!N617)</f>
        <v>ทำการ Improvment sensor โดยใช้รุ่นใหม่ที่วงจรจะไม่ต้องจมน้ำมันอยู่ในร่องกระบอกสูบ เพื่อเพิ่มประสิทธิภาพการทำงานได้นานยิ่งขึ้น</v>
      </c>
      <c r="R617" s="38" t="str">
        <f>TRIM(UPPER('query (10)'!R617))</f>
        <v>REED SW</v>
      </c>
      <c r="S617" s="38" t="str">
        <f>TRIM(UPPER('query (10)'!S617))</f>
        <v>D-M7BA</v>
      </c>
      <c r="T617" s="38" t="str">
        <f>IF('query (10)'!Q617="","",TRIM(UPPER('query (10)'!Q617)))</f>
        <v/>
      </c>
      <c r="U617" s="38" t="str">
        <f>IF('query (10)'!T617="","",'query (10)'!T617)</f>
        <v/>
      </c>
      <c r="V617" s="39" t="str">
        <f>IF('query (10)'!T617="","",IFERROR(VALUE('query (10)'!T617),""))</f>
        <v/>
      </c>
      <c r="W617" s="40">
        <f>IF('query (10)'!U617="","",'query (10)'!U617)</f>
        <v>0</v>
      </c>
      <c r="X617" s="39">
        <f>IF('query (10)'!V617="","",'query (10)'!V617)</f>
        <v>184</v>
      </c>
      <c r="Y617" s="41">
        <f>IF('query (10)'!W617="","",'query (10)'!W617)</f>
        <v>46038</v>
      </c>
      <c r="Z617" s="41">
        <f>IF('query (10)'!X617="","",'query (10)'!X617)</f>
        <v>46070</v>
      </c>
      <c r="AA617" s="41">
        <f>IF('query (10)'!Y617="","",'query (10)'!Y617)</f>
        <v>46070</v>
      </c>
      <c r="AB617" s="41">
        <f>IF('query (10)'!Z617="","",'query (10)'!Z617)</f>
        <v>46251</v>
      </c>
      <c r="AC617" s="38" t="str">
        <f>IF(OR('query (10)'!AA617="",COUNTIF(Cleaning_Rules!$A$21:$A$26,TRIM('query (10)'!AA617))&gt;0),"",TRIM('query (10)'!AA617))</f>
        <v/>
      </c>
      <c r="AD617" s="38" t="str">
        <f>IF('query (10)'!AB617="","",TRIM(IFERROR(_xlfn.TEXTBEFORE('query (10)'!AB617,"("),'query (10)'!AB617)))</f>
        <v>เริ่มซ่อมงาน PM แล้ว รับผิดชอบโดย PONGPITAK SONCHAI</v>
      </c>
      <c r="AE617" s="38" t="str">
        <f>IFERROR(LOWER(TRIM(_xlfn.TEXTBEFORE(_xlfn.TEXTAFTER('query (10)'!AB617,"("),")"))),"")</f>
        <v>sonchai-p-6240@nsk.com</v>
      </c>
      <c r="AF617" s="38" t="str">
        <f>IF('query (10)'!AD617="","",TRIM('query (10)'!AD617))</f>
        <v>ภูชิต กุลเสรี</v>
      </c>
      <c r="AG617" s="38" t="str">
        <f>IF('query (10)'!AE617="","",TRIM('query (10)'!AE617))</f>
        <v>ภูชิต กุลเสรี</v>
      </c>
      <c r="AH617" s="38" t="str">
        <f>IF('query (10)'!AF617="","",IFERROR(VALUE('query (10)'!AF617),""))</f>
        <v/>
      </c>
      <c r="AI617" s="38" t="str">
        <f>IF('query (10)'!AG617="","",TRIM('query (10)'!AG617))</f>
        <v/>
      </c>
      <c r="AJ617" s="38" t="str">
        <f>IF('query (10)'!AH617="","",IFERROR(VALUE('query (10)'!AH617),""))</f>
        <v/>
      </c>
      <c r="AK617" s="38" t="str">
        <f>IF('query (10)'!AI617="","",TRIM('query (10)'!AI617))</f>
        <v/>
      </c>
      <c r="AL617" s="42">
        <f t="shared" si="45"/>
        <v>2026</v>
      </c>
      <c r="AM617" s="42" t="str">
        <f t="shared" si="46"/>
        <v>2026-01</v>
      </c>
      <c r="AN617" s="42" t="str">
        <f t="shared" ca="1" si="47"/>
        <v>ON_SCHEDULE</v>
      </c>
      <c r="AO617" s="42" t="str">
        <f t="shared" si="48"/>
        <v>GR-104 | OUTER RING RACEWAY GRINDING M/C | SB1 | LOWER/ UPPER DIVIDER | Usage-based Maintenance | Electrical | Part Change | Low | ทำการ Improvment sensor โดยใช้รุ่นใหม่ที่วงจรจะไม่ต้องจมน้ำมันอยู่ในร่องกระบอกสูบ เพื่อเพิ่มประสิทธิภาพการทำงานได้นานยิ่งขึ้น | REED SW | D-M7BA | เริ่มซ่อมงาน PM แล้ว รับผิดชอบโดย PONGPITAK SONCHAI | ภูชิต กุลเสรี</v>
      </c>
      <c r="AP617" s="42" t="str">
        <f>_xlfn.TEXTJOIN("; ",TRUE,IF(COUNTA('query (10)'!A617:AK617)&lt;=6,"NEAR_EMPTY_ROW",""),IF($K617="","MISSING_STATUS",""),IF(AND($K617="เสร็จสิ้น",$Z617=""),"DONE_NO_ACTUAL_DATE",""),IF(AND($I617="Condition-based Maintenance",$AH617=""),"CBM_NO_MEASUREMENT",""),IF(OR($X617="",$X617=0),"INVALID_PERIOD",""),IF(AND($AA617&lt;&gt;"",$AB617&lt;&gt;"",$AB617&lt;$AA617),"DATE_SEQUENCE_ERROR",""),IF(AND($AB617&lt;&gt;"",$AB617&gt;DATE(2030,12,31)),"DATE_OUTLIER",""),IF($C617="","MISSING_QRCODE",""),IF($J617="UNKNOWN","UNKNOWN_PM_TYPE",""),IF($L617="UNKNOWN","UNKNOWN_STATUS",""))</f>
        <v/>
      </c>
      <c r="AQ617" s="42" t="str">
        <f t="shared" si="49"/>
        <v>NO</v>
      </c>
    </row>
    <row r="618" spans="1:43" x14ac:dyDescent="0.3">
      <c r="A618" s="38">
        <f>IF('query (10)'!A618="","",'query (10)'!A618)</f>
        <v>742</v>
      </c>
      <c r="B618" s="38">
        <f>IF('query (10)'!B618="","",'query (10)'!B618)</f>
        <v>18099</v>
      </c>
      <c r="C618" s="38" t="str">
        <f>TRIM(UPPER('query (10)'!M618))</f>
        <v>GR-097</v>
      </c>
      <c r="D618" s="38" t="str">
        <f>TRIM(UPPER(IFERROR(_xlfn.TEXTBEFORE('query (10)'!L618,"("),'query (10)'!L618)))</f>
        <v>INNER RING BORE GRINDING M/C</v>
      </c>
      <c r="E618" s="38" t="str">
        <f>IFERROR(TRIM(UPPER(_xlfn.TEXTBEFORE(_xlfn.TEXTAFTER('query (10)'!L618,"("),")"))),"")</f>
        <v/>
      </c>
      <c r="F618" s="38" t="str">
        <f>TRIM('query (10)'!K618)</f>
        <v>SB1</v>
      </c>
      <c r="G618" s="38" t="str">
        <f>IF('query (10)'!J618="","",'query (10)'!J618)</f>
        <v xml:space="preserve">AG </v>
      </c>
      <c r="H618" s="38" t="str">
        <f>TRIM(UPPER('query (10)'!J618))</f>
        <v>AG</v>
      </c>
      <c r="I618" s="38" t="str">
        <f>IF('query (10)'!F618="","",'query (10)'!F618)</f>
        <v>Condition-based Maintenance</v>
      </c>
      <c r="J618" s="38" t="str">
        <f>IF('query (10)'!F618="","",IFERROR(INDEX(Cleaning_Rules!$B$14:$B$17,MATCH(TRIM('query (10)'!F618),Cleaning_Rules!$A$14:$A$17,0)),"UNKNOWN"))</f>
        <v>CBM</v>
      </c>
      <c r="K618" s="38" t="str">
        <f>IF('query (10)'!G618="","",'query (10)'!G618)</f>
        <v>เสร็จสิ้น</v>
      </c>
      <c r="L618" s="38" t="str">
        <f>IF('query (10)'!G618="","MISSING",IFERROR(INDEX(Cleaning_Rules!$B$5:$B$10,MATCH(TRIM('query (10)'!G618),Cleaning_Rules!$A$5:$A$10,0)),"UNKNOWN"))</f>
        <v>COMPLETED</v>
      </c>
      <c r="M618" s="38" t="str">
        <f>IF('query (10)'!I618="","",'query (10)'!I618)</f>
        <v>Electrical</v>
      </c>
      <c r="N618" s="38" t="str">
        <f>IF('query (10)'!O618="","",'query (10)'!O618)</f>
        <v>Inspection</v>
      </c>
      <c r="O618" s="38" t="str">
        <f>IF('query (10)'!P618="","",'query (10)'!P618)</f>
        <v>Low</v>
      </c>
      <c r="P618" s="38" t="str">
        <f>IF('query (10)'!N618="","",'query (10)'!N618)</f>
        <v xml:space="preserve">- Check/ Change condition of proximity  (เน้นเรื่องย้ำเปลือย)
- Check/ Change condition of reeed switch (เน้นเรื่องย้ำเปลือย)
</v>
      </c>
      <c r="Q618" s="38" t="str">
        <f>TRIM('query (10)'!N618)</f>
        <v xml:space="preserve">- Check/ Change condition of proximity (เน้นเรื่องย้ำเปลือย)
- Check/ Change condition of reeed switch (เน้นเรื่องย้ำเปลือย)
</v>
      </c>
      <c r="R618" s="38" t="str">
        <f>TRIM(UPPER('query (10)'!R618))</f>
        <v/>
      </c>
      <c r="S618" s="38" t="str">
        <f>TRIM(UPPER('query (10)'!S618))</f>
        <v/>
      </c>
      <c r="T618" s="38" t="str">
        <f>IF('query (10)'!Q618="","",TRIM(UPPER('query (10)'!Q618)))</f>
        <v/>
      </c>
      <c r="U618" s="38" t="str">
        <f>IF('query (10)'!T618="","",'query (10)'!T618)</f>
        <v/>
      </c>
      <c r="V618" s="39" t="str">
        <f>IF('query (10)'!T618="","",IFERROR(VALUE('query (10)'!T618),""))</f>
        <v/>
      </c>
      <c r="W618" s="40">
        <f>IF('query (10)'!U618="","",'query (10)'!U618)</f>
        <v>0</v>
      </c>
      <c r="X618" s="39">
        <f>IF('query (10)'!V618="","",'query (10)'!V618)</f>
        <v>90</v>
      </c>
      <c r="Y618" s="41">
        <f>IF('query (10)'!W618="","",'query (10)'!W618)</f>
        <v>46038</v>
      </c>
      <c r="Z618" s="41">
        <f>IF('query (10)'!X618="","",'query (10)'!X618)</f>
        <v>46070</v>
      </c>
      <c r="AA618" s="41">
        <f>IF('query (10)'!Y618="","",'query (10)'!Y618)</f>
        <v>46070</v>
      </c>
      <c r="AB618" s="41">
        <f>IF('query (10)'!Z618="","",'query (10)'!Z618)</f>
        <v>46160</v>
      </c>
      <c r="AC618" s="38" t="str">
        <f>IF(OR('query (10)'!AA618="",COUNTIF(Cleaning_Rules!$A$21:$A$26,TRIM('query (10)'!AA618))&gt;0),"",TRIM('query (10)'!AA618))</f>
        <v/>
      </c>
      <c r="AD618" s="38" t="str">
        <f>IF('query (10)'!AB618="","",TRIM(IFERROR(_xlfn.TEXTBEFORE('query (10)'!AB618,"("),'query (10)'!AB618)))</f>
        <v>เริ่มซ่อมงาน PM แล้ว รับผิดชอบโดย PONGPITAK SONCHAI</v>
      </c>
      <c r="AE618" s="38" t="str">
        <f>IFERROR(LOWER(TRIM(_xlfn.TEXTBEFORE(_xlfn.TEXTAFTER('query (10)'!AB618,"("),")"))),"")</f>
        <v>sonchai-p-6240@nsk.com</v>
      </c>
      <c r="AF618" s="38" t="str">
        <f>IF('query (10)'!AD618="","",TRIM('query (10)'!AD618))</f>
        <v>พงษ์พิทักษ์ ศรไชย</v>
      </c>
      <c r="AG618" s="38" t="str">
        <f>IF('query (10)'!AE618="","",TRIM('query (10)'!AE618))</f>
        <v>พงษ์พิทักษ์ ศรไชย</v>
      </c>
      <c r="AH618" s="38" t="str">
        <f>IF('query (10)'!AF618="","",IFERROR(VALUE('query (10)'!AF618),""))</f>
        <v/>
      </c>
      <c r="AI618" s="38" t="str">
        <f>IF('query (10)'!AG618="","",TRIM('query (10)'!AG618))</f>
        <v/>
      </c>
      <c r="AJ618" s="38" t="str">
        <f>IF('query (10)'!AH618="","",IFERROR(VALUE('query (10)'!AH618),""))</f>
        <v/>
      </c>
      <c r="AK618" s="38" t="str">
        <f>IF('query (10)'!AI618="","",TRIM('query (10)'!AI618))</f>
        <v/>
      </c>
      <c r="AL618" s="42">
        <f t="shared" si="45"/>
        <v>2026</v>
      </c>
      <c r="AM618" s="42" t="str">
        <f t="shared" si="46"/>
        <v>2026-01</v>
      </c>
      <c r="AN618" s="42" t="str">
        <f t="shared" ca="1" si="47"/>
        <v/>
      </c>
      <c r="AO618" s="42" t="str">
        <f t="shared" si="48"/>
        <v>GR-097 | INNER RING BORE GRINDING M/C | SB1 | AG | Condition-based Maintenance | Electrical | Inspection | Low | - Check/ Change condition of proximity (เน้นเรื่องย้ำเปลือย)
- Check/ Change condition of reeed switch (เน้นเรื่องย้ำเปลือย)
 | เริ่มซ่อมงาน PM แล้ว รับผิดชอบโดย PONGPITAK SONCHAI | พงษ์พิทักษ์ ศรไชย</v>
      </c>
      <c r="AP618" s="42" t="str">
        <f>_xlfn.TEXTJOIN("; ",TRUE,IF(COUNTA('query (10)'!A618:AK618)&lt;=6,"NEAR_EMPTY_ROW",""),IF($K618="","MISSING_STATUS",""),IF(AND($K618="เสร็จสิ้น",$Z618=""),"DONE_NO_ACTUAL_DATE",""),IF(AND($I618="Condition-based Maintenance",$AH618=""),"CBM_NO_MEASUREMENT",""),IF(OR($X618="",$X618=0),"INVALID_PERIOD",""),IF(AND($AA618&lt;&gt;"",$AB618&lt;&gt;"",$AB618&lt;$AA618),"DATE_SEQUENCE_ERROR",""),IF(AND($AB618&lt;&gt;"",$AB618&gt;DATE(2030,12,31)),"DATE_OUTLIER",""),IF($C618="","MISSING_QRCODE",""),IF($J618="UNKNOWN","UNKNOWN_PM_TYPE",""),IF($L618="UNKNOWN","UNKNOWN_STATUS",""))</f>
        <v>CBM_NO_MEASUREMENT</v>
      </c>
      <c r="AQ618" s="42" t="str">
        <f t="shared" si="49"/>
        <v>NO</v>
      </c>
    </row>
    <row r="619" spans="1:43" x14ac:dyDescent="0.3">
      <c r="A619" s="38">
        <f>IF('query (10)'!A619="","",'query (10)'!A619)</f>
        <v>743</v>
      </c>
      <c r="B619" s="38">
        <f>IF('query (10)'!B619="","",'query (10)'!B619)</f>
        <v>18101</v>
      </c>
      <c r="C619" s="38" t="str">
        <f>TRIM(UPPER('query (10)'!M619))</f>
        <v>AS-110</v>
      </c>
      <c r="D619" s="38" t="str">
        <f>TRIM(UPPER(IFERROR(_xlfn.TEXTBEFORE('query (10)'!L619,"("),'query (10)'!L619)))</f>
        <v>MATCHING &amp; BALL FILLING M/C</v>
      </c>
      <c r="E619" s="38" t="str">
        <f>IFERROR(TRIM(UPPER(_xlfn.TEXTBEFORE(_xlfn.TEXTAFTER('query (10)'!L619,"("),")"))),"")</f>
        <v/>
      </c>
      <c r="F619" s="38" t="str">
        <f>TRIM('query (10)'!K619)</f>
        <v>SB1</v>
      </c>
      <c r="G619" s="38" t="str">
        <f>IF('query (10)'!J619="","",'query (10)'!J619)</f>
        <v>Electrical Control</v>
      </c>
      <c r="H619" s="38" t="str">
        <f>TRIM(UPPER('query (10)'!J619))</f>
        <v>ELECTRICAL CONTROL</v>
      </c>
      <c r="I619" s="38" t="str">
        <f>IF('query (10)'!F619="","",'query (10)'!F619)</f>
        <v>Condition-based Maintenance</v>
      </c>
      <c r="J619" s="38" t="str">
        <f>IF('query (10)'!F619="","",IFERROR(INDEX(Cleaning_Rules!$B$14:$B$17,MATCH(TRIM('query (10)'!F619),Cleaning_Rules!$A$14:$A$17,0)),"UNKNOWN"))</f>
        <v>CBM</v>
      </c>
      <c r="K619" s="38" t="str">
        <f>IF('query (10)'!G619="","",'query (10)'!G619)</f>
        <v>เสร็จสิ้น</v>
      </c>
      <c r="L619" s="38" t="str">
        <f>IF('query (10)'!G619="","MISSING",IFERROR(INDEX(Cleaning_Rules!$B$5:$B$10,MATCH(TRIM('query (10)'!G619),Cleaning_Rules!$A$5:$A$10,0)),"UNKNOWN"))</f>
        <v>COMPLETED</v>
      </c>
      <c r="M619" s="38" t="str">
        <f>IF('query (10)'!I619="","",'query (10)'!I619)</f>
        <v>Electrical</v>
      </c>
      <c r="N619" s="38" t="str">
        <f>IF('query (10)'!O619="","",'query (10)'!O619)</f>
        <v>Inspection</v>
      </c>
      <c r="O619" s="38" t="str">
        <f>IF('query (10)'!P619="","",'query (10)'!P619)</f>
        <v>Low</v>
      </c>
      <c r="P619" s="38" t="str">
        <f>IF('query (10)'!N619="","",'query (10)'!N619)</f>
        <v xml:space="preserve">- Check/ Change condition of reeed switch
- Check/ Change condition of proximity 
- Check/ Change condition of Fiber sensor
- Check condition of robot (Check Error list)
- Cleaning Oil leak in Operation box
</v>
      </c>
      <c r="Q619" s="38" t="str">
        <f>TRIM('query (10)'!N619)</f>
        <v xml:space="preserve">- Check/ Change condition of reeed switch
- Check/ Change condition of proximity 
- Check/ Change condition of Fiber sensor
- Check condition of robot (Check Error list)
- Cleaning Oil leak in Operation box
</v>
      </c>
      <c r="R619" s="38" t="str">
        <f>TRIM(UPPER('query (10)'!R619))</f>
        <v/>
      </c>
      <c r="S619" s="38" t="str">
        <f>TRIM(UPPER('query (10)'!S619))</f>
        <v/>
      </c>
      <c r="T619" s="38" t="str">
        <f>IF('query (10)'!Q619="","",TRIM(UPPER('query (10)'!Q619)))</f>
        <v/>
      </c>
      <c r="U619" s="38" t="str">
        <f>IF('query (10)'!T619="","",'query (10)'!T619)</f>
        <v/>
      </c>
      <c r="V619" s="39" t="str">
        <f>IF('query (10)'!T619="","",IFERROR(VALUE('query (10)'!T619),""))</f>
        <v/>
      </c>
      <c r="W619" s="40">
        <f>IF('query (10)'!U619="","",'query (10)'!U619)</f>
        <v>0</v>
      </c>
      <c r="X619" s="39">
        <f>IF('query (10)'!V619="","",'query (10)'!V619)</f>
        <v>90</v>
      </c>
      <c r="Y619" s="41">
        <f>IF('query (10)'!W619="","",'query (10)'!W619)</f>
        <v>46038</v>
      </c>
      <c r="Z619" s="41">
        <f>IF('query (10)'!X619="","",'query (10)'!X619)</f>
        <v>46070</v>
      </c>
      <c r="AA619" s="41">
        <f>IF('query (10)'!Y619="","",'query (10)'!Y619)</f>
        <v>46070</v>
      </c>
      <c r="AB619" s="41">
        <f>IF('query (10)'!Z619="","",'query (10)'!Z619)</f>
        <v>46160</v>
      </c>
      <c r="AC619" s="38" t="str">
        <f>IF(OR('query (10)'!AA619="",COUNTIF(Cleaning_Rules!$A$21:$A$26,TRIM('query (10)'!AA619))&gt;0),"",TRIM('query (10)'!AA619))</f>
        <v/>
      </c>
      <c r="AD619" s="38" t="str">
        <f>IF('query (10)'!AB619="","",TRIM(IFERROR(_xlfn.TEXTBEFORE('query (10)'!AB619,"("),'query (10)'!AB619)))</f>
        <v>เริ่มซ่อมงาน PM แล้ว รับผิดชอบโดย PONGPITAK SONCHAI</v>
      </c>
      <c r="AE619" s="38" t="str">
        <f>IFERROR(LOWER(TRIM(_xlfn.TEXTBEFORE(_xlfn.TEXTAFTER('query (10)'!AB619,"("),")"))),"")</f>
        <v>sonchai-p-6240@nsk.com</v>
      </c>
      <c r="AF619" s="38" t="str">
        <f>IF('query (10)'!AD619="","",TRIM('query (10)'!AD619))</f>
        <v>พงษ์พิทักษ์ ศรไชย</v>
      </c>
      <c r="AG619" s="38" t="str">
        <f>IF('query (10)'!AE619="","",TRIM('query (10)'!AE619))</f>
        <v>พงษ์พิทักษ์ ศรไชย</v>
      </c>
      <c r="AH619" s="38" t="str">
        <f>IF('query (10)'!AF619="","",IFERROR(VALUE('query (10)'!AF619),""))</f>
        <v/>
      </c>
      <c r="AI619" s="38" t="str">
        <f>IF('query (10)'!AG619="","",TRIM('query (10)'!AG619))</f>
        <v/>
      </c>
      <c r="AJ619" s="38" t="str">
        <f>IF('query (10)'!AH619="","",IFERROR(VALUE('query (10)'!AH619),""))</f>
        <v/>
      </c>
      <c r="AK619" s="38" t="str">
        <f>IF('query (10)'!AI619="","",TRIM('query (10)'!AI619))</f>
        <v/>
      </c>
      <c r="AL619" s="42">
        <f t="shared" si="45"/>
        <v>2026</v>
      </c>
      <c r="AM619" s="42" t="str">
        <f t="shared" si="46"/>
        <v>2026-01</v>
      </c>
      <c r="AN619" s="42" t="str">
        <f t="shared" ca="1" si="47"/>
        <v/>
      </c>
      <c r="AO619" s="42" t="str">
        <f t="shared" si="48"/>
        <v>AS-110 | MATCHING &amp; BALL FILLING M/C | SB1 | ELECTRICAL CONTROL | Condition-based Maintenance | Electrical | Inspection | Low | - Check/ Change condition of reeed switch
- Check/ Change condition of proximity 
- Check/ Change condition of Fiber sensor
- Check condition of robot (Check Error list)
- Cleaning Oil leak in Operation box
 | เริ่มซ่อมงาน PM แล้ว รับผิดชอบโดย PONGPITAK SONCHAI | พงษ์พิทักษ์ ศรไชย</v>
      </c>
      <c r="AP619" s="42" t="str">
        <f>_xlfn.TEXTJOIN("; ",TRUE,IF(COUNTA('query (10)'!A619:AK619)&lt;=6,"NEAR_EMPTY_ROW",""),IF($K619="","MISSING_STATUS",""),IF(AND($K619="เสร็จสิ้น",$Z619=""),"DONE_NO_ACTUAL_DATE",""),IF(AND($I619="Condition-based Maintenance",$AH619=""),"CBM_NO_MEASUREMENT",""),IF(OR($X619="",$X619=0),"INVALID_PERIOD",""),IF(AND($AA619&lt;&gt;"",$AB619&lt;&gt;"",$AB619&lt;$AA619),"DATE_SEQUENCE_ERROR",""),IF(AND($AB619&lt;&gt;"",$AB619&gt;DATE(2030,12,31)),"DATE_OUTLIER",""),IF($C619="","MISSING_QRCODE",""),IF($J619="UNKNOWN","UNKNOWN_PM_TYPE",""),IF($L619="UNKNOWN","UNKNOWN_STATUS",""))</f>
        <v>CBM_NO_MEASUREMENT</v>
      </c>
      <c r="AQ619" s="42" t="str">
        <f t="shared" si="49"/>
        <v>NO</v>
      </c>
    </row>
    <row r="620" spans="1:43" x14ac:dyDescent="0.3">
      <c r="A620" s="38">
        <f>IF('query (10)'!A620="","",'query (10)'!A620)</f>
        <v>744</v>
      </c>
      <c r="B620" s="38">
        <f>IF('query (10)'!B620="","",'query (10)'!B620)</f>
        <v>18102</v>
      </c>
      <c r="C620" s="38" t="str">
        <f>TRIM(UPPER('query (10)'!M620))</f>
        <v>WA-113</v>
      </c>
      <c r="D620" s="38" t="str">
        <f>TRIM(UPPER(IFERROR(_xlfn.TEXTBEFORE('query (10)'!L620,"("),'query (10)'!L620)))</f>
        <v>FINISH WASH EQUIPMENT M/C</v>
      </c>
      <c r="E620" s="38" t="str">
        <f>IFERROR(TRIM(UPPER(_xlfn.TEXTBEFORE(_xlfn.TEXTAFTER('query (10)'!L620,"("),")"))),"")</f>
        <v/>
      </c>
      <c r="F620" s="38" t="str">
        <f>TRIM('query (10)'!K620)</f>
        <v>SB1</v>
      </c>
      <c r="G620" s="38" t="str">
        <f>IF('query (10)'!J620="","",'query (10)'!J620)</f>
        <v>Operation panel</v>
      </c>
      <c r="H620" s="38" t="str">
        <f>TRIM(UPPER('query (10)'!J620))</f>
        <v>OPERATION PANEL</v>
      </c>
      <c r="I620" s="38" t="str">
        <f>IF('query (10)'!F620="","",'query (10)'!F620)</f>
        <v>Usage-based Maintenance</v>
      </c>
      <c r="J620" s="38" t="str">
        <f>IF('query (10)'!F620="","",IFERROR(INDEX(Cleaning_Rules!$B$14:$B$17,MATCH(TRIM('query (10)'!F620),Cleaning_Rules!$A$14:$A$17,0)),"UNKNOWN"))</f>
        <v>UBM</v>
      </c>
      <c r="K620" s="38" t="str">
        <f>IF('query (10)'!G620="","",'query (10)'!G620)</f>
        <v>เสร็จสิ้น</v>
      </c>
      <c r="L620" s="38" t="str">
        <f>IF('query (10)'!G620="","MISSING",IFERROR(INDEX(Cleaning_Rules!$B$5:$B$10,MATCH(TRIM('query (10)'!G620),Cleaning_Rules!$A$5:$A$10,0)),"UNKNOWN"))</f>
        <v>COMPLETED</v>
      </c>
      <c r="M620" s="38" t="str">
        <f>IF('query (10)'!I620="","",'query (10)'!I620)</f>
        <v>Electrical</v>
      </c>
      <c r="N620" s="38" t="str">
        <f>IF('query (10)'!O620="","",'query (10)'!O620)</f>
        <v>Adjust</v>
      </c>
      <c r="O620" s="38" t="str">
        <f>IF('query (10)'!P620="","",'query (10)'!P620)</f>
        <v>Medium</v>
      </c>
      <c r="P620" s="38" t="str">
        <f>IF('query (10)'!N620="","",'query (10)'!N620)</f>
        <v xml:space="preserve">- Re-location of control panel 
- Re-wiring 
- Change main cable
</v>
      </c>
      <c r="Q620" s="38" t="str">
        <f>TRIM('query (10)'!N620)</f>
        <v xml:space="preserve">- Re-location of control panel 
- Re-wiring 
- Change main cable
</v>
      </c>
      <c r="R620" s="38" t="str">
        <f>TRIM(UPPER('query (10)'!R620))</f>
        <v/>
      </c>
      <c r="S620" s="38" t="str">
        <f>TRIM(UPPER('query (10)'!S620))</f>
        <v/>
      </c>
      <c r="T620" s="38" t="str">
        <f>IF('query (10)'!Q620="","",TRIM(UPPER('query (10)'!Q620)))</f>
        <v/>
      </c>
      <c r="U620" s="38" t="str">
        <f>IF('query (10)'!T620="","",'query (10)'!T620)</f>
        <v/>
      </c>
      <c r="V620" s="39" t="str">
        <f>IF('query (10)'!T620="","",IFERROR(VALUE('query (10)'!T620),""))</f>
        <v/>
      </c>
      <c r="W620" s="40">
        <f>IF('query (10)'!U620="","",'query (10)'!U620)</f>
        <v>0</v>
      </c>
      <c r="X620" s="39">
        <f>IF('query (10)'!V620="","",'query (10)'!V620)</f>
        <v>360</v>
      </c>
      <c r="Y620" s="41">
        <f>IF('query (10)'!W620="","",'query (10)'!W620)</f>
        <v>46038</v>
      </c>
      <c r="Z620" s="41">
        <f>IF('query (10)'!X620="","",'query (10)'!X620)</f>
        <v>46070</v>
      </c>
      <c r="AA620" s="41">
        <f>IF('query (10)'!Y620="","",'query (10)'!Y620)</f>
        <v>46070</v>
      </c>
      <c r="AB620" s="41">
        <f>IF('query (10)'!Z620="","",'query (10)'!Z620)</f>
        <v>46430</v>
      </c>
      <c r="AC620" s="38" t="str">
        <f>IF(OR('query (10)'!AA620="",COUNTIF(Cleaning_Rules!$A$21:$A$26,TRIM('query (10)'!AA620))&gt;0),"",TRIM('query (10)'!AA620))</f>
        <v>งาน Improvement</v>
      </c>
      <c r="AD620" s="38" t="str">
        <f>IF('query (10)'!AB620="","",TRIM(IFERROR(_xlfn.TEXTBEFORE('query (10)'!AB620,"("),'query (10)'!AB620)))</f>
        <v>เริ่มซ่อมงาน PM แล้ว รับผิดชอบโดย PONGPITAK SONCHAI</v>
      </c>
      <c r="AE620" s="38" t="str">
        <f>IFERROR(LOWER(TRIM(_xlfn.TEXTBEFORE(_xlfn.TEXTAFTER('query (10)'!AB620,"("),")"))),"")</f>
        <v>sonchai-p-6240@nsk.com</v>
      </c>
      <c r="AF620" s="38" t="str">
        <f>IF('query (10)'!AD620="","",TRIM('query (10)'!AD620))</f>
        <v>พงษ์พิทักษ์ ศรไชย</v>
      </c>
      <c r="AG620" s="38" t="str">
        <f>IF('query (10)'!AE620="","",TRIM('query (10)'!AE620))</f>
        <v>พงษ์พิทักษ์ ศรไชย</v>
      </c>
      <c r="AH620" s="38" t="str">
        <f>IF('query (10)'!AF620="","",IFERROR(VALUE('query (10)'!AF620),""))</f>
        <v/>
      </c>
      <c r="AI620" s="38" t="str">
        <f>IF('query (10)'!AG620="","",TRIM('query (10)'!AG620))</f>
        <v/>
      </c>
      <c r="AJ620" s="38" t="str">
        <f>IF('query (10)'!AH620="","",IFERROR(VALUE('query (10)'!AH620),""))</f>
        <v/>
      </c>
      <c r="AK620" s="38" t="str">
        <f>IF('query (10)'!AI620="","",TRIM('query (10)'!AI620))</f>
        <v/>
      </c>
      <c r="AL620" s="42">
        <f t="shared" si="45"/>
        <v>2026</v>
      </c>
      <c r="AM620" s="42" t="str">
        <f t="shared" si="46"/>
        <v>2026-01</v>
      </c>
      <c r="AN620" s="42" t="str">
        <f t="shared" ca="1" si="47"/>
        <v/>
      </c>
      <c r="AO620" s="42" t="str">
        <f t="shared" si="48"/>
        <v>WA-113 | FINISH WASH EQUIPMENT M/C | SB1 | OPERATION PANEL | Usage-based Maintenance | Electrical | Adjust | Medium | - Re-location of control panel 
- Re-wiring 
- Change main cable
 | งาน Improvement | เริ่มซ่อมงาน PM แล้ว รับผิดชอบโดย PONGPITAK SONCHAI | พงษ์พิทักษ์ ศรไชย</v>
      </c>
      <c r="AP620" s="42" t="str">
        <f>_xlfn.TEXTJOIN("; ",TRUE,IF(COUNTA('query (10)'!A620:AK620)&lt;=6,"NEAR_EMPTY_ROW",""),IF($K620="","MISSING_STATUS",""),IF(AND($K620="เสร็จสิ้น",$Z620=""),"DONE_NO_ACTUAL_DATE",""),IF(AND($I620="Condition-based Maintenance",$AH620=""),"CBM_NO_MEASUREMENT",""),IF(OR($X620="",$X620=0),"INVALID_PERIOD",""),IF(AND($AA620&lt;&gt;"",$AB620&lt;&gt;"",$AB620&lt;$AA620),"DATE_SEQUENCE_ERROR",""),IF(AND($AB620&lt;&gt;"",$AB620&gt;DATE(2030,12,31)),"DATE_OUTLIER",""),IF($C620="","MISSING_QRCODE",""),IF($J620="UNKNOWN","UNKNOWN_PM_TYPE",""),IF($L620="UNKNOWN","UNKNOWN_STATUS",""))</f>
        <v/>
      </c>
      <c r="AQ620" s="42" t="str">
        <f t="shared" si="49"/>
        <v>NO</v>
      </c>
    </row>
    <row r="621" spans="1:43" x14ac:dyDescent="0.3">
      <c r="A621" s="38">
        <f>IF('query (10)'!A621="","",'query (10)'!A621)</f>
        <v>745</v>
      </c>
      <c r="B621" s="38">
        <f>IF('query (10)'!B621="","",'query (10)'!B621)</f>
        <v>18113</v>
      </c>
      <c r="C621" s="38" t="str">
        <f>TRIM(UPPER('query (10)'!M621))</f>
        <v/>
      </c>
      <c r="D621" s="38" t="str">
        <f>TRIM(UPPER(IFERROR(_xlfn.TEXTBEFORE('query (10)'!L621,"("),'query (10)'!L621)))</f>
        <v>LASER MARKING M/C</v>
      </c>
      <c r="E621" s="38" t="str">
        <f>IFERROR(TRIM(UPPER(_xlfn.TEXTBEFORE(_xlfn.TEXTAFTER('query (10)'!L621,"("),")"))),"")</f>
        <v/>
      </c>
      <c r="F621" s="38" t="str">
        <f>TRIM('query (10)'!K621)</f>
        <v>SB2</v>
      </c>
      <c r="G621" s="38" t="str">
        <f>IF('query (10)'!J621="","",'query (10)'!J621)</f>
        <v>Filter</v>
      </c>
      <c r="H621" s="38" t="str">
        <f>TRIM(UPPER('query (10)'!J621))</f>
        <v>FILTER</v>
      </c>
      <c r="I621" s="38" t="str">
        <f>IF('query (10)'!F621="","",'query (10)'!F621)</f>
        <v>Time-based Maintenance</v>
      </c>
      <c r="J621" s="38" t="str">
        <f>IF('query (10)'!F621="","",IFERROR(INDEX(Cleaning_Rules!$B$14:$B$17,MATCH(TRIM('query (10)'!F621),Cleaning_Rules!$A$14:$A$17,0)),"UNKNOWN"))</f>
        <v>TBM</v>
      </c>
      <c r="K621" s="38" t="str">
        <f>IF('query (10)'!G621="","",'query (10)'!G621)</f>
        <v>เสร็จสิ้น</v>
      </c>
      <c r="L621" s="38" t="str">
        <f>IF('query (10)'!G621="","MISSING",IFERROR(INDEX(Cleaning_Rules!$B$5:$B$10,MATCH(TRIM('query (10)'!G621),Cleaning_Rules!$A$5:$A$10,0)),"UNKNOWN"))</f>
        <v>COMPLETED</v>
      </c>
      <c r="M621" s="38" t="str">
        <f>IF('query (10)'!I621="","",'query (10)'!I621)</f>
        <v>Electrical</v>
      </c>
      <c r="N621" s="38" t="str">
        <f>IF('query (10)'!O621="","",'query (10)'!O621)</f>
        <v>Cleaning</v>
      </c>
      <c r="O621" s="38" t="str">
        <f>IF('query (10)'!P621="","",'query (10)'!P621)</f>
        <v>Medium</v>
      </c>
      <c r="P621" s="38" t="str">
        <f>IF('query (10)'!N621="","",'query (10)'!N621)</f>
        <v xml:space="preserve">- Check condition of laser by check power/ mark count/ hour running and etc.
- Change dust filter of laser, Apiste
</v>
      </c>
      <c r="Q621" s="38" t="str">
        <f>TRIM('query (10)'!N621)</f>
        <v xml:space="preserve">- Check condition of laser by check power/ mark count/ hour running and etc.
- Change dust filter of laser, Apiste
</v>
      </c>
      <c r="R621" s="38" t="str">
        <f>TRIM(UPPER('query (10)'!R621))</f>
        <v/>
      </c>
      <c r="S621" s="38" t="str">
        <f>TRIM(UPPER('query (10)'!S621))</f>
        <v/>
      </c>
      <c r="T621" s="38" t="str">
        <f>IF('query (10)'!Q621="","",TRIM(UPPER('query (10)'!Q621)))</f>
        <v/>
      </c>
      <c r="U621" s="38" t="str">
        <f>IF('query (10)'!T621="","",'query (10)'!T621)</f>
        <v/>
      </c>
      <c r="V621" s="39" t="str">
        <f>IF('query (10)'!T621="","",IFERROR(VALUE('query (10)'!T621),""))</f>
        <v/>
      </c>
      <c r="W621" s="40">
        <f>IF('query (10)'!U621="","",'query (10)'!U621)</f>
        <v>0</v>
      </c>
      <c r="X621" s="39">
        <f>IF('query (10)'!V621="","",'query (10)'!V621)</f>
        <v>30</v>
      </c>
      <c r="Y621" s="41">
        <f>IF('query (10)'!W621="","",'query (10)'!W621)</f>
        <v>46038</v>
      </c>
      <c r="Z621" s="41">
        <f>IF('query (10)'!X621="","",'query (10)'!X621)</f>
        <v>46101</v>
      </c>
      <c r="AA621" s="41">
        <f>IF('query (10)'!Y621="","",'query (10)'!Y621)</f>
        <v>46101</v>
      </c>
      <c r="AB621" s="41">
        <f>IF('query (10)'!Z621="","",'query (10)'!Z621)</f>
        <v>46131</v>
      </c>
      <c r="AC621" s="38" t="str">
        <f>IF(OR('query (10)'!AA621="",COUNTIF(Cleaning_Rules!$A$21:$A$26,TRIM('query (10)'!AA621))&gt;0),"",TRIM('query (10)'!AA621))</f>
        <v/>
      </c>
      <c r="AD621" s="38" t="str">
        <f>IF('query (10)'!AB621="","",TRIM(IFERROR(_xlfn.TEXTBEFORE('query (10)'!AB621,"("),'query (10)'!AB621)))</f>
        <v>เริ่มซ่อมงาน PM แล้ว รับผิดชอบโดย NATDANAI JUTHATHEP</v>
      </c>
      <c r="AE621" s="38" t="str">
        <f>IFERROR(LOWER(TRIM(_xlfn.TEXTBEFORE(_xlfn.TEXTAFTER('query (10)'!AB621,"("),")"))),"")</f>
        <v>juthathep-n-4697@nsk.com</v>
      </c>
      <c r="AF621" s="38" t="str">
        <f>IF('query (10)'!AD621="","",TRIM('query (10)'!AD621))</f>
        <v>พงษ์พิทักษ์ ศรไชย</v>
      </c>
      <c r="AG621" s="38" t="str">
        <f>IF('query (10)'!AE621="","",TRIM('query (10)'!AE621))</f>
        <v>ณัฐดนัย จุฑาเทพ</v>
      </c>
      <c r="AH621" s="38" t="str">
        <f>IF('query (10)'!AF621="","",IFERROR(VALUE('query (10)'!AF621),""))</f>
        <v/>
      </c>
      <c r="AI621" s="38" t="str">
        <f>IF('query (10)'!AG621="","",TRIM('query (10)'!AG621))</f>
        <v/>
      </c>
      <c r="AJ621" s="38" t="str">
        <f>IF('query (10)'!AH621="","",IFERROR(VALUE('query (10)'!AH621),""))</f>
        <v/>
      </c>
      <c r="AK621" s="38" t="str">
        <f>IF('query (10)'!AI621="","",TRIM('query (10)'!AI621))</f>
        <v/>
      </c>
      <c r="AL621" s="42">
        <f t="shared" si="45"/>
        <v>2026</v>
      </c>
      <c r="AM621" s="42" t="str">
        <f t="shared" si="46"/>
        <v>2026-01</v>
      </c>
      <c r="AN621" s="42" t="str">
        <f t="shared" ca="1" si="47"/>
        <v/>
      </c>
      <c r="AO621" s="42" t="str">
        <f t="shared" si="48"/>
        <v>LASER MARKING M/C | SB2 | FILTER | Time-based Maintenance | Electrical | Cleaning | Medium | - Check condition of laser by check power/ mark count/ hour running and etc.
- Change dust filter of laser, Apiste
 | เริ่มซ่อมงาน PM แล้ว รับผิดชอบโดย NATDANAI JUTHATHEP | ณัฐดนัย จุฑาเทพ</v>
      </c>
      <c r="AP621" s="42" t="str">
        <f>_xlfn.TEXTJOIN("; ",TRUE,IF(COUNTA('query (10)'!A621:AK621)&lt;=6,"NEAR_EMPTY_ROW",""),IF($K621="","MISSING_STATUS",""),IF(AND($K621="เสร็จสิ้น",$Z621=""),"DONE_NO_ACTUAL_DATE",""),IF(AND($I621="Condition-based Maintenance",$AH621=""),"CBM_NO_MEASUREMENT",""),IF(OR($X621="",$X621=0),"INVALID_PERIOD",""),IF(AND($AA621&lt;&gt;"",$AB621&lt;&gt;"",$AB621&lt;$AA621),"DATE_SEQUENCE_ERROR",""),IF(AND($AB621&lt;&gt;"",$AB621&gt;DATE(2030,12,31)),"DATE_OUTLIER",""),IF($C621="","MISSING_QRCODE",""),IF($J621="UNKNOWN","UNKNOWN_PM_TYPE",""),IF($L621="UNKNOWN","UNKNOWN_STATUS",""))</f>
        <v>MISSING_QRCODE</v>
      </c>
      <c r="AQ621" s="42" t="str">
        <f t="shared" si="49"/>
        <v>NO</v>
      </c>
    </row>
    <row r="622" spans="1:43" x14ac:dyDescent="0.3">
      <c r="A622" s="38">
        <f>IF('query (10)'!A622="","",'query (10)'!A622)</f>
        <v>746</v>
      </c>
      <c r="B622" s="38">
        <f>IF('query (10)'!B622="","",'query (10)'!B622)</f>
        <v>18089</v>
      </c>
      <c r="C622" s="38" t="str">
        <f>TRIM(UPPER('query (10)'!M622))</f>
        <v>GR-212</v>
      </c>
      <c r="D622" s="38" t="str">
        <f>TRIM(UPPER(IFERROR(_xlfn.TEXTBEFORE('query (10)'!L622,"("),'query (10)'!L622)))</f>
        <v>INNER RING RACEWAY GRINDING M/C</v>
      </c>
      <c r="E622" s="38" t="str">
        <f>IFERROR(TRIM(UPPER(_xlfn.TEXTBEFORE(_xlfn.TEXTAFTER('query (10)'!L622,"("),")"))),"")</f>
        <v/>
      </c>
      <c r="F622" s="38" t="str">
        <f>TRIM('query (10)'!K622)</f>
        <v>SB2</v>
      </c>
      <c r="G622" s="38" t="str">
        <f>IF('query (10)'!J622="","",'query (10)'!J622)</f>
        <v xml:space="preserve">Into guage ADV./ RET. </v>
      </c>
      <c r="H622" s="38" t="str">
        <f>TRIM(UPPER('query (10)'!J622))</f>
        <v>INTO GUAGE ADV./ RET.</v>
      </c>
      <c r="I622" s="38" t="str">
        <f>IF('query (10)'!F622="","",'query (10)'!F622)</f>
        <v>Usage-based Maintenance</v>
      </c>
      <c r="J622" s="38" t="str">
        <f>IF('query (10)'!F622="","",IFERROR(INDEX(Cleaning_Rules!$B$14:$B$17,MATCH(TRIM('query (10)'!F622),Cleaning_Rules!$A$14:$A$17,0)),"UNKNOWN"))</f>
        <v>UBM</v>
      </c>
      <c r="K622" s="38" t="str">
        <f>IF('query (10)'!G622="","",'query (10)'!G622)</f>
        <v>เสร็จสิ้น</v>
      </c>
      <c r="L622" s="38" t="str">
        <f>IF('query (10)'!G622="","MISSING",IFERROR(INDEX(Cleaning_Rules!$B$5:$B$10,MATCH(TRIM('query (10)'!G622),Cleaning_Rules!$A$5:$A$10,0)),"UNKNOWN"))</f>
        <v>COMPLETED</v>
      </c>
      <c r="M622" s="38" t="str">
        <f>IF('query (10)'!I622="","",'query (10)'!I622)</f>
        <v>Electrical</v>
      </c>
      <c r="N622" s="38" t="str">
        <f>IF('query (10)'!O622="","",'query (10)'!O622)</f>
        <v>Part Change</v>
      </c>
      <c r="O622" s="38" t="str">
        <f>IF('query (10)'!P622="","",'query (10)'!P622)</f>
        <v>Low</v>
      </c>
      <c r="P622" s="38" t="str">
        <f>IF('query (10)'!N622="","",'query (10)'!N622)</f>
        <v>Improvement sensor : change new proximity</v>
      </c>
      <c r="Q622" s="38" t="str">
        <f>TRIM('query (10)'!N622)</f>
        <v>Improvement sensor : change new proximity</v>
      </c>
      <c r="R622" s="38" t="str">
        <f>TRIM(UPPER('query (10)'!R622))</f>
        <v>SENSOR</v>
      </c>
      <c r="S622" s="38" t="str">
        <f>TRIM(UPPER('query (10)'!S622))</f>
        <v>FL7M-2J6HD</v>
      </c>
      <c r="T622" s="38" t="str">
        <f>IF('query (10)'!Q622="","",TRIM(UPPER('query (10)'!Q622)))</f>
        <v/>
      </c>
      <c r="U622" s="38" t="str">
        <f>IF('query (10)'!T622="","",'query (10)'!T622)</f>
        <v/>
      </c>
      <c r="V622" s="39" t="str">
        <f>IF('query (10)'!T622="","",IFERROR(VALUE('query (10)'!T622),""))</f>
        <v/>
      </c>
      <c r="W622" s="40">
        <f>IF('query (10)'!U622="","",'query (10)'!U622)</f>
        <v>0</v>
      </c>
      <c r="X622" s="39">
        <f>IF('query (10)'!V622="","",'query (10)'!V622)</f>
        <v>180</v>
      </c>
      <c r="Y622" s="41">
        <f>IF('query (10)'!W622="","",'query (10)'!W622)</f>
        <v>46039</v>
      </c>
      <c r="Z622" s="41">
        <f>IF('query (10)'!X622="","",'query (10)'!X622)</f>
        <v>46069</v>
      </c>
      <c r="AA622" s="41">
        <f>IF('query (10)'!Y622="","",'query (10)'!Y622)</f>
        <v>46069</v>
      </c>
      <c r="AB622" s="41">
        <f>IF('query (10)'!Z622="","",'query (10)'!Z622)</f>
        <v>46249</v>
      </c>
      <c r="AC622" s="38" t="str">
        <f>IF(OR('query (10)'!AA622="",COUNTIF(Cleaning_Rules!$A$21:$A$26,TRIM('query (10)'!AA622))&gt;0),"",TRIM('query (10)'!AA622))</f>
        <v/>
      </c>
      <c r="AD622" s="38" t="str">
        <f>IF('query (10)'!AB622="","",TRIM(IFERROR(_xlfn.TEXTBEFORE('query (10)'!AB622,"("),'query (10)'!AB622)))</f>
        <v>เริ่มซ่อมงาน PM แล้ว รับผิดชอบโดย AMRIN RAKSAPHON</v>
      </c>
      <c r="AE622" s="38" t="str">
        <f>IFERROR(LOWER(TRIM(_xlfn.TEXTBEFORE(_xlfn.TEXTAFTER('query (10)'!AB622,"("),")"))),"")</f>
        <v>amrin@nsk.com</v>
      </c>
      <c r="AF622" s="38" t="str">
        <f>IF('query (10)'!AD622="","",TRIM('query (10)'!AD622))</f>
        <v>พงษ์พิทักษ์ ศรไชย</v>
      </c>
      <c r="AG622" s="38" t="str">
        <f>IF('query (10)'!AE622="","",TRIM('query (10)'!AE622))</f>
        <v>อัมรินทร์ รักษาพล</v>
      </c>
      <c r="AH622" s="38" t="str">
        <f>IF('query (10)'!AF622="","",IFERROR(VALUE('query (10)'!AF622),""))</f>
        <v/>
      </c>
      <c r="AI622" s="38" t="str">
        <f>IF('query (10)'!AG622="","",TRIM('query (10)'!AG622))</f>
        <v/>
      </c>
      <c r="AJ622" s="38" t="str">
        <f>IF('query (10)'!AH622="","",IFERROR(VALUE('query (10)'!AH622),""))</f>
        <v/>
      </c>
      <c r="AK622" s="38" t="str">
        <f>IF('query (10)'!AI622="","",TRIM('query (10)'!AI622))</f>
        <v/>
      </c>
      <c r="AL622" s="42">
        <f t="shared" si="45"/>
        <v>2026</v>
      </c>
      <c r="AM622" s="42" t="str">
        <f t="shared" si="46"/>
        <v>2026-01</v>
      </c>
      <c r="AN622" s="42" t="str">
        <f t="shared" ca="1" si="47"/>
        <v/>
      </c>
      <c r="AO622" s="42" t="str">
        <f t="shared" si="48"/>
        <v>GR-212 | INNER RING RACEWAY GRINDING M/C | SB2 | INTO GUAGE ADV./ RET. | Usage-based Maintenance | Electrical | Part Change | Low | Improvement sensor : change new proximity | SENSOR | FL7M-2J6HD | เริ่มซ่อมงาน PM แล้ว รับผิดชอบโดย AMRIN RAKSAPHON | อัมรินทร์ รักษาพล</v>
      </c>
      <c r="AP622" s="42" t="str">
        <f>_xlfn.TEXTJOIN("; ",TRUE,IF(COUNTA('query (10)'!A622:AK622)&lt;=6,"NEAR_EMPTY_ROW",""),IF($K622="","MISSING_STATUS",""),IF(AND($K622="เสร็จสิ้น",$Z622=""),"DONE_NO_ACTUAL_DATE",""),IF(AND($I622="Condition-based Maintenance",$AH622=""),"CBM_NO_MEASUREMENT",""),IF(OR($X622="",$X622=0),"INVALID_PERIOD",""),IF(AND($AA622&lt;&gt;"",$AB622&lt;&gt;"",$AB622&lt;$AA622),"DATE_SEQUENCE_ERROR",""),IF(AND($AB622&lt;&gt;"",$AB622&gt;DATE(2030,12,31)),"DATE_OUTLIER",""),IF($C622="","MISSING_QRCODE",""),IF($J622="UNKNOWN","UNKNOWN_PM_TYPE",""),IF($L622="UNKNOWN","UNKNOWN_STATUS",""))</f>
        <v/>
      </c>
      <c r="AQ622" s="42" t="str">
        <f t="shared" si="49"/>
        <v>NO</v>
      </c>
    </row>
    <row r="623" spans="1:43" x14ac:dyDescent="0.3">
      <c r="A623" s="38">
        <f>IF('query (10)'!A623="","",'query (10)'!A623)</f>
        <v>747</v>
      </c>
      <c r="B623" s="38">
        <f>IF('query (10)'!B623="","",'query (10)'!B623)</f>
        <v>18090</v>
      </c>
      <c r="C623" s="38" t="str">
        <f>TRIM(UPPER('query (10)'!M623))</f>
        <v>GR-214</v>
      </c>
      <c r="D623" s="38" t="str">
        <f>TRIM(UPPER(IFERROR(_xlfn.TEXTBEFORE('query (10)'!L623,"("),'query (10)'!L623)))</f>
        <v>INNER RING BORE GRINDING M/C</v>
      </c>
      <c r="E623" s="38" t="str">
        <f>IFERROR(TRIM(UPPER(_xlfn.TEXTBEFORE(_xlfn.TEXTAFTER('query (10)'!L623,"("),")"))),"")</f>
        <v/>
      </c>
      <c r="F623" s="38" t="str">
        <f>TRIM('query (10)'!K623)</f>
        <v>SB2</v>
      </c>
      <c r="G623" s="38" t="str">
        <f>IF('query (10)'!J623="","",'query (10)'!J623)</f>
        <v>Dresser, AG work out</v>
      </c>
      <c r="H623" s="38" t="str">
        <f>TRIM(UPPER('query (10)'!J623))</f>
        <v>DRESSER, AG WORK OUT</v>
      </c>
      <c r="I623" s="38" t="str">
        <f>IF('query (10)'!F623="","",'query (10)'!F623)</f>
        <v>Condition-based Maintenance</v>
      </c>
      <c r="J623" s="38" t="str">
        <f>IF('query (10)'!F623="","",IFERROR(INDEX(Cleaning_Rules!$B$14:$B$17,MATCH(TRIM('query (10)'!F623),Cleaning_Rules!$A$14:$A$17,0)),"UNKNOWN"))</f>
        <v>CBM</v>
      </c>
      <c r="K623" s="38" t="str">
        <f>IF('query (10)'!G623="","",'query (10)'!G623)</f>
        <v>เสร็จสิ้น</v>
      </c>
      <c r="L623" s="38" t="str">
        <f>IF('query (10)'!G623="","MISSING",IFERROR(INDEX(Cleaning_Rules!$B$5:$B$10,MATCH(TRIM('query (10)'!G623),Cleaning_Rules!$A$5:$A$10,0)),"UNKNOWN"))</f>
        <v>COMPLETED</v>
      </c>
      <c r="M623" s="38" t="str">
        <f>IF('query (10)'!I623="","",'query (10)'!I623)</f>
        <v>Electrical</v>
      </c>
      <c r="N623" s="38" t="str">
        <f>IF('query (10)'!O623="","",'query (10)'!O623)</f>
        <v>Inspection</v>
      </c>
      <c r="O623" s="38" t="str">
        <f>IF('query (10)'!P623="","",'query (10)'!P623)</f>
        <v>Low</v>
      </c>
      <c r="P623" s="38" t="str">
        <f>IF('query (10)'!N623="","",'query (10)'!N623)</f>
        <v xml:space="preserve">Check/ Change condition of proximity : Dresser, AG
Check/ Change condition of reeed switch
</v>
      </c>
      <c r="Q623" s="38" t="str">
        <f>TRIM('query (10)'!N623)</f>
        <v xml:space="preserve">Check/ Change condition of proximity : Dresser, AG
Check/ Change condition of reeed switch
</v>
      </c>
      <c r="R623" s="38" t="str">
        <f>TRIM(UPPER('query (10)'!R623))</f>
        <v/>
      </c>
      <c r="S623" s="38" t="str">
        <f>TRIM(UPPER('query (10)'!S623))</f>
        <v/>
      </c>
      <c r="T623" s="38" t="str">
        <f>IF('query (10)'!Q623="","",TRIM(UPPER('query (10)'!Q623)))</f>
        <v/>
      </c>
      <c r="U623" s="38" t="str">
        <f>IF('query (10)'!T623="","",'query (10)'!T623)</f>
        <v/>
      </c>
      <c r="V623" s="39" t="str">
        <f>IF('query (10)'!T623="","",IFERROR(VALUE('query (10)'!T623),""))</f>
        <v/>
      </c>
      <c r="W623" s="40">
        <f>IF('query (10)'!U623="","",'query (10)'!U623)</f>
        <v>0</v>
      </c>
      <c r="X623" s="39">
        <f>IF('query (10)'!V623="","",'query (10)'!V623)</f>
        <v>90</v>
      </c>
      <c r="Y623" s="41">
        <f>IF('query (10)'!W623="","",'query (10)'!W623)</f>
        <v>46039</v>
      </c>
      <c r="Z623" s="41">
        <f>IF('query (10)'!X623="","",'query (10)'!X623)</f>
        <v>46070</v>
      </c>
      <c r="AA623" s="41">
        <f>IF('query (10)'!Y623="","",'query (10)'!Y623)</f>
        <v>46070</v>
      </c>
      <c r="AB623" s="41">
        <f>IF('query (10)'!Z623="","",'query (10)'!Z623)</f>
        <v>46160</v>
      </c>
      <c r="AC623" s="38" t="str">
        <f>IF(OR('query (10)'!AA623="",COUNTIF(Cleaning_Rules!$A$21:$A$26,TRIM('query (10)'!AA623))&gt;0),"",TRIM('query (10)'!AA623))</f>
        <v/>
      </c>
      <c r="AD623" s="38" t="str">
        <f>IF('query (10)'!AB623="","",TRIM(IFERROR(_xlfn.TEXTBEFORE('query (10)'!AB623,"("),'query (10)'!AB623)))</f>
        <v>เริ่มซ่อมงาน PM แล้ว รับผิดชอบโดย PONGPITAK SONCHAI</v>
      </c>
      <c r="AE623" s="38" t="str">
        <f>IFERROR(LOWER(TRIM(_xlfn.TEXTBEFORE(_xlfn.TEXTAFTER('query (10)'!AB623,"("),")"))),"")</f>
        <v>sonchai-p-6240@nsk.com</v>
      </c>
      <c r="AF623" s="38" t="str">
        <f>IF('query (10)'!AD623="","",TRIM('query (10)'!AD623))</f>
        <v>พงษ์พิทักษ์ ศรไชย</v>
      </c>
      <c r="AG623" s="38" t="str">
        <f>IF('query (10)'!AE623="","",TRIM('query (10)'!AE623))</f>
        <v>พงษ์พิทักษ์ ศรไชย</v>
      </c>
      <c r="AH623" s="38" t="str">
        <f>IF('query (10)'!AF623="","",IFERROR(VALUE('query (10)'!AF623),""))</f>
        <v/>
      </c>
      <c r="AI623" s="38" t="str">
        <f>IF('query (10)'!AG623="","",TRIM('query (10)'!AG623))</f>
        <v/>
      </c>
      <c r="AJ623" s="38" t="str">
        <f>IF('query (10)'!AH623="","",IFERROR(VALUE('query (10)'!AH623),""))</f>
        <v/>
      </c>
      <c r="AK623" s="38" t="str">
        <f>IF('query (10)'!AI623="","",TRIM('query (10)'!AI623))</f>
        <v/>
      </c>
      <c r="AL623" s="42">
        <f t="shared" si="45"/>
        <v>2026</v>
      </c>
      <c r="AM623" s="42" t="str">
        <f t="shared" si="46"/>
        <v>2026-01</v>
      </c>
      <c r="AN623" s="42" t="str">
        <f t="shared" ca="1" si="47"/>
        <v/>
      </c>
      <c r="AO623" s="42" t="str">
        <f t="shared" si="48"/>
        <v>GR-214 | INNER RING BORE GRINDING M/C | SB2 | DRESSER, AG WORK OUT | Condition-based Maintenance | Electrical | Inspection | Low | Check/ Change condition of proximity : Dresser, AG
Check/ Change condition of reeed switch
 | เริ่มซ่อมงาน PM แล้ว รับผิดชอบโดย PONGPITAK SONCHAI | พงษ์พิทักษ์ ศรไชย</v>
      </c>
      <c r="AP623" s="42" t="str">
        <f>_xlfn.TEXTJOIN("; ",TRUE,IF(COUNTA('query (10)'!A623:AK623)&lt;=6,"NEAR_EMPTY_ROW",""),IF($K623="","MISSING_STATUS",""),IF(AND($K623="เสร็จสิ้น",$Z623=""),"DONE_NO_ACTUAL_DATE",""),IF(AND($I623="Condition-based Maintenance",$AH623=""),"CBM_NO_MEASUREMENT",""),IF(OR($X623="",$X623=0),"INVALID_PERIOD",""),IF(AND($AA623&lt;&gt;"",$AB623&lt;&gt;"",$AB623&lt;$AA623),"DATE_SEQUENCE_ERROR",""),IF(AND($AB623&lt;&gt;"",$AB623&gt;DATE(2030,12,31)),"DATE_OUTLIER",""),IF($C623="","MISSING_QRCODE",""),IF($J623="UNKNOWN","UNKNOWN_PM_TYPE",""),IF($L623="UNKNOWN","UNKNOWN_STATUS",""))</f>
        <v>CBM_NO_MEASUREMENT</v>
      </c>
      <c r="AQ623" s="42" t="str">
        <f t="shared" si="49"/>
        <v>NO</v>
      </c>
    </row>
    <row r="624" spans="1:43" x14ac:dyDescent="0.3">
      <c r="A624" s="38">
        <f>IF('query (10)'!A624="","",'query (10)'!A624)</f>
        <v>748</v>
      </c>
      <c r="B624" s="38">
        <f>IF('query (10)'!B624="","",'query (10)'!B624)</f>
        <v>18091</v>
      </c>
      <c r="C624" s="38" t="str">
        <f>TRIM(UPPER('query (10)'!M624))</f>
        <v>GR-217</v>
      </c>
      <c r="D624" s="38" t="str">
        <f>TRIM(UPPER(IFERROR(_xlfn.TEXTBEFORE('query (10)'!L624,"("),'query (10)'!L624)))</f>
        <v>INNER RING RACEWAY SUPER FINISH M/C</v>
      </c>
      <c r="E624" s="38" t="str">
        <f>IFERROR(TRIM(UPPER(_xlfn.TEXTBEFORE(_xlfn.TEXTAFTER('query (10)'!L624,"("),")"))),"")</f>
        <v/>
      </c>
      <c r="F624" s="38" t="str">
        <f>TRIM('query (10)'!K624)</f>
        <v>SB2</v>
      </c>
      <c r="G624" s="38" t="str">
        <f>IF('query (10)'!J624="","",'query (10)'!J624)</f>
        <v>Shoe Arbor Adv/ Ret</v>
      </c>
      <c r="H624" s="38" t="str">
        <f>TRIM(UPPER('query (10)'!J624))</f>
        <v>SHOE ARBOR ADV/ RET</v>
      </c>
      <c r="I624" s="38" t="str">
        <f>IF('query (10)'!F624="","",'query (10)'!F624)</f>
        <v>Usage-based Maintenance</v>
      </c>
      <c r="J624" s="38" t="str">
        <f>IF('query (10)'!F624="","",IFERROR(INDEX(Cleaning_Rules!$B$14:$B$17,MATCH(TRIM('query (10)'!F624),Cleaning_Rules!$A$14:$A$17,0)),"UNKNOWN"))</f>
        <v>UBM</v>
      </c>
      <c r="K624" s="38" t="str">
        <f>IF('query (10)'!G624="","",'query (10)'!G624)</f>
        <v>เสร็จสิ้น</v>
      </c>
      <c r="L624" s="38" t="str">
        <f>IF('query (10)'!G624="","MISSING",IFERROR(INDEX(Cleaning_Rules!$B$5:$B$10,MATCH(TRIM('query (10)'!G624),Cleaning_Rules!$A$5:$A$10,0)),"UNKNOWN"))</f>
        <v>COMPLETED</v>
      </c>
      <c r="M624" s="38" t="str">
        <f>IF('query (10)'!I624="","",'query (10)'!I624)</f>
        <v>Electrical</v>
      </c>
      <c r="N624" s="38" t="str">
        <f>IF('query (10)'!O624="","",'query (10)'!O624)</f>
        <v>Part Change</v>
      </c>
      <c r="O624" s="38" t="str">
        <f>IF('query (10)'!P624="","",'query (10)'!P624)</f>
        <v>Low</v>
      </c>
      <c r="P624" s="38" t="str">
        <f>IF('query (10)'!N624="","",'query (10)'!N624)</f>
        <v xml:space="preserve">Check/ Change condition of proximity : Dresser, AG
Check/ Change condition of reeed switch
</v>
      </c>
      <c r="Q624" s="38" t="str">
        <f>TRIM('query (10)'!N624)</f>
        <v xml:space="preserve">Check/ Change condition of proximity : Dresser, AG
Check/ Change condition of reeed switch
</v>
      </c>
      <c r="R624" s="38" t="str">
        <f>TRIM(UPPER('query (10)'!R624))</f>
        <v>SENSOR</v>
      </c>
      <c r="S624" s="38" t="str">
        <f>TRIM(UPPER('query (10)'!S624))</f>
        <v>E2ER-X2D1</v>
      </c>
      <c r="T624" s="38" t="str">
        <f>IF('query (10)'!Q624="","",TRIM(UPPER('query (10)'!Q624)))</f>
        <v/>
      </c>
      <c r="U624" s="38" t="str">
        <f>IF('query (10)'!T624="","",'query (10)'!T624)</f>
        <v/>
      </c>
      <c r="V624" s="39" t="str">
        <f>IF('query (10)'!T624="","",IFERROR(VALUE('query (10)'!T624),""))</f>
        <v/>
      </c>
      <c r="W624" s="40">
        <f>IF('query (10)'!U624="","",'query (10)'!U624)</f>
        <v>0</v>
      </c>
      <c r="X624" s="39">
        <f>IF('query (10)'!V624="","",'query (10)'!V624)</f>
        <v>90</v>
      </c>
      <c r="Y624" s="41">
        <f>IF('query (10)'!W624="","",'query (10)'!W624)</f>
        <v>46039</v>
      </c>
      <c r="Z624" s="41">
        <f>IF('query (10)'!X624="","",'query (10)'!X624)</f>
        <v>46070</v>
      </c>
      <c r="AA624" s="41">
        <f>IF('query (10)'!Y624="","",'query (10)'!Y624)</f>
        <v>46070</v>
      </c>
      <c r="AB624" s="41">
        <f>IF('query (10)'!Z624="","",'query (10)'!Z624)</f>
        <v>46160</v>
      </c>
      <c r="AC624" s="38" t="str">
        <f>IF(OR('query (10)'!AA624="",COUNTIF(Cleaning_Rules!$A$21:$A$26,TRIM('query (10)'!AA624))&gt;0),"",TRIM('query (10)'!AA624))</f>
        <v/>
      </c>
      <c r="AD624" s="38" t="str">
        <f>IF('query (10)'!AB624="","",TRIM(IFERROR(_xlfn.TEXTBEFORE('query (10)'!AB624,"("),'query (10)'!AB624)))</f>
        <v>เริ่มซ่อมงาน PM แล้ว รับผิดชอบโดย PONGPITAK SONCHAI</v>
      </c>
      <c r="AE624" s="38" t="str">
        <f>IFERROR(LOWER(TRIM(_xlfn.TEXTBEFORE(_xlfn.TEXTAFTER('query (10)'!AB624,"("),")"))),"")</f>
        <v>sonchai-p-6240@nsk.com</v>
      </c>
      <c r="AF624" s="38" t="str">
        <f>IF('query (10)'!AD624="","",TRIM('query (10)'!AD624))</f>
        <v>พงษ์พิทักษ์ ศรไชย</v>
      </c>
      <c r="AG624" s="38" t="str">
        <f>IF('query (10)'!AE624="","",TRIM('query (10)'!AE624))</f>
        <v>พงษ์พิทักษ์ ศรไชย</v>
      </c>
      <c r="AH624" s="38" t="str">
        <f>IF('query (10)'!AF624="","",IFERROR(VALUE('query (10)'!AF624),""))</f>
        <v/>
      </c>
      <c r="AI624" s="38" t="str">
        <f>IF('query (10)'!AG624="","",TRIM('query (10)'!AG624))</f>
        <v/>
      </c>
      <c r="AJ624" s="38" t="str">
        <f>IF('query (10)'!AH624="","",IFERROR(VALUE('query (10)'!AH624),""))</f>
        <v/>
      </c>
      <c r="AK624" s="38" t="str">
        <f>IF('query (10)'!AI624="","",TRIM('query (10)'!AI624))</f>
        <v/>
      </c>
      <c r="AL624" s="42">
        <f t="shared" si="45"/>
        <v>2026</v>
      </c>
      <c r="AM624" s="42" t="str">
        <f t="shared" si="46"/>
        <v>2026-01</v>
      </c>
      <c r="AN624" s="42" t="str">
        <f t="shared" ca="1" si="47"/>
        <v/>
      </c>
      <c r="AO624" s="42" t="str">
        <f t="shared" si="48"/>
        <v>GR-217 | INNER RING RACEWAY SUPER FINISH M/C | SB2 | SHOE ARBOR ADV/ RET | Usage-based Maintenance | Electrical | Part Change | Low | Check/ Change condition of proximity : Dresser, AG
Check/ Change condition of reeed switch
 | SENSOR | E2ER-X2D1 | เริ่มซ่อมงาน PM แล้ว รับผิดชอบโดย PONGPITAK SONCHAI | พงษ์พิทักษ์ ศรไชย</v>
      </c>
      <c r="AP624" s="42" t="str">
        <f>_xlfn.TEXTJOIN("; ",TRUE,IF(COUNTA('query (10)'!A624:AK624)&lt;=6,"NEAR_EMPTY_ROW",""),IF($K624="","MISSING_STATUS",""),IF(AND($K624="เสร็จสิ้น",$Z624=""),"DONE_NO_ACTUAL_DATE",""),IF(AND($I624="Condition-based Maintenance",$AH624=""),"CBM_NO_MEASUREMENT",""),IF(OR($X624="",$X624=0),"INVALID_PERIOD",""),IF(AND($AA624&lt;&gt;"",$AB624&lt;&gt;"",$AB624&lt;$AA624),"DATE_SEQUENCE_ERROR",""),IF(AND($AB624&lt;&gt;"",$AB624&gt;DATE(2030,12,31)),"DATE_OUTLIER",""),IF($C624="","MISSING_QRCODE",""),IF($J624="UNKNOWN","UNKNOWN_PM_TYPE",""),IF($L624="UNKNOWN","UNKNOWN_STATUS",""))</f>
        <v/>
      </c>
      <c r="AQ624" s="42" t="str">
        <f t="shared" si="49"/>
        <v>NO</v>
      </c>
    </row>
    <row r="625" spans="1:43" x14ac:dyDescent="0.3">
      <c r="A625" s="38">
        <f>IF('query (10)'!A625="","",'query (10)'!A625)</f>
        <v>749</v>
      </c>
      <c r="B625" s="38">
        <f>IF('query (10)'!B625="","",'query (10)'!B625)</f>
        <v>18092</v>
      </c>
      <c r="C625" s="38" t="str">
        <f>TRIM(UPPER('query (10)'!M625))</f>
        <v>AS-986</v>
      </c>
      <c r="D625" s="38" t="str">
        <f>TRIM(UPPER(IFERROR(_xlfn.TEXTBEFORE('query (10)'!L625,"("),'query (10)'!L625)))</f>
        <v>MATCHING &amp; BALL FILLING AUTO</v>
      </c>
      <c r="E625" s="38" t="str">
        <f>IFERROR(TRIM(UPPER(_xlfn.TEXTBEFORE(_xlfn.TEXTAFTER('query (10)'!L625,"("),")"))),"")</f>
        <v/>
      </c>
      <c r="F625" s="38" t="str">
        <f>TRIM('query (10)'!K625)</f>
        <v>SB2</v>
      </c>
      <c r="G625" s="38" t="str">
        <f>IF('query (10)'!J625="","",'query (10)'!J625)</f>
        <v>Electrical Control</v>
      </c>
      <c r="H625" s="38" t="str">
        <f>TRIM(UPPER('query (10)'!J625))</f>
        <v>ELECTRICAL CONTROL</v>
      </c>
      <c r="I625" s="38" t="str">
        <f>IF('query (10)'!F625="","",'query (10)'!F625)</f>
        <v>Condition-based Maintenance</v>
      </c>
      <c r="J625" s="38" t="str">
        <f>IF('query (10)'!F625="","",IFERROR(INDEX(Cleaning_Rules!$B$14:$B$17,MATCH(TRIM('query (10)'!F625),Cleaning_Rules!$A$14:$A$17,0)),"UNKNOWN"))</f>
        <v>CBM</v>
      </c>
      <c r="K625" s="38" t="str">
        <f>IF('query (10)'!G625="","",'query (10)'!G625)</f>
        <v>เสร็จสิ้น</v>
      </c>
      <c r="L625" s="38" t="str">
        <f>IF('query (10)'!G625="","MISSING",IFERROR(INDEX(Cleaning_Rules!$B$5:$B$10,MATCH(TRIM('query (10)'!G625),Cleaning_Rules!$A$5:$A$10,0)),"UNKNOWN"))</f>
        <v>COMPLETED</v>
      </c>
      <c r="M625" s="38" t="str">
        <f>IF('query (10)'!I625="","",'query (10)'!I625)</f>
        <v>Electrical</v>
      </c>
      <c r="N625" s="38" t="str">
        <f>IF('query (10)'!O625="","",'query (10)'!O625)</f>
        <v>Inspection</v>
      </c>
      <c r="O625" s="38" t="str">
        <f>IF('query (10)'!P625="","",'query (10)'!P625)</f>
        <v>Low</v>
      </c>
      <c r="P625" s="38" t="str">
        <f>IF('query (10)'!N625="","",'query (10)'!N625)</f>
        <v xml:space="preserve">- Check/ Change condition of photo electric
- Check/ Change condition of proximity 
- Check/ Change conditon of fiber sensor
</v>
      </c>
      <c r="Q625" s="38" t="str">
        <f>TRIM('query (10)'!N625)</f>
        <v xml:space="preserve">- Check/ Change condition of photo electric
- Check/ Change condition of proximity 
- Check/ Change conditon of fiber sensor
</v>
      </c>
      <c r="R625" s="38" t="str">
        <f>TRIM(UPPER('query (10)'!R625))</f>
        <v/>
      </c>
      <c r="S625" s="38" t="str">
        <f>TRIM(UPPER('query (10)'!S625))</f>
        <v/>
      </c>
      <c r="T625" s="38" t="str">
        <f>IF('query (10)'!Q625="","",TRIM(UPPER('query (10)'!Q625)))</f>
        <v/>
      </c>
      <c r="U625" s="38" t="str">
        <f>IF('query (10)'!T625="","",'query (10)'!T625)</f>
        <v/>
      </c>
      <c r="V625" s="39" t="str">
        <f>IF('query (10)'!T625="","",IFERROR(VALUE('query (10)'!T625),""))</f>
        <v/>
      </c>
      <c r="W625" s="40">
        <f>IF('query (10)'!U625="","",'query (10)'!U625)</f>
        <v>0</v>
      </c>
      <c r="X625" s="39">
        <f>IF('query (10)'!V625="","",'query (10)'!V625)</f>
        <v>90</v>
      </c>
      <c r="Y625" s="41">
        <f>IF('query (10)'!W625="","",'query (10)'!W625)</f>
        <v>46039</v>
      </c>
      <c r="Z625" s="41">
        <f>IF('query (10)'!X625="","",'query (10)'!X625)</f>
        <v>46070</v>
      </c>
      <c r="AA625" s="41">
        <f>IF('query (10)'!Y625="","",'query (10)'!Y625)</f>
        <v>46070</v>
      </c>
      <c r="AB625" s="41">
        <f>IF('query (10)'!Z625="","",'query (10)'!Z625)</f>
        <v>46160</v>
      </c>
      <c r="AC625" s="38" t="str">
        <f>IF(OR('query (10)'!AA625="",COUNTIF(Cleaning_Rules!$A$21:$A$26,TRIM('query (10)'!AA625))&gt;0),"",TRIM('query (10)'!AA625))</f>
        <v/>
      </c>
      <c r="AD625" s="38" t="str">
        <f>IF('query (10)'!AB625="","",TRIM(IFERROR(_xlfn.TEXTBEFORE('query (10)'!AB625,"("),'query (10)'!AB625)))</f>
        <v>เริ่มซ่อมงาน PM แล้ว รับผิดชอบโดย PONGPITAK SONCHAI</v>
      </c>
      <c r="AE625" s="38" t="str">
        <f>IFERROR(LOWER(TRIM(_xlfn.TEXTBEFORE(_xlfn.TEXTAFTER('query (10)'!AB625,"("),")"))),"")</f>
        <v>sonchai-p-6240@nsk.com</v>
      </c>
      <c r="AF625" s="38" t="str">
        <f>IF('query (10)'!AD625="","",TRIM('query (10)'!AD625))</f>
        <v>พงษ์พิทักษ์ ศรไชย</v>
      </c>
      <c r="AG625" s="38" t="str">
        <f>IF('query (10)'!AE625="","",TRIM('query (10)'!AE625))</f>
        <v>พงษ์พิทักษ์ ศรไชย</v>
      </c>
      <c r="AH625" s="38" t="str">
        <f>IF('query (10)'!AF625="","",IFERROR(VALUE('query (10)'!AF625),""))</f>
        <v/>
      </c>
      <c r="AI625" s="38" t="str">
        <f>IF('query (10)'!AG625="","",TRIM('query (10)'!AG625))</f>
        <v/>
      </c>
      <c r="AJ625" s="38" t="str">
        <f>IF('query (10)'!AH625="","",IFERROR(VALUE('query (10)'!AH625),""))</f>
        <v/>
      </c>
      <c r="AK625" s="38" t="str">
        <f>IF('query (10)'!AI625="","",TRIM('query (10)'!AI625))</f>
        <v/>
      </c>
      <c r="AL625" s="42">
        <f t="shared" si="45"/>
        <v>2026</v>
      </c>
      <c r="AM625" s="42" t="str">
        <f t="shared" si="46"/>
        <v>2026-01</v>
      </c>
      <c r="AN625" s="42" t="str">
        <f t="shared" ca="1" si="47"/>
        <v/>
      </c>
      <c r="AO625" s="42" t="str">
        <f t="shared" si="48"/>
        <v>AS-986 | MATCHING &amp; BALL FILLING AUTO | SB2 | ELECTRICAL CONTROL | Condition-based Maintenance | Electrical | Inspection | Low | - Check/ Change condition of photo electric
- Check/ Change condition of proximity 
- Check/ Change conditon of fiber sensor
 | เริ่มซ่อมงาน PM แล้ว รับผิดชอบโดย PONGPITAK SONCHAI | พงษ์พิทักษ์ ศรไชย</v>
      </c>
      <c r="AP625" s="42" t="str">
        <f>_xlfn.TEXTJOIN("; ",TRUE,IF(COUNTA('query (10)'!A625:AK625)&lt;=6,"NEAR_EMPTY_ROW",""),IF($K625="","MISSING_STATUS",""),IF(AND($K625="เสร็จสิ้น",$Z625=""),"DONE_NO_ACTUAL_DATE",""),IF(AND($I625="Condition-based Maintenance",$AH625=""),"CBM_NO_MEASUREMENT",""),IF(OR($X625="",$X625=0),"INVALID_PERIOD",""),IF(AND($AA625&lt;&gt;"",$AB625&lt;&gt;"",$AB625&lt;$AA625),"DATE_SEQUENCE_ERROR",""),IF(AND($AB625&lt;&gt;"",$AB625&gt;DATE(2030,12,31)),"DATE_OUTLIER",""),IF($C625="","MISSING_QRCODE",""),IF($J625="UNKNOWN","UNKNOWN_PM_TYPE",""),IF($L625="UNKNOWN","UNKNOWN_STATUS",""))</f>
        <v>CBM_NO_MEASUREMENT</v>
      </c>
      <c r="AQ625" s="42" t="str">
        <f t="shared" si="49"/>
        <v>NO</v>
      </c>
    </row>
    <row r="626" spans="1:43" x14ac:dyDescent="0.3">
      <c r="A626" s="38">
        <f>IF('query (10)'!A626="","",'query (10)'!A626)</f>
        <v>750</v>
      </c>
      <c r="B626" s="38">
        <f>IF('query (10)'!B626="","",'query (10)'!B626)</f>
        <v>18093</v>
      </c>
      <c r="C626" s="38" t="str">
        <f>TRIM(UPPER('query (10)'!M626))</f>
        <v>CH-235</v>
      </c>
      <c r="D626" s="38" t="str">
        <f>TRIM(UPPER(IFERROR(_xlfn.TEXTBEFORE('query (10)'!L626,"("),'query (10)'!L626)))</f>
        <v>NOISE INSPECTION M/C</v>
      </c>
      <c r="E626" s="38" t="str">
        <f>IFERROR(TRIM(UPPER(_xlfn.TEXTBEFORE(_xlfn.TEXTAFTER('query (10)'!L626,"("),")"))),"")</f>
        <v>AUTO</v>
      </c>
      <c r="F626" s="38" t="str">
        <f>TRIM('query (10)'!K626)</f>
        <v>SB2</v>
      </c>
      <c r="G626" s="38" t="str">
        <f>IF('query (10)'!J626="","",'query (10)'!J626)</f>
        <v>Electrical Control</v>
      </c>
      <c r="H626" s="38" t="str">
        <f>TRIM(UPPER('query (10)'!J626))</f>
        <v>ELECTRICAL CONTROL</v>
      </c>
      <c r="I626" s="38" t="str">
        <f>IF('query (10)'!F626="","",'query (10)'!F626)</f>
        <v>Condition-based Maintenance</v>
      </c>
      <c r="J626" s="38" t="str">
        <f>IF('query (10)'!F626="","",IFERROR(INDEX(Cleaning_Rules!$B$14:$B$17,MATCH(TRIM('query (10)'!F626),Cleaning_Rules!$A$14:$A$17,0)),"UNKNOWN"))</f>
        <v>CBM</v>
      </c>
      <c r="K626" s="38" t="str">
        <f>IF('query (10)'!G626="","",'query (10)'!G626)</f>
        <v>เสร็จสิ้น</v>
      </c>
      <c r="L626" s="38" t="str">
        <f>IF('query (10)'!G626="","MISSING",IFERROR(INDEX(Cleaning_Rules!$B$5:$B$10,MATCH(TRIM('query (10)'!G626),Cleaning_Rules!$A$5:$A$10,0)),"UNKNOWN"))</f>
        <v>COMPLETED</v>
      </c>
      <c r="M626" s="38" t="str">
        <f>IF('query (10)'!I626="","",'query (10)'!I626)</f>
        <v>Electrical</v>
      </c>
      <c r="N626" s="38" t="str">
        <f>IF('query (10)'!O626="","",'query (10)'!O626)</f>
        <v>Cleaning</v>
      </c>
      <c r="O626" s="38" t="str">
        <f>IF('query (10)'!P626="","",'query (10)'!P626)</f>
        <v>Low</v>
      </c>
      <c r="P626" s="38" t="str">
        <f>IF('query (10)'!N626="","",'query (10)'!N626)</f>
        <v>- Check/ Clean cool&amp;hot coil of cooling fans</v>
      </c>
      <c r="Q626" s="38" t="str">
        <f>TRIM('query (10)'!N626)</f>
        <v>- Check/ Clean cool&amp;hot coil of cooling fans</v>
      </c>
      <c r="R626" s="38" t="str">
        <f>TRIM(UPPER('query (10)'!R626))</f>
        <v/>
      </c>
      <c r="S626" s="38" t="str">
        <f>TRIM(UPPER('query (10)'!S626))</f>
        <v/>
      </c>
      <c r="T626" s="38" t="str">
        <f>IF('query (10)'!Q626="","",TRIM(UPPER('query (10)'!Q626)))</f>
        <v/>
      </c>
      <c r="U626" s="38" t="str">
        <f>IF('query (10)'!T626="","",'query (10)'!T626)</f>
        <v/>
      </c>
      <c r="V626" s="39" t="str">
        <f>IF('query (10)'!T626="","",IFERROR(VALUE('query (10)'!T626),""))</f>
        <v/>
      </c>
      <c r="W626" s="40">
        <f>IF('query (10)'!U626="","",'query (10)'!U626)</f>
        <v>0</v>
      </c>
      <c r="X626" s="39">
        <f>IF('query (10)'!V626="","",'query (10)'!V626)</f>
        <v>90</v>
      </c>
      <c r="Y626" s="41">
        <f>IF('query (10)'!W626="","",'query (10)'!W626)</f>
        <v>46039</v>
      </c>
      <c r="Z626" s="41">
        <f>IF('query (10)'!X626="","",'query (10)'!X626)</f>
        <v>46070</v>
      </c>
      <c r="AA626" s="41">
        <f>IF('query (10)'!Y626="","",'query (10)'!Y626)</f>
        <v>46070</v>
      </c>
      <c r="AB626" s="41">
        <f>IF('query (10)'!Z626="","",'query (10)'!Z626)</f>
        <v>46160</v>
      </c>
      <c r="AC626" s="38" t="str">
        <f>IF(OR('query (10)'!AA626="",COUNTIF(Cleaning_Rules!$A$21:$A$26,TRIM('query (10)'!AA626))&gt;0),"",TRIM('query (10)'!AA626))</f>
        <v/>
      </c>
      <c r="AD626" s="38" t="str">
        <f>IF('query (10)'!AB626="","",TRIM(IFERROR(_xlfn.TEXTBEFORE('query (10)'!AB626,"("),'query (10)'!AB626)))</f>
        <v>เริ่มซ่อมงาน PM แล้ว รับผิดชอบโดย PONGPITAK SONCHAI</v>
      </c>
      <c r="AE626" s="38" t="str">
        <f>IFERROR(LOWER(TRIM(_xlfn.TEXTBEFORE(_xlfn.TEXTAFTER('query (10)'!AB626,"("),")"))),"")</f>
        <v>sonchai-p-6240@nsk.com</v>
      </c>
      <c r="AF626" s="38" t="str">
        <f>IF('query (10)'!AD626="","",TRIM('query (10)'!AD626))</f>
        <v>พงษ์พิทักษ์ ศรไชย</v>
      </c>
      <c r="AG626" s="38" t="str">
        <f>IF('query (10)'!AE626="","",TRIM('query (10)'!AE626))</f>
        <v>พงษ์พิทักษ์ ศรไชย</v>
      </c>
      <c r="AH626" s="38" t="str">
        <f>IF('query (10)'!AF626="","",IFERROR(VALUE('query (10)'!AF626),""))</f>
        <v/>
      </c>
      <c r="AI626" s="38" t="str">
        <f>IF('query (10)'!AG626="","",TRIM('query (10)'!AG626))</f>
        <v/>
      </c>
      <c r="AJ626" s="38" t="str">
        <f>IF('query (10)'!AH626="","",IFERROR(VALUE('query (10)'!AH626),""))</f>
        <v/>
      </c>
      <c r="AK626" s="38" t="str">
        <f>IF('query (10)'!AI626="","",TRIM('query (10)'!AI626))</f>
        <v/>
      </c>
      <c r="AL626" s="42">
        <f t="shared" si="45"/>
        <v>2026</v>
      </c>
      <c r="AM626" s="42" t="str">
        <f t="shared" si="46"/>
        <v>2026-01</v>
      </c>
      <c r="AN626" s="42" t="str">
        <f t="shared" ca="1" si="47"/>
        <v/>
      </c>
      <c r="AO626" s="42" t="str">
        <f t="shared" si="48"/>
        <v>CH-235 | NOISE INSPECTION M/C | AUTO | SB2 | ELECTRICAL CONTROL | Condition-based Maintenance | Electrical | Cleaning | Low | - Check/ Clean cool&amp;hot coil of cooling fans | เริ่มซ่อมงาน PM แล้ว รับผิดชอบโดย PONGPITAK SONCHAI | พงษ์พิทักษ์ ศรไชย</v>
      </c>
      <c r="AP626" s="42" t="str">
        <f>_xlfn.TEXTJOIN("; ",TRUE,IF(COUNTA('query (10)'!A626:AK626)&lt;=6,"NEAR_EMPTY_ROW",""),IF($K626="","MISSING_STATUS",""),IF(AND($K626="เสร็จสิ้น",$Z626=""),"DONE_NO_ACTUAL_DATE",""),IF(AND($I626="Condition-based Maintenance",$AH626=""),"CBM_NO_MEASUREMENT",""),IF(OR($X626="",$X626=0),"INVALID_PERIOD",""),IF(AND($AA626&lt;&gt;"",$AB626&lt;&gt;"",$AB626&lt;$AA626),"DATE_SEQUENCE_ERROR",""),IF(AND($AB626&lt;&gt;"",$AB626&gt;DATE(2030,12,31)),"DATE_OUTLIER",""),IF($C626="","MISSING_QRCODE",""),IF($J626="UNKNOWN","UNKNOWN_PM_TYPE",""),IF($L626="UNKNOWN","UNKNOWN_STATUS",""))</f>
        <v>CBM_NO_MEASUREMENT</v>
      </c>
      <c r="AQ626" s="42" t="str">
        <f t="shared" si="49"/>
        <v>NO</v>
      </c>
    </row>
    <row r="627" spans="1:43" x14ac:dyDescent="0.3">
      <c r="A627" s="38">
        <f>IF('query (10)'!A627="","",'query (10)'!A627)</f>
        <v>751</v>
      </c>
      <c r="B627" s="38">
        <f>IF('query (10)'!B627="","",'query (10)'!B627)</f>
        <v>18095</v>
      </c>
      <c r="C627" s="38" t="str">
        <f>TRIM(UPPER('query (10)'!M627))</f>
        <v>MA-878</v>
      </c>
      <c r="D627" s="38" t="str">
        <f>TRIM(UPPER(IFERROR(_xlfn.TEXTBEFORE('query (10)'!L627,"("),'query (10)'!L627)))</f>
        <v>LASER MARKER M/C.</v>
      </c>
      <c r="E627" s="38" t="str">
        <f>IFERROR(TRIM(UPPER(_xlfn.TEXTBEFORE(_xlfn.TEXTAFTER('query (10)'!L627,"("),")"))),"")</f>
        <v/>
      </c>
      <c r="F627" s="38" t="str">
        <f>TRIM('query (10)'!K627)</f>
        <v>SB2</v>
      </c>
      <c r="G627" s="38" t="str">
        <f>IF('query (10)'!J627="","",'query (10)'!J627)</f>
        <v>Electrical Control</v>
      </c>
      <c r="H627" s="38" t="str">
        <f>TRIM(UPPER('query (10)'!J627))</f>
        <v>ELECTRICAL CONTROL</v>
      </c>
      <c r="I627" s="38" t="str">
        <f>IF('query (10)'!F627="","",'query (10)'!F627)</f>
        <v>Condition-based Maintenance</v>
      </c>
      <c r="J627" s="38" t="str">
        <f>IF('query (10)'!F627="","",IFERROR(INDEX(Cleaning_Rules!$B$14:$B$17,MATCH(TRIM('query (10)'!F627),Cleaning_Rules!$A$14:$A$17,0)),"UNKNOWN"))</f>
        <v>CBM</v>
      </c>
      <c r="K627" s="38" t="str">
        <f>IF('query (10)'!G627="","",'query (10)'!G627)</f>
        <v>กำลังดำเนินการ</v>
      </c>
      <c r="L627" s="38" t="str">
        <f>IF('query (10)'!G627="","MISSING",IFERROR(INDEX(Cleaning_Rules!$B$5:$B$10,MATCH(TRIM('query (10)'!G627),Cleaning_Rules!$A$5:$A$10,0)),"UNKNOWN"))</f>
        <v>IN_PROGRESS</v>
      </c>
      <c r="M627" s="38" t="str">
        <f>IF('query (10)'!I627="","",'query (10)'!I627)</f>
        <v>Electrical</v>
      </c>
      <c r="N627" s="38" t="str">
        <f>IF('query (10)'!O627="","",'query (10)'!O627)</f>
        <v>Cleaning</v>
      </c>
      <c r="O627" s="38" t="str">
        <f>IF('query (10)'!P627="","",'query (10)'!P627)</f>
        <v>Low</v>
      </c>
      <c r="P627" s="38" t="str">
        <f>IF('query (10)'!N627="","",'query (10)'!N627)</f>
        <v>- Check/ Change dust filter of Apiste</v>
      </c>
      <c r="Q627" s="38" t="str">
        <f>TRIM('query (10)'!N627)</f>
        <v>- Check/ Change dust filter of Apiste</v>
      </c>
      <c r="R627" s="38" t="str">
        <f>TRIM(UPPER('query (10)'!R627))</f>
        <v/>
      </c>
      <c r="S627" s="38" t="str">
        <f>TRIM(UPPER('query (10)'!S627))</f>
        <v/>
      </c>
      <c r="T627" s="38" t="str">
        <f>IF('query (10)'!Q627="","",TRIM(UPPER('query (10)'!Q627)))</f>
        <v/>
      </c>
      <c r="U627" s="38" t="str">
        <f>IF('query (10)'!T627="","",'query (10)'!T627)</f>
        <v/>
      </c>
      <c r="V627" s="39" t="str">
        <f>IF('query (10)'!T627="","",IFERROR(VALUE('query (10)'!T627),""))</f>
        <v/>
      </c>
      <c r="W627" s="40">
        <f>IF('query (10)'!U627="","",'query (10)'!U627)</f>
        <v>0</v>
      </c>
      <c r="X627" s="39">
        <f>IF('query (10)'!V627="","",'query (10)'!V627)</f>
        <v>90</v>
      </c>
      <c r="Y627" s="41">
        <f>IF('query (10)'!W627="","",'query (10)'!W627)</f>
        <v>46039</v>
      </c>
      <c r="Z627" s="41" t="str">
        <f>IF('query (10)'!X627="","",'query (10)'!X627)</f>
        <v/>
      </c>
      <c r="AA627" s="41">
        <f>IF('query (10)'!Y627="","",'query (10)'!Y627)</f>
        <v>46039</v>
      </c>
      <c r="AB627" s="41">
        <f>IF('query (10)'!Z627="","",'query (10)'!Z627)</f>
        <v>46129</v>
      </c>
      <c r="AC627" s="38" t="str">
        <f>IF(OR('query (10)'!AA627="",COUNTIF(Cleaning_Rules!$A$21:$A$26,TRIM('query (10)'!AA627))&gt;0),"",TRIM('query (10)'!AA627))</f>
        <v/>
      </c>
      <c r="AD627" s="38" t="str">
        <f>IF('query (10)'!AB627="","",TRIM(IFERROR(_xlfn.TEXTBEFORE('query (10)'!AB627,"("),'query (10)'!AB627)))</f>
        <v>เริ่มซ่อมงาน PM แล้ว รับผิดชอบโดย PONGPITAK SONCHAI</v>
      </c>
      <c r="AE627" s="38" t="str">
        <f>IFERROR(LOWER(TRIM(_xlfn.TEXTBEFORE(_xlfn.TEXTAFTER('query (10)'!AB627,"("),")"))),"")</f>
        <v>sonchai-p-6240@nsk.com</v>
      </c>
      <c r="AF627" s="38" t="str">
        <f>IF('query (10)'!AD627="","",TRIM('query (10)'!AD627))</f>
        <v>พงษ์พิทักษ์ ศรไชย</v>
      </c>
      <c r="AG627" s="38" t="str">
        <f>IF('query (10)'!AE627="","",TRIM('query (10)'!AE627))</f>
        <v>พงษ์พิทักษ์ ศรไชย</v>
      </c>
      <c r="AH627" s="38" t="str">
        <f>IF('query (10)'!AF627="","",IFERROR(VALUE('query (10)'!AF627),""))</f>
        <v/>
      </c>
      <c r="AI627" s="38" t="str">
        <f>IF('query (10)'!AG627="","",TRIM('query (10)'!AG627))</f>
        <v/>
      </c>
      <c r="AJ627" s="38" t="str">
        <f>IF('query (10)'!AH627="","",IFERROR(VALUE('query (10)'!AH627),""))</f>
        <v/>
      </c>
      <c r="AK627" s="38" t="str">
        <f>IF('query (10)'!AI627="","",TRIM('query (10)'!AI627))</f>
        <v/>
      </c>
      <c r="AL627" s="42">
        <f t="shared" si="45"/>
        <v>2026</v>
      </c>
      <c r="AM627" s="42" t="str">
        <f t="shared" si="46"/>
        <v>2026-01</v>
      </c>
      <c r="AN627" s="42" t="str">
        <f t="shared" ca="1" si="47"/>
        <v>OVERDUE</v>
      </c>
      <c r="AO627" s="42" t="str">
        <f t="shared" si="48"/>
        <v>MA-878 | LASER MARKER M/C. | SB2 | ELECTRICAL CONTROL | Condition-based Maintenance | Electrical | Cleaning | Low | - Check/ Change dust filter of Apiste | เริ่มซ่อมงาน PM แล้ว รับผิดชอบโดย PONGPITAK SONCHAI | พงษ์พิทักษ์ ศรไชย</v>
      </c>
      <c r="AP627" s="42" t="str">
        <f>_xlfn.TEXTJOIN("; ",TRUE,IF(COUNTA('query (10)'!A627:AK627)&lt;=6,"NEAR_EMPTY_ROW",""),IF($K627="","MISSING_STATUS",""),IF(AND($K627="เสร็จสิ้น",$Z627=""),"DONE_NO_ACTUAL_DATE",""),IF(AND($I627="Condition-based Maintenance",$AH627=""),"CBM_NO_MEASUREMENT",""),IF(OR($X627="",$X627=0),"INVALID_PERIOD",""),IF(AND($AA627&lt;&gt;"",$AB627&lt;&gt;"",$AB627&lt;$AA627),"DATE_SEQUENCE_ERROR",""),IF(AND($AB627&lt;&gt;"",$AB627&gt;DATE(2030,12,31)),"DATE_OUTLIER",""),IF($C627="","MISSING_QRCODE",""),IF($J627="UNKNOWN","UNKNOWN_PM_TYPE",""),IF($L627="UNKNOWN","UNKNOWN_STATUS",""))</f>
        <v>CBM_NO_MEASUREMENT</v>
      </c>
      <c r="AQ627" s="42" t="str">
        <f t="shared" si="49"/>
        <v>NO</v>
      </c>
    </row>
    <row r="628" spans="1:43" x14ac:dyDescent="0.3">
      <c r="A628" s="38">
        <f>IF('query (10)'!A628="","",'query (10)'!A628)</f>
        <v>752</v>
      </c>
      <c r="B628" s="38" t="str">
        <f>IF('query (10)'!B628="","",'query (10)'!B628)</f>
        <v/>
      </c>
      <c r="C628" s="38" t="str">
        <f>TRIM(UPPER('query (10)'!M628))</f>
        <v>GR-1138</v>
      </c>
      <c r="D628" s="38" t="str">
        <f>TRIM(UPPER(IFERROR(_xlfn.TEXTBEFORE('query (10)'!L628,"("),'query (10)'!L628)))</f>
        <v>OUTER RING RACEWAY GRINDING MACHINE</v>
      </c>
      <c r="E628" s="38" t="str">
        <f>IFERROR(TRIM(UPPER(_xlfn.TEXTBEFORE(_xlfn.TEXTAFTER('query (10)'!L628,"("),")"))),"")</f>
        <v/>
      </c>
      <c r="F628" s="38" t="str">
        <f>TRIM('query (10)'!K628)</f>
        <v>CR1</v>
      </c>
      <c r="G628" s="38" t="str">
        <f>IF('query (10)'!J628="","",'query (10)'!J628)</f>
        <v>Dresser</v>
      </c>
      <c r="H628" s="38" t="str">
        <f>TRIM(UPPER('query (10)'!J628))</f>
        <v>DRESSER</v>
      </c>
      <c r="I628" s="38" t="str">
        <f>IF('query (10)'!F628="","",'query (10)'!F628)</f>
        <v>Time-based Maintenance</v>
      </c>
      <c r="J628" s="38" t="str">
        <f>IF('query (10)'!F628="","",IFERROR(INDEX(Cleaning_Rules!$B$14:$B$17,MATCH(TRIM('query (10)'!F628),Cleaning_Rules!$A$14:$A$17,0)),"UNKNOWN"))</f>
        <v>TBM</v>
      </c>
      <c r="K628" s="38" t="str">
        <f>IF('query (10)'!G628="","",'query (10)'!G628)</f>
        <v>แก้ไขแผน</v>
      </c>
      <c r="L628" s="38" t="str">
        <f>IF('query (10)'!G628="","MISSING",IFERROR(INDEX(Cleaning_Rules!$B$5:$B$10,MATCH(TRIM('query (10)'!G628),Cleaning_Rules!$A$5:$A$10,0)),"UNKNOWN"))</f>
        <v>PLAN_REVISED</v>
      </c>
      <c r="M628" s="38" t="str">
        <f>IF('query (10)'!I628="","",'query (10)'!I628)</f>
        <v>Mechanical</v>
      </c>
      <c r="N628" s="38" t="str">
        <f>IF('query (10)'!O628="","",'query (10)'!O628)</f>
        <v>Part Change</v>
      </c>
      <c r="O628" s="38" t="str">
        <f>IF('query (10)'!P628="","",'query (10)'!P628)</f>
        <v>Medium</v>
      </c>
      <c r="P628" s="38" t="str">
        <f>IF('query (10)'!N628="","",'query (10)'!N628)</f>
        <v>Change belt dresser</v>
      </c>
      <c r="Q628" s="38" t="str">
        <f>TRIM('query (10)'!N628)</f>
        <v>Change belt dresser</v>
      </c>
      <c r="R628" s="38" t="str">
        <f>TRIM(UPPER('query (10)'!R628))</f>
        <v>BELT</v>
      </c>
      <c r="S628" s="38" t="str">
        <f>TRIM(UPPER('query (10)'!S628))</f>
        <v>5M630</v>
      </c>
      <c r="T628" s="38" t="str">
        <f>IF('query (10)'!Q628="","",TRIM(UPPER('query (10)'!Q628)))</f>
        <v/>
      </c>
      <c r="U628" s="38" t="str">
        <f>IF('query (10)'!T628="","",'query (10)'!T628)</f>
        <v/>
      </c>
      <c r="V628" s="39" t="str">
        <f>IF('query (10)'!T628="","",IFERROR(VALUE('query (10)'!T628),""))</f>
        <v/>
      </c>
      <c r="W628" s="40">
        <f>IF('query (10)'!U628="","",'query (10)'!U628)</f>
        <v>0</v>
      </c>
      <c r="X628" s="39">
        <f>IF('query (10)'!V628="","",'query (10)'!V628)</f>
        <v>365</v>
      </c>
      <c r="Y628" s="41">
        <f>IF('query (10)'!W628="","",'query (10)'!W628)</f>
        <v>46150</v>
      </c>
      <c r="Z628" s="41" t="str">
        <f>IF('query (10)'!X628="","",'query (10)'!X628)</f>
        <v/>
      </c>
      <c r="AA628" s="41">
        <f>IF('query (10)'!Y628="","",'query (10)'!Y628)</f>
        <v>46150</v>
      </c>
      <c r="AB628" s="41">
        <f>IF('query (10)'!Z628="","",'query (10)'!Z628)</f>
        <v>46515</v>
      </c>
      <c r="AC628" s="38" t="str">
        <f>IF(OR('query (10)'!AA628="",COUNTIF(Cleaning_Rules!$A$21:$A$26,TRIM('query (10)'!AA628))&gt;0),"",TRIM('query (10)'!AA628))</f>
        <v/>
      </c>
      <c r="AD628" s="38" t="str">
        <f>IF('query (10)'!AB628="","",TRIM(IFERROR(_xlfn.TEXTBEFORE('query (10)'!AB628,"("),'query (10)'!AB628)))</f>
        <v/>
      </c>
      <c r="AE628" s="38" t="str">
        <f>IFERROR(LOWER(TRIM(_xlfn.TEXTBEFORE(_xlfn.TEXTAFTER('query (10)'!AB628,"("),")"))),"")</f>
        <v/>
      </c>
      <c r="AF628" s="38" t="str">
        <f>IF('query (10)'!AD628="","",TRIM('query (10)'!AD628))</f>
        <v>ผะหลา สีแดง</v>
      </c>
      <c r="AG628" s="38" t="str">
        <f>IF('query (10)'!AE628="","",TRIM('query (10)'!AE628))</f>
        <v>ผะหลา สีแดง</v>
      </c>
      <c r="AH628" s="38" t="str">
        <f>IF('query (10)'!AF628="","",IFERROR(VALUE('query (10)'!AF628),""))</f>
        <v/>
      </c>
      <c r="AI628" s="38" t="str">
        <f>IF('query (10)'!AG628="","",TRIM('query (10)'!AG628))</f>
        <v/>
      </c>
      <c r="AJ628" s="38" t="str">
        <f>IF('query (10)'!AH628="","",IFERROR(VALUE('query (10)'!AH628),""))</f>
        <v/>
      </c>
      <c r="AK628" s="38" t="str">
        <f>IF('query (10)'!AI628="","",TRIM('query (10)'!AI628))</f>
        <v/>
      </c>
      <c r="AL628" s="42">
        <f t="shared" si="45"/>
        <v>2026</v>
      </c>
      <c r="AM628" s="42" t="str">
        <f t="shared" si="46"/>
        <v>2026-05</v>
      </c>
      <c r="AN628" s="42" t="str">
        <f t="shared" ca="1" si="47"/>
        <v>ON_SCHEDULE</v>
      </c>
      <c r="AO628" s="42" t="str">
        <f t="shared" si="48"/>
        <v>GR-1138 | OUTER RING RACEWAY GRINDING MACHINE | CR1 | DRESSER | Time-based Maintenance | Mechanical | Part Change | Medium | Change belt dresser | BELT | 5M630 | ผะหลา สีแดง</v>
      </c>
      <c r="AP628" s="42" t="str">
        <f>_xlfn.TEXTJOIN("; ",TRUE,IF(COUNTA('query (10)'!A628:AK628)&lt;=6,"NEAR_EMPTY_ROW",""),IF($K628="","MISSING_STATUS",""),IF(AND($K628="เสร็จสิ้น",$Z628=""),"DONE_NO_ACTUAL_DATE",""),IF(AND($I628="Condition-based Maintenance",$AH628=""),"CBM_NO_MEASUREMENT",""),IF(OR($X628="",$X628=0),"INVALID_PERIOD",""),IF(AND($AA628&lt;&gt;"",$AB628&lt;&gt;"",$AB628&lt;$AA628),"DATE_SEQUENCE_ERROR",""),IF(AND($AB628&lt;&gt;"",$AB628&gt;DATE(2030,12,31)),"DATE_OUTLIER",""),IF($C628="","MISSING_QRCODE",""),IF($J628="UNKNOWN","UNKNOWN_PM_TYPE",""),IF($L628="UNKNOWN","UNKNOWN_STATUS",""))</f>
        <v/>
      </c>
      <c r="AQ628" s="42" t="str">
        <f t="shared" si="49"/>
        <v>NO</v>
      </c>
    </row>
    <row r="629" spans="1:43" x14ac:dyDescent="0.3">
      <c r="A629" s="38">
        <f>IF('query (10)'!A629="","",'query (10)'!A629)</f>
        <v>753</v>
      </c>
      <c r="B629" s="38">
        <f>IF('query (10)'!B629="","",'query (10)'!B629)</f>
        <v>21067</v>
      </c>
      <c r="C629" s="38" t="str">
        <f>TRIM(UPPER('query (10)'!M629))</f>
        <v>GR-1140</v>
      </c>
      <c r="D629" s="38" t="str">
        <f>TRIM(UPPER(IFERROR(_xlfn.TEXTBEFORE('query (10)'!L629,"("),'query (10)'!L629)))</f>
        <v>OUTER RING RACEWAY SUPER FINISH MACHINE</v>
      </c>
      <c r="E629" s="38" t="str">
        <f>IFERROR(TRIM(UPPER(_xlfn.TEXTBEFORE(_xlfn.TEXTAFTER('query (10)'!L629,"("),")"))),"")</f>
        <v/>
      </c>
      <c r="F629" s="38" t="str">
        <f>TRIM('query (10)'!K629)</f>
        <v>CR1</v>
      </c>
      <c r="G629" s="38" t="str">
        <f>IF('query (10)'!J629="","",'query (10)'!J629)</f>
        <v>Air Cylinder</v>
      </c>
      <c r="H629" s="38" t="str">
        <f>TRIM(UPPER('query (10)'!J629))</f>
        <v>AIR CYLINDER</v>
      </c>
      <c r="I629" s="38" t="str">
        <f>IF('query (10)'!F629="","",'query (10)'!F629)</f>
        <v>Time-based Maintenance</v>
      </c>
      <c r="J629" s="38" t="str">
        <f>IF('query (10)'!F629="","",IFERROR(INDEX(Cleaning_Rules!$B$14:$B$17,MATCH(TRIM('query (10)'!F629),Cleaning_Rules!$A$14:$A$17,0)),"UNKNOWN"))</f>
        <v>TBM</v>
      </c>
      <c r="K629" s="38" t="str">
        <f>IF('query (10)'!G629="","",'query (10)'!G629)</f>
        <v>เสร็จสิ้น</v>
      </c>
      <c r="L629" s="38" t="str">
        <f>IF('query (10)'!G629="","MISSING",IFERROR(INDEX(Cleaning_Rules!$B$5:$B$10,MATCH(TRIM('query (10)'!G629),Cleaning_Rules!$A$5:$A$10,0)),"UNKNOWN"))</f>
        <v>COMPLETED</v>
      </c>
      <c r="M629" s="38" t="str">
        <f>IF('query (10)'!I629="","",'query (10)'!I629)</f>
        <v>Mechanical</v>
      </c>
      <c r="N629" s="38" t="str">
        <f>IF('query (10)'!O629="","",'query (10)'!O629)</f>
        <v>Part Change</v>
      </c>
      <c r="O629" s="38" t="str">
        <f>IF('query (10)'!P629="","",'query (10)'!P629)</f>
        <v>Medium</v>
      </c>
      <c r="P629" s="38" t="str">
        <f>IF('query (10)'!N629="","",'query (10)'!N629)</f>
        <v>Cleaning pistone and Change seal pistone</v>
      </c>
      <c r="Q629" s="38" t="str">
        <f>TRIM('query (10)'!N629)</f>
        <v>Cleaning pistone and Change seal pistone</v>
      </c>
      <c r="R629" s="38" t="str">
        <f>TRIM(UPPER('query (10)'!R629))</f>
        <v>PACKING SEAL</v>
      </c>
      <c r="S629" s="38" t="str">
        <f>TRIM(UPPER('query (10)'!S629))</f>
        <v>MYA-20 (1 PACK=100 PCS.)</v>
      </c>
      <c r="T629" s="38" t="str">
        <f>IF('query (10)'!Q629="","",TRIM(UPPER('query (10)'!Q629)))</f>
        <v/>
      </c>
      <c r="U629" s="38" t="str">
        <f>IF('query (10)'!T629="","",'query (10)'!T629)</f>
        <v/>
      </c>
      <c r="V629" s="39" t="str">
        <f>IF('query (10)'!T629="","",IFERROR(VALUE('query (10)'!T629),""))</f>
        <v/>
      </c>
      <c r="W629" s="40">
        <f>IF('query (10)'!U629="","",'query (10)'!U629)</f>
        <v>0</v>
      </c>
      <c r="X629" s="39">
        <f>IF('query (10)'!V629="","",'query (10)'!V629)</f>
        <v>240</v>
      </c>
      <c r="Y629" s="41">
        <f>IF('query (10)'!W629="","",'query (10)'!W629)</f>
        <v>46150</v>
      </c>
      <c r="Z629" s="41">
        <f>IF('query (10)'!X629="","",'query (10)'!X629)</f>
        <v>46183</v>
      </c>
      <c r="AA629" s="41">
        <f>IF('query (10)'!Y629="","",'query (10)'!Y629)</f>
        <v>46183</v>
      </c>
      <c r="AB629" s="41">
        <f>IF('query (10)'!Z629="","",'query (10)'!Z629)</f>
        <v>46423</v>
      </c>
      <c r="AC629" s="38" t="str">
        <f>IF(OR('query (10)'!AA629="",COUNTIF(Cleaning_Rules!$A$21:$A$26,TRIM('query (10)'!AA629))&gt;0),"",TRIM('query (10)'!AA629))</f>
        <v/>
      </c>
      <c r="AD629" s="38" t="str">
        <f>IF('query (10)'!AB629="","",TRIM(IFERROR(_xlfn.TEXTBEFORE('query (10)'!AB629,"("),'query (10)'!AB629)))</f>
        <v>เริ่มซ่อมงาน PM แล้ว รับผิดชอบโดย PAHLA SEEDANG</v>
      </c>
      <c r="AE629" s="38" t="str">
        <f>IFERROR(LOWER(TRIM(_xlfn.TEXTBEFORE(_xlfn.TEXTAFTER('query (10)'!AB629,"("),")"))),"")</f>
        <v>pahla@nsk.com</v>
      </c>
      <c r="AF629" s="38" t="str">
        <f>IF('query (10)'!AD629="","",TRIM('query (10)'!AD629))</f>
        <v>ผะหลา สีแดง</v>
      </c>
      <c r="AG629" s="38" t="str">
        <f>IF('query (10)'!AE629="","",TRIM('query (10)'!AE629))</f>
        <v>ผะหลา สีแดง</v>
      </c>
      <c r="AH629" s="38" t="str">
        <f>IF('query (10)'!AF629="","",IFERROR(VALUE('query (10)'!AF629),""))</f>
        <v/>
      </c>
      <c r="AI629" s="38" t="str">
        <f>IF('query (10)'!AG629="","",TRIM('query (10)'!AG629))</f>
        <v/>
      </c>
      <c r="AJ629" s="38" t="str">
        <f>IF('query (10)'!AH629="","",IFERROR(VALUE('query (10)'!AH629),""))</f>
        <v/>
      </c>
      <c r="AK629" s="38" t="str">
        <f>IF('query (10)'!AI629="","",TRIM('query (10)'!AI629))</f>
        <v/>
      </c>
      <c r="AL629" s="42">
        <f t="shared" si="45"/>
        <v>2026</v>
      </c>
      <c r="AM629" s="42" t="str">
        <f t="shared" si="46"/>
        <v>2026-05</v>
      </c>
      <c r="AN629" s="42" t="str">
        <f t="shared" ca="1" si="47"/>
        <v/>
      </c>
      <c r="AO629" s="42" t="str">
        <f t="shared" si="48"/>
        <v>GR-1140 | OUTER RING RACEWAY SUPER FINISH MACHINE | CR1 | AIR CYLINDER | Time-based Maintenance | Mechanical | Part Change | Medium | Cleaning pistone and Change seal pistone | PACKING SEAL | MYA-20 (1 PACK=100 PCS.) | เริ่มซ่อมงาน PM แล้ว รับผิดชอบโดย PAHLA SEEDANG | ผะหลา สีแดง</v>
      </c>
      <c r="AP629" s="42" t="str">
        <f>_xlfn.TEXTJOIN("; ",TRUE,IF(COUNTA('query (10)'!A629:AK629)&lt;=6,"NEAR_EMPTY_ROW",""),IF($K629="","MISSING_STATUS",""),IF(AND($K629="เสร็จสิ้น",$Z629=""),"DONE_NO_ACTUAL_DATE",""),IF(AND($I629="Condition-based Maintenance",$AH629=""),"CBM_NO_MEASUREMENT",""),IF(OR($X629="",$X629=0),"INVALID_PERIOD",""),IF(AND($AA629&lt;&gt;"",$AB629&lt;&gt;"",$AB629&lt;$AA629),"DATE_SEQUENCE_ERROR",""),IF(AND($AB629&lt;&gt;"",$AB629&gt;DATE(2030,12,31)),"DATE_OUTLIER",""),IF($C629="","MISSING_QRCODE",""),IF($J629="UNKNOWN","UNKNOWN_PM_TYPE",""),IF($L629="UNKNOWN","UNKNOWN_STATUS",""))</f>
        <v/>
      </c>
      <c r="AQ629" s="42" t="str">
        <f t="shared" si="49"/>
        <v>NO</v>
      </c>
    </row>
    <row r="630" spans="1:43" x14ac:dyDescent="0.3">
      <c r="A630" s="38">
        <f>IF('query (10)'!A630="","",'query (10)'!A630)</f>
        <v>754</v>
      </c>
      <c r="B630" s="38">
        <f>IF('query (10)'!B630="","",'query (10)'!B630)</f>
        <v>21068</v>
      </c>
      <c r="C630" s="38" t="str">
        <f>TRIM(UPPER('query (10)'!M630))</f>
        <v>GR-1140</v>
      </c>
      <c r="D630" s="38" t="str">
        <f>TRIM(UPPER(IFERROR(_xlfn.TEXTBEFORE('query (10)'!L630,"("),'query (10)'!L630)))</f>
        <v>OUTER RING RACEWAY SUPER FINISH MACHINE</v>
      </c>
      <c r="E630" s="38" t="str">
        <f>IFERROR(TRIM(UPPER(_xlfn.TEXTBEFORE(_xlfn.TEXTAFTER('query (10)'!L630,"("),")"))),"")</f>
        <v/>
      </c>
      <c r="F630" s="38" t="str">
        <f>TRIM('query (10)'!K630)</f>
        <v>CR1</v>
      </c>
      <c r="G630" s="38" t="str">
        <f>IF('query (10)'!J630="","",'query (10)'!J630)</f>
        <v>Arm oscillation</v>
      </c>
      <c r="H630" s="38" t="str">
        <f>TRIM(UPPER('query (10)'!J630))</f>
        <v>ARM OSCILLATION</v>
      </c>
      <c r="I630" s="38" t="str">
        <f>IF('query (10)'!F630="","",'query (10)'!F630)</f>
        <v>Time-based Maintenance</v>
      </c>
      <c r="J630" s="38" t="str">
        <f>IF('query (10)'!F630="","",IFERROR(INDEX(Cleaning_Rules!$B$14:$B$17,MATCH(TRIM('query (10)'!F630),Cleaning_Rules!$A$14:$A$17,0)),"UNKNOWN"))</f>
        <v>TBM</v>
      </c>
      <c r="K630" s="38" t="str">
        <f>IF('query (10)'!G630="","",'query (10)'!G630)</f>
        <v>เสร็จสิ้น</v>
      </c>
      <c r="L630" s="38" t="str">
        <f>IF('query (10)'!G630="","MISSING",IFERROR(INDEX(Cleaning_Rules!$B$5:$B$10,MATCH(TRIM('query (10)'!G630),Cleaning_Rules!$A$5:$A$10,0)),"UNKNOWN"))</f>
        <v>COMPLETED</v>
      </c>
      <c r="M630" s="38" t="str">
        <f>IF('query (10)'!I630="","",'query (10)'!I630)</f>
        <v>Mechanical</v>
      </c>
      <c r="N630" s="38" t="str">
        <f>IF('query (10)'!O630="","",'query (10)'!O630)</f>
        <v>Part Change</v>
      </c>
      <c r="O630" s="38" t="str">
        <f>IF('query (10)'!P630="","",'query (10)'!P630)</f>
        <v>Medium</v>
      </c>
      <c r="P630" s="38" t="str">
        <f>IF('query (10)'!N630="","",'query (10)'!N630)</f>
        <v>Change bearing arm oscillation</v>
      </c>
      <c r="Q630" s="38" t="str">
        <f>TRIM('query (10)'!N630)</f>
        <v>Change bearing arm oscillation</v>
      </c>
      <c r="R630" s="38" t="str">
        <f>TRIM(UPPER('query (10)'!R630))</f>
        <v>BEARING</v>
      </c>
      <c r="S630" s="38" t="str">
        <f>TRIM(UPPER('query (10)'!S630))</f>
        <v>7004CTYNDULP4</v>
      </c>
      <c r="T630" s="38" t="str">
        <f>IF('query (10)'!Q630="","",TRIM(UPPER('query (10)'!Q630)))</f>
        <v/>
      </c>
      <c r="U630" s="38" t="str">
        <f>IF('query (10)'!T630="","",'query (10)'!T630)</f>
        <v/>
      </c>
      <c r="V630" s="39" t="str">
        <f>IF('query (10)'!T630="","",IFERROR(VALUE('query (10)'!T630),""))</f>
        <v/>
      </c>
      <c r="W630" s="40">
        <f>IF('query (10)'!U630="","",'query (10)'!U630)</f>
        <v>0</v>
      </c>
      <c r="X630" s="39">
        <f>IF('query (10)'!V630="","",'query (10)'!V630)</f>
        <v>1080</v>
      </c>
      <c r="Y630" s="41">
        <f>IF('query (10)'!W630="","",'query (10)'!W630)</f>
        <v>46150</v>
      </c>
      <c r="Z630" s="41">
        <f>IF('query (10)'!X630="","",'query (10)'!X630)</f>
        <v>46183</v>
      </c>
      <c r="AA630" s="41">
        <f>IF('query (10)'!Y630="","",'query (10)'!Y630)</f>
        <v>46183</v>
      </c>
      <c r="AB630" s="41">
        <f>IF('query (10)'!Z630="","",'query (10)'!Z630)</f>
        <v>47263</v>
      </c>
      <c r="AC630" s="38" t="str">
        <f>IF(OR('query (10)'!AA630="",COUNTIF(Cleaning_Rules!$A$21:$A$26,TRIM('query (10)'!AA630))&gt;0),"",TRIM('query (10)'!AA630))</f>
        <v/>
      </c>
      <c r="AD630" s="38" t="str">
        <f>IF('query (10)'!AB630="","",TRIM(IFERROR(_xlfn.TEXTBEFORE('query (10)'!AB630,"("),'query (10)'!AB630)))</f>
        <v>เริ่มซ่อมงาน PM แล้ว รับผิดชอบโดย PAHLA SEEDANG</v>
      </c>
      <c r="AE630" s="38" t="str">
        <f>IFERROR(LOWER(TRIM(_xlfn.TEXTBEFORE(_xlfn.TEXTAFTER('query (10)'!AB630,"("),")"))),"")</f>
        <v>pahla@nsk.com</v>
      </c>
      <c r="AF630" s="38" t="str">
        <f>IF('query (10)'!AD630="","",TRIM('query (10)'!AD630))</f>
        <v>ผะหลา สีแดง</v>
      </c>
      <c r="AG630" s="38" t="str">
        <f>IF('query (10)'!AE630="","",TRIM('query (10)'!AE630))</f>
        <v>ผะหลา สีแดง</v>
      </c>
      <c r="AH630" s="38" t="str">
        <f>IF('query (10)'!AF630="","",IFERROR(VALUE('query (10)'!AF630),""))</f>
        <v/>
      </c>
      <c r="AI630" s="38" t="str">
        <f>IF('query (10)'!AG630="","",TRIM('query (10)'!AG630))</f>
        <v/>
      </c>
      <c r="AJ630" s="38" t="str">
        <f>IF('query (10)'!AH630="","",IFERROR(VALUE('query (10)'!AH630),""))</f>
        <v/>
      </c>
      <c r="AK630" s="38" t="str">
        <f>IF('query (10)'!AI630="","",TRIM('query (10)'!AI630))</f>
        <v/>
      </c>
      <c r="AL630" s="42">
        <f t="shared" si="45"/>
        <v>2026</v>
      </c>
      <c r="AM630" s="42" t="str">
        <f t="shared" si="46"/>
        <v>2026-05</v>
      </c>
      <c r="AN630" s="42" t="str">
        <f t="shared" ca="1" si="47"/>
        <v/>
      </c>
      <c r="AO630" s="42" t="str">
        <f t="shared" si="48"/>
        <v>GR-1140 | OUTER RING RACEWAY SUPER FINISH MACHINE | CR1 | ARM OSCILLATION | Time-based Maintenance | Mechanical | Part Change | Medium | Change bearing arm oscillation | BEARING | 7004CTYNDULP4 | เริ่มซ่อมงาน PM แล้ว รับผิดชอบโดย PAHLA SEEDANG | ผะหลา สีแดง</v>
      </c>
      <c r="AP630" s="42" t="str">
        <f>_xlfn.TEXTJOIN("; ",TRUE,IF(COUNTA('query (10)'!A630:AK630)&lt;=6,"NEAR_EMPTY_ROW",""),IF($K630="","MISSING_STATUS",""),IF(AND($K630="เสร็จสิ้น",$Z630=""),"DONE_NO_ACTUAL_DATE",""),IF(AND($I630="Condition-based Maintenance",$AH630=""),"CBM_NO_MEASUREMENT",""),IF(OR($X630="",$X630=0),"INVALID_PERIOD",""),IF(AND($AA630&lt;&gt;"",$AB630&lt;&gt;"",$AB630&lt;$AA630),"DATE_SEQUENCE_ERROR",""),IF(AND($AB630&lt;&gt;"",$AB630&gt;DATE(2030,12,31)),"DATE_OUTLIER",""),IF($C630="","MISSING_QRCODE",""),IF($J630="UNKNOWN","UNKNOWN_PM_TYPE",""),IF($L630="UNKNOWN","UNKNOWN_STATUS",""))</f>
        <v/>
      </c>
      <c r="AQ630" s="42" t="str">
        <f t="shared" si="49"/>
        <v>NO</v>
      </c>
    </row>
    <row r="631" spans="1:43" x14ac:dyDescent="0.3">
      <c r="A631" s="38">
        <f>IF('query (10)'!A631="","",'query (10)'!A631)</f>
        <v>755</v>
      </c>
      <c r="B631" s="38" t="str">
        <f>IF('query (10)'!B631="","",'query (10)'!B631)</f>
        <v/>
      </c>
      <c r="C631" s="38" t="str">
        <f>TRIM(UPPER('query (10)'!M631))</f>
        <v>GR-1138</v>
      </c>
      <c r="D631" s="38" t="str">
        <f>TRIM(UPPER(IFERROR(_xlfn.TEXTBEFORE('query (10)'!L631,"("),'query (10)'!L631)))</f>
        <v>OUTER RING RACEWAY GRINDING MACHINE</v>
      </c>
      <c r="E631" s="38" t="str">
        <f>IFERROR(TRIM(UPPER(_xlfn.TEXTBEFORE(_xlfn.TEXTAFTER('query (10)'!L631,"("),")"))),"")</f>
        <v/>
      </c>
      <c r="F631" s="38" t="str">
        <f>TRIM('query (10)'!K631)</f>
        <v>CR1</v>
      </c>
      <c r="G631" s="38" t="str">
        <f>IF('query (10)'!J631="","",'query (10)'!J631)</f>
        <v>Dresser</v>
      </c>
      <c r="H631" s="38" t="str">
        <f>TRIM(UPPER('query (10)'!J631))</f>
        <v>DRESSER</v>
      </c>
      <c r="I631" s="38" t="str">
        <f>IF('query (10)'!F631="","",'query (10)'!F631)</f>
        <v>Time-based Maintenance</v>
      </c>
      <c r="J631" s="38" t="str">
        <f>IF('query (10)'!F631="","",IFERROR(INDEX(Cleaning_Rules!$B$14:$B$17,MATCH(TRIM('query (10)'!F631),Cleaning_Rules!$A$14:$A$17,0)),"UNKNOWN"))</f>
        <v>TBM</v>
      </c>
      <c r="K631" s="38" t="str">
        <f>IF('query (10)'!G631="","",'query (10)'!G631)</f>
        <v>แก้ไขแผน</v>
      </c>
      <c r="L631" s="38" t="str">
        <f>IF('query (10)'!G631="","MISSING",IFERROR(INDEX(Cleaning_Rules!$B$5:$B$10,MATCH(TRIM('query (10)'!G631),Cleaning_Rules!$A$5:$A$10,0)),"UNKNOWN"))</f>
        <v>PLAN_REVISED</v>
      </c>
      <c r="M631" s="38" t="str">
        <f>IF('query (10)'!I631="","",'query (10)'!I631)</f>
        <v>Mechanical</v>
      </c>
      <c r="N631" s="38" t="str">
        <f>IF('query (10)'!O631="","",'query (10)'!O631)</f>
        <v>Part Change</v>
      </c>
      <c r="O631" s="38" t="str">
        <f>IF('query (10)'!P631="","",'query (10)'!P631)</f>
        <v>Medium</v>
      </c>
      <c r="P631" s="38" t="str">
        <f>IF('query (10)'!N631="","",'query (10)'!N631)</f>
        <v>Change bearing table dresser unit</v>
      </c>
      <c r="Q631" s="38" t="str">
        <f>TRIM('query (10)'!N631)</f>
        <v>Change bearing table dresser unit</v>
      </c>
      <c r="R631" s="38" t="str">
        <f>TRIM(UPPER('query (10)'!R631))</f>
        <v>SEAR</v>
      </c>
      <c r="S631" s="38" t="str">
        <f>TRIM(UPPER('query (10)'!S631))</f>
        <v>VC12183</v>
      </c>
      <c r="T631" s="38" t="str">
        <f>IF('query (10)'!Q631="","",TRIM(UPPER('query (10)'!Q631)))</f>
        <v/>
      </c>
      <c r="U631" s="38" t="str">
        <f>IF('query (10)'!T631="","",'query (10)'!T631)</f>
        <v/>
      </c>
      <c r="V631" s="39" t="str">
        <f>IF('query (10)'!T631="","",IFERROR(VALUE('query (10)'!T631),""))</f>
        <v/>
      </c>
      <c r="W631" s="40">
        <f>IF('query (10)'!U631="","",'query (10)'!U631)</f>
        <v>0</v>
      </c>
      <c r="X631" s="39">
        <f>IF('query (10)'!V631="","",'query (10)'!V631)</f>
        <v>1080</v>
      </c>
      <c r="Y631" s="41">
        <f>IF('query (10)'!W631="","",'query (10)'!W631)</f>
        <v>46150</v>
      </c>
      <c r="Z631" s="41" t="str">
        <f>IF('query (10)'!X631="","",'query (10)'!X631)</f>
        <v/>
      </c>
      <c r="AA631" s="41">
        <f>IF('query (10)'!Y631="","",'query (10)'!Y631)</f>
        <v>46150</v>
      </c>
      <c r="AB631" s="41">
        <f>IF('query (10)'!Z631="","",'query (10)'!Z631)</f>
        <v>47230</v>
      </c>
      <c r="AC631" s="38" t="str">
        <f>IF(OR('query (10)'!AA631="",COUNTIF(Cleaning_Rules!$A$21:$A$26,TRIM('query (10)'!AA631))&gt;0),"",TRIM('query (10)'!AA631))</f>
        <v/>
      </c>
      <c r="AD631" s="38" t="str">
        <f>IF('query (10)'!AB631="","",TRIM(IFERROR(_xlfn.TEXTBEFORE('query (10)'!AB631,"("),'query (10)'!AB631)))</f>
        <v/>
      </c>
      <c r="AE631" s="38" t="str">
        <f>IFERROR(LOWER(TRIM(_xlfn.TEXTBEFORE(_xlfn.TEXTAFTER('query (10)'!AB631,"("),")"))),"")</f>
        <v/>
      </c>
      <c r="AF631" s="38" t="str">
        <f>IF('query (10)'!AD631="","",TRIM('query (10)'!AD631))</f>
        <v>ผะหลา สีแดง</v>
      </c>
      <c r="AG631" s="38" t="str">
        <f>IF('query (10)'!AE631="","",TRIM('query (10)'!AE631))</f>
        <v>ผะหลา สีแดง</v>
      </c>
      <c r="AH631" s="38" t="str">
        <f>IF('query (10)'!AF631="","",IFERROR(VALUE('query (10)'!AF631),""))</f>
        <v/>
      </c>
      <c r="AI631" s="38" t="str">
        <f>IF('query (10)'!AG631="","",TRIM('query (10)'!AG631))</f>
        <v/>
      </c>
      <c r="AJ631" s="38" t="str">
        <f>IF('query (10)'!AH631="","",IFERROR(VALUE('query (10)'!AH631),""))</f>
        <v/>
      </c>
      <c r="AK631" s="38" t="str">
        <f>IF('query (10)'!AI631="","",TRIM('query (10)'!AI631))</f>
        <v/>
      </c>
      <c r="AL631" s="42">
        <f t="shared" si="45"/>
        <v>2026</v>
      </c>
      <c r="AM631" s="42" t="str">
        <f t="shared" si="46"/>
        <v>2026-05</v>
      </c>
      <c r="AN631" s="42" t="str">
        <f t="shared" ca="1" si="47"/>
        <v>ON_SCHEDULE</v>
      </c>
      <c r="AO631" s="42" t="str">
        <f t="shared" si="48"/>
        <v>GR-1138 | OUTER RING RACEWAY GRINDING MACHINE | CR1 | DRESSER | Time-based Maintenance | Mechanical | Part Change | Medium | Change bearing table dresser unit | SEAR | VC12183 | ผะหลา สีแดง</v>
      </c>
      <c r="AP631" s="42" t="str">
        <f>_xlfn.TEXTJOIN("; ",TRUE,IF(COUNTA('query (10)'!A631:AK631)&lt;=6,"NEAR_EMPTY_ROW",""),IF($K631="","MISSING_STATUS",""),IF(AND($K631="เสร็จสิ้น",$Z631=""),"DONE_NO_ACTUAL_DATE",""),IF(AND($I631="Condition-based Maintenance",$AH631=""),"CBM_NO_MEASUREMENT",""),IF(OR($X631="",$X631=0),"INVALID_PERIOD",""),IF(AND($AA631&lt;&gt;"",$AB631&lt;&gt;"",$AB631&lt;$AA631),"DATE_SEQUENCE_ERROR",""),IF(AND($AB631&lt;&gt;"",$AB631&gt;DATE(2030,12,31)),"DATE_OUTLIER",""),IF($C631="","MISSING_QRCODE",""),IF($J631="UNKNOWN","UNKNOWN_PM_TYPE",""),IF($L631="UNKNOWN","UNKNOWN_STATUS",""))</f>
        <v/>
      </c>
      <c r="AQ631" s="42" t="str">
        <f t="shared" si="49"/>
        <v>NO</v>
      </c>
    </row>
    <row r="632" spans="1:43" x14ac:dyDescent="0.3">
      <c r="A632" s="38">
        <f>IF('query (10)'!A632="","",'query (10)'!A632)</f>
        <v>756</v>
      </c>
      <c r="B632" s="38" t="str">
        <f>IF('query (10)'!B632="","",'query (10)'!B632)</f>
        <v/>
      </c>
      <c r="C632" s="38" t="str">
        <f>TRIM(UPPER('query (10)'!M632))</f>
        <v>GR-1138</v>
      </c>
      <c r="D632" s="38" t="str">
        <f>TRIM(UPPER(IFERROR(_xlfn.TEXTBEFORE('query (10)'!L632,"("),'query (10)'!L632)))</f>
        <v>OUTER RING RACEWAY GRINDING MACHINE</v>
      </c>
      <c r="E632" s="38" t="str">
        <f>IFERROR(TRIM(UPPER(_xlfn.TEXTBEFORE(_xlfn.TEXTAFTER('query (10)'!L632,"("),")"))),"")</f>
        <v/>
      </c>
      <c r="F632" s="38" t="str">
        <f>TRIM('query (10)'!K632)</f>
        <v>CR1</v>
      </c>
      <c r="G632" s="38" t="str">
        <f>IF('query (10)'!J632="","",'query (10)'!J632)</f>
        <v>Dresser</v>
      </c>
      <c r="H632" s="38" t="str">
        <f>TRIM(UPPER('query (10)'!J632))</f>
        <v>DRESSER</v>
      </c>
      <c r="I632" s="38" t="str">
        <f>IF('query (10)'!F632="","",'query (10)'!F632)</f>
        <v>Time-based Maintenance</v>
      </c>
      <c r="J632" s="38" t="str">
        <f>IF('query (10)'!F632="","",IFERROR(INDEX(Cleaning_Rules!$B$14:$B$17,MATCH(TRIM('query (10)'!F632),Cleaning_Rules!$A$14:$A$17,0)),"UNKNOWN"))</f>
        <v>TBM</v>
      </c>
      <c r="K632" s="38" t="str">
        <f>IF('query (10)'!G632="","",'query (10)'!G632)</f>
        <v>แก้ไขแผน</v>
      </c>
      <c r="L632" s="38" t="str">
        <f>IF('query (10)'!G632="","MISSING",IFERROR(INDEX(Cleaning_Rules!$B$5:$B$10,MATCH(TRIM('query (10)'!G632),Cleaning_Rules!$A$5:$A$10,0)),"UNKNOWN"))</f>
        <v>PLAN_REVISED</v>
      </c>
      <c r="M632" s="38" t="str">
        <f>IF('query (10)'!I632="","",'query (10)'!I632)</f>
        <v>Mechanical</v>
      </c>
      <c r="N632" s="38" t="str">
        <f>IF('query (10)'!O632="","",'query (10)'!O632)</f>
        <v>Part Change</v>
      </c>
      <c r="O632" s="38" t="str">
        <f>IF('query (10)'!P632="","",'query (10)'!P632)</f>
        <v>Medium</v>
      </c>
      <c r="P632" s="38" t="str">
        <f>IF('query (10)'!N632="","",'query (10)'!N632)</f>
        <v>Change bearing and seal cylinder dresser</v>
      </c>
      <c r="Q632" s="38" t="str">
        <f>TRIM('query (10)'!N632)</f>
        <v>Change bearing and seal cylinder dresser</v>
      </c>
      <c r="R632" s="38" t="str">
        <f>TRIM(UPPER('query (10)'!R632))</f>
        <v>BEARING</v>
      </c>
      <c r="S632" s="38" t="str">
        <f>TRIM(UPPER('query (10)'!S632))</f>
        <v>BK1210</v>
      </c>
      <c r="T632" s="38" t="str">
        <f>IF('query (10)'!Q632="","",TRIM(UPPER('query (10)'!Q632)))</f>
        <v/>
      </c>
      <c r="U632" s="38" t="str">
        <f>IF('query (10)'!T632="","",'query (10)'!T632)</f>
        <v/>
      </c>
      <c r="V632" s="39" t="str">
        <f>IF('query (10)'!T632="","",IFERROR(VALUE('query (10)'!T632),""))</f>
        <v/>
      </c>
      <c r="W632" s="40">
        <f>IF('query (10)'!U632="","",'query (10)'!U632)</f>
        <v>0</v>
      </c>
      <c r="X632" s="39">
        <f>IF('query (10)'!V632="","",'query (10)'!V632)</f>
        <v>1080</v>
      </c>
      <c r="Y632" s="41">
        <f>IF('query (10)'!W632="","",'query (10)'!W632)</f>
        <v>46150</v>
      </c>
      <c r="Z632" s="41" t="str">
        <f>IF('query (10)'!X632="","",'query (10)'!X632)</f>
        <v/>
      </c>
      <c r="AA632" s="41">
        <f>IF('query (10)'!Y632="","",'query (10)'!Y632)</f>
        <v>46150</v>
      </c>
      <c r="AB632" s="41">
        <f>IF('query (10)'!Z632="","",'query (10)'!Z632)</f>
        <v>47230</v>
      </c>
      <c r="AC632" s="38" t="str">
        <f>IF(OR('query (10)'!AA632="",COUNTIF(Cleaning_Rules!$A$21:$A$26,TRIM('query (10)'!AA632))&gt;0),"",TRIM('query (10)'!AA632))</f>
        <v>part model bearing HK1210FM/BK1210
SEAL OS12183/DKI12.5
O-RING P12.5/P16/P39/G40
BALL 1/8</v>
      </c>
      <c r="AD632" s="38" t="str">
        <f>IF('query (10)'!AB632="","",TRIM(IFERROR(_xlfn.TEXTBEFORE('query (10)'!AB632,"("),'query (10)'!AB632)))</f>
        <v/>
      </c>
      <c r="AE632" s="38" t="str">
        <f>IFERROR(LOWER(TRIM(_xlfn.TEXTBEFORE(_xlfn.TEXTAFTER('query (10)'!AB632,"("),")"))),"")</f>
        <v/>
      </c>
      <c r="AF632" s="38" t="str">
        <f>IF('query (10)'!AD632="","",TRIM('query (10)'!AD632))</f>
        <v>ผะหลา สีแดง</v>
      </c>
      <c r="AG632" s="38" t="str">
        <f>IF('query (10)'!AE632="","",TRIM('query (10)'!AE632))</f>
        <v>ผะหลา สีแดง</v>
      </c>
      <c r="AH632" s="38" t="str">
        <f>IF('query (10)'!AF632="","",IFERROR(VALUE('query (10)'!AF632),""))</f>
        <v/>
      </c>
      <c r="AI632" s="38" t="str">
        <f>IF('query (10)'!AG632="","",TRIM('query (10)'!AG632))</f>
        <v/>
      </c>
      <c r="AJ632" s="38" t="str">
        <f>IF('query (10)'!AH632="","",IFERROR(VALUE('query (10)'!AH632),""))</f>
        <v/>
      </c>
      <c r="AK632" s="38" t="str">
        <f>IF('query (10)'!AI632="","",TRIM('query (10)'!AI632))</f>
        <v/>
      </c>
      <c r="AL632" s="42">
        <f t="shared" si="45"/>
        <v>2026</v>
      </c>
      <c r="AM632" s="42" t="str">
        <f t="shared" si="46"/>
        <v>2026-05</v>
      </c>
      <c r="AN632" s="42" t="str">
        <f t="shared" ca="1" si="47"/>
        <v>ON_SCHEDULE</v>
      </c>
      <c r="AO632" s="42" t="str">
        <f t="shared" si="48"/>
        <v>GR-1138 | OUTER RING RACEWAY GRINDING MACHINE | CR1 | DRESSER | Time-based Maintenance | Mechanical | Part Change | Medium | Change bearing and seal cylinder dresser | BEARING | BK1210 | part model bearing HK1210FM/BK1210
SEAL OS12183/DKI12.5
O-RING P12.5/P16/P39/G40
BALL 1/8 | ผะหลา สีแดง</v>
      </c>
      <c r="AP632" s="42" t="str">
        <f>_xlfn.TEXTJOIN("; ",TRUE,IF(COUNTA('query (10)'!A632:AK632)&lt;=6,"NEAR_EMPTY_ROW",""),IF($K632="","MISSING_STATUS",""),IF(AND($K632="เสร็จสิ้น",$Z632=""),"DONE_NO_ACTUAL_DATE",""),IF(AND($I632="Condition-based Maintenance",$AH632=""),"CBM_NO_MEASUREMENT",""),IF(OR($X632="",$X632=0),"INVALID_PERIOD",""),IF(AND($AA632&lt;&gt;"",$AB632&lt;&gt;"",$AB632&lt;$AA632),"DATE_SEQUENCE_ERROR",""),IF(AND($AB632&lt;&gt;"",$AB632&gt;DATE(2030,12,31)),"DATE_OUTLIER",""),IF($C632="","MISSING_QRCODE",""),IF($J632="UNKNOWN","UNKNOWN_PM_TYPE",""),IF($L632="UNKNOWN","UNKNOWN_STATUS",""))</f>
        <v/>
      </c>
      <c r="AQ632" s="42" t="str">
        <f t="shared" si="49"/>
        <v>NO</v>
      </c>
    </row>
    <row r="633" spans="1:43" x14ac:dyDescent="0.3">
      <c r="A633" s="38">
        <f>IF('query (10)'!A633="","",'query (10)'!A633)</f>
        <v>757</v>
      </c>
      <c r="B633" s="38">
        <f>IF('query (10)'!B633="","",'query (10)'!B633)</f>
        <v>21069</v>
      </c>
      <c r="C633" s="38" t="str">
        <f>TRIM(UPPER('query (10)'!M633))</f>
        <v>GR-1141</v>
      </c>
      <c r="D633" s="38" t="str">
        <f>TRIM(UPPER(IFERROR(_xlfn.TEXTBEFORE('query (10)'!L633,"("),'query (10)'!L633)))</f>
        <v>INNER RING RACEWAY GRINDING MACHINE</v>
      </c>
      <c r="E633" s="38" t="str">
        <f>IFERROR(TRIM(UPPER(_xlfn.TEXTBEFORE(_xlfn.TEXTAFTER('query (10)'!L633,"("),")"))),"")</f>
        <v/>
      </c>
      <c r="F633" s="38" t="str">
        <f>TRIM('query (10)'!K633)</f>
        <v>CR1</v>
      </c>
      <c r="G633" s="38" t="str">
        <f>IF('query (10)'!J633="","",'query (10)'!J633)</f>
        <v xml:space="preserve">loader </v>
      </c>
      <c r="H633" s="38" t="str">
        <f>TRIM(UPPER('query (10)'!J633))</f>
        <v>LOADER</v>
      </c>
      <c r="I633" s="38" t="str">
        <f>IF('query (10)'!F633="","",'query (10)'!F633)</f>
        <v>Time-based Maintenance</v>
      </c>
      <c r="J633" s="38" t="str">
        <f>IF('query (10)'!F633="","",IFERROR(INDEX(Cleaning_Rules!$B$14:$B$17,MATCH(TRIM('query (10)'!F633),Cleaning_Rules!$A$14:$A$17,0)),"UNKNOWN"))</f>
        <v>TBM</v>
      </c>
      <c r="K633" s="38" t="str">
        <f>IF('query (10)'!G633="","",'query (10)'!G633)</f>
        <v>เสร็จสิ้น</v>
      </c>
      <c r="L633" s="38" t="str">
        <f>IF('query (10)'!G633="","MISSING",IFERROR(INDEX(Cleaning_Rules!$B$5:$B$10,MATCH(TRIM('query (10)'!G633),Cleaning_Rules!$A$5:$A$10,0)),"UNKNOWN"))</f>
        <v>COMPLETED</v>
      </c>
      <c r="M633" s="38" t="str">
        <f>IF('query (10)'!I633="","",'query (10)'!I633)</f>
        <v>Mechanical</v>
      </c>
      <c r="N633" s="38" t="str">
        <f>IF('query (10)'!O633="","",'query (10)'!O633)</f>
        <v>Inspection</v>
      </c>
      <c r="O633" s="38" t="str">
        <f>IF('query (10)'!P633="","",'query (10)'!P633)</f>
        <v>Medium</v>
      </c>
      <c r="P633" s="38" t="str">
        <f>IF('query (10)'!N633="","",'query (10)'!N633)</f>
        <v xml:space="preserve">Check level oil Loader </v>
      </c>
      <c r="Q633" s="38" t="str">
        <f>TRIM('query (10)'!N633)</f>
        <v>Check level oil Loader</v>
      </c>
      <c r="R633" s="38" t="str">
        <f>TRIM(UPPER('query (10)'!R633))</f>
        <v/>
      </c>
      <c r="S633" s="38" t="str">
        <f>TRIM(UPPER('query (10)'!S633))</f>
        <v/>
      </c>
      <c r="T633" s="38" t="str">
        <f>IF('query (10)'!Q633="","",TRIM(UPPER('query (10)'!Q633)))</f>
        <v/>
      </c>
      <c r="U633" s="38" t="str">
        <f>IF('query (10)'!T633="","",'query (10)'!T633)</f>
        <v/>
      </c>
      <c r="V633" s="39" t="str">
        <f>IF('query (10)'!T633="","",IFERROR(VALUE('query (10)'!T633),""))</f>
        <v/>
      </c>
      <c r="W633" s="40">
        <f>IF('query (10)'!U633="","",'query (10)'!U633)</f>
        <v>0</v>
      </c>
      <c r="X633" s="39">
        <f>IF('query (10)'!V633="","",'query (10)'!V633)</f>
        <v>180</v>
      </c>
      <c r="Y633" s="41">
        <f>IF('query (10)'!W633="","",'query (10)'!W633)</f>
        <v>46150</v>
      </c>
      <c r="Z633" s="41">
        <f>IF('query (10)'!X633="","",'query (10)'!X633)</f>
        <v>46183</v>
      </c>
      <c r="AA633" s="41">
        <f>IF('query (10)'!Y633="","",'query (10)'!Y633)</f>
        <v>46183</v>
      </c>
      <c r="AB633" s="41">
        <f>IF('query (10)'!Z633="","",'query (10)'!Z633)</f>
        <v>46363</v>
      </c>
      <c r="AC633" s="38" t="str">
        <f>IF(OR('query (10)'!AA633="",COUNTIF(Cleaning_Rules!$A$21:$A$26,TRIM('query (10)'!AA633))&gt;0),"",TRIM('query (10)'!AA633))</f>
        <v/>
      </c>
      <c r="AD633" s="38" t="str">
        <f>IF('query (10)'!AB633="","",TRIM(IFERROR(_xlfn.TEXTBEFORE('query (10)'!AB633,"("),'query (10)'!AB633)))</f>
        <v>เริ่มซ่อมงาน PM แล้ว รับผิดชอบโดย PAHLA SEEDANG</v>
      </c>
      <c r="AE633" s="38" t="str">
        <f>IFERROR(LOWER(TRIM(_xlfn.TEXTBEFORE(_xlfn.TEXTAFTER('query (10)'!AB633,"("),")"))),"")</f>
        <v>pahla@nsk.com</v>
      </c>
      <c r="AF633" s="38" t="str">
        <f>IF('query (10)'!AD633="","",TRIM('query (10)'!AD633))</f>
        <v>ผะหลา สีแดง</v>
      </c>
      <c r="AG633" s="38" t="str">
        <f>IF('query (10)'!AE633="","",TRIM('query (10)'!AE633))</f>
        <v>ผะหลา สีแดง</v>
      </c>
      <c r="AH633" s="38" t="str">
        <f>IF('query (10)'!AF633="","",IFERROR(VALUE('query (10)'!AF633),""))</f>
        <v/>
      </c>
      <c r="AI633" s="38" t="str">
        <f>IF('query (10)'!AG633="","",TRIM('query (10)'!AG633))</f>
        <v/>
      </c>
      <c r="AJ633" s="38" t="str">
        <f>IF('query (10)'!AH633="","",IFERROR(VALUE('query (10)'!AH633),""))</f>
        <v/>
      </c>
      <c r="AK633" s="38" t="str">
        <f>IF('query (10)'!AI633="","",TRIM('query (10)'!AI633))</f>
        <v/>
      </c>
      <c r="AL633" s="42">
        <f t="shared" si="45"/>
        <v>2026</v>
      </c>
      <c r="AM633" s="42" t="str">
        <f t="shared" si="46"/>
        <v>2026-05</v>
      </c>
      <c r="AN633" s="42" t="str">
        <f t="shared" ca="1" si="47"/>
        <v/>
      </c>
      <c r="AO633" s="42" t="str">
        <f t="shared" si="48"/>
        <v>GR-1141 | INNER RING RACEWAY GRINDING MACHINE | CR1 | LOADER | Time-based Maintenance | Mechanical | Inspection | Medium | Check level oil Loader | เริ่มซ่อมงาน PM แล้ว รับผิดชอบโดย PAHLA SEEDANG | ผะหลา สีแดง</v>
      </c>
      <c r="AP633" s="42" t="str">
        <f>_xlfn.TEXTJOIN("; ",TRUE,IF(COUNTA('query (10)'!A633:AK633)&lt;=6,"NEAR_EMPTY_ROW",""),IF($K633="","MISSING_STATUS",""),IF(AND($K633="เสร็จสิ้น",$Z633=""),"DONE_NO_ACTUAL_DATE",""),IF(AND($I633="Condition-based Maintenance",$AH633=""),"CBM_NO_MEASUREMENT",""),IF(OR($X633="",$X633=0),"INVALID_PERIOD",""),IF(AND($AA633&lt;&gt;"",$AB633&lt;&gt;"",$AB633&lt;$AA633),"DATE_SEQUENCE_ERROR",""),IF(AND($AB633&lt;&gt;"",$AB633&gt;DATE(2030,12,31)),"DATE_OUTLIER",""),IF($C633="","MISSING_QRCODE",""),IF($J633="UNKNOWN","UNKNOWN_PM_TYPE",""),IF($L633="UNKNOWN","UNKNOWN_STATUS",""))</f>
        <v/>
      </c>
      <c r="AQ633" s="42" t="str">
        <f t="shared" si="49"/>
        <v>NO</v>
      </c>
    </row>
    <row r="634" spans="1:43" x14ac:dyDescent="0.3">
      <c r="A634" s="38">
        <f>IF('query (10)'!A634="","",'query (10)'!A634)</f>
        <v>758</v>
      </c>
      <c r="B634" s="38">
        <f>IF('query (10)'!B634="","",'query (10)'!B634)</f>
        <v>21070</v>
      </c>
      <c r="C634" s="38" t="str">
        <f>TRIM(UPPER('query (10)'!M634))</f>
        <v>GR-1143</v>
      </c>
      <c r="D634" s="38" t="str">
        <f>TRIM(UPPER(IFERROR(_xlfn.TEXTBEFORE('query (10)'!L634,"("),'query (10)'!L634)))</f>
        <v>INNER RING RACEWAY SUPER FINISH MACHINE</v>
      </c>
      <c r="E634" s="38" t="str">
        <f>IFERROR(TRIM(UPPER(_xlfn.TEXTBEFORE(_xlfn.TEXTAFTER('query (10)'!L634,"("),")"))),"")</f>
        <v/>
      </c>
      <c r="F634" s="38" t="str">
        <f>TRIM('query (10)'!K634)</f>
        <v>CR1</v>
      </c>
      <c r="G634" s="38" t="str">
        <f>IF('query (10)'!J634="","",'query (10)'!J634)</f>
        <v>Air Cylinder</v>
      </c>
      <c r="H634" s="38" t="str">
        <f>TRIM(UPPER('query (10)'!J634))</f>
        <v>AIR CYLINDER</v>
      </c>
      <c r="I634" s="38" t="str">
        <f>IF('query (10)'!F634="","",'query (10)'!F634)</f>
        <v>Time-based Maintenance</v>
      </c>
      <c r="J634" s="38" t="str">
        <f>IF('query (10)'!F634="","",IFERROR(INDEX(Cleaning_Rules!$B$14:$B$17,MATCH(TRIM('query (10)'!F634),Cleaning_Rules!$A$14:$A$17,0)),"UNKNOWN"))</f>
        <v>TBM</v>
      </c>
      <c r="K634" s="38" t="str">
        <f>IF('query (10)'!G634="","",'query (10)'!G634)</f>
        <v>เสร็จสิ้น</v>
      </c>
      <c r="L634" s="38" t="str">
        <f>IF('query (10)'!G634="","MISSING",IFERROR(INDEX(Cleaning_Rules!$B$5:$B$10,MATCH(TRIM('query (10)'!G634),Cleaning_Rules!$A$5:$A$10,0)),"UNKNOWN"))</f>
        <v>COMPLETED</v>
      </c>
      <c r="M634" s="38" t="str">
        <f>IF('query (10)'!I634="","",'query (10)'!I634)</f>
        <v>Mechanical</v>
      </c>
      <c r="N634" s="38" t="str">
        <f>IF('query (10)'!O634="","",'query (10)'!O634)</f>
        <v>Cleaning</v>
      </c>
      <c r="O634" s="38" t="str">
        <f>IF('query (10)'!P634="","",'query (10)'!P634)</f>
        <v>Medium</v>
      </c>
      <c r="P634" s="38" t="str">
        <f>IF('query (10)'!N634="","",'query (10)'!N634)</f>
        <v>Cleaning pistone and Change  seal pistone</v>
      </c>
      <c r="Q634" s="38" t="str">
        <f>TRIM('query (10)'!N634)</f>
        <v>Cleaning pistone and Change seal pistone</v>
      </c>
      <c r="R634" s="38" t="str">
        <f>TRIM(UPPER('query (10)'!R634))</f>
        <v>PACKING SEAL</v>
      </c>
      <c r="S634" s="38" t="str">
        <f>TRIM(UPPER('query (10)'!S634))</f>
        <v>MYA-20 (1 PACK=100 PCS.)</v>
      </c>
      <c r="T634" s="38" t="str">
        <f>IF('query (10)'!Q634="","",TRIM(UPPER('query (10)'!Q634)))</f>
        <v/>
      </c>
      <c r="U634" s="38" t="str">
        <f>IF('query (10)'!T634="","",'query (10)'!T634)</f>
        <v/>
      </c>
      <c r="V634" s="39" t="str">
        <f>IF('query (10)'!T634="","",IFERROR(VALUE('query (10)'!T634),""))</f>
        <v/>
      </c>
      <c r="W634" s="40">
        <f>IF('query (10)'!U634="","",'query (10)'!U634)</f>
        <v>0</v>
      </c>
      <c r="X634" s="39">
        <f>IF('query (10)'!V634="","",'query (10)'!V634)</f>
        <v>240</v>
      </c>
      <c r="Y634" s="41">
        <f>IF('query (10)'!W634="","",'query (10)'!W634)</f>
        <v>46150</v>
      </c>
      <c r="Z634" s="41">
        <f>IF('query (10)'!X634="","",'query (10)'!X634)</f>
        <v>46165</v>
      </c>
      <c r="AA634" s="41">
        <f>IF('query (10)'!Y634="","",'query (10)'!Y634)</f>
        <v>46165</v>
      </c>
      <c r="AB634" s="41">
        <f>IF('query (10)'!Z634="","",'query (10)'!Z634)</f>
        <v>46405</v>
      </c>
      <c r="AC634" s="38" t="str">
        <f>IF(OR('query (10)'!AA634="",COUNTIF(Cleaning_Rules!$A$21:$A$26,TRIM('query (10)'!AA634))&gt;0),"",TRIM('query (10)'!AA634))</f>
        <v/>
      </c>
      <c r="AD634" s="38" t="str">
        <f>IF('query (10)'!AB634="","",TRIM(IFERROR(_xlfn.TEXTBEFORE('query (10)'!AB634,"("),'query (10)'!AB634)))</f>
        <v>เริ่มซ่อมงาน PM แล้ว รับผิดชอบโดย PAHLA SEEDANG</v>
      </c>
      <c r="AE634" s="38" t="str">
        <f>IFERROR(LOWER(TRIM(_xlfn.TEXTBEFORE(_xlfn.TEXTAFTER('query (10)'!AB634,"("),")"))),"")</f>
        <v>pahla@nsk.com</v>
      </c>
      <c r="AF634" s="38" t="str">
        <f>IF('query (10)'!AD634="","",TRIM('query (10)'!AD634))</f>
        <v>ผะหลา สีแดง</v>
      </c>
      <c r="AG634" s="38" t="str">
        <f>IF('query (10)'!AE634="","",TRIM('query (10)'!AE634))</f>
        <v>ผะหลา สีแดง</v>
      </c>
      <c r="AH634" s="38" t="str">
        <f>IF('query (10)'!AF634="","",IFERROR(VALUE('query (10)'!AF634),""))</f>
        <v/>
      </c>
      <c r="AI634" s="38" t="str">
        <f>IF('query (10)'!AG634="","",TRIM('query (10)'!AG634))</f>
        <v/>
      </c>
      <c r="AJ634" s="38" t="str">
        <f>IF('query (10)'!AH634="","",IFERROR(VALUE('query (10)'!AH634),""))</f>
        <v/>
      </c>
      <c r="AK634" s="38" t="str">
        <f>IF('query (10)'!AI634="","",TRIM('query (10)'!AI634))</f>
        <v/>
      </c>
      <c r="AL634" s="42">
        <f t="shared" si="45"/>
        <v>2026</v>
      </c>
      <c r="AM634" s="42" t="str">
        <f t="shared" si="46"/>
        <v>2026-05</v>
      </c>
      <c r="AN634" s="42" t="str">
        <f t="shared" ca="1" si="47"/>
        <v/>
      </c>
      <c r="AO634" s="42" t="str">
        <f t="shared" si="48"/>
        <v>GR-1143 | INNER RING RACEWAY SUPER FINISH MACHINE | CR1 | AIR CYLINDER | Time-based Maintenance | Mechanical | Cleaning | Medium | Cleaning pistone and Change seal pistone | PACKING SEAL | MYA-20 (1 PACK=100 PCS.) | เริ่มซ่อมงาน PM แล้ว รับผิดชอบโดย PAHLA SEEDANG | ผะหลา สีแดง</v>
      </c>
      <c r="AP634" s="42" t="str">
        <f>_xlfn.TEXTJOIN("; ",TRUE,IF(COUNTA('query (10)'!A634:AK634)&lt;=6,"NEAR_EMPTY_ROW",""),IF($K634="","MISSING_STATUS",""),IF(AND($K634="เสร็จสิ้น",$Z634=""),"DONE_NO_ACTUAL_DATE",""),IF(AND($I634="Condition-based Maintenance",$AH634=""),"CBM_NO_MEASUREMENT",""),IF(OR($X634="",$X634=0),"INVALID_PERIOD",""),IF(AND($AA634&lt;&gt;"",$AB634&lt;&gt;"",$AB634&lt;$AA634),"DATE_SEQUENCE_ERROR",""),IF(AND($AB634&lt;&gt;"",$AB634&gt;DATE(2030,12,31)),"DATE_OUTLIER",""),IF($C634="","MISSING_QRCODE",""),IF($J634="UNKNOWN","UNKNOWN_PM_TYPE",""),IF($L634="UNKNOWN","UNKNOWN_STATUS",""))</f>
        <v/>
      </c>
      <c r="AQ634" s="42" t="str">
        <f t="shared" si="49"/>
        <v>NO</v>
      </c>
    </row>
    <row r="635" spans="1:43" x14ac:dyDescent="0.3">
      <c r="A635" s="38">
        <f>IF('query (10)'!A635="","",'query (10)'!A635)</f>
        <v>759</v>
      </c>
      <c r="B635" s="38">
        <f>IF('query (10)'!B635="","",'query (10)'!B635)</f>
        <v>21071</v>
      </c>
      <c r="C635" s="38" t="str">
        <f>TRIM(UPPER('query (10)'!M635))</f>
        <v>GR-1143</v>
      </c>
      <c r="D635" s="38" t="str">
        <f>TRIM(UPPER(IFERROR(_xlfn.TEXTBEFORE('query (10)'!L635,"("),'query (10)'!L635)))</f>
        <v>INNER RING RACEWAY SUPER FINISH MACHINE</v>
      </c>
      <c r="E635" s="38" t="str">
        <f>IFERROR(TRIM(UPPER(_xlfn.TEXTBEFORE(_xlfn.TEXTAFTER('query (10)'!L635,"("),")"))),"")</f>
        <v/>
      </c>
      <c r="F635" s="38" t="str">
        <f>TRIM('query (10)'!K635)</f>
        <v>CR1</v>
      </c>
      <c r="G635" s="38" t="str">
        <f>IF('query (10)'!J635="","",'query (10)'!J635)</f>
        <v>Arm oscillation</v>
      </c>
      <c r="H635" s="38" t="str">
        <f>TRIM(UPPER('query (10)'!J635))</f>
        <v>ARM OSCILLATION</v>
      </c>
      <c r="I635" s="38" t="str">
        <f>IF('query (10)'!F635="","",'query (10)'!F635)</f>
        <v>Time-based Maintenance</v>
      </c>
      <c r="J635" s="38" t="str">
        <f>IF('query (10)'!F635="","",IFERROR(INDEX(Cleaning_Rules!$B$14:$B$17,MATCH(TRIM('query (10)'!F635),Cleaning_Rules!$A$14:$A$17,0)),"UNKNOWN"))</f>
        <v>TBM</v>
      </c>
      <c r="K635" s="38" t="str">
        <f>IF('query (10)'!G635="","",'query (10)'!G635)</f>
        <v>เสร็จสิ้น</v>
      </c>
      <c r="L635" s="38" t="str">
        <f>IF('query (10)'!G635="","MISSING",IFERROR(INDEX(Cleaning_Rules!$B$5:$B$10,MATCH(TRIM('query (10)'!G635),Cleaning_Rules!$A$5:$A$10,0)),"UNKNOWN"))</f>
        <v>COMPLETED</v>
      </c>
      <c r="M635" s="38" t="str">
        <f>IF('query (10)'!I635="","",'query (10)'!I635)</f>
        <v>Mechanical</v>
      </c>
      <c r="N635" s="38" t="str">
        <f>IF('query (10)'!O635="","",'query (10)'!O635)</f>
        <v>Part Change</v>
      </c>
      <c r="O635" s="38" t="str">
        <f>IF('query (10)'!P635="","",'query (10)'!P635)</f>
        <v>Medium</v>
      </c>
      <c r="P635" s="38" t="str">
        <f>IF('query (10)'!N635="","",'query (10)'!N635)</f>
        <v>Change  bearing arm oscillation</v>
      </c>
      <c r="Q635" s="38" t="str">
        <f>TRIM('query (10)'!N635)</f>
        <v>Change bearing arm oscillation</v>
      </c>
      <c r="R635" s="38" t="str">
        <f>TRIM(UPPER('query (10)'!R635))</f>
        <v>BEARING</v>
      </c>
      <c r="S635" s="38" t="str">
        <f>TRIM(UPPER('query (10)'!S635))</f>
        <v>7004CTYNDULP4</v>
      </c>
      <c r="T635" s="38" t="str">
        <f>IF('query (10)'!Q635="","",TRIM(UPPER('query (10)'!Q635)))</f>
        <v/>
      </c>
      <c r="U635" s="38" t="str">
        <f>IF('query (10)'!T635="","",'query (10)'!T635)</f>
        <v/>
      </c>
      <c r="V635" s="39" t="str">
        <f>IF('query (10)'!T635="","",IFERROR(VALUE('query (10)'!T635),""))</f>
        <v/>
      </c>
      <c r="W635" s="40">
        <f>IF('query (10)'!U635="","",'query (10)'!U635)</f>
        <v>0</v>
      </c>
      <c r="X635" s="39">
        <f>IF('query (10)'!V635="","",'query (10)'!V635)</f>
        <v>1080</v>
      </c>
      <c r="Y635" s="41">
        <f>IF('query (10)'!W635="","",'query (10)'!W635)</f>
        <v>46150</v>
      </c>
      <c r="Z635" s="41">
        <f>IF('query (10)'!X635="","",'query (10)'!X635)</f>
        <v>46183</v>
      </c>
      <c r="AA635" s="41">
        <f>IF('query (10)'!Y635="","",'query (10)'!Y635)</f>
        <v>46183</v>
      </c>
      <c r="AB635" s="41">
        <f>IF('query (10)'!Z635="","",'query (10)'!Z635)</f>
        <v>47263</v>
      </c>
      <c r="AC635" s="38" t="str">
        <f>IF(OR('query (10)'!AA635="",COUNTIF(Cleaning_Rules!$A$21:$A$26,TRIM('query (10)'!AA635))&gt;0),"",TRIM('query (10)'!AA635))</f>
        <v/>
      </c>
      <c r="AD635" s="38" t="str">
        <f>IF('query (10)'!AB635="","",TRIM(IFERROR(_xlfn.TEXTBEFORE('query (10)'!AB635,"("),'query (10)'!AB635)))</f>
        <v>เริ่มซ่อมงาน PM แล้ว รับผิดชอบโดย PAHLA SEEDANG</v>
      </c>
      <c r="AE635" s="38" t="str">
        <f>IFERROR(LOWER(TRIM(_xlfn.TEXTBEFORE(_xlfn.TEXTAFTER('query (10)'!AB635,"("),")"))),"")</f>
        <v>pahla@nsk.com</v>
      </c>
      <c r="AF635" s="38" t="str">
        <f>IF('query (10)'!AD635="","",TRIM('query (10)'!AD635))</f>
        <v>ผะหลา สีแดง</v>
      </c>
      <c r="AG635" s="38" t="str">
        <f>IF('query (10)'!AE635="","",TRIM('query (10)'!AE635))</f>
        <v>ผะหลา สีแดง</v>
      </c>
      <c r="AH635" s="38" t="str">
        <f>IF('query (10)'!AF635="","",IFERROR(VALUE('query (10)'!AF635),""))</f>
        <v/>
      </c>
      <c r="AI635" s="38" t="str">
        <f>IF('query (10)'!AG635="","",TRIM('query (10)'!AG635))</f>
        <v/>
      </c>
      <c r="AJ635" s="38" t="str">
        <f>IF('query (10)'!AH635="","",IFERROR(VALUE('query (10)'!AH635),""))</f>
        <v/>
      </c>
      <c r="AK635" s="38" t="str">
        <f>IF('query (10)'!AI635="","",TRIM('query (10)'!AI635))</f>
        <v/>
      </c>
      <c r="AL635" s="42">
        <f t="shared" si="45"/>
        <v>2026</v>
      </c>
      <c r="AM635" s="42" t="str">
        <f t="shared" si="46"/>
        <v>2026-05</v>
      </c>
      <c r="AN635" s="42" t="str">
        <f t="shared" ca="1" si="47"/>
        <v/>
      </c>
      <c r="AO635" s="42" t="str">
        <f t="shared" si="48"/>
        <v>GR-1143 | INNER RING RACEWAY SUPER FINISH MACHINE | CR1 | ARM OSCILLATION | Time-based Maintenance | Mechanical | Part Change | Medium | Change bearing arm oscillation | BEARING | 7004CTYNDULP4 | เริ่มซ่อมงาน PM แล้ว รับผิดชอบโดย PAHLA SEEDANG | ผะหลา สีแดง</v>
      </c>
      <c r="AP635" s="42" t="str">
        <f>_xlfn.TEXTJOIN("; ",TRUE,IF(COUNTA('query (10)'!A635:AK635)&lt;=6,"NEAR_EMPTY_ROW",""),IF($K635="","MISSING_STATUS",""),IF(AND($K635="เสร็จสิ้น",$Z635=""),"DONE_NO_ACTUAL_DATE",""),IF(AND($I635="Condition-based Maintenance",$AH635=""),"CBM_NO_MEASUREMENT",""),IF(OR($X635="",$X635=0),"INVALID_PERIOD",""),IF(AND($AA635&lt;&gt;"",$AB635&lt;&gt;"",$AB635&lt;$AA635),"DATE_SEQUENCE_ERROR",""),IF(AND($AB635&lt;&gt;"",$AB635&gt;DATE(2030,12,31)),"DATE_OUTLIER",""),IF($C635="","MISSING_QRCODE",""),IF($J635="UNKNOWN","UNKNOWN_PM_TYPE",""),IF($L635="UNKNOWN","UNKNOWN_STATUS",""))</f>
        <v/>
      </c>
      <c r="AQ635" s="42" t="str">
        <f t="shared" si="49"/>
        <v>NO</v>
      </c>
    </row>
    <row r="636" spans="1:43" x14ac:dyDescent="0.3">
      <c r="A636" s="38">
        <f>IF('query (10)'!A636="","",'query (10)'!A636)</f>
        <v>760</v>
      </c>
      <c r="B636" s="38">
        <f>IF('query (10)'!B636="","",'query (10)'!B636)</f>
        <v>18908</v>
      </c>
      <c r="C636" s="38" t="str">
        <f>TRIM(UPPER('query (10)'!M636))</f>
        <v>CH-1154</v>
      </c>
      <c r="D636" s="38" t="str">
        <f>TRIM(UPPER(IFERROR(_xlfn.TEXTBEFORE('query (10)'!L636,"("),'query (10)'!L636)))</f>
        <v>NOISE INSPECTION</v>
      </c>
      <c r="E636" s="38" t="str">
        <f>IFERROR(TRIM(UPPER(_xlfn.TEXTBEFORE(_xlfn.TEXTAFTER('query (10)'!L636,"("),")"))),"")</f>
        <v/>
      </c>
      <c r="F636" s="38" t="str">
        <f>TRIM('query (10)'!K636)</f>
        <v>CR1</v>
      </c>
      <c r="G636" s="38" t="str">
        <f>IF('query (10)'!J636="","",'query (10)'!J636)</f>
        <v>Belt</v>
      </c>
      <c r="H636" s="38" t="str">
        <f>TRIM(UPPER('query (10)'!J636))</f>
        <v>BELT</v>
      </c>
      <c r="I636" s="38" t="str">
        <f>IF('query (10)'!F636="","",'query (10)'!F636)</f>
        <v>Time-based Maintenance</v>
      </c>
      <c r="J636" s="38" t="str">
        <f>IF('query (10)'!F636="","",IFERROR(INDEX(Cleaning_Rules!$B$14:$B$17,MATCH(TRIM('query (10)'!F636),Cleaning_Rules!$A$14:$A$17,0)),"UNKNOWN"))</f>
        <v>TBM</v>
      </c>
      <c r="K636" s="38" t="str">
        <f>IF('query (10)'!G636="","",'query (10)'!G636)</f>
        <v>เสร็จสิ้น</v>
      </c>
      <c r="L636" s="38" t="str">
        <f>IF('query (10)'!G636="","MISSING",IFERROR(INDEX(Cleaning_Rules!$B$5:$B$10,MATCH(TRIM('query (10)'!G636),Cleaning_Rules!$A$5:$A$10,0)),"UNKNOWN"))</f>
        <v>COMPLETED</v>
      </c>
      <c r="M636" s="38" t="str">
        <f>IF('query (10)'!I636="","",'query (10)'!I636)</f>
        <v>Mechanical</v>
      </c>
      <c r="N636" s="38" t="str">
        <f>IF('query (10)'!O636="","",'query (10)'!O636)</f>
        <v>Part Change</v>
      </c>
      <c r="O636" s="38" t="str">
        <f>IF('query (10)'!P636="","",'query (10)'!P636)</f>
        <v>Medium</v>
      </c>
      <c r="P636" s="38" t="str">
        <f>IF('query (10)'!N636="","",'query (10)'!N636)</f>
        <v>Change  O-ring</v>
      </c>
      <c r="Q636" s="38" t="str">
        <f>TRIM('query (10)'!N636)</f>
        <v>Change O-ring</v>
      </c>
      <c r="R636" s="38" t="str">
        <f>TRIM(UPPER('query (10)'!R636))</f>
        <v>SEAL</v>
      </c>
      <c r="S636" s="38" t="str">
        <f>TRIM(UPPER('query (10)'!S636))</f>
        <v>G260</v>
      </c>
      <c r="T636" s="38" t="str">
        <f>IF('query (10)'!Q636="","",TRIM(UPPER('query (10)'!Q636)))</f>
        <v/>
      </c>
      <c r="U636" s="38" t="str">
        <f>IF('query (10)'!T636="","",'query (10)'!T636)</f>
        <v/>
      </c>
      <c r="V636" s="39" t="str">
        <f>IF('query (10)'!T636="","",IFERROR(VALUE('query (10)'!T636),""))</f>
        <v/>
      </c>
      <c r="W636" s="40">
        <f>IF('query (10)'!U636="","",'query (10)'!U636)</f>
        <v>0</v>
      </c>
      <c r="X636" s="39">
        <f>IF('query (10)'!V636="","",'query (10)'!V636)</f>
        <v>360</v>
      </c>
      <c r="Y636" s="41">
        <f>IF('query (10)'!W636="","",'query (10)'!W636)</f>
        <v>46087</v>
      </c>
      <c r="Z636" s="41">
        <f>IF('query (10)'!X636="","",'query (10)'!X636)</f>
        <v>46090</v>
      </c>
      <c r="AA636" s="41">
        <f>IF('query (10)'!Y636="","",'query (10)'!Y636)</f>
        <v>46090</v>
      </c>
      <c r="AB636" s="41">
        <f>IF('query (10)'!Z636="","",'query (10)'!Z636)</f>
        <v>46450</v>
      </c>
      <c r="AC636" s="38" t="str">
        <f>IF(OR('query (10)'!AA636="",COUNTIF(Cleaning_Rules!$A$21:$A$26,TRIM('query (10)'!AA636))&gt;0),"",TRIM('query (10)'!AA636))</f>
        <v/>
      </c>
      <c r="AD636" s="38" t="str">
        <f>IF('query (10)'!AB636="","",TRIM(IFERROR(_xlfn.TEXTBEFORE('query (10)'!AB636,"("),'query (10)'!AB636)))</f>
        <v>เริ่มซ่อมงาน PM แล้ว รับผิดชอบโดย PAHLA SEEDANG</v>
      </c>
      <c r="AE636" s="38" t="str">
        <f>IFERROR(LOWER(TRIM(_xlfn.TEXTBEFORE(_xlfn.TEXTAFTER('query (10)'!AB636,"("),")"))),"")</f>
        <v>pahla@nsk.com</v>
      </c>
      <c r="AF636" s="38" t="str">
        <f>IF('query (10)'!AD636="","",TRIM('query (10)'!AD636))</f>
        <v>ผะหลา สีแดง</v>
      </c>
      <c r="AG636" s="38" t="str">
        <f>IF('query (10)'!AE636="","",TRIM('query (10)'!AE636))</f>
        <v>ผะหลา สีแดง</v>
      </c>
      <c r="AH636" s="38" t="str">
        <f>IF('query (10)'!AF636="","",IFERROR(VALUE('query (10)'!AF636),""))</f>
        <v/>
      </c>
      <c r="AI636" s="38" t="str">
        <f>IF('query (10)'!AG636="","",TRIM('query (10)'!AG636))</f>
        <v/>
      </c>
      <c r="AJ636" s="38" t="str">
        <f>IF('query (10)'!AH636="","",IFERROR(VALUE('query (10)'!AH636),""))</f>
        <v/>
      </c>
      <c r="AK636" s="38" t="str">
        <f>IF('query (10)'!AI636="","",TRIM('query (10)'!AI636))</f>
        <v/>
      </c>
      <c r="AL636" s="42">
        <f t="shared" si="45"/>
        <v>2026</v>
      </c>
      <c r="AM636" s="42" t="str">
        <f t="shared" si="46"/>
        <v>2026-03</v>
      </c>
      <c r="AN636" s="42" t="str">
        <f t="shared" ca="1" si="47"/>
        <v/>
      </c>
      <c r="AO636" s="42" t="str">
        <f t="shared" si="48"/>
        <v>CH-1154 | NOISE INSPECTION | CR1 | BELT | Time-based Maintenance | Mechanical | Part Change | Medium | Change O-ring | SEAL | G260 | เริ่มซ่อมงาน PM แล้ว รับผิดชอบโดย PAHLA SEEDANG | ผะหลา สีแดง</v>
      </c>
      <c r="AP636" s="42" t="str">
        <f>_xlfn.TEXTJOIN("; ",TRUE,IF(COUNTA('query (10)'!A636:AK636)&lt;=6,"NEAR_EMPTY_ROW",""),IF($K636="","MISSING_STATUS",""),IF(AND($K636="เสร็จสิ้น",$Z636=""),"DONE_NO_ACTUAL_DATE",""),IF(AND($I636="Condition-based Maintenance",$AH636=""),"CBM_NO_MEASUREMENT",""),IF(OR($X636="",$X636=0),"INVALID_PERIOD",""),IF(AND($AA636&lt;&gt;"",$AB636&lt;&gt;"",$AB636&lt;$AA636),"DATE_SEQUENCE_ERROR",""),IF(AND($AB636&lt;&gt;"",$AB636&gt;DATE(2030,12,31)),"DATE_OUTLIER",""),IF($C636="","MISSING_QRCODE",""),IF($J636="UNKNOWN","UNKNOWN_PM_TYPE",""),IF($L636="UNKNOWN","UNKNOWN_STATUS",""))</f>
        <v/>
      </c>
      <c r="AQ636" s="42" t="str">
        <f t="shared" si="49"/>
        <v>NO</v>
      </c>
    </row>
    <row r="637" spans="1:43" x14ac:dyDescent="0.3">
      <c r="A637" s="38">
        <f>IF('query (10)'!A637="","",'query (10)'!A637)</f>
        <v>762</v>
      </c>
      <c r="B637" s="38">
        <f>IF('query (10)'!B637="","",'query (10)'!B637)</f>
        <v>19179</v>
      </c>
      <c r="C637" s="38" t="str">
        <f>TRIM(UPPER('query (10)'!M637))</f>
        <v>GR-999</v>
      </c>
      <c r="D637" s="38" t="str">
        <f>TRIM(UPPER(IFERROR(_xlfn.TEXTBEFORE('query (10)'!L637,"("),'query (10)'!L637)))</f>
        <v>OUT SIDE GRINDING M/C</v>
      </c>
      <c r="E637" s="38" t="str">
        <f>IFERROR(TRIM(UPPER(_xlfn.TEXTBEFORE(_xlfn.TEXTAFTER('query (10)'!L637,"("),")"))),"")</f>
        <v/>
      </c>
      <c r="F637" s="38" t="str">
        <f>TRIM('query (10)'!K637)</f>
        <v>SR</v>
      </c>
      <c r="G637" s="38" t="str">
        <f>IF('query (10)'!J637="","",'query (10)'!J637)</f>
        <v>Solenoid valve</v>
      </c>
      <c r="H637" s="38" t="str">
        <f>TRIM(UPPER('query (10)'!J637))</f>
        <v>SOLENOID VALVE</v>
      </c>
      <c r="I637" s="38" t="str">
        <f>IF('query (10)'!F637="","",'query (10)'!F637)</f>
        <v>Time-based Maintenance</v>
      </c>
      <c r="J637" s="38" t="str">
        <f>IF('query (10)'!F637="","",IFERROR(INDEX(Cleaning_Rules!$B$14:$B$17,MATCH(TRIM('query (10)'!F637),Cleaning_Rules!$A$14:$A$17,0)),"UNKNOWN"))</f>
        <v>TBM</v>
      </c>
      <c r="K637" s="38" t="str">
        <f>IF('query (10)'!G637="","",'query (10)'!G637)</f>
        <v>เสร็จสิ้น</v>
      </c>
      <c r="L637" s="38" t="str">
        <f>IF('query (10)'!G637="","MISSING",IFERROR(INDEX(Cleaning_Rules!$B$5:$B$10,MATCH(TRIM('query (10)'!G637),Cleaning_Rules!$A$5:$A$10,0)),"UNKNOWN"))</f>
        <v>COMPLETED</v>
      </c>
      <c r="M637" s="38" t="str">
        <f>IF('query (10)'!I637="","",'query (10)'!I637)</f>
        <v>Mechanical</v>
      </c>
      <c r="N637" s="38" t="str">
        <f>IF('query (10)'!O637="","",'query (10)'!O637)</f>
        <v>Cleaning</v>
      </c>
      <c r="O637" s="38" t="str">
        <f>IF('query (10)'!P637="","",'query (10)'!P637)</f>
        <v>Medium</v>
      </c>
      <c r="P637" s="38" t="str">
        <f>IF('query (10)'!N637="","",'query (10)'!N637)</f>
        <v>Cleaning solenoid valve</v>
      </c>
      <c r="Q637" s="38" t="str">
        <f>TRIM('query (10)'!N637)</f>
        <v>Cleaning solenoid valve</v>
      </c>
      <c r="R637" s="38" t="str">
        <f>TRIM(UPPER('query (10)'!R637))</f>
        <v>SEAL KIT HYDRAULIC LOADER</v>
      </c>
      <c r="S637" s="38" t="str">
        <f>TRIM(UPPER('query (10)'!S637))</f>
        <v/>
      </c>
      <c r="T637" s="38" t="str">
        <f>IF('query (10)'!Q637="","",TRIM(UPPER('query (10)'!Q637)))</f>
        <v/>
      </c>
      <c r="U637" s="38" t="str">
        <f>IF('query (10)'!T637="","",'query (10)'!T637)</f>
        <v/>
      </c>
      <c r="V637" s="39" t="str">
        <f>IF('query (10)'!T637="","",IFERROR(VALUE('query (10)'!T637),""))</f>
        <v/>
      </c>
      <c r="W637" s="40">
        <f>IF('query (10)'!U637="","",'query (10)'!U637)</f>
        <v>0</v>
      </c>
      <c r="X637" s="39">
        <f>IF('query (10)'!V637="","",'query (10)'!V637)</f>
        <v>1</v>
      </c>
      <c r="Y637" s="41">
        <f>IF('query (10)'!W637="","",'query (10)'!W637)</f>
        <v>46095</v>
      </c>
      <c r="Z637" s="41">
        <f>IF('query (10)'!X637="","",'query (10)'!X637)</f>
        <v>46100</v>
      </c>
      <c r="AA637" s="41">
        <f>IF('query (10)'!Y637="","",'query (10)'!Y637)</f>
        <v>46100</v>
      </c>
      <c r="AB637" s="41">
        <f>IF('query (10)'!Z637="","",'query (10)'!Z637)</f>
        <v>46101</v>
      </c>
      <c r="AC637" s="38" t="str">
        <f>IF(OR('query (10)'!AA637="",COUNTIF(Cleaning_Rules!$A$21:$A$26,TRIM('query (10)'!AA637))&gt;0),"",TRIM('query (10)'!AA637))</f>
        <v/>
      </c>
      <c r="AD637" s="38" t="str">
        <f>IF('query (10)'!AB637="","",TRIM(IFERROR(_xlfn.TEXTBEFORE('query (10)'!AB637,"("),'query (10)'!AB637)))</f>
        <v>เริ่มซ่อมงาน PM แล้ว รับผิดชอบโดย CHETSADA PHIWBANG</v>
      </c>
      <c r="AE637" s="38" t="str">
        <f>IFERROR(LOWER(TRIM(_xlfn.TEXTBEFORE(_xlfn.TEXTAFTER('query (10)'!AB637,"("),")"))),"")</f>
        <v>chetsada@nsk.com</v>
      </c>
      <c r="AF637" s="38" t="str">
        <f>IF('query (10)'!AD637="","",TRIM('query (10)'!AD637))</f>
        <v>ผะหลา สีแดง</v>
      </c>
      <c r="AG637" s="38" t="str">
        <f>IF('query (10)'!AE637="","",TRIM('query (10)'!AE637))</f>
        <v>เจษฎา ผิวบาง</v>
      </c>
      <c r="AH637" s="38" t="str">
        <f>IF('query (10)'!AF637="","",IFERROR(VALUE('query (10)'!AF637),""))</f>
        <v/>
      </c>
      <c r="AI637" s="38" t="str">
        <f>IF('query (10)'!AG637="","",TRIM('query (10)'!AG637))</f>
        <v/>
      </c>
      <c r="AJ637" s="38" t="str">
        <f>IF('query (10)'!AH637="","",IFERROR(VALUE('query (10)'!AH637),""))</f>
        <v/>
      </c>
      <c r="AK637" s="38" t="str">
        <f>IF('query (10)'!AI637="","",TRIM('query (10)'!AI637))</f>
        <v/>
      </c>
      <c r="AL637" s="42">
        <f t="shared" si="45"/>
        <v>2026</v>
      </c>
      <c r="AM637" s="42" t="str">
        <f t="shared" si="46"/>
        <v>2026-03</v>
      </c>
      <c r="AN637" s="42" t="str">
        <f t="shared" ca="1" si="47"/>
        <v/>
      </c>
      <c r="AO637" s="42" t="str">
        <f t="shared" si="48"/>
        <v>GR-999 | OUT SIDE GRINDING M/C | SR | SOLENOID VALVE | Time-based Maintenance | Mechanical | Cleaning | Medium | Cleaning solenoid valve | SEAL KIT HYDRAULIC LOADER | เริ่มซ่อมงาน PM แล้ว รับผิดชอบโดย CHETSADA PHIWBANG | เจษฎา ผิวบาง</v>
      </c>
      <c r="AP637" s="42" t="str">
        <f>_xlfn.TEXTJOIN("; ",TRUE,IF(COUNTA('query (10)'!A637:AK637)&lt;=6,"NEAR_EMPTY_ROW",""),IF($K637="","MISSING_STATUS",""),IF(AND($K637="เสร็จสิ้น",$Z637=""),"DONE_NO_ACTUAL_DATE",""),IF(AND($I637="Condition-based Maintenance",$AH637=""),"CBM_NO_MEASUREMENT",""),IF(OR($X637="",$X637=0),"INVALID_PERIOD",""),IF(AND($AA637&lt;&gt;"",$AB637&lt;&gt;"",$AB637&lt;$AA637),"DATE_SEQUENCE_ERROR",""),IF(AND($AB637&lt;&gt;"",$AB637&gt;DATE(2030,12,31)),"DATE_OUTLIER",""),IF($C637="","MISSING_QRCODE",""),IF($J637="UNKNOWN","UNKNOWN_PM_TYPE",""),IF($L637="UNKNOWN","UNKNOWN_STATUS",""))</f>
        <v/>
      </c>
      <c r="AQ637" s="42" t="str">
        <f t="shared" si="49"/>
        <v>NO</v>
      </c>
    </row>
    <row r="638" spans="1:43" x14ac:dyDescent="0.3">
      <c r="A638" s="38">
        <f>IF('query (10)'!A638="","",'query (10)'!A638)</f>
        <v>763</v>
      </c>
      <c r="B638" s="38">
        <f>IF('query (10)'!B638="","",'query (10)'!B638)</f>
        <v>19178</v>
      </c>
      <c r="C638" s="38" t="str">
        <f>TRIM(UPPER('query (10)'!M638))</f>
        <v>GR-1000</v>
      </c>
      <c r="D638" s="38" t="str">
        <f>TRIM(UPPER(IFERROR(_xlfn.TEXTBEFORE('query (10)'!L638,"("),'query (10)'!L638)))</f>
        <v>INTERNAL GRINGING M/C</v>
      </c>
      <c r="E638" s="38" t="str">
        <f>IFERROR(TRIM(UPPER(_xlfn.TEXTBEFORE(_xlfn.TEXTAFTER('query (10)'!L638,"("),")"))),"")</f>
        <v/>
      </c>
      <c r="F638" s="38" t="str">
        <f>TRIM('query (10)'!K638)</f>
        <v>SR</v>
      </c>
      <c r="G638" s="38" t="str">
        <f>IF('query (10)'!J638="","",'query (10)'!J638)</f>
        <v>Solenoid valve</v>
      </c>
      <c r="H638" s="38" t="str">
        <f>TRIM(UPPER('query (10)'!J638))</f>
        <v>SOLENOID VALVE</v>
      </c>
      <c r="I638" s="38" t="str">
        <f>IF('query (10)'!F638="","",'query (10)'!F638)</f>
        <v>Time-based Maintenance</v>
      </c>
      <c r="J638" s="38" t="str">
        <f>IF('query (10)'!F638="","",IFERROR(INDEX(Cleaning_Rules!$B$14:$B$17,MATCH(TRIM('query (10)'!F638),Cleaning_Rules!$A$14:$A$17,0)),"UNKNOWN"))</f>
        <v>TBM</v>
      </c>
      <c r="K638" s="38" t="str">
        <f>IF('query (10)'!G638="","",'query (10)'!G638)</f>
        <v>เสร็จสิ้น</v>
      </c>
      <c r="L638" s="38" t="str">
        <f>IF('query (10)'!G638="","MISSING",IFERROR(INDEX(Cleaning_Rules!$B$5:$B$10,MATCH(TRIM('query (10)'!G638),Cleaning_Rules!$A$5:$A$10,0)),"UNKNOWN"))</f>
        <v>COMPLETED</v>
      </c>
      <c r="M638" s="38" t="str">
        <f>IF('query (10)'!I638="","",'query (10)'!I638)</f>
        <v>Mechanical</v>
      </c>
      <c r="N638" s="38" t="str">
        <f>IF('query (10)'!O638="","",'query (10)'!O638)</f>
        <v>Cleaning</v>
      </c>
      <c r="O638" s="38" t="str">
        <f>IF('query (10)'!P638="","",'query (10)'!P638)</f>
        <v>Medium</v>
      </c>
      <c r="P638" s="38" t="str">
        <f>IF('query (10)'!N638="","",'query (10)'!N638)</f>
        <v>Cleaning solenoid valve</v>
      </c>
      <c r="Q638" s="38" t="str">
        <f>TRIM('query (10)'!N638)</f>
        <v>Cleaning solenoid valve</v>
      </c>
      <c r="R638" s="38" t="str">
        <f>TRIM(UPPER('query (10)'!R638))</f>
        <v>SEAL KIT HYDRAULIC LOADER</v>
      </c>
      <c r="S638" s="38" t="str">
        <f>TRIM(UPPER('query (10)'!S638))</f>
        <v/>
      </c>
      <c r="T638" s="38" t="str">
        <f>IF('query (10)'!Q638="","",TRIM(UPPER('query (10)'!Q638)))</f>
        <v/>
      </c>
      <c r="U638" s="38" t="str">
        <f>IF('query (10)'!T638="","",'query (10)'!T638)</f>
        <v/>
      </c>
      <c r="V638" s="39" t="str">
        <f>IF('query (10)'!T638="","",IFERROR(VALUE('query (10)'!T638),""))</f>
        <v/>
      </c>
      <c r="W638" s="40">
        <f>IF('query (10)'!U638="","",'query (10)'!U638)</f>
        <v>0</v>
      </c>
      <c r="X638" s="39">
        <f>IF('query (10)'!V638="","",'query (10)'!V638)</f>
        <v>1</v>
      </c>
      <c r="Y638" s="41">
        <f>IF('query (10)'!W638="","",'query (10)'!W638)</f>
        <v>46095</v>
      </c>
      <c r="Z638" s="41">
        <f>IF('query (10)'!X638="","",'query (10)'!X638)</f>
        <v>46095</v>
      </c>
      <c r="AA638" s="41">
        <f>IF('query (10)'!Y638="","",'query (10)'!Y638)</f>
        <v>46095</v>
      </c>
      <c r="AB638" s="41">
        <f>IF('query (10)'!Z638="","",'query (10)'!Z638)</f>
        <v>46096</v>
      </c>
      <c r="AC638" s="38" t="str">
        <f>IF(OR('query (10)'!AA638="",COUNTIF(Cleaning_Rules!$A$21:$A$26,TRIM('query (10)'!AA638))&gt;0),"",TRIM('query (10)'!AA638))</f>
        <v/>
      </c>
      <c r="AD638" s="38" t="str">
        <f>IF('query (10)'!AB638="","",TRIM(IFERROR(_xlfn.TEXTBEFORE('query (10)'!AB638,"("),'query (10)'!AB638)))</f>
        <v>เริ่มซ่อมงาน PM แล้ว รับผิดชอบโดย PAHLA SEEDANG</v>
      </c>
      <c r="AE638" s="38" t="str">
        <f>IFERROR(LOWER(TRIM(_xlfn.TEXTBEFORE(_xlfn.TEXTAFTER('query (10)'!AB638,"("),")"))),"")</f>
        <v>pahla@nsk.com</v>
      </c>
      <c r="AF638" s="38" t="str">
        <f>IF('query (10)'!AD638="","",TRIM('query (10)'!AD638))</f>
        <v>ผะหลา สีแดง</v>
      </c>
      <c r="AG638" s="38" t="str">
        <f>IF('query (10)'!AE638="","",TRIM('query (10)'!AE638))</f>
        <v>ผะหลา สีแดง</v>
      </c>
      <c r="AH638" s="38" t="str">
        <f>IF('query (10)'!AF638="","",IFERROR(VALUE('query (10)'!AF638),""))</f>
        <v/>
      </c>
      <c r="AI638" s="38" t="str">
        <f>IF('query (10)'!AG638="","",TRIM('query (10)'!AG638))</f>
        <v/>
      </c>
      <c r="AJ638" s="38" t="str">
        <f>IF('query (10)'!AH638="","",IFERROR(VALUE('query (10)'!AH638),""))</f>
        <v/>
      </c>
      <c r="AK638" s="38" t="str">
        <f>IF('query (10)'!AI638="","",TRIM('query (10)'!AI638))</f>
        <v/>
      </c>
      <c r="AL638" s="42">
        <f t="shared" si="45"/>
        <v>2026</v>
      </c>
      <c r="AM638" s="42" t="str">
        <f t="shared" si="46"/>
        <v>2026-03</v>
      </c>
      <c r="AN638" s="42" t="str">
        <f t="shared" ca="1" si="47"/>
        <v/>
      </c>
      <c r="AO638" s="42" t="str">
        <f t="shared" si="48"/>
        <v>GR-1000 | INTERNAL GRINGING M/C | SR | SOLENOID VALVE | Time-based Maintenance | Mechanical | Cleaning | Medium | Cleaning solenoid valve | SEAL KIT HYDRAULIC LOADER | เริ่มซ่อมงาน PM แล้ว รับผิดชอบโดย PAHLA SEEDANG | ผะหลา สีแดง</v>
      </c>
      <c r="AP638" s="42" t="str">
        <f>_xlfn.TEXTJOIN("; ",TRUE,IF(COUNTA('query (10)'!A638:AK638)&lt;=6,"NEAR_EMPTY_ROW",""),IF($K638="","MISSING_STATUS",""),IF(AND($K638="เสร็จสิ้น",$Z638=""),"DONE_NO_ACTUAL_DATE",""),IF(AND($I638="Condition-based Maintenance",$AH638=""),"CBM_NO_MEASUREMENT",""),IF(OR($X638="",$X638=0),"INVALID_PERIOD",""),IF(AND($AA638&lt;&gt;"",$AB638&lt;&gt;"",$AB638&lt;$AA638),"DATE_SEQUENCE_ERROR",""),IF(AND($AB638&lt;&gt;"",$AB638&gt;DATE(2030,12,31)),"DATE_OUTLIER",""),IF($C638="","MISSING_QRCODE",""),IF($J638="UNKNOWN","UNKNOWN_PM_TYPE",""),IF($L638="UNKNOWN","UNKNOWN_STATUS",""))</f>
        <v/>
      </c>
      <c r="AQ638" s="42" t="str">
        <f t="shared" si="49"/>
        <v>NO</v>
      </c>
    </row>
    <row r="639" spans="1:43" x14ac:dyDescent="0.3">
      <c r="A639" s="38">
        <f>IF('query (10)'!A639="","",'query (10)'!A639)</f>
        <v>764</v>
      </c>
      <c r="B639" s="38">
        <f>IF('query (10)'!B639="","",'query (10)'!B639)</f>
        <v>17571</v>
      </c>
      <c r="C639" s="38" t="str">
        <f>TRIM(UPPER('query (10)'!M639))</f>
        <v>GR-342</v>
      </c>
      <c r="D639" s="38" t="str">
        <f>TRIM(UPPER(IFERROR(_xlfn.TEXTBEFORE('query (10)'!L639,"("),'query (10)'!L639)))</f>
        <v>INNER RING RACEWAY AND RIB SUPER FINISH MACHINE</v>
      </c>
      <c r="E639" s="38" t="str">
        <f>IFERROR(TRIM(UPPER(_xlfn.TEXTBEFORE(_xlfn.TEXTAFTER('query (10)'!L639,"("),")"))),"")</f>
        <v/>
      </c>
      <c r="F639" s="38" t="str">
        <f>TRIM('query (10)'!K639)</f>
        <v>KWD3</v>
      </c>
      <c r="G639" s="38" t="str">
        <f>IF('query (10)'!J639="","",'query (10)'!J639)</f>
        <v>Air Cylinder</v>
      </c>
      <c r="H639" s="38" t="str">
        <f>TRIM(UPPER('query (10)'!J639))</f>
        <v>AIR CYLINDER</v>
      </c>
      <c r="I639" s="38" t="str">
        <f>IF('query (10)'!F639="","",'query (10)'!F639)</f>
        <v>Time-based Maintenance</v>
      </c>
      <c r="J639" s="38" t="str">
        <f>IF('query (10)'!F639="","",IFERROR(INDEX(Cleaning_Rules!$B$14:$B$17,MATCH(TRIM('query (10)'!F639),Cleaning_Rules!$A$14:$A$17,0)),"UNKNOWN"))</f>
        <v>TBM</v>
      </c>
      <c r="K639" s="38" t="str">
        <f>IF('query (10)'!G639="","",'query (10)'!G639)</f>
        <v>เสร็จสิ้น</v>
      </c>
      <c r="L639" s="38" t="str">
        <f>IF('query (10)'!G639="","MISSING",IFERROR(INDEX(Cleaning_Rules!$B$5:$B$10,MATCH(TRIM('query (10)'!G639),Cleaning_Rules!$A$5:$A$10,0)),"UNKNOWN"))</f>
        <v>COMPLETED</v>
      </c>
      <c r="M639" s="38" t="str">
        <f>IF('query (10)'!I639="","",'query (10)'!I639)</f>
        <v>Mechanical</v>
      </c>
      <c r="N639" s="38" t="str">
        <f>IF('query (10)'!O639="","",'query (10)'!O639)</f>
        <v>Inspection</v>
      </c>
      <c r="O639" s="38" t="str">
        <f>IF('query (10)'!P639="","",'query (10)'!P639)</f>
        <v>Medium</v>
      </c>
      <c r="P639" s="38" t="str">
        <f>IF('query (10)'!N639="","",'query (10)'!N639)</f>
        <v>Change Air Cylinder Stone head
Model : UCA2-Y32-25-P2</v>
      </c>
      <c r="Q639" s="38" t="str">
        <f>TRIM('query (10)'!N639)</f>
        <v>Change Air Cylinder Stone head
Model : UCA2-Y32-25-P2</v>
      </c>
      <c r="R639" s="38" t="str">
        <f>TRIM(UPPER('query (10)'!R639))</f>
        <v>AIR CYLINDER</v>
      </c>
      <c r="S639" s="38" t="str">
        <f>TRIM(UPPER('query (10)'!S639))</f>
        <v>UCA2-Y-32-25-P2</v>
      </c>
      <c r="T639" s="38" t="str">
        <f>IF('query (10)'!Q639="","",TRIM(UPPER('query (10)'!Q639)))</f>
        <v/>
      </c>
      <c r="U639" s="38" t="str">
        <f>IF('query (10)'!T639="","",'query (10)'!T639)</f>
        <v/>
      </c>
      <c r="V639" s="39" t="str">
        <f>IF('query (10)'!T639="","",IFERROR(VALUE('query (10)'!T639),""))</f>
        <v/>
      </c>
      <c r="W639" s="40">
        <f>IF('query (10)'!U639="","",'query (10)'!U639)</f>
        <v>0</v>
      </c>
      <c r="X639" s="39">
        <f>IF('query (10)'!V639="","",'query (10)'!V639)</f>
        <v>720</v>
      </c>
      <c r="Y639" s="41">
        <f>IF('query (10)'!W639="","",'query (10)'!W639)</f>
        <v>46028</v>
      </c>
      <c r="Z639" s="41">
        <f>IF('query (10)'!X639="","",'query (10)'!X639)</f>
        <v>46062</v>
      </c>
      <c r="AA639" s="41">
        <f>IF('query (10)'!Y639="","",'query (10)'!Y639)</f>
        <v>46062</v>
      </c>
      <c r="AB639" s="41">
        <f>IF('query (10)'!Z639="","",'query (10)'!Z639)</f>
        <v>46782</v>
      </c>
      <c r="AC639" s="38" t="str">
        <f>IF(OR('query (10)'!AA639="",COUNTIF(Cleaning_Rules!$A$21:$A$26,TRIM('query (10)'!AA639))&gt;0),"",TRIM('query (10)'!AA639))</f>
        <v>เปลี่ยนตามรอบ</v>
      </c>
      <c r="AD639" s="38" t="str">
        <f>IF('query (10)'!AB639="","",TRIM(IFERROR(_xlfn.TEXTBEFORE('query (10)'!AB639,"("),'query (10)'!AB639)))</f>
        <v>เริ่มซ่อมงาน PM แล้ว รับผิดชอบโดย JAKKAPAT KHOTSOMBAT</v>
      </c>
      <c r="AE639" s="38" t="str">
        <f>IFERROR(LOWER(TRIM(_xlfn.TEXTBEFORE(_xlfn.TEXTAFTER('query (10)'!AB639,"("),")"))),"")</f>
        <v>jakkapat@nsk.com</v>
      </c>
      <c r="AF639" s="38" t="str">
        <f>IF('query (10)'!AD639="","",TRIM('query (10)'!AD639))</f>
        <v>คุณานนต์ ปารวัณวงศ์</v>
      </c>
      <c r="AG639" s="38" t="str">
        <f>IF('query (10)'!AE639="","",TRIM('query (10)'!AE639))</f>
        <v>จักรภัทร โคตรสมบัติ</v>
      </c>
      <c r="AH639" s="38" t="str">
        <f>IF('query (10)'!AF639="","",IFERROR(VALUE('query (10)'!AF639),""))</f>
        <v/>
      </c>
      <c r="AI639" s="38" t="str">
        <f>IF('query (10)'!AG639="","",TRIM('query (10)'!AG639))</f>
        <v/>
      </c>
      <c r="AJ639" s="38" t="str">
        <f>IF('query (10)'!AH639="","",IFERROR(VALUE('query (10)'!AH639),""))</f>
        <v/>
      </c>
      <c r="AK639" s="38" t="str">
        <f>IF('query (10)'!AI639="","",TRIM('query (10)'!AI639))</f>
        <v/>
      </c>
      <c r="AL639" s="42">
        <f t="shared" si="45"/>
        <v>2026</v>
      </c>
      <c r="AM639" s="42" t="str">
        <f t="shared" si="46"/>
        <v>2026-01</v>
      </c>
      <c r="AN639" s="42" t="str">
        <f t="shared" ca="1" si="47"/>
        <v/>
      </c>
      <c r="AO639" s="42" t="str">
        <f t="shared" si="48"/>
        <v>GR-342 | INNER RING RACEWAY AND RIB SUPER FINISH MACHINE | KWD3 | AIR CYLINDER | Time-based Maintenance | Mechanical | Inspection | Medium | Change Air Cylinder Stone head
Model : UCA2-Y32-25-P2 | AIR CYLINDER | UCA2-Y-32-25-P2 | เปลี่ยนตามรอบ | เริ่มซ่อมงาน PM แล้ว รับผิดชอบโดย JAKKAPAT KHOTSOMBAT | จักรภัทร โคตรสมบัติ</v>
      </c>
      <c r="AP639" s="42" t="str">
        <f>_xlfn.TEXTJOIN("; ",TRUE,IF(COUNTA('query (10)'!A639:AK639)&lt;=6,"NEAR_EMPTY_ROW",""),IF($K639="","MISSING_STATUS",""),IF(AND($K639="เสร็จสิ้น",$Z639=""),"DONE_NO_ACTUAL_DATE",""),IF(AND($I639="Condition-based Maintenance",$AH639=""),"CBM_NO_MEASUREMENT",""),IF(OR($X639="",$X639=0),"INVALID_PERIOD",""),IF(AND($AA639&lt;&gt;"",$AB639&lt;&gt;"",$AB639&lt;$AA639),"DATE_SEQUENCE_ERROR",""),IF(AND($AB639&lt;&gt;"",$AB639&gt;DATE(2030,12,31)),"DATE_OUTLIER",""),IF($C639="","MISSING_QRCODE",""),IF($J639="UNKNOWN","UNKNOWN_PM_TYPE",""),IF($L639="UNKNOWN","UNKNOWN_STATUS",""))</f>
        <v/>
      </c>
      <c r="AQ639" s="42" t="str">
        <f t="shared" si="49"/>
        <v>NO</v>
      </c>
    </row>
    <row r="640" spans="1:43" x14ac:dyDescent="0.3">
      <c r="A640" s="38">
        <f>IF('query (10)'!A640="","",'query (10)'!A640)</f>
        <v>765</v>
      </c>
      <c r="B640" s="38">
        <f>IF('query (10)'!B640="","",'query (10)'!B640)</f>
        <v>17570</v>
      </c>
      <c r="C640" s="38" t="str">
        <f>TRIM(UPPER('query (10)'!M640))</f>
        <v>GR-354</v>
      </c>
      <c r="D640" s="38" t="str">
        <f>TRIM(UPPER(IFERROR(_xlfn.TEXTBEFORE('query (10)'!L640,"("),'query (10)'!L640)))</f>
        <v>OUTER RING RACEWAY SUPER FINISH MACHINE</v>
      </c>
      <c r="E640" s="38" t="str">
        <f>IFERROR(TRIM(UPPER(_xlfn.TEXTBEFORE(_xlfn.TEXTAFTER('query (10)'!L640,"("),")"))),"")</f>
        <v/>
      </c>
      <c r="F640" s="38" t="str">
        <f>TRIM('query (10)'!K640)</f>
        <v>KWD3</v>
      </c>
      <c r="G640" s="38" t="str">
        <f>IF('query (10)'!J640="","",'query (10)'!J640)</f>
        <v>Air Cylinder</v>
      </c>
      <c r="H640" s="38" t="str">
        <f>TRIM(UPPER('query (10)'!J640))</f>
        <v>AIR CYLINDER</v>
      </c>
      <c r="I640" s="38" t="str">
        <f>IF('query (10)'!F640="","",'query (10)'!F640)</f>
        <v>Time-based Maintenance</v>
      </c>
      <c r="J640" s="38" t="str">
        <f>IF('query (10)'!F640="","",IFERROR(INDEX(Cleaning_Rules!$B$14:$B$17,MATCH(TRIM('query (10)'!F640),Cleaning_Rules!$A$14:$A$17,0)),"UNKNOWN"))</f>
        <v>TBM</v>
      </c>
      <c r="K640" s="38" t="str">
        <f>IF('query (10)'!G640="","",'query (10)'!G640)</f>
        <v>เสร็จสิ้น</v>
      </c>
      <c r="L640" s="38" t="str">
        <f>IF('query (10)'!G640="","MISSING",IFERROR(INDEX(Cleaning_Rules!$B$5:$B$10,MATCH(TRIM('query (10)'!G640),Cleaning_Rules!$A$5:$A$10,0)),"UNKNOWN"))</f>
        <v>COMPLETED</v>
      </c>
      <c r="M640" s="38" t="str">
        <f>IF('query (10)'!I640="","",'query (10)'!I640)</f>
        <v>Mechanical</v>
      </c>
      <c r="N640" s="38" t="str">
        <f>IF('query (10)'!O640="","",'query (10)'!O640)</f>
        <v>Inspection</v>
      </c>
      <c r="O640" s="38" t="str">
        <f>IF('query (10)'!P640="","",'query (10)'!P640)</f>
        <v>Medium</v>
      </c>
      <c r="P640" s="38" t="str">
        <f>IF('query (10)'!N640="","",'query (10)'!N640)</f>
        <v>Change Air Cylinder Stone head
Model : UCA2-Y32-25-P2</v>
      </c>
      <c r="Q640" s="38" t="str">
        <f>TRIM('query (10)'!N640)</f>
        <v>Change Air Cylinder Stone head
Model : UCA2-Y32-25-P2</v>
      </c>
      <c r="R640" s="38" t="str">
        <f>TRIM(UPPER('query (10)'!R640))</f>
        <v>AIR CYLINDER</v>
      </c>
      <c r="S640" s="38" t="str">
        <f>TRIM(UPPER('query (10)'!S640))</f>
        <v>UCA2-Y-32-25-P2</v>
      </c>
      <c r="T640" s="38" t="str">
        <f>IF('query (10)'!Q640="","",TRIM(UPPER('query (10)'!Q640)))</f>
        <v/>
      </c>
      <c r="U640" s="38" t="str">
        <f>IF('query (10)'!T640="","",'query (10)'!T640)</f>
        <v/>
      </c>
      <c r="V640" s="39" t="str">
        <f>IF('query (10)'!T640="","",IFERROR(VALUE('query (10)'!T640),""))</f>
        <v/>
      </c>
      <c r="W640" s="40">
        <f>IF('query (10)'!U640="","",'query (10)'!U640)</f>
        <v>0</v>
      </c>
      <c r="X640" s="39">
        <f>IF('query (10)'!V640="","",'query (10)'!V640)</f>
        <v>720</v>
      </c>
      <c r="Y640" s="41">
        <f>IF('query (10)'!W640="","",'query (10)'!W640)</f>
        <v>46028</v>
      </c>
      <c r="Z640" s="41">
        <f>IF('query (10)'!X640="","",'query (10)'!X640)</f>
        <v>46062</v>
      </c>
      <c r="AA640" s="41">
        <f>IF('query (10)'!Y640="","",'query (10)'!Y640)</f>
        <v>46062</v>
      </c>
      <c r="AB640" s="41">
        <f>IF('query (10)'!Z640="","",'query (10)'!Z640)</f>
        <v>46782</v>
      </c>
      <c r="AC640" s="38" t="str">
        <f>IF(OR('query (10)'!AA640="",COUNTIF(Cleaning_Rules!$A$21:$A$26,TRIM('query (10)'!AA640))&gt;0),"",TRIM('query (10)'!AA640))</f>
        <v>เปลี่ยนตามรอบ</v>
      </c>
      <c r="AD640" s="38" t="str">
        <f>IF('query (10)'!AB640="","",TRIM(IFERROR(_xlfn.TEXTBEFORE('query (10)'!AB640,"("),'query (10)'!AB640)))</f>
        <v>เริ่มซ่อมงาน PM แล้ว รับผิดชอบโดย JAKKAPAT KHOTSOMBAT</v>
      </c>
      <c r="AE640" s="38" t="str">
        <f>IFERROR(LOWER(TRIM(_xlfn.TEXTBEFORE(_xlfn.TEXTAFTER('query (10)'!AB640,"("),")"))),"")</f>
        <v>jakkapat@nsk.com</v>
      </c>
      <c r="AF640" s="38" t="str">
        <f>IF('query (10)'!AD640="","",TRIM('query (10)'!AD640))</f>
        <v>คุณานนต์ ปารวัณวงศ์</v>
      </c>
      <c r="AG640" s="38" t="str">
        <f>IF('query (10)'!AE640="","",TRIM('query (10)'!AE640))</f>
        <v>จักรภัทร โคตรสมบัติ</v>
      </c>
      <c r="AH640" s="38" t="str">
        <f>IF('query (10)'!AF640="","",IFERROR(VALUE('query (10)'!AF640),""))</f>
        <v/>
      </c>
      <c r="AI640" s="38" t="str">
        <f>IF('query (10)'!AG640="","",TRIM('query (10)'!AG640))</f>
        <v/>
      </c>
      <c r="AJ640" s="38" t="str">
        <f>IF('query (10)'!AH640="","",IFERROR(VALUE('query (10)'!AH640),""))</f>
        <v/>
      </c>
      <c r="AK640" s="38" t="str">
        <f>IF('query (10)'!AI640="","",TRIM('query (10)'!AI640))</f>
        <v/>
      </c>
      <c r="AL640" s="42">
        <f t="shared" si="45"/>
        <v>2026</v>
      </c>
      <c r="AM640" s="42" t="str">
        <f t="shared" si="46"/>
        <v>2026-01</v>
      </c>
      <c r="AN640" s="42" t="str">
        <f t="shared" ca="1" si="47"/>
        <v/>
      </c>
      <c r="AO640" s="42" t="str">
        <f t="shared" si="48"/>
        <v>GR-354 | OUTER RING RACEWAY SUPER FINISH MACHINE | KWD3 | AIR CYLINDER | Time-based Maintenance | Mechanical | Inspection | Medium | Change Air Cylinder Stone head
Model : UCA2-Y32-25-P2 | AIR CYLINDER | UCA2-Y-32-25-P2 | เปลี่ยนตามรอบ | เริ่มซ่อมงาน PM แล้ว รับผิดชอบโดย JAKKAPAT KHOTSOMBAT | จักรภัทร โคตรสมบัติ</v>
      </c>
      <c r="AP640" s="42" t="str">
        <f>_xlfn.TEXTJOIN("; ",TRUE,IF(COUNTA('query (10)'!A640:AK640)&lt;=6,"NEAR_EMPTY_ROW",""),IF($K640="","MISSING_STATUS",""),IF(AND($K640="เสร็จสิ้น",$Z640=""),"DONE_NO_ACTUAL_DATE",""),IF(AND($I640="Condition-based Maintenance",$AH640=""),"CBM_NO_MEASUREMENT",""),IF(OR($X640="",$X640=0),"INVALID_PERIOD",""),IF(AND($AA640&lt;&gt;"",$AB640&lt;&gt;"",$AB640&lt;$AA640),"DATE_SEQUENCE_ERROR",""),IF(AND($AB640&lt;&gt;"",$AB640&gt;DATE(2030,12,31)),"DATE_OUTLIER",""),IF($C640="","MISSING_QRCODE",""),IF($J640="UNKNOWN","UNKNOWN_PM_TYPE",""),IF($L640="UNKNOWN","UNKNOWN_STATUS",""))</f>
        <v/>
      </c>
      <c r="AQ640" s="42" t="str">
        <f t="shared" si="49"/>
        <v>NO</v>
      </c>
    </row>
    <row r="641" spans="1:43" x14ac:dyDescent="0.3">
      <c r="A641" s="38">
        <f>IF('query (10)'!A641="","",'query (10)'!A641)</f>
        <v>766</v>
      </c>
      <c r="B641" s="38">
        <f>IF('query (10)'!B641="","",'query (10)'!B641)</f>
        <v>17577</v>
      </c>
      <c r="C641" s="38" t="str">
        <f>TRIM(UPPER('query (10)'!M641))</f>
        <v>GR-464</v>
      </c>
      <c r="D641" s="38" t="str">
        <f>TRIM(UPPER(IFERROR(_xlfn.TEXTBEFORE('query (10)'!L641,"("),'query (10)'!L641)))</f>
        <v>INNER RING RACEWAY AND RIB SUPER FINISH MACHINE</v>
      </c>
      <c r="E641" s="38" t="str">
        <f>IFERROR(TRIM(UPPER(_xlfn.TEXTBEFORE(_xlfn.TEXTAFTER('query (10)'!L641,"("),")"))),"")</f>
        <v/>
      </c>
      <c r="F641" s="38" t="str">
        <f>TRIM('query (10)'!K641)</f>
        <v>KWD4</v>
      </c>
      <c r="G641" s="38" t="str">
        <f>IF('query (10)'!J641="","",'query (10)'!J641)</f>
        <v>Air Cylinder</v>
      </c>
      <c r="H641" s="38" t="str">
        <f>TRIM(UPPER('query (10)'!J641))</f>
        <v>AIR CYLINDER</v>
      </c>
      <c r="I641" s="38" t="str">
        <f>IF('query (10)'!F641="","",'query (10)'!F641)</f>
        <v>Time-based Maintenance</v>
      </c>
      <c r="J641" s="38" t="str">
        <f>IF('query (10)'!F641="","",IFERROR(INDEX(Cleaning_Rules!$B$14:$B$17,MATCH(TRIM('query (10)'!F641),Cleaning_Rules!$A$14:$A$17,0)),"UNKNOWN"))</f>
        <v>TBM</v>
      </c>
      <c r="K641" s="38" t="str">
        <f>IF('query (10)'!G641="","",'query (10)'!G641)</f>
        <v>เสร็จสิ้น</v>
      </c>
      <c r="L641" s="38" t="str">
        <f>IF('query (10)'!G641="","MISSING",IFERROR(INDEX(Cleaning_Rules!$B$5:$B$10,MATCH(TRIM('query (10)'!G641),Cleaning_Rules!$A$5:$A$10,0)),"UNKNOWN"))</f>
        <v>COMPLETED</v>
      </c>
      <c r="M641" s="38" t="str">
        <f>IF('query (10)'!I641="","",'query (10)'!I641)</f>
        <v>Mechanical</v>
      </c>
      <c r="N641" s="38" t="str">
        <f>IF('query (10)'!O641="","",'query (10)'!O641)</f>
        <v>Inspection</v>
      </c>
      <c r="O641" s="38" t="str">
        <f>IF('query (10)'!P641="","",'query (10)'!P641)</f>
        <v>Medium</v>
      </c>
      <c r="P641" s="38" t="str">
        <f>IF('query (10)'!N641="","",'query (10)'!N641)</f>
        <v>Change Air Cylinder Stone head
Model : UCA2-Y32-25-P2</v>
      </c>
      <c r="Q641" s="38" t="str">
        <f>TRIM('query (10)'!N641)</f>
        <v>Change Air Cylinder Stone head
Model : UCA2-Y32-25-P2</v>
      </c>
      <c r="R641" s="38" t="str">
        <f>TRIM(UPPER('query (10)'!R641))</f>
        <v>AIR CYLINDER</v>
      </c>
      <c r="S641" s="38" t="str">
        <f>TRIM(UPPER('query (10)'!S641))</f>
        <v>UCA2-Y-32-25-P2</v>
      </c>
      <c r="T641" s="38" t="str">
        <f>IF('query (10)'!Q641="","",TRIM(UPPER('query (10)'!Q641)))</f>
        <v/>
      </c>
      <c r="U641" s="38" t="str">
        <f>IF('query (10)'!T641="","",'query (10)'!T641)</f>
        <v/>
      </c>
      <c r="V641" s="39" t="str">
        <f>IF('query (10)'!T641="","",IFERROR(VALUE('query (10)'!T641),""))</f>
        <v/>
      </c>
      <c r="W641" s="40">
        <f>IF('query (10)'!U641="","",'query (10)'!U641)</f>
        <v>0</v>
      </c>
      <c r="X641" s="39">
        <f>IF('query (10)'!V641="","",'query (10)'!V641)</f>
        <v>720</v>
      </c>
      <c r="Y641" s="41">
        <f>IF('query (10)'!W641="","",'query (10)'!W641)</f>
        <v>46029</v>
      </c>
      <c r="Z641" s="41">
        <f>IF('query (10)'!X641="","",'query (10)'!X641)</f>
        <v>46062</v>
      </c>
      <c r="AA641" s="41">
        <f>IF('query (10)'!Y641="","",'query (10)'!Y641)</f>
        <v>46062</v>
      </c>
      <c r="AB641" s="41">
        <f>IF('query (10)'!Z641="","",'query (10)'!Z641)</f>
        <v>46782</v>
      </c>
      <c r="AC641" s="38" t="str">
        <f>IF(OR('query (10)'!AA641="",COUNTIF(Cleaning_Rules!$A$21:$A$26,TRIM('query (10)'!AA641))&gt;0),"",TRIM('query (10)'!AA641))</f>
        <v>เปลี่ยนตามรอบ</v>
      </c>
      <c r="AD641" s="38" t="str">
        <f>IF('query (10)'!AB641="","",TRIM(IFERROR(_xlfn.TEXTBEFORE('query (10)'!AB641,"("),'query (10)'!AB641)))</f>
        <v>เริ่มซ่อมงาน PM แล้ว รับผิดชอบโดย JAKKAPAT KHOTSOMBAT</v>
      </c>
      <c r="AE641" s="38" t="str">
        <f>IFERROR(LOWER(TRIM(_xlfn.TEXTBEFORE(_xlfn.TEXTAFTER('query (10)'!AB641,"("),")"))),"")</f>
        <v>jakkapat@nsk.com</v>
      </c>
      <c r="AF641" s="38" t="str">
        <f>IF('query (10)'!AD641="","",TRIM('query (10)'!AD641))</f>
        <v>คุณานนต์ ปารวัณวงศ์</v>
      </c>
      <c r="AG641" s="38" t="str">
        <f>IF('query (10)'!AE641="","",TRIM('query (10)'!AE641))</f>
        <v>จักรภัทร โคตรสมบัติ</v>
      </c>
      <c r="AH641" s="38" t="str">
        <f>IF('query (10)'!AF641="","",IFERROR(VALUE('query (10)'!AF641),""))</f>
        <v/>
      </c>
      <c r="AI641" s="38" t="str">
        <f>IF('query (10)'!AG641="","",TRIM('query (10)'!AG641))</f>
        <v/>
      </c>
      <c r="AJ641" s="38" t="str">
        <f>IF('query (10)'!AH641="","",IFERROR(VALUE('query (10)'!AH641),""))</f>
        <v/>
      </c>
      <c r="AK641" s="38" t="str">
        <f>IF('query (10)'!AI641="","",TRIM('query (10)'!AI641))</f>
        <v/>
      </c>
      <c r="AL641" s="42">
        <f t="shared" si="45"/>
        <v>2026</v>
      </c>
      <c r="AM641" s="42" t="str">
        <f t="shared" si="46"/>
        <v>2026-01</v>
      </c>
      <c r="AN641" s="42" t="str">
        <f t="shared" ca="1" si="47"/>
        <v/>
      </c>
      <c r="AO641" s="42" t="str">
        <f t="shared" si="48"/>
        <v>GR-464 | INNER RING RACEWAY AND RIB SUPER FINISH MACHINE | KWD4 | AIR CYLINDER | Time-based Maintenance | Mechanical | Inspection | Medium | Change Air Cylinder Stone head
Model : UCA2-Y32-25-P2 | AIR CYLINDER | UCA2-Y-32-25-P2 | เปลี่ยนตามรอบ | เริ่มซ่อมงาน PM แล้ว รับผิดชอบโดย JAKKAPAT KHOTSOMBAT | จักรภัทร โคตรสมบัติ</v>
      </c>
      <c r="AP641" s="42" t="str">
        <f>_xlfn.TEXTJOIN("; ",TRUE,IF(COUNTA('query (10)'!A641:AK641)&lt;=6,"NEAR_EMPTY_ROW",""),IF($K641="","MISSING_STATUS",""),IF(AND($K641="เสร็จสิ้น",$Z641=""),"DONE_NO_ACTUAL_DATE",""),IF(AND($I641="Condition-based Maintenance",$AH641=""),"CBM_NO_MEASUREMENT",""),IF(OR($X641="",$X641=0),"INVALID_PERIOD",""),IF(AND($AA641&lt;&gt;"",$AB641&lt;&gt;"",$AB641&lt;$AA641),"DATE_SEQUENCE_ERROR",""),IF(AND($AB641&lt;&gt;"",$AB641&gt;DATE(2030,12,31)),"DATE_OUTLIER",""),IF($C641="","MISSING_QRCODE",""),IF($J641="UNKNOWN","UNKNOWN_PM_TYPE",""),IF($L641="UNKNOWN","UNKNOWN_STATUS",""))</f>
        <v/>
      </c>
      <c r="AQ641" s="42" t="str">
        <f t="shared" si="49"/>
        <v>NO</v>
      </c>
    </row>
    <row r="642" spans="1:43" x14ac:dyDescent="0.3">
      <c r="A642" s="38">
        <f>IF('query (10)'!A642="","",'query (10)'!A642)</f>
        <v>767</v>
      </c>
      <c r="B642" s="38">
        <f>IF('query (10)'!B642="","",'query (10)'!B642)</f>
        <v>17574</v>
      </c>
      <c r="C642" s="38" t="str">
        <f>TRIM(UPPER('query (10)'!M642))</f>
        <v>GR-476</v>
      </c>
      <c r="D642" s="38" t="str">
        <f>TRIM(UPPER(IFERROR(_xlfn.TEXTBEFORE('query (10)'!L642,"("),'query (10)'!L642)))</f>
        <v>OUTER RING RACEWAY SUPER FINISH MACHINE</v>
      </c>
      <c r="E642" s="38" t="str">
        <f>IFERROR(TRIM(UPPER(_xlfn.TEXTBEFORE(_xlfn.TEXTAFTER('query (10)'!L642,"("),")"))),"")</f>
        <v/>
      </c>
      <c r="F642" s="38" t="str">
        <f>TRIM('query (10)'!K642)</f>
        <v>KWD4</v>
      </c>
      <c r="G642" s="38" t="str">
        <f>IF('query (10)'!J642="","",'query (10)'!J642)</f>
        <v>Air Cylinder</v>
      </c>
      <c r="H642" s="38" t="str">
        <f>TRIM(UPPER('query (10)'!J642))</f>
        <v>AIR CYLINDER</v>
      </c>
      <c r="I642" s="38" t="str">
        <f>IF('query (10)'!F642="","",'query (10)'!F642)</f>
        <v>Time-based Maintenance</v>
      </c>
      <c r="J642" s="38" t="str">
        <f>IF('query (10)'!F642="","",IFERROR(INDEX(Cleaning_Rules!$B$14:$B$17,MATCH(TRIM('query (10)'!F642),Cleaning_Rules!$A$14:$A$17,0)),"UNKNOWN"))</f>
        <v>TBM</v>
      </c>
      <c r="K642" s="38" t="str">
        <f>IF('query (10)'!G642="","",'query (10)'!G642)</f>
        <v>เสร็จสิ้น</v>
      </c>
      <c r="L642" s="38" t="str">
        <f>IF('query (10)'!G642="","MISSING",IFERROR(INDEX(Cleaning_Rules!$B$5:$B$10,MATCH(TRIM('query (10)'!G642),Cleaning_Rules!$A$5:$A$10,0)),"UNKNOWN"))</f>
        <v>COMPLETED</v>
      </c>
      <c r="M642" s="38" t="str">
        <f>IF('query (10)'!I642="","",'query (10)'!I642)</f>
        <v>Mechanical</v>
      </c>
      <c r="N642" s="38" t="str">
        <f>IF('query (10)'!O642="","",'query (10)'!O642)</f>
        <v>Inspection</v>
      </c>
      <c r="O642" s="38" t="str">
        <f>IF('query (10)'!P642="","",'query (10)'!P642)</f>
        <v>Medium</v>
      </c>
      <c r="P642" s="38" t="str">
        <f>IF('query (10)'!N642="","",'query (10)'!N642)</f>
        <v>Change Air Cylinder Stone head
Model : UCA2-Y32-25-P2</v>
      </c>
      <c r="Q642" s="38" t="str">
        <f>TRIM('query (10)'!N642)</f>
        <v>Change Air Cylinder Stone head
Model : UCA2-Y32-25-P2</v>
      </c>
      <c r="R642" s="38" t="str">
        <f>TRIM(UPPER('query (10)'!R642))</f>
        <v>AIR CYLINDER</v>
      </c>
      <c r="S642" s="38" t="str">
        <f>TRIM(UPPER('query (10)'!S642))</f>
        <v>UCA2-Y-32-25-P2</v>
      </c>
      <c r="T642" s="38" t="str">
        <f>IF('query (10)'!Q642="","",TRIM(UPPER('query (10)'!Q642)))</f>
        <v/>
      </c>
      <c r="U642" s="38" t="str">
        <f>IF('query (10)'!T642="","",'query (10)'!T642)</f>
        <v/>
      </c>
      <c r="V642" s="39" t="str">
        <f>IF('query (10)'!T642="","",IFERROR(VALUE('query (10)'!T642),""))</f>
        <v/>
      </c>
      <c r="W642" s="40">
        <f>IF('query (10)'!U642="","",'query (10)'!U642)</f>
        <v>0</v>
      </c>
      <c r="X642" s="39">
        <f>IF('query (10)'!V642="","",'query (10)'!V642)</f>
        <v>720</v>
      </c>
      <c r="Y642" s="41">
        <f>IF('query (10)'!W642="","",'query (10)'!W642)</f>
        <v>46029</v>
      </c>
      <c r="Z642" s="41">
        <f>IF('query (10)'!X642="","",'query (10)'!X642)</f>
        <v>46062</v>
      </c>
      <c r="AA642" s="41">
        <f>IF('query (10)'!Y642="","",'query (10)'!Y642)</f>
        <v>46062</v>
      </c>
      <c r="AB642" s="41">
        <f>IF('query (10)'!Z642="","",'query (10)'!Z642)</f>
        <v>46782</v>
      </c>
      <c r="AC642" s="38" t="str">
        <f>IF(OR('query (10)'!AA642="",COUNTIF(Cleaning_Rules!$A$21:$A$26,TRIM('query (10)'!AA642))&gt;0),"",TRIM('query (10)'!AA642))</f>
        <v>เปลี่ยนตามรอบ</v>
      </c>
      <c r="AD642" s="38" t="str">
        <f>IF('query (10)'!AB642="","",TRIM(IFERROR(_xlfn.TEXTBEFORE('query (10)'!AB642,"("),'query (10)'!AB642)))</f>
        <v>เริ่มซ่อมงาน PM แล้ว รับผิดชอบโดย JAKKAPAT KHOTSOMBAT</v>
      </c>
      <c r="AE642" s="38" t="str">
        <f>IFERROR(LOWER(TRIM(_xlfn.TEXTBEFORE(_xlfn.TEXTAFTER('query (10)'!AB642,"("),")"))),"")</f>
        <v>jakkapat@nsk.com</v>
      </c>
      <c r="AF642" s="38" t="str">
        <f>IF('query (10)'!AD642="","",TRIM('query (10)'!AD642))</f>
        <v>คุณานนต์ ปารวัณวงศ์</v>
      </c>
      <c r="AG642" s="38" t="str">
        <f>IF('query (10)'!AE642="","",TRIM('query (10)'!AE642))</f>
        <v>จักรภัทร โคตรสมบัติ</v>
      </c>
      <c r="AH642" s="38" t="str">
        <f>IF('query (10)'!AF642="","",IFERROR(VALUE('query (10)'!AF642),""))</f>
        <v/>
      </c>
      <c r="AI642" s="38" t="str">
        <f>IF('query (10)'!AG642="","",TRIM('query (10)'!AG642))</f>
        <v/>
      </c>
      <c r="AJ642" s="38" t="str">
        <f>IF('query (10)'!AH642="","",IFERROR(VALUE('query (10)'!AH642),""))</f>
        <v/>
      </c>
      <c r="AK642" s="38" t="str">
        <f>IF('query (10)'!AI642="","",TRIM('query (10)'!AI642))</f>
        <v/>
      </c>
      <c r="AL642" s="42">
        <f t="shared" si="45"/>
        <v>2026</v>
      </c>
      <c r="AM642" s="42" t="str">
        <f t="shared" si="46"/>
        <v>2026-01</v>
      </c>
      <c r="AN642" s="42" t="str">
        <f t="shared" ca="1" si="47"/>
        <v/>
      </c>
      <c r="AO642" s="42" t="str">
        <f t="shared" si="48"/>
        <v>GR-476 | OUTER RING RACEWAY SUPER FINISH MACHINE | KWD4 | AIR CYLINDER | Time-based Maintenance | Mechanical | Inspection | Medium | Change Air Cylinder Stone head
Model : UCA2-Y32-25-P2 | AIR CYLINDER | UCA2-Y-32-25-P2 | เปลี่ยนตามรอบ | เริ่มซ่อมงาน PM แล้ว รับผิดชอบโดย JAKKAPAT KHOTSOMBAT | จักรภัทร โคตรสมบัติ</v>
      </c>
      <c r="AP642" s="42" t="str">
        <f>_xlfn.TEXTJOIN("; ",TRUE,IF(COUNTA('query (10)'!A642:AK642)&lt;=6,"NEAR_EMPTY_ROW",""),IF($K642="","MISSING_STATUS",""),IF(AND($K642="เสร็จสิ้น",$Z642=""),"DONE_NO_ACTUAL_DATE",""),IF(AND($I642="Condition-based Maintenance",$AH642=""),"CBM_NO_MEASUREMENT",""),IF(OR($X642="",$X642=0),"INVALID_PERIOD",""),IF(AND($AA642&lt;&gt;"",$AB642&lt;&gt;"",$AB642&lt;$AA642),"DATE_SEQUENCE_ERROR",""),IF(AND($AB642&lt;&gt;"",$AB642&gt;DATE(2030,12,31)),"DATE_OUTLIER",""),IF($C642="","MISSING_QRCODE",""),IF($J642="UNKNOWN","UNKNOWN_PM_TYPE",""),IF($L642="UNKNOWN","UNKNOWN_STATUS",""))</f>
        <v/>
      </c>
      <c r="AQ642" s="42" t="str">
        <f t="shared" si="49"/>
        <v>NO</v>
      </c>
    </row>
    <row r="643" spans="1:43" x14ac:dyDescent="0.3">
      <c r="A643" s="38">
        <f>IF('query (10)'!A643="","",'query (10)'!A643)</f>
        <v>768</v>
      </c>
      <c r="B643" s="38">
        <f>IF('query (10)'!B643="","",'query (10)'!B643)</f>
        <v>17583</v>
      </c>
      <c r="C643" s="38" t="str">
        <f>TRIM(UPPER('query (10)'!M643))</f>
        <v>GR-581</v>
      </c>
      <c r="D643" s="38" t="str">
        <f>TRIM(UPPER(IFERROR(_xlfn.TEXTBEFORE('query (10)'!L643,"("),'query (10)'!L643)))</f>
        <v>INNER RING RACEWAY AND RIB SUPER FINISH MACHINE</v>
      </c>
      <c r="E643" s="38" t="str">
        <f>IFERROR(TRIM(UPPER(_xlfn.TEXTBEFORE(_xlfn.TEXTAFTER('query (10)'!L643,"("),")"))),"")</f>
        <v/>
      </c>
      <c r="F643" s="38" t="str">
        <f>TRIM('query (10)'!K643)</f>
        <v>KWD5</v>
      </c>
      <c r="G643" s="38" t="str">
        <f>IF('query (10)'!J643="","",'query (10)'!J643)</f>
        <v>Air Cylinder</v>
      </c>
      <c r="H643" s="38" t="str">
        <f>TRIM(UPPER('query (10)'!J643))</f>
        <v>AIR CYLINDER</v>
      </c>
      <c r="I643" s="38" t="str">
        <f>IF('query (10)'!F643="","",'query (10)'!F643)</f>
        <v>Time-based Maintenance</v>
      </c>
      <c r="J643" s="38" t="str">
        <f>IF('query (10)'!F643="","",IFERROR(INDEX(Cleaning_Rules!$B$14:$B$17,MATCH(TRIM('query (10)'!F643),Cleaning_Rules!$A$14:$A$17,0)),"UNKNOWN"))</f>
        <v>TBM</v>
      </c>
      <c r="K643" s="38" t="str">
        <f>IF('query (10)'!G643="","",'query (10)'!G643)</f>
        <v>เสร็จสิ้น</v>
      </c>
      <c r="L643" s="38" t="str">
        <f>IF('query (10)'!G643="","MISSING",IFERROR(INDEX(Cleaning_Rules!$B$5:$B$10,MATCH(TRIM('query (10)'!G643),Cleaning_Rules!$A$5:$A$10,0)),"UNKNOWN"))</f>
        <v>COMPLETED</v>
      </c>
      <c r="M643" s="38" t="str">
        <f>IF('query (10)'!I643="","",'query (10)'!I643)</f>
        <v>Mechanical</v>
      </c>
      <c r="N643" s="38" t="str">
        <f>IF('query (10)'!O643="","",'query (10)'!O643)</f>
        <v>Inspection</v>
      </c>
      <c r="O643" s="38" t="str">
        <f>IF('query (10)'!P643="","",'query (10)'!P643)</f>
        <v>Medium</v>
      </c>
      <c r="P643" s="38" t="str">
        <f>IF('query (10)'!N643="","",'query (10)'!N643)</f>
        <v>Change Air Cylinder Stone head
Model : UCA2-Y32-25-P2</v>
      </c>
      <c r="Q643" s="38" t="str">
        <f>TRIM('query (10)'!N643)</f>
        <v>Change Air Cylinder Stone head
Model : UCA2-Y32-25-P2</v>
      </c>
      <c r="R643" s="38" t="str">
        <f>TRIM(UPPER('query (10)'!R643))</f>
        <v>AIR CYLINDER</v>
      </c>
      <c r="S643" s="38" t="str">
        <f>TRIM(UPPER('query (10)'!S643))</f>
        <v>UCA2-Y-32-25-P2</v>
      </c>
      <c r="T643" s="38" t="str">
        <f>IF('query (10)'!Q643="","",TRIM(UPPER('query (10)'!Q643)))</f>
        <v/>
      </c>
      <c r="U643" s="38" t="str">
        <f>IF('query (10)'!T643="","",'query (10)'!T643)</f>
        <v/>
      </c>
      <c r="V643" s="39" t="str">
        <f>IF('query (10)'!T643="","",IFERROR(VALUE('query (10)'!T643),""))</f>
        <v/>
      </c>
      <c r="W643" s="40">
        <f>IF('query (10)'!U643="","",'query (10)'!U643)</f>
        <v>0</v>
      </c>
      <c r="X643" s="39">
        <f>IF('query (10)'!V643="","",'query (10)'!V643)</f>
        <v>720</v>
      </c>
      <c r="Y643" s="41">
        <f>IF('query (10)'!W643="","",'query (10)'!W643)</f>
        <v>46030</v>
      </c>
      <c r="Z643" s="41">
        <f>IF('query (10)'!X643="","",'query (10)'!X643)</f>
        <v>46049</v>
      </c>
      <c r="AA643" s="41">
        <f>IF('query (10)'!Y643="","",'query (10)'!Y643)</f>
        <v>46049</v>
      </c>
      <c r="AB643" s="41">
        <f>IF('query (10)'!Z643="","",'query (10)'!Z643)</f>
        <v>46769</v>
      </c>
      <c r="AC643" s="38" t="str">
        <f>IF(OR('query (10)'!AA643="",COUNTIF(Cleaning_Rules!$A$21:$A$26,TRIM('query (10)'!AA643))&gt;0),"",TRIM('query (10)'!AA643))</f>
        <v>เปลี่ยนตามรอบ</v>
      </c>
      <c r="AD643" s="38" t="str">
        <f>IF('query (10)'!AB643="","",TRIM(IFERROR(_xlfn.TEXTBEFORE('query (10)'!AB643,"("),'query (10)'!AB643)))</f>
        <v>เริ่มซ่อมงาน PM แล้ว รับผิดชอบโดย KUNANON PARAWANWONG</v>
      </c>
      <c r="AE643" s="38" t="str">
        <f>IFERROR(LOWER(TRIM(_xlfn.TEXTBEFORE(_xlfn.TEXTAFTER('query (10)'!AB643,"("),")"))),"")</f>
        <v>parawanwong-k-3161@nsk.com</v>
      </c>
      <c r="AF643" s="38" t="str">
        <f>IF('query (10)'!AD643="","",TRIM('query (10)'!AD643))</f>
        <v>คุณานนต์ ปารวัณวงศ์</v>
      </c>
      <c r="AG643" s="38" t="str">
        <f>IF('query (10)'!AE643="","",TRIM('query (10)'!AE643))</f>
        <v>คุณานนต์ ปารวัณวงศ์</v>
      </c>
      <c r="AH643" s="38" t="str">
        <f>IF('query (10)'!AF643="","",IFERROR(VALUE('query (10)'!AF643),""))</f>
        <v/>
      </c>
      <c r="AI643" s="38" t="str">
        <f>IF('query (10)'!AG643="","",TRIM('query (10)'!AG643))</f>
        <v/>
      </c>
      <c r="AJ643" s="38" t="str">
        <f>IF('query (10)'!AH643="","",IFERROR(VALUE('query (10)'!AH643),""))</f>
        <v/>
      </c>
      <c r="AK643" s="38" t="str">
        <f>IF('query (10)'!AI643="","",TRIM('query (10)'!AI643))</f>
        <v/>
      </c>
      <c r="AL643" s="42">
        <f t="shared" ref="AL643:AL706" si="50">IF($Y643="","",YEAR($Y643))</f>
        <v>2026</v>
      </c>
      <c r="AM643" s="42" t="str">
        <f t="shared" ref="AM643:AM706" si="51">IF($Y643="","",TEXT($Y643,"yyyy-mm"))</f>
        <v>2026-01</v>
      </c>
      <c r="AN643" s="42" t="str">
        <f t="shared" ref="AN643:AN706" ca="1" si="52">IF(OR($AB643="",$L643="COMPLETED"),"",IF($AB643&lt;TODAY(),"OVERDUE","ON_SCHEDULE"))</f>
        <v/>
      </c>
      <c r="AO643" s="42" t="str">
        <f t="shared" ref="AO643:AO706" si="53">_xlfn.TEXTJOIN(" | ",TRUE,$C643,$D643,$E643,$F643,$H643,$I643,$M643,$N643,$O643,$Q643,$R643,$S643,$T643,$AC643,$AD643,$AG643)</f>
        <v>GR-581 | INNER RING RACEWAY AND RIB SUPER FINISH MACHINE | KWD5 | AIR CYLINDER | Time-based Maintenance | Mechanical | Inspection | Medium | Change Air Cylinder Stone head
Model : UCA2-Y32-25-P2 | AIR CYLINDER | UCA2-Y-32-25-P2 | เปลี่ยนตามรอบ | เริ่มซ่อมงาน PM แล้ว รับผิดชอบโดย KUNANON PARAWANWONG | คุณานนต์ ปารวัณวงศ์</v>
      </c>
      <c r="AP643" s="42" t="str">
        <f>_xlfn.TEXTJOIN("; ",TRUE,IF(COUNTA('query (10)'!A643:AK643)&lt;=6,"NEAR_EMPTY_ROW",""),IF($K643="","MISSING_STATUS",""),IF(AND($K643="เสร็จสิ้น",$Z643=""),"DONE_NO_ACTUAL_DATE",""),IF(AND($I643="Condition-based Maintenance",$AH643=""),"CBM_NO_MEASUREMENT",""),IF(OR($X643="",$X643=0),"INVALID_PERIOD",""),IF(AND($AA643&lt;&gt;"",$AB643&lt;&gt;"",$AB643&lt;$AA643),"DATE_SEQUENCE_ERROR",""),IF(AND($AB643&lt;&gt;"",$AB643&gt;DATE(2030,12,31)),"DATE_OUTLIER",""),IF($C643="","MISSING_QRCODE",""),IF($J643="UNKNOWN","UNKNOWN_PM_TYPE",""),IF($L643="UNKNOWN","UNKNOWN_STATUS",""))</f>
        <v/>
      </c>
      <c r="AQ643" s="42" t="str">
        <f t="shared" ref="AQ643:AQ706" si="54">IF($W643="","",IF($W643&gt;0,"YES","NO"))</f>
        <v>NO</v>
      </c>
    </row>
    <row r="644" spans="1:43" x14ac:dyDescent="0.3">
      <c r="A644" s="38">
        <f>IF('query (10)'!A644="","",'query (10)'!A644)</f>
        <v>769</v>
      </c>
      <c r="B644" s="38">
        <f>IF('query (10)'!B644="","",'query (10)'!B644)</f>
        <v>17582</v>
      </c>
      <c r="C644" s="38" t="str">
        <f>TRIM(UPPER('query (10)'!M644))</f>
        <v>GR-592</v>
      </c>
      <c r="D644" s="38" t="str">
        <f>TRIM(UPPER(IFERROR(_xlfn.TEXTBEFORE('query (10)'!L644,"("),'query (10)'!L644)))</f>
        <v>OUTER RING RACEWAY SUPER FINISH MACHINE</v>
      </c>
      <c r="E644" s="38" t="str">
        <f>IFERROR(TRIM(UPPER(_xlfn.TEXTBEFORE(_xlfn.TEXTAFTER('query (10)'!L644,"("),")"))),"")</f>
        <v/>
      </c>
      <c r="F644" s="38" t="str">
        <f>TRIM('query (10)'!K644)</f>
        <v>KWD5</v>
      </c>
      <c r="G644" s="38" t="str">
        <f>IF('query (10)'!J644="","",'query (10)'!J644)</f>
        <v>Air Cylinder</v>
      </c>
      <c r="H644" s="38" t="str">
        <f>TRIM(UPPER('query (10)'!J644))</f>
        <v>AIR CYLINDER</v>
      </c>
      <c r="I644" s="38" t="str">
        <f>IF('query (10)'!F644="","",'query (10)'!F644)</f>
        <v>Time-based Maintenance</v>
      </c>
      <c r="J644" s="38" t="str">
        <f>IF('query (10)'!F644="","",IFERROR(INDEX(Cleaning_Rules!$B$14:$B$17,MATCH(TRIM('query (10)'!F644),Cleaning_Rules!$A$14:$A$17,0)),"UNKNOWN"))</f>
        <v>TBM</v>
      </c>
      <c r="K644" s="38" t="str">
        <f>IF('query (10)'!G644="","",'query (10)'!G644)</f>
        <v>เสร็จสิ้น</v>
      </c>
      <c r="L644" s="38" t="str">
        <f>IF('query (10)'!G644="","MISSING",IFERROR(INDEX(Cleaning_Rules!$B$5:$B$10,MATCH(TRIM('query (10)'!G644),Cleaning_Rules!$A$5:$A$10,0)),"UNKNOWN"))</f>
        <v>COMPLETED</v>
      </c>
      <c r="M644" s="38" t="str">
        <f>IF('query (10)'!I644="","",'query (10)'!I644)</f>
        <v>Mechanical</v>
      </c>
      <c r="N644" s="38" t="str">
        <f>IF('query (10)'!O644="","",'query (10)'!O644)</f>
        <v>Inspection</v>
      </c>
      <c r="O644" s="38" t="str">
        <f>IF('query (10)'!P644="","",'query (10)'!P644)</f>
        <v>Medium</v>
      </c>
      <c r="P644" s="38" t="str">
        <f>IF('query (10)'!N644="","",'query (10)'!N644)</f>
        <v>Change Air Cylinder Stone head
Model : UCA2-Y32-25-P2</v>
      </c>
      <c r="Q644" s="38" t="str">
        <f>TRIM('query (10)'!N644)</f>
        <v>Change Air Cylinder Stone head
Model : UCA2-Y32-25-P2</v>
      </c>
      <c r="R644" s="38" t="str">
        <f>TRIM(UPPER('query (10)'!R644))</f>
        <v>AIR CYLINDER</v>
      </c>
      <c r="S644" s="38" t="str">
        <f>TRIM(UPPER('query (10)'!S644))</f>
        <v>UCA2-Y-32-25-P2</v>
      </c>
      <c r="T644" s="38" t="str">
        <f>IF('query (10)'!Q644="","",TRIM(UPPER('query (10)'!Q644)))</f>
        <v/>
      </c>
      <c r="U644" s="38" t="str">
        <f>IF('query (10)'!T644="","",'query (10)'!T644)</f>
        <v/>
      </c>
      <c r="V644" s="39" t="str">
        <f>IF('query (10)'!T644="","",IFERROR(VALUE('query (10)'!T644),""))</f>
        <v/>
      </c>
      <c r="W644" s="40">
        <f>IF('query (10)'!U644="","",'query (10)'!U644)</f>
        <v>0</v>
      </c>
      <c r="X644" s="39">
        <f>IF('query (10)'!V644="","",'query (10)'!V644)</f>
        <v>720</v>
      </c>
      <c r="Y644" s="41">
        <f>IF('query (10)'!W644="","",'query (10)'!W644)</f>
        <v>46030</v>
      </c>
      <c r="Z644" s="41">
        <f>IF('query (10)'!X644="","",'query (10)'!X644)</f>
        <v>46049</v>
      </c>
      <c r="AA644" s="41">
        <f>IF('query (10)'!Y644="","",'query (10)'!Y644)</f>
        <v>46049</v>
      </c>
      <c r="AB644" s="41">
        <f>IF('query (10)'!Z644="","",'query (10)'!Z644)</f>
        <v>46769</v>
      </c>
      <c r="AC644" s="38" t="str">
        <f>IF(OR('query (10)'!AA644="",COUNTIF(Cleaning_Rules!$A$21:$A$26,TRIM('query (10)'!AA644))&gt;0),"",TRIM('query (10)'!AA644))</f>
        <v>เปลี่ยนตามรอบ</v>
      </c>
      <c r="AD644" s="38" t="str">
        <f>IF('query (10)'!AB644="","",TRIM(IFERROR(_xlfn.TEXTBEFORE('query (10)'!AB644,"("),'query (10)'!AB644)))</f>
        <v>เริ่มซ่อมงาน PM แล้ว รับผิดชอบโดย KUNANON PARAWANWONG</v>
      </c>
      <c r="AE644" s="38" t="str">
        <f>IFERROR(LOWER(TRIM(_xlfn.TEXTBEFORE(_xlfn.TEXTAFTER('query (10)'!AB644,"("),")"))),"")</f>
        <v>parawanwong-k-3161@nsk.com</v>
      </c>
      <c r="AF644" s="38" t="str">
        <f>IF('query (10)'!AD644="","",TRIM('query (10)'!AD644))</f>
        <v>คุณานนต์ ปารวัณวงศ์</v>
      </c>
      <c r="AG644" s="38" t="str">
        <f>IF('query (10)'!AE644="","",TRIM('query (10)'!AE644))</f>
        <v>คุณานนต์ ปารวัณวงศ์</v>
      </c>
      <c r="AH644" s="38" t="str">
        <f>IF('query (10)'!AF644="","",IFERROR(VALUE('query (10)'!AF644),""))</f>
        <v/>
      </c>
      <c r="AI644" s="38" t="str">
        <f>IF('query (10)'!AG644="","",TRIM('query (10)'!AG644))</f>
        <v/>
      </c>
      <c r="AJ644" s="38" t="str">
        <f>IF('query (10)'!AH644="","",IFERROR(VALUE('query (10)'!AH644),""))</f>
        <v/>
      </c>
      <c r="AK644" s="38" t="str">
        <f>IF('query (10)'!AI644="","",TRIM('query (10)'!AI644))</f>
        <v/>
      </c>
      <c r="AL644" s="42">
        <f t="shared" si="50"/>
        <v>2026</v>
      </c>
      <c r="AM644" s="42" t="str">
        <f t="shared" si="51"/>
        <v>2026-01</v>
      </c>
      <c r="AN644" s="42" t="str">
        <f t="shared" ca="1" si="52"/>
        <v/>
      </c>
      <c r="AO644" s="42" t="str">
        <f t="shared" si="53"/>
        <v>GR-592 | OUTER RING RACEWAY SUPER FINISH MACHINE | KWD5 | AIR CYLINDER | Time-based Maintenance | Mechanical | Inspection | Medium | Change Air Cylinder Stone head
Model : UCA2-Y32-25-P2 | AIR CYLINDER | UCA2-Y-32-25-P2 | เปลี่ยนตามรอบ | เริ่มซ่อมงาน PM แล้ว รับผิดชอบโดย KUNANON PARAWANWONG | คุณานนต์ ปารวัณวงศ์</v>
      </c>
      <c r="AP644" s="42" t="str">
        <f>_xlfn.TEXTJOIN("; ",TRUE,IF(COUNTA('query (10)'!A644:AK644)&lt;=6,"NEAR_EMPTY_ROW",""),IF($K644="","MISSING_STATUS",""),IF(AND($K644="เสร็จสิ้น",$Z644=""),"DONE_NO_ACTUAL_DATE",""),IF(AND($I644="Condition-based Maintenance",$AH644=""),"CBM_NO_MEASUREMENT",""),IF(OR($X644="",$X644=0),"INVALID_PERIOD",""),IF(AND($AA644&lt;&gt;"",$AB644&lt;&gt;"",$AB644&lt;$AA644),"DATE_SEQUENCE_ERROR",""),IF(AND($AB644&lt;&gt;"",$AB644&gt;DATE(2030,12,31)),"DATE_OUTLIER",""),IF($C644="","MISSING_QRCODE",""),IF($J644="UNKNOWN","UNKNOWN_PM_TYPE",""),IF($L644="UNKNOWN","UNKNOWN_STATUS",""))</f>
        <v/>
      </c>
      <c r="AQ644" s="42" t="str">
        <f t="shared" si="54"/>
        <v>NO</v>
      </c>
    </row>
    <row r="645" spans="1:43" x14ac:dyDescent="0.3">
      <c r="A645" s="38">
        <f>IF('query (10)'!A645="","",'query (10)'!A645)</f>
        <v>770</v>
      </c>
      <c r="B645" s="38">
        <f>IF('query (10)'!B645="","",'query (10)'!B645)</f>
        <v>17612</v>
      </c>
      <c r="C645" s="38" t="str">
        <f>TRIM(UPPER('query (10)'!M645))</f>
        <v>GR-693</v>
      </c>
      <c r="D645" s="38" t="str">
        <f>TRIM(UPPER(IFERROR(_xlfn.TEXTBEFORE('query (10)'!L645,"("),'query (10)'!L645)))</f>
        <v>INNER RING RACEWAY AND RIB SUPER FINISH MACHINE</v>
      </c>
      <c r="E645" s="38" t="str">
        <f>IFERROR(TRIM(UPPER(_xlfn.TEXTBEFORE(_xlfn.TEXTAFTER('query (10)'!L645,"("),")"))),"")</f>
        <v/>
      </c>
      <c r="F645" s="38" t="str">
        <f>TRIM('query (10)'!K645)</f>
        <v>KWD6</v>
      </c>
      <c r="G645" s="38" t="str">
        <f>IF('query (10)'!J645="","",'query (10)'!J645)</f>
        <v>Air Cylinder</v>
      </c>
      <c r="H645" s="38" t="str">
        <f>TRIM(UPPER('query (10)'!J645))</f>
        <v>AIR CYLINDER</v>
      </c>
      <c r="I645" s="38" t="str">
        <f>IF('query (10)'!F645="","",'query (10)'!F645)</f>
        <v>Time-based Maintenance</v>
      </c>
      <c r="J645" s="38" t="str">
        <f>IF('query (10)'!F645="","",IFERROR(INDEX(Cleaning_Rules!$B$14:$B$17,MATCH(TRIM('query (10)'!F645),Cleaning_Rules!$A$14:$A$17,0)),"UNKNOWN"))</f>
        <v>TBM</v>
      </c>
      <c r="K645" s="38" t="str">
        <f>IF('query (10)'!G645="","",'query (10)'!G645)</f>
        <v>เสร็จสิ้น</v>
      </c>
      <c r="L645" s="38" t="str">
        <f>IF('query (10)'!G645="","MISSING",IFERROR(INDEX(Cleaning_Rules!$B$5:$B$10,MATCH(TRIM('query (10)'!G645),Cleaning_Rules!$A$5:$A$10,0)),"UNKNOWN"))</f>
        <v>COMPLETED</v>
      </c>
      <c r="M645" s="38" t="str">
        <f>IF('query (10)'!I645="","",'query (10)'!I645)</f>
        <v>Mechanical</v>
      </c>
      <c r="N645" s="38" t="str">
        <f>IF('query (10)'!O645="","",'query (10)'!O645)</f>
        <v>Inspection</v>
      </c>
      <c r="O645" s="38" t="str">
        <f>IF('query (10)'!P645="","",'query (10)'!P645)</f>
        <v>Medium</v>
      </c>
      <c r="P645" s="38" t="str">
        <f>IF('query (10)'!N645="","",'query (10)'!N645)</f>
        <v>Change Air Cylinder Stone head
Model : UCA2-Y32-25-P2</v>
      </c>
      <c r="Q645" s="38" t="str">
        <f>TRIM('query (10)'!N645)</f>
        <v>Change Air Cylinder Stone head
Model : UCA2-Y32-25-P2</v>
      </c>
      <c r="R645" s="38" t="str">
        <f>TRIM(UPPER('query (10)'!R645))</f>
        <v>AIR CYLINDER</v>
      </c>
      <c r="S645" s="38" t="str">
        <f>TRIM(UPPER('query (10)'!S645))</f>
        <v>UCA2-Y-32-25-P2</v>
      </c>
      <c r="T645" s="38" t="str">
        <f>IF('query (10)'!Q645="","",TRIM(UPPER('query (10)'!Q645)))</f>
        <v/>
      </c>
      <c r="U645" s="38" t="str">
        <f>IF('query (10)'!T645="","",'query (10)'!T645)</f>
        <v/>
      </c>
      <c r="V645" s="39" t="str">
        <f>IF('query (10)'!T645="","",IFERROR(VALUE('query (10)'!T645),""))</f>
        <v/>
      </c>
      <c r="W645" s="40">
        <f>IF('query (10)'!U645="","",'query (10)'!U645)</f>
        <v>0</v>
      </c>
      <c r="X645" s="39">
        <f>IF('query (10)'!V645="","",'query (10)'!V645)</f>
        <v>720</v>
      </c>
      <c r="Y645" s="41">
        <f>IF('query (10)'!W645="","",'query (10)'!W645)</f>
        <v>46031</v>
      </c>
      <c r="Z645" s="41">
        <f>IF('query (10)'!X645="","",'query (10)'!X645)</f>
        <v>46049</v>
      </c>
      <c r="AA645" s="41">
        <f>IF('query (10)'!Y645="","",'query (10)'!Y645)</f>
        <v>46049</v>
      </c>
      <c r="AB645" s="41">
        <f>IF('query (10)'!Z645="","",'query (10)'!Z645)</f>
        <v>46769</v>
      </c>
      <c r="AC645" s="38" t="str">
        <f>IF(OR('query (10)'!AA645="",COUNTIF(Cleaning_Rules!$A$21:$A$26,TRIM('query (10)'!AA645))&gt;0),"",TRIM('query (10)'!AA645))</f>
        <v>เปลี่ยนตามรอบ</v>
      </c>
      <c r="AD645" s="38" t="str">
        <f>IF('query (10)'!AB645="","",TRIM(IFERROR(_xlfn.TEXTBEFORE('query (10)'!AB645,"("),'query (10)'!AB645)))</f>
        <v>เริ่มซ่อมงาน PM แล้ว รับผิดชอบโดย PUCHIT KULSEREE</v>
      </c>
      <c r="AE645" s="38" t="str">
        <f>IFERROR(LOWER(TRIM(_xlfn.TEXTBEFORE(_xlfn.TEXTAFTER('query (10)'!AB645,"("),")"))),"")</f>
        <v>puchit@nsk.com</v>
      </c>
      <c r="AF645" s="38" t="str">
        <f>IF('query (10)'!AD645="","",TRIM('query (10)'!AD645))</f>
        <v>คุณานนต์ ปารวัณวงศ์</v>
      </c>
      <c r="AG645" s="38" t="str">
        <f>IF('query (10)'!AE645="","",TRIM('query (10)'!AE645))</f>
        <v>ภูชิต กุลเสรี</v>
      </c>
      <c r="AH645" s="38" t="str">
        <f>IF('query (10)'!AF645="","",IFERROR(VALUE('query (10)'!AF645),""))</f>
        <v/>
      </c>
      <c r="AI645" s="38" t="str">
        <f>IF('query (10)'!AG645="","",TRIM('query (10)'!AG645))</f>
        <v/>
      </c>
      <c r="AJ645" s="38" t="str">
        <f>IF('query (10)'!AH645="","",IFERROR(VALUE('query (10)'!AH645),""))</f>
        <v/>
      </c>
      <c r="AK645" s="38" t="str">
        <f>IF('query (10)'!AI645="","",TRIM('query (10)'!AI645))</f>
        <v/>
      </c>
      <c r="AL645" s="42">
        <f t="shared" si="50"/>
        <v>2026</v>
      </c>
      <c r="AM645" s="42" t="str">
        <f t="shared" si="51"/>
        <v>2026-01</v>
      </c>
      <c r="AN645" s="42" t="str">
        <f t="shared" ca="1" si="52"/>
        <v/>
      </c>
      <c r="AO645" s="42" t="str">
        <f t="shared" si="53"/>
        <v>GR-693 | INNER RING RACEWAY AND RIB SUPER FINISH MACHINE | KWD6 | AIR CYLINDER | Time-based Maintenance | Mechanical | Inspection | Medium | Change Air Cylinder Stone head
Model : UCA2-Y32-25-P2 | AIR CYLINDER | UCA2-Y-32-25-P2 | เปลี่ยนตามรอบ | เริ่มซ่อมงาน PM แล้ว รับผิดชอบโดย PUCHIT KULSEREE | ภูชิต กุลเสรี</v>
      </c>
      <c r="AP645" s="42" t="str">
        <f>_xlfn.TEXTJOIN("; ",TRUE,IF(COUNTA('query (10)'!A645:AK645)&lt;=6,"NEAR_EMPTY_ROW",""),IF($K645="","MISSING_STATUS",""),IF(AND($K645="เสร็จสิ้น",$Z645=""),"DONE_NO_ACTUAL_DATE",""),IF(AND($I645="Condition-based Maintenance",$AH645=""),"CBM_NO_MEASUREMENT",""),IF(OR($X645="",$X645=0),"INVALID_PERIOD",""),IF(AND($AA645&lt;&gt;"",$AB645&lt;&gt;"",$AB645&lt;$AA645),"DATE_SEQUENCE_ERROR",""),IF(AND($AB645&lt;&gt;"",$AB645&gt;DATE(2030,12,31)),"DATE_OUTLIER",""),IF($C645="","MISSING_QRCODE",""),IF($J645="UNKNOWN","UNKNOWN_PM_TYPE",""),IF($L645="UNKNOWN","UNKNOWN_STATUS",""))</f>
        <v/>
      </c>
      <c r="AQ645" s="42" t="str">
        <f t="shared" si="54"/>
        <v>NO</v>
      </c>
    </row>
    <row r="646" spans="1:43" x14ac:dyDescent="0.3">
      <c r="A646" s="38">
        <f>IF('query (10)'!A646="","",'query (10)'!A646)</f>
        <v>771</v>
      </c>
      <c r="B646" s="38">
        <f>IF('query (10)'!B646="","",'query (10)'!B646)</f>
        <v>17613</v>
      </c>
      <c r="C646" s="38" t="str">
        <f>TRIM(UPPER('query (10)'!M646))</f>
        <v>GR-696</v>
      </c>
      <c r="D646" s="38" t="str">
        <f>TRIM(UPPER(IFERROR(_xlfn.TEXTBEFORE('query (10)'!L646,"("),'query (10)'!L646)))</f>
        <v>OUTER RING RACEWAY SUPER FINISH MACHINE</v>
      </c>
      <c r="E646" s="38" t="str">
        <f>IFERROR(TRIM(UPPER(_xlfn.TEXTBEFORE(_xlfn.TEXTAFTER('query (10)'!L646,"("),")"))),"")</f>
        <v/>
      </c>
      <c r="F646" s="38" t="str">
        <f>TRIM('query (10)'!K646)</f>
        <v>KWD6</v>
      </c>
      <c r="G646" s="38" t="str">
        <f>IF('query (10)'!J646="","",'query (10)'!J646)</f>
        <v>Air Cylinder</v>
      </c>
      <c r="H646" s="38" t="str">
        <f>TRIM(UPPER('query (10)'!J646))</f>
        <v>AIR CYLINDER</v>
      </c>
      <c r="I646" s="38" t="str">
        <f>IF('query (10)'!F646="","",'query (10)'!F646)</f>
        <v>Time-based Maintenance</v>
      </c>
      <c r="J646" s="38" t="str">
        <f>IF('query (10)'!F646="","",IFERROR(INDEX(Cleaning_Rules!$B$14:$B$17,MATCH(TRIM('query (10)'!F646),Cleaning_Rules!$A$14:$A$17,0)),"UNKNOWN"))</f>
        <v>TBM</v>
      </c>
      <c r="K646" s="38" t="str">
        <f>IF('query (10)'!G646="","",'query (10)'!G646)</f>
        <v>เสร็จสิ้น</v>
      </c>
      <c r="L646" s="38" t="str">
        <f>IF('query (10)'!G646="","MISSING",IFERROR(INDEX(Cleaning_Rules!$B$5:$B$10,MATCH(TRIM('query (10)'!G646),Cleaning_Rules!$A$5:$A$10,0)),"UNKNOWN"))</f>
        <v>COMPLETED</v>
      </c>
      <c r="M646" s="38" t="str">
        <f>IF('query (10)'!I646="","",'query (10)'!I646)</f>
        <v>Mechanical</v>
      </c>
      <c r="N646" s="38" t="str">
        <f>IF('query (10)'!O646="","",'query (10)'!O646)</f>
        <v>Inspection</v>
      </c>
      <c r="O646" s="38" t="str">
        <f>IF('query (10)'!P646="","",'query (10)'!P646)</f>
        <v>Medium</v>
      </c>
      <c r="P646" s="38" t="str">
        <f>IF('query (10)'!N646="","",'query (10)'!N646)</f>
        <v>Change Air Cylinder Stone head
Model : UCA2-Y32-25-P2</v>
      </c>
      <c r="Q646" s="38" t="str">
        <f>TRIM('query (10)'!N646)</f>
        <v>Change Air Cylinder Stone head
Model : UCA2-Y32-25-P2</v>
      </c>
      <c r="R646" s="38" t="str">
        <f>TRIM(UPPER('query (10)'!R646))</f>
        <v>AIR CYLINDER</v>
      </c>
      <c r="S646" s="38" t="str">
        <f>TRIM(UPPER('query (10)'!S646))</f>
        <v>UCA2-Y-32-25-P2</v>
      </c>
      <c r="T646" s="38" t="str">
        <f>IF('query (10)'!Q646="","",TRIM(UPPER('query (10)'!Q646)))</f>
        <v/>
      </c>
      <c r="U646" s="38" t="str">
        <f>IF('query (10)'!T646="","",'query (10)'!T646)</f>
        <v/>
      </c>
      <c r="V646" s="39" t="str">
        <f>IF('query (10)'!T646="","",IFERROR(VALUE('query (10)'!T646),""))</f>
        <v/>
      </c>
      <c r="W646" s="40">
        <f>IF('query (10)'!U646="","",'query (10)'!U646)</f>
        <v>0</v>
      </c>
      <c r="X646" s="39">
        <f>IF('query (10)'!V646="","",'query (10)'!V646)</f>
        <v>720</v>
      </c>
      <c r="Y646" s="41">
        <f>IF('query (10)'!W646="","",'query (10)'!W646)</f>
        <v>46031</v>
      </c>
      <c r="Z646" s="41">
        <f>IF('query (10)'!X646="","",'query (10)'!X646)</f>
        <v>46049</v>
      </c>
      <c r="AA646" s="41">
        <f>IF('query (10)'!Y646="","",'query (10)'!Y646)</f>
        <v>46049</v>
      </c>
      <c r="AB646" s="41">
        <f>IF('query (10)'!Z646="","",'query (10)'!Z646)</f>
        <v>46769</v>
      </c>
      <c r="AC646" s="38" t="str">
        <f>IF(OR('query (10)'!AA646="",COUNTIF(Cleaning_Rules!$A$21:$A$26,TRIM('query (10)'!AA646))&gt;0),"",TRIM('query (10)'!AA646))</f>
        <v>เปลี่ยนตามรอบ</v>
      </c>
      <c r="AD646" s="38" t="str">
        <f>IF('query (10)'!AB646="","",TRIM(IFERROR(_xlfn.TEXTBEFORE('query (10)'!AB646,"("),'query (10)'!AB646)))</f>
        <v>เริ่มซ่อมงาน PM แล้ว รับผิดชอบโดย PUCHIT KULSEREE</v>
      </c>
      <c r="AE646" s="38" t="str">
        <f>IFERROR(LOWER(TRIM(_xlfn.TEXTBEFORE(_xlfn.TEXTAFTER('query (10)'!AB646,"("),")"))),"")</f>
        <v>puchit@nsk.com</v>
      </c>
      <c r="AF646" s="38" t="str">
        <f>IF('query (10)'!AD646="","",TRIM('query (10)'!AD646))</f>
        <v>คุณานนต์ ปารวัณวงศ์</v>
      </c>
      <c r="AG646" s="38" t="str">
        <f>IF('query (10)'!AE646="","",TRIM('query (10)'!AE646))</f>
        <v>ภูชิต กุลเสรี</v>
      </c>
      <c r="AH646" s="38" t="str">
        <f>IF('query (10)'!AF646="","",IFERROR(VALUE('query (10)'!AF646),""))</f>
        <v/>
      </c>
      <c r="AI646" s="38" t="str">
        <f>IF('query (10)'!AG646="","",TRIM('query (10)'!AG646))</f>
        <v/>
      </c>
      <c r="AJ646" s="38" t="str">
        <f>IF('query (10)'!AH646="","",IFERROR(VALUE('query (10)'!AH646),""))</f>
        <v/>
      </c>
      <c r="AK646" s="38" t="str">
        <f>IF('query (10)'!AI646="","",TRIM('query (10)'!AI646))</f>
        <v/>
      </c>
      <c r="AL646" s="42">
        <f t="shared" si="50"/>
        <v>2026</v>
      </c>
      <c r="AM646" s="42" t="str">
        <f t="shared" si="51"/>
        <v>2026-01</v>
      </c>
      <c r="AN646" s="42" t="str">
        <f t="shared" ca="1" si="52"/>
        <v/>
      </c>
      <c r="AO646" s="42" t="str">
        <f t="shared" si="53"/>
        <v>GR-696 | OUTER RING RACEWAY SUPER FINISH MACHINE | KWD6 | AIR CYLINDER | Time-based Maintenance | Mechanical | Inspection | Medium | Change Air Cylinder Stone head
Model : UCA2-Y32-25-P2 | AIR CYLINDER | UCA2-Y-32-25-P2 | เปลี่ยนตามรอบ | เริ่มซ่อมงาน PM แล้ว รับผิดชอบโดย PUCHIT KULSEREE | ภูชิต กุลเสรี</v>
      </c>
      <c r="AP646" s="42" t="str">
        <f>_xlfn.TEXTJOIN("; ",TRUE,IF(COUNTA('query (10)'!A646:AK646)&lt;=6,"NEAR_EMPTY_ROW",""),IF($K646="","MISSING_STATUS",""),IF(AND($K646="เสร็จสิ้น",$Z646=""),"DONE_NO_ACTUAL_DATE",""),IF(AND($I646="Condition-based Maintenance",$AH646=""),"CBM_NO_MEASUREMENT",""),IF(OR($X646="",$X646=0),"INVALID_PERIOD",""),IF(AND($AA646&lt;&gt;"",$AB646&lt;&gt;"",$AB646&lt;$AA646),"DATE_SEQUENCE_ERROR",""),IF(AND($AB646&lt;&gt;"",$AB646&gt;DATE(2030,12,31)),"DATE_OUTLIER",""),IF($C646="","MISSING_QRCODE",""),IF($J646="UNKNOWN","UNKNOWN_PM_TYPE",""),IF($L646="UNKNOWN","UNKNOWN_STATUS",""))</f>
        <v/>
      </c>
      <c r="AQ646" s="42" t="str">
        <f t="shared" si="54"/>
        <v>NO</v>
      </c>
    </row>
    <row r="647" spans="1:43" x14ac:dyDescent="0.3">
      <c r="A647" s="38">
        <f>IF('query (10)'!A647="","",'query (10)'!A647)</f>
        <v>772</v>
      </c>
      <c r="B647" s="38">
        <f>IF('query (10)'!B647="","",'query (10)'!B647)</f>
        <v>17617</v>
      </c>
      <c r="C647" s="38" t="str">
        <f>TRIM(UPPER('query (10)'!M647))</f>
        <v>GR-830</v>
      </c>
      <c r="D647" s="38" t="str">
        <f>TRIM(UPPER(IFERROR(_xlfn.TEXTBEFORE('query (10)'!L647,"("),'query (10)'!L647)))</f>
        <v>INNER RING RACEWAY AND RIB SUPER FINISH MACHINE</v>
      </c>
      <c r="E647" s="38" t="str">
        <f>IFERROR(TRIM(UPPER(_xlfn.TEXTBEFORE(_xlfn.TEXTAFTER('query (10)'!L647,"("),")"))),"")</f>
        <v/>
      </c>
      <c r="F647" s="38" t="str">
        <f>TRIM('query (10)'!K647)</f>
        <v>KWD7</v>
      </c>
      <c r="G647" s="38" t="str">
        <f>IF('query (10)'!J647="","",'query (10)'!J647)</f>
        <v>Air Cylinder</v>
      </c>
      <c r="H647" s="38" t="str">
        <f>TRIM(UPPER('query (10)'!J647))</f>
        <v>AIR CYLINDER</v>
      </c>
      <c r="I647" s="38" t="str">
        <f>IF('query (10)'!F647="","",'query (10)'!F647)</f>
        <v>Time-based Maintenance</v>
      </c>
      <c r="J647" s="38" t="str">
        <f>IF('query (10)'!F647="","",IFERROR(INDEX(Cleaning_Rules!$B$14:$B$17,MATCH(TRIM('query (10)'!F647),Cleaning_Rules!$A$14:$A$17,0)),"UNKNOWN"))</f>
        <v>TBM</v>
      </c>
      <c r="K647" s="38" t="str">
        <f>IF('query (10)'!G647="","",'query (10)'!G647)</f>
        <v>เสร็จสิ้น</v>
      </c>
      <c r="L647" s="38" t="str">
        <f>IF('query (10)'!G647="","MISSING",IFERROR(INDEX(Cleaning_Rules!$B$5:$B$10,MATCH(TRIM('query (10)'!G647),Cleaning_Rules!$A$5:$A$10,0)),"UNKNOWN"))</f>
        <v>COMPLETED</v>
      </c>
      <c r="M647" s="38" t="str">
        <f>IF('query (10)'!I647="","",'query (10)'!I647)</f>
        <v>Mechanical</v>
      </c>
      <c r="N647" s="38" t="str">
        <f>IF('query (10)'!O647="","",'query (10)'!O647)</f>
        <v>Inspection</v>
      </c>
      <c r="O647" s="38" t="str">
        <f>IF('query (10)'!P647="","",'query (10)'!P647)</f>
        <v>Medium</v>
      </c>
      <c r="P647" s="38" t="str">
        <f>IF('query (10)'!N647="","",'query (10)'!N647)</f>
        <v>Change Air Cylinder Stone head
Model : UCA2-Y32-25-P2</v>
      </c>
      <c r="Q647" s="38" t="str">
        <f>TRIM('query (10)'!N647)</f>
        <v>Change Air Cylinder Stone head
Model : UCA2-Y32-25-P2</v>
      </c>
      <c r="R647" s="38" t="str">
        <f>TRIM(UPPER('query (10)'!R647))</f>
        <v>AIR CYLINDER</v>
      </c>
      <c r="S647" s="38" t="str">
        <f>TRIM(UPPER('query (10)'!S647))</f>
        <v>UCA2-Y-32-25-P2</v>
      </c>
      <c r="T647" s="38" t="str">
        <f>IF('query (10)'!Q647="","",TRIM(UPPER('query (10)'!Q647)))</f>
        <v/>
      </c>
      <c r="U647" s="38" t="str">
        <f>IF('query (10)'!T647="","",'query (10)'!T647)</f>
        <v/>
      </c>
      <c r="V647" s="39" t="str">
        <f>IF('query (10)'!T647="","",IFERROR(VALUE('query (10)'!T647),""))</f>
        <v/>
      </c>
      <c r="W647" s="40">
        <f>IF('query (10)'!U647="","",'query (10)'!U647)</f>
        <v>0</v>
      </c>
      <c r="X647" s="39">
        <f>IF('query (10)'!V647="","",'query (10)'!V647)</f>
        <v>720</v>
      </c>
      <c r="Y647" s="41">
        <f>IF('query (10)'!W647="","",'query (10)'!W647)</f>
        <v>46032</v>
      </c>
      <c r="Z647" s="41" t="str">
        <f>IF('query (10)'!X647="","",'query (10)'!X647)</f>
        <v/>
      </c>
      <c r="AA647" s="41">
        <f>IF('query (10)'!Y647="","",'query (10)'!Y647)</f>
        <v>46032</v>
      </c>
      <c r="AB647" s="41">
        <f>IF('query (10)'!Z647="","",'query (10)'!Z647)</f>
        <v>46752</v>
      </c>
      <c r="AC647" s="38" t="str">
        <f>IF(OR('query (10)'!AA647="",COUNTIF(Cleaning_Rules!$A$21:$A$26,TRIM('query (10)'!AA647))&gt;0),"",TRIM('query (10)'!AA647))</f>
        <v>เปลี่ยนตามรอบ</v>
      </c>
      <c r="AD647" s="38" t="str">
        <f>IF('query (10)'!AB647="","",TRIM(IFERROR(_xlfn.TEXTBEFORE('query (10)'!AB647,"("),'query (10)'!AB647)))</f>
        <v>เริ่มซ่อมงาน PM แล้ว รับผิดชอบโดย CHETSADA PHIWBANG</v>
      </c>
      <c r="AE647" s="38" t="str">
        <f>IFERROR(LOWER(TRIM(_xlfn.TEXTBEFORE(_xlfn.TEXTAFTER('query (10)'!AB647,"("),")"))),"")</f>
        <v>chetsada@nsk.com</v>
      </c>
      <c r="AF647" s="38" t="str">
        <f>IF('query (10)'!AD647="","",TRIM('query (10)'!AD647))</f>
        <v>คุณานนต์ ปารวัณวงศ์</v>
      </c>
      <c r="AG647" s="38" t="str">
        <f>IF('query (10)'!AE647="","",TRIM('query (10)'!AE647))</f>
        <v>เจษฎา ผิวบาง</v>
      </c>
      <c r="AH647" s="38" t="str">
        <f>IF('query (10)'!AF647="","",IFERROR(VALUE('query (10)'!AF647),""))</f>
        <v/>
      </c>
      <c r="AI647" s="38" t="str">
        <f>IF('query (10)'!AG647="","",TRIM('query (10)'!AG647))</f>
        <v/>
      </c>
      <c r="AJ647" s="38" t="str">
        <f>IF('query (10)'!AH647="","",IFERROR(VALUE('query (10)'!AH647),""))</f>
        <v/>
      </c>
      <c r="AK647" s="38" t="str">
        <f>IF('query (10)'!AI647="","",TRIM('query (10)'!AI647))</f>
        <v/>
      </c>
      <c r="AL647" s="42">
        <f t="shared" si="50"/>
        <v>2026</v>
      </c>
      <c r="AM647" s="42" t="str">
        <f t="shared" si="51"/>
        <v>2026-01</v>
      </c>
      <c r="AN647" s="42" t="str">
        <f t="shared" ca="1" si="52"/>
        <v/>
      </c>
      <c r="AO647" s="42" t="str">
        <f t="shared" si="53"/>
        <v>GR-830 | INNER RING RACEWAY AND RIB SUPER FINISH MACHINE | KWD7 | AIR CYLINDER | Time-based Maintenance | Mechanical | Inspection | Medium | Change Air Cylinder Stone head
Model : UCA2-Y32-25-P2 | AIR CYLINDER | UCA2-Y-32-25-P2 | เปลี่ยนตามรอบ | เริ่มซ่อมงาน PM แล้ว รับผิดชอบโดย CHETSADA PHIWBANG | เจษฎา ผิวบาง</v>
      </c>
      <c r="AP647" s="42" t="str">
        <f>_xlfn.TEXTJOIN("; ",TRUE,IF(COUNTA('query (10)'!A647:AK647)&lt;=6,"NEAR_EMPTY_ROW",""),IF($K647="","MISSING_STATUS",""),IF(AND($K647="เสร็จสิ้น",$Z647=""),"DONE_NO_ACTUAL_DATE",""),IF(AND($I647="Condition-based Maintenance",$AH647=""),"CBM_NO_MEASUREMENT",""),IF(OR($X647="",$X647=0),"INVALID_PERIOD",""),IF(AND($AA647&lt;&gt;"",$AB647&lt;&gt;"",$AB647&lt;$AA647),"DATE_SEQUENCE_ERROR",""),IF(AND($AB647&lt;&gt;"",$AB647&gt;DATE(2030,12,31)),"DATE_OUTLIER",""),IF($C647="","MISSING_QRCODE",""),IF($J647="UNKNOWN","UNKNOWN_PM_TYPE",""),IF($L647="UNKNOWN","UNKNOWN_STATUS",""))</f>
        <v>DONE_NO_ACTUAL_DATE</v>
      </c>
      <c r="AQ647" s="42" t="str">
        <f t="shared" si="54"/>
        <v>NO</v>
      </c>
    </row>
    <row r="648" spans="1:43" x14ac:dyDescent="0.3">
      <c r="A648" s="38">
        <f>IF('query (10)'!A648="","",'query (10)'!A648)</f>
        <v>773</v>
      </c>
      <c r="B648" s="38">
        <f>IF('query (10)'!B648="","",'query (10)'!B648)</f>
        <v>17618</v>
      </c>
      <c r="C648" s="38" t="str">
        <f>TRIM(UPPER('query (10)'!M648))</f>
        <v>GR-841</v>
      </c>
      <c r="D648" s="38" t="str">
        <f>TRIM(UPPER(IFERROR(_xlfn.TEXTBEFORE('query (10)'!L648,"("),'query (10)'!L648)))</f>
        <v>OUTER RING RACEWAY SUPER FINISH MACHINE</v>
      </c>
      <c r="E648" s="38" t="str">
        <f>IFERROR(TRIM(UPPER(_xlfn.TEXTBEFORE(_xlfn.TEXTAFTER('query (10)'!L648,"("),")"))),"")</f>
        <v/>
      </c>
      <c r="F648" s="38" t="str">
        <f>TRIM('query (10)'!K648)</f>
        <v>KWD7</v>
      </c>
      <c r="G648" s="38" t="str">
        <f>IF('query (10)'!J648="","",'query (10)'!J648)</f>
        <v>Air Cylinder</v>
      </c>
      <c r="H648" s="38" t="str">
        <f>TRIM(UPPER('query (10)'!J648))</f>
        <v>AIR CYLINDER</v>
      </c>
      <c r="I648" s="38" t="str">
        <f>IF('query (10)'!F648="","",'query (10)'!F648)</f>
        <v>Time-based Maintenance</v>
      </c>
      <c r="J648" s="38" t="str">
        <f>IF('query (10)'!F648="","",IFERROR(INDEX(Cleaning_Rules!$B$14:$B$17,MATCH(TRIM('query (10)'!F648),Cleaning_Rules!$A$14:$A$17,0)),"UNKNOWN"))</f>
        <v>TBM</v>
      </c>
      <c r="K648" s="38" t="str">
        <f>IF('query (10)'!G648="","",'query (10)'!G648)</f>
        <v>เสร็จสิ้น</v>
      </c>
      <c r="L648" s="38" t="str">
        <f>IF('query (10)'!G648="","MISSING",IFERROR(INDEX(Cleaning_Rules!$B$5:$B$10,MATCH(TRIM('query (10)'!G648),Cleaning_Rules!$A$5:$A$10,0)),"UNKNOWN"))</f>
        <v>COMPLETED</v>
      </c>
      <c r="M648" s="38" t="str">
        <f>IF('query (10)'!I648="","",'query (10)'!I648)</f>
        <v>Mechanical</v>
      </c>
      <c r="N648" s="38" t="str">
        <f>IF('query (10)'!O648="","",'query (10)'!O648)</f>
        <v>Inspection</v>
      </c>
      <c r="O648" s="38" t="str">
        <f>IF('query (10)'!P648="","",'query (10)'!P648)</f>
        <v>Medium</v>
      </c>
      <c r="P648" s="38" t="str">
        <f>IF('query (10)'!N648="","",'query (10)'!N648)</f>
        <v>Change Air Cylinder Stone head
Model : UCA2-Y32-25-P2</v>
      </c>
      <c r="Q648" s="38" t="str">
        <f>TRIM('query (10)'!N648)</f>
        <v>Change Air Cylinder Stone head
Model : UCA2-Y32-25-P2</v>
      </c>
      <c r="R648" s="38" t="str">
        <f>TRIM(UPPER('query (10)'!R648))</f>
        <v>AIR CYLINDER</v>
      </c>
      <c r="S648" s="38" t="str">
        <f>TRIM(UPPER('query (10)'!S648))</f>
        <v>UCA2-Y-32-25-P2</v>
      </c>
      <c r="T648" s="38" t="str">
        <f>IF('query (10)'!Q648="","",TRIM(UPPER('query (10)'!Q648)))</f>
        <v/>
      </c>
      <c r="U648" s="38" t="str">
        <f>IF('query (10)'!T648="","",'query (10)'!T648)</f>
        <v/>
      </c>
      <c r="V648" s="39" t="str">
        <f>IF('query (10)'!T648="","",IFERROR(VALUE('query (10)'!T648),""))</f>
        <v/>
      </c>
      <c r="W648" s="40">
        <f>IF('query (10)'!U648="","",'query (10)'!U648)</f>
        <v>0</v>
      </c>
      <c r="X648" s="39">
        <f>IF('query (10)'!V648="","",'query (10)'!V648)</f>
        <v>720</v>
      </c>
      <c r="Y648" s="41">
        <f>IF('query (10)'!W648="","",'query (10)'!W648)</f>
        <v>46032</v>
      </c>
      <c r="Z648" s="41">
        <f>IF('query (10)'!X648="","",'query (10)'!X648)</f>
        <v>46065</v>
      </c>
      <c r="AA648" s="41">
        <f>IF('query (10)'!Y648="","",'query (10)'!Y648)</f>
        <v>46065</v>
      </c>
      <c r="AB648" s="41">
        <f>IF('query (10)'!Z648="","",'query (10)'!Z648)</f>
        <v>46785</v>
      </c>
      <c r="AC648" s="38" t="str">
        <f>IF(OR('query (10)'!AA648="",COUNTIF(Cleaning_Rules!$A$21:$A$26,TRIM('query (10)'!AA648))&gt;0),"",TRIM('query (10)'!AA648))</f>
        <v>เปลี่ยนตามรอบ</v>
      </c>
      <c r="AD648" s="38" t="str">
        <f>IF('query (10)'!AB648="","",TRIM(IFERROR(_xlfn.TEXTBEFORE('query (10)'!AB648,"("),'query (10)'!AB648)))</f>
        <v>เริ่มซ่อมงาน PM แล้ว รับผิดชอบโดย CHETSADA PHIWBANG</v>
      </c>
      <c r="AE648" s="38" t="str">
        <f>IFERROR(LOWER(TRIM(_xlfn.TEXTBEFORE(_xlfn.TEXTAFTER('query (10)'!AB648,"("),")"))),"")</f>
        <v>chetsada@nsk.com</v>
      </c>
      <c r="AF648" s="38" t="str">
        <f>IF('query (10)'!AD648="","",TRIM('query (10)'!AD648))</f>
        <v>คุณานนต์ ปารวัณวงศ์</v>
      </c>
      <c r="AG648" s="38" t="str">
        <f>IF('query (10)'!AE648="","",TRIM('query (10)'!AE648))</f>
        <v>เจษฎา ผิวบาง</v>
      </c>
      <c r="AH648" s="38" t="str">
        <f>IF('query (10)'!AF648="","",IFERROR(VALUE('query (10)'!AF648),""))</f>
        <v/>
      </c>
      <c r="AI648" s="38" t="str">
        <f>IF('query (10)'!AG648="","",TRIM('query (10)'!AG648))</f>
        <v/>
      </c>
      <c r="AJ648" s="38" t="str">
        <f>IF('query (10)'!AH648="","",IFERROR(VALUE('query (10)'!AH648),""))</f>
        <v/>
      </c>
      <c r="AK648" s="38" t="str">
        <f>IF('query (10)'!AI648="","",TRIM('query (10)'!AI648))</f>
        <v/>
      </c>
      <c r="AL648" s="42">
        <f t="shared" si="50"/>
        <v>2026</v>
      </c>
      <c r="AM648" s="42" t="str">
        <f t="shared" si="51"/>
        <v>2026-01</v>
      </c>
      <c r="AN648" s="42" t="str">
        <f t="shared" ca="1" si="52"/>
        <v/>
      </c>
      <c r="AO648" s="42" t="str">
        <f t="shared" si="53"/>
        <v>GR-841 | OUTER RING RACEWAY SUPER FINISH MACHINE | KWD7 | AIR CYLINDER | Time-based Maintenance | Mechanical | Inspection | Medium | Change Air Cylinder Stone head
Model : UCA2-Y32-25-P2 | AIR CYLINDER | UCA2-Y-32-25-P2 | เปลี่ยนตามรอบ | เริ่มซ่อมงาน PM แล้ว รับผิดชอบโดย CHETSADA PHIWBANG | เจษฎา ผิวบาง</v>
      </c>
      <c r="AP648" s="42" t="str">
        <f>_xlfn.TEXTJOIN("; ",TRUE,IF(COUNTA('query (10)'!A648:AK648)&lt;=6,"NEAR_EMPTY_ROW",""),IF($K648="","MISSING_STATUS",""),IF(AND($K648="เสร็จสิ้น",$Z648=""),"DONE_NO_ACTUAL_DATE",""),IF(AND($I648="Condition-based Maintenance",$AH648=""),"CBM_NO_MEASUREMENT",""),IF(OR($X648="",$X648=0),"INVALID_PERIOD",""),IF(AND($AA648&lt;&gt;"",$AB648&lt;&gt;"",$AB648&lt;$AA648),"DATE_SEQUENCE_ERROR",""),IF(AND($AB648&lt;&gt;"",$AB648&gt;DATE(2030,12,31)),"DATE_OUTLIER",""),IF($C648="","MISSING_QRCODE",""),IF($J648="UNKNOWN","UNKNOWN_PM_TYPE",""),IF($L648="UNKNOWN","UNKNOWN_STATUS",""))</f>
        <v/>
      </c>
      <c r="AQ648" s="42" t="str">
        <f t="shared" si="54"/>
        <v>NO</v>
      </c>
    </row>
    <row r="649" spans="1:43" x14ac:dyDescent="0.3">
      <c r="A649" s="38">
        <f>IF('query (10)'!A649="","",'query (10)'!A649)</f>
        <v>776</v>
      </c>
      <c r="B649" s="38">
        <f>IF('query (10)'!B649="","",'query (10)'!B649)</f>
        <v>17569</v>
      </c>
      <c r="C649" s="38" t="str">
        <f>TRIM(UPPER('query (10)'!M649))</f>
        <v>GR-340</v>
      </c>
      <c r="D649" s="38" t="str">
        <f>TRIM(UPPER(IFERROR(_xlfn.TEXTBEFORE('query (10)'!L649,"("),'query (10)'!L649)))</f>
        <v>INNER RING BORE GRINDING MACHINE</v>
      </c>
      <c r="E649" s="38" t="str">
        <f>IFERROR(TRIM(UPPER(_xlfn.TEXTBEFORE(_xlfn.TEXTAFTER('query (10)'!L649,"("),")"))),"")</f>
        <v/>
      </c>
      <c r="F649" s="38" t="str">
        <f>TRIM('query (10)'!K649)</f>
        <v>KWD3</v>
      </c>
      <c r="G649" s="38" t="str">
        <f>IF('query (10)'!J649="","",'query (10)'!J649)</f>
        <v>Ejector</v>
      </c>
      <c r="H649" s="38" t="str">
        <f>TRIM(UPPER('query (10)'!J649))</f>
        <v>EJECTOR</v>
      </c>
      <c r="I649" s="38" t="str">
        <f>IF('query (10)'!F649="","",'query (10)'!F649)</f>
        <v>Time-based Maintenance</v>
      </c>
      <c r="J649" s="38" t="str">
        <f>IF('query (10)'!F649="","",IFERROR(INDEX(Cleaning_Rules!$B$14:$B$17,MATCH(TRIM('query (10)'!F649),Cleaning_Rules!$A$14:$A$17,0)),"UNKNOWN"))</f>
        <v>TBM</v>
      </c>
      <c r="K649" s="38" t="str">
        <f>IF('query (10)'!G649="","",'query (10)'!G649)</f>
        <v>เสร็จสิ้น</v>
      </c>
      <c r="L649" s="38" t="str">
        <f>IF('query (10)'!G649="","MISSING",IFERROR(INDEX(Cleaning_Rules!$B$5:$B$10,MATCH(TRIM('query (10)'!G649),Cleaning_Rules!$A$5:$A$10,0)),"UNKNOWN"))</f>
        <v>COMPLETED</v>
      </c>
      <c r="M649" s="38" t="str">
        <f>IF('query (10)'!I649="","",'query (10)'!I649)</f>
        <v>Mechanical</v>
      </c>
      <c r="N649" s="38" t="str">
        <f>IF('query (10)'!O649="","",'query (10)'!O649)</f>
        <v>Inspection</v>
      </c>
      <c r="O649" s="38" t="str">
        <f>IF('query (10)'!P649="","",'query (10)'!P649)</f>
        <v>Medium</v>
      </c>
      <c r="P649" s="38" t="str">
        <f>IF('query (10)'!N649="","",'query (10)'!N649)</f>
        <v>Repair Unit Ejector
Change Bearing 6203 DDU			
Change Seal	VC 22 42 5		
check/change shaft,Lever</v>
      </c>
      <c r="Q649" s="38" t="str">
        <f>TRIM('query (10)'!N649)</f>
        <v>Repair Unit Ejector
Change Bearing 6203 DDU			
Change Seal	VC 22 42 5		
check/change shaft,Lever</v>
      </c>
      <c r="R649" s="38" t="str">
        <f>TRIM(UPPER('query (10)'!R649))</f>
        <v>BEARING</v>
      </c>
      <c r="S649" s="38" t="str">
        <f>TRIM(UPPER('query (10)'!S649))</f>
        <v>6203DDU</v>
      </c>
      <c r="T649" s="38" t="str">
        <f>IF('query (10)'!Q649="","",TRIM(UPPER('query (10)'!Q649)))</f>
        <v/>
      </c>
      <c r="U649" s="38" t="str">
        <f>IF('query (10)'!T649="","",'query (10)'!T649)</f>
        <v/>
      </c>
      <c r="V649" s="39" t="str">
        <f>IF('query (10)'!T649="","",IFERROR(VALUE('query (10)'!T649),""))</f>
        <v/>
      </c>
      <c r="W649" s="40">
        <f>IF('query (10)'!U649="","",'query (10)'!U649)</f>
        <v>0</v>
      </c>
      <c r="X649" s="39">
        <f>IF('query (10)'!V649="","",'query (10)'!V649)</f>
        <v>1080</v>
      </c>
      <c r="Y649" s="41">
        <f>IF('query (10)'!W649="","",'query (10)'!W649)</f>
        <v>46028</v>
      </c>
      <c r="Z649" s="41" t="str">
        <f>IF('query (10)'!X649="","",'query (10)'!X649)</f>
        <v/>
      </c>
      <c r="AA649" s="41">
        <f>IF('query (10)'!Y649="","",'query (10)'!Y649)</f>
        <v>46028</v>
      </c>
      <c r="AB649" s="41">
        <f>IF('query (10)'!Z649="","",'query (10)'!Z649)</f>
        <v>47108</v>
      </c>
      <c r="AC649" s="38" t="str">
        <f>IF(OR('query (10)'!AA649="",COUNTIF(Cleaning_Rules!$A$21:$A$26,TRIM('query (10)'!AA649))&gt;0),"",TRIM('query (10)'!AA649))</f>
        <v>เปลี่ยนตามรอบ</v>
      </c>
      <c r="AD649" s="38" t="str">
        <f>IF('query (10)'!AB649="","",TRIM(IFERROR(_xlfn.TEXTBEFORE('query (10)'!AB649,"("),'query (10)'!AB649)))</f>
        <v>เริ่มซ่อมงาน PM แล้ว รับผิดชอบโดย KUNANON PARAWANWONG</v>
      </c>
      <c r="AE649" s="38" t="str">
        <f>IFERROR(LOWER(TRIM(_xlfn.TEXTBEFORE(_xlfn.TEXTAFTER('query (10)'!AB649,"("),")"))),"")</f>
        <v>parawanwong-k-3161@nsk.com</v>
      </c>
      <c r="AF649" s="38" t="str">
        <f>IF('query (10)'!AD649="","",TRIM('query (10)'!AD649))</f>
        <v>คุณานนต์ ปารวัณวงศ์</v>
      </c>
      <c r="AG649" s="38" t="str">
        <f>IF('query (10)'!AE649="","",TRIM('query (10)'!AE649))</f>
        <v>คุณานนต์ ปารวัณวงศ์</v>
      </c>
      <c r="AH649" s="38" t="str">
        <f>IF('query (10)'!AF649="","",IFERROR(VALUE('query (10)'!AF649),""))</f>
        <v/>
      </c>
      <c r="AI649" s="38" t="str">
        <f>IF('query (10)'!AG649="","",TRIM('query (10)'!AG649))</f>
        <v/>
      </c>
      <c r="AJ649" s="38" t="str">
        <f>IF('query (10)'!AH649="","",IFERROR(VALUE('query (10)'!AH649),""))</f>
        <v/>
      </c>
      <c r="AK649" s="38" t="str">
        <f>IF('query (10)'!AI649="","",TRIM('query (10)'!AI649))</f>
        <v/>
      </c>
      <c r="AL649" s="42">
        <f t="shared" si="50"/>
        <v>2026</v>
      </c>
      <c r="AM649" s="42" t="str">
        <f t="shared" si="51"/>
        <v>2026-01</v>
      </c>
      <c r="AN649" s="42" t="str">
        <f t="shared" ca="1" si="52"/>
        <v/>
      </c>
      <c r="AO649" s="42" t="str">
        <f t="shared" si="53"/>
        <v>GR-340 | INNER RING BORE GRINDING MACHINE | KWD3 | EJECTOR | Time-based Maintenance | Mechanical | Inspection | Medium | Repair Unit Ejector
Change Bearing 6203 DDU			
Change Seal	VC 22 42 5		
check/change shaft,Lever | BEARING | 6203DDU | เปลี่ยนตามรอบ | เริ่มซ่อมงาน PM แล้ว รับผิดชอบโดย KUNANON PARAWANWONG | คุณานนต์ ปารวัณวงศ์</v>
      </c>
      <c r="AP649" s="42" t="str">
        <f>_xlfn.TEXTJOIN("; ",TRUE,IF(COUNTA('query (10)'!A649:AK649)&lt;=6,"NEAR_EMPTY_ROW",""),IF($K649="","MISSING_STATUS",""),IF(AND($K649="เสร็จสิ้น",$Z649=""),"DONE_NO_ACTUAL_DATE",""),IF(AND($I649="Condition-based Maintenance",$AH649=""),"CBM_NO_MEASUREMENT",""),IF(OR($X649="",$X649=0),"INVALID_PERIOD",""),IF(AND($AA649&lt;&gt;"",$AB649&lt;&gt;"",$AB649&lt;$AA649),"DATE_SEQUENCE_ERROR",""),IF(AND($AB649&lt;&gt;"",$AB649&gt;DATE(2030,12,31)),"DATE_OUTLIER",""),IF($C649="","MISSING_QRCODE",""),IF($J649="UNKNOWN","UNKNOWN_PM_TYPE",""),IF($L649="UNKNOWN","UNKNOWN_STATUS",""))</f>
        <v>DONE_NO_ACTUAL_DATE</v>
      </c>
      <c r="AQ649" s="42" t="str">
        <f t="shared" si="54"/>
        <v>NO</v>
      </c>
    </row>
    <row r="650" spans="1:43" x14ac:dyDescent="0.3">
      <c r="A650" s="38">
        <f>IF('query (10)'!A650="","",'query (10)'!A650)</f>
        <v>777</v>
      </c>
      <c r="B650" s="38">
        <f>IF('query (10)'!B650="","",'query (10)'!B650)</f>
        <v>17568</v>
      </c>
      <c r="C650" s="38" t="str">
        <f>TRIM(UPPER('query (10)'!M650))</f>
        <v>GR-351</v>
      </c>
      <c r="D650" s="38" t="str">
        <f>TRIM(UPPER(IFERROR(_xlfn.TEXTBEFORE('query (10)'!L650,"("),'query (10)'!L650)))</f>
        <v>OUTER RING RACEWAY GRINDING MACHINE</v>
      </c>
      <c r="E650" s="38" t="str">
        <f>IFERROR(TRIM(UPPER(_xlfn.TEXTBEFORE(_xlfn.TEXTAFTER('query (10)'!L650,"("),")"))),"")</f>
        <v/>
      </c>
      <c r="F650" s="38" t="str">
        <f>TRIM('query (10)'!K650)</f>
        <v>KWD3</v>
      </c>
      <c r="G650" s="38" t="str">
        <f>IF('query (10)'!J650="","",'query (10)'!J650)</f>
        <v>Ejector</v>
      </c>
      <c r="H650" s="38" t="str">
        <f>TRIM(UPPER('query (10)'!J650))</f>
        <v>EJECTOR</v>
      </c>
      <c r="I650" s="38" t="str">
        <f>IF('query (10)'!F650="","",'query (10)'!F650)</f>
        <v>Time-based Maintenance</v>
      </c>
      <c r="J650" s="38" t="str">
        <f>IF('query (10)'!F650="","",IFERROR(INDEX(Cleaning_Rules!$B$14:$B$17,MATCH(TRIM('query (10)'!F650),Cleaning_Rules!$A$14:$A$17,0)),"UNKNOWN"))</f>
        <v>TBM</v>
      </c>
      <c r="K650" s="38" t="str">
        <f>IF('query (10)'!G650="","",'query (10)'!G650)</f>
        <v>เสร็จสิ้น</v>
      </c>
      <c r="L650" s="38" t="str">
        <f>IF('query (10)'!G650="","MISSING",IFERROR(INDEX(Cleaning_Rules!$B$5:$B$10,MATCH(TRIM('query (10)'!G650),Cleaning_Rules!$A$5:$A$10,0)),"UNKNOWN"))</f>
        <v>COMPLETED</v>
      </c>
      <c r="M650" s="38" t="str">
        <f>IF('query (10)'!I650="","",'query (10)'!I650)</f>
        <v>Mechanical</v>
      </c>
      <c r="N650" s="38" t="str">
        <f>IF('query (10)'!O650="","",'query (10)'!O650)</f>
        <v>Inspection</v>
      </c>
      <c r="O650" s="38" t="str">
        <f>IF('query (10)'!P650="","",'query (10)'!P650)</f>
        <v>Medium</v>
      </c>
      <c r="P650" s="38" t="str">
        <f>IF('query (10)'!N650="","",'query (10)'!N650)</f>
        <v>Repair Unit Ejector
Change Bearing 6203 DDU			
Change Seal	VC 22 42 5		
check/change shaft,Lever</v>
      </c>
      <c r="Q650" s="38" t="str">
        <f>TRIM('query (10)'!N650)</f>
        <v>Repair Unit Ejector
Change Bearing 6203 DDU			
Change Seal	VC 22 42 5		
check/change shaft,Lever</v>
      </c>
      <c r="R650" s="38" t="str">
        <f>TRIM(UPPER('query (10)'!R650))</f>
        <v>BEARING</v>
      </c>
      <c r="S650" s="38" t="str">
        <f>TRIM(UPPER('query (10)'!S650))</f>
        <v>6203DDU</v>
      </c>
      <c r="T650" s="38" t="str">
        <f>IF('query (10)'!Q650="","",TRIM(UPPER('query (10)'!Q650)))</f>
        <v/>
      </c>
      <c r="U650" s="38" t="str">
        <f>IF('query (10)'!T650="","",'query (10)'!T650)</f>
        <v/>
      </c>
      <c r="V650" s="39" t="str">
        <f>IF('query (10)'!T650="","",IFERROR(VALUE('query (10)'!T650),""))</f>
        <v/>
      </c>
      <c r="W650" s="40">
        <f>IF('query (10)'!U650="","",'query (10)'!U650)</f>
        <v>0</v>
      </c>
      <c r="X650" s="39">
        <f>IF('query (10)'!V650="","",'query (10)'!V650)</f>
        <v>1080</v>
      </c>
      <c r="Y650" s="41">
        <f>IF('query (10)'!W650="","",'query (10)'!W650)</f>
        <v>46028</v>
      </c>
      <c r="Z650" s="41">
        <f>IF('query (10)'!X650="","",'query (10)'!X650)</f>
        <v>46044</v>
      </c>
      <c r="AA650" s="41">
        <f>IF('query (10)'!Y650="","",'query (10)'!Y650)</f>
        <v>46044</v>
      </c>
      <c r="AB650" s="41">
        <f>IF('query (10)'!Z650="","",'query (10)'!Z650)</f>
        <v>47124</v>
      </c>
      <c r="AC650" s="38" t="str">
        <f>IF(OR('query (10)'!AA650="",COUNTIF(Cleaning_Rules!$A$21:$A$26,TRIM('query (10)'!AA650))&gt;0),"",TRIM('query (10)'!AA650))</f>
        <v>เปลี่ยนตามรอบ</v>
      </c>
      <c r="AD650" s="38" t="str">
        <f>IF('query (10)'!AB650="","",TRIM(IFERROR(_xlfn.TEXTBEFORE('query (10)'!AB650,"("),'query (10)'!AB650)))</f>
        <v/>
      </c>
      <c r="AE650" s="38" t="str">
        <f>IFERROR(LOWER(TRIM(_xlfn.TEXTBEFORE(_xlfn.TEXTAFTER('query (10)'!AB650,"("),")"))),"")</f>
        <v/>
      </c>
      <c r="AF650" s="38" t="str">
        <f>IF('query (10)'!AD650="","",TRIM('query (10)'!AD650))</f>
        <v>คุณานนต์ ปารวัณวงศ์</v>
      </c>
      <c r="AG650" s="38" t="str">
        <f>IF('query (10)'!AE650="","",TRIM('query (10)'!AE650))</f>
        <v>ผะหลา สีแดง</v>
      </c>
      <c r="AH650" s="38" t="str">
        <f>IF('query (10)'!AF650="","",IFERROR(VALUE('query (10)'!AF650),""))</f>
        <v/>
      </c>
      <c r="AI650" s="38" t="str">
        <f>IF('query (10)'!AG650="","",TRIM('query (10)'!AG650))</f>
        <v/>
      </c>
      <c r="AJ650" s="38" t="str">
        <f>IF('query (10)'!AH650="","",IFERROR(VALUE('query (10)'!AH650),""))</f>
        <v/>
      </c>
      <c r="AK650" s="38" t="str">
        <f>IF('query (10)'!AI650="","",TRIM('query (10)'!AI650))</f>
        <v/>
      </c>
      <c r="AL650" s="42">
        <f t="shared" si="50"/>
        <v>2026</v>
      </c>
      <c r="AM650" s="42" t="str">
        <f t="shared" si="51"/>
        <v>2026-01</v>
      </c>
      <c r="AN650" s="42" t="str">
        <f t="shared" ca="1" si="52"/>
        <v/>
      </c>
      <c r="AO650" s="42" t="str">
        <f t="shared" si="53"/>
        <v>GR-351 | OUTER RING RACEWAY GRINDING MACHINE | KWD3 | EJECTOR | Time-based Maintenance | Mechanical | Inspection | Medium | Repair Unit Ejector
Change Bearing 6203 DDU			
Change Seal	VC 22 42 5		
check/change shaft,Lever | BEARING | 6203DDU | เปลี่ยนตามรอบ | ผะหลา สีแดง</v>
      </c>
      <c r="AP650" s="42" t="str">
        <f>_xlfn.TEXTJOIN("; ",TRUE,IF(COUNTA('query (10)'!A650:AK650)&lt;=6,"NEAR_EMPTY_ROW",""),IF($K650="","MISSING_STATUS",""),IF(AND($K650="เสร็จสิ้น",$Z650=""),"DONE_NO_ACTUAL_DATE",""),IF(AND($I650="Condition-based Maintenance",$AH650=""),"CBM_NO_MEASUREMENT",""),IF(OR($X650="",$X650=0),"INVALID_PERIOD",""),IF(AND($AA650&lt;&gt;"",$AB650&lt;&gt;"",$AB650&lt;$AA650),"DATE_SEQUENCE_ERROR",""),IF(AND($AB650&lt;&gt;"",$AB650&gt;DATE(2030,12,31)),"DATE_OUTLIER",""),IF($C650="","MISSING_QRCODE",""),IF($J650="UNKNOWN","UNKNOWN_PM_TYPE",""),IF($L650="UNKNOWN","UNKNOWN_STATUS",""))</f>
        <v/>
      </c>
      <c r="AQ650" s="42" t="str">
        <f t="shared" si="54"/>
        <v>NO</v>
      </c>
    </row>
    <row r="651" spans="1:43" x14ac:dyDescent="0.3">
      <c r="A651" s="38">
        <f>IF('query (10)'!A651="","",'query (10)'!A651)</f>
        <v>778</v>
      </c>
      <c r="B651" s="38">
        <f>IF('query (10)'!B651="","",'query (10)'!B651)</f>
        <v>17575</v>
      </c>
      <c r="C651" s="38" t="str">
        <f>TRIM(UPPER('query (10)'!M651))</f>
        <v>GR-462</v>
      </c>
      <c r="D651" s="38" t="str">
        <f>TRIM(UPPER(IFERROR(_xlfn.TEXTBEFORE('query (10)'!L651,"("),'query (10)'!L651)))</f>
        <v>INNER RING BORE GRINDING MACHINE</v>
      </c>
      <c r="E651" s="38" t="str">
        <f>IFERROR(TRIM(UPPER(_xlfn.TEXTBEFORE(_xlfn.TEXTAFTER('query (10)'!L651,"("),")"))),"")</f>
        <v/>
      </c>
      <c r="F651" s="38" t="str">
        <f>TRIM('query (10)'!K651)</f>
        <v>KWD4</v>
      </c>
      <c r="G651" s="38" t="str">
        <f>IF('query (10)'!J651="","",'query (10)'!J651)</f>
        <v>Ejector</v>
      </c>
      <c r="H651" s="38" t="str">
        <f>TRIM(UPPER('query (10)'!J651))</f>
        <v>EJECTOR</v>
      </c>
      <c r="I651" s="38" t="str">
        <f>IF('query (10)'!F651="","",'query (10)'!F651)</f>
        <v>Time-based Maintenance</v>
      </c>
      <c r="J651" s="38" t="str">
        <f>IF('query (10)'!F651="","",IFERROR(INDEX(Cleaning_Rules!$B$14:$B$17,MATCH(TRIM('query (10)'!F651),Cleaning_Rules!$A$14:$A$17,0)),"UNKNOWN"))</f>
        <v>TBM</v>
      </c>
      <c r="K651" s="38" t="str">
        <f>IF('query (10)'!G651="","",'query (10)'!G651)</f>
        <v>เสร็จสิ้น</v>
      </c>
      <c r="L651" s="38" t="str">
        <f>IF('query (10)'!G651="","MISSING",IFERROR(INDEX(Cleaning_Rules!$B$5:$B$10,MATCH(TRIM('query (10)'!G651),Cleaning_Rules!$A$5:$A$10,0)),"UNKNOWN"))</f>
        <v>COMPLETED</v>
      </c>
      <c r="M651" s="38" t="str">
        <f>IF('query (10)'!I651="","",'query (10)'!I651)</f>
        <v>Mechanical</v>
      </c>
      <c r="N651" s="38" t="str">
        <f>IF('query (10)'!O651="","",'query (10)'!O651)</f>
        <v>Inspection</v>
      </c>
      <c r="O651" s="38" t="str">
        <f>IF('query (10)'!P651="","",'query (10)'!P651)</f>
        <v>Medium</v>
      </c>
      <c r="P651" s="38" t="str">
        <f>IF('query (10)'!N651="","",'query (10)'!N651)</f>
        <v>Repair Unit Ejector
Change Bearing 6203 DDU			
Change Seal	VC 22 42 5		
check/change shaft,Lever</v>
      </c>
      <c r="Q651" s="38" t="str">
        <f>TRIM('query (10)'!N651)</f>
        <v>Repair Unit Ejector
Change Bearing 6203 DDU			
Change Seal	VC 22 42 5		
check/change shaft,Lever</v>
      </c>
      <c r="R651" s="38" t="str">
        <f>TRIM(UPPER('query (10)'!R651))</f>
        <v>BEARING</v>
      </c>
      <c r="S651" s="38" t="str">
        <f>TRIM(UPPER('query (10)'!S651))</f>
        <v>6203DDU</v>
      </c>
      <c r="T651" s="38" t="str">
        <f>IF('query (10)'!Q651="","",TRIM(UPPER('query (10)'!Q651)))</f>
        <v/>
      </c>
      <c r="U651" s="38" t="str">
        <f>IF('query (10)'!T651="","",'query (10)'!T651)</f>
        <v/>
      </c>
      <c r="V651" s="39" t="str">
        <f>IF('query (10)'!T651="","",IFERROR(VALUE('query (10)'!T651),""))</f>
        <v/>
      </c>
      <c r="W651" s="40">
        <f>IF('query (10)'!U651="","",'query (10)'!U651)</f>
        <v>0</v>
      </c>
      <c r="X651" s="39">
        <f>IF('query (10)'!V651="","",'query (10)'!V651)</f>
        <v>1080</v>
      </c>
      <c r="Y651" s="41">
        <f>IF('query (10)'!W651="","",'query (10)'!W651)</f>
        <v>46029</v>
      </c>
      <c r="Z651" s="41">
        <f>IF('query (10)'!X651="","",'query (10)'!X651)</f>
        <v>46044</v>
      </c>
      <c r="AA651" s="41">
        <f>IF('query (10)'!Y651="","",'query (10)'!Y651)</f>
        <v>46044</v>
      </c>
      <c r="AB651" s="41">
        <f>IF('query (10)'!Z651="","",'query (10)'!Z651)</f>
        <v>47124</v>
      </c>
      <c r="AC651" s="38" t="str">
        <f>IF(OR('query (10)'!AA651="",COUNTIF(Cleaning_Rules!$A$21:$A$26,TRIM('query (10)'!AA651))&gt;0),"",TRIM('query (10)'!AA651))</f>
        <v>เปลี่ยนตามรอบ</v>
      </c>
      <c r="AD651" s="38" t="str">
        <f>IF('query (10)'!AB651="","",TRIM(IFERROR(_xlfn.TEXTBEFORE('query (10)'!AB651,"("),'query (10)'!AB651)))</f>
        <v>เริ่มซ่อมงาน PM แล้ว รับผิดชอบโดย KUNANON PARAWANWONG</v>
      </c>
      <c r="AE651" s="38" t="str">
        <f>IFERROR(LOWER(TRIM(_xlfn.TEXTBEFORE(_xlfn.TEXTAFTER('query (10)'!AB651,"("),")"))),"")</f>
        <v>parawanwong-k-3161@nsk.com</v>
      </c>
      <c r="AF651" s="38" t="str">
        <f>IF('query (10)'!AD651="","",TRIM('query (10)'!AD651))</f>
        <v>คุณานนต์ ปารวัณวงศ์</v>
      </c>
      <c r="AG651" s="38" t="str">
        <f>IF('query (10)'!AE651="","",TRIM('query (10)'!AE651))</f>
        <v>คุณานนต์ ปารวัณวงศ์</v>
      </c>
      <c r="AH651" s="38" t="str">
        <f>IF('query (10)'!AF651="","",IFERROR(VALUE('query (10)'!AF651),""))</f>
        <v/>
      </c>
      <c r="AI651" s="38" t="str">
        <f>IF('query (10)'!AG651="","",TRIM('query (10)'!AG651))</f>
        <v/>
      </c>
      <c r="AJ651" s="38" t="str">
        <f>IF('query (10)'!AH651="","",IFERROR(VALUE('query (10)'!AH651),""))</f>
        <v/>
      </c>
      <c r="AK651" s="38" t="str">
        <f>IF('query (10)'!AI651="","",TRIM('query (10)'!AI651))</f>
        <v/>
      </c>
      <c r="AL651" s="42">
        <f t="shared" si="50"/>
        <v>2026</v>
      </c>
      <c r="AM651" s="42" t="str">
        <f t="shared" si="51"/>
        <v>2026-01</v>
      </c>
      <c r="AN651" s="42" t="str">
        <f t="shared" ca="1" si="52"/>
        <v/>
      </c>
      <c r="AO651" s="42" t="str">
        <f t="shared" si="53"/>
        <v>GR-462 | INNER RING BORE GRINDING MACHINE | KWD4 | EJECTOR | Time-based Maintenance | Mechanical | Inspection | Medium | Repair Unit Ejector
Change Bearing 6203 DDU			
Change Seal	VC 22 42 5		
check/change shaft,Lever | BEARING | 6203DDU | เปลี่ยนตามรอบ | เริ่มซ่อมงาน PM แล้ว รับผิดชอบโดย KUNANON PARAWANWONG | คุณานนต์ ปารวัณวงศ์</v>
      </c>
      <c r="AP651" s="42" t="str">
        <f>_xlfn.TEXTJOIN("; ",TRUE,IF(COUNTA('query (10)'!A651:AK651)&lt;=6,"NEAR_EMPTY_ROW",""),IF($K651="","MISSING_STATUS",""),IF(AND($K651="เสร็จสิ้น",$Z651=""),"DONE_NO_ACTUAL_DATE",""),IF(AND($I651="Condition-based Maintenance",$AH651=""),"CBM_NO_MEASUREMENT",""),IF(OR($X651="",$X651=0),"INVALID_PERIOD",""),IF(AND($AA651&lt;&gt;"",$AB651&lt;&gt;"",$AB651&lt;$AA651),"DATE_SEQUENCE_ERROR",""),IF(AND($AB651&lt;&gt;"",$AB651&gt;DATE(2030,12,31)),"DATE_OUTLIER",""),IF($C651="","MISSING_QRCODE",""),IF($J651="UNKNOWN","UNKNOWN_PM_TYPE",""),IF($L651="UNKNOWN","UNKNOWN_STATUS",""))</f>
        <v/>
      </c>
      <c r="AQ651" s="42" t="str">
        <f t="shared" si="54"/>
        <v>NO</v>
      </c>
    </row>
    <row r="652" spans="1:43" x14ac:dyDescent="0.3">
      <c r="A652" s="38">
        <f>IF('query (10)'!A652="","",'query (10)'!A652)</f>
        <v>779</v>
      </c>
      <c r="B652" s="38">
        <f>IF('query (10)'!B652="","",'query (10)'!B652)</f>
        <v>17576</v>
      </c>
      <c r="C652" s="38" t="str">
        <f>TRIM(UPPER('query (10)'!M652))</f>
        <v>GR-473</v>
      </c>
      <c r="D652" s="38" t="str">
        <f>TRIM(UPPER(IFERROR(_xlfn.TEXTBEFORE('query (10)'!L652,"("),'query (10)'!L652)))</f>
        <v>OUTER RING RACEWAY GRINDING MACHINE</v>
      </c>
      <c r="E652" s="38" t="str">
        <f>IFERROR(TRIM(UPPER(_xlfn.TEXTBEFORE(_xlfn.TEXTAFTER('query (10)'!L652,"("),")"))),"")</f>
        <v/>
      </c>
      <c r="F652" s="38" t="str">
        <f>TRIM('query (10)'!K652)</f>
        <v>KWD4</v>
      </c>
      <c r="G652" s="38" t="str">
        <f>IF('query (10)'!J652="","",'query (10)'!J652)</f>
        <v>Ejector</v>
      </c>
      <c r="H652" s="38" t="str">
        <f>TRIM(UPPER('query (10)'!J652))</f>
        <v>EJECTOR</v>
      </c>
      <c r="I652" s="38" t="str">
        <f>IF('query (10)'!F652="","",'query (10)'!F652)</f>
        <v>Time-based Maintenance</v>
      </c>
      <c r="J652" s="38" t="str">
        <f>IF('query (10)'!F652="","",IFERROR(INDEX(Cleaning_Rules!$B$14:$B$17,MATCH(TRIM('query (10)'!F652),Cleaning_Rules!$A$14:$A$17,0)),"UNKNOWN"))</f>
        <v>TBM</v>
      </c>
      <c r="K652" s="38" t="str">
        <f>IF('query (10)'!G652="","",'query (10)'!G652)</f>
        <v>เสร็จสิ้น</v>
      </c>
      <c r="L652" s="38" t="str">
        <f>IF('query (10)'!G652="","MISSING",IFERROR(INDEX(Cleaning_Rules!$B$5:$B$10,MATCH(TRIM('query (10)'!G652),Cleaning_Rules!$A$5:$A$10,0)),"UNKNOWN"))</f>
        <v>COMPLETED</v>
      </c>
      <c r="M652" s="38" t="str">
        <f>IF('query (10)'!I652="","",'query (10)'!I652)</f>
        <v>Mechanical</v>
      </c>
      <c r="N652" s="38" t="str">
        <f>IF('query (10)'!O652="","",'query (10)'!O652)</f>
        <v>Inspection</v>
      </c>
      <c r="O652" s="38" t="str">
        <f>IF('query (10)'!P652="","",'query (10)'!P652)</f>
        <v>Medium</v>
      </c>
      <c r="P652" s="38" t="str">
        <f>IF('query (10)'!N652="","",'query (10)'!N652)</f>
        <v>Repair Unit Ejector
Change Bearing 6203 DDU			
Change Seal	VC 22 42 5		
check/change shaft,Lever</v>
      </c>
      <c r="Q652" s="38" t="str">
        <f>TRIM('query (10)'!N652)</f>
        <v>Repair Unit Ejector
Change Bearing 6203 DDU			
Change Seal	VC 22 42 5		
check/change shaft,Lever</v>
      </c>
      <c r="R652" s="38" t="str">
        <f>TRIM(UPPER('query (10)'!R652))</f>
        <v>BEARING</v>
      </c>
      <c r="S652" s="38" t="str">
        <f>TRIM(UPPER('query (10)'!S652))</f>
        <v>6203DDU</v>
      </c>
      <c r="T652" s="38" t="str">
        <f>IF('query (10)'!Q652="","",TRIM(UPPER('query (10)'!Q652)))</f>
        <v/>
      </c>
      <c r="U652" s="38" t="str">
        <f>IF('query (10)'!T652="","",'query (10)'!T652)</f>
        <v/>
      </c>
      <c r="V652" s="39" t="str">
        <f>IF('query (10)'!T652="","",IFERROR(VALUE('query (10)'!T652),""))</f>
        <v/>
      </c>
      <c r="W652" s="40">
        <f>IF('query (10)'!U652="","",'query (10)'!U652)</f>
        <v>0</v>
      </c>
      <c r="X652" s="39">
        <f>IF('query (10)'!V652="","",'query (10)'!V652)</f>
        <v>1080</v>
      </c>
      <c r="Y652" s="41">
        <f>IF('query (10)'!W652="","",'query (10)'!W652)</f>
        <v>46029</v>
      </c>
      <c r="Z652" s="41">
        <f>IF('query (10)'!X652="","",'query (10)'!X652)</f>
        <v>46069</v>
      </c>
      <c r="AA652" s="41">
        <f>IF('query (10)'!Y652="","",'query (10)'!Y652)</f>
        <v>46069</v>
      </c>
      <c r="AB652" s="41">
        <f>IF('query (10)'!Z652="","",'query (10)'!Z652)</f>
        <v>47149</v>
      </c>
      <c r="AC652" s="38" t="str">
        <f>IF(OR('query (10)'!AA652="",COUNTIF(Cleaning_Rules!$A$21:$A$26,TRIM('query (10)'!AA652))&gt;0),"",TRIM('query (10)'!AA652))</f>
        <v>เปลี่ยนตามรอบ</v>
      </c>
      <c r="AD652" s="38" t="str">
        <f>IF('query (10)'!AB652="","",TRIM(IFERROR(_xlfn.TEXTBEFORE('query (10)'!AB652,"("),'query (10)'!AB652)))</f>
        <v>เริ่มซ่อมงาน PM แล้ว รับผิดชอบโดย CHETSADA PHIWBANG</v>
      </c>
      <c r="AE652" s="38" t="str">
        <f>IFERROR(LOWER(TRIM(_xlfn.TEXTBEFORE(_xlfn.TEXTAFTER('query (10)'!AB652,"("),")"))),"")</f>
        <v>chetsada@nsk.com</v>
      </c>
      <c r="AF652" s="38" t="str">
        <f>IF('query (10)'!AD652="","",TRIM('query (10)'!AD652))</f>
        <v>คุณานนต์ ปารวัณวงศ์</v>
      </c>
      <c r="AG652" s="38" t="str">
        <f>IF('query (10)'!AE652="","",TRIM('query (10)'!AE652))</f>
        <v>เจษฎา ผิวบาง</v>
      </c>
      <c r="AH652" s="38" t="str">
        <f>IF('query (10)'!AF652="","",IFERROR(VALUE('query (10)'!AF652),""))</f>
        <v/>
      </c>
      <c r="AI652" s="38" t="str">
        <f>IF('query (10)'!AG652="","",TRIM('query (10)'!AG652))</f>
        <v/>
      </c>
      <c r="AJ652" s="38" t="str">
        <f>IF('query (10)'!AH652="","",IFERROR(VALUE('query (10)'!AH652),""))</f>
        <v/>
      </c>
      <c r="AK652" s="38" t="str">
        <f>IF('query (10)'!AI652="","",TRIM('query (10)'!AI652))</f>
        <v/>
      </c>
      <c r="AL652" s="42">
        <f t="shared" si="50"/>
        <v>2026</v>
      </c>
      <c r="AM652" s="42" t="str">
        <f t="shared" si="51"/>
        <v>2026-01</v>
      </c>
      <c r="AN652" s="42" t="str">
        <f t="shared" ca="1" si="52"/>
        <v/>
      </c>
      <c r="AO652" s="42" t="str">
        <f t="shared" si="53"/>
        <v>GR-473 | OUTER RING RACEWAY GRINDING MACHINE | KWD4 | EJECTOR | Time-based Maintenance | Mechanical | Inspection | Medium | Repair Unit Ejector
Change Bearing 6203 DDU			
Change Seal	VC 22 42 5		
check/change shaft,Lever | BEARING | 6203DDU | เปลี่ยนตามรอบ | เริ่มซ่อมงาน PM แล้ว รับผิดชอบโดย CHETSADA PHIWBANG | เจษฎา ผิวบาง</v>
      </c>
      <c r="AP652" s="42" t="str">
        <f>_xlfn.TEXTJOIN("; ",TRUE,IF(COUNTA('query (10)'!A652:AK652)&lt;=6,"NEAR_EMPTY_ROW",""),IF($K652="","MISSING_STATUS",""),IF(AND($K652="เสร็จสิ้น",$Z652=""),"DONE_NO_ACTUAL_DATE",""),IF(AND($I652="Condition-based Maintenance",$AH652=""),"CBM_NO_MEASUREMENT",""),IF(OR($X652="",$X652=0),"INVALID_PERIOD",""),IF(AND($AA652&lt;&gt;"",$AB652&lt;&gt;"",$AB652&lt;$AA652),"DATE_SEQUENCE_ERROR",""),IF(AND($AB652&lt;&gt;"",$AB652&gt;DATE(2030,12,31)),"DATE_OUTLIER",""),IF($C652="","MISSING_QRCODE",""),IF($J652="UNKNOWN","UNKNOWN_PM_TYPE",""),IF($L652="UNKNOWN","UNKNOWN_STATUS",""))</f>
        <v/>
      </c>
      <c r="AQ652" s="42" t="str">
        <f t="shared" si="54"/>
        <v>NO</v>
      </c>
    </row>
    <row r="653" spans="1:43" x14ac:dyDescent="0.3">
      <c r="A653" s="38">
        <f>IF('query (10)'!A653="","",'query (10)'!A653)</f>
        <v>780</v>
      </c>
      <c r="B653" s="38">
        <f>IF('query (10)'!B653="","",'query (10)'!B653)</f>
        <v>17581</v>
      </c>
      <c r="C653" s="38" t="str">
        <f>TRIM(UPPER('query (10)'!M653))</f>
        <v>GR-579</v>
      </c>
      <c r="D653" s="38" t="str">
        <f>TRIM(UPPER(IFERROR(_xlfn.TEXTBEFORE('query (10)'!L653,"("),'query (10)'!L653)))</f>
        <v>INNER RING BORE GRINDING MACHINE</v>
      </c>
      <c r="E653" s="38" t="str">
        <f>IFERROR(TRIM(UPPER(_xlfn.TEXTBEFORE(_xlfn.TEXTAFTER('query (10)'!L653,"("),")"))),"")</f>
        <v/>
      </c>
      <c r="F653" s="38" t="str">
        <f>TRIM('query (10)'!K653)</f>
        <v>KWD5</v>
      </c>
      <c r="G653" s="38" t="str">
        <f>IF('query (10)'!J653="","",'query (10)'!J653)</f>
        <v>Ejector</v>
      </c>
      <c r="H653" s="38" t="str">
        <f>TRIM(UPPER('query (10)'!J653))</f>
        <v>EJECTOR</v>
      </c>
      <c r="I653" s="38" t="str">
        <f>IF('query (10)'!F653="","",'query (10)'!F653)</f>
        <v>Time-based Maintenance</v>
      </c>
      <c r="J653" s="38" t="str">
        <f>IF('query (10)'!F653="","",IFERROR(INDEX(Cleaning_Rules!$B$14:$B$17,MATCH(TRIM('query (10)'!F653),Cleaning_Rules!$A$14:$A$17,0)),"UNKNOWN"))</f>
        <v>TBM</v>
      </c>
      <c r="K653" s="38" t="str">
        <f>IF('query (10)'!G653="","",'query (10)'!G653)</f>
        <v>เสร็จสิ้น</v>
      </c>
      <c r="L653" s="38" t="str">
        <f>IF('query (10)'!G653="","MISSING",IFERROR(INDEX(Cleaning_Rules!$B$5:$B$10,MATCH(TRIM('query (10)'!G653),Cleaning_Rules!$A$5:$A$10,0)),"UNKNOWN"))</f>
        <v>COMPLETED</v>
      </c>
      <c r="M653" s="38" t="str">
        <f>IF('query (10)'!I653="","",'query (10)'!I653)</f>
        <v>Mechanical</v>
      </c>
      <c r="N653" s="38" t="str">
        <f>IF('query (10)'!O653="","",'query (10)'!O653)</f>
        <v>Inspection</v>
      </c>
      <c r="O653" s="38" t="str">
        <f>IF('query (10)'!P653="","",'query (10)'!P653)</f>
        <v>Medium</v>
      </c>
      <c r="P653" s="38" t="str">
        <f>IF('query (10)'!N653="","",'query (10)'!N653)</f>
        <v>Repair Unit Ejector
Change Bearing 6203 DDU			
Change Seal	VC 22 42 5		
check/change shaft,Lever</v>
      </c>
      <c r="Q653" s="38" t="str">
        <f>TRIM('query (10)'!N653)</f>
        <v>Repair Unit Ejector
Change Bearing 6203 DDU			
Change Seal	VC 22 42 5		
check/change shaft,Lever</v>
      </c>
      <c r="R653" s="38" t="str">
        <f>TRIM(UPPER('query (10)'!R653))</f>
        <v>BEARING</v>
      </c>
      <c r="S653" s="38" t="str">
        <f>TRIM(UPPER('query (10)'!S653))</f>
        <v>6203DDU</v>
      </c>
      <c r="T653" s="38" t="str">
        <f>IF('query (10)'!Q653="","",TRIM(UPPER('query (10)'!Q653)))</f>
        <v/>
      </c>
      <c r="U653" s="38" t="str">
        <f>IF('query (10)'!T653="","",'query (10)'!T653)</f>
        <v/>
      </c>
      <c r="V653" s="39" t="str">
        <f>IF('query (10)'!T653="","",IFERROR(VALUE('query (10)'!T653),""))</f>
        <v/>
      </c>
      <c r="W653" s="40">
        <f>IF('query (10)'!U653="","",'query (10)'!U653)</f>
        <v>0</v>
      </c>
      <c r="X653" s="39">
        <f>IF('query (10)'!V653="","",'query (10)'!V653)</f>
        <v>1080</v>
      </c>
      <c r="Y653" s="41">
        <f>IF('query (10)'!W653="","",'query (10)'!W653)</f>
        <v>46030</v>
      </c>
      <c r="Z653" s="41">
        <f>IF('query (10)'!X653="","",'query (10)'!X653)</f>
        <v>46062</v>
      </c>
      <c r="AA653" s="41">
        <f>IF('query (10)'!Y653="","",'query (10)'!Y653)</f>
        <v>46062</v>
      </c>
      <c r="AB653" s="41">
        <f>IF('query (10)'!Z653="","",'query (10)'!Z653)</f>
        <v>47142</v>
      </c>
      <c r="AC653" s="38" t="str">
        <f>IF(OR('query (10)'!AA653="",COUNTIF(Cleaning_Rules!$A$21:$A$26,TRIM('query (10)'!AA653))&gt;0),"",TRIM('query (10)'!AA653))</f>
        <v>เปลี่ยนตามรอบ</v>
      </c>
      <c r="AD653" s="38" t="str">
        <f>IF('query (10)'!AB653="","",TRIM(IFERROR(_xlfn.TEXTBEFORE('query (10)'!AB653,"("),'query (10)'!AB653)))</f>
        <v>เริ่มซ่อมงาน PM แล้ว รับผิดชอบโดย JAKKAPAT KHOTSOMBAT</v>
      </c>
      <c r="AE653" s="38" t="str">
        <f>IFERROR(LOWER(TRIM(_xlfn.TEXTBEFORE(_xlfn.TEXTAFTER('query (10)'!AB653,"("),")"))),"")</f>
        <v>jakkapat@nsk.com</v>
      </c>
      <c r="AF653" s="38" t="str">
        <f>IF('query (10)'!AD653="","",TRIM('query (10)'!AD653))</f>
        <v>คุณานนต์ ปารวัณวงศ์</v>
      </c>
      <c r="AG653" s="38" t="str">
        <f>IF('query (10)'!AE653="","",TRIM('query (10)'!AE653))</f>
        <v>จักรภัทร โคตรสมบัติ</v>
      </c>
      <c r="AH653" s="38" t="str">
        <f>IF('query (10)'!AF653="","",IFERROR(VALUE('query (10)'!AF653),""))</f>
        <v/>
      </c>
      <c r="AI653" s="38" t="str">
        <f>IF('query (10)'!AG653="","",TRIM('query (10)'!AG653))</f>
        <v/>
      </c>
      <c r="AJ653" s="38" t="str">
        <f>IF('query (10)'!AH653="","",IFERROR(VALUE('query (10)'!AH653),""))</f>
        <v/>
      </c>
      <c r="AK653" s="38" t="str">
        <f>IF('query (10)'!AI653="","",TRIM('query (10)'!AI653))</f>
        <v/>
      </c>
      <c r="AL653" s="42">
        <f t="shared" si="50"/>
        <v>2026</v>
      </c>
      <c r="AM653" s="42" t="str">
        <f t="shared" si="51"/>
        <v>2026-01</v>
      </c>
      <c r="AN653" s="42" t="str">
        <f t="shared" ca="1" si="52"/>
        <v/>
      </c>
      <c r="AO653" s="42" t="str">
        <f t="shared" si="53"/>
        <v>GR-579 | INNER RING BORE GRINDING MACHINE | KWD5 | EJECTOR | Time-based Maintenance | Mechanical | Inspection | Medium | Repair Unit Ejector
Change Bearing 6203 DDU			
Change Seal	VC 22 42 5		
check/change shaft,Lever | BEARING | 6203DDU | เปลี่ยนตามรอบ | เริ่มซ่อมงาน PM แล้ว รับผิดชอบโดย JAKKAPAT KHOTSOMBAT | จักรภัทร โคตรสมบัติ</v>
      </c>
      <c r="AP653" s="42" t="str">
        <f>_xlfn.TEXTJOIN("; ",TRUE,IF(COUNTA('query (10)'!A653:AK653)&lt;=6,"NEAR_EMPTY_ROW",""),IF($K653="","MISSING_STATUS",""),IF(AND($K653="เสร็จสิ้น",$Z653=""),"DONE_NO_ACTUAL_DATE",""),IF(AND($I653="Condition-based Maintenance",$AH653=""),"CBM_NO_MEASUREMENT",""),IF(OR($X653="",$X653=0),"INVALID_PERIOD",""),IF(AND($AA653&lt;&gt;"",$AB653&lt;&gt;"",$AB653&lt;$AA653),"DATE_SEQUENCE_ERROR",""),IF(AND($AB653&lt;&gt;"",$AB653&gt;DATE(2030,12,31)),"DATE_OUTLIER",""),IF($C653="","MISSING_QRCODE",""),IF($J653="UNKNOWN","UNKNOWN_PM_TYPE",""),IF($L653="UNKNOWN","UNKNOWN_STATUS",""))</f>
        <v/>
      </c>
      <c r="AQ653" s="42" t="str">
        <f t="shared" si="54"/>
        <v>NO</v>
      </c>
    </row>
    <row r="654" spans="1:43" x14ac:dyDescent="0.3">
      <c r="A654" s="38">
        <f>IF('query (10)'!A654="","",'query (10)'!A654)</f>
        <v>782</v>
      </c>
      <c r="B654" s="38">
        <f>IF('query (10)'!B654="","",'query (10)'!B654)</f>
        <v>17580</v>
      </c>
      <c r="C654" s="38" t="str">
        <f>TRIM(UPPER('query (10)'!M654))</f>
        <v>GR-589</v>
      </c>
      <c r="D654" s="38" t="str">
        <f>TRIM(UPPER(IFERROR(_xlfn.TEXTBEFORE('query (10)'!L654,"("),'query (10)'!L654)))</f>
        <v>OUTER RING RACEWAY GRINDING MACHINE</v>
      </c>
      <c r="E654" s="38" t="str">
        <f>IFERROR(TRIM(UPPER(_xlfn.TEXTBEFORE(_xlfn.TEXTAFTER('query (10)'!L654,"("),")"))),"")</f>
        <v/>
      </c>
      <c r="F654" s="38" t="str">
        <f>TRIM('query (10)'!K654)</f>
        <v>KWD5</v>
      </c>
      <c r="G654" s="38" t="str">
        <f>IF('query (10)'!J654="","",'query (10)'!J654)</f>
        <v>Ejector</v>
      </c>
      <c r="H654" s="38" t="str">
        <f>TRIM(UPPER('query (10)'!J654))</f>
        <v>EJECTOR</v>
      </c>
      <c r="I654" s="38" t="str">
        <f>IF('query (10)'!F654="","",'query (10)'!F654)</f>
        <v>Time-based Maintenance</v>
      </c>
      <c r="J654" s="38" t="str">
        <f>IF('query (10)'!F654="","",IFERROR(INDEX(Cleaning_Rules!$B$14:$B$17,MATCH(TRIM('query (10)'!F654),Cleaning_Rules!$A$14:$A$17,0)),"UNKNOWN"))</f>
        <v>TBM</v>
      </c>
      <c r="K654" s="38" t="str">
        <f>IF('query (10)'!G654="","",'query (10)'!G654)</f>
        <v>เสร็จสิ้น</v>
      </c>
      <c r="L654" s="38" t="str">
        <f>IF('query (10)'!G654="","MISSING",IFERROR(INDEX(Cleaning_Rules!$B$5:$B$10,MATCH(TRIM('query (10)'!G654),Cleaning_Rules!$A$5:$A$10,0)),"UNKNOWN"))</f>
        <v>COMPLETED</v>
      </c>
      <c r="M654" s="38" t="str">
        <f>IF('query (10)'!I654="","",'query (10)'!I654)</f>
        <v>Mechanical</v>
      </c>
      <c r="N654" s="38" t="str">
        <f>IF('query (10)'!O654="","",'query (10)'!O654)</f>
        <v>Inspection</v>
      </c>
      <c r="O654" s="38" t="str">
        <f>IF('query (10)'!P654="","",'query (10)'!P654)</f>
        <v>Medium</v>
      </c>
      <c r="P654" s="38" t="str">
        <f>IF('query (10)'!N654="","",'query (10)'!N654)</f>
        <v>Repair Unit Ejector
Change Bearing 6203 DDU			
Change Seal	VC 22 42 5		
check/change shaft,Lever</v>
      </c>
      <c r="Q654" s="38" t="str">
        <f>TRIM('query (10)'!N654)</f>
        <v>Repair Unit Ejector
Change Bearing 6203 DDU			
Change Seal	VC 22 42 5		
check/change shaft,Lever</v>
      </c>
      <c r="R654" s="38" t="str">
        <f>TRIM(UPPER('query (10)'!R654))</f>
        <v>BEARING</v>
      </c>
      <c r="S654" s="38" t="str">
        <f>TRIM(UPPER('query (10)'!S654))</f>
        <v>6203DDU</v>
      </c>
      <c r="T654" s="38" t="str">
        <f>IF('query (10)'!Q654="","",TRIM(UPPER('query (10)'!Q654)))</f>
        <v/>
      </c>
      <c r="U654" s="38" t="str">
        <f>IF('query (10)'!T654="","",'query (10)'!T654)</f>
        <v/>
      </c>
      <c r="V654" s="39" t="str">
        <f>IF('query (10)'!T654="","",IFERROR(VALUE('query (10)'!T654),""))</f>
        <v/>
      </c>
      <c r="W654" s="40">
        <f>IF('query (10)'!U654="","",'query (10)'!U654)</f>
        <v>0</v>
      </c>
      <c r="X654" s="39">
        <f>IF('query (10)'!V654="","",'query (10)'!V654)</f>
        <v>1080</v>
      </c>
      <c r="Y654" s="41">
        <f>IF('query (10)'!W654="","",'query (10)'!W654)</f>
        <v>46030</v>
      </c>
      <c r="Z654" s="41">
        <f>IF('query (10)'!X654="","",'query (10)'!X654)</f>
        <v>46049</v>
      </c>
      <c r="AA654" s="41">
        <f>IF('query (10)'!Y654="","",'query (10)'!Y654)</f>
        <v>46049</v>
      </c>
      <c r="AB654" s="41">
        <f>IF('query (10)'!Z654="","",'query (10)'!Z654)</f>
        <v>47129</v>
      </c>
      <c r="AC654" s="38" t="str">
        <f>IF(OR('query (10)'!AA654="",COUNTIF(Cleaning_Rules!$A$21:$A$26,TRIM('query (10)'!AA654))&gt;0),"",TRIM('query (10)'!AA654))</f>
        <v>เปลี่ยนตามรอบ</v>
      </c>
      <c r="AD654" s="38" t="str">
        <f>IF('query (10)'!AB654="","",TRIM(IFERROR(_xlfn.TEXTBEFORE('query (10)'!AB654,"("),'query (10)'!AB654)))</f>
        <v>เริ่มซ่อมงาน PM แล้ว รับผิดชอบโดย KUNANON PARAWANWONG</v>
      </c>
      <c r="AE654" s="38" t="str">
        <f>IFERROR(LOWER(TRIM(_xlfn.TEXTBEFORE(_xlfn.TEXTAFTER('query (10)'!AB654,"("),")"))),"")</f>
        <v>parawanwong-k-3161@nsk.com</v>
      </c>
      <c r="AF654" s="38" t="str">
        <f>IF('query (10)'!AD654="","",TRIM('query (10)'!AD654))</f>
        <v>คุณานนต์ ปารวัณวงศ์</v>
      </c>
      <c r="AG654" s="38" t="str">
        <f>IF('query (10)'!AE654="","",TRIM('query (10)'!AE654))</f>
        <v>ผะหลา สีแดง</v>
      </c>
      <c r="AH654" s="38" t="str">
        <f>IF('query (10)'!AF654="","",IFERROR(VALUE('query (10)'!AF654),""))</f>
        <v/>
      </c>
      <c r="AI654" s="38" t="str">
        <f>IF('query (10)'!AG654="","",TRIM('query (10)'!AG654))</f>
        <v/>
      </c>
      <c r="AJ654" s="38" t="str">
        <f>IF('query (10)'!AH654="","",IFERROR(VALUE('query (10)'!AH654),""))</f>
        <v/>
      </c>
      <c r="AK654" s="38" t="str">
        <f>IF('query (10)'!AI654="","",TRIM('query (10)'!AI654))</f>
        <v/>
      </c>
      <c r="AL654" s="42">
        <f t="shared" si="50"/>
        <v>2026</v>
      </c>
      <c r="AM654" s="42" t="str">
        <f t="shared" si="51"/>
        <v>2026-01</v>
      </c>
      <c r="AN654" s="42" t="str">
        <f t="shared" ca="1" si="52"/>
        <v/>
      </c>
      <c r="AO654" s="42" t="str">
        <f t="shared" si="53"/>
        <v>GR-589 | OUTER RING RACEWAY GRINDING MACHINE | KWD5 | EJECTOR | Time-based Maintenance | Mechanical | Inspection | Medium | Repair Unit Ejector
Change Bearing 6203 DDU			
Change Seal	VC 22 42 5		
check/change shaft,Lever | BEARING | 6203DDU | เปลี่ยนตามรอบ | เริ่มซ่อมงาน PM แล้ว รับผิดชอบโดย KUNANON PARAWANWONG | ผะหลา สีแดง</v>
      </c>
      <c r="AP654" s="42" t="str">
        <f>_xlfn.TEXTJOIN("; ",TRUE,IF(COUNTA('query (10)'!A654:AK654)&lt;=6,"NEAR_EMPTY_ROW",""),IF($K654="","MISSING_STATUS",""),IF(AND($K654="เสร็จสิ้น",$Z654=""),"DONE_NO_ACTUAL_DATE",""),IF(AND($I654="Condition-based Maintenance",$AH654=""),"CBM_NO_MEASUREMENT",""),IF(OR($X654="",$X654=0),"INVALID_PERIOD",""),IF(AND($AA654&lt;&gt;"",$AB654&lt;&gt;"",$AB654&lt;$AA654),"DATE_SEQUENCE_ERROR",""),IF(AND($AB654&lt;&gt;"",$AB654&gt;DATE(2030,12,31)),"DATE_OUTLIER",""),IF($C654="","MISSING_QRCODE",""),IF($J654="UNKNOWN","UNKNOWN_PM_TYPE",""),IF($L654="UNKNOWN","UNKNOWN_STATUS",""))</f>
        <v/>
      </c>
      <c r="AQ654" s="42" t="str">
        <f t="shared" si="54"/>
        <v>NO</v>
      </c>
    </row>
    <row r="655" spans="1:43" x14ac:dyDescent="0.3">
      <c r="A655" s="38">
        <f>IF('query (10)'!A655="","",'query (10)'!A655)</f>
        <v>783</v>
      </c>
      <c r="B655" s="38">
        <f>IF('query (10)'!B655="","",'query (10)'!B655)</f>
        <v>17614</v>
      </c>
      <c r="C655" s="38" t="str">
        <f>TRIM(UPPER('query (10)'!M655))</f>
        <v>GR-691</v>
      </c>
      <c r="D655" s="38" t="str">
        <f>TRIM(UPPER(IFERROR(_xlfn.TEXTBEFORE('query (10)'!L655,"("),'query (10)'!L655)))</f>
        <v>INNER RING BORE GRINDING MACHINE</v>
      </c>
      <c r="E655" s="38" t="str">
        <f>IFERROR(TRIM(UPPER(_xlfn.TEXTBEFORE(_xlfn.TEXTAFTER('query (10)'!L655,"("),")"))),"")</f>
        <v/>
      </c>
      <c r="F655" s="38" t="str">
        <f>TRIM('query (10)'!K655)</f>
        <v>KWD6</v>
      </c>
      <c r="G655" s="38" t="str">
        <f>IF('query (10)'!J655="","",'query (10)'!J655)</f>
        <v>Ejector</v>
      </c>
      <c r="H655" s="38" t="str">
        <f>TRIM(UPPER('query (10)'!J655))</f>
        <v>EJECTOR</v>
      </c>
      <c r="I655" s="38" t="str">
        <f>IF('query (10)'!F655="","",'query (10)'!F655)</f>
        <v>Time-based Maintenance</v>
      </c>
      <c r="J655" s="38" t="str">
        <f>IF('query (10)'!F655="","",IFERROR(INDEX(Cleaning_Rules!$B$14:$B$17,MATCH(TRIM('query (10)'!F655),Cleaning_Rules!$A$14:$A$17,0)),"UNKNOWN"))</f>
        <v>TBM</v>
      </c>
      <c r="K655" s="38" t="str">
        <f>IF('query (10)'!G655="","",'query (10)'!G655)</f>
        <v>เสร็จสิ้น</v>
      </c>
      <c r="L655" s="38" t="str">
        <f>IF('query (10)'!G655="","MISSING",IFERROR(INDEX(Cleaning_Rules!$B$5:$B$10,MATCH(TRIM('query (10)'!G655),Cleaning_Rules!$A$5:$A$10,0)),"UNKNOWN"))</f>
        <v>COMPLETED</v>
      </c>
      <c r="M655" s="38" t="str">
        <f>IF('query (10)'!I655="","",'query (10)'!I655)</f>
        <v>Mechanical</v>
      </c>
      <c r="N655" s="38" t="str">
        <f>IF('query (10)'!O655="","",'query (10)'!O655)</f>
        <v>Inspection</v>
      </c>
      <c r="O655" s="38" t="str">
        <f>IF('query (10)'!P655="","",'query (10)'!P655)</f>
        <v>Medium</v>
      </c>
      <c r="P655" s="38" t="str">
        <f>IF('query (10)'!N655="","",'query (10)'!N655)</f>
        <v>Repair Unit Ejector
Change Bearing 6203 DDU			
Change Seal	VC 22 42 5		
check/change shaft,Lever</v>
      </c>
      <c r="Q655" s="38" t="str">
        <f>TRIM('query (10)'!N655)</f>
        <v>Repair Unit Ejector
Change Bearing 6203 DDU			
Change Seal	VC 22 42 5		
check/change shaft,Lever</v>
      </c>
      <c r="R655" s="38" t="str">
        <f>TRIM(UPPER('query (10)'!R655))</f>
        <v>BEARING</v>
      </c>
      <c r="S655" s="38" t="str">
        <f>TRIM(UPPER('query (10)'!S655))</f>
        <v>6203DDU</v>
      </c>
      <c r="T655" s="38" t="str">
        <f>IF('query (10)'!Q655="","",TRIM(UPPER('query (10)'!Q655)))</f>
        <v/>
      </c>
      <c r="U655" s="38" t="str">
        <f>IF('query (10)'!T655="","",'query (10)'!T655)</f>
        <v/>
      </c>
      <c r="V655" s="39" t="str">
        <f>IF('query (10)'!T655="","",IFERROR(VALUE('query (10)'!T655),""))</f>
        <v/>
      </c>
      <c r="W655" s="40">
        <f>IF('query (10)'!U655="","",'query (10)'!U655)</f>
        <v>0</v>
      </c>
      <c r="X655" s="39">
        <f>IF('query (10)'!V655="","",'query (10)'!V655)</f>
        <v>1080</v>
      </c>
      <c r="Y655" s="41">
        <f>IF('query (10)'!W655="","",'query (10)'!W655)</f>
        <v>46031</v>
      </c>
      <c r="Z655" s="41">
        <f>IF('query (10)'!X655="","",'query (10)'!X655)</f>
        <v>46049</v>
      </c>
      <c r="AA655" s="41">
        <f>IF('query (10)'!Y655="","",'query (10)'!Y655)</f>
        <v>46049</v>
      </c>
      <c r="AB655" s="41">
        <f>IF('query (10)'!Z655="","",'query (10)'!Z655)</f>
        <v>47129</v>
      </c>
      <c r="AC655" s="38" t="str">
        <f>IF(OR('query (10)'!AA655="",COUNTIF(Cleaning_Rules!$A$21:$A$26,TRIM('query (10)'!AA655))&gt;0),"",TRIM('query (10)'!AA655))</f>
        <v>เปลี่ยนตามรอบ</v>
      </c>
      <c r="AD655" s="38" t="str">
        <f>IF('query (10)'!AB655="","",TRIM(IFERROR(_xlfn.TEXTBEFORE('query (10)'!AB655,"("),'query (10)'!AB655)))</f>
        <v>เริ่มซ่อมงาน PM แล้ว รับผิดชอบโดย KUNANON PARAWANWONG</v>
      </c>
      <c r="AE655" s="38" t="str">
        <f>IFERROR(LOWER(TRIM(_xlfn.TEXTBEFORE(_xlfn.TEXTAFTER('query (10)'!AB655,"("),")"))),"")</f>
        <v>parawanwong-k-3161@nsk.com</v>
      </c>
      <c r="AF655" s="38" t="str">
        <f>IF('query (10)'!AD655="","",TRIM('query (10)'!AD655))</f>
        <v>คุณานนต์ ปารวัณวงศ์</v>
      </c>
      <c r="AG655" s="38" t="str">
        <f>IF('query (10)'!AE655="","",TRIM('query (10)'!AE655))</f>
        <v>คุณานนต์ ปารวัณวงศ์</v>
      </c>
      <c r="AH655" s="38" t="str">
        <f>IF('query (10)'!AF655="","",IFERROR(VALUE('query (10)'!AF655),""))</f>
        <v/>
      </c>
      <c r="AI655" s="38" t="str">
        <f>IF('query (10)'!AG655="","",TRIM('query (10)'!AG655))</f>
        <v/>
      </c>
      <c r="AJ655" s="38" t="str">
        <f>IF('query (10)'!AH655="","",IFERROR(VALUE('query (10)'!AH655),""))</f>
        <v/>
      </c>
      <c r="AK655" s="38" t="str">
        <f>IF('query (10)'!AI655="","",TRIM('query (10)'!AI655))</f>
        <v/>
      </c>
      <c r="AL655" s="42">
        <f t="shared" si="50"/>
        <v>2026</v>
      </c>
      <c r="AM655" s="42" t="str">
        <f t="shared" si="51"/>
        <v>2026-01</v>
      </c>
      <c r="AN655" s="42" t="str">
        <f t="shared" ca="1" si="52"/>
        <v/>
      </c>
      <c r="AO655" s="42" t="str">
        <f t="shared" si="53"/>
        <v>GR-691 | INNER RING BORE GRINDING MACHINE | KWD6 | EJECTOR | Time-based Maintenance | Mechanical | Inspection | Medium | Repair Unit Ejector
Change Bearing 6203 DDU			
Change Seal	VC 22 42 5		
check/change shaft,Lever | BEARING | 6203DDU | เปลี่ยนตามรอบ | เริ่มซ่อมงาน PM แล้ว รับผิดชอบโดย KUNANON PARAWANWONG | คุณานนต์ ปารวัณวงศ์</v>
      </c>
      <c r="AP655" s="42" t="str">
        <f>_xlfn.TEXTJOIN("; ",TRUE,IF(COUNTA('query (10)'!A655:AK655)&lt;=6,"NEAR_EMPTY_ROW",""),IF($K655="","MISSING_STATUS",""),IF(AND($K655="เสร็จสิ้น",$Z655=""),"DONE_NO_ACTUAL_DATE",""),IF(AND($I655="Condition-based Maintenance",$AH655=""),"CBM_NO_MEASUREMENT",""),IF(OR($X655="",$X655=0),"INVALID_PERIOD",""),IF(AND($AA655&lt;&gt;"",$AB655&lt;&gt;"",$AB655&lt;$AA655),"DATE_SEQUENCE_ERROR",""),IF(AND($AB655&lt;&gt;"",$AB655&gt;DATE(2030,12,31)),"DATE_OUTLIER",""),IF($C655="","MISSING_QRCODE",""),IF($J655="UNKNOWN","UNKNOWN_PM_TYPE",""),IF($L655="UNKNOWN","UNKNOWN_STATUS",""))</f>
        <v/>
      </c>
      <c r="AQ655" s="42" t="str">
        <f t="shared" si="54"/>
        <v>NO</v>
      </c>
    </row>
    <row r="656" spans="1:43" x14ac:dyDescent="0.3">
      <c r="A656" s="38">
        <f>IF('query (10)'!A656="","",'query (10)'!A656)</f>
        <v>784</v>
      </c>
      <c r="B656" s="38">
        <f>IF('query (10)'!B656="","",'query (10)'!B656)</f>
        <v>17615</v>
      </c>
      <c r="C656" s="38" t="str">
        <f>TRIM(UPPER('query (10)'!M656))</f>
        <v>GR-694</v>
      </c>
      <c r="D656" s="38" t="str">
        <f>TRIM(UPPER(IFERROR(_xlfn.TEXTBEFORE('query (10)'!L656,"("),'query (10)'!L656)))</f>
        <v>OUTER RING RACEWAY GRINDING MACHINE</v>
      </c>
      <c r="E656" s="38" t="str">
        <f>IFERROR(TRIM(UPPER(_xlfn.TEXTBEFORE(_xlfn.TEXTAFTER('query (10)'!L656,"("),")"))),"")</f>
        <v/>
      </c>
      <c r="F656" s="38" t="str">
        <f>TRIM('query (10)'!K656)</f>
        <v>KWD6</v>
      </c>
      <c r="G656" s="38" t="str">
        <f>IF('query (10)'!J656="","",'query (10)'!J656)</f>
        <v>Ejector</v>
      </c>
      <c r="H656" s="38" t="str">
        <f>TRIM(UPPER('query (10)'!J656))</f>
        <v>EJECTOR</v>
      </c>
      <c r="I656" s="38" t="str">
        <f>IF('query (10)'!F656="","",'query (10)'!F656)</f>
        <v>Time-based Maintenance</v>
      </c>
      <c r="J656" s="38" t="str">
        <f>IF('query (10)'!F656="","",IFERROR(INDEX(Cleaning_Rules!$B$14:$B$17,MATCH(TRIM('query (10)'!F656),Cleaning_Rules!$A$14:$A$17,0)),"UNKNOWN"))</f>
        <v>TBM</v>
      </c>
      <c r="K656" s="38" t="str">
        <f>IF('query (10)'!G656="","",'query (10)'!G656)</f>
        <v>เสร็จสิ้น</v>
      </c>
      <c r="L656" s="38" t="str">
        <f>IF('query (10)'!G656="","MISSING",IFERROR(INDEX(Cleaning_Rules!$B$5:$B$10,MATCH(TRIM('query (10)'!G656),Cleaning_Rules!$A$5:$A$10,0)),"UNKNOWN"))</f>
        <v>COMPLETED</v>
      </c>
      <c r="M656" s="38" t="str">
        <f>IF('query (10)'!I656="","",'query (10)'!I656)</f>
        <v>Mechanical</v>
      </c>
      <c r="N656" s="38" t="str">
        <f>IF('query (10)'!O656="","",'query (10)'!O656)</f>
        <v>Inspection</v>
      </c>
      <c r="O656" s="38" t="str">
        <f>IF('query (10)'!P656="","",'query (10)'!P656)</f>
        <v>Medium</v>
      </c>
      <c r="P656" s="38" t="str">
        <f>IF('query (10)'!N656="","",'query (10)'!N656)</f>
        <v>Repair Unit Ejector
Change Bearing 6203 DDU			
Change Seal	VC 22 42 5		
check/change shaft,Lever</v>
      </c>
      <c r="Q656" s="38" t="str">
        <f>TRIM('query (10)'!N656)</f>
        <v>Repair Unit Ejector
Change Bearing 6203 DDU			
Change Seal	VC 22 42 5		
check/change shaft,Lever</v>
      </c>
      <c r="R656" s="38" t="str">
        <f>TRIM(UPPER('query (10)'!R656))</f>
        <v>BEARING</v>
      </c>
      <c r="S656" s="38" t="str">
        <f>TRIM(UPPER('query (10)'!S656))</f>
        <v>6203DDU</v>
      </c>
      <c r="T656" s="38" t="str">
        <f>IF('query (10)'!Q656="","",TRIM(UPPER('query (10)'!Q656)))</f>
        <v/>
      </c>
      <c r="U656" s="38" t="str">
        <f>IF('query (10)'!T656="","",'query (10)'!T656)</f>
        <v/>
      </c>
      <c r="V656" s="39" t="str">
        <f>IF('query (10)'!T656="","",IFERROR(VALUE('query (10)'!T656),""))</f>
        <v/>
      </c>
      <c r="W656" s="40">
        <f>IF('query (10)'!U656="","",'query (10)'!U656)</f>
        <v>0</v>
      </c>
      <c r="X656" s="39">
        <f>IF('query (10)'!V656="","",'query (10)'!V656)</f>
        <v>1080</v>
      </c>
      <c r="Y656" s="41">
        <f>IF('query (10)'!W656="","",'query (10)'!W656)</f>
        <v>46031</v>
      </c>
      <c r="Z656" s="41">
        <f>IF('query (10)'!X656="","",'query (10)'!X656)</f>
        <v>46049</v>
      </c>
      <c r="AA656" s="41">
        <f>IF('query (10)'!Y656="","",'query (10)'!Y656)</f>
        <v>46049</v>
      </c>
      <c r="AB656" s="41">
        <f>IF('query (10)'!Z656="","",'query (10)'!Z656)</f>
        <v>47129</v>
      </c>
      <c r="AC656" s="38" t="str">
        <f>IF(OR('query (10)'!AA656="",COUNTIF(Cleaning_Rules!$A$21:$A$26,TRIM('query (10)'!AA656))&gt;0),"",TRIM('query (10)'!AA656))</f>
        <v>เปลี่ยนตามรอบ</v>
      </c>
      <c r="AD656" s="38" t="str">
        <f>IF('query (10)'!AB656="","",TRIM(IFERROR(_xlfn.TEXTBEFORE('query (10)'!AB656,"("),'query (10)'!AB656)))</f>
        <v>เริ่มซ่อมงาน PM แล้ว รับผิดชอบโดย KUNANON PARAWANWONG</v>
      </c>
      <c r="AE656" s="38" t="str">
        <f>IFERROR(LOWER(TRIM(_xlfn.TEXTBEFORE(_xlfn.TEXTAFTER('query (10)'!AB656,"("),")"))),"")</f>
        <v>parawanwong-k-3161@nsk.com</v>
      </c>
      <c r="AF656" s="38" t="str">
        <f>IF('query (10)'!AD656="","",TRIM('query (10)'!AD656))</f>
        <v>คุณานนต์ ปารวัณวงศ์</v>
      </c>
      <c r="AG656" s="38" t="str">
        <f>IF('query (10)'!AE656="","",TRIM('query (10)'!AE656))</f>
        <v>คุณานนต์ ปารวัณวงศ์</v>
      </c>
      <c r="AH656" s="38" t="str">
        <f>IF('query (10)'!AF656="","",IFERROR(VALUE('query (10)'!AF656),""))</f>
        <v/>
      </c>
      <c r="AI656" s="38" t="str">
        <f>IF('query (10)'!AG656="","",TRIM('query (10)'!AG656))</f>
        <v/>
      </c>
      <c r="AJ656" s="38" t="str">
        <f>IF('query (10)'!AH656="","",IFERROR(VALUE('query (10)'!AH656),""))</f>
        <v/>
      </c>
      <c r="AK656" s="38" t="str">
        <f>IF('query (10)'!AI656="","",TRIM('query (10)'!AI656))</f>
        <v/>
      </c>
      <c r="AL656" s="42">
        <f t="shared" si="50"/>
        <v>2026</v>
      </c>
      <c r="AM656" s="42" t="str">
        <f t="shared" si="51"/>
        <v>2026-01</v>
      </c>
      <c r="AN656" s="42" t="str">
        <f t="shared" ca="1" si="52"/>
        <v/>
      </c>
      <c r="AO656" s="42" t="str">
        <f t="shared" si="53"/>
        <v>GR-694 | OUTER RING RACEWAY GRINDING MACHINE | KWD6 | EJECTOR | Time-based Maintenance | Mechanical | Inspection | Medium | Repair Unit Ejector
Change Bearing 6203 DDU			
Change Seal	VC 22 42 5		
check/change shaft,Lever | BEARING | 6203DDU | เปลี่ยนตามรอบ | เริ่มซ่อมงาน PM แล้ว รับผิดชอบโดย KUNANON PARAWANWONG | คุณานนต์ ปารวัณวงศ์</v>
      </c>
      <c r="AP656" s="42" t="str">
        <f>_xlfn.TEXTJOIN("; ",TRUE,IF(COUNTA('query (10)'!A656:AK656)&lt;=6,"NEAR_EMPTY_ROW",""),IF($K656="","MISSING_STATUS",""),IF(AND($K656="เสร็จสิ้น",$Z656=""),"DONE_NO_ACTUAL_DATE",""),IF(AND($I656="Condition-based Maintenance",$AH656=""),"CBM_NO_MEASUREMENT",""),IF(OR($X656="",$X656=0),"INVALID_PERIOD",""),IF(AND($AA656&lt;&gt;"",$AB656&lt;&gt;"",$AB656&lt;$AA656),"DATE_SEQUENCE_ERROR",""),IF(AND($AB656&lt;&gt;"",$AB656&gt;DATE(2030,12,31)),"DATE_OUTLIER",""),IF($C656="","MISSING_QRCODE",""),IF($J656="UNKNOWN","UNKNOWN_PM_TYPE",""),IF($L656="UNKNOWN","UNKNOWN_STATUS",""))</f>
        <v/>
      </c>
      <c r="AQ656" s="42" t="str">
        <f t="shared" si="54"/>
        <v>NO</v>
      </c>
    </row>
    <row r="657" spans="1:43" x14ac:dyDescent="0.3">
      <c r="A657" s="38">
        <f>IF('query (10)'!A657="","",'query (10)'!A657)</f>
        <v>786</v>
      </c>
      <c r="B657" s="38">
        <f>IF('query (10)'!B657="","",'query (10)'!B657)</f>
        <v>17619</v>
      </c>
      <c r="C657" s="38" t="str">
        <f>TRIM(UPPER('query (10)'!M657))</f>
        <v>GR-828</v>
      </c>
      <c r="D657" s="38" t="str">
        <f>TRIM(UPPER(IFERROR(_xlfn.TEXTBEFORE('query (10)'!L657,"("),'query (10)'!L657)))</f>
        <v>INNER RING BORE GRINDING MACHINE</v>
      </c>
      <c r="E657" s="38" t="str">
        <f>IFERROR(TRIM(UPPER(_xlfn.TEXTBEFORE(_xlfn.TEXTAFTER('query (10)'!L657,"("),")"))),"")</f>
        <v/>
      </c>
      <c r="F657" s="38" t="str">
        <f>TRIM('query (10)'!K657)</f>
        <v>KWD7</v>
      </c>
      <c r="G657" s="38" t="str">
        <f>IF('query (10)'!J657="","",'query (10)'!J657)</f>
        <v>Ejector</v>
      </c>
      <c r="H657" s="38" t="str">
        <f>TRIM(UPPER('query (10)'!J657))</f>
        <v>EJECTOR</v>
      </c>
      <c r="I657" s="38" t="str">
        <f>IF('query (10)'!F657="","",'query (10)'!F657)</f>
        <v>Time-based Maintenance</v>
      </c>
      <c r="J657" s="38" t="str">
        <f>IF('query (10)'!F657="","",IFERROR(INDEX(Cleaning_Rules!$B$14:$B$17,MATCH(TRIM('query (10)'!F657),Cleaning_Rules!$A$14:$A$17,0)),"UNKNOWN"))</f>
        <v>TBM</v>
      </c>
      <c r="K657" s="38" t="str">
        <f>IF('query (10)'!G657="","",'query (10)'!G657)</f>
        <v>เสร็จสิ้น</v>
      </c>
      <c r="L657" s="38" t="str">
        <f>IF('query (10)'!G657="","MISSING",IFERROR(INDEX(Cleaning_Rules!$B$5:$B$10,MATCH(TRIM('query (10)'!G657),Cleaning_Rules!$A$5:$A$10,0)),"UNKNOWN"))</f>
        <v>COMPLETED</v>
      </c>
      <c r="M657" s="38" t="str">
        <f>IF('query (10)'!I657="","",'query (10)'!I657)</f>
        <v>Mechanical</v>
      </c>
      <c r="N657" s="38" t="str">
        <f>IF('query (10)'!O657="","",'query (10)'!O657)</f>
        <v>Inspection</v>
      </c>
      <c r="O657" s="38" t="str">
        <f>IF('query (10)'!P657="","",'query (10)'!P657)</f>
        <v>Medium</v>
      </c>
      <c r="P657" s="38" t="str">
        <f>IF('query (10)'!N657="","",'query (10)'!N657)</f>
        <v>Repair Unit Ejector
Change Bearing 6203 DDU			
Change Seal	VC 22 42 5		
check/change shaft,Lever</v>
      </c>
      <c r="Q657" s="38" t="str">
        <f>TRIM('query (10)'!N657)</f>
        <v>Repair Unit Ejector
Change Bearing 6203 DDU			
Change Seal	VC 22 42 5		
check/change shaft,Lever</v>
      </c>
      <c r="R657" s="38" t="str">
        <f>TRIM(UPPER('query (10)'!R657))</f>
        <v>BEARING</v>
      </c>
      <c r="S657" s="38" t="str">
        <f>TRIM(UPPER('query (10)'!S657))</f>
        <v>6203DDU</v>
      </c>
      <c r="T657" s="38" t="str">
        <f>IF('query (10)'!Q657="","",TRIM(UPPER('query (10)'!Q657)))</f>
        <v/>
      </c>
      <c r="U657" s="38" t="str">
        <f>IF('query (10)'!T657="","",'query (10)'!T657)</f>
        <v/>
      </c>
      <c r="V657" s="39" t="str">
        <f>IF('query (10)'!T657="","",IFERROR(VALUE('query (10)'!T657),""))</f>
        <v/>
      </c>
      <c r="W657" s="40">
        <f>IF('query (10)'!U657="","",'query (10)'!U657)</f>
        <v>0</v>
      </c>
      <c r="X657" s="39">
        <f>IF('query (10)'!V657="","",'query (10)'!V657)</f>
        <v>1080</v>
      </c>
      <c r="Y657" s="41">
        <f>IF('query (10)'!W657="","",'query (10)'!W657)</f>
        <v>46032</v>
      </c>
      <c r="Z657" s="41">
        <f>IF('query (10)'!X657="","",'query (10)'!X657)</f>
        <v>46062</v>
      </c>
      <c r="AA657" s="41">
        <f>IF('query (10)'!Y657="","",'query (10)'!Y657)</f>
        <v>46062</v>
      </c>
      <c r="AB657" s="41">
        <f>IF('query (10)'!Z657="","",'query (10)'!Z657)</f>
        <v>47142</v>
      </c>
      <c r="AC657" s="38" t="str">
        <f>IF(OR('query (10)'!AA657="",COUNTIF(Cleaning_Rules!$A$21:$A$26,TRIM('query (10)'!AA657))&gt;0),"",TRIM('query (10)'!AA657))</f>
        <v>เปลี่ยนตามรอบ</v>
      </c>
      <c r="AD657" s="38" t="str">
        <f>IF('query (10)'!AB657="","",TRIM(IFERROR(_xlfn.TEXTBEFORE('query (10)'!AB657,"("),'query (10)'!AB657)))</f>
        <v>เริ่มซ่อมงาน PM แล้ว รับผิดชอบโดย JAKKAPAT KHOTSOMBAT</v>
      </c>
      <c r="AE657" s="38" t="str">
        <f>IFERROR(LOWER(TRIM(_xlfn.TEXTBEFORE(_xlfn.TEXTAFTER('query (10)'!AB657,"("),")"))),"")</f>
        <v>jakkapat@nsk.com</v>
      </c>
      <c r="AF657" s="38" t="str">
        <f>IF('query (10)'!AD657="","",TRIM('query (10)'!AD657))</f>
        <v>คุณานนต์ ปารวัณวงศ์</v>
      </c>
      <c r="AG657" s="38" t="str">
        <f>IF('query (10)'!AE657="","",TRIM('query (10)'!AE657))</f>
        <v>จักรภัทร โคตรสมบัติ</v>
      </c>
      <c r="AH657" s="38" t="str">
        <f>IF('query (10)'!AF657="","",IFERROR(VALUE('query (10)'!AF657),""))</f>
        <v/>
      </c>
      <c r="AI657" s="38" t="str">
        <f>IF('query (10)'!AG657="","",TRIM('query (10)'!AG657))</f>
        <v/>
      </c>
      <c r="AJ657" s="38" t="str">
        <f>IF('query (10)'!AH657="","",IFERROR(VALUE('query (10)'!AH657),""))</f>
        <v/>
      </c>
      <c r="AK657" s="38" t="str">
        <f>IF('query (10)'!AI657="","",TRIM('query (10)'!AI657))</f>
        <v/>
      </c>
      <c r="AL657" s="42">
        <f t="shared" si="50"/>
        <v>2026</v>
      </c>
      <c r="AM657" s="42" t="str">
        <f t="shared" si="51"/>
        <v>2026-01</v>
      </c>
      <c r="AN657" s="42" t="str">
        <f t="shared" ca="1" si="52"/>
        <v/>
      </c>
      <c r="AO657" s="42" t="str">
        <f t="shared" si="53"/>
        <v>GR-828 | INNER RING BORE GRINDING MACHINE | KWD7 | EJECTOR | Time-based Maintenance | Mechanical | Inspection | Medium | Repair Unit Ejector
Change Bearing 6203 DDU			
Change Seal	VC 22 42 5		
check/change shaft,Lever | BEARING | 6203DDU | เปลี่ยนตามรอบ | เริ่มซ่อมงาน PM แล้ว รับผิดชอบโดย JAKKAPAT KHOTSOMBAT | จักรภัทร โคตรสมบัติ</v>
      </c>
      <c r="AP657" s="42" t="str">
        <f>_xlfn.TEXTJOIN("; ",TRUE,IF(COUNTA('query (10)'!A657:AK657)&lt;=6,"NEAR_EMPTY_ROW",""),IF($K657="","MISSING_STATUS",""),IF(AND($K657="เสร็จสิ้น",$Z657=""),"DONE_NO_ACTUAL_DATE",""),IF(AND($I657="Condition-based Maintenance",$AH657=""),"CBM_NO_MEASUREMENT",""),IF(OR($X657="",$X657=0),"INVALID_PERIOD",""),IF(AND($AA657&lt;&gt;"",$AB657&lt;&gt;"",$AB657&lt;$AA657),"DATE_SEQUENCE_ERROR",""),IF(AND($AB657&lt;&gt;"",$AB657&gt;DATE(2030,12,31)),"DATE_OUTLIER",""),IF($C657="","MISSING_QRCODE",""),IF($J657="UNKNOWN","UNKNOWN_PM_TYPE",""),IF($L657="UNKNOWN","UNKNOWN_STATUS",""))</f>
        <v/>
      </c>
      <c r="AQ657" s="42" t="str">
        <f t="shared" si="54"/>
        <v>NO</v>
      </c>
    </row>
    <row r="658" spans="1:43" x14ac:dyDescent="0.3">
      <c r="A658" s="38">
        <f>IF('query (10)'!A658="","",'query (10)'!A658)</f>
        <v>787</v>
      </c>
      <c r="B658" s="38">
        <f>IF('query (10)'!B658="","",'query (10)'!B658)</f>
        <v>18078</v>
      </c>
      <c r="C658" s="38" t="str">
        <f>TRIM(UPPER('query (10)'!M658))</f>
        <v>GR-277</v>
      </c>
      <c r="D658" s="38" t="str">
        <f>TRIM(UPPER(IFERROR(_xlfn.TEXTBEFORE('query (10)'!L658,"("),'query (10)'!L658)))</f>
        <v>INNER RING BORE GRINDING M/C</v>
      </c>
      <c r="E658" s="38" t="str">
        <f>IFERROR(TRIM(UPPER(_xlfn.TEXTBEFORE(_xlfn.TEXTAFTER('query (10)'!L658,"("),")"))),"")</f>
        <v/>
      </c>
      <c r="F658" s="38" t="str">
        <f>TRIM('query (10)'!K658)</f>
        <v>SB3</v>
      </c>
      <c r="G658" s="38" t="str">
        <f>IF('query (10)'!J658="","",'query (10)'!J658)</f>
        <v>Dresser Motor</v>
      </c>
      <c r="H658" s="38" t="str">
        <f>TRIM(UPPER('query (10)'!J658))</f>
        <v>DRESSER MOTOR</v>
      </c>
      <c r="I658" s="38" t="str">
        <f>IF('query (10)'!F658="","",'query (10)'!F658)</f>
        <v>Condition-based Maintenance</v>
      </c>
      <c r="J658" s="38" t="str">
        <f>IF('query (10)'!F658="","",IFERROR(INDEX(Cleaning_Rules!$B$14:$B$17,MATCH(TRIM('query (10)'!F658),Cleaning_Rules!$A$14:$A$17,0)),"UNKNOWN"))</f>
        <v>CBM</v>
      </c>
      <c r="K658" s="38" t="str">
        <f>IF('query (10)'!G658="","",'query (10)'!G658)</f>
        <v>เสร็จสิ้น</v>
      </c>
      <c r="L658" s="38" t="str">
        <f>IF('query (10)'!G658="","MISSING",IFERROR(INDEX(Cleaning_Rules!$B$5:$B$10,MATCH(TRIM('query (10)'!G658),Cleaning_Rules!$A$5:$A$10,0)),"UNKNOWN"))</f>
        <v>COMPLETED</v>
      </c>
      <c r="M658" s="38" t="str">
        <f>IF('query (10)'!I658="","",'query (10)'!I658)</f>
        <v>Electrical</v>
      </c>
      <c r="N658" s="38" t="str">
        <f>IF('query (10)'!O658="","",'query (10)'!O658)</f>
        <v>Part Change</v>
      </c>
      <c r="O658" s="38" t="str">
        <f>IF('query (10)'!P658="","",'query (10)'!P658)</f>
        <v>Important</v>
      </c>
      <c r="P658" s="38" t="str">
        <f>IF('query (10)'!N658="","",'query (10)'!N658)</f>
        <v>- Change new servo motor
- Change new cable of servo motor 
- Check/ Change condition of proximity</v>
      </c>
      <c r="Q658" s="38" t="str">
        <f>TRIM('query (10)'!N658)</f>
        <v>- Change new servo motor
- Change new cable of servo motor 
- Check/ Change condition of proximity</v>
      </c>
      <c r="R658" s="38" t="str">
        <f>TRIM(UPPER('query (10)'!R658))</f>
        <v>IPM MOTOR</v>
      </c>
      <c r="S658" s="38" t="str">
        <f>TRIM(UPPER('query (10)'!S658))</f>
        <v>MM-BF7AC-S1</v>
      </c>
      <c r="T658" s="38" t="str">
        <f>IF('query (10)'!Q658="","",TRIM(UPPER('query (10)'!Q658)))</f>
        <v/>
      </c>
      <c r="U658" s="38" t="str">
        <f>IF('query (10)'!T658="","",'query (10)'!T658)</f>
        <v/>
      </c>
      <c r="V658" s="39" t="str">
        <f>IF('query (10)'!T658="","",IFERROR(VALUE('query (10)'!T658),""))</f>
        <v/>
      </c>
      <c r="W658" s="40">
        <f>IF('query (10)'!U658="","",'query (10)'!U658)</f>
        <v>0</v>
      </c>
      <c r="X658" s="39">
        <f>IF('query (10)'!V658="","",'query (10)'!V658)</f>
        <v>360</v>
      </c>
      <c r="Y658" s="41">
        <f>IF('query (10)'!W658="","",'query (10)'!W658)</f>
        <v>46041</v>
      </c>
      <c r="Z658" s="41">
        <f>IF('query (10)'!X658="","",'query (10)'!X658)</f>
        <v>46073</v>
      </c>
      <c r="AA658" s="41">
        <f>IF('query (10)'!Y658="","",'query (10)'!Y658)</f>
        <v>46073</v>
      </c>
      <c r="AB658" s="41">
        <f>IF('query (10)'!Z658="","",'query (10)'!Z658)</f>
        <v>46433</v>
      </c>
      <c r="AC658" s="38" t="str">
        <f>IF(OR('query (10)'!AA658="",COUNTIF(Cleaning_Rules!$A$21:$A$26,TRIM('query (10)'!AA658))&gt;0),"",TRIM('query (10)'!AA658))</f>
        <v/>
      </c>
      <c r="AD658" s="38" t="str">
        <f>IF('query (10)'!AB658="","",TRIM(IFERROR(_xlfn.TEXTBEFORE('query (10)'!AB658,"("),'query (10)'!AB658)))</f>
        <v>เริ่มซ่อมงาน PM แล้ว รับผิดชอบโดย PONGPITAK SONCHAI</v>
      </c>
      <c r="AE658" s="38" t="str">
        <f>IFERROR(LOWER(TRIM(_xlfn.TEXTBEFORE(_xlfn.TEXTAFTER('query (10)'!AB658,"("),")"))),"")</f>
        <v>sonchai-p-6240@nsk.com</v>
      </c>
      <c r="AF658" s="38" t="str">
        <f>IF('query (10)'!AD658="","",TRIM('query (10)'!AD658))</f>
        <v>พงษ์พิทักษ์ ศรไชย</v>
      </c>
      <c r="AG658" s="38" t="str">
        <f>IF('query (10)'!AE658="","",TRIM('query (10)'!AE658))</f>
        <v>ณัฐดนัย จุฑาเทพ</v>
      </c>
      <c r="AH658" s="38" t="str">
        <f>IF('query (10)'!AF658="","",IFERROR(VALUE('query (10)'!AF658),""))</f>
        <v/>
      </c>
      <c r="AI658" s="38" t="str">
        <f>IF('query (10)'!AG658="","",TRIM('query (10)'!AG658))</f>
        <v/>
      </c>
      <c r="AJ658" s="38" t="str">
        <f>IF('query (10)'!AH658="","",IFERROR(VALUE('query (10)'!AH658),""))</f>
        <v/>
      </c>
      <c r="AK658" s="38" t="str">
        <f>IF('query (10)'!AI658="","",TRIM('query (10)'!AI658))</f>
        <v/>
      </c>
      <c r="AL658" s="42">
        <f t="shared" si="50"/>
        <v>2026</v>
      </c>
      <c r="AM658" s="42" t="str">
        <f t="shared" si="51"/>
        <v>2026-01</v>
      </c>
      <c r="AN658" s="42" t="str">
        <f t="shared" ca="1" si="52"/>
        <v/>
      </c>
      <c r="AO658" s="42" t="str">
        <f t="shared" si="53"/>
        <v>GR-277 | INNER RING BORE GRINDING M/C | SB3 | DRESSER MOTOR | Condition-based Maintenance | Electrical | Part Change | Important | - Change new servo motor
- Change new cable of servo motor 
- Check/ Change condition of proximity | IPM MOTOR | MM-BF7AC-S1 | เริ่มซ่อมงาน PM แล้ว รับผิดชอบโดย PONGPITAK SONCHAI | ณัฐดนัย จุฑาเทพ</v>
      </c>
      <c r="AP658" s="42" t="str">
        <f>_xlfn.TEXTJOIN("; ",TRUE,IF(COUNTA('query (10)'!A658:AK658)&lt;=6,"NEAR_EMPTY_ROW",""),IF($K658="","MISSING_STATUS",""),IF(AND($K658="เสร็จสิ้น",$Z658=""),"DONE_NO_ACTUAL_DATE",""),IF(AND($I658="Condition-based Maintenance",$AH658=""),"CBM_NO_MEASUREMENT",""),IF(OR($X658="",$X658=0),"INVALID_PERIOD",""),IF(AND($AA658&lt;&gt;"",$AB658&lt;&gt;"",$AB658&lt;$AA658),"DATE_SEQUENCE_ERROR",""),IF(AND($AB658&lt;&gt;"",$AB658&gt;DATE(2030,12,31)),"DATE_OUTLIER",""),IF($C658="","MISSING_QRCODE",""),IF($J658="UNKNOWN","UNKNOWN_PM_TYPE",""),IF($L658="UNKNOWN","UNKNOWN_STATUS",""))</f>
        <v>CBM_NO_MEASUREMENT</v>
      </c>
      <c r="AQ658" s="42" t="str">
        <f t="shared" si="54"/>
        <v>NO</v>
      </c>
    </row>
    <row r="659" spans="1:43" x14ac:dyDescent="0.3">
      <c r="A659" s="38">
        <f>IF('query (10)'!A659="","",'query (10)'!A659)</f>
        <v>788</v>
      </c>
      <c r="B659" s="38">
        <f>IF('query (10)'!B659="","",'query (10)'!B659)</f>
        <v>18080</v>
      </c>
      <c r="C659" s="38" t="str">
        <f>TRIM(UPPER('query (10)'!M659))</f>
        <v>GR-280</v>
      </c>
      <c r="D659" s="38" t="str">
        <f>TRIM(UPPER(IFERROR(_xlfn.TEXTBEFORE('query (10)'!L659,"("),'query (10)'!L659)))</f>
        <v>INNER RING RACEWAY SUPER FINISH M/C</v>
      </c>
      <c r="E659" s="38" t="str">
        <f>IFERROR(TRIM(UPPER(_xlfn.TEXTBEFORE(_xlfn.TEXTAFTER('query (10)'!L659,"("),")"))),"")</f>
        <v/>
      </c>
      <c r="F659" s="38" t="str">
        <f>TRIM('query (10)'!K659)</f>
        <v>SB3</v>
      </c>
      <c r="G659" s="38" t="str">
        <f>IF('query (10)'!J659="","",'query (10)'!J659)</f>
        <v>Abor</v>
      </c>
      <c r="H659" s="38" t="str">
        <f>TRIM(UPPER('query (10)'!J659))</f>
        <v>ABOR</v>
      </c>
      <c r="I659" s="38" t="str">
        <f>IF('query (10)'!F659="","",'query (10)'!F659)</f>
        <v>Usage-based Maintenance</v>
      </c>
      <c r="J659" s="38" t="str">
        <f>IF('query (10)'!F659="","",IFERROR(INDEX(Cleaning_Rules!$B$14:$B$17,MATCH(TRIM('query (10)'!F659),Cleaning_Rules!$A$14:$A$17,0)),"UNKNOWN"))</f>
        <v>UBM</v>
      </c>
      <c r="K659" s="38" t="str">
        <f>IF('query (10)'!G659="","",'query (10)'!G659)</f>
        <v>เสร็จสิ้น</v>
      </c>
      <c r="L659" s="38" t="str">
        <f>IF('query (10)'!G659="","MISSING",IFERROR(INDEX(Cleaning_Rules!$B$5:$B$10,MATCH(TRIM('query (10)'!G659),Cleaning_Rules!$A$5:$A$10,0)),"UNKNOWN"))</f>
        <v>COMPLETED</v>
      </c>
      <c r="M659" s="38" t="str">
        <f>IF('query (10)'!I659="","",'query (10)'!I659)</f>
        <v>Electrical</v>
      </c>
      <c r="N659" s="38" t="str">
        <f>IF('query (10)'!O659="","",'query (10)'!O659)</f>
        <v>Part Change</v>
      </c>
      <c r="O659" s="38" t="str">
        <f>IF('query (10)'!P659="","",'query (10)'!P659)</f>
        <v>Important</v>
      </c>
      <c r="P659" s="38" t="str">
        <f>IF('query (10)'!N659="","",'query (10)'!N659)</f>
        <v xml:space="preserve">Change new sensor of proximity at Abor Adv./ Ret. </v>
      </c>
      <c r="Q659" s="38" t="str">
        <f>TRIM('query (10)'!N659)</f>
        <v>Change new sensor of proximity at Abor Adv./ Ret.</v>
      </c>
      <c r="R659" s="38" t="str">
        <f>TRIM(UPPER('query (10)'!R659))</f>
        <v>SENSOR</v>
      </c>
      <c r="S659" s="38" t="str">
        <f>TRIM(UPPER('query (10)'!S659))</f>
        <v>E2ER-X2D1</v>
      </c>
      <c r="T659" s="38" t="str">
        <f>IF('query (10)'!Q659="","",TRIM(UPPER('query (10)'!Q659)))</f>
        <v/>
      </c>
      <c r="U659" s="38" t="str">
        <f>IF('query (10)'!T659="","",'query (10)'!T659)</f>
        <v/>
      </c>
      <c r="V659" s="39" t="str">
        <f>IF('query (10)'!T659="","",IFERROR(VALUE('query (10)'!T659),""))</f>
        <v/>
      </c>
      <c r="W659" s="40">
        <f>IF('query (10)'!U659="","",'query (10)'!U659)</f>
        <v>0</v>
      </c>
      <c r="X659" s="39">
        <f>IF('query (10)'!V659="","",'query (10)'!V659)</f>
        <v>180</v>
      </c>
      <c r="Y659" s="41">
        <f>IF('query (10)'!W659="","",'query (10)'!W659)</f>
        <v>46041</v>
      </c>
      <c r="Z659" s="41">
        <f>IF('query (10)'!X659="","",'query (10)'!X659)</f>
        <v>46101</v>
      </c>
      <c r="AA659" s="41">
        <f>IF('query (10)'!Y659="","",'query (10)'!Y659)</f>
        <v>46101</v>
      </c>
      <c r="AB659" s="41">
        <f>IF('query (10)'!Z659="","",'query (10)'!Z659)</f>
        <v>46281</v>
      </c>
      <c r="AC659" s="38" t="str">
        <f>IF(OR('query (10)'!AA659="",COUNTIF(Cleaning_Rules!$A$21:$A$26,TRIM('query (10)'!AA659))&gt;0),"",TRIM('query (10)'!AA659))</f>
        <v>ปรับปรุงเซนเซอร์โมเดลใหม่ โดยนำรุ่นใหม่ที่สายไฟมีความทนทานต่อการกัดกร่อนจากน้ำมัน เพื่อเพิ่มประสิทธิภาพให้เซนเซอร์ทำงานได้นานยิ่งขึ้น</v>
      </c>
      <c r="AD659" s="38" t="str">
        <f>IF('query (10)'!AB659="","",TRIM(IFERROR(_xlfn.TEXTBEFORE('query (10)'!AB659,"("),'query (10)'!AB659)))</f>
        <v>เริ่มซ่อมงาน PM แล้ว รับผิดชอบโดย NATDANAI JUTHATHEP</v>
      </c>
      <c r="AE659" s="38" t="str">
        <f>IFERROR(LOWER(TRIM(_xlfn.TEXTBEFORE(_xlfn.TEXTAFTER('query (10)'!AB659,"("),")"))),"")</f>
        <v>juthathep-n-4697@nsk.com</v>
      </c>
      <c r="AF659" s="38" t="str">
        <f>IF('query (10)'!AD659="","",TRIM('query (10)'!AD659))</f>
        <v>พงษ์พิทักษ์ ศรไชย</v>
      </c>
      <c r="AG659" s="38" t="str">
        <f>IF('query (10)'!AE659="","",TRIM('query (10)'!AE659))</f>
        <v>ณัฐดนัย จุฑาเทพ</v>
      </c>
      <c r="AH659" s="38" t="str">
        <f>IF('query (10)'!AF659="","",IFERROR(VALUE('query (10)'!AF659),""))</f>
        <v/>
      </c>
      <c r="AI659" s="38" t="str">
        <f>IF('query (10)'!AG659="","",TRIM('query (10)'!AG659))</f>
        <v/>
      </c>
      <c r="AJ659" s="38" t="str">
        <f>IF('query (10)'!AH659="","",IFERROR(VALUE('query (10)'!AH659),""))</f>
        <v/>
      </c>
      <c r="AK659" s="38" t="str">
        <f>IF('query (10)'!AI659="","",TRIM('query (10)'!AI659))</f>
        <v/>
      </c>
      <c r="AL659" s="42">
        <f t="shared" si="50"/>
        <v>2026</v>
      </c>
      <c r="AM659" s="42" t="str">
        <f t="shared" si="51"/>
        <v>2026-01</v>
      </c>
      <c r="AN659" s="42" t="str">
        <f t="shared" ca="1" si="52"/>
        <v/>
      </c>
      <c r="AO659" s="42" t="str">
        <f t="shared" si="53"/>
        <v>GR-280 | INNER RING RACEWAY SUPER FINISH M/C | SB3 | ABOR | Usage-based Maintenance | Electrical | Part Change | Important | Change new sensor of proximity at Abor Adv./ Ret. | SENSOR | E2ER-X2D1 | ปรับปรุงเซนเซอร์โมเดลใหม่ โดยนำรุ่นใหม่ที่สายไฟมีความทนทานต่อการกัดกร่อนจากน้ำมัน เพื่อเพิ่มประสิทธิภาพให้เซนเซอร์ทำงานได้นานยิ่งขึ้น | เริ่มซ่อมงาน PM แล้ว รับผิดชอบโดย NATDANAI JUTHATHEP | ณัฐดนัย จุฑาเทพ</v>
      </c>
      <c r="AP659" s="42" t="str">
        <f>_xlfn.TEXTJOIN("; ",TRUE,IF(COUNTA('query (10)'!A659:AK659)&lt;=6,"NEAR_EMPTY_ROW",""),IF($K659="","MISSING_STATUS",""),IF(AND($K659="เสร็จสิ้น",$Z659=""),"DONE_NO_ACTUAL_DATE",""),IF(AND($I659="Condition-based Maintenance",$AH659=""),"CBM_NO_MEASUREMENT",""),IF(OR($X659="",$X659=0),"INVALID_PERIOD",""),IF(AND($AA659&lt;&gt;"",$AB659&lt;&gt;"",$AB659&lt;$AA659),"DATE_SEQUENCE_ERROR",""),IF(AND($AB659&lt;&gt;"",$AB659&gt;DATE(2030,12,31)),"DATE_OUTLIER",""),IF($C659="","MISSING_QRCODE",""),IF($J659="UNKNOWN","UNKNOWN_PM_TYPE",""),IF($L659="UNKNOWN","UNKNOWN_STATUS",""))</f>
        <v/>
      </c>
      <c r="AQ659" s="42" t="str">
        <f t="shared" si="54"/>
        <v>NO</v>
      </c>
    </row>
    <row r="660" spans="1:43" x14ac:dyDescent="0.3">
      <c r="A660" s="38">
        <f>IF('query (10)'!A660="","",'query (10)'!A660)</f>
        <v>789</v>
      </c>
      <c r="B660" s="38">
        <f>IF('query (10)'!B660="","",'query (10)'!B660)</f>
        <v>18082</v>
      </c>
      <c r="C660" s="38" t="str">
        <f>TRIM(UPPER('query (10)'!M660))</f>
        <v>CH-968</v>
      </c>
      <c r="D660" s="38" t="str">
        <f>TRIM(UPPER(IFERROR(_xlfn.TEXTBEFORE('query (10)'!L660,"("),'query (10)'!L660)))</f>
        <v>OUTER / INNER EDDY CURRENT TESTER M/C</v>
      </c>
      <c r="E660" s="38" t="str">
        <f>IFERROR(TRIM(UPPER(_xlfn.TEXTBEFORE(_xlfn.TEXTAFTER('query (10)'!L660,"("),")"))),"")</f>
        <v/>
      </c>
      <c r="F660" s="38" t="str">
        <f>TRIM('query (10)'!K660)</f>
        <v>SB3</v>
      </c>
      <c r="G660" s="38" t="str">
        <f>IF('query (10)'!J660="","",'query (10)'!J660)</f>
        <v>ECT. Amplifier</v>
      </c>
      <c r="H660" s="38" t="str">
        <f>TRIM(UPPER('query (10)'!J660))</f>
        <v>ECT. AMPLIFIER</v>
      </c>
      <c r="I660" s="38" t="str">
        <f>IF('query (10)'!F660="","",'query (10)'!F660)</f>
        <v>Time-based Maintenance</v>
      </c>
      <c r="J660" s="38" t="str">
        <f>IF('query (10)'!F660="","",IFERROR(INDEX(Cleaning_Rules!$B$14:$B$17,MATCH(TRIM('query (10)'!F660),Cleaning_Rules!$A$14:$A$17,0)),"UNKNOWN"))</f>
        <v>TBM</v>
      </c>
      <c r="K660" s="38" t="str">
        <f>IF('query (10)'!G660="","",'query (10)'!G660)</f>
        <v>เสร็จสิ้น</v>
      </c>
      <c r="L660" s="38" t="str">
        <f>IF('query (10)'!G660="","MISSING",IFERROR(INDEX(Cleaning_Rules!$B$5:$B$10,MATCH(TRIM('query (10)'!G660),Cleaning_Rules!$A$5:$A$10,0)),"UNKNOWN"))</f>
        <v>COMPLETED</v>
      </c>
      <c r="M660" s="38" t="str">
        <f>IF('query (10)'!I660="","",'query (10)'!I660)</f>
        <v>Electrical</v>
      </c>
      <c r="N660" s="38" t="str">
        <f>IF('query (10)'!O660="","",'query (10)'!O660)</f>
        <v>Cleaning</v>
      </c>
      <c r="O660" s="38" t="str">
        <f>IF('query (10)'!P660="","",'query (10)'!P660)</f>
        <v>Medium</v>
      </c>
      <c r="P660" s="38" t="str">
        <f>IF('query (10)'!N660="","",'query (10)'!N660)</f>
        <v>Check / Cleaning VR of ECT.</v>
      </c>
      <c r="Q660" s="38" t="str">
        <f>TRIM('query (10)'!N660)</f>
        <v>Check / Cleaning VR of ECT.</v>
      </c>
      <c r="R660" s="38" t="str">
        <f>TRIM(UPPER('query (10)'!R660))</f>
        <v/>
      </c>
      <c r="S660" s="38" t="str">
        <f>TRIM(UPPER('query (10)'!S660))</f>
        <v/>
      </c>
      <c r="T660" s="38" t="str">
        <f>IF('query (10)'!Q660="","",TRIM(UPPER('query (10)'!Q660)))</f>
        <v/>
      </c>
      <c r="U660" s="38" t="str">
        <f>IF('query (10)'!T660="","",'query (10)'!T660)</f>
        <v/>
      </c>
      <c r="V660" s="39" t="str">
        <f>IF('query (10)'!T660="","",IFERROR(VALUE('query (10)'!T660),""))</f>
        <v/>
      </c>
      <c r="W660" s="40">
        <f>IF('query (10)'!U660="","",'query (10)'!U660)</f>
        <v>0</v>
      </c>
      <c r="X660" s="39">
        <f>IF('query (10)'!V660="","",'query (10)'!V660)</f>
        <v>90</v>
      </c>
      <c r="Y660" s="41">
        <f>IF('query (10)'!W660="","",'query (10)'!W660)</f>
        <v>46041</v>
      </c>
      <c r="Z660" s="41">
        <f>IF('query (10)'!X660="","",'query (10)'!X660)</f>
        <v>46090</v>
      </c>
      <c r="AA660" s="41">
        <f>IF('query (10)'!Y660="","",'query (10)'!Y660)</f>
        <v>46090</v>
      </c>
      <c r="AB660" s="41">
        <f>IF('query (10)'!Z660="","",'query (10)'!Z660)</f>
        <v>46180</v>
      </c>
      <c r="AC660" s="38" t="str">
        <f>IF(OR('query (10)'!AA660="",COUNTIF(Cleaning_Rules!$A$21:$A$26,TRIM('query (10)'!AA660))&gt;0),"",TRIM('query (10)'!AA660))</f>
        <v/>
      </c>
      <c r="AD660" s="38" t="str">
        <f>IF('query (10)'!AB660="","",TRIM(IFERROR(_xlfn.TEXTBEFORE('query (10)'!AB660,"("),'query (10)'!AB660)))</f>
        <v>เริ่มซ่อมงาน PM แล้ว รับผิดชอบโดย NATDANAI JUTHATHEP</v>
      </c>
      <c r="AE660" s="38" t="str">
        <f>IFERROR(LOWER(TRIM(_xlfn.TEXTBEFORE(_xlfn.TEXTAFTER('query (10)'!AB660,"("),")"))),"")</f>
        <v>juthathep-n-4697@nsk.com</v>
      </c>
      <c r="AF660" s="38" t="str">
        <f>IF('query (10)'!AD660="","",TRIM('query (10)'!AD660))</f>
        <v>พงษ์พิทักษ์ ศรไชย</v>
      </c>
      <c r="AG660" s="38" t="str">
        <f>IF('query (10)'!AE660="","",TRIM('query (10)'!AE660))</f>
        <v>ณัฐดนัย จุฑาเทพ</v>
      </c>
      <c r="AH660" s="38" t="str">
        <f>IF('query (10)'!AF660="","",IFERROR(VALUE('query (10)'!AF660),""))</f>
        <v/>
      </c>
      <c r="AI660" s="38" t="str">
        <f>IF('query (10)'!AG660="","",TRIM('query (10)'!AG660))</f>
        <v/>
      </c>
      <c r="AJ660" s="38" t="str">
        <f>IF('query (10)'!AH660="","",IFERROR(VALUE('query (10)'!AH660),""))</f>
        <v/>
      </c>
      <c r="AK660" s="38" t="str">
        <f>IF('query (10)'!AI660="","",TRIM('query (10)'!AI660))</f>
        <v/>
      </c>
      <c r="AL660" s="42">
        <f t="shared" si="50"/>
        <v>2026</v>
      </c>
      <c r="AM660" s="42" t="str">
        <f t="shared" si="51"/>
        <v>2026-01</v>
      </c>
      <c r="AN660" s="42" t="str">
        <f t="shared" ca="1" si="52"/>
        <v/>
      </c>
      <c r="AO660" s="42" t="str">
        <f t="shared" si="53"/>
        <v>CH-968 | OUTER / INNER EDDY CURRENT TESTER M/C | SB3 | ECT. AMPLIFIER | Time-based Maintenance | Electrical | Cleaning | Medium | Check / Cleaning VR of ECT. | เริ่มซ่อมงาน PM แล้ว รับผิดชอบโดย NATDANAI JUTHATHEP | ณัฐดนัย จุฑาเทพ</v>
      </c>
      <c r="AP660" s="42" t="str">
        <f>_xlfn.TEXTJOIN("; ",TRUE,IF(COUNTA('query (10)'!A660:AK660)&lt;=6,"NEAR_EMPTY_ROW",""),IF($K660="","MISSING_STATUS",""),IF(AND($K660="เสร็จสิ้น",$Z660=""),"DONE_NO_ACTUAL_DATE",""),IF(AND($I660="Condition-based Maintenance",$AH660=""),"CBM_NO_MEASUREMENT",""),IF(OR($X660="",$X660=0),"INVALID_PERIOD",""),IF(AND($AA660&lt;&gt;"",$AB660&lt;&gt;"",$AB660&lt;$AA660),"DATE_SEQUENCE_ERROR",""),IF(AND($AB660&lt;&gt;"",$AB660&gt;DATE(2030,12,31)),"DATE_OUTLIER",""),IF($C660="","MISSING_QRCODE",""),IF($J660="UNKNOWN","UNKNOWN_PM_TYPE",""),IF($L660="UNKNOWN","UNKNOWN_STATUS",""))</f>
        <v/>
      </c>
      <c r="AQ660" s="42" t="str">
        <f t="shared" si="54"/>
        <v>NO</v>
      </c>
    </row>
    <row r="661" spans="1:43" x14ac:dyDescent="0.3">
      <c r="A661" s="38">
        <f>IF('query (10)'!A661="","",'query (10)'!A661)</f>
        <v>790</v>
      </c>
      <c r="B661" s="38">
        <f>IF('query (10)'!B661="","",'query (10)'!B661)</f>
        <v>18084</v>
      </c>
      <c r="C661" s="38" t="str">
        <f>TRIM(UPPER('query (10)'!M661))</f>
        <v>CH-297</v>
      </c>
      <c r="D661" s="38" t="str">
        <f>TRIM(UPPER(IFERROR(_xlfn.TEXTBEFORE('query (10)'!L661,"("),'query (10)'!L661)))</f>
        <v>NOISE INSPECTION M/C</v>
      </c>
      <c r="E661" s="38" t="str">
        <f>IFERROR(TRIM(UPPER(_xlfn.TEXTBEFORE(_xlfn.TEXTAFTER('query (10)'!L661,"("),")"))),"")</f>
        <v/>
      </c>
      <c r="F661" s="38" t="str">
        <f>TRIM('query (10)'!K661)</f>
        <v>SB3</v>
      </c>
      <c r="G661" s="38" t="str">
        <f>IF('query (10)'!J661="","",'query (10)'!J661)</f>
        <v>Ventilation fan</v>
      </c>
      <c r="H661" s="38" t="str">
        <f>TRIM(UPPER('query (10)'!J661))</f>
        <v>VENTILATION FAN</v>
      </c>
      <c r="I661" s="38" t="str">
        <f>IF('query (10)'!F661="","",'query (10)'!F661)</f>
        <v>Time-based Maintenance</v>
      </c>
      <c r="J661" s="38" t="str">
        <f>IF('query (10)'!F661="","",IFERROR(INDEX(Cleaning_Rules!$B$14:$B$17,MATCH(TRIM('query (10)'!F661),Cleaning_Rules!$A$14:$A$17,0)),"UNKNOWN"))</f>
        <v>TBM</v>
      </c>
      <c r="K661" s="38" t="str">
        <f>IF('query (10)'!G661="","",'query (10)'!G661)</f>
        <v>เสร็จสิ้น</v>
      </c>
      <c r="L661" s="38" t="str">
        <f>IF('query (10)'!G661="","MISSING",IFERROR(INDEX(Cleaning_Rules!$B$5:$B$10,MATCH(TRIM('query (10)'!G661),Cleaning_Rules!$A$5:$A$10,0)),"UNKNOWN"))</f>
        <v>COMPLETED</v>
      </c>
      <c r="M661" s="38" t="str">
        <f>IF('query (10)'!I661="","",'query (10)'!I661)</f>
        <v>Electrical</v>
      </c>
      <c r="N661" s="38" t="str">
        <f>IF('query (10)'!O661="","",'query (10)'!O661)</f>
        <v>Inspection</v>
      </c>
      <c r="O661" s="38" t="str">
        <f>IF('query (10)'!P661="","",'query (10)'!P661)</f>
        <v>Medium</v>
      </c>
      <c r="P661" s="38" t="str">
        <f>IF('query (10)'!N661="","",'query (10)'!N661)</f>
        <v>Cleaning hot&amp;cooling of ventilation fan</v>
      </c>
      <c r="Q661" s="38" t="str">
        <f>TRIM('query (10)'!N661)</f>
        <v>Cleaning hot&amp;cooling of ventilation fan</v>
      </c>
      <c r="R661" s="38" t="str">
        <f>TRIM(UPPER('query (10)'!R661))</f>
        <v/>
      </c>
      <c r="S661" s="38" t="str">
        <f>TRIM(UPPER('query (10)'!S661))</f>
        <v/>
      </c>
      <c r="T661" s="38" t="str">
        <f>IF('query (10)'!Q661="","",TRIM(UPPER('query (10)'!Q661)))</f>
        <v/>
      </c>
      <c r="U661" s="38" t="str">
        <f>IF('query (10)'!T661="","",'query (10)'!T661)</f>
        <v/>
      </c>
      <c r="V661" s="39" t="str">
        <f>IF('query (10)'!T661="","",IFERROR(VALUE('query (10)'!T661),""))</f>
        <v/>
      </c>
      <c r="W661" s="40">
        <f>IF('query (10)'!U661="","",'query (10)'!U661)</f>
        <v>0</v>
      </c>
      <c r="X661" s="39">
        <f>IF('query (10)'!V661="","",'query (10)'!V661)</f>
        <v>90</v>
      </c>
      <c r="Y661" s="41">
        <f>IF('query (10)'!W661="","",'query (10)'!W661)</f>
        <v>46041</v>
      </c>
      <c r="Z661" s="41">
        <f>IF('query (10)'!X661="","",'query (10)'!X661)</f>
        <v>46090</v>
      </c>
      <c r="AA661" s="41">
        <f>IF('query (10)'!Y661="","",'query (10)'!Y661)</f>
        <v>46090</v>
      </c>
      <c r="AB661" s="41">
        <f>IF('query (10)'!Z661="","",'query (10)'!Z661)</f>
        <v>46180</v>
      </c>
      <c r="AC661" s="38" t="str">
        <f>IF(OR('query (10)'!AA661="",COUNTIF(Cleaning_Rules!$A$21:$A$26,TRIM('query (10)'!AA661))&gt;0),"",TRIM('query (10)'!AA661))</f>
        <v/>
      </c>
      <c r="AD661" s="38" t="str">
        <f>IF('query (10)'!AB661="","",TRIM(IFERROR(_xlfn.TEXTBEFORE('query (10)'!AB661,"("),'query (10)'!AB661)))</f>
        <v>เริ่มซ่อมงาน PM แล้ว รับผิดชอบโดย NATDANAI JUTHATHEP</v>
      </c>
      <c r="AE661" s="38" t="str">
        <f>IFERROR(LOWER(TRIM(_xlfn.TEXTBEFORE(_xlfn.TEXTAFTER('query (10)'!AB661,"("),")"))),"")</f>
        <v>juthathep-n-4697@nsk.com</v>
      </c>
      <c r="AF661" s="38" t="str">
        <f>IF('query (10)'!AD661="","",TRIM('query (10)'!AD661))</f>
        <v>พงษ์พิทักษ์ ศรไชย</v>
      </c>
      <c r="AG661" s="38" t="str">
        <f>IF('query (10)'!AE661="","",TRIM('query (10)'!AE661))</f>
        <v>ณัฐดนัย จุฑาเทพ</v>
      </c>
      <c r="AH661" s="38" t="str">
        <f>IF('query (10)'!AF661="","",IFERROR(VALUE('query (10)'!AF661),""))</f>
        <v/>
      </c>
      <c r="AI661" s="38" t="str">
        <f>IF('query (10)'!AG661="","",TRIM('query (10)'!AG661))</f>
        <v/>
      </c>
      <c r="AJ661" s="38" t="str">
        <f>IF('query (10)'!AH661="","",IFERROR(VALUE('query (10)'!AH661),""))</f>
        <v/>
      </c>
      <c r="AK661" s="38" t="str">
        <f>IF('query (10)'!AI661="","",TRIM('query (10)'!AI661))</f>
        <v/>
      </c>
      <c r="AL661" s="42">
        <f t="shared" si="50"/>
        <v>2026</v>
      </c>
      <c r="AM661" s="42" t="str">
        <f t="shared" si="51"/>
        <v>2026-01</v>
      </c>
      <c r="AN661" s="42" t="str">
        <f t="shared" ca="1" si="52"/>
        <v/>
      </c>
      <c r="AO661" s="42" t="str">
        <f t="shared" si="53"/>
        <v>CH-297 | NOISE INSPECTION M/C | SB3 | VENTILATION FAN | Time-based Maintenance | Electrical | Inspection | Medium | Cleaning hot&amp;cooling of ventilation fan | เริ่มซ่อมงาน PM แล้ว รับผิดชอบโดย NATDANAI JUTHATHEP | ณัฐดนัย จุฑาเทพ</v>
      </c>
      <c r="AP661" s="42" t="str">
        <f>_xlfn.TEXTJOIN("; ",TRUE,IF(COUNTA('query (10)'!A661:AK661)&lt;=6,"NEAR_EMPTY_ROW",""),IF($K661="","MISSING_STATUS",""),IF(AND($K661="เสร็จสิ้น",$Z661=""),"DONE_NO_ACTUAL_DATE",""),IF(AND($I661="Condition-based Maintenance",$AH661=""),"CBM_NO_MEASUREMENT",""),IF(OR($X661="",$X661=0),"INVALID_PERIOD",""),IF(AND($AA661&lt;&gt;"",$AB661&lt;&gt;"",$AB661&lt;$AA661),"DATE_SEQUENCE_ERROR",""),IF(AND($AB661&lt;&gt;"",$AB661&gt;DATE(2030,12,31)),"DATE_OUTLIER",""),IF($C661="","MISSING_QRCODE",""),IF($J661="UNKNOWN","UNKNOWN_PM_TYPE",""),IF($L661="UNKNOWN","UNKNOWN_STATUS",""))</f>
        <v/>
      </c>
      <c r="AQ661" s="42" t="str">
        <f t="shared" si="54"/>
        <v>NO</v>
      </c>
    </row>
    <row r="662" spans="1:43" x14ac:dyDescent="0.3">
      <c r="A662" s="38">
        <f>IF('query (10)'!A662="","",'query (10)'!A662)</f>
        <v>791</v>
      </c>
      <c r="B662" s="38">
        <f>IF('query (10)'!B662="","",'query (10)'!B662)</f>
        <v>18086</v>
      </c>
      <c r="C662" s="38" t="str">
        <f>TRIM(UPPER('query (10)'!M662))</f>
        <v>MA-729</v>
      </c>
      <c r="D662" s="38" t="str">
        <f>TRIM(UPPER(IFERROR(_xlfn.TEXTBEFORE('query (10)'!L662,"("),'query (10)'!L662)))</f>
        <v>LASER MARK</v>
      </c>
      <c r="E662" s="38" t="str">
        <f>IFERROR(TRIM(UPPER(_xlfn.TEXTBEFORE(_xlfn.TEXTAFTER('query (10)'!L662,"("),")"))),"")</f>
        <v/>
      </c>
      <c r="F662" s="38" t="str">
        <f>TRIM('query (10)'!K662)</f>
        <v>SB3</v>
      </c>
      <c r="G662" s="38" t="str">
        <f>IF('query (10)'!J662="","",'query (10)'!J662)</f>
        <v>Electrical Control</v>
      </c>
      <c r="H662" s="38" t="str">
        <f>TRIM(UPPER('query (10)'!J662))</f>
        <v>ELECTRICAL CONTROL</v>
      </c>
      <c r="I662" s="38" t="str">
        <f>IF('query (10)'!F662="","",'query (10)'!F662)</f>
        <v>Time-based Maintenance</v>
      </c>
      <c r="J662" s="38" t="str">
        <f>IF('query (10)'!F662="","",IFERROR(INDEX(Cleaning_Rules!$B$14:$B$17,MATCH(TRIM('query (10)'!F662),Cleaning_Rules!$A$14:$A$17,0)),"UNKNOWN"))</f>
        <v>TBM</v>
      </c>
      <c r="K662" s="38" t="str">
        <f>IF('query (10)'!G662="","",'query (10)'!G662)</f>
        <v>เสร็จสิ้น</v>
      </c>
      <c r="L662" s="38" t="str">
        <f>IF('query (10)'!G662="","MISSING",IFERROR(INDEX(Cleaning_Rules!$B$5:$B$10,MATCH(TRIM('query (10)'!G662),Cleaning_Rules!$A$5:$A$10,0)),"UNKNOWN"))</f>
        <v>COMPLETED</v>
      </c>
      <c r="M662" s="38" t="str">
        <f>IF('query (10)'!I662="","",'query (10)'!I662)</f>
        <v>Electrical</v>
      </c>
      <c r="N662" s="38" t="str">
        <f>IF('query (10)'!O662="","",'query (10)'!O662)</f>
        <v>Inspection</v>
      </c>
      <c r="O662" s="38" t="str">
        <f>IF('query (10)'!P662="","",'query (10)'!P662)</f>
        <v>Medium</v>
      </c>
      <c r="P662" s="38" t="str">
        <f>IF('query (10)'!N662="","",'query (10)'!N662)</f>
        <v>- Change dust filter of Apiste
- Check condition of laser head/ controller</v>
      </c>
      <c r="Q662" s="38" t="str">
        <f>TRIM('query (10)'!N662)</f>
        <v>- Change dust filter of Apiste
- Check condition of laser head/ controller</v>
      </c>
      <c r="R662" s="38" t="str">
        <f>TRIM(UPPER('query (10)'!R662))</f>
        <v/>
      </c>
      <c r="S662" s="38" t="str">
        <f>TRIM(UPPER('query (10)'!S662))</f>
        <v/>
      </c>
      <c r="T662" s="38" t="str">
        <f>IF('query (10)'!Q662="","",TRIM(UPPER('query (10)'!Q662)))</f>
        <v/>
      </c>
      <c r="U662" s="38" t="str">
        <f>IF('query (10)'!T662="","",'query (10)'!T662)</f>
        <v/>
      </c>
      <c r="V662" s="39" t="str">
        <f>IF('query (10)'!T662="","",IFERROR(VALUE('query (10)'!T662),""))</f>
        <v/>
      </c>
      <c r="W662" s="40">
        <f>IF('query (10)'!U662="","",'query (10)'!U662)</f>
        <v>0</v>
      </c>
      <c r="X662" s="39">
        <f>IF('query (10)'!V662="","",'query (10)'!V662)</f>
        <v>90</v>
      </c>
      <c r="Y662" s="41">
        <f>IF('query (10)'!W662="","",'query (10)'!W662)</f>
        <v>46041</v>
      </c>
      <c r="Z662" s="41">
        <f>IF('query (10)'!X662="","",'query (10)'!X662)</f>
        <v>46101</v>
      </c>
      <c r="AA662" s="41">
        <f>IF('query (10)'!Y662="","",'query (10)'!Y662)</f>
        <v>46101</v>
      </c>
      <c r="AB662" s="41">
        <f>IF('query (10)'!Z662="","",'query (10)'!Z662)</f>
        <v>46191</v>
      </c>
      <c r="AC662" s="38" t="str">
        <f>IF(OR('query (10)'!AA662="",COUNTIF(Cleaning_Rules!$A$21:$A$26,TRIM('query (10)'!AA662))&gt;0),"",TRIM('query (10)'!AA662))</f>
        <v/>
      </c>
      <c r="AD662" s="38" t="str">
        <f>IF('query (10)'!AB662="","",TRIM(IFERROR(_xlfn.TEXTBEFORE('query (10)'!AB662,"("),'query (10)'!AB662)))</f>
        <v>เริ่มซ่อมงาน PM แล้ว รับผิดชอบโดย NATDANAI JUTHATHEP</v>
      </c>
      <c r="AE662" s="38" t="str">
        <f>IFERROR(LOWER(TRIM(_xlfn.TEXTBEFORE(_xlfn.TEXTAFTER('query (10)'!AB662,"("),")"))),"")</f>
        <v>juthathep-n-4697@nsk.com</v>
      </c>
      <c r="AF662" s="38" t="str">
        <f>IF('query (10)'!AD662="","",TRIM('query (10)'!AD662))</f>
        <v>พงษ์พิทักษ์ ศรไชย</v>
      </c>
      <c r="AG662" s="38" t="str">
        <f>IF('query (10)'!AE662="","",TRIM('query (10)'!AE662))</f>
        <v>ณัฐดนัย จุฑาเทพ</v>
      </c>
      <c r="AH662" s="38" t="str">
        <f>IF('query (10)'!AF662="","",IFERROR(VALUE('query (10)'!AF662),""))</f>
        <v/>
      </c>
      <c r="AI662" s="38" t="str">
        <f>IF('query (10)'!AG662="","",TRIM('query (10)'!AG662))</f>
        <v/>
      </c>
      <c r="AJ662" s="38" t="str">
        <f>IF('query (10)'!AH662="","",IFERROR(VALUE('query (10)'!AH662),""))</f>
        <v/>
      </c>
      <c r="AK662" s="38" t="str">
        <f>IF('query (10)'!AI662="","",TRIM('query (10)'!AI662))</f>
        <v/>
      </c>
      <c r="AL662" s="42">
        <f t="shared" si="50"/>
        <v>2026</v>
      </c>
      <c r="AM662" s="42" t="str">
        <f t="shared" si="51"/>
        <v>2026-01</v>
      </c>
      <c r="AN662" s="42" t="str">
        <f t="shared" ca="1" si="52"/>
        <v/>
      </c>
      <c r="AO662" s="42" t="str">
        <f t="shared" si="53"/>
        <v>MA-729 | LASER MARK | SB3 | ELECTRICAL CONTROL | Time-based Maintenance | Electrical | Inspection | Medium | - Change dust filter of Apiste
- Check condition of laser head/ controller | เริ่มซ่อมงาน PM แล้ว รับผิดชอบโดย NATDANAI JUTHATHEP | ณัฐดนัย จุฑาเทพ</v>
      </c>
      <c r="AP662" s="42" t="str">
        <f>_xlfn.TEXTJOIN("; ",TRUE,IF(COUNTA('query (10)'!A662:AK662)&lt;=6,"NEAR_EMPTY_ROW",""),IF($K662="","MISSING_STATUS",""),IF(AND($K662="เสร็จสิ้น",$Z662=""),"DONE_NO_ACTUAL_DATE",""),IF(AND($I662="Condition-based Maintenance",$AH662=""),"CBM_NO_MEASUREMENT",""),IF(OR($X662="",$X662=0),"INVALID_PERIOD",""),IF(AND($AA662&lt;&gt;"",$AB662&lt;&gt;"",$AB662&lt;$AA662),"DATE_SEQUENCE_ERROR",""),IF(AND($AB662&lt;&gt;"",$AB662&gt;DATE(2030,12,31)),"DATE_OUTLIER",""),IF($C662="","MISSING_QRCODE",""),IF($J662="UNKNOWN","UNKNOWN_PM_TYPE",""),IF($L662="UNKNOWN","UNKNOWN_STATUS",""))</f>
        <v/>
      </c>
      <c r="AQ662" s="42" t="str">
        <f t="shared" si="54"/>
        <v>NO</v>
      </c>
    </row>
    <row r="663" spans="1:43" x14ac:dyDescent="0.3">
      <c r="A663" s="38">
        <f>IF('query (10)'!A663="","",'query (10)'!A663)</f>
        <v>792</v>
      </c>
      <c r="B663" s="38">
        <f>IF('query (10)'!B663="","",'query (10)'!B663)</f>
        <v>18067</v>
      </c>
      <c r="C663" s="38" t="str">
        <f>TRIM(UPPER('query (10)'!M663))</f>
        <v>GR-777</v>
      </c>
      <c r="D663" s="38" t="str">
        <f>TRIM(UPPER(IFERROR(_xlfn.TEXTBEFORE('query (10)'!L663,"("),'query (10)'!L663)))</f>
        <v>INNER RING RACEWAY GRINDING M/C</v>
      </c>
      <c r="E663" s="38" t="str">
        <f>IFERROR(TRIM(UPPER(_xlfn.TEXTBEFORE(_xlfn.TEXTAFTER('query (10)'!L663,"("),")"))),"")</f>
        <v/>
      </c>
      <c r="F663" s="38" t="str">
        <f>TRIM('query (10)'!K663)</f>
        <v>SB6</v>
      </c>
      <c r="G663" s="38" t="str">
        <f>IF('query (10)'!J663="","",'query (10)'!J663)</f>
        <v xml:space="preserve">Into guage ADV./ RET. </v>
      </c>
      <c r="H663" s="38" t="str">
        <f>TRIM(UPPER('query (10)'!J663))</f>
        <v>INTO GUAGE ADV./ RET.</v>
      </c>
      <c r="I663" s="38" t="str">
        <f>IF('query (10)'!F663="","",'query (10)'!F663)</f>
        <v>Usage-based Maintenance</v>
      </c>
      <c r="J663" s="38" t="str">
        <f>IF('query (10)'!F663="","",IFERROR(INDEX(Cleaning_Rules!$B$14:$B$17,MATCH(TRIM('query (10)'!F663),Cleaning_Rules!$A$14:$A$17,0)),"UNKNOWN"))</f>
        <v>UBM</v>
      </c>
      <c r="K663" s="38" t="str">
        <f>IF('query (10)'!G663="","",'query (10)'!G663)</f>
        <v>เสร็จสิ้น</v>
      </c>
      <c r="L663" s="38" t="str">
        <f>IF('query (10)'!G663="","MISSING",IFERROR(INDEX(Cleaning_Rules!$B$5:$B$10,MATCH(TRIM('query (10)'!G663),Cleaning_Rules!$A$5:$A$10,0)),"UNKNOWN"))</f>
        <v>COMPLETED</v>
      </c>
      <c r="M663" s="38" t="str">
        <f>IF('query (10)'!I663="","",'query (10)'!I663)</f>
        <v>Electrical</v>
      </c>
      <c r="N663" s="38" t="str">
        <f>IF('query (10)'!O663="","",'query (10)'!O663)</f>
        <v>Part Change</v>
      </c>
      <c r="O663" s="38" t="str">
        <f>IF('query (10)'!P663="","",'query (10)'!P663)</f>
        <v>Medium</v>
      </c>
      <c r="P663" s="38" t="str">
        <f>IF('query (10)'!N663="","",'query (10)'!N663)</f>
        <v>Change new sensor of proximity</v>
      </c>
      <c r="Q663" s="38" t="str">
        <f>TRIM('query (10)'!N663)</f>
        <v>Change new sensor of proximity</v>
      </c>
      <c r="R663" s="38" t="str">
        <f>TRIM(UPPER('query (10)'!R663))</f>
        <v>SENSOR</v>
      </c>
      <c r="S663" s="38" t="str">
        <f>TRIM(UPPER('query (10)'!S663))</f>
        <v>FL7M-2J6HD</v>
      </c>
      <c r="T663" s="38" t="str">
        <f>IF('query (10)'!Q663="","",TRIM(UPPER('query (10)'!Q663)))</f>
        <v/>
      </c>
      <c r="U663" s="38" t="str">
        <f>IF('query (10)'!T663="","",'query (10)'!T663)</f>
        <v>2</v>
      </c>
      <c r="V663" s="39">
        <f>IF('query (10)'!T663="","",IFERROR(VALUE('query (10)'!T663),""))</f>
        <v>2</v>
      </c>
      <c r="W663" s="40">
        <f>IF('query (10)'!U663="","",'query (10)'!U663)</f>
        <v>0</v>
      </c>
      <c r="X663" s="39">
        <f>IF('query (10)'!V663="","",'query (10)'!V663)</f>
        <v>180</v>
      </c>
      <c r="Y663" s="41">
        <f>IF('query (10)'!W663="","",'query (10)'!W663)</f>
        <v>46042</v>
      </c>
      <c r="Z663" s="41">
        <f>IF('query (10)'!X663="","",'query (10)'!X663)</f>
        <v>46069</v>
      </c>
      <c r="AA663" s="41">
        <f>IF('query (10)'!Y663="","",'query (10)'!Y663)</f>
        <v>46069</v>
      </c>
      <c r="AB663" s="41">
        <f>IF('query (10)'!Z663="","",'query (10)'!Z663)</f>
        <v>46249</v>
      </c>
      <c r="AC663" s="38" t="str">
        <f>IF(OR('query (10)'!AA663="",COUNTIF(Cleaning_Rules!$A$21:$A$26,TRIM('query (10)'!AA663))&gt;0),"",TRIM('query (10)'!AA663))</f>
        <v>เป็นการปรับปรุงเซนเซอร์ โดยรุ่นที่นำมาใช้นั้นมีความทนทานต่อการกัดกร่อนของสายเคมี โดยเฉพาะน้ำ Coolant เพื่อเพิ่มประสิทธิภาพเซนเซฮร์ให้ทำงานได้นานขึ้นในสภาพแวดล้อมที่รุนแรง</v>
      </c>
      <c r="AD663" s="38" t="str">
        <f>IF('query (10)'!AB663="","",TRIM(IFERROR(_xlfn.TEXTBEFORE('query (10)'!AB663,"("),'query (10)'!AB663)))</f>
        <v>เริ่มซ่อมงาน PM แล้ว รับผิดชอบโดย AMRIN RAKSAPHON</v>
      </c>
      <c r="AE663" s="38" t="str">
        <f>IFERROR(LOWER(TRIM(_xlfn.TEXTBEFORE(_xlfn.TEXTAFTER('query (10)'!AB663,"("),")"))),"")</f>
        <v>amrin@nsk.com</v>
      </c>
      <c r="AF663" s="38" t="str">
        <f>IF('query (10)'!AD663="","",TRIM('query (10)'!AD663))</f>
        <v>พงษ์พิทักษ์ ศรไชย</v>
      </c>
      <c r="AG663" s="38" t="str">
        <f>IF('query (10)'!AE663="","",TRIM('query (10)'!AE663))</f>
        <v>อัมรินทร์ รักษาพล</v>
      </c>
      <c r="AH663" s="38" t="str">
        <f>IF('query (10)'!AF663="","",IFERROR(VALUE('query (10)'!AF663),""))</f>
        <v/>
      </c>
      <c r="AI663" s="38" t="str">
        <f>IF('query (10)'!AG663="","",TRIM('query (10)'!AG663))</f>
        <v/>
      </c>
      <c r="AJ663" s="38" t="str">
        <f>IF('query (10)'!AH663="","",IFERROR(VALUE('query (10)'!AH663),""))</f>
        <v/>
      </c>
      <c r="AK663" s="38" t="str">
        <f>IF('query (10)'!AI663="","",TRIM('query (10)'!AI663))</f>
        <v/>
      </c>
      <c r="AL663" s="42">
        <f t="shared" si="50"/>
        <v>2026</v>
      </c>
      <c r="AM663" s="42" t="str">
        <f t="shared" si="51"/>
        <v>2026-01</v>
      </c>
      <c r="AN663" s="42" t="str">
        <f t="shared" ca="1" si="52"/>
        <v/>
      </c>
      <c r="AO663" s="42" t="str">
        <f t="shared" si="53"/>
        <v>GR-777 | INNER RING RACEWAY GRINDING M/C | SB6 | INTO GUAGE ADV./ RET. | Usage-based Maintenance | Electrical | Part Change | Medium | Change new sensor of proximity | SENSOR | FL7M-2J6HD | เป็นการปรับปรุงเซนเซอร์ โดยรุ่นที่นำมาใช้นั้นมีความทนทานต่อการกัดกร่อนของสายเคมี โดยเฉพาะน้ำ Coolant เพื่อเพิ่มประสิทธิภาพเซนเซฮร์ให้ทำงานได้นานขึ้นในสภาพแวดล้อมที่รุนแรง | เริ่มซ่อมงาน PM แล้ว รับผิดชอบโดย AMRIN RAKSAPHON | อัมรินทร์ รักษาพล</v>
      </c>
      <c r="AP663" s="42" t="str">
        <f>_xlfn.TEXTJOIN("; ",TRUE,IF(COUNTA('query (10)'!A663:AK663)&lt;=6,"NEAR_EMPTY_ROW",""),IF($K663="","MISSING_STATUS",""),IF(AND($K663="เสร็จสิ้น",$Z663=""),"DONE_NO_ACTUAL_DATE",""),IF(AND($I663="Condition-based Maintenance",$AH663=""),"CBM_NO_MEASUREMENT",""),IF(OR($X663="",$X663=0),"INVALID_PERIOD",""),IF(AND($AA663&lt;&gt;"",$AB663&lt;&gt;"",$AB663&lt;$AA663),"DATE_SEQUENCE_ERROR",""),IF(AND($AB663&lt;&gt;"",$AB663&gt;DATE(2030,12,31)),"DATE_OUTLIER",""),IF($C663="","MISSING_QRCODE",""),IF($J663="UNKNOWN","UNKNOWN_PM_TYPE",""),IF($L663="UNKNOWN","UNKNOWN_STATUS",""))</f>
        <v/>
      </c>
      <c r="AQ663" s="42" t="str">
        <f t="shared" si="54"/>
        <v>NO</v>
      </c>
    </row>
    <row r="664" spans="1:43" x14ac:dyDescent="0.3">
      <c r="A664" s="38">
        <f>IF('query (10)'!A664="","",'query (10)'!A664)</f>
        <v>793</v>
      </c>
      <c r="B664" s="38">
        <f>IF('query (10)'!B664="","",'query (10)'!B664)</f>
        <v>18068</v>
      </c>
      <c r="C664" s="38" t="str">
        <f>TRIM(UPPER('query (10)'!M664))</f>
        <v>AS-788</v>
      </c>
      <c r="D664" s="38" t="str">
        <f>TRIM(UPPER(IFERROR(_xlfn.TEXTBEFORE('query (10)'!L664,"("),'query (10)'!L664)))</f>
        <v>MATCHING &amp; BALL FILLING M/C</v>
      </c>
      <c r="E664" s="38" t="str">
        <f>IFERROR(TRIM(UPPER(_xlfn.TEXTBEFORE(_xlfn.TEXTAFTER('query (10)'!L664,"("),")"))),"")</f>
        <v/>
      </c>
      <c r="F664" s="38" t="str">
        <f>TRIM('query (10)'!K664)</f>
        <v>SB6</v>
      </c>
      <c r="G664" s="38" t="str">
        <f>IF('query (10)'!J664="","",'query (10)'!J664)</f>
        <v>Electrical Control</v>
      </c>
      <c r="H664" s="38" t="str">
        <f>TRIM(UPPER('query (10)'!J664))</f>
        <v>ELECTRICAL CONTROL</v>
      </c>
      <c r="I664" s="38" t="str">
        <f>IF('query (10)'!F664="","",'query (10)'!F664)</f>
        <v>Time-based Maintenance</v>
      </c>
      <c r="J664" s="38" t="str">
        <f>IF('query (10)'!F664="","",IFERROR(INDEX(Cleaning_Rules!$B$14:$B$17,MATCH(TRIM('query (10)'!F664),Cleaning_Rules!$A$14:$A$17,0)),"UNKNOWN"))</f>
        <v>TBM</v>
      </c>
      <c r="K664" s="38" t="str">
        <f>IF('query (10)'!G664="","",'query (10)'!G664)</f>
        <v>เสร็จสิ้น</v>
      </c>
      <c r="L664" s="38" t="str">
        <f>IF('query (10)'!G664="","MISSING",IFERROR(INDEX(Cleaning_Rules!$B$5:$B$10,MATCH(TRIM('query (10)'!G664),Cleaning_Rules!$A$5:$A$10,0)),"UNKNOWN"))</f>
        <v>COMPLETED</v>
      </c>
      <c r="M664" s="38" t="str">
        <f>IF('query (10)'!I664="","",'query (10)'!I664)</f>
        <v>Electrical</v>
      </c>
      <c r="N664" s="38" t="str">
        <f>IF('query (10)'!O664="","",'query (10)'!O664)</f>
        <v>Inspection</v>
      </c>
      <c r="O664" s="38" t="str">
        <f>IF('query (10)'!P664="","",'query (10)'!P664)</f>
        <v>Medium</v>
      </c>
      <c r="P664" s="38" t="str">
        <f>IF('query (10)'!N664="","",'query (10)'!N664)</f>
        <v>- Check condition of reed switch
- Check condition of proximity</v>
      </c>
      <c r="Q664" s="38" t="str">
        <f>TRIM('query (10)'!N664)</f>
        <v>- Check condition of reed switch
- Check condition of proximity</v>
      </c>
      <c r="R664" s="38" t="str">
        <f>TRIM(UPPER('query (10)'!R664))</f>
        <v/>
      </c>
      <c r="S664" s="38" t="str">
        <f>TRIM(UPPER('query (10)'!S664))</f>
        <v/>
      </c>
      <c r="T664" s="38" t="str">
        <f>IF('query (10)'!Q664="","",TRIM(UPPER('query (10)'!Q664)))</f>
        <v/>
      </c>
      <c r="U664" s="38" t="str">
        <f>IF('query (10)'!T664="","",'query (10)'!T664)</f>
        <v/>
      </c>
      <c r="V664" s="39" t="str">
        <f>IF('query (10)'!T664="","",IFERROR(VALUE('query (10)'!T664),""))</f>
        <v/>
      </c>
      <c r="W664" s="40">
        <f>IF('query (10)'!U664="","",'query (10)'!U664)</f>
        <v>0</v>
      </c>
      <c r="X664" s="39">
        <f>IF('query (10)'!V664="","",'query (10)'!V664)</f>
        <v>90</v>
      </c>
      <c r="Y664" s="41">
        <f>IF('query (10)'!W664="","",'query (10)'!W664)</f>
        <v>46042</v>
      </c>
      <c r="Z664" s="41">
        <f>IF('query (10)'!X664="","",'query (10)'!X664)</f>
        <v>46069</v>
      </c>
      <c r="AA664" s="41">
        <f>IF('query (10)'!Y664="","",'query (10)'!Y664)</f>
        <v>46069</v>
      </c>
      <c r="AB664" s="41">
        <f>IF('query (10)'!Z664="","",'query (10)'!Z664)</f>
        <v>46159</v>
      </c>
      <c r="AC664" s="38" t="str">
        <f>IF(OR('query (10)'!AA664="",COUNTIF(Cleaning_Rules!$A$21:$A$26,TRIM('query (10)'!AA664))&gt;0),"",TRIM('query (10)'!AA664))</f>
        <v/>
      </c>
      <c r="AD664" s="38" t="str">
        <f>IF('query (10)'!AB664="","",TRIM(IFERROR(_xlfn.TEXTBEFORE('query (10)'!AB664,"("),'query (10)'!AB664)))</f>
        <v>เริ่มซ่อมงาน PM แล้ว รับผิดชอบโดย AMRIN RAKSAPHON</v>
      </c>
      <c r="AE664" s="38" t="str">
        <f>IFERROR(LOWER(TRIM(_xlfn.TEXTBEFORE(_xlfn.TEXTAFTER('query (10)'!AB664,"("),")"))),"")</f>
        <v>amrin@nsk.com</v>
      </c>
      <c r="AF664" s="38" t="str">
        <f>IF('query (10)'!AD664="","",TRIM('query (10)'!AD664))</f>
        <v>พงษ์พิทักษ์ ศรไชย</v>
      </c>
      <c r="AG664" s="38" t="str">
        <f>IF('query (10)'!AE664="","",TRIM('query (10)'!AE664))</f>
        <v>อัมรินทร์ รักษาพล</v>
      </c>
      <c r="AH664" s="38" t="str">
        <f>IF('query (10)'!AF664="","",IFERROR(VALUE('query (10)'!AF664),""))</f>
        <v/>
      </c>
      <c r="AI664" s="38" t="str">
        <f>IF('query (10)'!AG664="","",TRIM('query (10)'!AG664))</f>
        <v/>
      </c>
      <c r="AJ664" s="38" t="str">
        <f>IF('query (10)'!AH664="","",IFERROR(VALUE('query (10)'!AH664),""))</f>
        <v/>
      </c>
      <c r="AK664" s="38" t="str">
        <f>IF('query (10)'!AI664="","",TRIM('query (10)'!AI664))</f>
        <v/>
      </c>
      <c r="AL664" s="42">
        <f t="shared" si="50"/>
        <v>2026</v>
      </c>
      <c r="AM664" s="42" t="str">
        <f t="shared" si="51"/>
        <v>2026-01</v>
      </c>
      <c r="AN664" s="42" t="str">
        <f t="shared" ca="1" si="52"/>
        <v/>
      </c>
      <c r="AO664" s="42" t="str">
        <f t="shared" si="53"/>
        <v>AS-788 | MATCHING &amp; BALL FILLING M/C | SB6 | ELECTRICAL CONTROL | Time-based Maintenance | Electrical | Inspection | Medium | - Check condition of reed switch
- Check condition of proximity | เริ่มซ่อมงาน PM แล้ว รับผิดชอบโดย AMRIN RAKSAPHON | อัมรินทร์ รักษาพล</v>
      </c>
      <c r="AP664" s="42" t="str">
        <f>_xlfn.TEXTJOIN("; ",TRUE,IF(COUNTA('query (10)'!A664:AK664)&lt;=6,"NEAR_EMPTY_ROW",""),IF($K664="","MISSING_STATUS",""),IF(AND($K664="เสร็จสิ้น",$Z664=""),"DONE_NO_ACTUAL_DATE",""),IF(AND($I664="Condition-based Maintenance",$AH664=""),"CBM_NO_MEASUREMENT",""),IF(OR($X664="",$X664=0),"INVALID_PERIOD",""),IF(AND($AA664&lt;&gt;"",$AB664&lt;&gt;"",$AB664&lt;$AA664),"DATE_SEQUENCE_ERROR",""),IF(AND($AB664&lt;&gt;"",$AB664&gt;DATE(2030,12,31)),"DATE_OUTLIER",""),IF($C664="","MISSING_QRCODE",""),IF($J664="UNKNOWN","UNKNOWN_PM_TYPE",""),IF($L664="UNKNOWN","UNKNOWN_STATUS",""))</f>
        <v/>
      </c>
      <c r="AQ664" s="42" t="str">
        <f t="shared" si="54"/>
        <v>NO</v>
      </c>
    </row>
    <row r="665" spans="1:43" x14ac:dyDescent="0.3">
      <c r="A665" s="38">
        <f>IF('query (10)'!A665="","",'query (10)'!A665)</f>
        <v>794</v>
      </c>
      <c r="B665" s="38">
        <f>IF('query (10)'!B665="","",'query (10)'!B665)</f>
        <v>18069</v>
      </c>
      <c r="C665" s="38" t="str">
        <f>TRIM(UPPER('query (10)'!M665))</f>
        <v>GR-780</v>
      </c>
      <c r="D665" s="38" t="str">
        <f>TRIM(UPPER(IFERROR(_xlfn.TEXTBEFORE('query (10)'!L665,"("),'query (10)'!L665)))</f>
        <v>INNER RING RACEWAY SUPER FINISH M/C</v>
      </c>
      <c r="E665" s="38" t="str">
        <f>IFERROR(TRIM(UPPER(_xlfn.TEXTBEFORE(_xlfn.TEXTAFTER('query (10)'!L665,"("),")"))),"")</f>
        <v/>
      </c>
      <c r="F665" s="38" t="str">
        <f>TRIM('query (10)'!K665)</f>
        <v>SB6</v>
      </c>
      <c r="G665" s="38" t="str">
        <f>IF('query (10)'!J665="","",'query (10)'!J665)</f>
        <v xml:space="preserve">Abor </v>
      </c>
      <c r="H665" s="38" t="str">
        <f>TRIM(UPPER('query (10)'!J665))</f>
        <v>ABOR</v>
      </c>
      <c r="I665" s="38" t="str">
        <f>IF('query (10)'!F665="","",'query (10)'!F665)</f>
        <v>Usage-based Maintenance</v>
      </c>
      <c r="J665" s="38" t="str">
        <f>IF('query (10)'!F665="","",IFERROR(INDEX(Cleaning_Rules!$B$14:$B$17,MATCH(TRIM('query (10)'!F665),Cleaning_Rules!$A$14:$A$17,0)),"UNKNOWN"))</f>
        <v>UBM</v>
      </c>
      <c r="K665" s="38" t="str">
        <f>IF('query (10)'!G665="","",'query (10)'!G665)</f>
        <v>เสร็จสิ้น</v>
      </c>
      <c r="L665" s="38" t="str">
        <f>IF('query (10)'!G665="","MISSING",IFERROR(INDEX(Cleaning_Rules!$B$5:$B$10,MATCH(TRIM('query (10)'!G665),Cleaning_Rules!$A$5:$A$10,0)),"UNKNOWN"))</f>
        <v>COMPLETED</v>
      </c>
      <c r="M665" s="38" t="str">
        <f>IF('query (10)'!I665="","",'query (10)'!I665)</f>
        <v>Electrical</v>
      </c>
      <c r="N665" s="38" t="str">
        <f>IF('query (10)'!O665="","",'query (10)'!O665)</f>
        <v>Part Change</v>
      </c>
      <c r="O665" s="38" t="str">
        <f>IF('query (10)'!P665="","",'query (10)'!P665)</f>
        <v>Medium</v>
      </c>
      <c r="P665" s="38" t="str">
        <f>IF('query (10)'!N665="","",'query (10)'!N665)</f>
        <v>Change new sensor of proximity</v>
      </c>
      <c r="Q665" s="38" t="str">
        <f>TRIM('query (10)'!N665)</f>
        <v>Change new sensor of proximity</v>
      </c>
      <c r="R665" s="38" t="str">
        <f>TRIM(UPPER('query (10)'!R665))</f>
        <v>SENSOR</v>
      </c>
      <c r="S665" s="38" t="str">
        <f>TRIM(UPPER('query (10)'!S665))</f>
        <v>E2ER-X2D1</v>
      </c>
      <c r="T665" s="38" t="str">
        <f>IF('query (10)'!Q665="","",TRIM(UPPER('query (10)'!Q665)))</f>
        <v/>
      </c>
      <c r="U665" s="38" t="str">
        <f>IF('query (10)'!T665="","",'query (10)'!T665)</f>
        <v>2</v>
      </c>
      <c r="V665" s="39">
        <f>IF('query (10)'!T665="","",IFERROR(VALUE('query (10)'!T665),""))</f>
        <v>2</v>
      </c>
      <c r="W665" s="40">
        <f>IF('query (10)'!U665="","",'query (10)'!U665)</f>
        <v>0</v>
      </c>
      <c r="X665" s="39">
        <f>IF('query (10)'!V665="","",'query (10)'!V665)</f>
        <v>90</v>
      </c>
      <c r="Y665" s="41">
        <f>IF('query (10)'!W665="","",'query (10)'!W665)</f>
        <v>46042</v>
      </c>
      <c r="Z665" s="41">
        <f>IF('query (10)'!X665="","",'query (10)'!X665)</f>
        <v>46072</v>
      </c>
      <c r="AA665" s="41">
        <f>IF('query (10)'!Y665="","",'query (10)'!Y665)</f>
        <v>46072</v>
      </c>
      <c r="AB665" s="41">
        <f>IF('query (10)'!Z665="","",'query (10)'!Z665)</f>
        <v>46162</v>
      </c>
      <c r="AC665" s="38" t="str">
        <f>IF(OR('query (10)'!AA665="",COUNTIF(Cleaning_Rules!$A$21:$A$26,TRIM('query (10)'!AA665))&gt;0),"",TRIM('query (10)'!AA665))</f>
        <v>ปรับปรุงเซนเซอร์โมเดลใหม่ โดยนำรุ่นใหม่ที่สายไฟมีความทนทานต่อการกัดกร่อนจากน้ำมัน เพื่อเพิ่มประสิทธิภาพให้เซนเซอร์ทำงานได้นานยิ่งขึ้น</v>
      </c>
      <c r="AD665" s="38" t="str">
        <f>IF('query (10)'!AB665="","",TRIM(IFERROR(_xlfn.TEXTBEFORE('query (10)'!AB665,"("),'query (10)'!AB665)))</f>
        <v>เริ่มซ่อมงาน PM แล้ว รับผิดชอบโดย NATDANAI JUTHATHEP</v>
      </c>
      <c r="AE665" s="38" t="str">
        <f>IFERROR(LOWER(TRIM(_xlfn.TEXTBEFORE(_xlfn.TEXTAFTER('query (10)'!AB665,"("),")"))),"")</f>
        <v>juthathep-n-4697@nsk.com</v>
      </c>
      <c r="AF665" s="38" t="str">
        <f>IF('query (10)'!AD665="","",TRIM('query (10)'!AD665))</f>
        <v>พงษ์พิทักษ์ ศรไชย</v>
      </c>
      <c r="AG665" s="38" t="str">
        <f>IF('query (10)'!AE665="","",TRIM('query (10)'!AE665))</f>
        <v>ณัฐดนัย จุฑาเทพ</v>
      </c>
      <c r="AH665" s="38" t="str">
        <f>IF('query (10)'!AF665="","",IFERROR(VALUE('query (10)'!AF665),""))</f>
        <v/>
      </c>
      <c r="AI665" s="38" t="str">
        <f>IF('query (10)'!AG665="","",TRIM('query (10)'!AG665))</f>
        <v/>
      </c>
      <c r="AJ665" s="38" t="str">
        <f>IF('query (10)'!AH665="","",IFERROR(VALUE('query (10)'!AH665),""))</f>
        <v/>
      </c>
      <c r="AK665" s="38" t="str">
        <f>IF('query (10)'!AI665="","",TRIM('query (10)'!AI665))</f>
        <v/>
      </c>
      <c r="AL665" s="42">
        <f t="shared" si="50"/>
        <v>2026</v>
      </c>
      <c r="AM665" s="42" t="str">
        <f t="shared" si="51"/>
        <v>2026-01</v>
      </c>
      <c r="AN665" s="42" t="str">
        <f t="shared" ca="1" si="52"/>
        <v/>
      </c>
      <c r="AO665" s="42" t="str">
        <f t="shared" si="53"/>
        <v>GR-780 | INNER RING RACEWAY SUPER FINISH M/C | SB6 | ABOR | Usage-based Maintenance | Electrical | Part Change | Medium | Change new sensor of proximity | SENSOR | E2ER-X2D1 | ปรับปรุงเซนเซอร์โมเดลใหม่ โดยนำรุ่นใหม่ที่สายไฟมีความทนทานต่อการกัดกร่อนจากน้ำมัน เพื่อเพิ่มประสิทธิภาพให้เซนเซอร์ทำงานได้นานยิ่งขึ้น | เริ่มซ่อมงาน PM แล้ว รับผิดชอบโดย NATDANAI JUTHATHEP | ณัฐดนัย จุฑาเทพ</v>
      </c>
      <c r="AP665" s="42" t="str">
        <f>_xlfn.TEXTJOIN("; ",TRUE,IF(COUNTA('query (10)'!A665:AK665)&lt;=6,"NEAR_EMPTY_ROW",""),IF($K665="","MISSING_STATUS",""),IF(AND($K665="เสร็จสิ้น",$Z665=""),"DONE_NO_ACTUAL_DATE",""),IF(AND($I665="Condition-based Maintenance",$AH665=""),"CBM_NO_MEASUREMENT",""),IF(OR($X665="",$X665=0),"INVALID_PERIOD",""),IF(AND($AA665&lt;&gt;"",$AB665&lt;&gt;"",$AB665&lt;$AA665),"DATE_SEQUENCE_ERROR",""),IF(AND($AB665&lt;&gt;"",$AB665&gt;DATE(2030,12,31)),"DATE_OUTLIER",""),IF($C665="","MISSING_QRCODE",""),IF($J665="UNKNOWN","UNKNOWN_PM_TYPE",""),IF($L665="UNKNOWN","UNKNOWN_STATUS",""))</f>
        <v/>
      </c>
      <c r="AQ665" s="42" t="str">
        <f t="shared" si="54"/>
        <v>NO</v>
      </c>
    </row>
    <row r="666" spans="1:43" x14ac:dyDescent="0.3">
      <c r="A666" s="38">
        <f>IF('query (10)'!A666="","",'query (10)'!A666)</f>
        <v>795</v>
      </c>
      <c r="B666" s="38">
        <f>IF('query (10)'!B666="","",'query (10)'!B666)</f>
        <v>18072</v>
      </c>
      <c r="C666" s="38" t="str">
        <f>TRIM(UPPER('query (10)'!M666))</f>
        <v>CH-947</v>
      </c>
      <c r="D666" s="38" t="str">
        <f>TRIM(UPPER(IFERROR(_xlfn.TEXTBEFORE('query (10)'!L666,"("),'query (10)'!L666)))</f>
        <v>OUTER / INNER EDDY CURRENT TESTER M/C</v>
      </c>
      <c r="E666" s="38" t="str">
        <f>IFERROR(TRIM(UPPER(_xlfn.TEXTBEFORE(_xlfn.TEXTAFTER('query (10)'!L666,"("),")"))),"")</f>
        <v/>
      </c>
      <c r="F666" s="38" t="str">
        <f>TRIM('query (10)'!K666)</f>
        <v>SB6</v>
      </c>
      <c r="G666" s="38" t="str">
        <f>IF('query (10)'!J666="","",'query (10)'!J666)</f>
        <v>Electrical Control</v>
      </c>
      <c r="H666" s="38" t="str">
        <f>TRIM(UPPER('query (10)'!J666))</f>
        <v>ELECTRICAL CONTROL</v>
      </c>
      <c r="I666" s="38" t="str">
        <f>IF('query (10)'!F666="","",'query (10)'!F666)</f>
        <v>Time-based Maintenance</v>
      </c>
      <c r="J666" s="38" t="str">
        <f>IF('query (10)'!F666="","",IFERROR(INDEX(Cleaning_Rules!$B$14:$B$17,MATCH(TRIM('query (10)'!F666),Cleaning_Rules!$A$14:$A$17,0)),"UNKNOWN"))</f>
        <v>TBM</v>
      </c>
      <c r="K666" s="38" t="str">
        <f>IF('query (10)'!G666="","",'query (10)'!G666)</f>
        <v>เสร็จสิ้น</v>
      </c>
      <c r="L666" s="38" t="str">
        <f>IF('query (10)'!G666="","MISSING",IFERROR(INDEX(Cleaning_Rules!$B$5:$B$10,MATCH(TRIM('query (10)'!G666),Cleaning_Rules!$A$5:$A$10,0)),"UNKNOWN"))</f>
        <v>COMPLETED</v>
      </c>
      <c r="M666" s="38" t="str">
        <f>IF('query (10)'!I666="","",'query (10)'!I666)</f>
        <v>Electrical</v>
      </c>
      <c r="N666" s="38" t="str">
        <f>IF('query (10)'!O666="","",'query (10)'!O666)</f>
        <v>Cleaning</v>
      </c>
      <c r="O666" s="38" t="str">
        <f>IF('query (10)'!P666="","",'query (10)'!P666)</f>
        <v>Medium</v>
      </c>
      <c r="P666" s="38" t="str">
        <f>IF('query (10)'!N666="","",'query (10)'!N666)</f>
        <v>Cleaning VR of ECT.</v>
      </c>
      <c r="Q666" s="38" t="str">
        <f>TRIM('query (10)'!N666)</f>
        <v>Cleaning VR of ECT.</v>
      </c>
      <c r="R666" s="38" t="str">
        <f>TRIM(UPPER('query (10)'!R666))</f>
        <v/>
      </c>
      <c r="S666" s="38" t="str">
        <f>TRIM(UPPER('query (10)'!S666))</f>
        <v/>
      </c>
      <c r="T666" s="38" t="str">
        <f>IF('query (10)'!Q666="","",TRIM(UPPER('query (10)'!Q666)))</f>
        <v/>
      </c>
      <c r="U666" s="38" t="str">
        <f>IF('query (10)'!T666="","",'query (10)'!T666)</f>
        <v/>
      </c>
      <c r="V666" s="39" t="str">
        <f>IF('query (10)'!T666="","",IFERROR(VALUE('query (10)'!T666),""))</f>
        <v/>
      </c>
      <c r="W666" s="40">
        <f>IF('query (10)'!U666="","",'query (10)'!U666)</f>
        <v>0</v>
      </c>
      <c r="X666" s="39">
        <f>IF('query (10)'!V666="","",'query (10)'!V666)</f>
        <v>90</v>
      </c>
      <c r="Y666" s="41">
        <f>IF('query (10)'!W666="","",'query (10)'!W666)</f>
        <v>46042</v>
      </c>
      <c r="Z666" s="41">
        <f>IF('query (10)'!X666="","",'query (10)'!X666)</f>
        <v>46073</v>
      </c>
      <c r="AA666" s="41">
        <f>IF('query (10)'!Y666="","",'query (10)'!Y666)</f>
        <v>46073</v>
      </c>
      <c r="AB666" s="41">
        <f>IF('query (10)'!Z666="","",'query (10)'!Z666)</f>
        <v>46163</v>
      </c>
      <c r="AC666" s="38" t="str">
        <f>IF(OR('query (10)'!AA666="",COUNTIF(Cleaning_Rules!$A$21:$A$26,TRIM('query (10)'!AA666))&gt;0),"",TRIM('query (10)'!AA666))</f>
        <v/>
      </c>
      <c r="AD666" s="38" t="str">
        <f>IF('query (10)'!AB666="","",TRIM(IFERROR(_xlfn.TEXTBEFORE('query (10)'!AB666,"("),'query (10)'!AB666)))</f>
        <v>เริ่มซ่อมงาน PM แล้ว รับผิดชอบโดย NATDANAI JUTHATHEP</v>
      </c>
      <c r="AE666" s="38" t="str">
        <f>IFERROR(LOWER(TRIM(_xlfn.TEXTBEFORE(_xlfn.TEXTAFTER('query (10)'!AB666,"("),")"))),"")</f>
        <v>juthathep-n-4697@nsk.com</v>
      </c>
      <c r="AF666" s="38" t="str">
        <f>IF('query (10)'!AD666="","",TRIM('query (10)'!AD666))</f>
        <v>พงษ์พิทักษ์ ศรไชย</v>
      </c>
      <c r="AG666" s="38" t="str">
        <f>IF('query (10)'!AE666="","",TRIM('query (10)'!AE666))</f>
        <v>ณัฐดนัย จุฑาเทพ</v>
      </c>
      <c r="AH666" s="38" t="str">
        <f>IF('query (10)'!AF666="","",IFERROR(VALUE('query (10)'!AF666),""))</f>
        <v/>
      </c>
      <c r="AI666" s="38" t="str">
        <f>IF('query (10)'!AG666="","",TRIM('query (10)'!AG666))</f>
        <v/>
      </c>
      <c r="AJ666" s="38" t="str">
        <f>IF('query (10)'!AH666="","",IFERROR(VALUE('query (10)'!AH666),""))</f>
        <v/>
      </c>
      <c r="AK666" s="38" t="str">
        <f>IF('query (10)'!AI666="","",TRIM('query (10)'!AI666))</f>
        <v/>
      </c>
      <c r="AL666" s="42">
        <f t="shared" si="50"/>
        <v>2026</v>
      </c>
      <c r="AM666" s="42" t="str">
        <f t="shared" si="51"/>
        <v>2026-01</v>
      </c>
      <c r="AN666" s="42" t="str">
        <f t="shared" ca="1" si="52"/>
        <v/>
      </c>
      <c r="AO666" s="42" t="str">
        <f t="shared" si="53"/>
        <v>CH-947 | OUTER / INNER EDDY CURRENT TESTER M/C | SB6 | ELECTRICAL CONTROL | Time-based Maintenance | Electrical | Cleaning | Medium | Cleaning VR of ECT. | เริ่มซ่อมงาน PM แล้ว รับผิดชอบโดย NATDANAI JUTHATHEP | ณัฐดนัย จุฑาเทพ</v>
      </c>
      <c r="AP666" s="42" t="str">
        <f>_xlfn.TEXTJOIN("; ",TRUE,IF(COUNTA('query (10)'!A666:AK666)&lt;=6,"NEAR_EMPTY_ROW",""),IF($K666="","MISSING_STATUS",""),IF(AND($K666="เสร็จสิ้น",$Z666=""),"DONE_NO_ACTUAL_DATE",""),IF(AND($I666="Condition-based Maintenance",$AH666=""),"CBM_NO_MEASUREMENT",""),IF(OR($X666="",$X666=0),"INVALID_PERIOD",""),IF(AND($AA666&lt;&gt;"",$AB666&lt;&gt;"",$AB666&lt;$AA666),"DATE_SEQUENCE_ERROR",""),IF(AND($AB666&lt;&gt;"",$AB666&gt;DATE(2030,12,31)),"DATE_OUTLIER",""),IF($C666="","MISSING_QRCODE",""),IF($J666="UNKNOWN","UNKNOWN_PM_TYPE",""),IF($L666="UNKNOWN","UNKNOWN_STATUS",""))</f>
        <v/>
      </c>
      <c r="AQ666" s="42" t="str">
        <f t="shared" si="54"/>
        <v>NO</v>
      </c>
    </row>
    <row r="667" spans="1:43" x14ac:dyDescent="0.3">
      <c r="A667" s="38">
        <f>IF('query (10)'!A667="","",'query (10)'!A667)</f>
        <v>796</v>
      </c>
      <c r="B667" s="38">
        <f>IF('query (10)'!B667="","",'query (10)'!B667)</f>
        <v>18074</v>
      </c>
      <c r="C667" s="38" t="str">
        <f>TRIM(UPPER('query (10)'!M667))</f>
        <v>CH-796</v>
      </c>
      <c r="D667" s="38" t="str">
        <f>TRIM(UPPER(IFERROR(_xlfn.TEXTBEFORE('query (10)'!L667,"("),'query (10)'!L667)))</f>
        <v>AUTOMATIC VIBRATION TESTING M/C.</v>
      </c>
      <c r="E667" s="38" t="str">
        <f>IFERROR(TRIM(UPPER(_xlfn.TEXTBEFORE(_xlfn.TEXTAFTER('query (10)'!L667,"("),")"))),"")</f>
        <v/>
      </c>
      <c r="F667" s="38" t="str">
        <f>TRIM('query (10)'!K667)</f>
        <v>SB6</v>
      </c>
      <c r="G667" s="38" t="str">
        <f>IF('query (10)'!J667="","",'query (10)'!J667)</f>
        <v>ventilation fan</v>
      </c>
      <c r="H667" s="38" t="str">
        <f>TRIM(UPPER('query (10)'!J667))</f>
        <v>VENTILATION FAN</v>
      </c>
      <c r="I667" s="38" t="str">
        <f>IF('query (10)'!F667="","",'query (10)'!F667)</f>
        <v>Time-based Maintenance</v>
      </c>
      <c r="J667" s="38" t="str">
        <f>IF('query (10)'!F667="","",IFERROR(INDEX(Cleaning_Rules!$B$14:$B$17,MATCH(TRIM('query (10)'!F667),Cleaning_Rules!$A$14:$A$17,0)),"UNKNOWN"))</f>
        <v>TBM</v>
      </c>
      <c r="K667" s="38" t="str">
        <f>IF('query (10)'!G667="","",'query (10)'!G667)</f>
        <v>เสร็จสิ้น</v>
      </c>
      <c r="L667" s="38" t="str">
        <f>IF('query (10)'!G667="","MISSING",IFERROR(INDEX(Cleaning_Rules!$B$5:$B$10,MATCH(TRIM('query (10)'!G667),Cleaning_Rules!$A$5:$A$10,0)),"UNKNOWN"))</f>
        <v>COMPLETED</v>
      </c>
      <c r="M667" s="38" t="str">
        <f>IF('query (10)'!I667="","",'query (10)'!I667)</f>
        <v>Electrical</v>
      </c>
      <c r="N667" s="38" t="str">
        <f>IF('query (10)'!O667="","",'query (10)'!O667)</f>
        <v>Cleaning</v>
      </c>
      <c r="O667" s="38" t="str">
        <f>IF('query (10)'!P667="","",'query (10)'!P667)</f>
        <v>Medium</v>
      </c>
      <c r="P667" s="38" t="str">
        <f>IF('query (10)'!N667="","",'query (10)'!N667)</f>
        <v>Cleaning hot&amp;cooling of Ventilation Fan</v>
      </c>
      <c r="Q667" s="38" t="str">
        <f>TRIM('query (10)'!N667)</f>
        <v>Cleaning hot&amp;cooling of Ventilation Fan</v>
      </c>
      <c r="R667" s="38" t="str">
        <f>TRIM(UPPER('query (10)'!R667))</f>
        <v/>
      </c>
      <c r="S667" s="38" t="str">
        <f>TRIM(UPPER('query (10)'!S667))</f>
        <v/>
      </c>
      <c r="T667" s="38" t="str">
        <f>IF('query (10)'!Q667="","",TRIM(UPPER('query (10)'!Q667)))</f>
        <v/>
      </c>
      <c r="U667" s="38" t="str">
        <f>IF('query (10)'!T667="","",'query (10)'!T667)</f>
        <v/>
      </c>
      <c r="V667" s="39" t="str">
        <f>IF('query (10)'!T667="","",IFERROR(VALUE('query (10)'!T667),""))</f>
        <v/>
      </c>
      <c r="W667" s="40">
        <f>IF('query (10)'!U667="","",'query (10)'!U667)</f>
        <v>0</v>
      </c>
      <c r="X667" s="39">
        <f>IF('query (10)'!V667="","",'query (10)'!V667)</f>
        <v>90</v>
      </c>
      <c r="Y667" s="41">
        <f>IF('query (10)'!W667="","",'query (10)'!W667)</f>
        <v>46042</v>
      </c>
      <c r="Z667" s="41">
        <f>IF('query (10)'!X667="","",'query (10)'!X667)</f>
        <v>46072</v>
      </c>
      <c r="AA667" s="41">
        <f>IF('query (10)'!Y667="","",'query (10)'!Y667)</f>
        <v>46072</v>
      </c>
      <c r="AB667" s="41">
        <f>IF('query (10)'!Z667="","",'query (10)'!Z667)</f>
        <v>46162</v>
      </c>
      <c r="AC667" s="38" t="str">
        <f>IF(OR('query (10)'!AA667="",COUNTIF(Cleaning_Rules!$A$21:$A$26,TRIM('query (10)'!AA667))&gt;0),"",TRIM('query (10)'!AA667))</f>
        <v/>
      </c>
      <c r="AD667" s="38" t="str">
        <f>IF('query (10)'!AB667="","",TRIM(IFERROR(_xlfn.TEXTBEFORE('query (10)'!AB667,"("),'query (10)'!AB667)))</f>
        <v>เริ่มซ่อมงาน PM แล้ว รับผิดชอบโดย PIYAPONG THONGSAN</v>
      </c>
      <c r="AE667" s="38" t="str">
        <f>IFERROR(LOWER(TRIM(_xlfn.TEXTBEFORE(_xlfn.TEXTAFTER('query (10)'!AB667,"("),")"))),"")</f>
        <v>thongsan-p-3769@nsk.com</v>
      </c>
      <c r="AF667" s="38" t="str">
        <f>IF('query (10)'!AD667="","",TRIM('query (10)'!AD667))</f>
        <v>พงษ์พิทักษ์ ศรไชย</v>
      </c>
      <c r="AG667" s="38" t="str">
        <f>IF('query (10)'!AE667="","",TRIM('query (10)'!AE667))</f>
        <v>ปิยะพงษ์ ทองแสน</v>
      </c>
      <c r="AH667" s="38" t="str">
        <f>IF('query (10)'!AF667="","",IFERROR(VALUE('query (10)'!AF667),""))</f>
        <v/>
      </c>
      <c r="AI667" s="38" t="str">
        <f>IF('query (10)'!AG667="","",TRIM('query (10)'!AG667))</f>
        <v/>
      </c>
      <c r="AJ667" s="38" t="str">
        <f>IF('query (10)'!AH667="","",IFERROR(VALUE('query (10)'!AH667),""))</f>
        <v/>
      </c>
      <c r="AK667" s="38" t="str">
        <f>IF('query (10)'!AI667="","",TRIM('query (10)'!AI667))</f>
        <v/>
      </c>
      <c r="AL667" s="42">
        <f t="shared" si="50"/>
        <v>2026</v>
      </c>
      <c r="AM667" s="42" t="str">
        <f t="shared" si="51"/>
        <v>2026-01</v>
      </c>
      <c r="AN667" s="42" t="str">
        <f t="shared" ca="1" si="52"/>
        <v/>
      </c>
      <c r="AO667" s="42" t="str">
        <f t="shared" si="53"/>
        <v>CH-796 | AUTOMATIC VIBRATION TESTING M/C. | SB6 | VENTILATION FAN | Time-based Maintenance | Electrical | Cleaning | Medium | Cleaning hot&amp;cooling of Ventilation Fan | เริ่มซ่อมงาน PM แล้ว รับผิดชอบโดย PIYAPONG THONGSAN | ปิยะพงษ์ ทองแสน</v>
      </c>
      <c r="AP667" s="42" t="str">
        <f>_xlfn.TEXTJOIN("; ",TRUE,IF(COUNTA('query (10)'!A667:AK667)&lt;=6,"NEAR_EMPTY_ROW",""),IF($K667="","MISSING_STATUS",""),IF(AND($K667="เสร็จสิ้น",$Z667=""),"DONE_NO_ACTUAL_DATE",""),IF(AND($I667="Condition-based Maintenance",$AH667=""),"CBM_NO_MEASUREMENT",""),IF(OR($X667="",$X667=0),"INVALID_PERIOD",""),IF(AND($AA667&lt;&gt;"",$AB667&lt;&gt;"",$AB667&lt;$AA667),"DATE_SEQUENCE_ERROR",""),IF(AND($AB667&lt;&gt;"",$AB667&gt;DATE(2030,12,31)),"DATE_OUTLIER",""),IF($C667="","MISSING_QRCODE",""),IF($J667="UNKNOWN","UNKNOWN_PM_TYPE",""),IF($L667="UNKNOWN","UNKNOWN_STATUS",""))</f>
        <v/>
      </c>
      <c r="AQ667" s="42" t="str">
        <f t="shared" si="54"/>
        <v>NO</v>
      </c>
    </row>
    <row r="668" spans="1:43" x14ac:dyDescent="0.3">
      <c r="A668" s="38">
        <f>IF('query (10)'!A668="","",'query (10)'!A668)</f>
        <v>797</v>
      </c>
      <c r="B668" s="38">
        <f>IF('query (10)'!B668="","",'query (10)'!B668)</f>
        <v>18076</v>
      </c>
      <c r="C668" s="38" t="str">
        <f>TRIM(UPPER('query (10)'!M668))</f>
        <v>MA-799</v>
      </c>
      <c r="D668" s="38" t="str">
        <f>TRIM(UPPER(IFERROR(_xlfn.TEXTBEFORE('query (10)'!L668,"("),'query (10)'!L668)))</f>
        <v>LASER MARKER MACHINE</v>
      </c>
      <c r="E668" s="38" t="str">
        <f>IFERROR(TRIM(UPPER(_xlfn.TEXTBEFORE(_xlfn.TEXTAFTER('query (10)'!L668,"("),")"))),"")</f>
        <v/>
      </c>
      <c r="F668" s="38" t="str">
        <f>TRIM('query (10)'!K668)</f>
        <v>SB6</v>
      </c>
      <c r="G668" s="38" t="str">
        <f>IF('query (10)'!J668="","",'query (10)'!J668)</f>
        <v>Laser mark</v>
      </c>
      <c r="H668" s="38" t="str">
        <f>TRIM(UPPER('query (10)'!J668))</f>
        <v>LASER MARK</v>
      </c>
      <c r="I668" s="38" t="str">
        <f>IF('query (10)'!F668="","",'query (10)'!F668)</f>
        <v>Time-based Maintenance</v>
      </c>
      <c r="J668" s="38" t="str">
        <f>IF('query (10)'!F668="","",IFERROR(INDEX(Cleaning_Rules!$B$14:$B$17,MATCH(TRIM('query (10)'!F668),Cleaning_Rules!$A$14:$A$17,0)),"UNKNOWN"))</f>
        <v>TBM</v>
      </c>
      <c r="K668" s="38" t="str">
        <f>IF('query (10)'!G668="","",'query (10)'!G668)</f>
        <v>เสร็จสิ้น</v>
      </c>
      <c r="L668" s="38" t="str">
        <f>IF('query (10)'!G668="","MISSING",IFERROR(INDEX(Cleaning_Rules!$B$5:$B$10,MATCH(TRIM('query (10)'!G668),Cleaning_Rules!$A$5:$A$10,0)),"UNKNOWN"))</f>
        <v>COMPLETED</v>
      </c>
      <c r="M668" s="38" t="str">
        <f>IF('query (10)'!I668="","",'query (10)'!I668)</f>
        <v>Electrical</v>
      </c>
      <c r="N668" s="38" t="str">
        <f>IF('query (10)'!O668="","",'query (10)'!O668)</f>
        <v>Cleaning</v>
      </c>
      <c r="O668" s="38" t="str">
        <f>IF('query (10)'!P668="","",'query (10)'!P668)</f>
        <v>Medium</v>
      </c>
      <c r="P668" s="38" t="str">
        <f>IF('query (10)'!N668="","",'query (10)'!N668)</f>
        <v xml:space="preserve">- Change dust filter of Apiste
- Check condition of laser head/ controller </v>
      </c>
      <c r="Q668" s="38" t="str">
        <f>TRIM('query (10)'!N668)</f>
        <v>- Change dust filter of Apiste
- Check condition of laser head/ controller</v>
      </c>
      <c r="R668" s="38" t="str">
        <f>TRIM(UPPER('query (10)'!R668))</f>
        <v/>
      </c>
      <c r="S668" s="38" t="str">
        <f>TRIM(UPPER('query (10)'!S668))</f>
        <v/>
      </c>
      <c r="T668" s="38" t="str">
        <f>IF('query (10)'!Q668="","",TRIM(UPPER('query (10)'!Q668)))</f>
        <v/>
      </c>
      <c r="U668" s="38" t="str">
        <f>IF('query (10)'!T668="","",'query (10)'!T668)</f>
        <v/>
      </c>
      <c r="V668" s="39" t="str">
        <f>IF('query (10)'!T668="","",IFERROR(VALUE('query (10)'!T668),""))</f>
        <v/>
      </c>
      <c r="W668" s="40">
        <f>IF('query (10)'!U668="","",'query (10)'!U668)</f>
        <v>0</v>
      </c>
      <c r="X668" s="39">
        <f>IF('query (10)'!V668="","",'query (10)'!V668)</f>
        <v>90</v>
      </c>
      <c r="Y668" s="41">
        <f>IF('query (10)'!W668="","",'query (10)'!W668)</f>
        <v>46042</v>
      </c>
      <c r="Z668" s="41">
        <f>IF('query (10)'!X668="","",'query (10)'!X668)</f>
        <v>46072</v>
      </c>
      <c r="AA668" s="41">
        <f>IF('query (10)'!Y668="","",'query (10)'!Y668)</f>
        <v>46072</v>
      </c>
      <c r="AB668" s="41">
        <f>IF('query (10)'!Z668="","",'query (10)'!Z668)</f>
        <v>46162</v>
      </c>
      <c r="AC668" s="38" t="str">
        <f>IF(OR('query (10)'!AA668="",COUNTIF(Cleaning_Rules!$A$21:$A$26,TRIM('query (10)'!AA668))&gt;0),"",TRIM('query (10)'!AA668))</f>
        <v/>
      </c>
      <c r="AD668" s="38" t="str">
        <f>IF('query (10)'!AB668="","",TRIM(IFERROR(_xlfn.TEXTBEFORE('query (10)'!AB668,"("),'query (10)'!AB668)))</f>
        <v>เริ่มซ่อมงาน PM แล้ว รับผิดชอบโดย PIYAPONG THONGSAN</v>
      </c>
      <c r="AE668" s="38" t="str">
        <f>IFERROR(LOWER(TRIM(_xlfn.TEXTBEFORE(_xlfn.TEXTAFTER('query (10)'!AB668,"("),")"))),"")</f>
        <v>thongsan-p-3769@nsk.com</v>
      </c>
      <c r="AF668" s="38" t="str">
        <f>IF('query (10)'!AD668="","",TRIM('query (10)'!AD668))</f>
        <v>พงษ์พิทักษ์ ศรไชย</v>
      </c>
      <c r="AG668" s="38" t="str">
        <f>IF('query (10)'!AE668="","",TRIM('query (10)'!AE668))</f>
        <v>พงษ์พิทักษ์ ศรไชย</v>
      </c>
      <c r="AH668" s="38" t="str">
        <f>IF('query (10)'!AF668="","",IFERROR(VALUE('query (10)'!AF668),""))</f>
        <v/>
      </c>
      <c r="AI668" s="38" t="str">
        <f>IF('query (10)'!AG668="","",TRIM('query (10)'!AG668))</f>
        <v/>
      </c>
      <c r="AJ668" s="38" t="str">
        <f>IF('query (10)'!AH668="","",IFERROR(VALUE('query (10)'!AH668),""))</f>
        <v/>
      </c>
      <c r="AK668" s="38" t="str">
        <f>IF('query (10)'!AI668="","",TRIM('query (10)'!AI668))</f>
        <v/>
      </c>
      <c r="AL668" s="42">
        <f t="shared" si="50"/>
        <v>2026</v>
      </c>
      <c r="AM668" s="42" t="str">
        <f t="shared" si="51"/>
        <v>2026-01</v>
      </c>
      <c r="AN668" s="42" t="str">
        <f t="shared" ca="1" si="52"/>
        <v/>
      </c>
      <c r="AO668" s="42" t="str">
        <f t="shared" si="53"/>
        <v>MA-799 | LASER MARKER MACHINE | SB6 | LASER MARK | Time-based Maintenance | Electrical | Cleaning | Medium | - Change dust filter of Apiste
- Check condition of laser head/ controller | เริ่มซ่อมงาน PM แล้ว รับผิดชอบโดย PIYAPONG THONGSAN | พงษ์พิทักษ์ ศรไชย</v>
      </c>
      <c r="AP668" s="42" t="str">
        <f>_xlfn.TEXTJOIN("; ",TRUE,IF(COUNTA('query (10)'!A668:AK668)&lt;=6,"NEAR_EMPTY_ROW",""),IF($K668="","MISSING_STATUS",""),IF(AND($K668="เสร็จสิ้น",$Z668=""),"DONE_NO_ACTUAL_DATE",""),IF(AND($I668="Condition-based Maintenance",$AH668=""),"CBM_NO_MEASUREMENT",""),IF(OR($X668="",$X668=0),"INVALID_PERIOD",""),IF(AND($AA668&lt;&gt;"",$AB668&lt;&gt;"",$AB668&lt;$AA668),"DATE_SEQUENCE_ERROR",""),IF(AND($AB668&lt;&gt;"",$AB668&gt;DATE(2030,12,31)),"DATE_OUTLIER",""),IF($C668="","MISSING_QRCODE",""),IF($J668="UNKNOWN","UNKNOWN_PM_TYPE",""),IF($L668="UNKNOWN","UNKNOWN_STATUS",""))</f>
        <v/>
      </c>
      <c r="AQ668" s="42" t="str">
        <f t="shared" si="54"/>
        <v>NO</v>
      </c>
    </row>
    <row r="669" spans="1:43" x14ac:dyDescent="0.3">
      <c r="A669" s="38">
        <f>IF('query (10)'!A669="","",'query (10)'!A669)</f>
        <v>798</v>
      </c>
      <c r="B669" s="38">
        <f>IF('query (10)'!B669="","",'query (10)'!B669)</f>
        <v>18047</v>
      </c>
      <c r="C669" s="38" t="str">
        <f>TRIM(UPPER('query (10)'!M669))</f>
        <v>GR-862</v>
      </c>
      <c r="D669" s="38" t="str">
        <f>TRIM(UPPER(IFERROR(_xlfn.TEXTBEFORE('query (10)'!L669,"("),'query (10)'!L669)))</f>
        <v>INNER RING RACEWAY GRINDING M/C</v>
      </c>
      <c r="E669" s="38" t="str">
        <f>IFERROR(TRIM(UPPER(_xlfn.TEXTBEFORE(_xlfn.TEXTAFTER('query (10)'!L669,"("),")"))),"")</f>
        <v/>
      </c>
      <c r="F669" s="38" t="str">
        <f>TRIM('query (10)'!K669)</f>
        <v>SB8</v>
      </c>
      <c r="G669" s="38" t="str">
        <f>IF('query (10)'!J669="","",'query (10)'!J669)</f>
        <v xml:space="preserve">Into guage ADV./ RET. </v>
      </c>
      <c r="H669" s="38" t="str">
        <f>TRIM(UPPER('query (10)'!J669))</f>
        <v>INTO GUAGE ADV./ RET.</v>
      </c>
      <c r="I669" s="38" t="str">
        <f>IF('query (10)'!F669="","",'query (10)'!F669)</f>
        <v>Usage-based Maintenance</v>
      </c>
      <c r="J669" s="38" t="str">
        <f>IF('query (10)'!F669="","",IFERROR(INDEX(Cleaning_Rules!$B$14:$B$17,MATCH(TRIM('query (10)'!F669),Cleaning_Rules!$A$14:$A$17,0)),"UNKNOWN"))</f>
        <v>UBM</v>
      </c>
      <c r="K669" s="38" t="str">
        <f>IF('query (10)'!G669="","",'query (10)'!G669)</f>
        <v>เสร็จสิ้น</v>
      </c>
      <c r="L669" s="38" t="str">
        <f>IF('query (10)'!G669="","MISSING",IFERROR(INDEX(Cleaning_Rules!$B$5:$B$10,MATCH(TRIM('query (10)'!G669),Cleaning_Rules!$A$5:$A$10,0)),"UNKNOWN"))</f>
        <v>COMPLETED</v>
      </c>
      <c r="M669" s="38" t="str">
        <f>IF('query (10)'!I669="","",'query (10)'!I669)</f>
        <v>Electrical</v>
      </c>
      <c r="N669" s="38" t="str">
        <f>IF('query (10)'!O669="","",'query (10)'!O669)</f>
        <v>Part Change</v>
      </c>
      <c r="O669" s="38" t="str">
        <f>IF('query (10)'!P669="","",'query (10)'!P669)</f>
        <v>Medium</v>
      </c>
      <c r="P669" s="38" t="str">
        <f>IF('query (10)'!N669="","",'query (10)'!N669)</f>
        <v>Change new sensor of proximity</v>
      </c>
      <c r="Q669" s="38" t="str">
        <f>TRIM('query (10)'!N669)</f>
        <v>Change new sensor of proximity</v>
      </c>
      <c r="R669" s="38" t="str">
        <f>TRIM(UPPER('query (10)'!R669))</f>
        <v>SENSOR</v>
      </c>
      <c r="S669" s="38" t="str">
        <f>TRIM(UPPER('query (10)'!S669))</f>
        <v>FL7M-2J6HD</v>
      </c>
      <c r="T669" s="38" t="str">
        <f>IF('query (10)'!Q669="","",TRIM(UPPER('query (10)'!Q669)))</f>
        <v/>
      </c>
      <c r="U669" s="38" t="str">
        <f>IF('query (10)'!T669="","",'query (10)'!T669)</f>
        <v>2</v>
      </c>
      <c r="V669" s="39">
        <f>IF('query (10)'!T669="","",IFERROR(VALUE('query (10)'!T669),""))</f>
        <v>2</v>
      </c>
      <c r="W669" s="40">
        <f>IF('query (10)'!U669="","",'query (10)'!U669)</f>
        <v>0</v>
      </c>
      <c r="X669" s="39">
        <f>IF('query (10)'!V669="","",'query (10)'!V669)</f>
        <v>180</v>
      </c>
      <c r="Y669" s="41">
        <f>IF('query (10)'!W669="","",'query (10)'!W669)</f>
        <v>46044</v>
      </c>
      <c r="Z669" s="41">
        <f>IF('query (10)'!X669="","",'query (10)'!X669)</f>
        <v>46069</v>
      </c>
      <c r="AA669" s="41">
        <f>IF('query (10)'!Y669="","",'query (10)'!Y669)</f>
        <v>46069</v>
      </c>
      <c r="AB669" s="41">
        <f>IF('query (10)'!Z669="","",'query (10)'!Z669)</f>
        <v>46249</v>
      </c>
      <c r="AC669" s="38" t="str">
        <f>IF(OR('query (10)'!AA669="",COUNTIF(Cleaning_Rules!$A$21:$A$26,TRIM('query (10)'!AA669))&gt;0),"",TRIM('query (10)'!AA669))</f>
        <v>เป็นการปรับปรุงเซนเซอร์ โดยรุ่นที่นำมาใช้นั้นมีความทนทานต่อการกัดกร่อนของสายเคมี โดยเฉพาะน้ำ Coolant เพื่อเพิ่มประสิทธิภาพเซนเซฮร์ให้ทำงานได้นานขึ้นในสภาพแวดล้อมที่รุนแรง</v>
      </c>
      <c r="AD669" s="38" t="str">
        <f>IF('query (10)'!AB669="","",TRIM(IFERROR(_xlfn.TEXTBEFORE('query (10)'!AB669,"("),'query (10)'!AB669)))</f>
        <v>เริ่มซ่อมงาน PM แล้ว รับผิดชอบโดย AMRIN RAKSAPHON</v>
      </c>
      <c r="AE669" s="38" t="str">
        <f>IFERROR(LOWER(TRIM(_xlfn.TEXTBEFORE(_xlfn.TEXTAFTER('query (10)'!AB669,"("),")"))),"")</f>
        <v>amrin@nsk.com</v>
      </c>
      <c r="AF669" s="38" t="str">
        <f>IF('query (10)'!AD669="","",TRIM('query (10)'!AD669))</f>
        <v>พงษ์พิทักษ์ ศรไชย</v>
      </c>
      <c r="AG669" s="38" t="str">
        <f>IF('query (10)'!AE669="","",TRIM('query (10)'!AE669))</f>
        <v>อัมรินทร์ รักษาพล</v>
      </c>
      <c r="AH669" s="38" t="str">
        <f>IF('query (10)'!AF669="","",IFERROR(VALUE('query (10)'!AF669),""))</f>
        <v/>
      </c>
      <c r="AI669" s="38" t="str">
        <f>IF('query (10)'!AG669="","",TRIM('query (10)'!AG669))</f>
        <v/>
      </c>
      <c r="AJ669" s="38" t="str">
        <f>IF('query (10)'!AH669="","",IFERROR(VALUE('query (10)'!AH669),""))</f>
        <v/>
      </c>
      <c r="AK669" s="38" t="str">
        <f>IF('query (10)'!AI669="","",TRIM('query (10)'!AI669))</f>
        <v/>
      </c>
      <c r="AL669" s="42">
        <f t="shared" si="50"/>
        <v>2026</v>
      </c>
      <c r="AM669" s="42" t="str">
        <f t="shared" si="51"/>
        <v>2026-01</v>
      </c>
      <c r="AN669" s="42" t="str">
        <f t="shared" ca="1" si="52"/>
        <v/>
      </c>
      <c r="AO669" s="42" t="str">
        <f t="shared" si="53"/>
        <v>GR-862 | INNER RING RACEWAY GRINDING M/C | SB8 | INTO GUAGE ADV./ RET. | Usage-based Maintenance | Electrical | Part Change | Medium | Change new sensor of proximity | SENSOR | FL7M-2J6HD | เป็นการปรับปรุงเซนเซอร์ โดยรุ่นที่นำมาใช้นั้นมีความทนทานต่อการกัดกร่อนของสายเคมี โดยเฉพาะน้ำ Coolant เพื่อเพิ่มประสิทธิภาพเซนเซฮร์ให้ทำงานได้นานขึ้นในสภาพแวดล้อมที่รุนแรง | เริ่มซ่อมงาน PM แล้ว รับผิดชอบโดย AMRIN RAKSAPHON | อัมรินทร์ รักษาพล</v>
      </c>
      <c r="AP669" s="42" t="str">
        <f>_xlfn.TEXTJOIN("; ",TRUE,IF(COUNTA('query (10)'!A669:AK669)&lt;=6,"NEAR_EMPTY_ROW",""),IF($K669="","MISSING_STATUS",""),IF(AND($K669="เสร็จสิ้น",$Z669=""),"DONE_NO_ACTUAL_DATE",""),IF(AND($I669="Condition-based Maintenance",$AH669=""),"CBM_NO_MEASUREMENT",""),IF(OR($X669="",$X669=0),"INVALID_PERIOD",""),IF(AND($AA669&lt;&gt;"",$AB669&lt;&gt;"",$AB669&lt;$AA669),"DATE_SEQUENCE_ERROR",""),IF(AND($AB669&lt;&gt;"",$AB669&gt;DATE(2030,12,31)),"DATE_OUTLIER",""),IF($C669="","MISSING_QRCODE",""),IF($J669="UNKNOWN","UNKNOWN_PM_TYPE",""),IF($L669="UNKNOWN","UNKNOWN_STATUS",""))</f>
        <v/>
      </c>
      <c r="AQ669" s="42" t="str">
        <f t="shared" si="54"/>
        <v>NO</v>
      </c>
    </row>
    <row r="670" spans="1:43" x14ac:dyDescent="0.3">
      <c r="A670" s="38">
        <f>IF('query (10)'!A670="","",'query (10)'!A670)</f>
        <v>800</v>
      </c>
      <c r="B670" s="38">
        <f>IF('query (10)'!B670="","",'query (10)'!B670)</f>
        <v>18049</v>
      </c>
      <c r="C670" s="38" t="str">
        <f>TRIM(UPPER('query (10)'!M670))</f>
        <v>GR-863</v>
      </c>
      <c r="D670" s="38" t="str">
        <f>TRIM(UPPER(IFERROR(_xlfn.TEXTBEFORE('query (10)'!L670,"("),'query (10)'!L670)))</f>
        <v>INNER RING BORE GRINDING M/C</v>
      </c>
      <c r="E670" s="38" t="str">
        <f>IFERROR(TRIM(UPPER(_xlfn.TEXTBEFORE(_xlfn.TEXTAFTER('query (10)'!L670,"("),")"))),"")</f>
        <v/>
      </c>
      <c r="F670" s="38" t="str">
        <f>TRIM('query (10)'!K670)</f>
        <v>SB8</v>
      </c>
      <c r="G670" s="38" t="str">
        <f>IF('query (10)'!J670="","",'query (10)'!J670)</f>
        <v>Electrical Control</v>
      </c>
      <c r="H670" s="38" t="str">
        <f>TRIM(UPPER('query (10)'!J670))</f>
        <v>ELECTRICAL CONTROL</v>
      </c>
      <c r="I670" s="38" t="str">
        <f>IF('query (10)'!F670="","",'query (10)'!F670)</f>
        <v>Time-based Maintenance</v>
      </c>
      <c r="J670" s="38" t="str">
        <f>IF('query (10)'!F670="","",IFERROR(INDEX(Cleaning_Rules!$B$14:$B$17,MATCH(TRIM('query (10)'!F670),Cleaning_Rules!$A$14:$A$17,0)),"UNKNOWN"))</f>
        <v>TBM</v>
      </c>
      <c r="K670" s="38" t="str">
        <f>IF('query (10)'!G670="","",'query (10)'!G670)</f>
        <v>เสร็จสิ้น</v>
      </c>
      <c r="L670" s="38" t="str">
        <f>IF('query (10)'!G670="","MISSING",IFERROR(INDEX(Cleaning_Rules!$B$5:$B$10,MATCH(TRIM('query (10)'!G670),Cleaning_Rules!$A$5:$A$10,0)),"UNKNOWN"))</f>
        <v>COMPLETED</v>
      </c>
      <c r="M670" s="38" t="str">
        <f>IF('query (10)'!I670="","",'query (10)'!I670)</f>
        <v>Electrical</v>
      </c>
      <c r="N670" s="38" t="str">
        <f>IF('query (10)'!O670="","",'query (10)'!O670)</f>
        <v>Inspection</v>
      </c>
      <c r="O670" s="38" t="str">
        <f>IF('query (10)'!P670="","",'query (10)'!P670)</f>
        <v>Medium</v>
      </c>
      <c r="P670" s="38" t="str">
        <f>IF('query (10)'!N670="","",'query (10)'!N670)</f>
        <v>- Check condition of proximity
- Check condition of reed switch</v>
      </c>
      <c r="Q670" s="38" t="str">
        <f>TRIM('query (10)'!N670)</f>
        <v>- Check condition of proximity
- Check condition of reed switch</v>
      </c>
      <c r="R670" s="38" t="str">
        <f>TRIM(UPPER('query (10)'!R670))</f>
        <v/>
      </c>
      <c r="S670" s="38" t="str">
        <f>TRIM(UPPER('query (10)'!S670))</f>
        <v/>
      </c>
      <c r="T670" s="38" t="str">
        <f>IF('query (10)'!Q670="","",TRIM(UPPER('query (10)'!Q670)))</f>
        <v/>
      </c>
      <c r="U670" s="38" t="str">
        <f>IF('query (10)'!T670="","",'query (10)'!T670)</f>
        <v/>
      </c>
      <c r="V670" s="39" t="str">
        <f>IF('query (10)'!T670="","",IFERROR(VALUE('query (10)'!T670),""))</f>
        <v/>
      </c>
      <c r="W670" s="40">
        <f>IF('query (10)'!U670="","",'query (10)'!U670)</f>
        <v>0</v>
      </c>
      <c r="X670" s="39">
        <f>IF('query (10)'!V670="","",'query (10)'!V670)</f>
        <v>90</v>
      </c>
      <c r="Y670" s="41">
        <f>IF('query (10)'!W670="","",'query (10)'!W670)</f>
        <v>46044</v>
      </c>
      <c r="Z670" s="41">
        <f>IF('query (10)'!X670="","",'query (10)'!X670)</f>
        <v>46069</v>
      </c>
      <c r="AA670" s="41">
        <f>IF('query (10)'!Y670="","",'query (10)'!Y670)</f>
        <v>46069</v>
      </c>
      <c r="AB670" s="41">
        <f>IF('query (10)'!Z670="","",'query (10)'!Z670)</f>
        <v>46159</v>
      </c>
      <c r="AC670" s="38" t="str">
        <f>IF(OR('query (10)'!AA670="",COUNTIF(Cleaning_Rules!$A$21:$A$26,TRIM('query (10)'!AA670))&gt;0),"",TRIM('query (10)'!AA670))</f>
        <v/>
      </c>
      <c r="AD670" s="38" t="str">
        <f>IF('query (10)'!AB670="","",TRIM(IFERROR(_xlfn.TEXTBEFORE('query (10)'!AB670,"("),'query (10)'!AB670)))</f>
        <v>เริ่มซ่อมงาน PM แล้ว รับผิดชอบโดย AMRIN RAKSAPHON</v>
      </c>
      <c r="AE670" s="38" t="str">
        <f>IFERROR(LOWER(TRIM(_xlfn.TEXTBEFORE(_xlfn.TEXTAFTER('query (10)'!AB670,"("),")"))),"")</f>
        <v>amrin@nsk.com</v>
      </c>
      <c r="AF670" s="38" t="str">
        <f>IF('query (10)'!AD670="","",TRIM('query (10)'!AD670))</f>
        <v>พงษ์พิทักษ์ ศรไชย</v>
      </c>
      <c r="AG670" s="38" t="str">
        <f>IF('query (10)'!AE670="","",TRIM('query (10)'!AE670))</f>
        <v>อัมรินทร์ รักษาพล</v>
      </c>
      <c r="AH670" s="38" t="str">
        <f>IF('query (10)'!AF670="","",IFERROR(VALUE('query (10)'!AF670),""))</f>
        <v/>
      </c>
      <c r="AI670" s="38" t="str">
        <f>IF('query (10)'!AG670="","",TRIM('query (10)'!AG670))</f>
        <v/>
      </c>
      <c r="AJ670" s="38" t="str">
        <f>IF('query (10)'!AH670="","",IFERROR(VALUE('query (10)'!AH670),""))</f>
        <v/>
      </c>
      <c r="AK670" s="38" t="str">
        <f>IF('query (10)'!AI670="","",TRIM('query (10)'!AI670))</f>
        <v/>
      </c>
      <c r="AL670" s="42">
        <f t="shared" si="50"/>
        <v>2026</v>
      </c>
      <c r="AM670" s="42" t="str">
        <f t="shared" si="51"/>
        <v>2026-01</v>
      </c>
      <c r="AN670" s="42" t="str">
        <f t="shared" ca="1" si="52"/>
        <v/>
      </c>
      <c r="AO670" s="42" t="str">
        <f t="shared" si="53"/>
        <v>GR-863 | INNER RING BORE GRINDING M/C | SB8 | ELECTRICAL CONTROL | Time-based Maintenance | Electrical | Inspection | Medium | - Check condition of proximity
- Check condition of reed switch | เริ่มซ่อมงาน PM แล้ว รับผิดชอบโดย AMRIN RAKSAPHON | อัมรินทร์ รักษาพล</v>
      </c>
      <c r="AP670" s="42" t="str">
        <f>_xlfn.TEXTJOIN("; ",TRUE,IF(COUNTA('query (10)'!A670:AK670)&lt;=6,"NEAR_EMPTY_ROW",""),IF($K670="","MISSING_STATUS",""),IF(AND($K670="เสร็จสิ้น",$Z670=""),"DONE_NO_ACTUAL_DATE",""),IF(AND($I670="Condition-based Maintenance",$AH670=""),"CBM_NO_MEASUREMENT",""),IF(OR($X670="",$X670=0),"INVALID_PERIOD",""),IF(AND($AA670&lt;&gt;"",$AB670&lt;&gt;"",$AB670&lt;$AA670),"DATE_SEQUENCE_ERROR",""),IF(AND($AB670&lt;&gt;"",$AB670&gt;DATE(2030,12,31)),"DATE_OUTLIER",""),IF($C670="","MISSING_QRCODE",""),IF($J670="UNKNOWN","UNKNOWN_PM_TYPE",""),IF($L670="UNKNOWN","UNKNOWN_STATUS",""))</f>
        <v/>
      </c>
      <c r="AQ670" s="42" t="str">
        <f t="shared" si="54"/>
        <v>NO</v>
      </c>
    </row>
    <row r="671" spans="1:43" x14ac:dyDescent="0.3">
      <c r="A671" s="38">
        <f>IF('query (10)'!A671="","",'query (10)'!A671)</f>
        <v>801</v>
      </c>
      <c r="B671" s="38">
        <f>IF('query (10)'!B671="","",'query (10)'!B671)</f>
        <v>18050</v>
      </c>
      <c r="C671" s="38" t="str">
        <f>TRIM(UPPER('query (10)'!M671))</f>
        <v>CH-873</v>
      </c>
      <c r="D671" s="38" t="str">
        <f>TRIM(UPPER(IFERROR(_xlfn.TEXTBEFORE('query (10)'!L671,"("),'query (10)'!L671)))</f>
        <v>AUTOMATIC VIBRATION TESTING M/C.</v>
      </c>
      <c r="E671" s="38" t="str">
        <f>IFERROR(TRIM(UPPER(_xlfn.TEXTBEFORE(_xlfn.TEXTAFTER('query (10)'!L671,"("),")"))),"")</f>
        <v/>
      </c>
      <c r="F671" s="38" t="str">
        <f>TRIM('query (10)'!K671)</f>
        <v>SB8</v>
      </c>
      <c r="G671" s="38" t="str">
        <f>IF('query (10)'!J671="","",'query (10)'!J671)</f>
        <v>ventilation fan</v>
      </c>
      <c r="H671" s="38" t="str">
        <f>TRIM(UPPER('query (10)'!J671))</f>
        <v>VENTILATION FAN</v>
      </c>
      <c r="I671" s="38" t="str">
        <f>IF('query (10)'!F671="","",'query (10)'!F671)</f>
        <v>Time-based Maintenance</v>
      </c>
      <c r="J671" s="38" t="str">
        <f>IF('query (10)'!F671="","",IFERROR(INDEX(Cleaning_Rules!$B$14:$B$17,MATCH(TRIM('query (10)'!F671),Cleaning_Rules!$A$14:$A$17,0)),"UNKNOWN"))</f>
        <v>TBM</v>
      </c>
      <c r="K671" s="38" t="str">
        <f>IF('query (10)'!G671="","",'query (10)'!G671)</f>
        <v>เสร็จสิ้น</v>
      </c>
      <c r="L671" s="38" t="str">
        <f>IF('query (10)'!G671="","MISSING",IFERROR(INDEX(Cleaning_Rules!$B$5:$B$10,MATCH(TRIM('query (10)'!G671),Cleaning_Rules!$A$5:$A$10,0)),"UNKNOWN"))</f>
        <v>COMPLETED</v>
      </c>
      <c r="M671" s="38" t="str">
        <f>IF('query (10)'!I671="","",'query (10)'!I671)</f>
        <v>Electrical</v>
      </c>
      <c r="N671" s="38" t="str">
        <f>IF('query (10)'!O671="","",'query (10)'!O671)</f>
        <v>Inspection</v>
      </c>
      <c r="O671" s="38" t="str">
        <f>IF('query (10)'!P671="","",'query (10)'!P671)</f>
        <v>Medium</v>
      </c>
      <c r="P671" s="38" t="str">
        <f>IF('query (10)'!N671="","",'query (10)'!N671)</f>
        <v>Cleaning hot&amp;cooling of Ventilation Fan</v>
      </c>
      <c r="Q671" s="38" t="str">
        <f>TRIM('query (10)'!N671)</f>
        <v>Cleaning hot&amp;cooling of Ventilation Fan</v>
      </c>
      <c r="R671" s="38" t="str">
        <f>TRIM(UPPER('query (10)'!R671))</f>
        <v/>
      </c>
      <c r="S671" s="38" t="str">
        <f>TRIM(UPPER('query (10)'!S671))</f>
        <v/>
      </c>
      <c r="T671" s="38" t="str">
        <f>IF('query (10)'!Q671="","",TRIM(UPPER('query (10)'!Q671)))</f>
        <v/>
      </c>
      <c r="U671" s="38" t="str">
        <f>IF('query (10)'!T671="","",'query (10)'!T671)</f>
        <v/>
      </c>
      <c r="V671" s="39" t="str">
        <f>IF('query (10)'!T671="","",IFERROR(VALUE('query (10)'!T671),""))</f>
        <v/>
      </c>
      <c r="W671" s="40">
        <f>IF('query (10)'!U671="","",'query (10)'!U671)</f>
        <v>0</v>
      </c>
      <c r="X671" s="39">
        <f>IF('query (10)'!V671="","",'query (10)'!V671)</f>
        <v>90</v>
      </c>
      <c r="Y671" s="41">
        <f>IF('query (10)'!W671="","",'query (10)'!W671)</f>
        <v>46044</v>
      </c>
      <c r="Z671" s="41">
        <f>IF('query (10)'!X671="","",'query (10)'!X671)</f>
        <v>46090</v>
      </c>
      <c r="AA671" s="41">
        <f>IF('query (10)'!Y671="","",'query (10)'!Y671)</f>
        <v>46090</v>
      </c>
      <c r="AB671" s="41">
        <f>IF('query (10)'!Z671="","",'query (10)'!Z671)</f>
        <v>46180</v>
      </c>
      <c r="AC671" s="38" t="str">
        <f>IF(OR('query (10)'!AA671="",COUNTIF(Cleaning_Rules!$A$21:$A$26,TRIM('query (10)'!AA671))&gt;0),"",TRIM('query (10)'!AA671))</f>
        <v/>
      </c>
      <c r="AD671" s="38" t="str">
        <f>IF('query (10)'!AB671="","",TRIM(IFERROR(_xlfn.TEXTBEFORE('query (10)'!AB671,"("),'query (10)'!AB671)))</f>
        <v>เริ่มซ่อมงาน PM แล้ว รับผิดชอบโดย NATDANAI JUTHATHEP</v>
      </c>
      <c r="AE671" s="38" t="str">
        <f>IFERROR(LOWER(TRIM(_xlfn.TEXTBEFORE(_xlfn.TEXTAFTER('query (10)'!AB671,"("),")"))),"")</f>
        <v>juthathep-n-4697@nsk.com</v>
      </c>
      <c r="AF671" s="38" t="str">
        <f>IF('query (10)'!AD671="","",TRIM('query (10)'!AD671))</f>
        <v>พงษ์พิทักษ์ ศรไชย</v>
      </c>
      <c r="AG671" s="38" t="str">
        <f>IF('query (10)'!AE671="","",TRIM('query (10)'!AE671))</f>
        <v>ณัฐดนัย จุฑาเทพ</v>
      </c>
      <c r="AH671" s="38" t="str">
        <f>IF('query (10)'!AF671="","",IFERROR(VALUE('query (10)'!AF671),""))</f>
        <v/>
      </c>
      <c r="AI671" s="38" t="str">
        <f>IF('query (10)'!AG671="","",TRIM('query (10)'!AG671))</f>
        <v/>
      </c>
      <c r="AJ671" s="38" t="str">
        <f>IF('query (10)'!AH671="","",IFERROR(VALUE('query (10)'!AH671),""))</f>
        <v/>
      </c>
      <c r="AK671" s="38" t="str">
        <f>IF('query (10)'!AI671="","",TRIM('query (10)'!AI671))</f>
        <v/>
      </c>
      <c r="AL671" s="42">
        <f t="shared" si="50"/>
        <v>2026</v>
      </c>
      <c r="AM671" s="42" t="str">
        <f t="shared" si="51"/>
        <v>2026-01</v>
      </c>
      <c r="AN671" s="42" t="str">
        <f t="shared" ca="1" si="52"/>
        <v/>
      </c>
      <c r="AO671" s="42" t="str">
        <f t="shared" si="53"/>
        <v>CH-873 | AUTOMATIC VIBRATION TESTING M/C. | SB8 | VENTILATION FAN | Time-based Maintenance | Electrical | Inspection | Medium | Cleaning hot&amp;cooling of Ventilation Fan | เริ่มซ่อมงาน PM แล้ว รับผิดชอบโดย NATDANAI JUTHATHEP | ณัฐดนัย จุฑาเทพ</v>
      </c>
      <c r="AP671" s="42" t="str">
        <f>_xlfn.TEXTJOIN("; ",TRUE,IF(COUNTA('query (10)'!A671:AK671)&lt;=6,"NEAR_EMPTY_ROW",""),IF($K671="","MISSING_STATUS",""),IF(AND($K671="เสร็จสิ้น",$Z671=""),"DONE_NO_ACTUAL_DATE",""),IF(AND($I671="Condition-based Maintenance",$AH671=""),"CBM_NO_MEASUREMENT",""),IF(OR($X671="",$X671=0),"INVALID_PERIOD",""),IF(AND($AA671&lt;&gt;"",$AB671&lt;&gt;"",$AB671&lt;$AA671),"DATE_SEQUENCE_ERROR",""),IF(AND($AB671&lt;&gt;"",$AB671&gt;DATE(2030,12,31)),"DATE_OUTLIER",""),IF($C671="","MISSING_QRCODE",""),IF($J671="UNKNOWN","UNKNOWN_PM_TYPE",""),IF($L671="UNKNOWN","UNKNOWN_STATUS",""))</f>
        <v/>
      </c>
      <c r="AQ671" s="42" t="str">
        <f t="shared" si="54"/>
        <v>NO</v>
      </c>
    </row>
    <row r="672" spans="1:43" x14ac:dyDescent="0.3">
      <c r="A672" s="38">
        <f>IF('query (10)'!A672="","",'query (10)'!A672)</f>
        <v>802</v>
      </c>
      <c r="B672" s="38">
        <f>IF('query (10)'!B672="","",'query (10)'!B672)</f>
        <v>18051</v>
      </c>
      <c r="C672" s="38" t="str">
        <f>TRIM(UPPER('query (10)'!M672))</f>
        <v>MA-876</v>
      </c>
      <c r="D672" s="38" t="str">
        <f>TRIM(UPPER(IFERROR(_xlfn.TEXTBEFORE('query (10)'!L672,"("),'query (10)'!L672)))</f>
        <v>LASER MARKER M/C.</v>
      </c>
      <c r="E672" s="38" t="str">
        <f>IFERROR(TRIM(UPPER(_xlfn.TEXTBEFORE(_xlfn.TEXTAFTER('query (10)'!L672,"("),")"))),"")</f>
        <v/>
      </c>
      <c r="F672" s="38" t="str">
        <f>TRIM('query (10)'!K672)</f>
        <v>SB8</v>
      </c>
      <c r="G672" s="38" t="str">
        <f>IF('query (10)'!J672="","",'query (10)'!J672)</f>
        <v>Laser Mark</v>
      </c>
      <c r="H672" s="38" t="str">
        <f>TRIM(UPPER('query (10)'!J672))</f>
        <v>LASER MARK</v>
      </c>
      <c r="I672" s="38" t="str">
        <f>IF('query (10)'!F672="","",'query (10)'!F672)</f>
        <v>Time-based Maintenance</v>
      </c>
      <c r="J672" s="38" t="str">
        <f>IF('query (10)'!F672="","",IFERROR(INDEX(Cleaning_Rules!$B$14:$B$17,MATCH(TRIM('query (10)'!F672),Cleaning_Rules!$A$14:$A$17,0)),"UNKNOWN"))</f>
        <v>TBM</v>
      </c>
      <c r="K672" s="38" t="str">
        <f>IF('query (10)'!G672="","",'query (10)'!G672)</f>
        <v>เสร็จสิ้น</v>
      </c>
      <c r="L672" s="38" t="str">
        <f>IF('query (10)'!G672="","MISSING",IFERROR(INDEX(Cleaning_Rules!$B$5:$B$10,MATCH(TRIM('query (10)'!G672),Cleaning_Rules!$A$5:$A$10,0)),"UNKNOWN"))</f>
        <v>COMPLETED</v>
      </c>
      <c r="M672" s="38" t="str">
        <f>IF('query (10)'!I672="","",'query (10)'!I672)</f>
        <v>Electrical</v>
      </c>
      <c r="N672" s="38" t="str">
        <f>IF('query (10)'!O672="","",'query (10)'!O672)</f>
        <v>Inspection</v>
      </c>
      <c r="O672" s="38" t="str">
        <f>IF('query (10)'!P672="","",'query (10)'!P672)</f>
        <v>Medium</v>
      </c>
      <c r="P672" s="38" t="str">
        <f>IF('query (10)'!N672="","",'query (10)'!N672)</f>
        <v xml:space="preserve">- Change dust filter of Apiste
- Check condition of laser head/ controller </v>
      </c>
      <c r="Q672" s="38" t="str">
        <f>TRIM('query (10)'!N672)</f>
        <v>- Change dust filter of Apiste
- Check condition of laser head/ controller</v>
      </c>
      <c r="R672" s="38" t="str">
        <f>TRIM(UPPER('query (10)'!R672))</f>
        <v/>
      </c>
      <c r="S672" s="38" t="str">
        <f>TRIM(UPPER('query (10)'!S672))</f>
        <v/>
      </c>
      <c r="T672" s="38" t="str">
        <f>IF('query (10)'!Q672="","",TRIM(UPPER('query (10)'!Q672)))</f>
        <v/>
      </c>
      <c r="U672" s="38" t="str">
        <f>IF('query (10)'!T672="","",'query (10)'!T672)</f>
        <v/>
      </c>
      <c r="V672" s="39" t="str">
        <f>IF('query (10)'!T672="","",IFERROR(VALUE('query (10)'!T672),""))</f>
        <v/>
      </c>
      <c r="W672" s="40">
        <f>IF('query (10)'!U672="","",'query (10)'!U672)</f>
        <v>0</v>
      </c>
      <c r="X672" s="39">
        <f>IF('query (10)'!V672="","",'query (10)'!V672)</f>
        <v>90</v>
      </c>
      <c r="Y672" s="41">
        <f>IF('query (10)'!W672="","",'query (10)'!W672)</f>
        <v>46044</v>
      </c>
      <c r="Z672" s="41">
        <f>IF('query (10)'!X672="","",'query (10)'!X672)</f>
        <v>46090</v>
      </c>
      <c r="AA672" s="41">
        <f>IF('query (10)'!Y672="","",'query (10)'!Y672)</f>
        <v>46090</v>
      </c>
      <c r="AB672" s="41">
        <f>IF('query (10)'!Z672="","",'query (10)'!Z672)</f>
        <v>46180</v>
      </c>
      <c r="AC672" s="38" t="str">
        <f>IF(OR('query (10)'!AA672="",COUNTIF(Cleaning_Rules!$A$21:$A$26,TRIM('query (10)'!AA672))&gt;0),"",TRIM('query (10)'!AA672))</f>
        <v/>
      </c>
      <c r="AD672" s="38" t="str">
        <f>IF('query (10)'!AB672="","",TRIM(IFERROR(_xlfn.TEXTBEFORE('query (10)'!AB672,"("),'query (10)'!AB672)))</f>
        <v>เริ่มซ่อมงาน PM แล้ว รับผิดชอบโดย NATDANAI JUTHATHEP</v>
      </c>
      <c r="AE672" s="38" t="str">
        <f>IFERROR(LOWER(TRIM(_xlfn.TEXTBEFORE(_xlfn.TEXTAFTER('query (10)'!AB672,"("),")"))),"")</f>
        <v>juthathep-n-4697@nsk.com</v>
      </c>
      <c r="AF672" s="38" t="str">
        <f>IF('query (10)'!AD672="","",TRIM('query (10)'!AD672))</f>
        <v>พงษ์พิทักษ์ ศรไชย</v>
      </c>
      <c r="AG672" s="38" t="str">
        <f>IF('query (10)'!AE672="","",TRIM('query (10)'!AE672))</f>
        <v>ณัฐดนัย จุฑาเทพ</v>
      </c>
      <c r="AH672" s="38" t="str">
        <f>IF('query (10)'!AF672="","",IFERROR(VALUE('query (10)'!AF672),""))</f>
        <v/>
      </c>
      <c r="AI672" s="38" t="str">
        <f>IF('query (10)'!AG672="","",TRIM('query (10)'!AG672))</f>
        <v/>
      </c>
      <c r="AJ672" s="38" t="str">
        <f>IF('query (10)'!AH672="","",IFERROR(VALUE('query (10)'!AH672),""))</f>
        <v/>
      </c>
      <c r="AK672" s="38" t="str">
        <f>IF('query (10)'!AI672="","",TRIM('query (10)'!AI672))</f>
        <v/>
      </c>
      <c r="AL672" s="42">
        <f t="shared" si="50"/>
        <v>2026</v>
      </c>
      <c r="AM672" s="42" t="str">
        <f t="shared" si="51"/>
        <v>2026-01</v>
      </c>
      <c r="AN672" s="42" t="str">
        <f t="shared" ca="1" si="52"/>
        <v/>
      </c>
      <c r="AO672" s="42" t="str">
        <f t="shared" si="53"/>
        <v>MA-876 | LASER MARKER M/C. | SB8 | LASER MARK | Time-based Maintenance | Electrical | Inspection | Medium | - Change dust filter of Apiste
- Check condition of laser head/ controller | เริ่มซ่อมงาน PM แล้ว รับผิดชอบโดย NATDANAI JUTHATHEP | ณัฐดนัย จุฑาเทพ</v>
      </c>
      <c r="AP672" s="42" t="str">
        <f>_xlfn.TEXTJOIN("; ",TRUE,IF(COUNTA('query (10)'!A672:AK672)&lt;=6,"NEAR_EMPTY_ROW",""),IF($K672="","MISSING_STATUS",""),IF(AND($K672="เสร็จสิ้น",$Z672=""),"DONE_NO_ACTUAL_DATE",""),IF(AND($I672="Condition-based Maintenance",$AH672=""),"CBM_NO_MEASUREMENT",""),IF(OR($X672="",$X672=0),"INVALID_PERIOD",""),IF(AND($AA672&lt;&gt;"",$AB672&lt;&gt;"",$AB672&lt;$AA672),"DATE_SEQUENCE_ERROR",""),IF(AND($AB672&lt;&gt;"",$AB672&gt;DATE(2030,12,31)),"DATE_OUTLIER",""),IF($C672="","MISSING_QRCODE",""),IF($J672="UNKNOWN","UNKNOWN_PM_TYPE",""),IF($L672="UNKNOWN","UNKNOWN_STATUS",""))</f>
        <v/>
      </c>
      <c r="AQ672" s="42" t="str">
        <f t="shared" si="54"/>
        <v>NO</v>
      </c>
    </row>
    <row r="673" spans="1:43" x14ac:dyDescent="0.3">
      <c r="A673" s="38">
        <f>IF('query (10)'!A673="","",'query (10)'!A673)</f>
        <v>803</v>
      </c>
      <c r="B673" s="38">
        <f>IF('query (10)'!B673="","",'query (10)'!B673)</f>
        <v>18052</v>
      </c>
      <c r="C673" s="38" t="str">
        <f>TRIM(UPPER('query (10)'!M673))</f>
        <v/>
      </c>
      <c r="D673" s="38" t="str">
        <f>TRIM(UPPER(IFERROR(_xlfn.TEXTBEFORE('query (10)'!L673,"("),'query (10)'!L673)))</f>
        <v>OUTER/INNER EDDY CURRENT TESTER M/C</v>
      </c>
      <c r="E673" s="38" t="str">
        <f>IFERROR(TRIM(UPPER(_xlfn.TEXTBEFORE(_xlfn.TEXTAFTER('query (10)'!L673,"("),")"))),"")</f>
        <v/>
      </c>
      <c r="F673" s="38" t="str">
        <f>TRIM('query (10)'!K673)</f>
        <v>SB8</v>
      </c>
      <c r="G673" s="38" t="str">
        <f>IF('query (10)'!J673="","",'query (10)'!J673)</f>
        <v>Laser Mark</v>
      </c>
      <c r="H673" s="38" t="str">
        <f>TRIM(UPPER('query (10)'!J673))</f>
        <v>LASER MARK</v>
      </c>
      <c r="I673" s="38" t="str">
        <f>IF('query (10)'!F673="","",'query (10)'!F673)</f>
        <v>Time-based Maintenance</v>
      </c>
      <c r="J673" s="38" t="str">
        <f>IF('query (10)'!F673="","",IFERROR(INDEX(Cleaning_Rules!$B$14:$B$17,MATCH(TRIM('query (10)'!F673),Cleaning_Rules!$A$14:$A$17,0)),"UNKNOWN"))</f>
        <v>TBM</v>
      </c>
      <c r="K673" s="38" t="str">
        <f>IF('query (10)'!G673="","",'query (10)'!G673)</f>
        <v>เสร็จสิ้น</v>
      </c>
      <c r="L673" s="38" t="str">
        <f>IF('query (10)'!G673="","MISSING",IFERROR(INDEX(Cleaning_Rules!$B$5:$B$10,MATCH(TRIM('query (10)'!G673),Cleaning_Rules!$A$5:$A$10,0)),"UNKNOWN"))</f>
        <v>COMPLETED</v>
      </c>
      <c r="M673" s="38" t="str">
        <f>IF('query (10)'!I673="","",'query (10)'!I673)</f>
        <v>Electrical</v>
      </c>
      <c r="N673" s="38" t="str">
        <f>IF('query (10)'!O673="","",'query (10)'!O673)</f>
        <v>Inspection</v>
      </c>
      <c r="O673" s="38" t="str">
        <f>IF('query (10)'!P673="","",'query (10)'!P673)</f>
        <v>Medium</v>
      </c>
      <c r="P673" s="38" t="str">
        <f>IF('query (10)'!N673="","",'query (10)'!N673)</f>
        <v>Check or Cleaning VR of ECT.</v>
      </c>
      <c r="Q673" s="38" t="str">
        <f>TRIM('query (10)'!N673)</f>
        <v>Check or Cleaning VR of ECT.</v>
      </c>
      <c r="R673" s="38" t="str">
        <f>TRIM(UPPER('query (10)'!R673))</f>
        <v/>
      </c>
      <c r="S673" s="38" t="str">
        <f>TRIM(UPPER('query (10)'!S673))</f>
        <v/>
      </c>
      <c r="T673" s="38" t="str">
        <f>IF('query (10)'!Q673="","",TRIM(UPPER('query (10)'!Q673)))</f>
        <v/>
      </c>
      <c r="U673" s="38" t="str">
        <f>IF('query (10)'!T673="","",'query (10)'!T673)</f>
        <v/>
      </c>
      <c r="V673" s="39" t="str">
        <f>IF('query (10)'!T673="","",IFERROR(VALUE('query (10)'!T673),""))</f>
        <v/>
      </c>
      <c r="W673" s="40">
        <f>IF('query (10)'!U673="","",'query (10)'!U673)</f>
        <v>0</v>
      </c>
      <c r="X673" s="39">
        <f>IF('query (10)'!V673="","",'query (10)'!V673)</f>
        <v>90</v>
      </c>
      <c r="Y673" s="41">
        <f>IF('query (10)'!W673="","",'query (10)'!W673)</f>
        <v>46044</v>
      </c>
      <c r="Z673" s="41">
        <f>IF('query (10)'!X673="","",'query (10)'!X673)</f>
        <v>46072</v>
      </c>
      <c r="AA673" s="41">
        <f>IF('query (10)'!Y673="","",'query (10)'!Y673)</f>
        <v>46072</v>
      </c>
      <c r="AB673" s="41">
        <f>IF('query (10)'!Z673="","",'query (10)'!Z673)</f>
        <v>46162</v>
      </c>
      <c r="AC673" s="38" t="str">
        <f>IF(OR('query (10)'!AA673="",COUNTIF(Cleaning_Rules!$A$21:$A$26,TRIM('query (10)'!AA673))&gt;0),"",TRIM('query (10)'!AA673))</f>
        <v/>
      </c>
      <c r="AD673" s="38" t="str">
        <f>IF('query (10)'!AB673="","",TRIM(IFERROR(_xlfn.TEXTBEFORE('query (10)'!AB673,"("),'query (10)'!AB673)))</f>
        <v>เริ่มซ่อมงาน PM แล้ว รับผิดชอบโดย PIYAPONG THONGSAN</v>
      </c>
      <c r="AE673" s="38" t="str">
        <f>IFERROR(LOWER(TRIM(_xlfn.TEXTBEFORE(_xlfn.TEXTAFTER('query (10)'!AB673,"("),")"))),"")</f>
        <v>thongsan-p-3769@nsk.com</v>
      </c>
      <c r="AF673" s="38" t="str">
        <f>IF('query (10)'!AD673="","",TRIM('query (10)'!AD673))</f>
        <v>พงษ์พิทักษ์ ศรไชย</v>
      </c>
      <c r="AG673" s="38" t="str">
        <f>IF('query (10)'!AE673="","",TRIM('query (10)'!AE673))</f>
        <v>ปิยะพงษ์ ทองแสน</v>
      </c>
      <c r="AH673" s="38" t="str">
        <f>IF('query (10)'!AF673="","",IFERROR(VALUE('query (10)'!AF673),""))</f>
        <v/>
      </c>
      <c r="AI673" s="38" t="str">
        <f>IF('query (10)'!AG673="","",TRIM('query (10)'!AG673))</f>
        <v/>
      </c>
      <c r="AJ673" s="38" t="str">
        <f>IF('query (10)'!AH673="","",IFERROR(VALUE('query (10)'!AH673),""))</f>
        <v/>
      </c>
      <c r="AK673" s="38" t="str">
        <f>IF('query (10)'!AI673="","",TRIM('query (10)'!AI673))</f>
        <v/>
      </c>
      <c r="AL673" s="42">
        <f t="shared" si="50"/>
        <v>2026</v>
      </c>
      <c r="AM673" s="42" t="str">
        <f t="shared" si="51"/>
        <v>2026-01</v>
      </c>
      <c r="AN673" s="42" t="str">
        <f t="shared" ca="1" si="52"/>
        <v/>
      </c>
      <c r="AO673" s="42" t="str">
        <f t="shared" si="53"/>
        <v>OUTER/INNER EDDY CURRENT TESTER M/C | SB8 | LASER MARK | Time-based Maintenance | Electrical | Inspection | Medium | Check or Cleaning VR of ECT. | เริ่มซ่อมงาน PM แล้ว รับผิดชอบโดย PIYAPONG THONGSAN | ปิยะพงษ์ ทองแสน</v>
      </c>
      <c r="AP673" s="42" t="str">
        <f>_xlfn.TEXTJOIN("; ",TRUE,IF(COUNTA('query (10)'!A673:AK673)&lt;=6,"NEAR_EMPTY_ROW",""),IF($K673="","MISSING_STATUS",""),IF(AND($K673="เสร็จสิ้น",$Z673=""),"DONE_NO_ACTUAL_DATE",""),IF(AND($I673="Condition-based Maintenance",$AH673=""),"CBM_NO_MEASUREMENT",""),IF(OR($X673="",$X673=0),"INVALID_PERIOD",""),IF(AND($AA673&lt;&gt;"",$AB673&lt;&gt;"",$AB673&lt;$AA673),"DATE_SEQUENCE_ERROR",""),IF(AND($AB673&lt;&gt;"",$AB673&gt;DATE(2030,12,31)),"DATE_OUTLIER",""),IF($C673="","MISSING_QRCODE",""),IF($J673="UNKNOWN","UNKNOWN_PM_TYPE",""),IF($L673="UNKNOWN","UNKNOWN_STATUS",""))</f>
        <v>MISSING_QRCODE</v>
      </c>
      <c r="AQ673" s="42" t="str">
        <f t="shared" si="54"/>
        <v>NO</v>
      </c>
    </row>
    <row r="674" spans="1:43" x14ac:dyDescent="0.3">
      <c r="A674" s="38">
        <f>IF('query (10)'!A674="","",'query (10)'!A674)</f>
        <v>804</v>
      </c>
      <c r="B674" s="38">
        <f>IF('query (10)'!B674="","",'query (10)'!B674)</f>
        <v>18053</v>
      </c>
      <c r="C674" s="38" t="str">
        <f>TRIM(UPPER('query (10)'!M674))</f>
        <v/>
      </c>
      <c r="D674" s="38" t="str">
        <f>TRIM(UPPER(IFERROR(_xlfn.TEXTBEFORE('query (10)'!L674,"("),'query (10)'!L674)))</f>
        <v>MATCHING &amp; BALL FILLING M/C</v>
      </c>
      <c r="E674" s="38" t="str">
        <f>IFERROR(TRIM(UPPER(_xlfn.TEXTBEFORE(_xlfn.TEXTAFTER('query (10)'!L674,"("),")"))),"")</f>
        <v/>
      </c>
      <c r="F674" s="38" t="str">
        <f>TRIM('query (10)'!K674)</f>
        <v>SB8</v>
      </c>
      <c r="G674" s="38" t="str">
        <f>IF('query (10)'!J674="","",'query (10)'!J674)</f>
        <v>Minicom</v>
      </c>
      <c r="H674" s="38" t="str">
        <f>TRIM(UPPER('query (10)'!J674))</f>
        <v>MINICOM</v>
      </c>
      <c r="I674" s="38" t="str">
        <f>IF('query (10)'!F674="","",'query (10)'!F674)</f>
        <v>Usage-based Maintenance</v>
      </c>
      <c r="J674" s="38" t="str">
        <f>IF('query (10)'!F674="","",IFERROR(INDEX(Cleaning_Rules!$B$14:$B$17,MATCH(TRIM('query (10)'!F674),Cleaning_Rules!$A$14:$A$17,0)),"UNKNOWN"))</f>
        <v>UBM</v>
      </c>
      <c r="K674" s="38" t="str">
        <f>IF('query (10)'!G674="","",'query (10)'!G674)</f>
        <v>เสร็จสิ้น</v>
      </c>
      <c r="L674" s="38" t="str">
        <f>IF('query (10)'!G674="","MISSING",IFERROR(INDEX(Cleaning_Rules!$B$5:$B$10,MATCH(TRIM('query (10)'!G674),Cleaning_Rules!$A$5:$A$10,0)),"UNKNOWN"))</f>
        <v>COMPLETED</v>
      </c>
      <c r="M674" s="38" t="str">
        <f>IF('query (10)'!I674="","",'query (10)'!I674)</f>
        <v>Electrical</v>
      </c>
      <c r="N674" s="38" t="str">
        <f>IF('query (10)'!O674="","",'query (10)'!O674)</f>
        <v>Part Change</v>
      </c>
      <c r="O674" s="38" t="str">
        <f>IF('query (10)'!P674="","",'query (10)'!P674)</f>
        <v>Important</v>
      </c>
      <c r="P674" s="38" t="str">
        <f>IF('query (10)'!N674="","",'query (10)'!N674)</f>
        <v>- Change new version Minicom 2 pcs
- Check conditon of reed switch</v>
      </c>
      <c r="Q674" s="38" t="str">
        <f>TRIM('query (10)'!N674)</f>
        <v>- Change new version Minicom 2 pcs
- Check conditon of reed switch</v>
      </c>
      <c r="R674" s="38" t="str">
        <f>TRIM(UPPER('query (10)'!R674))</f>
        <v>MONITOR</v>
      </c>
      <c r="S674" s="38" t="str">
        <f>TRIM(UPPER('query (10)'!S674))</f>
        <v xml:space="preserve">MINICOM-XD 0935633
</v>
      </c>
      <c r="T674" s="38" t="str">
        <f>IF('query (10)'!Q674="","",TRIM(UPPER('query (10)'!Q674)))</f>
        <v/>
      </c>
      <c r="U674" s="38" t="str">
        <f>IF('query (10)'!T674="","",'query (10)'!T674)</f>
        <v>2</v>
      </c>
      <c r="V674" s="39">
        <f>IF('query (10)'!T674="","",IFERROR(VALUE('query (10)'!T674),""))</f>
        <v>2</v>
      </c>
      <c r="W674" s="40">
        <f>IF('query (10)'!U674="","",'query (10)'!U674)</f>
        <v>0</v>
      </c>
      <c r="X674" s="39">
        <f>IF('query (10)'!V674="","",'query (10)'!V674)</f>
        <v>360</v>
      </c>
      <c r="Y674" s="41">
        <f>IF('query (10)'!W674="","",'query (10)'!W674)</f>
        <v>46044</v>
      </c>
      <c r="Z674" s="41">
        <f>IF('query (10)'!X674="","",'query (10)'!X674)</f>
        <v>46072</v>
      </c>
      <c r="AA674" s="41">
        <f>IF('query (10)'!Y674="","",'query (10)'!Y674)</f>
        <v>46072</v>
      </c>
      <c r="AB674" s="41">
        <f>IF('query (10)'!Z674="","",'query (10)'!Z674)</f>
        <v>46432</v>
      </c>
      <c r="AC674" s="38" t="str">
        <f>IF(OR('query (10)'!AA674="",COUNTIF(Cleaning_Rules!$A$21:$A$26,TRIM('query (10)'!AA674))&gt;0),"",TRIM('query (10)'!AA674))</f>
        <v/>
      </c>
      <c r="AD674" s="38" t="str">
        <f>IF('query (10)'!AB674="","",TRIM(IFERROR(_xlfn.TEXTBEFORE('query (10)'!AB674,"("),'query (10)'!AB674)))</f>
        <v>เริ่มซ่อมงาน PM แล้ว รับผิดชอบโดย PIYAPONG THONGSAN</v>
      </c>
      <c r="AE674" s="38" t="str">
        <f>IFERROR(LOWER(TRIM(_xlfn.TEXTBEFORE(_xlfn.TEXTAFTER('query (10)'!AB674,"("),")"))),"")</f>
        <v>thongsan-p-3769@nsk.com</v>
      </c>
      <c r="AF674" s="38" t="str">
        <f>IF('query (10)'!AD674="","",TRIM('query (10)'!AD674))</f>
        <v>พงษ์พิทักษ์ ศรไชย</v>
      </c>
      <c r="AG674" s="38" t="str">
        <f>IF('query (10)'!AE674="","",TRIM('query (10)'!AE674))</f>
        <v>ปิยะพงษ์ ทองแสน</v>
      </c>
      <c r="AH674" s="38" t="str">
        <f>IF('query (10)'!AF674="","",IFERROR(VALUE('query (10)'!AF674),""))</f>
        <v/>
      </c>
      <c r="AI674" s="38" t="str">
        <f>IF('query (10)'!AG674="","",TRIM('query (10)'!AG674))</f>
        <v/>
      </c>
      <c r="AJ674" s="38" t="str">
        <f>IF('query (10)'!AH674="","",IFERROR(VALUE('query (10)'!AH674),""))</f>
        <v/>
      </c>
      <c r="AK674" s="38" t="str">
        <f>IF('query (10)'!AI674="","",TRIM('query (10)'!AI674))</f>
        <v/>
      </c>
      <c r="AL674" s="42">
        <f t="shared" si="50"/>
        <v>2026</v>
      </c>
      <c r="AM674" s="42" t="str">
        <f t="shared" si="51"/>
        <v>2026-01</v>
      </c>
      <c r="AN674" s="42" t="str">
        <f t="shared" ca="1" si="52"/>
        <v/>
      </c>
      <c r="AO674" s="42" t="str">
        <f t="shared" si="53"/>
        <v>MATCHING &amp; BALL FILLING M/C | SB8 | MINICOM | Usage-based Maintenance | Electrical | Part Change | Important | - Change new version Minicom 2 pcs
- Check conditon of reed switch | MONITOR | MINICOM-XD 0935633
 | เริ่มซ่อมงาน PM แล้ว รับผิดชอบโดย PIYAPONG THONGSAN | ปิยะพงษ์ ทองแสน</v>
      </c>
      <c r="AP674" s="42" t="str">
        <f>_xlfn.TEXTJOIN("; ",TRUE,IF(COUNTA('query (10)'!A674:AK674)&lt;=6,"NEAR_EMPTY_ROW",""),IF($K674="","MISSING_STATUS",""),IF(AND($K674="เสร็จสิ้น",$Z674=""),"DONE_NO_ACTUAL_DATE",""),IF(AND($I674="Condition-based Maintenance",$AH674=""),"CBM_NO_MEASUREMENT",""),IF(OR($X674="",$X674=0),"INVALID_PERIOD",""),IF(AND($AA674&lt;&gt;"",$AB674&lt;&gt;"",$AB674&lt;$AA674),"DATE_SEQUENCE_ERROR",""),IF(AND($AB674&lt;&gt;"",$AB674&gt;DATE(2030,12,31)),"DATE_OUTLIER",""),IF($C674="","MISSING_QRCODE",""),IF($J674="UNKNOWN","UNKNOWN_PM_TYPE",""),IF($L674="UNKNOWN","UNKNOWN_STATUS",""))</f>
        <v>MISSING_QRCODE</v>
      </c>
      <c r="AQ674" s="42" t="str">
        <f t="shared" si="54"/>
        <v>NO</v>
      </c>
    </row>
    <row r="675" spans="1:43" x14ac:dyDescent="0.3">
      <c r="A675" s="38">
        <f>IF('query (10)'!A675="","",'query (10)'!A675)</f>
        <v>805</v>
      </c>
      <c r="B675" s="38">
        <f>IF('query (10)'!B675="","",'query (10)'!B675)</f>
        <v>18054</v>
      </c>
      <c r="C675" s="38" t="str">
        <f>TRIM(UPPER('query (10)'!M675))</f>
        <v/>
      </c>
      <c r="D675" s="38" t="str">
        <f>TRIM(UPPER(IFERROR(_xlfn.TEXTBEFORE('query (10)'!L675,"("),'query (10)'!L675)))</f>
        <v>MATCHING &amp; BALL FILLING M/C</v>
      </c>
      <c r="E675" s="38" t="str">
        <f>IFERROR(TRIM(UPPER(_xlfn.TEXTBEFORE(_xlfn.TEXTAFTER('query (10)'!L675,"("),")"))),"")</f>
        <v/>
      </c>
      <c r="F675" s="38" t="str">
        <f>TRIM('query (10)'!K675)</f>
        <v>SB8</v>
      </c>
      <c r="G675" s="38" t="str">
        <f>IF('query (10)'!J675="","",'query (10)'!J675)</f>
        <v>Transfer</v>
      </c>
      <c r="H675" s="38" t="str">
        <f>TRIM(UPPER('query (10)'!J675))</f>
        <v>TRANSFER</v>
      </c>
      <c r="I675" s="38" t="str">
        <f>IF('query (10)'!F675="","",'query (10)'!F675)</f>
        <v>Usage-based Maintenance</v>
      </c>
      <c r="J675" s="38" t="str">
        <f>IF('query (10)'!F675="","",IFERROR(INDEX(Cleaning_Rules!$B$14:$B$17,MATCH(TRIM('query (10)'!F675),Cleaning_Rules!$A$14:$A$17,0)),"UNKNOWN"))</f>
        <v>UBM</v>
      </c>
      <c r="K675" s="38" t="str">
        <f>IF('query (10)'!G675="","",'query (10)'!G675)</f>
        <v>เสร็จสิ้น</v>
      </c>
      <c r="L675" s="38" t="str">
        <f>IF('query (10)'!G675="","MISSING",IFERROR(INDEX(Cleaning_Rules!$B$5:$B$10,MATCH(TRIM('query (10)'!G675),Cleaning_Rules!$A$5:$A$10,0)),"UNKNOWN"))</f>
        <v>COMPLETED</v>
      </c>
      <c r="M675" s="38" t="str">
        <f>IF('query (10)'!I675="","",'query (10)'!I675)</f>
        <v>Electrical</v>
      </c>
      <c r="N675" s="38" t="str">
        <f>IF('query (10)'!O675="","",'query (10)'!O675)</f>
        <v>Part Change</v>
      </c>
      <c r="O675" s="38" t="str">
        <f>IF('query (10)'!P675="","",'query (10)'!P675)</f>
        <v>Important</v>
      </c>
      <c r="P675" s="38" t="str">
        <f>IF('query (10)'!N675="","",'query (10)'!N675)</f>
        <v xml:space="preserve">Improvement : Rearrange position setting of sensor Transfer clamp/ unclamp </v>
      </c>
      <c r="Q675" s="38" t="str">
        <f>TRIM('query (10)'!N675)</f>
        <v>Improvement : Rearrange position setting of sensor Transfer clamp/ unclamp</v>
      </c>
      <c r="R675" s="38" t="str">
        <f>TRIM(UPPER('query (10)'!R675))</f>
        <v>SENSOR</v>
      </c>
      <c r="S675" s="38" t="str">
        <f>TRIM(UPPER('query (10)'!S675))</f>
        <v>D-M9BAL</v>
      </c>
      <c r="T675" s="38" t="str">
        <f>IF('query (10)'!Q675="","",TRIM(UPPER('query (10)'!Q675)))</f>
        <v/>
      </c>
      <c r="U675" s="38" t="str">
        <f>IF('query (10)'!T675="","",'query (10)'!T675)</f>
        <v/>
      </c>
      <c r="V675" s="39" t="str">
        <f>IF('query (10)'!T675="","",IFERROR(VALUE('query (10)'!T675),""))</f>
        <v/>
      </c>
      <c r="W675" s="40">
        <f>IF('query (10)'!U675="","",'query (10)'!U675)</f>
        <v>0</v>
      </c>
      <c r="X675" s="39">
        <f>IF('query (10)'!V675="","",'query (10)'!V675)</f>
        <v>180</v>
      </c>
      <c r="Y675" s="41">
        <f>IF('query (10)'!W675="","",'query (10)'!W675)</f>
        <v>46044</v>
      </c>
      <c r="Z675" s="41">
        <f>IF('query (10)'!X675="","",'query (10)'!X675)</f>
        <v>46070</v>
      </c>
      <c r="AA675" s="41">
        <f>IF('query (10)'!Y675="","",'query (10)'!Y675)</f>
        <v>46070</v>
      </c>
      <c r="AB675" s="41">
        <f>IF('query (10)'!Z675="","",'query (10)'!Z675)</f>
        <v>46250</v>
      </c>
      <c r="AC675" s="38" t="str">
        <f>IF(OR('query (10)'!AA675="",COUNTIF(Cleaning_Rules!$A$21:$A$26,TRIM('query (10)'!AA675))&gt;0),"",TRIM('query (10)'!AA675))</f>
        <v>โปรกดักชั่นในไลน์ผลิตแจ้งปัญหาเกี่ยวการปรับต่ำแหน่งเซนเซอร์นั้น Setting ยากต่อการเปลี่ยนโมเดลนั้นๆ</v>
      </c>
      <c r="AD675" s="38" t="str">
        <f>IF('query (10)'!AB675="","",TRIM(IFERROR(_xlfn.TEXTBEFORE('query (10)'!AB675,"("),'query (10)'!AB675)))</f>
        <v>เริ่มซ่อมงาน PM แล้ว รับผิดชอบโดย PONGPITAK SONCHAI</v>
      </c>
      <c r="AE675" s="38" t="str">
        <f>IFERROR(LOWER(TRIM(_xlfn.TEXTBEFORE(_xlfn.TEXTAFTER('query (10)'!AB675,"("),")"))),"")</f>
        <v>sonchai-p-6240@nsk.com</v>
      </c>
      <c r="AF675" s="38" t="str">
        <f>IF('query (10)'!AD675="","",TRIM('query (10)'!AD675))</f>
        <v>พงษ์พิทักษ์ ศรไชย</v>
      </c>
      <c r="AG675" s="38" t="str">
        <f>IF('query (10)'!AE675="","",TRIM('query (10)'!AE675))</f>
        <v>พงษ์พิทักษ์ ศรไชย</v>
      </c>
      <c r="AH675" s="38" t="str">
        <f>IF('query (10)'!AF675="","",IFERROR(VALUE('query (10)'!AF675),""))</f>
        <v/>
      </c>
      <c r="AI675" s="38" t="str">
        <f>IF('query (10)'!AG675="","",TRIM('query (10)'!AG675))</f>
        <v/>
      </c>
      <c r="AJ675" s="38" t="str">
        <f>IF('query (10)'!AH675="","",IFERROR(VALUE('query (10)'!AH675),""))</f>
        <v/>
      </c>
      <c r="AK675" s="38" t="str">
        <f>IF('query (10)'!AI675="","",TRIM('query (10)'!AI675))</f>
        <v/>
      </c>
      <c r="AL675" s="42">
        <f t="shared" si="50"/>
        <v>2026</v>
      </c>
      <c r="AM675" s="42" t="str">
        <f t="shared" si="51"/>
        <v>2026-01</v>
      </c>
      <c r="AN675" s="42" t="str">
        <f t="shared" ca="1" si="52"/>
        <v/>
      </c>
      <c r="AO675" s="42" t="str">
        <f t="shared" si="53"/>
        <v>MATCHING &amp; BALL FILLING M/C | SB8 | TRANSFER | Usage-based Maintenance | Electrical | Part Change | Important | Improvement : Rearrange position setting of sensor Transfer clamp/ unclamp | SENSOR | D-M9BAL | โปรกดักชั่นในไลน์ผลิตแจ้งปัญหาเกี่ยวการปรับต่ำแหน่งเซนเซอร์นั้น Setting ยากต่อการเปลี่ยนโมเดลนั้นๆ | เริ่มซ่อมงาน PM แล้ว รับผิดชอบโดย PONGPITAK SONCHAI | พงษ์พิทักษ์ ศรไชย</v>
      </c>
      <c r="AP675" s="42" t="str">
        <f>_xlfn.TEXTJOIN("; ",TRUE,IF(COUNTA('query (10)'!A675:AK675)&lt;=6,"NEAR_EMPTY_ROW",""),IF($K675="","MISSING_STATUS",""),IF(AND($K675="เสร็จสิ้น",$Z675=""),"DONE_NO_ACTUAL_DATE",""),IF(AND($I675="Condition-based Maintenance",$AH675=""),"CBM_NO_MEASUREMENT",""),IF(OR($X675="",$X675=0),"INVALID_PERIOD",""),IF(AND($AA675&lt;&gt;"",$AB675&lt;&gt;"",$AB675&lt;$AA675),"DATE_SEQUENCE_ERROR",""),IF(AND($AB675&lt;&gt;"",$AB675&gt;DATE(2030,12,31)),"DATE_OUTLIER",""),IF($C675="","MISSING_QRCODE",""),IF($J675="UNKNOWN","UNKNOWN_PM_TYPE",""),IF($L675="UNKNOWN","UNKNOWN_STATUS",""))</f>
        <v>MISSING_QRCODE</v>
      </c>
      <c r="AQ675" s="42" t="str">
        <f t="shared" si="54"/>
        <v>NO</v>
      </c>
    </row>
    <row r="676" spans="1:43" x14ac:dyDescent="0.3">
      <c r="A676" s="38">
        <f>IF('query (10)'!A676="","",'query (10)'!A676)</f>
        <v>806</v>
      </c>
      <c r="B676" s="38">
        <f>IF('query (10)'!B676="","",'query (10)'!B676)</f>
        <v>18056</v>
      </c>
      <c r="C676" s="38" t="str">
        <f>TRIM(UPPER('query (10)'!M676))</f>
        <v>AS-869</v>
      </c>
      <c r="D676" s="38" t="str">
        <f>TRIM(UPPER(IFERROR(_xlfn.TEXTBEFORE('query (10)'!L676,"("),'query (10)'!L676)))</f>
        <v>RIVET PRESSING M/C</v>
      </c>
      <c r="E676" s="38" t="str">
        <f>IFERROR(TRIM(UPPER(_xlfn.TEXTBEFORE(_xlfn.TEXTAFTER('query (10)'!L676,"("),")"))),"")</f>
        <v/>
      </c>
      <c r="F676" s="38" t="str">
        <f>TRIM('query (10)'!K676)</f>
        <v>SB8</v>
      </c>
      <c r="G676" s="38" t="str">
        <f>IF('query (10)'!J676="","",'query (10)'!J676)</f>
        <v>Sensors</v>
      </c>
      <c r="H676" s="38" t="str">
        <f>TRIM(UPPER('query (10)'!J676))</f>
        <v>SENSORS</v>
      </c>
      <c r="I676" s="38" t="str">
        <f>IF('query (10)'!F676="","",'query (10)'!F676)</f>
        <v>Condition-based Maintenance</v>
      </c>
      <c r="J676" s="38" t="str">
        <f>IF('query (10)'!F676="","",IFERROR(INDEX(Cleaning_Rules!$B$14:$B$17,MATCH(TRIM('query (10)'!F676),Cleaning_Rules!$A$14:$A$17,0)),"UNKNOWN"))</f>
        <v>CBM</v>
      </c>
      <c r="K676" s="38" t="str">
        <f>IF('query (10)'!G676="","",'query (10)'!G676)</f>
        <v>เสร็จสิ้น</v>
      </c>
      <c r="L676" s="38" t="str">
        <f>IF('query (10)'!G676="","MISSING",IFERROR(INDEX(Cleaning_Rules!$B$5:$B$10,MATCH(TRIM('query (10)'!G676),Cleaning_Rules!$A$5:$A$10,0)),"UNKNOWN"))</f>
        <v>COMPLETED</v>
      </c>
      <c r="M676" s="38" t="str">
        <f>IF('query (10)'!I676="","",'query (10)'!I676)</f>
        <v>Electrical</v>
      </c>
      <c r="N676" s="38" t="str">
        <f>IF('query (10)'!O676="","",'query (10)'!O676)</f>
        <v>Inspection</v>
      </c>
      <c r="O676" s="38" t="str">
        <f>IF('query (10)'!P676="","",'query (10)'!P676)</f>
        <v>Medium</v>
      </c>
      <c r="P676" s="38" t="str">
        <f>IF('query (10)'!N676="","",'query (10)'!N676)</f>
        <v>- Check condition of reed switch
- Check condition of photo
- Check condition proximity</v>
      </c>
      <c r="Q676" s="38" t="str">
        <f>TRIM('query (10)'!N676)</f>
        <v>- Check condition of reed switch
- Check condition of photo
- Check condition proximity</v>
      </c>
      <c r="R676" s="38" t="str">
        <f>TRIM(UPPER('query (10)'!R676))</f>
        <v/>
      </c>
      <c r="S676" s="38" t="str">
        <f>TRIM(UPPER('query (10)'!S676))</f>
        <v/>
      </c>
      <c r="T676" s="38" t="str">
        <f>IF('query (10)'!Q676="","",TRIM(UPPER('query (10)'!Q676)))</f>
        <v/>
      </c>
      <c r="U676" s="38" t="str">
        <f>IF('query (10)'!T676="","",'query (10)'!T676)</f>
        <v/>
      </c>
      <c r="V676" s="39" t="str">
        <f>IF('query (10)'!T676="","",IFERROR(VALUE('query (10)'!T676),""))</f>
        <v/>
      </c>
      <c r="W676" s="40">
        <f>IF('query (10)'!U676="","",'query (10)'!U676)</f>
        <v>0</v>
      </c>
      <c r="X676" s="39">
        <f>IF('query (10)'!V676="","",'query (10)'!V676)</f>
        <v>90</v>
      </c>
      <c r="Y676" s="41">
        <f>IF('query (10)'!W676="","",'query (10)'!W676)</f>
        <v>46044</v>
      </c>
      <c r="Z676" s="41">
        <f>IF('query (10)'!X676="","",'query (10)'!X676)</f>
        <v>46070</v>
      </c>
      <c r="AA676" s="41">
        <f>IF('query (10)'!Y676="","",'query (10)'!Y676)</f>
        <v>46070</v>
      </c>
      <c r="AB676" s="41">
        <f>IF('query (10)'!Z676="","",'query (10)'!Z676)</f>
        <v>46160</v>
      </c>
      <c r="AC676" s="38" t="str">
        <f>IF(OR('query (10)'!AA676="",COUNTIF(Cleaning_Rules!$A$21:$A$26,TRIM('query (10)'!AA676))&gt;0),"",TRIM('query (10)'!AA676))</f>
        <v/>
      </c>
      <c r="AD676" s="38" t="str">
        <f>IF('query (10)'!AB676="","",TRIM(IFERROR(_xlfn.TEXTBEFORE('query (10)'!AB676,"("),'query (10)'!AB676)))</f>
        <v>เริ่มซ่อมงาน PM แล้ว รับผิดชอบโดย PONGPITAK SONCHAI</v>
      </c>
      <c r="AE676" s="38" t="str">
        <f>IFERROR(LOWER(TRIM(_xlfn.TEXTBEFORE(_xlfn.TEXTAFTER('query (10)'!AB676,"("),")"))),"")</f>
        <v>sonchai-p-6240@nsk.com</v>
      </c>
      <c r="AF676" s="38" t="str">
        <f>IF('query (10)'!AD676="","",TRIM('query (10)'!AD676))</f>
        <v>พงษ์พิทักษ์ ศรไชย</v>
      </c>
      <c r="AG676" s="38" t="str">
        <f>IF('query (10)'!AE676="","",TRIM('query (10)'!AE676))</f>
        <v>พงษ์พิทักษ์ ศรไชย</v>
      </c>
      <c r="AH676" s="38" t="str">
        <f>IF('query (10)'!AF676="","",IFERROR(VALUE('query (10)'!AF676),""))</f>
        <v/>
      </c>
      <c r="AI676" s="38" t="str">
        <f>IF('query (10)'!AG676="","",TRIM('query (10)'!AG676))</f>
        <v/>
      </c>
      <c r="AJ676" s="38" t="str">
        <f>IF('query (10)'!AH676="","",IFERROR(VALUE('query (10)'!AH676),""))</f>
        <v/>
      </c>
      <c r="AK676" s="38" t="str">
        <f>IF('query (10)'!AI676="","",TRIM('query (10)'!AI676))</f>
        <v/>
      </c>
      <c r="AL676" s="42">
        <f t="shared" si="50"/>
        <v>2026</v>
      </c>
      <c r="AM676" s="42" t="str">
        <f t="shared" si="51"/>
        <v>2026-01</v>
      </c>
      <c r="AN676" s="42" t="str">
        <f t="shared" ca="1" si="52"/>
        <v/>
      </c>
      <c r="AO676" s="42" t="str">
        <f t="shared" si="53"/>
        <v>AS-869 | RIVET PRESSING M/C | SB8 | SENSORS | Condition-based Maintenance | Electrical | Inspection | Medium | - Check condition of reed switch
- Check condition of photo
- Check condition proximity | เริ่มซ่อมงาน PM แล้ว รับผิดชอบโดย PONGPITAK SONCHAI | พงษ์พิทักษ์ ศรไชย</v>
      </c>
      <c r="AP676" s="42" t="str">
        <f>_xlfn.TEXTJOIN("; ",TRUE,IF(COUNTA('query (10)'!A676:AK676)&lt;=6,"NEAR_EMPTY_ROW",""),IF($K676="","MISSING_STATUS",""),IF(AND($K676="เสร็จสิ้น",$Z676=""),"DONE_NO_ACTUAL_DATE",""),IF(AND($I676="Condition-based Maintenance",$AH676=""),"CBM_NO_MEASUREMENT",""),IF(OR($X676="",$X676=0),"INVALID_PERIOD",""),IF(AND($AA676&lt;&gt;"",$AB676&lt;&gt;"",$AB676&lt;$AA676),"DATE_SEQUENCE_ERROR",""),IF(AND($AB676&lt;&gt;"",$AB676&gt;DATE(2030,12,31)),"DATE_OUTLIER",""),IF($C676="","MISSING_QRCODE",""),IF($J676="UNKNOWN","UNKNOWN_PM_TYPE",""),IF($L676="UNKNOWN","UNKNOWN_STATUS",""))</f>
        <v>CBM_NO_MEASUREMENT</v>
      </c>
      <c r="AQ676" s="42" t="str">
        <f t="shared" si="54"/>
        <v>NO</v>
      </c>
    </row>
    <row r="677" spans="1:43" x14ac:dyDescent="0.3">
      <c r="A677" s="38">
        <f>IF('query (10)'!A677="","",'query (10)'!A677)</f>
        <v>807</v>
      </c>
      <c r="B677" s="38">
        <f>IF('query (10)'!B677="","",'query (10)'!B677)</f>
        <v>18057</v>
      </c>
      <c r="C677" s="38" t="str">
        <f>TRIM(UPPER('query (10)'!M677))</f>
        <v>AS-812</v>
      </c>
      <c r="D677" s="38" t="str">
        <f>TRIM(UPPER(IFERROR(_xlfn.TEXTBEFORE('query (10)'!L677,"("),'query (10)'!L677)))</f>
        <v>MATCHING &amp; BALL FILLING M/C</v>
      </c>
      <c r="E677" s="38" t="str">
        <f>IFERROR(TRIM(UPPER(_xlfn.TEXTBEFORE(_xlfn.TEXTAFTER('query (10)'!L677,"("),")"))),"")</f>
        <v/>
      </c>
      <c r="F677" s="38" t="str">
        <f>TRIM('query (10)'!K677)</f>
        <v>SB7</v>
      </c>
      <c r="G677" s="38" t="str">
        <f>IF('query (10)'!J677="","",'query (10)'!J677)</f>
        <v>Transfer</v>
      </c>
      <c r="H677" s="38" t="str">
        <f>TRIM(UPPER('query (10)'!J677))</f>
        <v>TRANSFER</v>
      </c>
      <c r="I677" s="38" t="str">
        <f>IF('query (10)'!F677="","",'query (10)'!F677)</f>
        <v>Usage-based Maintenance</v>
      </c>
      <c r="J677" s="38" t="str">
        <f>IF('query (10)'!F677="","",IFERROR(INDEX(Cleaning_Rules!$B$14:$B$17,MATCH(TRIM('query (10)'!F677),Cleaning_Rules!$A$14:$A$17,0)),"UNKNOWN"))</f>
        <v>UBM</v>
      </c>
      <c r="K677" s="38" t="str">
        <f>IF('query (10)'!G677="","",'query (10)'!G677)</f>
        <v>เสร็จสิ้น</v>
      </c>
      <c r="L677" s="38" t="str">
        <f>IF('query (10)'!G677="","MISSING",IFERROR(INDEX(Cleaning_Rules!$B$5:$B$10,MATCH(TRIM('query (10)'!G677),Cleaning_Rules!$A$5:$A$10,0)),"UNKNOWN"))</f>
        <v>COMPLETED</v>
      </c>
      <c r="M677" s="38" t="str">
        <f>IF('query (10)'!I677="","",'query (10)'!I677)</f>
        <v>Electrical</v>
      </c>
      <c r="N677" s="38" t="str">
        <f>IF('query (10)'!O677="","",'query (10)'!O677)</f>
        <v>Part Change</v>
      </c>
      <c r="O677" s="38" t="str">
        <f>IF('query (10)'!P677="","",'query (10)'!P677)</f>
        <v>Medium</v>
      </c>
      <c r="P677" s="38" t="str">
        <f>IF('query (10)'!N677="","",'query (10)'!N677)</f>
        <v>- Change new actuator 
- Check condition of reed switch 
- Check condition of proximity</v>
      </c>
      <c r="Q677" s="38" t="str">
        <f>TRIM('query (10)'!N677)</f>
        <v>- Change new actuator 
- Check condition of reed switch 
- Check condition of proximity</v>
      </c>
      <c r="R677" s="38" t="str">
        <f>TRIM(UPPER('query (10)'!R677))</f>
        <v>ACTUATOR</v>
      </c>
      <c r="S677" s="38" t="str">
        <f>TRIM(UPPER('query (10)'!S677))</f>
        <v>RCP4-SA7R-I-56P-24-650-P3-M-MR</v>
      </c>
      <c r="T677" s="38" t="str">
        <f>IF('query (10)'!Q677="","",TRIM(UPPER('query (10)'!Q677)))</f>
        <v/>
      </c>
      <c r="U677" s="38" t="str">
        <f>IF('query (10)'!T677="","",'query (10)'!T677)</f>
        <v/>
      </c>
      <c r="V677" s="39" t="str">
        <f>IF('query (10)'!T677="","",IFERROR(VALUE('query (10)'!T677),""))</f>
        <v/>
      </c>
      <c r="W677" s="40">
        <f>IF('query (10)'!U677="","",'query (10)'!U677)</f>
        <v>0</v>
      </c>
      <c r="X677" s="39">
        <f>IF('query (10)'!V677="","",'query (10)'!V677)</f>
        <v>90</v>
      </c>
      <c r="Y677" s="41">
        <f>IF('query (10)'!W677="","",'query (10)'!W677)</f>
        <v>46043</v>
      </c>
      <c r="Z677" s="41">
        <f>IF('query (10)'!X677="","",'query (10)'!X677)</f>
        <v>46070</v>
      </c>
      <c r="AA677" s="41">
        <f>IF('query (10)'!Y677="","",'query (10)'!Y677)</f>
        <v>46070</v>
      </c>
      <c r="AB677" s="41">
        <f>IF('query (10)'!Z677="","",'query (10)'!Z677)</f>
        <v>46160</v>
      </c>
      <c r="AC677" s="38" t="str">
        <f>IF(OR('query (10)'!AA677="",COUNTIF(Cleaning_Rules!$A$21:$A$26,TRIM('query (10)'!AA677))&gt;0),"",TRIM('query (10)'!AA677))</f>
        <v>Stianless sheet นั้นเกิดฉีกขาด ส่งผลให้น้ำมันและสิ่งสกปรกเข้าไปใน ball screw</v>
      </c>
      <c r="AD677" s="38" t="str">
        <f>IF('query (10)'!AB677="","",TRIM(IFERROR(_xlfn.TEXTBEFORE('query (10)'!AB677,"("),'query (10)'!AB677)))</f>
        <v>เริ่มซ่อมงาน PM แล้ว รับผิดชอบโดย PONGPITAK SONCHAI</v>
      </c>
      <c r="AE677" s="38" t="str">
        <f>IFERROR(LOWER(TRIM(_xlfn.TEXTBEFORE(_xlfn.TEXTAFTER('query (10)'!AB677,"("),")"))),"")</f>
        <v>sonchai-p-6240@nsk.com</v>
      </c>
      <c r="AF677" s="38" t="str">
        <f>IF('query (10)'!AD677="","",TRIM('query (10)'!AD677))</f>
        <v>พงษ์พิทักษ์ ศรไชย</v>
      </c>
      <c r="AG677" s="38" t="str">
        <f>IF('query (10)'!AE677="","",TRIM('query (10)'!AE677))</f>
        <v>พงษ์พิทักษ์ ศรไชย</v>
      </c>
      <c r="AH677" s="38" t="str">
        <f>IF('query (10)'!AF677="","",IFERROR(VALUE('query (10)'!AF677),""))</f>
        <v/>
      </c>
      <c r="AI677" s="38" t="str">
        <f>IF('query (10)'!AG677="","",TRIM('query (10)'!AG677))</f>
        <v/>
      </c>
      <c r="AJ677" s="38" t="str">
        <f>IF('query (10)'!AH677="","",IFERROR(VALUE('query (10)'!AH677),""))</f>
        <v/>
      </c>
      <c r="AK677" s="38" t="str">
        <f>IF('query (10)'!AI677="","",TRIM('query (10)'!AI677))</f>
        <v/>
      </c>
      <c r="AL677" s="42">
        <f t="shared" si="50"/>
        <v>2026</v>
      </c>
      <c r="AM677" s="42" t="str">
        <f t="shared" si="51"/>
        <v>2026-01</v>
      </c>
      <c r="AN677" s="42" t="str">
        <f t="shared" ca="1" si="52"/>
        <v/>
      </c>
      <c r="AO677" s="42" t="str">
        <f t="shared" si="53"/>
        <v>AS-812 | MATCHING &amp; BALL FILLING M/C | SB7 | TRANSFER | Usage-based Maintenance | Electrical | Part Change | Medium | - Change new actuator 
- Check condition of reed switch 
- Check condition of proximity | ACTUATOR | RCP4-SA7R-I-56P-24-650-P3-M-MR | Stianless sheet นั้นเกิดฉีกขาด ส่งผลให้น้ำมันและสิ่งสกปรกเข้าไปใน ball screw | เริ่มซ่อมงาน PM แล้ว รับผิดชอบโดย PONGPITAK SONCHAI | พงษ์พิทักษ์ ศรไชย</v>
      </c>
      <c r="AP677" s="42" t="str">
        <f>_xlfn.TEXTJOIN("; ",TRUE,IF(COUNTA('query (10)'!A677:AK677)&lt;=6,"NEAR_EMPTY_ROW",""),IF($K677="","MISSING_STATUS",""),IF(AND($K677="เสร็จสิ้น",$Z677=""),"DONE_NO_ACTUAL_DATE",""),IF(AND($I677="Condition-based Maintenance",$AH677=""),"CBM_NO_MEASUREMENT",""),IF(OR($X677="",$X677=0),"INVALID_PERIOD",""),IF(AND($AA677&lt;&gt;"",$AB677&lt;&gt;"",$AB677&lt;$AA677),"DATE_SEQUENCE_ERROR",""),IF(AND($AB677&lt;&gt;"",$AB677&gt;DATE(2030,12,31)),"DATE_OUTLIER",""),IF($C677="","MISSING_QRCODE",""),IF($J677="UNKNOWN","UNKNOWN_PM_TYPE",""),IF($L677="UNKNOWN","UNKNOWN_STATUS",""))</f>
        <v/>
      </c>
      <c r="AQ677" s="42" t="str">
        <f t="shared" si="54"/>
        <v>NO</v>
      </c>
    </row>
    <row r="678" spans="1:43" x14ac:dyDescent="0.3">
      <c r="A678" s="38">
        <f>IF('query (10)'!A678="","",'query (10)'!A678)</f>
        <v>808</v>
      </c>
      <c r="B678" s="38">
        <f>IF('query (10)'!B678="","",'query (10)'!B678)</f>
        <v>18058</v>
      </c>
      <c r="C678" s="38" t="str">
        <f>TRIM(UPPER('query (10)'!M678))</f>
        <v>CH-930</v>
      </c>
      <c r="D678" s="38" t="str">
        <f>TRIM(UPPER(IFERROR(_xlfn.TEXTBEFORE('query (10)'!L678,"("),'query (10)'!L678)))</f>
        <v>OUTER/INNER EDDY CURRENT TESTER M/C</v>
      </c>
      <c r="E678" s="38" t="str">
        <f>IFERROR(TRIM(UPPER(_xlfn.TEXTBEFORE(_xlfn.TEXTAFTER('query (10)'!L678,"("),")"))),"")</f>
        <v/>
      </c>
      <c r="F678" s="38" t="str">
        <f>TRIM('query (10)'!K678)</f>
        <v>SB7</v>
      </c>
      <c r="G678" s="38" t="str">
        <f>IF('query (10)'!J678="","",'query (10)'!J678)</f>
        <v>Electrical Control</v>
      </c>
      <c r="H678" s="38" t="str">
        <f>TRIM(UPPER('query (10)'!J678))</f>
        <v>ELECTRICAL CONTROL</v>
      </c>
      <c r="I678" s="38" t="str">
        <f>IF('query (10)'!F678="","",'query (10)'!F678)</f>
        <v>Time-based Maintenance</v>
      </c>
      <c r="J678" s="38" t="str">
        <f>IF('query (10)'!F678="","",IFERROR(INDEX(Cleaning_Rules!$B$14:$B$17,MATCH(TRIM('query (10)'!F678),Cleaning_Rules!$A$14:$A$17,0)),"UNKNOWN"))</f>
        <v>TBM</v>
      </c>
      <c r="K678" s="38" t="str">
        <f>IF('query (10)'!G678="","",'query (10)'!G678)</f>
        <v>เสร็จสิ้น</v>
      </c>
      <c r="L678" s="38" t="str">
        <f>IF('query (10)'!G678="","MISSING",IFERROR(INDEX(Cleaning_Rules!$B$5:$B$10,MATCH(TRIM('query (10)'!G678),Cleaning_Rules!$A$5:$A$10,0)),"UNKNOWN"))</f>
        <v>COMPLETED</v>
      </c>
      <c r="M678" s="38" t="str">
        <f>IF('query (10)'!I678="","",'query (10)'!I678)</f>
        <v>Electrical</v>
      </c>
      <c r="N678" s="38" t="str">
        <f>IF('query (10)'!O678="","",'query (10)'!O678)</f>
        <v>Cleaning</v>
      </c>
      <c r="O678" s="38" t="str">
        <f>IF('query (10)'!P678="","",'query (10)'!P678)</f>
        <v>Medium</v>
      </c>
      <c r="P678" s="38" t="str">
        <f>IF('query (10)'!N678="","",'query (10)'!N678)</f>
        <v>Check/ Cleaning VR of ECT</v>
      </c>
      <c r="Q678" s="38" t="str">
        <f>TRIM('query (10)'!N678)</f>
        <v>Check/ Cleaning VR of ECT</v>
      </c>
      <c r="R678" s="38" t="str">
        <f>TRIM(UPPER('query (10)'!R678))</f>
        <v/>
      </c>
      <c r="S678" s="38" t="str">
        <f>TRIM(UPPER('query (10)'!S678))</f>
        <v/>
      </c>
      <c r="T678" s="38" t="str">
        <f>IF('query (10)'!Q678="","",TRIM(UPPER('query (10)'!Q678)))</f>
        <v/>
      </c>
      <c r="U678" s="38" t="str">
        <f>IF('query (10)'!T678="","",'query (10)'!T678)</f>
        <v/>
      </c>
      <c r="V678" s="39" t="str">
        <f>IF('query (10)'!T678="","",IFERROR(VALUE('query (10)'!T678),""))</f>
        <v/>
      </c>
      <c r="W678" s="40">
        <f>IF('query (10)'!U678="","",'query (10)'!U678)</f>
        <v>0</v>
      </c>
      <c r="X678" s="39">
        <f>IF('query (10)'!V678="","",'query (10)'!V678)</f>
        <v>90</v>
      </c>
      <c r="Y678" s="41">
        <f>IF('query (10)'!W678="","",'query (10)'!W678)</f>
        <v>46043</v>
      </c>
      <c r="Z678" s="41">
        <f>IF('query (10)'!X678="","",'query (10)'!X678)</f>
        <v>46070</v>
      </c>
      <c r="AA678" s="41">
        <f>IF('query (10)'!Y678="","",'query (10)'!Y678)</f>
        <v>46070</v>
      </c>
      <c r="AB678" s="41">
        <f>IF('query (10)'!Z678="","",'query (10)'!Z678)</f>
        <v>46160</v>
      </c>
      <c r="AC678" s="38" t="str">
        <f>IF(OR('query (10)'!AA678="",COUNTIF(Cleaning_Rules!$A$21:$A$26,TRIM('query (10)'!AA678))&gt;0),"",TRIM('query (10)'!AA678))</f>
        <v/>
      </c>
      <c r="AD678" s="38" t="str">
        <f>IF('query (10)'!AB678="","",TRIM(IFERROR(_xlfn.TEXTBEFORE('query (10)'!AB678,"("),'query (10)'!AB678)))</f>
        <v>เริ่มซ่อมงาน PM แล้ว รับผิดชอบโดย PONGPITAK SONCHAI</v>
      </c>
      <c r="AE678" s="38" t="str">
        <f>IFERROR(LOWER(TRIM(_xlfn.TEXTBEFORE(_xlfn.TEXTAFTER('query (10)'!AB678,"("),")"))),"")</f>
        <v>sonchai-p-6240@nsk.com</v>
      </c>
      <c r="AF678" s="38" t="str">
        <f>IF('query (10)'!AD678="","",TRIM('query (10)'!AD678))</f>
        <v>พงษ์พิทักษ์ ศรไชย</v>
      </c>
      <c r="AG678" s="38" t="str">
        <f>IF('query (10)'!AE678="","",TRIM('query (10)'!AE678))</f>
        <v>พงษ์พิทักษ์ ศรไชย</v>
      </c>
      <c r="AH678" s="38" t="str">
        <f>IF('query (10)'!AF678="","",IFERROR(VALUE('query (10)'!AF678),""))</f>
        <v/>
      </c>
      <c r="AI678" s="38" t="str">
        <f>IF('query (10)'!AG678="","",TRIM('query (10)'!AG678))</f>
        <v/>
      </c>
      <c r="AJ678" s="38" t="str">
        <f>IF('query (10)'!AH678="","",IFERROR(VALUE('query (10)'!AH678),""))</f>
        <v/>
      </c>
      <c r="AK678" s="38" t="str">
        <f>IF('query (10)'!AI678="","",TRIM('query (10)'!AI678))</f>
        <v/>
      </c>
      <c r="AL678" s="42">
        <f t="shared" si="50"/>
        <v>2026</v>
      </c>
      <c r="AM678" s="42" t="str">
        <f t="shared" si="51"/>
        <v>2026-01</v>
      </c>
      <c r="AN678" s="42" t="str">
        <f t="shared" ca="1" si="52"/>
        <v/>
      </c>
      <c r="AO678" s="42" t="str">
        <f t="shared" si="53"/>
        <v>CH-930 | OUTER/INNER EDDY CURRENT TESTER M/C | SB7 | ELECTRICAL CONTROL | Time-based Maintenance | Electrical | Cleaning | Medium | Check/ Cleaning VR of ECT | เริ่มซ่อมงาน PM แล้ว รับผิดชอบโดย PONGPITAK SONCHAI | พงษ์พิทักษ์ ศรไชย</v>
      </c>
      <c r="AP678" s="42" t="str">
        <f>_xlfn.TEXTJOIN("; ",TRUE,IF(COUNTA('query (10)'!A678:AK678)&lt;=6,"NEAR_EMPTY_ROW",""),IF($K678="","MISSING_STATUS",""),IF(AND($K678="เสร็จสิ้น",$Z678=""),"DONE_NO_ACTUAL_DATE",""),IF(AND($I678="Condition-based Maintenance",$AH678=""),"CBM_NO_MEASUREMENT",""),IF(OR($X678="",$X678=0),"INVALID_PERIOD",""),IF(AND($AA678&lt;&gt;"",$AB678&lt;&gt;"",$AB678&lt;$AA678),"DATE_SEQUENCE_ERROR",""),IF(AND($AB678&lt;&gt;"",$AB678&gt;DATE(2030,12,31)),"DATE_OUTLIER",""),IF($C678="","MISSING_QRCODE",""),IF($J678="UNKNOWN","UNKNOWN_PM_TYPE",""),IF($L678="UNKNOWN","UNKNOWN_STATUS",""))</f>
        <v/>
      </c>
      <c r="AQ678" s="42" t="str">
        <f t="shared" si="54"/>
        <v>NO</v>
      </c>
    </row>
    <row r="679" spans="1:43" x14ac:dyDescent="0.3">
      <c r="A679" s="38">
        <f>IF('query (10)'!A679="","",'query (10)'!A679)</f>
        <v>809</v>
      </c>
      <c r="B679" s="38" t="str">
        <f>IF('query (10)'!B679="","",'query (10)'!B679)</f>
        <v/>
      </c>
      <c r="C679" s="38" t="str">
        <f>TRIM(UPPER('query (10)'!M679))</f>
        <v/>
      </c>
      <c r="D679" s="38" t="str">
        <f>TRIM(UPPER(IFERROR(_xlfn.TEXTBEFORE('query (10)'!L679,"("),'query (10)'!L679)))</f>
        <v/>
      </c>
      <c r="E679" s="38" t="str">
        <f>IFERROR(TRIM(UPPER(_xlfn.TEXTBEFORE(_xlfn.TEXTAFTER('query (10)'!L679,"("),")"))),"")</f>
        <v/>
      </c>
      <c r="F679" s="38" t="str">
        <f>TRIM('query (10)'!K679)</f>
        <v/>
      </c>
      <c r="G679" s="38" t="str">
        <f>IF('query (10)'!J679="","",'query (10)'!J679)</f>
        <v/>
      </c>
      <c r="H679" s="38" t="str">
        <f>TRIM(UPPER('query (10)'!J679))</f>
        <v/>
      </c>
      <c r="I679" s="38" t="str">
        <f>IF('query (10)'!F679="","",'query (10)'!F679)</f>
        <v/>
      </c>
      <c r="J679" s="38" t="str">
        <f>IF('query (10)'!F679="","",IFERROR(INDEX(Cleaning_Rules!$B$14:$B$17,MATCH(TRIM('query (10)'!F679),Cleaning_Rules!$A$14:$A$17,0)),"UNKNOWN"))</f>
        <v/>
      </c>
      <c r="K679" s="38" t="str">
        <f>IF('query (10)'!G679="","",'query (10)'!G679)</f>
        <v/>
      </c>
      <c r="L679" s="38" t="str">
        <f>IF('query (10)'!G679="","MISSING",IFERROR(INDEX(Cleaning_Rules!$B$5:$B$10,MATCH(TRIM('query (10)'!G679),Cleaning_Rules!$A$5:$A$10,0)),"UNKNOWN"))</f>
        <v>MISSING</v>
      </c>
      <c r="M679" s="38" t="str">
        <f>IF('query (10)'!I679="","",'query (10)'!I679)</f>
        <v/>
      </c>
      <c r="N679" s="38" t="str">
        <f>IF('query (10)'!O679="","",'query (10)'!O679)</f>
        <v/>
      </c>
      <c r="O679" s="38" t="str">
        <f>IF('query (10)'!P679="","",'query (10)'!P679)</f>
        <v>Medium</v>
      </c>
      <c r="P679" s="38" t="str">
        <f>IF('query (10)'!N679="","",'query (10)'!N679)</f>
        <v/>
      </c>
      <c r="Q679" s="38" t="str">
        <f>TRIM('query (10)'!N679)</f>
        <v/>
      </c>
      <c r="R679" s="38" t="str">
        <f>TRIM(UPPER('query (10)'!R679))</f>
        <v/>
      </c>
      <c r="S679" s="38" t="str">
        <f>TRIM(UPPER('query (10)'!S679))</f>
        <v/>
      </c>
      <c r="T679" s="38" t="str">
        <f>IF('query (10)'!Q679="","",TRIM(UPPER('query (10)'!Q679)))</f>
        <v/>
      </c>
      <c r="U679" s="38" t="str">
        <f>IF('query (10)'!T679="","",'query (10)'!T679)</f>
        <v/>
      </c>
      <c r="V679" s="39" t="str">
        <f>IF('query (10)'!T679="","",IFERROR(VALUE('query (10)'!T679),""))</f>
        <v/>
      </c>
      <c r="W679" s="40">
        <f>IF('query (10)'!U679="","",'query (10)'!U679)</f>
        <v>0</v>
      </c>
      <c r="X679" s="39" t="str">
        <f>IF('query (10)'!V679="","",'query (10)'!V679)</f>
        <v/>
      </c>
      <c r="Y679" s="41" t="str">
        <f>IF('query (10)'!W679="","",'query (10)'!W679)</f>
        <v/>
      </c>
      <c r="Z679" s="41" t="str">
        <f>IF('query (10)'!X679="","",'query (10)'!X679)</f>
        <v/>
      </c>
      <c r="AA679" s="41" t="str">
        <f>IF('query (10)'!Y679="","",'query (10)'!Y679)</f>
        <v/>
      </c>
      <c r="AB679" s="41" t="str">
        <f>IF('query (10)'!Z679="","",'query (10)'!Z679)</f>
        <v/>
      </c>
      <c r="AC679" s="38" t="str">
        <f>IF(OR('query (10)'!AA679="",COUNTIF(Cleaning_Rules!$A$21:$A$26,TRIM('query (10)'!AA679))&gt;0),"",TRIM('query (10)'!AA679))</f>
        <v/>
      </c>
      <c r="AD679" s="38" t="str">
        <f>IF('query (10)'!AB679="","",TRIM(IFERROR(_xlfn.TEXTBEFORE('query (10)'!AB679,"("),'query (10)'!AB679)))</f>
        <v/>
      </c>
      <c r="AE679" s="38" t="str">
        <f>IFERROR(LOWER(TRIM(_xlfn.TEXTBEFORE(_xlfn.TEXTAFTER('query (10)'!AB679,"("),")"))),"")</f>
        <v/>
      </c>
      <c r="AF679" s="38" t="str">
        <f>IF('query (10)'!AD679="","",TRIM('query (10)'!AD679))</f>
        <v/>
      </c>
      <c r="AG679" s="38" t="str">
        <f>IF('query (10)'!AE679="","",TRIM('query (10)'!AE679))</f>
        <v/>
      </c>
      <c r="AH679" s="38" t="str">
        <f>IF('query (10)'!AF679="","",IFERROR(VALUE('query (10)'!AF679),""))</f>
        <v/>
      </c>
      <c r="AI679" s="38" t="str">
        <f>IF('query (10)'!AG679="","",TRIM('query (10)'!AG679))</f>
        <v/>
      </c>
      <c r="AJ679" s="38" t="str">
        <f>IF('query (10)'!AH679="","",IFERROR(VALUE('query (10)'!AH679),""))</f>
        <v/>
      </c>
      <c r="AK679" s="38" t="str">
        <f>IF('query (10)'!AI679="","",TRIM('query (10)'!AI679))</f>
        <v/>
      </c>
      <c r="AL679" s="42" t="str">
        <f t="shared" si="50"/>
        <v/>
      </c>
      <c r="AM679" s="42" t="str">
        <f t="shared" si="51"/>
        <v/>
      </c>
      <c r="AN679" s="42" t="str">
        <f t="shared" ca="1" si="52"/>
        <v/>
      </c>
      <c r="AO679" s="42" t="str">
        <f t="shared" si="53"/>
        <v>Medium</v>
      </c>
      <c r="AP679" s="42" t="str">
        <f>_xlfn.TEXTJOIN("; ",TRUE,IF(COUNTA('query (10)'!A679:AK679)&lt;=6,"NEAR_EMPTY_ROW",""),IF($K679="","MISSING_STATUS",""),IF(AND($K679="เสร็จสิ้น",$Z679=""),"DONE_NO_ACTUAL_DATE",""),IF(AND($I679="Condition-based Maintenance",$AH679=""),"CBM_NO_MEASUREMENT",""),IF(OR($X679="",$X679=0),"INVALID_PERIOD",""),IF(AND($AA679&lt;&gt;"",$AB679&lt;&gt;"",$AB679&lt;$AA679),"DATE_SEQUENCE_ERROR",""),IF(AND($AB679&lt;&gt;"",$AB679&gt;DATE(2030,12,31)),"DATE_OUTLIER",""),IF($C679="","MISSING_QRCODE",""),IF($J679="UNKNOWN","UNKNOWN_PM_TYPE",""),IF($L679="UNKNOWN","UNKNOWN_STATUS",""))</f>
        <v>NEAR_EMPTY_ROW; MISSING_STATUS; INVALID_PERIOD; MISSING_QRCODE</v>
      </c>
      <c r="AQ679" s="42" t="str">
        <f t="shared" si="54"/>
        <v>NO</v>
      </c>
    </row>
    <row r="680" spans="1:43" x14ac:dyDescent="0.3">
      <c r="A680" s="38">
        <f>IF('query (10)'!A680="","",'query (10)'!A680)</f>
        <v>810</v>
      </c>
      <c r="B680" s="38">
        <f>IF('query (10)'!B680="","",'query (10)'!B680)</f>
        <v>18060</v>
      </c>
      <c r="C680" s="38" t="str">
        <f>TRIM(UPPER('query (10)'!M680))</f>
        <v>GR-801</v>
      </c>
      <c r="D680" s="38" t="str">
        <f>TRIM(UPPER(IFERROR(_xlfn.TEXTBEFORE('query (10)'!L680,"("),'query (10)'!L680)))</f>
        <v>INNER RING RACEWAY GRINDING M/C</v>
      </c>
      <c r="E680" s="38" t="str">
        <f>IFERROR(TRIM(UPPER(_xlfn.TEXTBEFORE(_xlfn.TEXTAFTER('query (10)'!L680,"("),")"))),"")</f>
        <v/>
      </c>
      <c r="F680" s="38" t="str">
        <f>TRIM('query (10)'!K680)</f>
        <v>SB7</v>
      </c>
      <c r="G680" s="38" t="str">
        <f>IF('query (10)'!J680="","",'query (10)'!J680)</f>
        <v xml:space="preserve">Into guage ADV./ RET. </v>
      </c>
      <c r="H680" s="38" t="str">
        <f>TRIM(UPPER('query (10)'!J680))</f>
        <v>INTO GUAGE ADV./ RET.</v>
      </c>
      <c r="I680" s="38" t="str">
        <f>IF('query (10)'!F680="","",'query (10)'!F680)</f>
        <v>Usage-based Maintenance</v>
      </c>
      <c r="J680" s="38" t="str">
        <f>IF('query (10)'!F680="","",IFERROR(INDEX(Cleaning_Rules!$B$14:$B$17,MATCH(TRIM('query (10)'!F680),Cleaning_Rules!$A$14:$A$17,0)),"UNKNOWN"))</f>
        <v>UBM</v>
      </c>
      <c r="K680" s="38" t="str">
        <f>IF('query (10)'!G680="","",'query (10)'!G680)</f>
        <v>เสร็จสิ้น</v>
      </c>
      <c r="L680" s="38" t="str">
        <f>IF('query (10)'!G680="","MISSING",IFERROR(INDEX(Cleaning_Rules!$B$5:$B$10,MATCH(TRIM('query (10)'!G680),Cleaning_Rules!$A$5:$A$10,0)),"UNKNOWN"))</f>
        <v>COMPLETED</v>
      </c>
      <c r="M680" s="38" t="str">
        <f>IF('query (10)'!I680="","",'query (10)'!I680)</f>
        <v>Electrical</v>
      </c>
      <c r="N680" s="38" t="str">
        <f>IF('query (10)'!O680="","",'query (10)'!O680)</f>
        <v>Part Change</v>
      </c>
      <c r="O680" s="38" t="str">
        <f>IF('query (10)'!P680="","",'query (10)'!P680)</f>
        <v>Medium</v>
      </c>
      <c r="P680" s="38" t="str">
        <f>IF('query (10)'!N680="","",'query (10)'!N680)</f>
        <v>Change new sensor of proximity</v>
      </c>
      <c r="Q680" s="38" t="str">
        <f>TRIM('query (10)'!N680)</f>
        <v>Change new sensor of proximity</v>
      </c>
      <c r="R680" s="38" t="str">
        <f>TRIM(UPPER('query (10)'!R680))</f>
        <v>SENSOR</v>
      </c>
      <c r="S680" s="38" t="str">
        <f>TRIM(UPPER('query (10)'!S680))</f>
        <v>FL7M-2J6HD</v>
      </c>
      <c r="T680" s="38" t="str">
        <f>IF('query (10)'!Q680="","",TRIM(UPPER('query (10)'!Q680)))</f>
        <v/>
      </c>
      <c r="U680" s="38" t="str">
        <f>IF('query (10)'!T680="","",'query (10)'!T680)</f>
        <v>2</v>
      </c>
      <c r="V680" s="39">
        <f>IF('query (10)'!T680="","",IFERROR(VALUE('query (10)'!T680),""))</f>
        <v>2</v>
      </c>
      <c r="W680" s="40">
        <f>IF('query (10)'!U680="","",'query (10)'!U680)</f>
        <v>0</v>
      </c>
      <c r="X680" s="39">
        <f>IF('query (10)'!V680="","",'query (10)'!V680)</f>
        <v>180</v>
      </c>
      <c r="Y680" s="41">
        <f>IF('query (10)'!W680="","",'query (10)'!W680)</f>
        <v>46043</v>
      </c>
      <c r="Z680" s="41">
        <f>IF('query (10)'!X680="","",'query (10)'!X680)</f>
        <v>46101</v>
      </c>
      <c r="AA680" s="41">
        <f>IF('query (10)'!Y680="","",'query (10)'!Y680)</f>
        <v>46101</v>
      </c>
      <c r="AB680" s="41">
        <f>IF('query (10)'!Z680="","",'query (10)'!Z680)</f>
        <v>46281</v>
      </c>
      <c r="AC680" s="38" t="str">
        <f>IF(OR('query (10)'!AA680="",COUNTIF(Cleaning_Rules!$A$21:$A$26,TRIM('query (10)'!AA680))&gt;0),"",TRIM('query (10)'!AA680))</f>
        <v>เป็นการปรับปรุงเซนเซอร์ โดยรุ่นที่นำมาใช้นั้นมีความทนทานต่อการกัดกร่อนของสายเคมี โดยเฉพาะน้ำ Coolant เพื่อเพิ่มประสิทธิภาพเซนเซฮร์ให้ทำงานได้นานขึ้นในสภาพแวดล้อมที่รุนแรง</v>
      </c>
      <c r="AD680" s="38" t="str">
        <f>IF('query (10)'!AB680="","",TRIM(IFERROR(_xlfn.TEXTBEFORE('query (10)'!AB680,"("),'query (10)'!AB680)))</f>
        <v>เริ่มซ่อมงาน PM แล้ว รับผิดชอบโดย NATDANAI JUTHATHEP</v>
      </c>
      <c r="AE680" s="38" t="str">
        <f>IFERROR(LOWER(TRIM(_xlfn.TEXTBEFORE(_xlfn.TEXTAFTER('query (10)'!AB680,"("),")"))),"")</f>
        <v>juthathep-n-4697@nsk.com</v>
      </c>
      <c r="AF680" s="38" t="str">
        <f>IF('query (10)'!AD680="","",TRIM('query (10)'!AD680))</f>
        <v>พงษ์พิทักษ์ ศรไชย</v>
      </c>
      <c r="AG680" s="38" t="str">
        <f>IF('query (10)'!AE680="","",TRIM('query (10)'!AE680))</f>
        <v>ณัฐดนัย จุฑาเทพ</v>
      </c>
      <c r="AH680" s="38" t="str">
        <f>IF('query (10)'!AF680="","",IFERROR(VALUE('query (10)'!AF680),""))</f>
        <v/>
      </c>
      <c r="AI680" s="38" t="str">
        <f>IF('query (10)'!AG680="","",TRIM('query (10)'!AG680))</f>
        <v/>
      </c>
      <c r="AJ680" s="38" t="str">
        <f>IF('query (10)'!AH680="","",IFERROR(VALUE('query (10)'!AH680),""))</f>
        <v/>
      </c>
      <c r="AK680" s="38" t="str">
        <f>IF('query (10)'!AI680="","",TRIM('query (10)'!AI680))</f>
        <v/>
      </c>
      <c r="AL680" s="42">
        <f t="shared" si="50"/>
        <v>2026</v>
      </c>
      <c r="AM680" s="42" t="str">
        <f t="shared" si="51"/>
        <v>2026-01</v>
      </c>
      <c r="AN680" s="42" t="str">
        <f t="shared" ca="1" si="52"/>
        <v/>
      </c>
      <c r="AO680" s="42" t="str">
        <f t="shared" si="53"/>
        <v>GR-801 | INNER RING RACEWAY GRINDING M/C | SB7 | INTO GUAGE ADV./ RET. | Usage-based Maintenance | Electrical | Part Change | Medium | Change new sensor of proximity | SENSOR | FL7M-2J6HD | เป็นการปรับปรุงเซนเซอร์ โดยรุ่นที่นำมาใช้นั้นมีความทนทานต่อการกัดกร่อนของสายเคมี โดยเฉพาะน้ำ Coolant เพื่อเพิ่มประสิทธิภาพเซนเซฮร์ให้ทำงานได้นานขึ้นในสภาพแวดล้อมที่รุนแรง | เริ่มซ่อมงาน PM แล้ว รับผิดชอบโดย NATDANAI JUTHATHEP | ณัฐดนัย จุฑาเทพ</v>
      </c>
      <c r="AP680" s="42" t="str">
        <f>_xlfn.TEXTJOIN("; ",TRUE,IF(COUNTA('query (10)'!A680:AK680)&lt;=6,"NEAR_EMPTY_ROW",""),IF($K680="","MISSING_STATUS",""),IF(AND($K680="เสร็จสิ้น",$Z680=""),"DONE_NO_ACTUAL_DATE",""),IF(AND($I680="Condition-based Maintenance",$AH680=""),"CBM_NO_MEASUREMENT",""),IF(OR($X680="",$X680=0),"INVALID_PERIOD",""),IF(AND($AA680&lt;&gt;"",$AB680&lt;&gt;"",$AB680&lt;$AA680),"DATE_SEQUENCE_ERROR",""),IF(AND($AB680&lt;&gt;"",$AB680&gt;DATE(2030,12,31)),"DATE_OUTLIER",""),IF($C680="","MISSING_QRCODE",""),IF($J680="UNKNOWN","UNKNOWN_PM_TYPE",""),IF($L680="UNKNOWN","UNKNOWN_STATUS",""))</f>
        <v/>
      </c>
      <c r="AQ680" s="42" t="str">
        <f t="shared" si="54"/>
        <v>NO</v>
      </c>
    </row>
    <row r="681" spans="1:43" x14ac:dyDescent="0.3">
      <c r="A681" s="38">
        <f>IF('query (10)'!A681="","",'query (10)'!A681)</f>
        <v>811</v>
      </c>
      <c r="B681" s="38">
        <f>IF('query (10)'!B681="","",'query (10)'!B681)</f>
        <v>18061</v>
      </c>
      <c r="C681" s="38" t="str">
        <f>TRIM(UPPER('query (10)'!M681))</f>
        <v>AS-813</v>
      </c>
      <c r="D681" s="38" t="str">
        <f>TRIM(UPPER(IFERROR(_xlfn.TEXTBEFORE('query (10)'!L681,"("),'query (10)'!L681)))</f>
        <v>RIVET PRESSING M/C</v>
      </c>
      <c r="E681" s="38" t="str">
        <f>IFERROR(TRIM(UPPER(_xlfn.TEXTBEFORE(_xlfn.TEXTAFTER('query (10)'!L681,"("),")"))),"")</f>
        <v/>
      </c>
      <c r="F681" s="38" t="str">
        <f>TRIM('query (10)'!K681)</f>
        <v>SB7</v>
      </c>
      <c r="G681" s="38" t="str">
        <f>IF('query (10)'!J681="","",'query (10)'!J681)</f>
        <v>Electrical Control</v>
      </c>
      <c r="H681" s="38" t="str">
        <f>TRIM(UPPER('query (10)'!J681))</f>
        <v>ELECTRICAL CONTROL</v>
      </c>
      <c r="I681" s="38" t="str">
        <f>IF('query (10)'!F681="","",'query (10)'!F681)</f>
        <v>Condition-based Maintenance</v>
      </c>
      <c r="J681" s="38" t="str">
        <f>IF('query (10)'!F681="","",IFERROR(INDEX(Cleaning_Rules!$B$14:$B$17,MATCH(TRIM('query (10)'!F681),Cleaning_Rules!$A$14:$A$17,0)),"UNKNOWN"))</f>
        <v>CBM</v>
      </c>
      <c r="K681" s="38" t="str">
        <f>IF('query (10)'!G681="","",'query (10)'!G681)</f>
        <v>เสร็จสิ้น</v>
      </c>
      <c r="L681" s="38" t="str">
        <f>IF('query (10)'!G681="","MISSING",IFERROR(INDEX(Cleaning_Rules!$B$5:$B$10,MATCH(TRIM('query (10)'!G681),Cleaning_Rules!$A$5:$A$10,0)),"UNKNOWN"))</f>
        <v>COMPLETED</v>
      </c>
      <c r="M681" s="38" t="str">
        <f>IF('query (10)'!I681="","",'query (10)'!I681)</f>
        <v>Electrical</v>
      </c>
      <c r="N681" s="38" t="str">
        <f>IF('query (10)'!O681="","",'query (10)'!O681)</f>
        <v>Inspection</v>
      </c>
      <c r="O681" s="38" t="str">
        <f>IF('query (10)'!P681="","",'query (10)'!P681)</f>
        <v>Low</v>
      </c>
      <c r="P681" s="38" t="str">
        <f>IF('query (10)'!N681="","",'query (10)'!N681)</f>
        <v>- Soldering pin connector for Lock/ Unlock of Improvement sensor JIG02
- Check condition of reed switch
- Check condition of proximity
- Check condition of photo</v>
      </c>
      <c r="Q681" s="38" t="str">
        <f>TRIM('query (10)'!N681)</f>
        <v>- Soldering pin connector for Lock/ Unlock of Improvement sensor JIG02
- Check condition of reed switch
- Check condition of proximity
- Check condition of photo</v>
      </c>
      <c r="R681" s="38" t="str">
        <f>TRIM(UPPER('query (10)'!R681))</f>
        <v/>
      </c>
      <c r="S681" s="38" t="str">
        <f>TRIM(UPPER('query (10)'!S681))</f>
        <v/>
      </c>
      <c r="T681" s="38" t="str">
        <f>IF('query (10)'!Q681="","",TRIM(UPPER('query (10)'!Q681)))</f>
        <v/>
      </c>
      <c r="U681" s="38" t="str">
        <f>IF('query (10)'!T681="","",'query (10)'!T681)</f>
        <v/>
      </c>
      <c r="V681" s="39" t="str">
        <f>IF('query (10)'!T681="","",IFERROR(VALUE('query (10)'!T681),""))</f>
        <v/>
      </c>
      <c r="W681" s="40">
        <f>IF('query (10)'!U681="","",'query (10)'!U681)</f>
        <v>0</v>
      </c>
      <c r="X681" s="39">
        <f>IF('query (10)'!V681="","",'query (10)'!V681)</f>
        <v>90</v>
      </c>
      <c r="Y681" s="41">
        <f>IF('query (10)'!W681="","",'query (10)'!W681)</f>
        <v>46043</v>
      </c>
      <c r="Z681" s="41">
        <f>IF('query (10)'!X681="","",'query (10)'!X681)</f>
        <v>46090</v>
      </c>
      <c r="AA681" s="41">
        <f>IF('query (10)'!Y681="","",'query (10)'!Y681)</f>
        <v>46090</v>
      </c>
      <c r="AB681" s="41">
        <f>IF('query (10)'!Z681="","",'query (10)'!Z681)</f>
        <v>46180</v>
      </c>
      <c r="AC681" s="38" t="str">
        <f>IF(OR('query (10)'!AA681="",COUNTIF(Cleaning_Rules!$A$21:$A$26,TRIM('query (10)'!AA681))&gt;0),"",TRIM('query (10)'!AA681))</f>
        <v/>
      </c>
      <c r="AD681" s="38" t="str">
        <f>IF('query (10)'!AB681="","",TRIM(IFERROR(_xlfn.TEXTBEFORE('query (10)'!AB681,"("),'query (10)'!AB681)))</f>
        <v>เริ่มซ่อมงาน PM แล้ว รับผิดชอบโดย NATDANAI JUTHATHEP</v>
      </c>
      <c r="AE681" s="38" t="str">
        <f>IFERROR(LOWER(TRIM(_xlfn.TEXTBEFORE(_xlfn.TEXTAFTER('query (10)'!AB681,"("),")"))),"")</f>
        <v>juthathep-n-4697@nsk.com</v>
      </c>
      <c r="AF681" s="38" t="str">
        <f>IF('query (10)'!AD681="","",TRIM('query (10)'!AD681))</f>
        <v>พงษ์พิทักษ์ ศรไชย</v>
      </c>
      <c r="AG681" s="38" t="str">
        <f>IF('query (10)'!AE681="","",TRIM('query (10)'!AE681))</f>
        <v>ณัฐดนัย จุฑาเทพ</v>
      </c>
      <c r="AH681" s="38" t="str">
        <f>IF('query (10)'!AF681="","",IFERROR(VALUE('query (10)'!AF681),""))</f>
        <v/>
      </c>
      <c r="AI681" s="38" t="str">
        <f>IF('query (10)'!AG681="","",TRIM('query (10)'!AG681))</f>
        <v/>
      </c>
      <c r="AJ681" s="38" t="str">
        <f>IF('query (10)'!AH681="","",IFERROR(VALUE('query (10)'!AH681),""))</f>
        <v/>
      </c>
      <c r="AK681" s="38" t="str">
        <f>IF('query (10)'!AI681="","",TRIM('query (10)'!AI681))</f>
        <v/>
      </c>
      <c r="AL681" s="42">
        <f t="shared" si="50"/>
        <v>2026</v>
      </c>
      <c r="AM681" s="42" t="str">
        <f t="shared" si="51"/>
        <v>2026-01</v>
      </c>
      <c r="AN681" s="42" t="str">
        <f t="shared" ca="1" si="52"/>
        <v/>
      </c>
      <c r="AO681" s="42" t="str">
        <f t="shared" si="53"/>
        <v>AS-813 | RIVET PRESSING M/C | SB7 | ELECTRICAL CONTROL | Condition-based Maintenance | Electrical | Inspection | Low | - Soldering pin connector for Lock/ Unlock of Improvement sensor JIG02
- Check condition of reed switch
- Check condition of proximity
- Check condition of photo | เริ่มซ่อมงาน PM แล้ว รับผิดชอบโดย NATDANAI JUTHATHEP | ณัฐดนัย จุฑาเทพ</v>
      </c>
      <c r="AP681" s="42" t="str">
        <f>_xlfn.TEXTJOIN("; ",TRUE,IF(COUNTA('query (10)'!A681:AK681)&lt;=6,"NEAR_EMPTY_ROW",""),IF($K681="","MISSING_STATUS",""),IF(AND($K681="เสร็จสิ้น",$Z681=""),"DONE_NO_ACTUAL_DATE",""),IF(AND($I681="Condition-based Maintenance",$AH681=""),"CBM_NO_MEASUREMENT",""),IF(OR($X681="",$X681=0),"INVALID_PERIOD",""),IF(AND($AA681&lt;&gt;"",$AB681&lt;&gt;"",$AB681&lt;$AA681),"DATE_SEQUENCE_ERROR",""),IF(AND($AB681&lt;&gt;"",$AB681&gt;DATE(2030,12,31)),"DATE_OUTLIER",""),IF($C681="","MISSING_QRCODE",""),IF($J681="UNKNOWN","UNKNOWN_PM_TYPE",""),IF($L681="UNKNOWN","UNKNOWN_STATUS",""))</f>
        <v>CBM_NO_MEASUREMENT</v>
      </c>
      <c r="AQ681" s="42" t="str">
        <f t="shared" si="54"/>
        <v>NO</v>
      </c>
    </row>
    <row r="682" spans="1:43" x14ac:dyDescent="0.3">
      <c r="A682" s="38">
        <f>IF('query (10)'!A682="","",'query (10)'!A682)</f>
        <v>812</v>
      </c>
      <c r="B682" s="38">
        <f>IF('query (10)'!B682="","",'query (10)'!B682)</f>
        <v>18062</v>
      </c>
      <c r="C682" s="38" t="str">
        <f>TRIM(UPPER('query (10)'!M682))</f>
        <v>MA-823</v>
      </c>
      <c r="D682" s="38" t="str">
        <f>TRIM(UPPER(IFERROR(_xlfn.TEXTBEFORE('query (10)'!L682,"("),'query (10)'!L682)))</f>
        <v>LASER MARKER M/C.</v>
      </c>
      <c r="E682" s="38" t="str">
        <f>IFERROR(TRIM(UPPER(_xlfn.TEXTBEFORE(_xlfn.TEXTAFTER('query (10)'!L682,"("),")"))),"")</f>
        <v/>
      </c>
      <c r="F682" s="38" t="str">
        <f>TRIM('query (10)'!K682)</f>
        <v>SB7</v>
      </c>
      <c r="G682" s="38" t="str">
        <f>IF('query (10)'!J682="","",'query (10)'!J682)</f>
        <v>Laser Mark</v>
      </c>
      <c r="H682" s="38" t="str">
        <f>TRIM(UPPER('query (10)'!J682))</f>
        <v>LASER MARK</v>
      </c>
      <c r="I682" s="38" t="str">
        <f>IF('query (10)'!F682="","",'query (10)'!F682)</f>
        <v>Time-based Maintenance</v>
      </c>
      <c r="J682" s="38" t="str">
        <f>IF('query (10)'!F682="","",IFERROR(INDEX(Cleaning_Rules!$B$14:$B$17,MATCH(TRIM('query (10)'!F682),Cleaning_Rules!$A$14:$A$17,0)),"UNKNOWN"))</f>
        <v>TBM</v>
      </c>
      <c r="K682" s="38" t="str">
        <f>IF('query (10)'!G682="","",'query (10)'!G682)</f>
        <v>เสร็จสิ้น</v>
      </c>
      <c r="L682" s="38" t="str">
        <f>IF('query (10)'!G682="","MISSING",IFERROR(INDEX(Cleaning_Rules!$B$5:$B$10,MATCH(TRIM('query (10)'!G682),Cleaning_Rules!$A$5:$A$10,0)),"UNKNOWN"))</f>
        <v>COMPLETED</v>
      </c>
      <c r="M682" s="38" t="str">
        <f>IF('query (10)'!I682="","",'query (10)'!I682)</f>
        <v>Electrical</v>
      </c>
      <c r="N682" s="38" t="str">
        <f>IF('query (10)'!O682="","",'query (10)'!O682)</f>
        <v>Cleaning</v>
      </c>
      <c r="O682" s="38" t="str">
        <f>IF('query (10)'!P682="","",'query (10)'!P682)</f>
        <v>Medium</v>
      </c>
      <c r="P682" s="38" t="str">
        <f>IF('query (10)'!N682="","",'query (10)'!N682)</f>
        <v>- Check condition of laser head/controller
- Change dust filter of Apiste</v>
      </c>
      <c r="Q682" s="38" t="str">
        <f>TRIM('query (10)'!N682)</f>
        <v>- Check condition of laser head/controller
- Change dust filter of Apiste</v>
      </c>
      <c r="R682" s="38" t="str">
        <f>TRIM(UPPER('query (10)'!R682))</f>
        <v/>
      </c>
      <c r="S682" s="38" t="str">
        <f>TRIM(UPPER('query (10)'!S682))</f>
        <v/>
      </c>
      <c r="T682" s="38" t="str">
        <f>IF('query (10)'!Q682="","",TRIM(UPPER('query (10)'!Q682)))</f>
        <v/>
      </c>
      <c r="U682" s="38" t="str">
        <f>IF('query (10)'!T682="","",'query (10)'!T682)</f>
        <v/>
      </c>
      <c r="V682" s="39" t="str">
        <f>IF('query (10)'!T682="","",IFERROR(VALUE('query (10)'!T682),""))</f>
        <v/>
      </c>
      <c r="W682" s="40">
        <f>IF('query (10)'!U682="","",'query (10)'!U682)</f>
        <v>0</v>
      </c>
      <c r="X682" s="39">
        <f>IF('query (10)'!V682="","",'query (10)'!V682)</f>
        <v>90</v>
      </c>
      <c r="Y682" s="41">
        <f>IF('query (10)'!W682="","",'query (10)'!W682)</f>
        <v>46043</v>
      </c>
      <c r="Z682" s="41">
        <f>IF('query (10)'!X682="","",'query (10)'!X682)</f>
        <v>46072</v>
      </c>
      <c r="AA682" s="41">
        <f>IF('query (10)'!Y682="","",'query (10)'!Y682)</f>
        <v>46072</v>
      </c>
      <c r="AB682" s="41">
        <f>IF('query (10)'!Z682="","",'query (10)'!Z682)</f>
        <v>46162</v>
      </c>
      <c r="AC682" s="38" t="str">
        <f>IF(OR('query (10)'!AA682="",COUNTIF(Cleaning_Rules!$A$21:$A$26,TRIM('query (10)'!AA682))&gt;0),"",TRIM('query (10)'!AA682))</f>
        <v/>
      </c>
      <c r="AD682" s="38" t="str">
        <f>IF('query (10)'!AB682="","",TRIM(IFERROR(_xlfn.TEXTBEFORE('query (10)'!AB682,"("),'query (10)'!AB682)))</f>
        <v>เริ่มซ่อมงาน PM แล้ว รับผิดชอบโดย PIYAPONG THONGSAN</v>
      </c>
      <c r="AE682" s="38" t="str">
        <f>IFERROR(LOWER(TRIM(_xlfn.TEXTBEFORE(_xlfn.TEXTAFTER('query (10)'!AB682,"("),")"))),"")</f>
        <v>thongsan-p-3769@nsk.com</v>
      </c>
      <c r="AF682" s="38" t="str">
        <f>IF('query (10)'!AD682="","",TRIM('query (10)'!AD682))</f>
        <v>พงษ์พิทักษ์ ศรไชย</v>
      </c>
      <c r="AG682" s="38" t="str">
        <f>IF('query (10)'!AE682="","",TRIM('query (10)'!AE682))</f>
        <v>ปิยะพงษ์ ทองแสน</v>
      </c>
      <c r="AH682" s="38" t="str">
        <f>IF('query (10)'!AF682="","",IFERROR(VALUE('query (10)'!AF682),""))</f>
        <v/>
      </c>
      <c r="AI682" s="38" t="str">
        <f>IF('query (10)'!AG682="","",TRIM('query (10)'!AG682))</f>
        <v/>
      </c>
      <c r="AJ682" s="38" t="str">
        <f>IF('query (10)'!AH682="","",IFERROR(VALUE('query (10)'!AH682),""))</f>
        <v/>
      </c>
      <c r="AK682" s="38" t="str">
        <f>IF('query (10)'!AI682="","",TRIM('query (10)'!AI682))</f>
        <v/>
      </c>
      <c r="AL682" s="42">
        <f t="shared" si="50"/>
        <v>2026</v>
      </c>
      <c r="AM682" s="42" t="str">
        <f t="shared" si="51"/>
        <v>2026-01</v>
      </c>
      <c r="AN682" s="42" t="str">
        <f t="shared" ca="1" si="52"/>
        <v/>
      </c>
      <c r="AO682" s="42" t="str">
        <f t="shared" si="53"/>
        <v>MA-823 | LASER MARKER M/C. | SB7 | LASER MARK | Time-based Maintenance | Electrical | Cleaning | Medium | - Check condition of laser head/controller
- Change dust filter of Apiste | เริ่มซ่อมงาน PM แล้ว รับผิดชอบโดย PIYAPONG THONGSAN | ปิยะพงษ์ ทองแสน</v>
      </c>
      <c r="AP682" s="42" t="str">
        <f>_xlfn.TEXTJOIN("; ",TRUE,IF(COUNTA('query (10)'!A682:AK682)&lt;=6,"NEAR_EMPTY_ROW",""),IF($K682="","MISSING_STATUS",""),IF(AND($K682="เสร็จสิ้น",$Z682=""),"DONE_NO_ACTUAL_DATE",""),IF(AND($I682="Condition-based Maintenance",$AH682=""),"CBM_NO_MEASUREMENT",""),IF(OR($X682="",$X682=0),"INVALID_PERIOD",""),IF(AND($AA682&lt;&gt;"",$AB682&lt;&gt;"",$AB682&lt;$AA682),"DATE_SEQUENCE_ERROR",""),IF(AND($AB682&lt;&gt;"",$AB682&gt;DATE(2030,12,31)),"DATE_OUTLIER",""),IF($C682="","MISSING_QRCODE",""),IF($J682="UNKNOWN","UNKNOWN_PM_TYPE",""),IF($L682="UNKNOWN","UNKNOWN_STATUS",""))</f>
        <v/>
      </c>
      <c r="AQ682" s="42" t="str">
        <f t="shared" si="54"/>
        <v>NO</v>
      </c>
    </row>
    <row r="683" spans="1:43" x14ac:dyDescent="0.3">
      <c r="A683" s="38">
        <f>IF('query (10)'!A683="","",'query (10)'!A683)</f>
        <v>813</v>
      </c>
      <c r="B683" s="38">
        <f>IF('query (10)'!B683="","",'query (10)'!B683)</f>
        <v>18063</v>
      </c>
      <c r="C683" s="38" t="str">
        <f>TRIM(UPPER('query (10)'!M683))</f>
        <v>CH-1016</v>
      </c>
      <c r="D683" s="38" t="str">
        <f>TRIM(UPPER(IFERROR(_xlfn.TEXTBEFORE('query (10)'!L683,"("),'query (10)'!L683)))</f>
        <v>AUTOMATION VISUAL INSPECTION M/C</v>
      </c>
      <c r="E683" s="38" t="str">
        <f>IFERROR(TRIM(UPPER(_xlfn.TEXTBEFORE(_xlfn.TEXTAFTER('query (10)'!L683,"("),")"))),"")</f>
        <v/>
      </c>
      <c r="F683" s="38" t="str">
        <f>TRIM('query (10)'!K683)</f>
        <v>SB7</v>
      </c>
      <c r="G683" s="38" t="str">
        <f>IF('query (10)'!J683="","",'query (10)'!J683)</f>
        <v>ventilation fan</v>
      </c>
      <c r="H683" s="38" t="str">
        <f>TRIM(UPPER('query (10)'!J683))</f>
        <v>VENTILATION FAN</v>
      </c>
      <c r="I683" s="38" t="str">
        <f>IF('query (10)'!F683="","",'query (10)'!F683)</f>
        <v>Time-based Maintenance</v>
      </c>
      <c r="J683" s="38" t="str">
        <f>IF('query (10)'!F683="","",IFERROR(INDEX(Cleaning_Rules!$B$14:$B$17,MATCH(TRIM('query (10)'!F683),Cleaning_Rules!$A$14:$A$17,0)),"UNKNOWN"))</f>
        <v>TBM</v>
      </c>
      <c r="K683" s="38" t="str">
        <f>IF('query (10)'!G683="","",'query (10)'!G683)</f>
        <v>เสร็จสิ้น</v>
      </c>
      <c r="L683" s="38" t="str">
        <f>IF('query (10)'!G683="","MISSING",IFERROR(INDEX(Cleaning_Rules!$B$5:$B$10,MATCH(TRIM('query (10)'!G683),Cleaning_Rules!$A$5:$A$10,0)),"UNKNOWN"))</f>
        <v>COMPLETED</v>
      </c>
      <c r="M683" s="38" t="str">
        <f>IF('query (10)'!I683="","",'query (10)'!I683)</f>
        <v>Electrical</v>
      </c>
      <c r="N683" s="38" t="str">
        <f>IF('query (10)'!O683="","",'query (10)'!O683)</f>
        <v>Cleaning</v>
      </c>
      <c r="O683" s="38" t="str">
        <f>IF('query (10)'!P683="","",'query (10)'!P683)</f>
        <v>Medium</v>
      </c>
      <c r="P683" s="38" t="str">
        <f>IF('query (10)'!N683="","",'query (10)'!N683)</f>
        <v>- Change dust filter of Apiste</v>
      </c>
      <c r="Q683" s="38" t="str">
        <f>TRIM('query (10)'!N683)</f>
        <v>- Change dust filter of Apiste</v>
      </c>
      <c r="R683" s="38" t="str">
        <f>TRIM(UPPER('query (10)'!R683))</f>
        <v/>
      </c>
      <c r="S683" s="38" t="str">
        <f>TRIM(UPPER('query (10)'!S683))</f>
        <v/>
      </c>
      <c r="T683" s="38" t="str">
        <f>IF('query (10)'!Q683="","",TRIM(UPPER('query (10)'!Q683)))</f>
        <v/>
      </c>
      <c r="U683" s="38" t="str">
        <f>IF('query (10)'!T683="","",'query (10)'!T683)</f>
        <v/>
      </c>
      <c r="V683" s="39" t="str">
        <f>IF('query (10)'!T683="","",IFERROR(VALUE('query (10)'!T683),""))</f>
        <v/>
      </c>
      <c r="W683" s="40">
        <f>IF('query (10)'!U683="","",'query (10)'!U683)</f>
        <v>0</v>
      </c>
      <c r="X683" s="39">
        <f>IF('query (10)'!V683="","",'query (10)'!V683)</f>
        <v>90</v>
      </c>
      <c r="Y683" s="41">
        <f>IF('query (10)'!W683="","",'query (10)'!W683)</f>
        <v>46043</v>
      </c>
      <c r="Z683" s="41">
        <f>IF('query (10)'!X683="","",'query (10)'!X683)</f>
        <v>46072</v>
      </c>
      <c r="AA683" s="41">
        <f>IF('query (10)'!Y683="","",'query (10)'!Y683)</f>
        <v>46072</v>
      </c>
      <c r="AB683" s="41">
        <f>IF('query (10)'!Z683="","",'query (10)'!Z683)</f>
        <v>46162</v>
      </c>
      <c r="AC683" s="38" t="str">
        <f>IF(OR('query (10)'!AA683="",COUNTIF(Cleaning_Rules!$A$21:$A$26,TRIM('query (10)'!AA683))&gt;0),"",TRIM('query (10)'!AA683))</f>
        <v/>
      </c>
      <c r="AD683" s="38" t="str">
        <f>IF('query (10)'!AB683="","",TRIM(IFERROR(_xlfn.TEXTBEFORE('query (10)'!AB683,"("),'query (10)'!AB683)))</f>
        <v>เริ่มซ่อมงาน PM แล้ว รับผิดชอบโดย PIYAPONG THONGSAN</v>
      </c>
      <c r="AE683" s="38" t="str">
        <f>IFERROR(LOWER(TRIM(_xlfn.TEXTBEFORE(_xlfn.TEXTAFTER('query (10)'!AB683,"("),")"))),"")</f>
        <v>thongsan-p-3769@nsk.com</v>
      </c>
      <c r="AF683" s="38" t="str">
        <f>IF('query (10)'!AD683="","",TRIM('query (10)'!AD683))</f>
        <v>พงษ์พิทักษ์ ศรไชย</v>
      </c>
      <c r="AG683" s="38" t="str">
        <f>IF('query (10)'!AE683="","",TRIM('query (10)'!AE683))</f>
        <v>ปิยะพงษ์ ทองแสน</v>
      </c>
      <c r="AH683" s="38" t="str">
        <f>IF('query (10)'!AF683="","",IFERROR(VALUE('query (10)'!AF683),""))</f>
        <v/>
      </c>
      <c r="AI683" s="38" t="str">
        <f>IF('query (10)'!AG683="","",TRIM('query (10)'!AG683))</f>
        <v/>
      </c>
      <c r="AJ683" s="38" t="str">
        <f>IF('query (10)'!AH683="","",IFERROR(VALUE('query (10)'!AH683),""))</f>
        <v/>
      </c>
      <c r="AK683" s="38" t="str">
        <f>IF('query (10)'!AI683="","",TRIM('query (10)'!AI683))</f>
        <v/>
      </c>
      <c r="AL683" s="42">
        <f t="shared" si="50"/>
        <v>2026</v>
      </c>
      <c r="AM683" s="42" t="str">
        <f t="shared" si="51"/>
        <v>2026-01</v>
      </c>
      <c r="AN683" s="42" t="str">
        <f t="shared" ca="1" si="52"/>
        <v/>
      </c>
      <c r="AO683" s="42" t="str">
        <f t="shared" si="53"/>
        <v>CH-1016 | AUTOMATION VISUAL INSPECTION M/C | SB7 | VENTILATION FAN | Time-based Maintenance | Electrical | Cleaning | Medium | - Change dust filter of Apiste | เริ่มซ่อมงาน PM แล้ว รับผิดชอบโดย PIYAPONG THONGSAN | ปิยะพงษ์ ทองแสน</v>
      </c>
      <c r="AP683" s="42" t="str">
        <f>_xlfn.TEXTJOIN("; ",TRUE,IF(COUNTA('query (10)'!A683:AK683)&lt;=6,"NEAR_EMPTY_ROW",""),IF($K683="","MISSING_STATUS",""),IF(AND($K683="เสร็จสิ้น",$Z683=""),"DONE_NO_ACTUAL_DATE",""),IF(AND($I683="Condition-based Maintenance",$AH683=""),"CBM_NO_MEASUREMENT",""),IF(OR($X683="",$X683=0),"INVALID_PERIOD",""),IF(AND($AA683&lt;&gt;"",$AB683&lt;&gt;"",$AB683&lt;$AA683),"DATE_SEQUENCE_ERROR",""),IF(AND($AB683&lt;&gt;"",$AB683&gt;DATE(2030,12,31)),"DATE_OUTLIER",""),IF($C683="","MISSING_QRCODE",""),IF($J683="UNKNOWN","UNKNOWN_PM_TYPE",""),IF($L683="UNKNOWN","UNKNOWN_STATUS",""))</f>
        <v/>
      </c>
      <c r="AQ683" s="42" t="str">
        <f t="shared" si="54"/>
        <v>NO</v>
      </c>
    </row>
    <row r="684" spans="1:43" x14ac:dyDescent="0.3">
      <c r="A684" s="38">
        <f>IF('query (10)'!A684="","",'query (10)'!A684)</f>
        <v>814</v>
      </c>
      <c r="B684" s="38">
        <f>IF('query (10)'!B684="","",'query (10)'!B684)</f>
        <v>18043</v>
      </c>
      <c r="C684" s="38" t="str">
        <f>TRIM(UPPER('query (10)'!M684))</f>
        <v>GR-885</v>
      </c>
      <c r="D684" s="38" t="str">
        <f>TRIM(UPPER(IFERROR(_xlfn.TEXTBEFORE('query (10)'!L684,"("),'query (10)'!L684)))</f>
        <v>INNER RING RACEWAY GRINDING M/C</v>
      </c>
      <c r="E684" s="38" t="str">
        <f>IFERROR(TRIM(UPPER(_xlfn.TEXTBEFORE(_xlfn.TEXTAFTER('query (10)'!L684,"("),")"))),"")</f>
        <v/>
      </c>
      <c r="F684" s="38" t="str">
        <f>TRIM('query (10)'!K684)</f>
        <v>SB9</v>
      </c>
      <c r="G684" s="38" t="str">
        <f>IF('query (10)'!J684="","",'query (10)'!J684)</f>
        <v xml:space="preserve">Into guage ADV./ RET. </v>
      </c>
      <c r="H684" s="38" t="str">
        <f>TRIM(UPPER('query (10)'!J684))</f>
        <v>INTO GUAGE ADV./ RET.</v>
      </c>
      <c r="I684" s="38" t="str">
        <f>IF('query (10)'!F684="","",'query (10)'!F684)</f>
        <v>Usage-based Maintenance</v>
      </c>
      <c r="J684" s="38" t="str">
        <f>IF('query (10)'!F684="","",IFERROR(INDEX(Cleaning_Rules!$B$14:$B$17,MATCH(TRIM('query (10)'!F684),Cleaning_Rules!$A$14:$A$17,0)),"UNKNOWN"))</f>
        <v>UBM</v>
      </c>
      <c r="K684" s="38" t="str">
        <f>IF('query (10)'!G684="","",'query (10)'!G684)</f>
        <v>เสร็จสิ้น</v>
      </c>
      <c r="L684" s="38" t="str">
        <f>IF('query (10)'!G684="","MISSING",IFERROR(INDEX(Cleaning_Rules!$B$5:$B$10,MATCH(TRIM('query (10)'!G684),Cleaning_Rules!$A$5:$A$10,0)),"UNKNOWN"))</f>
        <v>COMPLETED</v>
      </c>
      <c r="M684" s="38" t="str">
        <f>IF('query (10)'!I684="","",'query (10)'!I684)</f>
        <v>Electrical</v>
      </c>
      <c r="N684" s="38" t="str">
        <f>IF('query (10)'!O684="","",'query (10)'!O684)</f>
        <v>Part Change</v>
      </c>
      <c r="O684" s="38" t="str">
        <f>IF('query (10)'!P684="","",'query (10)'!P684)</f>
        <v>Medium</v>
      </c>
      <c r="P684" s="38" t="str">
        <f>IF('query (10)'!N684="","",'query (10)'!N684)</f>
        <v>Change new sensor of proximity</v>
      </c>
      <c r="Q684" s="38" t="str">
        <f>TRIM('query (10)'!N684)</f>
        <v>Change new sensor of proximity</v>
      </c>
      <c r="R684" s="38" t="str">
        <f>TRIM(UPPER('query (10)'!R684))</f>
        <v>SENSOR</v>
      </c>
      <c r="S684" s="38" t="str">
        <f>TRIM(UPPER('query (10)'!S684))</f>
        <v>FL7M-2J6HD</v>
      </c>
      <c r="T684" s="38" t="str">
        <f>IF('query (10)'!Q684="","",TRIM(UPPER('query (10)'!Q684)))</f>
        <v/>
      </c>
      <c r="U684" s="38" t="str">
        <f>IF('query (10)'!T684="","",'query (10)'!T684)</f>
        <v>2</v>
      </c>
      <c r="V684" s="39">
        <f>IF('query (10)'!T684="","",IFERROR(VALUE('query (10)'!T684),""))</f>
        <v>2</v>
      </c>
      <c r="W684" s="40">
        <f>IF('query (10)'!U684="","",'query (10)'!U684)</f>
        <v>0</v>
      </c>
      <c r="X684" s="39">
        <f>IF('query (10)'!V684="","",'query (10)'!V684)</f>
        <v>180</v>
      </c>
      <c r="Y684" s="41">
        <f>IF('query (10)'!W684="","",'query (10)'!W684)</f>
        <v>46045</v>
      </c>
      <c r="Z684" s="41">
        <f>IF('query (10)'!X684="","",'query (10)'!X684)</f>
        <v>46069</v>
      </c>
      <c r="AA684" s="41">
        <f>IF('query (10)'!Y684="","",'query (10)'!Y684)</f>
        <v>46069</v>
      </c>
      <c r="AB684" s="41">
        <f>IF('query (10)'!Z684="","",'query (10)'!Z684)</f>
        <v>46249</v>
      </c>
      <c r="AC684" s="38" t="str">
        <f>IF(OR('query (10)'!AA684="",COUNTIF(Cleaning_Rules!$A$21:$A$26,TRIM('query (10)'!AA684))&gt;0),"",TRIM('query (10)'!AA684))</f>
        <v>เป็นการปรับปรุงเซนเซอร์ โดยรุ่นที่นำมาใช้นั้นมีความทนทานต่อการกัดกร่อนของสายเคมี โดยเฉพาะน้ำ Coolant เพื่อเพิ่มประสิทธิภาพเซนเซฮร์ให้ทำงานได้นานขึ้นในสภาพแวดล้อมที่รุนแรง</v>
      </c>
      <c r="AD684" s="38" t="str">
        <f>IF('query (10)'!AB684="","",TRIM(IFERROR(_xlfn.TEXTBEFORE('query (10)'!AB684,"("),'query (10)'!AB684)))</f>
        <v>เริ่มซ่อมงาน PM แล้ว รับผิดชอบโดย AMRIN RAKSAPHON</v>
      </c>
      <c r="AE684" s="38" t="str">
        <f>IFERROR(LOWER(TRIM(_xlfn.TEXTBEFORE(_xlfn.TEXTAFTER('query (10)'!AB684,"("),")"))),"")</f>
        <v>amrin@nsk.com</v>
      </c>
      <c r="AF684" s="38" t="str">
        <f>IF('query (10)'!AD684="","",TRIM('query (10)'!AD684))</f>
        <v>พงษ์พิทักษ์ ศรไชย</v>
      </c>
      <c r="AG684" s="38" t="str">
        <f>IF('query (10)'!AE684="","",TRIM('query (10)'!AE684))</f>
        <v>อัมรินทร์ รักษาพล</v>
      </c>
      <c r="AH684" s="38" t="str">
        <f>IF('query (10)'!AF684="","",IFERROR(VALUE('query (10)'!AF684),""))</f>
        <v/>
      </c>
      <c r="AI684" s="38" t="str">
        <f>IF('query (10)'!AG684="","",TRIM('query (10)'!AG684))</f>
        <v/>
      </c>
      <c r="AJ684" s="38" t="str">
        <f>IF('query (10)'!AH684="","",IFERROR(VALUE('query (10)'!AH684),""))</f>
        <v/>
      </c>
      <c r="AK684" s="38" t="str">
        <f>IF('query (10)'!AI684="","",TRIM('query (10)'!AI684))</f>
        <v/>
      </c>
      <c r="AL684" s="42">
        <f t="shared" si="50"/>
        <v>2026</v>
      </c>
      <c r="AM684" s="42" t="str">
        <f t="shared" si="51"/>
        <v>2026-01</v>
      </c>
      <c r="AN684" s="42" t="str">
        <f t="shared" ca="1" si="52"/>
        <v/>
      </c>
      <c r="AO684" s="42" t="str">
        <f t="shared" si="53"/>
        <v>GR-885 | INNER RING RACEWAY GRINDING M/C | SB9 | INTO GUAGE ADV./ RET. | Usage-based Maintenance | Electrical | Part Change | Medium | Change new sensor of proximity | SENSOR | FL7M-2J6HD | เป็นการปรับปรุงเซนเซอร์ โดยรุ่นที่นำมาใช้นั้นมีความทนทานต่อการกัดกร่อนของสายเคมี โดยเฉพาะน้ำ Coolant เพื่อเพิ่มประสิทธิภาพเซนเซฮร์ให้ทำงานได้นานขึ้นในสภาพแวดล้อมที่รุนแรง | เริ่มซ่อมงาน PM แล้ว รับผิดชอบโดย AMRIN RAKSAPHON | อัมรินทร์ รักษาพล</v>
      </c>
      <c r="AP684" s="42" t="str">
        <f>_xlfn.TEXTJOIN("; ",TRUE,IF(COUNTA('query (10)'!A684:AK684)&lt;=6,"NEAR_EMPTY_ROW",""),IF($K684="","MISSING_STATUS",""),IF(AND($K684="เสร็จสิ้น",$Z684=""),"DONE_NO_ACTUAL_DATE",""),IF(AND($I684="Condition-based Maintenance",$AH684=""),"CBM_NO_MEASUREMENT",""),IF(OR($X684="",$X684=0),"INVALID_PERIOD",""),IF(AND($AA684&lt;&gt;"",$AB684&lt;&gt;"",$AB684&lt;$AA684),"DATE_SEQUENCE_ERROR",""),IF(AND($AB684&lt;&gt;"",$AB684&gt;DATE(2030,12,31)),"DATE_OUTLIER",""),IF($C684="","MISSING_QRCODE",""),IF($J684="UNKNOWN","UNKNOWN_PM_TYPE",""),IF($L684="UNKNOWN","UNKNOWN_STATUS",""))</f>
        <v/>
      </c>
      <c r="AQ684" s="42" t="str">
        <f t="shared" si="54"/>
        <v>NO</v>
      </c>
    </row>
    <row r="685" spans="1:43" x14ac:dyDescent="0.3">
      <c r="A685" s="38">
        <f>IF('query (10)'!A685="","",'query (10)'!A685)</f>
        <v>815</v>
      </c>
      <c r="B685" s="38">
        <f>IF('query (10)'!B685="","",'query (10)'!B685)</f>
        <v>18044</v>
      </c>
      <c r="C685" s="38" t="str">
        <f>TRIM(UPPER('query (10)'!M685))</f>
        <v>GR-886</v>
      </c>
      <c r="D685" s="38" t="str">
        <f>TRIM(UPPER(IFERROR(_xlfn.TEXTBEFORE('query (10)'!L685,"("),'query (10)'!L685)))</f>
        <v>INNER RING BORE GRINDING M/C</v>
      </c>
      <c r="E685" s="38" t="str">
        <f>IFERROR(TRIM(UPPER(_xlfn.TEXTBEFORE(_xlfn.TEXTAFTER('query (10)'!L685,"("),")"))),"")</f>
        <v/>
      </c>
      <c r="F685" s="38" t="str">
        <f>TRIM('query (10)'!K685)</f>
        <v>SB9</v>
      </c>
      <c r="G685" s="38" t="str">
        <f>IF('query (10)'!J685="","",'query (10)'!J685)</f>
        <v>Electrical Control</v>
      </c>
      <c r="H685" s="38" t="str">
        <f>TRIM(UPPER('query (10)'!J685))</f>
        <v>ELECTRICAL CONTROL</v>
      </c>
      <c r="I685" s="38" t="str">
        <f>IF('query (10)'!F685="","",'query (10)'!F685)</f>
        <v>Time-based Maintenance</v>
      </c>
      <c r="J685" s="38" t="str">
        <f>IF('query (10)'!F685="","",IFERROR(INDEX(Cleaning_Rules!$B$14:$B$17,MATCH(TRIM('query (10)'!F685),Cleaning_Rules!$A$14:$A$17,0)),"UNKNOWN"))</f>
        <v>TBM</v>
      </c>
      <c r="K685" s="38" t="str">
        <f>IF('query (10)'!G685="","",'query (10)'!G685)</f>
        <v>เสร็จสิ้น</v>
      </c>
      <c r="L685" s="38" t="str">
        <f>IF('query (10)'!G685="","MISSING",IFERROR(INDEX(Cleaning_Rules!$B$5:$B$10,MATCH(TRIM('query (10)'!G685),Cleaning_Rules!$A$5:$A$10,0)),"UNKNOWN"))</f>
        <v>COMPLETED</v>
      </c>
      <c r="M685" s="38" t="str">
        <f>IF('query (10)'!I685="","",'query (10)'!I685)</f>
        <v>Electrical</v>
      </c>
      <c r="N685" s="38" t="str">
        <f>IF('query (10)'!O685="","",'query (10)'!O685)</f>
        <v>Inspection</v>
      </c>
      <c r="O685" s="38" t="str">
        <f>IF('query (10)'!P685="","",'query (10)'!P685)</f>
        <v>Medium</v>
      </c>
      <c r="P685" s="38" t="str">
        <f>IF('query (10)'!N685="","",'query (10)'!N685)</f>
        <v>- Check condition of proximity
- Check condition of reed switch</v>
      </c>
      <c r="Q685" s="38" t="str">
        <f>TRIM('query (10)'!N685)</f>
        <v>- Check condition of proximity
- Check condition of reed switch</v>
      </c>
      <c r="R685" s="38" t="str">
        <f>TRIM(UPPER('query (10)'!R685))</f>
        <v/>
      </c>
      <c r="S685" s="38" t="str">
        <f>TRIM(UPPER('query (10)'!S685))</f>
        <v/>
      </c>
      <c r="T685" s="38" t="str">
        <f>IF('query (10)'!Q685="","",TRIM(UPPER('query (10)'!Q685)))</f>
        <v/>
      </c>
      <c r="U685" s="38" t="str">
        <f>IF('query (10)'!T685="","",'query (10)'!T685)</f>
        <v/>
      </c>
      <c r="V685" s="39" t="str">
        <f>IF('query (10)'!T685="","",IFERROR(VALUE('query (10)'!T685),""))</f>
        <v/>
      </c>
      <c r="W685" s="40">
        <f>IF('query (10)'!U685="","",'query (10)'!U685)</f>
        <v>0</v>
      </c>
      <c r="X685" s="39">
        <f>IF('query (10)'!V685="","",'query (10)'!V685)</f>
        <v>90</v>
      </c>
      <c r="Y685" s="41">
        <f>IF('query (10)'!W685="","",'query (10)'!W685)</f>
        <v>46045</v>
      </c>
      <c r="Z685" s="41">
        <f>IF('query (10)'!X685="","",'query (10)'!X685)</f>
        <v>46069</v>
      </c>
      <c r="AA685" s="41">
        <f>IF('query (10)'!Y685="","",'query (10)'!Y685)</f>
        <v>46069</v>
      </c>
      <c r="AB685" s="41">
        <f>IF('query (10)'!Z685="","",'query (10)'!Z685)</f>
        <v>46159</v>
      </c>
      <c r="AC685" s="38" t="str">
        <f>IF(OR('query (10)'!AA685="",COUNTIF(Cleaning_Rules!$A$21:$A$26,TRIM('query (10)'!AA685))&gt;0),"",TRIM('query (10)'!AA685))</f>
        <v/>
      </c>
      <c r="AD685" s="38" t="str">
        <f>IF('query (10)'!AB685="","",TRIM(IFERROR(_xlfn.TEXTBEFORE('query (10)'!AB685,"("),'query (10)'!AB685)))</f>
        <v>เริ่มซ่อมงาน PM แล้ว รับผิดชอบโดย AMRIN RAKSAPHON</v>
      </c>
      <c r="AE685" s="38" t="str">
        <f>IFERROR(LOWER(TRIM(_xlfn.TEXTBEFORE(_xlfn.TEXTAFTER('query (10)'!AB685,"("),")"))),"")</f>
        <v>amrin@nsk.com</v>
      </c>
      <c r="AF685" s="38" t="str">
        <f>IF('query (10)'!AD685="","",TRIM('query (10)'!AD685))</f>
        <v>พงษ์พิทักษ์ ศรไชย</v>
      </c>
      <c r="AG685" s="38" t="str">
        <f>IF('query (10)'!AE685="","",TRIM('query (10)'!AE685))</f>
        <v>อัมรินทร์ รักษาพล</v>
      </c>
      <c r="AH685" s="38" t="str">
        <f>IF('query (10)'!AF685="","",IFERROR(VALUE('query (10)'!AF685),""))</f>
        <v/>
      </c>
      <c r="AI685" s="38" t="str">
        <f>IF('query (10)'!AG685="","",TRIM('query (10)'!AG685))</f>
        <v/>
      </c>
      <c r="AJ685" s="38" t="str">
        <f>IF('query (10)'!AH685="","",IFERROR(VALUE('query (10)'!AH685),""))</f>
        <v/>
      </c>
      <c r="AK685" s="38" t="str">
        <f>IF('query (10)'!AI685="","",TRIM('query (10)'!AI685))</f>
        <v/>
      </c>
      <c r="AL685" s="42">
        <f t="shared" si="50"/>
        <v>2026</v>
      </c>
      <c r="AM685" s="42" t="str">
        <f t="shared" si="51"/>
        <v>2026-01</v>
      </c>
      <c r="AN685" s="42" t="str">
        <f t="shared" ca="1" si="52"/>
        <v/>
      </c>
      <c r="AO685" s="42" t="str">
        <f t="shared" si="53"/>
        <v>GR-886 | INNER RING BORE GRINDING M/C | SB9 | ELECTRICAL CONTROL | Time-based Maintenance | Electrical | Inspection | Medium | - Check condition of proximity
- Check condition of reed switch | เริ่มซ่อมงาน PM แล้ว รับผิดชอบโดย AMRIN RAKSAPHON | อัมรินทร์ รักษาพล</v>
      </c>
      <c r="AP685" s="42" t="str">
        <f>_xlfn.TEXTJOIN("; ",TRUE,IF(COUNTA('query (10)'!A685:AK685)&lt;=6,"NEAR_EMPTY_ROW",""),IF($K685="","MISSING_STATUS",""),IF(AND($K685="เสร็จสิ้น",$Z685=""),"DONE_NO_ACTUAL_DATE",""),IF(AND($I685="Condition-based Maintenance",$AH685=""),"CBM_NO_MEASUREMENT",""),IF(OR($X685="",$X685=0),"INVALID_PERIOD",""),IF(AND($AA685&lt;&gt;"",$AB685&lt;&gt;"",$AB685&lt;$AA685),"DATE_SEQUENCE_ERROR",""),IF(AND($AB685&lt;&gt;"",$AB685&gt;DATE(2030,12,31)),"DATE_OUTLIER",""),IF($C685="","MISSING_QRCODE",""),IF($J685="UNKNOWN","UNKNOWN_PM_TYPE",""),IF($L685="UNKNOWN","UNKNOWN_STATUS",""))</f>
        <v/>
      </c>
      <c r="AQ685" s="42" t="str">
        <f t="shared" si="54"/>
        <v>NO</v>
      </c>
    </row>
    <row r="686" spans="1:43" x14ac:dyDescent="0.3">
      <c r="A686" s="38">
        <f>IF('query (10)'!A686="","",'query (10)'!A686)</f>
        <v>816</v>
      </c>
      <c r="B686" s="38">
        <f>IF('query (10)'!B686="","",'query (10)'!B686)</f>
        <v>18045</v>
      </c>
      <c r="C686" s="38" t="str">
        <f>TRIM(UPPER('query (10)'!M686))</f>
        <v>AS-891</v>
      </c>
      <c r="D686" s="38" t="str">
        <f>TRIM(UPPER(IFERROR(_xlfn.TEXTBEFORE('query (10)'!L686,"("),'query (10)'!L686)))</f>
        <v>AUTOMATIC MATCHING &amp; BALL FILLING M/C</v>
      </c>
      <c r="E686" s="38" t="str">
        <f>IFERROR(TRIM(UPPER(_xlfn.TEXTBEFORE(_xlfn.TEXTAFTER('query (10)'!L686,"("),")"))),"")</f>
        <v/>
      </c>
      <c r="F686" s="38" t="str">
        <f>TRIM('query (10)'!K686)</f>
        <v>SB9</v>
      </c>
      <c r="G686" s="38" t="str">
        <f>IF('query (10)'!J686="","",'query (10)'!J686)</f>
        <v>Sensors</v>
      </c>
      <c r="H686" s="38" t="str">
        <f>TRIM(UPPER('query (10)'!J686))</f>
        <v>SENSORS</v>
      </c>
      <c r="I686" s="38" t="str">
        <f>IF('query (10)'!F686="","",'query (10)'!F686)</f>
        <v>Usage-based Maintenance</v>
      </c>
      <c r="J686" s="38" t="str">
        <f>IF('query (10)'!F686="","",IFERROR(INDEX(Cleaning_Rules!$B$14:$B$17,MATCH(TRIM('query (10)'!F686),Cleaning_Rules!$A$14:$A$17,0)),"UNKNOWN"))</f>
        <v>UBM</v>
      </c>
      <c r="K686" s="38" t="str">
        <f>IF('query (10)'!G686="","",'query (10)'!G686)</f>
        <v>เสร็จสิ้น</v>
      </c>
      <c r="L686" s="38" t="str">
        <f>IF('query (10)'!G686="","MISSING",IFERROR(INDEX(Cleaning_Rules!$B$5:$B$10,MATCH(TRIM('query (10)'!G686),Cleaning_Rules!$A$5:$A$10,0)),"UNKNOWN"))</f>
        <v>COMPLETED</v>
      </c>
      <c r="M686" s="38" t="str">
        <f>IF('query (10)'!I686="","",'query (10)'!I686)</f>
        <v>Electrical</v>
      </c>
      <c r="N686" s="38" t="str">
        <f>IF('query (10)'!O686="","",'query (10)'!O686)</f>
        <v>Part Change</v>
      </c>
      <c r="O686" s="38" t="str">
        <f>IF('query (10)'!P686="","",'query (10)'!P686)</f>
        <v>Medium</v>
      </c>
      <c r="P686" s="38" t="str">
        <f>IF('query (10)'!N686="","",'query (10)'!N686)</f>
        <v>- Improvement : Remove connector of transfer 
- Check condition of reed switch</v>
      </c>
      <c r="Q686" s="38" t="str">
        <f>TRIM('query (10)'!N686)</f>
        <v>- Improvement : Remove connector of transfer 
- Check condition of reed switch</v>
      </c>
      <c r="R686" s="38" t="str">
        <f>TRIM(UPPER('query (10)'!R686))</f>
        <v>SENSOR</v>
      </c>
      <c r="S686" s="38" t="str">
        <f>TRIM(UPPER('query (10)'!S686))</f>
        <v>D-M9BAL</v>
      </c>
      <c r="T686" s="38" t="str">
        <f>IF('query (10)'!Q686="","",TRIM(UPPER('query (10)'!Q686)))</f>
        <v/>
      </c>
      <c r="U686" s="38" t="str">
        <f>IF('query (10)'!T686="","",'query (10)'!T686)</f>
        <v>2</v>
      </c>
      <c r="V686" s="39">
        <f>IF('query (10)'!T686="","",IFERROR(VALUE('query (10)'!T686),""))</f>
        <v>2</v>
      </c>
      <c r="W686" s="40">
        <f>IF('query (10)'!U686="","",'query (10)'!U686)</f>
        <v>0</v>
      </c>
      <c r="X686" s="39">
        <f>IF('query (10)'!V686="","",'query (10)'!V686)</f>
        <v>90</v>
      </c>
      <c r="Y686" s="41">
        <f>IF('query (10)'!W686="","",'query (10)'!W686)</f>
        <v>46045</v>
      </c>
      <c r="Z686" s="41">
        <f>IF('query (10)'!X686="","",'query (10)'!X686)</f>
        <v>46070</v>
      </c>
      <c r="AA686" s="41">
        <f>IF('query (10)'!Y686="","",'query (10)'!Y686)</f>
        <v>46070</v>
      </c>
      <c r="AB686" s="41">
        <f>IF('query (10)'!Z686="","",'query (10)'!Z686)</f>
        <v>46160</v>
      </c>
      <c r="AC686" s="38" t="str">
        <f>IF(OR('query (10)'!AA686="",COUNTIF(Cleaning_Rules!$A$21:$A$26,TRIM('query (10)'!AA686))&gt;0),"",TRIM('query (10)'!AA686))</f>
        <v>-จากการตรวจเช็คพบว่า มีการย้ำเปลือยสายเซนเซอร์ค่อนข้างเยอะและการใช้ connector ในการเชื่อมต่อระหว่างสายนั้นจะพบปัญหาว่าพอเวลาการซ่อมบำรุงเกี่ยวกับเซนเซอร์นั้นยากต่อการเปลี่ยน</v>
      </c>
      <c r="AD686" s="38" t="str">
        <f>IF('query (10)'!AB686="","",TRIM(IFERROR(_xlfn.TEXTBEFORE('query (10)'!AB686,"("),'query (10)'!AB686)))</f>
        <v>เริ่มซ่อมงาน PM แล้ว รับผิดชอบโดย PONGPITAK SONCHAI</v>
      </c>
      <c r="AE686" s="38" t="str">
        <f>IFERROR(LOWER(TRIM(_xlfn.TEXTBEFORE(_xlfn.TEXTAFTER('query (10)'!AB686,"("),")"))),"")</f>
        <v>sonchai-p-6240@nsk.com</v>
      </c>
      <c r="AF686" s="38" t="str">
        <f>IF('query (10)'!AD686="","",TRIM('query (10)'!AD686))</f>
        <v>พงษ์พิทักษ์ ศรไชย</v>
      </c>
      <c r="AG686" s="38" t="str">
        <f>IF('query (10)'!AE686="","",TRIM('query (10)'!AE686))</f>
        <v>พงษ์พิทักษ์ ศรไชย</v>
      </c>
      <c r="AH686" s="38" t="str">
        <f>IF('query (10)'!AF686="","",IFERROR(VALUE('query (10)'!AF686),""))</f>
        <v/>
      </c>
      <c r="AI686" s="38" t="str">
        <f>IF('query (10)'!AG686="","",TRIM('query (10)'!AG686))</f>
        <v/>
      </c>
      <c r="AJ686" s="38" t="str">
        <f>IF('query (10)'!AH686="","",IFERROR(VALUE('query (10)'!AH686),""))</f>
        <v/>
      </c>
      <c r="AK686" s="38" t="str">
        <f>IF('query (10)'!AI686="","",TRIM('query (10)'!AI686))</f>
        <v/>
      </c>
      <c r="AL686" s="42">
        <f t="shared" si="50"/>
        <v>2026</v>
      </c>
      <c r="AM686" s="42" t="str">
        <f t="shared" si="51"/>
        <v>2026-01</v>
      </c>
      <c r="AN686" s="42" t="str">
        <f t="shared" ca="1" si="52"/>
        <v/>
      </c>
      <c r="AO686" s="42" t="str">
        <f t="shared" si="53"/>
        <v>AS-891 | AUTOMATIC MATCHING &amp; BALL FILLING M/C | SB9 | SENSORS | Usage-based Maintenance | Electrical | Part Change | Medium | - Improvement : Remove connector of transfer 
- Check condition of reed switch | SENSOR | D-M9BAL | -จากการตรวจเช็คพบว่า มีการย้ำเปลือยสายเซนเซอร์ค่อนข้างเยอะและการใช้ connector ในการเชื่อมต่อระหว่างสายนั้นจะพบปัญหาว่าพอเวลาการซ่อมบำรุงเกี่ยวกับเซนเซอร์นั้นยากต่อการเปลี่ยน | เริ่มซ่อมงาน PM แล้ว รับผิดชอบโดย PONGPITAK SONCHAI | พงษ์พิทักษ์ ศรไชย</v>
      </c>
      <c r="AP686" s="42" t="str">
        <f>_xlfn.TEXTJOIN("; ",TRUE,IF(COUNTA('query (10)'!A686:AK686)&lt;=6,"NEAR_EMPTY_ROW",""),IF($K686="","MISSING_STATUS",""),IF(AND($K686="เสร็จสิ้น",$Z686=""),"DONE_NO_ACTUAL_DATE",""),IF(AND($I686="Condition-based Maintenance",$AH686=""),"CBM_NO_MEASUREMENT",""),IF(OR($X686="",$X686=0),"INVALID_PERIOD",""),IF(AND($AA686&lt;&gt;"",$AB686&lt;&gt;"",$AB686&lt;$AA686),"DATE_SEQUENCE_ERROR",""),IF(AND($AB686&lt;&gt;"",$AB686&gt;DATE(2030,12,31)),"DATE_OUTLIER",""),IF($C686="","MISSING_QRCODE",""),IF($J686="UNKNOWN","UNKNOWN_PM_TYPE",""),IF($L686="UNKNOWN","UNKNOWN_STATUS",""))</f>
        <v/>
      </c>
      <c r="AQ686" s="42" t="str">
        <f t="shared" si="54"/>
        <v>NO</v>
      </c>
    </row>
    <row r="687" spans="1:43" x14ac:dyDescent="0.3">
      <c r="A687" s="38">
        <f>IF('query (10)'!A687="","",'query (10)'!A687)</f>
        <v>817</v>
      </c>
      <c r="B687" s="38">
        <f>IF('query (10)'!B687="","",'query (10)'!B687)</f>
        <v>18041</v>
      </c>
      <c r="C687" s="38" t="str">
        <f>TRIM(UPPER('query (10)'!M687))</f>
        <v>AS-891</v>
      </c>
      <c r="D687" s="38" t="str">
        <f>TRIM(UPPER(IFERROR(_xlfn.TEXTBEFORE('query (10)'!L687,"("),'query (10)'!L687)))</f>
        <v>AUTOMATIC MATCHING &amp; BALL FILLING M/C</v>
      </c>
      <c r="E687" s="38" t="str">
        <f>IFERROR(TRIM(UPPER(_xlfn.TEXTBEFORE(_xlfn.TEXTAFTER('query (10)'!L687,"("),")"))),"")</f>
        <v/>
      </c>
      <c r="F687" s="38" t="str">
        <f>TRIM('query (10)'!K687)</f>
        <v>SB9</v>
      </c>
      <c r="G687" s="38" t="str">
        <f>IF('query (10)'!J687="","",'query (10)'!J687)</f>
        <v>JIG 02</v>
      </c>
      <c r="H687" s="38" t="str">
        <f>TRIM(UPPER('query (10)'!J687))</f>
        <v>JIG 02</v>
      </c>
      <c r="I687" s="38" t="str">
        <f>IF('query (10)'!F687="","",'query (10)'!F687)</f>
        <v>Condition-based Maintenance</v>
      </c>
      <c r="J687" s="38" t="str">
        <f>IF('query (10)'!F687="","",IFERROR(INDEX(Cleaning_Rules!$B$14:$B$17,MATCH(TRIM('query (10)'!F687),Cleaning_Rules!$A$14:$A$17,0)),"UNKNOWN"))</f>
        <v>CBM</v>
      </c>
      <c r="K687" s="38" t="str">
        <f>IF('query (10)'!G687="","",'query (10)'!G687)</f>
        <v>เสร็จสิ้น</v>
      </c>
      <c r="L687" s="38" t="str">
        <f>IF('query (10)'!G687="","MISSING",IFERROR(INDEX(Cleaning_Rules!$B$5:$B$10,MATCH(TRIM('query (10)'!G687),Cleaning_Rules!$A$5:$A$10,0)),"UNKNOWN"))</f>
        <v>COMPLETED</v>
      </c>
      <c r="M687" s="38" t="str">
        <f>IF('query (10)'!I687="","",'query (10)'!I687)</f>
        <v>Electrical</v>
      </c>
      <c r="N687" s="38" t="str">
        <f>IF('query (10)'!O687="","",'query (10)'!O687)</f>
        <v>Adjust</v>
      </c>
      <c r="O687" s="38" t="str">
        <f>IF('query (10)'!P687="","",'query (10)'!P687)</f>
        <v>Medium</v>
      </c>
      <c r="P687" s="38" t="str">
        <f>IF('query (10)'!N687="","",'query (10)'!N687)</f>
        <v>- Edit crimp sleevess sensor of JIG02
- Check condition of reed switch</v>
      </c>
      <c r="Q687" s="38" t="str">
        <f>TRIM('query (10)'!N687)</f>
        <v>- Edit crimp sleevess sensor of JIG02
- Check condition of reed switch</v>
      </c>
      <c r="R687" s="38" t="str">
        <f>TRIM(UPPER('query (10)'!R687))</f>
        <v/>
      </c>
      <c r="S687" s="38" t="str">
        <f>TRIM(UPPER('query (10)'!S687))</f>
        <v/>
      </c>
      <c r="T687" s="38" t="str">
        <f>IF('query (10)'!Q687="","",TRIM(UPPER('query (10)'!Q687)))</f>
        <v/>
      </c>
      <c r="U687" s="38" t="str">
        <f>IF('query (10)'!T687="","",'query (10)'!T687)</f>
        <v/>
      </c>
      <c r="V687" s="39" t="str">
        <f>IF('query (10)'!T687="","",IFERROR(VALUE('query (10)'!T687),""))</f>
        <v/>
      </c>
      <c r="W687" s="40">
        <f>IF('query (10)'!U687="","",'query (10)'!U687)</f>
        <v>0</v>
      </c>
      <c r="X687" s="39">
        <f>IF('query (10)'!V687="","",'query (10)'!V687)</f>
        <v>90</v>
      </c>
      <c r="Y687" s="41">
        <f>IF('query (10)'!W687="","",'query (10)'!W687)</f>
        <v>46045</v>
      </c>
      <c r="Z687" s="41">
        <f>IF('query (10)'!X687="","",'query (10)'!X687)</f>
        <v>46076</v>
      </c>
      <c r="AA687" s="41">
        <f>IF('query (10)'!Y687="","",'query (10)'!Y687)</f>
        <v>46076</v>
      </c>
      <c r="AB687" s="41">
        <f>IF('query (10)'!Z687="","",'query (10)'!Z687)</f>
        <v>46166</v>
      </c>
      <c r="AC687" s="38" t="str">
        <f>IF(OR('query (10)'!AA687="",COUNTIF(Cleaning_Rules!$A$21:$A$26,TRIM('query (10)'!AA687))&gt;0),"",TRIM('query (10)'!AA687))</f>
        <v>-จากการตรวจเช็คพบว่า มีการย้ำเปลือยสายเซนเซอร์ค่อนข้างเยอะและการใช้ connector ในการเชื่อมต่อระหว่างสายนั้นจะพบปัญหาว่าพอเวลาการซ่อมบำรุงเกี่ยวกับเซนเซอร์นั้นยากต่อการเปลี่ยน</v>
      </c>
      <c r="AD687" s="38" t="str">
        <f>IF('query (10)'!AB687="","",TRIM(IFERROR(_xlfn.TEXTBEFORE('query (10)'!AB687,"("),'query (10)'!AB687)))</f>
        <v>เริ่มซ่อมงาน PM แล้ว รับผิดชอบโดย NATDANAI JUTHATHEP</v>
      </c>
      <c r="AE687" s="38" t="str">
        <f>IFERROR(LOWER(TRIM(_xlfn.TEXTBEFORE(_xlfn.TEXTAFTER('query (10)'!AB687,"("),")"))),"")</f>
        <v>juthathep-n-4697@nsk.com</v>
      </c>
      <c r="AF687" s="38" t="str">
        <f>IF('query (10)'!AD687="","",TRIM('query (10)'!AD687))</f>
        <v>พงษ์พิทักษ์ ศรไชย</v>
      </c>
      <c r="AG687" s="38" t="str">
        <f>IF('query (10)'!AE687="","",TRIM('query (10)'!AE687))</f>
        <v>ณัฐดนัย จุฑาเทพ</v>
      </c>
      <c r="AH687" s="38" t="str">
        <f>IF('query (10)'!AF687="","",IFERROR(VALUE('query (10)'!AF687),""))</f>
        <v/>
      </c>
      <c r="AI687" s="38" t="str">
        <f>IF('query (10)'!AG687="","",TRIM('query (10)'!AG687))</f>
        <v/>
      </c>
      <c r="AJ687" s="38" t="str">
        <f>IF('query (10)'!AH687="","",IFERROR(VALUE('query (10)'!AH687),""))</f>
        <v/>
      </c>
      <c r="AK687" s="38" t="str">
        <f>IF('query (10)'!AI687="","",TRIM('query (10)'!AI687))</f>
        <v/>
      </c>
      <c r="AL687" s="42">
        <f t="shared" si="50"/>
        <v>2026</v>
      </c>
      <c r="AM687" s="42" t="str">
        <f t="shared" si="51"/>
        <v>2026-01</v>
      </c>
      <c r="AN687" s="42" t="str">
        <f t="shared" ca="1" si="52"/>
        <v/>
      </c>
      <c r="AO687" s="42" t="str">
        <f t="shared" si="53"/>
        <v>AS-891 | AUTOMATIC MATCHING &amp; BALL FILLING M/C | SB9 | JIG 02 | Condition-based Maintenance | Electrical | Adjust | Medium | - Edit crimp sleevess sensor of JIG02
- Check condition of reed switch | -จากการตรวจเช็คพบว่า มีการย้ำเปลือยสายเซนเซอร์ค่อนข้างเยอะและการใช้ connector ในการเชื่อมต่อระหว่างสายนั้นจะพบปัญหาว่าพอเวลาการซ่อมบำรุงเกี่ยวกับเซนเซอร์นั้นยากต่อการเปลี่ยน | เริ่มซ่อมงาน PM แล้ว รับผิดชอบโดย NATDANAI JUTHATHEP | ณัฐดนัย จุฑาเทพ</v>
      </c>
      <c r="AP687" s="42" t="str">
        <f>_xlfn.TEXTJOIN("; ",TRUE,IF(COUNTA('query (10)'!A687:AK687)&lt;=6,"NEAR_EMPTY_ROW",""),IF($K687="","MISSING_STATUS",""),IF(AND($K687="เสร็จสิ้น",$Z687=""),"DONE_NO_ACTUAL_DATE",""),IF(AND($I687="Condition-based Maintenance",$AH687=""),"CBM_NO_MEASUREMENT",""),IF(OR($X687="",$X687=0),"INVALID_PERIOD",""),IF(AND($AA687&lt;&gt;"",$AB687&lt;&gt;"",$AB687&lt;$AA687),"DATE_SEQUENCE_ERROR",""),IF(AND($AB687&lt;&gt;"",$AB687&gt;DATE(2030,12,31)),"DATE_OUTLIER",""),IF($C687="","MISSING_QRCODE",""),IF($J687="UNKNOWN","UNKNOWN_PM_TYPE",""),IF($L687="UNKNOWN","UNKNOWN_STATUS",""))</f>
        <v>CBM_NO_MEASUREMENT</v>
      </c>
      <c r="AQ687" s="42" t="str">
        <f t="shared" si="54"/>
        <v>NO</v>
      </c>
    </row>
    <row r="688" spans="1:43" x14ac:dyDescent="0.3">
      <c r="A688" s="38">
        <f>IF('query (10)'!A688="","",'query (10)'!A688)</f>
        <v>819</v>
      </c>
      <c r="B688" s="38">
        <f>IF('query (10)'!B688="","",'query (10)'!B688)</f>
        <v>18046</v>
      </c>
      <c r="C688" s="38" t="str">
        <f>TRIM(UPPER('query (10)'!M688))</f>
        <v>CH-898</v>
      </c>
      <c r="D688" s="38" t="str">
        <f>TRIM(UPPER(IFERROR(_xlfn.TEXTBEFORE('query (10)'!L688,"("),'query (10)'!L688)))</f>
        <v>WEIGHT CHECKER M/C</v>
      </c>
      <c r="E688" s="38" t="str">
        <f>IFERROR(TRIM(UPPER(_xlfn.TEXTBEFORE(_xlfn.TEXTAFTER('query (10)'!L688,"("),")"))),"")</f>
        <v/>
      </c>
      <c r="F688" s="38" t="str">
        <f>TRIM('query (10)'!K688)</f>
        <v>SB9</v>
      </c>
      <c r="G688" s="38" t="str">
        <f>IF('query (10)'!J688="","",'query (10)'!J688)</f>
        <v>Weightchecker</v>
      </c>
      <c r="H688" s="38" t="str">
        <f>TRIM(UPPER('query (10)'!J688))</f>
        <v>WEIGHTCHECKER</v>
      </c>
      <c r="I688" s="38" t="str">
        <f>IF('query (10)'!F688="","",'query (10)'!F688)</f>
        <v>Usage-based Maintenance</v>
      </c>
      <c r="J688" s="38" t="str">
        <f>IF('query (10)'!F688="","",IFERROR(INDEX(Cleaning_Rules!$B$14:$B$17,MATCH(TRIM('query (10)'!F688),Cleaning_Rules!$A$14:$A$17,0)),"UNKNOWN"))</f>
        <v>UBM</v>
      </c>
      <c r="K688" s="38" t="str">
        <f>IF('query (10)'!G688="","",'query (10)'!G688)</f>
        <v>เสร็จสิ้น</v>
      </c>
      <c r="L688" s="38" t="str">
        <f>IF('query (10)'!G688="","MISSING",IFERROR(INDEX(Cleaning_Rules!$B$5:$B$10,MATCH(TRIM('query (10)'!G688),Cleaning_Rules!$A$5:$A$10,0)),"UNKNOWN"))</f>
        <v>COMPLETED</v>
      </c>
      <c r="M688" s="38" t="str">
        <f>IF('query (10)'!I688="","",'query (10)'!I688)</f>
        <v>Electrical</v>
      </c>
      <c r="N688" s="38" t="str">
        <f>IF('query (10)'!O688="","",'query (10)'!O688)</f>
        <v>Part Change</v>
      </c>
      <c r="O688" s="38" t="str">
        <f>IF('query (10)'!P688="","",'query (10)'!P688)</f>
        <v>Medium</v>
      </c>
      <c r="P688" s="38" t="str">
        <f>IF('query (10)'!N688="","",'query (10)'!N688)</f>
        <v>Change monitor of Weight check</v>
      </c>
      <c r="Q688" s="38" t="str">
        <f>TRIM('query (10)'!N688)</f>
        <v>Change monitor of Weight check</v>
      </c>
      <c r="R688" s="38" t="str">
        <f>TRIM(UPPER('query (10)'!R688))</f>
        <v>MONITOR</v>
      </c>
      <c r="S688" s="38" t="str">
        <f>TRIM(UPPER('query (10)'!S688))</f>
        <v>OT090EGDDLT-00</v>
      </c>
      <c r="T688" s="38" t="str">
        <f>IF('query (10)'!Q688="","",TRIM(UPPER('query (10)'!Q688)))</f>
        <v/>
      </c>
      <c r="U688" s="38" t="str">
        <f>IF('query (10)'!T688="","",'query (10)'!T688)</f>
        <v/>
      </c>
      <c r="V688" s="39" t="str">
        <f>IF('query (10)'!T688="","",IFERROR(VALUE('query (10)'!T688),""))</f>
        <v/>
      </c>
      <c r="W688" s="40">
        <f>IF('query (10)'!U688="","",'query (10)'!U688)</f>
        <v>0</v>
      </c>
      <c r="X688" s="39">
        <f>IF('query (10)'!V688="","",'query (10)'!V688)</f>
        <v>360</v>
      </c>
      <c r="Y688" s="41">
        <f>IF('query (10)'!W688="","",'query (10)'!W688)</f>
        <v>46045</v>
      </c>
      <c r="Z688" s="41">
        <f>IF('query (10)'!X688="","",'query (10)'!X688)</f>
        <v>46070</v>
      </c>
      <c r="AA688" s="41">
        <f>IF('query (10)'!Y688="","",'query (10)'!Y688)</f>
        <v>46070</v>
      </c>
      <c r="AB688" s="41">
        <f>IF('query (10)'!Z688="","",'query (10)'!Z688)</f>
        <v>46430</v>
      </c>
      <c r="AC688" s="38" t="str">
        <f>IF(OR('query (10)'!AA688="",COUNTIF(Cleaning_Rules!$A$21:$A$26,TRIM('query (10)'!AA688))&gt;0),"",TRIM('query (10)'!AA688))</f>
        <v/>
      </c>
      <c r="AD688" s="38" t="str">
        <f>IF('query (10)'!AB688="","",TRIM(IFERROR(_xlfn.TEXTBEFORE('query (10)'!AB688,"("),'query (10)'!AB688)))</f>
        <v>เริ่มซ่อมงาน PM แล้ว รับผิดชอบโดย PONGPITAK SONCHAI</v>
      </c>
      <c r="AE688" s="38" t="str">
        <f>IFERROR(LOWER(TRIM(_xlfn.TEXTBEFORE(_xlfn.TEXTAFTER('query (10)'!AB688,"("),")"))),"")</f>
        <v>sonchai-p-6240@nsk.com</v>
      </c>
      <c r="AF688" s="38" t="str">
        <f>IF('query (10)'!AD688="","",TRIM('query (10)'!AD688))</f>
        <v>พงษ์พิทักษ์ ศรไชย</v>
      </c>
      <c r="AG688" s="38" t="str">
        <f>IF('query (10)'!AE688="","",TRIM('query (10)'!AE688))</f>
        <v>พงษ์พิทักษ์ ศรไชย</v>
      </c>
      <c r="AH688" s="38" t="str">
        <f>IF('query (10)'!AF688="","",IFERROR(VALUE('query (10)'!AF688),""))</f>
        <v/>
      </c>
      <c r="AI688" s="38" t="str">
        <f>IF('query (10)'!AG688="","",TRIM('query (10)'!AG688))</f>
        <v/>
      </c>
      <c r="AJ688" s="38" t="str">
        <f>IF('query (10)'!AH688="","",IFERROR(VALUE('query (10)'!AH688),""))</f>
        <v/>
      </c>
      <c r="AK688" s="38" t="str">
        <f>IF('query (10)'!AI688="","",TRIM('query (10)'!AI688))</f>
        <v/>
      </c>
      <c r="AL688" s="42">
        <f t="shared" si="50"/>
        <v>2026</v>
      </c>
      <c r="AM688" s="42" t="str">
        <f t="shared" si="51"/>
        <v>2026-01</v>
      </c>
      <c r="AN688" s="42" t="str">
        <f t="shared" ca="1" si="52"/>
        <v/>
      </c>
      <c r="AO688" s="42" t="str">
        <f t="shared" si="53"/>
        <v>CH-898 | WEIGHT CHECKER M/C | SB9 | WEIGHTCHECKER | Usage-based Maintenance | Electrical | Part Change | Medium | Change monitor of Weight check | MONITOR | OT090EGDDLT-00 | เริ่มซ่อมงาน PM แล้ว รับผิดชอบโดย PONGPITAK SONCHAI | พงษ์พิทักษ์ ศรไชย</v>
      </c>
      <c r="AP688" s="42" t="str">
        <f>_xlfn.TEXTJOIN("; ",TRUE,IF(COUNTA('query (10)'!A688:AK688)&lt;=6,"NEAR_EMPTY_ROW",""),IF($K688="","MISSING_STATUS",""),IF(AND($K688="เสร็จสิ้น",$Z688=""),"DONE_NO_ACTUAL_DATE",""),IF(AND($I688="Condition-based Maintenance",$AH688=""),"CBM_NO_MEASUREMENT",""),IF(OR($X688="",$X688=0),"INVALID_PERIOD",""),IF(AND($AA688&lt;&gt;"",$AB688&lt;&gt;"",$AB688&lt;$AA688),"DATE_SEQUENCE_ERROR",""),IF(AND($AB688&lt;&gt;"",$AB688&gt;DATE(2030,12,31)),"DATE_OUTLIER",""),IF($C688="","MISSING_QRCODE",""),IF($J688="UNKNOWN","UNKNOWN_PM_TYPE",""),IF($L688="UNKNOWN","UNKNOWN_STATUS",""))</f>
        <v/>
      </c>
      <c r="AQ688" s="42" t="str">
        <f t="shared" si="54"/>
        <v>NO</v>
      </c>
    </row>
    <row r="689" spans="1:43" x14ac:dyDescent="0.3">
      <c r="A689" s="38">
        <f>IF('query (10)'!A689="","",'query (10)'!A689)</f>
        <v>820</v>
      </c>
      <c r="B689" s="38">
        <f>IF('query (10)'!B689="","",'query (10)'!B689)</f>
        <v>17658</v>
      </c>
      <c r="C689" s="38" t="str">
        <f>TRIM(UPPER('query (10)'!M689))</f>
        <v>DE-130</v>
      </c>
      <c r="D689" s="38" t="str">
        <f>TRIM(UPPER(IFERROR(_xlfn.TEXTBEFORE('query (10)'!L689,"("),'query (10)'!L689)))</f>
        <v>DEMAGNETIZING FOR OUTER RING M/C</v>
      </c>
      <c r="E689" s="38" t="str">
        <f>IFERROR(TRIM(UPPER(_xlfn.TEXTBEFORE(_xlfn.TEXTAFTER('query (10)'!L689,"("),")"))),"")</f>
        <v/>
      </c>
      <c r="F689" s="38" t="str">
        <f>TRIM('query (10)'!K689)</f>
        <v>MCB1</v>
      </c>
      <c r="G689" s="38" t="str">
        <f>IF('query (10)'!J689="","",'query (10)'!J689)</f>
        <v>Air Cylinder</v>
      </c>
      <c r="H689" s="38" t="str">
        <f>TRIM(UPPER('query (10)'!J689))</f>
        <v>AIR CYLINDER</v>
      </c>
      <c r="I689" s="38" t="str">
        <f>IF('query (10)'!F689="","",'query (10)'!F689)</f>
        <v>Time-based Maintenance</v>
      </c>
      <c r="J689" s="38" t="str">
        <f>IF('query (10)'!F689="","",IFERROR(INDEX(Cleaning_Rules!$B$14:$B$17,MATCH(TRIM('query (10)'!F689),Cleaning_Rules!$A$14:$A$17,0)),"UNKNOWN"))</f>
        <v>TBM</v>
      </c>
      <c r="K689" s="38" t="str">
        <f>IF('query (10)'!G689="","",'query (10)'!G689)</f>
        <v>เสร็จสิ้น</v>
      </c>
      <c r="L689" s="38" t="str">
        <f>IF('query (10)'!G689="","MISSING",IFERROR(INDEX(Cleaning_Rules!$B$5:$B$10,MATCH(TRIM('query (10)'!G689),Cleaning_Rules!$A$5:$A$10,0)),"UNKNOWN"))</f>
        <v>COMPLETED</v>
      </c>
      <c r="M689" s="38" t="str">
        <f>IF('query (10)'!I689="","",'query (10)'!I689)</f>
        <v>Mechanical</v>
      </c>
      <c r="N689" s="38" t="str">
        <f>IF('query (10)'!O689="","",'query (10)'!O689)</f>
        <v>Part Change</v>
      </c>
      <c r="O689" s="38" t="str">
        <f>IF('query (10)'!P689="","",'query (10)'!P689)</f>
        <v>Medium</v>
      </c>
      <c r="P689" s="38" t="str">
        <f>IF('query (10)'!N689="","",'query (10)'!N689)</f>
        <v>Change nylon hose to cycle pm 3Y. 
L = 5 m.</v>
      </c>
      <c r="Q689" s="38" t="str">
        <f>TRIM('query (10)'!N689)</f>
        <v>Change nylon hose to cycle pm 3Y. 
L = 5 m.</v>
      </c>
      <c r="R689" s="38" t="str">
        <f>TRIM(UPPER('query (10)'!R689))</f>
        <v>HOSE</v>
      </c>
      <c r="S689" s="38" t="str">
        <f>TRIM(UPPER('query (10)'!S689))</f>
        <v/>
      </c>
      <c r="T689" s="38" t="str">
        <f>IF('query (10)'!Q689="","",TRIM(UPPER('query (10)'!Q689)))</f>
        <v/>
      </c>
      <c r="U689" s="38" t="str">
        <f>IF('query (10)'!T689="","",'query (10)'!T689)</f>
        <v/>
      </c>
      <c r="V689" s="39" t="str">
        <f>IF('query (10)'!T689="","",IFERROR(VALUE('query (10)'!T689),""))</f>
        <v/>
      </c>
      <c r="W689" s="40">
        <f>IF('query (10)'!U689="","",'query (10)'!U689)</f>
        <v>0</v>
      </c>
      <c r="X689" s="39">
        <f>IF('query (10)'!V689="","",'query (10)'!V689)</f>
        <v>1080</v>
      </c>
      <c r="Y689" s="41">
        <f>IF('query (10)'!W689="","",'query (10)'!W689)</f>
        <v>46046</v>
      </c>
      <c r="Z689" s="41" t="str">
        <f>IF('query (10)'!X689="","",'query (10)'!X689)</f>
        <v/>
      </c>
      <c r="AA689" s="41">
        <f>IF('query (10)'!Y689="","",'query (10)'!Y689)</f>
        <v>46046</v>
      </c>
      <c r="AB689" s="41">
        <f>IF('query (10)'!Z689="","",'query (10)'!Z689)</f>
        <v>47139</v>
      </c>
      <c r="AC689" s="38" t="str">
        <f>IF(OR('query (10)'!AA689="",COUNTIF(Cleaning_Rules!$A$21:$A$26,TRIM('query (10)'!AA689))&gt;0),"",TRIM('query (10)'!AA689))</f>
        <v/>
      </c>
      <c r="AD689" s="38" t="str">
        <f>IF('query (10)'!AB689="","",TRIM(IFERROR(_xlfn.TEXTBEFORE('query (10)'!AB689,"("),'query (10)'!AB689)))</f>
        <v>เริ่มซ่อมงาน PM แล้ว รับผิดชอบโดย PAHLA SEEDANG</v>
      </c>
      <c r="AE689" s="38" t="str">
        <f>IFERROR(LOWER(TRIM(_xlfn.TEXTBEFORE(_xlfn.TEXTAFTER('query (10)'!AB689,"("),")"))),"")</f>
        <v>pahla@nsk.com</v>
      </c>
      <c r="AF689" s="38" t="str">
        <f>IF('query (10)'!AD689="","",TRIM('query (10)'!AD689))</f>
        <v>เจษฎา ผิวบาง</v>
      </c>
      <c r="AG689" s="38" t="str">
        <f>IF('query (10)'!AE689="","",TRIM('query (10)'!AE689))</f>
        <v>ผะหลา สีแดง</v>
      </c>
      <c r="AH689" s="38" t="str">
        <f>IF('query (10)'!AF689="","",IFERROR(VALUE('query (10)'!AF689),""))</f>
        <v/>
      </c>
      <c r="AI689" s="38" t="str">
        <f>IF('query (10)'!AG689="","",TRIM('query (10)'!AG689))</f>
        <v/>
      </c>
      <c r="AJ689" s="38" t="str">
        <f>IF('query (10)'!AH689="","",IFERROR(VALUE('query (10)'!AH689),""))</f>
        <v/>
      </c>
      <c r="AK689" s="38" t="str">
        <f>IF('query (10)'!AI689="","",TRIM('query (10)'!AI689))</f>
        <v/>
      </c>
      <c r="AL689" s="42">
        <f t="shared" si="50"/>
        <v>2026</v>
      </c>
      <c r="AM689" s="42" t="str">
        <f t="shared" si="51"/>
        <v>2026-01</v>
      </c>
      <c r="AN689" s="42" t="str">
        <f t="shared" ca="1" si="52"/>
        <v/>
      </c>
      <c r="AO689" s="42" t="str">
        <f t="shared" si="53"/>
        <v>DE-130 | DEMAGNETIZING FOR OUTER RING M/C | MCB1 | AIR CYLINDER | Time-based Maintenance | Mechanical | Part Change | Medium | Change nylon hose to cycle pm 3Y. 
L = 5 m. | HOSE | เริ่มซ่อมงาน PM แล้ว รับผิดชอบโดย PAHLA SEEDANG | ผะหลา สีแดง</v>
      </c>
      <c r="AP689" s="42" t="str">
        <f>_xlfn.TEXTJOIN("; ",TRUE,IF(COUNTA('query (10)'!A689:AK689)&lt;=6,"NEAR_EMPTY_ROW",""),IF($K689="","MISSING_STATUS",""),IF(AND($K689="เสร็จสิ้น",$Z689=""),"DONE_NO_ACTUAL_DATE",""),IF(AND($I689="Condition-based Maintenance",$AH689=""),"CBM_NO_MEASUREMENT",""),IF(OR($X689="",$X689=0),"INVALID_PERIOD",""),IF(AND($AA689&lt;&gt;"",$AB689&lt;&gt;"",$AB689&lt;$AA689),"DATE_SEQUENCE_ERROR",""),IF(AND($AB689&lt;&gt;"",$AB689&gt;DATE(2030,12,31)),"DATE_OUTLIER",""),IF($C689="","MISSING_QRCODE",""),IF($J689="UNKNOWN","UNKNOWN_PM_TYPE",""),IF($L689="UNKNOWN","UNKNOWN_STATUS",""))</f>
        <v>DONE_NO_ACTUAL_DATE</v>
      </c>
      <c r="AQ689" s="42" t="str">
        <f t="shared" si="54"/>
        <v>NO</v>
      </c>
    </row>
    <row r="690" spans="1:43" x14ac:dyDescent="0.3">
      <c r="A690" s="38">
        <f>IF('query (10)'!A690="","",'query (10)'!A690)</f>
        <v>821</v>
      </c>
      <c r="B690" s="38">
        <f>IF('query (10)'!B690="","",'query (10)'!B690)</f>
        <v>17657</v>
      </c>
      <c r="C690" s="38" t="str">
        <f>TRIM(UPPER('query (10)'!M690))</f>
        <v>DE-124</v>
      </c>
      <c r="D690" s="38" t="str">
        <f>TRIM(UPPER(IFERROR(_xlfn.TEXTBEFORE('query (10)'!L690,"("),'query (10)'!L690)))</f>
        <v>DEMAGNETIZING FOR INNER RING M/C</v>
      </c>
      <c r="E690" s="38" t="str">
        <f>IFERROR(TRIM(UPPER(_xlfn.TEXTBEFORE(_xlfn.TEXTAFTER('query (10)'!L690,"("),")"))),"")</f>
        <v/>
      </c>
      <c r="F690" s="38" t="str">
        <f>TRIM('query (10)'!K690)</f>
        <v>MCB1</v>
      </c>
      <c r="G690" s="38" t="str">
        <f>IF('query (10)'!J690="","",'query (10)'!J690)</f>
        <v>Air Cylinder</v>
      </c>
      <c r="H690" s="38" t="str">
        <f>TRIM(UPPER('query (10)'!J690))</f>
        <v>AIR CYLINDER</v>
      </c>
      <c r="I690" s="38" t="str">
        <f>IF('query (10)'!F690="","",'query (10)'!F690)</f>
        <v>Time-based Maintenance</v>
      </c>
      <c r="J690" s="38" t="str">
        <f>IF('query (10)'!F690="","",IFERROR(INDEX(Cleaning_Rules!$B$14:$B$17,MATCH(TRIM('query (10)'!F690),Cleaning_Rules!$A$14:$A$17,0)),"UNKNOWN"))</f>
        <v>TBM</v>
      </c>
      <c r="K690" s="38" t="str">
        <f>IF('query (10)'!G690="","",'query (10)'!G690)</f>
        <v>เสร็จสิ้น</v>
      </c>
      <c r="L690" s="38" t="str">
        <f>IF('query (10)'!G690="","MISSING",IFERROR(INDEX(Cleaning_Rules!$B$5:$B$10,MATCH(TRIM('query (10)'!G690),Cleaning_Rules!$A$5:$A$10,0)),"UNKNOWN"))</f>
        <v>COMPLETED</v>
      </c>
      <c r="M690" s="38" t="str">
        <f>IF('query (10)'!I690="","",'query (10)'!I690)</f>
        <v>Mechanical</v>
      </c>
      <c r="N690" s="38" t="str">
        <f>IF('query (10)'!O690="","",'query (10)'!O690)</f>
        <v>Part Change</v>
      </c>
      <c r="O690" s="38" t="str">
        <f>IF('query (10)'!P690="","",'query (10)'!P690)</f>
        <v>Medium</v>
      </c>
      <c r="P690" s="38" t="str">
        <f>IF('query (10)'!N690="","",'query (10)'!N690)</f>
        <v>Change nylon hose to cycle pm 3Y. 
L = 5 m.</v>
      </c>
      <c r="Q690" s="38" t="str">
        <f>TRIM('query (10)'!N690)</f>
        <v>Change nylon hose to cycle pm 3Y. 
L = 5 m.</v>
      </c>
      <c r="R690" s="38" t="str">
        <f>TRIM(UPPER('query (10)'!R690))</f>
        <v>HOSE</v>
      </c>
      <c r="S690" s="38" t="str">
        <f>TRIM(UPPER('query (10)'!S690))</f>
        <v/>
      </c>
      <c r="T690" s="38" t="str">
        <f>IF('query (10)'!Q690="","",TRIM(UPPER('query (10)'!Q690)))</f>
        <v/>
      </c>
      <c r="U690" s="38" t="str">
        <f>IF('query (10)'!T690="","",'query (10)'!T690)</f>
        <v/>
      </c>
      <c r="V690" s="39" t="str">
        <f>IF('query (10)'!T690="","",IFERROR(VALUE('query (10)'!T690),""))</f>
        <v/>
      </c>
      <c r="W690" s="40">
        <f>IF('query (10)'!U690="","",'query (10)'!U690)</f>
        <v>0</v>
      </c>
      <c r="X690" s="39">
        <f>IF('query (10)'!V690="","",'query (10)'!V690)</f>
        <v>1080</v>
      </c>
      <c r="Y690" s="41">
        <f>IF('query (10)'!W690="","",'query (10)'!W690)</f>
        <v>46046</v>
      </c>
      <c r="Z690" s="41" t="str">
        <f>IF('query (10)'!X690="","",'query (10)'!X690)</f>
        <v/>
      </c>
      <c r="AA690" s="41">
        <f>IF('query (10)'!Y690="","",'query (10)'!Y690)</f>
        <v>46046</v>
      </c>
      <c r="AB690" s="41">
        <f>IF('query (10)'!Z690="","",'query (10)'!Z690)</f>
        <v>47139</v>
      </c>
      <c r="AC690" s="38" t="str">
        <f>IF(OR('query (10)'!AA690="",COUNTIF(Cleaning_Rules!$A$21:$A$26,TRIM('query (10)'!AA690))&gt;0),"",TRIM('query (10)'!AA690))</f>
        <v/>
      </c>
      <c r="AD690" s="38" t="str">
        <f>IF('query (10)'!AB690="","",TRIM(IFERROR(_xlfn.TEXTBEFORE('query (10)'!AB690,"("),'query (10)'!AB690)))</f>
        <v>เริ่มซ่อมงาน PM แล้ว รับผิดชอบโดย JAKKAPAT KHOTSOMBAT</v>
      </c>
      <c r="AE690" s="38" t="str">
        <f>IFERROR(LOWER(TRIM(_xlfn.TEXTBEFORE(_xlfn.TEXTAFTER('query (10)'!AB690,"("),")"))),"")</f>
        <v>jakkapat@nsk.com</v>
      </c>
      <c r="AF690" s="38" t="str">
        <f>IF('query (10)'!AD690="","",TRIM('query (10)'!AD690))</f>
        <v>เจษฎา ผิวบาง</v>
      </c>
      <c r="AG690" s="38" t="str">
        <f>IF('query (10)'!AE690="","",TRIM('query (10)'!AE690))</f>
        <v>จักรภัทร โคตรสมบัติ</v>
      </c>
      <c r="AH690" s="38" t="str">
        <f>IF('query (10)'!AF690="","",IFERROR(VALUE('query (10)'!AF690),""))</f>
        <v/>
      </c>
      <c r="AI690" s="38" t="str">
        <f>IF('query (10)'!AG690="","",TRIM('query (10)'!AG690))</f>
        <v/>
      </c>
      <c r="AJ690" s="38" t="str">
        <f>IF('query (10)'!AH690="","",IFERROR(VALUE('query (10)'!AH690),""))</f>
        <v/>
      </c>
      <c r="AK690" s="38" t="str">
        <f>IF('query (10)'!AI690="","",TRIM('query (10)'!AI690))</f>
        <v/>
      </c>
      <c r="AL690" s="42">
        <f t="shared" si="50"/>
        <v>2026</v>
      </c>
      <c r="AM690" s="42" t="str">
        <f t="shared" si="51"/>
        <v>2026-01</v>
      </c>
      <c r="AN690" s="42" t="str">
        <f t="shared" ca="1" si="52"/>
        <v/>
      </c>
      <c r="AO690" s="42" t="str">
        <f t="shared" si="53"/>
        <v>DE-124 | DEMAGNETIZING FOR INNER RING M/C | MCB1 | AIR CYLINDER | Time-based Maintenance | Mechanical | Part Change | Medium | Change nylon hose to cycle pm 3Y. 
L = 5 m. | HOSE | เริ่มซ่อมงาน PM แล้ว รับผิดชอบโดย JAKKAPAT KHOTSOMBAT | จักรภัทร โคตรสมบัติ</v>
      </c>
      <c r="AP690" s="42" t="str">
        <f>_xlfn.TEXTJOIN("; ",TRUE,IF(COUNTA('query (10)'!A690:AK690)&lt;=6,"NEAR_EMPTY_ROW",""),IF($K690="","MISSING_STATUS",""),IF(AND($K690="เสร็จสิ้น",$Z690=""),"DONE_NO_ACTUAL_DATE",""),IF(AND($I690="Condition-based Maintenance",$AH690=""),"CBM_NO_MEASUREMENT",""),IF(OR($X690="",$X690=0),"INVALID_PERIOD",""),IF(AND($AA690&lt;&gt;"",$AB690&lt;&gt;"",$AB690&lt;$AA690),"DATE_SEQUENCE_ERROR",""),IF(AND($AB690&lt;&gt;"",$AB690&gt;DATE(2030,12,31)),"DATE_OUTLIER",""),IF($C690="","MISSING_QRCODE",""),IF($J690="UNKNOWN","UNKNOWN_PM_TYPE",""),IF($L690="UNKNOWN","UNKNOWN_STATUS",""))</f>
        <v>DONE_NO_ACTUAL_DATE</v>
      </c>
      <c r="AQ690" s="42" t="str">
        <f t="shared" si="54"/>
        <v>NO</v>
      </c>
    </row>
    <row r="691" spans="1:43" x14ac:dyDescent="0.3">
      <c r="A691" s="38">
        <f>IF('query (10)'!A691="","",'query (10)'!A691)</f>
        <v>823</v>
      </c>
      <c r="B691" s="38">
        <f>IF('query (10)'!B691="","",'query (10)'!B691)</f>
        <v>17661</v>
      </c>
      <c r="C691" s="38" t="str">
        <f>TRIM(UPPER('query (10)'!M691))</f>
        <v>CH-145</v>
      </c>
      <c r="D691" s="38" t="str">
        <f>TRIM(UPPER(IFERROR(_xlfn.TEXTBEFORE('query (10)'!L691,"("),'query (10)'!L691)))</f>
        <v>NOISE INSPECTION M/C</v>
      </c>
      <c r="E691" s="38" t="str">
        <f>IFERROR(TRIM(UPPER(_xlfn.TEXTBEFORE(_xlfn.TEXTAFTER('query (10)'!L691,"("),")"))),"")</f>
        <v/>
      </c>
      <c r="F691" s="38" t="str">
        <f>TRIM('query (10)'!K691)</f>
        <v>MCB1</v>
      </c>
      <c r="G691" s="38" t="str">
        <f>IF('query (10)'!J691="","",'query (10)'!J691)</f>
        <v>Spindle</v>
      </c>
      <c r="H691" s="38" t="str">
        <f>TRIM(UPPER('query (10)'!J691))</f>
        <v>SPINDLE</v>
      </c>
      <c r="I691" s="38" t="str">
        <f>IF('query (10)'!F691="","",'query (10)'!F691)</f>
        <v>Time-based Maintenance</v>
      </c>
      <c r="J691" s="38" t="str">
        <f>IF('query (10)'!F691="","",IFERROR(INDEX(Cleaning_Rules!$B$14:$B$17,MATCH(TRIM('query (10)'!F691),Cleaning_Rules!$A$14:$A$17,0)),"UNKNOWN"))</f>
        <v>TBM</v>
      </c>
      <c r="K691" s="38" t="str">
        <f>IF('query (10)'!G691="","",'query (10)'!G691)</f>
        <v>เสร็จสิ้น</v>
      </c>
      <c r="L691" s="38" t="str">
        <f>IF('query (10)'!G691="","MISSING",IFERROR(INDEX(Cleaning_Rules!$B$5:$B$10,MATCH(TRIM('query (10)'!G691),Cleaning_Rules!$A$5:$A$10,0)),"UNKNOWN"))</f>
        <v>COMPLETED</v>
      </c>
      <c r="M691" s="38" t="str">
        <f>IF('query (10)'!I691="","",'query (10)'!I691)</f>
        <v>Mechanical</v>
      </c>
      <c r="N691" s="38" t="str">
        <f>IF('query (10)'!O691="","",'query (10)'!O691)</f>
        <v>Part Change</v>
      </c>
      <c r="O691" s="38" t="str">
        <f>IF('query (10)'!P691="","",'query (10)'!P691)</f>
        <v>Medium</v>
      </c>
      <c r="P691" s="38" t="str">
        <f>IF('query (10)'!N691="","",'query (10)'!N691)</f>
        <v>Change O-ring running spindle to cycle pm 1Y. 
 G-260 = 2 EA.</v>
      </c>
      <c r="Q691" s="38" t="str">
        <f>TRIM('query (10)'!N691)</f>
        <v>Change O-ring running spindle to cycle pm 1Y. 
 G-260 = 2 EA.</v>
      </c>
      <c r="R691" s="38" t="str">
        <f>TRIM(UPPER('query (10)'!R691))</f>
        <v/>
      </c>
      <c r="S691" s="38" t="str">
        <f>TRIM(UPPER('query (10)'!S691))</f>
        <v/>
      </c>
      <c r="T691" s="38" t="str">
        <f>IF('query (10)'!Q691="","",TRIM(UPPER('query (10)'!Q691)))</f>
        <v/>
      </c>
      <c r="U691" s="38" t="str">
        <f>IF('query (10)'!T691="","",'query (10)'!T691)</f>
        <v/>
      </c>
      <c r="V691" s="39" t="str">
        <f>IF('query (10)'!T691="","",IFERROR(VALUE('query (10)'!T691),""))</f>
        <v/>
      </c>
      <c r="W691" s="40">
        <f>IF('query (10)'!U691="","",'query (10)'!U691)</f>
        <v>0</v>
      </c>
      <c r="X691" s="39">
        <f>IF('query (10)'!V691="","",'query (10)'!V691)</f>
        <v>365</v>
      </c>
      <c r="Y691" s="41">
        <f>IF('query (10)'!W691="","",'query (10)'!W691)</f>
        <v>46046</v>
      </c>
      <c r="Z691" s="41" t="str">
        <f>IF('query (10)'!X691="","",'query (10)'!X691)</f>
        <v/>
      </c>
      <c r="AA691" s="41">
        <f>IF('query (10)'!Y691="","",'query (10)'!Y691)</f>
        <v>46046</v>
      </c>
      <c r="AB691" s="41">
        <f>IF('query (10)'!Z691="","",'query (10)'!Z691)</f>
        <v>46424</v>
      </c>
      <c r="AC691" s="38" t="str">
        <f>IF(OR('query (10)'!AA691="",COUNTIF(Cleaning_Rules!$A$21:$A$26,TRIM('query (10)'!AA691))&gt;0),"",TRIM('query (10)'!AA691))</f>
        <v/>
      </c>
      <c r="AD691" s="38" t="str">
        <f>IF('query (10)'!AB691="","",TRIM(IFERROR(_xlfn.TEXTBEFORE('query (10)'!AB691,"("),'query (10)'!AB691)))</f>
        <v>เริ่มซ่อมงาน PM แล้ว รับผิดชอบโดย PUCHIT KULSEREE</v>
      </c>
      <c r="AE691" s="38" t="str">
        <f>IFERROR(LOWER(TRIM(_xlfn.TEXTBEFORE(_xlfn.TEXTAFTER('query (10)'!AB691,"("),")"))),"")</f>
        <v>puchit@nsk.com</v>
      </c>
      <c r="AF691" s="38" t="str">
        <f>IF('query (10)'!AD691="","",TRIM('query (10)'!AD691))</f>
        <v>เจษฎา ผิวบาง</v>
      </c>
      <c r="AG691" s="38" t="str">
        <f>IF('query (10)'!AE691="","",TRIM('query (10)'!AE691))</f>
        <v>ภูชิต กุลเสรี</v>
      </c>
      <c r="AH691" s="38" t="str">
        <f>IF('query (10)'!AF691="","",IFERROR(VALUE('query (10)'!AF691),""))</f>
        <v/>
      </c>
      <c r="AI691" s="38" t="str">
        <f>IF('query (10)'!AG691="","",TRIM('query (10)'!AG691))</f>
        <v/>
      </c>
      <c r="AJ691" s="38" t="str">
        <f>IF('query (10)'!AH691="","",IFERROR(VALUE('query (10)'!AH691),""))</f>
        <v/>
      </c>
      <c r="AK691" s="38" t="str">
        <f>IF('query (10)'!AI691="","",TRIM('query (10)'!AI691))</f>
        <v/>
      </c>
      <c r="AL691" s="42">
        <f t="shared" si="50"/>
        <v>2026</v>
      </c>
      <c r="AM691" s="42" t="str">
        <f t="shared" si="51"/>
        <v>2026-01</v>
      </c>
      <c r="AN691" s="42" t="str">
        <f t="shared" ca="1" si="52"/>
        <v/>
      </c>
      <c r="AO691" s="42" t="str">
        <f t="shared" si="53"/>
        <v>CH-145 | NOISE INSPECTION M/C | MCB1 | SPINDLE | Time-based Maintenance | Mechanical | Part Change | Medium | Change O-ring running spindle to cycle pm 1Y. 
 G-260 = 2 EA. | เริ่มซ่อมงาน PM แล้ว รับผิดชอบโดย PUCHIT KULSEREE | ภูชิต กุลเสรี</v>
      </c>
      <c r="AP691" s="42" t="str">
        <f>_xlfn.TEXTJOIN("; ",TRUE,IF(COUNTA('query (10)'!A691:AK691)&lt;=6,"NEAR_EMPTY_ROW",""),IF($K691="","MISSING_STATUS",""),IF(AND($K691="เสร็จสิ้น",$Z691=""),"DONE_NO_ACTUAL_DATE",""),IF(AND($I691="Condition-based Maintenance",$AH691=""),"CBM_NO_MEASUREMENT",""),IF(OR($X691="",$X691=0),"INVALID_PERIOD",""),IF(AND($AA691&lt;&gt;"",$AB691&lt;&gt;"",$AB691&lt;$AA691),"DATE_SEQUENCE_ERROR",""),IF(AND($AB691&lt;&gt;"",$AB691&gt;DATE(2030,12,31)),"DATE_OUTLIER",""),IF($C691="","MISSING_QRCODE",""),IF($J691="UNKNOWN","UNKNOWN_PM_TYPE",""),IF($L691="UNKNOWN","UNKNOWN_STATUS",""))</f>
        <v>DONE_NO_ACTUAL_DATE</v>
      </c>
      <c r="AQ691" s="42" t="str">
        <f t="shared" si="54"/>
        <v>NO</v>
      </c>
    </row>
    <row r="692" spans="1:43" x14ac:dyDescent="0.3">
      <c r="A692" s="38">
        <f>IF('query (10)'!A692="","",'query (10)'!A692)</f>
        <v>824</v>
      </c>
      <c r="B692" s="38">
        <f>IF('query (10)'!B692="","",'query (10)'!B692)</f>
        <v>17660</v>
      </c>
      <c r="C692" s="38" t="str">
        <f>TRIM(UPPER('query (10)'!M692))</f>
        <v>CH-303</v>
      </c>
      <c r="D692" s="38" t="str">
        <f>TRIM(UPPER(IFERROR(_xlfn.TEXTBEFORE('query (10)'!L692,"("),'query (10)'!L692)))</f>
        <v>NOISE MANUAL INSPECTION M/C</v>
      </c>
      <c r="E692" s="38" t="str">
        <f>IFERROR(TRIM(UPPER(_xlfn.TEXTBEFORE(_xlfn.TEXTAFTER('query (10)'!L692,"("),")"))),"")</f>
        <v/>
      </c>
      <c r="F692" s="38" t="str">
        <f>TRIM('query (10)'!K692)</f>
        <v>MCB1</v>
      </c>
      <c r="G692" s="38" t="str">
        <f>IF('query (10)'!J692="","",'query (10)'!J692)</f>
        <v>Spindle</v>
      </c>
      <c r="H692" s="38" t="str">
        <f>TRIM(UPPER('query (10)'!J692))</f>
        <v>SPINDLE</v>
      </c>
      <c r="I692" s="38" t="str">
        <f>IF('query (10)'!F692="","",'query (10)'!F692)</f>
        <v>Time-based Maintenance</v>
      </c>
      <c r="J692" s="38" t="str">
        <f>IF('query (10)'!F692="","",IFERROR(INDEX(Cleaning_Rules!$B$14:$B$17,MATCH(TRIM('query (10)'!F692),Cleaning_Rules!$A$14:$A$17,0)),"UNKNOWN"))</f>
        <v>TBM</v>
      </c>
      <c r="K692" s="38" t="str">
        <f>IF('query (10)'!G692="","",'query (10)'!G692)</f>
        <v>เสร็จสิ้น</v>
      </c>
      <c r="L692" s="38" t="str">
        <f>IF('query (10)'!G692="","MISSING",IFERROR(INDEX(Cleaning_Rules!$B$5:$B$10,MATCH(TRIM('query (10)'!G692),Cleaning_Rules!$A$5:$A$10,0)),"UNKNOWN"))</f>
        <v>COMPLETED</v>
      </c>
      <c r="M692" s="38" t="str">
        <f>IF('query (10)'!I692="","",'query (10)'!I692)</f>
        <v>Mechanical</v>
      </c>
      <c r="N692" s="38" t="str">
        <f>IF('query (10)'!O692="","",'query (10)'!O692)</f>
        <v>Part Change</v>
      </c>
      <c r="O692" s="38" t="str">
        <f>IF('query (10)'!P692="","",'query (10)'!P692)</f>
        <v>Medium</v>
      </c>
      <c r="P692" s="38" t="str">
        <f>IF('query (10)'!N692="","",'query (10)'!N692)</f>
        <v>Change O-ring running spindle to cycle pm 1Y. 
 G-260 = 2 EA.</v>
      </c>
      <c r="Q692" s="38" t="str">
        <f>TRIM('query (10)'!N692)</f>
        <v>Change O-ring running spindle to cycle pm 1Y. 
 G-260 = 2 EA.</v>
      </c>
      <c r="R692" s="38" t="str">
        <f>TRIM(UPPER('query (10)'!R692))</f>
        <v/>
      </c>
      <c r="S692" s="38" t="str">
        <f>TRIM(UPPER('query (10)'!S692))</f>
        <v/>
      </c>
      <c r="T692" s="38" t="str">
        <f>IF('query (10)'!Q692="","",TRIM(UPPER('query (10)'!Q692)))</f>
        <v/>
      </c>
      <c r="U692" s="38" t="str">
        <f>IF('query (10)'!T692="","",'query (10)'!T692)</f>
        <v/>
      </c>
      <c r="V692" s="39" t="str">
        <f>IF('query (10)'!T692="","",IFERROR(VALUE('query (10)'!T692),""))</f>
        <v/>
      </c>
      <c r="W692" s="40">
        <f>IF('query (10)'!U692="","",'query (10)'!U692)</f>
        <v>0</v>
      </c>
      <c r="X692" s="39">
        <f>IF('query (10)'!V692="","",'query (10)'!V692)</f>
        <v>365</v>
      </c>
      <c r="Y692" s="41">
        <f>IF('query (10)'!W692="","",'query (10)'!W692)</f>
        <v>46046</v>
      </c>
      <c r="Z692" s="41" t="str">
        <f>IF('query (10)'!X692="","",'query (10)'!X692)</f>
        <v/>
      </c>
      <c r="AA692" s="41">
        <f>IF('query (10)'!Y692="","",'query (10)'!Y692)</f>
        <v>46046</v>
      </c>
      <c r="AB692" s="41">
        <f>IF('query (10)'!Z692="","",'query (10)'!Z692)</f>
        <v>46424</v>
      </c>
      <c r="AC692" s="38" t="str">
        <f>IF(OR('query (10)'!AA692="",COUNTIF(Cleaning_Rules!$A$21:$A$26,TRIM('query (10)'!AA692))&gt;0),"",TRIM('query (10)'!AA692))</f>
        <v/>
      </c>
      <c r="AD692" s="38" t="str">
        <f>IF('query (10)'!AB692="","",TRIM(IFERROR(_xlfn.TEXTBEFORE('query (10)'!AB692,"("),'query (10)'!AB692)))</f>
        <v>เริ่มซ่อมงาน PM แล้ว รับผิดชอบโดย PUCHIT KULSEREE</v>
      </c>
      <c r="AE692" s="38" t="str">
        <f>IFERROR(LOWER(TRIM(_xlfn.TEXTBEFORE(_xlfn.TEXTAFTER('query (10)'!AB692,"("),")"))),"")</f>
        <v>puchit@nsk.com</v>
      </c>
      <c r="AF692" s="38" t="str">
        <f>IF('query (10)'!AD692="","",TRIM('query (10)'!AD692))</f>
        <v>เจษฎา ผิวบาง</v>
      </c>
      <c r="AG692" s="38" t="str">
        <f>IF('query (10)'!AE692="","",TRIM('query (10)'!AE692))</f>
        <v>ภูชิต กุลเสรี</v>
      </c>
      <c r="AH692" s="38" t="str">
        <f>IF('query (10)'!AF692="","",IFERROR(VALUE('query (10)'!AF692),""))</f>
        <v/>
      </c>
      <c r="AI692" s="38" t="str">
        <f>IF('query (10)'!AG692="","",TRIM('query (10)'!AG692))</f>
        <v/>
      </c>
      <c r="AJ692" s="38" t="str">
        <f>IF('query (10)'!AH692="","",IFERROR(VALUE('query (10)'!AH692),""))</f>
        <v/>
      </c>
      <c r="AK692" s="38" t="str">
        <f>IF('query (10)'!AI692="","",TRIM('query (10)'!AI692))</f>
        <v/>
      </c>
      <c r="AL692" s="42">
        <f t="shared" si="50"/>
        <v>2026</v>
      </c>
      <c r="AM692" s="42" t="str">
        <f t="shared" si="51"/>
        <v>2026-01</v>
      </c>
      <c r="AN692" s="42" t="str">
        <f t="shared" ca="1" si="52"/>
        <v/>
      </c>
      <c r="AO692" s="42" t="str">
        <f t="shared" si="53"/>
        <v>CH-303 | NOISE MANUAL INSPECTION M/C | MCB1 | SPINDLE | Time-based Maintenance | Mechanical | Part Change | Medium | Change O-ring running spindle to cycle pm 1Y. 
 G-260 = 2 EA. | เริ่มซ่อมงาน PM แล้ว รับผิดชอบโดย PUCHIT KULSEREE | ภูชิต กุลเสรี</v>
      </c>
      <c r="AP692" s="42" t="str">
        <f>_xlfn.TEXTJOIN("; ",TRUE,IF(COUNTA('query (10)'!A692:AK692)&lt;=6,"NEAR_EMPTY_ROW",""),IF($K692="","MISSING_STATUS",""),IF(AND($K692="เสร็จสิ้น",$Z692=""),"DONE_NO_ACTUAL_DATE",""),IF(AND($I692="Condition-based Maintenance",$AH692=""),"CBM_NO_MEASUREMENT",""),IF(OR($X692="",$X692=0),"INVALID_PERIOD",""),IF(AND($AA692&lt;&gt;"",$AB692&lt;&gt;"",$AB692&lt;$AA692),"DATE_SEQUENCE_ERROR",""),IF(AND($AB692&lt;&gt;"",$AB692&gt;DATE(2030,12,31)),"DATE_OUTLIER",""),IF($C692="","MISSING_QRCODE",""),IF($J692="UNKNOWN","UNKNOWN_PM_TYPE",""),IF($L692="UNKNOWN","UNKNOWN_STATUS",""))</f>
        <v>DONE_NO_ACTUAL_DATE</v>
      </c>
      <c r="AQ692" s="42" t="str">
        <f t="shared" si="54"/>
        <v>NO</v>
      </c>
    </row>
    <row r="693" spans="1:43" x14ac:dyDescent="0.3">
      <c r="A693" s="38">
        <f>IF('query (10)'!A693="","",'query (10)'!A693)</f>
        <v>825</v>
      </c>
      <c r="B693" s="38">
        <f>IF('query (10)'!B693="","",'query (10)'!B693)</f>
        <v>17730</v>
      </c>
      <c r="C693" s="38" t="str">
        <f>TRIM(UPPER('query (10)'!M693))</f>
        <v>CH-445</v>
      </c>
      <c r="D693" s="38" t="str">
        <f>TRIM(UPPER(IFERROR(_xlfn.TEXTBEFORE('query (10)'!L693,"("),'query (10)'!L693)))</f>
        <v>NOISE INSPECTION MACHINE.</v>
      </c>
      <c r="E693" s="38" t="str">
        <f>IFERROR(TRIM(UPPER(_xlfn.TEXTBEFORE(_xlfn.TEXTAFTER('query (10)'!L693,"("),")"))),"")</f>
        <v/>
      </c>
      <c r="F693" s="38" t="str">
        <f>TRIM('query (10)'!K693)</f>
        <v>MCB2</v>
      </c>
      <c r="G693" s="38" t="str">
        <f>IF('query (10)'!J693="","",'query (10)'!J693)</f>
        <v>Spindle</v>
      </c>
      <c r="H693" s="38" t="str">
        <f>TRIM(UPPER('query (10)'!J693))</f>
        <v>SPINDLE</v>
      </c>
      <c r="I693" s="38" t="str">
        <f>IF('query (10)'!F693="","",'query (10)'!F693)</f>
        <v>Time-based Maintenance</v>
      </c>
      <c r="J693" s="38" t="str">
        <f>IF('query (10)'!F693="","",IFERROR(INDEX(Cleaning_Rules!$B$14:$B$17,MATCH(TRIM('query (10)'!F693),Cleaning_Rules!$A$14:$A$17,0)),"UNKNOWN"))</f>
        <v>TBM</v>
      </c>
      <c r="K693" s="38" t="str">
        <f>IF('query (10)'!G693="","",'query (10)'!G693)</f>
        <v>เสร็จสิ้น</v>
      </c>
      <c r="L693" s="38" t="str">
        <f>IF('query (10)'!G693="","MISSING",IFERROR(INDEX(Cleaning_Rules!$B$5:$B$10,MATCH(TRIM('query (10)'!G693),Cleaning_Rules!$A$5:$A$10,0)),"UNKNOWN"))</f>
        <v>COMPLETED</v>
      </c>
      <c r="M693" s="38" t="str">
        <f>IF('query (10)'!I693="","",'query (10)'!I693)</f>
        <v>Mechanical</v>
      </c>
      <c r="N693" s="38" t="str">
        <f>IF('query (10)'!O693="","",'query (10)'!O693)</f>
        <v>Part Change</v>
      </c>
      <c r="O693" s="38" t="str">
        <f>IF('query (10)'!P693="","",'query (10)'!P693)</f>
        <v>Medium</v>
      </c>
      <c r="P693" s="38" t="str">
        <f>IF('query (10)'!N693="","",'query (10)'!N693)</f>
        <v>Change O-ring running spindle to cycle pm 1Y. 
 G-260 = 2 EA.</v>
      </c>
      <c r="Q693" s="38" t="str">
        <f>TRIM('query (10)'!N693)</f>
        <v>Change O-ring running spindle to cycle pm 1Y. 
 G-260 = 2 EA.</v>
      </c>
      <c r="R693" s="38" t="str">
        <f>TRIM(UPPER('query (10)'!R693))</f>
        <v>SEAL</v>
      </c>
      <c r="S693" s="38" t="str">
        <f>TRIM(UPPER('query (10)'!S693))</f>
        <v>G260</v>
      </c>
      <c r="T693" s="38" t="str">
        <f>IF('query (10)'!Q693="","",TRIM(UPPER('query (10)'!Q693)))</f>
        <v/>
      </c>
      <c r="U693" s="38" t="str">
        <f>IF('query (10)'!T693="","",'query (10)'!T693)</f>
        <v/>
      </c>
      <c r="V693" s="39" t="str">
        <f>IF('query (10)'!T693="","",IFERROR(VALUE('query (10)'!T693),""))</f>
        <v/>
      </c>
      <c r="W693" s="40">
        <f>IF('query (10)'!U693="","",'query (10)'!U693)</f>
        <v>0</v>
      </c>
      <c r="X693" s="39">
        <f>IF('query (10)'!V693="","",'query (10)'!V693)</f>
        <v>365</v>
      </c>
      <c r="Y693" s="41">
        <f>IF('query (10)'!W693="","",'query (10)'!W693)</f>
        <v>46048</v>
      </c>
      <c r="Z693" s="41" t="str">
        <f>IF('query (10)'!X693="","",'query (10)'!X693)</f>
        <v/>
      </c>
      <c r="AA693" s="41">
        <f>IF('query (10)'!Y693="","",'query (10)'!Y693)</f>
        <v>46048</v>
      </c>
      <c r="AB693" s="41">
        <f>IF('query (10)'!Z693="","",'query (10)'!Z693)</f>
        <v>46430</v>
      </c>
      <c r="AC693" s="38" t="str">
        <f>IF(OR('query (10)'!AA693="",COUNTIF(Cleaning_Rules!$A$21:$A$26,TRIM('query (10)'!AA693))&gt;0),"",TRIM('query (10)'!AA693))</f>
        <v/>
      </c>
      <c r="AD693" s="38" t="str">
        <f>IF('query (10)'!AB693="","",TRIM(IFERROR(_xlfn.TEXTBEFORE('query (10)'!AB693,"("),'query (10)'!AB693)))</f>
        <v>เริ่มซ่อมงาน PM แล้ว รับผิดชอบโดย CHETSADA PHIWBANG</v>
      </c>
      <c r="AE693" s="38" t="str">
        <f>IFERROR(LOWER(TRIM(_xlfn.TEXTBEFORE(_xlfn.TEXTAFTER('query (10)'!AB693,"("),")"))),"")</f>
        <v>chetsada@nsk.com</v>
      </c>
      <c r="AF693" s="38" t="str">
        <f>IF('query (10)'!AD693="","",TRIM('query (10)'!AD693))</f>
        <v>เจษฎา ผิวบาง</v>
      </c>
      <c r="AG693" s="38" t="str">
        <f>IF('query (10)'!AE693="","",TRIM('query (10)'!AE693))</f>
        <v>เจษฎา ผิวบาง</v>
      </c>
      <c r="AH693" s="38" t="str">
        <f>IF('query (10)'!AF693="","",IFERROR(VALUE('query (10)'!AF693),""))</f>
        <v/>
      </c>
      <c r="AI693" s="38" t="str">
        <f>IF('query (10)'!AG693="","",TRIM('query (10)'!AG693))</f>
        <v/>
      </c>
      <c r="AJ693" s="38" t="str">
        <f>IF('query (10)'!AH693="","",IFERROR(VALUE('query (10)'!AH693),""))</f>
        <v/>
      </c>
      <c r="AK693" s="38" t="str">
        <f>IF('query (10)'!AI693="","",TRIM('query (10)'!AI693))</f>
        <v/>
      </c>
      <c r="AL693" s="42">
        <f t="shared" si="50"/>
        <v>2026</v>
      </c>
      <c r="AM693" s="42" t="str">
        <f t="shared" si="51"/>
        <v>2026-01</v>
      </c>
      <c r="AN693" s="42" t="str">
        <f t="shared" ca="1" si="52"/>
        <v/>
      </c>
      <c r="AO693" s="42" t="str">
        <f t="shared" si="53"/>
        <v>CH-445 | NOISE INSPECTION MACHINE. | MCB2 | SPINDLE | Time-based Maintenance | Mechanical | Part Change | Medium | Change O-ring running spindle to cycle pm 1Y. 
 G-260 = 2 EA. | SEAL | G260 | เริ่มซ่อมงาน PM แล้ว รับผิดชอบโดย CHETSADA PHIWBANG | เจษฎา ผิวบาง</v>
      </c>
      <c r="AP693" s="42" t="str">
        <f>_xlfn.TEXTJOIN("; ",TRUE,IF(COUNTA('query (10)'!A693:AK693)&lt;=6,"NEAR_EMPTY_ROW",""),IF($K693="","MISSING_STATUS",""),IF(AND($K693="เสร็จสิ้น",$Z693=""),"DONE_NO_ACTUAL_DATE",""),IF(AND($I693="Condition-based Maintenance",$AH693=""),"CBM_NO_MEASUREMENT",""),IF(OR($X693="",$X693=0),"INVALID_PERIOD",""),IF(AND($AA693&lt;&gt;"",$AB693&lt;&gt;"",$AB693&lt;$AA693),"DATE_SEQUENCE_ERROR",""),IF(AND($AB693&lt;&gt;"",$AB693&gt;DATE(2030,12,31)),"DATE_OUTLIER",""),IF($C693="","MISSING_QRCODE",""),IF($J693="UNKNOWN","UNKNOWN_PM_TYPE",""),IF($L693="UNKNOWN","UNKNOWN_STATUS",""))</f>
        <v>DONE_NO_ACTUAL_DATE</v>
      </c>
      <c r="AQ693" s="42" t="str">
        <f t="shared" si="54"/>
        <v>NO</v>
      </c>
    </row>
    <row r="694" spans="1:43" x14ac:dyDescent="0.3">
      <c r="A694" s="38">
        <f>IF('query (10)'!A694="","",'query (10)'!A694)</f>
        <v>826</v>
      </c>
      <c r="B694" s="38">
        <f>IF('query (10)'!B694="","",'query (10)'!B694)</f>
        <v>17731</v>
      </c>
      <c r="C694" s="38" t="str">
        <f>TRIM(UPPER('query (10)'!M694))</f>
        <v>CH-304</v>
      </c>
      <c r="D694" s="38" t="str">
        <f>TRIM(UPPER(IFERROR(_xlfn.TEXTBEFORE('query (10)'!L694,"("),'query (10)'!L694)))</f>
        <v>NOISE MANUAL INSPECTION MACHINE.</v>
      </c>
      <c r="E694" s="38" t="str">
        <f>IFERROR(TRIM(UPPER(_xlfn.TEXTBEFORE(_xlfn.TEXTAFTER('query (10)'!L694,"("),")"))),"")</f>
        <v/>
      </c>
      <c r="F694" s="38" t="str">
        <f>TRIM('query (10)'!K694)</f>
        <v>MCB2</v>
      </c>
      <c r="G694" s="38" t="str">
        <f>IF('query (10)'!J694="","",'query (10)'!J694)</f>
        <v>Spindle</v>
      </c>
      <c r="H694" s="38" t="str">
        <f>TRIM(UPPER('query (10)'!J694))</f>
        <v>SPINDLE</v>
      </c>
      <c r="I694" s="38" t="str">
        <f>IF('query (10)'!F694="","",'query (10)'!F694)</f>
        <v>Time-based Maintenance</v>
      </c>
      <c r="J694" s="38" t="str">
        <f>IF('query (10)'!F694="","",IFERROR(INDEX(Cleaning_Rules!$B$14:$B$17,MATCH(TRIM('query (10)'!F694),Cleaning_Rules!$A$14:$A$17,0)),"UNKNOWN"))</f>
        <v>TBM</v>
      </c>
      <c r="K694" s="38" t="str">
        <f>IF('query (10)'!G694="","",'query (10)'!G694)</f>
        <v>เสร็จสิ้น</v>
      </c>
      <c r="L694" s="38" t="str">
        <f>IF('query (10)'!G694="","MISSING",IFERROR(INDEX(Cleaning_Rules!$B$5:$B$10,MATCH(TRIM('query (10)'!G694),Cleaning_Rules!$A$5:$A$10,0)),"UNKNOWN"))</f>
        <v>COMPLETED</v>
      </c>
      <c r="M694" s="38" t="str">
        <f>IF('query (10)'!I694="","",'query (10)'!I694)</f>
        <v>Mechanical</v>
      </c>
      <c r="N694" s="38" t="str">
        <f>IF('query (10)'!O694="","",'query (10)'!O694)</f>
        <v>Part Change</v>
      </c>
      <c r="O694" s="38" t="str">
        <f>IF('query (10)'!P694="","",'query (10)'!P694)</f>
        <v>Medium</v>
      </c>
      <c r="P694" s="38" t="str">
        <f>IF('query (10)'!N694="","",'query (10)'!N694)</f>
        <v>Change O-ring running spindle to cycle pm 1Y. 
 G-300 = 2 EA.</v>
      </c>
      <c r="Q694" s="38" t="str">
        <f>TRIM('query (10)'!N694)</f>
        <v>Change O-ring running spindle to cycle pm 1Y. 
 G-300 = 2 EA.</v>
      </c>
      <c r="R694" s="38" t="str">
        <f>TRIM(UPPER('query (10)'!R694))</f>
        <v>SEAL</v>
      </c>
      <c r="S694" s="38" t="str">
        <f>TRIM(UPPER('query (10)'!S694))</f>
        <v>G300</v>
      </c>
      <c r="T694" s="38" t="str">
        <f>IF('query (10)'!Q694="","",TRIM(UPPER('query (10)'!Q694)))</f>
        <v/>
      </c>
      <c r="U694" s="38" t="str">
        <f>IF('query (10)'!T694="","",'query (10)'!T694)</f>
        <v/>
      </c>
      <c r="V694" s="39" t="str">
        <f>IF('query (10)'!T694="","",IFERROR(VALUE('query (10)'!T694),""))</f>
        <v/>
      </c>
      <c r="W694" s="40">
        <f>IF('query (10)'!U694="","",'query (10)'!U694)</f>
        <v>0</v>
      </c>
      <c r="X694" s="39">
        <f>IF('query (10)'!V694="","",'query (10)'!V694)</f>
        <v>365</v>
      </c>
      <c r="Y694" s="41">
        <f>IF('query (10)'!W694="","",'query (10)'!W694)</f>
        <v>46048</v>
      </c>
      <c r="Z694" s="41" t="str">
        <f>IF('query (10)'!X694="","",'query (10)'!X694)</f>
        <v/>
      </c>
      <c r="AA694" s="41">
        <f>IF('query (10)'!Y694="","",'query (10)'!Y694)</f>
        <v>46048</v>
      </c>
      <c r="AB694" s="41">
        <f>IF('query (10)'!Z694="","",'query (10)'!Z694)</f>
        <v>46430</v>
      </c>
      <c r="AC694" s="38" t="str">
        <f>IF(OR('query (10)'!AA694="",COUNTIF(Cleaning_Rules!$A$21:$A$26,TRIM('query (10)'!AA694))&gt;0),"",TRIM('query (10)'!AA694))</f>
        <v/>
      </c>
      <c r="AD694" s="38" t="str">
        <f>IF('query (10)'!AB694="","",TRIM(IFERROR(_xlfn.TEXTBEFORE('query (10)'!AB694,"("),'query (10)'!AB694)))</f>
        <v>เริ่มซ่อมงาน PM แล้ว รับผิดชอบโดย CHETSADA PHIWBANG</v>
      </c>
      <c r="AE694" s="38" t="str">
        <f>IFERROR(LOWER(TRIM(_xlfn.TEXTBEFORE(_xlfn.TEXTAFTER('query (10)'!AB694,"("),")"))),"")</f>
        <v>chetsada@nsk.com</v>
      </c>
      <c r="AF694" s="38" t="str">
        <f>IF('query (10)'!AD694="","",TRIM('query (10)'!AD694))</f>
        <v>เจษฎา ผิวบาง</v>
      </c>
      <c r="AG694" s="38" t="str">
        <f>IF('query (10)'!AE694="","",TRIM('query (10)'!AE694))</f>
        <v>เจษฎา ผิวบาง</v>
      </c>
      <c r="AH694" s="38" t="str">
        <f>IF('query (10)'!AF694="","",IFERROR(VALUE('query (10)'!AF694),""))</f>
        <v/>
      </c>
      <c r="AI694" s="38" t="str">
        <f>IF('query (10)'!AG694="","",TRIM('query (10)'!AG694))</f>
        <v/>
      </c>
      <c r="AJ694" s="38" t="str">
        <f>IF('query (10)'!AH694="","",IFERROR(VALUE('query (10)'!AH694),""))</f>
        <v/>
      </c>
      <c r="AK694" s="38" t="str">
        <f>IF('query (10)'!AI694="","",TRIM('query (10)'!AI694))</f>
        <v/>
      </c>
      <c r="AL694" s="42">
        <f t="shared" si="50"/>
        <v>2026</v>
      </c>
      <c r="AM694" s="42" t="str">
        <f t="shared" si="51"/>
        <v>2026-01</v>
      </c>
      <c r="AN694" s="42" t="str">
        <f t="shared" ca="1" si="52"/>
        <v/>
      </c>
      <c r="AO694" s="42" t="str">
        <f t="shared" si="53"/>
        <v>CH-304 | NOISE MANUAL INSPECTION MACHINE. | MCB2 | SPINDLE | Time-based Maintenance | Mechanical | Part Change | Medium | Change O-ring running spindle to cycle pm 1Y. 
 G-300 = 2 EA. | SEAL | G300 | เริ่มซ่อมงาน PM แล้ว รับผิดชอบโดย CHETSADA PHIWBANG | เจษฎา ผิวบาง</v>
      </c>
      <c r="AP694" s="42" t="str">
        <f>_xlfn.TEXTJOIN("; ",TRUE,IF(COUNTA('query (10)'!A694:AK694)&lt;=6,"NEAR_EMPTY_ROW",""),IF($K694="","MISSING_STATUS",""),IF(AND($K694="เสร็จสิ้น",$Z694=""),"DONE_NO_ACTUAL_DATE",""),IF(AND($I694="Condition-based Maintenance",$AH694=""),"CBM_NO_MEASUREMENT",""),IF(OR($X694="",$X694=0),"INVALID_PERIOD",""),IF(AND($AA694&lt;&gt;"",$AB694&lt;&gt;"",$AB694&lt;$AA694),"DATE_SEQUENCE_ERROR",""),IF(AND($AB694&lt;&gt;"",$AB694&gt;DATE(2030,12,31)),"DATE_OUTLIER",""),IF($C694="","MISSING_QRCODE",""),IF($J694="UNKNOWN","UNKNOWN_PM_TYPE",""),IF($L694="UNKNOWN","UNKNOWN_STATUS",""))</f>
        <v>DONE_NO_ACTUAL_DATE</v>
      </c>
      <c r="AQ694" s="42" t="str">
        <f t="shared" si="54"/>
        <v>NO</v>
      </c>
    </row>
    <row r="695" spans="1:43" x14ac:dyDescent="0.3">
      <c r="A695" s="38">
        <f>IF('query (10)'!A695="","",'query (10)'!A695)</f>
        <v>827</v>
      </c>
      <c r="B695" s="38">
        <f>IF('query (10)'!B695="","",'query (10)'!B695)</f>
        <v>18620</v>
      </c>
      <c r="C695" s="38" t="str">
        <f>TRIM(UPPER('query (10)'!M695))</f>
        <v>CH-523</v>
      </c>
      <c r="D695" s="38" t="str">
        <f>TRIM(UPPER(IFERROR(_xlfn.TEXTBEFORE('query (10)'!L695,"("),'query (10)'!L695)))</f>
        <v>NOISE INSPECTION MACHINE.</v>
      </c>
      <c r="E695" s="38" t="str">
        <f>IFERROR(TRIM(UPPER(_xlfn.TEXTBEFORE(_xlfn.TEXTAFTER('query (10)'!L695,"("),")"))),"")</f>
        <v>DOUBLE TURN OVER</v>
      </c>
      <c r="F695" s="38" t="str">
        <f>TRIM('query (10)'!K695)</f>
        <v>MCB3</v>
      </c>
      <c r="G695" s="38" t="str">
        <f>IF('query (10)'!J695="","",'query (10)'!J695)</f>
        <v>Spindle</v>
      </c>
      <c r="H695" s="38" t="str">
        <f>TRIM(UPPER('query (10)'!J695))</f>
        <v>SPINDLE</v>
      </c>
      <c r="I695" s="38" t="str">
        <f>IF('query (10)'!F695="","",'query (10)'!F695)</f>
        <v>Time-based Maintenance</v>
      </c>
      <c r="J695" s="38" t="str">
        <f>IF('query (10)'!F695="","",IFERROR(INDEX(Cleaning_Rules!$B$14:$B$17,MATCH(TRIM('query (10)'!F695),Cleaning_Rules!$A$14:$A$17,0)),"UNKNOWN"))</f>
        <v>TBM</v>
      </c>
      <c r="K695" s="38" t="str">
        <f>IF('query (10)'!G695="","",'query (10)'!G695)</f>
        <v>เสร็จสิ้น</v>
      </c>
      <c r="L695" s="38" t="str">
        <f>IF('query (10)'!G695="","MISSING",IFERROR(INDEX(Cleaning_Rules!$B$5:$B$10,MATCH(TRIM('query (10)'!G695),Cleaning_Rules!$A$5:$A$10,0)),"UNKNOWN"))</f>
        <v>COMPLETED</v>
      </c>
      <c r="M695" s="38" t="str">
        <f>IF('query (10)'!I695="","",'query (10)'!I695)</f>
        <v>Mechanical</v>
      </c>
      <c r="N695" s="38" t="str">
        <f>IF('query (10)'!O695="","",'query (10)'!O695)</f>
        <v>Part Change</v>
      </c>
      <c r="O695" s="38" t="str">
        <f>IF('query (10)'!P695="","",'query (10)'!P695)</f>
        <v>Medium</v>
      </c>
      <c r="P695" s="38" t="str">
        <f>IF('query (10)'!N695="","",'query (10)'!N695)</f>
        <v>Change O-ring running spindle to cycle pm 1Y. 
 G-260 = 2 EA.</v>
      </c>
      <c r="Q695" s="38" t="str">
        <f>TRIM('query (10)'!N695)</f>
        <v>Change O-ring running spindle to cycle pm 1Y. 
 G-260 = 2 EA.</v>
      </c>
      <c r="R695" s="38" t="str">
        <f>TRIM(UPPER('query (10)'!R695))</f>
        <v>SEAL</v>
      </c>
      <c r="S695" s="38" t="str">
        <f>TRIM(UPPER('query (10)'!S695))</f>
        <v>G260</v>
      </c>
      <c r="T695" s="38" t="str">
        <f>IF('query (10)'!Q695="","",TRIM(UPPER('query (10)'!Q695)))</f>
        <v/>
      </c>
      <c r="U695" s="38" t="str">
        <f>IF('query (10)'!T695="","",'query (10)'!T695)</f>
        <v/>
      </c>
      <c r="V695" s="39" t="str">
        <f>IF('query (10)'!T695="","",IFERROR(VALUE('query (10)'!T695),""))</f>
        <v/>
      </c>
      <c r="W695" s="40">
        <f>IF('query (10)'!U695="","",'query (10)'!U695)</f>
        <v>0</v>
      </c>
      <c r="X695" s="39">
        <f>IF('query (10)'!V695="","",'query (10)'!V695)</f>
        <v>365</v>
      </c>
      <c r="Y695" s="41">
        <f>IF('query (10)'!W695="","",'query (10)'!W695)</f>
        <v>46049</v>
      </c>
      <c r="Z695" s="41" t="str">
        <f>IF('query (10)'!X695="","",'query (10)'!X695)</f>
        <v/>
      </c>
      <c r="AA695" s="41">
        <f>IF('query (10)'!Y695="","",'query (10)'!Y695)</f>
        <v>46049</v>
      </c>
      <c r="AB695" s="41">
        <f>IF('query (10)'!Z695="","",'query (10)'!Z695)</f>
        <v>46452</v>
      </c>
      <c r="AC695" s="38" t="str">
        <f>IF(OR('query (10)'!AA695="",COUNTIF(Cleaning_Rules!$A$21:$A$26,TRIM('query (10)'!AA695))&gt;0),"",TRIM('query (10)'!AA695))</f>
        <v/>
      </c>
      <c r="AD695" s="38" t="str">
        <f>IF('query (10)'!AB695="","",TRIM(IFERROR(_xlfn.TEXTBEFORE('query (10)'!AB695,"("),'query (10)'!AB695)))</f>
        <v>เริ่มซ่อมงาน PM แล้ว รับผิดชอบโดย PAHLA SEEDANG</v>
      </c>
      <c r="AE695" s="38" t="str">
        <f>IFERROR(LOWER(TRIM(_xlfn.TEXTBEFORE(_xlfn.TEXTAFTER('query (10)'!AB695,"("),")"))),"")</f>
        <v>pahla@nsk.com</v>
      </c>
      <c r="AF695" s="38" t="str">
        <f>IF('query (10)'!AD695="","",TRIM('query (10)'!AD695))</f>
        <v>เจษฎา ผิวบาง</v>
      </c>
      <c r="AG695" s="38" t="str">
        <f>IF('query (10)'!AE695="","",TRIM('query (10)'!AE695))</f>
        <v>ผะหลา สีแดง</v>
      </c>
      <c r="AH695" s="38" t="str">
        <f>IF('query (10)'!AF695="","",IFERROR(VALUE('query (10)'!AF695),""))</f>
        <v/>
      </c>
      <c r="AI695" s="38" t="str">
        <f>IF('query (10)'!AG695="","",TRIM('query (10)'!AG695))</f>
        <v/>
      </c>
      <c r="AJ695" s="38" t="str">
        <f>IF('query (10)'!AH695="","",IFERROR(VALUE('query (10)'!AH695),""))</f>
        <v/>
      </c>
      <c r="AK695" s="38" t="str">
        <f>IF('query (10)'!AI695="","",TRIM('query (10)'!AI695))</f>
        <v/>
      </c>
      <c r="AL695" s="42">
        <f t="shared" si="50"/>
        <v>2026</v>
      </c>
      <c r="AM695" s="42" t="str">
        <f t="shared" si="51"/>
        <v>2026-01</v>
      </c>
      <c r="AN695" s="42" t="str">
        <f t="shared" ca="1" si="52"/>
        <v/>
      </c>
      <c r="AO695" s="42" t="str">
        <f t="shared" si="53"/>
        <v>CH-523 | NOISE INSPECTION MACHINE. | DOUBLE TURN OVER | MCB3 | SPINDLE | Time-based Maintenance | Mechanical | Part Change | Medium | Change O-ring running spindle to cycle pm 1Y. 
 G-260 = 2 EA. | SEAL | G260 | เริ่มซ่อมงาน PM แล้ว รับผิดชอบโดย PAHLA SEEDANG | ผะหลา สีแดง</v>
      </c>
      <c r="AP695" s="42" t="str">
        <f>_xlfn.TEXTJOIN("; ",TRUE,IF(COUNTA('query (10)'!A695:AK695)&lt;=6,"NEAR_EMPTY_ROW",""),IF($K695="","MISSING_STATUS",""),IF(AND($K695="เสร็จสิ้น",$Z695=""),"DONE_NO_ACTUAL_DATE",""),IF(AND($I695="Condition-based Maintenance",$AH695=""),"CBM_NO_MEASUREMENT",""),IF(OR($X695="",$X695=0),"INVALID_PERIOD",""),IF(AND($AA695&lt;&gt;"",$AB695&lt;&gt;"",$AB695&lt;$AA695),"DATE_SEQUENCE_ERROR",""),IF(AND($AB695&lt;&gt;"",$AB695&gt;DATE(2030,12,31)),"DATE_OUTLIER",""),IF($C695="","MISSING_QRCODE",""),IF($J695="UNKNOWN","UNKNOWN_PM_TYPE",""),IF($L695="UNKNOWN","UNKNOWN_STATUS",""))</f>
        <v>DONE_NO_ACTUAL_DATE</v>
      </c>
      <c r="AQ695" s="42" t="str">
        <f t="shared" si="54"/>
        <v>NO</v>
      </c>
    </row>
    <row r="696" spans="1:43" x14ac:dyDescent="0.3">
      <c r="A696" s="38">
        <f>IF('query (10)'!A696="","",'query (10)'!A696)</f>
        <v>828</v>
      </c>
      <c r="B696" s="38">
        <f>IF('query (10)'!B696="","",'query (10)'!B696)</f>
        <v>18621</v>
      </c>
      <c r="C696" s="38" t="str">
        <f>TRIM(UPPER('query (10)'!M696))</f>
        <v>CH-558</v>
      </c>
      <c r="D696" s="38" t="str">
        <f>TRIM(UPPER(IFERROR(_xlfn.TEXTBEFORE('query (10)'!L696,"("),'query (10)'!L696)))</f>
        <v>NOISE MANUAL INSPECTION MACHINE.</v>
      </c>
      <c r="E696" s="38" t="str">
        <f>IFERROR(TRIM(UPPER(_xlfn.TEXTBEFORE(_xlfn.TEXTAFTER('query (10)'!L696,"("),")"))),"")</f>
        <v/>
      </c>
      <c r="F696" s="38" t="str">
        <f>TRIM('query (10)'!K696)</f>
        <v>MCB3</v>
      </c>
      <c r="G696" s="38" t="str">
        <f>IF('query (10)'!J696="","",'query (10)'!J696)</f>
        <v>Spindle</v>
      </c>
      <c r="H696" s="38" t="str">
        <f>TRIM(UPPER('query (10)'!J696))</f>
        <v>SPINDLE</v>
      </c>
      <c r="I696" s="38" t="str">
        <f>IF('query (10)'!F696="","",'query (10)'!F696)</f>
        <v>Time-based Maintenance</v>
      </c>
      <c r="J696" s="38" t="str">
        <f>IF('query (10)'!F696="","",IFERROR(INDEX(Cleaning_Rules!$B$14:$B$17,MATCH(TRIM('query (10)'!F696),Cleaning_Rules!$A$14:$A$17,0)),"UNKNOWN"))</f>
        <v>TBM</v>
      </c>
      <c r="K696" s="38" t="str">
        <f>IF('query (10)'!G696="","",'query (10)'!G696)</f>
        <v>เสร็จสิ้น</v>
      </c>
      <c r="L696" s="38" t="str">
        <f>IF('query (10)'!G696="","MISSING",IFERROR(INDEX(Cleaning_Rules!$B$5:$B$10,MATCH(TRIM('query (10)'!G696),Cleaning_Rules!$A$5:$A$10,0)),"UNKNOWN"))</f>
        <v>COMPLETED</v>
      </c>
      <c r="M696" s="38" t="str">
        <f>IF('query (10)'!I696="","",'query (10)'!I696)</f>
        <v>Mechanical</v>
      </c>
      <c r="N696" s="38" t="str">
        <f>IF('query (10)'!O696="","",'query (10)'!O696)</f>
        <v>Part Change</v>
      </c>
      <c r="O696" s="38" t="str">
        <f>IF('query (10)'!P696="","",'query (10)'!P696)</f>
        <v>Medium</v>
      </c>
      <c r="P696" s="38" t="str">
        <f>IF('query (10)'!N696="","",'query (10)'!N696)</f>
        <v>Change O-ring running spindle to cycle pm 1Y. 
 G-300 = 2 EA.</v>
      </c>
      <c r="Q696" s="38" t="str">
        <f>TRIM('query (10)'!N696)</f>
        <v>Change O-ring running spindle to cycle pm 1Y. 
 G-300 = 2 EA.</v>
      </c>
      <c r="R696" s="38" t="str">
        <f>TRIM(UPPER('query (10)'!R696))</f>
        <v>SEAL</v>
      </c>
      <c r="S696" s="38" t="str">
        <f>TRIM(UPPER('query (10)'!S696))</f>
        <v>G300</v>
      </c>
      <c r="T696" s="38" t="str">
        <f>IF('query (10)'!Q696="","",TRIM(UPPER('query (10)'!Q696)))</f>
        <v/>
      </c>
      <c r="U696" s="38" t="str">
        <f>IF('query (10)'!T696="","",'query (10)'!T696)</f>
        <v/>
      </c>
      <c r="V696" s="39" t="str">
        <f>IF('query (10)'!T696="","",IFERROR(VALUE('query (10)'!T696),""))</f>
        <v/>
      </c>
      <c r="W696" s="40">
        <f>IF('query (10)'!U696="","",'query (10)'!U696)</f>
        <v>0</v>
      </c>
      <c r="X696" s="39">
        <f>IF('query (10)'!V696="","",'query (10)'!V696)</f>
        <v>365</v>
      </c>
      <c r="Y696" s="41">
        <f>IF('query (10)'!W696="","",'query (10)'!W696)</f>
        <v>46049</v>
      </c>
      <c r="Z696" s="41" t="str">
        <f>IF('query (10)'!X696="","",'query (10)'!X696)</f>
        <v/>
      </c>
      <c r="AA696" s="41">
        <f>IF('query (10)'!Y696="","",'query (10)'!Y696)</f>
        <v>46049</v>
      </c>
      <c r="AB696" s="41">
        <f>IF('query (10)'!Z696="","",'query (10)'!Z696)</f>
        <v>46452</v>
      </c>
      <c r="AC696" s="38" t="str">
        <f>IF(OR('query (10)'!AA696="",COUNTIF(Cleaning_Rules!$A$21:$A$26,TRIM('query (10)'!AA696))&gt;0),"",TRIM('query (10)'!AA696))</f>
        <v/>
      </c>
      <c r="AD696" s="38" t="str">
        <f>IF('query (10)'!AB696="","",TRIM(IFERROR(_xlfn.TEXTBEFORE('query (10)'!AB696,"("),'query (10)'!AB696)))</f>
        <v>เริ่มซ่อมงาน PM แล้ว รับผิดชอบโดย PAHLA SEEDANG</v>
      </c>
      <c r="AE696" s="38" t="str">
        <f>IFERROR(LOWER(TRIM(_xlfn.TEXTBEFORE(_xlfn.TEXTAFTER('query (10)'!AB696,"("),")"))),"")</f>
        <v>pahla@nsk.com</v>
      </c>
      <c r="AF696" s="38" t="str">
        <f>IF('query (10)'!AD696="","",TRIM('query (10)'!AD696))</f>
        <v>เจษฎา ผิวบาง</v>
      </c>
      <c r="AG696" s="38" t="str">
        <f>IF('query (10)'!AE696="","",TRIM('query (10)'!AE696))</f>
        <v>ผะหลา สีแดง</v>
      </c>
      <c r="AH696" s="38" t="str">
        <f>IF('query (10)'!AF696="","",IFERROR(VALUE('query (10)'!AF696),""))</f>
        <v/>
      </c>
      <c r="AI696" s="38" t="str">
        <f>IF('query (10)'!AG696="","",TRIM('query (10)'!AG696))</f>
        <v/>
      </c>
      <c r="AJ696" s="38" t="str">
        <f>IF('query (10)'!AH696="","",IFERROR(VALUE('query (10)'!AH696),""))</f>
        <v/>
      </c>
      <c r="AK696" s="38" t="str">
        <f>IF('query (10)'!AI696="","",TRIM('query (10)'!AI696))</f>
        <v/>
      </c>
      <c r="AL696" s="42">
        <f t="shared" si="50"/>
        <v>2026</v>
      </c>
      <c r="AM696" s="42" t="str">
        <f t="shared" si="51"/>
        <v>2026-01</v>
      </c>
      <c r="AN696" s="42" t="str">
        <f t="shared" ca="1" si="52"/>
        <v/>
      </c>
      <c r="AO696" s="42" t="str">
        <f t="shared" si="53"/>
        <v>CH-558 | NOISE MANUAL INSPECTION MACHINE. | MCB3 | SPINDLE | Time-based Maintenance | Mechanical | Part Change | Medium | Change O-ring running spindle to cycle pm 1Y. 
 G-300 = 2 EA. | SEAL | G300 | เริ่มซ่อมงาน PM แล้ว รับผิดชอบโดย PAHLA SEEDANG | ผะหลา สีแดง</v>
      </c>
      <c r="AP696" s="42" t="str">
        <f>_xlfn.TEXTJOIN("; ",TRUE,IF(COUNTA('query (10)'!A696:AK696)&lt;=6,"NEAR_EMPTY_ROW",""),IF($K696="","MISSING_STATUS",""),IF(AND($K696="เสร็จสิ้น",$Z696=""),"DONE_NO_ACTUAL_DATE",""),IF(AND($I696="Condition-based Maintenance",$AH696=""),"CBM_NO_MEASUREMENT",""),IF(OR($X696="",$X696=0),"INVALID_PERIOD",""),IF(AND($AA696&lt;&gt;"",$AB696&lt;&gt;"",$AB696&lt;$AA696),"DATE_SEQUENCE_ERROR",""),IF(AND($AB696&lt;&gt;"",$AB696&gt;DATE(2030,12,31)),"DATE_OUTLIER",""),IF($C696="","MISSING_QRCODE",""),IF($J696="UNKNOWN","UNKNOWN_PM_TYPE",""),IF($L696="UNKNOWN","UNKNOWN_STATUS",""))</f>
        <v>DONE_NO_ACTUAL_DATE</v>
      </c>
      <c r="AQ696" s="42" t="str">
        <f t="shared" si="54"/>
        <v>NO</v>
      </c>
    </row>
    <row r="697" spans="1:43" x14ac:dyDescent="0.3">
      <c r="A697" s="38">
        <f>IF('query (10)'!A697="","",'query (10)'!A697)</f>
        <v>829</v>
      </c>
      <c r="B697" s="38">
        <f>IF('query (10)'!B697="","",'query (10)'!B697)</f>
        <v>17662</v>
      </c>
      <c r="C697" s="38" t="str">
        <f>TRIM(UPPER('query (10)'!M697))</f>
        <v>GR-120</v>
      </c>
      <c r="D697" s="38" t="str">
        <f>TRIM(UPPER(IFERROR(_xlfn.TEXTBEFORE('query (10)'!L697,"("),'query (10)'!L697)))</f>
        <v>INNER RING RACEWAY GRINDING M/C</v>
      </c>
      <c r="E697" s="38" t="str">
        <f>IFERROR(TRIM(UPPER(_xlfn.TEXTBEFORE(_xlfn.TEXTAFTER('query (10)'!L697,"("),")"))),"")</f>
        <v/>
      </c>
      <c r="F697" s="38" t="str">
        <f>TRIM('query (10)'!K697)</f>
        <v>MCB1</v>
      </c>
      <c r="G697" s="38" t="str">
        <f>IF('query (10)'!J697="","",'query (10)'!J697)</f>
        <v>Work head</v>
      </c>
      <c r="H697" s="38" t="str">
        <f>TRIM(UPPER('query (10)'!J697))</f>
        <v>WORK HEAD</v>
      </c>
      <c r="I697" s="38" t="str">
        <f>IF('query (10)'!F697="","",'query (10)'!F697)</f>
        <v>Time-based Maintenance</v>
      </c>
      <c r="J697" s="38" t="str">
        <f>IF('query (10)'!F697="","",IFERROR(INDEX(Cleaning_Rules!$B$14:$B$17,MATCH(TRIM('query (10)'!F697),Cleaning_Rules!$A$14:$A$17,0)),"UNKNOWN"))</f>
        <v>TBM</v>
      </c>
      <c r="K697" s="38" t="str">
        <f>IF('query (10)'!G697="","",'query (10)'!G697)</f>
        <v>เสร็จสิ้น</v>
      </c>
      <c r="L697" s="38" t="str">
        <f>IF('query (10)'!G697="","MISSING",IFERROR(INDEX(Cleaning_Rules!$B$5:$B$10,MATCH(TRIM('query (10)'!G697),Cleaning_Rules!$A$5:$A$10,0)),"UNKNOWN"))</f>
        <v>COMPLETED</v>
      </c>
      <c r="M697" s="38" t="str">
        <f>IF('query (10)'!I697="","",'query (10)'!I697)</f>
        <v>Mechanical</v>
      </c>
      <c r="N697" s="38" t="str">
        <f>IF('query (10)'!O697="","",'query (10)'!O697)</f>
        <v>Cleaning</v>
      </c>
      <c r="O697" s="38" t="str">
        <f>IF('query (10)'!P697="","",'query (10)'!P697)</f>
        <v>Medium</v>
      </c>
      <c r="P697" s="38" t="str">
        <f>IF('query (10)'!N697="","",'query (10)'!N697)</f>
        <v>Cleaning solenoid valve work head stopper (G2) to cycle pm 1Y. = 1 EA.</v>
      </c>
      <c r="Q697" s="38" t="str">
        <f>TRIM('query (10)'!N697)</f>
        <v>Cleaning solenoid valve work head stopper (G2) to cycle pm 1Y. = 1 EA.</v>
      </c>
      <c r="R697" s="38" t="str">
        <f>TRIM(UPPER('query (10)'!R697))</f>
        <v>CLEANING SOLENOID VALVE</v>
      </c>
      <c r="S697" s="38" t="str">
        <f>TRIM(UPPER('query (10)'!S697))</f>
        <v>CLEANING SOLENOID VALVE</v>
      </c>
      <c r="T697" s="38" t="str">
        <f>IF('query (10)'!Q697="","",TRIM(UPPER('query (10)'!Q697)))</f>
        <v/>
      </c>
      <c r="U697" s="38" t="str">
        <f>IF('query (10)'!T697="","",'query (10)'!T697)</f>
        <v/>
      </c>
      <c r="V697" s="39" t="str">
        <f>IF('query (10)'!T697="","",IFERROR(VALUE('query (10)'!T697),""))</f>
        <v/>
      </c>
      <c r="W697" s="40">
        <f>IF('query (10)'!U697="","",'query (10)'!U697)</f>
        <v>0</v>
      </c>
      <c r="X697" s="39">
        <f>IF('query (10)'!V697="","",'query (10)'!V697)</f>
        <v>365</v>
      </c>
      <c r="Y697" s="41">
        <f>IF('query (10)'!W697="","",'query (10)'!W697)</f>
        <v>46046</v>
      </c>
      <c r="Z697" s="41" t="str">
        <f>IF('query (10)'!X697="","",'query (10)'!X697)</f>
        <v/>
      </c>
      <c r="AA697" s="41">
        <f>IF('query (10)'!Y697="","",'query (10)'!Y697)</f>
        <v>46046</v>
      </c>
      <c r="AB697" s="41">
        <f>IF('query (10)'!Z697="","",'query (10)'!Z697)</f>
        <v>46424</v>
      </c>
      <c r="AC697" s="38" t="str">
        <f>IF(OR('query (10)'!AA697="",COUNTIF(Cleaning_Rules!$A$21:$A$26,TRIM('query (10)'!AA697))&gt;0),"",TRIM('query (10)'!AA697))</f>
        <v/>
      </c>
      <c r="AD697" s="38" t="str">
        <f>IF('query (10)'!AB697="","",TRIM(IFERROR(_xlfn.TEXTBEFORE('query (10)'!AB697,"("),'query (10)'!AB697)))</f>
        <v>เริ่มซ่อมงาน PM แล้ว รับผิดชอบโดย KUNANON PARAWANWONG</v>
      </c>
      <c r="AE697" s="38" t="str">
        <f>IFERROR(LOWER(TRIM(_xlfn.TEXTBEFORE(_xlfn.TEXTAFTER('query (10)'!AB697,"("),")"))),"")</f>
        <v>parawanwong-k-3161@nsk.com</v>
      </c>
      <c r="AF697" s="38" t="str">
        <f>IF('query (10)'!AD697="","",TRIM('query (10)'!AD697))</f>
        <v>เจษฎา ผิวบาง</v>
      </c>
      <c r="AG697" s="38" t="str">
        <f>IF('query (10)'!AE697="","",TRIM('query (10)'!AE697))</f>
        <v>คุณานนต์ ปารวัณวงศ์</v>
      </c>
      <c r="AH697" s="38" t="str">
        <f>IF('query (10)'!AF697="","",IFERROR(VALUE('query (10)'!AF697),""))</f>
        <v/>
      </c>
      <c r="AI697" s="38" t="str">
        <f>IF('query (10)'!AG697="","",TRIM('query (10)'!AG697))</f>
        <v/>
      </c>
      <c r="AJ697" s="38" t="str">
        <f>IF('query (10)'!AH697="","",IFERROR(VALUE('query (10)'!AH697),""))</f>
        <v/>
      </c>
      <c r="AK697" s="38" t="str">
        <f>IF('query (10)'!AI697="","",TRIM('query (10)'!AI697))</f>
        <v/>
      </c>
      <c r="AL697" s="42">
        <f t="shared" si="50"/>
        <v>2026</v>
      </c>
      <c r="AM697" s="42" t="str">
        <f t="shared" si="51"/>
        <v>2026-01</v>
      </c>
      <c r="AN697" s="42" t="str">
        <f t="shared" ca="1" si="52"/>
        <v/>
      </c>
      <c r="AO697" s="42" t="str">
        <f t="shared" si="53"/>
        <v>GR-120 | INNER RING RACEWAY GRINDING M/C | MCB1 | WORK HEAD | Time-based Maintenance | Mechanical | Cleaning | Medium | Cleaning solenoid valve work head stopper (G2) to cycle pm 1Y. = 1 EA. | CLEANING SOLENOID VALVE | CLEANING SOLENOID VALVE | เริ่มซ่อมงาน PM แล้ว รับผิดชอบโดย KUNANON PARAWANWONG | คุณานนต์ ปารวัณวงศ์</v>
      </c>
      <c r="AP697" s="42" t="str">
        <f>_xlfn.TEXTJOIN("; ",TRUE,IF(COUNTA('query (10)'!A697:AK697)&lt;=6,"NEAR_EMPTY_ROW",""),IF($K697="","MISSING_STATUS",""),IF(AND($K697="เสร็จสิ้น",$Z697=""),"DONE_NO_ACTUAL_DATE",""),IF(AND($I697="Condition-based Maintenance",$AH697=""),"CBM_NO_MEASUREMENT",""),IF(OR($X697="",$X697=0),"INVALID_PERIOD",""),IF(AND($AA697&lt;&gt;"",$AB697&lt;&gt;"",$AB697&lt;$AA697),"DATE_SEQUENCE_ERROR",""),IF(AND($AB697&lt;&gt;"",$AB697&gt;DATE(2030,12,31)),"DATE_OUTLIER",""),IF($C697="","MISSING_QRCODE",""),IF($J697="UNKNOWN","UNKNOWN_PM_TYPE",""),IF($L697="UNKNOWN","UNKNOWN_STATUS",""))</f>
        <v>DONE_NO_ACTUAL_DATE</v>
      </c>
      <c r="AQ697" s="42" t="str">
        <f t="shared" si="54"/>
        <v>NO</v>
      </c>
    </row>
    <row r="698" spans="1:43" x14ac:dyDescent="0.3">
      <c r="A698" s="38">
        <f>IF('query (10)'!A698="","",'query (10)'!A698)</f>
        <v>830</v>
      </c>
      <c r="B698" s="38">
        <f>IF('query (10)'!B698="","",'query (10)'!B698)</f>
        <v>17732</v>
      </c>
      <c r="C698" s="38" t="str">
        <f>TRIM(UPPER('query (10)'!M698))</f>
        <v>GR-424</v>
      </c>
      <c r="D698" s="38" t="str">
        <f>TRIM(UPPER(IFERROR(_xlfn.TEXTBEFORE('query (10)'!L698,"("),'query (10)'!L698)))</f>
        <v>INNER RING RACEWAY GRINDING MACHINE.</v>
      </c>
      <c r="E698" s="38" t="str">
        <f>IFERROR(TRIM(UPPER(_xlfn.TEXTBEFORE(_xlfn.TEXTAFTER('query (10)'!L698,"("),")"))),"")</f>
        <v/>
      </c>
      <c r="F698" s="38" t="str">
        <f>TRIM('query (10)'!K698)</f>
        <v>MCB2</v>
      </c>
      <c r="G698" s="38" t="str">
        <f>IF('query (10)'!J698="","",'query (10)'!J698)</f>
        <v>Work head</v>
      </c>
      <c r="H698" s="38" t="str">
        <f>TRIM(UPPER('query (10)'!J698))</f>
        <v>WORK HEAD</v>
      </c>
      <c r="I698" s="38" t="str">
        <f>IF('query (10)'!F698="","",'query (10)'!F698)</f>
        <v>Time-based Maintenance</v>
      </c>
      <c r="J698" s="38" t="str">
        <f>IF('query (10)'!F698="","",IFERROR(INDEX(Cleaning_Rules!$B$14:$B$17,MATCH(TRIM('query (10)'!F698),Cleaning_Rules!$A$14:$A$17,0)),"UNKNOWN"))</f>
        <v>TBM</v>
      </c>
      <c r="K698" s="38" t="str">
        <f>IF('query (10)'!G698="","",'query (10)'!G698)</f>
        <v>เสร็จสิ้น</v>
      </c>
      <c r="L698" s="38" t="str">
        <f>IF('query (10)'!G698="","MISSING",IFERROR(INDEX(Cleaning_Rules!$B$5:$B$10,MATCH(TRIM('query (10)'!G698),Cleaning_Rules!$A$5:$A$10,0)),"UNKNOWN"))</f>
        <v>COMPLETED</v>
      </c>
      <c r="M698" s="38" t="str">
        <f>IF('query (10)'!I698="","",'query (10)'!I698)</f>
        <v>Mechanical</v>
      </c>
      <c r="N698" s="38" t="str">
        <f>IF('query (10)'!O698="","",'query (10)'!O698)</f>
        <v>Cleaning</v>
      </c>
      <c r="O698" s="38" t="str">
        <f>IF('query (10)'!P698="","",'query (10)'!P698)</f>
        <v>Medium</v>
      </c>
      <c r="P698" s="38" t="str">
        <f>IF('query (10)'!N698="","",'query (10)'!N698)</f>
        <v>Cleaning solenoid valve work head stopper (G2) to cycle pm 1Y. = 1 EA.</v>
      </c>
      <c r="Q698" s="38" t="str">
        <f>TRIM('query (10)'!N698)</f>
        <v>Cleaning solenoid valve work head stopper (G2) to cycle pm 1Y. = 1 EA.</v>
      </c>
      <c r="R698" s="38" t="str">
        <f>TRIM(UPPER('query (10)'!R698))</f>
        <v>CLEANING SOLENOID VALVE</v>
      </c>
      <c r="S698" s="38" t="str">
        <f>TRIM(UPPER('query (10)'!S698))</f>
        <v>CLEANING SOLENOID VALVE</v>
      </c>
      <c r="T698" s="38" t="str">
        <f>IF('query (10)'!Q698="","",TRIM(UPPER('query (10)'!Q698)))</f>
        <v/>
      </c>
      <c r="U698" s="38" t="str">
        <f>IF('query (10)'!T698="","",'query (10)'!T698)</f>
        <v/>
      </c>
      <c r="V698" s="39" t="str">
        <f>IF('query (10)'!T698="","",IFERROR(VALUE('query (10)'!T698),""))</f>
        <v/>
      </c>
      <c r="W698" s="40">
        <f>IF('query (10)'!U698="","",'query (10)'!U698)</f>
        <v>0</v>
      </c>
      <c r="X698" s="39">
        <f>IF('query (10)'!V698="","",'query (10)'!V698)</f>
        <v>365</v>
      </c>
      <c r="Y698" s="41">
        <f>IF('query (10)'!W698="","",'query (10)'!W698)</f>
        <v>46048</v>
      </c>
      <c r="Z698" s="41" t="str">
        <f>IF('query (10)'!X698="","",'query (10)'!X698)</f>
        <v/>
      </c>
      <c r="AA698" s="41">
        <f>IF('query (10)'!Y698="","",'query (10)'!Y698)</f>
        <v>46048</v>
      </c>
      <c r="AB698" s="41">
        <f>IF('query (10)'!Z698="","",'query (10)'!Z698)</f>
        <v>46424</v>
      </c>
      <c r="AC698" s="38" t="str">
        <f>IF(OR('query (10)'!AA698="",COUNTIF(Cleaning_Rules!$A$21:$A$26,TRIM('query (10)'!AA698))&gt;0),"",TRIM('query (10)'!AA698))</f>
        <v/>
      </c>
      <c r="AD698" s="38" t="str">
        <f>IF('query (10)'!AB698="","",TRIM(IFERROR(_xlfn.TEXTBEFORE('query (10)'!AB698,"("),'query (10)'!AB698)))</f>
        <v>เริ่มซ่อมงาน PM แล้ว รับผิดชอบโดย JAKKAPAT KHOTSOMBAT</v>
      </c>
      <c r="AE698" s="38" t="str">
        <f>IFERROR(LOWER(TRIM(_xlfn.TEXTBEFORE(_xlfn.TEXTAFTER('query (10)'!AB698,"("),")"))),"")</f>
        <v>jakkapat@nsk.com</v>
      </c>
      <c r="AF698" s="38" t="str">
        <f>IF('query (10)'!AD698="","",TRIM('query (10)'!AD698))</f>
        <v>เจษฎา ผิวบาง</v>
      </c>
      <c r="AG698" s="38" t="str">
        <f>IF('query (10)'!AE698="","",TRIM('query (10)'!AE698))</f>
        <v>จักรภัทร โคตรสมบัติ</v>
      </c>
      <c r="AH698" s="38" t="str">
        <f>IF('query (10)'!AF698="","",IFERROR(VALUE('query (10)'!AF698),""))</f>
        <v/>
      </c>
      <c r="AI698" s="38" t="str">
        <f>IF('query (10)'!AG698="","",TRIM('query (10)'!AG698))</f>
        <v/>
      </c>
      <c r="AJ698" s="38" t="str">
        <f>IF('query (10)'!AH698="","",IFERROR(VALUE('query (10)'!AH698),""))</f>
        <v/>
      </c>
      <c r="AK698" s="38" t="str">
        <f>IF('query (10)'!AI698="","",TRIM('query (10)'!AI698))</f>
        <v/>
      </c>
      <c r="AL698" s="42">
        <f t="shared" si="50"/>
        <v>2026</v>
      </c>
      <c r="AM698" s="42" t="str">
        <f t="shared" si="51"/>
        <v>2026-01</v>
      </c>
      <c r="AN698" s="42" t="str">
        <f t="shared" ca="1" si="52"/>
        <v/>
      </c>
      <c r="AO698" s="42" t="str">
        <f t="shared" si="53"/>
        <v>GR-424 | INNER RING RACEWAY GRINDING MACHINE. | MCB2 | WORK HEAD | Time-based Maintenance | Mechanical | Cleaning | Medium | Cleaning solenoid valve work head stopper (G2) to cycle pm 1Y. = 1 EA. | CLEANING SOLENOID VALVE | CLEANING SOLENOID VALVE | เริ่มซ่อมงาน PM แล้ว รับผิดชอบโดย JAKKAPAT KHOTSOMBAT | จักรภัทร โคตรสมบัติ</v>
      </c>
      <c r="AP698" s="42" t="str">
        <f>_xlfn.TEXTJOIN("; ",TRUE,IF(COUNTA('query (10)'!A698:AK698)&lt;=6,"NEAR_EMPTY_ROW",""),IF($K698="","MISSING_STATUS",""),IF(AND($K698="เสร็จสิ้น",$Z698=""),"DONE_NO_ACTUAL_DATE",""),IF(AND($I698="Condition-based Maintenance",$AH698=""),"CBM_NO_MEASUREMENT",""),IF(OR($X698="",$X698=0),"INVALID_PERIOD",""),IF(AND($AA698&lt;&gt;"",$AB698&lt;&gt;"",$AB698&lt;$AA698),"DATE_SEQUENCE_ERROR",""),IF(AND($AB698&lt;&gt;"",$AB698&gt;DATE(2030,12,31)),"DATE_OUTLIER",""),IF($C698="","MISSING_QRCODE",""),IF($J698="UNKNOWN","UNKNOWN_PM_TYPE",""),IF($L698="UNKNOWN","UNKNOWN_STATUS",""))</f>
        <v>DONE_NO_ACTUAL_DATE</v>
      </c>
      <c r="AQ698" s="42" t="str">
        <f t="shared" si="54"/>
        <v>NO</v>
      </c>
    </row>
    <row r="699" spans="1:43" x14ac:dyDescent="0.3">
      <c r="A699" s="38">
        <f>IF('query (10)'!A699="","",'query (10)'!A699)</f>
        <v>831</v>
      </c>
      <c r="B699" s="38">
        <f>IF('query (10)'!B699="","",'query (10)'!B699)</f>
        <v>18622</v>
      </c>
      <c r="C699" s="38" t="str">
        <f>TRIM(UPPER('query (10)'!M699))</f>
        <v>GR-715</v>
      </c>
      <c r="D699" s="38" t="str">
        <f>TRIM(UPPER(IFERROR(_xlfn.TEXTBEFORE('query (10)'!L699,"("),'query (10)'!L699)))</f>
        <v>INNER RING RACEWAY GRINDING MACHINE.</v>
      </c>
      <c r="E699" s="38" t="str">
        <f>IFERROR(TRIM(UPPER(_xlfn.TEXTBEFORE(_xlfn.TEXTAFTER('query (10)'!L699,"("),")"))),"")</f>
        <v/>
      </c>
      <c r="F699" s="38" t="str">
        <f>TRIM('query (10)'!K699)</f>
        <v>MCB3</v>
      </c>
      <c r="G699" s="38" t="str">
        <f>IF('query (10)'!J699="","",'query (10)'!J699)</f>
        <v>Work head</v>
      </c>
      <c r="H699" s="38" t="str">
        <f>TRIM(UPPER('query (10)'!J699))</f>
        <v>WORK HEAD</v>
      </c>
      <c r="I699" s="38" t="str">
        <f>IF('query (10)'!F699="","",'query (10)'!F699)</f>
        <v>Time-based Maintenance</v>
      </c>
      <c r="J699" s="38" t="str">
        <f>IF('query (10)'!F699="","",IFERROR(INDEX(Cleaning_Rules!$B$14:$B$17,MATCH(TRIM('query (10)'!F699),Cleaning_Rules!$A$14:$A$17,0)),"UNKNOWN"))</f>
        <v>TBM</v>
      </c>
      <c r="K699" s="38" t="str">
        <f>IF('query (10)'!G699="","",'query (10)'!G699)</f>
        <v>เสร็จสิ้น</v>
      </c>
      <c r="L699" s="38" t="str">
        <f>IF('query (10)'!G699="","MISSING",IFERROR(INDEX(Cleaning_Rules!$B$5:$B$10,MATCH(TRIM('query (10)'!G699),Cleaning_Rules!$A$5:$A$10,0)),"UNKNOWN"))</f>
        <v>COMPLETED</v>
      </c>
      <c r="M699" s="38" t="str">
        <f>IF('query (10)'!I699="","",'query (10)'!I699)</f>
        <v>Mechanical</v>
      </c>
      <c r="N699" s="38" t="str">
        <f>IF('query (10)'!O699="","",'query (10)'!O699)</f>
        <v>Part Change</v>
      </c>
      <c r="O699" s="38" t="str">
        <f>IF('query (10)'!P699="","",'query (10)'!P699)</f>
        <v>Medium</v>
      </c>
      <c r="P699" s="38" t="str">
        <f>IF('query (10)'!N699="","",'query (10)'!N699)</f>
        <v>Cleaning solenoid valve work head stopper (G2) to cycle pm 1Y. = 1 EA.</v>
      </c>
      <c r="Q699" s="38" t="str">
        <f>TRIM('query (10)'!N699)</f>
        <v>Cleaning solenoid valve work head stopper (G2) to cycle pm 1Y. = 1 EA.</v>
      </c>
      <c r="R699" s="38" t="str">
        <f>TRIM(UPPER('query (10)'!R699))</f>
        <v>CLEANING SOLENOID VALVE</v>
      </c>
      <c r="S699" s="38" t="str">
        <f>TRIM(UPPER('query (10)'!S699))</f>
        <v>CLEANING SOLENOID VALVE</v>
      </c>
      <c r="T699" s="38" t="str">
        <f>IF('query (10)'!Q699="","",TRIM(UPPER('query (10)'!Q699)))</f>
        <v/>
      </c>
      <c r="U699" s="38" t="str">
        <f>IF('query (10)'!T699="","",'query (10)'!T699)</f>
        <v/>
      </c>
      <c r="V699" s="39" t="str">
        <f>IF('query (10)'!T699="","",IFERROR(VALUE('query (10)'!T699),""))</f>
        <v/>
      </c>
      <c r="W699" s="40">
        <f>IF('query (10)'!U699="","",'query (10)'!U699)</f>
        <v>0</v>
      </c>
      <c r="X699" s="39">
        <f>IF('query (10)'!V699="","",'query (10)'!V699)</f>
        <v>365</v>
      </c>
      <c r="Y699" s="41">
        <f>IF('query (10)'!W699="","",'query (10)'!W699)</f>
        <v>46049</v>
      </c>
      <c r="Z699" s="41" t="str">
        <f>IF('query (10)'!X699="","",'query (10)'!X699)</f>
        <v/>
      </c>
      <c r="AA699" s="41">
        <f>IF('query (10)'!Y699="","",'query (10)'!Y699)</f>
        <v>46049</v>
      </c>
      <c r="AB699" s="41">
        <f>IF('query (10)'!Z699="","",'query (10)'!Z699)</f>
        <v>46452</v>
      </c>
      <c r="AC699" s="38" t="str">
        <f>IF(OR('query (10)'!AA699="",COUNTIF(Cleaning_Rules!$A$21:$A$26,TRIM('query (10)'!AA699))&gt;0),"",TRIM('query (10)'!AA699))</f>
        <v/>
      </c>
      <c r="AD699" s="38" t="str">
        <f>IF('query (10)'!AB699="","",TRIM(IFERROR(_xlfn.TEXTBEFORE('query (10)'!AB699,"("),'query (10)'!AB699)))</f>
        <v>เริ่มซ่อมงาน PM แล้ว รับผิดชอบโดย KUNANON PARAWANWONG</v>
      </c>
      <c r="AE699" s="38" t="str">
        <f>IFERROR(LOWER(TRIM(_xlfn.TEXTBEFORE(_xlfn.TEXTAFTER('query (10)'!AB699,"("),")"))),"")</f>
        <v>parawanwong-k-3161@nsk.com</v>
      </c>
      <c r="AF699" s="38" t="str">
        <f>IF('query (10)'!AD699="","",TRIM('query (10)'!AD699))</f>
        <v>เจษฎา ผิวบาง</v>
      </c>
      <c r="AG699" s="38" t="str">
        <f>IF('query (10)'!AE699="","",TRIM('query (10)'!AE699))</f>
        <v>คุณานนต์ ปารวัณวงศ์</v>
      </c>
      <c r="AH699" s="38" t="str">
        <f>IF('query (10)'!AF699="","",IFERROR(VALUE('query (10)'!AF699),""))</f>
        <v/>
      </c>
      <c r="AI699" s="38" t="str">
        <f>IF('query (10)'!AG699="","",TRIM('query (10)'!AG699))</f>
        <v/>
      </c>
      <c r="AJ699" s="38" t="str">
        <f>IF('query (10)'!AH699="","",IFERROR(VALUE('query (10)'!AH699),""))</f>
        <v/>
      </c>
      <c r="AK699" s="38" t="str">
        <f>IF('query (10)'!AI699="","",TRIM('query (10)'!AI699))</f>
        <v/>
      </c>
      <c r="AL699" s="42">
        <f t="shared" si="50"/>
        <v>2026</v>
      </c>
      <c r="AM699" s="42" t="str">
        <f t="shared" si="51"/>
        <v>2026-01</v>
      </c>
      <c r="AN699" s="42" t="str">
        <f t="shared" ca="1" si="52"/>
        <v/>
      </c>
      <c r="AO699" s="42" t="str">
        <f t="shared" si="53"/>
        <v>GR-715 | INNER RING RACEWAY GRINDING MACHINE. | MCB3 | WORK HEAD | Time-based Maintenance | Mechanical | Part Change | Medium | Cleaning solenoid valve work head stopper (G2) to cycle pm 1Y. = 1 EA. | CLEANING SOLENOID VALVE | CLEANING SOLENOID VALVE | เริ่มซ่อมงาน PM แล้ว รับผิดชอบโดย KUNANON PARAWANWONG | คุณานนต์ ปารวัณวงศ์</v>
      </c>
      <c r="AP699" s="42" t="str">
        <f>_xlfn.TEXTJOIN("; ",TRUE,IF(COUNTA('query (10)'!A699:AK699)&lt;=6,"NEAR_EMPTY_ROW",""),IF($K699="","MISSING_STATUS",""),IF(AND($K699="เสร็จสิ้น",$Z699=""),"DONE_NO_ACTUAL_DATE",""),IF(AND($I699="Condition-based Maintenance",$AH699=""),"CBM_NO_MEASUREMENT",""),IF(OR($X699="",$X699=0),"INVALID_PERIOD",""),IF(AND($AA699&lt;&gt;"",$AB699&lt;&gt;"",$AB699&lt;$AA699),"DATE_SEQUENCE_ERROR",""),IF(AND($AB699&lt;&gt;"",$AB699&gt;DATE(2030,12,31)),"DATE_OUTLIER",""),IF($C699="","MISSING_QRCODE",""),IF($J699="UNKNOWN","UNKNOWN_PM_TYPE",""),IF($L699="UNKNOWN","UNKNOWN_STATUS",""))</f>
        <v>DONE_NO_ACTUAL_DATE</v>
      </c>
      <c r="AQ699" s="42" t="str">
        <f t="shared" si="54"/>
        <v>NO</v>
      </c>
    </row>
    <row r="700" spans="1:43" x14ac:dyDescent="0.3">
      <c r="A700" s="38">
        <f>IF('query (10)'!A700="","",'query (10)'!A700)</f>
        <v>832</v>
      </c>
      <c r="B700" s="38">
        <f>IF('query (10)'!B700="","",'query (10)'!B700)</f>
        <v>17663</v>
      </c>
      <c r="C700" s="38" t="str">
        <f>TRIM(UPPER('query (10)'!M700))</f>
        <v>WA-913</v>
      </c>
      <c r="D700" s="38" t="str">
        <f>TRIM(UPPER(IFERROR(_xlfn.TEXTBEFORE('query (10)'!L700,"("),'query (10)'!L700)))</f>
        <v>OUTER/INNER RING PART WASH EQUIPMENT M/C</v>
      </c>
      <c r="E700" s="38" t="str">
        <f>IFERROR(TRIM(UPPER(_xlfn.TEXTBEFORE(_xlfn.TEXTAFTER('query (10)'!L700,"("),")"))),"")</f>
        <v>WA-132</v>
      </c>
      <c r="F700" s="38" t="str">
        <f>TRIM('query (10)'!K700)</f>
        <v>MCB1</v>
      </c>
      <c r="G700" s="38" t="str">
        <f>IF('query (10)'!J700="","",'query (10)'!J700)</f>
        <v>Filter</v>
      </c>
      <c r="H700" s="38" t="str">
        <f>TRIM(UPPER('query (10)'!J700))</f>
        <v>FILTER</v>
      </c>
      <c r="I700" s="38" t="str">
        <f>IF('query (10)'!F700="","",'query (10)'!F700)</f>
        <v>Time-based Maintenance</v>
      </c>
      <c r="J700" s="38" t="str">
        <f>IF('query (10)'!F700="","",IFERROR(INDEX(Cleaning_Rules!$B$14:$B$17,MATCH(TRIM('query (10)'!F700),Cleaning_Rules!$A$14:$A$17,0)),"UNKNOWN"))</f>
        <v>TBM</v>
      </c>
      <c r="K700" s="38" t="str">
        <f>IF('query (10)'!G700="","",'query (10)'!G700)</f>
        <v>เสร็จสิ้น</v>
      </c>
      <c r="L700" s="38" t="str">
        <f>IF('query (10)'!G700="","MISSING",IFERROR(INDEX(Cleaning_Rules!$B$5:$B$10,MATCH(TRIM('query (10)'!G700),Cleaning_Rules!$A$5:$A$10,0)),"UNKNOWN"))</f>
        <v>COMPLETED</v>
      </c>
      <c r="M700" s="38" t="str">
        <f>IF('query (10)'!I700="","",'query (10)'!I700)</f>
        <v>Mechanical</v>
      </c>
      <c r="N700" s="38" t="str">
        <f>IF('query (10)'!O700="","",'query (10)'!O700)</f>
        <v>Part Change</v>
      </c>
      <c r="O700" s="38" t="str">
        <f>IF('query (10)'!P700="","",'query (10)'!P700)</f>
        <v>Medium</v>
      </c>
      <c r="P700" s="38" t="str">
        <f>IF('query (10)'!N700="","",'query (10)'!N700)</f>
        <v>Change filter FU-40 to cycle pm 6M.
model : FU-40</v>
      </c>
      <c r="Q700" s="38" t="str">
        <f>TRIM('query (10)'!N700)</f>
        <v>Change filter FU-40 to cycle pm 6M.
model : FU-40</v>
      </c>
      <c r="R700" s="38" t="str">
        <f>TRIM(UPPER('query (10)'!R700))</f>
        <v>FILTER</v>
      </c>
      <c r="S700" s="38" t="str">
        <f>TRIM(UPPER('query (10)'!S700))</f>
        <v>FU-40</v>
      </c>
      <c r="T700" s="38" t="str">
        <f>IF('query (10)'!Q700="","",TRIM(UPPER('query (10)'!Q700)))</f>
        <v/>
      </c>
      <c r="U700" s="38" t="str">
        <f>IF('query (10)'!T700="","",'query (10)'!T700)</f>
        <v/>
      </c>
      <c r="V700" s="39" t="str">
        <f>IF('query (10)'!T700="","",IFERROR(VALUE('query (10)'!T700),""))</f>
        <v/>
      </c>
      <c r="W700" s="40">
        <f>IF('query (10)'!U700="","",'query (10)'!U700)</f>
        <v>0</v>
      </c>
      <c r="X700" s="39">
        <f>IF('query (10)'!V700="","",'query (10)'!V700)</f>
        <v>180</v>
      </c>
      <c r="Y700" s="41">
        <f>IF('query (10)'!W700="","",'query (10)'!W700)</f>
        <v>46046</v>
      </c>
      <c r="Z700" s="41" t="str">
        <f>IF('query (10)'!X700="","",'query (10)'!X700)</f>
        <v/>
      </c>
      <c r="AA700" s="41">
        <f>IF('query (10)'!Y700="","",'query (10)'!Y700)</f>
        <v>46046</v>
      </c>
      <c r="AB700" s="41">
        <f>IF('query (10)'!Z700="","",'query (10)'!Z700)</f>
        <v>46239</v>
      </c>
      <c r="AC700" s="38" t="str">
        <f>IF(OR('query (10)'!AA700="",COUNTIF(Cleaning_Rules!$A$21:$A$26,TRIM('query (10)'!AA700))&gt;0),"",TRIM('query (10)'!AA700))</f>
        <v/>
      </c>
      <c r="AD700" s="38" t="str">
        <f>IF('query (10)'!AB700="","",TRIM(IFERROR(_xlfn.TEXTBEFORE('query (10)'!AB700,"("),'query (10)'!AB700)))</f>
        <v>เริ่มซ่อมงาน PM แล้ว รับผิดชอบโดย PUCHIT KULSEREE</v>
      </c>
      <c r="AE700" s="38" t="str">
        <f>IFERROR(LOWER(TRIM(_xlfn.TEXTBEFORE(_xlfn.TEXTAFTER('query (10)'!AB700,"("),")"))),"")</f>
        <v>puchit@nsk.com</v>
      </c>
      <c r="AF700" s="38" t="str">
        <f>IF('query (10)'!AD700="","",TRIM('query (10)'!AD700))</f>
        <v>เจษฎา ผิวบาง</v>
      </c>
      <c r="AG700" s="38" t="str">
        <f>IF('query (10)'!AE700="","",TRIM('query (10)'!AE700))</f>
        <v>ภูชิต กุลเสรี</v>
      </c>
      <c r="AH700" s="38" t="str">
        <f>IF('query (10)'!AF700="","",IFERROR(VALUE('query (10)'!AF700),""))</f>
        <v/>
      </c>
      <c r="AI700" s="38" t="str">
        <f>IF('query (10)'!AG700="","",TRIM('query (10)'!AG700))</f>
        <v/>
      </c>
      <c r="AJ700" s="38" t="str">
        <f>IF('query (10)'!AH700="","",IFERROR(VALUE('query (10)'!AH700),""))</f>
        <v/>
      </c>
      <c r="AK700" s="38" t="str">
        <f>IF('query (10)'!AI700="","",TRIM('query (10)'!AI700))</f>
        <v/>
      </c>
      <c r="AL700" s="42">
        <f t="shared" si="50"/>
        <v>2026</v>
      </c>
      <c r="AM700" s="42" t="str">
        <f t="shared" si="51"/>
        <v>2026-01</v>
      </c>
      <c r="AN700" s="42" t="str">
        <f t="shared" ca="1" si="52"/>
        <v/>
      </c>
      <c r="AO700" s="42" t="str">
        <f t="shared" si="53"/>
        <v>WA-913 | OUTER/INNER RING PART WASH EQUIPMENT M/C | WA-132 | MCB1 | FILTER | Time-based Maintenance | Mechanical | Part Change | Medium | Change filter FU-40 to cycle pm 6M.
model : FU-40 | FILTER | FU-40 | เริ่มซ่อมงาน PM แล้ว รับผิดชอบโดย PUCHIT KULSEREE | ภูชิต กุลเสรี</v>
      </c>
      <c r="AP700" s="42" t="str">
        <f>_xlfn.TEXTJOIN("; ",TRUE,IF(COUNTA('query (10)'!A700:AK700)&lt;=6,"NEAR_EMPTY_ROW",""),IF($K700="","MISSING_STATUS",""),IF(AND($K700="เสร็จสิ้น",$Z700=""),"DONE_NO_ACTUAL_DATE",""),IF(AND($I700="Condition-based Maintenance",$AH700=""),"CBM_NO_MEASUREMENT",""),IF(OR($X700="",$X700=0),"INVALID_PERIOD",""),IF(AND($AA700&lt;&gt;"",$AB700&lt;&gt;"",$AB700&lt;$AA700),"DATE_SEQUENCE_ERROR",""),IF(AND($AB700&lt;&gt;"",$AB700&gt;DATE(2030,12,31)),"DATE_OUTLIER",""),IF($C700="","MISSING_QRCODE",""),IF($J700="UNKNOWN","UNKNOWN_PM_TYPE",""),IF($L700="UNKNOWN","UNKNOWN_STATUS",""))</f>
        <v>DONE_NO_ACTUAL_DATE</v>
      </c>
      <c r="AQ700" s="42" t="str">
        <f t="shared" si="54"/>
        <v>NO</v>
      </c>
    </row>
    <row r="701" spans="1:43" x14ac:dyDescent="0.3">
      <c r="A701" s="38">
        <f>IF('query (10)'!A701="","",'query (10)'!A701)</f>
        <v>833</v>
      </c>
      <c r="B701" s="38">
        <f>IF('query (10)'!B701="","",'query (10)'!B701)</f>
        <v>17664</v>
      </c>
      <c r="C701" s="38" t="str">
        <f>TRIM(UPPER('query (10)'!M701))</f>
        <v>WA-137</v>
      </c>
      <c r="D701" s="38" t="str">
        <f>TRIM(UPPER(IFERROR(_xlfn.TEXTBEFORE('query (10)'!L701,"("),'query (10)'!L701)))</f>
        <v>ROUGH WASHING MACHINE.</v>
      </c>
      <c r="E701" s="38" t="str">
        <f>IFERROR(TRIM(UPPER(_xlfn.TEXTBEFORE(_xlfn.TEXTAFTER('query (10)'!L701,"("),")"))),"")</f>
        <v/>
      </c>
      <c r="F701" s="38" t="str">
        <f>TRIM('query (10)'!K701)</f>
        <v>MCB1</v>
      </c>
      <c r="G701" s="38" t="str">
        <f>IF('query (10)'!J701="","",'query (10)'!J701)</f>
        <v>Filter</v>
      </c>
      <c r="H701" s="38" t="str">
        <f>TRIM(UPPER('query (10)'!J701))</f>
        <v>FILTER</v>
      </c>
      <c r="I701" s="38" t="str">
        <f>IF('query (10)'!F701="","",'query (10)'!F701)</f>
        <v>Time-based Maintenance</v>
      </c>
      <c r="J701" s="38" t="str">
        <f>IF('query (10)'!F701="","",IFERROR(INDEX(Cleaning_Rules!$B$14:$B$17,MATCH(TRIM('query (10)'!F701),Cleaning_Rules!$A$14:$A$17,0)),"UNKNOWN"))</f>
        <v>TBM</v>
      </c>
      <c r="K701" s="38" t="str">
        <f>IF('query (10)'!G701="","",'query (10)'!G701)</f>
        <v>เสร็จสิ้น</v>
      </c>
      <c r="L701" s="38" t="str">
        <f>IF('query (10)'!G701="","MISSING",IFERROR(INDEX(Cleaning_Rules!$B$5:$B$10,MATCH(TRIM('query (10)'!G701),Cleaning_Rules!$A$5:$A$10,0)),"UNKNOWN"))</f>
        <v>COMPLETED</v>
      </c>
      <c r="M701" s="38" t="str">
        <f>IF('query (10)'!I701="","",'query (10)'!I701)</f>
        <v>Mechanical</v>
      </c>
      <c r="N701" s="38" t="str">
        <f>IF('query (10)'!O701="","",'query (10)'!O701)</f>
        <v>Part Change</v>
      </c>
      <c r="O701" s="38" t="str">
        <f>IF('query (10)'!P701="","",'query (10)'!P701)</f>
        <v>Medium</v>
      </c>
      <c r="P701" s="38" t="str">
        <f>IF('query (10)'!N701="","",'query (10)'!N701)</f>
        <v>Change filter FU-40 to cycle pm 6M.
model : FU-40</v>
      </c>
      <c r="Q701" s="38" t="str">
        <f>TRIM('query (10)'!N701)</f>
        <v>Change filter FU-40 to cycle pm 6M.
model : FU-40</v>
      </c>
      <c r="R701" s="38" t="str">
        <f>TRIM(UPPER('query (10)'!R701))</f>
        <v>FILTER</v>
      </c>
      <c r="S701" s="38" t="str">
        <f>TRIM(UPPER('query (10)'!S701))</f>
        <v>FU-40</v>
      </c>
      <c r="T701" s="38" t="str">
        <f>IF('query (10)'!Q701="","",TRIM(UPPER('query (10)'!Q701)))</f>
        <v/>
      </c>
      <c r="U701" s="38" t="str">
        <f>IF('query (10)'!T701="","",'query (10)'!T701)</f>
        <v/>
      </c>
      <c r="V701" s="39" t="str">
        <f>IF('query (10)'!T701="","",IFERROR(VALUE('query (10)'!T701),""))</f>
        <v/>
      </c>
      <c r="W701" s="40">
        <f>IF('query (10)'!U701="","",'query (10)'!U701)</f>
        <v>0</v>
      </c>
      <c r="X701" s="39">
        <f>IF('query (10)'!V701="","",'query (10)'!V701)</f>
        <v>180</v>
      </c>
      <c r="Y701" s="41">
        <f>IF('query (10)'!W701="","",'query (10)'!W701)</f>
        <v>46046</v>
      </c>
      <c r="Z701" s="41" t="str">
        <f>IF('query (10)'!X701="","",'query (10)'!X701)</f>
        <v/>
      </c>
      <c r="AA701" s="41">
        <f>IF('query (10)'!Y701="","",'query (10)'!Y701)</f>
        <v>46046</v>
      </c>
      <c r="AB701" s="41">
        <f>IF('query (10)'!Z701="","",'query (10)'!Z701)</f>
        <v>46239</v>
      </c>
      <c r="AC701" s="38" t="str">
        <f>IF(OR('query (10)'!AA701="",COUNTIF(Cleaning_Rules!$A$21:$A$26,TRIM('query (10)'!AA701))&gt;0),"",TRIM('query (10)'!AA701))</f>
        <v/>
      </c>
      <c r="AD701" s="38" t="str">
        <f>IF('query (10)'!AB701="","",TRIM(IFERROR(_xlfn.TEXTBEFORE('query (10)'!AB701,"("),'query (10)'!AB701)))</f>
        <v>เริ่มซ่อมงาน PM แล้ว รับผิดชอบโดย PUCHIT KULSEREE</v>
      </c>
      <c r="AE701" s="38" t="str">
        <f>IFERROR(LOWER(TRIM(_xlfn.TEXTBEFORE(_xlfn.TEXTAFTER('query (10)'!AB701,"("),")"))),"")</f>
        <v>puchit@nsk.com</v>
      </c>
      <c r="AF701" s="38" t="str">
        <f>IF('query (10)'!AD701="","",TRIM('query (10)'!AD701))</f>
        <v>เจษฎา ผิวบาง</v>
      </c>
      <c r="AG701" s="38" t="str">
        <f>IF('query (10)'!AE701="","",TRIM('query (10)'!AE701))</f>
        <v>ภูชิต กุลเสรี</v>
      </c>
      <c r="AH701" s="38" t="str">
        <f>IF('query (10)'!AF701="","",IFERROR(VALUE('query (10)'!AF701),""))</f>
        <v/>
      </c>
      <c r="AI701" s="38" t="str">
        <f>IF('query (10)'!AG701="","",TRIM('query (10)'!AG701))</f>
        <v/>
      </c>
      <c r="AJ701" s="38" t="str">
        <f>IF('query (10)'!AH701="","",IFERROR(VALUE('query (10)'!AH701),""))</f>
        <v/>
      </c>
      <c r="AK701" s="38" t="str">
        <f>IF('query (10)'!AI701="","",TRIM('query (10)'!AI701))</f>
        <v/>
      </c>
      <c r="AL701" s="42">
        <f t="shared" si="50"/>
        <v>2026</v>
      </c>
      <c r="AM701" s="42" t="str">
        <f t="shared" si="51"/>
        <v>2026-01</v>
      </c>
      <c r="AN701" s="42" t="str">
        <f t="shared" ca="1" si="52"/>
        <v/>
      </c>
      <c r="AO701" s="42" t="str">
        <f t="shared" si="53"/>
        <v>WA-137 | ROUGH WASHING MACHINE. | MCB1 | FILTER | Time-based Maintenance | Mechanical | Part Change | Medium | Change filter FU-40 to cycle pm 6M.
model : FU-40 | FILTER | FU-40 | เริ่มซ่อมงาน PM แล้ว รับผิดชอบโดย PUCHIT KULSEREE | ภูชิต กุลเสรี</v>
      </c>
      <c r="AP701" s="42" t="str">
        <f>_xlfn.TEXTJOIN("; ",TRUE,IF(COUNTA('query (10)'!A701:AK701)&lt;=6,"NEAR_EMPTY_ROW",""),IF($K701="","MISSING_STATUS",""),IF(AND($K701="เสร็จสิ้น",$Z701=""),"DONE_NO_ACTUAL_DATE",""),IF(AND($I701="Condition-based Maintenance",$AH701=""),"CBM_NO_MEASUREMENT",""),IF(OR($X701="",$X701=0),"INVALID_PERIOD",""),IF(AND($AA701&lt;&gt;"",$AB701&lt;&gt;"",$AB701&lt;$AA701),"DATE_SEQUENCE_ERROR",""),IF(AND($AB701&lt;&gt;"",$AB701&gt;DATE(2030,12,31)),"DATE_OUTLIER",""),IF($C701="","MISSING_QRCODE",""),IF($J701="UNKNOWN","UNKNOWN_PM_TYPE",""),IF($L701="UNKNOWN","UNKNOWN_STATUS",""))</f>
        <v>DONE_NO_ACTUAL_DATE</v>
      </c>
      <c r="AQ701" s="42" t="str">
        <f t="shared" si="54"/>
        <v>NO</v>
      </c>
    </row>
    <row r="702" spans="1:43" x14ac:dyDescent="0.3">
      <c r="A702" s="38">
        <f>IF('query (10)'!A702="","",'query (10)'!A702)</f>
        <v>834</v>
      </c>
      <c r="B702" s="38">
        <f>IF('query (10)'!B702="","",'query (10)'!B702)</f>
        <v>17665</v>
      </c>
      <c r="C702" s="38" t="str">
        <f>TRIM(UPPER('query (10)'!M702))</f>
        <v>WA-139</v>
      </c>
      <c r="D702" s="38" t="str">
        <f>TRIM(UPPER(IFERROR(_xlfn.TEXTBEFORE('query (10)'!L702,"("),'query (10)'!L702)))</f>
        <v>FINISH WASH EQUIPMENT M/C</v>
      </c>
      <c r="E702" s="38" t="str">
        <f>IFERROR(TRIM(UPPER(_xlfn.TEXTBEFORE(_xlfn.TEXTAFTER('query (10)'!L702,"("),")"))),"")</f>
        <v/>
      </c>
      <c r="F702" s="38" t="str">
        <f>TRIM('query (10)'!K702)</f>
        <v>MCB1</v>
      </c>
      <c r="G702" s="38" t="str">
        <f>IF('query (10)'!J702="","",'query (10)'!J702)</f>
        <v>Filter</v>
      </c>
      <c r="H702" s="38" t="str">
        <f>TRIM(UPPER('query (10)'!J702))</f>
        <v>FILTER</v>
      </c>
      <c r="I702" s="38" t="str">
        <f>IF('query (10)'!F702="","",'query (10)'!F702)</f>
        <v>Time-based Maintenance</v>
      </c>
      <c r="J702" s="38" t="str">
        <f>IF('query (10)'!F702="","",IFERROR(INDEX(Cleaning_Rules!$B$14:$B$17,MATCH(TRIM('query (10)'!F702),Cleaning_Rules!$A$14:$A$17,0)),"UNKNOWN"))</f>
        <v>TBM</v>
      </c>
      <c r="K702" s="38" t="str">
        <f>IF('query (10)'!G702="","",'query (10)'!G702)</f>
        <v>เสร็จสิ้น</v>
      </c>
      <c r="L702" s="38" t="str">
        <f>IF('query (10)'!G702="","MISSING",IFERROR(INDEX(Cleaning_Rules!$B$5:$B$10,MATCH(TRIM('query (10)'!G702),Cleaning_Rules!$A$5:$A$10,0)),"UNKNOWN"))</f>
        <v>COMPLETED</v>
      </c>
      <c r="M702" s="38" t="str">
        <f>IF('query (10)'!I702="","",'query (10)'!I702)</f>
        <v>Mechanical</v>
      </c>
      <c r="N702" s="38" t="str">
        <f>IF('query (10)'!O702="","",'query (10)'!O702)</f>
        <v>Part Change</v>
      </c>
      <c r="O702" s="38" t="str">
        <f>IF('query (10)'!P702="","",'query (10)'!P702)</f>
        <v>Medium</v>
      </c>
      <c r="P702" s="38" t="str">
        <f>IF('query (10)'!N702="","",'query (10)'!N702)</f>
        <v>Change filter FU-40 to cycle pm 6M.
model : FU-40</v>
      </c>
      <c r="Q702" s="38" t="str">
        <f>TRIM('query (10)'!N702)</f>
        <v>Change filter FU-40 to cycle pm 6M.
model : FU-40</v>
      </c>
      <c r="R702" s="38" t="str">
        <f>TRIM(UPPER('query (10)'!R702))</f>
        <v>FILTER</v>
      </c>
      <c r="S702" s="38" t="str">
        <f>TRIM(UPPER('query (10)'!S702))</f>
        <v>FU-40</v>
      </c>
      <c r="T702" s="38" t="str">
        <f>IF('query (10)'!Q702="","",TRIM(UPPER('query (10)'!Q702)))</f>
        <v/>
      </c>
      <c r="U702" s="38" t="str">
        <f>IF('query (10)'!T702="","",'query (10)'!T702)</f>
        <v/>
      </c>
      <c r="V702" s="39" t="str">
        <f>IF('query (10)'!T702="","",IFERROR(VALUE('query (10)'!T702),""))</f>
        <v/>
      </c>
      <c r="W702" s="40">
        <f>IF('query (10)'!U702="","",'query (10)'!U702)</f>
        <v>0</v>
      </c>
      <c r="X702" s="39">
        <f>IF('query (10)'!V702="","",'query (10)'!V702)</f>
        <v>180</v>
      </c>
      <c r="Y702" s="41">
        <f>IF('query (10)'!W702="","",'query (10)'!W702)</f>
        <v>46046</v>
      </c>
      <c r="Z702" s="41" t="str">
        <f>IF('query (10)'!X702="","",'query (10)'!X702)</f>
        <v/>
      </c>
      <c r="AA702" s="41">
        <f>IF('query (10)'!Y702="","",'query (10)'!Y702)</f>
        <v>46046</v>
      </c>
      <c r="AB702" s="41">
        <f>IF('query (10)'!Z702="","",'query (10)'!Z702)</f>
        <v>46239</v>
      </c>
      <c r="AC702" s="38" t="str">
        <f>IF(OR('query (10)'!AA702="",COUNTIF(Cleaning_Rules!$A$21:$A$26,TRIM('query (10)'!AA702))&gt;0),"",TRIM('query (10)'!AA702))</f>
        <v/>
      </c>
      <c r="AD702" s="38" t="str">
        <f>IF('query (10)'!AB702="","",TRIM(IFERROR(_xlfn.TEXTBEFORE('query (10)'!AB702,"("),'query (10)'!AB702)))</f>
        <v>เริ่มซ่อมงาน PM แล้ว รับผิดชอบโดย PUCHIT KULSEREE</v>
      </c>
      <c r="AE702" s="38" t="str">
        <f>IFERROR(LOWER(TRIM(_xlfn.TEXTBEFORE(_xlfn.TEXTAFTER('query (10)'!AB702,"("),")"))),"")</f>
        <v>puchit@nsk.com</v>
      </c>
      <c r="AF702" s="38" t="str">
        <f>IF('query (10)'!AD702="","",TRIM('query (10)'!AD702))</f>
        <v>เจษฎา ผิวบาง</v>
      </c>
      <c r="AG702" s="38" t="str">
        <f>IF('query (10)'!AE702="","",TRIM('query (10)'!AE702))</f>
        <v>ภูชิต กุลเสรี</v>
      </c>
      <c r="AH702" s="38" t="str">
        <f>IF('query (10)'!AF702="","",IFERROR(VALUE('query (10)'!AF702),""))</f>
        <v/>
      </c>
      <c r="AI702" s="38" t="str">
        <f>IF('query (10)'!AG702="","",TRIM('query (10)'!AG702))</f>
        <v/>
      </c>
      <c r="AJ702" s="38" t="str">
        <f>IF('query (10)'!AH702="","",IFERROR(VALUE('query (10)'!AH702),""))</f>
        <v/>
      </c>
      <c r="AK702" s="38" t="str">
        <f>IF('query (10)'!AI702="","",TRIM('query (10)'!AI702))</f>
        <v/>
      </c>
      <c r="AL702" s="42">
        <f t="shared" si="50"/>
        <v>2026</v>
      </c>
      <c r="AM702" s="42" t="str">
        <f t="shared" si="51"/>
        <v>2026-01</v>
      </c>
      <c r="AN702" s="42" t="str">
        <f t="shared" ca="1" si="52"/>
        <v/>
      </c>
      <c r="AO702" s="42" t="str">
        <f t="shared" si="53"/>
        <v>WA-139 | FINISH WASH EQUIPMENT M/C | MCB1 | FILTER | Time-based Maintenance | Mechanical | Part Change | Medium | Change filter FU-40 to cycle pm 6M.
model : FU-40 | FILTER | FU-40 | เริ่มซ่อมงาน PM แล้ว รับผิดชอบโดย PUCHIT KULSEREE | ภูชิต กุลเสรี</v>
      </c>
      <c r="AP702" s="42" t="str">
        <f>_xlfn.TEXTJOIN("; ",TRUE,IF(COUNTA('query (10)'!A702:AK702)&lt;=6,"NEAR_EMPTY_ROW",""),IF($K702="","MISSING_STATUS",""),IF(AND($K702="เสร็จสิ้น",$Z702=""),"DONE_NO_ACTUAL_DATE",""),IF(AND($I702="Condition-based Maintenance",$AH702=""),"CBM_NO_MEASUREMENT",""),IF(OR($X702="",$X702=0),"INVALID_PERIOD",""),IF(AND($AA702&lt;&gt;"",$AB702&lt;&gt;"",$AB702&lt;$AA702),"DATE_SEQUENCE_ERROR",""),IF(AND($AB702&lt;&gt;"",$AB702&gt;DATE(2030,12,31)),"DATE_OUTLIER",""),IF($C702="","MISSING_QRCODE",""),IF($J702="UNKNOWN","UNKNOWN_PM_TYPE",""),IF($L702="UNKNOWN","UNKNOWN_STATUS",""))</f>
        <v>DONE_NO_ACTUAL_DATE</v>
      </c>
      <c r="AQ702" s="42" t="str">
        <f t="shared" si="54"/>
        <v>NO</v>
      </c>
    </row>
    <row r="703" spans="1:43" x14ac:dyDescent="0.3">
      <c r="A703" s="38">
        <f>IF('query (10)'!A703="","",'query (10)'!A703)</f>
        <v>835</v>
      </c>
      <c r="B703" s="38">
        <f>IF('query (10)'!B703="","",'query (10)'!B703)</f>
        <v>17733</v>
      </c>
      <c r="C703" s="38" t="str">
        <f>TRIM(UPPER('query (10)'!M703))</f>
        <v>WA-440</v>
      </c>
      <c r="D703" s="38" t="str">
        <f>TRIM(UPPER(IFERROR(_xlfn.TEXTBEFORE('query (10)'!L703,"("),'query (10)'!L703)))</f>
        <v>ROUGH WASHING MACHINE.</v>
      </c>
      <c r="E703" s="38" t="str">
        <f>IFERROR(TRIM(UPPER(_xlfn.TEXTBEFORE(_xlfn.TEXTAFTER('query (10)'!L703,"("),")"))),"")</f>
        <v/>
      </c>
      <c r="F703" s="38" t="str">
        <f>TRIM('query (10)'!K703)</f>
        <v>MCB2</v>
      </c>
      <c r="G703" s="38" t="str">
        <f>IF('query (10)'!J703="","",'query (10)'!J703)</f>
        <v>Filter</v>
      </c>
      <c r="H703" s="38" t="str">
        <f>TRIM(UPPER('query (10)'!J703))</f>
        <v>FILTER</v>
      </c>
      <c r="I703" s="38" t="str">
        <f>IF('query (10)'!F703="","",'query (10)'!F703)</f>
        <v>Time-based Maintenance</v>
      </c>
      <c r="J703" s="38" t="str">
        <f>IF('query (10)'!F703="","",IFERROR(INDEX(Cleaning_Rules!$B$14:$B$17,MATCH(TRIM('query (10)'!F703),Cleaning_Rules!$A$14:$A$17,0)),"UNKNOWN"))</f>
        <v>TBM</v>
      </c>
      <c r="K703" s="38" t="str">
        <f>IF('query (10)'!G703="","",'query (10)'!G703)</f>
        <v>เสร็จสิ้น</v>
      </c>
      <c r="L703" s="38" t="str">
        <f>IF('query (10)'!G703="","MISSING",IFERROR(INDEX(Cleaning_Rules!$B$5:$B$10,MATCH(TRIM('query (10)'!G703),Cleaning_Rules!$A$5:$A$10,0)),"UNKNOWN"))</f>
        <v>COMPLETED</v>
      </c>
      <c r="M703" s="38" t="str">
        <f>IF('query (10)'!I703="","",'query (10)'!I703)</f>
        <v>Mechanical</v>
      </c>
      <c r="N703" s="38" t="str">
        <f>IF('query (10)'!O703="","",'query (10)'!O703)</f>
        <v>Part Change</v>
      </c>
      <c r="O703" s="38" t="str">
        <f>IF('query (10)'!P703="","",'query (10)'!P703)</f>
        <v>Medium</v>
      </c>
      <c r="P703" s="38" t="str">
        <f>IF('query (10)'!N703="","",'query (10)'!N703)</f>
        <v>Change filter FU-40 to cycle pm 6M.
model : FU-40</v>
      </c>
      <c r="Q703" s="38" t="str">
        <f>TRIM('query (10)'!N703)</f>
        <v>Change filter FU-40 to cycle pm 6M.
model : FU-40</v>
      </c>
      <c r="R703" s="38" t="str">
        <f>TRIM(UPPER('query (10)'!R703))</f>
        <v>FILTER</v>
      </c>
      <c r="S703" s="38" t="str">
        <f>TRIM(UPPER('query (10)'!S703))</f>
        <v>FU-40</v>
      </c>
      <c r="T703" s="38" t="str">
        <f>IF('query (10)'!Q703="","",TRIM(UPPER('query (10)'!Q703)))</f>
        <v/>
      </c>
      <c r="U703" s="38" t="str">
        <f>IF('query (10)'!T703="","",'query (10)'!T703)</f>
        <v/>
      </c>
      <c r="V703" s="39" t="str">
        <f>IF('query (10)'!T703="","",IFERROR(VALUE('query (10)'!T703),""))</f>
        <v/>
      </c>
      <c r="W703" s="40">
        <f>IF('query (10)'!U703="","",'query (10)'!U703)</f>
        <v>0</v>
      </c>
      <c r="X703" s="39">
        <f>IF('query (10)'!V703="","",'query (10)'!V703)</f>
        <v>180</v>
      </c>
      <c r="Y703" s="41">
        <f>IF('query (10)'!W703="","",'query (10)'!W703)</f>
        <v>46048</v>
      </c>
      <c r="Z703" s="41" t="str">
        <f>IF('query (10)'!X703="","",'query (10)'!X703)</f>
        <v/>
      </c>
      <c r="AA703" s="41">
        <f>IF('query (10)'!Y703="","",'query (10)'!Y703)</f>
        <v>46048</v>
      </c>
      <c r="AB703" s="41">
        <f>IF('query (10)'!Z703="","",'query (10)'!Z703)</f>
        <v>46245</v>
      </c>
      <c r="AC703" s="38" t="str">
        <f>IF(OR('query (10)'!AA703="",COUNTIF(Cleaning_Rules!$A$21:$A$26,TRIM('query (10)'!AA703))&gt;0),"",TRIM('query (10)'!AA703))</f>
        <v/>
      </c>
      <c r="AD703" s="38" t="str">
        <f>IF('query (10)'!AB703="","",TRIM(IFERROR(_xlfn.TEXTBEFORE('query (10)'!AB703,"("),'query (10)'!AB703)))</f>
        <v>เริ่มซ่อมงาน PM แล้ว รับผิดชอบโดย CHETSADA PHIWBANG</v>
      </c>
      <c r="AE703" s="38" t="str">
        <f>IFERROR(LOWER(TRIM(_xlfn.TEXTBEFORE(_xlfn.TEXTAFTER('query (10)'!AB703,"("),")"))),"")</f>
        <v>chetsada@nsk.com</v>
      </c>
      <c r="AF703" s="38" t="str">
        <f>IF('query (10)'!AD703="","",TRIM('query (10)'!AD703))</f>
        <v>เจษฎา ผิวบาง</v>
      </c>
      <c r="AG703" s="38" t="str">
        <f>IF('query (10)'!AE703="","",TRIM('query (10)'!AE703))</f>
        <v>เจษฎา ผิวบาง</v>
      </c>
      <c r="AH703" s="38" t="str">
        <f>IF('query (10)'!AF703="","",IFERROR(VALUE('query (10)'!AF703),""))</f>
        <v/>
      </c>
      <c r="AI703" s="38" t="str">
        <f>IF('query (10)'!AG703="","",TRIM('query (10)'!AG703))</f>
        <v/>
      </c>
      <c r="AJ703" s="38" t="str">
        <f>IF('query (10)'!AH703="","",IFERROR(VALUE('query (10)'!AH703),""))</f>
        <v/>
      </c>
      <c r="AK703" s="38" t="str">
        <f>IF('query (10)'!AI703="","",TRIM('query (10)'!AI703))</f>
        <v/>
      </c>
      <c r="AL703" s="42">
        <f t="shared" si="50"/>
        <v>2026</v>
      </c>
      <c r="AM703" s="42" t="str">
        <f t="shared" si="51"/>
        <v>2026-01</v>
      </c>
      <c r="AN703" s="42" t="str">
        <f t="shared" ca="1" si="52"/>
        <v/>
      </c>
      <c r="AO703" s="42" t="str">
        <f t="shared" si="53"/>
        <v>WA-440 | ROUGH WASHING MACHINE. | MCB2 | FILTER | Time-based Maintenance | Mechanical | Part Change | Medium | Change filter FU-40 to cycle pm 6M.
model : FU-40 | FILTER | FU-40 | เริ่มซ่อมงาน PM แล้ว รับผิดชอบโดย CHETSADA PHIWBANG | เจษฎา ผิวบาง</v>
      </c>
      <c r="AP703" s="42" t="str">
        <f>_xlfn.TEXTJOIN("; ",TRUE,IF(COUNTA('query (10)'!A703:AK703)&lt;=6,"NEAR_EMPTY_ROW",""),IF($K703="","MISSING_STATUS",""),IF(AND($K703="เสร็จสิ้น",$Z703=""),"DONE_NO_ACTUAL_DATE",""),IF(AND($I703="Condition-based Maintenance",$AH703=""),"CBM_NO_MEASUREMENT",""),IF(OR($X703="",$X703=0),"INVALID_PERIOD",""),IF(AND($AA703&lt;&gt;"",$AB703&lt;&gt;"",$AB703&lt;$AA703),"DATE_SEQUENCE_ERROR",""),IF(AND($AB703&lt;&gt;"",$AB703&gt;DATE(2030,12,31)),"DATE_OUTLIER",""),IF($C703="","MISSING_QRCODE",""),IF($J703="UNKNOWN","UNKNOWN_PM_TYPE",""),IF($L703="UNKNOWN","UNKNOWN_STATUS",""))</f>
        <v>DONE_NO_ACTUAL_DATE</v>
      </c>
      <c r="AQ703" s="42" t="str">
        <f t="shared" si="54"/>
        <v>NO</v>
      </c>
    </row>
    <row r="704" spans="1:43" x14ac:dyDescent="0.3">
      <c r="A704" s="38">
        <f>IF('query (10)'!A704="","",'query (10)'!A704)</f>
        <v>836</v>
      </c>
      <c r="B704" s="38">
        <f>IF('query (10)'!B704="","",'query (10)'!B704)</f>
        <v>18756</v>
      </c>
      <c r="C704" s="38" t="str">
        <f>TRIM(UPPER('query (10)'!M704))</f>
        <v>WA-295</v>
      </c>
      <c r="D704" s="38" t="str">
        <f>TRIM(UPPER(IFERROR(_xlfn.TEXTBEFORE('query (10)'!L704,"("),'query (10)'!L704)))</f>
        <v>FINISH WASH EQUIPMENT MACHINE.</v>
      </c>
      <c r="E704" s="38" t="str">
        <f>IFERROR(TRIM(UPPER(_xlfn.TEXTBEFORE(_xlfn.TEXTAFTER('query (10)'!L704,"("),")"))),"")</f>
        <v/>
      </c>
      <c r="F704" s="38" t="str">
        <f>TRIM('query (10)'!K704)</f>
        <v>MCB2</v>
      </c>
      <c r="G704" s="38" t="str">
        <f>IF('query (10)'!J704="","",'query (10)'!J704)</f>
        <v>Filter</v>
      </c>
      <c r="H704" s="38" t="str">
        <f>TRIM(UPPER('query (10)'!J704))</f>
        <v>FILTER</v>
      </c>
      <c r="I704" s="38" t="str">
        <f>IF('query (10)'!F704="","",'query (10)'!F704)</f>
        <v>Time-based Maintenance</v>
      </c>
      <c r="J704" s="38" t="str">
        <f>IF('query (10)'!F704="","",IFERROR(INDEX(Cleaning_Rules!$B$14:$B$17,MATCH(TRIM('query (10)'!F704),Cleaning_Rules!$A$14:$A$17,0)),"UNKNOWN"))</f>
        <v>TBM</v>
      </c>
      <c r="K704" s="38" t="str">
        <f>IF('query (10)'!G704="","",'query (10)'!G704)</f>
        <v>เสร็จสิ้น</v>
      </c>
      <c r="L704" s="38" t="str">
        <f>IF('query (10)'!G704="","MISSING",IFERROR(INDEX(Cleaning_Rules!$B$5:$B$10,MATCH(TRIM('query (10)'!G704),Cleaning_Rules!$A$5:$A$10,0)),"UNKNOWN"))</f>
        <v>COMPLETED</v>
      </c>
      <c r="M704" s="38" t="str">
        <f>IF('query (10)'!I704="","",'query (10)'!I704)</f>
        <v>Mechanical</v>
      </c>
      <c r="N704" s="38" t="str">
        <f>IF('query (10)'!O704="","",'query (10)'!O704)</f>
        <v>Part Change</v>
      </c>
      <c r="O704" s="38" t="str">
        <f>IF('query (10)'!P704="","",'query (10)'!P704)</f>
        <v>Medium</v>
      </c>
      <c r="P704" s="38" t="str">
        <f>IF('query (10)'!N704="","",'query (10)'!N704)</f>
        <v>Change filter FU-40 to cycle pm 6M.
model : FU-40</v>
      </c>
      <c r="Q704" s="38" t="str">
        <f>TRIM('query (10)'!N704)</f>
        <v>Change filter FU-40 to cycle pm 6M.
model : FU-40</v>
      </c>
      <c r="R704" s="38" t="str">
        <f>TRIM(UPPER('query (10)'!R704))</f>
        <v>FILTER</v>
      </c>
      <c r="S704" s="38" t="str">
        <f>TRIM(UPPER('query (10)'!S704))</f>
        <v>FU-40</v>
      </c>
      <c r="T704" s="38" t="str">
        <f>IF('query (10)'!Q704="","",TRIM(UPPER('query (10)'!Q704)))</f>
        <v/>
      </c>
      <c r="U704" s="38" t="str">
        <f>IF('query (10)'!T704="","",'query (10)'!T704)</f>
        <v/>
      </c>
      <c r="V704" s="39" t="str">
        <f>IF('query (10)'!T704="","",IFERROR(VALUE('query (10)'!T704),""))</f>
        <v/>
      </c>
      <c r="W704" s="40">
        <f>IF('query (10)'!U704="","",'query (10)'!U704)</f>
        <v>0</v>
      </c>
      <c r="X704" s="39">
        <f>IF('query (10)'!V704="","",'query (10)'!V704)</f>
        <v>180</v>
      </c>
      <c r="Y704" s="41">
        <f>IF('query (10)'!W704="","",'query (10)'!W704)</f>
        <v>46048</v>
      </c>
      <c r="Z704" s="41">
        <f>IF('query (10)'!X704="","",'query (10)'!X704)</f>
        <v>46108</v>
      </c>
      <c r="AA704" s="41">
        <f>IF('query (10)'!Y704="","",'query (10)'!Y704)</f>
        <v>46108</v>
      </c>
      <c r="AB704" s="41">
        <f>IF('query (10)'!Z704="","",'query (10)'!Z704)</f>
        <v>46288</v>
      </c>
      <c r="AC704" s="38" t="str">
        <f>IF(OR('query (10)'!AA704="",COUNTIF(Cleaning_Rules!$A$21:$A$26,TRIM('query (10)'!AA704))&gt;0),"",TRIM('query (10)'!AA704))</f>
        <v/>
      </c>
      <c r="AD704" s="38" t="str">
        <f>IF('query (10)'!AB704="","",TRIM(IFERROR(_xlfn.TEXTBEFORE('query (10)'!AB704,"("),'query (10)'!AB704)))</f>
        <v>เริ่มซ่อมงาน PM แล้ว รับผิดชอบโดย CHETSADA PHIWBANG</v>
      </c>
      <c r="AE704" s="38" t="str">
        <f>IFERROR(LOWER(TRIM(_xlfn.TEXTBEFORE(_xlfn.TEXTAFTER('query (10)'!AB704,"("),")"))),"")</f>
        <v>chetsada@nsk.com</v>
      </c>
      <c r="AF704" s="38" t="str">
        <f>IF('query (10)'!AD704="","",TRIM('query (10)'!AD704))</f>
        <v>เจษฎา ผิวบาง</v>
      </c>
      <c r="AG704" s="38" t="str">
        <f>IF('query (10)'!AE704="","",TRIM('query (10)'!AE704))</f>
        <v>เจษฎา ผิวบาง</v>
      </c>
      <c r="AH704" s="38" t="str">
        <f>IF('query (10)'!AF704="","",IFERROR(VALUE('query (10)'!AF704),""))</f>
        <v/>
      </c>
      <c r="AI704" s="38" t="str">
        <f>IF('query (10)'!AG704="","",TRIM('query (10)'!AG704))</f>
        <v/>
      </c>
      <c r="AJ704" s="38" t="str">
        <f>IF('query (10)'!AH704="","",IFERROR(VALUE('query (10)'!AH704),""))</f>
        <v/>
      </c>
      <c r="AK704" s="38" t="str">
        <f>IF('query (10)'!AI704="","",TRIM('query (10)'!AI704))</f>
        <v/>
      </c>
      <c r="AL704" s="42">
        <f t="shared" si="50"/>
        <v>2026</v>
      </c>
      <c r="AM704" s="42" t="str">
        <f t="shared" si="51"/>
        <v>2026-01</v>
      </c>
      <c r="AN704" s="42" t="str">
        <f t="shared" ca="1" si="52"/>
        <v/>
      </c>
      <c r="AO704" s="42" t="str">
        <f t="shared" si="53"/>
        <v>WA-295 | FINISH WASH EQUIPMENT MACHINE. | MCB2 | FILTER | Time-based Maintenance | Mechanical | Part Change | Medium | Change filter FU-40 to cycle pm 6M.
model : FU-40 | FILTER | FU-40 | เริ่มซ่อมงาน PM แล้ว รับผิดชอบโดย CHETSADA PHIWBANG | เจษฎา ผิวบาง</v>
      </c>
      <c r="AP704" s="42" t="str">
        <f>_xlfn.TEXTJOIN("; ",TRUE,IF(COUNTA('query (10)'!A704:AK704)&lt;=6,"NEAR_EMPTY_ROW",""),IF($K704="","MISSING_STATUS",""),IF(AND($K704="เสร็จสิ้น",$Z704=""),"DONE_NO_ACTUAL_DATE",""),IF(AND($I704="Condition-based Maintenance",$AH704=""),"CBM_NO_MEASUREMENT",""),IF(OR($X704="",$X704=0),"INVALID_PERIOD",""),IF(AND($AA704&lt;&gt;"",$AB704&lt;&gt;"",$AB704&lt;$AA704),"DATE_SEQUENCE_ERROR",""),IF(AND($AB704&lt;&gt;"",$AB704&gt;DATE(2030,12,31)),"DATE_OUTLIER",""),IF($C704="","MISSING_QRCODE",""),IF($J704="UNKNOWN","UNKNOWN_PM_TYPE",""),IF($L704="UNKNOWN","UNKNOWN_STATUS",""))</f>
        <v/>
      </c>
      <c r="AQ704" s="42" t="str">
        <f t="shared" si="54"/>
        <v>NO</v>
      </c>
    </row>
    <row r="705" spans="1:43" x14ac:dyDescent="0.3">
      <c r="A705" s="38">
        <f>IF('query (10)'!A705="","",'query (10)'!A705)</f>
        <v>837</v>
      </c>
      <c r="B705" s="38">
        <f>IF('query (10)'!B705="","",'query (10)'!B705)</f>
        <v>17739</v>
      </c>
      <c r="C705" s="38" t="str">
        <f>TRIM(UPPER('query (10)'!M705))</f>
        <v>WA-910</v>
      </c>
      <c r="D705" s="38" t="str">
        <f>TRIM(UPPER(IFERROR(_xlfn.TEXTBEFORE('query (10)'!L705,"("),'query (10)'!L705)))</f>
        <v>OUTER / INNER RING PART WASH EQUIPMENT MACHINE</v>
      </c>
      <c r="E705" s="38" t="str">
        <f>IFERROR(TRIM(UPPER(_xlfn.TEXTBEFORE(_xlfn.TEXTAFTER('query (10)'!L705,"("),")"))),"")</f>
        <v>WA-724</v>
      </c>
      <c r="F705" s="38" t="str">
        <f>TRIM('query (10)'!K705)</f>
        <v>MCB3</v>
      </c>
      <c r="G705" s="38" t="str">
        <f>IF('query (10)'!J705="","",'query (10)'!J705)</f>
        <v>Filter</v>
      </c>
      <c r="H705" s="38" t="str">
        <f>TRIM(UPPER('query (10)'!J705))</f>
        <v>FILTER</v>
      </c>
      <c r="I705" s="38" t="str">
        <f>IF('query (10)'!F705="","",'query (10)'!F705)</f>
        <v>Time-based Maintenance</v>
      </c>
      <c r="J705" s="38" t="str">
        <f>IF('query (10)'!F705="","",IFERROR(INDEX(Cleaning_Rules!$B$14:$B$17,MATCH(TRIM('query (10)'!F705),Cleaning_Rules!$A$14:$A$17,0)),"UNKNOWN"))</f>
        <v>TBM</v>
      </c>
      <c r="K705" s="38" t="str">
        <f>IF('query (10)'!G705="","",'query (10)'!G705)</f>
        <v>เสร็จสิ้น</v>
      </c>
      <c r="L705" s="38" t="str">
        <f>IF('query (10)'!G705="","MISSING",IFERROR(INDEX(Cleaning_Rules!$B$5:$B$10,MATCH(TRIM('query (10)'!G705),Cleaning_Rules!$A$5:$A$10,0)),"UNKNOWN"))</f>
        <v>COMPLETED</v>
      </c>
      <c r="M705" s="38" t="str">
        <f>IF('query (10)'!I705="","",'query (10)'!I705)</f>
        <v>Mechanical</v>
      </c>
      <c r="N705" s="38" t="str">
        <f>IF('query (10)'!O705="","",'query (10)'!O705)</f>
        <v>Part Change</v>
      </c>
      <c r="O705" s="38" t="str">
        <f>IF('query (10)'!P705="","",'query (10)'!P705)</f>
        <v>Medium</v>
      </c>
      <c r="P705" s="38" t="str">
        <f>IF('query (10)'!N705="","",'query (10)'!N705)</f>
        <v>Change filter FU-40 to cycle pm 6M.
model : FU-40</v>
      </c>
      <c r="Q705" s="38" t="str">
        <f>TRIM('query (10)'!N705)</f>
        <v>Change filter FU-40 to cycle pm 6M.
model : FU-40</v>
      </c>
      <c r="R705" s="38" t="str">
        <f>TRIM(UPPER('query (10)'!R705))</f>
        <v>FILTER</v>
      </c>
      <c r="S705" s="38" t="str">
        <f>TRIM(UPPER('query (10)'!S705))</f>
        <v>FU-40</v>
      </c>
      <c r="T705" s="38" t="str">
        <f>IF('query (10)'!Q705="","",TRIM(UPPER('query (10)'!Q705)))</f>
        <v/>
      </c>
      <c r="U705" s="38" t="str">
        <f>IF('query (10)'!T705="","",'query (10)'!T705)</f>
        <v/>
      </c>
      <c r="V705" s="39" t="str">
        <f>IF('query (10)'!T705="","",IFERROR(VALUE('query (10)'!T705),""))</f>
        <v/>
      </c>
      <c r="W705" s="40">
        <f>IF('query (10)'!U705="","",'query (10)'!U705)</f>
        <v>0</v>
      </c>
      <c r="X705" s="39">
        <f>IF('query (10)'!V705="","",'query (10)'!V705)</f>
        <v>180</v>
      </c>
      <c r="Y705" s="41">
        <f>IF('query (10)'!W705="","",'query (10)'!W705)</f>
        <v>46049</v>
      </c>
      <c r="Z705" s="41" t="str">
        <f>IF('query (10)'!X705="","",'query (10)'!X705)</f>
        <v/>
      </c>
      <c r="AA705" s="41">
        <f>IF('query (10)'!Y705="","",'query (10)'!Y705)</f>
        <v>46049</v>
      </c>
      <c r="AB705" s="41">
        <f>IF('query (10)'!Z705="","",'query (10)'!Z705)</f>
        <v>46239</v>
      </c>
      <c r="AC705" s="38" t="str">
        <f>IF(OR('query (10)'!AA705="",COUNTIF(Cleaning_Rules!$A$21:$A$26,TRIM('query (10)'!AA705))&gt;0),"",TRIM('query (10)'!AA705))</f>
        <v/>
      </c>
      <c r="AD705" s="38" t="str">
        <f>IF('query (10)'!AB705="","",TRIM(IFERROR(_xlfn.TEXTBEFORE('query (10)'!AB705,"("),'query (10)'!AB705)))</f>
        <v>เริ่มซ่อมงาน PM แล้ว รับผิดชอบโดย PAHLA SEEDANG</v>
      </c>
      <c r="AE705" s="38" t="str">
        <f>IFERROR(LOWER(TRIM(_xlfn.TEXTBEFORE(_xlfn.TEXTAFTER('query (10)'!AB705,"("),")"))),"")</f>
        <v>pahla@nsk.com</v>
      </c>
      <c r="AF705" s="38" t="str">
        <f>IF('query (10)'!AD705="","",TRIM('query (10)'!AD705))</f>
        <v>เจษฎา ผิวบาง</v>
      </c>
      <c r="AG705" s="38" t="str">
        <f>IF('query (10)'!AE705="","",TRIM('query (10)'!AE705))</f>
        <v>ผะหลา สีแดง</v>
      </c>
      <c r="AH705" s="38" t="str">
        <f>IF('query (10)'!AF705="","",IFERROR(VALUE('query (10)'!AF705),""))</f>
        <v/>
      </c>
      <c r="AI705" s="38" t="str">
        <f>IF('query (10)'!AG705="","",TRIM('query (10)'!AG705))</f>
        <v/>
      </c>
      <c r="AJ705" s="38" t="str">
        <f>IF('query (10)'!AH705="","",IFERROR(VALUE('query (10)'!AH705),""))</f>
        <v/>
      </c>
      <c r="AK705" s="38" t="str">
        <f>IF('query (10)'!AI705="","",TRIM('query (10)'!AI705))</f>
        <v/>
      </c>
      <c r="AL705" s="42">
        <f t="shared" si="50"/>
        <v>2026</v>
      </c>
      <c r="AM705" s="42" t="str">
        <f t="shared" si="51"/>
        <v>2026-01</v>
      </c>
      <c r="AN705" s="42" t="str">
        <f t="shared" ca="1" si="52"/>
        <v/>
      </c>
      <c r="AO705" s="42" t="str">
        <f t="shared" si="53"/>
        <v>WA-910 | OUTER / INNER RING PART WASH EQUIPMENT MACHINE | WA-724 | MCB3 | FILTER | Time-based Maintenance | Mechanical | Part Change | Medium | Change filter FU-40 to cycle pm 6M.
model : FU-40 | FILTER | FU-40 | เริ่มซ่อมงาน PM แล้ว รับผิดชอบโดย PAHLA SEEDANG | ผะหลา สีแดง</v>
      </c>
      <c r="AP705" s="42" t="str">
        <f>_xlfn.TEXTJOIN("; ",TRUE,IF(COUNTA('query (10)'!A705:AK705)&lt;=6,"NEAR_EMPTY_ROW",""),IF($K705="","MISSING_STATUS",""),IF(AND($K705="เสร็จสิ้น",$Z705=""),"DONE_NO_ACTUAL_DATE",""),IF(AND($I705="Condition-based Maintenance",$AH705=""),"CBM_NO_MEASUREMENT",""),IF(OR($X705="",$X705=0),"INVALID_PERIOD",""),IF(AND($AA705&lt;&gt;"",$AB705&lt;&gt;"",$AB705&lt;$AA705),"DATE_SEQUENCE_ERROR",""),IF(AND($AB705&lt;&gt;"",$AB705&gt;DATE(2030,12,31)),"DATE_OUTLIER",""),IF($C705="","MISSING_QRCODE",""),IF($J705="UNKNOWN","UNKNOWN_PM_TYPE",""),IF($L705="UNKNOWN","UNKNOWN_STATUS",""))</f>
        <v>DONE_NO_ACTUAL_DATE</v>
      </c>
      <c r="AQ705" s="42" t="str">
        <f t="shared" si="54"/>
        <v>NO</v>
      </c>
    </row>
    <row r="706" spans="1:43" x14ac:dyDescent="0.3">
      <c r="A706" s="38">
        <f>IF('query (10)'!A706="","",'query (10)'!A706)</f>
        <v>838</v>
      </c>
      <c r="B706" s="38">
        <f>IF('query (10)'!B706="","",'query (10)'!B706)</f>
        <v>17737</v>
      </c>
      <c r="C706" s="38" t="str">
        <f>TRIM(UPPER('query (10)'!M706))</f>
        <v>WA-688</v>
      </c>
      <c r="D706" s="38" t="str">
        <f>TRIM(UPPER(IFERROR(_xlfn.TEXTBEFORE('query (10)'!L706,"("),'query (10)'!L706)))</f>
        <v>ROUGH WASHING MACHINE.</v>
      </c>
      <c r="E706" s="38" t="str">
        <f>IFERROR(TRIM(UPPER(_xlfn.TEXTBEFORE(_xlfn.TEXTAFTER('query (10)'!L706,"("),")"))),"")</f>
        <v/>
      </c>
      <c r="F706" s="38" t="str">
        <f>TRIM('query (10)'!K706)</f>
        <v>MCB3</v>
      </c>
      <c r="G706" s="38" t="str">
        <f>IF('query (10)'!J706="","",'query (10)'!J706)</f>
        <v>Filter</v>
      </c>
      <c r="H706" s="38" t="str">
        <f>TRIM(UPPER('query (10)'!J706))</f>
        <v>FILTER</v>
      </c>
      <c r="I706" s="38" t="str">
        <f>IF('query (10)'!F706="","",'query (10)'!F706)</f>
        <v>Time-based Maintenance</v>
      </c>
      <c r="J706" s="38" t="str">
        <f>IF('query (10)'!F706="","",IFERROR(INDEX(Cleaning_Rules!$B$14:$B$17,MATCH(TRIM('query (10)'!F706),Cleaning_Rules!$A$14:$A$17,0)),"UNKNOWN"))</f>
        <v>TBM</v>
      </c>
      <c r="K706" s="38" t="str">
        <f>IF('query (10)'!G706="","",'query (10)'!G706)</f>
        <v>เสร็จสิ้น</v>
      </c>
      <c r="L706" s="38" t="str">
        <f>IF('query (10)'!G706="","MISSING",IFERROR(INDEX(Cleaning_Rules!$B$5:$B$10,MATCH(TRIM('query (10)'!G706),Cleaning_Rules!$A$5:$A$10,0)),"UNKNOWN"))</f>
        <v>COMPLETED</v>
      </c>
      <c r="M706" s="38" t="str">
        <f>IF('query (10)'!I706="","",'query (10)'!I706)</f>
        <v>Mechanical</v>
      </c>
      <c r="N706" s="38" t="str">
        <f>IF('query (10)'!O706="","",'query (10)'!O706)</f>
        <v>Part Change</v>
      </c>
      <c r="O706" s="38" t="str">
        <f>IF('query (10)'!P706="","",'query (10)'!P706)</f>
        <v>Medium</v>
      </c>
      <c r="P706" s="38" t="str">
        <f>IF('query (10)'!N706="","",'query (10)'!N706)</f>
        <v>Change filter FU-40 to cycle pm 6M.
model : FU-40</v>
      </c>
      <c r="Q706" s="38" t="str">
        <f>TRIM('query (10)'!N706)</f>
        <v>Change filter FU-40 to cycle pm 6M.
model : FU-40</v>
      </c>
      <c r="R706" s="38" t="str">
        <f>TRIM(UPPER('query (10)'!R706))</f>
        <v>FILTER</v>
      </c>
      <c r="S706" s="38" t="str">
        <f>TRIM(UPPER('query (10)'!S706))</f>
        <v>FU-40</v>
      </c>
      <c r="T706" s="38" t="str">
        <f>IF('query (10)'!Q706="","",TRIM(UPPER('query (10)'!Q706)))</f>
        <v/>
      </c>
      <c r="U706" s="38" t="str">
        <f>IF('query (10)'!T706="","",'query (10)'!T706)</f>
        <v/>
      </c>
      <c r="V706" s="39" t="str">
        <f>IF('query (10)'!T706="","",IFERROR(VALUE('query (10)'!T706),""))</f>
        <v/>
      </c>
      <c r="W706" s="40">
        <f>IF('query (10)'!U706="","",'query (10)'!U706)</f>
        <v>0</v>
      </c>
      <c r="X706" s="39">
        <f>IF('query (10)'!V706="","",'query (10)'!V706)</f>
        <v>180</v>
      </c>
      <c r="Y706" s="41">
        <f>IF('query (10)'!W706="","",'query (10)'!W706)</f>
        <v>46049</v>
      </c>
      <c r="Z706" s="41" t="str">
        <f>IF('query (10)'!X706="","",'query (10)'!X706)</f>
        <v/>
      </c>
      <c r="AA706" s="41">
        <f>IF('query (10)'!Y706="","",'query (10)'!Y706)</f>
        <v>46049</v>
      </c>
      <c r="AB706" s="41">
        <f>IF('query (10)'!Z706="","",'query (10)'!Z706)</f>
        <v>46239</v>
      </c>
      <c r="AC706" s="38" t="str">
        <f>IF(OR('query (10)'!AA706="",COUNTIF(Cleaning_Rules!$A$21:$A$26,TRIM('query (10)'!AA706))&gt;0),"",TRIM('query (10)'!AA706))</f>
        <v/>
      </c>
      <c r="AD706" s="38" t="str">
        <f>IF('query (10)'!AB706="","",TRIM(IFERROR(_xlfn.TEXTBEFORE('query (10)'!AB706,"("),'query (10)'!AB706)))</f>
        <v>เริ่มซ่อมงาน PM แล้ว รับผิดชอบโดย PAHLA SEEDANG</v>
      </c>
      <c r="AE706" s="38" t="str">
        <f>IFERROR(LOWER(TRIM(_xlfn.TEXTBEFORE(_xlfn.TEXTAFTER('query (10)'!AB706,"("),")"))),"")</f>
        <v>pahla@nsk.com</v>
      </c>
      <c r="AF706" s="38" t="str">
        <f>IF('query (10)'!AD706="","",TRIM('query (10)'!AD706))</f>
        <v>เจษฎา ผิวบาง</v>
      </c>
      <c r="AG706" s="38" t="str">
        <f>IF('query (10)'!AE706="","",TRIM('query (10)'!AE706))</f>
        <v>ผะหลา สีแดง</v>
      </c>
      <c r="AH706" s="38" t="str">
        <f>IF('query (10)'!AF706="","",IFERROR(VALUE('query (10)'!AF706),""))</f>
        <v/>
      </c>
      <c r="AI706" s="38" t="str">
        <f>IF('query (10)'!AG706="","",TRIM('query (10)'!AG706))</f>
        <v/>
      </c>
      <c r="AJ706" s="38" t="str">
        <f>IF('query (10)'!AH706="","",IFERROR(VALUE('query (10)'!AH706),""))</f>
        <v/>
      </c>
      <c r="AK706" s="38" t="str">
        <f>IF('query (10)'!AI706="","",TRIM('query (10)'!AI706))</f>
        <v/>
      </c>
      <c r="AL706" s="42">
        <f t="shared" si="50"/>
        <v>2026</v>
      </c>
      <c r="AM706" s="42" t="str">
        <f t="shared" si="51"/>
        <v>2026-01</v>
      </c>
      <c r="AN706" s="42" t="str">
        <f t="shared" ca="1" si="52"/>
        <v/>
      </c>
      <c r="AO706" s="42" t="str">
        <f t="shared" si="53"/>
        <v>WA-688 | ROUGH WASHING MACHINE. | MCB3 | FILTER | Time-based Maintenance | Mechanical | Part Change | Medium | Change filter FU-40 to cycle pm 6M.
model : FU-40 | FILTER | FU-40 | เริ่มซ่อมงาน PM แล้ว รับผิดชอบโดย PAHLA SEEDANG | ผะหลา สีแดง</v>
      </c>
      <c r="AP706" s="42" t="str">
        <f>_xlfn.TEXTJOIN("; ",TRUE,IF(COUNTA('query (10)'!A706:AK706)&lt;=6,"NEAR_EMPTY_ROW",""),IF($K706="","MISSING_STATUS",""),IF(AND($K706="เสร็จสิ้น",$Z706=""),"DONE_NO_ACTUAL_DATE",""),IF(AND($I706="Condition-based Maintenance",$AH706=""),"CBM_NO_MEASUREMENT",""),IF(OR($X706="",$X706=0),"INVALID_PERIOD",""),IF(AND($AA706&lt;&gt;"",$AB706&lt;&gt;"",$AB706&lt;$AA706),"DATE_SEQUENCE_ERROR",""),IF(AND($AB706&lt;&gt;"",$AB706&gt;DATE(2030,12,31)),"DATE_OUTLIER",""),IF($C706="","MISSING_QRCODE",""),IF($J706="UNKNOWN","UNKNOWN_PM_TYPE",""),IF($L706="UNKNOWN","UNKNOWN_STATUS",""))</f>
        <v>DONE_NO_ACTUAL_DATE</v>
      </c>
      <c r="AQ706" s="42" t="str">
        <f t="shared" si="54"/>
        <v>NO</v>
      </c>
    </row>
    <row r="707" spans="1:43" x14ac:dyDescent="0.3">
      <c r="A707" s="38">
        <f>IF('query (10)'!A707="","",'query (10)'!A707)</f>
        <v>839</v>
      </c>
      <c r="B707" s="38">
        <f>IF('query (10)'!B707="","",'query (10)'!B707)</f>
        <v>17738</v>
      </c>
      <c r="C707" s="38" t="str">
        <f>TRIM(UPPER('query (10)'!M707))</f>
        <v>WA-548</v>
      </c>
      <c r="D707" s="38" t="str">
        <f>TRIM(UPPER(IFERROR(_xlfn.TEXTBEFORE('query (10)'!L707,"("),'query (10)'!L707)))</f>
        <v>FINISH WASH EQUIPMENT MACHINE.</v>
      </c>
      <c r="E707" s="38" t="str">
        <f>IFERROR(TRIM(UPPER(_xlfn.TEXTBEFORE(_xlfn.TEXTAFTER('query (10)'!L707,"("),")"))),"")</f>
        <v/>
      </c>
      <c r="F707" s="38" t="str">
        <f>TRIM('query (10)'!K707)</f>
        <v>MCB3</v>
      </c>
      <c r="G707" s="38" t="str">
        <f>IF('query (10)'!J707="","",'query (10)'!J707)</f>
        <v>Filter</v>
      </c>
      <c r="H707" s="38" t="str">
        <f>TRIM(UPPER('query (10)'!J707))</f>
        <v>FILTER</v>
      </c>
      <c r="I707" s="38" t="str">
        <f>IF('query (10)'!F707="","",'query (10)'!F707)</f>
        <v>Time-based Maintenance</v>
      </c>
      <c r="J707" s="38" t="str">
        <f>IF('query (10)'!F707="","",IFERROR(INDEX(Cleaning_Rules!$B$14:$B$17,MATCH(TRIM('query (10)'!F707),Cleaning_Rules!$A$14:$A$17,0)),"UNKNOWN"))</f>
        <v>TBM</v>
      </c>
      <c r="K707" s="38" t="str">
        <f>IF('query (10)'!G707="","",'query (10)'!G707)</f>
        <v>เสร็จสิ้น</v>
      </c>
      <c r="L707" s="38" t="str">
        <f>IF('query (10)'!G707="","MISSING",IFERROR(INDEX(Cleaning_Rules!$B$5:$B$10,MATCH(TRIM('query (10)'!G707),Cleaning_Rules!$A$5:$A$10,0)),"UNKNOWN"))</f>
        <v>COMPLETED</v>
      </c>
      <c r="M707" s="38" t="str">
        <f>IF('query (10)'!I707="","",'query (10)'!I707)</f>
        <v>Mechanical</v>
      </c>
      <c r="N707" s="38" t="str">
        <f>IF('query (10)'!O707="","",'query (10)'!O707)</f>
        <v>Part Change</v>
      </c>
      <c r="O707" s="38" t="str">
        <f>IF('query (10)'!P707="","",'query (10)'!P707)</f>
        <v>Medium</v>
      </c>
      <c r="P707" s="38" t="str">
        <f>IF('query (10)'!N707="","",'query (10)'!N707)</f>
        <v>Change filter FU-40 to cycle pm 6M.
model : FU-40</v>
      </c>
      <c r="Q707" s="38" t="str">
        <f>TRIM('query (10)'!N707)</f>
        <v>Change filter FU-40 to cycle pm 6M.
model : FU-40</v>
      </c>
      <c r="R707" s="38" t="str">
        <f>TRIM(UPPER('query (10)'!R707))</f>
        <v>FILTER</v>
      </c>
      <c r="S707" s="38" t="str">
        <f>TRIM(UPPER('query (10)'!S707))</f>
        <v>FU-40</v>
      </c>
      <c r="T707" s="38" t="str">
        <f>IF('query (10)'!Q707="","",TRIM(UPPER('query (10)'!Q707)))</f>
        <v/>
      </c>
      <c r="U707" s="38" t="str">
        <f>IF('query (10)'!T707="","",'query (10)'!T707)</f>
        <v/>
      </c>
      <c r="V707" s="39" t="str">
        <f>IF('query (10)'!T707="","",IFERROR(VALUE('query (10)'!T707),""))</f>
        <v/>
      </c>
      <c r="W707" s="40">
        <f>IF('query (10)'!U707="","",'query (10)'!U707)</f>
        <v>0</v>
      </c>
      <c r="X707" s="39">
        <f>IF('query (10)'!V707="","",'query (10)'!V707)</f>
        <v>180</v>
      </c>
      <c r="Y707" s="41">
        <f>IF('query (10)'!W707="","",'query (10)'!W707)</f>
        <v>46049</v>
      </c>
      <c r="Z707" s="41" t="str">
        <f>IF('query (10)'!X707="","",'query (10)'!X707)</f>
        <v/>
      </c>
      <c r="AA707" s="41">
        <f>IF('query (10)'!Y707="","",'query (10)'!Y707)</f>
        <v>46049</v>
      </c>
      <c r="AB707" s="41">
        <f>IF('query (10)'!Z707="","",'query (10)'!Z707)</f>
        <v>46239</v>
      </c>
      <c r="AC707" s="38" t="str">
        <f>IF(OR('query (10)'!AA707="",COUNTIF(Cleaning_Rules!$A$21:$A$26,TRIM('query (10)'!AA707))&gt;0),"",TRIM('query (10)'!AA707))</f>
        <v/>
      </c>
      <c r="AD707" s="38" t="str">
        <f>IF('query (10)'!AB707="","",TRIM(IFERROR(_xlfn.TEXTBEFORE('query (10)'!AB707,"("),'query (10)'!AB707)))</f>
        <v>เริ่มซ่อมงาน PM แล้ว รับผิดชอบโดย PAHLA SEEDANG</v>
      </c>
      <c r="AE707" s="38" t="str">
        <f>IFERROR(LOWER(TRIM(_xlfn.TEXTBEFORE(_xlfn.TEXTAFTER('query (10)'!AB707,"("),")"))),"")</f>
        <v>pahla@nsk.com</v>
      </c>
      <c r="AF707" s="38" t="str">
        <f>IF('query (10)'!AD707="","",TRIM('query (10)'!AD707))</f>
        <v>เจษฎา ผิวบาง</v>
      </c>
      <c r="AG707" s="38" t="str">
        <f>IF('query (10)'!AE707="","",TRIM('query (10)'!AE707))</f>
        <v>ผะหลา สีแดง</v>
      </c>
      <c r="AH707" s="38" t="str">
        <f>IF('query (10)'!AF707="","",IFERROR(VALUE('query (10)'!AF707),""))</f>
        <v/>
      </c>
      <c r="AI707" s="38" t="str">
        <f>IF('query (10)'!AG707="","",TRIM('query (10)'!AG707))</f>
        <v/>
      </c>
      <c r="AJ707" s="38" t="str">
        <f>IF('query (10)'!AH707="","",IFERROR(VALUE('query (10)'!AH707),""))</f>
        <v/>
      </c>
      <c r="AK707" s="38" t="str">
        <f>IF('query (10)'!AI707="","",TRIM('query (10)'!AI707))</f>
        <v/>
      </c>
      <c r="AL707" s="42">
        <f t="shared" ref="AL707:AL770" si="55">IF($Y707="","",YEAR($Y707))</f>
        <v>2026</v>
      </c>
      <c r="AM707" s="42" t="str">
        <f t="shared" ref="AM707:AM770" si="56">IF($Y707="","",TEXT($Y707,"yyyy-mm"))</f>
        <v>2026-01</v>
      </c>
      <c r="AN707" s="42" t="str">
        <f t="shared" ref="AN707:AN770" ca="1" si="57">IF(OR($AB707="",$L707="COMPLETED"),"",IF($AB707&lt;TODAY(),"OVERDUE","ON_SCHEDULE"))</f>
        <v/>
      </c>
      <c r="AO707" s="42" t="str">
        <f t="shared" ref="AO707:AO770" si="58">_xlfn.TEXTJOIN(" | ",TRUE,$C707,$D707,$E707,$F707,$H707,$I707,$M707,$N707,$O707,$Q707,$R707,$S707,$T707,$AC707,$AD707,$AG707)</f>
        <v>WA-548 | FINISH WASH EQUIPMENT MACHINE. | MCB3 | FILTER | Time-based Maintenance | Mechanical | Part Change | Medium | Change filter FU-40 to cycle pm 6M.
model : FU-40 | FILTER | FU-40 | เริ่มซ่อมงาน PM แล้ว รับผิดชอบโดย PAHLA SEEDANG | ผะหลา สีแดง</v>
      </c>
      <c r="AP707" s="42" t="str">
        <f>_xlfn.TEXTJOIN("; ",TRUE,IF(COUNTA('query (10)'!A707:AK707)&lt;=6,"NEAR_EMPTY_ROW",""),IF($K707="","MISSING_STATUS",""),IF(AND($K707="เสร็จสิ้น",$Z707=""),"DONE_NO_ACTUAL_DATE",""),IF(AND($I707="Condition-based Maintenance",$AH707=""),"CBM_NO_MEASUREMENT",""),IF(OR($X707="",$X707=0),"INVALID_PERIOD",""),IF(AND($AA707&lt;&gt;"",$AB707&lt;&gt;"",$AB707&lt;$AA707),"DATE_SEQUENCE_ERROR",""),IF(AND($AB707&lt;&gt;"",$AB707&gt;DATE(2030,12,31)),"DATE_OUTLIER",""),IF($C707="","MISSING_QRCODE",""),IF($J707="UNKNOWN","UNKNOWN_PM_TYPE",""),IF($L707="UNKNOWN","UNKNOWN_STATUS",""))</f>
        <v>DONE_NO_ACTUAL_DATE</v>
      </c>
      <c r="AQ707" s="42" t="str">
        <f t="shared" ref="AQ707:AQ770" si="59">IF($W707="","",IF($W707&gt;0,"YES","NO"))</f>
        <v>NO</v>
      </c>
    </row>
    <row r="708" spans="1:43" x14ac:dyDescent="0.3">
      <c r="A708" s="38">
        <f>IF('query (10)'!A708="","",'query (10)'!A708)</f>
        <v>840</v>
      </c>
      <c r="B708" s="38" t="str">
        <f>IF('query (10)'!B708="","",'query (10)'!B708)</f>
        <v/>
      </c>
      <c r="C708" s="38" t="str">
        <f>TRIM(UPPER('query (10)'!M708))</f>
        <v>WA-262</v>
      </c>
      <c r="D708" s="38" t="str">
        <f>TRIM(UPPER(IFERROR(_xlfn.TEXTBEFORE('query (10)'!L708,"("),'query (10)'!L708)))</f>
        <v>FINISH WASH EQUIPMENT</v>
      </c>
      <c r="E708" s="38" t="str">
        <f>IFERROR(TRIM(UPPER(_xlfn.TEXTBEFORE(_xlfn.TEXTAFTER('query (10)'!L708,"("),")"))),"")</f>
        <v/>
      </c>
      <c r="F708" s="38" t="str">
        <f>TRIM('query (10)'!K708)</f>
        <v>KWD2</v>
      </c>
      <c r="G708" s="38" t="str">
        <f>IF('query (10)'!J708="","",'query (10)'!J708)</f>
        <v xml:space="preserve">Heavy smoke </v>
      </c>
      <c r="H708" s="38" t="str">
        <f>TRIM(UPPER('query (10)'!J708))</f>
        <v>HEAVY SMOKE</v>
      </c>
      <c r="I708" s="38" t="str">
        <f>IF('query (10)'!F708="","",'query (10)'!F708)</f>
        <v>Time-based Maintenance</v>
      </c>
      <c r="J708" s="38" t="str">
        <f>IF('query (10)'!F708="","",IFERROR(INDEX(Cleaning_Rules!$B$14:$B$17,MATCH(TRIM('query (10)'!F708),Cleaning_Rules!$A$14:$A$17,0)),"UNKNOWN"))</f>
        <v>TBM</v>
      </c>
      <c r="K708" s="38" t="str">
        <f>IF('query (10)'!G708="","",'query (10)'!G708)</f>
        <v>เสร็จสิ้น</v>
      </c>
      <c r="L708" s="38" t="str">
        <f>IF('query (10)'!G708="","MISSING",IFERROR(INDEX(Cleaning_Rules!$B$5:$B$10,MATCH(TRIM('query (10)'!G708),Cleaning_Rules!$A$5:$A$10,0)),"UNKNOWN"))</f>
        <v>COMPLETED</v>
      </c>
      <c r="M708" s="38" t="str">
        <f>IF('query (10)'!I708="","",'query (10)'!I708)</f>
        <v>Mechanical</v>
      </c>
      <c r="N708" s="38" t="str">
        <f>IF('query (10)'!O708="","",'query (10)'!O708)</f>
        <v>Part Change</v>
      </c>
      <c r="O708" s="38" t="str">
        <f>IF('query (10)'!P708="","",'query (10)'!P708)</f>
        <v>Medium</v>
      </c>
      <c r="P708" s="38" t="str">
        <f>IF('query (10)'!N708="","",'query (10)'!N708)</f>
        <v>Change filer Heavy smoke According to PM 6 Month Cycle</v>
      </c>
      <c r="Q708" s="38" t="str">
        <f>TRIM('query (10)'!N708)</f>
        <v>Change filer Heavy smoke According to PM 6 Month Cycle</v>
      </c>
      <c r="R708" s="38" t="str">
        <f>TRIM(UPPER('query (10)'!R708))</f>
        <v>FILTER</v>
      </c>
      <c r="S708" s="38" t="str">
        <f>TRIM(UPPER('query (10)'!S708))</f>
        <v>FU-40</v>
      </c>
      <c r="T708" s="38" t="str">
        <f>IF('query (10)'!Q708="","",TRIM(UPPER('query (10)'!Q708)))</f>
        <v/>
      </c>
      <c r="U708" s="38" t="str">
        <f>IF('query (10)'!T708="","",'query (10)'!T708)</f>
        <v/>
      </c>
      <c r="V708" s="39" t="str">
        <f>IF('query (10)'!T708="","",IFERROR(VALUE('query (10)'!T708),""))</f>
        <v/>
      </c>
      <c r="W708" s="40">
        <f>IF('query (10)'!U708="","",'query (10)'!U708)</f>
        <v>0</v>
      </c>
      <c r="X708" s="39">
        <f>IF('query (10)'!V708="","",'query (10)'!V708)</f>
        <v>180</v>
      </c>
      <c r="Y708" s="41">
        <f>IF('query (10)'!W708="","",'query (10)'!W708)</f>
        <v>46055</v>
      </c>
      <c r="Z708" s="41">
        <f>IF('query (10)'!X708="","",'query (10)'!X708)</f>
        <v>46062</v>
      </c>
      <c r="AA708" s="41">
        <f>IF('query (10)'!Y708="","",'query (10)'!Y708)</f>
        <v>46062</v>
      </c>
      <c r="AB708" s="41">
        <f>IF('query (10)'!Z708="","",'query (10)'!Z708)</f>
        <v>46242</v>
      </c>
      <c r="AC708" s="38" t="str">
        <f>IF(OR('query (10)'!AA708="",COUNTIF(Cleaning_Rules!$A$21:$A$26,TRIM('query (10)'!AA708))&gt;0),"",TRIM('query (10)'!AA708))</f>
        <v>PM 6 Month Cycle</v>
      </c>
      <c r="AD708" s="38" t="str">
        <f>IF('query (10)'!AB708="","",TRIM(IFERROR(_xlfn.TEXTBEFORE('query (10)'!AB708,"("),'query (10)'!AB708)))</f>
        <v>เริ่มซ่อมงาน PM แล้ว รับผิดชอบโดย PAHLA SEEDANG</v>
      </c>
      <c r="AE708" s="38" t="str">
        <f>IFERROR(LOWER(TRIM(_xlfn.TEXTBEFORE(_xlfn.TEXTAFTER('query (10)'!AB708,"("),")"))),"")</f>
        <v>pahla@nsk.com</v>
      </c>
      <c r="AF708" s="38" t="str">
        <f>IF('query (10)'!AD708="","",TRIM('query (10)'!AD708))</f>
        <v>คุณานนต์ ปารวัณวงศ์</v>
      </c>
      <c r="AG708" s="38" t="str">
        <f>IF('query (10)'!AE708="","",TRIM('query (10)'!AE708))</f>
        <v>ผะหลา สีแดง</v>
      </c>
      <c r="AH708" s="38" t="str">
        <f>IF('query (10)'!AF708="","",IFERROR(VALUE('query (10)'!AF708),""))</f>
        <v/>
      </c>
      <c r="AI708" s="38" t="str">
        <f>IF('query (10)'!AG708="","",TRIM('query (10)'!AG708))</f>
        <v/>
      </c>
      <c r="AJ708" s="38" t="str">
        <f>IF('query (10)'!AH708="","",IFERROR(VALUE('query (10)'!AH708),""))</f>
        <v/>
      </c>
      <c r="AK708" s="38" t="str">
        <f>IF('query (10)'!AI708="","",TRIM('query (10)'!AI708))</f>
        <v/>
      </c>
      <c r="AL708" s="42">
        <f t="shared" si="55"/>
        <v>2026</v>
      </c>
      <c r="AM708" s="42" t="str">
        <f t="shared" si="56"/>
        <v>2026-02</v>
      </c>
      <c r="AN708" s="42" t="str">
        <f t="shared" ca="1" si="57"/>
        <v/>
      </c>
      <c r="AO708" s="42" t="str">
        <f t="shared" si="58"/>
        <v>WA-262 | FINISH WASH EQUIPMENT | KWD2 | HEAVY SMOKE | Time-based Maintenance | Mechanical | Part Change | Medium | Change filer Heavy smoke According to PM 6 Month Cycle | FILTER | FU-40 | PM 6 Month Cycle | เริ่มซ่อมงาน PM แล้ว รับผิดชอบโดย PAHLA SEEDANG | ผะหลา สีแดง</v>
      </c>
      <c r="AP708" s="42" t="str">
        <f>_xlfn.TEXTJOIN("; ",TRUE,IF(COUNTA('query (10)'!A708:AK708)&lt;=6,"NEAR_EMPTY_ROW",""),IF($K708="","MISSING_STATUS",""),IF(AND($K708="เสร็จสิ้น",$Z708=""),"DONE_NO_ACTUAL_DATE",""),IF(AND($I708="Condition-based Maintenance",$AH708=""),"CBM_NO_MEASUREMENT",""),IF(OR($X708="",$X708=0),"INVALID_PERIOD",""),IF(AND($AA708&lt;&gt;"",$AB708&lt;&gt;"",$AB708&lt;$AA708),"DATE_SEQUENCE_ERROR",""),IF(AND($AB708&lt;&gt;"",$AB708&gt;DATE(2030,12,31)),"DATE_OUTLIER",""),IF($C708="","MISSING_QRCODE",""),IF($J708="UNKNOWN","UNKNOWN_PM_TYPE",""),IF($L708="UNKNOWN","UNKNOWN_STATUS",""))</f>
        <v/>
      </c>
      <c r="AQ708" s="42" t="str">
        <f t="shared" si="59"/>
        <v>NO</v>
      </c>
    </row>
    <row r="709" spans="1:43" x14ac:dyDescent="0.3">
      <c r="A709" s="38">
        <f>IF('query (10)'!A709="","",'query (10)'!A709)</f>
        <v>841</v>
      </c>
      <c r="B709" s="38" t="str">
        <f>IF('query (10)'!B709="","",'query (10)'!B709)</f>
        <v/>
      </c>
      <c r="C709" s="38" t="str">
        <f>TRIM(UPPER('query (10)'!M709))</f>
        <v>WA-269</v>
      </c>
      <c r="D709" s="38" t="str">
        <f>TRIM(UPPER(IFERROR(_xlfn.TEXTBEFORE('query (10)'!L709,"("),'query (10)'!L709)))</f>
        <v>OUTER / INNER RING PART WASH MACHINE</v>
      </c>
      <c r="E709" s="38" t="str">
        <f>IFERROR(TRIM(UPPER(_xlfn.TEXTBEFORE(_xlfn.TEXTAFTER('query (10)'!L709,"("),")"))),"")</f>
        <v/>
      </c>
      <c r="F709" s="38" t="str">
        <f>TRIM('query (10)'!K709)</f>
        <v>KWD2</v>
      </c>
      <c r="G709" s="38" t="str">
        <f>IF('query (10)'!J709="","",'query (10)'!J709)</f>
        <v xml:space="preserve">Heavy smoke </v>
      </c>
      <c r="H709" s="38" t="str">
        <f>TRIM(UPPER('query (10)'!J709))</f>
        <v>HEAVY SMOKE</v>
      </c>
      <c r="I709" s="38" t="str">
        <f>IF('query (10)'!F709="","",'query (10)'!F709)</f>
        <v>Time-based Maintenance</v>
      </c>
      <c r="J709" s="38" t="str">
        <f>IF('query (10)'!F709="","",IFERROR(INDEX(Cleaning_Rules!$B$14:$B$17,MATCH(TRIM('query (10)'!F709),Cleaning_Rules!$A$14:$A$17,0)),"UNKNOWN"))</f>
        <v>TBM</v>
      </c>
      <c r="K709" s="38" t="str">
        <f>IF('query (10)'!G709="","",'query (10)'!G709)</f>
        <v>เสร็จสิ้น</v>
      </c>
      <c r="L709" s="38" t="str">
        <f>IF('query (10)'!G709="","MISSING",IFERROR(INDEX(Cleaning_Rules!$B$5:$B$10,MATCH(TRIM('query (10)'!G709),Cleaning_Rules!$A$5:$A$10,0)),"UNKNOWN"))</f>
        <v>COMPLETED</v>
      </c>
      <c r="M709" s="38" t="str">
        <f>IF('query (10)'!I709="","",'query (10)'!I709)</f>
        <v>Mechanical</v>
      </c>
      <c r="N709" s="38" t="str">
        <f>IF('query (10)'!O709="","",'query (10)'!O709)</f>
        <v>Part Change</v>
      </c>
      <c r="O709" s="38" t="str">
        <f>IF('query (10)'!P709="","",'query (10)'!P709)</f>
        <v>Medium</v>
      </c>
      <c r="P709" s="38" t="str">
        <f>IF('query (10)'!N709="","",'query (10)'!N709)</f>
        <v>Change filer Heavy smoke According to PM 6 Month Cycle</v>
      </c>
      <c r="Q709" s="38" t="str">
        <f>TRIM('query (10)'!N709)</f>
        <v>Change filer Heavy smoke According to PM 6 Month Cycle</v>
      </c>
      <c r="R709" s="38" t="str">
        <f>TRIM(UPPER('query (10)'!R709))</f>
        <v>FILTER</v>
      </c>
      <c r="S709" s="38" t="str">
        <f>TRIM(UPPER('query (10)'!S709))</f>
        <v>FU-40</v>
      </c>
      <c r="T709" s="38" t="str">
        <f>IF('query (10)'!Q709="","",TRIM(UPPER('query (10)'!Q709)))</f>
        <v/>
      </c>
      <c r="U709" s="38" t="str">
        <f>IF('query (10)'!T709="","",'query (10)'!T709)</f>
        <v/>
      </c>
      <c r="V709" s="39" t="str">
        <f>IF('query (10)'!T709="","",IFERROR(VALUE('query (10)'!T709),""))</f>
        <v/>
      </c>
      <c r="W709" s="40">
        <f>IF('query (10)'!U709="","",'query (10)'!U709)</f>
        <v>0</v>
      </c>
      <c r="X709" s="39">
        <f>IF('query (10)'!V709="","",'query (10)'!V709)</f>
        <v>180</v>
      </c>
      <c r="Y709" s="41">
        <f>IF('query (10)'!W709="","",'query (10)'!W709)</f>
        <v>46055</v>
      </c>
      <c r="Z709" s="41">
        <f>IF('query (10)'!X709="","",'query (10)'!X709)</f>
        <v>46062</v>
      </c>
      <c r="AA709" s="41">
        <f>IF('query (10)'!Y709="","",'query (10)'!Y709)</f>
        <v>46062</v>
      </c>
      <c r="AB709" s="41">
        <f>IF('query (10)'!Z709="","",'query (10)'!Z709)</f>
        <v>46242</v>
      </c>
      <c r="AC709" s="38" t="str">
        <f>IF(OR('query (10)'!AA709="",COUNTIF(Cleaning_Rules!$A$21:$A$26,TRIM('query (10)'!AA709))&gt;0),"",TRIM('query (10)'!AA709))</f>
        <v>PM 6 Month Cycle</v>
      </c>
      <c r="AD709" s="38" t="str">
        <f>IF('query (10)'!AB709="","",TRIM(IFERROR(_xlfn.TEXTBEFORE('query (10)'!AB709,"("),'query (10)'!AB709)))</f>
        <v>เริ่มซ่อมงาน PM แล้ว รับผิดชอบโดย PAHLA SEEDANG</v>
      </c>
      <c r="AE709" s="38" t="str">
        <f>IFERROR(LOWER(TRIM(_xlfn.TEXTBEFORE(_xlfn.TEXTAFTER('query (10)'!AB709,"("),")"))),"")</f>
        <v>pahla@nsk.com</v>
      </c>
      <c r="AF709" s="38" t="str">
        <f>IF('query (10)'!AD709="","",TRIM('query (10)'!AD709))</f>
        <v>คุณานนต์ ปารวัณวงศ์</v>
      </c>
      <c r="AG709" s="38" t="str">
        <f>IF('query (10)'!AE709="","",TRIM('query (10)'!AE709))</f>
        <v>ผะหลา สีแดง</v>
      </c>
      <c r="AH709" s="38" t="str">
        <f>IF('query (10)'!AF709="","",IFERROR(VALUE('query (10)'!AF709),""))</f>
        <v/>
      </c>
      <c r="AI709" s="38" t="str">
        <f>IF('query (10)'!AG709="","",TRIM('query (10)'!AG709))</f>
        <v/>
      </c>
      <c r="AJ709" s="38" t="str">
        <f>IF('query (10)'!AH709="","",IFERROR(VALUE('query (10)'!AH709),""))</f>
        <v/>
      </c>
      <c r="AK709" s="38" t="str">
        <f>IF('query (10)'!AI709="","",TRIM('query (10)'!AI709))</f>
        <v/>
      </c>
      <c r="AL709" s="42">
        <f t="shared" si="55"/>
        <v>2026</v>
      </c>
      <c r="AM709" s="42" t="str">
        <f t="shared" si="56"/>
        <v>2026-02</v>
      </c>
      <c r="AN709" s="42" t="str">
        <f t="shared" ca="1" si="57"/>
        <v/>
      </c>
      <c r="AO709" s="42" t="str">
        <f t="shared" si="58"/>
        <v>WA-269 | OUTER / INNER RING PART WASH MACHINE | KWD2 | HEAVY SMOKE | Time-based Maintenance | Mechanical | Part Change | Medium | Change filer Heavy smoke According to PM 6 Month Cycle | FILTER | FU-40 | PM 6 Month Cycle | เริ่มซ่อมงาน PM แล้ว รับผิดชอบโดย PAHLA SEEDANG | ผะหลา สีแดง</v>
      </c>
      <c r="AP709" s="42" t="str">
        <f>_xlfn.TEXTJOIN("; ",TRUE,IF(COUNTA('query (10)'!A709:AK709)&lt;=6,"NEAR_EMPTY_ROW",""),IF($K709="","MISSING_STATUS",""),IF(AND($K709="เสร็จสิ้น",$Z709=""),"DONE_NO_ACTUAL_DATE",""),IF(AND($I709="Condition-based Maintenance",$AH709=""),"CBM_NO_MEASUREMENT",""),IF(OR($X709="",$X709=0),"INVALID_PERIOD",""),IF(AND($AA709&lt;&gt;"",$AB709&lt;&gt;"",$AB709&lt;$AA709),"DATE_SEQUENCE_ERROR",""),IF(AND($AB709&lt;&gt;"",$AB709&gt;DATE(2030,12,31)),"DATE_OUTLIER",""),IF($C709="","MISSING_QRCODE",""),IF($J709="UNKNOWN","UNKNOWN_PM_TYPE",""),IF($L709="UNKNOWN","UNKNOWN_STATUS",""))</f>
        <v/>
      </c>
      <c r="AQ709" s="42" t="str">
        <f t="shared" si="59"/>
        <v>NO</v>
      </c>
    </row>
    <row r="710" spans="1:43" x14ac:dyDescent="0.3">
      <c r="A710" s="38">
        <f>IF('query (10)'!A710="","",'query (10)'!A710)</f>
        <v>842</v>
      </c>
      <c r="B710" s="38" t="str">
        <f>IF('query (10)'!B710="","",'query (10)'!B710)</f>
        <v/>
      </c>
      <c r="C710" s="38" t="str">
        <f>TRIM(UPPER('query (10)'!M710))</f>
        <v>WA-348</v>
      </c>
      <c r="D710" s="38" t="str">
        <f>TRIM(UPPER(IFERROR(_xlfn.TEXTBEFORE('query (10)'!L710,"("),'query (10)'!L710)))</f>
        <v>FINISH WASH EQUIPMENT</v>
      </c>
      <c r="E710" s="38" t="str">
        <f>IFERROR(TRIM(UPPER(_xlfn.TEXTBEFORE(_xlfn.TEXTAFTER('query (10)'!L710,"("),")"))),"")</f>
        <v/>
      </c>
      <c r="F710" s="38" t="str">
        <f>TRIM('query (10)'!K710)</f>
        <v>KWD3</v>
      </c>
      <c r="G710" s="38" t="str">
        <f>IF('query (10)'!J710="","",'query (10)'!J710)</f>
        <v xml:space="preserve">Heavy smoke </v>
      </c>
      <c r="H710" s="38" t="str">
        <f>TRIM(UPPER('query (10)'!J710))</f>
        <v>HEAVY SMOKE</v>
      </c>
      <c r="I710" s="38" t="str">
        <f>IF('query (10)'!F710="","",'query (10)'!F710)</f>
        <v>Time-based Maintenance</v>
      </c>
      <c r="J710" s="38" t="str">
        <f>IF('query (10)'!F710="","",IFERROR(INDEX(Cleaning_Rules!$B$14:$B$17,MATCH(TRIM('query (10)'!F710),Cleaning_Rules!$A$14:$A$17,0)),"UNKNOWN"))</f>
        <v>TBM</v>
      </c>
      <c r="K710" s="38" t="str">
        <f>IF('query (10)'!G710="","",'query (10)'!G710)</f>
        <v>เสร็จสิ้น</v>
      </c>
      <c r="L710" s="38" t="str">
        <f>IF('query (10)'!G710="","MISSING",IFERROR(INDEX(Cleaning_Rules!$B$5:$B$10,MATCH(TRIM('query (10)'!G710),Cleaning_Rules!$A$5:$A$10,0)),"UNKNOWN"))</f>
        <v>COMPLETED</v>
      </c>
      <c r="M710" s="38" t="str">
        <f>IF('query (10)'!I710="","",'query (10)'!I710)</f>
        <v>Mechanical</v>
      </c>
      <c r="N710" s="38" t="str">
        <f>IF('query (10)'!O710="","",'query (10)'!O710)</f>
        <v>Part Change</v>
      </c>
      <c r="O710" s="38" t="str">
        <f>IF('query (10)'!P710="","",'query (10)'!P710)</f>
        <v>Medium</v>
      </c>
      <c r="P710" s="38" t="str">
        <f>IF('query (10)'!N710="","",'query (10)'!N710)</f>
        <v>Change filer Heavy smoke According to PM 6 Month Cycle</v>
      </c>
      <c r="Q710" s="38" t="str">
        <f>TRIM('query (10)'!N710)</f>
        <v>Change filer Heavy smoke According to PM 6 Month Cycle</v>
      </c>
      <c r="R710" s="38" t="str">
        <f>TRIM(UPPER('query (10)'!R710))</f>
        <v>FILTER</v>
      </c>
      <c r="S710" s="38" t="str">
        <f>TRIM(UPPER('query (10)'!S710))</f>
        <v>FU-40</v>
      </c>
      <c r="T710" s="38" t="str">
        <f>IF('query (10)'!Q710="","",TRIM(UPPER('query (10)'!Q710)))</f>
        <v/>
      </c>
      <c r="U710" s="38" t="str">
        <f>IF('query (10)'!T710="","",'query (10)'!T710)</f>
        <v/>
      </c>
      <c r="V710" s="39" t="str">
        <f>IF('query (10)'!T710="","",IFERROR(VALUE('query (10)'!T710),""))</f>
        <v/>
      </c>
      <c r="W710" s="40">
        <f>IF('query (10)'!U710="","",'query (10)'!U710)</f>
        <v>0</v>
      </c>
      <c r="X710" s="39">
        <f>IF('query (10)'!V710="","",'query (10)'!V710)</f>
        <v>180</v>
      </c>
      <c r="Y710" s="41">
        <f>IF('query (10)'!W710="","",'query (10)'!W710)</f>
        <v>46056</v>
      </c>
      <c r="Z710" s="41">
        <f>IF('query (10)'!X710="","",'query (10)'!X710)</f>
        <v>46067</v>
      </c>
      <c r="AA710" s="41">
        <f>IF('query (10)'!Y710="","",'query (10)'!Y710)</f>
        <v>46067</v>
      </c>
      <c r="AB710" s="41">
        <f>IF('query (10)'!Z710="","",'query (10)'!Z710)</f>
        <v>46247</v>
      </c>
      <c r="AC710" s="38" t="str">
        <f>IF(OR('query (10)'!AA710="",COUNTIF(Cleaning_Rules!$A$21:$A$26,TRIM('query (10)'!AA710))&gt;0),"",TRIM('query (10)'!AA710))</f>
        <v>PM 6 Month Cycle</v>
      </c>
      <c r="AD710" s="38" t="str">
        <f>IF('query (10)'!AB710="","",TRIM(IFERROR(_xlfn.TEXTBEFORE('query (10)'!AB710,"("),'query (10)'!AB710)))</f>
        <v>เริ่มซ่อมงาน PM แล้ว รับผิดชอบโดย CHETSADA PHIWBANG</v>
      </c>
      <c r="AE710" s="38" t="str">
        <f>IFERROR(LOWER(TRIM(_xlfn.TEXTBEFORE(_xlfn.TEXTAFTER('query (10)'!AB710,"("),")"))),"")</f>
        <v>chetsada@nsk.com</v>
      </c>
      <c r="AF710" s="38" t="str">
        <f>IF('query (10)'!AD710="","",TRIM('query (10)'!AD710))</f>
        <v>คุณานนต์ ปารวัณวงศ์</v>
      </c>
      <c r="AG710" s="38" t="str">
        <f>IF('query (10)'!AE710="","",TRIM('query (10)'!AE710))</f>
        <v>เจษฎา ผิวบาง</v>
      </c>
      <c r="AH710" s="38" t="str">
        <f>IF('query (10)'!AF710="","",IFERROR(VALUE('query (10)'!AF710),""))</f>
        <v/>
      </c>
      <c r="AI710" s="38" t="str">
        <f>IF('query (10)'!AG710="","",TRIM('query (10)'!AG710))</f>
        <v/>
      </c>
      <c r="AJ710" s="38" t="str">
        <f>IF('query (10)'!AH710="","",IFERROR(VALUE('query (10)'!AH710),""))</f>
        <v/>
      </c>
      <c r="AK710" s="38" t="str">
        <f>IF('query (10)'!AI710="","",TRIM('query (10)'!AI710))</f>
        <v/>
      </c>
      <c r="AL710" s="42">
        <f t="shared" si="55"/>
        <v>2026</v>
      </c>
      <c r="AM710" s="42" t="str">
        <f t="shared" si="56"/>
        <v>2026-02</v>
      </c>
      <c r="AN710" s="42" t="str">
        <f t="shared" ca="1" si="57"/>
        <v/>
      </c>
      <c r="AO710" s="42" t="str">
        <f t="shared" si="58"/>
        <v>WA-348 | FINISH WASH EQUIPMENT | KWD3 | HEAVY SMOKE | Time-based Maintenance | Mechanical | Part Change | Medium | Change filer Heavy smoke According to PM 6 Month Cycle | FILTER | FU-40 | PM 6 Month Cycle | เริ่มซ่อมงาน PM แล้ว รับผิดชอบโดย CHETSADA PHIWBANG | เจษฎา ผิวบาง</v>
      </c>
      <c r="AP710" s="42" t="str">
        <f>_xlfn.TEXTJOIN("; ",TRUE,IF(COUNTA('query (10)'!A710:AK710)&lt;=6,"NEAR_EMPTY_ROW",""),IF($K710="","MISSING_STATUS",""),IF(AND($K710="เสร็จสิ้น",$Z710=""),"DONE_NO_ACTUAL_DATE",""),IF(AND($I710="Condition-based Maintenance",$AH710=""),"CBM_NO_MEASUREMENT",""),IF(OR($X710="",$X710=0),"INVALID_PERIOD",""),IF(AND($AA710&lt;&gt;"",$AB710&lt;&gt;"",$AB710&lt;$AA710),"DATE_SEQUENCE_ERROR",""),IF(AND($AB710&lt;&gt;"",$AB710&gt;DATE(2030,12,31)),"DATE_OUTLIER",""),IF($C710="","MISSING_QRCODE",""),IF($J710="UNKNOWN","UNKNOWN_PM_TYPE",""),IF($L710="UNKNOWN","UNKNOWN_STATUS",""))</f>
        <v/>
      </c>
      <c r="AQ710" s="42" t="str">
        <f t="shared" si="59"/>
        <v>NO</v>
      </c>
    </row>
    <row r="711" spans="1:43" x14ac:dyDescent="0.3">
      <c r="A711" s="38">
        <f>IF('query (10)'!A711="","",'query (10)'!A711)</f>
        <v>843</v>
      </c>
      <c r="B711" s="38" t="str">
        <f>IF('query (10)'!B711="","",'query (10)'!B711)</f>
        <v/>
      </c>
      <c r="C711" s="38" t="str">
        <f>TRIM(UPPER('query (10)'!M711))</f>
        <v>WA-355</v>
      </c>
      <c r="D711" s="38" t="str">
        <f>TRIM(UPPER(IFERROR(_xlfn.TEXTBEFORE('query (10)'!L711,"("),'query (10)'!L711)))</f>
        <v>OUTER / INNER RING PART WASH MACHINE</v>
      </c>
      <c r="E711" s="38" t="str">
        <f>IFERROR(TRIM(UPPER(_xlfn.TEXTBEFORE(_xlfn.TEXTAFTER('query (10)'!L711,"("),")"))),"")</f>
        <v/>
      </c>
      <c r="F711" s="38" t="str">
        <f>TRIM('query (10)'!K711)</f>
        <v>KWD3</v>
      </c>
      <c r="G711" s="38" t="str">
        <f>IF('query (10)'!J711="","",'query (10)'!J711)</f>
        <v xml:space="preserve">Heavy smoke </v>
      </c>
      <c r="H711" s="38" t="str">
        <f>TRIM(UPPER('query (10)'!J711))</f>
        <v>HEAVY SMOKE</v>
      </c>
      <c r="I711" s="38" t="str">
        <f>IF('query (10)'!F711="","",'query (10)'!F711)</f>
        <v>Time-based Maintenance</v>
      </c>
      <c r="J711" s="38" t="str">
        <f>IF('query (10)'!F711="","",IFERROR(INDEX(Cleaning_Rules!$B$14:$B$17,MATCH(TRIM('query (10)'!F711),Cleaning_Rules!$A$14:$A$17,0)),"UNKNOWN"))</f>
        <v>TBM</v>
      </c>
      <c r="K711" s="38" t="str">
        <f>IF('query (10)'!G711="","",'query (10)'!G711)</f>
        <v>เสร็จสิ้น</v>
      </c>
      <c r="L711" s="38" t="str">
        <f>IF('query (10)'!G711="","MISSING",IFERROR(INDEX(Cleaning_Rules!$B$5:$B$10,MATCH(TRIM('query (10)'!G711),Cleaning_Rules!$A$5:$A$10,0)),"UNKNOWN"))</f>
        <v>COMPLETED</v>
      </c>
      <c r="M711" s="38" t="str">
        <f>IF('query (10)'!I711="","",'query (10)'!I711)</f>
        <v>Mechanical</v>
      </c>
      <c r="N711" s="38" t="str">
        <f>IF('query (10)'!O711="","",'query (10)'!O711)</f>
        <v>Part Change</v>
      </c>
      <c r="O711" s="38" t="str">
        <f>IF('query (10)'!P711="","",'query (10)'!P711)</f>
        <v>Medium</v>
      </c>
      <c r="P711" s="38" t="str">
        <f>IF('query (10)'!N711="","",'query (10)'!N711)</f>
        <v>Change filer Heavy smoke According to PM 6 Month Cycle</v>
      </c>
      <c r="Q711" s="38" t="str">
        <f>TRIM('query (10)'!N711)</f>
        <v>Change filer Heavy smoke According to PM 6 Month Cycle</v>
      </c>
      <c r="R711" s="38" t="str">
        <f>TRIM(UPPER('query (10)'!R711))</f>
        <v>FILTER</v>
      </c>
      <c r="S711" s="38" t="str">
        <f>TRIM(UPPER('query (10)'!S711))</f>
        <v>FU-40</v>
      </c>
      <c r="T711" s="38" t="str">
        <f>IF('query (10)'!Q711="","",TRIM(UPPER('query (10)'!Q711)))</f>
        <v/>
      </c>
      <c r="U711" s="38" t="str">
        <f>IF('query (10)'!T711="","",'query (10)'!T711)</f>
        <v/>
      </c>
      <c r="V711" s="39" t="str">
        <f>IF('query (10)'!T711="","",IFERROR(VALUE('query (10)'!T711),""))</f>
        <v/>
      </c>
      <c r="W711" s="40">
        <f>IF('query (10)'!U711="","",'query (10)'!U711)</f>
        <v>0</v>
      </c>
      <c r="X711" s="39">
        <f>IF('query (10)'!V711="","",'query (10)'!V711)</f>
        <v>180</v>
      </c>
      <c r="Y711" s="41">
        <f>IF('query (10)'!W711="","",'query (10)'!W711)</f>
        <v>46056</v>
      </c>
      <c r="Z711" s="41">
        <f>IF('query (10)'!X711="","",'query (10)'!X711)</f>
        <v>46067</v>
      </c>
      <c r="AA711" s="41">
        <f>IF('query (10)'!Y711="","",'query (10)'!Y711)</f>
        <v>46067</v>
      </c>
      <c r="AB711" s="41">
        <f>IF('query (10)'!Z711="","",'query (10)'!Z711)</f>
        <v>46247</v>
      </c>
      <c r="AC711" s="38" t="str">
        <f>IF(OR('query (10)'!AA711="",COUNTIF(Cleaning_Rules!$A$21:$A$26,TRIM('query (10)'!AA711))&gt;0),"",TRIM('query (10)'!AA711))</f>
        <v>PM 6 Month Cycle</v>
      </c>
      <c r="AD711" s="38" t="str">
        <f>IF('query (10)'!AB711="","",TRIM(IFERROR(_xlfn.TEXTBEFORE('query (10)'!AB711,"("),'query (10)'!AB711)))</f>
        <v>เริ่มซ่อมงาน PM แล้ว รับผิดชอบโดย CHETSADA PHIWBANG</v>
      </c>
      <c r="AE711" s="38" t="str">
        <f>IFERROR(LOWER(TRIM(_xlfn.TEXTBEFORE(_xlfn.TEXTAFTER('query (10)'!AB711,"("),")"))),"")</f>
        <v>chetsada@nsk.com</v>
      </c>
      <c r="AF711" s="38" t="str">
        <f>IF('query (10)'!AD711="","",TRIM('query (10)'!AD711))</f>
        <v>คุณานนต์ ปารวัณวงศ์</v>
      </c>
      <c r="AG711" s="38" t="str">
        <f>IF('query (10)'!AE711="","",TRIM('query (10)'!AE711))</f>
        <v>เจษฎา ผิวบาง</v>
      </c>
      <c r="AH711" s="38" t="str">
        <f>IF('query (10)'!AF711="","",IFERROR(VALUE('query (10)'!AF711),""))</f>
        <v/>
      </c>
      <c r="AI711" s="38" t="str">
        <f>IF('query (10)'!AG711="","",TRIM('query (10)'!AG711))</f>
        <v/>
      </c>
      <c r="AJ711" s="38" t="str">
        <f>IF('query (10)'!AH711="","",IFERROR(VALUE('query (10)'!AH711),""))</f>
        <v/>
      </c>
      <c r="AK711" s="38" t="str">
        <f>IF('query (10)'!AI711="","",TRIM('query (10)'!AI711))</f>
        <v/>
      </c>
      <c r="AL711" s="42">
        <f t="shared" si="55"/>
        <v>2026</v>
      </c>
      <c r="AM711" s="42" t="str">
        <f t="shared" si="56"/>
        <v>2026-02</v>
      </c>
      <c r="AN711" s="42" t="str">
        <f t="shared" ca="1" si="57"/>
        <v/>
      </c>
      <c r="AO711" s="42" t="str">
        <f t="shared" si="58"/>
        <v>WA-355 | OUTER / INNER RING PART WASH MACHINE | KWD3 | HEAVY SMOKE | Time-based Maintenance | Mechanical | Part Change | Medium | Change filer Heavy smoke According to PM 6 Month Cycle | FILTER | FU-40 | PM 6 Month Cycle | เริ่มซ่อมงาน PM แล้ว รับผิดชอบโดย CHETSADA PHIWBANG | เจษฎา ผิวบาง</v>
      </c>
      <c r="AP711" s="42" t="str">
        <f>_xlfn.TEXTJOIN("; ",TRUE,IF(COUNTA('query (10)'!A711:AK711)&lt;=6,"NEAR_EMPTY_ROW",""),IF($K711="","MISSING_STATUS",""),IF(AND($K711="เสร็จสิ้น",$Z711=""),"DONE_NO_ACTUAL_DATE",""),IF(AND($I711="Condition-based Maintenance",$AH711=""),"CBM_NO_MEASUREMENT",""),IF(OR($X711="",$X711=0),"INVALID_PERIOD",""),IF(AND($AA711&lt;&gt;"",$AB711&lt;&gt;"",$AB711&lt;$AA711),"DATE_SEQUENCE_ERROR",""),IF(AND($AB711&lt;&gt;"",$AB711&gt;DATE(2030,12,31)),"DATE_OUTLIER",""),IF($C711="","MISSING_QRCODE",""),IF($J711="UNKNOWN","UNKNOWN_PM_TYPE",""),IF($L711="UNKNOWN","UNKNOWN_STATUS",""))</f>
        <v/>
      </c>
      <c r="AQ711" s="42" t="str">
        <f t="shared" si="59"/>
        <v>NO</v>
      </c>
    </row>
    <row r="712" spans="1:43" x14ac:dyDescent="0.3">
      <c r="A712" s="38">
        <f>IF('query (10)'!A712="","",'query (10)'!A712)</f>
        <v>844</v>
      </c>
      <c r="B712" s="38">
        <f>IF('query (10)'!B712="","",'query (10)'!B712)</f>
        <v>17923</v>
      </c>
      <c r="C712" s="38" t="str">
        <f>TRIM(UPPER('query (10)'!M712))</f>
        <v>WA-470</v>
      </c>
      <c r="D712" s="38" t="str">
        <f>TRIM(UPPER(IFERROR(_xlfn.TEXTBEFORE('query (10)'!L712,"("),'query (10)'!L712)))</f>
        <v>FINISH WASH EQUIPMENT</v>
      </c>
      <c r="E712" s="38" t="str">
        <f>IFERROR(TRIM(UPPER(_xlfn.TEXTBEFORE(_xlfn.TEXTAFTER('query (10)'!L712,"("),")"))),"")</f>
        <v/>
      </c>
      <c r="F712" s="38" t="str">
        <f>TRIM('query (10)'!K712)</f>
        <v>KWD4</v>
      </c>
      <c r="G712" s="38" t="str">
        <f>IF('query (10)'!J712="","",'query (10)'!J712)</f>
        <v xml:space="preserve">Heavy smoke </v>
      </c>
      <c r="H712" s="38" t="str">
        <f>TRIM(UPPER('query (10)'!J712))</f>
        <v>HEAVY SMOKE</v>
      </c>
      <c r="I712" s="38" t="str">
        <f>IF('query (10)'!F712="","",'query (10)'!F712)</f>
        <v>Time-based Maintenance</v>
      </c>
      <c r="J712" s="38" t="str">
        <f>IF('query (10)'!F712="","",IFERROR(INDEX(Cleaning_Rules!$B$14:$B$17,MATCH(TRIM('query (10)'!F712),Cleaning_Rules!$A$14:$A$17,0)),"UNKNOWN"))</f>
        <v>TBM</v>
      </c>
      <c r="K712" s="38" t="str">
        <f>IF('query (10)'!G712="","",'query (10)'!G712)</f>
        <v>เสร็จสิ้น</v>
      </c>
      <c r="L712" s="38" t="str">
        <f>IF('query (10)'!G712="","MISSING",IFERROR(INDEX(Cleaning_Rules!$B$5:$B$10,MATCH(TRIM('query (10)'!G712),Cleaning_Rules!$A$5:$A$10,0)),"UNKNOWN"))</f>
        <v>COMPLETED</v>
      </c>
      <c r="M712" s="38" t="str">
        <f>IF('query (10)'!I712="","",'query (10)'!I712)</f>
        <v>Mechanical</v>
      </c>
      <c r="N712" s="38" t="str">
        <f>IF('query (10)'!O712="","",'query (10)'!O712)</f>
        <v>Part Change</v>
      </c>
      <c r="O712" s="38" t="str">
        <f>IF('query (10)'!P712="","",'query (10)'!P712)</f>
        <v>Medium</v>
      </c>
      <c r="P712" s="38" t="str">
        <f>IF('query (10)'!N712="","",'query (10)'!N712)</f>
        <v>Change filer Heavy smoke According to PM 6 Month Cycle</v>
      </c>
      <c r="Q712" s="38" t="str">
        <f>TRIM('query (10)'!N712)</f>
        <v>Change filer Heavy smoke According to PM 6 Month Cycle</v>
      </c>
      <c r="R712" s="38" t="str">
        <f>TRIM(UPPER('query (10)'!R712))</f>
        <v>FILTER</v>
      </c>
      <c r="S712" s="38" t="str">
        <f>TRIM(UPPER('query (10)'!S712))</f>
        <v>FU-40</v>
      </c>
      <c r="T712" s="38" t="str">
        <f>IF('query (10)'!Q712="","",TRIM(UPPER('query (10)'!Q712)))</f>
        <v/>
      </c>
      <c r="U712" s="38" t="str">
        <f>IF('query (10)'!T712="","",'query (10)'!T712)</f>
        <v/>
      </c>
      <c r="V712" s="39" t="str">
        <f>IF('query (10)'!T712="","",IFERROR(VALUE('query (10)'!T712),""))</f>
        <v/>
      </c>
      <c r="W712" s="40">
        <f>IF('query (10)'!U712="","",'query (10)'!U712)</f>
        <v>0</v>
      </c>
      <c r="X712" s="39">
        <f>IF('query (10)'!V712="","",'query (10)'!V712)</f>
        <v>180</v>
      </c>
      <c r="Y712" s="41">
        <f>IF('query (10)'!W712="","",'query (10)'!W712)</f>
        <v>46057</v>
      </c>
      <c r="Z712" s="41">
        <f>IF('query (10)'!X712="","",'query (10)'!X712)</f>
        <v>46062</v>
      </c>
      <c r="AA712" s="41">
        <f>IF('query (10)'!Y712="","",'query (10)'!Y712)</f>
        <v>46062</v>
      </c>
      <c r="AB712" s="41">
        <f>IF('query (10)'!Z712="","",'query (10)'!Z712)</f>
        <v>46242</v>
      </c>
      <c r="AC712" s="38" t="str">
        <f>IF(OR('query (10)'!AA712="",COUNTIF(Cleaning_Rules!$A$21:$A$26,TRIM('query (10)'!AA712))&gt;0),"",TRIM('query (10)'!AA712))</f>
        <v>PM 6 Month Cycle</v>
      </c>
      <c r="AD712" s="38" t="str">
        <f>IF('query (10)'!AB712="","",TRIM(IFERROR(_xlfn.TEXTBEFORE('query (10)'!AB712,"("),'query (10)'!AB712)))</f>
        <v>เริ่มซ่อมงาน PM แล้ว รับผิดชอบโดย KUNANON PARAWANWONG</v>
      </c>
      <c r="AE712" s="38" t="str">
        <f>IFERROR(LOWER(TRIM(_xlfn.TEXTBEFORE(_xlfn.TEXTAFTER('query (10)'!AB712,"("),")"))),"")</f>
        <v>parawanwong-k-3161@nsk.com</v>
      </c>
      <c r="AF712" s="38" t="str">
        <f>IF('query (10)'!AD712="","",TRIM('query (10)'!AD712))</f>
        <v>คุณานนต์ ปารวัณวงศ์</v>
      </c>
      <c r="AG712" s="38" t="str">
        <f>IF('query (10)'!AE712="","",TRIM('query (10)'!AE712))</f>
        <v>คุณานนต์ ปารวัณวงศ์</v>
      </c>
      <c r="AH712" s="38" t="str">
        <f>IF('query (10)'!AF712="","",IFERROR(VALUE('query (10)'!AF712),""))</f>
        <v/>
      </c>
      <c r="AI712" s="38" t="str">
        <f>IF('query (10)'!AG712="","",TRIM('query (10)'!AG712))</f>
        <v/>
      </c>
      <c r="AJ712" s="38" t="str">
        <f>IF('query (10)'!AH712="","",IFERROR(VALUE('query (10)'!AH712),""))</f>
        <v/>
      </c>
      <c r="AK712" s="38" t="str">
        <f>IF('query (10)'!AI712="","",TRIM('query (10)'!AI712))</f>
        <v/>
      </c>
      <c r="AL712" s="42">
        <f t="shared" si="55"/>
        <v>2026</v>
      </c>
      <c r="AM712" s="42" t="str">
        <f t="shared" si="56"/>
        <v>2026-02</v>
      </c>
      <c r="AN712" s="42" t="str">
        <f t="shared" ca="1" si="57"/>
        <v/>
      </c>
      <c r="AO712" s="42" t="str">
        <f t="shared" si="58"/>
        <v>WA-470 | FINISH WASH EQUIPMENT | KWD4 | HEAVY SMOKE | Time-based Maintenance | Mechanical | Part Change | Medium | Change filer Heavy smoke According to PM 6 Month Cycle | FILTER | FU-40 | PM 6 Month Cycle | เริ่มซ่อมงาน PM แล้ว รับผิดชอบโดย KUNANON PARAWANWONG | คุณานนต์ ปารวัณวงศ์</v>
      </c>
      <c r="AP712" s="42" t="str">
        <f>_xlfn.TEXTJOIN("; ",TRUE,IF(COUNTA('query (10)'!A712:AK712)&lt;=6,"NEAR_EMPTY_ROW",""),IF($K712="","MISSING_STATUS",""),IF(AND($K712="เสร็จสิ้น",$Z712=""),"DONE_NO_ACTUAL_DATE",""),IF(AND($I712="Condition-based Maintenance",$AH712=""),"CBM_NO_MEASUREMENT",""),IF(OR($X712="",$X712=0),"INVALID_PERIOD",""),IF(AND($AA712&lt;&gt;"",$AB712&lt;&gt;"",$AB712&lt;$AA712),"DATE_SEQUENCE_ERROR",""),IF(AND($AB712&lt;&gt;"",$AB712&gt;DATE(2030,12,31)),"DATE_OUTLIER",""),IF($C712="","MISSING_QRCODE",""),IF($J712="UNKNOWN","UNKNOWN_PM_TYPE",""),IF($L712="UNKNOWN","UNKNOWN_STATUS",""))</f>
        <v/>
      </c>
      <c r="AQ712" s="42" t="str">
        <f t="shared" si="59"/>
        <v>NO</v>
      </c>
    </row>
    <row r="713" spans="1:43" x14ac:dyDescent="0.3">
      <c r="A713" s="38">
        <f>IF('query (10)'!A713="","",'query (10)'!A713)</f>
        <v>846</v>
      </c>
      <c r="B713" s="38">
        <f>IF('query (10)'!B713="","",'query (10)'!B713)</f>
        <v>17924</v>
      </c>
      <c r="C713" s="38" t="str">
        <f>TRIM(UPPER('query (10)'!M713))</f>
        <v>WA-477</v>
      </c>
      <c r="D713" s="38" t="str">
        <f>TRIM(UPPER(IFERROR(_xlfn.TEXTBEFORE('query (10)'!L713,"("),'query (10)'!L713)))</f>
        <v>OUTER / INNER RING PART WASH MACHINE</v>
      </c>
      <c r="E713" s="38" t="str">
        <f>IFERROR(TRIM(UPPER(_xlfn.TEXTBEFORE(_xlfn.TEXTAFTER('query (10)'!L713,"("),")"))),"")</f>
        <v/>
      </c>
      <c r="F713" s="38" t="str">
        <f>TRIM('query (10)'!K713)</f>
        <v>KWD4</v>
      </c>
      <c r="G713" s="38" t="str">
        <f>IF('query (10)'!J713="","",'query (10)'!J713)</f>
        <v xml:space="preserve">Heavy smoke </v>
      </c>
      <c r="H713" s="38" t="str">
        <f>TRIM(UPPER('query (10)'!J713))</f>
        <v>HEAVY SMOKE</v>
      </c>
      <c r="I713" s="38" t="str">
        <f>IF('query (10)'!F713="","",'query (10)'!F713)</f>
        <v>Time-based Maintenance</v>
      </c>
      <c r="J713" s="38" t="str">
        <f>IF('query (10)'!F713="","",IFERROR(INDEX(Cleaning_Rules!$B$14:$B$17,MATCH(TRIM('query (10)'!F713),Cleaning_Rules!$A$14:$A$17,0)),"UNKNOWN"))</f>
        <v>TBM</v>
      </c>
      <c r="K713" s="38" t="str">
        <f>IF('query (10)'!G713="","",'query (10)'!G713)</f>
        <v>เสร็จสิ้น</v>
      </c>
      <c r="L713" s="38" t="str">
        <f>IF('query (10)'!G713="","MISSING",IFERROR(INDEX(Cleaning_Rules!$B$5:$B$10,MATCH(TRIM('query (10)'!G713),Cleaning_Rules!$A$5:$A$10,0)),"UNKNOWN"))</f>
        <v>COMPLETED</v>
      </c>
      <c r="M713" s="38" t="str">
        <f>IF('query (10)'!I713="","",'query (10)'!I713)</f>
        <v>Mechanical</v>
      </c>
      <c r="N713" s="38" t="str">
        <f>IF('query (10)'!O713="","",'query (10)'!O713)</f>
        <v>Part Change</v>
      </c>
      <c r="O713" s="38" t="str">
        <f>IF('query (10)'!P713="","",'query (10)'!P713)</f>
        <v>Medium</v>
      </c>
      <c r="P713" s="38" t="str">
        <f>IF('query (10)'!N713="","",'query (10)'!N713)</f>
        <v>Change filer Heavy smoke According to PM 6 Month Cycle</v>
      </c>
      <c r="Q713" s="38" t="str">
        <f>TRIM('query (10)'!N713)</f>
        <v>Change filer Heavy smoke According to PM 6 Month Cycle</v>
      </c>
      <c r="R713" s="38" t="str">
        <f>TRIM(UPPER('query (10)'!R713))</f>
        <v>FILTER</v>
      </c>
      <c r="S713" s="38" t="str">
        <f>TRIM(UPPER('query (10)'!S713))</f>
        <v>FU-40</v>
      </c>
      <c r="T713" s="38" t="str">
        <f>IF('query (10)'!Q713="","",TRIM(UPPER('query (10)'!Q713)))</f>
        <v/>
      </c>
      <c r="U713" s="38" t="str">
        <f>IF('query (10)'!T713="","",'query (10)'!T713)</f>
        <v/>
      </c>
      <c r="V713" s="39" t="str">
        <f>IF('query (10)'!T713="","",IFERROR(VALUE('query (10)'!T713),""))</f>
        <v/>
      </c>
      <c r="W713" s="40">
        <f>IF('query (10)'!U713="","",'query (10)'!U713)</f>
        <v>0</v>
      </c>
      <c r="X713" s="39">
        <f>IF('query (10)'!V713="","",'query (10)'!V713)</f>
        <v>180</v>
      </c>
      <c r="Y713" s="41">
        <f>IF('query (10)'!W713="","",'query (10)'!W713)</f>
        <v>46057</v>
      </c>
      <c r="Z713" s="41">
        <f>IF('query (10)'!X713="","",'query (10)'!X713)</f>
        <v>46062</v>
      </c>
      <c r="AA713" s="41">
        <f>IF('query (10)'!Y713="","",'query (10)'!Y713)</f>
        <v>46062</v>
      </c>
      <c r="AB713" s="41">
        <f>IF('query (10)'!Z713="","",'query (10)'!Z713)</f>
        <v>46242</v>
      </c>
      <c r="AC713" s="38" t="str">
        <f>IF(OR('query (10)'!AA713="",COUNTIF(Cleaning_Rules!$A$21:$A$26,TRIM('query (10)'!AA713))&gt;0),"",TRIM('query (10)'!AA713))</f>
        <v>PM 6 Month Cycle</v>
      </c>
      <c r="AD713" s="38" t="str">
        <f>IF('query (10)'!AB713="","",TRIM(IFERROR(_xlfn.TEXTBEFORE('query (10)'!AB713,"("),'query (10)'!AB713)))</f>
        <v>เริ่มซ่อมงาน PM แล้ว รับผิดชอบโดย KUNANON PARAWANWONG</v>
      </c>
      <c r="AE713" s="38" t="str">
        <f>IFERROR(LOWER(TRIM(_xlfn.TEXTBEFORE(_xlfn.TEXTAFTER('query (10)'!AB713,"("),")"))),"")</f>
        <v>parawanwong-k-3161@nsk.com</v>
      </c>
      <c r="AF713" s="38" t="str">
        <f>IF('query (10)'!AD713="","",TRIM('query (10)'!AD713))</f>
        <v>คุณานนต์ ปารวัณวงศ์</v>
      </c>
      <c r="AG713" s="38" t="str">
        <f>IF('query (10)'!AE713="","",TRIM('query (10)'!AE713))</f>
        <v>คุณานนต์ ปารวัณวงศ์</v>
      </c>
      <c r="AH713" s="38" t="str">
        <f>IF('query (10)'!AF713="","",IFERROR(VALUE('query (10)'!AF713),""))</f>
        <v/>
      </c>
      <c r="AI713" s="38" t="str">
        <f>IF('query (10)'!AG713="","",TRIM('query (10)'!AG713))</f>
        <v/>
      </c>
      <c r="AJ713" s="38" t="str">
        <f>IF('query (10)'!AH713="","",IFERROR(VALUE('query (10)'!AH713),""))</f>
        <v/>
      </c>
      <c r="AK713" s="38" t="str">
        <f>IF('query (10)'!AI713="","",TRIM('query (10)'!AI713))</f>
        <v/>
      </c>
      <c r="AL713" s="42">
        <f t="shared" si="55"/>
        <v>2026</v>
      </c>
      <c r="AM713" s="42" t="str">
        <f t="shared" si="56"/>
        <v>2026-02</v>
      </c>
      <c r="AN713" s="42" t="str">
        <f t="shared" ca="1" si="57"/>
        <v/>
      </c>
      <c r="AO713" s="42" t="str">
        <f t="shared" si="58"/>
        <v>WA-477 | OUTER / INNER RING PART WASH MACHINE | KWD4 | HEAVY SMOKE | Time-based Maintenance | Mechanical | Part Change | Medium | Change filer Heavy smoke According to PM 6 Month Cycle | FILTER | FU-40 | PM 6 Month Cycle | เริ่มซ่อมงาน PM แล้ว รับผิดชอบโดย KUNANON PARAWANWONG | คุณานนต์ ปารวัณวงศ์</v>
      </c>
      <c r="AP713" s="42" t="str">
        <f>_xlfn.TEXTJOIN("; ",TRUE,IF(COUNTA('query (10)'!A713:AK713)&lt;=6,"NEAR_EMPTY_ROW",""),IF($K713="","MISSING_STATUS",""),IF(AND($K713="เสร็จสิ้น",$Z713=""),"DONE_NO_ACTUAL_DATE",""),IF(AND($I713="Condition-based Maintenance",$AH713=""),"CBM_NO_MEASUREMENT",""),IF(OR($X713="",$X713=0),"INVALID_PERIOD",""),IF(AND($AA713&lt;&gt;"",$AB713&lt;&gt;"",$AB713&lt;$AA713),"DATE_SEQUENCE_ERROR",""),IF(AND($AB713&lt;&gt;"",$AB713&gt;DATE(2030,12,31)),"DATE_OUTLIER",""),IF($C713="","MISSING_QRCODE",""),IF($J713="UNKNOWN","UNKNOWN_PM_TYPE",""),IF($L713="UNKNOWN","UNKNOWN_STATUS",""))</f>
        <v/>
      </c>
      <c r="AQ713" s="42" t="str">
        <f t="shared" si="59"/>
        <v>NO</v>
      </c>
    </row>
    <row r="714" spans="1:43" x14ac:dyDescent="0.3">
      <c r="A714" s="38">
        <f>IF('query (10)'!A714="","",'query (10)'!A714)</f>
        <v>847</v>
      </c>
      <c r="B714" s="38">
        <f>IF('query (10)'!B714="","",'query (10)'!B714)</f>
        <v>17943</v>
      </c>
      <c r="C714" s="38" t="str">
        <f>TRIM(UPPER('query (10)'!M714))</f>
        <v>WA-586</v>
      </c>
      <c r="D714" s="38" t="str">
        <f>TRIM(UPPER(IFERROR(_xlfn.TEXTBEFORE('query (10)'!L714,"("),'query (10)'!L714)))</f>
        <v>FINISH WASH EQUIPMENT</v>
      </c>
      <c r="E714" s="38" t="str">
        <f>IFERROR(TRIM(UPPER(_xlfn.TEXTBEFORE(_xlfn.TEXTAFTER('query (10)'!L714,"("),")"))),"")</f>
        <v/>
      </c>
      <c r="F714" s="38" t="str">
        <f>TRIM('query (10)'!K714)</f>
        <v>KWD5</v>
      </c>
      <c r="G714" s="38" t="str">
        <f>IF('query (10)'!J714="","",'query (10)'!J714)</f>
        <v xml:space="preserve">Heavy smoke </v>
      </c>
      <c r="H714" s="38" t="str">
        <f>TRIM(UPPER('query (10)'!J714))</f>
        <v>HEAVY SMOKE</v>
      </c>
      <c r="I714" s="38" t="str">
        <f>IF('query (10)'!F714="","",'query (10)'!F714)</f>
        <v>Time-based Maintenance</v>
      </c>
      <c r="J714" s="38" t="str">
        <f>IF('query (10)'!F714="","",IFERROR(INDEX(Cleaning_Rules!$B$14:$B$17,MATCH(TRIM('query (10)'!F714),Cleaning_Rules!$A$14:$A$17,0)),"UNKNOWN"))</f>
        <v>TBM</v>
      </c>
      <c r="K714" s="38" t="str">
        <f>IF('query (10)'!G714="","",'query (10)'!G714)</f>
        <v>เสร็จสิ้น</v>
      </c>
      <c r="L714" s="38" t="str">
        <f>IF('query (10)'!G714="","MISSING",IFERROR(INDEX(Cleaning_Rules!$B$5:$B$10,MATCH(TRIM('query (10)'!G714),Cleaning_Rules!$A$5:$A$10,0)),"UNKNOWN"))</f>
        <v>COMPLETED</v>
      </c>
      <c r="M714" s="38" t="str">
        <f>IF('query (10)'!I714="","",'query (10)'!I714)</f>
        <v>Mechanical</v>
      </c>
      <c r="N714" s="38" t="str">
        <f>IF('query (10)'!O714="","",'query (10)'!O714)</f>
        <v>Part Change</v>
      </c>
      <c r="O714" s="38" t="str">
        <f>IF('query (10)'!P714="","",'query (10)'!P714)</f>
        <v>Medium</v>
      </c>
      <c r="P714" s="38" t="str">
        <f>IF('query (10)'!N714="","",'query (10)'!N714)</f>
        <v>Change filer Heavy smoke According to PM 6 Month Cycle</v>
      </c>
      <c r="Q714" s="38" t="str">
        <f>TRIM('query (10)'!N714)</f>
        <v>Change filer Heavy smoke According to PM 6 Month Cycle</v>
      </c>
      <c r="R714" s="38" t="str">
        <f>TRIM(UPPER('query (10)'!R714))</f>
        <v>FILTER</v>
      </c>
      <c r="S714" s="38" t="str">
        <f>TRIM(UPPER('query (10)'!S714))</f>
        <v>FU-40</v>
      </c>
      <c r="T714" s="38" t="str">
        <f>IF('query (10)'!Q714="","",TRIM(UPPER('query (10)'!Q714)))</f>
        <v/>
      </c>
      <c r="U714" s="38" t="str">
        <f>IF('query (10)'!T714="","",'query (10)'!T714)</f>
        <v/>
      </c>
      <c r="V714" s="39" t="str">
        <f>IF('query (10)'!T714="","",IFERROR(VALUE('query (10)'!T714),""))</f>
        <v/>
      </c>
      <c r="W714" s="40">
        <f>IF('query (10)'!U714="","",'query (10)'!U714)</f>
        <v>0</v>
      </c>
      <c r="X714" s="39">
        <f>IF('query (10)'!V714="","",'query (10)'!V714)</f>
        <v>180</v>
      </c>
      <c r="Y714" s="41">
        <f>IF('query (10)'!W714="","",'query (10)'!W714)</f>
        <v>46058</v>
      </c>
      <c r="Z714" s="41">
        <f>IF('query (10)'!X714="","",'query (10)'!X714)</f>
        <v>46069</v>
      </c>
      <c r="AA714" s="41">
        <f>IF('query (10)'!Y714="","",'query (10)'!Y714)</f>
        <v>46069</v>
      </c>
      <c r="AB714" s="41">
        <f>IF('query (10)'!Z714="","",'query (10)'!Z714)</f>
        <v>46249</v>
      </c>
      <c r="AC714" s="38" t="str">
        <f>IF(OR('query (10)'!AA714="",COUNTIF(Cleaning_Rules!$A$21:$A$26,TRIM('query (10)'!AA714))&gt;0),"",TRIM('query (10)'!AA714))</f>
        <v>PM 6 Month Cycle</v>
      </c>
      <c r="AD714" s="38" t="str">
        <f>IF('query (10)'!AB714="","",TRIM(IFERROR(_xlfn.TEXTBEFORE('query (10)'!AB714,"("),'query (10)'!AB714)))</f>
        <v>เริ่มซ่อมงาน PM แล้ว รับผิดชอบโดย KUNANON PARAWANWONG</v>
      </c>
      <c r="AE714" s="38" t="str">
        <f>IFERROR(LOWER(TRIM(_xlfn.TEXTBEFORE(_xlfn.TEXTAFTER('query (10)'!AB714,"("),")"))),"")</f>
        <v>parawanwong-k-3161@nsk.com</v>
      </c>
      <c r="AF714" s="38" t="str">
        <f>IF('query (10)'!AD714="","",TRIM('query (10)'!AD714))</f>
        <v>คุณานนต์ ปารวัณวงศ์</v>
      </c>
      <c r="AG714" s="38" t="str">
        <f>IF('query (10)'!AE714="","",TRIM('query (10)'!AE714))</f>
        <v>เจษฎา ผิวบาง</v>
      </c>
      <c r="AH714" s="38" t="str">
        <f>IF('query (10)'!AF714="","",IFERROR(VALUE('query (10)'!AF714),""))</f>
        <v/>
      </c>
      <c r="AI714" s="38" t="str">
        <f>IF('query (10)'!AG714="","",TRIM('query (10)'!AG714))</f>
        <v/>
      </c>
      <c r="AJ714" s="38" t="str">
        <f>IF('query (10)'!AH714="","",IFERROR(VALUE('query (10)'!AH714),""))</f>
        <v/>
      </c>
      <c r="AK714" s="38" t="str">
        <f>IF('query (10)'!AI714="","",TRIM('query (10)'!AI714))</f>
        <v/>
      </c>
      <c r="AL714" s="42">
        <f t="shared" si="55"/>
        <v>2026</v>
      </c>
      <c r="AM714" s="42" t="str">
        <f t="shared" si="56"/>
        <v>2026-02</v>
      </c>
      <c r="AN714" s="42" t="str">
        <f t="shared" ca="1" si="57"/>
        <v/>
      </c>
      <c r="AO714" s="42" t="str">
        <f t="shared" si="58"/>
        <v>WA-586 | FINISH WASH EQUIPMENT | KWD5 | HEAVY SMOKE | Time-based Maintenance | Mechanical | Part Change | Medium | Change filer Heavy smoke According to PM 6 Month Cycle | FILTER | FU-40 | PM 6 Month Cycle | เริ่มซ่อมงาน PM แล้ว รับผิดชอบโดย KUNANON PARAWANWONG | เจษฎา ผิวบาง</v>
      </c>
      <c r="AP714" s="42" t="str">
        <f>_xlfn.TEXTJOIN("; ",TRUE,IF(COUNTA('query (10)'!A714:AK714)&lt;=6,"NEAR_EMPTY_ROW",""),IF($K714="","MISSING_STATUS",""),IF(AND($K714="เสร็จสิ้น",$Z714=""),"DONE_NO_ACTUAL_DATE",""),IF(AND($I714="Condition-based Maintenance",$AH714=""),"CBM_NO_MEASUREMENT",""),IF(OR($X714="",$X714=0),"INVALID_PERIOD",""),IF(AND($AA714&lt;&gt;"",$AB714&lt;&gt;"",$AB714&lt;$AA714),"DATE_SEQUENCE_ERROR",""),IF(AND($AB714&lt;&gt;"",$AB714&gt;DATE(2030,12,31)),"DATE_OUTLIER",""),IF($C714="","MISSING_QRCODE",""),IF($J714="UNKNOWN","UNKNOWN_PM_TYPE",""),IF($L714="UNKNOWN","UNKNOWN_STATUS",""))</f>
        <v/>
      </c>
      <c r="AQ714" s="42" t="str">
        <f t="shared" si="59"/>
        <v>NO</v>
      </c>
    </row>
    <row r="715" spans="1:43" x14ac:dyDescent="0.3">
      <c r="A715" s="38">
        <f>IF('query (10)'!A715="","",'query (10)'!A715)</f>
        <v>848</v>
      </c>
      <c r="B715" s="38">
        <f>IF('query (10)'!B715="","",'query (10)'!B715)</f>
        <v>17944</v>
      </c>
      <c r="C715" s="38" t="str">
        <f>TRIM(UPPER('query (10)'!M715))</f>
        <v>WA-593</v>
      </c>
      <c r="D715" s="38" t="str">
        <f>TRIM(UPPER(IFERROR(_xlfn.TEXTBEFORE('query (10)'!L715,"("),'query (10)'!L715)))</f>
        <v>OUTER / INNER RING PART WASH MACHINE</v>
      </c>
      <c r="E715" s="38" t="str">
        <f>IFERROR(TRIM(UPPER(_xlfn.TEXTBEFORE(_xlfn.TEXTAFTER('query (10)'!L715,"("),")"))),"")</f>
        <v/>
      </c>
      <c r="F715" s="38" t="str">
        <f>TRIM('query (10)'!K715)</f>
        <v>KWD5</v>
      </c>
      <c r="G715" s="38" t="str">
        <f>IF('query (10)'!J715="","",'query (10)'!J715)</f>
        <v xml:space="preserve">Heavy smoke </v>
      </c>
      <c r="H715" s="38" t="str">
        <f>TRIM(UPPER('query (10)'!J715))</f>
        <v>HEAVY SMOKE</v>
      </c>
      <c r="I715" s="38" t="str">
        <f>IF('query (10)'!F715="","",'query (10)'!F715)</f>
        <v>Time-based Maintenance</v>
      </c>
      <c r="J715" s="38" t="str">
        <f>IF('query (10)'!F715="","",IFERROR(INDEX(Cleaning_Rules!$B$14:$B$17,MATCH(TRIM('query (10)'!F715),Cleaning_Rules!$A$14:$A$17,0)),"UNKNOWN"))</f>
        <v>TBM</v>
      </c>
      <c r="K715" s="38" t="str">
        <f>IF('query (10)'!G715="","",'query (10)'!G715)</f>
        <v>เสร็จสิ้น</v>
      </c>
      <c r="L715" s="38" t="str">
        <f>IF('query (10)'!G715="","MISSING",IFERROR(INDEX(Cleaning_Rules!$B$5:$B$10,MATCH(TRIM('query (10)'!G715),Cleaning_Rules!$A$5:$A$10,0)),"UNKNOWN"))</f>
        <v>COMPLETED</v>
      </c>
      <c r="M715" s="38" t="str">
        <f>IF('query (10)'!I715="","",'query (10)'!I715)</f>
        <v>Mechanical</v>
      </c>
      <c r="N715" s="38" t="str">
        <f>IF('query (10)'!O715="","",'query (10)'!O715)</f>
        <v>Part Change</v>
      </c>
      <c r="O715" s="38" t="str">
        <f>IF('query (10)'!P715="","",'query (10)'!P715)</f>
        <v>Medium</v>
      </c>
      <c r="P715" s="38" t="str">
        <f>IF('query (10)'!N715="","",'query (10)'!N715)</f>
        <v>Change filer Heavy smoke According to PM 6 Month Cycle</v>
      </c>
      <c r="Q715" s="38" t="str">
        <f>TRIM('query (10)'!N715)</f>
        <v>Change filer Heavy smoke According to PM 6 Month Cycle</v>
      </c>
      <c r="R715" s="38" t="str">
        <f>TRIM(UPPER('query (10)'!R715))</f>
        <v>FILTER</v>
      </c>
      <c r="S715" s="38" t="str">
        <f>TRIM(UPPER('query (10)'!S715))</f>
        <v>FU-40</v>
      </c>
      <c r="T715" s="38" t="str">
        <f>IF('query (10)'!Q715="","",TRIM(UPPER('query (10)'!Q715)))</f>
        <v/>
      </c>
      <c r="U715" s="38" t="str">
        <f>IF('query (10)'!T715="","",'query (10)'!T715)</f>
        <v/>
      </c>
      <c r="V715" s="39" t="str">
        <f>IF('query (10)'!T715="","",IFERROR(VALUE('query (10)'!T715),""))</f>
        <v/>
      </c>
      <c r="W715" s="40">
        <f>IF('query (10)'!U715="","",'query (10)'!U715)</f>
        <v>0</v>
      </c>
      <c r="X715" s="39">
        <f>IF('query (10)'!V715="","",'query (10)'!V715)</f>
        <v>180</v>
      </c>
      <c r="Y715" s="41">
        <f>IF('query (10)'!W715="","",'query (10)'!W715)</f>
        <v>46058</v>
      </c>
      <c r="Z715" s="41">
        <f>IF('query (10)'!X715="","",'query (10)'!X715)</f>
        <v>46069</v>
      </c>
      <c r="AA715" s="41">
        <f>IF('query (10)'!Y715="","",'query (10)'!Y715)</f>
        <v>46069</v>
      </c>
      <c r="AB715" s="41">
        <f>IF('query (10)'!Z715="","",'query (10)'!Z715)</f>
        <v>46249</v>
      </c>
      <c r="AC715" s="38" t="str">
        <f>IF(OR('query (10)'!AA715="",COUNTIF(Cleaning_Rules!$A$21:$A$26,TRIM('query (10)'!AA715))&gt;0),"",TRIM('query (10)'!AA715))</f>
        <v>PM 6 Month Cycle</v>
      </c>
      <c r="AD715" s="38" t="str">
        <f>IF('query (10)'!AB715="","",TRIM(IFERROR(_xlfn.TEXTBEFORE('query (10)'!AB715,"("),'query (10)'!AB715)))</f>
        <v>เริ่มซ่อมงาน PM แล้ว รับผิดชอบโดย JAKKAPAT KHOTSOMBAT</v>
      </c>
      <c r="AE715" s="38" t="str">
        <f>IFERROR(LOWER(TRIM(_xlfn.TEXTBEFORE(_xlfn.TEXTAFTER('query (10)'!AB715,"("),")"))),"")</f>
        <v>jakkapat@nsk.com</v>
      </c>
      <c r="AF715" s="38" t="str">
        <f>IF('query (10)'!AD715="","",TRIM('query (10)'!AD715))</f>
        <v>คุณานนต์ ปารวัณวงศ์</v>
      </c>
      <c r="AG715" s="38" t="str">
        <f>IF('query (10)'!AE715="","",TRIM('query (10)'!AE715))</f>
        <v>จักรภัทร โคตรสมบัติ</v>
      </c>
      <c r="AH715" s="38" t="str">
        <f>IF('query (10)'!AF715="","",IFERROR(VALUE('query (10)'!AF715),""))</f>
        <v/>
      </c>
      <c r="AI715" s="38" t="str">
        <f>IF('query (10)'!AG715="","",TRIM('query (10)'!AG715))</f>
        <v/>
      </c>
      <c r="AJ715" s="38" t="str">
        <f>IF('query (10)'!AH715="","",IFERROR(VALUE('query (10)'!AH715),""))</f>
        <v/>
      </c>
      <c r="AK715" s="38" t="str">
        <f>IF('query (10)'!AI715="","",TRIM('query (10)'!AI715))</f>
        <v/>
      </c>
      <c r="AL715" s="42">
        <f t="shared" si="55"/>
        <v>2026</v>
      </c>
      <c r="AM715" s="42" t="str">
        <f t="shared" si="56"/>
        <v>2026-02</v>
      </c>
      <c r="AN715" s="42" t="str">
        <f t="shared" ca="1" si="57"/>
        <v/>
      </c>
      <c r="AO715" s="42" t="str">
        <f t="shared" si="58"/>
        <v>WA-593 | OUTER / INNER RING PART WASH MACHINE | KWD5 | HEAVY SMOKE | Time-based Maintenance | Mechanical | Part Change | Medium | Change filer Heavy smoke According to PM 6 Month Cycle | FILTER | FU-40 | PM 6 Month Cycle | เริ่มซ่อมงาน PM แล้ว รับผิดชอบโดย JAKKAPAT KHOTSOMBAT | จักรภัทร โคตรสมบัติ</v>
      </c>
      <c r="AP715" s="42" t="str">
        <f>_xlfn.TEXTJOIN("; ",TRUE,IF(COUNTA('query (10)'!A715:AK715)&lt;=6,"NEAR_EMPTY_ROW",""),IF($K715="","MISSING_STATUS",""),IF(AND($K715="เสร็จสิ้น",$Z715=""),"DONE_NO_ACTUAL_DATE",""),IF(AND($I715="Condition-based Maintenance",$AH715=""),"CBM_NO_MEASUREMENT",""),IF(OR($X715="",$X715=0),"INVALID_PERIOD",""),IF(AND($AA715&lt;&gt;"",$AB715&lt;&gt;"",$AB715&lt;$AA715),"DATE_SEQUENCE_ERROR",""),IF(AND($AB715&lt;&gt;"",$AB715&gt;DATE(2030,12,31)),"DATE_OUTLIER",""),IF($C715="","MISSING_QRCODE",""),IF($J715="UNKNOWN","UNKNOWN_PM_TYPE",""),IF($L715="UNKNOWN","UNKNOWN_STATUS",""))</f>
        <v/>
      </c>
      <c r="AQ715" s="42" t="str">
        <f t="shared" si="59"/>
        <v>NO</v>
      </c>
    </row>
    <row r="716" spans="1:43" x14ac:dyDescent="0.3">
      <c r="A716" s="38">
        <f>IF('query (10)'!A716="","",'query (10)'!A716)</f>
        <v>849</v>
      </c>
      <c r="B716" s="38">
        <f>IF('query (10)'!B716="","",'query (10)'!B716)</f>
        <v>17995</v>
      </c>
      <c r="C716" s="38" t="str">
        <f>TRIM(UPPER('query (10)'!M716))</f>
        <v>WA-702</v>
      </c>
      <c r="D716" s="38" t="str">
        <f>TRIM(UPPER(IFERROR(_xlfn.TEXTBEFORE('query (10)'!L716,"("),'query (10)'!L716)))</f>
        <v>FINISH WASH EQUIPMENT</v>
      </c>
      <c r="E716" s="38" t="str">
        <f>IFERROR(TRIM(UPPER(_xlfn.TEXTBEFORE(_xlfn.TEXTAFTER('query (10)'!L716,"("),")"))),"")</f>
        <v/>
      </c>
      <c r="F716" s="38" t="str">
        <f>TRIM('query (10)'!K716)</f>
        <v>KWD6</v>
      </c>
      <c r="G716" s="38" t="str">
        <f>IF('query (10)'!J716="","",'query (10)'!J716)</f>
        <v xml:space="preserve">Heavy smoke </v>
      </c>
      <c r="H716" s="38" t="str">
        <f>TRIM(UPPER('query (10)'!J716))</f>
        <v>HEAVY SMOKE</v>
      </c>
      <c r="I716" s="38" t="str">
        <f>IF('query (10)'!F716="","",'query (10)'!F716)</f>
        <v>Time-based Maintenance</v>
      </c>
      <c r="J716" s="38" t="str">
        <f>IF('query (10)'!F716="","",IFERROR(INDEX(Cleaning_Rules!$B$14:$B$17,MATCH(TRIM('query (10)'!F716),Cleaning_Rules!$A$14:$A$17,0)),"UNKNOWN"))</f>
        <v>TBM</v>
      </c>
      <c r="K716" s="38" t="str">
        <f>IF('query (10)'!G716="","",'query (10)'!G716)</f>
        <v>เสร็จสิ้น</v>
      </c>
      <c r="L716" s="38" t="str">
        <f>IF('query (10)'!G716="","MISSING",IFERROR(INDEX(Cleaning_Rules!$B$5:$B$10,MATCH(TRIM('query (10)'!G716),Cleaning_Rules!$A$5:$A$10,0)),"UNKNOWN"))</f>
        <v>COMPLETED</v>
      </c>
      <c r="M716" s="38" t="str">
        <f>IF('query (10)'!I716="","",'query (10)'!I716)</f>
        <v>Mechanical</v>
      </c>
      <c r="N716" s="38" t="str">
        <f>IF('query (10)'!O716="","",'query (10)'!O716)</f>
        <v>Part Change</v>
      </c>
      <c r="O716" s="38" t="str">
        <f>IF('query (10)'!P716="","",'query (10)'!P716)</f>
        <v>Medium</v>
      </c>
      <c r="P716" s="38" t="str">
        <f>IF('query (10)'!N716="","",'query (10)'!N716)</f>
        <v>Change filer Heavy smoke According to PM 6 Month Cycle</v>
      </c>
      <c r="Q716" s="38" t="str">
        <f>TRIM('query (10)'!N716)</f>
        <v>Change filer Heavy smoke According to PM 6 Month Cycle</v>
      </c>
      <c r="R716" s="38" t="str">
        <f>TRIM(UPPER('query (10)'!R716))</f>
        <v>FILTER</v>
      </c>
      <c r="S716" s="38" t="str">
        <f>TRIM(UPPER('query (10)'!S716))</f>
        <v>FU-40</v>
      </c>
      <c r="T716" s="38" t="str">
        <f>IF('query (10)'!Q716="","",TRIM(UPPER('query (10)'!Q716)))</f>
        <v/>
      </c>
      <c r="U716" s="38" t="str">
        <f>IF('query (10)'!T716="","",'query (10)'!T716)</f>
        <v/>
      </c>
      <c r="V716" s="39" t="str">
        <f>IF('query (10)'!T716="","",IFERROR(VALUE('query (10)'!T716),""))</f>
        <v/>
      </c>
      <c r="W716" s="40">
        <f>IF('query (10)'!U716="","",'query (10)'!U716)</f>
        <v>0</v>
      </c>
      <c r="X716" s="39">
        <f>IF('query (10)'!V716="","",'query (10)'!V716)</f>
        <v>180</v>
      </c>
      <c r="Y716" s="41">
        <f>IF('query (10)'!W716="","",'query (10)'!W716)</f>
        <v>46059</v>
      </c>
      <c r="Z716" s="41">
        <f>IF('query (10)'!X716="","",'query (10)'!X716)</f>
        <v>46069</v>
      </c>
      <c r="AA716" s="41">
        <f>IF('query (10)'!Y716="","",'query (10)'!Y716)</f>
        <v>46069</v>
      </c>
      <c r="AB716" s="41">
        <f>IF('query (10)'!Z716="","",'query (10)'!Z716)</f>
        <v>46249</v>
      </c>
      <c r="AC716" s="38" t="str">
        <f>IF(OR('query (10)'!AA716="",COUNTIF(Cleaning_Rules!$A$21:$A$26,TRIM('query (10)'!AA716))&gt;0),"",TRIM('query (10)'!AA716))</f>
        <v>PM 6 Month Cycle</v>
      </c>
      <c r="AD716" s="38" t="str">
        <f>IF('query (10)'!AB716="","",TRIM(IFERROR(_xlfn.TEXTBEFORE('query (10)'!AB716,"("),'query (10)'!AB716)))</f>
        <v>เริ่มซ่อมงาน PM แล้ว รับผิดชอบโดย JAKKAPAT KHOTSOMBAT</v>
      </c>
      <c r="AE716" s="38" t="str">
        <f>IFERROR(LOWER(TRIM(_xlfn.TEXTBEFORE(_xlfn.TEXTAFTER('query (10)'!AB716,"("),")"))),"")</f>
        <v>jakkapat@nsk.com</v>
      </c>
      <c r="AF716" s="38" t="str">
        <f>IF('query (10)'!AD716="","",TRIM('query (10)'!AD716))</f>
        <v>คุณานนต์ ปารวัณวงศ์</v>
      </c>
      <c r="AG716" s="38" t="str">
        <f>IF('query (10)'!AE716="","",TRIM('query (10)'!AE716))</f>
        <v>จักรภัทร โคตรสมบัติ</v>
      </c>
      <c r="AH716" s="38" t="str">
        <f>IF('query (10)'!AF716="","",IFERROR(VALUE('query (10)'!AF716),""))</f>
        <v/>
      </c>
      <c r="AI716" s="38" t="str">
        <f>IF('query (10)'!AG716="","",TRIM('query (10)'!AG716))</f>
        <v/>
      </c>
      <c r="AJ716" s="38" t="str">
        <f>IF('query (10)'!AH716="","",IFERROR(VALUE('query (10)'!AH716),""))</f>
        <v/>
      </c>
      <c r="AK716" s="38" t="str">
        <f>IF('query (10)'!AI716="","",TRIM('query (10)'!AI716))</f>
        <v/>
      </c>
      <c r="AL716" s="42">
        <f t="shared" si="55"/>
        <v>2026</v>
      </c>
      <c r="AM716" s="42" t="str">
        <f t="shared" si="56"/>
        <v>2026-02</v>
      </c>
      <c r="AN716" s="42" t="str">
        <f t="shared" ca="1" si="57"/>
        <v/>
      </c>
      <c r="AO716" s="42" t="str">
        <f t="shared" si="58"/>
        <v>WA-702 | FINISH WASH EQUIPMENT | KWD6 | HEAVY SMOKE | Time-based Maintenance | Mechanical | Part Change | Medium | Change filer Heavy smoke According to PM 6 Month Cycle | FILTER | FU-40 | PM 6 Month Cycle | เริ่มซ่อมงาน PM แล้ว รับผิดชอบโดย JAKKAPAT KHOTSOMBAT | จักรภัทร โคตรสมบัติ</v>
      </c>
      <c r="AP716" s="42" t="str">
        <f>_xlfn.TEXTJOIN("; ",TRUE,IF(COUNTA('query (10)'!A716:AK716)&lt;=6,"NEAR_EMPTY_ROW",""),IF($K716="","MISSING_STATUS",""),IF(AND($K716="เสร็จสิ้น",$Z716=""),"DONE_NO_ACTUAL_DATE",""),IF(AND($I716="Condition-based Maintenance",$AH716=""),"CBM_NO_MEASUREMENT",""),IF(OR($X716="",$X716=0),"INVALID_PERIOD",""),IF(AND($AA716&lt;&gt;"",$AB716&lt;&gt;"",$AB716&lt;$AA716),"DATE_SEQUENCE_ERROR",""),IF(AND($AB716&lt;&gt;"",$AB716&gt;DATE(2030,12,31)),"DATE_OUTLIER",""),IF($C716="","MISSING_QRCODE",""),IF($J716="UNKNOWN","UNKNOWN_PM_TYPE",""),IF($L716="UNKNOWN","UNKNOWN_STATUS",""))</f>
        <v/>
      </c>
      <c r="AQ716" s="42" t="str">
        <f t="shared" si="59"/>
        <v>NO</v>
      </c>
    </row>
    <row r="717" spans="1:43" x14ac:dyDescent="0.3">
      <c r="A717" s="38">
        <f>IF('query (10)'!A717="","",'query (10)'!A717)</f>
        <v>850</v>
      </c>
      <c r="B717" s="38">
        <f>IF('query (10)'!B717="","",'query (10)'!B717)</f>
        <v>17996</v>
      </c>
      <c r="C717" s="38" t="str">
        <f>TRIM(UPPER('query (10)'!M717))</f>
        <v>WA-697</v>
      </c>
      <c r="D717" s="38" t="str">
        <f>TRIM(UPPER(IFERROR(_xlfn.TEXTBEFORE('query (10)'!L717,"("),'query (10)'!L717)))</f>
        <v>OUTER / INNER RING PART WASH MACHINE</v>
      </c>
      <c r="E717" s="38" t="str">
        <f>IFERROR(TRIM(UPPER(_xlfn.TEXTBEFORE(_xlfn.TEXTAFTER('query (10)'!L717,"("),")"))),"")</f>
        <v/>
      </c>
      <c r="F717" s="38" t="str">
        <f>TRIM('query (10)'!K717)</f>
        <v>KWD6</v>
      </c>
      <c r="G717" s="38" t="str">
        <f>IF('query (10)'!J717="","",'query (10)'!J717)</f>
        <v xml:space="preserve">Heavy smoke </v>
      </c>
      <c r="H717" s="38" t="str">
        <f>TRIM(UPPER('query (10)'!J717))</f>
        <v>HEAVY SMOKE</v>
      </c>
      <c r="I717" s="38" t="str">
        <f>IF('query (10)'!F717="","",'query (10)'!F717)</f>
        <v>Time-based Maintenance</v>
      </c>
      <c r="J717" s="38" t="str">
        <f>IF('query (10)'!F717="","",IFERROR(INDEX(Cleaning_Rules!$B$14:$B$17,MATCH(TRIM('query (10)'!F717),Cleaning_Rules!$A$14:$A$17,0)),"UNKNOWN"))</f>
        <v>TBM</v>
      </c>
      <c r="K717" s="38" t="str">
        <f>IF('query (10)'!G717="","",'query (10)'!G717)</f>
        <v>เสร็จสิ้น</v>
      </c>
      <c r="L717" s="38" t="str">
        <f>IF('query (10)'!G717="","MISSING",IFERROR(INDEX(Cleaning_Rules!$B$5:$B$10,MATCH(TRIM('query (10)'!G717),Cleaning_Rules!$A$5:$A$10,0)),"UNKNOWN"))</f>
        <v>COMPLETED</v>
      </c>
      <c r="M717" s="38" t="str">
        <f>IF('query (10)'!I717="","",'query (10)'!I717)</f>
        <v>Mechanical</v>
      </c>
      <c r="N717" s="38" t="str">
        <f>IF('query (10)'!O717="","",'query (10)'!O717)</f>
        <v>Part Change</v>
      </c>
      <c r="O717" s="38" t="str">
        <f>IF('query (10)'!P717="","",'query (10)'!P717)</f>
        <v>Medium</v>
      </c>
      <c r="P717" s="38" t="str">
        <f>IF('query (10)'!N717="","",'query (10)'!N717)</f>
        <v>Change filer Heavy smoke According to PM 6 Month Cycle</v>
      </c>
      <c r="Q717" s="38" t="str">
        <f>TRIM('query (10)'!N717)</f>
        <v>Change filer Heavy smoke According to PM 6 Month Cycle</v>
      </c>
      <c r="R717" s="38" t="str">
        <f>TRIM(UPPER('query (10)'!R717))</f>
        <v>FILTER</v>
      </c>
      <c r="S717" s="38" t="str">
        <f>TRIM(UPPER('query (10)'!S717))</f>
        <v>FU-40</v>
      </c>
      <c r="T717" s="38" t="str">
        <f>IF('query (10)'!Q717="","",TRIM(UPPER('query (10)'!Q717)))</f>
        <v/>
      </c>
      <c r="U717" s="38" t="str">
        <f>IF('query (10)'!T717="","",'query (10)'!T717)</f>
        <v/>
      </c>
      <c r="V717" s="39" t="str">
        <f>IF('query (10)'!T717="","",IFERROR(VALUE('query (10)'!T717),""))</f>
        <v/>
      </c>
      <c r="W717" s="40">
        <f>IF('query (10)'!U717="","",'query (10)'!U717)</f>
        <v>0</v>
      </c>
      <c r="X717" s="39">
        <f>IF('query (10)'!V717="","",'query (10)'!V717)</f>
        <v>180</v>
      </c>
      <c r="Y717" s="41">
        <f>IF('query (10)'!W717="","",'query (10)'!W717)</f>
        <v>46059</v>
      </c>
      <c r="Z717" s="41">
        <f>IF('query (10)'!X717="","",'query (10)'!X717)</f>
        <v>46069</v>
      </c>
      <c r="AA717" s="41">
        <f>IF('query (10)'!Y717="","",'query (10)'!Y717)</f>
        <v>46069</v>
      </c>
      <c r="AB717" s="41">
        <f>IF('query (10)'!Z717="","",'query (10)'!Z717)</f>
        <v>46249</v>
      </c>
      <c r="AC717" s="38" t="str">
        <f>IF(OR('query (10)'!AA717="",COUNTIF(Cleaning_Rules!$A$21:$A$26,TRIM('query (10)'!AA717))&gt;0),"",TRIM('query (10)'!AA717))</f>
        <v>PM 6 Month Cycle</v>
      </c>
      <c r="AD717" s="38" t="str">
        <f>IF('query (10)'!AB717="","",TRIM(IFERROR(_xlfn.TEXTBEFORE('query (10)'!AB717,"("),'query (10)'!AB717)))</f>
        <v>เริ่มซ่อมงาน PM แล้ว รับผิดชอบโดย JAKKAPAT KHOTSOMBAT</v>
      </c>
      <c r="AE717" s="38" t="str">
        <f>IFERROR(LOWER(TRIM(_xlfn.TEXTBEFORE(_xlfn.TEXTAFTER('query (10)'!AB717,"("),")"))),"")</f>
        <v>jakkapat@nsk.com</v>
      </c>
      <c r="AF717" s="38" t="str">
        <f>IF('query (10)'!AD717="","",TRIM('query (10)'!AD717))</f>
        <v>คุณานนต์ ปารวัณวงศ์</v>
      </c>
      <c r="AG717" s="38" t="str">
        <f>IF('query (10)'!AE717="","",TRIM('query (10)'!AE717))</f>
        <v>จักรภัทร โคตรสมบัติ</v>
      </c>
      <c r="AH717" s="38" t="str">
        <f>IF('query (10)'!AF717="","",IFERROR(VALUE('query (10)'!AF717),""))</f>
        <v/>
      </c>
      <c r="AI717" s="38" t="str">
        <f>IF('query (10)'!AG717="","",TRIM('query (10)'!AG717))</f>
        <v/>
      </c>
      <c r="AJ717" s="38" t="str">
        <f>IF('query (10)'!AH717="","",IFERROR(VALUE('query (10)'!AH717),""))</f>
        <v/>
      </c>
      <c r="AK717" s="38" t="str">
        <f>IF('query (10)'!AI717="","",TRIM('query (10)'!AI717))</f>
        <v/>
      </c>
      <c r="AL717" s="42">
        <f t="shared" si="55"/>
        <v>2026</v>
      </c>
      <c r="AM717" s="42" t="str">
        <f t="shared" si="56"/>
        <v>2026-02</v>
      </c>
      <c r="AN717" s="42" t="str">
        <f t="shared" ca="1" si="57"/>
        <v/>
      </c>
      <c r="AO717" s="42" t="str">
        <f t="shared" si="58"/>
        <v>WA-697 | OUTER / INNER RING PART WASH MACHINE | KWD6 | HEAVY SMOKE | Time-based Maintenance | Mechanical | Part Change | Medium | Change filer Heavy smoke According to PM 6 Month Cycle | FILTER | FU-40 | PM 6 Month Cycle | เริ่มซ่อมงาน PM แล้ว รับผิดชอบโดย JAKKAPAT KHOTSOMBAT | จักรภัทร โคตรสมบัติ</v>
      </c>
      <c r="AP717" s="42" t="str">
        <f>_xlfn.TEXTJOIN("; ",TRUE,IF(COUNTA('query (10)'!A717:AK717)&lt;=6,"NEAR_EMPTY_ROW",""),IF($K717="","MISSING_STATUS",""),IF(AND($K717="เสร็จสิ้น",$Z717=""),"DONE_NO_ACTUAL_DATE",""),IF(AND($I717="Condition-based Maintenance",$AH717=""),"CBM_NO_MEASUREMENT",""),IF(OR($X717="",$X717=0),"INVALID_PERIOD",""),IF(AND($AA717&lt;&gt;"",$AB717&lt;&gt;"",$AB717&lt;$AA717),"DATE_SEQUENCE_ERROR",""),IF(AND($AB717&lt;&gt;"",$AB717&gt;DATE(2030,12,31)),"DATE_OUTLIER",""),IF($C717="","MISSING_QRCODE",""),IF($J717="UNKNOWN","UNKNOWN_PM_TYPE",""),IF($L717="UNKNOWN","UNKNOWN_STATUS",""))</f>
        <v/>
      </c>
      <c r="AQ717" s="42" t="str">
        <f t="shared" si="59"/>
        <v>NO</v>
      </c>
    </row>
    <row r="718" spans="1:43" x14ac:dyDescent="0.3">
      <c r="A718" s="38">
        <f>IF('query (10)'!A718="","",'query (10)'!A718)</f>
        <v>852</v>
      </c>
      <c r="B718" s="38">
        <f>IF('query (10)'!B718="","",'query (10)'!B718)</f>
        <v>18001</v>
      </c>
      <c r="C718" s="38" t="str">
        <f>TRIM(UPPER('query (10)'!M718))</f>
        <v>WA-835</v>
      </c>
      <c r="D718" s="38" t="str">
        <f>TRIM(UPPER(IFERROR(_xlfn.TEXTBEFORE('query (10)'!L718,"("),'query (10)'!L718)))</f>
        <v>FINISH WASH EQUIPMENT</v>
      </c>
      <c r="E718" s="38" t="str">
        <f>IFERROR(TRIM(UPPER(_xlfn.TEXTBEFORE(_xlfn.TEXTAFTER('query (10)'!L718,"("),")"))),"")</f>
        <v/>
      </c>
      <c r="F718" s="38" t="str">
        <f>TRIM('query (10)'!K718)</f>
        <v>KWD7</v>
      </c>
      <c r="G718" s="38" t="str">
        <f>IF('query (10)'!J718="","",'query (10)'!J718)</f>
        <v xml:space="preserve">Heavy smoke </v>
      </c>
      <c r="H718" s="38" t="str">
        <f>TRIM(UPPER('query (10)'!J718))</f>
        <v>HEAVY SMOKE</v>
      </c>
      <c r="I718" s="38" t="str">
        <f>IF('query (10)'!F718="","",'query (10)'!F718)</f>
        <v>Time-based Maintenance</v>
      </c>
      <c r="J718" s="38" t="str">
        <f>IF('query (10)'!F718="","",IFERROR(INDEX(Cleaning_Rules!$B$14:$B$17,MATCH(TRIM('query (10)'!F718),Cleaning_Rules!$A$14:$A$17,0)),"UNKNOWN"))</f>
        <v>TBM</v>
      </c>
      <c r="K718" s="38" t="str">
        <f>IF('query (10)'!G718="","",'query (10)'!G718)</f>
        <v>เสร็จสิ้น</v>
      </c>
      <c r="L718" s="38" t="str">
        <f>IF('query (10)'!G718="","MISSING",IFERROR(INDEX(Cleaning_Rules!$B$5:$B$10,MATCH(TRIM('query (10)'!G718),Cleaning_Rules!$A$5:$A$10,0)),"UNKNOWN"))</f>
        <v>COMPLETED</v>
      </c>
      <c r="M718" s="38" t="str">
        <f>IF('query (10)'!I718="","",'query (10)'!I718)</f>
        <v>Mechanical</v>
      </c>
      <c r="N718" s="38" t="str">
        <f>IF('query (10)'!O718="","",'query (10)'!O718)</f>
        <v>Part Change</v>
      </c>
      <c r="O718" s="38" t="str">
        <f>IF('query (10)'!P718="","",'query (10)'!P718)</f>
        <v>Medium</v>
      </c>
      <c r="P718" s="38" t="str">
        <f>IF('query (10)'!N718="","",'query (10)'!N718)</f>
        <v>Change filer Heavy smoke According to PM 6 Month Cycle</v>
      </c>
      <c r="Q718" s="38" t="str">
        <f>TRIM('query (10)'!N718)</f>
        <v>Change filer Heavy smoke According to PM 6 Month Cycle</v>
      </c>
      <c r="R718" s="38" t="str">
        <f>TRIM(UPPER('query (10)'!R718))</f>
        <v>FILTER</v>
      </c>
      <c r="S718" s="38" t="str">
        <f>TRIM(UPPER('query (10)'!S718))</f>
        <v>FU-40</v>
      </c>
      <c r="T718" s="38" t="str">
        <f>IF('query (10)'!Q718="","",TRIM(UPPER('query (10)'!Q718)))</f>
        <v/>
      </c>
      <c r="U718" s="38" t="str">
        <f>IF('query (10)'!T718="","",'query (10)'!T718)</f>
        <v/>
      </c>
      <c r="V718" s="39" t="str">
        <f>IF('query (10)'!T718="","",IFERROR(VALUE('query (10)'!T718),""))</f>
        <v/>
      </c>
      <c r="W718" s="40">
        <f>IF('query (10)'!U718="","",'query (10)'!U718)</f>
        <v>0</v>
      </c>
      <c r="X718" s="39">
        <f>IF('query (10)'!V718="","",'query (10)'!V718)</f>
        <v>180</v>
      </c>
      <c r="Y718" s="41">
        <f>IF('query (10)'!W718="","",'query (10)'!W718)</f>
        <v>46060</v>
      </c>
      <c r="Z718" s="41">
        <f>IF('query (10)'!X718="","",'query (10)'!X718)</f>
        <v>46069</v>
      </c>
      <c r="AA718" s="41">
        <f>IF('query (10)'!Y718="","",'query (10)'!Y718)</f>
        <v>46069</v>
      </c>
      <c r="AB718" s="41">
        <f>IF('query (10)'!Z718="","",'query (10)'!Z718)</f>
        <v>46249</v>
      </c>
      <c r="AC718" s="38" t="str">
        <f>IF(OR('query (10)'!AA718="",COUNTIF(Cleaning_Rules!$A$21:$A$26,TRIM('query (10)'!AA718))&gt;0),"",TRIM('query (10)'!AA718))</f>
        <v>PM 6 Month Cycle</v>
      </c>
      <c r="AD718" s="38" t="str">
        <f>IF('query (10)'!AB718="","",TRIM(IFERROR(_xlfn.TEXTBEFORE('query (10)'!AB718,"("),'query (10)'!AB718)))</f>
        <v>เริ่มซ่อมงาน PM แล้ว รับผิดชอบโดย KUNANON PARAWANWONG</v>
      </c>
      <c r="AE718" s="38" t="str">
        <f>IFERROR(LOWER(TRIM(_xlfn.TEXTBEFORE(_xlfn.TEXTAFTER('query (10)'!AB718,"("),")"))),"")</f>
        <v>parawanwong-k-3161@nsk.com</v>
      </c>
      <c r="AF718" s="38" t="str">
        <f>IF('query (10)'!AD718="","",TRIM('query (10)'!AD718))</f>
        <v>คุณานนต์ ปารวัณวงศ์</v>
      </c>
      <c r="AG718" s="38" t="str">
        <f>IF('query (10)'!AE718="","",TRIM('query (10)'!AE718))</f>
        <v>คุณานนต์ ปารวัณวงศ์</v>
      </c>
      <c r="AH718" s="38" t="str">
        <f>IF('query (10)'!AF718="","",IFERROR(VALUE('query (10)'!AF718),""))</f>
        <v/>
      </c>
      <c r="AI718" s="38" t="str">
        <f>IF('query (10)'!AG718="","",TRIM('query (10)'!AG718))</f>
        <v/>
      </c>
      <c r="AJ718" s="38" t="str">
        <f>IF('query (10)'!AH718="","",IFERROR(VALUE('query (10)'!AH718),""))</f>
        <v/>
      </c>
      <c r="AK718" s="38" t="str">
        <f>IF('query (10)'!AI718="","",TRIM('query (10)'!AI718))</f>
        <v/>
      </c>
      <c r="AL718" s="42">
        <f t="shared" si="55"/>
        <v>2026</v>
      </c>
      <c r="AM718" s="42" t="str">
        <f t="shared" si="56"/>
        <v>2026-02</v>
      </c>
      <c r="AN718" s="42" t="str">
        <f t="shared" ca="1" si="57"/>
        <v/>
      </c>
      <c r="AO718" s="42" t="str">
        <f t="shared" si="58"/>
        <v>WA-835 | FINISH WASH EQUIPMENT | KWD7 | HEAVY SMOKE | Time-based Maintenance | Mechanical | Part Change | Medium | Change filer Heavy smoke According to PM 6 Month Cycle | FILTER | FU-40 | PM 6 Month Cycle | เริ่มซ่อมงาน PM แล้ว รับผิดชอบโดย KUNANON PARAWANWONG | คุณานนต์ ปารวัณวงศ์</v>
      </c>
      <c r="AP718" s="42" t="str">
        <f>_xlfn.TEXTJOIN("; ",TRUE,IF(COUNTA('query (10)'!A718:AK718)&lt;=6,"NEAR_EMPTY_ROW",""),IF($K718="","MISSING_STATUS",""),IF(AND($K718="เสร็จสิ้น",$Z718=""),"DONE_NO_ACTUAL_DATE",""),IF(AND($I718="Condition-based Maintenance",$AH718=""),"CBM_NO_MEASUREMENT",""),IF(OR($X718="",$X718=0),"INVALID_PERIOD",""),IF(AND($AA718&lt;&gt;"",$AB718&lt;&gt;"",$AB718&lt;$AA718),"DATE_SEQUENCE_ERROR",""),IF(AND($AB718&lt;&gt;"",$AB718&gt;DATE(2030,12,31)),"DATE_OUTLIER",""),IF($C718="","MISSING_QRCODE",""),IF($J718="UNKNOWN","UNKNOWN_PM_TYPE",""),IF($L718="UNKNOWN","UNKNOWN_STATUS",""))</f>
        <v/>
      </c>
      <c r="AQ718" s="42" t="str">
        <f t="shared" si="59"/>
        <v>NO</v>
      </c>
    </row>
    <row r="719" spans="1:43" x14ac:dyDescent="0.3">
      <c r="A719" s="38">
        <f>IF('query (10)'!A719="","",'query (10)'!A719)</f>
        <v>853</v>
      </c>
      <c r="B719" s="38">
        <f>IF('query (10)'!B719="","",'query (10)'!B719)</f>
        <v>18002</v>
      </c>
      <c r="C719" s="38" t="str">
        <f>TRIM(UPPER('query (10)'!M719))</f>
        <v>WA-842</v>
      </c>
      <c r="D719" s="38" t="str">
        <f>TRIM(UPPER(IFERROR(_xlfn.TEXTBEFORE('query (10)'!L719,"("),'query (10)'!L719)))</f>
        <v>OUTER / INNER RING PART WASH MACHINE</v>
      </c>
      <c r="E719" s="38" t="str">
        <f>IFERROR(TRIM(UPPER(_xlfn.TEXTBEFORE(_xlfn.TEXTAFTER('query (10)'!L719,"("),")"))),"")</f>
        <v/>
      </c>
      <c r="F719" s="38" t="str">
        <f>TRIM('query (10)'!K719)</f>
        <v>KWD7</v>
      </c>
      <c r="G719" s="38" t="str">
        <f>IF('query (10)'!J719="","",'query (10)'!J719)</f>
        <v xml:space="preserve">Heavy smoke </v>
      </c>
      <c r="H719" s="38" t="str">
        <f>TRIM(UPPER('query (10)'!J719))</f>
        <v>HEAVY SMOKE</v>
      </c>
      <c r="I719" s="38" t="str">
        <f>IF('query (10)'!F719="","",'query (10)'!F719)</f>
        <v>Time-based Maintenance</v>
      </c>
      <c r="J719" s="38" t="str">
        <f>IF('query (10)'!F719="","",IFERROR(INDEX(Cleaning_Rules!$B$14:$B$17,MATCH(TRIM('query (10)'!F719),Cleaning_Rules!$A$14:$A$17,0)),"UNKNOWN"))</f>
        <v>TBM</v>
      </c>
      <c r="K719" s="38" t="str">
        <f>IF('query (10)'!G719="","",'query (10)'!G719)</f>
        <v>เสร็จสิ้น</v>
      </c>
      <c r="L719" s="38" t="str">
        <f>IF('query (10)'!G719="","MISSING",IFERROR(INDEX(Cleaning_Rules!$B$5:$B$10,MATCH(TRIM('query (10)'!G719),Cleaning_Rules!$A$5:$A$10,0)),"UNKNOWN"))</f>
        <v>COMPLETED</v>
      </c>
      <c r="M719" s="38" t="str">
        <f>IF('query (10)'!I719="","",'query (10)'!I719)</f>
        <v>Mechanical</v>
      </c>
      <c r="N719" s="38" t="str">
        <f>IF('query (10)'!O719="","",'query (10)'!O719)</f>
        <v>Part Change</v>
      </c>
      <c r="O719" s="38" t="str">
        <f>IF('query (10)'!P719="","",'query (10)'!P719)</f>
        <v>Medium</v>
      </c>
      <c r="P719" s="38" t="str">
        <f>IF('query (10)'!N719="","",'query (10)'!N719)</f>
        <v>Change filer Heavy smoke According to PM 6 Month Cycle</v>
      </c>
      <c r="Q719" s="38" t="str">
        <f>TRIM('query (10)'!N719)</f>
        <v>Change filer Heavy smoke According to PM 6 Month Cycle</v>
      </c>
      <c r="R719" s="38" t="str">
        <f>TRIM(UPPER('query (10)'!R719))</f>
        <v>FILTER</v>
      </c>
      <c r="S719" s="38" t="str">
        <f>TRIM(UPPER('query (10)'!S719))</f>
        <v>FU-40</v>
      </c>
      <c r="T719" s="38" t="str">
        <f>IF('query (10)'!Q719="","",TRIM(UPPER('query (10)'!Q719)))</f>
        <v/>
      </c>
      <c r="U719" s="38" t="str">
        <f>IF('query (10)'!T719="","",'query (10)'!T719)</f>
        <v/>
      </c>
      <c r="V719" s="39" t="str">
        <f>IF('query (10)'!T719="","",IFERROR(VALUE('query (10)'!T719),""))</f>
        <v/>
      </c>
      <c r="W719" s="40">
        <f>IF('query (10)'!U719="","",'query (10)'!U719)</f>
        <v>0</v>
      </c>
      <c r="X719" s="39">
        <f>IF('query (10)'!V719="","",'query (10)'!V719)</f>
        <v>180</v>
      </c>
      <c r="Y719" s="41">
        <f>IF('query (10)'!W719="","",'query (10)'!W719)</f>
        <v>46060</v>
      </c>
      <c r="Z719" s="41">
        <f>IF('query (10)'!X719="","",'query (10)'!X719)</f>
        <v>46069</v>
      </c>
      <c r="AA719" s="41">
        <f>IF('query (10)'!Y719="","",'query (10)'!Y719)</f>
        <v>46069</v>
      </c>
      <c r="AB719" s="41">
        <f>IF('query (10)'!Z719="","",'query (10)'!Z719)</f>
        <v>46249</v>
      </c>
      <c r="AC719" s="38" t="str">
        <f>IF(OR('query (10)'!AA719="",COUNTIF(Cleaning_Rules!$A$21:$A$26,TRIM('query (10)'!AA719))&gt;0),"",TRIM('query (10)'!AA719))</f>
        <v>PM 6 Month Cycle</v>
      </c>
      <c r="AD719" s="38" t="str">
        <f>IF('query (10)'!AB719="","",TRIM(IFERROR(_xlfn.TEXTBEFORE('query (10)'!AB719,"("),'query (10)'!AB719)))</f>
        <v>เริ่มซ่อมงาน PM แล้ว รับผิดชอบโดย KUNANON PARAWANWONG</v>
      </c>
      <c r="AE719" s="38" t="str">
        <f>IFERROR(LOWER(TRIM(_xlfn.TEXTBEFORE(_xlfn.TEXTAFTER('query (10)'!AB719,"("),")"))),"")</f>
        <v>parawanwong-k-3161@nsk.com</v>
      </c>
      <c r="AF719" s="38" t="str">
        <f>IF('query (10)'!AD719="","",TRIM('query (10)'!AD719))</f>
        <v>คุณานนต์ ปารวัณวงศ์</v>
      </c>
      <c r="AG719" s="38" t="str">
        <f>IF('query (10)'!AE719="","",TRIM('query (10)'!AE719))</f>
        <v>คุณานนต์ ปารวัณวงศ์</v>
      </c>
      <c r="AH719" s="38" t="str">
        <f>IF('query (10)'!AF719="","",IFERROR(VALUE('query (10)'!AF719),""))</f>
        <v/>
      </c>
      <c r="AI719" s="38" t="str">
        <f>IF('query (10)'!AG719="","",TRIM('query (10)'!AG719))</f>
        <v/>
      </c>
      <c r="AJ719" s="38" t="str">
        <f>IF('query (10)'!AH719="","",IFERROR(VALUE('query (10)'!AH719),""))</f>
        <v/>
      </c>
      <c r="AK719" s="38" t="str">
        <f>IF('query (10)'!AI719="","",TRIM('query (10)'!AI719))</f>
        <v/>
      </c>
      <c r="AL719" s="42">
        <f t="shared" si="55"/>
        <v>2026</v>
      </c>
      <c r="AM719" s="42" t="str">
        <f t="shared" si="56"/>
        <v>2026-02</v>
      </c>
      <c r="AN719" s="42" t="str">
        <f t="shared" ca="1" si="57"/>
        <v/>
      </c>
      <c r="AO719" s="42" t="str">
        <f t="shared" si="58"/>
        <v>WA-842 | OUTER / INNER RING PART WASH MACHINE | KWD7 | HEAVY SMOKE | Time-based Maintenance | Mechanical | Part Change | Medium | Change filer Heavy smoke According to PM 6 Month Cycle | FILTER | FU-40 | PM 6 Month Cycle | เริ่มซ่อมงาน PM แล้ว รับผิดชอบโดย KUNANON PARAWANWONG | คุณานนต์ ปารวัณวงศ์</v>
      </c>
      <c r="AP719" s="42" t="str">
        <f>_xlfn.TEXTJOIN("; ",TRUE,IF(COUNTA('query (10)'!A719:AK719)&lt;=6,"NEAR_EMPTY_ROW",""),IF($K719="","MISSING_STATUS",""),IF(AND($K719="เสร็จสิ้น",$Z719=""),"DONE_NO_ACTUAL_DATE",""),IF(AND($I719="Condition-based Maintenance",$AH719=""),"CBM_NO_MEASUREMENT",""),IF(OR($X719="",$X719=0),"INVALID_PERIOD",""),IF(AND($AA719&lt;&gt;"",$AB719&lt;&gt;"",$AB719&lt;$AA719),"DATE_SEQUENCE_ERROR",""),IF(AND($AB719&lt;&gt;"",$AB719&gt;DATE(2030,12,31)),"DATE_OUTLIER",""),IF($C719="","MISSING_QRCODE",""),IF($J719="UNKNOWN","UNKNOWN_PM_TYPE",""),IF($L719="UNKNOWN","UNKNOWN_STATUS",""))</f>
        <v/>
      </c>
      <c r="AQ719" s="42" t="str">
        <f t="shared" si="59"/>
        <v>NO</v>
      </c>
    </row>
    <row r="720" spans="1:43" x14ac:dyDescent="0.3">
      <c r="A720" s="38">
        <f>IF('query (10)'!A720="","",'query (10)'!A720)</f>
        <v>854</v>
      </c>
      <c r="B720" s="38">
        <f>IF('query (10)'!B720="","",'query (10)'!B720)</f>
        <v>17873</v>
      </c>
      <c r="C720" s="38" t="str">
        <f>TRIM(UPPER('query (10)'!M720))</f>
        <v>GR-254</v>
      </c>
      <c r="D720" s="38" t="str">
        <f>TRIM(UPPER(IFERROR(_xlfn.TEXTBEFORE('query (10)'!L720,"("),'query (10)'!L720)))</f>
        <v>INNER RING BORE GRINDING MACHINE</v>
      </c>
      <c r="E720" s="38" t="str">
        <f>IFERROR(TRIM(UPPER(_xlfn.TEXTBEFORE(_xlfn.TEXTAFTER('query (10)'!L720,"("),")"))),"")</f>
        <v/>
      </c>
      <c r="F720" s="38" t="str">
        <f>TRIM('query (10)'!K720)</f>
        <v>KWD2</v>
      </c>
      <c r="G720" s="38" t="str">
        <f>IF('query (10)'!J720="","",'query (10)'!J720)</f>
        <v xml:space="preserve">AG </v>
      </c>
      <c r="H720" s="38" t="str">
        <f>TRIM(UPPER('query (10)'!J720))</f>
        <v>AG</v>
      </c>
      <c r="I720" s="38" t="str">
        <f>IF('query (10)'!F720="","",'query (10)'!F720)</f>
        <v>Time-based Maintenance</v>
      </c>
      <c r="J720" s="38" t="str">
        <f>IF('query (10)'!F720="","",IFERROR(INDEX(Cleaning_Rules!$B$14:$B$17,MATCH(TRIM('query (10)'!F720),Cleaning_Rules!$A$14:$A$17,0)),"UNKNOWN"))</f>
        <v>TBM</v>
      </c>
      <c r="K720" s="38" t="str">
        <f>IF('query (10)'!G720="","",'query (10)'!G720)</f>
        <v>เสร็จสิ้น</v>
      </c>
      <c r="L720" s="38" t="str">
        <f>IF('query (10)'!G720="","MISSING",IFERROR(INDEX(Cleaning_Rules!$B$5:$B$10,MATCH(TRIM('query (10)'!G720),Cleaning_Rules!$A$5:$A$10,0)),"UNKNOWN"))</f>
        <v>COMPLETED</v>
      </c>
      <c r="M720" s="38" t="str">
        <f>IF('query (10)'!I720="","",'query (10)'!I720)</f>
        <v>Mechanical</v>
      </c>
      <c r="N720" s="38" t="str">
        <f>IF('query (10)'!O720="","",'query (10)'!O720)</f>
        <v>Part Change</v>
      </c>
      <c r="O720" s="38" t="str">
        <f>IF('query (10)'!P720="","",'query (10)'!P720)</f>
        <v>Medium</v>
      </c>
      <c r="P720" s="38" t="str">
        <f>IF('query (10)'!N720="","",'query (10)'!N720)</f>
        <v xml:space="preserve">Change seal kit air cylinder AG. up-down to cycle pm 6M.
- seal kit MXS20 = 1 EA.
</v>
      </c>
      <c r="Q720" s="38" t="str">
        <f>TRIM('query (10)'!N720)</f>
        <v xml:space="preserve">Change seal kit air cylinder AG. up-down to cycle pm 6M.
- seal kit MXS20 = 1 EA.
</v>
      </c>
      <c r="R720" s="38" t="str">
        <f>TRIM(UPPER('query (10)'!R720))</f>
        <v>SEAL KIT</v>
      </c>
      <c r="S720" s="38" t="str">
        <f>TRIM(UPPER('query (10)'!S720))</f>
        <v>MXS20P-PS</v>
      </c>
      <c r="T720" s="38" t="str">
        <f>IF('query (10)'!Q720="","",TRIM(UPPER('query (10)'!Q720)))</f>
        <v/>
      </c>
      <c r="U720" s="38" t="str">
        <f>IF('query (10)'!T720="","",'query (10)'!T720)</f>
        <v/>
      </c>
      <c r="V720" s="39" t="str">
        <f>IF('query (10)'!T720="","",IFERROR(VALUE('query (10)'!T720),""))</f>
        <v/>
      </c>
      <c r="W720" s="40">
        <f>IF('query (10)'!U720="","",'query (10)'!U720)</f>
        <v>0</v>
      </c>
      <c r="X720" s="39">
        <f>IF('query (10)'!V720="","",'query (10)'!V720)</f>
        <v>180</v>
      </c>
      <c r="Y720" s="41">
        <f>IF('query (10)'!W720="","",'query (10)'!W720)</f>
        <v>46055</v>
      </c>
      <c r="Z720" s="41">
        <f>IF('query (10)'!X720="","",'query (10)'!X720)</f>
        <v>46070</v>
      </c>
      <c r="AA720" s="41">
        <f>IF('query (10)'!Y720="","",'query (10)'!Y720)</f>
        <v>46070</v>
      </c>
      <c r="AB720" s="41">
        <f>IF('query (10)'!Z720="","",'query (10)'!Z720)</f>
        <v>46250</v>
      </c>
      <c r="AC720" s="38" t="str">
        <f>IF(OR('query (10)'!AA720="",COUNTIF(Cleaning_Rules!$A$21:$A$26,TRIM('query (10)'!AA720))&gt;0),"",TRIM('query (10)'!AA720))</f>
        <v/>
      </c>
      <c r="AD720" s="38" t="str">
        <f>IF('query (10)'!AB720="","",TRIM(IFERROR(_xlfn.TEXTBEFORE('query (10)'!AB720,"("),'query (10)'!AB720)))</f>
        <v>เริ่มซ่อมงาน PM แล้ว รับผิดชอบโดย JAKKAPAT KHOTSOMBAT</v>
      </c>
      <c r="AE720" s="38" t="str">
        <f>IFERROR(LOWER(TRIM(_xlfn.TEXTBEFORE(_xlfn.TEXTAFTER('query (10)'!AB720,"("),")"))),"")</f>
        <v>jakkapat@nsk.com</v>
      </c>
      <c r="AF720" s="38" t="str">
        <f>IF('query (10)'!AD720="","",TRIM('query (10)'!AD720))</f>
        <v>คุณานนต์ ปารวัณวงศ์</v>
      </c>
      <c r="AG720" s="38" t="str">
        <f>IF('query (10)'!AE720="","",TRIM('query (10)'!AE720))</f>
        <v>จักรภัทร โคตรสมบัติ</v>
      </c>
      <c r="AH720" s="38" t="str">
        <f>IF('query (10)'!AF720="","",IFERROR(VALUE('query (10)'!AF720),""))</f>
        <v/>
      </c>
      <c r="AI720" s="38" t="str">
        <f>IF('query (10)'!AG720="","",TRIM('query (10)'!AG720))</f>
        <v/>
      </c>
      <c r="AJ720" s="38" t="str">
        <f>IF('query (10)'!AH720="","",IFERROR(VALUE('query (10)'!AH720),""))</f>
        <v/>
      </c>
      <c r="AK720" s="38" t="str">
        <f>IF('query (10)'!AI720="","",TRIM('query (10)'!AI720))</f>
        <v/>
      </c>
      <c r="AL720" s="42">
        <f t="shared" si="55"/>
        <v>2026</v>
      </c>
      <c r="AM720" s="42" t="str">
        <f t="shared" si="56"/>
        <v>2026-02</v>
      </c>
      <c r="AN720" s="42" t="str">
        <f t="shared" ca="1" si="57"/>
        <v/>
      </c>
      <c r="AO720" s="42" t="str">
        <f t="shared" si="58"/>
        <v>GR-254 | INNER RING BORE GRINDING MACHINE | KWD2 | AG | Time-based Maintenance | Mechanical | Part Change | Medium | Change seal kit air cylinder AG. up-down to cycle pm 6M.
- seal kit MXS20 = 1 EA.
 | SEAL KIT | MXS20P-PS | เริ่มซ่อมงาน PM แล้ว รับผิดชอบโดย JAKKAPAT KHOTSOMBAT | จักรภัทร โคตรสมบัติ</v>
      </c>
      <c r="AP720" s="42" t="str">
        <f>_xlfn.TEXTJOIN("; ",TRUE,IF(COUNTA('query (10)'!A720:AK720)&lt;=6,"NEAR_EMPTY_ROW",""),IF($K720="","MISSING_STATUS",""),IF(AND($K720="เสร็จสิ้น",$Z720=""),"DONE_NO_ACTUAL_DATE",""),IF(AND($I720="Condition-based Maintenance",$AH720=""),"CBM_NO_MEASUREMENT",""),IF(OR($X720="",$X720=0),"INVALID_PERIOD",""),IF(AND($AA720&lt;&gt;"",$AB720&lt;&gt;"",$AB720&lt;$AA720),"DATE_SEQUENCE_ERROR",""),IF(AND($AB720&lt;&gt;"",$AB720&gt;DATE(2030,12,31)),"DATE_OUTLIER",""),IF($C720="","MISSING_QRCODE",""),IF($J720="UNKNOWN","UNKNOWN_PM_TYPE",""),IF($L720="UNKNOWN","UNKNOWN_STATUS",""))</f>
        <v/>
      </c>
      <c r="AQ720" s="42" t="str">
        <f t="shared" si="59"/>
        <v>NO</v>
      </c>
    </row>
    <row r="721" spans="1:43" x14ac:dyDescent="0.3">
      <c r="A721" s="38">
        <f>IF('query (10)'!A721="","",'query (10)'!A721)</f>
        <v>855</v>
      </c>
      <c r="B721" s="38">
        <f>IF('query (10)'!B721="","",'query (10)'!B721)</f>
        <v>17920</v>
      </c>
      <c r="C721" s="38" t="str">
        <f>TRIM(UPPER('query (10)'!M721))</f>
        <v>GR-340</v>
      </c>
      <c r="D721" s="38" t="str">
        <f>TRIM(UPPER(IFERROR(_xlfn.TEXTBEFORE('query (10)'!L721,"("),'query (10)'!L721)))</f>
        <v>INNER RING BORE GRINDING MACHINE</v>
      </c>
      <c r="E721" s="38" t="str">
        <f>IFERROR(TRIM(UPPER(_xlfn.TEXTBEFORE(_xlfn.TEXTAFTER('query (10)'!L721,"("),")"))),"")</f>
        <v/>
      </c>
      <c r="F721" s="38" t="str">
        <f>TRIM('query (10)'!K721)</f>
        <v>KWD3</v>
      </c>
      <c r="G721" s="38" t="str">
        <f>IF('query (10)'!J721="","",'query (10)'!J721)</f>
        <v xml:space="preserve">AG </v>
      </c>
      <c r="H721" s="38" t="str">
        <f>TRIM(UPPER('query (10)'!J721))</f>
        <v>AG</v>
      </c>
      <c r="I721" s="38" t="str">
        <f>IF('query (10)'!F721="","",'query (10)'!F721)</f>
        <v>Time-based Maintenance</v>
      </c>
      <c r="J721" s="38" t="str">
        <f>IF('query (10)'!F721="","",IFERROR(INDEX(Cleaning_Rules!$B$14:$B$17,MATCH(TRIM('query (10)'!F721),Cleaning_Rules!$A$14:$A$17,0)),"UNKNOWN"))</f>
        <v>TBM</v>
      </c>
      <c r="K721" s="38" t="str">
        <f>IF('query (10)'!G721="","",'query (10)'!G721)</f>
        <v>เสร็จสิ้น</v>
      </c>
      <c r="L721" s="38" t="str">
        <f>IF('query (10)'!G721="","MISSING",IFERROR(INDEX(Cleaning_Rules!$B$5:$B$10,MATCH(TRIM('query (10)'!G721),Cleaning_Rules!$A$5:$A$10,0)),"UNKNOWN"))</f>
        <v>COMPLETED</v>
      </c>
      <c r="M721" s="38" t="str">
        <f>IF('query (10)'!I721="","",'query (10)'!I721)</f>
        <v>Mechanical</v>
      </c>
      <c r="N721" s="38" t="str">
        <f>IF('query (10)'!O721="","",'query (10)'!O721)</f>
        <v>Part Change</v>
      </c>
      <c r="O721" s="38" t="str">
        <f>IF('query (10)'!P721="","",'query (10)'!P721)</f>
        <v>Medium</v>
      </c>
      <c r="P721" s="38" t="str">
        <f>IF('query (10)'!N721="","",'query (10)'!N721)</f>
        <v xml:space="preserve">Change seal kit air cylinder AG. up-down to cycle pm 6M.
- seal kit MXS20 = 1 EA.
</v>
      </c>
      <c r="Q721" s="38" t="str">
        <f>TRIM('query (10)'!N721)</f>
        <v xml:space="preserve">Change seal kit air cylinder AG. up-down to cycle pm 6M.
- seal kit MXS20 = 1 EA.
</v>
      </c>
      <c r="R721" s="38" t="str">
        <f>TRIM(UPPER('query (10)'!R721))</f>
        <v>SEAL KIT</v>
      </c>
      <c r="S721" s="38" t="str">
        <f>TRIM(UPPER('query (10)'!S721))</f>
        <v>MXS20P-PS</v>
      </c>
      <c r="T721" s="38" t="str">
        <f>IF('query (10)'!Q721="","",TRIM(UPPER('query (10)'!Q721)))</f>
        <v/>
      </c>
      <c r="U721" s="38" t="str">
        <f>IF('query (10)'!T721="","",'query (10)'!T721)</f>
        <v/>
      </c>
      <c r="V721" s="39" t="str">
        <f>IF('query (10)'!T721="","",IFERROR(VALUE('query (10)'!T721),""))</f>
        <v/>
      </c>
      <c r="W721" s="40">
        <f>IF('query (10)'!U721="","",'query (10)'!U721)</f>
        <v>0</v>
      </c>
      <c r="X721" s="39">
        <f>IF('query (10)'!V721="","",'query (10)'!V721)</f>
        <v>180</v>
      </c>
      <c r="Y721" s="41">
        <f>IF('query (10)'!W721="","",'query (10)'!W721)</f>
        <v>46056</v>
      </c>
      <c r="Z721" s="41">
        <f>IF('query (10)'!X721="","",'query (10)'!X721)</f>
        <v>46067</v>
      </c>
      <c r="AA721" s="41">
        <f>IF('query (10)'!Y721="","",'query (10)'!Y721)</f>
        <v>46067</v>
      </c>
      <c r="AB721" s="41">
        <f>IF('query (10)'!Z721="","",'query (10)'!Z721)</f>
        <v>46247</v>
      </c>
      <c r="AC721" s="38" t="str">
        <f>IF(OR('query (10)'!AA721="",COUNTIF(Cleaning_Rules!$A$21:$A$26,TRIM('query (10)'!AA721))&gt;0),"",TRIM('query (10)'!AA721))</f>
        <v/>
      </c>
      <c r="AD721" s="38" t="str">
        <f>IF('query (10)'!AB721="","",TRIM(IFERROR(_xlfn.TEXTBEFORE('query (10)'!AB721,"("),'query (10)'!AB721)))</f>
        <v>เริ่มซ่อมงาน PM แล้ว รับผิดชอบโดย CHETSADA PHIWBANG</v>
      </c>
      <c r="AE721" s="38" t="str">
        <f>IFERROR(LOWER(TRIM(_xlfn.TEXTBEFORE(_xlfn.TEXTAFTER('query (10)'!AB721,"("),")"))),"")</f>
        <v>chetsada@nsk.com</v>
      </c>
      <c r="AF721" s="38" t="str">
        <f>IF('query (10)'!AD721="","",TRIM('query (10)'!AD721))</f>
        <v>คุณานนต์ ปารวัณวงศ์</v>
      </c>
      <c r="AG721" s="38" t="str">
        <f>IF('query (10)'!AE721="","",TRIM('query (10)'!AE721))</f>
        <v>เจษฎา ผิวบาง</v>
      </c>
      <c r="AH721" s="38" t="str">
        <f>IF('query (10)'!AF721="","",IFERROR(VALUE('query (10)'!AF721),""))</f>
        <v/>
      </c>
      <c r="AI721" s="38" t="str">
        <f>IF('query (10)'!AG721="","",TRIM('query (10)'!AG721))</f>
        <v/>
      </c>
      <c r="AJ721" s="38" t="str">
        <f>IF('query (10)'!AH721="","",IFERROR(VALUE('query (10)'!AH721),""))</f>
        <v/>
      </c>
      <c r="AK721" s="38" t="str">
        <f>IF('query (10)'!AI721="","",TRIM('query (10)'!AI721))</f>
        <v/>
      </c>
      <c r="AL721" s="42">
        <f t="shared" si="55"/>
        <v>2026</v>
      </c>
      <c r="AM721" s="42" t="str">
        <f t="shared" si="56"/>
        <v>2026-02</v>
      </c>
      <c r="AN721" s="42" t="str">
        <f t="shared" ca="1" si="57"/>
        <v/>
      </c>
      <c r="AO721" s="42" t="str">
        <f t="shared" si="58"/>
        <v>GR-340 | INNER RING BORE GRINDING MACHINE | KWD3 | AG | Time-based Maintenance | Mechanical | Part Change | Medium | Change seal kit air cylinder AG. up-down to cycle pm 6M.
- seal kit MXS20 = 1 EA.
 | SEAL KIT | MXS20P-PS | เริ่มซ่อมงาน PM แล้ว รับผิดชอบโดย CHETSADA PHIWBANG | เจษฎา ผิวบาง</v>
      </c>
      <c r="AP721" s="42" t="str">
        <f>_xlfn.TEXTJOIN("; ",TRUE,IF(COUNTA('query (10)'!A721:AK721)&lt;=6,"NEAR_EMPTY_ROW",""),IF($K721="","MISSING_STATUS",""),IF(AND($K721="เสร็จสิ้น",$Z721=""),"DONE_NO_ACTUAL_DATE",""),IF(AND($I721="Condition-based Maintenance",$AH721=""),"CBM_NO_MEASUREMENT",""),IF(OR($X721="",$X721=0),"INVALID_PERIOD",""),IF(AND($AA721&lt;&gt;"",$AB721&lt;&gt;"",$AB721&lt;$AA721),"DATE_SEQUENCE_ERROR",""),IF(AND($AB721&lt;&gt;"",$AB721&gt;DATE(2030,12,31)),"DATE_OUTLIER",""),IF($C721="","MISSING_QRCODE",""),IF($J721="UNKNOWN","UNKNOWN_PM_TYPE",""),IF($L721="UNKNOWN","UNKNOWN_STATUS",""))</f>
        <v/>
      </c>
      <c r="AQ721" s="42" t="str">
        <f t="shared" si="59"/>
        <v>NO</v>
      </c>
    </row>
    <row r="722" spans="1:43" x14ac:dyDescent="0.3">
      <c r="A722" s="38">
        <f>IF('query (10)'!A722="","",'query (10)'!A722)</f>
        <v>857</v>
      </c>
      <c r="B722" s="38" t="str">
        <f>IF('query (10)'!B722="","",'query (10)'!B722)</f>
        <v/>
      </c>
      <c r="C722" s="38" t="str">
        <f>TRIM(UPPER('query (10)'!M722))</f>
        <v>GR-462</v>
      </c>
      <c r="D722" s="38" t="str">
        <f>TRIM(UPPER(IFERROR(_xlfn.TEXTBEFORE('query (10)'!L722,"("),'query (10)'!L722)))</f>
        <v>INNER RING BORE GRINDING MACHINE</v>
      </c>
      <c r="E722" s="38" t="str">
        <f>IFERROR(TRIM(UPPER(_xlfn.TEXTBEFORE(_xlfn.TEXTAFTER('query (10)'!L722,"("),")"))),"")</f>
        <v/>
      </c>
      <c r="F722" s="38" t="str">
        <f>TRIM('query (10)'!K722)</f>
        <v>KWD4</v>
      </c>
      <c r="G722" s="38" t="str">
        <f>IF('query (10)'!J722="","",'query (10)'!J722)</f>
        <v xml:space="preserve">AG </v>
      </c>
      <c r="H722" s="38" t="str">
        <f>TRIM(UPPER('query (10)'!J722))</f>
        <v>AG</v>
      </c>
      <c r="I722" s="38" t="str">
        <f>IF('query (10)'!F722="","",'query (10)'!F722)</f>
        <v>Time-based Maintenance</v>
      </c>
      <c r="J722" s="38" t="str">
        <f>IF('query (10)'!F722="","",IFERROR(INDEX(Cleaning_Rules!$B$14:$B$17,MATCH(TRIM('query (10)'!F722),Cleaning_Rules!$A$14:$A$17,0)),"UNKNOWN"))</f>
        <v>TBM</v>
      </c>
      <c r="K722" s="38" t="str">
        <f>IF('query (10)'!G722="","",'query (10)'!G722)</f>
        <v>เลื่อนแผน</v>
      </c>
      <c r="L722" s="38" t="str">
        <f>IF('query (10)'!G722="","MISSING",IFERROR(INDEX(Cleaning_Rules!$B$5:$B$10,MATCH(TRIM('query (10)'!G722),Cleaning_Rules!$A$5:$A$10,0)),"UNKNOWN"))</f>
        <v>POSTPONED</v>
      </c>
      <c r="M722" s="38" t="str">
        <f>IF('query (10)'!I722="","",'query (10)'!I722)</f>
        <v>Mechanical</v>
      </c>
      <c r="N722" s="38" t="str">
        <f>IF('query (10)'!O722="","",'query (10)'!O722)</f>
        <v>Part Change</v>
      </c>
      <c r="O722" s="38" t="str">
        <f>IF('query (10)'!P722="","",'query (10)'!P722)</f>
        <v>Medium</v>
      </c>
      <c r="P722" s="38" t="str">
        <f>IF('query (10)'!N722="","",'query (10)'!N722)</f>
        <v xml:space="preserve">Change seal kit air cylinder AG. up-down to cycle pm 6M.
- seal kit MXS20 = 1 EA.
</v>
      </c>
      <c r="Q722" s="38" t="str">
        <f>TRIM('query (10)'!N722)</f>
        <v xml:space="preserve">Change seal kit air cylinder AG. up-down to cycle pm 6M.
- seal kit MXS20 = 1 EA.
</v>
      </c>
      <c r="R722" s="38" t="str">
        <f>TRIM(UPPER('query (10)'!R722))</f>
        <v>SEAL KIT</v>
      </c>
      <c r="S722" s="38" t="str">
        <f>TRIM(UPPER('query (10)'!S722))</f>
        <v>MXS20P-PS</v>
      </c>
      <c r="T722" s="38" t="str">
        <f>IF('query (10)'!Q722="","",TRIM(UPPER('query (10)'!Q722)))</f>
        <v/>
      </c>
      <c r="U722" s="38" t="str">
        <f>IF('query (10)'!T722="","",'query (10)'!T722)</f>
        <v/>
      </c>
      <c r="V722" s="39" t="str">
        <f>IF('query (10)'!T722="","",IFERROR(VALUE('query (10)'!T722),""))</f>
        <v/>
      </c>
      <c r="W722" s="40">
        <f>IF('query (10)'!U722="","",'query (10)'!U722)</f>
        <v>0</v>
      </c>
      <c r="X722" s="39">
        <f>IF('query (10)'!V722="","",'query (10)'!V722)</f>
        <v>180</v>
      </c>
      <c r="Y722" s="41">
        <f>IF('query (10)'!W722="","",'query (10)'!W722)</f>
        <v>46057</v>
      </c>
      <c r="Z722" s="41" t="str">
        <f>IF('query (10)'!X722="","",'query (10)'!X722)</f>
        <v/>
      </c>
      <c r="AA722" s="41">
        <f>IF('query (10)'!Y722="","",'query (10)'!Y722)</f>
        <v>46057</v>
      </c>
      <c r="AB722" s="41">
        <f>IF('query (10)'!Z722="","",'query (10)'!Z722)</f>
        <v>46237</v>
      </c>
      <c r="AC722" s="38" t="str">
        <f>IF(OR('query (10)'!AA722="",COUNTIF(Cleaning_Rules!$A$21:$A$26,TRIM('query (10)'!AA722))&gt;0),"",TRIM('query (10)'!AA722))</f>
        <v/>
      </c>
      <c r="AD722" s="38" t="str">
        <f>IF('query (10)'!AB722="","",TRIM(IFERROR(_xlfn.TEXTBEFORE('query (10)'!AB722,"("),'query (10)'!AB722)))</f>
        <v/>
      </c>
      <c r="AE722" s="38" t="str">
        <f>IFERROR(LOWER(TRIM(_xlfn.TEXTBEFORE(_xlfn.TEXTAFTER('query (10)'!AB722,"("),")"))),"")</f>
        <v/>
      </c>
      <c r="AF722" s="38" t="str">
        <f>IF('query (10)'!AD722="","",TRIM('query (10)'!AD722))</f>
        <v>คุณานนต์ ปารวัณวงศ์</v>
      </c>
      <c r="AG722" s="38" t="str">
        <f>IF('query (10)'!AE722="","",TRIM('query (10)'!AE722))</f>
        <v>คุณานนต์ ปารวัณวงศ์</v>
      </c>
      <c r="AH722" s="38" t="str">
        <f>IF('query (10)'!AF722="","",IFERROR(VALUE('query (10)'!AF722),""))</f>
        <v/>
      </c>
      <c r="AI722" s="38" t="str">
        <f>IF('query (10)'!AG722="","",TRIM('query (10)'!AG722))</f>
        <v/>
      </c>
      <c r="AJ722" s="38" t="str">
        <f>IF('query (10)'!AH722="","",IFERROR(VALUE('query (10)'!AH722),""))</f>
        <v/>
      </c>
      <c r="AK722" s="38" t="str">
        <f>IF('query (10)'!AI722="","",TRIM('query (10)'!AI722))</f>
        <v/>
      </c>
      <c r="AL722" s="42">
        <f t="shared" si="55"/>
        <v>2026</v>
      </c>
      <c r="AM722" s="42" t="str">
        <f t="shared" si="56"/>
        <v>2026-02</v>
      </c>
      <c r="AN722" s="42" t="str">
        <f t="shared" ca="1" si="57"/>
        <v>OVERDUE</v>
      </c>
      <c r="AO722" s="42" t="str">
        <f t="shared" si="58"/>
        <v>GR-462 | INNER RING BORE GRINDING MACHINE | KWD4 | AG | Time-based Maintenance | Mechanical | Part Change | Medium | Change seal kit air cylinder AG. up-down to cycle pm 6M.
- seal kit MXS20 = 1 EA.
 | SEAL KIT | MXS20P-PS | คุณานนต์ ปารวัณวงศ์</v>
      </c>
      <c r="AP722" s="42" t="str">
        <f>_xlfn.TEXTJOIN("; ",TRUE,IF(COUNTA('query (10)'!A722:AK722)&lt;=6,"NEAR_EMPTY_ROW",""),IF($K722="","MISSING_STATUS",""),IF(AND($K722="เสร็จสิ้น",$Z722=""),"DONE_NO_ACTUAL_DATE",""),IF(AND($I722="Condition-based Maintenance",$AH722=""),"CBM_NO_MEASUREMENT",""),IF(OR($X722="",$X722=0),"INVALID_PERIOD",""),IF(AND($AA722&lt;&gt;"",$AB722&lt;&gt;"",$AB722&lt;$AA722),"DATE_SEQUENCE_ERROR",""),IF(AND($AB722&lt;&gt;"",$AB722&gt;DATE(2030,12,31)),"DATE_OUTLIER",""),IF($C722="","MISSING_QRCODE",""),IF($J722="UNKNOWN","UNKNOWN_PM_TYPE",""),IF($L722="UNKNOWN","UNKNOWN_STATUS",""))</f>
        <v/>
      </c>
      <c r="AQ722" s="42" t="str">
        <f t="shared" si="59"/>
        <v>NO</v>
      </c>
    </row>
    <row r="723" spans="1:43" x14ac:dyDescent="0.3">
      <c r="A723" s="38">
        <f>IF('query (10)'!A723="","",'query (10)'!A723)</f>
        <v>859</v>
      </c>
      <c r="B723" s="38">
        <f>IF('query (10)'!B723="","",'query (10)'!B723)</f>
        <v>17945</v>
      </c>
      <c r="C723" s="38" t="str">
        <f>TRIM(UPPER('query (10)'!M723))</f>
        <v>GR-579</v>
      </c>
      <c r="D723" s="38" t="str">
        <f>TRIM(UPPER(IFERROR(_xlfn.TEXTBEFORE('query (10)'!L723,"("),'query (10)'!L723)))</f>
        <v>INNER RING BORE GRINDING MACHINE</v>
      </c>
      <c r="E723" s="38" t="str">
        <f>IFERROR(TRIM(UPPER(_xlfn.TEXTBEFORE(_xlfn.TEXTAFTER('query (10)'!L723,"("),")"))),"")</f>
        <v/>
      </c>
      <c r="F723" s="38" t="str">
        <f>TRIM('query (10)'!K723)</f>
        <v>KWD5</v>
      </c>
      <c r="G723" s="38" t="str">
        <f>IF('query (10)'!J723="","",'query (10)'!J723)</f>
        <v xml:space="preserve">AG </v>
      </c>
      <c r="H723" s="38" t="str">
        <f>TRIM(UPPER('query (10)'!J723))</f>
        <v>AG</v>
      </c>
      <c r="I723" s="38" t="str">
        <f>IF('query (10)'!F723="","",'query (10)'!F723)</f>
        <v>Time-based Maintenance</v>
      </c>
      <c r="J723" s="38" t="str">
        <f>IF('query (10)'!F723="","",IFERROR(INDEX(Cleaning_Rules!$B$14:$B$17,MATCH(TRIM('query (10)'!F723),Cleaning_Rules!$A$14:$A$17,0)),"UNKNOWN"))</f>
        <v>TBM</v>
      </c>
      <c r="K723" s="38" t="str">
        <f>IF('query (10)'!G723="","",'query (10)'!G723)</f>
        <v>เสร็จสิ้น</v>
      </c>
      <c r="L723" s="38" t="str">
        <f>IF('query (10)'!G723="","MISSING",IFERROR(INDEX(Cleaning_Rules!$B$5:$B$10,MATCH(TRIM('query (10)'!G723),Cleaning_Rules!$A$5:$A$10,0)),"UNKNOWN"))</f>
        <v>COMPLETED</v>
      </c>
      <c r="M723" s="38" t="str">
        <f>IF('query (10)'!I723="","",'query (10)'!I723)</f>
        <v>Mechanical</v>
      </c>
      <c r="N723" s="38" t="str">
        <f>IF('query (10)'!O723="","",'query (10)'!O723)</f>
        <v>Part Change</v>
      </c>
      <c r="O723" s="38" t="str">
        <f>IF('query (10)'!P723="","",'query (10)'!P723)</f>
        <v>Medium</v>
      </c>
      <c r="P723" s="38" t="str">
        <f>IF('query (10)'!N723="","",'query (10)'!N723)</f>
        <v xml:space="preserve">Change seal kit air cylinder AG. up-down to cycle pm 6M.
- seal kit MXS20 = 1 EA.
</v>
      </c>
      <c r="Q723" s="38" t="str">
        <f>TRIM('query (10)'!N723)</f>
        <v xml:space="preserve">Change seal kit air cylinder AG. up-down to cycle pm 6M.
- seal kit MXS20 = 1 EA.
</v>
      </c>
      <c r="R723" s="38" t="str">
        <f>TRIM(UPPER('query (10)'!R723))</f>
        <v>SEAL KIT</v>
      </c>
      <c r="S723" s="38" t="str">
        <f>TRIM(UPPER('query (10)'!S723))</f>
        <v>MXS20P-PS</v>
      </c>
      <c r="T723" s="38" t="str">
        <f>IF('query (10)'!Q723="","",TRIM(UPPER('query (10)'!Q723)))</f>
        <v/>
      </c>
      <c r="U723" s="38" t="str">
        <f>IF('query (10)'!T723="","",'query (10)'!T723)</f>
        <v/>
      </c>
      <c r="V723" s="39" t="str">
        <f>IF('query (10)'!T723="","",IFERROR(VALUE('query (10)'!T723),""))</f>
        <v/>
      </c>
      <c r="W723" s="40">
        <f>IF('query (10)'!U723="","",'query (10)'!U723)</f>
        <v>0</v>
      </c>
      <c r="X723" s="39">
        <f>IF('query (10)'!V723="","",'query (10)'!V723)</f>
        <v>180</v>
      </c>
      <c r="Y723" s="41">
        <f>IF('query (10)'!W723="","",'query (10)'!W723)</f>
        <v>46058</v>
      </c>
      <c r="Z723" s="41">
        <f>IF('query (10)'!X723="","",'query (10)'!X723)</f>
        <v>46069</v>
      </c>
      <c r="AA723" s="41">
        <f>IF('query (10)'!Y723="","",'query (10)'!Y723)</f>
        <v>46069</v>
      </c>
      <c r="AB723" s="41">
        <f>IF('query (10)'!Z723="","",'query (10)'!Z723)</f>
        <v>46249</v>
      </c>
      <c r="AC723" s="38" t="str">
        <f>IF(OR('query (10)'!AA723="",COUNTIF(Cleaning_Rules!$A$21:$A$26,TRIM('query (10)'!AA723))&gt;0),"",TRIM('query (10)'!AA723))</f>
        <v/>
      </c>
      <c r="AD723" s="38" t="str">
        <f>IF('query (10)'!AB723="","",TRIM(IFERROR(_xlfn.TEXTBEFORE('query (10)'!AB723,"("),'query (10)'!AB723)))</f>
        <v>เริ่มซ่อมงาน PM แล้ว รับผิดชอบโดย CHETSADA PHIWBANG</v>
      </c>
      <c r="AE723" s="38" t="str">
        <f>IFERROR(LOWER(TRIM(_xlfn.TEXTBEFORE(_xlfn.TEXTAFTER('query (10)'!AB723,"("),")"))),"")</f>
        <v>chetsada@nsk.com</v>
      </c>
      <c r="AF723" s="38" t="str">
        <f>IF('query (10)'!AD723="","",TRIM('query (10)'!AD723))</f>
        <v>คุณานนต์ ปารวัณวงศ์</v>
      </c>
      <c r="AG723" s="38" t="str">
        <f>IF('query (10)'!AE723="","",TRIM('query (10)'!AE723))</f>
        <v>เจษฎา ผิวบาง</v>
      </c>
      <c r="AH723" s="38" t="str">
        <f>IF('query (10)'!AF723="","",IFERROR(VALUE('query (10)'!AF723),""))</f>
        <v/>
      </c>
      <c r="AI723" s="38" t="str">
        <f>IF('query (10)'!AG723="","",TRIM('query (10)'!AG723))</f>
        <v/>
      </c>
      <c r="AJ723" s="38" t="str">
        <f>IF('query (10)'!AH723="","",IFERROR(VALUE('query (10)'!AH723),""))</f>
        <v/>
      </c>
      <c r="AK723" s="38" t="str">
        <f>IF('query (10)'!AI723="","",TRIM('query (10)'!AI723))</f>
        <v/>
      </c>
      <c r="AL723" s="42">
        <f t="shared" si="55"/>
        <v>2026</v>
      </c>
      <c r="AM723" s="42" t="str">
        <f t="shared" si="56"/>
        <v>2026-02</v>
      </c>
      <c r="AN723" s="42" t="str">
        <f t="shared" ca="1" si="57"/>
        <v/>
      </c>
      <c r="AO723" s="42" t="str">
        <f t="shared" si="58"/>
        <v>GR-579 | INNER RING BORE GRINDING MACHINE | KWD5 | AG | Time-based Maintenance | Mechanical | Part Change | Medium | Change seal kit air cylinder AG. up-down to cycle pm 6M.
- seal kit MXS20 = 1 EA.
 | SEAL KIT | MXS20P-PS | เริ่มซ่อมงาน PM แล้ว รับผิดชอบโดย CHETSADA PHIWBANG | เจษฎา ผิวบาง</v>
      </c>
      <c r="AP723" s="42" t="str">
        <f>_xlfn.TEXTJOIN("; ",TRUE,IF(COUNTA('query (10)'!A723:AK723)&lt;=6,"NEAR_EMPTY_ROW",""),IF($K723="","MISSING_STATUS",""),IF(AND($K723="เสร็จสิ้น",$Z723=""),"DONE_NO_ACTUAL_DATE",""),IF(AND($I723="Condition-based Maintenance",$AH723=""),"CBM_NO_MEASUREMENT",""),IF(OR($X723="",$X723=0),"INVALID_PERIOD",""),IF(AND($AA723&lt;&gt;"",$AB723&lt;&gt;"",$AB723&lt;$AA723),"DATE_SEQUENCE_ERROR",""),IF(AND($AB723&lt;&gt;"",$AB723&gt;DATE(2030,12,31)),"DATE_OUTLIER",""),IF($C723="","MISSING_QRCODE",""),IF($J723="UNKNOWN","UNKNOWN_PM_TYPE",""),IF($L723="UNKNOWN","UNKNOWN_STATUS",""))</f>
        <v/>
      </c>
      <c r="AQ723" s="42" t="str">
        <f t="shared" si="59"/>
        <v>NO</v>
      </c>
    </row>
    <row r="724" spans="1:43" x14ac:dyDescent="0.3">
      <c r="A724" s="38">
        <f>IF('query (10)'!A724="","",'query (10)'!A724)</f>
        <v>860</v>
      </c>
      <c r="B724" s="38">
        <f>IF('query (10)'!B724="","",'query (10)'!B724)</f>
        <v>17997</v>
      </c>
      <c r="C724" s="38" t="str">
        <f>TRIM(UPPER('query (10)'!M724))</f>
        <v>GR-691</v>
      </c>
      <c r="D724" s="38" t="str">
        <f>TRIM(UPPER(IFERROR(_xlfn.TEXTBEFORE('query (10)'!L724,"("),'query (10)'!L724)))</f>
        <v>INNER RING BORE GRINDING MACHINE</v>
      </c>
      <c r="E724" s="38" t="str">
        <f>IFERROR(TRIM(UPPER(_xlfn.TEXTBEFORE(_xlfn.TEXTAFTER('query (10)'!L724,"("),")"))),"")</f>
        <v/>
      </c>
      <c r="F724" s="38" t="str">
        <f>TRIM('query (10)'!K724)</f>
        <v>KWD6</v>
      </c>
      <c r="G724" s="38" t="str">
        <f>IF('query (10)'!J724="","",'query (10)'!J724)</f>
        <v xml:space="preserve">AG </v>
      </c>
      <c r="H724" s="38" t="str">
        <f>TRIM(UPPER('query (10)'!J724))</f>
        <v>AG</v>
      </c>
      <c r="I724" s="38" t="str">
        <f>IF('query (10)'!F724="","",'query (10)'!F724)</f>
        <v>Time-based Maintenance</v>
      </c>
      <c r="J724" s="38" t="str">
        <f>IF('query (10)'!F724="","",IFERROR(INDEX(Cleaning_Rules!$B$14:$B$17,MATCH(TRIM('query (10)'!F724),Cleaning_Rules!$A$14:$A$17,0)),"UNKNOWN"))</f>
        <v>TBM</v>
      </c>
      <c r="K724" s="38" t="str">
        <f>IF('query (10)'!G724="","",'query (10)'!G724)</f>
        <v>เสร็จสิ้น</v>
      </c>
      <c r="L724" s="38" t="str">
        <f>IF('query (10)'!G724="","MISSING",IFERROR(INDEX(Cleaning_Rules!$B$5:$B$10,MATCH(TRIM('query (10)'!G724),Cleaning_Rules!$A$5:$A$10,0)),"UNKNOWN"))</f>
        <v>COMPLETED</v>
      </c>
      <c r="M724" s="38" t="str">
        <f>IF('query (10)'!I724="","",'query (10)'!I724)</f>
        <v>Mechanical</v>
      </c>
      <c r="N724" s="38" t="str">
        <f>IF('query (10)'!O724="","",'query (10)'!O724)</f>
        <v>Part Change</v>
      </c>
      <c r="O724" s="38" t="str">
        <f>IF('query (10)'!P724="","",'query (10)'!P724)</f>
        <v>Medium</v>
      </c>
      <c r="P724" s="38" t="str">
        <f>IF('query (10)'!N724="","",'query (10)'!N724)</f>
        <v xml:space="preserve">Change seal kit air cylinder AG. up-down to cycle pm 6M.
- seal kit MXS20 = 1 EA.
</v>
      </c>
      <c r="Q724" s="38" t="str">
        <f>TRIM('query (10)'!N724)</f>
        <v xml:space="preserve">Change seal kit air cylinder AG. up-down to cycle pm 6M.
- seal kit MXS20 = 1 EA.
</v>
      </c>
      <c r="R724" s="38" t="str">
        <f>TRIM(UPPER('query (10)'!R724))</f>
        <v>SEAL KIT</v>
      </c>
      <c r="S724" s="38" t="str">
        <f>TRIM(UPPER('query (10)'!S724))</f>
        <v>MXS20P-PS</v>
      </c>
      <c r="T724" s="38" t="str">
        <f>IF('query (10)'!Q724="","",TRIM(UPPER('query (10)'!Q724)))</f>
        <v/>
      </c>
      <c r="U724" s="38" t="str">
        <f>IF('query (10)'!T724="","",'query (10)'!T724)</f>
        <v/>
      </c>
      <c r="V724" s="39" t="str">
        <f>IF('query (10)'!T724="","",IFERROR(VALUE('query (10)'!T724),""))</f>
        <v/>
      </c>
      <c r="W724" s="40">
        <f>IF('query (10)'!U724="","",'query (10)'!U724)</f>
        <v>0</v>
      </c>
      <c r="X724" s="39">
        <f>IF('query (10)'!V724="","",'query (10)'!V724)</f>
        <v>180</v>
      </c>
      <c r="Y724" s="41">
        <f>IF('query (10)'!W724="","",'query (10)'!W724)</f>
        <v>46059</v>
      </c>
      <c r="Z724" s="41">
        <f>IF('query (10)'!X724="","",'query (10)'!X724)</f>
        <v>46069</v>
      </c>
      <c r="AA724" s="41">
        <f>IF('query (10)'!Y724="","",'query (10)'!Y724)</f>
        <v>46069</v>
      </c>
      <c r="AB724" s="41">
        <f>IF('query (10)'!Z724="","",'query (10)'!Z724)</f>
        <v>46249</v>
      </c>
      <c r="AC724" s="38" t="str">
        <f>IF(OR('query (10)'!AA724="",COUNTIF(Cleaning_Rules!$A$21:$A$26,TRIM('query (10)'!AA724))&gt;0),"",TRIM('query (10)'!AA724))</f>
        <v/>
      </c>
      <c r="AD724" s="38" t="str">
        <f>IF('query (10)'!AB724="","",TRIM(IFERROR(_xlfn.TEXTBEFORE('query (10)'!AB724,"("),'query (10)'!AB724)))</f>
        <v>เริ่มซ่อมงาน PM แล้ว รับผิดชอบโดย JAKKAPAT KHOTSOMBAT</v>
      </c>
      <c r="AE724" s="38" t="str">
        <f>IFERROR(LOWER(TRIM(_xlfn.TEXTBEFORE(_xlfn.TEXTAFTER('query (10)'!AB724,"("),")"))),"")</f>
        <v>jakkapat@nsk.com</v>
      </c>
      <c r="AF724" s="38" t="str">
        <f>IF('query (10)'!AD724="","",TRIM('query (10)'!AD724))</f>
        <v>คุณานนต์ ปารวัณวงศ์</v>
      </c>
      <c r="AG724" s="38" t="str">
        <f>IF('query (10)'!AE724="","",TRIM('query (10)'!AE724))</f>
        <v>จักรภัทร โคตรสมบัติ</v>
      </c>
      <c r="AH724" s="38" t="str">
        <f>IF('query (10)'!AF724="","",IFERROR(VALUE('query (10)'!AF724),""))</f>
        <v/>
      </c>
      <c r="AI724" s="38" t="str">
        <f>IF('query (10)'!AG724="","",TRIM('query (10)'!AG724))</f>
        <v/>
      </c>
      <c r="AJ724" s="38" t="str">
        <f>IF('query (10)'!AH724="","",IFERROR(VALUE('query (10)'!AH724),""))</f>
        <v/>
      </c>
      <c r="AK724" s="38" t="str">
        <f>IF('query (10)'!AI724="","",TRIM('query (10)'!AI724))</f>
        <v/>
      </c>
      <c r="AL724" s="42">
        <f t="shared" si="55"/>
        <v>2026</v>
      </c>
      <c r="AM724" s="42" t="str">
        <f t="shared" si="56"/>
        <v>2026-02</v>
      </c>
      <c r="AN724" s="42" t="str">
        <f t="shared" ca="1" si="57"/>
        <v/>
      </c>
      <c r="AO724" s="42" t="str">
        <f t="shared" si="58"/>
        <v>GR-691 | INNER RING BORE GRINDING MACHINE | KWD6 | AG | Time-based Maintenance | Mechanical | Part Change | Medium | Change seal kit air cylinder AG. up-down to cycle pm 6M.
- seal kit MXS20 = 1 EA.
 | SEAL KIT | MXS20P-PS | เริ่มซ่อมงาน PM แล้ว รับผิดชอบโดย JAKKAPAT KHOTSOMBAT | จักรภัทร โคตรสมบัติ</v>
      </c>
      <c r="AP724" s="42" t="str">
        <f>_xlfn.TEXTJOIN("; ",TRUE,IF(COUNTA('query (10)'!A724:AK724)&lt;=6,"NEAR_EMPTY_ROW",""),IF($K724="","MISSING_STATUS",""),IF(AND($K724="เสร็จสิ้น",$Z724=""),"DONE_NO_ACTUAL_DATE",""),IF(AND($I724="Condition-based Maintenance",$AH724=""),"CBM_NO_MEASUREMENT",""),IF(OR($X724="",$X724=0),"INVALID_PERIOD",""),IF(AND($AA724&lt;&gt;"",$AB724&lt;&gt;"",$AB724&lt;$AA724),"DATE_SEQUENCE_ERROR",""),IF(AND($AB724&lt;&gt;"",$AB724&gt;DATE(2030,12,31)),"DATE_OUTLIER",""),IF($C724="","MISSING_QRCODE",""),IF($J724="UNKNOWN","UNKNOWN_PM_TYPE",""),IF($L724="UNKNOWN","UNKNOWN_STATUS",""))</f>
        <v/>
      </c>
      <c r="AQ724" s="42" t="str">
        <f t="shared" si="59"/>
        <v>NO</v>
      </c>
    </row>
    <row r="725" spans="1:43" x14ac:dyDescent="0.3">
      <c r="A725" s="38">
        <f>IF('query (10)'!A725="","",'query (10)'!A725)</f>
        <v>861</v>
      </c>
      <c r="B725" s="38">
        <f>IF('query (10)'!B725="","",'query (10)'!B725)</f>
        <v>18003</v>
      </c>
      <c r="C725" s="38" t="str">
        <f>TRIM(UPPER('query (10)'!M725))</f>
        <v>GR-828</v>
      </c>
      <c r="D725" s="38" t="str">
        <f>TRIM(UPPER(IFERROR(_xlfn.TEXTBEFORE('query (10)'!L725,"("),'query (10)'!L725)))</f>
        <v>INNER RING BORE GRINDING MACHINE</v>
      </c>
      <c r="E725" s="38" t="str">
        <f>IFERROR(TRIM(UPPER(_xlfn.TEXTBEFORE(_xlfn.TEXTAFTER('query (10)'!L725,"("),")"))),"")</f>
        <v/>
      </c>
      <c r="F725" s="38" t="str">
        <f>TRIM('query (10)'!K725)</f>
        <v>KWD7</v>
      </c>
      <c r="G725" s="38" t="str">
        <f>IF('query (10)'!J725="","",'query (10)'!J725)</f>
        <v xml:space="preserve">AG </v>
      </c>
      <c r="H725" s="38" t="str">
        <f>TRIM(UPPER('query (10)'!J725))</f>
        <v>AG</v>
      </c>
      <c r="I725" s="38" t="str">
        <f>IF('query (10)'!F725="","",'query (10)'!F725)</f>
        <v>Time-based Maintenance</v>
      </c>
      <c r="J725" s="38" t="str">
        <f>IF('query (10)'!F725="","",IFERROR(INDEX(Cleaning_Rules!$B$14:$B$17,MATCH(TRIM('query (10)'!F725),Cleaning_Rules!$A$14:$A$17,0)),"UNKNOWN"))</f>
        <v>TBM</v>
      </c>
      <c r="K725" s="38" t="str">
        <f>IF('query (10)'!G725="","",'query (10)'!G725)</f>
        <v>เสร็จสิ้น</v>
      </c>
      <c r="L725" s="38" t="str">
        <f>IF('query (10)'!G725="","MISSING",IFERROR(INDEX(Cleaning_Rules!$B$5:$B$10,MATCH(TRIM('query (10)'!G725),Cleaning_Rules!$A$5:$A$10,0)),"UNKNOWN"))</f>
        <v>COMPLETED</v>
      </c>
      <c r="M725" s="38" t="str">
        <f>IF('query (10)'!I725="","",'query (10)'!I725)</f>
        <v>Mechanical</v>
      </c>
      <c r="N725" s="38" t="str">
        <f>IF('query (10)'!O725="","",'query (10)'!O725)</f>
        <v>Part Change</v>
      </c>
      <c r="O725" s="38" t="str">
        <f>IF('query (10)'!P725="","",'query (10)'!P725)</f>
        <v>Medium</v>
      </c>
      <c r="P725" s="38" t="str">
        <f>IF('query (10)'!N725="","",'query (10)'!N725)</f>
        <v xml:space="preserve">Change seal kit air cylinder AG. up-down to cycle pm 6M.
- seal kit MXS20 = 1 EA.
</v>
      </c>
      <c r="Q725" s="38" t="str">
        <f>TRIM('query (10)'!N725)</f>
        <v xml:space="preserve">Change seal kit air cylinder AG. up-down to cycle pm 6M.
- seal kit MXS20 = 1 EA.
</v>
      </c>
      <c r="R725" s="38" t="str">
        <f>TRIM(UPPER('query (10)'!R725))</f>
        <v>SEAL KIT</v>
      </c>
      <c r="S725" s="38" t="str">
        <f>TRIM(UPPER('query (10)'!S725))</f>
        <v>MXS20P-PS</v>
      </c>
      <c r="T725" s="38" t="str">
        <f>IF('query (10)'!Q725="","",TRIM(UPPER('query (10)'!Q725)))</f>
        <v/>
      </c>
      <c r="U725" s="38" t="str">
        <f>IF('query (10)'!T725="","",'query (10)'!T725)</f>
        <v/>
      </c>
      <c r="V725" s="39" t="str">
        <f>IF('query (10)'!T725="","",IFERROR(VALUE('query (10)'!T725),""))</f>
        <v/>
      </c>
      <c r="W725" s="40">
        <f>IF('query (10)'!U725="","",'query (10)'!U725)</f>
        <v>0</v>
      </c>
      <c r="X725" s="39">
        <f>IF('query (10)'!V725="","",'query (10)'!V725)</f>
        <v>180</v>
      </c>
      <c r="Y725" s="41">
        <f>IF('query (10)'!W725="","",'query (10)'!W725)</f>
        <v>46060</v>
      </c>
      <c r="Z725" s="41">
        <f>IF('query (10)'!X725="","",'query (10)'!X725)</f>
        <v>46069</v>
      </c>
      <c r="AA725" s="41">
        <f>IF('query (10)'!Y725="","",'query (10)'!Y725)</f>
        <v>46069</v>
      </c>
      <c r="AB725" s="41">
        <f>IF('query (10)'!Z725="","",'query (10)'!Z725)</f>
        <v>46249</v>
      </c>
      <c r="AC725" s="38" t="str">
        <f>IF(OR('query (10)'!AA725="",COUNTIF(Cleaning_Rules!$A$21:$A$26,TRIM('query (10)'!AA725))&gt;0),"",TRIM('query (10)'!AA725))</f>
        <v/>
      </c>
      <c r="AD725" s="38" t="str">
        <f>IF('query (10)'!AB725="","",TRIM(IFERROR(_xlfn.TEXTBEFORE('query (10)'!AB725,"("),'query (10)'!AB725)))</f>
        <v>เริ่มซ่อมงาน PM แล้ว รับผิดชอบโดย KUNANON PARAWANWONG</v>
      </c>
      <c r="AE725" s="38" t="str">
        <f>IFERROR(LOWER(TRIM(_xlfn.TEXTBEFORE(_xlfn.TEXTAFTER('query (10)'!AB725,"("),")"))),"")</f>
        <v>parawanwong-k-3161@nsk.com</v>
      </c>
      <c r="AF725" s="38" t="str">
        <f>IF('query (10)'!AD725="","",TRIM('query (10)'!AD725))</f>
        <v>คุณานนต์ ปารวัณวงศ์</v>
      </c>
      <c r="AG725" s="38" t="str">
        <f>IF('query (10)'!AE725="","",TRIM('query (10)'!AE725))</f>
        <v>คุณานนต์ ปารวัณวงศ์</v>
      </c>
      <c r="AH725" s="38" t="str">
        <f>IF('query (10)'!AF725="","",IFERROR(VALUE('query (10)'!AF725),""))</f>
        <v/>
      </c>
      <c r="AI725" s="38" t="str">
        <f>IF('query (10)'!AG725="","",TRIM('query (10)'!AG725))</f>
        <v/>
      </c>
      <c r="AJ725" s="38" t="str">
        <f>IF('query (10)'!AH725="","",IFERROR(VALUE('query (10)'!AH725),""))</f>
        <v/>
      </c>
      <c r="AK725" s="38" t="str">
        <f>IF('query (10)'!AI725="","",TRIM('query (10)'!AI725))</f>
        <v/>
      </c>
      <c r="AL725" s="42">
        <f t="shared" si="55"/>
        <v>2026</v>
      </c>
      <c r="AM725" s="42" t="str">
        <f t="shared" si="56"/>
        <v>2026-02</v>
      </c>
      <c r="AN725" s="42" t="str">
        <f t="shared" ca="1" si="57"/>
        <v/>
      </c>
      <c r="AO725" s="42" t="str">
        <f t="shared" si="58"/>
        <v>GR-828 | INNER RING BORE GRINDING MACHINE | KWD7 | AG | Time-based Maintenance | Mechanical | Part Change | Medium | Change seal kit air cylinder AG. up-down to cycle pm 6M.
- seal kit MXS20 = 1 EA.
 | SEAL KIT | MXS20P-PS | เริ่มซ่อมงาน PM แล้ว รับผิดชอบโดย KUNANON PARAWANWONG | คุณานนต์ ปารวัณวงศ์</v>
      </c>
      <c r="AP725" s="42" t="str">
        <f>_xlfn.TEXTJOIN("; ",TRUE,IF(COUNTA('query (10)'!A725:AK725)&lt;=6,"NEAR_EMPTY_ROW",""),IF($K725="","MISSING_STATUS",""),IF(AND($K725="เสร็จสิ้น",$Z725=""),"DONE_NO_ACTUAL_DATE",""),IF(AND($I725="Condition-based Maintenance",$AH725=""),"CBM_NO_MEASUREMENT",""),IF(OR($X725="",$X725=0),"INVALID_PERIOD",""),IF(AND($AA725&lt;&gt;"",$AB725&lt;&gt;"",$AB725&lt;$AA725),"DATE_SEQUENCE_ERROR",""),IF(AND($AB725&lt;&gt;"",$AB725&gt;DATE(2030,12,31)),"DATE_OUTLIER",""),IF($C725="","MISSING_QRCODE",""),IF($J725="UNKNOWN","UNKNOWN_PM_TYPE",""),IF($L725="UNKNOWN","UNKNOWN_STATUS",""))</f>
        <v/>
      </c>
      <c r="AQ725" s="42" t="str">
        <f t="shared" si="59"/>
        <v>NO</v>
      </c>
    </row>
    <row r="726" spans="1:43" x14ac:dyDescent="0.3">
      <c r="A726" s="38">
        <f>IF('query (10)'!A726="","",'query (10)'!A726)</f>
        <v>862</v>
      </c>
      <c r="B726" s="38" t="str">
        <f>IF('query (10)'!B726="","",'query (10)'!B726)</f>
        <v/>
      </c>
      <c r="C726" s="38" t="str">
        <f>TRIM(UPPER('query (10)'!M726))</f>
        <v>DE-427</v>
      </c>
      <c r="D726" s="38" t="str">
        <f>TRIM(UPPER(IFERROR(_xlfn.TEXTBEFORE('query (10)'!L726,"("),'query (10)'!L726)))</f>
        <v>DEMAGNETIZING FOR INNER RING MACHINE.</v>
      </c>
      <c r="E726" s="38" t="str">
        <f>IFERROR(TRIM(UPPER(_xlfn.TEXTBEFORE(_xlfn.TEXTAFTER('query (10)'!L726,"("),")"))),"")</f>
        <v/>
      </c>
      <c r="F726" s="38" t="str">
        <f>TRIM('query (10)'!K726)</f>
        <v>MCB2</v>
      </c>
      <c r="G726" s="38" t="str">
        <f>IF('query (10)'!J726="","",'query (10)'!J726)</f>
        <v>Air Cylinder</v>
      </c>
      <c r="H726" s="38" t="str">
        <f>TRIM(UPPER('query (10)'!J726))</f>
        <v>AIR CYLINDER</v>
      </c>
      <c r="I726" s="38" t="str">
        <f>IF('query (10)'!F726="","",'query (10)'!F726)</f>
        <v>Time-based Maintenance</v>
      </c>
      <c r="J726" s="38" t="str">
        <f>IF('query (10)'!F726="","",IFERROR(INDEX(Cleaning_Rules!$B$14:$B$17,MATCH(TRIM('query (10)'!F726),Cleaning_Rules!$A$14:$A$17,0)),"UNKNOWN"))</f>
        <v>TBM</v>
      </c>
      <c r="K726" s="38" t="str">
        <f>IF('query (10)'!G726="","",'query (10)'!G726)</f>
        <v>เสร็จสิ้น</v>
      </c>
      <c r="L726" s="38" t="str">
        <f>IF('query (10)'!G726="","MISSING",IFERROR(INDEX(Cleaning_Rules!$B$5:$B$10,MATCH(TRIM('query (10)'!G726),Cleaning_Rules!$A$5:$A$10,0)),"UNKNOWN"))</f>
        <v>COMPLETED</v>
      </c>
      <c r="M726" s="38" t="str">
        <f>IF('query (10)'!I726="","",'query (10)'!I726)</f>
        <v>Mechanical</v>
      </c>
      <c r="N726" s="38" t="str">
        <f>IF('query (10)'!O726="","",'query (10)'!O726)</f>
        <v>Part Change</v>
      </c>
      <c r="O726" s="38" t="str">
        <f>IF('query (10)'!P726="","",'query (10)'!P726)</f>
        <v>Medium</v>
      </c>
      <c r="P726" s="38" t="str">
        <f>IF('query (10)'!N726="","",'query (10)'!N726)</f>
        <v>Change air cylinder carrier no.1
model : MY1B20G-300Z</v>
      </c>
      <c r="Q726" s="38" t="str">
        <f>TRIM('query (10)'!N726)</f>
        <v>Change air cylinder carrier no.1
model : MY1B20G-300Z</v>
      </c>
      <c r="R726" s="38" t="str">
        <f>TRIM(UPPER('query (10)'!R726))</f>
        <v>AIR CYLINDER</v>
      </c>
      <c r="S726" s="38" t="str">
        <f>TRIM(UPPER('query (10)'!S726))</f>
        <v>MY1B20-300</v>
      </c>
      <c r="T726" s="38" t="str">
        <f>IF('query (10)'!Q726="","",TRIM(UPPER('query (10)'!Q726)))</f>
        <v/>
      </c>
      <c r="U726" s="38" t="str">
        <f>IF('query (10)'!T726="","",'query (10)'!T726)</f>
        <v/>
      </c>
      <c r="V726" s="39" t="str">
        <f>IF('query (10)'!T726="","",IFERROR(VALUE('query (10)'!T726),""))</f>
        <v/>
      </c>
      <c r="W726" s="40">
        <f>IF('query (10)'!U726="","",'query (10)'!U726)</f>
        <v>0</v>
      </c>
      <c r="X726" s="39">
        <f>IF('query (10)'!V726="","",'query (10)'!V726)</f>
        <v>356</v>
      </c>
      <c r="Y726" s="41">
        <f>IF('query (10)'!W726="","",'query (10)'!W726)</f>
        <v>46048</v>
      </c>
      <c r="Z726" s="41" t="str">
        <f>IF('query (10)'!X726="","",'query (10)'!X726)</f>
        <v/>
      </c>
      <c r="AA726" s="41">
        <f>IF('query (10)'!Y726="","",'query (10)'!Y726)</f>
        <v>46048</v>
      </c>
      <c r="AB726" s="41">
        <f>IF('query (10)'!Z726="","",'query (10)'!Z726)</f>
        <v>46404</v>
      </c>
      <c r="AC726" s="38" t="str">
        <f>IF(OR('query (10)'!AA726="",COUNTIF(Cleaning_Rules!$A$21:$A$26,TRIM('query (10)'!AA726))&gt;0),"",TRIM('query (10)'!AA726))</f>
        <v/>
      </c>
      <c r="AD726" s="38" t="str">
        <f>IF('query (10)'!AB726="","",TRIM(IFERROR(_xlfn.TEXTBEFORE('query (10)'!AB726,"("),'query (10)'!AB726)))</f>
        <v/>
      </c>
      <c r="AE726" s="38" t="str">
        <f>IFERROR(LOWER(TRIM(_xlfn.TEXTBEFORE(_xlfn.TEXTAFTER('query (10)'!AB726,"("),")"))),"")</f>
        <v/>
      </c>
      <c r="AF726" s="38" t="str">
        <f>IF('query (10)'!AD726="","",TRIM('query (10)'!AD726))</f>
        <v>เจษฎา ผิวบาง</v>
      </c>
      <c r="AG726" s="38" t="str">
        <f>IF('query (10)'!AE726="","",TRIM('query (10)'!AE726))</f>
        <v>เจษฎา ผิวบาง</v>
      </c>
      <c r="AH726" s="38" t="str">
        <f>IF('query (10)'!AF726="","",IFERROR(VALUE('query (10)'!AF726),""))</f>
        <v/>
      </c>
      <c r="AI726" s="38" t="str">
        <f>IF('query (10)'!AG726="","",TRIM('query (10)'!AG726))</f>
        <v/>
      </c>
      <c r="AJ726" s="38" t="str">
        <f>IF('query (10)'!AH726="","",IFERROR(VALUE('query (10)'!AH726),""))</f>
        <v/>
      </c>
      <c r="AK726" s="38" t="str">
        <f>IF('query (10)'!AI726="","",TRIM('query (10)'!AI726))</f>
        <v/>
      </c>
      <c r="AL726" s="42">
        <f t="shared" si="55"/>
        <v>2026</v>
      </c>
      <c r="AM726" s="42" t="str">
        <f t="shared" si="56"/>
        <v>2026-01</v>
      </c>
      <c r="AN726" s="42" t="str">
        <f t="shared" ca="1" si="57"/>
        <v/>
      </c>
      <c r="AO726" s="42" t="str">
        <f t="shared" si="58"/>
        <v>DE-427 | DEMAGNETIZING FOR INNER RING MACHINE. | MCB2 | AIR CYLINDER | Time-based Maintenance | Mechanical | Part Change | Medium | Change air cylinder carrier no.1
model : MY1B20G-300Z | AIR CYLINDER | MY1B20-300 | เจษฎา ผิวบาง</v>
      </c>
      <c r="AP726" s="42" t="str">
        <f>_xlfn.TEXTJOIN("; ",TRUE,IF(COUNTA('query (10)'!A726:AK726)&lt;=6,"NEAR_EMPTY_ROW",""),IF($K726="","MISSING_STATUS",""),IF(AND($K726="เสร็จสิ้น",$Z726=""),"DONE_NO_ACTUAL_DATE",""),IF(AND($I726="Condition-based Maintenance",$AH726=""),"CBM_NO_MEASUREMENT",""),IF(OR($X726="",$X726=0),"INVALID_PERIOD",""),IF(AND($AA726&lt;&gt;"",$AB726&lt;&gt;"",$AB726&lt;$AA726),"DATE_SEQUENCE_ERROR",""),IF(AND($AB726&lt;&gt;"",$AB726&gt;DATE(2030,12,31)),"DATE_OUTLIER",""),IF($C726="","MISSING_QRCODE",""),IF($J726="UNKNOWN","UNKNOWN_PM_TYPE",""),IF($L726="UNKNOWN","UNKNOWN_STATUS",""))</f>
        <v>DONE_NO_ACTUAL_DATE</v>
      </c>
      <c r="AQ726" s="42" t="str">
        <f t="shared" si="59"/>
        <v>NO</v>
      </c>
    </row>
    <row r="727" spans="1:43" x14ac:dyDescent="0.3">
      <c r="A727" s="38">
        <f>IF('query (10)'!A727="","",'query (10)'!A727)</f>
        <v>863</v>
      </c>
      <c r="B727" s="38" t="str">
        <f>IF('query (10)'!B727="","",'query (10)'!B727)</f>
        <v/>
      </c>
      <c r="C727" s="38" t="str">
        <f>TRIM(UPPER('query (10)'!M727))</f>
        <v>DE-717</v>
      </c>
      <c r="D727" s="38" t="str">
        <f>TRIM(UPPER(IFERROR(_xlfn.TEXTBEFORE('query (10)'!L727,"("),'query (10)'!L727)))</f>
        <v>DEMAGNETIZING FOR INNER RING MACHINE.</v>
      </c>
      <c r="E727" s="38" t="str">
        <f>IFERROR(TRIM(UPPER(_xlfn.TEXTBEFORE(_xlfn.TEXTAFTER('query (10)'!L727,"("),")"))),"")</f>
        <v/>
      </c>
      <c r="F727" s="38" t="str">
        <f>TRIM('query (10)'!K727)</f>
        <v>MCB3</v>
      </c>
      <c r="G727" s="38" t="str">
        <f>IF('query (10)'!J727="","",'query (10)'!J727)</f>
        <v>Air Cylinder</v>
      </c>
      <c r="H727" s="38" t="str">
        <f>TRIM(UPPER('query (10)'!J727))</f>
        <v>AIR CYLINDER</v>
      </c>
      <c r="I727" s="38" t="str">
        <f>IF('query (10)'!F727="","",'query (10)'!F727)</f>
        <v>Time-based Maintenance</v>
      </c>
      <c r="J727" s="38" t="str">
        <f>IF('query (10)'!F727="","",IFERROR(INDEX(Cleaning_Rules!$B$14:$B$17,MATCH(TRIM('query (10)'!F727),Cleaning_Rules!$A$14:$A$17,0)),"UNKNOWN"))</f>
        <v>TBM</v>
      </c>
      <c r="K727" s="38" t="str">
        <f>IF('query (10)'!G727="","",'query (10)'!G727)</f>
        <v>เสร็จสิ้น</v>
      </c>
      <c r="L727" s="38" t="str">
        <f>IF('query (10)'!G727="","MISSING",IFERROR(INDEX(Cleaning_Rules!$B$5:$B$10,MATCH(TRIM('query (10)'!G727),Cleaning_Rules!$A$5:$A$10,0)),"UNKNOWN"))</f>
        <v>COMPLETED</v>
      </c>
      <c r="M727" s="38" t="str">
        <f>IF('query (10)'!I727="","",'query (10)'!I727)</f>
        <v>Mechanical</v>
      </c>
      <c r="N727" s="38" t="str">
        <f>IF('query (10)'!O727="","",'query (10)'!O727)</f>
        <v>Part Change</v>
      </c>
      <c r="O727" s="38" t="str">
        <f>IF('query (10)'!P727="","",'query (10)'!P727)</f>
        <v>Medium</v>
      </c>
      <c r="P727" s="38" t="str">
        <f>IF('query (10)'!N727="","",'query (10)'!N727)</f>
        <v>Change air cylinder carrier no.1
model : MY1B20-300</v>
      </c>
      <c r="Q727" s="38" t="str">
        <f>TRIM('query (10)'!N727)</f>
        <v>Change air cylinder carrier no.1
model : MY1B20-300</v>
      </c>
      <c r="R727" s="38" t="str">
        <f>TRIM(UPPER('query (10)'!R727))</f>
        <v>AIR CYLINDER</v>
      </c>
      <c r="S727" s="38" t="str">
        <f>TRIM(UPPER('query (10)'!S727))</f>
        <v>MY1B20-300</v>
      </c>
      <c r="T727" s="38" t="str">
        <f>IF('query (10)'!Q727="","",TRIM(UPPER('query (10)'!Q727)))</f>
        <v/>
      </c>
      <c r="U727" s="38" t="str">
        <f>IF('query (10)'!T727="","",'query (10)'!T727)</f>
        <v/>
      </c>
      <c r="V727" s="39" t="str">
        <f>IF('query (10)'!T727="","",IFERROR(VALUE('query (10)'!T727),""))</f>
        <v/>
      </c>
      <c r="W727" s="40">
        <f>IF('query (10)'!U727="","",'query (10)'!U727)</f>
        <v>0</v>
      </c>
      <c r="X727" s="39">
        <f>IF('query (10)'!V727="","",'query (10)'!V727)</f>
        <v>356</v>
      </c>
      <c r="Y727" s="41">
        <f>IF('query (10)'!W727="","",'query (10)'!W727)</f>
        <v>46049</v>
      </c>
      <c r="Z727" s="41" t="str">
        <f>IF('query (10)'!X727="","",'query (10)'!X727)</f>
        <v/>
      </c>
      <c r="AA727" s="41">
        <f>IF('query (10)'!Y727="","",'query (10)'!Y727)</f>
        <v>46049</v>
      </c>
      <c r="AB727" s="41">
        <f>IF('query (10)'!Z727="","",'query (10)'!Z727)</f>
        <v>46404</v>
      </c>
      <c r="AC727" s="38" t="str">
        <f>IF(OR('query (10)'!AA727="",COUNTIF(Cleaning_Rules!$A$21:$A$26,TRIM('query (10)'!AA727))&gt;0),"",TRIM('query (10)'!AA727))</f>
        <v/>
      </c>
      <c r="AD727" s="38" t="str">
        <f>IF('query (10)'!AB727="","",TRIM(IFERROR(_xlfn.TEXTBEFORE('query (10)'!AB727,"("),'query (10)'!AB727)))</f>
        <v/>
      </c>
      <c r="AE727" s="38" t="str">
        <f>IFERROR(LOWER(TRIM(_xlfn.TEXTBEFORE(_xlfn.TEXTAFTER('query (10)'!AB727,"("),")"))),"")</f>
        <v/>
      </c>
      <c r="AF727" s="38" t="str">
        <f>IF('query (10)'!AD727="","",TRIM('query (10)'!AD727))</f>
        <v>เจษฎา ผิวบาง</v>
      </c>
      <c r="AG727" s="38" t="str">
        <f>IF('query (10)'!AE727="","",TRIM('query (10)'!AE727))</f>
        <v>เจษฎา ผิวบาง</v>
      </c>
      <c r="AH727" s="38" t="str">
        <f>IF('query (10)'!AF727="","",IFERROR(VALUE('query (10)'!AF727),""))</f>
        <v/>
      </c>
      <c r="AI727" s="38" t="str">
        <f>IF('query (10)'!AG727="","",TRIM('query (10)'!AG727))</f>
        <v/>
      </c>
      <c r="AJ727" s="38" t="str">
        <f>IF('query (10)'!AH727="","",IFERROR(VALUE('query (10)'!AH727),""))</f>
        <v/>
      </c>
      <c r="AK727" s="38" t="str">
        <f>IF('query (10)'!AI727="","",TRIM('query (10)'!AI727))</f>
        <v/>
      </c>
      <c r="AL727" s="42">
        <f t="shared" si="55"/>
        <v>2026</v>
      </c>
      <c r="AM727" s="42" t="str">
        <f t="shared" si="56"/>
        <v>2026-01</v>
      </c>
      <c r="AN727" s="42" t="str">
        <f t="shared" ca="1" si="57"/>
        <v/>
      </c>
      <c r="AO727" s="42" t="str">
        <f t="shared" si="58"/>
        <v>DE-717 | DEMAGNETIZING FOR INNER RING MACHINE. | MCB3 | AIR CYLINDER | Time-based Maintenance | Mechanical | Part Change | Medium | Change air cylinder carrier no.1
model : MY1B20-300 | AIR CYLINDER | MY1B20-300 | เจษฎา ผิวบาง</v>
      </c>
      <c r="AP727" s="42" t="str">
        <f>_xlfn.TEXTJOIN("; ",TRUE,IF(COUNTA('query (10)'!A727:AK727)&lt;=6,"NEAR_EMPTY_ROW",""),IF($K727="","MISSING_STATUS",""),IF(AND($K727="เสร็จสิ้น",$Z727=""),"DONE_NO_ACTUAL_DATE",""),IF(AND($I727="Condition-based Maintenance",$AH727=""),"CBM_NO_MEASUREMENT",""),IF(OR($X727="",$X727=0),"INVALID_PERIOD",""),IF(AND($AA727&lt;&gt;"",$AB727&lt;&gt;"",$AB727&lt;$AA727),"DATE_SEQUENCE_ERROR",""),IF(AND($AB727&lt;&gt;"",$AB727&gt;DATE(2030,12,31)),"DATE_OUTLIER",""),IF($C727="","MISSING_QRCODE",""),IF($J727="UNKNOWN","UNKNOWN_PM_TYPE",""),IF($L727="UNKNOWN","UNKNOWN_STATUS",""))</f>
        <v>DONE_NO_ACTUAL_DATE</v>
      </c>
      <c r="AQ727" s="42" t="str">
        <f t="shared" si="59"/>
        <v>NO</v>
      </c>
    </row>
    <row r="728" spans="1:43" x14ac:dyDescent="0.3">
      <c r="A728" s="38">
        <f>IF('query (10)'!A728="","",'query (10)'!A728)</f>
        <v>864</v>
      </c>
      <c r="B728" s="38">
        <f>IF('query (10)'!B728="","",'query (10)'!B728)</f>
        <v>17735</v>
      </c>
      <c r="C728" s="38" t="str">
        <f>TRIM(UPPER('query (10)'!M728))</f>
        <v>GR-428</v>
      </c>
      <c r="D728" s="38" t="str">
        <f>TRIM(UPPER(IFERROR(_xlfn.TEXTBEFORE('query (10)'!L728,"("),'query (10)'!L728)))</f>
        <v>INNER RING RACEWAY SUPER FINISH MACHINE.</v>
      </c>
      <c r="E728" s="38" t="str">
        <f>IFERROR(TRIM(UPPER(_xlfn.TEXTBEFORE(_xlfn.TEXTAFTER('query (10)'!L728,"("),")"))),"")</f>
        <v/>
      </c>
      <c r="F728" s="38" t="str">
        <f>TRIM('query (10)'!K728)</f>
        <v>MCB2</v>
      </c>
      <c r="G728" s="38" t="str">
        <f>IF('query (10)'!J728="","",'query (10)'!J728)</f>
        <v>Solenoid valve</v>
      </c>
      <c r="H728" s="38" t="str">
        <f>TRIM(UPPER('query (10)'!J728))</f>
        <v>SOLENOID VALVE</v>
      </c>
      <c r="I728" s="38" t="str">
        <f>IF('query (10)'!F728="","",'query (10)'!F728)</f>
        <v>Time-based Maintenance</v>
      </c>
      <c r="J728" s="38" t="str">
        <f>IF('query (10)'!F728="","",IFERROR(INDEX(Cleaning_Rules!$B$14:$B$17,MATCH(TRIM('query (10)'!F728),Cleaning_Rules!$A$14:$A$17,0)),"UNKNOWN"))</f>
        <v>TBM</v>
      </c>
      <c r="K728" s="38" t="str">
        <f>IF('query (10)'!G728="","",'query (10)'!G728)</f>
        <v>เสร็จสิ้น</v>
      </c>
      <c r="L728" s="38" t="str">
        <f>IF('query (10)'!G728="","MISSING",IFERROR(INDEX(Cleaning_Rules!$B$5:$B$10,MATCH(TRIM('query (10)'!G728),Cleaning_Rules!$A$5:$A$10,0)),"UNKNOWN"))</f>
        <v>COMPLETED</v>
      </c>
      <c r="M728" s="38" t="str">
        <f>IF('query (10)'!I728="","",'query (10)'!I728)</f>
        <v>Mechanical</v>
      </c>
      <c r="N728" s="38" t="str">
        <f>IF('query (10)'!O728="","",'query (10)'!O728)</f>
        <v>Cleaning</v>
      </c>
      <c r="O728" s="38" t="str">
        <f>IF('query (10)'!P728="","",'query (10)'!P728)</f>
        <v>Medium</v>
      </c>
      <c r="P728" s="38" t="str">
        <f>IF('query (10)'!N728="","",'query (10)'!N728)</f>
        <v>Cleaning solenoid valve (G2) to cycle pm 1Y.
= 8 EA.</v>
      </c>
      <c r="Q728" s="38" t="str">
        <f>TRIM('query (10)'!N728)</f>
        <v>Cleaning solenoid valve (G2) to cycle pm 1Y.
= 8 EA.</v>
      </c>
      <c r="R728" s="38" t="str">
        <f>TRIM(UPPER('query (10)'!R728))</f>
        <v>CLEANING SOLENOID VALVE</v>
      </c>
      <c r="S728" s="38" t="str">
        <f>TRIM(UPPER('query (10)'!S728))</f>
        <v>CLEANING SOLENOID VALVE</v>
      </c>
      <c r="T728" s="38" t="str">
        <f>IF('query (10)'!Q728="","",TRIM(UPPER('query (10)'!Q728)))</f>
        <v/>
      </c>
      <c r="U728" s="38" t="str">
        <f>IF('query (10)'!T728="","",'query (10)'!T728)</f>
        <v/>
      </c>
      <c r="V728" s="39" t="str">
        <f>IF('query (10)'!T728="","",IFERROR(VALUE('query (10)'!T728),""))</f>
        <v/>
      </c>
      <c r="W728" s="40">
        <f>IF('query (10)'!U728="","",'query (10)'!U728)</f>
        <v>0</v>
      </c>
      <c r="X728" s="39">
        <f>IF('query (10)'!V728="","",'query (10)'!V728)</f>
        <v>0</v>
      </c>
      <c r="Y728" s="41">
        <f>IF('query (10)'!W728="","",'query (10)'!W728)</f>
        <v>46048</v>
      </c>
      <c r="Z728" s="41" t="str">
        <f>IF('query (10)'!X728="","",'query (10)'!X728)</f>
        <v/>
      </c>
      <c r="AA728" s="41">
        <f>IF('query (10)'!Y728="","",'query (10)'!Y728)</f>
        <v>46048</v>
      </c>
      <c r="AB728" s="41">
        <f>IF('query (10)'!Z728="","",'query (10)'!Z728)</f>
        <v>46059</v>
      </c>
      <c r="AC728" s="38" t="str">
        <f>IF(OR('query (10)'!AA728="",COUNTIF(Cleaning_Rules!$A$21:$A$26,TRIM('query (10)'!AA728))&gt;0),"",TRIM('query (10)'!AA728))</f>
        <v/>
      </c>
      <c r="AD728" s="38" t="str">
        <f>IF('query (10)'!AB728="","",TRIM(IFERROR(_xlfn.TEXTBEFORE('query (10)'!AB728,"("),'query (10)'!AB728)))</f>
        <v>เริ่มซ่อมงาน PM แล้ว รับผิดชอบโดย KUNANON PARAWANWONG</v>
      </c>
      <c r="AE728" s="38" t="str">
        <f>IFERROR(LOWER(TRIM(_xlfn.TEXTBEFORE(_xlfn.TEXTAFTER('query (10)'!AB728,"("),")"))),"")</f>
        <v>parawanwong-k-3161@nsk.com</v>
      </c>
      <c r="AF728" s="38" t="str">
        <f>IF('query (10)'!AD728="","",TRIM('query (10)'!AD728))</f>
        <v>เจษฎา ผิวบาง</v>
      </c>
      <c r="AG728" s="38" t="str">
        <f>IF('query (10)'!AE728="","",TRIM('query (10)'!AE728))</f>
        <v>คุณานนต์ ปารวัณวงศ์</v>
      </c>
      <c r="AH728" s="38" t="str">
        <f>IF('query (10)'!AF728="","",IFERROR(VALUE('query (10)'!AF728),""))</f>
        <v/>
      </c>
      <c r="AI728" s="38" t="str">
        <f>IF('query (10)'!AG728="","",TRIM('query (10)'!AG728))</f>
        <v/>
      </c>
      <c r="AJ728" s="38" t="str">
        <f>IF('query (10)'!AH728="","",IFERROR(VALUE('query (10)'!AH728),""))</f>
        <v/>
      </c>
      <c r="AK728" s="38" t="str">
        <f>IF('query (10)'!AI728="","",TRIM('query (10)'!AI728))</f>
        <v/>
      </c>
      <c r="AL728" s="42">
        <f t="shared" si="55"/>
        <v>2026</v>
      </c>
      <c r="AM728" s="42" t="str">
        <f t="shared" si="56"/>
        <v>2026-01</v>
      </c>
      <c r="AN728" s="42" t="str">
        <f t="shared" ca="1" si="57"/>
        <v/>
      </c>
      <c r="AO728" s="42" t="str">
        <f t="shared" si="58"/>
        <v>GR-428 | INNER RING RACEWAY SUPER FINISH MACHINE. | MCB2 | SOLENOID VALVE | Time-based Maintenance | Mechanical | Cleaning | Medium | Cleaning solenoid valve (G2) to cycle pm 1Y.
= 8 EA. | CLEANING SOLENOID VALVE | CLEANING SOLENOID VALVE | เริ่มซ่อมงาน PM แล้ว รับผิดชอบโดย KUNANON PARAWANWONG | คุณานนต์ ปารวัณวงศ์</v>
      </c>
      <c r="AP728" s="42" t="str">
        <f>_xlfn.TEXTJOIN("; ",TRUE,IF(COUNTA('query (10)'!A728:AK728)&lt;=6,"NEAR_EMPTY_ROW",""),IF($K728="","MISSING_STATUS",""),IF(AND($K728="เสร็จสิ้น",$Z728=""),"DONE_NO_ACTUAL_DATE",""),IF(AND($I728="Condition-based Maintenance",$AH728=""),"CBM_NO_MEASUREMENT",""),IF(OR($X728="",$X728=0),"INVALID_PERIOD",""),IF(AND($AA728&lt;&gt;"",$AB728&lt;&gt;"",$AB728&lt;$AA728),"DATE_SEQUENCE_ERROR",""),IF(AND($AB728&lt;&gt;"",$AB728&gt;DATE(2030,12,31)),"DATE_OUTLIER",""),IF($C728="","MISSING_QRCODE",""),IF($J728="UNKNOWN","UNKNOWN_PM_TYPE",""),IF($L728="UNKNOWN","UNKNOWN_STATUS",""))</f>
        <v>DONE_NO_ACTUAL_DATE; INVALID_PERIOD</v>
      </c>
      <c r="AQ728" s="42" t="str">
        <f t="shared" si="59"/>
        <v>NO</v>
      </c>
    </row>
    <row r="729" spans="1:43" x14ac:dyDescent="0.3">
      <c r="A729" s="38">
        <f>IF('query (10)'!A729="","",'query (10)'!A729)</f>
        <v>865</v>
      </c>
      <c r="B729" s="38">
        <f>IF('query (10)'!B729="","",'query (10)'!B729)</f>
        <v>17744</v>
      </c>
      <c r="C729" s="38" t="str">
        <f>TRIM(UPPER('query (10)'!M729))</f>
        <v>WA-295</v>
      </c>
      <c r="D729" s="38" t="str">
        <f>TRIM(UPPER(IFERROR(_xlfn.TEXTBEFORE('query (10)'!L729,"("),'query (10)'!L729)))</f>
        <v>FINISH WASH EQUIPMENT MACHINE.</v>
      </c>
      <c r="E729" s="38" t="str">
        <f>IFERROR(TRIM(UPPER(_xlfn.TEXTBEFORE(_xlfn.TEXTAFTER('query (10)'!L729,"("),")"))),"")</f>
        <v/>
      </c>
      <c r="F729" s="38" t="str">
        <f>TRIM('query (10)'!K729)</f>
        <v>MCB2</v>
      </c>
      <c r="G729" s="38" t="str">
        <f>IF('query (10)'!J729="","",'query (10)'!J729)</f>
        <v>Air Cylinder</v>
      </c>
      <c r="H729" s="38" t="str">
        <f>TRIM(UPPER('query (10)'!J729))</f>
        <v>AIR CYLINDER</v>
      </c>
      <c r="I729" s="38" t="str">
        <f>IF('query (10)'!F729="","",'query (10)'!F729)</f>
        <v>Time-based Maintenance</v>
      </c>
      <c r="J729" s="38" t="str">
        <f>IF('query (10)'!F729="","",IFERROR(INDEX(Cleaning_Rules!$B$14:$B$17,MATCH(TRIM('query (10)'!F729),Cleaning_Rules!$A$14:$A$17,0)),"UNKNOWN"))</f>
        <v>TBM</v>
      </c>
      <c r="K729" s="38" t="str">
        <f>IF('query (10)'!G729="","",'query (10)'!G729)</f>
        <v>เสร็จสิ้น</v>
      </c>
      <c r="L729" s="38" t="str">
        <f>IF('query (10)'!G729="","MISSING",IFERROR(INDEX(Cleaning_Rules!$B$5:$B$10,MATCH(TRIM('query (10)'!G729),Cleaning_Rules!$A$5:$A$10,0)),"UNKNOWN"))</f>
        <v>COMPLETED</v>
      </c>
      <c r="M729" s="38" t="str">
        <f>IF('query (10)'!I729="","",'query (10)'!I729)</f>
        <v>Mechanical</v>
      </c>
      <c r="N729" s="38" t="str">
        <f>IF('query (10)'!O729="","",'query (10)'!O729)</f>
        <v>Part Change</v>
      </c>
      <c r="O729" s="38" t="str">
        <f>IF('query (10)'!P729="","",'query (10)'!P729)</f>
        <v>Medium</v>
      </c>
      <c r="P729" s="38" t="str">
        <f>IF('query (10)'!N729="","",'query (10)'!N729)</f>
        <v>Change seal kit air cylinder nozzle U-D to cycle pm 3Y. 
Model : CG1N50</v>
      </c>
      <c r="Q729" s="38" t="str">
        <f>TRIM('query (10)'!N729)</f>
        <v>Change seal kit air cylinder nozzle U-D to cycle pm 3Y. 
Model : CG1N50</v>
      </c>
      <c r="R729" s="38" t="str">
        <f>TRIM(UPPER('query (10)'!R729))</f>
        <v>SEAL KIT</v>
      </c>
      <c r="S729" s="38" t="str">
        <f>TRIM(UPPER('query (10)'!S729))</f>
        <v>CBG1N50</v>
      </c>
      <c r="T729" s="38" t="str">
        <f>IF('query (10)'!Q729="","",TRIM(UPPER('query (10)'!Q729)))</f>
        <v/>
      </c>
      <c r="U729" s="38" t="str">
        <f>IF('query (10)'!T729="","",'query (10)'!T729)</f>
        <v/>
      </c>
      <c r="V729" s="39" t="str">
        <f>IF('query (10)'!T729="","",IFERROR(VALUE('query (10)'!T729),""))</f>
        <v/>
      </c>
      <c r="W729" s="40">
        <f>IF('query (10)'!U729="","",'query (10)'!U729)</f>
        <v>0</v>
      </c>
      <c r="X729" s="39">
        <f>IF('query (10)'!V729="","",'query (10)'!V729)</f>
        <v>1080</v>
      </c>
      <c r="Y729" s="41">
        <f>IF('query (10)'!W729="","",'query (10)'!W729)</f>
        <v>46048</v>
      </c>
      <c r="Z729" s="41" t="str">
        <f>IF('query (10)'!X729="","",'query (10)'!X729)</f>
        <v/>
      </c>
      <c r="AA729" s="41">
        <f>IF('query (10)'!Y729="","",'query (10)'!Y729)</f>
        <v>46048</v>
      </c>
      <c r="AB729" s="41">
        <f>IF('query (10)'!Z729="","",'query (10)'!Z729)</f>
        <v>47139</v>
      </c>
      <c r="AC729" s="38" t="str">
        <f>IF(OR('query (10)'!AA729="",COUNTIF(Cleaning_Rules!$A$21:$A$26,TRIM('query (10)'!AA729))&gt;0),"",TRIM('query (10)'!AA729))</f>
        <v/>
      </c>
      <c r="AD729" s="38" t="str">
        <f>IF('query (10)'!AB729="","",TRIM(IFERROR(_xlfn.TEXTBEFORE('query (10)'!AB729,"("),'query (10)'!AB729)))</f>
        <v>เริ่มซ่อมงาน PM แล้ว รับผิดชอบโดย KUNANON PARAWANWONG</v>
      </c>
      <c r="AE729" s="38" t="str">
        <f>IFERROR(LOWER(TRIM(_xlfn.TEXTBEFORE(_xlfn.TEXTAFTER('query (10)'!AB729,"("),")"))),"")</f>
        <v>parawanwong-k-3161@nsk.com</v>
      </c>
      <c r="AF729" s="38" t="str">
        <f>IF('query (10)'!AD729="","",TRIM('query (10)'!AD729))</f>
        <v>เจษฎา ผิวบาง</v>
      </c>
      <c r="AG729" s="38" t="str">
        <f>IF('query (10)'!AE729="","",TRIM('query (10)'!AE729))</f>
        <v>คุณานนต์ ปารวัณวงศ์</v>
      </c>
      <c r="AH729" s="38" t="str">
        <f>IF('query (10)'!AF729="","",IFERROR(VALUE('query (10)'!AF729),""))</f>
        <v/>
      </c>
      <c r="AI729" s="38" t="str">
        <f>IF('query (10)'!AG729="","",TRIM('query (10)'!AG729))</f>
        <v/>
      </c>
      <c r="AJ729" s="38" t="str">
        <f>IF('query (10)'!AH729="","",IFERROR(VALUE('query (10)'!AH729),""))</f>
        <v/>
      </c>
      <c r="AK729" s="38" t="str">
        <f>IF('query (10)'!AI729="","",TRIM('query (10)'!AI729))</f>
        <v/>
      </c>
      <c r="AL729" s="42">
        <f t="shared" si="55"/>
        <v>2026</v>
      </c>
      <c r="AM729" s="42" t="str">
        <f t="shared" si="56"/>
        <v>2026-01</v>
      </c>
      <c r="AN729" s="42" t="str">
        <f t="shared" ca="1" si="57"/>
        <v/>
      </c>
      <c r="AO729" s="42" t="str">
        <f t="shared" si="58"/>
        <v>WA-295 | FINISH WASH EQUIPMENT MACHINE. | MCB2 | AIR CYLINDER | Time-based Maintenance | Mechanical | Part Change | Medium | Change seal kit air cylinder nozzle U-D to cycle pm 3Y. 
Model : CG1N50 | SEAL KIT | CBG1N50 | เริ่มซ่อมงาน PM แล้ว รับผิดชอบโดย KUNANON PARAWANWONG | คุณานนต์ ปารวัณวงศ์</v>
      </c>
      <c r="AP729" s="42" t="str">
        <f>_xlfn.TEXTJOIN("; ",TRUE,IF(COUNTA('query (10)'!A729:AK729)&lt;=6,"NEAR_EMPTY_ROW",""),IF($K729="","MISSING_STATUS",""),IF(AND($K729="เสร็จสิ้น",$Z729=""),"DONE_NO_ACTUAL_DATE",""),IF(AND($I729="Condition-based Maintenance",$AH729=""),"CBM_NO_MEASUREMENT",""),IF(OR($X729="",$X729=0),"INVALID_PERIOD",""),IF(AND($AA729&lt;&gt;"",$AB729&lt;&gt;"",$AB729&lt;$AA729),"DATE_SEQUENCE_ERROR",""),IF(AND($AB729&lt;&gt;"",$AB729&gt;DATE(2030,12,31)),"DATE_OUTLIER",""),IF($C729="","MISSING_QRCODE",""),IF($J729="UNKNOWN","UNKNOWN_PM_TYPE",""),IF($L729="UNKNOWN","UNKNOWN_STATUS",""))</f>
        <v>DONE_NO_ACTUAL_DATE</v>
      </c>
      <c r="AQ729" s="42" t="str">
        <f t="shared" si="59"/>
        <v>NO</v>
      </c>
    </row>
    <row r="730" spans="1:43" x14ac:dyDescent="0.3">
      <c r="A730" s="38">
        <f>IF('query (10)'!A730="","",'query (10)'!A730)</f>
        <v>866</v>
      </c>
      <c r="B730" s="38">
        <f>IF('query (10)'!B730="","",'query (10)'!B730)</f>
        <v>20352</v>
      </c>
      <c r="C730" s="38" t="str">
        <f>TRIM(UPPER('query (10)'!M730))</f>
        <v>WA-440</v>
      </c>
      <c r="D730" s="38" t="str">
        <f>TRIM(UPPER(IFERROR(_xlfn.TEXTBEFORE('query (10)'!L730,"("),'query (10)'!L730)))</f>
        <v>ROUGH WASHING MACHINE.</v>
      </c>
      <c r="E730" s="38" t="str">
        <f>IFERROR(TRIM(UPPER(_xlfn.TEXTBEFORE(_xlfn.TEXTAFTER('query (10)'!L730,"("),")"))),"")</f>
        <v/>
      </c>
      <c r="F730" s="38" t="str">
        <f>TRIM('query (10)'!K730)</f>
        <v>MCB2</v>
      </c>
      <c r="G730" s="38" t="str">
        <f>IF('query (10)'!J730="","",'query (10)'!J730)</f>
        <v>Air Cylinder</v>
      </c>
      <c r="H730" s="38" t="str">
        <f>TRIM(UPPER('query (10)'!J730))</f>
        <v>AIR CYLINDER</v>
      </c>
      <c r="I730" s="38" t="str">
        <f>IF('query (10)'!F730="","",'query (10)'!F730)</f>
        <v>Time-based Maintenance</v>
      </c>
      <c r="J730" s="38" t="str">
        <f>IF('query (10)'!F730="","",IFERROR(INDEX(Cleaning_Rules!$B$14:$B$17,MATCH(TRIM('query (10)'!F730),Cleaning_Rules!$A$14:$A$17,0)),"UNKNOWN"))</f>
        <v>TBM</v>
      </c>
      <c r="K730" s="38" t="str">
        <f>IF('query (10)'!G730="","",'query (10)'!G730)</f>
        <v>เสร็จสิ้น</v>
      </c>
      <c r="L730" s="38" t="str">
        <f>IF('query (10)'!G730="","MISSING",IFERROR(INDEX(Cleaning_Rules!$B$5:$B$10,MATCH(TRIM('query (10)'!G730),Cleaning_Rules!$A$5:$A$10,0)),"UNKNOWN"))</f>
        <v>COMPLETED</v>
      </c>
      <c r="M730" s="38" t="str">
        <f>IF('query (10)'!I730="","",'query (10)'!I730)</f>
        <v>Mechanical</v>
      </c>
      <c r="N730" s="38" t="str">
        <f>IF('query (10)'!O730="","",'query (10)'!O730)</f>
        <v>Part Change</v>
      </c>
      <c r="O730" s="38" t="str">
        <f>IF('query (10)'!P730="","",'query (10)'!P730)</f>
        <v>Medium</v>
      </c>
      <c r="P730" s="38" t="str">
        <f>IF('query (10)'!N730="","",'query (10)'!N730)</f>
        <v>Change seal kit air cylinder nozzle U-D to cycle pm 3Y. 
Model : CDBA2F50 (CG1N50-PS)</v>
      </c>
      <c r="Q730" s="38" t="str">
        <f>TRIM('query (10)'!N730)</f>
        <v>Change seal kit air cylinder nozzle U-D to cycle pm 3Y. 
Model : CDBA2F50 (CG1N50-PS)</v>
      </c>
      <c r="R730" s="38" t="str">
        <f>TRIM(UPPER('query (10)'!R730))</f>
        <v>SEAL KIT</v>
      </c>
      <c r="S730" s="38" t="str">
        <f>TRIM(UPPER('query (10)'!S730))</f>
        <v>CBG1N50</v>
      </c>
      <c r="T730" s="38" t="str">
        <f>IF('query (10)'!Q730="","",TRIM(UPPER('query (10)'!Q730)))</f>
        <v/>
      </c>
      <c r="U730" s="38" t="str">
        <f>IF('query (10)'!T730="","",'query (10)'!T730)</f>
        <v/>
      </c>
      <c r="V730" s="39" t="str">
        <f>IF('query (10)'!T730="","",IFERROR(VALUE('query (10)'!T730),""))</f>
        <v/>
      </c>
      <c r="W730" s="40">
        <f>IF('query (10)'!U730="","",'query (10)'!U730)</f>
        <v>0</v>
      </c>
      <c r="X730" s="39">
        <f>IF('query (10)'!V730="","",'query (10)'!V730)</f>
        <v>1080</v>
      </c>
      <c r="Y730" s="41">
        <f>IF('query (10)'!W730="","",'query (10)'!W730)</f>
        <v>46108</v>
      </c>
      <c r="Z730" s="41">
        <f>IF('query (10)'!X730="","",'query (10)'!X730)</f>
        <v>46146</v>
      </c>
      <c r="AA730" s="41">
        <f>IF('query (10)'!Y730="","",'query (10)'!Y730)</f>
        <v>46146</v>
      </c>
      <c r="AB730" s="41">
        <f>IF('query (10)'!Z730="","",'query (10)'!Z730)</f>
        <v>47226</v>
      </c>
      <c r="AC730" s="38" t="str">
        <f>IF(OR('query (10)'!AA730="",COUNTIF(Cleaning_Rules!$A$21:$A$26,TRIM('query (10)'!AA730))&gt;0),"",TRIM('query (10)'!AA730))</f>
        <v/>
      </c>
      <c r="AD730" s="38" t="str">
        <f>IF('query (10)'!AB730="","",TRIM(IFERROR(_xlfn.TEXTBEFORE('query (10)'!AB730,"("),'query (10)'!AB730)))</f>
        <v>เริ่มซ่อมงาน PM แล้ว รับผิดชอบโดย CHETSADA PHIWBANG</v>
      </c>
      <c r="AE730" s="38" t="str">
        <f>IFERROR(LOWER(TRIM(_xlfn.TEXTBEFORE(_xlfn.TEXTAFTER('query (10)'!AB730,"("),")"))),"")</f>
        <v>chetsada@nsk.com</v>
      </c>
      <c r="AF730" s="38" t="str">
        <f>IF('query (10)'!AD730="","",TRIM('query (10)'!AD730))</f>
        <v>เจษฎา ผิวบาง</v>
      </c>
      <c r="AG730" s="38" t="str">
        <f>IF('query (10)'!AE730="","",TRIM('query (10)'!AE730))</f>
        <v>เจษฎา ผิวบาง</v>
      </c>
      <c r="AH730" s="38" t="str">
        <f>IF('query (10)'!AF730="","",IFERROR(VALUE('query (10)'!AF730),""))</f>
        <v/>
      </c>
      <c r="AI730" s="38" t="str">
        <f>IF('query (10)'!AG730="","",TRIM('query (10)'!AG730))</f>
        <v/>
      </c>
      <c r="AJ730" s="38" t="str">
        <f>IF('query (10)'!AH730="","",IFERROR(VALUE('query (10)'!AH730),""))</f>
        <v/>
      </c>
      <c r="AK730" s="38" t="str">
        <f>IF('query (10)'!AI730="","",TRIM('query (10)'!AI730))</f>
        <v/>
      </c>
      <c r="AL730" s="42">
        <f t="shared" si="55"/>
        <v>2026</v>
      </c>
      <c r="AM730" s="42" t="str">
        <f t="shared" si="56"/>
        <v>2026-03</v>
      </c>
      <c r="AN730" s="42" t="str">
        <f t="shared" ca="1" si="57"/>
        <v/>
      </c>
      <c r="AO730" s="42" t="str">
        <f t="shared" si="58"/>
        <v>WA-440 | ROUGH WASHING MACHINE. | MCB2 | AIR CYLINDER | Time-based Maintenance | Mechanical | Part Change | Medium | Change seal kit air cylinder nozzle U-D to cycle pm 3Y. 
Model : CDBA2F50 (CG1N50-PS) | SEAL KIT | CBG1N50 | เริ่มซ่อมงาน PM แล้ว รับผิดชอบโดย CHETSADA PHIWBANG | เจษฎา ผิวบาง</v>
      </c>
      <c r="AP730" s="42" t="str">
        <f>_xlfn.TEXTJOIN("; ",TRUE,IF(COUNTA('query (10)'!A730:AK730)&lt;=6,"NEAR_EMPTY_ROW",""),IF($K730="","MISSING_STATUS",""),IF(AND($K730="เสร็จสิ้น",$Z730=""),"DONE_NO_ACTUAL_DATE",""),IF(AND($I730="Condition-based Maintenance",$AH730=""),"CBM_NO_MEASUREMENT",""),IF(OR($X730="",$X730=0),"INVALID_PERIOD",""),IF(AND($AA730&lt;&gt;"",$AB730&lt;&gt;"",$AB730&lt;$AA730),"DATE_SEQUENCE_ERROR",""),IF(AND($AB730&lt;&gt;"",$AB730&gt;DATE(2030,12,31)),"DATE_OUTLIER",""),IF($C730="","MISSING_QRCODE",""),IF($J730="UNKNOWN","UNKNOWN_PM_TYPE",""),IF($L730="UNKNOWN","UNKNOWN_STATUS",""))</f>
        <v/>
      </c>
      <c r="AQ730" s="42" t="str">
        <f t="shared" si="59"/>
        <v>NO</v>
      </c>
    </row>
    <row r="731" spans="1:43" x14ac:dyDescent="0.3">
      <c r="A731" s="38">
        <f>IF('query (10)'!A731="","",'query (10)'!A731)</f>
        <v>867</v>
      </c>
      <c r="B731" s="38">
        <f>IF('query (10)'!B731="","",'query (10)'!B731)</f>
        <v>17743</v>
      </c>
      <c r="C731" s="38" t="str">
        <f>TRIM(UPPER('query (10)'!M731))</f>
        <v>CH-294</v>
      </c>
      <c r="D731" s="38" t="str">
        <f>TRIM(UPPER(IFERROR(_xlfn.TEXTBEFORE('query (10)'!L731,"("),'query (10)'!L731)))</f>
        <v>AXIAL CLEARANCE MEASUREMENT MACHINE.</v>
      </c>
      <c r="E731" s="38" t="str">
        <f>IFERROR(TRIM(UPPER(_xlfn.TEXTBEFORE(_xlfn.TEXTAFTER('query (10)'!L731,"("),")"))),"")</f>
        <v/>
      </c>
      <c r="F731" s="38" t="str">
        <f>TRIM('query (10)'!K731)</f>
        <v>MCB2</v>
      </c>
      <c r="G731" s="38" t="str">
        <f>IF('query (10)'!J731="","",'query (10)'!J731)</f>
        <v>Air Cylinder</v>
      </c>
      <c r="H731" s="38" t="str">
        <f>TRIM(UPPER('query (10)'!J731))</f>
        <v>AIR CYLINDER</v>
      </c>
      <c r="I731" s="38" t="str">
        <f>IF('query (10)'!F731="","",'query (10)'!F731)</f>
        <v>Time-based Maintenance</v>
      </c>
      <c r="J731" s="38" t="str">
        <f>IF('query (10)'!F731="","",IFERROR(INDEX(Cleaning_Rules!$B$14:$B$17,MATCH(TRIM('query (10)'!F731),Cleaning_Rules!$A$14:$A$17,0)),"UNKNOWN"))</f>
        <v>TBM</v>
      </c>
      <c r="K731" s="38" t="str">
        <f>IF('query (10)'!G731="","",'query (10)'!G731)</f>
        <v>เสร็จสิ้น</v>
      </c>
      <c r="L731" s="38" t="str">
        <f>IF('query (10)'!G731="","MISSING",IFERROR(INDEX(Cleaning_Rules!$B$5:$B$10,MATCH(TRIM('query (10)'!G731),Cleaning_Rules!$A$5:$A$10,0)),"UNKNOWN"))</f>
        <v>COMPLETED</v>
      </c>
      <c r="M731" s="38" t="str">
        <f>IF('query (10)'!I731="","",'query (10)'!I731)</f>
        <v>Mechanical</v>
      </c>
      <c r="N731" s="38" t="str">
        <f>IF('query (10)'!O731="","",'query (10)'!O731)</f>
        <v>Part Change</v>
      </c>
      <c r="O731" s="38" t="str">
        <f>IF('query (10)'!P731="","",'query (10)'!P731)</f>
        <v>Medium</v>
      </c>
      <c r="P731" s="38" t="str">
        <f>IF('query (10)'!N731="","",'query (10)'!N731)</f>
        <v>Change seal kit air cylinder spindle U-D to cycle pm 3Y. 
Model : CG1N50</v>
      </c>
      <c r="Q731" s="38" t="str">
        <f>TRIM('query (10)'!N731)</f>
        <v>Change seal kit air cylinder spindle U-D to cycle pm 3Y. 
Model : CG1N50</v>
      </c>
      <c r="R731" s="38" t="str">
        <f>TRIM(UPPER('query (10)'!R731))</f>
        <v>SEAL KIT</v>
      </c>
      <c r="S731" s="38" t="str">
        <f>TRIM(UPPER('query (10)'!S731))</f>
        <v>CBG1N50</v>
      </c>
      <c r="T731" s="38" t="str">
        <f>IF('query (10)'!Q731="","",TRIM(UPPER('query (10)'!Q731)))</f>
        <v/>
      </c>
      <c r="U731" s="38" t="str">
        <f>IF('query (10)'!T731="","",'query (10)'!T731)</f>
        <v/>
      </c>
      <c r="V731" s="39" t="str">
        <f>IF('query (10)'!T731="","",IFERROR(VALUE('query (10)'!T731),""))</f>
        <v/>
      </c>
      <c r="W731" s="40">
        <f>IF('query (10)'!U731="","",'query (10)'!U731)</f>
        <v>0</v>
      </c>
      <c r="X731" s="39">
        <f>IF('query (10)'!V731="","",'query (10)'!V731)</f>
        <v>1080</v>
      </c>
      <c r="Y731" s="41">
        <f>IF('query (10)'!W731="","",'query (10)'!W731)</f>
        <v>46048</v>
      </c>
      <c r="Z731" s="41" t="str">
        <f>IF('query (10)'!X731="","",'query (10)'!X731)</f>
        <v/>
      </c>
      <c r="AA731" s="41">
        <f>IF('query (10)'!Y731="","",'query (10)'!Y731)</f>
        <v>46048</v>
      </c>
      <c r="AB731" s="41">
        <f>IF('query (10)'!Z731="","",'query (10)'!Z731)</f>
        <v>47139</v>
      </c>
      <c r="AC731" s="38" t="str">
        <f>IF(OR('query (10)'!AA731="",COUNTIF(Cleaning_Rules!$A$21:$A$26,TRIM('query (10)'!AA731))&gt;0),"",TRIM('query (10)'!AA731))</f>
        <v/>
      </c>
      <c r="AD731" s="38" t="str">
        <f>IF('query (10)'!AB731="","",TRIM(IFERROR(_xlfn.TEXTBEFORE('query (10)'!AB731,"("),'query (10)'!AB731)))</f>
        <v>เริ่มซ่อมงาน PM แล้ว รับผิดชอบโดย KUNANON PARAWANWONG</v>
      </c>
      <c r="AE731" s="38" t="str">
        <f>IFERROR(LOWER(TRIM(_xlfn.TEXTBEFORE(_xlfn.TEXTAFTER('query (10)'!AB731,"("),")"))),"")</f>
        <v>parawanwong-k-3161@nsk.com</v>
      </c>
      <c r="AF731" s="38" t="str">
        <f>IF('query (10)'!AD731="","",TRIM('query (10)'!AD731))</f>
        <v>เจษฎา ผิวบาง</v>
      </c>
      <c r="AG731" s="38" t="str">
        <f>IF('query (10)'!AE731="","",TRIM('query (10)'!AE731))</f>
        <v>คุณานนต์ ปารวัณวงศ์</v>
      </c>
      <c r="AH731" s="38" t="str">
        <f>IF('query (10)'!AF731="","",IFERROR(VALUE('query (10)'!AF731),""))</f>
        <v/>
      </c>
      <c r="AI731" s="38" t="str">
        <f>IF('query (10)'!AG731="","",TRIM('query (10)'!AG731))</f>
        <v/>
      </c>
      <c r="AJ731" s="38" t="str">
        <f>IF('query (10)'!AH731="","",IFERROR(VALUE('query (10)'!AH731),""))</f>
        <v/>
      </c>
      <c r="AK731" s="38" t="str">
        <f>IF('query (10)'!AI731="","",TRIM('query (10)'!AI731))</f>
        <v/>
      </c>
      <c r="AL731" s="42">
        <f t="shared" si="55"/>
        <v>2026</v>
      </c>
      <c r="AM731" s="42" t="str">
        <f t="shared" si="56"/>
        <v>2026-01</v>
      </c>
      <c r="AN731" s="42" t="str">
        <f t="shared" ca="1" si="57"/>
        <v/>
      </c>
      <c r="AO731" s="42" t="str">
        <f t="shared" si="58"/>
        <v>CH-294 | AXIAL CLEARANCE MEASUREMENT MACHINE. | MCB2 | AIR CYLINDER | Time-based Maintenance | Mechanical | Part Change | Medium | Change seal kit air cylinder spindle U-D to cycle pm 3Y. 
Model : CG1N50 | SEAL KIT | CBG1N50 | เริ่มซ่อมงาน PM แล้ว รับผิดชอบโดย KUNANON PARAWANWONG | คุณานนต์ ปารวัณวงศ์</v>
      </c>
      <c r="AP731" s="42" t="str">
        <f>_xlfn.TEXTJOIN("; ",TRUE,IF(COUNTA('query (10)'!A731:AK731)&lt;=6,"NEAR_EMPTY_ROW",""),IF($K731="","MISSING_STATUS",""),IF(AND($K731="เสร็จสิ้น",$Z731=""),"DONE_NO_ACTUAL_DATE",""),IF(AND($I731="Condition-based Maintenance",$AH731=""),"CBM_NO_MEASUREMENT",""),IF(OR($X731="",$X731=0),"INVALID_PERIOD",""),IF(AND($AA731&lt;&gt;"",$AB731&lt;&gt;"",$AB731&lt;$AA731),"DATE_SEQUENCE_ERROR",""),IF(AND($AB731&lt;&gt;"",$AB731&gt;DATE(2030,12,31)),"DATE_OUTLIER",""),IF($C731="","MISSING_QRCODE",""),IF($J731="UNKNOWN","UNKNOWN_PM_TYPE",""),IF($L731="UNKNOWN","UNKNOWN_STATUS",""))</f>
        <v>DONE_NO_ACTUAL_DATE</v>
      </c>
      <c r="AQ731" s="42" t="str">
        <f t="shared" si="59"/>
        <v>NO</v>
      </c>
    </row>
    <row r="732" spans="1:43" x14ac:dyDescent="0.3">
      <c r="A732" s="38">
        <f>IF('query (10)'!A732="","",'query (10)'!A732)</f>
        <v>868</v>
      </c>
      <c r="B732" s="38" t="str">
        <f>IF('query (10)'!B732="","",'query (10)'!B732)</f>
        <v/>
      </c>
      <c r="C732" s="38" t="str">
        <f>TRIM(UPPER('query (10)'!M732))</f>
        <v>GR-242</v>
      </c>
      <c r="D732" s="38" t="str">
        <f>TRIM(UPPER(IFERROR(_xlfn.TEXTBEFORE('query (10)'!L732,"("),'query (10)'!L732)))</f>
        <v>OUTER RING RACEWAY SUPER FINISH GRINDING M/C</v>
      </c>
      <c r="E732" s="38" t="str">
        <f>IFERROR(TRIM(UPPER(_xlfn.TEXTBEFORE(_xlfn.TEXTAFTER('query (10)'!L732,"("),")"))),"")</f>
        <v/>
      </c>
      <c r="F732" s="38" t="str">
        <f>TRIM('query (10)'!K732)</f>
        <v>WP Grinding1</v>
      </c>
      <c r="G732" s="38" t="str">
        <f>IF('query (10)'!J732="","",'query (10)'!J732)</f>
        <v>Demagneetize inlet</v>
      </c>
      <c r="H732" s="38" t="str">
        <f>TRIM(UPPER('query (10)'!J732))</f>
        <v>DEMAGNEETIZE INLET</v>
      </c>
      <c r="I732" s="38" t="str">
        <f>IF('query (10)'!F732="","",'query (10)'!F732)</f>
        <v>Time-based Maintenance</v>
      </c>
      <c r="J732" s="38" t="str">
        <f>IF('query (10)'!F732="","",IFERROR(INDEX(Cleaning_Rules!$B$14:$B$17,MATCH(TRIM('query (10)'!F732),Cleaning_Rules!$A$14:$A$17,0)),"UNKNOWN"))</f>
        <v>TBM</v>
      </c>
      <c r="K732" s="38" t="str">
        <f>IF('query (10)'!G732="","",'query (10)'!G732)</f>
        <v>แก้ไขแผน</v>
      </c>
      <c r="L732" s="38" t="str">
        <f>IF('query (10)'!G732="","MISSING",IFERROR(INDEX(Cleaning_Rules!$B$5:$B$10,MATCH(TRIM('query (10)'!G732),Cleaning_Rules!$A$5:$A$10,0)),"UNKNOWN"))</f>
        <v>PLAN_REVISED</v>
      </c>
      <c r="M732" s="38" t="str">
        <f>IF('query (10)'!I732="","",'query (10)'!I732)</f>
        <v>Mechanical</v>
      </c>
      <c r="N732" s="38" t="str">
        <f>IF('query (10)'!O732="","",'query (10)'!O732)</f>
        <v>Part Change</v>
      </c>
      <c r="O732" s="38" t="str">
        <f>IF('query (10)'!P732="","",'query (10)'!P732)</f>
        <v>Medium</v>
      </c>
      <c r="P732" s="38" t="str">
        <f>IF('query (10)'!N732="","",'query (10)'!N732)</f>
        <v>Repair demagnetize in-chute according to the 3Y. pm schedule.
-change stainless flame plate in-chute
-change bolt SLBRFN10-240-PMC = 4 EA.
-bearing 6904ZZ = 4 EA.</v>
      </c>
      <c r="Q732" s="38" t="str">
        <f>TRIM('query (10)'!N732)</f>
        <v>Repair demagnetize in-chute according to the 3Y. pm schedule.
-change stainless flame plate in-chute
-change bolt SLBRFN10-240-PMC = 4 EA.
-bearing 6904ZZ = 4 EA.</v>
      </c>
      <c r="R732" s="38" t="str">
        <f>TRIM(UPPER('query (10)'!R732))</f>
        <v>STAINLESS FLAME</v>
      </c>
      <c r="S732" s="38" t="str">
        <f>TRIM(UPPER('query (10)'!S732))</f>
        <v>SUS-304</v>
      </c>
      <c r="T732" s="38" t="str">
        <f>IF('query (10)'!Q732="","",TRIM(UPPER('query (10)'!Q732)))</f>
        <v/>
      </c>
      <c r="U732" s="38" t="str">
        <f>IF('query (10)'!T732="","",'query (10)'!T732)</f>
        <v/>
      </c>
      <c r="V732" s="39" t="str">
        <f>IF('query (10)'!T732="","",IFERROR(VALUE('query (10)'!T732),""))</f>
        <v/>
      </c>
      <c r="W732" s="40">
        <f>IF('query (10)'!U732="","",'query (10)'!U732)</f>
        <v>0</v>
      </c>
      <c r="X732" s="39">
        <f>IF('query (10)'!V732="","",'query (10)'!V732)</f>
        <v>1066</v>
      </c>
      <c r="Y732" s="41">
        <f>IF('query (10)'!W732="","",'query (10)'!W732)</f>
        <v>46232</v>
      </c>
      <c r="Z732" s="41" t="str">
        <f>IF('query (10)'!X732="","",'query (10)'!X732)</f>
        <v/>
      </c>
      <c r="AA732" s="41">
        <f>IF('query (10)'!Y732="","",'query (10)'!Y732)</f>
        <v>46232</v>
      </c>
      <c r="AB732" s="41">
        <f>IF('query (10)'!Z732="","",'query (10)'!Z732)</f>
        <v>47298</v>
      </c>
      <c r="AC732" s="38" t="str">
        <f>IF(OR('query (10)'!AA732="",COUNTIF(Cleaning_Rules!$A$21:$A$26,TRIM('query (10)'!AA732))&gt;0),"",TRIM('query (10)'!AA732))</f>
        <v/>
      </c>
      <c r="AD732" s="38" t="str">
        <f>IF('query (10)'!AB732="","",TRIM(IFERROR(_xlfn.TEXTBEFORE('query (10)'!AB732,"("),'query (10)'!AB732)))</f>
        <v/>
      </c>
      <c r="AE732" s="38" t="str">
        <f>IFERROR(LOWER(TRIM(_xlfn.TEXTBEFORE(_xlfn.TEXTAFTER('query (10)'!AB732,"("),")"))),"")</f>
        <v/>
      </c>
      <c r="AF732" s="38" t="str">
        <f>IF('query (10)'!AD732="","",TRIM('query (10)'!AD732))</f>
        <v>เจษฎา ผิวบาง</v>
      </c>
      <c r="AG732" s="38" t="str">
        <f>IF('query (10)'!AE732="","",TRIM('query (10)'!AE732))</f>
        <v>เจษฎา ผิวบาง</v>
      </c>
      <c r="AH732" s="38" t="str">
        <f>IF('query (10)'!AF732="","",IFERROR(VALUE('query (10)'!AF732),""))</f>
        <v/>
      </c>
      <c r="AI732" s="38" t="str">
        <f>IF('query (10)'!AG732="","",TRIM('query (10)'!AG732))</f>
        <v/>
      </c>
      <c r="AJ732" s="38" t="str">
        <f>IF('query (10)'!AH732="","",IFERROR(VALUE('query (10)'!AH732),""))</f>
        <v/>
      </c>
      <c r="AK732" s="38" t="str">
        <f>IF('query (10)'!AI732="","",TRIM('query (10)'!AI732))</f>
        <v/>
      </c>
      <c r="AL732" s="42">
        <f t="shared" si="55"/>
        <v>2026</v>
      </c>
      <c r="AM732" s="42" t="str">
        <f t="shared" si="56"/>
        <v>2026-07</v>
      </c>
      <c r="AN732" s="42" t="str">
        <f t="shared" ca="1" si="57"/>
        <v>ON_SCHEDULE</v>
      </c>
      <c r="AO732" s="42" t="str">
        <f t="shared" si="58"/>
        <v>GR-242 | OUTER RING RACEWAY SUPER FINISH GRINDING M/C | WP Grinding1 | DEMAGNEETIZE INLET | Time-based Maintenance | Mechanical | Part Change | Medium | Repair demagnetize in-chute according to the 3Y. pm schedule.
-change stainless flame plate in-chute
-change bolt SLBRFN10-240-PMC = 4 EA.
-bearing 6904ZZ = 4 EA. | STAINLESS FLAME | SUS-304 | เจษฎา ผิวบาง</v>
      </c>
      <c r="AP732" s="42" t="str">
        <f>_xlfn.TEXTJOIN("; ",TRUE,IF(COUNTA('query (10)'!A732:AK732)&lt;=6,"NEAR_EMPTY_ROW",""),IF($K732="","MISSING_STATUS",""),IF(AND($K732="เสร็จสิ้น",$Z732=""),"DONE_NO_ACTUAL_DATE",""),IF(AND($I732="Condition-based Maintenance",$AH732=""),"CBM_NO_MEASUREMENT",""),IF(OR($X732="",$X732=0),"INVALID_PERIOD",""),IF(AND($AA732&lt;&gt;"",$AB732&lt;&gt;"",$AB732&lt;$AA732),"DATE_SEQUENCE_ERROR",""),IF(AND($AB732&lt;&gt;"",$AB732&gt;DATE(2030,12,31)),"DATE_OUTLIER",""),IF($C732="","MISSING_QRCODE",""),IF($J732="UNKNOWN","UNKNOWN_PM_TYPE",""),IF($L732="UNKNOWN","UNKNOWN_STATUS",""))</f>
        <v/>
      </c>
      <c r="AQ732" s="42" t="str">
        <f t="shared" si="59"/>
        <v>NO</v>
      </c>
    </row>
    <row r="733" spans="1:43" x14ac:dyDescent="0.3">
      <c r="A733" s="38">
        <f>IF('query (10)'!A733="","",'query (10)'!A733)</f>
        <v>870</v>
      </c>
      <c r="B733" s="38">
        <f>IF('query (10)'!B733="","",'query (10)'!B733)</f>
        <v>17874</v>
      </c>
      <c r="C733" s="38" t="str">
        <f>TRIM(UPPER('query (10)'!M733))</f>
        <v>GR-254</v>
      </c>
      <c r="D733" s="38" t="str">
        <f>TRIM(UPPER(IFERROR(_xlfn.TEXTBEFORE('query (10)'!L733,"("),'query (10)'!L733)))</f>
        <v>INNER RING BORE GRINDING MACHINE</v>
      </c>
      <c r="E733" s="38" t="str">
        <f>IFERROR(TRIM(UPPER(_xlfn.TEXTBEFORE(_xlfn.TEXTAFTER('query (10)'!L733,"("),")"))),"")</f>
        <v/>
      </c>
      <c r="F733" s="38" t="str">
        <f>TRIM('query (10)'!K733)</f>
        <v>KWD2</v>
      </c>
      <c r="G733" s="38" t="str">
        <f>IF('query (10)'!J733="","",'query (10)'!J733)</f>
        <v>Hydraulic oil pump</v>
      </c>
      <c r="H733" s="38" t="str">
        <f>TRIM(UPPER('query (10)'!J733))</f>
        <v>HYDRAULIC OIL PUMP</v>
      </c>
      <c r="I733" s="38" t="str">
        <f>IF('query (10)'!F733="","",'query (10)'!F733)</f>
        <v>Time-based Maintenance</v>
      </c>
      <c r="J733" s="38" t="str">
        <f>IF('query (10)'!F733="","",IFERROR(INDEX(Cleaning_Rules!$B$14:$B$17,MATCH(TRIM('query (10)'!F733),Cleaning_Rules!$A$14:$A$17,0)),"UNKNOWN"))</f>
        <v>TBM</v>
      </c>
      <c r="K733" s="38" t="str">
        <f>IF('query (10)'!G733="","",'query (10)'!G733)</f>
        <v>เสร็จสิ้น</v>
      </c>
      <c r="L733" s="38" t="str">
        <f>IF('query (10)'!G733="","MISSING",IFERROR(INDEX(Cleaning_Rules!$B$5:$B$10,MATCH(TRIM('query (10)'!G733),Cleaning_Rules!$A$5:$A$10,0)),"UNKNOWN"))</f>
        <v>COMPLETED</v>
      </c>
      <c r="M733" s="38" t="str">
        <f>IF('query (10)'!I733="","",'query (10)'!I733)</f>
        <v>Mechanical</v>
      </c>
      <c r="N733" s="38" t="str">
        <f>IF('query (10)'!O733="","",'query (10)'!O733)</f>
        <v>Inspection</v>
      </c>
      <c r="O733" s="38" t="str">
        <f>IF('query (10)'!P733="","",'query (10)'!P733)</f>
        <v>Medium</v>
      </c>
      <c r="P733" s="38" t="str">
        <f>IF('query (10)'!N733="","",'query (10)'!N733)</f>
        <v xml:space="preserve">Cleaning hydraulic oil pump to PM 12 Month Cycle
Check/ cleaning Filter hydraulic oil pump
*Change Filter hydraulic oil pump *
Model: SFT-06-150W
</v>
      </c>
      <c r="Q733" s="38" t="str">
        <f>TRIM('query (10)'!N733)</f>
        <v xml:space="preserve">Cleaning hydraulic oil pump to PM 12 Month Cycle
Check/ cleaning Filter hydraulic oil pump
*Change Filter hydraulic oil pump *
Model: SFT-06-150W
</v>
      </c>
      <c r="R733" s="38" t="str">
        <f>TRIM(UPPER('query (10)'!R733))</f>
        <v>FILTER</v>
      </c>
      <c r="S733" s="38" t="str">
        <f>TRIM(UPPER('query (10)'!S733))</f>
        <v>SFT-06 150W</v>
      </c>
      <c r="T733" s="38" t="str">
        <f>IF('query (10)'!Q733="","",TRIM(UPPER('query (10)'!Q733)))</f>
        <v/>
      </c>
      <c r="U733" s="38" t="str">
        <f>IF('query (10)'!T733="","",'query (10)'!T733)</f>
        <v/>
      </c>
      <c r="V733" s="39" t="str">
        <f>IF('query (10)'!T733="","",IFERROR(VALUE('query (10)'!T733),""))</f>
        <v/>
      </c>
      <c r="W733" s="40">
        <f>IF('query (10)'!U733="","",'query (10)'!U733)</f>
        <v>0</v>
      </c>
      <c r="X733" s="39">
        <f>IF('query (10)'!V733="","",'query (10)'!V733)</f>
        <v>360</v>
      </c>
      <c r="Y733" s="41">
        <f>IF('query (10)'!W733="","",'query (10)'!W733)</f>
        <v>46055</v>
      </c>
      <c r="Z733" s="41">
        <f>IF('query (10)'!X733="","",'query (10)'!X733)</f>
        <v>46067</v>
      </c>
      <c r="AA733" s="41">
        <f>IF('query (10)'!Y733="","",'query (10)'!Y733)</f>
        <v>46067</v>
      </c>
      <c r="AB733" s="41">
        <f>IF('query (10)'!Z733="","",'query (10)'!Z733)</f>
        <v>46427</v>
      </c>
      <c r="AC733" s="38" t="str">
        <f>IF(OR('query (10)'!AA733="",COUNTIF(Cleaning_Rules!$A$21:$A$26,TRIM('query (10)'!AA733))&gt;0),"",TRIM('query (10)'!AA733))</f>
        <v/>
      </c>
      <c r="AD733" s="38" t="str">
        <f>IF('query (10)'!AB733="","",TRIM(IFERROR(_xlfn.TEXTBEFORE('query (10)'!AB733,"("),'query (10)'!AB733)))</f>
        <v>เริ่มซ่อมงาน PM แล้ว รับผิดชอบโดย JAKKAPAT KHOTSOMBAT</v>
      </c>
      <c r="AE733" s="38" t="str">
        <f>IFERROR(LOWER(TRIM(_xlfn.TEXTBEFORE(_xlfn.TEXTAFTER('query (10)'!AB733,"("),")"))),"")</f>
        <v>jakkapat@nsk.com</v>
      </c>
      <c r="AF733" s="38" t="str">
        <f>IF('query (10)'!AD733="","",TRIM('query (10)'!AD733))</f>
        <v>คุณานนต์ ปารวัณวงศ์</v>
      </c>
      <c r="AG733" s="38" t="str">
        <f>IF('query (10)'!AE733="","",TRIM('query (10)'!AE733))</f>
        <v>จักรภัทร โคตรสมบัติ</v>
      </c>
      <c r="AH733" s="38" t="str">
        <f>IF('query (10)'!AF733="","",IFERROR(VALUE('query (10)'!AF733),""))</f>
        <v/>
      </c>
      <c r="AI733" s="38" t="str">
        <f>IF('query (10)'!AG733="","",TRIM('query (10)'!AG733))</f>
        <v/>
      </c>
      <c r="AJ733" s="38" t="str">
        <f>IF('query (10)'!AH733="","",IFERROR(VALUE('query (10)'!AH733),""))</f>
        <v/>
      </c>
      <c r="AK733" s="38" t="str">
        <f>IF('query (10)'!AI733="","",TRIM('query (10)'!AI733))</f>
        <v/>
      </c>
      <c r="AL733" s="42">
        <f t="shared" si="55"/>
        <v>2026</v>
      </c>
      <c r="AM733" s="42" t="str">
        <f t="shared" si="56"/>
        <v>2026-02</v>
      </c>
      <c r="AN733" s="42" t="str">
        <f t="shared" ca="1" si="57"/>
        <v/>
      </c>
      <c r="AO733" s="42" t="str">
        <f t="shared" si="58"/>
        <v>GR-254 | INNER RING BORE GRINDING MACHINE | KWD2 | HYDRAULIC OIL PUMP | Time-based Maintenance | Mechanical | Inspection | Medium | Cleaning hydraulic oil pump to PM 12 Month Cycle
Check/ cleaning Filter hydraulic oil pump
*Change Filter hydraulic oil pump *
Model: SFT-06-150W
 | FILTER | SFT-06 150W | เริ่มซ่อมงาน PM แล้ว รับผิดชอบโดย JAKKAPAT KHOTSOMBAT | จักรภัทร โคตรสมบัติ</v>
      </c>
      <c r="AP733" s="42" t="str">
        <f>_xlfn.TEXTJOIN("; ",TRUE,IF(COUNTA('query (10)'!A733:AK733)&lt;=6,"NEAR_EMPTY_ROW",""),IF($K733="","MISSING_STATUS",""),IF(AND($K733="เสร็จสิ้น",$Z733=""),"DONE_NO_ACTUAL_DATE",""),IF(AND($I733="Condition-based Maintenance",$AH733=""),"CBM_NO_MEASUREMENT",""),IF(OR($X733="",$X733=0),"INVALID_PERIOD",""),IF(AND($AA733&lt;&gt;"",$AB733&lt;&gt;"",$AB733&lt;$AA733),"DATE_SEQUENCE_ERROR",""),IF(AND($AB733&lt;&gt;"",$AB733&gt;DATE(2030,12,31)),"DATE_OUTLIER",""),IF($C733="","MISSING_QRCODE",""),IF($J733="UNKNOWN","UNKNOWN_PM_TYPE",""),IF($L733="UNKNOWN","UNKNOWN_STATUS",""))</f>
        <v/>
      </c>
      <c r="AQ733" s="42" t="str">
        <f t="shared" si="59"/>
        <v>NO</v>
      </c>
    </row>
    <row r="734" spans="1:43" x14ac:dyDescent="0.3">
      <c r="A734" s="38">
        <f>IF('query (10)'!A734="","",'query (10)'!A734)</f>
        <v>871</v>
      </c>
      <c r="B734" s="38" t="str">
        <f>IF('query (10)'!B734="","",'query (10)'!B734)</f>
        <v/>
      </c>
      <c r="C734" s="38" t="str">
        <f>TRIM(UPPER('query (10)'!M734))</f>
        <v>GR-340</v>
      </c>
      <c r="D734" s="38" t="str">
        <f>TRIM(UPPER(IFERROR(_xlfn.TEXTBEFORE('query (10)'!L734,"("),'query (10)'!L734)))</f>
        <v>INNER RING BORE GRINDING MACHINE</v>
      </c>
      <c r="E734" s="38" t="str">
        <f>IFERROR(TRIM(UPPER(_xlfn.TEXTBEFORE(_xlfn.TEXTAFTER('query (10)'!L734,"("),")"))),"")</f>
        <v/>
      </c>
      <c r="F734" s="38" t="str">
        <f>TRIM('query (10)'!K734)</f>
        <v>KWD3</v>
      </c>
      <c r="G734" s="38" t="str">
        <f>IF('query (10)'!J734="","",'query (10)'!J734)</f>
        <v>Hydraulic oil pump</v>
      </c>
      <c r="H734" s="38" t="str">
        <f>TRIM(UPPER('query (10)'!J734))</f>
        <v>HYDRAULIC OIL PUMP</v>
      </c>
      <c r="I734" s="38" t="str">
        <f>IF('query (10)'!F734="","",'query (10)'!F734)</f>
        <v>Time-based Maintenance</v>
      </c>
      <c r="J734" s="38" t="str">
        <f>IF('query (10)'!F734="","",IFERROR(INDEX(Cleaning_Rules!$B$14:$B$17,MATCH(TRIM('query (10)'!F734),Cleaning_Rules!$A$14:$A$17,0)),"UNKNOWN"))</f>
        <v>TBM</v>
      </c>
      <c r="K734" s="38" t="str">
        <f>IF('query (10)'!G734="","",'query (10)'!G734)</f>
        <v>เลื่อนแผน</v>
      </c>
      <c r="L734" s="38" t="str">
        <f>IF('query (10)'!G734="","MISSING",IFERROR(INDEX(Cleaning_Rules!$B$5:$B$10,MATCH(TRIM('query (10)'!G734),Cleaning_Rules!$A$5:$A$10,0)),"UNKNOWN"))</f>
        <v>POSTPONED</v>
      </c>
      <c r="M734" s="38" t="str">
        <f>IF('query (10)'!I734="","",'query (10)'!I734)</f>
        <v>Mechanical</v>
      </c>
      <c r="N734" s="38" t="str">
        <f>IF('query (10)'!O734="","",'query (10)'!O734)</f>
        <v>Inspection</v>
      </c>
      <c r="O734" s="38" t="str">
        <f>IF('query (10)'!P734="","",'query (10)'!P734)</f>
        <v>Medium</v>
      </c>
      <c r="P734" s="38" t="str">
        <f>IF('query (10)'!N734="","",'query (10)'!N734)</f>
        <v xml:space="preserve">Cleaning hydraulic oil pump to PM 12 Month Cycle
Check/ cleaning Filter hydraulic oil pump
*Change Filter hydraulic oil pump *
Model: SFT-06-150W
</v>
      </c>
      <c r="Q734" s="38" t="str">
        <f>TRIM('query (10)'!N734)</f>
        <v xml:space="preserve">Cleaning hydraulic oil pump to PM 12 Month Cycle
Check/ cleaning Filter hydraulic oil pump
*Change Filter hydraulic oil pump *
Model: SFT-06-150W
</v>
      </c>
      <c r="R734" s="38" t="str">
        <f>TRIM(UPPER('query (10)'!R734))</f>
        <v>FILTER</v>
      </c>
      <c r="S734" s="38" t="str">
        <f>TRIM(UPPER('query (10)'!S734))</f>
        <v>SFT-06 150W</v>
      </c>
      <c r="T734" s="38" t="str">
        <f>IF('query (10)'!Q734="","",TRIM(UPPER('query (10)'!Q734)))</f>
        <v/>
      </c>
      <c r="U734" s="38" t="str">
        <f>IF('query (10)'!T734="","",'query (10)'!T734)</f>
        <v/>
      </c>
      <c r="V734" s="39" t="str">
        <f>IF('query (10)'!T734="","",IFERROR(VALUE('query (10)'!T734),""))</f>
        <v/>
      </c>
      <c r="W734" s="40">
        <f>IF('query (10)'!U734="","",'query (10)'!U734)</f>
        <v>0</v>
      </c>
      <c r="X734" s="39">
        <f>IF('query (10)'!V734="","",'query (10)'!V734)</f>
        <v>360</v>
      </c>
      <c r="Y734" s="41">
        <f>IF('query (10)'!W734="","",'query (10)'!W734)</f>
        <v>46056</v>
      </c>
      <c r="Z734" s="41" t="str">
        <f>IF('query (10)'!X734="","",'query (10)'!X734)</f>
        <v/>
      </c>
      <c r="AA734" s="41">
        <f>IF('query (10)'!Y734="","",'query (10)'!Y734)</f>
        <v>46056</v>
      </c>
      <c r="AB734" s="41">
        <f>IF('query (10)'!Z734="","",'query (10)'!Z734)</f>
        <v>46416</v>
      </c>
      <c r="AC734" s="38" t="str">
        <f>IF(OR('query (10)'!AA734="",COUNTIF(Cleaning_Rules!$A$21:$A$26,TRIM('query (10)'!AA734))&gt;0),"",TRIM('query (10)'!AA734))</f>
        <v/>
      </c>
      <c r="AD734" s="38" t="str">
        <f>IF('query (10)'!AB734="","",TRIM(IFERROR(_xlfn.TEXTBEFORE('query (10)'!AB734,"("),'query (10)'!AB734)))</f>
        <v/>
      </c>
      <c r="AE734" s="38" t="str">
        <f>IFERROR(LOWER(TRIM(_xlfn.TEXTBEFORE(_xlfn.TEXTAFTER('query (10)'!AB734,"("),")"))),"")</f>
        <v/>
      </c>
      <c r="AF734" s="38" t="str">
        <f>IF('query (10)'!AD734="","",TRIM('query (10)'!AD734))</f>
        <v>คุณานนต์ ปารวัณวงศ์</v>
      </c>
      <c r="AG734" s="38" t="str">
        <f>IF('query (10)'!AE734="","",TRIM('query (10)'!AE734))</f>
        <v>คุณานนต์ ปารวัณวงศ์</v>
      </c>
      <c r="AH734" s="38" t="str">
        <f>IF('query (10)'!AF734="","",IFERROR(VALUE('query (10)'!AF734),""))</f>
        <v/>
      </c>
      <c r="AI734" s="38" t="str">
        <f>IF('query (10)'!AG734="","",TRIM('query (10)'!AG734))</f>
        <v/>
      </c>
      <c r="AJ734" s="38" t="str">
        <f>IF('query (10)'!AH734="","",IFERROR(VALUE('query (10)'!AH734),""))</f>
        <v/>
      </c>
      <c r="AK734" s="38" t="str">
        <f>IF('query (10)'!AI734="","",TRIM('query (10)'!AI734))</f>
        <v/>
      </c>
      <c r="AL734" s="42">
        <f t="shared" si="55"/>
        <v>2026</v>
      </c>
      <c r="AM734" s="42" t="str">
        <f t="shared" si="56"/>
        <v>2026-02</v>
      </c>
      <c r="AN734" s="42" t="str">
        <f t="shared" ca="1" si="57"/>
        <v>ON_SCHEDULE</v>
      </c>
      <c r="AO734" s="42" t="str">
        <f t="shared" si="58"/>
        <v>GR-340 | INNER RING BORE GRINDING MACHINE | KWD3 | HYDRAULIC OIL PUMP | Time-based Maintenance | Mechanical | Inspection | Medium | Cleaning hydraulic oil pump to PM 12 Month Cycle
Check/ cleaning Filter hydraulic oil pump
*Change Filter hydraulic oil pump *
Model: SFT-06-150W
 | FILTER | SFT-06 150W | คุณานนต์ ปารวัณวงศ์</v>
      </c>
      <c r="AP734" s="42" t="str">
        <f>_xlfn.TEXTJOIN("; ",TRUE,IF(COUNTA('query (10)'!A734:AK734)&lt;=6,"NEAR_EMPTY_ROW",""),IF($K734="","MISSING_STATUS",""),IF(AND($K734="เสร็จสิ้น",$Z734=""),"DONE_NO_ACTUAL_DATE",""),IF(AND($I734="Condition-based Maintenance",$AH734=""),"CBM_NO_MEASUREMENT",""),IF(OR($X734="",$X734=0),"INVALID_PERIOD",""),IF(AND($AA734&lt;&gt;"",$AB734&lt;&gt;"",$AB734&lt;$AA734),"DATE_SEQUENCE_ERROR",""),IF(AND($AB734&lt;&gt;"",$AB734&gt;DATE(2030,12,31)),"DATE_OUTLIER",""),IF($C734="","MISSING_QRCODE",""),IF($J734="UNKNOWN","UNKNOWN_PM_TYPE",""),IF($L734="UNKNOWN","UNKNOWN_STATUS",""))</f>
        <v/>
      </c>
      <c r="AQ734" s="42" t="str">
        <f t="shared" si="59"/>
        <v>NO</v>
      </c>
    </row>
    <row r="735" spans="1:43" x14ac:dyDescent="0.3">
      <c r="A735" s="38">
        <f>IF('query (10)'!A735="","",'query (10)'!A735)</f>
        <v>872</v>
      </c>
      <c r="B735" s="38" t="str">
        <f>IF('query (10)'!B735="","",'query (10)'!B735)</f>
        <v/>
      </c>
      <c r="C735" s="38" t="str">
        <f>TRIM(UPPER('query (10)'!M735))</f>
        <v>GR-462</v>
      </c>
      <c r="D735" s="38" t="str">
        <f>TRIM(UPPER(IFERROR(_xlfn.TEXTBEFORE('query (10)'!L735,"("),'query (10)'!L735)))</f>
        <v>INNER RING BORE GRINDING MACHINE</v>
      </c>
      <c r="E735" s="38" t="str">
        <f>IFERROR(TRIM(UPPER(_xlfn.TEXTBEFORE(_xlfn.TEXTAFTER('query (10)'!L735,"("),")"))),"")</f>
        <v/>
      </c>
      <c r="F735" s="38" t="str">
        <f>TRIM('query (10)'!K735)</f>
        <v>KWD4</v>
      </c>
      <c r="G735" s="38" t="str">
        <f>IF('query (10)'!J735="","",'query (10)'!J735)</f>
        <v>Hydraulic oil pump</v>
      </c>
      <c r="H735" s="38" t="str">
        <f>TRIM(UPPER('query (10)'!J735))</f>
        <v>HYDRAULIC OIL PUMP</v>
      </c>
      <c r="I735" s="38" t="str">
        <f>IF('query (10)'!F735="","",'query (10)'!F735)</f>
        <v>Time-based Maintenance</v>
      </c>
      <c r="J735" s="38" t="str">
        <f>IF('query (10)'!F735="","",IFERROR(INDEX(Cleaning_Rules!$B$14:$B$17,MATCH(TRIM('query (10)'!F735),Cleaning_Rules!$A$14:$A$17,0)),"UNKNOWN"))</f>
        <v>TBM</v>
      </c>
      <c r="K735" s="38" t="str">
        <f>IF('query (10)'!G735="","",'query (10)'!G735)</f>
        <v>เลื่อนแผน</v>
      </c>
      <c r="L735" s="38" t="str">
        <f>IF('query (10)'!G735="","MISSING",IFERROR(INDEX(Cleaning_Rules!$B$5:$B$10,MATCH(TRIM('query (10)'!G735),Cleaning_Rules!$A$5:$A$10,0)),"UNKNOWN"))</f>
        <v>POSTPONED</v>
      </c>
      <c r="M735" s="38" t="str">
        <f>IF('query (10)'!I735="","",'query (10)'!I735)</f>
        <v>Mechanical</v>
      </c>
      <c r="N735" s="38" t="str">
        <f>IF('query (10)'!O735="","",'query (10)'!O735)</f>
        <v>Inspection</v>
      </c>
      <c r="O735" s="38" t="str">
        <f>IF('query (10)'!P735="","",'query (10)'!P735)</f>
        <v>Medium</v>
      </c>
      <c r="P735" s="38" t="str">
        <f>IF('query (10)'!N735="","",'query (10)'!N735)</f>
        <v xml:space="preserve">Cleaning hydraulic oil pump to PM 12 Month Cycle
Check/ cleaning Filter hydraulic oil pump
*Change Filter hydraulic oil pump *
Model: SFT-06-150W
</v>
      </c>
      <c r="Q735" s="38" t="str">
        <f>TRIM('query (10)'!N735)</f>
        <v xml:space="preserve">Cleaning hydraulic oil pump to PM 12 Month Cycle
Check/ cleaning Filter hydraulic oil pump
*Change Filter hydraulic oil pump *
Model: SFT-06-150W
</v>
      </c>
      <c r="R735" s="38" t="str">
        <f>TRIM(UPPER('query (10)'!R735))</f>
        <v>FILTER</v>
      </c>
      <c r="S735" s="38" t="str">
        <f>TRIM(UPPER('query (10)'!S735))</f>
        <v>SFT-06 150W</v>
      </c>
      <c r="T735" s="38" t="str">
        <f>IF('query (10)'!Q735="","",TRIM(UPPER('query (10)'!Q735)))</f>
        <v/>
      </c>
      <c r="U735" s="38" t="str">
        <f>IF('query (10)'!T735="","",'query (10)'!T735)</f>
        <v/>
      </c>
      <c r="V735" s="39" t="str">
        <f>IF('query (10)'!T735="","",IFERROR(VALUE('query (10)'!T735),""))</f>
        <v/>
      </c>
      <c r="W735" s="40">
        <f>IF('query (10)'!U735="","",'query (10)'!U735)</f>
        <v>0</v>
      </c>
      <c r="X735" s="39">
        <f>IF('query (10)'!V735="","",'query (10)'!V735)</f>
        <v>360</v>
      </c>
      <c r="Y735" s="41">
        <f>IF('query (10)'!W735="","",'query (10)'!W735)</f>
        <v>46057</v>
      </c>
      <c r="Z735" s="41" t="str">
        <f>IF('query (10)'!X735="","",'query (10)'!X735)</f>
        <v/>
      </c>
      <c r="AA735" s="41">
        <f>IF('query (10)'!Y735="","",'query (10)'!Y735)</f>
        <v>46057</v>
      </c>
      <c r="AB735" s="41">
        <f>IF('query (10)'!Z735="","",'query (10)'!Z735)</f>
        <v>46417</v>
      </c>
      <c r="AC735" s="38" t="str">
        <f>IF(OR('query (10)'!AA735="",COUNTIF(Cleaning_Rules!$A$21:$A$26,TRIM('query (10)'!AA735))&gt;0),"",TRIM('query (10)'!AA735))</f>
        <v/>
      </c>
      <c r="AD735" s="38" t="str">
        <f>IF('query (10)'!AB735="","",TRIM(IFERROR(_xlfn.TEXTBEFORE('query (10)'!AB735,"("),'query (10)'!AB735)))</f>
        <v/>
      </c>
      <c r="AE735" s="38" t="str">
        <f>IFERROR(LOWER(TRIM(_xlfn.TEXTBEFORE(_xlfn.TEXTAFTER('query (10)'!AB735,"("),")"))),"")</f>
        <v/>
      </c>
      <c r="AF735" s="38" t="str">
        <f>IF('query (10)'!AD735="","",TRIM('query (10)'!AD735))</f>
        <v>คุณานนต์ ปารวัณวงศ์</v>
      </c>
      <c r="AG735" s="38" t="str">
        <f>IF('query (10)'!AE735="","",TRIM('query (10)'!AE735))</f>
        <v>คุณานนต์ ปารวัณวงศ์</v>
      </c>
      <c r="AH735" s="38" t="str">
        <f>IF('query (10)'!AF735="","",IFERROR(VALUE('query (10)'!AF735),""))</f>
        <v/>
      </c>
      <c r="AI735" s="38" t="str">
        <f>IF('query (10)'!AG735="","",TRIM('query (10)'!AG735))</f>
        <v/>
      </c>
      <c r="AJ735" s="38" t="str">
        <f>IF('query (10)'!AH735="","",IFERROR(VALUE('query (10)'!AH735),""))</f>
        <v/>
      </c>
      <c r="AK735" s="38" t="str">
        <f>IF('query (10)'!AI735="","",TRIM('query (10)'!AI735))</f>
        <v/>
      </c>
      <c r="AL735" s="42">
        <f t="shared" si="55"/>
        <v>2026</v>
      </c>
      <c r="AM735" s="42" t="str">
        <f t="shared" si="56"/>
        <v>2026-02</v>
      </c>
      <c r="AN735" s="42" t="str">
        <f t="shared" ca="1" si="57"/>
        <v>ON_SCHEDULE</v>
      </c>
      <c r="AO735" s="42" t="str">
        <f t="shared" si="58"/>
        <v>GR-462 | INNER RING BORE GRINDING MACHINE | KWD4 | HYDRAULIC OIL PUMP | Time-based Maintenance | Mechanical | Inspection | Medium | Cleaning hydraulic oil pump to PM 12 Month Cycle
Check/ cleaning Filter hydraulic oil pump
*Change Filter hydraulic oil pump *
Model: SFT-06-150W
 | FILTER | SFT-06 150W | คุณานนต์ ปารวัณวงศ์</v>
      </c>
      <c r="AP735" s="42" t="str">
        <f>_xlfn.TEXTJOIN("; ",TRUE,IF(COUNTA('query (10)'!A735:AK735)&lt;=6,"NEAR_EMPTY_ROW",""),IF($K735="","MISSING_STATUS",""),IF(AND($K735="เสร็จสิ้น",$Z735=""),"DONE_NO_ACTUAL_DATE",""),IF(AND($I735="Condition-based Maintenance",$AH735=""),"CBM_NO_MEASUREMENT",""),IF(OR($X735="",$X735=0),"INVALID_PERIOD",""),IF(AND($AA735&lt;&gt;"",$AB735&lt;&gt;"",$AB735&lt;$AA735),"DATE_SEQUENCE_ERROR",""),IF(AND($AB735&lt;&gt;"",$AB735&gt;DATE(2030,12,31)),"DATE_OUTLIER",""),IF($C735="","MISSING_QRCODE",""),IF($J735="UNKNOWN","UNKNOWN_PM_TYPE",""),IF($L735="UNKNOWN","UNKNOWN_STATUS",""))</f>
        <v/>
      </c>
      <c r="AQ735" s="42" t="str">
        <f t="shared" si="59"/>
        <v>NO</v>
      </c>
    </row>
    <row r="736" spans="1:43" x14ac:dyDescent="0.3">
      <c r="A736" s="38">
        <f>IF('query (10)'!A736="","",'query (10)'!A736)</f>
        <v>873</v>
      </c>
      <c r="B736" s="38" t="str">
        <f>IF('query (10)'!B736="","",'query (10)'!B736)</f>
        <v/>
      </c>
      <c r="C736" s="38" t="str">
        <f>TRIM(UPPER('query (10)'!M736))</f>
        <v>GR-579</v>
      </c>
      <c r="D736" s="38" t="str">
        <f>TRIM(UPPER(IFERROR(_xlfn.TEXTBEFORE('query (10)'!L736,"("),'query (10)'!L736)))</f>
        <v>INNER RING BORE GRINDING MACHINE</v>
      </c>
      <c r="E736" s="38" t="str">
        <f>IFERROR(TRIM(UPPER(_xlfn.TEXTBEFORE(_xlfn.TEXTAFTER('query (10)'!L736,"("),")"))),"")</f>
        <v/>
      </c>
      <c r="F736" s="38" t="str">
        <f>TRIM('query (10)'!K736)</f>
        <v>KWD5</v>
      </c>
      <c r="G736" s="38" t="str">
        <f>IF('query (10)'!J736="","",'query (10)'!J736)</f>
        <v>Hydraulic oil pump</v>
      </c>
      <c r="H736" s="38" t="str">
        <f>TRIM(UPPER('query (10)'!J736))</f>
        <v>HYDRAULIC OIL PUMP</v>
      </c>
      <c r="I736" s="38" t="str">
        <f>IF('query (10)'!F736="","",'query (10)'!F736)</f>
        <v>Time-based Maintenance</v>
      </c>
      <c r="J736" s="38" t="str">
        <f>IF('query (10)'!F736="","",IFERROR(INDEX(Cleaning_Rules!$B$14:$B$17,MATCH(TRIM('query (10)'!F736),Cleaning_Rules!$A$14:$A$17,0)),"UNKNOWN"))</f>
        <v>TBM</v>
      </c>
      <c r="K736" s="38" t="str">
        <f>IF('query (10)'!G736="","",'query (10)'!G736)</f>
        <v>เสร็จสิ้น</v>
      </c>
      <c r="L736" s="38" t="str">
        <f>IF('query (10)'!G736="","MISSING",IFERROR(INDEX(Cleaning_Rules!$B$5:$B$10,MATCH(TRIM('query (10)'!G736),Cleaning_Rules!$A$5:$A$10,0)),"UNKNOWN"))</f>
        <v>COMPLETED</v>
      </c>
      <c r="M736" s="38" t="str">
        <f>IF('query (10)'!I736="","",'query (10)'!I736)</f>
        <v>Mechanical</v>
      </c>
      <c r="N736" s="38" t="str">
        <f>IF('query (10)'!O736="","",'query (10)'!O736)</f>
        <v>Inspection</v>
      </c>
      <c r="O736" s="38" t="str">
        <f>IF('query (10)'!P736="","",'query (10)'!P736)</f>
        <v>Medium</v>
      </c>
      <c r="P736" s="38" t="str">
        <f>IF('query (10)'!N736="","",'query (10)'!N736)</f>
        <v xml:space="preserve">Cleaning hydraulic oil pump to PM 12 Month Cycle
Check/ cleaning Filter hydraulic oil pump
*Change Filter hydraulic oil pump *
Model: SFT-06-150W
</v>
      </c>
      <c r="Q736" s="38" t="str">
        <f>TRIM('query (10)'!N736)</f>
        <v xml:space="preserve">Cleaning hydraulic oil pump to PM 12 Month Cycle
Check/ cleaning Filter hydraulic oil pump
*Change Filter hydraulic oil pump *
Model: SFT-06-150W
</v>
      </c>
      <c r="R736" s="38" t="str">
        <f>TRIM(UPPER('query (10)'!R736))</f>
        <v>FILTER</v>
      </c>
      <c r="S736" s="38" t="str">
        <f>TRIM(UPPER('query (10)'!S736))</f>
        <v>SFT-06 150W</v>
      </c>
      <c r="T736" s="38" t="str">
        <f>IF('query (10)'!Q736="","",TRIM(UPPER('query (10)'!Q736)))</f>
        <v/>
      </c>
      <c r="U736" s="38" t="str">
        <f>IF('query (10)'!T736="","",'query (10)'!T736)</f>
        <v/>
      </c>
      <c r="V736" s="39" t="str">
        <f>IF('query (10)'!T736="","",IFERROR(VALUE('query (10)'!T736),""))</f>
        <v/>
      </c>
      <c r="W736" s="40">
        <f>IF('query (10)'!U736="","",'query (10)'!U736)</f>
        <v>0</v>
      </c>
      <c r="X736" s="39">
        <f>IF('query (10)'!V736="","",'query (10)'!V736)</f>
        <v>360</v>
      </c>
      <c r="Y736" s="41">
        <f>IF('query (10)'!W736="","",'query (10)'!W736)</f>
        <v>46058</v>
      </c>
      <c r="Z736" s="41" t="str">
        <f>IF('query (10)'!X736="","",'query (10)'!X736)</f>
        <v/>
      </c>
      <c r="AA736" s="41">
        <f>IF('query (10)'!Y736="","",'query (10)'!Y736)</f>
        <v>46058</v>
      </c>
      <c r="AB736" s="41">
        <f>IF('query (10)'!Z736="","",'query (10)'!Z736)</f>
        <v>46418</v>
      </c>
      <c r="AC736" s="38" t="str">
        <f>IF(OR('query (10)'!AA736="",COUNTIF(Cleaning_Rules!$A$21:$A$26,TRIM('query (10)'!AA736))&gt;0),"",TRIM('query (10)'!AA736))</f>
        <v/>
      </c>
      <c r="AD736" s="38" t="str">
        <f>IF('query (10)'!AB736="","",TRIM(IFERROR(_xlfn.TEXTBEFORE('query (10)'!AB736,"("),'query (10)'!AB736)))</f>
        <v/>
      </c>
      <c r="AE736" s="38" t="str">
        <f>IFERROR(LOWER(TRIM(_xlfn.TEXTBEFORE(_xlfn.TEXTAFTER('query (10)'!AB736,"("),")"))),"")</f>
        <v/>
      </c>
      <c r="AF736" s="38" t="str">
        <f>IF('query (10)'!AD736="","",TRIM('query (10)'!AD736))</f>
        <v>คุณานนต์ ปารวัณวงศ์</v>
      </c>
      <c r="AG736" s="38" t="str">
        <f>IF('query (10)'!AE736="","",TRIM('query (10)'!AE736))</f>
        <v>เจษฎา ผิวบาง</v>
      </c>
      <c r="AH736" s="38" t="str">
        <f>IF('query (10)'!AF736="","",IFERROR(VALUE('query (10)'!AF736),""))</f>
        <v/>
      </c>
      <c r="AI736" s="38" t="str">
        <f>IF('query (10)'!AG736="","",TRIM('query (10)'!AG736))</f>
        <v/>
      </c>
      <c r="AJ736" s="38" t="str">
        <f>IF('query (10)'!AH736="","",IFERROR(VALUE('query (10)'!AH736),""))</f>
        <v/>
      </c>
      <c r="AK736" s="38" t="str">
        <f>IF('query (10)'!AI736="","",TRIM('query (10)'!AI736))</f>
        <v/>
      </c>
      <c r="AL736" s="42">
        <f t="shared" si="55"/>
        <v>2026</v>
      </c>
      <c r="AM736" s="42" t="str">
        <f t="shared" si="56"/>
        <v>2026-02</v>
      </c>
      <c r="AN736" s="42" t="str">
        <f t="shared" ca="1" si="57"/>
        <v/>
      </c>
      <c r="AO736" s="42" t="str">
        <f t="shared" si="58"/>
        <v>GR-579 | INNER RING BORE GRINDING MACHINE | KWD5 | HYDRAULIC OIL PUMP | Time-based Maintenance | Mechanical | Inspection | Medium | Cleaning hydraulic oil pump to PM 12 Month Cycle
Check/ cleaning Filter hydraulic oil pump
*Change Filter hydraulic oil pump *
Model: SFT-06-150W
 | FILTER | SFT-06 150W | เจษฎา ผิวบาง</v>
      </c>
      <c r="AP736" s="42" t="str">
        <f>_xlfn.TEXTJOIN("; ",TRUE,IF(COUNTA('query (10)'!A736:AK736)&lt;=6,"NEAR_EMPTY_ROW",""),IF($K736="","MISSING_STATUS",""),IF(AND($K736="เสร็จสิ้น",$Z736=""),"DONE_NO_ACTUAL_DATE",""),IF(AND($I736="Condition-based Maintenance",$AH736=""),"CBM_NO_MEASUREMENT",""),IF(OR($X736="",$X736=0),"INVALID_PERIOD",""),IF(AND($AA736&lt;&gt;"",$AB736&lt;&gt;"",$AB736&lt;$AA736),"DATE_SEQUENCE_ERROR",""),IF(AND($AB736&lt;&gt;"",$AB736&gt;DATE(2030,12,31)),"DATE_OUTLIER",""),IF($C736="","MISSING_QRCODE",""),IF($J736="UNKNOWN","UNKNOWN_PM_TYPE",""),IF($L736="UNKNOWN","UNKNOWN_STATUS",""))</f>
        <v>DONE_NO_ACTUAL_DATE</v>
      </c>
      <c r="AQ736" s="42" t="str">
        <f t="shared" si="59"/>
        <v>NO</v>
      </c>
    </row>
    <row r="737" spans="1:43" x14ac:dyDescent="0.3">
      <c r="A737" s="38">
        <f>IF('query (10)'!A737="","",'query (10)'!A737)</f>
        <v>874</v>
      </c>
      <c r="B737" s="38" t="str">
        <f>IF('query (10)'!B737="","",'query (10)'!B737)</f>
        <v/>
      </c>
      <c r="C737" s="38" t="str">
        <f>TRIM(UPPER('query (10)'!M737))</f>
        <v>GR-691</v>
      </c>
      <c r="D737" s="38" t="str">
        <f>TRIM(UPPER(IFERROR(_xlfn.TEXTBEFORE('query (10)'!L737,"("),'query (10)'!L737)))</f>
        <v>INNER RING BORE GRINDING MACHINE</v>
      </c>
      <c r="E737" s="38" t="str">
        <f>IFERROR(TRIM(UPPER(_xlfn.TEXTBEFORE(_xlfn.TEXTAFTER('query (10)'!L737,"("),")"))),"")</f>
        <v/>
      </c>
      <c r="F737" s="38" t="str">
        <f>TRIM('query (10)'!K737)</f>
        <v>KWD6</v>
      </c>
      <c r="G737" s="38" t="str">
        <f>IF('query (10)'!J737="","",'query (10)'!J737)</f>
        <v>Hydraulic oil pump</v>
      </c>
      <c r="H737" s="38" t="str">
        <f>TRIM(UPPER('query (10)'!J737))</f>
        <v>HYDRAULIC OIL PUMP</v>
      </c>
      <c r="I737" s="38" t="str">
        <f>IF('query (10)'!F737="","",'query (10)'!F737)</f>
        <v>Time-based Maintenance</v>
      </c>
      <c r="J737" s="38" t="str">
        <f>IF('query (10)'!F737="","",IFERROR(INDEX(Cleaning_Rules!$B$14:$B$17,MATCH(TRIM('query (10)'!F737),Cleaning_Rules!$A$14:$A$17,0)),"UNKNOWN"))</f>
        <v>TBM</v>
      </c>
      <c r="K737" s="38" t="str">
        <f>IF('query (10)'!G737="","",'query (10)'!G737)</f>
        <v>เลื่อนแผน</v>
      </c>
      <c r="L737" s="38" t="str">
        <f>IF('query (10)'!G737="","MISSING",IFERROR(INDEX(Cleaning_Rules!$B$5:$B$10,MATCH(TRIM('query (10)'!G737),Cleaning_Rules!$A$5:$A$10,0)),"UNKNOWN"))</f>
        <v>POSTPONED</v>
      </c>
      <c r="M737" s="38" t="str">
        <f>IF('query (10)'!I737="","",'query (10)'!I737)</f>
        <v>Mechanical</v>
      </c>
      <c r="N737" s="38" t="str">
        <f>IF('query (10)'!O737="","",'query (10)'!O737)</f>
        <v>Inspection</v>
      </c>
      <c r="O737" s="38" t="str">
        <f>IF('query (10)'!P737="","",'query (10)'!P737)</f>
        <v>Medium</v>
      </c>
      <c r="P737" s="38" t="str">
        <f>IF('query (10)'!N737="","",'query (10)'!N737)</f>
        <v xml:space="preserve">Cleaning hydraulic oil pump to PM 12 Month Cycle
Check/ cleaning Filter hydraulic oil pump
*Change Filter hydraulic oil pump *
Model: SFT-06-150W
</v>
      </c>
      <c r="Q737" s="38" t="str">
        <f>TRIM('query (10)'!N737)</f>
        <v xml:space="preserve">Cleaning hydraulic oil pump to PM 12 Month Cycle
Check/ cleaning Filter hydraulic oil pump
*Change Filter hydraulic oil pump *
Model: SFT-06-150W
</v>
      </c>
      <c r="R737" s="38" t="str">
        <f>TRIM(UPPER('query (10)'!R737))</f>
        <v>FILTER</v>
      </c>
      <c r="S737" s="38" t="str">
        <f>TRIM(UPPER('query (10)'!S737))</f>
        <v>SFT-06 150W</v>
      </c>
      <c r="T737" s="38" t="str">
        <f>IF('query (10)'!Q737="","",TRIM(UPPER('query (10)'!Q737)))</f>
        <v/>
      </c>
      <c r="U737" s="38" t="str">
        <f>IF('query (10)'!T737="","",'query (10)'!T737)</f>
        <v/>
      </c>
      <c r="V737" s="39" t="str">
        <f>IF('query (10)'!T737="","",IFERROR(VALUE('query (10)'!T737),""))</f>
        <v/>
      </c>
      <c r="W737" s="40">
        <f>IF('query (10)'!U737="","",'query (10)'!U737)</f>
        <v>0</v>
      </c>
      <c r="X737" s="39">
        <f>IF('query (10)'!V737="","",'query (10)'!V737)</f>
        <v>360</v>
      </c>
      <c r="Y737" s="41">
        <f>IF('query (10)'!W737="","",'query (10)'!W737)</f>
        <v>46059</v>
      </c>
      <c r="Z737" s="41" t="str">
        <f>IF('query (10)'!X737="","",'query (10)'!X737)</f>
        <v/>
      </c>
      <c r="AA737" s="41">
        <f>IF('query (10)'!Y737="","",'query (10)'!Y737)</f>
        <v>46059</v>
      </c>
      <c r="AB737" s="41">
        <f>IF('query (10)'!Z737="","",'query (10)'!Z737)</f>
        <v>46419</v>
      </c>
      <c r="AC737" s="38" t="str">
        <f>IF(OR('query (10)'!AA737="",COUNTIF(Cleaning_Rules!$A$21:$A$26,TRIM('query (10)'!AA737))&gt;0),"",TRIM('query (10)'!AA737))</f>
        <v/>
      </c>
      <c r="AD737" s="38" t="str">
        <f>IF('query (10)'!AB737="","",TRIM(IFERROR(_xlfn.TEXTBEFORE('query (10)'!AB737,"("),'query (10)'!AB737)))</f>
        <v/>
      </c>
      <c r="AE737" s="38" t="str">
        <f>IFERROR(LOWER(TRIM(_xlfn.TEXTBEFORE(_xlfn.TEXTAFTER('query (10)'!AB737,"("),")"))),"")</f>
        <v/>
      </c>
      <c r="AF737" s="38" t="str">
        <f>IF('query (10)'!AD737="","",TRIM('query (10)'!AD737))</f>
        <v>คุณานนต์ ปารวัณวงศ์</v>
      </c>
      <c r="AG737" s="38" t="str">
        <f>IF('query (10)'!AE737="","",TRIM('query (10)'!AE737))</f>
        <v>คุณานนต์ ปารวัณวงศ์</v>
      </c>
      <c r="AH737" s="38" t="str">
        <f>IF('query (10)'!AF737="","",IFERROR(VALUE('query (10)'!AF737),""))</f>
        <v/>
      </c>
      <c r="AI737" s="38" t="str">
        <f>IF('query (10)'!AG737="","",TRIM('query (10)'!AG737))</f>
        <v/>
      </c>
      <c r="AJ737" s="38" t="str">
        <f>IF('query (10)'!AH737="","",IFERROR(VALUE('query (10)'!AH737),""))</f>
        <v/>
      </c>
      <c r="AK737" s="38" t="str">
        <f>IF('query (10)'!AI737="","",TRIM('query (10)'!AI737))</f>
        <v/>
      </c>
      <c r="AL737" s="42">
        <f t="shared" si="55"/>
        <v>2026</v>
      </c>
      <c r="AM737" s="42" t="str">
        <f t="shared" si="56"/>
        <v>2026-02</v>
      </c>
      <c r="AN737" s="42" t="str">
        <f t="shared" ca="1" si="57"/>
        <v>ON_SCHEDULE</v>
      </c>
      <c r="AO737" s="42" t="str">
        <f t="shared" si="58"/>
        <v>GR-691 | INNER RING BORE GRINDING MACHINE | KWD6 | HYDRAULIC OIL PUMP | Time-based Maintenance | Mechanical | Inspection | Medium | Cleaning hydraulic oil pump to PM 12 Month Cycle
Check/ cleaning Filter hydraulic oil pump
*Change Filter hydraulic oil pump *
Model: SFT-06-150W
 | FILTER | SFT-06 150W | คุณานนต์ ปารวัณวงศ์</v>
      </c>
      <c r="AP737" s="42" t="str">
        <f>_xlfn.TEXTJOIN("; ",TRUE,IF(COUNTA('query (10)'!A737:AK737)&lt;=6,"NEAR_EMPTY_ROW",""),IF($K737="","MISSING_STATUS",""),IF(AND($K737="เสร็จสิ้น",$Z737=""),"DONE_NO_ACTUAL_DATE",""),IF(AND($I737="Condition-based Maintenance",$AH737=""),"CBM_NO_MEASUREMENT",""),IF(OR($X737="",$X737=0),"INVALID_PERIOD",""),IF(AND($AA737&lt;&gt;"",$AB737&lt;&gt;"",$AB737&lt;$AA737),"DATE_SEQUENCE_ERROR",""),IF(AND($AB737&lt;&gt;"",$AB737&gt;DATE(2030,12,31)),"DATE_OUTLIER",""),IF($C737="","MISSING_QRCODE",""),IF($J737="UNKNOWN","UNKNOWN_PM_TYPE",""),IF($L737="UNKNOWN","UNKNOWN_STATUS",""))</f>
        <v/>
      </c>
      <c r="AQ737" s="42" t="str">
        <f t="shared" si="59"/>
        <v>NO</v>
      </c>
    </row>
    <row r="738" spans="1:43" x14ac:dyDescent="0.3">
      <c r="A738" s="38">
        <f>IF('query (10)'!A738="","",'query (10)'!A738)</f>
        <v>875</v>
      </c>
      <c r="B738" s="38">
        <f>IF('query (10)'!B738="","",'query (10)'!B738)</f>
        <v>18004</v>
      </c>
      <c r="C738" s="38" t="str">
        <f>TRIM(UPPER('query (10)'!M738))</f>
        <v>GR-828</v>
      </c>
      <c r="D738" s="38" t="str">
        <f>TRIM(UPPER(IFERROR(_xlfn.TEXTBEFORE('query (10)'!L738,"("),'query (10)'!L738)))</f>
        <v>INNER RING BORE GRINDING MACHINE</v>
      </c>
      <c r="E738" s="38" t="str">
        <f>IFERROR(TRIM(UPPER(_xlfn.TEXTBEFORE(_xlfn.TEXTAFTER('query (10)'!L738,"("),")"))),"")</f>
        <v/>
      </c>
      <c r="F738" s="38" t="str">
        <f>TRIM('query (10)'!K738)</f>
        <v>KWD7</v>
      </c>
      <c r="G738" s="38" t="str">
        <f>IF('query (10)'!J738="","",'query (10)'!J738)</f>
        <v>Hydraulic oil pump</v>
      </c>
      <c r="H738" s="38" t="str">
        <f>TRIM(UPPER('query (10)'!J738))</f>
        <v>HYDRAULIC OIL PUMP</v>
      </c>
      <c r="I738" s="38" t="str">
        <f>IF('query (10)'!F738="","",'query (10)'!F738)</f>
        <v>Time-based Maintenance</v>
      </c>
      <c r="J738" s="38" t="str">
        <f>IF('query (10)'!F738="","",IFERROR(INDEX(Cleaning_Rules!$B$14:$B$17,MATCH(TRIM('query (10)'!F738),Cleaning_Rules!$A$14:$A$17,0)),"UNKNOWN"))</f>
        <v>TBM</v>
      </c>
      <c r="K738" s="38" t="str">
        <f>IF('query (10)'!G738="","",'query (10)'!G738)</f>
        <v>เสร็จสิ้น</v>
      </c>
      <c r="L738" s="38" t="str">
        <f>IF('query (10)'!G738="","MISSING",IFERROR(INDEX(Cleaning_Rules!$B$5:$B$10,MATCH(TRIM('query (10)'!G738),Cleaning_Rules!$A$5:$A$10,0)),"UNKNOWN"))</f>
        <v>COMPLETED</v>
      </c>
      <c r="M738" s="38" t="str">
        <f>IF('query (10)'!I738="","",'query (10)'!I738)</f>
        <v>Mechanical</v>
      </c>
      <c r="N738" s="38" t="str">
        <f>IF('query (10)'!O738="","",'query (10)'!O738)</f>
        <v>Inspection</v>
      </c>
      <c r="O738" s="38" t="str">
        <f>IF('query (10)'!P738="","",'query (10)'!P738)</f>
        <v>Medium</v>
      </c>
      <c r="P738" s="38" t="str">
        <f>IF('query (10)'!N738="","",'query (10)'!N738)</f>
        <v xml:space="preserve">Cleaning hydraulic oil pump to PM 12 Month Cycle
Check/ cleaning Filter hydraulic oil pump
*Change Filter hydraulic oil pump *
Model: SFT-06-150W
</v>
      </c>
      <c r="Q738" s="38" t="str">
        <f>TRIM('query (10)'!N738)</f>
        <v xml:space="preserve">Cleaning hydraulic oil pump to PM 12 Month Cycle
Check/ cleaning Filter hydraulic oil pump
*Change Filter hydraulic oil pump *
Model: SFT-06-150W
</v>
      </c>
      <c r="R738" s="38" t="str">
        <f>TRIM(UPPER('query (10)'!R738))</f>
        <v>FILTER</v>
      </c>
      <c r="S738" s="38" t="str">
        <f>TRIM(UPPER('query (10)'!S738))</f>
        <v>SFT-06 150W</v>
      </c>
      <c r="T738" s="38" t="str">
        <f>IF('query (10)'!Q738="","",TRIM(UPPER('query (10)'!Q738)))</f>
        <v/>
      </c>
      <c r="U738" s="38" t="str">
        <f>IF('query (10)'!T738="","",'query (10)'!T738)</f>
        <v/>
      </c>
      <c r="V738" s="39" t="str">
        <f>IF('query (10)'!T738="","",IFERROR(VALUE('query (10)'!T738),""))</f>
        <v/>
      </c>
      <c r="W738" s="40">
        <f>IF('query (10)'!U738="","",'query (10)'!U738)</f>
        <v>0</v>
      </c>
      <c r="X738" s="39">
        <f>IF('query (10)'!V738="","",'query (10)'!V738)</f>
        <v>360</v>
      </c>
      <c r="Y738" s="41">
        <f>IF('query (10)'!W738="","",'query (10)'!W738)</f>
        <v>46060</v>
      </c>
      <c r="Z738" s="41">
        <f>IF('query (10)'!X738="","",'query (10)'!X738)</f>
        <v>46069</v>
      </c>
      <c r="AA738" s="41">
        <f>IF('query (10)'!Y738="","",'query (10)'!Y738)</f>
        <v>46069</v>
      </c>
      <c r="AB738" s="41">
        <f>IF('query (10)'!Z738="","",'query (10)'!Z738)</f>
        <v>46429</v>
      </c>
      <c r="AC738" s="38" t="str">
        <f>IF(OR('query (10)'!AA738="",COUNTIF(Cleaning_Rules!$A$21:$A$26,TRIM('query (10)'!AA738))&gt;0),"",TRIM('query (10)'!AA738))</f>
        <v/>
      </c>
      <c r="AD738" s="38" t="str">
        <f>IF('query (10)'!AB738="","",TRIM(IFERROR(_xlfn.TEXTBEFORE('query (10)'!AB738,"("),'query (10)'!AB738)))</f>
        <v>เริ่มซ่อมงาน PM แล้ว รับผิดชอบโดย KUNANON PARAWANWONG</v>
      </c>
      <c r="AE738" s="38" t="str">
        <f>IFERROR(LOWER(TRIM(_xlfn.TEXTBEFORE(_xlfn.TEXTAFTER('query (10)'!AB738,"("),")"))),"")</f>
        <v>parawanwong-k-3161@nsk.com</v>
      </c>
      <c r="AF738" s="38" t="str">
        <f>IF('query (10)'!AD738="","",TRIM('query (10)'!AD738))</f>
        <v>คุณานนต์ ปารวัณวงศ์</v>
      </c>
      <c r="AG738" s="38" t="str">
        <f>IF('query (10)'!AE738="","",TRIM('query (10)'!AE738))</f>
        <v>คุณานนต์ ปารวัณวงศ์</v>
      </c>
      <c r="AH738" s="38" t="str">
        <f>IF('query (10)'!AF738="","",IFERROR(VALUE('query (10)'!AF738),""))</f>
        <v/>
      </c>
      <c r="AI738" s="38" t="str">
        <f>IF('query (10)'!AG738="","",TRIM('query (10)'!AG738))</f>
        <v/>
      </c>
      <c r="AJ738" s="38" t="str">
        <f>IF('query (10)'!AH738="","",IFERROR(VALUE('query (10)'!AH738),""))</f>
        <v/>
      </c>
      <c r="AK738" s="38" t="str">
        <f>IF('query (10)'!AI738="","",TRIM('query (10)'!AI738))</f>
        <v/>
      </c>
      <c r="AL738" s="42">
        <f t="shared" si="55"/>
        <v>2026</v>
      </c>
      <c r="AM738" s="42" t="str">
        <f t="shared" si="56"/>
        <v>2026-02</v>
      </c>
      <c r="AN738" s="42" t="str">
        <f t="shared" ca="1" si="57"/>
        <v/>
      </c>
      <c r="AO738" s="42" t="str">
        <f t="shared" si="58"/>
        <v>GR-828 | INNER RING BORE GRINDING MACHINE | KWD7 | HYDRAULIC OIL PUMP | Time-based Maintenance | Mechanical | Inspection | Medium | Cleaning hydraulic oil pump to PM 12 Month Cycle
Check/ cleaning Filter hydraulic oil pump
*Change Filter hydraulic oil pump *
Model: SFT-06-150W
 | FILTER | SFT-06 150W | เริ่มซ่อมงาน PM แล้ว รับผิดชอบโดย KUNANON PARAWANWONG | คุณานนต์ ปารวัณวงศ์</v>
      </c>
      <c r="AP738" s="42" t="str">
        <f>_xlfn.TEXTJOIN("; ",TRUE,IF(COUNTA('query (10)'!A738:AK738)&lt;=6,"NEAR_EMPTY_ROW",""),IF($K738="","MISSING_STATUS",""),IF(AND($K738="เสร็จสิ้น",$Z738=""),"DONE_NO_ACTUAL_DATE",""),IF(AND($I738="Condition-based Maintenance",$AH738=""),"CBM_NO_MEASUREMENT",""),IF(OR($X738="",$X738=0),"INVALID_PERIOD",""),IF(AND($AA738&lt;&gt;"",$AB738&lt;&gt;"",$AB738&lt;$AA738),"DATE_SEQUENCE_ERROR",""),IF(AND($AB738&lt;&gt;"",$AB738&gt;DATE(2030,12,31)),"DATE_OUTLIER",""),IF($C738="","MISSING_QRCODE",""),IF($J738="UNKNOWN","UNKNOWN_PM_TYPE",""),IF($L738="UNKNOWN","UNKNOWN_STATUS",""))</f>
        <v/>
      </c>
      <c r="AQ738" s="42" t="str">
        <f t="shared" si="59"/>
        <v>NO</v>
      </c>
    </row>
    <row r="739" spans="1:43" x14ac:dyDescent="0.3">
      <c r="A739" s="38">
        <f>IF('query (10)'!A739="","",'query (10)'!A739)</f>
        <v>876</v>
      </c>
      <c r="B739" s="38">
        <f>IF('query (10)'!B739="","",'query (10)'!B739)</f>
        <v>17875</v>
      </c>
      <c r="C739" s="38" t="str">
        <f>TRIM(UPPER('query (10)'!M739))</f>
        <v>DE-256</v>
      </c>
      <c r="D739" s="38" t="str">
        <f>TRIM(UPPER(IFERROR(_xlfn.TEXTBEFORE('query (10)'!L739,"("),'query (10)'!L739)))</f>
        <v>INNER RING DEMAGNETIZING MACHINE</v>
      </c>
      <c r="E739" s="38" t="str">
        <f>IFERROR(TRIM(UPPER(_xlfn.TEXTBEFORE(_xlfn.TEXTAFTER('query (10)'!L739,"("),")"))),"")</f>
        <v/>
      </c>
      <c r="F739" s="38" t="str">
        <f>TRIM('query (10)'!K739)</f>
        <v>KWD2</v>
      </c>
      <c r="G739" s="38" t="str">
        <f>IF('query (10)'!J739="","",'query (10)'!J739)</f>
        <v>Carrier</v>
      </c>
      <c r="H739" s="38" t="str">
        <f>TRIM(UPPER('query (10)'!J739))</f>
        <v>CARRIER</v>
      </c>
      <c r="I739" s="38" t="str">
        <f>IF('query (10)'!F739="","",'query (10)'!F739)</f>
        <v>Time-based Maintenance</v>
      </c>
      <c r="J739" s="38" t="str">
        <f>IF('query (10)'!F739="","",IFERROR(INDEX(Cleaning_Rules!$B$14:$B$17,MATCH(TRIM('query (10)'!F739),Cleaning_Rules!$A$14:$A$17,0)),"UNKNOWN"))</f>
        <v>TBM</v>
      </c>
      <c r="K739" s="38" t="str">
        <f>IF('query (10)'!G739="","",'query (10)'!G739)</f>
        <v>เสร็จสิ้น</v>
      </c>
      <c r="L739" s="38" t="str">
        <f>IF('query (10)'!G739="","MISSING",IFERROR(INDEX(Cleaning_Rules!$B$5:$B$10,MATCH(TRIM('query (10)'!G739),Cleaning_Rules!$A$5:$A$10,0)),"UNKNOWN"))</f>
        <v>COMPLETED</v>
      </c>
      <c r="M739" s="38" t="str">
        <f>IF('query (10)'!I739="","",'query (10)'!I739)</f>
        <v>Mechanical</v>
      </c>
      <c r="N739" s="38" t="str">
        <f>IF('query (10)'!O739="","",'query (10)'!O739)</f>
        <v>Part Change</v>
      </c>
      <c r="O739" s="38" t="str">
        <f>IF('query (10)'!P739="","",'query (10)'!P739)</f>
        <v>Medium</v>
      </c>
      <c r="P739" s="38" t="str">
        <f>IF('query (10)'!N739="","",'query (10)'!N739)</f>
        <v>Change seal kit air cylinder carrier No.2 to cycle pm 6M
Model: CQ2B40-PS</v>
      </c>
      <c r="Q739" s="38" t="str">
        <f>TRIM('query (10)'!N739)</f>
        <v>Change seal kit air cylinder carrier No.2 to cycle pm 6M
Model: CQ2B40-PS</v>
      </c>
      <c r="R739" s="38" t="str">
        <f>TRIM(UPPER('query (10)'!R739))</f>
        <v>SEAL KIT</v>
      </c>
      <c r="S739" s="38" t="str">
        <f>TRIM(UPPER('query (10)'!S739))</f>
        <v>CQ2B40-PS</v>
      </c>
      <c r="T739" s="38" t="str">
        <f>IF('query (10)'!Q739="","",TRIM(UPPER('query (10)'!Q739)))</f>
        <v/>
      </c>
      <c r="U739" s="38" t="str">
        <f>IF('query (10)'!T739="","",'query (10)'!T739)</f>
        <v/>
      </c>
      <c r="V739" s="39" t="str">
        <f>IF('query (10)'!T739="","",IFERROR(VALUE('query (10)'!T739),""))</f>
        <v/>
      </c>
      <c r="W739" s="40">
        <f>IF('query (10)'!U739="","",'query (10)'!U739)</f>
        <v>0</v>
      </c>
      <c r="X739" s="39">
        <f>IF('query (10)'!V739="","",'query (10)'!V739)</f>
        <v>180</v>
      </c>
      <c r="Y739" s="41">
        <f>IF('query (10)'!W739="","",'query (10)'!W739)</f>
        <v>46055</v>
      </c>
      <c r="Z739" s="41">
        <f>IF('query (10)'!X739="","",'query (10)'!X739)</f>
        <v>46062</v>
      </c>
      <c r="AA739" s="41">
        <f>IF('query (10)'!Y739="","",'query (10)'!Y739)</f>
        <v>46062</v>
      </c>
      <c r="AB739" s="41">
        <f>IF('query (10)'!Z739="","",'query (10)'!Z739)</f>
        <v>46242</v>
      </c>
      <c r="AC739" s="38" t="str">
        <f>IF(OR('query (10)'!AA739="",COUNTIF(Cleaning_Rules!$A$21:$A$26,TRIM('query (10)'!AA739))&gt;0),"",TRIM('query (10)'!AA739))</f>
        <v/>
      </c>
      <c r="AD739" s="38" t="str">
        <f>IF('query (10)'!AB739="","",TRIM(IFERROR(_xlfn.TEXTBEFORE('query (10)'!AB739,"("),'query (10)'!AB739)))</f>
        <v>เริ่มซ่อมงาน PM แล้ว รับผิดชอบโดย PAHLA SEEDANG</v>
      </c>
      <c r="AE739" s="38" t="str">
        <f>IFERROR(LOWER(TRIM(_xlfn.TEXTBEFORE(_xlfn.TEXTAFTER('query (10)'!AB739,"("),")"))),"")</f>
        <v>pahla@nsk.com</v>
      </c>
      <c r="AF739" s="38" t="str">
        <f>IF('query (10)'!AD739="","",TRIM('query (10)'!AD739))</f>
        <v>คุณานนต์ ปารวัณวงศ์</v>
      </c>
      <c r="AG739" s="38" t="str">
        <f>IF('query (10)'!AE739="","",TRIM('query (10)'!AE739))</f>
        <v>ผะหลา สีแดง</v>
      </c>
      <c r="AH739" s="38" t="str">
        <f>IF('query (10)'!AF739="","",IFERROR(VALUE('query (10)'!AF739),""))</f>
        <v/>
      </c>
      <c r="AI739" s="38" t="str">
        <f>IF('query (10)'!AG739="","",TRIM('query (10)'!AG739))</f>
        <v/>
      </c>
      <c r="AJ739" s="38" t="str">
        <f>IF('query (10)'!AH739="","",IFERROR(VALUE('query (10)'!AH739),""))</f>
        <v/>
      </c>
      <c r="AK739" s="38" t="str">
        <f>IF('query (10)'!AI739="","",TRIM('query (10)'!AI739))</f>
        <v/>
      </c>
      <c r="AL739" s="42">
        <f t="shared" si="55"/>
        <v>2026</v>
      </c>
      <c r="AM739" s="42" t="str">
        <f t="shared" si="56"/>
        <v>2026-02</v>
      </c>
      <c r="AN739" s="42" t="str">
        <f t="shared" ca="1" si="57"/>
        <v/>
      </c>
      <c r="AO739" s="42" t="str">
        <f t="shared" si="58"/>
        <v>DE-256 | INNER RING DEMAGNETIZING MACHINE | KWD2 | CARRIER | Time-based Maintenance | Mechanical | Part Change | Medium | Change seal kit air cylinder carrier No.2 to cycle pm 6M
Model: CQ2B40-PS | SEAL KIT | CQ2B40-PS | เริ่มซ่อมงาน PM แล้ว รับผิดชอบโดย PAHLA SEEDANG | ผะหลา สีแดง</v>
      </c>
      <c r="AP739" s="42" t="str">
        <f>_xlfn.TEXTJOIN("; ",TRUE,IF(COUNTA('query (10)'!A739:AK739)&lt;=6,"NEAR_EMPTY_ROW",""),IF($K739="","MISSING_STATUS",""),IF(AND($K739="เสร็จสิ้น",$Z739=""),"DONE_NO_ACTUAL_DATE",""),IF(AND($I739="Condition-based Maintenance",$AH739=""),"CBM_NO_MEASUREMENT",""),IF(OR($X739="",$X739=0),"INVALID_PERIOD",""),IF(AND($AA739&lt;&gt;"",$AB739&lt;&gt;"",$AB739&lt;$AA739),"DATE_SEQUENCE_ERROR",""),IF(AND($AB739&lt;&gt;"",$AB739&gt;DATE(2030,12,31)),"DATE_OUTLIER",""),IF($C739="","MISSING_QRCODE",""),IF($J739="UNKNOWN","UNKNOWN_PM_TYPE",""),IF($L739="UNKNOWN","UNKNOWN_STATUS",""))</f>
        <v/>
      </c>
      <c r="AQ739" s="42" t="str">
        <f t="shared" si="59"/>
        <v>NO</v>
      </c>
    </row>
    <row r="740" spans="1:43" x14ac:dyDescent="0.3">
      <c r="A740" s="38">
        <f>IF('query (10)'!A740="","",'query (10)'!A740)</f>
        <v>877</v>
      </c>
      <c r="B740" s="38">
        <f>IF('query (10)'!B740="","",'query (10)'!B740)</f>
        <v>17876</v>
      </c>
      <c r="C740" s="38" t="str">
        <f>TRIM(UPPER('query (10)'!M740))</f>
        <v>DE-267</v>
      </c>
      <c r="D740" s="38" t="str">
        <f>TRIM(UPPER(IFERROR(_xlfn.TEXTBEFORE('query (10)'!L740,"("),'query (10)'!L740)))</f>
        <v>OUTER RING DEMAGNETIZING MACHINE</v>
      </c>
      <c r="E740" s="38" t="str">
        <f>IFERROR(TRIM(UPPER(_xlfn.TEXTBEFORE(_xlfn.TEXTAFTER('query (10)'!L740,"("),")"))),"")</f>
        <v/>
      </c>
      <c r="F740" s="38" t="str">
        <f>TRIM('query (10)'!K740)</f>
        <v>KWD2</v>
      </c>
      <c r="G740" s="38" t="str">
        <f>IF('query (10)'!J740="","",'query (10)'!J740)</f>
        <v>Carrier</v>
      </c>
      <c r="H740" s="38" t="str">
        <f>TRIM(UPPER('query (10)'!J740))</f>
        <v>CARRIER</v>
      </c>
      <c r="I740" s="38" t="str">
        <f>IF('query (10)'!F740="","",'query (10)'!F740)</f>
        <v>Time-based Maintenance</v>
      </c>
      <c r="J740" s="38" t="str">
        <f>IF('query (10)'!F740="","",IFERROR(INDEX(Cleaning_Rules!$B$14:$B$17,MATCH(TRIM('query (10)'!F740),Cleaning_Rules!$A$14:$A$17,0)),"UNKNOWN"))</f>
        <v>TBM</v>
      </c>
      <c r="K740" s="38" t="str">
        <f>IF('query (10)'!G740="","",'query (10)'!G740)</f>
        <v>เสร็จสิ้น</v>
      </c>
      <c r="L740" s="38" t="str">
        <f>IF('query (10)'!G740="","MISSING",IFERROR(INDEX(Cleaning_Rules!$B$5:$B$10,MATCH(TRIM('query (10)'!G740),Cleaning_Rules!$A$5:$A$10,0)),"UNKNOWN"))</f>
        <v>COMPLETED</v>
      </c>
      <c r="M740" s="38" t="str">
        <f>IF('query (10)'!I740="","",'query (10)'!I740)</f>
        <v>Mechanical</v>
      </c>
      <c r="N740" s="38" t="str">
        <f>IF('query (10)'!O740="","",'query (10)'!O740)</f>
        <v>Part Change</v>
      </c>
      <c r="O740" s="38" t="str">
        <f>IF('query (10)'!P740="","",'query (10)'!P740)</f>
        <v>Medium</v>
      </c>
      <c r="P740" s="38" t="str">
        <f>IF('query (10)'!N740="","",'query (10)'!N740)</f>
        <v>Change seal kit air cylinder carrier No.2 to cycle pm 6M
Model: CQ2B40-PS</v>
      </c>
      <c r="Q740" s="38" t="str">
        <f>TRIM('query (10)'!N740)</f>
        <v>Change seal kit air cylinder carrier No.2 to cycle pm 6M
Model: CQ2B40-PS</v>
      </c>
      <c r="R740" s="38" t="str">
        <f>TRIM(UPPER('query (10)'!R740))</f>
        <v>SEAL KIT</v>
      </c>
      <c r="S740" s="38" t="str">
        <f>TRIM(UPPER('query (10)'!S740))</f>
        <v>CQ2B40-PS</v>
      </c>
      <c r="T740" s="38" t="str">
        <f>IF('query (10)'!Q740="","",TRIM(UPPER('query (10)'!Q740)))</f>
        <v/>
      </c>
      <c r="U740" s="38" t="str">
        <f>IF('query (10)'!T740="","",'query (10)'!T740)</f>
        <v/>
      </c>
      <c r="V740" s="39" t="str">
        <f>IF('query (10)'!T740="","",IFERROR(VALUE('query (10)'!T740),""))</f>
        <v/>
      </c>
      <c r="W740" s="40">
        <f>IF('query (10)'!U740="","",'query (10)'!U740)</f>
        <v>0</v>
      </c>
      <c r="X740" s="39">
        <f>IF('query (10)'!V740="","",'query (10)'!V740)</f>
        <v>180</v>
      </c>
      <c r="Y740" s="41">
        <f>IF('query (10)'!W740="","",'query (10)'!W740)</f>
        <v>46055</v>
      </c>
      <c r="Z740" s="41">
        <f>IF('query (10)'!X740="","",'query (10)'!X740)</f>
        <v>46062</v>
      </c>
      <c r="AA740" s="41">
        <f>IF('query (10)'!Y740="","",'query (10)'!Y740)</f>
        <v>46062</v>
      </c>
      <c r="AB740" s="41">
        <f>IF('query (10)'!Z740="","",'query (10)'!Z740)</f>
        <v>46242</v>
      </c>
      <c r="AC740" s="38" t="str">
        <f>IF(OR('query (10)'!AA740="",COUNTIF(Cleaning_Rules!$A$21:$A$26,TRIM('query (10)'!AA740))&gt;0),"",TRIM('query (10)'!AA740))</f>
        <v/>
      </c>
      <c r="AD740" s="38" t="str">
        <f>IF('query (10)'!AB740="","",TRIM(IFERROR(_xlfn.TEXTBEFORE('query (10)'!AB740,"("),'query (10)'!AB740)))</f>
        <v>เริ่มซ่อมงาน PM แล้ว รับผิดชอบโดย PAHLA SEEDANG</v>
      </c>
      <c r="AE740" s="38" t="str">
        <f>IFERROR(LOWER(TRIM(_xlfn.TEXTBEFORE(_xlfn.TEXTAFTER('query (10)'!AB740,"("),")"))),"")</f>
        <v>pahla@nsk.com</v>
      </c>
      <c r="AF740" s="38" t="str">
        <f>IF('query (10)'!AD740="","",TRIM('query (10)'!AD740))</f>
        <v>คุณานนต์ ปารวัณวงศ์</v>
      </c>
      <c r="AG740" s="38" t="str">
        <f>IF('query (10)'!AE740="","",TRIM('query (10)'!AE740))</f>
        <v>ผะหลา สีแดง</v>
      </c>
      <c r="AH740" s="38" t="str">
        <f>IF('query (10)'!AF740="","",IFERROR(VALUE('query (10)'!AF740),""))</f>
        <v/>
      </c>
      <c r="AI740" s="38" t="str">
        <f>IF('query (10)'!AG740="","",TRIM('query (10)'!AG740))</f>
        <v/>
      </c>
      <c r="AJ740" s="38" t="str">
        <f>IF('query (10)'!AH740="","",IFERROR(VALUE('query (10)'!AH740),""))</f>
        <v/>
      </c>
      <c r="AK740" s="38" t="str">
        <f>IF('query (10)'!AI740="","",TRIM('query (10)'!AI740))</f>
        <v/>
      </c>
      <c r="AL740" s="42">
        <f t="shared" si="55"/>
        <v>2026</v>
      </c>
      <c r="AM740" s="42" t="str">
        <f t="shared" si="56"/>
        <v>2026-02</v>
      </c>
      <c r="AN740" s="42" t="str">
        <f t="shared" ca="1" si="57"/>
        <v/>
      </c>
      <c r="AO740" s="42" t="str">
        <f t="shared" si="58"/>
        <v>DE-267 | OUTER RING DEMAGNETIZING MACHINE | KWD2 | CARRIER | Time-based Maintenance | Mechanical | Part Change | Medium | Change seal kit air cylinder carrier No.2 to cycle pm 6M
Model: CQ2B40-PS | SEAL KIT | CQ2B40-PS | เริ่มซ่อมงาน PM แล้ว รับผิดชอบโดย PAHLA SEEDANG | ผะหลา สีแดง</v>
      </c>
      <c r="AP740" s="42" t="str">
        <f>_xlfn.TEXTJOIN("; ",TRUE,IF(COUNTA('query (10)'!A740:AK740)&lt;=6,"NEAR_EMPTY_ROW",""),IF($K740="","MISSING_STATUS",""),IF(AND($K740="เสร็จสิ้น",$Z740=""),"DONE_NO_ACTUAL_DATE",""),IF(AND($I740="Condition-based Maintenance",$AH740=""),"CBM_NO_MEASUREMENT",""),IF(OR($X740="",$X740=0),"INVALID_PERIOD",""),IF(AND($AA740&lt;&gt;"",$AB740&lt;&gt;"",$AB740&lt;$AA740),"DATE_SEQUENCE_ERROR",""),IF(AND($AB740&lt;&gt;"",$AB740&gt;DATE(2030,12,31)),"DATE_OUTLIER",""),IF($C740="","MISSING_QRCODE",""),IF($J740="UNKNOWN","UNKNOWN_PM_TYPE",""),IF($L740="UNKNOWN","UNKNOWN_STATUS",""))</f>
        <v/>
      </c>
      <c r="AQ740" s="42" t="str">
        <f t="shared" si="59"/>
        <v>NO</v>
      </c>
    </row>
    <row r="741" spans="1:43" x14ac:dyDescent="0.3">
      <c r="A741" s="38">
        <f>IF('query (10)'!A741="","",'query (10)'!A741)</f>
        <v>878</v>
      </c>
      <c r="B741" s="38">
        <f>IF('query (10)'!B741="","",'query (10)'!B741)</f>
        <v>17921</v>
      </c>
      <c r="C741" s="38" t="str">
        <f>TRIM(UPPER('query (10)'!M741))</f>
        <v>DE-343</v>
      </c>
      <c r="D741" s="38" t="str">
        <f>TRIM(UPPER(IFERROR(_xlfn.TEXTBEFORE('query (10)'!L741,"("),'query (10)'!L741)))</f>
        <v>INNER RING DEMAGNETIZING MACHINE</v>
      </c>
      <c r="E741" s="38" t="str">
        <f>IFERROR(TRIM(UPPER(_xlfn.TEXTBEFORE(_xlfn.TEXTAFTER('query (10)'!L741,"("),")"))),"")</f>
        <v/>
      </c>
      <c r="F741" s="38" t="str">
        <f>TRIM('query (10)'!K741)</f>
        <v>KWD3</v>
      </c>
      <c r="G741" s="38" t="str">
        <f>IF('query (10)'!J741="","",'query (10)'!J741)</f>
        <v>Carrier</v>
      </c>
      <c r="H741" s="38" t="str">
        <f>TRIM(UPPER('query (10)'!J741))</f>
        <v>CARRIER</v>
      </c>
      <c r="I741" s="38" t="str">
        <f>IF('query (10)'!F741="","",'query (10)'!F741)</f>
        <v>Time-based Maintenance</v>
      </c>
      <c r="J741" s="38" t="str">
        <f>IF('query (10)'!F741="","",IFERROR(INDEX(Cleaning_Rules!$B$14:$B$17,MATCH(TRIM('query (10)'!F741),Cleaning_Rules!$A$14:$A$17,0)),"UNKNOWN"))</f>
        <v>TBM</v>
      </c>
      <c r="K741" s="38" t="str">
        <f>IF('query (10)'!G741="","",'query (10)'!G741)</f>
        <v>เสร็จสิ้น</v>
      </c>
      <c r="L741" s="38" t="str">
        <f>IF('query (10)'!G741="","MISSING",IFERROR(INDEX(Cleaning_Rules!$B$5:$B$10,MATCH(TRIM('query (10)'!G741),Cleaning_Rules!$A$5:$A$10,0)),"UNKNOWN"))</f>
        <v>COMPLETED</v>
      </c>
      <c r="M741" s="38" t="str">
        <f>IF('query (10)'!I741="","",'query (10)'!I741)</f>
        <v>Mechanical</v>
      </c>
      <c r="N741" s="38" t="str">
        <f>IF('query (10)'!O741="","",'query (10)'!O741)</f>
        <v>Part Change</v>
      </c>
      <c r="O741" s="38" t="str">
        <f>IF('query (10)'!P741="","",'query (10)'!P741)</f>
        <v>Medium</v>
      </c>
      <c r="P741" s="38" t="str">
        <f>IF('query (10)'!N741="","",'query (10)'!N741)</f>
        <v>Change seal kit air cylinder carrier No.2 to cycle pm 6M
Model: CQ2B40-PS</v>
      </c>
      <c r="Q741" s="38" t="str">
        <f>TRIM('query (10)'!N741)</f>
        <v>Change seal kit air cylinder carrier No.2 to cycle pm 6M
Model: CQ2B40-PS</v>
      </c>
      <c r="R741" s="38" t="str">
        <f>TRIM(UPPER('query (10)'!R741))</f>
        <v>SEAL KIT</v>
      </c>
      <c r="S741" s="38" t="str">
        <f>TRIM(UPPER('query (10)'!S741))</f>
        <v>CQ2B40-PS</v>
      </c>
      <c r="T741" s="38" t="str">
        <f>IF('query (10)'!Q741="","",TRIM(UPPER('query (10)'!Q741)))</f>
        <v/>
      </c>
      <c r="U741" s="38" t="str">
        <f>IF('query (10)'!T741="","",'query (10)'!T741)</f>
        <v/>
      </c>
      <c r="V741" s="39" t="str">
        <f>IF('query (10)'!T741="","",IFERROR(VALUE('query (10)'!T741),""))</f>
        <v/>
      </c>
      <c r="W741" s="40">
        <f>IF('query (10)'!U741="","",'query (10)'!U741)</f>
        <v>0</v>
      </c>
      <c r="X741" s="39">
        <f>IF('query (10)'!V741="","",'query (10)'!V741)</f>
        <v>180</v>
      </c>
      <c r="Y741" s="41">
        <f>IF('query (10)'!W741="","",'query (10)'!W741)</f>
        <v>46056</v>
      </c>
      <c r="Z741" s="41">
        <f>IF('query (10)'!X741="","",'query (10)'!X741)</f>
        <v>46067</v>
      </c>
      <c r="AA741" s="41">
        <f>IF('query (10)'!Y741="","",'query (10)'!Y741)</f>
        <v>46067</v>
      </c>
      <c r="AB741" s="41">
        <f>IF('query (10)'!Z741="","",'query (10)'!Z741)</f>
        <v>46247</v>
      </c>
      <c r="AC741" s="38" t="str">
        <f>IF(OR('query (10)'!AA741="",COUNTIF(Cleaning_Rules!$A$21:$A$26,TRIM('query (10)'!AA741))&gt;0),"",TRIM('query (10)'!AA741))</f>
        <v/>
      </c>
      <c r="AD741" s="38" t="str">
        <f>IF('query (10)'!AB741="","",TRIM(IFERROR(_xlfn.TEXTBEFORE('query (10)'!AB741,"("),'query (10)'!AB741)))</f>
        <v>เริ่มซ่อมงาน PM แล้ว รับผิดชอบโดย CHETSADA PHIWBANG</v>
      </c>
      <c r="AE741" s="38" t="str">
        <f>IFERROR(LOWER(TRIM(_xlfn.TEXTBEFORE(_xlfn.TEXTAFTER('query (10)'!AB741,"("),")"))),"")</f>
        <v>chetsada@nsk.com</v>
      </c>
      <c r="AF741" s="38" t="str">
        <f>IF('query (10)'!AD741="","",TRIM('query (10)'!AD741))</f>
        <v>คุณานนต์ ปารวัณวงศ์</v>
      </c>
      <c r="AG741" s="38" t="str">
        <f>IF('query (10)'!AE741="","",TRIM('query (10)'!AE741))</f>
        <v>เจษฎา ผิวบาง</v>
      </c>
      <c r="AH741" s="38" t="str">
        <f>IF('query (10)'!AF741="","",IFERROR(VALUE('query (10)'!AF741),""))</f>
        <v/>
      </c>
      <c r="AI741" s="38" t="str">
        <f>IF('query (10)'!AG741="","",TRIM('query (10)'!AG741))</f>
        <v/>
      </c>
      <c r="AJ741" s="38" t="str">
        <f>IF('query (10)'!AH741="","",IFERROR(VALUE('query (10)'!AH741),""))</f>
        <v/>
      </c>
      <c r="AK741" s="38" t="str">
        <f>IF('query (10)'!AI741="","",TRIM('query (10)'!AI741))</f>
        <v/>
      </c>
      <c r="AL741" s="42">
        <f t="shared" si="55"/>
        <v>2026</v>
      </c>
      <c r="AM741" s="42" t="str">
        <f t="shared" si="56"/>
        <v>2026-02</v>
      </c>
      <c r="AN741" s="42" t="str">
        <f t="shared" ca="1" si="57"/>
        <v/>
      </c>
      <c r="AO741" s="42" t="str">
        <f t="shared" si="58"/>
        <v>DE-343 | INNER RING DEMAGNETIZING MACHINE | KWD3 | CARRIER | Time-based Maintenance | Mechanical | Part Change | Medium | Change seal kit air cylinder carrier No.2 to cycle pm 6M
Model: CQ2B40-PS | SEAL KIT | CQ2B40-PS | เริ่มซ่อมงาน PM แล้ว รับผิดชอบโดย CHETSADA PHIWBANG | เจษฎา ผิวบาง</v>
      </c>
      <c r="AP741" s="42" t="str">
        <f>_xlfn.TEXTJOIN("; ",TRUE,IF(COUNTA('query (10)'!A741:AK741)&lt;=6,"NEAR_EMPTY_ROW",""),IF($K741="","MISSING_STATUS",""),IF(AND($K741="เสร็จสิ้น",$Z741=""),"DONE_NO_ACTUAL_DATE",""),IF(AND($I741="Condition-based Maintenance",$AH741=""),"CBM_NO_MEASUREMENT",""),IF(OR($X741="",$X741=0),"INVALID_PERIOD",""),IF(AND($AA741&lt;&gt;"",$AB741&lt;&gt;"",$AB741&lt;$AA741),"DATE_SEQUENCE_ERROR",""),IF(AND($AB741&lt;&gt;"",$AB741&gt;DATE(2030,12,31)),"DATE_OUTLIER",""),IF($C741="","MISSING_QRCODE",""),IF($J741="UNKNOWN","UNKNOWN_PM_TYPE",""),IF($L741="UNKNOWN","UNKNOWN_STATUS",""))</f>
        <v/>
      </c>
      <c r="AQ741" s="42" t="str">
        <f t="shared" si="59"/>
        <v>NO</v>
      </c>
    </row>
    <row r="742" spans="1:43" x14ac:dyDescent="0.3">
      <c r="A742" s="38">
        <f>IF('query (10)'!A742="","",'query (10)'!A742)</f>
        <v>879</v>
      </c>
      <c r="B742" s="38">
        <f>IF('query (10)'!B742="","",'query (10)'!B742)</f>
        <v>17922</v>
      </c>
      <c r="C742" s="38" t="str">
        <f>TRIM(UPPER('query (10)'!M742))</f>
        <v>DE-352</v>
      </c>
      <c r="D742" s="38" t="str">
        <f>TRIM(UPPER(IFERROR(_xlfn.TEXTBEFORE('query (10)'!L742,"("),'query (10)'!L742)))</f>
        <v>OUTER RING DEMAGNETIZING MACHINE</v>
      </c>
      <c r="E742" s="38" t="str">
        <f>IFERROR(TRIM(UPPER(_xlfn.TEXTBEFORE(_xlfn.TEXTAFTER('query (10)'!L742,"("),")"))),"")</f>
        <v/>
      </c>
      <c r="F742" s="38" t="str">
        <f>TRIM('query (10)'!K742)</f>
        <v>KWD3</v>
      </c>
      <c r="G742" s="38" t="str">
        <f>IF('query (10)'!J742="","",'query (10)'!J742)</f>
        <v>Carrier</v>
      </c>
      <c r="H742" s="38" t="str">
        <f>TRIM(UPPER('query (10)'!J742))</f>
        <v>CARRIER</v>
      </c>
      <c r="I742" s="38" t="str">
        <f>IF('query (10)'!F742="","",'query (10)'!F742)</f>
        <v>Time-based Maintenance</v>
      </c>
      <c r="J742" s="38" t="str">
        <f>IF('query (10)'!F742="","",IFERROR(INDEX(Cleaning_Rules!$B$14:$B$17,MATCH(TRIM('query (10)'!F742),Cleaning_Rules!$A$14:$A$17,0)),"UNKNOWN"))</f>
        <v>TBM</v>
      </c>
      <c r="K742" s="38" t="str">
        <f>IF('query (10)'!G742="","",'query (10)'!G742)</f>
        <v>เสร็จสิ้น</v>
      </c>
      <c r="L742" s="38" t="str">
        <f>IF('query (10)'!G742="","MISSING",IFERROR(INDEX(Cleaning_Rules!$B$5:$B$10,MATCH(TRIM('query (10)'!G742),Cleaning_Rules!$A$5:$A$10,0)),"UNKNOWN"))</f>
        <v>COMPLETED</v>
      </c>
      <c r="M742" s="38" t="str">
        <f>IF('query (10)'!I742="","",'query (10)'!I742)</f>
        <v>Mechanical</v>
      </c>
      <c r="N742" s="38" t="str">
        <f>IF('query (10)'!O742="","",'query (10)'!O742)</f>
        <v>Part Change</v>
      </c>
      <c r="O742" s="38" t="str">
        <f>IF('query (10)'!P742="","",'query (10)'!P742)</f>
        <v>Medium</v>
      </c>
      <c r="P742" s="38" t="str">
        <f>IF('query (10)'!N742="","",'query (10)'!N742)</f>
        <v>Change seal kit air cylinder carrier No.2 to cycle pm 6M
Model: CQ2B40-PS</v>
      </c>
      <c r="Q742" s="38" t="str">
        <f>TRIM('query (10)'!N742)</f>
        <v>Change seal kit air cylinder carrier No.2 to cycle pm 6M
Model: CQ2B40-PS</v>
      </c>
      <c r="R742" s="38" t="str">
        <f>TRIM(UPPER('query (10)'!R742))</f>
        <v>SEAL KIT</v>
      </c>
      <c r="S742" s="38" t="str">
        <f>TRIM(UPPER('query (10)'!S742))</f>
        <v>CQ2B40-PS</v>
      </c>
      <c r="T742" s="38" t="str">
        <f>IF('query (10)'!Q742="","",TRIM(UPPER('query (10)'!Q742)))</f>
        <v/>
      </c>
      <c r="U742" s="38" t="str">
        <f>IF('query (10)'!T742="","",'query (10)'!T742)</f>
        <v/>
      </c>
      <c r="V742" s="39" t="str">
        <f>IF('query (10)'!T742="","",IFERROR(VALUE('query (10)'!T742),""))</f>
        <v/>
      </c>
      <c r="W742" s="40">
        <f>IF('query (10)'!U742="","",'query (10)'!U742)</f>
        <v>0</v>
      </c>
      <c r="X742" s="39">
        <f>IF('query (10)'!V742="","",'query (10)'!V742)</f>
        <v>180</v>
      </c>
      <c r="Y742" s="41">
        <f>IF('query (10)'!W742="","",'query (10)'!W742)</f>
        <v>46056</v>
      </c>
      <c r="Z742" s="41">
        <f>IF('query (10)'!X742="","",'query (10)'!X742)</f>
        <v>46067</v>
      </c>
      <c r="AA742" s="41">
        <f>IF('query (10)'!Y742="","",'query (10)'!Y742)</f>
        <v>46067</v>
      </c>
      <c r="AB742" s="41">
        <f>IF('query (10)'!Z742="","",'query (10)'!Z742)</f>
        <v>46247</v>
      </c>
      <c r="AC742" s="38" t="str">
        <f>IF(OR('query (10)'!AA742="",COUNTIF(Cleaning_Rules!$A$21:$A$26,TRIM('query (10)'!AA742))&gt;0),"",TRIM('query (10)'!AA742))</f>
        <v/>
      </c>
      <c r="AD742" s="38" t="str">
        <f>IF('query (10)'!AB742="","",TRIM(IFERROR(_xlfn.TEXTBEFORE('query (10)'!AB742,"("),'query (10)'!AB742)))</f>
        <v>เริ่มซ่อมงาน PM แล้ว รับผิดชอบโดย CHETSADA PHIWBANG</v>
      </c>
      <c r="AE742" s="38" t="str">
        <f>IFERROR(LOWER(TRIM(_xlfn.TEXTBEFORE(_xlfn.TEXTAFTER('query (10)'!AB742,"("),")"))),"")</f>
        <v>chetsada@nsk.com</v>
      </c>
      <c r="AF742" s="38" t="str">
        <f>IF('query (10)'!AD742="","",TRIM('query (10)'!AD742))</f>
        <v>คุณานนต์ ปารวัณวงศ์</v>
      </c>
      <c r="AG742" s="38" t="str">
        <f>IF('query (10)'!AE742="","",TRIM('query (10)'!AE742))</f>
        <v>เจษฎา ผิวบาง</v>
      </c>
      <c r="AH742" s="38" t="str">
        <f>IF('query (10)'!AF742="","",IFERROR(VALUE('query (10)'!AF742),""))</f>
        <v/>
      </c>
      <c r="AI742" s="38" t="str">
        <f>IF('query (10)'!AG742="","",TRIM('query (10)'!AG742))</f>
        <v/>
      </c>
      <c r="AJ742" s="38" t="str">
        <f>IF('query (10)'!AH742="","",IFERROR(VALUE('query (10)'!AH742),""))</f>
        <v/>
      </c>
      <c r="AK742" s="38" t="str">
        <f>IF('query (10)'!AI742="","",TRIM('query (10)'!AI742))</f>
        <v/>
      </c>
      <c r="AL742" s="42">
        <f t="shared" si="55"/>
        <v>2026</v>
      </c>
      <c r="AM742" s="42" t="str">
        <f t="shared" si="56"/>
        <v>2026-02</v>
      </c>
      <c r="AN742" s="42" t="str">
        <f t="shared" ca="1" si="57"/>
        <v/>
      </c>
      <c r="AO742" s="42" t="str">
        <f t="shared" si="58"/>
        <v>DE-352 | OUTER RING DEMAGNETIZING MACHINE | KWD3 | CARRIER | Time-based Maintenance | Mechanical | Part Change | Medium | Change seal kit air cylinder carrier No.2 to cycle pm 6M
Model: CQ2B40-PS | SEAL KIT | CQ2B40-PS | เริ่มซ่อมงาน PM แล้ว รับผิดชอบโดย CHETSADA PHIWBANG | เจษฎา ผิวบาง</v>
      </c>
      <c r="AP742" s="42" t="str">
        <f>_xlfn.TEXTJOIN("; ",TRUE,IF(COUNTA('query (10)'!A742:AK742)&lt;=6,"NEAR_EMPTY_ROW",""),IF($K742="","MISSING_STATUS",""),IF(AND($K742="เสร็จสิ้น",$Z742=""),"DONE_NO_ACTUAL_DATE",""),IF(AND($I742="Condition-based Maintenance",$AH742=""),"CBM_NO_MEASUREMENT",""),IF(OR($X742="",$X742=0),"INVALID_PERIOD",""),IF(AND($AA742&lt;&gt;"",$AB742&lt;&gt;"",$AB742&lt;$AA742),"DATE_SEQUENCE_ERROR",""),IF(AND($AB742&lt;&gt;"",$AB742&gt;DATE(2030,12,31)),"DATE_OUTLIER",""),IF($C742="","MISSING_QRCODE",""),IF($J742="UNKNOWN","UNKNOWN_PM_TYPE",""),IF($L742="UNKNOWN","UNKNOWN_STATUS",""))</f>
        <v/>
      </c>
      <c r="AQ742" s="42" t="str">
        <f t="shared" si="59"/>
        <v>NO</v>
      </c>
    </row>
    <row r="743" spans="1:43" x14ac:dyDescent="0.3">
      <c r="A743" s="38">
        <f>IF('query (10)'!A743="","",'query (10)'!A743)</f>
        <v>880</v>
      </c>
      <c r="B743" s="38">
        <f>IF('query (10)'!B743="","",'query (10)'!B743)</f>
        <v>17925</v>
      </c>
      <c r="C743" s="38" t="str">
        <f>TRIM(UPPER('query (10)'!M743))</f>
        <v>DE-465</v>
      </c>
      <c r="D743" s="38" t="str">
        <f>TRIM(UPPER(IFERROR(_xlfn.TEXTBEFORE('query (10)'!L743,"("),'query (10)'!L743)))</f>
        <v>INNER RING DEMAGNETIZING MACHINE</v>
      </c>
      <c r="E743" s="38" t="str">
        <f>IFERROR(TRIM(UPPER(_xlfn.TEXTBEFORE(_xlfn.TEXTAFTER('query (10)'!L743,"("),")"))),"")</f>
        <v/>
      </c>
      <c r="F743" s="38" t="str">
        <f>TRIM('query (10)'!K743)</f>
        <v>KWD4</v>
      </c>
      <c r="G743" s="38" t="str">
        <f>IF('query (10)'!J743="","",'query (10)'!J743)</f>
        <v>Carrier</v>
      </c>
      <c r="H743" s="38" t="str">
        <f>TRIM(UPPER('query (10)'!J743))</f>
        <v>CARRIER</v>
      </c>
      <c r="I743" s="38" t="str">
        <f>IF('query (10)'!F743="","",'query (10)'!F743)</f>
        <v>Time-based Maintenance</v>
      </c>
      <c r="J743" s="38" t="str">
        <f>IF('query (10)'!F743="","",IFERROR(INDEX(Cleaning_Rules!$B$14:$B$17,MATCH(TRIM('query (10)'!F743),Cleaning_Rules!$A$14:$A$17,0)),"UNKNOWN"))</f>
        <v>TBM</v>
      </c>
      <c r="K743" s="38" t="str">
        <f>IF('query (10)'!G743="","",'query (10)'!G743)</f>
        <v>เสร็จสิ้น</v>
      </c>
      <c r="L743" s="38" t="str">
        <f>IF('query (10)'!G743="","MISSING",IFERROR(INDEX(Cleaning_Rules!$B$5:$B$10,MATCH(TRIM('query (10)'!G743),Cleaning_Rules!$A$5:$A$10,0)),"UNKNOWN"))</f>
        <v>COMPLETED</v>
      </c>
      <c r="M743" s="38" t="str">
        <f>IF('query (10)'!I743="","",'query (10)'!I743)</f>
        <v>Mechanical</v>
      </c>
      <c r="N743" s="38" t="str">
        <f>IF('query (10)'!O743="","",'query (10)'!O743)</f>
        <v>Part Change</v>
      </c>
      <c r="O743" s="38" t="str">
        <f>IF('query (10)'!P743="","",'query (10)'!P743)</f>
        <v>Medium</v>
      </c>
      <c r="P743" s="38" t="str">
        <f>IF('query (10)'!N743="","",'query (10)'!N743)</f>
        <v>Change seal kit air cylinder carrier No.2 to cycle pm 6M
Model: CQ2B40-PS</v>
      </c>
      <c r="Q743" s="38" t="str">
        <f>TRIM('query (10)'!N743)</f>
        <v>Change seal kit air cylinder carrier No.2 to cycle pm 6M
Model: CQ2B40-PS</v>
      </c>
      <c r="R743" s="38" t="str">
        <f>TRIM(UPPER('query (10)'!R743))</f>
        <v>SEAL KIT</v>
      </c>
      <c r="S743" s="38" t="str">
        <f>TRIM(UPPER('query (10)'!S743))</f>
        <v>CQ2B40-PS</v>
      </c>
      <c r="T743" s="38" t="str">
        <f>IF('query (10)'!Q743="","",TRIM(UPPER('query (10)'!Q743)))</f>
        <v/>
      </c>
      <c r="U743" s="38" t="str">
        <f>IF('query (10)'!T743="","",'query (10)'!T743)</f>
        <v/>
      </c>
      <c r="V743" s="39" t="str">
        <f>IF('query (10)'!T743="","",IFERROR(VALUE('query (10)'!T743),""))</f>
        <v/>
      </c>
      <c r="W743" s="40">
        <f>IF('query (10)'!U743="","",'query (10)'!U743)</f>
        <v>0</v>
      </c>
      <c r="X743" s="39">
        <f>IF('query (10)'!V743="","",'query (10)'!V743)</f>
        <v>180</v>
      </c>
      <c r="Y743" s="41">
        <f>IF('query (10)'!W743="","",'query (10)'!W743)</f>
        <v>46057</v>
      </c>
      <c r="Z743" s="41">
        <f>IF('query (10)'!X743="","",'query (10)'!X743)</f>
        <v>46069</v>
      </c>
      <c r="AA743" s="41">
        <f>IF('query (10)'!Y743="","",'query (10)'!Y743)</f>
        <v>46069</v>
      </c>
      <c r="AB743" s="41">
        <f>IF('query (10)'!Z743="","",'query (10)'!Z743)</f>
        <v>46249</v>
      </c>
      <c r="AC743" s="38" t="str">
        <f>IF(OR('query (10)'!AA743="",COUNTIF(Cleaning_Rules!$A$21:$A$26,TRIM('query (10)'!AA743))&gt;0),"",TRIM('query (10)'!AA743))</f>
        <v/>
      </c>
      <c r="AD743" s="38" t="str">
        <f>IF('query (10)'!AB743="","",TRIM(IFERROR(_xlfn.TEXTBEFORE('query (10)'!AB743,"("),'query (10)'!AB743)))</f>
        <v>เริ่มซ่อมงาน PM แล้ว รับผิดชอบโดย PUCHIT KULSEREE</v>
      </c>
      <c r="AE743" s="38" t="str">
        <f>IFERROR(LOWER(TRIM(_xlfn.TEXTBEFORE(_xlfn.TEXTAFTER('query (10)'!AB743,"("),")"))),"")</f>
        <v>puchit@nsk.com</v>
      </c>
      <c r="AF743" s="38" t="str">
        <f>IF('query (10)'!AD743="","",TRIM('query (10)'!AD743))</f>
        <v>คุณานนต์ ปารวัณวงศ์</v>
      </c>
      <c r="AG743" s="38" t="str">
        <f>IF('query (10)'!AE743="","",TRIM('query (10)'!AE743))</f>
        <v>ภูชิต กุลเสรี</v>
      </c>
      <c r="AH743" s="38" t="str">
        <f>IF('query (10)'!AF743="","",IFERROR(VALUE('query (10)'!AF743),""))</f>
        <v/>
      </c>
      <c r="AI743" s="38" t="str">
        <f>IF('query (10)'!AG743="","",TRIM('query (10)'!AG743))</f>
        <v/>
      </c>
      <c r="AJ743" s="38" t="str">
        <f>IF('query (10)'!AH743="","",IFERROR(VALUE('query (10)'!AH743),""))</f>
        <v/>
      </c>
      <c r="AK743" s="38" t="str">
        <f>IF('query (10)'!AI743="","",TRIM('query (10)'!AI743))</f>
        <v/>
      </c>
      <c r="AL743" s="42">
        <f t="shared" si="55"/>
        <v>2026</v>
      </c>
      <c r="AM743" s="42" t="str">
        <f t="shared" si="56"/>
        <v>2026-02</v>
      </c>
      <c r="AN743" s="42" t="str">
        <f t="shared" ca="1" si="57"/>
        <v/>
      </c>
      <c r="AO743" s="42" t="str">
        <f t="shared" si="58"/>
        <v>DE-465 | INNER RING DEMAGNETIZING MACHINE | KWD4 | CARRIER | Time-based Maintenance | Mechanical | Part Change | Medium | Change seal kit air cylinder carrier No.2 to cycle pm 6M
Model: CQ2B40-PS | SEAL KIT | CQ2B40-PS | เริ่มซ่อมงาน PM แล้ว รับผิดชอบโดย PUCHIT KULSEREE | ภูชิต กุลเสรี</v>
      </c>
      <c r="AP743" s="42" t="str">
        <f>_xlfn.TEXTJOIN("; ",TRUE,IF(COUNTA('query (10)'!A743:AK743)&lt;=6,"NEAR_EMPTY_ROW",""),IF($K743="","MISSING_STATUS",""),IF(AND($K743="เสร็จสิ้น",$Z743=""),"DONE_NO_ACTUAL_DATE",""),IF(AND($I743="Condition-based Maintenance",$AH743=""),"CBM_NO_MEASUREMENT",""),IF(OR($X743="",$X743=0),"INVALID_PERIOD",""),IF(AND($AA743&lt;&gt;"",$AB743&lt;&gt;"",$AB743&lt;$AA743),"DATE_SEQUENCE_ERROR",""),IF(AND($AB743&lt;&gt;"",$AB743&gt;DATE(2030,12,31)),"DATE_OUTLIER",""),IF($C743="","MISSING_QRCODE",""),IF($J743="UNKNOWN","UNKNOWN_PM_TYPE",""),IF($L743="UNKNOWN","UNKNOWN_STATUS",""))</f>
        <v/>
      </c>
      <c r="AQ743" s="42" t="str">
        <f t="shared" si="59"/>
        <v>NO</v>
      </c>
    </row>
    <row r="744" spans="1:43" x14ac:dyDescent="0.3">
      <c r="A744" s="38">
        <f>IF('query (10)'!A744="","",'query (10)'!A744)</f>
        <v>881</v>
      </c>
      <c r="B744" s="38">
        <f>IF('query (10)'!B744="","",'query (10)'!B744)</f>
        <v>17926</v>
      </c>
      <c r="C744" s="38" t="str">
        <f>TRIM(UPPER('query (10)'!M744))</f>
        <v>DE-474</v>
      </c>
      <c r="D744" s="38" t="str">
        <f>TRIM(UPPER(IFERROR(_xlfn.TEXTBEFORE('query (10)'!L744,"("),'query (10)'!L744)))</f>
        <v>OUTER RING DEMAGNETIZING MACHINE</v>
      </c>
      <c r="E744" s="38" t="str">
        <f>IFERROR(TRIM(UPPER(_xlfn.TEXTBEFORE(_xlfn.TEXTAFTER('query (10)'!L744,"("),")"))),"")</f>
        <v/>
      </c>
      <c r="F744" s="38" t="str">
        <f>TRIM('query (10)'!K744)</f>
        <v>KWD4</v>
      </c>
      <c r="G744" s="38" t="str">
        <f>IF('query (10)'!J744="","",'query (10)'!J744)</f>
        <v>Carrier</v>
      </c>
      <c r="H744" s="38" t="str">
        <f>TRIM(UPPER('query (10)'!J744))</f>
        <v>CARRIER</v>
      </c>
      <c r="I744" s="38" t="str">
        <f>IF('query (10)'!F744="","",'query (10)'!F744)</f>
        <v>Time-based Maintenance</v>
      </c>
      <c r="J744" s="38" t="str">
        <f>IF('query (10)'!F744="","",IFERROR(INDEX(Cleaning_Rules!$B$14:$B$17,MATCH(TRIM('query (10)'!F744),Cleaning_Rules!$A$14:$A$17,0)),"UNKNOWN"))</f>
        <v>TBM</v>
      </c>
      <c r="K744" s="38" t="str">
        <f>IF('query (10)'!G744="","",'query (10)'!G744)</f>
        <v>เสร็จสิ้น</v>
      </c>
      <c r="L744" s="38" t="str">
        <f>IF('query (10)'!G744="","MISSING",IFERROR(INDEX(Cleaning_Rules!$B$5:$B$10,MATCH(TRIM('query (10)'!G744),Cleaning_Rules!$A$5:$A$10,0)),"UNKNOWN"))</f>
        <v>COMPLETED</v>
      </c>
      <c r="M744" s="38" t="str">
        <f>IF('query (10)'!I744="","",'query (10)'!I744)</f>
        <v>Mechanical</v>
      </c>
      <c r="N744" s="38" t="str">
        <f>IF('query (10)'!O744="","",'query (10)'!O744)</f>
        <v>Part Change</v>
      </c>
      <c r="O744" s="38" t="str">
        <f>IF('query (10)'!P744="","",'query (10)'!P744)</f>
        <v>Medium</v>
      </c>
      <c r="P744" s="38" t="str">
        <f>IF('query (10)'!N744="","",'query (10)'!N744)</f>
        <v>Change seal kit air cylinder carrier No.2 to cycle pm 6M
Model: CQ2B40-PS</v>
      </c>
      <c r="Q744" s="38" t="str">
        <f>TRIM('query (10)'!N744)</f>
        <v>Change seal kit air cylinder carrier No.2 to cycle pm 6M
Model: CQ2B40-PS</v>
      </c>
      <c r="R744" s="38" t="str">
        <f>TRIM(UPPER('query (10)'!R744))</f>
        <v>SEAL KIT</v>
      </c>
      <c r="S744" s="38" t="str">
        <f>TRIM(UPPER('query (10)'!S744))</f>
        <v>CQ2B40-PS</v>
      </c>
      <c r="T744" s="38" t="str">
        <f>IF('query (10)'!Q744="","",TRIM(UPPER('query (10)'!Q744)))</f>
        <v/>
      </c>
      <c r="U744" s="38" t="str">
        <f>IF('query (10)'!T744="","",'query (10)'!T744)</f>
        <v/>
      </c>
      <c r="V744" s="39" t="str">
        <f>IF('query (10)'!T744="","",IFERROR(VALUE('query (10)'!T744),""))</f>
        <v/>
      </c>
      <c r="W744" s="40">
        <f>IF('query (10)'!U744="","",'query (10)'!U744)</f>
        <v>0</v>
      </c>
      <c r="X744" s="39">
        <f>IF('query (10)'!V744="","",'query (10)'!V744)</f>
        <v>180</v>
      </c>
      <c r="Y744" s="41">
        <f>IF('query (10)'!W744="","",'query (10)'!W744)</f>
        <v>46057</v>
      </c>
      <c r="Z744" s="41">
        <f>IF('query (10)'!X744="","",'query (10)'!X744)</f>
        <v>46069</v>
      </c>
      <c r="AA744" s="41">
        <f>IF('query (10)'!Y744="","",'query (10)'!Y744)</f>
        <v>46069</v>
      </c>
      <c r="AB744" s="41">
        <f>IF('query (10)'!Z744="","",'query (10)'!Z744)</f>
        <v>46249</v>
      </c>
      <c r="AC744" s="38" t="str">
        <f>IF(OR('query (10)'!AA744="",COUNTIF(Cleaning_Rules!$A$21:$A$26,TRIM('query (10)'!AA744))&gt;0),"",TRIM('query (10)'!AA744))</f>
        <v/>
      </c>
      <c r="AD744" s="38" t="str">
        <f>IF('query (10)'!AB744="","",TRIM(IFERROR(_xlfn.TEXTBEFORE('query (10)'!AB744,"("),'query (10)'!AB744)))</f>
        <v>เริ่มซ่อมงาน PM แล้ว รับผิดชอบโดย PUCHIT KULSEREE</v>
      </c>
      <c r="AE744" s="38" t="str">
        <f>IFERROR(LOWER(TRIM(_xlfn.TEXTBEFORE(_xlfn.TEXTAFTER('query (10)'!AB744,"("),")"))),"")</f>
        <v>puchit@nsk.com</v>
      </c>
      <c r="AF744" s="38" t="str">
        <f>IF('query (10)'!AD744="","",TRIM('query (10)'!AD744))</f>
        <v>คุณานนต์ ปารวัณวงศ์</v>
      </c>
      <c r="AG744" s="38" t="str">
        <f>IF('query (10)'!AE744="","",TRIM('query (10)'!AE744))</f>
        <v>ภูชิต กุลเสรี</v>
      </c>
      <c r="AH744" s="38" t="str">
        <f>IF('query (10)'!AF744="","",IFERROR(VALUE('query (10)'!AF744),""))</f>
        <v/>
      </c>
      <c r="AI744" s="38" t="str">
        <f>IF('query (10)'!AG744="","",TRIM('query (10)'!AG744))</f>
        <v/>
      </c>
      <c r="AJ744" s="38" t="str">
        <f>IF('query (10)'!AH744="","",IFERROR(VALUE('query (10)'!AH744),""))</f>
        <v/>
      </c>
      <c r="AK744" s="38" t="str">
        <f>IF('query (10)'!AI744="","",TRIM('query (10)'!AI744))</f>
        <v/>
      </c>
      <c r="AL744" s="42">
        <f t="shared" si="55"/>
        <v>2026</v>
      </c>
      <c r="AM744" s="42" t="str">
        <f t="shared" si="56"/>
        <v>2026-02</v>
      </c>
      <c r="AN744" s="42" t="str">
        <f t="shared" ca="1" si="57"/>
        <v/>
      </c>
      <c r="AO744" s="42" t="str">
        <f t="shared" si="58"/>
        <v>DE-474 | OUTER RING DEMAGNETIZING MACHINE | KWD4 | CARRIER | Time-based Maintenance | Mechanical | Part Change | Medium | Change seal kit air cylinder carrier No.2 to cycle pm 6M
Model: CQ2B40-PS | SEAL KIT | CQ2B40-PS | เริ่มซ่อมงาน PM แล้ว รับผิดชอบโดย PUCHIT KULSEREE | ภูชิต กุลเสรี</v>
      </c>
      <c r="AP744" s="42" t="str">
        <f>_xlfn.TEXTJOIN("; ",TRUE,IF(COUNTA('query (10)'!A744:AK744)&lt;=6,"NEAR_EMPTY_ROW",""),IF($K744="","MISSING_STATUS",""),IF(AND($K744="เสร็จสิ้น",$Z744=""),"DONE_NO_ACTUAL_DATE",""),IF(AND($I744="Condition-based Maintenance",$AH744=""),"CBM_NO_MEASUREMENT",""),IF(OR($X744="",$X744=0),"INVALID_PERIOD",""),IF(AND($AA744&lt;&gt;"",$AB744&lt;&gt;"",$AB744&lt;$AA744),"DATE_SEQUENCE_ERROR",""),IF(AND($AB744&lt;&gt;"",$AB744&gt;DATE(2030,12,31)),"DATE_OUTLIER",""),IF($C744="","MISSING_QRCODE",""),IF($J744="UNKNOWN","UNKNOWN_PM_TYPE",""),IF($L744="UNKNOWN","UNKNOWN_STATUS",""))</f>
        <v/>
      </c>
      <c r="AQ744" s="42" t="str">
        <f t="shared" si="59"/>
        <v>NO</v>
      </c>
    </row>
    <row r="745" spans="1:43" x14ac:dyDescent="0.3">
      <c r="A745" s="38">
        <f>IF('query (10)'!A745="","",'query (10)'!A745)</f>
        <v>882</v>
      </c>
      <c r="B745" s="38">
        <f>IF('query (10)'!B745="","",'query (10)'!B745)</f>
        <v>17947</v>
      </c>
      <c r="C745" s="38" t="str">
        <f>TRIM(UPPER('query (10)'!M745))</f>
        <v>DE-580</v>
      </c>
      <c r="D745" s="38" t="str">
        <f>TRIM(UPPER(IFERROR(_xlfn.TEXTBEFORE('query (10)'!L745,"("),'query (10)'!L745)))</f>
        <v>INNER RING DEMAGNETIZING MACHINE</v>
      </c>
      <c r="E745" s="38" t="str">
        <f>IFERROR(TRIM(UPPER(_xlfn.TEXTBEFORE(_xlfn.TEXTAFTER('query (10)'!L745,"("),")"))),"")</f>
        <v/>
      </c>
      <c r="F745" s="38" t="str">
        <f>TRIM('query (10)'!K745)</f>
        <v>KWD5</v>
      </c>
      <c r="G745" s="38" t="str">
        <f>IF('query (10)'!J745="","",'query (10)'!J745)</f>
        <v>Carrier</v>
      </c>
      <c r="H745" s="38" t="str">
        <f>TRIM(UPPER('query (10)'!J745))</f>
        <v>CARRIER</v>
      </c>
      <c r="I745" s="38" t="str">
        <f>IF('query (10)'!F745="","",'query (10)'!F745)</f>
        <v>Time-based Maintenance</v>
      </c>
      <c r="J745" s="38" t="str">
        <f>IF('query (10)'!F745="","",IFERROR(INDEX(Cleaning_Rules!$B$14:$B$17,MATCH(TRIM('query (10)'!F745),Cleaning_Rules!$A$14:$A$17,0)),"UNKNOWN"))</f>
        <v>TBM</v>
      </c>
      <c r="K745" s="38" t="str">
        <f>IF('query (10)'!G745="","",'query (10)'!G745)</f>
        <v>เสร็จสิ้น</v>
      </c>
      <c r="L745" s="38" t="str">
        <f>IF('query (10)'!G745="","MISSING",IFERROR(INDEX(Cleaning_Rules!$B$5:$B$10,MATCH(TRIM('query (10)'!G745),Cleaning_Rules!$A$5:$A$10,0)),"UNKNOWN"))</f>
        <v>COMPLETED</v>
      </c>
      <c r="M745" s="38" t="str">
        <f>IF('query (10)'!I745="","",'query (10)'!I745)</f>
        <v>Mechanical</v>
      </c>
      <c r="N745" s="38" t="str">
        <f>IF('query (10)'!O745="","",'query (10)'!O745)</f>
        <v>Part Change</v>
      </c>
      <c r="O745" s="38" t="str">
        <f>IF('query (10)'!P745="","",'query (10)'!P745)</f>
        <v>Medium</v>
      </c>
      <c r="P745" s="38" t="str">
        <f>IF('query (10)'!N745="","",'query (10)'!N745)</f>
        <v>Change seal kit air cylinder carrier No.2 to cycle pm 6M
Model: CQ2B40-PS</v>
      </c>
      <c r="Q745" s="38" t="str">
        <f>TRIM('query (10)'!N745)</f>
        <v>Change seal kit air cylinder carrier No.2 to cycle pm 6M
Model: CQ2B40-PS</v>
      </c>
      <c r="R745" s="38" t="str">
        <f>TRIM(UPPER('query (10)'!R745))</f>
        <v>SEAL KIT</v>
      </c>
      <c r="S745" s="38" t="str">
        <f>TRIM(UPPER('query (10)'!S745))</f>
        <v>CQ2B40-PS</v>
      </c>
      <c r="T745" s="38" t="str">
        <f>IF('query (10)'!Q745="","",TRIM(UPPER('query (10)'!Q745)))</f>
        <v/>
      </c>
      <c r="U745" s="38" t="str">
        <f>IF('query (10)'!T745="","",'query (10)'!T745)</f>
        <v/>
      </c>
      <c r="V745" s="39" t="str">
        <f>IF('query (10)'!T745="","",IFERROR(VALUE('query (10)'!T745),""))</f>
        <v/>
      </c>
      <c r="W745" s="40">
        <f>IF('query (10)'!U745="","",'query (10)'!U745)</f>
        <v>0</v>
      </c>
      <c r="X745" s="39">
        <f>IF('query (10)'!V745="","",'query (10)'!V745)</f>
        <v>180</v>
      </c>
      <c r="Y745" s="41">
        <f>IF('query (10)'!W745="","",'query (10)'!W745)</f>
        <v>46058</v>
      </c>
      <c r="Z745" s="41">
        <f>IF('query (10)'!X745="","",'query (10)'!X745)</f>
        <v>46069</v>
      </c>
      <c r="AA745" s="41">
        <f>IF('query (10)'!Y745="","",'query (10)'!Y745)</f>
        <v>46069</v>
      </c>
      <c r="AB745" s="41">
        <f>IF('query (10)'!Z745="","",'query (10)'!Z745)</f>
        <v>46249</v>
      </c>
      <c r="AC745" s="38" t="str">
        <f>IF(OR('query (10)'!AA745="",COUNTIF(Cleaning_Rules!$A$21:$A$26,TRIM('query (10)'!AA745))&gt;0),"",TRIM('query (10)'!AA745))</f>
        <v/>
      </c>
      <c r="AD745" s="38" t="str">
        <f>IF('query (10)'!AB745="","",TRIM(IFERROR(_xlfn.TEXTBEFORE('query (10)'!AB745,"("),'query (10)'!AB745)))</f>
        <v>เริ่มซ่อมงาน PM แล้ว รับผิดชอบโดย PUCHIT KULSEREE</v>
      </c>
      <c r="AE745" s="38" t="str">
        <f>IFERROR(LOWER(TRIM(_xlfn.TEXTBEFORE(_xlfn.TEXTAFTER('query (10)'!AB745,"("),")"))),"")</f>
        <v>puchit@nsk.com</v>
      </c>
      <c r="AF745" s="38" t="str">
        <f>IF('query (10)'!AD745="","",TRIM('query (10)'!AD745))</f>
        <v>คุณานนต์ ปารวัณวงศ์</v>
      </c>
      <c r="AG745" s="38" t="str">
        <f>IF('query (10)'!AE745="","",TRIM('query (10)'!AE745))</f>
        <v>ภูชิต กุลเสรี</v>
      </c>
      <c r="AH745" s="38" t="str">
        <f>IF('query (10)'!AF745="","",IFERROR(VALUE('query (10)'!AF745),""))</f>
        <v/>
      </c>
      <c r="AI745" s="38" t="str">
        <f>IF('query (10)'!AG745="","",TRIM('query (10)'!AG745))</f>
        <v/>
      </c>
      <c r="AJ745" s="38" t="str">
        <f>IF('query (10)'!AH745="","",IFERROR(VALUE('query (10)'!AH745),""))</f>
        <v/>
      </c>
      <c r="AK745" s="38" t="str">
        <f>IF('query (10)'!AI745="","",TRIM('query (10)'!AI745))</f>
        <v/>
      </c>
      <c r="AL745" s="42">
        <f t="shared" si="55"/>
        <v>2026</v>
      </c>
      <c r="AM745" s="42" t="str">
        <f t="shared" si="56"/>
        <v>2026-02</v>
      </c>
      <c r="AN745" s="42" t="str">
        <f t="shared" ca="1" si="57"/>
        <v/>
      </c>
      <c r="AO745" s="42" t="str">
        <f t="shared" si="58"/>
        <v>DE-580 | INNER RING DEMAGNETIZING MACHINE | KWD5 | CARRIER | Time-based Maintenance | Mechanical | Part Change | Medium | Change seal kit air cylinder carrier No.2 to cycle pm 6M
Model: CQ2B40-PS | SEAL KIT | CQ2B40-PS | เริ่มซ่อมงาน PM แล้ว รับผิดชอบโดย PUCHIT KULSEREE | ภูชิต กุลเสรี</v>
      </c>
      <c r="AP745" s="42" t="str">
        <f>_xlfn.TEXTJOIN("; ",TRUE,IF(COUNTA('query (10)'!A745:AK745)&lt;=6,"NEAR_EMPTY_ROW",""),IF($K745="","MISSING_STATUS",""),IF(AND($K745="เสร็จสิ้น",$Z745=""),"DONE_NO_ACTUAL_DATE",""),IF(AND($I745="Condition-based Maintenance",$AH745=""),"CBM_NO_MEASUREMENT",""),IF(OR($X745="",$X745=0),"INVALID_PERIOD",""),IF(AND($AA745&lt;&gt;"",$AB745&lt;&gt;"",$AB745&lt;$AA745),"DATE_SEQUENCE_ERROR",""),IF(AND($AB745&lt;&gt;"",$AB745&gt;DATE(2030,12,31)),"DATE_OUTLIER",""),IF($C745="","MISSING_QRCODE",""),IF($J745="UNKNOWN","UNKNOWN_PM_TYPE",""),IF($L745="UNKNOWN","UNKNOWN_STATUS",""))</f>
        <v/>
      </c>
      <c r="AQ745" s="42" t="str">
        <f t="shared" si="59"/>
        <v>NO</v>
      </c>
    </row>
    <row r="746" spans="1:43" x14ac:dyDescent="0.3">
      <c r="A746" s="38">
        <f>IF('query (10)'!A746="","",'query (10)'!A746)</f>
        <v>883</v>
      </c>
      <c r="B746" s="38">
        <f>IF('query (10)'!B746="","",'query (10)'!B746)</f>
        <v>17948</v>
      </c>
      <c r="C746" s="38" t="str">
        <f>TRIM(UPPER('query (10)'!M746))</f>
        <v>DE-591</v>
      </c>
      <c r="D746" s="38" t="str">
        <f>TRIM(UPPER(IFERROR(_xlfn.TEXTBEFORE('query (10)'!L746,"("),'query (10)'!L746)))</f>
        <v>OUTER RING DEMAGNETIZING MACHINE</v>
      </c>
      <c r="E746" s="38" t="str">
        <f>IFERROR(TRIM(UPPER(_xlfn.TEXTBEFORE(_xlfn.TEXTAFTER('query (10)'!L746,"("),")"))),"")</f>
        <v/>
      </c>
      <c r="F746" s="38" t="str">
        <f>TRIM('query (10)'!K746)</f>
        <v>KWD5</v>
      </c>
      <c r="G746" s="38" t="str">
        <f>IF('query (10)'!J746="","",'query (10)'!J746)</f>
        <v>Carrier</v>
      </c>
      <c r="H746" s="38" t="str">
        <f>TRIM(UPPER('query (10)'!J746))</f>
        <v>CARRIER</v>
      </c>
      <c r="I746" s="38" t="str">
        <f>IF('query (10)'!F746="","",'query (10)'!F746)</f>
        <v>Time-based Maintenance</v>
      </c>
      <c r="J746" s="38" t="str">
        <f>IF('query (10)'!F746="","",IFERROR(INDEX(Cleaning_Rules!$B$14:$B$17,MATCH(TRIM('query (10)'!F746),Cleaning_Rules!$A$14:$A$17,0)),"UNKNOWN"))</f>
        <v>TBM</v>
      </c>
      <c r="K746" s="38" t="str">
        <f>IF('query (10)'!G746="","",'query (10)'!G746)</f>
        <v>เสร็จสิ้น</v>
      </c>
      <c r="L746" s="38" t="str">
        <f>IF('query (10)'!G746="","MISSING",IFERROR(INDEX(Cleaning_Rules!$B$5:$B$10,MATCH(TRIM('query (10)'!G746),Cleaning_Rules!$A$5:$A$10,0)),"UNKNOWN"))</f>
        <v>COMPLETED</v>
      </c>
      <c r="M746" s="38" t="str">
        <f>IF('query (10)'!I746="","",'query (10)'!I746)</f>
        <v>Mechanical</v>
      </c>
      <c r="N746" s="38" t="str">
        <f>IF('query (10)'!O746="","",'query (10)'!O746)</f>
        <v>Part Change</v>
      </c>
      <c r="O746" s="38" t="str">
        <f>IF('query (10)'!P746="","",'query (10)'!P746)</f>
        <v>Medium</v>
      </c>
      <c r="P746" s="38" t="str">
        <f>IF('query (10)'!N746="","",'query (10)'!N746)</f>
        <v>Change seal kit air cylinder carrier No.2 to cycle pm 6M
Model: CQ2B40-PS</v>
      </c>
      <c r="Q746" s="38" t="str">
        <f>TRIM('query (10)'!N746)</f>
        <v>Change seal kit air cylinder carrier No.2 to cycle pm 6M
Model: CQ2B40-PS</v>
      </c>
      <c r="R746" s="38" t="str">
        <f>TRIM(UPPER('query (10)'!R746))</f>
        <v>SEAL KIT</v>
      </c>
      <c r="S746" s="38" t="str">
        <f>TRIM(UPPER('query (10)'!S746))</f>
        <v>CQ2B40-PS</v>
      </c>
      <c r="T746" s="38" t="str">
        <f>IF('query (10)'!Q746="","",TRIM(UPPER('query (10)'!Q746)))</f>
        <v/>
      </c>
      <c r="U746" s="38" t="str">
        <f>IF('query (10)'!T746="","",'query (10)'!T746)</f>
        <v/>
      </c>
      <c r="V746" s="39" t="str">
        <f>IF('query (10)'!T746="","",IFERROR(VALUE('query (10)'!T746),""))</f>
        <v/>
      </c>
      <c r="W746" s="40">
        <f>IF('query (10)'!U746="","",'query (10)'!U746)</f>
        <v>0</v>
      </c>
      <c r="X746" s="39">
        <f>IF('query (10)'!V746="","",'query (10)'!V746)</f>
        <v>180</v>
      </c>
      <c r="Y746" s="41">
        <f>IF('query (10)'!W746="","",'query (10)'!W746)</f>
        <v>46058</v>
      </c>
      <c r="Z746" s="41">
        <f>IF('query (10)'!X746="","",'query (10)'!X746)</f>
        <v>46069</v>
      </c>
      <c r="AA746" s="41">
        <f>IF('query (10)'!Y746="","",'query (10)'!Y746)</f>
        <v>46069</v>
      </c>
      <c r="AB746" s="41">
        <f>IF('query (10)'!Z746="","",'query (10)'!Z746)</f>
        <v>46249</v>
      </c>
      <c r="AC746" s="38" t="str">
        <f>IF(OR('query (10)'!AA746="",COUNTIF(Cleaning_Rules!$A$21:$A$26,TRIM('query (10)'!AA746))&gt;0),"",TRIM('query (10)'!AA746))</f>
        <v/>
      </c>
      <c r="AD746" s="38" t="str">
        <f>IF('query (10)'!AB746="","",TRIM(IFERROR(_xlfn.TEXTBEFORE('query (10)'!AB746,"("),'query (10)'!AB746)))</f>
        <v>เริ่มซ่อมงาน PM แล้ว รับผิดชอบโดย JAKKAPAT KHOTSOMBAT</v>
      </c>
      <c r="AE746" s="38" t="str">
        <f>IFERROR(LOWER(TRIM(_xlfn.TEXTBEFORE(_xlfn.TEXTAFTER('query (10)'!AB746,"("),")"))),"")</f>
        <v>jakkapat@nsk.com</v>
      </c>
      <c r="AF746" s="38" t="str">
        <f>IF('query (10)'!AD746="","",TRIM('query (10)'!AD746))</f>
        <v>คุณานนต์ ปารวัณวงศ์</v>
      </c>
      <c r="AG746" s="38" t="str">
        <f>IF('query (10)'!AE746="","",TRIM('query (10)'!AE746))</f>
        <v>จักรภัทร โคตรสมบัติ</v>
      </c>
      <c r="AH746" s="38" t="str">
        <f>IF('query (10)'!AF746="","",IFERROR(VALUE('query (10)'!AF746),""))</f>
        <v/>
      </c>
      <c r="AI746" s="38" t="str">
        <f>IF('query (10)'!AG746="","",TRIM('query (10)'!AG746))</f>
        <v/>
      </c>
      <c r="AJ746" s="38" t="str">
        <f>IF('query (10)'!AH746="","",IFERROR(VALUE('query (10)'!AH746),""))</f>
        <v/>
      </c>
      <c r="AK746" s="38" t="str">
        <f>IF('query (10)'!AI746="","",TRIM('query (10)'!AI746))</f>
        <v/>
      </c>
      <c r="AL746" s="42">
        <f t="shared" si="55"/>
        <v>2026</v>
      </c>
      <c r="AM746" s="42" t="str">
        <f t="shared" si="56"/>
        <v>2026-02</v>
      </c>
      <c r="AN746" s="42" t="str">
        <f t="shared" ca="1" si="57"/>
        <v/>
      </c>
      <c r="AO746" s="42" t="str">
        <f t="shared" si="58"/>
        <v>DE-591 | OUTER RING DEMAGNETIZING MACHINE | KWD5 | CARRIER | Time-based Maintenance | Mechanical | Part Change | Medium | Change seal kit air cylinder carrier No.2 to cycle pm 6M
Model: CQ2B40-PS | SEAL KIT | CQ2B40-PS | เริ่มซ่อมงาน PM แล้ว รับผิดชอบโดย JAKKAPAT KHOTSOMBAT | จักรภัทร โคตรสมบัติ</v>
      </c>
      <c r="AP746" s="42" t="str">
        <f>_xlfn.TEXTJOIN("; ",TRUE,IF(COUNTA('query (10)'!A746:AK746)&lt;=6,"NEAR_EMPTY_ROW",""),IF($K746="","MISSING_STATUS",""),IF(AND($K746="เสร็จสิ้น",$Z746=""),"DONE_NO_ACTUAL_DATE",""),IF(AND($I746="Condition-based Maintenance",$AH746=""),"CBM_NO_MEASUREMENT",""),IF(OR($X746="",$X746=0),"INVALID_PERIOD",""),IF(AND($AA746&lt;&gt;"",$AB746&lt;&gt;"",$AB746&lt;$AA746),"DATE_SEQUENCE_ERROR",""),IF(AND($AB746&lt;&gt;"",$AB746&gt;DATE(2030,12,31)),"DATE_OUTLIER",""),IF($C746="","MISSING_QRCODE",""),IF($J746="UNKNOWN","UNKNOWN_PM_TYPE",""),IF($L746="UNKNOWN","UNKNOWN_STATUS",""))</f>
        <v/>
      </c>
      <c r="AQ746" s="42" t="str">
        <f t="shared" si="59"/>
        <v>NO</v>
      </c>
    </row>
    <row r="747" spans="1:43" x14ac:dyDescent="0.3">
      <c r="A747" s="38">
        <f>IF('query (10)'!A747="","",'query (10)'!A747)</f>
        <v>884</v>
      </c>
      <c r="B747" s="38">
        <f>IF('query (10)'!B747="","",'query (10)'!B747)</f>
        <v>17998</v>
      </c>
      <c r="C747" s="38" t="str">
        <f>TRIM(UPPER('query (10)'!M747))</f>
        <v>DE-692</v>
      </c>
      <c r="D747" s="38" t="str">
        <f>TRIM(UPPER(IFERROR(_xlfn.TEXTBEFORE('query (10)'!L747,"("),'query (10)'!L747)))</f>
        <v>INNER RING DEMAGNETIZING MACHINE</v>
      </c>
      <c r="E747" s="38" t="str">
        <f>IFERROR(TRIM(UPPER(_xlfn.TEXTBEFORE(_xlfn.TEXTAFTER('query (10)'!L747,"("),")"))),"")</f>
        <v/>
      </c>
      <c r="F747" s="38" t="str">
        <f>TRIM('query (10)'!K747)</f>
        <v>KWD6</v>
      </c>
      <c r="G747" s="38" t="str">
        <f>IF('query (10)'!J747="","",'query (10)'!J747)</f>
        <v>Carrier</v>
      </c>
      <c r="H747" s="38" t="str">
        <f>TRIM(UPPER('query (10)'!J747))</f>
        <v>CARRIER</v>
      </c>
      <c r="I747" s="38" t="str">
        <f>IF('query (10)'!F747="","",'query (10)'!F747)</f>
        <v>Time-based Maintenance</v>
      </c>
      <c r="J747" s="38" t="str">
        <f>IF('query (10)'!F747="","",IFERROR(INDEX(Cleaning_Rules!$B$14:$B$17,MATCH(TRIM('query (10)'!F747),Cleaning_Rules!$A$14:$A$17,0)),"UNKNOWN"))</f>
        <v>TBM</v>
      </c>
      <c r="K747" s="38" t="str">
        <f>IF('query (10)'!G747="","",'query (10)'!G747)</f>
        <v>เสร็จสิ้น</v>
      </c>
      <c r="L747" s="38" t="str">
        <f>IF('query (10)'!G747="","MISSING",IFERROR(INDEX(Cleaning_Rules!$B$5:$B$10,MATCH(TRIM('query (10)'!G747),Cleaning_Rules!$A$5:$A$10,0)),"UNKNOWN"))</f>
        <v>COMPLETED</v>
      </c>
      <c r="M747" s="38" t="str">
        <f>IF('query (10)'!I747="","",'query (10)'!I747)</f>
        <v>Mechanical</v>
      </c>
      <c r="N747" s="38" t="str">
        <f>IF('query (10)'!O747="","",'query (10)'!O747)</f>
        <v>Part Change</v>
      </c>
      <c r="O747" s="38" t="str">
        <f>IF('query (10)'!P747="","",'query (10)'!P747)</f>
        <v>Medium</v>
      </c>
      <c r="P747" s="38" t="str">
        <f>IF('query (10)'!N747="","",'query (10)'!N747)</f>
        <v>Change seal kit air cylinder carrier No.2 to cycle pm 6M
Model: CQ2B40-PS</v>
      </c>
      <c r="Q747" s="38" t="str">
        <f>TRIM('query (10)'!N747)</f>
        <v>Change seal kit air cylinder carrier No.2 to cycle pm 6M
Model: CQ2B40-PS</v>
      </c>
      <c r="R747" s="38" t="str">
        <f>TRIM(UPPER('query (10)'!R747))</f>
        <v>SEAL KIT</v>
      </c>
      <c r="S747" s="38" t="str">
        <f>TRIM(UPPER('query (10)'!S747))</f>
        <v>CQ2B40-PS</v>
      </c>
      <c r="T747" s="38" t="str">
        <f>IF('query (10)'!Q747="","",TRIM(UPPER('query (10)'!Q747)))</f>
        <v/>
      </c>
      <c r="U747" s="38" t="str">
        <f>IF('query (10)'!T747="","",'query (10)'!T747)</f>
        <v/>
      </c>
      <c r="V747" s="39" t="str">
        <f>IF('query (10)'!T747="","",IFERROR(VALUE('query (10)'!T747),""))</f>
        <v/>
      </c>
      <c r="W747" s="40">
        <f>IF('query (10)'!U747="","",'query (10)'!U747)</f>
        <v>0</v>
      </c>
      <c r="X747" s="39">
        <f>IF('query (10)'!V747="","",'query (10)'!V747)</f>
        <v>180</v>
      </c>
      <c r="Y747" s="41">
        <f>IF('query (10)'!W747="","",'query (10)'!W747)</f>
        <v>46059</v>
      </c>
      <c r="Z747" s="41">
        <f>IF('query (10)'!X747="","",'query (10)'!X747)</f>
        <v>46069</v>
      </c>
      <c r="AA747" s="41">
        <f>IF('query (10)'!Y747="","",'query (10)'!Y747)</f>
        <v>46069</v>
      </c>
      <c r="AB747" s="41">
        <f>IF('query (10)'!Z747="","",'query (10)'!Z747)</f>
        <v>46249</v>
      </c>
      <c r="AC747" s="38" t="str">
        <f>IF(OR('query (10)'!AA747="",COUNTIF(Cleaning_Rules!$A$21:$A$26,TRIM('query (10)'!AA747))&gt;0),"",TRIM('query (10)'!AA747))</f>
        <v/>
      </c>
      <c r="AD747" s="38" t="str">
        <f>IF('query (10)'!AB747="","",TRIM(IFERROR(_xlfn.TEXTBEFORE('query (10)'!AB747,"("),'query (10)'!AB747)))</f>
        <v>เริ่มซ่อมงาน PM แล้ว รับผิดชอบโดย KUNANON PARAWANWONG</v>
      </c>
      <c r="AE747" s="38" t="str">
        <f>IFERROR(LOWER(TRIM(_xlfn.TEXTBEFORE(_xlfn.TEXTAFTER('query (10)'!AB747,"("),")"))),"")</f>
        <v>parawanwong-k-3161@nsk.com</v>
      </c>
      <c r="AF747" s="38" t="str">
        <f>IF('query (10)'!AD747="","",TRIM('query (10)'!AD747))</f>
        <v>จักรภัทร โคตรสมบัติ</v>
      </c>
      <c r="AG747" s="38" t="str">
        <f>IF('query (10)'!AE747="","",TRIM('query (10)'!AE747))</f>
        <v>คุณานนต์ ปารวัณวงศ์</v>
      </c>
      <c r="AH747" s="38" t="str">
        <f>IF('query (10)'!AF747="","",IFERROR(VALUE('query (10)'!AF747),""))</f>
        <v/>
      </c>
      <c r="AI747" s="38" t="str">
        <f>IF('query (10)'!AG747="","",TRIM('query (10)'!AG747))</f>
        <v/>
      </c>
      <c r="AJ747" s="38" t="str">
        <f>IF('query (10)'!AH747="","",IFERROR(VALUE('query (10)'!AH747),""))</f>
        <v/>
      </c>
      <c r="AK747" s="38" t="str">
        <f>IF('query (10)'!AI747="","",TRIM('query (10)'!AI747))</f>
        <v/>
      </c>
      <c r="AL747" s="42">
        <f t="shared" si="55"/>
        <v>2026</v>
      </c>
      <c r="AM747" s="42" t="str">
        <f t="shared" si="56"/>
        <v>2026-02</v>
      </c>
      <c r="AN747" s="42" t="str">
        <f t="shared" ca="1" si="57"/>
        <v/>
      </c>
      <c r="AO747" s="42" t="str">
        <f t="shared" si="58"/>
        <v>DE-692 | INNER RING DEMAGNETIZING MACHINE | KWD6 | CARRIER | Time-based Maintenance | Mechanical | Part Change | Medium | Change seal kit air cylinder carrier No.2 to cycle pm 6M
Model: CQ2B40-PS | SEAL KIT | CQ2B40-PS | เริ่มซ่อมงาน PM แล้ว รับผิดชอบโดย KUNANON PARAWANWONG | คุณานนต์ ปารวัณวงศ์</v>
      </c>
      <c r="AP747" s="42" t="str">
        <f>_xlfn.TEXTJOIN("; ",TRUE,IF(COUNTA('query (10)'!A747:AK747)&lt;=6,"NEAR_EMPTY_ROW",""),IF($K747="","MISSING_STATUS",""),IF(AND($K747="เสร็จสิ้น",$Z747=""),"DONE_NO_ACTUAL_DATE",""),IF(AND($I747="Condition-based Maintenance",$AH747=""),"CBM_NO_MEASUREMENT",""),IF(OR($X747="",$X747=0),"INVALID_PERIOD",""),IF(AND($AA747&lt;&gt;"",$AB747&lt;&gt;"",$AB747&lt;$AA747),"DATE_SEQUENCE_ERROR",""),IF(AND($AB747&lt;&gt;"",$AB747&gt;DATE(2030,12,31)),"DATE_OUTLIER",""),IF($C747="","MISSING_QRCODE",""),IF($J747="UNKNOWN","UNKNOWN_PM_TYPE",""),IF($L747="UNKNOWN","UNKNOWN_STATUS",""))</f>
        <v/>
      </c>
      <c r="AQ747" s="42" t="str">
        <f t="shared" si="59"/>
        <v>NO</v>
      </c>
    </row>
    <row r="748" spans="1:43" x14ac:dyDescent="0.3">
      <c r="A748" s="38">
        <f>IF('query (10)'!A748="","",'query (10)'!A748)</f>
        <v>885</v>
      </c>
      <c r="B748" s="38">
        <f>IF('query (10)'!B748="","",'query (10)'!B748)</f>
        <v>17999</v>
      </c>
      <c r="C748" s="38" t="str">
        <f>TRIM(UPPER('query (10)'!M748))</f>
        <v>DE-695</v>
      </c>
      <c r="D748" s="38" t="str">
        <f>TRIM(UPPER(IFERROR(_xlfn.TEXTBEFORE('query (10)'!L748,"("),'query (10)'!L748)))</f>
        <v>OUTER RING DEMAGNETIZING MACHINE</v>
      </c>
      <c r="E748" s="38" t="str">
        <f>IFERROR(TRIM(UPPER(_xlfn.TEXTBEFORE(_xlfn.TEXTAFTER('query (10)'!L748,"("),")"))),"")</f>
        <v/>
      </c>
      <c r="F748" s="38" t="str">
        <f>TRIM('query (10)'!K748)</f>
        <v>KWD6</v>
      </c>
      <c r="G748" s="38" t="str">
        <f>IF('query (10)'!J748="","",'query (10)'!J748)</f>
        <v>Carrier</v>
      </c>
      <c r="H748" s="38" t="str">
        <f>TRIM(UPPER('query (10)'!J748))</f>
        <v>CARRIER</v>
      </c>
      <c r="I748" s="38" t="str">
        <f>IF('query (10)'!F748="","",'query (10)'!F748)</f>
        <v>Time-based Maintenance</v>
      </c>
      <c r="J748" s="38" t="str">
        <f>IF('query (10)'!F748="","",IFERROR(INDEX(Cleaning_Rules!$B$14:$B$17,MATCH(TRIM('query (10)'!F748),Cleaning_Rules!$A$14:$A$17,0)),"UNKNOWN"))</f>
        <v>TBM</v>
      </c>
      <c r="K748" s="38" t="str">
        <f>IF('query (10)'!G748="","",'query (10)'!G748)</f>
        <v>เสร็จสิ้น</v>
      </c>
      <c r="L748" s="38" t="str">
        <f>IF('query (10)'!G748="","MISSING",IFERROR(INDEX(Cleaning_Rules!$B$5:$B$10,MATCH(TRIM('query (10)'!G748),Cleaning_Rules!$A$5:$A$10,0)),"UNKNOWN"))</f>
        <v>COMPLETED</v>
      </c>
      <c r="M748" s="38" t="str">
        <f>IF('query (10)'!I748="","",'query (10)'!I748)</f>
        <v>Mechanical</v>
      </c>
      <c r="N748" s="38" t="str">
        <f>IF('query (10)'!O748="","",'query (10)'!O748)</f>
        <v>Part Change</v>
      </c>
      <c r="O748" s="38" t="str">
        <f>IF('query (10)'!P748="","",'query (10)'!P748)</f>
        <v>Medium</v>
      </c>
      <c r="P748" s="38" t="str">
        <f>IF('query (10)'!N748="","",'query (10)'!N748)</f>
        <v>Change seal kit air cylinder carrier No.2 to cycle pm 6M
Model: CQ2B40-PS</v>
      </c>
      <c r="Q748" s="38" t="str">
        <f>TRIM('query (10)'!N748)</f>
        <v>Change seal kit air cylinder carrier No.2 to cycle pm 6M
Model: CQ2B40-PS</v>
      </c>
      <c r="R748" s="38" t="str">
        <f>TRIM(UPPER('query (10)'!R748))</f>
        <v>SEAL KIT</v>
      </c>
      <c r="S748" s="38" t="str">
        <f>TRIM(UPPER('query (10)'!S748))</f>
        <v>CQ2B40-PS</v>
      </c>
      <c r="T748" s="38" t="str">
        <f>IF('query (10)'!Q748="","",TRIM(UPPER('query (10)'!Q748)))</f>
        <v/>
      </c>
      <c r="U748" s="38" t="str">
        <f>IF('query (10)'!T748="","",'query (10)'!T748)</f>
        <v/>
      </c>
      <c r="V748" s="39" t="str">
        <f>IF('query (10)'!T748="","",IFERROR(VALUE('query (10)'!T748),""))</f>
        <v/>
      </c>
      <c r="W748" s="40">
        <f>IF('query (10)'!U748="","",'query (10)'!U748)</f>
        <v>0</v>
      </c>
      <c r="X748" s="39">
        <f>IF('query (10)'!V748="","",'query (10)'!V748)</f>
        <v>180</v>
      </c>
      <c r="Y748" s="41">
        <f>IF('query (10)'!W748="","",'query (10)'!W748)</f>
        <v>46059</v>
      </c>
      <c r="Z748" s="41">
        <f>IF('query (10)'!X748="","",'query (10)'!X748)</f>
        <v>46069</v>
      </c>
      <c r="AA748" s="41">
        <f>IF('query (10)'!Y748="","",'query (10)'!Y748)</f>
        <v>46069</v>
      </c>
      <c r="AB748" s="41">
        <f>IF('query (10)'!Z748="","",'query (10)'!Z748)</f>
        <v>46249</v>
      </c>
      <c r="AC748" s="38" t="str">
        <f>IF(OR('query (10)'!AA748="",COUNTIF(Cleaning_Rules!$A$21:$A$26,TRIM('query (10)'!AA748))&gt;0),"",TRIM('query (10)'!AA748))</f>
        <v/>
      </c>
      <c r="AD748" s="38" t="str">
        <f>IF('query (10)'!AB748="","",TRIM(IFERROR(_xlfn.TEXTBEFORE('query (10)'!AB748,"("),'query (10)'!AB748)))</f>
        <v>เริ่มซ่อมงาน PM แล้ว รับผิดชอบโดย JAKKAPAT KHOTSOMBAT</v>
      </c>
      <c r="AE748" s="38" t="str">
        <f>IFERROR(LOWER(TRIM(_xlfn.TEXTBEFORE(_xlfn.TEXTAFTER('query (10)'!AB748,"("),")"))),"")</f>
        <v>jakkapat@nsk.com</v>
      </c>
      <c r="AF748" s="38" t="str">
        <f>IF('query (10)'!AD748="","",TRIM('query (10)'!AD748))</f>
        <v>คุณานนต์ ปารวัณวงศ์</v>
      </c>
      <c r="AG748" s="38" t="str">
        <f>IF('query (10)'!AE748="","",TRIM('query (10)'!AE748))</f>
        <v>จักรภัทร โคตรสมบัติ</v>
      </c>
      <c r="AH748" s="38" t="str">
        <f>IF('query (10)'!AF748="","",IFERROR(VALUE('query (10)'!AF748),""))</f>
        <v/>
      </c>
      <c r="AI748" s="38" t="str">
        <f>IF('query (10)'!AG748="","",TRIM('query (10)'!AG748))</f>
        <v/>
      </c>
      <c r="AJ748" s="38" t="str">
        <f>IF('query (10)'!AH748="","",IFERROR(VALUE('query (10)'!AH748),""))</f>
        <v/>
      </c>
      <c r="AK748" s="38" t="str">
        <f>IF('query (10)'!AI748="","",TRIM('query (10)'!AI748))</f>
        <v/>
      </c>
      <c r="AL748" s="42">
        <f t="shared" si="55"/>
        <v>2026</v>
      </c>
      <c r="AM748" s="42" t="str">
        <f t="shared" si="56"/>
        <v>2026-02</v>
      </c>
      <c r="AN748" s="42" t="str">
        <f t="shared" ca="1" si="57"/>
        <v/>
      </c>
      <c r="AO748" s="42" t="str">
        <f t="shared" si="58"/>
        <v>DE-695 | OUTER RING DEMAGNETIZING MACHINE | KWD6 | CARRIER | Time-based Maintenance | Mechanical | Part Change | Medium | Change seal kit air cylinder carrier No.2 to cycle pm 6M
Model: CQ2B40-PS | SEAL KIT | CQ2B40-PS | เริ่มซ่อมงาน PM แล้ว รับผิดชอบโดย JAKKAPAT KHOTSOMBAT | จักรภัทร โคตรสมบัติ</v>
      </c>
      <c r="AP748" s="42" t="str">
        <f>_xlfn.TEXTJOIN("; ",TRUE,IF(COUNTA('query (10)'!A748:AK748)&lt;=6,"NEAR_EMPTY_ROW",""),IF($K748="","MISSING_STATUS",""),IF(AND($K748="เสร็จสิ้น",$Z748=""),"DONE_NO_ACTUAL_DATE",""),IF(AND($I748="Condition-based Maintenance",$AH748=""),"CBM_NO_MEASUREMENT",""),IF(OR($X748="",$X748=0),"INVALID_PERIOD",""),IF(AND($AA748&lt;&gt;"",$AB748&lt;&gt;"",$AB748&lt;$AA748),"DATE_SEQUENCE_ERROR",""),IF(AND($AB748&lt;&gt;"",$AB748&gt;DATE(2030,12,31)),"DATE_OUTLIER",""),IF($C748="","MISSING_QRCODE",""),IF($J748="UNKNOWN","UNKNOWN_PM_TYPE",""),IF($L748="UNKNOWN","UNKNOWN_STATUS",""))</f>
        <v/>
      </c>
      <c r="AQ748" s="42" t="str">
        <f t="shared" si="59"/>
        <v>NO</v>
      </c>
    </row>
    <row r="749" spans="1:43" x14ac:dyDescent="0.3">
      <c r="A749" s="38">
        <f>IF('query (10)'!A749="","",'query (10)'!A749)</f>
        <v>886</v>
      </c>
      <c r="B749" s="38" t="str">
        <f>IF('query (10)'!B749="","",'query (10)'!B749)</f>
        <v/>
      </c>
      <c r="C749" s="38" t="str">
        <f>TRIM(UPPER('query (10)'!M749))</f>
        <v>DE-829</v>
      </c>
      <c r="D749" s="38" t="str">
        <f>TRIM(UPPER(IFERROR(_xlfn.TEXTBEFORE('query (10)'!L749,"("),'query (10)'!L749)))</f>
        <v>INNER RING DEMAGNETIZING MACHINE</v>
      </c>
      <c r="E749" s="38" t="str">
        <f>IFERROR(TRIM(UPPER(_xlfn.TEXTBEFORE(_xlfn.TEXTAFTER('query (10)'!L749,"("),")"))),"")</f>
        <v/>
      </c>
      <c r="F749" s="38" t="str">
        <f>TRIM('query (10)'!K749)</f>
        <v>KWD7</v>
      </c>
      <c r="G749" s="38" t="str">
        <f>IF('query (10)'!J749="","",'query (10)'!J749)</f>
        <v>Carrier</v>
      </c>
      <c r="H749" s="38" t="str">
        <f>TRIM(UPPER('query (10)'!J749))</f>
        <v>CARRIER</v>
      </c>
      <c r="I749" s="38" t="str">
        <f>IF('query (10)'!F749="","",'query (10)'!F749)</f>
        <v>Time-based Maintenance</v>
      </c>
      <c r="J749" s="38" t="str">
        <f>IF('query (10)'!F749="","",IFERROR(INDEX(Cleaning_Rules!$B$14:$B$17,MATCH(TRIM('query (10)'!F749),Cleaning_Rules!$A$14:$A$17,0)),"UNKNOWN"))</f>
        <v>TBM</v>
      </c>
      <c r="K749" s="38" t="str">
        <f>IF('query (10)'!G749="","",'query (10)'!G749)</f>
        <v>เลื่อนแผน</v>
      </c>
      <c r="L749" s="38" t="str">
        <f>IF('query (10)'!G749="","MISSING",IFERROR(INDEX(Cleaning_Rules!$B$5:$B$10,MATCH(TRIM('query (10)'!G749),Cleaning_Rules!$A$5:$A$10,0)),"UNKNOWN"))</f>
        <v>POSTPONED</v>
      </c>
      <c r="M749" s="38" t="str">
        <f>IF('query (10)'!I749="","",'query (10)'!I749)</f>
        <v>Mechanical</v>
      </c>
      <c r="N749" s="38" t="str">
        <f>IF('query (10)'!O749="","",'query (10)'!O749)</f>
        <v>Part Change</v>
      </c>
      <c r="O749" s="38" t="str">
        <f>IF('query (10)'!P749="","",'query (10)'!P749)</f>
        <v>Medium</v>
      </c>
      <c r="P749" s="38" t="str">
        <f>IF('query (10)'!N749="","",'query (10)'!N749)</f>
        <v>Change seal kit air cylinder carrier No.2 to cycle pm 6M
Model: CQ2B40-PS</v>
      </c>
      <c r="Q749" s="38" t="str">
        <f>TRIM('query (10)'!N749)</f>
        <v>Change seal kit air cylinder carrier No.2 to cycle pm 6M
Model: CQ2B40-PS</v>
      </c>
      <c r="R749" s="38" t="str">
        <f>TRIM(UPPER('query (10)'!R749))</f>
        <v>SEAL KIT</v>
      </c>
      <c r="S749" s="38" t="str">
        <f>TRIM(UPPER('query (10)'!S749))</f>
        <v>CQ2B40-PS</v>
      </c>
      <c r="T749" s="38" t="str">
        <f>IF('query (10)'!Q749="","",TRIM(UPPER('query (10)'!Q749)))</f>
        <v/>
      </c>
      <c r="U749" s="38" t="str">
        <f>IF('query (10)'!T749="","",'query (10)'!T749)</f>
        <v/>
      </c>
      <c r="V749" s="39" t="str">
        <f>IF('query (10)'!T749="","",IFERROR(VALUE('query (10)'!T749),""))</f>
        <v/>
      </c>
      <c r="W749" s="40">
        <f>IF('query (10)'!U749="","",'query (10)'!U749)</f>
        <v>0</v>
      </c>
      <c r="X749" s="39">
        <f>IF('query (10)'!V749="","",'query (10)'!V749)</f>
        <v>180</v>
      </c>
      <c r="Y749" s="41">
        <f>IF('query (10)'!W749="","",'query (10)'!W749)</f>
        <v>46060</v>
      </c>
      <c r="Z749" s="41" t="str">
        <f>IF('query (10)'!X749="","",'query (10)'!X749)</f>
        <v/>
      </c>
      <c r="AA749" s="41">
        <f>IF('query (10)'!Y749="","",'query (10)'!Y749)</f>
        <v>46060</v>
      </c>
      <c r="AB749" s="41">
        <f>IF('query (10)'!Z749="","",'query (10)'!Z749)</f>
        <v>46240</v>
      </c>
      <c r="AC749" s="38" t="str">
        <f>IF(OR('query (10)'!AA749="",COUNTIF(Cleaning_Rules!$A$21:$A$26,TRIM('query (10)'!AA749))&gt;0),"",TRIM('query (10)'!AA749))</f>
        <v/>
      </c>
      <c r="AD749" s="38" t="str">
        <f>IF('query (10)'!AB749="","",TRIM(IFERROR(_xlfn.TEXTBEFORE('query (10)'!AB749,"("),'query (10)'!AB749)))</f>
        <v/>
      </c>
      <c r="AE749" s="38" t="str">
        <f>IFERROR(LOWER(TRIM(_xlfn.TEXTBEFORE(_xlfn.TEXTAFTER('query (10)'!AB749,"("),")"))),"")</f>
        <v/>
      </c>
      <c r="AF749" s="38" t="str">
        <f>IF('query (10)'!AD749="","",TRIM('query (10)'!AD749))</f>
        <v>คุณานนต์ ปารวัณวงศ์</v>
      </c>
      <c r="AG749" s="38" t="str">
        <f>IF('query (10)'!AE749="","",TRIM('query (10)'!AE749))</f>
        <v>คุณานนต์ ปารวัณวงศ์</v>
      </c>
      <c r="AH749" s="38" t="str">
        <f>IF('query (10)'!AF749="","",IFERROR(VALUE('query (10)'!AF749),""))</f>
        <v/>
      </c>
      <c r="AI749" s="38" t="str">
        <f>IF('query (10)'!AG749="","",TRIM('query (10)'!AG749))</f>
        <v/>
      </c>
      <c r="AJ749" s="38" t="str">
        <f>IF('query (10)'!AH749="","",IFERROR(VALUE('query (10)'!AH749),""))</f>
        <v/>
      </c>
      <c r="AK749" s="38" t="str">
        <f>IF('query (10)'!AI749="","",TRIM('query (10)'!AI749))</f>
        <v/>
      </c>
      <c r="AL749" s="42">
        <f t="shared" si="55"/>
        <v>2026</v>
      </c>
      <c r="AM749" s="42" t="str">
        <f t="shared" si="56"/>
        <v>2026-02</v>
      </c>
      <c r="AN749" s="42" t="str">
        <f t="shared" ca="1" si="57"/>
        <v>OVERDUE</v>
      </c>
      <c r="AO749" s="42" t="str">
        <f t="shared" si="58"/>
        <v>DE-829 | INNER RING DEMAGNETIZING MACHINE | KWD7 | CARRIER | Time-based Maintenance | Mechanical | Part Change | Medium | Change seal kit air cylinder carrier No.2 to cycle pm 6M
Model: CQ2B40-PS | SEAL KIT | CQ2B40-PS | คุณานนต์ ปารวัณวงศ์</v>
      </c>
      <c r="AP749" s="42" t="str">
        <f>_xlfn.TEXTJOIN("; ",TRUE,IF(COUNTA('query (10)'!A749:AK749)&lt;=6,"NEAR_EMPTY_ROW",""),IF($K749="","MISSING_STATUS",""),IF(AND($K749="เสร็จสิ้น",$Z749=""),"DONE_NO_ACTUAL_DATE",""),IF(AND($I749="Condition-based Maintenance",$AH749=""),"CBM_NO_MEASUREMENT",""),IF(OR($X749="",$X749=0),"INVALID_PERIOD",""),IF(AND($AA749&lt;&gt;"",$AB749&lt;&gt;"",$AB749&lt;$AA749),"DATE_SEQUENCE_ERROR",""),IF(AND($AB749&lt;&gt;"",$AB749&gt;DATE(2030,12,31)),"DATE_OUTLIER",""),IF($C749="","MISSING_QRCODE",""),IF($J749="UNKNOWN","UNKNOWN_PM_TYPE",""),IF($L749="UNKNOWN","UNKNOWN_STATUS",""))</f>
        <v/>
      </c>
      <c r="AQ749" s="42" t="str">
        <f t="shared" si="59"/>
        <v>NO</v>
      </c>
    </row>
    <row r="750" spans="1:43" x14ac:dyDescent="0.3">
      <c r="A750" s="38">
        <f>IF('query (10)'!A750="","",'query (10)'!A750)</f>
        <v>887</v>
      </c>
      <c r="B750" s="38" t="str">
        <f>IF('query (10)'!B750="","",'query (10)'!B750)</f>
        <v/>
      </c>
      <c r="C750" s="38" t="str">
        <f>TRIM(UPPER('query (10)'!M750))</f>
        <v>DE-839</v>
      </c>
      <c r="D750" s="38" t="str">
        <f>TRIM(UPPER(IFERROR(_xlfn.TEXTBEFORE('query (10)'!L750,"("),'query (10)'!L750)))</f>
        <v>OUTER RING DEMAGNETIZING MACHINE</v>
      </c>
      <c r="E750" s="38" t="str">
        <f>IFERROR(TRIM(UPPER(_xlfn.TEXTBEFORE(_xlfn.TEXTAFTER('query (10)'!L750,"("),")"))),"")</f>
        <v/>
      </c>
      <c r="F750" s="38" t="str">
        <f>TRIM('query (10)'!K750)</f>
        <v>KWD7</v>
      </c>
      <c r="G750" s="38" t="str">
        <f>IF('query (10)'!J750="","",'query (10)'!J750)</f>
        <v>Carrier</v>
      </c>
      <c r="H750" s="38" t="str">
        <f>TRIM(UPPER('query (10)'!J750))</f>
        <v>CARRIER</v>
      </c>
      <c r="I750" s="38" t="str">
        <f>IF('query (10)'!F750="","",'query (10)'!F750)</f>
        <v>Time-based Maintenance</v>
      </c>
      <c r="J750" s="38" t="str">
        <f>IF('query (10)'!F750="","",IFERROR(INDEX(Cleaning_Rules!$B$14:$B$17,MATCH(TRIM('query (10)'!F750),Cleaning_Rules!$A$14:$A$17,0)),"UNKNOWN"))</f>
        <v>TBM</v>
      </c>
      <c r="K750" s="38" t="str">
        <f>IF('query (10)'!G750="","",'query (10)'!G750)</f>
        <v>เลื่อนแผน</v>
      </c>
      <c r="L750" s="38" t="str">
        <f>IF('query (10)'!G750="","MISSING",IFERROR(INDEX(Cleaning_Rules!$B$5:$B$10,MATCH(TRIM('query (10)'!G750),Cleaning_Rules!$A$5:$A$10,0)),"UNKNOWN"))</f>
        <v>POSTPONED</v>
      </c>
      <c r="M750" s="38" t="str">
        <f>IF('query (10)'!I750="","",'query (10)'!I750)</f>
        <v>Mechanical</v>
      </c>
      <c r="N750" s="38" t="str">
        <f>IF('query (10)'!O750="","",'query (10)'!O750)</f>
        <v>Part Change</v>
      </c>
      <c r="O750" s="38" t="str">
        <f>IF('query (10)'!P750="","",'query (10)'!P750)</f>
        <v>Medium</v>
      </c>
      <c r="P750" s="38" t="str">
        <f>IF('query (10)'!N750="","",'query (10)'!N750)</f>
        <v>Change seal kit air cylinder carrier No.2 to cycle pm 6M
Model: CQ2B40-PS</v>
      </c>
      <c r="Q750" s="38" t="str">
        <f>TRIM('query (10)'!N750)</f>
        <v>Change seal kit air cylinder carrier No.2 to cycle pm 6M
Model: CQ2B40-PS</v>
      </c>
      <c r="R750" s="38" t="str">
        <f>TRIM(UPPER('query (10)'!R750))</f>
        <v>SEAL KIT</v>
      </c>
      <c r="S750" s="38" t="str">
        <f>TRIM(UPPER('query (10)'!S750))</f>
        <v>CQ2B40-PS</v>
      </c>
      <c r="T750" s="38" t="str">
        <f>IF('query (10)'!Q750="","",TRIM(UPPER('query (10)'!Q750)))</f>
        <v/>
      </c>
      <c r="U750" s="38" t="str">
        <f>IF('query (10)'!T750="","",'query (10)'!T750)</f>
        <v/>
      </c>
      <c r="V750" s="39" t="str">
        <f>IF('query (10)'!T750="","",IFERROR(VALUE('query (10)'!T750),""))</f>
        <v/>
      </c>
      <c r="W750" s="40">
        <f>IF('query (10)'!U750="","",'query (10)'!U750)</f>
        <v>0</v>
      </c>
      <c r="X750" s="39">
        <f>IF('query (10)'!V750="","",'query (10)'!V750)</f>
        <v>180</v>
      </c>
      <c r="Y750" s="41">
        <f>IF('query (10)'!W750="","",'query (10)'!W750)</f>
        <v>46060</v>
      </c>
      <c r="Z750" s="41" t="str">
        <f>IF('query (10)'!X750="","",'query (10)'!X750)</f>
        <v/>
      </c>
      <c r="AA750" s="41">
        <f>IF('query (10)'!Y750="","",'query (10)'!Y750)</f>
        <v>46060</v>
      </c>
      <c r="AB750" s="41">
        <f>IF('query (10)'!Z750="","",'query (10)'!Z750)</f>
        <v>46240</v>
      </c>
      <c r="AC750" s="38" t="str">
        <f>IF(OR('query (10)'!AA750="",COUNTIF(Cleaning_Rules!$A$21:$A$26,TRIM('query (10)'!AA750))&gt;0),"",TRIM('query (10)'!AA750))</f>
        <v/>
      </c>
      <c r="AD750" s="38" t="str">
        <f>IF('query (10)'!AB750="","",TRIM(IFERROR(_xlfn.TEXTBEFORE('query (10)'!AB750,"("),'query (10)'!AB750)))</f>
        <v/>
      </c>
      <c r="AE750" s="38" t="str">
        <f>IFERROR(LOWER(TRIM(_xlfn.TEXTBEFORE(_xlfn.TEXTAFTER('query (10)'!AB750,"("),")"))),"")</f>
        <v/>
      </c>
      <c r="AF750" s="38" t="str">
        <f>IF('query (10)'!AD750="","",TRIM('query (10)'!AD750))</f>
        <v>คุณานนต์ ปารวัณวงศ์</v>
      </c>
      <c r="AG750" s="38" t="str">
        <f>IF('query (10)'!AE750="","",TRIM('query (10)'!AE750))</f>
        <v>คุณานนต์ ปารวัณวงศ์</v>
      </c>
      <c r="AH750" s="38" t="str">
        <f>IF('query (10)'!AF750="","",IFERROR(VALUE('query (10)'!AF750),""))</f>
        <v/>
      </c>
      <c r="AI750" s="38" t="str">
        <f>IF('query (10)'!AG750="","",TRIM('query (10)'!AG750))</f>
        <v/>
      </c>
      <c r="AJ750" s="38" t="str">
        <f>IF('query (10)'!AH750="","",IFERROR(VALUE('query (10)'!AH750),""))</f>
        <v/>
      </c>
      <c r="AK750" s="38" t="str">
        <f>IF('query (10)'!AI750="","",TRIM('query (10)'!AI750))</f>
        <v/>
      </c>
      <c r="AL750" s="42">
        <f t="shared" si="55"/>
        <v>2026</v>
      </c>
      <c r="AM750" s="42" t="str">
        <f t="shared" si="56"/>
        <v>2026-02</v>
      </c>
      <c r="AN750" s="42" t="str">
        <f t="shared" ca="1" si="57"/>
        <v>OVERDUE</v>
      </c>
      <c r="AO750" s="42" t="str">
        <f t="shared" si="58"/>
        <v>DE-839 | OUTER RING DEMAGNETIZING MACHINE | KWD7 | CARRIER | Time-based Maintenance | Mechanical | Part Change | Medium | Change seal kit air cylinder carrier No.2 to cycle pm 6M
Model: CQ2B40-PS | SEAL KIT | CQ2B40-PS | คุณานนต์ ปารวัณวงศ์</v>
      </c>
      <c r="AP750" s="42" t="str">
        <f>_xlfn.TEXTJOIN("; ",TRUE,IF(COUNTA('query (10)'!A750:AK750)&lt;=6,"NEAR_EMPTY_ROW",""),IF($K750="","MISSING_STATUS",""),IF(AND($K750="เสร็จสิ้น",$Z750=""),"DONE_NO_ACTUAL_DATE",""),IF(AND($I750="Condition-based Maintenance",$AH750=""),"CBM_NO_MEASUREMENT",""),IF(OR($X750="",$X750=0),"INVALID_PERIOD",""),IF(AND($AA750&lt;&gt;"",$AB750&lt;&gt;"",$AB750&lt;$AA750),"DATE_SEQUENCE_ERROR",""),IF(AND($AB750&lt;&gt;"",$AB750&gt;DATE(2030,12,31)),"DATE_OUTLIER",""),IF($C750="","MISSING_QRCODE",""),IF($J750="UNKNOWN","UNKNOWN_PM_TYPE",""),IF($L750="UNKNOWN","UNKNOWN_STATUS",""))</f>
        <v/>
      </c>
      <c r="AQ750" s="42" t="str">
        <f t="shared" si="59"/>
        <v>NO</v>
      </c>
    </row>
    <row r="751" spans="1:43" x14ac:dyDescent="0.3">
      <c r="A751" s="38">
        <f>IF('query (10)'!A751="","",'query (10)'!A751)</f>
        <v>888</v>
      </c>
      <c r="B751" s="38">
        <f>IF('query (10)'!B751="","",'query (10)'!B751)</f>
        <v>17802</v>
      </c>
      <c r="C751" s="38" t="str">
        <f>TRIM(UPPER('query (10)'!M751))</f>
        <v>CH-093</v>
      </c>
      <c r="D751" s="38" t="str">
        <f>TRIM(UPPER(IFERROR(_xlfn.TEXTBEFORE('query (10)'!L751,"("),'query (10)'!L751)))</f>
        <v>NOISE INSPECTION</v>
      </c>
      <c r="E751" s="38" t="str">
        <f>IFERROR(TRIM(UPPER(_xlfn.TEXTBEFORE(_xlfn.TEXTAFTER('query (10)'!L751,"("),")"))),"")</f>
        <v>1 SPINDLE</v>
      </c>
      <c r="F751" s="38" t="str">
        <f>TRIM('query (10)'!K751)</f>
        <v>WP Assambly1</v>
      </c>
      <c r="G751" s="38" t="str">
        <f>IF('query (10)'!J751="","",'query (10)'!J751)</f>
        <v>Spindle</v>
      </c>
      <c r="H751" s="38" t="str">
        <f>TRIM(UPPER('query (10)'!J751))</f>
        <v>SPINDLE</v>
      </c>
      <c r="I751" s="38" t="str">
        <f>IF('query (10)'!F751="","",'query (10)'!F751)</f>
        <v>Time-based Maintenance</v>
      </c>
      <c r="J751" s="38" t="str">
        <f>IF('query (10)'!F751="","",IFERROR(INDEX(Cleaning_Rules!$B$14:$B$17,MATCH(TRIM('query (10)'!F751),Cleaning_Rules!$A$14:$A$17,0)),"UNKNOWN"))</f>
        <v>TBM</v>
      </c>
      <c r="K751" s="38" t="str">
        <f>IF('query (10)'!G751="","",'query (10)'!G751)</f>
        <v>เสร็จสิ้น</v>
      </c>
      <c r="L751" s="38" t="str">
        <f>IF('query (10)'!G751="","MISSING",IFERROR(INDEX(Cleaning_Rules!$B$5:$B$10,MATCH(TRIM('query (10)'!G751),Cleaning_Rules!$A$5:$A$10,0)),"UNKNOWN"))</f>
        <v>COMPLETED</v>
      </c>
      <c r="M751" s="38" t="str">
        <f>IF('query (10)'!I751="","",'query (10)'!I751)</f>
        <v>Mechanical</v>
      </c>
      <c r="N751" s="38" t="str">
        <f>IF('query (10)'!O751="","",'query (10)'!O751)</f>
        <v>Part Change</v>
      </c>
      <c r="O751" s="38" t="str">
        <f>IF('query (10)'!P751="","",'query (10)'!P751)</f>
        <v>Medium</v>
      </c>
      <c r="P751" s="38" t="str">
        <f>IF('query (10)'!N751="","",'query (10)'!N751)</f>
        <v>Change o-ring running spindle to cycle pm 1Y.
model : G-300 = 2 EA.</v>
      </c>
      <c r="Q751" s="38" t="str">
        <f>TRIM('query (10)'!N751)</f>
        <v>Change o-ring running spindle to cycle pm 1Y.
model : G-300 = 2 EA.</v>
      </c>
      <c r="R751" s="38" t="str">
        <f>TRIM(UPPER('query (10)'!R751))</f>
        <v>O-RING</v>
      </c>
      <c r="S751" s="38" t="str">
        <f>TRIM(UPPER('query (10)'!S751))</f>
        <v>G-300</v>
      </c>
      <c r="T751" s="38" t="str">
        <f>IF('query (10)'!Q751="","",TRIM(UPPER('query (10)'!Q751)))</f>
        <v/>
      </c>
      <c r="U751" s="38" t="str">
        <f>IF('query (10)'!T751="","",'query (10)'!T751)</f>
        <v/>
      </c>
      <c r="V751" s="39" t="str">
        <f>IF('query (10)'!T751="","",IFERROR(VALUE('query (10)'!T751),""))</f>
        <v/>
      </c>
      <c r="W751" s="40">
        <f>IF('query (10)'!U751="","",'query (10)'!U751)</f>
        <v>0</v>
      </c>
      <c r="X751" s="39">
        <f>IF('query (10)'!V751="","",'query (10)'!V751)</f>
        <v>365</v>
      </c>
      <c r="Y751" s="41">
        <f>IF('query (10)'!W751="","",'query (10)'!W751)</f>
        <v>46049</v>
      </c>
      <c r="Z751" s="41" t="str">
        <f>IF('query (10)'!X751="","",'query (10)'!X751)</f>
        <v/>
      </c>
      <c r="AA751" s="41">
        <f>IF('query (10)'!Y751="","",'query (10)'!Y751)</f>
        <v>46049</v>
      </c>
      <c r="AB751" s="41">
        <f>IF('query (10)'!Z751="","",'query (10)'!Z751)</f>
        <v>46424</v>
      </c>
      <c r="AC751" s="38" t="str">
        <f>IF(OR('query (10)'!AA751="",COUNTIF(Cleaning_Rules!$A$21:$A$26,TRIM('query (10)'!AA751))&gt;0),"",TRIM('query (10)'!AA751))</f>
        <v/>
      </c>
      <c r="AD751" s="38" t="str">
        <f>IF('query (10)'!AB751="","",TRIM(IFERROR(_xlfn.TEXTBEFORE('query (10)'!AB751,"("),'query (10)'!AB751)))</f>
        <v>เริ่มซ่อมงาน PM แล้ว รับผิดชอบโดย JAKKAPAT KHOTSOMBAT</v>
      </c>
      <c r="AE751" s="38" t="str">
        <f>IFERROR(LOWER(TRIM(_xlfn.TEXTBEFORE(_xlfn.TEXTAFTER('query (10)'!AB751,"("),")"))),"")</f>
        <v>jakkapat@nsk.com</v>
      </c>
      <c r="AF751" s="38" t="str">
        <f>IF('query (10)'!AD751="","",TRIM('query (10)'!AD751))</f>
        <v>เจษฎา ผิวบาง</v>
      </c>
      <c r="AG751" s="38" t="str">
        <f>IF('query (10)'!AE751="","",TRIM('query (10)'!AE751))</f>
        <v>จักรภัทร โคตรสมบัติ</v>
      </c>
      <c r="AH751" s="38" t="str">
        <f>IF('query (10)'!AF751="","",IFERROR(VALUE('query (10)'!AF751),""))</f>
        <v/>
      </c>
      <c r="AI751" s="38" t="str">
        <f>IF('query (10)'!AG751="","",TRIM('query (10)'!AG751))</f>
        <v/>
      </c>
      <c r="AJ751" s="38" t="str">
        <f>IF('query (10)'!AH751="","",IFERROR(VALUE('query (10)'!AH751),""))</f>
        <v/>
      </c>
      <c r="AK751" s="38" t="str">
        <f>IF('query (10)'!AI751="","",TRIM('query (10)'!AI751))</f>
        <v/>
      </c>
      <c r="AL751" s="42">
        <f t="shared" si="55"/>
        <v>2026</v>
      </c>
      <c r="AM751" s="42" t="str">
        <f t="shared" si="56"/>
        <v>2026-01</v>
      </c>
      <c r="AN751" s="42" t="str">
        <f t="shared" ca="1" si="57"/>
        <v/>
      </c>
      <c r="AO751" s="42" t="str">
        <f t="shared" si="58"/>
        <v>CH-093 | NOISE INSPECTION | 1 SPINDLE | WP Assambly1 | SPINDLE | Time-based Maintenance | Mechanical | Part Change | Medium | Change o-ring running spindle to cycle pm 1Y.
model : G-300 = 2 EA. | O-RING | G-300 | เริ่มซ่อมงาน PM แล้ว รับผิดชอบโดย JAKKAPAT KHOTSOMBAT | จักรภัทร โคตรสมบัติ</v>
      </c>
      <c r="AP751" s="42" t="str">
        <f>_xlfn.TEXTJOIN("; ",TRUE,IF(COUNTA('query (10)'!A751:AK751)&lt;=6,"NEAR_EMPTY_ROW",""),IF($K751="","MISSING_STATUS",""),IF(AND($K751="เสร็จสิ้น",$Z751=""),"DONE_NO_ACTUAL_DATE",""),IF(AND($I751="Condition-based Maintenance",$AH751=""),"CBM_NO_MEASUREMENT",""),IF(OR($X751="",$X751=0),"INVALID_PERIOD",""),IF(AND($AA751&lt;&gt;"",$AB751&lt;&gt;"",$AB751&lt;$AA751),"DATE_SEQUENCE_ERROR",""),IF(AND($AB751&lt;&gt;"",$AB751&gt;DATE(2030,12,31)),"DATE_OUTLIER",""),IF($C751="","MISSING_QRCODE",""),IF($J751="UNKNOWN","UNKNOWN_PM_TYPE",""),IF($L751="UNKNOWN","UNKNOWN_STATUS",""))</f>
        <v>DONE_NO_ACTUAL_DATE</v>
      </c>
      <c r="AQ751" s="42" t="str">
        <f t="shared" si="59"/>
        <v>NO</v>
      </c>
    </row>
    <row r="752" spans="1:43" x14ac:dyDescent="0.3">
      <c r="A752" s="38">
        <f>IF('query (10)'!A752="","",'query (10)'!A752)</f>
        <v>890</v>
      </c>
      <c r="B752" s="38">
        <f>IF('query (10)'!B752="","",'query (10)'!B752)</f>
        <v>17803</v>
      </c>
      <c r="C752" s="38" t="str">
        <f>TRIM(UPPER('query (10)'!M752))</f>
        <v>CH-043</v>
      </c>
      <c r="D752" s="38" t="str">
        <f>TRIM(UPPER(IFERROR(_xlfn.TEXTBEFORE('query (10)'!L752,"("),'query (10)'!L752)))</f>
        <v>NOISE INSPECTION</v>
      </c>
      <c r="E752" s="38" t="str">
        <f>IFERROR(TRIM(UPPER(_xlfn.TEXTBEFORE(_xlfn.TEXTAFTER('query (10)'!L752,"("),")"))),"")</f>
        <v>2 SPINDLE</v>
      </c>
      <c r="F752" s="38" t="str">
        <f>TRIM('query (10)'!K752)</f>
        <v>WP Assambly1</v>
      </c>
      <c r="G752" s="38" t="str">
        <f>IF('query (10)'!J752="","",'query (10)'!J752)</f>
        <v>Spindle</v>
      </c>
      <c r="H752" s="38" t="str">
        <f>TRIM(UPPER('query (10)'!J752))</f>
        <v>SPINDLE</v>
      </c>
      <c r="I752" s="38" t="str">
        <f>IF('query (10)'!F752="","",'query (10)'!F752)</f>
        <v>Time-based Maintenance</v>
      </c>
      <c r="J752" s="38" t="str">
        <f>IF('query (10)'!F752="","",IFERROR(INDEX(Cleaning_Rules!$B$14:$B$17,MATCH(TRIM('query (10)'!F752),Cleaning_Rules!$A$14:$A$17,0)),"UNKNOWN"))</f>
        <v>TBM</v>
      </c>
      <c r="K752" s="38" t="str">
        <f>IF('query (10)'!G752="","",'query (10)'!G752)</f>
        <v>เสร็จสิ้น</v>
      </c>
      <c r="L752" s="38" t="str">
        <f>IF('query (10)'!G752="","MISSING",IFERROR(INDEX(Cleaning_Rules!$B$5:$B$10,MATCH(TRIM('query (10)'!G752),Cleaning_Rules!$A$5:$A$10,0)),"UNKNOWN"))</f>
        <v>COMPLETED</v>
      </c>
      <c r="M752" s="38" t="str">
        <f>IF('query (10)'!I752="","",'query (10)'!I752)</f>
        <v>Mechanical</v>
      </c>
      <c r="N752" s="38" t="str">
        <f>IF('query (10)'!O752="","",'query (10)'!O752)</f>
        <v>Part Change</v>
      </c>
      <c r="O752" s="38" t="str">
        <f>IF('query (10)'!P752="","",'query (10)'!P752)</f>
        <v>Medium</v>
      </c>
      <c r="P752" s="38" t="str">
        <f>IF('query (10)'!N752="","",'query (10)'!N752)</f>
        <v>Change o-ring running spindle to cycle pm 1Y.
model : G-300 = 2 EA.</v>
      </c>
      <c r="Q752" s="38" t="str">
        <f>TRIM('query (10)'!N752)</f>
        <v>Change o-ring running spindle to cycle pm 1Y.
model : G-300 = 2 EA.</v>
      </c>
      <c r="R752" s="38" t="str">
        <f>TRIM(UPPER('query (10)'!R752))</f>
        <v>O-RING</v>
      </c>
      <c r="S752" s="38" t="str">
        <f>TRIM(UPPER('query (10)'!S752))</f>
        <v>G-300</v>
      </c>
      <c r="T752" s="38" t="str">
        <f>IF('query (10)'!Q752="","",TRIM(UPPER('query (10)'!Q752)))</f>
        <v/>
      </c>
      <c r="U752" s="38" t="str">
        <f>IF('query (10)'!T752="","",'query (10)'!T752)</f>
        <v/>
      </c>
      <c r="V752" s="39" t="str">
        <f>IF('query (10)'!T752="","",IFERROR(VALUE('query (10)'!T752),""))</f>
        <v/>
      </c>
      <c r="W752" s="40">
        <f>IF('query (10)'!U752="","",'query (10)'!U752)</f>
        <v>0</v>
      </c>
      <c r="X752" s="39">
        <f>IF('query (10)'!V752="","",'query (10)'!V752)</f>
        <v>365</v>
      </c>
      <c r="Y752" s="41">
        <f>IF('query (10)'!W752="","",'query (10)'!W752)</f>
        <v>46049</v>
      </c>
      <c r="Z752" s="41" t="str">
        <f>IF('query (10)'!X752="","",'query (10)'!X752)</f>
        <v/>
      </c>
      <c r="AA752" s="41">
        <f>IF('query (10)'!Y752="","",'query (10)'!Y752)</f>
        <v>46049</v>
      </c>
      <c r="AB752" s="41">
        <f>IF('query (10)'!Z752="","",'query (10)'!Z752)</f>
        <v>46424</v>
      </c>
      <c r="AC752" s="38" t="str">
        <f>IF(OR('query (10)'!AA752="",COUNTIF(Cleaning_Rules!$A$21:$A$26,TRIM('query (10)'!AA752))&gt;0),"",TRIM('query (10)'!AA752))</f>
        <v/>
      </c>
      <c r="AD752" s="38" t="str">
        <f>IF('query (10)'!AB752="","",TRIM(IFERROR(_xlfn.TEXTBEFORE('query (10)'!AB752,"("),'query (10)'!AB752)))</f>
        <v>เริ่มซ่อมงาน PM แล้ว รับผิดชอบโดย JAKKAPAT KHOTSOMBAT</v>
      </c>
      <c r="AE752" s="38" t="str">
        <f>IFERROR(LOWER(TRIM(_xlfn.TEXTBEFORE(_xlfn.TEXTAFTER('query (10)'!AB752,"("),")"))),"")</f>
        <v>jakkapat@nsk.com</v>
      </c>
      <c r="AF752" s="38" t="str">
        <f>IF('query (10)'!AD752="","",TRIM('query (10)'!AD752))</f>
        <v>เจษฎา ผิวบาง</v>
      </c>
      <c r="AG752" s="38" t="str">
        <f>IF('query (10)'!AE752="","",TRIM('query (10)'!AE752))</f>
        <v>จักรภัทร โคตรสมบัติ</v>
      </c>
      <c r="AH752" s="38" t="str">
        <f>IF('query (10)'!AF752="","",IFERROR(VALUE('query (10)'!AF752),""))</f>
        <v/>
      </c>
      <c r="AI752" s="38" t="str">
        <f>IF('query (10)'!AG752="","",TRIM('query (10)'!AG752))</f>
        <v/>
      </c>
      <c r="AJ752" s="38" t="str">
        <f>IF('query (10)'!AH752="","",IFERROR(VALUE('query (10)'!AH752),""))</f>
        <v/>
      </c>
      <c r="AK752" s="38" t="str">
        <f>IF('query (10)'!AI752="","",TRIM('query (10)'!AI752))</f>
        <v/>
      </c>
      <c r="AL752" s="42">
        <f t="shared" si="55"/>
        <v>2026</v>
      </c>
      <c r="AM752" s="42" t="str">
        <f t="shared" si="56"/>
        <v>2026-01</v>
      </c>
      <c r="AN752" s="42" t="str">
        <f t="shared" ca="1" si="57"/>
        <v/>
      </c>
      <c r="AO752" s="42" t="str">
        <f t="shared" si="58"/>
        <v>CH-043 | NOISE INSPECTION | 2 SPINDLE | WP Assambly1 | SPINDLE | Time-based Maintenance | Mechanical | Part Change | Medium | Change o-ring running spindle to cycle pm 1Y.
model : G-300 = 2 EA. | O-RING | G-300 | เริ่มซ่อมงาน PM แล้ว รับผิดชอบโดย JAKKAPAT KHOTSOMBAT | จักรภัทร โคตรสมบัติ</v>
      </c>
      <c r="AP752" s="42" t="str">
        <f>_xlfn.TEXTJOIN("; ",TRUE,IF(COUNTA('query (10)'!A752:AK752)&lt;=6,"NEAR_EMPTY_ROW",""),IF($K752="","MISSING_STATUS",""),IF(AND($K752="เสร็จสิ้น",$Z752=""),"DONE_NO_ACTUAL_DATE",""),IF(AND($I752="Condition-based Maintenance",$AH752=""),"CBM_NO_MEASUREMENT",""),IF(OR($X752="",$X752=0),"INVALID_PERIOD",""),IF(AND($AA752&lt;&gt;"",$AB752&lt;&gt;"",$AB752&lt;$AA752),"DATE_SEQUENCE_ERROR",""),IF(AND($AB752&lt;&gt;"",$AB752&gt;DATE(2030,12,31)),"DATE_OUTLIER",""),IF($C752="","MISSING_QRCODE",""),IF($J752="UNKNOWN","UNKNOWN_PM_TYPE",""),IF($L752="UNKNOWN","UNKNOWN_STATUS",""))</f>
        <v>DONE_NO_ACTUAL_DATE</v>
      </c>
      <c r="AQ752" s="42" t="str">
        <f t="shared" si="59"/>
        <v>NO</v>
      </c>
    </row>
    <row r="753" spans="1:43" x14ac:dyDescent="0.3">
      <c r="A753" s="38">
        <f>IF('query (10)'!A753="","",'query (10)'!A753)</f>
        <v>895</v>
      </c>
      <c r="B753" s="38">
        <f>IF('query (10)'!B753="","",'query (10)'!B753)</f>
        <v>17850</v>
      </c>
      <c r="C753" s="38" t="str">
        <f>TRIM(UPPER('query (10)'!M753))</f>
        <v>CH-184</v>
      </c>
      <c r="D753" s="38" t="str">
        <f>TRIM(UPPER(IFERROR(_xlfn.TEXTBEFORE('query (10)'!L753,"("),'query (10)'!L753)))</f>
        <v>NOISE INSPECTION</v>
      </c>
      <c r="E753" s="38" t="str">
        <f>IFERROR(TRIM(UPPER(_xlfn.TEXTBEFORE(_xlfn.TEXTAFTER('query (10)'!L753,"("),")"))),"")</f>
        <v>2 SPINDLE</v>
      </c>
      <c r="F753" s="38" t="str">
        <f>TRIM('query (10)'!K753)</f>
        <v>WP Assambly2</v>
      </c>
      <c r="G753" s="38" t="str">
        <f>IF('query (10)'!J753="","",'query (10)'!J753)</f>
        <v>Spindle</v>
      </c>
      <c r="H753" s="38" t="str">
        <f>TRIM(UPPER('query (10)'!J753))</f>
        <v>SPINDLE</v>
      </c>
      <c r="I753" s="38" t="str">
        <f>IF('query (10)'!F753="","",'query (10)'!F753)</f>
        <v>Time-based Maintenance</v>
      </c>
      <c r="J753" s="38" t="str">
        <f>IF('query (10)'!F753="","",IFERROR(INDEX(Cleaning_Rules!$B$14:$B$17,MATCH(TRIM('query (10)'!F753),Cleaning_Rules!$A$14:$A$17,0)),"UNKNOWN"))</f>
        <v>TBM</v>
      </c>
      <c r="K753" s="38" t="str">
        <f>IF('query (10)'!G753="","",'query (10)'!G753)</f>
        <v>เสร็จสิ้น</v>
      </c>
      <c r="L753" s="38" t="str">
        <f>IF('query (10)'!G753="","MISSING",IFERROR(INDEX(Cleaning_Rules!$B$5:$B$10,MATCH(TRIM('query (10)'!G753),Cleaning_Rules!$A$5:$A$10,0)),"UNKNOWN"))</f>
        <v>COMPLETED</v>
      </c>
      <c r="M753" s="38" t="str">
        <f>IF('query (10)'!I753="","",'query (10)'!I753)</f>
        <v>Mechanical</v>
      </c>
      <c r="N753" s="38" t="str">
        <f>IF('query (10)'!O753="","",'query (10)'!O753)</f>
        <v>Part Change</v>
      </c>
      <c r="O753" s="38" t="str">
        <f>IF('query (10)'!P753="","",'query (10)'!P753)</f>
        <v>Medium</v>
      </c>
      <c r="P753" s="38" t="str">
        <f>IF('query (10)'!N753="","",'query (10)'!N753)</f>
        <v>Change o-ring running spindle to cycle pm 1Y.
model : G-300 = 4 EA.</v>
      </c>
      <c r="Q753" s="38" t="str">
        <f>TRIM('query (10)'!N753)</f>
        <v>Change o-ring running spindle to cycle pm 1Y.
model : G-300 = 4 EA.</v>
      </c>
      <c r="R753" s="38" t="str">
        <f>TRIM(UPPER('query (10)'!R753))</f>
        <v>O-RING</v>
      </c>
      <c r="S753" s="38" t="str">
        <f>TRIM(UPPER('query (10)'!S753))</f>
        <v>G-300</v>
      </c>
      <c r="T753" s="38" t="str">
        <f>IF('query (10)'!Q753="","",TRIM(UPPER('query (10)'!Q753)))</f>
        <v/>
      </c>
      <c r="U753" s="38" t="str">
        <f>IF('query (10)'!T753="","",'query (10)'!T753)</f>
        <v/>
      </c>
      <c r="V753" s="39" t="str">
        <f>IF('query (10)'!T753="","",IFERROR(VALUE('query (10)'!T753),""))</f>
        <v/>
      </c>
      <c r="W753" s="40">
        <f>IF('query (10)'!U753="","",'query (10)'!U753)</f>
        <v>0</v>
      </c>
      <c r="X753" s="39">
        <f>IF('query (10)'!V753="","",'query (10)'!V753)</f>
        <v>365</v>
      </c>
      <c r="Y753" s="41">
        <f>IF('query (10)'!W753="","",'query (10)'!W753)</f>
        <v>46049</v>
      </c>
      <c r="Z753" s="41" t="str">
        <f>IF('query (10)'!X753="","",'query (10)'!X753)</f>
        <v/>
      </c>
      <c r="AA753" s="41">
        <f>IF('query (10)'!Y753="","",'query (10)'!Y753)</f>
        <v>46049</v>
      </c>
      <c r="AB753" s="41">
        <f>IF('query (10)'!Z753="","",'query (10)'!Z753)</f>
        <v>46434</v>
      </c>
      <c r="AC753" s="38" t="str">
        <f>IF(OR('query (10)'!AA753="",COUNTIF(Cleaning_Rules!$A$21:$A$26,TRIM('query (10)'!AA753))&gt;0),"",TRIM('query (10)'!AA753))</f>
        <v/>
      </c>
      <c r="AD753" s="38" t="str">
        <f>IF('query (10)'!AB753="","",TRIM(IFERROR(_xlfn.TEXTBEFORE('query (10)'!AB753,"("),'query (10)'!AB753)))</f>
        <v>เริ่มซ่อมงาน PM แล้ว รับผิดชอบโดย PUCHIT KULSEREE</v>
      </c>
      <c r="AE753" s="38" t="str">
        <f>IFERROR(LOWER(TRIM(_xlfn.TEXTBEFORE(_xlfn.TEXTAFTER('query (10)'!AB753,"("),")"))),"")</f>
        <v>puchit@nsk.com</v>
      </c>
      <c r="AF753" s="38" t="str">
        <f>IF('query (10)'!AD753="","",TRIM('query (10)'!AD753))</f>
        <v>เจษฎา ผิวบาง</v>
      </c>
      <c r="AG753" s="38" t="str">
        <f>IF('query (10)'!AE753="","",TRIM('query (10)'!AE753))</f>
        <v>ภูชิต กุลเสรี</v>
      </c>
      <c r="AH753" s="38" t="str">
        <f>IF('query (10)'!AF753="","",IFERROR(VALUE('query (10)'!AF753),""))</f>
        <v/>
      </c>
      <c r="AI753" s="38" t="str">
        <f>IF('query (10)'!AG753="","",TRIM('query (10)'!AG753))</f>
        <v/>
      </c>
      <c r="AJ753" s="38" t="str">
        <f>IF('query (10)'!AH753="","",IFERROR(VALUE('query (10)'!AH753),""))</f>
        <v/>
      </c>
      <c r="AK753" s="38" t="str">
        <f>IF('query (10)'!AI753="","",TRIM('query (10)'!AI753))</f>
        <v/>
      </c>
      <c r="AL753" s="42">
        <f t="shared" si="55"/>
        <v>2026</v>
      </c>
      <c r="AM753" s="42" t="str">
        <f t="shared" si="56"/>
        <v>2026-01</v>
      </c>
      <c r="AN753" s="42" t="str">
        <f t="shared" ca="1" si="57"/>
        <v/>
      </c>
      <c r="AO753" s="42" t="str">
        <f t="shared" si="58"/>
        <v>CH-184 | NOISE INSPECTION | 2 SPINDLE | WP Assambly2 | SPINDLE | Time-based Maintenance | Mechanical | Part Change | Medium | Change o-ring running spindle to cycle pm 1Y.
model : G-300 = 4 EA. | O-RING | G-300 | เริ่มซ่อมงาน PM แล้ว รับผิดชอบโดย PUCHIT KULSEREE | ภูชิต กุลเสรี</v>
      </c>
      <c r="AP753" s="42" t="str">
        <f>_xlfn.TEXTJOIN("; ",TRUE,IF(COUNTA('query (10)'!A753:AK753)&lt;=6,"NEAR_EMPTY_ROW",""),IF($K753="","MISSING_STATUS",""),IF(AND($K753="เสร็จสิ้น",$Z753=""),"DONE_NO_ACTUAL_DATE",""),IF(AND($I753="Condition-based Maintenance",$AH753=""),"CBM_NO_MEASUREMENT",""),IF(OR($X753="",$X753=0),"INVALID_PERIOD",""),IF(AND($AA753&lt;&gt;"",$AB753&lt;&gt;"",$AB753&lt;$AA753),"DATE_SEQUENCE_ERROR",""),IF(AND($AB753&lt;&gt;"",$AB753&gt;DATE(2030,12,31)),"DATE_OUTLIER",""),IF($C753="","MISSING_QRCODE",""),IF($J753="UNKNOWN","UNKNOWN_PM_TYPE",""),IF($L753="UNKNOWN","UNKNOWN_STATUS",""))</f>
        <v>DONE_NO_ACTUAL_DATE</v>
      </c>
      <c r="AQ753" s="42" t="str">
        <f t="shared" si="59"/>
        <v>NO</v>
      </c>
    </row>
    <row r="754" spans="1:43" x14ac:dyDescent="0.3">
      <c r="A754" s="38">
        <f>IF('query (10)'!A754="","",'query (10)'!A754)</f>
        <v>899</v>
      </c>
      <c r="B754" s="38">
        <f>IF('query (10)'!B754="","",'query (10)'!B754)</f>
        <v>17849</v>
      </c>
      <c r="C754" s="38" t="str">
        <f>TRIM(UPPER('query (10)'!M754))</f>
        <v>CH-189</v>
      </c>
      <c r="D754" s="38" t="str">
        <f>TRIM(UPPER(IFERROR(_xlfn.TEXTBEFORE('query (10)'!L754,"("),'query (10)'!L754)))</f>
        <v>NOISE INSPECTION M/C</v>
      </c>
      <c r="E754" s="38" t="str">
        <f>IFERROR(TRIM(UPPER(_xlfn.TEXTBEFORE(_xlfn.TEXTAFTER('query (10)'!L754,"("),")"))),"")</f>
        <v/>
      </c>
      <c r="F754" s="38" t="str">
        <f>TRIM('query (10)'!K754)</f>
        <v>WP Assambly2</v>
      </c>
      <c r="G754" s="38" t="str">
        <f>IF('query (10)'!J754="","",'query (10)'!J754)</f>
        <v>Spindle</v>
      </c>
      <c r="H754" s="38" t="str">
        <f>TRIM(UPPER('query (10)'!J754))</f>
        <v>SPINDLE</v>
      </c>
      <c r="I754" s="38" t="str">
        <f>IF('query (10)'!F754="","",'query (10)'!F754)</f>
        <v>Time-based Maintenance</v>
      </c>
      <c r="J754" s="38" t="str">
        <f>IF('query (10)'!F754="","",IFERROR(INDEX(Cleaning_Rules!$B$14:$B$17,MATCH(TRIM('query (10)'!F754),Cleaning_Rules!$A$14:$A$17,0)),"UNKNOWN"))</f>
        <v>TBM</v>
      </c>
      <c r="K754" s="38" t="str">
        <f>IF('query (10)'!G754="","",'query (10)'!G754)</f>
        <v>เสร็จสิ้น</v>
      </c>
      <c r="L754" s="38" t="str">
        <f>IF('query (10)'!G754="","MISSING",IFERROR(INDEX(Cleaning_Rules!$B$5:$B$10,MATCH(TRIM('query (10)'!G754),Cleaning_Rules!$A$5:$A$10,0)),"UNKNOWN"))</f>
        <v>COMPLETED</v>
      </c>
      <c r="M754" s="38" t="str">
        <f>IF('query (10)'!I754="","",'query (10)'!I754)</f>
        <v>Mechanical</v>
      </c>
      <c r="N754" s="38" t="str">
        <f>IF('query (10)'!O754="","",'query (10)'!O754)</f>
        <v>Part Change</v>
      </c>
      <c r="O754" s="38" t="str">
        <f>IF('query (10)'!P754="","",'query (10)'!P754)</f>
        <v>Medium</v>
      </c>
      <c r="P754" s="38" t="str">
        <f>IF('query (10)'!N754="","",'query (10)'!N754)</f>
        <v>Change o-ring running spindle to cycle pm 1Y.
model : G-300 = 2 EA.</v>
      </c>
      <c r="Q754" s="38" t="str">
        <f>TRIM('query (10)'!N754)</f>
        <v>Change o-ring running spindle to cycle pm 1Y.
model : G-300 = 2 EA.</v>
      </c>
      <c r="R754" s="38" t="str">
        <f>TRIM(UPPER('query (10)'!R754))</f>
        <v>O-RING</v>
      </c>
      <c r="S754" s="38" t="str">
        <f>TRIM(UPPER('query (10)'!S754))</f>
        <v>G-300</v>
      </c>
      <c r="T754" s="38" t="str">
        <f>IF('query (10)'!Q754="","",TRIM(UPPER('query (10)'!Q754)))</f>
        <v/>
      </c>
      <c r="U754" s="38" t="str">
        <f>IF('query (10)'!T754="","",'query (10)'!T754)</f>
        <v/>
      </c>
      <c r="V754" s="39" t="str">
        <f>IF('query (10)'!T754="","",IFERROR(VALUE('query (10)'!T754),""))</f>
        <v/>
      </c>
      <c r="W754" s="40">
        <f>IF('query (10)'!U754="","",'query (10)'!U754)</f>
        <v>0</v>
      </c>
      <c r="X754" s="39">
        <f>IF('query (10)'!V754="","",'query (10)'!V754)</f>
        <v>365</v>
      </c>
      <c r="Y754" s="41">
        <f>IF('query (10)'!W754="","",'query (10)'!W754)</f>
        <v>46049</v>
      </c>
      <c r="Z754" s="41" t="str">
        <f>IF('query (10)'!X754="","",'query (10)'!X754)</f>
        <v/>
      </c>
      <c r="AA754" s="41">
        <f>IF('query (10)'!Y754="","",'query (10)'!Y754)</f>
        <v>46049</v>
      </c>
      <c r="AB754" s="41">
        <f>IF('query (10)'!Z754="","",'query (10)'!Z754)</f>
        <v>46434</v>
      </c>
      <c r="AC754" s="38" t="str">
        <f>IF(OR('query (10)'!AA754="",COUNTIF(Cleaning_Rules!$A$21:$A$26,TRIM('query (10)'!AA754))&gt;0),"",TRIM('query (10)'!AA754))</f>
        <v/>
      </c>
      <c r="AD754" s="38" t="str">
        <f>IF('query (10)'!AB754="","",TRIM(IFERROR(_xlfn.TEXTBEFORE('query (10)'!AB754,"("),'query (10)'!AB754)))</f>
        <v>เริ่มซ่อมงาน PM แล้ว รับผิดชอบโดย PUCHIT KULSEREE</v>
      </c>
      <c r="AE754" s="38" t="str">
        <f>IFERROR(LOWER(TRIM(_xlfn.TEXTBEFORE(_xlfn.TEXTAFTER('query (10)'!AB754,"("),")"))),"")</f>
        <v>puchit@nsk.com</v>
      </c>
      <c r="AF754" s="38" t="str">
        <f>IF('query (10)'!AD754="","",TRIM('query (10)'!AD754))</f>
        <v>เจษฎา ผิวบาง</v>
      </c>
      <c r="AG754" s="38" t="str">
        <f>IF('query (10)'!AE754="","",TRIM('query (10)'!AE754))</f>
        <v>ภูชิต กุลเสรี</v>
      </c>
      <c r="AH754" s="38" t="str">
        <f>IF('query (10)'!AF754="","",IFERROR(VALUE('query (10)'!AF754),""))</f>
        <v/>
      </c>
      <c r="AI754" s="38" t="str">
        <f>IF('query (10)'!AG754="","",TRIM('query (10)'!AG754))</f>
        <v/>
      </c>
      <c r="AJ754" s="38" t="str">
        <f>IF('query (10)'!AH754="","",IFERROR(VALUE('query (10)'!AH754),""))</f>
        <v/>
      </c>
      <c r="AK754" s="38" t="str">
        <f>IF('query (10)'!AI754="","",TRIM('query (10)'!AI754))</f>
        <v/>
      </c>
      <c r="AL754" s="42">
        <f t="shared" si="55"/>
        <v>2026</v>
      </c>
      <c r="AM754" s="42" t="str">
        <f t="shared" si="56"/>
        <v>2026-01</v>
      </c>
      <c r="AN754" s="42" t="str">
        <f t="shared" ca="1" si="57"/>
        <v/>
      </c>
      <c r="AO754" s="42" t="str">
        <f t="shared" si="58"/>
        <v>CH-189 | NOISE INSPECTION M/C | WP Assambly2 | SPINDLE | Time-based Maintenance | Mechanical | Part Change | Medium | Change o-ring running spindle to cycle pm 1Y.
model : G-300 = 2 EA. | O-RING | G-300 | เริ่มซ่อมงาน PM แล้ว รับผิดชอบโดย PUCHIT KULSEREE | ภูชิต กุลเสรี</v>
      </c>
      <c r="AP754" s="42" t="str">
        <f>_xlfn.TEXTJOIN("; ",TRUE,IF(COUNTA('query (10)'!A754:AK754)&lt;=6,"NEAR_EMPTY_ROW",""),IF($K754="","MISSING_STATUS",""),IF(AND($K754="เสร็จสิ้น",$Z754=""),"DONE_NO_ACTUAL_DATE",""),IF(AND($I754="Condition-based Maintenance",$AH754=""),"CBM_NO_MEASUREMENT",""),IF(OR($X754="",$X754=0),"INVALID_PERIOD",""),IF(AND($AA754&lt;&gt;"",$AB754&lt;&gt;"",$AB754&lt;$AA754),"DATE_SEQUENCE_ERROR",""),IF(AND($AB754&lt;&gt;"",$AB754&gt;DATE(2030,12,31)),"DATE_OUTLIER",""),IF($C754="","MISSING_QRCODE",""),IF($J754="UNKNOWN","UNKNOWN_PM_TYPE",""),IF($L754="UNKNOWN","UNKNOWN_STATUS",""))</f>
        <v>DONE_NO_ACTUAL_DATE</v>
      </c>
      <c r="AQ754" s="42" t="str">
        <f t="shared" si="59"/>
        <v>NO</v>
      </c>
    </row>
    <row r="755" spans="1:43" x14ac:dyDescent="0.3">
      <c r="A755" s="38">
        <f>IF('query (10)'!A755="","",'query (10)'!A755)</f>
        <v>906</v>
      </c>
      <c r="B755" s="38">
        <f>IF('query (10)'!B755="","",'query (10)'!B755)</f>
        <v>17804</v>
      </c>
      <c r="C755" s="38" t="str">
        <f>TRIM(UPPER('query (10)'!M755))</f>
        <v>CH-086</v>
      </c>
      <c r="D755" s="38" t="str">
        <f>TRIM(UPPER(IFERROR(_xlfn.TEXTBEFORE('query (10)'!L755,"("),'query (10)'!L755)))</f>
        <v>E.C.T.</v>
      </c>
      <c r="E755" s="38" t="str">
        <f>IFERROR(TRIM(UPPER(_xlfn.TEXTBEFORE(_xlfn.TEXTAFTER('query (10)'!L755,"("),")"))),"")</f>
        <v>SHAFT HARDNESS</v>
      </c>
      <c r="F755" s="38" t="str">
        <f>TRIM('query (10)'!K755)</f>
        <v>WP Assambly1</v>
      </c>
      <c r="G755" s="38" t="str">
        <f>IF('query (10)'!J755="","",'query (10)'!J755)</f>
        <v>Filter</v>
      </c>
      <c r="H755" s="38" t="str">
        <f>TRIM(UPPER('query (10)'!J755))</f>
        <v>FILTER</v>
      </c>
      <c r="I755" s="38" t="str">
        <f>IF('query (10)'!F755="","",'query (10)'!F755)</f>
        <v>Time-based Maintenance</v>
      </c>
      <c r="J755" s="38" t="str">
        <f>IF('query (10)'!F755="","",IFERROR(INDEX(Cleaning_Rules!$B$14:$B$17,MATCH(TRIM('query (10)'!F755),Cleaning_Rules!$A$14:$A$17,0)),"UNKNOWN"))</f>
        <v>TBM</v>
      </c>
      <c r="K755" s="38" t="str">
        <f>IF('query (10)'!G755="","",'query (10)'!G755)</f>
        <v>เสร็จสิ้น</v>
      </c>
      <c r="L755" s="38" t="str">
        <f>IF('query (10)'!G755="","MISSING",IFERROR(INDEX(Cleaning_Rules!$B$5:$B$10,MATCH(TRIM('query (10)'!G755),Cleaning_Rules!$A$5:$A$10,0)),"UNKNOWN"))</f>
        <v>COMPLETED</v>
      </c>
      <c r="M755" s="38" t="str">
        <f>IF('query (10)'!I755="","",'query (10)'!I755)</f>
        <v>Mechanical</v>
      </c>
      <c r="N755" s="38" t="str">
        <f>IF('query (10)'!O755="","",'query (10)'!O755)</f>
        <v>Part Change</v>
      </c>
      <c r="O755" s="38" t="str">
        <f>IF('query (10)'!P755="","",'query (10)'!P755)</f>
        <v>Medium</v>
      </c>
      <c r="P755" s="38" t="str">
        <f>IF('query (10)'!N755="","",'query (10)'!N755)</f>
        <v>Change silencer main air to cycle pm 1Y.
line Assembly</v>
      </c>
      <c r="Q755" s="38" t="str">
        <f>TRIM('query (10)'!N755)</f>
        <v>Change silencer main air to cycle pm 1Y.
line Assembly</v>
      </c>
      <c r="R755" s="38" t="str">
        <f>TRIM(UPPER('query (10)'!R755))</f>
        <v/>
      </c>
      <c r="S755" s="38" t="str">
        <f>TRIM(UPPER('query (10)'!S755))</f>
        <v/>
      </c>
      <c r="T755" s="38" t="str">
        <f>IF('query (10)'!Q755="","",TRIM(UPPER('query (10)'!Q755)))</f>
        <v/>
      </c>
      <c r="U755" s="38" t="str">
        <f>IF('query (10)'!T755="","",'query (10)'!T755)</f>
        <v/>
      </c>
      <c r="V755" s="39" t="str">
        <f>IF('query (10)'!T755="","",IFERROR(VALUE('query (10)'!T755),""))</f>
        <v/>
      </c>
      <c r="W755" s="40">
        <f>IF('query (10)'!U755="","",'query (10)'!U755)</f>
        <v>0</v>
      </c>
      <c r="X755" s="39">
        <f>IF('query (10)'!V755="","",'query (10)'!V755)</f>
        <v>365</v>
      </c>
      <c r="Y755" s="41">
        <f>IF('query (10)'!W755="","",'query (10)'!W755)</f>
        <v>46049</v>
      </c>
      <c r="Z755" s="41" t="str">
        <f>IF('query (10)'!X755="","",'query (10)'!X755)</f>
        <v/>
      </c>
      <c r="AA755" s="41">
        <f>IF('query (10)'!Y755="","",'query (10)'!Y755)</f>
        <v>46049</v>
      </c>
      <c r="AB755" s="41">
        <f>IF('query (10)'!Z755="","",'query (10)'!Z755)</f>
        <v>46424</v>
      </c>
      <c r="AC755" s="38" t="str">
        <f>IF(OR('query (10)'!AA755="",COUNTIF(Cleaning_Rules!$A$21:$A$26,TRIM('query (10)'!AA755))&gt;0),"",TRIM('query (10)'!AA755))</f>
        <v/>
      </c>
      <c r="AD755" s="38" t="str">
        <f>IF('query (10)'!AB755="","",TRIM(IFERROR(_xlfn.TEXTBEFORE('query (10)'!AB755,"("),'query (10)'!AB755)))</f>
        <v>เริ่มซ่อมงาน PM แล้ว รับผิดชอบโดย KUNANON PARAWANWONG</v>
      </c>
      <c r="AE755" s="38" t="str">
        <f>IFERROR(LOWER(TRIM(_xlfn.TEXTBEFORE(_xlfn.TEXTAFTER('query (10)'!AB755,"("),")"))),"")</f>
        <v>parawanwong-k-3161@nsk.com</v>
      </c>
      <c r="AF755" s="38" t="str">
        <f>IF('query (10)'!AD755="","",TRIM('query (10)'!AD755))</f>
        <v>เจษฎา ผิวบาง</v>
      </c>
      <c r="AG755" s="38" t="str">
        <f>IF('query (10)'!AE755="","",TRIM('query (10)'!AE755))</f>
        <v>คุณานนต์ ปารวัณวงศ์</v>
      </c>
      <c r="AH755" s="38" t="str">
        <f>IF('query (10)'!AF755="","",IFERROR(VALUE('query (10)'!AF755),""))</f>
        <v/>
      </c>
      <c r="AI755" s="38" t="str">
        <f>IF('query (10)'!AG755="","",TRIM('query (10)'!AG755))</f>
        <v/>
      </c>
      <c r="AJ755" s="38" t="str">
        <f>IF('query (10)'!AH755="","",IFERROR(VALUE('query (10)'!AH755),""))</f>
        <v/>
      </c>
      <c r="AK755" s="38" t="str">
        <f>IF('query (10)'!AI755="","",TRIM('query (10)'!AI755))</f>
        <v/>
      </c>
      <c r="AL755" s="42">
        <f t="shared" si="55"/>
        <v>2026</v>
      </c>
      <c r="AM755" s="42" t="str">
        <f t="shared" si="56"/>
        <v>2026-01</v>
      </c>
      <c r="AN755" s="42" t="str">
        <f t="shared" ca="1" si="57"/>
        <v/>
      </c>
      <c r="AO755" s="42" t="str">
        <f t="shared" si="58"/>
        <v>CH-086 | E.C.T. | SHAFT HARDNESS | WP Assambly1 | FILTER | Time-based Maintenance | Mechanical | Part Change | Medium | Change silencer main air to cycle pm 1Y.
line Assembly | เริ่มซ่อมงาน PM แล้ว รับผิดชอบโดย KUNANON PARAWANWONG | คุณานนต์ ปารวัณวงศ์</v>
      </c>
      <c r="AP755" s="42" t="str">
        <f>_xlfn.TEXTJOIN("; ",TRUE,IF(COUNTA('query (10)'!A755:AK755)&lt;=6,"NEAR_EMPTY_ROW",""),IF($K755="","MISSING_STATUS",""),IF(AND($K755="เสร็จสิ้น",$Z755=""),"DONE_NO_ACTUAL_DATE",""),IF(AND($I755="Condition-based Maintenance",$AH755=""),"CBM_NO_MEASUREMENT",""),IF(OR($X755="",$X755=0),"INVALID_PERIOD",""),IF(AND($AA755&lt;&gt;"",$AB755&lt;&gt;"",$AB755&lt;$AA755),"DATE_SEQUENCE_ERROR",""),IF(AND($AB755&lt;&gt;"",$AB755&gt;DATE(2030,12,31)),"DATE_OUTLIER",""),IF($C755="","MISSING_QRCODE",""),IF($J755="UNKNOWN","UNKNOWN_PM_TYPE",""),IF($L755="UNKNOWN","UNKNOWN_STATUS",""))</f>
        <v>DONE_NO_ACTUAL_DATE</v>
      </c>
      <c r="AQ755" s="42" t="str">
        <f t="shared" si="59"/>
        <v>NO</v>
      </c>
    </row>
    <row r="756" spans="1:43" x14ac:dyDescent="0.3">
      <c r="A756" s="38">
        <f>IF('query (10)'!A756="","",'query (10)'!A756)</f>
        <v>907</v>
      </c>
      <c r="B756" s="38">
        <f>IF('query (10)'!B756="","",'query (10)'!B756)</f>
        <v>17851</v>
      </c>
      <c r="C756" s="38" t="str">
        <f>TRIM(UPPER('query (10)'!M756))</f>
        <v>CH-174</v>
      </c>
      <c r="D756" s="38" t="str">
        <f>TRIM(UPPER(IFERROR(_xlfn.TEXTBEFORE('query (10)'!L756,"("),'query (10)'!L756)))</f>
        <v>ECT.</v>
      </c>
      <c r="E756" s="38" t="str">
        <f>IFERROR(TRIM(UPPER(_xlfn.TEXTBEFORE(_xlfn.TEXTAFTER('query (10)'!L756,"("),")"))),"")</f>
        <v>INNER RING HARDNESS</v>
      </c>
      <c r="F756" s="38" t="str">
        <f>TRIM('query (10)'!K756)</f>
        <v>WP Assambly2</v>
      </c>
      <c r="G756" s="38" t="str">
        <f>IF('query (10)'!J756="","",'query (10)'!J756)</f>
        <v>Filter</v>
      </c>
      <c r="H756" s="38" t="str">
        <f>TRIM(UPPER('query (10)'!J756))</f>
        <v>FILTER</v>
      </c>
      <c r="I756" s="38" t="str">
        <f>IF('query (10)'!F756="","",'query (10)'!F756)</f>
        <v>Time-based Maintenance</v>
      </c>
      <c r="J756" s="38" t="str">
        <f>IF('query (10)'!F756="","",IFERROR(INDEX(Cleaning_Rules!$B$14:$B$17,MATCH(TRIM('query (10)'!F756),Cleaning_Rules!$A$14:$A$17,0)),"UNKNOWN"))</f>
        <v>TBM</v>
      </c>
      <c r="K756" s="38" t="str">
        <f>IF('query (10)'!G756="","",'query (10)'!G756)</f>
        <v>เสร็จสิ้น</v>
      </c>
      <c r="L756" s="38" t="str">
        <f>IF('query (10)'!G756="","MISSING",IFERROR(INDEX(Cleaning_Rules!$B$5:$B$10,MATCH(TRIM('query (10)'!G756),Cleaning_Rules!$A$5:$A$10,0)),"UNKNOWN"))</f>
        <v>COMPLETED</v>
      </c>
      <c r="M756" s="38" t="str">
        <f>IF('query (10)'!I756="","",'query (10)'!I756)</f>
        <v>Mechanical</v>
      </c>
      <c r="N756" s="38" t="str">
        <f>IF('query (10)'!O756="","",'query (10)'!O756)</f>
        <v>Part Change</v>
      </c>
      <c r="O756" s="38" t="str">
        <f>IF('query (10)'!P756="","",'query (10)'!P756)</f>
        <v>Medium</v>
      </c>
      <c r="P756" s="38" t="str">
        <f>IF('query (10)'!N756="","",'query (10)'!N756)</f>
        <v>Change silencer main air to cycle pm 1Y.
line Assembly</v>
      </c>
      <c r="Q756" s="38" t="str">
        <f>TRIM('query (10)'!N756)</f>
        <v>Change silencer main air to cycle pm 1Y.
line Assembly</v>
      </c>
      <c r="R756" s="38" t="str">
        <f>TRIM(UPPER('query (10)'!R756))</f>
        <v/>
      </c>
      <c r="S756" s="38" t="str">
        <f>TRIM(UPPER('query (10)'!S756))</f>
        <v/>
      </c>
      <c r="T756" s="38" t="str">
        <f>IF('query (10)'!Q756="","",TRIM(UPPER('query (10)'!Q756)))</f>
        <v/>
      </c>
      <c r="U756" s="38" t="str">
        <f>IF('query (10)'!T756="","",'query (10)'!T756)</f>
        <v/>
      </c>
      <c r="V756" s="39" t="str">
        <f>IF('query (10)'!T756="","",IFERROR(VALUE('query (10)'!T756),""))</f>
        <v/>
      </c>
      <c r="W756" s="40">
        <f>IF('query (10)'!U756="","",'query (10)'!U756)</f>
        <v>0</v>
      </c>
      <c r="X756" s="39">
        <f>IF('query (10)'!V756="","",'query (10)'!V756)</f>
        <v>365</v>
      </c>
      <c r="Y756" s="41">
        <f>IF('query (10)'!W756="","",'query (10)'!W756)</f>
        <v>46049</v>
      </c>
      <c r="Z756" s="41" t="str">
        <f>IF('query (10)'!X756="","",'query (10)'!X756)</f>
        <v/>
      </c>
      <c r="AA756" s="41">
        <f>IF('query (10)'!Y756="","",'query (10)'!Y756)</f>
        <v>46049</v>
      </c>
      <c r="AB756" s="41">
        <f>IF('query (10)'!Z756="","",'query (10)'!Z756)</f>
        <v>46434</v>
      </c>
      <c r="AC756" s="38" t="str">
        <f>IF(OR('query (10)'!AA756="",COUNTIF(Cleaning_Rules!$A$21:$A$26,TRIM('query (10)'!AA756))&gt;0),"",TRIM('query (10)'!AA756))</f>
        <v/>
      </c>
      <c r="AD756" s="38" t="str">
        <f>IF('query (10)'!AB756="","",TRIM(IFERROR(_xlfn.TEXTBEFORE('query (10)'!AB756,"("),'query (10)'!AB756)))</f>
        <v>เริ่มซ่อมงาน PM แล้ว รับผิดชอบโดย PUCHIT KULSEREE</v>
      </c>
      <c r="AE756" s="38" t="str">
        <f>IFERROR(LOWER(TRIM(_xlfn.TEXTBEFORE(_xlfn.TEXTAFTER('query (10)'!AB756,"("),")"))),"")</f>
        <v>puchit@nsk.com</v>
      </c>
      <c r="AF756" s="38" t="str">
        <f>IF('query (10)'!AD756="","",TRIM('query (10)'!AD756))</f>
        <v>เจษฎา ผิวบาง</v>
      </c>
      <c r="AG756" s="38" t="str">
        <f>IF('query (10)'!AE756="","",TRIM('query (10)'!AE756))</f>
        <v>ภูชิต กุลเสรี</v>
      </c>
      <c r="AH756" s="38" t="str">
        <f>IF('query (10)'!AF756="","",IFERROR(VALUE('query (10)'!AF756),""))</f>
        <v/>
      </c>
      <c r="AI756" s="38" t="str">
        <f>IF('query (10)'!AG756="","",TRIM('query (10)'!AG756))</f>
        <v/>
      </c>
      <c r="AJ756" s="38" t="str">
        <f>IF('query (10)'!AH756="","",IFERROR(VALUE('query (10)'!AH756),""))</f>
        <v/>
      </c>
      <c r="AK756" s="38" t="str">
        <f>IF('query (10)'!AI756="","",TRIM('query (10)'!AI756))</f>
        <v/>
      </c>
      <c r="AL756" s="42">
        <f t="shared" si="55"/>
        <v>2026</v>
      </c>
      <c r="AM756" s="42" t="str">
        <f t="shared" si="56"/>
        <v>2026-01</v>
      </c>
      <c r="AN756" s="42" t="str">
        <f t="shared" ca="1" si="57"/>
        <v/>
      </c>
      <c r="AO756" s="42" t="str">
        <f t="shared" si="58"/>
        <v>CH-174 | ECT. | INNER RING HARDNESS | WP Assambly2 | FILTER | Time-based Maintenance | Mechanical | Part Change | Medium | Change silencer main air to cycle pm 1Y.
line Assembly | เริ่มซ่อมงาน PM แล้ว รับผิดชอบโดย PUCHIT KULSEREE | ภูชิต กุลเสรี</v>
      </c>
      <c r="AP756" s="42" t="str">
        <f>_xlfn.TEXTJOIN("; ",TRUE,IF(COUNTA('query (10)'!A756:AK756)&lt;=6,"NEAR_EMPTY_ROW",""),IF($K756="","MISSING_STATUS",""),IF(AND($K756="เสร็จสิ้น",$Z756=""),"DONE_NO_ACTUAL_DATE",""),IF(AND($I756="Condition-based Maintenance",$AH756=""),"CBM_NO_MEASUREMENT",""),IF(OR($X756="",$X756=0),"INVALID_PERIOD",""),IF(AND($AA756&lt;&gt;"",$AB756&lt;&gt;"",$AB756&lt;$AA756),"DATE_SEQUENCE_ERROR",""),IF(AND($AB756&lt;&gt;"",$AB756&gt;DATE(2030,12,31)),"DATE_OUTLIER",""),IF($C756="","MISSING_QRCODE",""),IF($J756="UNKNOWN","UNKNOWN_PM_TYPE",""),IF($L756="UNKNOWN","UNKNOWN_STATUS",""))</f>
        <v>DONE_NO_ACTUAL_DATE</v>
      </c>
      <c r="AQ756" s="42" t="str">
        <f t="shared" si="59"/>
        <v>NO</v>
      </c>
    </row>
    <row r="757" spans="1:43" x14ac:dyDescent="0.3">
      <c r="A757" s="38">
        <f>IF('query (10)'!A757="","",'query (10)'!A757)</f>
        <v>908</v>
      </c>
      <c r="B757" s="38" t="str">
        <f>IF('query (10)'!B757="","",'query (10)'!B757)</f>
        <v/>
      </c>
      <c r="C757" s="38" t="str">
        <f>TRIM(UPPER('query (10)'!M757))</f>
        <v>GR-922</v>
      </c>
      <c r="D757" s="38" t="str">
        <f>TRIM(UPPER(IFERROR(_xlfn.TEXTBEFORE('query (10)'!L757,"("),'query (10)'!L757)))</f>
        <v>OUTER RING RACEWAY GRINDING M/C</v>
      </c>
      <c r="E757" s="38" t="str">
        <f>IFERROR(TRIM(UPPER(_xlfn.TEXTBEFORE(_xlfn.TEXTAFTER('query (10)'!L757,"("),")"))),"")</f>
        <v/>
      </c>
      <c r="F757" s="38" t="str">
        <f>TRIM('query (10)'!K757)</f>
        <v>WP Grinding3</v>
      </c>
      <c r="G757" s="38" t="str">
        <f>IF('query (10)'!J757="","",'query (10)'!J757)</f>
        <v>Filter</v>
      </c>
      <c r="H757" s="38" t="str">
        <f>TRIM(UPPER('query (10)'!J757))</f>
        <v>FILTER</v>
      </c>
      <c r="I757" s="38" t="str">
        <f>IF('query (10)'!F757="","",'query (10)'!F757)</f>
        <v>Time-based Maintenance</v>
      </c>
      <c r="J757" s="38" t="str">
        <f>IF('query (10)'!F757="","",IFERROR(INDEX(Cleaning_Rules!$B$14:$B$17,MATCH(TRIM('query (10)'!F757),Cleaning_Rules!$A$14:$A$17,0)),"UNKNOWN"))</f>
        <v>TBM</v>
      </c>
      <c r="K757" s="38" t="str">
        <f>IF('query (10)'!G757="","",'query (10)'!G757)</f>
        <v>เสร็จสิ้น</v>
      </c>
      <c r="L757" s="38" t="str">
        <f>IF('query (10)'!G757="","MISSING",IFERROR(INDEX(Cleaning_Rules!$B$5:$B$10,MATCH(TRIM('query (10)'!G757),Cleaning_Rules!$A$5:$A$10,0)),"UNKNOWN"))</f>
        <v>COMPLETED</v>
      </c>
      <c r="M757" s="38" t="str">
        <f>IF('query (10)'!I757="","",'query (10)'!I757)</f>
        <v>Mechanical</v>
      </c>
      <c r="N757" s="38" t="str">
        <f>IF('query (10)'!O757="","",'query (10)'!O757)</f>
        <v>Part Change</v>
      </c>
      <c r="O757" s="38" t="str">
        <f>IF('query (10)'!P757="","",'query (10)'!P757)</f>
        <v>Medium</v>
      </c>
      <c r="P757" s="38" t="str">
        <f>IF('query (10)'!N757="","",'query (10)'!N757)</f>
        <v>Change silencer main air to cycle pm 1Y.
line G2</v>
      </c>
      <c r="Q757" s="38" t="str">
        <f>TRIM('query (10)'!N757)</f>
        <v>Change silencer main air to cycle pm 1Y.
line G2</v>
      </c>
      <c r="R757" s="38" t="str">
        <f>TRIM(UPPER('query (10)'!R757))</f>
        <v/>
      </c>
      <c r="S757" s="38" t="str">
        <f>TRIM(UPPER('query (10)'!S757))</f>
        <v/>
      </c>
      <c r="T757" s="38" t="str">
        <f>IF('query (10)'!Q757="","",TRIM(UPPER('query (10)'!Q757)))</f>
        <v/>
      </c>
      <c r="U757" s="38" t="str">
        <f>IF('query (10)'!T757="","",'query (10)'!T757)</f>
        <v/>
      </c>
      <c r="V757" s="39" t="str">
        <f>IF('query (10)'!T757="","",IFERROR(VALUE('query (10)'!T757),""))</f>
        <v/>
      </c>
      <c r="W757" s="40">
        <f>IF('query (10)'!U757="","",'query (10)'!U757)</f>
        <v>0</v>
      </c>
      <c r="X757" s="39">
        <f>IF('query (10)'!V757="","",'query (10)'!V757)</f>
        <v>365</v>
      </c>
      <c r="Y757" s="41">
        <f>IF('query (10)'!W757="","",'query (10)'!W757)</f>
        <v>46051</v>
      </c>
      <c r="Z757" s="41" t="str">
        <f>IF('query (10)'!X757="","",'query (10)'!X757)</f>
        <v/>
      </c>
      <c r="AA757" s="41">
        <f>IF('query (10)'!Y757="","",'query (10)'!Y757)</f>
        <v>46051</v>
      </c>
      <c r="AB757" s="41">
        <f>IF('query (10)'!Z757="","",'query (10)'!Z757)</f>
        <v>46414</v>
      </c>
      <c r="AC757" s="38" t="str">
        <f>IF(OR('query (10)'!AA757="",COUNTIF(Cleaning_Rules!$A$21:$A$26,TRIM('query (10)'!AA757))&gt;0),"",TRIM('query (10)'!AA757))</f>
        <v/>
      </c>
      <c r="AD757" s="38" t="str">
        <f>IF('query (10)'!AB757="","",TRIM(IFERROR(_xlfn.TEXTBEFORE('query (10)'!AB757,"("),'query (10)'!AB757)))</f>
        <v/>
      </c>
      <c r="AE757" s="38" t="str">
        <f>IFERROR(LOWER(TRIM(_xlfn.TEXTBEFORE(_xlfn.TEXTAFTER('query (10)'!AB757,"("),")"))),"")</f>
        <v/>
      </c>
      <c r="AF757" s="38" t="str">
        <f>IF('query (10)'!AD757="","",TRIM('query (10)'!AD757))</f>
        <v>เจษฎา ผิวบาง</v>
      </c>
      <c r="AG757" s="38" t="str">
        <f>IF('query (10)'!AE757="","",TRIM('query (10)'!AE757))</f>
        <v>เจษฎา ผิวบาง</v>
      </c>
      <c r="AH757" s="38" t="str">
        <f>IF('query (10)'!AF757="","",IFERROR(VALUE('query (10)'!AF757),""))</f>
        <v/>
      </c>
      <c r="AI757" s="38" t="str">
        <f>IF('query (10)'!AG757="","",TRIM('query (10)'!AG757))</f>
        <v/>
      </c>
      <c r="AJ757" s="38" t="str">
        <f>IF('query (10)'!AH757="","",IFERROR(VALUE('query (10)'!AH757),""))</f>
        <v/>
      </c>
      <c r="AK757" s="38" t="str">
        <f>IF('query (10)'!AI757="","",TRIM('query (10)'!AI757))</f>
        <v/>
      </c>
      <c r="AL757" s="42">
        <f t="shared" si="55"/>
        <v>2026</v>
      </c>
      <c r="AM757" s="42" t="str">
        <f t="shared" si="56"/>
        <v>2026-01</v>
      </c>
      <c r="AN757" s="42" t="str">
        <f t="shared" ca="1" si="57"/>
        <v/>
      </c>
      <c r="AO757" s="42" t="str">
        <f t="shared" si="58"/>
        <v>GR-922 | OUTER RING RACEWAY GRINDING M/C | WP Grinding3 | FILTER | Time-based Maintenance | Mechanical | Part Change | Medium | Change silencer main air to cycle pm 1Y.
line G2 | เจษฎา ผิวบาง</v>
      </c>
      <c r="AP757" s="42" t="str">
        <f>_xlfn.TEXTJOIN("; ",TRUE,IF(COUNTA('query (10)'!A757:AK757)&lt;=6,"NEAR_EMPTY_ROW",""),IF($K757="","MISSING_STATUS",""),IF(AND($K757="เสร็จสิ้น",$Z757=""),"DONE_NO_ACTUAL_DATE",""),IF(AND($I757="Condition-based Maintenance",$AH757=""),"CBM_NO_MEASUREMENT",""),IF(OR($X757="",$X757=0),"INVALID_PERIOD",""),IF(AND($AA757&lt;&gt;"",$AB757&lt;&gt;"",$AB757&lt;$AA757),"DATE_SEQUENCE_ERROR",""),IF(AND($AB757&lt;&gt;"",$AB757&gt;DATE(2030,12,31)),"DATE_OUTLIER",""),IF($C757="","MISSING_QRCODE",""),IF($J757="UNKNOWN","UNKNOWN_PM_TYPE",""),IF($L757="UNKNOWN","UNKNOWN_STATUS",""))</f>
        <v>DONE_NO_ACTUAL_DATE</v>
      </c>
      <c r="AQ757" s="42" t="str">
        <f t="shared" si="59"/>
        <v>NO</v>
      </c>
    </row>
    <row r="758" spans="1:43" x14ac:dyDescent="0.3">
      <c r="A758" s="38">
        <f>IF('query (10)'!A758="","",'query (10)'!A758)</f>
        <v>909</v>
      </c>
      <c r="B758" s="38">
        <f>IF('query (10)'!B758="","",'query (10)'!B758)</f>
        <v>18040</v>
      </c>
      <c r="C758" s="38" t="str">
        <f>TRIM(UPPER('query (10)'!M758))</f>
        <v>GR-129</v>
      </c>
      <c r="D758" s="38" t="str">
        <f>TRIM(UPPER(IFERROR(_xlfn.TEXTBEFORE('query (10)'!L758,"("),'query (10)'!L758)))</f>
        <v>OUTER RING RACEWAY GRINDING M/C</v>
      </c>
      <c r="E758" s="38" t="str">
        <f>IFERROR(TRIM(UPPER(_xlfn.TEXTBEFORE(_xlfn.TEXTAFTER('query (10)'!L758,"("),")"))),"")</f>
        <v/>
      </c>
      <c r="F758" s="38" t="str">
        <f>TRIM('query (10)'!K758)</f>
        <v>MCB1</v>
      </c>
      <c r="G758" s="38" t="str">
        <f>IF('query (10)'!J758="","",'query (10)'!J758)</f>
        <v>Filter</v>
      </c>
      <c r="H758" s="38" t="str">
        <f>TRIM(UPPER('query (10)'!J758))</f>
        <v>FILTER</v>
      </c>
      <c r="I758" s="38" t="str">
        <f>IF('query (10)'!F758="","",'query (10)'!F758)</f>
        <v>Time-based Maintenance</v>
      </c>
      <c r="J758" s="38" t="str">
        <f>IF('query (10)'!F758="","",IFERROR(INDEX(Cleaning_Rules!$B$14:$B$17,MATCH(TRIM('query (10)'!F758),Cleaning_Rules!$A$14:$A$17,0)),"UNKNOWN"))</f>
        <v>TBM</v>
      </c>
      <c r="K758" s="38" t="str">
        <f>IF('query (10)'!G758="","",'query (10)'!G758)</f>
        <v>เสร็จสิ้น</v>
      </c>
      <c r="L758" s="38" t="str">
        <f>IF('query (10)'!G758="","MISSING",IFERROR(INDEX(Cleaning_Rules!$B$5:$B$10,MATCH(TRIM('query (10)'!G758),Cleaning_Rules!$A$5:$A$10,0)),"UNKNOWN"))</f>
        <v>COMPLETED</v>
      </c>
      <c r="M758" s="38" t="str">
        <f>IF('query (10)'!I758="","",'query (10)'!I758)</f>
        <v>Mechanical</v>
      </c>
      <c r="N758" s="38" t="str">
        <f>IF('query (10)'!O758="","",'query (10)'!O758)</f>
        <v>Part Change</v>
      </c>
      <c r="O758" s="38" t="str">
        <f>IF('query (10)'!P758="","",'query (10)'!P758)</f>
        <v>Medium</v>
      </c>
      <c r="P758" s="38" t="str">
        <f>IF('query (10)'!N758="","",'query (10)'!N758)</f>
        <v>Change silencer main air to cycle pm 1Y.
line G2</v>
      </c>
      <c r="Q758" s="38" t="str">
        <f>TRIM('query (10)'!N758)</f>
        <v>Change silencer main air to cycle pm 1Y.
line G2</v>
      </c>
      <c r="R758" s="38" t="str">
        <f>TRIM(UPPER('query (10)'!R758))</f>
        <v/>
      </c>
      <c r="S758" s="38" t="str">
        <f>TRIM(UPPER('query (10)'!S758))</f>
        <v/>
      </c>
      <c r="T758" s="38" t="str">
        <f>IF('query (10)'!Q758="","",TRIM(UPPER('query (10)'!Q758)))</f>
        <v/>
      </c>
      <c r="U758" s="38" t="str">
        <f>IF('query (10)'!T758="","",'query (10)'!T758)</f>
        <v/>
      </c>
      <c r="V758" s="39" t="str">
        <f>IF('query (10)'!T758="","",IFERROR(VALUE('query (10)'!T758),""))</f>
        <v/>
      </c>
      <c r="W758" s="40">
        <f>IF('query (10)'!U758="","",'query (10)'!U758)</f>
        <v>0</v>
      </c>
      <c r="X758" s="39">
        <f>IF('query (10)'!V758="","",'query (10)'!V758)</f>
        <v>365</v>
      </c>
      <c r="Y758" s="41">
        <f>IF('query (10)'!W758="","",'query (10)'!W758)</f>
        <v>46046</v>
      </c>
      <c r="Z758" s="41" t="str">
        <f>IF('query (10)'!X758="","",'query (10)'!X758)</f>
        <v/>
      </c>
      <c r="AA758" s="41">
        <f>IF('query (10)'!Y758="","",'query (10)'!Y758)</f>
        <v>46046</v>
      </c>
      <c r="AB758" s="41">
        <f>IF('query (10)'!Z758="","",'query (10)'!Z758)</f>
        <v>46432</v>
      </c>
      <c r="AC758" s="38" t="str">
        <f>IF(OR('query (10)'!AA758="",COUNTIF(Cleaning_Rules!$A$21:$A$26,TRIM('query (10)'!AA758))&gt;0),"",TRIM('query (10)'!AA758))</f>
        <v/>
      </c>
      <c r="AD758" s="38" t="str">
        <f>IF('query (10)'!AB758="","",TRIM(IFERROR(_xlfn.TEXTBEFORE('query (10)'!AB758,"("),'query (10)'!AB758)))</f>
        <v>เริ่มซ่อมงาน PM แล้ว รับผิดชอบโดย CHETSADA PHIWBANG</v>
      </c>
      <c r="AE758" s="38" t="str">
        <f>IFERROR(LOWER(TRIM(_xlfn.TEXTBEFORE(_xlfn.TEXTAFTER('query (10)'!AB758,"("),")"))),"")</f>
        <v>chetsada@nsk.com</v>
      </c>
      <c r="AF758" s="38" t="str">
        <f>IF('query (10)'!AD758="","",TRIM('query (10)'!AD758))</f>
        <v>เจษฎา ผิวบาง</v>
      </c>
      <c r="AG758" s="38" t="str">
        <f>IF('query (10)'!AE758="","",TRIM('query (10)'!AE758))</f>
        <v>เจษฎา ผิวบาง</v>
      </c>
      <c r="AH758" s="38" t="str">
        <f>IF('query (10)'!AF758="","",IFERROR(VALUE('query (10)'!AF758),""))</f>
        <v/>
      </c>
      <c r="AI758" s="38" t="str">
        <f>IF('query (10)'!AG758="","",TRIM('query (10)'!AG758))</f>
        <v/>
      </c>
      <c r="AJ758" s="38" t="str">
        <f>IF('query (10)'!AH758="","",IFERROR(VALUE('query (10)'!AH758),""))</f>
        <v/>
      </c>
      <c r="AK758" s="38" t="str">
        <f>IF('query (10)'!AI758="","",TRIM('query (10)'!AI758))</f>
        <v/>
      </c>
      <c r="AL758" s="42">
        <f t="shared" si="55"/>
        <v>2026</v>
      </c>
      <c r="AM758" s="42" t="str">
        <f t="shared" si="56"/>
        <v>2026-01</v>
      </c>
      <c r="AN758" s="42" t="str">
        <f t="shared" ca="1" si="57"/>
        <v/>
      </c>
      <c r="AO758" s="42" t="str">
        <f t="shared" si="58"/>
        <v>GR-129 | OUTER RING RACEWAY GRINDING M/C | MCB1 | FILTER | Time-based Maintenance | Mechanical | Part Change | Medium | Change silencer main air to cycle pm 1Y.
line G2 | เริ่มซ่อมงาน PM แล้ว รับผิดชอบโดย CHETSADA PHIWBANG | เจษฎา ผิวบาง</v>
      </c>
      <c r="AP758" s="42" t="str">
        <f>_xlfn.TEXTJOIN("; ",TRUE,IF(COUNTA('query (10)'!A758:AK758)&lt;=6,"NEAR_EMPTY_ROW",""),IF($K758="","MISSING_STATUS",""),IF(AND($K758="เสร็จสิ้น",$Z758=""),"DONE_NO_ACTUAL_DATE",""),IF(AND($I758="Condition-based Maintenance",$AH758=""),"CBM_NO_MEASUREMENT",""),IF(OR($X758="",$X758=0),"INVALID_PERIOD",""),IF(AND($AA758&lt;&gt;"",$AB758&lt;&gt;"",$AB758&lt;$AA758),"DATE_SEQUENCE_ERROR",""),IF(AND($AB758&lt;&gt;"",$AB758&gt;DATE(2030,12,31)),"DATE_OUTLIER",""),IF($C758="","MISSING_QRCODE",""),IF($J758="UNKNOWN","UNKNOWN_PM_TYPE",""),IF($L758="UNKNOWN","UNKNOWN_STATUS",""))</f>
        <v>DONE_NO_ACTUAL_DATE</v>
      </c>
      <c r="AQ758" s="42" t="str">
        <f t="shared" si="59"/>
        <v>NO</v>
      </c>
    </row>
    <row r="759" spans="1:43" x14ac:dyDescent="0.3">
      <c r="A759" s="38">
        <f>IF('query (10)'!A759="","",'query (10)'!A759)</f>
        <v>910</v>
      </c>
      <c r="B759" s="38" t="str">
        <f>IF('query (10)'!B759="","",'query (10)'!B759)</f>
        <v/>
      </c>
      <c r="C759" s="38" t="str">
        <f>TRIM(UPPER('query (10)'!M759))</f>
        <v>GR-431</v>
      </c>
      <c r="D759" s="38" t="str">
        <f>TRIM(UPPER(IFERROR(_xlfn.TEXTBEFORE('query (10)'!L759,"("),'query (10)'!L759)))</f>
        <v>OUTER RING RACEWAY GRINDING MACHINE.</v>
      </c>
      <c r="E759" s="38" t="str">
        <f>IFERROR(TRIM(UPPER(_xlfn.TEXTBEFORE(_xlfn.TEXTAFTER('query (10)'!L759,"("),")"))),"")</f>
        <v/>
      </c>
      <c r="F759" s="38" t="str">
        <f>TRIM('query (10)'!K759)</f>
        <v>MCB2</v>
      </c>
      <c r="G759" s="38" t="str">
        <f>IF('query (10)'!J759="","",'query (10)'!J759)</f>
        <v>Filter</v>
      </c>
      <c r="H759" s="38" t="str">
        <f>TRIM(UPPER('query (10)'!J759))</f>
        <v>FILTER</v>
      </c>
      <c r="I759" s="38" t="str">
        <f>IF('query (10)'!F759="","",'query (10)'!F759)</f>
        <v>Time-based Maintenance</v>
      </c>
      <c r="J759" s="38" t="str">
        <f>IF('query (10)'!F759="","",IFERROR(INDEX(Cleaning_Rules!$B$14:$B$17,MATCH(TRIM('query (10)'!F759),Cleaning_Rules!$A$14:$A$17,0)),"UNKNOWN"))</f>
        <v>TBM</v>
      </c>
      <c r="K759" s="38" t="str">
        <f>IF('query (10)'!G759="","",'query (10)'!G759)</f>
        <v>เสร็จสิ้น</v>
      </c>
      <c r="L759" s="38" t="str">
        <f>IF('query (10)'!G759="","MISSING",IFERROR(INDEX(Cleaning_Rules!$B$5:$B$10,MATCH(TRIM('query (10)'!G759),Cleaning_Rules!$A$5:$A$10,0)),"UNKNOWN"))</f>
        <v>COMPLETED</v>
      </c>
      <c r="M759" s="38" t="str">
        <f>IF('query (10)'!I759="","",'query (10)'!I759)</f>
        <v>Mechanical</v>
      </c>
      <c r="N759" s="38" t="str">
        <f>IF('query (10)'!O759="","",'query (10)'!O759)</f>
        <v>Part Change</v>
      </c>
      <c r="O759" s="38" t="str">
        <f>IF('query (10)'!P759="","",'query (10)'!P759)</f>
        <v>Medium</v>
      </c>
      <c r="P759" s="38" t="str">
        <f>IF('query (10)'!N759="","",'query (10)'!N759)</f>
        <v>Change silencer main air to cycle pm 1Y.
line G2</v>
      </c>
      <c r="Q759" s="38" t="str">
        <f>TRIM('query (10)'!N759)</f>
        <v>Change silencer main air to cycle pm 1Y.
line G2</v>
      </c>
      <c r="R759" s="38" t="str">
        <f>TRIM(UPPER('query (10)'!R759))</f>
        <v/>
      </c>
      <c r="S759" s="38" t="str">
        <f>TRIM(UPPER('query (10)'!S759))</f>
        <v/>
      </c>
      <c r="T759" s="38" t="str">
        <f>IF('query (10)'!Q759="","",TRIM(UPPER('query (10)'!Q759)))</f>
        <v/>
      </c>
      <c r="U759" s="38" t="str">
        <f>IF('query (10)'!T759="","",'query (10)'!T759)</f>
        <v/>
      </c>
      <c r="V759" s="39" t="str">
        <f>IF('query (10)'!T759="","",IFERROR(VALUE('query (10)'!T759),""))</f>
        <v/>
      </c>
      <c r="W759" s="40">
        <f>IF('query (10)'!U759="","",'query (10)'!U759)</f>
        <v>0</v>
      </c>
      <c r="X759" s="39">
        <f>IF('query (10)'!V759="","",'query (10)'!V759)</f>
        <v>365</v>
      </c>
      <c r="Y759" s="41">
        <f>IF('query (10)'!W759="","",'query (10)'!W759)</f>
        <v>46048</v>
      </c>
      <c r="Z759" s="41" t="str">
        <f>IF('query (10)'!X759="","",'query (10)'!X759)</f>
        <v/>
      </c>
      <c r="AA759" s="41">
        <f>IF('query (10)'!Y759="","",'query (10)'!Y759)</f>
        <v>46048</v>
      </c>
      <c r="AB759" s="41">
        <f>IF('query (10)'!Z759="","",'query (10)'!Z759)</f>
        <v>46414</v>
      </c>
      <c r="AC759" s="38" t="str">
        <f>IF(OR('query (10)'!AA759="",COUNTIF(Cleaning_Rules!$A$21:$A$26,TRIM('query (10)'!AA759))&gt;0),"",TRIM('query (10)'!AA759))</f>
        <v/>
      </c>
      <c r="AD759" s="38" t="str">
        <f>IF('query (10)'!AB759="","",TRIM(IFERROR(_xlfn.TEXTBEFORE('query (10)'!AB759,"("),'query (10)'!AB759)))</f>
        <v/>
      </c>
      <c r="AE759" s="38" t="str">
        <f>IFERROR(LOWER(TRIM(_xlfn.TEXTBEFORE(_xlfn.TEXTAFTER('query (10)'!AB759,"("),")"))),"")</f>
        <v/>
      </c>
      <c r="AF759" s="38" t="str">
        <f>IF('query (10)'!AD759="","",TRIM('query (10)'!AD759))</f>
        <v>เจษฎา ผิวบาง</v>
      </c>
      <c r="AG759" s="38" t="str">
        <f>IF('query (10)'!AE759="","",TRIM('query (10)'!AE759))</f>
        <v>เจษฎา ผิวบาง</v>
      </c>
      <c r="AH759" s="38" t="str">
        <f>IF('query (10)'!AF759="","",IFERROR(VALUE('query (10)'!AF759),""))</f>
        <v/>
      </c>
      <c r="AI759" s="38" t="str">
        <f>IF('query (10)'!AG759="","",TRIM('query (10)'!AG759))</f>
        <v/>
      </c>
      <c r="AJ759" s="38" t="str">
        <f>IF('query (10)'!AH759="","",IFERROR(VALUE('query (10)'!AH759),""))</f>
        <v/>
      </c>
      <c r="AK759" s="38" t="str">
        <f>IF('query (10)'!AI759="","",TRIM('query (10)'!AI759))</f>
        <v/>
      </c>
      <c r="AL759" s="42">
        <f t="shared" si="55"/>
        <v>2026</v>
      </c>
      <c r="AM759" s="42" t="str">
        <f t="shared" si="56"/>
        <v>2026-01</v>
      </c>
      <c r="AN759" s="42" t="str">
        <f t="shared" ca="1" si="57"/>
        <v/>
      </c>
      <c r="AO759" s="42" t="str">
        <f t="shared" si="58"/>
        <v>GR-431 | OUTER RING RACEWAY GRINDING MACHINE. | MCB2 | FILTER | Time-based Maintenance | Mechanical | Part Change | Medium | Change silencer main air to cycle pm 1Y.
line G2 | เจษฎา ผิวบาง</v>
      </c>
      <c r="AP759" s="42" t="str">
        <f>_xlfn.TEXTJOIN("; ",TRUE,IF(COUNTA('query (10)'!A759:AK759)&lt;=6,"NEAR_EMPTY_ROW",""),IF($K759="","MISSING_STATUS",""),IF(AND($K759="เสร็จสิ้น",$Z759=""),"DONE_NO_ACTUAL_DATE",""),IF(AND($I759="Condition-based Maintenance",$AH759=""),"CBM_NO_MEASUREMENT",""),IF(OR($X759="",$X759=0),"INVALID_PERIOD",""),IF(AND($AA759&lt;&gt;"",$AB759&lt;&gt;"",$AB759&lt;$AA759),"DATE_SEQUENCE_ERROR",""),IF(AND($AB759&lt;&gt;"",$AB759&gt;DATE(2030,12,31)),"DATE_OUTLIER",""),IF($C759="","MISSING_QRCODE",""),IF($J759="UNKNOWN","UNKNOWN_PM_TYPE",""),IF($L759="UNKNOWN","UNKNOWN_STATUS",""))</f>
        <v>DONE_NO_ACTUAL_DATE</v>
      </c>
      <c r="AQ759" s="42" t="str">
        <f t="shared" si="59"/>
        <v>NO</v>
      </c>
    </row>
    <row r="760" spans="1:43" x14ac:dyDescent="0.3">
      <c r="A760" s="38">
        <f>IF('query (10)'!A760="","",'query (10)'!A760)</f>
        <v>911</v>
      </c>
      <c r="B760" s="38" t="str">
        <f>IF('query (10)'!B760="","",'query (10)'!B760)</f>
        <v/>
      </c>
      <c r="C760" s="38" t="str">
        <f>TRIM(UPPER('query (10)'!M760))</f>
        <v>GR-721</v>
      </c>
      <c r="D760" s="38" t="str">
        <f>TRIM(UPPER(IFERROR(_xlfn.TEXTBEFORE('query (10)'!L760,"("),'query (10)'!L760)))</f>
        <v>OUTER RING RACEWAY GRINDING MACHINE.</v>
      </c>
      <c r="E760" s="38" t="str">
        <f>IFERROR(TRIM(UPPER(_xlfn.TEXTBEFORE(_xlfn.TEXTAFTER('query (10)'!L760,"("),")"))),"")</f>
        <v/>
      </c>
      <c r="F760" s="38" t="str">
        <f>TRIM('query (10)'!K760)</f>
        <v>MCB3</v>
      </c>
      <c r="G760" s="38" t="str">
        <f>IF('query (10)'!J760="","",'query (10)'!J760)</f>
        <v>Filter</v>
      </c>
      <c r="H760" s="38" t="str">
        <f>TRIM(UPPER('query (10)'!J760))</f>
        <v>FILTER</v>
      </c>
      <c r="I760" s="38" t="str">
        <f>IF('query (10)'!F760="","",'query (10)'!F760)</f>
        <v>Time-based Maintenance</v>
      </c>
      <c r="J760" s="38" t="str">
        <f>IF('query (10)'!F760="","",IFERROR(INDEX(Cleaning_Rules!$B$14:$B$17,MATCH(TRIM('query (10)'!F760),Cleaning_Rules!$A$14:$A$17,0)),"UNKNOWN"))</f>
        <v>TBM</v>
      </c>
      <c r="K760" s="38" t="str">
        <f>IF('query (10)'!G760="","",'query (10)'!G760)</f>
        <v>เสร็จสิ้น</v>
      </c>
      <c r="L760" s="38" t="str">
        <f>IF('query (10)'!G760="","MISSING",IFERROR(INDEX(Cleaning_Rules!$B$5:$B$10,MATCH(TRIM('query (10)'!G760),Cleaning_Rules!$A$5:$A$10,0)),"UNKNOWN"))</f>
        <v>COMPLETED</v>
      </c>
      <c r="M760" s="38" t="str">
        <f>IF('query (10)'!I760="","",'query (10)'!I760)</f>
        <v>Mechanical</v>
      </c>
      <c r="N760" s="38" t="str">
        <f>IF('query (10)'!O760="","",'query (10)'!O760)</f>
        <v>Part Change</v>
      </c>
      <c r="O760" s="38" t="str">
        <f>IF('query (10)'!P760="","",'query (10)'!P760)</f>
        <v>Medium</v>
      </c>
      <c r="P760" s="38" t="str">
        <f>IF('query (10)'!N760="","",'query (10)'!N760)</f>
        <v>Change silencer main air to cycle pm 1Y.
line G2</v>
      </c>
      <c r="Q760" s="38" t="str">
        <f>TRIM('query (10)'!N760)</f>
        <v>Change silencer main air to cycle pm 1Y.
line G2</v>
      </c>
      <c r="R760" s="38" t="str">
        <f>TRIM(UPPER('query (10)'!R760))</f>
        <v/>
      </c>
      <c r="S760" s="38" t="str">
        <f>TRIM(UPPER('query (10)'!S760))</f>
        <v/>
      </c>
      <c r="T760" s="38" t="str">
        <f>IF('query (10)'!Q760="","",TRIM(UPPER('query (10)'!Q760)))</f>
        <v/>
      </c>
      <c r="U760" s="38" t="str">
        <f>IF('query (10)'!T760="","",'query (10)'!T760)</f>
        <v/>
      </c>
      <c r="V760" s="39" t="str">
        <f>IF('query (10)'!T760="","",IFERROR(VALUE('query (10)'!T760),""))</f>
        <v/>
      </c>
      <c r="W760" s="40">
        <f>IF('query (10)'!U760="","",'query (10)'!U760)</f>
        <v>0</v>
      </c>
      <c r="X760" s="39">
        <f>IF('query (10)'!V760="","",'query (10)'!V760)</f>
        <v>365</v>
      </c>
      <c r="Y760" s="41">
        <f>IF('query (10)'!W760="","",'query (10)'!W760)</f>
        <v>46049</v>
      </c>
      <c r="Z760" s="41" t="str">
        <f>IF('query (10)'!X760="","",'query (10)'!X760)</f>
        <v/>
      </c>
      <c r="AA760" s="41">
        <f>IF('query (10)'!Y760="","",'query (10)'!Y760)</f>
        <v>46049</v>
      </c>
      <c r="AB760" s="41">
        <f>IF('query (10)'!Z760="","",'query (10)'!Z760)</f>
        <v>46414</v>
      </c>
      <c r="AC760" s="38" t="str">
        <f>IF(OR('query (10)'!AA760="",COUNTIF(Cleaning_Rules!$A$21:$A$26,TRIM('query (10)'!AA760))&gt;0),"",TRIM('query (10)'!AA760))</f>
        <v/>
      </c>
      <c r="AD760" s="38" t="str">
        <f>IF('query (10)'!AB760="","",TRIM(IFERROR(_xlfn.TEXTBEFORE('query (10)'!AB760,"("),'query (10)'!AB760)))</f>
        <v/>
      </c>
      <c r="AE760" s="38" t="str">
        <f>IFERROR(LOWER(TRIM(_xlfn.TEXTBEFORE(_xlfn.TEXTAFTER('query (10)'!AB760,"("),")"))),"")</f>
        <v/>
      </c>
      <c r="AF760" s="38" t="str">
        <f>IF('query (10)'!AD760="","",TRIM('query (10)'!AD760))</f>
        <v>เจษฎา ผิวบาง</v>
      </c>
      <c r="AG760" s="38" t="str">
        <f>IF('query (10)'!AE760="","",TRIM('query (10)'!AE760))</f>
        <v>เจษฎา ผิวบาง</v>
      </c>
      <c r="AH760" s="38" t="str">
        <f>IF('query (10)'!AF760="","",IFERROR(VALUE('query (10)'!AF760),""))</f>
        <v/>
      </c>
      <c r="AI760" s="38" t="str">
        <f>IF('query (10)'!AG760="","",TRIM('query (10)'!AG760))</f>
        <v/>
      </c>
      <c r="AJ760" s="38" t="str">
        <f>IF('query (10)'!AH760="","",IFERROR(VALUE('query (10)'!AH760),""))</f>
        <v/>
      </c>
      <c r="AK760" s="38" t="str">
        <f>IF('query (10)'!AI760="","",TRIM('query (10)'!AI760))</f>
        <v/>
      </c>
      <c r="AL760" s="42">
        <f t="shared" si="55"/>
        <v>2026</v>
      </c>
      <c r="AM760" s="42" t="str">
        <f t="shared" si="56"/>
        <v>2026-01</v>
      </c>
      <c r="AN760" s="42" t="str">
        <f t="shared" ca="1" si="57"/>
        <v/>
      </c>
      <c r="AO760" s="42" t="str">
        <f t="shared" si="58"/>
        <v>GR-721 | OUTER RING RACEWAY GRINDING MACHINE. | MCB3 | FILTER | Time-based Maintenance | Mechanical | Part Change | Medium | Change silencer main air to cycle pm 1Y.
line G2 | เจษฎา ผิวบาง</v>
      </c>
      <c r="AP760" s="42" t="str">
        <f>_xlfn.TEXTJOIN("; ",TRUE,IF(COUNTA('query (10)'!A760:AK760)&lt;=6,"NEAR_EMPTY_ROW",""),IF($K760="","MISSING_STATUS",""),IF(AND($K760="เสร็จสิ้น",$Z760=""),"DONE_NO_ACTUAL_DATE",""),IF(AND($I760="Condition-based Maintenance",$AH760=""),"CBM_NO_MEASUREMENT",""),IF(OR($X760="",$X760=0),"INVALID_PERIOD",""),IF(AND($AA760&lt;&gt;"",$AB760&lt;&gt;"",$AB760&lt;$AA760),"DATE_SEQUENCE_ERROR",""),IF(AND($AB760&lt;&gt;"",$AB760&gt;DATE(2030,12,31)),"DATE_OUTLIER",""),IF($C760="","MISSING_QRCODE",""),IF($J760="UNKNOWN","UNKNOWN_PM_TYPE",""),IF($L760="UNKNOWN","UNKNOWN_STATUS",""))</f>
        <v>DONE_NO_ACTUAL_DATE</v>
      </c>
      <c r="AQ760" s="42" t="str">
        <f t="shared" si="59"/>
        <v>NO</v>
      </c>
    </row>
    <row r="761" spans="1:43" x14ac:dyDescent="0.3">
      <c r="A761" s="38">
        <f>IF('query (10)'!A761="","",'query (10)'!A761)</f>
        <v>912</v>
      </c>
      <c r="B761" s="38" t="str">
        <f>IF('query (10)'!B761="","",'query (10)'!B761)</f>
        <v/>
      </c>
      <c r="C761" s="38" t="str">
        <f>TRIM(UPPER('query (10)'!M761))</f>
        <v>GR-1069</v>
      </c>
      <c r="D761" s="38" t="str">
        <f>TRIM(UPPER(IFERROR(_xlfn.TEXTBEFORE('query (10)'!L761,"("),'query (10)'!L761)))</f>
        <v>OUTER RING RACEWAY GRINDING MACHINE L</v>
      </c>
      <c r="E761" s="38" t="str">
        <f>IFERROR(TRIM(UPPER(_xlfn.TEXTBEFORE(_xlfn.TEXTAFTER('query (10)'!L761,"("),")"))),"")</f>
        <v/>
      </c>
      <c r="F761" s="38" t="str">
        <f>TRIM('query (10)'!K761)</f>
        <v>NB Grinding1</v>
      </c>
      <c r="G761" s="38" t="str">
        <f>IF('query (10)'!J761="","",'query (10)'!J761)</f>
        <v>Filter</v>
      </c>
      <c r="H761" s="38" t="str">
        <f>TRIM(UPPER('query (10)'!J761))</f>
        <v>FILTER</v>
      </c>
      <c r="I761" s="38" t="str">
        <f>IF('query (10)'!F761="","",'query (10)'!F761)</f>
        <v>Time-based Maintenance</v>
      </c>
      <c r="J761" s="38" t="str">
        <f>IF('query (10)'!F761="","",IFERROR(INDEX(Cleaning_Rules!$B$14:$B$17,MATCH(TRIM('query (10)'!F761),Cleaning_Rules!$A$14:$A$17,0)),"UNKNOWN"))</f>
        <v>TBM</v>
      </c>
      <c r="K761" s="38" t="str">
        <f>IF('query (10)'!G761="","",'query (10)'!G761)</f>
        <v>แผนใหม่</v>
      </c>
      <c r="L761" s="38" t="str">
        <f>IF('query (10)'!G761="","MISSING",IFERROR(INDEX(Cleaning_Rules!$B$5:$B$10,MATCH(TRIM('query (10)'!G761),Cleaning_Rules!$A$5:$A$10,0)),"UNKNOWN"))</f>
        <v>NEW_PLAN</v>
      </c>
      <c r="M761" s="38" t="str">
        <f>IF('query (10)'!I761="","",'query (10)'!I761)</f>
        <v>Mechanical</v>
      </c>
      <c r="N761" s="38" t="str">
        <f>IF('query (10)'!O761="","",'query (10)'!O761)</f>
        <v>Inspection</v>
      </c>
      <c r="O761" s="38" t="str">
        <f>IF('query (10)'!P761="","",'query (10)'!P761)</f>
        <v>Medium</v>
      </c>
      <c r="P761" s="38" t="str">
        <f>IF('query (10)'!N761="","",'query (10)'!N761)</f>
        <v>Change silencer main air to cycle pm 1Y.
line Assembly</v>
      </c>
      <c r="Q761" s="38" t="str">
        <f>TRIM('query (10)'!N761)</f>
        <v>Change silencer main air to cycle pm 1Y.
line Assembly</v>
      </c>
      <c r="R761" s="38" t="str">
        <f>TRIM(UPPER('query (10)'!R761))</f>
        <v/>
      </c>
      <c r="S761" s="38" t="str">
        <f>TRIM(UPPER('query (10)'!S761))</f>
        <v/>
      </c>
      <c r="T761" s="38" t="str">
        <f>IF('query (10)'!Q761="","",TRIM(UPPER('query (10)'!Q761)))</f>
        <v/>
      </c>
      <c r="U761" s="38" t="str">
        <f>IF('query (10)'!T761="","",'query (10)'!T761)</f>
        <v/>
      </c>
      <c r="V761" s="39" t="str">
        <f>IF('query (10)'!T761="","",IFERROR(VALUE('query (10)'!T761),""))</f>
        <v/>
      </c>
      <c r="W761" s="40">
        <f>IF('query (10)'!U761="","",'query (10)'!U761)</f>
        <v>0</v>
      </c>
      <c r="X761" s="39">
        <f>IF('query (10)'!V761="","",'query (10)'!V761)</f>
        <v>365</v>
      </c>
      <c r="Y761" s="41">
        <f>IF('query (10)'!W761="","",'query (10)'!W761)</f>
        <v>46049</v>
      </c>
      <c r="Z761" s="41" t="str">
        <f>IF('query (10)'!X761="","",'query (10)'!X761)</f>
        <v/>
      </c>
      <c r="AA761" s="41">
        <f>IF('query (10)'!Y761="","",'query (10)'!Y761)</f>
        <v>46049</v>
      </c>
      <c r="AB761" s="41">
        <f>IF('query (10)'!Z761="","",'query (10)'!Z761)</f>
        <v>46414</v>
      </c>
      <c r="AC761" s="38" t="str">
        <f>IF(OR('query (10)'!AA761="",COUNTIF(Cleaning_Rules!$A$21:$A$26,TRIM('query (10)'!AA761))&gt;0),"",TRIM('query (10)'!AA761))</f>
        <v/>
      </c>
      <c r="AD761" s="38" t="str">
        <f>IF('query (10)'!AB761="","",TRIM(IFERROR(_xlfn.TEXTBEFORE('query (10)'!AB761,"("),'query (10)'!AB761)))</f>
        <v/>
      </c>
      <c r="AE761" s="38" t="str">
        <f>IFERROR(LOWER(TRIM(_xlfn.TEXTBEFORE(_xlfn.TEXTAFTER('query (10)'!AB761,"("),")"))),"")</f>
        <v/>
      </c>
      <c r="AF761" s="38" t="str">
        <f>IF('query (10)'!AD761="","",TRIM('query (10)'!AD761))</f>
        <v>เจษฎา ผิวบาง</v>
      </c>
      <c r="AG761" s="38" t="str">
        <f>IF('query (10)'!AE761="","",TRIM('query (10)'!AE761))</f>
        <v>เจษฎา ผิวบาง</v>
      </c>
      <c r="AH761" s="38" t="str">
        <f>IF('query (10)'!AF761="","",IFERROR(VALUE('query (10)'!AF761),""))</f>
        <v/>
      </c>
      <c r="AI761" s="38" t="str">
        <f>IF('query (10)'!AG761="","",TRIM('query (10)'!AG761))</f>
        <v/>
      </c>
      <c r="AJ761" s="38" t="str">
        <f>IF('query (10)'!AH761="","",IFERROR(VALUE('query (10)'!AH761),""))</f>
        <v/>
      </c>
      <c r="AK761" s="38" t="str">
        <f>IF('query (10)'!AI761="","",TRIM('query (10)'!AI761))</f>
        <v/>
      </c>
      <c r="AL761" s="42">
        <f t="shared" si="55"/>
        <v>2026</v>
      </c>
      <c r="AM761" s="42" t="str">
        <f t="shared" si="56"/>
        <v>2026-01</v>
      </c>
      <c r="AN761" s="42" t="str">
        <f t="shared" ca="1" si="57"/>
        <v>ON_SCHEDULE</v>
      </c>
      <c r="AO761" s="42" t="str">
        <f t="shared" si="58"/>
        <v>GR-1069 | OUTER RING RACEWAY GRINDING MACHINE L | NB Grinding1 | FILTER | Time-based Maintenance | Mechanical | Inspection | Medium | Change silencer main air to cycle pm 1Y.
line Assembly | เจษฎา ผิวบาง</v>
      </c>
      <c r="AP761" s="42" t="str">
        <f>_xlfn.TEXTJOIN("; ",TRUE,IF(COUNTA('query (10)'!A761:AK761)&lt;=6,"NEAR_EMPTY_ROW",""),IF($K761="","MISSING_STATUS",""),IF(AND($K761="เสร็จสิ้น",$Z761=""),"DONE_NO_ACTUAL_DATE",""),IF(AND($I761="Condition-based Maintenance",$AH761=""),"CBM_NO_MEASUREMENT",""),IF(OR($X761="",$X761=0),"INVALID_PERIOD",""),IF(AND($AA761&lt;&gt;"",$AB761&lt;&gt;"",$AB761&lt;$AA761),"DATE_SEQUENCE_ERROR",""),IF(AND($AB761&lt;&gt;"",$AB761&gt;DATE(2030,12,31)),"DATE_OUTLIER",""),IF($C761="","MISSING_QRCODE",""),IF($J761="UNKNOWN","UNKNOWN_PM_TYPE",""),IF($L761="UNKNOWN","UNKNOWN_STATUS",""))</f>
        <v/>
      </c>
      <c r="AQ761" s="42" t="str">
        <f t="shared" si="59"/>
        <v>NO</v>
      </c>
    </row>
    <row r="762" spans="1:43" x14ac:dyDescent="0.3">
      <c r="A762" s="38">
        <f>IF('query (10)'!A762="","",'query (10)'!A762)</f>
        <v>913</v>
      </c>
      <c r="B762" s="38" t="str">
        <f>IF('query (10)'!B762="","",'query (10)'!B762)</f>
        <v/>
      </c>
      <c r="C762" s="38" t="str">
        <f>TRIM(UPPER('query (10)'!M762))</f>
        <v>GR-241</v>
      </c>
      <c r="D762" s="38" t="str">
        <f>TRIM(UPPER(IFERROR(_xlfn.TEXTBEFORE('query (10)'!L762,"("),'query (10)'!L762)))</f>
        <v>OUTER RING RACEWAY GRINDING M/C</v>
      </c>
      <c r="E762" s="38" t="str">
        <f>IFERROR(TRIM(UPPER(_xlfn.TEXTBEFORE(_xlfn.TEXTAFTER('query (10)'!L762,"("),")"))),"")</f>
        <v/>
      </c>
      <c r="F762" s="38" t="str">
        <f>TRIM('query (10)'!K762)</f>
        <v>WP Grinding1</v>
      </c>
      <c r="G762" s="38" t="str">
        <f>IF('query (10)'!J762="","",'query (10)'!J762)</f>
        <v>Filter</v>
      </c>
      <c r="H762" s="38" t="str">
        <f>TRIM(UPPER('query (10)'!J762))</f>
        <v>FILTER</v>
      </c>
      <c r="I762" s="38" t="str">
        <f>IF('query (10)'!F762="","",'query (10)'!F762)</f>
        <v>Time-based Maintenance</v>
      </c>
      <c r="J762" s="38" t="str">
        <f>IF('query (10)'!F762="","",IFERROR(INDEX(Cleaning_Rules!$B$14:$B$17,MATCH(TRIM('query (10)'!F762),Cleaning_Rules!$A$14:$A$17,0)),"UNKNOWN"))</f>
        <v>TBM</v>
      </c>
      <c r="K762" s="38" t="str">
        <f>IF('query (10)'!G762="","",'query (10)'!G762)</f>
        <v>เสร็จสิ้น</v>
      </c>
      <c r="L762" s="38" t="str">
        <f>IF('query (10)'!G762="","MISSING",IFERROR(INDEX(Cleaning_Rules!$B$5:$B$10,MATCH(TRIM('query (10)'!G762),Cleaning_Rules!$A$5:$A$10,0)),"UNKNOWN"))</f>
        <v>COMPLETED</v>
      </c>
      <c r="M762" s="38" t="str">
        <f>IF('query (10)'!I762="","",'query (10)'!I762)</f>
        <v>Mechanical</v>
      </c>
      <c r="N762" s="38" t="str">
        <f>IF('query (10)'!O762="","",'query (10)'!O762)</f>
        <v>Part Change</v>
      </c>
      <c r="O762" s="38" t="str">
        <f>IF('query (10)'!P762="","",'query (10)'!P762)</f>
        <v>Medium</v>
      </c>
      <c r="P762" s="38" t="str">
        <f>IF('query (10)'!N762="","",'query (10)'!N762)</f>
        <v>Change silencer main air to cycle pm 1Y.
line G2</v>
      </c>
      <c r="Q762" s="38" t="str">
        <f>TRIM('query (10)'!N762)</f>
        <v>Change silencer main air to cycle pm 1Y.
line G2</v>
      </c>
      <c r="R762" s="38" t="str">
        <f>TRIM(UPPER('query (10)'!R762))</f>
        <v/>
      </c>
      <c r="S762" s="38" t="str">
        <f>TRIM(UPPER('query (10)'!S762))</f>
        <v/>
      </c>
      <c r="T762" s="38" t="str">
        <f>IF('query (10)'!Q762="","",TRIM(UPPER('query (10)'!Q762)))</f>
        <v/>
      </c>
      <c r="U762" s="38" t="str">
        <f>IF('query (10)'!T762="","",'query (10)'!T762)</f>
        <v/>
      </c>
      <c r="V762" s="39" t="str">
        <f>IF('query (10)'!T762="","",IFERROR(VALUE('query (10)'!T762),""))</f>
        <v/>
      </c>
      <c r="W762" s="40">
        <f>IF('query (10)'!U762="","",'query (10)'!U762)</f>
        <v>0</v>
      </c>
      <c r="X762" s="39">
        <f>IF('query (10)'!V762="","",'query (10)'!V762)</f>
        <v>365</v>
      </c>
      <c r="Y762" s="41">
        <f>IF('query (10)'!W762="","",'query (10)'!W762)</f>
        <v>46049</v>
      </c>
      <c r="Z762" s="41" t="str">
        <f>IF('query (10)'!X762="","",'query (10)'!X762)</f>
        <v/>
      </c>
      <c r="AA762" s="41">
        <f>IF('query (10)'!Y762="","",'query (10)'!Y762)</f>
        <v>46049</v>
      </c>
      <c r="AB762" s="41">
        <f>IF('query (10)'!Z762="","",'query (10)'!Z762)</f>
        <v>46414</v>
      </c>
      <c r="AC762" s="38" t="str">
        <f>IF(OR('query (10)'!AA762="",COUNTIF(Cleaning_Rules!$A$21:$A$26,TRIM('query (10)'!AA762))&gt;0),"",TRIM('query (10)'!AA762))</f>
        <v/>
      </c>
      <c r="AD762" s="38" t="str">
        <f>IF('query (10)'!AB762="","",TRIM(IFERROR(_xlfn.TEXTBEFORE('query (10)'!AB762,"("),'query (10)'!AB762)))</f>
        <v/>
      </c>
      <c r="AE762" s="38" t="str">
        <f>IFERROR(LOWER(TRIM(_xlfn.TEXTBEFORE(_xlfn.TEXTAFTER('query (10)'!AB762,"("),")"))),"")</f>
        <v/>
      </c>
      <c r="AF762" s="38" t="str">
        <f>IF('query (10)'!AD762="","",TRIM('query (10)'!AD762))</f>
        <v>เจษฎา ผิวบาง</v>
      </c>
      <c r="AG762" s="38" t="str">
        <f>IF('query (10)'!AE762="","",TRIM('query (10)'!AE762))</f>
        <v>เจษฎา ผิวบาง</v>
      </c>
      <c r="AH762" s="38" t="str">
        <f>IF('query (10)'!AF762="","",IFERROR(VALUE('query (10)'!AF762),""))</f>
        <v/>
      </c>
      <c r="AI762" s="38" t="str">
        <f>IF('query (10)'!AG762="","",TRIM('query (10)'!AG762))</f>
        <v/>
      </c>
      <c r="AJ762" s="38" t="str">
        <f>IF('query (10)'!AH762="","",IFERROR(VALUE('query (10)'!AH762),""))</f>
        <v/>
      </c>
      <c r="AK762" s="38" t="str">
        <f>IF('query (10)'!AI762="","",TRIM('query (10)'!AI762))</f>
        <v/>
      </c>
      <c r="AL762" s="42">
        <f t="shared" si="55"/>
        <v>2026</v>
      </c>
      <c r="AM762" s="42" t="str">
        <f t="shared" si="56"/>
        <v>2026-01</v>
      </c>
      <c r="AN762" s="42" t="str">
        <f t="shared" ca="1" si="57"/>
        <v/>
      </c>
      <c r="AO762" s="42" t="str">
        <f t="shared" si="58"/>
        <v>GR-241 | OUTER RING RACEWAY GRINDING M/C | WP Grinding1 | FILTER | Time-based Maintenance | Mechanical | Part Change | Medium | Change silencer main air to cycle pm 1Y.
line G2 | เจษฎา ผิวบาง</v>
      </c>
      <c r="AP762" s="42" t="str">
        <f>_xlfn.TEXTJOIN("; ",TRUE,IF(COUNTA('query (10)'!A762:AK762)&lt;=6,"NEAR_EMPTY_ROW",""),IF($K762="","MISSING_STATUS",""),IF(AND($K762="เสร็จสิ้น",$Z762=""),"DONE_NO_ACTUAL_DATE",""),IF(AND($I762="Condition-based Maintenance",$AH762=""),"CBM_NO_MEASUREMENT",""),IF(OR($X762="",$X762=0),"INVALID_PERIOD",""),IF(AND($AA762&lt;&gt;"",$AB762&lt;&gt;"",$AB762&lt;$AA762),"DATE_SEQUENCE_ERROR",""),IF(AND($AB762&lt;&gt;"",$AB762&gt;DATE(2030,12,31)),"DATE_OUTLIER",""),IF($C762="","MISSING_QRCODE",""),IF($J762="UNKNOWN","UNKNOWN_PM_TYPE",""),IF($L762="UNKNOWN","UNKNOWN_STATUS",""))</f>
        <v>DONE_NO_ACTUAL_DATE</v>
      </c>
      <c r="AQ762" s="42" t="str">
        <f t="shared" si="59"/>
        <v>NO</v>
      </c>
    </row>
    <row r="763" spans="1:43" x14ac:dyDescent="0.3">
      <c r="A763" s="38">
        <f>IF('query (10)'!A763="","",'query (10)'!A763)</f>
        <v>914</v>
      </c>
      <c r="B763" s="38">
        <f>IF('query (10)'!B763="","",'query (10)'!B763)</f>
        <v>17848</v>
      </c>
      <c r="C763" s="38" t="str">
        <f>TRIM(UPPER('query (10)'!M763))</f>
        <v>GR-423</v>
      </c>
      <c r="D763" s="38" t="str">
        <f>TRIM(UPPER(IFERROR(_xlfn.TEXTBEFORE('query (10)'!L763,"("),'query (10)'!L763)))</f>
        <v>OUTER RING RACEWAY GRINDING MACHINE.</v>
      </c>
      <c r="E763" s="38" t="str">
        <f>IFERROR(TRIM(UPPER(_xlfn.TEXTBEFORE(_xlfn.TEXTAFTER('query (10)'!L763,"("),")"))),"")</f>
        <v/>
      </c>
      <c r="F763" s="38" t="str">
        <f>TRIM('query (10)'!K763)</f>
        <v>WP Grinding2</v>
      </c>
      <c r="G763" s="38" t="str">
        <f>IF('query (10)'!J763="","",'query (10)'!J763)</f>
        <v>Filter</v>
      </c>
      <c r="H763" s="38" t="str">
        <f>TRIM(UPPER('query (10)'!J763))</f>
        <v>FILTER</v>
      </c>
      <c r="I763" s="38" t="str">
        <f>IF('query (10)'!F763="","",'query (10)'!F763)</f>
        <v>Time-based Maintenance</v>
      </c>
      <c r="J763" s="38" t="str">
        <f>IF('query (10)'!F763="","",IFERROR(INDEX(Cleaning_Rules!$B$14:$B$17,MATCH(TRIM('query (10)'!F763),Cleaning_Rules!$A$14:$A$17,0)),"UNKNOWN"))</f>
        <v>TBM</v>
      </c>
      <c r="K763" s="38" t="str">
        <f>IF('query (10)'!G763="","",'query (10)'!G763)</f>
        <v>เสร็จสิ้น</v>
      </c>
      <c r="L763" s="38" t="str">
        <f>IF('query (10)'!G763="","MISSING",IFERROR(INDEX(Cleaning_Rules!$B$5:$B$10,MATCH(TRIM('query (10)'!G763),Cleaning_Rules!$A$5:$A$10,0)),"UNKNOWN"))</f>
        <v>COMPLETED</v>
      </c>
      <c r="M763" s="38" t="str">
        <f>IF('query (10)'!I763="","",'query (10)'!I763)</f>
        <v>Mechanical</v>
      </c>
      <c r="N763" s="38" t="str">
        <f>IF('query (10)'!O763="","",'query (10)'!O763)</f>
        <v>Part Change</v>
      </c>
      <c r="O763" s="38" t="str">
        <f>IF('query (10)'!P763="","",'query (10)'!P763)</f>
        <v>Medium</v>
      </c>
      <c r="P763" s="38" t="str">
        <f>IF('query (10)'!N763="","",'query (10)'!N763)</f>
        <v>Change silencer main air to cycle pm 1Y.
line G2</v>
      </c>
      <c r="Q763" s="38" t="str">
        <f>TRIM('query (10)'!N763)</f>
        <v>Change silencer main air to cycle pm 1Y.
line G2</v>
      </c>
      <c r="R763" s="38" t="str">
        <f>TRIM(UPPER('query (10)'!R763))</f>
        <v/>
      </c>
      <c r="S763" s="38" t="str">
        <f>TRIM(UPPER('query (10)'!S763))</f>
        <v/>
      </c>
      <c r="T763" s="38" t="str">
        <f>IF('query (10)'!Q763="","",TRIM(UPPER('query (10)'!Q763)))</f>
        <v/>
      </c>
      <c r="U763" s="38" t="str">
        <f>IF('query (10)'!T763="","",'query (10)'!T763)</f>
        <v/>
      </c>
      <c r="V763" s="39" t="str">
        <f>IF('query (10)'!T763="","",IFERROR(VALUE('query (10)'!T763),""))</f>
        <v/>
      </c>
      <c r="W763" s="40">
        <f>IF('query (10)'!U763="","",'query (10)'!U763)</f>
        <v>0</v>
      </c>
      <c r="X763" s="39">
        <f>IF('query (10)'!V763="","",'query (10)'!V763)</f>
        <v>365</v>
      </c>
      <c r="Y763" s="41">
        <f>IF('query (10)'!W763="","",'query (10)'!W763)</f>
        <v>46050</v>
      </c>
      <c r="Z763" s="41" t="str">
        <f>IF('query (10)'!X763="","",'query (10)'!X763)</f>
        <v/>
      </c>
      <c r="AA763" s="41">
        <f>IF('query (10)'!Y763="","",'query (10)'!Y763)</f>
        <v>46050</v>
      </c>
      <c r="AB763" s="41">
        <f>IF('query (10)'!Z763="","",'query (10)'!Z763)</f>
        <v>46430</v>
      </c>
      <c r="AC763" s="38" t="str">
        <f>IF(OR('query (10)'!AA763="",COUNTIF(Cleaning_Rules!$A$21:$A$26,TRIM('query (10)'!AA763))&gt;0),"",TRIM('query (10)'!AA763))</f>
        <v/>
      </c>
      <c r="AD763" s="38" t="str">
        <f>IF('query (10)'!AB763="","",TRIM(IFERROR(_xlfn.TEXTBEFORE('query (10)'!AB763,"("),'query (10)'!AB763)))</f>
        <v>เริ่มซ่อมงาน PM แล้ว รับผิดชอบโดย CHETSADA PHIWBANG</v>
      </c>
      <c r="AE763" s="38" t="str">
        <f>IFERROR(LOWER(TRIM(_xlfn.TEXTBEFORE(_xlfn.TEXTAFTER('query (10)'!AB763,"("),")"))),"")</f>
        <v>chetsada@nsk.com</v>
      </c>
      <c r="AF763" s="38" t="str">
        <f>IF('query (10)'!AD763="","",TRIM('query (10)'!AD763))</f>
        <v>เจษฎา ผิวบาง</v>
      </c>
      <c r="AG763" s="38" t="str">
        <f>IF('query (10)'!AE763="","",TRIM('query (10)'!AE763))</f>
        <v>เจษฎา ผิวบาง</v>
      </c>
      <c r="AH763" s="38" t="str">
        <f>IF('query (10)'!AF763="","",IFERROR(VALUE('query (10)'!AF763),""))</f>
        <v/>
      </c>
      <c r="AI763" s="38" t="str">
        <f>IF('query (10)'!AG763="","",TRIM('query (10)'!AG763))</f>
        <v/>
      </c>
      <c r="AJ763" s="38" t="str">
        <f>IF('query (10)'!AH763="","",IFERROR(VALUE('query (10)'!AH763),""))</f>
        <v/>
      </c>
      <c r="AK763" s="38" t="str">
        <f>IF('query (10)'!AI763="","",TRIM('query (10)'!AI763))</f>
        <v/>
      </c>
      <c r="AL763" s="42">
        <f t="shared" si="55"/>
        <v>2026</v>
      </c>
      <c r="AM763" s="42" t="str">
        <f t="shared" si="56"/>
        <v>2026-01</v>
      </c>
      <c r="AN763" s="42" t="str">
        <f t="shared" ca="1" si="57"/>
        <v/>
      </c>
      <c r="AO763" s="42" t="str">
        <f t="shared" si="58"/>
        <v>GR-423 | OUTER RING RACEWAY GRINDING MACHINE. | WP Grinding2 | FILTER | Time-based Maintenance | Mechanical | Part Change | Medium | Change silencer main air to cycle pm 1Y.
line G2 | เริ่มซ่อมงาน PM แล้ว รับผิดชอบโดย CHETSADA PHIWBANG | เจษฎา ผิวบาง</v>
      </c>
      <c r="AP763" s="42" t="str">
        <f>_xlfn.TEXTJOIN("; ",TRUE,IF(COUNTA('query (10)'!A763:AK763)&lt;=6,"NEAR_EMPTY_ROW",""),IF($K763="","MISSING_STATUS",""),IF(AND($K763="เสร็จสิ้น",$Z763=""),"DONE_NO_ACTUAL_DATE",""),IF(AND($I763="Condition-based Maintenance",$AH763=""),"CBM_NO_MEASUREMENT",""),IF(OR($X763="",$X763=0),"INVALID_PERIOD",""),IF(AND($AA763&lt;&gt;"",$AB763&lt;&gt;"",$AB763&lt;$AA763),"DATE_SEQUENCE_ERROR",""),IF(AND($AB763&lt;&gt;"",$AB763&gt;DATE(2030,12,31)),"DATE_OUTLIER",""),IF($C763="","MISSING_QRCODE",""),IF($J763="UNKNOWN","UNKNOWN_PM_TYPE",""),IF($L763="UNKNOWN","UNKNOWN_STATUS",""))</f>
        <v>DONE_NO_ACTUAL_DATE</v>
      </c>
      <c r="AQ763" s="42" t="str">
        <f t="shared" si="59"/>
        <v>NO</v>
      </c>
    </row>
    <row r="764" spans="1:43" x14ac:dyDescent="0.3">
      <c r="A764" s="38">
        <f>IF('query (10)'!A764="","",'query (10)'!A764)</f>
        <v>915</v>
      </c>
      <c r="B764" s="38">
        <f>IF('query (10)'!B764="","",'query (10)'!B764)</f>
        <v>17838</v>
      </c>
      <c r="C764" s="38" t="str">
        <f>TRIM(UPPER('query (10)'!M764))</f>
        <v>GR-223</v>
      </c>
      <c r="D764" s="38" t="str">
        <f>TRIM(UPPER(IFERROR(_xlfn.TEXTBEFORE('query (10)'!L764,"("),'query (10)'!L764)))</f>
        <v>OUTER RING RACEWAY SUPER FINISH M/C</v>
      </c>
      <c r="E764" s="38" t="str">
        <f>IFERROR(TRIM(UPPER(_xlfn.TEXTBEFORE(_xlfn.TEXTAFTER('query (10)'!L764,"("),")"))),"")</f>
        <v/>
      </c>
      <c r="F764" s="38" t="str">
        <f>TRIM('query (10)'!K764)</f>
        <v>SB2</v>
      </c>
      <c r="G764" s="38" t="str">
        <f>IF('query (10)'!J764="","",'query (10)'!J764)</f>
        <v>pressur roll unit</v>
      </c>
      <c r="H764" s="38" t="str">
        <f>TRIM(UPPER('query (10)'!J764))</f>
        <v>PRESSUR ROLL UNIT</v>
      </c>
      <c r="I764" s="38" t="str">
        <f>IF('query (10)'!F764="","",'query (10)'!F764)</f>
        <v>Time-based Maintenance</v>
      </c>
      <c r="J764" s="38" t="str">
        <f>IF('query (10)'!F764="","",IFERROR(INDEX(Cleaning_Rules!$B$14:$B$17,MATCH(TRIM('query (10)'!F764),Cleaning_Rules!$A$14:$A$17,0)),"UNKNOWN"))</f>
        <v>TBM</v>
      </c>
      <c r="K764" s="38" t="str">
        <f>IF('query (10)'!G764="","",'query (10)'!G764)</f>
        <v>เสร็จสิ้น</v>
      </c>
      <c r="L764" s="38" t="str">
        <f>IF('query (10)'!G764="","MISSING",IFERROR(INDEX(Cleaning_Rules!$B$5:$B$10,MATCH(TRIM('query (10)'!G764),Cleaning_Rules!$A$5:$A$10,0)),"UNKNOWN"))</f>
        <v>COMPLETED</v>
      </c>
      <c r="M764" s="38" t="str">
        <f>IF('query (10)'!I764="","",'query (10)'!I764)</f>
        <v>Mechanical</v>
      </c>
      <c r="N764" s="38" t="str">
        <f>IF('query (10)'!O764="","",'query (10)'!O764)</f>
        <v>Part Change</v>
      </c>
      <c r="O764" s="38" t="str">
        <f>IF('query (10)'!P764="","",'query (10)'!P764)</f>
        <v>Medium</v>
      </c>
      <c r="P764" s="38" t="str">
        <f>IF('query (10)'!N764="","",'query (10)'!N764)</f>
        <v xml:space="preserve">repair unit pressur roll </v>
      </c>
      <c r="Q764" s="38" t="str">
        <f>TRIM('query (10)'!N764)</f>
        <v>repair unit pressur roll</v>
      </c>
      <c r="R764" s="38" t="str">
        <f>TRIM(UPPER('query (10)'!R764))</f>
        <v/>
      </c>
      <c r="S764" s="38" t="str">
        <f>TRIM(UPPER('query (10)'!S764))</f>
        <v/>
      </c>
      <c r="T764" s="38" t="str">
        <f>IF('query (10)'!Q764="","",TRIM(UPPER('query (10)'!Q764)))</f>
        <v/>
      </c>
      <c r="U764" s="38" t="str">
        <f>IF('query (10)'!T764="","",'query (10)'!T764)</f>
        <v/>
      </c>
      <c r="V764" s="39" t="str">
        <f>IF('query (10)'!T764="","",IFERROR(VALUE('query (10)'!T764),""))</f>
        <v/>
      </c>
      <c r="W764" s="40">
        <f>IF('query (10)'!U764="","",'query (10)'!U764)</f>
        <v>0</v>
      </c>
      <c r="X764" s="39">
        <f>IF('query (10)'!V764="","",'query (10)'!V764)</f>
        <v>1</v>
      </c>
      <c r="Y764" s="41">
        <f>IF('query (10)'!W764="","",'query (10)'!W764)</f>
        <v>46039</v>
      </c>
      <c r="Z764" s="41">
        <f>IF('query (10)'!X764="","",'query (10)'!X764)</f>
        <v>46069</v>
      </c>
      <c r="AA764" s="41">
        <f>IF('query (10)'!Y764="","",'query (10)'!Y764)</f>
        <v>46069</v>
      </c>
      <c r="AB764" s="41">
        <f>IF('query (10)'!Z764="","",'query (10)'!Z764)</f>
        <v>46070</v>
      </c>
      <c r="AC764" s="38" t="str">
        <f>IF(OR('query (10)'!AA764="",COUNTIF(Cleaning_Rules!$A$21:$A$26,TRIM('query (10)'!AA764))&gt;0),"",TRIM('query (10)'!AA764))</f>
        <v/>
      </c>
      <c r="AD764" s="38" t="str">
        <f>IF('query (10)'!AB764="","",TRIM(IFERROR(_xlfn.TEXTBEFORE('query (10)'!AB764,"("),'query (10)'!AB764)))</f>
        <v>เริ่มซ่อมงาน PM แล้ว รับผิดชอบโดย PUCHIT KULSEREE</v>
      </c>
      <c r="AE764" s="38" t="str">
        <f>IFERROR(LOWER(TRIM(_xlfn.TEXTBEFORE(_xlfn.TEXTAFTER('query (10)'!AB764,"("),")"))),"")</f>
        <v>puchit@nsk.com</v>
      </c>
      <c r="AF764" s="38" t="str">
        <f>IF('query (10)'!AD764="","",TRIM('query (10)'!AD764))</f>
        <v>ภูชิต กุลเสรี</v>
      </c>
      <c r="AG764" s="38" t="str">
        <f>IF('query (10)'!AE764="","",TRIM('query (10)'!AE764))</f>
        <v>จักรภัทร โคตรสมบัติ</v>
      </c>
      <c r="AH764" s="38" t="str">
        <f>IF('query (10)'!AF764="","",IFERROR(VALUE('query (10)'!AF764),""))</f>
        <v/>
      </c>
      <c r="AI764" s="38" t="str">
        <f>IF('query (10)'!AG764="","",TRIM('query (10)'!AG764))</f>
        <v/>
      </c>
      <c r="AJ764" s="38" t="str">
        <f>IF('query (10)'!AH764="","",IFERROR(VALUE('query (10)'!AH764),""))</f>
        <v/>
      </c>
      <c r="AK764" s="38" t="str">
        <f>IF('query (10)'!AI764="","",TRIM('query (10)'!AI764))</f>
        <v/>
      </c>
      <c r="AL764" s="42">
        <f t="shared" si="55"/>
        <v>2026</v>
      </c>
      <c r="AM764" s="42" t="str">
        <f t="shared" si="56"/>
        <v>2026-01</v>
      </c>
      <c r="AN764" s="42" t="str">
        <f t="shared" ca="1" si="57"/>
        <v/>
      </c>
      <c r="AO764" s="42" t="str">
        <f t="shared" si="58"/>
        <v>GR-223 | OUTER RING RACEWAY SUPER FINISH M/C | SB2 | PRESSUR ROLL UNIT | Time-based Maintenance | Mechanical | Part Change | Medium | repair unit pressur roll | เริ่มซ่อมงาน PM แล้ว รับผิดชอบโดย PUCHIT KULSEREE | จักรภัทร โคตรสมบัติ</v>
      </c>
      <c r="AP764" s="42" t="str">
        <f>_xlfn.TEXTJOIN("; ",TRUE,IF(COUNTA('query (10)'!A764:AK764)&lt;=6,"NEAR_EMPTY_ROW",""),IF($K764="","MISSING_STATUS",""),IF(AND($K764="เสร็จสิ้น",$Z764=""),"DONE_NO_ACTUAL_DATE",""),IF(AND($I764="Condition-based Maintenance",$AH764=""),"CBM_NO_MEASUREMENT",""),IF(OR($X764="",$X764=0),"INVALID_PERIOD",""),IF(AND($AA764&lt;&gt;"",$AB764&lt;&gt;"",$AB764&lt;$AA764),"DATE_SEQUENCE_ERROR",""),IF(AND($AB764&lt;&gt;"",$AB764&gt;DATE(2030,12,31)),"DATE_OUTLIER",""),IF($C764="","MISSING_QRCODE",""),IF($J764="UNKNOWN","UNKNOWN_PM_TYPE",""),IF($L764="UNKNOWN","UNKNOWN_STATUS",""))</f>
        <v/>
      </c>
      <c r="AQ764" s="42" t="str">
        <f t="shared" si="59"/>
        <v>NO</v>
      </c>
    </row>
    <row r="765" spans="1:43" x14ac:dyDescent="0.3">
      <c r="A765" s="38">
        <f>IF('query (10)'!A765="","",'query (10)'!A765)</f>
        <v>916</v>
      </c>
      <c r="B765" s="38">
        <f>IF('query (10)'!B765="","",'query (10)'!B765)</f>
        <v>18219</v>
      </c>
      <c r="C765" s="38" t="str">
        <f>TRIM(UPPER('query (10)'!M765))</f>
        <v>GR-217</v>
      </c>
      <c r="D765" s="38" t="str">
        <f>TRIM(UPPER(IFERROR(_xlfn.TEXTBEFORE('query (10)'!L765,"("),'query (10)'!L765)))</f>
        <v>INNER RING RACEWAY SUPER FINISH M/C</v>
      </c>
      <c r="E765" s="38" t="str">
        <f>IFERROR(TRIM(UPPER(_xlfn.TEXTBEFORE(_xlfn.TEXTAFTER('query (10)'!L765,"("),")"))),"")</f>
        <v/>
      </c>
      <c r="F765" s="38" t="str">
        <f>TRIM('query (10)'!K765)</f>
        <v>SB2</v>
      </c>
      <c r="G765" s="38" t="str">
        <f>IF('query (10)'!J765="","",'query (10)'!J765)</f>
        <v>pressur roll unit</v>
      </c>
      <c r="H765" s="38" t="str">
        <f>TRIM(UPPER('query (10)'!J765))</f>
        <v>PRESSUR ROLL UNIT</v>
      </c>
      <c r="I765" s="38" t="str">
        <f>IF('query (10)'!F765="","",'query (10)'!F765)</f>
        <v>Time-based Maintenance</v>
      </c>
      <c r="J765" s="38" t="str">
        <f>IF('query (10)'!F765="","",IFERROR(INDEX(Cleaning_Rules!$B$14:$B$17,MATCH(TRIM('query (10)'!F765),Cleaning_Rules!$A$14:$A$17,0)),"UNKNOWN"))</f>
        <v>TBM</v>
      </c>
      <c r="K765" s="38" t="str">
        <f>IF('query (10)'!G765="","",'query (10)'!G765)</f>
        <v>เสร็จสิ้น</v>
      </c>
      <c r="L765" s="38" t="str">
        <f>IF('query (10)'!G765="","MISSING",IFERROR(INDEX(Cleaning_Rules!$B$5:$B$10,MATCH(TRIM('query (10)'!G765),Cleaning_Rules!$A$5:$A$10,0)),"UNKNOWN"))</f>
        <v>COMPLETED</v>
      </c>
      <c r="M765" s="38" t="str">
        <f>IF('query (10)'!I765="","",'query (10)'!I765)</f>
        <v>Mechanical</v>
      </c>
      <c r="N765" s="38" t="str">
        <f>IF('query (10)'!O765="","",'query (10)'!O765)</f>
        <v>Part Change</v>
      </c>
      <c r="O765" s="38" t="str">
        <f>IF('query (10)'!P765="","",'query (10)'!P765)</f>
        <v>Medium</v>
      </c>
      <c r="P765" s="38" t="str">
        <f>IF('query (10)'!N765="","",'query (10)'!N765)</f>
        <v>repair unit pressur roll</v>
      </c>
      <c r="Q765" s="38" t="str">
        <f>TRIM('query (10)'!N765)</f>
        <v>repair unit pressur roll</v>
      </c>
      <c r="R765" s="38" t="str">
        <f>TRIM(UPPER('query (10)'!R765))</f>
        <v/>
      </c>
      <c r="S765" s="38" t="str">
        <f>TRIM(UPPER('query (10)'!S765))</f>
        <v/>
      </c>
      <c r="T765" s="38" t="str">
        <f>IF('query (10)'!Q765="","",TRIM(UPPER('query (10)'!Q765)))</f>
        <v/>
      </c>
      <c r="U765" s="38" t="str">
        <f>IF('query (10)'!T765="","",'query (10)'!T765)</f>
        <v/>
      </c>
      <c r="V765" s="39" t="str">
        <f>IF('query (10)'!T765="","",IFERROR(VALUE('query (10)'!T765),""))</f>
        <v/>
      </c>
      <c r="W765" s="40">
        <f>IF('query (10)'!U765="","",'query (10)'!U765)</f>
        <v>0</v>
      </c>
      <c r="X765" s="39">
        <f>IF('query (10)'!V765="","",'query (10)'!V765)</f>
        <v>1</v>
      </c>
      <c r="Y765" s="41">
        <f>IF('query (10)'!W765="","",'query (10)'!W765)</f>
        <v>46039</v>
      </c>
      <c r="Z765" s="41">
        <f>IF('query (10)'!X765="","",'query (10)'!X765)</f>
        <v>46065</v>
      </c>
      <c r="AA765" s="41">
        <f>IF('query (10)'!Y765="","",'query (10)'!Y765)</f>
        <v>46065</v>
      </c>
      <c r="AB765" s="41">
        <f>IF('query (10)'!Z765="","",'query (10)'!Z765)</f>
        <v>46066</v>
      </c>
      <c r="AC765" s="38" t="str">
        <f>IF(OR('query (10)'!AA765="",COUNTIF(Cleaning_Rules!$A$21:$A$26,TRIM('query (10)'!AA765))&gt;0),"",TRIM('query (10)'!AA765))</f>
        <v/>
      </c>
      <c r="AD765" s="38" t="str">
        <f>IF('query (10)'!AB765="","",TRIM(IFERROR(_xlfn.TEXTBEFORE('query (10)'!AB765,"("),'query (10)'!AB765)))</f>
        <v/>
      </c>
      <c r="AE765" s="38" t="str">
        <f>IFERROR(LOWER(TRIM(_xlfn.TEXTBEFORE(_xlfn.TEXTAFTER('query (10)'!AB765,"("),")"))),"")</f>
        <v/>
      </c>
      <c r="AF765" s="38" t="str">
        <f>IF('query (10)'!AD765="","",TRIM('query (10)'!AD765))</f>
        <v>ภูชิต กุลเสรี</v>
      </c>
      <c r="AG765" s="38" t="str">
        <f>IF('query (10)'!AE765="","",TRIM('query (10)'!AE765))</f>
        <v>คุณานนต์ ปารวัณวงศ์</v>
      </c>
      <c r="AH765" s="38" t="str">
        <f>IF('query (10)'!AF765="","",IFERROR(VALUE('query (10)'!AF765),""))</f>
        <v/>
      </c>
      <c r="AI765" s="38" t="str">
        <f>IF('query (10)'!AG765="","",TRIM('query (10)'!AG765))</f>
        <v/>
      </c>
      <c r="AJ765" s="38" t="str">
        <f>IF('query (10)'!AH765="","",IFERROR(VALUE('query (10)'!AH765),""))</f>
        <v/>
      </c>
      <c r="AK765" s="38" t="str">
        <f>IF('query (10)'!AI765="","",TRIM('query (10)'!AI765))</f>
        <v/>
      </c>
      <c r="AL765" s="42">
        <f t="shared" si="55"/>
        <v>2026</v>
      </c>
      <c r="AM765" s="42" t="str">
        <f t="shared" si="56"/>
        <v>2026-01</v>
      </c>
      <c r="AN765" s="42" t="str">
        <f t="shared" ca="1" si="57"/>
        <v/>
      </c>
      <c r="AO765" s="42" t="str">
        <f t="shared" si="58"/>
        <v>GR-217 | INNER RING RACEWAY SUPER FINISH M/C | SB2 | PRESSUR ROLL UNIT | Time-based Maintenance | Mechanical | Part Change | Medium | repair unit pressur roll | คุณานนต์ ปารวัณวงศ์</v>
      </c>
      <c r="AP765" s="42" t="str">
        <f>_xlfn.TEXTJOIN("; ",TRUE,IF(COUNTA('query (10)'!A765:AK765)&lt;=6,"NEAR_EMPTY_ROW",""),IF($K765="","MISSING_STATUS",""),IF(AND($K765="เสร็จสิ้น",$Z765=""),"DONE_NO_ACTUAL_DATE",""),IF(AND($I765="Condition-based Maintenance",$AH765=""),"CBM_NO_MEASUREMENT",""),IF(OR($X765="",$X765=0),"INVALID_PERIOD",""),IF(AND($AA765&lt;&gt;"",$AB765&lt;&gt;"",$AB765&lt;$AA765),"DATE_SEQUENCE_ERROR",""),IF(AND($AB765&lt;&gt;"",$AB765&gt;DATE(2030,12,31)),"DATE_OUTLIER",""),IF($C765="","MISSING_QRCODE",""),IF($J765="UNKNOWN","UNKNOWN_PM_TYPE",""),IF($L765="UNKNOWN","UNKNOWN_STATUS",""))</f>
        <v/>
      </c>
      <c r="AQ765" s="42" t="str">
        <f t="shared" si="59"/>
        <v>NO</v>
      </c>
    </row>
    <row r="766" spans="1:43" x14ac:dyDescent="0.3">
      <c r="A766" s="38">
        <f>IF('query (10)'!A766="","",'query (10)'!A766)</f>
        <v>917</v>
      </c>
      <c r="B766" s="38">
        <f>IF('query (10)'!B766="","",'query (10)'!B766)</f>
        <v>17968</v>
      </c>
      <c r="C766" s="38" t="str">
        <f>TRIM(UPPER('query (10)'!M766))</f>
        <v>GR-1169</v>
      </c>
      <c r="D766" s="38" t="str">
        <f>TRIM(UPPER(IFERROR(_xlfn.TEXTBEFORE('query (10)'!L766,"("),'query (10)'!L766)))</f>
        <v>OUTER RING RACEWAY GRINDING MACHINE</v>
      </c>
      <c r="E766" s="38" t="str">
        <f>IFERROR(TRIM(UPPER(_xlfn.TEXTBEFORE(_xlfn.TEXTAFTER('query (10)'!L766,"("),")"))),"")</f>
        <v/>
      </c>
      <c r="F766" s="38" t="str">
        <f>TRIM('query (10)'!K766)</f>
        <v>CR2</v>
      </c>
      <c r="G766" s="38" t="str">
        <f>IF('query (10)'!J766="","",'query (10)'!J766)</f>
        <v>Dresser</v>
      </c>
      <c r="H766" s="38" t="str">
        <f>TRIM(UPPER('query (10)'!J766))</f>
        <v>DRESSER</v>
      </c>
      <c r="I766" s="38" t="str">
        <f>IF('query (10)'!F766="","",'query (10)'!F766)</f>
        <v>Time-based Maintenance</v>
      </c>
      <c r="J766" s="38" t="str">
        <f>IF('query (10)'!F766="","",IFERROR(INDEX(Cleaning_Rules!$B$14:$B$17,MATCH(TRIM('query (10)'!F766),Cleaning_Rules!$A$14:$A$17,0)),"UNKNOWN"))</f>
        <v>TBM</v>
      </c>
      <c r="K766" s="38" t="str">
        <f>IF('query (10)'!G766="","",'query (10)'!G766)</f>
        <v>เสร็จสิ้น</v>
      </c>
      <c r="L766" s="38" t="str">
        <f>IF('query (10)'!G766="","MISSING",IFERROR(INDEX(Cleaning_Rules!$B$5:$B$10,MATCH(TRIM('query (10)'!G766),Cleaning_Rules!$A$5:$A$10,0)),"UNKNOWN"))</f>
        <v>COMPLETED</v>
      </c>
      <c r="M766" s="38" t="str">
        <f>IF('query (10)'!I766="","",'query (10)'!I766)</f>
        <v>Mechanical</v>
      </c>
      <c r="N766" s="38" t="str">
        <f>IF('query (10)'!O766="","",'query (10)'!O766)</f>
        <v>Part Change</v>
      </c>
      <c r="O766" s="38" t="str">
        <f>IF('query (10)'!P766="","",'query (10)'!P766)</f>
        <v>Medium</v>
      </c>
      <c r="P766" s="38" t="str">
        <f>IF('query (10)'!N766="","",'query (10)'!N766)</f>
        <v>Reapair cylinder dresser up - down</v>
      </c>
      <c r="Q766" s="38" t="str">
        <f>TRIM('query (10)'!N766)</f>
        <v>Reapair cylinder dresser up - down</v>
      </c>
      <c r="R766" s="38" t="str">
        <f>TRIM(UPPER('query (10)'!R766))</f>
        <v/>
      </c>
      <c r="S766" s="38" t="str">
        <f>TRIM(UPPER('query (10)'!S766))</f>
        <v/>
      </c>
      <c r="T766" s="38" t="str">
        <f>IF('query (10)'!Q766="","",TRIM(UPPER('query (10)'!Q766)))</f>
        <v/>
      </c>
      <c r="U766" s="38" t="str">
        <f>IF('query (10)'!T766="","",'query (10)'!T766)</f>
        <v/>
      </c>
      <c r="V766" s="39" t="str">
        <f>IF('query (10)'!T766="","",IFERROR(VALUE('query (10)'!T766),""))</f>
        <v/>
      </c>
      <c r="W766" s="40">
        <f>IF('query (10)'!U766="","",'query (10)'!U766)</f>
        <v>0</v>
      </c>
      <c r="X766" s="39">
        <f>IF('query (10)'!V766="","",'query (10)'!V766)</f>
        <v>720</v>
      </c>
      <c r="Y766" s="41">
        <f>IF('query (10)'!W766="","",'query (10)'!W766)</f>
        <v>46059</v>
      </c>
      <c r="Z766" s="41">
        <f>IF('query (10)'!X766="","",'query (10)'!X766)</f>
        <v>46062</v>
      </c>
      <c r="AA766" s="41">
        <f>IF('query (10)'!Y766="","",'query (10)'!Y766)</f>
        <v>46062</v>
      </c>
      <c r="AB766" s="41">
        <f>IF('query (10)'!Z766="","",'query (10)'!Z766)</f>
        <v>46782</v>
      </c>
      <c r="AC766" s="38" t="str">
        <f>IF(OR('query (10)'!AA766="",COUNTIF(Cleaning_Rules!$A$21:$A$26,TRIM('query (10)'!AA766))&gt;0),"",TRIM('query (10)'!AA766))</f>
        <v>Part model DK112.5/P12.5/P16/P39/G40</v>
      </c>
      <c r="AD766" s="38" t="str">
        <f>IF('query (10)'!AB766="","",TRIM(IFERROR(_xlfn.TEXTBEFORE('query (10)'!AB766,"("),'query (10)'!AB766)))</f>
        <v>เริ่มซ่อมงาน PM แล้ว รับผิดชอบโดย PAHLA SEEDANG</v>
      </c>
      <c r="AE766" s="38" t="str">
        <f>IFERROR(LOWER(TRIM(_xlfn.TEXTBEFORE(_xlfn.TEXTAFTER('query (10)'!AB766,"("),")"))),"")</f>
        <v>pahla@nsk.com</v>
      </c>
      <c r="AF766" s="38" t="str">
        <f>IF('query (10)'!AD766="","",TRIM('query (10)'!AD766))</f>
        <v>ผะหลา สีแดง</v>
      </c>
      <c r="AG766" s="38" t="str">
        <f>IF('query (10)'!AE766="","",TRIM('query (10)'!AE766))</f>
        <v>ผะหลา สีแดง</v>
      </c>
      <c r="AH766" s="38" t="str">
        <f>IF('query (10)'!AF766="","",IFERROR(VALUE('query (10)'!AF766),""))</f>
        <v/>
      </c>
      <c r="AI766" s="38" t="str">
        <f>IF('query (10)'!AG766="","",TRIM('query (10)'!AG766))</f>
        <v/>
      </c>
      <c r="AJ766" s="38" t="str">
        <f>IF('query (10)'!AH766="","",IFERROR(VALUE('query (10)'!AH766),""))</f>
        <v/>
      </c>
      <c r="AK766" s="38" t="str">
        <f>IF('query (10)'!AI766="","",TRIM('query (10)'!AI766))</f>
        <v/>
      </c>
      <c r="AL766" s="42">
        <f t="shared" si="55"/>
        <v>2026</v>
      </c>
      <c r="AM766" s="42" t="str">
        <f t="shared" si="56"/>
        <v>2026-02</v>
      </c>
      <c r="AN766" s="42" t="str">
        <f t="shared" ca="1" si="57"/>
        <v/>
      </c>
      <c r="AO766" s="42" t="str">
        <f t="shared" si="58"/>
        <v>GR-1169 | OUTER RING RACEWAY GRINDING MACHINE | CR2 | DRESSER | Time-based Maintenance | Mechanical | Part Change | Medium | Reapair cylinder dresser up - down | Part model DK112.5/P12.5/P16/P39/G40 | เริ่มซ่อมงาน PM แล้ว รับผิดชอบโดย PAHLA SEEDANG | ผะหลา สีแดง</v>
      </c>
      <c r="AP766" s="42" t="str">
        <f>_xlfn.TEXTJOIN("; ",TRUE,IF(COUNTA('query (10)'!A766:AK766)&lt;=6,"NEAR_EMPTY_ROW",""),IF($K766="","MISSING_STATUS",""),IF(AND($K766="เสร็จสิ้น",$Z766=""),"DONE_NO_ACTUAL_DATE",""),IF(AND($I766="Condition-based Maintenance",$AH766=""),"CBM_NO_MEASUREMENT",""),IF(OR($X766="",$X766=0),"INVALID_PERIOD",""),IF(AND($AA766&lt;&gt;"",$AB766&lt;&gt;"",$AB766&lt;$AA766),"DATE_SEQUENCE_ERROR",""),IF(AND($AB766&lt;&gt;"",$AB766&gt;DATE(2030,12,31)),"DATE_OUTLIER",""),IF($C766="","MISSING_QRCODE",""),IF($J766="UNKNOWN","UNKNOWN_PM_TYPE",""),IF($L766="UNKNOWN","UNKNOWN_STATUS",""))</f>
        <v/>
      </c>
      <c r="AQ766" s="42" t="str">
        <f t="shared" si="59"/>
        <v>NO</v>
      </c>
    </row>
    <row r="767" spans="1:43" x14ac:dyDescent="0.3">
      <c r="A767" s="38">
        <f>IF('query (10)'!A767="","",'query (10)'!A767)</f>
        <v>918</v>
      </c>
      <c r="B767" s="38">
        <f>IF('query (10)'!B767="","",'query (10)'!B767)</f>
        <v>17967</v>
      </c>
      <c r="C767" s="38" t="str">
        <f>TRIM(UPPER('query (10)'!M767))</f>
        <v>GR-1169</v>
      </c>
      <c r="D767" s="38" t="str">
        <f>TRIM(UPPER(IFERROR(_xlfn.TEXTBEFORE('query (10)'!L767,"("),'query (10)'!L767)))</f>
        <v>OUTER RING RACEWAY GRINDING MACHINE</v>
      </c>
      <c r="E767" s="38" t="str">
        <f>IFERROR(TRIM(UPPER(_xlfn.TEXTBEFORE(_xlfn.TEXTAFTER('query (10)'!L767,"("),")"))),"")</f>
        <v/>
      </c>
      <c r="F767" s="38" t="str">
        <f>TRIM('query (10)'!K767)</f>
        <v>CR2</v>
      </c>
      <c r="G767" s="38" t="str">
        <f>IF('query (10)'!J767="","",'query (10)'!J767)</f>
        <v>Dresser</v>
      </c>
      <c r="H767" s="38" t="str">
        <f>TRIM(UPPER('query (10)'!J767))</f>
        <v>DRESSER</v>
      </c>
      <c r="I767" s="38" t="str">
        <f>IF('query (10)'!F767="","",'query (10)'!F767)</f>
        <v>Time-based Maintenance</v>
      </c>
      <c r="J767" s="38" t="str">
        <f>IF('query (10)'!F767="","",IFERROR(INDEX(Cleaning_Rules!$B$14:$B$17,MATCH(TRIM('query (10)'!F767),Cleaning_Rules!$A$14:$A$17,0)),"UNKNOWN"))</f>
        <v>TBM</v>
      </c>
      <c r="K767" s="38" t="str">
        <f>IF('query (10)'!G767="","",'query (10)'!G767)</f>
        <v>เสร็จสิ้น</v>
      </c>
      <c r="L767" s="38" t="str">
        <f>IF('query (10)'!G767="","MISSING",IFERROR(INDEX(Cleaning_Rules!$B$5:$B$10,MATCH(TRIM('query (10)'!G767),Cleaning_Rules!$A$5:$A$10,0)),"UNKNOWN"))</f>
        <v>COMPLETED</v>
      </c>
      <c r="M767" s="38" t="str">
        <f>IF('query (10)'!I767="","",'query (10)'!I767)</f>
        <v>Mechanical</v>
      </c>
      <c r="N767" s="38" t="str">
        <f>IF('query (10)'!O767="","",'query (10)'!O767)</f>
        <v>Part Change</v>
      </c>
      <c r="O767" s="38" t="str">
        <f>IF('query (10)'!P767="","",'query (10)'!P767)</f>
        <v>Medium</v>
      </c>
      <c r="P767" s="38" t="str">
        <f>IF('query (10)'!N767="","",'query (10)'!N767)</f>
        <v xml:space="preserve">Reapair Table dresser </v>
      </c>
      <c r="Q767" s="38" t="str">
        <f>TRIM('query (10)'!N767)</f>
        <v>Reapair Table dresser</v>
      </c>
      <c r="R767" s="38" t="str">
        <f>TRIM(UPPER('query (10)'!R767))</f>
        <v/>
      </c>
      <c r="S767" s="38" t="str">
        <f>TRIM(UPPER('query (10)'!S767))</f>
        <v/>
      </c>
      <c r="T767" s="38" t="str">
        <f>IF('query (10)'!Q767="","",TRIM(UPPER('query (10)'!Q767)))</f>
        <v/>
      </c>
      <c r="U767" s="38" t="str">
        <f>IF('query (10)'!T767="","",'query (10)'!T767)</f>
        <v/>
      </c>
      <c r="V767" s="39" t="str">
        <f>IF('query (10)'!T767="","",IFERROR(VALUE('query (10)'!T767),""))</f>
        <v/>
      </c>
      <c r="W767" s="40">
        <f>IF('query (10)'!U767="","",'query (10)'!U767)</f>
        <v>0</v>
      </c>
      <c r="X767" s="39">
        <f>IF('query (10)'!V767="","",'query (10)'!V767)</f>
        <v>1080</v>
      </c>
      <c r="Y767" s="41">
        <f>IF('query (10)'!W767="","",'query (10)'!W767)</f>
        <v>46059</v>
      </c>
      <c r="Z767" s="41">
        <f>IF('query (10)'!X767="","",'query (10)'!X767)</f>
        <v>46062</v>
      </c>
      <c r="AA767" s="41">
        <f>IF('query (10)'!Y767="","",'query (10)'!Y767)</f>
        <v>46062</v>
      </c>
      <c r="AB767" s="41">
        <f>IF('query (10)'!Z767="","",'query (10)'!Z767)</f>
        <v>47142</v>
      </c>
      <c r="AC767" s="38" t="str">
        <f>IF(OR('query (10)'!AA767="",COUNTIF(Cleaning_Rules!$A$21:$A$26,TRIM('query (10)'!AA767))&gt;0),"",TRIM('query (10)'!AA767))</f>
        <v>Part model 
HR30206J / Seal VC12183</v>
      </c>
      <c r="AD767" s="38" t="str">
        <f>IF('query (10)'!AB767="","",TRIM(IFERROR(_xlfn.TEXTBEFORE('query (10)'!AB767,"("),'query (10)'!AB767)))</f>
        <v>เริ่มซ่อมงาน PM แล้ว รับผิดชอบโดย PAHLA SEEDANG</v>
      </c>
      <c r="AE767" s="38" t="str">
        <f>IFERROR(LOWER(TRIM(_xlfn.TEXTBEFORE(_xlfn.TEXTAFTER('query (10)'!AB767,"("),")"))),"")</f>
        <v>pahla@nsk.com</v>
      </c>
      <c r="AF767" s="38" t="str">
        <f>IF('query (10)'!AD767="","",TRIM('query (10)'!AD767))</f>
        <v>ผะหลา สีแดง</v>
      </c>
      <c r="AG767" s="38" t="str">
        <f>IF('query (10)'!AE767="","",TRIM('query (10)'!AE767))</f>
        <v>ผะหลา สีแดง</v>
      </c>
      <c r="AH767" s="38" t="str">
        <f>IF('query (10)'!AF767="","",IFERROR(VALUE('query (10)'!AF767),""))</f>
        <v/>
      </c>
      <c r="AI767" s="38" t="str">
        <f>IF('query (10)'!AG767="","",TRIM('query (10)'!AG767))</f>
        <v/>
      </c>
      <c r="AJ767" s="38" t="str">
        <f>IF('query (10)'!AH767="","",IFERROR(VALUE('query (10)'!AH767),""))</f>
        <v/>
      </c>
      <c r="AK767" s="38" t="str">
        <f>IF('query (10)'!AI767="","",TRIM('query (10)'!AI767))</f>
        <v/>
      </c>
      <c r="AL767" s="42">
        <f t="shared" si="55"/>
        <v>2026</v>
      </c>
      <c r="AM767" s="42" t="str">
        <f t="shared" si="56"/>
        <v>2026-02</v>
      </c>
      <c r="AN767" s="42" t="str">
        <f t="shared" ca="1" si="57"/>
        <v/>
      </c>
      <c r="AO767" s="42" t="str">
        <f t="shared" si="58"/>
        <v>GR-1169 | OUTER RING RACEWAY GRINDING MACHINE | CR2 | DRESSER | Time-based Maintenance | Mechanical | Part Change | Medium | Reapair Table dresser | Part model 
HR30206J / Seal VC12183 | เริ่มซ่อมงาน PM แล้ว รับผิดชอบโดย PAHLA SEEDANG | ผะหลา สีแดง</v>
      </c>
      <c r="AP767" s="42" t="str">
        <f>_xlfn.TEXTJOIN("; ",TRUE,IF(COUNTA('query (10)'!A767:AK767)&lt;=6,"NEAR_EMPTY_ROW",""),IF($K767="","MISSING_STATUS",""),IF(AND($K767="เสร็จสิ้น",$Z767=""),"DONE_NO_ACTUAL_DATE",""),IF(AND($I767="Condition-based Maintenance",$AH767=""),"CBM_NO_MEASUREMENT",""),IF(OR($X767="",$X767=0),"INVALID_PERIOD",""),IF(AND($AA767&lt;&gt;"",$AB767&lt;&gt;"",$AB767&lt;$AA767),"DATE_SEQUENCE_ERROR",""),IF(AND($AB767&lt;&gt;"",$AB767&gt;DATE(2030,12,31)),"DATE_OUTLIER",""),IF($C767="","MISSING_QRCODE",""),IF($J767="UNKNOWN","UNKNOWN_PM_TYPE",""),IF($L767="UNKNOWN","UNKNOWN_STATUS",""))</f>
        <v/>
      </c>
      <c r="AQ767" s="42" t="str">
        <f t="shared" si="59"/>
        <v>NO</v>
      </c>
    </row>
    <row r="768" spans="1:43" x14ac:dyDescent="0.3">
      <c r="A768" s="38">
        <f>IF('query (10)'!A768="","",'query (10)'!A768)</f>
        <v>919</v>
      </c>
      <c r="B768" s="38">
        <f>IF('query (10)'!B768="","",'query (10)'!B768)</f>
        <v>17966</v>
      </c>
      <c r="C768" s="38" t="str">
        <f>TRIM(UPPER('query (10)'!M768))</f>
        <v>GR-1169</v>
      </c>
      <c r="D768" s="38" t="str">
        <f>TRIM(UPPER(IFERROR(_xlfn.TEXTBEFORE('query (10)'!L768,"("),'query (10)'!L768)))</f>
        <v>OUTER RING RACEWAY GRINDING MACHINE</v>
      </c>
      <c r="E768" s="38" t="str">
        <f>IFERROR(TRIM(UPPER(_xlfn.TEXTBEFORE(_xlfn.TEXTAFTER('query (10)'!L768,"("),")"))),"")</f>
        <v/>
      </c>
      <c r="F768" s="38" t="str">
        <f>TRIM('query (10)'!K768)</f>
        <v>CR2</v>
      </c>
      <c r="G768" s="38" t="str">
        <f>IF('query (10)'!J768="","",'query (10)'!J768)</f>
        <v>Dresser</v>
      </c>
      <c r="H768" s="38" t="str">
        <f>TRIM(UPPER('query (10)'!J768))</f>
        <v>DRESSER</v>
      </c>
      <c r="I768" s="38" t="str">
        <f>IF('query (10)'!F768="","",'query (10)'!F768)</f>
        <v>Time-based Maintenance</v>
      </c>
      <c r="J768" s="38" t="str">
        <f>IF('query (10)'!F768="","",IFERROR(INDEX(Cleaning_Rules!$B$14:$B$17,MATCH(TRIM('query (10)'!F768),Cleaning_Rules!$A$14:$A$17,0)),"UNKNOWN"))</f>
        <v>TBM</v>
      </c>
      <c r="K768" s="38" t="str">
        <f>IF('query (10)'!G768="","",'query (10)'!G768)</f>
        <v>เสร็จสิ้น</v>
      </c>
      <c r="L768" s="38" t="str">
        <f>IF('query (10)'!G768="","MISSING",IFERROR(INDEX(Cleaning_Rules!$B$5:$B$10,MATCH(TRIM('query (10)'!G768),Cleaning_Rules!$A$5:$A$10,0)),"UNKNOWN"))</f>
        <v>COMPLETED</v>
      </c>
      <c r="M768" s="38" t="str">
        <f>IF('query (10)'!I768="","",'query (10)'!I768)</f>
        <v>Mechanical</v>
      </c>
      <c r="N768" s="38" t="str">
        <f>IF('query (10)'!O768="","",'query (10)'!O768)</f>
        <v>Part Change</v>
      </c>
      <c r="O768" s="38" t="str">
        <f>IF('query (10)'!P768="","",'query (10)'!P768)</f>
        <v>Medium</v>
      </c>
      <c r="P768" s="38" t="str">
        <f>IF('query (10)'!N768="","",'query (10)'!N768)</f>
        <v xml:space="preserve">Change belt dresser </v>
      </c>
      <c r="Q768" s="38" t="str">
        <f>TRIM('query (10)'!N768)</f>
        <v>Change belt dresser</v>
      </c>
      <c r="R768" s="38" t="str">
        <f>TRIM(UPPER('query (10)'!R768))</f>
        <v/>
      </c>
      <c r="S768" s="38" t="str">
        <f>TRIM(UPPER('query (10)'!S768))</f>
        <v/>
      </c>
      <c r="T768" s="38" t="str">
        <f>IF('query (10)'!Q768="","",TRIM(UPPER('query (10)'!Q768)))</f>
        <v/>
      </c>
      <c r="U768" s="38" t="str">
        <f>IF('query (10)'!T768="","",'query (10)'!T768)</f>
        <v/>
      </c>
      <c r="V768" s="39" t="str">
        <f>IF('query (10)'!T768="","",IFERROR(VALUE('query (10)'!T768),""))</f>
        <v/>
      </c>
      <c r="W768" s="40">
        <f>IF('query (10)'!U768="","",'query (10)'!U768)</f>
        <v>0</v>
      </c>
      <c r="X768" s="39">
        <f>IF('query (10)'!V768="","",'query (10)'!V768)</f>
        <v>240</v>
      </c>
      <c r="Y768" s="41">
        <f>IF('query (10)'!W768="","",'query (10)'!W768)</f>
        <v>46059</v>
      </c>
      <c r="Z768" s="41">
        <f>IF('query (10)'!X768="","",'query (10)'!X768)</f>
        <v>46062</v>
      </c>
      <c r="AA768" s="41">
        <f>IF('query (10)'!Y768="","",'query (10)'!Y768)</f>
        <v>46062</v>
      </c>
      <c r="AB768" s="41">
        <f>IF('query (10)'!Z768="","",'query (10)'!Z768)</f>
        <v>46302</v>
      </c>
      <c r="AC768" s="38" t="str">
        <f>IF(OR('query (10)'!AA768="",COUNTIF(Cleaning_Rules!$A$21:$A$26,TRIM('query (10)'!AA768))&gt;0),"",TRIM('query (10)'!AA768))</f>
        <v/>
      </c>
      <c r="AD768" s="38" t="str">
        <f>IF('query (10)'!AB768="","",TRIM(IFERROR(_xlfn.TEXTBEFORE('query (10)'!AB768,"("),'query (10)'!AB768)))</f>
        <v>เริ่มซ่อมงาน PM แล้ว รับผิดชอบโดย PAHLA SEEDANG</v>
      </c>
      <c r="AE768" s="38" t="str">
        <f>IFERROR(LOWER(TRIM(_xlfn.TEXTBEFORE(_xlfn.TEXTAFTER('query (10)'!AB768,"("),")"))),"")</f>
        <v>pahla@nsk.com</v>
      </c>
      <c r="AF768" s="38" t="str">
        <f>IF('query (10)'!AD768="","",TRIM('query (10)'!AD768))</f>
        <v>ผะหลา สีแดง</v>
      </c>
      <c r="AG768" s="38" t="str">
        <f>IF('query (10)'!AE768="","",TRIM('query (10)'!AE768))</f>
        <v>ผะหลา สีแดง</v>
      </c>
      <c r="AH768" s="38" t="str">
        <f>IF('query (10)'!AF768="","",IFERROR(VALUE('query (10)'!AF768),""))</f>
        <v/>
      </c>
      <c r="AI768" s="38" t="str">
        <f>IF('query (10)'!AG768="","",TRIM('query (10)'!AG768))</f>
        <v/>
      </c>
      <c r="AJ768" s="38" t="str">
        <f>IF('query (10)'!AH768="","",IFERROR(VALUE('query (10)'!AH768),""))</f>
        <v/>
      </c>
      <c r="AK768" s="38" t="str">
        <f>IF('query (10)'!AI768="","",TRIM('query (10)'!AI768))</f>
        <v/>
      </c>
      <c r="AL768" s="42">
        <f t="shared" si="55"/>
        <v>2026</v>
      </c>
      <c r="AM768" s="42" t="str">
        <f t="shared" si="56"/>
        <v>2026-02</v>
      </c>
      <c r="AN768" s="42" t="str">
        <f t="shared" ca="1" si="57"/>
        <v/>
      </c>
      <c r="AO768" s="42" t="str">
        <f t="shared" si="58"/>
        <v>GR-1169 | OUTER RING RACEWAY GRINDING MACHINE | CR2 | DRESSER | Time-based Maintenance | Mechanical | Part Change | Medium | Change belt dresser | เริ่มซ่อมงาน PM แล้ว รับผิดชอบโดย PAHLA SEEDANG | ผะหลา สีแดง</v>
      </c>
      <c r="AP768" s="42" t="str">
        <f>_xlfn.TEXTJOIN("; ",TRUE,IF(COUNTA('query (10)'!A768:AK768)&lt;=6,"NEAR_EMPTY_ROW",""),IF($K768="","MISSING_STATUS",""),IF(AND($K768="เสร็จสิ้น",$Z768=""),"DONE_NO_ACTUAL_DATE",""),IF(AND($I768="Condition-based Maintenance",$AH768=""),"CBM_NO_MEASUREMENT",""),IF(OR($X768="",$X768=0),"INVALID_PERIOD",""),IF(AND($AA768&lt;&gt;"",$AB768&lt;&gt;"",$AB768&lt;$AA768),"DATE_SEQUENCE_ERROR",""),IF(AND($AB768&lt;&gt;"",$AB768&gt;DATE(2030,12,31)),"DATE_OUTLIER",""),IF($C768="","MISSING_QRCODE",""),IF($J768="UNKNOWN","UNKNOWN_PM_TYPE",""),IF($L768="UNKNOWN","UNKNOWN_STATUS",""))</f>
        <v/>
      </c>
      <c r="AQ768" s="42" t="str">
        <f t="shared" si="59"/>
        <v>NO</v>
      </c>
    </row>
    <row r="769" spans="1:43" x14ac:dyDescent="0.3">
      <c r="A769" s="38">
        <f>IF('query (10)'!A769="","",'query (10)'!A769)</f>
        <v>920</v>
      </c>
      <c r="B769" s="38">
        <f>IF('query (10)'!B769="","",'query (10)'!B769)</f>
        <v>17965</v>
      </c>
      <c r="C769" s="38" t="str">
        <f>TRIM(UPPER('query (10)'!M769))</f>
        <v>GR-1203</v>
      </c>
      <c r="D769" s="38" t="str">
        <f>TRIM(UPPER(IFERROR(_xlfn.TEXTBEFORE('query (10)'!L769,"("),'query (10)'!L769)))</f>
        <v>INNER RING RACEWAY GRINDING MACHINE</v>
      </c>
      <c r="E769" s="38" t="str">
        <f>IFERROR(TRIM(UPPER(_xlfn.TEXTBEFORE(_xlfn.TEXTAFTER('query (10)'!L769,"("),")"))),"")</f>
        <v/>
      </c>
      <c r="F769" s="38" t="str">
        <f>TRIM('query (10)'!K769)</f>
        <v>CR2</v>
      </c>
      <c r="G769" s="38" t="str">
        <f>IF('query (10)'!J769="","",'query (10)'!J769)</f>
        <v xml:space="preserve">loader </v>
      </c>
      <c r="H769" s="38" t="str">
        <f>TRIM(UPPER('query (10)'!J769))</f>
        <v>LOADER</v>
      </c>
      <c r="I769" s="38" t="str">
        <f>IF('query (10)'!F769="","",'query (10)'!F769)</f>
        <v>Time-based Maintenance</v>
      </c>
      <c r="J769" s="38" t="str">
        <f>IF('query (10)'!F769="","",IFERROR(INDEX(Cleaning_Rules!$B$14:$B$17,MATCH(TRIM('query (10)'!F769),Cleaning_Rules!$A$14:$A$17,0)),"UNKNOWN"))</f>
        <v>TBM</v>
      </c>
      <c r="K769" s="38" t="str">
        <f>IF('query (10)'!G769="","",'query (10)'!G769)</f>
        <v>เสร็จสิ้น</v>
      </c>
      <c r="L769" s="38" t="str">
        <f>IF('query (10)'!G769="","MISSING",IFERROR(INDEX(Cleaning_Rules!$B$5:$B$10,MATCH(TRIM('query (10)'!G769),Cleaning_Rules!$A$5:$A$10,0)),"UNKNOWN"))</f>
        <v>COMPLETED</v>
      </c>
      <c r="M769" s="38" t="str">
        <f>IF('query (10)'!I769="","",'query (10)'!I769)</f>
        <v>Mechanical</v>
      </c>
      <c r="N769" s="38" t="str">
        <f>IF('query (10)'!O769="","",'query (10)'!O769)</f>
        <v>Inspection</v>
      </c>
      <c r="O769" s="38" t="str">
        <f>IF('query (10)'!P769="","",'query (10)'!P769)</f>
        <v>Medium</v>
      </c>
      <c r="P769" s="38" t="str">
        <f>IF('query (10)'!N769="","",'query (10)'!N769)</f>
        <v xml:space="preserve">Check level oil Loader </v>
      </c>
      <c r="Q769" s="38" t="str">
        <f>TRIM('query (10)'!N769)</f>
        <v>Check level oil Loader</v>
      </c>
      <c r="R769" s="38" t="str">
        <f>TRIM(UPPER('query (10)'!R769))</f>
        <v/>
      </c>
      <c r="S769" s="38" t="str">
        <f>TRIM(UPPER('query (10)'!S769))</f>
        <v/>
      </c>
      <c r="T769" s="38" t="str">
        <f>IF('query (10)'!Q769="","",TRIM(UPPER('query (10)'!Q769)))</f>
        <v/>
      </c>
      <c r="U769" s="38" t="str">
        <f>IF('query (10)'!T769="","",'query (10)'!T769)</f>
        <v/>
      </c>
      <c r="V769" s="39" t="str">
        <f>IF('query (10)'!T769="","",IFERROR(VALUE('query (10)'!T769),""))</f>
        <v/>
      </c>
      <c r="W769" s="40">
        <f>IF('query (10)'!U769="","",'query (10)'!U769)</f>
        <v>0</v>
      </c>
      <c r="X769" s="39">
        <f>IF('query (10)'!V769="","",'query (10)'!V769)</f>
        <v>180</v>
      </c>
      <c r="Y769" s="41">
        <f>IF('query (10)'!W769="","",'query (10)'!W769)</f>
        <v>46059</v>
      </c>
      <c r="Z769" s="41">
        <f>IF('query (10)'!X769="","",'query (10)'!X769)</f>
        <v>46062</v>
      </c>
      <c r="AA769" s="41">
        <f>IF('query (10)'!Y769="","",'query (10)'!Y769)</f>
        <v>46062</v>
      </c>
      <c r="AB769" s="41">
        <f>IF('query (10)'!Z769="","",'query (10)'!Z769)</f>
        <v>46242</v>
      </c>
      <c r="AC769" s="38" t="str">
        <f>IF(OR('query (10)'!AA769="",COUNTIF(Cleaning_Rules!$A$21:$A$26,TRIM('query (10)'!AA769))&gt;0),"",TRIM('query (10)'!AA769))</f>
        <v/>
      </c>
      <c r="AD769" s="38" t="str">
        <f>IF('query (10)'!AB769="","",TRIM(IFERROR(_xlfn.TEXTBEFORE('query (10)'!AB769,"("),'query (10)'!AB769)))</f>
        <v>เริ่มซ่อมงาน PM แล้ว รับผิดชอบโดย PAHLA SEEDANG</v>
      </c>
      <c r="AE769" s="38" t="str">
        <f>IFERROR(LOWER(TRIM(_xlfn.TEXTBEFORE(_xlfn.TEXTAFTER('query (10)'!AB769,"("),")"))),"")</f>
        <v>pahla@nsk.com</v>
      </c>
      <c r="AF769" s="38" t="str">
        <f>IF('query (10)'!AD769="","",TRIM('query (10)'!AD769))</f>
        <v>ผะหลา สีแดง</v>
      </c>
      <c r="AG769" s="38" t="str">
        <f>IF('query (10)'!AE769="","",TRIM('query (10)'!AE769))</f>
        <v>ผะหลา สีแดง</v>
      </c>
      <c r="AH769" s="38" t="str">
        <f>IF('query (10)'!AF769="","",IFERROR(VALUE('query (10)'!AF769),""))</f>
        <v/>
      </c>
      <c r="AI769" s="38" t="str">
        <f>IF('query (10)'!AG769="","",TRIM('query (10)'!AG769))</f>
        <v/>
      </c>
      <c r="AJ769" s="38" t="str">
        <f>IF('query (10)'!AH769="","",IFERROR(VALUE('query (10)'!AH769),""))</f>
        <v/>
      </c>
      <c r="AK769" s="38" t="str">
        <f>IF('query (10)'!AI769="","",TRIM('query (10)'!AI769))</f>
        <v/>
      </c>
      <c r="AL769" s="42">
        <f t="shared" si="55"/>
        <v>2026</v>
      </c>
      <c r="AM769" s="42" t="str">
        <f t="shared" si="56"/>
        <v>2026-02</v>
      </c>
      <c r="AN769" s="42" t="str">
        <f t="shared" ca="1" si="57"/>
        <v/>
      </c>
      <c r="AO769" s="42" t="str">
        <f t="shared" si="58"/>
        <v>GR-1203 | INNER RING RACEWAY GRINDING MACHINE | CR2 | LOADER | Time-based Maintenance | Mechanical | Inspection | Medium | Check level oil Loader | เริ่มซ่อมงาน PM แล้ว รับผิดชอบโดย PAHLA SEEDANG | ผะหลา สีแดง</v>
      </c>
      <c r="AP769" s="42" t="str">
        <f>_xlfn.TEXTJOIN("; ",TRUE,IF(COUNTA('query (10)'!A769:AK769)&lt;=6,"NEAR_EMPTY_ROW",""),IF($K769="","MISSING_STATUS",""),IF(AND($K769="เสร็จสิ้น",$Z769=""),"DONE_NO_ACTUAL_DATE",""),IF(AND($I769="Condition-based Maintenance",$AH769=""),"CBM_NO_MEASUREMENT",""),IF(OR($X769="",$X769=0),"INVALID_PERIOD",""),IF(AND($AA769&lt;&gt;"",$AB769&lt;&gt;"",$AB769&lt;$AA769),"DATE_SEQUENCE_ERROR",""),IF(AND($AB769&lt;&gt;"",$AB769&gt;DATE(2030,12,31)),"DATE_OUTLIER",""),IF($C769="","MISSING_QRCODE",""),IF($J769="UNKNOWN","UNKNOWN_PM_TYPE",""),IF($L769="UNKNOWN","UNKNOWN_STATUS",""))</f>
        <v/>
      </c>
      <c r="AQ769" s="42" t="str">
        <f t="shared" si="59"/>
        <v>NO</v>
      </c>
    </row>
    <row r="770" spans="1:43" x14ac:dyDescent="0.3">
      <c r="A770" s="38">
        <f>IF('query (10)'!A770="","",'query (10)'!A770)</f>
        <v>921</v>
      </c>
      <c r="B770" s="38">
        <f>IF('query (10)'!B770="","",'query (10)'!B770)</f>
        <v>17964</v>
      </c>
      <c r="C770" s="38" t="str">
        <f>TRIM(UPPER('query (10)'!M770))</f>
        <v>GR-1171</v>
      </c>
      <c r="D770" s="38" t="str">
        <f>TRIM(UPPER(IFERROR(_xlfn.TEXTBEFORE('query (10)'!L770,"("),'query (10)'!L770)))</f>
        <v>OUTER RING RACEWAY SUPER FINISH MACHINE</v>
      </c>
      <c r="E770" s="38" t="str">
        <f>IFERROR(TRIM(UPPER(_xlfn.TEXTBEFORE(_xlfn.TEXTAFTER('query (10)'!L770,"("),")"))),"")</f>
        <v/>
      </c>
      <c r="F770" s="38" t="str">
        <f>TRIM('query (10)'!K770)</f>
        <v>CR2</v>
      </c>
      <c r="G770" s="38" t="str">
        <f>IF('query (10)'!J770="","",'query (10)'!J770)</f>
        <v>Arm oscillation</v>
      </c>
      <c r="H770" s="38" t="str">
        <f>TRIM(UPPER('query (10)'!J770))</f>
        <v>ARM OSCILLATION</v>
      </c>
      <c r="I770" s="38" t="str">
        <f>IF('query (10)'!F770="","",'query (10)'!F770)</f>
        <v>Time-based Maintenance</v>
      </c>
      <c r="J770" s="38" t="str">
        <f>IF('query (10)'!F770="","",IFERROR(INDEX(Cleaning_Rules!$B$14:$B$17,MATCH(TRIM('query (10)'!F770),Cleaning_Rules!$A$14:$A$17,0)),"UNKNOWN"))</f>
        <v>TBM</v>
      </c>
      <c r="K770" s="38" t="str">
        <f>IF('query (10)'!G770="","",'query (10)'!G770)</f>
        <v>เสร็จสิ้น</v>
      </c>
      <c r="L770" s="38" t="str">
        <f>IF('query (10)'!G770="","MISSING",IFERROR(INDEX(Cleaning_Rules!$B$5:$B$10,MATCH(TRIM('query (10)'!G770),Cleaning_Rules!$A$5:$A$10,0)),"UNKNOWN"))</f>
        <v>COMPLETED</v>
      </c>
      <c r="M770" s="38" t="str">
        <f>IF('query (10)'!I770="","",'query (10)'!I770)</f>
        <v>Mechanical</v>
      </c>
      <c r="N770" s="38" t="str">
        <f>IF('query (10)'!O770="","",'query (10)'!O770)</f>
        <v>Part Change</v>
      </c>
      <c r="O770" s="38" t="str">
        <f>IF('query (10)'!P770="","",'query (10)'!P770)</f>
        <v>Medium</v>
      </c>
      <c r="P770" s="38" t="str">
        <f>IF('query (10)'!N770="","",'query (10)'!N770)</f>
        <v xml:space="preserve">Change  seal pistone /Cleaning </v>
      </c>
      <c r="Q770" s="38" t="str">
        <f>TRIM('query (10)'!N770)</f>
        <v>Change seal pistone /Cleaning</v>
      </c>
      <c r="R770" s="38" t="str">
        <f>TRIM(UPPER('query (10)'!R770))</f>
        <v/>
      </c>
      <c r="S770" s="38" t="str">
        <f>TRIM(UPPER('query (10)'!S770))</f>
        <v/>
      </c>
      <c r="T770" s="38" t="str">
        <f>IF('query (10)'!Q770="","",TRIM(UPPER('query (10)'!Q770)))</f>
        <v/>
      </c>
      <c r="U770" s="38" t="str">
        <f>IF('query (10)'!T770="","",'query (10)'!T770)</f>
        <v/>
      </c>
      <c r="V770" s="39" t="str">
        <f>IF('query (10)'!T770="","",IFERROR(VALUE('query (10)'!T770),""))</f>
        <v/>
      </c>
      <c r="W770" s="40">
        <f>IF('query (10)'!U770="","",'query (10)'!U770)</f>
        <v>0</v>
      </c>
      <c r="X770" s="39">
        <f>IF('query (10)'!V770="","",'query (10)'!V770)</f>
        <v>180</v>
      </c>
      <c r="Y770" s="41">
        <f>IF('query (10)'!W770="","",'query (10)'!W770)</f>
        <v>46059</v>
      </c>
      <c r="Z770" s="41">
        <f>IF('query (10)'!X770="","",'query (10)'!X770)</f>
        <v>46062</v>
      </c>
      <c r="AA770" s="41">
        <f>IF('query (10)'!Y770="","",'query (10)'!Y770)</f>
        <v>46062</v>
      </c>
      <c r="AB770" s="41">
        <f>IF('query (10)'!Z770="","",'query (10)'!Z770)</f>
        <v>46242</v>
      </c>
      <c r="AC770" s="38" t="str">
        <f>IF(OR('query (10)'!AA770="",COUNTIF(Cleaning_Rules!$A$21:$A$26,TRIM('query (10)'!AA770))&gt;0),"",TRIM('query (10)'!AA770))</f>
        <v/>
      </c>
      <c r="AD770" s="38" t="str">
        <f>IF('query (10)'!AB770="","",TRIM(IFERROR(_xlfn.TEXTBEFORE('query (10)'!AB770,"("),'query (10)'!AB770)))</f>
        <v>เริ่มซ่อมงาน PM แล้ว รับผิดชอบโดย PAHLA SEEDANG</v>
      </c>
      <c r="AE770" s="38" t="str">
        <f>IFERROR(LOWER(TRIM(_xlfn.TEXTBEFORE(_xlfn.TEXTAFTER('query (10)'!AB770,"("),")"))),"")</f>
        <v>pahla@nsk.com</v>
      </c>
      <c r="AF770" s="38" t="str">
        <f>IF('query (10)'!AD770="","",TRIM('query (10)'!AD770))</f>
        <v>ผะหลา สีแดง</v>
      </c>
      <c r="AG770" s="38" t="str">
        <f>IF('query (10)'!AE770="","",TRIM('query (10)'!AE770))</f>
        <v>ผะหลา สีแดง</v>
      </c>
      <c r="AH770" s="38" t="str">
        <f>IF('query (10)'!AF770="","",IFERROR(VALUE('query (10)'!AF770),""))</f>
        <v/>
      </c>
      <c r="AI770" s="38" t="str">
        <f>IF('query (10)'!AG770="","",TRIM('query (10)'!AG770))</f>
        <v/>
      </c>
      <c r="AJ770" s="38" t="str">
        <f>IF('query (10)'!AH770="","",IFERROR(VALUE('query (10)'!AH770),""))</f>
        <v/>
      </c>
      <c r="AK770" s="38" t="str">
        <f>IF('query (10)'!AI770="","",TRIM('query (10)'!AI770))</f>
        <v/>
      </c>
      <c r="AL770" s="42">
        <f t="shared" si="55"/>
        <v>2026</v>
      </c>
      <c r="AM770" s="42" t="str">
        <f t="shared" si="56"/>
        <v>2026-02</v>
      </c>
      <c r="AN770" s="42" t="str">
        <f t="shared" ca="1" si="57"/>
        <v/>
      </c>
      <c r="AO770" s="42" t="str">
        <f t="shared" si="58"/>
        <v>GR-1171 | OUTER RING RACEWAY SUPER FINISH MACHINE | CR2 | ARM OSCILLATION | Time-based Maintenance | Mechanical | Part Change | Medium | Change seal pistone /Cleaning | เริ่มซ่อมงาน PM แล้ว รับผิดชอบโดย PAHLA SEEDANG | ผะหลา สีแดง</v>
      </c>
      <c r="AP770" s="42" t="str">
        <f>_xlfn.TEXTJOIN("; ",TRUE,IF(COUNTA('query (10)'!A770:AK770)&lt;=6,"NEAR_EMPTY_ROW",""),IF($K770="","MISSING_STATUS",""),IF(AND($K770="เสร็จสิ้น",$Z770=""),"DONE_NO_ACTUAL_DATE",""),IF(AND($I770="Condition-based Maintenance",$AH770=""),"CBM_NO_MEASUREMENT",""),IF(OR($X770="",$X770=0),"INVALID_PERIOD",""),IF(AND($AA770&lt;&gt;"",$AB770&lt;&gt;"",$AB770&lt;$AA770),"DATE_SEQUENCE_ERROR",""),IF(AND($AB770&lt;&gt;"",$AB770&gt;DATE(2030,12,31)),"DATE_OUTLIER",""),IF($C770="","MISSING_QRCODE",""),IF($J770="UNKNOWN","UNKNOWN_PM_TYPE",""),IF($L770="UNKNOWN","UNKNOWN_STATUS",""))</f>
        <v/>
      </c>
      <c r="AQ770" s="42" t="str">
        <f t="shared" si="59"/>
        <v>NO</v>
      </c>
    </row>
    <row r="771" spans="1:43" x14ac:dyDescent="0.3">
      <c r="A771" s="38">
        <f>IF('query (10)'!A771="","",'query (10)'!A771)</f>
        <v>922</v>
      </c>
      <c r="B771" s="38">
        <f>IF('query (10)'!B771="","",'query (10)'!B771)</f>
        <v>17963</v>
      </c>
      <c r="C771" s="38" t="str">
        <f>TRIM(UPPER('query (10)'!M771))</f>
        <v>GR-1200</v>
      </c>
      <c r="D771" s="38" t="str">
        <f>TRIM(UPPER(IFERROR(_xlfn.TEXTBEFORE('query (10)'!L771,"("),'query (10)'!L771)))</f>
        <v>INNER RING RACEWAY SUPER FINISH MACHINE</v>
      </c>
      <c r="E771" s="38" t="str">
        <f>IFERROR(TRIM(UPPER(_xlfn.TEXTBEFORE(_xlfn.TEXTAFTER('query (10)'!L771,"("),")"))),"")</f>
        <v/>
      </c>
      <c r="F771" s="38" t="str">
        <f>TRIM('query (10)'!K771)</f>
        <v>CR2</v>
      </c>
      <c r="G771" s="38" t="str">
        <f>IF('query (10)'!J771="","",'query (10)'!J771)</f>
        <v>Arm oscillation</v>
      </c>
      <c r="H771" s="38" t="str">
        <f>TRIM(UPPER('query (10)'!J771))</f>
        <v>ARM OSCILLATION</v>
      </c>
      <c r="I771" s="38" t="str">
        <f>IF('query (10)'!F771="","",'query (10)'!F771)</f>
        <v>Time-based Maintenance</v>
      </c>
      <c r="J771" s="38" t="str">
        <f>IF('query (10)'!F771="","",IFERROR(INDEX(Cleaning_Rules!$B$14:$B$17,MATCH(TRIM('query (10)'!F771),Cleaning_Rules!$A$14:$A$17,0)),"UNKNOWN"))</f>
        <v>TBM</v>
      </c>
      <c r="K771" s="38" t="str">
        <f>IF('query (10)'!G771="","",'query (10)'!G771)</f>
        <v>เสร็จสิ้น</v>
      </c>
      <c r="L771" s="38" t="str">
        <f>IF('query (10)'!G771="","MISSING",IFERROR(INDEX(Cleaning_Rules!$B$5:$B$10,MATCH(TRIM('query (10)'!G771),Cleaning_Rules!$A$5:$A$10,0)),"UNKNOWN"))</f>
        <v>COMPLETED</v>
      </c>
      <c r="M771" s="38" t="str">
        <f>IF('query (10)'!I771="","",'query (10)'!I771)</f>
        <v>Mechanical</v>
      </c>
      <c r="N771" s="38" t="str">
        <f>IF('query (10)'!O771="","",'query (10)'!O771)</f>
        <v>Part Change</v>
      </c>
      <c r="O771" s="38" t="str">
        <f>IF('query (10)'!P771="","",'query (10)'!P771)</f>
        <v>Medium</v>
      </c>
      <c r="P771" s="38" t="str">
        <f>IF('query (10)'!N771="","",'query (10)'!N771)</f>
        <v xml:space="preserve">Change  seal pistone /Cleaning </v>
      </c>
      <c r="Q771" s="38" t="str">
        <f>TRIM('query (10)'!N771)</f>
        <v>Change seal pistone /Cleaning</v>
      </c>
      <c r="R771" s="38" t="str">
        <f>TRIM(UPPER('query (10)'!R771))</f>
        <v/>
      </c>
      <c r="S771" s="38" t="str">
        <f>TRIM(UPPER('query (10)'!S771))</f>
        <v/>
      </c>
      <c r="T771" s="38" t="str">
        <f>IF('query (10)'!Q771="","",TRIM(UPPER('query (10)'!Q771)))</f>
        <v/>
      </c>
      <c r="U771" s="38" t="str">
        <f>IF('query (10)'!T771="","",'query (10)'!T771)</f>
        <v/>
      </c>
      <c r="V771" s="39" t="str">
        <f>IF('query (10)'!T771="","",IFERROR(VALUE('query (10)'!T771),""))</f>
        <v/>
      </c>
      <c r="W771" s="40">
        <f>IF('query (10)'!U771="","",'query (10)'!U771)</f>
        <v>0</v>
      </c>
      <c r="X771" s="39">
        <f>IF('query (10)'!V771="","",'query (10)'!V771)</f>
        <v>180</v>
      </c>
      <c r="Y771" s="41">
        <f>IF('query (10)'!W771="","",'query (10)'!W771)</f>
        <v>46059</v>
      </c>
      <c r="Z771" s="41">
        <f>IF('query (10)'!X771="","",'query (10)'!X771)</f>
        <v>46062</v>
      </c>
      <c r="AA771" s="41">
        <f>IF('query (10)'!Y771="","",'query (10)'!Y771)</f>
        <v>46062</v>
      </c>
      <c r="AB771" s="41">
        <f>IF('query (10)'!Z771="","",'query (10)'!Z771)</f>
        <v>46242</v>
      </c>
      <c r="AC771" s="38" t="str">
        <f>IF(OR('query (10)'!AA771="",COUNTIF(Cleaning_Rules!$A$21:$A$26,TRIM('query (10)'!AA771))&gt;0),"",TRIM('query (10)'!AA771))</f>
        <v/>
      </c>
      <c r="AD771" s="38" t="str">
        <f>IF('query (10)'!AB771="","",TRIM(IFERROR(_xlfn.TEXTBEFORE('query (10)'!AB771,"("),'query (10)'!AB771)))</f>
        <v>เริ่มซ่อมงาน PM แล้ว รับผิดชอบโดย PAHLA SEEDANG</v>
      </c>
      <c r="AE771" s="38" t="str">
        <f>IFERROR(LOWER(TRIM(_xlfn.TEXTBEFORE(_xlfn.TEXTAFTER('query (10)'!AB771,"("),")"))),"")</f>
        <v>pahla@nsk.com</v>
      </c>
      <c r="AF771" s="38" t="str">
        <f>IF('query (10)'!AD771="","",TRIM('query (10)'!AD771))</f>
        <v>ผะหลา สีแดง</v>
      </c>
      <c r="AG771" s="38" t="str">
        <f>IF('query (10)'!AE771="","",TRIM('query (10)'!AE771))</f>
        <v>ผะหลา สีแดง</v>
      </c>
      <c r="AH771" s="38" t="str">
        <f>IF('query (10)'!AF771="","",IFERROR(VALUE('query (10)'!AF771),""))</f>
        <v/>
      </c>
      <c r="AI771" s="38" t="str">
        <f>IF('query (10)'!AG771="","",TRIM('query (10)'!AG771))</f>
        <v/>
      </c>
      <c r="AJ771" s="38" t="str">
        <f>IF('query (10)'!AH771="","",IFERROR(VALUE('query (10)'!AH771),""))</f>
        <v/>
      </c>
      <c r="AK771" s="38" t="str">
        <f>IF('query (10)'!AI771="","",TRIM('query (10)'!AI771))</f>
        <v/>
      </c>
      <c r="AL771" s="42">
        <f t="shared" ref="AL771:AL834" si="60">IF($Y771="","",YEAR($Y771))</f>
        <v>2026</v>
      </c>
      <c r="AM771" s="42" t="str">
        <f t="shared" ref="AM771:AM834" si="61">IF($Y771="","",TEXT($Y771,"yyyy-mm"))</f>
        <v>2026-02</v>
      </c>
      <c r="AN771" s="42" t="str">
        <f t="shared" ref="AN771:AN834" ca="1" si="62">IF(OR($AB771="",$L771="COMPLETED"),"",IF($AB771&lt;TODAY(),"OVERDUE","ON_SCHEDULE"))</f>
        <v/>
      </c>
      <c r="AO771" s="42" t="str">
        <f t="shared" ref="AO771:AO834" si="63">_xlfn.TEXTJOIN(" | ",TRUE,$C771,$D771,$E771,$F771,$H771,$I771,$M771,$N771,$O771,$Q771,$R771,$S771,$T771,$AC771,$AD771,$AG771)</f>
        <v>GR-1200 | INNER RING RACEWAY SUPER FINISH MACHINE | CR2 | ARM OSCILLATION | Time-based Maintenance | Mechanical | Part Change | Medium | Change seal pistone /Cleaning | เริ่มซ่อมงาน PM แล้ว รับผิดชอบโดย PAHLA SEEDANG | ผะหลา สีแดง</v>
      </c>
      <c r="AP771" s="42" t="str">
        <f>_xlfn.TEXTJOIN("; ",TRUE,IF(COUNTA('query (10)'!A771:AK771)&lt;=6,"NEAR_EMPTY_ROW",""),IF($K771="","MISSING_STATUS",""),IF(AND($K771="เสร็จสิ้น",$Z771=""),"DONE_NO_ACTUAL_DATE",""),IF(AND($I771="Condition-based Maintenance",$AH771=""),"CBM_NO_MEASUREMENT",""),IF(OR($X771="",$X771=0),"INVALID_PERIOD",""),IF(AND($AA771&lt;&gt;"",$AB771&lt;&gt;"",$AB771&lt;$AA771),"DATE_SEQUENCE_ERROR",""),IF(AND($AB771&lt;&gt;"",$AB771&gt;DATE(2030,12,31)),"DATE_OUTLIER",""),IF($C771="","MISSING_QRCODE",""),IF($J771="UNKNOWN","UNKNOWN_PM_TYPE",""),IF($L771="UNKNOWN","UNKNOWN_STATUS",""))</f>
        <v/>
      </c>
      <c r="AQ771" s="42" t="str">
        <f t="shared" ref="AQ771:AQ834" si="64">IF($W771="","",IF($W771&gt;0,"YES","NO"))</f>
        <v>NO</v>
      </c>
    </row>
    <row r="772" spans="1:43" x14ac:dyDescent="0.3">
      <c r="A772" s="38">
        <f>IF('query (10)'!A772="","",'query (10)'!A772)</f>
        <v>923</v>
      </c>
      <c r="B772" s="38">
        <f>IF('query (10)'!B772="","",'query (10)'!B772)</f>
        <v>17962</v>
      </c>
      <c r="C772" s="38" t="str">
        <f>TRIM(UPPER('query (10)'!M772))</f>
        <v>AS-1181</v>
      </c>
      <c r="D772" s="38" t="str">
        <f>TRIM(UPPER(IFERROR(_xlfn.TEXTBEFORE('query (10)'!L772,"("),'query (10)'!L772)))</f>
        <v>SHRINK FITTING</v>
      </c>
      <c r="E772" s="38" t="str">
        <f>IFERROR(TRIM(UPPER(_xlfn.TEXTBEFORE(_xlfn.TEXTAFTER('query (10)'!L772,"("),")"))),"")</f>
        <v/>
      </c>
      <c r="F772" s="38" t="str">
        <f>TRIM('query (10)'!K772)</f>
        <v>CR2</v>
      </c>
      <c r="G772" s="38" t="str">
        <f>IF('query (10)'!J772="","",'query (10)'!J772)</f>
        <v>Carrier</v>
      </c>
      <c r="H772" s="38" t="str">
        <f>TRIM(UPPER('query (10)'!J772))</f>
        <v>CARRIER</v>
      </c>
      <c r="I772" s="38" t="str">
        <f>IF('query (10)'!F772="","",'query (10)'!F772)</f>
        <v>Time-based Maintenance</v>
      </c>
      <c r="J772" s="38" t="str">
        <f>IF('query (10)'!F772="","",IFERROR(INDEX(Cleaning_Rules!$B$14:$B$17,MATCH(TRIM('query (10)'!F772),Cleaning_Rules!$A$14:$A$17,0)),"UNKNOWN"))</f>
        <v>TBM</v>
      </c>
      <c r="K772" s="38" t="str">
        <f>IF('query (10)'!G772="","",'query (10)'!G772)</f>
        <v>เสร็จสิ้น</v>
      </c>
      <c r="L772" s="38" t="str">
        <f>IF('query (10)'!G772="","MISSING",IFERROR(INDEX(Cleaning_Rules!$B$5:$B$10,MATCH(TRIM('query (10)'!G772),Cleaning_Rules!$A$5:$A$10,0)),"UNKNOWN"))</f>
        <v>COMPLETED</v>
      </c>
      <c r="M772" s="38" t="str">
        <f>IF('query (10)'!I772="","",'query (10)'!I772)</f>
        <v>Mechanical</v>
      </c>
      <c r="N772" s="38" t="str">
        <f>IF('query (10)'!O772="","",'query (10)'!O772)</f>
        <v>Part Change</v>
      </c>
      <c r="O772" s="38" t="str">
        <f>IF('query (10)'!P772="","",'query (10)'!P772)</f>
        <v>Medium</v>
      </c>
      <c r="P772" s="38" t="str">
        <f>IF('query (10)'!N772="","",'query (10)'!N772)</f>
        <v>Change  Cylinder carrier</v>
      </c>
      <c r="Q772" s="38" t="str">
        <f>TRIM('query (10)'!N772)</f>
        <v>Change Cylinder carrier</v>
      </c>
      <c r="R772" s="38" t="str">
        <f>TRIM(UPPER('query (10)'!R772))</f>
        <v>CYLINDER</v>
      </c>
      <c r="S772" s="38" t="str">
        <f>TRIM(UPPER('query (10)'!S772))</f>
        <v>CDQ2L32-200DCZ</v>
      </c>
      <c r="T772" s="38" t="str">
        <f>IF('query (10)'!Q772="","",TRIM(UPPER('query (10)'!Q772)))</f>
        <v/>
      </c>
      <c r="U772" s="38" t="str">
        <f>IF('query (10)'!T772="","",'query (10)'!T772)</f>
        <v/>
      </c>
      <c r="V772" s="39" t="str">
        <f>IF('query (10)'!T772="","",IFERROR(VALUE('query (10)'!T772),""))</f>
        <v/>
      </c>
      <c r="W772" s="40">
        <f>IF('query (10)'!U772="","",'query (10)'!U772)</f>
        <v>0</v>
      </c>
      <c r="X772" s="39">
        <f>IF('query (10)'!V772="","",'query (10)'!V772)</f>
        <v>720</v>
      </c>
      <c r="Y772" s="41">
        <f>IF('query (10)'!W772="","",'query (10)'!W772)</f>
        <v>46059</v>
      </c>
      <c r="Z772" s="41">
        <f>IF('query (10)'!X772="","",'query (10)'!X772)</f>
        <v>46062</v>
      </c>
      <c r="AA772" s="41">
        <f>IF('query (10)'!Y772="","",'query (10)'!Y772)</f>
        <v>46062</v>
      </c>
      <c r="AB772" s="41">
        <f>IF('query (10)'!Z772="","",'query (10)'!Z772)</f>
        <v>46782</v>
      </c>
      <c r="AC772" s="38" t="str">
        <f>IF(OR('query (10)'!AA772="",COUNTIF(Cleaning_Rules!$A$21:$A$26,TRIM('query (10)'!AA772))&gt;0),"",TRIM('query (10)'!AA772))</f>
        <v/>
      </c>
      <c r="AD772" s="38" t="str">
        <f>IF('query (10)'!AB772="","",TRIM(IFERROR(_xlfn.TEXTBEFORE('query (10)'!AB772,"("),'query (10)'!AB772)))</f>
        <v>เริ่มซ่อมงาน PM แล้ว รับผิดชอบโดย PAHLA SEEDANG</v>
      </c>
      <c r="AE772" s="38" t="str">
        <f>IFERROR(LOWER(TRIM(_xlfn.TEXTBEFORE(_xlfn.TEXTAFTER('query (10)'!AB772,"("),")"))),"")</f>
        <v>pahla@nsk.com</v>
      </c>
      <c r="AF772" s="38" t="str">
        <f>IF('query (10)'!AD772="","",TRIM('query (10)'!AD772))</f>
        <v>ผะหลา สีแดง</v>
      </c>
      <c r="AG772" s="38" t="str">
        <f>IF('query (10)'!AE772="","",TRIM('query (10)'!AE772))</f>
        <v>ผะหลา สีแดง</v>
      </c>
      <c r="AH772" s="38" t="str">
        <f>IF('query (10)'!AF772="","",IFERROR(VALUE('query (10)'!AF772),""))</f>
        <v/>
      </c>
      <c r="AI772" s="38" t="str">
        <f>IF('query (10)'!AG772="","",TRIM('query (10)'!AG772))</f>
        <v/>
      </c>
      <c r="AJ772" s="38" t="str">
        <f>IF('query (10)'!AH772="","",IFERROR(VALUE('query (10)'!AH772),""))</f>
        <v/>
      </c>
      <c r="AK772" s="38" t="str">
        <f>IF('query (10)'!AI772="","",TRIM('query (10)'!AI772))</f>
        <v/>
      </c>
      <c r="AL772" s="42">
        <f t="shared" si="60"/>
        <v>2026</v>
      </c>
      <c r="AM772" s="42" t="str">
        <f t="shared" si="61"/>
        <v>2026-02</v>
      </c>
      <c r="AN772" s="42" t="str">
        <f t="shared" ca="1" si="62"/>
        <v/>
      </c>
      <c r="AO772" s="42" t="str">
        <f t="shared" si="63"/>
        <v>AS-1181 | SHRINK FITTING | CR2 | CARRIER | Time-based Maintenance | Mechanical | Part Change | Medium | Change Cylinder carrier | CYLINDER | CDQ2L32-200DCZ | เริ่มซ่อมงาน PM แล้ว รับผิดชอบโดย PAHLA SEEDANG | ผะหลา สีแดง</v>
      </c>
      <c r="AP772" s="42" t="str">
        <f>_xlfn.TEXTJOIN("; ",TRUE,IF(COUNTA('query (10)'!A772:AK772)&lt;=6,"NEAR_EMPTY_ROW",""),IF($K772="","MISSING_STATUS",""),IF(AND($K772="เสร็จสิ้น",$Z772=""),"DONE_NO_ACTUAL_DATE",""),IF(AND($I772="Condition-based Maintenance",$AH772=""),"CBM_NO_MEASUREMENT",""),IF(OR($X772="",$X772=0),"INVALID_PERIOD",""),IF(AND($AA772&lt;&gt;"",$AB772&lt;&gt;"",$AB772&lt;$AA772),"DATE_SEQUENCE_ERROR",""),IF(AND($AB772&lt;&gt;"",$AB772&gt;DATE(2030,12,31)),"DATE_OUTLIER",""),IF($C772="","MISSING_QRCODE",""),IF($J772="UNKNOWN","UNKNOWN_PM_TYPE",""),IF($L772="UNKNOWN","UNKNOWN_STATUS",""))</f>
        <v/>
      </c>
      <c r="AQ772" s="42" t="str">
        <f t="shared" si="64"/>
        <v>NO</v>
      </c>
    </row>
    <row r="773" spans="1:43" x14ac:dyDescent="0.3">
      <c r="A773" s="38">
        <f>IF('query (10)'!A773="","",'query (10)'!A773)</f>
        <v>924</v>
      </c>
      <c r="B773" s="38">
        <f>IF('query (10)'!B773="","",'query (10)'!B773)</f>
        <v>17961</v>
      </c>
      <c r="C773" s="38" t="str">
        <f>TRIM(UPPER('query (10)'!M773))</f>
        <v>CH-1184</v>
      </c>
      <c r="D773" s="38" t="str">
        <f>TRIM(UPPER(IFERROR(_xlfn.TEXTBEFORE('query (10)'!L773,"("),'query (10)'!L773)))</f>
        <v>AUTOMATIC VIBRATION TESTING</v>
      </c>
      <c r="E773" s="38" t="str">
        <f>IFERROR(TRIM(UPPER(_xlfn.TEXTBEFORE(_xlfn.TEXTAFTER('query (10)'!L773,"("),")"))),"")</f>
        <v/>
      </c>
      <c r="F773" s="38" t="str">
        <f>TRIM('query (10)'!K773)</f>
        <v>CR2</v>
      </c>
      <c r="G773" s="38" t="str">
        <f>IF('query (10)'!J773="","",'query (10)'!J773)</f>
        <v>Belt</v>
      </c>
      <c r="H773" s="38" t="str">
        <f>TRIM(UPPER('query (10)'!J773))</f>
        <v>BELT</v>
      </c>
      <c r="I773" s="38" t="str">
        <f>IF('query (10)'!F773="","",'query (10)'!F773)</f>
        <v>Time-based Maintenance</v>
      </c>
      <c r="J773" s="38" t="str">
        <f>IF('query (10)'!F773="","",IFERROR(INDEX(Cleaning_Rules!$B$14:$B$17,MATCH(TRIM('query (10)'!F773),Cleaning_Rules!$A$14:$A$17,0)),"UNKNOWN"))</f>
        <v>TBM</v>
      </c>
      <c r="K773" s="38" t="str">
        <f>IF('query (10)'!G773="","",'query (10)'!G773)</f>
        <v>เสร็จสิ้น</v>
      </c>
      <c r="L773" s="38" t="str">
        <f>IF('query (10)'!G773="","MISSING",IFERROR(INDEX(Cleaning_Rules!$B$5:$B$10,MATCH(TRIM('query (10)'!G773),Cleaning_Rules!$A$5:$A$10,0)),"UNKNOWN"))</f>
        <v>COMPLETED</v>
      </c>
      <c r="M773" s="38" t="str">
        <f>IF('query (10)'!I773="","",'query (10)'!I773)</f>
        <v>Mechanical</v>
      </c>
      <c r="N773" s="38" t="str">
        <f>IF('query (10)'!O773="","",'query (10)'!O773)</f>
        <v>Part Change</v>
      </c>
      <c r="O773" s="38" t="str">
        <f>IF('query (10)'!P773="","",'query (10)'!P773)</f>
        <v>Medium</v>
      </c>
      <c r="P773" s="38" t="str">
        <f>IF('query (10)'!N773="","",'query (10)'!N773)</f>
        <v>Change O-ring G-260 = 2 pcs.</v>
      </c>
      <c r="Q773" s="38" t="str">
        <f>TRIM('query (10)'!N773)</f>
        <v>Change O-ring G-260 = 2 pcs.</v>
      </c>
      <c r="R773" s="38" t="str">
        <f>TRIM(UPPER('query (10)'!R773))</f>
        <v>O-RING</v>
      </c>
      <c r="S773" s="38" t="str">
        <f>TRIM(UPPER('query (10)'!S773))</f>
        <v>G-260</v>
      </c>
      <c r="T773" s="38" t="str">
        <f>IF('query (10)'!Q773="","",TRIM(UPPER('query (10)'!Q773)))</f>
        <v/>
      </c>
      <c r="U773" s="38" t="str">
        <f>IF('query (10)'!T773="","",'query (10)'!T773)</f>
        <v/>
      </c>
      <c r="V773" s="39" t="str">
        <f>IF('query (10)'!T773="","",IFERROR(VALUE('query (10)'!T773),""))</f>
        <v/>
      </c>
      <c r="W773" s="40">
        <f>IF('query (10)'!U773="","",'query (10)'!U773)</f>
        <v>0</v>
      </c>
      <c r="X773" s="39">
        <f>IF('query (10)'!V773="","",'query (10)'!V773)</f>
        <v>360</v>
      </c>
      <c r="Y773" s="41">
        <f>IF('query (10)'!W773="","",'query (10)'!W773)</f>
        <v>46059</v>
      </c>
      <c r="Z773" s="41">
        <f>IF('query (10)'!X773="","",'query (10)'!X773)</f>
        <v>46062</v>
      </c>
      <c r="AA773" s="41">
        <f>IF('query (10)'!Y773="","",'query (10)'!Y773)</f>
        <v>46062</v>
      </c>
      <c r="AB773" s="41">
        <f>IF('query (10)'!Z773="","",'query (10)'!Z773)</f>
        <v>46422</v>
      </c>
      <c r="AC773" s="38" t="str">
        <f>IF(OR('query (10)'!AA773="",COUNTIF(Cleaning_Rules!$A$21:$A$26,TRIM('query (10)'!AA773))&gt;0),"",TRIM('query (10)'!AA773))</f>
        <v/>
      </c>
      <c r="AD773" s="38" t="str">
        <f>IF('query (10)'!AB773="","",TRIM(IFERROR(_xlfn.TEXTBEFORE('query (10)'!AB773,"("),'query (10)'!AB773)))</f>
        <v>เริ่มซ่อมงาน PM แล้ว รับผิดชอบโดย PAHLA SEEDANG</v>
      </c>
      <c r="AE773" s="38" t="str">
        <f>IFERROR(LOWER(TRIM(_xlfn.TEXTBEFORE(_xlfn.TEXTAFTER('query (10)'!AB773,"("),")"))),"")</f>
        <v>pahla@nsk.com</v>
      </c>
      <c r="AF773" s="38" t="str">
        <f>IF('query (10)'!AD773="","",TRIM('query (10)'!AD773))</f>
        <v>ผะหลา สีแดง</v>
      </c>
      <c r="AG773" s="38" t="str">
        <f>IF('query (10)'!AE773="","",TRIM('query (10)'!AE773))</f>
        <v>ผะหลา สีแดง</v>
      </c>
      <c r="AH773" s="38" t="str">
        <f>IF('query (10)'!AF773="","",IFERROR(VALUE('query (10)'!AF773),""))</f>
        <v/>
      </c>
      <c r="AI773" s="38" t="str">
        <f>IF('query (10)'!AG773="","",TRIM('query (10)'!AG773))</f>
        <v/>
      </c>
      <c r="AJ773" s="38" t="str">
        <f>IF('query (10)'!AH773="","",IFERROR(VALUE('query (10)'!AH773),""))</f>
        <v/>
      </c>
      <c r="AK773" s="38" t="str">
        <f>IF('query (10)'!AI773="","",TRIM('query (10)'!AI773))</f>
        <v/>
      </c>
      <c r="AL773" s="42">
        <f t="shared" si="60"/>
        <v>2026</v>
      </c>
      <c r="AM773" s="42" t="str">
        <f t="shared" si="61"/>
        <v>2026-02</v>
      </c>
      <c r="AN773" s="42" t="str">
        <f t="shared" ca="1" si="62"/>
        <v/>
      </c>
      <c r="AO773" s="42" t="str">
        <f t="shared" si="63"/>
        <v>CH-1184 | AUTOMATIC VIBRATION TESTING | CR2 | BELT | Time-based Maintenance | Mechanical | Part Change | Medium | Change O-ring G-260 = 2 pcs. | O-RING | G-260 | เริ่มซ่อมงาน PM แล้ว รับผิดชอบโดย PAHLA SEEDANG | ผะหลา สีแดง</v>
      </c>
      <c r="AP773" s="42" t="str">
        <f>_xlfn.TEXTJOIN("; ",TRUE,IF(COUNTA('query (10)'!A773:AK773)&lt;=6,"NEAR_EMPTY_ROW",""),IF($K773="","MISSING_STATUS",""),IF(AND($K773="เสร็จสิ้น",$Z773=""),"DONE_NO_ACTUAL_DATE",""),IF(AND($I773="Condition-based Maintenance",$AH773=""),"CBM_NO_MEASUREMENT",""),IF(OR($X773="",$X773=0),"INVALID_PERIOD",""),IF(AND($AA773&lt;&gt;"",$AB773&lt;&gt;"",$AB773&lt;$AA773),"DATE_SEQUENCE_ERROR",""),IF(AND($AB773&lt;&gt;"",$AB773&gt;DATE(2030,12,31)),"DATE_OUTLIER",""),IF($C773="","MISSING_QRCODE",""),IF($J773="UNKNOWN","UNKNOWN_PM_TYPE",""),IF($L773="UNKNOWN","UNKNOWN_STATUS",""))</f>
        <v/>
      </c>
      <c r="AQ773" s="42" t="str">
        <f t="shared" si="64"/>
        <v>NO</v>
      </c>
    </row>
    <row r="774" spans="1:43" x14ac:dyDescent="0.3">
      <c r="A774" s="38">
        <f>IF('query (10)'!A774="","",'query (10)'!A774)</f>
        <v>926</v>
      </c>
      <c r="B774" s="38">
        <f>IF('query (10)'!B774="","",'query (10)'!B774)</f>
        <v>18220</v>
      </c>
      <c r="C774" s="38" t="str">
        <f>TRIM(UPPER('query (10)'!M774))</f>
        <v>WA-230</v>
      </c>
      <c r="D774" s="38" t="str">
        <f>TRIM(UPPER(IFERROR(_xlfn.TEXTBEFORE('query (10)'!L774,"("),'query (10)'!L774)))</f>
        <v>FINISH WASH EQUIPMENT M/C</v>
      </c>
      <c r="E774" s="38" t="str">
        <f>IFERROR(TRIM(UPPER(_xlfn.TEXTBEFORE(_xlfn.TEXTAFTER('query (10)'!L774,"("),")"))),"")</f>
        <v/>
      </c>
      <c r="F774" s="38" t="str">
        <f>TRIM('query (10)'!K774)</f>
        <v>SB2</v>
      </c>
      <c r="G774" s="38" t="str">
        <f>IF('query (10)'!J774="","",'query (10)'!J774)</f>
        <v xml:space="preserve">Heavy smoke </v>
      </c>
      <c r="H774" s="38" t="str">
        <f>TRIM(UPPER('query (10)'!J774))</f>
        <v>HEAVY SMOKE</v>
      </c>
      <c r="I774" s="38" t="str">
        <f>IF('query (10)'!F774="","",'query (10)'!F774)</f>
        <v>Time-based Maintenance</v>
      </c>
      <c r="J774" s="38" t="str">
        <f>IF('query (10)'!F774="","",IFERROR(INDEX(Cleaning_Rules!$B$14:$B$17,MATCH(TRIM('query (10)'!F774),Cleaning_Rules!$A$14:$A$17,0)),"UNKNOWN"))</f>
        <v>TBM</v>
      </c>
      <c r="K774" s="38" t="str">
        <f>IF('query (10)'!G774="","",'query (10)'!G774)</f>
        <v>เสร็จสิ้น</v>
      </c>
      <c r="L774" s="38" t="str">
        <f>IF('query (10)'!G774="","MISSING",IFERROR(INDEX(Cleaning_Rules!$B$5:$B$10,MATCH(TRIM('query (10)'!G774),Cleaning_Rules!$A$5:$A$10,0)),"UNKNOWN"))</f>
        <v>COMPLETED</v>
      </c>
      <c r="M774" s="38" t="str">
        <f>IF('query (10)'!I774="","",'query (10)'!I774)</f>
        <v>Mechanical</v>
      </c>
      <c r="N774" s="38" t="str">
        <f>IF('query (10)'!O774="","",'query (10)'!O774)</f>
        <v>Part Change</v>
      </c>
      <c r="O774" s="38" t="str">
        <f>IF('query (10)'!P774="","",'query (10)'!P774)</f>
        <v>Medium</v>
      </c>
      <c r="P774" s="38" t="str">
        <f>IF('query (10)'!N774="","",'query (10)'!N774)</f>
        <v>change filter fu-40</v>
      </c>
      <c r="Q774" s="38" t="str">
        <f>TRIM('query (10)'!N774)</f>
        <v>change filter fu-40</v>
      </c>
      <c r="R774" s="38" t="str">
        <f>TRIM(UPPER('query (10)'!R774))</f>
        <v>FILTER</v>
      </c>
      <c r="S774" s="38" t="str">
        <f>TRIM(UPPER('query (10)'!S774))</f>
        <v>FU-40</v>
      </c>
      <c r="T774" s="38" t="str">
        <f>IF('query (10)'!Q774="","",TRIM(UPPER('query (10)'!Q774)))</f>
        <v/>
      </c>
      <c r="U774" s="38" t="str">
        <f>IF('query (10)'!T774="","",'query (10)'!T774)</f>
        <v/>
      </c>
      <c r="V774" s="39" t="str">
        <f>IF('query (10)'!T774="","",IFERROR(VALUE('query (10)'!T774),""))</f>
        <v/>
      </c>
      <c r="W774" s="40">
        <f>IF('query (10)'!U774="","",'query (10)'!U774)</f>
        <v>0</v>
      </c>
      <c r="X774" s="39">
        <f>IF('query (10)'!V774="","",'query (10)'!V774)</f>
        <v>180</v>
      </c>
      <c r="Y774" s="41">
        <f>IF('query (10)'!W774="","",'query (10)'!W774)</f>
        <v>46039</v>
      </c>
      <c r="Z774" s="41">
        <f>IF('query (10)'!X774="","",'query (10)'!X774)</f>
        <v>46065</v>
      </c>
      <c r="AA774" s="41">
        <f>IF('query (10)'!Y774="","",'query (10)'!Y774)</f>
        <v>46065</v>
      </c>
      <c r="AB774" s="41">
        <f>IF('query (10)'!Z774="","",'query (10)'!Z774)</f>
        <v>46245</v>
      </c>
      <c r="AC774" s="38" t="str">
        <f>IF(OR('query (10)'!AA774="",COUNTIF(Cleaning_Rules!$A$21:$A$26,TRIM('query (10)'!AA774))&gt;0),"",TRIM('query (10)'!AA774))</f>
        <v/>
      </c>
      <c r="AD774" s="38" t="str">
        <f>IF('query (10)'!AB774="","",TRIM(IFERROR(_xlfn.TEXTBEFORE('query (10)'!AB774,"("),'query (10)'!AB774)))</f>
        <v>เริ่มซ่อมงาน PM แล้ว รับผิดชอบโดย PAHLA SEEDANG</v>
      </c>
      <c r="AE774" s="38" t="str">
        <f>IFERROR(LOWER(TRIM(_xlfn.TEXTBEFORE(_xlfn.TEXTAFTER('query (10)'!AB774,"("),")"))),"")</f>
        <v>pahla@nsk.com</v>
      </c>
      <c r="AF774" s="38" t="str">
        <f>IF('query (10)'!AD774="","",TRIM('query (10)'!AD774))</f>
        <v>ภูชิต กุลเสรี</v>
      </c>
      <c r="AG774" s="38" t="str">
        <f>IF('query (10)'!AE774="","",TRIM('query (10)'!AE774))</f>
        <v>ผะหลา สีแดง</v>
      </c>
      <c r="AH774" s="38" t="str">
        <f>IF('query (10)'!AF774="","",IFERROR(VALUE('query (10)'!AF774),""))</f>
        <v/>
      </c>
      <c r="AI774" s="38" t="str">
        <f>IF('query (10)'!AG774="","",TRIM('query (10)'!AG774))</f>
        <v/>
      </c>
      <c r="AJ774" s="38" t="str">
        <f>IF('query (10)'!AH774="","",IFERROR(VALUE('query (10)'!AH774),""))</f>
        <v/>
      </c>
      <c r="AK774" s="38" t="str">
        <f>IF('query (10)'!AI774="","",TRIM('query (10)'!AI774))</f>
        <v/>
      </c>
      <c r="AL774" s="42">
        <f t="shared" si="60"/>
        <v>2026</v>
      </c>
      <c r="AM774" s="42" t="str">
        <f t="shared" si="61"/>
        <v>2026-01</v>
      </c>
      <c r="AN774" s="42" t="str">
        <f t="shared" ca="1" si="62"/>
        <v/>
      </c>
      <c r="AO774" s="42" t="str">
        <f t="shared" si="63"/>
        <v>WA-230 | FINISH WASH EQUIPMENT M/C | SB2 | HEAVY SMOKE | Time-based Maintenance | Mechanical | Part Change | Medium | change filter fu-40 | FILTER | FU-40 | เริ่มซ่อมงาน PM แล้ว รับผิดชอบโดย PAHLA SEEDANG | ผะหลา สีแดง</v>
      </c>
      <c r="AP774" s="42" t="str">
        <f>_xlfn.TEXTJOIN("; ",TRUE,IF(COUNTA('query (10)'!A774:AK774)&lt;=6,"NEAR_EMPTY_ROW",""),IF($K774="","MISSING_STATUS",""),IF(AND($K774="เสร็จสิ้น",$Z774=""),"DONE_NO_ACTUAL_DATE",""),IF(AND($I774="Condition-based Maintenance",$AH774=""),"CBM_NO_MEASUREMENT",""),IF(OR($X774="",$X774=0),"INVALID_PERIOD",""),IF(AND($AA774&lt;&gt;"",$AB774&lt;&gt;"",$AB774&lt;$AA774),"DATE_SEQUENCE_ERROR",""),IF(AND($AB774&lt;&gt;"",$AB774&gt;DATE(2030,12,31)),"DATE_OUTLIER",""),IF($C774="","MISSING_QRCODE",""),IF($J774="UNKNOWN","UNKNOWN_PM_TYPE",""),IF($L774="UNKNOWN","UNKNOWN_STATUS",""))</f>
        <v/>
      </c>
      <c r="AQ774" s="42" t="str">
        <f t="shared" si="64"/>
        <v>NO</v>
      </c>
    </row>
    <row r="775" spans="1:43" x14ac:dyDescent="0.3">
      <c r="A775" s="38">
        <f>IF('query (10)'!A775="","",'query (10)'!A775)</f>
        <v>927</v>
      </c>
      <c r="B775" s="38">
        <f>IF('query (10)'!B775="","",'query (10)'!B775)</f>
        <v>18221</v>
      </c>
      <c r="C775" s="38" t="str">
        <f>TRIM(UPPER('query (10)'!M775))</f>
        <v>CH-235</v>
      </c>
      <c r="D775" s="38" t="str">
        <f>TRIM(UPPER(IFERROR(_xlfn.TEXTBEFORE('query (10)'!L775,"("),'query (10)'!L775)))</f>
        <v>NOISE INSPECTION M/C</v>
      </c>
      <c r="E775" s="38" t="str">
        <f>IFERROR(TRIM(UPPER(_xlfn.TEXTBEFORE(_xlfn.TEXTAFTER('query (10)'!L775,"("),")"))),"")</f>
        <v>AUTO</v>
      </c>
      <c r="F775" s="38" t="str">
        <f>TRIM('query (10)'!K775)</f>
        <v>SB2</v>
      </c>
      <c r="G775" s="38" t="str">
        <f>IF('query (10)'!J775="","",'query (10)'!J775)</f>
        <v>Spindle</v>
      </c>
      <c r="H775" s="38" t="str">
        <f>TRIM(UPPER('query (10)'!J775))</f>
        <v>SPINDLE</v>
      </c>
      <c r="I775" s="38" t="str">
        <f>IF('query (10)'!F775="","",'query (10)'!F775)</f>
        <v>Time-based Maintenance</v>
      </c>
      <c r="J775" s="38" t="str">
        <f>IF('query (10)'!F775="","",IFERROR(INDEX(Cleaning_Rules!$B$14:$B$17,MATCH(TRIM('query (10)'!F775),Cleaning_Rules!$A$14:$A$17,0)),"UNKNOWN"))</f>
        <v>TBM</v>
      </c>
      <c r="K775" s="38" t="str">
        <f>IF('query (10)'!G775="","",'query (10)'!G775)</f>
        <v>เสร็จสิ้น</v>
      </c>
      <c r="L775" s="38" t="str">
        <f>IF('query (10)'!G775="","MISSING",IFERROR(INDEX(Cleaning_Rules!$B$5:$B$10,MATCH(TRIM('query (10)'!G775),Cleaning_Rules!$A$5:$A$10,0)),"UNKNOWN"))</f>
        <v>COMPLETED</v>
      </c>
      <c r="M775" s="38" t="str">
        <f>IF('query (10)'!I775="","",'query (10)'!I775)</f>
        <v>Mechanical</v>
      </c>
      <c r="N775" s="38" t="str">
        <f>IF('query (10)'!O775="","",'query (10)'!O775)</f>
        <v>Part Change</v>
      </c>
      <c r="O775" s="38" t="str">
        <f>IF('query (10)'!P775="","",'query (10)'!P775)</f>
        <v>Medium</v>
      </c>
      <c r="P775" s="38" t="str">
        <f>IF('query (10)'!N775="","",'query (10)'!N775)</f>
        <v>change drive spindle o-ring g300</v>
      </c>
      <c r="Q775" s="38" t="str">
        <f>TRIM('query (10)'!N775)</f>
        <v>change drive spindle o-ring g300</v>
      </c>
      <c r="R775" s="38" t="str">
        <f>TRIM(UPPER('query (10)'!R775))</f>
        <v>O-RING</v>
      </c>
      <c r="S775" s="38" t="str">
        <f>TRIM(UPPER('query (10)'!S775))</f>
        <v>G-300</v>
      </c>
      <c r="T775" s="38" t="str">
        <f>IF('query (10)'!Q775="","",TRIM(UPPER('query (10)'!Q775)))</f>
        <v/>
      </c>
      <c r="U775" s="38" t="str">
        <f>IF('query (10)'!T775="","",'query (10)'!T775)</f>
        <v/>
      </c>
      <c r="V775" s="39" t="str">
        <f>IF('query (10)'!T775="","",IFERROR(VALUE('query (10)'!T775),""))</f>
        <v/>
      </c>
      <c r="W775" s="40">
        <f>IF('query (10)'!U775="","",'query (10)'!U775)</f>
        <v>0</v>
      </c>
      <c r="X775" s="39">
        <f>IF('query (10)'!V775="","",'query (10)'!V775)</f>
        <v>180</v>
      </c>
      <c r="Y775" s="41">
        <f>IF('query (10)'!W775="","",'query (10)'!W775)</f>
        <v>46039</v>
      </c>
      <c r="Z775" s="41">
        <f>IF('query (10)'!X775="","",'query (10)'!X775)</f>
        <v>46065</v>
      </c>
      <c r="AA775" s="41">
        <f>IF('query (10)'!Y775="","",'query (10)'!Y775)</f>
        <v>46065</v>
      </c>
      <c r="AB775" s="41">
        <f>IF('query (10)'!Z775="","",'query (10)'!Z775)</f>
        <v>46245</v>
      </c>
      <c r="AC775" s="38" t="str">
        <f>IF(OR('query (10)'!AA775="",COUNTIF(Cleaning_Rules!$A$21:$A$26,TRIM('query (10)'!AA775))&gt;0),"",TRIM('query (10)'!AA775))</f>
        <v/>
      </c>
      <c r="AD775" s="38" t="str">
        <f>IF('query (10)'!AB775="","",TRIM(IFERROR(_xlfn.TEXTBEFORE('query (10)'!AB775,"("),'query (10)'!AB775)))</f>
        <v>เริ่มซ่อมงาน PM แล้ว รับผิดชอบโดย PAHLA SEEDANG</v>
      </c>
      <c r="AE775" s="38" t="str">
        <f>IFERROR(LOWER(TRIM(_xlfn.TEXTBEFORE(_xlfn.TEXTAFTER('query (10)'!AB775,"("),")"))),"")</f>
        <v>pahla@nsk.com</v>
      </c>
      <c r="AF775" s="38" t="str">
        <f>IF('query (10)'!AD775="","",TRIM('query (10)'!AD775))</f>
        <v>ภูชิต กุลเสรี</v>
      </c>
      <c r="AG775" s="38" t="str">
        <f>IF('query (10)'!AE775="","",TRIM('query (10)'!AE775))</f>
        <v>ผะหลา สีแดง</v>
      </c>
      <c r="AH775" s="38" t="str">
        <f>IF('query (10)'!AF775="","",IFERROR(VALUE('query (10)'!AF775),""))</f>
        <v/>
      </c>
      <c r="AI775" s="38" t="str">
        <f>IF('query (10)'!AG775="","",TRIM('query (10)'!AG775))</f>
        <v/>
      </c>
      <c r="AJ775" s="38" t="str">
        <f>IF('query (10)'!AH775="","",IFERROR(VALUE('query (10)'!AH775),""))</f>
        <v/>
      </c>
      <c r="AK775" s="38" t="str">
        <f>IF('query (10)'!AI775="","",TRIM('query (10)'!AI775))</f>
        <v/>
      </c>
      <c r="AL775" s="42">
        <f t="shared" si="60"/>
        <v>2026</v>
      </c>
      <c r="AM775" s="42" t="str">
        <f t="shared" si="61"/>
        <v>2026-01</v>
      </c>
      <c r="AN775" s="42" t="str">
        <f t="shared" ca="1" si="62"/>
        <v/>
      </c>
      <c r="AO775" s="42" t="str">
        <f t="shared" si="63"/>
        <v>CH-235 | NOISE INSPECTION M/C | AUTO | SB2 | SPINDLE | Time-based Maintenance | Mechanical | Part Change | Medium | change drive spindle o-ring g300 | O-RING | G-300 | เริ่มซ่อมงาน PM แล้ว รับผิดชอบโดย PAHLA SEEDANG | ผะหลา สีแดง</v>
      </c>
      <c r="AP775" s="42" t="str">
        <f>_xlfn.TEXTJOIN("; ",TRUE,IF(COUNTA('query (10)'!A775:AK775)&lt;=6,"NEAR_EMPTY_ROW",""),IF($K775="","MISSING_STATUS",""),IF(AND($K775="เสร็จสิ้น",$Z775=""),"DONE_NO_ACTUAL_DATE",""),IF(AND($I775="Condition-based Maintenance",$AH775=""),"CBM_NO_MEASUREMENT",""),IF(OR($X775="",$X775=0),"INVALID_PERIOD",""),IF(AND($AA775&lt;&gt;"",$AB775&lt;&gt;"",$AB775&lt;$AA775),"DATE_SEQUENCE_ERROR",""),IF(AND($AB775&lt;&gt;"",$AB775&gt;DATE(2030,12,31)),"DATE_OUTLIER",""),IF($C775="","MISSING_QRCODE",""),IF($J775="UNKNOWN","UNKNOWN_PM_TYPE",""),IF($L775="UNKNOWN","UNKNOWN_STATUS",""))</f>
        <v/>
      </c>
      <c r="AQ775" s="42" t="str">
        <f t="shared" si="64"/>
        <v>NO</v>
      </c>
    </row>
    <row r="776" spans="1:43" x14ac:dyDescent="0.3">
      <c r="A776" s="38">
        <f>IF('query (10)'!A776="","",'query (10)'!A776)</f>
        <v>928</v>
      </c>
      <c r="B776" s="38">
        <f>IF('query (10)'!B776="","",'query (10)'!B776)</f>
        <v>18222</v>
      </c>
      <c r="C776" s="38" t="str">
        <f>TRIM(UPPER('query (10)'!M776))</f>
        <v>CH-235</v>
      </c>
      <c r="D776" s="38" t="str">
        <f>TRIM(UPPER(IFERROR(_xlfn.TEXTBEFORE('query (10)'!L776,"("),'query (10)'!L776)))</f>
        <v>NOISE INSPECTION M/C</v>
      </c>
      <c r="E776" s="38" t="str">
        <f>IFERROR(TRIM(UPPER(_xlfn.TEXTBEFORE(_xlfn.TEXTAFTER('query (10)'!L776,"("),")"))),"")</f>
        <v>AUTO</v>
      </c>
      <c r="F776" s="38" t="str">
        <f>TRIM('query (10)'!K776)</f>
        <v>SB2</v>
      </c>
      <c r="G776" s="38" t="str">
        <f>IF('query (10)'!J776="","",'query (10)'!J776)</f>
        <v>Spindle</v>
      </c>
      <c r="H776" s="38" t="str">
        <f>TRIM(UPPER('query (10)'!J776))</f>
        <v>SPINDLE</v>
      </c>
      <c r="I776" s="38" t="str">
        <f>IF('query (10)'!F776="","",'query (10)'!F776)</f>
        <v>Time-based Maintenance</v>
      </c>
      <c r="J776" s="38" t="str">
        <f>IF('query (10)'!F776="","",IFERROR(INDEX(Cleaning_Rules!$B$14:$B$17,MATCH(TRIM('query (10)'!F776),Cleaning_Rules!$A$14:$A$17,0)),"UNKNOWN"))</f>
        <v>TBM</v>
      </c>
      <c r="K776" s="38" t="str">
        <f>IF('query (10)'!G776="","",'query (10)'!G776)</f>
        <v>เสร็จสิ้น</v>
      </c>
      <c r="L776" s="38" t="str">
        <f>IF('query (10)'!G776="","MISSING",IFERROR(INDEX(Cleaning_Rules!$B$5:$B$10,MATCH(TRIM('query (10)'!G776),Cleaning_Rules!$A$5:$A$10,0)),"UNKNOWN"))</f>
        <v>COMPLETED</v>
      </c>
      <c r="M776" s="38" t="str">
        <f>IF('query (10)'!I776="","",'query (10)'!I776)</f>
        <v>Mechanical</v>
      </c>
      <c r="N776" s="38" t="str">
        <f>IF('query (10)'!O776="","",'query (10)'!O776)</f>
        <v>Part Change</v>
      </c>
      <c r="O776" s="38" t="str">
        <f>IF('query (10)'!P776="","",'query (10)'!P776)</f>
        <v>Medium</v>
      </c>
      <c r="P776" s="38" t="str">
        <f>IF('query (10)'!N776="","",'query (10)'!N776)</f>
        <v>change drive spindle o-ring g300</v>
      </c>
      <c r="Q776" s="38" t="str">
        <f>TRIM('query (10)'!N776)</f>
        <v>change drive spindle o-ring g300</v>
      </c>
      <c r="R776" s="38" t="str">
        <f>TRIM(UPPER('query (10)'!R776))</f>
        <v>O-RING</v>
      </c>
      <c r="S776" s="38" t="str">
        <f>TRIM(UPPER('query (10)'!S776))</f>
        <v>G-300</v>
      </c>
      <c r="T776" s="38" t="str">
        <f>IF('query (10)'!Q776="","",TRIM(UPPER('query (10)'!Q776)))</f>
        <v/>
      </c>
      <c r="U776" s="38" t="str">
        <f>IF('query (10)'!T776="","",'query (10)'!T776)</f>
        <v/>
      </c>
      <c r="V776" s="39" t="str">
        <f>IF('query (10)'!T776="","",IFERROR(VALUE('query (10)'!T776),""))</f>
        <v/>
      </c>
      <c r="W776" s="40">
        <f>IF('query (10)'!U776="","",'query (10)'!U776)</f>
        <v>0</v>
      </c>
      <c r="X776" s="39">
        <f>IF('query (10)'!V776="","",'query (10)'!V776)</f>
        <v>180</v>
      </c>
      <c r="Y776" s="41">
        <f>IF('query (10)'!W776="","",'query (10)'!W776)</f>
        <v>46039</v>
      </c>
      <c r="Z776" s="41">
        <f>IF('query (10)'!X776="","",'query (10)'!X776)</f>
        <v>46065</v>
      </c>
      <c r="AA776" s="41">
        <f>IF('query (10)'!Y776="","",'query (10)'!Y776)</f>
        <v>46065</v>
      </c>
      <c r="AB776" s="41">
        <f>IF('query (10)'!Z776="","",'query (10)'!Z776)</f>
        <v>46245</v>
      </c>
      <c r="AC776" s="38" t="str">
        <f>IF(OR('query (10)'!AA776="",COUNTIF(Cleaning_Rules!$A$21:$A$26,TRIM('query (10)'!AA776))&gt;0),"",TRIM('query (10)'!AA776))</f>
        <v/>
      </c>
      <c r="AD776" s="38" t="str">
        <f>IF('query (10)'!AB776="","",TRIM(IFERROR(_xlfn.TEXTBEFORE('query (10)'!AB776,"("),'query (10)'!AB776)))</f>
        <v>เริ่มซ่อมงาน PM แล้ว รับผิดชอบโดย PAHLA SEEDANG</v>
      </c>
      <c r="AE776" s="38" t="str">
        <f>IFERROR(LOWER(TRIM(_xlfn.TEXTBEFORE(_xlfn.TEXTAFTER('query (10)'!AB776,"("),")"))),"")</f>
        <v>pahla@nsk.com</v>
      </c>
      <c r="AF776" s="38" t="str">
        <f>IF('query (10)'!AD776="","",TRIM('query (10)'!AD776))</f>
        <v>ภูชิต กุลเสรี</v>
      </c>
      <c r="AG776" s="38" t="str">
        <f>IF('query (10)'!AE776="","",TRIM('query (10)'!AE776))</f>
        <v>ผะหลา สีแดง</v>
      </c>
      <c r="AH776" s="38" t="str">
        <f>IF('query (10)'!AF776="","",IFERROR(VALUE('query (10)'!AF776),""))</f>
        <v/>
      </c>
      <c r="AI776" s="38" t="str">
        <f>IF('query (10)'!AG776="","",TRIM('query (10)'!AG776))</f>
        <v/>
      </c>
      <c r="AJ776" s="38" t="str">
        <f>IF('query (10)'!AH776="","",IFERROR(VALUE('query (10)'!AH776),""))</f>
        <v/>
      </c>
      <c r="AK776" s="38" t="str">
        <f>IF('query (10)'!AI776="","",TRIM('query (10)'!AI776))</f>
        <v/>
      </c>
      <c r="AL776" s="42">
        <f t="shared" si="60"/>
        <v>2026</v>
      </c>
      <c r="AM776" s="42" t="str">
        <f t="shared" si="61"/>
        <v>2026-01</v>
      </c>
      <c r="AN776" s="42" t="str">
        <f t="shared" ca="1" si="62"/>
        <v/>
      </c>
      <c r="AO776" s="42" t="str">
        <f t="shared" si="63"/>
        <v>CH-235 | NOISE INSPECTION M/C | AUTO | SB2 | SPINDLE | Time-based Maintenance | Mechanical | Part Change | Medium | change drive spindle o-ring g300 | O-RING | G-300 | เริ่มซ่อมงาน PM แล้ว รับผิดชอบโดย PAHLA SEEDANG | ผะหลา สีแดง</v>
      </c>
      <c r="AP776" s="42" t="str">
        <f>_xlfn.TEXTJOIN("; ",TRUE,IF(COUNTA('query (10)'!A776:AK776)&lt;=6,"NEAR_EMPTY_ROW",""),IF($K776="","MISSING_STATUS",""),IF(AND($K776="เสร็จสิ้น",$Z776=""),"DONE_NO_ACTUAL_DATE",""),IF(AND($I776="Condition-based Maintenance",$AH776=""),"CBM_NO_MEASUREMENT",""),IF(OR($X776="",$X776=0),"INVALID_PERIOD",""),IF(AND($AA776&lt;&gt;"",$AB776&lt;&gt;"",$AB776&lt;$AA776),"DATE_SEQUENCE_ERROR",""),IF(AND($AB776&lt;&gt;"",$AB776&gt;DATE(2030,12,31)),"DATE_OUTLIER",""),IF($C776="","MISSING_QRCODE",""),IF($J776="UNKNOWN","UNKNOWN_PM_TYPE",""),IF($L776="UNKNOWN","UNKNOWN_STATUS",""))</f>
        <v/>
      </c>
      <c r="AQ776" s="42" t="str">
        <f t="shared" si="64"/>
        <v>NO</v>
      </c>
    </row>
    <row r="777" spans="1:43" x14ac:dyDescent="0.3">
      <c r="A777" s="38">
        <f>IF('query (10)'!A777="","",'query (10)'!A777)</f>
        <v>929</v>
      </c>
      <c r="B777" s="38">
        <f>IF('query (10)'!B777="","",'query (10)'!B777)</f>
        <v>18223</v>
      </c>
      <c r="C777" s="38" t="str">
        <f>TRIM(UPPER('query (10)'!M777))</f>
        <v>CH-643</v>
      </c>
      <c r="D777" s="38" t="str">
        <f>TRIM(UPPER(IFERROR(_xlfn.TEXTBEFORE('query (10)'!L777,"("),'query (10)'!L777)))</f>
        <v>NOISE MANUAL INSPECTION M/C</v>
      </c>
      <c r="E777" s="38" t="str">
        <f>IFERROR(TRIM(UPPER(_xlfn.TEXTBEFORE(_xlfn.TEXTAFTER('query (10)'!L777,"("),")"))),"")</f>
        <v/>
      </c>
      <c r="F777" s="38" t="str">
        <f>TRIM('query (10)'!K777)</f>
        <v>SB2</v>
      </c>
      <c r="G777" s="38" t="str">
        <f>IF('query (10)'!J777="","",'query (10)'!J777)</f>
        <v>Spindle</v>
      </c>
      <c r="H777" s="38" t="str">
        <f>TRIM(UPPER('query (10)'!J777))</f>
        <v>SPINDLE</v>
      </c>
      <c r="I777" s="38" t="str">
        <f>IF('query (10)'!F777="","",'query (10)'!F777)</f>
        <v>Time-based Maintenance</v>
      </c>
      <c r="J777" s="38" t="str">
        <f>IF('query (10)'!F777="","",IFERROR(INDEX(Cleaning_Rules!$B$14:$B$17,MATCH(TRIM('query (10)'!F777),Cleaning_Rules!$A$14:$A$17,0)),"UNKNOWN"))</f>
        <v>TBM</v>
      </c>
      <c r="K777" s="38" t="str">
        <f>IF('query (10)'!G777="","",'query (10)'!G777)</f>
        <v>เสร็จสิ้น</v>
      </c>
      <c r="L777" s="38" t="str">
        <f>IF('query (10)'!G777="","MISSING",IFERROR(INDEX(Cleaning_Rules!$B$5:$B$10,MATCH(TRIM('query (10)'!G777),Cleaning_Rules!$A$5:$A$10,0)),"UNKNOWN"))</f>
        <v>COMPLETED</v>
      </c>
      <c r="M777" s="38" t="str">
        <f>IF('query (10)'!I777="","",'query (10)'!I777)</f>
        <v>Mechanical</v>
      </c>
      <c r="N777" s="38" t="str">
        <f>IF('query (10)'!O777="","",'query (10)'!O777)</f>
        <v>Part Change</v>
      </c>
      <c r="O777" s="38" t="str">
        <f>IF('query (10)'!P777="","",'query (10)'!P777)</f>
        <v>Medium</v>
      </c>
      <c r="P777" s="38" t="str">
        <f>IF('query (10)'!N777="","",'query (10)'!N777)</f>
        <v>change drive spindle o-ring g300</v>
      </c>
      <c r="Q777" s="38" t="str">
        <f>TRIM('query (10)'!N777)</f>
        <v>change drive spindle o-ring g300</v>
      </c>
      <c r="R777" s="38" t="str">
        <f>TRIM(UPPER('query (10)'!R777))</f>
        <v>O-RING</v>
      </c>
      <c r="S777" s="38" t="str">
        <f>TRIM(UPPER('query (10)'!S777))</f>
        <v>G-260</v>
      </c>
      <c r="T777" s="38" t="str">
        <f>IF('query (10)'!Q777="","",TRIM(UPPER('query (10)'!Q777)))</f>
        <v/>
      </c>
      <c r="U777" s="38" t="str">
        <f>IF('query (10)'!T777="","",'query (10)'!T777)</f>
        <v/>
      </c>
      <c r="V777" s="39" t="str">
        <f>IF('query (10)'!T777="","",IFERROR(VALUE('query (10)'!T777),""))</f>
        <v/>
      </c>
      <c r="W777" s="40">
        <f>IF('query (10)'!U777="","",'query (10)'!U777)</f>
        <v>0</v>
      </c>
      <c r="X777" s="39">
        <f>IF('query (10)'!V777="","",'query (10)'!V777)</f>
        <v>180</v>
      </c>
      <c r="Y777" s="41">
        <f>IF('query (10)'!W777="","",'query (10)'!W777)</f>
        <v>46039</v>
      </c>
      <c r="Z777" s="41">
        <f>IF('query (10)'!X777="","",'query (10)'!X777)</f>
        <v>46065</v>
      </c>
      <c r="AA777" s="41">
        <f>IF('query (10)'!Y777="","",'query (10)'!Y777)</f>
        <v>46065</v>
      </c>
      <c r="AB777" s="41">
        <f>IF('query (10)'!Z777="","",'query (10)'!Z777)</f>
        <v>46245</v>
      </c>
      <c r="AC777" s="38" t="str">
        <f>IF(OR('query (10)'!AA777="",COUNTIF(Cleaning_Rules!$A$21:$A$26,TRIM('query (10)'!AA777))&gt;0),"",TRIM('query (10)'!AA777))</f>
        <v/>
      </c>
      <c r="AD777" s="38" t="str">
        <f>IF('query (10)'!AB777="","",TRIM(IFERROR(_xlfn.TEXTBEFORE('query (10)'!AB777,"("),'query (10)'!AB777)))</f>
        <v>เริ่มซ่อมงาน PM แล้ว รับผิดชอบโดย PAHLA SEEDANG</v>
      </c>
      <c r="AE777" s="38" t="str">
        <f>IFERROR(LOWER(TRIM(_xlfn.TEXTBEFORE(_xlfn.TEXTAFTER('query (10)'!AB777,"("),")"))),"")</f>
        <v>pahla@nsk.com</v>
      </c>
      <c r="AF777" s="38" t="str">
        <f>IF('query (10)'!AD777="","",TRIM('query (10)'!AD777))</f>
        <v>ภูชิต กุลเสรี</v>
      </c>
      <c r="AG777" s="38" t="str">
        <f>IF('query (10)'!AE777="","",TRIM('query (10)'!AE777))</f>
        <v>ผะหลา สีแดง</v>
      </c>
      <c r="AH777" s="38" t="str">
        <f>IF('query (10)'!AF777="","",IFERROR(VALUE('query (10)'!AF777),""))</f>
        <v/>
      </c>
      <c r="AI777" s="38" t="str">
        <f>IF('query (10)'!AG777="","",TRIM('query (10)'!AG777))</f>
        <v/>
      </c>
      <c r="AJ777" s="38" t="str">
        <f>IF('query (10)'!AH777="","",IFERROR(VALUE('query (10)'!AH777),""))</f>
        <v/>
      </c>
      <c r="AK777" s="38" t="str">
        <f>IF('query (10)'!AI777="","",TRIM('query (10)'!AI777))</f>
        <v/>
      </c>
      <c r="AL777" s="42">
        <f t="shared" si="60"/>
        <v>2026</v>
      </c>
      <c r="AM777" s="42" t="str">
        <f t="shared" si="61"/>
        <v>2026-01</v>
      </c>
      <c r="AN777" s="42" t="str">
        <f t="shared" ca="1" si="62"/>
        <v/>
      </c>
      <c r="AO777" s="42" t="str">
        <f t="shared" si="63"/>
        <v>CH-643 | NOISE MANUAL INSPECTION M/C | SB2 | SPINDLE | Time-based Maintenance | Mechanical | Part Change | Medium | change drive spindle o-ring g300 | O-RING | G-260 | เริ่มซ่อมงาน PM แล้ว รับผิดชอบโดย PAHLA SEEDANG | ผะหลา สีแดง</v>
      </c>
      <c r="AP777" s="42" t="str">
        <f>_xlfn.TEXTJOIN("; ",TRUE,IF(COUNTA('query (10)'!A777:AK777)&lt;=6,"NEAR_EMPTY_ROW",""),IF($K777="","MISSING_STATUS",""),IF(AND($K777="เสร็จสิ้น",$Z777=""),"DONE_NO_ACTUAL_DATE",""),IF(AND($I777="Condition-based Maintenance",$AH777=""),"CBM_NO_MEASUREMENT",""),IF(OR($X777="",$X777=0),"INVALID_PERIOD",""),IF(AND($AA777&lt;&gt;"",$AB777&lt;&gt;"",$AB777&lt;$AA777),"DATE_SEQUENCE_ERROR",""),IF(AND($AB777&lt;&gt;"",$AB777&gt;DATE(2030,12,31)),"DATE_OUTLIER",""),IF($C777="","MISSING_QRCODE",""),IF($J777="UNKNOWN","UNKNOWN_PM_TYPE",""),IF($L777="UNKNOWN","UNKNOWN_STATUS",""))</f>
        <v/>
      </c>
      <c r="AQ777" s="42" t="str">
        <f t="shared" si="64"/>
        <v>NO</v>
      </c>
    </row>
    <row r="778" spans="1:43" x14ac:dyDescent="0.3">
      <c r="A778" s="38">
        <f>IF('query (10)'!A778="","",'query (10)'!A778)</f>
        <v>930</v>
      </c>
      <c r="B778" s="38">
        <f>IF('query (10)'!B778="","",'query (10)'!B778)</f>
        <v>18224</v>
      </c>
      <c r="C778" s="38" t="str">
        <f>TRIM(UPPER('query (10)'!M778))</f>
        <v>GR-221</v>
      </c>
      <c r="D778" s="38" t="str">
        <f>TRIM(UPPER(IFERROR(_xlfn.TEXTBEFORE('query (10)'!L778,"("),'query (10)'!L778)))</f>
        <v>OUTER RING RACEWAY GRINDING M/C</v>
      </c>
      <c r="E778" s="38" t="str">
        <f>IFERROR(TRIM(UPPER(_xlfn.TEXTBEFORE(_xlfn.TEXTAFTER('query (10)'!L778,"("),")"))),"")</f>
        <v/>
      </c>
      <c r="F778" s="38" t="str">
        <f>TRIM('query (10)'!K778)</f>
        <v>SB2</v>
      </c>
      <c r="G778" s="38" t="str">
        <f>IF('query (10)'!J778="","",'query (10)'!J778)</f>
        <v>Oil mist</v>
      </c>
      <c r="H778" s="38" t="str">
        <f>TRIM(UPPER('query (10)'!J778))</f>
        <v>OIL MIST</v>
      </c>
      <c r="I778" s="38" t="str">
        <f>IF('query (10)'!F778="","",'query (10)'!F778)</f>
        <v>Time-based Maintenance</v>
      </c>
      <c r="J778" s="38" t="str">
        <f>IF('query (10)'!F778="","",IFERROR(INDEX(Cleaning_Rules!$B$14:$B$17,MATCH(TRIM('query (10)'!F778),Cleaning_Rules!$A$14:$A$17,0)),"UNKNOWN"))</f>
        <v>TBM</v>
      </c>
      <c r="K778" s="38" t="str">
        <f>IF('query (10)'!G778="","",'query (10)'!G778)</f>
        <v>เสร็จสิ้น</v>
      </c>
      <c r="L778" s="38" t="str">
        <f>IF('query (10)'!G778="","MISSING",IFERROR(INDEX(Cleaning_Rules!$B$5:$B$10,MATCH(TRIM('query (10)'!G778),Cleaning_Rules!$A$5:$A$10,0)),"UNKNOWN"))</f>
        <v>COMPLETED</v>
      </c>
      <c r="M778" s="38" t="str">
        <f>IF('query (10)'!I778="","",'query (10)'!I778)</f>
        <v>Mechanical</v>
      </c>
      <c r="N778" s="38" t="str">
        <f>IF('query (10)'!O778="","",'query (10)'!O778)</f>
        <v>Cleaning</v>
      </c>
      <c r="O778" s="38" t="str">
        <f>IF('query (10)'!P778="","",'query (10)'!P778)</f>
        <v>Medium</v>
      </c>
      <c r="P778" s="38" t="str">
        <f>IF('query (10)'!N778="","",'query (10)'!N778)</f>
        <v xml:space="preserve">cleaning ventury nuzzle
check droping 20drop/1min
</v>
      </c>
      <c r="Q778" s="38" t="str">
        <f>TRIM('query (10)'!N778)</f>
        <v xml:space="preserve">cleaning ventury nuzzle
check droping 20drop/1min
</v>
      </c>
      <c r="R778" s="38" t="str">
        <f>TRIM(UPPER('query (10)'!R778))</f>
        <v/>
      </c>
      <c r="S778" s="38" t="str">
        <f>TRIM(UPPER('query (10)'!S778))</f>
        <v/>
      </c>
      <c r="T778" s="38" t="str">
        <f>IF('query (10)'!Q778="","",TRIM(UPPER('query (10)'!Q778)))</f>
        <v/>
      </c>
      <c r="U778" s="38" t="str">
        <f>IF('query (10)'!T778="","",'query (10)'!T778)</f>
        <v/>
      </c>
      <c r="V778" s="39" t="str">
        <f>IF('query (10)'!T778="","",IFERROR(VALUE('query (10)'!T778),""))</f>
        <v/>
      </c>
      <c r="W778" s="40">
        <f>IF('query (10)'!U778="","",'query (10)'!U778)</f>
        <v>0</v>
      </c>
      <c r="X778" s="39">
        <f>IF('query (10)'!V778="","",'query (10)'!V778)</f>
        <v>90</v>
      </c>
      <c r="Y778" s="41">
        <f>IF('query (10)'!W778="","",'query (10)'!W778)</f>
        <v>46039</v>
      </c>
      <c r="Z778" s="41">
        <f>IF('query (10)'!X778="","",'query (10)'!X778)</f>
        <v>46065</v>
      </c>
      <c r="AA778" s="41">
        <f>IF('query (10)'!Y778="","",'query (10)'!Y778)</f>
        <v>46065</v>
      </c>
      <c r="AB778" s="41">
        <f>IF('query (10)'!Z778="","",'query (10)'!Z778)</f>
        <v>46155</v>
      </c>
      <c r="AC778" s="38" t="str">
        <f>IF(OR('query (10)'!AA778="",COUNTIF(Cleaning_Rules!$A$21:$A$26,TRIM('query (10)'!AA778))&gt;0),"",TRIM('query (10)'!AA778))</f>
        <v/>
      </c>
      <c r="AD778" s="38" t="str">
        <f>IF('query (10)'!AB778="","",TRIM(IFERROR(_xlfn.TEXTBEFORE('query (10)'!AB778,"("),'query (10)'!AB778)))</f>
        <v>เริ่มซ่อมงาน PM แล้ว รับผิดชอบโดย PAHLA SEEDANG</v>
      </c>
      <c r="AE778" s="38" t="str">
        <f>IFERROR(LOWER(TRIM(_xlfn.TEXTBEFORE(_xlfn.TEXTAFTER('query (10)'!AB778,"("),")"))),"")</f>
        <v>pahla@nsk.com</v>
      </c>
      <c r="AF778" s="38" t="str">
        <f>IF('query (10)'!AD778="","",TRIM('query (10)'!AD778))</f>
        <v>ภูชิต กุลเสรี</v>
      </c>
      <c r="AG778" s="38" t="str">
        <f>IF('query (10)'!AE778="","",TRIM('query (10)'!AE778))</f>
        <v>ผะหลา สีแดง</v>
      </c>
      <c r="AH778" s="38" t="str">
        <f>IF('query (10)'!AF778="","",IFERROR(VALUE('query (10)'!AF778),""))</f>
        <v/>
      </c>
      <c r="AI778" s="38" t="str">
        <f>IF('query (10)'!AG778="","",TRIM('query (10)'!AG778))</f>
        <v/>
      </c>
      <c r="AJ778" s="38" t="str">
        <f>IF('query (10)'!AH778="","",IFERROR(VALUE('query (10)'!AH778),""))</f>
        <v/>
      </c>
      <c r="AK778" s="38" t="str">
        <f>IF('query (10)'!AI778="","",TRIM('query (10)'!AI778))</f>
        <v/>
      </c>
      <c r="AL778" s="42">
        <f t="shared" si="60"/>
        <v>2026</v>
      </c>
      <c r="AM778" s="42" t="str">
        <f t="shared" si="61"/>
        <v>2026-01</v>
      </c>
      <c r="AN778" s="42" t="str">
        <f t="shared" ca="1" si="62"/>
        <v/>
      </c>
      <c r="AO778" s="42" t="str">
        <f t="shared" si="63"/>
        <v>GR-221 | OUTER RING RACEWAY GRINDING M/C | SB2 | OIL MIST | Time-based Maintenance | Mechanical | Cleaning | Medium | cleaning ventury nuzzle
check droping 20drop/1min
 | เริ่มซ่อมงาน PM แล้ว รับผิดชอบโดย PAHLA SEEDANG | ผะหลา สีแดง</v>
      </c>
      <c r="AP778" s="42" t="str">
        <f>_xlfn.TEXTJOIN("; ",TRUE,IF(COUNTA('query (10)'!A778:AK778)&lt;=6,"NEAR_EMPTY_ROW",""),IF($K778="","MISSING_STATUS",""),IF(AND($K778="เสร็จสิ้น",$Z778=""),"DONE_NO_ACTUAL_DATE",""),IF(AND($I778="Condition-based Maintenance",$AH778=""),"CBM_NO_MEASUREMENT",""),IF(OR($X778="",$X778=0),"INVALID_PERIOD",""),IF(AND($AA778&lt;&gt;"",$AB778&lt;&gt;"",$AB778&lt;$AA778),"DATE_SEQUENCE_ERROR",""),IF(AND($AB778&lt;&gt;"",$AB778&gt;DATE(2030,12,31)),"DATE_OUTLIER",""),IF($C778="","MISSING_QRCODE",""),IF($J778="UNKNOWN","UNKNOWN_PM_TYPE",""),IF($L778="UNKNOWN","UNKNOWN_STATUS",""))</f>
        <v/>
      </c>
      <c r="AQ778" s="42" t="str">
        <f t="shared" si="64"/>
        <v>NO</v>
      </c>
    </row>
    <row r="779" spans="1:43" x14ac:dyDescent="0.3">
      <c r="A779" s="38">
        <f>IF('query (10)'!A779="","",'query (10)'!A779)</f>
        <v>931</v>
      </c>
      <c r="B779" s="38">
        <f>IF('query (10)'!B779="","",'query (10)'!B779)</f>
        <v>18225</v>
      </c>
      <c r="C779" s="38" t="str">
        <f>TRIM(UPPER('query (10)'!M779))</f>
        <v>GR-223</v>
      </c>
      <c r="D779" s="38" t="str">
        <f>TRIM(UPPER(IFERROR(_xlfn.TEXTBEFORE('query (10)'!L779,"("),'query (10)'!L779)))</f>
        <v>OUTER RING RACEWAY SUPER FINISH M/C</v>
      </c>
      <c r="E779" s="38" t="str">
        <f>IFERROR(TRIM(UPPER(_xlfn.TEXTBEFORE(_xlfn.TEXTAFTER('query (10)'!L779,"("),")"))),"")</f>
        <v/>
      </c>
      <c r="F779" s="38" t="str">
        <f>TRIM('query (10)'!K779)</f>
        <v>SB2</v>
      </c>
      <c r="G779" s="38" t="str">
        <f>IF('query (10)'!J779="","",'query (10)'!J779)</f>
        <v>Oil mist</v>
      </c>
      <c r="H779" s="38" t="str">
        <f>TRIM(UPPER('query (10)'!J779))</f>
        <v>OIL MIST</v>
      </c>
      <c r="I779" s="38" t="str">
        <f>IF('query (10)'!F779="","",'query (10)'!F779)</f>
        <v>Time-based Maintenance</v>
      </c>
      <c r="J779" s="38" t="str">
        <f>IF('query (10)'!F779="","",IFERROR(INDEX(Cleaning_Rules!$B$14:$B$17,MATCH(TRIM('query (10)'!F779),Cleaning_Rules!$A$14:$A$17,0)),"UNKNOWN"))</f>
        <v>TBM</v>
      </c>
      <c r="K779" s="38" t="str">
        <f>IF('query (10)'!G779="","",'query (10)'!G779)</f>
        <v>เสร็จสิ้น</v>
      </c>
      <c r="L779" s="38" t="str">
        <f>IF('query (10)'!G779="","MISSING",IFERROR(INDEX(Cleaning_Rules!$B$5:$B$10,MATCH(TRIM('query (10)'!G779),Cleaning_Rules!$A$5:$A$10,0)),"UNKNOWN"))</f>
        <v>COMPLETED</v>
      </c>
      <c r="M779" s="38" t="str">
        <f>IF('query (10)'!I779="","",'query (10)'!I779)</f>
        <v>Mechanical</v>
      </c>
      <c r="N779" s="38" t="str">
        <f>IF('query (10)'!O779="","",'query (10)'!O779)</f>
        <v>Cleaning</v>
      </c>
      <c r="O779" s="38" t="str">
        <f>IF('query (10)'!P779="","",'query (10)'!P779)</f>
        <v>Medium</v>
      </c>
      <c r="P779" s="38" t="str">
        <f>IF('query (10)'!N779="","",'query (10)'!N779)</f>
        <v xml:space="preserve">cleaning ventury nuzzle
check droping 20drop/1min
</v>
      </c>
      <c r="Q779" s="38" t="str">
        <f>TRIM('query (10)'!N779)</f>
        <v xml:space="preserve">cleaning ventury nuzzle
check droping 20drop/1min
</v>
      </c>
      <c r="R779" s="38" t="str">
        <f>TRIM(UPPER('query (10)'!R779))</f>
        <v/>
      </c>
      <c r="S779" s="38" t="str">
        <f>TRIM(UPPER('query (10)'!S779))</f>
        <v/>
      </c>
      <c r="T779" s="38" t="str">
        <f>IF('query (10)'!Q779="","",TRIM(UPPER('query (10)'!Q779)))</f>
        <v/>
      </c>
      <c r="U779" s="38" t="str">
        <f>IF('query (10)'!T779="","",'query (10)'!T779)</f>
        <v/>
      </c>
      <c r="V779" s="39" t="str">
        <f>IF('query (10)'!T779="","",IFERROR(VALUE('query (10)'!T779),""))</f>
        <v/>
      </c>
      <c r="W779" s="40">
        <f>IF('query (10)'!U779="","",'query (10)'!U779)</f>
        <v>0</v>
      </c>
      <c r="X779" s="39">
        <f>IF('query (10)'!V779="","",'query (10)'!V779)</f>
        <v>90</v>
      </c>
      <c r="Y779" s="41">
        <f>IF('query (10)'!W779="","",'query (10)'!W779)</f>
        <v>46039</v>
      </c>
      <c r="Z779" s="41">
        <f>IF('query (10)'!X779="","",'query (10)'!X779)</f>
        <v>46065</v>
      </c>
      <c r="AA779" s="41">
        <f>IF('query (10)'!Y779="","",'query (10)'!Y779)</f>
        <v>46065</v>
      </c>
      <c r="AB779" s="41">
        <f>IF('query (10)'!Z779="","",'query (10)'!Z779)</f>
        <v>46155</v>
      </c>
      <c r="AC779" s="38" t="str">
        <f>IF(OR('query (10)'!AA779="",COUNTIF(Cleaning_Rules!$A$21:$A$26,TRIM('query (10)'!AA779))&gt;0),"",TRIM('query (10)'!AA779))</f>
        <v/>
      </c>
      <c r="AD779" s="38" t="str">
        <f>IF('query (10)'!AB779="","",TRIM(IFERROR(_xlfn.TEXTBEFORE('query (10)'!AB779,"("),'query (10)'!AB779)))</f>
        <v>เริ่มซ่อมงาน PM แล้ว รับผิดชอบโดย PAHLA SEEDANG</v>
      </c>
      <c r="AE779" s="38" t="str">
        <f>IFERROR(LOWER(TRIM(_xlfn.TEXTBEFORE(_xlfn.TEXTAFTER('query (10)'!AB779,"("),")"))),"")</f>
        <v>pahla@nsk.com</v>
      </c>
      <c r="AF779" s="38" t="str">
        <f>IF('query (10)'!AD779="","",TRIM('query (10)'!AD779))</f>
        <v>ภูชิต กุลเสรี</v>
      </c>
      <c r="AG779" s="38" t="str">
        <f>IF('query (10)'!AE779="","",TRIM('query (10)'!AE779))</f>
        <v>ผะหลา สีแดง</v>
      </c>
      <c r="AH779" s="38" t="str">
        <f>IF('query (10)'!AF779="","",IFERROR(VALUE('query (10)'!AF779),""))</f>
        <v/>
      </c>
      <c r="AI779" s="38" t="str">
        <f>IF('query (10)'!AG779="","",TRIM('query (10)'!AG779))</f>
        <v/>
      </c>
      <c r="AJ779" s="38" t="str">
        <f>IF('query (10)'!AH779="","",IFERROR(VALUE('query (10)'!AH779),""))</f>
        <v/>
      </c>
      <c r="AK779" s="38" t="str">
        <f>IF('query (10)'!AI779="","",TRIM('query (10)'!AI779))</f>
        <v/>
      </c>
      <c r="AL779" s="42">
        <f t="shared" si="60"/>
        <v>2026</v>
      </c>
      <c r="AM779" s="42" t="str">
        <f t="shared" si="61"/>
        <v>2026-01</v>
      </c>
      <c r="AN779" s="42" t="str">
        <f t="shared" ca="1" si="62"/>
        <v/>
      </c>
      <c r="AO779" s="42" t="str">
        <f t="shared" si="63"/>
        <v>GR-223 | OUTER RING RACEWAY SUPER FINISH M/C | SB2 | OIL MIST | Time-based Maintenance | Mechanical | Cleaning | Medium | cleaning ventury nuzzle
check droping 20drop/1min
 | เริ่มซ่อมงาน PM แล้ว รับผิดชอบโดย PAHLA SEEDANG | ผะหลา สีแดง</v>
      </c>
      <c r="AP779" s="42" t="str">
        <f>_xlfn.TEXTJOIN("; ",TRUE,IF(COUNTA('query (10)'!A779:AK779)&lt;=6,"NEAR_EMPTY_ROW",""),IF($K779="","MISSING_STATUS",""),IF(AND($K779="เสร็จสิ้น",$Z779=""),"DONE_NO_ACTUAL_DATE",""),IF(AND($I779="Condition-based Maintenance",$AH779=""),"CBM_NO_MEASUREMENT",""),IF(OR($X779="",$X779=0),"INVALID_PERIOD",""),IF(AND($AA779&lt;&gt;"",$AB779&lt;&gt;"",$AB779&lt;$AA779),"DATE_SEQUENCE_ERROR",""),IF(AND($AB779&lt;&gt;"",$AB779&gt;DATE(2030,12,31)),"DATE_OUTLIER",""),IF($C779="","MISSING_QRCODE",""),IF($J779="UNKNOWN","UNKNOWN_PM_TYPE",""),IF($L779="UNKNOWN","UNKNOWN_STATUS",""))</f>
        <v/>
      </c>
      <c r="AQ779" s="42" t="str">
        <f t="shared" si="64"/>
        <v>NO</v>
      </c>
    </row>
    <row r="780" spans="1:43" x14ac:dyDescent="0.3">
      <c r="A780" s="38">
        <f>IF('query (10)'!A780="","",'query (10)'!A780)</f>
        <v>932</v>
      </c>
      <c r="B780" s="38">
        <f>IF('query (10)'!B780="","",'query (10)'!B780)</f>
        <v>18226</v>
      </c>
      <c r="C780" s="38" t="str">
        <f>TRIM(UPPER('query (10)'!M780))</f>
        <v>GR-212</v>
      </c>
      <c r="D780" s="38" t="str">
        <f>TRIM(UPPER(IFERROR(_xlfn.TEXTBEFORE('query (10)'!L780,"("),'query (10)'!L780)))</f>
        <v>INNER RING RACEWAY GRINDING M/C</v>
      </c>
      <c r="E780" s="38" t="str">
        <f>IFERROR(TRIM(UPPER(_xlfn.TEXTBEFORE(_xlfn.TEXTAFTER('query (10)'!L780,"("),")"))),"")</f>
        <v/>
      </c>
      <c r="F780" s="38" t="str">
        <f>TRIM('query (10)'!K780)</f>
        <v>SB2</v>
      </c>
      <c r="G780" s="38" t="str">
        <f>IF('query (10)'!J780="","",'query (10)'!J780)</f>
        <v>Oil mist</v>
      </c>
      <c r="H780" s="38" t="str">
        <f>TRIM(UPPER('query (10)'!J780))</f>
        <v>OIL MIST</v>
      </c>
      <c r="I780" s="38" t="str">
        <f>IF('query (10)'!F780="","",'query (10)'!F780)</f>
        <v>Time-based Maintenance</v>
      </c>
      <c r="J780" s="38" t="str">
        <f>IF('query (10)'!F780="","",IFERROR(INDEX(Cleaning_Rules!$B$14:$B$17,MATCH(TRIM('query (10)'!F780),Cleaning_Rules!$A$14:$A$17,0)),"UNKNOWN"))</f>
        <v>TBM</v>
      </c>
      <c r="K780" s="38" t="str">
        <f>IF('query (10)'!G780="","",'query (10)'!G780)</f>
        <v>เสร็จสิ้น</v>
      </c>
      <c r="L780" s="38" t="str">
        <f>IF('query (10)'!G780="","MISSING",IFERROR(INDEX(Cleaning_Rules!$B$5:$B$10,MATCH(TRIM('query (10)'!G780),Cleaning_Rules!$A$5:$A$10,0)),"UNKNOWN"))</f>
        <v>COMPLETED</v>
      </c>
      <c r="M780" s="38" t="str">
        <f>IF('query (10)'!I780="","",'query (10)'!I780)</f>
        <v>Mechanical</v>
      </c>
      <c r="N780" s="38" t="str">
        <f>IF('query (10)'!O780="","",'query (10)'!O780)</f>
        <v>Cleaning</v>
      </c>
      <c r="O780" s="38" t="str">
        <f>IF('query (10)'!P780="","",'query (10)'!P780)</f>
        <v>Medium</v>
      </c>
      <c r="P780" s="38" t="str">
        <f>IF('query (10)'!N780="","",'query (10)'!N780)</f>
        <v xml:space="preserve">cleaning ventury nuzzle
check droping 20drop/1min
</v>
      </c>
      <c r="Q780" s="38" t="str">
        <f>TRIM('query (10)'!N780)</f>
        <v xml:space="preserve">cleaning ventury nuzzle
check droping 20drop/1min
</v>
      </c>
      <c r="R780" s="38" t="str">
        <f>TRIM(UPPER('query (10)'!R780))</f>
        <v/>
      </c>
      <c r="S780" s="38" t="str">
        <f>TRIM(UPPER('query (10)'!S780))</f>
        <v/>
      </c>
      <c r="T780" s="38" t="str">
        <f>IF('query (10)'!Q780="","",TRIM(UPPER('query (10)'!Q780)))</f>
        <v/>
      </c>
      <c r="U780" s="38" t="str">
        <f>IF('query (10)'!T780="","",'query (10)'!T780)</f>
        <v/>
      </c>
      <c r="V780" s="39" t="str">
        <f>IF('query (10)'!T780="","",IFERROR(VALUE('query (10)'!T780),""))</f>
        <v/>
      </c>
      <c r="W780" s="40">
        <f>IF('query (10)'!U780="","",'query (10)'!U780)</f>
        <v>0</v>
      </c>
      <c r="X780" s="39">
        <f>IF('query (10)'!V780="","",'query (10)'!V780)</f>
        <v>90</v>
      </c>
      <c r="Y780" s="41">
        <f>IF('query (10)'!W780="","",'query (10)'!W780)</f>
        <v>46039</v>
      </c>
      <c r="Z780" s="41">
        <f>IF('query (10)'!X780="","",'query (10)'!X780)</f>
        <v>46065</v>
      </c>
      <c r="AA780" s="41">
        <f>IF('query (10)'!Y780="","",'query (10)'!Y780)</f>
        <v>46065</v>
      </c>
      <c r="AB780" s="41">
        <f>IF('query (10)'!Z780="","",'query (10)'!Z780)</f>
        <v>46155</v>
      </c>
      <c r="AC780" s="38" t="str">
        <f>IF(OR('query (10)'!AA780="",COUNTIF(Cleaning_Rules!$A$21:$A$26,TRIM('query (10)'!AA780))&gt;0),"",TRIM('query (10)'!AA780))</f>
        <v/>
      </c>
      <c r="AD780" s="38" t="str">
        <f>IF('query (10)'!AB780="","",TRIM(IFERROR(_xlfn.TEXTBEFORE('query (10)'!AB780,"("),'query (10)'!AB780)))</f>
        <v>เริ่มซ่อมงาน PM แล้ว รับผิดชอบโดย PAHLA SEEDANG</v>
      </c>
      <c r="AE780" s="38" t="str">
        <f>IFERROR(LOWER(TRIM(_xlfn.TEXTBEFORE(_xlfn.TEXTAFTER('query (10)'!AB780,"("),")"))),"")</f>
        <v>pahla@nsk.com</v>
      </c>
      <c r="AF780" s="38" t="str">
        <f>IF('query (10)'!AD780="","",TRIM('query (10)'!AD780))</f>
        <v>ภูชิต กุลเสรี</v>
      </c>
      <c r="AG780" s="38" t="str">
        <f>IF('query (10)'!AE780="","",TRIM('query (10)'!AE780))</f>
        <v>ผะหลา สีแดง</v>
      </c>
      <c r="AH780" s="38" t="str">
        <f>IF('query (10)'!AF780="","",IFERROR(VALUE('query (10)'!AF780),""))</f>
        <v/>
      </c>
      <c r="AI780" s="38" t="str">
        <f>IF('query (10)'!AG780="","",TRIM('query (10)'!AG780))</f>
        <v/>
      </c>
      <c r="AJ780" s="38" t="str">
        <f>IF('query (10)'!AH780="","",IFERROR(VALUE('query (10)'!AH780),""))</f>
        <v/>
      </c>
      <c r="AK780" s="38" t="str">
        <f>IF('query (10)'!AI780="","",TRIM('query (10)'!AI780))</f>
        <v/>
      </c>
      <c r="AL780" s="42">
        <f t="shared" si="60"/>
        <v>2026</v>
      </c>
      <c r="AM780" s="42" t="str">
        <f t="shared" si="61"/>
        <v>2026-01</v>
      </c>
      <c r="AN780" s="42" t="str">
        <f t="shared" ca="1" si="62"/>
        <v/>
      </c>
      <c r="AO780" s="42" t="str">
        <f t="shared" si="63"/>
        <v>GR-212 | INNER RING RACEWAY GRINDING M/C | SB2 | OIL MIST | Time-based Maintenance | Mechanical | Cleaning | Medium | cleaning ventury nuzzle
check droping 20drop/1min
 | เริ่มซ่อมงาน PM แล้ว รับผิดชอบโดย PAHLA SEEDANG | ผะหลา สีแดง</v>
      </c>
      <c r="AP780" s="42" t="str">
        <f>_xlfn.TEXTJOIN("; ",TRUE,IF(COUNTA('query (10)'!A780:AK780)&lt;=6,"NEAR_EMPTY_ROW",""),IF($K780="","MISSING_STATUS",""),IF(AND($K780="เสร็จสิ้น",$Z780=""),"DONE_NO_ACTUAL_DATE",""),IF(AND($I780="Condition-based Maintenance",$AH780=""),"CBM_NO_MEASUREMENT",""),IF(OR($X780="",$X780=0),"INVALID_PERIOD",""),IF(AND($AA780&lt;&gt;"",$AB780&lt;&gt;"",$AB780&lt;$AA780),"DATE_SEQUENCE_ERROR",""),IF(AND($AB780&lt;&gt;"",$AB780&gt;DATE(2030,12,31)),"DATE_OUTLIER",""),IF($C780="","MISSING_QRCODE",""),IF($J780="UNKNOWN","UNKNOWN_PM_TYPE",""),IF($L780="UNKNOWN","UNKNOWN_STATUS",""))</f>
        <v/>
      </c>
      <c r="AQ780" s="42" t="str">
        <f t="shared" si="64"/>
        <v>NO</v>
      </c>
    </row>
    <row r="781" spans="1:43" x14ac:dyDescent="0.3">
      <c r="A781" s="38">
        <f>IF('query (10)'!A781="","",'query (10)'!A781)</f>
        <v>933</v>
      </c>
      <c r="B781" s="38">
        <f>IF('query (10)'!B781="","",'query (10)'!B781)</f>
        <v>18227</v>
      </c>
      <c r="C781" s="38" t="str">
        <f>TRIM(UPPER('query (10)'!M781))</f>
        <v>GR-214</v>
      </c>
      <c r="D781" s="38" t="str">
        <f>TRIM(UPPER(IFERROR(_xlfn.TEXTBEFORE('query (10)'!L781,"("),'query (10)'!L781)))</f>
        <v>INNER RING BORE GRINDING M/C</v>
      </c>
      <c r="E781" s="38" t="str">
        <f>IFERROR(TRIM(UPPER(_xlfn.TEXTBEFORE(_xlfn.TEXTAFTER('query (10)'!L781,"("),")"))),"")</f>
        <v/>
      </c>
      <c r="F781" s="38" t="str">
        <f>TRIM('query (10)'!K781)</f>
        <v>SB2</v>
      </c>
      <c r="G781" s="38" t="str">
        <f>IF('query (10)'!J781="","",'query (10)'!J781)</f>
        <v>Oil mist</v>
      </c>
      <c r="H781" s="38" t="str">
        <f>TRIM(UPPER('query (10)'!J781))</f>
        <v>OIL MIST</v>
      </c>
      <c r="I781" s="38" t="str">
        <f>IF('query (10)'!F781="","",'query (10)'!F781)</f>
        <v>Time-based Maintenance</v>
      </c>
      <c r="J781" s="38" t="str">
        <f>IF('query (10)'!F781="","",IFERROR(INDEX(Cleaning_Rules!$B$14:$B$17,MATCH(TRIM('query (10)'!F781),Cleaning_Rules!$A$14:$A$17,0)),"UNKNOWN"))</f>
        <v>TBM</v>
      </c>
      <c r="K781" s="38" t="str">
        <f>IF('query (10)'!G781="","",'query (10)'!G781)</f>
        <v>เสร็จสิ้น</v>
      </c>
      <c r="L781" s="38" t="str">
        <f>IF('query (10)'!G781="","MISSING",IFERROR(INDEX(Cleaning_Rules!$B$5:$B$10,MATCH(TRIM('query (10)'!G781),Cleaning_Rules!$A$5:$A$10,0)),"UNKNOWN"))</f>
        <v>COMPLETED</v>
      </c>
      <c r="M781" s="38" t="str">
        <f>IF('query (10)'!I781="","",'query (10)'!I781)</f>
        <v>Mechanical</v>
      </c>
      <c r="N781" s="38" t="str">
        <f>IF('query (10)'!O781="","",'query (10)'!O781)</f>
        <v>Cleaning</v>
      </c>
      <c r="O781" s="38" t="str">
        <f>IF('query (10)'!P781="","",'query (10)'!P781)</f>
        <v>Medium</v>
      </c>
      <c r="P781" s="38" t="str">
        <f>IF('query (10)'!N781="","",'query (10)'!N781)</f>
        <v xml:space="preserve">cleaning ventury nuzzle
check droping 20drop/1min
</v>
      </c>
      <c r="Q781" s="38" t="str">
        <f>TRIM('query (10)'!N781)</f>
        <v xml:space="preserve">cleaning ventury nuzzle
check droping 20drop/1min
</v>
      </c>
      <c r="R781" s="38" t="str">
        <f>TRIM(UPPER('query (10)'!R781))</f>
        <v/>
      </c>
      <c r="S781" s="38" t="str">
        <f>TRIM(UPPER('query (10)'!S781))</f>
        <v/>
      </c>
      <c r="T781" s="38" t="str">
        <f>IF('query (10)'!Q781="","",TRIM(UPPER('query (10)'!Q781)))</f>
        <v/>
      </c>
      <c r="U781" s="38" t="str">
        <f>IF('query (10)'!T781="","",'query (10)'!T781)</f>
        <v/>
      </c>
      <c r="V781" s="39" t="str">
        <f>IF('query (10)'!T781="","",IFERROR(VALUE('query (10)'!T781),""))</f>
        <v/>
      </c>
      <c r="W781" s="40">
        <f>IF('query (10)'!U781="","",'query (10)'!U781)</f>
        <v>0</v>
      </c>
      <c r="X781" s="39">
        <f>IF('query (10)'!V781="","",'query (10)'!V781)</f>
        <v>90</v>
      </c>
      <c r="Y781" s="41">
        <f>IF('query (10)'!W781="","",'query (10)'!W781)</f>
        <v>46039</v>
      </c>
      <c r="Z781" s="41">
        <f>IF('query (10)'!X781="","",'query (10)'!X781)</f>
        <v>46065</v>
      </c>
      <c r="AA781" s="41">
        <f>IF('query (10)'!Y781="","",'query (10)'!Y781)</f>
        <v>46065</v>
      </c>
      <c r="AB781" s="41">
        <f>IF('query (10)'!Z781="","",'query (10)'!Z781)</f>
        <v>46155</v>
      </c>
      <c r="AC781" s="38" t="str">
        <f>IF(OR('query (10)'!AA781="",COUNTIF(Cleaning_Rules!$A$21:$A$26,TRIM('query (10)'!AA781))&gt;0),"",TRIM('query (10)'!AA781))</f>
        <v/>
      </c>
      <c r="AD781" s="38" t="str">
        <f>IF('query (10)'!AB781="","",TRIM(IFERROR(_xlfn.TEXTBEFORE('query (10)'!AB781,"("),'query (10)'!AB781)))</f>
        <v>เริ่มซ่อมงาน PM แล้ว รับผิดชอบโดย PAHLA SEEDANG</v>
      </c>
      <c r="AE781" s="38" t="str">
        <f>IFERROR(LOWER(TRIM(_xlfn.TEXTBEFORE(_xlfn.TEXTAFTER('query (10)'!AB781,"("),")"))),"")</f>
        <v>pahla@nsk.com</v>
      </c>
      <c r="AF781" s="38" t="str">
        <f>IF('query (10)'!AD781="","",TRIM('query (10)'!AD781))</f>
        <v>ภูชิต กุลเสรี</v>
      </c>
      <c r="AG781" s="38" t="str">
        <f>IF('query (10)'!AE781="","",TRIM('query (10)'!AE781))</f>
        <v>ผะหลา สีแดง</v>
      </c>
      <c r="AH781" s="38" t="str">
        <f>IF('query (10)'!AF781="","",IFERROR(VALUE('query (10)'!AF781),""))</f>
        <v/>
      </c>
      <c r="AI781" s="38" t="str">
        <f>IF('query (10)'!AG781="","",TRIM('query (10)'!AG781))</f>
        <v/>
      </c>
      <c r="AJ781" s="38" t="str">
        <f>IF('query (10)'!AH781="","",IFERROR(VALUE('query (10)'!AH781),""))</f>
        <v/>
      </c>
      <c r="AK781" s="38" t="str">
        <f>IF('query (10)'!AI781="","",TRIM('query (10)'!AI781))</f>
        <v/>
      </c>
      <c r="AL781" s="42">
        <f t="shared" si="60"/>
        <v>2026</v>
      </c>
      <c r="AM781" s="42" t="str">
        <f t="shared" si="61"/>
        <v>2026-01</v>
      </c>
      <c r="AN781" s="42" t="str">
        <f t="shared" ca="1" si="62"/>
        <v/>
      </c>
      <c r="AO781" s="42" t="str">
        <f t="shared" si="63"/>
        <v>GR-214 | INNER RING BORE GRINDING M/C | SB2 | OIL MIST | Time-based Maintenance | Mechanical | Cleaning | Medium | cleaning ventury nuzzle
check droping 20drop/1min
 | เริ่มซ่อมงาน PM แล้ว รับผิดชอบโดย PAHLA SEEDANG | ผะหลา สีแดง</v>
      </c>
      <c r="AP781" s="42" t="str">
        <f>_xlfn.TEXTJOIN("; ",TRUE,IF(COUNTA('query (10)'!A781:AK781)&lt;=6,"NEAR_EMPTY_ROW",""),IF($K781="","MISSING_STATUS",""),IF(AND($K781="เสร็จสิ้น",$Z781=""),"DONE_NO_ACTUAL_DATE",""),IF(AND($I781="Condition-based Maintenance",$AH781=""),"CBM_NO_MEASUREMENT",""),IF(OR($X781="",$X781=0),"INVALID_PERIOD",""),IF(AND($AA781&lt;&gt;"",$AB781&lt;&gt;"",$AB781&lt;$AA781),"DATE_SEQUENCE_ERROR",""),IF(AND($AB781&lt;&gt;"",$AB781&gt;DATE(2030,12,31)),"DATE_OUTLIER",""),IF($C781="","MISSING_QRCODE",""),IF($J781="UNKNOWN","UNKNOWN_PM_TYPE",""),IF($L781="UNKNOWN","UNKNOWN_STATUS",""))</f>
        <v/>
      </c>
      <c r="AQ781" s="42" t="str">
        <f t="shared" si="64"/>
        <v>NO</v>
      </c>
    </row>
    <row r="782" spans="1:43" x14ac:dyDescent="0.3">
      <c r="A782" s="38">
        <f>IF('query (10)'!A782="","",'query (10)'!A782)</f>
        <v>934</v>
      </c>
      <c r="B782" s="38">
        <f>IF('query (10)'!B782="","",'query (10)'!B782)</f>
        <v>18228</v>
      </c>
      <c r="C782" s="38" t="str">
        <f>TRIM(UPPER('query (10)'!M782))</f>
        <v>GR-214</v>
      </c>
      <c r="D782" s="38" t="str">
        <f>TRIM(UPPER(IFERROR(_xlfn.TEXTBEFORE('query (10)'!L782,"("),'query (10)'!L782)))</f>
        <v>INNER RING BORE GRINDING M/C</v>
      </c>
      <c r="E782" s="38" t="str">
        <f>IFERROR(TRIM(UPPER(_xlfn.TEXTBEFORE(_xlfn.TEXTAFTER('query (10)'!L782,"("),")"))),"")</f>
        <v/>
      </c>
      <c r="F782" s="38" t="str">
        <f>TRIM('query (10)'!K782)</f>
        <v>SB2</v>
      </c>
      <c r="G782" s="38" t="str">
        <f>IF('query (10)'!J782="","",'query (10)'!J782)</f>
        <v>Oil mist</v>
      </c>
      <c r="H782" s="38" t="str">
        <f>TRIM(UPPER('query (10)'!J782))</f>
        <v>OIL MIST</v>
      </c>
      <c r="I782" s="38" t="str">
        <f>IF('query (10)'!F782="","",'query (10)'!F782)</f>
        <v>Time-based Maintenance</v>
      </c>
      <c r="J782" s="38" t="str">
        <f>IF('query (10)'!F782="","",IFERROR(INDEX(Cleaning_Rules!$B$14:$B$17,MATCH(TRIM('query (10)'!F782),Cleaning_Rules!$A$14:$A$17,0)),"UNKNOWN"))</f>
        <v>TBM</v>
      </c>
      <c r="K782" s="38" t="str">
        <f>IF('query (10)'!G782="","",'query (10)'!G782)</f>
        <v>เสร็จสิ้น</v>
      </c>
      <c r="L782" s="38" t="str">
        <f>IF('query (10)'!G782="","MISSING",IFERROR(INDEX(Cleaning_Rules!$B$5:$B$10,MATCH(TRIM('query (10)'!G782),Cleaning_Rules!$A$5:$A$10,0)),"UNKNOWN"))</f>
        <v>COMPLETED</v>
      </c>
      <c r="M782" s="38" t="str">
        <f>IF('query (10)'!I782="","",'query (10)'!I782)</f>
        <v>Mechanical</v>
      </c>
      <c r="N782" s="38" t="str">
        <f>IF('query (10)'!O782="","",'query (10)'!O782)</f>
        <v>Cleaning</v>
      </c>
      <c r="O782" s="38" t="str">
        <f>IF('query (10)'!P782="","",'query (10)'!P782)</f>
        <v>Medium</v>
      </c>
      <c r="P782" s="38" t="str">
        <f>IF('query (10)'!N782="","",'query (10)'!N782)</f>
        <v xml:space="preserve">cleaning ventury nuzzle
check droping 20drop/1min
</v>
      </c>
      <c r="Q782" s="38" t="str">
        <f>TRIM('query (10)'!N782)</f>
        <v xml:space="preserve">cleaning ventury nuzzle
check droping 20drop/1min
</v>
      </c>
      <c r="R782" s="38" t="str">
        <f>TRIM(UPPER('query (10)'!R782))</f>
        <v/>
      </c>
      <c r="S782" s="38" t="str">
        <f>TRIM(UPPER('query (10)'!S782))</f>
        <v/>
      </c>
      <c r="T782" s="38" t="str">
        <f>IF('query (10)'!Q782="","",TRIM(UPPER('query (10)'!Q782)))</f>
        <v/>
      </c>
      <c r="U782" s="38" t="str">
        <f>IF('query (10)'!T782="","",'query (10)'!T782)</f>
        <v/>
      </c>
      <c r="V782" s="39" t="str">
        <f>IF('query (10)'!T782="","",IFERROR(VALUE('query (10)'!T782),""))</f>
        <v/>
      </c>
      <c r="W782" s="40">
        <f>IF('query (10)'!U782="","",'query (10)'!U782)</f>
        <v>0</v>
      </c>
      <c r="X782" s="39">
        <f>IF('query (10)'!V782="","",'query (10)'!V782)</f>
        <v>90</v>
      </c>
      <c r="Y782" s="41">
        <f>IF('query (10)'!W782="","",'query (10)'!W782)</f>
        <v>46039</v>
      </c>
      <c r="Z782" s="41">
        <f>IF('query (10)'!X782="","",'query (10)'!X782)</f>
        <v>46067</v>
      </c>
      <c r="AA782" s="41">
        <f>IF('query (10)'!Y782="","",'query (10)'!Y782)</f>
        <v>46067</v>
      </c>
      <c r="AB782" s="41">
        <f>IF('query (10)'!Z782="","",'query (10)'!Z782)</f>
        <v>46157</v>
      </c>
      <c r="AC782" s="38" t="str">
        <f>IF(OR('query (10)'!AA782="",COUNTIF(Cleaning_Rules!$A$21:$A$26,TRIM('query (10)'!AA782))&gt;0),"",TRIM('query (10)'!AA782))</f>
        <v/>
      </c>
      <c r="AD782" s="38" t="str">
        <f>IF('query (10)'!AB782="","",TRIM(IFERROR(_xlfn.TEXTBEFORE('query (10)'!AB782,"("),'query (10)'!AB782)))</f>
        <v>เริ่มซ่อมงาน PM แล้ว รับผิดชอบโดย PAHLA SEEDANG</v>
      </c>
      <c r="AE782" s="38" t="str">
        <f>IFERROR(LOWER(TRIM(_xlfn.TEXTBEFORE(_xlfn.TEXTAFTER('query (10)'!AB782,"("),")"))),"")</f>
        <v>pahla@nsk.com</v>
      </c>
      <c r="AF782" s="38" t="str">
        <f>IF('query (10)'!AD782="","",TRIM('query (10)'!AD782))</f>
        <v>ภูชิต กุลเสรี</v>
      </c>
      <c r="AG782" s="38" t="str">
        <f>IF('query (10)'!AE782="","",TRIM('query (10)'!AE782))</f>
        <v>ผะหลา สีแดง</v>
      </c>
      <c r="AH782" s="38" t="str">
        <f>IF('query (10)'!AF782="","",IFERROR(VALUE('query (10)'!AF782),""))</f>
        <v/>
      </c>
      <c r="AI782" s="38" t="str">
        <f>IF('query (10)'!AG782="","",TRIM('query (10)'!AG782))</f>
        <v/>
      </c>
      <c r="AJ782" s="38" t="str">
        <f>IF('query (10)'!AH782="","",IFERROR(VALUE('query (10)'!AH782),""))</f>
        <v/>
      </c>
      <c r="AK782" s="38" t="str">
        <f>IF('query (10)'!AI782="","",TRIM('query (10)'!AI782))</f>
        <v/>
      </c>
      <c r="AL782" s="42">
        <f t="shared" si="60"/>
        <v>2026</v>
      </c>
      <c r="AM782" s="42" t="str">
        <f t="shared" si="61"/>
        <v>2026-01</v>
      </c>
      <c r="AN782" s="42" t="str">
        <f t="shared" ca="1" si="62"/>
        <v/>
      </c>
      <c r="AO782" s="42" t="str">
        <f t="shared" si="63"/>
        <v>GR-214 | INNER RING BORE GRINDING M/C | SB2 | OIL MIST | Time-based Maintenance | Mechanical | Cleaning | Medium | cleaning ventury nuzzle
check droping 20drop/1min
 | เริ่มซ่อมงาน PM แล้ว รับผิดชอบโดย PAHLA SEEDANG | ผะหลา สีแดง</v>
      </c>
      <c r="AP782" s="42" t="str">
        <f>_xlfn.TEXTJOIN("; ",TRUE,IF(COUNTA('query (10)'!A782:AK782)&lt;=6,"NEAR_EMPTY_ROW",""),IF($K782="","MISSING_STATUS",""),IF(AND($K782="เสร็จสิ้น",$Z782=""),"DONE_NO_ACTUAL_DATE",""),IF(AND($I782="Condition-based Maintenance",$AH782=""),"CBM_NO_MEASUREMENT",""),IF(OR($X782="",$X782=0),"INVALID_PERIOD",""),IF(AND($AA782&lt;&gt;"",$AB782&lt;&gt;"",$AB782&lt;$AA782),"DATE_SEQUENCE_ERROR",""),IF(AND($AB782&lt;&gt;"",$AB782&gt;DATE(2030,12,31)),"DATE_OUTLIER",""),IF($C782="","MISSING_QRCODE",""),IF($J782="UNKNOWN","UNKNOWN_PM_TYPE",""),IF($L782="UNKNOWN","UNKNOWN_STATUS",""))</f>
        <v/>
      </c>
      <c r="AQ782" s="42" t="str">
        <f t="shared" si="64"/>
        <v>NO</v>
      </c>
    </row>
    <row r="783" spans="1:43" x14ac:dyDescent="0.3">
      <c r="A783" s="38">
        <f>IF('query (10)'!A783="","",'query (10)'!A783)</f>
        <v>935</v>
      </c>
      <c r="B783" s="38">
        <f>IF('query (10)'!B783="","",'query (10)'!B783)</f>
        <v>18229</v>
      </c>
      <c r="C783" s="38" t="str">
        <f>TRIM(UPPER('query (10)'!M783))</f>
        <v>GR-217</v>
      </c>
      <c r="D783" s="38" t="str">
        <f>TRIM(UPPER(IFERROR(_xlfn.TEXTBEFORE('query (10)'!L783,"("),'query (10)'!L783)))</f>
        <v>INNER RING RACEWAY SUPER FINISH M/C</v>
      </c>
      <c r="E783" s="38" t="str">
        <f>IFERROR(TRIM(UPPER(_xlfn.TEXTBEFORE(_xlfn.TEXTAFTER('query (10)'!L783,"("),")"))),"")</f>
        <v/>
      </c>
      <c r="F783" s="38" t="str">
        <f>TRIM('query (10)'!K783)</f>
        <v>SB2</v>
      </c>
      <c r="G783" s="38" t="str">
        <f>IF('query (10)'!J783="","",'query (10)'!J783)</f>
        <v>Oil mist</v>
      </c>
      <c r="H783" s="38" t="str">
        <f>TRIM(UPPER('query (10)'!J783))</f>
        <v>OIL MIST</v>
      </c>
      <c r="I783" s="38" t="str">
        <f>IF('query (10)'!F783="","",'query (10)'!F783)</f>
        <v>Time-based Maintenance</v>
      </c>
      <c r="J783" s="38" t="str">
        <f>IF('query (10)'!F783="","",IFERROR(INDEX(Cleaning_Rules!$B$14:$B$17,MATCH(TRIM('query (10)'!F783),Cleaning_Rules!$A$14:$A$17,0)),"UNKNOWN"))</f>
        <v>TBM</v>
      </c>
      <c r="K783" s="38" t="str">
        <f>IF('query (10)'!G783="","",'query (10)'!G783)</f>
        <v>เสร็จสิ้น</v>
      </c>
      <c r="L783" s="38" t="str">
        <f>IF('query (10)'!G783="","MISSING",IFERROR(INDEX(Cleaning_Rules!$B$5:$B$10,MATCH(TRIM('query (10)'!G783),Cleaning_Rules!$A$5:$A$10,0)),"UNKNOWN"))</f>
        <v>COMPLETED</v>
      </c>
      <c r="M783" s="38" t="str">
        <f>IF('query (10)'!I783="","",'query (10)'!I783)</f>
        <v>Mechanical</v>
      </c>
      <c r="N783" s="38" t="str">
        <f>IF('query (10)'!O783="","",'query (10)'!O783)</f>
        <v>Cleaning</v>
      </c>
      <c r="O783" s="38" t="str">
        <f>IF('query (10)'!P783="","",'query (10)'!P783)</f>
        <v>Medium</v>
      </c>
      <c r="P783" s="38" t="str">
        <f>IF('query (10)'!N783="","",'query (10)'!N783)</f>
        <v xml:space="preserve">cleaning ventury nuzzle
check droping 20drop/1min
</v>
      </c>
      <c r="Q783" s="38" t="str">
        <f>TRIM('query (10)'!N783)</f>
        <v xml:space="preserve">cleaning ventury nuzzle
check droping 20drop/1min
</v>
      </c>
      <c r="R783" s="38" t="str">
        <f>TRIM(UPPER('query (10)'!R783))</f>
        <v/>
      </c>
      <c r="S783" s="38" t="str">
        <f>TRIM(UPPER('query (10)'!S783))</f>
        <v/>
      </c>
      <c r="T783" s="38" t="str">
        <f>IF('query (10)'!Q783="","",TRIM(UPPER('query (10)'!Q783)))</f>
        <v/>
      </c>
      <c r="U783" s="38" t="str">
        <f>IF('query (10)'!T783="","",'query (10)'!T783)</f>
        <v/>
      </c>
      <c r="V783" s="39" t="str">
        <f>IF('query (10)'!T783="","",IFERROR(VALUE('query (10)'!T783),""))</f>
        <v/>
      </c>
      <c r="W783" s="40">
        <f>IF('query (10)'!U783="","",'query (10)'!U783)</f>
        <v>0</v>
      </c>
      <c r="X783" s="39">
        <f>IF('query (10)'!V783="","",'query (10)'!V783)</f>
        <v>90</v>
      </c>
      <c r="Y783" s="41">
        <f>IF('query (10)'!W783="","",'query (10)'!W783)</f>
        <v>46039</v>
      </c>
      <c r="Z783" s="41">
        <f>IF('query (10)'!X783="","",'query (10)'!X783)</f>
        <v>46065</v>
      </c>
      <c r="AA783" s="41">
        <f>IF('query (10)'!Y783="","",'query (10)'!Y783)</f>
        <v>46065</v>
      </c>
      <c r="AB783" s="41">
        <f>IF('query (10)'!Z783="","",'query (10)'!Z783)</f>
        <v>46155</v>
      </c>
      <c r="AC783" s="38" t="str">
        <f>IF(OR('query (10)'!AA783="",COUNTIF(Cleaning_Rules!$A$21:$A$26,TRIM('query (10)'!AA783))&gt;0),"",TRIM('query (10)'!AA783))</f>
        <v/>
      </c>
      <c r="AD783" s="38" t="str">
        <f>IF('query (10)'!AB783="","",TRIM(IFERROR(_xlfn.TEXTBEFORE('query (10)'!AB783,"("),'query (10)'!AB783)))</f>
        <v>เริ่มซ่อมงาน PM แล้ว รับผิดชอบโดย PAHLA SEEDANG</v>
      </c>
      <c r="AE783" s="38" t="str">
        <f>IFERROR(LOWER(TRIM(_xlfn.TEXTBEFORE(_xlfn.TEXTAFTER('query (10)'!AB783,"("),")"))),"")</f>
        <v>pahla@nsk.com</v>
      </c>
      <c r="AF783" s="38" t="str">
        <f>IF('query (10)'!AD783="","",TRIM('query (10)'!AD783))</f>
        <v>ภูชิต กุลเสรี</v>
      </c>
      <c r="AG783" s="38" t="str">
        <f>IF('query (10)'!AE783="","",TRIM('query (10)'!AE783))</f>
        <v>ผะหลา สีแดง</v>
      </c>
      <c r="AH783" s="38" t="str">
        <f>IF('query (10)'!AF783="","",IFERROR(VALUE('query (10)'!AF783),""))</f>
        <v/>
      </c>
      <c r="AI783" s="38" t="str">
        <f>IF('query (10)'!AG783="","",TRIM('query (10)'!AG783))</f>
        <v/>
      </c>
      <c r="AJ783" s="38" t="str">
        <f>IF('query (10)'!AH783="","",IFERROR(VALUE('query (10)'!AH783),""))</f>
        <v/>
      </c>
      <c r="AK783" s="38" t="str">
        <f>IF('query (10)'!AI783="","",TRIM('query (10)'!AI783))</f>
        <v/>
      </c>
      <c r="AL783" s="42">
        <f t="shared" si="60"/>
        <v>2026</v>
      </c>
      <c r="AM783" s="42" t="str">
        <f t="shared" si="61"/>
        <v>2026-01</v>
      </c>
      <c r="AN783" s="42" t="str">
        <f t="shared" ca="1" si="62"/>
        <v/>
      </c>
      <c r="AO783" s="42" t="str">
        <f t="shared" si="63"/>
        <v>GR-217 | INNER RING RACEWAY SUPER FINISH M/C | SB2 | OIL MIST | Time-based Maintenance | Mechanical | Cleaning | Medium | cleaning ventury nuzzle
check droping 20drop/1min
 | เริ่มซ่อมงาน PM แล้ว รับผิดชอบโดย PAHLA SEEDANG | ผะหลา สีแดง</v>
      </c>
      <c r="AP783" s="42" t="str">
        <f>_xlfn.TEXTJOIN("; ",TRUE,IF(COUNTA('query (10)'!A783:AK783)&lt;=6,"NEAR_EMPTY_ROW",""),IF($K783="","MISSING_STATUS",""),IF(AND($K783="เสร็จสิ้น",$Z783=""),"DONE_NO_ACTUAL_DATE",""),IF(AND($I783="Condition-based Maintenance",$AH783=""),"CBM_NO_MEASUREMENT",""),IF(OR($X783="",$X783=0),"INVALID_PERIOD",""),IF(AND($AA783&lt;&gt;"",$AB783&lt;&gt;"",$AB783&lt;$AA783),"DATE_SEQUENCE_ERROR",""),IF(AND($AB783&lt;&gt;"",$AB783&gt;DATE(2030,12,31)),"DATE_OUTLIER",""),IF($C783="","MISSING_QRCODE",""),IF($J783="UNKNOWN","UNKNOWN_PM_TYPE",""),IF($L783="UNKNOWN","UNKNOWN_STATUS",""))</f>
        <v/>
      </c>
      <c r="AQ783" s="42" t="str">
        <f t="shared" si="64"/>
        <v>NO</v>
      </c>
    </row>
    <row r="784" spans="1:43" x14ac:dyDescent="0.3">
      <c r="A784" s="38">
        <f>IF('query (10)'!A784="","",'query (10)'!A784)</f>
        <v>936</v>
      </c>
      <c r="B784" s="38">
        <f>IF('query (10)'!B784="","",'query (10)'!B784)</f>
        <v>18207</v>
      </c>
      <c r="C784" s="38" t="str">
        <f>TRIM(UPPER('query (10)'!M784))</f>
        <v>GR-286</v>
      </c>
      <c r="D784" s="38" t="str">
        <f>TRIM(UPPER(IFERROR(_xlfn.TEXTBEFORE('query (10)'!L784,"("),'query (10)'!L784)))</f>
        <v>OUTER RING RACEWAY SUPER FINISH M/C</v>
      </c>
      <c r="E784" s="38" t="str">
        <f>IFERROR(TRIM(UPPER(_xlfn.TEXTBEFORE(_xlfn.TEXTAFTER('query (10)'!L784,"("),")"))),"")</f>
        <v/>
      </c>
      <c r="F784" s="38" t="str">
        <f>TRIM('query (10)'!K784)</f>
        <v>SB3</v>
      </c>
      <c r="G784" s="38" t="str">
        <f>IF('query (10)'!J784="","",'query (10)'!J784)</f>
        <v>pressur roll unit</v>
      </c>
      <c r="H784" s="38" t="str">
        <f>TRIM(UPPER('query (10)'!J784))</f>
        <v>PRESSUR ROLL UNIT</v>
      </c>
      <c r="I784" s="38" t="str">
        <f>IF('query (10)'!F784="","",'query (10)'!F784)</f>
        <v>Time-based Maintenance</v>
      </c>
      <c r="J784" s="38" t="str">
        <f>IF('query (10)'!F784="","",IFERROR(INDEX(Cleaning_Rules!$B$14:$B$17,MATCH(TRIM('query (10)'!F784),Cleaning_Rules!$A$14:$A$17,0)),"UNKNOWN"))</f>
        <v>TBM</v>
      </c>
      <c r="K784" s="38" t="str">
        <f>IF('query (10)'!G784="","",'query (10)'!G784)</f>
        <v>เสร็จสิ้น</v>
      </c>
      <c r="L784" s="38" t="str">
        <f>IF('query (10)'!G784="","MISSING",IFERROR(INDEX(Cleaning_Rules!$B$5:$B$10,MATCH(TRIM('query (10)'!G784),Cleaning_Rules!$A$5:$A$10,0)),"UNKNOWN"))</f>
        <v>COMPLETED</v>
      </c>
      <c r="M784" s="38" t="str">
        <f>IF('query (10)'!I784="","",'query (10)'!I784)</f>
        <v>Mechanical</v>
      </c>
      <c r="N784" s="38" t="str">
        <f>IF('query (10)'!O784="","",'query (10)'!O784)</f>
        <v>Part Change</v>
      </c>
      <c r="O784" s="38" t="str">
        <f>IF('query (10)'!P784="","",'query (10)'!P784)</f>
        <v>Medium</v>
      </c>
      <c r="P784" s="38" t="str">
        <f>IF('query (10)'!N784="","",'query (10)'!N784)</f>
        <v>repair unit pressur roll unir</v>
      </c>
      <c r="Q784" s="38" t="str">
        <f>TRIM('query (10)'!N784)</f>
        <v>repair unit pressur roll unir</v>
      </c>
      <c r="R784" s="38" t="str">
        <f>TRIM(UPPER('query (10)'!R784))</f>
        <v>BEARING</v>
      </c>
      <c r="S784" s="38" t="str">
        <f>TRIM(UPPER('query (10)'!S784))</f>
        <v>SB12A</v>
      </c>
      <c r="T784" s="38" t="str">
        <f>IF('query (10)'!Q784="","",TRIM(UPPER('query (10)'!Q784)))</f>
        <v/>
      </c>
      <c r="U784" s="38" t="str">
        <f>IF('query (10)'!T784="","",'query (10)'!T784)</f>
        <v/>
      </c>
      <c r="V784" s="39" t="str">
        <f>IF('query (10)'!T784="","",IFERROR(VALUE('query (10)'!T784),""))</f>
        <v/>
      </c>
      <c r="W784" s="40">
        <f>IF('query (10)'!U784="","",'query (10)'!U784)</f>
        <v>0</v>
      </c>
      <c r="X784" s="39">
        <f>IF('query (10)'!V784="","",'query (10)'!V784)</f>
        <v>60</v>
      </c>
      <c r="Y784" s="41">
        <f>IF('query (10)'!W784="","",'query (10)'!W784)</f>
        <v>46041</v>
      </c>
      <c r="Z784" s="41">
        <f>IF('query (10)'!X784="","",'query (10)'!X784)</f>
        <v>46069</v>
      </c>
      <c r="AA784" s="41">
        <f>IF('query (10)'!Y784="","",'query (10)'!Y784)</f>
        <v>46069</v>
      </c>
      <c r="AB784" s="41">
        <f>IF('query (10)'!Z784="","",'query (10)'!Z784)</f>
        <v>46129</v>
      </c>
      <c r="AC784" s="38" t="str">
        <f>IF(OR('query (10)'!AA784="",COUNTIF(Cleaning_Rules!$A$21:$A$26,TRIM('query (10)'!AA784))&gt;0),"",TRIM('query (10)'!AA784))</f>
        <v/>
      </c>
      <c r="AD784" s="38" t="str">
        <f>IF('query (10)'!AB784="","",TRIM(IFERROR(_xlfn.TEXTBEFORE('query (10)'!AB784,"("),'query (10)'!AB784)))</f>
        <v>เริ่มซ่อมงาน PM แล้ว รับผิดชอบโดย PUCHIT KULSEREE</v>
      </c>
      <c r="AE784" s="38" t="str">
        <f>IFERROR(LOWER(TRIM(_xlfn.TEXTBEFORE(_xlfn.TEXTAFTER('query (10)'!AB784,"("),")"))),"")</f>
        <v>puchit@nsk.com</v>
      </c>
      <c r="AF784" s="38" t="str">
        <f>IF('query (10)'!AD784="","",TRIM('query (10)'!AD784))</f>
        <v>ภูชิต กุลเสรี</v>
      </c>
      <c r="AG784" s="38" t="str">
        <f>IF('query (10)'!AE784="","",TRIM('query (10)'!AE784))</f>
        <v>ภูชิต กุลเสรี</v>
      </c>
      <c r="AH784" s="38" t="str">
        <f>IF('query (10)'!AF784="","",IFERROR(VALUE('query (10)'!AF784),""))</f>
        <v/>
      </c>
      <c r="AI784" s="38" t="str">
        <f>IF('query (10)'!AG784="","",TRIM('query (10)'!AG784))</f>
        <v/>
      </c>
      <c r="AJ784" s="38" t="str">
        <f>IF('query (10)'!AH784="","",IFERROR(VALUE('query (10)'!AH784),""))</f>
        <v/>
      </c>
      <c r="AK784" s="38" t="str">
        <f>IF('query (10)'!AI784="","",TRIM('query (10)'!AI784))</f>
        <v/>
      </c>
      <c r="AL784" s="42">
        <f t="shared" si="60"/>
        <v>2026</v>
      </c>
      <c r="AM784" s="42" t="str">
        <f t="shared" si="61"/>
        <v>2026-01</v>
      </c>
      <c r="AN784" s="42" t="str">
        <f t="shared" ca="1" si="62"/>
        <v/>
      </c>
      <c r="AO784" s="42" t="str">
        <f t="shared" si="63"/>
        <v>GR-286 | OUTER RING RACEWAY SUPER FINISH M/C | SB3 | PRESSUR ROLL UNIT | Time-based Maintenance | Mechanical | Part Change | Medium | repair unit pressur roll unir | BEARING | SB12A | เริ่มซ่อมงาน PM แล้ว รับผิดชอบโดย PUCHIT KULSEREE | ภูชิต กุลเสรี</v>
      </c>
      <c r="AP784" s="42" t="str">
        <f>_xlfn.TEXTJOIN("; ",TRUE,IF(COUNTA('query (10)'!A784:AK784)&lt;=6,"NEAR_EMPTY_ROW",""),IF($K784="","MISSING_STATUS",""),IF(AND($K784="เสร็จสิ้น",$Z784=""),"DONE_NO_ACTUAL_DATE",""),IF(AND($I784="Condition-based Maintenance",$AH784=""),"CBM_NO_MEASUREMENT",""),IF(OR($X784="",$X784=0),"INVALID_PERIOD",""),IF(AND($AA784&lt;&gt;"",$AB784&lt;&gt;"",$AB784&lt;$AA784),"DATE_SEQUENCE_ERROR",""),IF(AND($AB784&lt;&gt;"",$AB784&gt;DATE(2030,12,31)),"DATE_OUTLIER",""),IF($C784="","MISSING_QRCODE",""),IF($J784="UNKNOWN","UNKNOWN_PM_TYPE",""),IF($L784="UNKNOWN","UNKNOWN_STATUS",""))</f>
        <v/>
      </c>
      <c r="AQ784" s="42" t="str">
        <f t="shared" si="64"/>
        <v>NO</v>
      </c>
    </row>
    <row r="785" spans="1:43" x14ac:dyDescent="0.3">
      <c r="A785" s="38">
        <f>IF('query (10)'!A785="","",'query (10)'!A785)</f>
        <v>937</v>
      </c>
      <c r="B785" s="38">
        <f>IF('query (10)'!B785="","",'query (10)'!B785)</f>
        <v>18208</v>
      </c>
      <c r="C785" s="38" t="str">
        <f>TRIM(UPPER('query (10)'!M785))</f>
        <v>GR-286</v>
      </c>
      <c r="D785" s="38" t="str">
        <f>TRIM(UPPER(IFERROR(_xlfn.TEXTBEFORE('query (10)'!L785,"("),'query (10)'!L785)))</f>
        <v>OUTER RING RACEWAY SUPER FINISH M/C</v>
      </c>
      <c r="E785" s="38" t="str">
        <f>IFERROR(TRIM(UPPER(_xlfn.TEXTBEFORE(_xlfn.TEXTAFTER('query (10)'!L785,"("),")"))),"")</f>
        <v/>
      </c>
      <c r="F785" s="38" t="str">
        <f>TRIM('query (10)'!K785)</f>
        <v>SB3</v>
      </c>
      <c r="G785" s="38" t="str">
        <f>IF('query (10)'!J785="","",'query (10)'!J785)</f>
        <v>pressur roll unit</v>
      </c>
      <c r="H785" s="38" t="str">
        <f>TRIM(UPPER('query (10)'!J785))</f>
        <v>PRESSUR ROLL UNIT</v>
      </c>
      <c r="I785" s="38" t="str">
        <f>IF('query (10)'!F785="","",'query (10)'!F785)</f>
        <v>Time-based Maintenance</v>
      </c>
      <c r="J785" s="38" t="str">
        <f>IF('query (10)'!F785="","",IFERROR(INDEX(Cleaning_Rules!$B$14:$B$17,MATCH(TRIM('query (10)'!F785),Cleaning_Rules!$A$14:$A$17,0)),"UNKNOWN"))</f>
        <v>TBM</v>
      </c>
      <c r="K785" s="38" t="str">
        <f>IF('query (10)'!G785="","",'query (10)'!G785)</f>
        <v>เสร็จสิ้น</v>
      </c>
      <c r="L785" s="38" t="str">
        <f>IF('query (10)'!G785="","MISSING",IFERROR(INDEX(Cleaning_Rules!$B$5:$B$10,MATCH(TRIM('query (10)'!G785),Cleaning_Rules!$A$5:$A$10,0)),"UNKNOWN"))</f>
        <v>COMPLETED</v>
      </c>
      <c r="M785" s="38" t="str">
        <f>IF('query (10)'!I785="","",'query (10)'!I785)</f>
        <v>Mechanical</v>
      </c>
      <c r="N785" s="38" t="str">
        <f>IF('query (10)'!O785="","",'query (10)'!O785)</f>
        <v>Part Change</v>
      </c>
      <c r="O785" s="38" t="str">
        <f>IF('query (10)'!P785="","",'query (10)'!P785)</f>
        <v>Medium</v>
      </c>
      <c r="P785" s="38" t="str">
        <f>IF('query (10)'!N785="","",'query (10)'!N785)</f>
        <v>repair unit pressur roll unir</v>
      </c>
      <c r="Q785" s="38" t="str">
        <f>TRIM('query (10)'!N785)</f>
        <v>repair unit pressur roll unir</v>
      </c>
      <c r="R785" s="38" t="str">
        <f>TRIM(UPPER('query (10)'!R785))</f>
        <v>BEARING</v>
      </c>
      <c r="S785" s="38" t="str">
        <f>TRIM(UPPER('query (10)'!S785))</f>
        <v>SB12A</v>
      </c>
      <c r="T785" s="38" t="str">
        <f>IF('query (10)'!Q785="","",TRIM(UPPER('query (10)'!Q785)))</f>
        <v/>
      </c>
      <c r="U785" s="38" t="str">
        <f>IF('query (10)'!T785="","",'query (10)'!T785)</f>
        <v/>
      </c>
      <c r="V785" s="39" t="str">
        <f>IF('query (10)'!T785="","",IFERROR(VALUE('query (10)'!T785),""))</f>
        <v/>
      </c>
      <c r="W785" s="40">
        <f>IF('query (10)'!U785="","",'query (10)'!U785)</f>
        <v>0</v>
      </c>
      <c r="X785" s="39">
        <f>IF('query (10)'!V785="","",'query (10)'!V785)</f>
        <v>60</v>
      </c>
      <c r="Y785" s="41">
        <f>IF('query (10)'!W785="","",'query (10)'!W785)</f>
        <v>46041</v>
      </c>
      <c r="Z785" s="41">
        <f>IF('query (10)'!X785="","",'query (10)'!X785)</f>
        <v>46069</v>
      </c>
      <c r="AA785" s="41">
        <f>IF('query (10)'!Y785="","",'query (10)'!Y785)</f>
        <v>46069</v>
      </c>
      <c r="AB785" s="41">
        <f>IF('query (10)'!Z785="","",'query (10)'!Z785)</f>
        <v>46129</v>
      </c>
      <c r="AC785" s="38" t="str">
        <f>IF(OR('query (10)'!AA785="",COUNTIF(Cleaning_Rules!$A$21:$A$26,TRIM('query (10)'!AA785))&gt;0),"",TRIM('query (10)'!AA785))</f>
        <v/>
      </c>
      <c r="AD785" s="38" t="str">
        <f>IF('query (10)'!AB785="","",TRIM(IFERROR(_xlfn.TEXTBEFORE('query (10)'!AB785,"("),'query (10)'!AB785)))</f>
        <v>เริ่มซ่อมงาน PM แล้ว รับผิดชอบโดย PUCHIT KULSEREE</v>
      </c>
      <c r="AE785" s="38" t="str">
        <f>IFERROR(LOWER(TRIM(_xlfn.TEXTBEFORE(_xlfn.TEXTAFTER('query (10)'!AB785,"("),")"))),"")</f>
        <v>puchit@nsk.com</v>
      </c>
      <c r="AF785" s="38" t="str">
        <f>IF('query (10)'!AD785="","",TRIM('query (10)'!AD785))</f>
        <v>ภูชิต กุลเสรี</v>
      </c>
      <c r="AG785" s="38" t="str">
        <f>IF('query (10)'!AE785="","",TRIM('query (10)'!AE785))</f>
        <v>ภูชิต กุลเสรี</v>
      </c>
      <c r="AH785" s="38" t="str">
        <f>IF('query (10)'!AF785="","",IFERROR(VALUE('query (10)'!AF785),""))</f>
        <v/>
      </c>
      <c r="AI785" s="38" t="str">
        <f>IF('query (10)'!AG785="","",TRIM('query (10)'!AG785))</f>
        <v/>
      </c>
      <c r="AJ785" s="38" t="str">
        <f>IF('query (10)'!AH785="","",IFERROR(VALUE('query (10)'!AH785),""))</f>
        <v/>
      </c>
      <c r="AK785" s="38" t="str">
        <f>IF('query (10)'!AI785="","",TRIM('query (10)'!AI785))</f>
        <v/>
      </c>
      <c r="AL785" s="42">
        <f t="shared" si="60"/>
        <v>2026</v>
      </c>
      <c r="AM785" s="42" t="str">
        <f t="shared" si="61"/>
        <v>2026-01</v>
      </c>
      <c r="AN785" s="42" t="str">
        <f t="shared" ca="1" si="62"/>
        <v/>
      </c>
      <c r="AO785" s="42" t="str">
        <f t="shared" si="63"/>
        <v>GR-286 | OUTER RING RACEWAY SUPER FINISH M/C | SB3 | PRESSUR ROLL UNIT | Time-based Maintenance | Mechanical | Part Change | Medium | repair unit pressur roll unir | BEARING | SB12A | เริ่มซ่อมงาน PM แล้ว รับผิดชอบโดย PUCHIT KULSEREE | ภูชิต กุลเสรี</v>
      </c>
      <c r="AP785" s="42" t="str">
        <f>_xlfn.TEXTJOIN("; ",TRUE,IF(COUNTA('query (10)'!A785:AK785)&lt;=6,"NEAR_EMPTY_ROW",""),IF($K785="","MISSING_STATUS",""),IF(AND($K785="เสร็จสิ้น",$Z785=""),"DONE_NO_ACTUAL_DATE",""),IF(AND($I785="Condition-based Maintenance",$AH785=""),"CBM_NO_MEASUREMENT",""),IF(OR($X785="",$X785=0),"INVALID_PERIOD",""),IF(AND($AA785&lt;&gt;"",$AB785&lt;&gt;"",$AB785&lt;$AA785),"DATE_SEQUENCE_ERROR",""),IF(AND($AB785&lt;&gt;"",$AB785&gt;DATE(2030,12,31)),"DATE_OUTLIER",""),IF($C785="","MISSING_QRCODE",""),IF($J785="UNKNOWN","UNKNOWN_PM_TYPE",""),IF($L785="UNKNOWN","UNKNOWN_STATUS",""))</f>
        <v/>
      </c>
      <c r="AQ785" s="42" t="str">
        <f t="shared" si="64"/>
        <v>NO</v>
      </c>
    </row>
    <row r="786" spans="1:43" x14ac:dyDescent="0.3">
      <c r="A786" s="38">
        <f>IF('query (10)'!A786="","",'query (10)'!A786)</f>
        <v>938</v>
      </c>
      <c r="B786" s="38">
        <f>IF('query (10)'!B786="","",'query (10)'!B786)</f>
        <v>18209</v>
      </c>
      <c r="C786" s="38" t="str">
        <f>TRIM(UPPER('query (10)'!M786))</f>
        <v>GR-286</v>
      </c>
      <c r="D786" s="38" t="str">
        <f>TRIM(UPPER(IFERROR(_xlfn.TEXTBEFORE('query (10)'!L786,"("),'query (10)'!L786)))</f>
        <v>OUTER RING RACEWAY SUPER FINISH M/C</v>
      </c>
      <c r="E786" s="38" t="str">
        <f>IFERROR(TRIM(UPPER(_xlfn.TEXTBEFORE(_xlfn.TEXTAFTER('query (10)'!L786,"("),")"))),"")</f>
        <v/>
      </c>
      <c r="F786" s="38" t="str">
        <f>TRIM('query (10)'!K786)</f>
        <v>SB3</v>
      </c>
      <c r="G786" s="38" t="str">
        <f>IF('query (10)'!J786="","",'query (10)'!J786)</f>
        <v>pressur roll unit</v>
      </c>
      <c r="H786" s="38" t="str">
        <f>TRIM(UPPER('query (10)'!J786))</f>
        <v>PRESSUR ROLL UNIT</v>
      </c>
      <c r="I786" s="38" t="str">
        <f>IF('query (10)'!F786="","",'query (10)'!F786)</f>
        <v>Time-based Maintenance</v>
      </c>
      <c r="J786" s="38" t="str">
        <f>IF('query (10)'!F786="","",IFERROR(INDEX(Cleaning_Rules!$B$14:$B$17,MATCH(TRIM('query (10)'!F786),Cleaning_Rules!$A$14:$A$17,0)),"UNKNOWN"))</f>
        <v>TBM</v>
      </c>
      <c r="K786" s="38" t="str">
        <f>IF('query (10)'!G786="","",'query (10)'!G786)</f>
        <v>เสร็จสิ้น</v>
      </c>
      <c r="L786" s="38" t="str">
        <f>IF('query (10)'!G786="","MISSING",IFERROR(INDEX(Cleaning_Rules!$B$5:$B$10,MATCH(TRIM('query (10)'!G786),Cleaning_Rules!$A$5:$A$10,0)),"UNKNOWN"))</f>
        <v>COMPLETED</v>
      </c>
      <c r="M786" s="38" t="str">
        <f>IF('query (10)'!I786="","",'query (10)'!I786)</f>
        <v>Mechanical</v>
      </c>
      <c r="N786" s="38" t="str">
        <f>IF('query (10)'!O786="","",'query (10)'!O786)</f>
        <v>Part Change</v>
      </c>
      <c r="O786" s="38" t="str">
        <f>IF('query (10)'!P786="","",'query (10)'!P786)</f>
        <v>Medium</v>
      </c>
      <c r="P786" s="38" t="str">
        <f>IF('query (10)'!N786="","",'query (10)'!N786)</f>
        <v>repair unit pressur roll unir</v>
      </c>
      <c r="Q786" s="38" t="str">
        <f>TRIM('query (10)'!N786)</f>
        <v>repair unit pressur roll unir</v>
      </c>
      <c r="R786" s="38" t="str">
        <f>TRIM(UPPER('query (10)'!R786))</f>
        <v>BEARING</v>
      </c>
      <c r="S786" s="38" t="str">
        <f>TRIM(UPPER('query (10)'!S786))</f>
        <v>6002DDUCM</v>
      </c>
      <c r="T786" s="38" t="str">
        <f>IF('query (10)'!Q786="","",TRIM(UPPER('query (10)'!Q786)))</f>
        <v/>
      </c>
      <c r="U786" s="38" t="str">
        <f>IF('query (10)'!T786="","",'query (10)'!T786)</f>
        <v/>
      </c>
      <c r="V786" s="39" t="str">
        <f>IF('query (10)'!T786="","",IFERROR(VALUE('query (10)'!T786),""))</f>
        <v/>
      </c>
      <c r="W786" s="40">
        <f>IF('query (10)'!U786="","",'query (10)'!U786)</f>
        <v>0</v>
      </c>
      <c r="X786" s="39">
        <f>IF('query (10)'!V786="","",'query (10)'!V786)</f>
        <v>60</v>
      </c>
      <c r="Y786" s="41">
        <f>IF('query (10)'!W786="","",'query (10)'!W786)</f>
        <v>46041</v>
      </c>
      <c r="Z786" s="41">
        <f>IF('query (10)'!X786="","",'query (10)'!X786)</f>
        <v>46067</v>
      </c>
      <c r="AA786" s="41">
        <f>IF('query (10)'!Y786="","",'query (10)'!Y786)</f>
        <v>46067</v>
      </c>
      <c r="AB786" s="41">
        <f>IF('query (10)'!Z786="","",'query (10)'!Z786)</f>
        <v>46127</v>
      </c>
      <c r="AC786" s="38" t="str">
        <f>IF(OR('query (10)'!AA786="",COUNTIF(Cleaning_Rules!$A$21:$A$26,TRIM('query (10)'!AA786))&gt;0),"",TRIM('query (10)'!AA786))</f>
        <v/>
      </c>
      <c r="AD786" s="38" t="str">
        <f>IF('query (10)'!AB786="","",TRIM(IFERROR(_xlfn.TEXTBEFORE('query (10)'!AB786,"("),'query (10)'!AB786)))</f>
        <v>เริ่มซ่อมงาน PM แล้ว รับผิดชอบโดย CHETSADA PHIWBANG</v>
      </c>
      <c r="AE786" s="38" t="str">
        <f>IFERROR(LOWER(TRIM(_xlfn.TEXTBEFORE(_xlfn.TEXTAFTER('query (10)'!AB786,"("),")"))),"")</f>
        <v>chetsada@nsk.com</v>
      </c>
      <c r="AF786" s="38" t="str">
        <f>IF('query (10)'!AD786="","",TRIM('query (10)'!AD786))</f>
        <v>ภูชิต กุลเสรี</v>
      </c>
      <c r="AG786" s="38" t="str">
        <f>IF('query (10)'!AE786="","",TRIM('query (10)'!AE786))</f>
        <v>เจษฎา ผิวบาง</v>
      </c>
      <c r="AH786" s="38" t="str">
        <f>IF('query (10)'!AF786="","",IFERROR(VALUE('query (10)'!AF786),""))</f>
        <v/>
      </c>
      <c r="AI786" s="38" t="str">
        <f>IF('query (10)'!AG786="","",TRIM('query (10)'!AG786))</f>
        <v/>
      </c>
      <c r="AJ786" s="38" t="str">
        <f>IF('query (10)'!AH786="","",IFERROR(VALUE('query (10)'!AH786),""))</f>
        <v/>
      </c>
      <c r="AK786" s="38" t="str">
        <f>IF('query (10)'!AI786="","",TRIM('query (10)'!AI786))</f>
        <v/>
      </c>
      <c r="AL786" s="42">
        <f t="shared" si="60"/>
        <v>2026</v>
      </c>
      <c r="AM786" s="42" t="str">
        <f t="shared" si="61"/>
        <v>2026-01</v>
      </c>
      <c r="AN786" s="42" t="str">
        <f t="shared" ca="1" si="62"/>
        <v/>
      </c>
      <c r="AO786" s="42" t="str">
        <f t="shared" si="63"/>
        <v>GR-286 | OUTER RING RACEWAY SUPER FINISH M/C | SB3 | PRESSUR ROLL UNIT | Time-based Maintenance | Mechanical | Part Change | Medium | repair unit pressur roll unir | BEARING | 6002DDUCM | เริ่มซ่อมงาน PM แล้ว รับผิดชอบโดย CHETSADA PHIWBANG | เจษฎา ผิวบาง</v>
      </c>
      <c r="AP786" s="42" t="str">
        <f>_xlfn.TEXTJOIN("; ",TRUE,IF(COUNTA('query (10)'!A786:AK786)&lt;=6,"NEAR_EMPTY_ROW",""),IF($K786="","MISSING_STATUS",""),IF(AND($K786="เสร็จสิ้น",$Z786=""),"DONE_NO_ACTUAL_DATE",""),IF(AND($I786="Condition-based Maintenance",$AH786=""),"CBM_NO_MEASUREMENT",""),IF(OR($X786="",$X786=0),"INVALID_PERIOD",""),IF(AND($AA786&lt;&gt;"",$AB786&lt;&gt;"",$AB786&lt;$AA786),"DATE_SEQUENCE_ERROR",""),IF(AND($AB786&lt;&gt;"",$AB786&gt;DATE(2030,12,31)),"DATE_OUTLIER",""),IF($C786="","MISSING_QRCODE",""),IF($J786="UNKNOWN","UNKNOWN_PM_TYPE",""),IF($L786="UNKNOWN","UNKNOWN_STATUS",""))</f>
        <v/>
      </c>
      <c r="AQ786" s="42" t="str">
        <f t="shared" si="64"/>
        <v>NO</v>
      </c>
    </row>
    <row r="787" spans="1:43" x14ac:dyDescent="0.3">
      <c r="A787" s="38">
        <f>IF('query (10)'!A787="","",'query (10)'!A787)</f>
        <v>940</v>
      </c>
      <c r="B787" s="38">
        <f>IF('query (10)'!B787="","",'query (10)'!B787)</f>
        <v>18210</v>
      </c>
      <c r="C787" s="38" t="str">
        <f>TRIM(UPPER('query (10)'!M787))</f>
        <v>AS-292</v>
      </c>
      <c r="D787" s="38" t="str">
        <f>TRIM(UPPER(IFERROR(_xlfn.TEXTBEFORE('query (10)'!L787,"("),'query (10)'!L787)))</f>
        <v>RIVET PRESS M/C</v>
      </c>
      <c r="E787" s="38" t="str">
        <f>IFERROR(TRIM(UPPER(_xlfn.TEXTBEFORE(_xlfn.TEXTAFTER('query (10)'!L787,"("),")"))),"")</f>
        <v/>
      </c>
      <c r="F787" s="38" t="str">
        <f>TRIM('query (10)'!K787)</f>
        <v>SB3</v>
      </c>
      <c r="G787" s="38" t="str">
        <f>IF('query (10)'!J787="","",'query (10)'!J787)</f>
        <v>Hydraulic Cylinder</v>
      </c>
      <c r="H787" s="38" t="str">
        <f>TRIM(UPPER('query (10)'!J787))</f>
        <v>HYDRAULIC CYLINDER</v>
      </c>
      <c r="I787" s="38" t="str">
        <f>IF('query (10)'!F787="","",'query (10)'!F787)</f>
        <v>Time-based Maintenance</v>
      </c>
      <c r="J787" s="38" t="str">
        <f>IF('query (10)'!F787="","",IFERROR(INDEX(Cleaning_Rules!$B$14:$B$17,MATCH(TRIM('query (10)'!F787),Cleaning_Rules!$A$14:$A$17,0)),"UNKNOWN"))</f>
        <v>TBM</v>
      </c>
      <c r="K787" s="38" t="str">
        <f>IF('query (10)'!G787="","",'query (10)'!G787)</f>
        <v>เสร็จสิ้น</v>
      </c>
      <c r="L787" s="38" t="str">
        <f>IF('query (10)'!G787="","MISSING",IFERROR(INDEX(Cleaning_Rules!$B$5:$B$10,MATCH(TRIM('query (10)'!G787),Cleaning_Rules!$A$5:$A$10,0)),"UNKNOWN"))</f>
        <v>COMPLETED</v>
      </c>
      <c r="M787" s="38" t="str">
        <f>IF('query (10)'!I787="","",'query (10)'!I787)</f>
        <v>Mechanical</v>
      </c>
      <c r="N787" s="38" t="str">
        <f>IF('query (10)'!O787="","",'query (10)'!O787)</f>
        <v>Part Change</v>
      </c>
      <c r="O787" s="38" t="str">
        <f>IF('query (10)'!P787="","",'query (10)'!P787)</f>
        <v>Medium</v>
      </c>
      <c r="P787" s="38" t="str">
        <f>IF('query (10)'!N787="","",'query (10)'!N787)</f>
        <v>repair unit hydrulic cylinder up/down</v>
      </c>
      <c r="Q787" s="38" t="str">
        <f>TRIM('query (10)'!N787)</f>
        <v>repair unit hydrulic cylinder up/down</v>
      </c>
      <c r="R787" s="38" t="str">
        <f>TRIM(UPPER('query (10)'!R787))</f>
        <v/>
      </c>
      <c r="S787" s="38" t="str">
        <f>TRIM(UPPER('query (10)'!S787))</f>
        <v/>
      </c>
      <c r="T787" s="38" t="str">
        <f>IF('query (10)'!Q787="","",TRIM(UPPER('query (10)'!Q787)))</f>
        <v/>
      </c>
      <c r="U787" s="38" t="str">
        <f>IF('query (10)'!T787="","",'query (10)'!T787)</f>
        <v/>
      </c>
      <c r="V787" s="39" t="str">
        <f>IF('query (10)'!T787="","",IFERROR(VALUE('query (10)'!T787),""))</f>
        <v/>
      </c>
      <c r="W787" s="40">
        <f>IF('query (10)'!U787="","",'query (10)'!U787)</f>
        <v>0</v>
      </c>
      <c r="X787" s="39">
        <f>IF('query (10)'!V787="","",'query (10)'!V787)</f>
        <v>60</v>
      </c>
      <c r="Y787" s="41">
        <f>IF('query (10)'!W787="","",'query (10)'!W787)</f>
        <v>46041</v>
      </c>
      <c r="Z787" s="41">
        <f>IF('query (10)'!X787="","",'query (10)'!X787)</f>
        <v>46067</v>
      </c>
      <c r="AA787" s="41">
        <f>IF('query (10)'!Y787="","",'query (10)'!Y787)</f>
        <v>46067</v>
      </c>
      <c r="AB787" s="41">
        <f>IF('query (10)'!Z787="","",'query (10)'!Z787)</f>
        <v>46127</v>
      </c>
      <c r="AC787" s="38" t="str">
        <f>IF(OR('query (10)'!AA787="",COUNTIF(Cleaning_Rules!$A$21:$A$26,TRIM('query (10)'!AA787))&gt;0),"",TRIM('query (10)'!AA787))</f>
        <v/>
      </c>
      <c r="AD787" s="38" t="str">
        <f>IF('query (10)'!AB787="","",TRIM(IFERROR(_xlfn.TEXTBEFORE('query (10)'!AB787,"("),'query (10)'!AB787)))</f>
        <v>เริ่มซ่อมงาน PM แล้ว รับผิดชอบโดย PAHLA SEEDANG</v>
      </c>
      <c r="AE787" s="38" t="str">
        <f>IFERROR(LOWER(TRIM(_xlfn.TEXTBEFORE(_xlfn.TEXTAFTER('query (10)'!AB787,"("),")"))),"")</f>
        <v>pahla@nsk.com</v>
      </c>
      <c r="AF787" s="38" t="str">
        <f>IF('query (10)'!AD787="","",TRIM('query (10)'!AD787))</f>
        <v>ภูชิต กุลเสรี</v>
      </c>
      <c r="AG787" s="38" t="str">
        <f>IF('query (10)'!AE787="","",TRIM('query (10)'!AE787))</f>
        <v>ผะหลา สีแดง</v>
      </c>
      <c r="AH787" s="38" t="str">
        <f>IF('query (10)'!AF787="","",IFERROR(VALUE('query (10)'!AF787),""))</f>
        <v/>
      </c>
      <c r="AI787" s="38" t="str">
        <f>IF('query (10)'!AG787="","",TRIM('query (10)'!AG787))</f>
        <v/>
      </c>
      <c r="AJ787" s="38" t="str">
        <f>IF('query (10)'!AH787="","",IFERROR(VALUE('query (10)'!AH787),""))</f>
        <v/>
      </c>
      <c r="AK787" s="38" t="str">
        <f>IF('query (10)'!AI787="","",TRIM('query (10)'!AI787))</f>
        <v/>
      </c>
      <c r="AL787" s="42">
        <f t="shared" si="60"/>
        <v>2026</v>
      </c>
      <c r="AM787" s="42" t="str">
        <f t="shared" si="61"/>
        <v>2026-01</v>
      </c>
      <c r="AN787" s="42" t="str">
        <f t="shared" ca="1" si="62"/>
        <v/>
      </c>
      <c r="AO787" s="42" t="str">
        <f t="shared" si="63"/>
        <v>AS-292 | RIVET PRESS M/C | SB3 | HYDRAULIC CYLINDER | Time-based Maintenance | Mechanical | Part Change | Medium | repair unit hydrulic cylinder up/down | เริ่มซ่อมงาน PM แล้ว รับผิดชอบโดย PAHLA SEEDANG | ผะหลา สีแดง</v>
      </c>
      <c r="AP787" s="42" t="str">
        <f>_xlfn.TEXTJOIN("; ",TRUE,IF(COUNTA('query (10)'!A787:AK787)&lt;=6,"NEAR_EMPTY_ROW",""),IF($K787="","MISSING_STATUS",""),IF(AND($K787="เสร็จสิ้น",$Z787=""),"DONE_NO_ACTUAL_DATE",""),IF(AND($I787="Condition-based Maintenance",$AH787=""),"CBM_NO_MEASUREMENT",""),IF(OR($X787="",$X787=0),"INVALID_PERIOD",""),IF(AND($AA787&lt;&gt;"",$AB787&lt;&gt;"",$AB787&lt;$AA787),"DATE_SEQUENCE_ERROR",""),IF(AND($AB787&lt;&gt;"",$AB787&gt;DATE(2030,12,31)),"DATE_OUTLIER",""),IF($C787="","MISSING_QRCODE",""),IF($J787="UNKNOWN","UNKNOWN_PM_TYPE",""),IF($L787="UNKNOWN","UNKNOWN_STATUS",""))</f>
        <v/>
      </c>
      <c r="AQ787" s="42" t="str">
        <f t="shared" si="64"/>
        <v>NO</v>
      </c>
    </row>
    <row r="788" spans="1:43" x14ac:dyDescent="0.3">
      <c r="A788" s="38">
        <f>IF('query (10)'!A788="","",'query (10)'!A788)</f>
        <v>941</v>
      </c>
      <c r="B788" s="38">
        <f>IF('query (10)'!B788="","",'query (10)'!B788)</f>
        <v>18211</v>
      </c>
      <c r="C788" s="38" t="str">
        <f>TRIM(UPPER('query (10)'!M788))</f>
        <v>CH-297</v>
      </c>
      <c r="D788" s="38" t="str">
        <f>TRIM(UPPER(IFERROR(_xlfn.TEXTBEFORE('query (10)'!L788,"("),'query (10)'!L788)))</f>
        <v>NOISE INSPECTION M/C</v>
      </c>
      <c r="E788" s="38" t="str">
        <f>IFERROR(TRIM(UPPER(_xlfn.TEXTBEFORE(_xlfn.TEXTAFTER('query (10)'!L788,"("),")"))),"")</f>
        <v/>
      </c>
      <c r="F788" s="38" t="str">
        <f>TRIM('query (10)'!K788)</f>
        <v>SB3</v>
      </c>
      <c r="G788" s="38" t="str">
        <f>IF('query (10)'!J788="","",'query (10)'!J788)</f>
        <v>Spindle</v>
      </c>
      <c r="H788" s="38" t="str">
        <f>TRIM(UPPER('query (10)'!J788))</f>
        <v>SPINDLE</v>
      </c>
      <c r="I788" s="38" t="str">
        <f>IF('query (10)'!F788="","",'query (10)'!F788)</f>
        <v>Time-based Maintenance</v>
      </c>
      <c r="J788" s="38" t="str">
        <f>IF('query (10)'!F788="","",IFERROR(INDEX(Cleaning_Rules!$B$14:$B$17,MATCH(TRIM('query (10)'!F788),Cleaning_Rules!$A$14:$A$17,0)),"UNKNOWN"))</f>
        <v>TBM</v>
      </c>
      <c r="K788" s="38" t="str">
        <f>IF('query (10)'!G788="","",'query (10)'!G788)</f>
        <v>เสร็จสิ้น</v>
      </c>
      <c r="L788" s="38" t="str">
        <f>IF('query (10)'!G788="","MISSING",IFERROR(INDEX(Cleaning_Rules!$B$5:$B$10,MATCH(TRIM('query (10)'!G788),Cleaning_Rules!$A$5:$A$10,0)),"UNKNOWN"))</f>
        <v>COMPLETED</v>
      </c>
      <c r="M788" s="38" t="str">
        <f>IF('query (10)'!I788="","",'query (10)'!I788)</f>
        <v>Mechanical</v>
      </c>
      <c r="N788" s="38" t="str">
        <f>IF('query (10)'!O788="","",'query (10)'!O788)</f>
        <v>Part Change</v>
      </c>
      <c r="O788" s="38" t="str">
        <f>IF('query (10)'!P788="","",'query (10)'!P788)</f>
        <v>Medium</v>
      </c>
      <c r="P788" s="38" t="str">
        <f>IF('query (10)'!N788="","",'query (10)'!N788)</f>
        <v>change deive spindle o-ring g300</v>
      </c>
      <c r="Q788" s="38" t="str">
        <f>TRIM('query (10)'!N788)</f>
        <v>change deive spindle o-ring g300</v>
      </c>
      <c r="R788" s="38" t="str">
        <f>TRIM(UPPER('query (10)'!R788))</f>
        <v>O-RING</v>
      </c>
      <c r="S788" s="38" t="str">
        <f>TRIM(UPPER('query (10)'!S788))</f>
        <v>G-300</v>
      </c>
      <c r="T788" s="38" t="str">
        <f>IF('query (10)'!Q788="","",TRIM(UPPER('query (10)'!Q788)))</f>
        <v/>
      </c>
      <c r="U788" s="38" t="str">
        <f>IF('query (10)'!T788="","",'query (10)'!T788)</f>
        <v/>
      </c>
      <c r="V788" s="39" t="str">
        <f>IF('query (10)'!T788="","",IFERROR(VALUE('query (10)'!T788),""))</f>
        <v/>
      </c>
      <c r="W788" s="40">
        <f>IF('query (10)'!U788="","",'query (10)'!U788)</f>
        <v>0</v>
      </c>
      <c r="X788" s="39">
        <f>IF('query (10)'!V788="","",'query (10)'!V788)</f>
        <v>180</v>
      </c>
      <c r="Y788" s="41">
        <f>IF('query (10)'!W788="","",'query (10)'!W788)</f>
        <v>46041</v>
      </c>
      <c r="Z788" s="41">
        <f>IF('query (10)'!X788="","",'query (10)'!X788)</f>
        <v>46069</v>
      </c>
      <c r="AA788" s="41">
        <f>IF('query (10)'!Y788="","",'query (10)'!Y788)</f>
        <v>46069</v>
      </c>
      <c r="AB788" s="41">
        <f>IF('query (10)'!Z788="","",'query (10)'!Z788)</f>
        <v>46249</v>
      </c>
      <c r="AC788" s="38" t="str">
        <f>IF(OR('query (10)'!AA788="",COUNTIF(Cleaning_Rules!$A$21:$A$26,TRIM('query (10)'!AA788))&gt;0),"",TRIM('query (10)'!AA788))</f>
        <v/>
      </c>
      <c r="AD788" s="38" t="str">
        <f>IF('query (10)'!AB788="","",TRIM(IFERROR(_xlfn.TEXTBEFORE('query (10)'!AB788,"("),'query (10)'!AB788)))</f>
        <v>เริ่มซ่อมงาน PM แล้ว รับผิดชอบโดย PUCHIT KULSEREE</v>
      </c>
      <c r="AE788" s="38" t="str">
        <f>IFERROR(LOWER(TRIM(_xlfn.TEXTBEFORE(_xlfn.TEXTAFTER('query (10)'!AB788,"("),")"))),"")</f>
        <v>puchit@nsk.com</v>
      </c>
      <c r="AF788" s="38" t="str">
        <f>IF('query (10)'!AD788="","",TRIM('query (10)'!AD788))</f>
        <v>ภูชิต กุลเสรี</v>
      </c>
      <c r="AG788" s="38" t="str">
        <f>IF('query (10)'!AE788="","",TRIM('query (10)'!AE788))</f>
        <v>ภูชิต กุลเสรี</v>
      </c>
      <c r="AH788" s="38" t="str">
        <f>IF('query (10)'!AF788="","",IFERROR(VALUE('query (10)'!AF788),""))</f>
        <v/>
      </c>
      <c r="AI788" s="38" t="str">
        <f>IF('query (10)'!AG788="","",TRIM('query (10)'!AG788))</f>
        <v/>
      </c>
      <c r="AJ788" s="38" t="str">
        <f>IF('query (10)'!AH788="","",IFERROR(VALUE('query (10)'!AH788),""))</f>
        <v/>
      </c>
      <c r="AK788" s="38" t="str">
        <f>IF('query (10)'!AI788="","",TRIM('query (10)'!AI788))</f>
        <v/>
      </c>
      <c r="AL788" s="42">
        <f t="shared" si="60"/>
        <v>2026</v>
      </c>
      <c r="AM788" s="42" t="str">
        <f t="shared" si="61"/>
        <v>2026-01</v>
      </c>
      <c r="AN788" s="42" t="str">
        <f t="shared" ca="1" si="62"/>
        <v/>
      </c>
      <c r="AO788" s="42" t="str">
        <f t="shared" si="63"/>
        <v>CH-297 | NOISE INSPECTION M/C | SB3 | SPINDLE | Time-based Maintenance | Mechanical | Part Change | Medium | change deive spindle o-ring g300 | O-RING | G-300 | เริ่มซ่อมงาน PM แล้ว รับผิดชอบโดย PUCHIT KULSEREE | ภูชิต กุลเสรี</v>
      </c>
      <c r="AP788" s="42" t="str">
        <f>_xlfn.TEXTJOIN("; ",TRUE,IF(COUNTA('query (10)'!A788:AK788)&lt;=6,"NEAR_EMPTY_ROW",""),IF($K788="","MISSING_STATUS",""),IF(AND($K788="เสร็จสิ้น",$Z788=""),"DONE_NO_ACTUAL_DATE",""),IF(AND($I788="Condition-based Maintenance",$AH788=""),"CBM_NO_MEASUREMENT",""),IF(OR($X788="",$X788=0),"INVALID_PERIOD",""),IF(AND($AA788&lt;&gt;"",$AB788&lt;&gt;"",$AB788&lt;$AA788),"DATE_SEQUENCE_ERROR",""),IF(AND($AB788&lt;&gt;"",$AB788&gt;DATE(2030,12,31)),"DATE_OUTLIER",""),IF($C788="","MISSING_QRCODE",""),IF($J788="UNKNOWN","UNKNOWN_PM_TYPE",""),IF($L788="UNKNOWN","UNKNOWN_STATUS",""))</f>
        <v/>
      </c>
      <c r="AQ788" s="42" t="str">
        <f t="shared" si="64"/>
        <v>NO</v>
      </c>
    </row>
    <row r="789" spans="1:43" x14ac:dyDescent="0.3">
      <c r="A789" s="38">
        <f>IF('query (10)'!A789="","",'query (10)'!A789)</f>
        <v>942</v>
      </c>
      <c r="B789" s="38">
        <f>IF('query (10)'!B789="","",'query (10)'!B789)</f>
        <v>18212</v>
      </c>
      <c r="C789" s="38" t="str">
        <f>TRIM(UPPER('query (10)'!M789))</f>
        <v>CH-644</v>
      </c>
      <c r="D789" s="38" t="str">
        <f>TRIM(UPPER(IFERROR(_xlfn.TEXTBEFORE('query (10)'!L789,"("),'query (10)'!L789)))</f>
        <v>NOISE MANUAL INSPECTION M/C</v>
      </c>
      <c r="E789" s="38" t="str">
        <f>IFERROR(TRIM(UPPER(_xlfn.TEXTBEFORE(_xlfn.TEXTAFTER('query (10)'!L789,"("),")"))),"")</f>
        <v/>
      </c>
      <c r="F789" s="38" t="str">
        <f>TRIM('query (10)'!K789)</f>
        <v>SB3</v>
      </c>
      <c r="G789" s="38" t="str">
        <f>IF('query (10)'!J789="","",'query (10)'!J789)</f>
        <v>Spindle</v>
      </c>
      <c r="H789" s="38" t="str">
        <f>TRIM(UPPER('query (10)'!J789))</f>
        <v>SPINDLE</v>
      </c>
      <c r="I789" s="38" t="str">
        <f>IF('query (10)'!F789="","",'query (10)'!F789)</f>
        <v>Time-based Maintenance</v>
      </c>
      <c r="J789" s="38" t="str">
        <f>IF('query (10)'!F789="","",IFERROR(INDEX(Cleaning_Rules!$B$14:$B$17,MATCH(TRIM('query (10)'!F789),Cleaning_Rules!$A$14:$A$17,0)),"UNKNOWN"))</f>
        <v>TBM</v>
      </c>
      <c r="K789" s="38" t="str">
        <f>IF('query (10)'!G789="","",'query (10)'!G789)</f>
        <v>เสร็จสิ้น</v>
      </c>
      <c r="L789" s="38" t="str">
        <f>IF('query (10)'!G789="","MISSING",IFERROR(INDEX(Cleaning_Rules!$B$5:$B$10,MATCH(TRIM('query (10)'!G789),Cleaning_Rules!$A$5:$A$10,0)),"UNKNOWN"))</f>
        <v>COMPLETED</v>
      </c>
      <c r="M789" s="38" t="str">
        <f>IF('query (10)'!I789="","",'query (10)'!I789)</f>
        <v>Mechanical</v>
      </c>
      <c r="N789" s="38" t="str">
        <f>IF('query (10)'!O789="","",'query (10)'!O789)</f>
        <v>Part Change</v>
      </c>
      <c r="O789" s="38" t="str">
        <f>IF('query (10)'!P789="","",'query (10)'!P789)</f>
        <v>Medium</v>
      </c>
      <c r="P789" s="38" t="str">
        <f>IF('query (10)'!N789="","",'query (10)'!N789)</f>
        <v>change drive spindle o-ring g260</v>
      </c>
      <c r="Q789" s="38" t="str">
        <f>TRIM('query (10)'!N789)</f>
        <v>change drive spindle o-ring g260</v>
      </c>
      <c r="R789" s="38" t="str">
        <f>TRIM(UPPER('query (10)'!R789))</f>
        <v>O-RING</v>
      </c>
      <c r="S789" s="38" t="str">
        <f>TRIM(UPPER('query (10)'!S789))</f>
        <v>G-260</v>
      </c>
      <c r="T789" s="38" t="str">
        <f>IF('query (10)'!Q789="","",TRIM(UPPER('query (10)'!Q789)))</f>
        <v/>
      </c>
      <c r="U789" s="38" t="str">
        <f>IF('query (10)'!T789="","",'query (10)'!T789)</f>
        <v/>
      </c>
      <c r="V789" s="39" t="str">
        <f>IF('query (10)'!T789="","",IFERROR(VALUE('query (10)'!T789),""))</f>
        <v/>
      </c>
      <c r="W789" s="40">
        <f>IF('query (10)'!U789="","",'query (10)'!U789)</f>
        <v>0</v>
      </c>
      <c r="X789" s="39">
        <f>IF('query (10)'!V789="","",'query (10)'!V789)</f>
        <v>180</v>
      </c>
      <c r="Y789" s="41">
        <f>IF('query (10)'!W789="","",'query (10)'!W789)</f>
        <v>46041</v>
      </c>
      <c r="Z789" s="41">
        <f>IF('query (10)'!X789="","",'query (10)'!X789)</f>
        <v>46069</v>
      </c>
      <c r="AA789" s="41">
        <f>IF('query (10)'!Y789="","",'query (10)'!Y789)</f>
        <v>46069</v>
      </c>
      <c r="AB789" s="41">
        <f>IF('query (10)'!Z789="","",'query (10)'!Z789)</f>
        <v>46249</v>
      </c>
      <c r="AC789" s="38" t="str">
        <f>IF(OR('query (10)'!AA789="",COUNTIF(Cleaning_Rules!$A$21:$A$26,TRIM('query (10)'!AA789))&gt;0),"",TRIM('query (10)'!AA789))</f>
        <v/>
      </c>
      <c r="AD789" s="38" t="str">
        <f>IF('query (10)'!AB789="","",TRIM(IFERROR(_xlfn.TEXTBEFORE('query (10)'!AB789,"("),'query (10)'!AB789)))</f>
        <v>เริ่มซ่อมงาน PM แล้ว รับผิดชอบโดย PUCHIT KULSEREE</v>
      </c>
      <c r="AE789" s="38" t="str">
        <f>IFERROR(LOWER(TRIM(_xlfn.TEXTBEFORE(_xlfn.TEXTAFTER('query (10)'!AB789,"("),")"))),"")</f>
        <v>puchit@nsk.com</v>
      </c>
      <c r="AF789" s="38" t="str">
        <f>IF('query (10)'!AD789="","",TRIM('query (10)'!AD789))</f>
        <v>ภูชิต กุลเสรี</v>
      </c>
      <c r="AG789" s="38" t="str">
        <f>IF('query (10)'!AE789="","",TRIM('query (10)'!AE789))</f>
        <v>ภูชิต กุลเสรี</v>
      </c>
      <c r="AH789" s="38" t="str">
        <f>IF('query (10)'!AF789="","",IFERROR(VALUE('query (10)'!AF789),""))</f>
        <v/>
      </c>
      <c r="AI789" s="38" t="str">
        <f>IF('query (10)'!AG789="","",TRIM('query (10)'!AG789))</f>
        <v/>
      </c>
      <c r="AJ789" s="38" t="str">
        <f>IF('query (10)'!AH789="","",IFERROR(VALUE('query (10)'!AH789),""))</f>
        <v/>
      </c>
      <c r="AK789" s="38" t="str">
        <f>IF('query (10)'!AI789="","",TRIM('query (10)'!AI789))</f>
        <v/>
      </c>
      <c r="AL789" s="42">
        <f t="shared" si="60"/>
        <v>2026</v>
      </c>
      <c r="AM789" s="42" t="str">
        <f t="shared" si="61"/>
        <v>2026-01</v>
      </c>
      <c r="AN789" s="42" t="str">
        <f t="shared" ca="1" si="62"/>
        <v/>
      </c>
      <c r="AO789" s="42" t="str">
        <f t="shared" si="63"/>
        <v>CH-644 | NOISE MANUAL INSPECTION M/C | SB3 | SPINDLE | Time-based Maintenance | Mechanical | Part Change | Medium | change drive spindle o-ring g260 | O-RING | G-260 | เริ่มซ่อมงาน PM แล้ว รับผิดชอบโดย PUCHIT KULSEREE | ภูชิต กุลเสรี</v>
      </c>
      <c r="AP789" s="42" t="str">
        <f>_xlfn.TEXTJOIN("; ",TRUE,IF(COUNTA('query (10)'!A789:AK789)&lt;=6,"NEAR_EMPTY_ROW",""),IF($K789="","MISSING_STATUS",""),IF(AND($K789="เสร็จสิ้น",$Z789=""),"DONE_NO_ACTUAL_DATE",""),IF(AND($I789="Condition-based Maintenance",$AH789=""),"CBM_NO_MEASUREMENT",""),IF(OR($X789="",$X789=0),"INVALID_PERIOD",""),IF(AND($AA789&lt;&gt;"",$AB789&lt;&gt;"",$AB789&lt;$AA789),"DATE_SEQUENCE_ERROR",""),IF(AND($AB789&lt;&gt;"",$AB789&gt;DATE(2030,12,31)),"DATE_OUTLIER",""),IF($C789="","MISSING_QRCODE",""),IF($J789="UNKNOWN","UNKNOWN_PM_TYPE",""),IF($L789="UNKNOWN","UNKNOWN_STATUS",""))</f>
        <v/>
      </c>
      <c r="AQ789" s="42" t="str">
        <f t="shared" si="64"/>
        <v>NO</v>
      </c>
    </row>
    <row r="790" spans="1:43" x14ac:dyDescent="0.3">
      <c r="A790" s="38">
        <f>IF('query (10)'!A790="","",'query (10)'!A790)</f>
        <v>943</v>
      </c>
      <c r="B790" s="38">
        <f>IF('query (10)'!B790="","",'query (10)'!B790)</f>
        <v>18213</v>
      </c>
      <c r="C790" s="38" t="str">
        <f>TRIM(UPPER('query (10)'!M790))</f>
        <v>WA-287</v>
      </c>
      <c r="D790" s="38" t="str">
        <f>TRIM(UPPER(IFERROR(_xlfn.TEXTBEFORE('query (10)'!L790,"("),'query (10)'!L790)))</f>
        <v>OUTER / INNER RING PART WASH EQUIPMENT M/C</v>
      </c>
      <c r="E790" s="38" t="str">
        <f>IFERROR(TRIM(UPPER(_xlfn.TEXTBEFORE(_xlfn.TEXTAFTER('query (10)'!L790,"("),")"))),"")</f>
        <v/>
      </c>
      <c r="F790" s="38" t="str">
        <f>TRIM('query (10)'!K790)</f>
        <v>SB3</v>
      </c>
      <c r="G790" s="38" t="str">
        <f>IF('query (10)'!J790="","",'query (10)'!J790)</f>
        <v xml:space="preserve">Heavy smoke </v>
      </c>
      <c r="H790" s="38" t="str">
        <f>TRIM(UPPER('query (10)'!J790))</f>
        <v>HEAVY SMOKE</v>
      </c>
      <c r="I790" s="38" t="str">
        <f>IF('query (10)'!F790="","",'query (10)'!F790)</f>
        <v>Time-based Maintenance</v>
      </c>
      <c r="J790" s="38" t="str">
        <f>IF('query (10)'!F790="","",IFERROR(INDEX(Cleaning_Rules!$B$14:$B$17,MATCH(TRIM('query (10)'!F790),Cleaning_Rules!$A$14:$A$17,0)),"UNKNOWN"))</f>
        <v>TBM</v>
      </c>
      <c r="K790" s="38" t="str">
        <f>IF('query (10)'!G790="","",'query (10)'!G790)</f>
        <v>เสร็จสิ้น</v>
      </c>
      <c r="L790" s="38" t="str">
        <f>IF('query (10)'!G790="","MISSING",IFERROR(INDEX(Cleaning_Rules!$B$5:$B$10,MATCH(TRIM('query (10)'!G790),Cleaning_Rules!$A$5:$A$10,0)),"UNKNOWN"))</f>
        <v>COMPLETED</v>
      </c>
      <c r="M790" s="38" t="str">
        <f>IF('query (10)'!I790="","",'query (10)'!I790)</f>
        <v>Mechanical</v>
      </c>
      <c r="N790" s="38" t="str">
        <f>IF('query (10)'!O790="","",'query (10)'!O790)</f>
        <v>Part Change</v>
      </c>
      <c r="O790" s="38" t="str">
        <f>IF('query (10)'!P790="","",'query (10)'!P790)</f>
        <v>Medium</v>
      </c>
      <c r="P790" s="38" t="str">
        <f>IF('query (10)'!N790="","",'query (10)'!N790)</f>
        <v>change filter FU-40</v>
      </c>
      <c r="Q790" s="38" t="str">
        <f>TRIM('query (10)'!N790)</f>
        <v>change filter FU-40</v>
      </c>
      <c r="R790" s="38" t="str">
        <f>TRIM(UPPER('query (10)'!R790))</f>
        <v>FILTER</v>
      </c>
      <c r="S790" s="38" t="str">
        <f>TRIM(UPPER('query (10)'!S790))</f>
        <v>FU-40</v>
      </c>
      <c r="T790" s="38" t="str">
        <f>IF('query (10)'!Q790="","",TRIM(UPPER('query (10)'!Q790)))</f>
        <v/>
      </c>
      <c r="U790" s="38" t="str">
        <f>IF('query (10)'!T790="","",'query (10)'!T790)</f>
        <v/>
      </c>
      <c r="V790" s="39" t="str">
        <f>IF('query (10)'!T790="","",IFERROR(VALUE('query (10)'!T790),""))</f>
        <v/>
      </c>
      <c r="W790" s="40">
        <f>IF('query (10)'!U790="","",'query (10)'!U790)</f>
        <v>0</v>
      </c>
      <c r="X790" s="39">
        <f>IF('query (10)'!V790="","",'query (10)'!V790)</f>
        <v>180</v>
      </c>
      <c r="Y790" s="41">
        <f>IF('query (10)'!W790="","",'query (10)'!W790)</f>
        <v>46041</v>
      </c>
      <c r="Z790" s="41">
        <f>IF('query (10)'!X790="","",'query (10)'!X790)</f>
        <v>46069</v>
      </c>
      <c r="AA790" s="41">
        <f>IF('query (10)'!Y790="","",'query (10)'!Y790)</f>
        <v>46069</v>
      </c>
      <c r="AB790" s="41">
        <f>IF('query (10)'!Z790="","",'query (10)'!Z790)</f>
        <v>46249</v>
      </c>
      <c r="AC790" s="38" t="str">
        <f>IF(OR('query (10)'!AA790="",COUNTIF(Cleaning_Rules!$A$21:$A$26,TRIM('query (10)'!AA790))&gt;0),"",TRIM('query (10)'!AA790))</f>
        <v/>
      </c>
      <c r="AD790" s="38" t="str">
        <f>IF('query (10)'!AB790="","",TRIM(IFERROR(_xlfn.TEXTBEFORE('query (10)'!AB790,"("),'query (10)'!AB790)))</f>
        <v>เริ่มซ่อมงาน PM แล้ว รับผิดชอบโดย PUCHIT KULSEREE</v>
      </c>
      <c r="AE790" s="38" t="str">
        <f>IFERROR(LOWER(TRIM(_xlfn.TEXTBEFORE(_xlfn.TEXTAFTER('query (10)'!AB790,"("),")"))),"")</f>
        <v>puchit@nsk.com</v>
      </c>
      <c r="AF790" s="38" t="str">
        <f>IF('query (10)'!AD790="","",TRIM('query (10)'!AD790))</f>
        <v>ภูชิต กุลเสรี</v>
      </c>
      <c r="AG790" s="38" t="str">
        <f>IF('query (10)'!AE790="","",TRIM('query (10)'!AE790))</f>
        <v>ภูชิต กุลเสรี</v>
      </c>
      <c r="AH790" s="38" t="str">
        <f>IF('query (10)'!AF790="","",IFERROR(VALUE('query (10)'!AF790),""))</f>
        <v/>
      </c>
      <c r="AI790" s="38" t="str">
        <f>IF('query (10)'!AG790="","",TRIM('query (10)'!AG790))</f>
        <v/>
      </c>
      <c r="AJ790" s="38" t="str">
        <f>IF('query (10)'!AH790="","",IFERROR(VALUE('query (10)'!AH790),""))</f>
        <v/>
      </c>
      <c r="AK790" s="38" t="str">
        <f>IF('query (10)'!AI790="","",TRIM('query (10)'!AI790))</f>
        <v/>
      </c>
      <c r="AL790" s="42">
        <f t="shared" si="60"/>
        <v>2026</v>
      </c>
      <c r="AM790" s="42" t="str">
        <f t="shared" si="61"/>
        <v>2026-01</v>
      </c>
      <c r="AN790" s="42" t="str">
        <f t="shared" ca="1" si="62"/>
        <v/>
      </c>
      <c r="AO790" s="42" t="str">
        <f t="shared" si="63"/>
        <v>WA-287 | OUTER / INNER RING PART WASH EQUIPMENT M/C | SB3 | HEAVY SMOKE | Time-based Maintenance | Mechanical | Part Change | Medium | change filter FU-40 | FILTER | FU-40 | เริ่มซ่อมงาน PM แล้ว รับผิดชอบโดย PUCHIT KULSEREE | ภูชิต กุลเสรี</v>
      </c>
      <c r="AP790" s="42" t="str">
        <f>_xlfn.TEXTJOIN("; ",TRUE,IF(COUNTA('query (10)'!A790:AK790)&lt;=6,"NEAR_EMPTY_ROW",""),IF($K790="","MISSING_STATUS",""),IF(AND($K790="เสร็จสิ้น",$Z790=""),"DONE_NO_ACTUAL_DATE",""),IF(AND($I790="Condition-based Maintenance",$AH790=""),"CBM_NO_MEASUREMENT",""),IF(OR($X790="",$X790=0),"INVALID_PERIOD",""),IF(AND($AA790&lt;&gt;"",$AB790&lt;&gt;"",$AB790&lt;$AA790),"DATE_SEQUENCE_ERROR",""),IF(AND($AB790&lt;&gt;"",$AB790&gt;DATE(2030,12,31)),"DATE_OUTLIER",""),IF($C790="","MISSING_QRCODE",""),IF($J790="UNKNOWN","UNKNOWN_PM_TYPE",""),IF($L790="UNKNOWN","UNKNOWN_STATUS",""))</f>
        <v/>
      </c>
      <c r="AQ790" s="42" t="str">
        <f t="shared" si="64"/>
        <v>NO</v>
      </c>
    </row>
    <row r="791" spans="1:43" x14ac:dyDescent="0.3">
      <c r="A791" s="38">
        <f>IF('query (10)'!A791="","",'query (10)'!A791)</f>
        <v>944</v>
      </c>
      <c r="B791" s="38">
        <f>IF('query (10)'!B791="","",'query (10)'!B791)</f>
        <v>18216</v>
      </c>
      <c r="C791" s="38" t="str">
        <f>TRIM(UPPER('query (10)'!M791))</f>
        <v>WA-287</v>
      </c>
      <c r="D791" s="38" t="str">
        <f>TRIM(UPPER(IFERROR(_xlfn.TEXTBEFORE('query (10)'!L791,"("),'query (10)'!L791)))</f>
        <v>OUTER / INNER RING PART WASH EQUIPMENT M/C</v>
      </c>
      <c r="E791" s="38" t="str">
        <f>IFERROR(TRIM(UPPER(_xlfn.TEXTBEFORE(_xlfn.TEXTAFTER('query (10)'!L791,"("),")"))),"")</f>
        <v/>
      </c>
      <c r="F791" s="38" t="str">
        <f>TRIM('query (10)'!K791)</f>
        <v>SB3</v>
      </c>
      <c r="G791" s="38" t="str">
        <f>IF('query (10)'!J791="","",'query (10)'!J791)</f>
        <v xml:space="preserve">Heavy smoke </v>
      </c>
      <c r="H791" s="38" t="str">
        <f>TRIM(UPPER('query (10)'!J791))</f>
        <v>HEAVY SMOKE</v>
      </c>
      <c r="I791" s="38" t="str">
        <f>IF('query (10)'!F791="","",'query (10)'!F791)</f>
        <v>Time-based Maintenance</v>
      </c>
      <c r="J791" s="38" t="str">
        <f>IF('query (10)'!F791="","",IFERROR(INDEX(Cleaning_Rules!$B$14:$B$17,MATCH(TRIM('query (10)'!F791),Cleaning_Rules!$A$14:$A$17,0)),"UNKNOWN"))</f>
        <v>TBM</v>
      </c>
      <c r="K791" s="38" t="str">
        <f>IF('query (10)'!G791="","",'query (10)'!G791)</f>
        <v>เสร็จสิ้น</v>
      </c>
      <c r="L791" s="38" t="str">
        <f>IF('query (10)'!G791="","MISSING",IFERROR(INDEX(Cleaning_Rules!$B$5:$B$10,MATCH(TRIM('query (10)'!G791),Cleaning_Rules!$A$5:$A$10,0)),"UNKNOWN"))</f>
        <v>COMPLETED</v>
      </c>
      <c r="M791" s="38" t="str">
        <f>IF('query (10)'!I791="","",'query (10)'!I791)</f>
        <v>Mechanical</v>
      </c>
      <c r="N791" s="38" t="str">
        <f>IF('query (10)'!O791="","",'query (10)'!O791)</f>
        <v>Part Change</v>
      </c>
      <c r="O791" s="38" t="str">
        <f>IF('query (10)'!P791="","",'query (10)'!P791)</f>
        <v>Medium</v>
      </c>
      <c r="P791" s="38" t="str">
        <f>IF('query (10)'!N791="","",'query (10)'!N791)</f>
        <v>change filter FU-40</v>
      </c>
      <c r="Q791" s="38" t="str">
        <f>TRIM('query (10)'!N791)</f>
        <v>change filter FU-40</v>
      </c>
      <c r="R791" s="38" t="str">
        <f>TRIM(UPPER('query (10)'!R791))</f>
        <v>FILTER</v>
      </c>
      <c r="S791" s="38" t="str">
        <f>TRIM(UPPER('query (10)'!S791))</f>
        <v>FU-40</v>
      </c>
      <c r="T791" s="38" t="str">
        <f>IF('query (10)'!Q791="","",TRIM(UPPER('query (10)'!Q791)))</f>
        <v/>
      </c>
      <c r="U791" s="38" t="str">
        <f>IF('query (10)'!T791="","",'query (10)'!T791)</f>
        <v/>
      </c>
      <c r="V791" s="39" t="str">
        <f>IF('query (10)'!T791="","",IFERROR(VALUE('query (10)'!T791),""))</f>
        <v/>
      </c>
      <c r="W791" s="40">
        <f>IF('query (10)'!U791="","",'query (10)'!U791)</f>
        <v>0</v>
      </c>
      <c r="X791" s="39">
        <f>IF('query (10)'!V791="","",'query (10)'!V791)</f>
        <v>180</v>
      </c>
      <c r="Y791" s="41">
        <f>IF('query (10)'!W791="","",'query (10)'!W791)</f>
        <v>46041</v>
      </c>
      <c r="Z791" s="41">
        <f>IF('query (10)'!X791="","",'query (10)'!X791)</f>
        <v>46069</v>
      </c>
      <c r="AA791" s="41">
        <f>IF('query (10)'!Y791="","",'query (10)'!Y791)</f>
        <v>46069</v>
      </c>
      <c r="AB791" s="41">
        <f>IF('query (10)'!Z791="","",'query (10)'!Z791)</f>
        <v>46249</v>
      </c>
      <c r="AC791" s="38" t="str">
        <f>IF(OR('query (10)'!AA791="",COUNTIF(Cleaning_Rules!$A$21:$A$26,TRIM('query (10)'!AA791))&gt;0),"",TRIM('query (10)'!AA791))</f>
        <v/>
      </c>
      <c r="AD791" s="38" t="str">
        <f>IF('query (10)'!AB791="","",TRIM(IFERROR(_xlfn.TEXTBEFORE('query (10)'!AB791,"("),'query (10)'!AB791)))</f>
        <v>เริ่มซ่อมงาน PM แล้ว รับผิดชอบโดย PUCHIT KULSEREE</v>
      </c>
      <c r="AE791" s="38" t="str">
        <f>IFERROR(LOWER(TRIM(_xlfn.TEXTBEFORE(_xlfn.TEXTAFTER('query (10)'!AB791,"("),")"))),"")</f>
        <v>puchit@nsk.com</v>
      </c>
      <c r="AF791" s="38" t="str">
        <f>IF('query (10)'!AD791="","",TRIM('query (10)'!AD791))</f>
        <v>ภูชิต กุลเสรี</v>
      </c>
      <c r="AG791" s="38" t="str">
        <f>IF('query (10)'!AE791="","",TRIM('query (10)'!AE791))</f>
        <v>ภูชิต กุลเสรี</v>
      </c>
      <c r="AH791" s="38" t="str">
        <f>IF('query (10)'!AF791="","",IFERROR(VALUE('query (10)'!AF791),""))</f>
        <v/>
      </c>
      <c r="AI791" s="38" t="str">
        <f>IF('query (10)'!AG791="","",TRIM('query (10)'!AG791))</f>
        <v/>
      </c>
      <c r="AJ791" s="38" t="str">
        <f>IF('query (10)'!AH791="","",IFERROR(VALUE('query (10)'!AH791),""))</f>
        <v/>
      </c>
      <c r="AK791" s="38" t="str">
        <f>IF('query (10)'!AI791="","",TRIM('query (10)'!AI791))</f>
        <v/>
      </c>
      <c r="AL791" s="42">
        <f t="shared" si="60"/>
        <v>2026</v>
      </c>
      <c r="AM791" s="42" t="str">
        <f t="shared" si="61"/>
        <v>2026-01</v>
      </c>
      <c r="AN791" s="42" t="str">
        <f t="shared" ca="1" si="62"/>
        <v/>
      </c>
      <c r="AO791" s="42" t="str">
        <f t="shared" si="63"/>
        <v>WA-287 | OUTER / INNER RING PART WASH EQUIPMENT M/C | SB3 | HEAVY SMOKE | Time-based Maintenance | Mechanical | Part Change | Medium | change filter FU-40 | FILTER | FU-40 | เริ่มซ่อมงาน PM แล้ว รับผิดชอบโดย PUCHIT KULSEREE | ภูชิต กุลเสรี</v>
      </c>
      <c r="AP791" s="42" t="str">
        <f>_xlfn.TEXTJOIN("; ",TRUE,IF(COUNTA('query (10)'!A791:AK791)&lt;=6,"NEAR_EMPTY_ROW",""),IF($K791="","MISSING_STATUS",""),IF(AND($K791="เสร็จสิ้น",$Z791=""),"DONE_NO_ACTUAL_DATE",""),IF(AND($I791="Condition-based Maintenance",$AH791=""),"CBM_NO_MEASUREMENT",""),IF(OR($X791="",$X791=0),"INVALID_PERIOD",""),IF(AND($AA791&lt;&gt;"",$AB791&lt;&gt;"",$AB791&lt;$AA791),"DATE_SEQUENCE_ERROR",""),IF(AND($AB791&lt;&gt;"",$AB791&gt;DATE(2030,12,31)),"DATE_OUTLIER",""),IF($C791="","MISSING_QRCODE",""),IF($J791="UNKNOWN","UNKNOWN_PM_TYPE",""),IF($L791="UNKNOWN","UNKNOWN_STATUS",""))</f>
        <v/>
      </c>
      <c r="AQ791" s="42" t="str">
        <f t="shared" si="64"/>
        <v>NO</v>
      </c>
    </row>
    <row r="792" spans="1:43" x14ac:dyDescent="0.3">
      <c r="A792" s="38">
        <f>IF('query (10)'!A792="","",'query (10)'!A792)</f>
        <v>946</v>
      </c>
      <c r="B792" s="38">
        <f>IF('query (10)'!B792="","",'query (10)'!B792)</f>
        <v>18218</v>
      </c>
      <c r="C792" s="38" t="str">
        <f>TRIM(UPPER('query (10)'!M792))</f>
        <v>WA-293</v>
      </c>
      <c r="D792" s="38" t="str">
        <f>TRIM(UPPER(IFERROR(_xlfn.TEXTBEFORE('query (10)'!L792,"("),'query (10)'!L792)))</f>
        <v>ROUGH WASHING M/C</v>
      </c>
      <c r="E792" s="38" t="str">
        <f>IFERROR(TRIM(UPPER(_xlfn.TEXTBEFORE(_xlfn.TEXTAFTER('query (10)'!L792,"("),")"))),"")</f>
        <v/>
      </c>
      <c r="F792" s="38" t="str">
        <f>TRIM('query (10)'!K792)</f>
        <v>SB3</v>
      </c>
      <c r="G792" s="38" t="str">
        <f>IF('query (10)'!J792="","",'query (10)'!J792)</f>
        <v xml:space="preserve">Heavy smoke </v>
      </c>
      <c r="H792" s="38" t="str">
        <f>TRIM(UPPER('query (10)'!J792))</f>
        <v>HEAVY SMOKE</v>
      </c>
      <c r="I792" s="38" t="str">
        <f>IF('query (10)'!F792="","",'query (10)'!F792)</f>
        <v>Time-based Maintenance</v>
      </c>
      <c r="J792" s="38" t="str">
        <f>IF('query (10)'!F792="","",IFERROR(INDEX(Cleaning_Rules!$B$14:$B$17,MATCH(TRIM('query (10)'!F792),Cleaning_Rules!$A$14:$A$17,0)),"UNKNOWN"))</f>
        <v>TBM</v>
      </c>
      <c r="K792" s="38" t="str">
        <f>IF('query (10)'!G792="","",'query (10)'!G792)</f>
        <v>เสร็จสิ้น</v>
      </c>
      <c r="L792" s="38" t="str">
        <f>IF('query (10)'!G792="","MISSING",IFERROR(INDEX(Cleaning_Rules!$B$5:$B$10,MATCH(TRIM('query (10)'!G792),Cleaning_Rules!$A$5:$A$10,0)),"UNKNOWN"))</f>
        <v>COMPLETED</v>
      </c>
      <c r="M792" s="38" t="str">
        <f>IF('query (10)'!I792="","",'query (10)'!I792)</f>
        <v>Mechanical</v>
      </c>
      <c r="N792" s="38" t="str">
        <f>IF('query (10)'!O792="","",'query (10)'!O792)</f>
        <v>Part Change</v>
      </c>
      <c r="O792" s="38" t="str">
        <f>IF('query (10)'!P792="","",'query (10)'!P792)</f>
        <v>Medium</v>
      </c>
      <c r="P792" s="38" t="str">
        <f>IF('query (10)'!N792="","",'query (10)'!N792)</f>
        <v>change filter FU-40</v>
      </c>
      <c r="Q792" s="38" t="str">
        <f>TRIM('query (10)'!N792)</f>
        <v>change filter FU-40</v>
      </c>
      <c r="R792" s="38" t="str">
        <f>TRIM(UPPER('query (10)'!R792))</f>
        <v>FILTER</v>
      </c>
      <c r="S792" s="38" t="str">
        <f>TRIM(UPPER('query (10)'!S792))</f>
        <v>FU-40</v>
      </c>
      <c r="T792" s="38" t="str">
        <f>IF('query (10)'!Q792="","",TRIM(UPPER('query (10)'!Q792)))</f>
        <v/>
      </c>
      <c r="U792" s="38" t="str">
        <f>IF('query (10)'!T792="","",'query (10)'!T792)</f>
        <v/>
      </c>
      <c r="V792" s="39" t="str">
        <f>IF('query (10)'!T792="","",IFERROR(VALUE('query (10)'!T792),""))</f>
        <v/>
      </c>
      <c r="W792" s="40">
        <f>IF('query (10)'!U792="","",'query (10)'!U792)</f>
        <v>0</v>
      </c>
      <c r="X792" s="39">
        <f>IF('query (10)'!V792="","",'query (10)'!V792)</f>
        <v>180</v>
      </c>
      <c r="Y792" s="41">
        <f>IF('query (10)'!W792="","",'query (10)'!W792)</f>
        <v>46041</v>
      </c>
      <c r="Z792" s="41">
        <f>IF('query (10)'!X792="","",'query (10)'!X792)</f>
        <v>46072</v>
      </c>
      <c r="AA792" s="41">
        <f>IF('query (10)'!Y792="","",'query (10)'!Y792)</f>
        <v>46072</v>
      </c>
      <c r="AB792" s="41">
        <f>IF('query (10)'!Z792="","",'query (10)'!Z792)</f>
        <v>46252</v>
      </c>
      <c r="AC792" s="38" t="str">
        <f>IF(OR('query (10)'!AA792="",COUNTIF(Cleaning_Rules!$A$21:$A$26,TRIM('query (10)'!AA792))&gt;0),"",TRIM('query (10)'!AA792))</f>
        <v/>
      </c>
      <c r="AD792" s="38" t="str">
        <f>IF('query (10)'!AB792="","",TRIM(IFERROR(_xlfn.TEXTBEFORE('query (10)'!AB792,"("),'query (10)'!AB792)))</f>
        <v>เริ่มซ่อมงาน PM แล้ว รับผิดชอบโดย PUCHIT KULSEREE</v>
      </c>
      <c r="AE792" s="38" t="str">
        <f>IFERROR(LOWER(TRIM(_xlfn.TEXTBEFORE(_xlfn.TEXTAFTER('query (10)'!AB792,"("),")"))),"")</f>
        <v>puchit@nsk.com</v>
      </c>
      <c r="AF792" s="38" t="str">
        <f>IF('query (10)'!AD792="","",TRIM('query (10)'!AD792))</f>
        <v>ภูชิต กุลเสรี</v>
      </c>
      <c r="AG792" s="38" t="str">
        <f>IF('query (10)'!AE792="","",TRIM('query (10)'!AE792))</f>
        <v>ภูชิต กุลเสรี</v>
      </c>
      <c r="AH792" s="38" t="str">
        <f>IF('query (10)'!AF792="","",IFERROR(VALUE('query (10)'!AF792),""))</f>
        <v/>
      </c>
      <c r="AI792" s="38" t="str">
        <f>IF('query (10)'!AG792="","",TRIM('query (10)'!AG792))</f>
        <v/>
      </c>
      <c r="AJ792" s="38" t="str">
        <f>IF('query (10)'!AH792="","",IFERROR(VALUE('query (10)'!AH792),""))</f>
        <v/>
      </c>
      <c r="AK792" s="38" t="str">
        <f>IF('query (10)'!AI792="","",TRIM('query (10)'!AI792))</f>
        <v/>
      </c>
      <c r="AL792" s="42">
        <f t="shared" si="60"/>
        <v>2026</v>
      </c>
      <c r="AM792" s="42" t="str">
        <f t="shared" si="61"/>
        <v>2026-01</v>
      </c>
      <c r="AN792" s="42" t="str">
        <f t="shared" ca="1" si="62"/>
        <v/>
      </c>
      <c r="AO792" s="42" t="str">
        <f t="shared" si="63"/>
        <v>WA-293 | ROUGH WASHING M/C | SB3 | HEAVY SMOKE | Time-based Maintenance | Mechanical | Part Change | Medium | change filter FU-40 | FILTER | FU-40 | เริ่มซ่อมงาน PM แล้ว รับผิดชอบโดย PUCHIT KULSEREE | ภูชิต กุลเสรี</v>
      </c>
      <c r="AP792" s="42" t="str">
        <f>_xlfn.TEXTJOIN("; ",TRUE,IF(COUNTA('query (10)'!A792:AK792)&lt;=6,"NEAR_EMPTY_ROW",""),IF($K792="","MISSING_STATUS",""),IF(AND($K792="เสร็จสิ้น",$Z792=""),"DONE_NO_ACTUAL_DATE",""),IF(AND($I792="Condition-based Maintenance",$AH792=""),"CBM_NO_MEASUREMENT",""),IF(OR($X792="",$X792=0),"INVALID_PERIOD",""),IF(AND($AA792&lt;&gt;"",$AB792&lt;&gt;"",$AB792&lt;$AA792),"DATE_SEQUENCE_ERROR",""),IF(AND($AB792&lt;&gt;"",$AB792&gt;DATE(2030,12,31)),"DATE_OUTLIER",""),IF($C792="","MISSING_QRCODE",""),IF($J792="UNKNOWN","UNKNOWN_PM_TYPE",""),IF($L792="UNKNOWN","UNKNOWN_STATUS",""))</f>
        <v/>
      </c>
      <c r="AQ792" s="42" t="str">
        <f t="shared" si="64"/>
        <v>NO</v>
      </c>
    </row>
    <row r="793" spans="1:43" x14ac:dyDescent="0.3">
      <c r="A793" s="38">
        <f>IF('query (10)'!A793="","",'query (10)'!A793)</f>
        <v>947</v>
      </c>
      <c r="B793" s="38">
        <f>IF('query (10)'!B793="","",'query (10)'!B793)</f>
        <v>18199</v>
      </c>
      <c r="C793" s="38" t="str">
        <f>TRIM(UPPER('query (10)'!M793))</f>
        <v>GR-785</v>
      </c>
      <c r="D793" s="38" t="str">
        <f>TRIM(UPPER(IFERROR(_xlfn.TEXTBEFORE('query (10)'!L793,"("),'query (10)'!L793)))</f>
        <v>OUTER RING RACEWAY SUPER FINISH M/C</v>
      </c>
      <c r="E793" s="38" t="str">
        <f>IFERROR(TRIM(UPPER(_xlfn.TEXTBEFORE(_xlfn.TEXTAFTER('query (10)'!L793,"("),")"))),"")</f>
        <v/>
      </c>
      <c r="F793" s="38" t="str">
        <f>TRIM('query (10)'!K793)</f>
        <v>SB6</v>
      </c>
      <c r="G793" s="38" t="str">
        <f>IF('query (10)'!J793="","",'query (10)'!J793)</f>
        <v>pressur roll unit</v>
      </c>
      <c r="H793" s="38" t="str">
        <f>TRIM(UPPER('query (10)'!J793))</f>
        <v>PRESSUR ROLL UNIT</v>
      </c>
      <c r="I793" s="38" t="str">
        <f>IF('query (10)'!F793="","",'query (10)'!F793)</f>
        <v>Time-based Maintenance</v>
      </c>
      <c r="J793" s="38" t="str">
        <f>IF('query (10)'!F793="","",IFERROR(INDEX(Cleaning_Rules!$B$14:$B$17,MATCH(TRIM('query (10)'!F793),Cleaning_Rules!$A$14:$A$17,0)),"UNKNOWN"))</f>
        <v>TBM</v>
      </c>
      <c r="K793" s="38" t="str">
        <f>IF('query (10)'!G793="","",'query (10)'!G793)</f>
        <v>เสร็จสิ้น</v>
      </c>
      <c r="L793" s="38" t="str">
        <f>IF('query (10)'!G793="","MISSING",IFERROR(INDEX(Cleaning_Rules!$B$5:$B$10,MATCH(TRIM('query (10)'!G793),Cleaning_Rules!$A$5:$A$10,0)),"UNKNOWN"))</f>
        <v>COMPLETED</v>
      </c>
      <c r="M793" s="38" t="str">
        <f>IF('query (10)'!I793="","",'query (10)'!I793)</f>
        <v>Mechanical</v>
      </c>
      <c r="N793" s="38" t="str">
        <f>IF('query (10)'!O793="","",'query (10)'!O793)</f>
        <v>Part Change</v>
      </c>
      <c r="O793" s="38" t="str">
        <f>IF('query (10)'!P793="","",'query (10)'!P793)</f>
        <v>Medium</v>
      </c>
      <c r="P793" s="38" t="str">
        <f>IF('query (10)'!N793="","",'query (10)'!N793)</f>
        <v>repair unit pressur roll</v>
      </c>
      <c r="Q793" s="38" t="str">
        <f>TRIM('query (10)'!N793)</f>
        <v>repair unit pressur roll</v>
      </c>
      <c r="R793" s="38" t="str">
        <f>TRIM(UPPER('query (10)'!R793))</f>
        <v>BEARING</v>
      </c>
      <c r="S793" s="38" t="str">
        <f>TRIM(UPPER('query (10)'!S793))</f>
        <v>SB12A</v>
      </c>
      <c r="T793" s="38" t="str">
        <f>IF('query (10)'!Q793="","",TRIM(UPPER('query (10)'!Q793)))</f>
        <v/>
      </c>
      <c r="U793" s="38" t="str">
        <f>IF('query (10)'!T793="","",'query (10)'!T793)</f>
        <v/>
      </c>
      <c r="V793" s="39" t="str">
        <f>IF('query (10)'!T793="","",IFERROR(VALUE('query (10)'!T793),""))</f>
        <v/>
      </c>
      <c r="W793" s="40">
        <f>IF('query (10)'!U793="","",'query (10)'!U793)</f>
        <v>0</v>
      </c>
      <c r="X793" s="39">
        <f>IF('query (10)'!V793="","",'query (10)'!V793)</f>
        <v>5400</v>
      </c>
      <c r="Y793" s="41">
        <f>IF('query (10)'!W793="","",'query (10)'!W793)</f>
        <v>46042</v>
      </c>
      <c r="Z793" s="41">
        <f>IF('query (10)'!X793="","",'query (10)'!X793)</f>
        <v>46067</v>
      </c>
      <c r="AA793" s="41">
        <f>IF('query (10)'!Y793="","",'query (10)'!Y793)</f>
        <v>46067</v>
      </c>
      <c r="AB793" s="41">
        <f>IF('query (10)'!Z793="","",'query (10)'!Z793)</f>
        <v>51467</v>
      </c>
      <c r="AC793" s="38" t="str">
        <f>IF(OR('query (10)'!AA793="",COUNTIF(Cleaning_Rules!$A$21:$A$26,TRIM('query (10)'!AA793))&gt;0),"",TRIM('query (10)'!AA793))</f>
        <v/>
      </c>
      <c r="AD793" s="38" t="str">
        <f>IF('query (10)'!AB793="","",TRIM(IFERROR(_xlfn.TEXTBEFORE('query (10)'!AB793,"("),'query (10)'!AB793)))</f>
        <v>เริ่มซ่อมงาน PM แล้ว รับผิดชอบโดย KUNANON PARAWANWONG</v>
      </c>
      <c r="AE793" s="38" t="str">
        <f>IFERROR(LOWER(TRIM(_xlfn.TEXTBEFORE(_xlfn.TEXTAFTER('query (10)'!AB793,"("),")"))),"")</f>
        <v>parawanwong-k-3161@nsk.com</v>
      </c>
      <c r="AF793" s="38" t="str">
        <f>IF('query (10)'!AD793="","",TRIM('query (10)'!AD793))</f>
        <v>ภูชิต กุลเสรี</v>
      </c>
      <c r="AG793" s="38" t="str">
        <f>IF('query (10)'!AE793="","",TRIM('query (10)'!AE793))</f>
        <v>คุณานนต์ ปารวัณวงศ์</v>
      </c>
      <c r="AH793" s="38" t="str">
        <f>IF('query (10)'!AF793="","",IFERROR(VALUE('query (10)'!AF793),""))</f>
        <v/>
      </c>
      <c r="AI793" s="38" t="str">
        <f>IF('query (10)'!AG793="","",TRIM('query (10)'!AG793))</f>
        <v/>
      </c>
      <c r="AJ793" s="38" t="str">
        <f>IF('query (10)'!AH793="","",IFERROR(VALUE('query (10)'!AH793),""))</f>
        <v/>
      </c>
      <c r="AK793" s="38" t="str">
        <f>IF('query (10)'!AI793="","",TRIM('query (10)'!AI793))</f>
        <v/>
      </c>
      <c r="AL793" s="42">
        <f t="shared" si="60"/>
        <v>2026</v>
      </c>
      <c r="AM793" s="42" t="str">
        <f t="shared" si="61"/>
        <v>2026-01</v>
      </c>
      <c r="AN793" s="42" t="str">
        <f t="shared" ca="1" si="62"/>
        <v/>
      </c>
      <c r="AO793" s="42" t="str">
        <f t="shared" si="63"/>
        <v>GR-785 | OUTER RING RACEWAY SUPER FINISH M/C | SB6 | PRESSUR ROLL UNIT | Time-based Maintenance | Mechanical | Part Change | Medium | repair unit pressur roll | BEARING | SB12A | เริ่มซ่อมงาน PM แล้ว รับผิดชอบโดย KUNANON PARAWANWONG | คุณานนต์ ปารวัณวงศ์</v>
      </c>
      <c r="AP793" s="42" t="str">
        <f>_xlfn.TEXTJOIN("; ",TRUE,IF(COUNTA('query (10)'!A793:AK793)&lt;=6,"NEAR_EMPTY_ROW",""),IF($K793="","MISSING_STATUS",""),IF(AND($K793="เสร็จสิ้น",$Z793=""),"DONE_NO_ACTUAL_DATE",""),IF(AND($I793="Condition-based Maintenance",$AH793=""),"CBM_NO_MEASUREMENT",""),IF(OR($X793="",$X793=0),"INVALID_PERIOD",""),IF(AND($AA793&lt;&gt;"",$AB793&lt;&gt;"",$AB793&lt;$AA793),"DATE_SEQUENCE_ERROR",""),IF(AND($AB793&lt;&gt;"",$AB793&gt;DATE(2030,12,31)),"DATE_OUTLIER",""),IF($C793="","MISSING_QRCODE",""),IF($J793="UNKNOWN","UNKNOWN_PM_TYPE",""),IF($L793="UNKNOWN","UNKNOWN_STATUS",""))</f>
        <v>DATE_OUTLIER</v>
      </c>
      <c r="AQ793" s="42" t="str">
        <f t="shared" si="64"/>
        <v>NO</v>
      </c>
    </row>
    <row r="794" spans="1:43" x14ac:dyDescent="0.3">
      <c r="A794" s="38">
        <f>IF('query (10)'!A794="","",'query (10)'!A794)</f>
        <v>948</v>
      </c>
      <c r="B794" s="38">
        <f>IF('query (10)'!B794="","",'query (10)'!B794)</f>
        <v>18200</v>
      </c>
      <c r="C794" s="38" t="str">
        <f>TRIM(UPPER('query (10)'!M794))</f>
        <v>GR-780</v>
      </c>
      <c r="D794" s="38" t="str">
        <f>TRIM(UPPER(IFERROR(_xlfn.TEXTBEFORE('query (10)'!L794,"("),'query (10)'!L794)))</f>
        <v>INNER RING RACEWAY SUPER FINISH M/C</v>
      </c>
      <c r="E794" s="38" t="str">
        <f>IFERROR(TRIM(UPPER(_xlfn.TEXTBEFORE(_xlfn.TEXTAFTER('query (10)'!L794,"("),")"))),"")</f>
        <v/>
      </c>
      <c r="F794" s="38" t="str">
        <f>TRIM('query (10)'!K794)</f>
        <v>SB6</v>
      </c>
      <c r="G794" s="38" t="str">
        <f>IF('query (10)'!J794="","",'query (10)'!J794)</f>
        <v>pressur roll unit</v>
      </c>
      <c r="H794" s="38" t="str">
        <f>TRIM(UPPER('query (10)'!J794))</f>
        <v>PRESSUR ROLL UNIT</v>
      </c>
      <c r="I794" s="38" t="str">
        <f>IF('query (10)'!F794="","",'query (10)'!F794)</f>
        <v>Time-based Maintenance</v>
      </c>
      <c r="J794" s="38" t="str">
        <f>IF('query (10)'!F794="","",IFERROR(INDEX(Cleaning_Rules!$B$14:$B$17,MATCH(TRIM('query (10)'!F794),Cleaning_Rules!$A$14:$A$17,0)),"UNKNOWN"))</f>
        <v>TBM</v>
      </c>
      <c r="K794" s="38" t="str">
        <f>IF('query (10)'!G794="","",'query (10)'!G794)</f>
        <v>เสร็จสิ้น</v>
      </c>
      <c r="L794" s="38" t="str">
        <f>IF('query (10)'!G794="","MISSING",IFERROR(INDEX(Cleaning_Rules!$B$5:$B$10,MATCH(TRIM('query (10)'!G794),Cleaning_Rules!$A$5:$A$10,0)),"UNKNOWN"))</f>
        <v>COMPLETED</v>
      </c>
      <c r="M794" s="38" t="str">
        <f>IF('query (10)'!I794="","",'query (10)'!I794)</f>
        <v>Mechanical</v>
      </c>
      <c r="N794" s="38" t="str">
        <f>IF('query (10)'!O794="","",'query (10)'!O794)</f>
        <v>Part Change</v>
      </c>
      <c r="O794" s="38" t="str">
        <f>IF('query (10)'!P794="","",'query (10)'!P794)</f>
        <v>Medium</v>
      </c>
      <c r="P794" s="38" t="str">
        <f>IF('query (10)'!N794="","",'query (10)'!N794)</f>
        <v>repair unit pressur roll</v>
      </c>
      <c r="Q794" s="38" t="str">
        <f>TRIM('query (10)'!N794)</f>
        <v>repair unit pressur roll</v>
      </c>
      <c r="R794" s="38" t="str">
        <f>TRIM(UPPER('query (10)'!R794))</f>
        <v>BEARING</v>
      </c>
      <c r="S794" s="38" t="str">
        <f>TRIM(UPPER('query (10)'!S794))</f>
        <v>6002DDUCM</v>
      </c>
      <c r="T794" s="38" t="str">
        <f>IF('query (10)'!Q794="","",TRIM(UPPER('query (10)'!Q794)))</f>
        <v/>
      </c>
      <c r="U794" s="38" t="str">
        <f>IF('query (10)'!T794="","",'query (10)'!T794)</f>
        <v/>
      </c>
      <c r="V794" s="39" t="str">
        <f>IF('query (10)'!T794="","",IFERROR(VALUE('query (10)'!T794),""))</f>
        <v/>
      </c>
      <c r="W794" s="40">
        <f>IF('query (10)'!U794="","",'query (10)'!U794)</f>
        <v>0</v>
      </c>
      <c r="X794" s="39">
        <f>IF('query (10)'!V794="","",'query (10)'!V794)</f>
        <v>0</v>
      </c>
      <c r="Y794" s="41">
        <f>IF('query (10)'!W794="","",'query (10)'!W794)</f>
        <v>46042</v>
      </c>
      <c r="Z794" s="41">
        <f>IF('query (10)'!X794="","",'query (10)'!X794)</f>
        <v>46069</v>
      </c>
      <c r="AA794" s="41">
        <f>IF('query (10)'!Y794="","",'query (10)'!Y794)</f>
        <v>46069</v>
      </c>
      <c r="AB794" s="41">
        <f>IF('query (10)'!Z794="","",'query (10)'!Z794)</f>
        <v>46069</v>
      </c>
      <c r="AC794" s="38" t="str">
        <f>IF(OR('query (10)'!AA794="",COUNTIF(Cleaning_Rules!$A$21:$A$26,TRIM('query (10)'!AA794))&gt;0),"",TRIM('query (10)'!AA794))</f>
        <v/>
      </c>
      <c r="AD794" s="38" t="str">
        <f>IF('query (10)'!AB794="","",TRIM(IFERROR(_xlfn.TEXTBEFORE('query (10)'!AB794,"("),'query (10)'!AB794)))</f>
        <v>เริ่มซ่อมงาน PM แล้ว รับผิดชอบโดย PUCHIT KULSEREE</v>
      </c>
      <c r="AE794" s="38" t="str">
        <f>IFERROR(LOWER(TRIM(_xlfn.TEXTBEFORE(_xlfn.TEXTAFTER('query (10)'!AB794,"("),")"))),"")</f>
        <v>puchit@nsk.com</v>
      </c>
      <c r="AF794" s="38" t="str">
        <f>IF('query (10)'!AD794="","",TRIM('query (10)'!AD794))</f>
        <v>ภูชิต กุลเสรี</v>
      </c>
      <c r="AG794" s="38" t="str">
        <f>IF('query (10)'!AE794="","",TRIM('query (10)'!AE794))</f>
        <v>ภูชิต กุลเสรี</v>
      </c>
      <c r="AH794" s="38" t="str">
        <f>IF('query (10)'!AF794="","",IFERROR(VALUE('query (10)'!AF794),""))</f>
        <v/>
      </c>
      <c r="AI794" s="38" t="str">
        <f>IF('query (10)'!AG794="","",TRIM('query (10)'!AG794))</f>
        <v/>
      </c>
      <c r="AJ794" s="38" t="str">
        <f>IF('query (10)'!AH794="","",IFERROR(VALUE('query (10)'!AH794),""))</f>
        <v/>
      </c>
      <c r="AK794" s="38" t="str">
        <f>IF('query (10)'!AI794="","",TRIM('query (10)'!AI794))</f>
        <v/>
      </c>
      <c r="AL794" s="42">
        <f t="shared" si="60"/>
        <v>2026</v>
      </c>
      <c r="AM794" s="42" t="str">
        <f t="shared" si="61"/>
        <v>2026-01</v>
      </c>
      <c r="AN794" s="42" t="str">
        <f t="shared" ca="1" si="62"/>
        <v/>
      </c>
      <c r="AO794" s="42" t="str">
        <f t="shared" si="63"/>
        <v>GR-780 | INNER RING RACEWAY SUPER FINISH M/C | SB6 | PRESSUR ROLL UNIT | Time-based Maintenance | Mechanical | Part Change | Medium | repair unit pressur roll | BEARING | 6002DDUCM | เริ่มซ่อมงาน PM แล้ว รับผิดชอบโดย PUCHIT KULSEREE | ภูชิต กุลเสรี</v>
      </c>
      <c r="AP794" s="42" t="str">
        <f>_xlfn.TEXTJOIN("; ",TRUE,IF(COUNTA('query (10)'!A794:AK794)&lt;=6,"NEAR_EMPTY_ROW",""),IF($K794="","MISSING_STATUS",""),IF(AND($K794="เสร็จสิ้น",$Z794=""),"DONE_NO_ACTUAL_DATE",""),IF(AND($I794="Condition-based Maintenance",$AH794=""),"CBM_NO_MEASUREMENT",""),IF(OR($X794="",$X794=0),"INVALID_PERIOD",""),IF(AND($AA794&lt;&gt;"",$AB794&lt;&gt;"",$AB794&lt;$AA794),"DATE_SEQUENCE_ERROR",""),IF(AND($AB794&lt;&gt;"",$AB794&gt;DATE(2030,12,31)),"DATE_OUTLIER",""),IF($C794="","MISSING_QRCODE",""),IF($J794="UNKNOWN","UNKNOWN_PM_TYPE",""),IF($L794="UNKNOWN","UNKNOWN_STATUS",""))</f>
        <v>INVALID_PERIOD</v>
      </c>
      <c r="AQ794" s="42" t="str">
        <f t="shared" si="64"/>
        <v>NO</v>
      </c>
    </row>
    <row r="795" spans="1:43" x14ac:dyDescent="0.3">
      <c r="A795" s="38">
        <f>IF('query (10)'!A795="","",'query (10)'!A795)</f>
        <v>950</v>
      </c>
      <c r="B795" s="38">
        <f>IF('query (10)'!B795="","",'query (10)'!B795)</f>
        <v>18201</v>
      </c>
      <c r="C795" s="38" t="str">
        <f>TRIM(UPPER('query (10)'!M795))</f>
        <v>CH-796</v>
      </c>
      <c r="D795" s="38" t="str">
        <f>TRIM(UPPER(IFERROR(_xlfn.TEXTBEFORE('query (10)'!L795,"("),'query (10)'!L795)))</f>
        <v>AUTOMATIC VIBRATION TESTING M/C.</v>
      </c>
      <c r="E795" s="38" t="str">
        <f>IFERROR(TRIM(UPPER(_xlfn.TEXTBEFORE(_xlfn.TEXTAFTER('query (10)'!L795,"("),")"))),"")</f>
        <v/>
      </c>
      <c r="F795" s="38" t="str">
        <f>TRIM('query (10)'!K795)</f>
        <v>SB6</v>
      </c>
      <c r="G795" s="38" t="str">
        <f>IF('query (10)'!J795="","",'query (10)'!J795)</f>
        <v>Spindle</v>
      </c>
      <c r="H795" s="38" t="str">
        <f>TRIM(UPPER('query (10)'!J795))</f>
        <v>SPINDLE</v>
      </c>
      <c r="I795" s="38" t="str">
        <f>IF('query (10)'!F795="","",'query (10)'!F795)</f>
        <v>Time-based Maintenance</v>
      </c>
      <c r="J795" s="38" t="str">
        <f>IF('query (10)'!F795="","",IFERROR(INDEX(Cleaning_Rules!$B$14:$B$17,MATCH(TRIM('query (10)'!F795),Cleaning_Rules!$A$14:$A$17,0)),"UNKNOWN"))</f>
        <v>TBM</v>
      </c>
      <c r="K795" s="38" t="str">
        <f>IF('query (10)'!G795="","",'query (10)'!G795)</f>
        <v>เสร็จสิ้น</v>
      </c>
      <c r="L795" s="38" t="str">
        <f>IF('query (10)'!G795="","MISSING",IFERROR(INDEX(Cleaning_Rules!$B$5:$B$10,MATCH(TRIM('query (10)'!G795),Cleaning_Rules!$A$5:$A$10,0)),"UNKNOWN"))</f>
        <v>COMPLETED</v>
      </c>
      <c r="M795" s="38" t="str">
        <f>IF('query (10)'!I795="","",'query (10)'!I795)</f>
        <v>Mechanical</v>
      </c>
      <c r="N795" s="38" t="str">
        <f>IF('query (10)'!O795="","",'query (10)'!O795)</f>
        <v>Part Change</v>
      </c>
      <c r="O795" s="38" t="str">
        <f>IF('query (10)'!P795="","",'query (10)'!P795)</f>
        <v>Medium</v>
      </c>
      <c r="P795" s="38" t="str">
        <f>IF('query (10)'!N795="","",'query (10)'!N795)</f>
        <v>change drive spindle o-ring g300</v>
      </c>
      <c r="Q795" s="38" t="str">
        <f>TRIM('query (10)'!N795)</f>
        <v>change drive spindle o-ring g300</v>
      </c>
      <c r="R795" s="38" t="str">
        <f>TRIM(UPPER('query (10)'!R795))</f>
        <v>O-RING</v>
      </c>
      <c r="S795" s="38" t="str">
        <f>TRIM(UPPER('query (10)'!S795))</f>
        <v>G-300</v>
      </c>
      <c r="T795" s="38" t="str">
        <f>IF('query (10)'!Q795="","",TRIM(UPPER('query (10)'!Q795)))</f>
        <v/>
      </c>
      <c r="U795" s="38" t="str">
        <f>IF('query (10)'!T795="","",'query (10)'!T795)</f>
        <v/>
      </c>
      <c r="V795" s="39" t="str">
        <f>IF('query (10)'!T795="","",IFERROR(VALUE('query (10)'!T795),""))</f>
        <v/>
      </c>
      <c r="W795" s="40">
        <f>IF('query (10)'!U795="","",'query (10)'!U795)</f>
        <v>0</v>
      </c>
      <c r="X795" s="39">
        <f>IF('query (10)'!V795="","",'query (10)'!V795)</f>
        <v>180</v>
      </c>
      <c r="Y795" s="41">
        <f>IF('query (10)'!W795="","",'query (10)'!W795)</f>
        <v>46042</v>
      </c>
      <c r="Z795" s="41">
        <f>IF('query (10)'!X795="","",'query (10)'!X795)</f>
        <v>46070</v>
      </c>
      <c r="AA795" s="41">
        <f>IF('query (10)'!Y795="","",'query (10)'!Y795)</f>
        <v>46070</v>
      </c>
      <c r="AB795" s="41">
        <f>IF('query (10)'!Z795="","",'query (10)'!Z795)</f>
        <v>46250</v>
      </c>
      <c r="AC795" s="38" t="str">
        <f>IF(OR('query (10)'!AA795="",COUNTIF(Cleaning_Rules!$A$21:$A$26,TRIM('query (10)'!AA795))&gt;0),"",TRIM('query (10)'!AA795))</f>
        <v/>
      </c>
      <c r="AD795" s="38" t="str">
        <f>IF('query (10)'!AB795="","",TRIM(IFERROR(_xlfn.TEXTBEFORE('query (10)'!AB795,"("),'query (10)'!AB795)))</f>
        <v>เริ่มซ่อมงาน PM แล้ว รับผิดชอบโดย JAKKAPAT KHOTSOMBAT</v>
      </c>
      <c r="AE795" s="38" t="str">
        <f>IFERROR(LOWER(TRIM(_xlfn.TEXTBEFORE(_xlfn.TEXTAFTER('query (10)'!AB795,"("),")"))),"")</f>
        <v>jakkapat@nsk.com</v>
      </c>
      <c r="AF795" s="38" t="str">
        <f>IF('query (10)'!AD795="","",TRIM('query (10)'!AD795))</f>
        <v>ภูชิต กุลเสรี</v>
      </c>
      <c r="AG795" s="38" t="str">
        <f>IF('query (10)'!AE795="","",TRIM('query (10)'!AE795))</f>
        <v>จักรภัทร โคตรสมบัติ</v>
      </c>
      <c r="AH795" s="38" t="str">
        <f>IF('query (10)'!AF795="","",IFERROR(VALUE('query (10)'!AF795),""))</f>
        <v/>
      </c>
      <c r="AI795" s="38" t="str">
        <f>IF('query (10)'!AG795="","",TRIM('query (10)'!AG795))</f>
        <v/>
      </c>
      <c r="AJ795" s="38" t="str">
        <f>IF('query (10)'!AH795="","",IFERROR(VALUE('query (10)'!AH795),""))</f>
        <v/>
      </c>
      <c r="AK795" s="38" t="str">
        <f>IF('query (10)'!AI795="","",TRIM('query (10)'!AI795))</f>
        <v/>
      </c>
      <c r="AL795" s="42">
        <f t="shared" si="60"/>
        <v>2026</v>
      </c>
      <c r="AM795" s="42" t="str">
        <f t="shared" si="61"/>
        <v>2026-01</v>
      </c>
      <c r="AN795" s="42" t="str">
        <f t="shared" ca="1" si="62"/>
        <v/>
      </c>
      <c r="AO795" s="42" t="str">
        <f t="shared" si="63"/>
        <v>CH-796 | AUTOMATIC VIBRATION TESTING M/C. | SB6 | SPINDLE | Time-based Maintenance | Mechanical | Part Change | Medium | change drive spindle o-ring g300 | O-RING | G-300 | เริ่มซ่อมงาน PM แล้ว รับผิดชอบโดย JAKKAPAT KHOTSOMBAT | จักรภัทร โคตรสมบัติ</v>
      </c>
      <c r="AP795" s="42" t="str">
        <f>_xlfn.TEXTJOIN("; ",TRUE,IF(COUNTA('query (10)'!A795:AK795)&lt;=6,"NEAR_EMPTY_ROW",""),IF($K795="","MISSING_STATUS",""),IF(AND($K795="เสร็จสิ้น",$Z795=""),"DONE_NO_ACTUAL_DATE",""),IF(AND($I795="Condition-based Maintenance",$AH795=""),"CBM_NO_MEASUREMENT",""),IF(OR($X795="",$X795=0),"INVALID_PERIOD",""),IF(AND($AA795&lt;&gt;"",$AB795&lt;&gt;"",$AB795&lt;$AA795),"DATE_SEQUENCE_ERROR",""),IF(AND($AB795&lt;&gt;"",$AB795&gt;DATE(2030,12,31)),"DATE_OUTLIER",""),IF($C795="","MISSING_QRCODE",""),IF($J795="UNKNOWN","UNKNOWN_PM_TYPE",""),IF($L795="UNKNOWN","UNKNOWN_STATUS",""))</f>
        <v/>
      </c>
      <c r="AQ795" s="42" t="str">
        <f t="shared" si="64"/>
        <v>NO</v>
      </c>
    </row>
    <row r="796" spans="1:43" x14ac:dyDescent="0.3">
      <c r="A796" s="38">
        <f>IF('query (10)'!A796="","",'query (10)'!A796)</f>
        <v>951</v>
      </c>
      <c r="B796" s="38">
        <f>IF('query (10)'!B796="","",'query (10)'!B796)</f>
        <v>18202</v>
      </c>
      <c r="C796" s="38" t="str">
        <f>TRIM(UPPER('query (10)'!M796))</f>
        <v>CH-797</v>
      </c>
      <c r="D796" s="38" t="str">
        <f>TRIM(UPPER(IFERROR(_xlfn.TEXTBEFORE('query (10)'!L796,"("),'query (10)'!L796)))</f>
        <v>NOISE MANUAL INSPECTION M/C.</v>
      </c>
      <c r="E796" s="38" t="str">
        <f>IFERROR(TRIM(UPPER(_xlfn.TEXTBEFORE(_xlfn.TEXTAFTER('query (10)'!L796,"("),")"))),"")</f>
        <v/>
      </c>
      <c r="F796" s="38" t="str">
        <f>TRIM('query (10)'!K796)</f>
        <v>SB6</v>
      </c>
      <c r="G796" s="38" t="str">
        <f>IF('query (10)'!J796="","",'query (10)'!J796)</f>
        <v>Spindle</v>
      </c>
      <c r="H796" s="38" t="str">
        <f>TRIM(UPPER('query (10)'!J796))</f>
        <v>SPINDLE</v>
      </c>
      <c r="I796" s="38" t="str">
        <f>IF('query (10)'!F796="","",'query (10)'!F796)</f>
        <v>Time-based Maintenance</v>
      </c>
      <c r="J796" s="38" t="str">
        <f>IF('query (10)'!F796="","",IFERROR(INDEX(Cleaning_Rules!$B$14:$B$17,MATCH(TRIM('query (10)'!F796),Cleaning_Rules!$A$14:$A$17,0)),"UNKNOWN"))</f>
        <v>TBM</v>
      </c>
      <c r="K796" s="38" t="str">
        <f>IF('query (10)'!G796="","",'query (10)'!G796)</f>
        <v>เสร็จสิ้น</v>
      </c>
      <c r="L796" s="38" t="str">
        <f>IF('query (10)'!G796="","MISSING",IFERROR(INDEX(Cleaning_Rules!$B$5:$B$10,MATCH(TRIM('query (10)'!G796),Cleaning_Rules!$A$5:$A$10,0)),"UNKNOWN"))</f>
        <v>COMPLETED</v>
      </c>
      <c r="M796" s="38" t="str">
        <f>IF('query (10)'!I796="","",'query (10)'!I796)</f>
        <v>Mechanical</v>
      </c>
      <c r="N796" s="38" t="str">
        <f>IF('query (10)'!O796="","",'query (10)'!O796)</f>
        <v>Part Change</v>
      </c>
      <c r="O796" s="38" t="str">
        <f>IF('query (10)'!P796="","",'query (10)'!P796)</f>
        <v>Medium</v>
      </c>
      <c r="P796" s="38" t="str">
        <f>IF('query (10)'!N796="","",'query (10)'!N796)</f>
        <v>change drive spindle o-ring g260</v>
      </c>
      <c r="Q796" s="38" t="str">
        <f>TRIM('query (10)'!N796)</f>
        <v>change drive spindle o-ring g260</v>
      </c>
      <c r="R796" s="38" t="str">
        <f>TRIM(UPPER('query (10)'!R796))</f>
        <v>O-RING</v>
      </c>
      <c r="S796" s="38" t="str">
        <f>TRIM(UPPER('query (10)'!S796))</f>
        <v>G-260</v>
      </c>
      <c r="T796" s="38" t="str">
        <f>IF('query (10)'!Q796="","",TRIM(UPPER('query (10)'!Q796)))</f>
        <v/>
      </c>
      <c r="U796" s="38" t="str">
        <f>IF('query (10)'!T796="","",'query (10)'!T796)</f>
        <v/>
      </c>
      <c r="V796" s="39" t="str">
        <f>IF('query (10)'!T796="","",IFERROR(VALUE('query (10)'!T796),""))</f>
        <v/>
      </c>
      <c r="W796" s="40">
        <f>IF('query (10)'!U796="","",'query (10)'!U796)</f>
        <v>0</v>
      </c>
      <c r="X796" s="39">
        <f>IF('query (10)'!V796="","",'query (10)'!V796)</f>
        <v>180</v>
      </c>
      <c r="Y796" s="41">
        <f>IF('query (10)'!W796="","",'query (10)'!W796)</f>
        <v>46042</v>
      </c>
      <c r="Z796" s="41">
        <f>IF('query (10)'!X796="","",'query (10)'!X796)</f>
        <v>46070</v>
      </c>
      <c r="AA796" s="41">
        <f>IF('query (10)'!Y796="","",'query (10)'!Y796)</f>
        <v>46070</v>
      </c>
      <c r="AB796" s="41">
        <f>IF('query (10)'!Z796="","",'query (10)'!Z796)</f>
        <v>46250</v>
      </c>
      <c r="AC796" s="38" t="str">
        <f>IF(OR('query (10)'!AA796="",COUNTIF(Cleaning_Rules!$A$21:$A$26,TRIM('query (10)'!AA796))&gt;0),"",TRIM('query (10)'!AA796))</f>
        <v/>
      </c>
      <c r="AD796" s="38" t="str">
        <f>IF('query (10)'!AB796="","",TRIM(IFERROR(_xlfn.TEXTBEFORE('query (10)'!AB796,"("),'query (10)'!AB796)))</f>
        <v>เริ่มซ่อมงาน PM แล้ว รับผิดชอบโดย JAKKAPAT KHOTSOMBAT</v>
      </c>
      <c r="AE796" s="38" t="str">
        <f>IFERROR(LOWER(TRIM(_xlfn.TEXTBEFORE(_xlfn.TEXTAFTER('query (10)'!AB796,"("),")"))),"")</f>
        <v>jakkapat@nsk.com</v>
      </c>
      <c r="AF796" s="38" t="str">
        <f>IF('query (10)'!AD796="","",TRIM('query (10)'!AD796))</f>
        <v>ภูชิต กุลเสรี</v>
      </c>
      <c r="AG796" s="38" t="str">
        <f>IF('query (10)'!AE796="","",TRIM('query (10)'!AE796))</f>
        <v>จักรภัทร โคตรสมบัติ</v>
      </c>
      <c r="AH796" s="38" t="str">
        <f>IF('query (10)'!AF796="","",IFERROR(VALUE('query (10)'!AF796),""))</f>
        <v/>
      </c>
      <c r="AI796" s="38" t="str">
        <f>IF('query (10)'!AG796="","",TRIM('query (10)'!AG796))</f>
        <v/>
      </c>
      <c r="AJ796" s="38" t="str">
        <f>IF('query (10)'!AH796="","",IFERROR(VALUE('query (10)'!AH796),""))</f>
        <v/>
      </c>
      <c r="AK796" s="38" t="str">
        <f>IF('query (10)'!AI796="","",TRIM('query (10)'!AI796))</f>
        <v/>
      </c>
      <c r="AL796" s="42">
        <f t="shared" si="60"/>
        <v>2026</v>
      </c>
      <c r="AM796" s="42" t="str">
        <f t="shared" si="61"/>
        <v>2026-01</v>
      </c>
      <c r="AN796" s="42" t="str">
        <f t="shared" ca="1" si="62"/>
        <v/>
      </c>
      <c r="AO796" s="42" t="str">
        <f t="shared" si="63"/>
        <v>CH-797 | NOISE MANUAL INSPECTION M/C. | SB6 | SPINDLE | Time-based Maintenance | Mechanical | Part Change | Medium | change drive spindle o-ring g260 | O-RING | G-260 | เริ่มซ่อมงาน PM แล้ว รับผิดชอบโดย JAKKAPAT KHOTSOMBAT | จักรภัทร โคตรสมบัติ</v>
      </c>
      <c r="AP796" s="42" t="str">
        <f>_xlfn.TEXTJOIN("; ",TRUE,IF(COUNTA('query (10)'!A796:AK796)&lt;=6,"NEAR_EMPTY_ROW",""),IF($K796="","MISSING_STATUS",""),IF(AND($K796="เสร็จสิ้น",$Z796=""),"DONE_NO_ACTUAL_DATE",""),IF(AND($I796="Condition-based Maintenance",$AH796=""),"CBM_NO_MEASUREMENT",""),IF(OR($X796="",$X796=0),"INVALID_PERIOD",""),IF(AND($AA796&lt;&gt;"",$AB796&lt;&gt;"",$AB796&lt;$AA796),"DATE_SEQUENCE_ERROR",""),IF(AND($AB796&lt;&gt;"",$AB796&gt;DATE(2030,12,31)),"DATE_OUTLIER",""),IF($C796="","MISSING_QRCODE",""),IF($J796="UNKNOWN","UNKNOWN_PM_TYPE",""),IF($L796="UNKNOWN","UNKNOWN_STATUS",""))</f>
        <v/>
      </c>
      <c r="AQ796" s="42" t="str">
        <f t="shared" si="64"/>
        <v>NO</v>
      </c>
    </row>
    <row r="797" spans="1:43" x14ac:dyDescent="0.3">
      <c r="A797" s="38">
        <f>IF('query (10)'!A797="","",'query (10)'!A797)</f>
        <v>952</v>
      </c>
      <c r="B797" s="38">
        <f>IF('query (10)'!B797="","",'query (10)'!B797)</f>
        <v>18203</v>
      </c>
      <c r="C797" s="38" t="str">
        <f>TRIM(UPPER('query (10)'!M797))</f>
        <v>WA-790</v>
      </c>
      <c r="D797" s="38" t="str">
        <f>TRIM(UPPER(IFERROR(_xlfn.TEXTBEFORE('query (10)'!L797,"("),'query (10)'!L797)))</f>
        <v>ROUGH WASH EQUIPMENT M/C</v>
      </c>
      <c r="E797" s="38" t="str">
        <f>IFERROR(TRIM(UPPER(_xlfn.TEXTBEFORE(_xlfn.TEXTAFTER('query (10)'!L797,"("),")"))),"")</f>
        <v/>
      </c>
      <c r="F797" s="38" t="str">
        <f>TRIM('query (10)'!K797)</f>
        <v>SB6</v>
      </c>
      <c r="G797" s="38" t="str">
        <f>IF('query (10)'!J797="","",'query (10)'!J797)</f>
        <v xml:space="preserve">Heavy smoke </v>
      </c>
      <c r="H797" s="38" t="str">
        <f>TRIM(UPPER('query (10)'!J797))</f>
        <v>HEAVY SMOKE</v>
      </c>
      <c r="I797" s="38" t="str">
        <f>IF('query (10)'!F797="","",'query (10)'!F797)</f>
        <v>Time-based Maintenance</v>
      </c>
      <c r="J797" s="38" t="str">
        <f>IF('query (10)'!F797="","",IFERROR(INDEX(Cleaning_Rules!$B$14:$B$17,MATCH(TRIM('query (10)'!F797),Cleaning_Rules!$A$14:$A$17,0)),"UNKNOWN"))</f>
        <v>TBM</v>
      </c>
      <c r="K797" s="38" t="str">
        <f>IF('query (10)'!G797="","",'query (10)'!G797)</f>
        <v>เสร็จสิ้น</v>
      </c>
      <c r="L797" s="38" t="str">
        <f>IF('query (10)'!G797="","MISSING",IFERROR(INDEX(Cleaning_Rules!$B$5:$B$10,MATCH(TRIM('query (10)'!G797),Cleaning_Rules!$A$5:$A$10,0)),"UNKNOWN"))</f>
        <v>COMPLETED</v>
      </c>
      <c r="M797" s="38" t="str">
        <f>IF('query (10)'!I797="","",'query (10)'!I797)</f>
        <v>Mechanical</v>
      </c>
      <c r="N797" s="38" t="str">
        <f>IF('query (10)'!O797="","",'query (10)'!O797)</f>
        <v>Part Change</v>
      </c>
      <c r="O797" s="38" t="str">
        <f>IF('query (10)'!P797="","",'query (10)'!P797)</f>
        <v>Medium</v>
      </c>
      <c r="P797" s="38" t="str">
        <f>IF('query (10)'!N797="","",'query (10)'!N797)</f>
        <v>change filter FU-40</v>
      </c>
      <c r="Q797" s="38" t="str">
        <f>TRIM('query (10)'!N797)</f>
        <v>change filter FU-40</v>
      </c>
      <c r="R797" s="38" t="str">
        <f>TRIM(UPPER('query (10)'!R797))</f>
        <v>FILTER</v>
      </c>
      <c r="S797" s="38" t="str">
        <f>TRIM(UPPER('query (10)'!S797))</f>
        <v>FU-40</v>
      </c>
      <c r="T797" s="38" t="str">
        <f>IF('query (10)'!Q797="","",TRIM(UPPER('query (10)'!Q797)))</f>
        <v/>
      </c>
      <c r="U797" s="38" t="str">
        <f>IF('query (10)'!T797="","",'query (10)'!T797)</f>
        <v/>
      </c>
      <c r="V797" s="39" t="str">
        <f>IF('query (10)'!T797="","",IFERROR(VALUE('query (10)'!T797),""))</f>
        <v/>
      </c>
      <c r="W797" s="40">
        <f>IF('query (10)'!U797="","",'query (10)'!U797)</f>
        <v>0</v>
      </c>
      <c r="X797" s="39">
        <f>IF('query (10)'!V797="","",'query (10)'!V797)</f>
        <v>180</v>
      </c>
      <c r="Y797" s="41">
        <f>IF('query (10)'!W797="","",'query (10)'!W797)</f>
        <v>46042</v>
      </c>
      <c r="Z797" s="41">
        <f>IF('query (10)'!X797="","",'query (10)'!X797)</f>
        <v>46070</v>
      </c>
      <c r="AA797" s="41">
        <f>IF('query (10)'!Y797="","",'query (10)'!Y797)</f>
        <v>46070</v>
      </c>
      <c r="AB797" s="41">
        <f>IF('query (10)'!Z797="","",'query (10)'!Z797)</f>
        <v>46250</v>
      </c>
      <c r="AC797" s="38" t="str">
        <f>IF(OR('query (10)'!AA797="",COUNTIF(Cleaning_Rules!$A$21:$A$26,TRIM('query (10)'!AA797))&gt;0),"",TRIM('query (10)'!AA797))</f>
        <v/>
      </c>
      <c r="AD797" s="38" t="str">
        <f>IF('query (10)'!AB797="","",TRIM(IFERROR(_xlfn.TEXTBEFORE('query (10)'!AB797,"("),'query (10)'!AB797)))</f>
        <v>เริ่มซ่อมงาน PM แล้ว รับผิดชอบโดย JAKKAPAT KHOTSOMBAT</v>
      </c>
      <c r="AE797" s="38" t="str">
        <f>IFERROR(LOWER(TRIM(_xlfn.TEXTBEFORE(_xlfn.TEXTAFTER('query (10)'!AB797,"("),")"))),"")</f>
        <v>jakkapat@nsk.com</v>
      </c>
      <c r="AF797" s="38" t="str">
        <f>IF('query (10)'!AD797="","",TRIM('query (10)'!AD797))</f>
        <v>ภูชิต กุลเสรี</v>
      </c>
      <c r="AG797" s="38" t="str">
        <f>IF('query (10)'!AE797="","",TRIM('query (10)'!AE797))</f>
        <v>จักรภัทร โคตรสมบัติ</v>
      </c>
      <c r="AH797" s="38" t="str">
        <f>IF('query (10)'!AF797="","",IFERROR(VALUE('query (10)'!AF797),""))</f>
        <v/>
      </c>
      <c r="AI797" s="38" t="str">
        <f>IF('query (10)'!AG797="","",TRIM('query (10)'!AG797))</f>
        <v/>
      </c>
      <c r="AJ797" s="38" t="str">
        <f>IF('query (10)'!AH797="","",IFERROR(VALUE('query (10)'!AH797),""))</f>
        <v/>
      </c>
      <c r="AK797" s="38" t="str">
        <f>IF('query (10)'!AI797="","",TRIM('query (10)'!AI797))</f>
        <v/>
      </c>
      <c r="AL797" s="42">
        <f t="shared" si="60"/>
        <v>2026</v>
      </c>
      <c r="AM797" s="42" t="str">
        <f t="shared" si="61"/>
        <v>2026-01</v>
      </c>
      <c r="AN797" s="42" t="str">
        <f t="shared" ca="1" si="62"/>
        <v/>
      </c>
      <c r="AO797" s="42" t="str">
        <f t="shared" si="63"/>
        <v>WA-790 | ROUGH WASH EQUIPMENT M/C | SB6 | HEAVY SMOKE | Time-based Maintenance | Mechanical | Part Change | Medium | change filter FU-40 | FILTER | FU-40 | เริ่มซ่อมงาน PM แล้ว รับผิดชอบโดย JAKKAPAT KHOTSOMBAT | จักรภัทร โคตรสมบัติ</v>
      </c>
      <c r="AP797" s="42" t="str">
        <f>_xlfn.TEXTJOIN("; ",TRUE,IF(COUNTA('query (10)'!A797:AK797)&lt;=6,"NEAR_EMPTY_ROW",""),IF($K797="","MISSING_STATUS",""),IF(AND($K797="เสร็จสิ้น",$Z797=""),"DONE_NO_ACTUAL_DATE",""),IF(AND($I797="Condition-based Maintenance",$AH797=""),"CBM_NO_MEASUREMENT",""),IF(OR($X797="",$X797=0),"INVALID_PERIOD",""),IF(AND($AA797&lt;&gt;"",$AB797&lt;&gt;"",$AB797&lt;$AA797),"DATE_SEQUENCE_ERROR",""),IF(AND($AB797&lt;&gt;"",$AB797&gt;DATE(2030,12,31)),"DATE_OUTLIER",""),IF($C797="","MISSING_QRCODE",""),IF($J797="UNKNOWN","UNKNOWN_PM_TYPE",""),IF($L797="UNKNOWN","UNKNOWN_STATUS",""))</f>
        <v/>
      </c>
      <c r="AQ797" s="42" t="str">
        <f t="shared" si="64"/>
        <v>NO</v>
      </c>
    </row>
    <row r="798" spans="1:43" x14ac:dyDescent="0.3">
      <c r="A798" s="38">
        <f>IF('query (10)'!A798="","",'query (10)'!A798)</f>
        <v>953</v>
      </c>
      <c r="B798" s="38">
        <f>IF('query (10)'!B798="","",'query (10)'!B798)</f>
        <v>18204</v>
      </c>
      <c r="C798" s="38" t="str">
        <f>TRIM(UPPER('query (10)'!M798))</f>
        <v>WA-792</v>
      </c>
      <c r="D798" s="38" t="str">
        <f>TRIM(UPPER(IFERROR(_xlfn.TEXTBEFORE('query (10)'!L798,"("),'query (10)'!L798)))</f>
        <v>FINISH WASH EQUIPMENT M/C</v>
      </c>
      <c r="E798" s="38" t="str">
        <f>IFERROR(TRIM(UPPER(_xlfn.TEXTBEFORE(_xlfn.TEXTAFTER('query (10)'!L798,"("),")"))),"")</f>
        <v/>
      </c>
      <c r="F798" s="38" t="str">
        <f>TRIM('query (10)'!K798)</f>
        <v>SB6</v>
      </c>
      <c r="G798" s="38" t="str">
        <f>IF('query (10)'!J798="","",'query (10)'!J798)</f>
        <v xml:space="preserve">Heavy smoke </v>
      </c>
      <c r="H798" s="38" t="str">
        <f>TRIM(UPPER('query (10)'!J798))</f>
        <v>HEAVY SMOKE</v>
      </c>
      <c r="I798" s="38" t="str">
        <f>IF('query (10)'!F798="","",'query (10)'!F798)</f>
        <v>Time-based Maintenance</v>
      </c>
      <c r="J798" s="38" t="str">
        <f>IF('query (10)'!F798="","",IFERROR(INDEX(Cleaning_Rules!$B$14:$B$17,MATCH(TRIM('query (10)'!F798),Cleaning_Rules!$A$14:$A$17,0)),"UNKNOWN"))</f>
        <v>TBM</v>
      </c>
      <c r="K798" s="38" t="str">
        <f>IF('query (10)'!G798="","",'query (10)'!G798)</f>
        <v>เสร็จสิ้น</v>
      </c>
      <c r="L798" s="38" t="str">
        <f>IF('query (10)'!G798="","MISSING",IFERROR(INDEX(Cleaning_Rules!$B$5:$B$10,MATCH(TRIM('query (10)'!G798),Cleaning_Rules!$A$5:$A$10,0)),"UNKNOWN"))</f>
        <v>COMPLETED</v>
      </c>
      <c r="M798" s="38" t="str">
        <f>IF('query (10)'!I798="","",'query (10)'!I798)</f>
        <v>Mechanical</v>
      </c>
      <c r="N798" s="38" t="str">
        <f>IF('query (10)'!O798="","",'query (10)'!O798)</f>
        <v>Part Change</v>
      </c>
      <c r="O798" s="38" t="str">
        <f>IF('query (10)'!P798="","",'query (10)'!P798)</f>
        <v>Medium</v>
      </c>
      <c r="P798" s="38" t="str">
        <f>IF('query (10)'!N798="","",'query (10)'!N798)</f>
        <v>change filter FU-40</v>
      </c>
      <c r="Q798" s="38" t="str">
        <f>TRIM('query (10)'!N798)</f>
        <v>change filter FU-40</v>
      </c>
      <c r="R798" s="38" t="str">
        <f>TRIM(UPPER('query (10)'!R798))</f>
        <v>FILTER</v>
      </c>
      <c r="S798" s="38" t="str">
        <f>TRIM(UPPER('query (10)'!S798))</f>
        <v>FU-40</v>
      </c>
      <c r="T798" s="38" t="str">
        <f>IF('query (10)'!Q798="","",TRIM(UPPER('query (10)'!Q798)))</f>
        <v/>
      </c>
      <c r="U798" s="38" t="str">
        <f>IF('query (10)'!T798="","",'query (10)'!T798)</f>
        <v/>
      </c>
      <c r="V798" s="39" t="str">
        <f>IF('query (10)'!T798="","",IFERROR(VALUE('query (10)'!T798),""))</f>
        <v/>
      </c>
      <c r="W798" s="40">
        <f>IF('query (10)'!U798="","",'query (10)'!U798)</f>
        <v>0</v>
      </c>
      <c r="X798" s="39">
        <f>IF('query (10)'!V798="","",'query (10)'!V798)</f>
        <v>180</v>
      </c>
      <c r="Y798" s="41">
        <f>IF('query (10)'!W798="","",'query (10)'!W798)</f>
        <v>46042</v>
      </c>
      <c r="Z798" s="41">
        <f>IF('query (10)'!X798="","",'query (10)'!X798)</f>
        <v>46070</v>
      </c>
      <c r="AA798" s="41">
        <f>IF('query (10)'!Y798="","",'query (10)'!Y798)</f>
        <v>46070</v>
      </c>
      <c r="AB798" s="41">
        <f>IF('query (10)'!Z798="","",'query (10)'!Z798)</f>
        <v>46250</v>
      </c>
      <c r="AC798" s="38" t="str">
        <f>IF(OR('query (10)'!AA798="",COUNTIF(Cleaning_Rules!$A$21:$A$26,TRIM('query (10)'!AA798))&gt;0),"",TRIM('query (10)'!AA798))</f>
        <v/>
      </c>
      <c r="AD798" s="38" t="str">
        <f>IF('query (10)'!AB798="","",TRIM(IFERROR(_xlfn.TEXTBEFORE('query (10)'!AB798,"("),'query (10)'!AB798)))</f>
        <v>เริ่มซ่อมงาน PM แล้ว รับผิดชอบโดย JAKKAPAT KHOTSOMBAT</v>
      </c>
      <c r="AE798" s="38" t="str">
        <f>IFERROR(LOWER(TRIM(_xlfn.TEXTBEFORE(_xlfn.TEXTAFTER('query (10)'!AB798,"("),")"))),"")</f>
        <v>jakkapat@nsk.com</v>
      </c>
      <c r="AF798" s="38" t="str">
        <f>IF('query (10)'!AD798="","",TRIM('query (10)'!AD798))</f>
        <v>ภูชิต กุลเสรี</v>
      </c>
      <c r="AG798" s="38" t="str">
        <f>IF('query (10)'!AE798="","",TRIM('query (10)'!AE798))</f>
        <v>จักรภัทร โคตรสมบัติ</v>
      </c>
      <c r="AH798" s="38" t="str">
        <f>IF('query (10)'!AF798="","",IFERROR(VALUE('query (10)'!AF798),""))</f>
        <v/>
      </c>
      <c r="AI798" s="38" t="str">
        <f>IF('query (10)'!AG798="","",TRIM('query (10)'!AG798))</f>
        <v/>
      </c>
      <c r="AJ798" s="38" t="str">
        <f>IF('query (10)'!AH798="","",IFERROR(VALUE('query (10)'!AH798),""))</f>
        <v/>
      </c>
      <c r="AK798" s="38" t="str">
        <f>IF('query (10)'!AI798="","",TRIM('query (10)'!AI798))</f>
        <v/>
      </c>
      <c r="AL798" s="42">
        <f t="shared" si="60"/>
        <v>2026</v>
      </c>
      <c r="AM798" s="42" t="str">
        <f t="shared" si="61"/>
        <v>2026-01</v>
      </c>
      <c r="AN798" s="42" t="str">
        <f t="shared" ca="1" si="62"/>
        <v/>
      </c>
      <c r="AO798" s="42" t="str">
        <f t="shared" si="63"/>
        <v>WA-792 | FINISH WASH EQUIPMENT M/C | SB6 | HEAVY SMOKE | Time-based Maintenance | Mechanical | Part Change | Medium | change filter FU-40 | FILTER | FU-40 | เริ่มซ่อมงาน PM แล้ว รับผิดชอบโดย JAKKAPAT KHOTSOMBAT | จักรภัทร โคตรสมบัติ</v>
      </c>
      <c r="AP798" s="42" t="str">
        <f>_xlfn.TEXTJOIN("; ",TRUE,IF(COUNTA('query (10)'!A798:AK798)&lt;=6,"NEAR_EMPTY_ROW",""),IF($K798="","MISSING_STATUS",""),IF(AND($K798="เสร็จสิ้น",$Z798=""),"DONE_NO_ACTUAL_DATE",""),IF(AND($I798="Condition-based Maintenance",$AH798=""),"CBM_NO_MEASUREMENT",""),IF(OR($X798="",$X798=0),"INVALID_PERIOD",""),IF(AND($AA798&lt;&gt;"",$AB798&lt;&gt;"",$AB798&lt;$AA798),"DATE_SEQUENCE_ERROR",""),IF(AND($AB798&lt;&gt;"",$AB798&gt;DATE(2030,12,31)),"DATE_OUTLIER",""),IF($C798="","MISSING_QRCODE",""),IF($J798="UNKNOWN","UNKNOWN_PM_TYPE",""),IF($L798="UNKNOWN","UNKNOWN_STATUS",""))</f>
        <v/>
      </c>
      <c r="AQ798" s="42" t="str">
        <f t="shared" si="64"/>
        <v>NO</v>
      </c>
    </row>
    <row r="799" spans="1:43" x14ac:dyDescent="0.3">
      <c r="A799" s="38">
        <f>IF('query (10)'!A799="","",'query (10)'!A799)</f>
        <v>954</v>
      </c>
      <c r="B799" s="38">
        <f>IF('query (10)'!B799="","",'query (10)'!B799)</f>
        <v>18205</v>
      </c>
      <c r="C799" s="38" t="str">
        <f>TRIM(UPPER('query (10)'!M799))</f>
        <v>MA-799</v>
      </c>
      <c r="D799" s="38" t="str">
        <f>TRIM(UPPER(IFERROR(_xlfn.TEXTBEFORE('query (10)'!L799,"("),'query (10)'!L799)))</f>
        <v>LASER MARKER MACHINE</v>
      </c>
      <c r="E799" s="38" t="str">
        <f>IFERROR(TRIM(UPPER(_xlfn.TEXTBEFORE(_xlfn.TEXTAFTER('query (10)'!L799,"("),")"))),"")</f>
        <v/>
      </c>
      <c r="F799" s="38" t="str">
        <f>TRIM('query (10)'!K799)</f>
        <v>SB6</v>
      </c>
      <c r="G799" s="38" t="str">
        <f>IF('query (10)'!J799="","",'query (10)'!J799)</f>
        <v>Solenoid valve</v>
      </c>
      <c r="H799" s="38" t="str">
        <f>TRIM(UPPER('query (10)'!J799))</f>
        <v>SOLENOID VALVE</v>
      </c>
      <c r="I799" s="38" t="str">
        <f>IF('query (10)'!F799="","",'query (10)'!F799)</f>
        <v>Time-based Maintenance</v>
      </c>
      <c r="J799" s="38" t="str">
        <f>IF('query (10)'!F799="","",IFERROR(INDEX(Cleaning_Rules!$B$14:$B$17,MATCH(TRIM('query (10)'!F799),Cleaning_Rules!$A$14:$A$17,0)),"UNKNOWN"))</f>
        <v>TBM</v>
      </c>
      <c r="K799" s="38" t="str">
        <f>IF('query (10)'!G799="","",'query (10)'!G799)</f>
        <v>เสร็จสิ้น</v>
      </c>
      <c r="L799" s="38" t="str">
        <f>IF('query (10)'!G799="","MISSING",IFERROR(INDEX(Cleaning_Rules!$B$5:$B$10,MATCH(TRIM('query (10)'!G799),Cleaning_Rules!$A$5:$A$10,0)),"UNKNOWN"))</f>
        <v>COMPLETED</v>
      </c>
      <c r="M799" s="38" t="str">
        <f>IF('query (10)'!I799="","",'query (10)'!I799)</f>
        <v>Mechanical</v>
      </c>
      <c r="N799" s="38" t="str">
        <f>IF('query (10)'!O799="","",'query (10)'!O799)</f>
        <v>Cleaning</v>
      </c>
      <c r="O799" s="38" t="str">
        <f>IF('query (10)'!P799="","",'query (10)'!P799)</f>
        <v>Medium</v>
      </c>
      <c r="P799" s="38" t="str">
        <f>IF('query (10)'!N799="","",'query (10)'!N799)</f>
        <v>cleaning solenoid</v>
      </c>
      <c r="Q799" s="38" t="str">
        <f>TRIM('query (10)'!N799)</f>
        <v>cleaning solenoid</v>
      </c>
      <c r="R799" s="38" t="str">
        <f>TRIM(UPPER('query (10)'!R799))</f>
        <v/>
      </c>
      <c r="S799" s="38" t="str">
        <f>TRIM(UPPER('query (10)'!S799))</f>
        <v/>
      </c>
      <c r="T799" s="38" t="str">
        <f>IF('query (10)'!Q799="","",TRIM(UPPER('query (10)'!Q799)))</f>
        <v/>
      </c>
      <c r="U799" s="38" t="str">
        <f>IF('query (10)'!T799="","",'query (10)'!T799)</f>
        <v/>
      </c>
      <c r="V799" s="39" t="str">
        <f>IF('query (10)'!T799="","",IFERROR(VALUE('query (10)'!T799),""))</f>
        <v/>
      </c>
      <c r="W799" s="40">
        <f>IF('query (10)'!U799="","",'query (10)'!U799)</f>
        <v>0</v>
      </c>
      <c r="X799" s="39">
        <f>IF('query (10)'!V799="","",'query (10)'!V799)</f>
        <v>360</v>
      </c>
      <c r="Y799" s="41">
        <f>IF('query (10)'!W799="","",'query (10)'!W799)</f>
        <v>46042</v>
      </c>
      <c r="Z799" s="41">
        <f>IF('query (10)'!X799="","",'query (10)'!X799)</f>
        <v>46067</v>
      </c>
      <c r="AA799" s="41">
        <f>IF('query (10)'!Y799="","",'query (10)'!Y799)</f>
        <v>46067</v>
      </c>
      <c r="AB799" s="41">
        <f>IF('query (10)'!Z799="","",'query (10)'!Z799)</f>
        <v>46427</v>
      </c>
      <c r="AC799" s="38" t="str">
        <f>IF(OR('query (10)'!AA799="",COUNTIF(Cleaning_Rules!$A$21:$A$26,TRIM('query (10)'!AA799))&gt;0),"",TRIM('query (10)'!AA799))</f>
        <v/>
      </c>
      <c r="AD799" s="38" t="str">
        <f>IF('query (10)'!AB799="","",TRIM(IFERROR(_xlfn.TEXTBEFORE('query (10)'!AB799,"("),'query (10)'!AB799)))</f>
        <v>เริ่มซ่อมงาน PM แล้ว รับผิดชอบโดย CHETSADA PHIWBANG</v>
      </c>
      <c r="AE799" s="38" t="str">
        <f>IFERROR(LOWER(TRIM(_xlfn.TEXTBEFORE(_xlfn.TEXTAFTER('query (10)'!AB799,"("),")"))),"")</f>
        <v>chetsada@nsk.com</v>
      </c>
      <c r="AF799" s="38" t="str">
        <f>IF('query (10)'!AD799="","",TRIM('query (10)'!AD799))</f>
        <v>ภูชิต กุลเสรี</v>
      </c>
      <c r="AG799" s="38" t="str">
        <f>IF('query (10)'!AE799="","",TRIM('query (10)'!AE799))</f>
        <v>เจษฎา ผิวบาง</v>
      </c>
      <c r="AH799" s="38" t="str">
        <f>IF('query (10)'!AF799="","",IFERROR(VALUE('query (10)'!AF799),""))</f>
        <v/>
      </c>
      <c r="AI799" s="38" t="str">
        <f>IF('query (10)'!AG799="","",TRIM('query (10)'!AG799))</f>
        <v/>
      </c>
      <c r="AJ799" s="38" t="str">
        <f>IF('query (10)'!AH799="","",IFERROR(VALUE('query (10)'!AH799),""))</f>
        <v/>
      </c>
      <c r="AK799" s="38" t="str">
        <f>IF('query (10)'!AI799="","",TRIM('query (10)'!AI799))</f>
        <v/>
      </c>
      <c r="AL799" s="42">
        <f t="shared" si="60"/>
        <v>2026</v>
      </c>
      <c r="AM799" s="42" t="str">
        <f t="shared" si="61"/>
        <v>2026-01</v>
      </c>
      <c r="AN799" s="42" t="str">
        <f t="shared" ca="1" si="62"/>
        <v/>
      </c>
      <c r="AO799" s="42" t="str">
        <f t="shared" si="63"/>
        <v>MA-799 | LASER MARKER MACHINE | SB6 | SOLENOID VALVE | Time-based Maintenance | Mechanical | Cleaning | Medium | cleaning solenoid | เริ่มซ่อมงาน PM แล้ว รับผิดชอบโดย CHETSADA PHIWBANG | เจษฎา ผิวบาง</v>
      </c>
      <c r="AP799" s="42" t="str">
        <f>_xlfn.TEXTJOIN("; ",TRUE,IF(COUNTA('query (10)'!A799:AK799)&lt;=6,"NEAR_EMPTY_ROW",""),IF($K799="","MISSING_STATUS",""),IF(AND($K799="เสร็จสิ้น",$Z799=""),"DONE_NO_ACTUAL_DATE",""),IF(AND($I799="Condition-based Maintenance",$AH799=""),"CBM_NO_MEASUREMENT",""),IF(OR($X799="",$X799=0),"INVALID_PERIOD",""),IF(AND($AA799&lt;&gt;"",$AB799&lt;&gt;"",$AB799&lt;$AA799),"DATE_SEQUENCE_ERROR",""),IF(AND($AB799&lt;&gt;"",$AB799&gt;DATE(2030,12,31)),"DATE_OUTLIER",""),IF($C799="","MISSING_QRCODE",""),IF($J799="UNKNOWN","UNKNOWN_PM_TYPE",""),IF($L799="UNKNOWN","UNKNOWN_STATUS",""))</f>
        <v/>
      </c>
      <c r="AQ799" s="42" t="str">
        <f t="shared" si="64"/>
        <v>NO</v>
      </c>
    </row>
    <row r="800" spans="1:43" x14ac:dyDescent="0.3">
      <c r="A800" s="38">
        <f>IF('query (10)'!A800="","",'query (10)'!A800)</f>
        <v>955</v>
      </c>
      <c r="B800" s="38">
        <f>IF('query (10)'!B800="","",'query (10)'!B800)</f>
        <v>18206</v>
      </c>
      <c r="C800" s="38" t="str">
        <f>TRIM(UPPER('query (10)'!M800))</f>
        <v>CH-1010</v>
      </c>
      <c r="D800" s="38" t="str">
        <f>TRIM(UPPER(IFERROR(_xlfn.TEXTBEFORE('query (10)'!L800,"("),'query (10)'!L800)))</f>
        <v>DIMENSION CHECKER MACHINE NO.4</v>
      </c>
      <c r="E800" s="38" t="str">
        <f>IFERROR(TRIM(UPPER(_xlfn.TEXTBEFORE(_xlfn.TEXTAFTER('query (10)'!L800,"("),")"))),"")</f>
        <v/>
      </c>
      <c r="F800" s="38" t="str">
        <f>TRIM('query (10)'!K800)</f>
        <v>SB6</v>
      </c>
      <c r="G800" s="38" t="str">
        <f>IF('query (10)'!J800="","",'query (10)'!J800)</f>
        <v>Conveyor</v>
      </c>
      <c r="H800" s="38" t="str">
        <f>TRIM(UPPER('query (10)'!J800))</f>
        <v>CONVEYOR</v>
      </c>
      <c r="I800" s="38" t="str">
        <f>IF('query (10)'!F800="","",'query (10)'!F800)</f>
        <v>Time-based Maintenance</v>
      </c>
      <c r="J800" s="38" t="str">
        <f>IF('query (10)'!F800="","",IFERROR(INDEX(Cleaning_Rules!$B$14:$B$17,MATCH(TRIM('query (10)'!F800),Cleaning_Rules!$A$14:$A$17,0)),"UNKNOWN"))</f>
        <v>TBM</v>
      </c>
      <c r="K800" s="38" t="str">
        <f>IF('query (10)'!G800="","",'query (10)'!G800)</f>
        <v>เสร็จสิ้น</v>
      </c>
      <c r="L800" s="38" t="str">
        <f>IF('query (10)'!G800="","MISSING",IFERROR(INDEX(Cleaning_Rules!$B$5:$B$10,MATCH(TRIM('query (10)'!G800),Cleaning_Rules!$A$5:$A$10,0)),"UNKNOWN"))</f>
        <v>COMPLETED</v>
      </c>
      <c r="M800" s="38" t="str">
        <f>IF('query (10)'!I800="","",'query (10)'!I800)</f>
        <v>Mechanical</v>
      </c>
      <c r="N800" s="38" t="str">
        <f>IF('query (10)'!O800="","",'query (10)'!O800)</f>
        <v>Cleaning</v>
      </c>
      <c r="O800" s="38" t="str">
        <f>IF('query (10)'!P800="","",'query (10)'!P800)</f>
        <v>Medium</v>
      </c>
      <c r="P800" s="38" t="str">
        <f>IF('query (10)'!N800="","",'query (10)'!N800)</f>
        <v>install conveyer modular belt</v>
      </c>
      <c r="Q800" s="38" t="str">
        <f>TRIM('query (10)'!N800)</f>
        <v>install conveyer modular belt</v>
      </c>
      <c r="R800" s="38" t="str">
        <f>TRIM(UPPER('query (10)'!R800))</f>
        <v>BEARING</v>
      </c>
      <c r="S800" s="38" t="str">
        <f>TRIM(UPPER('query (10)'!S800))</f>
        <v>6003ZZCM</v>
      </c>
      <c r="T800" s="38" t="str">
        <f>IF('query (10)'!Q800="","",TRIM(UPPER('query (10)'!Q800)))</f>
        <v/>
      </c>
      <c r="U800" s="38" t="str">
        <f>IF('query (10)'!T800="","",'query (10)'!T800)</f>
        <v/>
      </c>
      <c r="V800" s="39" t="str">
        <f>IF('query (10)'!T800="","",IFERROR(VALUE('query (10)'!T800),""))</f>
        <v/>
      </c>
      <c r="W800" s="40">
        <f>IF('query (10)'!U800="","",'query (10)'!U800)</f>
        <v>0</v>
      </c>
      <c r="X800" s="39">
        <f>IF('query (10)'!V800="","",'query (10)'!V800)</f>
        <v>0</v>
      </c>
      <c r="Y800" s="41">
        <f>IF('query (10)'!W800="","",'query (10)'!W800)</f>
        <v>46042</v>
      </c>
      <c r="Z800" s="41">
        <f>IF('query (10)'!X800="","",'query (10)'!X800)</f>
        <v>46067</v>
      </c>
      <c r="AA800" s="41">
        <f>IF('query (10)'!Y800="","",'query (10)'!Y800)</f>
        <v>46067</v>
      </c>
      <c r="AB800" s="41">
        <f>IF('query (10)'!Z800="","",'query (10)'!Z800)</f>
        <v>46067</v>
      </c>
      <c r="AC800" s="38" t="str">
        <f>IF(OR('query (10)'!AA800="",COUNTIF(Cleaning_Rules!$A$21:$A$26,TRIM('query (10)'!AA800))&gt;0),"",TRIM('query (10)'!AA800))</f>
        <v/>
      </c>
      <c r="AD800" s="38" t="str">
        <f>IF('query (10)'!AB800="","",TRIM(IFERROR(_xlfn.TEXTBEFORE('query (10)'!AB800,"("),'query (10)'!AB800)))</f>
        <v>เริ่มซ่อมงาน PM แล้ว รับผิดชอบโดย PAHLA SEEDANG</v>
      </c>
      <c r="AE800" s="38" t="str">
        <f>IFERROR(LOWER(TRIM(_xlfn.TEXTBEFORE(_xlfn.TEXTAFTER('query (10)'!AB800,"("),")"))),"")</f>
        <v>pahla@nsk.com</v>
      </c>
      <c r="AF800" s="38" t="str">
        <f>IF('query (10)'!AD800="","",TRIM('query (10)'!AD800))</f>
        <v>ภูชิต กุลเสรี</v>
      </c>
      <c r="AG800" s="38" t="str">
        <f>IF('query (10)'!AE800="","",TRIM('query (10)'!AE800))</f>
        <v>ผะหลา สีแดง</v>
      </c>
      <c r="AH800" s="38" t="str">
        <f>IF('query (10)'!AF800="","",IFERROR(VALUE('query (10)'!AF800),""))</f>
        <v/>
      </c>
      <c r="AI800" s="38" t="str">
        <f>IF('query (10)'!AG800="","",TRIM('query (10)'!AG800))</f>
        <v/>
      </c>
      <c r="AJ800" s="38" t="str">
        <f>IF('query (10)'!AH800="","",IFERROR(VALUE('query (10)'!AH800),""))</f>
        <v/>
      </c>
      <c r="AK800" s="38" t="str">
        <f>IF('query (10)'!AI800="","",TRIM('query (10)'!AI800))</f>
        <v/>
      </c>
      <c r="AL800" s="42">
        <f t="shared" si="60"/>
        <v>2026</v>
      </c>
      <c r="AM800" s="42" t="str">
        <f t="shared" si="61"/>
        <v>2026-01</v>
      </c>
      <c r="AN800" s="42" t="str">
        <f t="shared" ca="1" si="62"/>
        <v/>
      </c>
      <c r="AO800" s="42" t="str">
        <f t="shared" si="63"/>
        <v>CH-1010 | DIMENSION CHECKER MACHINE NO.4 | SB6 | CONVEYOR | Time-based Maintenance | Mechanical | Cleaning | Medium | install conveyer modular belt | BEARING | 6003ZZCM | เริ่มซ่อมงาน PM แล้ว รับผิดชอบโดย PAHLA SEEDANG | ผะหลา สีแดง</v>
      </c>
      <c r="AP800" s="42" t="str">
        <f>_xlfn.TEXTJOIN("; ",TRUE,IF(COUNTA('query (10)'!A800:AK800)&lt;=6,"NEAR_EMPTY_ROW",""),IF($K800="","MISSING_STATUS",""),IF(AND($K800="เสร็จสิ้น",$Z800=""),"DONE_NO_ACTUAL_DATE",""),IF(AND($I800="Condition-based Maintenance",$AH800=""),"CBM_NO_MEASUREMENT",""),IF(OR($X800="",$X800=0),"INVALID_PERIOD",""),IF(AND($AA800&lt;&gt;"",$AB800&lt;&gt;"",$AB800&lt;$AA800),"DATE_SEQUENCE_ERROR",""),IF(AND($AB800&lt;&gt;"",$AB800&gt;DATE(2030,12,31)),"DATE_OUTLIER",""),IF($C800="","MISSING_QRCODE",""),IF($J800="UNKNOWN","UNKNOWN_PM_TYPE",""),IF($L800="UNKNOWN","UNKNOWN_STATUS",""))</f>
        <v>INVALID_PERIOD</v>
      </c>
      <c r="AQ800" s="42" t="str">
        <f t="shared" si="64"/>
        <v>NO</v>
      </c>
    </row>
    <row r="801" spans="1:43" x14ac:dyDescent="0.3">
      <c r="A801" s="38">
        <f>IF('query (10)'!A801="","",'query (10)'!A801)</f>
        <v>956</v>
      </c>
      <c r="B801" s="38">
        <f>IF('query (10)'!B801="","",'query (10)'!B801)</f>
        <v>18005</v>
      </c>
      <c r="C801" s="38" t="str">
        <f>TRIM(UPPER('query (10)'!M801))</f>
        <v>GR-388</v>
      </c>
      <c r="D801" s="38" t="str">
        <f>TRIM(UPPER(IFERROR(_xlfn.TEXTBEFORE('query (10)'!L801,"("),'query (10)'!L801)))</f>
        <v>SHAFT RACEWAY GRINDING MACHINE.</v>
      </c>
      <c r="E801" s="38" t="str">
        <f>IFERROR(TRIM(UPPER(_xlfn.TEXTBEFORE(_xlfn.TEXTAFTER('query (10)'!L801,"("),")"))),"")</f>
        <v/>
      </c>
      <c r="F801" s="38" t="str">
        <f>TRIM('query (10)'!K801)</f>
        <v>HUB3-1</v>
      </c>
      <c r="G801" s="38" t="str">
        <f>IF('query (10)'!J801="","",'query (10)'!J801)</f>
        <v>Belt</v>
      </c>
      <c r="H801" s="38" t="str">
        <f>TRIM(UPPER('query (10)'!J801))</f>
        <v>BELT</v>
      </c>
      <c r="I801" s="38" t="str">
        <f>IF('query (10)'!F801="","",'query (10)'!F801)</f>
        <v>Time-based Maintenance</v>
      </c>
      <c r="J801" s="38" t="str">
        <f>IF('query (10)'!F801="","",IFERROR(INDEX(Cleaning_Rules!$B$14:$B$17,MATCH(TRIM('query (10)'!F801),Cleaning_Rules!$A$14:$A$17,0)),"UNKNOWN"))</f>
        <v>TBM</v>
      </c>
      <c r="K801" s="38" t="str">
        <f>IF('query (10)'!G801="","",'query (10)'!G801)</f>
        <v>เสร็จสิ้น</v>
      </c>
      <c r="L801" s="38" t="str">
        <f>IF('query (10)'!G801="","MISSING",IFERROR(INDEX(Cleaning_Rules!$B$5:$B$10,MATCH(TRIM('query (10)'!G801),Cleaning_Rules!$A$5:$A$10,0)),"UNKNOWN"))</f>
        <v>COMPLETED</v>
      </c>
      <c r="M801" s="38" t="str">
        <f>IF('query (10)'!I801="","",'query (10)'!I801)</f>
        <v>Mechanical</v>
      </c>
      <c r="N801" s="38" t="str">
        <f>IF('query (10)'!O801="","",'query (10)'!O801)</f>
        <v>Part Change</v>
      </c>
      <c r="O801" s="38" t="str">
        <f>IF('query (10)'!P801="","",'query (10)'!P801)</f>
        <v>Medium</v>
      </c>
      <c r="P801" s="38" t="str">
        <f>IF('query (10)'!N801="","",'query (10)'!N801)</f>
        <v>Change Belt Wheel head According to PM 1.5 Year Cycle</v>
      </c>
      <c r="Q801" s="38" t="str">
        <f>TRIM('query (10)'!N801)</f>
        <v>Change Belt Wheel head According to PM 1.5 Year Cycle</v>
      </c>
      <c r="R801" s="38" t="str">
        <f>TRIM(UPPER('query (10)'!R801))</f>
        <v/>
      </c>
      <c r="S801" s="38" t="str">
        <f>TRIM(UPPER('query (10)'!S801))</f>
        <v/>
      </c>
      <c r="T801" s="38" t="str">
        <f>IF('query (10)'!Q801="","",TRIM(UPPER('query (10)'!Q801)))</f>
        <v/>
      </c>
      <c r="U801" s="38" t="str">
        <f>IF('query (10)'!T801="","",'query (10)'!T801)</f>
        <v/>
      </c>
      <c r="V801" s="39" t="str">
        <f>IF('query (10)'!T801="","",IFERROR(VALUE('query (10)'!T801),""))</f>
        <v/>
      </c>
      <c r="W801" s="40">
        <f>IF('query (10)'!U801="","",'query (10)'!U801)</f>
        <v>0</v>
      </c>
      <c r="X801" s="39">
        <f>IF('query (10)'!V801="","",'query (10)'!V801)</f>
        <v>540</v>
      </c>
      <c r="Y801" s="41">
        <f>IF('query (10)'!W801="","",'query (10)'!W801)</f>
        <v>46062</v>
      </c>
      <c r="Z801" s="41">
        <f>IF('query (10)'!X801="","",'query (10)'!X801)</f>
        <v>46069</v>
      </c>
      <c r="AA801" s="41">
        <f>IF('query (10)'!Y801="","",'query (10)'!Y801)</f>
        <v>46069</v>
      </c>
      <c r="AB801" s="41">
        <f>IF('query (10)'!Z801="","",'query (10)'!Z801)</f>
        <v>46609</v>
      </c>
      <c r="AC801" s="38" t="str">
        <f>IF(OR('query (10)'!AA801="",COUNTIF(Cleaning_Rules!$A$21:$A$26,TRIM('query (10)'!AA801))&gt;0),"",TRIM('query (10)'!AA801))</f>
        <v/>
      </c>
      <c r="AD801" s="38" t="str">
        <f>IF('query (10)'!AB801="","",TRIM(IFERROR(_xlfn.TEXTBEFORE('query (10)'!AB801,"("),'query (10)'!AB801)))</f>
        <v>เริ่มซ่อมงาน PM แล้ว รับผิดชอบโดย JAKKAPAT KHOTSOMBAT</v>
      </c>
      <c r="AE801" s="38" t="str">
        <f>IFERROR(LOWER(TRIM(_xlfn.TEXTBEFORE(_xlfn.TEXTAFTER('query (10)'!AB801,"("),")"))),"")</f>
        <v>jakkapat@nsk.com</v>
      </c>
      <c r="AF801" s="38" t="str">
        <f>IF('query (10)'!AD801="","",TRIM('query (10)'!AD801))</f>
        <v>จักรภัทร โคตรสมบัติ</v>
      </c>
      <c r="AG801" s="38" t="str">
        <f>IF('query (10)'!AE801="","",TRIM('query (10)'!AE801))</f>
        <v>จักรภัทร โคตรสมบัติ</v>
      </c>
      <c r="AH801" s="38" t="str">
        <f>IF('query (10)'!AF801="","",IFERROR(VALUE('query (10)'!AF801),""))</f>
        <v/>
      </c>
      <c r="AI801" s="38" t="str">
        <f>IF('query (10)'!AG801="","",TRIM('query (10)'!AG801))</f>
        <v/>
      </c>
      <c r="AJ801" s="38" t="str">
        <f>IF('query (10)'!AH801="","",IFERROR(VALUE('query (10)'!AH801),""))</f>
        <v/>
      </c>
      <c r="AK801" s="38" t="str">
        <f>IF('query (10)'!AI801="","",TRIM('query (10)'!AI801))</f>
        <v/>
      </c>
      <c r="AL801" s="42">
        <f t="shared" si="60"/>
        <v>2026</v>
      </c>
      <c r="AM801" s="42" t="str">
        <f t="shared" si="61"/>
        <v>2026-02</v>
      </c>
      <c r="AN801" s="42" t="str">
        <f t="shared" ca="1" si="62"/>
        <v/>
      </c>
      <c r="AO801" s="42" t="str">
        <f t="shared" si="63"/>
        <v>GR-388 | SHAFT RACEWAY GRINDING MACHINE. | HUB3-1 | BELT | Time-based Maintenance | Mechanical | Part Change | Medium | Change Belt Wheel head According to PM 1.5 Year Cycle | เริ่มซ่อมงาน PM แล้ว รับผิดชอบโดย JAKKAPAT KHOTSOMBAT | จักรภัทร โคตรสมบัติ</v>
      </c>
      <c r="AP801" s="42" t="str">
        <f>_xlfn.TEXTJOIN("; ",TRUE,IF(COUNTA('query (10)'!A801:AK801)&lt;=6,"NEAR_EMPTY_ROW",""),IF($K801="","MISSING_STATUS",""),IF(AND($K801="เสร็จสิ้น",$Z801=""),"DONE_NO_ACTUAL_DATE",""),IF(AND($I801="Condition-based Maintenance",$AH801=""),"CBM_NO_MEASUREMENT",""),IF(OR($X801="",$X801=0),"INVALID_PERIOD",""),IF(AND($AA801&lt;&gt;"",$AB801&lt;&gt;"",$AB801&lt;$AA801),"DATE_SEQUENCE_ERROR",""),IF(AND($AB801&lt;&gt;"",$AB801&gt;DATE(2030,12,31)),"DATE_OUTLIER",""),IF($C801="","MISSING_QRCODE",""),IF($J801="UNKNOWN","UNKNOWN_PM_TYPE",""),IF($L801="UNKNOWN","UNKNOWN_STATUS",""))</f>
        <v/>
      </c>
      <c r="AQ801" s="42" t="str">
        <f t="shared" si="64"/>
        <v>NO</v>
      </c>
    </row>
    <row r="802" spans="1:43" x14ac:dyDescent="0.3">
      <c r="A802" s="38">
        <f>IF('query (10)'!A802="","",'query (10)'!A802)</f>
        <v>957</v>
      </c>
      <c r="B802" s="38">
        <f>IF('query (10)'!B802="","",'query (10)'!B802)</f>
        <v>18006</v>
      </c>
      <c r="C802" s="38" t="str">
        <f>TRIM(UPPER('query (10)'!M802))</f>
        <v>GR-389</v>
      </c>
      <c r="D802" s="38" t="str">
        <f>TRIM(UPPER(IFERROR(_xlfn.TEXTBEFORE('query (10)'!L802,"("),'query (10)'!L802)))</f>
        <v>OUTER OUT SIDE DIAMETER GRINDING MACHINE.</v>
      </c>
      <c r="E802" s="38" t="str">
        <f>IFERROR(TRIM(UPPER(_xlfn.TEXTBEFORE(_xlfn.TEXTAFTER('query (10)'!L802,"("),")"))),"")</f>
        <v/>
      </c>
      <c r="F802" s="38" t="str">
        <f>TRIM('query (10)'!K802)</f>
        <v>HUB3-1</v>
      </c>
      <c r="G802" s="38" t="str">
        <f>IF('query (10)'!J802="","",'query (10)'!J802)</f>
        <v>Belt</v>
      </c>
      <c r="H802" s="38" t="str">
        <f>TRIM(UPPER('query (10)'!J802))</f>
        <v>BELT</v>
      </c>
      <c r="I802" s="38" t="str">
        <f>IF('query (10)'!F802="","",'query (10)'!F802)</f>
        <v>Time-based Maintenance</v>
      </c>
      <c r="J802" s="38" t="str">
        <f>IF('query (10)'!F802="","",IFERROR(INDEX(Cleaning_Rules!$B$14:$B$17,MATCH(TRIM('query (10)'!F802),Cleaning_Rules!$A$14:$A$17,0)),"UNKNOWN"))</f>
        <v>TBM</v>
      </c>
      <c r="K802" s="38" t="str">
        <f>IF('query (10)'!G802="","",'query (10)'!G802)</f>
        <v>เสร็จสิ้น</v>
      </c>
      <c r="L802" s="38" t="str">
        <f>IF('query (10)'!G802="","MISSING",IFERROR(INDEX(Cleaning_Rules!$B$5:$B$10,MATCH(TRIM('query (10)'!G802),Cleaning_Rules!$A$5:$A$10,0)),"UNKNOWN"))</f>
        <v>COMPLETED</v>
      </c>
      <c r="M802" s="38" t="str">
        <f>IF('query (10)'!I802="","",'query (10)'!I802)</f>
        <v>Mechanical</v>
      </c>
      <c r="N802" s="38" t="str">
        <f>IF('query (10)'!O802="","",'query (10)'!O802)</f>
        <v>Part Change</v>
      </c>
      <c r="O802" s="38" t="str">
        <f>IF('query (10)'!P802="","",'query (10)'!P802)</f>
        <v>Medium</v>
      </c>
      <c r="P802" s="38" t="str">
        <f>IF('query (10)'!N802="","",'query (10)'!N802)</f>
        <v>Change Belt Wheel head According to PM 1.5 Year Cycle</v>
      </c>
      <c r="Q802" s="38" t="str">
        <f>TRIM('query (10)'!N802)</f>
        <v>Change Belt Wheel head According to PM 1.5 Year Cycle</v>
      </c>
      <c r="R802" s="38" t="str">
        <f>TRIM(UPPER('query (10)'!R802))</f>
        <v/>
      </c>
      <c r="S802" s="38" t="str">
        <f>TRIM(UPPER('query (10)'!S802))</f>
        <v/>
      </c>
      <c r="T802" s="38" t="str">
        <f>IF('query (10)'!Q802="","",TRIM(UPPER('query (10)'!Q802)))</f>
        <v/>
      </c>
      <c r="U802" s="38" t="str">
        <f>IF('query (10)'!T802="","",'query (10)'!T802)</f>
        <v/>
      </c>
      <c r="V802" s="39" t="str">
        <f>IF('query (10)'!T802="","",IFERROR(VALUE('query (10)'!T802),""))</f>
        <v/>
      </c>
      <c r="W802" s="40">
        <f>IF('query (10)'!U802="","",'query (10)'!U802)</f>
        <v>0</v>
      </c>
      <c r="X802" s="39">
        <f>IF('query (10)'!V802="","",'query (10)'!V802)</f>
        <v>540</v>
      </c>
      <c r="Y802" s="41">
        <f>IF('query (10)'!W802="","",'query (10)'!W802)</f>
        <v>46062</v>
      </c>
      <c r="Z802" s="41">
        <f>IF('query (10)'!X802="","",'query (10)'!X802)</f>
        <v>46069</v>
      </c>
      <c r="AA802" s="41">
        <f>IF('query (10)'!Y802="","",'query (10)'!Y802)</f>
        <v>46069</v>
      </c>
      <c r="AB802" s="41">
        <f>IF('query (10)'!Z802="","",'query (10)'!Z802)</f>
        <v>46609</v>
      </c>
      <c r="AC802" s="38" t="str">
        <f>IF(OR('query (10)'!AA802="",COUNTIF(Cleaning_Rules!$A$21:$A$26,TRIM('query (10)'!AA802))&gt;0),"",TRIM('query (10)'!AA802))</f>
        <v/>
      </c>
      <c r="AD802" s="38" t="str">
        <f>IF('query (10)'!AB802="","",TRIM(IFERROR(_xlfn.TEXTBEFORE('query (10)'!AB802,"("),'query (10)'!AB802)))</f>
        <v>เริ่มซ่อมงาน PM แล้ว รับผิดชอบโดย PAHLA SEEDANG</v>
      </c>
      <c r="AE802" s="38" t="str">
        <f>IFERROR(LOWER(TRIM(_xlfn.TEXTBEFORE(_xlfn.TEXTAFTER('query (10)'!AB802,"("),")"))),"")</f>
        <v>pahla@nsk.com</v>
      </c>
      <c r="AF802" s="38" t="str">
        <f>IF('query (10)'!AD802="","",TRIM('query (10)'!AD802))</f>
        <v>จักรภัทร โคตรสมบัติ</v>
      </c>
      <c r="AG802" s="38" t="str">
        <f>IF('query (10)'!AE802="","",TRIM('query (10)'!AE802))</f>
        <v>ผะหลา สีแดง</v>
      </c>
      <c r="AH802" s="38" t="str">
        <f>IF('query (10)'!AF802="","",IFERROR(VALUE('query (10)'!AF802),""))</f>
        <v/>
      </c>
      <c r="AI802" s="38" t="str">
        <f>IF('query (10)'!AG802="","",TRIM('query (10)'!AG802))</f>
        <v/>
      </c>
      <c r="AJ802" s="38" t="str">
        <f>IF('query (10)'!AH802="","",IFERROR(VALUE('query (10)'!AH802),""))</f>
        <v/>
      </c>
      <c r="AK802" s="38" t="str">
        <f>IF('query (10)'!AI802="","",TRIM('query (10)'!AI802))</f>
        <v/>
      </c>
      <c r="AL802" s="42">
        <f t="shared" si="60"/>
        <v>2026</v>
      </c>
      <c r="AM802" s="42" t="str">
        <f t="shared" si="61"/>
        <v>2026-02</v>
      </c>
      <c r="AN802" s="42" t="str">
        <f t="shared" ca="1" si="62"/>
        <v/>
      </c>
      <c r="AO802" s="42" t="str">
        <f t="shared" si="63"/>
        <v>GR-389 | OUTER OUT SIDE DIAMETER GRINDING MACHINE. | HUB3-1 | BELT | Time-based Maintenance | Mechanical | Part Change | Medium | Change Belt Wheel head According to PM 1.5 Year Cycle | เริ่มซ่อมงาน PM แล้ว รับผิดชอบโดย PAHLA SEEDANG | ผะหลา สีแดง</v>
      </c>
      <c r="AP802" s="42" t="str">
        <f>_xlfn.TEXTJOIN("; ",TRUE,IF(COUNTA('query (10)'!A802:AK802)&lt;=6,"NEAR_EMPTY_ROW",""),IF($K802="","MISSING_STATUS",""),IF(AND($K802="เสร็จสิ้น",$Z802=""),"DONE_NO_ACTUAL_DATE",""),IF(AND($I802="Condition-based Maintenance",$AH802=""),"CBM_NO_MEASUREMENT",""),IF(OR($X802="",$X802=0),"INVALID_PERIOD",""),IF(AND($AA802&lt;&gt;"",$AB802&lt;&gt;"",$AB802&lt;$AA802),"DATE_SEQUENCE_ERROR",""),IF(AND($AB802&lt;&gt;"",$AB802&gt;DATE(2030,12,31)),"DATE_OUTLIER",""),IF($C802="","MISSING_QRCODE",""),IF($J802="UNKNOWN","UNKNOWN_PM_TYPE",""),IF($L802="UNKNOWN","UNKNOWN_STATUS",""))</f>
        <v/>
      </c>
      <c r="AQ802" s="42" t="str">
        <f t="shared" si="64"/>
        <v>NO</v>
      </c>
    </row>
    <row r="803" spans="1:43" x14ac:dyDescent="0.3">
      <c r="A803" s="38">
        <f>IF('query (10)'!A803="","",'query (10)'!A803)</f>
        <v>958</v>
      </c>
      <c r="B803" s="38">
        <f>IF('query (10)'!B803="","",'query (10)'!B803)</f>
        <v>19047</v>
      </c>
      <c r="C803" s="38" t="str">
        <f>TRIM(UPPER('query (10)'!M803))</f>
        <v>GR-388</v>
      </c>
      <c r="D803" s="38" t="str">
        <f>TRIM(UPPER(IFERROR(_xlfn.TEXTBEFORE('query (10)'!L803,"("),'query (10)'!L803)))</f>
        <v>SHAFT RACEWAY GRINDING MACHINE.</v>
      </c>
      <c r="E803" s="38" t="str">
        <f>IFERROR(TRIM(UPPER(_xlfn.TEXTBEFORE(_xlfn.TEXTAFTER('query (10)'!L803,"("),")"))),"")</f>
        <v/>
      </c>
      <c r="F803" s="38" t="str">
        <f>TRIM('query (10)'!K803)</f>
        <v>HUB3-1</v>
      </c>
      <c r="G803" s="38" t="str">
        <f>IF('query (10)'!J803="","",'query (10)'!J803)</f>
        <v>Hydraulic Equipment</v>
      </c>
      <c r="H803" s="38" t="str">
        <f>TRIM(UPPER('query (10)'!J803))</f>
        <v>HYDRAULIC EQUIPMENT</v>
      </c>
      <c r="I803" s="38" t="str">
        <f>IF('query (10)'!F803="","",'query (10)'!F803)</f>
        <v>Time-based Maintenance</v>
      </c>
      <c r="J803" s="38" t="str">
        <f>IF('query (10)'!F803="","",IFERROR(INDEX(Cleaning_Rules!$B$14:$B$17,MATCH(TRIM('query (10)'!F803),Cleaning_Rules!$A$14:$A$17,0)),"UNKNOWN"))</f>
        <v>TBM</v>
      </c>
      <c r="K803" s="38" t="str">
        <f>IF('query (10)'!G803="","",'query (10)'!G803)</f>
        <v>เสร็จสิ้น</v>
      </c>
      <c r="L803" s="38" t="str">
        <f>IF('query (10)'!G803="","MISSING",IFERROR(INDEX(Cleaning_Rules!$B$5:$B$10,MATCH(TRIM('query (10)'!G803),Cleaning_Rules!$A$5:$A$10,0)),"UNKNOWN"))</f>
        <v>COMPLETED</v>
      </c>
      <c r="M803" s="38" t="str">
        <f>IF('query (10)'!I803="","",'query (10)'!I803)</f>
        <v>Mechanical</v>
      </c>
      <c r="N803" s="38" t="str">
        <f>IF('query (10)'!O803="","",'query (10)'!O803)</f>
        <v>Part Change</v>
      </c>
      <c r="O803" s="38" t="str">
        <f>IF('query (10)'!P803="","",'query (10)'!P803)</f>
        <v>Medium</v>
      </c>
      <c r="P803" s="38" t="str">
        <f>IF('query (10)'!N803="","",'query (10)'!N803)</f>
        <v>Change Hydraulic Hose and Hydraulic Fitting According to PM 5 Year Cycle</v>
      </c>
      <c r="Q803" s="38" t="str">
        <f>TRIM('query (10)'!N803)</f>
        <v>Change Hydraulic Hose and Hydraulic Fitting According to PM 5 Year Cycle</v>
      </c>
      <c r="R803" s="38" t="str">
        <f>TRIM(UPPER('query (10)'!R803))</f>
        <v>HYDRAULIC PUSH ONE FITTING</v>
      </c>
      <c r="S803" s="38" t="str">
        <f>TRIM(UPPER('query (10)'!S803))</f>
        <v>CE-G-06-14L</v>
      </c>
      <c r="T803" s="38" t="str">
        <f>IF('query (10)'!Q803="","",TRIM(UPPER('query (10)'!Q803)))</f>
        <v/>
      </c>
      <c r="U803" s="38" t="str">
        <f>IF('query (10)'!T803="","",'query (10)'!T803)</f>
        <v/>
      </c>
      <c r="V803" s="39" t="str">
        <f>IF('query (10)'!T803="","",IFERROR(VALUE('query (10)'!T803),""))</f>
        <v/>
      </c>
      <c r="W803" s="40">
        <f>IF('query (10)'!U803="","",'query (10)'!U803)</f>
        <v>0</v>
      </c>
      <c r="X803" s="39">
        <f>IF('query (10)'!V803="","",'query (10)'!V803)</f>
        <v>1826</v>
      </c>
      <c r="Y803" s="41">
        <f>IF('query (10)'!W803="","",'query (10)'!W803)</f>
        <v>46092</v>
      </c>
      <c r="Z803" s="41">
        <f>IF('query (10)'!X803="","",'query (10)'!X803)</f>
        <v>46100</v>
      </c>
      <c r="AA803" s="41">
        <f>IF('query (10)'!Y803="","",'query (10)'!Y803)</f>
        <v>46100</v>
      </c>
      <c r="AB803" s="41">
        <f>IF('query (10)'!Z803="","",'query (10)'!Z803)</f>
        <v>47926</v>
      </c>
      <c r="AC803" s="38" t="str">
        <f>IF(OR('query (10)'!AA803="",COUNTIF(Cleaning_Rules!$A$21:$A$26,TRIM('query (10)'!AA803))&gt;0),"",TRIM('query (10)'!AA803))</f>
        <v/>
      </c>
      <c r="AD803" s="38" t="str">
        <f>IF('query (10)'!AB803="","",TRIM(IFERROR(_xlfn.TEXTBEFORE('query (10)'!AB803,"("),'query (10)'!AB803)))</f>
        <v>เริ่มซ่อมงาน PM แล้ว รับผิดชอบโดย KUNANON PARAWANWONG</v>
      </c>
      <c r="AE803" s="38" t="str">
        <f>IFERROR(LOWER(TRIM(_xlfn.TEXTBEFORE(_xlfn.TEXTAFTER('query (10)'!AB803,"("),")"))),"")</f>
        <v>parawanwong-k-3161@nsk.com</v>
      </c>
      <c r="AF803" s="38" t="str">
        <f>IF('query (10)'!AD803="","",TRIM('query (10)'!AD803))</f>
        <v>จักรภัทร โคตรสมบัติ</v>
      </c>
      <c r="AG803" s="38" t="str">
        <f>IF('query (10)'!AE803="","",TRIM('query (10)'!AE803))</f>
        <v>คุณานนต์ ปารวัณวงศ์</v>
      </c>
      <c r="AH803" s="38" t="str">
        <f>IF('query (10)'!AF803="","",IFERROR(VALUE('query (10)'!AF803),""))</f>
        <v/>
      </c>
      <c r="AI803" s="38" t="str">
        <f>IF('query (10)'!AG803="","",TRIM('query (10)'!AG803))</f>
        <v/>
      </c>
      <c r="AJ803" s="38" t="str">
        <f>IF('query (10)'!AH803="","",IFERROR(VALUE('query (10)'!AH803),""))</f>
        <v/>
      </c>
      <c r="AK803" s="38" t="str">
        <f>IF('query (10)'!AI803="","",TRIM('query (10)'!AI803))</f>
        <v/>
      </c>
      <c r="AL803" s="42">
        <f t="shared" si="60"/>
        <v>2026</v>
      </c>
      <c r="AM803" s="42" t="str">
        <f t="shared" si="61"/>
        <v>2026-03</v>
      </c>
      <c r="AN803" s="42" t="str">
        <f t="shared" ca="1" si="62"/>
        <v/>
      </c>
      <c r="AO803" s="42" t="str">
        <f t="shared" si="63"/>
        <v>GR-388 | SHAFT RACEWAY GRINDING MACHINE. | HUB3-1 | HYDRAULIC EQUIPMENT | Time-based Maintenance | Mechanical | Part Change | Medium | Change Hydraulic Hose and Hydraulic Fitting According to PM 5 Year Cycle | HYDRAULIC PUSH ONE FITTING | CE-G-06-14L | เริ่มซ่อมงาน PM แล้ว รับผิดชอบโดย KUNANON PARAWANWONG | คุณานนต์ ปารวัณวงศ์</v>
      </c>
      <c r="AP803" s="42" t="str">
        <f>_xlfn.TEXTJOIN("; ",TRUE,IF(COUNTA('query (10)'!A803:AK803)&lt;=6,"NEAR_EMPTY_ROW",""),IF($K803="","MISSING_STATUS",""),IF(AND($K803="เสร็จสิ้น",$Z803=""),"DONE_NO_ACTUAL_DATE",""),IF(AND($I803="Condition-based Maintenance",$AH803=""),"CBM_NO_MEASUREMENT",""),IF(OR($X803="",$X803=0),"INVALID_PERIOD",""),IF(AND($AA803&lt;&gt;"",$AB803&lt;&gt;"",$AB803&lt;$AA803),"DATE_SEQUENCE_ERROR",""),IF(AND($AB803&lt;&gt;"",$AB803&gt;DATE(2030,12,31)),"DATE_OUTLIER",""),IF($C803="","MISSING_QRCODE",""),IF($J803="UNKNOWN","UNKNOWN_PM_TYPE",""),IF($L803="UNKNOWN","UNKNOWN_STATUS",""))</f>
        <v>DATE_OUTLIER</v>
      </c>
      <c r="AQ803" s="42" t="str">
        <f t="shared" si="64"/>
        <v>NO</v>
      </c>
    </row>
    <row r="804" spans="1:43" x14ac:dyDescent="0.3">
      <c r="A804" s="38">
        <f>IF('query (10)'!A804="","",'query (10)'!A804)</f>
        <v>959</v>
      </c>
      <c r="B804" s="38">
        <f>IF('query (10)'!B804="","",'query (10)'!B804)</f>
        <v>19046</v>
      </c>
      <c r="C804" s="38" t="str">
        <f>TRIM(UPPER('query (10)'!M804))</f>
        <v>GR-389</v>
      </c>
      <c r="D804" s="38" t="str">
        <f>TRIM(UPPER(IFERROR(_xlfn.TEXTBEFORE('query (10)'!L804,"("),'query (10)'!L804)))</f>
        <v>OUTER OUT SIDE DIAMETER GRINDING MACHINE.</v>
      </c>
      <c r="E804" s="38" t="str">
        <f>IFERROR(TRIM(UPPER(_xlfn.TEXTBEFORE(_xlfn.TEXTAFTER('query (10)'!L804,"("),")"))),"")</f>
        <v/>
      </c>
      <c r="F804" s="38" t="str">
        <f>TRIM('query (10)'!K804)</f>
        <v>HUB3-1</v>
      </c>
      <c r="G804" s="38" t="str">
        <f>IF('query (10)'!J804="","",'query (10)'!J804)</f>
        <v>Hydraulic Equipment</v>
      </c>
      <c r="H804" s="38" t="str">
        <f>TRIM(UPPER('query (10)'!J804))</f>
        <v>HYDRAULIC EQUIPMENT</v>
      </c>
      <c r="I804" s="38" t="str">
        <f>IF('query (10)'!F804="","",'query (10)'!F804)</f>
        <v>Time-based Maintenance</v>
      </c>
      <c r="J804" s="38" t="str">
        <f>IF('query (10)'!F804="","",IFERROR(INDEX(Cleaning_Rules!$B$14:$B$17,MATCH(TRIM('query (10)'!F804),Cleaning_Rules!$A$14:$A$17,0)),"UNKNOWN"))</f>
        <v>TBM</v>
      </c>
      <c r="K804" s="38" t="str">
        <f>IF('query (10)'!G804="","",'query (10)'!G804)</f>
        <v>เสร็จสิ้น</v>
      </c>
      <c r="L804" s="38" t="str">
        <f>IF('query (10)'!G804="","MISSING",IFERROR(INDEX(Cleaning_Rules!$B$5:$B$10,MATCH(TRIM('query (10)'!G804),Cleaning_Rules!$A$5:$A$10,0)),"UNKNOWN"))</f>
        <v>COMPLETED</v>
      </c>
      <c r="M804" s="38" t="str">
        <f>IF('query (10)'!I804="","",'query (10)'!I804)</f>
        <v>Mechanical</v>
      </c>
      <c r="N804" s="38" t="str">
        <f>IF('query (10)'!O804="","",'query (10)'!O804)</f>
        <v>Part Change</v>
      </c>
      <c r="O804" s="38" t="str">
        <f>IF('query (10)'!P804="","",'query (10)'!P804)</f>
        <v>Medium</v>
      </c>
      <c r="P804" s="38" t="str">
        <f>IF('query (10)'!N804="","",'query (10)'!N804)</f>
        <v>Change Hydraulic Hose and Hydraulic Fitting According to PM 5 Year Cycle</v>
      </c>
      <c r="Q804" s="38" t="str">
        <f>TRIM('query (10)'!N804)</f>
        <v>Change Hydraulic Hose and Hydraulic Fitting According to PM 5 Year Cycle</v>
      </c>
      <c r="R804" s="38" t="str">
        <f>TRIM(UPPER('query (10)'!R804))</f>
        <v>HYDRAULIC PUSH ONE FITTING</v>
      </c>
      <c r="S804" s="38" t="str">
        <f>TRIM(UPPER('query (10)'!S804))</f>
        <v>CE-G-06-14L</v>
      </c>
      <c r="T804" s="38" t="str">
        <f>IF('query (10)'!Q804="","",TRIM(UPPER('query (10)'!Q804)))</f>
        <v/>
      </c>
      <c r="U804" s="38" t="str">
        <f>IF('query (10)'!T804="","",'query (10)'!T804)</f>
        <v/>
      </c>
      <c r="V804" s="39" t="str">
        <f>IF('query (10)'!T804="","",IFERROR(VALUE('query (10)'!T804),""))</f>
        <v/>
      </c>
      <c r="W804" s="40">
        <f>IF('query (10)'!U804="","",'query (10)'!U804)</f>
        <v>0</v>
      </c>
      <c r="X804" s="39">
        <f>IF('query (10)'!V804="","",'query (10)'!V804)</f>
        <v>1826</v>
      </c>
      <c r="Y804" s="41">
        <f>IF('query (10)'!W804="","",'query (10)'!W804)</f>
        <v>46092</v>
      </c>
      <c r="Z804" s="41">
        <f>IF('query (10)'!X804="","",'query (10)'!X804)</f>
        <v>46116</v>
      </c>
      <c r="AA804" s="41">
        <f>IF('query (10)'!Y804="","",'query (10)'!Y804)</f>
        <v>46116</v>
      </c>
      <c r="AB804" s="41">
        <f>IF('query (10)'!Z804="","",'query (10)'!Z804)</f>
        <v>47942</v>
      </c>
      <c r="AC804" s="38" t="str">
        <f>IF(OR('query (10)'!AA804="",COUNTIF(Cleaning_Rules!$A$21:$A$26,TRIM('query (10)'!AA804))&gt;0),"",TRIM('query (10)'!AA804))</f>
        <v/>
      </c>
      <c r="AD804" s="38" t="str">
        <f>IF('query (10)'!AB804="","",TRIM(IFERROR(_xlfn.TEXTBEFORE('query (10)'!AB804,"("),'query (10)'!AB804)))</f>
        <v>เริ่มซ่อมงาน PM แล้ว รับผิดชอบโดย PUCHIT KULSEREE</v>
      </c>
      <c r="AE804" s="38" t="str">
        <f>IFERROR(LOWER(TRIM(_xlfn.TEXTBEFORE(_xlfn.TEXTAFTER('query (10)'!AB804,"("),")"))),"")</f>
        <v>puchit@nsk.com</v>
      </c>
      <c r="AF804" s="38" t="str">
        <f>IF('query (10)'!AD804="","",TRIM('query (10)'!AD804))</f>
        <v>จักรภัทร โคตรสมบัติ</v>
      </c>
      <c r="AG804" s="38" t="str">
        <f>IF('query (10)'!AE804="","",TRIM('query (10)'!AE804))</f>
        <v>ภูชิต กุลเสรี</v>
      </c>
      <c r="AH804" s="38" t="str">
        <f>IF('query (10)'!AF804="","",IFERROR(VALUE('query (10)'!AF804),""))</f>
        <v/>
      </c>
      <c r="AI804" s="38" t="str">
        <f>IF('query (10)'!AG804="","",TRIM('query (10)'!AG804))</f>
        <v/>
      </c>
      <c r="AJ804" s="38" t="str">
        <f>IF('query (10)'!AH804="","",IFERROR(VALUE('query (10)'!AH804),""))</f>
        <v/>
      </c>
      <c r="AK804" s="38" t="str">
        <f>IF('query (10)'!AI804="","",TRIM('query (10)'!AI804))</f>
        <v/>
      </c>
      <c r="AL804" s="42">
        <f t="shared" si="60"/>
        <v>2026</v>
      </c>
      <c r="AM804" s="42" t="str">
        <f t="shared" si="61"/>
        <v>2026-03</v>
      </c>
      <c r="AN804" s="42" t="str">
        <f t="shared" ca="1" si="62"/>
        <v/>
      </c>
      <c r="AO804" s="42" t="str">
        <f t="shared" si="63"/>
        <v>GR-389 | OUTER OUT SIDE DIAMETER GRINDING MACHINE. | HUB3-1 | HYDRAULIC EQUIPMENT | Time-based Maintenance | Mechanical | Part Change | Medium | Change Hydraulic Hose and Hydraulic Fitting According to PM 5 Year Cycle | HYDRAULIC PUSH ONE FITTING | CE-G-06-14L | เริ่มซ่อมงาน PM แล้ว รับผิดชอบโดย PUCHIT KULSEREE | ภูชิต กุลเสรี</v>
      </c>
      <c r="AP804" s="42" t="str">
        <f>_xlfn.TEXTJOIN("; ",TRUE,IF(COUNTA('query (10)'!A804:AK804)&lt;=6,"NEAR_EMPTY_ROW",""),IF($K804="","MISSING_STATUS",""),IF(AND($K804="เสร็จสิ้น",$Z804=""),"DONE_NO_ACTUAL_DATE",""),IF(AND($I804="Condition-based Maintenance",$AH804=""),"CBM_NO_MEASUREMENT",""),IF(OR($X804="",$X804=0),"INVALID_PERIOD",""),IF(AND($AA804&lt;&gt;"",$AB804&lt;&gt;"",$AB804&lt;$AA804),"DATE_SEQUENCE_ERROR",""),IF(AND($AB804&lt;&gt;"",$AB804&gt;DATE(2030,12,31)),"DATE_OUTLIER",""),IF($C804="","MISSING_QRCODE",""),IF($J804="UNKNOWN","UNKNOWN_PM_TYPE",""),IF($L804="UNKNOWN","UNKNOWN_STATUS",""))</f>
        <v>DATE_OUTLIER</v>
      </c>
      <c r="AQ804" s="42" t="str">
        <f t="shared" si="64"/>
        <v>NO</v>
      </c>
    </row>
    <row r="805" spans="1:43" x14ac:dyDescent="0.3">
      <c r="A805" s="38">
        <f>IF('query (10)'!A805="","",'query (10)'!A805)</f>
        <v>960</v>
      </c>
      <c r="B805" s="38">
        <f>IF('query (10)'!B805="","",'query (10)'!B805)</f>
        <v>18007</v>
      </c>
      <c r="C805" s="38" t="str">
        <f>TRIM(UPPER('query (10)'!M805))</f>
        <v>GR-391</v>
      </c>
      <c r="D805" s="38" t="str">
        <f>TRIM(UPPER(IFERROR(_xlfn.TEXTBEFORE('query (10)'!L805,"("),'query (10)'!L805)))</f>
        <v>HUB3 OUTER RING GRINDING MACHINE.</v>
      </c>
      <c r="E805" s="38" t="str">
        <f>IFERROR(TRIM(UPPER(_xlfn.TEXTBEFORE(_xlfn.TEXTAFTER('query (10)'!L805,"("),")"))),"")</f>
        <v/>
      </c>
      <c r="F805" s="38" t="str">
        <f>TRIM('query (10)'!K805)</f>
        <v>HUB3-1</v>
      </c>
      <c r="G805" s="38" t="str">
        <f>IF('query (10)'!J805="","",'query (10)'!J805)</f>
        <v>Dresser</v>
      </c>
      <c r="H805" s="38" t="str">
        <f>TRIM(UPPER('query (10)'!J805))</f>
        <v>DRESSER</v>
      </c>
      <c r="I805" s="38" t="str">
        <f>IF('query (10)'!F805="","",'query (10)'!F805)</f>
        <v>Time-based Maintenance</v>
      </c>
      <c r="J805" s="38" t="str">
        <f>IF('query (10)'!F805="","",IFERROR(INDEX(Cleaning_Rules!$B$14:$B$17,MATCH(TRIM('query (10)'!F805),Cleaning_Rules!$A$14:$A$17,0)),"UNKNOWN"))</f>
        <v>TBM</v>
      </c>
      <c r="K805" s="38" t="str">
        <f>IF('query (10)'!G805="","",'query (10)'!G805)</f>
        <v>เสร็จสิ้น</v>
      </c>
      <c r="L805" s="38" t="str">
        <f>IF('query (10)'!G805="","MISSING",IFERROR(INDEX(Cleaning_Rules!$B$5:$B$10,MATCH(TRIM('query (10)'!G805),Cleaning_Rules!$A$5:$A$10,0)),"UNKNOWN"))</f>
        <v>COMPLETED</v>
      </c>
      <c r="M805" s="38" t="str">
        <f>IF('query (10)'!I805="","",'query (10)'!I805)</f>
        <v>Mechanical</v>
      </c>
      <c r="N805" s="38" t="str">
        <f>IF('query (10)'!O805="","",'query (10)'!O805)</f>
        <v>Part Change</v>
      </c>
      <c r="O805" s="38" t="str">
        <f>IF('query (10)'!P805="","",'query (10)'!P805)</f>
        <v>Medium</v>
      </c>
      <c r="P805" s="38" t="str">
        <f>IF('query (10)'!N805="","",'query (10)'!N805)</f>
        <v>Repair table dresser up/down According To PM 5 Year Cycle</v>
      </c>
      <c r="Q805" s="38" t="str">
        <f>TRIM('query (10)'!N805)</f>
        <v>Repair table dresser up/down According To PM 5 Year Cycle</v>
      </c>
      <c r="R805" s="38" t="str">
        <f>TRIM(UPPER('query (10)'!R805))</f>
        <v/>
      </c>
      <c r="S805" s="38" t="str">
        <f>TRIM(UPPER('query (10)'!S805))</f>
        <v/>
      </c>
      <c r="T805" s="38" t="str">
        <f>IF('query (10)'!Q805="","",TRIM(UPPER('query (10)'!Q805)))</f>
        <v/>
      </c>
      <c r="U805" s="38" t="str">
        <f>IF('query (10)'!T805="","",'query (10)'!T805)</f>
        <v/>
      </c>
      <c r="V805" s="39" t="str">
        <f>IF('query (10)'!T805="","",IFERROR(VALUE('query (10)'!T805),""))</f>
        <v/>
      </c>
      <c r="W805" s="40">
        <f>IF('query (10)'!U805="","",'query (10)'!U805)</f>
        <v>0</v>
      </c>
      <c r="X805" s="39">
        <f>IF('query (10)'!V805="","",'query (10)'!V805)</f>
        <v>1826</v>
      </c>
      <c r="Y805" s="41">
        <f>IF('query (10)'!W805="","",'query (10)'!W805)</f>
        <v>46062</v>
      </c>
      <c r="Z805" s="41">
        <f>IF('query (10)'!X805="","",'query (10)'!X805)</f>
        <v>46069</v>
      </c>
      <c r="AA805" s="41">
        <f>IF('query (10)'!Y805="","",'query (10)'!Y805)</f>
        <v>46069</v>
      </c>
      <c r="AB805" s="41">
        <f>IF('query (10)'!Z805="","",'query (10)'!Z805)</f>
        <v>47895</v>
      </c>
      <c r="AC805" s="38" t="str">
        <f>IF(OR('query (10)'!AA805="",COUNTIF(Cleaning_Rules!$A$21:$A$26,TRIM('query (10)'!AA805))&gt;0),"",TRIM('query (10)'!AA805))</f>
        <v/>
      </c>
      <c r="AD805" s="38" t="str">
        <f>IF('query (10)'!AB805="","",TRIM(IFERROR(_xlfn.TEXTBEFORE('query (10)'!AB805,"("),'query (10)'!AB805)))</f>
        <v>เริ่มซ่อมงาน PM แล้ว รับผิดชอบโดย KUNANON PARAWANWONG</v>
      </c>
      <c r="AE805" s="38" t="str">
        <f>IFERROR(LOWER(TRIM(_xlfn.TEXTBEFORE(_xlfn.TEXTAFTER('query (10)'!AB805,"("),")"))),"")</f>
        <v>parawanwong-k-3161@nsk.com</v>
      </c>
      <c r="AF805" s="38" t="str">
        <f>IF('query (10)'!AD805="","",TRIM('query (10)'!AD805))</f>
        <v>จักรภัทร โคตรสมบัติ</v>
      </c>
      <c r="AG805" s="38" t="str">
        <f>IF('query (10)'!AE805="","",TRIM('query (10)'!AE805))</f>
        <v>คุณานนต์ ปารวัณวงศ์</v>
      </c>
      <c r="AH805" s="38" t="str">
        <f>IF('query (10)'!AF805="","",IFERROR(VALUE('query (10)'!AF805),""))</f>
        <v/>
      </c>
      <c r="AI805" s="38" t="str">
        <f>IF('query (10)'!AG805="","",TRIM('query (10)'!AG805))</f>
        <v/>
      </c>
      <c r="AJ805" s="38" t="str">
        <f>IF('query (10)'!AH805="","",IFERROR(VALUE('query (10)'!AH805),""))</f>
        <v/>
      </c>
      <c r="AK805" s="38" t="str">
        <f>IF('query (10)'!AI805="","",TRIM('query (10)'!AI805))</f>
        <v/>
      </c>
      <c r="AL805" s="42">
        <f t="shared" si="60"/>
        <v>2026</v>
      </c>
      <c r="AM805" s="42" t="str">
        <f t="shared" si="61"/>
        <v>2026-02</v>
      </c>
      <c r="AN805" s="42" t="str">
        <f t="shared" ca="1" si="62"/>
        <v/>
      </c>
      <c r="AO805" s="42" t="str">
        <f t="shared" si="63"/>
        <v>GR-391 | HUB3 OUTER RING GRINDING MACHINE. | HUB3-1 | DRESSER | Time-based Maintenance | Mechanical | Part Change | Medium | Repair table dresser up/down According To PM 5 Year Cycle | เริ่มซ่อมงาน PM แล้ว รับผิดชอบโดย KUNANON PARAWANWONG | คุณานนต์ ปารวัณวงศ์</v>
      </c>
      <c r="AP805" s="42" t="str">
        <f>_xlfn.TEXTJOIN("; ",TRUE,IF(COUNTA('query (10)'!A805:AK805)&lt;=6,"NEAR_EMPTY_ROW",""),IF($K805="","MISSING_STATUS",""),IF(AND($K805="เสร็จสิ้น",$Z805=""),"DONE_NO_ACTUAL_DATE",""),IF(AND($I805="Condition-based Maintenance",$AH805=""),"CBM_NO_MEASUREMENT",""),IF(OR($X805="",$X805=0),"INVALID_PERIOD",""),IF(AND($AA805&lt;&gt;"",$AB805&lt;&gt;"",$AB805&lt;$AA805),"DATE_SEQUENCE_ERROR",""),IF(AND($AB805&lt;&gt;"",$AB805&gt;DATE(2030,12,31)),"DATE_OUTLIER",""),IF($C805="","MISSING_QRCODE",""),IF($J805="UNKNOWN","UNKNOWN_PM_TYPE",""),IF($L805="UNKNOWN","UNKNOWN_STATUS",""))</f>
        <v>DATE_OUTLIER</v>
      </c>
      <c r="AQ805" s="42" t="str">
        <f t="shared" si="64"/>
        <v>NO</v>
      </c>
    </row>
    <row r="806" spans="1:43" x14ac:dyDescent="0.3">
      <c r="A806" s="38">
        <f>IF('query (10)'!A806="","",'query (10)'!A806)</f>
        <v>961</v>
      </c>
      <c r="B806" s="38">
        <f>IF('query (10)'!B806="","",'query (10)'!B806)</f>
        <v>18008</v>
      </c>
      <c r="C806" s="38" t="str">
        <f>TRIM(UPPER('query (10)'!M806))</f>
        <v>GR-391</v>
      </c>
      <c r="D806" s="38" t="str">
        <f>TRIM(UPPER(IFERROR(_xlfn.TEXTBEFORE('query (10)'!L806,"("),'query (10)'!L806)))</f>
        <v>HUB3 OUTER RING GRINDING MACHINE.</v>
      </c>
      <c r="E806" s="38" t="str">
        <f>IFERROR(TRIM(UPPER(_xlfn.TEXTBEFORE(_xlfn.TEXTAFTER('query (10)'!L806,"("),")"))),"")</f>
        <v/>
      </c>
      <c r="F806" s="38" t="str">
        <f>TRIM('query (10)'!K806)</f>
        <v>HUB3-1</v>
      </c>
      <c r="G806" s="38" t="str">
        <f>IF('query (10)'!J806="","",'query (10)'!J806)</f>
        <v>Belt</v>
      </c>
      <c r="H806" s="38" t="str">
        <f>TRIM(UPPER('query (10)'!J806))</f>
        <v>BELT</v>
      </c>
      <c r="I806" s="38" t="str">
        <f>IF('query (10)'!F806="","",'query (10)'!F806)</f>
        <v>Time-based Maintenance</v>
      </c>
      <c r="J806" s="38" t="str">
        <f>IF('query (10)'!F806="","",IFERROR(INDEX(Cleaning_Rules!$B$14:$B$17,MATCH(TRIM('query (10)'!F806),Cleaning_Rules!$A$14:$A$17,0)),"UNKNOWN"))</f>
        <v>TBM</v>
      </c>
      <c r="K806" s="38" t="str">
        <f>IF('query (10)'!G806="","",'query (10)'!G806)</f>
        <v>เสร็จสิ้น</v>
      </c>
      <c r="L806" s="38" t="str">
        <f>IF('query (10)'!G806="","MISSING",IFERROR(INDEX(Cleaning_Rules!$B$5:$B$10,MATCH(TRIM('query (10)'!G806),Cleaning_Rules!$A$5:$A$10,0)),"UNKNOWN"))</f>
        <v>COMPLETED</v>
      </c>
      <c r="M806" s="38" t="str">
        <f>IF('query (10)'!I806="","",'query (10)'!I806)</f>
        <v>Mechanical</v>
      </c>
      <c r="N806" s="38" t="str">
        <f>IF('query (10)'!O806="","",'query (10)'!O806)</f>
        <v>Inspection</v>
      </c>
      <c r="O806" s="38" t="str">
        <f>IF('query (10)'!P806="","",'query (10)'!P806)</f>
        <v>Medium</v>
      </c>
      <c r="P806" s="38" t="str">
        <f>IF('query (10)'!N806="","",'query (10)'!N806)</f>
        <v xml:space="preserve">Change Belt Dresser According To PM 1 Year Cycle </v>
      </c>
      <c r="Q806" s="38" t="str">
        <f>TRIM('query (10)'!N806)</f>
        <v>Change Belt Dresser According To PM 1 Year Cycle</v>
      </c>
      <c r="R806" s="38" t="str">
        <f>TRIM(UPPER('query (10)'!R806))</f>
        <v/>
      </c>
      <c r="S806" s="38" t="str">
        <f>TRIM(UPPER('query (10)'!S806))</f>
        <v/>
      </c>
      <c r="T806" s="38" t="str">
        <f>IF('query (10)'!Q806="","",TRIM(UPPER('query (10)'!Q806)))</f>
        <v/>
      </c>
      <c r="U806" s="38" t="str">
        <f>IF('query (10)'!T806="","",'query (10)'!T806)</f>
        <v/>
      </c>
      <c r="V806" s="39" t="str">
        <f>IF('query (10)'!T806="","",IFERROR(VALUE('query (10)'!T806),""))</f>
        <v/>
      </c>
      <c r="W806" s="40">
        <f>IF('query (10)'!U806="","",'query (10)'!U806)</f>
        <v>0</v>
      </c>
      <c r="X806" s="39">
        <f>IF('query (10)'!V806="","",'query (10)'!V806)</f>
        <v>360</v>
      </c>
      <c r="Y806" s="41">
        <f>IF('query (10)'!W806="","",'query (10)'!W806)</f>
        <v>46062</v>
      </c>
      <c r="Z806" s="41">
        <f>IF('query (10)'!X806="","",'query (10)'!X806)</f>
        <v>46069</v>
      </c>
      <c r="AA806" s="41">
        <f>IF('query (10)'!Y806="","",'query (10)'!Y806)</f>
        <v>46069</v>
      </c>
      <c r="AB806" s="41">
        <f>IF('query (10)'!Z806="","",'query (10)'!Z806)</f>
        <v>46429</v>
      </c>
      <c r="AC806" s="38" t="str">
        <f>IF(OR('query (10)'!AA806="",COUNTIF(Cleaning_Rules!$A$21:$A$26,TRIM('query (10)'!AA806))&gt;0),"",TRIM('query (10)'!AA806))</f>
        <v/>
      </c>
      <c r="AD806" s="38" t="str">
        <f>IF('query (10)'!AB806="","",TRIM(IFERROR(_xlfn.TEXTBEFORE('query (10)'!AB806,"("),'query (10)'!AB806)))</f>
        <v>เริ่มซ่อมงาน PM แล้ว รับผิดชอบโดย PUCHIT KULSEREE</v>
      </c>
      <c r="AE806" s="38" t="str">
        <f>IFERROR(LOWER(TRIM(_xlfn.TEXTBEFORE(_xlfn.TEXTAFTER('query (10)'!AB806,"("),")"))),"")</f>
        <v>puchit@nsk.com</v>
      </c>
      <c r="AF806" s="38" t="str">
        <f>IF('query (10)'!AD806="","",TRIM('query (10)'!AD806))</f>
        <v>จักรภัทร โคตรสมบัติ</v>
      </c>
      <c r="AG806" s="38" t="str">
        <f>IF('query (10)'!AE806="","",TRIM('query (10)'!AE806))</f>
        <v>ภูชิต กุลเสรี</v>
      </c>
      <c r="AH806" s="38" t="str">
        <f>IF('query (10)'!AF806="","",IFERROR(VALUE('query (10)'!AF806),""))</f>
        <v/>
      </c>
      <c r="AI806" s="38" t="str">
        <f>IF('query (10)'!AG806="","",TRIM('query (10)'!AG806))</f>
        <v/>
      </c>
      <c r="AJ806" s="38" t="str">
        <f>IF('query (10)'!AH806="","",IFERROR(VALUE('query (10)'!AH806),""))</f>
        <v/>
      </c>
      <c r="AK806" s="38" t="str">
        <f>IF('query (10)'!AI806="","",TRIM('query (10)'!AI806))</f>
        <v/>
      </c>
      <c r="AL806" s="42">
        <f t="shared" si="60"/>
        <v>2026</v>
      </c>
      <c r="AM806" s="42" t="str">
        <f t="shared" si="61"/>
        <v>2026-02</v>
      </c>
      <c r="AN806" s="42" t="str">
        <f t="shared" ca="1" si="62"/>
        <v/>
      </c>
      <c r="AO806" s="42" t="str">
        <f t="shared" si="63"/>
        <v>GR-391 | HUB3 OUTER RING GRINDING MACHINE. | HUB3-1 | BELT | Time-based Maintenance | Mechanical | Inspection | Medium | Change Belt Dresser According To PM 1 Year Cycle | เริ่มซ่อมงาน PM แล้ว รับผิดชอบโดย PUCHIT KULSEREE | ภูชิต กุลเสรี</v>
      </c>
      <c r="AP806" s="42" t="str">
        <f>_xlfn.TEXTJOIN("; ",TRUE,IF(COUNTA('query (10)'!A806:AK806)&lt;=6,"NEAR_EMPTY_ROW",""),IF($K806="","MISSING_STATUS",""),IF(AND($K806="เสร็จสิ้น",$Z806=""),"DONE_NO_ACTUAL_DATE",""),IF(AND($I806="Condition-based Maintenance",$AH806=""),"CBM_NO_MEASUREMENT",""),IF(OR($X806="",$X806=0),"INVALID_PERIOD",""),IF(AND($AA806&lt;&gt;"",$AB806&lt;&gt;"",$AB806&lt;$AA806),"DATE_SEQUENCE_ERROR",""),IF(AND($AB806&lt;&gt;"",$AB806&gt;DATE(2030,12,31)),"DATE_OUTLIER",""),IF($C806="","MISSING_QRCODE",""),IF($J806="UNKNOWN","UNKNOWN_PM_TYPE",""),IF($L806="UNKNOWN","UNKNOWN_STATUS",""))</f>
        <v/>
      </c>
      <c r="AQ806" s="42" t="str">
        <f t="shared" si="64"/>
        <v>NO</v>
      </c>
    </row>
    <row r="807" spans="1:43" x14ac:dyDescent="0.3">
      <c r="A807" s="38">
        <f>IF('query (10)'!A807="","",'query (10)'!A807)</f>
        <v>962</v>
      </c>
      <c r="B807" s="38">
        <f>IF('query (10)'!B807="","",'query (10)'!B807)</f>
        <v>18260</v>
      </c>
      <c r="C807" s="38" t="str">
        <f>TRIM(UPPER('query (10)'!M807))</f>
        <v>GR-732</v>
      </c>
      <c r="D807" s="38" t="str">
        <f>TRIM(UPPER(IFERROR(_xlfn.TEXTBEFORE('query (10)'!L807,"("),'query (10)'!L807)))</f>
        <v>SPINDLE RACEWAY GRINDING MACHINE WITH DEMAGNETIZE</v>
      </c>
      <c r="E807" s="38" t="str">
        <f>IFERROR(TRIM(UPPER(_xlfn.TEXTBEFORE(_xlfn.TEXTAFTER('query (10)'!L807,"("),")"))),"")</f>
        <v/>
      </c>
      <c r="F807" s="38" t="str">
        <f>TRIM('query (10)'!K807)</f>
        <v>HUB3-2</v>
      </c>
      <c r="G807" s="38" t="str">
        <f>IF('query (10)'!J807="","",'query (10)'!J807)</f>
        <v>Belt</v>
      </c>
      <c r="H807" s="38" t="str">
        <f>TRIM(UPPER('query (10)'!J807))</f>
        <v>BELT</v>
      </c>
      <c r="I807" s="38" t="str">
        <f>IF('query (10)'!F807="","",'query (10)'!F807)</f>
        <v>Time-based Maintenance</v>
      </c>
      <c r="J807" s="38" t="str">
        <f>IF('query (10)'!F807="","",IFERROR(INDEX(Cleaning_Rules!$B$14:$B$17,MATCH(TRIM('query (10)'!F807),Cleaning_Rules!$A$14:$A$17,0)),"UNKNOWN"))</f>
        <v>TBM</v>
      </c>
      <c r="K807" s="38" t="str">
        <f>IF('query (10)'!G807="","",'query (10)'!G807)</f>
        <v>เสร็จสิ้น</v>
      </c>
      <c r="L807" s="38" t="str">
        <f>IF('query (10)'!G807="","MISSING",IFERROR(INDEX(Cleaning_Rules!$B$5:$B$10,MATCH(TRIM('query (10)'!G807),Cleaning_Rules!$A$5:$A$10,0)),"UNKNOWN"))</f>
        <v>COMPLETED</v>
      </c>
      <c r="M807" s="38" t="str">
        <f>IF('query (10)'!I807="","",'query (10)'!I807)</f>
        <v>Mechanical</v>
      </c>
      <c r="N807" s="38" t="str">
        <f>IF('query (10)'!O807="","",'query (10)'!O807)</f>
        <v>Part Change</v>
      </c>
      <c r="O807" s="38" t="str">
        <f>IF('query (10)'!P807="","",'query (10)'!P807)</f>
        <v>Medium</v>
      </c>
      <c r="P807" s="38" t="str">
        <f>IF('query (10)'!N807="","",'query (10)'!N807)</f>
        <v>Change Belt Wheel head According to PM 1.5 Year Cycle</v>
      </c>
      <c r="Q807" s="38" t="str">
        <f>TRIM('query (10)'!N807)</f>
        <v>Change Belt Wheel head According to PM 1.5 Year Cycle</v>
      </c>
      <c r="R807" s="38" t="str">
        <f>TRIM(UPPER('query (10)'!R807))</f>
        <v/>
      </c>
      <c r="S807" s="38" t="str">
        <f>TRIM(UPPER('query (10)'!S807))</f>
        <v/>
      </c>
      <c r="T807" s="38" t="str">
        <f>IF('query (10)'!Q807="","",TRIM(UPPER('query (10)'!Q807)))</f>
        <v/>
      </c>
      <c r="U807" s="38" t="str">
        <f>IF('query (10)'!T807="","",'query (10)'!T807)</f>
        <v/>
      </c>
      <c r="V807" s="39" t="str">
        <f>IF('query (10)'!T807="","",IFERROR(VALUE('query (10)'!T807),""))</f>
        <v/>
      </c>
      <c r="W807" s="40">
        <f>IF('query (10)'!U807="","",'query (10)'!U807)</f>
        <v>0</v>
      </c>
      <c r="X807" s="39">
        <f>IF('query (10)'!V807="","",'query (10)'!V807)</f>
        <v>540</v>
      </c>
      <c r="Y807" s="41">
        <f>IF('query (10)'!W807="","",'query (10)'!W807)</f>
        <v>46063</v>
      </c>
      <c r="Z807" s="41">
        <f>IF('query (10)'!X807="","",'query (10)'!X807)</f>
        <v>46069</v>
      </c>
      <c r="AA807" s="41">
        <f>IF('query (10)'!Y807="","",'query (10)'!Y807)</f>
        <v>46069</v>
      </c>
      <c r="AB807" s="41">
        <f>IF('query (10)'!Z807="","",'query (10)'!Z807)</f>
        <v>46609</v>
      </c>
      <c r="AC807" s="38" t="str">
        <f>IF(OR('query (10)'!AA807="",COUNTIF(Cleaning_Rules!$A$21:$A$26,TRIM('query (10)'!AA807))&gt;0),"",TRIM('query (10)'!AA807))</f>
        <v/>
      </c>
      <c r="AD807" s="38" t="str">
        <f>IF('query (10)'!AB807="","",TRIM(IFERROR(_xlfn.TEXTBEFORE('query (10)'!AB807,"("),'query (10)'!AB807)))</f>
        <v>เริ่มซ่อมงาน PM แล้ว รับผิดชอบโดย PAHLA SEEDANG</v>
      </c>
      <c r="AE807" s="38" t="str">
        <f>IFERROR(LOWER(TRIM(_xlfn.TEXTBEFORE(_xlfn.TEXTAFTER('query (10)'!AB807,"("),")"))),"")</f>
        <v>pahla@nsk.com</v>
      </c>
      <c r="AF807" s="38" t="str">
        <f>IF('query (10)'!AD807="","",TRIM('query (10)'!AD807))</f>
        <v>จักรภัทร โคตรสมบัติ</v>
      </c>
      <c r="AG807" s="38" t="str">
        <f>IF('query (10)'!AE807="","",TRIM('query (10)'!AE807))</f>
        <v>ผะหลา สีแดง</v>
      </c>
      <c r="AH807" s="38" t="str">
        <f>IF('query (10)'!AF807="","",IFERROR(VALUE('query (10)'!AF807),""))</f>
        <v/>
      </c>
      <c r="AI807" s="38" t="str">
        <f>IF('query (10)'!AG807="","",TRIM('query (10)'!AG807))</f>
        <v/>
      </c>
      <c r="AJ807" s="38" t="str">
        <f>IF('query (10)'!AH807="","",IFERROR(VALUE('query (10)'!AH807),""))</f>
        <v/>
      </c>
      <c r="AK807" s="38" t="str">
        <f>IF('query (10)'!AI807="","",TRIM('query (10)'!AI807))</f>
        <v/>
      </c>
      <c r="AL807" s="42">
        <f t="shared" si="60"/>
        <v>2026</v>
      </c>
      <c r="AM807" s="42" t="str">
        <f t="shared" si="61"/>
        <v>2026-02</v>
      </c>
      <c r="AN807" s="42" t="str">
        <f t="shared" ca="1" si="62"/>
        <v/>
      </c>
      <c r="AO807" s="42" t="str">
        <f t="shared" si="63"/>
        <v>GR-732 | SPINDLE RACEWAY GRINDING MACHINE WITH DEMAGNETIZE | HUB3-2 | BELT | Time-based Maintenance | Mechanical | Part Change | Medium | Change Belt Wheel head According to PM 1.5 Year Cycle | เริ่มซ่อมงาน PM แล้ว รับผิดชอบโดย PAHLA SEEDANG | ผะหลา สีแดง</v>
      </c>
      <c r="AP807" s="42" t="str">
        <f>_xlfn.TEXTJOIN("; ",TRUE,IF(COUNTA('query (10)'!A807:AK807)&lt;=6,"NEAR_EMPTY_ROW",""),IF($K807="","MISSING_STATUS",""),IF(AND($K807="เสร็จสิ้น",$Z807=""),"DONE_NO_ACTUAL_DATE",""),IF(AND($I807="Condition-based Maintenance",$AH807=""),"CBM_NO_MEASUREMENT",""),IF(OR($X807="",$X807=0),"INVALID_PERIOD",""),IF(AND($AA807&lt;&gt;"",$AB807&lt;&gt;"",$AB807&lt;$AA807),"DATE_SEQUENCE_ERROR",""),IF(AND($AB807&lt;&gt;"",$AB807&gt;DATE(2030,12,31)),"DATE_OUTLIER",""),IF($C807="","MISSING_QRCODE",""),IF($J807="UNKNOWN","UNKNOWN_PM_TYPE",""),IF($L807="UNKNOWN","UNKNOWN_STATUS",""))</f>
        <v/>
      </c>
      <c r="AQ807" s="42" t="str">
        <f t="shared" si="64"/>
        <v>NO</v>
      </c>
    </row>
    <row r="808" spans="1:43" x14ac:dyDescent="0.3">
      <c r="A808" s="38">
        <f>IF('query (10)'!A808="","",'query (10)'!A808)</f>
        <v>963</v>
      </c>
      <c r="B808" s="38">
        <f>IF('query (10)'!B808="","",'query (10)'!B808)</f>
        <v>18261</v>
      </c>
      <c r="C808" s="38" t="str">
        <f>TRIM(UPPER('query (10)'!M808))</f>
        <v>GR-737</v>
      </c>
      <c r="D808" s="38" t="str">
        <f>TRIM(UPPER(IFERROR(_xlfn.TEXTBEFORE('query (10)'!L808,"("),'query (10)'!L808)))</f>
        <v>OUTER RING DATUM DIAMETER GRINDING MACHINE</v>
      </c>
      <c r="E808" s="38" t="str">
        <f>IFERROR(TRIM(UPPER(_xlfn.TEXTBEFORE(_xlfn.TEXTAFTER('query (10)'!L808,"("),")"))),"")</f>
        <v/>
      </c>
      <c r="F808" s="38" t="str">
        <f>TRIM('query (10)'!K808)</f>
        <v>HUB3-2</v>
      </c>
      <c r="G808" s="38" t="str">
        <f>IF('query (10)'!J808="","",'query (10)'!J808)</f>
        <v>Belt</v>
      </c>
      <c r="H808" s="38" t="str">
        <f>TRIM(UPPER('query (10)'!J808))</f>
        <v>BELT</v>
      </c>
      <c r="I808" s="38" t="str">
        <f>IF('query (10)'!F808="","",'query (10)'!F808)</f>
        <v>Time-based Maintenance</v>
      </c>
      <c r="J808" s="38" t="str">
        <f>IF('query (10)'!F808="","",IFERROR(INDEX(Cleaning_Rules!$B$14:$B$17,MATCH(TRIM('query (10)'!F808),Cleaning_Rules!$A$14:$A$17,0)),"UNKNOWN"))</f>
        <v>TBM</v>
      </c>
      <c r="K808" s="38" t="str">
        <f>IF('query (10)'!G808="","",'query (10)'!G808)</f>
        <v>เสร็จสิ้น</v>
      </c>
      <c r="L808" s="38" t="str">
        <f>IF('query (10)'!G808="","MISSING",IFERROR(INDEX(Cleaning_Rules!$B$5:$B$10,MATCH(TRIM('query (10)'!G808),Cleaning_Rules!$A$5:$A$10,0)),"UNKNOWN"))</f>
        <v>COMPLETED</v>
      </c>
      <c r="M808" s="38" t="str">
        <f>IF('query (10)'!I808="","",'query (10)'!I808)</f>
        <v>Mechanical</v>
      </c>
      <c r="N808" s="38" t="str">
        <f>IF('query (10)'!O808="","",'query (10)'!O808)</f>
        <v>Inspection</v>
      </c>
      <c r="O808" s="38" t="str">
        <f>IF('query (10)'!P808="","",'query (10)'!P808)</f>
        <v>Medium</v>
      </c>
      <c r="P808" s="38" t="str">
        <f>IF('query (10)'!N808="","",'query (10)'!N808)</f>
        <v>Change Belt Wheel head According to PM 1.5 Year Cycle</v>
      </c>
      <c r="Q808" s="38" t="str">
        <f>TRIM('query (10)'!N808)</f>
        <v>Change Belt Wheel head According to PM 1.5 Year Cycle</v>
      </c>
      <c r="R808" s="38" t="str">
        <f>TRIM(UPPER('query (10)'!R808))</f>
        <v/>
      </c>
      <c r="S808" s="38" t="str">
        <f>TRIM(UPPER('query (10)'!S808))</f>
        <v/>
      </c>
      <c r="T808" s="38" t="str">
        <f>IF('query (10)'!Q808="","",TRIM(UPPER('query (10)'!Q808)))</f>
        <v/>
      </c>
      <c r="U808" s="38" t="str">
        <f>IF('query (10)'!T808="","",'query (10)'!T808)</f>
        <v/>
      </c>
      <c r="V808" s="39" t="str">
        <f>IF('query (10)'!T808="","",IFERROR(VALUE('query (10)'!T808),""))</f>
        <v/>
      </c>
      <c r="W808" s="40">
        <f>IF('query (10)'!U808="","",'query (10)'!U808)</f>
        <v>0</v>
      </c>
      <c r="X808" s="39">
        <f>IF('query (10)'!V808="","",'query (10)'!V808)</f>
        <v>540</v>
      </c>
      <c r="Y808" s="41">
        <f>IF('query (10)'!W808="","",'query (10)'!W808)</f>
        <v>46063</v>
      </c>
      <c r="Z808" s="41">
        <f>IF('query (10)'!X808="","",'query (10)'!X808)</f>
        <v>46070</v>
      </c>
      <c r="AA808" s="41">
        <f>IF('query (10)'!Y808="","",'query (10)'!Y808)</f>
        <v>46070</v>
      </c>
      <c r="AB808" s="41">
        <f>IF('query (10)'!Z808="","",'query (10)'!Z808)</f>
        <v>46610</v>
      </c>
      <c r="AC808" s="38" t="str">
        <f>IF(OR('query (10)'!AA808="",COUNTIF(Cleaning_Rules!$A$21:$A$26,TRIM('query (10)'!AA808))&gt;0),"",TRIM('query (10)'!AA808))</f>
        <v/>
      </c>
      <c r="AD808" s="38" t="str">
        <f>IF('query (10)'!AB808="","",TRIM(IFERROR(_xlfn.TEXTBEFORE('query (10)'!AB808,"("),'query (10)'!AB808)))</f>
        <v>เริ่มซ่อมงาน PM แล้ว รับผิดชอบโดย JAKKAPAT KHOTSOMBAT</v>
      </c>
      <c r="AE808" s="38" t="str">
        <f>IFERROR(LOWER(TRIM(_xlfn.TEXTBEFORE(_xlfn.TEXTAFTER('query (10)'!AB808,"("),")"))),"")</f>
        <v>jakkapat@nsk.com</v>
      </c>
      <c r="AF808" s="38" t="str">
        <f>IF('query (10)'!AD808="","",TRIM('query (10)'!AD808))</f>
        <v>จักรภัทร โคตรสมบัติ</v>
      </c>
      <c r="AG808" s="38" t="str">
        <f>IF('query (10)'!AE808="","",TRIM('query (10)'!AE808))</f>
        <v>จักรภัทร โคตรสมบัติ</v>
      </c>
      <c r="AH808" s="38" t="str">
        <f>IF('query (10)'!AF808="","",IFERROR(VALUE('query (10)'!AF808),""))</f>
        <v/>
      </c>
      <c r="AI808" s="38" t="str">
        <f>IF('query (10)'!AG808="","",TRIM('query (10)'!AG808))</f>
        <v/>
      </c>
      <c r="AJ808" s="38" t="str">
        <f>IF('query (10)'!AH808="","",IFERROR(VALUE('query (10)'!AH808),""))</f>
        <v/>
      </c>
      <c r="AK808" s="38" t="str">
        <f>IF('query (10)'!AI808="","",TRIM('query (10)'!AI808))</f>
        <v/>
      </c>
      <c r="AL808" s="42">
        <f t="shared" si="60"/>
        <v>2026</v>
      </c>
      <c r="AM808" s="42" t="str">
        <f t="shared" si="61"/>
        <v>2026-02</v>
      </c>
      <c r="AN808" s="42" t="str">
        <f t="shared" ca="1" si="62"/>
        <v/>
      </c>
      <c r="AO808" s="42" t="str">
        <f t="shared" si="63"/>
        <v>GR-737 | OUTER RING DATUM DIAMETER GRINDING MACHINE | HUB3-2 | BELT | Time-based Maintenance | Mechanical | Inspection | Medium | Change Belt Wheel head According to PM 1.5 Year Cycle | เริ่มซ่อมงาน PM แล้ว รับผิดชอบโดย JAKKAPAT KHOTSOMBAT | จักรภัทร โคตรสมบัติ</v>
      </c>
      <c r="AP808" s="42" t="str">
        <f>_xlfn.TEXTJOIN("; ",TRUE,IF(COUNTA('query (10)'!A808:AK808)&lt;=6,"NEAR_EMPTY_ROW",""),IF($K808="","MISSING_STATUS",""),IF(AND($K808="เสร็จสิ้น",$Z808=""),"DONE_NO_ACTUAL_DATE",""),IF(AND($I808="Condition-based Maintenance",$AH808=""),"CBM_NO_MEASUREMENT",""),IF(OR($X808="",$X808=0),"INVALID_PERIOD",""),IF(AND($AA808&lt;&gt;"",$AB808&lt;&gt;"",$AB808&lt;$AA808),"DATE_SEQUENCE_ERROR",""),IF(AND($AB808&lt;&gt;"",$AB808&gt;DATE(2030,12,31)),"DATE_OUTLIER",""),IF($C808="","MISSING_QRCODE",""),IF($J808="UNKNOWN","UNKNOWN_PM_TYPE",""),IF($L808="UNKNOWN","UNKNOWN_STATUS",""))</f>
        <v/>
      </c>
      <c r="AQ808" s="42" t="str">
        <f t="shared" si="64"/>
        <v>NO</v>
      </c>
    </row>
    <row r="809" spans="1:43" x14ac:dyDescent="0.3">
      <c r="A809" s="38">
        <f>IF('query (10)'!A809="","",'query (10)'!A809)</f>
        <v>964</v>
      </c>
      <c r="B809" s="38">
        <f>IF('query (10)'!B809="","",'query (10)'!B809)</f>
        <v>18262</v>
      </c>
      <c r="C809" s="38" t="str">
        <f>TRIM(UPPER('query (10)'!M809))</f>
        <v>GR-738</v>
      </c>
      <c r="D809" s="38" t="str">
        <f>TRIM(UPPER(IFERROR(_xlfn.TEXTBEFORE('query (10)'!L809,"("),'query (10)'!L809)))</f>
        <v>OUTER RING RACEWAY GRINDING MACHINE WITH DEMAGNETIZE</v>
      </c>
      <c r="E809" s="38" t="str">
        <f>IFERROR(TRIM(UPPER(_xlfn.TEXTBEFORE(_xlfn.TEXTAFTER('query (10)'!L809,"("),")"))),"")</f>
        <v/>
      </c>
      <c r="F809" s="38" t="str">
        <f>TRIM('query (10)'!K809)</f>
        <v>HUB3-2</v>
      </c>
      <c r="G809" s="38" t="str">
        <f>IF('query (10)'!J809="","",'query (10)'!J809)</f>
        <v>Dresser</v>
      </c>
      <c r="H809" s="38" t="str">
        <f>TRIM(UPPER('query (10)'!J809))</f>
        <v>DRESSER</v>
      </c>
      <c r="I809" s="38" t="str">
        <f>IF('query (10)'!F809="","",'query (10)'!F809)</f>
        <v>Time-based Maintenance</v>
      </c>
      <c r="J809" s="38" t="str">
        <f>IF('query (10)'!F809="","",IFERROR(INDEX(Cleaning_Rules!$B$14:$B$17,MATCH(TRIM('query (10)'!F809),Cleaning_Rules!$A$14:$A$17,0)),"UNKNOWN"))</f>
        <v>TBM</v>
      </c>
      <c r="K809" s="38" t="str">
        <f>IF('query (10)'!G809="","",'query (10)'!G809)</f>
        <v>เสร็จสิ้น</v>
      </c>
      <c r="L809" s="38" t="str">
        <f>IF('query (10)'!G809="","MISSING",IFERROR(INDEX(Cleaning_Rules!$B$5:$B$10,MATCH(TRIM('query (10)'!G809),Cleaning_Rules!$A$5:$A$10,0)),"UNKNOWN"))</f>
        <v>COMPLETED</v>
      </c>
      <c r="M809" s="38" t="str">
        <f>IF('query (10)'!I809="","",'query (10)'!I809)</f>
        <v>Mechanical</v>
      </c>
      <c r="N809" s="38" t="str">
        <f>IF('query (10)'!O809="","",'query (10)'!O809)</f>
        <v>Part Change</v>
      </c>
      <c r="O809" s="38" t="str">
        <f>IF('query (10)'!P809="","",'query (10)'!P809)</f>
        <v>Medium</v>
      </c>
      <c r="P809" s="38" t="str">
        <f>IF('query (10)'!N809="","",'query (10)'!N809)</f>
        <v>Repair table dresser up/down According To PM 5 Year Cycle</v>
      </c>
      <c r="Q809" s="38" t="str">
        <f>TRIM('query (10)'!N809)</f>
        <v>Repair table dresser up/down According To PM 5 Year Cycle</v>
      </c>
      <c r="R809" s="38" t="str">
        <f>TRIM(UPPER('query (10)'!R809))</f>
        <v/>
      </c>
      <c r="S809" s="38" t="str">
        <f>TRIM(UPPER('query (10)'!S809))</f>
        <v/>
      </c>
      <c r="T809" s="38" t="str">
        <f>IF('query (10)'!Q809="","",TRIM(UPPER('query (10)'!Q809)))</f>
        <v/>
      </c>
      <c r="U809" s="38" t="str">
        <f>IF('query (10)'!T809="","",'query (10)'!T809)</f>
        <v/>
      </c>
      <c r="V809" s="39" t="str">
        <f>IF('query (10)'!T809="","",IFERROR(VALUE('query (10)'!T809),""))</f>
        <v/>
      </c>
      <c r="W809" s="40">
        <f>IF('query (10)'!U809="","",'query (10)'!U809)</f>
        <v>0</v>
      </c>
      <c r="X809" s="39">
        <f>IF('query (10)'!V809="","",'query (10)'!V809)</f>
        <v>1826</v>
      </c>
      <c r="Y809" s="41">
        <f>IF('query (10)'!W809="","",'query (10)'!W809)</f>
        <v>46063</v>
      </c>
      <c r="Z809" s="41">
        <f>IF('query (10)'!X809="","",'query (10)'!X809)</f>
        <v>46100</v>
      </c>
      <c r="AA809" s="41">
        <f>IF('query (10)'!Y809="","",'query (10)'!Y809)</f>
        <v>46100</v>
      </c>
      <c r="AB809" s="41">
        <f>IF('query (10)'!Z809="","",'query (10)'!Z809)</f>
        <v>47926</v>
      </c>
      <c r="AC809" s="38" t="str">
        <f>IF(OR('query (10)'!AA809="",COUNTIF(Cleaning_Rules!$A$21:$A$26,TRIM('query (10)'!AA809))&gt;0),"",TRIM('query (10)'!AA809))</f>
        <v/>
      </c>
      <c r="AD809" s="38" t="str">
        <f>IF('query (10)'!AB809="","",TRIM(IFERROR(_xlfn.TEXTBEFORE('query (10)'!AB809,"("),'query (10)'!AB809)))</f>
        <v>เริ่มซ่อมงาน PM แล้ว รับผิดชอบโดย JAKKAPAT KHOTSOMBAT</v>
      </c>
      <c r="AE809" s="38" t="str">
        <f>IFERROR(LOWER(TRIM(_xlfn.TEXTBEFORE(_xlfn.TEXTAFTER('query (10)'!AB809,"("),")"))),"")</f>
        <v>jakkapat@nsk.com</v>
      </c>
      <c r="AF809" s="38" t="str">
        <f>IF('query (10)'!AD809="","",TRIM('query (10)'!AD809))</f>
        <v>จักรภัทร โคตรสมบัติ</v>
      </c>
      <c r="AG809" s="38" t="str">
        <f>IF('query (10)'!AE809="","",TRIM('query (10)'!AE809))</f>
        <v>คุณานนต์ ปารวัณวงศ์</v>
      </c>
      <c r="AH809" s="38" t="str">
        <f>IF('query (10)'!AF809="","",IFERROR(VALUE('query (10)'!AF809),""))</f>
        <v/>
      </c>
      <c r="AI809" s="38" t="str">
        <f>IF('query (10)'!AG809="","",TRIM('query (10)'!AG809))</f>
        <v/>
      </c>
      <c r="AJ809" s="38" t="str">
        <f>IF('query (10)'!AH809="","",IFERROR(VALUE('query (10)'!AH809),""))</f>
        <v/>
      </c>
      <c r="AK809" s="38" t="str">
        <f>IF('query (10)'!AI809="","",TRIM('query (10)'!AI809))</f>
        <v/>
      </c>
      <c r="AL809" s="42">
        <f t="shared" si="60"/>
        <v>2026</v>
      </c>
      <c r="AM809" s="42" t="str">
        <f t="shared" si="61"/>
        <v>2026-02</v>
      </c>
      <c r="AN809" s="42" t="str">
        <f t="shared" ca="1" si="62"/>
        <v/>
      </c>
      <c r="AO809" s="42" t="str">
        <f t="shared" si="63"/>
        <v>GR-738 | OUTER RING RACEWAY GRINDING MACHINE WITH DEMAGNETIZE | HUB3-2 | DRESSER | Time-based Maintenance | Mechanical | Part Change | Medium | Repair table dresser up/down According To PM 5 Year Cycle | เริ่มซ่อมงาน PM แล้ว รับผิดชอบโดย JAKKAPAT KHOTSOMBAT | คุณานนต์ ปารวัณวงศ์</v>
      </c>
      <c r="AP809" s="42" t="str">
        <f>_xlfn.TEXTJOIN("; ",TRUE,IF(COUNTA('query (10)'!A809:AK809)&lt;=6,"NEAR_EMPTY_ROW",""),IF($K809="","MISSING_STATUS",""),IF(AND($K809="เสร็จสิ้น",$Z809=""),"DONE_NO_ACTUAL_DATE",""),IF(AND($I809="Condition-based Maintenance",$AH809=""),"CBM_NO_MEASUREMENT",""),IF(OR($X809="",$X809=0),"INVALID_PERIOD",""),IF(AND($AA809&lt;&gt;"",$AB809&lt;&gt;"",$AB809&lt;$AA809),"DATE_SEQUENCE_ERROR",""),IF(AND($AB809&lt;&gt;"",$AB809&gt;DATE(2030,12,31)),"DATE_OUTLIER",""),IF($C809="","MISSING_QRCODE",""),IF($J809="UNKNOWN","UNKNOWN_PM_TYPE",""),IF($L809="UNKNOWN","UNKNOWN_STATUS",""))</f>
        <v>DATE_OUTLIER</v>
      </c>
      <c r="AQ809" s="42" t="str">
        <f t="shared" si="64"/>
        <v>NO</v>
      </c>
    </row>
    <row r="810" spans="1:43" x14ac:dyDescent="0.3">
      <c r="A810" s="38">
        <f>IF('query (10)'!A810="","",'query (10)'!A810)</f>
        <v>965</v>
      </c>
      <c r="B810" s="38">
        <f>IF('query (10)'!B810="","",'query (10)'!B810)</f>
        <v>18263</v>
      </c>
      <c r="C810" s="38" t="str">
        <f>TRIM(UPPER('query (10)'!M810))</f>
        <v>GR-738</v>
      </c>
      <c r="D810" s="38" t="str">
        <f>TRIM(UPPER(IFERROR(_xlfn.TEXTBEFORE('query (10)'!L810,"("),'query (10)'!L810)))</f>
        <v>OUTER RING RACEWAY GRINDING MACHINE WITH DEMAGNETIZE</v>
      </c>
      <c r="E810" s="38" t="str">
        <f>IFERROR(TRIM(UPPER(_xlfn.TEXTBEFORE(_xlfn.TEXTAFTER('query (10)'!L810,"("),")"))),"")</f>
        <v/>
      </c>
      <c r="F810" s="38" t="str">
        <f>TRIM('query (10)'!K810)</f>
        <v>HUB3-2</v>
      </c>
      <c r="G810" s="38" t="str">
        <f>IF('query (10)'!J810="","",'query (10)'!J810)</f>
        <v>Dresser</v>
      </c>
      <c r="H810" s="38" t="str">
        <f>TRIM(UPPER('query (10)'!J810))</f>
        <v>DRESSER</v>
      </c>
      <c r="I810" s="38" t="str">
        <f>IF('query (10)'!F810="","",'query (10)'!F810)</f>
        <v>Time-based Maintenance</v>
      </c>
      <c r="J810" s="38" t="str">
        <f>IF('query (10)'!F810="","",IFERROR(INDEX(Cleaning_Rules!$B$14:$B$17,MATCH(TRIM('query (10)'!F810),Cleaning_Rules!$A$14:$A$17,0)),"UNKNOWN"))</f>
        <v>TBM</v>
      </c>
      <c r="K810" s="38" t="str">
        <f>IF('query (10)'!G810="","",'query (10)'!G810)</f>
        <v>กำลังดำเนินการ</v>
      </c>
      <c r="L810" s="38" t="str">
        <f>IF('query (10)'!G810="","MISSING",IFERROR(INDEX(Cleaning_Rules!$B$5:$B$10,MATCH(TRIM('query (10)'!G810),Cleaning_Rules!$A$5:$A$10,0)),"UNKNOWN"))</f>
        <v>IN_PROGRESS</v>
      </c>
      <c r="M810" s="38" t="str">
        <f>IF('query (10)'!I810="","",'query (10)'!I810)</f>
        <v>Mechanical</v>
      </c>
      <c r="N810" s="38" t="str">
        <f>IF('query (10)'!O810="","",'query (10)'!O810)</f>
        <v>Part Change</v>
      </c>
      <c r="O810" s="38" t="str">
        <f>IF('query (10)'!P810="","",'query (10)'!P810)</f>
        <v>Medium</v>
      </c>
      <c r="P810" s="38" t="str">
        <f>IF('query (10)'!N810="","",'query (10)'!N810)</f>
        <v xml:space="preserve">Change Belt Dresser According To PM 1 Year Cycle </v>
      </c>
      <c r="Q810" s="38" t="str">
        <f>TRIM('query (10)'!N810)</f>
        <v>Change Belt Dresser According To PM 1 Year Cycle</v>
      </c>
      <c r="R810" s="38" t="str">
        <f>TRIM(UPPER('query (10)'!R810))</f>
        <v/>
      </c>
      <c r="S810" s="38" t="str">
        <f>TRIM(UPPER('query (10)'!S810))</f>
        <v/>
      </c>
      <c r="T810" s="38" t="str">
        <f>IF('query (10)'!Q810="","",TRIM(UPPER('query (10)'!Q810)))</f>
        <v/>
      </c>
      <c r="U810" s="38" t="str">
        <f>IF('query (10)'!T810="","",'query (10)'!T810)</f>
        <v/>
      </c>
      <c r="V810" s="39" t="str">
        <f>IF('query (10)'!T810="","",IFERROR(VALUE('query (10)'!T810),""))</f>
        <v/>
      </c>
      <c r="W810" s="40">
        <f>IF('query (10)'!U810="","",'query (10)'!U810)</f>
        <v>0</v>
      </c>
      <c r="X810" s="39">
        <f>IF('query (10)'!V810="","",'query (10)'!V810)</f>
        <v>365</v>
      </c>
      <c r="Y810" s="41">
        <f>IF('query (10)'!W810="","",'query (10)'!W810)</f>
        <v>46063</v>
      </c>
      <c r="Z810" s="41" t="str">
        <f>IF('query (10)'!X810="","",'query (10)'!X810)</f>
        <v/>
      </c>
      <c r="AA810" s="41">
        <f>IF('query (10)'!Y810="","",'query (10)'!Y810)</f>
        <v>46063</v>
      </c>
      <c r="AB810" s="41">
        <f>IF('query (10)'!Z810="","",'query (10)'!Z810)</f>
        <v>46428</v>
      </c>
      <c r="AC810" s="38" t="str">
        <f>IF(OR('query (10)'!AA810="",COUNTIF(Cleaning_Rules!$A$21:$A$26,TRIM('query (10)'!AA810))&gt;0),"",TRIM('query (10)'!AA810))</f>
        <v/>
      </c>
      <c r="AD810" s="38" t="str">
        <f>IF('query (10)'!AB810="","",TRIM(IFERROR(_xlfn.TEXTBEFORE('query (10)'!AB810,"("),'query (10)'!AB810)))</f>
        <v>เริ่มซ่อมงาน PM แล้ว รับผิดชอบโดย JAKKAPAT KHOTSOMBAT</v>
      </c>
      <c r="AE810" s="38" t="str">
        <f>IFERROR(LOWER(TRIM(_xlfn.TEXTBEFORE(_xlfn.TEXTAFTER('query (10)'!AB810,"("),")"))),"")</f>
        <v>jakkapat@nsk.com</v>
      </c>
      <c r="AF810" s="38" t="str">
        <f>IF('query (10)'!AD810="","",TRIM('query (10)'!AD810))</f>
        <v>จักรภัทร โคตรสมบัติ</v>
      </c>
      <c r="AG810" s="38" t="str">
        <f>IF('query (10)'!AE810="","",TRIM('query (10)'!AE810))</f>
        <v>ภูชิต กุลเสรี</v>
      </c>
      <c r="AH810" s="38" t="str">
        <f>IF('query (10)'!AF810="","",IFERROR(VALUE('query (10)'!AF810),""))</f>
        <v/>
      </c>
      <c r="AI810" s="38" t="str">
        <f>IF('query (10)'!AG810="","",TRIM('query (10)'!AG810))</f>
        <v/>
      </c>
      <c r="AJ810" s="38" t="str">
        <f>IF('query (10)'!AH810="","",IFERROR(VALUE('query (10)'!AH810),""))</f>
        <v/>
      </c>
      <c r="AK810" s="38" t="str">
        <f>IF('query (10)'!AI810="","",TRIM('query (10)'!AI810))</f>
        <v/>
      </c>
      <c r="AL810" s="42">
        <f t="shared" si="60"/>
        <v>2026</v>
      </c>
      <c r="AM810" s="42" t="str">
        <f t="shared" si="61"/>
        <v>2026-02</v>
      </c>
      <c r="AN810" s="42" t="str">
        <f t="shared" ca="1" si="62"/>
        <v>ON_SCHEDULE</v>
      </c>
      <c r="AO810" s="42" t="str">
        <f t="shared" si="63"/>
        <v>GR-738 | OUTER RING RACEWAY GRINDING MACHINE WITH DEMAGNETIZE | HUB3-2 | DRESSER | Time-based Maintenance | Mechanical | Part Change | Medium | Change Belt Dresser According To PM 1 Year Cycle | เริ่มซ่อมงาน PM แล้ว รับผิดชอบโดย JAKKAPAT KHOTSOMBAT | ภูชิต กุลเสรี</v>
      </c>
      <c r="AP810" s="42" t="str">
        <f>_xlfn.TEXTJOIN("; ",TRUE,IF(COUNTA('query (10)'!A810:AK810)&lt;=6,"NEAR_EMPTY_ROW",""),IF($K810="","MISSING_STATUS",""),IF(AND($K810="เสร็จสิ้น",$Z810=""),"DONE_NO_ACTUAL_DATE",""),IF(AND($I810="Condition-based Maintenance",$AH810=""),"CBM_NO_MEASUREMENT",""),IF(OR($X810="",$X810=0),"INVALID_PERIOD",""),IF(AND($AA810&lt;&gt;"",$AB810&lt;&gt;"",$AB810&lt;$AA810),"DATE_SEQUENCE_ERROR",""),IF(AND($AB810&lt;&gt;"",$AB810&gt;DATE(2030,12,31)),"DATE_OUTLIER",""),IF($C810="","MISSING_QRCODE",""),IF($J810="UNKNOWN","UNKNOWN_PM_TYPE",""),IF($L810="UNKNOWN","UNKNOWN_STATUS",""))</f>
        <v/>
      </c>
      <c r="AQ810" s="42" t="str">
        <f t="shared" si="64"/>
        <v>NO</v>
      </c>
    </row>
    <row r="811" spans="1:43" x14ac:dyDescent="0.3">
      <c r="A811" s="38">
        <f>IF('query (10)'!A811="","",'query (10)'!A811)</f>
        <v>966</v>
      </c>
      <c r="B811" s="38">
        <f>IF('query (10)'!B811="","",'query (10)'!B811)</f>
        <v>18264</v>
      </c>
      <c r="C811" s="38" t="str">
        <f>TRIM(UPPER('query (10)'!M811))</f>
        <v>WA-734</v>
      </c>
      <c r="D811" s="38" t="str">
        <f>TRIM(UPPER(IFERROR(_xlfn.TEXTBEFORE('query (10)'!L811,"("),'query (10)'!L811)))</f>
        <v>SPINDLE WASHING EQUIPMENT</v>
      </c>
      <c r="E811" s="38" t="str">
        <f>IFERROR(TRIM(UPPER(_xlfn.TEXTBEFORE(_xlfn.TEXTAFTER('query (10)'!L811,"("),")"))),"")</f>
        <v/>
      </c>
      <c r="F811" s="38" t="str">
        <f>TRIM('query (10)'!K811)</f>
        <v>HUB3-2</v>
      </c>
      <c r="G811" s="38" t="str">
        <f>IF('query (10)'!J811="","",'query (10)'!J811)</f>
        <v>Belt</v>
      </c>
      <c r="H811" s="38" t="str">
        <f>TRIM(UPPER('query (10)'!J811))</f>
        <v>BELT</v>
      </c>
      <c r="I811" s="38" t="str">
        <f>IF('query (10)'!F811="","",'query (10)'!F811)</f>
        <v>Time-based Maintenance</v>
      </c>
      <c r="J811" s="38" t="str">
        <f>IF('query (10)'!F811="","",IFERROR(INDEX(Cleaning_Rules!$B$14:$B$17,MATCH(TRIM('query (10)'!F811),Cleaning_Rules!$A$14:$A$17,0)),"UNKNOWN"))</f>
        <v>TBM</v>
      </c>
      <c r="K811" s="38" t="str">
        <f>IF('query (10)'!G811="","",'query (10)'!G811)</f>
        <v>เสร็จสิ้น</v>
      </c>
      <c r="L811" s="38" t="str">
        <f>IF('query (10)'!G811="","MISSING",IFERROR(INDEX(Cleaning_Rules!$B$5:$B$10,MATCH(TRIM('query (10)'!G811),Cleaning_Rules!$A$5:$A$10,0)),"UNKNOWN"))</f>
        <v>COMPLETED</v>
      </c>
      <c r="M811" s="38" t="str">
        <f>IF('query (10)'!I811="","",'query (10)'!I811)</f>
        <v>Mechanical</v>
      </c>
      <c r="N811" s="38" t="str">
        <f>IF('query (10)'!O811="","",'query (10)'!O811)</f>
        <v>Part Change</v>
      </c>
      <c r="O811" s="38" t="str">
        <f>IF('query (10)'!P811="","",'query (10)'!P811)</f>
        <v>Medium</v>
      </c>
      <c r="P811" s="38" t="str">
        <f>IF('query (10)'!N811="","",'query (10)'!N811)</f>
        <v>Change Belt Drive Rotation Head According To 1 Year Cycle</v>
      </c>
      <c r="Q811" s="38" t="str">
        <f>TRIM('query (10)'!N811)</f>
        <v>Change Belt Drive Rotation Head According To 1 Year Cycle</v>
      </c>
      <c r="R811" s="38" t="str">
        <f>TRIM(UPPER('query (10)'!R811))</f>
        <v/>
      </c>
      <c r="S811" s="38" t="str">
        <f>TRIM(UPPER('query (10)'!S811))</f>
        <v/>
      </c>
      <c r="T811" s="38" t="str">
        <f>IF('query (10)'!Q811="","",TRIM(UPPER('query (10)'!Q811)))</f>
        <v/>
      </c>
      <c r="U811" s="38" t="str">
        <f>IF('query (10)'!T811="","",'query (10)'!T811)</f>
        <v/>
      </c>
      <c r="V811" s="39" t="str">
        <f>IF('query (10)'!T811="","",IFERROR(VALUE('query (10)'!T811),""))</f>
        <v/>
      </c>
      <c r="W811" s="40">
        <f>IF('query (10)'!U811="","",'query (10)'!U811)</f>
        <v>0</v>
      </c>
      <c r="X811" s="39">
        <f>IF('query (10)'!V811="","",'query (10)'!V811)</f>
        <v>365</v>
      </c>
      <c r="Y811" s="41">
        <f>IF('query (10)'!W811="","",'query (10)'!W811)</f>
        <v>46063</v>
      </c>
      <c r="Z811" s="41">
        <f>IF('query (10)'!X811="","",'query (10)'!X811)</f>
        <v>46069</v>
      </c>
      <c r="AA811" s="41">
        <f>IF('query (10)'!Y811="","",'query (10)'!Y811)</f>
        <v>46069</v>
      </c>
      <c r="AB811" s="41">
        <f>IF('query (10)'!Z811="","",'query (10)'!Z811)</f>
        <v>46434</v>
      </c>
      <c r="AC811" s="38" t="str">
        <f>IF(OR('query (10)'!AA811="",COUNTIF(Cleaning_Rules!$A$21:$A$26,TRIM('query (10)'!AA811))&gt;0),"",TRIM('query (10)'!AA811))</f>
        <v/>
      </c>
      <c r="AD811" s="38" t="str">
        <f>IF('query (10)'!AB811="","",TRIM(IFERROR(_xlfn.TEXTBEFORE('query (10)'!AB811,"("),'query (10)'!AB811)))</f>
        <v>เริ่มซ่อมงาน PM แล้ว รับผิดชอบโดย PAHLA SEEDANG</v>
      </c>
      <c r="AE811" s="38" t="str">
        <f>IFERROR(LOWER(TRIM(_xlfn.TEXTBEFORE(_xlfn.TEXTAFTER('query (10)'!AB811,"("),")"))),"")</f>
        <v>pahla@nsk.com</v>
      </c>
      <c r="AF811" s="38" t="str">
        <f>IF('query (10)'!AD811="","",TRIM('query (10)'!AD811))</f>
        <v>จักรภัทร โคตรสมบัติ</v>
      </c>
      <c r="AG811" s="38" t="str">
        <f>IF('query (10)'!AE811="","",TRIM('query (10)'!AE811))</f>
        <v>ผะหลา สีแดง</v>
      </c>
      <c r="AH811" s="38" t="str">
        <f>IF('query (10)'!AF811="","",IFERROR(VALUE('query (10)'!AF811),""))</f>
        <v/>
      </c>
      <c r="AI811" s="38" t="str">
        <f>IF('query (10)'!AG811="","",TRIM('query (10)'!AG811))</f>
        <v/>
      </c>
      <c r="AJ811" s="38" t="str">
        <f>IF('query (10)'!AH811="","",IFERROR(VALUE('query (10)'!AH811),""))</f>
        <v/>
      </c>
      <c r="AK811" s="38" t="str">
        <f>IF('query (10)'!AI811="","",TRIM('query (10)'!AI811))</f>
        <v/>
      </c>
      <c r="AL811" s="42">
        <f t="shared" si="60"/>
        <v>2026</v>
      </c>
      <c r="AM811" s="42" t="str">
        <f t="shared" si="61"/>
        <v>2026-02</v>
      </c>
      <c r="AN811" s="42" t="str">
        <f t="shared" ca="1" si="62"/>
        <v/>
      </c>
      <c r="AO811" s="42" t="str">
        <f t="shared" si="63"/>
        <v>WA-734 | SPINDLE WASHING EQUIPMENT | HUB3-2 | BELT | Time-based Maintenance | Mechanical | Part Change | Medium | Change Belt Drive Rotation Head According To 1 Year Cycle | เริ่มซ่อมงาน PM แล้ว รับผิดชอบโดย PAHLA SEEDANG | ผะหลา สีแดง</v>
      </c>
      <c r="AP811" s="42" t="str">
        <f>_xlfn.TEXTJOIN("; ",TRUE,IF(COUNTA('query (10)'!A811:AK811)&lt;=6,"NEAR_EMPTY_ROW",""),IF($K811="","MISSING_STATUS",""),IF(AND($K811="เสร็จสิ้น",$Z811=""),"DONE_NO_ACTUAL_DATE",""),IF(AND($I811="Condition-based Maintenance",$AH811=""),"CBM_NO_MEASUREMENT",""),IF(OR($X811="",$X811=0),"INVALID_PERIOD",""),IF(AND($AA811&lt;&gt;"",$AB811&lt;&gt;"",$AB811&lt;$AA811),"DATE_SEQUENCE_ERROR",""),IF(AND($AB811&lt;&gt;"",$AB811&gt;DATE(2030,12,31)),"DATE_OUTLIER",""),IF($C811="","MISSING_QRCODE",""),IF($J811="UNKNOWN","UNKNOWN_PM_TYPE",""),IF($L811="UNKNOWN","UNKNOWN_STATUS",""))</f>
        <v/>
      </c>
      <c r="AQ811" s="42" t="str">
        <f t="shared" si="64"/>
        <v>NO</v>
      </c>
    </row>
    <row r="812" spans="1:43" x14ac:dyDescent="0.3">
      <c r="A812" s="38">
        <f>IF('query (10)'!A812="","",'query (10)'!A812)</f>
        <v>967</v>
      </c>
      <c r="B812" s="38">
        <f>IF('query (10)'!B812="","",'query (10)'!B812)</f>
        <v>18265</v>
      </c>
      <c r="C812" s="38" t="str">
        <f>TRIM(UPPER('query (10)'!M812))</f>
        <v>GR-737</v>
      </c>
      <c r="D812" s="38" t="str">
        <f>TRIM(UPPER(IFERROR(_xlfn.TEXTBEFORE('query (10)'!L812,"("),'query (10)'!L812)))</f>
        <v>OUTER RING DATUM DIAMETER GRINDING MACHINE</v>
      </c>
      <c r="E812" s="38" t="str">
        <f>IFERROR(TRIM(UPPER(_xlfn.TEXTBEFORE(_xlfn.TEXTAFTER('query (10)'!L812,"("),")"))),"")</f>
        <v/>
      </c>
      <c r="F812" s="38" t="str">
        <f>TRIM('query (10)'!K812)</f>
        <v>HUB3-2</v>
      </c>
      <c r="G812" s="38" t="str">
        <f>IF('query (10)'!J812="","",'query (10)'!J812)</f>
        <v>Belt</v>
      </c>
      <c r="H812" s="38" t="str">
        <f>TRIM(UPPER('query (10)'!J812))</f>
        <v>BELT</v>
      </c>
      <c r="I812" s="38" t="str">
        <f>IF('query (10)'!F812="","",'query (10)'!F812)</f>
        <v>Time-based Maintenance</v>
      </c>
      <c r="J812" s="38" t="str">
        <f>IF('query (10)'!F812="","",IFERROR(INDEX(Cleaning_Rules!$B$14:$B$17,MATCH(TRIM('query (10)'!F812),Cleaning_Rules!$A$14:$A$17,0)),"UNKNOWN"))</f>
        <v>TBM</v>
      </c>
      <c r="K812" s="38" t="str">
        <f>IF('query (10)'!G812="","",'query (10)'!G812)</f>
        <v>เสร็จสิ้น</v>
      </c>
      <c r="L812" s="38" t="str">
        <f>IF('query (10)'!G812="","MISSING",IFERROR(INDEX(Cleaning_Rules!$B$5:$B$10,MATCH(TRIM('query (10)'!G812),Cleaning_Rules!$A$5:$A$10,0)),"UNKNOWN"))</f>
        <v>COMPLETED</v>
      </c>
      <c r="M812" s="38" t="str">
        <f>IF('query (10)'!I812="","",'query (10)'!I812)</f>
        <v>Mechanical</v>
      </c>
      <c r="N812" s="38" t="str">
        <f>IF('query (10)'!O812="","",'query (10)'!O812)</f>
        <v>Part Change</v>
      </c>
      <c r="O812" s="38" t="str">
        <f>IF('query (10)'!P812="","",'query (10)'!P812)</f>
        <v>Medium</v>
      </c>
      <c r="P812" s="38" t="str">
        <f>IF('query (10)'!N812="","",'query (10)'!N812)</f>
        <v>Change Belt Drive Rotation Head According To 1 Year Cycle</v>
      </c>
      <c r="Q812" s="38" t="str">
        <f>TRIM('query (10)'!N812)</f>
        <v>Change Belt Drive Rotation Head According To 1 Year Cycle</v>
      </c>
      <c r="R812" s="38" t="str">
        <f>TRIM(UPPER('query (10)'!R812))</f>
        <v/>
      </c>
      <c r="S812" s="38" t="str">
        <f>TRIM(UPPER('query (10)'!S812))</f>
        <v/>
      </c>
      <c r="T812" s="38" t="str">
        <f>IF('query (10)'!Q812="","",TRIM(UPPER('query (10)'!Q812)))</f>
        <v/>
      </c>
      <c r="U812" s="38" t="str">
        <f>IF('query (10)'!T812="","",'query (10)'!T812)</f>
        <v/>
      </c>
      <c r="V812" s="39" t="str">
        <f>IF('query (10)'!T812="","",IFERROR(VALUE('query (10)'!T812),""))</f>
        <v/>
      </c>
      <c r="W812" s="40">
        <f>IF('query (10)'!U812="","",'query (10)'!U812)</f>
        <v>0</v>
      </c>
      <c r="X812" s="39">
        <f>IF('query (10)'!V812="","",'query (10)'!V812)</f>
        <v>365</v>
      </c>
      <c r="Y812" s="41">
        <f>IF('query (10)'!W812="","",'query (10)'!W812)</f>
        <v>46063</v>
      </c>
      <c r="Z812" s="41">
        <f>IF('query (10)'!X812="","",'query (10)'!X812)</f>
        <v>46070</v>
      </c>
      <c r="AA812" s="41">
        <f>IF('query (10)'!Y812="","",'query (10)'!Y812)</f>
        <v>46070</v>
      </c>
      <c r="AB812" s="41">
        <f>IF('query (10)'!Z812="","",'query (10)'!Z812)</f>
        <v>46435</v>
      </c>
      <c r="AC812" s="38" t="str">
        <f>IF(OR('query (10)'!AA812="",COUNTIF(Cleaning_Rules!$A$21:$A$26,TRIM('query (10)'!AA812))&gt;0),"",TRIM('query (10)'!AA812))</f>
        <v/>
      </c>
      <c r="AD812" s="38" t="str">
        <f>IF('query (10)'!AB812="","",TRIM(IFERROR(_xlfn.TEXTBEFORE('query (10)'!AB812,"("),'query (10)'!AB812)))</f>
        <v>เริ่มซ่อมงาน PM แล้ว รับผิดชอบโดย JAKKAPAT KHOTSOMBAT</v>
      </c>
      <c r="AE812" s="38" t="str">
        <f>IFERROR(LOWER(TRIM(_xlfn.TEXTBEFORE(_xlfn.TEXTAFTER('query (10)'!AB812,"("),")"))),"")</f>
        <v>jakkapat@nsk.com</v>
      </c>
      <c r="AF812" s="38" t="str">
        <f>IF('query (10)'!AD812="","",TRIM('query (10)'!AD812))</f>
        <v>จักรภัทร โคตรสมบัติ</v>
      </c>
      <c r="AG812" s="38" t="str">
        <f>IF('query (10)'!AE812="","",TRIM('query (10)'!AE812))</f>
        <v>จักรภัทร โคตรสมบัติ</v>
      </c>
      <c r="AH812" s="38" t="str">
        <f>IF('query (10)'!AF812="","",IFERROR(VALUE('query (10)'!AF812),""))</f>
        <v/>
      </c>
      <c r="AI812" s="38" t="str">
        <f>IF('query (10)'!AG812="","",TRIM('query (10)'!AG812))</f>
        <v/>
      </c>
      <c r="AJ812" s="38" t="str">
        <f>IF('query (10)'!AH812="","",IFERROR(VALUE('query (10)'!AH812),""))</f>
        <v/>
      </c>
      <c r="AK812" s="38" t="str">
        <f>IF('query (10)'!AI812="","",TRIM('query (10)'!AI812))</f>
        <v/>
      </c>
      <c r="AL812" s="42">
        <f t="shared" si="60"/>
        <v>2026</v>
      </c>
      <c r="AM812" s="42" t="str">
        <f t="shared" si="61"/>
        <v>2026-02</v>
      </c>
      <c r="AN812" s="42" t="str">
        <f t="shared" ca="1" si="62"/>
        <v/>
      </c>
      <c r="AO812" s="42" t="str">
        <f t="shared" si="63"/>
        <v>GR-737 | OUTER RING DATUM DIAMETER GRINDING MACHINE | HUB3-2 | BELT | Time-based Maintenance | Mechanical | Part Change | Medium | Change Belt Drive Rotation Head According To 1 Year Cycle | เริ่มซ่อมงาน PM แล้ว รับผิดชอบโดย JAKKAPAT KHOTSOMBAT | จักรภัทร โคตรสมบัติ</v>
      </c>
      <c r="AP812" s="42" t="str">
        <f>_xlfn.TEXTJOIN("; ",TRUE,IF(COUNTA('query (10)'!A812:AK812)&lt;=6,"NEAR_EMPTY_ROW",""),IF($K812="","MISSING_STATUS",""),IF(AND($K812="เสร็จสิ้น",$Z812=""),"DONE_NO_ACTUAL_DATE",""),IF(AND($I812="Condition-based Maintenance",$AH812=""),"CBM_NO_MEASUREMENT",""),IF(OR($X812="",$X812=0),"INVALID_PERIOD",""),IF(AND($AA812&lt;&gt;"",$AB812&lt;&gt;"",$AB812&lt;$AA812),"DATE_SEQUENCE_ERROR",""),IF(AND($AB812&lt;&gt;"",$AB812&gt;DATE(2030,12,31)),"DATE_OUTLIER",""),IF($C812="","MISSING_QRCODE",""),IF($J812="UNKNOWN","UNKNOWN_PM_TYPE",""),IF($L812="UNKNOWN","UNKNOWN_STATUS",""))</f>
        <v/>
      </c>
      <c r="AQ812" s="42" t="str">
        <f t="shared" si="64"/>
        <v>NO</v>
      </c>
    </row>
    <row r="813" spans="1:43" x14ac:dyDescent="0.3">
      <c r="A813" s="38">
        <f>IF('query (10)'!A813="","",'query (10)'!A813)</f>
        <v>968</v>
      </c>
      <c r="B813" s="38">
        <f>IF('query (10)'!B813="","",'query (10)'!B813)</f>
        <v>18266</v>
      </c>
      <c r="C813" s="38" t="str">
        <f>TRIM(UPPER('query (10)'!M813))</f>
        <v>GR-1023</v>
      </c>
      <c r="D813" s="38" t="str">
        <f>TRIM(UPPER(IFERROR(_xlfn.TEXTBEFORE('query (10)'!L813,"("),'query (10)'!L813)))</f>
        <v>SHAFT OUTSIDE GRINDING WITH DEMAGNETIZE MACHINE</v>
      </c>
      <c r="E813" s="38" t="str">
        <f>IFERROR(TRIM(UPPER(_xlfn.TEXTBEFORE(_xlfn.TEXTAFTER('query (10)'!L813,"("),")"))),"")</f>
        <v/>
      </c>
      <c r="F813" s="38" t="str">
        <f>TRIM('query (10)'!K813)</f>
        <v>HUB2.5</v>
      </c>
      <c r="G813" s="38" t="str">
        <f>IF('query (10)'!J813="","",'query (10)'!J813)</f>
        <v>Belt</v>
      </c>
      <c r="H813" s="38" t="str">
        <f>TRIM(UPPER('query (10)'!J813))</f>
        <v>BELT</v>
      </c>
      <c r="I813" s="38" t="str">
        <f>IF('query (10)'!F813="","",'query (10)'!F813)</f>
        <v>Time-based Maintenance</v>
      </c>
      <c r="J813" s="38" t="str">
        <f>IF('query (10)'!F813="","",IFERROR(INDEX(Cleaning_Rules!$B$14:$B$17,MATCH(TRIM('query (10)'!F813),Cleaning_Rules!$A$14:$A$17,0)),"UNKNOWN"))</f>
        <v>TBM</v>
      </c>
      <c r="K813" s="38" t="str">
        <f>IF('query (10)'!G813="","",'query (10)'!G813)</f>
        <v>เสร็จสิ้น</v>
      </c>
      <c r="L813" s="38" t="str">
        <f>IF('query (10)'!G813="","MISSING",IFERROR(INDEX(Cleaning_Rules!$B$5:$B$10,MATCH(TRIM('query (10)'!G813),Cleaning_Rules!$A$5:$A$10,0)),"UNKNOWN"))</f>
        <v>COMPLETED</v>
      </c>
      <c r="M813" s="38" t="str">
        <f>IF('query (10)'!I813="","",'query (10)'!I813)</f>
        <v>Mechanical</v>
      </c>
      <c r="N813" s="38" t="str">
        <f>IF('query (10)'!O813="","",'query (10)'!O813)</f>
        <v>Part Change</v>
      </c>
      <c r="O813" s="38" t="str">
        <f>IF('query (10)'!P813="","",'query (10)'!P813)</f>
        <v>Medium</v>
      </c>
      <c r="P813" s="38" t="str">
        <f>IF('query (10)'!N813="","",'query (10)'!N813)</f>
        <v>Change Belt Wheel Head According To PM 1 Year Cycle</v>
      </c>
      <c r="Q813" s="38" t="str">
        <f>TRIM('query (10)'!N813)</f>
        <v>Change Belt Wheel Head According To PM 1 Year Cycle</v>
      </c>
      <c r="R813" s="38" t="str">
        <f>TRIM(UPPER('query (10)'!R813))</f>
        <v/>
      </c>
      <c r="S813" s="38" t="str">
        <f>TRIM(UPPER('query (10)'!S813))</f>
        <v/>
      </c>
      <c r="T813" s="38" t="str">
        <f>IF('query (10)'!Q813="","",TRIM(UPPER('query (10)'!Q813)))</f>
        <v/>
      </c>
      <c r="U813" s="38" t="str">
        <f>IF('query (10)'!T813="","",'query (10)'!T813)</f>
        <v/>
      </c>
      <c r="V813" s="39" t="str">
        <f>IF('query (10)'!T813="","",IFERROR(VALUE('query (10)'!T813),""))</f>
        <v/>
      </c>
      <c r="W813" s="40">
        <f>IF('query (10)'!U813="","",'query (10)'!U813)</f>
        <v>0</v>
      </c>
      <c r="X813" s="39">
        <f>IF('query (10)'!V813="","",'query (10)'!V813)</f>
        <v>365</v>
      </c>
      <c r="Y813" s="41">
        <f>IF('query (10)'!W813="","",'query (10)'!W813)</f>
        <v>46064</v>
      </c>
      <c r="Z813" s="41">
        <f>IF('query (10)'!X813="","",'query (10)'!X813)</f>
        <v>46069</v>
      </c>
      <c r="AA813" s="41">
        <f>IF('query (10)'!Y813="","",'query (10)'!Y813)</f>
        <v>46069</v>
      </c>
      <c r="AB813" s="41">
        <f>IF('query (10)'!Z813="","",'query (10)'!Z813)</f>
        <v>46434</v>
      </c>
      <c r="AC813" s="38" t="str">
        <f>IF(OR('query (10)'!AA813="",COUNTIF(Cleaning_Rules!$A$21:$A$26,TRIM('query (10)'!AA813))&gt;0),"",TRIM('query (10)'!AA813))</f>
        <v/>
      </c>
      <c r="AD813" s="38" t="str">
        <f>IF('query (10)'!AB813="","",TRIM(IFERROR(_xlfn.TEXTBEFORE('query (10)'!AB813,"("),'query (10)'!AB813)))</f>
        <v>เริ่มซ่อมงาน PM แล้ว รับผิดชอบโดย KUNANON PARAWANWONG</v>
      </c>
      <c r="AE813" s="38" t="str">
        <f>IFERROR(LOWER(TRIM(_xlfn.TEXTBEFORE(_xlfn.TEXTAFTER('query (10)'!AB813,"("),")"))),"")</f>
        <v>parawanwong-k-3161@nsk.com</v>
      </c>
      <c r="AF813" s="38" t="str">
        <f>IF('query (10)'!AD813="","",TRIM('query (10)'!AD813))</f>
        <v>จักรภัทร โคตรสมบัติ</v>
      </c>
      <c r="AG813" s="38" t="str">
        <f>IF('query (10)'!AE813="","",TRIM('query (10)'!AE813))</f>
        <v>คุณานนต์ ปารวัณวงศ์</v>
      </c>
      <c r="AH813" s="38" t="str">
        <f>IF('query (10)'!AF813="","",IFERROR(VALUE('query (10)'!AF813),""))</f>
        <v/>
      </c>
      <c r="AI813" s="38" t="str">
        <f>IF('query (10)'!AG813="","",TRIM('query (10)'!AG813))</f>
        <v/>
      </c>
      <c r="AJ813" s="38" t="str">
        <f>IF('query (10)'!AH813="","",IFERROR(VALUE('query (10)'!AH813),""))</f>
        <v/>
      </c>
      <c r="AK813" s="38" t="str">
        <f>IF('query (10)'!AI813="","",TRIM('query (10)'!AI813))</f>
        <v/>
      </c>
      <c r="AL813" s="42">
        <f t="shared" si="60"/>
        <v>2026</v>
      </c>
      <c r="AM813" s="42" t="str">
        <f t="shared" si="61"/>
        <v>2026-02</v>
      </c>
      <c r="AN813" s="42" t="str">
        <f t="shared" ca="1" si="62"/>
        <v/>
      </c>
      <c r="AO813" s="42" t="str">
        <f t="shared" si="63"/>
        <v>GR-1023 | SHAFT OUTSIDE GRINDING WITH DEMAGNETIZE MACHINE | HUB2.5 | BELT | Time-based Maintenance | Mechanical | Part Change | Medium | Change Belt Wheel Head According To PM 1 Year Cycle | เริ่มซ่อมงาน PM แล้ว รับผิดชอบโดย KUNANON PARAWANWONG | คุณานนต์ ปารวัณวงศ์</v>
      </c>
      <c r="AP813" s="42" t="str">
        <f>_xlfn.TEXTJOIN("; ",TRUE,IF(COUNTA('query (10)'!A813:AK813)&lt;=6,"NEAR_EMPTY_ROW",""),IF($K813="","MISSING_STATUS",""),IF(AND($K813="เสร็จสิ้น",$Z813=""),"DONE_NO_ACTUAL_DATE",""),IF(AND($I813="Condition-based Maintenance",$AH813=""),"CBM_NO_MEASUREMENT",""),IF(OR($X813="",$X813=0),"INVALID_PERIOD",""),IF(AND($AA813&lt;&gt;"",$AB813&lt;&gt;"",$AB813&lt;$AA813),"DATE_SEQUENCE_ERROR",""),IF(AND($AB813&lt;&gt;"",$AB813&gt;DATE(2030,12,31)),"DATE_OUTLIER",""),IF($C813="","MISSING_QRCODE",""),IF($J813="UNKNOWN","UNKNOWN_PM_TYPE",""),IF($L813="UNKNOWN","UNKNOWN_STATUS",""))</f>
        <v/>
      </c>
      <c r="AQ813" s="42" t="str">
        <f t="shared" si="64"/>
        <v>NO</v>
      </c>
    </row>
    <row r="814" spans="1:43" x14ac:dyDescent="0.3">
      <c r="A814" s="38">
        <f>IF('query (10)'!A814="","",'query (10)'!A814)</f>
        <v>969</v>
      </c>
      <c r="B814" s="38">
        <f>IF('query (10)'!B814="","",'query (10)'!B814)</f>
        <v>18268</v>
      </c>
      <c r="C814" s="38" t="str">
        <f>TRIM(UPPER('query (10)'!M814))</f>
        <v>GR-1034</v>
      </c>
      <c r="D814" s="38" t="str">
        <f>TRIM(UPPER(IFERROR(_xlfn.TEXTBEFORE('query (10)'!L814,"("),'query (10)'!L814)))</f>
        <v>OUTER RING OUTSIDE GRINDING MACHINE</v>
      </c>
      <c r="E814" s="38" t="str">
        <f>IFERROR(TRIM(UPPER(_xlfn.TEXTBEFORE(_xlfn.TEXTAFTER('query (10)'!L814,"("),")"))),"")</f>
        <v/>
      </c>
      <c r="F814" s="38" t="str">
        <f>TRIM('query (10)'!K814)</f>
        <v>HUB2.5</v>
      </c>
      <c r="G814" s="38" t="str">
        <f>IF('query (10)'!J814="","",'query (10)'!J814)</f>
        <v>Belt</v>
      </c>
      <c r="H814" s="38" t="str">
        <f>TRIM(UPPER('query (10)'!J814))</f>
        <v>BELT</v>
      </c>
      <c r="I814" s="38" t="str">
        <f>IF('query (10)'!F814="","",'query (10)'!F814)</f>
        <v>Time-based Maintenance</v>
      </c>
      <c r="J814" s="38" t="str">
        <f>IF('query (10)'!F814="","",IFERROR(INDEX(Cleaning_Rules!$B$14:$B$17,MATCH(TRIM('query (10)'!F814),Cleaning_Rules!$A$14:$A$17,0)),"UNKNOWN"))</f>
        <v>TBM</v>
      </c>
      <c r="K814" s="38" t="str">
        <f>IF('query (10)'!G814="","",'query (10)'!G814)</f>
        <v>เสร็จสิ้น</v>
      </c>
      <c r="L814" s="38" t="str">
        <f>IF('query (10)'!G814="","MISSING",IFERROR(INDEX(Cleaning_Rules!$B$5:$B$10,MATCH(TRIM('query (10)'!G814),Cleaning_Rules!$A$5:$A$10,0)),"UNKNOWN"))</f>
        <v>COMPLETED</v>
      </c>
      <c r="M814" s="38" t="str">
        <f>IF('query (10)'!I814="","",'query (10)'!I814)</f>
        <v>Mechanical</v>
      </c>
      <c r="N814" s="38" t="str">
        <f>IF('query (10)'!O814="","",'query (10)'!O814)</f>
        <v>Part Change</v>
      </c>
      <c r="O814" s="38" t="str">
        <f>IF('query (10)'!P814="","",'query (10)'!P814)</f>
        <v>Medium</v>
      </c>
      <c r="P814" s="38" t="str">
        <f>IF('query (10)'!N814="","",'query (10)'!N814)</f>
        <v>Change Belt Wheel Head According To PM 1 Year Cycle</v>
      </c>
      <c r="Q814" s="38" t="str">
        <f>TRIM('query (10)'!N814)</f>
        <v>Change Belt Wheel Head According To PM 1 Year Cycle</v>
      </c>
      <c r="R814" s="38" t="str">
        <f>TRIM(UPPER('query (10)'!R814))</f>
        <v/>
      </c>
      <c r="S814" s="38" t="str">
        <f>TRIM(UPPER('query (10)'!S814))</f>
        <v/>
      </c>
      <c r="T814" s="38" t="str">
        <f>IF('query (10)'!Q814="","",TRIM(UPPER('query (10)'!Q814)))</f>
        <v/>
      </c>
      <c r="U814" s="38" t="str">
        <f>IF('query (10)'!T814="","",'query (10)'!T814)</f>
        <v/>
      </c>
      <c r="V814" s="39" t="str">
        <f>IF('query (10)'!T814="","",IFERROR(VALUE('query (10)'!T814),""))</f>
        <v/>
      </c>
      <c r="W814" s="40">
        <f>IF('query (10)'!U814="","",'query (10)'!U814)</f>
        <v>0</v>
      </c>
      <c r="X814" s="39">
        <f>IF('query (10)'!V814="","",'query (10)'!V814)</f>
        <v>365</v>
      </c>
      <c r="Y814" s="41">
        <f>IF('query (10)'!W814="","",'query (10)'!W814)</f>
        <v>46064</v>
      </c>
      <c r="Z814" s="41">
        <f>IF('query (10)'!X814="","",'query (10)'!X814)</f>
        <v>46069</v>
      </c>
      <c r="AA814" s="41">
        <f>IF('query (10)'!Y814="","",'query (10)'!Y814)</f>
        <v>46069</v>
      </c>
      <c r="AB814" s="41">
        <f>IF('query (10)'!Z814="","",'query (10)'!Z814)</f>
        <v>46434</v>
      </c>
      <c r="AC814" s="38" t="str">
        <f>IF(OR('query (10)'!AA814="",COUNTIF(Cleaning_Rules!$A$21:$A$26,TRIM('query (10)'!AA814))&gt;0),"",TRIM('query (10)'!AA814))</f>
        <v/>
      </c>
      <c r="AD814" s="38" t="str">
        <f>IF('query (10)'!AB814="","",TRIM(IFERROR(_xlfn.TEXTBEFORE('query (10)'!AB814,"("),'query (10)'!AB814)))</f>
        <v>เริ่มซ่อมงาน PM แล้ว รับผิดชอบโดย KUNANON PARAWANWONG</v>
      </c>
      <c r="AE814" s="38" t="str">
        <f>IFERROR(LOWER(TRIM(_xlfn.TEXTBEFORE(_xlfn.TEXTAFTER('query (10)'!AB814,"("),")"))),"")</f>
        <v>parawanwong-k-3161@nsk.com</v>
      </c>
      <c r="AF814" s="38" t="str">
        <f>IF('query (10)'!AD814="","",TRIM('query (10)'!AD814))</f>
        <v>จักรภัทร โคตรสมบัติ</v>
      </c>
      <c r="AG814" s="38" t="str">
        <f>IF('query (10)'!AE814="","",TRIM('query (10)'!AE814))</f>
        <v>คุณานนต์ ปารวัณวงศ์</v>
      </c>
      <c r="AH814" s="38" t="str">
        <f>IF('query (10)'!AF814="","",IFERROR(VALUE('query (10)'!AF814),""))</f>
        <v/>
      </c>
      <c r="AI814" s="38" t="str">
        <f>IF('query (10)'!AG814="","",TRIM('query (10)'!AG814))</f>
        <v/>
      </c>
      <c r="AJ814" s="38" t="str">
        <f>IF('query (10)'!AH814="","",IFERROR(VALUE('query (10)'!AH814),""))</f>
        <v/>
      </c>
      <c r="AK814" s="38" t="str">
        <f>IF('query (10)'!AI814="","",TRIM('query (10)'!AI814))</f>
        <v/>
      </c>
      <c r="AL814" s="42">
        <f t="shared" si="60"/>
        <v>2026</v>
      </c>
      <c r="AM814" s="42" t="str">
        <f t="shared" si="61"/>
        <v>2026-02</v>
      </c>
      <c r="AN814" s="42" t="str">
        <f t="shared" ca="1" si="62"/>
        <v/>
      </c>
      <c r="AO814" s="42" t="str">
        <f t="shared" si="63"/>
        <v>GR-1034 | OUTER RING OUTSIDE GRINDING MACHINE | HUB2.5 | BELT | Time-based Maintenance | Mechanical | Part Change | Medium | Change Belt Wheel Head According To PM 1 Year Cycle | เริ่มซ่อมงาน PM แล้ว รับผิดชอบโดย KUNANON PARAWANWONG | คุณานนต์ ปารวัณวงศ์</v>
      </c>
      <c r="AP814" s="42" t="str">
        <f>_xlfn.TEXTJOIN("; ",TRUE,IF(COUNTA('query (10)'!A814:AK814)&lt;=6,"NEAR_EMPTY_ROW",""),IF($K814="","MISSING_STATUS",""),IF(AND($K814="เสร็จสิ้น",$Z814=""),"DONE_NO_ACTUAL_DATE",""),IF(AND($I814="Condition-based Maintenance",$AH814=""),"CBM_NO_MEASUREMENT",""),IF(OR($X814="",$X814=0),"INVALID_PERIOD",""),IF(AND($AA814&lt;&gt;"",$AB814&lt;&gt;"",$AB814&lt;$AA814),"DATE_SEQUENCE_ERROR",""),IF(AND($AB814&lt;&gt;"",$AB814&gt;DATE(2030,12,31)),"DATE_OUTLIER",""),IF($C814="","MISSING_QRCODE",""),IF($J814="UNKNOWN","UNKNOWN_PM_TYPE",""),IF($L814="UNKNOWN","UNKNOWN_STATUS",""))</f>
        <v/>
      </c>
      <c r="AQ814" s="42" t="str">
        <f t="shared" si="64"/>
        <v>NO</v>
      </c>
    </row>
    <row r="815" spans="1:43" x14ac:dyDescent="0.3">
      <c r="A815" s="38">
        <f>IF('query (10)'!A815="","",'query (10)'!A815)</f>
        <v>970</v>
      </c>
      <c r="B815" s="38">
        <f>IF('query (10)'!B815="","",'query (10)'!B815)</f>
        <v>18270</v>
      </c>
      <c r="C815" s="38" t="str">
        <f>TRIM(UPPER('query (10)'!M815))</f>
        <v>GR-1051</v>
      </c>
      <c r="D815" s="38" t="str">
        <f>TRIM(UPPER(IFERROR(_xlfn.TEXTBEFORE('query (10)'!L815,"("),'query (10)'!L815)))</f>
        <v>INNER RING RACEWAY GRINDING MACHINE</v>
      </c>
      <c r="E815" s="38" t="str">
        <f>IFERROR(TRIM(UPPER(_xlfn.TEXTBEFORE(_xlfn.TEXTAFTER('query (10)'!L815,"("),")"))),"")</f>
        <v/>
      </c>
      <c r="F815" s="38" t="str">
        <f>TRIM('query (10)'!K815)</f>
        <v>HUB2.5</v>
      </c>
      <c r="G815" s="38" t="str">
        <f>IF('query (10)'!J815="","",'query (10)'!J815)</f>
        <v>Belt</v>
      </c>
      <c r="H815" s="38" t="str">
        <f>TRIM(UPPER('query (10)'!J815))</f>
        <v>BELT</v>
      </c>
      <c r="I815" s="38" t="str">
        <f>IF('query (10)'!F815="","",'query (10)'!F815)</f>
        <v>Time-based Maintenance</v>
      </c>
      <c r="J815" s="38" t="str">
        <f>IF('query (10)'!F815="","",IFERROR(INDEX(Cleaning_Rules!$B$14:$B$17,MATCH(TRIM('query (10)'!F815),Cleaning_Rules!$A$14:$A$17,0)),"UNKNOWN"))</f>
        <v>TBM</v>
      </c>
      <c r="K815" s="38" t="str">
        <f>IF('query (10)'!G815="","",'query (10)'!G815)</f>
        <v>เสร็จสิ้น</v>
      </c>
      <c r="L815" s="38" t="str">
        <f>IF('query (10)'!G815="","MISSING",IFERROR(INDEX(Cleaning_Rules!$B$5:$B$10,MATCH(TRIM('query (10)'!G815),Cleaning_Rules!$A$5:$A$10,0)),"UNKNOWN"))</f>
        <v>COMPLETED</v>
      </c>
      <c r="M815" s="38" t="str">
        <f>IF('query (10)'!I815="","",'query (10)'!I815)</f>
        <v>Mechanical</v>
      </c>
      <c r="N815" s="38" t="str">
        <f>IF('query (10)'!O815="","",'query (10)'!O815)</f>
        <v>Part Change</v>
      </c>
      <c r="O815" s="38" t="str">
        <f>IF('query (10)'!P815="","",'query (10)'!P815)</f>
        <v>Medium</v>
      </c>
      <c r="P815" s="38" t="str">
        <f>IF('query (10)'!N815="","",'query (10)'!N815)</f>
        <v>Change Belt Wheel Head According To PM 1 Year Cycle</v>
      </c>
      <c r="Q815" s="38" t="str">
        <f>TRIM('query (10)'!N815)</f>
        <v>Change Belt Wheel Head According To PM 1 Year Cycle</v>
      </c>
      <c r="R815" s="38" t="str">
        <f>TRIM(UPPER('query (10)'!R815))</f>
        <v/>
      </c>
      <c r="S815" s="38" t="str">
        <f>TRIM(UPPER('query (10)'!S815))</f>
        <v/>
      </c>
      <c r="T815" s="38" t="str">
        <f>IF('query (10)'!Q815="","",TRIM(UPPER('query (10)'!Q815)))</f>
        <v/>
      </c>
      <c r="U815" s="38" t="str">
        <f>IF('query (10)'!T815="","",'query (10)'!T815)</f>
        <v/>
      </c>
      <c r="V815" s="39" t="str">
        <f>IF('query (10)'!T815="","",IFERROR(VALUE('query (10)'!T815),""))</f>
        <v/>
      </c>
      <c r="W815" s="40">
        <f>IF('query (10)'!U815="","",'query (10)'!U815)</f>
        <v>0</v>
      </c>
      <c r="X815" s="39">
        <f>IF('query (10)'!V815="","",'query (10)'!V815)</f>
        <v>365</v>
      </c>
      <c r="Y815" s="41">
        <f>IF('query (10)'!W815="","",'query (10)'!W815)</f>
        <v>46064</v>
      </c>
      <c r="Z815" s="41">
        <f>IF('query (10)'!X815="","",'query (10)'!X815)</f>
        <v>46069</v>
      </c>
      <c r="AA815" s="41">
        <f>IF('query (10)'!Y815="","",'query (10)'!Y815)</f>
        <v>46069</v>
      </c>
      <c r="AB815" s="41">
        <f>IF('query (10)'!Z815="","",'query (10)'!Z815)</f>
        <v>46434</v>
      </c>
      <c r="AC815" s="38" t="str">
        <f>IF(OR('query (10)'!AA815="",COUNTIF(Cleaning_Rules!$A$21:$A$26,TRIM('query (10)'!AA815))&gt;0),"",TRIM('query (10)'!AA815))</f>
        <v/>
      </c>
      <c r="AD815" s="38" t="str">
        <f>IF('query (10)'!AB815="","",TRIM(IFERROR(_xlfn.TEXTBEFORE('query (10)'!AB815,"("),'query (10)'!AB815)))</f>
        <v>เริ่มซ่อมงาน PM แล้ว รับผิดชอบโดย KUNANON PARAWANWONG</v>
      </c>
      <c r="AE815" s="38" t="str">
        <f>IFERROR(LOWER(TRIM(_xlfn.TEXTBEFORE(_xlfn.TEXTAFTER('query (10)'!AB815,"("),")"))),"")</f>
        <v>parawanwong-k-3161@nsk.com</v>
      </c>
      <c r="AF815" s="38" t="str">
        <f>IF('query (10)'!AD815="","",TRIM('query (10)'!AD815))</f>
        <v>จักรภัทร โคตรสมบัติ</v>
      </c>
      <c r="AG815" s="38" t="str">
        <f>IF('query (10)'!AE815="","",TRIM('query (10)'!AE815))</f>
        <v>คุณานนต์ ปารวัณวงศ์</v>
      </c>
      <c r="AH815" s="38" t="str">
        <f>IF('query (10)'!AF815="","",IFERROR(VALUE('query (10)'!AF815),""))</f>
        <v/>
      </c>
      <c r="AI815" s="38" t="str">
        <f>IF('query (10)'!AG815="","",TRIM('query (10)'!AG815))</f>
        <v/>
      </c>
      <c r="AJ815" s="38" t="str">
        <f>IF('query (10)'!AH815="","",IFERROR(VALUE('query (10)'!AH815),""))</f>
        <v/>
      </c>
      <c r="AK815" s="38" t="str">
        <f>IF('query (10)'!AI815="","",TRIM('query (10)'!AI815))</f>
        <v/>
      </c>
      <c r="AL815" s="42">
        <f t="shared" si="60"/>
        <v>2026</v>
      </c>
      <c r="AM815" s="42" t="str">
        <f t="shared" si="61"/>
        <v>2026-02</v>
      </c>
      <c r="AN815" s="42" t="str">
        <f t="shared" ca="1" si="62"/>
        <v/>
      </c>
      <c r="AO815" s="42" t="str">
        <f t="shared" si="63"/>
        <v>GR-1051 | INNER RING RACEWAY GRINDING MACHINE | HUB2.5 | BELT | Time-based Maintenance | Mechanical | Part Change | Medium | Change Belt Wheel Head According To PM 1 Year Cycle | เริ่มซ่อมงาน PM แล้ว รับผิดชอบโดย KUNANON PARAWANWONG | คุณานนต์ ปารวัณวงศ์</v>
      </c>
      <c r="AP815" s="42" t="str">
        <f>_xlfn.TEXTJOIN("; ",TRUE,IF(COUNTA('query (10)'!A815:AK815)&lt;=6,"NEAR_EMPTY_ROW",""),IF($K815="","MISSING_STATUS",""),IF(AND($K815="เสร็จสิ้น",$Z815=""),"DONE_NO_ACTUAL_DATE",""),IF(AND($I815="Condition-based Maintenance",$AH815=""),"CBM_NO_MEASUREMENT",""),IF(OR($X815="",$X815=0),"INVALID_PERIOD",""),IF(AND($AA815&lt;&gt;"",$AB815&lt;&gt;"",$AB815&lt;$AA815),"DATE_SEQUENCE_ERROR",""),IF(AND($AB815&lt;&gt;"",$AB815&gt;DATE(2030,12,31)),"DATE_OUTLIER",""),IF($C815="","MISSING_QRCODE",""),IF($J815="UNKNOWN","UNKNOWN_PM_TYPE",""),IF($L815="UNKNOWN","UNKNOWN_STATUS",""))</f>
        <v/>
      </c>
      <c r="AQ815" s="42" t="str">
        <f t="shared" si="64"/>
        <v>NO</v>
      </c>
    </row>
    <row r="816" spans="1:43" x14ac:dyDescent="0.3">
      <c r="A816" s="38">
        <f>IF('query (10)'!A816="","",'query (10)'!A816)</f>
        <v>971</v>
      </c>
      <c r="B816" s="38">
        <f>IF('query (10)'!B816="","",'query (10)'!B816)</f>
        <v>18272</v>
      </c>
      <c r="C816" s="38" t="str">
        <f>TRIM(UPPER('query (10)'!M816))</f>
        <v>GR-1035</v>
      </c>
      <c r="D816" s="38" t="str">
        <f>TRIM(UPPER(IFERROR(_xlfn.TEXTBEFORE('query (10)'!L816,"("),'query (10)'!L816)))</f>
        <v>OUTER RING RACEWAY GRINDING MACHINE</v>
      </c>
      <c r="E816" s="38" t="str">
        <f>IFERROR(TRIM(UPPER(_xlfn.TEXTBEFORE(_xlfn.TEXTAFTER('query (10)'!L816,"("),")"))),"")</f>
        <v/>
      </c>
      <c r="F816" s="38" t="str">
        <f>TRIM('query (10)'!K816)</f>
        <v>HUB2.5</v>
      </c>
      <c r="G816" s="38" t="str">
        <f>IF('query (10)'!J816="","",'query (10)'!J816)</f>
        <v>Dresser</v>
      </c>
      <c r="H816" s="38" t="str">
        <f>TRIM(UPPER('query (10)'!J816))</f>
        <v>DRESSER</v>
      </c>
      <c r="I816" s="38" t="str">
        <f>IF('query (10)'!F816="","",'query (10)'!F816)</f>
        <v>Time-based Maintenance</v>
      </c>
      <c r="J816" s="38" t="str">
        <f>IF('query (10)'!F816="","",IFERROR(INDEX(Cleaning_Rules!$B$14:$B$17,MATCH(TRIM('query (10)'!F816),Cleaning_Rules!$A$14:$A$17,0)),"UNKNOWN"))</f>
        <v>TBM</v>
      </c>
      <c r="K816" s="38" t="str">
        <f>IF('query (10)'!G816="","",'query (10)'!G816)</f>
        <v>เสร็จสิ้น</v>
      </c>
      <c r="L816" s="38" t="str">
        <f>IF('query (10)'!G816="","MISSING",IFERROR(INDEX(Cleaning_Rules!$B$5:$B$10,MATCH(TRIM('query (10)'!G816),Cleaning_Rules!$A$5:$A$10,0)),"UNKNOWN"))</f>
        <v>COMPLETED</v>
      </c>
      <c r="M816" s="38" t="str">
        <f>IF('query (10)'!I816="","",'query (10)'!I816)</f>
        <v>Mechanical</v>
      </c>
      <c r="N816" s="38" t="str">
        <f>IF('query (10)'!O816="","",'query (10)'!O816)</f>
        <v>Part Change</v>
      </c>
      <c r="O816" s="38" t="str">
        <f>IF('query (10)'!P816="","",'query (10)'!P816)</f>
        <v>Medium</v>
      </c>
      <c r="P816" s="38" t="str">
        <f>IF('query (10)'!N816="","",'query (10)'!N816)</f>
        <v>Repair table dresser up/down According To PM 5 Year Cycle</v>
      </c>
      <c r="Q816" s="38" t="str">
        <f>TRIM('query (10)'!N816)</f>
        <v>Repair table dresser up/down According To PM 5 Year Cycle</v>
      </c>
      <c r="R816" s="38" t="str">
        <f>TRIM(UPPER('query (10)'!R816))</f>
        <v/>
      </c>
      <c r="S816" s="38" t="str">
        <f>TRIM(UPPER('query (10)'!S816))</f>
        <v/>
      </c>
      <c r="T816" s="38" t="str">
        <f>IF('query (10)'!Q816="","",TRIM(UPPER('query (10)'!Q816)))</f>
        <v/>
      </c>
      <c r="U816" s="38" t="str">
        <f>IF('query (10)'!T816="","",'query (10)'!T816)</f>
        <v/>
      </c>
      <c r="V816" s="39" t="str">
        <f>IF('query (10)'!T816="","",IFERROR(VALUE('query (10)'!T816),""))</f>
        <v/>
      </c>
      <c r="W816" s="40">
        <f>IF('query (10)'!U816="","",'query (10)'!U816)</f>
        <v>0</v>
      </c>
      <c r="X816" s="39">
        <f>IF('query (10)'!V816="","",'query (10)'!V816)</f>
        <v>1826</v>
      </c>
      <c r="Y816" s="41">
        <f>IF('query (10)'!W816="","",'query (10)'!W816)</f>
        <v>46064</v>
      </c>
      <c r="Z816" s="41">
        <f>IF('query (10)'!X816="","",'query (10)'!X816)</f>
        <v>46069</v>
      </c>
      <c r="AA816" s="41">
        <f>IF('query (10)'!Y816="","",'query (10)'!Y816)</f>
        <v>46069</v>
      </c>
      <c r="AB816" s="41">
        <f>IF('query (10)'!Z816="","",'query (10)'!Z816)</f>
        <v>47895</v>
      </c>
      <c r="AC816" s="38" t="str">
        <f>IF(OR('query (10)'!AA816="",COUNTIF(Cleaning_Rules!$A$21:$A$26,TRIM('query (10)'!AA816))&gt;0),"",TRIM('query (10)'!AA816))</f>
        <v/>
      </c>
      <c r="AD816" s="38" t="str">
        <f>IF('query (10)'!AB816="","",TRIM(IFERROR(_xlfn.TEXTBEFORE('query (10)'!AB816,"("),'query (10)'!AB816)))</f>
        <v>เริ่มซ่อมงาน PM แล้ว รับผิดชอบโดย PAHLA SEEDANG</v>
      </c>
      <c r="AE816" s="38" t="str">
        <f>IFERROR(LOWER(TRIM(_xlfn.TEXTBEFORE(_xlfn.TEXTAFTER('query (10)'!AB816,"("),")"))),"")</f>
        <v>pahla@nsk.com</v>
      </c>
      <c r="AF816" s="38" t="str">
        <f>IF('query (10)'!AD816="","",TRIM('query (10)'!AD816))</f>
        <v>จักรภัทร โคตรสมบัติ</v>
      </c>
      <c r="AG816" s="38" t="str">
        <f>IF('query (10)'!AE816="","",TRIM('query (10)'!AE816))</f>
        <v>ผะหลา สีแดง</v>
      </c>
      <c r="AH816" s="38" t="str">
        <f>IF('query (10)'!AF816="","",IFERROR(VALUE('query (10)'!AF816),""))</f>
        <v/>
      </c>
      <c r="AI816" s="38" t="str">
        <f>IF('query (10)'!AG816="","",TRIM('query (10)'!AG816))</f>
        <v/>
      </c>
      <c r="AJ816" s="38" t="str">
        <f>IF('query (10)'!AH816="","",IFERROR(VALUE('query (10)'!AH816),""))</f>
        <v/>
      </c>
      <c r="AK816" s="38" t="str">
        <f>IF('query (10)'!AI816="","",TRIM('query (10)'!AI816))</f>
        <v/>
      </c>
      <c r="AL816" s="42">
        <f t="shared" si="60"/>
        <v>2026</v>
      </c>
      <c r="AM816" s="42" t="str">
        <f t="shared" si="61"/>
        <v>2026-02</v>
      </c>
      <c r="AN816" s="42" t="str">
        <f t="shared" ca="1" si="62"/>
        <v/>
      </c>
      <c r="AO816" s="42" t="str">
        <f t="shared" si="63"/>
        <v>GR-1035 | OUTER RING RACEWAY GRINDING MACHINE | HUB2.5 | DRESSER | Time-based Maintenance | Mechanical | Part Change | Medium | Repair table dresser up/down According To PM 5 Year Cycle | เริ่มซ่อมงาน PM แล้ว รับผิดชอบโดย PAHLA SEEDANG | ผะหลา สีแดง</v>
      </c>
      <c r="AP816" s="42" t="str">
        <f>_xlfn.TEXTJOIN("; ",TRUE,IF(COUNTA('query (10)'!A816:AK816)&lt;=6,"NEAR_EMPTY_ROW",""),IF($K816="","MISSING_STATUS",""),IF(AND($K816="เสร็จสิ้น",$Z816=""),"DONE_NO_ACTUAL_DATE",""),IF(AND($I816="Condition-based Maintenance",$AH816=""),"CBM_NO_MEASUREMENT",""),IF(OR($X816="",$X816=0),"INVALID_PERIOD",""),IF(AND($AA816&lt;&gt;"",$AB816&lt;&gt;"",$AB816&lt;$AA816),"DATE_SEQUENCE_ERROR",""),IF(AND($AB816&lt;&gt;"",$AB816&gt;DATE(2030,12,31)),"DATE_OUTLIER",""),IF($C816="","MISSING_QRCODE",""),IF($J816="UNKNOWN","UNKNOWN_PM_TYPE",""),IF($L816="UNKNOWN","UNKNOWN_STATUS",""))</f>
        <v>DATE_OUTLIER</v>
      </c>
      <c r="AQ816" s="42" t="str">
        <f t="shared" si="64"/>
        <v>NO</v>
      </c>
    </row>
    <row r="817" spans="1:43" x14ac:dyDescent="0.3">
      <c r="A817" s="38">
        <f>IF('query (10)'!A817="","",'query (10)'!A817)</f>
        <v>972</v>
      </c>
      <c r="B817" s="38">
        <f>IF('query (10)'!B817="","",'query (10)'!B817)</f>
        <v>18273</v>
      </c>
      <c r="C817" s="38" t="str">
        <f>TRIM(UPPER('query (10)'!M817))</f>
        <v>GR-1035</v>
      </c>
      <c r="D817" s="38" t="str">
        <f>TRIM(UPPER(IFERROR(_xlfn.TEXTBEFORE('query (10)'!L817,"("),'query (10)'!L817)))</f>
        <v>OUTER RING RACEWAY GRINDING MACHINE</v>
      </c>
      <c r="E817" s="38" t="str">
        <f>IFERROR(TRIM(UPPER(_xlfn.TEXTBEFORE(_xlfn.TEXTAFTER('query (10)'!L817,"("),")"))),"")</f>
        <v/>
      </c>
      <c r="F817" s="38" t="str">
        <f>TRIM('query (10)'!K817)</f>
        <v>HUB2.5</v>
      </c>
      <c r="G817" s="38" t="str">
        <f>IF('query (10)'!J817="","",'query (10)'!J817)</f>
        <v>Dresser</v>
      </c>
      <c r="H817" s="38" t="str">
        <f>TRIM(UPPER('query (10)'!J817))</f>
        <v>DRESSER</v>
      </c>
      <c r="I817" s="38" t="str">
        <f>IF('query (10)'!F817="","",'query (10)'!F817)</f>
        <v>Time-based Maintenance</v>
      </c>
      <c r="J817" s="38" t="str">
        <f>IF('query (10)'!F817="","",IFERROR(INDEX(Cleaning_Rules!$B$14:$B$17,MATCH(TRIM('query (10)'!F817),Cleaning_Rules!$A$14:$A$17,0)),"UNKNOWN"))</f>
        <v>TBM</v>
      </c>
      <c r="K817" s="38" t="str">
        <f>IF('query (10)'!G817="","",'query (10)'!G817)</f>
        <v>เสร็จสิ้น</v>
      </c>
      <c r="L817" s="38" t="str">
        <f>IF('query (10)'!G817="","MISSING",IFERROR(INDEX(Cleaning_Rules!$B$5:$B$10,MATCH(TRIM('query (10)'!G817),Cleaning_Rules!$A$5:$A$10,0)),"UNKNOWN"))</f>
        <v>COMPLETED</v>
      </c>
      <c r="M817" s="38" t="str">
        <f>IF('query (10)'!I817="","",'query (10)'!I817)</f>
        <v>Mechanical</v>
      </c>
      <c r="N817" s="38" t="str">
        <f>IF('query (10)'!O817="","",'query (10)'!O817)</f>
        <v>Part Change</v>
      </c>
      <c r="O817" s="38" t="str">
        <f>IF('query (10)'!P817="","",'query (10)'!P817)</f>
        <v>Medium</v>
      </c>
      <c r="P817" s="38" t="str">
        <f>IF('query (10)'!N817="","",'query (10)'!N817)</f>
        <v>Change Belt Dresser According To PM 1 Year Cycle</v>
      </c>
      <c r="Q817" s="38" t="str">
        <f>TRIM('query (10)'!N817)</f>
        <v>Change Belt Dresser According To PM 1 Year Cycle</v>
      </c>
      <c r="R817" s="38" t="str">
        <f>TRIM(UPPER('query (10)'!R817))</f>
        <v/>
      </c>
      <c r="S817" s="38" t="str">
        <f>TRIM(UPPER('query (10)'!S817))</f>
        <v/>
      </c>
      <c r="T817" s="38" t="str">
        <f>IF('query (10)'!Q817="","",TRIM(UPPER('query (10)'!Q817)))</f>
        <v/>
      </c>
      <c r="U817" s="38" t="str">
        <f>IF('query (10)'!T817="","",'query (10)'!T817)</f>
        <v/>
      </c>
      <c r="V817" s="39" t="str">
        <f>IF('query (10)'!T817="","",IFERROR(VALUE('query (10)'!T817),""))</f>
        <v/>
      </c>
      <c r="W817" s="40">
        <f>IF('query (10)'!U817="","",'query (10)'!U817)</f>
        <v>0</v>
      </c>
      <c r="X817" s="39">
        <f>IF('query (10)'!V817="","",'query (10)'!V817)</f>
        <v>365</v>
      </c>
      <c r="Y817" s="41">
        <f>IF('query (10)'!W817="","",'query (10)'!W817)</f>
        <v>46064</v>
      </c>
      <c r="Z817" s="41">
        <f>IF('query (10)'!X817="","",'query (10)'!X817)</f>
        <v>46069</v>
      </c>
      <c r="AA817" s="41">
        <f>IF('query (10)'!Y817="","",'query (10)'!Y817)</f>
        <v>46069</v>
      </c>
      <c r="AB817" s="41">
        <f>IF('query (10)'!Z817="","",'query (10)'!Z817)</f>
        <v>46434</v>
      </c>
      <c r="AC817" s="38" t="str">
        <f>IF(OR('query (10)'!AA817="",COUNTIF(Cleaning_Rules!$A$21:$A$26,TRIM('query (10)'!AA817))&gt;0),"",TRIM('query (10)'!AA817))</f>
        <v/>
      </c>
      <c r="AD817" s="38" t="str">
        <f>IF('query (10)'!AB817="","",TRIM(IFERROR(_xlfn.TEXTBEFORE('query (10)'!AB817,"("),'query (10)'!AB817)))</f>
        <v>เริ่มซ่อมงาน PM แล้ว รับผิดชอบโดย CHETSADA PHIWBANG</v>
      </c>
      <c r="AE817" s="38" t="str">
        <f>IFERROR(LOWER(TRIM(_xlfn.TEXTBEFORE(_xlfn.TEXTAFTER('query (10)'!AB817,"("),")"))),"")</f>
        <v>chetsada@nsk.com</v>
      </c>
      <c r="AF817" s="38" t="str">
        <f>IF('query (10)'!AD817="","",TRIM('query (10)'!AD817))</f>
        <v>จักรภัทร โคตรสมบัติ</v>
      </c>
      <c r="AG817" s="38" t="str">
        <f>IF('query (10)'!AE817="","",TRIM('query (10)'!AE817))</f>
        <v>เจษฎา ผิวบาง</v>
      </c>
      <c r="AH817" s="38" t="str">
        <f>IF('query (10)'!AF817="","",IFERROR(VALUE('query (10)'!AF817),""))</f>
        <v/>
      </c>
      <c r="AI817" s="38" t="str">
        <f>IF('query (10)'!AG817="","",TRIM('query (10)'!AG817))</f>
        <v/>
      </c>
      <c r="AJ817" s="38" t="str">
        <f>IF('query (10)'!AH817="","",IFERROR(VALUE('query (10)'!AH817),""))</f>
        <v/>
      </c>
      <c r="AK817" s="38" t="str">
        <f>IF('query (10)'!AI817="","",TRIM('query (10)'!AI817))</f>
        <v/>
      </c>
      <c r="AL817" s="42">
        <f t="shared" si="60"/>
        <v>2026</v>
      </c>
      <c r="AM817" s="42" t="str">
        <f t="shared" si="61"/>
        <v>2026-02</v>
      </c>
      <c r="AN817" s="42" t="str">
        <f t="shared" ca="1" si="62"/>
        <v/>
      </c>
      <c r="AO817" s="42" t="str">
        <f t="shared" si="63"/>
        <v>GR-1035 | OUTER RING RACEWAY GRINDING MACHINE | HUB2.5 | DRESSER | Time-based Maintenance | Mechanical | Part Change | Medium | Change Belt Dresser According To PM 1 Year Cycle | เริ่มซ่อมงาน PM แล้ว รับผิดชอบโดย CHETSADA PHIWBANG | เจษฎา ผิวบาง</v>
      </c>
      <c r="AP817" s="42" t="str">
        <f>_xlfn.TEXTJOIN("; ",TRUE,IF(COUNTA('query (10)'!A817:AK817)&lt;=6,"NEAR_EMPTY_ROW",""),IF($K817="","MISSING_STATUS",""),IF(AND($K817="เสร็จสิ้น",$Z817=""),"DONE_NO_ACTUAL_DATE",""),IF(AND($I817="Condition-based Maintenance",$AH817=""),"CBM_NO_MEASUREMENT",""),IF(OR($X817="",$X817=0),"INVALID_PERIOD",""),IF(AND($AA817&lt;&gt;"",$AB817&lt;&gt;"",$AB817&lt;$AA817),"DATE_SEQUENCE_ERROR",""),IF(AND($AB817&lt;&gt;"",$AB817&gt;DATE(2030,12,31)),"DATE_OUTLIER",""),IF($C817="","MISSING_QRCODE",""),IF($J817="UNKNOWN","UNKNOWN_PM_TYPE",""),IF($L817="UNKNOWN","UNKNOWN_STATUS",""))</f>
        <v/>
      </c>
      <c r="AQ817" s="42" t="str">
        <f t="shared" si="64"/>
        <v>NO</v>
      </c>
    </row>
    <row r="818" spans="1:43" x14ac:dyDescent="0.3">
      <c r="A818" s="38">
        <f>IF('query (10)'!A818="","",'query (10)'!A818)</f>
        <v>973</v>
      </c>
      <c r="B818" s="38">
        <f>IF('query (10)'!B818="","",'query (10)'!B818)</f>
        <v>19118</v>
      </c>
      <c r="C818" s="38" t="str">
        <f>TRIM(UPPER('query (10)'!M818))</f>
        <v>GR-388</v>
      </c>
      <c r="D818" s="38" t="str">
        <f>TRIM(UPPER(IFERROR(_xlfn.TEXTBEFORE('query (10)'!L818,"("),'query (10)'!L818)))</f>
        <v>SHAFT RACEWAY GRINDING MACHINE.</v>
      </c>
      <c r="E818" s="38" t="str">
        <f>IFERROR(TRIM(UPPER(_xlfn.TEXTBEFORE(_xlfn.TEXTAFTER('query (10)'!L818,"("),")"))),"")</f>
        <v/>
      </c>
      <c r="F818" s="38" t="str">
        <f>TRIM('query (10)'!K818)</f>
        <v>HUB3-1</v>
      </c>
      <c r="G818" s="38" t="str">
        <f>IF('query (10)'!J818="","",'query (10)'!J818)</f>
        <v>Electrical Control</v>
      </c>
      <c r="H818" s="38" t="str">
        <f>TRIM(UPPER('query (10)'!J818))</f>
        <v>ELECTRICAL CONTROL</v>
      </c>
      <c r="I818" s="38" t="str">
        <f>IF('query (10)'!F818="","",'query (10)'!F818)</f>
        <v>Time-based Maintenance</v>
      </c>
      <c r="J818" s="38" t="str">
        <f>IF('query (10)'!F818="","",IFERROR(INDEX(Cleaning_Rules!$B$14:$B$17,MATCH(TRIM('query (10)'!F818),Cleaning_Rules!$A$14:$A$17,0)),"UNKNOWN"))</f>
        <v>TBM</v>
      </c>
      <c r="K818" s="38" t="str">
        <f>IF('query (10)'!G818="","",'query (10)'!G818)</f>
        <v>กำลังดำเนินการ</v>
      </c>
      <c r="L818" s="38" t="str">
        <f>IF('query (10)'!G818="","MISSING",IFERROR(INDEX(Cleaning_Rules!$B$5:$B$10,MATCH(TRIM('query (10)'!G818),Cleaning_Rules!$A$5:$A$10,0)),"UNKNOWN"))</f>
        <v>IN_PROGRESS</v>
      </c>
      <c r="M818" s="38" t="str">
        <f>IF('query (10)'!I818="","",'query (10)'!I818)</f>
        <v>Electrical</v>
      </c>
      <c r="N818" s="38" t="str">
        <f>IF('query (10)'!O818="","",'query (10)'!O818)</f>
        <v>Inspection</v>
      </c>
      <c r="O818" s="38" t="str">
        <f>IF('query (10)'!P818="","",'query (10)'!P818)</f>
        <v>Medium</v>
      </c>
      <c r="P818" s="38" t="str">
        <f>IF('query (10)'!N818="","",'query (10)'!N818)</f>
        <v xml:space="preserve">- Check Push botton, Emergency, Lamp, Selector switch
- Check Circuit breaker, Power supply, Magnetic, Relay
- Check Error Code of Inverter
- Check Safety Guard
- Check Emergency Stop 
</v>
      </c>
      <c r="Q818" s="38" t="str">
        <f>TRIM('query (10)'!N818)</f>
        <v xml:space="preserve">- Check Push botton, Emergency, Lamp, Selector switch
- Check Circuit breaker, Power supply, Magnetic, Relay
- Check Error Code of Inverter
- Check Safety Guard
- Check Emergency Stop 
</v>
      </c>
      <c r="R818" s="38" t="str">
        <f>TRIM(UPPER('query (10)'!R818))</f>
        <v/>
      </c>
      <c r="S818" s="38" t="str">
        <f>TRIM(UPPER('query (10)'!S818))</f>
        <v/>
      </c>
      <c r="T818" s="38" t="str">
        <f>IF('query (10)'!Q818="","",TRIM(UPPER('query (10)'!Q818)))</f>
        <v/>
      </c>
      <c r="U818" s="38" t="str">
        <f>IF('query (10)'!T818="","",'query (10)'!T818)</f>
        <v/>
      </c>
      <c r="V818" s="39" t="str">
        <f>IF('query (10)'!T818="","",IFERROR(VALUE('query (10)'!T818),""))</f>
        <v/>
      </c>
      <c r="W818" s="40">
        <f>IF('query (10)'!U818="","",'query (10)'!U818)</f>
        <v>0</v>
      </c>
      <c r="X818" s="39">
        <f>IF('query (10)'!V818="","",'query (10)'!V818)</f>
        <v>30</v>
      </c>
      <c r="Y818" s="41">
        <f>IF('query (10)'!W818="","",'query (10)'!W818)</f>
        <v>46062</v>
      </c>
      <c r="Z818" s="41">
        <f>IF('query (10)'!X818="","",'query (10)'!X818)</f>
        <v>46069</v>
      </c>
      <c r="AA818" s="41">
        <f>IF('query (10)'!Y818="","",'query (10)'!Y818)</f>
        <v>46069</v>
      </c>
      <c r="AB818" s="41">
        <f>IF('query (10)'!Z818="","",'query (10)'!Z818)</f>
        <v>46099</v>
      </c>
      <c r="AC818" s="38" t="str">
        <f>IF(OR('query (10)'!AA818="",COUNTIF(Cleaning_Rules!$A$21:$A$26,TRIM('query (10)'!AA818))&gt;0),"",TRIM('query (10)'!AA818))</f>
        <v>Perform the inspection, and if any values are displayed numerically, record those values for reference.</v>
      </c>
      <c r="AD818" s="38" t="str">
        <f>IF('query (10)'!AB818="","",TRIM(IFERROR(_xlfn.TEXTBEFORE('query (10)'!AB818,"("),'query (10)'!AB818)))</f>
        <v>เริ่มซ่อมงาน PM แล้ว รับผิดชอบโดย PAHLA SEEDANG</v>
      </c>
      <c r="AE818" s="38" t="str">
        <f>IFERROR(LOWER(TRIM(_xlfn.TEXTBEFORE(_xlfn.TEXTAFTER('query (10)'!AB818,"("),")"))),"")</f>
        <v>pahla@nsk.com</v>
      </c>
      <c r="AF818" s="38" t="str">
        <f>IF('query (10)'!AD818="","",TRIM('query (10)'!AD818))</f>
        <v>ณัฐดนัย จุฑาเทพ</v>
      </c>
      <c r="AG818" s="38" t="str">
        <f>IF('query (10)'!AE818="","",TRIM('query (10)'!AE818))</f>
        <v>อัมรินทร์ รักษาพล</v>
      </c>
      <c r="AH818" s="38" t="str">
        <f>IF('query (10)'!AF818="","",IFERROR(VALUE('query (10)'!AF818),""))</f>
        <v/>
      </c>
      <c r="AI818" s="38" t="str">
        <f>IF('query (10)'!AG818="","",TRIM('query (10)'!AG818))</f>
        <v/>
      </c>
      <c r="AJ818" s="38" t="str">
        <f>IF('query (10)'!AH818="","",IFERROR(VALUE('query (10)'!AH818),""))</f>
        <v/>
      </c>
      <c r="AK818" s="38" t="str">
        <f>IF('query (10)'!AI818="","",TRIM('query (10)'!AI818))</f>
        <v/>
      </c>
      <c r="AL818" s="42">
        <f t="shared" si="60"/>
        <v>2026</v>
      </c>
      <c r="AM818" s="42" t="str">
        <f t="shared" si="61"/>
        <v>2026-02</v>
      </c>
      <c r="AN818" s="42" t="str">
        <f t="shared" ca="1" si="62"/>
        <v>OVERDUE</v>
      </c>
      <c r="AO818" s="42" t="str">
        <f t="shared" si="63"/>
        <v>GR-388 | SHAFT RACEWAY GRINDING MACHINE. | HUB3-1 | ELECTRICAL CONTROL | Time-based Maintenance | Electrical | Inspection | Medium | - Check Push botton, Emergency, Lamp, Selector switch
- Check Circuit breaker, Power supply, Magnetic, Relay
- Check Error Code of Inverter
- Check Safety Guard
- Check Emergency Stop 
 | Perform the inspection, and if any values are displayed numerically, record those values for reference. | เริ่มซ่อมงาน PM แล้ว รับผิดชอบโดย PAHLA SEEDANG | อัมรินทร์ รักษาพล</v>
      </c>
      <c r="AP818" s="42" t="str">
        <f>_xlfn.TEXTJOIN("; ",TRUE,IF(COUNTA('query (10)'!A818:AK818)&lt;=6,"NEAR_EMPTY_ROW",""),IF($K818="","MISSING_STATUS",""),IF(AND($K818="เสร็จสิ้น",$Z818=""),"DONE_NO_ACTUAL_DATE",""),IF(AND($I818="Condition-based Maintenance",$AH818=""),"CBM_NO_MEASUREMENT",""),IF(OR($X818="",$X818=0),"INVALID_PERIOD",""),IF(AND($AA818&lt;&gt;"",$AB818&lt;&gt;"",$AB818&lt;$AA818),"DATE_SEQUENCE_ERROR",""),IF(AND($AB818&lt;&gt;"",$AB818&gt;DATE(2030,12,31)),"DATE_OUTLIER",""),IF($C818="","MISSING_QRCODE",""),IF($J818="UNKNOWN","UNKNOWN_PM_TYPE",""),IF($L818="UNKNOWN","UNKNOWN_STATUS",""))</f>
        <v/>
      </c>
      <c r="AQ818" s="42" t="str">
        <f t="shared" si="64"/>
        <v>NO</v>
      </c>
    </row>
    <row r="819" spans="1:43" x14ac:dyDescent="0.3">
      <c r="A819" s="38">
        <f>IF('query (10)'!A819="","",'query (10)'!A819)</f>
        <v>974</v>
      </c>
      <c r="B819" s="38">
        <f>IF('query (10)'!B819="","",'query (10)'!B819)</f>
        <v>19119</v>
      </c>
      <c r="C819" s="38" t="str">
        <f>TRIM(UPPER('query (10)'!M819))</f>
        <v>GR-385</v>
      </c>
      <c r="D819" s="38" t="str">
        <f>TRIM(UPPER(IFERROR(_xlfn.TEXTBEFORE('query (10)'!L819,"("),'query (10)'!L819)))</f>
        <v>SHAFT RACEWAY SUPER FINISH WITH DEMAGNITIZING MACHINE.</v>
      </c>
      <c r="E819" s="38" t="str">
        <f>IFERROR(TRIM(UPPER(_xlfn.TEXTBEFORE(_xlfn.TEXTAFTER('query (10)'!L819,"("),")"))),"")</f>
        <v/>
      </c>
      <c r="F819" s="38" t="str">
        <f>TRIM('query (10)'!K819)</f>
        <v>HUB3-1</v>
      </c>
      <c r="G819" s="38" t="str">
        <f>IF('query (10)'!J819="","",'query (10)'!J819)</f>
        <v>Electrical Control</v>
      </c>
      <c r="H819" s="38" t="str">
        <f>TRIM(UPPER('query (10)'!J819))</f>
        <v>ELECTRICAL CONTROL</v>
      </c>
      <c r="I819" s="38" t="str">
        <f>IF('query (10)'!F819="","",'query (10)'!F819)</f>
        <v>Time-based Maintenance</v>
      </c>
      <c r="J819" s="38" t="str">
        <f>IF('query (10)'!F819="","",IFERROR(INDEX(Cleaning_Rules!$B$14:$B$17,MATCH(TRIM('query (10)'!F819),Cleaning_Rules!$A$14:$A$17,0)),"UNKNOWN"))</f>
        <v>TBM</v>
      </c>
      <c r="K819" s="38" t="str">
        <f>IF('query (10)'!G819="","",'query (10)'!G819)</f>
        <v>กำลังดำเนินการ</v>
      </c>
      <c r="L819" s="38" t="str">
        <f>IF('query (10)'!G819="","MISSING",IFERROR(INDEX(Cleaning_Rules!$B$5:$B$10,MATCH(TRIM('query (10)'!G819),Cleaning_Rules!$A$5:$A$10,0)),"UNKNOWN"))</f>
        <v>IN_PROGRESS</v>
      </c>
      <c r="M819" s="38" t="str">
        <f>IF('query (10)'!I819="","",'query (10)'!I819)</f>
        <v>Electrical</v>
      </c>
      <c r="N819" s="38" t="str">
        <f>IF('query (10)'!O819="","",'query (10)'!O819)</f>
        <v>Inspection</v>
      </c>
      <c r="O819" s="38" t="str">
        <f>IF('query (10)'!P819="","",'query (10)'!P819)</f>
        <v>Medium</v>
      </c>
      <c r="P819" s="38" t="str">
        <f>IF('query (10)'!N819="","",'query (10)'!N819)</f>
        <v xml:space="preserve">- Check Push botton, Emergency, Lamp, Selector switch
- Check Circuit breaker, Power supply, Magnetic, Relay
- Check Error Code of Inverter
- Check Safety Guard
- Check Emergency Stop 
</v>
      </c>
      <c r="Q819" s="38" t="str">
        <f>TRIM('query (10)'!N819)</f>
        <v xml:space="preserve">- Check Push botton, Emergency, Lamp, Selector switch
- Check Circuit breaker, Power supply, Magnetic, Relay
- Check Error Code of Inverter
- Check Safety Guard
- Check Emergency Stop 
</v>
      </c>
      <c r="R819" s="38" t="str">
        <f>TRIM(UPPER('query (10)'!R819))</f>
        <v/>
      </c>
      <c r="S819" s="38" t="str">
        <f>TRIM(UPPER('query (10)'!S819))</f>
        <v/>
      </c>
      <c r="T819" s="38" t="str">
        <f>IF('query (10)'!Q819="","",TRIM(UPPER('query (10)'!Q819)))</f>
        <v/>
      </c>
      <c r="U819" s="38" t="str">
        <f>IF('query (10)'!T819="","",'query (10)'!T819)</f>
        <v/>
      </c>
      <c r="V819" s="39" t="str">
        <f>IF('query (10)'!T819="","",IFERROR(VALUE('query (10)'!T819),""))</f>
        <v/>
      </c>
      <c r="W819" s="40">
        <f>IF('query (10)'!U819="","",'query (10)'!U819)</f>
        <v>0</v>
      </c>
      <c r="X819" s="39">
        <f>IF('query (10)'!V819="","",'query (10)'!V819)</f>
        <v>30</v>
      </c>
      <c r="Y819" s="41">
        <f>IF('query (10)'!W819="","",'query (10)'!W819)</f>
        <v>46062</v>
      </c>
      <c r="Z819" s="41">
        <f>IF('query (10)'!X819="","",'query (10)'!X819)</f>
        <v>46069</v>
      </c>
      <c r="AA819" s="41">
        <f>IF('query (10)'!Y819="","",'query (10)'!Y819)</f>
        <v>46069</v>
      </c>
      <c r="AB819" s="41">
        <f>IF('query (10)'!Z819="","",'query (10)'!Z819)</f>
        <v>46099</v>
      </c>
      <c r="AC819" s="38" t="str">
        <f>IF(OR('query (10)'!AA819="",COUNTIF(Cleaning_Rules!$A$21:$A$26,TRIM('query (10)'!AA819))&gt;0),"",TRIM('query (10)'!AA819))</f>
        <v>Perform the inspection, and if any values are displayed numerically, record those values for reference.</v>
      </c>
      <c r="AD819" s="38" t="str">
        <f>IF('query (10)'!AB819="","",TRIM(IFERROR(_xlfn.TEXTBEFORE('query (10)'!AB819,"("),'query (10)'!AB819)))</f>
        <v>เริ่มซ่อมงาน PM แล้ว รับผิดชอบโดย PAHLA SEEDANG</v>
      </c>
      <c r="AE819" s="38" t="str">
        <f>IFERROR(LOWER(TRIM(_xlfn.TEXTBEFORE(_xlfn.TEXTAFTER('query (10)'!AB819,"("),")"))),"")</f>
        <v>pahla@nsk.com</v>
      </c>
      <c r="AF819" s="38" t="str">
        <f>IF('query (10)'!AD819="","",TRIM('query (10)'!AD819))</f>
        <v>ณัฐดนัย จุฑาเทพ</v>
      </c>
      <c r="AG819" s="38" t="str">
        <f>IF('query (10)'!AE819="","",TRIM('query (10)'!AE819))</f>
        <v>อัมรินทร์ รักษาพล</v>
      </c>
      <c r="AH819" s="38" t="str">
        <f>IF('query (10)'!AF819="","",IFERROR(VALUE('query (10)'!AF819),""))</f>
        <v/>
      </c>
      <c r="AI819" s="38" t="str">
        <f>IF('query (10)'!AG819="","",TRIM('query (10)'!AG819))</f>
        <v/>
      </c>
      <c r="AJ819" s="38" t="str">
        <f>IF('query (10)'!AH819="","",IFERROR(VALUE('query (10)'!AH819),""))</f>
        <v/>
      </c>
      <c r="AK819" s="38" t="str">
        <f>IF('query (10)'!AI819="","",TRIM('query (10)'!AI819))</f>
        <v/>
      </c>
      <c r="AL819" s="42">
        <f t="shared" si="60"/>
        <v>2026</v>
      </c>
      <c r="AM819" s="42" t="str">
        <f t="shared" si="61"/>
        <v>2026-02</v>
      </c>
      <c r="AN819" s="42" t="str">
        <f t="shared" ca="1" si="62"/>
        <v>OVERDUE</v>
      </c>
      <c r="AO819" s="42" t="str">
        <f t="shared" si="63"/>
        <v>GR-385 | SHAFT RACEWAY SUPER FINISH WITH DEMAGNITIZING MACHINE. | HUB3-1 | ELECTRICAL CONTROL | Time-based Maintenance | Electrical | Inspection | Medium | - Check Push botton, Emergency, Lamp, Selector switch
- Check Circuit breaker, Power supply, Magnetic, Relay
- Check Error Code of Inverter
- Check Safety Guard
- Check Emergency Stop 
 | Perform the inspection, and if any values are displayed numerically, record those values for reference. | เริ่มซ่อมงาน PM แล้ว รับผิดชอบโดย PAHLA SEEDANG | อัมรินทร์ รักษาพล</v>
      </c>
      <c r="AP819" s="42" t="str">
        <f>_xlfn.TEXTJOIN("; ",TRUE,IF(COUNTA('query (10)'!A819:AK819)&lt;=6,"NEAR_EMPTY_ROW",""),IF($K819="","MISSING_STATUS",""),IF(AND($K819="เสร็จสิ้น",$Z819=""),"DONE_NO_ACTUAL_DATE",""),IF(AND($I819="Condition-based Maintenance",$AH819=""),"CBM_NO_MEASUREMENT",""),IF(OR($X819="",$X819=0),"INVALID_PERIOD",""),IF(AND($AA819&lt;&gt;"",$AB819&lt;&gt;"",$AB819&lt;$AA819),"DATE_SEQUENCE_ERROR",""),IF(AND($AB819&lt;&gt;"",$AB819&gt;DATE(2030,12,31)),"DATE_OUTLIER",""),IF($C819="","MISSING_QRCODE",""),IF($J819="UNKNOWN","UNKNOWN_PM_TYPE",""),IF($L819="UNKNOWN","UNKNOWN_STATUS",""))</f>
        <v/>
      </c>
      <c r="AQ819" s="42" t="str">
        <f t="shared" si="64"/>
        <v>NO</v>
      </c>
    </row>
    <row r="820" spans="1:43" x14ac:dyDescent="0.3">
      <c r="A820" s="38">
        <f>IF('query (10)'!A820="","",'query (10)'!A820)</f>
        <v>975</v>
      </c>
      <c r="B820" s="38">
        <f>IF('query (10)'!B820="","",'query (10)'!B820)</f>
        <v>19120</v>
      </c>
      <c r="C820" s="38" t="str">
        <f>TRIM(UPPER('query (10)'!M820))</f>
        <v>GR-389</v>
      </c>
      <c r="D820" s="38" t="str">
        <f>TRIM(UPPER(IFERROR(_xlfn.TEXTBEFORE('query (10)'!L820,"("),'query (10)'!L820)))</f>
        <v>OUTER OUT SIDE DIAMETER GRINDING MACHINE.</v>
      </c>
      <c r="E820" s="38" t="str">
        <f>IFERROR(TRIM(UPPER(_xlfn.TEXTBEFORE(_xlfn.TEXTAFTER('query (10)'!L820,"("),")"))),"")</f>
        <v/>
      </c>
      <c r="F820" s="38" t="str">
        <f>TRIM('query (10)'!K820)</f>
        <v>HUB3-1</v>
      </c>
      <c r="G820" s="38" t="str">
        <f>IF('query (10)'!J820="","",'query (10)'!J820)</f>
        <v>Electrical Control</v>
      </c>
      <c r="H820" s="38" t="str">
        <f>TRIM(UPPER('query (10)'!J820))</f>
        <v>ELECTRICAL CONTROL</v>
      </c>
      <c r="I820" s="38" t="str">
        <f>IF('query (10)'!F820="","",'query (10)'!F820)</f>
        <v>Time-based Maintenance</v>
      </c>
      <c r="J820" s="38" t="str">
        <f>IF('query (10)'!F820="","",IFERROR(INDEX(Cleaning_Rules!$B$14:$B$17,MATCH(TRIM('query (10)'!F820),Cleaning_Rules!$A$14:$A$17,0)),"UNKNOWN"))</f>
        <v>TBM</v>
      </c>
      <c r="K820" s="38" t="str">
        <f>IF('query (10)'!G820="","",'query (10)'!G820)</f>
        <v>กำลังดำเนินการ</v>
      </c>
      <c r="L820" s="38" t="str">
        <f>IF('query (10)'!G820="","MISSING",IFERROR(INDEX(Cleaning_Rules!$B$5:$B$10,MATCH(TRIM('query (10)'!G820),Cleaning_Rules!$A$5:$A$10,0)),"UNKNOWN"))</f>
        <v>IN_PROGRESS</v>
      </c>
      <c r="M820" s="38" t="str">
        <f>IF('query (10)'!I820="","",'query (10)'!I820)</f>
        <v>Electrical</v>
      </c>
      <c r="N820" s="38" t="str">
        <f>IF('query (10)'!O820="","",'query (10)'!O820)</f>
        <v>Inspection</v>
      </c>
      <c r="O820" s="38" t="str">
        <f>IF('query (10)'!P820="","",'query (10)'!P820)</f>
        <v>Medium</v>
      </c>
      <c r="P820" s="38" t="str">
        <f>IF('query (10)'!N820="","",'query (10)'!N820)</f>
        <v xml:space="preserve">- Check Push botton, Emergency, Lamp, Selector switch
- Check Circuit breaker, Power supply, Magnetic, Relay
- Check Error Code of Inverter
- Check Safety Guard
- Check Emergency Stop 
</v>
      </c>
      <c r="Q820" s="38" t="str">
        <f>TRIM('query (10)'!N820)</f>
        <v xml:space="preserve">- Check Push botton, Emergency, Lamp, Selector switch
- Check Circuit breaker, Power supply, Magnetic, Relay
- Check Error Code of Inverter
- Check Safety Guard
- Check Emergency Stop 
</v>
      </c>
      <c r="R820" s="38" t="str">
        <f>TRIM(UPPER('query (10)'!R820))</f>
        <v/>
      </c>
      <c r="S820" s="38" t="str">
        <f>TRIM(UPPER('query (10)'!S820))</f>
        <v/>
      </c>
      <c r="T820" s="38" t="str">
        <f>IF('query (10)'!Q820="","",TRIM(UPPER('query (10)'!Q820)))</f>
        <v/>
      </c>
      <c r="U820" s="38" t="str">
        <f>IF('query (10)'!T820="","",'query (10)'!T820)</f>
        <v/>
      </c>
      <c r="V820" s="39" t="str">
        <f>IF('query (10)'!T820="","",IFERROR(VALUE('query (10)'!T820),""))</f>
        <v/>
      </c>
      <c r="W820" s="40">
        <f>IF('query (10)'!U820="","",'query (10)'!U820)</f>
        <v>0</v>
      </c>
      <c r="X820" s="39">
        <f>IF('query (10)'!V820="","",'query (10)'!V820)</f>
        <v>30</v>
      </c>
      <c r="Y820" s="41">
        <f>IF('query (10)'!W820="","",'query (10)'!W820)</f>
        <v>46062</v>
      </c>
      <c r="Z820" s="41">
        <f>IF('query (10)'!X820="","",'query (10)'!X820)</f>
        <v>46069</v>
      </c>
      <c r="AA820" s="41">
        <f>IF('query (10)'!Y820="","",'query (10)'!Y820)</f>
        <v>46069</v>
      </c>
      <c r="AB820" s="41">
        <f>IF('query (10)'!Z820="","",'query (10)'!Z820)</f>
        <v>46099</v>
      </c>
      <c r="AC820" s="38" t="str">
        <f>IF(OR('query (10)'!AA820="",COUNTIF(Cleaning_Rules!$A$21:$A$26,TRIM('query (10)'!AA820))&gt;0),"",TRIM('query (10)'!AA820))</f>
        <v>Perform the inspection, and if any values are displayed numerically, record those values for reference.</v>
      </c>
      <c r="AD820" s="38" t="str">
        <f>IF('query (10)'!AB820="","",TRIM(IFERROR(_xlfn.TEXTBEFORE('query (10)'!AB820,"("),'query (10)'!AB820)))</f>
        <v>เริ่มซ่อมงาน PM แล้ว รับผิดชอบโดย AMRIN RAKSAPHON</v>
      </c>
      <c r="AE820" s="38" t="str">
        <f>IFERROR(LOWER(TRIM(_xlfn.TEXTBEFORE(_xlfn.TEXTAFTER('query (10)'!AB820,"("),")"))),"")</f>
        <v>amrin@nsk.com</v>
      </c>
      <c r="AF820" s="38" t="str">
        <f>IF('query (10)'!AD820="","",TRIM('query (10)'!AD820))</f>
        <v>ณัฐดนัย จุฑาเทพ</v>
      </c>
      <c r="AG820" s="38" t="str">
        <f>IF('query (10)'!AE820="","",TRIM('query (10)'!AE820))</f>
        <v>อัมรินทร์ รักษาพล</v>
      </c>
      <c r="AH820" s="38" t="str">
        <f>IF('query (10)'!AF820="","",IFERROR(VALUE('query (10)'!AF820),""))</f>
        <v/>
      </c>
      <c r="AI820" s="38" t="str">
        <f>IF('query (10)'!AG820="","",TRIM('query (10)'!AG820))</f>
        <v/>
      </c>
      <c r="AJ820" s="38" t="str">
        <f>IF('query (10)'!AH820="","",IFERROR(VALUE('query (10)'!AH820),""))</f>
        <v/>
      </c>
      <c r="AK820" s="38" t="str">
        <f>IF('query (10)'!AI820="","",TRIM('query (10)'!AI820))</f>
        <v/>
      </c>
      <c r="AL820" s="42">
        <f t="shared" si="60"/>
        <v>2026</v>
      </c>
      <c r="AM820" s="42" t="str">
        <f t="shared" si="61"/>
        <v>2026-02</v>
      </c>
      <c r="AN820" s="42" t="str">
        <f t="shared" ca="1" si="62"/>
        <v>OVERDUE</v>
      </c>
      <c r="AO820" s="42" t="str">
        <f t="shared" si="63"/>
        <v>GR-389 | OUTER OUT SIDE DIAMETER GRINDING MACHINE. | HUB3-1 | ELECTRICAL CONTROL | Time-based Maintenance | Electrical | Inspection | Medium | - Check Push botton, Emergency, Lamp, Selector switch
- Check Circuit breaker, Power supply, Magnetic, Relay
- Check Error Code of Inverter
- Check Safety Guard
- Check Emergency Stop 
 | Perform the inspection, and if any values are displayed numerically, record those values for reference. | เริ่มซ่อมงาน PM แล้ว รับผิดชอบโดย AMRIN RAKSAPHON | อัมรินทร์ รักษาพล</v>
      </c>
      <c r="AP820" s="42" t="str">
        <f>_xlfn.TEXTJOIN("; ",TRUE,IF(COUNTA('query (10)'!A820:AK820)&lt;=6,"NEAR_EMPTY_ROW",""),IF($K820="","MISSING_STATUS",""),IF(AND($K820="เสร็จสิ้น",$Z820=""),"DONE_NO_ACTUAL_DATE",""),IF(AND($I820="Condition-based Maintenance",$AH820=""),"CBM_NO_MEASUREMENT",""),IF(OR($X820="",$X820=0),"INVALID_PERIOD",""),IF(AND($AA820&lt;&gt;"",$AB820&lt;&gt;"",$AB820&lt;$AA820),"DATE_SEQUENCE_ERROR",""),IF(AND($AB820&lt;&gt;"",$AB820&gt;DATE(2030,12,31)),"DATE_OUTLIER",""),IF($C820="","MISSING_QRCODE",""),IF($J820="UNKNOWN","UNKNOWN_PM_TYPE",""),IF($L820="UNKNOWN","UNKNOWN_STATUS",""))</f>
        <v/>
      </c>
      <c r="AQ820" s="42" t="str">
        <f t="shared" si="64"/>
        <v>NO</v>
      </c>
    </row>
    <row r="821" spans="1:43" x14ac:dyDescent="0.3">
      <c r="A821" s="38">
        <f>IF('query (10)'!A821="","",'query (10)'!A821)</f>
        <v>976</v>
      </c>
      <c r="B821" s="38">
        <f>IF('query (10)'!B821="","",'query (10)'!B821)</f>
        <v>19121</v>
      </c>
      <c r="C821" s="38" t="str">
        <f>TRIM(UPPER('query (10)'!M821))</f>
        <v>GR-391</v>
      </c>
      <c r="D821" s="38" t="str">
        <f>TRIM(UPPER(IFERROR(_xlfn.TEXTBEFORE('query (10)'!L821,"("),'query (10)'!L821)))</f>
        <v>HUB3 OUTER RING GRINDING MACHINE.</v>
      </c>
      <c r="E821" s="38" t="str">
        <f>IFERROR(TRIM(UPPER(_xlfn.TEXTBEFORE(_xlfn.TEXTAFTER('query (10)'!L821,"("),")"))),"")</f>
        <v/>
      </c>
      <c r="F821" s="38" t="str">
        <f>TRIM('query (10)'!K821)</f>
        <v>HUB3-1</v>
      </c>
      <c r="G821" s="38" t="str">
        <f>IF('query (10)'!J821="","",'query (10)'!J821)</f>
        <v>Electrical Control</v>
      </c>
      <c r="H821" s="38" t="str">
        <f>TRIM(UPPER('query (10)'!J821))</f>
        <v>ELECTRICAL CONTROL</v>
      </c>
      <c r="I821" s="38" t="str">
        <f>IF('query (10)'!F821="","",'query (10)'!F821)</f>
        <v>Time-based Maintenance</v>
      </c>
      <c r="J821" s="38" t="str">
        <f>IF('query (10)'!F821="","",IFERROR(INDEX(Cleaning_Rules!$B$14:$B$17,MATCH(TRIM('query (10)'!F821),Cleaning_Rules!$A$14:$A$17,0)),"UNKNOWN"))</f>
        <v>TBM</v>
      </c>
      <c r="K821" s="38" t="str">
        <f>IF('query (10)'!G821="","",'query (10)'!G821)</f>
        <v>กำลังดำเนินการ</v>
      </c>
      <c r="L821" s="38" t="str">
        <f>IF('query (10)'!G821="","MISSING",IFERROR(INDEX(Cleaning_Rules!$B$5:$B$10,MATCH(TRIM('query (10)'!G821),Cleaning_Rules!$A$5:$A$10,0)),"UNKNOWN"))</f>
        <v>IN_PROGRESS</v>
      </c>
      <c r="M821" s="38" t="str">
        <f>IF('query (10)'!I821="","",'query (10)'!I821)</f>
        <v>Electrical</v>
      </c>
      <c r="N821" s="38" t="str">
        <f>IF('query (10)'!O821="","",'query (10)'!O821)</f>
        <v>Inspection</v>
      </c>
      <c r="O821" s="38" t="str">
        <f>IF('query (10)'!P821="","",'query (10)'!P821)</f>
        <v>Medium</v>
      </c>
      <c r="P821" s="38" t="str">
        <f>IF('query (10)'!N821="","",'query (10)'!N821)</f>
        <v xml:space="preserve">- Check Push botton, Emergency, Lamp, Selector switch
- Check Circuit breaker, Power supply, Magnetic, Relay
- Check Error Code of Inverter
- Check Safety Guard
- Check Emergency Stop 
</v>
      </c>
      <c r="Q821" s="38" t="str">
        <f>TRIM('query (10)'!N821)</f>
        <v xml:space="preserve">- Check Push botton, Emergency, Lamp, Selector switch
- Check Circuit breaker, Power supply, Magnetic, Relay
- Check Error Code of Inverter
- Check Safety Guard
- Check Emergency Stop 
</v>
      </c>
      <c r="R821" s="38" t="str">
        <f>TRIM(UPPER('query (10)'!R821))</f>
        <v/>
      </c>
      <c r="S821" s="38" t="str">
        <f>TRIM(UPPER('query (10)'!S821))</f>
        <v/>
      </c>
      <c r="T821" s="38" t="str">
        <f>IF('query (10)'!Q821="","",TRIM(UPPER('query (10)'!Q821)))</f>
        <v/>
      </c>
      <c r="U821" s="38" t="str">
        <f>IF('query (10)'!T821="","",'query (10)'!T821)</f>
        <v/>
      </c>
      <c r="V821" s="39" t="str">
        <f>IF('query (10)'!T821="","",IFERROR(VALUE('query (10)'!T821),""))</f>
        <v/>
      </c>
      <c r="W821" s="40">
        <f>IF('query (10)'!U821="","",'query (10)'!U821)</f>
        <v>0</v>
      </c>
      <c r="X821" s="39">
        <f>IF('query (10)'!V821="","",'query (10)'!V821)</f>
        <v>30</v>
      </c>
      <c r="Y821" s="41">
        <f>IF('query (10)'!W821="","",'query (10)'!W821)</f>
        <v>46062</v>
      </c>
      <c r="Z821" s="41">
        <f>IF('query (10)'!X821="","",'query (10)'!X821)</f>
        <v>46069</v>
      </c>
      <c r="AA821" s="41">
        <f>IF('query (10)'!Y821="","",'query (10)'!Y821)</f>
        <v>46069</v>
      </c>
      <c r="AB821" s="41">
        <f>IF('query (10)'!Z821="","",'query (10)'!Z821)</f>
        <v>46099</v>
      </c>
      <c r="AC821" s="38" t="str">
        <f>IF(OR('query (10)'!AA821="",COUNTIF(Cleaning_Rules!$A$21:$A$26,TRIM('query (10)'!AA821))&gt;0),"",TRIM('query (10)'!AA821))</f>
        <v>Perform the inspection, and if any values are displayed numerically, record those values for reference.</v>
      </c>
      <c r="AD821" s="38" t="str">
        <f>IF('query (10)'!AB821="","",TRIM(IFERROR(_xlfn.TEXTBEFORE('query (10)'!AB821,"("),'query (10)'!AB821)))</f>
        <v>เริ่มซ่อมงาน PM แล้ว รับผิดชอบโดย AMRIN RAKSAPHON</v>
      </c>
      <c r="AE821" s="38" t="str">
        <f>IFERROR(LOWER(TRIM(_xlfn.TEXTBEFORE(_xlfn.TEXTAFTER('query (10)'!AB821,"("),")"))),"")</f>
        <v>amrin@nsk.com</v>
      </c>
      <c r="AF821" s="38" t="str">
        <f>IF('query (10)'!AD821="","",TRIM('query (10)'!AD821))</f>
        <v>ณัฐดนัย จุฑาเทพ</v>
      </c>
      <c r="AG821" s="38" t="str">
        <f>IF('query (10)'!AE821="","",TRIM('query (10)'!AE821))</f>
        <v>อัมรินทร์ รักษาพล</v>
      </c>
      <c r="AH821" s="38" t="str">
        <f>IF('query (10)'!AF821="","",IFERROR(VALUE('query (10)'!AF821),""))</f>
        <v/>
      </c>
      <c r="AI821" s="38" t="str">
        <f>IF('query (10)'!AG821="","",TRIM('query (10)'!AG821))</f>
        <v/>
      </c>
      <c r="AJ821" s="38" t="str">
        <f>IF('query (10)'!AH821="","",IFERROR(VALUE('query (10)'!AH821),""))</f>
        <v/>
      </c>
      <c r="AK821" s="38" t="str">
        <f>IF('query (10)'!AI821="","",TRIM('query (10)'!AI821))</f>
        <v/>
      </c>
      <c r="AL821" s="42">
        <f t="shared" si="60"/>
        <v>2026</v>
      </c>
      <c r="AM821" s="42" t="str">
        <f t="shared" si="61"/>
        <v>2026-02</v>
      </c>
      <c r="AN821" s="42" t="str">
        <f t="shared" ca="1" si="62"/>
        <v>OVERDUE</v>
      </c>
      <c r="AO821" s="42" t="str">
        <f t="shared" si="63"/>
        <v>GR-391 | HUB3 OUTER RING GRINDING MACHINE. | HUB3-1 | ELECTRICAL CONTROL | Time-based Maintenance | Electrical | Inspection | Medium | - Check Push botton, Emergency, Lamp, Selector switch
- Check Circuit breaker, Power supply, Magnetic, Relay
- Check Error Code of Inverter
- Check Safety Guard
- Check Emergency Stop 
 | Perform the inspection, and if any values are displayed numerically, record those values for reference. | เริ่มซ่อมงาน PM แล้ว รับผิดชอบโดย AMRIN RAKSAPHON | อัมรินทร์ รักษาพล</v>
      </c>
      <c r="AP821" s="42" t="str">
        <f>_xlfn.TEXTJOIN("; ",TRUE,IF(COUNTA('query (10)'!A821:AK821)&lt;=6,"NEAR_EMPTY_ROW",""),IF($K821="","MISSING_STATUS",""),IF(AND($K821="เสร็จสิ้น",$Z821=""),"DONE_NO_ACTUAL_DATE",""),IF(AND($I821="Condition-based Maintenance",$AH821=""),"CBM_NO_MEASUREMENT",""),IF(OR($X821="",$X821=0),"INVALID_PERIOD",""),IF(AND($AA821&lt;&gt;"",$AB821&lt;&gt;"",$AB821&lt;$AA821),"DATE_SEQUENCE_ERROR",""),IF(AND($AB821&lt;&gt;"",$AB821&gt;DATE(2030,12,31)),"DATE_OUTLIER",""),IF($C821="","MISSING_QRCODE",""),IF($J821="UNKNOWN","UNKNOWN_PM_TYPE",""),IF($L821="UNKNOWN","UNKNOWN_STATUS",""))</f>
        <v/>
      </c>
      <c r="AQ821" s="42" t="str">
        <f t="shared" si="64"/>
        <v>NO</v>
      </c>
    </row>
    <row r="822" spans="1:43" x14ac:dyDescent="0.3">
      <c r="A822" s="38">
        <f>IF('query (10)'!A822="","",'query (10)'!A822)</f>
        <v>977</v>
      </c>
      <c r="B822" s="38">
        <f>IF('query (10)'!B822="","",'query (10)'!B822)</f>
        <v>19122</v>
      </c>
      <c r="C822" s="38" t="str">
        <f>TRIM(UPPER('query (10)'!M822))</f>
        <v>GR-396</v>
      </c>
      <c r="D822" s="38" t="str">
        <f>TRIM(UPPER(IFERROR(_xlfn.TEXTBEFORE('query (10)'!L822,"("),'query (10)'!L822)))</f>
        <v>B1 INNER RING GRINDING MACHINE.</v>
      </c>
      <c r="E822" s="38" t="str">
        <f>IFERROR(TRIM(UPPER(_xlfn.TEXTBEFORE(_xlfn.TEXTAFTER('query (10)'!L822,"("),")"))),"")</f>
        <v/>
      </c>
      <c r="F822" s="38" t="str">
        <f>TRIM('query (10)'!K822)</f>
        <v>HUB3-1</v>
      </c>
      <c r="G822" s="38" t="str">
        <f>IF('query (10)'!J822="","",'query (10)'!J822)</f>
        <v>Electrical Control</v>
      </c>
      <c r="H822" s="38" t="str">
        <f>TRIM(UPPER('query (10)'!J822))</f>
        <v>ELECTRICAL CONTROL</v>
      </c>
      <c r="I822" s="38" t="str">
        <f>IF('query (10)'!F822="","",'query (10)'!F822)</f>
        <v>Time-based Maintenance</v>
      </c>
      <c r="J822" s="38" t="str">
        <f>IF('query (10)'!F822="","",IFERROR(INDEX(Cleaning_Rules!$B$14:$B$17,MATCH(TRIM('query (10)'!F822),Cleaning_Rules!$A$14:$A$17,0)),"UNKNOWN"))</f>
        <v>TBM</v>
      </c>
      <c r="K822" s="38" t="str">
        <f>IF('query (10)'!G822="","",'query (10)'!G822)</f>
        <v>กำลังดำเนินการ</v>
      </c>
      <c r="L822" s="38" t="str">
        <f>IF('query (10)'!G822="","MISSING",IFERROR(INDEX(Cleaning_Rules!$B$5:$B$10,MATCH(TRIM('query (10)'!G822),Cleaning_Rules!$A$5:$A$10,0)),"UNKNOWN"))</f>
        <v>IN_PROGRESS</v>
      </c>
      <c r="M822" s="38" t="str">
        <f>IF('query (10)'!I822="","",'query (10)'!I822)</f>
        <v>Electrical</v>
      </c>
      <c r="N822" s="38" t="str">
        <f>IF('query (10)'!O822="","",'query (10)'!O822)</f>
        <v>Inspection</v>
      </c>
      <c r="O822" s="38" t="str">
        <f>IF('query (10)'!P822="","",'query (10)'!P822)</f>
        <v>Medium</v>
      </c>
      <c r="P822" s="38" t="str">
        <f>IF('query (10)'!N822="","",'query (10)'!N822)</f>
        <v xml:space="preserve">- Check Push botton, Emergency, Lamp, Selector switch
- Check Circuit breaker, Power supply, Magnetic, Relay
- Check Error Code of Inverter
- Check Safety Guard
- Check Emergency Stop 
</v>
      </c>
      <c r="Q822" s="38" t="str">
        <f>TRIM('query (10)'!N822)</f>
        <v xml:space="preserve">- Check Push botton, Emergency, Lamp, Selector switch
- Check Circuit breaker, Power supply, Magnetic, Relay
- Check Error Code of Inverter
- Check Safety Guard
- Check Emergency Stop 
</v>
      </c>
      <c r="R822" s="38" t="str">
        <f>TRIM(UPPER('query (10)'!R822))</f>
        <v/>
      </c>
      <c r="S822" s="38" t="str">
        <f>TRIM(UPPER('query (10)'!S822))</f>
        <v/>
      </c>
      <c r="T822" s="38" t="str">
        <f>IF('query (10)'!Q822="","",TRIM(UPPER('query (10)'!Q822)))</f>
        <v/>
      </c>
      <c r="U822" s="38" t="str">
        <f>IF('query (10)'!T822="","",'query (10)'!T822)</f>
        <v/>
      </c>
      <c r="V822" s="39" t="str">
        <f>IF('query (10)'!T822="","",IFERROR(VALUE('query (10)'!T822),""))</f>
        <v/>
      </c>
      <c r="W822" s="40">
        <f>IF('query (10)'!U822="","",'query (10)'!U822)</f>
        <v>0</v>
      </c>
      <c r="X822" s="39">
        <f>IF('query (10)'!V822="","",'query (10)'!V822)</f>
        <v>30</v>
      </c>
      <c r="Y822" s="41">
        <f>IF('query (10)'!W822="","",'query (10)'!W822)</f>
        <v>46062</v>
      </c>
      <c r="Z822" s="41">
        <f>IF('query (10)'!X822="","",'query (10)'!X822)</f>
        <v>46069</v>
      </c>
      <c r="AA822" s="41">
        <f>IF('query (10)'!Y822="","",'query (10)'!Y822)</f>
        <v>46069</v>
      </c>
      <c r="AB822" s="41">
        <f>IF('query (10)'!Z822="","",'query (10)'!Z822)</f>
        <v>46099</v>
      </c>
      <c r="AC822" s="38" t="str">
        <f>IF(OR('query (10)'!AA822="",COUNTIF(Cleaning_Rules!$A$21:$A$26,TRIM('query (10)'!AA822))&gt;0),"",TRIM('query (10)'!AA822))</f>
        <v>Perform the inspection, and if any values are displayed numerically, record those values for reference.</v>
      </c>
      <c r="AD822" s="38" t="str">
        <f>IF('query (10)'!AB822="","",TRIM(IFERROR(_xlfn.TEXTBEFORE('query (10)'!AB822,"("),'query (10)'!AB822)))</f>
        <v>เริ่มซ่อมงาน PM แล้ว รับผิดชอบโดย AMRIN RAKSAPHON</v>
      </c>
      <c r="AE822" s="38" t="str">
        <f>IFERROR(LOWER(TRIM(_xlfn.TEXTBEFORE(_xlfn.TEXTAFTER('query (10)'!AB822,"("),")"))),"")</f>
        <v>amrin@nsk.com</v>
      </c>
      <c r="AF822" s="38" t="str">
        <f>IF('query (10)'!AD822="","",TRIM('query (10)'!AD822))</f>
        <v>ณัฐดนัย จุฑาเทพ</v>
      </c>
      <c r="AG822" s="38" t="str">
        <f>IF('query (10)'!AE822="","",TRIM('query (10)'!AE822))</f>
        <v>อัมรินทร์ รักษาพล</v>
      </c>
      <c r="AH822" s="38" t="str">
        <f>IF('query (10)'!AF822="","",IFERROR(VALUE('query (10)'!AF822),""))</f>
        <v/>
      </c>
      <c r="AI822" s="38" t="str">
        <f>IF('query (10)'!AG822="","",TRIM('query (10)'!AG822))</f>
        <v/>
      </c>
      <c r="AJ822" s="38" t="str">
        <f>IF('query (10)'!AH822="","",IFERROR(VALUE('query (10)'!AH822),""))</f>
        <v/>
      </c>
      <c r="AK822" s="38" t="str">
        <f>IF('query (10)'!AI822="","",TRIM('query (10)'!AI822))</f>
        <v/>
      </c>
      <c r="AL822" s="42">
        <f t="shared" si="60"/>
        <v>2026</v>
      </c>
      <c r="AM822" s="42" t="str">
        <f t="shared" si="61"/>
        <v>2026-02</v>
      </c>
      <c r="AN822" s="42" t="str">
        <f t="shared" ca="1" si="62"/>
        <v>OVERDUE</v>
      </c>
      <c r="AO822" s="42" t="str">
        <f t="shared" si="63"/>
        <v>GR-396 | B1 INNER RING GRINDING MACHINE. | HUB3-1 | ELECTRICAL CONTROL | Time-based Maintenance | Electrical | Inspection | Medium | - Check Push botton, Emergency, Lamp, Selector switch
- Check Circuit breaker, Power supply, Magnetic, Relay
- Check Error Code of Inverter
- Check Safety Guard
- Check Emergency Stop 
 | Perform the inspection, and if any values are displayed numerically, record those values for reference. | เริ่มซ่อมงาน PM แล้ว รับผิดชอบโดย AMRIN RAKSAPHON | อัมรินทร์ รักษาพล</v>
      </c>
      <c r="AP822" s="42" t="str">
        <f>_xlfn.TEXTJOIN("; ",TRUE,IF(COUNTA('query (10)'!A822:AK822)&lt;=6,"NEAR_EMPTY_ROW",""),IF($K822="","MISSING_STATUS",""),IF(AND($K822="เสร็จสิ้น",$Z822=""),"DONE_NO_ACTUAL_DATE",""),IF(AND($I822="Condition-based Maintenance",$AH822=""),"CBM_NO_MEASUREMENT",""),IF(OR($X822="",$X822=0),"INVALID_PERIOD",""),IF(AND($AA822&lt;&gt;"",$AB822&lt;&gt;"",$AB822&lt;$AA822),"DATE_SEQUENCE_ERROR",""),IF(AND($AB822&lt;&gt;"",$AB822&gt;DATE(2030,12,31)),"DATE_OUTLIER",""),IF($C822="","MISSING_QRCODE",""),IF($J822="UNKNOWN","UNKNOWN_PM_TYPE",""),IF($L822="UNKNOWN","UNKNOWN_STATUS",""))</f>
        <v/>
      </c>
      <c r="AQ822" s="42" t="str">
        <f t="shared" si="64"/>
        <v>NO</v>
      </c>
    </row>
    <row r="823" spans="1:43" x14ac:dyDescent="0.3">
      <c r="A823" s="38">
        <f>IF('query (10)'!A823="","",'query (10)'!A823)</f>
        <v>978</v>
      </c>
      <c r="B823" s="38">
        <f>IF('query (10)'!B823="","",'query (10)'!B823)</f>
        <v>19123</v>
      </c>
      <c r="C823" s="38" t="str">
        <f>TRIM(UPPER('query (10)'!M823))</f>
        <v>GR-398</v>
      </c>
      <c r="D823" s="38" t="str">
        <f>TRIM(UPPER(IFERROR(_xlfn.TEXTBEFORE('query (10)'!L823,"("),'query (10)'!L823)))</f>
        <v>B1 INNER RING BORE GRINDING MACHINE.</v>
      </c>
      <c r="E823" s="38" t="str">
        <f>IFERROR(TRIM(UPPER(_xlfn.TEXTBEFORE(_xlfn.TEXTAFTER('query (10)'!L823,"("),")"))),"")</f>
        <v/>
      </c>
      <c r="F823" s="38" t="str">
        <f>TRIM('query (10)'!K823)</f>
        <v>HUB3-1</v>
      </c>
      <c r="G823" s="38" t="str">
        <f>IF('query (10)'!J823="","",'query (10)'!J823)</f>
        <v>Electrical Control</v>
      </c>
      <c r="H823" s="38" t="str">
        <f>TRIM(UPPER('query (10)'!J823))</f>
        <v>ELECTRICAL CONTROL</v>
      </c>
      <c r="I823" s="38" t="str">
        <f>IF('query (10)'!F823="","",'query (10)'!F823)</f>
        <v>Time-based Maintenance</v>
      </c>
      <c r="J823" s="38" t="str">
        <f>IF('query (10)'!F823="","",IFERROR(INDEX(Cleaning_Rules!$B$14:$B$17,MATCH(TRIM('query (10)'!F823),Cleaning_Rules!$A$14:$A$17,0)),"UNKNOWN"))</f>
        <v>TBM</v>
      </c>
      <c r="K823" s="38" t="str">
        <f>IF('query (10)'!G823="","",'query (10)'!G823)</f>
        <v>เสร็จสิ้น</v>
      </c>
      <c r="L823" s="38" t="str">
        <f>IF('query (10)'!G823="","MISSING",IFERROR(INDEX(Cleaning_Rules!$B$5:$B$10,MATCH(TRIM('query (10)'!G823),Cleaning_Rules!$A$5:$A$10,0)),"UNKNOWN"))</f>
        <v>COMPLETED</v>
      </c>
      <c r="M823" s="38" t="str">
        <f>IF('query (10)'!I823="","",'query (10)'!I823)</f>
        <v>Electrical</v>
      </c>
      <c r="N823" s="38" t="str">
        <f>IF('query (10)'!O823="","",'query (10)'!O823)</f>
        <v>Inspection</v>
      </c>
      <c r="O823" s="38" t="str">
        <f>IF('query (10)'!P823="","",'query (10)'!P823)</f>
        <v>Medium</v>
      </c>
      <c r="P823" s="38" t="str">
        <f>IF('query (10)'!N823="","",'query (10)'!N823)</f>
        <v xml:space="preserve">- Check Push botton, Emergency, Lamp, Selector switch
- Check Circuit breaker, Power supply, Magnetic, Relay
- Check Error Code of Inverter
- Check Safety Guard
- Check Emergency Stop 
</v>
      </c>
      <c r="Q823" s="38" t="str">
        <f>TRIM('query (10)'!N823)</f>
        <v xml:space="preserve">- Check Push botton, Emergency, Lamp, Selector switch
- Check Circuit breaker, Power supply, Magnetic, Relay
- Check Error Code of Inverter
- Check Safety Guard
- Check Emergency Stop 
</v>
      </c>
      <c r="R823" s="38" t="str">
        <f>TRIM(UPPER('query (10)'!R823))</f>
        <v/>
      </c>
      <c r="S823" s="38" t="str">
        <f>TRIM(UPPER('query (10)'!S823))</f>
        <v/>
      </c>
      <c r="T823" s="38" t="str">
        <f>IF('query (10)'!Q823="","",TRIM(UPPER('query (10)'!Q823)))</f>
        <v/>
      </c>
      <c r="U823" s="38" t="str">
        <f>IF('query (10)'!T823="","",'query (10)'!T823)</f>
        <v/>
      </c>
      <c r="V823" s="39" t="str">
        <f>IF('query (10)'!T823="","",IFERROR(VALUE('query (10)'!T823),""))</f>
        <v/>
      </c>
      <c r="W823" s="40">
        <f>IF('query (10)'!U823="","",'query (10)'!U823)</f>
        <v>0</v>
      </c>
      <c r="X823" s="39">
        <f>IF('query (10)'!V823="","",'query (10)'!V823)</f>
        <v>30</v>
      </c>
      <c r="Y823" s="41">
        <f>IF('query (10)'!W823="","",'query (10)'!W823)</f>
        <v>46062</v>
      </c>
      <c r="Z823" s="41">
        <f>IF('query (10)'!X823="","",'query (10)'!X823)</f>
        <v>46100</v>
      </c>
      <c r="AA823" s="41">
        <f>IF('query (10)'!Y823="","",'query (10)'!Y823)</f>
        <v>46100</v>
      </c>
      <c r="AB823" s="41">
        <f>IF('query (10)'!Z823="","",'query (10)'!Z823)</f>
        <v>46130</v>
      </c>
      <c r="AC823" s="38" t="str">
        <f>IF(OR('query (10)'!AA823="",COUNTIF(Cleaning_Rules!$A$21:$A$26,TRIM('query (10)'!AA823))&gt;0),"",TRIM('query (10)'!AA823))</f>
        <v>Perform the inspection, and if any values are displayed numerically, record those values for reference.</v>
      </c>
      <c r="AD823" s="38" t="str">
        <f>IF('query (10)'!AB823="","",TRIM(IFERROR(_xlfn.TEXTBEFORE('query (10)'!AB823,"("),'query (10)'!AB823)))</f>
        <v>เริ่มซ่อมงาน PM แล้ว รับผิดชอบโดย NATDANAI JUTHATHEP</v>
      </c>
      <c r="AE823" s="38" t="str">
        <f>IFERROR(LOWER(TRIM(_xlfn.TEXTBEFORE(_xlfn.TEXTAFTER('query (10)'!AB823,"("),")"))),"")</f>
        <v>juthathep-n-4697@nsk.com</v>
      </c>
      <c r="AF823" s="38" t="str">
        <f>IF('query (10)'!AD823="","",TRIM('query (10)'!AD823))</f>
        <v>ณัฐดนัย จุฑาเทพ</v>
      </c>
      <c r="AG823" s="38" t="str">
        <f>IF('query (10)'!AE823="","",TRIM('query (10)'!AE823))</f>
        <v>ณัฐดนัย จุฑาเทพ</v>
      </c>
      <c r="AH823" s="38" t="str">
        <f>IF('query (10)'!AF823="","",IFERROR(VALUE('query (10)'!AF823),""))</f>
        <v/>
      </c>
      <c r="AI823" s="38" t="str">
        <f>IF('query (10)'!AG823="","",TRIM('query (10)'!AG823))</f>
        <v/>
      </c>
      <c r="AJ823" s="38" t="str">
        <f>IF('query (10)'!AH823="","",IFERROR(VALUE('query (10)'!AH823),""))</f>
        <v/>
      </c>
      <c r="AK823" s="38" t="str">
        <f>IF('query (10)'!AI823="","",TRIM('query (10)'!AI823))</f>
        <v/>
      </c>
      <c r="AL823" s="42">
        <f t="shared" si="60"/>
        <v>2026</v>
      </c>
      <c r="AM823" s="42" t="str">
        <f t="shared" si="61"/>
        <v>2026-02</v>
      </c>
      <c r="AN823" s="42" t="str">
        <f t="shared" ca="1" si="62"/>
        <v/>
      </c>
      <c r="AO823" s="42" t="str">
        <f t="shared" si="63"/>
        <v>GR-398 | B1 INNER RING BORE GRINDING MACHINE. | HUB3-1 | ELECTRICAL CONTROL | Time-based Maintenance | Electrical | Inspection | Medium | - Check Push botton, Emergency, Lamp, Selector switch
- Check Circuit breaker, Power supply, Magnetic, Relay
- Check Error Code of Inverter
- Check Safety Guard
- Check Emergency Stop 
 | Perform the inspection, and if any values are displayed numerically, record those values for reference. | เริ่มซ่อมงาน PM แล้ว รับผิดชอบโดย NATDANAI JUTHATHEP | ณัฐดนัย จุฑาเทพ</v>
      </c>
      <c r="AP823" s="42" t="str">
        <f>_xlfn.TEXTJOIN("; ",TRUE,IF(COUNTA('query (10)'!A823:AK823)&lt;=6,"NEAR_EMPTY_ROW",""),IF($K823="","MISSING_STATUS",""),IF(AND($K823="เสร็จสิ้น",$Z823=""),"DONE_NO_ACTUAL_DATE",""),IF(AND($I823="Condition-based Maintenance",$AH823=""),"CBM_NO_MEASUREMENT",""),IF(OR($X823="",$X823=0),"INVALID_PERIOD",""),IF(AND($AA823&lt;&gt;"",$AB823&lt;&gt;"",$AB823&lt;$AA823),"DATE_SEQUENCE_ERROR",""),IF(AND($AB823&lt;&gt;"",$AB823&gt;DATE(2030,12,31)),"DATE_OUTLIER",""),IF($C823="","MISSING_QRCODE",""),IF($J823="UNKNOWN","UNKNOWN_PM_TYPE",""),IF($L823="UNKNOWN","UNKNOWN_STATUS",""))</f>
        <v/>
      </c>
      <c r="AQ823" s="42" t="str">
        <f t="shared" si="64"/>
        <v>NO</v>
      </c>
    </row>
    <row r="824" spans="1:43" x14ac:dyDescent="0.3">
      <c r="A824" s="38">
        <f>IF('query (10)'!A824="","",'query (10)'!A824)</f>
        <v>979</v>
      </c>
      <c r="B824" s="38">
        <f>IF('query (10)'!B824="","",'query (10)'!B824)</f>
        <v>19124</v>
      </c>
      <c r="C824" s="38" t="str">
        <f>TRIM(UPPER('query (10)'!M824))</f>
        <v>DE-399</v>
      </c>
      <c r="D824" s="38" t="str">
        <f>TRIM(UPPER(IFERROR(_xlfn.TEXTBEFORE('query (10)'!L824,"("),'query (10)'!L824)))</f>
        <v>B1 DEMAGNETIZER MACHINE.</v>
      </c>
      <c r="E824" s="38" t="str">
        <f>IFERROR(TRIM(UPPER(_xlfn.TEXTBEFORE(_xlfn.TEXTAFTER('query (10)'!L824,"("),")"))),"")</f>
        <v/>
      </c>
      <c r="F824" s="38" t="str">
        <f>TRIM('query (10)'!K824)</f>
        <v>HUB3-1</v>
      </c>
      <c r="G824" s="38" t="str">
        <f>IF('query (10)'!J824="","",'query (10)'!J824)</f>
        <v>Electrical Control</v>
      </c>
      <c r="H824" s="38" t="str">
        <f>TRIM(UPPER('query (10)'!J824))</f>
        <v>ELECTRICAL CONTROL</v>
      </c>
      <c r="I824" s="38" t="str">
        <f>IF('query (10)'!F824="","",'query (10)'!F824)</f>
        <v>Time-based Maintenance</v>
      </c>
      <c r="J824" s="38" t="str">
        <f>IF('query (10)'!F824="","",IFERROR(INDEX(Cleaning_Rules!$B$14:$B$17,MATCH(TRIM('query (10)'!F824),Cleaning_Rules!$A$14:$A$17,0)),"UNKNOWN"))</f>
        <v>TBM</v>
      </c>
      <c r="K824" s="38" t="str">
        <f>IF('query (10)'!G824="","",'query (10)'!G824)</f>
        <v>กำลังดำเนินการ</v>
      </c>
      <c r="L824" s="38" t="str">
        <f>IF('query (10)'!G824="","MISSING",IFERROR(INDEX(Cleaning_Rules!$B$5:$B$10,MATCH(TRIM('query (10)'!G824),Cleaning_Rules!$A$5:$A$10,0)),"UNKNOWN"))</f>
        <v>IN_PROGRESS</v>
      </c>
      <c r="M824" s="38" t="str">
        <f>IF('query (10)'!I824="","",'query (10)'!I824)</f>
        <v>Electrical</v>
      </c>
      <c r="N824" s="38" t="str">
        <f>IF('query (10)'!O824="","",'query (10)'!O824)</f>
        <v>Inspection</v>
      </c>
      <c r="O824" s="38" t="str">
        <f>IF('query (10)'!P824="","",'query (10)'!P824)</f>
        <v>Medium</v>
      </c>
      <c r="P824" s="38" t="str">
        <f>IF('query (10)'!N824="","",'query (10)'!N824)</f>
        <v xml:space="preserve">- Check Push botton, Emergency, Lamp, Selector switch
- Check Circuit breaker, Power supply, Magnetic, Relay
- Check Error Code of Inverter
- Check Safety Guard
- Check Emergency Stop 
</v>
      </c>
      <c r="Q824" s="38" t="str">
        <f>TRIM('query (10)'!N824)</f>
        <v xml:space="preserve">- Check Push botton, Emergency, Lamp, Selector switch
- Check Circuit breaker, Power supply, Magnetic, Relay
- Check Error Code of Inverter
- Check Safety Guard
- Check Emergency Stop 
</v>
      </c>
      <c r="R824" s="38" t="str">
        <f>TRIM(UPPER('query (10)'!R824))</f>
        <v/>
      </c>
      <c r="S824" s="38" t="str">
        <f>TRIM(UPPER('query (10)'!S824))</f>
        <v/>
      </c>
      <c r="T824" s="38" t="str">
        <f>IF('query (10)'!Q824="","",TRIM(UPPER('query (10)'!Q824)))</f>
        <v/>
      </c>
      <c r="U824" s="38" t="str">
        <f>IF('query (10)'!T824="","",'query (10)'!T824)</f>
        <v/>
      </c>
      <c r="V824" s="39" t="str">
        <f>IF('query (10)'!T824="","",IFERROR(VALUE('query (10)'!T824),""))</f>
        <v/>
      </c>
      <c r="W824" s="40">
        <f>IF('query (10)'!U824="","",'query (10)'!U824)</f>
        <v>0</v>
      </c>
      <c r="X824" s="39">
        <f>IF('query (10)'!V824="","",'query (10)'!V824)</f>
        <v>30</v>
      </c>
      <c r="Y824" s="41">
        <f>IF('query (10)'!W824="","",'query (10)'!W824)</f>
        <v>46062</v>
      </c>
      <c r="Z824" s="41">
        <f>IF('query (10)'!X824="","",'query (10)'!X824)</f>
        <v>46069</v>
      </c>
      <c r="AA824" s="41">
        <f>IF('query (10)'!Y824="","",'query (10)'!Y824)</f>
        <v>46069</v>
      </c>
      <c r="AB824" s="41">
        <f>IF('query (10)'!Z824="","",'query (10)'!Z824)</f>
        <v>46099</v>
      </c>
      <c r="AC824" s="38" t="str">
        <f>IF(OR('query (10)'!AA824="",COUNTIF(Cleaning_Rules!$A$21:$A$26,TRIM('query (10)'!AA824))&gt;0),"",TRIM('query (10)'!AA824))</f>
        <v>Perform the inspection, and if any values are displayed numerically, record those values for reference.</v>
      </c>
      <c r="AD824" s="38" t="str">
        <f>IF('query (10)'!AB824="","",TRIM(IFERROR(_xlfn.TEXTBEFORE('query (10)'!AB824,"("),'query (10)'!AB824)))</f>
        <v>เริ่มซ่อมงาน PM แล้ว รับผิดชอบโดย AMRIN RAKSAPHON</v>
      </c>
      <c r="AE824" s="38" t="str">
        <f>IFERROR(LOWER(TRIM(_xlfn.TEXTBEFORE(_xlfn.TEXTAFTER('query (10)'!AB824,"("),")"))),"")</f>
        <v>amrin@nsk.com</v>
      </c>
      <c r="AF824" s="38" t="str">
        <f>IF('query (10)'!AD824="","",TRIM('query (10)'!AD824))</f>
        <v>ณัฐดนัย จุฑาเทพ</v>
      </c>
      <c r="AG824" s="38" t="str">
        <f>IF('query (10)'!AE824="","",TRIM('query (10)'!AE824))</f>
        <v>อัมรินทร์ รักษาพล</v>
      </c>
      <c r="AH824" s="38" t="str">
        <f>IF('query (10)'!AF824="","",IFERROR(VALUE('query (10)'!AF824),""))</f>
        <v/>
      </c>
      <c r="AI824" s="38" t="str">
        <f>IF('query (10)'!AG824="","",TRIM('query (10)'!AG824))</f>
        <v/>
      </c>
      <c r="AJ824" s="38" t="str">
        <f>IF('query (10)'!AH824="","",IFERROR(VALUE('query (10)'!AH824),""))</f>
        <v/>
      </c>
      <c r="AK824" s="38" t="str">
        <f>IF('query (10)'!AI824="","",TRIM('query (10)'!AI824))</f>
        <v/>
      </c>
      <c r="AL824" s="42">
        <f t="shared" si="60"/>
        <v>2026</v>
      </c>
      <c r="AM824" s="42" t="str">
        <f t="shared" si="61"/>
        <v>2026-02</v>
      </c>
      <c r="AN824" s="42" t="str">
        <f t="shared" ca="1" si="62"/>
        <v>OVERDUE</v>
      </c>
      <c r="AO824" s="42" t="str">
        <f t="shared" si="63"/>
        <v>DE-399 | B1 DEMAGNETIZER MACHINE. | HUB3-1 | ELECTRICAL CONTROL | Time-based Maintenance | Electrical | Inspection | Medium | - Check Push botton, Emergency, Lamp, Selector switch
- Check Circuit breaker, Power supply, Magnetic, Relay
- Check Error Code of Inverter
- Check Safety Guard
- Check Emergency Stop 
 | Perform the inspection, and if any values are displayed numerically, record those values for reference. | เริ่มซ่อมงาน PM แล้ว รับผิดชอบโดย AMRIN RAKSAPHON | อัมรินทร์ รักษาพล</v>
      </c>
      <c r="AP824" s="42" t="str">
        <f>_xlfn.TEXTJOIN("; ",TRUE,IF(COUNTA('query (10)'!A824:AK824)&lt;=6,"NEAR_EMPTY_ROW",""),IF($K824="","MISSING_STATUS",""),IF(AND($K824="เสร็จสิ้น",$Z824=""),"DONE_NO_ACTUAL_DATE",""),IF(AND($I824="Condition-based Maintenance",$AH824=""),"CBM_NO_MEASUREMENT",""),IF(OR($X824="",$X824=0),"INVALID_PERIOD",""),IF(AND($AA824&lt;&gt;"",$AB824&lt;&gt;"",$AB824&lt;$AA824),"DATE_SEQUENCE_ERROR",""),IF(AND($AB824&lt;&gt;"",$AB824&gt;DATE(2030,12,31)),"DATE_OUTLIER",""),IF($C824="","MISSING_QRCODE",""),IF($J824="UNKNOWN","UNKNOWN_PM_TYPE",""),IF($L824="UNKNOWN","UNKNOWN_STATUS",""))</f>
        <v/>
      </c>
      <c r="AQ824" s="42" t="str">
        <f t="shared" si="64"/>
        <v>NO</v>
      </c>
    </row>
    <row r="825" spans="1:43" x14ac:dyDescent="0.3">
      <c r="A825" s="38">
        <f>IF('query (10)'!A825="","",'query (10)'!A825)</f>
        <v>980</v>
      </c>
      <c r="B825" s="38">
        <f>IF('query (10)'!B825="","",'query (10)'!B825)</f>
        <v>19125</v>
      </c>
      <c r="C825" s="38" t="str">
        <f>TRIM(UPPER('query (10)'!M825))</f>
        <v>CH-402</v>
      </c>
      <c r="D825" s="38" t="str">
        <f>TRIM(UPPER(IFERROR(_xlfn.TEXTBEFORE('query (10)'!L825,"("),'query (10)'!L825)))</f>
        <v>EDDY CURRENT TESTER MACHINE.</v>
      </c>
      <c r="E825" s="38" t="str">
        <f>IFERROR(TRIM(UPPER(_xlfn.TEXTBEFORE(_xlfn.TEXTAFTER('query (10)'!L825,"("),")"))),"")</f>
        <v/>
      </c>
      <c r="F825" s="38" t="str">
        <f>TRIM('query (10)'!K825)</f>
        <v>HUB3-1</v>
      </c>
      <c r="G825" s="38" t="str">
        <f>IF('query (10)'!J825="","",'query (10)'!J825)</f>
        <v>Electrical Control</v>
      </c>
      <c r="H825" s="38" t="str">
        <f>TRIM(UPPER('query (10)'!J825))</f>
        <v>ELECTRICAL CONTROL</v>
      </c>
      <c r="I825" s="38" t="str">
        <f>IF('query (10)'!F825="","",'query (10)'!F825)</f>
        <v>Time-based Maintenance</v>
      </c>
      <c r="J825" s="38" t="str">
        <f>IF('query (10)'!F825="","",IFERROR(INDEX(Cleaning_Rules!$B$14:$B$17,MATCH(TRIM('query (10)'!F825),Cleaning_Rules!$A$14:$A$17,0)),"UNKNOWN"))</f>
        <v>TBM</v>
      </c>
      <c r="K825" s="38" t="str">
        <f>IF('query (10)'!G825="","",'query (10)'!G825)</f>
        <v>กำลังดำเนินการ</v>
      </c>
      <c r="L825" s="38" t="str">
        <f>IF('query (10)'!G825="","MISSING",IFERROR(INDEX(Cleaning_Rules!$B$5:$B$10,MATCH(TRIM('query (10)'!G825),Cleaning_Rules!$A$5:$A$10,0)),"UNKNOWN"))</f>
        <v>IN_PROGRESS</v>
      </c>
      <c r="M825" s="38" t="str">
        <f>IF('query (10)'!I825="","",'query (10)'!I825)</f>
        <v>Electrical</v>
      </c>
      <c r="N825" s="38" t="str">
        <f>IF('query (10)'!O825="","",'query (10)'!O825)</f>
        <v>Inspection</v>
      </c>
      <c r="O825" s="38" t="str">
        <f>IF('query (10)'!P825="","",'query (10)'!P825)</f>
        <v>Medium</v>
      </c>
      <c r="P825" s="38" t="str">
        <f>IF('query (10)'!N825="","",'query (10)'!N825)</f>
        <v>-Check Push botton, Emergency, Lamp, Selector switch
-Check Circuit breaker, Power supply, Magnetic, Relay
-Check lens Photo sensor
-Check tight anchor point of Photo sensor
-Check Emergency Stop</v>
      </c>
      <c r="Q825" s="38" t="str">
        <f>TRIM('query (10)'!N825)</f>
        <v>-Check Push botton, Emergency, Lamp, Selector switch
-Check Circuit breaker, Power supply, Magnetic, Relay
-Check lens Photo sensor
-Check tight anchor point of Photo sensor
-Check Emergency Stop</v>
      </c>
      <c r="R825" s="38" t="str">
        <f>TRIM(UPPER('query (10)'!R825))</f>
        <v/>
      </c>
      <c r="S825" s="38" t="str">
        <f>TRIM(UPPER('query (10)'!S825))</f>
        <v/>
      </c>
      <c r="T825" s="38" t="str">
        <f>IF('query (10)'!Q825="","",TRIM(UPPER('query (10)'!Q825)))</f>
        <v/>
      </c>
      <c r="U825" s="38" t="str">
        <f>IF('query (10)'!T825="","",'query (10)'!T825)</f>
        <v/>
      </c>
      <c r="V825" s="39" t="str">
        <f>IF('query (10)'!T825="","",IFERROR(VALUE('query (10)'!T825),""))</f>
        <v/>
      </c>
      <c r="W825" s="40">
        <f>IF('query (10)'!U825="","",'query (10)'!U825)</f>
        <v>0</v>
      </c>
      <c r="X825" s="39">
        <f>IF('query (10)'!V825="","",'query (10)'!V825)</f>
        <v>30</v>
      </c>
      <c r="Y825" s="41">
        <f>IF('query (10)'!W825="","",'query (10)'!W825)</f>
        <v>46062</v>
      </c>
      <c r="Z825" s="41">
        <f>IF('query (10)'!X825="","",'query (10)'!X825)</f>
        <v>46069</v>
      </c>
      <c r="AA825" s="41">
        <f>IF('query (10)'!Y825="","",'query (10)'!Y825)</f>
        <v>46069</v>
      </c>
      <c r="AB825" s="41">
        <f>IF('query (10)'!Z825="","",'query (10)'!Z825)</f>
        <v>46099</v>
      </c>
      <c r="AC825" s="38" t="str">
        <f>IF(OR('query (10)'!AA825="",COUNTIF(Cleaning_Rules!$A$21:$A$26,TRIM('query (10)'!AA825))&gt;0),"",TRIM('query (10)'!AA825))</f>
        <v>Perform the inspection, and if any values are displayed numerically, record those values for reference.</v>
      </c>
      <c r="AD825" s="38" t="str">
        <f>IF('query (10)'!AB825="","",TRIM(IFERROR(_xlfn.TEXTBEFORE('query (10)'!AB825,"("),'query (10)'!AB825)))</f>
        <v>เริ่มซ่อมงาน PM แล้ว รับผิดชอบโดย AMRIN RAKSAPHON</v>
      </c>
      <c r="AE825" s="38" t="str">
        <f>IFERROR(LOWER(TRIM(_xlfn.TEXTBEFORE(_xlfn.TEXTAFTER('query (10)'!AB825,"("),")"))),"")</f>
        <v>amrin@nsk.com</v>
      </c>
      <c r="AF825" s="38" t="str">
        <f>IF('query (10)'!AD825="","",TRIM('query (10)'!AD825))</f>
        <v>ณัฐดนัย จุฑาเทพ</v>
      </c>
      <c r="AG825" s="38" t="str">
        <f>IF('query (10)'!AE825="","",TRIM('query (10)'!AE825))</f>
        <v>อัมรินทร์ รักษาพล</v>
      </c>
      <c r="AH825" s="38" t="str">
        <f>IF('query (10)'!AF825="","",IFERROR(VALUE('query (10)'!AF825),""))</f>
        <v/>
      </c>
      <c r="AI825" s="38" t="str">
        <f>IF('query (10)'!AG825="","",TRIM('query (10)'!AG825))</f>
        <v/>
      </c>
      <c r="AJ825" s="38" t="str">
        <f>IF('query (10)'!AH825="","",IFERROR(VALUE('query (10)'!AH825),""))</f>
        <v/>
      </c>
      <c r="AK825" s="38" t="str">
        <f>IF('query (10)'!AI825="","",TRIM('query (10)'!AI825))</f>
        <v/>
      </c>
      <c r="AL825" s="42">
        <f t="shared" si="60"/>
        <v>2026</v>
      </c>
      <c r="AM825" s="42" t="str">
        <f t="shared" si="61"/>
        <v>2026-02</v>
      </c>
      <c r="AN825" s="42" t="str">
        <f t="shared" ca="1" si="62"/>
        <v>OVERDUE</v>
      </c>
      <c r="AO825" s="42" t="str">
        <f t="shared" si="63"/>
        <v>CH-402 | EDDY CURRENT TESTER MACHINE. | HUB3-1 | ELECTRICAL CONTROL | Time-based Maintenance | Electrical | Inspection | Medium | -Check Push botton, Emergency, Lamp, Selector switch
-Check Circuit breaker, Power supply, Magnetic, Relay
-Check lens Photo sensor
-Check tight anchor point of Photo sensor
-Check Emergency Stop | Perform the inspection, and if any values are displayed numerically, record those values for reference. | เริ่มซ่อมงาน PM แล้ว รับผิดชอบโดย AMRIN RAKSAPHON | อัมรินทร์ รักษาพล</v>
      </c>
      <c r="AP825" s="42" t="str">
        <f>_xlfn.TEXTJOIN("; ",TRUE,IF(COUNTA('query (10)'!A825:AK825)&lt;=6,"NEAR_EMPTY_ROW",""),IF($K825="","MISSING_STATUS",""),IF(AND($K825="เสร็จสิ้น",$Z825=""),"DONE_NO_ACTUAL_DATE",""),IF(AND($I825="Condition-based Maintenance",$AH825=""),"CBM_NO_MEASUREMENT",""),IF(OR($X825="",$X825=0),"INVALID_PERIOD",""),IF(AND($AA825&lt;&gt;"",$AB825&lt;&gt;"",$AB825&lt;$AA825),"DATE_SEQUENCE_ERROR",""),IF(AND($AB825&lt;&gt;"",$AB825&gt;DATE(2030,12,31)),"DATE_OUTLIER",""),IF($C825="","MISSING_QRCODE",""),IF($J825="UNKNOWN","UNKNOWN_PM_TYPE",""),IF($L825="UNKNOWN","UNKNOWN_STATUS",""))</f>
        <v/>
      </c>
      <c r="AQ825" s="42" t="str">
        <f t="shared" si="64"/>
        <v>NO</v>
      </c>
    </row>
    <row r="826" spans="1:43" x14ac:dyDescent="0.3">
      <c r="A826" s="38">
        <f>IF('query (10)'!A826="","",'query (10)'!A826)</f>
        <v>981</v>
      </c>
      <c r="B826" s="38">
        <f>IF('query (10)'!B826="","",'query (10)'!B826)</f>
        <v>19126</v>
      </c>
      <c r="C826" s="38" t="str">
        <f>TRIM(UPPER('query (10)'!M826))</f>
        <v>AS-404</v>
      </c>
      <c r="D826" s="38" t="str">
        <f>TRIM(UPPER(IFERROR(_xlfn.TEXTBEFORE('query (10)'!L826,"("),'query (10)'!L826)))</f>
        <v>GREASE INJECTION MACHINE.</v>
      </c>
      <c r="E826" s="38" t="str">
        <f>IFERROR(TRIM(UPPER(_xlfn.TEXTBEFORE(_xlfn.TEXTAFTER('query (10)'!L826,"("),")"))),"")</f>
        <v/>
      </c>
      <c r="F826" s="38" t="str">
        <f>TRIM('query (10)'!K826)</f>
        <v>HUB3-1</v>
      </c>
      <c r="G826" s="38" t="str">
        <f>IF('query (10)'!J826="","",'query (10)'!J826)</f>
        <v>Electrical Control</v>
      </c>
      <c r="H826" s="38" t="str">
        <f>TRIM(UPPER('query (10)'!J826))</f>
        <v>ELECTRICAL CONTROL</v>
      </c>
      <c r="I826" s="38" t="str">
        <f>IF('query (10)'!F826="","",'query (10)'!F826)</f>
        <v>Time-based Maintenance</v>
      </c>
      <c r="J826" s="38" t="str">
        <f>IF('query (10)'!F826="","",IFERROR(INDEX(Cleaning_Rules!$B$14:$B$17,MATCH(TRIM('query (10)'!F826),Cleaning_Rules!$A$14:$A$17,0)),"UNKNOWN"))</f>
        <v>TBM</v>
      </c>
      <c r="K826" s="38" t="str">
        <f>IF('query (10)'!G826="","",'query (10)'!G826)</f>
        <v>กำลังดำเนินการ</v>
      </c>
      <c r="L826" s="38" t="str">
        <f>IF('query (10)'!G826="","MISSING",IFERROR(INDEX(Cleaning_Rules!$B$5:$B$10,MATCH(TRIM('query (10)'!G826),Cleaning_Rules!$A$5:$A$10,0)),"UNKNOWN"))</f>
        <v>IN_PROGRESS</v>
      </c>
      <c r="M826" s="38" t="str">
        <f>IF('query (10)'!I826="","",'query (10)'!I826)</f>
        <v>Electrical</v>
      </c>
      <c r="N826" s="38" t="str">
        <f>IF('query (10)'!O826="","",'query (10)'!O826)</f>
        <v>Inspection</v>
      </c>
      <c r="O826" s="38" t="str">
        <f>IF('query (10)'!P826="","",'query (10)'!P826)</f>
        <v>Medium</v>
      </c>
      <c r="P826" s="38" t="str">
        <f>IF('query (10)'!N826="","",'query (10)'!N826)</f>
        <v>-Check Push botton, Emergency, Lamp, Selector switch
-Check Circuit breaker, Power supply, Magnetic, Relay
-Check lens Photo sensor
-Check tight anchor point of Photo sensor
-Check Area sensor
-Check Emergency Stop</v>
      </c>
      <c r="Q826" s="38" t="str">
        <f>TRIM('query (10)'!N826)</f>
        <v>-Check Push botton, Emergency, Lamp, Selector switch
-Check Circuit breaker, Power supply, Magnetic, Relay
-Check lens Photo sensor
-Check tight anchor point of Photo sensor
-Check Area sensor
-Check Emergency Stop</v>
      </c>
      <c r="R826" s="38" t="str">
        <f>TRIM(UPPER('query (10)'!R826))</f>
        <v/>
      </c>
      <c r="S826" s="38" t="str">
        <f>TRIM(UPPER('query (10)'!S826))</f>
        <v/>
      </c>
      <c r="T826" s="38" t="str">
        <f>IF('query (10)'!Q826="","",TRIM(UPPER('query (10)'!Q826)))</f>
        <v/>
      </c>
      <c r="U826" s="38" t="str">
        <f>IF('query (10)'!T826="","",'query (10)'!T826)</f>
        <v/>
      </c>
      <c r="V826" s="39" t="str">
        <f>IF('query (10)'!T826="","",IFERROR(VALUE('query (10)'!T826),""))</f>
        <v/>
      </c>
      <c r="W826" s="40">
        <f>IF('query (10)'!U826="","",'query (10)'!U826)</f>
        <v>0</v>
      </c>
      <c r="X826" s="39">
        <f>IF('query (10)'!V826="","",'query (10)'!V826)</f>
        <v>30</v>
      </c>
      <c r="Y826" s="41">
        <f>IF('query (10)'!W826="","",'query (10)'!W826)</f>
        <v>46062</v>
      </c>
      <c r="Z826" s="41">
        <f>IF('query (10)'!X826="","",'query (10)'!X826)</f>
        <v>46069</v>
      </c>
      <c r="AA826" s="41">
        <f>IF('query (10)'!Y826="","",'query (10)'!Y826)</f>
        <v>46069</v>
      </c>
      <c r="AB826" s="41">
        <f>IF('query (10)'!Z826="","",'query (10)'!Z826)</f>
        <v>46099</v>
      </c>
      <c r="AC826" s="38" t="str">
        <f>IF(OR('query (10)'!AA826="",COUNTIF(Cleaning_Rules!$A$21:$A$26,TRIM('query (10)'!AA826))&gt;0),"",TRIM('query (10)'!AA826))</f>
        <v>Perform the inspection, and if any values are displayed numerically, record those values for reference.</v>
      </c>
      <c r="AD826" s="38" t="str">
        <f>IF('query (10)'!AB826="","",TRIM(IFERROR(_xlfn.TEXTBEFORE('query (10)'!AB826,"("),'query (10)'!AB826)))</f>
        <v>เริ่มซ่อมงาน PM แล้ว รับผิดชอบโดย AMRIN RAKSAPHON</v>
      </c>
      <c r="AE826" s="38" t="str">
        <f>IFERROR(LOWER(TRIM(_xlfn.TEXTBEFORE(_xlfn.TEXTAFTER('query (10)'!AB826,"("),")"))),"")</f>
        <v>amrin@nsk.com</v>
      </c>
      <c r="AF826" s="38" t="str">
        <f>IF('query (10)'!AD826="","",TRIM('query (10)'!AD826))</f>
        <v>ณัฐดนัย จุฑาเทพ</v>
      </c>
      <c r="AG826" s="38" t="str">
        <f>IF('query (10)'!AE826="","",TRIM('query (10)'!AE826))</f>
        <v>อัมรินทร์ รักษาพล</v>
      </c>
      <c r="AH826" s="38" t="str">
        <f>IF('query (10)'!AF826="","",IFERROR(VALUE('query (10)'!AF826),""))</f>
        <v/>
      </c>
      <c r="AI826" s="38" t="str">
        <f>IF('query (10)'!AG826="","",TRIM('query (10)'!AG826))</f>
        <v/>
      </c>
      <c r="AJ826" s="38" t="str">
        <f>IF('query (10)'!AH826="","",IFERROR(VALUE('query (10)'!AH826),""))</f>
        <v/>
      </c>
      <c r="AK826" s="38" t="str">
        <f>IF('query (10)'!AI826="","",TRIM('query (10)'!AI826))</f>
        <v/>
      </c>
      <c r="AL826" s="42">
        <f t="shared" si="60"/>
        <v>2026</v>
      </c>
      <c r="AM826" s="42" t="str">
        <f t="shared" si="61"/>
        <v>2026-02</v>
      </c>
      <c r="AN826" s="42" t="str">
        <f t="shared" ca="1" si="62"/>
        <v>OVERDUE</v>
      </c>
      <c r="AO826" s="42" t="str">
        <f t="shared" si="63"/>
        <v>AS-404 | GREASE INJECTION MACHINE. | HUB3-1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Perform the inspection, and if any values are displayed numerically, record those values for reference. | เริ่มซ่อมงาน PM แล้ว รับผิดชอบโดย AMRIN RAKSAPHON | อัมรินทร์ รักษาพล</v>
      </c>
      <c r="AP826" s="42" t="str">
        <f>_xlfn.TEXTJOIN("; ",TRUE,IF(COUNTA('query (10)'!A826:AK826)&lt;=6,"NEAR_EMPTY_ROW",""),IF($K826="","MISSING_STATUS",""),IF(AND($K826="เสร็จสิ้น",$Z826=""),"DONE_NO_ACTUAL_DATE",""),IF(AND($I826="Condition-based Maintenance",$AH826=""),"CBM_NO_MEASUREMENT",""),IF(OR($X826="",$X826=0),"INVALID_PERIOD",""),IF(AND($AA826&lt;&gt;"",$AB826&lt;&gt;"",$AB826&lt;$AA826),"DATE_SEQUENCE_ERROR",""),IF(AND($AB826&lt;&gt;"",$AB826&gt;DATE(2030,12,31)),"DATE_OUTLIER",""),IF($C826="","MISSING_QRCODE",""),IF($J826="UNKNOWN","UNKNOWN_PM_TYPE",""),IF($L826="UNKNOWN","UNKNOWN_STATUS",""))</f>
        <v/>
      </c>
      <c r="AQ826" s="42" t="str">
        <f t="shared" si="64"/>
        <v>NO</v>
      </c>
    </row>
    <row r="827" spans="1:43" x14ac:dyDescent="0.3">
      <c r="A827" s="38">
        <f>IF('query (10)'!A827="","",'query (10)'!A827)</f>
        <v>982</v>
      </c>
      <c r="B827" s="38">
        <f>IF('query (10)'!B827="","",'query (10)'!B827)</f>
        <v>19127</v>
      </c>
      <c r="C827" s="38" t="str">
        <f>TRIM(UPPER('query (10)'!M827))</f>
        <v>AS-405</v>
      </c>
      <c r="D827" s="38" t="str">
        <f>TRIM(UPPER(IFERROR(_xlfn.TEXTBEFORE('query (10)'!L827,"("),'query (10)'!L827)))</f>
        <v>SEAL PRESS MACHINE.</v>
      </c>
      <c r="E827" s="38" t="str">
        <f>IFERROR(TRIM(UPPER(_xlfn.TEXTBEFORE(_xlfn.TEXTAFTER('query (10)'!L827,"("),")"))),"")</f>
        <v/>
      </c>
      <c r="F827" s="38" t="str">
        <f>TRIM('query (10)'!K827)</f>
        <v>HUB3-1</v>
      </c>
      <c r="G827" s="38" t="str">
        <f>IF('query (10)'!J827="","",'query (10)'!J827)</f>
        <v>Electrical Control</v>
      </c>
      <c r="H827" s="38" t="str">
        <f>TRIM(UPPER('query (10)'!J827))</f>
        <v>ELECTRICAL CONTROL</v>
      </c>
      <c r="I827" s="38" t="str">
        <f>IF('query (10)'!F827="","",'query (10)'!F827)</f>
        <v>Time-based Maintenance</v>
      </c>
      <c r="J827" s="38" t="str">
        <f>IF('query (10)'!F827="","",IFERROR(INDEX(Cleaning_Rules!$B$14:$B$17,MATCH(TRIM('query (10)'!F827),Cleaning_Rules!$A$14:$A$17,0)),"UNKNOWN"))</f>
        <v>TBM</v>
      </c>
      <c r="K827" s="38" t="str">
        <f>IF('query (10)'!G827="","",'query (10)'!G827)</f>
        <v>เสร็จสิ้น</v>
      </c>
      <c r="L827" s="38" t="str">
        <f>IF('query (10)'!G827="","MISSING",IFERROR(INDEX(Cleaning_Rules!$B$5:$B$10,MATCH(TRIM('query (10)'!G827),Cleaning_Rules!$A$5:$A$10,0)),"UNKNOWN"))</f>
        <v>COMPLETED</v>
      </c>
      <c r="M827" s="38" t="str">
        <f>IF('query (10)'!I827="","",'query (10)'!I827)</f>
        <v>Electrical</v>
      </c>
      <c r="N827" s="38" t="str">
        <f>IF('query (10)'!O827="","",'query (10)'!O827)</f>
        <v>Inspection</v>
      </c>
      <c r="O827" s="38" t="str">
        <f>IF('query (10)'!P827="","",'query (10)'!P827)</f>
        <v>Medium</v>
      </c>
      <c r="P827" s="38" t="str">
        <f>IF('query (10)'!N827="","",'query (10)'!N827)</f>
        <v>-Check Push botton, Emergency, Lamp, Selector switch
-Check Circuit breaker, Power supply, Magnetic, Relay
-Check lens Photo sensor
-Check tight anchor point of Photo sensor
-Check Area sensor
-Check Emergency Stop</v>
      </c>
      <c r="Q827" s="38" t="str">
        <f>TRIM('query (10)'!N827)</f>
        <v>-Check Push botton, Emergency, Lamp, Selector switch
-Check Circuit breaker, Power supply, Magnetic, Relay
-Check lens Photo sensor
-Check tight anchor point of Photo sensor
-Check Area sensor
-Check Emergency Stop</v>
      </c>
      <c r="R827" s="38" t="str">
        <f>TRIM(UPPER('query (10)'!R827))</f>
        <v/>
      </c>
      <c r="S827" s="38" t="str">
        <f>TRIM(UPPER('query (10)'!S827))</f>
        <v/>
      </c>
      <c r="T827" s="38" t="str">
        <f>IF('query (10)'!Q827="","",TRIM(UPPER('query (10)'!Q827)))</f>
        <v/>
      </c>
      <c r="U827" s="38" t="str">
        <f>IF('query (10)'!T827="","",'query (10)'!T827)</f>
        <v/>
      </c>
      <c r="V827" s="39" t="str">
        <f>IF('query (10)'!T827="","",IFERROR(VALUE('query (10)'!T827),""))</f>
        <v/>
      </c>
      <c r="W827" s="40">
        <f>IF('query (10)'!U827="","",'query (10)'!U827)</f>
        <v>0</v>
      </c>
      <c r="X827" s="39">
        <f>IF('query (10)'!V827="","",'query (10)'!V827)</f>
        <v>30</v>
      </c>
      <c r="Y827" s="41">
        <f>IF('query (10)'!W827="","",'query (10)'!W827)</f>
        <v>46062</v>
      </c>
      <c r="Z827" s="41">
        <f>IF('query (10)'!X827="","",'query (10)'!X827)</f>
        <v>46106</v>
      </c>
      <c r="AA827" s="41">
        <f>IF('query (10)'!Y827="","",'query (10)'!Y827)</f>
        <v>46106</v>
      </c>
      <c r="AB827" s="41">
        <f>IF('query (10)'!Z827="","",'query (10)'!Z827)</f>
        <v>46136</v>
      </c>
      <c r="AC827" s="38" t="str">
        <f>IF(OR('query (10)'!AA827="",COUNTIF(Cleaning_Rules!$A$21:$A$26,TRIM('query (10)'!AA827))&gt;0),"",TRIM('query (10)'!AA827))</f>
        <v>Perform the inspection, and if any values are displayed numerically, record those values for reference.</v>
      </c>
      <c r="AD827" s="38" t="str">
        <f>IF('query (10)'!AB827="","",TRIM(IFERROR(_xlfn.TEXTBEFORE('query (10)'!AB827,"("),'query (10)'!AB827)))</f>
        <v>เริ่มซ่อมงาน PM แล้ว รับผิดชอบโดย PONGPITAK SONCHAI</v>
      </c>
      <c r="AE827" s="38" t="str">
        <f>IFERROR(LOWER(TRIM(_xlfn.TEXTBEFORE(_xlfn.TEXTAFTER('query (10)'!AB827,"("),")"))),"")</f>
        <v>sonchai-p-6240@nsk.com</v>
      </c>
      <c r="AF827" s="38" t="str">
        <f>IF('query (10)'!AD827="","",TRIM('query (10)'!AD827))</f>
        <v>ณัฐดนัย จุฑาเทพ</v>
      </c>
      <c r="AG827" s="38" t="str">
        <f>IF('query (10)'!AE827="","",TRIM('query (10)'!AE827))</f>
        <v>พงษ์พิทักษ์ ศรไชย</v>
      </c>
      <c r="AH827" s="38" t="str">
        <f>IF('query (10)'!AF827="","",IFERROR(VALUE('query (10)'!AF827),""))</f>
        <v/>
      </c>
      <c r="AI827" s="38" t="str">
        <f>IF('query (10)'!AG827="","",TRIM('query (10)'!AG827))</f>
        <v/>
      </c>
      <c r="AJ827" s="38" t="str">
        <f>IF('query (10)'!AH827="","",IFERROR(VALUE('query (10)'!AH827),""))</f>
        <v/>
      </c>
      <c r="AK827" s="38" t="str">
        <f>IF('query (10)'!AI827="","",TRIM('query (10)'!AI827))</f>
        <v/>
      </c>
      <c r="AL827" s="42">
        <f t="shared" si="60"/>
        <v>2026</v>
      </c>
      <c r="AM827" s="42" t="str">
        <f t="shared" si="61"/>
        <v>2026-02</v>
      </c>
      <c r="AN827" s="42" t="str">
        <f t="shared" ca="1" si="62"/>
        <v/>
      </c>
      <c r="AO827" s="42" t="str">
        <f t="shared" si="63"/>
        <v>AS-405 | SEAL PRESS MACHINE. | HUB3-1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Perform the inspection, and if any values are displayed numerically, record those values for reference. | เริ่มซ่อมงาน PM แล้ว รับผิดชอบโดย PONGPITAK SONCHAI | พงษ์พิทักษ์ ศรไชย</v>
      </c>
      <c r="AP827" s="42" t="str">
        <f>_xlfn.TEXTJOIN("; ",TRUE,IF(COUNTA('query (10)'!A827:AK827)&lt;=6,"NEAR_EMPTY_ROW",""),IF($K827="","MISSING_STATUS",""),IF(AND($K827="เสร็จสิ้น",$Z827=""),"DONE_NO_ACTUAL_DATE",""),IF(AND($I827="Condition-based Maintenance",$AH827=""),"CBM_NO_MEASUREMENT",""),IF(OR($X827="",$X827=0),"INVALID_PERIOD",""),IF(AND($AA827&lt;&gt;"",$AB827&lt;&gt;"",$AB827&lt;$AA827),"DATE_SEQUENCE_ERROR",""),IF(AND($AB827&lt;&gt;"",$AB827&gt;DATE(2030,12,31)),"DATE_OUTLIER",""),IF($C827="","MISSING_QRCODE",""),IF($J827="UNKNOWN","UNKNOWN_PM_TYPE",""),IF($L827="UNKNOWN","UNKNOWN_STATUS",""))</f>
        <v/>
      </c>
      <c r="AQ827" s="42" t="str">
        <f t="shared" si="64"/>
        <v>NO</v>
      </c>
    </row>
    <row r="828" spans="1:43" x14ac:dyDescent="0.3">
      <c r="A828" s="38">
        <f>IF('query (10)'!A828="","",'query (10)'!A828)</f>
        <v>983</v>
      </c>
      <c r="B828" s="38">
        <f>IF('query (10)'!B828="","",'query (10)'!B828)</f>
        <v>19128</v>
      </c>
      <c r="C828" s="38" t="str">
        <f>TRIM(UPPER('query (10)'!M828))</f>
        <v>CH-406</v>
      </c>
      <c r="D828" s="38" t="str">
        <f>TRIM(UPPER(IFERROR(_xlfn.TEXTBEFORE('query (10)'!L828,"("),'query (10)'!L828)))</f>
        <v>SEAL CHECKER MACHINE.</v>
      </c>
      <c r="E828" s="38" t="str">
        <f>IFERROR(TRIM(UPPER(_xlfn.TEXTBEFORE(_xlfn.TEXTAFTER('query (10)'!L828,"("),")"))),"")</f>
        <v/>
      </c>
      <c r="F828" s="38" t="str">
        <f>TRIM('query (10)'!K828)</f>
        <v>HUB3-1</v>
      </c>
      <c r="G828" s="38" t="str">
        <f>IF('query (10)'!J828="","",'query (10)'!J828)</f>
        <v>Electrical Control</v>
      </c>
      <c r="H828" s="38" t="str">
        <f>TRIM(UPPER('query (10)'!J828))</f>
        <v>ELECTRICAL CONTROL</v>
      </c>
      <c r="I828" s="38" t="str">
        <f>IF('query (10)'!F828="","",'query (10)'!F828)</f>
        <v>Time-based Maintenance</v>
      </c>
      <c r="J828" s="38" t="str">
        <f>IF('query (10)'!F828="","",IFERROR(INDEX(Cleaning_Rules!$B$14:$B$17,MATCH(TRIM('query (10)'!F828),Cleaning_Rules!$A$14:$A$17,0)),"UNKNOWN"))</f>
        <v>TBM</v>
      </c>
      <c r="K828" s="38" t="str">
        <f>IF('query (10)'!G828="","",'query (10)'!G828)</f>
        <v>เสร็จสิ้น</v>
      </c>
      <c r="L828" s="38" t="str">
        <f>IF('query (10)'!G828="","MISSING",IFERROR(INDEX(Cleaning_Rules!$B$5:$B$10,MATCH(TRIM('query (10)'!G828),Cleaning_Rules!$A$5:$A$10,0)),"UNKNOWN"))</f>
        <v>COMPLETED</v>
      </c>
      <c r="M828" s="38" t="str">
        <f>IF('query (10)'!I828="","",'query (10)'!I828)</f>
        <v>Electrical</v>
      </c>
      <c r="N828" s="38" t="str">
        <f>IF('query (10)'!O828="","",'query (10)'!O828)</f>
        <v>Inspection</v>
      </c>
      <c r="O828" s="38" t="str">
        <f>IF('query (10)'!P828="","",'query (10)'!P828)</f>
        <v>Medium</v>
      </c>
      <c r="P828" s="38" t="str">
        <f>IF('query (10)'!N828="","",'query (10)'!N828)</f>
        <v>-Check Push botton, Emergency, Lamp, Selector switch
-Check Circuit breaker, Power supply, Magnetic, Relay
-Check lens Photo sensor
-Check tight anchor point of Photo sensor
-Check Area sensor
-Check Emergency Stop</v>
      </c>
      <c r="Q828" s="38" t="str">
        <f>TRIM('query (10)'!N828)</f>
        <v>-Check Push botton, Emergency, Lamp, Selector switch
-Check Circuit breaker, Power supply, Magnetic, Relay
-Check lens Photo sensor
-Check tight anchor point of Photo sensor
-Check Area sensor
-Check Emergency Stop</v>
      </c>
      <c r="R828" s="38" t="str">
        <f>TRIM(UPPER('query (10)'!R828))</f>
        <v/>
      </c>
      <c r="S828" s="38" t="str">
        <f>TRIM(UPPER('query (10)'!S828))</f>
        <v/>
      </c>
      <c r="T828" s="38" t="str">
        <f>IF('query (10)'!Q828="","",TRIM(UPPER('query (10)'!Q828)))</f>
        <v/>
      </c>
      <c r="U828" s="38" t="str">
        <f>IF('query (10)'!T828="","",'query (10)'!T828)</f>
        <v/>
      </c>
      <c r="V828" s="39" t="str">
        <f>IF('query (10)'!T828="","",IFERROR(VALUE('query (10)'!T828),""))</f>
        <v/>
      </c>
      <c r="W828" s="40">
        <f>IF('query (10)'!U828="","",'query (10)'!U828)</f>
        <v>0</v>
      </c>
      <c r="X828" s="39">
        <f>IF('query (10)'!V828="","",'query (10)'!V828)</f>
        <v>30</v>
      </c>
      <c r="Y828" s="41">
        <f>IF('query (10)'!W828="","",'query (10)'!W828)</f>
        <v>46062</v>
      </c>
      <c r="Z828" s="41">
        <f>IF('query (10)'!X828="","",'query (10)'!X828)</f>
        <v>46106</v>
      </c>
      <c r="AA828" s="41">
        <f>IF('query (10)'!Y828="","",'query (10)'!Y828)</f>
        <v>46106</v>
      </c>
      <c r="AB828" s="41">
        <f>IF('query (10)'!Z828="","",'query (10)'!Z828)</f>
        <v>46136</v>
      </c>
      <c r="AC828" s="38" t="str">
        <f>IF(OR('query (10)'!AA828="",COUNTIF(Cleaning_Rules!$A$21:$A$26,TRIM('query (10)'!AA828))&gt;0),"",TRIM('query (10)'!AA828))</f>
        <v>Perform the inspection, and if any values are displayed numerically, record those values for reference.</v>
      </c>
      <c r="AD828" s="38" t="str">
        <f>IF('query (10)'!AB828="","",TRIM(IFERROR(_xlfn.TEXTBEFORE('query (10)'!AB828,"("),'query (10)'!AB828)))</f>
        <v>เริ่มซ่อมงาน PM แล้ว รับผิดชอบโดย PONGPITAK SONCHAI</v>
      </c>
      <c r="AE828" s="38" t="str">
        <f>IFERROR(LOWER(TRIM(_xlfn.TEXTBEFORE(_xlfn.TEXTAFTER('query (10)'!AB828,"("),")"))),"")</f>
        <v>sonchai-p-6240@nsk.com</v>
      </c>
      <c r="AF828" s="38" t="str">
        <f>IF('query (10)'!AD828="","",TRIM('query (10)'!AD828))</f>
        <v>ณัฐดนัย จุฑาเทพ</v>
      </c>
      <c r="AG828" s="38" t="str">
        <f>IF('query (10)'!AE828="","",TRIM('query (10)'!AE828))</f>
        <v>พงษ์พิทักษ์ ศรไชย</v>
      </c>
      <c r="AH828" s="38" t="str">
        <f>IF('query (10)'!AF828="","",IFERROR(VALUE('query (10)'!AF828),""))</f>
        <v/>
      </c>
      <c r="AI828" s="38" t="str">
        <f>IF('query (10)'!AG828="","",TRIM('query (10)'!AG828))</f>
        <v/>
      </c>
      <c r="AJ828" s="38" t="str">
        <f>IF('query (10)'!AH828="","",IFERROR(VALUE('query (10)'!AH828),""))</f>
        <v/>
      </c>
      <c r="AK828" s="38" t="str">
        <f>IF('query (10)'!AI828="","",TRIM('query (10)'!AI828))</f>
        <v/>
      </c>
      <c r="AL828" s="42">
        <f t="shared" si="60"/>
        <v>2026</v>
      </c>
      <c r="AM828" s="42" t="str">
        <f t="shared" si="61"/>
        <v>2026-02</v>
      </c>
      <c r="AN828" s="42" t="str">
        <f t="shared" ca="1" si="62"/>
        <v/>
      </c>
      <c r="AO828" s="42" t="str">
        <f t="shared" si="63"/>
        <v>CH-406 | SEAL CHECKER MACHINE. | HUB3-1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Perform the inspection, and if any values are displayed numerically, record those values for reference. | เริ่มซ่อมงาน PM แล้ว รับผิดชอบโดย PONGPITAK SONCHAI | พงษ์พิทักษ์ ศรไชย</v>
      </c>
      <c r="AP828" s="42" t="str">
        <f>_xlfn.TEXTJOIN("; ",TRUE,IF(COUNTA('query (10)'!A828:AK828)&lt;=6,"NEAR_EMPTY_ROW",""),IF($K828="","MISSING_STATUS",""),IF(AND($K828="เสร็จสิ้น",$Z828=""),"DONE_NO_ACTUAL_DATE",""),IF(AND($I828="Condition-based Maintenance",$AH828=""),"CBM_NO_MEASUREMENT",""),IF(OR($X828="",$X828=0),"INVALID_PERIOD",""),IF(AND($AA828&lt;&gt;"",$AB828&lt;&gt;"",$AB828&lt;$AA828),"DATE_SEQUENCE_ERROR",""),IF(AND($AB828&lt;&gt;"",$AB828&gt;DATE(2030,12,31)),"DATE_OUTLIER",""),IF($C828="","MISSING_QRCODE",""),IF($J828="UNKNOWN","UNKNOWN_PM_TYPE",""),IF($L828="UNKNOWN","UNKNOWN_STATUS",""))</f>
        <v/>
      </c>
      <c r="AQ828" s="42" t="str">
        <f t="shared" si="64"/>
        <v>NO</v>
      </c>
    </row>
    <row r="829" spans="1:43" x14ac:dyDescent="0.3">
      <c r="A829" s="38">
        <f>IF('query (10)'!A829="","",'query (10)'!A829)</f>
        <v>984</v>
      </c>
      <c r="B829" s="38">
        <f>IF('query (10)'!B829="","",'query (10)'!B829)</f>
        <v>19129</v>
      </c>
      <c r="C829" s="38" t="str">
        <f>TRIM(UPPER('query (10)'!M829))</f>
        <v>AS-407</v>
      </c>
      <c r="D829" s="38" t="str">
        <f>TRIM(UPPER(IFERROR(_xlfn.TEXTBEFORE('query (10)'!L829,"("),'query (10)'!L829)))</f>
        <v>INNER RING PRESS MACHINE.</v>
      </c>
      <c r="E829" s="38" t="str">
        <f>IFERROR(TRIM(UPPER(_xlfn.TEXTBEFORE(_xlfn.TEXTAFTER('query (10)'!L829,"("),")"))),"")</f>
        <v/>
      </c>
      <c r="F829" s="38" t="str">
        <f>TRIM('query (10)'!K829)</f>
        <v>HUB3-1</v>
      </c>
      <c r="G829" s="38" t="str">
        <f>IF('query (10)'!J829="","",'query (10)'!J829)</f>
        <v>Electrical Control</v>
      </c>
      <c r="H829" s="38" t="str">
        <f>TRIM(UPPER('query (10)'!J829))</f>
        <v>ELECTRICAL CONTROL</v>
      </c>
      <c r="I829" s="38" t="str">
        <f>IF('query (10)'!F829="","",'query (10)'!F829)</f>
        <v>Time-based Maintenance</v>
      </c>
      <c r="J829" s="38" t="str">
        <f>IF('query (10)'!F829="","",IFERROR(INDEX(Cleaning_Rules!$B$14:$B$17,MATCH(TRIM('query (10)'!F829),Cleaning_Rules!$A$14:$A$17,0)),"UNKNOWN"))</f>
        <v>TBM</v>
      </c>
      <c r="K829" s="38" t="str">
        <f>IF('query (10)'!G829="","",'query (10)'!G829)</f>
        <v>เสร็จสิ้น</v>
      </c>
      <c r="L829" s="38" t="str">
        <f>IF('query (10)'!G829="","MISSING",IFERROR(INDEX(Cleaning_Rules!$B$5:$B$10,MATCH(TRIM('query (10)'!G829),Cleaning_Rules!$A$5:$A$10,0)),"UNKNOWN"))</f>
        <v>COMPLETED</v>
      </c>
      <c r="M829" s="38" t="str">
        <f>IF('query (10)'!I829="","",'query (10)'!I829)</f>
        <v>Electrical</v>
      </c>
      <c r="N829" s="38" t="str">
        <f>IF('query (10)'!O829="","",'query (10)'!O829)</f>
        <v>Inspection</v>
      </c>
      <c r="O829" s="38" t="str">
        <f>IF('query (10)'!P829="","",'query (10)'!P829)</f>
        <v>Medium</v>
      </c>
      <c r="P829" s="38" t="str">
        <f>IF('query (10)'!N829="","",'query (10)'!N829)</f>
        <v>-Check Push botton, Emergency, Lamp, Selector switch
-Check Circuit breaker, Power supply, Magnetic, Relay
-Check lens Photo sensor
-Check tight anchor point of Photo sensor
-Check Area sensor
-Check Emergency Stop</v>
      </c>
      <c r="Q829" s="38" t="str">
        <f>TRIM('query (10)'!N829)</f>
        <v>-Check Push botton, Emergency, Lamp, Selector switch
-Check Circuit breaker, Power supply, Magnetic, Relay
-Check lens Photo sensor
-Check tight anchor point of Photo sensor
-Check Area sensor
-Check Emergency Stop</v>
      </c>
      <c r="R829" s="38" t="str">
        <f>TRIM(UPPER('query (10)'!R829))</f>
        <v/>
      </c>
      <c r="S829" s="38" t="str">
        <f>TRIM(UPPER('query (10)'!S829))</f>
        <v/>
      </c>
      <c r="T829" s="38" t="str">
        <f>IF('query (10)'!Q829="","",TRIM(UPPER('query (10)'!Q829)))</f>
        <v/>
      </c>
      <c r="U829" s="38" t="str">
        <f>IF('query (10)'!T829="","",'query (10)'!T829)</f>
        <v/>
      </c>
      <c r="V829" s="39" t="str">
        <f>IF('query (10)'!T829="","",IFERROR(VALUE('query (10)'!T829),""))</f>
        <v/>
      </c>
      <c r="W829" s="40">
        <f>IF('query (10)'!U829="","",'query (10)'!U829)</f>
        <v>0</v>
      </c>
      <c r="X829" s="39">
        <f>IF('query (10)'!V829="","",'query (10)'!V829)</f>
        <v>30</v>
      </c>
      <c r="Y829" s="41">
        <f>IF('query (10)'!W829="","",'query (10)'!W829)</f>
        <v>46062</v>
      </c>
      <c r="Z829" s="41">
        <f>IF('query (10)'!X829="","",'query (10)'!X829)</f>
        <v>46106</v>
      </c>
      <c r="AA829" s="41">
        <f>IF('query (10)'!Y829="","",'query (10)'!Y829)</f>
        <v>46106</v>
      </c>
      <c r="AB829" s="41">
        <f>IF('query (10)'!Z829="","",'query (10)'!Z829)</f>
        <v>46136</v>
      </c>
      <c r="AC829" s="38" t="str">
        <f>IF(OR('query (10)'!AA829="",COUNTIF(Cleaning_Rules!$A$21:$A$26,TRIM('query (10)'!AA829))&gt;0),"",TRIM('query (10)'!AA829))</f>
        <v>Perform the inspection, and if any values are displayed numerically, record those values for reference.</v>
      </c>
      <c r="AD829" s="38" t="str">
        <f>IF('query (10)'!AB829="","",TRIM(IFERROR(_xlfn.TEXTBEFORE('query (10)'!AB829,"("),'query (10)'!AB829)))</f>
        <v>เริ่มซ่อมงาน PM แล้ว รับผิดชอบโดย PONGPITAK SONCHAI</v>
      </c>
      <c r="AE829" s="38" t="str">
        <f>IFERROR(LOWER(TRIM(_xlfn.TEXTBEFORE(_xlfn.TEXTAFTER('query (10)'!AB829,"("),")"))),"")</f>
        <v>sonchai-p-6240@nsk.com</v>
      </c>
      <c r="AF829" s="38" t="str">
        <f>IF('query (10)'!AD829="","",TRIM('query (10)'!AD829))</f>
        <v>ณัฐดนัย จุฑาเทพ</v>
      </c>
      <c r="AG829" s="38" t="str">
        <f>IF('query (10)'!AE829="","",TRIM('query (10)'!AE829))</f>
        <v>พงษ์พิทักษ์ ศรไชย</v>
      </c>
      <c r="AH829" s="38" t="str">
        <f>IF('query (10)'!AF829="","",IFERROR(VALUE('query (10)'!AF829),""))</f>
        <v/>
      </c>
      <c r="AI829" s="38" t="str">
        <f>IF('query (10)'!AG829="","",TRIM('query (10)'!AG829))</f>
        <v/>
      </c>
      <c r="AJ829" s="38" t="str">
        <f>IF('query (10)'!AH829="","",IFERROR(VALUE('query (10)'!AH829),""))</f>
        <v/>
      </c>
      <c r="AK829" s="38" t="str">
        <f>IF('query (10)'!AI829="","",TRIM('query (10)'!AI829))</f>
        <v/>
      </c>
      <c r="AL829" s="42">
        <f t="shared" si="60"/>
        <v>2026</v>
      </c>
      <c r="AM829" s="42" t="str">
        <f t="shared" si="61"/>
        <v>2026-02</v>
      </c>
      <c r="AN829" s="42" t="str">
        <f t="shared" ca="1" si="62"/>
        <v/>
      </c>
      <c r="AO829" s="42" t="str">
        <f t="shared" si="63"/>
        <v>AS-407 | INNER RING PRESS MACHINE. | HUB3-1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Perform the inspection, and if any values are displayed numerically, record those values for reference. | เริ่มซ่อมงาน PM แล้ว รับผิดชอบโดย PONGPITAK SONCHAI | พงษ์พิทักษ์ ศรไชย</v>
      </c>
      <c r="AP829" s="42" t="str">
        <f>_xlfn.TEXTJOIN("; ",TRUE,IF(COUNTA('query (10)'!A829:AK829)&lt;=6,"NEAR_EMPTY_ROW",""),IF($K829="","MISSING_STATUS",""),IF(AND($K829="เสร็จสิ้น",$Z829=""),"DONE_NO_ACTUAL_DATE",""),IF(AND($I829="Condition-based Maintenance",$AH829=""),"CBM_NO_MEASUREMENT",""),IF(OR($X829="",$X829=0),"INVALID_PERIOD",""),IF(AND($AA829&lt;&gt;"",$AB829&lt;&gt;"",$AB829&lt;$AA829),"DATE_SEQUENCE_ERROR",""),IF(AND($AB829&lt;&gt;"",$AB829&gt;DATE(2030,12,31)),"DATE_OUTLIER",""),IF($C829="","MISSING_QRCODE",""),IF($J829="UNKNOWN","UNKNOWN_PM_TYPE",""),IF($L829="UNKNOWN","UNKNOWN_STATUS",""))</f>
        <v/>
      </c>
      <c r="AQ829" s="42" t="str">
        <f t="shared" si="64"/>
        <v>NO</v>
      </c>
    </row>
    <row r="830" spans="1:43" x14ac:dyDescent="0.3">
      <c r="A830" s="38">
        <f>IF('query (10)'!A830="","",'query (10)'!A830)</f>
        <v>985</v>
      </c>
      <c r="B830" s="38">
        <f>IF('query (10)'!B830="","",'query (10)'!B830)</f>
        <v>19130</v>
      </c>
      <c r="C830" s="38" t="str">
        <f>TRIM(UPPER('query (10)'!M830))</f>
        <v>AS-408</v>
      </c>
      <c r="D830" s="38" t="str">
        <f>TRIM(UPPER(IFERROR(_xlfn.TEXTBEFORE('query (10)'!L830,"("),'query (10)'!L830)))</f>
        <v>SWING PRESS MACHINE.</v>
      </c>
      <c r="E830" s="38" t="str">
        <f>IFERROR(TRIM(UPPER(_xlfn.TEXTBEFORE(_xlfn.TEXTAFTER('query (10)'!L830,"("),")"))),"")</f>
        <v/>
      </c>
      <c r="F830" s="38" t="str">
        <f>TRIM('query (10)'!K830)</f>
        <v>HUB3-1</v>
      </c>
      <c r="G830" s="38" t="str">
        <f>IF('query (10)'!J830="","",'query (10)'!J830)</f>
        <v>Electrical Control</v>
      </c>
      <c r="H830" s="38" t="str">
        <f>TRIM(UPPER('query (10)'!J830))</f>
        <v>ELECTRICAL CONTROL</v>
      </c>
      <c r="I830" s="38" t="str">
        <f>IF('query (10)'!F830="","",'query (10)'!F830)</f>
        <v>Time-based Maintenance</v>
      </c>
      <c r="J830" s="38" t="str">
        <f>IF('query (10)'!F830="","",IFERROR(INDEX(Cleaning_Rules!$B$14:$B$17,MATCH(TRIM('query (10)'!F830),Cleaning_Rules!$A$14:$A$17,0)),"UNKNOWN"))</f>
        <v>TBM</v>
      </c>
      <c r="K830" s="38" t="str">
        <f>IF('query (10)'!G830="","",'query (10)'!G830)</f>
        <v>เสร็จสิ้น</v>
      </c>
      <c r="L830" s="38" t="str">
        <f>IF('query (10)'!G830="","MISSING",IFERROR(INDEX(Cleaning_Rules!$B$5:$B$10,MATCH(TRIM('query (10)'!G830),Cleaning_Rules!$A$5:$A$10,0)),"UNKNOWN"))</f>
        <v>COMPLETED</v>
      </c>
      <c r="M830" s="38" t="str">
        <f>IF('query (10)'!I830="","",'query (10)'!I830)</f>
        <v>Electrical</v>
      </c>
      <c r="N830" s="38" t="str">
        <f>IF('query (10)'!O830="","",'query (10)'!O830)</f>
        <v>Inspection</v>
      </c>
      <c r="O830" s="38" t="str">
        <f>IF('query (10)'!P830="","",'query (10)'!P830)</f>
        <v>Medium</v>
      </c>
      <c r="P830" s="38" t="str">
        <f>IF('query (10)'!N830="","",'query (10)'!N830)</f>
        <v xml:space="preserve">-Check Push botton, Emergency, Lamp, Selector switch
-Check Circuit breaker, Power supply, Magnetic, Relay
-Check Error Code of Inverter
-Check Safety Guard
-Check Emergency Stop
</v>
      </c>
      <c r="Q830" s="38" t="str">
        <f>TRIM('query (10)'!N830)</f>
        <v xml:space="preserve">-Check Push botton, Emergency, Lamp, Selector switch
-Check Circuit breaker, Power supply, Magnetic, Relay
-Check Error Code of Inverter
-Check Safety Guard
-Check Emergency Stop
</v>
      </c>
      <c r="R830" s="38" t="str">
        <f>TRIM(UPPER('query (10)'!R830))</f>
        <v/>
      </c>
      <c r="S830" s="38" t="str">
        <f>TRIM(UPPER('query (10)'!S830))</f>
        <v/>
      </c>
      <c r="T830" s="38" t="str">
        <f>IF('query (10)'!Q830="","",TRIM(UPPER('query (10)'!Q830)))</f>
        <v/>
      </c>
      <c r="U830" s="38" t="str">
        <f>IF('query (10)'!T830="","",'query (10)'!T830)</f>
        <v/>
      </c>
      <c r="V830" s="39" t="str">
        <f>IF('query (10)'!T830="","",IFERROR(VALUE('query (10)'!T830),""))</f>
        <v/>
      </c>
      <c r="W830" s="40">
        <f>IF('query (10)'!U830="","",'query (10)'!U830)</f>
        <v>0</v>
      </c>
      <c r="X830" s="39">
        <f>IF('query (10)'!V830="","",'query (10)'!V830)</f>
        <v>30</v>
      </c>
      <c r="Y830" s="41">
        <f>IF('query (10)'!W830="","",'query (10)'!W830)</f>
        <v>46062</v>
      </c>
      <c r="Z830" s="41">
        <f>IF('query (10)'!X830="","",'query (10)'!X830)</f>
        <v>46106</v>
      </c>
      <c r="AA830" s="41">
        <f>IF('query (10)'!Y830="","",'query (10)'!Y830)</f>
        <v>46106</v>
      </c>
      <c r="AB830" s="41">
        <f>IF('query (10)'!Z830="","",'query (10)'!Z830)</f>
        <v>46136</v>
      </c>
      <c r="AC830" s="38" t="str">
        <f>IF(OR('query (10)'!AA830="",COUNTIF(Cleaning_Rules!$A$21:$A$26,TRIM('query (10)'!AA830))&gt;0),"",TRIM('query (10)'!AA830))</f>
        <v>Perform the inspection, and if any values are displayed numerically, record those values for reference.</v>
      </c>
      <c r="AD830" s="38" t="str">
        <f>IF('query (10)'!AB830="","",TRIM(IFERROR(_xlfn.TEXTBEFORE('query (10)'!AB830,"("),'query (10)'!AB830)))</f>
        <v>เริ่มซ่อมงาน PM แล้ว รับผิดชอบโดย PONGPITAK SONCHAI</v>
      </c>
      <c r="AE830" s="38" t="str">
        <f>IFERROR(LOWER(TRIM(_xlfn.TEXTBEFORE(_xlfn.TEXTAFTER('query (10)'!AB830,"("),")"))),"")</f>
        <v>sonchai-p-6240@nsk.com</v>
      </c>
      <c r="AF830" s="38" t="str">
        <f>IF('query (10)'!AD830="","",TRIM('query (10)'!AD830))</f>
        <v>ณัฐดนัย จุฑาเทพ</v>
      </c>
      <c r="AG830" s="38" t="str">
        <f>IF('query (10)'!AE830="","",TRIM('query (10)'!AE830))</f>
        <v>พงษ์พิทักษ์ ศรไชย</v>
      </c>
      <c r="AH830" s="38" t="str">
        <f>IF('query (10)'!AF830="","",IFERROR(VALUE('query (10)'!AF830),""))</f>
        <v/>
      </c>
      <c r="AI830" s="38" t="str">
        <f>IF('query (10)'!AG830="","",TRIM('query (10)'!AG830))</f>
        <v/>
      </c>
      <c r="AJ830" s="38" t="str">
        <f>IF('query (10)'!AH830="","",IFERROR(VALUE('query (10)'!AH830),""))</f>
        <v/>
      </c>
      <c r="AK830" s="38" t="str">
        <f>IF('query (10)'!AI830="","",TRIM('query (10)'!AI830))</f>
        <v/>
      </c>
      <c r="AL830" s="42">
        <f t="shared" si="60"/>
        <v>2026</v>
      </c>
      <c r="AM830" s="42" t="str">
        <f t="shared" si="61"/>
        <v>2026-02</v>
      </c>
      <c r="AN830" s="42" t="str">
        <f t="shared" ca="1" si="62"/>
        <v/>
      </c>
      <c r="AO830" s="42" t="str">
        <f t="shared" si="63"/>
        <v>AS-408 | SWING PRESS MACHINE. | HUB3-1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PONGPITAK SONCHAI | พงษ์พิทักษ์ ศรไชย</v>
      </c>
      <c r="AP830" s="42" t="str">
        <f>_xlfn.TEXTJOIN("; ",TRUE,IF(COUNTA('query (10)'!A830:AK830)&lt;=6,"NEAR_EMPTY_ROW",""),IF($K830="","MISSING_STATUS",""),IF(AND($K830="เสร็จสิ้น",$Z830=""),"DONE_NO_ACTUAL_DATE",""),IF(AND($I830="Condition-based Maintenance",$AH830=""),"CBM_NO_MEASUREMENT",""),IF(OR($X830="",$X830=0),"INVALID_PERIOD",""),IF(AND($AA830&lt;&gt;"",$AB830&lt;&gt;"",$AB830&lt;$AA830),"DATE_SEQUENCE_ERROR",""),IF(AND($AB830&lt;&gt;"",$AB830&gt;DATE(2030,12,31)),"DATE_OUTLIER",""),IF($C830="","MISSING_QRCODE",""),IF($J830="UNKNOWN","UNKNOWN_PM_TYPE",""),IF($L830="UNKNOWN","UNKNOWN_STATUS",""))</f>
        <v/>
      </c>
      <c r="AQ830" s="42" t="str">
        <f t="shared" si="64"/>
        <v>NO</v>
      </c>
    </row>
    <row r="831" spans="1:43" x14ac:dyDescent="0.3">
      <c r="A831" s="38">
        <f>IF('query (10)'!A831="","",'query (10)'!A831)</f>
        <v>986</v>
      </c>
      <c r="B831" s="38">
        <f>IF('query (10)'!B831="","",'query (10)'!B831)</f>
        <v>19131</v>
      </c>
      <c r="C831" s="38" t="str">
        <f>TRIM(UPPER('query (10)'!M831))</f>
        <v>CH-409</v>
      </c>
      <c r="D831" s="38" t="str">
        <f>TRIM(UPPER(IFERROR(_xlfn.TEXTBEFORE('query (10)'!L831,"("),'query (10)'!L831)))</f>
        <v>VIBRATION TESTING MACHINE.</v>
      </c>
      <c r="E831" s="38" t="str">
        <f>IFERROR(TRIM(UPPER(_xlfn.TEXTBEFORE(_xlfn.TEXTAFTER('query (10)'!L831,"("),")"))),"")</f>
        <v/>
      </c>
      <c r="F831" s="38" t="str">
        <f>TRIM('query (10)'!K831)</f>
        <v>HUB3-1</v>
      </c>
      <c r="G831" s="38" t="str">
        <f>IF('query (10)'!J831="","",'query (10)'!J831)</f>
        <v>Electrical Control</v>
      </c>
      <c r="H831" s="38" t="str">
        <f>TRIM(UPPER('query (10)'!J831))</f>
        <v>ELECTRICAL CONTROL</v>
      </c>
      <c r="I831" s="38" t="str">
        <f>IF('query (10)'!F831="","",'query (10)'!F831)</f>
        <v>Time-based Maintenance</v>
      </c>
      <c r="J831" s="38" t="str">
        <f>IF('query (10)'!F831="","",IFERROR(INDEX(Cleaning_Rules!$B$14:$B$17,MATCH(TRIM('query (10)'!F831),Cleaning_Rules!$A$14:$A$17,0)),"UNKNOWN"))</f>
        <v>TBM</v>
      </c>
      <c r="K831" s="38" t="str">
        <f>IF('query (10)'!G831="","",'query (10)'!G831)</f>
        <v>เสร็จสิ้น</v>
      </c>
      <c r="L831" s="38" t="str">
        <f>IF('query (10)'!G831="","MISSING",IFERROR(INDEX(Cleaning_Rules!$B$5:$B$10,MATCH(TRIM('query (10)'!G831),Cleaning_Rules!$A$5:$A$10,0)),"UNKNOWN"))</f>
        <v>COMPLETED</v>
      </c>
      <c r="M831" s="38" t="str">
        <f>IF('query (10)'!I831="","",'query (10)'!I831)</f>
        <v>Electrical</v>
      </c>
      <c r="N831" s="38" t="str">
        <f>IF('query (10)'!O831="","",'query (10)'!O831)</f>
        <v>Inspection</v>
      </c>
      <c r="O831" s="38" t="str">
        <f>IF('query (10)'!P831="","",'query (10)'!P831)</f>
        <v>Medium</v>
      </c>
      <c r="P831" s="38" t="str">
        <f>IF('query (10)'!N831="","",'query (10)'!N831)</f>
        <v>-Check Push botton, Emergency, Lamp, Selector switch
-Check Circuit breaker, Power supply, Magnetic, Relay
-Check lens Photo sensor
-Check tight anchor point of Photo sensor
-Check Emergency Stop</v>
      </c>
      <c r="Q831" s="38" t="str">
        <f>TRIM('query (10)'!N831)</f>
        <v>-Check Push botton, Emergency, Lamp, Selector switch
-Check Circuit breaker, Power supply, Magnetic, Relay
-Check lens Photo sensor
-Check tight anchor point of Photo sensor
-Check Emergency Stop</v>
      </c>
      <c r="R831" s="38" t="str">
        <f>TRIM(UPPER('query (10)'!R831))</f>
        <v/>
      </c>
      <c r="S831" s="38" t="str">
        <f>TRIM(UPPER('query (10)'!S831))</f>
        <v/>
      </c>
      <c r="T831" s="38" t="str">
        <f>IF('query (10)'!Q831="","",TRIM(UPPER('query (10)'!Q831)))</f>
        <v/>
      </c>
      <c r="U831" s="38" t="str">
        <f>IF('query (10)'!T831="","",'query (10)'!T831)</f>
        <v/>
      </c>
      <c r="V831" s="39" t="str">
        <f>IF('query (10)'!T831="","",IFERROR(VALUE('query (10)'!T831),""))</f>
        <v/>
      </c>
      <c r="W831" s="40">
        <f>IF('query (10)'!U831="","",'query (10)'!U831)</f>
        <v>0</v>
      </c>
      <c r="X831" s="39">
        <f>IF('query (10)'!V831="","",'query (10)'!V831)</f>
        <v>30</v>
      </c>
      <c r="Y831" s="41">
        <f>IF('query (10)'!W831="","",'query (10)'!W831)</f>
        <v>46062</v>
      </c>
      <c r="Z831" s="41">
        <f>IF('query (10)'!X831="","",'query (10)'!X831)</f>
        <v>46106</v>
      </c>
      <c r="AA831" s="41">
        <f>IF('query (10)'!Y831="","",'query (10)'!Y831)</f>
        <v>46106</v>
      </c>
      <c r="AB831" s="41">
        <f>IF('query (10)'!Z831="","",'query (10)'!Z831)</f>
        <v>46136</v>
      </c>
      <c r="AC831" s="38" t="str">
        <f>IF(OR('query (10)'!AA831="",COUNTIF(Cleaning_Rules!$A$21:$A$26,TRIM('query (10)'!AA831))&gt;0),"",TRIM('query (10)'!AA831))</f>
        <v>Perform the inspection, and if any values are displayed numerically, record those values for reference.</v>
      </c>
      <c r="AD831" s="38" t="str">
        <f>IF('query (10)'!AB831="","",TRIM(IFERROR(_xlfn.TEXTBEFORE('query (10)'!AB831,"("),'query (10)'!AB831)))</f>
        <v>เริ่มซ่อมงาน PM แล้ว รับผิดชอบโดย PONGPITAK SONCHAI</v>
      </c>
      <c r="AE831" s="38" t="str">
        <f>IFERROR(LOWER(TRIM(_xlfn.TEXTBEFORE(_xlfn.TEXTAFTER('query (10)'!AB831,"("),")"))),"")</f>
        <v>sonchai-p-6240@nsk.com</v>
      </c>
      <c r="AF831" s="38" t="str">
        <f>IF('query (10)'!AD831="","",TRIM('query (10)'!AD831))</f>
        <v>ณัฐดนัย จุฑาเทพ</v>
      </c>
      <c r="AG831" s="38" t="str">
        <f>IF('query (10)'!AE831="","",TRIM('query (10)'!AE831))</f>
        <v>พงษ์พิทักษ์ ศรไชย</v>
      </c>
      <c r="AH831" s="38" t="str">
        <f>IF('query (10)'!AF831="","",IFERROR(VALUE('query (10)'!AF831),""))</f>
        <v/>
      </c>
      <c r="AI831" s="38" t="str">
        <f>IF('query (10)'!AG831="","",TRIM('query (10)'!AG831))</f>
        <v/>
      </c>
      <c r="AJ831" s="38" t="str">
        <f>IF('query (10)'!AH831="","",IFERROR(VALUE('query (10)'!AH831),""))</f>
        <v/>
      </c>
      <c r="AK831" s="38" t="str">
        <f>IF('query (10)'!AI831="","",TRIM('query (10)'!AI831))</f>
        <v/>
      </c>
      <c r="AL831" s="42">
        <f t="shared" si="60"/>
        <v>2026</v>
      </c>
      <c r="AM831" s="42" t="str">
        <f t="shared" si="61"/>
        <v>2026-02</v>
      </c>
      <c r="AN831" s="42" t="str">
        <f t="shared" ca="1" si="62"/>
        <v/>
      </c>
      <c r="AO831" s="42" t="str">
        <f t="shared" si="63"/>
        <v>CH-409 | VIBRATION TESTING MACHINE. | HUB3-1 | ELECTRICAL CONTROL | Time-based Maintenance | Electrical | Inspection | Medium | -Check Push botton, Emergency, Lamp, Selector switch
-Check Circuit breaker, Power supply, Magnetic, Relay
-Check lens Photo sensor
-Check tight anchor point of Photo sensor
-Check Emergency Stop | Perform the inspection, and if any values are displayed numerically, record those values for reference. | เริ่มซ่อมงาน PM แล้ว รับผิดชอบโดย PONGPITAK SONCHAI | พงษ์พิทักษ์ ศรไชย</v>
      </c>
      <c r="AP831" s="42" t="str">
        <f>_xlfn.TEXTJOIN("; ",TRUE,IF(COUNTA('query (10)'!A831:AK831)&lt;=6,"NEAR_EMPTY_ROW",""),IF($K831="","MISSING_STATUS",""),IF(AND($K831="เสร็จสิ้น",$Z831=""),"DONE_NO_ACTUAL_DATE",""),IF(AND($I831="Condition-based Maintenance",$AH831=""),"CBM_NO_MEASUREMENT",""),IF(OR($X831="",$X831=0),"INVALID_PERIOD",""),IF(AND($AA831&lt;&gt;"",$AB831&lt;&gt;"",$AB831&lt;$AA831),"DATE_SEQUENCE_ERROR",""),IF(AND($AB831&lt;&gt;"",$AB831&gt;DATE(2030,12,31)),"DATE_OUTLIER",""),IF($C831="","MISSING_QRCODE",""),IF($J831="UNKNOWN","UNKNOWN_PM_TYPE",""),IF($L831="UNKNOWN","UNKNOWN_STATUS",""))</f>
        <v/>
      </c>
      <c r="AQ831" s="42" t="str">
        <f t="shared" si="64"/>
        <v>NO</v>
      </c>
    </row>
    <row r="832" spans="1:43" x14ac:dyDescent="0.3">
      <c r="A832" s="38">
        <f>IF('query (10)'!A832="","",'query (10)'!A832)</f>
        <v>987</v>
      </c>
      <c r="B832" s="38">
        <f>IF('query (10)'!B832="","",'query (10)'!B832)</f>
        <v>19132</v>
      </c>
      <c r="C832" s="38" t="str">
        <f>TRIM(UPPER('query (10)'!M832))</f>
        <v>CH-410</v>
      </c>
      <c r="D832" s="38" t="str">
        <f>TRIM(UPPER(IFERROR(_xlfn.TEXTBEFORE('query (10)'!L832,"("),'query (10)'!L832)))</f>
        <v>RIGIDITY CHECK MACHINE.</v>
      </c>
      <c r="E832" s="38" t="str">
        <f>IFERROR(TRIM(UPPER(_xlfn.TEXTBEFORE(_xlfn.TEXTAFTER('query (10)'!L832,"("),")"))),"")</f>
        <v/>
      </c>
      <c r="F832" s="38" t="str">
        <f>TRIM('query (10)'!K832)</f>
        <v>HUB3-1</v>
      </c>
      <c r="G832" s="38" t="str">
        <f>IF('query (10)'!J832="","",'query (10)'!J832)</f>
        <v>Electrical Control</v>
      </c>
      <c r="H832" s="38" t="str">
        <f>TRIM(UPPER('query (10)'!J832))</f>
        <v>ELECTRICAL CONTROL</v>
      </c>
      <c r="I832" s="38" t="str">
        <f>IF('query (10)'!F832="","",'query (10)'!F832)</f>
        <v>Time-based Maintenance</v>
      </c>
      <c r="J832" s="38" t="str">
        <f>IF('query (10)'!F832="","",IFERROR(INDEX(Cleaning_Rules!$B$14:$B$17,MATCH(TRIM('query (10)'!F832),Cleaning_Rules!$A$14:$A$17,0)),"UNKNOWN"))</f>
        <v>TBM</v>
      </c>
      <c r="K832" s="38" t="str">
        <f>IF('query (10)'!G832="","",'query (10)'!G832)</f>
        <v>เสร็จสิ้น</v>
      </c>
      <c r="L832" s="38" t="str">
        <f>IF('query (10)'!G832="","MISSING",IFERROR(INDEX(Cleaning_Rules!$B$5:$B$10,MATCH(TRIM('query (10)'!G832),Cleaning_Rules!$A$5:$A$10,0)),"UNKNOWN"))</f>
        <v>COMPLETED</v>
      </c>
      <c r="M832" s="38" t="str">
        <f>IF('query (10)'!I832="","",'query (10)'!I832)</f>
        <v>Electrical</v>
      </c>
      <c r="N832" s="38" t="str">
        <f>IF('query (10)'!O832="","",'query (10)'!O832)</f>
        <v>Inspection</v>
      </c>
      <c r="O832" s="38" t="str">
        <f>IF('query (10)'!P832="","",'query (10)'!P832)</f>
        <v>Medium</v>
      </c>
      <c r="P832" s="38" t="str">
        <f>IF('query (10)'!N832="","",'query (10)'!N832)</f>
        <v>-Check Push botton, Emergency, Lamp, Selector switch
-Check Circuit breaker, Power supply, Magnetic, Relay
-Check lens Photo sensor
-Check tight anchor point of Photo sensor
-Check Emergency Stop
-Check Area sensor</v>
      </c>
      <c r="Q832" s="38" t="str">
        <f>TRIM('query (10)'!N832)</f>
        <v>-Check Push botton, Emergency, Lamp, Selector switch
-Check Circuit breaker, Power supply, Magnetic, Relay
-Check lens Photo sensor
-Check tight anchor point of Photo sensor
-Check Emergency Stop
-Check Area sensor</v>
      </c>
      <c r="R832" s="38" t="str">
        <f>TRIM(UPPER('query (10)'!R832))</f>
        <v/>
      </c>
      <c r="S832" s="38" t="str">
        <f>TRIM(UPPER('query (10)'!S832))</f>
        <v/>
      </c>
      <c r="T832" s="38" t="str">
        <f>IF('query (10)'!Q832="","",TRIM(UPPER('query (10)'!Q832)))</f>
        <v/>
      </c>
      <c r="U832" s="38" t="str">
        <f>IF('query (10)'!T832="","",'query (10)'!T832)</f>
        <v/>
      </c>
      <c r="V832" s="39" t="str">
        <f>IF('query (10)'!T832="","",IFERROR(VALUE('query (10)'!T832),""))</f>
        <v/>
      </c>
      <c r="W832" s="40">
        <f>IF('query (10)'!U832="","",'query (10)'!U832)</f>
        <v>0</v>
      </c>
      <c r="X832" s="39">
        <f>IF('query (10)'!V832="","",'query (10)'!V832)</f>
        <v>30</v>
      </c>
      <c r="Y832" s="41">
        <f>IF('query (10)'!W832="","",'query (10)'!W832)</f>
        <v>46062</v>
      </c>
      <c r="Z832" s="41">
        <f>IF('query (10)'!X832="","",'query (10)'!X832)</f>
        <v>46106</v>
      </c>
      <c r="AA832" s="41">
        <f>IF('query (10)'!Y832="","",'query (10)'!Y832)</f>
        <v>46106</v>
      </c>
      <c r="AB832" s="41">
        <f>IF('query (10)'!Z832="","",'query (10)'!Z832)</f>
        <v>46136</v>
      </c>
      <c r="AC832" s="38" t="str">
        <f>IF(OR('query (10)'!AA832="",COUNTIF(Cleaning_Rules!$A$21:$A$26,TRIM('query (10)'!AA832))&gt;0),"",TRIM('query (10)'!AA832))</f>
        <v>Perform the inspection, and if any values are displayed numerically, record those values for reference.</v>
      </c>
      <c r="AD832" s="38" t="str">
        <f>IF('query (10)'!AB832="","",TRIM(IFERROR(_xlfn.TEXTBEFORE('query (10)'!AB832,"("),'query (10)'!AB832)))</f>
        <v>เริ่มซ่อมงาน PM แล้ว รับผิดชอบโดย PONGPITAK SONCHAI</v>
      </c>
      <c r="AE832" s="38" t="str">
        <f>IFERROR(LOWER(TRIM(_xlfn.TEXTBEFORE(_xlfn.TEXTAFTER('query (10)'!AB832,"("),")"))),"")</f>
        <v>sonchai-p-6240@nsk.com</v>
      </c>
      <c r="AF832" s="38" t="str">
        <f>IF('query (10)'!AD832="","",TRIM('query (10)'!AD832))</f>
        <v>ณัฐดนัย จุฑาเทพ</v>
      </c>
      <c r="AG832" s="38" t="str">
        <f>IF('query (10)'!AE832="","",TRIM('query (10)'!AE832))</f>
        <v>พงษ์พิทักษ์ ศรไชย</v>
      </c>
      <c r="AH832" s="38" t="str">
        <f>IF('query (10)'!AF832="","",IFERROR(VALUE('query (10)'!AF832),""))</f>
        <v/>
      </c>
      <c r="AI832" s="38" t="str">
        <f>IF('query (10)'!AG832="","",TRIM('query (10)'!AG832))</f>
        <v/>
      </c>
      <c r="AJ832" s="38" t="str">
        <f>IF('query (10)'!AH832="","",IFERROR(VALUE('query (10)'!AH832),""))</f>
        <v/>
      </c>
      <c r="AK832" s="38" t="str">
        <f>IF('query (10)'!AI832="","",TRIM('query (10)'!AI832))</f>
        <v/>
      </c>
      <c r="AL832" s="42">
        <f t="shared" si="60"/>
        <v>2026</v>
      </c>
      <c r="AM832" s="42" t="str">
        <f t="shared" si="61"/>
        <v>2026-02</v>
      </c>
      <c r="AN832" s="42" t="str">
        <f t="shared" ca="1" si="62"/>
        <v/>
      </c>
      <c r="AO832" s="42" t="str">
        <f t="shared" si="63"/>
        <v>CH-410 | RIGIDITY CHECK MACHINE. | HUB3-1 | ELECTRICAL CONTROL | Time-based Maintenance | Electrical | Inspection | Medium | -Check Push botton, Emergency, Lamp, Selector switch
-Check Circuit breaker, Power supply, Magnetic, Relay
-Check lens Photo sensor
-Check tight anchor point of Photo sensor
-Check Emergency Stop
-Check Area sensor | Perform the inspection, and if any values are displayed numerically, record those values for reference. | เริ่มซ่อมงาน PM แล้ว รับผิดชอบโดย PONGPITAK SONCHAI | พงษ์พิทักษ์ ศรไชย</v>
      </c>
      <c r="AP832" s="42" t="str">
        <f>_xlfn.TEXTJOIN("; ",TRUE,IF(COUNTA('query (10)'!A832:AK832)&lt;=6,"NEAR_EMPTY_ROW",""),IF($K832="","MISSING_STATUS",""),IF(AND($K832="เสร็จสิ้น",$Z832=""),"DONE_NO_ACTUAL_DATE",""),IF(AND($I832="Condition-based Maintenance",$AH832=""),"CBM_NO_MEASUREMENT",""),IF(OR($X832="",$X832=0),"INVALID_PERIOD",""),IF(AND($AA832&lt;&gt;"",$AB832&lt;&gt;"",$AB832&lt;$AA832),"DATE_SEQUENCE_ERROR",""),IF(AND($AB832&lt;&gt;"",$AB832&gt;DATE(2030,12,31)),"DATE_OUTLIER",""),IF($C832="","MISSING_QRCODE",""),IF($J832="UNKNOWN","UNKNOWN_PM_TYPE",""),IF($L832="UNKNOWN","UNKNOWN_STATUS",""))</f>
        <v/>
      </c>
      <c r="AQ832" s="42" t="str">
        <f t="shared" si="64"/>
        <v>NO</v>
      </c>
    </row>
    <row r="833" spans="1:43" x14ac:dyDescent="0.3">
      <c r="A833" s="38">
        <f>IF('query (10)'!A833="","",'query (10)'!A833)</f>
        <v>988</v>
      </c>
      <c r="B833" s="38">
        <f>IF('query (10)'!B833="","",'query (10)'!B833)</f>
        <v>19134</v>
      </c>
      <c r="C833" s="38" t="str">
        <f>TRIM(UPPER('query (10)'!M833))</f>
        <v>AS-411</v>
      </c>
      <c r="D833" s="38" t="str">
        <f>TRIM(UPPER(IFERROR(_xlfn.TEXTBEFORE('query (10)'!L833,"("),'query (10)'!L833)))</f>
        <v>BOLT PRESS MACHINE.</v>
      </c>
      <c r="E833" s="38" t="str">
        <f>IFERROR(TRIM(UPPER(_xlfn.TEXTBEFORE(_xlfn.TEXTAFTER('query (10)'!L833,"("),")"))),"")</f>
        <v/>
      </c>
      <c r="F833" s="38" t="str">
        <f>TRIM('query (10)'!K833)</f>
        <v>HUB3-1</v>
      </c>
      <c r="G833" s="38" t="str">
        <f>IF('query (10)'!J833="","",'query (10)'!J833)</f>
        <v>Electrical Control</v>
      </c>
      <c r="H833" s="38" t="str">
        <f>TRIM(UPPER('query (10)'!J833))</f>
        <v>ELECTRICAL CONTROL</v>
      </c>
      <c r="I833" s="38" t="str">
        <f>IF('query (10)'!F833="","",'query (10)'!F833)</f>
        <v>Time-based Maintenance</v>
      </c>
      <c r="J833" s="38" t="str">
        <f>IF('query (10)'!F833="","",IFERROR(INDEX(Cleaning_Rules!$B$14:$B$17,MATCH(TRIM('query (10)'!F833),Cleaning_Rules!$A$14:$A$17,0)),"UNKNOWN"))</f>
        <v>TBM</v>
      </c>
      <c r="K833" s="38" t="str">
        <f>IF('query (10)'!G833="","",'query (10)'!G833)</f>
        <v>เสร็จสิ้น</v>
      </c>
      <c r="L833" s="38" t="str">
        <f>IF('query (10)'!G833="","MISSING",IFERROR(INDEX(Cleaning_Rules!$B$5:$B$10,MATCH(TRIM('query (10)'!G833),Cleaning_Rules!$A$5:$A$10,0)),"UNKNOWN"))</f>
        <v>COMPLETED</v>
      </c>
      <c r="M833" s="38" t="str">
        <f>IF('query (10)'!I833="","",'query (10)'!I833)</f>
        <v>Electrical</v>
      </c>
      <c r="N833" s="38" t="str">
        <f>IF('query (10)'!O833="","",'query (10)'!O833)</f>
        <v>Inspection</v>
      </c>
      <c r="O833" s="38" t="str">
        <f>IF('query (10)'!P833="","",'query (10)'!P833)</f>
        <v>Medium</v>
      </c>
      <c r="P833" s="38" t="str">
        <f>IF('query (10)'!N833="","",'query (10)'!N833)</f>
        <v>-Check Push botton, Emergency, Lamp, Selector switch
-Check Circuit breaker, Power supply, Magnetic, Relay
-Check lens Photo sensor
-Check tight anchor point of Photo sensor
-Check Emergency Stop
-Check Area sensor</v>
      </c>
      <c r="Q833" s="38" t="str">
        <f>TRIM('query (10)'!N833)</f>
        <v>-Check Push botton, Emergency, Lamp, Selector switch
-Check Circuit breaker, Power supply, Magnetic, Relay
-Check lens Photo sensor
-Check tight anchor point of Photo sensor
-Check Emergency Stop
-Check Area sensor</v>
      </c>
      <c r="R833" s="38" t="str">
        <f>TRIM(UPPER('query (10)'!R833))</f>
        <v/>
      </c>
      <c r="S833" s="38" t="str">
        <f>TRIM(UPPER('query (10)'!S833))</f>
        <v/>
      </c>
      <c r="T833" s="38" t="str">
        <f>IF('query (10)'!Q833="","",TRIM(UPPER('query (10)'!Q833)))</f>
        <v/>
      </c>
      <c r="U833" s="38" t="str">
        <f>IF('query (10)'!T833="","",'query (10)'!T833)</f>
        <v/>
      </c>
      <c r="V833" s="39" t="str">
        <f>IF('query (10)'!T833="","",IFERROR(VALUE('query (10)'!T833),""))</f>
        <v/>
      </c>
      <c r="W833" s="40">
        <f>IF('query (10)'!U833="","",'query (10)'!U833)</f>
        <v>0</v>
      </c>
      <c r="X833" s="39">
        <f>IF('query (10)'!V833="","",'query (10)'!V833)</f>
        <v>30</v>
      </c>
      <c r="Y833" s="41">
        <f>IF('query (10)'!W833="","",'query (10)'!W833)</f>
        <v>46062</v>
      </c>
      <c r="Z833" s="41">
        <f>IF('query (10)'!X833="","",'query (10)'!X833)</f>
        <v>46106</v>
      </c>
      <c r="AA833" s="41">
        <f>IF('query (10)'!Y833="","",'query (10)'!Y833)</f>
        <v>46106</v>
      </c>
      <c r="AB833" s="41">
        <f>IF('query (10)'!Z833="","",'query (10)'!Z833)</f>
        <v>46136</v>
      </c>
      <c r="AC833" s="38" t="str">
        <f>IF(OR('query (10)'!AA833="",COUNTIF(Cleaning_Rules!$A$21:$A$26,TRIM('query (10)'!AA833))&gt;0),"",TRIM('query (10)'!AA833))</f>
        <v>Perform the inspection, and if any values are displayed numerically, record those values for reference.</v>
      </c>
      <c r="AD833" s="38" t="str">
        <f>IF('query (10)'!AB833="","",TRIM(IFERROR(_xlfn.TEXTBEFORE('query (10)'!AB833,"("),'query (10)'!AB833)))</f>
        <v>เริ่มซ่อมงาน PM แล้ว รับผิดชอบโดย PONGPITAK SONCHAI</v>
      </c>
      <c r="AE833" s="38" t="str">
        <f>IFERROR(LOWER(TRIM(_xlfn.TEXTBEFORE(_xlfn.TEXTAFTER('query (10)'!AB833,"("),")"))),"")</f>
        <v>sonchai-p-6240@nsk.com</v>
      </c>
      <c r="AF833" s="38" t="str">
        <f>IF('query (10)'!AD833="","",TRIM('query (10)'!AD833))</f>
        <v>ณัฐดนัย จุฑาเทพ</v>
      </c>
      <c r="AG833" s="38" t="str">
        <f>IF('query (10)'!AE833="","",TRIM('query (10)'!AE833))</f>
        <v>พงษ์พิทักษ์ ศรไชย</v>
      </c>
      <c r="AH833" s="38" t="str">
        <f>IF('query (10)'!AF833="","",IFERROR(VALUE('query (10)'!AF833),""))</f>
        <v/>
      </c>
      <c r="AI833" s="38" t="str">
        <f>IF('query (10)'!AG833="","",TRIM('query (10)'!AG833))</f>
        <v/>
      </c>
      <c r="AJ833" s="38" t="str">
        <f>IF('query (10)'!AH833="","",IFERROR(VALUE('query (10)'!AH833),""))</f>
        <v/>
      </c>
      <c r="AK833" s="38" t="str">
        <f>IF('query (10)'!AI833="","",TRIM('query (10)'!AI833))</f>
        <v/>
      </c>
      <c r="AL833" s="42">
        <f t="shared" si="60"/>
        <v>2026</v>
      </c>
      <c r="AM833" s="42" t="str">
        <f t="shared" si="61"/>
        <v>2026-02</v>
      </c>
      <c r="AN833" s="42" t="str">
        <f t="shared" ca="1" si="62"/>
        <v/>
      </c>
      <c r="AO833" s="42" t="str">
        <f t="shared" si="63"/>
        <v>AS-411 | BOLT PRESS MACHINE. | HUB3-1 | ELECTRICAL CONTROL | Time-based Maintenance | Electrical | Inspection | Medium | -Check Push botton, Emergency, Lamp, Selector switch
-Check Circuit breaker, Power supply, Magnetic, Relay
-Check lens Photo sensor
-Check tight anchor point of Photo sensor
-Check Emergency Stop
-Check Area sensor | Perform the inspection, and if any values are displayed numerically, record those values for reference. | เริ่มซ่อมงาน PM แล้ว รับผิดชอบโดย PONGPITAK SONCHAI | พงษ์พิทักษ์ ศรไชย</v>
      </c>
      <c r="AP833" s="42" t="str">
        <f>_xlfn.TEXTJOIN("; ",TRUE,IF(COUNTA('query (10)'!A833:AK833)&lt;=6,"NEAR_EMPTY_ROW",""),IF($K833="","MISSING_STATUS",""),IF(AND($K833="เสร็จสิ้น",$Z833=""),"DONE_NO_ACTUAL_DATE",""),IF(AND($I833="Condition-based Maintenance",$AH833=""),"CBM_NO_MEASUREMENT",""),IF(OR($X833="",$X833=0),"INVALID_PERIOD",""),IF(AND($AA833&lt;&gt;"",$AB833&lt;&gt;"",$AB833&lt;$AA833),"DATE_SEQUENCE_ERROR",""),IF(AND($AB833&lt;&gt;"",$AB833&gt;DATE(2030,12,31)),"DATE_OUTLIER",""),IF($C833="","MISSING_QRCODE",""),IF($J833="UNKNOWN","UNKNOWN_PM_TYPE",""),IF($L833="UNKNOWN","UNKNOWN_STATUS",""))</f>
        <v/>
      </c>
      <c r="AQ833" s="42" t="str">
        <f t="shared" si="64"/>
        <v>NO</v>
      </c>
    </row>
    <row r="834" spans="1:43" x14ac:dyDescent="0.3">
      <c r="A834" s="38">
        <f>IF('query (10)'!A834="","",'query (10)'!A834)</f>
        <v>989</v>
      </c>
      <c r="B834" s="38">
        <f>IF('query (10)'!B834="","",'query (10)'!B834)</f>
        <v>19136</v>
      </c>
      <c r="C834" s="38" t="str">
        <f>TRIM(UPPER('query (10)'!M834))</f>
        <v>AS-412</v>
      </c>
      <c r="D834" s="38" t="str">
        <f>TRIM(UPPER(IFERROR(_xlfn.TEXTBEFORE('query (10)'!L834,"("),'query (10)'!L834)))</f>
        <v>PRESS MACHINE.</v>
      </c>
      <c r="E834" s="38" t="str">
        <f>IFERROR(TRIM(UPPER(_xlfn.TEXTBEFORE(_xlfn.TEXTAFTER('query (10)'!L834,"("),")"))),"")</f>
        <v/>
      </c>
      <c r="F834" s="38" t="str">
        <f>TRIM('query (10)'!K834)</f>
        <v>HUB3-1</v>
      </c>
      <c r="G834" s="38" t="str">
        <f>IF('query (10)'!J834="","",'query (10)'!J834)</f>
        <v>Electrical Control</v>
      </c>
      <c r="H834" s="38" t="str">
        <f>TRIM(UPPER('query (10)'!J834))</f>
        <v>ELECTRICAL CONTROL</v>
      </c>
      <c r="I834" s="38" t="str">
        <f>IF('query (10)'!F834="","",'query (10)'!F834)</f>
        <v>Time-based Maintenance</v>
      </c>
      <c r="J834" s="38" t="str">
        <f>IF('query (10)'!F834="","",IFERROR(INDEX(Cleaning_Rules!$B$14:$B$17,MATCH(TRIM('query (10)'!F834),Cleaning_Rules!$A$14:$A$17,0)),"UNKNOWN"))</f>
        <v>TBM</v>
      </c>
      <c r="K834" s="38" t="str">
        <f>IF('query (10)'!G834="","",'query (10)'!G834)</f>
        <v>เสร็จสิ้น</v>
      </c>
      <c r="L834" s="38" t="str">
        <f>IF('query (10)'!G834="","MISSING",IFERROR(INDEX(Cleaning_Rules!$B$5:$B$10,MATCH(TRIM('query (10)'!G834),Cleaning_Rules!$A$5:$A$10,0)),"UNKNOWN"))</f>
        <v>COMPLETED</v>
      </c>
      <c r="M834" s="38" t="str">
        <f>IF('query (10)'!I834="","",'query (10)'!I834)</f>
        <v>Electrical</v>
      </c>
      <c r="N834" s="38" t="str">
        <f>IF('query (10)'!O834="","",'query (10)'!O834)</f>
        <v>Inspection</v>
      </c>
      <c r="O834" s="38" t="str">
        <f>IF('query (10)'!P834="","",'query (10)'!P834)</f>
        <v>Medium</v>
      </c>
      <c r="P834" s="38" t="str">
        <f>IF('query (10)'!N834="","",'query (10)'!N834)</f>
        <v>-Check Push botton, Emergency, Lamp, Selector switch
-Check Circuit breaker, Power supply, Magnetic, Relay
-Check lens Photo sensor
-Check tight anchor point of Photo sensor
-Check Emergency Stop
-Check Area sensor</v>
      </c>
      <c r="Q834" s="38" t="str">
        <f>TRIM('query (10)'!N834)</f>
        <v>-Check Push botton, Emergency, Lamp, Selector switch
-Check Circuit breaker, Power supply, Magnetic, Relay
-Check lens Photo sensor
-Check tight anchor point of Photo sensor
-Check Emergency Stop
-Check Area sensor</v>
      </c>
      <c r="R834" s="38" t="str">
        <f>TRIM(UPPER('query (10)'!R834))</f>
        <v/>
      </c>
      <c r="S834" s="38" t="str">
        <f>TRIM(UPPER('query (10)'!S834))</f>
        <v/>
      </c>
      <c r="T834" s="38" t="str">
        <f>IF('query (10)'!Q834="","",TRIM(UPPER('query (10)'!Q834)))</f>
        <v/>
      </c>
      <c r="U834" s="38" t="str">
        <f>IF('query (10)'!T834="","",'query (10)'!T834)</f>
        <v/>
      </c>
      <c r="V834" s="39" t="str">
        <f>IF('query (10)'!T834="","",IFERROR(VALUE('query (10)'!T834),""))</f>
        <v/>
      </c>
      <c r="W834" s="40">
        <f>IF('query (10)'!U834="","",'query (10)'!U834)</f>
        <v>0</v>
      </c>
      <c r="X834" s="39">
        <f>IF('query (10)'!V834="","",'query (10)'!V834)</f>
        <v>30</v>
      </c>
      <c r="Y834" s="41">
        <f>IF('query (10)'!W834="","",'query (10)'!W834)</f>
        <v>46062</v>
      </c>
      <c r="Z834" s="41">
        <f>IF('query (10)'!X834="","",'query (10)'!X834)</f>
        <v>46106</v>
      </c>
      <c r="AA834" s="41">
        <f>IF('query (10)'!Y834="","",'query (10)'!Y834)</f>
        <v>46106</v>
      </c>
      <c r="AB834" s="41">
        <f>IF('query (10)'!Z834="","",'query (10)'!Z834)</f>
        <v>46136</v>
      </c>
      <c r="AC834" s="38" t="str">
        <f>IF(OR('query (10)'!AA834="",COUNTIF(Cleaning_Rules!$A$21:$A$26,TRIM('query (10)'!AA834))&gt;0),"",TRIM('query (10)'!AA834))</f>
        <v>Perform the inspection, and if any values are displayed numerically, record those values for reference.</v>
      </c>
      <c r="AD834" s="38" t="str">
        <f>IF('query (10)'!AB834="","",TRIM(IFERROR(_xlfn.TEXTBEFORE('query (10)'!AB834,"("),'query (10)'!AB834)))</f>
        <v>เริ่มซ่อมงาน PM แล้ว รับผิดชอบโดย PONGPITAK SONCHAI</v>
      </c>
      <c r="AE834" s="38" t="str">
        <f>IFERROR(LOWER(TRIM(_xlfn.TEXTBEFORE(_xlfn.TEXTAFTER('query (10)'!AB834,"("),")"))),"")</f>
        <v>sonchai-p-6240@nsk.com</v>
      </c>
      <c r="AF834" s="38" t="str">
        <f>IF('query (10)'!AD834="","",TRIM('query (10)'!AD834))</f>
        <v>ณัฐดนัย จุฑาเทพ</v>
      </c>
      <c r="AG834" s="38" t="str">
        <f>IF('query (10)'!AE834="","",TRIM('query (10)'!AE834))</f>
        <v>พงษ์พิทักษ์ ศรไชย</v>
      </c>
      <c r="AH834" s="38" t="str">
        <f>IF('query (10)'!AF834="","",IFERROR(VALUE('query (10)'!AF834),""))</f>
        <v/>
      </c>
      <c r="AI834" s="38" t="str">
        <f>IF('query (10)'!AG834="","",TRIM('query (10)'!AG834))</f>
        <v/>
      </c>
      <c r="AJ834" s="38" t="str">
        <f>IF('query (10)'!AH834="","",IFERROR(VALUE('query (10)'!AH834),""))</f>
        <v/>
      </c>
      <c r="AK834" s="38" t="str">
        <f>IF('query (10)'!AI834="","",TRIM('query (10)'!AI834))</f>
        <v/>
      </c>
      <c r="AL834" s="42">
        <f t="shared" si="60"/>
        <v>2026</v>
      </c>
      <c r="AM834" s="42" t="str">
        <f t="shared" si="61"/>
        <v>2026-02</v>
      </c>
      <c r="AN834" s="42" t="str">
        <f t="shared" ca="1" si="62"/>
        <v/>
      </c>
      <c r="AO834" s="42" t="str">
        <f t="shared" si="63"/>
        <v>AS-412 | PRESS MACHINE. | HUB3-1 | ELECTRICAL CONTROL | Time-based Maintenance | Electrical | Inspection | Medium | -Check Push botton, Emergency, Lamp, Selector switch
-Check Circuit breaker, Power supply, Magnetic, Relay
-Check lens Photo sensor
-Check tight anchor point of Photo sensor
-Check Emergency Stop
-Check Area sensor | Perform the inspection, and if any values are displayed numerically, record those values for reference. | เริ่มซ่อมงาน PM แล้ว รับผิดชอบโดย PONGPITAK SONCHAI | พงษ์พิทักษ์ ศรไชย</v>
      </c>
      <c r="AP834" s="42" t="str">
        <f>_xlfn.TEXTJOIN("; ",TRUE,IF(COUNTA('query (10)'!A834:AK834)&lt;=6,"NEAR_EMPTY_ROW",""),IF($K834="","MISSING_STATUS",""),IF(AND($K834="เสร็จสิ้น",$Z834=""),"DONE_NO_ACTUAL_DATE",""),IF(AND($I834="Condition-based Maintenance",$AH834=""),"CBM_NO_MEASUREMENT",""),IF(OR($X834="",$X834=0),"INVALID_PERIOD",""),IF(AND($AA834&lt;&gt;"",$AB834&lt;&gt;"",$AB834&lt;$AA834),"DATE_SEQUENCE_ERROR",""),IF(AND($AB834&lt;&gt;"",$AB834&gt;DATE(2030,12,31)),"DATE_OUTLIER",""),IF($C834="","MISSING_QRCODE",""),IF($J834="UNKNOWN","UNKNOWN_PM_TYPE",""),IF($L834="UNKNOWN","UNKNOWN_STATUS",""))</f>
        <v/>
      </c>
      <c r="AQ834" s="42" t="str">
        <f t="shared" si="64"/>
        <v>NO</v>
      </c>
    </row>
    <row r="835" spans="1:43" x14ac:dyDescent="0.3">
      <c r="A835" s="38">
        <f>IF('query (10)'!A835="","",'query (10)'!A835)</f>
        <v>990</v>
      </c>
      <c r="B835" s="38">
        <f>IF('query (10)'!B835="","",'query (10)'!B835)</f>
        <v>19135</v>
      </c>
      <c r="C835" s="38" t="str">
        <f>TRIM(UPPER('query (10)'!M835))</f>
        <v>CH-414</v>
      </c>
      <c r="D835" s="38" t="str">
        <f>TRIM(UPPER(IFERROR(_xlfn.TEXTBEFORE('query (10)'!L835,"("),'query (10)'!L835)))</f>
        <v>FLANGE RUN-OUT MEASURING MACHINE.</v>
      </c>
      <c r="E835" s="38" t="str">
        <f>IFERROR(TRIM(UPPER(_xlfn.TEXTBEFORE(_xlfn.TEXTAFTER('query (10)'!L835,"("),")"))),"")</f>
        <v/>
      </c>
      <c r="F835" s="38" t="str">
        <f>TRIM('query (10)'!K835)</f>
        <v>HUB3-1</v>
      </c>
      <c r="G835" s="38" t="str">
        <f>IF('query (10)'!J835="","",'query (10)'!J835)</f>
        <v>Electrical Control</v>
      </c>
      <c r="H835" s="38" t="str">
        <f>TRIM(UPPER('query (10)'!J835))</f>
        <v>ELECTRICAL CONTROL</v>
      </c>
      <c r="I835" s="38" t="str">
        <f>IF('query (10)'!F835="","",'query (10)'!F835)</f>
        <v>Time-based Maintenance</v>
      </c>
      <c r="J835" s="38" t="str">
        <f>IF('query (10)'!F835="","",IFERROR(INDEX(Cleaning_Rules!$B$14:$B$17,MATCH(TRIM('query (10)'!F835),Cleaning_Rules!$A$14:$A$17,0)),"UNKNOWN"))</f>
        <v>TBM</v>
      </c>
      <c r="K835" s="38" t="str">
        <f>IF('query (10)'!G835="","",'query (10)'!G835)</f>
        <v>เสร็จสิ้น</v>
      </c>
      <c r="L835" s="38" t="str">
        <f>IF('query (10)'!G835="","MISSING",IFERROR(INDEX(Cleaning_Rules!$B$5:$B$10,MATCH(TRIM('query (10)'!G835),Cleaning_Rules!$A$5:$A$10,0)),"UNKNOWN"))</f>
        <v>COMPLETED</v>
      </c>
      <c r="M835" s="38" t="str">
        <f>IF('query (10)'!I835="","",'query (10)'!I835)</f>
        <v>Electrical</v>
      </c>
      <c r="N835" s="38" t="str">
        <f>IF('query (10)'!O835="","",'query (10)'!O835)</f>
        <v>Inspection</v>
      </c>
      <c r="O835" s="38" t="str">
        <f>IF('query (10)'!P835="","",'query (10)'!P835)</f>
        <v>Medium</v>
      </c>
      <c r="P835" s="38" t="str">
        <f>IF('query (10)'!N835="","",'query (10)'!N835)</f>
        <v>-Check Push botton, Emergency, Lamp, Selector switch
-Check Circuit breaker, Power supply, Magnetic, Relay
-Check lens Photo sensor
-Check tight anchor point of Photo sensor
-Check Emergency Stop
-Check Area sensor</v>
      </c>
      <c r="Q835" s="38" t="str">
        <f>TRIM('query (10)'!N835)</f>
        <v>-Check Push botton, Emergency, Lamp, Selector switch
-Check Circuit breaker, Power supply, Magnetic, Relay
-Check lens Photo sensor
-Check tight anchor point of Photo sensor
-Check Emergency Stop
-Check Area sensor</v>
      </c>
      <c r="R835" s="38" t="str">
        <f>TRIM(UPPER('query (10)'!R835))</f>
        <v/>
      </c>
      <c r="S835" s="38" t="str">
        <f>TRIM(UPPER('query (10)'!S835))</f>
        <v/>
      </c>
      <c r="T835" s="38" t="str">
        <f>IF('query (10)'!Q835="","",TRIM(UPPER('query (10)'!Q835)))</f>
        <v/>
      </c>
      <c r="U835" s="38" t="str">
        <f>IF('query (10)'!T835="","",'query (10)'!T835)</f>
        <v/>
      </c>
      <c r="V835" s="39" t="str">
        <f>IF('query (10)'!T835="","",IFERROR(VALUE('query (10)'!T835),""))</f>
        <v/>
      </c>
      <c r="W835" s="40">
        <f>IF('query (10)'!U835="","",'query (10)'!U835)</f>
        <v>0</v>
      </c>
      <c r="X835" s="39">
        <f>IF('query (10)'!V835="","",'query (10)'!V835)</f>
        <v>30</v>
      </c>
      <c r="Y835" s="41">
        <f>IF('query (10)'!W835="","",'query (10)'!W835)</f>
        <v>46062</v>
      </c>
      <c r="Z835" s="41">
        <f>IF('query (10)'!X835="","",'query (10)'!X835)</f>
        <v>46106</v>
      </c>
      <c r="AA835" s="41">
        <f>IF('query (10)'!Y835="","",'query (10)'!Y835)</f>
        <v>46106</v>
      </c>
      <c r="AB835" s="41">
        <f>IF('query (10)'!Z835="","",'query (10)'!Z835)</f>
        <v>46136</v>
      </c>
      <c r="AC835" s="38" t="str">
        <f>IF(OR('query (10)'!AA835="",COUNTIF(Cleaning_Rules!$A$21:$A$26,TRIM('query (10)'!AA835))&gt;0),"",TRIM('query (10)'!AA835))</f>
        <v>Perform the inspection, and if any values are displayed numerically, record those values for reference.</v>
      </c>
      <c r="AD835" s="38" t="str">
        <f>IF('query (10)'!AB835="","",TRIM(IFERROR(_xlfn.TEXTBEFORE('query (10)'!AB835,"("),'query (10)'!AB835)))</f>
        <v>เริ่มซ่อมงาน PM แล้ว รับผิดชอบโดย PONGPITAK SONCHAI</v>
      </c>
      <c r="AE835" s="38" t="str">
        <f>IFERROR(LOWER(TRIM(_xlfn.TEXTBEFORE(_xlfn.TEXTAFTER('query (10)'!AB835,"("),")"))),"")</f>
        <v>sonchai-p-6240@nsk.com</v>
      </c>
      <c r="AF835" s="38" t="str">
        <f>IF('query (10)'!AD835="","",TRIM('query (10)'!AD835))</f>
        <v>ณัฐดนัย จุฑาเทพ</v>
      </c>
      <c r="AG835" s="38" t="str">
        <f>IF('query (10)'!AE835="","",TRIM('query (10)'!AE835))</f>
        <v>พงษ์พิทักษ์ ศรไชย</v>
      </c>
      <c r="AH835" s="38" t="str">
        <f>IF('query (10)'!AF835="","",IFERROR(VALUE('query (10)'!AF835),""))</f>
        <v/>
      </c>
      <c r="AI835" s="38" t="str">
        <f>IF('query (10)'!AG835="","",TRIM('query (10)'!AG835))</f>
        <v/>
      </c>
      <c r="AJ835" s="38" t="str">
        <f>IF('query (10)'!AH835="","",IFERROR(VALUE('query (10)'!AH835),""))</f>
        <v/>
      </c>
      <c r="AK835" s="38" t="str">
        <f>IF('query (10)'!AI835="","",TRIM('query (10)'!AI835))</f>
        <v/>
      </c>
      <c r="AL835" s="42">
        <f t="shared" ref="AL835:AL898" si="65">IF($Y835="","",YEAR($Y835))</f>
        <v>2026</v>
      </c>
      <c r="AM835" s="42" t="str">
        <f t="shared" ref="AM835:AM898" si="66">IF($Y835="","",TEXT($Y835,"yyyy-mm"))</f>
        <v>2026-02</v>
      </c>
      <c r="AN835" s="42" t="str">
        <f t="shared" ref="AN835:AN898" ca="1" si="67">IF(OR($AB835="",$L835="COMPLETED"),"",IF($AB835&lt;TODAY(),"OVERDUE","ON_SCHEDULE"))</f>
        <v/>
      </c>
      <c r="AO835" s="42" t="str">
        <f t="shared" ref="AO835:AO898" si="68">_xlfn.TEXTJOIN(" | ",TRUE,$C835,$D835,$E835,$F835,$H835,$I835,$M835,$N835,$O835,$Q835,$R835,$S835,$T835,$AC835,$AD835,$AG835)</f>
        <v>CH-414 | FLANGE RUN-OUT MEASURING MACHINE. | HUB3-1 | ELECTRICAL CONTROL | Time-based Maintenance | Electrical | Inspection | Medium | -Check Push botton, Emergency, Lamp, Selector switch
-Check Circuit breaker, Power supply, Magnetic, Relay
-Check lens Photo sensor
-Check tight anchor point of Photo sensor
-Check Emergency Stop
-Check Area sensor | Perform the inspection, and if any values are displayed numerically, record those values for reference. | เริ่มซ่อมงาน PM แล้ว รับผิดชอบโดย PONGPITAK SONCHAI | พงษ์พิทักษ์ ศรไชย</v>
      </c>
      <c r="AP835" s="42" t="str">
        <f>_xlfn.TEXTJOIN("; ",TRUE,IF(COUNTA('query (10)'!A835:AK835)&lt;=6,"NEAR_EMPTY_ROW",""),IF($K835="","MISSING_STATUS",""),IF(AND($K835="เสร็จสิ้น",$Z835=""),"DONE_NO_ACTUAL_DATE",""),IF(AND($I835="Condition-based Maintenance",$AH835=""),"CBM_NO_MEASUREMENT",""),IF(OR($X835="",$X835=0),"INVALID_PERIOD",""),IF(AND($AA835&lt;&gt;"",$AB835&lt;&gt;"",$AB835&lt;$AA835),"DATE_SEQUENCE_ERROR",""),IF(AND($AB835&lt;&gt;"",$AB835&gt;DATE(2030,12,31)),"DATE_OUTLIER",""),IF($C835="","MISSING_QRCODE",""),IF($J835="UNKNOWN","UNKNOWN_PM_TYPE",""),IF($L835="UNKNOWN","UNKNOWN_STATUS",""))</f>
        <v/>
      </c>
      <c r="AQ835" s="42" t="str">
        <f t="shared" ref="AQ835:AQ898" si="69">IF($W835="","",IF($W835&gt;0,"YES","NO"))</f>
        <v>NO</v>
      </c>
    </row>
    <row r="836" spans="1:43" x14ac:dyDescent="0.3">
      <c r="A836" s="38">
        <f>IF('query (10)'!A836="","",'query (10)'!A836)</f>
        <v>991</v>
      </c>
      <c r="B836" s="38">
        <f>IF('query (10)'!B836="","",'query (10)'!B836)</f>
        <v>19138</v>
      </c>
      <c r="C836" s="38" t="str">
        <f>TRIM(UPPER('query (10)'!M836))</f>
        <v>AS-415</v>
      </c>
      <c r="D836" s="38" t="str">
        <f>TRIM(UPPER(IFERROR(_xlfn.TEXTBEFORE('query (10)'!L836,"("),'query (10)'!L836)))</f>
        <v>BALL &amp; CAGE ASSEMBLY MACHINE.</v>
      </c>
      <c r="E836" s="38" t="str">
        <f>IFERROR(TRIM(UPPER(_xlfn.TEXTBEFORE(_xlfn.TEXTAFTER('query (10)'!L836,"("),")"))),"")</f>
        <v/>
      </c>
      <c r="F836" s="38" t="str">
        <f>TRIM('query (10)'!K836)</f>
        <v>HUB3-1</v>
      </c>
      <c r="G836" s="38" t="str">
        <f>IF('query (10)'!J836="","",'query (10)'!J836)</f>
        <v>Electrical Control</v>
      </c>
      <c r="H836" s="38" t="str">
        <f>TRIM(UPPER('query (10)'!J836))</f>
        <v>ELECTRICAL CONTROL</v>
      </c>
      <c r="I836" s="38" t="str">
        <f>IF('query (10)'!F836="","",'query (10)'!F836)</f>
        <v>Time-based Maintenance</v>
      </c>
      <c r="J836" s="38" t="str">
        <f>IF('query (10)'!F836="","",IFERROR(INDEX(Cleaning_Rules!$B$14:$B$17,MATCH(TRIM('query (10)'!F836),Cleaning_Rules!$A$14:$A$17,0)),"UNKNOWN"))</f>
        <v>TBM</v>
      </c>
      <c r="K836" s="38" t="str">
        <f>IF('query (10)'!G836="","",'query (10)'!G836)</f>
        <v>เสร็จสิ้น</v>
      </c>
      <c r="L836" s="38" t="str">
        <f>IF('query (10)'!G836="","MISSING",IFERROR(INDEX(Cleaning_Rules!$B$5:$B$10,MATCH(TRIM('query (10)'!G836),Cleaning_Rules!$A$5:$A$10,0)),"UNKNOWN"))</f>
        <v>COMPLETED</v>
      </c>
      <c r="M836" s="38" t="str">
        <f>IF('query (10)'!I836="","",'query (10)'!I836)</f>
        <v>Electrical</v>
      </c>
      <c r="N836" s="38" t="str">
        <f>IF('query (10)'!O836="","",'query (10)'!O836)</f>
        <v>Inspection</v>
      </c>
      <c r="O836" s="38" t="str">
        <f>IF('query (10)'!P836="","",'query (10)'!P836)</f>
        <v>Medium</v>
      </c>
      <c r="P836" s="38" t="str">
        <f>IF('query (10)'!N836="","",'query (10)'!N836)</f>
        <v>-Check Push botton, Emergency, Lamp, Selector switch
-Check Circuit breaker, Power supply, Magnetic, Relay
-Check lens Photo sensor
-Check tight anchor point of Photo sensor
-Check Emergency Stop
-Check Safety Guard</v>
      </c>
      <c r="Q836" s="38" t="str">
        <f>TRIM('query (10)'!N836)</f>
        <v>-Check Push botton, Emergency, Lamp, Selector switch
-Check Circuit breaker, Power supply, Magnetic, Relay
-Check lens Photo sensor
-Check tight anchor point of Photo sensor
-Check Emergency Stop
-Check Safety Guard</v>
      </c>
      <c r="R836" s="38" t="str">
        <f>TRIM(UPPER('query (10)'!R836))</f>
        <v/>
      </c>
      <c r="S836" s="38" t="str">
        <f>TRIM(UPPER('query (10)'!S836))</f>
        <v/>
      </c>
      <c r="T836" s="38" t="str">
        <f>IF('query (10)'!Q836="","",TRIM(UPPER('query (10)'!Q836)))</f>
        <v/>
      </c>
      <c r="U836" s="38" t="str">
        <f>IF('query (10)'!T836="","",'query (10)'!T836)</f>
        <v/>
      </c>
      <c r="V836" s="39" t="str">
        <f>IF('query (10)'!T836="","",IFERROR(VALUE('query (10)'!T836),""))</f>
        <v/>
      </c>
      <c r="W836" s="40">
        <f>IF('query (10)'!U836="","",'query (10)'!U836)</f>
        <v>0</v>
      </c>
      <c r="X836" s="39">
        <f>IF('query (10)'!V836="","",'query (10)'!V836)</f>
        <v>30</v>
      </c>
      <c r="Y836" s="41">
        <f>IF('query (10)'!W836="","",'query (10)'!W836)</f>
        <v>46062</v>
      </c>
      <c r="Z836" s="41">
        <f>IF('query (10)'!X836="","",'query (10)'!X836)</f>
        <v>46100</v>
      </c>
      <c r="AA836" s="41">
        <f>IF('query (10)'!Y836="","",'query (10)'!Y836)</f>
        <v>46100</v>
      </c>
      <c r="AB836" s="41">
        <f>IF('query (10)'!Z836="","",'query (10)'!Z836)</f>
        <v>46130</v>
      </c>
      <c r="AC836" s="38" t="str">
        <f>IF(OR('query (10)'!AA836="",COUNTIF(Cleaning_Rules!$A$21:$A$26,TRIM('query (10)'!AA836))&gt;0),"",TRIM('query (10)'!AA836))</f>
        <v>Perform the inspection, and if any values are displayed numerically, record those values for reference.</v>
      </c>
      <c r="AD836" s="38" t="str">
        <f>IF('query (10)'!AB836="","",TRIM(IFERROR(_xlfn.TEXTBEFORE('query (10)'!AB836,"("),'query (10)'!AB836)))</f>
        <v>เริ่มซ่อมงาน PM แล้ว รับผิดชอบโดย NATDANAI JUTHATHEP</v>
      </c>
      <c r="AE836" s="38" t="str">
        <f>IFERROR(LOWER(TRIM(_xlfn.TEXTBEFORE(_xlfn.TEXTAFTER('query (10)'!AB836,"("),")"))),"")</f>
        <v>juthathep-n-4697@nsk.com</v>
      </c>
      <c r="AF836" s="38" t="str">
        <f>IF('query (10)'!AD836="","",TRIM('query (10)'!AD836))</f>
        <v>ณัฐดนัย จุฑาเทพ</v>
      </c>
      <c r="AG836" s="38" t="str">
        <f>IF('query (10)'!AE836="","",TRIM('query (10)'!AE836))</f>
        <v>ณัฐดนัย จุฑาเทพ</v>
      </c>
      <c r="AH836" s="38" t="str">
        <f>IF('query (10)'!AF836="","",IFERROR(VALUE('query (10)'!AF836),""))</f>
        <v/>
      </c>
      <c r="AI836" s="38" t="str">
        <f>IF('query (10)'!AG836="","",TRIM('query (10)'!AG836))</f>
        <v/>
      </c>
      <c r="AJ836" s="38" t="str">
        <f>IF('query (10)'!AH836="","",IFERROR(VALUE('query (10)'!AH836),""))</f>
        <v/>
      </c>
      <c r="AK836" s="38" t="str">
        <f>IF('query (10)'!AI836="","",TRIM('query (10)'!AI836))</f>
        <v/>
      </c>
      <c r="AL836" s="42">
        <f t="shared" si="65"/>
        <v>2026</v>
      </c>
      <c r="AM836" s="42" t="str">
        <f t="shared" si="66"/>
        <v>2026-02</v>
      </c>
      <c r="AN836" s="42" t="str">
        <f t="shared" ca="1" si="67"/>
        <v/>
      </c>
      <c r="AO836" s="42" t="str">
        <f t="shared" si="68"/>
        <v>AS-415 | BALL &amp; CAGE ASSEMBLY MACHINE. | HUB3-1 | ELECTRICAL CONTROL | Time-based Maintenance | Electrical | Inspection | Medium | -Check Push botton, Emergency, Lamp, Selector switch
-Check Circuit breaker, Power supply, Magnetic, Relay
-Check lens Photo sensor
-Check tight anchor point of Photo sensor
-Check Emergency Stop
-Check Safety Guard | Perform the inspection, and if any values are displayed numerically, record those values for reference. | เริ่มซ่อมงาน PM แล้ว รับผิดชอบโดย NATDANAI JUTHATHEP | ณัฐดนัย จุฑาเทพ</v>
      </c>
      <c r="AP836" s="42" t="str">
        <f>_xlfn.TEXTJOIN("; ",TRUE,IF(COUNTA('query (10)'!A836:AK836)&lt;=6,"NEAR_EMPTY_ROW",""),IF($K836="","MISSING_STATUS",""),IF(AND($K836="เสร็จสิ้น",$Z836=""),"DONE_NO_ACTUAL_DATE",""),IF(AND($I836="Condition-based Maintenance",$AH836=""),"CBM_NO_MEASUREMENT",""),IF(OR($X836="",$X836=0),"INVALID_PERIOD",""),IF(AND($AA836&lt;&gt;"",$AB836&lt;&gt;"",$AB836&lt;$AA836),"DATE_SEQUENCE_ERROR",""),IF(AND($AB836&lt;&gt;"",$AB836&gt;DATE(2030,12,31)),"DATE_OUTLIER",""),IF($C836="","MISSING_QRCODE",""),IF($J836="UNKNOWN","UNKNOWN_PM_TYPE",""),IF($L836="UNKNOWN","UNKNOWN_STATUS",""))</f>
        <v/>
      </c>
      <c r="AQ836" s="42" t="str">
        <f t="shared" si="69"/>
        <v>NO</v>
      </c>
    </row>
    <row r="837" spans="1:43" x14ac:dyDescent="0.3">
      <c r="A837" s="38">
        <f>IF('query (10)'!A837="","",'query (10)'!A837)</f>
        <v>992</v>
      </c>
      <c r="B837" s="38">
        <f>IF('query (10)'!B837="","",'query (10)'!B837)</f>
        <v>19140</v>
      </c>
      <c r="C837" s="38" t="str">
        <f>TRIM(UPPER('query (10)'!M837))</f>
        <v>CH-685</v>
      </c>
      <c r="D837" s="38" t="str">
        <f>TRIM(UPPER(IFERROR(_xlfn.TEXTBEFORE('query (10)'!L837,"("),'query (10)'!L837)))</f>
        <v>ENCODER CHECK MACHINE</v>
      </c>
      <c r="E837" s="38" t="str">
        <f>IFERROR(TRIM(UPPER(_xlfn.TEXTBEFORE(_xlfn.TEXTAFTER('query (10)'!L837,"("),")"))),"")</f>
        <v/>
      </c>
      <c r="F837" s="38" t="str">
        <f>TRIM('query (10)'!K837)</f>
        <v>HUB3-1</v>
      </c>
      <c r="G837" s="38" t="str">
        <f>IF('query (10)'!J837="","",'query (10)'!J837)</f>
        <v>Electrical Control</v>
      </c>
      <c r="H837" s="38" t="str">
        <f>TRIM(UPPER('query (10)'!J837))</f>
        <v>ELECTRICAL CONTROL</v>
      </c>
      <c r="I837" s="38" t="str">
        <f>IF('query (10)'!F837="","",'query (10)'!F837)</f>
        <v>Time-based Maintenance</v>
      </c>
      <c r="J837" s="38" t="str">
        <f>IF('query (10)'!F837="","",IFERROR(INDEX(Cleaning_Rules!$B$14:$B$17,MATCH(TRIM('query (10)'!F837),Cleaning_Rules!$A$14:$A$17,0)),"UNKNOWN"))</f>
        <v>TBM</v>
      </c>
      <c r="K837" s="38" t="str">
        <f>IF('query (10)'!G837="","",'query (10)'!G837)</f>
        <v>เสร็จสิ้น</v>
      </c>
      <c r="L837" s="38" t="str">
        <f>IF('query (10)'!G837="","MISSING",IFERROR(INDEX(Cleaning_Rules!$B$5:$B$10,MATCH(TRIM('query (10)'!G837),Cleaning_Rules!$A$5:$A$10,0)),"UNKNOWN"))</f>
        <v>COMPLETED</v>
      </c>
      <c r="M837" s="38" t="str">
        <f>IF('query (10)'!I837="","",'query (10)'!I837)</f>
        <v>Electrical</v>
      </c>
      <c r="N837" s="38" t="str">
        <f>IF('query (10)'!O837="","",'query (10)'!O837)</f>
        <v>Inspection</v>
      </c>
      <c r="O837" s="38" t="str">
        <f>IF('query (10)'!P837="","",'query (10)'!P837)</f>
        <v>Medium</v>
      </c>
      <c r="P837" s="38" t="str">
        <f>IF('query (10)'!N837="","",'query (10)'!N837)</f>
        <v>-Check Push botton, Emergency, Lamp, Selector switch
-Check Circuit breaker, Power supply, Magnetic, Relay
-Check lens Photo sensor
-Check tight anchor point of Photo sensor
-Check Emergency Stop
-Check Safety Guard</v>
      </c>
      <c r="Q837" s="38" t="str">
        <f>TRIM('query (10)'!N837)</f>
        <v>-Check Push botton, Emergency, Lamp, Selector switch
-Check Circuit breaker, Power supply, Magnetic, Relay
-Check lens Photo sensor
-Check tight anchor point of Photo sensor
-Check Emergency Stop
-Check Safety Guard</v>
      </c>
      <c r="R837" s="38" t="str">
        <f>TRIM(UPPER('query (10)'!R837))</f>
        <v/>
      </c>
      <c r="S837" s="38" t="str">
        <f>TRIM(UPPER('query (10)'!S837))</f>
        <v/>
      </c>
      <c r="T837" s="38" t="str">
        <f>IF('query (10)'!Q837="","",TRIM(UPPER('query (10)'!Q837)))</f>
        <v/>
      </c>
      <c r="U837" s="38" t="str">
        <f>IF('query (10)'!T837="","",'query (10)'!T837)</f>
        <v/>
      </c>
      <c r="V837" s="39" t="str">
        <f>IF('query (10)'!T837="","",IFERROR(VALUE('query (10)'!T837),""))</f>
        <v/>
      </c>
      <c r="W837" s="40">
        <f>IF('query (10)'!U837="","",'query (10)'!U837)</f>
        <v>0</v>
      </c>
      <c r="X837" s="39">
        <f>IF('query (10)'!V837="","",'query (10)'!V837)</f>
        <v>30</v>
      </c>
      <c r="Y837" s="41">
        <f>IF('query (10)'!W837="","",'query (10)'!W837)</f>
        <v>46062</v>
      </c>
      <c r="Z837" s="41">
        <f>IF('query (10)'!X837="","",'query (10)'!X837)</f>
        <v>46100</v>
      </c>
      <c r="AA837" s="41">
        <f>IF('query (10)'!Y837="","",'query (10)'!Y837)</f>
        <v>46100</v>
      </c>
      <c r="AB837" s="41">
        <f>IF('query (10)'!Z837="","",'query (10)'!Z837)</f>
        <v>46130</v>
      </c>
      <c r="AC837" s="38" t="str">
        <f>IF(OR('query (10)'!AA837="",COUNTIF(Cleaning_Rules!$A$21:$A$26,TRIM('query (10)'!AA837))&gt;0),"",TRIM('query (10)'!AA837))</f>
        <v>Perform the inspection, and if any values are displayed numerically, record those values for reference.</v>
      </c>
      <c r="AD837" s="38" t="str">
        <f>IF('query (10)'!AB837="","",TRIM(IFERROR(_xlfn.TEXTBEFORE('query (10)'!AB837,"("),'query (10)'!AB837)))</f>
        <v>เริ่มซ่อมงาน PM แล้ว รับผิดชอบโดย NATDANAI JUTHATHEP</v>
      </c>
      <c r="AE837" s="38" t="str">
        <f>IFERROR(LOWER(TRIM(_xlfn.TEXTBEFORE(_xlfn.TEXTAFTER('query (10)'!AB837,"("),")"))),"")</f>
        <v>juthathep-n-4697@nsk.com</v>
      </c>
      <c r="AF837" s="38" t="str">
        <f>IF('query (10)'!AD837="","",TRIM('query (10)'!AD837))</f>
        <v>ณัฐดนัย จุฑาเทพ</v>
      </c>
      <c r="AG837" s="38" t="str">
        <f>IF('query (10)'!AE837="","",TRIM('query (10)'!AE837))</f>
        <v>ณัฐดนัย จุฑาเทพ</v>
      </c>
      <c r="AH837" s="38" t="str">
        <f>IF('query (10)'!AF837="","",IFERROR(VALUE('query (10)'!AF837),""))</f>
        <v/>
      </c>
      <c r="AI837" s="38" t="str">
        <f>IF('query (10)'!AG837="","",TRIM('query (10)'!AG837))</f>
        <v/>
      </c>
      <c r="AJ837" s="38" t="str">
        <f>IF('query (10)'!AH837="","",IFERROR(VALUE('query (10)'!AH837),""))</f>
        <v/>
      </c>
      <c r="AK837" s="38" t="str">
        <f>IF('query (10)'!AI837="","",TRIM('query (10)'!AI837))</f>
        <v/>
      </c>
      <c r="AL837" s="42">
        <f t="shared" si="65"/>
        <v>2026</v>
      </c>
      <c r="AM837" s="42" t="str">
        <f t="shared" si="66"/>
        <v>2026-02</v>
      </c>
      <c r="AN837" s="42" t="str">
        <f t="shared" ca="1" si="67"/>
        <v/>
      </c>
      <c r="AO837" s="42" t="str">
        <f t="shared" si="68"/>
        <v>CH-685 | ENCODER CHECK MACHINE | HUB3-1 | ELECTRICAL CONTROL | Time-based Maintenance | Electrical | Inspection | Medium | -Check Push botton, Emergency, Lamp, Selector switch
-Check Circuit breaker, Power supply, Magnetic, Relay
-Check lens Photo sensor
-Check tight anchor point of Photo sensor
-Check Emergency Stop
-Check Safety Guard | Perform the inspection, and if any values are displayed numerically, record those values for reference. | เริ่มซ่อมงาน PM แล้ว รับผิดชอบโดย NATDANAI JUTHATHEP | ณัฐดนัย จุฑาเทพ</v>
      </c>
      <c r="AP837" s="42" t="str">
        <f>_xlfn.TEXTJOIN("; ",TRUE,IF(COUNTA('query (10)'!A837:AK837)&lt;=6,"NEAR_EMPTY_ROW",""),IF($K837="","MISSING_STATUS",""),IF(AND($K837="เสร็จสิ้น",$Z837=""),"DONE_NO_ACTUAL_DATE",""),IF(AND($I837="Condition-based Maintenance",$AH837=""),"CBM_NO_MEASUREMENT",""),IF(OR($X837="",$X837=0),"INVALID_PERIOD",""),IF(AND($AA837&lt;&gt;"",$AB837&lt;&gt;"",$AB837&lt;$AA837),"DATE_SEQUENCE_ERROR",""),IF(AND($AB837&lt;&gt;"",$AB837&gt;DATE(2030,12,31)),"DATE_OUTLIER",""),IF($C837="","MISSING_QRCODE",""),IF($J837="UNKNOWN","UNKNOWN_PM_TYPE",""),IF($L837="UNKNOWN","UNKNOWN_STATUS",""))</f>
        <v/>
      </c>
      <c r="AQ837" s="42" t="str">
        <f t="shared" si="69"/>
        <v>NO</v>
      </c>
    </row>
    <row r="838" spans="1:43" x14ac:dyDescent="0.3">
      <c r="A838" s="38">
        <f>IF('query (10)'!A838="","",'query (10)'!A838)</f>
        <v>993</v>
      </c>
      <c r="B838" s="38">
        <f>IF('query (10)'!B838="","",'query (10)'!B838)</f>
        <v>19139</v>
      </c>
      <c r="C838" s="38" t="str">
        <f>TRIM(UPPER('query (10)'!M838))</f>
        <v>WA-856</v>
      </c>
      <c r="D838" s="38" t="str">
        <f>TRIM(UPPER(IFERROR(_xlfn.TEXTBEFORE('query (10)'!L838,"("),'query (10)'!L838)))</f>
        <v>WASHING EQUIPMENT M/C</v>
      </c>
      <c r="E838" s="38" t="str">
        <f>IFERROR(TRIM(UPPER(_xlfn.TEXTBEFORE(_xlfn.TEXTAFTER('query (10)'!L838,"("),")"))),"")</f>
        <v/>
      </c>
      <c r="F838" s="38" t="str">
        <f>TRIM('query (10)'!K838)</f>
        <v>HUB3-1</v>
      </c>
      <c r="G838" s="38" t="str">
        <f>IF('query (10)'!J838="","",'query (10)'!J838)</f>
        <v>Electrical Control</v>
      </c>
      <c r="H838" s="38" t="str">
        <f>TRIM(UPPER('query (10)'!J838))</f>
        <v>ELECTRICAL CONTROL</v>
      </c>
      <c r="I838" s="38" t="str">
        <f>IF('query (10)'!F838="","",'query (10)'!F838)</f>
        <v>Time-based Maintenance</v>
      </c>
      <c r="J838" s="38" t="str">
        <f>IF('query (10)'!F838="","",IFERROR(INDEX(Cleaning_Rules!$B$14:$B$17,MATCH(TRIM('query (10)'!F838),Cleaning_Rules!$A$14:$A$17,0)),"UNKNOWN"))</f>
        <v>TBM</v>
      </c>
      <c r="K838" s="38" t="str">
        <f>IF('query (10)'!G838="","",'query (10)'!G838)</f>
        <v>เสร็จสิ้น</v>
      </c>
      <c r="L838" s="38" t="str">
        <f>IF('query (10)'!G838="","MISSING",IFERROR(INDEX(Cleaning_Rules!$B$5:$B$10,MATCH(TRIM('query (10)'!G838),Cleaning_Rules!$A$5:$A$10,0)),"UNKNOWN"))</f>
        <v>COMPLETED</v>
      </c>
      <c r="M838" s="38" t="str">
        <f>IF('query (10)'!I838="","",'query (10)'!I838)</f>
        <v>Electrical</v>
      </c>
      <c r="N838" s="38" t="str">
        <f>IF('query (10)'!O838="","",'query (10)'!O838)</f>
        <v>Inspection</v>
      </c>
      <c r="O838" s="38" t="str">
        <f>IF('query (10)'!P838="","",'query (10)'!P838)</f>
        <v>Medium</v>
      </c>
      <c r="P838" s="38" t="str">
        <f>IF('query (10)'!N838="","",'query (10)'!N838)</f>
        <v>-Check Push botton, Emergency, Lamp, Selector switch
-Check Circuit breaker, Power supply, Magnetic, Relay
-Check Error Code of Inverter
-Check lens Photo sensor
-Check tight anchor point of Photo sensor
-Check Safety Guard
-Check Emergency Stop</v>
      </c>
      <c r="Q838" s="38" t="str">
        <f>TRIM('query (10)'!N838)</f>
        <v>-Check Push botton, Emergency, Lamp, Selector switch
-Check Circuit breaker, Power supply, Magnetic, Relay
-Check Error Code of Inverter
-Check lens Photo sensor
-Check tight anchor point of Photo sensor
-Check Safety Guard
-Check Emergency Stop</v>
      </c>
      <c r="R838" s="38" t="str">
        <f>TRIM(UPPER('query (10)'!R838))</f>
        <v/>
      </c>
      <c r="S838" s="38" t="str">
        <f>TRIM(UPPER('query (10)'!S838))</f>
        <v/>
      </c>
      <c r="T838" s="38" t="str">
        <f>IF('query (10)'!Q838="","",TRIM(UPPER('query (10)'!Q838)))</f>
        <v/>
      </c>
      <c r="U838" s="38" t="str">
        <f>IF('query (10)'!T838="","",'query (10)'!T838)</f>
        <v/>
      </c>
      <c r="V838" s="39" t="str">
        <f>IF('query (10)'!T838="","",IFERROR(VALUE('query (10)'!T838),""))</f>
        <v/>
      </c>
      <c r="W838" s="40">
        <f>IF('query (10)'!U838="","",'query (10)'!U838)</f>
        <v>0</v>
      </c>
      <c r="X838" s="39">
        <f>IF('query (10)'!V838="","",'query (10)'!V838)</f>
        <v>30</v>
      </c>
      <c r="Y838" s="41">
        <f>IF('query (10)'!W838="","",'query (10)'!W838)</f>
        <v>46062</v>
      </c>
      <c r="Z838" s="41">
        <f>IF('query (10)'!X838="","",'query (10)'!X838)</f>
        <v>46100</v>
      </c>
      <c r="AA838" s="41">
        <f>IF('query (10)'!Y838="","",'query (10)'!Y838)</f>
        <v>46100</v>
      </c>
      <c r="AB838" s="41">
        <f>IF('query (10)'!Z838="","",'query (10)'!Z838)</f>
        <v>46130</v>
      </c>
      <c r="AC838" s="38" t="str">
        <f>IF(OR('query (10)'!AA838="",COUNTIF(Cleaning_Rules!$A$21:$A$26,TRIM('query (10)'!AA838))&gt;0),"",TRIM('query (10)'!AA838))</f>
        <v>Perform the inspection, and if any values are displayed numerically, record those values for reference.</v>
      </c>
      <c r="AD838" s="38" t="str">
        <f>IF('query (10)'!AB838="","",TRIM(IFERROR(_xlfn.TEXTBEFORE('query (10)'!AB838,"("),'query (10)'!AB838)))</f>
        <v>เริ่มซ่อมงาน PM แล้ว รับผิดชอบโดย NATDANAI JUTHATHEP</v>
      </c>
      <c r="AE838" s="38" t="str">
        <f>IFERROR(LOWER(TRIM(_xlfn.TEXTBEFORE(_xlfn.TEXTAFTER('query (10)'!AB838,"("),")"))),"")</f>
        <v>juthathep-n-4697@nsk.com</v>
      </c>
      <c r="AF838" s="38" t="str">
        <f>IF('query (10)'!AD838="","",TRIM('query (10)'!AD838))</f>
        <v>ณัฐดนัย จุฑาเทพ</v>
      </c>
      <c r="AG838" s="38" t="str">
        <f>IF('query (10)'!AE838="","",TRIM('query (10)'!AE838))</f>
        <v>ณัฐดนัย จุฑาเทพ</v>
      </c>
      <c r="AH838" s="38" t="str">
        <f>IF('query (10)'!AF838="","",IFERROR(VALUE('query (10)'!AF838),""))</f>
        <v/>
      </c>
      <c r="AI838" s="38" t="str">
        <f>IF('query (10)'!AG838="","",TRIM('query (10)'!AG838))</f>
        <v/>
      </c>
      <c r="AJ838" s="38" t="str">
        <f>IF('query (10)'!AH838="","",IFERROR(VALUE('query (10)'!AH838),""))</f>
        <v/>
      </c>
      <c r="AK838" s="38" t="str">
        <f>IF('query (10)'!AI838="","",TRIM('query (10)'!AI838))</f>
        <v/>
      </c>
      <c r="AL838" s="42">
        <f t="shared" si="65"/>
        <v>2026</v>
      </c>
      <c r="AM838" s="42" t="str">
        <f t="shared" si="66"/>
        <v>2026-02</v>
      </c>
      <c r="AN838" s="42" t="str">
        <f t="shared" ca="1" si="67"/>
        <v/>
      </c>
      <c r="AO838" s="42" t="str">
        <f t="shared" si="68"/>
        <v>WA-856 | WASHING EQUIPMENT M/C | HUB3-1 | ELECTRICAL CONTROL | Time-based Maintenance | Electrical | Inspection | Medium | -Check Push botton, Emergency, Lamp, Selector switch
-Check Circuit breaker, Power supply, Magnetic, Relay
-Check Error Code of Inverter
-Check lens Photo sensor
-Check tight anchor point of Photo sensor
-Check Safety Guard
-Check Emergency Stop | Perform the inspection, and if any values are displayed numerically, record those values for reference. | เริ่มซ่อมงาน PM แล้ว รับผิดชอบโดย NATDANAI JUTHATHEP | ณัฐดนัย จุฑาเทพ</v>
      </c>
      <c r="AP838" s="42" t="str">
        <f>_xlfn.TEXTJOIN("; ",TRUE,IF(COUNTA('query (10)'!A838:AK838)&lt;=6,"NEAR_EMPTY_ROW",""),IF($K838="","MISSING_STATUS",""),IF(AND($K838="เสร็จสิ้น",$Z838=""),"DONE_NO_ACTUAL_DATE",""),IF(AND($I838="Condition-based Maintenance",$AH838=""),"CBM_NO_MEASUREMENT",""),IF(OR($X838="",$X838=0),"INVALID_PERIOD",""),IF(AND($AA838&lt;&gt;"",$AB838&lt;&gt;"",$AB838&lt;$AA838),"DATE_SEQUENCE_ERROR",""),IF(AND($AB838&lt;&gt;"",$AB838&gt;DATE(2030,12,31)),"DATE_OUTLIER",""),IF($C838="","MISSING_QRCODE",""),IF($J838="UNKNOWN","UNKNOWN_PM_TYPE",""),IF($L838="UNKNOWN","UNKNOWN_STATUS",""))</f>
        <v/>
      </c>
      <c r="AQ838" s="42" t="str">
        <f t="shared" si="69"/>
        <v>NO</v>
      </c>
    </row>
    <row r="839" spans="1:43" x14ac:dyDescent="0.3">
      <c r="A839" s="38">
        <f>IF('query (10)'!A839="","",'query (10)'!A839)</f>
        <v>994</v>
      </c>
      <c r="B839" s="38">
        <f>IF('query (10)'!B839="","",'query (10)'!B839)</f>
        <v>19141</v>
      </c>
      <c r="C839" s="38" t="str">
        <f>TRIM(UPPER('query (10)'!M839))</f>
        <v>L-904</v>
      </c>
      <c r="D839" s="38" t="str">
        <f>TRIM(UPPER(IFERROR(_xlfn.TEXTBEFORE('query (10)'!L839,"("),'query (10)'!L839)))</f>
        <v>FS4 TYPE NC LATHE M/C</v>
      </c>
      <c r="E839" s="38" t="str">
        <f>IFERROR(TRIM(UPPER(_xlfn.TEXTBEFORE(_xlfn.TEXTAFTER('query (10)'!L839,"("),")"))),"")</f>
        <v/>
      </c>
      <c r="F839" s="38" t="str">
        <f>TRIM('query (10)'!K839)</f>
        <v>HUB3-1</v>
      </c>
      <c r="G839" s="38" t="str">
        <f>IF('query (10)'!J839="","",'query (10)'!J839)</f>
        <v>Electrical Control</v>
      </c>
      <c r="H839" s="38" t="str">
        <f>TRIM(UPPER('query (10)'!J839))</f>
        <v>ELECTRICAL CONTROL</v>
      </c>
      <c r="I839" s="38" t="str">
        <f>IF('query (10)'!F839="","",'query (10)'!F839)</f>
        <v>Time-based Maintenance</v>
      </c>
      <c r="J839" s="38" t="str">
        <f>IF('query (10)'!F839="","",IFERROR(INDEX(Cleaning_Rules!$B$14:$B$17,MATCH(TRIM('query (10)'!F839),Cleaning_Rules!$A$14:$A$17,0)),"UNKNOWN"))</f>
        <v>TBM</v>
      </c>
      <c r="K839" s="38" t="str">
        <f>IF('query (10)'!G839="","",'query (10)'!G839)</f>
        <v>เสร็จสิ้น</v>
      </c>
      <c r="L839" s="38" t="str">
        <f>IF('query (10)'!G839="","MISSING",IFERROR(INDEX(Cleaning_Rules!$B$5:$B$10,MATCH(TRIM('query (10)'!G839),Cleaning_Rules!$A$5:$A$10,0)),"UNKNOWN"))</f>
        <v>COMPLETED</v>
      </c>
      <c r="M839" s="38" t="str">
        <f>IF('query (10)'!I839="","",'query (10)'!I839)</f>
        <v>Electrical</v>
      </c>
      <c r="N839" s="38" t="str">
        <f>IF('query (10)'!O839="","",'query (10)'!O839)</f>
        <v>Inspection</v>
      </c>
      <c r="O839" s="38" t="str">
        <f>IF('query (10)'!P839="","",'query (10)'!P839)</f>
        <v>Medium</v>
      </c>
      <c r="P839" s="38" t="str">
        <f>IF('query (10)'!N839="","",'query (10)'!N839)</f>
        <v>-Check Push botton, Emergency, Lamp, Selector switch
-Check Circuit breaker, Power supply, Magnetic, Relay
-Check Error Code of Inverter
-Check Safety Guard
-Check Emergency Stop</v>
      </c>
      <c r="Q839" s="38" t="str">
        <f>TRIM('query (10)'!N839)</f>
        <v>-Check Push botton, Emergency, Lamp, Selector switch
-Check Circuit breaker, Power supply, Magnetic, Relay
-Check Error Code of Inverter
-Check Safety Guard
-Check Emergency Stop</v>
      </c>
      <c r="R839" s="38" t="str">
        <f>TRIM(UPPER('query (10)'!R839))</f>
        <v/>
      </c>
      <c r="S839" s="38" t="str">
        <f>TRIM(UPPER('query (10)'!S839))</f>
        <v/>
      </c>
      <c r="T839" s="38" t="str">
        <f>IF('query (10)'!Q839="","",TRIM(UPPER('query (10)'!Q839)))</f>
        <v/>
      </c>
      <c r="U839" s="38" t="str">
        <f>IF('query (10)'!T839="","",'query (10)'!T839)</f>
        <v/>
      </c>
      <c r="V839" s="39" t="str">
        <f>IF('query (10)'!T839="","",IFERROR(VALUE('query (10)'!T839),""))</f>
        <v/>
      </c>
      <c r="W839" s="40">
        <f>IF('query (10)'!U839="","",'query (10)'!U839)</f>
        <v>0</v>
      </c>
      <c r="X839" s="39">
        <f>IF('query (10)'!V839="","",'query (10)'!V839)</f>
        <v>30</v>
      </c>
      <c r="Y839" s="41">
        <f>IF('query (10)'!W839="","",'query (10)'!W839)</f>
        <v>46062</v>
      </c>
      <c r="Z839" s="41">
        <f>IF('query (10)'!X839="","",'query (10)'!X839)</f>
        <v>46100</v>
      </c>
      <c r="AA839" s="41">
        <f>IF('query (10)'!Y839="","",'query (10)'!Y839)</f>
        <v>46100</v>
      </c>
      <c r="AB839" s="41">
        <f>IF('query (10)'!Z839="","",'query (10)'!Z839)</f>
        <v>46130</v>
      </c>
      <c r="AC839" s="38" t="str">
        <f>IF(OR('query (10)'!AA839="",COUNTIF(Cleaning_Rules!$A$21:$A$26,TRIM('query (10)'!AA839))&gt;0),"",TRIM('query (10)'!AA839))</f>
        <v>Perform the inspection, and if any values are displayed numerically, record those values for reference.</v>
      </c>
      <c r="AD839" s="38" t="str">
        <f>IF('query (10)'!AB839="","",TRIM(IFERROR(_xlfn.TEXTBEFORE('query (10)'!AB839,"("),'query (10)'!AB839)))</f>
        <v>เริ่มซ่อมงาน PM แล้ว รับผิดชอบโดย NATDANAI JUTHATHEP</v>
      </c>
      <c r="AE839" s="38" t="str">
        <f>IFERROR(LOWER(TRIM(_xlfn.TEXTBEFORE(_xlfn.TEXTAFTER('query (10)'!AB839,"("),")"))),"")</f>
        <v>juthathep-n-4697@nsk.com</v>
      </c>
      <c r="AF839" s="38" t="str">
        <f>IF('query (10)'!AD839="","",TRIM('query (10)'!AD839))</f>
        <v>ณัฐดนัย จุฑาเทพ</v>
      </c>
      <c r="AG839" s="38" t="str">
        <f>IF('query (10)'!AE839="","",TRIM('query (10)'!AE839))</f>
        <v>ณัฐดนัย จุฑาเทพ</v>
      </c>
      <c r="AH839" s="38" t="str">
        <f>IF('query (10)'!AF839="","",IFERROR(VALUE('query (10)'!AF839),""))</f>
        <v/>
      </c>
      <c r="AI839" s="38" t="str">
        <f>IF('query (10)'!AG839="","",TRIM('query (10)'!AG839))</f>
        <v/>
      </c>
      <c r="AJ839" s="38" t="str">
        <f>IF('query (10)'!AH839="","",IFERROR(VALUE('query (10)'!AH839),""))</f>
        <v/>
      </c>
      <c r="AK839" s="38" t="str">
        <f>IF('query (10)'!AI839="","",TRIM('query (10)'!AI839))</f>
        <v/>
      </c>
      <c r="AL839" s="42">
        <f t="shared" si="65"/>
        <v>2026</v>
      </c>
      <c r="AM839" s="42" t="str">
        <f t="shared" si="66"/>
        <v>2026-02</v>
      </c>
      <c r="AN839" s="42" t="str">
        <f t="shared" ca="1" si="67"/>
        <v/>
      </c>
      <c r="AO839" s="42" t="str">
        <f t="shared" si="68"/>
        <v>L-904 | FS4 TYPE NC LATHE M/C | HUB3-1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NATDANAI JUTHATHEP | ณัฐดนัย จุฑาเทพ</v>
      </c>
      <c r="AP839" s="42" t="str">
        <f>_xlfn.TEXTJOIN("; ",TRUE,IF(COUNTA('query (10)'!A839:AK839)&lt;=6,"NEAR_EMPTY_ROW",""),IF($K839="","MISSING_STATUS",""),IF(AND($K839="เสร็จสิ้น",$Z839=""),"DONE_NO_ACTUAL_DATE",""),IF(AND($I839="Condition-based Maintenance",$AH839=""),"CBM_NO_MEASUREMENT",""),IF(OR($X839="",$X839=0),"INVALID_PERIOD",""),IF(AND($AA839&lt;&gt;"",$AB839&lt;&gt;"",$AB839&lt;$AA839),"DATE_SEQUENCE_ERROR",""),IF(AND($AB839&lt;&gt;"",$AB839&gt;DATE(2030,12,31)),"DATE_OUTLIER",""),IF($C839="","MISSING_QRCODE",""),IF($J839="UNKNOWN","UNKNOWN_PM_TYPE",""),IF($L839="UNKNOWN","UNKNOWN_STATUS",""))</f>
        <v/>
      </c>
      <c r="AQ839" s="42" t="str">
        <f t="shared" si="69"/>
        <v>NO</v>
      </c>
    </row>
    <row r="840" spans="1:43" x14ac:dyDescent="0.3">
      <c r="A840" s="38">
        <f>IF('query (10)'!A840="","",'query (10)'!A840)</f>
        <v>995</v>
      </c>
      <c r="B840" s="38">
        <f>IF('query (10)'!B840="","",'query (10)'!B840)</f>
        <v>19142</v>
      </c>
      <c r="C840" s="38" t="str">
        <f>TRIM(UPPER('query (10)'!M840))</f>
        <v>GR-1065</v>
      </c>
      <c r="D840" s="38" t="str">
        <f>TRIM(UPPER(IFERROR(_xlfn.TEXTBEFORE('query (10)'!L840,"("),'query (10)'!L840)))</f>
        <v>OUTER RING RACEWAY SUPER FINISH WITH DEMAGNETIZING</v>
      </c>
      <c r="E840" s="38" t="str">
        <f>IFERROR(TRIM(UPPER(_xlfn.TEXTBEFORE(_xlfn.TEXTAFTER('query (10)'!L840,"("),")"))),"")</f>
        <v/>
      </c>
      <c r="F840" s="38" t="str">
        <f>TRIM('query (10)'!K840)</f>
        <v>HUB3-1</v>
      </c>
      <c r="G840" s="38" t="str">
        <f>IF('query (10)'!J840="","",'query (10)'!J840)</f>
        <v>Electrical Control</v>
      </c>
      <c r="H840" s="38" t="str">
        <f>TRIM(UPPER('query (10)'!J840))</f>
        <v>ELECTRICAL CONTROL</v>
      </c>
      <c r="I840" s="38" t="str">
        <f>IF('query (10)'!F840="","",'query (10)'!F840)</f>
        <v>Time-based Maintenance</v>
      </c>
      <c r="J840" s="38" t="str">
        <f>IF('query (10)'!F840="","",IFERROR(INDEX(Cleaning_Rules!$B$14:$B$17,MATCH(TRIM('query (10)'!F840),Cleaning_Rules!$A$14:$A$17,0)),"UNKNOWN"))</f>
        <v>TBM</v>
      </c>
      <c r="K840" s="38" t="str">
        <f>IF('query (10)'!G840="","",'query (10)'!G840)</f>
        <v>เสร็จสิ้น</v>
      </c>
      <c r="L840" s="38" t="str">
        <f>IF('query (10)'!G840="","MISSING",IFERROR(INDEX(Cleaning_Rules!$B$5:$B$10,MATCH(TRIM('query (10)'!G840),Cleaning_Rules!$A$5:$A$10,0)),"UNKNOWN"))</f>
        <v>COMPLETED</v>
      </c>
      <c r="M840" s="38" t="str">
        <f>IF('query (10)'!I840="","",'query (10)'!I840)</f>
        <v>Electrical</v>
      </c>
      <c r="N840" s="38" t="str">
        <f>IF('query (10)'!O840="","",'query (10)'!O840)</f>
        <v>Inspection</v>
      </c>
      <c r="O840" s="38" t="str">
        <f>IF('query (10)'!P840="","",'query (10)'!P840)</f>
        <v>Medium</v>
      </c>
      <c r="P840" s="38" t="str">
        <f>IF('query (10)'!N840="","",'query (10)'!N840)</f>
        <v>-Check Push botton, Emergency, Lamp, Selector switch
-Check Circuit breaker, Power supply, Magnetic, Relay
-Check Error Code of Inverter
-Check Safety Guard
-Check Emergency Stop</v>
      </c>
      <c r="Q840" s="38" t="str">
        <f>TRIM('query (10)'!N840)</f>
        <v>-Check Push botton, Emergency, Lamp, Selector switch
-Check Circuit breaker, Power supply, Magnetic, Relay
-Check Error Code of Inverter
-Check Safety Guard
-Check Emergency Stop</v>
      </c>
      <c r="R840" s="38" t="str">
        <f>TRIM(UPPER('query (10)'!R840))</f>
        <v/>
      </c>
      <c r="S840" s="38" t="str">
        <f>TRIM(UPPER('query (10)'!S840))</f>
        <v/>
      </c>
      <c r="T840" s="38" t="str">
        <f>IF('query (10)'!Q840="","",TRIM(UPPER('query (10)'!Q840)))</f>
        <v/>
      </c>
      <c r="U840" s="38" t="str">
        <f>IF('query (10)'!T840="","",'query (10)'!T840)</f>
        <v/>
      </c>
      <c r="V840" s="39" t="str">
        <f>IF('query (10)'!T840="","",IFERROR(VALUE('query (10)'!T840),""))</f>
        <v/>
      </c>
      <c r="W840" s="40">
        <f>IF('query (10)'!U840="","",'query (10)'!U840)</f>
        <v>0</v>
      </c>
      <c r="X840" s="39">
        <f>IF('query (10)'!V840="","",'query (10)'!V840)</f>
        <v>30</v>
      </c>
      <c r="Y840" s="41">
        <f>IF('query (10)'!W840="","",'query (10)'!W840)</f>
        <v>46062</v>
      </c>
      <c r="Z840" s="41">
        <f>IF('query (10)'!X840="","",'query (10)'!X840)</f>
        <v>46100</v>
      </c>
      <c r="AA840" s="41">
        <f>IF('query (10)'!Y840="","",'query (10)'!Y840)</f>
        <v>46100</v>
      </c>
      <c r="AB840" s="41">
        <f>IF('query (10)'!Z840="","",'query (10)'!Z840)</f>
        <v>46130</v>
      </c>
      <c r="AC840" s="38" t="str">
        <f>IF(OR('query (10)'!AA840="",COUNTIF(Cleaning_Rules!$A$21:$A$26,TRIM('query (10)'!AA840))&gt;0),"",TRIM('query (10)'!AA840))</f>
        <v>Perform the inspection, and if any values are displayed numerically, record those values for reference.</v>
      </c>
      <c r="AD840" s="38" t="str">
        <f>IF('query (10)'!AB840="","",TRIM(IFERROR(_xlfn.TEXTBEFORE('query (10)'!AB840,"("),'query (10)'!AB840)))</f>
        <v>เริ่มซ่อมงาน PM แล้ว รับผิดชอบโดย NATDANAI JUTHATHEP</v>
      </c>
      <c r="AE840" s="38" t="str">
        <f>IFERROR(LOWER(TRIM(_xlfn.TEXTBEFORE(_xlfn.TEXTAFTER('query (10)'!AB840,"("),")"))),"")</f>
        <v>juthathep-n-4697@nsk.com</v>
      </c>
      <c r="AF840" s="38" t="str">
        <f>IF('query (10)'!AD840="","",TRIM('query (10)'!AD840))</f>
        <v>ณัฐดนัย จุฑาเทพ</v>
      </c>
      <c r="AG840" s="38" t="str">
        <f>IF('query (10)'!AE840="","",TRIM('query (10)'!AE840))</f>
        <v>ณัฐดนัย จุฑาเทพ</v>
      </c>
      <c r="AH840" s="38" t="str">
        <f>IF('query (10)'!AF840="","",IFERROR(VALUE('query (10)'!AF840),""))</f>
        <v/>
      </c>
      <c r="AI840" s="38" t="str">
        <f>IF('query (10)'!AG840="","",TRIM('query (10)'!AG840))</f>
        <v/>
      </c>
      <c r="AJ840" s="38" t="str">
        <f>IF('query (10)'!AH840="","",IFERROR(VALUE('query (10)'!AH840),""))</f>
        <v/>
      </c>
      <c r="AK840" s="38" t="str">
        <f>IF('query (10)'!AI840="","",TRIM('query (10)'!AI840))</f>
        <v/>
      </c>
      <c r="AL840" s="42">
        <f t="shared" si="65"/>
        <v>2026</v>
      </c>
      <c r="AM840" s="42" t="str">
        <f t="shared" si="66"/>
        <v>2026-02</v>
      </c>
      <c r="AN840" s="42" t="str">
        <f t="shared" ca="1" si="67"/>
        <v/>
      </c>
      <c r="AO840" s="42" t="str">
        <f t="shared" si="68"/>
        <v>GR-1065 | OUTER RING RACEWAY SUPER FINISH WITH DEMAGNETIZING | HUB3-1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NATDANAI JUTHATHEP | ณัฐดนัย จุฑาเทพ</v>
      </c>
      <c r="AP840" s="42" t="str">
        <f>_xlfn.TEXTJOIN("; ",TRUE,IF(COUNTA('query (10)'!A840:AK840)&lt;=6,"NEAR_EMPTY_ROW",""),IF($K840="","MISSING_STATUS",""),IF(AND($K840="เสร็จสิ้น",$Z840=""),"DONE_NO_ACTUAL_DATE",""),IF(AND($I840="Condition-based Maintenance",$AH840=""),"CBM_NO_MEASUREMENT",""),IF(OR($X840="",$X840=0),"INVALID_PERIOD",""),IF(AND($AA840&lt;&gt;"",$AB840&lt;&gt;"",$AB840&lt;$AA840),"DATE_SEQUENCE_ERROR",""),IF(AND($AB840&lt;&gt;"",$AB840&gt;DATE(2030,12,31)),"DATE_OUTLIER",""),IF($C840="","MISSING_QRCODE",""),IF($J840="UNKNOWN","UNKNOWN_PM_TYPE",""),IF($L840="UNKNOWN","UNKNOWN_STATUS",""))</f>
        <v/>
      </c>
      <c r="AQ840" s="42" t="str">
        <f t="shared" si="69"/>
        <v>NO</v>
      </c>
    </row>
    <row r="841" spans="1:43" x14ac:dyDescent="0.3">
      <c r="A841" s="38">
        <f>IF('query (10)'!A841="","",'query (10)'!A841)</f>
        <v>996</v>
      </c>
      <c r="B841" s="38">
        <f>IF('query (10)'!B841="","",'query (10)'!B841)</f>
        <v>18907</v>
      </c>
      <c r="C841" s="38" t="str">
        <f>TRIM(UPPER('query (10)'!M841))</f>
        <v>AS-1150</v>
      </c>
      <c r="D841" s="38" t="str">
        <f>TRIM(UPPER(IFERROR(_xlfn.TEXTBEFORE('query (10)'!L841,"("),'query (10)'!L841)))</f>
        <v>SHRINK FITTING</v>
      </c>
      <c r="E841" s="38" t="str">
        <f>IFERROR(TRIM(UPPER(_xlfn.TEXTBEFORE(_xlfn.TEXTAFTER('query (10)'!L841,"("),")"))),"")</f>
        <v/>
      </c>
      <c r="F841" s="38" t="str">
        <f>TRIM('query (10)'!K841)</f>
        <v>CR1</v>
      </c>
      <c r="G841" s="38" t="str">
        <f>IF('query (10)'!J841="","",'query (10)'!J841)</f>
        <v>Air Cylinder</v>
      </c>
      <c r="H841" s="38" t="str">
        <f>TRIM(UPPER('query (10)'!J841))</f>
        <v>AIR CYLINDER</v>
      </c>
      <c r="I841" s="38" t="str">
        <f>IF('query (10)'!F841="","",'query (10)'!F841)</f>
        <v>Time-based Maintenance</v>
      </c>
      <c r="J841" s="38" t="str">
        <f>IF('query (10)'!F841="","",IFERROR(INDEX(Cleaning_Rules!$B$14:$B$17,MATCH(TRIM('query (10)'!F841),Cleaning_Rules!$A$14:$A$17,0)),"UNKNOWN"))</f>
        <v>TBM</v>
      </c>
      <c r="K841" s="38" t="str">
        <f>IF('query (10)'!G841="","",'query (10)'!G841)</f>
        <v>เสร็จสิ้น</v>
      </c>
      <c r="L841" s="38" t="str">
        <f>IF('query (10)'!G841="","MISSING",IFERROR(INDEX(Cleaning_Rules!$B$5:$B$10,MATCH(TRIM('query (10)'!G841),Cleaning_Rules!$A$5:$A$10,0)),"UNKNOWN"))</f>
        <v>COMPLETED</v>
      </c>
      <c r="M841" s="38" t="str">
        <f>IF('query (10)'!I841="","",'query (10)'!I841)</f>
        <v>Mechanical</v>
      </c>
      <c r="N841" s="38" t="str">
        <f>IF('query (10)'!O841="","",'query (10)'!O841)</f>
        <v>Part Change</v>
      </c>
      <c r="O841" s="38" t="str">
        <f>IF('query (10)'!P841="","",'query (10)'!P841)</f>
        <v>Medium</v>
      </c>
      <c r="P841" s="38" t="str">
        <f>IF('query (10)'!N841="","",'query (10)'!N841)</f>
        <v>Change cylinder carriyer</v>
      </c>
      <c r="Q841" s="38" t="str">
        <f>TRIM('query (10)'!N841)</f>
        <v>Change cylinder carriyer</v>
      </c>
      <c r="R841" s="38" t="str">
        <f>TRIM(UPPER('query (10)'!R841))</f>
        <v>CYLINDER</v>
      </c>
      <c r="S841" s="38" t="str">
        <f>TRIM(UPPER('query (10)'!S841))</f>
        <v>CDQ2L32-200DCZ</v>
      </c>
      <c r="T841" s="38" t="str">
        <f>IF('query (10)'!Q841="","",TRIM(UPPER('query (10)'!Q841)))</f>
        <v/>
      </c>
      <c r="U841" s="38" t="str">
        <f>IF('query (10)'!T841="","",'query (10)'!T841)</f>
        <v/>
      </c>
      <c r="V841" s="39" t="str">
        <f>IF('query (10)'!T841="","",IFERROR(VALUE('query (10)'!T841),""))</f>
        <v/>
      </c>
      <c r="W841" s="40">
        <f>IF('query (10)'!U841="","",'query (10)'!U841)</f>
        <v>0</v>
      </c>
      <c r="X841" s="39">
        <f>IF('query (10)'!V841="","",'query (10)'!V841)</f>
        <v>720</v>
      </c>
      <c r="Y841" s="41">
        <f>IF('query (10)'!W841="","",'query (10)'!W841)</f>
        <v>46087</v>
      </c>
      <c r="Z841" s="41">
        <f>IF('query (10)'!X841="","",'query (10)'!X841)</f>
        <v>46090</v>
      </c>
      <c r="AA841" s="41">
        <f>IF('query (10)'!Y841="","",'query (10)'!Y841)</f>
        <v>46090</v>
      </c>
      <c r="AB841" s="41">
        <f>IF('query (10)'!Z841="","",'query (10)'!Z841)</f>
        <v>46810</v>
      </c>
      <c r="AC841" s="38" t="str">
        <f>IF(OR('query (10)'!AA841="",COUNTIF(Cleaning_Rules!$A$21:$A$26,TRIM('query (10)'!AA841))&gt;0),"",TRIM('query (10)'!AA841))</f>
        <v/>
      </c>
      <c r="AD841" s="38" t="str">
        <f>IF('query (10)'!AB841="","",TRIM(IFERROR(_xlfn.TEXTBEFORE('query (10)'!AB841,"("),'query (10)'!AB841)))</f>
        <v>เริ่มซ่อมงาน PM แล้ว รับผิดชอบโดย KUNANON PARAWANWONG</v>
      </c>
      <c r="AE841" s="38" t="str">
        <f>IFERROR(LOWER(TRIM(_xlfn.TEXTBEFORE(_xlfn.TEXTAFTER('query (10)'!AB841,"("),")"))),"")</f>
        <v>parawanwong-k-3161@nsk.com</v>
      </c>
      <c r="AF841" s="38" t="str">
        <f>IF('query (10)'!AD841="","",TRIM('query (10)'!AD841))</f>
        <v>ผะหลา สีแดง</v>
      </c>
      <c r="AG841" s="38" t="str">
        <f>IF('query (10)'!AE841="","",TRIM('query (10)'!AE841))</f>
        <v>คุณานนต์ ปารวัณวงศ์</v>
      </c>
      <c r="AH841" s="38" t="str">
        <f>IF('query (10)'!AF841="","",IFERROR(VALUE('query (10)'!AF841),""))</f>
        <v/>
      </c>
      <c r="AI841" s="38" t="str">
        <f>IF('query (10)'!AG841="","",TRIM('query (10)'!AG841))</f>
        <v/>
      </c>
      <c r="AJ841" s="38" t="str">
        <f>IF('query (10)'!AH841="","",IFERROR(VALUE('query (10)'!AH841),""))</f>
        <v/>
      </c>
      <c r="AK841" s="38" t="str">
        <f>IF('query (10)'!AI841="","",TRIM('query (10)'!AI841))</f>
        <v/>
      </c>
      <c r="AL841" s="42">
        <f t="shared" si="65"/>
        <v>2026</v>
      </c>
      <c r="AM841" s="42" t="str">
        <f t="shared" si="66"/>
        <v>2026-03</v>
      </c>
      <c r="AN841" s="42" t="str">
        <f t="shared" ca="1" si="67"/>
        <v/>
      </c>
      <c r="AO841" s="42" t="str">
        <f t="shared" si="68"/>
        <v>AS-1150 | SHRINK FITTING | CR1 | AIR CYLINDER | Time-based Maintenance | Mechanical | Part Change | Medium | Change cylinder carriyer | CYLINDER | CDQ2L32-200DCZ | เริ่มซ่อมงาน PM แล้ว รับผิดชอบโดย KUNANON PARAWANWONG | คุณานนต์ ปารวัณวงศ์</v>
      </c>
      <c r="AP841" s="42" t="str">
        <f>_xlfn.TEXTJOIN("; ",TRUE,IF(COUNTA('query (10)'!A841:AK841)&lt;=6,"NEAR_EMPTY_ROW",""),IF($K841="","MISSING_STATUS",""),IF(AND($K841="เสร็จสิ้น",$Z841=""),"DONE_NO_ACTUAL_DATE",""),IF(AND($I841="Condition-based Maintenance",$AH841=""),"CBM_NO_MEASUREMENT",""),IF(OR($X841="",$X841=0),"INVALID_PERIOD",""),IF(AND($AA841&lt;&gt;"",$AB841&lt;&gt;"",$AB841&lt;$AA841),"DATE_SEQUENCE_ERROR",""),IF(AND($AB841&lt;&gt;"",$AB841&gt;DATE(2030,12,31)),"DATE_OUTLIER",""),IF($C841="","MISSING_QRCODE",""),IF($J841="UNKNOWN","UNKNOWN_PM_TYPE",""),IF($L841="UNKNOWN","UNKNOWN_STATUS",""))</f>
        <v/>
      </c>
      <c r="AQ841" s="42" t="str">
        <f t="shared" si="69"/>
        <v>NO</v>
      </c>
    </row>
    <row r="842" spans="1:43" x14ac:dyDescent="0.3">
      <c r="A842" s="38">
        <f>IF('query (10)'!A842="","",'query (10)'!A842)</f>
        <v>997</v>
      </c>
      <c r="B842" s="38">
        <f>IF('query (10)'!B842="","",'query (10)'!B842)</f>
        <v>18108</v>
      </c>
      <c r="C842" s="38" t="str">
        <f>TRIM(UPPER('query (10)'!M842))</f>
        <v>AS-1085</v>
      </c>
      <c r="D842" s="38" t="str">
        <f>TRIM(UPPER(IFERROR(_xlfn.TEXTBEFORE('query (10)'!L842,"("),'query (10)'!L842)))</f>
        <v>ROBOT WORK TRANSFER</v>
      </c>
      <c r="E842" s="38" t="str">
        <f>IFERROR(TRIM(UPPER(_xlfn.TEXTBEFORE(_xlfn.TEXTAFTER('query (10)'!L842,"("),")"))),"")</f>
        <v/>
      </c>
      <c r="F842" s="38" t="str">
        <f>TRIM('query (10)'!K842)</f>
        <v>HUB3-1</v>
      </c>
      <c r="G842" s="38" t="str">
        <f>IF('query (10)'!J842="","",'query (10)'!J842)</f>
        <v>Electrical Control</v>
      </c>
      <c r="H842" s="38" t="str">
        <f>TRIM(UPPER('query (10)'!J842))</f>
        <v>ELECTRICAL CONTROL</v>
      </c>
      <c r="I842" s="38" t="str">
        <f>IF('query (10)'!F842="","",'query (10)'!F842)</f>
        <v>Time-based Maintenance</v>
      </c>
      <c r="J842" s="38" t="str">
        <f>IF('query (10)'!F842="","",IFERROR(INDEX(Cleaning_Rules!$B$14:$B$17,MATCH(TRIM('query (10)'!F842),Cleaning_Rules!$A$14:$A$17,0)),"UNKNOWN"))</f>
        <v>TBM</v>
      </c>
      <c r="K842" s="38" t="str">
        <f>IF('query (10)'!G842="","",'query (10)'!G842)</f>
        <v>กำลังดำเนินการ</v>
      </c>
      <c r="L842" s="38" t="str">
        <f>IF('query (10)'!G842="","MISSING",IFERROR(INDEX(Cleaning_Rules!$B$5:$B$10,MATCH(TRIM('query (10)'!G842),Cleaning_Rules!$A$5:$A$10,0)),"UNKNOWN"))</f>
        <v>IN_PROGRESS</v>
      </c>
      <c r="M842" s="38" t="str">
        <f>IF('query (10)'!I842="","",'query (10)'!I842)</f>
        <v>Electrical</v>
      </c>
      <c r="N842" s="38" t="str">
        <f>IF('query (10)'!O842="","",'query (10)'!O842)</f>
        <v>Inspection</v>
      </c>
      <c r="O842" s="38" t="str">
        <f>IF('query (10)'!P842="","",'query (10)'!P842)</f>
        <v>Medium</v>
      </c>
      <c r="P842" s="38" t="str">
        <f>IF('query (10)'!N842="","",'query (10)'!N842)</f>
        <v>- ตรวจเช็คเสียงผิดปกติของชุด Gripper robot ขณะทำงาน
- ตรวจเช็คการหลวมคลายของ ชุด Divider ดักงาน
- ตรวจเช็คการหลวมคลายของ ชุด Cylinder
- ตรวจสอบสายพานและ Alignment สายพาน</v>
      </c>
      <c r="Q842" s="38" t="str">
        <f>TRIM('query (10)'!N842)</f>
        <v>- ตรวจเช็คเสียงผิดปกติของชุด Gripper robot ขณะทำงาน
- ตรวจเช็คการหลวมคลายของ ชุด Divider ดักงาน
- ตรวจเช็คการหลวมคลายของ ชุด Cylinder
- ตรวจสอบสายพานและ Alignment สายพาน</v>
      </c>
      <c r="R842" s="38" t="str">
        <f>TRIM(UPPER('query (10)'!R842))</f>
        <v/>
      </c>
      <c r="S842" s="38" t="str">
        <f>TRIM(UPPER('query (10)'!S842))</f>
        <v/>
      </c>
      <c r="T842" s="38" t="str">
        <f>IF('query (10)'!Q842="","",TRIM(UPPER('query (10)'!Q842)))</f>
        <v/>
      </c>
      <c r="U842" s="38" t="str">
        <f>IF('query (10)'!T842="","",'query (10)'!T842)</f>
        <v/>
      </c>
      <c r="V842" s="39" t="str">
        <f>IF('query (10)'!T842="","",IFERROR(VALUE('query (10)'!T842),""))</f>
        <v/>
      </c>
      <c r="W842" s="40">
        <f>IF('query (10)'!U842="","",'query (10)'!U842)</f>
        <v>0</v>
      </c>
      <c r="X842" s="39">
        <f>IF('query (10)'!V842="","",'query (10)'!V842)</f>
        <v>30</v>
      </c>
      <c r="Y842" s="41">
        <f>IF('query (10)'!W842="","",'query (10)'!W842)</f>
        <v>46062</v>
      </c>
      <c r="Z842" s="41" t="str">
        <f>IF('query (10)'!X842="","",'query (10)'!X842)</f>
        <v/>
      </c>
      <c r="AA842" s="41">
        <f>IF('query (10)'!Y842="","",'query (10)'!Y842)</f>
        <v>46062</v>
      </c>
      <c r="AB842" s="41">
        <f>IF('query (10)'!Z842="","",'query (10)'!Z842)</f>
        <v>46092</v>
      </c>
      <c r="AC842" s="38" t="str">
        <f>IF(OR('query (10)'!AA842="",COUNTIF(Cleaning_Rules!$A$21:$A$26,TRIM('query (10)'!AA842))&gt;0),"",TRIM('query (10)'!AA842))</f>
        <v>Perform the inspection, and if any values are displayed numerically, record those values for reference.</v>
      </c>
      <c r="AD842" s="38" t="str">
        <f>IF('query (10)'!AB842="","",TRIM(IFERROR(_xlfn.TEXTBEFORE('query (10)'!AB842,"("),'query (10)'!AB842)))</f>
        <v>เริ่มซ่อมงาน PM แล้ว รับผิดชอบโดย NATDANAI JUTHATHEP</v>
      </c>
      <c r="AE842" s="38" t="str">
        <f>IFERROR(LOWER(TRIM(_xlfn.TEXTBEFORE(_xlfn.TEXTAFTER('query (10)'!AB842,"("),")"))),"")</f>
        <v>juthathep-n-4697@nsk.com</v>
      </c>
      <c r="AF842" s="38" t="str">
        <f>IF('query (10)'!AD842="","",TRIM('query (10)'!AD842))</f>
        <v>ณัฐดนัย จุฑาเทพ</v>
      </c>
      <c r="AG842" s="38" t="str">
        <f>IF('query (10)'!AE842="","",TRIM('query (10)'!AE842))</f>
        <v>ณัฐดนัย จุฑาเทพ</v>
      </c>
      <c r="AH842" s="38" t="str">
        <f>IF('query (10)'!AF842="","",IFERROR(VALUE('query (10)'!AF842),""))</f>
        <v/>
      </c>
      <c r="AI842" s="38" t="str">
        <f>IF('query (10)'!AG842="","",TRIM('query (10)'!AG842))</f>
        <v/>
      </c>
      <c r="AJ842" s="38" t="str">
        <f>IF('query (10)'!AH842="","",IFERROR(VALUE('query (10)'!AH842),""))</f>
        <v/>
      </c>
      <c r="AK842" s="38" t="str">
        <f>IF('query (10)'!AI842="","",TRIM('query (10)'!AI842))</f>
        <v/>
      </c>
      <c r="AL842" s="42">
        <f t="shared" si="65"/>
        <v>2026</v>
      </c>
      <c r="AM842" s="42" t="str">
        <f t="shared" si="66"/>
        <v>2026-02</v>
      </c>
      <c r="AN842" s="42" t="str">
        <f t="shared" ca="1" si="67"/>
        <v>OVERDUE</v>
      </c>
      <c r="AO842" s="42" t="str">
        <f t="shared" si="68"/>
        <v>AS-1085 | ROBOT WORK TRANSFER | HUB3-1 | ELECTRICAL CONTROL | Time-based Maintenance | Electrical | Inspection | Medium | - ตรวจเช็คเสียงผิดปกติของชุด Gripper robot ขณะทำงาน
- ตรวจเช็คการหลวมคลายของ ชุด Divider ดักงาน
- ตรวจเช็คการหลวมคลายของ ชุด Cylinder
- ตรวจสอบสายพานและ Alignment สายพาน | Perform the inspection, and if any values are displayed numerically, record those values for reference. | เริ่มซ่อมงาน PM แล้ว รับผิดชอบโดย NATDANAI JUTHATHEP | ณัฐดนัย จุฑาเทพ</v>
      </c>
      <c r="AP842" s="42" t="str">
        <f>_xlfn.TEXTJOIN("; ",TRUE,IF(COUNTA('query (10)'!A842:AK842)&lt;=6,"NEAR_EMPTY_ROW",""),IF($K842="","MISSING_STATUS",""),IF(AND($K842="เสร็จสิ้น",$Z842=""),"DONE_NO_ACTUAL_DATE",""),IF(AND($I842="Condition-based Maintenance",$AH842=""),"CBM_NO_MEASUREMENT",""),IF(OR($X842="",$X842=0),"INVALID_PERIOD",""),IF(AND($AA842&lt;&gt;"",$AB842&lt;&gt;"",$AB842&lt;$AA842),"DATE_SEQUENCE_ERROR",""),IF(AND($AB842&lt;&gt;"",$AB842&gt;DATE(2030,12,31)),"DATE_OUTLIER",""),IF($C842="","MISSING_QRCODE",""),IF($J842="UNKNOWN","UNKNOWN_PM_TYPE",""),IF($L842="UNKNOWN","UNKNOWN_STATUS",""))</f>
        <v/>
      </c>
      <c r="AQ842" s="42" t="str">
        <f t="shared" si="69"/>
        <v>NO</v>
      </c>
    </row>
    <row r="843" spans="1:43" x14ac:dyDescent="0.3">
      <c r="A843" s="38">
        <f>IF('query (10)'!A843="","",'query (10)'!A843)</f>
        <v>998</v>
      </c>
      <c r="B843" s="38">
        <f>IF('query (10)'!B843="","",'query (10)'!B843)</f>
        <v>19143</v>
      </c>
      <c r="C843" s="38" t="str">
        <f>TRIM(UPPER('query (10)'!M843))</f>
        <v>GR-388</v>
      </c>
      <c r="D843" s="38" t="str">
        <f>TRIM(UPPER(IFERROR(_xlfn.TEXTBEFORE('query (10)'!L843,"("),'query (10)'!L843)))</f>
        <v>SHAFT RACEWAY GRINDING MACHINE.</v>
      </c>
      <c r="E843" s="38" t="str">
        <f>IFERROR(TRIM(UPPER(_xlfn.TEXTBEFORE(_xlfn.TEXTAFTER('query (10)'!L843,"("),")"))),"")</f>
        <v/>
      </c>
      <c r="F843" s="38" t="str">
        <f>TRIM('query (10)'!K843)</f>
        <v>HUB3-1</v>
      </c>
      <c r="G843" s="38" t="str">
        <f>IF('query (10)'!J843="","",'query (10)'!J843)</f>
        <v>Electrical Control</v>
      </c>
      <c r="H843" s="38" t="str">
        <f>TRIM(UPPER('query (10)'!J843))</f>
        <v>ELECTRICAL CONTROL</v>
      </c>
      <c r="I843" s="38" t="str">
        <f>IF('query (10)'!F843="","",'query (10)'!F843)</f>
        <v>Time-based Maintenance</v>
      </c>
      <c r="J843" s="38" t="str">
        <f>IF('query (10)'!F843="","",IFERROR(INDEX(Cleaning_Rules!$B$14:$B$17,MATCH(TRIM('query (10)'!F843),Cleaning_Rules!$A$14:$A$17,0)),"UNKNOWN"))</f>
        <v>TBM</v>
      </c>
      <c r="K843" s="38" t="str">
        <f>IF('query (10)'!G843="","",'query (10)'!G843)</f>
        <v>เสร็จสิ้น</v>
      </c>
      <c r="L843" s="38" t="str">
        <f>IF('query (10)'!G843="","MISSING",IFERROR(INDEX(Cleaning_Rules!$B$5:$B$10,MATCH(TRIM('query (10)'!G843),Cleaning_Rules!$A$5:$A$10,0)),"UNKNOWN"))</f>
        <v>COMPLETED</v>
      </c>
      <c r="M843" s="38" t="str">
        <f>IF('query (10)'!I843="","",'query (10)'!I843)</f>
        <v>Electrical</v>
      </c>
      <c r="N843" s="38" t="str">
        <f>IF('query (10)'!O843="","",'query (10)'!O843)</f>
        <v>Inspection</v>
      </c>
      <c r="O843" s="38" t="str">
        <f>IF('query (10)'!P843="","",'query (10)'!P843)</f>
        <v>Medium</v>
      </c>
      <c r="P843" s="38" t="str">
        <f>IF('query (10)'!N843="","",'query (10)'!N843)</f>
        <v>-Check Touch screen
-Check Cable and Connector
-Check oil leak in Control Panel
-Check Ventilation of Inverter
-Check Wire insulation of Reed Switch
-Check Connecting Pole of Reed Switch
-Check Connecting Pole of Proximity Switch
-Check Surface of Proximity</v>
      </c>
      <c r="Q843" s="38" t="str">
        <f>TRIM('query (10)'!N843)</f>
        <v>-Check Touch screen
-Check Cable and Connector
-Check oil leak in Control Panel
-Check Ventilation of Inverter
-Check Wire insulation of Reed Switch
-Check Connecting Pole of Reed Switch
-Check Connecting Pole of Proximity Switch
-Check Surface of Proximity</v>
      </c>
      <c r="R843" s="38" t="str">
        <f>TRIM(UPPER('query (10)'!R843))</f>
        <v/>
      </c>
      <c r="S843" s="38" t="str">
        <f>TRIM(UPPER('query (10)'!S843))</f>
        <v/>
      </c>
      <c r="T843" s="38" t="str">
        <f>IF('query (10)'!Q843="","",TRIM(UPPER('query (10)'!Q843)))</f>
        <v/>
      </c>
      <c r="U843" s="38" t="str">
        <f>IF('query (10)'!T843="","",'query (10)'!T843)</f>
        <v/>
      </c>
      <c r="V843" s="39" t="str">
        <f>IF('query (10)'!T843="","",IFERROR(VALUE('query (10)'!T843),""))</f>
        <v/>
      </c>
      <c r="W843" s="40">
        <f>IF('query (10)'!U843="","",'query (10)'!U843)</f>
        <v>0</v>
      </c>
      <c r="X843" s="39">
        <f>IF('query (10)'!V843="","",'query (10)'!V843)</f>
        <v>90</v>
      </c>
      <c r="Y843" s="41">
        <f>IF('query (10)'!W843="","",'query (10)'!W843)</f>
        <v>46062</v>
      </c>
      <c r="Z843" s="41">
        <f>IF('query (10)'!X843="","",'query (10)'!X843)</f>
        <v>46100</v>
      </c>
      <c r="AA843" s="41">
        <f>IF('query (10)'!Y843="","",'query (10)'!Y843)</f>
        <v>46100</v>
      </c>
      <c r="AB843" s="41">
        <f>IF('query (10)'!Z843="","",'query (10)'!Z843)</f>
        <v>46190</v>
      </c>
      <c r="AC843" s="38" t="str">
        <f>IF(OR('query (10)'!AA843="",COUNTIF(Cleaning_Rules!$A$21:$A$26,TRIM('query (10)'!AA843))&gt;0),"",TRIM('query (10)'!AA843))</f>
        <v>Perform the inspection, and if any values are displayed numerically, record those values for reference.</v>
      </c>
      <c r="AD843" s="38" t="str">
        <f>IF('query (10)'!AB843="","",TRIM(IFERROR(_xlfn.TEXTBEFORE('query (10)'!AB843,"("),'query (10)'!AB843)))</f>
        <v>เริ่มซ่อมงาน PM แล้ว รับผิดชอบโดย NATDANAI JUTHATHEP</v>
      </c>
      <c r="AE843" s="38" t="str">
        <f>IFERROR(LOWER(TRIM(_xlfn.TEXTBEFORE(_xlfn.TEXTAFTER('query (10)'!AB843,"("),")"))),"")</f>
        <v>juthathep-n-4697@nsk.com</v>
      </c>
      <c r="AF843" s="38" t="str">
        <f>IF('query (10)'!AD843="","",TRIM('query (10)'!AD843))</f>
        <v>ณัฐดนัย จุฑาเทพ</v>
      </c>
      <c r="AG843" s="38" t="str">
        <f>IF('query (10)'!AE843="","",TRIM('query (10)'!AE843))</f>
        <v>ณัฐดนัย จุฑาเทพ</v>
      </c>
      <c r="AH843" s="38" t="str">
        <f>IF('query (10)'!AF843="","",IFERROR(VALUE('query (10)'!AF843),""))</f>
        <v/>
      </c>
      <c r="AI843" s="38" t="str">
        <f>IF('query (10)'!AG843="","",TRIM('query (10)'!AG843))</f>
        <v/>
      </c>
      <c r="AJ843" s="38" t="str">
        <f>IF('query (10)'!AH843="","",IFERROR(VALUE('query (10)'!AH843),""))</f>
        <v/>
      </c>
      <c r="AK843" s="38" t="str">
        <f>IF('query (10)'!AI843="","",TRIM('query (10)'!AI843))</f>
        <v/>
      </c>
      <c r="AL843" s="42">
        <f t="shared" si="65"/>
        <v>2026</v>
      </c>
      <c r="AM843" s="42" t="str">
        <f t="shared" si="66"/>
        <v>2026-02</v>
      </c>
      <c r="AN843" s="42" t="str">
        <f t="shared" ca="1" si="67"/>
        <v/>
      </c>
      <c r="AO843" s="42" t="str">
        <f t="shared" si="68"/>
        <v>GR-388 | SHAFT RACEWAY GRINDING MACHINE. | HUB3-1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Perform the inspection, and if any values are displayed numerically, record those values for reference. | เริ่มซ่อมงาน PM แล้ว รับผิดชอบโดย NATDANAI JUTHATHEP | ณัฐดนัย จุฑาเทพ</v>
      </c>
      <c r="AP843" s="42" t="str">
        <f>_xlfn.TEXTJOIN("; ",TRUE,IF(COUNTA('query (10)'!A843:AK843)&lt;=6,"NEAR_EMPTY_ROW",""),IF($K843="","MISSING_STATUS",""),IF(AND($K843="เสร็จสิ้น",$Z843=""),"DONE_NO_ACTUAL_DATE",""),IF(AND($I843="Condition-based Maintenance",$AH843=""),"CBM_NO_MEASUREMENT",""),IF(OR($X843="",$X843=0),"INVALID_PERIOD",""),IF(AND($AA843&lt;&gt;"",$AB843&lt;&gt;"",$AB843&lt;$AA843),"DATE_SEQUENCE_ERROR",""),IF(AND($AB843&lt;&gt;"",$AB843&gt;DATE(2030,12,31)),"DATE_OUTLIER",""),IF($C843="","MISSING_QRCODE",""),IF($J843="UNKNOWN","UNKNOWN_PM_TYPE",""),IF($L843="UNKNOWN","UNKNOWN_STATUS",""))</f>
        <v/>
      </c>
      <c r="AQ843" s="42" t="str">
        <f t="shared" si="69"/>
        <v>NO</v>
      </c>
    </row>
    <row r="844" spans="1:43" x14ac:dyDescent="0.3">
      <c r="A844" s="38">
        <f>IF('query (10)'!A844="","",'query (10)'!A844)</f>
        <v>999</v>
      </c>
      <c r="B844" s="38">
        <f>IF('query (10)'!B844="","",'query (10)'!B844)</f>
        <v>19144</v>
      </c>
      <c r="C844" s="38" t="str">
        <f>TRIM(UPPER('query (10)'!M844))</f>
        <v>GR-385</v>
      </c>
      <c r="D844" s="38" t="str">
        <f>TRIM(UPPER(IFERROR(_xlfn.TEXTBEFORE('query (10)'!L844,"("),'query (10)'!L844)))</f>
        <v>SHAFT RACEWAY SUPER FINISH WITH DEMAGNITIZING MACHINE.</v>
      </c>
      <c r="E844" s="38" t="str">
        <f>IFERROR(TRIM(UPPER(_xlfn.TEXTBEFORE(_xlfn.TEXTAFTER('query (10)'!L844,"("),")"))),"")</f>
        <v/>
      </c>
      <c r="F844" s="38" t="str">
        <f>TRIM('query (10)'!K844)</f>
        <v>HUB3-1</v>
      </c>
      <c r="G844" s="38" t="str">
        <f>IF('query (10)'!J844="","",'query (10)'!J844)</f>
        <v>Electrical Control</v>
      </c>
      <c r="H844" s="38" t="str">
        <f>TRIM(UPPER('query (10)'!J844))</f>
        <v>ELECTRICAL CONTROL</v>
      </c>
      <c r="I844" s="38" t="str">
        <f>IF('query (10)'!F844="","",'query (10)'!F844)</f>
        <v>Time-based Maintenance</v>
      </c>
      <c r="J844" s="38" t="str">
        <f>IF('query (10)'!F844="","",IFERROR(INDEX(Cleaning_Rules!$B$14:$B$17,MATCH(TRIM('query (10)'!F844),Cleaning_Rules!$A$14:$A$17,0)),"UNKNOWN"))</f>
        <v>TBM</v>
      </c>
      <c r="K844" s="38" t="str">
        <f>IF('query (10)'!G844="","",'query (10)'!G844)</f>
        <v>เสร็จสิ้น</v>
      </c>
      <c r="L844" s="38" t="str">
        <f>IF('query (10)'!G844="","MISSING",IFERROR(INDEX(Cleaning_Rules!$B$5:$B$10,MATCH(TRIM('query (10)'!G844),Cleaning_Rules!$A$5:$A$10,0)),"UNKNOWN"))</f>
        <v>COMPLETED</v>
      </c>
      <c r="M844" s="38" t="str">
        <f>IF('query (10)'!I844="","",'query (10)'!I844)</f>
        <v>Electrical</v>
      </c>
      <c r="N844" s="38" t="str">
        <f>IF('query (10)'!O844="","",'query (10)'!O844)</f>
        <v>Inspection</v>
      </c>
      <c r="O844" s="38" t="str">
        <f>IF('query (10)'!P844="","",'query (10)'!P844)</f>
        <v>Medium</v>
      </c>
      <c r="P844" s="38" t="str">
        <f>IF('query (10)'!N844="","",'query (10)'!N844)</f>
        <v>-Check Touch screen
-Check Cable and Connector
-Check oil leak in Control Panel
-Check Ventilation of Inverter
-Check Wire insulation of Reed Switch
-Check Connecting Pole of Reed Switch
-Check Connecting Pole of Proximity Switch
-Check Surface of Proximity</v>
      </c>
      <c r="Q844" s="38" t="str">
        <f>TRIM('query (10)'!N844)</f>
        <v>-Check Touch screen
-Check Cable and Connector
-Check oil leak in Control Panel
-Check Ventilation of Inverter
-Check Wire insulation of Reed Switch
-Check Connecting Pole of Reed Switch
-Check Connecting Pole of Proximity Switch
-Check Surface of Proximity</v>
      </c>
      <c r="R844" s="38" t="str">
        <f>TRIM(UPPER('query (10)'!R844))</f>
        <v/>
      </c>
      <c r="S844" s="38" t="str">
        <f>TRIM(UPPER('query (10)'!S844))</f>
        <v/>
      </c>
      <c r="T844" s="38" t="str">
        <f>IF('query (10)'!Q844="","",TRIM(UPPER('query (10)'!Q844)))</f>
        <v/>
      </c>
      <c r="U844" s="38" t="str">
        <f>IF('query (10)'!T844="","",'query (10)'!T844)</f>
        <v/>
      </c>
      <c r="V844" s="39" t="str">
        <f>IF('query (10)'!T844="","",IFERROR(VALUE('query (10)'!T844),""))</f>
        <v/>
      </c>
      <c r="W844" s="40">
        <f>IF('query (10)'!U844="","",'query (10)'!U844)</f>
        <v>0</v>
      </c>
      <c r="X844" s="39">
        <f>IF('query (10)'!V844="","",'query (10)'!V844)</f>
        <v>90</v>
      </c>
      <c r="Y844" s="41">
        <f>IF('query (10)'!W844="","",'query (10)'!W844)</f>
        <v>46062</v>
      </c>
      <c r="Z844" s="41">
        <f>IF('query (10)'!X844="","",'query (10)'!X844)</f>
        <v>46100</v>
      </c>
      <c r="AA844" s="41">
        <f>IF('query (10)'!Y844="","",'query (10)'!Y844)</f>
        <v>46100</v>
      </c>
      <c r="AB844" s="41">
        <f>IF('query (10)'!Z844="","",'query (10)'!Z844)</f>
        <v>46190</v>
      </c>
      <c r="AC844" s="38" t="str">
        <f>IF(OR('query (10)'!AA844="",COUNTIF(Cleaning_Rules!$A$21:$A$26,TRIM('query (10)'!AA844))&gt;0),"",TRIM('query (10)'!AA844))</f>
        <v>Perform the inspection, and if any values are displayed numerically, record those values for reference.</v>
      </c>
      <c r="AD844" s="38" t="str">
        <f>IF('query (10)'!AB844="","",TRIM(IFERROR(_xlfn.TEXTBEFORE('query (10)'!AB844,"("),'query (10)'!AB844)))</f>
        <v>เริ่มซ่อมงาน PM แล้ว รับผิดชอบโดย NATDANAI JUTHATHEP</v>
      </c>
      <c r="AE844" s="38" t="str">
        <f>IFERROR(LOWER(TRIM(_xlfn.TEXTBEFORE(_xlfn.TEXTAFTER('query (10)'!AB844,"("),")"))),"")</f>
        <v>juthathep-n-4697@nsk.com</v>
      </c>
      <c r="AF844" s="38" t="str">
        <f>IF('query (10)'!AD844="","",TRIM('query (10)'!AD844))</f>
        <v>ณัฐดนัย จุฑาเทพ</v>
      </c>
      <c r="AG844" s="38" t="str">
        <f>IF('query (10)'!AE844="","",TRIM('query (10)'!AE844))</f>
        <v>ณัฐดนัย จุฑาเทพ</v>
      </c>
      <c r="AH844" s="38" t="str">
        <f>IF('query (10)'!AF844="","",IFERROR(VALUE('query (10)'!AF844),""))</f>
        <v/>
      </c>
      <c r="AI844" s="38" t="str">
        <f>IF('query (10)'!AG844="","",TRIM('query (10)'!AG844))</f>
        <v/>
      </c>
      <c r="AJ844" s="38" t="str">
        <f>IF('query (10)'!AH844="","",IFERROR(VALUE('query (10)'!AH844),""))</f>
        <v/>
      </c>
      <c r="AK844" s="38" t="str">
        <f>IF('query (10)'!AI844="","",TRIM('query (10)'!AI844))</f>
        <v/>
      </c>
      <c r="AL844" s="42">
        <f t="shared" si="65"/>
        <v>2026</v>
      </c>
      <c r="AM844" s="42" t="str">
        <f t="shared" si="66"/>
        <v>2026-02</v>
      </c>
      <c r="AN844" s="42" t="str">
        <f t="shared" ca="1" si="67"/>
        <v/>
      </c>
      <c r="AO844" s="42" t="str">
        <f t="shared" si="68"/>
        <v>GR-385 | SHAFT RACEWAY SUPER FINISH WITH DEMAGNITIZING MACHINE. | HUB3-1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Perform the inspection, and if any values are displayed numerically, record those values for reference. | เริ่มซ่อมงาน PM แล้ว รับผิดชอบโดย NATDANAI JUTHATHEP | ณัฐดนัย จุฑาเทพ</v>
      </c>
      <c r="AP844" s="42" t="str">
        <f>_xlfn.TEXTJOIN("; ",TRUE,IF(COUNTA('query (10)'!A844:AK844)&lt;=6,"NEAR_EMPTY_ROW",""),IF($K844="","MISSING_STATUS",""),IF(AND($K844="เสร็จสิ้น",$Z844=""),"DONE_NO_ACTUAL_DATE",""),IF(AND($I844="Condition-based Maintenance",$AH844=""),"CBM_NO_MEASUREMENT",""),IF(OR($X844="",$X844=0),"INVALID_PERIOD",""),IF(AND($AA844&lt;&gt;"",$AB844&lt;&gt;"",$AB844&lt;$AA844),"DATE_SEQUENCE_ERROR",""),IF(AND($AB844&lt;&gt;"",$AB844&gt;DATE(2030,12,31)),"DATE_OUTLIER",""),IF($C844="","MISSING_QRCODE",""),IF($J844="UNKNOWN","UNKNOWN_PM_TYPE",""),IF($L844="UNKNOWN","UNKNOWN_STATUS",""))</f>
        <v/>
      </c>
      <c r="AQ844" s="42" t="str">
        <f t="shared" si="69"/>
        <v>NO</v>
      </c>
    </row>
    <row r="845" spans="1:43" x14ac:dyDescent="0.3">
      <c r="A845" s="38">
        <f>IF('query (10)'!A845="","",'query (10)'!A845)</f>
        <v>1000</v>
      </c>
      <c r="B845" s="38">
        <f>IF('query (10)'!B845="","",'query (10)'!B845)</f>
        <v>18184</v>
      </c>
      <c r="C845" s="38" t="str">
        <f>TRIM(UPPER('query (10)'!M845))</f>
        <v>AS-813</v>
      </c>
      <c r="D845" s="38" t="str">
        <f>TRIM(UPPER(IFERROR(_xlfn.TEXTBEFORE('query (10)'!L845,"("),'query (10)'!L845)))</f>
        <v>RIVET PRESSING M/C</v>
      </c>
      <c r="E845" s="38" t="str">
        <f>IFERROR(TRIM(UPPER(_xlfn.TEXTBEFORE(_xlfn.TEXTAFTER('query (10)'!L845,"("),")"))),"")</f>
        <v/>
      </c>
      <c r="F845" s="38" t="str">
        <f>TRIM('query (10)'!K845)</f>
        <v>SB7</v>
      </c>
      <c r="G845" s="38" t="str">
        <f>IF('query (10)'!J845="","",'query (10)'!J845)</f>
        <v>Solenoid valve</v>
      </c>
      <c r="H845" s="38" t="str">
        <f>TRIM(UPPER('query (10)'!J845))</f>
        <v>SOLENOID VALVE</v>
      </c>
      <c r="I845" s="38" t="str">
        <f>IF('query (10)'!F845="","",'query (10)'!F845)</f>
        <v>Time-based Maintenance</v>
      </c>
      <c r="J845" s="38" t="str">
        <f>IF('query (10)'!F845="","",IFERROR(INDEX(Cleaning_Rules!$B$14:$B$17,MATCH(TRIM('query (10)'!F845),Cleaning_Rules!$A$14:$A$17,0)),"UNKNOWN"))</f>
        <v>TBM</v>
      </c>
      <c r="K845" s="38" t="str">
        <f>IF('query (10)'!G845="","",'query (10)'!G845)</f>
        <v>เสร็จสิ้น</v>
      </c>
      <c r="L845" s="38" t="str">
        <f>IF('query (10)'!G845="","MISSING",IFERROR(INDEX(Cleaning_Rules!$B$5:$B$10,MATCH(TRIM('query (10)'!G845),Cleaning_Rules!$A$5:$A$10,0)),"UNKNOWN"))</f>
        <v>COMPLETED</v>
      </c>
      <c r="M845" s="38" t="str">
        <f>IF('query (10)'!I845="","",'query (10)'!I845)</f>
        <v>Mechanical</v>
      </c>
      <c r="N845" s="38" t="str">
        <f>IF('query (10)'!O845="","",'query (10)'!O845)</f>
        <v>Cleaning</v>
      </c>
      <c r="O845" s="38" t="str">
        <f>IF('query (10)'!P845="","",'query (10)'!P845)</f>
        <v>Medium</v>
      </c>
      <c r="P845" s="38" t="str">
        <f>IF('query (10)'!N845="","",'query (10)'!N845)</f>
        <v>cleaning solenoid</v>
      </c>
      <c r="Q845" s="38" t="str">
        <f>TRIM('query (10)'!N845)</f>
        <v>cleaning solenoid</v>
      </c>
      <c r="R845" s="38" t="str">
        <f>TRIM(UPPER('query (10)'!R845))</f>
        <v/>
      </c>
      <c r="S845" s="38" t="str">
        <f>TRIM(UPPER('query (10)'!S845))</f>
        <v/>
      </c>
      <c r="T845" s="38" t="str">
        <f>IF('query (10)'!Q845="","",TRIM(UPPER('query (10)'!Q845)))</f>
        <v/>
      </c>
      <c r="U845" s="38" t="str">
        <f>IF('query (10)'!T845="","",'query (10)'!T845)</f>
        <v/>
      </c>
      <c r="V845" s="39" t="str">
        <f>IF('query (10)'!T845="","",IFERROR(VALUE('query (10)'!T845),""))</f>
        <v/>
      </c>
      <c r="W845" s="40">
        <f>IF('query (10)'!U845="","",'query (10)'!U845)</f>
        <v>0</v>
      </c>
      <c r="X845" s="39">
        <f>IF('query (10)'!V845="","",'query (10)'!V845)</f>
        <v>360</v>
      </c>
      <c r="Y845" s="41">
        <f>IF('query (10)'!W845="","",'query (10)'!W845)</f>
        <v>46043</v>
      </c>
      <c r="Z845" s="41">
        <f>IF('query (10)'!X845="","",'query (10)'!X845)</f>
        <v>46067</v>
      </c>
      <c r="AA845" s="41">
        <f>IF('query (10)'!Y845="","",'query (10)'!Y845)</f>
        <v>46067</v>
      </c>
      <c r="AB845" s="41">
        <f>IF('query (10)'!Z845="","",'query (10)'!Z845)</f>
        <v>46427</v>
      </c>
      <c r="AC845" s="38" t="str">
        <f>IF(OR('query (10)'!AA845="",COUNTIF(Cleaning_Rules!$A$21:$A$26,TRIM('query (10)'!AA845))&gt;0),"",TRIM('query (10)'!AA845))</f>
        <v/>
      </c>
      <c r="AD845" s="38" t="str">
        <f>IF('query (10)'!AB845="","",TRIM(IFERROR(_xlfn.TEXTBEFORE('query (10)'!AB845,"("),'query (10)'!AB845)))</f>
        <v>เริ่มซ่อมงาน PM แล้ว รับผิดชอบโดย KUNANON PARAWANWONG</v>
      </c>
      <c r="AE845" s="38" t="str">
        <f>IFERROR(LOWER(TRIM(_xlfn.TEXTBEFORE(_xlfn.TEXTAFTER('query (10)'!AB845,"("),")"))),"")</f>
        <v>parawanwong-k-3161@nsk.com</v>
      </c>
      <c r="AF845" s="38" t="str">
        <f>IF('query (10)'!AD845="","",TRIM('query (10)'!AD845))</f>
        <v>ภูชิต กุลเสรี</v>
      </c>
      <c r="AG845" s="38" t="str">
        <f>IF('query (10)'!AE845="","",TRIM('query (10)'!AE845))</f>
        <v>คุณานนต์ ปารวัณวงศ์</v>
      </c>
      <c r="AH845" s="38" t="str">
        <f>IF('query (10)'!AF845="","",IFERROR(VALUE('query (10)'!AF845),""))</f>
        <v/>
      </c>
      <c r="AI845" s="38" t="str">
        <f>IF('query (10)'!AG845="","",TRIM('query (10)'!AG845))</f>
        <v/>
      </c>
      <c r="AJ845" s="38" t="str">
        <f>IF('query (10)'!AH845="","",IFERROR(VALUE('query (10)'!AH845),""))</f>
        <v/>
      </c>
      <c r="AK845" s="38" t="str">
        <f>IF('query (10)'!AI845="","",TRIM('query (10)'!AI845))</f>
        <v/>
      </c>
      <c r="AL845" s="42">
        <f t="shared" si="65"/>
        <v>2026</v>
      </c>
      <c r="AM845" s="42" t="str">
        <f t="shared" si="66"/>
        <v>2026-01</v>
      </c>
      <c r="AN845" s="42" t="str">
        <f t="shared" ca="1" si="67"/>
        <v/>
      </c>
      <c r="AO845" s="42" t="str">
        <f t="shared" si="68"/>
        <v>AS-813 | RIVET PRESSING M/C | SB7 | SOLENOID VALVE | Time-based Maintenance | Mechanical | Cleaning | Medium | cleaning solenoid | เริ่มซ่อมงาน PM แล้ว รับผิดชอบโดย KUNANON PARAWANWONG | คุณานนต์ ปารวัณวงศ์</v>
      </c>
      <c r="AP845" s="42" t="str">
        <f>_xlfn.TEXTJOIN("; ",TRUE,IF(COUNTA('query (10)'!A845:AK845)&lt;=6,"NEAR_EMPTY_ROW",""),IF($K845="","MISSING_STATUS",""),IF(AND($K845="เสร็จสิ้น",$Z845=""),"DONE_NO_ACTUAL_DATE",""),IF(AND($I845="Condition-based Maintenance",$AH845=""),"CBM_NO_MEASUREMENT",""),IF(OR($X845="",$X845=0),"INVALID_PERIOD",""),IF(AND($AA845&lt;&gt;"",$AB845&lt;&gt;"",$AB845&lt;$AA845),"DATE_SEQUENCE_ERROR",""),IF(AND($AB845&lt;&gt;"",$AB845&gt;DATE(2030,12,31)),"DATE_OUTLIER",""),IF($C845="","MISSING_QRCODE",""),IF($J845="UNKNOWN","UNKNOWN_PM_TYPE",""),IF($L845="UNKNOWN","UNKNOWN_STATUS",""))</f>
        <v/>
      </c>
      <c r="AQ845" s="42" t="str">
        <f t="shared" si="69"/>
        <v>NO</v>
      </c>
    </row>
    <row r="846" spans="1:43" x14ac:dyDescent="0.3">
      <c r="A846" s="38">
        <f>IF('query (10)'!A846="","",'query (10)'!A846)</f>
        <v>1001</v>
      </c>
      <c r="B846" s="38">
        <f>IF('query (10)'!B846="","",'query (10)'!B846)</f>
        <v>18185</v>
      </c>
      <c r="C846" s="38" t="str">
        <f>TRIM(UPPER('query (10)'!M846))</f>
        <v>CH-931</v>
      </c>
      <c r="D846" s="38" t="str">
        <f>TRIM(UPPER(IFERROR(_xlfn.TEXTBEFORE('query (10)'!L846,"("),'query (10)'!L846)))</f>
        <v>TORQUE M/C</v>
      </c>
      <c r="E846" s="38" t="str">
        <f>IFERROR(TRIM(UPPER(_xlfn.TEXTBEFORE(_xlfn.TEXTAFTER('query (10)'!L846,"("),")"))),"")</f>
        <v/>
      </c>
      <c r="F846" s="38" t="str">
        <f>TRIM('query (10)'!K846)</f>
        <v>SB7</v>
      </c>
      <c r="G846" s="38" t="str">
        <f>IF('query (10)'!J846="","",'query (10)'!J846)</f>
        <v>Solenoid valve</v>
      </c>
      <c r="H846" s="38" t="str">
        <f>TRIM(UPPER('query (10)'!J846))</f>
        <v>SOLENOID VALVE</v>
      </c>
      <c r="I846" s="38" t="str">
        <f>IF('query (10)'!F846="","",'query (10)'!F846)</f>
        <v>Time-based Maintenance</v>
      </c>
      <c r="J846" s="38" t="str">
        <f>IF('query (10)'!F846="","",IFERROR(INDEX(Cleaning_Rules!$B$14:$B$17,MATCH(TRIM('query (10)'!F846),Cleaning_Rules!$A$14:$A$17,0)),"UNKNOWN"))</f>
        <v>TBM</v>
      </c>
      <c r="K846" s="38" t="str">
        <f>IF('query (10)'!G846="","",'query (10)'!G846)</f>
        <v>เสร็จสิ้น</v>
      </c>
      <c r="L846" s="38" t="str">
        <f>IF('query (10)'!G846="","MISSING",IFERROR(INDEX(Cleaning_Rules!$B$5:$B$10,MATCH(TRIM('query (10)'!G846),Cleaning_Rules!$A$5:$A$10,0)),"UNKNOWN"))</f>
        <v>COMPLETED</v>
      </c>
      <c r="M846" s="38" t="str">
        <f>IF('query (10)'!I846="","",'query (10)'!I846)</f>
        <v>Mechanical</v>
      </c>
      <c r="N846" s="38" t="str">
        <f>IF('query (10)'!O846="","",'query (10)'!O846)</f>
        <v>Cleaning</v>
      </c>
      <c r="O846" s="38" t="str">
        <f>IF('query (10)'!P846="","",'query (10)'!P846)</f>
        <v>Medium</v>
      </c>
      <c r="P846" s="38" t="str">
        <f>IF('query (10)'!N846="","",'query (10)'!N846)</f>
        <v>cleaning solenoid</v>
      </c>
      <c r="Q846" s="38" t="str">
        <f>TRIM('query (10)'!N846)</f>
        <v>cleaning solenoid</v>
      </c>
      <c r="R846" s="38" t="str">
        <f>TRIM(UPPER('query (10)'!R846))</f>
        <v/>
      </c>
      <c r="S846" s="38" t="str">
        <f>TRIM(UPPER('query (10)'!S846))</f>
        <v/>
      </c>
      <c r="T846" s="38" t="str">
        <f>IF('query (10)'!Q846="","",TRIM(UPPER('query (10)'!Q846)))</f>
        <v/>
      </c>
      <c r="U846" s="38" t="str">
        <f>IF('query (10)'!T846="","",'query (10)'!T846)</f>
        <v/>
      </c>
      <c r="V846" s="39" t="str">
        <f>IF('query (10)'!T846="","",IFERROR(VALUE('query (10)'!T846),""))</f>
        <v/>
      </c>
      <c r="W846" s="40">
        <f>IF('query (10)'!U846="","",'query (10)'!U846)</f>
        <v>0</v>
      </c>
      <c r="X846" s="39">
        <f>IF('query (10)'!V846="","",'query (10)'!V846)</f>
        <v>360</v>
      </c>
      <c r="Y846" s="41">
        <f>IF('query (10)'!W846="","",'query (10)'!W846)</f>
        <v>46043</v>
      </c>
      <c r="Z846" s="41">
        <f>IF('query (10)'!X846="","",'query (10)'!X846)</f>
        <v>46067</v>
      </c>
      <c r="AA846" s="41">
        <f>IF('query (10)'!Y846="","",'query (10)'!Y846)</f>
        <v>46067</v>
      </c>
      <c r="AB846" s="41">
        <f>IF('query (10)'!Z846="","",'query (10)'!Z846)</f>
        <v>46427</v>
      </c>
      <c r="AC846" s="38" t="str">
        <f>IF(OR('query (10)'!AA846="",COUNTIF(Cleaning_Rules!$A$21:$A$26,TRIM('query (10)'!AA846))&gt;0),"",TRIM('query (10)'!AA846))</f>
        <v/>
      </c>
      <c r="AD846" s="38" t="str">
        <f>IF('query (10)'!AB846="","",TRIM(IFERROR(_xlfn.TEXTBEFORE('query (10)'!AB846,"("),'query (10)'!AB846)))</f>
        <v>เริ่มซ่อมงาน PM แล้ว รับผิดชอบโดย KUNANON PARAWANWONG</v>
      </c>
      <c r="AE846" s="38" t="str">
        <f>IFERROR(LOWER(TRIM(_xlfn.TEXTBEFORE(_xlfn.TEXTAFTER('query (10)'!AB846,"("),")"))),"")</f>
        <v>parawanwong-k-3161@nsk.com</v>
      </c>
      <c r="AF846" s="38" t="str">
        <f>IF('query (10)'!AD846="","",TRIM('query (10)'!AD846))</f>
        <v>ภูชิต กุลเสรี</v>
      </c>
      <c r="AG846" s="38" t="str">
        <f>IF('query (10)'!AE846="","",TRIM('query (10)'!AE846))</f>
        <v>คุณานนต์ ปารวัณวงศ์</v>
      </c>
      <c r="AH846" s="38" t="str">
        <f>IF('query (10)'!AF846="","",IFERROR(VALUE('query (10)'!AF846),""))</f>
        <v/>
      </c>
      <c r="AI846" s="38" t="str">
        <f>IF('query (10)'!AG846="","",TRIM('query (10)'!AG846))</f>
        <v/>
      </c>
      <c r="AJ846" s="38" t="str">
        <f>IF('query (10)'!AH846="","",IFERROR(VALUE('query (10)'!AH846),""))</f>
        <v/>
      </c>
      <c r="AK846" s="38" t="str">
        <f>IF('query (10)'!AI846="","",TRIM('query (10)'!AI846))</f>
        <v/>
      </c>
      <c r="AL846" s="42">
        <f t="shared" si="65"/>
        <v>2026</v>
      </c>
      <c r="AM846" s="42" t="str">
        <f t="shared" si="66"/>
        <v>2026-01</v>
      </c>
      <c r="AN846" s="42" t="str">
        <f t="shared" ca="1" si="67"/>
        <v/>
      </c>
      <c r="AO846" s="42" t="str">
        <f t="shared" si="68"/>
        <v>CH-931 | TORQUE M/C | SB7 | SOLENOID VALVE | Time-based Maintenance | Mechanical | Cleaning | Medium | cleaning solenoid | เริ่มซ่อมงาน PM แล้ว รับผิดชอบโดย KUNANON PARAWANWONG | คุณานนต์ ปารวัณวงศ์</v>
      </c>
      <c r="AP846" s="42" t="str">
        <f>_xlfn.TEXTJOIN("; ",TRUE,IF(COUNTA('query (10)'!A846:AK846)&lt;=6,"NEAR_EMPTY_ROW",""),IF($K846="","MISSING_STATUS",""),IF(AND($K846="เสร็จสิ้น",$Z846=""),"DONE_NO_ACTUAL_DATE",""),IF(AND($I846="Condition-based Maintenance",$AH846=""),"CBM_NO_MEASUREMENT",""),IF(OR($X846="",$X846=0),"INVALID_PERIOD",""),IF(AND($AA846&lt;&gt;"",$AB846&lt;&gt;"",$AB846&lt;$AA846),"DATE_SEQUENCE_ERROR",""),IF(AND($AB846&lt;&gt;"",$AB846&gt;DATE(2030,12,31)),"DATE_OUTLIER",""),IF($C846="","MISSING_QRCODE",""),IF($J846="UNKNOWN","UNKNOWN_PM_TYPE",""),IF($L846="UNKNOWN","UNKNOWN_STATUS",""))</f>
        <v/>
      </c>
      <c r="AQ846" s="42" t="str">
        <f t="shared" si="69"/>
        <v>NO</v>
      </c>
    </row>
    <row r="847" spans="1:43" x14ac:dyDescent="0.3">
      <c r="A847" s="38">
        <f>IF('query (10)'!A847="","",'query (10)'!A847)</f>
        <v>1002</v>
      </c>
      <c r="B847" s="38">
        <f>IF('query (10)'!B847="","",'query (10)'!B847)</f>
        <v>18186</v>
      </c>
      <c r="C847" s="38" t="str">
        <f>TRIM(UPPER('query (10)'!M847))</f>
        <v>CH-815</v>
      </c>
      <c r="D847" s="38" t="str">
        <f>TRIM(UPPER(IFERROR(_xlfn.TEXTBEFORE('query (10)'!L847,"("),'query (10)'!L847)))</f>
        <v>AUTO RADIAL CLEARANCE M/C</v>
      </c>
      <c r="E847" s="38" t="str">
        <f>IFERROR(TRIM(UPPER(_xlfn.TEXTBEFORE(_xlfn.TEXTAFTER('query (10)'!L847,"("),")"))),"")</f>
        <v/>
      </c>
      <c r="F847" s="38" t="str">
        <f>TRIM('query (10)'!K847)</f>
        <v>SB7</v>
      </c>
      <c r="G847" s="38" t="str">
        <f>IF('query (10)'!J847="","",'query (10)'!J847)</f>
        <v>Solenoid valve</v>
      </c>
      <c r="H847" s="38" t="str">
        <f>TRIM(UPPER('query (10)'!J847))</f>
        <v>SOLENOID VALVE</v>
      </c>
      <c r="I847" s="38" t="str">
        <f>IF('query (10)'!F847="","",'query (10)'!F847)</f>
        <v>Time-based Maintenance</v>
      </c>
      <c r="J847" s="38" t="str">
        <f>IF('query (10)'!F847="","",IFERROR(INDEX(Cleaning_Rules!$B$14:$B$17,MATCH(TRIM('query (10)'!F847),Cleaning_Rules!$A$14:$A$17,0)),"UNKNOWN"))</f>
        <v>TBM</v>
      </c>
      <c r="K847" s="38" t="str">
        <f>IF('query (10)'!G847="","",'query (10)'!G847)</f>
        <v>เสร็จสิ้น</v>
      </c>
      <c r="L847" s="38" t="str">
        <f>IF('query (10)'!G847="","MISSING",IFERROR(INDEX(Cleaning_Rules!$B$5:$B$10,MATCH(TRIM('query (10)'!G847),Cleaning_Rules!$A$5:$A$10,0)),"UNKNOWN"))</f>
        <v>COMPLETED</v>
      </c>
      <c r="M847" s="38" t="str">
        <f>IF('query (10)'!I847="","",'query (10)'!I847)</f>
        <v>Mechanical</v>
      </c>
      <c r="N847" s="38" t="str">
        <f>IF('query (10)'!O847="","",'query (10)'!O847)</f>
        <v>Cleaning</v>
      </c>
      <c r="O847" s="38" t="str">
        <f>IF('query (10)'!P847="","",'query (10)'!P847)</f>
        <v>Medium</v>
      </c>
      <c r="P847" s="38" t="str">
        <f>IF('query (10)'!N847="","",'query (10)'!N847)</f>
        <v>cleaning solenoid</v>
      </c>
      <c r="Q847" s="38" t="str">
        <f>TRIM('query (10)'!N847)</f>
        <v>cleaning solenoid</v>
      </c>
      <c r="R847" s="38" t="str">
        <f>TRIM(UPPER('query (10)'!R847))</f>
        <v/>
      </c>
      <c r="S847" s="38" t="str">
        <f>TRIM(UPPER('query (10)'!S847))</f>
        <v/>
      </c>
      <c r="T847" s="38" t="str">
        <f>IF('query (10)'!Q847="","",TRIM(UPPER('query (10)'!Q847)))</f>
        <v/>
      </c>
      <c r="U847" s="38" t="str">
        <f>IF('query (10)'!T847="","",'query (10)'!T847)</f>
        <v/>
      </c>
      <c r="V847" s="39" t="str">
        <f>IF('query (10)'!T847="","",IFERROR(VALUE('query (10)'!T847),""))</f>
        <v/>
      </c>
      <c r="W847" s="40">
        <f>IF('query (10)'!U847="","",'query (10)'!U847)</f>
        <v>0</v>
      </c>
      <c r="X847" s="39">
        <f>IF('query (10)'!V847="","",'query (10)'!V847)</f>
        <v>360</v>
      </c>
      <c r="Y847" s="41">
        <f>IF('query (10)'!W847="","",'query (10)'!W847)</f>
        <v>46043</v>
      </c>
      <c r="Z847" s="41">
        <f>IF('query (10)'!X847="","",'query (10)'!X847)</f>
        <v>46067</v>
      </c>
      <c r="AA847" s="41">
        <f>IF('query (10)'!Y847="","",'query (10)'!Y847)</f>
        <v>46067</v>
      </c>
      <c r="AB847" s="41">
        <f>IF('query (10)'!Z847="","",'query (10)'!Z847)</f>
        <v>46427</v>
      </c>
      <c r="AC847" s="38" t="str">
        <f>IF(OR('query (10)'!AA847="",COUNTIF(Cleaning_Rules!$A$21:$A$26,TRIM('query (10)'!AA847))&gt;0),"",TRIM('query (10)'!AA847))</f>
        <v/>
      </c>
      <c r="AD847" s="38" t="str">
        <f>IF('query (10)'!AB847="","",TRIM(IFERROR(_xlfn.TEXTBEFORE('query (10)'!AB847,"("),'query (10)'!AB847)))</f>
        <v>เริ่มซ่อมงาน PM แล้ว รับผิดชอบโดย PAHLA SEEDANG</v>
      </c>
      <c r="AE847" s="38" t="str">
        <f>IFERROR(LOWER(TRIM(_xlfn.TEXTBEFORE(_xlfn.TEXTAFTER('query (10)'!AB847,"("),")"))),"")</f>
        <v>pahla@nsk.com</v>
      </c>
      <c r="AF847" s="38" t="str">
        <f>IF('query (10)'!AD847="","",TRIM('query (10)'!AD847))</f>
        <v>ภูชิต กุลเสรี</v>
      </c>
      <c r="AG847" s="38" t="str">
        <f>IF('query (10)'!AE847="","",TRIM('query (10)'!AE847))</f>
        <v>ผะหลา สีแดง</v>
      </c>
      <c r="AH847" s="38" t="str">
        <f>IF('query (10)'!AF847="","",IFERROR(VALUE('query (10)'!AF847),""))</f>
        <v/>
      </c>
      <c r="AI847" s="38" t="str">
        <f>IF('query (10)'!AG847="","",TRIM('query (10)'!AG847))</f>
        <v/>
      </c>
      <c r="AJ847" s="38" t="str">
        <f>IF('query (10)'!AH847="","",IFERROR(VALUE('query (10)'!AH847),""))</f>
        <v/>
      </c>
      <c r="AK847" s="38" t="str">
        <f>IF('query (10)'!AI847="","",TRIM('query (10)'!AI847))</f>
        <v/>
      </c>
      <c r="AL847" s="42">
        <f t="shared" si="65"/>
        <v>2026</v>
      </c>
      <c r="AM847" s="42" t="str">
        <f t="shared" si="66"/>
        <v>2026-01</v>
      </c>
      <c r="AN847" s="42" t="str">
        <f t="shared" ca="1" si="67"/>
        <v/>
      </c>
      <c r="AO847" s="42" t="str">
        <f t="shared" si="68"/>
        <v>CH-815 | AUTO RADIAL CLEARANCE M/C | SB7 | SOLENOID VALVE | Time-based Maintenance | Mechanical | Cleaning | Medium | cleaning solenoid | เริ่มซ่อมงาน PM แล้ว รับผิดชอบโดย PAHLA SEEDANG | ผะหลา สีแดง</v>
      </c>
      <c r="AP847" s="42" t="str">
        <f>_xlfn.TEXTJOIN("; ",TRUE,IF(COUNTA('query (10)'!A847:AK847)&lt;=6,"NEAR_EMPTY_ROW",""),IF($K847="","MISSING_STATUS",""),IF(AND($K847="เสร็จสิ้น",$Z847=""),"DONE_NO_ACTUAL_DATE",""),IF(AND($I847="Condition-based Maintenance",$AH847=""),"CBM_NO_MEASUREMENT",""),IF(OR($X847="",$X847=0),"INVALID_PERIOD",""),IF(AND($AA847&lt;&gt;"",$AB847&lt;&gt;"",$AB847&lt;$AA847),"DATE_SEQUENCE_ERROR",""),IF(AND($AB847&lt;&gt;"",$AB847&gt;DATE(2030,12,31)),"DATE_OUTLIER",""),IF($C847="","MISSING_QRCODE",""),IF($J847="UNKNOWN","UNKNOWN_PM_TYPE",""),IF($L847="UNKNOWN","UNKNOWN_STATUS",""))</f>
        <v/>
      </c>
      <c r="AQ847" s="42" t="str">
        <f t="shared" si="69"/>
        <v>NO</v>
      </c>
    </row>
    <row r="848" spans="1:43" x14ac:dyDescent="0.3">
      <c r="A848" s="38">
        <f>IF('query (10)'!A848="","",'query (10)'!A848)</f>
        <v>1003</v>
      </c>
      <c r="B848" s="38">
        <f>IF('query (10)'!B848="","",'query (10)'!B848)</f>
        <v>18187</v>
      </c>
      <c r="C848" s="38" t="str">
        <f>TRIM(UPPER('query (10)'!M848))</f>
        <v>CH-819</v>
      </c>
      <c r="D848" s="38" t="str">
        <f>TRIM(UPPER(IFERROR(_xlfn.TEXTBEFORE('query (10)'!L848,"("),'query (10)'!L848)))</f>
        <v>SEAL CHECK M/C</v>
      </c>
      <c r="E848" s="38" t="str">
        <f>IFERROR(TRIM(UPPER(_xlfn.TEXTBEFORE(_xlfn.TEXTAFTER('query (10)'!L848,"("),")"))),"")</f>
        <v/>
      </c>
      <c r="F848" s="38" t="str">
        <f>TRIM('query (10)'!K848)</f>
        <v>SB7</v>
      </c>
      <c r="G848" s="38" t="str">
        <f>IF('query (10)'!J848="","",'query (10)'!J848)</f>
        <v>Solenoid valve</v>
      </c>
      <c r="H848" s="38" t="str">
        <f>TRIM(UPPER('query (10)'!J848))</f>
        <v>SOLENOID VALVE</v>
      </c>
      <c r="I848" s="38" t="str">
        <f>IF('query (10)'!F848="","",'query (10)'!F848)</f>
        <v>Time-based Maintenance</v>
      </c>
      <c r="J848" s="38" t="str">
        <f>IF('query (10)'!F848="","",IFERROR(INDEX(Cleaning_Rules!$B$14:$B$17,MATCH(TRIM('query (10)'!F848),Cleaning_Rules!$A$14:$A$17,0)),"UNKNOWN"))</f>
        <v>TBM</v>
      </c>
      <c r="K848" s="38" t="str">
        <f>IF('query (10)'!G848="","",'query (10)'!G848)</f>
        <v>เสร็จสิ้น</v>
      </c>
      <c r="L848" s="38" t="str">
        <f>IF('query (10)'!G848="","MISSING",IFERROR(INDEX(Cleaning_Rules!$B$5:$B$10,MATCH(TRIM('query (10)'!G848),Cleaning_Rules!$A$5:$A$10,0)),"UNKNOWN"))</f>
        <v>COMPLETED</v>
      </c>
      <c r="M848" s="38" t="str">
        <f>IF('query (10)'!I848="","",'query (10)'!I848)</f>
        <v>Mechanical</v>
      </c>
      <c r="N848" s="38" t="str">
        <f>IF('query (10)'!O848="","",'query (10)'!O848)</f>
        <v>Cleaning</v>
      </c>
      <c r="O848" s="38" t="str">
        <f>IF('query (10)'!P848="","",'query (10)'!P848)</f>
        <v>Medium</v>
      </c>
      <c r="P848" s="38" t="str">
        <f>IF('query (10)'!N848="","",'query (10)'!N848)</f>
        <v>cleaning solenoid</v>
      </c>
      <c r="Q848" s="38" t="str">
        <f>TRIM('query (10)'!N848)</f>
        <v>cleaning solenoid</v>
      </c>
      <c r="R848" s="38" t="str">
        <f>TRIM(UPPER('query (10)'!R848))</f>
        <v/>
      </c>
      <c r="S848" s="38" t="str">
        <f>TRIM(UPPER('query (10)'!S848))</f>
        <v/>
      </c>
      <c r="T848" s="38" t="str">
        <f>IF('query (10)'!Q848="","",TRIM(UPPER('query (10)'!Q848)))</f>
        <v/>
      </c>
      <c r="U848" s="38" t="str">
        <f>IF('query (10)'!T848="","",'query (10)'!T848)</f>
        <v/>
      </c>
      <c r="V848" s="39" t="str">
        <f>IF('query (10)'!T848="","",IFERROR(VALUE('query (10)'!T848),""))</f>
        <v/>
      </c>
      <c r="W848" s="40">
        <f>IF('query (10)'!U848="","",'query (10)'!U848)</f>
        <v>0</v>
      </c>
      <c r="X848" s="39">
        <f>IF('query (10)'!V848="","",'query (10)'!V848)</f>
        <v>360</v>
      </c>
      <c r="Y848" s="41">
        <f>IF('query (10)'!W848="","",'query (10)'!W848)</f>
        <v>46043</v>
      </c>
      <c r="Z848" s="41">
        <f>IF('query (10)'!X848="","",'query (10)'!X848)</f>
        <v>46067</v>
      </c>
      <c r="AA848" s="41">
        <f>IF('query (10)'!Y848="","",'query (10)'!Y848)</f>
        <v>46067</v>
      </c>
      <c r="AB848" s="41">
        <f>IF('query (10)'!Z848="","",'query (10)'!Z848)</f>
        <v>46427</v>
      </c>
      <c r="AC848" s="38" t="str">
        <f>IF(OR('query (10)'!AA848="",COUNTIF(Cleaning_Rules!$A$21:$A$26,TRIM('query (10)'!AA848))&gt;0),"",TRIM('query (10)'!AA848))</f>
        <v/>
      </c>
      <c r="AD848" s="38" t="str">
        <f>IF('query (10)'!AB848="","",TRIM(IFERROR(_xlfn.TEXTBEFORE('query (10)'!AB848,"("),'query (10)'!AB848)))</f>
        <v>เริ่มซ่อมงาน PM แล้ว รับผิดชอบโดย PAHLA SEEDANG</v>
      </c>
      <c r="AE848" s="38" t="str">
        <f>IFERROR(LOWER(TRIM(_xlfn.TEXTBEFORE(_xlfn.TEXTAFTER('query (10)'!AB848,"("),")"))),"")</f>
        <v>pahla@nsk.com</v>
      </c>
      <c r="AF848" s="38" t="str">
        <f>IF('query (10)'!AD848="","",TRIM('query (10)'!AD848))</f>
        <v>ภูชิต กุลเสรี</v>
      </c>
      <c r="AG848" s="38" t="str">
        <f>IF('query (10)'!AE848="","",TRIM('query (10)'!AE848))</f>
        <v>ผะหลา สีแดง</v>
      </c>
      <c r="AH848" s="38" t="str">
        <f>IF('query (10)'!AF848="","",IFERROR(VALUE('query (10)'!AF848),""))</f>
        <v/>
      </c>
      <c r="AI848" s="38" t="str">
        <f>IF('query (10)'!AG848="","",TRIM('query (10)'!AG848))</f>
        <v/>
      </c>
      <c r="AJ848" s="38" t="str">
        <f>IF('query (10)'!AH848="","",IFERROR(VALUE('query (10)'!AH848),""))</f>
        <v/>
      </c>
      <c r="AK848" s="38" t="str">
        <f>IF('query (10)'!AI848="","",TRIM('query (10)'!AI848))</f>
        <v/>
      </c>
      <c r="AL848" s="42">
        <f t="shared" si="65"/>
        <v>2026</v>
      </c>
      <c r="AM848" s="42" t="str">
        <f t="shared" si="66"/>
        <v>2026-01</v>
      </c>
      <c r="AN848" s="42" t="str">
        <f t="shared" ca="1" si="67"/>
        <v/>
      </c>
      <c r="AO848" s="42" t="str">
        <f t="shared" si="68"/>
        <v>CH-819 | SEAL CHECK M/C | SB7 | SOLENOID VALVE | Time-based Maintenance | Mechanical | Cleaning | Medium | cleaning solenoid | เริ่มซ่อมงาน PM แล้ว รับผิดชอบโดย PAHLA SEEDANG | ผะหลา สีแดง</v>
      </c>
      <c r="AP848" s="42" t="str">
        <f>_xlfn.TEXTJOIN("; ",TRUE,IF(COUNTA('query (10)'!A848:AK848)&lt;=6,"NEAR_EMPTY_ROW",""),IF($K848="","MISSING_STATUS",""),IF(AND($K848="เสร็จสิ้น",$Z848=""),"DONE_NO_ACTUAL_DATE",""),IF(AND($I848="Condition-based Maintenance",$AH848=""),"CBM_NO_MEASUREMENT",""),IF(OR($X848="",$X848=0),"INVALID_PERIOD",""),IF(AND($AA848&lt;&gt;"",$AB848&lt;&gt;"",$AB848&lt;$AA848),"DATE_SEQUENCE_ERROR",""),IF(AND($AB848&lt;&gt;"",$AB848&gt;DATE(2030,12,31)),"DATE_OUTLIER",""),IF($C848="","MISSING_QRCODE",""),IF($J848="UNKNOWN","UNKNOWN_PM_TYPE",""),IF($L848="UNKNOWN","UNKNOWN_STATUS",""))</f>
        <v/>
      </c>
      <c r="AQ848" s="42" t="str">
        <f t="shared" si="69"/>
        <v>NO</v>
      </c>
    </row>
    <row r="849" spans="1:43" x14ac:dyDescent="0.3">
      <c r="A849" s="38">
        <f>IF('query (10)'!A849="","",'query (10)'!A849)</f>
        <v>1005</v>
      </c>
      <c r="B849" s="38">
        <f>IF('query (10)'!B849="","",'query (10)'!B849)</f>
        <v>18190</v>
      </c>
      <c r="C849" s="38" t="str">
        <f>TRIM(UPPER('query (10)'!M849))</f>
        <v>AS-817</v>
      </c>
      <c r="D849" s="38" t="str">
        <f>TRIM(UPPER(IFERROR(_xlfn.TEXTBEFORE('query (10)'!L849,"("),'query (10)'!L849)))</f>
        <v>GREASE INJECTION M/C</v>
      </c>
      <c r="E849" s="38" t="str">
        <f>IFERROR(TRIM(UPPER(_xlfn.TEXTBEFORE(_xlfn.TEXTAFTER('query (10)'!L849,"("),")"))),"")</f>
        <v/>
      </c>
      <c r="F849" s="38" t="str">
        <f>TRIM('query (10)'!K849)</f>
        <v>SB7</v>
      </c>
      <c r="G849" s="38" t="str">
        <f>IF('query (10)'!J849="","",'query (10)'!J849)</f>
        <v>Solenoid valve</v>
      </c>
      <c r="H849" s="38" t="str">
        <f>TRIM(UPPER('query (10)'!J849))</f>
        <v>SOLENOID VALVE</v>
      </c>
      <c r="I849" s="38" t="str">
        <f>IF('query (10)'!F849="","",'query (10)'!F849)</f>
        <v>Time-based Maintenance</v>
      </c>
      <c r="J849" s="38" t="str">
        <f>IF('query (10)'!F849="","",IFERROR(INDEX(Cleaning_Rules!$B$14:$B$17,MATCH(TRIM('query (10)'!F849),Cleaning_Rules!$A$14:$A$17,0)),"UNKNOWN"))</f>
        <v>TBM</v>
      </c>
      <c r="K849" s="38" t="str">
        <f>IF('query (10)'!G849="","",'query (10)'!G849)</f>
        <v>เสร็จสิ้น</v>
      </c>
      <c r="L849" s="38" t="str">
        <f>IF('query (10)'!G849="","MISSING",IFERROR(INDEX(Cleaning_Rules!$B$5:$B$10,MATCH(TRIM('query (10)'!G849),Cleaning_Rules!$A$5:$A$10,0)),"UNKNOWN"))</f>
        <v>COMPLETED</v>
      </c>
      <c r="M849" s="38" t="str">
        <f>IF('query (10)'!I849="","",'query (10)'!I849)</f>
        <v>Mechanical</v>
      </c>
      <c r="N849" s="38" t="str">
        <f>IF('query (10)'!O849="","",'query (10)'!O849)</f>
        <v>Cleaning</v>
      </c>
      <c r="O849" s="38" t="str">
        <f>IF('query (10)'!P849="","",'query (10)'!P849)</f>
        <v>Medium</v>
      </c>
      <c r="P849" s="38" t="str">
        <f>IF('query (10)'!N849="","",'query (10)'!N849)</f>
        <v>cleaning solenoid</v>
      </c>
      <c r="Q849" s="38" t="str">
        <f>TRIM('query (10)'!N849)</f>
        <v>cleaning solenoid</v>
      </c>
      <c r="R849" s="38" t="str">
        <f>TRIM(UPPER('query (10)'!R849))</f>
        <v/>
      </c>
      <c r="S849" s="38" t="str">
        <f>TRIM(UPPER('query (10)'!S849))</f>
        <v/>
      </c>
      <c r="T849" s="38" t="str">
        <f>IF('query (10)'!Q849="","",TRIM(UPPER('query (10)'!Q849)))</f>
        <v/>
      </c>
      <c r="U849" s="38" t="str">
        <f>IF('query (10)'!T849="","",'query (10)'!T849)</f>
        <v/>
      </c>
      <c r="V849" s="39" t="str">
        <f>IF('query (10)'!T849="","",IFERROR(VALUE('query (10)'!T849),""))</f>
        <v/>
      </c>
      <c r="W849" s="40">
        <f>IF('query (10)'!U849="","",'query (10)'!U849)</f>
        <v>0</v>
      </c>
      <c r="X849" s="39">
        <f>IF('query (10)'!V849="","",'query (10)'!V849)</f>
        <v>360</v>
      </c>
      <c r="Y849" s="41">
        <f>IF('query (10)'!W849="","",'query (10)'!W849)</f>
        <v>46043</v>
      </c>
      <c r="Z849" s="41">
        <f>IF('query (10)'!X849="","",'query (10)'!X849)</f>
        <v>46073</v>
      </c>
      <c r="AA849" s="41">
        <f>IF('query (10)'!Y849="","",'query (10)'!Y849)</f>
        <v>46073</v>
      </c>
      <c r="AB849" s="41">
        <f>IF('query (10)'!Z849="","",'query (10)'!Z849)</f>
        <v>46433</v>
      </c>
      <c r="AC849" s="38" t="str">
        <f>IF(OR('query (10)'!AA849="",COUNTIF(Cleaning_Rules!$A$21:$A$26,TRIM('query (10)'!AA849))&gt;0),"",TRIM('query (10)'!AA849))</f>
        <v/>
      </c>
      <c r="AD849" s="38" t="str">
        <f>IF('query (10)'!AB849="","",TRIM(IFERROR(_xlfn.TEXTBEFORE('query (10)'!AB849,"("),'query (10)'!AB849)))</f>
        <v>เริ่มซ่อมงาน PM แล้ว รับผิดชอบโดย JAKKAPAT KHOTSOMBAT</v>
      </c>
      <c r="AE849" s="38" t="str">
        <f>IFERROR(LOWER(TRIM(_xlfn.TEXTBEFORE(_xlfn.TEXTAFTER('query (10)'!AB849,"("),")"))),"")</f>
        <v>jakkapat@nsk.com</v>
      </c>
      <c r="AF849" s="38" t="str">
        <f>IF('query (10)'!AD849="","",TRIM('query (10)'!AD849))</f>
        <v>ภูชิต กุลเสรี</v>
      </c>
      <c r="AG849" s="38" t="str">
        <f>IF('query (10)'!AE849="","",TRIM('query (10)'!AE849))</f>
        <v>จักรภัทร โคตรสมบัติ</v>
      </c>
      <c r="AH849" s="38" t="str">
        <f>IF('query (10)'!AF849="","",IFERROR(VALUE('query (10)'!AF849),""))</f>
        <v/>
      </c>
      <c r="AI849" s="38" t="str">
        <f>IF('query (10)'!AG849="","",TRIM('query (10)'!AG849))</f>
        <v/>
      </c>
      <c r="AJ849" s="38" t="str">
        <f>IF('query (10)'!AH849="","",IFERROR(VALUE('query (10)'!AH849),""))</f>
        <v/>
      </c>
      <c r="AK849" s="38" t="str">
        <f>IF('query (10)'!AI849="","",TRIM('query (10)'!AI849))</f>
        <v/>
      </c>
      <c r="AL849" s="42">
        <f t="shared" si="65"/>
        <v>2026</v>
      </c>
      <c r="AM849" s="42" t="str">
        <f t="shared" si="66"/>
        <v>2026-01</v>
      </c>
      <c r="AN849" s="42" t="str">
        <f t="shared" ca="1" si="67"/>
        <v/>
      </c>
      <c r="AO849" s="42" t="str">
        <f t="shared" si="68"/>
        <v>AS-817 | GREASE INJECTION M/C | SB7 | SOLENOID VALVE | Time-based Maintenance | Mechanical | Cleaning | Medium | cleaning solenoid | เริ่มซ่อมงาน PM แล้ว รับผิดชอบโดย JAKKAPAT KHOTSOMBAT | จักรภัทร โคตรสมบัติ</v>
      </c>
      <c r="AP849" s="42" t="str">
        <f>_xlfn.TEXTJOIN("; ",TRUE,IF(COUNTA('query (10)'!A849:AK849)&lt;=6,"NEAR_EMPTY_ROW",""),IF($K849="","MISSING_STATUS",""),IF(AND($K849="เสร็จสิ้น",$Z849=""),"DONE_NO_ACTUAL_DATE",""),IF(AND($I849="Condition-based Maintenance",$AH849=""),"CBM_NO_MEASUREMENT",""),IF(OR($X849="",$X849=0),"INVALID_PERIOD",""),IF(AND($AA849&lt;&gt;"",$AB849&lt;&gt;"",$AB849&lt;$AA849),"DATE_SEQUENCE_ERROR",""),IF(AND($AB849&lt;&gt;"",$AB849&gt;DATE(2030,12,31)),"DATE_OUTLIER",""),IF($C849="","MISSING_QRCODE",""),IF($J849="UNKNOWN","UNKNOWN_PM_TYPE",""),IF($L849="UNKNOWN","UNKNOWN_STATUS",""))</f>
        <v/>
      </c>
      <c r="AQ849" s="42" t="str">
        <f t="shared" si="69"/>
        <v>NO</v>
      </c>
    </row>
    <row r="850" spans="1:43" x14ac:dyDescent="0.3">
      <c r="A850" s="38">
        <f>IF('query (10)'!A850="","",'query (10)'!A850)</f>
        <v>1006</v>
      </c>
      <c r="B850" s="38">
        <f>IF('query (10)'!B850="","",'query (10)'!B850)</f>
        <v>18191</v>
      </c>
      <c r="C850" s="38" t="str">
        <f>TRIM(UPPER('query (10)'!M850))</f>
        <v>CH-815</v>
      </c>
      <c r="D850" s="38" t="str">
        <f>TRIM(UPPER(IFERROR(_xlfn.TEXTBEFORE('query (10)'!L850,"("),'query (10)'!L850)))</f>
        <v>AUTO RADIAL CLEARANCE M/C</v>
      </c>
      <c r="E850" s="38" t="str">
        <f>IFERROR(TRIM(UPPER(_xlfn.TEXTBEFORE(_xlfn.TEXTAFTER('query (10)'!L850,"("),")"))),"")</f>
        <v/>
      </c>
      <c r="F850" s="38" t="str">
        <f>TRIM('query (10)'!K850)</f>
        <v>SB7</v>
      </c>
      <c r="G850" s="38" t="str">
        <f>IF('query (10)'!J850="","",'query (10)'!J850)</f>
        <v>Solenoid valve</v>
      </c>
      <c r="H850" s="38" t="str">
        <f>TRIM(UPPER('query (10)'!J850))</f>
        <v>SOLENOID VALVE</v>
      </c>
      <c r="I850" s="38" t="str">
        <f>IF('query (10)'!F850="","",'query (10)'!F850)</f>
        <v>Time-based Maintenance</v>
      </c>
      <c r="J850" s="38" t="str">
        <f>IF('query (10)'!F850="","",IFERROR(INDEX(Cleaning_Rules!$B$14:$B$17,MATCH(TRIM('query (10)'!F850),Cleaning_Rules!$A$14:$A$17,0)),"UNKNOWN"))</f>
        <v>TBM</v>
      </c>
      <c r="K850" s="38" t="str">
        <f>IF('query (10)'!G850="","",'query (10)'!G850)</f>
        <v>กำลังดำเนินการ</v>
      </c>
      <c r="L850" s="38" t="str">
        <f>IF('query (10)'!G850="","MISSING",IFERROR(INDEX(Cleaning_Rules!$B$5:$B$10,MATCH(TRIM('query (10)'!G850),Cleaning_Rules!$A$5:$A$10,0)),"UNKNOWN"))</f>
        <v>IN_PROGRESS</v>
      </c>
      <c r="M850" s="38" t="str">
        <f>IF('query (10)'!I850="","",'query (10)'!I850)</f>
        <v>Mechanical</v>
      </c>
      <c r="N850" s="38" t="str">
        <f>IF('query (10)'!O850="","",'query (10)'!O850)</f>
        <v>Cleaning</v>
      </c>
      <c r="O850" s="38" t="str">
        <f>IF('query (10)'!P850="","",'query (10)'!P850)</f>
        <v>Medium</v>
      </c>
      <c r="P850" s="38" t="str">
        <f>IF('query (10)'!N850="","",'query (10)'!N850)</f>
        <v>cleaning solenoid</v>
      </c>
      <c r="Q850" s="38" t="str">
        <f>TRIM('query (10)'!N850)</f>
        <v>cleaning solenoid</v>
      </c>
      <c r="R850" s="38" t="str">
        <f>TRIM(UPPER('query (10)'!R850))</f>
        <v/>
      </c>
      <c r="S850" s="38" t="str">
        <f>TRIM(UPPER('query (10)'!S850))</f>
        <v/>
      </c>
      <c r="T850" s="38" t="str">
        <f>IF('query (10)'!Q850="","",TRIM(UPPER('query (10)'!Q850)))</f>
        <v/>
      </c>
      <c r="U850" s="38" t="str">
        <f>IF('query (10)'!T850="","",'query (10)'!T850)</f>
        <v/>
      </c>
      <c r="V850" s="39" t="str">
        <f>IF('query (10)'!T850="","",IFERROR(VALUE('query (10)'!T850),""))</f>
        <v/>
      </c>
      <c r="W850" s="40">
        <f>IF('query (10)'!U850="","",'query (10)'!U850)</f>
        <v>0</v>
      </c>
      <c r="X850" s="39">
        <f>IF('query (10)'!V850="","",'query (10)'!V850)</f>
        <v>360</v>
      </c>
      <c r="Y850" s="41">
        <f>IF('query (10)'!W850="","",'query (10)'!W850)</f>
        <v>46043</v>
      </c>
      <c r="Z850" s="41" t="str">
        <f>IF('query (10)'!X850="","",'query (10)'!X850)</f>
        <v/>
      </c>
      <c r="AA850" s="41">
        <f>IF('query (10)'!Y850="","",'query (10)'!Y850)</f>
        <v>46043</v>
      </c>
      <c r="AB850" s="41">
        <f>IF('query (10)'!Z850="","",'query (10)'!Z850)</f>
        <v>46403</v>
      </c>
      <c r="AC850" s="38" t="str">
        <f>IF(OR('query (10)'!AA850="",COUNTIF(Cleaning_Rules!$A$21:$A$26,TRIM('query (10)'!AA850))&gt;0),"",TRIM('query (10)'!AA850))</f>
        <v/>
      </c>
      <c r="AD850" s="38" t="str">
        <f>IF('query (10)'!AB850="","",TRIM(IFERROR(_xlfn.TEXTBEFORE('query (10)'!AB850,"("),'query (10)'!AB850)))</f>
        <v>เริ่มซ่อมงาน PM แล้ว รับผิดชอบโดย JAKKAPAT KHOTSOMBAT</v>
      </c>
      <c r="AE850" s="38" t="str">
        <f>IFERROR(LOWER(TRIM(_xlfn.TEXTBEFORE(_xlfn.TEXTAFTER('query (10)'!AB850,"("),")"))),"")</f>
        <v>jakkapat@nsk.com</v>
      </c>
      <c r="AF850" s="38" t="str">
        <f>IF('query (10)'!AD850="","",TRIM('query (10)'!AD850))</f>
        <v>ภูชิต กุลเสรี</v>
      </c>
      <c r="AG850" s="38" t="str">
        <f>IF('query (10)'!AE850="","",TRIM('query (10)'!AE850))</f>
        <v>จักรภัทร โคตรสมบัติ</v>
      </c>
      <c r="AH850" s="38" t="str">
        <f>IF('query (10)'!AF850="","",IFERROR(VALUE('query (10)'!AF850),""))</f>
        <v/>
      </c>
      <c r="AI850" s="38" t="str">
        <f>IF('query (10)'!AG850="","",TRIM('query (10)'!AG850))</f>
        <v/>
      </c>
      <c r="AJ850" s="38" t="str">
        <f>IF('query (10)'!AH850="","",IFERROR(VALUE('query (10)'!AH850),""))</f>
        <v/>
      </c>
      <c r="AK850" s="38" t="str">
        <f>IF('query (10)'!AI850="","",TRIM('query (10)'!AI850))</f>
        <v/>
      </c>
      <c r="AL850" s="42">
        <f t="shared" si="65"/>
        <v>2026</v>
      </c>
      <c r="AM850" s="42" t="str">
        <f t="shared" si="66"/>
        <v>2026-01</v>
      </c>
      <c r="AN850" s="42" t="str">
        <f t="shared" ca="1" si="67"/>
        <v>ON_SCHEDULE</v>
      </c>
      <c r="AO850" s="42" t="str">
        <f t="shared" si="68"/>
        <v>CH-815 | AUTO RADIAL CLEARANCE M/C | SB7 | SOLENOID VALVE | Time-based Maintenance | Mechanical | Cleaning | Medium | cleaning solenoid | เริ่มซ่อมงาน PM แล้ว รับผิดชอบโดย JAKKAPAT KHOTSOMBAT | จักรภัทร โคตรสมบัติ</v>
      </c>
      <c r="AP850" s="42" t="str">
        <f>_xlfn.TEXTJOIN("; ",TRUE,IF(COUNTA('query (10)'!A850:AK850)&lt;=6,"NEAR_EMPTY_ROW",""),IF($K850="","MISSING_STATUS",""),IF(AND($K850="เสร็จสิ้น",$Z850=""),"DONE_NO_ACTUAL_DATE",""),IF(AND($I850="Condition-based Maintenance",$AH850=""),"CBM_NO_MEASUREMENT",""),IF(OR($X850="",$X850=0),"INVALID_PERIOD",""),IF(AND($AA850&lt;&gt;"",$AB850&lt;&gt;"",$AB850&lt;$AA850),"DATE_SEQUENCE_ERROR",""),IF(AND($AB850&lt;&gt;"",$AB850&gt;DATE(2030,12,31)),"DATE_OUTLIER",""),IF($C850="","MISSING_QRCODE",""),IF($J850="UNKNOWN","UNKNOWN_PM_TYPE",""),IF($L850="UNKNOWN","UNKNOWN_STATUS",""))</f>
        <v/>
      </c>
      <c r="AQ850" s="42" t="str">
        <f t="shared" si="69"/>
        <v>NO</v>
      </c>
    </row>
    <row r="851" spans="1:43" x14ac:dyDescent="0.3">
      <c r="A851" s="38">
        <f>IF('query (10)'!A851="","",'query (10)'!A851)</f>
        <v>1008</v>
      </c>
      <c r="B851" s="38">
        <f>IF('query (10)'!B851="","",'query (10)'!B851)</f>
        <v>18198</v>
      </c>
      <c r="C851" s="38" t="str">
        <f>TRIM(UPPER('query (10)'!M851))</f>
        <v>CH-822</v>
      </c>
      <c r="D851" s="38" t="str">
        <f>TRIM(UPPER(IFERROR(_xlfn.TEXTBEFORE('query (10)'!L851,"("),'query (10)'!L851)))</f>
        <v>WEIGHT CHECKER M/C</v>
      </c>
      <c r="E851" s="38" t="str">
        <f>IFERROR(TRIM(UPPER(_xlfn.TEXTBEFORE(_xlfn.TEXTAFTER('query (10)'!L851,"("),")"))),"")</f>
        <v/>
      </c>
      <c r="F851" s="38" t="str">
        <f>TRIM('query (10)'!K851)</f>
        <v>SB7</v>
      </c>
      <c r="G851" s="38" t="str">
        <f>IF('query (10)'!J851="","",'query (10)'!J851)</f>
        <v>Solenoid valve</v>
      </c>
      <c r="H851" s="38" t="str">
        <f>TRIM(UPPER('query (10)'!J851))</f>
        <v>SOLENOID VALVE</v>
      </c>
      <c r="I851" s="38" t="str">
        <f>IF('query (10)'!F851="","",'query (10)'!F851)</f>
        <v>Time-based Maintenance</v>
      </c>
      <c r="J851" s="38" t="str">
        <f>IF('query (10)'!F851="","",IFERROR(INDEX(Cleaning_Rules!$B$14:$B$17,MATCH(TRIM('query (10)'!F851),Cleaning_Rules!$A$14:$A$17,0)),"UNKNOWN"))</f>
        <v>TBM</v>
      </c>
      <c r="K851" s="38" t="str">
        <f>IF('query (10)'!G851="","",'query (10)'!G851)</f>
        <v>เสร็จสิ้น</v>
      </c>
      <c r="L851" s="38" t="str">
        <f>IF('query (10)'!G851="","MISSING",IFERROR(INDEX(Cleaning_Rules!$B$5:$B$10,MATCH(TRIM('query (10)'!G851),Cleaning_Rules!$A$5:$A$10,0)),"UNKNOWN"))</f>
        <v>COMPLETED</v>
      </c>
      <c r="M851" s="38" t="str">
        <f>IF('query (10)'!I851="","",'query (10)'!I851)</f>
        <v>Mechanical</v>
      </c>
      <c r="N851" s="38" t="str">
        <f>IF('query (10)'!O851="","",'query (10)'!O851)</f>
        <v>Cleaning</v>
      </c>
      <c r="O851" s="38" t="str">
        <f>IF('query (10)'!P851="","",'query (10)'!P851)</f>
        <v>Medium</v>
      </c>
      <c r="P851" s="38" t="str">
        <f>IF('query (10)'!N851="","",'query (10)'!N851)</f>
        <v>cleaning solenoid</v>
      </c>
      <c r="Q851" s="38" t="str">
        <f>TRIM('query (10)'!N851)</f>
        <v>cleaning solenoid</v>
      </c>
      <c r="R851" s="38" t="str">
        <f>TRIM(UPPER('query (10)'!R851))</f>
        <v/>
      </c>
      <c r="S851" s="38" t="str">
        <f>TRIM(UPPER('query (10)'!S851))</f>
        <v/>
      </c>
      <c r="T851" s="38" t="str">
        <f>IF('query (10)'!Q851="","",TRIM(UPPER('query (10)'!Q851)))</f>
        <v/>
      </c>
      <c r="U851" s="38" t="str">
        <f>IF('query (10)'!T851="","",'query (10)'!T851)</f>
        <v/>
      </c>
      <c r="V851" s="39" t="str">
        <f>IF('query (10)'!T851="","",IFERROR(VALUE('query (10)'!T851),""))</f>
        <v/>
      </c>
      <c r="W851" s="40">
        <f>IF('query (10)'!U851="","",'query (10)'!U851)</f>
        <v>0</v>
      </c>
      <c r="X851" s="39">
        <f>IF('query (10)'!V851="","",'query (10)'!V851)</f>
        <v>360</v>
      </c>
      <c r="Y851" s="41">
        <f>IF('query (10)'!W851="","",'query (10)'!W851)</f>
        <v>46043</v>
      </c>
      <c r="Z851" s="41">
        <f>IF('query (10)'!X851="","",'query (10)'!X851)</f>
        <v>46070</v>
      </c>
      <c r="AA851" s="41">
        <f>IF('query (10)'!Y851="","",'query (10)'!Y851)</f>
        <v>46070</v>
      </c>
      <c r="AB851" s="41">
        <f>IF('query (10)'!Z851="","",'query (10)'!Z851)</f>
        <v>46430</v>
      </c>
      <c r="AC851" s="38" t="str">
        <f>IF(OR('query (10)'!AA851="",COUNTIF(Cleaning_Rules!$A$21:$A$26,TRIM('query (10)'!AA851))&gt;0),"",TRIM('query (10)'!AA851))</f>
        <v/>
      </c>
      <c r="AD851" s="38" t="str">
        <f>IF('query (10)'!AB851="","",TRIM(IFERROR(_xlfn.TEXTBEFORE('query (10)'!AB851,"("),'query (10)'!AB851)))</f>
        <v>เริ่มซ่อมงาน PM แล้ว รับผิดชอบโดย JAKKAPAT KHOTSOMBAT</v>
      </c>
      <c r="AE851" s="38" t="str">
        <f>IFERROR(LOWER(TRIM(_xlfn.TEXTBEFORE(_xlfn.TEXTAFTER('query (10)'!AB851,"("),")"))),"")</f>
        <v>jakkapat@nsk.com</v>
      </c>
      <c r="AF851" s="38" t="str">
        <f>IF('query (10)'!AD851="","",TRIM('query (10)'!AD851))</f>
        <v>ภูชิต กุลเสรี</v>
      </c>
      <c r="AG851" s="38" t="str">
        <f>IF('query (10)'!AE851="","",TRIM('query (10)'!AE851))</f>
        <v>จักรภัทร โคตรสมบัติ</v>
      </c>
      <c r="AH851" s="38" t="str">
        <f>IF('query (10)'!AF851="","",IFERROR(VALUE('query (10)'!AF851),""))</f>
        <v/>
      </c>
      <c r="AI851" s="38" t="str">
        <f>IF('query (10)'!AG851="","",TRIM('query (10)'!AG851))</f>
        <v/>
      </c>
      <c r="AJ851" s="38" t="str">
        <f>IF('query (10)'!AH851="","",IFERROR(VALUE('query (10)'!AH851),""))</f>
        <v/>
      </c>
      <c r="AK851" s="38" t="str">
        <f>IF('query (10)'!AI851="","",TRIM('query (10)'!AI851))</f>
        <v/>
      </c>
      <c r="AL851" s="42">
        <f t="shared" si="65"/>
        <v>2026</v>
      </c>
      <c r="AM851" s="42" t="str">
        <f t="shared" si="66"/>
        <v>2026-01</v>
      </c>
      <c r="AN851" s="42" t="str">
        <f t="shared" ca="1" si="67"/>
        <v/>
      </c>
      <c r="AO851" s="42" t="str">
        <f t="shared" si="68"/>
        <v>CH-822 | WEIGHT CHECKER M/C | SB7 | SOLENOID VALVE | Time-based Maintenance | Mechanical | Cleaning | Medium | cleaning solenoid | เริ่มซ่อมงาน PM แล้ว รับผิดชอบโดย JAKKAPAT KHOTSOMBAT | จักรภัทร โคตรสมบัติ</v>
      </c>
      <c r="AP851" s="42" t="str">
        <f>_xlfn.TEXTJOIN("; ",TRUE,IF(COUNTA('query (10)'!A851:AK851)&lt;=6,"NEAR_EMPTY_ROW",""),IF($K851="","MISSING_STATUS",""),IF(AND($K851="เสร็จสิ้น",$Z851=""),"DONE_NO_ACTUAL_DATE",""),IF(AND($I851="Condition-based Maintenance",$AH851=""),"CBM_NO_MEASUREMENT",""),IF(OR($X851="",$X851=0),"INVALID_PERIOD",""),IF(AND($AA851&lt;&gt;"",$AB851&lt;&gt;"",$AB851&lt;$AA851),"DATE_SEQUENCE_ERROR",""),IF(AND($AB851&lt;&gt;"",$AB851&gt;DATE(2030,12,31)),"DATE_OUTLIER",""),IF($C851="","MISSING_QRCODE",""),IF($J851="UNKNOWN","UNKNOWN_PM_TYPE",""),IF($L851="UNKNOWN","UNKNOWN_STATUS",""))</f>
        <v/>
      </c>
      <c r="AQ851" s="42" t="str">
        <f t="shared" si="69"/>
        <v>NO</v>
      </c>
    </row>
    <row r="852" spans="1:43" x14ac:dyDescent="0.3">
      <c r="A852" s="38">
        <f>IF('query (10)'!A852="","",'query (10)'!A852)</f>
        <v>1010</v>
      </c>
      <c r="B852" s="38">
        <f>IF('query (10)'!B852="","",'query (10)'!B852)</f>
        <v>18192</v>
      </c>
      <c r="C852" s="38" t="str">
        <f>TRIM(UPPER('query (10)'!M852))</f>
        <v>MA-823</v>
      </c>
      <c r="D852" s="38" t="str">
        <f>TRIM(UPPER(IFERROR(_xlfn.TEXTBEFORE('query (10)'!L852,"("),'query (10)'!L852)))</f>
        <v>LASER MARKER M/C.</v>
      </c>
      <c r="E852" s="38" t="str">
        <f>IFERROR(TRIM(UPPER(_xlfn.TEXTBEFORE(_xlfn.TEXTAFTER('query (10)'!L852,"("),")"))),"")</f>
        <v/>
      </c>
      <c r="F852" s="38" t="str">
        <f>TRIM('query (10)'!K852)</f>
        <v>SB7</v>
      </c>
      <c r="G852" s="38" t="str">
        <f>IF('query (10)'!J852="","",'query (10)'!J852)</f>
        <v>Solenoid valve</v>
      </c>
      <c r="H852" s="38" t="str">
        <f>TRIM(UPPER('query (10)'!J852))</f>
        <v>SOLENOID VALVE</v>
      </c>
      <c r="I852" s="38" t="str">
        <f>IF('query (10)'!F852="","",'query (10)'!F852)</f>
        <v>Time-based Maintenance</v>
      </c>
      <c r="J852" s="38" t="str">
        <f>IF('query (10)'!F852="","",IFERROR(INDEX(Cleaning_Rules!$B$14:$B$17,MATCH(TRIM('query (10)'!F852),Cleaning_Rules!$A$14:$A$17,0)),"UNKNOWN"))</f>
        <v>TBM</v>
      </c>
      <c r="K852" s="38" t="str">
        <f>IF('query (10)'!G852="","",'query (10)'!G852)</f>
        <v>เสร็จสิ้น</v>
      </c>
      <c r="L852" s="38" t="str">
        <f>IF('query (10)'!G852="","MISSING",IFERROR(INDEX(Cleaning_Rules!$B$5:$B$10,MATCH(TRIM('query (10)'!G852),Cleaning_Rules!$A$5:$A$10,0)),"UNKNOWN"))</f>
        <v>COMPLETED</v>
      </c>
      <c r="M852" s="38" t="str">
        <f>IF('query (10)'!I852="","",'query (10)'!I852)</f>
        <v>Mechanical</v>
      </c>
      <c r="N852" s="38" t="str">
        <f>IF('query (10)'!O852="","",'query (10)'!O852)</f>
        <v>Cleaning</v>
      </c>
      <c r="O852" s="38" t="str">
        <f>IF('query (10)'!P852="","",'query (10)'!P852)</f>
        <v>Medium</v>
      </c>
      <c r="P852" s="38" t="str">
        <f>IF('query (10)'!N852="","",'query (10)'!N852)</f>
        <v>cleaning solenoid</v>
      </c>
      <c r="Q852" s="38" t="str">
        <f>TRIM('query (10)'!N852)</f>
        <v>cleaning solenoid</v>
      </c>
      <c r="R852" s="38" t="str">
        <f>TRIM(UPPER('query (10)'!R852))</f>
        <v/>
      </c>
      <c r="S852" s="38" t="str">
        <f>TRIM(UPPER('query (10)'!S852))</f>
        <v/>
      </c>
      <c r="T852" s="38" t="str">
        <f>IF('query (10)'!Q852="","",TRIM(UPPER('query (10)'!Q852)))</f>
        <v/>
      </c>
      <c r="U852" s="38" t="str">
        <f>IF('query (10)'!T852="","",'query (10)'!T852)</f>
        <v/>
      </c>
      <c r="V852" s="39" t="str">
        <f>IF('query (10)'!T852="","",IFERROR(VALUE('query (10)'!T852),""))</f>
        <v/>
      </c>
      <c r="W852" s="40">
        <f>IF('query (10)'!U852="","",'query (10)'!U852)</f>
        <v>0</v>
      </c>
      <c r="X852" s="39">
        <f>IF('query (10)'!V852="","",'query (10)'!V852)</f>
        <v>360</v>
      </c>
      <c r="Y852" s="41">
        <f>IF('query (10)'!W852="","",'query (10)'!W852)</f>
        <v>46043</v>
      </c>
      <c r="Z852" s="41">
        <f>IF('query (10)'!X852="","",'query (10)'!X852)</f>
        <v>46070</v>
      </c>
      <c r="AA852" s="41">
        <f>IF('query (10)'!Y852="","",'query (10)'!Y852)</f>
        <v>46070</v>
      </c>
      <c r="AB852" s="41">
        <f>IF('query (10)'!Z852="","",'query (10)'!Z852)</f>
        <v>46430</v>
      </c>
      <c r="AC852" s="38" t="str">
        <f>IF(OR('query (10)'!AA852="",COUNTIF(Cleaning_Rules!$A$21:$A$26,TRIM('query (10)'!AA852))&gt;0),"",TRIM('query (10)'!AA852))</f>
        <v/>
      </c>
      <c r="AD852" s="38" t="str">
        <f>IF('query (10)'!AB852="","",TRIM(IFERROR(_xlfn.TEXTBEFORE('query (10)'!AB852,"("),'query (10)'!AB852)))</f>
        <v>เริ่มซ่อมงาน PM แล้ว รับผิดชอบโดย JAKKAPAT KHOTSOMBAT</v>
      </c>
      <c r="AE852" s="38" t="str">
        <f>IFERROR(LOWER(TRIM(_xlfn.TEXTBEFORE(_xlfn.TEXTAFTER('query (10)'!AB852,"("),")"))),"")</f>
        <v>jakkapat@nsk.com</v>
      </c>
      <c r="AF852" s="38" t="str">
        <f>IF('query (10)'!AD852="","",TRIM('query (10)'!AD852))</f>
        <v>ภูชิต กุลเสรี</v>
      </c>
      <c r="AG852" s="38" t="str">
        <f>IF('query (10)'!AE852="","",TRIM('query (10)'!AE852))</f>
        <v>จักรภัทร โคตรสมบัติ</v>
      </c>
      <c r="AH852" s="38" t="str">
        <f>IF('query (10)'!AF852="","",IFERROR(VALUE('query (10)'!AF852),""))</f>
        <v/>
      </c>
      <c r="AI852" s="38" t="str">
        <f>IF('query (10)'!AG852="","",TRIM('query (10)'!AG852))</f>
        <v/>
      </c>
      <c r="AJ852" s="38" t="str">
        <f>IF('query (10)'!AH852="","",IFERROR(VALUE('query (10)'!AH852),""))</f>
        <v/>
      </c>
      <c r="AK852" s="38" t="str">
        <f>IF('query (10)'!AI852="","",TRIM('query (10)'!AI852))</f>
        <v/>
      </c>
      <c r="AL852" s="42">
        <f t="shared" si="65"/>
        <v>2026</v>
      </c>
      <c r="AM852" s="42" t="str">
        <f t="shared" si="66"/>
        <v>2026-01</v>
      </c>
      <c r="AN852" s="42" t="str">
        <f t="shared" ca="1" si="67"/>
        <v/>
      </c>
      <c r="AO852" s="42" t="str">
        <f t="shared" si="68"/>
        <v>MA-823 | LASER MARKER M/C. | SB7 | SOLENOID VALVE | Time-based Maintenance | Mechanical | Cleaning | Medium | cleaning solenoid | เริ่มซ่อมงาน PM แล้ว รับผิดชอบโดย JAKKAPAT KHOTSOMBAT | จักรภัทร โคตรสมบัติ</v>
      </c>
      <c r="AP852" s="42" t="str">
        <f>_xlfn.TEXTJOIN("; ",TRUE,IF(COUNTA('query (10)'!A852:AK852)&lt;=6,"NEAR_EMPTY_ROW",""),IF($K852="","MISSING_STATUS",""),IF(AND($K852="เสร็จสิ้น",$Z852=""),"DONE_NO_ACTUAL_DATE",""),IF(AND($I852="Condition-based Maintenance",$AH852=""),"CBM_NO_MEASUREMENT",""),IF(OR($X852="",$X852=0),"INVALID_PERIOD",""),IF(AND($AA852&lt;&gt;"",$AB852&lt;&gt;"",$AB852&lt;$AA852),"DATE_SEQUENCE_ERROR",""),IF(AND($AB852&lt;&gt;"",$AB852&gt;DATE(2030,12,31)),"DATE_OUTLIER",""),IF($C852="","MISSING_QRCODE",""),IF($J852="UNKNOWN","UNKNOWN_PM_TYPE",""),IF($L852="UNKNOWN","UNKNOWN_STATUS",""))</f>
        <v/>
      </c>
      <c r="AQ852" s="42" t="str">
        <f t="shared" si="69"/>
        <v>NO</v>
      </c>
    </row>
    <row r="853" spans="1:43" x14ac:dyDescent="0.3">
      <c r="A853" s="38">
        <f>IF('query (10)'!A853="","",'query (10)'!A853)</f>
        <v>1011</v>
      </c>
      <c r="B853" s="38">
        <f>IF('query (10)'!B853="","",'query (10)'!B853)</f>
        <v>18193</v>
      </c>
      <c r="C853" s="38" t="str">
        <f>TRIM(UPPER('query (10)'!M853))</f>
        <v>WA-816</v>
      </c>
      <c r="D853" s="38" t="str">
        <f>TRIM(UPPER(IFERROR(_xlfn.TEXTBEFORE('query (10)'!L853,"("),'query (10)'!L853)))</f>
        <v>FINISH WASH EQUIPMENT M/C</v>
      </c>
      <c r="E853" s="38" t="str">
        <f>IFERROR(TRIM(UPPER(_xlfn.TEXTBEFORE(_xlfn.TEXTAFTER('query (10)'!L853,"("),")"))),"")</f>
        <v/>
      </c>
      <c r="F853" s="38" t="str">
        <f>TRIM('query (10)'!K853)</f>
        <v>SB7</v>
      </c>
      <c r="G853" s="38" t="str">
        <f>IF('query (10)'!J853="","",'query (10)'!J853)</f>
        <v xml:space="preserve">Heavy smoke </v>
      </c>
      <c r="H853" s="38" t="str">
        <f>TRIM(UPPER('query (10)'!J853))</f>
        <v>HEAVY SMOKE</v>
      </c>
      <c r="I853" s="38" t="str">
        <f>IF('query (10)'!F853="","",'query (10)'!F853)</f>
        <v>Time-based Maintenance</v>
      </c>
      <c r="J853" s="38" t="str">
        <f>IF('query (10)'!F853="","",IFERROR(INDEX(Cleaning_Rules!$B$14:$B$17,MATCH(TRIM('query (10)'!F853),Cleaning_Rules!$A$14:$A$17,0)),"UNKNOWN"))</f>
        <v>TBM</v>
      </c>
      <c r="K853" s="38" t="str">
        <f>IF('query (10)'!G853="","",'query (10)'!G853)</f>
        <v>เสร็จสิ้น</v>
      </c>
      <c r="L853" s="38" t="str">
        <f>IF('query (10)'!G853="","MISSING",IFERROR(INDEX(Cleaning_Rules!$B$5:$B$10,MATCH(TRIM('query (10)'!G853),Cleaning_Rules!$A$5:$A$10,0)),"UNKNOWN"))</f>
        <v>COMPLETED</v>
      </c>
      <c r="M853" s="38" t="str">
        <f>IF('query (10)'!I853="","",'query (10)'!I853)</f>
        <v>Mechanical</v>
      </c>
      <c r="N853" s="38" t="str">
        <f>IF('query (10)'!O853="","",'query (10)'!O853)</f>
        <v>Part Change</v>
      </c>
      <c r="O853" s="38" t="str">
        <f>IF('query (10)'!P853="","",'query (10)'!P853)</f>
        <v>Medium</v>
      </c>
      <c r="P853" s="38" t="str">
        <f>IF('query (10)'!N853="","",'query (10)'!N853)</f>
        <v>change filter FU-40</v>
      </c>
      <c r="Q853" s="38" t="str">
        <f>TRIM('query (10)'!N853)</f>
        <v>change filter FU-40</v>
      </c>
      <c r="R853" s="38" t="str">
        <f>TRIM(UPPER('query (10)'!R853))</f>
        <v>FILTER</v>
      </c>
      <c r="S853" s="38" t="str">
        <f>TRIM(UPPER('query (10)'!S853))</f>
        <v>FU-40</v>
      </c>
      <c r="T853" s="38" t="str">
        <f>IF('query (10)'!Q853="","",TRIM(UPPER('query (10)'!Q853)))</f>
        <v/>
      </c>
      <c r="U853" s="38" t="str">
        <f>IF('query (10)'!T853="","",'query (10)'!T853)</f>
        <v/>
      </c>
      <c r="V853" s="39" t="str">
        <f>IF('query (10)'!T853="","",IFERROR(VALUE('query (10)'!T853),""))</f>
        <v/>
      </c>
      <c r="W853" s="40">
        <f>IF('query (10)'!U853="","",'query (10)'!U853)</f>
        <v>0</v>
      </c>
      <c r="X853" s="39">
        <f>IF('query (10)'!V853="","",'query (10)'!V853)</f>
        <v>120</v>
      </c>
      <c r="Y853" s="41">
        <f>IF('query (10)'!W853="","",'query (10)'!W853)</f>
        <v>46043</v>
      </c>
      <c r="Z853" s="41">
        <f>IF('query (10)'!X853="","",'query (10)'!X853)</f>
        <v>46069</v>
      </c>
      <c r="AA853" s="41">
        <f>IF('query (10)'!Y853="","",'query (10)'!Y853)</f>
        <v>46069</v>
      </c>
      <c r="AB853" s="41">
        <f>IF('query (10)'!Z853="","",'query (10)'!Z853)</f>
        <v>46189</v>
      </c>
      <c r="AC853" s="38" t="str">
        <f>IF(OR('query (10)'!AA853="",COUNTIF(Cleaning_Rules!$A$21:$A$26,TRIM('query (10)'!AA853))&gt;0),"",TRIM('query (10)'!AA853))</f>
        <v/>
      </c>
      <c r="AD853" s="38" t="str">
        <f>IF('query (10)'!AB853="","",TRIM(IFERROR(_xlfn.TEXTBEFORE('query (10)'!AB853,"("),'query (10)'!AB853)))</f>
        <v>เริ่มซ่อมงาน PM แล้ว รับผิดชอบโดย PUCHIT KULSEREE</v>
      </c>
      <c r="AE853" s="38" t="str">
        <f>IFERROR(LOWER(TRIM(_xlfn.TEXTBEFORE(_xlfn.TEXTAFTER('query (10)'!AB853,"("),")"))),"")</f>
        <v>puchit@nsk.com</v>
      </c>
      <c r="AF853" s="38" t="str">
        <f>IF('query (10)'!AD853="","",TRIM('query (10)'!AD853))</f>
        <v>ภูชิต กุลเสรี</v>
      </c>
      <c r="AG853" s="38" t="str">
        <f>IF('query (10)'!AE853="","",TRIM('query (10)'!AE853))</f>
        <v>ภูชิต กุลเสรี</v>
      </c>
      <c r="AH853" s="38" t="str">
        <f>IF('query (10)'!AF853="","",IFERROR(VALUE('query (10)'!AF853),""))</f>
        <v/>
      </c>
      <c r="AI853" s="38" t="str">
        <f>IF('query (10)'!AG853="","",TRIM('query (10)'!AG853))</f>
        <v/>
      </c>
      <c r="AJ853" s="38" t="str">
        <f>IF('query (10)'!AH853="","",IFERROR(VALUE('query (10)'!AH853),""))</f>
        <v/>
      </c>
      <c r="AK853" s="38" t="str">
        <f>IF('query (10)'!AI853="","",TRIM('query (10)'!AI853))</f>
        <v/>
      </c>
      <c r="AL853" s="42">
        <f t="shared" si="65"/>
        <v>2026</v>
      </c>
      <c r="AM853" s="42" t="str">
        <f t="shared" si="66"/>
        <v>2026-01</v>
      </c>
      <c r="AN853" s="42" t="str">
        <f t="shared" ca="1" si="67"/>
        <v/>
      </c>
      <c r="AO853" s="42" t="str">
        <f t="shared" si="68"/>
        <v>WA-816 | FINISH WASH EQUIPMENT M/C | SB7 | HEAVY SMOKE | Time-based Maintenance | Mechanical | Part Change | Medium | change filter FU-40 | FILTER | FU-40 | เริ่มซ่อมงาน PM แล้ว รับผิดชอบโดย PUCHIT KULSEREE | ภูชิต กุลเสรี</v>
      </c>
      <c r="AP853" s="42" t="str">
        <f>_xlfn.TEXTJOIN("; ",TRUE,IF(COUNTA('query (10)'!A853:AK853)&lt;=6,"NEAR_EMPTY_ROW",""),IF($K853="","MISSING_STATUS",""),IF(AND($K853="เสร็จสิ้น",$Z853=""),"DONE_NO_ACTUAL_DATE",""),IF(AND($I853="Condition-based Maintenance",$AH853=""),"CBM_NO_MEASUREMENT",""),IF(OR($X853="",$X853=0),"INVALID_PERIOD",""),IF(AND($AA853&lt;&gt;"",$AB853&lt;&gt;"",$AB853&lt;$AA853),"DATE_SEQUENCE_ERROR",""),IF(AND($AB853&lt;&gt;"",$AB853&gt;DATE(2030,12,31)),"DATE_OUTLIER",""),IF($C853="","MISSING_QRCODE",""),IF($J853="UNKNOWN","UNKNOWN_PM_TYPE",""),IF($L853="UNKNOWN","UNKNOWN_STATUS",""))</f>
        <v/>
      </c>
      <c r="AQ853" s="42" t="str">
        <f t="shared" si="69"/>
        <v>NO</v>
      </c>
    </row>
    <row r="854" spans="1:43" x14ac:dyDescent="0.3">
      <c r="A854" s="38">
        <f>IF('query (10)'!A854="","",'query (10)'!A854)</f>
        <v>1012</v>
      </c>
      <c r="B854" s="38">
        <f>IF('query (10)'!B854="","",'query (10)'!B854)</f>
        <v>18194</v>
      </c>
      <c r="C854" s="38" t="str">
        <f>TRIM(UPPER('query (10)'!M854))</f>
        <v>WA-814</v>
      </c>
      <c r="D854" s="38" t="str">
        <f>TRIM(UPPER(IFERROR(_xlfn.TEXTBEFORE('query (10)'!L854,"("),'query (10)'!L854)))</f>
        <v>ROUGH WASH EQUIPMENT M/C</v>
      </c>
      <c r="E854" s="38" t="str">
        <f>IFERROR(TRIM(UPPER(_xlfn.TEXTBEFORE(_xlfn.TEXTAFTER('query (10)'!L854,"("),")"))),"")</f>
        <v/>
      </c>
      <c r="F854" s="38" t="str">
        <f>TRIM('query (10)'!K854)</f>
        <v>SB7</v>
      </c>
      <c r="G854" s="38" t="str">
        <f>IF('query (10)'!J854="","",'query (10)'!J854)</f>
        <v xml:space="preserve">Heavy smoke </v>
      </c>
      <c r="H854" s="38" t="str">
        <f>TRIM(UPPER('query (10)'!J854))</f>
        <v>HEAVY SMOKE</v>
      </c>
      <c r="I854" s="38" t="str">
        <f>IF('query (10)'!F854="","",'query (10)'!F854)</f>
        <v>Time-based Maintenance</v>
      </c>
      <c r="J854" s="38" t="str">
        <f>IF('query (10)'!F854="","",IFERROR(INDEX(Cleaning_Rules!$B$14:$B$17,MATCH(TRIM('query (10)'!F854),Cleaning_Rules!$A$14:$A$17,0)),"UNKNOWN"))</f>
        <v>TBM</v>
      </c>
      <c r="K854" s="38" t="str">
        <f>IF('query (10)'!G854="","",'query (10)'!G854)</f>
        <v>เสร็จสิ้น</v>
      </c>
      <c r="L854" s="38" t="str">
        <f>IF('query (10)'!G854="","MISSING",IFERROR(INDEX(Cleaning_Rules!$B$5:$B$10,MATCH(TRIM('query (10)'!G854),Cleaning_Rules!$A$5:$A$10,0)),"UNKNOWN"))</f>
        <v>COMPLETED</v>
      </c>
      <c r="M854" s="38" t="str">
        <f>IF('query (10)'!I854="","",'query (10)'!I854)</f>
        <v>Mechanical</v>
      </c>
      <c r="N854" s="38" t="str">
        <f>IF('query (10)'!O854="","",'query (10)'!O854)</f>
        <v>Part Change</v>
      </c>
      <c r="O854" s="38" t="str">
        <f>IF('query (10)'!P854="","",'query (10)'!P854)</f>
        <v>Medium</v>
      </c>
      <c r="P854" s="38" t="str">
        <f>IF('query (10)'!N854="","",'query (10)'!N854)</f>
        <v>change filter FU-40</v>
      </c>
      <c r="Q854" s="38" t="str">
        <f>TRIM('query (10)'!N854)</f>
        <v>change filter FU-40</v>
      </c>
      <c r="R854" s="38" t="str">
        <f>TRIM(UPPER('query (10)'!R854))</f>
        <v>FILTER</v>
      </c>
      <c r="S854" s="38" t="str">
        <f>TRIM(UPPER('query (10)'!S854))</f>
        <v>FU-40</v>
      </c>
      <c r="T854" s="38" t="str">
        <f>IF('query (10)'!Q854="","",TRIM(UPPER('query (10)'!Q854)))</f>
        <v/>
      </c>
      <c r="U854" s="38" t="str">
        <f>IF('query (10)'!T854="","",'query (10)'!T854)</f>
        <v/>
      </c>
      <c r="V854" s="39" t="str">
        <f>IF('query (10)'!T854="","",IFERROR(VALUE('query (10)'!T854),""))</f>
        <v/>
      </c>
      <c r="W854" s="40">
        <f>IF('query (10)'!U854="","",'query (10)'!U854)</f>
        <v>0</v>
      </c>
      <c r="X854" s="39">
        <f>IF('query (10)'!V854="","",'query (10)'!V854)</f>
        <v>120</v>
      </c>
      <c r="Y854" s="41">
        <f>IF('query (10)'!W854="","",'query (10)'!W854)</f>
        <v>46043</v>
      </c>
      <c r="Z854" s="41">
        <f>IF('query (10)'!X854="","",'query (10)'!X854)</f>
        <v>46069</v>
      </c>
      <c r="AA854" s="41">
        <f>IF('query (10)'!Y854="","",'query (10)'!Y854)</f>
        <v>46069</v>
      </c>
      <c r="AB854" s="41">
        <f>IF('query (10)'!Z854="","",'query (10)'!Z854)</f>
        <v>46189</v>
      </c>
      <c r="AC854" s="38" t="str">
        <f>IF(OR('query (10)'!AA854="",COUNTIF(Cleaning_Rules!$A$21:$A$26,TRIM('query (10)'!AA854))&gt;0),"",TRIM('query (10)'!AA854))</f>
        <v/>
      </c>
      <c r="AD854" s="38" t="str">
        <f>IF('query (10)'!AB854="","",TRIM(IFERROR(_xlfn.TEXTBEFORE('query (10)'!AB854,"("),'query (10)'!AB854)))</f>
        <v>เริ่มซ่อมงาน PM แล้ว รับผิดชอบโดย PUCHIT KULSEREE</v>
      </c>
      <c r="AE854" s="38" t="str">
        <f>IFERROR(LOWER(TRIM(_xlfn.TEXTBEFORE(_xlfn.TEXTAFTER('query (10)'!AB854,"("),")"))),"")</f>
        <v>puchit@nsk.com</v>
      </c>
      <c r="AF854" s="38" t="str">
        <f>IF('query (10)'!AD854="","",TRIM('query (10)'!AD854))</f>
        <v>ภูชิต กุลเสรี</v>
      </c>
      <c r="AG854" s="38" t="str">
        <f>IF('query (10)'!AE854="","",TRIM('query (10)'!AE854))</f>
        <v>ภูชิต กุลเสรี</v>
      </c>
      <c r="AH854" s="38" t="str">
        <f>IF('query (10)'!AF854="","",IFERROR(VALUE('query (10)'!AF854),""))</f>
        <v/>
      </c>
      <c r="AI854" s="38" t="str">
        <f>IF('query (10)'!AG854="","",TRIM('query (10)'!AG854))</f>
        <v/>
      </c>
      <c r="AJ854" s="38" t="str">
        <f>IF('query (10)'!AH854="","",IFERROR(VALUE('query (10)'!AH854),""))</f>
        <v/>
      </c>
      <c r="AK854" s="38" t="str">
        <f>IF('query (10)'!AI854="","",TRIM('query (10)'!AI854))</f>
        <v/>
      </c>
      <c r="AL854" s="42">
        <f t="shared" si="65"/>
        <v>2026</v>
      </c>
      <c r="AM854" s="42" t="str">
        <f t="shared" si="66"/>
        <v>2026-01</v>
      </c>
      <c r="AN854" s="42" t="str">
        <f t="shared" ca="1" si="67"/>
        <v/>
      </c>
      <c r="AO854" s="42" t="str">
        <f t="shared" si="68"/>
        <v>WA-814 | ROUGH WASH EQUIPMENT M/C | SB7 | HEAVY SMOKE | Time-based Maintenance | Mechanical | Part Change | Medium | change filter FU-40 | FILTER | FU-40 | เริ่มซ่อมงาน PM แล้ว รับผิดชอบโดย PUCHIT KULSEREE | ภูชิต กุลเสรี</v>
      </c>
      <c r="AP854" s="42" t="str">
        <f>_xlfn.TEXTJOIN("; ",TRUE,IF(COUNTA('query (10)'!A854:AK854)&lt;=6,"NEAR_EMPTY_ROW",""),IF($K854="","MISSING_STATUS",""),IF(AND($K854="เสร็จสิ้น",$Z854=""),"DONE_NO_ACTUAL_DATE",""),IF(AND($I854="Condition-based Maintenance",$AH854=""),"CBM_NO_MEASUREMENT",""),IF(OR($X854="",$X854=0),"INVALID_PERIOD",""),IF(AND($AA854&lt;&gt;"",$AB854&lt;&gt;"",$AB854&lt;$AA854),"DATE_SEQUENCE_ERROR",""),IF(AND($AB854&lt;&gt;"",$AB854&gt;DATE(2030,12,31)),"DATE_OUTLIER",""),IF($C854="","MISSING_QRCODE",""),IF($J854="UNKNOWN","UNKNOWN_PM_TYPE",""),IF($L854="UNKNOWN","UNKNOWN_STATUS",""))</f>
        <v/>
      </c>
      <c r="AQ854" s="42" t="str">
        <f t="shared" si="69"/>
        <v>NO</v>
      </c>
    </row>
    <row r="855" spans="1:43" x14ac:dyDescent="0.3">
      <c r="A855" s="38">
        <f>IF('query (10)'!A855="","",'query (10)'!A855)</f>
        <v>1014</v>
      </c>
      <c r="B855" s="38">
        <f>IF('query (10)'!B855="","",'query (10)'!B855)</f>
        <v>18195</v>
      </c>
      <c r="C855" s="38" t="str">
        <f>TRIM(UPPER('query (10)'!M855))</f>
        <v>WA-929</v>
      </c>
      <c r="D855" s="38" t="str">
        <f>TRIM(UPPER(IFERROR(_xlfn.TEXTBEFORE('query (10)'!L855,"("),'query (10)'!L855)))</f>
        <v>OUTER/INNRE RING PART WASH EQUIPMENT M/C</v>
      </c>
      <c r="E855" s="38" t="str">
        <f>IFERROR(TRIM(UPPER(_xlfn.TEXTBEFORE(_xlfn.TEXTAFTER('query (10)'!L855,"("),")"))),"")</f>
        <v/>
      </c>
      <c r="F855" s="38" t="str">
        <f>TRIM('query (10)'!K855)</f>
        <v>SB7</v>
      </c>
      <c r="G855" s="38" t="str">
        <f>IF('query (10)'!J855="","",'query (10)'!J855)</f>
        <v xml:space="preserve">Heavy smoke </v>
      </c>
      <c r="H855" s="38" t="str">
        <f>TRIM(UPPER('query (10)'!J855))</f>
        <v>HEAVY SMOKE</v>
      </c>
      <c r="I855" s="38" t="str">
        <f>IF('query (10)'!F855="","",'query (10)'!F855)</f>
        <v>Time-based Maintenance</v>
      </c>
      <c r="J855" s="38" t="str">
        <f>IF('query (10)'!F855="","",IFERROR(INDEX(Cleaning_Rules!$B$14:$B$17,MATCH(TRIM('query (10)'!F855),Cleaning_Rules!$A$14:$A$17,0)),"UNKNOWN"))</f>
        <v>TBM</v>
      </c>
      <c r="K855" s="38" t="str">
        <f>IF('query (10)'!G855="","",'query (10)'!G855)</f>
        <v>เสร็จสิ้น</v>
      </c>
      <c r="L855" s="38" t="str">
        <f>IF('query (10)'!G855="","MISSING",IFERROR(INDEX(Cleaning_Rules!$B$5:$B$10,MATCH(TRIM('query (10)'!G855),Cleaning_Rules!$A$5:$A$10,0)),"UNKNOWN"))</f>
        <v>COMPLETED</v>
      </c>
      <c r="M855" s="38" t="str">
        <f>IF('query (10)'!I855="","",'query (10)'!I855)</f>
        <v>Mechanical</v>
      </c>
      <c r="N855" s="38" t="str">
        <f>IF('query (10)'!O855="","",'query (10)'!O855)</f>
        <v>Part Change</v>
      </c>
      <c r="O855" s="38" t="str">
        <f>IF('query (10)'!P855="","",'query (10)'!P855)</f>
        <v>Medium</v>
      </c>
      <c r="P855" s="38" t="str">
        <f>IF('query (10)'!N855="","",'query (10)'!N855)</f>
        <v>change filter FU-40</v>
      </c>
      <c r="Q855" s="38" t="str">
        <f>TRIM('query (10)'!N855)</f>
        <v>change filter FU-40</v>
      </c>
      <c r="R855" s="38" t="str">
        <f>TRIM(UPPER('query (10)'!R855))</f>
        <v>FILTER</v>
      </c>
      <c r="S855" s="38" t="str">
        <f>TRIM(UPPER('query (10)'!S855))</f>
        <v>FU-40</v>
      </c>
      <c r="T855" s="38" t="str">
        <f>IF('query (10)'!Q855="","",TRIM(UPPER('query (10)'!Q855)))</f>
        <v/>
      </c>
      <c r="U855" s="38" t="str">
        <f>IF('query (10)'!T855="","",'query (10)'!T855)</f>
        <v/>
      </c>
      <c r="V855" s="39" t="str">
        <f>IF('query (10)'!T855="","",IFERROR(VALUE('query (10)'!T855),""))</f>
        <v/>
      </c>
      <c r="W855" s="40">
        <f>IF('query (10)'!U855="","",'query (10)'!U855)</f>
        <v>0</v>
      </c>
      <c r="X855" s="39">
        <f>IF('query (10)'!V855="","",'query (10)'!V855)</f>
        <v>120</v>
      </c>
      <c r="Y855" s="41">
        <f>IF('query (10)'!W855="","",'query (10)'!W855)</f>
        <v>46043</v>
      </c>
      <c r="Z855" s="41">
        <f>IF('query (10)'!X855="","",'query (10)'!X855)</f>
        <v>46069</v>
      </c>
      <c r="AA855" s="41">
        <f>IF('query (10)'!Y855="","",'query (10)'!Y855)</f>
        <v>46069</v>
      </c>
      <c r="AB855" s="41">
        <f>IF('query (10)'!Z855="","",'query (10)'!Z855)</f>
        <v>46189</v>
      </c>
      <c r="AC855" s="38" t="str">
        <f>IF(OR('query (10)'!AA855="",COUNTIF(Cleaning_Rules!$A$21:$A$26,TRIM('query (10)'!AA855))&gt;0),"",TRIM('query (10)'!AA855))</f>
        <v/>
      </c>
      <c r="AD855" s="38" t="str">
        <f>IF('query (10)'!AB855="","",TRIM(IFERROR(_xlfn.TEXTBEFORE('query (10)'!AB855,"("),'query (10)'!AB855)))</f>
        <v>เริ่มซ่อมงาน PM แล้ว รับผิดชอบโดย PUCHIT KULSEREE</v>
      </c>
      <c r="AE855" s="38" t="str">
        <f>IFERROR(LOWER(TRIM(_xlfn.TEXTBEFORE(_xlfn.TEXTAFTER('query (10)'!AB855,"("),")"))),"")</f>
        <v>puchit@nsk.com</v>
      </c>
      <c r="AF855" s="38" t="str">
        <f>IF('query (10)'!AD855="","",TRIM('query (10)'!AD855))</f>
        <v>ภูชิต กุลเสรี</v>
      </c>
      <c r="AG855" s="38" t="str">
        <f>IF('query (10)'!AE855="","",TRIM('query (10)'!AE855))</f>
        <v>ภูชิต กุลเสรี</v>
      </c>
      <c r="AH855" s="38" t="str">
        <f>IF('query (10)'!AF855="","",IFERROR(VALUE('query (10)'!AF855),""))</f>
        <v/>
      </c>
      <c r="AI855" s="38" t="str">
        <f>IF('query (10)'!AG855="","",TRIM('query (10)'!AG855))</f>
        <v/>
      </c>
      <c r="AJ855" s="38" t="str">
        <f>IF('query (10)'!AH855="","",IFERROR(VALUE('query (10)'!AH855),""))</f>
        <v/>
      </c>
      <c r="AK855" s="38" t="str">
        <f>IF('query (10)'!AI855="","",TRIM('query (10)'!AI855))</f>
        <v/>
      </c>
      <c r="AL855" s="42">
        <f t="shared" si="65"/>
        <v>2026</v>
      </c>
      <c r="AM855" s="42" t="str">
        <f t="shared" si="66"/>
        <v>2026-01</v>
      </c>
      <c r="AN855" s="42" t="str">
        <f t="shared" ca="1" si="67"/>
        <v/>
      </c>
      <c r="AO855" s="42" t="str">
        <f t="shared" si="68"/>
        <v>WA-929 | OUTER/INNRE RING PART WASH EQUIPMENT M/C | SB7 | HEAVY SMOKE | Time-based Maintenance | Mechanical | Part Change | Medium | change filter FU-40 | FILTER | FU-40 | เริ่มซ่อมงาน PM แล้ว รับผิดชอบโดย PUCHIT KULSEREE | ภูชิต กุลเสรี</v>
      </c>
      <c r="AP855" s="42" t="str">
        <f>_xlfn.TEXTJOIN("; ",TRUE,IF(COUNTA('query (10)'!A855:AK855)&lt;=6,"NEAR_EMPTY_ROW",""),IF($K855="","MISSING_STATUS",""),IF(AND($K855="เสร็จสิ้น",$Z855=""),"DONE_NO_ACTUAL_DATE",""),IF(AND($I855="Condition-based Maintenance",$AH855=""),"CBM_NO_MEASUREMENT",""),IF(OR($X855="",$X855=0),"INVALID_PERIOD",""),IF(AND($AA855&lt;&gt;"",$AB855&lt;&gt;"",$AB855&lt;$AA855),"DATE_SEQUENCE_ERROR",""),IF(AND($AB855&lt;&gt;"",$AB855&gt;DATE(2030,12,31)),"DATE_OUTLIER",""),IF($C855="","MISSING_QRCODE",""),IF($J855="UNKNOWN","UNKNOWN_PM_TYPE",""),IF($L855="UNKNOWN","UNKNOWN_STATUS",""))</f>
        <v/>
      </c>
      <c r="AQ855" s="42" t="str">
        <f t="shared" si="69"/>
        <v>NO</v>
      </c>
    </row>
    <row r="856" spans="1:43" x14ac:dyDescent="0.3">
      <c r="A856" s="38">
        <f>IF('query (10)'!A856="","",'query (10)'!A856)</f>
        <v>1015</v>
      </c>
      <c r="B856" s="38">
        <f>IF('query (10)'!B856="","",'query (10)'!B856)</f>
        <v>18196</v>
      </c>
      <c r="C856" s="38" t="str">
        <f>TRIM(UPPER('query (10)'!M856))</f>
        <v>CH-820</v>
      </c>
      <c r="D856" s="38" t="str">
        <f>TRIM(UPPER(IFERROR(_xlfn.TEXTBEFORE('query (10)'!L856,"("),'query (10)'!L856)))</f>
        <v>AUTOMATIC VIBRATION TESTING M/C.</v>
      </c>
      <c r="E856" s="38" t="str">
        <f>IFERROR(TRIM(UPPER(_xlfn.TEXTBEFORE(_xlfn.TEXTAFTER('query (10)'!L856,"("),")"))),"")</f>
        <v/>
      </c>
      <c r="F856" s="38" t="str">
        <f>TRIM('query (10)'!K856)</f>
        <v>SB7</v>
      </c>
      <c r="G856" s="38" t="str">
        <f>IF('query (10)'!J856="","",'query (10)'!J856)</f>
        <v>Spindle</v>
      </c>
      <c r="H856" s="38" t="str">
        <f>TRIM(UPPER('query (10)'!J856))</f>
        <v>SPINDLE</v>
      </c>
      <c r="I856" s="38" t="str">
        <f>IF('query (10)'!F856="","",'query (10)'!F856)</f>
        <v>Time-based Maintenance</v>
      </c>
      <c r="J856" s="38" t="str">
        <f>IF('query (10)'!F856="","",IFERROR(INDEX(Cleaning_Rules!$B$14:$B$17,MATCH(TRIM('query (10)'!F856),Cleaning_Rules!$A$14:$A$17,0)),"UNKNOWN"))</f>
        <v>TBM</v>
      </c>
      <c r="K856" s="38" t="str">
        <f>IF('query (10)'!G856="","",'query (10)'!G856)</f>
        <v>เสร็จสิ้น</v>
      </c>
      <c r="L856" s="38" t="str">
        <f>IF('query (10)'!G856="","MISSING",IFERROR(INDEX(Cleaning_Rules!$B$5:$B$10,MATCH(TRIM('query (10)'!G856),Cleaning_Rules!$A$5:$A$10,0)),"UNKNOWN"))</f>
        <v>COMPLETED</v>
      </c>
      <c r="M856" s="38" t="str">
        <f>IF('query (10)'!I856="","",'query (10)'!I856)</f>
        <v>Mechanical</v>
      </c>
      <c r="N856" s="38" t="str">
        <f>IF('query (10)'!O856="","",'query (10)'!O856)</f>
        <v>Part Change</v>
      </c>
      <c r="O856" s="38" t="str">
        <f>IF('query (10)'!P856="","",'query (10)'!P856)</f>
        <v>Medium</v>
      </c>
      <c r="P856" s="38" t="str">
        <f>IF('query (10)'!N856="","",'query (10)'!N856)</f>
        <v>change drive spindle o-ring g-300</v>
      </c>
      <c r="Q856" s="38" t="str">
        <f>TRIM('query (10)'!N856)</f>
        <v>change drive spindle o-ring g-300</v>
      </c>
      <c r="R856" s="38" t="str">
        <f>TRIM(UPPER('query (10)'!R856))</f>
        <v>O-RING</v>
      </c>
      <c r="S856" s="38" t="str">
        <f>TRIM(UPPER('query (10)'!S856))</f>
        <v>G-300</v>
      </c>
      <c r="T856" s="38" t="str">
        <f>IF('query (10)'!Q856="","",TRIM(UPPER('query (10)'!Q856)))</f>
        <v/>
      </c>
      <c r="U856" s="38" t="str">
        <f>IF('query (10)'!T856="","",'query (10)'!T856)</f>
        <v/>
      </c>
      <c r="V856" s="39" t="str">
        <f>IF('query (10)'!T856="","",IFERROR(VALUE('query (10)'!T856),""))</f>
        <v/>
      </c>
      <c r="W856" s="40">
        <f>IF('query (10)'!U856="","",'query (10)'!U856)</f>
        <v>0</v>
      </c>
      <c r="X856" s="39">
        <f>IF('query (10)'!V856="","",'query (10)'!V856)</f>
        <v>180</v>
      </c>
      <c r="Y856" s="41">
        <f>IF('query (10)'!W856="","",'query (10)'!W856)</f>
        <v>46043</v>
      </c>
      <c r="Z856" s="41">
        <f>IF('query (10)'!X856="","",'query (10)'!X856)</f>
        <v>46069</v>
      </c>
      <c r="AA856" s="41">
        <f>IF('query (10)'!Y856="","",'query (10)'!Y856)</f>
        <v>46069</v>
      </c>
      <c r="AB856" s="41">
        <f>IF('query (10)'!Z856="","",'query (10)'!Z856)</f>
        <v>46249</v>
      </c>
      <c r="AC856" s="38" t="str">
        <f>IF(OR('query (10)'!AA856="",COUNTIF(Cleaning_Rules!$A$21:$A$26,TRIM('query (10)'!AA856))&gt;0),"",TRIM('query (10)'!AA856))</f>
        <v/>
      </c>
      <c r="AD856" s="38" t="str">
        <f>IF('query (10)'!AB856="","",TRIM(IFERROR(_xlfn.TEXTBEFORE('query (10)'!AB856,"("),'query (10)'!AB856)))</f>
        <v>เริ่มซ่อมงาน PM แล้ว รับผิดชอบโดย PUCHIT KULSEREE</v>
      </c>
      <c r="AE856" s="38" t="str">
        <f>IFERROR(LOWER(TRIM(_xlfn.TEXTBEFORE(_xlfn.TEXTAFTER('query (10)'!AB856,"("),")"))),"")</f>
        <v>puchit@nsk.com</v>
      </c>
      <c r="AF856" s="38" t="str">
        <f>IF('query (10)'!AD856="","",TRIM('query (10)'!AD856))</f>
        <v>ภูชิต กุลเสรี</v>
      </c>
      <c r="AG856" s="38" t="str">
        <f>IF('query (10)'!AE856="","",TRIM('query (10)'!AE856))</f>
        <v>ภูชิต กุลเสรี</v>
      </c>
      <c r="AH856" s="38" t="str">
        <f>IF('query (10)'!AF856="","",IFERROR(VALUE('query (10)'!AF856),""))</f>
        <v/>
      </c>
      <c r="AI856" s="38" t="str">
        <f>IF('query (10)'!AG856="","",TRIM('query (10)'!AG856))</f>
        <v/>
      </c>
      <c r="AJ856" s="38" t="str">
        <f>IF('query (10)'!AH856="","",IFERROR(VALUE('query (10)'!AH856),""))</f>
        <v/>
      </c>
      <c r="AK856" s="38" t="str">
        <f>IF('query (10)'!AI856="","",TRIM('query (10)'!AI856))</f>
        <v/>
      </c>
      <c r="AL856" s="42">
        <f t="shared" si="65"/>
        <v>2026</v>
      </c>
      <c r="AM856" s="42" t="str">
        <f t="shared" si="66"/>
        <v>2026-01</v>
      </c>
      <c r="AN856" s="42" t="str">
        <f t="shared" ca="1" si="67"/>
        <v/>
      </c>
      <c r="AO856" s="42" t="str">
        <f t="shared" si="68"/>
        <v>CH-820 | AUTOMATIC VIBRATION TESTING M/C. | SB7 | SPINDLE | Time-based Maintenance | Mechanical | Part Change | Medium | change drive spindle o-ring g-300 | O-RING | G-300 | เริ่มซ่อมงาน PM แล้ว รับผิดชอบโดย PUCHIT KULSEREE | ภูชิต กุลเสรี</v>
      </c>
      <c r="AP856" s="42" t="str">
        <f>_xlfn.TEXTJOIN("; ",TRUE,IF(COUNTA('query (10)'!A856:AK856)&lt;=6,"NEAR_EMPTY_ROW",""),IF($K856="","MISSING_STATUS",""),IF(AND($K856="เสร็จสิ้น",$Z856=""),"DONE_NO_ACTUAL_DATE",""),IF(AND($I856="Condition-based Maintenance",$AH856=""),"CBM_NO_MEASUREMENT",""),IF(OR($X856="",$X856=0),"INVALID_PERIOD",""),IF(AND($AA856&lt;&gt;"",$AB856&lt;&gt;"",$AB856&lt;$AA856),"DATE_SEQUENCE_ERROR",""),IF(AND($AB856&lt;&gt;"",$AB856&gt;DATE(2030,12,31)),"DATE_OUTLIER",""),IF($C856="","MISSING_QRCODE",""),IF($J856="UNKNOWN","UNKNOWN_PM_TYPE",""),IF($L856="UNKNOWN","UNKNOWN_STATUS",""))</f>
        <v/>
      </c>
      <c r="AQ856" s="42" t="str">
        <f t="shared" si="69"/>
        <v>NO</v>
      </c>
    </row>
    <row r="857" spans="1:43" x14ac:dyDescent="0.3">
      <c r="A857" s="38">
        <f>IF('query (10)'!A857="","",'query (10)'!A857)</f>
        <v>1016</v>
      </c>
      <c r="B857" s="38">
        <f>IF('query (10)'!B857="","",'query (10)'!B857)</f>
        <v>18197</v>
      </c>
      <c r="C857" s="38" t="str">
        <f>TRIM(UPPER('query (10)'!M857))</f>
        <v>CH-821</v>
      </c>
      <c r="D857" s="38" t="str">
        <f>TRIM(UPPER(IFERROR(_xlfn.TEXTBEFORE('query (10)'!L857,"("),'query (10)'!L857)))</f>
        <v>NOISE MANUAL INSPECTION M/C.</v>
      </c>
      <c r="E857" s="38" t="str">
        <f>IFERROR(TRIM(UPPER(_xlfn.TEXTBEFORE(_xlfn.TEXTAFTER('query (10)'!L857,"("),")"))),"")</f>
        <v/>
      </c>
      <c r="F857" s="38" t="str">
        <f>TRIM('query (10)'!K857)</f>
        <v>SB7</v>
      </c>
      <c r="G857" s="38" t="str">
        <f>IF('query (10)'!J857="","",'query (10)'!J857)</f>
        <v>Spindle</v>
      </c>
      <c r="H857" s="38" t="str">
        <f>TRIM(UPPER('query (10)'!J857))</f>
        <v>SPINDLE</v>
      </c>
      <c r="I857" s="38" t="str">
        <f>IF('query (10)'!F857="","",'query (10)'!F857)</f>
        <v>Time-based Maintenance</v>
      </c>
      <c r="J857" s="38" t="str">
        <f>IF('query (10)'!F857="","",IFERROR(INDEX(Cleaning_Rules!$B$14:$B$17,MATCH(TRIM('query (10)'!F857),Cleaning_Rules!$A$14:$A$17,0)),"UNKNOWN"))</f>
        <v>TBM</v>
      </c>
      <c r="K857" s="38" t="str">
        <f>IF('query (10)'!G857="","",'query (10)'!G857)</f>
        <v>เสร็จสิ้น</v>
      </c>
      <c r="L857" s="38" t="str">
        <f>IF('query (10)'!G857="","MISSING",IFERROR(INDEX(Cleaning_Rules!$B$5:$B$10,MATCH(TRIM('query (10)'!G857),Cleaning_Rules!$A$5:$A$10,0)),"UNKNOWN"))</f>
        <v>COMPLETED</v>
      </c>
      <c r="M857" s="38" t="str">
        <f>IF('query (10)'!I857="","",'query (10)'!I857)</f>
        <v>Mechanical</v>
      </c>
      <c r="N857" s="38" t="str">
        <f>IF('query (10)'!O857="","",'query (10)'!O857)</f>
        <v>Part Change</v>
      </c>
      <c r="O857" s="38" t="str">
        <f>IF('query (10)'!P857="","",'query (10)'!P857)</f>
        <v>Medium</v>
      </c>
      <c r="P857" s="38" t="str">
        <f>IF('query (10)'!N857="","",'query (10)'!N857)</f>
        <v>change drive spindle o-ring g-260</v>
      </c>
      <c r="Q857" s="38" t="str">
        <f>TRIM('query (10)'!N857)</f>
        <v>change drive spindle o-ring g-260</v>
      </c>
      <c r="R857" s="38" t="str">
        <f>TRIM(UPPER('query (10)'!R857))</f>
        <v>O-RING</v>
      </c>
      <c r="S857" s="38" t="str">
        <f>TRIM(UPPER('query (10)'!S857))</f>
        <v>G-260</v>
      </c>
      <c r="T857" s="38" t="str">
        <f>IF('query (10)'!Q857="","",TRIM(UPPER('query (10)'!Q857)))</f>
        <v/>
      </c>
      <c r="U857" s="38" t="str">
        <f>IF('query (10)'!T857="","",'query (10)'!T857)</f>
        <v/>
      </c>
      <c r="V857" s="39" t="str">
        <f>IF('query (10)'!T857="","",IFERROR(VALUE('query (10)'!T857),""))</f>
        <v/>
      </c>
      <c r="W857" s="40">
        <f>IF('query (10)'!U857="","",'query (10)'!U857)</f>
        <v>0</v>
      </c>
      <c r="X857" s="39">
        <f>IF('query (10)'!V857="","",'query (10)'!V857)</f>
        <v>180</v>
      </c>
      <c r="Y857" s="41">
        <f>IF('query (10)'!W857="","",'query (10)'!W857)</f>
        <v>46043</v>
      </c>
      <c r="Z857" s="41">
        <f>IF('query (10)'!X857="","",'query (10)'!X857)</f>
        <v>46069</v>
      </c>
      <c r="AA857" s="41">
        <f>IF('query (10)'!Y857="","",'query (10)'!Y857)</f>
        <v>46069</v>
      </c>
      <c r="AB857" s="41">
        <f>IF('query (10)'!Z857="","",'query (10)'!Z857)</f>
        <v>46249</v>
      </c>
      <c r="AC857" s="38" t="str">
        <f>IF(OR('query (10)'!AA857="",COUNTIF(Cleaning_Rules!$A$21:$A$26,TRIM('query (10)'!AA857))&gt;0),"",TRIM('query (10)'!AA857))</f>
        <v/>
      </c>
      <c r="AD857" s="38" t="str">
        <f>IF('query (10)'!AB857="","",TRIM(IFERROR(_xlfn.TEXTBEFORE('query (10)'!AB857,"("),'query (10)'!AB857)))</f>
        <v>เริ่มซ่อมงาน PM แล้ว รับผิดชอบโดย PUCHIT KULSEREE</v>
      </c>
      <c r="AE857" s="38" t="str">
        <f>IFERROR(LOWER(TRIM(_xlfn.TEXTBEFORE(_xlfn.TEXTAFTER('query (10)'!AB857,"("),")"))),"")</f>
        <v>puchit@nsk.com</v>
      </c>
      <c r="AF857" s="38" t="str">
        <f>IF('query (10)'!AD857="","",TRIM('query (10)'!AD857))</f>
        <v>ภูชิต กุลเสรี</v>
      </c>
      <c r="AG857" s="38" t="str">
        <f>IF('query (10)'!AE857="","",TRIM('query (10)'!AE857))</f>
        <v>ภูชิต กุลเสรี</v>
      </c>
      <c r="AH857" s="38" t="str">
        <f>IF('query (10)'!AF857="","",IFERROR(VALUE('query (10)'!AF857),""))</f>
        <v/>
      </c>
      <c r="AI857" s="38" t="str">
        <f>IF('query (10)'!AG857="","",TRIM('query (10)'!AG857))</f>
        <v/>
      </c>
      <c r="AJ857" s="38" t="str">
        <f>IF('query (10)'!AH857="","",IFERROR(VALUE('query (10)'!AH857),""))</f>
        <v/>
      </c>
      <c r="AK857" s="38" t="str">
        <f>IF('query (10)'!AI857="","",TRIM('query (10)'!AI857))</f>
        <v/>
      </c>
      <c r="AL857" s="42">
        <f t="shared" si="65"/>
        <v>2026</v>
      </c>
      <c r="AM857" s="42" t="str">
        <f t="shared" si="66"/>
        <v>2026-01</v>
      </c>
      <c r="AN857" s="42" t="str">
        <f t="shared" ca="1" si="67"/>
        <v/>
      </c>
      <c r="AO857" s="42" t="str">
        <f t="shared" si="68"/>
        <v>CH-821 | NOISE MANUAL INSPECTION M/C. | SB7 | SPINDLE | Time-based Maintenance | Mechanical | Part Change | Medium | change drive spindle o-ring g-260 | O-RING | G-260 | เริ่มซ่อมงาน PM แล้ว รับผิดชอบโดย PUCHIT KULSEREE | ภูชิต กุลเสรี</v>
      </c>
      <c r="AP857" s="42" t="str">
        <f>_xlfn.TEXTJOIN("; ",TRUE,IF(COUNTA('query (10)'!A857:AK857)&lt;=6,"NEAR_EMPTY_ROW",""),IF($K857="","MISSING_STATUS",""),IF(AND($K857="เสร็จสิ้น",$Z857=""),"DONE_NO_ACTUAL_DATE",""),IF(AND($I857="Condition-based Maintenance",$AH857=""),"CBM_NO_MEASUREMENT",""),IF(OR($X857="",$X857=0),"INVALID_PERIOD",""),IF(AND($AA857&lt;&gt;"",$AB857&lt;&gt;"",$AB857&lt;$AA857),"DATE_SEQUENCE_ERROR",""),IF(AND($AB857&lt;&gt;"",$AB857&gt;DATE(2030,12,31)),"DATE_OUTLIER",""),IF($C857="","MISSING_QRCODE",""),IF($J857="UNKNOWN","UNKNOWN_PM_TYPE",""),IF($L857="UNKNOWN","UNKNOWN_STATUS",""))</f>
        <v/>
      </c>
      <c r="AQ857" s="42" t="str">
        <f t="shared" si="69"/>
        <v>NO</v>
      </c>
    </row>
    <row r="858" spans="1:43" x14ac:dyDescent="0.3">
      <c r="A858" s="38">
        <f>IF('query (10)'!A858="","",'query (10)'!A858)</f>
        <v>1017</v>
      </c>
      <c r="B858" s="38">
        <f>IF('query (10)'!B858="","",'query (10)'!B858)</f>
        <v>18337</v>
      </c>
      <c r="C858" s="38" t="str">
        <f>TRIM(UPPER('query (10)'!M858))</f>
        <v>DE-149</v>
      </c>
      <c r="D858" s="38" t="str">
        <f>TRIM(UPPER(IFERROR(_xlfn.TEXTBEFORE('query (10)'!L858,"("),'query (10)'!L858)))</f>
        <v>DEMAGNETIZING FOR OUTER RING M/C</v>
      </c>
      <c r="E858" s="38" t="str">
        <f>IFERROR(TRIM(UPPER(_xlfn.TEXTBEFORE(_xlfn.TEXTAFTER('query (10)'!L858,"("),")"))),"")</f>
        <v/>
      </c>
      <c r="F858" s="38" t="str">
        <f>TRIM('query (10)'!K858)</f>
        <v>BWD2</v>
      </c>
      <c r="G858" s="38" t="str">
        <f>IF('query (10)'!J858="","",'query (10)'!J858)</f>
        <v>Carrier</v>
      </c>
      <c r="H858" s="38" t="str">
        <f>TRIM(UPPER('query (10)'!J858))</f>
        <v>CARRIER</v>
      </c>
      <c r="I858" s="38" t="str">
        <f>IF('query (10)'!F858="","",'query (10)'!F858)</f>
        <v>Time-based Maintenance</v>
      </c>
      <c r="J858" s="38" t="str">
        <f>IF('query (10)'!F858="","",IFERROR(INDEX(Cleaning_Rules!$B$14:$B$17,MATCH(TRIM('query (10)'!F858),Cleaning_Rules!$A$14:$A$17,0)),"UNKNOWN"))</f>
        <v>TBM</v>
      </c>
      <c r="K858" s="38" t="str">
        <f>IF('query (10)'!G858="","",'query (10)'!G858)</f>
        <v>เสร็จสิ้น</v>
      </c>
      <c r="L858" s="38" t="str">
        <f>IF('query (10)'!G858="","MISSING",IFERROR(INDEX(Cleaning_Rules!$B$5:$B$10,MATCH(TRIM('query (10)'!G858),Cleaning_Rules!$A$5:$A$10,0)),"UNKNOWN"))</f>
        <v>COMPLETED</v>
      </c>
      <c r="M858" s="38" t="str">
        <f>IF('query (10)'!I858="","",'query (10)'!I858)</f>
        <v>Mechanical</v>
      </c>
      <c r="N858" s="38" t="str">
        <f>IF('query (10)'!O858="","",'query (10)'!O858)</f>
        <v>Part Change</v>
      </c>
      <c r="O858" s="38" t="str">
        <f>IF('query (10)'!P858="","",'query (10)'!P858)</f>
        <v>Medium</v>
      </c>
      <c r="P858" s="38" t="str">
        <f>IF('query (10)'!N858="","",'query (10)'!N858)</f>
        <v>Change seal kit air cylinder carrier 2 According to PM 6 Month cycle</v>
      </c>
      <c r="Q858" s="38" t="str">
        <f>TRIM('query (10)'!N858)</f>
        <v>Change seal kit air cylinder carrier 2 According to PM 6 Month cycle</v>
      </c>
      <c r="R858" s="38" t="str">
        <f>TRIM(UPPER('query (10)'!R858))</f>
        <v>SEAL KIT</v>
      </c>
      <c r="S858" s="38" t="str">
        <f>TRIM(UPPER('query (10)'!S858))</f>
        <v>CDQ2B40</v>
      </c>
      <c r="T858" s="38" t="str">
        <f>IF('query (10)'!Q858="","",TRIM(UPPER('query (10)'!Q858)))</f>
        <v/>
      </c>
      <c r="U858" s="38" t="str">
        <f>IF('query (10)'!T858="","",'query (10)'!T858)</f>
        <v/>
      </c>
      <c r="V858" s="39" t="str">
        <f>IF('query (10)'!T858="","",IFERROR(VALUE('query (10)'!T858),""))</f>
        <v/>
      </c>
      <c r="W858" s="40">
        <f>IF('query (10)'!U858="","",'query (10)'!U858)</f>
        <v>0</v>
      </c>
      <c r="X858" s="39">
        <f>IF('query (10)'!V858="","",'query (10)'!V858)</f>
        <v>180</v>
      </c>
      <c r="Y858" s="41">
        <f>IF('query (10)'!W858="","",'query (10)'!W858)</f>
        <v>46065</v>
      </c>
      <c r="Z858" s="41">
        <f>IF('query (10)'!X858="","",'query (10)'!X858)</f>
        <v>46083</v>
      </c>
      <c r="AA858" s="41">
        <f>IF('query (10)'!Y858="","",'query (10)'!Y858)</f>
        <v>46083</v>
      </c>
      <c r="AB858" s="41">
        <f>IF('query (10)'!Z858="","",'query (10)'!Z858)</f>
        <v>46263</v>
      </c>
      <c r="AC858" s="38" t="str">
        <f>IF(OR('query (10)'!AA858="",COUNTIF(Cleaning_Rules!$A$21:$A$26,TRIM('query (10)'!AA858))&gt;0),"",TRIM('query (10)'!AA858))</f>
        <v/>
      </c>
      <c r="AD858" s="38" t="str">
        <f>IF('query (10)'!AB858="","",TRIM(IFERROR(_xlfn.TEXTBEFORE('query (10)'!AB858,"("),'query (10)'!AB858)))</f>
        <v>เริ่มซ่อมงาน PM แล้ว รับผิดชอบโดย PUCHIT KULSEREE</v>
      </c>
      <c r="AE858" s="38" t="str">
        <f>IFERROR(LOWER(TRIM(_xlfn.TEXTBEFORE(_xlfn.TEXTAFTER('query (10)'!AB858,"("),")"))),"")</f>
        <v>puchit@nsk.com</v>
      </c>
      <c r="AF858" s="38" t="str">
        <f>IF('query (10)'!AD858="","",TRIM('query (10)'!AD858))</f>
        <v>จักรภัทร โคตรสมบัติ</v>
      </c>
      <c r="AG858" s="38" t="str">
        <f>IF('query (10)'!AE858="","",TRIM('query (10)'!AE858))</f>
        <v>ภูชิต กุลเสรี</v>
      </c>
      <c r="AH858" s="38" t="str">
        <f>IF('query (10)'!AF858="","",IFERROR(VALUE('query (10)'!AF858),""))</f>
        <v/>
      </c>
      <c r="AI858" s="38" t="str">
        <f>IF('query (10)'!AG858="","",TRIM('query (10)'!AG858))</f>
        <v/>
      </c>
      <c r="AJ858" s="38" t="str">
        <f>IF('query (10)'!AH858="","",IFERROR(VALUE('query (10)'!AH858),""))</f>
        <v/>
      </c>
      <c r="AK858" s="38" t="str">
        <f>IF('query (10)'!AI858="","",TRIM('query (10)'!AI858))</f>
        <v/>
      </c>
      <c r="AL858" s="42">
        <f t="shared" si="65"/>
        <v>2026</v>
      </c>
      <c r="AM858" s="42" t="str">
        <f t="shared" si="66"/>
        <v>2026-02</v>
      </c>
      <c r="AN858" s="42" t="str">
        <f t="shared" ca="1" si="67"/>
        <v/>
      </c>
      <c r="AO858" s="42" t="str">
        <f t="shared" si="68"/>
        <v>DE-149 | DEMAGNETIZING FOR OUTER RING M/C | BWD2 | CARRIER | Time-based Maintenance | Mechanical | Part Change | Medium | Change seal kit air cylinder carrier 2 According to PM 6 Month cycle | SEAL KIT | CDQ2B40 | เริ่มซ่อมงาน PM แล้ว รับผิดชอบโดย PUCHIT KULSEREE | ภูชิต กุลเสรี</v>
      </c>
      <c r="AP858" s="42" t="str">
        <f>_xlfn.TEXTJOIN("; ",TRUE,IF(COUNTA('query (10)'!A858:AK858)&lt;=6,"NEAR_EMPTY_ROW",""),IF($K858="","MISSING_STATUS",""),IF(AND($K858="เสร็จสิ้น",$Z858=""),"DONE_NO_ACTUAL_DATE",""),IF(AND($I858="Condition-based Maintenance",$AH858=""),"CBM_NO_MEASUREMENT",""),IF(OR($X858="",$X858=0),"INVALID_PERIOD",""),IF(AND($AA858&lt;&gt;"",$AB858&lt;&gt;"",$AB858&lt;$AA858),"DATE_SEQUENCE_ERROR",""),IF(AND($AB858&lt;&gt;"",$AB858&gt;DATE(2030,12,31)),"DATE_OUTLIER",""),IF($C858="","MISSING_QRCODE",""),IF($J858="UNKNOWN","UNKNOWN_PM_TYPE",""),IF($L858="UNKNOWN","UNKNOWN_STATUS",""))</f>
        <v/>
      </c>
      <c r="AQ858" s="42" t="str">
        <f t="shared" si="69"/>
        <v>NO</v>
      </c>
    </row>
    <row r="859" spans="1:43" x14ac:dyDescent="0.3">
      <c r="A859" s="38">
        <f>IF('query (10)'!A859="","",'query (10)'!A859)</f>
        <v>1018</v>
      </c>
      <c r="B859" s="38">
        <f>IF('query (10)'!B859="","",'query (10)'!B859)</f>
        <v>18338</v>
      </c>
      <c r="C859" s="38" t="str">
        <f>TRIM(UPPER('query (10)'!M859))</f>
        <v>DE-066</v>
      </c>
      <c r="D859" s="38" t="str">
        <f>TRIM(UPPER(IFERROR(_xlfn.TEXTBEFORE('query (10)'!L859,"("),'query (10)'!L859)))</f>
        <v>DEMAGNETIZING FOR INNER RING M/C</v>
      </c>
      <c r="E859" s="38" t="str">
        <f>IFERROR(TRIM(UPPER(_xlfn.TEXTBEFORE(_xlfn.TEXTAFTER('query (10)'!L859,"("),")"))),"")</f>
        <v/>
      </c>
      <c r="F859" s="38" t="str">
        <f>TRIM('query (10)'!K859)</f>
        <v>BWD2</v>
      </c>
      <c r="G859" s="38" t="str">
        <f>IF('query (10)'!J859="","",'query (10)'!J859)</f>
        <v>Carrier</v>
      </c>
      <c r="H859" s="38" t="str">
        <f>TRIM(UPPER('query (10)'!J859))</f>
        <v>CARRIER</v>
      </c>
      <c r="I859" s="38" t="str">
        <f>IF('query (10)'!F859="","",'query (10)'!F859)</f>
        <v>Time-based Maintenance</v>
      </c>
      <c r="J859" s="38" t="str">
        <f>IF('query (10)'!F859="","",IFERROR(INDEX(Cleaning_Rules!$B$14:$B$17,MATCH(TRIM('query (10)'!F859),Cleaning_Rules!$A$14:$A$17,0)),"UNKNOWN"))</f>
        <v>TBM</v>
      </c>
      <c r="K859" s="38" t="str">
        <f>IF('query (10)'!G859="","",'query (10)'!G859)</f>
        <v>เสร็จสิ้น</v>
      </c>
      <c r="L859" s="38" t="str">
        <f>IF('query (10)'!G859="","MISSING",IFERROR(INDEX(Cleaning_Rules!$B$5:$B$10,MATCH(TRIM('query (10)'!G859),Cleaning_Rules!$A$5:$A$10,0)),"UNKNOWN"))</f>
        <v>COMPLETED</v>
      </c>
      <c r="M859" s="38" t="str">
        <f>IF('query (10)'!I859="","",'query (10)'!I859)</f>
        <v>Mechanical</v>
      </c>
      <c r="N859" s="38" t="str">
        <f>IF('query (10)'!O859="","",'query (10)'!O859)</f>
        <v>Part Change</v>
      </c>
      <c r="O859" s="38" t="str">
        <f>IF('query (10)'!P859="","",'query (10)'!P859)</f>
        <v>Medium</v>
      </c>
      <c r="P859" s="38" t="str">
        <f>IF('query (10)'!N859="","",'query (10)'!N859)</f>
        <v>Change seal kit air cylinder carrier 2 According to PM 6 Month cycle</v>
      </c>
      <c r="Q859" s="38" t="str">
        <f>TRIM('query (10)'!N859)</f>
        <v>Change seal kit air cylinder carrier 2 According to PM 6 Month cycle</v>
      </c>
      <c r="R859" s="38" t="str">
        <f>TRIM(UPPER('query (10)'!R859))</f>
        <v>SEAL KIT</v>
      </c>
      <c r="S859" s="38" t="str">
        <f>TRIM(UPPER('query (10)'!S859))</f>
        <v>CDQ2B40</v>
      </c>
      <c r="T859" s="38" t="str">
        <f>IF('query (10)'!Q859="","",TRIM(UPPER('query (10)'!Q859)))</f>
        <v/>
      </c>
      <c r="U859" s="38" t="str">
        <f>IF('query (10)'!T859="","",'query (10)'!T859)</f>
        <v/>
      </c>
      <c r="V859" s="39" t="str">
        <f>IF('query (10)'!T859="","",IFERROR(VALUE('query (10)'!T859),""))</f>
        <v/>
      </c>
      <c r="W859" s="40">
        <f>IF('query (10)'!U859="","",'query (10)'!U859)</f>
        <v>0</v>
      </c>
      <c r="X859" s="39">
        <f>IF('query (10)'!V859="","",'query (10)'!V859)</f>
        <v>180</v>
      </c>
      <c r="Y859" s="41">
        <f>IF('query (10)'!W859="","",'query (10)'!W859)</f>
        <v>46065</v>
      </c>
      <c r="Z859" s="41">
        <f>IF('query (10)'!X859="","",'query (10)'!X859)</f>
        <v>46083</v>
      </c>
      <c r="AA859" s="41">
        <f>IF('query (10)'!Y859="","",'query (10)'!Y859)</f>
        <v>46083</v>
      </c>
      <c r="AB859" s="41">
        <f>IF('query (10)'!Z859="","",'query (10)'!Z859)</f>
        <v>46263</v>
      </c>
      <c r="AC859" s="38" t="str">
        <f>IF(OR('query (10)'!AA859="",COUNTIF(Cleaning_Rules!$A$21:$A$26,TRIM('query (10)'!AA859))&gt;0),"",TRIM('query (10)'!AA859))</f>
        <v/>
      </c>
      <c r="AD859" s="38" t="str">
        <f>IF('query (10)'!AB859="","",TRIM(IFERROR(_xlfn.TEXTBEFORE('query (10)'!AB859,"("),'query (10)'!AB859)))</f>
        <v>เริ่มซ่อมงาน PM แล้ว รับผิดชอบโดย PUCHIT KULSEREE</v>
      </c>
      <c r="AE859" s="38" t="str">
        <f>IFERROR(LOWER(TRIM(_xlfn.TEXTBEFORE(_xlfn.TEXTAFTER('query (10)'!AB859,"("),")"))),"")</f>
        <v>puchit@nsk.com</v>
      </c>
      <c r="AF859" s="38" t="str">
        <f>IF('query (10)'!AD859="","",TRIM('query (10)'!AD859))</f>
        <v>จักรภัทร โคตรสมบัติ</v>
      </c>
      <c r="AG859" s="38" t="str">
        <f>IF('query (10)'!AE859="","",TRIM('query (10)'!AE859))</f>
        <v>ภูชิต กุลเสรี</v>
      </c>
      <c r="AH859" s="38" t="str">
        <f>IF('query (10)'!AF859="","",IFERROR(VALUE('query (10)'!AF859),""))</f>
        <v/>
      </c>
      <c r="AI859" s="38" t="str">
        <f>IF('query (10)'!AG859="","",TRIM('query (10)'!AG859))</f>
        <v/>
      </c>
      <c r="AJ859" s="38" t="str">
        <f>IF('query (10)'!AH859="","",IFERROR(VALUE('query (10)'!AH859),""))</f>
        <v/>
      </c>
      <c r="AK859" s="38" t="str">
        <f>IF('query (10)'!AI859="","",TRIM('query (10)'!AI859))</f>
        <v/>
      </c>
      <c r="AL859" s="42">
        <f t="shared" si="65"/>
        <v>2026</v>
      </c>
      <c r="AM859" s="42" t="str">
        <f t="shared" si="66"/>
        <v>2026-02</v>
      </c>
      <c r="AN859" s="42" t="str">
        <f t="shared" ca="1" si="67"/>
        <v/>
      </c>
      <c r="AO859" s="42" t="str">
        <f t="shared" si="68"/>
        <v>DE-066 | DEMAGNETIZING FOR INNER RING M/C | BWD2 | CARRIER | Time-based Maintenance | Mechanical | Part Change | Medium | Change seal kit air cylinder carrier 2 According to PM 6 Month cycle | SEAL KIT | CDQ2B40 | เริ่มซ่อมงาน PM แล้ว รับผิดชอบโดย PUCHIT KULSEREE | ภูชิต กุลเสรี</v>
      </c>
      <c r="AP859" s="42" t="str">
        <f>_xlfn.TEXTJOIN("; ",TRUE,IF(COUNTA('query (10)'!A859:AK859)&lt;=6,"NEAR_EMPTY_ROW",""),IF($K859="","MISSING_STATUS",""),IF(AND($K859="เสร็จสิ้น",$Z859=""),"DONE_NO_ACTUAL_DATE",""),IF(AND($I859="Condition-based Maintenance",$AH859=""),"CBM_NO_MEASUREMENT",""),IF(OR($X859="",$X859=0),"INVALID_PERIOD",""),IF(AND($AA859&lt;&gt;"",$AB859&lt;&gt;"",$AB859&lt;$AA859),"DATE_SEQUENCE_ERROR",""),IF(AND($AB859&lt;&gt;"",$AB859&gt;DATE(2030,12,31)),"DATE_OUTLIER",""),IF($C859="","MISSING_QRCODE",""),IF($J859="UNKNOWN","UNKNOWN_PM_TYPE",""),IF($L859="UNKNOWN","UNKNOWN_STATUS",""))</f>
        <v/>
      </c>
      <c r="AQ859" s="42" t="str">
        <f t="shared" si="69"/>
        <v>NO</v>
      </c>
    </row>
    <row r="860" spans="1:43" x14ac:dyDescent="0.3">
      <c r="A860" s="38">
        <f>IF('query (10)'!A860="","",'query (10)'!A860)</f>
        <v>1019</v>
      </c>
      <c r="B860" s="38" t="str">
        <f>IF('query (10)'!B860="","",'query (10)'!B860)</f>
        <v/>
      </c>
      <c r="C860" s="38" t="str">
        <f>TRIM(UPPER('query (10)'!M860))</f>
        <v>GR-157</v>
      </c>
      <c r="D860" s="38" t="str">
        <f>TRIM(UPPER(IFERROR(_xlfn.TEXTBEFORE('query (10)'!L860,"("),'query (10)'!L860)))</f>
        <v>INNER RING BORE GRINDING M/C</v>
      </c>
      <c r="E860" s="38" t="str">
        <f>IFERROR(TRIM(UPPER(_xlfn.TEXTBEFORE(_xlfn.TEXTAFTER('query (10)'!L860,"("),")"))),"")</f>
        <v/>
      </c>
      <c r="F860" s="38" t="str">
        <f>TRIM('query (10)'!K860)</f>
        <v>BWD2</v>
      </c>
      <c r="G860" s="38" t="str">
        <f>IF('query (10)'!J860="","",'query (10)'!J860)</f>
        <v xml:space="preserve">AG </v>
      </c>
      <c r="H860" s="38" t="str">
        <f>TRIM(UPPER('query (10)'!J860))</f>
        <v>AG</v>
      </c>
      <c r="I860" s="38" t="str">
        <f>IF('query (10)'!F860="","",'query (10)'!F860)</f>
        <v>Time-based Maintenance</v>
      </c>
      <c r="J860" s="38" t="str">
        <f>IF('query (10)'!F860="","",IFERROR(INDEX(Cleaning_Rules!$B$14:$B$17,MATCH(TRIM('query (10)'!F860),Cleaning_Rules!$A$14:$A$17,0)),"UNKNOWN"))</f>
        <v>TBM</v>
      </c>
      <c r="K860" s="38" t="str">
        <f>IF('query (10)'!G860="","",'query (10)'!G860)</f>
        <v>แผนใหม่</v>
      </c>
      <c r="L860" s="38" t="str">
        <f>IF('query (10)'!G860="","MISSING",IFERROR(INDEX(Cleaning_Rules!$B$5:$B$10,MATCH(TRIM('query (10)'!G860),Cleaning_Rules!$A$5:$A$10,0)),"UNKNOWN"))</f>
        <v>NEW_PLAN</v>
      </c>
      <c r="M860" s="38" t="str">
        <f>IF('query (10)'!I860="","",'query (10)'!I860)</f>
        <v>Mechanical</v>
      </c>
      <c r="N860" s="38" t="str">
        <f>IF('query (10)'!O860="","",'query (10)'!O860)</f>
        <v>Part Change</v>
      </c>
      <c r="O860" s="38" t="str">
        <f>IF('query (10)'!P860="","",'query (10)'!P860)</f>
        <v>Medium</v>
      </c>
      <c r="P860" s="38" t="str">
        <f>IF('query (10)'!N860="","",'query (10)'!N860)</f>
        <v>Change seal kit air cylinder AG Work Stopper According to PM 6 Month cycle</v>
      </c>
      <c r="Q860" s="38" t="str">
        <f>TRIM('query (10)'!N860)</f>
        <v>Change seal kit air cylinder AG Work Stopper According to PM 6 Month cycle</v>
      </c>
      <c r="R860" s="38" t="str">
        <f>TRIM(UPPER('query (10)'!R860))</f>
        <v>SEAL KIT</v>
      </c>
      <c r="S860" s="38" t="str">
        <f>TRIM(UPPER('query (10)'!S860))</f>
        <v>MXS20P-PS</v>
      </c>
      <c r="T860" s="38" t="str">
        <f>IF('query (10)'!Q860="","",TRIM(UPPER('query (10)'!Q860)))</f>
        <v/>
      </c>
      <c r="U860" s="38" t="str">
        <f>IF('query (10)'!T860="","",'query (10)'!T860)</f>
        <v/>
      </c>
      <c r="V860" s="39" t="str">
        <f>IF('query (10)'!T860="","",IFERROR(VALUE('query (10)'!T860),""))</f>
        <v/>
      </c>
      <c r="W860" s="40">
        <f>IF('query (10)'!U860="","",'query (10)'!U860)</f>
        <v>0</v>
      </c>
      <c r="X860" s="39">
        <f>IF('query (10)'!V860="","",'query (10)'!V860)</f>
        <v>180</v>
      </c>
      <c r="Y860" s="41">
        <f>IF('query (10)'!W860="","",'query (10)'!W860)</f>
        <v>46065</v>
      </c>
      <c r="Z860" s="41" t="str">
        <f>IF('query (10)'!X860="","",'query (10)'!X860)</f>
        <v/>
      </c>
      <c r="AA860" s="41">
        <f>IF('query (10)'!Y860="","",'query (10)'!Y860)</f>
        <v>46065</v>
      </c>
      <c r="AB860" s="41">
        <f>IF('query (10)'!Z860="","",'query (10)'!Z860)</f>
        <v>46245</v>
      </c>
      <c r="AC860" s="38" t="str">
        <f>IF(OR('query (10)'!AA860="",COUNTIF(Cleaning_Rules!$A$21:$A$26,TRIM('query (10)'!AA860))&gt;0),"",TRIM('query (10)'!AA860))</f>
        <v/>
      </c>
      <c r="AD860" s="38" t="str">
        <f>IF('query (10)'!AB860="","",TRIM(IFERROR(_xlfn.TEXTBEFORE('query (10)'!AB860,"("),'query (10)'!AB860)))</f>
        <v/>
      </c>
      <c r="AE860" s="38" t="str">
        <f>IFERROR(LOWER(TRIM(_xlfn.TEXTBEFORE(_xlfn.TEXTAFTER('query (10)'!AB860,"("),")"))),"")</f>
        <v/>
      </c>
      <c r="AF860" s="38" t="str">
        <f>IF('query (10)'!AD860="","",TRIM('query (10)'!AD860))</f>
        <v>จักรภัทร โคตรสมบัติ</v>
      </c>
      <c r="AG860" s="38" t="str">
        <f>IF('query (10)'!AE860="","",TRIM('query (10)'!AE860))</f>
        <v>จักรภัทร โคตรสมบัติ</v>
      </c>
      <c r="AH860" s="38" t="str">
        <f>IF('query (10)'!AF860="","",IFERROR(VALUE('query (10)'!AF860),""))</f>
        <v/>
      </c>
      <c r="AI860" s="38" t="str">
        <f>IF('query (10)'!AG860="","",TRIM('query (10)'!AG860))</f>
        <v/>
      </c>
      <c r="AJ860" s="38" t="str">
        <f>IF('query (10)'!AH860="","",IFERROR(VALUE('query (10)'!AH860),""))</f>
        <v/>
      </c>
      <c r="AK860" s="38" t="str">
        <f>IF('query (10)'!AI860="","",TRIM('query (10)'!AI860))</f>
        <v/>
      </c>
      <c r="AL860" s="42">
        <f t="shared" si="65"/>
        <v>2026</v>
      </c>
      <c r="AM860" s="42" t="str">
        <f t="shared" si="66"/>
        <v>2026-02</v>
      </c>
      <c r="AN860" s="42" t="str">
        <f t="shared" ca="1" si="67"/>
        <v>ON_SCHEDULE</v>
      </c>
      <c r="AO860" s="42" t="str">
        <f t="shared" si="68"/>
        <v>GR-157 | INNER RING BORE GRINDING M/C | BWD2 | AG | Time-based Maintenance | Mechanical | Part Change | Medium | Change seal kit air cylinder AG Work Stopper According to PM 6 Month cycle | SEAL KIT | MXS20P-PS | จักรภัทร โคตรสมบัติ</v>
      </c>
      <c r="AP860" s="42" t="str">
        <f>_xlfn.TEXTJOIN("; ",TRUE,IF(COUNTA('query (10)'!A860:AK860)&lt;=6,"NEAR_EMPTY_ROW",""),IF($K860="","MISSING_STATUS",""),IF(AND($K860="เสร็จสิ้น",$Z860=""),"DONE_NO_ACTUAL_DATE",""),IF(AND($I860="Condition-based Maintenance",$AH860=""),"CBM_NO_MEASUREMENT",""),IF(OR($X860="",$X860=0),"INVALID_PERIOD",""),IF(AND($AA860&lt;&gt;"",$AB860&lt;&gt;"",$AB860&lt;$AA860),"DATE_SEQUENCE_ERROR",""),IF(AND($AB860&lt;&gt;"",$AB860&gt;DATE(2030,12,31)),"DATE_OUTLIER",""),IF($C860="","MISSING_QRCODE",""),IF($J860="UNKNOWN","UNKNOWN_PM_TYPE",""),IF($L860="UNKNOWN","UNKNOWN_STATUS",""))</f>
        <v/>
      </c>
      <c r="AQ860" s="42" t="str">
        <f t="shared" si="69"/>
        <v>NO</v>
      </c>
    </row>
    <row r="861" spans="1:43" x14ac:dyDescent="0.3">
      <c r="A861" s="38">
        <f>IF('query (10)'!A861="","",'query (10)'!A861)</f>
        <v>1020</v>
      </c>
      <c r="B861" s="38" t="str">
        <f>IF('query (10)'!B861="","",'query (10)'!B861)</f>
        <v/>
      </c>
      <c r="C861" s="38" t="str">
        <f>TRIM(UPPER('query (10)'!M861))</f>
        <v>GR-157</v>
      </c>
      <c r="D861" s="38" t="str">
        <f>TRIM(UPPER(IFERROR(_xlfn.TEXTBEFORE('query (10)'!L861,"("),'query (10)'!L861)))</f>
        <v>INNER RING BORE GRINDING M/C</v>
      </c>
      <c r="E861" s="38" t="str">
        <f>IFERROR(TRIM(UPPER(_xlfn.TEXTBEFORE(_xlfn.TEXTAFTER('query (10)'!L861,"("),")"))),"")</f>
        <v/>
      </c>
      <c r="F861" s="38" t="str">
        <f>TRIM('query (10)'!K861)</f>
        <v>BWD2</v>
      </c>
      <c r="G861" s="38" t="str">
        <f>IF('query (10)'!J861="","",'query (10)'!J861)</f>
        <v xml:space="preserve">AG </v>
      </c>
      <c r="H861" s="38" t="str">
        <f>TRIM(UPPER('query (10)'!J861))</f>
        <v>AG</v>
      </c>
      <c r="I861" s="38" t="str">
        <f>IF('query (10)'!F861="","",'query (10)'!F861)</f>
        <v>Time-based Maintenance</v>
      </c>
      <c r="J861" s="38" t="str">
        <f>IF('query (10)'!F861="","",IFERROR(INDEX(Cleaning_Rules!$B$14:$B$17,MATCH(TRIM('query (10)'!F861),Cleaning_Rules!$A$14:$A$17,0)),"UNKNOWN"))</f>
        <v>TBM</v>
      </c>
      <c r="K861" s="38" t="str">
        <f>IF('query (10)'!G861="","",'query (10)'!G861)</f>
        <v>แผนใหม่</v>
      </c>
      <c r="L861" s="38" t="str">
        <f>IF('query (10)'!G861="","MISSING",IFERROR(INDEX(Cleaning_Rules!$B$5:$B$10,MATCH(TRIM('query (10)'!G861),Cleaning_Rules!$A$5:$A$10,0)),"UNKNOWN"))</f>
        <v>NEW_PLAN</v>
      </c>
      <c r="M861" s="38" t="str">
        <f>IF('query (10)'!I861="","",'query (10)'!I861)</f>
        <v>Mechanical</v>
      </c>
      <c r="N861" s="38" t="str">
        <f>IF('query (10)'!O861="","",'query (10)'!O861)</f>
        <v>Part Change</v>
      </c>
      <c r="O861" s="38" t="str">
        <f>IF('query (10)'!P861="","",'query (10)'!P861)</f>
        <v>Medium</v>
      </c>
      <c r="P861" s="38" t="str">
        <f>IF('query (10)'!N861="","",'query (10)'!N861)</f>
        <v>Change air cylinder AG Divider According To PM 1 Year Cycle</v>
      </c>
      <c r="Q861" s="38" t="str">
        <f>TRIM('query (10)'!N861)</f>
        <v>Change air cylinder AG Divider According To PM 1 Year Cycle</v>
      </c>
      <c r="R861" s="38" t="str">
        <f>TRIM(UPPER('query (10)'!R861))</f>
        <v/>
      </c>
      <c r="S861" s="38" t="str">
        <f>TRIM(UPPER('query (10)'!S861))</f>
        <v/>
      </c>
      <c r="T861" s="38" t="str">
        <f>IF('query (10)'!Q861="","",TRIM(UPPER('query (10)'!Q861)))</f>
        <v/>
      </c>
      <c r="U861" s="38" t="str">
        <f>IF('query (10)'!T861="","",'query (10)'!T861)</f>
        <v/>
      </c>
      <c r="V861" s="39" t="str">
        <f>IF('query (10)'!T861="","",IFERROR(VALUE('query (10)'!T861),""))</f>
        <v/>
      </c>
      <c r="W861" s="40">
        <f>IF('query (10)'!U861="","",'query (10)'!U861)</f>
        <v>0</v>
      </c>
      <c r="X861" s="39">
        <f>IF('query (10)'!V861="","",'query (10)'!V861)</f>
        <v>360</v>
      </c>
      <c r="Y861" s="41">
        <f>IF('query (10)'!W861="","",'query (10)'!W861)</f>
        <v>46065</v>
      </c>
      <c r="Z861" s="41" t="str">
        <f>IF('query (10)'!X861="","",'query (10)'!X861)</f>
        <v/>
      </c>
      <c r="AA861" s="41">
        <f>IF('query (10)'!Y861="","",'query (10)'!Y861)</f>
        <v>46065</v>
      </c>
      <c r="AB861" s="41">
        <f>IF('query (10)'!Z861="","",'query (10)'!Z861)</f>
        <v>46425</v>
      </c>
      <c r="AC861" s="38" t="str">
        <f>IF(OR('query (10)'!AA861="",COUNTIF(Cleaning_Rules!$A$21:$A$26,TRIM('query (10)'!AA861))&gt;0),"",TRIM('query (10)'!AA861))</f>
        <v/>
      </c>
      <c r="AD861" s="38" t="str">
        <f>IF('query (10)'!AB861="","",TRIM(IFERROR(_xlfn.TEXTBEFORE('query (10)'!AB861,"("),'query (10)'!AB861)))</f>
        <v/>
      </c>
      <c r="AE861" s="38" t="str">
        <f>IFERROR(LOWER(TRIM(_xlfn.TEXTBEFORE(_xlfn.TEXTAFTER('query (10)'!AB861,"("),")"))),"")</f>
        <v/>
      </c>
      <c r="AF861" s="38" t="str">
        <f>IF('query (10)'!AD861="","",TRIM('query (10)'!AD861))</f>
        <v>จักรภัทร โคตรสมบัติ</v>
      </c>
      <c r="AG861" s="38" t="str">
        <f>IF('query (10)'!AE861="","",TRIM('query (10)'!AE861))</f>
        <v>จักรภัทร โคตรสมบัติ</v>
      </c>
      <c r="AH861" s="38" t="str">
        <f>IF('query (10)'!AF861="","",IFERROR(VALUE('query (10)'!AF861),""))</f>
        <v/>
      </c>
      <c r="AI861" s="38" t="str">
        <f>IF('query (10)'!AG861="","",TRIM('query (10)'!AG861))</f>
        <v/>
      </c>
      <c r="AJ861" s="38" t="str">
        <f>IF('query (10)'!AH861="","",IFERROR(VALUE('query (10)'!AH861),""))</f>
        <v/>
      </c>
      <c r="AK861" s="38" t="str">
        <f>IF('query (10)'!AI861="","",TRIM('query (10)'!AI861))</f>
        <v/>
      </c>
      <c r="AL861" s="42">
        <f t="shared" si="65"/>
        <v>2026</v>
      </c>
      <c r="AM861" s="42" t="str">
        <f t="shared" si="66"/>
        <v>2026-02</v>
      </c>
      <c r="AN861" s="42" t="str">
        <f t="shared" ca="1" si="67"/>
        <v>ON_SCHEDULE</v>
      </c>
      <c r="AO861" s="42" t="str">
        <f t="shared" si="68"/>
        <v>GR-157 | INNER RING BORE GRINDING M/C | BWD2 | AG | Time-based Maintenance | Mechanical | Part Change | Medium | Change air cylinder AG Divider According To PM 1 Year Cycle | จักรภัทร โคตรสมบัติ</v>
      </c>
      <c r="AP861" s="42" t="str">
        <f>_xlfn.TEXTJOIN("; ",TRUE,IF(COUNTA('query (10)'!A861:AK861)&lt;=6,"NEAR_EMPTY_ROW",""),IF($K861="","MISSING_STATUS",""),IF(AND($K861="เสร็จสิ้น",$Z861=""),"DONE_NO_ACTUAL_DATE",""),IF(AND($I861="Condition-based Maintenance",$AH861=""),"CBM_NO_MEASUREMENT",""),IF(OR($X861="",$X861=0),"INVALID_PERIOD",""),IF(AND($AA861&lt;&gt;"",$AB861&lt;&gt;"",$AB861&lt;$AA861),"DATE_SEQUENCE_ERROR",""),IF(AND($AB861&lt;&gt;"",$AB861&gt;DATE(2030,12,31)),"DATE_OUTLIER",""),IF($C861="","MISSING_QRCODE",""),IF($J861="UNKNOWN","UNKNOWN_PM_TYPE",""),IF($L861="UNKNOWN","UNKNOWN_STATUS",""))</f>
        <v/>
      </c>
      <c r="AQ861" s="42" t="str">
        <f t="shared" si="69"/>
        <v>NO</v>
      </c>
    </row>
    <row r="862" spans="1:43" x14ac:dyDescent="0.3">
      <c r="A862" s="38">
        <f>IF('query (10)'!A862="","",'query (10)'!A862)</f>
        <v>1021</v>
      </c>
      <c r="B862" s="38">
        <f>IF('query (10)'!B862="","",'query (10)'!B862)</f>
        <v>18339</v>
      </c>
      <c r="C862" s="38" t="str">
        <f>TRIM(UPPER('query (10)'!M862))</f>
        <v>GR-155</v>
      </c>
      <c r="D862" s="38" t="str">
        <f>TRIM(UPPER(IFERROR(_xlfn.TEXTBEFORE('query (10)'!L862,"("),'query (10)'!L862)))</f>
        <v>INNER RING RACEWAY GRINDING M/C</v>
      </c>
      <c r="E862" s="38" t="str">
        <f>IFERROR(TRIM(UPPER(_xlfn.TEXTBEFORE(_xlfn.TEXTAFTER('query (10)'!L862,"("),")"))),"")</f>
        <v/>
      </c>
      <c r="F862" s="38" t="str">
        <f>TRIM('query (10)'!K862)</f>
        <v>BWD2</v>
      </c>
      <c r="G862" s="38" t="str">
        <f>IF('query (10)'!J862="","",'query (10)'!J862)</f>
        <v>Belt</v>
      </c>
      <c r="H862" s="38" t="str">
        <f>TRIM(UPPER('query (10)'!J862))</f>
        <v>BELT</v>
      </c>
      <c r="I862" s="38" t="str">
        <f>IF('query (10)'!F862="","",'query (10)'!F862)</f>
        <v>Time-based Maintenance</v>
      </c>
      <c r="J862" s="38" t="str">
        <f>IF('query (10)'!F862="","",IFERROR(INDEX(Cleaning_Rules!$B$14:$B$17,MATCH(TRIM('query (10)'!F862),Cleaning_Rules!$A$14:$A$17,0)),"UNKNOWN"))</f>
        <v>TBM</v>
      </c>
      <c r="K862" s="38" t="str">
        <f>IF('query (10)'!G862="","",'query (10)'!G862)</f>
        <v>เสร็จสิ้น</v>
      </c>
      <c r="L862" s="38" t="str">
        <f>IF('query (10)'!G862="","MISSING",IFERROR(INDEX(Cleaning_Rules!$B$5:$B$10,MATCH(TRIM('query (10)'!G862),Cleaning_Rules!$A$5:$A$10,0)),"UNKNOWN"))</f>
        <v>COMPLETED</v>
      </c>
      <c r="M862" s="38" t="str">
        <f>IF('query (10)'!I862="","",'query (10)'!I862)</f>
        <v>Mechanical</v>
      </c>
      <c r="N862" s="38" t="str">
        <f>IF('query (10)'!O862="","",'query (10)'!O862)</f>
        <v>Part Change</v>
      </c>
      <c r="O862" s="38" t="str">
        <f>IF('query (10)'!P862="","",'query (10)'!P862)</f>
        <v>Medium</v>
      </c>
      <c r="P862" s="38" t="str">
        <f>IF('query (10)'!N862="","",'query (10)'!N862)</f>
        <v>Change Belt Wheel Head According To PM 1.5 Year Cycle</v>
      </c>
      <c r="Q862" s="38" t="str">
        <f>TRIM('query (10)'!N862)</f>
        <v>Change Belt Wheel Head According To PM 1.5 Year Cycle</v>
      </c>
      <c r="R862" s="38" t="str">
        <f>TRIM(UPPER('query (10)'!R862))</f>
        <v/>
      </c>
      <c r="S862" s="38" t="str">
        <f>TRIM(UPPER('query (10)'!S862))</f>
        <v/>
      </c>
      <c r="T862" s="38" t="str">
        <f>IF('query (10)'!Q862="","",TRIM(UPPER('query (10)'!Q862)))</f>
        <v/>
      </c>
      <c r="U862" s="38" t="str">
        <f>IF('query (10)'!T862="","",'query (10)'!T862)</f>
        <v/>
      </c>
      <c r="V862" s="39" t="str">
        <f>IF('query (10)'!T862="","",IFERROR(VALUE('query (10)'!T862),""))</f>
        <v/>
      </c>
      <c r="W862" s="40">
        <f>IF('query (10)'!U862="","",'query (10)'!U862)</f>
        <v>0</v>
      </c>
      <c r="X862" s="39">
        <f>IF('query (10)'!V862="","",'query (10)'!V862)</f>
        <v>540</v>
      </c>
      <c r="Y862" s="41">
        <f>IF('query (10)'!W862="","",'query (10)'!W862)</f>
        <v>46065</v>
      </c>
      <c r="Z862" s="41">
        <f>IF('query (10)'!X862="","",'query (10)'!X862)</f>
        <v>46083</v>
      </c>
      <c r="AA862" s="41">
        <f>IF('query (10)'!Y862="","",'query (10)'!Y862)</f>
        <v>46083</v>
      </c>
      <c r="AB862" s="41">
        <f>IF('query (10)'!Z862="","",'query (10)'!Z862)</f>
        <v>46623</v>
      </c>
      <c r="AC862" s="38" t="str">
        <f>IF(OR('query (10)'!AA862="",COUNTIF(Cleaning_Rules!$A$21:$A$26,TRIM('query (10)'!AA862))&gt;0),"",TRIM('query (10)'!AA862))</f>
        <v/>
      </c>
      <c r="AD862" s="38" t="str">
        <f>IF('query (10)'!AB862="","",TRIM(IFERROR(_xlfn.TEXTBEFORE('query (10)'!AB862,"("),'query (10)'!AB862)))</f>
        <v>เริ่มซ่อมงาน PM แล้ว รับผิดชอบโดย PUCHIT KULSEREE</v>
      </c>
      <c r="AE862" s="38" t="str">
        <f>IFERROR(LOWER(TRIM(_xlfn.TEXTBEFORE(_xlfn.TEXTAFTER('query (10)'!AB862,"("),")"))),"")</f>
        <v>puchit@nsk.com</v>
      </c>
      <c r="AF862" s="38" t="str">
        <f>IF('query (10)'!AD862="","",TRIM('query (10)'!AD862))</f>
        <v>จักรภัทร โคตรสมบัติ</v>
      </c>
      <c r="AG862" s="38" t="str">
        <f>IF('query (10)'!AE862="","",TRIM('query (10)'!AE862))</f>
        <v>ภูชิต กุลเสรี</v>
      </c>
      <c r="AH862" s="38" t="str">
        <f>IF('query (10)'!AF862="","",IFERROR(VALUE('query (10)'!AF862),""))</f>
        <v/>
      </c>
      <c r="AI862" s="38" t="str">
        <f>IF('query (10)'!AG862="","",TRIM('query (10)'!AG862))</f>
        <v/>
      </c>
      <c r="AJ862" s="38" t="str">
        <f>IF('query (10)'!AH862="","",IFERROR(VALUE('query (10)'!AH862),""))</f>
        <v/>
      </c>
      <c r="AK862" s="38" t="str">
        <f>IF('query (10)'!AI862="","",TRIM('query (10)'!AI862))</f>
        <v/>
      </c>
      <c r="AL862" s="42">
        <f t="shared" si="65"/>
        <v>2026</v>
      </c>
      <c r="AM862" s="42" t="str">
        <f t="shared" si="66"/>
        <v>2026-02</v>
      </c>
      <c r="AN862" s="42" t="str">
        <f t="shared" ca="1" si="67"/>
        <v/>
      </c>
      <c r="AO862" s="42" t="str">
        <f t="shared" si="68"/>
        <v>GR-155 | INNER RING RACEWAY GRINDING M/C | BWD2 | BELT | Time-based Maintenance | Mechanical | Part Change | Medium | Change Belt Wheel Head According To PM 1.5 Year Cycle | เริ่มซ่อมงาน PM แล้ว รับผิดชอบโดย PUCHIT KULSEREE | ภูชิต กุลเสรี</v>
      </c>
      <c r="AP862" s="42" t="str">
        <f>_xlfn.TEXTJOIN("; ",TRUE,IF(COUNTA('query (10)'!A862:AK862)&lt;=6,"NEAR_EMPTY_ROW",""),IF($K862="","MISSING_STATUS",""),IF(AND($K862="เสร็จสิ้น",$Z862=""),"DONE_NO_ACTUAL_DATE",""),IF(AND($I862="Condition-based Maintenance",$AH862=""),"CBM_NO_MEASUREMENT",""),IF(OR($X862="",$X862=0),"INVALID_PERIOD",""),IF(AND($AA862&lt;&gt;"",$AB862&lt;&gt;"",$AB862&lt;$AA862),"DATE_SEQUENCE_ERROR",""),IF(AND($AB862&lt;&gt;"",$AB862&gt;DATE(2030,12,31)),"DATE_OUTLIER",""),IF($C862="","MISSING_QRCODE",""),IF($J862="UNKNOWN","UNKNOWN_PM_TYPE",""),IF($L862="UNKNOWN","UNKNOWN_STATUS",""))</f>
        <v/>
      </c>
      <c r="AQ862" s="42" t="str">
        <f t="shared" si="69"/>
        <v>NO</v>
      </c>
    </row>
    <row r="863" spans="1:43" x14ac:dyDescent="0.3">
      <c r="A863" s="38">
        <f>IF('query (10)'!A863="","",'query (10)'!A863)</f>
        <v>1022</v>
      </c>
      <c r="B863" s="38">
        <f>IF('query (10)'!B863="","",'query (10)'!B863)</f>
        <v>18785</v>
      </c>
      <c r="C863" s="38" t="str">
        <f>TRIM(UPPER('query (10)'!M863))</f>
        <v>GR-257</v>
      </c>
      <c r="D863" s="38" t="str">
        <f>TRIM(UPPER(IFERROR(_xlfn.TEXTBEFORE('query (10)'!L863,"("),'query (10)'!L863)))</f>
        <v>INNER RING RACEWAY AND RIB SUPER FINISH MACHINE</v>
      </c>
      <c r="E863" s="38" t="str">
        <f>IFERROR(TRIM(UPPER(_xlfn.TEXTBEFORE(_xlfn.TEXTAFTER('query (10)'!L863,"("),")"))),"")</f>
        <v/>
      </c>
      <c r="F863" s="38" t="str">
        <f>TRIM('query (10)'!K863)</f>
        <v>KWD2</v>
      </c>
      <c r="G863" s="38" t="str">
        <f>IF('query (10)'!J863="","",'query (10)'!J863)</f>
        <v>Cylinder Rib</v>
      </c>
      <c r="H863" s="38" t="str">
        <f>TRIM(UPPER('query (10)'!J863))</f>
        <v>CYLINDER RIB</v>
      </c>
      <c r="I863" s="38" t="str">
        <f>IF('query (10)'!F863="","",'query (10)'!F863)</f>
        <v>Time-based Maintenance</v>
      </c>
      <c r="J863" s="38" t="str">
        <f>IF('query (10)'!F863="","",IFERROR(INDEX(Cleaning_Rules!$B$14:$B$17,MATCH(TRIM('query (10)'!F863),Cleaning_Rules!$A$14:$A$17,0)),"UNKNOWN"))</f>
        <v>TBM</v>
      </c>
      <c r="K863" s="38" t="str">
        <f>IF('query (10)'!G863="","",'query (10)'!G863)</f>
        <v>เสร็จสิ้น</v>
      </c>
      <c r="L863" s="38" t="str">
        <f>IF('query (10)'!G863="","MISSING",IFERROR(INDEX(Cleaning_Rules!$B$5:$B$10,MATCH(TRIM('query (10)'!G863),Cleaning_Rules!$A$5:$A$10,0)),"UNKNOWN"))</f>
        <v>COMPLETED</v>
      </c>
      <c r="M863" s="38" t="str">
        <f>IF('query (10)'!I863="","",'query (10)'!I863)</f>
        <v>Mechanical</v>
      </c>
      <c r="N863" s="38" t="str">
        <f>IF('query (10)'!O863="","",'query (10)'!O863)</f>
        <v>Inspection</v>
      </c>
      <c r="O863" s="38" t="str">
        <f>IF('query (10)'!P863="","",'query (10)'!P863)</f>
        <v>Medium</v>
      </c>
      <c r="P863" s="38" t="str">
        <f>IF('query (10)'!N863="","",'query (10)'!N863)</f>
        <v xml:space="preserve">Repair Unit Cylinder Rib
Change seal kit
Check / Change part Cylinder Rib
</v>
      </c>
      <c r="Q863" s="38" t="str">
        <f>TRIM('query (10)'!N863)</f>
        <v xml:space="preserve">Repair Unit Cylinder Rib
Change seal kit
Check / Change part Cylinder Rib
</v>
      </c>
      <c r="R863" s="38" t="str">
        <f>TRIM(UPPER('query (10)'!R863))</f>
        <v/>
      </c>
      <c r="S863" s="38" t="str">
        <f>TRIM(UPPER('query (10)'!S863))</f>
        <v/>
      </c>
      <c r="T863" s="38" t="str">
        <f>IF('query (10)'!Q863="","",TRIM(UPPER('query (10)'!Q863)))</f>
        <v/>
      </c>
      <c r="U863" s="38" t="str">
        <f>IF('query (10)'!T863="","",'query (10)'!T863)</f>
        <v/>
      </c>
      <c r="V863" s="39" t="str">
        <f>IF('query (10)'!T863="","",IFERROR(VALUE('query (10)'!T863),""))</f>
        <v/>
      </c>
      <c r="W863" s="40">
        <f>IF('query (10)'!U863="","",'query (10)'!U863)</f>
        <v>0</v>
      </c>
      <c r="X863" s="39">
        <f>IF('query (10)'!V863="","",'query (10)'!V863)</f>
        <v>360</v>
      </c>
      <c r="Y863" s="41">
        <f>IF('query (10)'!W863="","",'query (10)'!W863)</f>
        <v>46055</v>
      </c>
      <c r="Z863" s="41">
        <f>IF('query (10)'!X863="","",'query (10)'!X863)</f>
        <v>46095</v>
      </c>
      <c r="AA863" s="41">
        <f>IF('query (10)'!Y863="","",'query (10)'!Y863)</f>
        <v>46095</v>
      </c>
      <c r="AB863" s="41">
        <f>IF('query (10)'!Z863="","",'query (10)'!Z863)</f>
        <v>46455</v>
      </c>
      <c r="AC863" s="38" t="str">
        <f>IF(OR('query (10)'!AA863="",COUNTIF(Cleaning_Rules!$A$21:$A$26,TRIM('query (10)'!AA863))&gt;0),"",TRIM('query (10)'!AA863))</f>
        <v/>
      </c>
      <c r="AD863" s="38" t="str">
        <f>IF('query (10)'!AB863="","",TRIM(IFERROR(_xlfn.TEXTBEFORE('query (10)'!AB863,"("),'query (10)'!AB863)))</f>
        <v>เริ่มซ่อมงาน PM แล้ว รับผิดชอบโดย CHETSADA PHIWBANG</v>
      </c>
      <c r="AE863" s="38" t="str">
        <f>IFERROR(LOWER(TRIM(_xlfn.TEXTBEFORE(_xlfn.TEXTAFTER('query (10)'!AB863,"("),")"))),"")</f>
        <v>chetsada@nsk.com</v>
      </c>
      <c r="AF863" s="38" t="str">
        <f>IF('query (10)'!AD863="","",TRIM('query (10)'!AD863))</f>
        <v>คุณานนต์ ปารวัณวงศ์</v>
      </c>
      <c r="AG863" s="38" t="str">
        <f>IF('query (10)'!AE863="","",TRIM('query (10)'!AE863))</f>
        <v>เจษฎา ผิวบาง</v>
      </c>
      <c r="AH863" s="38" t="str">
        <f>IF('query (10)'!AF863="","",IFERROR(VALUE('query (10)'!AF863),""))</f>
        <v/>
      </c>
      <c r="AI863" s="38" t="str">
        <f>IF('query (10)'!AG863="","",TRIM('query (10)'!AG863))</f>
        <v/>
      </c>
      <c r="AJ863" s="38" t="str">
        <f>IF('query (10)'!AH863="","",IFERROR(VALUE('query (10)'!AH863),""))</f>
        <v/>
      </c>
      <c r="AK863" s="38" t="str">
        <f>IF('query (10)'!AI863="","",TRIM('query (10)'!AI863))</f>
        <v/>
      </c>
      <c r="AL863" s="42">
        <f t="shared" si="65"/>
        <v>2026</v>
      </c>
      <c r="AM863" s="42" t="str">
        <f t="shared" si="66"/>
        <v>2026-02</v>
      </c>
      <c r="AN863" s="42" t="str">
        <f t="shared" ca="1" si="67"/>
        <v/>
      </c>
      <c r="AO863" s="42" t="str">
        <f t="shared" si="68"/>
        <v>GR-257 | INNER RING RACEWAY AND RIB SUPER FINISH MACHINE | KWD2 | CYLINDER RIB | Time-based Maintenance | Mechanical | Inspection | Medium | Repair Unit Cylinder Rib
Change seal kit
Check / Change part Cylinder Rib
 | เริ่มซ่อมงาน PM แล้ว รับผิดชอบโดย CHETSADA PHIWBANG | เจษฎา ผิวบาง</v>
      </c>
      <c r="AP863" s="42" t="str">
        <f>_xlfn.TEXTJOIN("; ",TRUE,IF(COUNTA('query (10)'!A863:AK863)&lt;=6,"NEAR_EMPTY_ROW",""),IF($K863="","MISSING_STATUS",""),IF(AND($K863="เสร็จสิ้น",$Z863=""),"DONE_NO_ACTUAL_DATE",""),IF(AND($I863="Condition-based Maintenance",$AH863=""),"CBM_NO_MEASUREMENT",""),IF(OR($X863="",$X863=0),"INVALID_PERIOD",""),IF(AND($AA863&lt;&gt;"",$AB863&lt;&gt;"",$AB863&lt;$AA863),"DATE_SEQUENCE_ERROR",""),IF(AND($AB863&lt;&gt;"",$AB863&gt;DATE(2030,12,31)),"DATE_OUTLIER",""),IF($C863="","MISSING_QRCODE",""),IF($J863="UNKNOWN","UNKNOWN_PM_TYPE",""),IF($L863="UNKNOWN","UNKNOWN_STATUS",""))</f>
        <v/>
      </c>
      <c r="AQ863" s="42" t="str">
        <f t="shared" si="69"/>
        <v>NO</v>
      </c>
    </row>
    <row r="864" spans="1:43" x14ac:dyDescent="0.3">
      <c r="A864" s="38">
        <f>IF('query (10)'!A864="","",'query (10)'!A864)</f>
        <v>1024</v>
      </c>
      <c r="B864" s="38" t="str">
        <f>IF('query (10)'!B864="","",'query (10)'!B864)</f>
        <v/>
      </c>
      <c r="C864" s="38" t="str">
        <f>TRIM(UPPER('query (10)'!M864))</f>
        <v>GR-342</v>
      </c>
      <c r="D864" s="38" t="str">
        <f>TRIM(UPPER(IFERROR(_xlfn.TEXTBEFORE('query (10)'!L864,"("),'query (10)'!L864)))</f>
        <v>INNER RING RACEWAY AND RIB SUPER FINISH MACHINE</v>
      </c>
      <c r="E864" s="38" t="str">
        <f>IFERROR(TRIM(UPPER(_xlfn.TEXTBEFORE(_xlfn.TEXTAFTER('query (10)'!L864,"("),")"))),"")</f>
        <v/>
      </c>
      <c r="F864" s="38" t="str">
        <f>TRIM('query (10)'!K864)</f>
        <v>KWD3</v>
      </c>
      <c r="G864" s="38" t="str">
        <f>IF('query (10)'!J864="","",'query (10)'!J864)</f>
        <v>Cylinder Rib</v>
      </c>
      <c r="H864" s="38" t="str">
        <f>TRIM(UPPER('query (10)'!J864))</f>
        <v>CYLINDER RIB</v>
      </c>
      <c r="I864" s="38" t="str">
        <f>IF('query (10)'!F864="","",'query (10)'!F864)</f>
        <v>Time-based Maintenance</v>
      </c>
      <c r="J864" s="38" t="str">
        <f>IF('query (10)'!F864="","",IFERROR(INDEX(Cleaning_Rules!$B$14:$B$17,MATCH(TRIM('query (10)'!F864),Cleaning_Rules!$A$14:$A$17,0)),"UNKNOWN"))</f>
        <v>TBM</v>
      </c>
      <c r="K864" s="38" t="str">
        <f>IF('query (10)'!G864="","",'query (10)'!G864)</f>
        <v>เลื่อนแผน</v>
      </c>
      <c r="L864" s="38" t="str">
        <f>IF('query (10)'!G864="","MISSING",IFERROR(INDEX(Cleaning_Rules!$B$5:$B$10,MATCH(TRIM('query (10)'!G864),Cleaning_Rules!$A$5:$A$10,0)),"UNKNOWN"))</f>
        <v>POSTPONED</v>
      </c>
      <c r="M864" s="38" t="str">
        <f>IF('query (10)'!I864="","",'query (10)'!I864)</f>
        <v>Mechanical</v>
      </c>
      <c r="N864" s="38" t="str">
        <f>IF('query (10)'!O864="","",'query (10)'!O864)</f>
        <v>Part Change</v>
      </c>
      <c r="O864" s="38" t="str">
        <f>IF('query (10)'!P864="","",'query (10)'!P864)</f>
        <v>Medium</v>
      </c>
      <c r="P864" s="38" t="str">
        <f>IF('query (10)'!N864="","",'query (10)'!N864)</f>
        <v xml:space="preserve">Repair Unit Cylinder Rib
Change seal kit
Check / Change part Cylinder Rib
</v>
      </c>
      <c r="Q864" s="38" t="str">
        <f>TRIM('query (10)'!N864)</f>
        <v xml:space="preserve">Repair Unit Cylinder Rib
Change seal kit
Check / Change part Cylinder Rib
</v>
      </c>
      <c r="R864" s="38" t="str">
        <f>TRIM(UPPER('query (10)'!R864))</f>
        <v/>
      </c>
      <c r="S864" s="38" t="str">
        <f>TRIM(UPPER('query (10)'!S864))</f>
        <v/>
      </c>
      <c r="T864" s="38" t="str">
        <f>IF('query (10)'!Q864="","",TRIM(UPPER('query (10)'!Q864)))</f>
        <v/>
      </c>
      <c r="U864" s="38" t="str">
        <f>IF('query (10)'!T864="","",'query (10)'!T864)</f>
        <v/>
      </c>
      <c r="V864" s="39" t="str">
        <f>IF('query (10)'!T864="","",IFERROR(VALUE('query (10)'!T864),""))</f>
        <v/>
      </c>
      <c r="W864" s="40">
        <f>IF('query (10)'!U864="","",'query (10)'!U864)</f>
        <v>0</v>
      </c>
      <c r="X864" s="39">
        <f>IF('query (10)'!V864="","",'query (10)'!V864)</f>
        <v>360</v>
      </c>
      <c r="Y864" s="41">
        <f>IF('query (10)'!W864="","",'query (10)'!W864)</f>
        <v>46056</v>
      </c>
      <c r="Z864" s="41" t="str">
        <f>IF('query (10)'!X864="","",'query (10)'!X864)</f>
        <v/>
      </c>
      <c r="AA864" s="41">
        <f>IF('query (10)'!Y864="","",'query (10)'!Y864)</f>
        <v>46056</v>
      </c>
      <c r="AB864" s="41">
        <f>IF('query (10)'!Z864="","",'query (10)'!Z864)</f>
        <v>46416</v>
      </c>
      <c r="AC864" s="38" t="str">
        <f>IF(OR('query (10)'!AA864="",COUNTIF(Cleaning_Rules!$A$21:$A$26,TRIM('query (10)'!AA864))&gt;0),"",TRIM('query (10)'!AA864))</f>
        <v/>
      </c>
      <c r="AD864" s="38" t="str">
        <f>IF('query (10)'!AB864="","",TRIM(IFERROR(_xlfn.TEXTBEFORE('query (10)'!AB864,"("),'query (10)'!AB864)))</f>
        <v/>
      </c>
      <c r="AE864" s="38" t="str">
        <f>IFERROR(LOWER(TRIM(_xlfn.TEXTBEFORE(_xlfn.TEXTAFTER('query (10)'!AB864,"("),")"))),"")</f>
        <v/>
      </c>
      <c r="AF864" s="38" t="str">
        <f>IF('query (10)'!AD864="","",TRIM('query (10)'!AD864))</f>
        <v>คุณานนต์ ปารวัณวงศ์</v>
      </c>
      <c r="AG864" s="38" t="str">
        <f>IF('query (10)'!AE864="","",TRIM('query (10)'!AE864))</f>
        <v>คุณานนต์ ปารวัณวงศ์</v>
      </c>
      <c r="AH864" s="38" t="str">
        <f>IF('query (10)'!AF864="","",IFERROR(VALUE('query (10)'!AF864),""))</f>
        <v/>
      </c>
      <c r="AI864" s="38" t="str">
        <f>IF('query (10)'!AG864="","",TRIM('query (10)'!AG864))</f>
        <v/>
      </c>
      <c r="AJ864" s="38" t="str">
        <f>IF('query (10)'!AH864="","",IFERROR(VALUE('query (10)'!AH864),""))</f>
        <v/>
      </c>
      <c r="AK864" s="38" t="str">
        <f>IF('query (10)'!AI864="","",TRIM('query (10)'!AI864))</f>
        <v/>
      </c>
      <c r="AL864" s="42">
        <f t="shared" si="65"/>
        <v>2026</v>
      </c>
      <c r="AM864" s="42" t="str">
        <f t="shared" si="66"/>
        <v>2026-02</v>
      </c>
      <c r="AN864" s="42" t="str">
        <f t="shared" ca="1" si="67"/>
        <v>ON_SCHEDULE</v>
      </c>
      <c r="AO864" s="42" t="str">
        <f t="shared" si="68"/>
        <v>GR-342 | INNER RING RACEWAY AND RIB SUPER FINISH MACHINE | KWD3 | CYLINDER RIB | Time-based Maintenance | Mechanical | Part Change | Medium | Repair Unit Cylinder Rib
Change seal kit
Check / Change part Cylinder Rib
 | คุณานนต์ ปารวัณวงศ์</v>
      </c>
      <c r="AP864" s="42" t="str">
        <f>_xlfn.TEXTJOIN("; ",TRUE,IF(COUNTA('query (10)'!A864:AK864)&lt;=6,"NEAR_EMPTY_ROW",""),IF($K864="","MISSING_STATUS",""),IF(AND($K864="เสร็จสิ้น",$Z864=""),"DONE_NO_ACTUAL_DATE",""),IF(AND($I864="Condition-based Maintenance",$AH864=""),"CBM_NO_MEASUREMENT",""),IF(OR($X864="",$X864=0),"INVALID_PERIOD",""),IF(AND($AA864&lt;&gt;"",$AB864&lt;&gt;"",$AB864&lt;$AA864),"DATE_SEQUENCE_ERROR",""),IF(AND($AB864&lt;&gt;"",$AB864&gt;DATE(2030,12,31)),"DATE_OUTLIER",""),IF($C864="","MISSING_QRCODE",""),IF($J864="UNKNOWN","UNKNOWN_PM_TYPE",""),IF($L864="UNKNOWN","UNKNOWN_STATUS",""))</f>
        <v/>
      </c>
      <c r="AQ864" s="42" t="str">
        <f t="shared" si="69"/>
        <v>NO</v>
      </c>
    </row>
    <row r="865" spans="1:43" x14ac:dyDescent="0.3">
      <c r="A865" s="38">
        <f>IF('query (10)'!A865="","",'query (10)'!A865)</f>
        <v>1025</v>
      </c>
      <c r="B865" s="38" t="str">
        <f>IF('query (10)'!B865="","",'query (10)'!B865)</f>
        <v/>
      </c>
      <c r="C865" s="38" t="str">
        <f>TRIM(UPPER('query (10)'!M865))</f>
        <v>GR-464</v>
      </c>
      <c r="D865" s="38" t="str">
        <f>TRIM(UPPER(IFERROR(_xlfn.TEXTBEFORE('query (10)'!L865,"("),'query (10)'!L865)))</f>
        <v>INNER RING RACEWAY AND RIB SUPER FINISH MACHINE</v>
      </c>
      <c r="E865" s="38" t="str">
        <f>IFERROR(TRIM(UPPER(_xlfn.TEXTBEFORE(_xlfn.TEXTAFTER('query (10)'!L865,"("),")"))),"")</f>
        <v/>
      </c>
      <c r="F865" s="38" t="str">
        <f>TRIM('query (10)'!K865)</f>
        <v>KWD4</v>
      </c>
      <c r="G865" s="38" t="str">
        <f>IF('query (10)'!J865="","",'query (10)'!J865)</f>
        <v>Cylinder Rib</v>
      </c>
      <c r="H865" s="38" t="str">
        <f>TRIM(UPPER('query (10)'!J865))</f>
        <v>CYLINDER RIB</v>
      </c>
      <c r="I865" s="38" t="str">
        <f>IF('query (10)'!F865="","",'query (10)'!F865)</f>
        <v>Time-based Maintenance</v>
      </c>
      <c r="J865" s="38" t="str">
        <f>IF('query (10)'!F865="","",IFERROR(INDEX(Cleaning_Rules!$B$14:$B$17,MATCH(TRIM('query (10)'!F865),Cleaning_Rules!$A$14:$A$17,0)),"UNKNOWN"))</f>
        <v>TBM</v>
      </c>
      <c r="K865" s="38" t="str">
        <f>IF('query (10)'!G865="","",'query (10)'!G865)</f>
        <v>เลื่อนแผน</v>
      </c>
      <c r="L865" s="38" t="str">
        <f>IF('query (10)'!G865="","MISSING",IFERROR(INDEX(Cleaning_Rules!$B$5:$B$10,MATCH(TRIM('query (10)'!G865),Cleaning_Rules!$A$5:$A$10,0)),"UNKNOWN"))</f>
        <v>POSTPONED</v>
      </c>
      <c r="M865" s="38" t="str">
        <f>IF('query (10)'!I865="","",'query (10)'!I865)</f>
        <v>Mechanical</v>
      </c>
      <c r="N865" s="38" t="str">
        <f>IF('query (10)'!O865="","",'query (10)'!O865)</f>
        <v>Part Change</v>
      </c>
      <c r="O865" s="38" t="str">
        <f>IF('query (10)'!P865="","",'query (10)'!P865)</f>
        <v>Medium</v>
      </c>
      <c r="P865" s="38" t="str">
        <f>IF('query (10)'!N865="","",'query (10)'!N865)</f>
        <v xml:space="preserve">Repair Unit Cylinder Rib
Change seal kit
Check / Change part Cylinder Rib
</v>
      </c>
      <c r="Q865" s="38" t="str">
        <f>TRIM('query (10)'!N865)</f>
        <v xml:space="preserve">Repair Unit Cylinder Rib
Change seal kit
Check / Change part Cylinder Rib
</v>
      </c>
      <c r="R865" s="38" t="str">
        <f>TRIM(UPPER('query (10)'!R865))</f>
        <v/>
      </c>
      <c r="S865" s="38" t="str">
        <f>TRIM(UPPER('query (10)'!S865))</f>
        <v/>
      </c>
      <c r="T865" s="38" t="str">
        <f>IF('query (10)'!Q865="","",TRIM(UPPER('query (10)'!Q865)))</f>
        <v/>
      </c>
      <c r="U865" s="38" t="str">
        <f>IF('query (10)'!T865="","",'query (10)'!T865)</f>
        <v/>
      </c>
      <c r="V865" s="39" t="str">
        <f>IF('query (10)'!T865="","",IFERROR(VALUE('query (10)'!T865),""))</f>
        <v/>
      </c>
      <c r="W865" s="40">
        <f>IF('query (10)'!U865="","",'query (10)'!U865)</f>
        <v>0</v>
      </c>
      <c r="X865" s="39">
        <f>IF('query (10)'!V865="","",'query (10)'!V865)</f>
        <v>360</v>
      </c>
      <c r="Y865" s="41">
        <f>IF('query (10)'!W865="","",'query (10)'!W865)</f>
        <v>46057</v>
      </c>
      <c r="Z865" s="41" t="str">
        <f>IF('query (10)'!X865="","",'query (10)'!X865)</f>
        <v/>
      </c>
      <c r="AA865" s="41">
        <f>IF('query (10)'!Y865="","",'query (10)'!Y865)</f>
        <v>46057</v>
      </c>
      <c r="AB865" s="41">
        <f>IF('query (10)'!Z865="","",'query (10)'!Z865)</f>
        <v>46417</v>
      </c>
      <c r="AC865" s="38" t="str">
        <f>IF(OR('query (10)'!AA865="",COUNTIF(Cleaning_Rules!$A$21:$A$26,TRIM('query (10)'!AA865))&gt;0),"",TRIM('query (10)'!AA865))</f>
        <v/>
      </c>
      <c r="AD865" s="38" t="str">
        <f>IF('query (10)'!AB865="","",TRIM(IFERROR(_xlfn.TEXTBEFORE('query (10)'!AB865,"("),'query (10)'!AB865)))</f>
        <v/>
      </c>
      <c r="AE865" s="38" t="str">
        <f>IFERROR(LOWER(TRIM(_xlfn.TEXTBEFORE(_xlfn.TEXTAFTER('query (10)'!AB865,"("),")"))),"")</f>
        <v/>
      </c>
      <c r="AF865" s="38" t="str">
        <f>IF('query (10)'!AD865="","",TRIM('query (10)'!AD865))</f>
        <v>คุณานนต์ ปารวัณวงศ์</v>
      </c>
      <c r="AG865" s="38" t="str">
        <f>IF('query (10)'!AE865="","",TRIM('query (10)'!AE865))</f>
        <v>คุณานนต์ ปารวัณวงศ์</v>
      </c>
      <c r="AH865" s="38" t="str">
        <f>IF('query (10)'!AF865="","",IFERROR(VALUE('query (10)'!AF865),""))</f>
        <v/>
      </c>
      <c r="AI865" s="38" t="str">
        <f>IF('query (10)'!AG865="","",TRIM('query (10)'!AG865))</f>
        <v/>
      </c>
      <c r="AJ865" s="38" t="str">
        <f>IF('query (10)'!AH865="","",IFERROR(VALUE('query (10)'!AH865),""))</f>
        <v/>
      </c>
      <c r="AK865" s="38" t="str">
        <f>IF('query (10)'!AI865="","",TRIM('query (10)'!AI865))</f>
        <v/>
      </c>
      <c r="AL865" s="42">
        <f t="shared" si="65"/>
        <v>2026</v>
      </c>
      <c r="AM865" s="42" t="str">
        <f t="shared" si="66"/>
        <v>2026-02</v>
      </c>
      <c r="AN865" s="42" t="str">
        <f t="shared" ca="1" si="67"/>
        <v>ON_SCHEDULE</v>
      </c>
      <c r="AO865" s="42" t="str">
        <f t="shared" si="68"/>
        <v>GR-464 | INNER RING RACEWAY AND RIB SUPER FINISH MACHINE | KWD4 | CYLINDER RIB | Time-based Maintenance | Mechanical | Part Change | Medium | Repair Unit Cylinder Rib
Change seal kit
Check / Change part Cylinder Rib
 | คุณานนต์ ปารวัณวงศ์</v>
      </c>
      <c r="AP865" s="42" t="str">
        <f>_xlfn.TEXTJOIN("; ",TRUE,IF(COUNTA('query (10)'!A865:AK865)&lt;=6,"NEAR_EMPTY_ROW",""),IF($K865="","MISSING_STATUS",""),IF(AND($K865="เสร็จสิ้น",$Z865=""),"DONE_NO_ACTUAL_DATE",""),IF(AND($I865="Condition-based Maintenance",$AH865=""),"CBM_NO_MEASUREMENT",""),IF(OR($X865="",$X865=0),"INVALID_PERIOD",""),IF(AND($AA865&lt;&gt;"",$AB865&lt;&gt;"",$AB865&lt;$AA865),"DATE_SEQUENCE_ERROR",""),IF(AND($AB865&lt;&gt;"",$AB865&gt;DATE(2030,12,31)),"DATE_OUTLIER",""),IF($C865="","MISSING_QRCODE",""),IF($J865="UNKNOWN","UNKNOWN_PM_TYPE",""),IF($L865="UNKNOWN","UNKNOWN_STATUS",""))</f>
        <v/>
      </c>
      <c r="AQ865" s="42" t="str">
        <f t="shared" si="69"/>
        <v>NO</v>
      </c>
    </row>
    <row r="866" spans="1:43" x14ac:dyDescent="0.3">
      <c r="A866" s="38">
        <f>IF('query (10)'!A866="","",'query (10)'!A866)</f>
        <v>1026</v>
      </c>
      <c r="B866" s="38">
        <f>IF('query (10)'!B866="","",'query (10)'!B866)</f>
        <v>18014</v>
      </c>
      <c r="C866" s="38" t="str">
        <f>TRIM(UPPER('query (10)'!M866))</f>
        <v>GR-581</v>
      </c>
      <c r="D866" s="38" t="str">
        <f>TRIM(UPPER(IFERROR(_xlfn.TEXTBEFORE('query (10)'!L866,"("),'query (10)'!L866)))</f>
        <v>INNER RING RACEWAY AND RIB SUPER FINISH MACHINE</v>
      </c>
      <c r="E866" s="38" t="str">
        <f>IFERROR(TRIM(UPPER(_xlfn.TEXTBEFORE(_xlfn.TEXTAFTER('query (10)'!L866,"("),")"))),"")</f>
        <v/>
      </c>
      <c r="F866" s="38" t="str">
        <f>TRIM('query (10)'!K866)</f>
        <v>KWD5</v>
      </c>
      <c r="G866" s="38" t="str">
        <f>IF('query (10)'!J866="","",'query (10)'!J866)</f>
        <v>Cylinder Rib</v>
      </c>
      <c r="H866" s="38" t="str">
        <f>TRIM(UPPER('query (10)'!J866))</f>
        <v>CYLINDER RIB</v>
      </c>
      <c r="I866" s="38" t="str">
        <f>IF('query (10)'!F866="","",'query (10)'!F866)</f>
        <v>Time-based Maintenance</v>
      </c>
      <c r="J866" s="38" t="str">
        <f>IF('query (10)'!F866="","",IFERROR(INDEX(Cleaning_Rules!$B$14:$B$17,MATCH(TRIM('query (10)'!F866),Cleaning_Rules!$A$14:$A$17,0)),"UNKNOWN"))</f>
        <v>TBM</v>
      </c>
      <c r="K866" s="38" t="str">
        <f>IF('query (10)'!G866="","",'query (10)'!G866)</f>
        <v>เสร็จสิ้น</v>
      </c>
      <c r="L866" s="38" t="str">
        <f>IF('query (10)'!G866="","MISSING",IFERROR(INDEX(Cleaning_Rules!$B$5:$B$10,MATCH(TRIM('query (10)'!G866),Cleaning_Rules!$A$5:$A$10,0)),"UNKNOWN"))</f>
        <v>COMPLETED</v>
      </c>
      <c r="M866" s="38" t="str">
        <f>IF('query (10)'!I866="","",'query (10)'!I866)</f>
        <v>Mechanical</v>
      </c>
      <c r="N866" s="38" t="str">
        <f>IF('query (10)'!O866="","",'query (10)'!O866)</f>
        <v>Part Change</v>
      </c>
      <c r="O866" s="38" t="str">
        <f>IF('query (10)'!P866="","",'query (10)'!P866)</f>
        <v>Medium</v>
      </c>
      <c r="P866" s="38" t="str">
        <f>IF('query (10)'!N866="","",'query (10)'!N866)</f>
        <v xml:space="preserve">Repair Unit Cylinder Rib
Change seal kit
Check / Change part Cylinder Rib
</v>
      </c>
      <c r="Q866" s="38" t="str">
        <f>TRIM('query (10)'!N866)</f>
        <v xml:space="preserve">Repair Unit Cylinder Rib
Change seal kit
Check / Change part Cylinder Rib
</v>
      </c>
      <c r="R866" s="38" t="str">
        <f>TRIM(UPPER('query (10)'!R866))</f>
        <v/>
      </c>
      <c r="S866" s="38" t="str">
        <f>TRIM(UPPER('query (10)'!S866))</f>
        <v/>
      </c>
      <c r="T866" s="38" t="str">
        <f>IF('query (10)'!Q866="","",TRIM(UPPER('query (10)'!Q866)))</f>
        <v/>
      </c>
      <c r="U866" s="38" t="str">
        <f>IF('query (10)'!T866="","",'query (10)'!T866)</f>
        <v/>
      </c>
      <c r="V866" s="39" t="str">
        <f>IF('query (10)'!T866="","",IFERROR(VALUE('query (10)'!T866),""))</f>
        <v/>
      </c>
      <c r="W866" s="40">
        <f>IF('query (10)'!U866="","",'query (10)'!U866)</f>
        <v>0</v>
      </c>
      <c r="X866" s="39">
        <f>IF('query (10)'!V866="","",'query (10)'!V866)</f>
        <v>360</v>
      </c>
      <c r="Y866" s="41">
        <f>IF('query (10)'!W866="","",'query (10)'!W866)</f>
        <v>46058</v>
      </c>
      <c r="Z866" s="41">
        <f>IF('query (10)'!X866="","",'query (10)'!X866)</f>
        <v>46062</v>
      </c>
      <c r="AA866" s="41">
        <f>IF('query (10)'!Y866="","",'query (10)'!Y866)</f>
        <v>46062</v>
      </c>
      <c r="AB866" s="41">
        <f>IF('query (10)'!Z866="","",'query (10)'!Z866)</f>
        <v>46422</v>
      </c>
      <c r="AC866" s="38" t="str">
        <f>IF(OR('query (10)'!AA866="",COUNTIF(Cleaning_Rules!$A$21:$A$26,TRIM('query (10)'!AA866))&gt;0),"",TRIM('query (10)'!AA866))</f>
        <v/>
      </c>
      <c r="AD866" s="38" t="str">
        <f>IF('query (10)'!AB866="","",TRIM(IFERROR(_xlfn.TEXTBEFORE('query (10)'!AB866,"("),'query (10)'!AB866)))</f>
        <v>เริ่มซ่อมงาน PM แล้ว รับผิดชอบโดย PAHLA SEEDANG</v>
      </c>
      <c r="AE866" s="38" t="str">
        <f>IFERROR(LOWER(TRIM(_xlfn.TEXTBEFORE(_xlfn.TEXTAFTER('query (10)'!AB866,"("),")"))),"")</f>
        <v>pahla@nsk.com</v>
      </c>
      <c r="AF866" s="38" t="str">
        <f>IF('query (10)'!AD866="","",TRIM('query (10)'!AD866))</f>
        <v>คุณานนต์ ปารวัณวงศ์</v>
      </c>
      <c r="AG866" s="38" t="str">
        <f>IF('query (10)'!AE866="","",TRIM('query (10)'!AE866))</f>
        <v>ผะหลา สีแดง</v>
      </c>
      <c r="AH866" s="38" t="str">
        <f>IF('query (10)'!AF866="","",IFERROR(VALUE('query (10)'!AF866),""))</f>
        <v/>
      </c>
      <c r="AI866" s="38" t="str">
        <f>IF('query (10)'!AG866="","",TRIM('query (10)'!AG866))</f>
        <v/>
      </c>
      <c r="AJ866" s="38" t="str">
        <f>IF('query (10)'!AH866="","",IFERROR(VALUE('query (10)'!AH866),""))</f>
        <v/>
      </c>
      <c r="AK866" s="38" t="str">
        <f>IF('query (10)'!AI866="","",TRIM('query (10)'!AI866))</f>
        <v/>
      </c>
      <c r="AL866" s="42">
        <f t="shared" si="65"/>
        <v>2026</v>
      </c>
      <c r="AM866" s="42" t="str">
        <f t="shared" si="66"/>
        <v>2026-02</v>
      </c>
      <c r="AN866" s="42" t="str">
        <f t="shared" ca="1" si="67"/>
        <v/>
      </c>
      <c r="AO866" s="42" t="str">
        <f t="shared" si="68"/>
        <v>GR-581 | INNER RING RACEWAY AND RIB SUPER FINISH MACHINE | KWD5 | CYLINDER RIB | Time-based Maintenance | Mechanical | Part Change | Medium | Repair Unit Cylinder Rib
Change seal kit
Check / Change part Cylinder Rib
 | เริ่มซ่อมงาน PM แล้ว รับผิดชอบโดย PAHLA SEEDANG | ผะหลา สีแดง</v>
      </c>
      <c r="AP866" s="42" t="str">
        <f>_xlfn.TEXTJOIN("; ",TRUE,IF(COUNTA('query (10)'!A866:AK866)&lt;=6,"NEAR_EMPTY_ROW",""),IF($K866="","MISSING_STATUS",""),IF(AND($K866="เสร็จสิ้น",$Z866=""),"DONE_NO_ACTUAL_DATE",""),IF(AND($I866="Condition-based Maintenance",$AH866=""),"CBM_NO_MEASUREMENT",""),IF(OR($X866="",$X866=0),"INVALID_PERIOD",""),IF(AND($AA866&lt;&gt;"",$AB866&lt;&gt;"",$AB866&lt;$AA866),"DATE_SEQUENCE_ERROR",""),IF(AND($AB866&lt;&gt;"",$AB866&gt;DATE(2030,12,31)),"DATE_OUTLIER",""),IF($C866="","MISSING_QRCODE",""),IF($J866="UNKNOWN","UNKNOWN_PM_TYPE",""),IF($L866="UNKNOWN","UNKNOWN_STATUS",""))</f>
        <v/>
      </c>
      <c r="AQ866" s="42" t="str">
        <f t="shared" si="69"/>
        <v>NO</v>
      </c>
    </row>
    <row r="867" spans="1:43" x14ac:dyDescent="0.3">
      <c r="A867" s="38">
        <f>IF('query (10)'!A867="","",'query (10)'!A867)</f>
        <v>1027</v>
      </c>
      <c r="B867" s="38">
        <f>IF('query (10)'!B867="","",'query (10)'!B867)</f>
        <v>18015</v>
      </c>
      <c r="C867" s="38" t="str">
        <f>TRIM(UPPER('query (10)'!M867))</f>
        <v>GR-693</v>
      </c>
      <c r="D867" s="38" t="str">
        <f>TRIM(UPPER(IFERROR(_xlfn.TEXTBEFORE('query (10)'!L867,"("),'query (10)'!L867)))</f>
        <v>INNER RING RACEWAY AND RIB SUPER FINISH MACHINE</v>
      </c>
      <c r="E867" s="38" t="str">
        <f>IFERROR(TRIM(UPPER(_xlfn.TEXTBEFORE(_xlfn.TEXTAFTER('query (10)'!L867,"("),")"))),"")</f>
        <v/>
      </c>
      <c r="F867" s="38" t="str">
        <f>TRIM('query (10)'!K867)</f>
        <v>KWD6</v>
      </c>
      <c r="G867" s="38" t="str">
        <f>IF('query (10)'!J867="","",'query (10)'!J867)</f>
        <v>Cylinder Rib</v>
      </c>
      <c r="H867" s="38" t="str">
        <f>TRIM(UPPER('query (10)'!J867))</f>
        <v>CYLINDER RIB</v>
      </c>
      <c r="I867" s="38" t="str">
        <f>IF('query (10)'!F867="","",'query (10)'!F867)</f>
        <v>Time-based Maintenance</v>
      </c>
      <c r="J867" s="38" t="str">
        <f>IF('query (10)'!F867="","",IFERROR(INDEX(Cleaning_Rules!$B$14:$B$17,MATCH(TRIM('query (10)'!F867),Cleaning_Rules!$A$14:$A$17,0)),"UNKNOWN"))</f>
        <v>TBM</v>
      </c>
      <c r="K867" s="38" t="str">
        <f>IF('query (10)'!G867="","",'query (10)'!G867)</f>
        <v>เสร็จสิ้น</v>
      </c>
      <c r="L867" s="38" t="str">
        <f>IF('query (10)'!G867="","MISSING",IFERROR(INDEX(Cleaning_Rules!$B$5:$B$10,MATCH(TRIM('query (10)'!G867),Cleaning_Rules!$A$5:$A$10,0)),"UNKNOWN"))</f>
        <v>COMPLETED</v>
      </c>
      <c r="M867" s="38" t="str">
        <f>IF('query (10)'!I867="","",'query (10)'!I867)</f>
        <v>Mechanical</v>
      </c>
      <c r="N867" s="38" t="str">
        <f>IF('query (10)'!O867="","",'query (10)'!O867)</f>
        <v>Part Change</v>
      </c>
      <c r="O867" s="38" t="str">
        <f>IF('query (10)'!P867="","",'query (10)'!P867)</f>
        <v>Medium</v>
      </c>
      <c r="P867" s="38" t="str">
        <f>IF('query (10)'!N867="","",'query (10)'!N867)</f>
        <v xml:space="preserve">Repair Unit Cylinder Rib
Change seal kit
Check / Change part Cylinder Rib
</v>
      </c>
      <c r="Q867" s="38" t="str">
        <f>TRIM('query (10)'!N867)</f>
        <v xml:space="preserve">Repair Unit Cylinder Rib
Change seal kit
Check / Change part Cylinder Rib
</v>
      </c>
      <c r="R867" s="38" t="str">
        <f>TRIM(UPPER('query (10)'!R867))</f>
        <v/>
      </c>
      <c r="S867" s="38" t="str">
        <f>TRIM(UPPER('query (10)'!S867))</f>
        <v/>
      </c>
      <c r="T867" s="38" t="str">
        <f>IF('query (10)'!Q867="","",TRIM(UPPER('query (10)'!Q867)))</f>
        <v/>
      </c>
      <c r="U867" s="38" t="str">
        <f>IF('query (10)'!T867="","",'query (10)'!T867)</f>
        <v/>
      </c>
      <c r="V867" s="39" t="str">
        <f>IF('query (10)'!T867="","",IFERROR(VALUE('query (10)'!T867),""))</f>
        <v/>
      </c>
      <c r="W867" s="40">
        <f>IF('query (10)'!U867="","",'query (10)'!U867)</f>
        <v>0</v>
      </c>
      <c r="X867" s="39">
        <f>IF('query (10)'!V867="","",'query (10)'!V867)</f>
        <v>360</v>
      </c>
      <c r="Y867" s="41">
        <f>IF('query (10)'!W867="","",'query (10)'!W867)</f>
        <v>46059</v>
      </c>
      <c r="Z867" s="41">
        <f>IF('query (10)'!X867="","",'query (10)'!X867)</f>
        <v>46069</v>
      </c>
      <c r="AA867" s="41">
        <f>IF('query (10)'!Y867="","",'query (10)'!Y867)</f>
        <v>46069</v>
      </c>
      <c r="AB867" s="41">
        <f>IF('query (10)'!Z867="","",'query (10)'!Z867)</f>
        <v>46429</v>
      </c>
      <c r="AC867" s="38" t="str">
        <f>IF(OR('query (10)'!AA867="",COUNTIF(Cleaning_Rules!$A$21:$A$26,TRIM('query (10)'!AA867))&gt;0),"",TRIM('query (10)'!AA867))</f>
        <v/>
      </c>
      <c r="AD867" s="38" t="str">
        <f>IF('query (10)'!AB867="","",TRIM(IFERROR(_xlfn.TEXTBEFORE('query (10)'!AB867,"("),'query (10)'!AB867)))</f>
        <v>เริ่มซ่อมงาน PM แล้ว รับผิดชอบโดย KUNANON PARAWANWONG</v>
      </c>
      <c r="AE867" s="38" t="str">
        <f>IFERROR(LOWER(TRIM(_xlfn.TEXTBEFORE(_xlfn.TEXTAFTER('query (10)'!AB867,"("),")"))),"")</f>
        <v>parawanwong-k-3161@nsk.com</v>
      </c>
      <c r="AF867" s="38" t="str">
        <f>IF('query (10)'!AD867="","",TRIM('query (10)'!AD867))</f>
        <v>คุณานนต์ ปารวัณวงศ์</v>
      </c>
      <c r="AG867" s="38" t="str">
        <f>IF('query (10)'!AE867="","",TRIM('query (10)'!AE867))</f>
        <v>คุณานนต์ ปารวัณวงศ์</v>
      </c>
      <c r="AH867" s="38" t="str">
        <f>IF('query (10)'!AF867="","",IFERROR(VALUE('query (10)'!AF867),""))</f>
        <v/>
      </c>
      <c r="AI867" s="38" t="str">
        <f>IF('query (10)'!AG867="","",TRIM('query (10)'!AG867))</f>
        <v/>
      </c>
      <c r="AJ867" s="38" t="str">
        <f>IF('query (10)'!AH867="","",IFERROR(VALUE('query (10)'!AH867),""))</f>
        <v/>
      </c>
      <c r="AK867" s="38" t="str">
        <f>IF('query (10)'!AI867="","",TRIM('query (10)'!AI867))</f>
        <v/>
      </c>
      <c r="AL867" s="42">
        <f t="shared" si="65"/>
        <v>2026</v>
      </c>
      <c r="AM867" s="42" t="str">
        <f t="shared" si="66"/>
        <v>2026-02</v>
      </c>
      <c r="AN867" s="42" t="str">
        <f t="shared" ca="1" si="67"/>
        <v/>
      </c>
      <c r="AO867" s="42" t="str">
        <f t="shared" si="68"/>
        <v>GR-693 | INNER RING RACEWAY AND RIB SUPER FINISH MACHINE | KWD6 | CYLINDER RIB | Time-based Maintenance | Mechanical | Part Change | Medium | Repair Unit Cylinder Rib
Change seal kit
Check / Change part Cylinder Rib
 | เริ่มซ่อมงาน PM แล้ว รับผิดชอบโดย KUNANON PARAWANWONG | คุณานนต์ ปารวัณวงศ์</v>
      </c>
      <c r="AP867" s="42" t="str">
        <f>_xlfn.TEXTJOIN("; ",TRUE,IF(COUNTA('query (10)'!A867:AK867)&lt;=6,"NEAR_EMPTY_ROW",""),IF($K867="","MISSING_STATUS",""),IF(AND($K867="เสร็จสิ้น",$Z867=""),"DONE_NO_ACTUAL_DATE",""),IF(AND($I867="Condition-based Maintenance",$AH867=""),"CBM_NO_MEASUREMENT",""),IF(OR($X867="",$X867=0),"INVALID_PERIOD",""),IF(AND($AA867&lt;&gt;"",$AB867&lt;&gt;"",$AB867&lt;$AA867),"DATE_SEQUENCE_ERROR",""),IF(AND($AB867&lt;&gt;"",$AB867&gt;DATE(2030,12,31)),"DATE_OUTLIER",""),IF($C867="","MISSING_QRCODE",""),IF($J867="UNKNOWN","UNKNOWN_PM_TYPE",""),IF($L867="UNKNOWN","UNKNOWN_STATUS",""))</f>
        <v/>
      </c>
      <c r="AQ867" s="42" t="str">
        <f t="shared" si="69"/>
        <v>NO</v>
      </c>
    </row>
    <row r="868" spans="1:43" x14ac:dyDescent="0.3">
      <c r="A868" s="38">
        <f>IF('query (10)'!A868="","",'query (10)'!A868)</f>
        <v>1029</v>
      </c>
      <c r="B868" s="38">
        <f>IF('query (10)'!B868="","",'query (10)'!B868)</f>
        <v>18017</v>
      </c>
      <c r="C868" s="38" t="str">
        <f>TRIM(UPPER('query (10)'!M868))</f>
        <v>GR-830</v>
      </c>
      <c r="D868" s="38" t="str">
        <f>TRIM(UPPER(IFERROR(_xlfn.TEXTBEFORE('query (10)'!L868,"("),'query (10)'!L868)))</f>
        <v>INNER RING RACEWAY AND RIB SUPER FINISH MACHINE</v>
      </c>
      <c r="E868" s="38" t="str">
        <f>IFERROR(TRIM(UPPER(_xlfn.TEXTBEFORE(_xlfn.TEXTAFTER('query (10)'!L868,"("),")"))),"")</f>
        <v/>
      </c>
      <c r="F868" s="38" t="str">
        <f>TRIM('query (10)'!K868)</f>
        <v>KWD7</v>
      </c>
      <c r="G868" s="38" t="str">
        <f>IF('query (10)'!J868="","",'query (10)'!J868)</f>
        <v>Cylinder Rib</v>
      </c>
      <c r="H868" s="38" t="str">
        <f>TRIM(UPPER('query (10)'!J868))</f>
        <v>CYLINDER RIB</v>
      </c>
      <c r="I868" s="38" t="str">
        <f>IF('query (10)'!F868="","",'query (10)'!F868)</f>
        <v>Time-based Maintenance</v>
      </c>
      <c r="J868" s="38" t="str">
        <f>IF('query (10)'!F868="","",IFERROR(INDEX(Cleaning_Rules!$B$14:$B$17,MATCH(TRIM('query (10)'!F868),Cleaning_Rules!$A$14:$A$17,0)),"UNKNOWN"))</f>
        <v>TBM</v>
      </c>
      <c r="K868" s="38" t="str">
        <f>IF('query (10)'!G868="","",'query (10)'!G868)</f>
        <v>เสร็จสิ้น</v>
      </c>
      <c r="L868" s="38" t="str">
        <f>IF('query (10)'!G868="","MISSING",IFERROR(INDEX(Cleaning_Rules!$B$5:$B$10,MATCH(TRIM('query (10)'!G868),Cleaning_Rules!$A$5:$A$10,0)),"UNKNOWN"))</f>
        <v>COMPLETED</v>
      </c>
      <c r="M868" s="38" t="str">
        <f>IF('query (10)'!I868="","",'query (10)'!I868)</f>
        <v>Mechanical</v>
      </c>
      <c r="N868" s="38" t="str">
        <f>IF('query (10)'!O868="","",'query (10)'!O868)</f>
        <v>Part Change</v>
      </c>
      <c r="O868" s="38" t="str">
        <f>IF('query (10)'!P868="","",'query (10)'!P868)</f>
        <v>Medium</v>
      </c>
      <c r="P868" s="38" t="str">
        <f>IF('query (10)'!N868="","",'query (10)'!N868)</f>
        <v xml:space="preserve">Repair Unit Cylinder Rib
Change seal kit
Check / Change part Cylinder Rib
</v>
      </c>
      <c r="Q868" s="38" t="str">
        <f>TRIM('query (10)'!N868)</f>
        <v xml:space="preserve">Repair Unit Cylinder Rib
Change seal kit
Check / Change part Cylinder Rib
</v>
      </c>
      <c r="R868" s="38" t="str">
        <f>TRIM(UPPER('query (10)'!R868))</f>
        <v/>
      </c>
      <c r="S868" s="38" t="str">
        <f>TRIM(UPPER('query (10)'!S868))</f>
        <v/>
      </c>
      <c r="T868" s="38" t="str">
        <f>IF('query (10)'!Q868="","",TRIM(UPPER('query (10)'!Q868)))</f>
        <v/>
      </c>
      <c r="U868" s="38" t="str">
        <f>IF('query (10)'!T868="","",'query (10)'!T868)</f>
        <v/>
      </c>
      <c r="V868" s="39" t="str">
        <f>IF('query (10)'!T868="","",IFERROR(VALUE('query (10)'!T868),""))</f>
        <v/>
      </c>
      <c r="W868" s="40">
        <f>IF('query (10)'!U868="","",'query (10)'!U868)</f>
        <v>0</v>
      </c>
      <c r="X868" s="39">
        <f>IF('query (10)'!V868="","",'query (10)'!V868)</f>
        <v>360</v>
      </c>
      <c r="Y868" s="41">
        <f>IF('query (10)'!W868="","",'query (10)'!W868)</f>
        <v>46060</v>
      </c>
      <c r="Z868" s="41">
        <f>IF('query (10)'!X868="","",'query (10)'!X868)</f>
        <v>46069</v>
      </c>
      <c r="AA868" s="41">
        <f>IF('query (10)'!Y868="","",'query (10)'!Y868)</f>
        <v>46069</v>
      </c>
      <c r="AB868" s="41">
        <f>IF('query (10)'!Z868="","",'query (10)'!Z868)</f>
        <v>46429</v>
      </c>
      <c r="AC868" s="38" t="str">
        <f>IF(OR('query (10)'!AA868="",COUNTIF(Cleaning_Rules!$A$21:$A$26,TRIM('query (10)'!AA868))&gt;0),"",TRIM('query (10)'!AA868))</f>
        <v/>
      </c>
      <c r="AD868" s="38" t="str">
        <f>IF('query (10)'!AB868="","",TRIM(IFERROR(_xlfn.TEXTBEFORE('query (10)'!AB868,"("),'query (10)'!AB868)))</f>
        <v>เริ่มซ่อมงาน PM แล้ว รับผิดชอบโดย JAKKAPAT KHOTSOMBAT</v>
      </c>
      <c r="AE868" s="38" t="str">
        <f>IFERROR(LOWER(TRIM(_xlfn.TEXTBEFORE(_xlfn.TEXTAFTER('query (10)'!AB868,"("),")"))),"")</f>
        <v>jakkapat@nsk.com</v>
      </c>
      <c r="AF868" s="38" t="str">
        <f>IF('query (10)'!AD868="","",TRIM('query (10)'!AD868))</f>
        <v>คุณานนต์ ปารวัณวงศ์</v>
      </c>
      <c r="AG868" s="38" t="str">
        <f>IF('query (10)'!AE868="","",TRIM('query (10)'!AE868))</f>
        <v>จักรภัทร โคตรสมบัติ</v>
      </c>
      <c r="AH868" s="38" t="str">
        <f>IF('query (10)'!AF868="","",IFERROR(VALUE('query (10)'!AF868),""))</f>
        <v/>
      </c>
      <c r="AI868" s="38" t="str">
        <f>IF('query (10)'!AG868="","",TRIM('query (10)'!AG868))</f>
        <v/>
      </c>
      <c r="AJ868" s="38" t="str">
        <f>IF('query (10)'!AH868="","",IFERROR(VALUE('query (10)'!AH868),""))</f>
        <v/>
      </c>
      <c r="AK868" s="38" t="str">
        <f>IF('query (10)'!AI868="","",TRIM('query (10)'!AI868))</f>
        <v/>
      </c>
      <c r="AL868" s="42">
        <f t="shared" si="65"/>
        <v>2026</v>
      </c>
      <c r="AM868" s="42" t="str">
        <f t="shared" si="66"/>
        <v>2026-02</v>
      </c>
      <c r="AN868" s="42" t="str">
        <f t="shared" ca="1" si="67"/>
        <v/>
      </c>
      <c r="AO868" s="42" t="str">
        <f t="shared" si="68"/>
        <v>GR-830 | INNER RING RACEWAY AND RIB SUPER FINISH MACHINE | KWD7 | CYLINDER RIB | Time-based Maintenance | Mechanical | Part Change | Medium | Repair Unit Cylinder Rib
Change seal kit
Check / Change part Cylinder Rib
 | เริ่มซ่อมงาน PM แล้ว รับผิดชอบโดย JAKKAPAT KHOTSOMBAT | จักรภัทร โคตรสมบัติ</v>
      </c>
      <c r="AP868" s="42" t="str">
        <f>_xlfn.TEXTJOIN("; ",TRUE,IF(COUNTA('query (10)'!A868:AK868)&lt;=6,"NEAR_EMPTY_ROW",""),IF($K868="","MISSING_STATUS",""),IF(AND($K868="เสร็จสิ้น",$Z868=""),"DONE_NO_ACTUAL_DATE",""),IF(AND($I868="Condition-based Maintenance",$AH868=""),"CBM_NO_MEASUREMENT",""),IF(OR($X868="",$X868=0),"INVALID_PERIOD",""),IF(AND($AA868&lt;&gt;"",$AB868&lt;&gt;"",$AB868&lt;$AA868),"DATE_SEQUENCE_ERROR",""),IF(AND($AB868&lt;&gt;"",$AB868&gt;DATE(2030,12,31)),"DATE_OUTLIER",""),IF($C868="","MISSING_QRCODE",""),IF($J868="UNKNOWN","UNKNOWN_PM_TYPE",""),IF($L868="UNKNOWN","UNKNOWN_STATUS",""))</f>
        <v/>
      </c>
      <c r="AQ868" s="42" t="str">
        <f t="shared" si="69"/>
        <v>NO</v>
      </c>
    </row>
    <row r="869" spans="1:43" x14ac:dyDescent="0.3">
      <c r="A869" s="38">
        <f>IF('query (10)'!A869="","",'query (10)'!A869)</f>
        <v>1030</v>
      </c>
      <c r="B869" s="38">
        <f>IF('query (10)'!B869="","",'query (10)'!B869)</f>
        <v>18033</v>
      </c>
      <c r="C869" s="38" t="str">
        <f>TRIM(UPPER('query (10)'!M869))</f>
        <v>GR-257</v>
      </c>
      <c r="D869" s="38" t="str">
        <f>TRIM(UPPER(IFERROR(_xlfn.TEXTBEFORE('query (10)'!L869,"("),'query (10)'!L869)))</f>
        <v>INNER RING RACEWAY AND RIB SUPER FINISH MACHINE</v>
      </c>
      <c r="E869" s="38" t="str">
        <f>IFERROR(TRIM(UPPER(_xlfn.TEXTBEFORE(_xlfn.TEXTAFTER('query (10)'!L869,"("),")"))),"")</f>
        <v/>
      </c>
      <c r="F869" s="38" t="str">
        <f>TRIM('query (10)'!K869)</f>
        <v>KWD2</v>
      </c>
      <c r="G869" s="38" t="str">
        <f>IF('query (10)'!J869="","",'query (10)'!J869)</f>
        <v xml:space="preserve">Oscillation rib </v>
      </c>
      <c r="H869" s="38" t="str">
        <f>TRIM(UPPER('query (10)'!J869))</f>
        <v>OSCILLATION RIB</v>
      </c>
      <c r="I869" s="38" t="str">
        <f>IF('query (10)'!F869="","",'query (10)'!F869)</f>
        <v>Time-based Maintenance</v>
      </c>
      <c r="J869" s="38" t="str">
        <f>IF('query (10)'!F869="","",IFERROR(INDEX(Cleaning_Rules!$B$14:$B$17,MATCH(TRIM('query (10)'!F869),Cleaning_Rules!$A$14:$A$17,0)),"UNKNOWN"))</f>
        <v>TBM</v>
      </c>
      <c r="K869" s="38" t="str">
        <f>IF('query (10)'!G869="","",'query (10)'!G869)</f>
        <v>เสร็จสิ้น</v>
      </c>
      <c r="L869" s="38" t="str">
        <f>IF('query (10)'!G869="","MISSING",IFERROR(INDEX(Cleaning_Rules!$B$5:$B$10,MATCH(TRIM('query (10)'!G869),Cleaning_Rules!$A$5:$A$10,0)),"UNKNOWN"))</f>
        <v>COMPLETED</v>
      </c>
      <c r="M869" s="38" t="str">
        <f>IF('query (10)'!I869="","",'query (10)'!I869)</f>
        <v>Mechanical</v>
      </c>
      <c r="N869" s="38" t="str">
        <f>IF('query (10)'!O869="","",'query (10)'!O869)</f>
        <v>Part Change</v>
      </c>
      <c r="O869" s="38" t="str">
        <f>IF('query (10)'!P869="","",'query (10)'!P869)</f>
        <v>Medium</v>
      </c>
      <c r="P869" s="38" t="str">
        <f>IF('query (10)'!N869="","",'query (10)'!N869)</f>
        <v>Change belt Oscillation rib to PM 6 Month Cycle</v>
      </c>
      <c r="Q869" s="38" t="str">
        <f>TRIM('query (10)'!N869)</f>
        <v>Change belt Oscillation rib to PM 6 Month Cycle</v>
      </c>
      <c r="R869" s="38" t="str">
        <f>TRIM(UPPER('query (10)'!R869))</f>
        <v>BELT</v>
      </c>
      <c r="S869" s="38" t="str">
        <f>TRIM(UPPER('query (10)'!S869))</f>
        <v>5M365</v>
      </c>
      <c r="T869" s="38" t="str">
        <f>IF('query (10)'!Q869="","",TRIM(UPPER('query (10)'!Q869)))</f>
        <v/>
      </c>
      <c r="U869" s="38" t="str">
        <f>IF('query (10)'!T869="","",'query (10)'!T869)</f>
        <v/>
      </c>
      <c r="V869" s="39" t="str">
        <f>IF('query (10)'!T869="","",IFERROR(VALUE('query (10)'!T869),""))</f>
        <v/>
      </c>
      <c r="W869" s="40">
        <f>IF('query (10)'!U869="","",'query (10)'!U869)</f>
        <v>0</v>
      </c>
      <c r="X869" s="39">
        <f>IF('query (10)'!V869="","",'query (10)'!V869)</f>
        <v>180</v>
      </c>
      <c r="Y869" s="41">
        <f>IF('query (10)'!W869="","",'query (10)'!W869)</f>
        <v>46055</v>
      </c>
      <c r="Z869" s="41">
        <f>IF('query (10)'!X869="","",'query (10)'!X869)</f>
        <v>46069</v>
      </c>
      <c r="AA869" s="41">
        <f>IF('query (10)'!Y869="","",'query (10)'!Y869)</f>
        <v>46069</v>
      </c>
      <c r="AB869" s="41">
        <f>IF('query (10)'!Z869="","",'query (10)'!Z869)</f>
        <v>46249</v>
      </c>
      <c r="AC869" s="38" t="str">
        <f>IF(OR('query (10)'!AA869="",COUNTIF(Cleaning_Rules!$A$21:$A$26,TRIM('query (10)'!AA869))&gt;0),"",TRIM('query (10)'!AA869))</f>
        <v/>
      </c>
      <c r="AD869" s="38" t="str">
        <f>IF('query (10)'!AB869="","",TRIM(IFERROR(_xlfn.TEXTBEFORE('query (10)'!AB869,"("),'query (10)'!AB869)))</f>
        <v>เริ่มซ่อมงาน PM แล้ว รับผิดชอบโดย PUCHIT KULSEREE</v>
      </c>
      <c r="AE869" s="38" t="str">
        <f>IFERROR(LOWER(TRIM(_xlfn.TEXTBEFORE(_xlfn.TEXTAFTER('query (10)'!AB869,"("),")"))),"")</f>
        <v>puchit@nsk.com</v>
      </c>
      <c r="AF869" s="38" t="str">
        <f>IF('query (10)'!AD869="","",TRIM('query (10)'!AD869))</f>
        <v>คุณานนต์ ปารวัณวงศ์</v>
      </c>
      <c r="AG869" s="38" t="str">
        <f>IF('query (10)'!AE869="","",TRIM('query (10)'!AE869))</f>
        <v>ภูชิต กุลเสรี</v>
      </c>
      <c r="AH869" s="38" t="str">
        <f>IF('query (10)'!AF869="","",IFERROR(VALUE('query (10)'!AF869),""))</f>
        <v/>
      </c>
      <c r="AI869" s="38" t="str">
        <f>IF('query (10)'!AG869="","",TRIM('query (10)'!AG869))</f>
        <v/>
      </c>
      <c r="AJ869" s="38" t="str">
        <f>IF('query (10)'!AH869="","",IFERROR(VALUE('query (10)'!AH869),""))</f>
        <v/>
      </c>
      <c r="AK869" s="38" t="str">
        <f>IF('query (10)'!AI869="","",TRIM('query (10)'!AI869))</f>
        <v/>
      </c>
      <c r="AL869" s="42">
        <f t="shared" si="65"/>
        <v>2026</v>
      </c>
      <c r="AM869" s="42" t="str">
        <f t="shared" si="66"/>
        <v>2026-02</v>
      </c>
      <c r="AN869" s="42" t="str">
        <f t="shared" ca="1" si="67"/>
        <v/>
      </c>
      <c r="AO869" s="42" t="str">
        <f t="shared" si="68"/>
        <v>GR-257 | INNER RING RACEWAY AND RIB SUPER FINISH MACHINE | KWD2 | OSCILLATION RIB | Time-based Maintenance | Mechanical | Part Change | Medium | Change belt Oscillation rib to PM 6 Month Cycle | BELT | 5M365 | เริ่มซ่อมงาน PM แล้ว รับผิดชอบโดย PUCHIT KULSEREE | ภูชิต กุลเสรี</v>
      </c>
      <c r="AP869" s="42" t="str">
        <f>_xlfn.TEXTJOIN("; ",TRUE,IF(COUNTA('query (10)'!A869:AK869)&lt;=6,"NEAR_EMPTY_ROW",""),IF($K869="","MISSING_STATUS",""),IF(AND($K869="เสร็จสิ้น",$Z869=""),"DONE_NO_ACTUAL_DATE",""),IF(AND($I869="Condition-based Maintenance",$AH869=""),"CBM_NO_MEASUREMENT",""),IF(OR($X869="",$X869=0),"INVALID_PERIOD",""),IF(AND($AA869&lt;&gt;"",$AB869&lt;&gt;"",$AB869&lt;$AA869),"DATE_SEQUENCE_ERROR",""),IF(AND($AB869&lt;&gt;"",$AB869&gt;DATE(2030,12,31)),"DATE_OUTLIER",""),IF($C869="","MISSING_QRCODE",""),IF($J869="UNKNOWN","UNKNOWN_PM_TYPE",""),IF($L869="UNKNOWN","UNKNOWN_STATUS",""))</f>
        <v/>
      </c>
      <c r="AQ869" s="42" t="str">
        <f t="shared" si="69"/>
        <v>NO</v>
      </c>
    </row>
    <row r="870" spans="1:43" x14ac:dyDescent="0.3">
      <c r="A870" s="38">
        <f>IF('query (10)'!A870="","",'query (10)'!A870)</f>
        <v>1031</v>
      </c>
      <c r="B870" s="38">
        <f>IF('query (10)'!B870="","",'query (10)'!B870)</f>
        <v>18034</v>
      </c>
      <c r="C870" s="38" t="str">
        <f>TRIM(UPPER('query (10)'!M870))</f>
        <v>GR-342</v>
      </c>
      <c r="D870" s="38" t="str">
        <f>TRIM(UPPER(IFERROR(_xlfn.TEXTBEFORE('query (10)'!L870,"("),'query (10)'!L870)))</f>
        <v>INNER RING RACEWAY AND RIB SUPER FINISH MACHINE</v>
      </c>
      <c r="E870" s="38" t="str">
        <f>IFERROR(TRIM(UPPER(_xlfn.TEXTBEFORE(_xlfn.TEXTAFTER('query (10)'!L870,"("),")"))),"")</f>
        <v/>
      </c>
      <c r="F870" s="38" t="str">
        <f>TRIM('query (10)'!K870)</f>
        <v>KWD3</v>
      </c>
      <c r="G870" s="38" t="str">
        <f>IF('query (10)'!J870="","",'query (10)'!J870)</f>
        <v xml:space="preserve">Oscillation rib </v>
      </c>
      <c r="H870" s="38" t="str">
        <f>TRIM(UPPER('query (10)'!J870))</f>
        <v>OSCILLATION RIB</v>
      </c>
      <c r="I870" s="38" t="str">
        <f>IF('query (10)'!F870="","",'query (10)'!F870)</f>
        <v>Time-based Maintenance</v>
      </c>
      <c r="J870" s="38" t="str">
        <f>IF('query (10)'!F870="","",IFERROR(INDEX(Cleaning_Rules!$B$14:$B$17,MATCH(TRIM('query (10)'!F870),Cleaning_Rules!$A$14:$A$17,0)),"UNKNOWN"))</f>
        <v>TBM</v>
      </c>
      <c r="K870" s="38" t="str">
        <f>IF('query (10)'!G870="","",'query (10)'!G870)</f>
        <v>เสร็จสิ้น</v>
      </c>
      <c r="L870" s="38" t="str">
        <f>IF('query (10)'!G870="","MISSING",IFERROR(INDEX(Cleaning_Rules!$B$5:$B$10,MATCH(TRIM('query (10)'!G870),Cleaning_Rules!$A$5:$A$10,0)),"UNKNOWN"))</f>
        <v>COMPLETED</v>
      </c>
      <c r="M870" s="38" t="str">
        <f>IF('query (10)'!I870="","",'query (10)'!I870)</f>
        <v>Mechanical</v>
      </c>
      <c r="N870" s="38" t="str">
        <f>IF('query (10)'!O870="","",'query (10)'!O870)</f>
        <v>Part Change</v>
      </c>
      <c r="O870" s="38" t="str">
        <f>IF('query (10)'!P870="","",'query (10)'!P870)</f>
        <v>Medium</v>
      </c>
      <c r="P870" s="38" t="str">
        <f>IF('query (10)'!N870="","",'query (10)'!N870)</f>
        <v>Change belt Oscillation rib to PM 6 Month Cycle</v>
      </c>
      <c r="Q870" s="38" t="str">
        <f>TRIM('query (10)'!N870)</f>
        <v>Change belt Oscillation rib to PM 6 Month Cycle</v>
      </c>
      <c r="R870" s="38" t="str">
        <f>TRIM(UPPER('query (10)'!R870))</f>
        <v>BELT</v>
      </c>
      <c r="S870" s="38" t="str">
        <f>TRIM(UPPER('query (10)'!S870))</f>
        <v>5M365</v>
      </c>
      <c r="T870" s="38" t="str">
        <f>IF('query (10)'!Q870="","",TRIM(UPPER('query (10)'!Q870)))</f>
        <v/>
      </c>
      <c r="U870" s="38" t="str">
        <f>IF('query (10)'!T870="","",'query (10)'!T870)</f>
        <v/>
      </c>
      <c r="V870" s="39" t="str">
        <f>IF('query (10)'!T870="","",IFERROR(VALUE('query (10)'!T870),""))</f>
        <v/>
      </c>
      <c r="W870" s="40">
        <f>IF('query (10)'!U870="","",'query (10)'!U870)</f>
        <v>0</v>
      </c>
      <c r="X870" s="39">
        <f>IF('query (10)'!V870="","",'query (10)'!V870)</f>
        <v>180</v>
      </c>
      <c r="Y870" s="41">
        <f>IF('query (10)'!W870="","",'query (10)'!W870)</f>
        <v>46056</v>
      </c>
      <c r="Z870" s="41">
        <f>IF('query (10)'!X870="","",'query (10)'!X870)</f>
        <v>46069</v>
      </c>
      <c r="AA870" s="41">
        <f>IF('query (10)'!Y870="","",'query (10)'!Y870)</f>
        <v>46069</v>
      </c>
      <c r="AB870" s="41">
        <f>IF('query (10)'!Z870="","",'query (10)'!Z870)</f>
        <v>46249</v>
      </c>
      <c r="AC870" s="38" t="str">
        <f>IF(OR('query (10)'!AA870="",COUNTIF(Cleaning_Rules!$A$21:$A$26,TRIM('query (10)'!AA870))&gt;0),"",TRIM('query (10)'!AA870))</f>
        <v/>
      </c>
      <c r="AD870" s="38" t="str">
        <f>IF('query (10)'!AB870="","",TRIM(IFERROR(_xlfn.TEXTBEFORE('query (10)'!AB870,"("),'query (10)'!AB870)))</f>
        <v>เริ่มซ่อมงาน PM แล้ว รับผิดชอบโดย JAKKAPAT KHOTSOMBAT</v>
      </c>
      <c r="AE870" s="38" t="str">
        <f>IFERROR(LOWER(TRIM(_xlfn.TEXTBEFORE(_xlfn.TEXTAFTER('query (10)'!AB870,"("),")"))),"")</f>
        <v>jakkapat@nsk.com</v>
      </c>
      <c r="AF870" s="38" t="str">
        <f>IF('query (10)'!AD870="","",TRIM('query (10)'!AD870))</f>
        <v>คุณานนต์ ปารวัณวงศ์</v>
      </c>
      <c r="AG870" s="38" t="str">
        <f>IF('query (10)'!AE870="","",TRIM('query (10)'!AE870))</f>
        <v>จักรภัทร โคตรสมบัติ</v>
      </c>
      <c r="AH870" s="38" t="str">
        <f>IF('query (10)'!AF870="","",IFERROR(VALUE('query (10)'!AF870),""))</f>
        <v/>
      </c>
      <c r="AI870" s="38" t="str">
        <f>IF('query (10)'!AG870="","",TRIM('query (10)'!AG870))</f>
        <v/>
      </c>
      <c r="AJ870" s="38" t="str">
        <f>IF('query (10)'!AH870="","",IFERROR(VALUE('query (10)'!AH870),""))</f>
        <v/>
      </c>
      <c r="AK870" s="38" t="str">
        <f>IF('query (10)'!AI870="","",TRIM('query (10)'!AI870))</f>
        <v/>
      </c>
      <c r="AL870" s="42">
        <f t="shared" si="65"/>
        <v>2026</v>
      </c>
      <c r="AM870" s="42" t="str">
        <f t="shared" si="66"/>
        <v>2026-02</v>
      </c>
      <c r="AN870" s="42" t="str">
        <f t="shared" ca="1" si="67"/>
        <v/>
      </c>
      <c r="AO870" s="42" t="str">
        <f t="shared" si="68"/>
        <v>GR-342 | INNER RING RACEWAY AND RIB SUPER FINISH MACHINE | KWD3 | OSCILLATION RIB | Time-based Maintenance | Mechanical | Part Change | Medium | Change belt Oscillation rib to PM 6 Month Cycle | BELT | 5M365 | เริ่มซ่อมงาน PM แล้ว รับผิดชอบโดย JAKKAPAT KHOTSOMBAT | จักรภัทร โคตรสมบัติ</v>
      </c>
      <c r="AP870" s="42" t="str">
        <f>_xlfn.TEXTJOIN("; ",TRUE,IF(COUNTA('query (10)'!A870:AK870)&lt;=6,"NEAR_EMPTY_ROW",""),IF($K870="","MISSING_STATUS",""),IF(AND($K870="เสร็จสิ้น",$Z870=""),"DONE_NO_ACTUAL_DATE",""),IF(AND($I870="Condition-based Maintenance",$AH870=""),"CBM_NO_MEASUREMENT",""),IF(OR($X870="",$X870=0),"INVALID_PERIOD",""),IF(AND($AA870&lt;&gt;"",$AB870&lt;&gt;"",$AB870&lt;$AA870),"DATE_SEQUENCE_ERROR",""),IF(AND($AB870&lt;&gt;"",$AB870&gt;DATE(2030,12,31)),"DATE_OUTLIER",""),IF($C870="","MISSING_QRCODE",""),IF($J870="UNKNOWN","UNKNOWN_PM_TYPE",""),IF($L870="UNKNOWN","UNKNOWN_STATUS",""))</f>
        <v/>
      </c>
      <c r="AQ870" s="42" t="str">
        <f t="shared" si="69"/>
        <v>NO</v>
      </c>
    </row>
    <row r="871" spans="1:43" x14ac:dyDescent="0.3">
      <c r="A871" s="38">
        <f>IF('query (10)'!A871="","",'query (10)'!A871)</f>
        <v>1032</v>
      </c>
      <c r="B871" s="38">
        <f>IF('query (10)'!B871="","",'query (10)'!B871)</f>
        <v>18035</v>
      </c>
      <c r="C871" s="38" t="str">
        <f>TRIM(UPPER('query (10)'!M871))</f>
        <v>GR-464</v>
      </c>
      <c r="D871" s="38" t="str">
        <f>TRIM(UPPER(IFERROR(_xlfn.TEXTBEFORE('query (10)'!L871,"("),'query (10)'!L871)))</f>
        <v>INNER RING RACEWAY AND RIB SUPER FINISH MACHINE</v>
      </c>
      <c r="E871" s="38" t="str">
        <f>IFERROR(TRIM(UPPER(_xlfn.TEXTBEFORE(_xlfn.TEXTAFTER('query (10)'!L871,"("),")"))),"")</f>
        <v/>
      </c>
      <c r="F871" s="38" t="str">
        <f>TRIM('query (10)'!K871)</f>
        <v>KWD4</v>
      </c>
      <c r="G871" s="38" t="str">
        <f>IF('query (10)'!J871="","",'query (10)'!J871)</f>
        <v xml:space="preserve">Oscillation rib </v>
      </c>
      <c r="H871" s="38" t="str">
        <f>TRIM(UPPER('query (10)'!J871))</f>
        <v>OSCILLATION RIB</v>
      </c>
      <c r="I871" s="38" t="str">
        <f>IF('query (10)'!F871="","",'query (10)'!F871)</f>
        <v>Time-based Maintenance</v>
      </c>
      <c r="J871" s="38" t="str">
        <f>IF('query (10)'!F871="","",IFERROR(INDEX(Cleaning_Rules!$B$14:$B$17,MATCH(TRIM('query (10)'!F871),Cleaning_Rules!$A$14:$A$17,0)),"UNKNOWN"))</f>
        <v>TBM</v>
      </c>
      <c r="K871" s="38" t="str">
        <f>IF('query (10)'!G871="","",'query (10)'!G871)</f>
        <v>เสร็จสิ้น</v>
      </c>
      <c r="L871" s="38" t="str">
        <f>IF('query (10)'!G871="","MISSING",IFERROR(INDEX(Cleaning_Rules!$B$5:$B$10,MATCH(TRIM('query (10)'!G871),Cleaning_Rules!$A$5:$A$10,0)),"UNKNOWN"))</f>
        <v>COMPLETED</v>
      </c>
      <c r="M871" s="38" t="str">
        <f>IF('query (10)'!I871="","",'query (10)'!I871)</f>
        <v>Mechanical</v>
      </c>
      <c r="N871" s="38" t="str">
        <f>IF('query (10)'!O871="","",'query (10)'!O871)</f>
        <v>Part Change</v>
      </c>
      <c r="O871" s="38" t="str">
        <f>IF('query (10)'!P871="","",'query (10)'!P871)</f>
        <v>Medium</v>
      </c>
      <c r="P871" s="38" t="str">
        <f>IF('query (10)'!N871="","",'query (10)'!N871)</f>
        <v>Change belt Oscillation rib to PM 6 Month Cycle</v>
      </c>
      <c r="Q871" s="38" t="str">
        <f>TRIM('query (10)'!N871)</f>
        <v>Change belt Oscillation rib to PM 6 Month Cycle</v>
      </c>
      <c r="R871" s="38" t="str">
        <f>TRIM(UPPER('query (10)'!R871))</f>
        <v>BELT</v>
      </c>
      <c r="S871" s="38" t="str">
        <f>TRIM(UPPER('query (10)'!S871))</f>
        <v>5M365</v>
      </c>
      <c r="T871" s="38" t="str">
        <f>IF('query (10)'!Q871="","",TRIM(UPPER('query (10)'!Q871)))</f>
        <v/>
      </c>
      <c r="U871" s="38" t="str">
        <f>IF('query (10)'!T871="","",'query (10)'!T871)</f>
        <v/>
      </c>
      <c r="V871" s="39" t="str">
        <f>IF('query (10)'!T871="","",IFERROR(VALUE('query (10)'!T871),""))</f>
        <v/>
      </c>
      <c r="W871" s="40">
        <f>IF('query (10)'!U871="","",'query (10)'!U871)</f>
        <v>0</v>
      </c>
      <c r="X871" s="39">
        <f>IF('query (10)'!V871="","",'query (10)'!V871)</f>
        <v>180</v>
      </c>
      <c r="Y871" s="41">
        <f>IF('query (10)'!W871="","",'query (10)'!W871)</f>
        <v>46057</v>
      </c>
      <c r="Z871" s="41">
        <f>IF('query (10)'!X871="","",'query (10)'!X871)</f>
        <v>46067</v>
      </c>
      <c r="AA871" s="41">
        <f>IF('query (10)'!Y871="","",'query (10)'!Y871)</f>
        <v>46067</v>
      </c>
      <c r="AB871" s="41">
        <f>IF('query (10)'!Z871="","",'query (10)'!Z871)</f>
        <v>46247</v>
      </c>
      <c r="AC871" s="38" t="str">
        <f>IF(OR('query (10)'!AA871="",COUNTIF(Cleaning_Rules!$A$21:$A$26,TRIM('query (10)'!AA871))&gt;0),"",TRIM('query (10)'!AA871))</f>
        <v/>
      </c>
      <c r="AD871" s="38" t="str">
        <f>IF('query (10)'!AB871="","",TRIM(IFERROR(_xlfn.TEXTBEFORE('query (10)'!AB871,"("),'query (10)'!AB871)))</f>
        <v>เริ่มซ่อมงาน PM แล้ว รับผิดชอบโดย KUNANON PARAWANWONG</v>
      </c>
      <c r="AE871" s="38" t="str">
        <f>IFERROR(LOWER(TRIM(_xlfn.TEXTBEFORE(_xlfn.TEXTAFTER('query (10)'!AB871,"("),")"))),"")</f>
        <v>parawanwong-k-3161@nsk.com</v>
      </c>
      <c r="AF871" s="38" t="str">
        <f>IF('query (10)'!AD871="","",TRIM('query (10)'!AD871))</f>
        <v>คุณานนต์ ปารวัณวงศ์</v>
      </c>
      <c r="AG871" s="38" t="str">
        <f>IF('query (10)'!AE871="","",TRIM('query (10)'!AE871))</f>
        <v>คุณานนต์ ปารวัณวงศ์</v>
      </c>
      <c r="AH871" s="38" t="str">
        <f>IF('query (10)'!AF871="","",IFERROR(VALUE('query (10)'!AF871),""))</f>
        <v/>
      </c>
      <c r="AI871" s="38" t="str">
        <f>IF('query (10)'!AG871="","",TRIM('query (10)'!AG871))</f>
        <v/>
      </c>
      <c r="AJ871" s="38" t="str">
        <f>IF('query (10)'!AH871="","",IFERROR(VALUE('query (10)'!AH871),""))</f>
        <v/>
      </c>
      <c r="AK871" s="38" t="str">
        <f>IF('query (10)'!AI871="","",TRIM('query (10)'!AI871))</f>
        <v/>
      </c>
      <c r="AL871" s="42">
        <f t="shared" si="65"/>
        <v>2026</v>
      </c>
      <c r="AM871" s="42" t="str">
        <f t="shared" si="66"/>
        <v>2026-02</v>
      </c>
      <c r="AN871" s="42" t="str">
        <f t="shared" ca="1" si="67"/>
        <v/>
      </c>
      <c r="AO871" s="42" t="str">
        <f t="shared" si="68"/>
        <v>GR-464 | INNER RING RACEWAY AND RIB SUPER FINISH MACHINE | KWD4 | OSCILLATION RIB | Time-based Maintenance | Mechanical | Part Change | Medium | Change belt Oscillation rib to PM 6 Month Cycle | BELT | 5M365 | เริ่มซ่อมงาน PM แล้ว รับผิดชอบโดย KUNANON PARAWANWONG | คุณานนต์ ปารวัณวงศ์</v>
      </c>
      <c r="AP871" s="42" t="str">
        <f>_xlfn.TEXTJOIN("; ",TRUE,IF(COUNTA('query (10)'!A871:AK871)&lt;=6,"NEAR_EMPTY_ROW",""),IF($K871="","MISSING_STATUS",""),IF(AND($K871="เสร็จสิ้น",$Z871=""),"DONE_NO_ACTUAL_DATE",""),IF(AND($I871="Condition-based Maintenance",$AH871=""),"CBM_NO_MEASUREMENT",""),IF(OR($X871="",$X871=0),"INVALID_PERIOD",""),IF(AND($AA871&lt;&gt;"",$AB871&lt;&gt;"",$AB871&lt;$AA871),"DATE_SEQUENCE_ERROR",""),IF(AND($AB871&lt;&gt;"",$AB871&gt;DATE(2030,12,31)),"DATE_OUTLIER",""),IF($C871="","MISSING_QRCODE",""),IF($J871="UNKNOWN","UNKNOWN_PM_TYPE",""),IF($L871="UNKNOWN","UNKNOWN_STATUS",""))</f>
        <v/>
      </c>
      <c r="AQ871" s="42" t="str">
        <f t="shared" si="69"/>
        <v>NO</v>
      </c>
    </row>
    <row r="872" spans="1:43" x14ac:dyDescent="0.3">
      <c r="A872" s="38">
        <f>IF('query (10)'!A872="","",'query (10)'!A872)</f>
        <v>1033</v>
      </c>
      <c r="B872" s="38">
        <f>IF('query (10)'!B872="","",'query (10)'!B872)</f>
        <v>18036</v>
      </c>
      <c r="C872" s="38" t="str">
        <f>TRIM(UPPER('query (10)'!M872))</f>
        <v>GR-581</v>
      </c>
      <c r="D872" s="38" t="str">
        <f>TRIM(UPPER(IFERROR(_xlfn.TEXTBEFORE('query (10)'!L872,"("),'query (10)'!L872)))</f>
        <v>INNER RING RACEWAY AND RIB SUPER FINISH MACHINE</v>
      </c>
      <c r="E872" s="38" t="str">
        <f>IFERROR(TRIM(UPPER(_xlfn.TEXTBEFORE(_xlfn.TEXTAFTER('query (10)'!L872,"("),")"))),"")</f>
        <v/>
      </c>
      <c r="F872" s="38" t="str">
        <f>TRIM('query (10)'!K872)</f>
        <v>KWD5</v>
      </c>
      <c r="G872" s="38" t="str">
        <f>IF('query (10)'!J872="","",'query (10)'!J872)</f>
        <v xml:space="preserve">Oscillation rib </v>
      </c>
      <c r="H872" s="38" t="str">
        <f>TRIM(UPPER('query (10)'!J872))</f>
        <v>OSCILLATION RIB</v>
      </c>
      <c r="I872" s="38" t="str">
        <f>IF('query (10)'!F872="","",'query (10)'!F872)</f>
        <v>Time-based Maintenance</v>
      </c>
      <c r="J872" s="38" t="str">
        <f>IF('query (10)'!F872="","",IFERROR(INDEX(Cleaning_Rules!$B$14:$B$17,MATCH(TRIM('query (10)'!F872),Cleaning_Rules!$A$14:$A$17,0)),"UNKNOWN"))</f>
        <v>TBM</v>
      </c>
      <c r="K872" s="38" t="str">
        <f>IF('query (10)'!G872="","",'query (10)'!G872)</f>
        <v>เสร็จสิ้น</v>
      </c>
      <c r="L872" s="38" t="str">
        <f>IF('query (10)'!G872="","MISSING",IFERROR(INDEX(Cleaning_Rules!$B$5:$B$10,MATCH(TRIM('query (10)'!G872),Cleaning_Rules!$A$5:$A$10,0)),"UNKNOWN"))</f>
        <v>COMPLETED</v>
      </c>
      <c r="M872" s="38" t="str">
        <f>IF('query (10)'!I872="","",'query (10)'!I872)</f>
        <v>Mechanical</v>
      </c>
      <c r="N872" s="38" t="str">
        <f>IF('query (10)'!O872="","",'query (10)'!O872)</f>
        <v>Part Change</v>
      </c>
      <c r="O872" s="38" t="str">
        <f>IF('query (10)'!P872="","",'query (10)'!P872)</f>
        <v>Medium</v>
      </c>
      <c r="P872" s="38" t="str">
        <f>IF('query (10)'!N872="","",'query (10)'!N872)</f>
        <v>Change belt Oscillation rib to PM 6 Month Cycle</v>
      </c>
      <c r="Q872" s="38" t="str">
        <f>TRIM('query (10)'!N872)</f>
        <v>Change belt Oscillation rib to PM 6 Month Cycle</v>
      </c>
      <c r="R872" s="38" t="str">
        <f>TRIM(UPPER('query (10)'!R872))</f>
        <v>BELT</v>
      </c>
      <c r="S872" s="38" t="str">
        <f>TRIM(UPPER('query (10)'!S872))</f>
        <v>5M365</v>
      </c>
      <c r="T872" s="38" t="str">
        <f>IF('query (10)'!Q872="","",TRIM(UPPER('query (10)'!Q872)))</f>
        <v/>
      </c>
      <c r="U872" s="38" t="str">
        <f>IF('query (10)'!T872="","",'query (10)'!T872)</f>
        <v/>
      </c>
      <c r="V872" s="39" t="str">
        <f>IF('query (10)'!T872="","",IFERROR(VALUE('query (10)'!T872),""))</f>
        <v/>
      </c>
      <c r="W872" s="40">
        <f>IF('query (10)'!U872="","",'query (10)'!U872)</f>
        <v>0</v>
      </c>
      <c r="X872" s="39">
        <f>IF('query (10)'!V872="","",'query (10)'!V872)</f>
        <v>180</v>
      </c>
      <c r="Y872" s="41">
        <f>IF('query (10)'!W872="","",'query (10)'!W872)</f>
        <v>46058</v>
      </c>
      <c r="Z872" s="41">
        <f>IF('query (10)'!X872="","",'query (10)'!X872)</f>
        <v>46067</v>
      </c>
      <c r="AA872" s="41">
        <f>IF('query (10)'!Y872="","",'query (10)'!Y872)</f>
        <v>46067</v>
      </c>
      <c r="AB872" s="41">
        <f>IF('query (10)'!Z872="","",'query (10)'!Z872)</f>
        <v>46247</v>
      </c>
      <c r="AC872" s="38" t="str">
        <f>IF(OR('query (10)'!AA872="",COUNTIF(Cleaning_Rules!$A$21:$A$26,TRIM('query (10)'!AA872))&gt;0),"",TRIM('query (10)'!AA872))</f>
        <v/>
      </c>
      <c r="AD872" s="38" t="str">
        <f>IF('query (10)'!AB872="","",TRIM(IFERROR(_xlfn.TEXTBEFORE('query (10)'!AB872,"("),'query (10)'!AB872)))</f>
        <v>เริ่มซ่อมงาน PM แล้ว รับผิดชอบโดย PAHLA SEEDANG</v>
      </c>
      <c r="AE872" s="38" t="str">
        <f>IFERROR(LOWER(TRIM(_xlfn.TEXTBEFORE(_xlfn.TEXTAFTER('query (10)'!AB872,"("),")"))),"")</f>
        <v>pahla@nsk.com</v>
      </c>
      <c r="AF872" s="38" t="str">
        <f>IF('query (10)'!AD872="","",TRIM('query (10)'!AD872))</f>
        <v>คุณานนต์ ปารวัณวงศ์</v>
      </c>
      <c r="AG872" s="38" t="str">
        <f>IF('query (10)'!AE872="","",TRIM('query (10)'!AE872))</f>
        <v>คุณานนต์ ปารวัณวงศ์</v>
      </c>
      <c r="AH872" s="38" t="str">
        <f>IF('query (10)'!AF872="","",IFERROR(VALUE('query (10)'!AF872),""))</f>
        <v/>
      </c>
      <c r="AI872" s="38" t="str">
        <f>IF('query (10)'!AG872="","",TRIM('query (10)'!AG872))</f>
        <v/>
      </c>
      <c r="AJ872" s="38" t="str">
        <f>IF('query (10)'!AH872="","",IFERROR(VALUE('query (10)'!AH872),""))</f>
        <v/>
      </c>
      <c r="AK872" s="38" t="str">
        <f>IF('query (10)'!AI872="","",TRIM('query (10)'!AI872))</f>
        <v/>
      </c>
      <c r="AL872" s="42">
        <f t="shared" si="65"/>
        <v>2026</v>
      </c>
      <c r="AM872" s="42" t="str">
        <f t="shared" si="66"/>
        <v>2026-02</v>
      </c>
      <c r="AN872" s="42" t="str">
        <f t="shared" ca="1" si="67"/>
        <v/>
      </c>
      <c r="AO872" s="42" t="str">
        <f t="shared" si="68"/>
        <v>GR-581 | INNER RING RACEWAY AND RIB SUPER FINISH MACHINE | KWD5 | OSCILLATION RIB | Time-based Maintenance | Mechanical | Part Change | Medium | Change belt Oscillation rib to PM 6 Month Cycle | BELT | 5M365 | เริ่มซ่อมงาน PM แล้ว รับผิดชอบโดย PAHLA SEEDANG | คุณานนต์ ปารวัณวงศ์</v>
      </c>
      <c r="AP872" s="42" t="str">
        <f>_xlfn.TEXTJOIN("; ",TRUE,IF(COUNTA('query (10)'!A872:AK872)&lt;=6,"NEAR_EMPTY_ROW",""),IF($K872="","MISSING_STATUS",""),IF(AND($K872="เสร็จสิ้น",$Z872=""),"DONE_NO_ACTUAL_DATE",""),IF(AND($I872="Condition-based Maintenance",$AH872=""),"CBM_NO_MEASUREMENT",""),IF(OR($X872="",$X872=0),"INVALID_PERIOD",""),IF(AND($AA872&lt;&gt;"",$AB872&lt;&gt;"",$AB872&lt;$AA872),"DATE_SEQUENCE_ERROR",""),IF(AND($AB872&lt;&gt;"",$AB872&gt;DATE(2030,12,31)),"DATE_OUTLIER",""),IF($C872="","MISSING_QRCODE",""),IF($J872="UNKNOWN","UNKNOWN_PM_TYPE",""),IF($L872="UNKNOWN","UNKNOWN_STATUS",""))</f>
        <v/>
      </c>
      <c r="AQ872" s="42" t="str">
        <f t="shared" si="69"/>
        <v>NO</v>
      </c>
    </row>
    <row r="873" spans="1:43" x14ac:dyDescent="0.3">
      <c r="A873" s="38">
        <f>IF('query (10)'!A873="","",'query (10)'!A873)</f>
        <v>1034</v>
      </c>
      <c r="B873" s="38">
        <f>IF('query (10)'!B873="","",'query (10)'!B873)</f>
        <v>18037</v>
      </c>
      <c r="C873" s="38" t="str">
        <f>TRIM(UPPER('query (10)'!M873))</f>
        <v>GR-693</v>
      </c>
      <c r="D873" s="38" t="str">
        <f>TRIM(UPPER(IFERROR(_xlfn.TEXTBEFORE('query (10)'!L873,"("),'query (10)'!L873)))</f>
        <v>INNER RING RACEWAY AND RIB SUPER FINISH MACHINE</v>
      </c>
      <c r="E873" s="38" t="str">
        <f>IFERROR(TRIM(UPPER(_xlfn.TEXTBEFORE(_xlfn.TEXTAFTER('query (10)'!L873,"("),")"))),"")</f>
        <v/>
      </c>
      <c r="F873" s="38" t="str">
        <f>TRIM('query (10)'!K873)</f>
        <v>KWD6</v>
      </c>
      <c r="G873" s="38" t="str">
        <f>IF('query (10)'!J873="","",'query (10)'!J873)</f>
        <v xml:space="preserve">Oscillation rib </v>
      </c>
      <c r="H873" s="38" t="str">
        <f>TRIM(UPPER('query (10)'!J873))</f>
        <v>OSCILLATION RIB</v>
      </c>
      <c r="I873" s="38" t="str">
        <f>IF('query (10)'!F873="","",'query (10)'!F873)</f>
        <v>Time-based Maintenance</v>
      </c>
      <c r="J873" s="38" t="str">
        <f>IF('query (10)'!F873="","",IFERROR(INDEX(Cleaning_Rules!$B$14:$B$17,MATCH(TRIM('query (10)'!F873),Cleaning_Rules!$A$14:$A$17,0)),"UNKNOWN"))</f>
        <v>TBM</v>
      </c>
      <c r="K873" s="38" t="str">
        <f>IF('query (10)'!G873="","",'query (10)'!G873)</f>
        <v>เสร็จสิ้น</v>
      </c>
      <c r="L873" s="38" t="str">
        <f>IF('query (10)'!G873="","MISSING",IFERROR(INDEX(Cleaning_Rules!$B$5:$B$10,MATCH(TRIM('query (10)'!G873),Cleaning_Rules!$A$5:$A$10,0)),"UNKNOWN"))</f>
        <v>COMPLETED</v>
      </c>
      <c r="M873" s="38" t="str">
        <f>IF('query (10)'!I873="","",'query (10)'!I873)</f>
        <v>Mechanical</v>
      </c>
      <c r="N873" s="38" t="str">
        <f>IF('query (10)'!O873="","",'query (10)'!O873)</f>
        <v>Part Change</v>
      </c>
      <c r="O873" s="38" t="str">
        <f>IF('query (10)'!P873="","",'query (10)'!P873)</f>
        <v>Medium</v>
      </c>
      <c r="P873" s="38" t="str">
        <f>IF('query (10)'!N873="","",'query (10)'!N873)</f>
        <v>Change belt Oscillation rib to PM 6 Month Cycle</v>
      </c>
      <c r="Q873" s="38" t="str">
        <f>TRIM('query (10)'!N873)</f>
        <v>Change belt Oscillation rib to PM 6 Month Cycle</v>
      </c>
      <c r="R873" s="38" t="str">
        <f>TRIM(UPPER('query (10)'!R873))</f>
        <v>BELT</v>
      </c>
      <c r="S873" s="38" t="str">
        <f>TRIM(UPPER('query (10)'!S873))</f>
        <v>5M365</v>
      </c>
      <c r="T873" s="38" t="str">
        <f>IF('query (10)'!Q873="","",TRIM(UPPER('query (10)'!Q873)))</f>
        <v/>
      </c>
      <c r="U873" s="38" t="str">
        <f>IF('query (10)'!T873="","",'query (10)'!T873)</f>
        <v/>
      </c>
      <c r="V873" s="39" t="str">
        <f>IF('query (10)'!T873="","",IFERROR(VALUE('query (10)'!T873),""))</f>
        <v/>
      </c>
      <c r="W873" s="40">
        <f>IF('query (10)'!U873="","",'query (10)'!U873)</f>
        <v>0</v>
      </c>
      <c r="X873" s="39">
        <f>IF('query (10)'!V873="","",'query (10)'!V873)</f>
        <v>180</v>
      </c>
      <c r="Y873" s="41">
        <f>IF('query (10)'!W873="","",'query (10)'!W873)</f>
        <v>46059</v>
      </c>
      <c r="Z873" s="41">
        <f>IF('query (10)'!X873="","",'query (10)'!X873)</f>
        <v>46069</v>
      </c>
      <c r="AA873" s="41">
        <f>IF('query (10)'!Y873="","",'query (10)'!Y873)</f>
        <v>46069</v>
      </c>
      <c r="AB873" s="41">
        <f>IF('query (10)'!Z873="","",'query (10)'!Z873)</f>
        <v>46249</v>
      </c>
      <c r="AC873" s="38" t="str">
        <f>IF(OR('query (10)'!AA873="",COUNTIF(Cleaning_Rules!$A$21:$A$26,TRIM('query (10)'!AA873))&gt;0),"",TRIM('query (10)'!AA873))</f>
        <v/>
      </c>
      <c r="AD873" s="38" t="str">
        <f>IF('query (10)'!AB873="","",TRIM(IFERROR(_xlfn.TEXTBEFORE('query (10)'!AB873,"("),'query (10)'!AB873)))</f>
        <v>เริ่มซ่อมงาน PM แล้ว รับผิดชอบโดย KUNANON PARAWANWONG</v>
      </c>
      <c r="AE873" s="38" t="str">
        <f>IFERROR(LOWER(TRIM(_xlfn.TEXTBEFORE(_xlfn.TEXTAFTER('query (10)'!AB873,"("),")"))),"")</f>
        <v>parawanwong-k-3161@nsk.com</v>
      </c>
      <c r="AF873" s="38" t="str">
        <f>IF('query (10)'!AD873="","",TRIM('query (10)'!AD873))</f>
        <v>คุณานนต์ ปารวัณวงศ์</v>
      </c>
      <c r="AG873" s="38" t="str">
        <f>IF('query (10)'!AE873="","",TRIM('query (10)'!AE873))</f>
        <v>คุณานนต์ ปารวัณวงศ์</v>
      </c>
      <c r="AH873" s="38" t="str">
        <f>IF('query (10)'!AF873="","",IFERROR(VALUE('query (10)'!AF873),""))</f>
        <v/>
      </c>
      <c r="AI873" s="38" t="str">
        <f>IF('query (10)'!AG873="","",TRIM('query (10)'!AG873))</f>
        <v/>
      </c>
      <c r="AJ873" s="38" t="str">
        <f>IF('query (10)'!AH873="","",IFERROR(VALUE('query (10)'!AH873),""))</f>
        <v/>
      </c>
      <c r="AK873" s="38" t="str">
        <f>IF('query (10)'!AI873="","",TRIM('query (10)'!AI873))</f>
        <v/>
      </c>
      <c r="AL873" s="42">
        <f t="shared" si="65"/>
        <v>2026</v>
      </c>
      <c r="AM873" s="42" t="str">
        <f t="shared" si="66"/>
        <v>2026-02</v>
      </c>
      <c r="AN873" s="42" t="str">
        <f t="shared" ca="1" si="67"/>
        <v/>
      </c>
      <c r="AO873" s="42" t="str">
        <f t="shared" si="68"/>
        <v>GR-693 | INNER RING RACEWAY AND RIB SUPER FINISH MACHINE | KWD6 | OSCILLATION RIB | Time-based Maintenance | Mechanical | Part Change | Medium | Change belt Oscillation rib to PM 6 Month Cycle | BELT | 5M365 | เริ่มซ่อมงาน PM แล้ว รับผิดชอบโดย KUNANON PARAWANWONG | คุณานนต์ ปารวัณวงศ์</v>
      </c>
      <c r="AP873" s="42" t="str">
        <f>_xlfn.TEXTJOIN("; ",TRUE,IF(COUNTA('query (10)'!A873:AK873)&lt;=6,"NEAR_EMPTY_ROW",""),IF($K873="","MISSING_STATUS",""),IF(AND($K873="เสร็จสิ้น",$Z873=""),"DONE_NO_ACTUAL_DATE",""),IF(AND($I873="Condition-based Maintenance",$AH873=""),"CBM_NO_MEASUREMENT",""),IF(OR($X873="",$X873=0),"INVALID_PERIOD",""),IF(AND($AA873&lt;&gt;"",$AB873&lt;&gt;"",$AB873&lt;$AA873),"DATE_SEQUENCE_ERROR",""),IF(AND($AB873&lt;&gt;"",$AB873&gt;DATE(2030,12,31)),"DATE_OUTLIER",""),IF($C873="","MISSING_QRCODE",""),IF($J873="UNKNOWN","UNKNOWN_PM_TYPE",""),IF($L873="UNKNOWN","UNKNOWN_STATUS",""))</f>
        <v/>
      </c>
      <c r="AQ873" s="42" t="str">
        <f t="shared" si="69"/>
        <v>NO</v>
      </c>
    </row>
    <row r="874" spans="1:43" x14ac:dyDescent="0.3">
      <c r="A874" s="38">
        <f>IF('query (10)'!A874="","",'query (10)'!A874)</f>
        <v>1035</v>
      </c>
      <c r="B874" s="38">
        <f>IF('query (10)'!B874="","",'query (10)'!B874)</f>
        <v>18038</v>
      </c>
      <c r="C874" s="38" t="str">
        <f>TRIM(UPPER('query (10)'!M874))</f>
        <v>GR-830</v>
      </c>
      <c r="D874" s="38" t="str">
        <f>TRIM(UPPER(IFERROR(_xlfn.TEXTBEFORE('query (10)'!L874,"("),'query (10)'!L874)))</f>
        <v>INNER RING RACEWAY AND RIB SUPER FINISH MACHINE</v>
      </c>
      <c r="E874" s="38" t="str">
        <f>IFERROR(TRIM(UPPER(_xlfn.TEXTBEFORE(_xlfn.TEXTAFTER('query (10)'!L874,"("),")"))),"")</f>
        <v/>
      </c>
      <c r="F874" s="38" t="str">
        <f>TRIM('query (10)'!K874)</f>
        <v>KWD7</v>
      </c>
      <c r="G874" s="38" t="str">
        <f>IF('query (10)'!J874="","",'query (10)'!J874)</f>
        <v xml:space="preserve">Oscillation rib </v>
      </c>
      <c r="H874" s="38" t="str">
        <f>TRIM(UPPER('query (10)'!J874))</f>
        <v>OSCILLATION RIB</v>
      </c>
      <c r="I874" s="38" t="str">
        <f>IF('query (10)'!F874="","",'query (10)'!F874)</f>
        <v>Time-based Maintenance</v>
      </c>
      <c r="J874" s="38" t="str">
        <f>IF('query (10)'!F874="","",IFERROR(INDEX(Cleaning_Rules!$B$14:$B$17,MATCH(TRIM('query (10)'!F874),Cleaning_Rules!$A$14:$A$17,0)),"UNKNOWN"))</f>
        <v>TBM</v>
      </c>
      <c r="K874" s="38" t="str">
        <f>IF('query (10)'!G874="","",'query (10)'!G874)</f>
        <v>เสร็จสิ้น</v>
      </c>
      <c r="L874" s="38" t="str">
        <f>IF('query (10)'!G874="","MISSING",IFERROR(INDEX(Cleaning_Rules!$B$5:$B$10,MATCH(TRIM('query (10)'!G874),Cleaning_Rules!$A$5:$A$10,0)),"UNKNOWN"))</f>
        <v>COMPLETED</v>
      </c>
      <c r="M874" s="38" t="str">
        <f>IF('query (10)'!I874="","",'query (10)'!I874)</f>
        <v>Mechanical</v>
      </c>
      <c r="N874" s="38" t="str">
        <f>IF('query (10)'!O874="","",'query (10)'!O874)</f>
        <v>Part Change</v>
      </c>
      <c r="O874" s="38" t="str">
        <f>IF('query (10)'!P874="","",'query (10)'!P874)</f>
        <v>Medium</v>
      </c>
      <c r="P874" s="38" t="str">
        <f>IF('query (10)'!N874="","",'query (10)'!N874)</f>
        <v>Change belt Oscillation rib to PM 6 Month Cycle</v>
      </c>
      <c r="Q874" s="38" t="str">
        <f>TRIM('query (10)'!N874)</f>
        <v>Change belt Oscillation rib to PM 6 Month Cycle</v>
      </c>
      <c r="R874" s="38" t="str">
        <f>TRIM(UPPER('query (10)'!R874))</f>
        <v>BELT</v>
      </c>
      <c r="S874" s="38" t="str">
        <f>TRIM(UPPER('query (10)'!S874))</f>
        <v>5M365</v>
      </c>
      <c r="T874" s="38" t="str">
        <f>IF('query (10)'!Q874="","",TRIM(UPPER('query (10)'!Q874)))</f>
        <v/>
      </c>
      <c r="U874" s="38" t="str">
        <f>IF('query (10)'!T874="","",'query (10)'!T874)</f>
        <v/>
      </c>
      <c r="V874" s="39" t="str">
        <f>IF('query (10)'!T874="","",IFERROR(VALUE('query (10)'!T874),""))</f>
        <v/>
      </c>
      <c r="W874" s="40">
        <f>IF('query (10)'!U874="","",'query (10)'!U874)</f>
        <v>0</v>
      </c>
      <c r="X874" s="39">
        <f>IF('query (10)'!V874="","",'query (10)'!V874)</f>
        <v>180</v>
      </c>
      <c r="Y874" s="41">
        <f>IF('query (10)'!W874="","",'query (10)'!W874)</f>
        <v>46060</v>
      </c>
      <c r="Z874" s="41">
        <f>IF('query (10)'!X874="","",'query (10)'!X874)</f>
        <v>46069</v>
      </c>
      <c r="AA874" s="41">
        <f>IF('query (10)'!Y874="","",'query (10)'!Y874)</f>
        <v>46069</v>
      </c>
      <c r="AB874" s="41">
        <f>IF('query (10)'!Z874="","",'query (10)'!Z874)</f>
        <v>46249</v>
      </c>
      <c r="AC874" s="38" t="str">
        <f>IF(OR('query (10)'!AA874="",COUNTIF(Cleaning_Rules!$A$21:$A$26,TRIM('query (10)'!AA874))&gt;0),"",TRIM('query (10)'!AA874))</f>
        <v/>
      </c>
      <c r="AD874" s="38" t="str">
        <f>IF('query (10)'!AB874="","",TRIM(IFERROR(_xlfn.TEXTBEFORE('query (10)'!AB874,"("),'query (10)'!AB874)))</f>
        <v>เริ่มซ่อมงาน PM แล้ว รับผิดชอบโดย JAKKAPAT KHOTSOMBAT</v>
      </c>
      <c r="AE874" s="38" t="str">
        <f>IFERROR(LOWER(TRIM(_xlfn.TEXTBEFORE(_xlfn.TEXTAFTER('query (10)'!AB874,"("),")"))),"")</f>
        <v>jakkapat@nsk.com</v>
      </c>
      <c r="AF874" s="38" t="str">
        <f>IF('query (10)'!AD874="","",TRIM('query (10)'!AD874))</f>
        <v>คุณานนต์ ปารวัณวงศ์</v>
      </c>
      <c r="AG874" s="38" t="str">
        <f>IF('query (10)'!AE874="","",TRIM('query (10)'!AE874))</f>
        <v>จักรภัทร โคตรสมบัติ</v>
      </c>
      <c r="AH874" s="38" t="str">
        <f>IF('query (10)'!AF874="","",IFERROR(VALUE('query (10)'!AF874),""))</f>
        <v/>
      </c>
      <c r="AI874" s="38" t="str">
        <f>IF('query (10)'!AG874="","",TRIM('query (10)'!AG874))</f>
        <v/>
      </c>
      <c r="AJ874" s="38" t="str">
        <f>IF('query (10)'!AH874="","",IFERROR(VALUE('query (10)'!AH874),""))</f>
        <v/>
      </c>
      <c r="AK874" s="38" t="str">
        <f>IF('query (10)'!AI874="","",TRIM('query (10)'!AI874))</f>
        <v/>
      </c>
      <c r="AL874" s="42">
        <f t="shared" si="65"/>
        <v>2026</v>
      </c>
      <c r="AM874" s="42" t="str">
        <f t="shared" si="66"/>
        <v>2026-02</v>
      </c>
      <c r="AN874" s="42" t="str">
        <f t="shared" ca="1" si="67"/>
        <v/>
      </c>
      <c r="AO874" s="42" t="str">
        <f t="shared" si="68"/>
        <v>GR-830 | INNER RING RACEWAY AND RIB SUPER FINISH MACHINE | KWD7 | OSCILLATION RIB | Time-based Maintenance | Mechanical | Part Change | Medium | Change belt Oscillation rib to PM 6 Month Cycle | BELT | 5M365 | เริ่มซ่อมงาน PM แล้ว รับผิดชอบโดย JAKKAPAT KHOTSOMBAT | จักรภัทร โคตรสมบัติ</v>
      </c>
      <c r="AP874" s="42" t="str">
        <f>_xlfn.TEXTJOIN("; ",TRUE,IF(COUNTA('query (10)'!A874:AK874)&lt;=6,"NEAR_EMPTY_ROW",""),IF($K874="","MISSING_STATUS",""),IF(AND($K874="เสร็จสิ้น",$Z874=""),"DONE_NO_ACTUAL_DATE",""),IF(AND($I874="Condition-based Maintenance",$AH874=""),"CBM_NO_MEASUREMENT",""),IF(OR($X874="",$X874=0),"INVALID_PERIOD",""),IF(AND($AA874&lt;&gt;"",$AB874&lt;&gt;"",$AB874&lt;$AA874),"DATE_SEQUENCE_ERROR",""),IF(AND($AB874&lt;&gt;"",$AB874&gt;DATE(2030,12,31)),"DATE_OUTLIER",""),IF($C874="","MISSING_QRCODE",""),IF($J874="UNKNOWN","UNKNOWN_PM_TYPE",""),IF($L874="UNKNOWN","UNKNOWN_STATUS",""))</f>
        <v/>
      </c>
      <c r="AQ874" s="42" t="str">
        <f t="shared" si="69"/>
        <v>NO</v>
      </c>
    </row>
    <row r="875" spans="1:43" x14ac:dyDescent="0.3">
      <c r="A875" s="38">
        <f>IF('query (10)'!A875="","",'query (10)'!A875)</f>
        <v>1037</v>
      </c>
      <c r="B875" s="38">
        <f>IF('query (10)'!B875="","",'query (10)'!B875)</f>
        <v>18121</v>
      </c>
      <c r="C875" s="38" t="str">
        <f>TRIM(UPPER('query (10)'!M875))</f>
        <v>GR-104</v>
      </c>
      <c r="D875" s="38" t="str">
        <f>TRIM(UPPER(IFERROR(_xlfn.TEXTBEFORE('query (10)'!L875,"("),'query (10)'!L875)))</f>
        <v>OUTER RING RACEWAY GRINDING M/C</v>
      </c>
      <c r="E875" s="38" t="str">
        <f>IFERROR(TRIM(UPPER(_xlfn.TEXTBEFORE(_xlfn.TEXTAFTER('query (10)'!L875,"("),")"))),"")</f>
        <v/>
      </c>
      <c r="F875" s="38" t="str">
        <f>TRIM('query (10)'!K875)</f>
        <v>SB1</v>
      </c>
      <c r="G875" s="38" t="str">
        <f>IF('query (10)'!J875="","",'query (10)'!J875)</f>
        <v>Electrical Control</v>
      </c>
      <c r="H875" s="38" t="str">
        <f>TRIM(UPPER('query (10)'!J875))</f>
        <v>ELECTRICAL CONTROL</v>
      </c>
      <c r="I875" s="38" t="str">
        <f>IF('query (10)'!F875="","",'query (10)'!F875)</f>
        <v>Time-based Maintenance</v>
      </c>
      <c r="J875" s="38" t="str">
        <f>IF('query (10)'!F875="","",IFERROR(INDEX(Cleaning_Rules!$B$14:$B$17,MATCH(TRIM('query (10)'!F875),Cleaning_Rules!$A$14:$A$17,0)),"UNKNOWN"))</f>
        <v>TBM</v>
      </c>
      <c r="K875" s="38" t="str">
        <f>IF('query (10)'!G875="","",'query (10)'!G875)</f>
        <v>เสร็จสิ้น</v>
      </c>
      <c r="L875" s="38" t="str">
        <f>IF('query (10)'!G875="","MISSING",IFERROR(INDEX(Cleaning_Rules!$B$5:$B$10,MATCH(TRIM('query (10)'!G875),Cleaning_Rules!$A$5:$A$10,0)),"UNKNOWN"))</f>
        <v>COMPLETED</v>
      </c>
      <c r="M875" s="38" t="str">
        <f>IF('query (10)'!I875="","",'query (10)'!I875)</f>
        <v>Electrical</v>
      </c>
      <c r="N875" s="38" t="str">
        <f>IF('query (10)'!O875="","",'query (10)'!O875)</f>
        <v>Inspection</v>
      </c>
      <c r="O875" s="38" t="str">
        <f>IF('query (10)'!P875="","",'query (10)'!P875)</f>
        <v>Medium</v>
      </c>
      <c r="P875" s="38" t="str">
        <f>IF('query (10)'!N875="","",'query (10)'!N875)</f>
        <v xml:space="preserve">- Check condition of Push botton, Emergency, Lamp and selector switch
- Check condition of Circuit breaker, Power supply, Magnetic, Relay
- Check condition of Servo amp, Inverter
-Check condition of Safety device </v>
      </c>
      <c r="Q875" s="38" t="str">
        <f>TRIM('query (10)'!N875)</f>
        <v>- Check condition of Push botton, Emergency, Lamp and selector switch
- Check condition of Circuit breaker, Power supply, Magnetic, Relay
- Check condition of Servo amp, Inverter
-Check condition of Safety device</v>
      </c>
      <c r="R875" s="38" t="str">
        <f>TRIM(UPPER('query (10)'!R875))</f>
        <v/>
      </c>
      <c r="S875" s="38" t="str">
        <f>TRIM(UPPER('query (10)'!S875))</f>
        <v/>
      </c>
      <c r="T875" s="38" t="str">
        <f>IF('query (10)'!Q875="","",TRIM(UPPER('query (10)'!Q875)))</f>
        <v/>
      </c>
      <c r="U875" s="38" t="str">
        <f>IF('query (10)'!T875="","",'query (10)'!T875)</f>
        <v/>
      </c>
      <c r="V875" s="39" t="str">
        <f>IF('query (10)'!T875="","",IFERROR(VALUE('query (10)'!T875),""))</f>
        <v/>
      </c>
      <c r="W875" s="40">
        <f>IF('query (10)'!U875="","",'query (10)'!U875)</f>
        <v>0</v>
      </c>
      <c r="X875" s="39">
        <f>IF('query (10)'!V875="","",'query (10)'!V875)</f>
        <v>30</v>
      </c>
      <c r="Y875" s="41">
        <f>IF('query (10)'!W875="","",'query (10)'!W875)</f>
        <v>46066</v>
      </c>
      <c r="Z875" s="41">
        <f>IF('query (10)'!X875="","",'query (10)'!X875)</f>
        <v>46070</v>
      </c>
      <c r="AA875" s="41">
        <f>IF('query (10)'!Y875="","",'query (10)'!Y875)</f>
        <v>46070</v>
      </c>
      <c r="AB875" s="41">
        <f>IF('query (10)'!Z875="","",'query (10)'!Z875)</f>
        <v>46100</v>
      </c>
      <c r="AC875" s="38" t="str">
        <f>IF(OR('query (10)'!AA875="",COUNTIF(Cleaning_Rules!$A$21:$A$26,TRIM('query (10)'!AA875))&gt;0),"",TRIM('query (10)'!AA875))</f>
        <v/>
      </c>
      <c r="AD875" s="38" t="str">
        <f>IF('query (10)'!AB875="","",TRIM(IFERROR(_xlfn.TEXTBEFORE('query (10)'!AB875,"("),'query (10)'!AB875)))</f>
        <v>เริ่มซ่อมงาน PM แล้ว รับผิดชอบโดย PONGPITAK SONCHAI</v>
      </c>
      <c r="AE875" s="38" t="str">
        <f>IFERROR(LOWER(TRIM(_xlfn.TEXTBEFORE(_xlfn.TEXTAFTER('query (10)'!AB875,"("),")"))),"")</f>
        <v>sonchai-p-6240@nsk.com</v>
      </c>
      <c r="AF875" s="38" t="str">
        <f>IF('query (10)'!AD875="","",TRIM('query (10)'!AD875))</f>
        <v>พงษ์พิทักษ์ ศรไชย</v>
      </c>
      <c r="AG875" s="38" t="str">
        <f>IF('query (10)'!AE875="","",TRIM('query (10)'!AE875))</f>
        <v>พงษ์พิทักษ์ ศรไชย</v>
      </c>
      <c r="AH875" s="38" t="str">
        <f>IF('query (10)'!AF875="","",IFERROR(VALUE('query (10)'!AF875),""))</f>
        <v/>
      </c>
      <c r="AI875" s="38" t="str">
        <f>IF('query (10)'!AG875="","",TRIM('query (10)'!AG875))</f>
        <v/>
      </c>
      <c r="AJ875" s="38" t="str">
        <f>IF('query (10)'!AH875="","",IFERROR(VALUE('query (10)'!AH875),""))</f>
        <v/>
      </c>
      <c r="AK875" s="38" t="str">
        <f>IF('query (10)'!AI875="","",TRIM('query (10)'!AI875))</f>
        <v/>
      </c>
      <c r="AL875" s="42">
        <f t="shared" si="65"/>
        <v>2026</v>
      </c>
      <c r="AM875" s="42" t="str">
        <f t="shared" si="66"/>
        <v>2026-02</v>
      </c>
      <c r="AN875" s="42" t="str">
        <f t="shared" ca="1" si="67"/>
        <v/>
      </c>
      <c r="AO875" s="42" t="str">
        <f t="shared" si="68"/>
        <v>GR-104 | OUTER RING RACEWAY GRINDING M/C | SB1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PONGPITAK SONCHAI | พงษ์พิทักษ์ ศรไชย</v>
      </c>
      <c r="AP875" s="42" t="str">
        <f>_xlfn.TEXTJOIN("; ",TRUE,IF(COUNTA('query (10)'!A875:AK875)&lt;=6,"NEAR_EMPTY_ROW",""),IF($K875="","MISSING_STATUS",""),IF(AND($K875="เสร็จสิ้น",$Z875=""),"DONE_NO_ACTUAL_DATE",""),IF(AND($I875="Condition-based Maintenance",$AH875=""),"CBM_NO_MEASUREMENT",""),IF(OR($X875="",$X875=0),"INVALID_PERIOD",""),IF(AND($AA875&lt;&gt;"",$AB875&lt;&gt;"",$AB875&lt;$AA875),"DATE_SEQUENCE_ERROR",""),IF(AND($AB875&lt;&gt;"",$AB875&gt;DATE(2030,12,31)),"DATE_OUTLIER",""),IF($C875="","MISSING_QRCODE",""),IF($J875="UNKNOWN","UNKNOWN_PM_TYPE",""),IF($L875="UNKNOWN","UNKNOWN_STATUS",""))</f>
        <v/>
      </c>
      <c r="AQ875" s="42" t="str">
        <f t="shared" si="69"/>
        <v>NO</v>
      </c>
    </row>
    <row r="876" spans="1:43" x14ac:dyDescent="0.3">
      <c r="A876" s="38">
        <f>IF('query (10)'!A876="","",'query (10)'!A876)</f>
        <v>1038</v>
      </c>
      <c r="B876" s="38">
        <f>IF('query (10)'!B876="","",'query (10)'!B876)</f>
        <v>18122</v>
      </c>
      <c r="C876" s="38" t="str">
        <f>TRIM(UPPER('query (10)'!M876))</f>
        <v>GR-106</v>
      </c>
      <c r="D876" s="38" t="str">
        <f>TRIM(UPPER(IFERROR(_xlfn.TEXTBEFORE('query (10)'!L876,"("),'query (10)'!L876)))</f>
        <v>OUTER RING RACEWAY SUPER FINISH M/C</v>
      </c>
      <c r="E876" s="38" t="str">
        <f>IFERROR(TRIM(UPPER(_xlfn.TEXTBEFORE(_xlfn.TEXTAFTER('query (10)'!L876,"("),")"))),"")</f>
        <v/>
      </c>
      <c r="F876" s="38" t="str">
        <f>TRIM('query (10)'!K876)</f>
        <v>SB1</v>
      </c>
      <c r="G876" s="38" t="str">
        <f>IF('query (10)'!J876="","",'query (10)'!J876)</f>
        <v>Electrical Control</v>
      </c>
      <c r="H876" s="38" t="str">
        <f>TRIM(UPPER('query (10)'!J876))</f>
        <v>ELECTRICAL CONTROL</v>
      </c>
      <c r="I876" s="38" t="str">
        <f>IF('query (10)'!F876="","",'query (10)'!F876)</f>
        <v>Time-based Maintenance</v>
      </c>
      <c r="J876" s="38" t="str">
        <f>IF('query (10)'!F876="","",IFERROR(INDEX(Cleaning_Rules!$B$14:$B$17,MATCH(TRIM('query (10)'!F876),Cleaning_Rules!$A$14:$A$17,0)),"UNKNOWN"))</f>
        <v>TBM</v>
      </c>
      <c r="K876" s="38" t="str">
        <f>IF('query (10)'!G876="","",'query (10)'!G876)</f>
        <v>เสร็จสิ้น</v>
      </c>
      <c r="L876" s="38" t="str">
        <f>IF('query (10)'!G876="","MISSING",IFERROR(INDEX(Cleaning_Rules!$B$5:$B$10,MATCH(TRIM('query (10)'!G876),Cleaning_Rules!$A$5:$A$10,0)),"UNKNOWN"))</f>
        <v>COMPLETED</v>
      </c>
      <c r="M876" s="38" t="str">
        <f>IF('query (10)'!I876="","",'query (10)'!I876)</f>
        <v>Electrical</v>
      </c>
      <c r="N876" s="38" t="str">
        <f>IF('query (10)'!O876="","",'query (10)'!O876)</f>
        <v>Inspection</v>
      </c>
      <c r="O876" s="38" t="str">
        <f>IF('query (10)'!P876="","",'query (10)'!P876)</f>
        <v>Medium</v>
      </c>
      <c r="P876" s="38" t="str">
        <f>IF('query (10)'!N876="","",'query (10)'!N876)</f>
        <v xml:space="preserve">- Check condition of Push botton, Emergency, Lamp and selector switch
- Check condition of Circuit breaker, Power supply, Magnetic, Relay
- Check/ Cleaning oil leak in Terminal box
- Check condition of Servo amp, Inverter
-Check condition of Safety device </v>
      </c>
      <c r="Q876" s="38" t="str">
        <f>TRIM('query (10)'!N876)</f>
        <v>- Check condition of Push botton, Emergency, Lamp and selector switch
- Check condition of Circuit breaker, Power supply, Magnetic, Relay
- Check/ Cleaning oil leak in Terminal box
- Check condition of Servo amp, Inverter
-Check condition of Safety device</v>
      </c>
      <c r="R876" s="38" t="str">
        <f>TRIM(UPPER('query (10)'!R876))</f>
        <v/>
      </c>
      <c r="S876" s="38" t="str">
        <f>TRIM(UPPER('query (10)'!S876))</f>
        <v/>
      </c>
      <c r="T876" s="38" t="str">
        <f>IF('query (10)'!Q876="","",TRIM(UPPER('query (10)'!Q876)))</f>
        <v/>
      </c>
      <c r="U876" s="38" t="str">
        <f>IF('query (10)'!T876="","",'query (10)'!T876)</f>
        <v/>
      </c>
      <c r="V876" s="39" t="str">
        <f>IF('query (10)'!T876="","",IFERROR(VALUE('query (10)'!T876),""))</f>
        <v/>
      </c>
      <c r="W876" s="40">
        <f>IF('query (10)'!U876="","",'query (10)'!U876)</f>
        <v>0</v>
      </c>
      <c r="X876" s="39">
        <f>IF('query (10)'!V876="","",'query (10)'!V876)</f>
        <v>30</v>
      </c>
      <c r="Y876" s="41">
        <f>IF('query (10)'!W876="","",'query (10)'!W876)</f>
        <v>46066</v>
      </c>
      <c r="Z876" s="41">
        <f>IF('query (10)'!X876="","",'query (10)'!X876)</f>
        <v>46070</v>
      </c>
      <c r="AA876" s="41">
        <f>IF('query (10)'!Y876="","",'query (10)'!Y876)</f>
        <v>46070</v>
      </c>
      <c r="AB876" s="41">
        <f>IF('query (10)'!Z876="","",'query (10)'!Z876)</f>
        <v>46100</v>
      </c>
      <c r="AC876" s="38" t="str">
        <f>IF(OR('query (10)'!AA876="",COUNTIF(Cleaning_Rules!$A$21:$A$26,TRIM('query (10)'!AA876))&gt;0),"",TRIM('query (10)'!AA876))</f>
        <v/>
      </c>
      <c r="AD876" s="38" t="str">
        <f>IF('query (10)'!AB876="","",TRIM(IFERROR(_xlfn.TEXTBEFORE('query (10)'!AB876,"("),'query (10)'!AB876)))</f>
        <v>เริ่มซ่อมงาน PM แล้ว รับผิดชอบโดย PONGPITAK SONCHAI</v>
      </c>
      <c r="AE876" s="38" t="str">
        <f>IFERROR(LOWER(TRIM(_xlfn.TEXTBEFORE(_xlfn.TEXTAFTER('query (10)'!AB876,"("),")"))),"")</f>
        <v>sonchai-p-6240@nsk.com</v>
      </c>
      <c r="AF876" s="38" t="str">
        <f>IF('query (10)'!AD876="","",TRIM('query (10)'!AD876))</f>
        <v>พงษ์พิทักษ์ ศรไชย</v>
      </c>
      <c r="AG876" s="38" t="str">
        <f>IF('query (10)'!AE876="","",TRIM('query (10)'!AE876))</f>
        <v>พงษ์พิทักษ์ ศรไชย</v>
      </c>
      <c r="AH876" s="38" t="str">
        <f>IF('query (10)'!AF876="","",IFERROR(VALUE('query (10)'!AF876),""))</f>
        <v/>
      </c>
      <c r="AI876" s="38" t="str">
        <f>IF('query (10)'!AG876="","",TRIM('query (10)'!AG876))</f>
        <v/>
      </c>
      <c r="AJ876" s="38" t="str">
        <f>IF('query (10)'!AH876="","",IFERROR(VALUE('query (10)'!AH876),""))</f>
        <v/>
      </c>
      <c r="AK876" s="38" t="str">
        <f>IF('query (10)'!AI876="","",TRIM('query (10)'!AI876))</f>
        <v/>
      </c>
      <c r="AL876" s="42">
        <f t="shared" si="65"/>
        <v>2026</v>
      </c>
      <c r="AM876" s="42" t="str">
        <f t="shared" si="66"/>
        <v>2026-02</v>
      </c>
      <c r="AN876" s="42" t="str">
        <f t="shared" ca="1" si="67"/>
        <v/>
      </c>
      <c r="AO876" s="42" t="str">
        <f t="shared" si="68"/>
        <v>GR-106 | OUTER RING RACEWAY SUPER FINISH M/C | SB1 | ELECTRICAL CONTROL | Time-based Maintenance | Electrical | Inspection | Medium | - Check condition of Push botton, Emergency, Lamp and selector switch
- Check condition of Circuit breaker, Power supply, Magnetic, Relay
- Check/ Cleaning oil leak in Terminal box
- Check condition of Servo amp, Inverter
-Check condition of Safety device | เริ่มซ่อมงาน PM แล้ว รับผิดชอบโดย PONGPITAK SONCHAI | พงษ์พิทักษ์ ศรไชย</v>
      </c>
      <c r="AP876" s="42" t="str">
        <f>_xlfn.TEXTJOIN("; ",TRUE,IF(COUNTA('query (10)'!A876:AK876)&lt;=6,"NEAR_EMPTY_ROW",""),IF($K876="","MISSING_STATUS",""),IF(AND($K876="เสร็จสิ้น",$Z876=""),"DONE_NO_ACTUAL_DATE",""),IF(AND($I876="Condition-based Maintenance",$AH876=""),"CBM_NO_MEASUREMENT",""),IF(OR($X876="",$X876=0),"INVALID_PERIOD",""),IF(AND($AA876&lt;&gt;"",$AB876&lt;&gt;"",$AB876&lt;$AA876),"DATE_SEQUENCE_ERROR",""),IF(AND($AB876&lt;&gt;"",$AB876&gt;DATE(2030,12,31)),"DATE_OUTLIER",""),IF($C876="","MISSING_QRCODE",""),IF($J876="UNKNOWN","UNKNOWN_PM_TYPE",""),IF($L876="UNKNOWN","UNKNOWN_STATUS",""))</f>
        <v/>
      </c>
      <c r="AQ876" s="42" t="str">
        <f t="shared" si="69"/>
        <v>NO</v>
      </c>
    </row>
    <row r="877" spans="1:43" x14ac:dyDescent="0.3">
      <c r="A877" s="38">
        <f>IF('query (10)'!A877="","",'query (10)'!A877)</f>
        <v>1039</v>
      </c>
      <c r="B877" s="38">
        <f>IF('query (10)'!B877="","",'query (10)'!B877)</f>
        <v>18116</v>
      </c>
      <c r="C877" s="38" t="str">
        <f>TRIM(UPPER('query (10)'!M877))</f>
        <v>GR-095</v>
      </c>
      <c r="D877" s="38" t="str">
        <f>TRIM(UPPER(IFERROR(_xlfn.TEXTBEFORE('query (10)'!L877,"("),'query (10)'!L877)))</f>
        <v>INNER RING RACEWAY GRINDING M/C</v>
      </c>
      <c r="E877" s="38" t="str">
        <f>IFERROR(TRIM(UPPER(_xlfn.TEXTBEFORE(_xlfn.TEXTAFTER('query (10)'!L877,"("),")"))),"")</f>
        <v/>
      </c>
      <c r="F877" s="38" t="str">
        <f>TRIM('query (10)'!K877)</f>
        <v>SB1</v>
      </c>
      <c r="G877" s="38" t="str">
        <f>IF('query (10)'!J877="","",'query (10)'!J877)</f>
        <v>Electrical Control</v>
      </c>
      <c r="H877" s="38" t="str">
        <f>TRIM(UPPER('query (10)'!J877))</f>
        <v>ELECTRICAL CONTROL</v>
      </c>
      <c r="I877" s="38" t="str">
        <f>IF('query (10)'!F877="","",'query (10)'!F877)</f>
        <v>Time-based Maintenance</v>
      </c>
      <c r="J877" s="38" t="str">
        <f>IF('query (10)'!F877="","",IFERROR(INDEX(Cleaning_Rules!$B$14:$B$17,MATCH(TRIM('query (10)'!F877),Cleaning_Rules!$A$14:$A$17,0)),"UNKNOWN"))</f>
        <v>TBM</v>
      </c>
      <c r="K877" s="38" t="str">
        <f>IF('query (10)'!G877="","",'query (10)'!G877)</f>
        <v>เสร็จสิ้น</v>
      </c>
      <c r="L877" s="38" t="str">
        <f>IF('query (10)'!G877="","MISSING",IFERROR(INDEX(Cleaning_Rules!$B$5:$B$10,MATCH(TRIM('query (10)'!G877),Cleaning_Rules!$A$5:$A$10,0)),"UNKNOWN"))</f>
        <v>COMPLETED</v>
      </c>
      <c r="M877" s="38" t="str">
        <f>IF('query (10)'!I877="","",'query (10)'!I877)</f>
        <v>Electrical</v>
      </c>
      <c r="N877" s="38" t="str">
        <f>IF('query (10)'!O877="","",'query (10)'!O877)</f>
        <v>Inspection</v>
      </c>
      <c r="O877" s="38" t="str">
        <f>IF('query (10)'!P877="","",'query (10)'!P877)</f>
        <v>Medium</v>
      </c>
      <c r="P877" s="38" t="str">
        <f>IF('query (10)'!N877="","",'query (10)'!N877)</f>
        <v xml:space="preserve">- Check condition of Push botton, Emergency, Lamp and selector switch
- Check condition of Circuit breaker, Power supply, Magnetic, Relay
- Check condition of Servo amp, Inverter
-Check condition of Safety device </v>
      </c>
      <c r="Q877" s="38" t="str">
        <f>TRIM('query (10)'!N877)</f>
        <v>- Check condition of Push botton, Emergency, Lamp and selector switch
- Check condition of Circuit breaker, Power supply, Magnetic, Relay
- Check condition of Servo amp, Inverter
-Check condition of Safety device</v>
      </c>
      <c r="R877" s="38" t="str">
        <f>TRIM(UPPER('query (10)'!R877))</f>
        <v/>
      </c>
      <c r="S877" s="38" t="str">
        <f>TRIM(UPPER('query (10)'!S877))</f>
        <v/>
      </c>
      <c r="T877" s="38" t="str">
        <f>IF('query (10)'!Q877="","",TRIM(UPPER('query (10)'!Q877)))</f>
        <v/>
      </c>
      <c r="U877" s="38" t="str">
        <f>IF('query (10)'!T877="","",'query (10)'!T877)</f>
        <v/>
      </c>
      <c r="V877" s="39" t="str">
        <f>IF('query (10)'!T877="","",IFERROR(VALUE('query (10)'!T877),""))</f>
        <v/>
      </c>
      <c r="W877" s="40">
        <f>IF('query (10)'!U877="","",'query (10)'!U877)</f>
        <v>0</v>
      </c>
      <c r="X877" s="39">
        <f>IF('query (10)'!V877="","",'query (10)'!V877)</f>
        <v>30</v>
      </c>
      <c r="Y877" s="41">
        <f>IF('query (10)'!W877="","",'query (10)'!W877)</f>
        <v>46066</v>
      </c>
      <c r="Z877" s="41">
        <f>IF('query (10)'!X877="","",'query (10)'!X877)</f>
        <v>46070</v>
      </c>
      <c r="AA877" s="41">
        <f>IF('query (10)'!Y877="","",'query (10)'!Y877)</f>
        <v>46070</v>
      </c>
      <c r="AB877" s="41">
        <f>IF('query (10)'!Z877="","",'query (10)'!Z877)</f>
        <v>46100</v>
      </c>
      <c r="AC877" s="38" t="str">
        <f>IF(OR('query (10)'!AA877="",COUNTIF(Cleaning_Rules!$A$21:$A$26,TRIM('query (10)'!AA877))&gt;0),"",TRIM('query (10)'!AA877))</f>
        <v/>
      </c>
      <c r="AD877" s="38" t="str">
        <f>IF('query (10)'!AB877="","",TRIM(IFERROR(_xlfn.TEXTBEFORE('query (10)'!AB877,"("),'query (10)'!AB877)))</f>
        <v>เริ่มซ่อมงาน PM แล้ว รับผิดชอบโดย PONGPITAK SONCHAI</v>
      </c>
      <c r="AE877" s="38" t="str">
        <f>IFERROR(LOWER(TRIM(_xlfn.TEXTBEFORE(_xlfn.TEXTAFTER('query (10)'!AB877,"("),")"))),"")</f>
        <v>sonchai-p-6240@nsk.com</v>
      </c>
      <c r="AF877" s="38" t="str">
        <f>IF('query (10)'!AD877="","",TRIM('query (10)'!AD877))</f>
        <v>พงษ์พิทักษ์ ศรไชย</v>
      </c>
      <c r="AG877" s="38" t="str">
        <f>IF('query (10)'!AE877="","",TRIM('query (10)'!AE877))</f>
        <v>พงษ์พิทักษ์ ศรไชย</v>
      </c>
      <c r="AH877" s="38" t="str">
        <f>IF('query (10)'!AF877="","",IFERROR(VALUE('query (10)'!AF877),""))</f>
        <v/>
      </c>
      <c r="AI877" s="38" t="str">
        <f>IF('query (10)'!AG877="","",TRIM('query (10)'!AG877))</f>
        <v/>
      </c>
      <c r="AJ877" s="38" t="str">
        <f>IF('query (10)'!AH877="","",IFERROR(VALUE('query (10)'!AH877),""))</f>
        <v/>
      </c>
      <c r="AK877" s="38" t="str">
        <f>IF('query (10)'!AI877="","",TRIM('query (10)'!AI877))</f>
        <v/>
      </c>
      <c r="AL877" s="42">
        <f t="shared" si="65"/>
        <v>2026</v>
      </c>
      <c r="AM877" s="42" t="str">
        <f t="shared" si="66"/>
        <v>2026-02</v>
      </c>
      <c r="AN877" s="42" t="str">
        <f t="shared" ca="1" si="67"/>
        <v/>
      </c>
      <c r="AO877" s="42" t="str">
        <f t="shared" si="68"/>
        <v>GR-095 | INNER RING RACEWAY GRINDING M/C | SB1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PONGPITAK SONCHAI | พงษ์พิทักษ์ ศรไชย</v>
      </c>
      <c r="AP877" s="42" t="str">
        <f>_xlfn.TEXTJOIN("; ",TRUE,IF(COUNTA('query (10)'!A877:AK877)&lt;=6,"NEAR_EMPTY_ROW",""),IF($K877="","MISSING_STATUS",""),IF(AND($K877="เสร็จสิ้น",$Z877=""),"DONE_NO_ACTUAL_DATE",""),IF(AND($I877="Condition-based Maintenance",$AH877=""),"CBM_NO_MEASUREMENT",""),IF(OR($X877="",$X877=0),"INVALID_PERIOD",""),IF(AND($AA877&lt;&gt;"",$AB877&lt;&gt;"",$AB877&lt;$AA877),"DATE_SEQUENCE_ERROR",""),IF(AND($AB877&lt;&gt;"",$AB877&gt;DATE(2030,12,31)),"DATE_OUTLIER",""),IF($C877="","MISSING_QRCODE",""),IF($J877="UNKNOWN","UNKNOWN_PM_TYPE",""),IF($L877="UNKNOWN","UNKNOWN_STATUS",""))</f>
        <v/>
      </c>
      <c r="AQ877" s="42" t="str">
        <f t="shared" si="69"/>
        <v>NO</v>
      </c>
    </row>
    <row r="878" spans="1:43" x14ac:dyDescent="0.3">
      <c r="A878" s="38">
        <f>IF('query (10)'!A878="","",'query (10)'!A878)</f>
        <v>1040</v>
      </c>
      <c r="B878" s="38">
        <f>IF('query (10)'!B878="","",'query (10)'!B878)</f>
        <v>18115</v>
      </c>
      <c r="C878" s="38" t="str">
        <f>TRIM(UPPER('query (10)'!M878))</f>
        <v>DE-099</v>
      </c>
      <c r="D878" s="38" t="str">
        <f>TRIM(UPPER(IFERROR(_xlfn.TEXTBEFORE('query (10)'!L878,"("),'query (10)'!L878)))</f>
        <v>DEMAGNETIZING FOR INNER RING M/C</v>
      </c>
      <c r="E878" s="38" t="str">
        <f>IFERROR(TRIM(UPPER(_xlfn.TEXTBEFORE(_xlfn.TEXTAFTER('query (10)'!L878,"("),")"))),"")</f>
        <v/>
      </c>
      <c r="F878" s="38" t="str">
        <f>TRIM('query (10)'!K878)</f>
        <v>SB1</v>
      </c>
      <c r="G878" s="38" t="str">
        <f>IF('query (10)'!J878="","",'query (10)'!J878)</f>
        <v>Electrical Control</v>
      </c>
      <c r="H878" s="38" t="str">
        <f>TRIM(UPPER('query (10)'!J878))</f>
        <v>ELECTRICAL CONTROL</v>
      </c>
      <c r="I878" s="38" t="str">
        <f>IF('query (10)'!F878="","",'query (10)'!F878)</f>
        <v>Time-based Maintenance</v>
      </c>
      <c r="J878" s="38" t="str">
        <f>IF('query (10)'!F878="","",IFERROR(INDEX(Cleaning_Rules!$B$14:$B$17,MATCH(TRIM('query (10)'!F878),Cleaning_Rules!$A$14:$A$17,0)),"UNKNOWN"))</f>
        <v>TBM</v>
      </c>
      <c r="K878" s="38" t="str">
        <f>IF('query (10)'!G878="","",'query (10)'!G878)</f>
        <v>เสร็จสิ้น</v>
      </c>
      <c r="L878" s="38" t="str">
        <f>IF('query (10)'!G878="","MISSING",IFERROR(INDEX(Cleaning_Rules!$B$5:$B$10,MATCH(TRIM('query (10)'!G878),Cleaning_Rules!$A$5:$A$10,0)),"UNKNOWN"))</f>
        <v>COMPLETED</v>
      </c>
      <c r="M878" s="38" t="str">
        <f>IF('query (10)'!I878="","",'query (10)'!I878)</f>
        <v>Electrical</v>
      </c>
      <c r="N878" s="38" t="str">
        <f>IF('query (10)'!O878="","",'query (10)'!O878)</f>
        <v>Inspection</v>
      </c>
      <c r="O878" s="38" t="str">
        <f>IF('query (10)'!P878="","",'query (10)'!P878)</f>
        <v>Medium</v>
      </c>
      <c r="P878" s="38" t="str">
        <f>IF('query (10)'!N878="","",'query (10)'!N878)</f>
        <v xml:space="preserve">- Check condition of Push botton, Emergency, Lamp and selector switch
- Check condition of Circuit breaker, Power supply, Magnetic, Relay
- Check Temperature of coil magnet
- Change new coil magnet
-Check condition of Safety device </v>
      </c>
      <c r="Q878" s="38" t="str">
        <f>TRIM('query (10)'!N878)</f>
        <v>- Check condition of Push botton, Emergency, Lamp and selector switch
- Check condition of Circuit breaker, Power supply, Magnetic, Relay
- Check Temperature of coil magnet
- Change new coil magnet
-Check condition of Safety device</v>
      </c>
      <c r="R878" s="38" t="str">
        <f>TRIM(UPPER('query (10)'!R878))</f>
        <v/>
      </c>
      <c r="S878" s="38" t="str">
        <f>TRIM(UPPER('query (10)'!S878))</f>
        <v/>
      </c>
      <c r="T878" s="38" t="str">
        <f>IF('query (10)'!Q878="","",TRIM(UPPER('query (10)'!Q878)))</f>
        <v/>
      </c>
      <c r="U878" s="38" t="str">
        <f>IF('query (10)'!T878="","",'query (10)'!T878)</f>
        <v/>
      </c>
      <c r="V878" s="39" t="str">
        <f>IF('query (10)'!T878="","",IFERROR(VALUE('query (10)'!T878),""))</f>
        <v/>
      </c>
      <c r="W878" s="40">
        <f>IF('query (10)'!U878="","",'query (10)'!U878)</f>
        <v>0</v>
      </c>
      <c r="X878" s="39">
        <f>IF('query (10)'!V878="","",'query (10)'!V878)</f>
        <v>30</v>
      </c>
      <c r="Y878" s="41">
        <f>IF('query (10)'!W878="","",'query (10)'!W878)</f>
        <v>46066</v>
      </c>
      <c r="Z878" s="41">
        <f>IF('query (10)'!X878="","",'query (10)'!X878)</f>
        <v>46069</v>
      </c>
      <c r="AA878" s="41">
        <f>IF('query (10)'!Y878="","",'query (10)'!Y878)</f>
        <v>46069</v>
      </c>
      <c r="AB878" s="41">
        <f>IF('query (10)'!Z878="","",'query (10)'!Z878)</f>
        <v>46099</v>
      </c>
      <c r="AC878" s="38" t="str">
        <f>IF(OR('query (10)'!AA878="",COUNTIF(Cleaning_Rules!$A$21:$A$26,TRIM('query (10)'!AA878))&gt;0),"",TRIM('query (10)'!AA878))</f>
        <v/>
      </c>
      <c r="AD878" s="38" t="str">
        <f>IF('query (10)'!AB878="","",TRIM(IFERROR(_xlfn.TEXTBEFORE('query (10)'!AB878,"("),'query (10)'!AB878)))</f>
        <v>เริ่มซ่อมงาน PM แล้ว รับผิดชอบโดย AMRIN RAKSAPHON</v>
      </c>
      <c r="AE878" s="38" t="str">
        <f>IFERROR(LOWER(TRIM(_xlfn.TEXTBEFORE(_xlfn.TEXTAFTER('query (10)'!AB878,"("),")"))),"")</f>
        <v>amrin@nsk.com</v>
      </c>
      <c r="AF878" s="38" t="str">
        <f>IF('query (10)'!AD878="","",TRIM('query (10)'!AD878))</f>
        <v>พงษ์พิทักษ์ ศรไชย</v>
      </c>
      <c r="AG878" s="38" t="str">
        <f>IF('query (10)'!AE878="","",TRIM('query (10)'!AE878))</f>
        <v>อัมรินทร์ รักษาพล</v>
      </c>
      <c r="AH878" s="38" t="str">
        <f>IF('query (10)'!AF878="","",IFERROR(VALUE('query (10)'!AF878),""))</f>
        <v/>
      </c>
      <c r="AI878" s="38" t="str">
        <f>IF('query (10)'!AG878="","",TRIM('query (10)'!AG878))</f>
        <v/>
      </c>
      <c r="AJ878" s="38" t="str">
        <f>IF('query (10)'!AH878="","",IFERROR(VALUE('query (10)'!AH878),""))</f>
        <v/>
      </c>
      <c r="AK878" s="38" t="str">
        <f>IF('query (10)'!AI878="","",TRIM('query (10)'!AI878))</f>
        <v/>
      </c>
      <c r="AL878" s="42">
        <f t="shared" si="65"/>
        <v>2026</v>
      </c>
      <c r="AM878" s="42" t="str">
        <f t="shared" si="66"/>
        <v>2026-02</v>
      </c>
      <c r="AN878" s="42" t="str">
        <f t="shared" ca="1" si="67"/>
        <v/>
      </c>
      <c r="AO878" s="42" t="str">
        <f t="shared" si="68"/>
        <v>DE-099 | DEMAGNETIZING FOR INNER RING M/C | SB1 | ELECTRICAL CONTROL | Time-based Maintenance | Electrical | Inspection | Medium | - Check condition of Push botton, Emergency, Lamp and selector switch
- Check condition of Circuit breaker, Power supply, Magnetic, Relay
- Check Temperature of coil magnet
- Change new coil magnet
-Check condition of Safety device | เริ่มซ่อมงาน PM แล้ว รับผิดชอบโดย AMRIN RAKSAPHON | อัมรินทร์ รักษาพล</v>
      </c>
      <c r="AP878" s="42" t="str">
        <f>_xlfn.TEXTJOIN("; ",TRUE,IF(COUNTA('query (10)'!A878:AK878)&lt;=6,"NEAR_EMPTY_ROW",""),IF($K878="","MISSING_STATUS",""),IF(AND($K878="เสร็จสิ้น",$Z878=""),"DONE_NO_ACTUAL_DATE",""),IF(AND($I878="Condition-based Maintenance",$AH878=""),"CBM_NO_MEASUREMENT",""),IF(OR($X878="",$X878=0),"INVALID_PERIOD",""),IF(AND($AA878&lt;&gt;"",$AB878&lt;&gt;"",$AB878&lt;$AA878),"DATE_SEQUENCE_ERROR",""),IF(AND($AB878&lt;&gt;"",$AB878&gt;DATE(2030,12,31)),"DATE_OUTLIER",""),IF($C878="","MISSING_QRCODE",""),IF($J878="UNKNOWN","UNKNOWN_PM_TYPE",""),IF($L878="UNKNOWN","UNKNOWN_STATUS",""))</f>
        <v/>
      </c>
      <c r="AQ878" s="42" t="str">
        <f t="shared" si="69"/>
        <v>NO</v>
      </c>
    </row>
    <row r="879" spans="1:43" x14ac:dyDescent="0.3">
      <c r="A879" s="38">
        <f>IF('query (10)'!A879="","",'query (10)'!A879)</f>
        <v>1041</v>
      </c>
      <c r="B879" s="38">
        <f>IF('query (10)'!B879="","",'query (10)'!B879)</f>
        <v>18124</v>
      </c>
      <c r="C879" s="38" t="str">
        <f>TRIM(UPPER('query (10)'!M879))</f>
        <v>GR-097</v>
      </c>
      <c r="D879" s="38" t="str">
        <f>TRIM(UPPER(IFERROR(_xlfn.TEXTBEFORE('query (10)'!L879,"("),'query (10)'!L879)))</f>
        <v>INNER RING BORE GRINDING M/C</v>
      </c>
      <c r="E879" s="38" t="str">
        <f>IFERROR(TRIM(UPPER(_xlfn.TEXTBEFORE(_xlfn.TEXTAFTER('query (10)'!L879,"("),")"))),"")</f>
        <v/>
      </c>
      <c r="F879" s="38" t="str">
        <f>TRIM('query (10)'!K879)</f>
        <v>SB1</v>
      </c>
      <c r="G879" s="38" t="str">
        <f>IF('query (10)'!J879="","",'query (10)'!J879)</f>
        <v>Electrical Control</v>
      </c>
      <c r="H879" s="38" t="str">
        <f>TRIM(UPPER('query (10)'!J879))</f>
        <v>ELECTRICAL CONTROL</v>
      </c>
      <c r="I879" s="38" t="str">
        <f>IF('query (10)'!F879="","",'query (10)'!F879)</f>
        <v>Time-based Maintenance</v>
      </c>
      <c r="J879" s="38" t="str">
        <f>IF('query (10)'!F879="","",IFERROR(INDEX(Cleaning_Rules!$B$14:$B$17,MATCH(TRIM('query (10)'!F879),Cleaning_Rules!$A$14:$A$17,0)),"UNKNOWN"))</f>
        <v>TBM</v>
      </c>
      <c r="K879" s="38" t="str">
        <f>IF('query (10)'!G879="","",'query (10)'!G879)</f>
        <v>เสร็จสิ้น</v>
      </c>
      <c r="L879" s="38" t="str">
        <f>IF('query (10)'!G879="","MISSING",IFERROR(INDEX(Cleaning_Rules!$B$5:$B$10,MATCH(TRIM('query (10)'!G879),Cleaning_Rules!$A$5:$A$10,0)),"UNKNOWN"))</f>
        <v>COMPLETED</v>
      </c>
      <c r="M879" s="38" t="str">
        <f>IF('query (10)'!I879="","",'query (10)'!I879)</f>
        <v>Electrical</v>
      </c>
      <c r="N879" s="38" t="str">
        <f>IF('query (10)'!O879="","",'query (10)'!O879)</f>
        <v>Inspection</v>
      </c>
      <c r="O879" s="38" t="str">
        <f>IF('query (10)'!P879="","",'query (10)'!P879)</f>
        <v>Medium</v>
      </c>
      <c r="P879" s="38" t="str">
        <f>IF('query (10)'!N879="","",'query (10)'!N879)</f>
        <v xml:space="preserve">- Check condition of Push botton, Emergency, Lamp and selector switch
- Check condition of Circuit breaker, Power supply, Magnetic, Relay
- Check condition of Servo amp, Inverter
-Check condition of Safety device </v>
      </c>
      <c r="Q879" s="38" t="str">
        <f>TRIM('query (10)'!N879)</f>
        <v>- Check condition of Push botton, Emergency, Lamp and selector switch
- Check condition of Circuit breaker, Power supply, Magnetic, Relay
- Check condition of Servo amp, Inverter
-Check condition of Safety device</v>
      </c>
      <c r="R879" s="38" t="str">
        <f>TRIM(UPPER('query (10)'!R879))</f>
        <v/>
      </c>
      <c r="S879" s="38" t="str">
        <f>TRIM(UPPER('query (10)'!S879))</f>
        <v/>
      </c>
      <c r="T879" s="38" t="str">
        <f>IF('query (10)'!Q879="","",TRIM(UPPER('query (10)'!Q879)))</f>
        <v/>
      </c>
      <c r="U879" s="38" t="str">
        <f>IF('query (10)'!T879="","",'query (10)'!T879)</f>
        <v/>
      </c>
      <c r="V879" s="39" t="str">
        <f>IF('query (10)'!T879="","",IFERROR(VALUE('query (10)'!T879),""))</f>
        <v/>
      </c>
      <c r="W879" s="40">
        <f>IF('query (10)'!U879="","",'query (10)'!U879)</f>
        <v>0</v>
      </c>
      <c r="X879" s="39">
        <f>IF('query (10)'!V879="","",'query (10)'!V879)</f>
        <v>30</v>
      </c>
      <c r="Y879" s="41">
        <f>IF('query (10)'!W879="","",'query (10)'!W879)</f>
        <v>46066</v>
      </c>
      <c r="Z879" s="41">
        <f>IF('query (10)'!X879="","",'query (10)'!X879)</f>
        <v>46069</v>
      </c>
      <c r="AA879" s="41">
        <f>IF('query (10)'!Y879="","",'query (10)'!Y879)</f>
        <v>46069</v>
      </c>
      <c r="AB879" s="41">
        <f>IF('query (10)'!Z879="","",'query (10)'!Z879)</f>
        <v>46099</v>
      </c>
      <c r="AC879" s="38" t="str">
        <f>IF(OR('query (10)'!AA879="",COUNTIF(Cleaning_Rules!$A$21:$A$26,TRIM('query (10)'!AA879))&gt;0),"",TRIM('query (10)'!AA879))</f>
        <v/>
      </c>
      <c r="AD879" s="38" t="str">
        <f>IF('query (10)'!AB879="","",TRIM(IFERROR(_xlfn.TEXTBEFORE('query (10)'!AB879,"("),'query (10)'!AB879)))</f>
        <v>เริ่มซ่อมงาน PM แล้ว รับผิดชอบโดย AMRIN RAKSAPHON</v>
      </c>
      <c r="AE879" s="38" t="str">
        <f>IFERROR(LOWER(TRIM(_xlfn.TEXTBEFORE(_xlfn.TEXTAFTER('query (10)'!AB879,"("),")"))),"")</f>
        <v>amrin@nsk.com</v>
      </c>
      <c r="AF879" s="38" t="str">
        <f>IF('query (10)'!AD879="","",TRIM('query (10)'!AD879))</f>
        <v>พงษ์พิทักษ์ ศรไชย</v>
      </c>
      <c r="AG879" s="38" t="str">
        <f>IF('query (10)'!AE879="","",TRIM('query (10)'!AE879))</f>
        <v>อัมรินทร์ รักษาพล</v>
      </c>
      <c r="AH879" s="38" t="str">
        <f>IF('query (10)'!AF879="","",IFERROR(VALUE('query (10)'!AF879),""))</f>
        <v/>
      </c>
      <c r="AI879" s="38" t="str">
        <f>IF('query (10)'!AG879="","",TRIM('query (10)'!AG879))</f>
        <v/>
      </c>
      <c r="AJ879" s="38" t="str">
        <f>IF('query (10)'!AH879="","",IFERROR(VALUE('query (10)'!AH879),""))</f>
        <v/>
      </c>
      <c r="AK879" s="38" t="str">
        <f>IF('query (10)'!AI879="","",TRIM('query (10)'!AI879))</f>
        <v/>
      </c>
      <c r="AL879" s="42">
        <f t="shared" si="65"/>
        <v>2026</v>
      </c>
      <c r="AM879" s="42" t="str">
        <f t="shared" si="66"/>
        <v>2026-02</v>
      </c>
      <c r="AN879" s="42" t="str">
        <f t="shared" ca="1" si="67"/>
        <v/>
      </c>
      <c r="AO879" s="42" t="str">
        <f t="shared" si="68"/>
        <v>GR-097 | INNER RING BORE GRINDING M/C | SB1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AMRIN RAKSAPHON | อัมรินทร์ รักษาพล</v>
      </c>
      <c r="AP879" s="42" t="str">
        <f>_xlfn.TEXTJOIN("; ",TRUE,IF(COUNTA('query (10)'!A879:AK879)&lt;=6,"NEAR_EMPTY_ROW",""),IF($K879="","MISSING_STATUS",""),IF(AND($K879="เสร็จสิ้น",$Z879=""),"DONE_NO_ACTUAL_DATE",""),IF(AND($I879="Condition-based Maintenance",$AH879=""),"CBM_NO_MEASUREMENT",""),IF(OR($X879="",$X879=0),"INVALID_PERIOD",""),IF(AND($AA879&lt;&gt;"",$AB879&lt;&gt;"",$AB879&lt;$AA879),"DATE_SEQUENCE_ERROR",""),IF(AND($AB879&lt;&gt;"",$AB879&gt;DATE(2030,12,31)),"DATE_OUTLIER",""),IF($C879="","MISSING_QRCODE",""),IF($J879="UNKNOWN","UNKNOWN_PM_TYPE",""),IF($L879="UNKNOWN","UNKNOWN_STATUS",""))</f>
        <v/>
      </c>
      <c r="AQ879" s="42" t="str">
        <f t="shared" si="69"/>
        <v>NO</v>
      </c>
    </row>
    <row r="880" spans="1:43" x14ac:dyDescent="0.3">
      <c r="A880" s="38">
        <f>IF('query (10)'!A880="","",'query (10)'!A880)</f>
        <v>1042</v>
      </c>
      <c r="B880" s="38">
        <f>IF('query (10)'!B880="","",'query (10)'!B880)</f>
        <v>18123</v>
      </c>
      <c r="C880" s="38" t="str">
        <f>TRIM(UPPER('query (10)'!M880))</f>
        <v>GR-100</v>
      </c>
      <c r="D880" s="38" t="str">
        <f>TRIM(UPPER(IFERROR(_xlfn.TEXTBEFORE('query (10)'!L880,"("),'query (10)'!L880)))</f>
        <v>INNER RING RACEWAY SUPER FINISH M/C</v>
      </c>
      <c r="E880" s="38" t="str">
        <f>IFERROR(TRIM(UPPER(_xlfn.TEXTBEFORE(_xlfn.TEXTAFTER('query (10)'!L880,"("),")"))),"")</f>
        <v/>
      </c>
      <c r="F880" s="38" t="str">
        <f>TRIM('query (10)'!K880)</f>
        <v>SB1</v>
      </c>
      <c r="G880" s="38" t="str">
        <f>IF('query (10)'!J880="","",'query (10)'!J880)</f>
        <v>Electrical Control</v>
      </c>
      <c r="H880" s="38" t="str">
        <f>TRIM(UPPER('query (10)'!J880))</f>
        <v>ELECTRICAL CONTROL</v>
      </c>
      <c r="I880" s="38" t="str">
        <f>IF('query (10)'!F880="","",'query (10)'!F880)</f>
        <v>Time-based Maintenance</v>
      </c>
      <c r="J880" s="38" t="str">
        <f>IF('query (10)'!F880="","",IFERROR(INDEX(Cleaning_Rules!$B$14:$B$17,MATCH(TRIM('query (10)'!F880),Cleaning_Rules!$A$14:$A$17,0)),"UNKNOWN"))</f>
        <v>TBM</v>
      </c>
      <c r="K880" s="38" t="str">
        <f>IF('query (10)'!G880="","",'query (10)'!G880)</f>
        <v>เสร็จสิ้น</v>
      </c>
      <c r="L880" s="38" t="str">
        <f>IF('query (10)'!G880="","MISSING",IFERROR(INDEX(Cleaning_Rules!$B$5:$B$10,MATCH(TRIM('query (10)'!G880),Cleaning_Rules!$A$5:$A$10,0)),"UNKNOWN"))</f>
        <v>COMPLETED</v>
      </c>
      <c r="M880" s="38" t="str">
        <f>IF('query (10)'!I880="","",'query (10)'!I880)</f>
        <v>Electrical</v>
      </c>
      <c r="N880" s="38" t="str">
        <f>IF('query (10)'!O880="","",'query (10)'!O880)</f>
        <v>Inspection</v>
      </c>
      <c r="O880" s="38" t="str">
        <f>IF('query (10)'!P880="","",'query (10)'!P880)</f>
        <v>Medium</v>
      </c>
      <c r="P880" s="38" t="str">
        <f>IF('query (10)'!N880="","",'query (10)'!N880)</f>
        <v xml:space="preserve">- Check condition of Push botton, Emergency, Lamp and selector switch
- Check condition of Circuit breaker, Power supply, Magnetic, Relay
- Check/ Cleaning oil leak in Terminal box
- Check condition of Servo amp, Inverter
-Check condition of Safety device </v>
      </c>
      <c r="Q880" s="38" t="str">
        <f>TRIM('query (10)'!N880)</f>
        <v>- Check condition of Push botton, Emergency, Lamp and selector switch
- Check condition of Circuit breaker, Power supply, Magnetic, Relay
- Check/ Cleaning oil leak in Terminal box
- Check condition of Servo amp, Inverter
-Check condition of Safety device</v>
      </c>
      <c r="R880" s="38" t="str">
        <f>TRIM(UPPER('query (10)'!R880))</f>
        <v/>
      </c>
      <c r="S880" s="38" t="str">
        <f>TRIM(UPPER('query (10)'!S880))</f>
        <v/>
      </c>
      <c r="T880" s="38" t="str">
        <f>IF('query (10)'!Q880="","",TRIM(UPPER('query (10)'!Q880)))</f>
        <v/>
      </c>
      <c r="U880" s="38" t="str">
        <f>IF('query (10)'!T880="","",'query (10)'!T880)</f>
        <v/>
      </c>
      <c r="V880" s="39" t="str">
        <f>IF('query (10)'!T880="","",IFERROR(VALUE('query (10)'!T880),""))</f>
        <v/>
      </c>
      <c r="W880" s="40">
        <f>IF('query (10)'!U880="","",'query (10)'!U880)</f>
        <v>0</v>
      </c>
      <c r="X880" s="39">
        <f>IF('query (10)'!V880="","",'query (10)'!V880)</f>
        <v>30</v>
      </c>
      <c r="Y880" s="41">
        <f>IF('query (10)'!W880="","",'query (10)'!W880)</f>
        <v>46066</v>
      </c>
      <c r="Z880" s="41">
        <f>IF('query (10)'!X880="","",'query (10)'!X880)</f>
        <v>46069</v>
      </c>
      <c r="AA880" s="41">
        <f>IF('query (10)'!Y880="","",'query (10)'!Y880)</f>
        <v>46069</v>
      </c>
      <c r="AB880" s="41">
        <f>IF('query (10)'!Z880="","",'query (10)'!Z880)</f>
        <v>46099</v>
      </c>
      <c r="AC880" s="38" t="str">
        <f>IF(OR('query (10)'!AA880="",COUNTIF(Cleaning_Rules!$A$21:$A$26,TRIM('query (10)'!AA880))&gt;0),"",TRIM('query (10)'!AA880))</f>
        <v/>
      </c>
      <c r="AD880" s="38" t="str">
        <f>IF('query (10)'!AB880="","",TRIM(IFERROR(_xlfn.TEXTBEFORE('query (10)'!AB880,"("),'query (10)'!AB880)))</f>
        <v>เริ่มซ่อมงาน PM แล้ว รับผิดชอบโดย AMRIN RAKSAPHON</v>
      </c>
      <c r="AE880" s="38" t="str">
        <f>IFERROR(LOWER(TRIM(_xlfn.TEXTBEFORE(_xlfn.TEXTAFTER('query (10)'!AB880,"("),")"))),"")</f>
        <v>amrin@nsk.com</v>
      </c>
      <c r="AF880" s="38" t="str">
        <f>IF('query (10)'!AD880="","",TRIM('query (10)'!AD880))</f>
        <v>พงษ์พิทักษ์ ศรไชย</v>
      </c>
      <c r="AG880" s="38" t="str">
        <f>IF('query (10)'!AE880="","",TRIM('query (10)'!AE880))</f>
        <v>อัมรินทร์ รักษาพล</v>
      </c>
      <c r="AH880" s="38" t="str">
        <f>IF('query (10)'!AF880="","",IFERROR(VALUE('query (10)'!AF880),""))</f>
        <v/>
      </c>
      <c r="AI880" s="38" t="str">
        <f>IF('query (10)'!AG880="","",TRIM('query (10)'!AG880))</f>
        <v/>
      </c>
      <c r="AJ880" s="38" t="str">
        <f>IF('query (10)'!AH880="","",IFERROR(VALUE('query (10)'!AH880),""))</f>
        <v/>
      </c>
      <c r="AK880" s="38" t="str">
        <f>IF('query (10)'!AI880="","",TRIM('query (10)'!AI880))</f>
        <v/>
      </c>
      <c r="AL880" s="42">
        <f t="shared" si="65"/>
        <v>2026</v>
      </c>
      <c r="AM880" s="42" t="str">
        <f t="shared" si="66"/>
        <v>2026-02</v>
      </c>
      <c r="AN880" s="42" t="str">
        <f t="shared" ca="1" si="67"/>
        <v/>
      </c>
      <c r="AO880" s="42" t="str">
        <f t="shared" si="68"/>
        <v>GR-100 | INNER RING RACEWAY SUPER FINISH M/C | SB1 | ELECTRICAL CONTROL | Time-based Maintenance | Electrical | Inspection | Medium | - Check condition of Push botton, Emergency, Lamp and selector switch
- Check condition of Circuit breaker, Power supply, Magnetic, Relay
- Check/ Cleaning oil leak in Terminal box
- Check condition of Servo amp, Inverter
-Check condition of Safety device | เริ่มซ่อมงาน PM แล้ว รับผิดชอบโดย AMRIN RAKSAPHON | อัมรินทร์ รักษาพล</v>
      </c>
      <c r="AP880" s="42" t="str">
        <f>_xlfn.TEXTJOIN("; ",TRUE,IF(COUNTA('query (10)'!A880:AK880)&lt;=6,"NEAR_EMPTY_ROW",""),IF($K880="","MISSING_STATUS",""),IF(AND($K880="เสร็จสิ้น",$Z880=""),"DONE_NO_ACTUAL_DATE",""),IF(AND($I880="Condition-based Maintenance",$AH880=""),"CBM_NO_MEASUREMENT",""),IF(OR($X880="",$X880=0),"INVALID_PERIOD",""),IF(AND($AA880&lt;&gt;"",$AB880&lt;&gt;"",$AB880&lt;$AA880),"DATE_SEQUENCE_ERROR",""),IF(AND($AB880&lt;&gt;"",$AB880&gt;DATE(2030,12,31)),"DATE_OUTLIER",""),IF($C880="","MISSING_QRCODE",""),IF($J880="UNKNOWN","UNKNOWN_PM_TYPE",""),IF($L880="UNKNOWN","UNKNOWN_STATUS",""))</f>
        <v/>
      </c>
      <c r="AQ880" s="42" t="str">
        <f t="shared" si="69"/>
        <v>NO</v>
      </c>
    </row>
    <row r="881" spans="1:43" x14ac:dyDescent="0.3">
      <c r="A881" s="38">
        <f>IF('query (10)'!A881="","",'query (10)'!A881)</f>
        <v>1043</v>
      </c>
      <c r="B881" s="38">
        <f>IF('query (10)'!B881="","",'query (10)'!B881)</f>
        <v>18119</v>
      </c>
      <c r="C881" s="38" t="str">
        <f>TRIM(UPPER('query (10)'!M881))</f>
        <v>AS-110</v>
      </c>
      <c r="D881" s="38" t="str">
        <f>TRIM(UPPER(IFERROR(_xlfn.TEXTBEFORE('query (10)'!L881,"("),'query (10)'!L881)))</f>
        <v>MATCHING &amp; BALL FILLING M/C</v>
      </c>
      <c r="E881" s="38" t="str">
        <f>IFERROR(TRIM(UPPER(_xlfn.TEXTBEFORE(_xlfn.TEXTAFTER('query (10)'!L881,"("),")"))),"")</f>
        <v/>
      </c>
      <c r="F881" s="38" t="str">
        <f>TRIM('query (10)'!K881)</f>
        <v>SB1</v>
      </c>
      <c r="G881" s="38" t="str">
        <f>IF('query (10)'!J881="","",'query (10)'!J881)</f>
        <v>Electrical Control</v>
      </c>
      <c r="H881" s="38" t="str">
        <f>TRIM(UPPER('query (10)'!J881))</f>
        <v>ELECTRICAL CONTROL</v>
      </c>
      <c r="I881" s="38" t="str">
        <f>IF('query (10)'!F881="","",'query (10)'!F881)</f>
        <v>Time-based Maintenance</v>
      </c>
      <c r="J881" s="38" t="str">
        <f>IF('query (10)'!F881="","",IFERROR(INDEX(Cleaning_Rules!$B$14:$B$17,MATCH(TRIM('query (10)'!F881),Cleaning_Rules!$A$14:$A$17,0)),"UNKNOWN"))</f>
        <v>TBM</v>
      </c>
      <c r="K881" s="38" t="str">
        <f>IF('query (10)'!G881="","",'query (10)'!G881)</f>
        <v>เสร็จสิ้น</v>
      </c>
      <c r="L881" s="38" t="str">
        <f>IF('query (10)'!G881="","MISSING",IFERROR(INDEX(Cleaning_Rules!$B$5:$B$10,MATCH(TRIM('query (10)'!G881),Cleaning_Rules!$A$5:$A$10,0)),"UNKNOWN"))</f>
        <v>COMPLETED</v>
      </c>
      <c r="M881" s="38" t="str">
        <f>IF('query (10)'!I881="","",'query (10)'!I881)</f>
        <v>Electrical</v>
      </c>
      <c r="N881" s="38" t="str">
        <f>IF('query (10)'!O881="","",'query (10)'!O881)</f>
        <v>Inspection</v>
      </c>
      <c r="O881" s="38" t="str">
        <f>IF('query (10)'!P881="","",'query (10)'!P881)</f>
        <v>Medium</v>
      </c>
      <c r="P881" s="38" t="str">
        <f>IF('query (10)'!N881="","",'query (10)'!N881)</f>
        <v xml:space="preserve">- Check condition of Push botton, Emergency, Lamp and selector switch
- Check condition of Circuit breaker, Power supply, Magnetic, Relay
- Check/ Cleaning oil leak in Operation box
- Check condition of Inverter
-Check condition of Safety device 
- Change dust filter of Robot controller </v>
      </c>
      <c r="Q881" s="38" t="str">
        <f>TRIM('query (10)'!N881)</f>
        <v>- Check condition of Push botton, Emergency, Lamp and selector switch
- Check condition of Circuit breaker, Power supply, Magnetic, Relay
- Check/ Cleaning oil leak in Operation box
- Check condition of Inverter
-Check condition of Safety device 
- Change dust filter of Robot controller</v>
      </c>
      <c r="R881" s="38" t="str">
        <f>TRIM(UPPER('query (10)'!R881))</f>
        <v/>
      </c>
      <c r="S881" s="38" t="str">
        <f>TRIM(UPPER('query (10)'!S881))</f>
        <v/>
      </c>
      <c r="T881" s="38" t="str">
        <f>IF('query (10)'!Q881="","",TRIM(UPPER('query (10)'!Q881)))</f>
        <v/>
      </c>
      <c r="U881" s="38" t="str">
        <f>IF('query (10)'!T881="","",'query (10)'!T881)</f>
        <v/>
      </c>
      <c r="V881" s="39" t="str">
        <f>IF('query (10)'!T881="","",IFERROR(VALUE('query (10)'!T881),""))</f>
        <v/>
      </c>
      <c r="W881" s="40">
        <f>IF('query (10)'!U881="","",'query (10)'!U881)</f>
        <v>0</v>
      </c>
      <c r="X881" s="39">
        <f>IF('query (10)'!V881="","",'query (10)'!V881)</f>
        <v>30</v>
      </c>
      <c r="Y881" s="41">
        <f>IF('query (10)'!W881="","",'query (10)'!W881)</f>
        <v>46066</v>
      </c>
      <c r="Z881" s="41">
        <f>IF('query (10)'!X881="","",'query (10)'!X881)</f>
        <v>46070</v>
      </c>
      <c r="AA881" s="41">
        <f>IF('query (10)'!Y881="","",'query (10)'!Y881)</f>
        <v>46070</v>
      </c>
      <c r="AB881" s="41">
        <f>IF('query (10)'!Z881="","",'query (10)'!Z881)</f>
        <v>46100</v>
      </c>
      <c r="AC881" s="38" t="str">
        <f>IF(OR('query (10)'!AA881="",COUNTIF(Cleaning_Rules!$A$21:$A$26,TRIM('query (10)'!AA881))&gt;0),"",TRIM('query (10)'!AA881))</f>
        <v/>
      </c>
      <c r="AD881" s="38" t="str">
        <f>IF('query (10)'!AB881="","",TRIM(IFERROR(_xlfn.TEXTBEFORE('query (10)'!AB881,"("),'query (10)'!AB881)))</f>
        <v>เริ่มซ่อมงาน PM แล้ว รับผิดชอบโดย PONGPITAK SONCHAI</v>
      </c>
      <c r="AE881" s="38" t="str">
        <f>IFERROR(LOWER(TRIM(_xlfn.TEXTBEFORE(_xlfn.TEXTAFTER('query (10)'!AB881,"("),")"))),"")</f>
        <v>sonchai-p-6240@nsk.com</v>
      </c>
      <c r="AF881" s="38" t="str">
        <f>IF('query (10)'!AD881="","",TRIM('query (10)'!AD881))</f>
        <v>พงษ์พิทักษ์ ศรไชย</v>
      </c>
      <c r="AG881" s="38" t="str">
        <f>IF('query (10)'!AE881="","",TRIM('query (10)'!AE881))</f>
        <v>พงษ์พิทักษ์ ศรไชย</v>
      </c>
      <c r="AH881" s="38" t="str">
        <f>IF('query (10)'!AF881="","",IFERROR(VALUE('query (10)'!AF881),""))</f>
        <v/>
      </c>
      <c r="AI881" s="38" t="str">
        <f>IF('query (10)'!AG881="","",TRIM('query (10)'!AG881))</f>
        <v/>
      </c>
      <c r="AJ881" s="38" t="str">
        <f>IF('query (10)'!AH881="","",IFERROR(VALUE('query (10)'!AH881),""))</f>
        <v/>
      </c>
      <c r="AK881" s="38" t="str">
        <f>IF('query (10)'!AI881="","",TRIM('query (10)'!AI881))</f>
        <v/>
      </c>
      <c r="AL881" s="42">
        <f t="shared" si="65"/>
        <v>2026</v>
      </c>
      <c r="AM881" s="42" t="str">
        <f t="shared" si="66"/>
        <v>2026-02</v>
      </c>
      <c r="AN881" s="42" t="str">
        <f t="shared" ca="1" si="67"/>
        <v/>
      </c>
      <c r="AO881" s="42" t="str">
        <f t="shared" si="68"/>
        <v>AS-110 | MATCHING &amp; BALL FILLING M/C | SB1 | ELECTRICAL CONTROL | Time-based Maintenance | Electrical | Inspection | Medium | - Check condition of Push botton, Emergency, Lamp and selector switch
- Check condition of Circuit breaker, Power supply, Magnetic, Relay
- Check/ Cleaning oil leak in Operation box
- Check condition of Inverter
-Check condition of Safety device 
- Change dust filter of Robot controller | เริ่มซ่อมงาน PM แล้ว รับผิดชอบโดย PONGPITAK SONCHAI | พงษ์พิทักษ์ ศรไชย</v>
      </c>
      <c r="AP881" s="42" t="str">
        <f>_xlfn.TEXTJOIN("; ",TRUE,IF(COUNTA('query (10)'!A881:AK881)&lt;=6,"NEAR_EMPTY_ROW",""),IF($K881="","MISSING_STATUS",""),IF(AND($K881="เสร็จสิ้น",$Z881=""),"DONE_NO_ACTUAL_DATE",""),IF(AND($I881="Condition-based Maintenance",$AH881=""),"CBM_NO_MEASUREMENT",""),IF(OR($X881="",$X881=0),"INVALID_PERIOD",""),IF(AND($AA881&lt;&gt;"",$AB881&lt;&gt;"",$AB881&lt;$AA881),"DATE_SEQUENCE_ERROR",""),IF(AND($AB881&lt;&gt;"",$AB881&gt;DATE(2030,12,31)),"DATE_OUTLIER",""),IF($C881="","MISSING_QRCODE",""),IF($J881="UNKNOWN","UNKNOWN_PM_TYPE",""),IF($L881="UNKNOWN","UNKNOWN_STATUS",""))</f>
        <v/>
      </c>
      <c r="AQ881" s="42" t="str">
        <f t="shared" si="69"/>
        <v>NO</v>
      </c>
    </row>
    <row r="882" spans="1:43" x14ac:dyDescent="0.3">
      <c r="A882" s="38">
        <f>IF('query (10)'!A882="","",'query (10)'!A882)</f>
        <v>1044</v>
      </c>
      <c r="B882" s="38">
        <f>IF('query (10)'!B882="","",'query (10)'!B882)</f>
        <v>18118</v>
      </c>
      <c r="C882" s="38" t="str">
        <f>TRIM(UPPER('query (10)'!M882))</f>
        <v>CH-118</v>
      </c>
      <c r="D882" s="38" t="str">
        <f>TRIM(UPPER(IFERROR(_xlfn.TEXTBEFORE('query (10)'!L882,"("),'query (10)'!L882)))</f>
        <v>NOISE INSPECTION M/C</v>
      </c>
      <c r="E882" s="38" t="str">
        <f>IFERROR(TRIM(UPPER(_xlfn.TEXTBEFORE(_xlfn.TEXTAFTER('query (10)'!L882,"("),")"))),"")</f>
        <v>AUTO</v>
      </c>
      <c r="F882" s="38" t="str">
        <f>TRIM('query (10)'!K882)</f>
        <v>SB1</v>
      </c>
      <c r="G882" s="38" t="str">
        <f>IF('query (10)'!J882="","",'query (10)'!J882)</f>
        <v>Electrical Control</v>
      </c>
      <c r="H882" s="38" t="str">
        <f>TRIM(UPPER('query (10)'!J882))</f>
        <v>ELECTRICAL CONTROL</v>
      </c>
      <c r="I882" s="38" t="str">
        <f>IF('query (10)'!F882="","",'query (10)'!F882)</f>
        <v>Time-based Maintenance</v>
      </c>
      <c r="J882" s="38" t="str">
        <f>IF('query (10)'!F882="","",IFERROR(INDEX(Cleaning_Rules!$B$14:$B$17,MATCH(TRIM('query (10)'!F882),Cleaning_Rules!$A$14:$A$17,0)),"UNKNOWN"))</f>
        <v>TBM</v>
      </c>
      <c r="K882" s="38" t="str">
        <f>IF('query (10)'!G882="","",'query (10)'!G882)</f>
        <v>เสร็จสิ้น</v>
      </c>
      <c r="L882" s="38" t="str">
        <f>IF('query (10)'!G882="","MISSING",IFERROR(INDEX(Cleaning_Rules!$B$5:$B$10,MATCH(TRIM('query (10)'!G882),Cleaning_Rules!$A$5:$A$10,0)),"UNKNOWN"))</f>
        <v>COMPLETED</v>
      </c>
      <c r="M882" s="38" t="str">
        <f>IF('query (10)'!I882="","",'query (10)'!I882)</f>
        <v>Electrical</v>
      </c>
      <c r="N882" s="38" t="str">
        <f>IF('query (10)'!O882="","",'query (10)'!O882)</f>
        <v>Inspection</v>
      </c>
      <c r="O882" s="38" t="str">
        <f>IF('query (10)'!P882="","",'query (10)'!P882)</f>
        <v>Medium</v>
      </c>
      <c r="P882" s="38" t="str">
        <f>IF('query (10)'!N882="","",'query (10)'!N882)</f>
        <v xml:space="preserve">- Check condition of Push botton, Emergency, Lamp and selector switch
- Check condition of Circuit breaker, Power supply, Magnetic, Relay
- Check condition of Inverter
- Cleaning hot&amp;cooling of Ventilation Fan
-Check condition of Safety device 
</v>
      </c>
      <c r="Q882" s="38" t="str">
        <f>TRIM('query (10)'!N882)</f>
        <v xml:space="preserve">- Check condition of Push botton, Emergency, Lamp and selector switch
- Check condition of Circuit breaker, Power supply, Magnetic, Relay
- Check condition of Inverter
- Cleaning hot&amp;cooling of Ventilation Fan
-Check condition of Safety device 
</v>
      </c>
      <c r="R882" s="38" t="str">
        <f>TRIM(UPPER('query (10)'!R882))</f>
        <v/>
      </c>
      <c r="S882" s="38" t="str">
        <f>TRIM(UPPER('query (10)'!S882))</f>
        <v/>
      </c>
      <c r="T882" s="38" t="str">
        <f>IF('query (10)'!Q882="","",TRIM(UPPER('query (10)'!Q882)))</f>
        <v/>
      </c>
      <c r="U882" s="38" t="str">
        <f>IF('query (10)'!T882="","",'query (10)'!T882)</f>
        <v/>
      </c>
      <c r="V882" s="39" t="str">
        <f>IF('query (10)'!T882="","",IFERROR(VALUE('query (10)'!T882),""))</f>
        <v/>
      </c>
      <c r="W882" s="40">
        <f>IF('query (10)'!U882="","",'query (10)'!U882)</f>
        <v>0</v>
      </c>
      <c r="X882" s="39">
        <f>IF('query (10)'!V882="","",'query (10)'!V882)</f>
        <v>30</v>
      </c>
      <c r="Y882" s="41">
        <f>IF('query (10)'!W882="","",'query (10)'!W882)</f>
        <v>46066</v>
      </c>
      <c r="Z882" s="41">
        <f>IF('query (10)'!X882="","",'query (10)'!X882)</f>
        <v>46073</v>
      </c>
      <c r="AA882" s="41">
        <f>IF('query (10)'!Y882="","",'query (10)'!Y882)</f>
        <v>46073</v>
      </c>
      <c r="AB882" s="41">
        <f>IF('query (10)'!Z882="","",'query (10)'!Z882)</f>
        <v>46103</v>
      </c>
      <c r="AC882" s="38" t="str">
        <f>IF(OR('query (10)'!AA882="",COUNTIF(Cleaning_Rules!$A$21:$A$26,TRIM('query (10)'!AA882))&gt;0),"",TRIM('query (10)'!AA882))</f>
        <v/>
      </c>
      <c r="AD882" s="38" t="str">
        <f>IF('query (10)'!AB882="","",TRIM(IFERROR(_xlfn.TEXTBEFORE('query (10)'!AB882,"("),'query (10)'!AB882)))</f>
        <v>เริ่มซ่อมงาน PM แล้ว รับผิดชอบโดย PONGPITAK SONCHAI</v>
      </c>
      <c r="AE882" s="38" t="str">
        <f>IFERROR(LOWER(TRIM(_xlfn.TEXTBEFORE(_xlfn.TEXTAFTER('query (10)'!AB882,"("),")"))),"")</f>
        <v>sonchai-p-6240@nsk.com</v>
      </c>
      <c r="AF882" s="38" t="str">
        <f>IF('query (10)'!AD882="","",TRIM('query (10)'!AD882))</f>
        <v>พงษ์พิทักษ์ ศรไชย</v>
      </c>
      <c r="AG882" s="38" t="str">
        <f>IF('query (10)'!AE882="","",TRIM('query (10)'!AE882))</f>
        <v>ณัฐดนัย จุฑาเทพ</v>
      </c>
      <c r="AH882" s="38" t="str">
        <f>IF('query (10)'!AF882="","",IFERROR(VALUE('query (10)'!AF882),""))</f>
        <v/>
      </c>
      <c r="AI882" s="38" t="str">
        <f>IF('query (10)'!AG882="","",TRIM('query (10)'!AG882))</f>
        <v/>
      </c>
      <c r="AJ882" s="38" t="str">
        <f>IF('query (10)'!AH882="","",IFERROR(VALUE('query (10)'!AH882),""))</f>
        <v/>
      </c>
      <c r="AK882" s="38" t="str">
        <f>IF('query (10)'!AI882="","",TRIM('query (10)'!AI882))</f>
        <v/>
      </c>
      <c r="AL882" s="42">
        <f t="shared" si="65"/>
        <v>2026</v>
      </c>
      <c r="AM882" s="42" t="str">
        <f t="shared" si="66"/>
        <v>2026-02</v>
      </c>
      <c r="AN882" s="42" t="str">
        <f t="shared" ca="1" si="67"/>
        <v/>
      </c>
      <c r="AO882" s="42" t="str">
        <f t="shared" si="68"/>
        <v>CH-118 | NOISE INSPECTION M/C | AUTO | SB1 | ELECTRICAL CONTROL | Time-based Maintenance | Electrical | Inspection | Medium | - Check condition of Push botton, Emergency, Lamp and selector switch
- Check condition of Circuit breaker, Power supply, Magnetic, Relay
- Check condition of Inverter
- Cleaning hot&amp;cooling of Ventilation Fan
-Check condition of Safety device 
 | เริ่มซ่อมงาน PM แล้ว รับผิดชอบโดย PONGPITAK SONCHAI | ณัฐดนัย จุฑาเทพ</v>
      </c>
      <c r="AP882" s="42" t="str">
        <f>_xlfn.TEXTJOIN("; ",TRUE,IF(COUNTA('query (10)'!A882:AK882)&lt;=6,"NEAR_EMPTY_ROW",""),IF($K882="","MISSING_STATUS",""),IF(AND($K882="เสร็จสิ้น",$Z882=""),"DONE_NO_ACTUAL_DATE",""),IF(AND($I882="Condition-based Maintenance",$AH882=""),"CBM_NO_MEASUREMENT",""),IF(OR($X882="",$X882=0),"INVALID_PERIOD",""),IF(AND($AA882&lt;&gt;"",$AB882&lt;&gt;"",$AB882&lt;$AA882),"DATE_SEQUENCE_ERROR",""),IF(AND($AB882&lt;&gt;"",$AB882&gt;DATE(2030,12,31)),"DATE_OUTLIER",""),IF($C882="","MISSING_QRCODE",""),IF($J882="UNKNOWN","UNKNOWN_PM_TYPE",""),IF($L882="UNKNOWN","UNKNOWN_STATUS",""))</f>
        <v/>
      </c>
      <c r="AQ882" s="42" t="str">
        <f t="shared" si="69"/>
        <v>NO</v>
      </c>
    </row>
    <row r="883" spans="1:43" x14ac:dyDescent="0.3">
      <c r="A883" s="38">
        <f>IF('query (10)'!A883="","",'query (10)'!A883)</f>
        <v>1045</v>
      </c>
      <c r="B883" s="38">
        <f>IF('query (10)'!B883="","",'query (10)'!B883)</f>
        <v>18125</v>
      </c>
      <c r="C883" s="38" t="str">
        <f>TRIM(UPPER('query (10)'!M883))</f>
        <v>WA-113</v>
      </c>
      <c r="D883" s="38" t="str">
        <f>TRIM(UPPER(IFERROR(_xlfn.TEXTBEFORE('query (10)'!L883,"("),'query (10)'!L883)))</f>
        <v>FINISH WASH EQUIPMENT M/C</v>
      </c>
      <c r="E883" s="38" t="str">
        <f>IFERROR(TRIM(UPPER(_xlfn.TEXTBEFORE(_xlfn.TEXTAFTER('query (10)'!L883,"("),")"))),"")</f>
        <v/>
      </c>
      <c r="F883" s="38" t="str">
        <f>TRIM('query (10)'!K883)</f>
        <v>SB1</v>
      </c>
      <c r="G883" s="38" t="str">
        <f>IF('query (10)'!J883="","",'query (10)'!J883)</f>
        <v>Electrical Control</v>
      </c>
      <c r="H883" s="38" t="str">
        <f>TRIM(UPPER('query (10)'!J883))</f>
        <v>ELECTRICAL CONTROL</v>
      </c>
      <c r="I883" s="38" t="str">
        <f>IF('query (10)'!F883="","",'query (10)'!F883)</f>
        <v>Time-based Maintenance</v>
      </c>
      <c r="J883" s="38" t="str">
        <f>IF('query (10)'!F883="","",IFERROR(INDEX(Cleaning_Rules!$B$14:$B$17,MATCH(TRIM('query (10)'!F883),Cleaning_Rules!$A$14:$A$17,0)),"UNKNOWN"))</f>
        <v>TBM</v>
      </c>
      <c r="K883" s="38" t="str">
        <f>IF('query (10)'!G883="","",'query (10)'!G883)</f>
        <v>เสร็จสิ้น</v>
      </c>
      <c r="L883" s="38" t="str">
        <f>IF('query (10)'!G883="","MISSING",IFERROR(INDEX(Cleaning_Rules!$B$5:$B$10,MATCH(TRIM('query (10)'!G883),Cleaning_Rules!$A$5:$A$10,0)),"UNKNOWN"))</f>
        <v>COMPLETED</v>
      </c>
      <c r="M883" s="38" t="str">
        <f>IF('query (10)'!I883="","",'query (10)'!I883)</f>
        <v>Electrical</v>
      </c>
      <c r="N883" s="38" t="str">
        <f>IF('query (10)'!O883="","",'query (10)'!O883)</f>
        <v>Inspection</v>
      </c>
      <c r="O883" s="38" t="str">
        <f>IF('query (10)'!P883="","",'query (10)'!P883)</f>
        <v>Medium</v>
      </c>
      <c r="P883" s="38" t="str">
        <f>IF('query (10)'!N883="","",'query (10)'!N883)</f>
        <v xml:space="preserve">- Check condition of Push botton, Emergency, Lamp and selector switch
- Check condition of Circuit breaker, Power supply, Magnetic, Relay
- Check condition of photo sensor
-Check condition of Safety device 
</v>
      </c>
      <c r="Q883" s="38" t="str">
        <f>TRIM('query (10)'!N883)</f>
        <v xml:space="preserve">- Check condition of Push botton, Emergency, Lamp and selector switch
- Check condition of Circuit breaker, Power supply, Magnetic, Relay
- Check condition of photo sensor
-Check condition of Safety device 
</v>
      </c>
      <c r="R883" s="38" t="str">
        <f>TRIM(UPPER('query (10)'!R883))</f>
        <v/>
      </c>
      <c r="S883" s="38" t="str">
        <f>TRIM(UPPER('query (10)'!S883))</f>
        <v/>
      </c>
      <c r="T883" s="38" t="str">
        <f>IF('query (10)'!Q883="","",TRIM(UPPER('query (10)'!Q883)))</f>
        <v/>
      </c>
      <c r="U883" s="38" t="str">
        <f>IF('query (10)'!T883="","",'query (10)'!T883)</f>
        <v/>
      </c>
      <c r="V883" s="39" t="str">
        <f>IF('query (10)'!T883="","",IFERROR(VALUE('query (10)'!T883),""))</f>
        <v/>
      </c>
      <c r="W883" s="40">
        <f>IF('query (10)'!U883="","",'query (10)'!U883)</f>
        <v>0</v>
      </c>
      <c r="X883" s="39">
        <f>IF('query (10)'!V883="","",'query (10)'!V883)</f>
        <v>30</v>
      </c>
      <c r="Y883" s="41">
        <f>IF('query (10)'!W883="","",'query (10)'!W883)</f>
        <v>46066</v>
      </c>
      <c r="Z883" s="41">
        <f>IF('query (10)'!X883="","",'query (10)'!X883)</f>
        <v>46070</v>
      </c>
      <c r="AA883" s="41">
        <f>IF('query (10)'!Y883="","",'query (10)'!Y883)</f>
        <v>46070</v>
      </c>
      <c r="AB883" s="41">
        <f>IF('query (10)'!Z883="","",'query (10)'!Z883)</f>
        <v>46100</v>
      </c>
      <c r="AC883" s="38" t="str">
        <f>IF(OR('query (10)'!AA883="",COUNTIF(Cleaning_Rules!$A$21:$A$26,TRIM('query (10)'!AA883))&gt;0),"",TRIM('query (10)'!AA883))</f>
        <v/>
      </c>
      <c r="AD883" s="38" t="str">
        <f>IF('query (10)'!AB883="","",TRIM(IFERROR(_xlfn.TEXTBEFORE('query (10)'!AB883,"("),'query (10)'!AB883)))</f>
        <v>เริ่มซ่อมงาน PM แล้ว รับผิดชอบโดย PONGPITAK SONCHAI</v>
      </c>
      <c r="AE883" s="38" t="str">
        <f>IFERROR(LOWER(TRIM(_xlfn.TEXTBEFORE(_xlfn.TEXTAFTER('query (10)'!AB883,"("),")"))),"")</f>
        <v>sonchai-p-6240@nsk.com</v>
      </c>
      <c r="AF883" s="38" t="str">
        <f>IF('query (10)'!AD883="","",TRIM('query (10)'!AD883))</f>
        <v>พงษ์พิทักษ์ ศรไชย</v>
      </c>
      <c r="AG883" s="38" t="str">
        <f>IF('query (10)'!AE883="","",TRIM('query (10)'!AE883))</f>
        <v>พงษ์พิทักษ์ ศรไชย</v>
      </c>
      <c r="AH883" s="38" t="str">
        <f>IF('query (10)'!AF883="","",IFERROR(VALUE('query (10)'!AF883),""))</f>
        <v/>
      </c>
      <c r="AI883" s="38" t="str">
        <f>IF('query (10)'!AG883="","",TRIM('query (10)'!AG883))</f>
        <v/>
      </c>
      <c r="AJ883" s="38" t="str">
        <f>IF('query (10)'!AH883="","",IFERROR(VALUE('query (10)'!AH883),""))</f>
        <v/>
      </c>
      <c r="AK883" s="38" t="str">
        <f>IF('query (10)'!AI883="","",TRIM('query (10)'!AI883))</f>
        <v/>
      </c>
      <c r="AL883" s="42">
        <f t="shared" si="65"/>
        <v>2026</v>
      </c>
      <c r="AM883" s="42" t="str">
        <f t="shared" si="66"/>
        <v>2026-02</v>
      </c>
      <c r="AN883" s="42" t="str">
        <f t="shared" ca="1" si="67"/>
        <v/>
      </c>
      <c r="AO883" s="42" t="str">
        <f t="shared" si="68"/>
        <v>WA-113 | FINISH WASH EQUIPMENT M/C | SB1 | ELECTRICAL CONTROL | Time-based Maintenance | Electrical | Inspection | Medium | - Check condition of Push botton, Emergency, Lamp and selector switch
- Check condition of Circuit breaker, Power supply, Magnetic, Relay
- Check condition of photo sensor
-Check condition of Safety device 
 | เริ่มซ่อมงาน PM แล้ว รับผิดชอบโดย PONGPITAK SONCHAI | พงษ์พิทักษ์ ศรไชย</v>
      </c>
      <c r="AP883" s="42" t="str">
        <f>_xlfn.TEXTJOIN("; ",TRUE,IF(COUNTA('query (10)'!A883:AK883)&lt;=6,"NEAR_EMPTY_ROW",""),IF($K883="","MISSING_STATUS",""),IF(AND($K883="เสร็จสิ้น",$Z883=""),"DONE_NO_ACTUAL_DATE",""),IF(AND($I883="Condition-based Maintenance",$AH883=""),"CBM_NO_MEASUREMENT",""),IF(OR($X883="",$X883=0),"INVALID_PERIOD",""),IF(AND($AA883&lt;&gt;"",$AB883&lt;&gt;"",$AB883&lt;$AA883),"DATE_SEQUENCE_ERROR",""),IF(AND($AB883&lt;&gt;"",$AB883&gt;DATE(2030,12,31)),"DATE_OUTLIER",""),IF($C883="","MISSING_QRCODE",""),IF($J883="UNKNOWN","UNKNOWN_PM_TYPE",""),IF($L883="UNKNOWN","UNKNOWN_STATUS",""))</f>
        <v/>
      </c>
      <c r="AQ883" s="42" t="str">
        <f t="shared" si="69"/>
        <v>NO</v>
      </c>
    </row>
    <row r="884" spans="1:43" x14ac:dyDescent="0.3">
      <c r="A884" s="38">
        <f>IF('query (10)'!A884="","",'query (10)'!A884)</f>
        <v>1046</v>
      </c>
      <c r="B884" s="38">
        <f>IF('query (10)'!B884="","",'query (10)'!B884)</f>
        <v>18126</v>
      </c>
      <c r="C884" s="38" t="str">
        <f>TRIM(UPPER('query (10)'!M884))</f>
        <v>CH-642</v>
      </c>
      <c r="D884" s="38" t="str">
        <f>TRIM(UPPER(IFERROR(_xlfn.TEXTBEFORE('query (10)'!L884,"("),'query (10)'!L884)))</f>
        <v>NOISE MANUAL INSPECTION M/C</v>
      </c>
      <c r="E884" s="38" t="str">
        <f>IFERROR(TRIM(UPPER(_xlfn.TEXTBEFORE(_xlfn.TEXTAFTER('query (10)'!L884,"("),")"))),"")</f>
        <v/>
      </c>
      <c r="F884" s="38" t="str">
        <f>TRIM('query (10)'!K884)</f>
        <v>SB1</v>
      </c>
      <c r="G884" s="38" t="str">
        <f>IF('query (10)'!J884="","",'query (10)'!J884)</f>
        <v>Electrical Control</v>
      </c>
      <c r="H884" s="38" t="str">
        <f>TRIM(UPPER('query (10)'!J884))</f>
        <v>ELECTRICAL CONTROL</v>
      </c>
      <c r="I884" s="38" t="str">
        <f>IF('query (10)'!F884="","",'query (10)'!F884)</f>
        <v>Time-based Maintenance</v>
      </c>
      <c r="J884" s="38" t="str">
        <f>IF('query (10)'!F884="","",IFERROR(INDEX(Cleaning_Rules!$B$14:$B$17,MATCH(TRIM('query (10)'!F884),Cleaning_Rules!$A$14:$A$17,0)),"UNKNOWN"))</f>
        <v>TBM</v>
      </c>
      <c r="K884" s="38" t="str">
        <f>IF('query (10)'!G884="","",'query (10)'!G884)</f>
        <v>เสร็จสิ้น</v>
      </c>
      <c r="L884" s="38" t="str">
        <f>IF('query (10)'!G884="","MISSING",IFERROR(INDEX(Cleaning_Rules!$B$5:$B$10,MATCH(TRIM('query (10)'!G884),Cleaning_Rules!$A$5:$A$10,0)),"UNKNOWN"))</f>
        <v>COMPLETED</v>
      </c>
      <c r="M884" s="38" t="str">
        <f>IF('query (10)'!I884="","",'query (10)'!I884)</f>
        <v>Electrical</v>
      </c>
      <c r="N884" s="38" t="str">
        <f>IF('query (10)'!O884="","",'query (10)'!O884)</f>
        <v>Inspection</v>
      </c>
      <c r="O884" s="38" t="str">
        <f>IF('query (10)'!P884="","",'query (10)'!P884)</f>
        <v>Medium</v>
      </c>
      <c r="P884" s="38" t="str">
        <f>IF('query (10)'!N884="","",'query (10)'!N884)</f>
        <v xml:space="preserve">- Check condition of Push botton, Emergency, Lamp and selector switch
- Check condition of Circuit breaker, Power supply, Magnetic, Relay
- Check condition of photo sensor
-Check condition of Safety device 
</v>
      </c>
      <c r="Q884" s="38" t="str">
        <f>TRIM('query (10)'!N884)</f>
        <v xml:space="preserve">- Check condition of Push botton, Emergency, Lamp and selector switch
- Check condition of Circuit breaker, Power supply, Magnetic, Relay
- Check condition of photo sensor
-Check condition of Safety device 
</v>
      </c>
      <c r="R884" s="38" t="str">
        <f>TRIM(UPPER('query (10)'!R884))</f>
        <v/>
      </c>
      <c r="S884" s="38" t="str">
        <f>TRIM(UPPER('query (10)'!S884))</f>
        <v/>
      </c>
      <c r="T884" s="38" t="str">
        <f>IF('query (10)'!Q884="","",TRIM(UPPER('query (10)'!Q884)))</f>
        <v/>
      </c>
      <c r="U884" s="38" t="str">
        <f>IF('query (10)'!T884="","",'query (10)'!T884)</f>
        <v/>
      </c>
      <c r="V884" s="39" t="str">
        <f>IF('query (10)'!T884="","",IFERROR(VALUE('query (10)'!T884),""))</f>
        <v/>
      </c>
      <c r="W884" s="40">
        <f>IF('query (10)'!U884="","",'query (10)'!U884)</f>
        <v>0</v>
      </c>
      <c r="X884" s="39">
        <f>IF('query (10)'!V884="","",'query (10)'!V884)</f>
        <v>30</v>
      </c>
      <c r="Y884" s="41">
        <f>IF('query (10)'!W884="","",'query (10)'!W884)</f>
        <v>46066</v>
      </c>
      <c r="Z884" s="41">
        <f>IF('query (10)'!X884="","",'query (10)'!X884)</f>
        <v>46070</v>
      </c>
      <c r="AA884" s="41">
        <f>IF('query (10)'!Y884="","",'query (10)'!Y884)</f>
        <v>46070</v>
      </c>
      <c r="AB884" s="41">
        <f>IF('query (10)'!Z884="","",'query (10)'!Z884)</f>
        <v>46100</v>
      </c>
      <c r="AC884" s="38" t="str">
        <f>IF(OR('query (10)'!AA884="",COUNTIF(Cleaning_Rules!$A$21:$A$26,TRIM('query (10)'!AA884))&gt;0),"",TRIM('query (10)'!AA884))</f>
        <v/>
      </c>
      <c r="AD884" s="38" t="str">
        <f>IF('query (10)'!AB884="","",TRIM(IFERROR(_xlfn.TEXTBEFORE('query (10)'!AB884,"("),'query (10)'!AB884)))</f>
        <v>เริ่มซ่อมงาน PM แล้ว รับผิดชอบโดย PONGPITAK SONCHAI</v>
      </c>
      <c r="AE884" s="38" t="str">
        <f>IFERROR(LOWER(TRIM(_xlfn.TEXTBEFORE(_xlfn.TEXTAFTER('query (10)'!AB884,"("),")"))),"")</f>
        <v>sonchai-p-6240@nsk.com</v>
      </c>
      <c r="AF884" s="38" t="str">
        <f>IF('query (10)'!AD884="","",TRIM('query (10)'!AD884))</f>
        <v>พงษ์พิทักษ์ ศรไชย</v>
      </c>
      <c r="AG884" s="38" t="str">
        <f>IF('query (10)'!AE884="","",TRIM('query (10)'!AE884))</f>
        <v>พงษ์พิทักษ์ ศรไชย</v>
      </c>
      <c r="AH884" s="38" t="str">
        <f>IF('query (10)'!AF884="","",IFERROR(VALUE('query (10)'!AF884),""))</f>
        <v/>
      </c>
      <c r="AI884" s="38" t="str">
        <f>IF('query (10)'!AG884="","",TRIM('query (10)'!AG884))</f>
        <v/>
      </c>
      <c r="AJ884" s="38" t="str">
        <f>IF('query (10)'!AH884="","",IFERROR(VALUE('query (10)'!AH884),""))</f>
        <v/>
      </c>
      <c r="AK884" s="38" t="str">
        <f>IF('query (10)'!AI884="","",TRIM('query (10)'!AI884))</f>
        <v/>
      </c>
      <c r="AL884" s="42">
        <f t="shared" si="65"/>
        <v>2026</v>
      </c>
      <c r="AM884" s="42" t="str">
        <f t="shared" si="66"/>
        <v>2026-02</v>
      </c>
      <c r="AN884" s="42" t="str">
        <f t="shared" ca="1" si="67"/>
        <v/>
      </c>
      <c r="AO884" s="42" t="str">
        <f t="shared" si="68"/>
        <v>CH-642 | NOISE MANUAL INSPECTION M/C | SB1 | ELECTRICAL CONTROL | Time-based Maintenance | Electrical | Inspection | Medium | - Check condition of Push botton, Emergency, Lamp and selector switch
- Check condition of Circuit breaker, Power supply, Magnetic, Relay
- Check condition of photo sensor
-Check condition of Safety device 
 | เริ่มซ่อมงาน PM แล้ว รับผิดชอบโดย PONGPITAK SONCHAI | พงษ์พิทักษ์ ศรไชย</v>
      </c>
      <c r="AP884" s="42" t="str">
        <f>_xlfn.TEXTJOIN("; ",TRUE,IF(COUNTA('query (10)'!A884:AK884)&lt;=6,"NEAR_EMPTY_ROW",""),IF($K884="","MISSING_STATUS",""),IF(AND($K884="เสร็จสิ้น",$Z884=""),"DONE_NO_ACTUAL_DATE",""),IF(AND($I884="Condition-based Maintenance",$AH884=""),"CBM_NO_MEASUREMENT",""),IF(OR($X884="",$X884=0),"INVALID_PERIOD",""),IF(AND($AA884&lt;&gt;"",$AB884&lt;&gt;"",$AB884&lt;$AA884),"DATE_SEQUENCE_ERROR",""),IF(AND($AB884&lt;&gt;"",$AB884&gt;DATE(2030,12,31)),"DATE_OUTLIER",""),IF($C884="","MISSING_QRCODE",""),IF($J884="UNKNOWN","UNKNOWN_PM_TYPE",""),IF($L884="UNKNOWN","UNKNOWN_STATUS",""))</f>
        <v/>
      </c>
      <c r="AQ884" s="42" t="str">
        <f t="shared" si="69"/>
        <v>NO</v>
      </c>
    </row>
    <row r="885" spans="1:43" x14ac:dyDescent="0.3">
      <c r="A885" s="38">
        <f>IF('query (10)'!A885="","",'query (10)'!A885)</f>
        <v>1047</v>
      </c>
      <c r="B885" s="38">
        <f>IF('query (10)'!B885="","",'query (10)'!B885)</f>
        <v>18114</v>
      </c>
      <c r="C885" s="38" t="str">
        <f>TRIM(UPPER('query (10)'!M885))</f>
        <v>MA-603</v>
      </c>
      <c r="D885" s="38" t="str">
        <f>TRIM(UPPER(IFERROR(_xlfn.TEXTBEFORE('query (10)'!L885,"("),'query (10)'!L885)))</f>
        <v>LASER MARKING M/C</v>
      </c>
      <c r="E885" s="38" t="str">
        <f>IFERROR(TRIM(UPPER(_xlfn.TEXTBEFORE(_xlfn.TEXTAFTER('query (10)'!L885,"("),")"))),"")</f>
        <v/>
      </c>
      <c r="F885" s="38" t="str">
        <f>TRIM('query (10)'!K885)</f>
        <v>SB1</v>
      </c>
      <c r="G885" s="38" t="str">
        <f>IF('query (10)'!J885="","",'query (10)'!J885)</f>
        <v>Electrical Control</v>
      </c>
      <c r="H885" s="38" t="str">
        <f>TRIM(UPPER('query (10)'!J885))</f>
        <v>ELECTRICAL CONTROL</v>
      </c>
      <c r="I885" s="38" t="str">
        <f>IF('query (10)'!F885="","",'query (10)'!F885)</f>
        <v>Time-based Maintenance</v>
      </c>
      <c r="J885" s="38" t="str">
        <f>IF('query (10)'!F885="","",IFERROR(INDEX(Cleaning_Rules!$B$14:$B$17,MATCH(TRIM('query (10)'!F885),Cleaning_Rules!$A$14:$A$17,0)),"UNKNOWN"))</f>
        <v>TBM</v>
      </c>
      <c r="K885" s="38" t="str">
        <f>IF('query (10)'!G885="","",'query (10)'!G885)</f>
        <v>เสร็จสิ้น</v>
      </c>
      <c r="L885" s="38" t="str">
        <f>IF('query (10)'!G885="","MISSING",IFERROR(INDEX(Cleaning_Rules!$B$5:$B$10,MATCH(TRIM('query (10)'!G885),Cleaning_Rules!$A$5:$A$10,0)),"UNKNOWN"))</f>
        <v>COMPLETED</v>
      </c>
      <c r="M885" s="38" t="str">
        <f>IF('query (10)'!I885="","",'query (10)'!I885)</f>
        <v>Electrical</v>
      </c>
      <c r="N885" s="38" t="str">
        <f>IF('query (10)'!O885="","",'query (10)'!O885)</f>
        <v>Inspection</v>
      </c>
      <c r="O885" s="38" t="str">
        <f>IF('query (10)'!P885="","",'query (10)'!P885)</f>
        <v>Medium</v>
      </c>
      <c r="P885" s="38" t="str">
        <f>IF('query (10)'!N885="","",'query (10)'!N885)</f>
        <v xml:space="preserve">- Check condition of Push botton, Emergency, Lamp and selector switch
- Check condition of Circuit breaker, Power supply, Magnetic, Relay
- Check condition of photo sensor
- Change dust filter of Apiste
- Check condition of laser
-Check condition of Safety device 
</v>
      </c>
      <c r="Q885" s="38" t="str">
        <f>TRIM('query (10)'!N885)</f>
        <v xml:space="preserve">- Check condition of Push botton, Emergency, Lamp and selector switch
- Check condition of Circuit breaker, Power supply, Magnetic, Relay
- Check condition of photo sensor
- Change dust filter of Apiste
- Check condition of laser
-Check condition of Safety device 
</v>
      </c>
      <c r="R885" s="38" t="str">
        <f>TRIM(UPPER('query (10)'!R885))</f>
        <v/>
      </c>
      <c r="S885" s="38" t="str">
        <f>TRIM(UPPER('query (10)'!S885))</f>
        <v/>
      </c>
      <c r="T885" s="38" t="str">
        <f>IF('query (10)'!Q885="","",TRIM(UPPER('query (10)'!Q885)))</f>
        <v/>
      </c>
      <c r="U885" s="38" t="str">
        <f>IF('query (10)'!T885="","",'query (10)'!T885)</f>
        <v/>
      </c>
      <c r="V885" s="39" t="str">
        <f>IF('query (10)'!T885="","",IFERROR(VALUE('query (10)'!T885),""))</f>
        <v/>
      </c>
      <c r="W885" s="40">
        <f>IF('query (10)'!U885="","",'query (10)'!U885)</f>
        <v>0</v>
      </c>
      <c r="X885" s="39">
        <f>IF('query (10)'!V885="","",'query (10)'!V885)</f>
        <v>30</v>
      </c>
      <c r="Y885" s="41">
        <f>IF('query (10)'!W885="","",'query (10)'!W885)</f>
        <v>46066</v>
      </c>
      <c r="Z885" s="41">
        <f>IF('query (10)'!X885="","",'query (10)'!X885)</f>
        <v>46073</v>
      </c>
      <c r="AA885" s="41">
        <f>IF('query (10)'!Y885="","",'query (10)'!Y885)</f>
        <v>46073</v>
      </c>
      <c r="AB885" s="41">
        <f>IF('query (10)'!Z885="","",'query (10)'!Z885)</f>
        <v>46103</v>
      </c>
      <c r="AC885" s="38" t="str">
        <f>IF(OR('query (10)'!AA885="",COUNTIF(Cleaning_Rules!$A$21:$A$26,TRIM('query (10)'!AA885))&gt;0),"",TRIM('query (10)'!AA885))</f>
        <v>บันทึกค่า Power watt laser ด้วย</v>
      </c>
      <c r="AD885" s="38" t="str">
        <f>IF('query (10)'!AB885="","",TRIM(IFERROR(_xlfn.TEXTBEFORE('query (10)'!AB885,"("),'query (10)'!AB885)))</f>
        <v>เริ่มซ่อมงาน PM แล้ว รับผิดชอบโดย NATDANAI JUTHATHEP</v>
      </c>
      <c r="AE885" s="38" t="str">
        <f>IFERROR(LOWER(TRIM(_xlfn.TEXTBEFORE(_xlfn.TEXTAFTER('query (10)'!AB885,"("),")"))),"")</f>
        <v>juthathep-n-4697@nsk.com</v>
      </c>
      <c r="AF885" s="38" t="str">
        <f>IF('query (10)'!AD885="","",TRIM('query (10)'!AD885))</f>
        <v>พงษ์พิทักษ์ ศรไชย</v>
      </c>
      <c r="AG885" s="38" t="str">
        <f>IF('query (10)'!AE885="","",TRIM('query (10)'!AE885))</f>
        <v>ณัฐดนัย จุฑาเทพ</v>
      </c>
      <c r="AH885" s="38" t="str">
        <f>IF('query (10)'!AF885="","",IFERROR(VALUE('query (10)'!AF885),""))</f>
        <v/>
      </c>
      <c r="AI885" s="38" t="str">
        <f>IF('query (10)'!AG885="","",TRIM('query (10)'!AG885))</f>
        <v/>
      </c>
      <c r="AJ885" s="38" t="str">
        <f>IF('query (10)'!AH885="","",IFERROR(VALUE('query (10)'!AH885),""))</f>
        <v/>
      </c>
      <c r="AK885" s="38" t="str">
        <f>IF('query (10)'!AI885="","",TRIM('query (10)'!AI885))</f>
        <v/>
      </c>
      <c r="AL885" s="42">
        <f t="shared" si="65"/>
        <v>2026</v>
      </c>
      <c r="AM885" s="42" t="str">
        <f t="shared" si="66"/>
        <v>2026-02</v>
      </c>
      <c r="AN885" s="42" t="str">
        <f t="shared" ca="1" si="67"/>
        <v/>
      </c>
      <c r="AO885" s="42" t="str">
        <f t="shared" si="68"/>
        <v>MA-603 | LASER MARKING M/C | SB1 | ELECTRICAL CONTROL | Time-based Maintenance | Electrical | Inspection | Medium | - Check condition of Push botton, Emergency, Lamp and selector switch
- Check condition of Circuit breaker, Power supply, Magnetic, Relay
- Check condition of photo sensor
- Change dust filter of Apiste
- Check condition of laser
-Check condition of Safety device 
 | บันทึกค่า Power watt laser ด้วย | เริ่มซ่อมงาน PM แล้ว รับผิดชอบโดย NATDANAI JUTHATHEP | ณัฐดนัย จุฑาเทพ</v>
      </c>
      <c r="AP885" s="42" t="str">
        <f>_xlfn.TEXTJOIN("; ",TRUE,IF(COUNTA('query (10)'!A885:AK885)&lt;=6,"NEAR_EMPTY_ROW",""),IF($K885="","MISSING_STATUS",""),IF(AND($K885="เสร็จสิ้น",$Z885=""),"DONE_NO_ACTUAL_DATE",""),IF(AND($I885="Condition-based Maintenance",$AH885=""),"CBM_NO_MEASUREMENT",""),IF(OR($X885="",$X885=0),"INVALID_PERIOD",""),IF(AND($AA885&lt;&gt;"",$AB885&lt;&gt;"",$AB885&lt;$AA885),"DATE_SEQUENCE_ERROR",""),IF(AND($AB885&lt;&gt;"",$AB885&gt;DATE(2030,12,31)),"DATE_OUTLIER",""),IF($C885="","MISSING_QRCODE",""),IF($J885="UNKNOWN","UNKNOWN_PM_TYPE",""),IF($L885="UNKNOWN","UNKNOWN_STATUS",""))</f>
        <v/>
      </c>
      <c r="AQ885" s="42" t="str">
        <f t="shared" si="69"/>
        <v>NO</v>
      </c>
    </row>
    <row r="886" spans="1:43" x14ac:dyDescent="0.3">
      <c r="A886" s="38">
        <f>IF('query (10)'!A886="","",'query (10)'!A886)</f>
        <v>1048</v>
      </c>
      <c r="B886" s="38">
        <f>IF('query (10)'!B886="","",'query (10)'!B886)</f>
        <v>18112</v>
      </c>
      <c r="C886" s="38" t="str">
        <f>TRIM(UPPER('query (10)'!M886))</f>
        <v>PK-1500</v>
      </c>
      <c r="D886" s="38" t="str">
        <f>TRIM(UPPER(IFERROR(_xlfn.TEXTBEFORE('query (10)'!L886,"("),'query (10)'!L886)))</f>
        <v>PACKING TABLE M/C</v>
      </c>
      <c r="E886" s="38" t="str">
        <f>IFERROR(TRIM(UPPER(_xlfn.TEXTBEFORE(_xlfn.TEXTAFTER('query (10)'!L886,"("),")"))),"")</f>
        <v/>
      </c>
      <c r="F886" s="38" t="str">
        <f>TRIM('query (10)'!K886)</f>
        <v>SB1</v>
      </c>
      <c r="G886" s="38" t="str">
        <f>IF('query (10)'!J886="","",'query (10)'!J886)</f>
        <v>Electrical Control</v>
      </c>
      <c r="H886" s="38" t="str">
        <f>TRIM(UPPER('query (10)'!J886))</f>
        <v>ELECTRICAL CONTROL</v>
      </c>
      <c r="I886" s="38" t="str">
        <f>IF('query (10)'!F886="","",'query (10)'!F886)</f>
        <v>Time-based Maintenance</v>
      </c>
      <c r="J886" s="38" t="str">
        <f>IF('query (10)'!F886="","",IFERROR(INDEX(Cleaning_Rules!$B$14:$B$17,MATCH(TRIM('query (10)'!F886),Cleaning_Rules!$A$14:$A$17,0)),"UNKNOWN"))</f>
        <v>TBM</v>
      </c>
      <c r="K886" s="38" t="str">
        <f>IF('query (10)'!G886="","",'query (10)'!G886)</f>
        <v>เสร็จสิ้น</v>
      </c>
      <c r="L886" s="38" t="str">
        <f>IF('query (10)'!G886="","MISSING",IFERROR(INDEX(Cleaning_Rules!$B$5:$B$10,MATCH(TRIM('query (10)'!G886),Cleaning_Rules!$A$5:$A$10,0)),"UNKNOWN"))</f>
        <v>COMPLETED</v>
      </c>
      <c r="M886" s="38" t="str">
        <f>IF('query (10)'!I886="","",'query (10)'!I886)</f>
        <v>Electrical</v>
      </c>
      <c r="N886" s="38" t="str">
        <f>IF('query (10)'!O886="","",'query (10)'!O886)</f>
        <v>Inspection</v>
      </c>
      <c r="O886" s="38" t="str">
        <f>IF('query (10)'!P886="","",'query (10)'!P886)</f>
        <v>Medium</v>
      </c>
      <c r="P886" s="38" t="str">
        <f>IF('query (10)'!N886="","",'query (10)'!N886)</f>
        <v xml:space="preserve">- Check condition of Push botton, Emergency, Lamp and selector switch
- Check condition of Circuit breaker, Power supply, Magnetic, Relay
- Check condition of vistual lamp
-Check condition of Safety device 
</v>
      </c>
      <c r="Q886" s="38" t="str">
        <f>TRIM('query (10)'!N886)</f>
        <v xml:space="preserve">- Check condition of Push botton, Emergency, Lamp and selector switch
- Check condition of Circuit breaker, Power supply, Magnetic, Relay
- Check condition of vistual lamp
-Check condition of Safety device 
</v>
      </c>
      <c r="R886" s="38" t="str">
        <f>TRIM(UPPER('query (10)'!R886))</f>
        <v/>
      </c>
      <c r="S886" s="38" t="str">
        <f>TRIM(UPPER('query (10)'!S886))</f>
        <v/>
      </c>
      <c r="T886" s="38" t="str">
        <f>IF('query (10)'!Q886="","",TRIM(UPPER('query (10)'!Q886)))</f>
        <v/>
      </c>
      <c r="U886" s="38" t="str">
        <f>IF('query (10)'!T886="","",'query (10)'!T886)</f>
        <v/>
      </c>
      <c r="V886" s="39" t="str">
        <f>IF('query (10)'!T886="","",IFERROR(VALUE('query (10)'!T886),""))</f>
        <v/>
      </c>
      <c r="W886" s="40">
        <f>IF('query (10)'!U886="","",'query (10)'!U886)</f>
        <v>0</v>
      </c>
      <c r="X886" s="39">
        <f>IF('query (10)'!V886="","",'query (10)'!V886)</f>
        <v>30</v>
      </c>
      <c r="Y886" s="41">
        <f>IF('query (10)'!W886="","",'query (10)'!W886)</f>
        <v>46066</v>
      </c>
      <c r="Z886" s="41">
        <f>IF('query (10)'!X886="","",'query (10)'!X886)</f>
        <v>46069</v>
      </c>
      <c r="AA886" s="41">
        <f>IF('query (10)'!Y886="","",'query (10)'!Y886)</f>
        <v>46069</v>
      </c>
      <c r="AB886" s="41">
        <f>IF('query (10)'!Z886="","",'query (10)'!Z886)</f>
        <v>46099</v>
      </c>
      <c r="AC886" s="38" t="str">
        <f>IF(OR('query (10)'!AA886="",COUNTIF(Cleaning_Rules!$A$21:$A$26,TRIM('query (10)'!AA886))&gt;0),"",TRIM('query (10)'!AA886))</f>
        <v/>
      </c>
      <c r="AD886" s="38" t="str">
        <f>IF('query (10)'!AB886="","",TRIM(IFERROR(_xlfn.TEXTBEFORE('query (10)'!AB886,"("),'query (10)'!AB886)))</f>
        <v>เริ่มซ่อมงาน PM แล้ว รับผิดชอบโดย AMRIN RAKSAPHON</v>
      </c>
      <c r="AE886" s="38" t="str">
        <f>IFERROR(LOWER(TRIM(_xlfn.TEXTBEFORE(_xlfn.TEXTAFTER('query (10)'!AB886,"("),")"))),"")</f>
        <v>amrin@nsk.com</v>
      </c>
      <c r="AF886" s="38" t="str">
        <f>IF('query (10)'!AD886="","",TRIM('query (10)'!AD886))</f>
        <v>พงษ์พิทักษ์ ศรไชย</v>
      </c>
      <c r="AG886" s="38" t="str">
        <f>IF('query (10)'!AE886="","",TRIM('query (10)'!AE886))</f>
        <v>อัมรินทร์ รักษาพล</v>
      </c>
      <c r="AH886" s="38" t="str">
        <f>IF('query (10)'!AF886="","",IFERROR(VALUE('query (10)'!AF886),""))</f>
        <v/>
      </c>
      <c r="AI886" s="38" t="str">
        <f>IF('query (10)'!AG886="","",TRIM('query (10)'!AG886))</f>
        <v/>
      </c>
      <c r="AJ886" s="38" t="str">
        <f>IF('query (10)'!AH886="","",IFERROR(VALUE('query (10)'!AH886),""))</f>
        <v/>
      </c>
      <c r="AK886" s="38" t="str">
        <f>IF('query (10)'!AI886="","",TRIM('query (10)'!AI886))</f>
        <v/>
      </c>
      <c r="AL886" s="42">
        <f t="shared" si="65"/>
        <v>2026</v>
      </c>
      <c r="AM886" s="42" t="str">
        <f t="shared" si="66"/>
        <v>2026-02</v>
      </c>
      <c r="AN886" s="42" t="str">
        <f t="shared" ca="1" si="67"/>
        <v/>
      </c>
      <c r="AO886" s="42" t="str">
        <f t="shared" si="68"/>
        <v>PK-1500 | PACKING TABLE M/C | SB1 | ELECTRICAL CONTROL | Time-based Maintenance | Electrical | Inspection | Medium | - Check condition of Push botton, Emergency, Lamp and selector switch
- Check condition of Circuit breaker, Power supply, Magnetic, Relay
- Check condition of vistual lamp
-Check condition of Safety device 
 | เริ่มซ่อมงาน PM แล้ว รับผิดชอบโดย AMRIN RAKSAPHON | อัมรินทร์ รักษาพล</v>
      </c>
      <c r="AP886" s="42" t="str">
        <f>_xlfn.TEXTJOIN("; ",TRUE,IF(COUNTA('query (10)'!A886:AK886)&lt;=6,"NEAR_EMPTY_ROW",""),IF($K886="","MISSING_STATUS",""),IF(AND($K886="เสร็จสิ้น",$Z886=""),"DONE_NO_ACTUAL_DATE",""),IF(AND($I886="Condition-based Maintenance",$AH886=""),"CBM_NO_MEASUREMENT",""),IF(OR($X886="",$X886=0),"INVALID_PERIOD",""),IF(AND($AA886&lt;&gt;"",$AB886&lt;&gt;"",$AB886&lt;$AA886),"DATE_SEQUENCE_ERROR",""),IF(AND($AB886&lt;&gt;"",$AB886&gt;DATE(2030,12,31)),"DATE_OUTLIER",""),IF($C886="","MISSING_QRCODE",""),IF($J886="UNKNOWN","UNKNOWN_PM_TYPE",""),IF($L886="UNKNOWN","UNKNOWN_STATUS",""))</f>
        <v/>
      </c>
      <c r="AQ886" s="42" t="str">
        <f t="shared" si="69"/>
        <v>NO</v>
      </c>
    </row>
    <row r="887" spans="1:43" x14ac:dyDescent="0.3">
      <c r="A887" s="38">
        <f>IF('query (10)'!A887="","",'query (10)'!A887)</f>
        <v>1049</v>
      </c>
      <c r="B887" s="38">
        <f>IF('query (10)'!B887="","",'query (10)'!B887)</f>
        <v>18138</v>
      </c>
      <c r="C887" s="38" t="str">
        <f>TRIM(UPPER('query (10)'!M887))</f>
        <v>AR-906</v>
      </c>
      <c r="D887" s="38" t="str">
        <f>TRIM(UPPER(IFERROR(_xlfn.TEXTBEFORE('query (10)'!L887,"("),'query (10)'!L887)))</f>
        <v>AUTO ANTIRUST</v>
      </c>
      <c r="E887" s="38" t="str">
        <f>IFERROR(TRIM(UPPER(_xlfn.TEXTBEFORE(_xlfn.TEXTAFTER('query (10)'!L887,"("),")"))),"")</f>
        <v/>
      </c>
      <c r="F887" s="38" t="str">
        <f>TRIM('query (10)'!K887)</f>
        <v>SB2</v>
      </c>
      <c r="G887" s="38" t="str">
        <f>IF('query (10)'!J887="","",'query (10)'!J887)</f>
        <v>Electrical Control</v>
      </c>
      <c r="H887" s="38" t="str">
        <f>TRIM(UPPER('query (10)'!J887))</f>
        <v>ELECTRICAL CONTROL</v>
      </c>
      <c r="I887" s="38" t="str">
        <f>IF('query (10)'!F887="","",'query (10)'!F887)</f>
        <v>Time-based Maintenance</v>
      </c>
      <c r="J887" s="38" t="str">
        <f>IF('query (10)'!F887="","",IFERROR(INDEX(Cleaning_Rules!$B$14:$B$17,MATCH(TRIM('query (10)'!F887),Cleaning_Rules!$A$14:$A$17,0)),"UNKNOWN"))</f>
        <v>TBM</v>
      </c>
      <c r="K887" s="38" t="str">
        <f>IF('query (10)'!G887="","",'query (10)'!G887)</f>
        <v>เสร็จสิ้น</v>
      </c>
      <c r="L887" s="38" t="str">
        <f>IF('query (10)'!G887="","MISSING",IFERROR(INDEX(Cleaning_Rules!$B$5:$B$10,MATCH(TRIM('query (10)'!G887),Cleaning_Rules!$A$5:$A$10,0)),"UNKNOWN"))</f>
        <v>COMPLETED</v>
      </c>
      <c r="M887" s="38" t="str">
        <f>IF('query (10)'!I887="","",'query (10)'!I887)</f>
        <v>Electrical</v>
      </c>
      <c r="N887" s="38" t="str">
        <f>IF('query (10)'!O887="","",'query (10)'!O887)</f>
        <v>Inspection</v>
      </c>
      <c r="O887" s="38" t="str">
        <f>IF('query (10)'!P887="","",'query (10)'!P887)</f>
        <v>Medium</v>
      </c>
      <c r="P887" s="38" t="str">
        <f>IF('query (10)'!N887="","",'query (10)'!N887)</f>
        <v xml:space="preserve">- Check condition of Push botton, Emergency, Lamp and selector switch
- Check condition of Circuit breaker, Power supply, Magnetic, Relay
- Change dust filter of control panel
-Check condition of Safety device </v>
      </c>
      <c r="Q887" s="38" t="str">
        <f>TRIM('query (10)'!N887)</f>
        <v>- Check condition of Push botton, Emergency, Lamp and selector switch
- Check condition of Circuit breaker, Power supply, Magnetic, Relay
- Change dust filter of control panel
-Check condition of Safety device</v>
      </c>
      <c r="R887" s="38" t="str">
        <f>TRIM(UPPER('query (10)'!R887))</f>
        <v/>
      </c>
      <c r="S887" s="38" t="str">
        <f>TRIM(UPPER('query (10)'!S887))</f>
        <v/>
      </c>
      <c r="T887" s="38" t="str">
        <f>IF('query (10)'!Q887="","",TRIM(UPPER('query (10)'!Q887)))</f>
        <v/>
      </c>
      <c r="U887" s="38" t="str">
        <f>IF('query (10)'!T887="","",'query (10)'!T887)</f>
        <v/>
      </c>
      <c r="V887" s="39" t="str">
        <f>IF('query (10)'!T887="","",IFERROR(VALUE('query (10)'!T887),""))</f>
        <v/>
      </c>
      <c r="W887" s="40">
        <f>IF('query (10)'!U887="","",'query (10)'!U887)</f>
        <v>0</v>
      </c>
      <c r="X887" s="39">
        <f>IF('query (10)'!V887="","",'query (10)'!V887)</f>
        <v>30</v>
      </c>
      <c r="Y887" s="41">
        <f>IF('query (10)'!W887="","",'query (10)'!W887)</f>
        <v>46067</v>
      </c>
      <c r="Z887" s="41">
        <f>IF('query (10)'!X887="","",'query (10)'!X887)</f>
        <v>46072</v>
      </c>
      <c r="AA887" s="41">
        <f>IF('query (10)'!Y887="","",'query (10)'!Y887)</f>
        <v>46072</v>
      </c>
      <c r="AB887" s="41">
        <f>IF('query (10)'!Z887="","",'query (10)'!Z887)</f>
        <v>46102</v>
      </c>
      <c r="AC887" s="38" t="str">
        <f>IF(OR('query (10)'!AA887="",COUNTIF(Cleaning_Rules!$A$21:$A$26,TRIM('query (10)'!AA887))&gt;0),"",TRIM('query (10)'!AA887))</f>
        <v/>
      </c>
      <c r="AD887" s="38" t="str">
        <f>IF('query (10)'!AB887="","",TRIM(IFERROR(_xlfn.TEXTBEFORE('query (10)'!AB887,"("),'query (10)'!AB887)))</f>
        <v>เริ่มซ่อมงาน PM แล้ว รับผิดชอบโดย PIYAPONG THONGSAN</v>
      </c>
      <c r="AE887" s="38" t="str">
        <f>IFERROR(LOWER(TRIM(_xlfn.TEXTBEFORE(_xlfn.TEXTAFTER('query (10)'!AB887,"("),")"))),"")</f>
        <v>thongsan-p-3769@nsk.com</v>
      </c>
      <c r="AF887" s="38" t="str">
        <f>IF('query (10)'!AD887="","",TRIM('query (10)'!AD887))</f>
        <v>พงษ์พิทักษ์ ศรไชย</v>
      </c>
      <c r="AG887" s="38" t="str">
        <f>IF('query (10)'!AE887="","",TRIM('query (10)'!AE887))</f>
        <v>ปิยะพงษ์ ทองแสน</v>
      </c>
      <c r="AH887" s="38" t="str">
        <f>IF('query (10)'!AF887="","",IFERROR(VALUE('query (10)'!AF887),""))</f>
        <v/>
      </c>
      <c r="AI887" s="38" t="str">
        <f>IF('query (10)'!AG887="","",TRIM('query (10)'!AG887))</f>
        <v/>
      </c>
      <c r="AJ887" s="38" t="str">
        <f>IF('query (10)'!AH887="","",IFERROR(VALUE('query (10)'!AH887),""))</f>
        <v/>
      </c>
      <c r="AK887" s="38" t="str">
        <f>IF('query (10)'!AI887="","",TRIM('query (10)'!AI887))</f>
        <v/>
      </c>
      <c r="AL887" s="42">
        <f t="shared" si="65"/>
        <v>2026</v>
      </c>
      <c r="AM887" s="42" t="str">
        <f t="shared" si="66"/>
        <v>2026-02</v>
      </c>
      <c r="AN887" s="42" t="str">
        <f t="shared" ca="1" si="67"/>
        <v/>
      </c>
      <c r="AO887" s="42" t="str">
        <f t="shared" si="68"/>
        <v>AR-906 | AUTO ANTIRUST | SB2 | ELECTRICAL CONTROL | Time-based Maintenance | Electrical | Inspection | Medium | - Check condition of Push botton, Emergency, Lamp and selector switch
- Check condition of Circuit breaker, Power supply, Magnetic, Relay
- Change dust filter of control panel
-Check condition of Safety device | เริ่มซ่อมงาน PM แล้ว รับผิดชอบโดย PIYAPONG THONGSAN | ปิยะพงษ์ ทองแสน</v>
      </c>
      <c r="AP887" s="42" t="str">
        <f>_xlfn.TEXTJOIN("; ",TRUE,IF(COUNTA('query (10)'!A887:AK887)&lt;=6,"NEAR_EMPTY_ROW",""),IF($K887="","MISSING_STATUS",""),IF(AND($K887="เสร็จสิ้น",$Z887=""),"DONE_NO_ACTUAL_DATE",""),IF(AND($I887="Condition-based Maintenance",$AH887=""),"CBM_NO_MEASUREMENT",""),IF(OR($X887="",$X887=0),"INVALID_PERIOD",""),IF(AND($AA887&lt;&gt;"",$AB887&lt;&gt;"",$AB887&lt;$AA887),"DATE_SEQUENCE_ERROR",""),IF(AND($AB887&lt;&gt;"",$AB887&gt;DATE(2030,12,31)),"DATE_OUTLIER",""),IF($C887="","MISSING_QRCODE",""),IF($J887="UNKNOWN","UNKNOWN_PM_TYPE",""),IF($L887="UNKNOWN","UNKNOWN_STATUS",""))</f>
        <v/>
      </c>
      <c r="AQ887" s="42" t="str">
        <f t="shared" si="69"/>
        <v>NO</v>
      </c>
    </row>
    <row r="888" spans="1:43" x14ac:dyDescent="0.3">
      <c r="A888" s="38">
        <f>IF('query (10)'!A888="","",'query (10)'!A888)</f>
        <v>1050</v>
      </c>
      <c r="B888" s="38">
        <f>IF('query (10)'!B888="","",'query (10)'!B888)</f>
        <v>19454</v>
      </c>
      <c r="C888" s="38" t="str">
        <f>TRIM(UPPER('query (10)'!M888))</f>
        <v>GR-129</v>
      </c>
      <c r="D888" s="38" t="str">
        <f>TRIM(UPPER(IFERROR(_xlfn.TEXTBEFORE('query (10)'!L888,"("),'query (10)'!L888)))</f>
        <v>OUTER RING RACEWAY GRINDING M/C</v>
      </c>
      <c r="E888" s="38" t="str">
        <f>IFERROR(TRIM(UPPER(_xlfn.TEXTBEFORE(_xlfn.TEXTAFTER('query (10)'!L888,"("),")"))),"")</f>
        <v/>
      </c>
      <c r="F888" s="38" t="str">
        <f>TRIM('query (10)'!K888)</f>
        <v>MCB1</v>
      </c>
      <c r="G888" s="38" t="str">
        <f>IF('query (10)'!J888="","",'query (10)'!J888)</f>
        <v>Work head</v>
      </c>
      <c r="H888" s="38" t="str">
        <f>TRIM(UPPER('query (10)'!J888))</f>
        <v>WORK HEAD</v>
      </c>
      <c r="I888" s="38" t="str">
        <f>IF('query (10)'!F888="","",'query (10)'!F888)</f>
        <v>Condition-based Maintenance</v>
      </c>
      <c r="J888" s="38" t="str">
        <f>IF('query (10)'!F888="","",IFERROR(INDEX(Cleaning_Rules!$B$14:$B$17,MATCH(TRIM('query (10)'!F888),Cleaning_Rules!$A$14:$A$17,0)),"UNKNOWN"))</f>
        <v>CBM</v>
      </c>
      <c r="K888" s="38" t="str">
        <f>IF('query (10)'!G888="","",'query (10)'!G888)</f>
        <v>เสร็จสิ้น</v>
      </c>
      <c r="L888" s="38" t="str">
        <f>IF('query (10)'!G888="","MISSING",IFERROR(INDEX(Cleaning_Rules!$B$5:$B$10,MATCH(TRIM('query (10)'!G888),Cleaning_Rules!$A$5:$A$10,0)),"UNKNOWN"))</f>
        <v>COMPLETED</v>
      </c>
      <c r="M888" s="38" t="str">
        <f>IF('query (10)'!I888="","",'query (10)'!I888)</f>
        <v>Mechanical</v>
      </c>
      <c r="N888" s="38" t="str">
        <f>IF('query (10)'!O888="","",'query (10)'!O888)</f>
        <v>Inspection</v>
      </c>
      <c r="O888" s="38" t="str">
        <f>IF('query (10)'!P888="","",'query (10)'!P888)</f>
        <v>Medium</v>
      </c>
      <c r="P888" s="38" t="str">
        <f>IF('query (10)'!N888="","",'query (10)'!N888)</f>
        <v>Check joint coolant to cycle pm 1Y.
model : OKCL308.10R</v>
      </c>
      <c r="Q888" s="38" t="str">
        <f>TRIM('query (10)'!N888)</f>
        <v>Check joint coolant to cycle pm 1Y.
model : OKCL308.10R</v>
      </c>
      <c r="R888" s="38" t="str">
        <f>TRIM(UPPER('query (10)'!R888))</f>
        <v>JOINT</v>
      </c>
      <c r="S888" s="38" t="str">
        <f>TRIM(UPPER('query (10)'!S888))</f>
        <v>OKCL308.10ARH</v>
      </c>
      <c r="T888" s="38" t="str">
        <f>IF('query (10)'!Q888="","",TRIM(UPPER('query (10)'!Q888)))</f>
        <v/>
      </c>
      <c r="U888" s="38" t="str">
        <f>IF('query (10)'!T888="","",'query (10)'!T888)</f>
        <v/>
      </c>
      <c r="V888" s="39" t="str">
        <f>IF('query (10)'!T888="","",IFERROR(VALUE('query (10)'!T888),""))</f>
        <v/>
      </c>
      <c r="W888" s="40">
        <f>IF('query (10)'!U888="","",'query (10)'!U888)</f>
        <v>0</v>
      </c>
      <c r="X888" s="39">
        <f>IF('query (10)'!V888="","",'query (10)'!V888)</f>
        <v>365</v>
      </c>
      <c r="Y888" s="41">
        <f>IF('query (10)'!W888="","",'query (10)'!W888)</f>
        <v>46077</v>
      </c>
      <c r="Z888" s="41">
        <f>IF('query (10)'!X888="","",'query (10)'!X888)</f>
        <v>46108</v>
      </c>
      <c r="AA888" s="41">
        <f>IF('query (10)'!Y888="","",'query (10)'!Y888)</f>
        <v>46108</v>
      </c>
      <c r="AB888" s="41">
        <f>IF('query (10)'!Z888="","",'query (10)'!Z888)</f>
        <v>46473</v>
      </c>
      <c r="AC888" s="38" t="str">
        <f>IF(OR('query (10)'!AA888="",COUNTIF(Cleaning_Rules!$A$21:$A$26,TRIM('query (10)'!AA888))&gt;0),"",TRIM('query (10)'!AA888))</f>
        <v/>
      </c>
      <c r="AD888" s="38" t="str">
        <f>IF('query (10)'!AB888="","",TRIM(IFERROR(_xlfn.TEXTBEFORE('query (10)'!AB888,"("),'query (10)'!AB888)))</f>
        <v>เริ่มซ่อมงาน PM แล้ว รับผิดชอบโดย CHETSADA PHIWBANG</v>
      </c>
      <c r="AE888" s="38" t="str">
        <f>IFERROR(LOWER(TRIM(_xlfn.TEXTBEFORE(_xlfn.TEXTAFTER('query (10)'!AB888,"("),")"))),"")</f>
        <v>chetsada@nsk.com</v>
      </c>
      <c r="AF888" s="38" t="str">
        <f>IF('query (10)'!AD888="","",TRIM('query (10)'!AD888))</f>
        <v>เจษฎา ผิวบาง</v>
      </c>
      <c r="AG888" s="38" t="str">
        <f>IF('query (10)'!AE888="","",TRIM('query (10)'!AE888))</f>
        <v>เจษฎา ผิวบาง</v>
      </c>
      <c r="AH888" s="38" t="str">
        <f>IF('query (10)'!AF888="","",IFERROR(VALUE('query (10)'!AF888),""))</f>
        <v/>
      </c>
      <c r="AI888" s="38" t="str">
        <f>IF('query (10)'!AG888="","",TRIM('query (10)'!AG888))</f>
        <v/>
      </c>
      <c r="AJ888" s="38" t="str">
        <f>IF('query (10)'!AH888="","",IFERROR(VALUE('query (10)'!AH888),""))</f>
        <v/>
      </c>
      <c r="AK888" s="38" t="str">
        <f>IF('query (10)'!AI888="","",TRIM('query (10)'!AI888))</f>
        <v/>
      </c>
      <c r="AL888" s="42">
        <f t="shared" si="65"/>
        <v>2026</v>
      </c>
      <c r="AM888" s="42" t="str">
        <f t="shared" si="66"/>
        <v>2026-02</v>
      </c>
      <c r="AN888" s="42" t="str">
        <f t="shared" ca="1" si="67"/>
        <v/>
      </c>
      <c r="AO888" s="42" t="str">
        <f t="shared" si="68"/>
        <v>GR-129 | OUTER RING RACEWAY GRINDING M/C | MCB1 | WORK HEAD | Condition-based Maintenance | Mechanical | Inspection | Medium | Check joint coolant to cycle pm 1Y.
model : OKCL308.10R | JOINT | OKCL308.10ARH | เริ่มซ่อมงาน PM แล้ว รับผิดชอบโดย CHETSADA PHIWBANG | เจษฎา ผิวบาง</v>
      </c>
      <c r="AP888" s="42" t="str">
        <f>_xlfn.TEXTJOIN("; ",TRUE,IF(COUNTA('query (10)'!A888:AK888)&lt;=6,"NEAR_EMPTY_ROW",""),IF($K888="","MISSING_STATUS",""),IF(AND($K888="เสร็จสิ้น",$Z888=""),"DONE_NO_ACTUAL_DATE",""),IF(AND($I888="Condition-based Maintenance",$AH888=""),"CBM_NO_MEASUREMENT",""),IF(OR($X888="",$X888=0),"INVALID_PERIOD",""),IF(AND($AA888&lt;&gt;"",$AB888&lt;&gt;"",$AB888&lt;$AA888),"DATE_SEQUENCE_ERROR",""),IF(AND($AB888&lt;&gt;"",$AB888&gt;DATE(2030,12,31)),"DATE_OUTLIER",""),IF($C888="","MISSING_QRCODE",""),IF($J888="UNKNOWN","UNKNOWN_PM_TYPE",""),IF($L888="UNKNOWN","UNKNOWN_STATUS",""))</f>
        <v>CBM_NO_MEASUREMENT</v>
      </c>
      <c r="AQ888" s="42" t="str">
        <f t="shared" si="69"/>
        <v>NO</v>
      </c>
    </row>
    <row r="889" spans="1:43" x14ac:dyDescent="0.3">
      <c r="A889" s="38">
        <f>IF('query (10)'!A889="","",'query (10)'!A889)</f>
        <v>1051</v>
      </c>
      <c r="B889" s="38">
        <f>IF('query (10)'!B889="","",'query (10)'!B889)</f>
        <v>20353</v>
      </c>
      <c r="C889" s="38" t="str">
        <f>TRIM(UPPER('query (10)'!M889))</f>
        <v>GR-431</v>
      </c>
      <c r="D889" s="38" t="str">
        <f>TRIM(UPPER(IFERROR(_xlfn.TEXTBEFORE('query (10)'!L889,"("),'query (10)'!L889)))</f>
        <v>OUTER RING RACEWAY GRINDING MACHINE.</v>
      </c>
      <c r="E889" s="38" t="str">
        <f>IFERROR(TRIM(UPPER(_xlfn.TEXTBEFORE(_xlfn.TEXTAFTER('query (10)'!L889,"("),")"))),"")</f>
        <v/>
      </c>
      <c r="F889" s="38" t="str">
        <f>TRIM('query (10)'!K889)</f>
        <v>MCB2</v>
      </c>
      <c r="G889" s="38" t="str">
        <f>IF('query (10)'!J889="","",'query (10)'!J889)</f>
        <v>Work head</v>
      </c>
      <c r="H889" s="38" t="str">
        <f>TRIM(UPPER('query (10)'!J889))</f>
        <v>WORK HEAD</v>
      </c>
      <c r="I889" s="38" t="str">
        <f>IF('query (10)'!F889="","",'query (10)'!F889)</f>
        <v>Condition-based Maintenance</v>
      </c>
      <c r="J889" s="38" t="str">
        <f>IF('query (10)'!F889="","",IFERROR(INDEX(Cleaning_Rules!$B$14:$B$17,MATCH(TRIM('query (10)'!F889),Cleaning_Rules!$A$14:$A$17,0)),"UNKNOWN"))</f>
        <v>CBM</v>
      </c>
      <c r="K889" s="38" t="str">
        <f>IF('query (10)'!G889="","",'query (10)'!G889)</f>
        <v>เสร็จสิ้น</v>
      </c>
      <c r="L889" s="38" t="str">
        <f>IF('query (10)'!G889="","MISSING",IFERROR(INDEX(Cleaning_Rules!$B$5:$B$10,MATCH(TRIM('query (10)'!G889),Cleaning_Rules!$A$5:$A$10,0)),"UNKNOWN"))</f>
        <v>COMPLETED</v>
      </c>
      <c r="M889" s="38" t="str">
        <f>IF('query (10)'!I889="","",'query (10)'!I889)</f>
        <v>Mechanical</v>
      </c>
      <c r="N889" s="38" t="str">
        <f>IF('query (10)'!O889="","",'query (10)'!O889)</f>
        <v>Inspection</v>
      </c>
      <c r="O889" s="38" t="str">
        <f>IF('query (10)'!P889="","",'query (10)'!P889)</f>
        <v>Medium</v>
      </c>
      <c r="P889" s="38" t="str">
        <f>IF('query (10)'!N889="","",'query (10)'!N889)</f>
        <v>Check joint coolant to cycle pm 3Y.
model : OKCL308.10R</v>
      </c>
      <c r="Q889" s="38" t="str">
        <f>TRIM('query (10)'!N889)</f>
        <v>Check joint coolant to cycle pm 3Y.
model : OKCL308.10R</v>
      </c>
      <c r="R889" s="38" t="str">
        <f>TRIM(UPPER('query (10)'!R889))</f>
        <v>JOINT</v>
      </c>
      <c r="S889" s="38" t="str">
        <f>TRIM(UPPER('query (10)'!S889))</f>
        <v>OKCL308.10ARH</v>
      </c>
      <c r="T889" s="38" t="str">
        <f>IF('query (10)'!Q889="","",TRIM(UPPER('query (10)'!Q889)))</f>
        <v/>
      </c>
      <c r="U889" s="38" t="str">
        <f>IF('query (10)'!T889="","",'query (10)'!T889)</f>
        <v/>
      </c>
      <c r="V889" s="39" t="str">
        <f>IF('query (10)'!T889="","",IFERROR(VALUE('query (10)'!T889),""))</f>
        <v/>
      </c>
      <c r="W889" s="40">
        <f>IF('query (10)'!U889="","",'query (10)'!U889)</f>
        <v>0</v>
      </c>
      <c r="X889" s="39">
        <f>IF('query (10)'!V889="","",'query (10)'!V889)</f>
        <v>1080</v>
      </c>
      <c r="Y889" s="41">
        <f>IF('query (10)'!W889="","",'query (10)'!W889)</f>
        <v>46077</v>
      </c>
      <c r="Z889" s="41">
        <f>IF('query (10)'!X889="","",'query (10)'!X889)</f>
        <v>46146</v>
      </c>
      <c r="AA889" s="41">
        <f>IF('query (10)'!Y889="","",'query (10)'!Y889)</f>
        <v>46146</v>
      </c>
      <c r="AB889" s="41">
        <f>IF('query (10)'!Z889="","",'query (10)'!Z889)</f>
        <v>47226</v>
      </c>
      <c r="AC889" s="38" t="str">
        <f>IF(OR('query (10)'!AA889="",COUNTIF(Cleaning_Rules!$A$21:$A$26,TRIM('query (10)'!AA889))&gt;0),"",TRIM('query (10)'!AA889))</f>
        <v/>
      </c>
      <c r="AD889" s="38" t="str">
        <f>IF('query (10)'!AB889="","",TRIM(IFERROR(_xlfn.TEXTBEFORE('query (10)'!AB889,"("),'query (10)'!AB889)))</f>
        <v>เริ่มซ่อมงาน PM แล้ว รับผิดชอบโดย CHETSADA PHIWBANG</v>
      </c>
      <c r="AE889" s="38" t="str">
        <f>IFERROR(LOWER(TRIM(_xlfn.TEXTBEFORE(_xlfn.TEXTAFTER('query (10)'!AB889,"("),")"))),"")</f>
        <v>chetsada@nsk.com</v>
      </c>
      <c r="AF889" s="38" t="str">
        <f>IF('query (10)'!AD889="","",TRIM('query (10)'!AD889))</f>
        <v>เจษฎา ผิวบาง</v>
      </c>
      <c r="AG889" s="38" t="str">
        <f>IF('query (10)'!AE889="","",TRIM('query (10)'!AE889))</f>
        <v>เจษฎา ผิวบาง</v>
      </c>
      <c r="AH889" s="38" t="str">
        <f>IF('query (10)'!AF889="","",IFERROR(VALUE('query (10)'!AF889),""))</f>
        <v/>
      </c>
      <c r="AI889" s="38" t="str">
        <f>IF('query (10)'!AG889="","",TRIM('query (10)'!AG889))</f>
        <v/>
      </c>
      <c r="AJ889" s="38" t="str">
        <f>IF('query (10)'!AH889="","",IFERROR(VALUE('query (10)'!AH889),""))</f>
        <v/>
      </c>
      <c r="AK889" s="38" t="str">
        <f>IF('query (10)'!AI889="","",TRIM('query (10)'!AI889))</f>
        <v/>
      </c>
      <c r="AL889" s="42">
        <f t="shared" si="65"/>
        <v>2026</v>
      </c>
      <c r="AM889" s="42" t="str">
        <f t="shared" si="66"/>
        <v>2026-02</v>
      </c>
      <c r="AN889" s="42" t="str">
        <f t="shared" ca="1" si="67"/>
        <v/>
      </c>
      <c r="AO889" s="42" t="str">
        <f t="shared" si="68"/>
        <v>GR-431 | OUTER RING RACEWAY GRINDING MACHINE. | MCB2 | WORK HEAD | Condition-based Maintenance | Mechanical | Inspection | Medium | Check joint coolant to cycle pm 3Y.
model : OKCL308.10R | JOINT | OKCL308.10ARH | เริ่มซ่อมงาน PM แล้ว รับผิดชอบโดย CHETSADA PHIWBANG | เจษฎา ผิวบาง</v>
      </c>
      <c r="AP889" s="42" t="str">
        <f>_xlfn.TEXTJOIN("; ",TRUE,IF(COUNTA('query (10)'!A889:AK889)&lt;=6,"NEAR_EMPTY_ROW",""),IF($K889="","MISSING_STATUS",""),IF(AND($K889="เสร็จสิ้น",$Z889=""),"DONE_NO_ACTUAL_DATE",""),IF(AND($I889="Condition-based Maintenance",$AH889=""),"CBM_NO_MEASUREMENT",""),IF(OR($X889="",$X889=0),"INVALID_PERIOD",""),IF(AND($AA889&lt;&gt;"",$AB889&lt;&gt;"",$AB889&lt;$AA889),"DATE_SEQUENCE_ERROR",""),IF(AND($AB889&lt;&gt;"",$AB889&gt;DATE(2030,12,31)),"DATE_OUTLIER",""),IF($C889="","MISSING_QRCODE",""),IF($J889="UNKNOWN","UNKNOWN_PM_TYPE",""),IF($L889="UNKNOWN","UNKNOWN_STATUS",""))</f>
        <v>CBM_NO_MEASUREMENT</v>
      </c>
      <c r="AQ889" s="42" t="str">
        <f t="shared" si="69"/>
        <v>NO</v>
      </c>
    </row>
    <row r="890" spans="1:43" x14ac:dyDescent="0.3">
      <c r="A890" s="38">
        <f>IF('query (10)'!A890="","",'query (10)'!A890)</f>
        <v>1052</v>
      </c>
      <c r="B890" s="38">
        <f>IF('query (10)'!B890="","",'query (10)'!B890)</f>
        <v>20438</v>
      </c>
      <c r="C890" s="38" t="str">
        <f>TRIM(UPPER('query (10)'!M890))</f>
        <v>GR-721</v>
      </c>
      <c r="D890" s="38" t="str">
        <f>TRIM(UPPER(IFERROR(_xlfn.TEXTBEFORE('query (10)'!L890,"("),'query (10)'!L890)))</f>
        <v>OUTER RING RACEWAY GRINDING MACHINE.</v>
      </c>
      <c r="E890" s="38" t="str">
        <f>IFERROR(TRIM(UPPER(_xlfn.TEXTBEFORE(_xlfn.TEXTAFTER('query (10)'!L890,"("),")"))),"")</f>
        <v/>
      </c>
      <c r="F890" s="38" t="str">
        <f>TRIM('query (10)'!K890)</f>
        <v>MCB3</v>
      </c>
      <c r="G890" s="38" t="str">
        <f>IF('query (10)'!J890="","",'query (10)'!J890)</f>
        <v>Work head</v>
      </c>
      <c r="H890" s="38" t="str">
        <f>TRIM(UPPER('query (10)'!J890))</f>
        <v>WORK HEAD</v>
      </c>
      <c r="I890" s="38" t="str">
        <f>IF('query (10)'!F890="","",'query (10)'!F890)</f>
        <v>Condition-based Maintenance</v>
      </c>
      <c r="J890" s="38" t="str">
        <f>IF('query (10)'!F890="","",IFERROR(INDEX(Cleaning_Rules!$B$14:$B$17,MATCH(TRIM('query (10)'!F890),Cleaning_Rules!$A$14:$A$17,0)),"UNKNOWN"))</f>
        <v>CBM</v>
      </c>
      <c r="K890" s="38" t="str">
        <f>IF('query (10)'!G890="","",'query (10)'!G890)</f>
        <v>เสร็จสิ้น</v>
      </c>
      <c r="L890" s="38" t="str">
        <f>IF('query (10)'!G890="","MISSING",IFERROR(INDEX(Cleaning_Rules!$B$5:$B$10,MATCH(TRIM('query (10)'!G890),Cleaning_Rules!$A$5:$A$10,0)),"UNKNOWN"))</f>
        <v>COMPLETED</v>
      </c>
      <c r="M890" s="38" t="str">
        <f>IF('query (10)'!I890="","",'query (10)'!I890)</f>
        <v>Mechanical</v>
      </c>
      <c r="N890" s="38" t="str">
        <f>IF('query (10)'!O890="","",'query (10)'!O890)</f>
        <v>Inspection</v>
      </c>
      <c r="O890" s="38" t="str">
        <f>IF('query (10)'!P890="","",'query (10)'!P890)</f>
        <v>Medium</v>
      </c>
      <c r="P890" s="38" t="str">
        <f>IF('query (10)'!N890="","",'query (10)'!N890)</f>
        <v>Check joint coolant to cycle pm 3Y.
model : OKCL308.10R</v>
      </c>
      <c r="Q890" s="38" t="str">
        <f>TRIM('query (10)'!N890)</f>
        <v>Check joint coolant to cycle pm 3Y.
model : OKCL308.10R</v>
      </c>
      <c r="R890" s="38" t="str">
        <f>TRIM(UPPER('query (10)'!R890))</f>
        <v>JOINT</v>
      </c>
      <c r="S890" s="38" t="str">
        <f>TRIM(UPPER('query (10)'!S890))</f>
        <v>OKCL308.10ARH</v>
      </c>
      <c r="T890" s="38" t="str">
        <f>IF('query (10)'!Q890="","",TRIM(UPPER('query (10)'!Q890)))</f>
        <v/>
      </c>
      <c r="U890" s="38" t="str">
        <f>IF('query (10)'!T890="","",'query (10)'!T890)</f>
        <v/>
      </c>
      <c r="V890" s="39" t="str">
        <f>IF('query (10)'!T890="","",IFERROR(VALUE('query (10)'!T890),""))</f>
        <v/>
      </c>
      <c r="W890" s="40">
        <f>IF('query (10)'!U890="","",'query (10)'!U890)</f>
        <v>0</v>
      </c>
      <c r="X890" s="39">
        <f>IF('query (10)'!V890="","",'query (10)'!V890)</f>
        <v>1080</v>
      </c>
      <c r="Y890" s="41">
        <f>IF('query (10)'!W890="","",'query (10)'!W890)</f>
        <v>46077</v>
      </c>
      <c r="Z890" s="41">
        <f>IF('query (10)'!X890="","",'query (10)'!X890)</f>
        <v>46154</v>
      </c>
      <c r="AA890" s="41">
        <f>IF('query (10)'!Y890="","",'query (10)'!Y890)</f>
        <v>46154</v>
      </c>
      <c r="AB890" s="41">
        <f>IF('query (10)'!Z890="","",'query (10)'!Z890)</f>
        <v>47234</v>
      </c>
      <c r="AC890" s="38" t="str">
        <f>IF(OR('query (10)'!AA890="",COUNTIF(Cleaning_Rules!$A$21:$A$26,TRIM('query (10)'!AA890))&gt;0),"",TRIM('query (10)'!AA890))</f>
        <v/>
      </c>
      <c r="AD890" s="38" t="str">
        <f>IF('query (10)'!AB890="","",TRIM(IFERROR(_xlfn.TEXTBEFORE('query (10)'!AB890,"("),'query (10)'!AB890)))</f>
        <v>เริ่มซ่อมงาน PM แล้ว รับผิดชอบโดย CHETSADA PHIWBANG</v>
      </c>
      <c r="AE890" s="38" t="str">
        <f>IFERROR(LOWER(TRIM(_xlfn.TEXTBEFORE(_xlfn.TEXTAFTER('query (10)'!AB890,"("),")"))),"")</f>
        <v>chetsada@nsk.com</v>
      </c>
      <c r="AF890" s="38" t="str">
        <f>IF('query (10)'!AD890="","",TRIM('query (10)'!AD890))</f>
        <v>เจษฎา ผิวบาง</v>
      </c>
      <c r="AG890" s="38" t="str">
        <f>IF('query (10)'!AE890="","",TRIM('query (10)'!AE890))</f>
        <v>เจษฎา ผิวบาง</v>
      </c>
      <c r="AH890" s="38" t="str">
        <f>IF('query (10)'!AF890="","",IFERROR(VALUE('query (10)'!AF890),""))</f>
        <v/>
      </c>
      <c r="AI890" s="38" t="str">
        <f>IF('query (10)'!AG890="","",TRIM('query (10)'!AG890))</f>
        <v/>
      </c>
      <c r="AJ890" s="38" t="str">
        <f>IF('query (10)'!AH890="","",IFERROR(VALUE('query (10)'!AH890),""))</f>
        <v/>
      </c>
      <c r="AK890" s="38" t="str">
        <f>IF('query (10)'!AI890="","",TRIM('query (10)'!AI890))</f>
        <v/>
      </c>
      <c r="AL890" s="42">
        <f t="shared" si="65"/>
        <v>2026</v>
      </c>
      <c r="AM890" s="42" t="str">
        <f t="shared" si="66"/>
        <v>2026-02</v>
      </c>
      <c r="AN890" s="42" t="str">
        <f t="shared" ca="1" si="67"/>
        <v/>
      </c>
      <c r="AO890" s="42" t="str">
        <f t="shared" si="68"/>
        <v>GR-721 | OUTER RING RACEWAY GRINDING MACHINE. | MCB3 | WORK HEAD | Condition-based Maintenance | Mechanical | Inspection | Medium | Check joint coolant to cycle pm 3Y.
model : OKCL308.10R | JOINT | OKCL308.10ARH | เริ่มซ่อมงาน PM แล้ว รับผิดชอบโดย CHETSADA PHIWBANG | เจษฎา ผิวบาง</v>
      </c>
      <c r="AP890" s="42" t="str">
        <f>_xlfn.TEXTJOIN("; ",TRUE,IF(COUNTA('query (10)'!A890:AK890)&lt;=6,"NEAR_EMPTY_ROW",""),IF($K890="","MISSING_STATUS",""),IF(AND($K890="เสร็จสิ้น",$Z890=""),"DONE_NO_ACTUAL_DATE",""),IF(AND($I890="Condition-based Maintenance",$AH890=""),"CBM_NO_MEASUREMENT",""),IF(OR($X890="",$X890=0),"INVALID_PERIOD",""),IF(AND($AA890&lt;&gt;"",$AB890&lt;&gt;"",$AB890&lt;$AA890),"DATE_SEQUENCE_ERROR",""),IF(AND($AB890&lt;&gt;"",$AB890&gt;DATE(2030,12,31)),"DATE_OUTLIER",""),IF($C890="","MISSING_QRCODE",""),IF($J890="UNKNOWN","UNKNOWN_PM_TYPE",""),IF($L890="UNKNOWN","UNKNOWN_STATUS",""))</f>
        <v>CBM_NO_MEASUREMENT</v>
      </c>
      <c r="AQ890" s="42" t="str">
        <f t="shared" si="69"/>
        <v>NO</v>
      </c>
    </row>
    <row r="891" spans="1:43" x14ac:dyDescent="0.3">
      <c r="A891" s="38">
        <f>IF('query (10)'!A891="","",'query (10)'!A891)</f>
        <v>1053</v>
      </c>
      <c r="B891" s="38" t="str">
        <f>IF('query (10)'!B891="","",'query (10)'!B891)</f>
        <v/>
      </c>
      <c r="C891" s="38" t="str">
        <f>TRIM(UPPER('query (10)'!M891))</f>
        <v>GR-131</v>
      </c>
      <c r="D891" s="38" t="str">
        <f>TRIM(UPPER(IFERROR(_xlfn.TEXTBEFORE('query (10)'!L891,"("),'query (10)'!L891)))</f>
        <v>OUTER RING RACEWAY SUPER FINISH M/C</v>
      </c>
      <c r="E891" s="38" t="str">
        <f>IFERROR(TRIM(UPPER(_xlfn.TEXTBEFORE(_xlfn.TEXTAFTER('query (10)'!L891,"("),")"))),"")</f>
        <v/>
      </c>
      <c r="F891" s="38" t="str">
        <f>TRIM('query (10)'!K891)</f>
        <v>MCB1</v>
      </c>
      <c r="G891" s="38" t="str">
        <f>IF('query (10)'!J891="","",'query (10)'!J891)</f>
        <v>pressur roll unit</v>
      </c>
      <c r="H891" s="38" t="str">
        <f>TRIM(UPPER('query (10)'!J891))</f>
        <v>PRESSUR ROLL UNIT</v>
      </c>
      <c r="I891" s="38" t="str">
        <f>IF('query (10)'!F891="","",'query (10)'!F891)</f>
        <v>Time-based Maintenance</v>
      </c>
      <c r="J891" s="38" t="str">
        <f>IF('query (10)'!F891="","",IFERROR(INDEX(Cleaning_Rules!$B$14:$B$17,MATCH(TRIM('query (10)'!F891),Cleaning_Rules!$A$14:$A$17,0)),"UNKNOWN"))</f>
        <v>TBM</v>
      </c>
      <c r="K891" s="38" t="str">
        <f>IF('query (10)'!G891="","",'query (10)'!G891)</f>
        <v>แผนใหม่</v>
      </c>
      <c r="L891" s="38" t="str">
        <f>IF('query (10)'!G891="","MISSING",IFERROR(INDEX(Cleaning_Rules!$B$5:$B$10,MATCH(TRIM('query (10)'!G891),Cleaning_Rules!$A$5:$A$10,0)),"UNKNOWN"))</f>
        <v>NEW_PLAN</v>
      </c>
      <c r="M891" s="38" t="str">
        <f>IF('query (10)'!I891="","",'query (10)'!I891)</f>
        <v>Mechanical</v>
      </c>
      <c r="N891" s="38" t="str">
        <f>IF('query (10)'!O891="","",'query (10)'!O891)</f>
        <v>Part Change</v>
      </c>
      <c r="O891" s="38" t="str">
        <f>IF('query (10)'!P891="","",'query (10)'!P891)</f>
        <v>Medium</v>
      </c>
      <c r="P891" s="38" t="str">
        <f>IF('query (10)'!N891="","",'query (10)'!N891)</f>
        <v>Repair pressure roll head No.1
- bearing 6002DDU = 4 EA.
- air cylinder CDQ2WBH50-10DM = 1 EA.
- DWG. part</v>
      </c>
      <c r="Q891" s="38" t="str">
        <f>TRIM('query (10)'!N891)</f>
        <v>Repair pressure roll head No.1
- bearing 6002DDU = 4 EA.
- air cylinder CDQ2WBH50-10DM = 1 EA.
- DWG. part</v>
      </c>
      <c r="R891" s="38" t="str">
        <f>TRIM(UPPER('query (10)'!R891))</f>
        <v>REPAIR PRESSURE ROLL</v>
      </c>
      <c r="S891" s="38" t="str">
        <f>TRIM(UPPER('query (10)'!S891))</f>
        <v/>
      </c>
      <c r="T891" s="38" t="str">
        <f>IF('query (10)'!Q891="","",TRIM(UPPER('query (10)'!Q891)))</f>
        <v/>
      </c>
      <c r="U891" s="38" t="str">
        <f>IF('query (10)'!T891="","",'query (10)'!T891)</f>
        <v/>
      </c>
      <c r="V891" s="39" t="str">
        <f>IF('query (10)'!T891="","",IFERROR(VALUE('query (10)'!T891),""))</f>
        <v/>
      </c>
      <c r="W891" s="40">
        <f>IF('query (10)'!U891="","",'query (10)'!U891)</f>
        <v>0</v>
      </c>
      <c r="X891" s="39">
        <f>IF('query (10)'!V891="","",'query (10)'!V891)</f>
        <v>1080</v>
      </c>
      <c r="Y891" s="41">
        <f>IF('query (10)'!W891="","",'query (10)'!W891)</f>
        <v>46442</v>
      </c>
      <c r="Z891" s="41" t="str">
        <f>IF('query (10)'!X891="","",'query (10)'!X891)</f>
        <v/>
      </c>
      <c r="AA891" s="41">
        <f>IF('query (10)'!Y891="","",'query (10)'!Y891)</f>
        <v>46442</v>
      </c>
      <c r="AB891" s="41">
        <f>IF('query (10)'!Z891="","",'query (10)'!Z891)</f>
        <v>47153</v>
      </c>
      <c r="AC891" s="38" t="str">
        <f>IF(OR('query (10)'!AA891="",COUNTIF(Cleaning_Rules!$A$21:$A$26,TRIM('query (10)'!AA891))&gt;0),"",TRIM('query (10)'!AA891))</f>
        <v/>
      </c>
      <c r="AD891" s="38" t="str">
        <f>IF('query (10)'!AB891="","",TRIM(IFERROR(_xlfn.TEXTBEFORE('query (10)'!AB891,"("),'query (10)'!AB891)))</f>
        <v/>
      </c>
      <c r="AE891" s="38" t="str">
        <f>IFERROR(LOWER(TRIM(_xlfn.TEXTBEFORE(_xlfn.TEXTAFTER('query (10)'!AB891,"("),")"))),"")</f>
        <v/>
      </c>
      <c r="AF891" s="38" t="str">
        <f>IF('query (10)'!AD891="","",TRIM('query (10)'!AD891))</f>
        <v>เจษฎา ผิวบาง</v>
      </c>
      <c r="AG891" s="38" t="str">
        <f>IF('query (10)'!AE891="","",TRIM('query (10)'!AE891))</f>
        <v>เจษฎา ผิวบาง</v>
      </c>
      <c r="AH891" s="38" t="str">
        <f>IF('query (10)'!AF891="","",IFERROR(VALUE('query (10)'!AF891),""))</f>
        <v/>
      </c>
      <c r="AI891" s="38" t="str">
        <f>IF('query (10)'!AG891="","",TRIM('query (10)'!AG891))</f>
        <v/>
      </c>
      <c r="AJ891" s="38" t="str">
        <f>IF('query (10)'!AH891="","",IFERROR(VALUE('query (10)'!AH891),""))</f>
        <v/>
      </c>
      <c r="AK891" s="38" t="str">
        <f>IF('query (10)'!AI891="","",TRIM('query (10)'!AI891))</f>
        <v/>
      </c>
      <c r="AL891" s="42">
        <f t="shared" si="65"/>
        <v>2027</v>
      </c>
      <c r="AM891" s="42" t="str">
        <f t="shared" si="66"/>
        <v>2027-02</v>
      </c>
      <c r="AN891" s="42" t="str">
        <f t="shared" ca="1" si="67"/>
        <v>ON_SCHEDULE</v>
      </c>
      <c r="AO891" s="42" t="str">
        <f t="shared" si="68"/>
        <v>GR-131 | OUTER RING RACEWAY SUPER FINISH M/C | MCB1 | PRESSUR ROLL UNIT | Time-based Maintenance | Mechanical | Part Change | Medium | Repair pressure roll head No.1
- bearing 6002DDU = 4 EA.
- air cylinder CDQ2WBH50-10DM = 1 EA.
- DWG. part | REPAIR PRESSURE ROLL | เจษฎา ผิวบาง</v>
      </c>
      <c r="AP891" s="42" t="str">
        <f>_xlfn.TEXTJOIN("; ",TRUE,IF(COUNTA('query (10)'!A891:AK891)&lt;=6,"NEAR_EMPTY_ROW",""),IF($K891="","MISSING_STATUS",""),IF(AND($K891="เสร็จสิ้น",$Z891=""),"DONE_NO_ACTUAL_DATE",""),IF(AND($I891="Condition-based Maintenance",$AH891=""),"CBM_NO_MEASUREMENT",""),IF(OR($X891="",$X891=0),"INVALID_PERIOD",""),IF(AND($AA891&lt;&gt;"",$AB891&lt;&gt;"",$AB891&lt;$AA891),"DATE_SEQUENCE_ERROR",""),IF(AND($AB891&lt;&gt;"",$AB891&gt;DATE(2030,12,31)),"DATE_OUTLIER",""),IF($C891="","MISSING_QRCODE",""),IF($J891="UNKNOWN","UNKNOWN_PM_TYPE",""),IF($L891="UNKNOWN","UNKNOWN_STATUS",""))</f>
        <v/>
      </c>
      <c r="AQ891" s="42" t="str">
        <f t="shared" si="69"/>
        <v>NO</v>
      </c>
    </row>
    <row r="892" spans="1:43" x14ac:dyDescent="0.3">
      <c r="A892" s="38">
        <f>IF('query (10)'!A892="","",'query (10)'!A892)</f>
        <v>1054</v>
      </c>
      <c r="B892" s="38" t="str">
        <f>IF('query (10)'!B892="","",'query (10)'!B892)</f>
        <v/>
      </c>
      <c r="C892" s="38" t="str">
        <f>TRIM(UPPER('query (10)'!M892))</f>
        <v>GR-434</v>
      </c>
      <c r="D892" s="38" t="str">
        <f>TRIM(UPPER(IFERROR(_xlfn.TEXTBEFORE('query (10)'!L892,"("),'query (10)'!L892)))</f>
        <v>OUTER RING RACEWAY SUPER FINISH MACHINE.</v>
      </c>
      <c r="E892" s="38" t="str">
        <f>IFERROR(TRIM(UPPER(_xlfn.TEXTBEFORE(_xlfn.TEXTAFTER('query (10)'!L892,"("),")"))),"")</f>
        <v/>
      </c>
      <c r="F892" s="38" t="str">
        <f>TRIM('query (10)'!K892)</f>
        <v>MCB2</v>
      </c>
      <c r="G892" s="38" t="str">
        <f>IF('query (10)'!J892="","",'query (10)'!J892)</f>
        <v>pressur roll unit</v>
      </c>
      <c r="H892" s="38" t="str">
        <f>TRIM(UPPER('query (10)'!J892))</f>
        <v>PRESSUR ROLL UNIT</v>
      </c>
      <c r="I892" s="38" t="str">
        <f>IF('query (10)'!F892="","",'query (10)'!F892)</f>
        <v>Time-based Maintenance</v>
      </c>
      <c r="J892" s="38" t="str">
        <f>IF('query (10)'!F892="","",IFERROR(INDEX(Cleaning_Rules!$B$14:$B$17,MATCH(TRIM('query (10)'!F892),Cleaning_Rules!$A$14:$A$17,0)),"UNKNOWN"))</f>
        <v>TBM</v>
      </c>
      <c r="K892" s="38" t="str">
        <f>IF('query (10)'!G892="","",'query (10)'!G892)</f>
        <v>เสร็จสิ้น</v>
      </c>
      <c r="L892" s="38" t="str">
        <f>IF('query (10)'!G892="","MISSING",IFERROR(INDEX(Cleaning_Rules!$B$5:$B$10,MATCH(TRIM('query (10)'!G892),Cleaning_Rules!$A$5:$A$10,0)),"UNKNOWN"))</f>
        <v>COMPLETED</v>
      </c>
      <c r="M892" s="38" t="str">
        <f>IF('query (10)'!I892="","",'query (10)'!I892)</f>
        <v>Mechanical</v>
      </c>
      <c r="N892" s="38" t="str">
        <f>IF('query (10)'!O892="","",'query (10)'!O892)</f>
        <v>Part Change</v>
      </c>
      <c r="O892" s="38" t="str">
        <f>IF('query (10)'!P892="","",'query (10)'!P892)</f>
        <v>Medium</v>
      </c>
      <c r="P892" s="38" t="str">
        <f>IF('query (10)'!N892="","",'query (10)'!N892)</f>
        <v>Repair pressure roll head No.1
- bearing 6002DDU = 4 EA.
- air cylinder CDQ2WBH50-10DM = 1 EA.
- DWG. part</v>
      </c>
      <c r="Q892" s="38" t="str">
        <f>TRIM('query (10)'!N892)</f>
        <v>Repair pressure roll head No.1
- bearing 6002DDU = 4 EA.
- air cylinder CDQ2WBH50-10DM = 1 EA.
- DWG. part</v>
      </c>
      <c r="R892" s="38" t="str">
        <f>TRIM(UPPER('query (10)'!R892))</f>
        <v>REPAIR PRESSURE ROLL</v>
      </c>
      <c r="S892" s="38" t="str">
        <f>TRIM(UPPER('query (10)'!S892))</f>
        <v/>
      </c>
      <c r="T892" s="38" t="str">
        <f>IF('query (10)'!Q892="","",TRIM(UPPER('query (10)'!Q892)))</f>
        <v/>
      </c>
      <c r="U892" s="38" t="str">
        <f>IF('query (10)'!T892="","",'query (10)'!T892)</f>
        <v/>
      </c>
      <c r="V892" s="39" t="str">
        <f>IF('query (10)'!T892="","",IFERROR(VALUE('query (10)'!T892),""))</f>
        <v/>
      </c>
      <c r="W892" s="40">
        <f>IF('query (10)'!U892="","",'query (10)'!U892)</f>
        <v>0</v>
      </c>
      <c r="X892" s="39">
        <f>IF('query (10)'!V892="","",'query (10)'!V892)</f>
        <v>1080</v>
      </c>
      <c r="Y892" s="41">
        <f>IF('query (10)'!W892="","",'query (10)'!W892)</f>
        <v>45346</v>
      </c>
      <c r="Z892" s="41" t="str">
        <f>IF('query (10)'!X892="","",'query (10)'!X892)</f>
        <v/>
      </c>
      <c r="AA892" s="41">
        <f>IF('query (10)'!Y892="","",'query (10)'!Y892)</f>
        <v>45346</v>
      </c>
      <c r="AB892" s="41">
        <f>IF('query (10)'!Z892="","",'query (10)'!Z892)</f>
        <v>47153</v>
      </c>
      <c r="AC892" s="38" t="str">
        <f>IF(OR('query (10)'!AA892="",COUNTIF(Cleaning_Rules!$A$21:$A$26,TRIM('query (10)'!AA892))&gt;0),"",TRIM('query (10)'!AA892))</f>
        <v/>
      </c>
      <c r="AD892" s="38" t="str">
        <f>IF('query (10)'!AB892="","",TRIM(IFERROR(_xlfn.TEXTBEFORE('query (10)'!AB892,"("),'query (10)'!AB892)))</f>
        <v/>
      </c>
      <c r="AE892" s="38" t="str">
        <f>IFERROR(LOWER(TRIM(_xlfn.TEXTBEFORE(_xlfn.TEXTAFTER('query (10)'!AB892,"("),")"))),"")</f>
        <v/>
      </c>
      <c r="AF892" s="38" t="str">
        <f>IF('query (10)'!AD892="","",TRIM('query (10)'!AD892))</f>
        <v>เจษฎา ผิวบาง</v>
      </c>
      <c r="AG892" s="38" t="str">
        <f>IF('query (10)'!AE892="","",TRIM('query (10)'!AE892))</f>
        <v>เจษฎา ผิวบาง</v>
      </c>
      <c r="AH892" s="38" t="str">
        <f>IF('query (10)'!AF892="","",IFERROR(VALUE('query (10)'!AF892),""))</f>
        <v/>
      </c>
      <c r="AI892" s="38" t="str">
        <f>IF('query (10)'!AG892="","",TRIM('query (10)'!AG892))</f>
        <v/>
      </c>
      <c r="AJ892" s="38" t="str">
        <f>IF('query (10)'!AH892="","",IFERROR(VALUE('query (10)'!AH892),""))</f>
        <v/>
      </c>
      <c r="AK892" s="38" t="str">
        <f>IF('query (10)'!AI892="","",TRIM('query (10)'!AI892))</f>
        <v/>
      </c>
      <c r="AL892" s="42">
        <f t="shared" si="65"/>
        <v>2024</v>
      </c>
      <c r="AM892" s="42" t="str">
        <f t="shared" si="66"/>
        <v>2024-02</v>
      </c>
      <c r="AN892" s="42" t="str">
        <f t="shared" ca="1" si="67"/>
        <v/>
      </c>
      <c r="AO892" s="42" t="str">
        <f t="shared" si="68"/>
        <v>GR-434 | OUTER RING RACEWAY SUPER FINISH MACHINE. | MCB2 | PRESSUR ROLL UNIT | Time-based Maintenance | Mechanical | Part Change | Medium | Repair pressure roll head No.1
- bearing 6002DDU = 4 EA.
- air cylinder CDQ2WBH50-10DM = 1 EA.
- DWG. part | REPAIR PRESSURE ROLL | เจษฎา ผิวบาง</v>
      </c>
      <c r="AP892" s="42" t="str">
        <f>_xlfn.TEXTJOIN("; ",TRUE,IF(COUNTA('query (10)'!A892:AK892)&lt;=6,"NEAR_EMPTY_ROW",""),IF($K892="","MISSING_STATUS",""),IF(AND($K892="เสร็จสิ้น",$Z892=""),"DONE_NO_ACTUAL_DATE",""),IF(AND($I892="Condition-based Maintenance",$AH892=""),"CBM_NO_MEASUREMENT",""),IF(OR($X892="",$X892=0),"INVALID_PERIOD",""),IF(AND($AA892&lt;&gt;"",$AB892&lt;&gt;"",$AB892&lt;$AA892),"DATE_SEQUENCE_ERROR",""),IF(AND($AB892&lt;&gt;"",$AB892&gt;DATE(2030,12,31)),"DATE_OUTLIER",""),IF($C892="","MISSING_QRCODE",""),IF($J892="UNKNOWN","UNKNOWN_PM_TYPE",""),IF($L892="UNKNOWN","UNKNOWN_STATUS",""))</f>
        <v>DONE_NO_ACTUAL_DATE</v>
      </c>
      <c r="AQ892" s="42" t="str">
        <f t="shared" si="69"/>
        <v>NO</v>
      </c>
    </row>
    <row r="893" spans="1:43" x14ac:dyDescent="0.3">
      <c r="A893" s="38">
        <f>IF('query (10)'!A893="","",'query (10)'!A893)</f>
        <v>1055</v>
      </c>
      <c r="B893" s="38" t="str">
        <f>IF('query (10)'!B893="","",'query (10)'!B893)</f>
        <v/>
      </c>
      <c r="C893" s="38" t="str">
        <f>TRIM(UPPER('query (10)'!M893))</f>
        <v>GR-723</v>
      </c>
      <c r="D893" s="38" t="str">
        <f>TRIM(UPPER(IFERROR(_xlfn.TEXTBEFORE('query (10)'!L893,"("),'query (10)'!L893)))</f>
        <v>OUTER RING RACEWAY SUPER FINISH MACHINE.</v>
      </c>
      <c r="E893" s="38" t="str">
        <f>IFERROR(TRIM(UPPER(_xlfn.TEXTBEFORE(_xlfn.TEXTAFTER('query (10)'!L893,"("),")"))),"")</f>
        <v/>
      </c>
      <c r="F893" s="38" t="str">
        <f>TRIM('query (10)'!K893)</f>
        <v>MCB3</v>
      </c>
      <c r="G893" s="38" t="str">
        <f>IF('query (10)'!J893="","",'query (10)'!J893)</f>
        <v>pressur roll unit</v>
      </c>
      <c r="H893" s="38" t="str">
        <f>TRIM(UPPER('query (10)'!J893))</f>
        <v>PRESSUR ROLL UNIT</v>
      </c>
      <c r="I893" s="38" t="str">
        <f>IF('query (10)'!F893="","",'query (10)'!F893)</f>
        <v>Time-based Maintenance</v>
      </c>
      <c r="J893" s="38" t="str">
        <f>IF('query (10)'!F893="","",IFERROR(INDEX(Cleaning_Rules!$B$14:$B$17,MATCH(TRIM('query (10)'!F893),Cleaning_Rules!$A$14:$A$17,0)),"UNKNOWN"))</f>
        <v>TBM</v>
      </c>
      <c r="K893" s="38" t="str">
        <f>IF('query (10)'!G893="","",'query (10)'!G893)</f>
        <v>เสร็จสิ้น</v>
      </c>
      <c r="L893" s="38" t="str">
        <f>IF('query (10)'!G893="","MISSING",IFERROR(INDEX(Cleaning_Rules!$B$5:$B$10,MATCH(TRIM('query (10)'!G893),Cleaning_Rules!$A$5:$A$10,0)),"UNKNOWN"))</f>
        <v>COMPLETED</v>
      </c>
      <c r="M893" s="38" t="str">
        <f>IF('query (10)'!I893="","",'query (10)'!I893)</f>
        <v>Mechanical</v>
      </c>
      <c r="N893" s="38" t="str">
        <f>IF('query (10)'!O893="","",'query (10)'!O893)</f>
        <v>Part Change</v>
      </c>
      <c r="O893" s="38" t="str">
        <f>IF('query (10)'!P893="","",'query (10)'!P893)</f>
        <v>Medium</v>
      </c>
      <c r="P893" s="38" t="str">
        <f>IF('query (10)'!N893="","",'query (10)'!N893)</f>
        <v>Repair pressure roll head No.1
- bearing 6002DDU = 4 EA.
- air cylinder CDQ2WBH50-10DM = 1 EA.
- DWG. part</v>
      </c>
      <c r="Q893" s="38" t="str">
        <f>TRIM('query (10)'!N893)</f>
        <v>Repair pressure roll head No.1
- bearing 6002DDU = 4 EA.
- air cylinder CDQ2WBH50-10DM = 1 EA.
- DWG. part</v>
      </c>
      <c r="R893" s="38" t="str">
        <f>TRIM(UPPER('query (10)'!R893))</f>
        <v>REPAIR PRESSURE ROLL</v>
      </c>
      <c r="S893" s="38" t="str">
        <f>TRIM(UPPER('query (10)'!S893))</f>
        <v/>
      </c>
      <c r="T893" s="38" t="str">
        <f>IF('query (10)'!Q893="","",TRIM(UPPER('query (10)'!Q893)))</f>
        <v/>
      </c>
      <c r="U893" s="38" t="str">
        <f>IF('query (10)'!T893="","",'query (10)'!T893)</f>
        <v/>
      </c>
      <c r="V893" s="39" t="str">
        <f>IF('query (10)'!T893="","",IFERROR(VALUE('query (10)'!T893),""))</f>
        <v/>
      </c>
      <c r="W893" s="40">
        <f>IF('query (10)'!U893="","",'query (10)'!U893)</f>
        <v>0</v>
      </c>
      <c r="X893" s="39">
        <f>IF('query (10)'!V893="","",'query (10)'!V893)</f>
        <v>1080</v>
      </c>
      <c r="Y893" s="41">
        <f>IF('query (10)'!W893="","",'query (10)'!W893)</f>
        <v>45342</v>
      </c>
      <c r="Z893" s="41" t="str">
        <f>IF('query (10)'!X893="","",'query (10)'!X893)</f>
        <v/>
      </c>
      <c r="AA893" s="41">
        <f>IF('query (10)'!Y893="","",'query (10)'!Y893)</f>
        <v>45342</v>
      </c>
      <c r="AB893" s="41">
        <f>IF('query (10)'!Z893="","",'query (10)'!Z893)</f>
        <v>47153</v>
      </c>
      <c r="AC893" s="38" t="str">
        <f>IF(OR('query (10)'!AA893="",COUNTIF(Cleaning_Rules!$A$21:$A$26,TRIM('query (10)'!AA893))&gt;0),"",TRIM('query (10)'!AA893))</f>
        <v/>
      </c>
      <c r="AD893" s="38" t="str">
        <f>IF('query (10)'!AB893="","",TRIM(IFERROR(_xlfn.TEXTBEFORE('query (10)'!AB893,"("),'query (10)'!AB893)))</f>
        <v/>
      </c>
      <c r="AE893" s="38" t="str">
        <f>IFERROR(LOWER(TRIM(_xlfn.TEXTBEFORE(_xlfn.TEXTAFTER('query (10)'!AB893,"("),")"))),"")</f>
        <v/>
      </c>
      <c r="AF893" s="38" t="str">
        <f>IF('query (10)'!AD893="","",TRIM('query (10)'!AD893))</f>
        <v>เจษฎา ผิวบาง</v>
      </c>
      <c r="AG893" s="38" t="str">
        <f>IF('query (10)'!AE893="","",TRIM('query (10)'!AE893))</f>
        <v>เจษฎา ผิวบาง</v>
      </c>
      <c r="AH893" s="38" t="str">
        <f>IF('query (10)'!AF893="","",IFERROR(VALUE('query (10)'!AF893),""))</f>
        <v/>
      </c>
      <c r="AI893" s="38" t="str">
        <f>IF('query (10)'!AG893="","",TRIM('query (10)'!AG893))</f>
        <v/>
      </c>
      <c r="AJ893" s="38" t="str">
        <f>IF('query (10)'!AH893="","",IFERROR(VALUE('query (10)'!AH893),""))</f>
        <v/>
      </c>
      <c r="AK893" s="38" t="str">
        <f>IF('query (10)'!AI893="","",TRIM('query (10)'!AI893))</f>
        <v/>
      </c>
      <c r="AL893" s="42">
        <f t="shared" si="65"/>
        <v>2024</v>
      </c>
      <c r="AM893" s="42" t="str">
        <f t="shared" si="66"/>
        <v>2024-02</v>
      </c>
      <c r="AN893" s="42" t="str">
        <f t="shared" ca="1" si="67"/>
        <v/>
      </c>
      <c r="AO893" s="42" t="str">
        <f t="shared" si="68"/>
        <v>GR-723 | OUTER RING RACEWAY SUPER FINISH MACHINE. | MCB3 | PRESSUR ROLL UNIT | Time-based Maintenance | Mechanical | Part Change | Medium | Repair pressure roll head No.1
- bearing 6002DDU = 4 EA.
- air cylinder CDQ2WBH50-10DM = 1 EA.
- DWG. part | REPAIR PRESSURE ROLL | เจษฎา ผิวบาง</v>
      </c>
      <c r="AP893" s="42" t="str">
        <f>_xlfn.TEXTJOIN("; ",TRUE,IF(COUNTA('query (10)'!A893:AK893)&lt;=6,"NEAR_EMPTY_ROW",""),IF($K893="","MISSING_STATUS",""),IF(AND($K893="เสร็จสิ้น",$Z893=""),"DONE_NO_ACTUAL_DATE",""),IF(AND($I893="Condition-based Maintenance",$AH893=""),"CBM_NO_MEASUREMENT",""),IF(OR($X893="",$X893=0),"INVALID_PERIOD",""),IF(AND($AA893&lt;&gt;"",$AB893&lt;&gt;"",$AB893&lt;$AA893),"DATE_SEQUENCE_ERROR",""),IF(AND($AB893&lt;&gt;"",$AB893&gt;DATE(2030,12,31)),"DATE_OUTLIER",""),IF($C893="","MISSING_QRCODE",""),IF($J893="UNKNOWN","UNKNOWN_PM_TYPE",""),IF($L893="UNKNOWN","UNKNOWN_STATUS",""))</f>
        <v>DONE_NO_ACTUAL_DATE</v>
      </c>
      <c r="AQ893" s="42" t="str">
        <f t="shared" si="69"/>
        <v>NO</v>
      </c>
    </row>
    <row r="894" spans="1:43" x14ac:dyDescent="0.3">
      <c r="A894" s="38">
        <f>IF('query (10)'!A894="","",'query (10)'!A894)</f>
        <v>1056</v>
      </c>
      <c r="B894" s="38" t="str">
        <f>IF('query (10)'!B894="","",'query (10)'!B894)</f>
        <v/>
      </c>
      <c r="C894" s="38" t="str">
        <f>TRIM(UPPER('query (10)'!M894))</f>
        <v>GR-125</v>
      </c>
      <c r="D894" s="38" t="str">
        <f>TRIM(UPPER(IFERROR(_xlfn.TEXTBEFORE('query (10)'!L894,"("),'query (10)'!L894)))</f>
        <v>INNER RING RACEWAY SUPER FINISH M/C</v>
      </c>
      <c r="E894" s="38" t="str">
        <f>IFERROR(TRIM(UPPER(_xlfn.TEXTBEFORE(_xlfn.TEXTAFTER('query (10)'!L894,"("),")"))),"")</f>
        <v/>
      </c>
      <c r="F894" s="38" t="str">
        <f>TRIM('query (10)'!K894)</f>
        <v>MCB1</v>
      </c>
      <c r="G894" s="38" t="str">
        <f>IF('query (10)'!J894="","",'query (10)'!J894)</f>
        <v>pressur roll unit</v>
      </c>
      <c r="H894" s="38" t="str">
        <f>TRIM(UPPER('query (10)'!J894))</f>
        <v>PRESSUR ROLL UNIT</v>
      </c>
      <c r="I894" s="38" t="str">
        <f>IF('query (10)'!F894="","",'query (10)'!F894)</f>
        <v>Time-based Maintenance</v>
      </c>
      <c r="J894" s="38" t="str">
        <f>IF('query (10)'!F894="","",IFERROR(INDEX(Cleaning_Rules!$B$14:$B$17,MATCH(TRIM('query (10)'!F894),Cleaning_Rules!$A$14:$A$17,0)),"UNKNOWN"))</f>
        <v>TBM</v>
      </c>
      <c r="K894" s="38" t="str">
        <f>IF('query (10)'!G894="","",'query (10)'!G894)</f>
        <v>แผนใหม่</v>
      </c>
      <c r="L894" s="38" t="str">
        <f>IF('query (10)'!G894="","MISSING",IFERROR(INDEX(Cleaning_Rules!$B$5:$B$10,MATCH(TRIM('query (10)'!G894),Cleaning_Rules!$A$5:$A$10,0)),"UNKNOWN"))</f>
        <v>NEW_PLAN</v>
      </c>
      <c r="M894" s="38" t="str">
        <f>IF('query (10)'!I894="","",'query (10)'!I894)</f>
        <v>Mechanical</v>
      </c>
      <c r="N894" s="38" t="str">
        <f>IF('query (10)'!O894="","",'query (10)'!O894)</f>
        <v>Part Change</v>
      </c>
      <c r="O894" s="38" t="str">
        <f>IF('query (10)'!P894="","",'query (10)'!P894)</f>
        <v>Medium</v>
      </c>
      <c r="P894" s="38" t="str">
        <f>IF('query (10)'!N894="","",'query (10)'!N894)</f>
        <v>Repair pressure roll head No.1
- bearing 6002DDU = 4 EA.
- air cylinder CDQ2WBH50-20DM = 1 EA.
- DWG. part</v>
      </c>
      <c r="Q894" s="38" t="str">
        <f>TRIM('query (10)'!N894)</f>
        <v>Repair pressure roll head No.1
- bearing 6002DDU = 4 EA.
- air cylinder CDQ2WBH50-20DM = 1 EA.
- DWG. part</v>
      </c>
      <c r="R894" s="38" t="str">
        <f>TRIM(UPPER('query (10)'!R894))</f>
        <v>REPAIR PRESSURE ROLL</v>
      </c>
      <c r="S894" s="38" t="str">
        <f>TRIM(UPPER('query (10)'!S894))</f>
        <v/>
      </c>
      <c r="T894" s="38" t="str">
        <f>IF('query (10)'!Q894="","",TRIM(UPPER('query (10)'!Q894)))</f>
        <v/>
      </c>
      <c r="U894" s="38" t="str">
        <f>IF('query (10)'!T894="","",'query (10)'!T894)</f>
        <v/>
      </c>
      <c r="V894" s="39" t="str">
        <f>IF('query (10)'!T894="","",IFERROR(VALUE('query (10)'!T894),""))</f>
        <v/>
      </c>
      <c r="W894" s="40">
        <f>IF('query (10)'!U894="","",'query (10)'!U894)</f>
        <v>0</v>
      </c>
      <c r="X894" s="39">
        <f>IF('query (10)'!V894="","",'query (10)'!V894)</f>
        <v>1080</v>
      </c>
      <c r="Y894" s="41">
        <f>IF('query (10)'!W894="","",'query (10)'!W894)</f>
        <v>46442</v>
      </c>
      <c r="Z894" s="41" t="str">
        <f>IF('query (10)'!X894="","",'query (10)'!X894)</f>
        <v/>
      </c>
      <c r="AA894" s="41">
        <f>IF('query (10)'!Y894="","",'query (10)'!Y894)</f>
        <v>46442</v>
      </c>
      <c r="AB894" s="41">
        <f>IF('query (10)'!Z894="","",'query (10)'!Z894)</f>
        <v>47153</v>
      </c>
      <c r="AC894" s="38" t="str">
        <f>IF(OR('query (10)'!AA894="",COUNTIF(Cleaning_Rules!$A$21:$A$26,TRIM('query (10)'!AA894))&gt;0),"",TRIM('query (10)'!AA894))</f>
        <v/>
      </c>
      <c r="AD894" s="38" t="str">
        <f>IF('query (10)'!AB894="","",TRIM(IFERROR(_xlfn.TEXTBEFORE('query (10)'!AB894,"("),'query (10)'!AB894)))</f>
        <v/>
      </c>
      <c r="AE894" s="38" t="str">
        <f>IFERROR(LOWER(TRIM(_xlfn.TEXTBEFORE(_xlfn.TEXTAFTER('query (10)'!AB894,"("),")"))),"")</f>
        <v/>
      </c>
      <c r="AF894" s="38" t="str">
        <f>IF('query (10)'!AD894="","",TRIM('query (10)'!AD894))</f>
        <v>เจษฎา ผิวบาง</v>
      </c>
      <c r="AG894" s="38" t="str">
        <f>IF('query (10)'!AE894="","",TRIM('query (10)'!AE894))</f>
        <v>เจษฎา ผิวบาง</v>
      </c>
      <c r="AH894" s="38" t="str">
        <f>IF('query (10)'!AF894="","",IFERROR(VALUE('query (10)'!AF894),""))</f>
        <v/>
      </c>
      <c r="AI894" s="38" t="str">
        <f>IF('query (10)'!AG894="","",TRIM('query (10)'!AG894))</f>
        <v/>
      </c>
      <c r="AJ894" s="38" t="str">
        <f>IF('query (10)'!AH894="","",IFERROR(VALUE('query (10)'!AH894),""))</f>
        <v/>
      </c>
      <c r="AK894" s="38" t="str">
        <f>IF('query (10)'!AI894="","",TRIM('query (10)'!AI894))</f>
        <v/>
      </c>
      <c r="AL894" s="42">
        <f t="shared" si="65"/>
        <v>2027</v>
      </c>
      <c r="AM894" s="42" t="str">
        <f t="shared" si="66"/>
        <v>2027-02</v>
      </c>
      <c r="AN894" s="42" t="str">
        <f t="shared" ca="1" si="67"/>
        <v>ON_SCHEDULE</v>
      </c>
      <c r="AO894" s="42" t="str">
        <f t="shared" si="68"/>
        <v>GR-125 | INNER RING RACEWAY SUPER FINISH M/C | MCB1 | PRESSUR ROLL UNIT | Time-based Maintenance | Mechanical | Part Change | Medium | Repair pressure roll head No.1
- bearing 6002DDU = 4 EA.
- air cylinder CDQ2WBH50-20DM = 1 EA.
- DWG. part | REPAIR PRESSURE ROLL | เจษฎา ผิวบาง</v>
      </c>
      <c r="AP894" s="42" t="str">
        <f>_xlfn.TEXTJOIN("; ",TRUE,IF(COUNTA('query (10)'!A894:AK894)&lt;=6,"NEAR_EMPTY_ROW",""),IF($K894="","MISSING_STATUS",""),IF(AND($K894="เสร็จสิ้น",$Z894=""),"DONE_NO_ACTUAL_DATE",""),IF(AND($I894="Condition-based Maintenance",$AH894=""),"CBM_NO_MEASUREMENT",""),IF(OR($X894="",$X894=0),"INVALID_PERIOD",""),IF(AND($AA894&lt;&gt;"",$AB894&lt;&gt;"",$AB894&lt;$AA894),"DATE_SEQUENCE_ERROR",""),IF(AND($AB894&lt;&gt;"",$AB894&gt;DATE(2030,12,31)),"DATE_OUTLIER",""),IF($C894="","MISSING_QRCODE",""),IF($J894="UNKNOWN","UNKNOWN_PM_TYPE",""),IF($L894="UNKNOWN","UNKNOWN_STATUS",""))</f>
        <v/>
      </c>
      <c r="AQ894" s="42" t="str">
        <f t="shared" si="69"/>
        <v>NO</v>
      </c>
    </row>
    <row r="895" spans="1:43" x14ac:dyDescent="0.3">
      <c r="A895" s="38">
        <f>IF('query (10)'!A895="","",'query (10)'!A895)</f>
        <v>1057</v>
      </c>
      <c r="B895" s="38" t="str">
        <f>IF('query (10)'!B895="","",'query (10)'!B895)</f>
        <v/>
      </c>
      <c r="C895" s="38" t="str">
        <f>TRIM(UPPER('query (10)'!M895))</f>
        <v>GR-428</v>
      </c>
      <c r="D895" s="38" t="str">
        <f>TRIM(UPPER(IFERROR(_xlfn.TEXTBEFORE('query (10)'!L895,"("),'query (10)'!L895)))</f>
        <v>INNER RING RACEWAY SUPER FINISH MACHINE.</v>
      </c>
      <c r="E895" s="38" t="str">
        <f>IFERROR(TRIM(UPPER(_xlfn.TEXTBEFORE(_xlfn.TEXTAFTER('query (10)'!L895,"("),")"))),"")</f>
        <v/>
      </c>
      <c r="F895" s="38" t="str">
        <f>TRIM('query (10)'!K895)</f>
        <v>MCB2</v>
      </c>
      <c r="G895" s="38" t="str">
        <f>IF('query (10)'!J895="","",'query (10)'!J895)</f>
        <v>pressur roll unit</v>
      </c>
      <c r="H895" s="38" t="str">
        <f>TRIM(UPPER('query (10)'!J895))</f>
        <v>PRESSUR ROLL UNIT</v>
      </c>
      <c r="I895" s="38" t="str">
        <f>IF('query (10)'!F895="","",'query (10)'!F895)</f>
        <v>Time-based Maintenance</v>
      </c>
      <c r="J895" s="38" t="str">
        <f>IF('query (10)'!F895="","",IFERROR(INDEX(Cleaning_Rules!$B$14:$B$17,MATCH(TRIM('query (10)'!F895),Cleaning_Rules!$A$14:$A$17,0)),"UNKNOWN"))</f>
        <v>TBM</v>
      </c>
      <c r="K895" s="38" t="str">
        <f>IF('query (10)'!G895="","",'query (10)'!G895)</f>
        <v>เสร็จสิ้น</v>
      </c>
      <c r="L895" s="38" t="str">
        <f>IF('query (10)'!G895="","MISSING",IFERROR(INDEX(Cleaning_Rules!$B$5:$B$10,MATCH(TRIM('query (10)'!G895),Cleaning_Rules!$A$5:$A$10,0)),"UNKNOWN"))</f>
        <v>COMPLETED</v>
      </c>
      <c r="M895" s="38" t="str">
        <f>IF('query (10)'!I895="","",'query (10)'!I895)</f>
        <v>Mechanical</v>
      </c>
      <c r="N895" s="38" t="str">
        <f>IF('query (10)'!O895="","",'query (10)'!O895)</f>
        <v>Part Change</v>
      </c>
      <c r="O895" s="38" t="str">
        <f>IF('query (10)'!P895="","",'query (10)'!P895)</f>
        <v>Medium</v>
      </c>
      <c r="P895" s="38" t="str">
        <f>IF('query (10)'!N895="","",'query (10)'!N895)</f>
        <v>Repair pressure roll head No.1
- bearing 6002DDU = 4 EA.
- air cylinder CDQ2WBH50-20DM = 1 EA.
- DWG. part</v>
      </c>
      <c r="Q895" s="38" t="str">
        <f>TRIM('query (10)'!N895)</f>
        <v>Repair pressure roll head No.1
- bearing 6002DDU = 4 EA.
- air cylinder CDQ2WBH50-20DM = 1 EA.
- DWG. part</v>
      </c>
      <c r="R895" s="38" t="str">
        <f>TRIM(UPPER('query (10)'!R895))</f>
        <v>REPAIR PRESSURE ROLL</v>
      </c>
      <c r="S895" s="38" t="str">
        <f>TRIM(UPPER('query (10)'!S895))</f>
        <v/>
      </c>
      <c r="T895" s="38" t="str">
        <f>IF('query (10)'!Q895="","",TRIM(UPPER('query (10)'!Q895)))</f>
        <v/>
      </c>
      <c r="U895" s="38" t="str">
        <f>IF('query (10)'!T895="","",'query (10)'!T895)</f>
        <v/>
      </c>
      <c r="V895" s="39" t="str">
        <f>IF('query (10)'!T895="","",IFERROR(VALUE('query (10)'!T895),""))</f>
        <v/>
      </c>
      <c r="W895" s="40">
        <f>IF('query (10)'!U895="","",'query (10)'!U895)</f>
        <v>0</v>
      </c>
      <c r="X895" s="39">
        <f>IF('query (10)'!V895="","",'query (10)'!V895)</f>
        <v>1080</v>
      </c>
      <c r="Y895" s="41">
        <f>IF('query (10)'!W895="","",'query (10)'!W895)</f>
        <v>45346</v>
      </c>
      <c r="Z895" s="41" t="str">
        <f>IF('query (10)'!X895="","",'query (10)'!X895)</f>
        <v/>
      </c>
      <c r="AA895" s="41">
        <f>IF('query (10)'!Y895="","",'query (10)'!Y895)</f>
        <v>45346</v>
      </c>
      <c r="AB895" s="41">
        <f>IF('query (10)'!Z895="","",'query (10)'!Z895)</f>
        <v>47153</v>
      </c>
      <c r="AC895" s="38" t="str">
        <f>IF(OR('query (10)'!AA895="",COUNTIF(Cleaning_Rules!$A$21:$A$26,TRIM('query (10)'!AA895))&gt;0),"",TRIM('query (10)'!AA895))</f>
        <v/>
      </c>
      <c r="AD895" s="38" t="str">
        <f>IF('query (10)'!AB895="","",TRIM(IFERROR(_xlfn.TEXTBEFORE('query (10)'!AB895,"("),'query (10)'!AB895)))</f>
        <v/>
      </c>
      <c r="AE895" s="38" t="str">
        <f>IFERROR(LOWER(TRIM(_xlfn.TEXTBEFORE(_xlfn.TEXTAFTER('query (10)'!AB895,"("),")"))),"")</f>
        <v/>
      </c>
      <c r="AF895" s="38" t="str">
        <f>IF('query (10)'!AD895="","",TRIM('query (10)'!AD895))</f>
        <v>เจษฎา ผิวบาง</v>
      </c>
      <c r="AG895" s="38" t="str">
        <f>IF('query (10)'!AE895="","",TRIM('query (10)'!AE895))</f>
        <v>เจษฎา ผิวบาง</v>
      </c>
      <c r="AH895" s="38" t="str">
        <f>IF('query (10)'!AF895="","",IFERROR(VALUE('query (10)'!AF895),""))</f>
        <v/>
      </c>
      <c r="AI895" s="38" t="str">
        <f>IF('query (10)'!AG895="","",TRIM('query (10)'!AG895))</f>
        <v/>
      </c>
      <c r="AJ895" s="38" t="str">
        <f>IF('query (10)'!AH895="","",IFERROR(VALUE('query (10)'!AH895),""))</f>
        <v/>
      </c>
      <c r="AK895" s="38" t="str">
        <f>IF('query (10)'!AI895="","",TRIM('query (10)'!AI895))</f>
        <v/>
      </c>
      <c r="AL895" s="42">
        <f t="shared" si="65"/>
        <v>2024</v>
      </c>
      <c r="AM895" s="42" t="str">
        <f t="shared" si="66"/>
        <v>2024-02</v>
      </c>
      <c r="AN895" s="42" t="str">
        <f t="shared" ca="1" si="67"/>
        <v/>
      </c>
      <c r="AO895" s="42" t="str">
        <f t="shared" si="68"/>
        <v>GR-428 | INNER RING RACEWAY SUPER FINISH MACHINE. | MCB2 | PRESSUR ROLL UNIT | Time-based Maintenance | Mechanical | Part Change | Medium | Repair pressure roll head No.1
- bearing 6002DDU = 4 EA.
- air cylinder CDQ2WBH50-20DM = 1 EA.
- DWG. part | REPAIR PRESSURE ROLL | เจษฎา ผิวบาง</v>
      </c>
      <c r="AP895" s="42" t="str">
        <f>_xlfn.TEXTJOIN("; ",TRUE,IF(COUNTA('query (10)'!A895:AK895)&lt;=6,"NEAR_EMPTY_ROW",""),IF($K895="","MISSING_STATUS",""),IF(AND($K895="เสร็จสิ้น",$Z895=""),"DONE_NO_ACTUAL_DATE",""),IF(AND($I895="Condition-based Maintenance",$AH895=""),"CBM_NO_MEASUREMENT",""),IF(OR($X895="",$X895=0),"INVALID_PERIOD",""),IF(AND($AA895&lt;&gt;"",$AB895&lt;&gt;"",$AB895&lt;$AA895),"DATE_SEQUENCE_ERROR",""),IF(AND($AB895&lt;&gt;"",$AB895&gt;DATE(2030,12,31)),"DATE_OUTLIER",""),IF($C895="","MISSING_QRCODE",""),IF($J895="UNKNOWN","UNKNOWN_PM_TYPE",""),IF($L895="UNKNOWN","UNKNOWN_STATUS",""))</f>
        <v>DONE_NO_ACTUAL_DATE</v>
      </c>
      <c r="AQ895" s="42" t="str">
        <f t="shared" si="69"/>
        <v>NO</v>
      </c>
    </row>
    <row r="896" spans="1:43" x14ac:dyDescent="0.3">
      <c r="A896" s="38">
        <f>IF('query (10)'!A896="","",'query (10)'!A896)</f>
        <v>1058</v>
      </c>
      <c r="B896" s="38" t="str">
        <f>IF('query (10)'!B896="","",'query (10)'!B896)</f>
        <v/>
      </c>
      <c r="C896" s="38" t="str">
        <f>TRIM(UPPER('query (10)'!M896))</f>
        <v>GR-718</v>
      </c>
      <c r="D896" s="38" t="str">
        <f>TRIM(UPPER(IFERROR(_xlfn.TEXTBEFORE('query (10)'!L896,"("),'query (10)'!L896)))</f>
        <v>INNER RING RACEWAY SUPER FINISH MACHINE.</v>
      </c>
      <c r="E896" s="38" t="str">
        <f>IFERROR(TRIM(UPPER(_xlfn.TEXTBEFORE(_xlfn.TEXTAFTER('query (10)'!L896,"("),")"))),"")</f>
        <v/>
      </c>
      <c r="F896" s="38" t="str">
        <f>TRIM('query (10)'!K896)</f>
        <v>MCB3</v>
      </c>
      <c r="G896" s="38" t="str">
        <f>IF('query (10)'!J896="","",'query (10)'!J896)</f>
        <v>pressur roll unit</v>
      </c>
      <c r="H896" s="38" t="str">
        <f>TRIM(UPPER('query (10)'!J896))</f>
        <v>PRESSUR ROLL UNIT</v>
      </c>
      <c r="I896" s="38" t="str">
        <f>IF('query (10)'!F896="","",'query (10)'!F896)</f>
        <v>Time-based Maintenance</v>
      </c>
      <c r="J896" s="38" t="str">
        <f>IF('query (10)'!F896="","",IFERROR(INDEX(Cleaning_Rules!$B$14:$B$17,MATCH(TRIM('query (10)'!F896),Cleaning_Rules!$A$14:$A$17,0)),"UNKNOWN"))</f>
        <v>TBM</v>
      </c>
      <c r="K896" s="38" t="str">
        <f>IF('query (10)'!G896="","",'query (10)'!G896)</f>
        <v>เสร็จสิ้น</v>
      </c>
      <c r="L896" s="38" t="str">
        <f>IF('query (10)'!G896="","MISSING",IFERROR(INDEX(Cleaning_Rules!$B$5:$B$10,MATCH(TRIM('query (10)'!G896),Cleaning_Rules!$A$5:$A$10,0)),"UNKNOWN"))</f>
        <v>COMPLETED</v>
      </c>
      <c r="M896" s="38" t="str">
        <f>IF('query (10)'!I896="","",'query (10)'!I896)</f>
        <v>Mechanical</v>
      </c>
      <c r="N896" s="38" t="str">
        <f>IF('query (10)'!O896="","",'query (10)'!O896)</f>
        <v>Part Change</v>
      </c>
      <c r="O896" s="38" t="str">
        <f>IF('query (10)'!P896="","",'query (10)'!P896)</f>
        <v>Medium</v>
      </c>
      <c r="P896" s="38" t="str">
        <f>IF('query (10)'!N896="","",'query (10)'!N896)</f>
        <v>Repair pressure roll head No.1
- bearing 6002DDU = 4 EA.
- air cylinder CDQ2WBH50-20DM = 1 EA.
- DWG. part</v>
      </c>
      <c r="Q896" s="38" t="str">
        <f>TRIM('query (10)'!N896)</f>
        <v>Repair pressure roll head No.1
- bearing 6002DDU = 4 EA.
- air cylinder CDQ2WBH50-20DM = 1 EA.
- DWG. part</v>
      </c>
      <c r="R896" s="38" t="str">
        <f>TRIM(UPPER('query (10)'!R896))</f>
        <v>REPAIR PRESSURE ROLL</v>
      </c>
      <c r="S896" s="38" t="str">
        <f>TRIM(UPPER('query (10)'!S896))</f>
        <v/>
      </c>
      <c r="T896" s="38" t="str">
        <f>IF('query (10)'!Q896="","",TRIM(UPPER('query (10)'!Q896)))</f>
        <v/>
      </c>
      <c r="U896" s="38" t="str">
        <f>IF('query (10)'!T896="","",'query (10)'!T896)</f>
        <v/>
      </c>
      <c r="V896" s="39" t="str">
        <f>IF('query (10)'!T896="","",IFERROR(VALUE('query (10)'!T896),""))</f>
        <v/>
      </c>
      <c r="W896" s="40">
        <f>IF('query (10)'!U896="","",'query (10)'!U896)</f>
        <v>0</v>
      </c>
      <c r="X896" s="39">
        <f>IF('query (10)'!V896="","",'query (10)'!V896)</f>
        <v>1080</v>
      </c>
      <c r="Y896" s="41">
        <f>IF('query (10)'!W896="","",'query (10)'!W896)</f>
        <v>45342</v>
      </c>
      <c r="Z896" s="41" t="str">
        <f>IF('query (10)'!X896="","",'query (10)'!X896)</f>
        <v/>
      </c>
      <c r="AA896" s="41">
        <f>IF('query (10)'!Y896="","",'query (10)'!Y896)</f>
        <v>45342</v>
      </c>
      <c r="AB896" s="41">
        <f>IF('query (10)'!Z896="","",'query (10)'!Z896)</f>
        <v>47153</v>
      </c>
      <c r="AC896" s="38" t="str">
        <f>IF(OR('query (10)'!AA896="",COUNTIF(Cleaning_Rules!$A$21:$A$26,TRIM('query (10)'!AA896))&gt;0),"",TRIM('query (10)'!AA896))</f>
        <v/>
      </c>
      <c r="AD896" s="38" t="str">
        <f>IF('query (10)'!AB896="","",TRIM(IFERROR(_xlfn.TEXTBEFORE('query (10)'!AB896,"("),'query (10)'!AB896)))</f>
        <v/>
      </c>
      <c r="AE896" s="38" t="str">
        <f>IFERROR(LOWER(TRIM(_xlfn.TEXTBEFORE(_xlfn.TEXTAFTER('query (10)'!AB896,"("),")"))),"")</f>
        <v/>
      </c>
      <c r="AF896" s="38" t="str">
        <f>IF('query (10)'!AD896="","",TRIM('query (10)'!AD896))</f>
        <v>เจษฎา ผิวบาง</v>
      </c>
      <c r="AG896" s="38" t="str">
        <f>IF('query (10)'!AE896="","",TRIM('query (10)'!AE896))</f>
        <v>เจษฎา ผิวบาง</v>
      </c>
      <c r="AH896" s="38" t="str">
        <f>IF('query (10)'!AF896="","",IFERROR(VALUE('query (10)'!AF896),""))</f>
        <v/>
      </c>
      <c r="AI896" s="38" t="str">
        <f>IF('query (10)'!AG896="","",TRIM('query (10)'!AG896))</f>
        <v/>
      </c>
      <c r="AJ896" s="38" t="str">
        <f>IF('query (10)'!AH896="","",IFERROR(VALUE('query (10)'!AH896),""))</f>
        <v/>
      </c>
      <c r="AK896" s="38" t="str">
        <f>IF('query (10)'!AI896="","",TRIM('query (10)'!AI896))</f>
        <v/>
      </c>
      <c r="AL896" s="42">
        <f t="shared" si="65"/>
        <v>2024</v>
      </c>
      <c r="AM896" s="42" t="str">
        <f t="shared" si="66"/>
        <v>2024-02</v>
      </c>
      <c r="AN896" s="42" t="str">
        <f t="shared" ca="1" si="67"/>
        <v/>
      </c>
      <c r="AO896" s="42" t="str">
        <f t="shared" si="68"/>
        <v>GR-718 | INNER RING RACEWAY SUPER FINISH MACHINE. | MCB3 | PRESSUR ROLL UNIT | Time-based Maintenance | Mechanical | Part Change | Medium | Repair pressure roll head No.1
- bearing 6002DDU = 4 EA.
- air cylinder CDQ2WBH50-20DM = 1 EA.
- DWG. part | REPAIR PRESSURE ROLL | เจษฎา ผิวบาง</v>
      </c>
      <c r="AP896" s="42" t="str">
        <f>_xlfn.TEXTJOIN("; ",TRUE,IF(COUNTA('query (10)'!A896:AK896)&lt;=6,"NEAR_EMPTY_ROW",""),IF($K896="","MISSING_STATUS",""),IF(AND($K896="เสร็จสิ้น",$Z896=""),"DONE_NO_ACTUAL_DATE",""),IF(AND($I896="Condition-based Maintenance",$AH896=""),"CBM_NO_MEASUREMENT",""),IF(OR($X896="",$X896=0),"INVALID_PERIOD",""),IF(AND($AA896&lt;&gt;"",$AB896&lt;&gt;"",$AB896&lt;$AA896),"DATE_SEQUENCE_ERROR",""),IF(AND($AB896&lt;&gt;"",$AB896&gt;DATE(2030,12,31)),"DATE_OUTLIER",""),IF($C896="","MISSING_QRCODE",""),IF($J896="UNKNOWN","UNKNOWN_PM_TYPE",""),IF($L896="UNKNOWN","UNKNOWN_STATUS",""))</f>
        <v>DONE_NO_ACTUAL_DATE</v>
      </c>
      <c r="AQ896" s="42" t="str">
        <f t="shared" si="69"/>
        <v>NO</v>
      </c>
    </row>
    <row r="897" spans="1:43" x14ac:dyDescent="0.3">
      <c r="A897" s="38">
        <f>IF('query (10)'!A897="","",'query (10)'!A897)</f>
        <v>1059</v>
      </c>
      <c r="B897" s="38">
        <f>IF('query (10)'!B897="","",'query (10)'!B897)</f>
        <v>19460</v>
      </c>
      <c r="C897" s="38" t="str">
        <f>TRIM(UPPER('query (10)'!M897))</f>
        <v>GR-125</v>
      </c>
      <c r="D897" s="38" t="str">
        <f>TRIM(UPPER(IFERROR(_xlfn.TEXTBEFORE('query (10)'!L897,"("),'query (10)'!L897)))</f>
        <v>INNER RING RACEWAY SUPER FINISH M/C</v>
      </c>
      <c r="E897" s="38" t="str">
        <f>IFERROR(TRIM(UPPER(_xlfn.TEXTBEFORE(_xlfn.TEXTAFTER('query (10)'!L897,"("),")"))),"")</f>
        <v/>
      </c>
      <c r="F897" s="38" t="str">
        <f>TRIM('query (10)'!K897)</f>
        <v>MCB1</v>
      </c>
      <c r="G897" s="38" t="str">
        <f>IF('query (10)'!J897="","",'query (10)'!J897)</f>
        <v>pressur roll unit</v>
      </c>
      <c r="H897" s="38" t="str">
        <f>TRIM(UPPER('query (10)'!J897))</f>
        <v>PRESSUR ROLL UNIT</v>
      </c>
      <c r="I897" s="38" t="str">
        <f>IF('query (10)'!F897="","",'query (10)'!F897)</f>
        <v>Time-based Maintenance</v>
      </c>
      <c r="J897" s="38" t="str">
        <f>IF('query (10)'!F897="","",IFERROR(INDEX(Cleaning_Rules!$B$14:$B$17,MATCH(TRIM('query (10)'!F897),Cleaning_Rules!$A$14:$A$17,0)),"UNKNOWN"))</f>
        <v>TBM</v>
      </c>
      <c r="K897" s="38" t="str">
        <f>IF('query (10)'!G897="","",'query (10)'!G897)</f>
        <v>เสร็จสิ้น</v>
      </c>
      <c r="L897" s="38" t="str">
        <f>IF('query (10)'!G897="","MISSING",IFERROR(INDEX(Cleaning_Rules!$B$5:$B$10,MATCH(TRIM('query (10)'!G897),Cleaning_Rules!$A$5:$A$10,0)),"UNKNOWN"))</f>
        <v>COMPLETED</v>
      </c>
      <c r="M897" s="38" t="str">
        <f>IF('query (10)'!I897="","",'query (10)'!I897)</f>
        <v>Mechanical</v>
      </c>
      <c r="N897" s="38" t="str">
        <f>IF('query (10)'!O897="","",'query (10)'!O897)</f>
        <v>Part Change</v>
      </c>
      <c r="O897" s="38" t="str">
        <f>IF('query (10)'!P897="","",'query (10)'!P897)</f>
        <v>Medium</v>
      </c>
      <c r="P897" s="38" t="str">
        <f>IF('query (10)'!N897="","",'query (10)'!N897)</f>
        <v xml:space="preserve">Change  seal pistone to cycle pm 6M.
model : MYA20 = 1 EA.
</v>
      </c>
      <c r="Q897" s="38" t="str">
        <f>TRIM('query (10)'!N897)</f>
        <v xml:space="preserve">Change seal pistone to cycle pm 6M.
model : MYA20 = 1 EA.
</v>
      </c>
      <c r="R897" s="38" t="str">
        <f>TRIM(UPPER('query (10)'!R897))</f>
        <v>SEAL</v>
      </c>
      <c r="S897" s="38" t="str">
        <f>TRIM(UPPER('query (10)'!S897))</f>
        <v>MYA-20</v>
      </c>
      <c r="T897" s="38" t="str">
        <f>IF('query (10)'!Q897="","",TRIM(UPPER('query (10)'!Q897)))</f>
        <v/>
      </c>
      <c r="U897" s="38" t="str">
        <f>IF('query (10)'!T897="","",'query (10)'!T897)</f>
        <v/>
      </c>
      <c r="V897" s="39" t="str">
        <f>IF('query (10)'!T897="","",IFERROR(VALUE('query (10)'!T897),""))</f>
        <v/>
      </c>
      <c r="W897" s="40">
        <f>IF('query (10)'!U897="","",'query (10)'!U897)</f>
        <v>0</v>
      </c>
      <c r="X897" s="39">
        <f>IF('query (10)'!V897="","",'query (10)'!V897)</f>
        <v>180</v>
      </c>
      <c r="Y897" s="41">
        <f>IF('query (10)'!W897="","",'query (10)'!W897)</f>
        <v>46077</v>
      </c>
      <c r="Z897" s="41">
        <f>IF('query (10)'!X897="","",'query (10)'!X897)</f>
        <v>46108</v>
      </c>
      <c r="AA897" s="41">
        <f>IF('query (10)'!Y897="","",'query (10)'!Y897)</f>
        <v>46108</v>
      </c>
      <c r="AB897" s="41">
        <f>IF('query (10)'!Z897="","",'query (10)'!Z897)</f>
        <v>46288</v>
      </c>
      <c r="AC897" s="38" t="str">
        <f>IF(OR('query (10)'!AA897="",COUNTIF(Cleaning_Rules!$A$21:$A$26,TRIM('query (10)'!AA897))&gt;0),"",TRIM('query (10)'!AA897))</f>
        <v/>
      </c>
      <c r="AD897" s="38" t="str">
        <f>IF('query (10)'!AB897="","",TRIM(IFERROR(_xlfn.TEXTBEFORE('query (10)'!AB897,"("),'query (10)'!AB897)))</f>
        <v>เริ่มซ่อมงาน PM แล้ว รับผิดชอบโดย CHETSADA PHIWBANG</v>
      </c>
      <c r="AE897" s="38" t="str">
        <f>IFERROR(LOWER(TRIM(_xlfn.TEXTBEFORE(_xlfn.TEXTAFTER('query (10)'!AB897,"("),")"))),"")</f>
        <v>chetsada@nsk.com</v>
      </c>
      <c r="AF897" s="38" t="str">
        <f>IF('query (10)'!AD897="","",TRIM('query (10)'!AD897))</f>
        <v>เจษฎา ผิวบาง</v>
      </c>
      <c r="AG897" s="38" t="str">
        <f>IF('query (10)'!AE897="","",TRIM('query (10)'!AE897))</f>
        <v>เจษฎา ผิวบาง</v>
      </c>
      <c r="AH897" s="38" t="str">
        <f>IF('query (10)'!AF897="","",IFERROR(VALUE('query (10)'!AF897),""))</f>
        <v/>
      </c>
      <c r="AI897" s="38" t="str">
        <f>IF('query (10)'!AG897="","",TRIM('query (10)'!AG897))</f>
        <v/>
      </c>
      <c r="AJ897" s="38" t="str">
        <f>IF('query (10)'!AH897="","",IFERROR(VALUE('query (10)'!AH897),""))</f>
        <v/>
      </c>
      <c r="AK897" s="38" t="str">
        <f>IF('query (10)'!AI897="","",TRIM('query (10)'!AI897))</f>
        <v/>
      </c>
      <c r="AL897" s="42">
        <f t="shared" si="65"/>
        <v>2026</v>
      </c>
      <c r="AM897" s="42" t="str">
        <f t="shared" si="66"/>
        <v>2026-02</v>
      </c>
      <c r="AN897" s="42" t="str">
        <f t="shared" ca="1" si="67"/>
        <v/>
      </c>
      <c r="AO897" s="42" t="str">
        <f t="shared" si="68"/>
        <v>GR-125 | INNER RING RACEWAY SUPER FINISH M/C | MCB1 | PRESSUR ROLL UNIT | Time-based Maintenance | Mechanical | Part Change | Medium | Change seal pistone to cycle pm 6M.
model : MYA20 = 1 EA.
 | SEAL | MYA-20 | เริ่มซ่อมงาน PM แล้ว รับผิดชอบโดย CHETSADA PHIWBANG | เจษฎา ผิวบาง</v>
      </c>
      <c r="AP897" s="42" t="str">
        <f>_xlfn.TEXTJOIN("; ",TRUE,IF(COUNTA('query (10)'!A897:AK897)&lt;=6,"NEAR_EMPTY_ROW",""),IF($K897="","MISSING_STATUS",""),IF(AND($K897="เสร็จสิ้น",$Z897=""),"DONE_NO_ACTUAL_DATE",""),IF(AND($I897="Condition-based Maintenance",$AH897=""),"CBM_NO_MEASUREMENT",""),IF(OR($X897="",$X897=0),"INVALID_PERIOD",""),IF(AND($AA897&lt;&gt;"",$AB897&lt;&gt;"",$AB897&lt;$AA897),"DATE_SEQUENCE_ERROR",""),IF(AND($AB897&lt;&gt;"",$AB897&gt;DATE(2030,12,31)),"DATE_OUTLIER",""),IF($C897="","MISSING_QRCODE",""),IF($J897="UNKNOWN","UNKNOWN_PM_TYPE",""),IF($L897="UNKNOWN","UNKNOWN_STATUS",""))</f>
        <v/>
      </c>
      <c r="AQ897" s="42" t="str">
        <f t="shared" si="69"/>
        <v>NO</v>
      </c>
    </row>
    <row r="898" spans="1:43" x14ac:dyDescent="0.3">
      <c r="A898" s="38">
        <f>IF('query (10)'!A898="","",'query (10)'!A898)</f>
        <v>1060</v>
      </c>
      <c r="B898" s="38" t="str">
        <f>IF('query (10)'!B898="","",'query (10)'!B898)</f>
        <v/>
      </c>
      <c r="C898" s="38" t="str">
        <f>TRIM(UPPER('query (10)'!M898))</f>
        <v>GR-434</v>
      </c>
      <c r="D898" s="38" t="str">
        <f>TRIM(UPPER(IFERROR(_xlfn.TEXTBEFORE('query (10)'!L898,"("),'query (10)'!L898)))</f>
        <v>OUTER RING RACEWAY SUPER FINISH MACHINE.</v>
      </c>
      <c r="E898" s="38" t="str">
        <f>IFERROR(TRIM(UPPER(_xlfn.TEXTBEFORE(_xlfn.TEXTAFTER('query (10)'!L898,"("),")"))),"")</f>
        <v/>
      </c>
      <c r="F898" s="38" t="str">
        <f>TRIM('query (10)'!K898)</f>
        <v>MCB2</v>
      </c>
      <c r="G898" s="38" t="str">
        <f>IF('query (10)'!J898="","",'query (10)'!J898)</f>
        <v>pressur roll unit</v>
      </c>
      <c r="H898" s="38" t="str">
        <f>TRIM(UPPER('query (10)'!J898))</f>
        <v>PRESSUR ROLL UNIT</v>
      </c>
      <c r="I898" s="38" t="str">
        <f>IF('query (10)'!F898="","",'query (10)'!F898)</f>
        <v>Time-based Maintenance</v>
      </c>
      <c r="J898" s="38" t="str">
        <f>IF('query (10)'!F898="","",IFERROR(INDEX(Cleaning_Rules!$B$14:$B$17,MATCH(TRIM('query (10)'!F898),Cleaning_Rules!$A$14:$A$17,0)),"UNKNOWN"))</f>
        <v>TBM</v>
      </c>
      <c r="K898" s="38" t="str">
        <f>IF('query (10)'!G898="","",'query (10)'!G898)</f>
        <v>แก้ไขแผน</v>
      </c>
      <c r="L898" s="38" t="str">
        <f>IF('query (10)'!G898="","MISSING",IFERROR(INDEX(Cleaning_Rules!$B$5:$B$10,MATCH(TRIM('query (10)'!G898),Cleaning_Rules!$A$5:$A$10,0)),"UNKNOWN"))</f>
        <v>PLAN_REVISED</v>
      </c>
      <c r="M898" s="38" t="str">
        <f>IF('query (10)'!I898="","",'query (10)'!I898)</f>
        <v>Mechanical</v>
      </c>
      <c r="N898" s="38" t="str">
        <f>IF('query (10)'!O898="","",'query (10)'!O898)</f>
        <v>Part Change</v>
      </c>
      <c r="O898" s="38" t="str">
        <f>IF('query (10)'!P898="","",'query (10)'!P898)</f>
        <v>Medium</v>
      </c>
      <c r="P898" s="38" t="str">
        <f>IF('query (10)'!N898="","",'query (10)'!N898)</f>
        <v xml:space="preserve">Change  seal pistone to cycle pm 6M.
model : MYA20 = 1 EA.
</v>
      </c>
      <c r="Q898" s="38" t="str">
        <f>TRIM('query (10)'!N898)</f>
        <v xml:space="preserve">Change seal pistone to cycle pm 6M.
model : MYA20 = 1 EA.
</v>
      </c>
      <c r="R898" s="38" t="str">
        <f>TRIM(UPPER('query (10)'!R898))</f>
        <v>SEAL</v>
      </c>
      <c r="S898" s="38" t="str">
        <f>TRIM(UPPER('query (10)'!S898))</f>
        <v>MYA-20</v>
      </c>
      <c r="T898" s="38" t="str">
        <f>IF('query (10)'!Q898="","",TRIM(UPPER('query (10)'!Q898)))</f>
        <v/>
      </c>
      <c r="U898" s="38" t="str">
        <f>IF('query (10)'!T898="","",'query (10)'!T898)</f>
        <v/>
      </c>
      <c r="V898" s="39" t="str">
        <f>IF('query (10)'!T898="","",IFERROR(VALUE('query (10)'!T898),""))</f>
        <v/>
      </c>
      <c r="W898" s="40">
        <f>IF('query (10)'!U898="","",'query (10)'!U898)</f>
        <v>0</v>
      </c>
      <c r="X898" s="39">
        <f>IF('query (10)'!V898="","",'query (10)'!V898)</f>
        <v>180</v>
      </c>
      <c r="Y898" s="41">
        <f>IF('query (10)'!W898="","",'query (10)'!W898)</f>
        <v>46077</v>
      </c>
      <c r="Z898" s="41" t="str">
        <f>IF('query (10)'!X898="","",'query (10)'!X898)</f>
        <v/>
      </c>
      <c r="AA898" s="41">
        <f>IF('query (10)'!Y898="","",'query (10)'!Y898)</f>
        <v>46077</v>
      </c>
      <c r="AB898" s="41">
        <f>IF('query (10)'!Z898="","",'query (10)'!Z898)</f>
        <v>46253</v>
      </c>
      <c r="AC898" s="38" t="str">
        <f>IF(OR('query (10)'!AA898="",COUNTIF(Cleaning_Rules!$A$21:$A$26,TRIM('query (10)'!AA898))&gt;0),"",TRIM('query (10)'!AA898))</f>
        <v/>
      </c>
      <c r="AD898" s="38" t="str">
        <f>IF('query (10)'!AB898="","",TRIM(IFERROR(_xlfn.TEXTBEFORE('query (10)'!AB898,"("),'query (10)'!AB898)))</f>
        <v/>
      </c>
      <c r="AE898" s="38" t="str">
        <f>IFERROR(LOWER(TRIM(_xlfn.TEXTBEFORE(_xlfn.TEXTAFTER('query (10)'!AB898,"("),")"))),"")</f>
        <v/>
      </c>
      <c r="AF898" s="38" t="str">
        <f>IF('query (10)'!AD898="","",TRIM('query (10)'!AD898))</f>
        <v>เจษฎา ผิวบาง</v>
      </c>
      <c r="AG898" s="38" t="str">
        <f>IF('query (10)'!AE898="","",TRIM('query (10)'!AE898))</f>
        <v>เจษฎา ผิวบาง</v>
      </c>
      <c r="AH898" s="38" t="str">
        <f>IF('query (10)'!AF898="","",IFERROR(VALUE('query (10)'!AF898),""))</f>
        <v/>
      </c>
      <c r="AI898" s="38" t="str">
        <f>IF('query (10)'!AG898="","",TRIM('query (10)'!AG898))</f>
        <v/>
      </c>
      <c r="AJ898" s="38" t="str">
        <f>IF('query (10)'!AH898="","",IFERROR(VALUE('query (10)'!AH898),""))</f>
        <v/>
      </c>
      <c r="AK898" s="38" t="str">
        <f>IF('query (10)'!AI898="","",TRIM('query (10)'!AI898))</f>
        <v/>
      </c>
      <c r="AL898" s="42">
        <f t="shared" si="65"/>
        <v>2026</v>
      </c>
      <c r="AM898" s="42" t="str">
        <f t="shared" si="66"/>
        <v>2026-02</v>
      </c>
      <c r="AN898" s="42" t="str">
        <f t="shared" ca="1" si="67"/>
        <v>ON_SCHEDULE</v>
      </c>
      <c r="AO898" s="42" t="str">
        <f t="shared" si="68"/>
        <v>GR-434 | OUTER RING RACEWAY SUPER FINISH MACHINE. | MCB2 | PRESSUR ROLL UNIT | Time-based Maintenance | Mechanical | Part Change | Medium | Change seal pistone to cycle pm 6M.
model : MYA20 = 1 EA.
 | SEAL | MYA-20 | เจษฎา ผิวบาง</v>
      </c>
      <c r="AP898" s="42" t="str">
        <f>_xlfn.TEXTJOIN("; ",TRUE,IF(COUNTA('query (10)'!A898:AK898)&lt;=6,"NEAR_EMPTY_ROW",""),IF($K898="","MISSING_STATUS",""),IF(AND($K898="เสร็จสิ้น",$Z898=""),"DONE_NO_ACTUAL_DATE",""),IF(AND($I898="Condition-based Maintenance",$AH898=""),"CBM_NO_MEASUREMENT",""),IF(OR($X898="",$X898=0),"INVALID_PERIOD",""),IF(AND($AA898&lt;&gt;"",$AB898&lt;&gt;"",$AB898&lt;$AA898),"DATE_SEQUENCE_ERROR",""),IF(AND($AB898&lt;&gt;"",$AB898&gt;DATE(2030,12,31)),"DATE_OUTLIER",""),IF($C898="","MISSING_QRCODE",""),IF($J898="UNKNOWN","UNKNOWN_PM_TYPE",""),IF($L898="UNKNOWN","UNKNOWN_STATUS",""))</f>
        <v/>
      </c>
      <c r="AQ898" s="42" t="str">
        <f t="shared" si="69"/>
        <v>NO</v>
      </c>
    </row>
    <row r="899" spans="1:43" x14ac:dyDescent="0.3">
      <c r="A899" s="38">
        <f>IF('query (10)'!A899="","",'query (10)'!A899)</f>
        <v>1061</v>
      </c>
      <c r="B899" s="38" t="str">
        <f>IF('query (10)'!B899="","",'query (10)'!B899)</f>
        <v/>
      </c>
      <c r="C899" s="38" t="str">
        <f>TRIM(UPPER('query (10)'!M899))</f>
        <v>GR-428</v>
      </c>
      <c r="D899" s="38" t="str">
        <f>TRIM(UPPER(IFERROR(_xlfn.TEXTBEFORE('query (10)'!L899,"("),'query (10)'!L899)))</f>
        <v>INNER RING RACEWAY SUPER FINISH MACHINE.</v>
      </c>
      <c r="E899" s="38" t="str">
        <f>IFERROR(TRIM(UPPER(_xlfn.TEXTBEFORE(_xlfn.TEXTAFTER('query (10)'!L899,"("),")"))),"")</f>
        <v/>
      </c>
      <c r="F899" s="38" t="str">
        <f>TRIM('query (10)'!K899)</f>
        <v>MCB2</v>
      </c>
      <c r="G899" s="38" t="str">
        <f>IF('query (10)'!J899="","",'query (10)'!J899)</f>
        <v>pressur roll unit</v>
      </c>
      <c r="H899" s="38" t="str">
        <f>TRIM(UPPER('query (10)'!J899))</f>
        <v>PRESSUR ROLL UNIT</v>
      </c>
      <c r="I899" s="38" t="str">
        <f>IF('query (10)'!F899="","",'query (10)'!F899)</f>
        <v>Time-based Maintenance</v>
      </c>
      <c r="J899" s="38" t="str">
        <f>IF('query (10)'!F899="","",IFERROR(INDEX(Cleaning_Rules!$B$14:$B$17,MATCH(TRIM('query (10)'!F899),Cleaning_Rules!$A$14:$A$17,0)),"UNKNOWN"))</f>
        <v>TBM</v>
      </c>
      <c r="K899" s="38" t="str">
        <f>IF('query (10)'!G899="","",'query (10)'!G899)</f>
        <v>แก้ไขแผน</v>
      </c>
      <c r="L899" s="38" t="str">
        <f>IF('query (10)'!G899="","MISSING",IFERROR(INDEX(Cleaning_Rules!$B$5:$B$10,MATCH(TRIM('query (10)'!G899),Cleaning_Rules!$A$5:$A$10,0)),"UNKNOWN"))</f>
        <v>PLAN_REVISED</v>
      </c>
      <c r="M899" s="38" t="str">
        <f>IF('query (10)'!I899="","",'query (10)'!I899)</f>
        <v>Mechanical</v>
      </c>
      <c r="N899" s="38" t="str">
        <f>IF('query (10)'!O899="","",'query (10)'!O899)</f>
        <v>Part Change</v>
      </c>
      <c r="O899" s="38" t="str">
        <f>IF('query (10)'!P899="","",'query (10)'!P899)</f>
        <v>Medium</v>
      </c>
      <c r="P899" s="38" t="str">
        <f>IF('query (10)'!N899="","",'query (10)'!N899)</f>
        <v xml:space="preserve">Change  seal pistone to cycle pm 6M.
model : MYA20 = 1 EA.
</v>
      </c>
      <c r="Q899" s="38" t="str">
        <f>TRIM('query (10)'!N899)</f>
        <v xml:space="preserve">Change seal pistone to cycle pm 6M.
model : MYA20 = 1 EA.
</v>
      </c>
      <c r="R899" s="38" t="str">
        <f>TRIM(UPPER('query (10)'!R899))</f>
        <v>SEAL</v>
      </c>
      <c r="S899" s="38" t="str">
        <f>TRIM(UPPER('query (10)'!S899))</f>
        <v>MYA-20</v>
      </c>
      <c r="T899" s="38" t="str">
        <f>IF('query (10)'!Q899="","",TRIM(UPPER('query (10)'!Q899)))</f>
        <v/>
      </c>
      <c r="U899" s="38" t="str">
        <f>IF('query (10)'!T899="","",'query (10)'!T899)</f>
        <v/>
      </c>
      <c r="V899" s="39" t="str">
        <f>IF('query (10)'!T899="","",IFERROR(VALUE('query (10)'!T899),""))</f>
        <v/>
      </c>
      <c r="W899" s="40">
        <f>IF('query (10)'!U899="","",'query (10)'!U899)</f>
        <v>0</v>
      </c>
      <c r="X899" s="39">
        <f>IF('query (10)'!V899="","",'query (10)'!V899)</f>
        <v>180</v>
      </c>
      <c r="Y899" s="41">
        <f>IF('query (10)'!W899="","",'query (10)'!W899)</f>
        <v>46077</v>
      </c>
      <c r="Z899" s="41" t="str">
        <f>IF('query (10)'!X899="","",'query (10)'!X899)</f>
        <v/>
      </c>
      <c r="AA899" s="41">
        <f>IF('query (10)'!Y899="","",'query (10)'!Y899)</f>
        <v>46077</v>
      </c>
      <c r="AB899" s="41">
        <f>IF('query (10)'!Z899="","",'query (10)'!Z899)</f>
        <v>46253</v>
      </c>
      <c r="AC899" s="38" t="str">
        <f>IF(OR('query (10)'!AA899="",COUNTIF(Cleaning_Rules!$A$21:$A$26,TRIM('query (10)'!AA899))&gt;0),"",TRIM('query (10)'!AA899))</f>
        <v/>
      </c>
      <c r="AD899" s="38" t="str">
        <f>IF('query (10)'!AB899="","",TRIM(IFERROR(_xlfn.TEXTBEFORE('query (10)'!AB899,"("),'query (10)'!AB899)))</f>
        <v/>
      </c>
      <c r="AE899" s="38" t="str">
        <f>IFERROR(LOWER(TRIM(_xlfn.TEXTBEFORE(_xlfn.TEXTAFTER('query (10)'!AB899,"("),")"))),"")</f>
        <v/>
      </c>
      <c r="AF899" s="38" t="str">
        <f>IF('query (10)'!AD899="","",TRIM('query (10)'!AD899))</f>
        <v>เจษฎา ผิวบาง</v>
      </c>
      <c r="AG899" s="38" t="str">
        <f>IF('query (10)'!AE899="","",TRIM('query (10)'!AE899))</f>
        <v>เจษฎา ผิวบาง</v>
      </c>
      <c r="AH899" s="38" t="str">
        <f>IF('query (10)'!AF899="","",IFERROR(VALUE('query (10)'!AF899),""))</f>
        <v/>
      </c>
      <c r="AI899" s="38" t="str">
        <f>IF('query (10)'!AG899="","",TRIM('query (10)'!AG899))</f>
        <v/>
      </c>
      <c r="AJ899" s="38" t="str">
        <f>IF('query (10)'!AH899="","",IFERROR(VALUE('query (10)'!AH899),""))</f>
        <v/>
      </c>
      <c r="AK899" s="38" t="str">
        <f>IF('query (10)'!AI899="","",TRIM('query (10)'!AI899))</f>
        <v/>
      </c>
      <c r="AL899" s="42">
        <f t="shared" ref="AL899:AL962" si="70">IF($Y899="","",YEAR($Y899))</f>
        <v>2026</v>
      </c>
      <c r="AM899" s="42" t="str">
        <f t="shared" ref="AM899:AM962" si="71">IF($Y899="","",TEXT($Y899,"yyyy-mm"))</f>
        <v>2026-02</v>
      </c>
      <c r="AN899" s="42" t="str">
        <f t="shared" ref="AN899:AN962" ca="1" si="72">IF(OR($AB899="",$L899="COMPLETED"),"",IF($AB899&lt;TODAY(),"OVERDUE","ON_SCHEDULE"))</f>
        <v>ON_SCHEDULE</v>
      </c>
      <c r="AO899" s="42" t="str">
        <f t="shared" ref="AO899:AO962" si="73">_xlfn.TEXTJOIN(" | ",TRUE,$C899,$D899,$E899,$F899,$H899,$I899,$M899,$N899,$O899,$Q899,$R899,$S899,$T899,$AC899,$AD899,$AG899)</f>
        <v>GR-428 | INNER RING RACEWAY SUPER FINISH MACHINE. | MCB2 | PRESSUR ROLL UNIT | Time-based Maintenance | Mechanical | Part Change | Medium | Change seal pistone to cycle pm 6M.
model : MYA20 = 1 EA.
 | SEAL | MYA-20 | เจษฎา ผิวบาง</v>
      </c>
      <c r="AP899" s="42" t="str">
        <f>_xlfn.TEXTJOIN("; ",TRUE,IF(COUNTA('query (10)'!A899:AK899)&lt;=6,"NEAR_EMPTY_ROW",""),IF($K899="","MISSING_STATUS",""),IF(AND($K899="เสร็จสิ้น",$Z899=""),"DONE_NO_ACTUAL_DATE",""),IF(AND($I899="Condition-based Maintenance",$AH899=""),"CBM_NO_MEASUREMENT",""),IF(OR($X899="",$X899=0),"INVALID_PERIOD",""),IF(AND($AA899&lt;&gt;"",$AB899&lt;&gt;"",$AB899&lt;$AA899),"DATE_SEQUENCE_ERROR",""),IF(AND($AB899&lt;&gt;"",$AB899&gt;DATE(2030,12,31)),"DATE_OUTLIER",""),IF($C899="","MISSING_QRCODE",""),IF($J899="UNKNOWN","UNKNOWN_PM_TYPE",""),IF($L899="UNKNOWN","UNKNOWN_STATUS",""))</f>
        <v/>
      </c>
      <c r="AQ899" s="42" t="str">
        <f t="shared" ref="AQ899:AQ962" si="74">IF($W899="","",IF($W899&gt;0,"YES","NO"))</f>
        <v>NO</v>
      </c>
    </row>
    <row r="900" spans="1:43" x14ac:dyDescent="0.3">
      <c r="A900" s="38">
        <f>IF('query (10)'!A900="","",'query (10)'!A900)</f>
        <v>1062</v>
      </c>
      <c r="B900" s="38" t="str">
        <f>IF('query (10)'!B900="","",'query (10)'!B900)</f>
        <v/>
      </c>
      <c r="C900" s="38" t="str">
        <f>TRIM(UPPER('query (10)'!M900))</f>
        <v>GR-723</v>
      </c>
      <c r="D900" s="38" t="str">
        <f>TRIM(UPPER(IFERROR(_xlfn.TEXTBEFORE('query (10)'!L900,"("),'query (10)'!L900)))</f>
        <v>OUTER RING RACEWAY SUPER FINISH MACHINE.</v>
      </c>
      <c r="E900" s="38" t="str">
        <f>IFERROR(TRIM(UPPER(_xlfn.TEXTBEFORE(_xlfn.TEXTAFTER('query (10)'!L900,"("),")"))),"")</f>
        <v/>
      </c>
      <c r="F900" s="38" t="str">
        <f>TRIM('query (10)'!K900)</f>
        <v>MCB3</v>
      </c>
      <c r="G900" s="38" t="str">
        <f>IF('query (10)'!J900="","",'query (10)'!J900)</f>
        <v>pressur roll unit</v>
      </c>
      <c r="H900" s="38" t="str">
        <f>TRIM(UPPER('query (10)'!J900))</f>
        <v>PRESSUR ROLL UNIT</v>
      </c>
      <c r="I900" s="38" t="str">
        <f>IF('query (10)'!F900="","",'query (10)'!F900)</f>
        <v>Time-based Maintenance</v>
      </c>
      <c r="J900" s="38" t="str">
        <f>IF('query (10)'!F900="","",IFERROR(INDEX(Cleaning_Rules!$B$14:$B$17,MATCH(TRIM('query (10)'!F900),Cleaning_Rules!$A$14:$A$17,0)),"UNKNOWN"))</f>
        <v>TBM</v>
      </c>
      <c r="K900" s="38" t="str">
        <f>IF('query (10)'!G900="","",'query (10)'!G900)</f>
        <v>เสร็จสิ้น</v>
      </c>
      <c r="L900" s="38" t="str">
        <f>IF('query (10)'!G900="","MISSING",IFERROR(INDEX(Cleaning_Rules!$B$5:$B$10,MATCH(TRIM('query (10)'!G900),Cleaning_Rules!$A$5:$A$10,0)),"UNKNOWN"))</f>
        <v>COMPLETED</v>
      </c>
      <c r="M900" s="38" t="str">
        <f>IF('query (10)'!I900="","",'query (10)'!I900)</f>
        <v>Mechanical</v>
      </c>
      <c r="N900" s="38" t="str">
        <f>IF('query (10)'!O900="","",'query (10)'!O900)</f>
        <v>Part Change</v>
      </c>
      <c r="O900" s="38" t="str">
        <f>IF('query (10)'!P900="","",'query (10)'!P900)</f>
        <v>Medium</v>
      </c>
      <c r="P900" s="38" t="str">
        <f>IF('query (10)'!N900="","",'query (10)'!N900)</f>
        <v xml:space="preserve">Change  seal pistone to cycle pm 6M.
model : MYA20 = 1 EA.
</v>
      </c>
      <c r="Q900" s="38" t="str">
        <f>TRIM('query (10)'!N900)</f>
        <v xml:space="preserve">Change seal pistone to cycle pm 6M.
model : MYA20 = 1 EA.
</v>
      </c>
      <c r="R900" s="38" t="str">
        <f>TRIM(UPPER('query (10)'!R900))</f>
        <v>SEAL</v>
      </c>
      <c r="S900" s="38" t="str">
        <f>TRIM(UPPER('query (10)'!S900))</f>
        <v>MYA-20</v>
      </c>
      <c r="T900" s="38" t="str">
        <f>IF('query (10)'!Q900="","",TRIM(UPPER('query (10)'!Q900)))</f>
        <v/>
      </c>
      <c r="U900" s="38" t="str">
        <f>IF('query (10)'!T900="","",'query (10)'!T900)</f>
        <v/>
      </c>
      <c r="V900" s="39" t="str">
        <f>IF('query (10)'!T900="","",IFERROR(VALUE('query (10)'!T900),""))</f>
        <v/>
      </c>
      <c r="W900" s="40">
        <f>IF('query (10)'!U900="","",'query (10)'!U900)</f>
        <v>0</v>
      </c>
      <c r="X900" s="39">
        <f>IF('query (10)'!V900="","",'query (10)'!V900)</f>
        <v>180</v>
      </c>
      <c r="Y900" s="41">
        <f>IF('query (10)'!W900="","",'query (10)'!W900)</f>
        <v>46077</v>
      </c>
      <c r="Z900" s="41" t="str">
        <f>IF('query (10)'!X900="","",'query (10)'!X900)</f>
        <v/>
      </c>
      <c r="AA900" s="41">
        <f>IF('query (10)'!Y900="","",'query (10)'!Y900)</f>
        <v>46077</v>
      </c>
      <c r="AB900" s="41">
        <f>IF('query (10)'!Z900="","",'query (10)'!Z900)</f>
        <v>46253</v>
      </c>
      <c r="AC900" s="38" t="str">
        <f>IF(OR('query (10)'!AA900="",COUNTIF(Cleaning_Rules!$A$21:$A$26,TRIM('query (10)'!AA900))&gt;0),"",TRIM('query (10)'!AA900))</f>
        <v/>
      </c>
      <c r="AD900" s="38" t="str">
        <f>IF('query (10)'!AB900="","",TRIM(IFERROR(_xlfn.TEXTBEFORE('query (10)'!AB900,"("),'query (10)'!AB900)))</f>
        <v/>
      </c>
      <c r="AE900" s="38" t="str">
        <f>IFERROR(LOWER(TRIM(_xlfn.TEXTBEFORE(_xlfn.TEXTAFTER('query (10)'!AB900,"("),")"))),"")</f>
        <v/>
      </c>
      <c r="AF900" s="38" t="str">
        <f>IF('query (10)'!AD900="","",TRIM('query (10)'!AD900))</f>
        <v>เจษฎา ผิวบาง</v>
      </c>
      <c r="AG900" s="38" t="str">
        <f>IF('query (10)'!AE900="","",TRIM('query (10)'!AE900))</f>
        <v>เจษฎา ผิวบาง</v>
      </c>
      <c r="AH900" s="38" t="str">
        <f>IF('query (10)'!AF900="","",IFERROR(VALUE('query (10)'!AF900),""))</f>
        <v/>
      </c>
      <c r="AI900" s="38" t="str">
        <f>IF('query (10)'!AG900="","",TRIM('query (10)'!AG900))</f>
        <v/>
      </c>
      <c r="AJ900" s="38" t="str">
        <f>IF('query (10)'!AH900="","",IFERROR(VALUE('query (10)'!AH900),""))</f>
        <v/>
      </c>
      <c r="AK900" s="38" t="str">
        <f>IF('query (10)'!AI900="","",TRIM('query (10)'!AI900))</f>
        <v/>
      </c>
      <c r="AL900" s="42">
        <f t="shared" si="70"/>
        <v>2026</v>
      </c>
      <c r="AM900" s="42" t="str">
        <f t="shared" si="71"/>
        <v>2026-02</v>
      </c>
      <c r="AN900" s="42" t="str">
        <f t="shared" ca="1" si="72"/>
        <v/>
      </c>
      <c r="AO900" s="42" t="str">
        <f t="shared" si="73"/>
        <v>GR-723 | OUTER RING RACEWAY SUPER FINISH MACHINE. | MCB3 | PRESSUR ROLL UNIT | Time-based Maintenance | Mechanical | Part Change | Medium | Change seal pistone to cycle pm 6M.
model : MYA20 = 1 EA.
 | SEAL | MYA-20 | เจษฎา ผิวบาง</v>
      </c>
      <c r="AP900" s="42" t="str">
        <f>_xlfn.TEXTJOIN("; ",TRUE,IF(COUNTA('query (10)'!A900:AK900)&lt;=6,"NEAR_EMPTY_ROW",""),IF($K900="","MISSING_STATUS",""),IF(AND($K900="เสร็จสิ้น",$Z900=""),"DONE_NO_ACTUAL_DATE",""),IF(AND($I900="Condition-based Maintenance",$AH900=""),"CBM_NO_MEASUREMENT",""),IF(OR($X900="",$X900=0),"INVALID_PERIOD",""),IF(AND($AA900&lt;&gt;"",$AB900&lt;&gt;"",$AB900&lt;$AA900),"DATE_SEQUENCE_ERROR",""),IF(AND($AB900&lt;&gt;"",$AB900&gt;DATE(2030,12,31)),"DATE_OUTLIER",""),IF($C900="","MISSING_QRCODE",""),IF($J900="UNKNOWN","UNKNOWN_PM_TYPE",""),IF($L900="UNKNOWN","UNKNOWN_STATUS",""))</f>
        <v>DONE_NO_ACTUAL_DATE</v>
      </c>
      <c r="AQ900" s="42" t="str">
        <f t="shared" si="74"/>
        <v>NO</v>
      </c>
    </row>
    <row r="901" spans="1:43" x14ac:dyDescent="0.3">
      <c r="A901" s="38">
        <f>IF('query (10)'!A901="","",'query (10)'!A901)</f>
        <v>1063</v>
      </c>
      <c r="B901" s="38" t="str">
        <f>IF('query (10)'!B901="","",'query (10)'!B901)</f>
        <v/>
      </c>
      <c r="C901" s="38" t="str">
        <f>TRIM(UPPER('query (10)'!M901))</f>
        <v>GR-718</v>
      </c>
      <c r="D901" s="38" t="str">
        <f>TRIM(UPPER(IFERROR(_xlfn.TEXTBEFORE('query (10)'!L901,"("),'query (10)'!L901)))</f>
        <v>INNER RING RACEWAY SUPER FINISH MACHINE.</v>
      </c>
      <c r="E901" s="38" t="str">
        <f>IFERROR(TRIM(UPPER(_xlfn.TEXTBEFORE(_xlfn.TEXTAFTER('query (10)'!L901,"("),")"))),"")</f>
        <v/>
      </c>
      <c r="F901" s="38" t="str">
        <f>TRIM('query (10)'!K901)</f>
        <v>MCB3</v>
      </c>
      <c r="G901" s="38" t="str">
        <f>IF('query (10)'!J901="","",'query (10)'!J901)</f>
        <v>pressur roll unit</v>
      </c>
      <c r="H901" s="38" t="str">
        <f>TRIM(UPPER('query (10)'!J901))</f>
        <v>PRESSUR ROLL UNIT</v>
      </c>
      <c r="I901" s="38" t="str">
        <f>IF('query (10)'!F901="","",'query (10)'!F901)</f>
        <v>Time-based Maintenance</v>
      </c>
      <c r="J901" s="38" t="str">
        <f>IF('query (10)'!F901="","",IFERROR(INDEX(Cleaning_Rules!$B$14:$B$17,MATCH(TRIM('query (10)'!F901),Cleaning_Rules!$A$14:$A$17,0)),"UNKNOWN"))</f>
        <v>TBM</v>
      </c>
      <c r="K901" s="38" t="str">
        <f>IF('query (10)'!G901="","",'query (10)'!G901)</f>
        <v>เสร็จสิ้น</v>
      </c>
      <c r="L901" s="38" t="str">
        <f>IF('query (10)'!G901="","MISSING",IFERROR(INDEX(Cleaning_Rules!$B$5:$B$10,MATCH(TRIM('query (10)'!G901),Cleaning_Rules!$A$5:$A$10,0)),"UNKNOWN"))</f>
        <v>COMPLETED</v>
      </c>
      <c r="M901" s="38" t="str">
        <f>IF('query (10)'!I901="","",'query (10)'!I901)</f>
        <v>Mechanical</v>
      </c>
      <c r="N901" s="38" t="str">
        <f>IF('query (10)'!O901="","",'query (10)'!O901)</f>
        <v>Part Change</v>
      </c>
      <c r="O901" s="38" t="str">
        <f>IF('query (10)'!P901="","",'query (10)'!P901)</f>
        <v>Medium</v>
      </c>
      <c r="P901" s="38" t="str">
        <f>IF('query (10)'!N901="","",'query (10)'!N901)</f>
        <v xml:space="preserve">Change  seal pistone to cycle pm 6M.
model : MYA20 = 1 EA.
</v>
      </c>
      <c r="Q901" s="38" t="str">
        <f>TRIM('query (10)'!N901)</f>
        <v xml:space="preserve">Change seal pistone to cycle pm 6M.
model : MYA20 = 1 EA.
</v>
      </c>
      <c r="R901" s="38" t="str">
        <f>TRIM(UPPER('query (10)'!R901))</f>
        <v>SEAL</v>
      </c>
      <c r="S901" s="38" t="str">
        <f>TRIM(UPPER('query (10)'!S901))</f>
        <v>MYA-20</v>
      </c>
      <c r="T901" s="38" t="str">
        <f>IF('query (10)'!Q901="","",TRIM(UPPER('query (10)'!Q901)))</f>
        <v/>
      </c>
      <c r="U901" s="38" t="str">
        <f>IF('query (10)'!T901="","",'query (10)'!T901)</f>
        <v/>
      </c>
      <c r="V901" s="39" t="str">
        <f>IF('query (10)'!T901="","",IFERROR(VALUE('query (10)'!T901),""))</f>
        <v/>
      </c>
      <c r="W901" s="40">
        <f>IF('query (10)'!U901="","",'query (10)'!U901)</f>
        <v>0</v>
      </c>
      <c r="X901" s="39">
        <f>IF('query (10)'!V901="","",'query (10)'!V901)</f>
        <v>180</v>
      </c>
      <c r="Y901" s="41">
        <f>IF('query (10)'!W901="","",'query (10)'!W901)</f>
        <v>46077</v>
      </c>
      <c r="Z901" s="41" t="str">
        <f>IF('query (10)'!X901="","",'query (10)'!X901)</f>
        <v/>
      </c>
      <c r="AA901" s="41">
        <f>IF('query (10)'!Y901="","",'query (10)'!Y901)</f>
        <v>46077</v>
      </c>
      <c r="AB901" s="41">
        <f>IF('query (10)'!Z901="","",'query (10)'!Z901)</f>
        <v>46253</v>
      </c>
      <c r="AC901" s="38" t="str">
        <f>IF(OR('query (10)'!AA901="",COUNTIF(Cleaning_Rules!$A$21:$A$26,TRIM('query (10)'!AA901))&gt;0),"",TRIM('query (10)'!AA901))</f>
        <v/>
      </c>
      <c r="AD901" s="38" t="str">
        <f>IF('query (10)'!AB901="","",TRIM(IFERROR(_xlfn.TEXTBEFORE('query (10)'!AB901,"("),'query (10)'!AB901)))</f>
        <v/>
      </c>
      <c r="AE901" s="38" t="str">
        <f>IFERROR(LOWER(TRIM(_xlfn.TEXTBEFORE(_xlfn.TEXTAFTER('query (10)'!AB901,"("),")"))),"")</f>
        <v/>
      </c>
      <c r="AF901" s="38" t="str">
        <f>IF('query (10)'!AD901="","",TRIM('query (10)'!AD901))</f>
        <v>เจษฎา ผิวบาง</v>
      </c>
      <c r="AG901" s="38" t="str">
        <f>IF('query (10)'!AE901="","",TRIM('query (10)'!AE901))</f>
        <v>เจษฎา ผิวบาง</v>
      </c>
      <c r="AH901" s="38" t="str">
        <f>IF('query (10)'!AF901="","",IFERROR(VALUE('query (10)'!AF901),""))</f>
        <v/>
      </c>
      <c r="AI901" s="38" t="str">
        <f>IF('query (10)'!AG901="","",TRIM('query (10)'!AG901))</f>
        <v/>
      </c>
      <c r="AJ901" s="38" t="str">
        <f>IF('query (10)'!AH901="","",IFERROR(VALUE('query (10)'!AH901),""))</f>
        <v/>
      </c>
      <c r="AK901" s="38" t="str">
        <f>IF('query (10)'!AI901="","",TRIM('query (10)'!AI901))</f>
        <v/>
      </c>
      <c r="AL901" s="42">
        <f t="shared" si="70"/>
        <v>2026</v>
      </c>
      <c r="AM901" s="42" t="str">
        <f t="shared" si="71"/>
        <v>2026-02</v>
      </c>
      <c r="AN901" s="42" t="str">
        <f t="shared" ca="1" si="72"/>
        <v/>
      </c>
      <c r="AO901" s="42" t="str">
        <f t="shared" si="73"/>
        <v>GR-718 | INNER RING RACEWAY SUPER FINISH MACHINE. | MCB3 | PRESSUR ROLL UNIT | Time-based Maintenance | Mechanical | Part Change | Medium | Change seal pistone to cycle pm 6M.
model : MYA20 = 1 EA.
 | SEAL | MYA-20 | เจษฎา ผิวบาง</v>
      </c>
      <c r="AP901" s="42" t="str">
        <f>_xlfn.TEXTJOIN("; ",TRUE,IF(COUNTA('query (10)'!A901:AK901)&lt;=6,"NEAR_EMPTY_ROW",""),IF($K901="","MISSING_STATUS",""),IF(AND($K901="เสร็จสิ้น",$Z901=""),"DONE_NO_ACTUAL_DATE",""),IF(AND($I901="Condition-based Maintenance",$AH901=""),"CBM_NO_MEASUREMENT",""),IF(OR($X901="",$X901=0),"INVALID_PERIOD",""),IF(AND($AA901&lt;&gt;"",$AB901&lt;&gt;"",$AB901&lt;$AA901),"DATE_SEQUENCE_ERROR",""),IF(AND($AB901&lt;&gt;"",$AB901&gt;DATE(2030,12,31)),"DATE_OUTLIER",""),IF($C901="","MISSING_QRCODE",""),IF($J901="UNKNOWN","UNKNOWN_PM_TYPE",""),IF($L901="UNKNOWN","UNKNOWN_STATUS",""))</f>
        <v>DONE_NO_ACTUAL_DATE</v>
      </c>
      <c r="AQ901" s="42" t="str">
        <f t="shared" si="74"/>
        <v>NO</v>
      </c>
    </row>
    <row r="902" spans="1:43" x14ac:dyDescent="0.3">
      <c r="A902" s="38">
        <f>IF('query (10)'!A902="","",'query (10)'!A902)</f>
        <v>1064</v>
      </c>
      <c r="B902" s="38">
        <f>IF('query (10)'!B902="","",'query (10)'!B902)</f>
        <v>18319</v>
      </c>
      <c r="C902" s="38" t="str">
        <f>TRIM(UPPER('query (10)'!M902))</f>
        <v>DE-130</v>
      </c>
      <c r="D902" s="38" t="str">
        <f>TRIM(UPPER(IFERROR(_xlfn.TEXTBEFORE('query (10)'!L902,"("),'query (10)'!L902)))</f>
        <v>DEMAGNETIZING FOR OUTER RING M/C</v>
      </c>
      <c r="E902" s="38" t="str">
        <f>IFERROR(TRIM(UPPER(_xlfn.TEXTBEFORE(_xlfn.TEXTAFTER('query (10)'!L902,"("),")"))),"")</f>
        <v/>
      </c>
      <c r="F902" s="38" t="str">
        <f>TRIM('query (10)'!K902)</f>
        <v>MCB1</v>
      </c>
      <c r="G902" s="38" t="str">
        <f>IF('query (10)'!J902="","",'query (10)'!J902)</f>
        <v>Air Cylinder</v>
      </c>
      <c r="H902" s="38" t="str">
        <f>TRIM(UPPER('query (10)'!J902))</f>
        <v>AIR CYLINDER</v>
      </c>
      <c r="I902" s="38" t="str">
        <f>IF('query (10)'!F902="","",'query (10)'!F902)</f>
        <v>Time-based Maintenance</v>
      </c>
      <c r="J902" s="38" t="str">
        <f>IF('query (10)'!F902="","",IFERROR(INDEX(Cleaning_Rules!$B$14:$B$17,MATCH(TRIM('query (10)'!F902),Cleaning_Rules!$A$14:$A$17,0)),"UNKNOWN"))</f>
        <v>TBM</v>
      </c>
      <c r="K902" s="38" t="str">
        <f>IF('query (10)'!G902="","",'query (10)'!G902)</f>
        <v>เสร็จสิ้น</v>
      </c>
      <c r="L902" s="38" t="str">
        <f>IF('query (10)'!G902="","MISSING",IFERROR(INDEX(Cleaning_Rules!$B$5:$B$10,MATCH(TRIM('query (10)'!G902),Cleaning_Rules!$A$5:$A$10,0)),"UNKNOWN"))</f>
        <v>COMPLETED</v>
      </c>
      <c r="M902" s="38" t="str">
        <f>IF('query (10)'!I902="","",'query (10)'!I902)</f>
        <v>Mechanical</v>
      </c>
      <c r="N902" s="38" t="str">
        <f>IF('query (10)'!O902="","",'query (10)'!O902)</f>
        <v>Part Change</v>
      </c>
      <c r="O902" s="38" t="str">
        <f>IF('query (10)'!P902="","",'query (10)'!P902)</f>
        <v>Medium</v>
      </c>
      <c r="P902" s="38" t="str">
        <f>IF('query (10)'!N902="","",'query (10)'!N902)</f>
        <v xml:space="preserve">Change nylon tube to cycle pm 3Y.
model : N2-4-6X4-BU-20M = 1 roll
</v>
      </c>
      <c r="Q902" s="38" t="str">
        <f>TRIM('query (10)'!N902)</f>
        <v xml:space="preserve">Change nylon tube to cycle pm 3Y.
model : N2-4-6X4-BU-20M = 1 roll
</v>
      </c>
      <c r="R902" s="38" t="str">
        <f>TRIM(UPPER('query (10)'!R902))</f>
        <v>PLASTIC HOSE</v>
      </c>
      <c r="S902" s="38" t="str">
        <f>TRIM(UPPER('query (10)'!S902))</f>
        <v>N2-4-6X4-BU-20M</v>
      </c>
      <c r="T902" s="38" t="str">
        <f>IF('query (10)'!Q902="","",TRIM(UPPER('query (10)'!Q902)))</f>
        <v/>
      </c>
      <c r="U902" s="38" t="str">
        <f>IF('query (10)'!T902="","",'query (10)'!T902)</f>
        <v/>
      </c>
      <c r="V902" s="39" t="str">
        <f>IF('query (10)'!T902="","",IFERROR(VALUE('query (10)'!T902),""))</f>
        <v/>
      </c>
      <c r="W902" s="40">
        <f>IF('query (10)'!U902="","",'query (10)'!U902)</f>
        <v>0</v>
      </c>
      <c r="X902" s="39">
        <f>IF('query (10)'!V902="","",'query (10)'!V902)</f>
        <v>1080</v>
      </c>
      <c r="Y902" s="41">
        <f>IF('query (10)'!W902="","",'query (10)'!W902)</f>
        <v>46077</v>
      </c>
      <c r="Z902" s="41" t="str">
        <f>IF('query (10)'!X902="","",'query (10)'!X902)</f>
        <v/>
      </c>
      <c r="AA902" s="41">
        <f>IF('query (10)'!Y902="","",'query (10)'!Y902)</f>
        <v>46077</v>
      </c>
      <c r="AB902" s="41">
        <f>IF('query (10)'!Z902="","",'query (10)'!Z902)</f>
        <v>47147</v>
      </c>
      <c r="AC902" s="38" t="str">
        <f>IF(OR('query (10)'!AA902="",COUNTIF(Cleaning_Rules!$A$21:$A$26,TRIM('query (10)'!AA902))&gt;0),"",TRIM('query (10)'!AA902))</f>
        <v/>
      </c>
      <c r="AD902" s="38" t="str">
        <f>IF('query (10)'!AB902="","",TRIM(IFERROR(_xlfn.TEXTBEFORE('query (10)'!AB902,"("),'query (10)'!AB902)))</f>
        <v>เริ่มซ่อมงาน PM แล้ว รับผิดชอบโดย CHETSADA PHIWBANG</v>
      </c>
      <c r="AE902" s="38" t="str">
        <f>IFERROR(LOWER(TRIM(_xlfn.TEXTBEFORE(_xlfn.TEXTAFTER('query (10)'!AB902,"("),")"))),"")</f>
        <v>chetsada@nsk.com</v>
      </c>
      <c r="AF902" s="38" t="str">
        <f>IF('query (10)'!AD902="","",TRIM('query (10)'!AD902))</f>
        <v>เจษฎา ผิวบาง</v>
      </c>
      <c r="AG902" s="38" t="str">
        <f>IF('query (10)'!AE902="","",TRIM('query (10)'!AE902))</f>
        <v>เจษฎา ผิวบาง</v>
      </c>
      <c r="AH902" s="38" t="str">
        <f>IF('query (10)'!AF902="","",IFERROR(VALUE('query (10)'!AF902),""))</f>
        <v/>
      </c>
      <c r="AI902" s="38" t="str">
        <f>IF('query (10)'!AG902="","",TRIM('query (10)'!AG902))</f>
        <v/>
      </c>
      <c r="AJ902" s="38" t="str">
        <f>IF('query (10)'!AH902="","",IFERROR(VALUE('query (10)'!AH902),""))</f>
        <v/>
      </c>
      <c r="AK902" s="38" t="str">
        <f>IF('query (10)'!AI902="","",TRIM('query (10)'!AI902))</f>
        <v/>
      </c>
      <c r="AL902" s="42">
        <f t="shared" si="70"/>
        <v>2026</v>
      </c>
      <c r="AM902" s="42" t="str">
        <f t="shared" si="71"/>
        <v>2026-02</v>
      </c>
      <c r="AN902" s="42" t="str">
        <f t="shared" ca="1" si="72"/>
        <v/>
      </c>
      <c r="AO902" s="42" t="str">
        <f t="shared" si="73"/>
        <v>DE-130 | DEMAGNETIZING FOR OUTER RING M/C | MCB1 | AIR CYLINDER | Time-based Maintenance | Mechanical | Part Change | Medium | Change nylon tube to cycle pm 3Y.
model : N2-4-6X4-BU-20M = 1 roll
 | PLASTIC HOSE | N2-4-6X4-BU-20M | เริ่มซ่อมงาน PM แล้ว รับผิดชอบโดย CHETSADA PHIWBANG | เจษฎา ผิวบาง</v>
      </c>
      <c r="AP902" s="42" t="str">
        <f>_xlfn.TEXTJOIN("; ",TRUE,IF(COUNTA('query (10)'!A902:AK902)&lt;=6,"NEAR_EMPTY_ROW",""),IF($K902="","MISSING_STATUS",""),IF(AND($K902="เสร็จสิ้น",$Z902=""),"DONE_NO_ACTUAL_DATE",""),IF(AND($I902="Condition-based Maintenance",$AH902=""),"CBM_NO_MEASUREMENT",""),IF(OR($X902="",$X902=0),"INVALID_PERIOD",""),IF(AND($AA902&lt;&gt;"",$AB902&lt;&gt;"",$AB902&lt;$AA902),"DATE_SEQUENCE_ERROR",""),IF(AND($AB902&lt;&gt;"",$AB902&gt;DATE(2030,12,31)),"DATE_OUTLIER",""),IF($C902="","MISSING_QRCODE",""),IF($J902="UNKNOWN","UNKNOWN_PM_TYPE",""),IF($L902="UNKNOWN","UNKNOWN_STATUS",""))</f>
        <v>DONE_NO_ACTUAL_DATE</v>
      </c>
      <c r="AQ902" s="42" t="str">
        <f t="shared" si="74"/>
        <v>NO</v>
      </c>
    </row>
    <row r="903" spans="1:43" x14ac:dyDescent="0.3">
      <c r="A903" s="38">
        <f>IF('query (10)'!A903="","",'query (10)'!A903)</f>
        <v>1065</v>
      </c>
      <c r="B903" s="38">
        <f>IF('query (10)'!B903="","",'query (10)'!B903)</f>
        <v>18320</v>
      </c>
      <c r="C903" s="38" t="str">
        <f>TRIM(UPPER('query (10)'!M903))</f>
        <v>DE-124</v>
      </c>
      <c r="D903" s="38" t="str">
        <f>TRIM(UPPER(IFERROR(_xlfn.TEXTBEFORE('query (10)'!L903,"("),'query (10)'!L903)))</f>
        <v>DEMAGNETIZING FOR INNER RING M/C</v>
      </c>
      <c r="E903" s="38" t="str">
        <f>IFERROR(TRIM(UPPER(_xlfn.TEXTBEFORE(_xlfn.TEXTAFTER('query (10)'!L903,"("),")"))),"")</f>
        <v/>
      </c>
      <c r="F903" s="38" t="str">
        <f>TRIM('query (10)'!K903)</f>
        <v>MCB1</v>
      </c>
      <c r="G903" s="38" t="str">
        <f>IF('query (10)'!J903="","",'query (10)'!J903)</f>
        <v>Air Cylinder</v>
      </c>
      <c r="H903" s="38" t="str">
        <f>TRIM(UPPER('query (10)'!J903))</f>
        <v>AIR CYLINDER</v>
      </c>
      <c r="I903" s="38" t="str">
        <f>IF('query (10)'!F903="","",'query (10)'!F903)</f>
        <v>Time-based Maintenance</v>
      </c>
      <c r="J903" s="38" t="str">
        <f>IF('query (10)'!F903="","",IFERROR(INDEX(Cleaning_Rules!$B$14:$B$17,MATCH(TRIM('query (10)'!F903),Cleaning_Rules!$A$14:$A$17,0)),"UNKNOWN"))</f>
        <v>TBM</v>
      </c>
      <c r="K903" s="38" t="str">
        <f>IF('query (10)'!G903="","",'query (10)'!G903)</f>
        <v>เสร็จสิ้น</v>
      </c>
      <c r="L903" s="38" t="str">
        <f>IF('query (10)'!G903="","MISSING",IFERROR(INDEX(Cleaning_Rules!$B$5:$B$10,MATCH(TRIM('query (10)'!G903),Cleaning_Rules!$A$5:$A$10,0)),"UNKNOWN"))</f>
        <v>COMPLETED</v>
      </c>
      <c r="M903" s="38" t="str">
        <f>IF('query (10)'!I903="","",'query (10)'!I903)</f>
        <v>Mechanical</v>
      </c>
      <c r="N903" s="38" t="str">
        <f>IF('query (10)'!O903="","",'query (10)'!O903)</f>
        <v>Part Change</v>
      </c>
      <c r="O903" s="38" t="str">
        <f>IF('query (10)'!P903="","",'query (10)'!P903)</f>
        <v>Medium</v>
      </c>
      <c r="P903" s="38" t="str">
        <f>IF('query (10)'!N903="","",'query (10)'!N903)</f>
        <v xml:space="preserve">Change nylon tube to cycle pm 3Y.
model : N2-4-6X4-BU-20M = 1 roll
</v>
      </c>
      <c r="Q903" s="38" t="str">
        <f>TRIM('query (10)'!N903)</f>
        <v xml:space="preserve">Change nylon tube to cycle pm 3Y.
model : N2-4-6X4-BU-20M = 1 roll
</v>
      </c>
      <c r="R903" s="38" t="str">
        <f>TRIM(UPPER('query (10)'!R903))</f>
        <v>PLASTIC HOSE</v>
      </c>
      <c r="S903" s="38" t="str">
        <f>TRIM(UPPER('query (10)'!S903))</f>
        <v>N2-4-6X4-BU-20M</v>
      </c>
      <c r="T903" s="38" t="str">
        <f>IF('query (10)'!Q903="","",TRIM(UPPER('query (10)'!Q903)))</f>
        <v/>
      </c>
      <c r="U903" s="38" t="str">
        <f>IF('query (10)'!T903="","",'query (10)'!T903)</f>
        <v/>
      </c>
      <c r="V903" s="39" t="str">
        <f>IF('query (10)'!T903="","",IFERROR(VALUE('query (10)'!T903),""))</f>
        <v/>
      </c>
      <c r="W903" s="40">
        <f>IF('query (10)'!U903="","",'query (10)'!U903)</f>
        <v>0</v>
      </c>
      <c r="X903" s="39">
        <f>IF('query (10)'!V903="","",'query (10)'!V903)</f>
        <v>1080</v>
      </c>
      <c r="Y903" s="41">
        <f>IF('query (10)'!W903="","",'query (10)'!W903)</f>
        <v>46077</v>
      </c>
      <c r="Z903" s="41" t="str">
        <f>IF('query (10)'!X903="","",'query (10)'!X903)</f>
        <v/>
      </c>
      <c r="AA903" s="41">
        <f>IF('query (10)'!Y903="","",'query (10)'!Y903)</f>
        <v>46077</v>
      </c>
      <c r="AB903" s="41">
        <f>IF('query (10)'!Z903="","",'query (10)'!Z903)</f>
        <v>47147</v>
      </c>
      <c r="AC903" s="38" t="str">
        <f>IF(OR('query (10)'!AA903="",COUNTIF(Cleaning_Rules!$A$21:$A$26,TRIM('query (10)'!AA903))&gt;0),"",TRIM('query (10)'!AA903))</f>
        <v/>
      </c>
      <c r="AD903" s="38" t="str">
        <f>IF('query (10)'!AB903="","",TRIM(IFERROR(_xlfn.TEXTBEFORE('query (10)'!AB903,"("),'query (10)'!AB903)))</f>
        <v>เริ่มซ่อมงาน PM แล้ว รับผิดชอบโดย CHETSADA PHIWBANG</v>
      </c>
      <c r="AE903" s="38" t="str">
        <f>IFERROR(LOWER(TRIM(_xlfn.TEXTBEFORE(_xlfn.TEXTAFTER('query (10)'!AB903,"("),")"))),"")</f>
        <v>chetsada@nsk.com</v>
      </c>
      <c r="AF903" s="38" t="str">
        <f>IF('query (10)'!AD903="","",TRIM('query (10)'!AD903))</f>
        <v>เจษฎา ผิวบาง</v>
      </c>
      <c r="AG903" s="38" t="str">
        <f>IF('query (10)'!AE903="","",TRIM('query (10)'!AE903))</f>
        <v>เจษฎา ผิวบาง</v>
      </c>
      <c r="AH903" s="38" t="str">
        <f>IF('query (10)'!AF903="","",IFERROR(VALUE('query (10)'!AF903),""))</f>
        <v/>
      </c>
      <c r="AI903" s="38" t="str">
        <f>IF('query (10)'!AG903="","",TRIM('query (10)'!AG903))</f>
        <v/>
      </c>
      <c r="AJ903" s="38" t="str">
        <f>IF('query (10)'!AH903="","",IFERROR(VALUE('query (10)'!AH903),""))</f>
        <v/>
      </c>
      <c r="AK903" s="38" t="str">
        <f>IF('query (10)'!AI903="","",TRIM('query (10)'!AI903))</f>
        <v/>
      </c>
      <c r="AL903" s="42">
        <f t="shared" si="70"/>
        <v>2026</v>
      </c>
      <c r="AM903" s="42" t="str">
        <f t="shared" si="71"/>
        <v>2026-02</v>
      </c>
      <c r="AN903" s="42" t="str">
        <f t="shared" ca="1" si="72"/>
        <v/>
      </c>
      <c r="AO903" s="42" t="str">
        <f t="shared" si="73"/>
        <v>DE-124 | DEMAGNETIZING FOR INNER RING M/C | MCB1 | AIR CYLINDER | Time-based Maintenance | Mechanical | Part Change | Medium | Change nylon tube to cycle pm 3Y.
model : N2-4-6X4-BU-20M = 1 roll
 | PLASTIC HOSE | N2-4-6X4-BU-20M | เริ่มซ่อมงาน PM แล้ว รับผิดชอบโดย CHETSADA PHIWBANG | เจษฎา ผิวบาง</v>
      </c>
      <c r="AP903" s="42" t="str">
        <f>_xlfn.TEXTJOIN("; ",TRUE,IF(COUNTA('query (10)'!A903:AK903)&lt;=6,"NEAR_EMPTY_ROW",""),IF($K903="","MISSING_STATUS",""),IF(AND($K903="เสร็จสิ้น",$Z903=""),"DONE_NO_ACTUAL_DATE",""),IF(AND($I903="Condition-based Maintenance",$AH903=""),"CBM_NO_MEASUREMENT",""),IF(OR($X903="",$X903=0),"INVALID_PERIOD",""),IF(AND($AA903&lt;&gt;"",$AB903&lt;&gt;"",$AB903&lt;$AA903),"DATE_SEQUENCE_ERROR",""),IF(AND($AB903&lt;&gt;"",$AB903&gt;DATE(2030,12,31)),"DATE_OUTLIER",""),IF($C903="","MISSING_QRCODE",""),IF($J903="UNKNOWN","UNKNOWN_PM_TYPE",""),IF($L903="UNKNOWN","UNKNOWN_STATUS",""))</f>
        <v>DONE_NO_ACTUAL_DATE</v>
      </c>
      <c r="AQ903" s="42" t="str">
        <f t="shared" si="74"/>
        <v>NO</v>
      </c>
    </row>
    <row r="904" spans="1:43" x14ac:dyDescent="0.3">
      <c r="A904" s="38">
        <f>IF('query (10)'!A904="","",'query (10)'!A904)</f>
        <v>1066</v>
      </c>
      <c r="B904" s="38" t="str">
        <f>IF('query (10)'!B904="","",'query (10)'!B904)</f>
        <v/>
      </c>
      <c r="C904" s="38" t="str">
        <f>TRIM(UPPER('query (10)'!M904))</f>
        <v>DE-433</v>
      </c>
      <c r="D904" s="38" t="str">
        <f>TRIM(UPPER(IFERROR(_xlfn.TEXTBEFORE('query (10)'!L904,"("),'query (10)'!L904)))</f>
        <v>DEMAGNETIZING FOR OUTER RING MACHINE.</v>
      </c>
      <c r="E904" s="38" t="str">
        <f>IFERROR(TRIM(UPPER(_xlfn.TEXTBEFORE(_xlfn.TEXTAFTER('query (10)'!L904,"("),")"))),"")</f>
        <v/>
      </c>
      <c r="F904" s="38" t="str">
        <f>TRIM('query (10)'!K904)</f>
        <v>MCB2</v>
      </c>
      <c r="G904" s="38" t="str">
        <f>IF('query (10)'!J904="","",'query (10)'!J904)</f>
        <v>Air Cylinder</v>
      </c>
      <c r="H904" s="38" t="str">
        <f>TRIM(UPPER('query (10)'!J904))</f>
        <v>AIR CYLINDER</v>
      </c>
      <c r="I904" s="38" t="str">
        <f>IF('query (10)'!F904="","",'query (10)'!F904)</f>
        <v>Time-based Maintenance</v>
      </c>
      <c r="J904" s="38" t="str">
        <f>IF('query (10)'!F904="","",IFERROR(INDEX(Cleaning_Rules!$B$14:$B$17,MATCH(TRIM('query (10)'!F904),Cleaning_Rules!$A$14:$A$17,0)),"UNKNOWN"))</f>
        <v>TBM</v>
      </c>
      <c r="K904" s="38" t="str">
        <f>IF('query (10)'!G904="","",'query (10)'!G904)</f>
        <v>แก้ไขแผน</v>
      </c>
      <c r="L904" s="38" t="str">
        <f>IF('query (10)'!G904="","MISSING",IFERROR(INDEX(Cleaning_Rules!$B$5:$B$10,MATCH(TRIM('query (10)'!G904),Cleaning_Rules!$A$5:$A$10,0)),"UNKNOWN"))</f>
        <v>PLAN_REVISED</v>
      </c>
      <c r="M904" s="38" t="str">
        <f>IF('query (10)'!I904="","",'query (10)'!I904)</f>
        <v>Mechanical</v>
      </c>
      <c r="N904" s="38" t="str">
        <f>IF('query (10)'!O904="","",'query (10)'!O904)</f>
        <v>Part Change</v>
      </c>
      <c r="O904" s="38" t="str">
        <f>IF('query (10)'!P904="","",'query (10)'!P904)</f>
        <v>Medium</v>
      </c>
      <c r="P904" s="38" t="str">
        <f>IF('query (10)'!N904="","",'query (10)'!N904)</f>
        <v>Change nylon tube to cycle pm 3Y.
model : N2-4-6X4-BU-20M = 1 roll</v>
      </c>
      <c r="Q904" s="38" t="str">
        <f>TRIM('query (10)'!N904)</f>
        <v>Change nylon tube to cycle pm 3Y.
model : N2-4-6X4-BU-20M = 1 roll</v>
      </c>
      <c r="R904" s="38" t="str">
        <f>TRIM(UPPER('query (10)'!R904))</f>
        <v>PLASTIC HOSE</v>
      </c>
      <c r="S904" s="38" t="str">
        <f>TRIM(UPPER('query (10)'!S904))</f>
        <v>N2-4-6X4-BU-20M</v>
      </c>
      <c r="T904" s="38" t="str">
        <f>IF('query (10)'!Q904="","",TRIM(UPPER('query (10)'!Q904)))</f>
        <v/>
      </c>
      <c r="U904" s="38" t="str">
        <f>IF('query (10)'!T904="","",'query (10)'!T904)</f>
        <v/>
      </c>
      <c r="V904" s="39" t="str">
        <f>IF('query (10)'!T904="","",IFERROR(VALUE('query (10)'!T904),""))</f>
        <v/>
      </c>
      <c r="W904" s="40">
        <f>IF('query (10)'!U904="","",'query (10)'!U904)</f>
        <v>0</v>
      </c>
      <c r="X904" s="39">
        <f>IF('query (10)'!V904="","",'query (10)'!V904)</f>
        <v>1080</v>
      </c>
      <c r="Y904" s="41">
        <f>IF('query (10)'!W904="","",'query (10)'!W904)</f>
        <v>46442</v>
      </c>
      <c r="Z904" s="41" t="str">
        <f>IF('query (10)'!X904="","",'query (10)'!X904)</f>
        <v/>
      </c>
      <c r="AA904" s="41">
        <f>IF('query (10)'!Y904="","",'query (10)'!Y904)</f>
        <v>46442</v>
      </c>
      <c r="AB904" s="41">
        <f>IF('query (10)'!Z904="","",'query (10)'!Z904)</f>
        <v>47522</v>
      </c>
      <c r="AC904" s="38" t="str">
        <f>IF(OR('query (10)'!AA904="",COUNTIF(Cleaning_Rules!$A$21:$A$26,TRIM('query (10)'!AA904))&gt;0),"",TRIM('query (10)'!AA904))</f>
        <v/>
      </c>
      <c r="AD904" s="38" t="str">
        <f>IF('query (10)'!AB904="","",TRIM(IFERROR(_xlfn.TEXTBEFORE('query (10)'!AB904,"("),'query (10)'!AB904)))</f>
        <v/>
      </c>
      <c r="AE904" s="38" t="str">
        <f>IFERROR(LOWER(TRIM(_xlfn.TEXTBEFORE(_xlfn.TEXTAFTER('query (10)'!AB904,"("),")"))),"")</f>
        <v/>
      </c>
      <c r="AF904" s="38" t="str">
        <f>IF('query (10)'!AD904="","",TRIM('query (10)'!AD904))</f>
        <v>เจษฎา ผิวบาง</v>
      </c>
      <c r="AG904" s="38" t="str">
        <f>IF('query (10)'!AE904="","",TRIM('query (10)'!AE904))</f>
        <v>เจษฎา ผิวบาง</v>
      </c>
      <c r="AH904" s="38" t="str">
        <f>IF('query (10)'!AF904="","",IFERROR(VALUE('query (10)'!AF904),""))</f>
        <v/>
      </c>
      <c r="AI904" s="38" t="str">
        <f>IF('query (10)'!AG904="","",TRIM('query (10)'!AG904))</f>
        <v/>
      </c>
      <c r="AJ904" s="38" t="str">
        <f>IF('query (10)'!AH904="","",IFERROR(VALUE('query (10)'!AH904),""))</f>
        <v/>
      </c>
      <c r="AK904" s="38" t="str">
        <f>IF('query (10)'!AI904="","",TRIM('query (10)'!AI904))</f>
        <v/>
      </c>
      <c r="AL904" s="42">
        <f t="shared" si="70"/>
        <v>2027</v>
      </c>
      <c r="AM904" s="42" t="str">
        <f t="shared" si="71"/>
        <v>2027-02</v>
      </c>
      <c r="AN904" s="42" t="str">
        <f t="shared" ca="1" si="72"/>
        <v>ON_SCHEDULE</v>
      </c>
      <c r="AO904" s="42" t="str">
        <f t="shared" si="73"/>
        <v>DE-433 | DEMAGNETIZING FOR OUTER RING MACHINE. | MCB2 | AIR CYLINDER | Time-based Maintenance | Mechanical | Part Change | Medium | Change nylon tube to cycle pm 3Y.
model : N2-4-6X4-BU-20M = 1 roll | PLASTIC HOSE | N2-4-6X4-BU-20M | เจษฎา ผิวบาง</v>
      </c>
      <c r="AP904" s="42" t="str">
        <f>_xlfn.TEXTJOIN("; ",TRUE,IF(COUNTA('query (10)'!A904:AK904)&lt;=6,"NEAR_EMPTY_ROW",""),IF($K904="","MISSING_STATUS",""),IF(AND($K904="เสร็จสิ้น",$Z904=""),"DONE_NO_ACTUAL_DATE",""),IF(AND($I904="Condition-based Maintenance",$AH904=""),"CBM_NO_MEASUREMENT",""),IF(OR($X904="",$X904=0),"INVALID_PERIOD",""),IF(AND($AA904&lt;&gt;"",$AB904&lt;&gt;"",$AB904&lt;$AA904),"DATE_SEQUENCE_ERROR",""),IF(AND($AB904&lt;&gt;"",$AB904&gt;DATE(2030,12,31)),"DATE_OUTLIER",""),IF($C904="","MISSING_QRCODE",""),IF($J904="UNKNOWN","UNKNOWN_PM_TYPE",""),IF($L904="UNKNOWN","UNKNOWN_STATUS",""))</f>
        <v/>
      </c>
      <c r="AQ904" s="42" t="str">
        <f t="shared" si="74"/>
        <v>NO</v>
      </c>
    </row>
    <row r="905" spans="1:43" x14ac:dyDescent="0.3">
      <c r="A905" s="38">
        <f>IF('query (10)'!A905="","",'query (10)'!A905)</f>
        <v>1067</v>
      </c>
      <c r="B905" s="38" t="str">
        <f>IF('query (10)'!B905="","",'query (10)'!B905)</f>
        <v/>
      </c>
      <c r="C905" s="38" t="str">
        <f>TRIM(UPPER('query (10)'!M905))</f>
        <v>DE-427</v>
      </c>
      <c r="D905" s="38" t="str">
        <f>TRIM(UPPER(IFERROR(_xlfn.TEXTBEFORE('query (10)'!L905,"("),'query (10)'!L905)))</f>
        <v>DEMAGNETIZING FOR INNER RING MACHINE.</v>
      </c>
      <c r="E905" s="38" t="str">
        <f>IFERROR(TRIM(UPPER(_xlfn.TEXTBEFORE(_xlfn.TEXTAFTER('query (10)'!L905,"("),")"))),"")</f>
        <v/>
      </c>
      <c r="F905" s="38" t="str">
        <f>TRIM('query (10)'!K905)</f>
        <v>MCB2</v>
      </c>
      <c r="G905" s="38" t="str">
        <f>IF('query (10)'!J905="","",'query (10)'!J905)</f>
        <v>Air Cylinder</v>
      </c>
      <c r="H905" s="38" t="str">
        <f>TRIM(UPPER('query (10)'!J905))</f>
        <v>AIR CYLINDER</v>
      </c>
      <c r="I905" s="38" t="str">
        <f>IF('query (10)'!F905="","",'query (10)'!F905)</f>
        <v>Time-based Maintenance</v>
      </c>
      <c r="J905" s="38" t="str">
        <f>IF('query (10)'!F905="","",IFERROR(INDEX(Cleaning_Rules!$B$14:$B$17,MATCH(TRIM('query (10)'!F905),Cleaning_Rules!$A$14:$A$17,0)),"UNKNOWN"))</f>
        <v>TBM</v>
      </c>
      <c r="K905" s="38" t="str">
        <f>IF('query (10)'!G905="","",'query (10)'!G905)</f>
        <v>แก้ไขแผน</v>
      </c>
      <c r="L905" s="38" t="str">
        <f>IF('query (10)'!G905="","MISSING",IFERROR(INDEX(Cleaning_Rules!$B$5:$B$10,MATCH(TRIM('query (10)'!G905),Cleaning_Rules!$A$5:$A$10,0)),"UNKNOWN"))</f>
        <v>PLAN_REVISED</v>
      </c>
      <c r="M905" s="38" t="str">
        <f>IF('query (10)'!I905="","",'query (10)'!I905)</f>
        <v>Mechanical</v>
      </c>
      <c r="N905" s="38" t="str">
        <f>IF('query (10)'!O905="","",'query (10)'!O905)</f>
        <v>Part Change</v>
      </c>
      <c r="O905" s="38" t="str">
        <f>IF('query (10)'!P905="","",'query (10)'!P905)</f>
        <v>Medium</v>
      </c>
      <c r="P905" s="38" t="str">
        <f>IF('query (10)'!N905="","",'query (10)'!N905)</f>
        <v xml:space="preserve">Change nylon tube to cycle pm 3Y.
model : N2-4-6X4-BU-20M = 1 roll
</v>
      </c>
      <c r="Q905" s="38" t="str">
        <f>TRIM('query (10)'!N905)</f>
        <v xml:space="preserve">Change nylon tube to cycle pm 3Y.
model : N2-4-6X4-BU-20M = 1 roll
</v>
      </c>
      <c r="R905" s="38" t="str">
        <f>TRIM(UPPER('query (10)'!R905))</f>
        <v>PLASTIC HOSE</v>
      </c>
      <c r="S905" s="38" t="str">
        <f>TRIM(UPPER('query (10)'!S905))</f>
        <v>N2-4-6X4-BU-20M</v>
      </c>
      <c r="T905" s="38" t="str">
        <f>IF('query (10)'!Q905="","",TRIM(UPPER('query (10)'!Q905)))</f>
        <v/>
      </c>
      <c r="U905" s="38" t="str">
        <f>IF('query (10)'!T905="","",'query (10)'!T905)</f>
        <v/>
      </c>
      <c r="V905" s="39" t="str">
        <f>IF('query (10)'!T905="","",IFERROR(VALUE('query (10)'!T905),""))</f>
        <v/>
      </c>
      <c r="W905" s="40">
        <f>IF('query (10)'!U905="","",'query (10)'!U905)</f>
        <v>0</v>
      </c>
      <c r="X905" s="39">
        <f>IF('query (10)'!V905="","",'query (10)'!V905)</f>
        <v>1080</v>
      </c>
      <c r="Y905" s="41">
        <f>IF('query (10)'!W905="","",'query (10)'!W905)</f>
        <v>46442</v>
      </c>
      <c r="Z905" s="41" t="str">
        <f>IF('query (10)'!X905="","",'query (10)'!X905)</f>
        <v/>
      </c>
      <c r="AA905" s="41">
        <f>IF('query (10)'!Y905="","",'query (10)'!Y905)</f>
        <v>46442</v>
      </c>
      <c r="AB905" s="41">
        <f>IF('query (10)'!Z905="","",'query (10)'!Z905)</f>
        <v>47522</v>
      </c>
      <c r="AC905" s="38" t="str">
        <f>IF(OR('query (10)'!AA905="",COUNTIF(Cleaning_Rules!$A$21:$A$26,TRIM('query (10)'!AA905))&gt;0),"",TRIM('query (10)'!AA905))</f>
        <v/>
      </c>
      <c r="AD905" s="38" t="str">
        <f>IF('query (10)'!AB905="","",TRIM(IFERROR(_xlfn.TEXTBEFORE('query (10)'!AB905,"("),'query (10)'!AB905)))</f>
        <v/>
      </c>
      <c r="AE905" s="38" t="str">
        <f>IFERROR(LOWER(TRIM(_xlfn.TEXTBEFORE(_xlfn.TEXTAFTER('query (10)'!AB905,"("),")"))),"")</f>
        <v/>
      </c>
      <c r="AF905" s="38" t="str">
        <f>IF('query (10)'!AD905="","",TRIM('query (10)'!AD905))</f>
        <v>เจษฎา ผิวบาง</v>
      </c>
      <c r="AG905" s="38" t="str">
        <f>IF('query (10)'!AE905="","",TRIM('query (10)'!AE905))</f>
        <v>เจษฎา ผิวบาง</v>
      </c>
      <c r="AH905" s="38" t="str">
        <f>IF('query (10)'!AF905="","",IFERROR(VALUE('query (10)'!AF905),""))</f>
        <v/>
      </c>
      <c r="AI905" s="38" t="str">
        <f>IF('query (10)'!AG905="","",TRIM('query (10)'!AG905))</f>
        <v/>
      </c>
      <c r="AJ905" s="38" t="str">
        <f>IF('query (10)'!AH905="","",IFERROR(VALUE('query (10)'!AH905),""))</f>
        <v/>
      </c>
      <c r="AK905" s="38" t="str">
        <f>IF('query (10)'!AI905="","",TRIM('query (10)'!AI905))</f>
        <v/>
      </c>
      <c r="AL905" s="42">
        <f t="shared" si="70"/>
        <v>2027</v>
      </c>
      <c r="AM905" s="42" t="str">
        <f t="shared" si="71"/>
        <v>2027-02</v>
      </c>
      <c r="AN905" s="42" t="str">
        <f t="shared" ca="1" si="72"/>
        <v>ON_SCHEDULE</v>
      </c>
      <c r="AO905" s="42" t="str">
        <f t="shared" si="73"/>
        <v>DE-427 | DEMAGNETIZING FOR INNER RING MACHINE. | MCB2 | AIR CYLINDER | Time-based Maintenance | Mechanical | Part Change | Medium | Change nylon tube to cycle pm 3Y.
model : N2-4-6X4-BU-20M = 1 roll
 | PLASTIC HOSE | N2-4-6X4-BU-20M | เจษฎา ผิวบาง</v>
      </c>
      <c r="AP905" s="42" t="str">
        <f>_xlfn.TEXTJOIN("; ",TRUE,IF(COUNTA('query (10)'!A905:AK905)&lt;=6,"NEAR_EMPTY_ROW",""),IF($K905="","MISSING_STATUS",""),IF(AND($K905="เสร็จสิ้น",$Z905=""),"DONE_NO_ACTUAL_DATE",""),IF(AND($I905="Condition-based Maintenance",$AH905=""),"CBM_NO_MEASUREMENT",""),IF(OR($X905="",$X905=0),"INVALID_PERIOD",""),IF(AND($AA905&lt;&gt;"",$AB905&lt;&gt;"",$AB905&lt;$AA905),"DATE_SEQUENCE_ERROR",""),IF(AND($AB905&lt;&gt;"",$AB905&gt;DATE(2030,12,31)),"DATE_OUTLIER",""),IF($C905="","MISSING_QRCODE",""),IF($J905="UNKNOWN","UNKNOWN_PM_TYPE",""),IF($L905="UNKNOWN","UNKNOWN_STATUS",""))</f>
        <v/>
      </c>
      <c r="AQ905" s="42" t="str">
        <f t="shared" si="74"/>
        <v>NO</v>
      </c>
    </row>
    <row r="906" spans="1:43" x14ac:dyDescent="0.3">
      <c r="A906" s="38">
        <f>IF('query (10)'!A906="","",'query (10)'!A906)</f>
        <v>1068</v>
      </c>
      <c r="B906" s="38">
        <f>IF('query (10)'!B906="","",'query (10)'!B906)</f>
        <v>18318</v>
      </c>
      <c r="C906" s="38" t="str">
        <f>TRIM(UPPER('query (10)'!M906))</f>
        <v>DE-722</v>
      </c>
      <c r="D906" s="38" t="str">
        <f>TRIM(UPPER(IFERROR(_xlfn.TEXTBEFORE('query (10)'!L906,"("),'query (10)'!L906)))</f>
        <v>DEMAGNETIZING FOR OUTER RING MACHINE.</v>
      </c>
      <c r="E906" s="38" t="str">
        <f>IFERROR(TRIM(UPPER(_xlfn.TEXTBEFORE(_xlfn.TEXTAFTER('query (10)'!L906,"("),")"))),"")</f>
        <v/>
      </c>
      <c r="F906" s="38" t="str">
        <f>TRIM('query (10)'!K906)</f>
        <v>MCB3</v>
      </c>
      <c r="G906" s="38" t="str">
        <f>IF('query (10)'!J906="","",'query (10)'!J906)</f>
        <v>Air Cylinder</v>
      </c>
      <c r="H906" s="38" t="str">
        <f>TRIM(UPPER('query (10)'!J906))</f>
        <v>AIR CYLINDER</v>
      </c>
      <c r="I906" s="38" t="str">
        <f>IF('query (10)'!F906="","",'query (10)'!F906)</f>
        <v>Time-based Maintenance</v>
      </c>
      <c r="J906" s="38" t="str">
        <f>IF('query (10)'!F906="","",IFERROR(INDEX(Cleaning_Rules!$B$14:$B$17,MATCH(TRIM('query (10)'!F906),Cleaning_Rules!$A$14:$A$17,0)),"UNKNOWN"))</f>
        <v>TBM</v>
      </c>
      <c r="K906" s="38" t="str">
        <f>IF('query (10)'!G906="","",'query (10)'!G906)</f>
        <v>เสร็จสิ้น</v>
      </c>
      <c r="L906" s="38" t="str">
        <f>IF('query (10)'!G906="","MISSING",IFERROR(INDEX(Cleaning_Rules!$B$5:$B$10,MATCH(TRIM('query (10)'!G906),Cleaning_Rules!$A$5:$A$10,0)),"UNKNOWN"))</f>
        <v>COMPLETED</v>
      </c>
      <c r="M906" s="38" t="str">
        <f>IF('query (10)'!I906="","",'query (10)'!I906)</f>
        <v>Mechanical</v>
      </c>
      <c r="N906" s="38" t="str">
        <f>IF('query (10)'!O906="","",'query (10)'!O906)</f>
        <v>Part Change</v>
      </c>
      <c r="O906" s="38" t="str">
        <f>IF('query (10)'!P906="","",'query (10)'!P906)</f>
        <v>Medium</v>
      </c>
      <c r="P906" s="38" t="str">
        <f>IF('query (10)'!N906="","",'query (10)'!N906)</f>
        <v>Change nylon tube to cycle pm 3Y.
model : N2-4-6X4-BU-20M = 1 roll</v>
      </c>
      <c r="Q906" s="38" t="str">
        <f>TRIM('query (10)'!N906)</f>
        <v>Change nylon tube to cycle pm 3Y.
model : N2-4-6X4-BU-20M = 1 roll</v>
      </c>
      <c r="R906" s="38" t="str">
        <f>TRIM(UPPER('query (10)'!R906))</f>
        <v>PLASTIC HOSE</v>
      </c>
      <c r="S906" s="38" t="str">
        <f>TRIM(UPPER('query (10)'!S906))</f>
        <v>N2-4-6X4-BU-20M</v>
      </c>
      <c r="T906" s="38" t="str">
        <f>IF('query (10)'!Q906="","",TRIM(UPPER('query (10)'!Q906)))</f>
        <v/>
      </c>
      <c r="U906" s="38" t="str">
        <f>IF('query (10)'!T906="","",'query (10)'!T906)</f>
        <v/>
      </c>
      <c r="V906" s="39" t="str">
        <f>IF('query (10)'!T906="","",IFERROR(VALUE('query (10)'!T906),""))</f>
        <v/>
      </c>
      <c r="W906" s="40">
        <f>IF('query (10)'!U906="","",'query (10)'!U906)</f>
        <v>0</v>
      </c>
      <c r="X906" s="39">
        <f>IF('query (10)'!V906="","",'query (10)'!V906)</f>
        <v>1080</v>
      </c>
      <c r="Y906" s="41">
        <f>IF('query (10)'!W906="","",'query (10)'!W906)</f>
        <v>46077</v>
      </c>
      <c r="Z906" s="41">
        <f>IF('query (10)'!X906="","",'query (10)'!X906)</f>
        <v>46116</v>
      </c>
      <c r="AA906" s="41">
        <f>IF('query (10)'!Y906="","",'query (10)'!Y906)</f>
        <v>46116</v>
      </c>
      <c r="AB906" s="41">
        <f>IF('query (10)'!Z906="","",'query (10)'!Z906)</f>
        <v>47196</v>
      </c>
      <c r="AC906" s="38" t="str">
        <f>IF(OR('query (10)'!AA906="",COUNTIF(Cleaning_Rules!$A$21:$A$26,TRIM('query (10)'!AA906))&gt;0),"",TRIM('query (10)'!AA906))</f>
        <v/>
      </c>
      <c r="AD906" s="38" t="str">
        <f>IF('query (10)'!AB906="","",TRIM(IFERROR(_xlfn.TEXTBEFORE('query (10)'!AB906,"("),'query (10)'!AB906)))</f>
        <v>เริ่มซ่อมงาน PM แล้ว รับผิดชอบโดย CHETSADA PHIWBANG</v>
      </c>
      <c r="AE906" s="38" t="str">
        <f>IFERROR(LOWER(TRIM(_xlfn.TEXTBEFORE(_xlfn.TEXTAFTER('query (10)'!AB906,"("),")"))),"")</f>
        <v>chetsada@nsk.com</v>
      </c>
      <c r="AF906" s="38" t="str">
        <f>IF('query (10)'!AD906="","",TRIM('query (10)'!AD906))</f>
        <v>เจษฎา ผิวบาง</v>
      </c>
      <c r="AG906" s="38" t="str">
        <f>IF('query (10)'!AE906="","",TRIM('query (10)'!AE906))</f>
        <v>เจษฎา ผิวบาง</v>
      </c>
      <c r="AH906" s="38" t="str">
        <f>IF('query (10)'!AF906="","",IFERROR(VALUE('query (10)'!AF906),""))</f>
        <v/>
      </c>
      <c r="AI906" s="38" t="str">
        <f>IF('query (10)'!AG906="","",TRIM('query (10)'!AG906))</f>
        <v/>
      </c>
      <c r="AJ906" s="38" t="str">
        <f>IF('query (10)'!AH906="","",IFERROR(VALUE('query (10)'!AH906),""))</f>
        <v/>
      </c>
      <c r="AK906" s="38" t="str">
        <f>IF('query (10)'!AI906="","",TRIM('query (10)'!AI906))</f>
        <v/>
      </c>
      <c r="AL906" s="42">
        <f t="shared" si="70"/>
        <v>2026</v>
      </c>
      <c r="AM906" s="42" t="str">
        <f t="shared" si="71"/>
        <v>2026-02</v>
      </c>
      <c r="AN906" s="42" t="str">
        <f t="shared" ca="1" si="72"/>
        <v/>
      </c>
      <c r="AO906" s="42" t="str">
        <f t="shared" si="73"/>
        <v>DE-722 | DEMAGNETIZING FOR OUTER RING MACHINE. | MCB3 | AIR CYLINDER | Time-based Maintenance | Mechanical | Part Change | Medium | Change nylon tube to cycle pm 3Y.
model : N2-4-6X4-BU-20M = 1 roll | PLASTIC HOSE | N2-4-6X4-BU-20M | เริ่มซ่อมงาน PM แล้ว รับผิดชอบโดย CHETSADA PHIWBANG | เจษฎา ผิวบาง</v>
      </c>
      <c r="AP906" s="42" t="str">
        <f>_xlfn.TEXTJOIN("; ",TRUE,IF(COUNTA('query (10)'!A906:AK906)&lt;=6,"NEAR_EMPTY_ROW",""),IF($K906="","MISSING_STATUS",""),IF(AND($K906="เสร็จสิ้น",$Z906=""),"DONE_NO_ACTUAL_DATE",""),IF(AND($I906="Condition-based Maintenance",$AH906=""),"CBM_NO_MEASUREMENT",""),IF(OR($X906="",$X906=0),"INVALID_PERIOD",""),IF(AND($AA906&lt;&gt;"",$AB906&lt;&gt;"",$AB906&lt;$AA906),"DATE_SEQUENCE_ERROR",""),IF(AND($AB906&lt;&gt;"",$AB906&gt;DATE(2030,12,31)),"DATE_OUTLIER",""),IF($C906="","MISSING_QRCODE",""),IF($J906="UNKNOWN","UNKNOWN_PM_TYPE",""),IF($L906="UNKNOWN","UNKNOWN_STATUS",""))</f>
        <v/>
      </c>
      <c r="AQ906" s="42" t="str">
        <f t="shared" si="74"/>
        <v>NO</v>
      </c>
    </row>
    <row r="907" spans="1:43" x14ac:dyDescent="0.3">
      <c r="A907" s="38">
        <f>IF('query (10)'!A907="","",'query (10)'!A907)</f>
        <v>1069</v>
      </c>
      <c r="B907" s="38">
        <f>IF('query (10)'!B907="","",'query (10)'!B907)</f>
        <v>18317</v>
      </c>
      <c r="C907" s="38" t="str">
        <f>TRIM(UPPER('query (10)'!M907))</f>
        <v>DE-717</v>
      </c>
      <c r="D907" s="38" t="str">
        <f>TRIM(UPPER(IFERROR(_xlfn.TEXTBEFORE('query (10)'!L907,"("),'query (10)'!L907)))</f>
        <v>DEMAGNETIZING FOR INNER RING MACHINE.</v>
      </c>
      <c r="E907" s="38" t="str">
        <f>IFERROR(TRIM(UPPER(_xlfn.TEXTBEFORE(_xlfn.TEXTAFTER('query (10)'!L907,"("),")"))),"")</f>
        <v/>
      </c>
      <c r="F907" s="38" t="str">
        <f>TRIM('query (10)'!K907)</f>
        <v>MCB3</v>
      </c>
      <c r="G907" s="38" t="str">
        <f>IF('query (10)'!J907="","",'query (10)'!J907)</f>
        <v>Air Cylinder</v>
      </c>
      <c r="H907" s="38" t="str">
        <f>TRIM(UPPER('query (10)'!J907))</f>
        <v>AIR CYLINDER</v>
      </c>
      <c r="I907" s="38" t="str">
        <f>IF('query (10)'!F907="","",'query (10)'!F907)</f>
        <v>Time-based Maintenance</v>
      </c>
      <c r="J907" s="38" t="str">
        <f>IF('query (10)'!F907="","",IFERROR(INDEX(Cleaning_Rules!$B$14:$B$17,MATCH(TRIM('query (10)'!F907),Cleaning_Rules!$A$14:$A$17,0)),"UNKNOWN"))</f>
        <v>TBM</v>
      </c>
      <c r="K907" s="38" t="str">
        <f>IF('query (10)'!G907="","",'query (10)'!G907)</f>
        <v>เสร็จสิ้น</v>
      </c>
      <c r="L907" s="38" t="str">
        <f>IF('query (10)'!G907="","MISSING",IFERROR(INDEX(Cleaning_Rules!$B$5:$B$10,MATCH(TRIM('query (10)'!G907),Cleaning_Rules!$A$5:$A$10,0)),"UNKNOWN"))</f>
        <v>COMPLETED</v>
      </c>
      <c r="M907" s="38" t="str">
        <f>IF('query (10)'!I907="","",'query (10)'!I907)</f>
        <v>Mechanical</v>
      </c>
      <c r="N907" s="38" t="str">
        <f>IF('query (10)'!O907="","",'query (10)'!O907)</f>
        <v>Part Change</v>
      </c>
      <c r="O907" s="38" t="str">
        <f>IF('query (10)'!P907="","",'query (10)'!P907)</f>
        <v>Medium</v>
      </c>
      <c r="P907" s="38" t="str">
        <f>IF('query (10)'!N907="","",'query (10)'!N907)</f>
        <v>Change nylon tube to cycle pm 3Y.
model : N2-4-6X4-BU-20M = 1 roll</v>
      </c>
      <c r="Q907" s="38" t="str">
        <f>TRIM('query (10)'!N907)</f>
        <v>Change nylon tube to cycle pm 3Y.
model : N2-4-6X4-BU-20M = 1 roll</v>
      </c>
      <c r="R907" s="38" t="str">
        <f>TRIM(UPPER('query (10)'!R907))</f>
        <v>PLASTIC HOSE</v>
      </c>
      <c r="S907" s="38" t="str">
        <f>TRIM(UPPER('query (10)'!S907))</f>
        <v>N2-4-6X4-BU-20M</v>
      </c>
      <c r="T907" s="38" t="str">
        <f>IF('query (10)'!Q907="","",TRIM(UPPER('query (10)'!Q907)))</f>
        <v/>
      </c>
      <c r="U907" s="38" t="str">
        <f>IF('query (10)'!T907="","",'query (10)'!T907)</f>
        <v/>
      </c>
      <c r="V907" s="39" t="str">
        <f>IF('query (10)'!T907="","",IFERROR(VALUE('query (10)'!T907),""))</f>
        <v/>
      </c>
      <c r="W907" s="40">
        <f>IF('query (10)'!U907="","",'query (10)'!U907)</f>
        <v>0</v>
      </c>
      <c r="X907" s="39">
        <f>IF('query (10)'!V907="","",'query (10)'!V907)</f>
        <v>1080</v>
      </c>
      <c r="Y907" s="41">
        <f>IF('query (10)'!W907="","",'query (10)'!W907)</f>
        <v>46077</v>
      </c>
      <c r="Z907" s="41">
        <f>IF('query (10)'!X907="","",'query (10)'!X907)</f>
        <v>46183</v>
      </c>
      <c r="AA907" s="41">
        <f>IF('query (10)'!Y907="","",'query (10)'!Y907)</f>
        <v>46183</v>
      </c>
      <c r="AB907" s="41">
        <f>IF('query (10)'!Z907="","",'query (10)'!Z907)</f>
        <v>47263</v>
      </c>
      <c r="AC907" s="38" t="str">
        <f>IF(OR('query (10)'!AA907="",COUNTIF(Cleaning_Rules!$A$21:$A$26,TRIM('query (10)'!AA907))&gt;0),"",TRIM('query (10)'!AA907))</f>
        <v/>
      </c>
      <c r="AD907" s="38" t="str">
        <f>IF('query (10)'!AB907="","",TRIM(IFERROR(_xlfn.TEXTBEFORE('query (10)'!AB907,"("),'query (10)'!AB907)))</f>
        <v>เริ่มซ่อมงาน PM แล้ว รับผิดชอบโดย CHETSADA PHIWBANG</v>
      </c>
      <c r="AE907" s="38" t="str">
        <f>IFERROR(LOWER(TRIM(_xlfn.TEXTBEFORE(_xlfn.TEXTAFTER('query (10)'!AB907,"("),")"))),"")</f>
        <v>chetsada@nsk.com</v>
      </c>
      <c r="AF907" s="38" t="str">
        <f>IF('query (10)'!AD907="","",TRIM('query (10)'!AD907))</f>
        <v>เจษฎา ผิวบาง</v>
      </c>
      <c r="AG907" s="38" t="str">
        <f>IF('query (10)'!AE907="","",TRIM('query (10)'!AE907))</f>
        <v>เจษฎา ผิวบาง</v>
      </c>
      <c r="AH907" s="38" t="str">
        <f>IF('query (10)'!AF907="","",IFERROR(VALUE('query (10)'!AF907),""))</f>
        <v/>
      </c>
      <c r="AI907" s="38" t="str">
        <f>IF('query (10)'!AG907="","",TRIM('query (10)'!AG907))</f>
        <v/>
      </c>
      <c r="AJ907" s="38" t="str">
        <f>IF('query (10)'!AH907="","",IFERROR(VALUE('query (10)'!AH907),""))</f>
        <v/>
      </c>
      <c r="AK907" s="38" t="str">
        <f>IF('query (10)'!AI907="","",TRIM('query (10)'!AI907))</f>
        <v/>
      </c>
      <c r="AL907" s="42">
        <f t="shared" si="70"/>
        <v>2026</v>
      </c>
      <c r="AM907" s="42" t="str">
        <f t="shared" si="71"/>
        <v>2026-02</v>
      </c>
      <c r="AN907" s="42" t="str">
        <f t="shared" ca="1" si="72"/>
        <v/>
      </c>
      <c r="AO907" s="42" t="str">
        <f t="shared" si="73"/>
        <v>DE-717 | DEMAGNETIZING FOR INNER RING MACHINE. | MCB3 | AIR CYLINDER | Time-based Maintenance | Mechanical | Part Change | Medium | Change nylon tube to cycle pm 3Y.
model : N2-4-6X4-BU-20M = 1 roll | PLASTIC HOSE | N2-4-6X4-BU-20M | เริ่มซ่อมงาน PM แล้ว รับผิดชอบโดย CHETSADA PHIWBANG | เจษฎา ผิวบาง</v>
      </c>
      <c r="AP907" s="42" t="str">
        <f>_xlfn.TEXTJOIN("; ",TRUE,IF(COUNTA('query (10)'!A907:AK907)&lt;=6,"NEAR_EMPTY_ROW",""),IF($K907="","MISSING_STATUS",""),IF(AND($K907="เสร็จสิ้น",$Z907=""),"DONE_NO_ACTUAL_DATE",""),IF(AND($I907="Condition-based Maintenance",$AH907=""),"CBM_NO_MEASUREMENT",""),IF(OR($X907="",$X907=0),"INVALID_PERIOD",""),IF(AND($AA907&lt;&gt;"",$AB907&lt;&gt;"",$AB907&lt;$AA907),"DATE_SEQUENCE_ERROR",""),IF(AND($AB907&lt;&gt;"",$AB907&gt;DATE(2030,12,31)),"DATE_OUTLIER",""),IF($C907="","MISSING_QRCODE",""),IF($J907="UNKNOWN","UNKNOWN_PM_TYPE",""),IF($L907="UNKNOWN","UNKNOWN_STATUS",""))</f>
        <v/>
      </c>
      <c r="AQ907" s="42" t="str">
        <f t="shared" si="74"/>
        <v>NO</v>
      </c>
    </row>
    <row r="908" spans="1:43" x14ac:dyDescent="0.3">
      <c r="A908" s="38">
        <f>IF('query (10)'!A908="","",'query (10)'!A908)</f>
        <v>1070</v>
      </c>
      <c r="B908" s="38">
        <f>IF('query (10)'!B908="","",'query (10)'!B908)</f>
        <v>19455</v>
      </c>
      <c r="C908" s="38" t="str">
        <f>TRIM(UPPER('query (10)'!M908))</f>
        <v>GR-120</v>
      </c>
      <c r="D908" s="38" t="str">
        <f>TRIM(UPPER(IFERROR(_xlfn.TEXTBEFORE('query (10)'!L908,"("),'query (10)'!L908)))</f>
        <v>INNER RING RACEWAY GRINDING M/C</v>
      </c>
      <c r="E908" s="38" t="str">
        <f>IFERROR(TRIM(UPPER(_xlfn.TEXTBEFORE(_xlfn.TEXTAFTER('query (10)'!L908,"("),")"))),"")</f>
        <v/>
      </c>
      <c r="F908" s="38" t="str">
        <f>TRIM('query (10)'!K908)</f>
        <v>MCB1</v>
      </c>
      <c r="G908" s="38" t="str">
        <f>IF('query (10)'!J908="","",'query (10)'!J908)</f>
        <v>Work head</v>
      </c>
      <c r="H908" s="38" t="str">
        <f>TRIM(UPPER('query (10)'!J908))</f>
        <v>WORK HEAD</v>
      </c>
      <c r="I908" s="38" t="str">
        <f>IF('query (10)'!F908="","",'query (10)'!F908)</f>
        <v>Condition-based Maintenance</v>
      </c>
      <c r="J908" s="38" t="str">
        <f>IF('query (10)'!F908="","",IFERROR(INDEX(Cleaning_Rules!$B$14:$B$17,MATCH(TRIM('query (10)'!F908),Cleaning_Rules!$A$14:$A$17,0)),"UNKNOWN"))</f>
        <v>CBM</v>
      </c>
      <c r="K908" s="38" t="str">
        <f>IF('query (10)'!G908="","",'query (10)'!G908)</f>
        <v>เสร็จสิ้น</v>
      </c>
      <c r="L908" s="38" t="str">
        <f>IF('query (10)'!G908="","MISSING",IFERROR(INDEX(Cleaning_Rules!$B$5:$B$10,MATCH(TRIM('query (10)'!G908),Cleaning_Rules!$A$5:$A$10,0)),"UNKNOWN"))</f>
        <v>COMPLETED</v>
      </c>
      <c r="M908" s="38" t="str">
        <f>IF('query (10)'!I908="","",'query (10)'!I908)</f>
        <v>Mechanical</v>
      </c>
      <c r="N908" s="38" t="str">
        <f>IF('query (10)'!O908="","",'query (10)'!O908)</f>
        <v>Inspection</v>
      </c>
      <c r="O908" s="38" t="str">
        <f>IF('query (10)'!P908="","",'query (10)'!P908)</f>
        <v>Medium</v>
      </c>
      <c r="P908" s="38" t="str">
        <f>IF('query (10)'!N908="","",'query (10)'!N908)</f>
        <v>Check joint coolant to cycle pm 1Y.
model : OKCL308.10R</v>
      </c>
      <c r="Q908" s="38" t="str">
        <f>TRIM('query (10)'!N908)</f>
        <v>Check joint coolant to cycle pm 1Y.
model : OKCL308.10R</v>
      </c>
      <c r="R908" s="38" t="str">
        <f>TRIM(UPPER('query (10)'!R908))</f>
        <v>JOINT</v>
      </c>
      <c r="S908" s="38" t="str">
        <f>TRIM(UPPER('query (10)'!S908))</f>
        <v>OKCL308.10ARH</v>
      </c>
      <c r="T908" s="38" t="str">
        <f>IF('query (10)'!Q908="","",TRIM(UPPER('query (10)'!Q908)))</f>
        <v/>
      </c>
      <c r="U908" s="38" t="str">
        <f>IF('query (10)'!T908="","",'query (10)'!T908)</f>
        <v/>
      </c>
      <c r="V908" s="39" t="str">
        <f>IF('query (10)'!T908="","",IFERROR(VALUE('query (10)'!T908),""))</f>
        <v/>
      </c>
      <c r="W908" s="40">
        <f>IF('query (10)'!U908="","",'query (10)'!U908)</f>
        <v>0</v>
      </c>
      <c r="X908" s="39">
        <f>IF('query (10)'!V908="","",'query (10)'!V908)</f>
        <v>1080</v>
      </c>
      <c r="Y908" s="41">
        <f>IF('query (10)'!W908="","",'query (10)'!W908)</f>
        <v>46077</v>
      </c>
      <c r="Z908" s="41">
        <f>IF('query (10)'!X908="","",'query (10)'!X908)</f>
        <v>46108</v>
      </c>
      <c r="AA908" s="41">
        <f>IF('query (10)'!Y908="","",'query (10)'!Y908)</f>
        <v>46108</v>
      </c>
      <c r="AB908" s="41">
        <f>IF('query (10)'!Z908="","",'query (10)'!Z908)</f>
        <v>47188</v>
      </c>
      <c r="AC908" s="38" t="str">
        <f>IF(OR('query (10)'!AA908="",COUNTIF(Cleaning_Rules!$A$21:$A$26,TRIM('query (10)'!AA908))&gt;0),"",TRIM('query (10)'!AA908))</f>
        <v/>
      </c>
      <c r="AD908" s="38" t="str">
        <f>IF('query (10)'!AB908="","",TRIM(IFERROR(_xlfn.TEXTBEFORE('query (10)'!AB908,"("),'query (10)'!AB908)))</f>
        <v>เริ่มซ่อมงาน PM แล้ว รับผิดชอบโดย CHETSADA PHIWBANG</v>
      </c>
      <c r="AE908" s="38" t="str">
        <f>IFERROR(LOWER(TRIM(_xlfn.TEXTBEFORE(_xlfn.TEXTAFTER('query (10)'!AB908,"("),")"))),"")</f>
        <v>chetsada@nsk.com</v>
      </c>
      <c r="AF908" s="38" t="str">
        <f>IF('query (10)'!AD908="","",TRIM('query (10)'!AD908))</f>
        <v>เจษฎา ผิวบาง</v>
      </c>
      <c r="AG908" s="38" t="str">
        <f>IF('query (10)'!AE908="","",TRIM('query (10)'!AE908))</f>
        <v>เจษฎา ผิวบาง</v>
      </c>
      <c r="AH908" s="38" t="str">
        <f>IF('query (10)'!AF908="","",IFERROR(VALUE('query (10)'!AF908),""))</f>
        <v/>
      </c>
      <c r="AI908" s="38" t="str">
        <f>IF('query (10)'!AG908="","",TRIM('query (10)'!AG908))</f>
        <v/>
      </c>
      <c r="AJ908" s="38" t="str">
        <f>IF('query (10)'!AH908="","",IFERROR(VALUE('query (10)'!AH908),""))</f>
        <v/>
      </c>
      <c r="AK908" s="38" t="str">
        <f>IF('query (10)'!AI908="","",TRIM('query (10)'!AI908))</f>
        <v/>
      </c>
      <c r="AL908" s="42">
        <f t="shared" si="70"/>
        <v>2026</v>
      </c>
      <c r="AM908" s="42" t="str">
        <f t="shared" si="71"/>
        <v>2026-02</v>
      </c>
      <c r="AN908" s="42" t="str">
        <f t="shared" ca="1" si="72"/>
        <v/>
      </c>
      <c r="AO908" s="42" t="str">
        <f t="shared" si="73"/>
        <v>GR-120 | INNER RING RACEWAY GRINDING M/C | MCB1 | WORK HEAD | Condition-based Maintenance | Mechanical | Inspection | Medium | Check joint coolant to cycle pm 1Y.
model : OKCL308.10R | JOINT | OKCL308.10ARH | เริ่มซ่อมงาน PM แล้ว รับผิดชอบโดย CHETSADA PHIWBANG | เจษฎา ผิวบาง</v>
      </c>
      <c r="AP908" s="42" t="str">
        <f>_xlfn.TEXTJOIN("; ",TRUE,IF(COUNTA('query (10)'!A908:AK908)&lt;=6,"NEAR_EMPTY_ROW",""),IF($K908="","MISSING_STATUS",""),IF(AND($K908="เสร็จสิ้น",$Z908=""),"DONE_NO_ACTUAL_DATE",""),IF(AND($I908="Condition-based Maintenance",$AH908=""),"CBM_NO_MEASUREMENT",""),IF(OR($X908="",$X908=0),"INVALID_PERIOD",""),IF(AND($AA908&lt;&gt;"",$AB908&lt;&gt;"",$AB908&lt;$AA908),"DATE_SEQUENCE_ERROR",""),IF(AND($AB908&lt;&gt;"",$AB908&gt;DATE(2030,12,31)),"DATE_OUTLIER",""),IF($C908="","MISSING_QRCODE",""),IF($J908="UNKNOWN","UNKNOWN_PM_TYPE",""),IF($L908="UNKNOWN","UNKNOWN_STATUS",""))</f>
        <v>CBM_NO_MEASUREMENT</v>
      </c>
      <c r="AQ908" s="42" t="str">
        <f t="shared" si="74"/>
        <v>NO</v>
      </c>
    </row>
    <row r="909" spans="1:43" x14ac:dyDescent="0.3">
      <c r="A909" s="38">
        <f>IF('query (10)'!A909="","",'query (10)'!A909)</f>
        <v>1071</v>
      </c>
      <c r="B909" s="38">
        <f>IF('query (10)'!B909="","",'query (10)'!B909)</f>
        <v>20355</v>
      </c>
      <c r="C909" s="38" t="str">
        <f>TRIM(UPPER('query (10)'!M909))</f>
        <v>GR-424</v>
      </c>
      <c r="D909" s="38" t="str">
        <f>TRIM(UPPER(IFERROR(_xlfn.TEXTBEFORE('query (10)'!L909,"("),'query (10)'!L909)))</f>
        <v>INNER RING RACEWAY GRINDING MACHINE.</v>
      </c>
      <c r="E909" s="38" t="str">
        <f>IFERROR(TRIM(UPPER(_xlfn.TEXTBEFORE(_xlfn.TEXTAFTER('query (10)'!L909,"("),")"))),"")</f>
        <v/>
      </c>
      <c r="F909" s="38" t="str">
        <f>TRIM('query (10)'!K909)</f>
        <v>MCB2</v>
      </c>
      <c r="G909" s="38" t="str">
        <f>IF('query (10)'!J909="","",'query (10)'!J909)</f>
        <v>Work head</v>
      </c>
      <c r="H909" s="38" t="str">
        <f>TRIM(UPPER('query (10)'!J909))</f>
        <v>WORK HEAD</v>
      </c>
      <c r="I909" s="38" t="str">
        <f>IF('query (10)'!F909="","",'query (10)'!F909)</f>
        <v>Condition-based Maintenance</v>
      </c>
      <c r="J909" s="38" t="str">
        <f>IF('query (10)'!F909="","",IFERROR(INDEX(Cleaning_Rules!$B$14:$B$17,MATCH(TRIM('query (10)'!F909),Cleaning_Rules!$A$14:$A$17,0)),"UNKNOWN"))</f>
        <v>CBM</v>
      </c>
      <c r="K909" s="38" t="str">
        <f>IF('query (10)'!G909="","",'query (10)'!G909)</f>
        <v>เสร็จสิ้น</v>
      </c>
      <c r="L909" s="38" t="str">
        <f>IF('query (10)'!G909="","MISSING",IFERROR(INDEX(Cleaning_Rules!$B$5:$B$10,MATCH(TRIM('query (10)'!G909),Cleaning_Rules!$A$5:$A$10,0)),"UNKNOWN"))</f>
        <v>COMPLETED</v>
      </c>
      <c r="M909" s="38" t="str">
        <f>IF('query (10)'!I909="","",'query (10)'!I909)</f>
        <v>Mechanical</v>
      </c>
      <c r="N909" s="38" t="str">
        <f>IF('query (10)'!O909="","",'query (10)'!O909)</f>
        <v>Inspection</v>
      </c>
      <c r="O909" s="38" t="str">
        <f>IF('query (10)'!P909="","",'query (10)'!P909)</f>
        <v>Medium</v>
      </c>
      <c r="P909" s="38" t="str">
        <f>IF('query (10)'!N909="","",'query (10)'!N909)</f>
        <v>Check joint coolant to cycle pm 3Y.
model : OKCL308.10R</v>
      </c>
      <c r="Q909" s="38" t="str">
        <f>TRIM('query (10)'!N909)</f>
        <v>Check joint coolant to cycle pm 3Y.
model : OKCL308.10R</v>
      </c>
      <c r="R909" s="38" t="str">
        <f>TRIM(UPPER('query (10)'!R909))</f>
        <v>JOINT</v>
      </c>
      <c r="S909" s="38" t="str">
        <f>TRIM(UPPER('query (10)'!S909))</f>
        <v>OKCL308.10ARH</v>
      </c>
      <c r="T909" s="38" t="str">
        <f>IF('query (10)'!Q909="","",TRIM(UPPER('query (10)'!Q909)))</f>
        <v/>
      </c>
      <c r="U909" s="38" t="str">
        <f>IF('query (10)'!T909="","",'query (10)'!T909)</f>
        <v/>
      </c>
      <c r="V909" s="39" t="str">
        <f>IF('query (10)'!T909="","",IFERROR(VALUE('query (10)'!T909),""))</f>
        <v/>
      </c>
      <c r="W909" s="40">
        <f>IF('query (10)'!U909="","",'query (10)'!U909)</f>
        <v>0</v>
      </c>
      <c r="X909" s="39">
        <f>IF('query (10)'!V909="","",'query (10)'!V909)</f>
        <v>1080</v>
      </c>
      <c r="Y909" s="41">
        <f>IF('query (10)'!W909="","",'query (10)'!W909)</f>
        <v>46077</v>
      </c>
      <c r="Z909" s="41">
        <f>IF('query (10)'!X909="","",'query (10)'!X909)</f>
        <v>46146</v>
      </c>
      <c r="AA909" s="41">
        <f>IF('query (10)'!Y909="","",'query (10)'!Y909)</f>
        <v>46146</v>
      </c>
      <c r="AB909" s="41">
        <f>IF('query (10)'!Z909="","",'query (10)'!Z909)</f>
        <v>47226</v>
      </c>
      <c r="AC909" s="38" t="str">
        <f>IF(OR('query (10)'!AA909="",COUNTIF(Cleaning_Rules!$A$21:$A$26,TRIM('query (10)'!AA909))&gt;0),"",TRIM('query (10)'!AA909))</f>
        <v/>
      </c>
      <c r="AD909" s="38" t="str">
        <f>IF('query (10)'!AB909="","",TRIM(IFERROR(_xlfn.TEXTBEFORE('query (10)'!AB909,"("),'query (10)'!AB909)))</f>
        <v>เริ่มซ่อมงาน PM แล้ว รับผิดชอบโดย CHETSADA PHIWBANG</v>
      </c>
      <c r="AE909" s="38" t="str">
        <f>IFERROR(LOWER(TRIM(_xlfn.TEXTBEFORE(_xlfn.TEXTAFTER('query (10)'!AB909,"("),")"))),"")</f>
        <v>chetsada@nsk.com</v>
      </c>
      <c r="AF909" s="38" t="str">
        <f>IF('query (10)'!AD909="","",TRIM('query (10)'!AD909))</f>
        <v>เจษฎา ผิวบาง</v>
      </c>
      <c r="AG909" s="38" t="str">
        <f>IF('query (10)'!AE909="","",TRIM('query (10)'!AE909))</f>
        <v>เจษฎา ผิวบาง</v>
      </c>
      <c r="AH909" s="38" t="str">
        <f>IF('query (10)'!AF909="","",IFERROR(VALUE('query (10)'!AF909),""))</f>
        <v/>
      </c>
      <c r="AI909" s="38" t="str">
        <f>IF('query (10)'!AG909="","",TRIM('query (10)'!AG909))</f>
        <v/>
      </c>
      <c r="AJ909" s="38" t="str">
        <f>IF('query (10)'!AH909="","",IFERROR(VALUE('query (10)'!AH909),""))</f>
        <v/>
      </c>
      <c r="AK909" s="38" t="str">
        <f>IF('query (10)'!AI909="","",TRIM('query (10)'!AI909))</f>
        <v/>
      </c>
      <c r="AL909" s="42">
        <f t="shared" si="70"/>
        <v>2026</v>
      </c>
      <c r="AM909" s="42" t="str">
        <f t="shared" si="71"/>
        <v>2026-02</v>
      </c>
      <c r="AN909" s="42" t="str">
        <f t="shared" ca="1" si="72"/>
        <v/>
      </c>
      <c r="AO909" s="42" t="str">
        <f t="shared" si="73"/>
        <v>GR-424 | INNER RING RACEWAY GRINDING MACHINE. | MCB2 | WORK HEAD | Condition-based Maintenance | Mechanical | Inspection | Medium | Check joint coolant to cycle pm 3Y.
model : OKCL308.10R | JOINT | OKCL308.10ARH | เริ่มซ่อมงาน PM แล้ว รับผิดชอบโดย CHETSADA PHIWBANG | เจษฎา ผิวบาง</v>
      </c>
      <c r="AP909" s="42" t="str">
        <f>_xlfn.TEXTJOIN("; ",TRUE,IF(COUNTA('query (10)'!A909:AK909)&lt;=6,"NEAR_EMPTY_ROW",""),IF($K909="","MISSING_STATUS",""),IF(AND($K909="เสร็จสิ้น",$Z909=""),"DONE_NO_ACTUAL_DATE",""),IF(AND($I909="Condition-based Maintenance",$AH909=""),"CBM_NO_MEASUREMENT",""),IF(OR($X909="",$X909=0),"INVALID_PERIOD",""),IF(AND($AA909&lt;&gt;"",$AB909&lt;&gt;"",$AB909&lt;$AA909),"DATE_SEQUENCE_ERROR",""),IF(AND($AB909&lt;&gt;"",$AB909&gt;DATE(2030,12,31)),"DATE_OUTLIER",""),IF($C909="","MISSING_QRCODE",""),IF($J909="UNKNOWN","UNKNOWN_PM_TYPE",""),IF($L909="UNKNOWN","UNKNOWN_STATUS",""))</f>
        <v>CBM_NO_MEASUREMENT</v>
      </c>
      <c r="AQ909" s="42" t="str">
        <f t="shared" si="74"/>
        <v>NO</v>
      </c>
    </row>
    <row r="910" spans="1:43" x14ac:dyDescent="0.3">
      <c r="A910" s="38">
        <f>IF('query (10)'!A910="","",'query (10)'!A910)</f>
        <v>1072</v>
      </c>
      <c r="B910" s="38">
        <f>IF('query (10)'!B910="","",'query (10)'!B910)</f>
        <v>20439</v>
      </c>
      <c r="C910" s="38" t="str">
        <f>TRIM(UPPER('query (10)'!M910))</f>
        <v>GR-715</v>
      </c>
      <c r="D910" s="38" t="str">
        <f>TRIM(UPPER(IFERROR(_xlfn.TEXTBEFORE('query (10)'!L910,"("),'query (10)'!L910)))</f>
        <v>INNER RING RACEWAY GRINDING MACHINE.</v>
      </c>
      <c r="E910" s="38" t="str">
        <f>IFERROR(TRIM(UPPER(_xlfn.TEXTBEFORE(_xlfn.TEXTAFTER('query (10)'!L910,"("),")"))),"")</f>
        <v/>
      </c>
      <c r="F910" s="38" t="str">
        <f>TRIM('query (10)'!K910)</f>
        <v>MCB3</v>
      </c>
      <c r="G910" s="38" t="str">
        <f>IF('query (10)'!J910="","",'query (10)'!J910)</f>
        <v>Work head</v>
      </c>
      <c r="H910" s="38" t="str">
        <f>TRIM(UPPER('query (10)'!J910))</f>
        <v>WORK HEAD</v>
      </c>
      <c r="I910" s="38" t="str">
        <f>IF('query (10)'!F910="","",'query (10)'!F910)</f>
        <v>Condition-based Maintenance</v>
      </c>
      <c r="J910" s="38" t="str">
        <f>IF('query (10)'!F910="","",IFERROR(INDEX(Cleaning_Rules!$B$14:$B$17,MATCH(TRIM('query (10)'!F910),Cleaning_Rules!$A$14:$A$17,0)),"UNKNOWN"))</f>
        <v>CBM</v>
      </c>
      <c r="K910" s="38" t="str">
        <f>IF('query (10)'!G910="","",'query (10)'!G910)</f>
        <v>กำลังดำเนินการ</v>
      </c>
      <c r="L910" s="38" t="str">
        <f>IF('query (10)'!G910="","MISSING",IFERROR(INDEX(Cleaning_Rules!$B$5:$B$10,MATCH(TRIM('query (10)'!G910),Cleaning_Rules!$A$5:$A$10,0)),"UNKNOWN"))</f>
        <v>IN_PROGRESS</v>
      </c>
      <c r="M910" s="38" t="str">
        <f>IF('query (10)'!I910="","",'query (10)'!I910)</f>
        <v>Mechanical</v>
      </c>
      <c r="N910" s="38" t="str">
        <f>IF('query (10)'!O910="","",'query (10)'!O910)</f>
        <v>Inspection</v>
      </c>
      <c r="O910" s="38" t="str">
        <f>IF('query (10)'!P910="","",'query (10)'!P910)</f>
        <v>Medium</v>
      </c>
      <c r="P910" s="38" t="str">
        <f>IF('query (10)'!N910="","",'query (10)'!N910)</f>
        <v>Check joint coolant to cycle pm 3Y.
model : OKCL308.10R</v>
      </c>
      <c r="Q910" s="38" t="str">
        <f>TRIM('query (10)'!N910)</f>
        <v>Check joint coolant to cycle pm 3Y.
model : OKCL308.10R</v>
      </c>
      <c r="R910" s="38" t="str">
        <f>TRIM(UPPER('query (10)'!R910))</f>
        <v>JOINT</v>
      </c>
      <c r="S910" s="38" t="str">
        <f>TRIM(UPPER('query (10)'!S910))</f>
        <v>OKCL308.10ARH</v>
      </c>
      <c r="T910" s="38" t="str">
        <f>IF('query (10)'!Q910="","",TRIM(UPPER('query (10)'!Q910)))</f>
        <v/>
      </c>
      <c r="U910" s="38" t="str">
        <f>IF('query (10)'!T910="","",'query (10)'!T910)</f>
        <v/>
      </c>
      <c r="V910" s="39" t="str">
        <f>IF('query (10)'!T910="","",IFERROR(VALUE('query (10)'!T910),""))</f>
        <v/>
      </c>
      <c r="W910" s="40">
        <f>IF('query (10)'!U910="","",'query (10)'!U910)</f>
        <v>0</v>
      </c>
      <c r="X910" s="39">
        <f>IF('query (10)'!V910="","",'query (10)'!V910)</f>
        <v>1080</v>
      </c>
      <c r="Y910" s="41">
        <f>IF('query (10)'!W910="","",'query (10)'!W910)</f>
        <v>46077</v>
      </c>
      <c r="Z910" s="41" t="str">
        <f>IF('query (10)'!X910="","",'query (10)'!X910)</f>
        <v/>
      </c>
      <c r="AA910" s="41">
        <f>IF('query (10)'!Y910="","",'query (10)'!Y910)</f>
        <v>46077</v>
      </c>
      <c r="AB910" s="41">
        <f>IF('query (10)'!Z910="","",'query (10)'!Z910)</f>
        <v>47153</v>
      </c>
      <c r="AC910" s="38" t="str">
        <f>IF(OR('query (10)'!AA910="",COUNTIF(Cleaning_Rules!$A$21:$A$26,TRIM('query (10)'!AA910))&gt;0),"",TRIM('query (10)'!AA910))</f>
        <v/>
      </c>
      <c r="AD910" s="38" t="str">
        <f>IF('query (10)'!AB910="","",TRIM(IFERROR(_xlfn.TEXTBEFORE('query (10)'!AB910,"("),'query (10)'!AB910)))</f>
        <v>เริ่มซ่อมงาน PM แล้ว รับผิดชอบโดย CHETSADA PHIWBANG</v>
      </c>
      <c r="AE910" s="38" t="str">
        <f>IFERROR(LOWER(TRIM(_xlfn.TEXTBEFORE(_xlfn.TEXTAFTER('query (10)'!AB910,"("),")"))),"")</f>
        <v>chetsada@nsk.com</v>
      </c>
      <c r="AF910" s="38" t="str">
        <f>IF('query (10)'!AD910="","",TRIM('query (10)'!AD910))</f>
        <v>เจษฎา ผิวบาง</v>
      </c>
      <c r="AG910" s="38" t="str">
        <f>IF('query (10)'!AE910="","",TRIM('query (10)'!AE910))</f>
        <v>เจษฎา ผิวบาง</v>
      </c>
      <c r="AH910" s="38" t="str">
        <f>IF('query (10)'!AF910="","",IFERROR(VALUE('query (10)'!AF910),""))</f>
        <v/>
      </c>
      <c r="AI910" s="38" t="str">
        <f>IF('query (10)'!AG910="","",TRIM('query (10)'!AG910))</f>
        <v/>
      </c>
      <c r="AJ910" s="38" t="str">
        <f>IF('query (10)'!AH910="","",IFERROR(VALUE('query (10)'!AH910),""))</f>
        <v/>
      </c>
      <c r="AK910" s="38" t="str">
        <f>IF('query (10)'!AI910="","",TRIM('query (10)'!AI910))</f>
        <v/>
      </c>
      <c r="AL910" s="42">
        <f t="shared" si="70"/>
        <v>2026</v>
      </c>
      <c r="AM910" s="42" t="str">
        <f t="shared" si="71"/>
        <v>2026-02</v>
      </c>
      <c r="AN910" s="42" t="str">
        <f t="shared" ca="1" si="72"/>
        <v>ON_SCHEDULE</v>
      </c>
      <c r="AO910" s="42" t="str">
        <f t="shared" si="73"/>
        <v>GR-715 | INNER RING RACEWAY GRINDING MACHINE. | MCB3 | WORK HEAD | Condition-based Maintenance | Mechanical | Inspection | Medium | Check joint coolant to cycle pm 3Y.
model : OKCL308.10R | JOINT | OKCL308.10ARH | เริ่มซ่อมงาน PM แล้ว รับผิดชอบโดย CHETSADA PHIWBANG | เจษฎา ผิวบาง</v>
      </c>
      <c r="AP910" s="42" t="str">
        <f>_xlfn.TEXTJOIN("; ",TRUE,IF(COUNTA('query (10)'!A910:AK910)&lt;=6,"NEAR_EMPTY_ROW",""),IF($K910="","MISSING_STATUS",""),IF(AND($K910="เสร็จสิ้น",$Z910=""),"DONE_NO_ACTUAL_DATE",""),IF(AND($I910="Condition-based Maintenance",$AH910=""),"CBM_NO_MEASUREMENT",""),IF(OR($X910="",$X910=0),"INVALID_PERIOD",""),IF(AND($AA910&lt;&gt;"",$AB910&lt;&gt;"",$AB910&lt;$AA910),"DATE_SEQUENCE_ERROR",""),IF(AND($AB910&lt;&gt;"",$AB910&gt;DATE(2030,12,31)),"DATE_OUTLIER",""),IF($C910="","MISSING_QRCODE",""),IF($J910="UNKNOWN","UNKNOWN_PM_TYPE",""),IF($L910="UNKNOWN","UNKNOWN_STATUS",""))</f>
        <v>CBM_NO_MEASUREMENT</v>
      </c>
      <c r="AQ910" s="42" t="str">
        <f t="shared" si="74"/>
        <v>NO</v>
      </c>
    </row>
    <row r="911" spans="1:43" x14ac:dyDescent="0.3">
      <c r="A911" s="38">
        <f>IF('query (10)'!A911="","",'query (10)'!A911)</f>
        <v>1073</v>
      </c>
      <c r="B911" s="38">
        <f>IF('query (10)'!B911="","",'query (10)'!B911)</f>
        <v>19456</v>
      </c>
      <c r="C911" s="38" t="str">
        <f>TRIM(UPPER('query (10)'!M911))</f>
        <v>GR-122</v>
      </c>
      <c r="D911" s="38" t="str">
        <f>TRIM(UPPER(IFERROR(_xlfn.TEXTBEFORE('query (10)'!L911,"("),'query (10)'!L911)))</f>
        <v>INNER RING BORE GRINDING M/C</v>
      </c>
      <c r="E911" s="38" t="str">
        <f>IFERROR(TRIM(UPPER(_xlfn.TEXTBEFORE(_xlfn.TEXTAFTER('query (10)'!L911,"("),")"))),"")</f>
        <v/>
      </c>
      <c r="F911" s="38" t="str">
        <f>TRIM('query (10)'!K911)</f>
        <v>MCB1</v>
      </c>
      <c r="G911" s="38" t="str">
        <f>IF('query (10)'!J911="","",'query (10)'!J911)</f>
        <v>Work head</v>
      </c>
      <c r="H911" s="38" t="str">
        <f>TRIM(UPPER('query (10)'!J911))</f>
        <v>WORK HEAD</v>
      </c>
      <c r="I911" s="38" t="str">
        <f>IF('query (10)'!F911="","",'query (10)'!F911)</f>
        <v>Condition-based Maintenance</v>
      </c>
      <c r="J911" s="38" t="str">
        <f>IF('query (10)'!F911="","",IFERROR(INDEX(Cleaning_Rules!$B$14:$B$17,MATCH(TRIM('query (10)'!F911),Cleaning_Rules!$A$14:$A$17,0)),"UNKNOWN"))</f>
        <v>CBM</v>
      </c>
      <c r="K911" s="38" t="str">
        <f>IF('query (10)'!G911="","",'query (10)'!G911)</f>
        <v>เสร็จสิ้น</v>
      </c>
      <c r="L911" s="38" t="str">
        <f>IF('query (10)'!G911="","MISSING",IFERROR(INDEX(Cleaning_Rules!$B$5:$B$10,MATCH(TRIM('query (10)'!G911),Cleaning_Rules!$A$5:$A$10,0)),"UNKNOWN"))</f>
        <v>COMPLETED</v>
      </c>
      <c r="M911" s="38" t="str">
        <f>IF('query (10)'!I911="","",'query (10)'!I911)</f>
        <v>Mechanical</v>
      </c>
      <c r="N911" s="38" t="str">
        <f>IF('query (10)'!O911="","",'query (10)'!O911)</f>
        <v>Inspection</v>
      </c>
      <c r="O911" s="38" t="str">
        <f>IF('query (10)'!P911="","",'query (10)'!P911)</f>
        <v>Medium</v>
      </c>
      <c r="P911" s="38" t="str">
        <f>IF('query (10)'!N911="","",'query (10)'!N911)</f>
        <v>Check joint coolant to cycle pm 1Y.
model : OKCL308.10R</v>
      </c>
      <c r="Q911" s="38" t="str">
        <f>TRIM('query (10)'!N911)</f>
        <v>Check joint coolant to cycle pm 1Y.
model : OKCL308.10R</v>
      </c>
      <c r="R911" s="38" t="str">
        <f>TRIM(UPPER('query (10)'!R911))</f>
        <v>JOINT</v>
      </c>
      <c r="S911" s="38" t="str">
        <f>TRIM(UPPER('query (10)'!S911))</f>
        <v>OKCL308.10ARH</v>
      </c>
      <c r="T911" s="38" t="str">
        <f>IF('query (10)'!Q911="","",TRIM(UPPER('query (10)'!Q911)))</f>
        <v/>
      </c>
      <c r="U911" s="38" t="str">
        <f>IF('query (10)'!T911="","",'query (10)'!T911)</f>
        <v/>
      </c>
      <c r="V911" s="39" t="str">
        <f>IF('query (10)'!T911="","",IFERROR(VALUE('query (10)'!T911),""))</f>
        <v/>
      </c>
      <c r="W911" s="40">
        <f>IF('query (10)'!U911="","",'query (10)'!U911)</f>
        <v>0</v>
      </c>
      <c r="X911" s="39">
        <f>IF('query (10)'!V911="","",'query (10)'!V911)</f>
        <v>1080</v>
      </c>
      <c r="Y911" s="41">
        <f>IF('query (10)'!W911="","",'query (10)'!W911)</f>
        <v>46077</v>
      </c>
      <c r="Z911" s="41">
        <f>IF('query (10)'!X911="","",'query (10)'!X911)</f>
        <v>46108</v>
      </c>
      <c r="AA911" s="41">
        <f>IF('query (10)'!Y911="","",'query (10)'!Y911)</f>
        <v>46108</v>
      </c>
      <c r="AB911" s="41">
        <f>IF('query (10)'!Z911="","",'query (10)'!Z911)</f>
        <v>47188</v>
      </c>
      <c r="AC911" s="38" t="str">
        <f>IF(OR('query (10)'!AA911="",COUNTIF(Cleaning_Rules!$A$21:$A$26,TRIM('query (10)'!AA911))&gt;0),"",TRIM('query (10)'!AA911))</f>
        <v/>
      </c>
      <c r="AD911" s="38" t="str">
        <f>IF('query (10)'!AB911="","",TRIM(IFERROR(_xlfn.TEXTBEFORE('query (10)'!AB911,"("),'query (10)'!AB911)))</f>
        <v>เริ่มซ่อมงาน PM แล้ว รับผิดชอบโดย CHETSADA PHIWBANG</v>
      </c>
      <c r="AE911" s="38" t="str">
        <f>IFERROR(LOWER(TRIM(_xlfn.TEXTBEFORE(_xlfn.TEXTAFTER('query (10)'!AB911,"("),")"))),"")</f>
        <v>chetsada@nsk.com</v>
      </c>
      <c r="AF911" s="38" t="str">
        <f>IF('query (10)'!AD911="","",TRIM('query (10)'!AD911))</f>
        <v>เจษฎา ผิวบาง</v>
      </c>
      <c r="AG911" s="38" t="str">
        <f>IF('query (10)'!AE911="","",TRIM('query (10)'!AE911))</f>
        <v>เจษฎา ผิวบาง</v>
      </c>
      <c r="AH911" s="38" t="str">
        <f>IF('query (10)'!AF911="","",IFERROR(VALUE('query (10)'!AF911),""))</f>
        <v/>
      </c>
      <c r="AI911" s="38" t="str">
        <f>IF('query (10)'!AG911="","",TRIM('query (10)'!AG911))</f>
        <v/>
      </c>
      <c r="AJ911" s="38" t="str">
        <f>IF('query (10)'!AH911="","",IFERROR(VALUE('query (10)'!AH911),""))</f>
        <v/>
      </c>
      <c r="AK911" s="38" t="str">
        <f>IF('query (10)'!AI911="","",TRIM('query (10)'!AI911))</f>
        <v/>
      </c>
      <c r="AL911" s="42">
        <f t="shared" si="70"/>
        <v>2026</v>
      </c>
      <c r="AM911" s="42" t="str">
        <f t="shared" si="71"/>
        <v>2026-02</v>
      </c>
      <c r="AN911" s="42" t="str">
        <f t="shared" ca="1" si="72"/>
        <v/>
      </c>
      <c r="AO911" s="42" t="str">
        <f t="shared" si="73"/>
        <v>GR-122 | INNER RING BORE GRINDING M/C | MCB1 | WORK HEAD | Condition-based Maintenance | Mechanical | Inspection | Medium | Check joint coolant to cycle pm 1Y.
model : OKCL308.10R | JOINT | OKCL308.10ARH | เริ่มซ่อมงาน PM แล้ว รับผิดชอบโดย CHETSADA PHIWBANG | เจษฎา ผิวบาง</v>
      </c>
      <c r="AP911" s="42" t="str">
        <f>_xlfn.TEXTJOIN("; ",TRUE,IF(COUNTA('query (10)'!A911:AK911)&lt;=6,"NEAR_EMPTY_ROW",""),IF($K911="","MISSING_STATUS",""),IF(AND($K911="เสร็จสิ้น",$Z911=""),"DONE_NO_ACTUAL_DATE",""),IF(AND($I911="Condition-based Maintenance",$AH911=""),"CBM_NO_MEASUREMENT",""),IF(OR($X911="",$X911=0),"INVALID_PERIOD",""),IF(AND($AA911&lt;&gt;"",$AB911&lt;&gt;"",$AB911&lt;$AA911),"DATE_SEQUENCE_ERROR",""),IF(AND($AB911&lt;&gt;"",$AB911&gt;DATE(2030,12,31)),"DATE_OUTLIER",""),IF($C911="","MISSING_QRCODE",""),IF($J911="UNKNOWN","UNKNOWN_PM_TYPE",""),IF($L911="UNKNOWN","UNKNOWN_STATUS",""))</f>
        <v>CBM_NO_MEASUREMENT</v>
      </c>
      <c r="AQ911" s="42" t="str">
        <f t="shared" si="74"/>
        <v>NO</v>
      </c>
    </row>
    <row r="912" spans="1:43" x14ac:dyDescent="0.3">
      <c r="A912" s="38">
        <f>IF('query (10)'!A912="","",'query (10)'!A912)</f>
        <v>1074</v>
      </c>
      <c r="B912" s="38">
        <f>IF('query (10)'!B912="","",'query (10)'!B912)</f>
        <v>20356</v>
      </c>
      <c r="C912" s="38" t="str">
        <f>TRIM(UPPER('query (10)'!M912))</f>
        <v>GR-926</v>
      </c>
      <c r="D912" s="38" t="str">
        <f>TRIM(UPPER(IFERROR(_xlfn.TEXTBEFORE('query (10)'!L912,"("),'query (10)'!L912)))</f>
        <v>INNER RING BORE GRINDING MACHINE.</v>
      </c>
      <c r="E912" s="38" t="str">
        <f>IFERROR(TRIM(UPPER(_xlfn.TEXTBEFORE(_xlfn.TEXTAFTER('query (10)'!L912,"("),")"))),"")</f>
        <v>GR-426</v>
      </c>
      <c r="F912" s="38" t="str">
        <f>TRIM('query (10)'!K912)</f>
        <v>MCB2</v>
      </c>
      <c r="G912" s="38" t="str">
        <f>IF('query (10)'!J912="","",'query (10)'!J912)</f>
        <v>Work head</v>
      </c>
      <c r="H912" s="38" t="str">
        <f>TRIM(UPPER('query (10)'!J912))</f>
        <v>WORK HEAD</v>
      </c>
      <c r="I912" s="38" t="str">
        <f>IF('query (10)'!F912="","",'query (10)'!F912)</f>
        <v>Condition-based Maintenance</v>
      </c>
      <c r="J912" s="38" t="str">
        <f>IF('query (10)'!F912="","",IFERROR(INDEX(Cleaning_Rules!$B$14:$B$17,MATCH(TRIM('query (10)'!F912),Cleaning_Rules!$A$14:$A$17,0)),"UNKNOWN"))</f>
        <v>CBM</v>
      </c>
      <c r="K912" s="38" t="str">
        <f>IF('query (10)'!G912="","",'query (10)'!G912)</f>
        <v>เสร็จสิ้น</v>
      </c>
      <c r="L912" s="38" t="str">
        <f>IF('query (10)'!G912="","MISSING",IFERROR(INDEX(Cleaning_Rules!$B$5:$B$10,MATCH(TRIM('query (10)'!G912),Cleaning_Rules!$A$5:$A$10,0)),"UNKNOWN"))</f>
        <v>COMPLETED</v>
      </c>
      <c r="M912" s="38" t="str">
        <f>IF('query (10)'!I912="","",'query (10)'!I912)</f>
        <v>Mechanical</v>
      </c>
      <c r="N912" s="38" t="str">
        <f>IF('query (10)'!O912="","",'query (10)'!O912)</f>
        <v>Inspection</v>
      </c>
      <c r="O912" s="38" t="str">
        <f>IF('query (10)'!P912="","",'query (10)'!P912)</f>
        <v>Medium</v>
      </c>
      <c r="P912" s="38" t="str">
        <f>IF('query (10)'!N912="","",'query (10)'!N912)</f>
        <v>Check joint coolant to cycle pm 3Y.
model : OKCL308.10R</v>
      </c>
      <c r="Q912" s="38" t="str">
        <f>TRIM('query (10)'!N912)</f>
        <v>Check joint coolant to cycle pm 3Y.
model : OKCL308.10R</v>
      </c>
      <c r="R912" s="38" t="str">
        <f>TRIM(UPPER('query (10)'!R912))</f>
        <v>JOINT</v>
      </c>
      <c r="S912" s="38" t="str">
        <f>TRIM(UPPER('query (10)'!S912))</f>
        <v>OKCL308.10ARH</v>
      </c>
      <c r="T912" s="38" t="str">
        <f>IF('query (10)'!Q912="","",TRIM(UPPER('query (10)'!Q912)))</f>
        <v/>
      </c>
      <c r="U912" s="38" t="str">
        <f>IF('query (10)'!T912="","",'query (10)'!T912)</f>
        <v/>
      </c>
      <c r="V912" s="39" t="str">
        <f>IF('query (10)'!T912="","",IFERROR(VALUE('query (10)'!T912),""))</f>
        <v/>
      </c>
      <c r="W912" s="40">
        <f>IF('query (10)'!U912="","",'query (10)'!U912)</f>
        <v>0</v>
      </c>
      <c r="X912" s="39">
        <f>IF('query (10)'!V912="","",'query (10)'!V912)</f>
        <v>1080</v>
      </c>
      <c r="Y912" s="41">
        <f>IF('query (10)'!W912="","",'query (10)'!W912)</f>
        <v>46077</v>
      </c>
      <c r="Z912" s="41">
        <f>IF('query (10)'!X912="","",'query (10)'!X912)</f>
        <v>46146</v>
      </c>
      <c r="AA912" s="41">
        <f>IF('query (10)'!Y912="","",'query (10)'!Y912)</f>
        <v>46146</v>
      </c>
      <c r="AB912" s="41">
        <f>IF('query (10)'!Z912="","",'query (10)'!Z912)</f>
        <v>47226</v>
      </c>
      <c r="AC912" s="38" t="str">
        <f>IF(OR('query (10)'!AA912="",COUNTIF(Cleaning_Rules!$A$21:$A$26,TRIM('query (10)'!AA912))&gt;0),"",TRIM('query (10)'!AA912))</f>
        <v/>
      </c>
      <c r="AD912" s="38" t="str">
        <f>IF('query (10)'!AB912="","",TRIM(IFERROR(_xlfn.TEXTBEFORE('query (10)'!AB912,"("),'query (10)'!AB912)))</f>
        <v>เริ่มซ่อมงาน PM แล้ว รับผิดชอบโดย CHETSADA PHIWBANG</v>
      </c>
      <c r="AE912" s="38" t="str">
        <f>IFERROR(LOWER(TRIM(_xlfn.TEXTBEFORE(_xlfn.TEXTAFTER('query (10)'!AB912,"("),")"))),"")</f>
        <v>chetsada@nsk.com</v>
      </c>
      <c r="AF912" s="38" t="str">
        <f>IF('query (10)'!AD912="","",TRIM('query (10)'!AD912))</f>
        <v>เจษฎา ผิวบาง</v>
      </c>
      <c r="AG912" s="38" t="str">
        <f>IF('query (10)'!AE912="","",TRIM('query (10)'!AE912))</f>
        <v>เจษฎา ผิวบาง</v>
      </c>
      <c r="AH912" s="38" t="str">
        <f>IF('query (10)'!AF912="","",IFERROR(VALUE('query (10)'!AF912),""))</f>
        <v/>
      </c>
      <c r="AI912" s="38" t="str">
        <f>IF('query (10)'!AG912="","",TRIM('query (10)'!AG912))</f>
        <v/>
      </c>
      <c r="AJ912" s="38" t="str">
        <f>IF('query (10)'!AH912="","",IFERROR(VALUE('query (10)'!AH912),""))</f>
        <v/>
      </c>
      <c r="AK912" s="38" t="str">
        <f>IF('query (10)'!AI912="","",TRIM('query (10)'!AI912))</f>
        <v/>
      </c>
      <c r="AL912" s="42">
        <f t="shared" si="70"/>
        <v>2026</v>
      </c>
      <c r="AM912" s="42" t="str">
        <f t="shared" si="71"/>
        <v>2026-02</v>
      </c>
      <c r="AN912" s="42" t="str">
        <f t="shared" ca="1" si="72"/>
        <v/>
      </c>
      <c r="AO912" s="42" t="str">
        <f t="shared" si="73"/>
        <v>GR-926 | INNER RING BORE GRINDING MACHINE. | GR-426 | MCB2 | WORK HEAD | Condition-based Maintenance | Mechanical | Inspection | Medium | Check joint coolant to cycle pm 3Y.
model : OKCL308.10R | JOINT | OKCL308.10ARH | เริ่มซ่อมงาน PM แล้ว รับผิดชอบโดย CHETSADA PHIWBANG | เจษฎา ผิวบาง</v>
      </c>
      <c r="AP912" s="42" t="str">
        <f>_xlfn.TEXTJOIN("; ",TRUE,IF(COUNTA('query (10)'!A912:AK912)&lt;=6,"NEAR_EMPTY_ROW",""),IF($K912="","MISSING_STATUS",""),IF(AND($K912="เสร็จสิ้น",$Z912=""),"DONE_NO_ACTUAL_DATE",""),IF(AND($I912="Condition-based Maintenance",$AH912=""),"CBM_NO_MEASUREMENT",""),IF(OR($X912="",$X912=0),"INVALID_PERIOD",""),IF(AND($AA912&lt;&gt;"",$AB912&lt;&gt;"",$AB912&lt;$AA912),"DATE_SEQUENCE_ERROR",""),IF(AND($AB912&lt;&gt;"",$AB912&gt;DATE(2030,12,31)),"DATE_OUTLIER",""),IF($C912="","MISSING_QRCODE",""),IF($J912="UNKNOWN","UNKNOWN_PM_TYPE",""),IF($L912="UNKNOWN","UNKNOWN_STATUS",""))</f>
        <v>CBM_NO_MEASUREMENT</v>
      </c>
      <c r="AQ912" s="42" t="str">
        <f t="shared" si="74"/>
        <v>NO</v>
      </c>
    </row>
    <row r="913" spans="1:43" x14ac:dyDescent="0.3">
      <c r="A913" s="38">
        <f>IF('query (10)'!A913="","",'query (10)'!A913)</f>
        <v>1075</v>
      </c>
      <c r="B913" s="38">
        <f>IF('query (10)'!B913="","",'query (10)'!B913)</f>
        <v>20440</v>
      </c>
      <c r="C913" s="38" t="str">
        <f>TRIM(UPPER('query (10)'!M913))</f>
        <v>GR-925</v>
      </c>
      <c r="D913" s="38" t="str">
        <f>TRIM(UPPER(IFERROR(_xlfn.TEXTBEFORE('query (10)'!L913,"("),'query (10)'!L913)))</f>
        <v>INNER RING BORE GRINDING MACHINE.</v>
      </c>
      <c r="E913" s="38" t="str">
        <f>IFERROR(TRIM(UPPER(_xlfn.TEXTBEFORE(_xlfn.TEXTAFTER('query (10)'!L913,"("),")"))),"")</f>
        <v>GR-716</v>
      </c>
      <c r="F913" s="38" t="str">
        <f>TRIM('query (10)'!K913)</f>
        <v>MCB3</v>
      </c>
      <c r="G913" s="38" t="str">
        <f>IF('query (10)'!J913="","",'query (10)'!J913)</f>
        <v>Work head</v>
      </c>
      <c r="H913" s="38" t="str">
        <f>TRIM(UPPER('query (10)'!J913))</f>
        <v>WORK HEAD</v>
      </c>
      <c r="I913" s="38" t="str">
        <f>IF('query (10)'!F913="","",'query (10)'!F913)</f>
        <v>Condition-based Maintenance</v>
      </c>
      <c r="J913" s="38" t="str">
        <f>IF('query (10)'!F913="","",IFERROR(INDEX(Cleaning_Rules!$B$14:$B$17,MATCH(TRIM('query (10)'!F913),Cleaning_Rules!$A$14:$A$17,0)),"UNKNOWN"))</f>
        <v>CBM</v>
      </c>
      <c r="K913" s="38" t="str">
        <f>IF('query (10)'!G913="","",'query (10)'!G913)</f>
        <v>เสร็จสิ้น</v>
      </c>
      <c r="L913" s="38" t="str">
        <f>IF('query (10)'!G913="","MISSING",IFERROR(INDEX(Cleaning_Rules!$B$5:$B$10,MATCH(TRIM('query (10)'!G913),Cleaning_Rules!$A$5:$A$10,0)),"UNKNOWN"))</f>
        <v>COMPLETED</v>
      </c>
      <c r="M913" s="38" t="str">
        <f>IF('query (10)'!I913="","",'query (10)'!I913)</f>
        <v>Mechanical</v>
      </c>
      <c r="N913" s="38" t="str">
        <f>IF('query (10)'!O913="","",'query (10)'!O913)</f>
        <v>Inspection</v>
      </c>
      <c r="O913" s="38" t="str">
        <f>IF('query (10)'!P913="","",'query (10)'!P913)</f>
        <v>Medium</v>
      </c>
      <c r="P913" s="38" t="str">
        <f>IF('query (10)'!N913="","",'query (10)'!N913)</f>
        <v>Check joint coolant to cycle pm 3Y.
model : OKCL308.10R</v>
      </c>
      <c r="Q913" s="38" t="str">
        <f>TRIM('query (10)'!N913)</f>
        <v>Check joint coolant to cycle pm 3Y.
model : OKCL308.10R</v>
      </c>
      <c r="R913" s="38" t="str">
        <f>TRIM(UPPER('query (10)'!R913))</f>
        <v>JOINT</v>
      </c>
      <c r="S913" s="38" t="str">
        <f>TRIM(UPPER('query (10)'!S913))</f>
        <v>OKCL308.10ARH</v>
      </c>
      <c r="T913" s="38" t="str">
        <f>IF('query (10)'!Q913="","",TRIM(UPPER('query (10)'!Q913)))</f>
        <v/>
      </c>
      <c r="U913" s="38" t="str">
        <f>IF('query (10)'!T913="","",'query (10)'!T913)</f>
        <v/>
      </c>
      <c r="V913" s="39" t="str">
        <f>IF('query (10)'!T913="","",IFERROR(VALUE('query (10)'!T913),""))</f>
        <v/>
      </c>
      <c r="W913" s="40">
        <f>IF('query (10)'!U913="","",'query (10)'!U913)</f>
        <v>0</v>
      </c>
      <c r="X913" s="39">
        <f>IF('query (10)'!V913="","",'query (10)'!V913)</f>
        <v>1080</v>
      </c>
      <c r="Y913" s="41">
        <f>IF('query (10)'!W913="","",'query (10)'!W913)</f>
        <v>46077</v>
      </c>
      <c r="Z913" s="41">
        <f>IF('query (10)'!X913="","",'query (10)'!X913)</f>
        <v>46154</v>
      </c>
      <c r="AA913" s="41">
        <f>IF('query (10)'!Y913="","",'query (10)'!Y913)</f>
        <v>46154</v>
      </c>
      <c r="AB913" s="41">
        <f>IF('query (10)'!Z913="","",'query (10)'!Z913)</f>
        <v>47234</v>
      </c>
      <c r="AC913" s="38" t="str">
        <f>IF(OR('query (10)'!AA913="",COUNTIF(Cleaning_Rules!$A$21:$A$26,TRIM('query (10)'!AA913))&gt;0),"",TRIM('query (10)'!AA913))</f>
        <v/>
      </c>
      <c r="AD913" s="38" t="str">
        <f>IF('query (10)'!AB913="","",TRIM(IFERROR(_xlfn.TEXTBEFORE('query (10)'!AB913,"("),'query (10)'!AB913)))</f>
        <v>เริ่มซ่อมงาน PM แล้ว รับผิดชอบโดย CHETSADA PHIWBANG</v>
      </c>
      <c r="AE913" s="38" t="str">
        <f>IFERROR(LOWER(TRIM(_xlfn.TEXTBEFORE(_xlfn.TEXTAFTER('query (10)'!AB913,"("),")"))),"")</f>
        <v>chetsada@nsk.com</v>
      </c>
      <c r="AF913" s="38" t="str">
        <f>IF('query (10)'!AD913="","",TRIM('query (10)'!AD913))</f>
        <v>เจษฎา ผิวบาง</v>
      </c>
      <c r="AG913" s="38" t="str">
        <f>IF('query (10)'!AE913="","",TRIM('query (10)'!AE913))</f>
        <v>เจษฎา ผิวบาง</v>
      </c>
      <c r="AH913" s="38" t="str">
        <f>IF('query (10)'!AF913="","",IFERROR(VALUE('query (10)'!AF913),""))</f>
        <v/>
      </c>
      <c r="AI913" s="38" t="str">
        <f>IF('query (10)'!AG913="","",TRIM('query (10)'!AG913))</f>
        <v/>
      </c>
      <c r="AJ913" s="38" t="str">
        <f>IF('query (10)'!AH913="","",IFERROR(VALUE('query (10)'!AH913),""))</f>
        <v/>
      </c>
      <c r="AK913" s="38" t="str">
        <f>IF('query (10)'!AI913="","",TRIM('query (10)'!AI913))</f>
        <v/>
      </c>
      <c r="AL913" s="42">
        <f t="shared" si="70"/>
        <v>2026</v>
      </c>
      <c r="AM913" s="42" t="str">
        <f t="shared" si="71"/>
        <v>2026-02</v>
      </c>
      <c r="AN913" s="42" t="str">
        <f t="shared" ca="1" si="72"/>
        <v/>
      </c>
      <c r="AO913" s="42" t="str">
        <f t="shared" si="73"/>
        <v>GR-925 | INNER RING BORE GRINDING MACHINE. | GR-716 | MCB3 | WORK HEAD | Condition-based Maintenance | Mechanical | Inspection | Medium | Check joint coolant to cycle pm 3Y.
model : OKCL308.10R | JOINT | OKCL308.10ARH | เริ่มซ่อมงาน PM แล้ว รับผิดชอบโดย CHETSADA PHIWBANG | เจษฎา ผิวบาง</v>
      </c>
      <c r="AP913" s="42" t="str">
        <f>_xlfn.TEXTJOIN("; ",TRUE,IF(COUNTA('query (10)'!A913:AK913)&lt;=6,"NEAR_EMPTY_ROW",""),IF($K913="","MISSING_STATUS",""),IF(AND($K913="เสร็จสิ้น",$Z913=""),"DONE_NO_ACTUAL_DATE",""),IF(AND($I913="Condition-based Maintenance",$AH913=""),"CBM_NO_MEASUREMENT",""),IF(OR($X913="",$X913=0),"INVALID_PERIOD",""),IF(AND($AA913&lt;&gt;"",$AB913&lt;&gt;"",$AB913&lt;$AA913),"DATE_SEQUENCE_ERROR",""),IF(AND($AB913&lt;&gt;"",$AB913&gt;DATE(2030,12,31)),"DATE_OUTLIER",""),IF($C913="","MISSING_QRCODE",""),IF($J913="UNKNOWN","UNKNOWN_PM_TYPE",""),IF($L913="UNKNOWN","UNKNOWN_STATUS",""))</f>
        <v>CBM_NO_MEASUREMENT</v>
      </c>
      <c r="AQ913" s="42" t="str">
        <f t="shared" si="74"/>
        <v>NO</v>
      </c>
    </row>
    <row r="914" spans="1:43" x14ac:dyDescent="0.3">
      <c r="A914" s="38">
        <f>IF('query (10)'!A914="","",'query (10)'!A914)</f>
        <v>1076</v>
      </c>
      <c r="B914" s="38">
        <f>IF('query (10)'!B914="","",'query (10)'!B914)</f>
        <v>18137</v>
      </c>
      <c r="C914" s="38" t="str">
        <f>TRIM(UPPER('query (10)'!M914))</f>
        <v>GR-221</v>
      </c>
      <c r="D914" s="38" t="str">
        <f>TRIM(UPPER(IFERROR(_xlfn.TEXTBEFORE('query (10)'!L914,"("),'query (10)'!L914)))</f>
        <v>OUTER RING RACEWAY GRINDING M/C</v>
      </c>
      <c r="E914" s="38" t="str">
        <f>IFERROR(TRIM(UPPER(_xlfn.TEXTBEFORE(_xlfn.TEXTAFTER('query (10)'!L914,"("),")"))),"")</f>
        <v/>
      </c>
      <c r="F914" s="38" t="str">
        <f>TRIM('query (10)'!K914)</f>
        <v>SB2</v>
      </c>
      <c r="G914" s="38" t="str">
        <f>IF('query (10)'!J914="","",'query (10)'!J914)</f>
        <v>Electrical Control</v>
      </c>
      <c r="H914" s="38" t="str">
        <f>TRIM(UPPER('query (10)'!J914))</f>
        <v>ELECTRICAL CONTROL</v>
      </c>
      <c r="I914" s="38" t="str">
        <f>IF('query (10)'!F914="","",'query (10)'!F914)</f>
        <v>Time-based Maintenance</v>
      </c>
      <c r="J914" s="38" t="str">
        <f>IF('query (10)'!F914="","",IFERROR(INDEX(Cleaning_Rules!$B$14:$B$17,MATCH(TRIM('query (10)'!F914),Cleaning_Rules!$A$14:$A$17,0)),"UNKNOWN"))</f>
        <v>TBM</v>
      </c>
      <c r="K914" s="38" t="str">
        <f>IF('query (10)'!G914="","",'query (10)'!G914)</f>
        <v>เสร็จสิ้น</v>
      </c>
      <c r="L914" s="38" t="str">
        <f>IF('query (10)'!G914="","MISSING",IFERROR(INDEX(Cleaning_Rules!$B$5:$B$10,MATCH(TRIM('query (10)'!G914),Cleaning_Rules!$A$5:$A$10,0)),"UNKNOWN"))</f>
        <v>COMPLETED</v>
      </c>
      <c r="M914" s="38" t="str">
        <f>IF('query (10)'!I914="","",'query (10)'!I914)</f>
        <v>Electrical</v>
      </c>
      <c r="N914" s="38" t="str">
        <f>IF('query (10)'!O914="","",'query (10)'!O914)</f>
        <v>Inspection</v>
      </c>
      <c r="O914" s="38" t="str">
        <f>IF('query (10)'!P914="","",'query (10)'!P914)</f>
        <v>Medium</v>
      </c>
      <c r="P914" s="38" t="str">
        <f>IF('query (10)'!N914="","",'query (10)'!N914)</f>
        <v xml:space="preserve">- Check condition of Push botton, Emergency, Lamp and selector switch
- Check condition of Circuit breaker, Power supply, Magnetic, Relay
- Check condition of Servo amp, Inverter
-Check condition of Safety device </v>
      </c>
      <c r="Q914" s="38" t="str">
        <f>TRIM('query (10)'!N914)</f>
        <v>- Check condition of Push botton, Emergency, Lamp and selector switch
- Check condition of Circuit breaker, Power supply, Magnetic, Relay
- Check condition of Servo amp, Inverter
-Check condition of Safety device</v>
      </c>
      <c r="R914" s="38" t="str">
        <f>TRIM(UPPER('query (10)'!R914))</f>
        <v/>
      </c>
      <c r="S914" s="38" t="str">
        <f>TRIM(UPPER('query (10)'!S914))</f>
        <v/>
      </c>
      <c r="T914" s="38" t="str">
        <f>IF('query (10)'!Q914="","",TRIM(UPPER('query (10)'!Q914)))</f>
        <v/>
      </c>
      <c r="U914" s="38" t="str">
        <f>IF('query (10)'!T914="","",'query (10)'!T914)</f>
        <v/>
      </c>
      <c r="V914" s="39" t="str">
        <f>IF('query (10)'!T914="","",IFERROR(VALUE('query (10)'!T914),""))</f>
        <v/>
      </c>
      <c r="W914" s="40">
        <f>IF('query (10)'!U914="","",'query (10)'!U914)</f>
        <v>0</v>
      </c>
      <c r="X914" s="39">
        <f>IF('query (10)'!V914="","",'query (10)'!V914)</f>
        <v>30</v>
      </c>
      <c r="Y914" s="41">
        <f>IF('query (10)'!W914="","",'query (10)'!W914)</f>
        <v>46063</v>
      </c>
      <c r="Z914" s="41">
        <f>IF('query (10)'!X914="","",'query (10)'!X914)</f>
        <v>46073</v>
      </c>
      <c r="AA914" s="41">
        <f>IF('query (10)'!Y914="","",'query (10)'!Y914)</f>
        <v>46073</v>
      </c>
      <c r="AB914" s="41">
        <f>IF('query (10)'!Z914="","",'query (10)'!Z914)</f>
        <v>46103</v>
      </c>
      <c r="AC914" s="38" t="str">
        <f>IF(OR('query (10)'!AA914="",COUNTIF(Cleaning_Rules!$A$21:$A$26,TRIM('query (10)'!AA914))&gt;0),"",TRIM('query (10)'!AA914))</f>
        <v/>
      </c>
      <c r="AD914" s="38" t="str">
        <f>IF('query (10)'!AB914="","",TRIM(IFERROR(_xlfn.TEXTBEFORE('query (10)'!AB914,"("),'query (10)'!AB914)))</f>
        <v>เริ่มซ่อมงาน PM แล้ว รับผิดชอบโดย NATDANAI JUTHATHEP</v>
      </c>
      <c r="AE914" s="38" t="str">
        <f>IFERROR(LOWER(TRIM(_xlfn.TEXTBEFORE(_xlfn.TEXTAFTER('query (10)'!AB914,"("),")"))),"")</f>
        <v>juthathep-n-4697@nsk.com</v>
      </c>
      <c r="AF914" s="38" t="str">
        <f>IF('query (10)'!AD914="","",TRIM('query (10)'!AD914))</f>
        <v>พงษ์พิทักษ์ ศรไชย</v>
      </c>
      <c r="AG914" s="38" t="str">
        <f>IF('query (10)'!AE914="","",TRIM('query (10)'!AE914))</f>
        <v>ณัฐดนัย จุฑาเทพ</v>
      </c>
      <c r="AH914" s="38" t="str">
        <f>IF('query (10)'!AF914="","",IFERROR(VALUE('query (10)'!AF914),""))</f>
        <v/>
      </c>
      <c r="AI914" s="38" t="str">
        <f>IF('query (10)'!AG914="","",TRIM('query (10)'!AG914))</f>
        <v/>
      </c>
      <c r="AJ914" s="38" t="str">
        <f>IF('query (10)'!AH914="","",IFERROR(VALUE('query (10)'!AH914),""))</f>
        <v/>
      </c>
      <c r="AK914" s="38" t="str">
        <f>IF('query (10)'!AI914="","",TRIM('query (10)'!AI914))</f>
        <v/>
      </c>
      <c r="AL914" s="42">
        <f t="shared" si="70"/>
        <v>2026</v>
      </c>
      <c r="AM914" s="42" t="str">
        <f t="shared" si="71"/>
        <v>2026-02</v>
      </c>
      <c r="AN914" s="42" t="str">
        <f t="shared" ca="1" si="72"/>
        <v/>
      </c>
      <c r="AO914" s="42" t="str">
        <f t="shared" si="73"/>
        <v>GR-221 | OUTER RING RACEWAY GRINDING M/C | SB2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NATDANAI JUTHATHEP | ณัฐดนัย จุฑาเทพ</v>
      </c>
      <c r="AP914" s="42" t="str">
        <f>_xlfn.TEXTJOIN("; ",TRUE,IF(COUNTA('query (10)'!A914:AK914)&lt;=6,"NEAR_EMPTY_ROW",""),IF($K914="","MISSING_STATUS",""),IF(AND($K914="เสร็จสิ้น",$Z914=""),"DONE_NO_ACTUAL_DATE",""),IF(AND($I914="Condition-based Maintenance",$AH914=""),"CBM_NO_MEASUREMENT",""),IF(OR($X914="",$X914=0),"INVALID_PERIOD",""),IF(AND($AA914&lt;&gt;"",$AB914&lt;&gt;"",$AB914&lt;$AA914),"DATE_SEQUENCE_ERROR",""),IF(AND($AB914&lt;&gt;"",$AB914&gt;DATE(2030,12,31)),"DATE_OUTLIER",""),IF($C914="","MISSING_QRCODE",""),IF($J914="UNKNOWN","UNKNOWN_PM_TYPE",""),IF($L914="UNKNOWN","UNKNOWN_STATUS",""))</f>
        <v/>
      </c>
      <c r="AQ914" s="42" t="str">
        <f t="shared" si="74"/>
        <v>NO</v>
      </c>
    </row>
    <row r="915" spans="1:43" x14ac:dyDescent="0.3">
      <c r="A915" s="38">
        <f>IF('query (10)'!A915="","",'query (10)'!A915)</f>
        <v>1077</v>
      </c>
      <c r="B915" s="38">
        <f>IF('query (10)'!B915="","",'query (10)'!B915)</f>
        <v>18139</v>
      </c>
      <c r="C915" s="38" t="str">
        <f>TRIM(UPPER('query (10)'!M915))</f>
        <v>GR-212</v>
      </c>
      <c r="D915" s="38" t="str">
        <f>TRIM(UPPER(IFERROR(_xlfn.TEXTBEFORE('query (10)'!L915,"("),'query (10)'!L915)))</f>
        <v>INNER RING RACEWAY GRINDING M/C</v>
      </c>
      <c r="E915" s="38" t="str">
        <f>IFERROR(TRIM(UPPER(_xlfn.TEXTBEFORE(_xlfn.TEXTAFTER('query (10)'!L915,"("),")"))),"")</f>
        <v/>
      </c>
      <c r="F915" s="38" t="str">
        <f>TRIM('query (10)'!K915)</f>
        <v>SB2</v>
      </c>
      <c r="G915" s="38" t="str">
        <f>IF('query (10)'!J915="","",'query (10)'!J915)</f>
        <v>Electrical Control</v>
      </c>
      <c r="H915" s="38" t="str">
        <f>TRIM(UPPER('query (10)'!J915))</f>
        <v>ELECTRICAL CONTROL</v>
      </c>
      <c r="I915" s="38" t="str">
        <f>IF('query (10)'!F915="","",'query (10)'!F915)</f>
        <v>Time-based Maintenance</v>
      </c>
      <c r="J915" s="38" t="str">
        <f>IF('query (10)'!F915="","",IFERROR(INDEX(Cleaning_Rules!$B$14:$B$17,MATCH(TRIM('query (10)'!F915),Cleaning_Rules!$A$14:$A$17,0)),"UNKNOWN"))</f>
        <v>TBM</v>
      </c>
      <c r="K915" s="38" t="str">
        <f>IF('query (10)'!G915="","",'query (10)'!G915)</f>
        <v>เสร็จสิ้น</v>
      </c>
      <c r="L915" s="38" t="str">
        <f>IF('query (10)'!G915="","MISSING",IFERROR(INDEX(Cleaning_Rules!$B$5:$B$10,MATCH(TRIM('query (10)'!G915),Cleaning_Rules!$A$5:$A$10,0)),"UNKNOWN"))</f>
        <v>COMPLETED</v>
      </c>
      <c r="M915" s="38" t="str">
        <f>IF('query (10)'!I915="","",'query (10)'!I915)</f>
        <v>Electrical</v>
      </c>
      <c r="N915" s="38" t="str">
        <f>IF('query (10)'!O915="","",'query (10)'!O915)</f>
        <v>Inspection</v>
      </c>
      <c r="O915" s="38" t="str">
        <f>IF('query (10)'!P915="","",'query (10)'!P915)</f>
        <v>Medium</v>
      </c>
      <c r="P915" s="38" t="str">
        <f>IF('query (10)'!N915="","",'query (10)'!N915)</f>
        <v xml:space="preserve">- Check condition of Push botton, Emergency, Lamp and selector switch
- Check condition of Circuit breaker, Power supply, Magnetic, Relay
- Check condition of Servo amp, Inverter
-Check condition of Safety device </v>
      </c>
      <c r="Q915" s="38" t="str">
        <f>TRIM('query (10)'!N915)</f>
        <v>- Check condition of Push botton, Emergency, Lamp and selector switch
- Check condition of Circuit breaker, Power supply, Magnetic, Relay
- Check condition of Servo amp, Inverter
-Check condition of Safety device</v>
      </c>
      <c r="R915" s="38" t="str">
        <f>TRIM(UPPER('query (10)'!R915))</f>
        <v/>
      </c>
      <c r="S915" s="38" t="str">
        <f>TRIM(UPPER('query (10)'!S915))</f>
        <v/>
      </c>
      <c r="T915" s="38" t="str">
        <f>IF('query (10)'!Q915="","",TRIM(UPPER('query (10)'!Q915)))</f>
        <v/>
      </c>
      <c r="U915" s="38" t="str">
        <f>IF('query (10)'!T915="","",'query (10)'!T915)</f>
        <v/>
      </c>
      <c r="V915" s="39" t="str">
        <f>IF('query (10)'!T915="","",IFERROR(VALUE('query (10)'!T915),""))</f>
        <v/>
      </c>
      <c r="W915" s="40">
        <f>IF('query (10)'!U915="","",'query (10)'!U915)</f>
        <v>0</v>
      </c>
      <c r="X915" s="39">
        <f>IF('query (10)'!V915="","",'query (10)'!V915)</f>
        <v>30</v>
      </c>
      <c r="Y915" s="41">
        <f>IF('query (10)'!W915="","",'query (10)'!W915)</f>
        <v>46063</v>
      </c>
      <c r="Z915" s="41">
        <f>IF('query (10)'!X915="","",'query (10)'!X915)</f>
        <v>46073</v>
      </c>
      <c r="AA915" s="41">
        <f>IF('query (10)'!Y915="","",'query (10)'!Y915)</f>
        <v>46073</v>
      </c>
      <c r="AB915" s="41">
        <f>IF('query (10)'!Z915="","",'query (10)'!Z915)</f>
        <v>46103</v>
      </c>
      <c r="AC915" s="38" t="str">
        <f>IF(OR('query (10)'!AA915="",COUNTIF(Cleaning_Rules!$A$21:$A$26,TRIM('query (10)'!AA915))&gt;0),"",TRIM('query (10)'!AA915))</f>
        <v/>
      </c>
      <c r="AD915" s="38" t="str">
        <f>IF('query (10)'!AB915="","",TRIM(IFERROR(_xlfn.TEXTBEFORE('query (10)'!AB915,"("),'query (10)'!AB915)))</f>
        <v>เริ่มซ่อมงาน PM แล้ว รับผิดชอบโดย NATDANAI JUTHATHEP</v>
      </c>
      <c r="AE915" s="38" t="str">
        <f>IFERROR(LOWER(TRIM(_xlfn.TEXTBEFORE(_xlfn.TEXTAFTER('query (10)'!AB915,"("),")"))),"")</f>
        <v>juthathep-n-4697@nsk.com</v>
      </c>
      <c r="AF915" s="38" t="str">
        <f>IF('query (10)'!AD915="","",TRIM('query (10)'!AD915))</f>
        <v>พงษ์พิทักษ์ ศรไชย</v>
      </c>
      <c r="AG915" s="38" t="str">
        <f>IF('query (10)'!AE915="","",TRIM('query (10)'!AE915))</f>
        <v>ณัฐดนัย จุฑาเทพ</v>
      </c>
      <c r="AH915" s="38" t="str">
        <f>IF('query (10)'!AF915="","",IFERROR(VALUE('query (10)'!AF915),""))</f>
        <v/>
      </c>
      <c r="AI915" s="38" t="str">
        <f>IF('query (10)'!AG915="","",TRIM('query (10)'!AG915))</f>
        <v/>
      </c>
      <c r="AJ915" s="38" t="str">
        <f>IF('query (10)'!AH915="","",IFERROR(VALUE('query (10)'!AH915),""))</f>
        <v/>
      </c>
      <c r="AK915" s="38" t="str">
        <f>IF('query (10)'!AI915="","",TRIM('query (10)'!AI915))</f>
        <v/>
      </c>
      <c r="AL915" s="42">
        <f t="shared" si="70"/>
        <v>2026</v>
      </c>
      <c r="AM915" s="42" t="str">
        <f t="shared" si="71"/>
        <v>2026-02</v>
      </c>
      <c r="AN915" s="42" t="str">
        <f t="shared" ca="1" si="72"/>
        <v/>
      </c>
      <c r="AO915" s="42" t="str">
        <f t="shared" si="73"/>
        <v>GR-212 | INNER RING RACEWAY GRINDING M/C | SB2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NATDANAI JUTHATHEP | ณัฐดนัย จุฑาเทพ</v>
      </c>
      <c r="AP915" s="42" t="str">
        <f>_xlfn.TEXTJOIN("; ",TRUE,IF(COUNTA('query (10)'!A915:AK915)&lt;=6,"NEAR_EMPTY_ROW",""),IF($K915="","MISSING_STATUS",""),IF(AND($K915="เสร็จสิ้น",$Z915=""),"DONE_NO_ACTUAL_DATE",""),IF(AND($I915="Condition-based Maintenance",$AH915=""),"CBM_NO_MEASUREMENT",""),IF(OR($X915="",$X915=0),"INVALID_PERIOD",""),IF(AND($AA915&lt;&gt;"",$AB915&lt;&gt;"",$AB915&lt;$AA915),"DATE_SEQUENCE_ERROR",""),IF(AND($AB915&lt;&gt;"",$AB915&gt;DATE(2030,12,31)),"DATE_OUTLIER",""),IF($C915="","MISSING_QRCODE",""),IF($J915="UNKNOWN","UNKNOWN_PM_TYPE",""),IF($L915="UNKNOWN","UNKNOWN_STATUS",""))</f>
        <v/>
      </c>
      <c r="AQ915" s="42" t="str">
        <f t="shared" si="74"/>
        <v>NO</v>
      </c>
    </row>
    <row r="916" spans="1:43" x14ac:dyDescent="0.3">
      <c r="A916" s="38">
        <f>IF('query (10)'!A916="","",'query (10)'!A916)</f>
        <v>1078</v>
      </c>
      <c r="B916" s="38">
        <f>IF('query (10)'!B916="","",'query (10)'!B916)</f>
        <v>18133</v>
      </c>
      <c r="C916" s="38" t="str">
        <f>TRIM(UPPER('query (10)'!M916))</f>
        <v>GR-214</v>
      </c>
      <c r="D916" s="38" t="str">
        <f>TRIM(UPPER(IFERROR(_xlfn.TEXTBEFORE('query (10)'!L916,"("),'query (10)'!L916)))</f>
        <v>INNER RING BORE GRINDING M/C</v>
      </c>
      <c r="E916" s="38" t="str">
        <f>IFERROR(TRIM(UPPER(_xlfn.TEXTBEFORE(_xlfn.TEXTAFTER('query (10)'!L916,"("),")"))),"")</f>
        <v/>
      </c>
      <c r="F916" s="38" t="str">
        <f>TRIM('query (10)'!K916)</f>
        <v>SB2</v>
      </c>
      <c r="G916" s="38" t="str">
        <f>IF('query (10)'!J916="","",'query (10)'!J916)</f>
        <v>Electrical Control</v>
      </c>
      <c r="H916" s="38" t="str">
        <f>TRIM(UPPER('query (10)'!J916))</f>
        <v>ELECTRICAL CONTROL</v>
      </c>
      <c r="I916" s="38" t="str">
        <f>IF('query (10)'!F916="","",'query (10)'!F916)</f>
        <v>Time-based Maintenance</v>
      </c>
      <c r="J916" s="38" t="str">
        <f>IF('query (10)'!F916="","",IFERROR(INDEX(Cleaning_Rules!$B$14:$B$17,MATCH(TRIM('query (10)'!F916),Cleaning_Rules!$A$14:$A$17,0)),"UNKNOWN"))</f>
        <v>TBM</v>
      </c>
      <c r="K916" s="38" t="str">
        <f>IF('query (10)'!G916="","",'query (10)'!G916)</f>
        <v>เสร็จสิ้น</v>
      </c>
      <c r="L916" s="38" t="str">
        <f>IF('query (10)'!G916="","MISSING",IFERROR(INDEX(Cleaning_Rules!$B$5:$B$10,MATCH(TRIM('query (10)'!G916),Cleaning_Rules!$A$5:$A$10,0)),"UNKNOWN"))</f>
        <v>COMPLETED</v>
      </c>
      <c r="M916" s="38" t="str">
        <f>IF('query (10)'!I916="","",'query (10)'!I916)</f>
        <v>Electrical</v>
      </c>
      <c r="N916" s="38" t="str">
        <f>IF('query (10)'!O916="","",'query (10)'!O916)</f>
        <v>Inspection</v>
      </c>
      <c r="O916" s="38" t="str">
        <f>IF('query (10)'!P916="","",'query (10)'!P916)</f>
        <v>Medium</v>
      </c>
      <c r="P916" s="38" t="str">
        <f>IF('query (10)'!N916="","",'query (10)'!N916)</f>
        <v xml:space="preserve">- Check condition of Push botton, Emergency, Lamp and selector switch
- Check condition of Circuit breaker, Power supply, Magnetic, Relay
- Check condition of Servo amp, Inverter
-Check condition of Safety device </v>
      </c>
      <c r="Q916" s="38" t="str">
        <f>TRIM('query (10)'!N916)</f>
        <v>- Check condition of Push botton, Emergency, Lamp and selector switch
- Check condition of Circuit breaker, Power supply, Magnetic, Relay
- Check condition of Servo amp, Inverter
-Check condition of Safety device</v>
      </c>
      <c r="R916" s="38" t="str">
        <f>TRIM(UPPER('query (10)'!R916))</f>
        <v/>
      </c>
      <c r="S916" s="38" t="str">
        <f>TRIM(UPPER('query (10)'!S916))</f>
        <v/>
      </c>
      <c r="T916" s="38" t="str">
        <f>IF('query (10)'!Q916="","",TRIM(UPPER('query (10)'!Q916)))</f>
        <v/>
      </c>
      <c r="U916" s="38" t="str">
        <f>IF('query (10)'!T916="","",'query (10)'!T916)</f>
        <v/>
      </c>
      <c r="V916" s="39" t="str">
        <f>IF('query (10)'!T916="","",IFERROR(VALUE('query (10)'!T916),""))</f>
        <v/>
      </c>
      <c r="W916" s="40">
        <f>IF('query (10)'!U916="","",'query (10)'!U916)</f>
        <v>0</v>
      </c>
      <c r="X916" s="39">
        <f>IF('query (10)'!V916="","",'query (10)'!V916)</f>
        <v>30</v>
      </c>
      <c r="Y916" s="41">
        <f>IF('query (10)'!W916="","",'query (10)'!W916)</f>
        <v>46063</v>
      </c>
      <c r="Z916" s="41">
        <f>IF('query (10)'!X916="","",'query (10)'!X916)</f>
        <v>46072</v>
      </c>
      <c r="AA916" s="41">
        <f>IF('query (10)'!Y916="","",'query (10)'!Y916)</f>
        <v>46072</v>
      </c>
      <c r="AB916" s="41">
        <f>IF('query (10)'!Z916="","",'query (10)'!Z916)</f>
        <v>46102</v>
      </c>
      <c r="AC916" s="38" t="str">
        <f>IF(OR('query (10)'!AA916="",COUNTIF(Cleaning_Rules!$A$21:$A$26,TRIM('query (10)'!AA916))&gt;0),"",TRIM('query (10)'!AA916))</f>
        <v/>
      </c>
      <c r="AD916" s="38" t="str">
        <f>IF('query (10)'!AB916="","",TRIM(IFERROR(_xlfn.TEXTBEFORE('query (10)'!AB916,"("),'query (10)'!AB916)))</f>
        <v>เริ่มซ่อมงาน PM แล้ว รับผิดชอบโดย PIYAPONG THONGSAN</v>
      </c>
      <c r="AE916" s="38" t="str">
        <f>IFERROR(LOWER(TRIM(_xlfn.TEXTBEFORE(_xlfn.TEXTAFTER('query (10)'!AB916,"("),")"))),"")</f>
        <v>thongsan-p-3769@nsk.com</v>
      </c>
      <c r="AF916" s="38" t="str">
        <f>IF('query (10)'!AD916="","",TRIM('query (10)'!AD916))</f>
        <v>พงษ์พิทักษ์ ศรไชย</v>
      </c>
      <c r="AG916" s="38" t="str">
        <f>IF('query (10)'!AE916="","",TRIM('query (10)'!AE916))</f>
        <v>ปิยะพงษ์ ทองแสน</v>
      </c>
      <c r="AH916" s="38" t="str">
        <f>IF('query (10)'!AF916="","",IFERROR(VALUE('query (10)'!AF916),""))</f>
        <v/>
      </c>
      <c r="AI916" s="38" t="str">
        <f>IF('query (10)'!AG916="","",TRIM('query (10)'!AG916))</f>
        <v/>
      </c>
      <c r="AJ916" s="38" t="str">
        <f>IF('query (10)'!AH916="","",IFERROR(VALUE('query (10)'!AH916),""))</f>
        <v/>
      </c>
      <c r="AK916" s="38" t="str">
        <f>IF('query (10)'!AI916="","",TRIM('query (10)'!AI916))</f>
        <v/>
      </c>
      <c r="AL916" s="42">
        <f t="shared" si="70"/>
        <v>2026</v>
      </c>
      <c r="AM916" s="42" t="str">
        <f t="shared" si="71"/>
        <v>2026-02</v>
      </c>
      <c r="AN916" s="42" t="str">
        <f t="shared" ca="1" si="72"/>
        <v/>
      </c>
      <c r="AO916" s="42" t="str">
        <f t="shared" si="73"/>
        <v>GR-214 | INNER RING BORE GRINDING M/C | SB2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PIYAPONG THONGSAN | ปิยะพงษ์ ทองแสน</v>
      </c>
      <c r="AP916" s="42" t="str">
        <f>_xlfn.TEXTJOIN("; ",TRUE,IF(COUNTA('query (10)'!A916:AK916)&lt;=6,"NEAR_EMPTY_ROW",""),IF($K916="","MISSING_STATUS",""),IF(AND($K916="เสร็จสิ้น",$Z916=""),"DONE_NO_ACTUAL_DATE",""),IF(AND($I916="Condition-based Maintenance",$AH916=""),"CBM_NO_MEASUREMENT",""),IF(OR($X916="",$X916=0),"INVALID_PERIOD",""),IF(AND($AA916&lt;&gt;"",$AB916&lt;&gt;"",$AB916&lt;$AA916),"DATE_SEQUENCE_ERROR",""),IF(AND($AB916&lt;&gt;"",$AB916&gt;DATE(2030,12,31)),"DATE_OUTLIER",""),IF($C916="","MISSING_QRCODE",""),IF($J916="UNKNOWN","UNKNOWN_PM_TYPE",""),IF($L916="UNKNOWN","UNKNOWN_STATUS",""))</f>
        <v/>
      </c>
      <c r="AQ916" s="42" t="str">
        <f t="shared" si="74"/>
        <v>NO</v>
      </c>
    </row>
    <row r="917" spans="1:43" x14ac:dyDescent="0.3">
      <c r="A917" s="38">
        <f>IF('query (10)'!A917="","",'query (10)'!A917)</f>
        <v>1079</v>
      </c>
      <c r="B917" s="38">
        <f>IF('query (10)'!B917="","",'query (10)'!B917)</f>
        <v>18134</v>
      </c>
      <c r="C917" s="38" t="str">
        <f>TRIM(UPPER('query (10)'!M917))</f>
        <v>GR-223</v>
      </c>
      <c r="D917" s="38" t="str">
        <f>TRIM(UPPER(IFERROR(_xlfn.TEXTBEFORE('query (10)'!L917,"("),'query (10)'!L917)))</f>
        <v>OUTER RING RACEWAY SUPER FINISH M/C</v>
      </c>
      <c r="E917" s="38" t="str">
        <f>IFERROR(TRIM(UPPER(_xlfn.TEXTBEFORE(_xlfn.TEXTAFTER('query (10)'!L917,"("),")"))),"")</f>
        <v/>
      </c>
      <c r="F917" s="38" t="str">
        <f>TRIM('query (10)'!K917)</f>
        <v>SB2</v>
      </c>
      <c r="G917" s="38" t="str">
        <f>IF('query (10)'!J917="","",'query (10)'!J917)</f>
        <v>Electrical Control</v>
      </c>
      <c r="H917" s="38" t="str">
        <f>TRIM(UPPER('query (10)'!J917))</f>
        <v>ELECTRICAL CONTROL</v>
      </c>
      <c r="I917" s="38" t="str">
        <f>IF('query (10)'!F917="","",'query (10)'!F917)</f>
        <v>Time-based Maintenance</v>
      </c>
      <c r="J917" s="38" t="str">
        <f>IF('query (10)'!F917="","",IFERROR(INDEX(Cleaning_Rules!$B$14:$B$17,MATCH(TRIM('query (10)'!F917),Cleaning_Rules!$A$14:$A$17,0)),"UNKNOWN"))</f>
        <v>TBM</v>
      </c>
      <c r="K917" s="38" t="str">
        <f>IF('query (10)'!G917="","",'query (10)'!G917)</f>
        <v>เสร็จสิ้น</v>
      </c>
      <c r="L917" s="38" t="str">
        <f>IF('query (10)'!G917="","MISSING",IFERROR(INDEX(Cleaning_Rules!$B$5:$B$10,MATCH(TRIM('query (10)'!G917),Cleaning_Rules!$A$5:$A$10,0)),"UNKNOWN"))</f>
        <v>COMPLETED</v>
      </c>
      <c r="M917" s="38" t="str">
        <f>IF('query (10)'!I917="","",'query (10)'!I917)</f>
        <v>Electrical</v>
      </c>
      <c r="N917" s="38" t="str">
        <f>IF('query (10)'!O917="","",'query (10)'!O917)</f>
        <v>Inspection</v>
      </c>
      <c r="O917" s="38" t="str">
        <f>IF('query (10)'!P917="","",'query (10)'!P917)</f>
        <v>Medium</v>
      </c>
      <c r="P917" s="38" t="str">
        <f>IF('query (10)'!N917="","",'query (10)'!N917)</f>
        <v xml:space="preserve">- Check condition of Push botton, Emergency, Lamp and selector switch
- Check condition of Circuit breaker, Power supply, Magnetic, Relay.
- Check/ Cleaning oil leak in terminal box
- Check condition of Servo amp, Inverter
-Check condition of Safety device </v>
      </c>
      <c r="Q917" s="38" t="str">
        <f>TRIM('query (10)'!N917)</f>
        <v>- Check condition of Push botton, Emergency, Lamp and selector switch
- Check condition of Circuit breaker, Power supply, Magnetic, Relay.
- Check/ Cleaning oil leak in terminal box
- Check condition of Servo amp, Inverter
-Check condition of Safety device</v>
      </c>
      <c r="R917" s="38" t="str">
        <f>TRIM(UPPER('query (10)'!R917))</f>
        <v/>
      </c>
      <c r="S917" s="38" t="str">
        <f>TRIM(UPPER('query (10)'!S917))</f>
        <v/>
      </c>
      <c r="T917" s="38" t="str">
        <f>IF('query (10)'!Q917="","",TRIM(UPPER('query (10)'!Q917)))</f>
        <v/>
      </c>
      <c r="U917" s="38" t="str">
        <f>IF('query (10)'!T917="","",'query (10)'!T917)</f>
        <v/>
      </c>
      <c r="V917" s="39" t="str">
        <f>IF('query (10)'!T917="","",IFERROR(VALUE('query (10)'!T917),""))</f>
        <v/>
      </c>
      <c r="W917" s="40">
        <f>IF('query (10)'!U917="","",'query (10)'!U917)</f>
        <v>0</v>
      </c>
      <c r="X917" s="39">
        <f>IF('query (10)'!V917="","",'query (10)'!V917)</f>
        <v>30</v>
      </c>
      <c r="Y917" s="41">
        <f>IF('query (10)'!W917="","",'query (10)'!W917)</f>
        <v>46063</v>
      </c>
      <c r="Z917" s="41">
        <f>IF('query (10)'!X917="","",'query (10)'!X917)</f>
        <v>46072</v>
      </c>
      <c r="AA917" s="41">
        <f>IF('query (10)'!Y917="","",'query (10)'!Y917)</f>
        <v>46072</v>
      </c>
      <c r="AB917" s="41">
        <f>IF('query (10)'!Z917="","",'query (10)'!Z917)</f>
        <v>46102</v>
      </c>
      <c r="AC917" s="38" t="str">
        <f>IF(OR('query (10)'!AA917="",COUNTIF(Cleaning_Rules!$A$21:$A$26,TRIM('query (10)'!AA917))&gt;0),"",TRIM('query (10)'!AA917))</f>
        <v/>
      </c>
      <c r="AD917" s="38" t="str">
        <f>IF('query (10)'!AB917="","",TRIM(IFERROR(_xlfn.TEXTBEFORE('query (10)'!AB917,"("),'query (10)'!AB917)))</f>
        <v>เริ่มซ่อมงาน PM แล้ว รับผิดชอบโดย PIYAPONG THONGSAN</v>
      </c>
      <c r="AE917" s="38" t="str">
        <f>IFERROR(LOWER(TRIM(_xlfn.TEXTBEFORE(_xlfn.TEXTAFTER('query (10)'!AB917,"("),")"))),"")</f>
        <v>thongsan-p-3769@nsk.com</v>
      </c>
      <c r="AF917" s="38" t="str">
        <f>IF('query (10)'!AD917="","",TRIM('query (10)'!AD917))</f>
        <v>พงษ์พิทักษ์ ศรไชย</v>
      </c>
      <c r="AG917" s="38" t="str">
        <f>IF('query (10)'!AE917="","",TRIM('query (10)'!AE917))</f>
        <v>ปิยะพงษ์ ทองแสน</v>
      </c>
      <c r="AH917" s="38" t="str">
        <f>IF('query (10)'!AF917="","",IFERROR(VALUE('query (10)'!AF917),""))</f>
        <v/>
      </c>
      <c r="AI917" s="38" t="str">
        <f>IF('query (10)'!AG917="","",TRIM('query (10)'!AG917))</f>
        <v/>
      </c>
      <c r="AJ917" s="38" t="str">
        <f>IF('query (10)'!AH917="","",IFERROR(VALUE('query (10)'!AH917),""))</f>
        <v/>
      </c>
      <c r="AK917" s="38" t="str">
        <f>IF('query (10)'!AI917="","",TRIM('query (10)'!AI917))</f>
        <v/>
      </c>
      <c r="AL917" s="42">
        <f t="shared" si="70"/>
        <v>2026</v>
      </c>
      <c r="AM917" s="42" t="str">
        <f t="shared" si="71"/>
        <v>2026-02</v>
      </c>
      <c r="AN917" s="42" t="str">
        <f t="shared" ca="1" si="72"/>
        <v/>
      </c>
      <c r="AO917" s="42" t="str">
        <f t="shared" si="73"/>
        <v>GR-223 | OUTER RING RACEWAY SUPER FINISH M/C | SB2 | ELECTRICAL CONTROL | Time-based Maintenance | Electrical | Inspection | Medium | - Check condition of Push botton, Emergency, Lamp and selector switch
- Check condition of Circuit breaker, Power supply, Magnetic, Relay.
- Check/ Cleaning oil leak in terminal box
- Check condition of Servo amp, Inverter
-Check condition of Safety device | เริ่มซ่อมงาน PM แล้ว รับผิดชอบโดย PIYAPONG THONGSAN | ปิยะพงษ์ ทองแสน</v>
      </c>
      <c r="AP917" s="42" t="str">
        <f>_xlfn.TEXTJOIN("; ",TRUE,IF(COUNTA('query (10)'!A917:AK917)&lt;=6,"NEAR_EMPTY_ROW",""),IF($K917="","MISSING_STATUS",""),IF(AND($K917="เสร็จสิ้น",$Z917=""),"DONE_NO_ACTUAL_DATE",""),IF(AND($I917="Condition-based Maintenance",$AH917=""),"CBM_NO_MEASUREMENT",""),IF(OR($X917="",$X917=0),"INVALID_PERIOD",""),IF(AND($AA917&lt;&gt;"",$AB917&lt;&gt;"",$AB917&lt;$AA917),"DATE_SEQUENCE_ERROR",""),IF(AND($AB917&lt;&gt;"",$AB917&gt;DATE(2030,12,31)),"DATE_OUTLIER",""),IF($C917="","MISSING_QRCODE",""),IF($J917="UNKNOWN","UNKNOWN_PM_TYPE",""),IF($L917="UNKNOWN","UNKNOWN_STATUS",""))</f>
        <v/>
      </c>
      <c r="AQ917" s="42" t="str">
        <f t="shared" si="74"/>
        <v>NO</v>
      </c>
    </row>
    <row r="918" spans="1:43" x14ac:dyDescent="0.3">
      <c r="A918" s="38">
        <f>IF('query (10)'!A918="","",'query (10)'!A918)</f>
        <v>1080</v>
      </c>
      <c r="B918" s="38">
        <f>IF('query (10)'!B918="","",'query (10)'!B918)</f>
        <v>18135</v>
      </c>
      <c r="C918" s="38" t="str">
        <f>TRIM(UPPER('query (10)'!M918))</f>
        <v>GR-217</v>
      </c>
      <c r="D918" s="38" t="str">
        <f>TRIM(UPPER(IFERROR(_xlfn.TEXTBEFORE('query (10)'!L918,"("),'query (10)'!L918)))</f>
        <v>INNER RING RACEWAY SUPER FINISH M/C</v>
      </c>
      <c r="E918" s="38" t="str">
        <f>IFERROR(TRIM(UPPER(_xlfn.TEXTBEFORE(_xlfn.TEXTAFTER('query (10)'!L918,"("),")"))),"")</f>
        <v/>
      </c>
      <c r="F918" s="38" t="str">
        <f>TRIM('query (10)'!K918)</f>
        <v>SB2</v>
      </c>
      <c r="G918" s="38" t="str">
        <f>IF('query (10)'!J918="","",'query (10)'!J918)</f>
        <v>Electrical Control</v>
      </c>
      <c r="H918" s="38" t="str">
        <f>TRIM(UPPER('query (10)'!J918))</f>
        <v>ELECTRICAL CONTROL</v>
      </c>
      <c r="I918" s="38" t="str">
        <f>IF('query (10)'!F918="","",'query (10)'!F918)</f>
        <v>Time-based Maintenance</v>
      </c>
      <c r="J918" s="38" t="str">
        <f>IF('query (10)'!F918="","",IFERROR(INDEX(Cleaning_Rules!$B$14:$B$17,MATCH(TRIM('query (10)'!F918),Cleaning_Rules!$A$14:$A$17,0)),"UNKNOWN"))</f>
        <v>TBM</v>
      </c>
      <c r="K918" s="38" t="str">
        <f>IF('query (10)'!G918="","",'query (10)'!G918)</f>
        <v>เสร็จสิ้น</v>
      </c>
      <c r="L918" s="38" t="str">
        <f>IF('query (10)'!G918="","MISSING",IFERROR(INDEX(Cleaning_Rules!$B$5:$B$10,MATCH(TRIM('query (10)'!G918),Cleaning_Rules!$A$5:$A$10,0)),"UNKNOWN"))</f>
        <v>COMPLETED</v>
      </c>
      <c r="M918" s="38" t="str">
        <f>IF('query (10)'!I918="","",'query (10)'!I918)</f>
        <v>Electrical</v>
      </c>
      <c r="N918" s="38" t="str">
        <f>IF('query (10)'!O918="","",'query (10)'!O918)</f>
        <v>Inspection</v>
      </c>
      <c r="O918" s="38" t="str">
        <f>IF('query (10)'!P918="","",'query (10)'!P918)</f>
        <v>Medium</v>
      </c>
      <c r="P918" s="38" t="str">
        <f>IF('query (10)'!N918="","",'query (10)'!N918)</f>
        <v xml:space="preserve">- Check condition of Push botton, Emergency, Lamp and selector switch
- Check condition of Circuit breaker, Power supply, Magnetic, Relay.
- Check/ Cleaning oil leak in terminal box
- Check condition of Servo amp, Inverter
-Check condition of Safety device </v>
      </c>
      <c r="Q918" s="38" t="str">
        <f>TRIM('query (10)'!N918)</f>
        <v>- Check condition of Push botton, Emergency, Lamp and selector switch
- Check condition of Circuit breaker, Power supply, Magnetic, Relay.
- Check/ Cleaning oil leak in terminal box
- Check condition of Servo amp, Inverter
-Check condition of Safety device</v>
      </c>
      <c r="R918" s="38" t="str">
        <f>TRIM(UPPER('query (10)'!R918))</f>
        <v/>
      </c>
      <c r="S918" s="38" t="str">
        <f>TRIM(UPPER('query (10)'!S918))</f>
        <v/>
      </c>
      <c r="T918" s="38" t="str">
        <f>IF('query (10)'!Q918="","",TRIM(UPPER('query (10)'!Q918)))</f>
        <v/>
      </c>
      <c r="U918" s="38" t="str">
        <f>IF('query (10)'!T918="","",'query (10)'!T918)</f>
        <v/>
      </c>
      <c r="V918" s="39" t="str">
        <f>IF('query (10)'!T918="","",IFERROR(VALUE('query (10)'!T918),""))</f>
        <v/>
      </c>
      <c r="W918" s="40">
        <f>IF('query (10)'!U918="","",'query (10)'!U918)</f>
        <v>0</v>
      </c>
      <c r="X918" s="39">
        <f>IF('query (10)'!V918="","",'query (10)'!V918)</f>
        <v>30</v>
      </c>
      <c r="Y918" s="41">
        <f>IF('query (10)'!W918="","",'query (10)'!W918)</f>
        <v>46063</v>
      </c>
      <c r="Z918" s="41">
        <f>IF('query (10)'!X918="","",'query (10)'!X918)</f>
        <v>46072</v>
      </c>
      <c r="AA918" s="41">
        <f>IF('query (10)'!Y918="","",'query (10)'!Y918)</f>
        <v>46072</v>
      </c>
      <c r="AB918" s="41">
        <f>IF('query (10)'!Z918="","",'query (10)'!Z918)</f>
        <v>46102</v>
      </c>
      <c r="AC918" s="38" t="str">
        <f>IF(OR('query (10)'!AA918="",COUNTIF(Cleaning_Rules!$A$21:$A$26,TRIM('query (10)'!AA918))&gt;0),"",TRIM('query (10)'!AA918))</f>
        <v/>
      </c>
      <c r="AD918" s="38" t="str">
        <f>IF('query (10)'!AB918="","",TRIM(IFERROR(_xlfn.TEXTBEFORE('query (10)'!AB918,"("),'query (10)'!AB918)))</f>
        <v>เริ่มซ่อมงาน PM แล้ว รับผิดชอบโดย PIYAPONG THONGSAN</v>
      </c>
      <c r="AE918" s="38" t="str">
        <f>IFERROR(LOWER(TRIM(_xlfn.TEXTBEFORE(_xlfn.TEXTAFTER('query (10)'!AB918,"("),")"))),"")</f>
        <v>thongsan-p-3769@nsk.com</v>
      </c>
      <c r="AF918" s="38" t="str">
        <f>IF('query (10)'!AD918="","",TRIM('query (10)'!AD918))</f>
        <v>พงษ์พิทักษ์ ศรไชย</v>
      </c>
      <c r="AG918" s="38" t="str">
        <f>IF('query (10)'!AE918="","",TRIM('query (10)'!AE918))</f>
        <v>ปิยะพงษ์ ทองแสน</v>
      </c>
      <c r="AH918" s="38" t="str">
        <f>IF('query (10)'!AF918="","",IFERROR(VALUE('query (10)'!AF918),""))</f>
        <v/>
      </c>
      <c r="AI918" s="38" t="str">
        <f>IF('query (10)'!AG918="","",TRIM('query (10)'!AG918))</f>
        <v/>
      </c>
      <c r="AJ918" s="38" t="str">
        <f>IF('query (10)'!AH918="","",IFERROR(VALUE('query (10)'!AH918),""))</f>
        <v/>
      </c>
      <c r="AK918" s="38" t="str">
        <f>IF('query (10)'!AI918="","",TRIM('query (10)'!AI918))</f>
        <v/>
      </c>
      <c r="AL918" s="42">
        <f t="shared" si="70"/>
        <v>2026</v>
      </c>
      <c r="AM918" s="42" t="str">
        <f t="shared" si="71"/>
        <v>2026-02</v>
      </c>
      <c r="AN918" s="42" t="str">
        <f t="shared" ca="1" si="72"/>
        <v/>
      </c>
      <c r="AO918" s="42" t="str">
        <f t="shared" si="73"/>
        <v>GR-217 | INNER RING RACEWAY SUPER FINISH M/C | SB2 | ELECTRICAL CONTROL | Time-based Maintenance | Electrical | Inspection | Medium | - Check condition of Push botton, Emergency, Lamp and selector switch
- Check condition of Circuit breaker, Power supply, Magnetic, Relay.
- Check/ Cleaning oil leak in terminal box
- Check condition of Servo amp, Inverter
-Check condition of Safety device | เริ่มซ่อมงาน PM แล้ว รับผิดชอบโดย PIYAPONG THONGSAN | ปิยะพงษ์ ทองแสน</v>
      </c>
      <c r="AP918" s="42" t="str">
        <f>_xlfn.TEXTJOIN("; ",TRUE,IF(COUNTA('query (10)'!A918:AK918)&lt;=6,"NEAR_EMPTY_ROW",""),IF($K918="","MISSING_STATUS",""),IF(AND($K918="เสร็จสิ้น",$Z918=""),"DONE_NO_ACTUAL_DATE",""),IF(AND($I918="Condition-based Maintenance",$AH918=""),"CBM_NO_MEASUREMENT",""),IF(OR($X918="",$X918=0),"INVALID_PERIOD",""),IF(AND($AA918&lt;&gt;"",$AB918&lt;&gt;"",$AB918&lt;$AA918),"DATE_SEQUENCE_ERROR",""),IF(AND($AB918&lt;&gt;"",$AB918&gt;DATE(2030,12,31)),"DATE_OUTLIER",""),IF($C918="","MISSING_QRCODE",""),IF($J918="UNKNOWN","UNKNOWN_PM_TYPE",""),IF($L918="UNKNOWN","UNKNOWN_STATUS",""))</f>
        <v/>
      </c>
      <c r="AQ918" s="42" t="str">
        <f t="shared" si="74"/>
        <v>NO</v>
      </c>
    </row>
    <row r="919" spans="1:43" x14ac:dyDescent="0.3">
      <c r="A919" s="38">
        <f>IF('query (10)'!A919="","",'query (10)'!A919)</f>
        <v>1081</v>
      </c>
      <c r="B919" s="38">
        <f>IF('query (10)'!B919="","",'query (10)'!B919)</f>
        <v>18131</v>
      </c>
      <c r="C919" s="38" t="str">
        <f>TRIM(UPPER('query (10)'!M919))</f>
        <v>CH-235</v>
      </c>
      <c r="D919" s="38" t="str">
        <f>TRIM(UPPER(IFERROR(_xlfn.TEXTBEFORE('query (10)'!L919,"("),'query (10)'!L919)))</f>
        <v>NOISE INSPECTION M/C</v>
      </c>
      <c r="E919" s="38" t="str">
        <f>IFERROR(TRIM(UPPER(_xlfn.TEXTBEFORE(_xlfn.TEXTAFTER('query (10)'!L919,"("),")"))),"")</f>
        <v>AUTO</v>
      </c>
      <c r="F919" s="38" t="str">
        <f>TRIM('query (10)'!K919)</f>
        <v>SB2</v>
      </c>
      <c r="G919" s="38" t="str">
        <f>IF('query (10)'!J919="","",'query (10)'!J919)</f>
        <v>Electrical Control</v>
      </c>
      <c r="H919" s="38" t="str">
        <f>TRIM(UPPER('query (10)'!J919))</f>
        <v>ELECTRICAL CONTROL</v>
      </c>
      <c r="I919" s="38" t="str">
        <f>IF('query (10)'!F919="","",'query (10)'!F919)</f>
        <v>Time-based Maintenance</v>
      </c>
      <c r="J919" s="38" t="str">
        <f>IF('query (10)'!F919="","",IFERROR(INDEX(Cleaning_Rules!$B$14:$B$17,MATCH(TRIM('query (10)'!F919),Cleaning_Rules!$A$14:$A$17,0)),"UNKNOWN"))</f>
        <v>TBM</v>
      </c>
      <c r="K919" s="38" t="str">
        <f>IF('query (10)'!G919="","",'query (10)'!G919)</f>
        <v>เสร็จสิ้น</v>
      </c>
      <c r="L919" s="38" t="str">
        <f>IF('query (10)'!G919="","MISSING",IFERROR(INDEX(Cleaning_Rules!$B$5:$B$10,MATCH(TRIM('query (10)'!G919),Cleaning_Rules!$A$5:$A$10,0)),"UNKNOWN"))</f>
        <v>COMPLETED</v>
      </c>
      <c r="M919" s="38" t="str">
        <f>IF('query (10)'!I919="","",'query (10)'!I919)</f>
        <v>Electrical</v>
      </c>
      <c r="N919" s="38" t="str">
        <f>IF('query (10)'!O919="","",'query (10)'!O919)</f>
        <v>Inspection</v>
      </c>
      <c r="O919" s="38" t="str">
        <f>IF('query (10)'!P919="","",'query (10)'!P919)</f>
        <v>Medium</v>
      </c>
      <c r="P919" s="38" t="str">
        <f>IF('query (10)'!N919="","",'query (10)'!N919)</f>
        <v xml:space="preserve">- Check condition of Push botton, Emergency, Lamp and selector switch
- Check condition of Circuit breaker, Power supply, Magnetic, Relay.
- Cleaning ventilation hot&amp;cool coil 
-Check condition of Safety device </v>
      </c>
      <c r="Q919" s="38" t="str">
        <f>TRIM('query (10)'!N919)</f>
        <v>- Check condition of Push botton, Emergency, Lamp and selector switch
- Check condition of Circuit breaker, Power supply, Magnetic, Relay.
- Cleaning ventilation hot&amp;cool coil 
-Check condition of Safety device</v>
      </c>
      <c r="R919" s="38" t="str">
        <f>TRIM(UPPER('query (10)'!R919))</f>
        <v/>
      </c>
      <c r="S919" s="38" t="str">
        <f>TRIM(UPPER('query (10)'!S919))</f>
        <v/>
      </c>
      <c r="T919" s="38" t="str">
        <f>IF('query (10)'!Q919="","",TRIM(UPPER('query (10)'!Q919)))</f>
        <v/>
      </c>
      <c r="U919" s="38" t="str">
        <f>IF('query (10)'!T919="","",'query (10)'!T919)</f>
        <v/>
      </c>
      <c r="V919" s="39" t="str">
        <f>IF('query (10)'!T919="","",IFERROR(VALUE('query (10)'!T919),""))</f>
        <v/>
      </c>
      <c r="W919" s="40">
        <f>IF('query (10)'!U919="","",'query (10)'!U919)</f>
        <v>0</v>
      </c>
      <c r="X919" s="39">
        <f>IF('query (10)'!V919="","",'query (10)'!V919)</f>
        <v>30</v>
      </c>
      <c r="Y919" s="41">
        <f>IF('query (10)'!W919="","",'query (10)'!W919)</f>
        <v>46063</v>
      </c>
      <c r="Z919" s="41">
        <f>IF('query (10)'!X919="","",'query (10)'!X919)</f>
        <v>46072</v>
      </c>
      <c r="AA919" s="41">
        <f>IF('query (10)'!Y919="","",'query (10)'!Y919)</f>
        <v>46072</v>
      </c>
      <c r="AB919" s="41">
        <f>IF('query (10)'!Z919="","",'query (10)'!Z919)</f>
        <v>46102</v>
      </c>
      <c r="AC919" s="38" t="str">
        <f>IF(OR('query (10)'!AA919="",COUNTIF(Cleaning_Rules!$A$21:$A$26,TRIM('query (10)'!AA919))&gt;0),"",TRIM('query (10)'!AA919))</f>
        <v/>
      </c>
      <c r="AD919" s="38" t="str">
        <f>IF('query (10)'!AB919="","",TRIM(IFERROR(_xlfn.TEXTBEFORE('query (10)'!AB919,"("),'query (10)'!AB919)))</f>
        <v>เริ่มซ่อมงาน PM แล้ว รับผิดชอบโดย PIYAPONG THONGSAN</v>
      </c>
      <c r="AE919" s="38" t="str">
        <f>IFERROR(LOWER(TRIM(_xlfn.TEXTBEFORE(_xlfn.TEXTAFTER('query (10)'!AB919,"("),")"))),"")</f>
        <v>thongsan-p-3769@nsk.com</v>
      </c>
      <c r="AF919" s="38" t="str">
        <f>IF('query (10)'!AD919="","",TRIM('query (10)'!AD919))</f>
        <v>พงษ์พิทักษ์ ศรไชย</v>
      </c>
      <c r="AG919" s="38" t="str">
        <f>IF('query (10)'!AE919="","",TRIM('query (10)'!AE919))</f>
        <v>ปิยะพงษ์ ทองแสน</v>
      </c>
      <c r="AH919" s="38" t="str">
        <f>IF('query (10)'!AF919="","",IFERROR(VALUE('query (10)'!AF919),""))</f>
        <v/>
      </c>
      <c r="AI919" s="38" t="str">
        <f>IF('query (10)'!AG919="","",TRIM('query (10)'!AG919))</f>
        <v/>
      </c>
      <c r="AJ919" s="38" t="str">
        <f>IF('query (10)'!AH919="","",IFERROR(VALUE('query (10)'!AH919),""))</f>
        <v/>
      </c>
      <c r="AK919" s="38" t="str">
        <f>IF('query (10)'!AI919="","",TRIM('query (10)'!AI919))</f>
        <v/>
      </c>
      <c r="AL919" s="42">
        <f t="shared" si="70"/>
        <v>2026</v>
      </c>
      <c r="AM919" s="42" t="str">
        <f t="shared" si="71"/>
        <v>2026-02</v>
      </c>
      <c r="AN919" s="42" t="str">
        <f t="shared" ca="1" si="72"/>
        <v/>
      </c>
      <c r="AO919" s="42" t="str">
        <f t="shared" si="73"/>
        <v>CH-235 | NOISE INSPECTION M/C | AUTO | SB2 | ELECTRICAL CONTROL | Time-based Maintenance | Electrical | Inspection | Medium | - Check condition of Push botton, Emergency, Lamp and selector switch
- Check condition of Circuit breaker, Power supply, Magnetic, Relay.
- Cleaning ventilation hot&amp;cool coil 
-Check condition of Safety device | เริ่มซ่อมงาน PM แล้ว รับผิดชอบโดย PIYAPONG THONGSAN | ปิยะพงษ์ ทองแสน</v>
      </c>
      <c r="AP919" s="42" t="str">
        <f>_xlfn.TEXTJOIN("; ",TRUE,IF(COUNTA('query (10)'!A919:AK919)&lt;=6,"NEAR_EMPTY_ROW",""),IF($K919="","MISSING_STATUS",""),IF(AND($K919="เสร็จสิ้น",$Z919=""),"DONE_NO_ACTUAL_DATE",""),IF(AND($I919="Condition-based Maintenance",$AH919=""),"CBM_NO_MEASUREMENT",""),IF(OR($X919="",$X919=0),"INVALID_PERIOD",""),IF(AND($AA919&lt;&gt;"",$AB919&lt;&gt;"",$AB919&lt;$AA919),"DATE_SEQUENCE_ERROR",""),IF(AND($AB919&lt;&gt;"",$AB919&gt;DATE(2030,12,31)),"DATE_OUTLIER",""),IF($C919="","MISSING_QRCODE",""),IF($J919="UNKNOWN","UNKNOWN_PM_TYPE",""),IF($L919="UNKNOWN","UNKNOWN_STATUS",""))</f>
        <v/>
      </c>
      <c r="AQ919" s="42" t="str">
        <f t="shared" si="74"/>
        <v>NO</v>
      </c>
    </row>
    <row r="920" spans="1:43" x14ac:dyDescent="0.3">
      <c r="A920" s="38">
        <f>IF('query (10)'!A920="","",'query (10)'!A920)</f>
        <v>1082</v>
      </c>
      <c r="B920" s="38">
        <f>IF('query (10)'!B920="","",'query (10)'!B920)</f>
        <v>18130</v>
      </c>
      <c r="C920" s="38" t="str">
        <f>TRIM(UPPER('query (10)'!M920))</f>
        <v>CH-971</v>
      </c>
      <c r="D920" s="38" t="str">
        <f>TRIM(UPPER(IFERROR(_xlfn.TEXTBEFORE('query (10)'!L920,"("),'query (10)'!L920)))</f>
        <v>OUTER / INNER EDDY CURRENT TESTER M/C</v>
      </c>
      <c r="E920" s="38" t="str">
        <f>IFERROR(TRIM(UPPER(_xlfn.TEXTBEFORE(_xlfn.TEXTAFTER('query (10)'!L920,"("),")"))),"")</f>
        <v/>
      </c>
      <c r="F920" s="38" t="str">
        <f>TRIM('query (10)'!K920)</f>
        <v>SB2</v>
      </c>
      <c r="G920" s="38" t="str">
        <f>IF('query (10)'!J920="","",'query (10)'!J920)</f>
        <v>Electrical Control</v>
      </c>
      <c r="H920" s="38" t="str">
        <f>TRIM(UPPER('query (10)'!J920))</f>
        <v>ELECTRICAL CONTROL</v>
      </c>
      <c r="I920" s="38" t="str">
        <f>IF('query (10)'!F920="","",'query (10)'!F920)</f>
        <v>Time-based Maintenance</v>
      </c>
      <c r="J920" s="38" t="str">
        <f>IF('query (10)'!F920="","",IFERROR(INDEX(Cleaning_Rules!$B$14:$B$17,MATCH(TRIM('query (10)'!F920),Cleaning_Rules!$A$14:$A$17,0)),"UNKNOWN"))</f>
        <v>TBM</v>
      </c>
      <c r="K920" s="38" t="str">
        <f>IF('query (10)'!G920="","",'query (10)'!G920)</f>
        <v>เสร็จสิ้น</v>
      </c>
      <c r="L920" s="38" t="str">
        <f>IF('query (10)'!G920="","MISSING",IFERROR(INDEX(Cleaning_Rules!$B$5:$B$10,MATCH(TRIM('query (10)'!G920),Cleaning_Rules!$A$5:$A$10,0)),"UNKNOWN"))</f>
        <v>COMPLETED</v>
      </c>
      <c r="M920" s="38" t="str">
        <f>IF('query (10)'!I920="","",'query (10)'!I920)</f>
        <v>Electrical</v>
      </c>
      <c r="N920" s="38" t="str">
        <f>IF('query (10)'!O920="","",'query (10)'!O920)</f>
        <v>Inspection</v>
      </c>
      <c r="O920" s="38" t="str">
        <f>IF('query (10)'!P920="","",'query (10)'!P920)</f>
        <v>Medium</v>
      </c>
      <c r="P920" s="38" t="str">
        <f>IF('query (10)'!N920="","",'query (10)'!N920)</f>
        <v xml:space="preserve">- Check condition of Push botton, Emergency, Lamp and selector switch
- Check condition of Circuit breaker, Power supply, Magnetic, Relay.
- Cleaning VR of ECT
-Check condition of Safety device </v>
      </c>
      <c r="Q920" s="38" t="str">
        <f>TRIM('query (10)'!N920)</f>
        <v>- Check condition of Push botton, Emergency, Lamp and selector switch
- Check condition of Circuit breaker, Power supply, Magnetic, Relay.
- Cleaning VR of ECT
-Check condition of Safety device</v>
      </c>
      <c r="R920" s="38" t="str">
        <f>TRIM(UPPER('query (10)'!R920))</f>
        <v/>
      </c>
      <c r="S920" s="38" t="str">
        <f>TRIM(UPPER('query (10)'!S920))</f>
        <v/>
      </c>
      <c r="T920" s="38" t="str">
        <f>IF('query (10)'!Q920="","",TRIM(UPPER('query (10)'!Q920)))</f>
        <v/>
      </c>
      <c r="U920" s="38" t="str">
        <f>IF('query (10)'!T920="","",'query (10)'!T920)</f>
        <v/>
      </c>
      <c r="V920" s="39" t="str">
        <f>IF('query (10)'!T920="","",IFERROR(VALUE('query (10)'!T920),""))</f>
        <v/>
      </c>
      <c r="W920" s="40">
        <f>IF('query (10)'!U920="","",'query (10)'!U920)</f>
        <v>0</v>
      </c>
      <c r="X920" s="39">
        <f>IF('query (10)'!V920="","",'query (10)'!V920)</f>
        <v>30</v>
      </c>
      <c r="Y920" s="41">
        <f>IF('query (10)'!W920="","",'query (10)'!W920)</f>
        <v>46063</v>
      </c>
      <c r="Z920" s="41">
        <f>IF('query (10)'!X920="","",'query (10)'!X920)</f>
        <v>46072</v>
      </c>
      <c r="AA920" s="41">
        <f>IF('query (10)'!Y920="","",'query (10)'!Y920)</f>
        <v>46072</v>
      </c>
      <c r="AB920" s="41">
        <f>IF('query (10)'!Z920="","",'query (10)'!Z920)</f>
        <v>46102</v>
      </c>
      <c r="AC920" s="38" t="str">
        <f>IF(OR('query (10)'!AA920="",COUNTIF(Cleaning_Rules!$A$21:$A$26,TRIM('query (10)'!AA920))&gt;0),"",TRIM('query (10)'!AA920))</f>
        <v/>
      </c>
      <c r="AD920" s="38" t="str">
        <f>IF('query (10)'!AB920="","",TRIM(IFERROR(_xlfn.TEXTBEFORE('query (10)'!AB920,"("),'query (10)'!AB920)))</f>
        <v>เริ่มซ่อมงาน PM แล้ว รับผิดชอบโดย PIYAPONG THONGSAN</v>
      </c>
      <c r="AE920" s="38" t="str">
        <f>IFERROR(LOWER(TRIM(_xlfn.TEXTBEFORE(_xlfn.TEXTAFTER('query (10)'!AB920,"("),")"))),"")</f>
        <v>thongsan-p-3769@nsk.com</v>
      </c>
      <c r="AF920" s="38" t="str">
        <f>IF('query (10)'!AD920="","",TRIM('query (10)'!AD920))</f>
        <v>พงษ์พิทักษ์ ศรไชย</v>
      </c>
      <c r="AG920" s="38" t="str">
        <f>IF('query (10)'!AE920="","",TRIM('query (10)'!AE920))</f>
        <v>ปิยะพงษ์ ทองแสน</v>
      </c>
      <c r="AH920" s="38" t="str">
        <f>IF('query (10)'!AF920="","",IFERROR(VALUE('query (10)'!AF920),""))</f>
        <v/>
      </c>
      <c r="AI920" s="38" t="str">
        <f>IF('query (10)'!AG920="","",TRIM('query (10)'!AG920))</f>
        <v/>
      </c>
      <c r="AJ920" s="38" t="str">
        <f>IF('query (10)'!AH920="","",IFERROR(VALUE('query (10)'!AH920),""))</f>
        <v/>
      </c>
      <c r="AK920" s="38" t="str">
        <f>IF('query (10)'!AI920="","",TRIM('query (10)'!AI920))</f>
        <v/>
      </c>
      <c r="AL920" s="42">
        <f t="shared" si="70"/>
        <v>2026</v>
      </c>
      <c r="AM920" s="42" t="str">
        <f t="shared" si="71"/>
        <v>2026-02</v>
      </c>
      <c r="AN920" s="42" t="str">
        <f t="shared" ca="1" si="72"/>
        <v/>
      </c>
      <c r="AO920" s="42" t="str">
        <f t="shared" si="73"/>
        <v>CH-971 | OUTER / INNER EDDY CURRENT TESTER M/C | SB2 | ELECTRICAL CONTROL | Time-based Maintenance | Electrical | Inspection | Medium | - Check condition of Push botton, Emergency, Lamp and selector switch
- Check condition of Circuit breaker, Power supply, Magnetic, Relay.
- Cleaning VR of ECT
-Check condition of Safety device | เริ่มซ่อมงาน PM แล้ว รับผิดชอบโดย PIYAPONG THONGSAN | ปิยะพงษ์ ทองแสน</v>
      </c>
      <c r="AP920" s="42" t="str">
        <f>_xlfn.TEXTJOIN("; ",TRUE,IF(COUNTA('query (10)'!A920:AK920)&lt;=6,"NEAR_EMPTY_ROW",""),IF($K920="","MISSING_STATUS",""),IF(AND($K920="เสร็จสิ้น",$Z920=""),"DONE_NO_ACTUAL_DATE",""),IF(AND($I920="Condition-based Maintenance",$AH920=""),"CBM_NO_MEASUREMENT",""),IF(OR($X920="",$X920=0),"INVALID_PERIOD",""),IF(AND($AA920&lt;&gt;"",$AB920&lt;&gt;"",$AB920&lt;$AA920),"DATE_SEQUENCE_ERROR",""),IF(AND($AB920&lt;&gt;"",$AB920&gt;DATE(2030,12,31)),"DATE_OUTLIER",""),IF($C920="","MISSING_QRCODE",""),IF($J920="UNKNOWN","UNKNOWN_PM_TYPE",""),IF($L920="UNKNOWN","UNKNOWN_STATUS",""))</f>
        <v/>
      </c>
      <c r="AQ920" s="42" t="str">
        <f t="shared" si="74"/>
        <v>NO</v>
      </c>
    </row>
    <row r="921" spans="1:43" x14ac:dyDescent="0.3">
      <c r="A921" s="38">
        <f>IF('query (10)'!A921="","",'query (10)'!A921)</f>
        <v>1083</v>
      </c>
      <c r="B921" s="38">
        <f>IF('query (10)'!B921="","",'query (10)'!B921)</f>
        <v>18129</v>
      </c>
      <c r="C921" s="38" t="str">
        <f>TRIM(UPPER('query (10)'!M921))</f>
        <v>AS-986</v>
      </c>
      <c r="D921" s="38" t="str">
        <f>TRIM(UPPER(IFERROR(_xlfn.TEXTBEFORE('query (10)'!L921,"("),'query (10)'!L921)))</f>
        <v>MATCHING &amp; BALL FILLING AUTO</v>
      </c>
      <c r="E921" s="38" t="str">
        <f>IFERROR(TRIM(UPPER(_xlfn.TEXTBEFORE(_xlfn.TEXTAFTER('query (10)'!L921,"("),")"))),"")</f>
        <v/>
      </c>
      <c r="F921" s="38" t="str">
        <f>TRIM('query (10)'!K921)</f>
        <v>SB2</v>
      </c>
      <c r="G921" s="38" t="str">
        <f>IF('query (10)'!J921="","",'query (10)'!J921)</f>
        <v>Electrical Control</v>
      </c>
      <c r="H921" s="38" t="str">
        <f>TRIM(UPPER('query (10)'!J921))</f>
        <v>ELECTRICAL CONTROL</v>
      </c>
      <c r="I921" s="38" t="str">
        <f>IF('query (10)'!F921="","",'query (10)'!F921)</f>
        <v>Time-based Maintenance</v>
      </c>
      <c r="J921" s="38" t="str">
        <f>IF('query (10)'!F921="","",IFERROR(INDEX(Cleaning_Rules!$B$14:$B$17,MATCH(TRIM('query (10)'!F921),Cleaning_Rules!$A$14:$A$17,0)),"UNKNOWN"))</f>
        <v>TBM</v>
      </c>
      <c r="K921" s="38" t="str">
        <f>IF('query (10)'!G921="","",'query (10)'!G921)</f>
        <v>เสร็จสิ้น</v>
      </c>
      <c r="L921" s="38" t="str">
        <f>IF('query (10)'!G921="","MISSING",IFERROR(INDEX(Cleaning_Rules!$B$5:$B$10,MATCH(TRIM('query (10)'!G921),Cleaning_Rules!$A$5:$A$10,0)),"UNKNOWN"))</f>
        <v>COMPLETED</v>
      </c>
      <c r="M921" s="38" t="str">
        <f>IF('query (10)'!I921="","",'query (10)'!I921)</f>
        <v>Electrical</v>
      </c>
      <c r="N921" s="38" t="str">
        <f>IF('query (10)'!O921="","",'query (10)'!O921)</f>
        <v>Inspection</v>
      </c>
      <c r="O921" s="38" t="str">
        <f>IF('query (10)'!P921="","",'query (10)'!P921)</f>
        <v>Medium</v>
      </c>
      <c r="P921" s="38" t="str">
        <f>IF('query (10)'!N921="","",'query (10)'!N921)</f>
        <v xml:space="preserve">- Check condition of Push botton, Emergency, Lamp and selector switch
- Check condition of Circuit breaker, Power supply, Magnetic, Relay.
- Check condition of photo sensor
- Check condition of proximity sensor
-Check condition of Safety device </v>
      </c>
      <c r="Q921" s="38" t="str">
        <f>TRIM('query (10)'!N921)</f>
        <v>- Check condition of Push botton, Emergency, Lamp and selector switch
- Check condition of Circuit breaker, Power supply, Magnetic, Relay.
- Check condition of photo sensor
- Check condition of proximity sensor
-Check condition of Safety device</v>
      </c>
      <c r="R921" s="38" t="str">
        <f>TRIM(UPPER('query (10)'!R921))</f>
        <v/>
      </c>
      <c r="S921" s="38" t="str">
        <f>TRIM(UPPER('query (10)'!S921))</f>
        <v/>
      </c>
      <c r="T921" s="38" t="str">
        <f>IF('query (10)'!Q921="","",TRIM(UPPER('query (10)'!Q921)))</f>
        <v/>
      </c>
      <c r="U921" s="38" t="str">
        <f>IF('query (10)'!T921="","",'query (10)'!T921)</f>
        <v/>
      </c>
      <c r="V921" s="39" t="str">
        <f>IF('query (10)'!T921="","",IFERROR(VALUE('query (10)'!T921),""))</f>
        <v/>
      </c>
      <c r="W921" s="40">
        <f>IF('query (10)'!U921="","",'query (10)'!U921)</f>
        <v>0</v>
      </c>
      <c r="X921" s="39">
        <f>IF('query (10)'!V921="","",'query (10)'!V921)</f>
        <v>30</v>
      </c>
      <c r="Y921" s="41">
        <f>IF('query (10)'!W921="","",'query (10)'!W921)</f>
        <v>46063</v>
      </c>
      <c r="Z921" s="41">
        <f>IF('query (10)'!X921="","",'query (10)'!X921)</f>
        <v>46073</v>
      </c>
      <c r="AA921" s="41">
        <f>IF('query (10)'!Y921="","",'query (10)'!Y921)</f>
        <v>46073</v>
      </c>
      <c r="AB921" s="41">
        <f>IF('query (10)'!Z921="","",'query (10)'!Z921)</f>
        <v>46103</v>
      </c>
      <c r="AC921" s="38" t="str">
        <f>IF(OR('query (10)'!AA921="",COUNTIF(Cleaning_Rules!$A$21:$A$26,TRIM('query (10)'!AA921))&gt;0),"",TRIM('query (10)'!AA921))</f>
        <v>T/F inner work out</v>
      </c>
      <c r="AD921" s="38" t="str">
        <f>IF('query (10)'!AB921="","",TRIM(IFERROR(_xlfn.TEXTBEFORE('query (10)'!AB921,"("),'query (10)'!AB921)))</f>
        <v>เริ่มซ่อมงาน PM แล้ว รับผิดชอบโดย NATDANAI JUTHATHEP</v>
      </c>
      <c r="AE921" s="38" t="str">
        <f>IFERROR(LOWER(TRIM(_xlfn.TEXTBEFORE(_xlfn.TEXTAFTER('query (10)'!AB921,"("),")"))),"")</f>
        <v>juthathep-n-4697@nsk.com</v>
      </c>
      <c r="AF921" s="38" t="str">
        <f>IF('query (10)'!AD921="","",TRIM('query (10)'!AD921))</f>
        <v>พงษ์พิทักษ์ ศรไชย</v>
      </c>
      <c r="AG921" s="38" t="str">
        <f>IF('query (10)'!AE921="","",TRIM('query (10)'!AE921))</f>
        <v>ณัฐดนัย จุฑาเทพ</v>
      </c>
      <c r="AH921" s="38" t="str">
        <f>IF('query (10)'!AF921="","",IFERROR(VALUE('query (10)'!AF921),""))</f>
        <v/>
      </c>
      <c r="AI921" s="38" t="str">
        <f>IF('query (10)'!AG921="","",TRIM('query (10)'!AG921))</f>
        <v/>
      </c>
      <c r="AJ921" s="38" t="str">
        <f>IF('query (10)'!AH921="","",IFERROR(VALUE('query (10)'!AH921),""))</f>
        <v/>
      </c>
      <c r="AK921" s="38" t="str">
        <f>IF('query (10)'!AI921="","",TRIM('query (10)'!AI921))</f>
        <v/>
      </c>
      <c r="AL921" s="42">
        <f t="shared" si="70"/>
        <v>2026</v>
      </c>
      <c r="AM921" s="42" t="str">
        <f t="shared" si="71"/>
        <v>2026-02</v>
      </c>
      <c r="AN921" s="42" t="str">
        <f t="shared" ca="1" si="72"/>
        <v/>
      </c>
      <c r="AO921" s="42" t="str">
        <f t="shared" si="73"/>
        <v>AS-986 | MATCHING &amp; BALL FILLING AUTO | SB2 | ELECTRICAL CONTROL | Time-based Maintenance | Electrical | Inspection | Medium | - Check condition of Push botton, Emergency, Lamp and selector switch
- Check condition of Circuit breaker, Power supply, Magnetic, Relay.
- Check condition of photo sensor
- Check condition of proximity sensor
-Check condition of Safety device | T/F inner work out | เริ่มซ่อมงาน PM แล้ว รับผิดชอบโดย NATDANAI JUTHATHEP | ณัฐดนัย จุฑาเทพ</v>
      </c>
      <c r="AP921" s="42" t="str">
        <f>_xlfn.TEXTJOIN("; ",TRUE,IF(COUNTA('query (10)'!A921:AK921)&lt;=6,"NEAR_EMPTY_ROW",""),IF($K921="","MISSING_STATUS",""),IF(AND($K921="เสร็จสิ้น",$Z921=""),"DONE_NO_ACTUAL_DATE",""),IF(AND($I921="Condition-based Maintenance",$AH921=""),"CBM_NO_MEASUREMENT",""),IF(OR($X921="",$X921=0),"INVALID_PERIOD",""),IF(AND($AA921&lt;&gt;"",$AB921&lt;&gt;"",$AB921&lt;$AA921),"DATE_SEQUENCE_ERROR",""),IF(AND($AB921&lt;&gt;"",$AB921&gt;DATE(2030,12,31)),"DATE_OUTLIER",""),IF($C921="","MISSING_QRCODE",""),IF($J921="UNKNOWN","UNKNOWN_PM_TYPE",""),IF($L921="UNKNOWN","UNKNOWN_STATUS",""))</f>
        <v/>
      </c>
      <c r="AQ921" s="42" t="str">
        <f t="shared" si="74"/>
        <v>NO</v>
      </c>
    </row>
    <row r="922" spans="1:43" x14ac:dyDescent="0.3">
      <c r="A922" s="38">
        <f>IF('query (10)'!A922="","",'query (10)'!A922)</f>
        <v>1084</v>
      </c>
      <c r="B922" s="38">
        <f>IF('query (10)'!B922="","",'query (10)'!B922)</f>
        <v>18132</v>
      </c>
      <c r="C922" s="38" t="str">
        <f>TRIM(UPPER('query (10)'!M922))</f>
        <v>CH-1018</v>
      </c>
      <c r="D922" s="38" t="str">
        <f>TRIM(UPPER(IFERROR(_xlfn.TEXTBEFORE('query (10)'!L922,"("),'query (10)'!L922)))</f>
        <v>DIMENSION CHECK M/C</v>
      </c>
      <c r="E922" s="38" t="str">
        <f>IFERROR(TRIM(UPPER(_xlfn.TEXTBEFORE(_xlfn.TEXTAFTER('query (10)'!L922,"("),")"))),"")</f>
        <v/>
      </c>
      <c r="F922" s="38" t="str">
        <f>TRIM('query (10)'!K922)</f>
        <v>SB2</v>
      </c>
      <c r="G922" s="38" t="str">
        <f>IF('query (10)'!J922="","",'query (10)'!J922)</f>
        <v>Electrical Control</v>
      </c>
      <c r="H922" s="38" t="str">
        <f>TRIM(UPPER('query (10)'!J922))</f>
        <v>ELECTRICAL CONTROL</v>
      </c>
      <c r="I922" s="38" t="str">
        <f>IF('query (10)'!F922="","",'query (10)'!F922)</f>
        <v>Time-based Maintenance</v>
      </c>
      <c r="J922" s="38" t="str">
        <f>IF('query (10)'!F922="","",IFERROR(INDEX(Cleaning_Rules!$B$14:$B$17,MATCH(TRIM('query (10)'!F922),Cleaning_Rules!$A$14:$A$17,0)),"UNKNOWN"))</f>
        <v>TBM</v>
      </c>
      <c r="K922" s="38" t="str">
        <f>IF('query (10)'!G922="","",'query (10)'!G922)</f>
        <v>เสร็จสิ้น</v>
      </c>
      <c r="L922" s="38" t="str">
        <f>IF('query (10)'!G922="","MISSING",IFERROR(INDEX(Cleaning_Rules!$B$5:$B$10,MATCH(TRIM('query (10)'!G922),Cleaning_Rules!$A$5:$A$10,0)),"UNKNOWN"))</f>
        <v>COMPLETED</v>
      </c>
      <c r="M922" s="38" t="str">
        <f>IF('query (10)'!I922="","",'query (10)'!I922)</f>
        <v>Electrical</v>
      </c>
      <c r="N922" s="38" t="str">
        <f>IF('query (10)'!O922="","",'query (10)'!O922)</f>
        <v>Inspection</v>
      </c>
      <c r="O922" s="38" t="str">
        <f>IF('query (10)'!P922="","",'query (10)'!P922)</f>
        <v>Medium</v>
      </c>
      <c r="P922" s="38" t="str">
        <f>IF('query (10)'!N922="","",'query (10)'!N922)</f>
        <v xml:space="preserve">- Check condition of Push botton, Emergency, Lamp and selector switch
- Check condition of Circuit breaker, Power supply, Magnetic, Relay.
- Check condition of photo sensor
-Check condition of Safety device </v>
      </c>
      <c r="Q922" s="38" t="str">
        <f>TRIM('query (10)'!N922)</f>
        <v>- Check condition of Push botton, Emergency, Lamp and selector switch
- Check condition of Circuit breaker, Power supply, Magnetic, Relay.
- Check condition of photo sensor
-Check condition of Safety device</v>
      </c>
      <c r="R922" s="38" t="str">
        <f>TRIM(UPPER('query (10)'!R922))</f>
        <v/>
      </c>
      <c r="S922" s="38" t="str">
        <f>TRIM(UPPER('query (10)'!S922))</f>
        <v/>
      </c>
      <c r="T922" s="38" t="str">
        <f>IF('query (10)'!Q922="","",TRIM(UPPER('query (10)'!Q922)))</f>
        <v/>
      </c>
      <c r="U922" s="38" t="str">
        <f>IF('query (10)'!T922="","",'query (10)'!T922)</f>
        <v/>
      </c>
      <c r="V922" s="39" t="str">
        <f>IF('query (10)'!T922="","",IFERROR(VALUE('query (10)'!T922),""))</f>
        <v/>
      </c>
      <c r="W922" s="40">
        <f>IF('query (10)'!U922="","",'query (10)'!U922)</f>
        <v>0</v>
      </c>
      <c r="X922" s="39">
        <f>IF('query (10)'!V922="","",'query (10)'!V922)</f>
        <v>30</v>
      </c>
      <c r="Y922" s="41">
        <f>IF('query (10)'!W922="","",'query (10)'!W922)</f>
        <v>46063</v>
      </c>
      <c r="Z922" s="41">
        <f>IF('query (10)'!X922="","",'query (10)'!X922)</f>
        <v>46072</v>
      </c>
      <c r="AA922" s="41">
        <f>IF('query (10)'!Y922="","",'query (10)'!Y922)</f>
        <v>46072</v>
      </c>
      <c r="AB922" s="41">
        <f>IF('query (10)'!Z922="","",'query (10)'!Z922)</f>
        <v>46102</v>
      </c>
      <c r="AC922" s="38" t="str">
        <f>IF(OR('query (10)'!AA922="",COUNTIF(Cleaning_Rules!$A$21:$A$26,TRIM('query (10)'!AA922))&gt;0),"",TRIM('query (10)'!AA922))</f>
        <v>T/F inner work out</v>
      </c>
      <c r="AD922" s="38" t="str">
        <f>IF('query (10)'!AB922="","",TRIM(IFERROR(_xlfn.TEXTBEFORE('query (10)'!AB922,"("),'query (10)'!AB922)))</f>
        <v>เริ่มซ่อมงาน PM แล้ว รับผิดชอบโดย PIYAPONG THONGSAN</v>
      </c>
      <c r="AE922" s="38" t="str">
        <f>IFERROR(LOWER(TRIM(_xlfn.TEXTBEFORE(_xlfn.TEXTAFTER('query (10)'!AB922,"("),")"))),"")</f>
        <v>thongsan-p-3769@nsk.com</v>
      </c>
      <c r="AF922" s="38" t="str">
        <f>IF('query (10)'!AD922="","",TRIM('query (10)'!AD922))</f>
        <v>พงษ์พิทักษ์ ศรไชย</v>
      </c>
      <c r="AG922" s="38" t="str">
        <f>IF('query (10)'!AE922="","",TRIM('query (10)'!AE922))</f>
        <v>ปิยะพงษ์ ทองแสน</v>
      </c>
      <c r="AH922" s="38" t="str">
        <f>IF('query (10)'!AF922="","",IFERROR(VALUE('query (10)'!AF922),""))</f>
        <v/>
      </c>
      <c r="AI922" s="38" t="str">
        <f>IF('query (10)'!AG922="","",TRIM('query (10)'!AG922))</f>
        <v/>
      </c>
      <c r="AJ922" s="38" t="str">
        <f>IF('query (10)'!AH922="","",IFERROR(VALUE('query (10)'!AH922),""))</f>
        <v/>
      </c>
      <c r="AK922" s="38" t="str">
        <f>IF('query (10)'!AI922="","",TRIM('query (10)'!AI922))</f>
        <v/>
      </c>
      <c r="AL922" s="42">
        <f t="shared" si="70"/>
        <v>2026</v>
      </c>
      <c r="AM922" s="42" t="str">
        <f t="shared" si="71"/>
        <v>2026-02</v>
      </c>
      <c r="AN922" s="42" t="str">
        <f t="shared" ca="1" si="72"/>
        <v/>
      </c>
      <c r="AO922" s="42" t="str">
        <f t="shared" si="73"/>
        <v>CH-1018 | DIMENSION CHECK M/C | SB2 | ELECTRICAL CONTROL | Time-based Maintenance | Electrical | Inspection | Medium | - Check condition of Push botton, Emergency, Lamp and selector switch
- Check condition of Circuit breaker, Power supply, Magnetic, Relay.
- Check condition of photo sensor
-Check condition of Safety device | T/F inner work out | เริ่มซ่อมงาน PM แล้ว รับผิดชอบโดย PIYAPONG THONGSAN | ปิยะพงษ์ ทองแสน</v>
      </c>
      <c r="AP922" s="42" t="str">
        <f>_xlfn.TEXTJOIN("; ",TRUE,IF(COUNTA('query (10)'!A922:AK922)&lt;=6,"NEAR_EMPTY_ROW",""),IF($K922="","MISSING_STATUS",""),IF(AND($K922="เสร็จสิ้น",$Z922=""),"DONE_NO_ACTUAL_DATE",""),IF(AND($I922="Condition-based Maintenance",$AH922=""),"CBM_NO_MEASUREMENT",""),IF(OR($X922="",$X922=0),"INVALID_PERIOD",""),IF(AND($AA922&lt;&gt;"",$AB922&lt;&gt;"",$AB922&lt;$AA922),"DATE_SEQUENCE_ERROR",""),IF(AND($AB922&lt;&gt;"",$AB922&gt;DATE(2030,12,31)),"DATE_OUTLIER",""),IF($C922="","MISSING_QRCODE",""),IF($J922="UNKNOWN","UNKNOWN_PM_TYPE",""),IF($L922="UNKNOWN","UNKNOWN_STATUS",""))</f>
        <v/>
      </c>
      <c r="AQ922" s="42" t="str">
        <f t="shared" si="74"/>
        <v>NO</v>
      </c>
    </row>
    <row r="923" spans="1:43" x14ac:dyDescent="0.3">
      <c r="A923" s="38">
        <f>IF('query (10)'!A923="","",'query (10)'!A923)</f>
        <v>1085</v>
      </c>
      <c r="B923" s="38">
        <f>IF('query (10)'!B923="","",'query (10)'!B923)</f>
        <v>18391</v>
      </c>
      <c r="C923" s="38" t="str">
        <f>TRIM(UPPER('query (10)'!M923))</f>
        <v>MA-729</v>
      </c>
      <c r="D923" s="38" t="str">
        <f>TRIM(UPPER(IFERROR(_xlfn.TEXTBEFORE('query (10)'!L923,"("),'query (10)'!L923)))</f>
        <v>LASER MARK</v>
      </c>
      <c r="E923" s="38" t="str">
        <f>IFERROR(TRIM(UPPER(_xlfn.TEXTBEFORE(_xlfn.TEXTAFTER('query (10)'!L923,"("),")"))),"")</f>
        <v/>
      </c>
      <c r="F923" s="38" t="str">
        <f>TRIM('query (10)'!K923)</f>
        <v>SB3</v>
      </c>
      <c r="G923" s="38" t="str">
        <f>IF('query (10)'!J923="","",'query (10)'!J923)</f>
        <v>Electrical Control</v>
      </c>
      <c r="H923" s="38" t="str">
        <f>TRIM(UPPER('query (10)'!J923))</f>
        <v>ELECTRICAL CONTROL</v>
      </c>
      <c r="I923" s="38" t="str">
        <f>IF('query (10)'!F923="","",'query (10)'!F923)</f>
        <v>Time-based Maintenance</v>
      </c>
      <c r="J923" s="38" t="str">
        <f>IF('query (10)'!F923="","",IFERROR(INDEX(Cleaning_Rules!$B$14:$B$17,MATCH(TRIM('query (10)'!F923),Cleaning_Rules!$A$14:$A$17,0)),"UNKNOWN"))</f>
        <v>TBM</v>
      </c>
      <c r="K923" s="38" t="str">
        <f>IF('query (10)'!G923="","",'query (10)'!G923)</f>
        <v>เสร็จสิ้น</v>
      </c>
      <c r="L923" s="38" t="str">
        <f>IF('query (10)'!G923="","MISSING",IFERROR(INDEX(Cleaning_Rules!$B$5:$B$10,MATCH(TRIM('query (10)'!G923),Cleaning_Rules!$A$5:$A$10,0)),"UNKNOWN"))</f>
        <v>COMPLETED</v>
      </c>
      <c r="M923" s="38" t="str">
        <f>IF('query (10)'!I923="","",'query (10)'!I923)</f>
        <v>Electrical</v>
      </c>
      <c r="N923" s="38" t="str">
        <f>IF('query (10)'!O923="","",'query (10)'!O923)</f>
        <v>Inspection</v>
      </c>
      <c r="O923" s="38" t="str">
        <f>IF('query (10)'!P923="","",'query (10)'!P923)</f>
        <v>Medium</v>
      </c>
      <c r="P923" s="38" t="str">
        <f>IF('query (10)'!N923="","",'query (10)'!N923)</f>
        <v xml:space="preserve">- Check condition of Push botton, Emergency, Lamp and selector switch
- Check condition of Circuit breaker, Power supply, Magnetic, Relay.
- Change dust filter of Apiste
- Check condition of laser amp.
-Check condition of Safety device </v>
      </c>
      <c r="Q923" s="38" t="str">
        <f>TRIM('query (10)'!N923)</f>
        <v>- Check condition of Push botton, Emergency, Lamp and selector switch
- Check condition of Circuit breaker, Power supply, Magnetic, Relay.
- Change dust filter of Apiste
- Check condition of laser amp.
-Check condition of Safety device</v>
      </c>
      <c r="R923" s="38" t="str">
        <f>TRIM(UPPER('query (10)'!R923))</f>
        <v/>
      </c>
      <c r="S923" s="38" t="str">
        <f>TRIM(UPPER('query (10)'!S923))</f>
        <v/>
      </c>
      <c r="T923" s="38" t="str">
        <f>IF('query (10)'!Q923="","",TRIM(UPPER('query (10)'!Q923)))</f>
        <v/>
      </c>
      <c r="U923" s="38" t="str">
        <f>IF('query (10)'!T923="","",'query (10)'!T923)</f>
        <v/>
      </c>
      <c r="V923" s="39" t="str">
        <f>IF('query (10)'!T923="","",IFERROR(VALUE('query (10)'!T923),""))</f>
        <v/>
      </c>
      <c r="W923" s="40">
        <f>IF('query (10)'!U923="","",'query (10)'!U923)</f>
        <v>0</v>
      </c>
      <c r="X923" s="39">
        <f>IF('query (10)'!V923="","",'query (10)'!V923)</f>
        <v>30</v>
      </c>
      <c r="Y923" s="41">
        <f>IF('query (10)'!W923="","",'query (10)'!W923)</f>
        <v>46063</v>
      </c>
      <c r="Z923" s="41">
        <f>IF('query (10)'!X923="","",'query (10)'!X923)</f>
        <v>46073</v>
      </c>
      <c r="AA923" s="41">
        <f>IF('query (10)'!Y923="","",'query (10)'!Y923)</f>
        <v>46073</v>
      </c>
      <c r="AB923" s="41">
        <f>IF('query (10)'!Z923="","",'query (10)'!Z923)</f>
        <v>46103</v>
      </c>
      <c r="AC923" s="38" t="str">
        <f>IF(OR('query (10)'!AA923="",COUNTIF(Cleaning_Rules!$A$21:$A$26,TRIM('query (10)'!AA923))&gt;0),"",TRIM('query (10)'!AA923))</f>
        <v/>
      </c>
      <c r="AD923" s="38" t="str">
        <f>IF('query (10)'!AB923="","",TRIM(IFERROR(_xlfn.TEXTBEFORE('query (10)'!AB923,"("),'query (10)'!AB923)))</f>
        <v>เริ่มซ่อมงาน PM แล้ว รับผิดชอบโดย NATDANAI JUTHATHEP</v>
      </c>
      <c r="AE923" s="38" t="str">
        <f>IFERROR(LOWER(TRIM(_xlfn.TEXTBEFORE(_xlfn.TEXTAFTER('query (10)'!AB923,"("),")"))),"")</f>
        <v>juthathep-n-4697@nsk.com</v>
      </c>
      <c r="AF923" s="38" t="str">
        <f>IF('query (10)'!AD923="","",TRIM('query (10)'!AD923))</f>
        <v>พงษ์พิทักษ์ ศรไชย</v>
      </c>
      <c r="AG923" s="38" t="str">
        <f>IF('query (10)'!AE923="","",TRIM('query (10)'!AE923))</f>
        <v>ณัฐดนัย จุฑาเทพ</v>
      </c>
      <c r="AH923" s="38" t="str">
        <f>IF('query (10)'!AF923="","",IFERROR(VALUE('query (10)'!AF923),""))</f>
        <v/>
      </c>
      <c r="AI923" s="38" t="str">
        <f>IF('query (10)'!AG923="","",TRIM('query (10)'!AG923))</f>
        <v/>
      </c>
      <c r="AJ923" s="38" t="str">
        <f>IF('query (10)'!AH923="","",IFERROR(VALUE('query (10)'!AH923),""))</f>
        <v/>
      </c>
      <c r="AK923" s="38" t="str">
        <f>IF('query (10)'!AI923="","",TRIM('query (10)'!AI923))</f>
        <v/>
      </c>
      <c r="AL923" s="42">
        <f t="shared" si="70"/>
        <v>2026</v>
      </c>
      <c r="AM923" s="42" t="str">
        <f t="shared" si="71"/>
        <v>2026-02</v>
      </c>
      <c r="AN923" s="42" t="str">
        <f t="shared" ca="1" si="72"/>
        <v/>
      </c>
      <c r="AO923" s="42" t="str">
        <f t="shared" si="73"/>
        <v>MA-729 | LASER MARK | SB3 | ELECTRICAL CONTROL | Time-based Maintenance | Electrical | Inspection | Medium | - Check condition of Push botton, Emergency, Lamp and selector switch
- Check condition of Circuit breaker, Power supply, Magnetic, Relay.
- Change dust filter of Apiste
- Check condition of laser amp.
-Check condition of Safety device | เริ่มซ่อมงาน PM แล้ว รับผิดชอบโดย NATDANAI JUTHATHEP | ณัฐดนัย จุฑาเทพ</v>
      </c>
      <c r="AP923" s="42" t="str">
        <f>_xlfn.TEXTJOIN("; ",TRUE,IF(COUNTA('query (10)'!A923:AK923)&lt;=6,"NEAR_EMPTY_ROW",""),IF($K923="","MISSING_STATUS",""),IF(AND($K923="เสร็จสิ้น",$Z923=""),"DONE_NO_ACTUAL_DATE",""),IF(AND($I923="Condition-based Maintenance",$AH923=""),"CBM_NO_MEASUREMENT",""),IF(OR($X923="",$X923=0),"INVALID_PERIOD",""),IF(AND($AA923&lt;&gt;"",$AB923&lt;&gt;"",$AB923&lt;$AA923),"DATE_SEQUENCE_ERROR",""),IF(AND($AB923&lt;&gt;"",$AB923&gt;DATE(2030,12,31)),"DATE_OUTLIER",""),IF($C923="","MISSING_QRCODE",""),IF($J923="UNKNOWN","UNKNOWN_PM_TYPE",""),IF($L923="UNKNOWN","UNKNOWN_STATUS",""))</f>
        <v/>
      </c>
      <c r="AQ923" s="42" t="str">
        <f t="shared" si="74"/>
        <v>NO</v>
      </c>
    </row>
    <row r="924" spans="1:43" x14ac:dyDescent="0.3">
      <c r="A924" s="38">
        <f>IF('query (10)'!A924="","",'query (10)'!A924)</f>
        <v>1086</v>
      </c>
      <c r="B924" s="38">
        <f>IF('query (10)'!B924="","",'query (10)'!B924)</f>
        <v>18128</v>
      </c>
      <c r="C924" s="38" t="str">
        <f>TRIM(UPPER('query (10)'!M924))</f>
        <v>AR-906</v>
      </c>
      <c r="D924" s="38" t="str">
        <f>TRIM(UPPER(IFERROR(_xlfn.TEXTBEFORE('query (10)'!L924,"("),'query (10)'!L924)))</f>
        <v>AUTO ANTIRUST</v>
      </c>
      <c r="E924" s="38" t="str">
        <f>IFERROR(TRIM(UPPER(_xlfn.TEXTBEFORE(_xlfn.TEXTAFTER('query (10)'!L924,"("),")"))),"")</f>
        <v/>
      </c>
      <c r="F924" s="38" t="str">
        <f>TRIM('query (10)'!K924)</f>
        <v>SB2</v>
      </c>
      <c r="G924" s="38" t="str">
        <f>IF('query (10)'!J924="","",'query (10)'!J924)</f>
        <v>Electrical Control</v>
      </c>
      <c r="H924" s="38" t="str">
        <f>TRIM(UPPER('query (10)'!J924))</f>
        <v>ELECTRICAL CONTROL</v>
      </c>
      <c r="I924" s="38" t="str">
        <f>IF('query (10)'!F924="","",'query (10)'!F924)</f>
        <v>Time-based Maintenance</v>
      </c>
      <c r="J924" s="38" t="str">
        <f>IF('query (10)'!F924="","",IFERROR(INDEX(Cleaning_Rules!$B$14:$B$17,MATCH(TRIM('query (10)'!F924),Cleaning_Rules!$A$14:$A$17,0)),"UNKNOWN"))</f>
        <v>TBM</v>
      </c>
      <c r="K924" s="38" t="str">
        <f>IF('query (10)'!G924="","",'query (10)'!G924)</f>
        <v>เสร็จสิ้น</v>
      </c>
      <c r="L924" s="38" t="str">
        <f>IF('query (10)'!G924="","MISSING",IFERROR(INDEX(Cleaning_Rules!$B$5:$B$10,MATCH(TRIM('query (10)'!G924),Cleaning_Rules!$A$5:$A$10,0)),"UNKNOWN"))</f>
        <v>COMPLETED</v>
      </c>
      <c r="M924" s="38" t="str">
        <f>IF('query (10)'!I924="","",'query (10)'!I924)</f>
        <v>Electrical</v>
      </c>
      <c r="N924" s="38" t="str">
        <f>IF('query (10)'!O924="","",'query (10)'!O924)</f>
        <v>Inspection</v>
      </c>
      <c r="O924" s="38" t="str">
        <f>IF('query (10)'!P924="","",'query (10)'!P924)</f>
        <v>Medium</v>
      </c>
      <c r="P924" s="38" t="str">
        <f>IF('query (10)'!N924="","",'query (10)'!N924)</f>
        <v xml:space="preserve">- Check condition of Push botton, Emergency, Lamp and selector switch
- Check condition of Circuit breaker, Power supply, Magnetic, Relay.
- Change dust filter 
-Check condition of Safety device </v>
      </c>
      <c r="Q924" s="38" t="str">
        <f>TRIM('query (10)'!N924)</f>
        <v>- Check condition of Push botton, Emergency, Lamp and selector switch
- Check condition of Circuit breaker, Power supply, Magnetic, Relay.
- Change dust filter 
-Check condition of Safety device</v>
      </c>
      <c r="R924" s="38" t="str">
        <f>TRIM(UPPER('query (10)'!R924))</f>
        <v/>
      </c>
      <c r="S924" s="38" t="str">
        <f>TRIM(UPPER('query (10)'!S924))</f>
        <v/>
      </c>
      <c r="T924" s="38" t="str">
        <f>IF('query (10)'!Q924="","",TRIM(UPPER('query (10)'!Q924)))</f>
        <v/>
      </c>
      <c r="U924" s="38" t="str">
        <f>IF('query (10)'!T924="","",'query (10)'!T924)</f>
        <v/>
      </c>
      <c r="V924" s="39" t="str">
        <f>IF('query (10)'!T924="","",IFERROR(VALUE('query (10)'!T924),""))</f>
        <v/>
      </c>
      <c r="W924" s="40">
        <f>IF('query (10)'!U924="","",'query (10)'!U924)</f>
        <v>0</v>
      </c>
      <c r="X924" s="39">
        <f>IF('query (10)'!V924="","",'query (10)'!V924)</f>
        <v>30</v>
      </c>
      <c r="Y924" s="41">
        <f>IF('query (10)'!W924="","",'query (10)'!W924)</f>
        <v>46063</v>
      </c>
      <c r="Z924" s="41">
        <f>IF('query (10)'!X924="","",'query (10)'!X924)</f>
        <v>46073</v>
      </c>
      <c r="AA924" s="41">
        <f>IF('query (10)'!Y924="","",'query (10)'!Y924)</f>
        <v>46073</v>
      </c>
      <c r="AB924" s="41">
        <f>IF('query (10)'!Z924="","",'query (10)'!Z924)</f>
        <v>46103</v>
      </c>
      <c r="AC924" s="38" t="str">
        <f>IF(OR('query (10)'!AA924="",COUNTIF(Cleaning_Rules!$A$21:$A$26,TRIM('query (10)'!AA924))&gt;0),"",TRIM('query (10)'!AA924))</f>
        <v>T/F inner work out</v>
      </c>
      <c r="AD924" s="38" t="str">
        <f>IF('query (10)'!AB924="","",TRIM(IFERROR(_xlfn.TEXTBEFORE('query (10)'!AB924,"("),'query (10)'!AB924)))</f>
        <v>เริ่มซ่อมงาน PM แล้ว รับผิดชอบโดย NATDANAI JUTHATHEP</v>
      </c>
      <c r="AE924" s="38" t="str">
        <f>IFERROR(LOWER(TRIM(_xlfn.TEXTBEFORE(_xlfn.TEXTAFTER('query (10)'!AB924,"("),")"))),"")</f>
        <v>juthathep-n-4697@nsk.com</v>
      </c>
      <c r="AF924" s="38" t="str">
        <f>IF('query (10)'!AD924="","",TRIM('query (10)'!AD924))</f>
        <v>พงษ์พิทักษ์ ศรไชย</v>
      </c>
      <c r="AG924" s="38" t="str">
        <f>IF('query (10)'!AE924="","",TRIM('query (10)'!AE924))</f>
        <v>ณัฐดนัย จุฑาเทพ</v>
      </c>
      <c r="AH924" s="38" t="str">
        <f>IF('query (10)'!AF924="","",IFERROR(VALUE('query (10)'!AF924),""))</f>
        <v/>
      </c>
      <c r="AI924" s="38" t="str">
        <f>IF('query (10)'!AG924="","",TRIM('query (10)'!AG924))</f>
        <v/>
      </c>
      <c r="AJ924" s="38" t="str">
        <f>IF('query (10)'!AH924="","",IFERROR(VALUE('query (10)'!AH924),""))</f>
        <v/>
      </c>
      <c r="AK924" s="38" t="str">
        <f>IF('query (10)'!AI924="","",TRIM('query (10)'!AI924))</f>
        <v/>
      </c>
      <c r="AL924" s="42">
        <f t="shared" si="70"/>
        <v>2026</v>
      </c>
      <c r="AM924" s="42" t="str">
        <f t="shared" si="71"/>
        <v>2026-02</v>
      </c>
      <c r="AN924" s="42" t="str">
        <f t="shared" ca="1" si="72"/>
        <v/>
      </c>
      <c r="AO924" s="42" t="str">
        <f t="shared" si="73"/>
        <v>AR-906 | AUTO ANTIRUST | SB2 | ELECTRICAL CONTROL | Time-based Maintenance | Electrical | Inspection | Medium | - Check condition of Push botton, Emergency, Lamp and selector switch
- Check condition of Circuit breaker, Power supply, Magnetic, Relay.
- Change dust filter 
-Check condition of Safety device | T/F inner work out | เริ่มซ่อมงาน PM แล้ว รับผิดชอบโดย NATDANAI JUTHATHEP | ณัฐดนัย จุฑาเทพ</v>
      </c>
      <c r="AP924" s="42" t="str">
        <f>_xlfn.TEXTJOIN("; ",TRUE,IF(COUNTA('query (10)'!A924:AK924)&lt;=6,"NEAR_EMPTY_ROW",""),IF($K924="","MISSING_STATUS",""),IF(AND($K924="เสร็จสิ้น",$Z924=""),"DONE_NO_ACTUAL_DATE",""),IF(AND($I924="Condition-based Maintenance",$AH924=""),"CBM_NO_MEASUREMENT",""),IF(OR($X924="",$X924=0),"INVALID_PERIOD",""),IF(AND($AA924&lt;&gt;"",$AB924&lt;&gt;"",$AB924&lt;$AA924),"DATE_SEQUENCE_ERROR",""),IF(AND($AB924&lt;&gt;"",$AB924&gt;DATE(2030,12,31)),"DATE_OUTLIER",""),IF($C924="","MISSING_QRCODE",""),IF($J924="UNKNOWN","UNKNOWN_PM_TYPE",""),IF($L924="UNKNOWN","UNKNOWN_STATUS",""))</f>
        <v/>
      </c>
      <c r="AQ924" s="42" t="str">
        <f t="shared" si="74"/>
        <v>NO</v>
      </c>
    </row>
    <row r="925" spans="1:43" x14ac:dyDescent="0.3">
      <c r="A925" s="38">
        <f>IF('query (10)'!A925="","",'query (10)'!A925)</f>
        <v>1087</v>
      </c>
      <c r="B925" s="38">
        <f>IF('query (10)'!B925="","",'query (10)'!B925)</f>
        <v>18127</v>
      </c>
      <c r="C925" s="38" t="str">
        <f>TRIM(UPPER('query (10)'!M925))</f>
        <v>PK-1501</v>
      </c>
      <c r="D925" s="38" t="str">
        <f>TRIM(UPPER(IFERROR(_xlfn.TEXTBEFORE('query (10)'!L925,"("),'query (10)'!L925)))</f>
        <v>PACKING TABLE M/C</v>
      </c>
      <c r="E925" s="38" t="str">
        <f>IFERROR(TRIM(UPPER(_xlfn.TEXTBEFORE(_xlfn.TEXTAFTER('query (10)'!L925,"("),")"))),"")</f>
        <v/>
      </c>
      <c r="F925" s="38" t="str">
        <f>TRIM('query (10)'!K925)</f>
        <v>SB2</v>
      </c>
      <c r="G925" s="38" t="str">
        <f>IF('query (10)'!J925="","",'query (10)'!J925)</f>
        <v>Electrical Control</v>
      </c>
      <c r="H925" s="38" t="str">
        <f>TRIM(UPPER('query (10)'!J925))</f>
        <v>ELECTRICAL CONTROL</v>
      </c>
      <c r="I925" s="38" t="str">
        <f>IF('query (10)'!F925="","",'query (10)'!F925)</f>
        <v>Time-based Maintenance</v>
      </c>
      <c r="J925" s="38" t="str">
        <f>IF('query (10)'!F925="","",IFERROR(INDEX(Cleaning_Rules!$B$14:$B$17,MATCH(TRIM('query (10)'!F925),Cleaning_Rules!$A$14:$A$17,0)),"UNKNOWN"))</f>
        <v>TBM</v>
      </c>
      <c r="K925" s="38" t="str">
        <f>IF('query (10)'!G925="","",'query (10)'!G925)</f>
        <v>เสร็จสิ้น</v>
      </c>
      <c r="L925" s="38" t="str">
        <f>IF('query (10)'!G925="","MISSING",IFERROR(INDEX(Cleaning_Rules!$B$5:$B$10,MATCH(TRIM('query (10)'!G925),Cleaning_Rules!$A$5:$A$10,0)),"UNKNOWN"))</f>
        <v>COMPLETED</v>
      </c>
      <c r="M925" s="38" t="str">
        <f>IF('query (10)'!I925="","",'query (10)'!I925)</f>
        <v>Electrical</v>
      </c>
      <c r="N925" s="38" t="str">
        <f>IF('query (10)'!O925="","",'query (10)'!O925)</f>
        <v>Inspection</v>
      </c>
      <c r="O925" s="38" t="str">
        <f>IF('query (10)'!P925="","",'query (10)'!P925)</f>
        <v>Medium</v>
      </c>
      <c r="P925" s="38" t="str">
        <f>IF('query (10)'!N925="","",'query (10)'!N925)</f>
        <v xml:space="preserve">- Check condition of Push botton, Emergency, Lamp and selector switch
- Check condition of Circuit breaker, Power supply, Magnetic, Relay.
- Check condition of vistual lamp
-Check condition of Safety device </v>
      </c>
      <c r="Q925" s="38" t="str">
        <f>TRIM('query (10)'!N925)</f>
        <v>- Check condition of Push botton, Emergency, Lamp and selector switch
- Check condition of Circuit breaker, Power supply, Magnetic, Relay.
- Check condition of vistual lamp
-Check condition of Safety device</v>
      </c>
      <c r="R925" s="38" t="str">
        <f>TRIM(UPPER('query (10)'!R925))</f>
        <v/>
      </c>
      <c r="S925" s="38" t="str">
        <f>TRIM(UPPER('query (10)'!S925))</f>
        <v/>
      </c>
      <c r="T925" s="38" t="str">
        <f>IF('query (10)'!Q925="","",TRIM(UPPER('query (10)'!Q925)))</f>
        <v/>
      </c>
      <c r="U925" s="38" t="str">
        <f>IF('query (10)'!T925="","",'query (10)'!T925)</f>
        <v/>
      </c>
      <c r="V925" s="39" t="str">
        <f>IF('query (10)'!T925="","",IFERROR(VALUE('query (10)'!T925),""))</f>
        <v/>
      </c>
      <c r="W925" s="40">
        <f>IF('query (10)'!U925="","",'query (10)'!U925)</f>
        <v>0</v>
      </c>
      <c r="X925" s="39">
        <f>IF('query (10)'!V925="","",'query (10)'!V925)</f>
        <v>30</v>
      </c>
      <c r="Y925" s="41">
        <f>IF('query (10)'!W925="","",'query (10)'!W925)</f>
        <v>46063</v>
      </c>
      <c r="Z925" s="41">
        <f>IF('query (10)'!X925="","",'query (10)'!X925)</f>
        <v>46073</v>
      </c>
      <c r="AA925" s="41">
        <f>IF('query (10)'!Y925="","",'query (10)'!Y925)</f>
        <v>46073</v>
      </c>
      <c r="AB925" s="41">
        <f>IF('query (10)'!Z925="","",'query (10)'!Z925)</f>
        <v>46103</v>
      </c>
      <c r="AC925" s="38" t="str">
        <f>IF(OR('query (10)'!AA925="",COUNTIF(Cleaning_Rules!$A$21:$A$26,TRIM('query (10)'!AA925))&gt;0),"",TRIM('query (10)'!AA925))</f>
        <v>T/F inner work out</v>
      </c>
      <c r="AD925" s="38" t="str">
        <f>IF('query (10)'!AB925="","",TRIM(IFERROR(_xlfn.TEXTBEFORE('query (10)'!AB925,"("),'query (10)'!AB925)))</f>
        <v>เริ่มซ่อมงาน PM แล้ว รับผิดชอบโดย NATDANAI JUTHATHEP</v>
      </c>
      <c r="AE925" s="38" t="str">
        <f>IFERROR(LOWER(TRIM(_xlfn.TEXTBEFORE(_xlfn.TEXTAFTER('query (10)'!AB925,"("),")"))),"")</f>
        <v>juthathep-n-4697@nsk.com</v>
      </c>
      <c r="AF925" s="38" t="str">
        <f>IF('query (10)'!AD925="","",TRIM('query (10)'!AD925))</f>
        <v>พงษ์พิทักษ์ ศรไชย</v>
      </c>
      <c r="AG925" s="38" t="str">
        <f>IF('query (10)'!AE925="","",TRIM('query (10)'!AE925))</f>
        <v>ณัฐดนัย จุฑาเทพ</v>
      </c>
      <c r="AH925" s="38" t="str">
        <f>IF('query (10)'!AF925="","",IFERROR(VALUE('query (10)'!AF925),""))</f>
        <v/>
      </c>
      <c r="AI925" s="38" t="str">
        <f>IF('query (10)'!AG925="","",TRIM('query (10)'!AG925))</f>
        <v/>
      </c>
      <c r="AJ925" s="38" t="str">
        <f>IF('query (10)'!AH925="","",IFERROR(VALUE('query (10)'!AH925),""))</f>
        <v/>
      </c>
      <c r="AK925" s="38" t="str">
        <f>IF('query (10)'!AI925="","",TRIM('query (10)'!AI925))</f>
        <v/>
      </c>
      <c r="AL925" s="42">
        <f t="shared" si="70"/>
        <v>2026</v>
      </c>
      <c r="AM925" s="42" t="str">
        <f t="shared" si="71"/>
        <v>2026-02</v>
      </c>
      <c r="AN925" s="42" t="str">
        <f t="shared" ca="1" si="72"/>
        <v/>
      </c>
      <c r="AO925" s="42" t="str">
        <f t="shared" si="73"/>
        <v>PK-1501 | PACKING TABLE M/C | SB2 | ELECTRICAL CONTROL | Time-based Maintenance | Electrical | Inspection | Medium | - Check condition of Push botton, Emergency, Lamp and selector switch
- Check condition of Circuit breaker, Power supply, Magnetic, Relay.
- Check condition of vistual lamp
-Check condition of Safety device | T/F inner work out | เริ่มซ่อมงาน PM แล้ว รับผิดชอบโดย NATDANAI JUTHATHEP | ณัฐดนัย จุฑาเทพ</v>
      </c>
      <c r="AP925" s="42" t="str">
        <f>_xlfn.TEXTJOIN("; ",TRUE,IF(COUNTA('query (10)'!A925:AK925)&lt;=6,"NEAR_EMPTY_ROW",""),IF($K925="","MISSING_STATUS",""),IF(AND($K925="เสร็จสิ้น",$Z925=""),"DONE_NO_ACTUAL_DATE",""),IF(AND($I925="Condition-based Maintenance",$AH925=""),"CBM_NO_MEASUREMENT",""),IF(OR($X925="",$X925=0),"INVALID_PERIOD",""),IF(AND($AA925&lt;&gt;"",$AB925&lt;&gt;"",$AB925&lt;$AA925),"DATE_SEQUENCE_ERROR",""),IF(AND($AB925&lt;&gt;"",$AB925&gt;DATE(2030,12,31)),"DATE_OUTLIER",""),IF($C925="","MISSING_QRCODE",""),IF($J925="UNKNOWN","UNKNOWN_PM_TYPE",""),IF($L925="UNKNOWN","UNKNOWN_STATUS",""))</f>
        <v/>
      </c>
      <c r="AQ925" s="42" t="str">
        <f t="shared" si="74"/>
        <v>NO</v>
      </c>
    </row>
    <row r="926" spans="1:43" x14ac:dyDescent="0.3">
      <c r="A926" s="38">
        <f>IF('query (10)'!A926="","",'query (10)'!A926)</f>
        <v>1088</v>
      </c>
      <c r="B926" s="38">
        <f>IF('query (10)'!B926="","",'query (10)'!B926)</f>
        <v>18170</v>
      </c>
      <c r="C926" s="38" t="str">
        <f>TRIM(UPPER('query (10)'!M926))</f>
        <v>AS-868</v>
      </c>
      <c r="D926" s="38" t="str">
        <f>TRIM(UPPER(IFERROR(_xlfn.TEXTBEFORE('query (10)'!L926,"("),'query (10)'!L926)))</f>
        <v>AUTOMATIC MATCHING &amp; BALL FILLING M/C</v>
      </c>
      <c r="E926" s="38" t="str">
        <f>IFERROR(TRIM(UPPER(_xlfn.TEXTBEFORE(_xlfn.TEXTAFTER('query (10)'!L926,"("),")"))),"")</f>
        <v/>
      </c>
      <c r="F926" s="38" t="str">
        <f>TRIM('query (10)'!K926)</f>
        <v>SB8</v>
      </c>
      <c r="G926" s="38" t="str">
        <f>IF('query (10)'!J926="","",'query (10)'!J926)</f>
        <v>Solenoid valve</v>
      </c>
      <c r="H926" s="38" t="str">
        <f>TRIM(UPPER('query (10)'!J926))</f>
        <v>SOLENOID VALVE</v>
      </c>
      <c r="I926" s="38" t="str">
        <f>IF('query (10)'!F926="","",'query (10)'!F926)</f>
        <v>Time-based Maintenance</v>
      </c>
      <c r="J926" s="38" t="str">
        <f>IF('query (10)'!F926="","",IFERROR(INDEX(Cleaning_Rules!$B$14:$B$17,MATCH(TRIM('query (10)'!F926),Cleaning_Rules!$A$14:$A$17,0)),"UNKNOWN"))</f>
        <v>TBM</v>
      </c>
      <c r="K926" s="38" t="str">
        <f>IF('query (10)'!G926="","",'query (10)'!G926)</f>
        <v>เสร็จสิ้น</v>
      </c>
      <c r="L926" s="38" t="str">
        <f>IF('query (10)'!G926="","MISSING",IFERROR(INDEX(Cleaning_Rules!$B$5:$B$10,MATCH(TRIM('query (10)'!G926),Cleaning_Rules!$A$5:$A$10,0)),"UNKNOWN"))</f>
        <v>COMPLETED</v>
      </c>
      <c r="M926" s="38" t="str">
        <f>IF('query (10)'!I926="","",'query (10)'!I926)</f>
        <v>Mechanical</v>
      </c>
      <c r="N926" s="38" t="str">
        <f>IF('query (10)'!O926="","",'query (10)'!O926)</f>
        <v>Cleaning</v>
      </c>
      <c r="O926" s="38" t="str">
        <f>IF('query (10)'!P926="","",'query (10)'!P926)</f>
        <v>Medium</v>
      </c>
      <c r="P926" s="38" t="str">
        <f>IF('query (10)'!N926="","",'query (10)'!N926)</f>
        <v xml:space="preserve">cleaning solenoid </v>
      </c>
      <c r="Q926" s="38" t="str">
        <f>TRIM('query (10)'!N926)</f>
        <v>cleaning solenoid</v>
      </c>
      <c r="R926" s="38" t="str">
        <f>TRIM(UPPER('query (10)'!R926))</f>
        <v/>
      </c>
      <c r="S926" s="38" t="str">
        <f>TRIM(UPPER('query (10)'!S926))</f>
        <v/>
      </c>
      <c r="T926" s="38" t="str">
        <f>IF('query (10)'!Q926="","",TRIM(UPPER('query (10)'!Q926)))</f>
        <v/>
      </c>
      <c r="U926" s="38" t="str">
        <f>IF('query (10)'!T926="","",'query (10)'!T926)</f>
        <v/>
      </c>
      <c r="V926" s="39" t="str">
        <f>IF('query (10)'!T926="","",IFERROR(VALUE('query (10)'!T926),""))</f>
        <v/>
      </c>
      <c r="W926" s="40">
        <f>IF('query (10)'!U926="","",'query (10)'!U926)</f>
        <v>0</v>
      </c>
      <c r="X926" s="39">
        <f>IF('query (10)'!V926="","",'query (10)'!V926)</f>
        <v>360</v>
      </c>
      <c r="Y926" s="41">
        <f>IF('query (10)'!W926="","",'query (10)'!W926)</f>
        <v>46044</v>
      </c>
      <c r="Z926" s="41">
        <f>IF('query (10)'!X926="","",'query (10)'!X926)</f>
        <v>46069</v>
      </c>
      <c r="AA926" s="41">
        <f>IF('query (10)'!Y926="","",'query (10)'!Y926)</f>
        <v>46069</v>
      </c>
      <c r="AB926" s="41">
        <f>IF('query (10)'!Z926="","",'query (10)'!Z926)</f>
        <v>46429</v>
      </c>
      <c r="AC926" s="38" t="str">
        <f>IF(OR('query (10)'!AA926="",COUNTIF(Cleaning_Rules!$A$21:$A$26,TRIM('query (10)'!AA926))&gt;0),"",TRIM('query (10)'!AA926))</f>
        <v/>
      </c>
      <c r="AD926" s="38" t="str">
        <f>IF('query (10)'!AB926="","",TRIM(IFERROR(_xlfn.TEXTBEFORE('query (10)'!AB926,"("),'query (10)'!AB926)))</f>
        <v>เริ่มซ่อมงาน PM แล้ว รับผิดชอบโดย PUCHIT KULSEREE</v>
      </c>
      <c r="AE926" s="38" t="str">
        <f>IFERROR(LOWER(TRIM(_xlfn.TEXTBEFORE(_xlfn.TEXTAFTER('query (10)'!AB926,"("),")"))),"")</f>
        <v>puchit@nsk.com</v>
      </c>
      <c r="AF926" s="38" t="str">
        <f>IF('query (10)'!AD926="","",TRIM('query (10)'!AD926))</f>
        <v>ภูชิต กุลเสรี</v>
      </c>
      <c r="AG926" s="38" t="str">
        <f>IF('query (10)'!AE926="","",TRIM('query (10)'!AE926))</f>
        <v>ภูชิต กุลเสรี</v>
      </c>
      <c r="AH926" s="38" t="str">
        <f>IF('query (10)'!AF926="","",IFERROR(VALUE('query (10)'!AF926),""))</f>
        <v/>
      </c>
      <c r="AI926" s="38" t="str">
        <f>IF('query (10)'!AG926="","",TRIM('query (10)'!AG926))</f>
        <v/>
      </c>
      <c r="AJ926" s="38" t="str">
        <f>IF('query (10)'!AH926="","",IFERROR(VALUE('query (10)'!AH926),""))</f>
        <v/>
      </c>
      <c r="AK926" s="38" t="str">
        <f>IF('query (10)'!AI926="","",TRIM('query (10)'!AI926))</f>
        <v/>
      </c>
      <c r="AL926" s="42">
        <f t="shared" si="70"/>
        <v>2026</v>
      </c>
      <c r="AM926" s="42" t="str">
        <f t="shared" si="71"/>
        <v>2026-01</v>
      </c>
      <c r="AN926" s="42" t="str">
        <f t="shared" ca="1" si="72"/>
        <v/>
      </c>
      <c r="AO926" s="42" t="str">
        <f t="shared" si="73"/>
        <v>AS-868 | AUTOMATIC MATCHING &amp; BALL FILLING M/C | SB8 | SOLENOID VALVE | Time-based Maintenance | Mechanical | Cleaning | Medium | cleaning solenoid | เริ่มซ่อมงาน PM แล้ว รับผิดชอบโดย PUCHIT KULSEREE | ภูชิต กุลเสรี</v>
      </c>
      <c r="AP926" s="42" t="str">
        <f>_xlfn.TEXTJOIN("; ",TRUE,IF(COUNTA('query (10)'!A926:AK926)&lt;=6,"NEAR_EMPTY_ROW",""),IF($K926="","MISSING_STATUS",""),IF(AND($K926="เสร็จสิ้น",$Z926=""),"DONE_NO_ACTUAL_DATE",""),IF(AND($I926="Condition-based Maintenance",$AH926=""),"CBM_NO_MEASUREMENT",""),IF(OR($X926="",$X926=0),"INVALID_PERIOD",""),IF(AND($AA926&lt;&gt;"",$AB926&lt;&gt;"",$AB926&lt;$AA926),"DATE_SEQUENCE_ERROR",""),IF(AND($AB926&lt;&gt;"",$AB926&gt;DATE(2030,12,31)),"DATE_OUTLIER",""),IF($C926="","MISSING_QRCODE",""),IF($J926="UNKNOWN","UNKNOWN_PM_TYPE",""),IF($L926="UNKNOWN","UNKNOWN_STATUS",""))</f>
        <v/>
      </c>
      <c r="AQ926" s="42" t="str">
        <f t="shared" si="74"/>
        <v>NO</v>
      </c>
    </row>
    <row r="927" spans="1:43" x14ac:dyDescent="0.3">
      <c r="A927" s="38">
        <f>IF('query (10)'!A927="","",'query (10)'!A927)</f>
        <v>1089</v>
      </c>
      <c r="B927" s="38">
        <f>IF('query (10)'!B927="","",'query (10)'!B927)</f>
        <v>18171</v>
      </c>
      <c r="C927" s="38" t="str">
        <f>TRIM(UPPER('query (10)'!M927))</f>
        <v>AS-868</v>
      </c>
      <c r="D927" s="38" t="str">
        <f>TRIM(UPPER(IFERROR(_xlfn.TEXTBEFORE('query (10)'!L927,"("),'query (10)'!L927)))</f>
        <v>AUTOMATIC MATCHING &amp; BALL FILLING M/C</v>
      </c>
      <c r="E927" s="38" t="str">
        <f>IFERROR(TRIM(UPPER(_xlfn.TEXTBEFORE(_xlfn.TEXTAFTER('query (10)'!L927,"("),")"))),"")</f>
        <v/>
      </c>
      <c r="F927" s="38" t="str">
        <f>TRIM('query (10)'!K927)</f>
        <v>SB8</v>
      </c>
      <c r="G927" s="38" t="str">
        <f>IF('query (10)'!J927="","",'query (10)'!J927)</f>
        <v>Solenoid valve</v>
      </c>
      <c r="H927" s="38" t="str">
        <f>TRIM(UPPER('query (10)'!J927))</f>
        <v>SOLENOID VALVE</v>
      </c>
      <c r="I927" s="38" t="str">
        <f>IF('query (10)'!F927="","",'query (10)'!F927)</f>
        <v>Time-based Maintenance</v>
      </c>
      <c r="J927" s="38" t="str">
        <f>IF('query (10)'!F927="","",IFERROR(INDEX(Cleaning_Rules!$B$14:$B$17,MATCH(TRIM('query (10)'!F927),Cleaning_Rules!$A$14:$A$17,0)),"UNKNOWN"))</f>
        <v>TBM</v>
      </c>
      <c r="K927" s="38" t="str">
        <f>IF('query (10)'!G927="","",'query (10)'!G927)</f>
        <v>เสร็จสิ้น</v>
      </c>
      <c r="L927" s="38" t="str">
        <f>IF('query (10)'!G927="","MISSING",IFERROR(INDEX(Cleaning_Rules!$B$5:$B$10,MATCH(TRIM('query (10)'!G927),Cleaning_Rules!$A$5:$A$10,0)),"UNKNOWN"))</f>
        <v>COMPLETED</v>
      </c>
      <c r="M927" s="38" t="str">
        <f>IF('query (10)'!I927="","",'query (10)'!I927)</f>
        <v>Mechanical</v>
      </c>
      <c r="N927" s="38" t="str">
        <f>IF('query (10)'!O927="","",'query (10)'!O927)</f>
        <v>Cleaning</v>
      </c>
      <c r="O927" s="38" t="str">
        <f>IF('query (10)'!P927="","",'query (10)'!P927)</f>
        <v>Medium</v>
      </c>
      <c r="P927" s="38" t="str">
        <f>IF('query (10)'!N927="","",'query (10)'!N927)</f>
        <v xml:space="preserve">cleaning solenoid </v>
      </c>
      <c r="Q927" s="38" t="str">
        <f>TRIM('query (10)'!N927)</f>
        <v>cleaning solenoid</v>
      </c>
      <c r="R927" s="38" t="str">
        <f>TRIM(UPPER('query (10)'!R927))</f>
        <v/>
      </c>
      <c r="S927" s="38" t="str">
        <f>TRIM(UPPER('query (10)'!S927))</f>
        <v/>
      </c>
      <c r="T927" s="38" t="str">
        <f>IF('query (10)'!Q927="","",TRIM(UPPER('query (10)'!Q927)))</f>
        <v/>
      </c>
      <c r="U927" s="38" t="str">
        <f>IF('query (10)'!T927="","",'query (10)'!T927)</f>
        <v/>
      </c>
      <c r="V927" s="39" t="str">
        <f>IF('query (10)'!T927="","",IFERROR(VALUE('query (10)'!T927),""))</f>
        <v/>
      </c>
      <c r="W927" s="40">
        <f>IF('query (10)'!U927="","",'query (10)'!U927)</f>
        <v>0</v>
      </c>
      <c r="X927" s="39">
        <f>IF('query (10)'!V927="","",'query (10)'!V927)</f>
        <v>360</v>
      </c>
      <c r="Y927" s="41">
        <f>IF('query (10)'!W927="","",'query (10)'!W927)</f>
        <v>46044</v>
      </c>
      <c r="Z927" s="41">
        <f>IF('query (10)'!X927="","",'query (10)'!X927)</f>
        <v>46067</v>
      </c>
      <c r="AA927" s="41">
        <f>IF('query (10)'!Y927="","",'query (10)'!Y927)</f>
        <v>46067</v>
      </c>
      <c r="AB927" s="41">
        <f>IF('query (10)'!Z927="","",'query (10)'!Z927)</f>
        <v>46427</v>
      </c>
      <c r="AC927" s="38" t="str">
        <f>IF(OR('query (10)'!AA927="",COUNTIF(Cleaning_Rules!$A$21:$A$26,TRIM('query (10)'!AA927))&gt;0),"",TRIM('query (10)'!AA927))</f>
        <v/>
      </c>
      <c r="AD927" s="38" t="str">
        <f>IF('query (10)'!AB927="","",TRIM(IFERROR(_xlfn.TEXTBEFORE('query (10)'!AB927,"("),'query (10)'!AB927)))</f>
        <v>เริ่มซ่อมงาน PM แล้ว รับผิดชอบโดย PAHLA SEEDANG</v>
      </c>
      <c r="AE927" s="38" t="str">
        <f>IFERROR(LOWER(TRIM(_xlfn.TEXTBEFORE(_xlfn.TEXTAFTER('query (10)'!AB927,"("),")"))),"")</f>
        <v>pahla@nsk.com</v>
      </c>
      <c r="AF927" s="38" t="str">
        <f>IF('query (10)'!AD927="","",TRIM('query (10)'!AD927))</f>
        <v>ภูชิต กุลเสรี</v>
      </c>
      <c r="AG927" s="38" t="str">
        <f>IF('query (10)'!AE927="","",TRIM('query (10)'!AE927))</f>
        <v>ผะหลา สีแดง</v>
      </c>
      <c r="AH927" s="38" t="str">
        <f>IF('query (10)'!AF927="","",IFERROR(VALUE('query (10)'!AF927),""))</f>
        <v/>
      </c>
      <c r="AI927" s="38" t="str">
        <f>IF('query (10)'!AG927="","",TRIM('query (10)'!AG927))</f>
        <v/>
      </c>
      <c r="AJ927" s="38" t="str">
        <f>IF('query (10)'!AH927="","",IFERROR(VALUE('query (10)'!AH927),""))</f>
        <v/>
      </c>
      <c r="AK927" s="38" t="str">
        <f>IF('query (10)'!AI927="","",TRIM('query (10)'!AI927))</f>
        <v/>
      </c>
      <c r="AL927" s="42">
        <f t="shared" si="70"/>
        <v>2026</v>
      </c>
      <c r="AM927" s="42" t="str">
        <f t="shared" si="71"/>
        <v>2026-01</v>
      </c>
      <c r="AN927" s="42" t="str">
        <f t="shared" ca="1" si="72"/>
        <v/>
      </c>
      <c r="AO927" s="42" t="str">
        <f t="shared" si="73"/>
        <v>AS-868 | AUTOMATIC MATCHING &amp; BALL FILLING M/C | SB8 | SOLENOID VALVE | Time-based Maintenance | Mechanical | Cleaning | Medium | cleaning solenoid | เริ่มซ่อมงาน PM แล้ว รับผิดชอบโดย PAHLA SEEDANG | ผะหลา สีแดง</v>
      </c>
      <c r="AP927" s="42" t="str">
        <f>_xlfn.TEXTJOIN("; ",TRUE,IF(COUNTA('query (10)'!A927:AK927)&lt;=6,"NEAR_EMPTY_ROW",""),IF($K927="","MISSING_STATUS",""),IF(AND($K927="เสร็จสิ้น",$Z927=""),"DONE_NO_ACTUAL_DATE",""),IF(AND($I927="Condition-based Maintenance",$AH927=""),"CBM_NO_MEASUREMENT",""),IF(OR($X927="",$X927=0),"INVALID_PERIOD",""),IF(AND($AA927&lt;&gt;"",$AB927&lt;&gt;"",$AB927&lt;$AA927),"DATE_SEQUENCE_ERROR",""),IF(AND($AB927&lt;&gt;"",$AB927&gt;DATE(2030,12,31)),"DATE_OUTLIER",""),IF($C927="","MISSING_QRCODE",""),IF($J927="UNKNOWN","UNKNOWN_PM_TYPE",""),IF($L927="UNKNOWN","UNKNOWN_STATUS",""))</f>
        <v/>
      </c>
      <c r="AQ927" s="42" t="str">
        <f t="shared" si="74"/>
        <v>NO</v>
      </c>
    </row>
    <row r="928" spans="1:43" x14ac:dyDescent="0.3">
      <c r="A928" s="38">
        <f>IF('query (10)'!A928="","",'query (10)'!A928)</f>
        <v>1090</v>
      </c>
      <c r="B928" s="38">
        <f>IF('query (10)'!B928="","",'query (10)'!B928)</f>
        <v>18172</v>
      </c>
      <c r="C928" s="38" t="str">
        <f>TRIM(UPPER('query (10)'!M928))</f>
        <v>AS-868</v>
      </c>
      <c r="D928" s="38" t="str">
        <f>TRIM(UPPER(IFERROR(_xlfn.TEXTBEFORE('query (10)'!L928,"("),'query (10)'!L928)))</f>
        <v>AUTOMATIC MATCHING &amp; BALL FILLING M/C</v>
      </c>
      <c r="E928" s="38" t="str">
        <f>IFERROR(TRIM(UPPER(_xlfn.TEXTBEFORE(_xlfn.TEXTAFTER('query (10)'!L928,"("),")"))),"")</f>
        <v/>
      </c>
      <c r="F928" s="38" t="str">
        <f>TRIM('query (10)'!K928)</f>
        <v>SB8</v>
      </c>
      <c r="G928" s="38" t="str">
        <f>IF('query (10)'!J928="","",'query (10)'!J928)</f>
        <v>Solenoid valve</v>
      </c>
      <c r="H928" s="38" t="str">
        <f>TRIM(UPPER('query (10)'!J928))</f>
        <v>SOLENOID VALVE</v>
      </c>
      <c r="I928" s="38" t="str">
        <f>IF('query (10)'!F928="","",'query (10)'!F928)</f>
        <v>Time-based Maintenance</v>
      </c>
      <c r="J928" s="38" t="str">
        <f>IF('query (10)'!F928="","",IFERROR(INDEX(Cleaning_Rules!$B$14:$B$17,MATCH(TRIM('query (10)'!F928),Cleaning_Rules!$A$14:$A$17,0)),"UNKNOWN"))</f>
        <v>TBM</v>
      </c>
      <c r="K928" s="38" t="str">
        <f>IF('query (10)'!G928="","",'query (10)'!G928)</f>
        <v>เสร็จสิ้น</v>
      </c>
      <c r="L928" s="38" t="str">
        <f>IF('query (10)'!G928="","MISSING",IFERROR(INDEX(Cleaning_Rules!$B$5:$B$10,MATCH(TRIM('query (10)'!G928),Cleaning_Rules!$A$5:$A$10,0)),"UNKNOWN"))</f>
        <v>COMPLETED</v>
      </c>
      <c r="M928" s="38" t="str">
        <f>IF('query (10)'!I928="","",'query (10)'!I928)</f>
        <v>Mechanical</v>
      </c>
      <c r="N928" s="38" t="str">
        <f>IF('query (10)'!O928="","",'query (10)'!O928)</f>
        <v>Cleaning</v>
      </c>
      <c r="O928" s="38" t="str">
        <f>IF('query (10)'!P928="","",'query (10)'!P928)</f>
        <v>Medium</v>
      </c>
      <c r="P928" s="38" t="str">
        <f>IF('query (10)'!N928="","",'query (10)'!N928)</f>
        <v xml:space="preserve">cleaning solenoid </v>
      </c>
      <c r="Q928" s="38" t="str">
        <f>TRIM('query (10)'!N928)</f>
        <v>cleaning solenoid</v>
      </c>
      <c r="R928" s="38" t="str">
        <f>TRIM(UPPER('query (10)'!R928))</f>
        <v/>
      </c>
      <c r="S928" s="38" t="str">
        <f>TRIM(UPPER('query (10)'!S928))</f>
        <v/>
      </c>
      <c r="T928" s="38" t="str">
        <f>IF('query (10)'!Q928="","",TRIM(UPPER('query (10)'!Q928)))</f>
        <v/>
      </c>
      <c r="U928" s="38" t="str">
        <f>IF('query (10)'!T928="","",'query (10)'!T928)</f>
        <v/>
      </c>
      <c r="V928" s="39" t="str">
        <f>IF('query (10)'!T928="","",IFERROR(VALUE('query (10)'!T928),""))</f>
        <v/>
      </c>
      <c r="W928" s="40">
        <f>IF('query (10)'!U928="","",'query (10)'!U928)</f>
        <v>0</v>
      </c>
      <c r="X928" s="39">
        <f>IF('query (10)'!V928="","",'query (10)'!V928)</f>
        <v>360</v>
      </c>
      <c r="Y928" s="41">
        <f>IF('query (10)'!W928="","",'query (10)'!W928)</f>
        <v>46044</v>
      </c>
      <c r="Z928" s="41">
        <f>IF('query (10)'!X928="","",'query (10)'!X928)</f>
        <v>46067</v>
      </c>
      <c r="AA928" s="41">
        <f>IF('query (10)'!Y928="","",'query (10)'!Y928)</f>
        <v>46067</v>
      </c>
      <c r="AB928" s="41">
        <f>IF('query (10)'!Z928="","",'query (10)'!Z928)</f>
        <v>46427</v>
      </c>
      <c r="AC928" s="38" t="str">
        <f>IF(OR('query (10)'!AA928="",COUNTIF(Cleaning_Rules!$A$21:$A$26,TRIM('query (10)'!AA928))&gt;0),"",TRIM('query (10)'!AA928))</f>
        <v/>
      </c>
      <c r="AD928" s="38" t="str">
        <f>IF('query (10)'!AB928="","",TRIM(IFERROR(_xlfn.TEXTBEFORE('query (10)'!AB928,"("),'query (10)'!AB928)))</f>
        <v>เริ่มซ่อมงาน PM แล้ว รับผิดชอบโดย KUNANON PARAWANWONG</v>
      </c>
      <c r="AE928" s="38" t="str">
        <f>IFERROR(LOWER(TRIM(_xlfn.TEXTBEFORE(_xlfn.TEXTAFTER('query (10)'!AB928,"("),")"))),"")</f>
        <v>parawanwong-k-3161@nsk.com</v>
      </c>
      <c r="AF928" s="38" t="str">
        <f>IF('query (10)'!AD928="","",TRIM('query (10)'!AD928))</f>
        <v>ภูชิต กุลเสรี</v>
      </c>
      <c r="AG928" s="38" t="str">
        <f>IF('query (10)'!AE928="","",TRIM('query (10)'!AE928))</f>
        <v>คุณานนต์ ปารวัณวงศ์</v>
      </c>
      <c r="AH928" s="38" t="str">
        <f>IF('query (10)'!AF928="","",IFERROR(VALUE('query (10)'!AF928),""))</f>
        <v/>
      </c>
      <c r="AI928" s="38" t="str">
        <f>IF('query (10)'!AG928="","",TRIM('query (10)'!AG928))</f>
        <v/>
      </c>
      <c r="AJ928" s="38" t="str">
        <f>IF('query (10)'!AH928="","",IFERROR(VALUE('query (10)'!AH928),""))</f>
        <v/>
      </c>
      <c r="AK928" s="38" t="str">
        <f>IF('query (10)'!AI928="","",TRIM('query (10)'!AI928))</f>
        <v/>
      </c>
      <c r="AL928" s="42">
        <f t="shared" si="70"/>
        <v>2026</v>
      </c>
      <c r="AM928" s="42" t="str">
        <f t="shared" si="71"/>
        <v>2026-01</v>
      </c>
      <c r="AN928" s="42" t="str">
        <f t="shared" ca="1" si="72"/>
        <v/>
      </c>
      <c r="AO928" s="42" t="str">
        <f t="shared" si="73"/>
        <v>AS-868 | AUTOMATIC MATCHING &amp; BALL FILLING M/C | SB8 | SOLENOID VALVE | Time-based Maintenance | Mechanical | Cleaning | Medium | cleaning solenoid | เริ่มซ่อมงาน PM แล้ว รับผิดชอบโดย KUNANON PARAWANWONG | คุณานนต์ ปารวัณวงศ์</v>
      </c>
      <c r="AP928" s="42" t="str">
        <f>_xlfn.TEXTJOIN("; ",TRUE,IF(COUNTA('query (10)'!A928:AK928)&lt;=6,"NEAR_EMPTY_ROW",""),IF($K928="","MISSING_STATUS",""),IF(AND($K928="เสร็จสิ้น",$Z928=""),"DONE_NO_ACTUAL_DATE",""),IF(AND($I928="Condition-based Maintenance",$AH928=""),"CBM_NO_MEASUREMENT",""),IF(OR($X928="",$X928=0),"INVALID_PERIOD",""),IF(AND($AA928&lt;&gt;"",$AB928&lt;&gt;"",$AB928&lt;$AA928),"DATE_SEQUENCE_ERROR",""),IF(AND($AB928&lt;&gt;"",$AB928&gt;DATE(2030,12,31)),"DATE_OUTLIER",""),IF($C928="","MISSING_QRCODE",""),IF($J928="UNKNOWN","UNKNOWN_PM_TYPE",""),IF($L928="UNKNOWN","UNKNOWN_STATUS",""))</f>
        <v/>
      </c>
      <c r="AQ928" s="42" t="str">
        <f t="shared" si="74"/>
        <v>NO</v>
      </c>
    </row>
    <row r="929" spans="1:43" x14ac:dyDescent="0.3">
      <c r="A929" s="38">
        <f>IF('query (10)'!A929="","",'query (10)'!A929)</f>
        <v>1091</v>
      </c>
      <c r="B929" s="38">
        <f>IF('query (10)'!B929="","",'query (10)'!B929)</f>
        <v>18173</v>
      </c>
      <c r="C929" s="38" t="str">
        <f>TRIM(UPPER('query (10)'!M929))</f>
        <v>MA-876</v>
      </c>
      <c r="D929" s="38" t="str">
        <f>TRIM(UPPER(IFERROR(_xlfn.TEXTBEFORE('query (10)'!L929,"("),'query (10)'!L929)))</f>
        <v>LASER MARKER M/C.</v>
      </c>
      <c r="E929" s="38" t="str">
        <f>IFERROR(TRIM(UPPER(_xlfn.TEXTBEFORE(_xlfn.TEXTAFTER('query (10)'!L929,"("),")"))),"")</f>
        <v/>
      </c>
      <c r="F929" s="38" t="str">
        <f>TRIM('query (10)'!K929)</f>
        <v>SB8</v>
      </c>
      <c r="G929" s="38" t="str">
        <f>IF('query (10)'!J929="","",'query (10)'!J929)</f>
        <v>Solenoid valve</v>
      </c>
      <c r="H929" s="38" t="str">
        <f>TRIM(UPPER('query (10)'!J929))</f>
        <v>SOLENOID VALVE</v>
      </c>
      <c r="I929" s="38" t="str">
        <f>IF('query (10)'!F929="","",'query (10)'!F929)</f>
        <v>Time-based Maintenance</v>
      </c>
      <c r="J929" s="38" t="str">
        <f>IF('query (10)'!F929="","",IFERROR(INDEX(Cleaning_Rules!$B$14:$B$17,MATCH(TRIM('query (10)'!F929),Cleaning_Rules!$A$14:$A$17,0)),"UNKNOWN"))</f>
        <v>TBM</v>
      </c>
      <c r="K929" s="38" t="str">
        <f>IF('query (10)'!G929="","",'query (10)'!G929)</f>
        <v>เสร็จสิ้น</v>
      </c>
      <c r="L929" s="38" t="str">
        <f>IF('query (10)'!G929="","MISSING",IFERROR(INDEX(Cleaning_Rules!$B$5:$B$10,MATCH(TRIM('query (10)'!G929),Cleaning_Rules!$A$5:$A$10,0)),"UNKNOWN"))</f>
        <v>COMPLETED</v>
      </c>
      <c r="M929" s="38" t="str">
        <f>IF('query (10)'!I929="","",'query (10)'!I929)</f>
        <v>Mechanical</v>
      </c>
      <c r="N929" s="38" t="str">
        <f>IF('query (10)'!O929="","",'query (10)'!O929)</f>
        <v>Cleaning</v>
      </c>
      <c r="O929" s="38" t="str">
        <f>IF('query (10)'!P929="","",'query (10)'!P929)</f>
        <v>Medium</v>
      </c>
      <c r="P929" s="38" t="str">
        <f>IF('query (10)'!N929="","",'query (10)'!N929)</f>
        <v xml:space="preserve">cleaning solenoid </v>
      </c>
      <c r="Q929" s="38" t="str">
        <f>TRIM('query (10)'!N929)</f>
        <v>cleaning solenoid</v>
      </c>
      <c r="R929" s="38" t="str">
        <f>TRIM(UPPER('query (10)'!R929))</f>
        <v/>
      </c>
      <c r="S929" s="38" t="str">
        <f>TRIM(UPPER('query (10)'!S929))</f>
        <v/>
      </c>
      <c r="T929" s="38" t="str">
        <f>IF('query (10)'!Q929="","",TRIM(UPPER('query (10)'!Q929)))</f>
        <v/>
      </c>
      <c r="U929" s="38" t="str">
        <f>IF('query (10)'!T929="","",'query (10)'!T929)</f>
        <v/>
      </c>
      <c r="V929" s="39" t="str">
        <f>IF('query (10)'!T929="","",IFERROR(VALUE('query (10)'!T929),""))</f>
        <v/>
      </c>
      <c r="W929" s="40">
        <f>IF('query (10)'!U929="","",'query (10)'!U929)</f>
        <v>0</v>
      </c>
      <c r="X929" s="39">
        <f>IF('query (10)'!V929="","",'query (10)'!V929)</f>
        <v>360</v>
      </c>
      <c r="Y929" s="41">
        <f>IF('query (10)'!W929="","",'query (10)'!W929)</f>
        <v>46044</v>
      </c>
      <c r="Z929" s="41">
        <f>IF('query (10)'!X929="","",'query (10)'!X929)</f>
        <v>46067</v>
      </c>
      <c r="AA929" s="41">
        <f>IF('query (10)'!Y929="","",'query (10)'!Y929)</f>
        <v>46067</v>
      </c>
      <c r="AB929" s="41">
        <f>IF('query (10)'!Z929="","",'query (10)'!Z929)</f>
        <v>46427</v>
      </c>
      <c r="AC929" s="38" t="str">
        <f>IF(OR('query (10)'!AA929="",COUNTIF(Cleaning_Rules!$A$21:$A$26,TRIM('query (10)'!AA929))&gt;0),"",TRIM('query (10)'!AA929))</f>
        <v/>
      </c>
      <c r="AD929" s="38" t="str">
        <f>IF('query (10)'!AB929="","",TRIM(IFERROR(_xlfn.TEXTBEFORE('query (10)'!AB929,"("),'query (10)'!AB929)))</f>
        <v>เริ่มซ่อมงาน PM แล้ว รับผิดชอบโดย CHETSADA PHIWBANG</v>
      </c>
      <c r="AE929" s="38" t="str">
        <f>IFERROR(LOWER(TRIM(_xlfn.TEXTBEFORE(_xlfn.TEXTAFTER('query (10)'!AB929,"("),")"))),"")</f>
        <v>chetsada@nsk.com</v>
      </c>
      <c r="AF929" s="38" t="str">
        <f>IF('query (10)'!AD929="","",TRIM('query (10)'!AD929))</f>
        <v>ภูชิต กุลเสรี</v>
      </c>
      <c r="AG929" s="38" t="str">
        <f>IF('query (10)'!AE929="","",TRIM('query (10)'!AE929))</f>
        <v>เจษฎา ผิวบาง</v>
      </c>
      <c r="AH929" s="38" t="str">
        <f>IF('query (10)'!AF929="","",IFERROR(VALUE('query (10)'!AF929),""))</f>
        <v/>
      </c>
      <c r="AI929" s="38" t="str">
        <f>IF('query (10)'!AG929="","",TRIM('query (10)'!AG929))</f>
        <v/>
      </c>
      <c r="AJ929" s="38" t="str">
        <f>IF('query (10)'!AH929="","",IFERROR(VALUE('query (10)'!AH929),""))</f>
        <v/>
      </c>
      <c r="AK929" s="38" t="str">
        <f>IF('query (10)'!AI929="","",TRIM('query (10)'!AI929))</f>
        <v/>
      </c>
      <c r="AL929" s="42">
        <f t="shared" si="70"/>
        <v>2026</v>
      </c>
      <c r="AM929" s="42" t="str">
        <f t="shared" si="71"/>
        <v>2026-01</v>
      </c>
      <c r="AN929" s="42" t="str">
        <f t="shared" ca="1" si="72"/>
        <v/>
      </c>
      <c r="AO929" s="42" t="str">
        <f t="shared" si="73"/>
        <v>MA-876 | LASER MARKER M/C. | SB8 | SOLENOID VALVE | Time-based Maintenance | Mechanical | Cleaning | Medium | cleaning solenoid | เริ่มซ่อมงาน PM แล้ว รับผิดชอบโดย CHETSADA PHIWBANG | เจษฎา ผิวบาง</v>
      </c>
      <c r="AP929" s="42" t="str">
        <f>_xlfn.TEXTJOIN("; ",TRUE,IF(COUNTA('query (10)'!A929:AK929)&lt;=6,"NEAR_EMPTY_ROW",""),IF($K929="","MISSING_STATUS",""),IF(AND($K929="เสร็จสิ้น",$Z929=""),"DONE_NO_ACTUAL_DATE",""),IF(AND($I929="Condition-based Maintenance",$AH929=""),"CBM_NO_MEASUREMENT",""),IF(OR($X929="",$X929=0),"INVALID_PERIOD",""),IF(AND($AA929&lt;&gt;"",$AB929&lt;&gt;"",$AB929&lt;$AA929),"DATE_SEQUENCE_ERROR",""),IF(AND($AB929&lt;&gt;"",$AB929&gt;DATE(2030,12,31)),"DATE_OUTLIER",""),IF($C929="","MISSING_QRCODE",""),IF($J929="UNKNOWN","UNKNOWN_PM_TYPE",""),IF($L929="UNKNOWN","UNKNOWN_STATUS",""))</f>
        <v/>
      </c>
      <c r="AQ929" s="42" t="str">
        <f t="shared" si="74"/>
        <v>NO</v>
      </c>
    </row>
    <row r="930" spans="1:43" x14ac:dyDescent="0.3">
      <c r="A930" s="38">
        <f>IF('query (10)'!A930="","",'query (10)'!A930)</f>
        <v>1092</v>
      </c>
      <c r="B930" s="38">
        <f>IF('query (10)'!B930="","",'query (10)'!B930)</f>
        <v>18174</v>
      </c>
      <c r="C930" s="38" t="str">
        <f>TRIM(UPPER('query (10)'!M930))</f>
        <v>CH-1006</v>
      </c>
      <c r="D930" s="38" t="str">
        <f>TRIM(UPPER(IFERROR(_xlfn.TEXTBEFORE('query (10)'!L930,"("),'query (10)'!L930)))</f>
        <v>AUTOMATION VISUAL INSPECTION M/C</v>
      </c>
      <c r="E930" s="38" t="str">
        <f>IFERROR(TRIM(UPPER(_xlfn.TEXTBEFORE(_xlfn.TEXTAFTER('query (10)'!L930,"("),")"))),"")</f>
        <v/>
      </c>
      <c r="F930" s="38" t="str">
        <f>TRIM('query (10)'!K930)</f>
        <v>SB8</v>
      </c>
      <c r="G930" s="38" t="str">
        <f>IF('query (10)'!J930="","",'query (10)'!J930)</f>
        <v>Solenoid valve</v>
      </c>
      <c r="H930" s="38" t="str">
        <f>TRIM(UPPER('query (10)'!J930))</f>
        <v>SOLENOID VALVE</v>
      </c>
      <c r="I930" s="38" t="str">
        <f>IF('query (10)'!F930="","",'query (10)'!F930)</f>
        <v>Time-based Maintenance</v>
      </c>
      <c r="J930" s="38" t="str">
        <f>IF('query (10)'!F930="","",IFERROR(INDEX(Cleaning_Rules!$B$14:$B$17,MATCH(TRIM('query (10)'!F930),Cleaning_Rules!$A$14:$A$17,0)),"UNKNOWN"))</f>
        <v>TBM</v>
      </c>
      <c r="K930" s="38" t="str">
        <f>IF('query (10)'!G930="","",'query (10)'!G930)</f>
        <v>เสร็จสิ้น</v>
      </c>
      <c r="L930" s="38" t="str">
        <f>IF('query (10)'!G930="","MISSING",IFERROR(INDEX(Cleaning_Rules!$B$5:$B$10,MATCH(TRIM('query (10)'!G930),Cleaning_Rules!$A$5:$A$10,0)),"UNKNOWN"))</f>
        <v>COMPLETED</v>
      </c>
      <c r="M930" s="38" t="str">
        <f>IF('query (10)'!I930="","",'query (10)'!I930)</f>
        <v>Mechanical</v>
      </c>
      <c r="N930" s="38" t="str">
        <f>IF('query (10)'!O930="","",'query (10)'!O930)</f>
        <v>Cleaning</v>
      </c>
      <c r="O930" s="38" t="str">
        <f>IF('query (10)'!P930="","",'query (10)'!P930)</f>
        <v>Medium</v>
      </c>
      <c r="P930" s="38" t="str">
        <f>IF('query (10)'!N930="","",'query (10)'!N930)</f>
        <v xml:space="preserve">cleaning solenoid </v>
      </c>
      <c r="Q930" s="38" t="str">
        <f>TRIM('query (10)'!N930)</f>
        <v>cleaning solenoid</v>
      </c>
      <c r="R930" s="38" t="str">
        <f>TRIM(UPPER('query (10)'!R930))</f>
        <v/>
      </c>
      <c r="S930" s="38" t="str">
        <f>TRIM(UPPER('query (10)'!S930))</f>
        <v/>
      </c>
      <c r="T930" s="38" t="str">
        <f>IF('query (10)'!Q930="","",TRIM(UPPER('query (10)'!Q930)))</f>
        <v/>
      </c>
      <c r="U930" s="38" t="str">
        <f>IF('query (10)'!T930="","",'query (10)'!T930)</f>
        <v/>
      </c>
      <c r="V930" s="39" t="str">
        <f>IF('query (10)'!T930="","",IFERROR(VALUE('query (10)'!T930),""))</f>
        <v/>
      </c>
      <c r="W930" s="40">
        <f>IF('query (10)'!U930="","",'query (10)'!U930)</f>
        <v>0</v>
      </c>
      <c r="X930" s="39">
        <f>IF('query (10)'!V930="","",'query (10)'!V930)</f>
        <v>360</v>
      </c>
      <c r="Y930" s="41">
        <f>IF('query (10)'!W930="","",'query (10)'!W930)</f>
        <v>46044</v>
      </c>
      <c r="Z930" s="41">
        <f>IF('query (10)'!X930="","",'query (10)'!X930)</f>
        <v>46067</v>
      </c>
      <c r="AA930" s="41">
        <f>IF('query (10)'!Y930="","",'query (10)'!Y930)</f>
        <v>46067</v>
      </c>
      <c r="AB930" s="41">
        <f>IF('query (10)'!Z930="","",'query (10)'!Z930)</f>
        <v>46427</v>
      </c>
      <c r="AC930" s="38" t="str">
        <f>IF(OR('query (10)'!AA930="",COUNTIF(Cleaning_Rules!$A$21:$A$26,TRIM('query (10)'!AA930))&gt;0),"",TRIM('query (10)'!AA930))</f>
        <v/>
      </c>
      <c r="AD930" s="38" t="str">
        <f>IF('query (10)'!AB930="","",TRIM(IFERROR(_xlfn.TEXTBEFORE('query (10)'!AB930,"("),'query (10)'!AB930)))</f>
        <v>เริ่มซ่อมงาน PM แล้ว รับผิดชอบโดย CHETSADA PHIWBANG</v>
      </c>
      <c r="AE930" s="38" t="str">
        <f>IFERROR(LOWER(TRIM(_xlfn.TEXTBEFORE(_xlfn.TEXTAFTER('query (10)'!AB930,"("),")"))),"")</f>
        <v>chetsada@nsk.com</v>
      </c>
      <c r="AF930" s="38" t="str">
        <f>IF('query (10)'!AD930="","",TRIM('query (10)'!AD930))</f>
        <v>ภูชิต กุลเสรี</v>
      </c>
      <c r="AG930" s="38" t="str">
        <f>IF('query (10)'!AE930="","",TRIM('query (10)'!AE930))</f>
        <v>เจษฎา ผิวบาง</v>
      </c>
      <c r="AH930" s="38" t="str">
        <f>IF('query (10)'!AF930="","",IFERROR(VALUE('query (10)'!AF930),""))</f>
        <v/>
      </c>
      <c r="AI930" s="38" t="str">
        <f>IF('query (10)'!AG930="","",TRIM('query (10)'!AG930))</f>
        <v/>
      </c>
      <c r="AJ930" s="38" t="str">
        <f>IF('query (10)'!AH930="","",IFERROR(VALUE('query (10)'!AH930),""))</f>
        <v/>
      </c>
      <c r="AK930" s="38" t="str">
        <f>IF('query (10)'!AI930="","",TRIM('query (10)'!AI930))</f>
        <v/>
      </c>
      <c r="AL930" s="42">
        <f t="shared" si="70"/>
        <v>2026</v>
      </c>
      <c r="AM930" s="42" t="str">
        <f t="shared" si="71"/>
        <v>2026-01</v>
      </c>
      <c r="AN930" s="42" t="str">
        <f t="shared" ca="1" si="72"/>
        <v/>
      </c>
      <c r="AO930" s="42" t="str">
        <f t="shared" si="73"/>
        <v>CH-1006 | AUTOMATION VISUAL INSPECTION M/C | SB8 | SOLENOID VALVE | Time-based Maintenance | Mechanical | Cleaning | Medium | cleaning solenoid | เริ่มซ่อมงาน PM แล้ว รับผิดชอบโดย CHETSADA PHIWBANG | เจษฎา ผิวบาง</v>
      </c>
      <c r="AP930" s="42" t="str">
        <f>_xlfn.TEXTJOIN("; ",TRUE,IF(COUNTA('query (10)'!A930:AK930)&lt;=6,"NEAR_EMPTY_ROW",""),IF($K930="","MISSING_STATUS",""),IF(AND($K930="เสร็จสิ้น",$Z930=""),"DONE_NO_ACTUAL_DATE",""),IF(AND($I930="Condition-based Maintenance",$AH930=""),"CBM_NO_MEASUREMENT",""),IF(OR($X930="",$X930=0),"INVALID_PERIOD",""),IF(AND($AA930&lt;&gt;"",$AB930&lt;&gt;"",$AB930&lt;$AA930),"DATE_SEQUENCE_ERROR",""),IF(AND($AB930&lt;&gt;"",$AB930&gt;DATE(2030,12,31)),"DATE_OUTLIER",""),IF($C930="","MISSING_QRCODE",""),IF($J930="UNKNOWN","UNKNOWN_PM_TYPE",""),IF($L930="UNKNOWN","UNKNOWN_STATUS",""))</f>
        <v/>
      </c>
      <c r="AQ930" s="42" t="str">
        <f t="shared" si="74"/>
        <v>NO</v>
      </c>
    </row>
    <row r="931" spans="1:43" x14ac:dyDescent="0.3">
      <c r="A931" s="38">
        <f>IF('query (10)'!A931="","",'query (10)'!A931)</f>
        <v>1093</v>
      </c>
      <c r="B931" s="38">
        <f>IF('query (10)'!B931="","",'query (10)'!B931)</f>
        <v>18175</v>
      </c>
      <c r="C931" s="38" t="str">
        <f>TRIM(UPPER('query (10)'!M931))</f>
        <v>DE-860</v>
      </c>
      <c r="D931" s="38" t="str">
        <f>TRIM(UPPER(IFERROR(_xlfn.TEXTBEFORE('query (10)'!L931,"("),'query (10)'!L931)))</f>
        <v>OUTER RING DEMAGNETIZING FOR M/C</v>
      </c>
      <c r="E931" s="38" t="str">
        <f>IFERROR(TRIM(UPPER(_xlfn.TEXTBEFORE(_xlfn.TEXTAFTER('query (10)'!L931,"("),")"))),"")</f>
        <v/>
      </c>
      <c r="F931" s="38" t="str">
        <f>TRIM('query (10)'!K931)</f>
        <v>SB8</v>
      </c>
      <c r="G931" s="38" t="str">
        <f>IF('query (10)'!J931="","",'query (10)'!J931)</f>
        <v>Solenoid valve</v>
      </c>
      <c r="H931" s="38" t="str">
        <f>TRIM(UPPER('query (10)'!J931))</f>
        <v>SOLENOID VALVE</v>
      </c>
      <c r="I931" s="38" t="str">
        <f>IF('query (10)'!F931="","",'query (10)'!F931)</f>
        <v>Time-based Maintenance</v>
      </c>
      <c r="J931" s="38" t="str">
        <f>IF('query (10)'!F931="","",IFERROR(INDEX(Cleaning_Rules!$B$14:$B$17,MATCH(TRIM('query (10)'!F931),Cleaning_Rules!$A$14:$A$17,0)),"UNKNOWN"))</f>
        <v>TBM</v>
      </c>
      <c r="K931" s="38" t="str">
        <f>IF('query (10)'!G931="","",'query (10)'!G931)</f>
        <v>เสร็จสิ้น</v>
      </c>
      <c r="L931" s="38" t="str">
        <f>IF('query (10)'!G931="","MISSING",IFERROR(INDEX(Cleaning_Rules!$B$5:$B$10,MATCH(TRIM('query (10)'!G931),Cleaning_Rules!$A$5:$A$10,0)),"UNKNOWN"))</f>
        <v>COMPLETED</v>
      </c>
      <c r="M931" s="38" t="str">
        <f>IF('query (10)'!I931="","",'query (10)'!I931)</f>
        <v>Mechanical</v>
      </c>
      <c r="N931" s="38" t="str">
        <f>IF('query (10)'!O931="","",'query (10)'!O931)</f>
        <v>Cleaning</v>
      </c>
      <c r="O931" s="38" t="str">
        <f>IF('query (10)'!P931="","",'query (10)'!P931)</f>
        <v>Medium</v>
      </c>
      <c r="P931" s="38" t="str">
        <f>IF('query (10)'!N931="","",'query (10)'!N931)</f>
        <v xml:space="preserve">cleaning solenoid </v>
      </c>
      <c r="Q931" s="38" t="str">
        <f>TRIM('query (10)'!N931)</f>
        <v>cleaning solenoid</v>
      </c>
      <c r="R931" s="38" t="str">
        <f>TRIM(UPPER('query (10)'!R931))</f>
        <v/>
      </c>
      <c r="S931" s="38" t="str">
        <f>TRIM(UPPER('query (10)'!S931))</f>
        <v/>
      </c>
      <c r="T931" s="38" t="str">
        <f>IF('query (10)'!Q931="","",TRIM(UPPER('query (10)'!Q931)))</f>
        <v/>
      </c>
      <c r="U931" s="38" t="str">
        <f>IF('query (10)'!T931="","",'query (10)'!T931)</f>
        <v/>
      </c>
      <c r="V931" s="39" t="str">
        <f>IF('query (10)'!T931="","",IFERROR(VALUE('query (10)'!T931),""))</f>
        <v/>
      </c>
      <c r="W931" s="40">
        <f>IF('query (10)'!U931="","",'query (10)'!U931)</f>
        <v>0</v>
      </c>
      <c r="X931" s="39">
        <f>IF('query (10)'!V931="","",'query (10)'!V931)</f>
        <v>360</v>
      </c>
      <c r="Y931" s="41">
        <f>IF('query (10)'!W931="","",'query (10)'!W931)</f>
        <v>46044</v>
      </c>
      <c r="Z931" s="41">
        <f>IF('query (10)'!X931="","",'query (10)'!X931)</f>
        <v>46070</v>
      </c>
      <c r="AA931" s="41">
        <f>IF('query (10)'!Y931="","",'query (10)'!Y931)</f>
        <v>46070</v>
      </c>
      <c r="AB931" s="41">
        <f>IF('query (10)'!Z931="","",'query (10)'!Z931)</f>
        <v>46430</v>
      </c>
      <c r="AC931" s="38" t="str">
        <f>IF(OR('query (10)'!AA931="",COUNTIF(Cleaning_Rules!$A$21:$A$26,TRIM('query (10)'!AA931))&gt;0),"",TRIM('query (10)'!AA931))</f>
        <v/>
      </c>
      <c r="AD931" s="38" t="str">
        <f>IF('query (10)'!AB931="","",TRIM(IFERROR(_xlfn.TEXTBEFORE('query (10)'!AB931,"("),'query (10)'!AB931)))</f>
        <v>เริ่มซ่อมงาน PM แล้ว รับผิดชอบโดย JAKKAPAT KHOTSOMBAT</v>
      </c>
      <c r="AE931" s="38" t="str">
        <f>IFERROR(LOWER(TRIM(_xlfn.TEXTBEFORE(_xlfn.TEXTAFTER('query (10)'!AB931,"("),")"))),"")</f>
        <v>jakkapat@nsk.com</v>
      </c>
      <c r="AF931" s="38" t="str">
        <f>IF('query (10)'!AD931="","",TRIM('query (10)'!AD931))</f>
        <v>ภูชิต กุลเสรี</v>
      </c>
      <c r="AG931" s="38" t="str">
        <f>IF('query (10)'!AE931="","",TRIM('query (10)'!AE931))</f>
        <v>จักรภัทร โคตรสมบัติ</v>
      </c>
      <c r="AH931" s="38" t="str">
        <f>IF('query (10)'!AF931="","",IFERROR(VALUE('query (10)'!AF931),""))</f>
        <v/>
      </c>
      <c r="AI931" s="38" t="str">
        <f>IF('query (10)'!AG931="","",TRIM('query (10)'!AG931))</f>
        <v/>
      </c>
      <c r="AJ931" s="38" t="str">
        <f>IF('query (10)'!AH931="","",IFERROR(VALUE('query (10)'!AH931),""))</f>
        <v/>
      </c>
      <c r="AK931" s="38" t="str">
        <f>IF('query (10)'!AI931="","",TRIM('query (10)'!AI931))</f>
        <v/>
      </c>
      <c r="AL931" s="42">
        <f t="shared" si="70"/>
        <v>2026</v>
      </c>
      <c r="AM931" s="42" t="str">
        <f t="shared" si="71"/>
        <v>2026-01</v>
      </c>
      <c r="AN931" s="42" t="str">
        <f t="shared" ca="1" si="72"/>
        <v/>
      </c>
      <c r="AO931" s="42" t="str">
        <f t="shared" si="73"/>
        <v>DE-860 | OUTER RING DEMAGNETIZING FOR M/C | SB8 | SOLENOID VALVE | Time-based Maintenance | Mechanical | Cleaning | Medium | cleaning solenoid | เริ่มซ่อมงาน PM แล้ว รับผิดชอบโดย JAKKAPAT KHOTSOMBAT | จักรภัทร โคตรสมบัติ</v>
      </c>
      <c r="AP931" s="42" t="str">
        <f>_xlfn.TEXTJOIN("; ",TRUE,IF(COUNTA('query (10)'!A931:AK931)&lt;=6,"NEAR_EMPTY_ROW",""),IF($K931="","MISSING_STATUS",""),IF(AND($K931="เสร็จสิ้น",$Z931=""),"DONE_NO_ACTUAL_DATE",""),IF(AND($I931="Condition-based Maintenance",$AH931=""),"CBM_NO_MEASUREMENT",""),IF(OR($X931="",$X931=0),"INVALID_PERIOD",""),IF(AND($AA931&lt;&gt;"",$AB931&lt;&gt;"",$AB931&lt;$AA931),"DATE_SEQUENCE_ERROR",""),IF(AND($AB931&lt;&gt;"",$AB931&gt;DATE(2030,12,31)),"DATE_OUTLIER",""),IF($C931="","MISSING_QRCODE",""),IF($J931="UNKNOWN","UNKNOWN_PM_TYPE",""),IF($L931="UNKNOWN","UNKNOWN_STATUS",""))</f>
        <v/>
      </c>
      <c r="AQ931" s="42" t="str">
        <f t="shared" si="74"/>
        <v>NO</v>
      </c>
    </row>
    <row r="932" spans="1:43" x14ac:dyDescent="0.3">
      <c r="A932" s="38">
        <f>IF('query (10)'!A932="","",'query (10)'!A932)</f>
        <v>1094</v>
      </c>
      <c r="B932" s="38">
        <f>IF('query (10)'!B932="","",'query (10)'!B932)</f>
        <v>18176</v>
      </c>
      <c r="C932" s="38" t="str">
        <f>TRIM(UPPER('query (10)'!M932))</f>
        <v>DE-864</v>
      </c>
      <c r="D932" s="38" t="str">
        <f>TRIM(UPPER(IFERROR(_xlfn.TEXTBEFORE('query (10)'!L932,"("),'query (10)'!L932)))</f>
        <v>INNER RING DEMAGNETIZING FOR M/C</v>
      </c>
      <c r="E932" s="38" t="str">
        <f>IFERROR(TRIM(UPPER(_xlfn.TEXTBEFORE(_xlfn.TEXTAFTER('query (10)'!L932,"("),")"))),"")</f>
        <v/>
      </c>
      <c r="F932" s="38" t="str">
        <f>TRIM('query (10)'!K932)</f>
        <v>SB8</v>
      </c>
      <c r="G932" s="38" t="str">
        <f>IF('query (10)'!J932="","",'query (10)'!J932)</f>
        <v>Solenoid valve</v>
      </c>
      <c r="H932" s="38" t="str">
        <f>TRIM(UPPER('query (10)'!J932))</f>
        <v>SOLENOID VALVE</v>
      </c>
      <c r="I932" s="38" t="str">
        <f>IF('query (10)'!F932="","",'query (10)'!F932)</f>
        <v>Time-based Maintenance</v>
      </c>
      <c r="J932" s="38" t="str">
        <f>IF('query (10)'!F932="","",IFERROR(INDEX(Cleaning_Rules!$B$14:$B$17,MATCH(TRIM('query (10)'!F932),Cleaning_Rules!$A$14:$A$17,0)),"UNKNOWN"))</f>
        <v>TBM</v>
      </c>
      <c r="K932" s="38" t="str">
        <f>IF('query (10)'!G932="","",'query (10)'!G932)</f>
        <v>เสร็จสิ้น</v>
      </c>
      <c r="L932" s="38" t="str">
        <f>IF('query (10)'!G932="","MISSING",IFERROR(INDEX(Cleaning_Rules!$B$5:$B$10,MATCH(TRIM('query (10)'!G932),Cleaning_Rules!$A$5:$A$10,0)),"UNKNOWN"))</f>
        <v>COMPLETED</v>
      </c>
      <c r="M932" s="38" t="str">
        <f>IF('query (10)'!I932="","",'query (10)'!I932)</f>
        <v>Mechanical</v>
      </c>
      <c r="N932" s="38" t="str">
        <f>IF('query (10)'!O932="","",'query (10)'!O932)</f>
        <v>Cleaning</v>
      </c>
      <c r="O932" s="38" t="str">
        <f>IF('query (10)'!P932="","",'query (10)'!P932)</f>
        <v>Medium</v>
      </c>
      <c r="P932" s="38" t="str">
        <f>IF('query (10)'!N932="","",'query (10)'!N932)</f>
        <v xml:space="preserve">cleaning solenoid </v>
      </c>
      <c r="Q932" s="38" t="str">
        <f>TRIM('query (10)'!N932)</f>
        <v>cleaning solenoid</v>
      </c>
      <c r="R932" s="38" t="str">
        <f>TRIM(UPPER('query (10)'!R932))</f>
        <v/>
      </c>
      <c r="S932" s="38" t="str">
        <f>TRIM(UPPER('query (10)'!S932))</f>
        <v/>
      </c>
      <c r="T932" s="38" t="str">
        <f>IF('query (10)'!Q932="","",TRIM(UPPER('query (10)'!Q932)))</f>
        <v/>
      </c>
      <c r="U932" s="38" t="str">
        <f>IF('query (10)'!T932="","",'query (10)'!T932)</f>
        <v/>
      </c>
      <c r="V932" s="39" t="str">
        <f>IF('query (10)'!T932="","",IFERROR(VALUE('query (10)'!T932),""))</f>
        <v/>
      </c>
      <c r="W932" s="40">
        <f>IF('query (10)'!U932="","",'query (10)'!U932)</f>
        <v>0</v>
      </c>
      <c r="X932" s="39">
        <f>IF('query (10)'!V932="","",'query (10)'!V932)</f>
        <v>360</v>
      </c>
      <c r="Y932" s="41">
        <f>IF('query (10)'!W932="","",'query (10)'!W932)</f>
        <v>46044</v>
      </c>
      <c r="Z932" s="41">
        <f>IF('query (10)'!X932="","",'query (10)'!X932)</f>
        <v>46070</v>
      </c>
      <c r="AA932" s="41">
        <f>IF('query (10)'!Y932="","",'query (10)'!Y932)</f>
        <v>46070</v>
      </c>
      <c r="AB932" s="41">
        <f>IF('query (10)'!Z932="","",'query (10)'!Z932)</f>
        <v>46430</v>
      </c>
      <c r="AC932" s="38" t="str">
        <f>IF(OR('query (10)'!AA932="",COUNTIF(Cleaning_Rules!$A$21:$A$26,TRIM('query (10)'!AA932))&gt;0),"",TRIM('query (10)'!AA932))</f>
        <v/>
      </c>
      <c r="AD932" s="38" t="str">
        <f>IF('query (10)'!AB932="","",TRIM(IFERROR(_xlfn.TEXTBEFORE('query (10)'!AB932,"("),'query (10)'!AB932)))</f>
        <v>เริ่มซ่อมงาน PM แล้ว รับผิดชอบโดย JAKKAPAT KHOTSOMBAT</v>
      </c>
      <c r="AE932" s="38" t="str">
        <f>IFERROR(LOWER(TRIM(_xlfn.TEXTBEFORE(_xlfn.TEXTAFTER('query (10)'!AB932,"("),")"))),"")</f>
        <v>jakkapat@nsk.com</v>
      </c>
      <c r="AF932" s="38" t="str">
        <f>IF('query (10)'!AD932="","",TRIM('query (10)'!AD932))</f>
        <v>ภูชิต กุลเสรี</v>
      </c>
      <c r="AG932" s="38" t="str">
        <f>IF('query (10)'!AE932="","",TRIM('query (10)'!AE932))</f>
        <v>จักรภัทร โคตรสมบัติ</v>
      </c>
      <c r="AH932" s="38" t="str">
        <f>IF('query (10)'!AF932="","",IFERROR(VALUE('query (10)'!AF932),""))</f>
        <v/>
      </c>
      <c r="AI932" s="38" t="str">
        <f>IF('query (10)'!AG932="","",TRIM('query (10)'!AG932))</f>
        <v/>
      </c>
      <c r="AJ932" s="38" t="str">
        <f>IF('query (10)'!AH932="","",IFERROR(VALUE('query (10)'!AH932),""))</f>
        <v/>
      </c>
      <c r="AK932" s="38" t="str">
        <f>IF('query (10)'!AI932="","",TRIM('query (10)'!AI932))</f>
        <v/>
      </c>
      <c r="AL932" s="42">
        <f t="shared" si="70"/>
        <v>2026</v>
      </c>
      <c r="AM932" s="42" t="str">
        <f t="shared" si="71"/>
        <v>2026-01</v>
      </c>
      <c r="AN932" s="42" t="str">
        <f t="shared" ca="1" si="72"/>
        <v/>
      </c>
      <c r="AO932" s="42" t="str">
        <f t="shared" si="73"/>
        <v>DE-864 | INNER RING DEMAGNETIZING FOR M/C | SB8 | SOLENOID VALVE | Time-based Maintenance | Mechanical | Cleaning | Medium | cleaning solenoid | เริ่มซ่อมงาน PM แล้ว รับผิดชอบโดย JAKKAPAT KHOTSOMBAT | จักรภัทร โคตรสมบัติ</v>
      </c>
      <c r="AP932" s="42" t="str">
        <f>_xlfn.TEXTJOIN("; ",TRUE,IF(COUNTA('query (10)'!A932:AK932)&lt;=6,"NEAR_EMPTY_ROW",""),IF($K932="","MISSING_STATUS",""),IF(AND($K932="เสร็จสิ้น",$Z932=""),"DONE_NO_ACTUAL_DATE",""),IF(AND($I932="Condition-based Maintenance",$AH932=""),"CBM_NO_MEASUREMENT",""),IF(OR($X932="",$X932=0),"INVALID_PERIOD",""),IF(AND($AA932&lt;&gt;"",$AB932&lt;&gt;"",$AB932&lt;$AA932),"DATE_SEQUENCE_ERROR",""),IF(AND($AB932&lt;&gt;"",$AB932&gt;DATE(2030,12,31)),"DATE_OUTLIER",""),IF($C932="","MISSING_QRCODE",""),IF($J932="UNKNOWN","UNKNOWN_PM_TYPE",""),IF($L932="UNKNOWN","UNKNOWN_STATUS",""))</f>
        <v/>
      </c>
      <c r="AQ932" s="42" t="str">
        <f t="shared" si="74"/>
        <v>NO</v>
      </c>
    </row>
    <row r="933" spans="1:43" x14ac:dyDescent="0.3">
      <c r="A933" s="38">
        <f>IF('query (10)'!A933="","",'query (10)'!A933)</f>
        <v>1095</v>
      </c>
      <c r="B933" s="38">
        <f>IF('query (10)'!B933="","",'query (10)'!B933)</f>
        <v>18179</v>
      </c>
      <c r="C933" s="38" t="str">
        <f>TRIM(UPPER('query (10)'!M933))</f>
        <v>WA-866</v>
      </c>
      <c r="D933" s="38" t="str">
        <f>TRIM(UPPER(IFERROR(_xlfn.TEXTBEFORE('query (10)'!L933,"("),'query (10)'!L933)))</f>
        <v>INNER/OUTER RING PART WASH EQUIPMENT M/C</v>
      </c>
      <c r="E933" s="38" t="str">
        <f>IFERROR(TRIM(UPPER(_xlfn.TEXTBEFORE(_xlfn.TEXTAFTER('query (10)'!L933,"("),")"))),"")</f>
        <v/>
      </c>
      <c r="F933" s="38" t="str">
        <f>TRIM('query (10)'!K933)</f>
        <v>SB8</v>
      </c>
      <c r="G933" s="38" t="str">
        <f>IF('query (10)'!J933="","",'query (10)'!J933)</f>
        <v xml:space="preserve">Heavy smoke </v>
      </c>
      <c r="H933" s="38" t="str">
        <f>TRIM(UPPER('query (10)'!J933))</f>
        <v>HEAVY SMOKE</v>
      </c>
      <c r="I933" s="38" t="str">
        <f>IF('query (10)'!F933="","",'query (10)'!F933)</f>
        <v>Time-based Maintenance</v>
      </c>
      <c r="J933" s="38" t="str">
        <f>IF('query (10)'!F933="","",IFERROR(INDEX(Cleaning_Rules!$B$14:$B$17,MATCH(TRIM('query (10)'!F933),Cleaning_Rules!$A$14:$A$17,0)),"UNKNOWN"))</f>
        <v>TBM</v>
      </c>
      <c r="K933" s="38" t="str">
        <f>IF('query (10)'!G933="","",'query (10)'!G933)</f>
        <v>เสร็จสิ้น</v>
      </c>
      <c r="L933" s="38" t="str">
        <f>IF('query (10)'!G933="","MISSING",IFERROR(INDEX(Cleaning_Rules!$B$5:$B$10,MATCH(TRIM('query (10)'!G933),Cleaning_Rules!$A$5:$A$10,0)),"UNKNOWN"))</f>
        <v>COMPLETED</v>
      </c>
      <c r="M933" s="38" t="str">
        <f>IF('query (10)'!I933="","",'query (10)'!I933)</f>
        <v>Mechanical</v>
      </c>
      <c r="N933" s="38" t="str">
        <f>IF('query (10)'!O933="","",'query (10)'!O933)</f>
        <v>Part Change</v>
      </c>
      <c r="O933" s="38" t="str">
        <f>IF('query (10)'!P933="","",'query (10)'!P933)</f>
        <v>Medium</v>
      </c>
      <c r="P933" s="38" t="str">
        <f>IF('query (10)'!N933="","",'query (10)'!N933)</f>
        <v>change filter FU-40</v>
      </c>
      <c r="Q933" s="38" t="str">
        <f>TRIM('query (10)'!N933)</f>
        <v>change filter FU-40</v>
      </c>
      <c r="R933" s="38" t="str">
        <f>TRIM(UPPER('query (10)'!R933))</f>
        <v>FILTER</v>
      </c>
      <c r="S933" s="38" t="str">
        <f>TRIM(UPPER('query (10)'!S933))</f>
        <v>FU-40</v>
      </c>
      <c r="T933" s="38" t="str">
        <f>IF('query (10)'!Q933="","",TRIM(UPPER('query (10)'!Q933)))</f>
        <v/>
      </c>
      <c r="U933" s="38" t="str">
        <f>IF('query (10)'!T933="","",'query (10)'!T933)</f>
        <v/>
      </c>
      <c r="V933" s="39" t="str">
        <f>IF('query (10)'!T933="","",IFERROR(VALUE('query (10)'!T933),""))</f>
        <v/>
      </c>
      <c r="W933" s="40">
        <f>IF('query (10)'!U933="","",'query (10)'!U933)</f>
        <v>0</v>
      </c>
      <c r="X933" s="39">
        <f>IF('query (10)'!V933="","",'query (10)'!V933)</f>
        <v>120</v>
      </c>
      <c r="Y933" s="41">
        <f>IF('query (10)'!W933="","",'query (10)'!W933)</f>
        <v>46044</v>
      </c>
      <c r="Z933" s="41">
        <f>IF('query (10)'!X933="","",'query (10)'!X933)</f>
        <v>46070</v>
      </c>
      <c r="AA933" s="41">
        <f>IF('query (10)'!Y933="","",'query (10)'!Y933)</f>
        <v>46070</v>
      </c>
      <c r="AB933" s="41">
        <f>IF('query (10)'!Z933="","",'query (10)'!Z933)</f>
        <v>46190</v>
      </c>
      <c r="AC933" s="38" t="str">
        <f>IF(OR('query (10)'!AA933="",COUNTIF(Cleaning_Rules!$A$21:$A$26,TRIM('query (10)'!AA933))&gt;0),"",TRIM('query (10)'!AA933))</f>
        <v/>
      </c>
      <c r="AD933" s="38" t="str">
        <f>IF('query (10)'!AB933="","",TRIM(IFERROR(_xlfn.TEXTBEFORE('query (10)'!AB933,"("),'query (10)'!AB933)))</f>
        <v>เริ่มซ่อมงาน PM แล้ว รับผิดชอบโดย JAKKAPAT KHOTSOMBAT</v>
      </c>
      <c r="AE933" s="38" t="str">
        <f>IFERROR(LOWER(TRIM(_xlfn.TEXTBEFORE(_xlfn.TEXTAFTER('query (10)'!AB933,"("),")"))),"")</f>
        <v>jakkapat@nsk.com</v>
      </c>
      <c r="AF933" s="38" t="str">
        <f>IF('query (10)'!AD933="","",TRIM('query (10)'!AD933))</f>
        <v>ภูชิต กุลเสรี</v>
      </c>
      <c r="AG933" s="38" t="str">
        <f>IF('query (10)'!AE933="","",TRIM('query (10)'!AE933))</f>
        <v>จักรภัทร โคตรสมบัติ</v>
      </c>
      <c r="AH933" s="38" t="str">
        <f>IF('query (10)'!AF933="","",IFERROR(VALUE('query (10)'!AF933),""))</f>
        <v/>
      </c>
      <c r="AI933" s="38" t="str">
        <f>IF('query (10)'!AG933="","",TRIM('query (10)'!AG933))</f>
        <v/>
      </c>
      <c r="AJ933" s="38" t="str">
        <f>IF('query (10)'!AH933="","",IFERROR(VALUE('query (10)'!AH933),""))</f>
        <v/>
      </c>
      <c r="AK933" s="38" t="str">
        <f>IF('query (10)'!AI933="","",TRIM('query (10)'!AI933))</f>
        <v/>
      </c>
      <c r="AL933" s="42">
        <f t="shared" si="70"/>
        <v>2026</v>
      </c>
      <c r="AM933" s="42" t="str">
        <f t="shared" si="71"/>
        <v>2026-01</v>
      </c>
      <c r="AN933" s="42" t="str">
        <f t="shared" ca="1" si="72"/>
        <v/>
      </c>
      <c r="AO933" s="42" t="str">
        <f t="shared" si="73"/>
        <v>WA-866 | INNER/OUTER RING PART WASH EQUIPMENT M/C | SB8 | HEAVY SMOKE | Time-based Maintenance | Mechanical | Part Change | Medium | change filter FU-40 | FILTER | FU-40 | เริ่มซ่อมงาน PM แล้ว รับผิดชอบโดย JAKKAPAT KHOTSOMBAT | จักรภัทร โคตรสมบัติ</v>
      </c>
      <c r="AP933" s="42" t="str">
        <f>_xlfn.TEXTJOIN("; ",TRUE,IF(COUNTA('query (10)'!A933:AK933)&lt;=6,"NEAR_EMPTY_ROW",""),IF($K933="","MISSING_STATUS",""),IF(AND($K933="เสร็จสิ้น",$Z933=""),"DONE_NO_ACTUAL_DATE",""),IF(AND($I933="Condition-based Maintenance",$AH933=""),"CBM_NO_MEASUREMENT",""),IF(OR($X933="",$X933=0),"INVALID_PERIOD",""),IF(AND($AA933&lt;&gt;"",$AB933&lt;&gt;"",$AB933&lt;$AA933),"DATE_SEQUENCE_ERROR",""),IF(AND($AB933&lt;&gt;"",$AB933&gt;DATE(2030,12,31)),"DATE_OUTLIER",""),IF($C933="","MISSING_QRCODE",""),IF($J933="UNKNOWN","UNKNOWN_PM_TYPE",""),IF($L933="UNKNOWN","UNKNOWN_STATUS",""))</f>
        <v/>
      </c>
      <c r="AQ933" s="42" t="str">
        <f t="shared" si="74"/>
        <v>NO</v>
      </c>
    </row>
    <row r="934" spans="1:43" x14ac:dyDescent="0.3">
      <c r="A934" s="38">
        <f>IF('query (10)'!A934="","",'query (10)'!A934)</f>
        <v>1096</v>
      </c>
      <c r="B934" s="38">
        <f>IF('query (10)'!B934="","",'query (10)'!B934)</f>
        <v>18180</v>
      </c>
      <c r="C934" s="38" t="str">
        <f>TRIM(UPPER('query (10)'!M934))</f>
        <v>WA-870</v>
      </c>
      <c r="D934" s="38" t="str">
        <f>TRIM(UPPER(IFERROR(_xlfn.TEXTBEFORE('query (10)'!L934,"("),'query (10)'!L934)))</f>
        <v>ROUGH WASH EQUIPMENT M/C</v>
      </c>
      <c r="E934" s="38" t="str">
        <f>IFERROR(TRIM(UPPER(_xlfn.TEXTBEFORE(_xlfn.TEXTAFTER('query (10)'!L934,"("),")"))),"")</f>
        <v/>
      </c>
      <c r="F934" s="38" t="str">
        <f>TRIM('query (10)'!K934)</f>
        <v>SB8</v>
      </c>
      <c r="G934" s="38" t="str">
        <f>IF('query (10)'!J934="","",'query (10)'!J934)</f>
        <v xml:space="preserve">Heavy smoke </v>
      </c>
      <c r="H934" s="38" t="str">
        <f>TRIM(UPPER('query (10)'!J934))</f>
        <v>HEAVY SMOKE</v>
      </c>
      <c r="I934" s="38" t="str">
        <f>IF('query (10)'!F934="","",'query (10)'!F934)</f>
        <v>Time-based Maintenance</v>
      </c>
      <c r="J934" s="38" t="str">
        <f>IF('query (10)'!F934="","",IFERROR(INDEX(Cleaning_Rules!$B$14:$B$17,MATCH(TRIM('query (10)'!F934),Cleaning_Rules!$A$14:$A$17,0)),"UNKNOWN"))</f>
        <v>TBM</v>
      </c>
      <c r="K934" s="38" t="str">
        <f>IF('query (10)'!G934="","",'query (10)'!G934)</f>
        <v>เสร็จสิ้น</v>
      </c>
      <c r="L934" s="38" t="str">
        <f>IF('query (10)'!G934="","MISSING",IFERROR(INDEX(Cleaning_Rules!$B$5:$B$10,MATCH(TRIM('query (10)'!G934),Cleaning_Rules!$A$5:$A$10,0)),"UNKNOWN"))</f>
        <v>COMPLETED</v>
      </c>
      <c r="M934" s="38" t="str">
        <f>IF('query (10)'!I934="","",'query (10)'!I934)</f>
        <v>Mechanical</v>
      </c>
      <c r="N934" s="38" t="str">
        <f>IF('query (10)'!O934="","",'query (10)'!O934)</f>
        <v>Part Change</v>
      </c>
      <c r="O934" s="38" t="str">
        <f>IF('query (10)'!P934="","",'query (10)'!P934)</f>
        <v>Medium</v>
      </c>
      <c r="P934" s="38" t="str">
        <f>IF('query (10)'!N934="","",'query (10)'!N934)</f>
        <v>change filter FU-40</v>
      </c>
      <c r="Q934" s="38" t="str">
        <f>TRIM('query (10)'!N934)</f>
        <v>change filter FU-40</v>
      </c>
      <c r="R934" s="38" t="str">
        <f>TRIM(UPPER('query (10)'!R934))</f>
        <v>FILTER</v>
      </c>
      <c r="S934" s="38" t="str">
        <f>TRIM(UPPER('query (10)'!S934))</f>
        <v>FU-40</v>
      </c>
      <c r="T934" s="38" t="str">
        <f>IF('query (10)'!Q934="","",TRIM(UPPER('query (10)'!Q934)))</f>
        <v/>
      </c>
      <c r="U934" s="38" t="str">
        <f>IF('query (10)'!T934="","",'query (10)'!T934)</f>
        <v/>
      </c>
      <c r="V934" s="39" t="str">
        <f>IF('query (10)'!T934="","",IFERROR(VALUE('query (10)'!T934),""))</f>
        <v/>
      </c>
      <c r="W934" s="40">
        <f>IF('query (10)'!U934="","",'query (10)'!U934)</f>
        <v>0</v>
      </c>
      <c r="X934" s="39">
        <f>IF('query (10)'!V934="","",'query (10)'!V934)</f>
        <v>120</v>
      </c>
      <c r="Y934" s="41">
        <f>IF('query (10)'!W934="","",'query (10)'!W934)</f>
        <v>46044</v>
      </c>
      <c r="Z934" s="41">
        <f>IF('query (10)'!X934="","",'query (10)'!X934)</f>
        <v>46070</v>
      </c>
      <c r="AA934" s="41">
        <f>IF('query (10)'!Y934="","",'query (10)'!Y934)</f>
        <v>46070</v>
      </c>
      <c r="AB934" s="41">
        <f>IF('query (10)'!Z934="","",'query (10)'!Z934)</f>
        <v>46190</v>
      </c>
      <c r="AC934" s="38" t="str">
        <f>IF(OR('query (10)'!AA934="",COUNTIF(Cleaning_Rules!$A$21:$A$26,TRIM('query (10)'!AA934))&gt;0),"",TRIM('query (10)'!AA934))</f>
        <v/>
      </c>
      <c r="AD934" s="38" t="str">
        <f>IF('query (10)'!AB934="","",TRIM(IFERROR(_xlfn.TEXTBEFORE('query (10)'!AB934,"("),'query (10)'!AB934)))</f>
        <v>เริ่มซ่อมงาน PM แล้ว รับผิดชอบโดย JAKKAPAT KHOTSOMBAT</v>
      </c>
      <c r="AE934" s="38" t="str">
        <f>IFERROR(LOWER(TRIM(_xlfn.TEXTBEFORE(_xlfn.TEXTAFTER('query (10)'!AB934,"("),")"))),"")</f>
        <v>jakkapat@nsk.com</v>
      </c>
      <c r="AF934" s="38" t="str">
        <f>IF('query (10)'!AD934="","",TRIM('query (10)'!AD934))</f>
        <v>ภูชิต กุลเสรี</v>
      </c>
      <c r="AG934" s="38" t="str">
        <f>IF('query (10)'!AE934="","",TRIM('query (10)'!AE934))</f>
        <v>จักรภัทร โคตรสมบัติ</v>
      </c>
      <c r="AH934" s="38" t="str">
        <f>IF('query (10)'!AF934="","",IFERROR(VALUE('query (10)'!AF934),""))</f>
        <v/>
      </c>
      <c r="AI934" s="38" t="str">
        <f>IF('query (10)'!AG934="","",TRIM('query (10)'!AG934))</f>
        <v/>
      </c>
      <c r="AJ934" s="38" t="str">
        <f>IF('query (10)'!AH934="","",IFERROR(VALUE('query (10)'!AH934),""))</f>
        <v/>
      </c>
      <c r="AK934" s="38" t="str">
        <f>IF('query (10)'!AI934="","",TRIM('query (10)'!AI934))</f>
        <v/>
      </c>
      <c r="AL934" s="42">
        <f t="shared" si="70"/>
        <v>2026</v>
      </c>
      <c r="AM934" s="42" t="str">
        <f t="shared" si="71"/>
        <v>2026-01</v>
      </c>
      <c r="AN934" s="42" t="str">
        <f t="shared" ca="1" si="72"/>
        <v/>
      </c>
      <c r="AO934" s="42" t="str">
        <f t="shared" si="73"/>
        <v>WA-870 | ROUGH WASH EQUIPMENT M/C | SB8 | HEAVY SMOKE | Time-based Maintenance | Mechanical | Part Change | Medium | change filter FU-40 | FILTER | FU-40 | เริ่มซ่อมงาน PM แล้ว รับผิดชอบโดย JAKKAPAT KHOTSOMBAT | จักรภัทร โคตรสมบัติ</v>
      </c>
      <c r="AP934" s="42" t="str">
        <f>_xlfn.TEXTJOIN("; ",TRUE,IF(COUNTA('query (10)'!A934:AK934)&lt;=6,"NEAR_EMPTY_ROW",""),IF($K934="","MISSING_STATUS",""),IF(AND($K934="เสร็จสิ้น",$Z934=""),"DONE_NO_ACTUAL_DATE",""),IF(AND($I934="Condition-based Maintenance",$AH934=""),"CBM_NO_MEASUREMENT",""),IF(OR($X934="",$X934=0),"INVALID_PERIOD",""),IF(AND($AA934&lt;&gt;"",$AB934&lt;&gt;"",$AB934&lt;$AA934),"DATE_SEQUENCE_ERROR",""),IF(AND($AB934&lt;&gt;"",$AB934&gt;DATE(2030,12,31)),"DATE_OUTLIER",""),IF($C934="","MISSING_QRCODE",""),IF($J934="UNKNOWN","UNKNOWN_PM_TYPE",""),IF($L934="UNKNOWN","UNKNOWN_STATUS",""))</f>
        <v/>
      </c>
      <c r="AQ934" s="42" t="str">
        <f t="shared" si="74"/>
        <v>NO</v>
      </c>
    </row>
    <row r="935" spans="1:43" x14ac:dyDescent="0.3">
      <c r="A935" s="38">
        <f>IF('query (10)'!A935="","",'query (10)'!A935)</f>
        <v>1097</v>
      </c>
      <c r="B935" s="38">
        <f>IF('query (10)'!B935="","",'query (10)'!B935)</f>
        <v>18181</v>
      </c>
      <c r="C935" s="38" t="str">
        <f>TRIM(UPPER('query (10)'!M935))</f>
        <v>WA-872</v>
      </c>
      <c r="D935" s="38" t="str">
        <f>TRIM(UPPER(IFERROR(_xlfn.TEXTBEFORE('query (10)'!L935,"("),'query (10)'!L935)))</f>
        <v>FINISH WASH EQUIPMENT M/C</v>
      </c>
      <c r="E935" s="38" t="str">
        <f>IFERROR(TRIM(UPPER(_xlfn.TEXTBEFORE(_xlfn.TEXTAFTER('query (10)'!L935,"("),")"))),"")</f>
        <v/>
      </c>
      <c r="F935" s="38" t="str">
        <f>TRIM('query (10)'!K935)</f>
        <v>SB8</v>
      </c>
      <c r="G935" s="38" t="str">
        <f>IF('query (10)'!J935="","",'query (10)'!J935)</f>
        <v xml:space="preserve">Heavy smoke </v>
      </c>
      <c r="H935" s="38" t="str">
        <f>TRIM(UPPER('query (10)'!J935))</f>
        <v>HEAVY SMOKE</v>
      </c>
      <c r="I935" s="38" t="str">
        <f>IF('query (10)'!F935="","",'query (10)'!F935)</f>
        <v>Time-based Maintenance</v>
      </c>
      <c r="J935" s="38" t="str">
        <f>IF('query (10)'!F935="","",IFERROR(INDEX(Cleaning_Rules!$B$14:$B$17,MATCH(TRIM('query (10)'!F935),Cleaning_Rules!$A$14:$A$17,0)),"UNKNOWN"))</f>
        <v>TBM</v>
      </c>
      <c r="K935" s="38" t="str">
        <f>IF('query (10)'!G935="","",'query (10)'!G935)</f>
        <v>เสร็จสิ้น</v>
      </c>
      <c r="L935" s="38" t="str">
        <f>IF('query (10)'!G935="","MISSING",IFERROR(INDEX(Cleaning_Rules!$B$5:$B$10,MATCH(TRIM('query (10)'!G935),Cleaning_Rules!$A$5:$A$10,0)),"UNKNOWN"))</f>
        <v>COMPLETED</v>
      </c>
      <c r="M935" s="38" t="str">
        <f>IF('query (10)'!I935="","",'query (10)'!I935)</f>
        <v>Mechanical</v>
      </c>
      <c r="N935" s="38" t="str">
        <f>IF('query (10)'!O935="","",'query (10)'!O935)</f>
        <v>Part Change</v>
      </c>
      <c r="O935" s="38" t="str">
        <f>IF('query (10)'!P935="","",'query (10)'!P935)</f>
        <v>Medium</v>
      </c>
      <c r="P935" s="38" t="str">
        <f>IF('query (10)'!N935="","",'query (10)'!N935)</f>
        <v>change filter FU-40</v>
      </c>
      <c r="Q935" s="38" t="str">
        <f>TRIM('query (10)'!N935)</f>
        <v>change filter FU-40</v>
      </c>
      <c r="R935" s="38" t="str">
        <f>TRIM(UPPER('query (10)'!R935))</f>
        <v>FILTER</v>
      </c>
      <c r="S935" s="38" t="str">
        <f>TRIM(UPPER('query (10)'!S935))</f>
        <v>FU-40</v>
      </c>
      <c r="T935" s="38" t="str">
        <f>IF('query (10)'!Q935="","",TRIM(UPPER('query (10)'!Q935)))</f>
        <v/>
      </c>
      <c r="U935" s="38" t="str">
        <f>IF('query (10)'!T935="","",'query (10)'!T935)</f>
        <v/>
      </c>
      <c r="V935" s="39" t="str">
        <f>IF('query (10)'!T935="","",IFERROR(VALUE('query (10)'!T935),""))</f>
        <v/>
      </c>
      <c r="W935" s="40">
        <f>IF('query (10)'!U935="","",'query (10)'!U935)</f>
        <v>0</v>
      </c>
      <c r="X935" s="39">
        <f>IF('query (10)'!V935="","",'query (10)'!V935)</f>
        <v>120</v>
      </c>
      <c r="Y935" s="41">
        <f>IF('query (10)'!W935="","",'query (10)'!W935)</f>
        <v>46044</v>
      </c>
      <c r="Z935" s="41">
        <f>IF('query (10)'!X935="","",'query (10)'!X935)</f>
        <v>46070</v>
      </c>
      <c r="AA935" s="41">
        <f>IF('query (10)'!Y935="","",'query (10)'!Y935)</f>
        <v>46070</v>
      </c>
      <c r="AB935" s="41">
        <f>IF('query (10)'!Z935="","",'query (10)'!Z935)</f>
        <v>46190</v>
      </c>
      <c r="AC935" s="38" t="str">
        <f>IF(OR('query (10)'!AA935="",COUNTIF(Cleaning_Rules!$A$21:$A$26,TRIM('query (10)'!AA935))&gt;0),"",TRIM('query (10)'!AA935))</f>
        <v/>
      </c>
      <c r="AD935" s="38" t="str">
        <f>IF('query (10)'!AB935="","",TRIM(IFERROR(_xlfn.TEXTBEFORE('query (10)'!AB935,"("),'query (10)'!AB935)))</f>
        <v>เริ่มซ่อมงาน PM แล้ว รับผิดชอบโดย JAKKAPAT KHOTSOMBAT</v>
      </c>
      <c r="AE935" s="38" t="str">
        <f>IFERROR(LOWER(TRIM(_xlfn.TEXTBEFORE(_xlfn.TEXTAFTER('query (10)'!AB935,"("),")"))),"")</f>
        <v>jakkapat@nsk.com</v>
      </c>
      <c r="AF935" s="38" t="str">
        <f>IF('query (10)'!AD935="","",TRIM('query (10)'!AD935))</f>
        <v>ภูชิต กุลเสรี</v>
      </c>
      <c r="AG935" s="38" t="str">
        <f>IF('query (10)'!AE935="","",TRIM('query (10)'!AE935))</f>
        <v>จักรภัทร โคตรสมบัติ</v>
      </c>
      <c r="AH935" s="38" t="str">
        <f>IF('query (10)'!AF935="","",IFERROR(VALUE('query (10)'!AF935),""))</f>
        <v/>
      </c>
      <c r="AI935" s="38" t="str">
        <f>IF('query (10)'!AG935="","",TRIM('query (10)'!AG935))</f>
        <v/>
      </c>
      <c r="AJ935" s="38" t="str">
        <f>IF('query (10)'!AH935="","",IFERROR(VALUE('query (10)'!AH935),""))</f>
        <v/>
      </c>
      <c r="AK935" s="38" t="str">
        <f>IF('query (10)'!AI935="","",TRIM('query (10)'!AI935))</f>
        <v/>
      </c>
      <c r="AL935" s="42">
        <f t="shared" si="70"/>
        <v>2026</v>
      </c>
      <c r="AM935" s="42" t="str">
        <f t="shared" si="71"/>
        <v>2026-01</v>
      </c>
      <c r="AN935" s="42" t="str">
        <f t="shared" ca="1" si="72"/>
        <v/>
      </c>
      <c r="AO935" s="42" t="str">
        <f t="shared" si="73"/>
        <v>WA-872 | FINISH WASH EQUIPMENT M/C | SB8 | HEAVY SMOKE | Time-based Maintenance | Mechanical | Part Change | Medium | change filter FU-40 | FILTER | FU-40 | เริ่มซ่อมงาน PM แล้ว รับผิดชอบโดย JAKKAPAT KHOTSOMBAT | จักรภัทร โคตรสมบัติ</v>
      </c>
      <c r="AP935" s="42" t="str">
        <f>_xlfn.TEXTJOIN("; ",TRUE,IF(COUNTA('query (10)'!A935:AK935)&lt;=6,"NEAR_EMPTY_ROW",""),IF($K935="","MISSING_STATUS",""),IF(AND($K935="เสร็จสิ้น",$Z935=""),"DONE_NO_ACTUAL_DATE",""),IF(AND($I935="Condition-based Maintenance",$AH935=""),"CBM_NO_MEASUREMENT",""),IF(OR($X935="",$X935=0),"INVALID_PERIOD",""),IF(AND($AA935&lt;&gt;"",$AB935&lt;&gt;"",$AB935&lt;$AA935),"DATE_SEQUENCE_ERROR",""),IF(AND($AB935&lt;&gt;"",$AB935&gt;DATE(2030,12,31)),"DATE_OUTLIER",""),IF($C935="","MISSING_QRCODE",""),IF($J935="UNKNOWN","UNKNOWN_PM_TYPE",""),IF($L935="UNKNOWN","UNKNOWN_STATUS",""))</f>
        <v/>
      </c>
      <c r="AQ935" s="42" t="str">
        <f t="shared" si="74"/>
        <v>NO</v>
      </c>
    </row>
    <row r="936" spans="1:43" x14ac:dyDescent="0.3">
      <c r="A936" s="38">
        <f>IF('query (10)'!A936="","",'query (10)'!A936)</f>
        <v>1098</v>
      </c>
      <c r="B936" s="38">
        <f>IF('query (10)'!B936="","",'query (10)'!B936)</f>
        <v>18182</v>
      </c>
      <c r="C936" s="38" t="str">
        <f>TRIM(UPPER('query (10)'!M936))</f>
        <v>CH-873</v>
      </c>
      <c r="D936" s="38" t="str">
        <f>TRIM(UPPER(IFERROR(_xlfn.TEXTBEFORE('query (10)'!L936,"("),'query (10)'!L936)))</f>
        <v>AUTOMATIC VIBRATION TESTING M/C.</v>
      </c>
      <c r="E936" s="38" t="str">
        <f>IFERROR(TRIM(UPPER(_xlfn.TEXTBEFORE(_xlfn.TEXTAFTER('query (10)'!L936,"("),")"))),"")</f>
        <v/>
      </c>
      <c r="F936" s="38" t="str">
        <f>TRIM('query (10)'!K936)</f>
        <v>SB8</v>
      </c>
      <c r="G936" s="38" t="str">
        <f>IF('query (10)'!J936="","",'query (10)'!J936)</f>
        <v>Spindle</v>
      </c>
      <c r="H936" s="38" t="str">
        <f>TRIM(UPPER('query (10)'!J936))</f>
        <v>SPINDLE</v>
      </c>
      <c r="I936" s="38" t="str">
        <f>IF('query (10)'!F936="","",'query (10)'!F936)</f>
        <v>Time-based Maintenance</v>
      </c>
      <c r="J936" s="38" t="str">
        <f>IF('query (10)'!F936="","",IFERROR(INDEX(Cleaning_Rules!$B$14:$B$17,MATCH(TRIM('query (10)'!F936),Cleaning_Rules!$A$14:$A$17,0)),"UNKNOWN"))</f>
        <v>TBM</v>
      </c>
      <c r="K936" s="38" t="str">
        <f>IF('query (10)'!G936="","",'query (10)'!G936)</f>
        <v>เสร็จสิ้น</v>
      </c>
      <c r="L936" s="38" t="str">
        <f>IF('query (10)'!G936="","MISSING",IFERROR(INDEX(Cleaning_Rules!$B$5:$B$10,MATCH(TRIM('query (10)'!G936),Cleaning_Rules!$A$5:$A$10,0)),"UNKNOWN"))</f>
        <v>COMPLETED</v>
      </c>
      <c r="M936" s="38" t="str">
        <f>IF('query (10)'!I936="","",'query (10)'!I936)</f>
        <v>Mechanical</v>
      </c>
      <c r="N936" s="38" t="str">
        <f>IF('query (10)'!O936="","",'query (10)'!O936)</f>
        <v>Part Change</v>
      </c>
      <c r="O936" s="38" t="str">
        <f>IF('query (10)'!P936="","",'query (10)'!P936)</f>
        <v>Medium</v>
      </c>
      <c r="P936" s="38" t="str">
        <f>IF('query (10)'!N936="","",'query (10)'!N936)</f>
        <v>change drive spindle o-ring G300</v>
      </c>
      <c r="Q936" s="38" t="str">
        <f>TRIM('query (10)'!N936)</f>
        <v>change drive spindle o-ring G300</v>
      </c>
      <c r="R936" s="38" t="str">
        <f>TRIM(UPPER('query (10)'!R936))</f>
        <v>SEAL</v>
      </c>
      <c r="S936" s="38" t="str">
        <f>TRIM(UPPER('query (10)'!S936))</f>
        <v>G300</v>
      </c>
      <c r="T936" s="38" t="str">
        <f>IF('query (10)'!Q936="","",TRIM(UPPER('query (10)'!Q936)))</f>
        <v/>
      </c>
      <c r="U936" s="38" t="str">
        <f>IF('query (10)'!T936="","",'query (10)'!T936)</f>
        <v/>
      </c>
      <c r="V936" s="39" t="str">
        <f>IF('query (10)'!T936="","",IFERROR(VALUE('query (10)'!T936),""))</f>
        <v/>
      </c>
      <c r="W936" s="40">
        <f>IF('query (10)'!U936="","",'query (10)'!U936)</f>
        <v>0</v>
      </c>
      <c r="X936" s="39">
        <f>IF('query (10)'!V936="","",'query (10)'!V936)</f>
        <v>180</v>
      </c>
      <c r="Y936" s="41">
        <f>IF('query (10)'!W936="","",'query (10)'!W936)</f>
        <v>46044</v>
      </c>
      <c r="Z936" s="41">
        <f>IF('query (10)'!X936="","",'query (10)'!X936)</f>
        <v>46070</v>
      </c>
      <c r="AA936" s="41">
        <f>IF('query (10)'!Y936="","",'query (10)'!Y936)</f>
        <v>46070</v>
      </c>
      <c r="AB936" s="41">
        <f>IF('query (10)'!Z936="","",'query (10)'!Z936)</f>
        <v>46250</v>
      </c>
      <c r="AC936" s="38" t="str">
        <f>IF(OR('query (10)'!AA936="",COUNTIF(Cleaning_Rules!$A$21:$A$26,TRIM('query (10)'!AA936))&gt;0),"",TRIM('query (10)'!AA936))</f>
        <v/>
      </c>
      <c r="AD936" s="38" t="str">
        <f>IF('query (10)'!AB936="","",TRIM(IFERROR(_xlfn.TEXTBEFORE('query (10)'!AB936,"("),'query (10)'!AB936)))</f>
        <v>เริ่มซ่อมงาน PM แล้ว รับผิดชอบโดย JAKKAPAT KHOTSOMBAT</v>
      </c>
      <c r="AE936" s="38" t="str">
        <f>IFERROR(LOWER(TRIM(_xlfn.TEXTBEFORE(_xlfn.TEXTAFTER('query (10)'!AB936,"("),")"))),"")</f>
        <v>jakkapat@nsk.com</v>
      </c>
      <c r="AF936" s="38" t="str">
        <f>IF('query (10)'!AD936="","",TRIM('query (10)'!AD936))</f>
        <v>ภูชิต กุลเสรี</v>
      </c>
      <c r="AG936" s="38" t="str">
        <f>IF('query (10)'!AE936="","",TRIM('query (10)'!AE936))</f>
        <v>จักรภัทร โคตรสมบัติ</v>
      </c>
      <c r="AH936" s="38" t="str">
        <f>IF('query (10)'!AF936="","",IFERROR(VALUE('query (10)'!AF936),""))</f>
        <v/>
      </c>
      <c r="AI936" s="38" t="str">
        <f>IF('query (10)'!AG936="","",TRIM('query (10)'!AG936))</f>
        <v/>
      </c>
      <c r="AJ936" s="38" t="str">
        <f>IF('query (10)'!AH936="","",IFERROR(VALUE('query (10)'!AH936),""))</f>
        <v/>
      </c>
      <c r="AK936" s="38" t="str">
        <f>IF('query (10)'!AI936="","",TRIM('query (10)'!AI936))</f>
        <v/>
      </c>
      <c r="AL936" s="42">
        <f t="shared" si="70"/>
        <v>2026</v>
      </c>
      <c r="AM936" s="42" t="str">
        <f t="shared" si="71"/>
        <v>2026-01</v>
      </c>
      <c r="AN936" s="42" t="str">
        <f t="shared" ca="1" si="72"/>
        <v/>
      </c>
      <c r="AO936" s="42" t="str">
        <f t="shared" si="73"/>
        <v>CH-873 | AUTOMATIC VIBRATION TESTING M/C. | SB8 | SPINDLE | Time-based Maintenance | Mechanical | Part Change | Medium | change drive spindle o-ring G300 | SEAL | G300 | เริ่มซ่อมงาน PM แล้ว รับผิดชอบโดย JAKKAPAT KHOTSOMBAT | จักรภัทร โคตรสมบัติ</v>
      </c>
      <c r="AP936" s="42" t="str">
        <f>_xlfn.TEXTJOIN("; ",TRUE,IF(COUNTA('query (10)'!A936:AK936)&lt;=6,"NEAR_EMPTY_ROW",""),IF($K936="","MISSING_STATUS",""),IF(AND($K936="เสร็จสิ้น",$Z936=""),"DONE_NO_ACTUAL_DATE",""),IF(AND($I936="Condition-based Maintenance",$AH936=""),"CBM_NO_MEASUREMENT",""),IF(OR($X936="",$X936=0),"INVALID_PERIOD",""),IF(AND($AA936&lt;&gt;"",$AB936&lt;&gt;"",$AB936&lt;$AA936),"DATE_SEQUENCE_ERROR",""),IF(AND($AB936&lt;&gt;"",$AB936&gt;DATE(2030,12,31)),"DATE_OUTLIER",""),IF($C936="","MISSING_QRCODE",""),IF($J936="UNKNOWN","UNKNOWN_PM_TYPE",""),IF($L936="UNKNOWN","UNKNOWN_STATUS",""))</f>
        <v/>
      </c>
      <c r="AQ936" s="42" t="str">
        <f t="shared" si="74"/>
        <v>NO</v>
      </c>
    </row>
    <row r="937" spans="1:43" x14ac:dyDescent="0.3">
      <c r="A937" s="38">
        <f>IF('query (10)'!A937="","",'query (10)'!A937)</f>
        <v>1099</v>
      </c>
      <c r="B937" s="38">
        <f>IF('query (10)'!B937="","",'query (10)'!B937)</f>
        <v>18183</v>
      </c>
      <c r="C937" s="38" t="str">
        <f>TRIM(UPPER('query (10)'!M937))</f>
        <v>CH-874</v>
      </c>
      <c r="D937" s="38" t="str">
        <f>TRIM(UPPER(IFERROR(_xlfn.TEXTBEFORE('query (10)'!L937,"("),'query (10)'!L937)))</f>
        <v>NOISE MANUAL INSPECTION M/C.</v>
      </c>
      <c r="E937" s="38" t="str">
        <f>IFERROR(TRIM(UPPER(_xlfn.TEXTBEFORE(_xlfn.TEXTAFTER('query (10)'!L937,"("),")"))),"")</f>
        <v/>
      </c>
      <c r="F937" s="38" t="str">
        <f>TRIM('query (10)'!K937)</f>
        <v>SB8</v>
      </c>
      <c r="G937" s="38" t="str">
        <f>IF('query (10)'!J937="","",'query (10)'!J937)</f>
        <v>Spindle</v>
      </c>
      <c r="H937" s="38" t="str">
        <f>TRIM(UPPER('query (10)'!J937))</f>
        <v>SPINDLE</v>
      </c>
      <c r="I937" s="38" t="str">
        <f>IF('query (10)'!F937="","",'query (10)'!F937)</f>
        <v>Time-based Maintenance</v>
      </c>
      <c r="J937" s="38" t="str">
        <f>IF('query (10)'!F937="","",IFERROR(INDEX(Cleaning_Rules!$B$14:$B$17,MATCH(TRIM('query (10)'!F937),Cleaning_Rules!$A$14:$A$17,0)),"UNKNOWN"))</f>
        <v>TBM</v>
      </c>
      <c r="K937" s="38" t="str">
        <f>IF('query (10)'!G937="","",'query (10)'!G937)</f>
        <v>เสร็จสิ้น</v>
      </c>
      <c r="L937" s="38" t="str">
        <f>IF('query (10)'!G937="","MISSING",IFERROR(INDEX(Cleaning_Rules!$B$5:$B$10,MATCH(TRIM('query (10)'!G937),Cleaning_Rules!$A$5:$A$10,0)),"UNKNOWN"))</f>
        <v>COMPLETED</v>
      </c>
      <c r="M937" s="38" t="str">
        <f>IF('query (10)'!I937="","",'query (10)'!I937)</f>
        <v>Mechanical</v>
      </c>
      <c r="N937" s="38" t="str">
        <f>IF('query (10)'!O937="","",'query (10)'!O937)</f>
        <v>Part Change</v>
      </c>
      <c r="O937" s="38" t="str">
        <f>IF('query (10)'!P937="","",'query (10)'!P937)</f>
        <v>Medium</v>
      </c>
      <c r="P937" s="38" t="str">
        <f>IF('query (10)'!N937="","",'query (10)'!N937)</f>
        <v>change drive spindle o-ring G300</v>
      </c>
      <c r="Q937" s="38" t="str">
        <f>TRIM('query (10)'!N937)</f>
        <v>change drive spindle o-ring G300</v>
      </c>
      <c r="R937" s="38" t="str">
        <f>TRIM(UPPER('query (10)'!R937))</f>
        <v>SEAL</v>
      </c>
      <c r="S937" s="38" t="str">
        <f>TRIM(UPPER('query (10)'!S937))</f>
        <v>G260</v>
      </c>
      <c r="T937" s="38" t="str">
        <f>IF('query (10)'!Q937="","",TRIM(UPPER('query (10)'!Q937)))</f>
        <v/>
      </c>
      <c r="U937" s="38" t="str">
        <f>IF('query (10)'!T937="","",'query (10)'!T937)</f>
        <v/>
      </c>
      <c r="V937" s="39" t="str">
        <f>IF('query (10)'!T937="","",IFERROR(VALUE('query (10)'!T937),""))</f>
        <v/>
      </c>
      <c r="W937" s="40">
        <f>IF('query (10)'!U937="","",'query (10)'!U937)</f>
        <v>0</v>
      </c>
      <c r="X937" s="39">
        <f>IF('query (10)'!V937="","",'query (10)'!V937)</f>
        <v>180</v>
      </c>
      <c r="Y937" s="41">
        <f>IF('query (10)'!W937="","",'query (10)'!W937)</f>
        <v>46044</v>
      </c>
      <c r="Z937" s="41">
        <f>IF('query (10)'!X937="","",'query (10)'!X937)</f>
        <v>46070</v>
      </c>
      <c r="AA937" s="41">
        <f>IF('query (10)'!Y937="","",'query (10)'!Y937)</f>
        <v>46070</v>
      </c>
      <c r="AB937" s="41">
        <f>IF('query (10)'!Z937="","",'query (10)'!Z937)</f>
        <v>46250</v>
      </c>
      <c r="AC937" s="38" t="str">
        <f>IF(OR('query (10)'!AA937="",COUNTIF(Cleaning_Rules!$A$21:$A$26,TRIM('query (10)'!AA937))&gt;0),"",TRIM('query (10)'!AA937))</f>
        <v/>
      </c>
      <c r="AD937" s="38" t="str">
        <f>IF('query (10)'!AB937="","",TRIM(IFERROR(_xlfn.TEXTBEFORE('query (10)'!AB937,"("),'query (10)'!AB937)))</f>
        <v>เริ่มซ่อมงาน PM แล้ว รับผิดชอบโดย JAKKAPAT KHOTSOMBAT</v>
      </c>
      <c r="AE937" s="38" t="str">
        <f>IFERROR(LOWER(TRIM(_xlfn.TEXTBEFORE(_xlfn.TEXTAFTER('query (10)'!AB937,"("),")"))),"")</f>
        <v>jakkapat@nsk.com</v>
      </c>
      <c r="AF937" s="38" t="str">
        <f>IF('query (10)'!AD937="","",TRIM('query (10)'!AD937))</f>
        <v>ภูชิต กุลเสรี</v>
      </c>
      <c r="AG937" s="38" t="str">
        <f>IF('query (10)'!AE937="","",TRIM('query (10)'!AE937))</f>
        <v>จักรภัทร โคตรสมบัติ</v>
      </c>
      <c r="AH937" s="38" t="str">
        <f>IF('query (10)'!AF937="","",IFERROR(VALUE('query (10)'!AF937),""))</f>
        <v/>
      </c>
      <c r="AI937" s="38" t="str">
        <f>IF('query (10)'!AG937="","",TRIM('query (10)'!AG937))</f>
        <v/>
      </c>
      <c r="AJ937" s="38" t="str">
        <f>IF('query (10)'!AH937="","",IFERROR(VALUE('query (10)'!AH937),""))</f>
        <v/>
      </c>
      <c r="AK937" s="38" t="str">
        <f>IF('query (10)'!AI937="","",TRIM('query (10)'!AI937))</f>
        <v/>
      </c>
      <c r="AL937" s="42">
        <f t="shared" si="70"/>
        <v>2026</v>
      </c>
      <c r="AM937" s="42" t="str">
        <f t="shared" si="71"/>
        <v>2026-01</v>
      </c>
      <c r="AN937" s="42" t="str">
        <f t="shared" ca="1" si="72"/>
        <v/>
      </c>
      <c r="AO937" s="42" t="str">
        <f t="shared" si="73"/>
        <v>CH-874 | NOISE MANUAL INSPECTION M/C. | SB8 | SPINDLE | Time-based Maintenance | Mechanical | Part Change | Medium | change drive spindle o-ring G300 | SEAL | G260 | เริ่มซ่อมงาน PM แล้ว รับผิดชอบโดย JAKKAPAT KHOTSOMBAT | จักรภัทร โคตรสมบัติ</v>
      </c>
      <c r="AP937" s="42" t="str">
        <f>_xlfn.TEXTJOIN("; ",TRUE,IF(COUNTA('query (10)'!A937:AK937)&lt;=6,"NEAR_EMPTY_ROW",""),IF($K937="","MISSING_STATUS",""),IF(AND($K937="เสร็จสิ้น",$Z937=""),"DONE_NO_ACTUAL_DATE",""),IF(AND($I937="Condition-based Maintenance",$AH937=""),"CBM_NO_MEASUREMENT",""),IF(OR($X937="",$X937=0),"INVALID_PERIOD",""),IF(AND($AA937&lt;&gt;"",$AB937&lt;&gt;"",$AB937&lt;$AA937),"DATE_SEQUENCE_ERROR",""),IF(AND($AB937&lt;&gt;"",$AB937&gt;DATE(2030,12,31)),"DATE_OUTLIER",""),IF($C937="","MISSING_QRCODE",""),IF($J937="UNKNOWN","UNKNOWN_PM_TYPE",""),IF($L937="UNKNOWN","UNKNOWN_STATUS",""))</f>
        <v/>
      </c>
      <c r="AQ937" s="42" t="str">
        <f t="shared" si="74"/>
        <v>NO</v>
      </c>
    </row>
    <row r="938" spans="1:43" x14ac:dyDescent="0.3">
      <c r="A938" s="38">
        <f>IF('query (10)'!A938="","",'query (10)'!A938)</f>
        <v>1100</v>
      </c>
      <c r="B938" s="38">
        <f>IF('query (10)'!B938="","",'query (10)'!B938)</f>
        <v>18169</v>
      </c>
      <c r="C938" s="38" t="str">
        <f>TRIM(UPPER('query (10)'!M938))</f>
        <v>GR-859</v>
      </c>
      <c r="D938" s="38" t="str">
        <f>TRIM(UPPER(IFERROR(_xlfn.TEXTBEFORE('query (10)'!L938,"("),'query (10)'!L938)))</f>
        <v>OUTER RING RACEWAY GRINDING M/C</v>
      </c>
      <c r="E938" s="38" t="str">
        <f>IFERROR(TRIM(UPPER(_xlfn.TEXTBEFORE(_xlfn.TEXTAFTER('query (10)'!L938,"("),")"))),"")</f>
        <v/>
      </c>
      <c r="F938" s="38" t="str">
        <f>TRIM('query (10)'!K938)</f>
        <v>SB8</v>
      </c>
      <c r="G938" s="38" t="str">
        <f>IF('query (10)'!J938="","",'query (10)'!J938)</f>
        <v>Hydraulic Equipment</v>
      </c>
      <c r="H938" s="38" t="str">
        <f>TRIM(UPPER('query (10)'!J938))</f>
        <v>HYDRAULIC EQUIPMENT</v>
      </c>
      <c r="I938" s="38" t="str">
        <f>IF('query (10)'!F938="","",'query (10)'!F938)</f>
        <v>Time-based Maintenance</v>
      </c>
      <c r="J938" s="38" t="str">
        <f>IF('query (10)'!F938="","",IFERROR(INDEX(Cleaning_Rules!$B$14:$B$17,MATCH(TRIM('query (10)'!F938),Cleaning_Rules!$A$14:$A$17,0)),"UNKNOWN"))</f>
        <v>TBM</v>
      </c>
      <c r="K938" s="38" t="str">
        <f>IF('query (10)'!G938="","",'query (10)'!G938)</f>
        <v>เสร็จสิ้น</v>
      </c>
      <c r="L938" s="38" t="str">
        <f>IF('query (10)'!G938="","MISSING",IFERROR(INDEX(Cleaning_Rules!$B$5:$B$10,MATCH(TRIM('query (10)'!G938),Cleaning_Rules!$A$5:$A$10,0)),"UNKNOWN"))</f>
        <v>COMPLETED</v>
      </c>
      <c r="M938" s="38" t="str">
        <f>IF('query (10)'!I938="","",'query (10)'!I938)</f>
        <v>Mechanical</v>
      </c>
      <c r="N938" s="38" t="str">
        <f>IF('query (10)'!O938="","",'query (10)'!O938)</f>
        <v>Part Change</v>
      </c>
      <c r="O938" s="38" t="str">
        <f>IF('query (10)'!P938="","",'query (10)'!P938)</f>
        <v>Medium</v>
      </c>
      <c r="P938" s="38" t="str">
        <f>IF('query (10)'!N938="","",'query (10)'!N938)</f>
        <v>change hydrulic oil32 เนื่องจากค่าของน้ำมันผิดปรกติจากการส่งตรวจ</v>
      </c>
      <c r="Q938" s="38" t="str">
        <f>TRIM('query (10)'!N938)</f>
        <v>change hydrulic oil32 เนื่องจากค่าของน้ำมันผิดปรกติจากการส่งตรวจ</v>
      </c>
      <c r="R938" s="38" t="str">
        <f>TRIM(UPPER('query (10)'!R938))</f>
        <v/>
      </c>
      <c r="S938" s="38" t="str">
        <f>TRIM(UPPER('query (10)'!S938))</f>
        <v/>
      </c>
      <c r="T938" s="38" t="str">
        <f>IF('query (10)'!Q938="","",TRIM(UPPER('query (10)'!Q938)))</f>
        <v/>
      </c>
      <c r="U938" s="38" t="str">
        <f>IF('query (10)'!T938="","",'query (10)'!T938)</f>
        <v/>
      </c>
      <c r="V938" s="39" t="str">
        <f>IF('query (10)'!T938="","",IFERROR(VALUE('query (10)'!T938),""))</f>
        <v/>
      </c>
      <c r="W938" s="40">
        <f>IF('query (10)'!U938="","",'query (10)'!U938)</f>
        <v>0</v>
      </c>
      <c r="X938" s="39">
        <f>IF('query (10)'!V938="","",'query (10)'!V938)</f>
        <v>0</v>
      </c>
      <c r="Y938" s="41">
        <f>IF('query (10)'!W938="","",'query (10)'!W938)</f>
        <v>46044</v>
      </c>
      <c r="Z938" s="41">
        <f>IF('query (10)'!X938="","",'query (10)'!X938)</f>
        <v>46067</v>
      </c>
      <c r="AA938" s="41">
        <f>IF('query (10)'!Y938="","",'query (10)'!Y938)</f>
        <v>46067</v>
      </c>
      <c r="AB938" s="41">
        <f>IF('query (10)'!Z938="","",'query (10)'!Z938)</f>
        <v>46067</v>
      </c>
      <c r="AC938" s="38" t="str">
        <f>IF(OR('query (10)'!AA938="",COUNTIF(Cleaning_Rules!$A$21:$A$26,TRIM('query (10)'!AA938))&gt;0),"",TRIM('query (10)'!AA938))</f>
        <v/>
      </c>
      <c r="AD938" s="38" t="str">
        <f>IF('query (10)'!AB938="","",TRIM(IFERROR(_xlfn.TEXTBEFORE('query (10)'!AB938,"("),'query (10)'!AB938)))</f>
        <v>เริ่มซ่อมงาน PM แล้ว รับผิดชอบโดย PAHLA SEEDANG</v>
      </c>
      <c r="AE938" s="38" t="str">
        <f>IFERROR(LOWER(TRIM(_xlfn.TEXTBEFORE(_xlfn.TEXTAFTER('query (10)'!AB938,"("),")"))),"")</f>
        <v>pahla@nsk.com</v>
      </c>
      <c r="AF938" s="38" t="str">
        <f>IF('query (10)'!AD938="","",TRIM('query (10)'!AD938))</f>
        <v>ภูชิต กุลเสรี</v>
      </c>
      <c r="AG938" s="38" t="str">
        <f>IF('query (10)'!AE938="","",TRIM('query (10)'!AE938))</f>
        <v>จักรภัทร โคตรสมบัติ</v>
      </c>
      <c r="AH938" s="38" t="str">
        <f>IF('query (10)'!AF938="","",IFERROR(VALUE('query (10)'!AF938),""))</f>
        <v/>
      </c>
      <c r="AI938" s="38" t="str">
        <f>IF('query (10)'!AG938="","",TRIM('query (10)'!AG938))</f>
        <v/>
      </c>
      <c r="AJ938" s="38" t="str">
        <f>IF('query (10)'!AH938="","",IFERROR(VALUE('query (10)'!AH938),""))</f>
        <v/>
      </c>
      <c r="AK938" s="38" t="str">
        <f>IF('query (10)'!AI938="","",TRIM('query (10)'!AI938))</f>
        <v/>
      </c>
      <c r="AL938" s="42">
        <f t="shared" si="70"/>
        <v>2026</v>
      </c>
      <c r="AM938" s="42" t="str">
        <f t="shared" si="71"/>
        <v>2026-01</v>
      </c>
      <c r="AN938" s="42" t="str">
        <f t="shared" ca="1" si="72"/>
        <v/>
      </c>
      <c r="AO938" s="42" t="str">
        <f t="shared" si="73"/>
        <v>GR-859 | OUTER RING RACEWAY GRINDING M/C | SB8 | HYDRAULIC EQUIPMENT | Time-based Maintenance | Mechanical | Part Change | Medium | change hydrulic oil32 เนื่องจากค่าของน้ำมันผิดปรกติจากการส่งตรวจ | เริ่มซ่อมงาน PM แล้ว รับผิดชอบโดย PAHLA SEEDANG | จักรภัทร โคตรสมบัติ</v>
      </c>
      <c r="AP938" s="42" t="str">
        <f>_xlfn.TEXTJOIN("; ",TRUE,IF(COUNTA('query (10)'!A938:AK938)&lt;=6,"NEAR_EMPTY_ROW",""),IF($K938="","MISSING_STATUS",""),IF(AND($K938="เสร็จสิ้น",$Z938=""),"DONE_NO_ACTUAL_DATE",""),IF(AND($I938="Condition-based Maintenance",$AH938=""),"CBM_NO_MEASUREMENT",""),IF(OR($X938="",$X938=0),"INVALID_PERIOD",""),IF(AND($AA938&lt;&gt;"",$AB938&lt;&gt;"",$AB938&lt;$AA938),"DATE_SEQUENCE_ERROR",""),IF(AND($AB938&lt;&gt;"",$AB938&gt;DATE(2030,12,31)),"DATE_OUTLIER",""),IF($C938="","MISSING_QRCODE",""),IF($J938="UNKNOWN","UNKNOWN_PM_TYPE",""),IF($L938="UNKNOWN","UNKNOWN_STATUS",""))</f>
        <v>INVALID_PERIOD</v>
      </c>
      <c r="AQ938" s="42" t="str">
        <f t="shared" si="74"/>
        <v>NO</v>
      </c>
    </row>
    <row r="939" spans="1:43" x14ac:dyDescent="0.3">
      <c r="A939" s="38">
        <f>IF('query (10)'!A939="","",'query (10)'!A939)</f>
        <v>1101</v>
      </c>
      <c r="B939" s="38">
        <f>IF('query (10)'!B939="","",'query (10)'!B939)</f>
        <v>18166</v>
      </c>
      <c r="C939" s="38" t="str">
        <f>TRIM(UPPER('query (10)'!M939))</f>
        <v>GR-865</v>
      </c>
      <c r="D939" s="38" t="str">
        <f>TRIM(UPPER(IFERROR(_xlfn.TEXTBEFORE('query (10)'!L939,"("),'query (10)'!L939)))</f>
        <v>INNER RING RACEWAY SUPER FINISH M/C</v>
      </c>
      <c r="E939" s="38" t="str">
        <f>IFERROR(TRIM(UPPER(_xlfn.TEXTBEFORE(_xlfn.TEXTAFTER('query (10)'!L939,"("),")"))),"")</f>
        <v/>
      </c>
      <c r="F939" s="38" t="str">
        <f>TRIM('query (10)'!K939)</f>
        <v>SB8</v>
      </c>
      <c r="G939" s="38" t="str">
        <f>IF('query (10)'!J939="","",'query (10)'!J939)</f>
        <v>Hydraulic Equipment</v>
      </c>
      <c r="H939" s="38" t="str">
        <f>TRIM(UPPER('query (10)'!J939))</f>
        <v>HYDRAULIC EQUIPMENT</v>
      </c>
      <c r="I939" s="38" t="str">
        <f>IF('query (10)'!F939="","",'query (10)'!F939)</f>
        <v>Time-based Maintenance</v>
      </c>
      <c r="J939" s="38" t="str">
        <f>IF('query (10)'!F939="","",IFERROR(INDEX(Cleaning_Rules!$B$14:$B$17,MATCH(TRIM('query (10)'!F939),Cleaning_Rules!$A$14:$A$17,0)),"UNKNOWN"))</f>
        <v>TBM</v>
      </c>
      <c r="K939" s="38" t="str">
        <f>IF('query (10)'!G939="","",'query (10)'!G939)</f>
        <v>เสร็จสิ้น</v>
      </c>
      <c r="L939" s="38" t="str">
        <f>IF('query (10)'!G939="","MISSING",IFERROR(INDEX(Cleaning_Rules!$B$5:$B$10,MATCH(TRIM('query (10)'!G939),Cleaning_Rules!$A$5:$A$10,0)),"UNKNOWN"))</f>
        <v>COMPLETED</v>
      </c>
      <c r="M939" s="38" t="str">
        <f>IF('query (10)'!I939="","",'query (10)'!I939)</f>
        <v>Mechanical</v>
      </c>
      <c r="N939" s="38" t="str">
        <f>IF('query (10)'!O939="","",'query (10)'!O939)</f>
        <v>Part Change</v>
      </c>
      <c r="O939" s="38" t="str">
        <f>IF('query (10)'!P939="","",'query (10)'!P939)</f>
        <v>Medium</v>
      </c>
      <c r="P939" s="38" t="str">
        <f>IF('query (10)'!N939="","",'query (10)'!N939)</f>
        <v>change hydrulic oil32 เนื่องจากค่าของน้ำมันผิดปรกติจากการส่งตรวจ</v>
      </c>
      <c r="Q939" s="38" t="str">
        <f>TRIM('query (10)'!N939)</f>
        <v>change hydrulic oil32 เนื่องจากค่าของน้ำมันผิดปรกติจากการส่งตรวจ</v>
      </c>
      <c r="R939" s="38" t="str">
        <f>TRIM(UPPER('query (10)'!R939))</f>
        <v/>
      </c>
      <c r="S939" s="38" t="str">
        <f>TRIM(UPPER('query (10)'!S939))</f>
        <v/>
      </c>
      <c r="T939" s="38" t="str">
        <f>IF('query (10)'!Q939="","",TRIM(UPPER('query (10)'!Q939)))</f>
        <v/>
      </c>
      <c r="U939" s="38" t="str">
        <f>IF('query (10)'!T939="","",'query (10)'!T939)</f>
        <v/>
      </c>
      <c r="V939" s="39" t="str">
        <f>IF('query (10)'!T939="","",IFERROR(VALUE('query (10)'!T939),""))</f>
        <v/>
      </c>
      <c r="W939" s="40">
        <f>IF('query (10)'!U939="","",'query (10)'!U939)</f>
        <v>0</v>
      </c>
      <c r="X939" s="39">
        <f>IF('query (10)'!V939="","",'query (10)'!V939)</f>
        <v>0</v>
      </c>
      <c r="Y939" s="41">
        <f>IF('query (10)'!W939="","",'query (10)'!W939)</f>
        <v>46044</v>
      </c>
      <c r="Z939" s="41">
        <f>IF('query (10)'!X939="","",'query (10)'!X939)</f>
        <v>46069</v>
      </c>
      <c r="AA939" s="41">
        <f>IF('query (10)'!Y939="","",'query (10)'!Y939)</f>
        <v>46069</v>
      </c>
      <c r="AB939" s="41">
        <f>IF('query (10)'!Z939="","",'query (10)'!Z939)</f>
        <v>46069</v>
      </c>
      <c r="AC939" s="38" t="str">
        <f>IF(OR('query (10)'!AA939="",COUNTIF(Cleaning_Rules!$A$21:$A$26,TRIM('query (10)'!AA939))&gt;0),"",TRIM('query (10)'!AA939))</f>
        <v/>
      </c>
      <c r="AD939" s="38" t="str">
        <f>IF('query (10)'!AB939="","",TRIM(IFERROR(_xlfn.TEXTBEFORE('query (10)'!AB939,"("),'query (10)'!AB939)))</f>
        <v>เริ่มซ่อมงาน PM แล้ว รับผิดชอบโดย PUCHIT KULSEREE</v>
      </c>
      <c r="AE939" s="38" t="str">
        <f>IFERROR(LOWER(TRIM(_xlfn.TEXTBEFORE(_xlfn.TEXTAFTER('query (10)'!AB939,"("),")"))),"")</f>
        <v>puchit@nsk.com</v>
      </c>
      <c r="AF939" s="38" t="str">
        <f>IF('query (10)'!AD939="","",TRIM('query (10)'!AD939))</f>
        <v>ภูชิต กุลเสรี</v>
      </c>
      <c r="AG939" s="38" t="str">
        <f>IF('query (10)'!AE939="","",TRIM('query (10)'!AE939))</f>
        <v>ภูชิต กุลเสรี</v>
      </c>
      <c r="AH939" s="38" t="str">
        <f>IF('query (10)'!AF939="","",IFERROR(VALUE('query (10)'!AF939),""))</f>
        <v/>
      </c>
      <c r="AI939" s="38" t="str">
        <f>IF('query (10)'!AG939="","",TRIM('query (10)'!AG939))</f>
        <v/>
      </c>
      <c r="AJ939" s="38" t="str">
        <f>IF('query (10)'!AH939="","",IFERROR(VALUE('query (10)'!AH939),""))</f>
        <v/>
      </c>
      <c r="AK939" s="38" t="str">
        <f>IF('query (10)'!AI939="","",TRIM('query (10)'!AI939))</f>
        <v/>
      </c>
      <c r="AL939" s="42">
        <f t="shared" si="70"/>
        <v>2026</v>
      </c>
      <c r="AM939" s="42" t="str">
        <f t="shared" si="71"/>
        <v>2026-01</v>
      </c>
      <c r="AN939" s="42" t="str">
        <f t="shared" ca="1" si="72"/>
        <v/>
      </c>
      <c r="AO939" s="42" t="str">
        <f t="shared" si="73"/>
        <v>GR-865 | INNER RING RACEWAY SUPER FINISH M/C | SB8 | HYDRAULIC EQUIPMENT | Time-based Maintenance | Mechanical | Part Change | Medium | change hydrulic oil32 เนื่องจากค่าของน้ำมันผิดปรกติจากการส่งตรวจ | เริ่มซ่อมงาน PM แล้ว รับผิดชอบโดย PUCHIT KULSEREE | ภูชิต กุลเสรี</v>
      </c>
      <c r="AP939" s="42" t="str">
        <f>_xlfn.TEXTJOIN("; ",TRUE,IF(COUNTA('query (10)'!A939:AK939)&lt;=6,"NEAR_EMPTY_ROW",""),IF($K939="","MISSING_STATUS",""),IF(AND($K939="เสร็จสิ้น",$Z939=""),"DONE_NO_ACTUAL_DATE",""),IF(AND($I939="Condition-based Maintenance",$AH939=""),"CBM_NO_MEASUREMENT",""),IF(OR($X939="",$X939=0),"INVALID_PERIOD",""),IF(AND($AA939&lt;&gt;"",$AB939&lt;&gt;"",$AB939&lt;$AA939),"DATE_SEQUENCE_ERROR",""),IF(AND($AB939&lt;&gt;"",$AB939&gt;DATE(2030,12,31)),"DATE_OUTLIER",""),IF($C939="","MISSING_QRCODE",""),IF($J939="UNKNOWN","UNKNOWN_PM_TYPE",""),IF($L939="UNKNOWN","UNKNOWN_STATUS",""))</f>
        <v>INVALID_PERIOD</v>
      </c>
      <c r="AQ939" s="42" t="str">
        <f t="shared" si="74"/>
        <v>NO</v>
      </c>
    </row>
    <row r="940" spans="1:43" x14ac:dyDescent="0.3">
      <c r="A940" s="38">
        <f>IF('query (10)'!A940="","",'query (10)'!A940)</f>
        <v>1102</v>
      </c>
      <c r="B940" s="38">
        <f>IF('query (10)'!B940="","",'query (10)'!B940)</f>
        <v>18152</v>
      </c>
      <c r="C940" s="38" t="str">
        <f>TRIM(UPPER('query (10)'!M940))</f>
        <v>AS-891</v>
      </c>
      <c r="D940" s="38" t="str">
        <f>TRIM(UPPER(IFERROR(_xlfn.TEXTBEFORE('query (10)'!L940,"("),'query (10)'!L940)))</f>
        <v>AUTOMATIC MATCHING &amp; BALL FILLING M/C</v>
      </c>
      <c r="E940" s="38" t="str">
        <f>IFERROR(TRIM(UPPER(_xlfn.TEXTBEFORE(_xlfn.TEXTAFTER('query (10)'!L940,"("),")"))),"")</f>
        <v/>
      </c>
      <c r="F940" s="38" t="str">
        <f>TRIM('query (10)'!K940)</f>
        <v>SB9</v>
      </c>
      <c r="G940" s="38" t="str">
        <f>IF('query (10)'!J940="","",'query (10)'!J940)</f>
        <v>Solenoid valve</v>
      </c>
      <c r="H940" s="38" t="str">
        <f>TRIM(UPPER('query (10)'!J940))</f>
        <v>SOLENOID VALVE</v>
      </c>
      <c r="I940" s="38" t="str">
        <f>IF('query (10)'!F940="","",'query (10)'!F940)</f>
        <v>Time-based Maintenance</v>
      </c>
      <c r="J940" s="38" t="str">
        <f>IF('query (10)'!F940="","",IFERROR(INDEX(Cleaning_Rules!$B$14:$B$17,MATCH(TRIM('query (10)'!F940),Cleaning_Rules!$A$14:$A$17,0)),"UNKNOWN"))</f>
        <v>TBM</v>
      </c>
      <c r="K940" s="38" t="str">
        <f>IF('query (10)'!G940="","",'query (10)'!G940)</f>
        <v>เสร็จสิ้น</v>
      </c>
      <c r="L940" s="38" t="str">
        <f>IF('query (10)'!G940="","MISSING",IFERROR(INDEX(Cleaning_Rules!$B$5:$B$10,MATCH(TRIM('query (10)'!G940),Cleaning_Rules!$A$5:$A$10,0)),"UNKNOWN"))</f>
        <v>COMPLETED</v>
      </c>
      <c r="M940" s="38" t="str">
        <f>IF('query (10)'!I940="","",'query (10)'!I940)</f>
        <v>Mechanical</v>
      </c>
      <c r="N940" s="38" t="str">
        <f>IF('query (10)'!O940="","",'query (10)'!O940)</f>
        <v>Cleaning</v>
      </c>
      <c r="O940" s="38" t="str">
        <f>IF('query (10)'!P940="","",'query (10)'!P940)</f>
        <v>Medium</v>
      </c>
      <c r="P940" s="38" t="str">
        <f>IF('query (10)'!N940="","",'query (10)'!N940)</f>
        <v>cleaning solenoid</v>
      </c>
      <c r="Q940" s="38" t="str">
        <f>TRIM('query (10)'!N940)</f>
        <v>cleaning solenoid</v>
      </c>
      <c r="R940" s="38" t="str">
        <f>TRIM(UPPER('query (10)'!R940))</f>
        <v/>
      </c>
      <c r="S940" s="38" t="str">
        <f>TRIM(UPPER('query (10)'!S940))</f>
        <v/>
      </c>
      <c r="T940" s="38" t="str">
        <f>IF('query (10)'!Q940="","",TRIM(UPPER('query (10)'!Q940)))</f>
        <v/>
      </c>
      <c r="U940" s="38" t="str">
        <f>IF('query (10)'!T940="","",'query (10)'!T940)</f>
        <v/>
      </c>
      <c r="V940" s="39" t="str">
        <f>IF('query (10)'!T940="","",IFERROR(VALUE('query (10)'!T940),""))</f>
        <v/>
      </c>
      <c r="W940" s="40">
        <f>IF('query (10)'!U940="","",'query (10)'!U940)</f>
        <v>0</v>
      </c>
      <c r="X940" s="39">
        <f>IF('query (10)'!V940="","",'query (10)'!V940)</f>
        <v>360</v>
      </c>
      <c r="Y940" s="41">
        <f>IF('query (10)'!W940="","",'query (10)'!W940)</f>
        <v>46045</v>
      </c>
      <c r="Z940" s="41">
        <f>IF('query (10)'!X940="","",'query (10)'!X940)</f>
        <v>46067</v>
      </c>
      <c r="AA940" s="41">
        <f>IF('query (10)'!Y940="","",'query (10)'!Y940)</f>
        <v>46067</v>
      </c>
      <c r="AB940" s="41">
        <f>IF('query (10)'!Z940="","",'query (10)'!Z940)</f>
        <v>46427</v>
      </c>
      <c r="AC940" s="38" t="str">
        <f>IF(OR('query (10)'!AA940="",COUNTIF(Cleaning_Rules!$A$21:$A$26,TRIM('query (10)'!AA940))&gt;0),"",TRIM('query (10)'!AA940))</f>
        <v/>
      </c>
      <c r="AD940" s="38" t="str">
        <f>IF('query (10)'!AB940="","",TRIM(IFERROR(_xlfn.TEXTBEFORE('query (10)'!AB940,"("),'query (10)'!AB940)))</f>
        <v>เริ่มซ่อมงาน PM แล้ว รับผิดชอบโดย PAHLA SEEDANG</v>
      </c>
      <c r="AE940" s="38" t="str">
        <f>IFERROR(LOWER(TRIM(_xlfn.TEXTBEFORE(_xlfn.TEXTAFTER('query (10)'!AB940,"("),")"))),"")</f>
        <v>pahla@nsk.com</v>
      </c>
      <c r="AF940" s="38" t="str">
        <f>IF('query (10)'!AD940="","",TRIM('query (10)'!AD940))</f>
        <v>ภูชิต กุลเสรี</v>
      </c>
      <c r="AG940" s="38" t="str">
        <f>IF('query (10)'!AE940="","",TRIM('query (10)'!AE940))</f>
        <v>ผะหลา สีแดง</v>
      </c>
      <c r="AH940" s="38" t="str">
        <f>IF('query (10)'!AF940="","",IFERROR(VALUE('query (10)'!AF940),""))</f>
        <v/>
      </c>
      <c r="AI940" s="38" t="str">
        <f>IF('query (10)'!AG940="","",TRIM('query (10)'!AG940))</f>
        <v/>
      </c>
      <c r="AJ940" s="38" t="str">
        <f>IF('query (10)'!AH940="","",IFERROR(VALUE('query (10)'!AH940),""))</f>
        <v/>
      </c>
      <c r="AK940" s="38" t="str">
        <f>IF('query (10)'!AI940="","",TRIM('query (10)'!AI940))</f>
        <v/>
      </c>
      <c r="AL940" s="42">
        <f t="shared" si="70"/>
        <v>2026</v>
      </c>
      <c r="AM940" s="42" t="str">
        <f t="shared" si="71"/>
        <v>2026-01</v>
      </c>
      <c r="AN940" s="42" t="str">
        <f t="shared" ca="1" si="72"/>
        <v/>
      </c>
      <c r="AO940" s="42" t="str">
        <f t="shared" si="73"/>
        <v>AS-891 | AUTOMATIC MATCHING &amp; BALL FILLING M/C | SB9 | SOLENOID VALVE | Time-based Maintenance | Mechanical | Cleaning | Medium | cleaning solenoid | เริ่มซ่อมงาน PM แล้ว รับผิดชอบโดย PAHLA SEEDANG | ผะหลา สีแดง</v>
      </c>
      <c r="AP940" s="42" t="str">
        <f>_xlfn.TEXTJOIN("; ",TRUE,IF(COUNTA('query (10)'!A940:AK940)&lt;=6,"NEAR_EMPTY_ROW",""),IF($K940="","MISSING_STATUS",""),IF(AND($K940="เสร็จสิ้น",$Z940=""),"DONE_NO_ACTUAL_DATE",""),IF(AND($I940="Condition-based Maintenance",$AH940=""),"CBM_NO_MEASUREMENT",""),IF(OR($X940="",$X940=0),"INVALID_PERIOD",""),IF(AND($AA940&lt;&gt;"",$AB940&lt;&gt;"",$AB940&lt;$AA940),"DATE_SEQUENCE_ERROR",""),IF(AND($AB940&lt;&gt;"",$AB940&gt;DATE(2030,12,31)),"DATE_OUTLIER",""),IF($C940="","MISSING_QRCODE",""),IF($J940="UNKNOWN","UNKNOWN_PM_TYPE",""),IF($L940="UNKNOWN","UNKNOWN_STATUS",""))</f>
        <v/>
      </c>
      <c r="AQ940" s="42" t="str">
        <f t="shared" si="74"/>
        <v>NO</v>
      </c>
    </row>
    <row r="941" spans="1:43" x14ac:dyDescent="0.3">
      <c r="A941" s="38">
        <f>IF('query (10)'!A941="","",'query (10)'!A941)</f>
        <v>1104</v>
      </c>
      <c r="B941" s="38">
        <f>IF('query (10)'!B941="","",'query (10)'!B941)</f>
        <v>18153</v>
      </c>
      <c r="C941" s="38" t="str">
        <f>TRIM(UPPER('query (10)'!M941))</f>
        <v>AS-891</v>
      </c>
      <c r="D941" s="38" t="str">
        <f>TRIM(UPPER(IFERROR(_xlfn.TEXTBEFORE('query (10)'!L941,"("),'query (10)'!L941)))</f>
        <v>AUTOMATIC MATCHING &amp; BALL FILLING M/C</v>
      </c>
      <c r="E941" s="38" t="str">
        <f>IFERROR(TRIM(UPPER(_xlfn.TEXTBEFORE(_xlfn.TEXTAFTER('query (10)'!L941,"("),")"))),"")</f>
        <v/>
      </c>
      <c r="F941" s="38" t="str">
        <f>TRIM('query (10)'!K941)</f>
        <v>SB9</v>
      </c>
      <c r="G941" s="38" t="str">
        <f>IF('query (10)'!J941="","",'query (10)'!J941)</f>
        <v>Solenoid valve</v>
      </c>
      <c r="H941" s="38" t="str">
        <f>TRIM(UPPER('query (10)'!J941))</f>
        <v>SOLENOID VALVE</v>
      </c>
      <c r="I941" s="38" t="str">
        <f>IF('query (10)'!F941="","",'query (10)'!F941)</f>
        <v>Time-based Maintenance</v>
      </c>
      <c r="J941" s="38" t="str">
        <f>IF('query (10)'!F941="","",IFERROR(INDEX(Cleaning_Rules!$B$14:$B$17,MATCH(TRIM('query (10)'!F941),Cleaning_Rules!$A$14:$A$17,0)),"UNKNOWN"))</f>
        <v>TBM</v>
      </c>
      <c r="K941" s="38" t="str">
        <f>IF('query (10)'!G941="","",'query (10)'!G941)</f>
        <v>เสร็จสิ้น</v>
      </c>
      <c r="L941" s="38" t="str">
        <f>IF('query (10)'!G941="","MISSING",IFERROR(INDEX(Cleaning_Rules!$B$5:$B$10,MATCH(TRIM('query (10)'!G941),Cleaning_Rules!$A$5:$A$10,0)),"UNKNOWN"))</f>
        <v>COMPLETED</v>
      </c>
      <c r="M941" s="38" t="str">
        <f>IF('query (10)'!I941="","",'query (10)'!I941)</f>
        <v>Mechanical</v>
      </c>
      <c r="N941" s="38" t="str">
        <f>IF('query (10)'!O941="","",'query (10)'!O941)</f>
        <v>Cleaning</v>
      </c>
      <c r="O941" s="38" t="str">
        <f>IF('query (10)'!P941="","",'query (10)'!P941)</f>
        <v>Medium</v>
      </c>
      <c r="P941" s="38" t="str">
        <f>IF('query (10)'!N941="","",'query (10)'!N941)</f>
        <v>cleaning colenoid</v>
      </c>
      <c r="Q941" s="38" t="str">
        <f>TRIM('query (10)'!N941)</f>
        <v>cleaning colenoid</v>
      </c>
      <c r="R941" s="38" t="str">
        <f>TRIM(UPPER('query (10)'!R941))</f>
        <v/>
      </c>
      <c r="S941" s="38" t="str">
        <f>TRIM(UPPER('query (10)'!S941))</f>
        <v/>
      </c>
      <c r="T941" s="38" t="str">
        <f>IF('query (10)'!Q941="","",TRIM(UPPER('query (10)'!Q941)))</f>
        <v/>
      </c>
      <c r="U941" s="38" t="str">
        <f>IF('query (10)'!T941="","",'query (10)'!T941)</f>
        <v/>
      </c>
      <c r="V941" s="39" t="str">
        <f>IF('query (10)'!T941="","",IFERROR(VALUE('query (10)'!T941),""))</f>
        <v/>
      </c>
      <c r="W941" s="40">
        <f>IF('query (10)'!U941="","",'query (10)'!U941)</f>
        <v>0</v>
      </c>
      <c r="X941" s="39">
        <f>IF('query (10)'!V941="","",'query (10)'!V941)</f>
        <v>360</v>
      </c>
      <c r="Y941" s="41">
        <f>IF('query (10)'!W941="","",'query (10)'!W941)</f>
        <v>46045</v>
      </c>
      <c r="Z941" s="41">
        <f>IF('query (10)'!X941="","",'query (10)'!X941)</f>
        <v>46067</v>
      </c>
      <c r="AA941" s="41">
        <f>IF('query (10)'!Y941="","",'query (10)'!Y941)</f>
        <v>46067</v>
      </c>
      <c r="AB941" s="41">
        <f>IF('query (10)'!Z941="","",'query (10)'!Z941)</f>
        <v>46427</v>
      </c>
      <c r="AC941" s="38" t="str">
        <f>IF(OR('query (10)'!AA941="",COUNTIF(Cleaning_Rules!$A$21:$A$26,TRIM('query (10)'!AA941))&gt;0),"",TRIM('query (10)'!AA941))</f>
        <v/>
      </c>
      <c r="AD941" s="38" t="str">
        <f>IF('query (10)'!AB941="","",TRIM(IFERROR(_xlfn.TEXTBEFORE('query (10)'!AB941,"("),'query (10)'!AB941)))</f>
        <v>เริ่มซ่อมงาน PM แล้ว รับผิดชอบโดย CHETSADA PHIWBANG</v>
      </c>
      <c r="AE941" s="38" t="str">
        <f>IFERROR(LOWER(TRIM(_xlfn.TEXTBEFORE(_xlfn.TEXTAFTER('query (10)'!AB941,"("),")"))),"")</f>
        <v>chetsada@nsk.com</v>
      </c>
      <c r="AF941" s="38" t="str">
        <f>IF('query (10)'!AD941="","",TRIM('query (10)'!AD941))</f>
        <v>ภูชิต กุลเสรี</v>
      </c>
      <c r="AG941" s="38" t="str">
        <f>IF('query (10)'!AE941="","",TRIM('query (10)'!AE941))</f>
        <v>เจษฎา ผิวบาง</v>
      </c>
      <c r="AH941" s="38" t="str">
        <f>IF('query (10)'!AF941="","",IFERROR(VALUE('query (10)'!AF941),""))</f>
        <v/>
      </c>
      <c r="AI941" s="38" t="str">
        <f>IF('query (10)'!AG941="","",TRIM('query (10)'!AG941))</f>
        <v/>
      </c>
      <c r="AJ941" s="38" t="str">
        <f>IF('query (10)'!AH941="","",IFERROR(VALUE('query (10)'!AH941),""))</f>
        <v/>
      </c>
      <c r="AK941" s="38" t="str">
        <f>IF('query (10)'!AI941="","",TRIM('query (10)'!AI941))</f>
        <v/>
      </c>
      <c r="AL941" s="42">
        <f t="shared" si="70"/>
        <v>2026</v>
      </c>
      <c r="AM941" s="42" t="str">
        <f t="shared" si="71"/>
        <v>2026-01</v>
      </c>
      <c r="AN941" s="42" t="str">
        <f t="shared" ca="1" si="72"/>
        <v/>
      </c>
      <c r="AO941" s="42" t="str">
        <f t="shared" si="73"/>
        <v>AS-891 | AUTOMATIC MATCHING &amp; BALL FILLING M/C | SB9 | SOLENOID VALVE | Time-based Maintenance | Mechanical | Cleaning | Medium | cleaning colenoid | เริ่มซ่อมงาน PM แล้ว รับผิดชอบโดย CHETSADA PHIWBANG | เจษฎา ผิวบาง</v>
      </c>
      <c r="AP941" s="42" t="str">
        <f>_xlfn.TEXTJOIN("; ",TRUE,IF(COUNTA('query (10)'!A941:AK941)&lt;=6,"NEAR_EMPTY_ROW",""),IF($K941="","MISSING_STATUS",""),IF(AND($K941="เสร็จสิ้น",$Z941=""),"DONE_NO_ACTUAL_DATE",""),IF(AND($I941="Condition-based Maintenance",$AH941=""),"CBM_NO_MEASUREMENT",""),IF(OR($X941="",$X941=0),"INVALID_PERIOD",""),IF(AND($AA941&lt;&gt;"",$AB941&lt;&gt;"",$AB941&lt;$AA941),"DATE_SEQUENCE_ERROR",""),IF(AND($AB941&lt;&gt;"",$AB941&gt;DATE(2030,12,31)),"DATE_OUTLIER",""),IF($C941="","MISSING_QRCODE",""),IF($J941="UNKNOWN","UNKNOWN_PM_TYPE",""),IF($L941="UNKNOWN","UNKNOWN_STATUS",""))</f>
        <v/>
      </c>
      <c r="AQ941" s="42" t="str">
        <f t="shared" si="74"/>
        <v>NO</v>
      </c>
    </row>
    <row r="942" spans="1:43" x14ac:dyDescent="0.3">
      <c r="A942" s="38">
        <f>IF('query (10)'!A942="","",'query (10)'!A942)</f>
        <v>1105</v>
      </c>
      <c r="B942" s="38">
        <f>IF('query (10)'!B942="","",'query (10)'!B942)</f>
        <v>18151</v>
      </c>
      <c r="C942" s="38" t="str">
        <f>TRIM(UPPER('query (10)'!M942))</f>
        <v>AS-891</v>
      </c>
      <c r="D942" s="38" t="str">
        <f>TRIM(UPPER(IFERROR(_xlfn.TEXTBEFORE('query (10)'!L942,"("),'query (10)'!L942)))</f>
        <v>AUTOMATIC MATCHING &amp; BALL FILLING M/C</v>
      </c>
      <c r="E942" s="38" t="str">
        <f>IFERROR(TRIM(UPPER(_xlfn.TEXTBEFORE(_xlfn.TEXTAFTER('query (10)'!L942,"("),")"))),"")</f>
        <v/>
      </c>
      <c r="F942" s="38" t="str">
        <f>TRIM('query (10)'!K942)</f>
        <v>SB9</v>
      </c>
      <c r="G942" s="38" t="str">
        <f>IF('query (10)'!J942="","",'query (10)'!J942)</f>
        <v>Solenoid valve</v>
      </c>
      <c r="H942" s="38" t="str">
        <f>TRIM(UPPER('query (10)'!J942))</f>
        <v>SOLENOID VALVE</v>
      </c>
      <c r="I942" s="38" t="str">
        <f>IF('query (10)'!F942="","",'query (10)'!F942)</f>
        <v>Time-based Maintenance</v>
      </c>
      <c r="J942" s="38" t="str">
        <f>IF('query (10)'!F942="","",IFERROR(INDEX(Cleaning_Rules!$B$14:$B$17,MATCH(TRIM('query (10)'!F942),Cleaning_Rules!$A$14:$A$17,0)),"UNKNOWN"))</f>
        <v>TBM</v>
      </c>
      <c r="K942" s="38" t="str">
        <f>IF('query (10)'!G942="","",'query (10)'!G942)</f>
        <v>เสร็จสิ้น</v>
      </c>
      <c r="L942" s="38" t="str">
        <f>IF('query (10)'!G942="","MISSING",IFERROR(INDEX(Cleaning_Rules!$B$5:$B$10,MATCH(TRIM('query (10)'!G942),Cleaning_Rules!$A$5:$A$10,0)),"UNKNOWN"))</f>
        <v>COMPLETED</v>
      </c>
      <c r="M942" s="38" t="str">
        <f>IF('query (10)'!I942="","",'query (10)'!I942)</f>
        <v>Mechanical</v>
      </c>
      <c r="N942" s="38" t="str">
        <f>IF('query (10)'!O942="","",'query (10)'!O942)</f>
        <v>Cleaning</v>
      </c>
      <c r="O942" s="38" t="str">
        <f>IF('query (10)'!P942="","",'query (10)'!P942)</f>
        <v>Medium</v>
      </c>
      <c r="P942" s="38" t="str">
        <f>IF('query (10)'!N942="","",'query (10)'!N942)</f>
        <v>cleaning colenoid</v>
      </c>
      <c r="Q942" s="38" t="str">
        <f>TRIM('query (10)'!N942)</f>
        <v>cleaning colenoid</v>
      </c>
      <c r="R942" s="38" t="str">
        <f>TRIM(UPPER('query (10)'!R942))</f>
        <v/>
      </c>
      <c r="S942" s="38" t="str">
        <f>TRIM(UPPER('query (10)'!S942))</f>
        <v/>
      </c>
      <c r="T942" s="38" t="str">
        <f>IF('query (10)'!Q942="","",TRIM(UPPER('query (10)'!Q942)))</f>
        <v/>
      </c>
      <c r="U942" s="38" t="str">
        <f>IF('query (10)'!T942="","",'query (10)'!T942)</f>
        <v/>
      </c>
      <c r="V942" s="39" t="str">
        <f>IF('query (10)'!T942="","",IFERROR(VALUE('query (10)'!T942),""))</f>
        <v/>
      </c>
      <c r="W942" s="40">
        <f>IF('query (10)'!U942="","",'query (10)'!U942)</f>
        <v>0</v>
      </c>
      <c r="X942" s="39">
        <f>IF('query (10)'!V942="","",'query (10)'!V942)</f>
        <v>360</v>
      </c>
      <c r="Y942" s="41">
        <f>IF('query (10)'!W942="","",'query (10)'!W942)</f>
        <v>46045</v>
      </c>
      <c r="Z942" s="41">
        <f>IF('query (10)'!X942="","",'query (10)'!X942)</f>
        <v>46070</v>
      </c>
      <c r="AA942" s="41">
        <f>IF('query (10)'!Y942="","",'query (10)'!Y942)</f>
        <v>46070</v>
      </c>
      <c r="AB942" s="41">
        <f>IF('query (10)'!Z942="","",'query (10)'!Z942)</f>
        <v>46430</v>
      </c>
      <c r="AC942" s="38" t="str">
        <f>IF(OR('query (10)'!AA942="",COUNTIF(Cleaning_Rules!$A$21:$A$26,TRIM('query (10)'!AA942))&gt;0),"",TRIM('query (10)'!AA942))</f>
        <v/>
      </c>
      <c r="AD942" s="38" t="str">
        <f>IF('query (10)'!AB942="","",TRIM(IFERROR(_xlfn.TEXTBEFORE('query (10)'!AB942,"("),'query (10)'!AB942)))</f>
        <v>เริ่มซ่อมงาน PM แล้ว รับผิดชอบโดย JAKKAPAT KHOTSOMBAT</v>
      </c>
      <c r="AE942" s="38" t="str">
        <f>IFERROR(LOWER(TRIM(_xlfn.TEXTBEFORE(_xlfn.TEXTAFTER('query (10)'!AB942,"("),")"))),"")</f>
        <v>jakkapat@nsk.com</v>
      </c>
      <c r="AF942" s="38" t="str">
        <f>IF('query (10)'!AD942="","",TRIM('query (10)'!AD942))</f>
        <v>ภูชิต กุลเสรี</v>
      </c>
      <c r="AG942" s="38" t="str">
        <f>IF('query (10)'!AE942="","",TRIM('query (10)'!AE942))</f>
        <v>จักรภัทร โคตรสมบัติ</v>
      </c>
      <c r="AH942" s="38" t="str">
        <f>IF('query (10)'!AF942="","",IFERROR(VALUE('query (10)'!AF942),""))</f>
        <v/>
      </c>
      <c r="AI942" s="38" t="str">
        <f>IF('query (10)'!AG942="","",TRIM('query (10)'!AG942))</f>
        <v/>
      </c>
      <c r="AJ942" s="38" t="str">
        <f>IF('query (10)'!AH942="","",IFERROR(VALUE('query (10)'!AH942),""))</f>
        <v/>
      </c>
      <c r="AK942" s="38" t="str">
        <f>IF('query (10)'!AI942="","",TRIM('query (10)'!AI942))</f>
        <v/>
      </c>
      <c r="AL942" s="42">
        <f t="shared" si="70"/>
        <v>2026</v>
      </c>
      <c r="AM942" s="42" t="str">
        <f t="shared" si="71"/>
        <v>2026-01</v>
      </c>
      <c r="AN942" s="42" t="str">
        <f t="shared" ca="1" si="72"/>
        <v/>
      </c>
      <c r="AO942" s="42" t="str">
        <f t="shared" si="73"/>
        <v>AS-891 | AUTOMATIC MATCHING &amp; BALL FILLING M/C | SB9 | SOLENOID VALVE | Time-based Maintenance | Mechanical | Cleaning | Medium | cleaning colenoid | เริ่มซ่อมงาน PM แล้ว รับผิดชอบโดย JAKKAPAT KHOTSOMBAT | จักรภัทร โคตรสมบัติ</v>
      </c>
      <c r="AP942" s="42" t="str">
        <f>_xlfn.TEXTJOIN("; ",TRUE,IF(COUNTA('query (10)'!A942:AK942)&lt;=6,"NEAR_EMPTY_ROW",""),IF($K942="","MISSING_STATUS",""),IF(AND($K942="เสร็จสิ้น",$Z942=""),"DONE_NO_ACTUAL_DATE",""),IF(AND($I942="Condition-based Maintenance",$AH942=""),"CBM_NO_MEASUREMENT",""),IF(OR($X942="",$X942=0),"INVALID_PERIOD",""),IF(AND($AA942&lt;&gt;"",$AB942&lt;&gt;"",$AB942&lt;$AA942),"DATE_SEQUENCE_ERROR",""),IF(AND($AB942&lt;&gt;"",$AB942&gt;DATE(2030,12,31)),"DATE_OUTLIER",""),IF($C942="","MISSING_QRCODE",""),IF($J942="UNKNOWN","UNKNOWN_PM_TYPE",""),IF($L942="UNKNOWN","UNKNOWN_STATUS",""))</f>
        <v/>
      </c>
      <c r="AQ942" s="42" t="str">
        <f t="shared" si="74"/>
        <v>NO</v>
      </c>
    </row>
    <row r="943" spans="1:43" x14ac:dyDescent="0.3">
      <c r="A943" s="38">
        <f>IF('query (10)'!A943="","",'query (10)'!A943)</f>
        <v>1106</v>
      </c>
      <c r="B943" s="38">
        <f>IF('query (10)'!B943="","",'query (10)'!B943)</f>
        <v>18154</v>
      </c>
      <c r="C943" s="38" t="str">
        <f>TRIM(UPPER('query (10)'!M943))</f>
        <v>CH-896</v>
      </c>
      <c r="D943" s="38" t="str">
        <f>TRIM(UPPER(IFERROR(_xlfn.TEXTBEFORE('query (10)'!L943,"("),'query (10)'!L943)))</f>
        <v>AUTOMATIC VIBRATION TESTING M/C.</v>
      </c>
      <c r="E943" s="38" t="str">
        <f>IFERROR(TRIM(UPPER(_xlfn.TEXTBEFORE(_xlfn.TEXTAFTER('query (10)'!L943,"("),")"))),"")</f>
        <v/>
      </c>
      <c r="F943" s="38" t="str">
        <f>TRIM('query (10)'!K943)</f>
        <v>SB9</v>
      </c>
      <c r="G943" s="38" t="str">
        <f>IF('query (10)'!J943="","",'query (10)'!J943)</f>
        <v>Solenoid valve</v>
      </c>
      <c r="H943" s="38" t="str">
        <f>TRIM(UPPER('query (10)'!J943))</f>
        <v>SOLENOID VALVE</v>
      </c>
      <c r="I943" s="38" t="str">
        <f>IF('query (10)'!F943="","",'query (10)'!F943)</f>
        <v>Time-based Maintenance</v>
      </c>
      <c r="J943" s="38" t="str">
        <f>IF('query (10)'!F943="","",IFERROR(INDEX(Cleaning_Rules!$B$14:$B$17,MATCH(TRIM('query (10)'!F943),Cleaning_Rules!$A$14:$A$17,0)),"UNKNOWN"))</f>
        <v>TBM</v>
      </c>
      <c r="K943" s="38" t="str">
        <f>IF('query (10)'!G943="","",'query (10)'!G943)</f>
        <v>เสร็จสิ้น</v>
      </c>
      <c r="L943" s="38" t="str">
        <f>IF('query (10)'!G943="","MISSING",IFERROR(INDEX(Cleaning_Rules!$B$5:$B$10,MATCH(TRIM('query (10)'!G943),Cleaning_Rules!$A$5:$A$10,0)),"UNKNOWN"))</f>
        <v>COMPLETED</v>
      </c>
      <c r="M943" s="38" t="str">
        <f>IF('query (10)'!I943="","",'query (10)'!I943)</f>
        <v>Mechanical</v>
      </c>
      <c r="N943" s="38" t="str">
        <f>IF('query (10)'!O943="","",'query (10)'!O943)</f>
        <v>Cleaning</v>
      </c>
      <c r="O943" s="38" t="str">
        <f>IF('query (10)'!P943="","",'query (10)'!P943)</f>
        <v>Medium</v>
      </c>
      <c r="P943" s="38" t="str">
        <f>IF('query (10)'!N943="","",'query (10)'!N943)</f>
        <v>cleaning solenoid</v>
      </c>
      <c r="Q943" s="38" t="str">
        <f>TRIM('query (10)'!N943)</f>
        <v>cleaning solenoid</v>
      </c>
      <c r="R943" s="38" t="str">
        <f>TRIM(UPPER('query (10)'!R943))</f>
        <v/>
      </c>
      <c r="S943" s="38" t="str">
        <f>TRIM(UPPER('query (10)'!S943))</f>
        <v/>
      </c>
      <c r="T943" s="38" t="str">
        <f>IF('query (10)'!Q943="","",TRIM(UPPER('query (10)'!Q943)))</f>
        <v/>
      </c>
      <c r="U943" s="38" t="str">
        <f>IF('query (10)'!T943="","",'query (10)'!T943)</f>
        <v/>
      </c>
      <c r="V943" s="39" t="str">
        <f>IF('query (10)'!T943="","",IFERROR(VALUE('query (10)'!T943),""))</f>
        <v/>
      </c>
      <c r="W943" s="40">
        <f>IF('query (10)'!U943="","",'query (10)'!U943)</f>
        <v>0</v>
      </c>
      <c r="X943" s="39">
        <f>IF('query (10)'!V943="","",'query (10)'!V943)</f>
        <v>360</v>
      </c>
      <c r="Y943" s="41">
        <f>IF('query (10)'!W943="","",'query (10)'!W943)</f>
        <v>46045</v>
      </c>
      <c r="Z943" s="41">
        <f>IF('query (10)'!X943="","",'query (10)'!X943)</f>
        <v>46067</v>
      </c>
      <c r="AA943" s="41">
        <f>IF('query (10)'!Y943="","",'query (10)'!Y943)</f>
        <v>46067</v>
      </c>
      <c r="AB943" s="41">
        <f>IF('query (10)'!Z943="","",'query (10)'!Z943)</f>
        <v>46427</v>
      </c>
      <c r="AC943" s="38" t="str">
        <f>IF(OR('query (10)'!AA943="",COUNTIF(Cleaning_Rules!$A$21:$A$26,TRIM('query (10)'!AA943))&gt;0),"",TRIM('query (10)'!AA943))</f>
        <v/>
      </c>
      <c r="AD943" s="38" t="str">
        <f>IF('query (10)'!AB943="","",TRIM(IFERROR(_xlfn.TEXTBEFORE('query (10)'!AB943,"("),'query (10)'!AB943)))</f>
        <v>เริ่มซ่อมงาน PM แล้ว รับผิดชอบโดย KUNANON PARAWANWONG</v>
      </c>
      <c r="AE943" s="38" t="str">
        <f>IFERROR(LOWER(TRIM(_xlfn.TEXTBEFORE(_xlfn.TEXTAFTER('query (10)'!AB943,"("),")"))),"")</f>
        <v>parawanwong-k-3161@nsk.com</v>
      </c>
      <c r="AF943" s="38" t="str">
        <f>IF('query (10)'!AD943="","",TRIM('query (10)'!AD943))</f>
        <v>ภูชิต กุลเสรี</v>
      </c>
      <c r="AG943" s="38" t="str">
        <f>IF('query (10)'!AE943="","",TRIM('query (10)'!AE943))</f>
        <v>คุณานนต์ ปารวัณวงศ์</v>
      </c>
      <c r="AH943" s="38" t="str">
        <f>IF('query (10)'!AF943="","",IFERROR(VALUE('query (10)'!AF943),""))</f>
        <v/>
      </c>
      <c r="AI943" s="38" t="str">
        <f>IF('query (10)'!AG943="","",TRIM('query (10)'!AG943))</f>
        <v/>
      </c>
      <c r="AJ943" s="38" t="str">
        <f>IF('query (10)'!AH943="","",IFERROR(VALUE('query (10)'!AH943),""))</f>
        <v/>
      </c>
      <c r="AK943" s="38" t="str">
        <f>IF('query (10)'!AI943="","",TRIM('query (10)'!AI943))</f>
        <v/>
      </c>
      <c r="AL943" s="42">
        <f t="shared" si="70"/>
        <v>2026</v>
      </c>
      <c r="AM943" s="42" t="str">
        <f t="shared" si="71"/>
        <v>2026-01</v>
      </c>
      <c r="AN943" s="42" t="str">
        <f t="shared" ca="1" si="72"/>
        <v/>
      </c>
      <c r="AO943" s="42" t="str">
        <f t="shared" si="73"/>
        <v>CH-896 | AUTOMATIC VIBRATION TESTING M/C. | SB9 | SOLENOID VALVE | Time-based Maintenance | Mechanical | Cleaning | Medium | cleaning solenoid | เริ่มซ่อมงาน PM แล้ว รับผิดชอบโดย KUNANON PARAWANWONG | คุณานนต์ ปารวัณวงศ์</v>
      </c>
      <c r="AP943" s="42" t="str">
        <f>_xlfn.TEXTJOIN("; ",TRUE,IF(COUNTA('query (10)'!A943:AK943)&lt;=6,"NEAR_EMPTY_ROW",""),IF($K943="","MISSING_STATUS",""),IF(AND($K943="เสร็จสิ้น",$Z943=""),"DONE_NO_ACTUAL_DATE",""),IF(AND($I943="Condition-based Maintenance",$AH943=""),"CBM_NO_MEASUREMENT",""),IF(OR($X943="",$X943=0),"INVALID_PERIOD",""),IF(AND($AA943&lt;&gt;"",$AB943&lt;&gt;"",$AB943&lt;$AA943),"DATE_SEQUENCE_ERROR",""),IF(AND($AB943&lt;&gt;"",$AB943&gt;DATE(2030,12,31)),"DATE_OUTLIER",""),IF($C943="","MISSING_QRCODE",""),IF($J943="UNKNOWN","UNKNOWN_PM_TYPE",""),IF($L943="UNKNOWN","UNKNOWN_STATUS",""))</f>
        <v/>
      </c>
      <c r="AQ943" s="42" t="str">
        <f t="shared" si="74"/>
        <v>NO</v>
      </c>
    </row>
    <row r="944" spans="1:43" x14ac:dyDescent="0.3">
      <c r="A944" s="38">
        <f>IF('query (10)'!A944="","",'query (10)'!A944)</f>
        <v>1107</v>
      </c>
      <c r="B944" s="38">
        <f>IF('query (10)'!B944="","",'query (10)'!B944)</f>
        <v>18155</v>
      </c>
      <c r="C944" s="38" t="str">
        <f>TRIM(UPPER('query (10)'!M944))</f>
        <v>CH-898</v>
      </c>
      <c r="D944" s="38" t="str">
        <f>TRIM(UPPER(IFERROR(_xlfn.TEXTBEFORE('query (10)'!L944,"("),'query (10)'!L944)))</f>
        <v>WEIGHT CHECKER M/C</v>
      </c>
      <c r="E944" s="38" t="str">
        <f>IFERROR(TRIM(UPPER(_xlfn.TEXTBEFORE(_xlfn.TEXTAFTER('query (10)'!L944,"("),")"))),"")</f>
        <v/>
      </c>
      <c r="F944" s="38" t="str">
        <f>TRIM('query (10)'!K944)</f>
        <v>SB9</v>
      </c>
      <c r="G944" s="38" t="str">
        <f>IF('query (10)'!J944="","",'query (10)'!J944)</f>
        <v>Solenoid valve</v>
      </c>
      <c r="H944" s="38" t="str">
        <f>TRIM(UPPER('query (10)'!J944))</f>
        <v>SOLENOID VALVE</v>
      </c>
      <c r="I944" s="38" t="str">
        <f>IF('query (10)'!F944="","",'query (10)'!F944)</f>
        <v>Time-based Maintenance</v>
      </c>
      <c r="J944" s="38" t="str">
        <f>IF('query (10)'!F944="","",IFERROR(INDEX(Cleaning_Rules!$B$14:$B$17,MATCH(TRIM('query (10)'!F944),Cleaning_Rules!$A$14:$A$17,0)),"UNKNOWN"))</f>
        <v>TBM</v>
      </c>
      <c r="K944" s="38" t="str">
        <f>IF('query (10)'!G944="","",'query (10)'!G944)</f>
        <v>เสร็จสิ้น</v>
      </c>
      <c r="L944" s="38" t="str">
        <f>IF('query (10)'!G944="","MISSING",IFERROR(INDEX(Cleaning_Rules!$B$5:$B$10,MATCH(TRIM('query (10)'!G944),Cleaning_Rules!$A$5:$A$10,0)),"UNKNOWN"))</f>
        <v>COMPLETED</v>
      </c>
      <c r="M944" s="38" t="str">
        <f>IF('query (10)'!I944="","",'query (10)'!I944)</f>
        <v>Mechanical</v>
      </c>
      <c r="N944" s="38" t="str">
        <f>IF('query (10)'!O944="","",'query (10)'!O944)</f>
        <v>Cleaning</v>
      </c>
      <c r="O944" s="38" t="str">
        <f>IF('query (10)'!P944="","",'query (10)'!P944)</f>
        <v>Medium</v>
      </c>
      <c r="P944" s="38" t="str">
        <f>IF('query (10)'!N944="","",'query (10)'!N944)</f>
        <v>cleaning solenoid</v>
      </c>
      <c r="Q944" s="38" t="str">
        <f>TRIM('query (10)'!N944)</f>
        <v>cleaning solenoid</v>
      </c>
      <c r="R944" s="38" t="str">
        <f>TRIM(UPPER('query (10)'!R944))</f>
        <v/>
      </c>
      <c r="S944" s="38" t="str">
        <f>TRIM(UPPER('query (10)'!S944))</f>
        <v/>
      </c>
      <c r="T944" s="38" t="str">
        <f>IF('query (10)'!Q944="","",TRIM(UPPER('query (10)'!Q944)))</f>
        <v/>
      </c>
      <c r="U944" s="38" t="str">
        <f>IF('query (10)'!T944="","",'query (10)'!T944)</f>
        <v/>
      </c>
      <c r="V944" s="39" t="str">
        <f>IF('query (10)'!T944="","",IFERROR(VALUE('query (10)'!T944),""))</f>
        <v/>
      </c>
      <c r="W944" s="40">
        <f>IF('query (10)'!U944="","",'query (10)'!U944)</f>
        <v>0</v>
      </c>
      <c r="X944" s="39">
        <f>IF('query (10)'!V944="","",'query (10)'!V944)</f>
        <v>360</v>
      </c>
      <c r="Y944" s="41">
        <f>IF('query (10)'!W944="","",'query (10)'!W944)</f>
        <v>46045</v>
      </c>
      <c r="Z944" s="41">
        <f>IF('query (10)'!X944="","",'query (10)'!X944)</f>
        <v>46067</v>
      </c>
      <c r="AA944" s="41">
        <f>IF('query (10)'!Y944="","",'query (10)'!Y944)</f>
        <v>46067</v>
      </c>
      <c r="AB944" s="41">
        <f>IF('query (10)'!Z944="","",'query (10)'!Z944)</f>
        <v>46427</v>
      </c>
      <c r="AC944" s="38" t="str">
        <f>IF(OR('query (10)'!AA944="",COUNTIF(Cleaning_Rules!$A$21:$A$26,TRIM('query (10)'!AA944))&gt;0),"",TRIM('query (10)'!AA944))</f>
        <v/>
      </c>
      <c r="AD944" s="38" t="str">
        <f>IF('query (10)'!AB944="","",TRIM(IFERROR(_xlfn.TEXTBEFORE('query (10)'!AB944,"("),'query (10)'!AB944)))</f>
        <v>เริ่มซ่อมงาน PM แล้ว รับผิดชอบโดย KUNANON PARAWANWONG</v>
      </c>
      <c r="AE944" s="38" t="str">
        <f>IFERROR(LOWER(TRIM(_xlfn.TEXTBEFORE(_xlfn.TEXTAFTER('query (10)'!AB944,"("),")"))),"")</f>
        <v>parawanwong-k-3161@nsk.com</v>
      </c>
      <c r="AF944" s="38" t="str">
        <f>IF('query (10)'!AD944="","",TRIM('query (10)'!AD944))</f>
        <v>ภูชิต กุลเสรี</v>
      </c>
      <c r="AG944" s="38" t="str">
        <f>IF('query (10)'!AE944="","",TRIM('query (10)'!AE944))</f>
        <v>คุณานนต์ ปารวัณวงศ์</v>
      </c>
      <c r="AH944" s="38" t="str">
        <f>IF('query (10)'!AF944="","",IFERROR(VALUE('query (10)'!AF944),""))</f>
        <v/>
      </c>
      <c r="AI944" s="38" t="str">
        <f>IF('query (10)'!AG944="","",TRIM('query (10)'!AG944))</f>
        <v/>
      </c>
      <c r="AJ944" s="38" t="str">
        <f>IF('query (10)'!AH944="","",IFERROR(VALUE('query (10)'!AH944),""))</f>
        <v/>
      </c>
      <c r="AK944" s="38" t="str">
        <f>IF('query (10)'!AI944="","",TRIM('query (10)'!AI944))</f>
        <v/>
      </c>
      <c r="AL944" s="42">
        <f t="shared" si="70"/>
        <v>2026</v>
      </c>
      <c r="AM944" s="42" t="str">
        <f t="shared" si="71"/>
        <v>2026-01</v>
      </c>
      <c r="AN944" s="42" t="str">
        <f t="shared" ca="1" si="72"/>
        <v/>
      </c>
      <c r="AO944" s="42" t="str">
        <f t="shared" si="73"/>
        <v>CH-898 | WEIGHT CHECKER M/C | SB9 | SOLENOID VALVE | Time-based Maintenance | Mechanical | Cleaning | Medium | cleaning solenoid | เริ่มซ่อมงาน PM แล้ว รับผิดชอบโดย KUNANON PARAWANWONG | คุณานนต์ ปารวัณวงศ์</v>
      </c>
      <c r="AP944" s="42" t="str">
        <f>_xlfn.TEXTJOIN("; ",TRUE,IF(COUNTA('query (10)'!A944:AK944)&lt;=6,"NEAR_EMPTY_ROW",""),IF($K944="","MISSING_STATUS",""),IF(AND($K944="เสร็จสิ้น",$Z944=""),"DONE_NO_ACTUAL_DATE",""),IF(AND($I944="Condition-based Maintenance",$AH944=""),"CBM_NO_MEASUREMENT",""),IF(OR($X944="",$X944=0),"INVALID_PERIOD",""),IF(AND($AA944&lt;&gt;"",$AB944&lt;&gt;"",$AB944&lt;$AA944),"DATE_SEQUENCE_ERROR",""),IF(AND($AB944&lt;&gt;"",$AB944&gt;DATE(2030,12,31)),"DATE_OUTLIER",""),IF($C944="","MISSING_QRCODE",""),IF($J944="UNKNOWN","UNKNOWN_PM_TYPE",""),IF($L944="UNKNOWN","UNKNOWN_STATUS",""))</f>
        <v/>
      </c>
      <c r="AQ944" s="42" t="str">
        <f t="shared" si="74"/>
        <v>NO</v>
      </c>
    </row>
    <row r="945" spans="1:43" x14ac:dyDescent="0.3">
      <c r="A945" s="38">
        <f>IF('query (10)'!A945="","",'query (10)'!A945)</f>
        <v>1108</v>
      </c>
      <c r="B945" s="38">
        <f>IF('query (10)'!B945="","",'query (10)'!B945)</f>
        <v>18156</v>
      </c>
      <c r="C945" s="38" t="str">
        <f>TRIM(UPPER('query (10)'!M945))</f>
        <v>MA-899</v>
      </c>
      <c r="D945" s="38" t="str">
        <f>TRIM(UPPER(IFERROR(_xlfn.TEXTBEFORE('query (10)'!L945,"("),'query (10)'!L945)))</f>
        <v>LASER MARKER M/C.</v>
      </c>
      <c r="E945" s="38" t="str">
        <f>IFERROR(TRIM(UPPER(_xlfn.TEXTBEFORE(_xlfn.TEXTAFTER('query (10)'!L945,"("),")"))),"")</f>
        <v/>
      </c>
      <c r="F945" s="38" t="str">
        <f>TRIM('query (10)'!K945)</f>
        <v>SB9</v>
      </c>
      <c r="G945" s="38" t="str">
        <f>IF('query (10)'!J945="","",'query (10)'!J945)</f>
        <v>Solenoid valve</v>
      </c>
      <c r="H945" s="38" t="str">
        <f>TRIM(UPPER('query (10)'!J945))</f>
        <v>SOLENOID VALVE</v>
      </c>
      <c r="I945" s="38" t="str">
        <f>IF('query (10)'!F945="","",'query (10)'!F945)</f>
        <v>Time-based Maintenance</v>
      </c>
      <c r="J945" s="38" t="str">
        <f>IF('query (10)'!F945="","",IFERROR(INDEX(Cleaning_Rules!$B$14:$B$17,MATCH(TRIM('query (10)'!F945),Cleaning_Rules!$A$14:$A$17,0)),"UNKNOWN"))</f>
        <v>TBM</v>
      </c>
      <c r="K945" s="38" t="str">
        <f>IF('query (10)'!G945="","",'query (10)'!G945)</f>
        <v>เสร็จสิ้น</v>
      </c>
      <c r="L945" s="38" t="str">
        <f>IF('query (10)'!G945="","MISSING",IFERROR(INDEX(Cleaning_Rules!$B$5:$B$10,MATCH(TRIM('query (10)'!G945),Cleaning_Rules!$A$5:$A$10,0)),"UNKNOWN"))</f>
        <v>COMPLETED</v>
      </c>
      <c r="M945" s="38" t="str">
        <f>IF('query (10)'!I945="","",'query (10)'!I945)</f>
        <v>Mechanical</v>
      </c>
      <c r="N945" s="38" t="str">
        <f>IF('query (10)'!O945="","",'query (10)'!O945)</f>
        <v>Cleaning</v>
      </c>
      <c r="O945" s="38" t="str">
        <f>IF('query (10)'!P945="","",'query (10)'!P945)</f>
        <v>Medium</v>
      </c>
      <c r="P945" s="38" t="str">
        <f>IF('query (10)'!N945="","",'query (10)'!N945)</f>
        <v>cleaning solenoid</v>
      </c>
      <c r="Q945" s="38" t="str">
        <f>TRIM('query (10)'!N945)</f>
        <v>cleaning solenoid</v>
      </c>
      <c r="R945" s="38" t="str">
        <f>TRIM(UPPER('query (10)'!R945))</f>
        <v/>
      </c>
      <c r="S945" s="38" t="str">
        <f>TRIM(UPPER('query (10)'!S945))</f>
        <v/>
      </c>
      <c r="T945" s="38" t="str">
        <f>IF('query (10)'!Q945="","",TRIM(UPPER('query (10)'!Q945)))</f>
        <v/>
      </c>
      <c r="U945" s="38" t="str">
        <f>IF('query (10)'!T945="","",'query (10)'!T945)</f>
        <v/>
      </c>
      <c r="V945" s="39" t="str">
        <f>IF('query (10)'!T945="","",IFERROR(VALUE('query (10)'!T945),""))</f>
        <v/>
      </c>
      <c r="W945" s="40">
        <f>IF('query (10)'!U945="","",'query (10)'!U945)</f>
        <v>0</v>
      </c>
      <c r="X945" s="39">
        <f>IF('query (10)'!V945="","",'query (10)'!V945)</f>
        <v>360</v>
      </c>
      <c r="Y945" s="41">
        <f>IF('query (10)'!W945="","",'query (10)'!W945)</f>
        <v>46045</v>
      </c>
      <c r="Z945" s="41">
        <f>IF('query (10)'!X945="","",'query (10)'!X945)</f>
        <v>46069</v>
      </c>
      <c r="AA945" s="41">
        <f>IF('query (10)'!Y945="","",'query (10)'!Y945)</f>
        <v>46069</v>
      </c>
      <c r="AB945" s="41">
        <f>IF('query (10)'!Z945="","",'query (10)'!Z945)</f>
        <v>46429</v>
      </c>
      <c r="AC945" s="38" t="str">
        <f>IF(OR('query (10)'!AA945="",COUNTIF(Cleaning_Rules!$A$21:$A$26,TRIM('query (10)'!AA945))&gt;0),"",TRIM('query (10)'!AA945))</f>
        <v/>
      </c>
      <c r="AD945" s="38" t="str">
        <f>IF('query (10)'!AB945="","",TRIM(IFERROR(_xlfn.TEXTBEFORE('query (10)'!AB945,"("),'query (10)'!AB945)))</f>
        <v>เริ่มซ่อมงาน PM แล้ว รับผิดชอบโดย PUCHIT KULSEREE</v>
      </c>
      <c r="AE945" s="38" t="str">
        <f>IFERROR(LOWER(TRIM(_xlfn.TEXTBEFORE(_xlfn.TEXTAFTER('query (10)'!AB945,"("),")"))),"")</f>
        <v>puchit@nsk.com</v>
      </c>
      <c r="AF945" s="38" t="str">
        <f>IF('query (10)'!AD945="","",TRIM('query (10)'!AD945))</f>
        <v>ภูชิต กุลเสรี</v>
      </c>
      <c r="AG945" s="38" t="str">
        <f>IF('query (10)'!AE945="","",TRIM('query (10)'!AE945))</f>
        <v>ภูชิต กุลเสรี</v>
      </c>
      <c r="AH945" s="38" t="str">
        <f>IF('query (10)'!AF945="","",IFERROR(VALUE('query (10)'!AF945),""))</f>
        <v/>
      </c>
      <c r="AI945" s="38" t="str">
        <f>IF('query (10)'!AG945="","",TRIM('query (10)'!AG945))</f>
        <v/>
      </c>
      <c r="AJ945" s="38" t="str">
        <f>IF('query (10)'!AH945="","",IFERROR(VALUE('query (10)'!AH945),""))</f>
        <v/>
      </c>
      <c r="AK945" s="38" t="str">
        <f>IF('query (10)'!AI945="","",TRIM('query (10)'!AI945))</f>
        <v/>
      </c>
      <c r="AL945" s="42">
        <f t="shared" si="70"/>
        <v>2026</v>
      </c>
      <c r="AM945" s="42" t="str">
        <f t="shared" si="71"/>
        <v>2026-01</v>
      </c>
      <c r="AN945" s="42" t="str">
        <f t="shared" ca="1" si="72"/>
        <v/>
      </c>
      <c r="AO945" s="42" t="str">
        <f t="shared" si="73"/>
        <v>MA-899 | LASER MARKER M/C. | SB9 | SOLENOID VALVE | Time-based Maintenance | Mechanical | Cleaning | Medium | cleaning solenoid | เริ่มซ่อมงาน PM แล้ว รับผิดชอบโดย PUCHIT KULSEREE | ภูชิต กุลเสรี</v>
      </c>
      <c r="AP945" s="42" t="str">
        <f>_xlfn.TEXTJOIN("; ",TRUE,IF(COUNTA('query (10)'!A945:AK945)&lt;=6,"NEAR_EMPTY_ROW",""),IF($K945="","MISSING_STATUS",""),IF(AND($K945="เสร็จสิ้น",$Z945=""),"DONE_NO_ACTUAL_DATE",""),IF(AND($I945="Condition-based Maintenance",$AH945=""),"CBM_NO_MEASUREMENT",""),IF(OR($X945="",$X945=0),"INVALID_PERIOD",""),IF(AND($AA945&lt;&gt;"",$AB945&lt;&gt;"",$AB945&lt;$AA945),"DATE_SEQUENCE_ERROR",""),IF(AND($AB945&lt;&gt;"",$AB945&gt;DATE(2030,12,31)),"DATE_OUTLIER",""),IF($C945="","MISSING_QRCODE",""),IF($J945="UNKNOWN","UNKNOWN_PM_TYPE",""),IF($L945="UNKNOWN","UNKNOWN_STATUS",""))</f>
        <v/>
      </c>
      <c r="AQ945" s="42" t="str">
        <f t="shared" si="74"/>
        <v>NO</v>
      </c>
    </row>
    <row r="946" spans="1:43" x14ac:dyDescent="0.3">
      <c r="A946" s="38">
        <f>IF('query (10)'!A946="","",'query (10)'!A946)</f>
        <v>1109</v>
      </c>
      <c r="B946" s="38">
        <f>IF('query (10)'!B946="","",'query (10)'!B946)</f>
        <v>18157</v>
      </c>
      <c r="C946" s="38" t="str">
        <f>TRIM(UPPER('query (10)'!M946))</f>
        <v>CH-1015</v>
      </c>
      <c r="D946" s="38" t="str">
        <f>TRIM(UPPER(IFERROR(_xlfn.TEXTBEFORE('query (10)'!L946,"("),'query (10)'!L946)))</f>
        <v>AUTOMATION VISUAL INSPECTION M/C</v>
      </c>
      <c r="E946" s="38" t="str">
        <f>IFERROR(TRIM(UPPER(_xlfn.TEXTBEFORE(_xlfn.TEXTAFTER('query (10)'!L946,"("),")"))),"")</f>
        <v/>
      </c>
      <c r="F946" s="38" t="str">
        <f>TRIM('query (10)'!K946)</f>
        <v>SB9</v>
      </c>
      <c r="G946" s="38" t="str">
        <f>IF('query (10)'!J946="","",'query (10)'!J946)</f>
        <v>Solenoid valve</v>
      </c>
      <c r="H946" s="38" t="str">
        <f>TRIM(UPPER('query (10)'!J946))</f>
        <v>SOLENOID VALVE</v>
      </c>
      <c r="I946" s="38" t="str">
        <f>IF('query (10)'!F946="","",'query (10)'!F946)</f>
        <v>Time-based Maintenance</v>
      </c>
      <c r="J946" s="38" t="str">
        <f>IF('query (10)'!F946="","",IFERROR(INDEX(Cleaning_Rules!$B$14:$B$17,MATCH(TRIM('query (10)'!F946),Cleaning_Rules!$A$14:$A$17,0)),"UNKNOWN"))</f>
        <v>TBM</v>
      </c>
      <c r="K946" s="38" t="str">
        <f>IF('query (10)'!G946="","",'query (10)'!G946)</f>
        <v>เสร็จสิ้น</v>
      </c>
      <c r="L946" s="38" t="str">
        <f>IF('query (10)'!G946="","MISSING",IFERROR(INDEX(Cleaning_Rules!$B$5:$B$10,MATCH(TRIM('query (10)'!G946),Cleaning_Rules!$A$5:$A$10,0)),"UNKNOWN"))</f>
        <v>COMPLETED</v>
      </c>
      <c r="M946" s="38" t="str">
        <f>IF('query (10)'!I946="","",'query (10)'!I946)</f>
        <v>Mechanical</v>
      </c>
      <c r="N946" s="38" t="str">
        <f>IF('query (10)'!O946="","",'query (10)'!O946)</f>
        <v>Cleaning</v>
      </c>
      <c r="O946" s="38" t="str">
        <f>IF('query (10)'!P946="","",'query (10)'!P946)</f>
        <v>Medium</v>
      </c>
      <c r="P946" s="38" t="str">
        <f>IF('query (10)'!N946="","",'query (10)'!N946)</f>
        <v>cleaning solenoid</v>
      </c>
      <c r="Q946" s="38" t="str">
        <f>TRIM('query (10)'!N946)</f>
        <v>cleaning solenoid</v>
      </c>
      <c r="R946" s="38" t="str">
        <f>TRIM(UPPER('query (10)'!R946))</f>
        <v/>
      </c>
      <c r="S946" s="38" t="str">
        <f>TRIM(UPPER('query (10)'!S946))</f>
        <v/>
      </c>
      <c r="T946" s="38" t="str">
        <f>IF('query (10)'!Q946="","",TRIM(UPPER('query (10)'!Q946)))</f>
        <v/>
      </c>
      <c r="U946" s="38" t="str">
        <f>IF('query (10)'!T946="","",'query (10)'!T946)</f>
        <v/>
      </c>
      <c r="V946" s="39" t="str">
        <f>IF('query (10)'!T946="","",IFERROR(VALUE('query (10)'!T946),""))</f>
        <v/>
      </c>
      <c r="W946" s="40">
        <f>IF('query (10)'!U946="","",'query (10)'!U946)</f>
        <v>0</v>
      </c>
      <c r="X946" s="39">
        <f>IF('query (10)'!V946="","",'query (10)'!V946)</f>
        <v>360</v>
      </c>
      <c r="Y946" s="41">
        <f>IF('query (10)'!W946="","",'query (10)'!W946)</f>
        <v>46045</v>
      </c>
      <c r="Z946" s="41">
        <f>IF('query (10)'!X946="","",'query (10)'!X946)</f>
        <v>46069</v>
      </c>
      <c r="AA946" s="41">
        <f>IF('query (10)'!Y946="","",'query (10)'!Y946)</f>
        <v>46069</v>
      </c>
      <c r="AB946" s="41">
        <f>IF('query (10)'!Z946="","",'query (10)'!Z946)</f>
        <v>46429</v>
      </c>
      <c r="AC946" s="38" t="str">
        <f>IF(OR('query (10)'!AA946="",COUNTIF(Cleaning_Rules!$A$21:$A$26,TRIM('query (10)'!AA946))&gt;0),"",TRIM('query (10)'!AA946))</f>
        <v/>
      </c>
      <c r="AD946" s="38" t="str">
        <f>IF('query (10)'!AB946="","",TRIM(IFERROR(_xlfn.TEXTBEFORE('query (10)'!AB946,"("),'query (10)'!AB946)))</f>
        <v>เริ่มซ่อมงาน PM แล้ว รับผิดชอบโดย PUCHIT KULSEREE</v>
      </c>
      <c r="AE946" s="38" t="str">
        <f>IFERROR(LOWER(TRIM(_xlfn.TEXTBEFORE(_xlfn.TEXTAFTER('query (10)'!AB946,"("),")"))),"")</f>
        <v>puchit@nsk.com</v>
      </c>
      <c r="AF946" s="38" t="str">
        <f>IF('query (10)'!AD946="","",TRIM('query (10)'!AD946))</f>
        <v>ภูชิต กุลเสรี</v>
      </c>
      <c r="AG946" s="38" t="str">
        <f>IF('query (10)'!AE946="","",TRIM('query (10)'!AE946))</f>
        <v>ภูชิต กุลเสรี</v>
      </c>
      <c r="AH946" s="38" t="str">
        <f>IF('query (10)'!AF946="","",IFERROR(VALUE('query (10)'!AF946),""))</f>
        <v/>
      </c>
      <c r="AI946" s="38" t="str">
        <f>IF('query (10)'!AG946="","",TRIM('query (10)'!AG946))</f>
        <v/>
      </c>
      <c r="AJ946" s="38" t="str">
        <f>IF('query (10)'!AH946="","",IFERROR(VALUE('query (10)'!AH946),""))</f>
        <v/>
      </c>
      <c r="AK946" s="38" t="str">
        <f>IF('query (10)'!AI946="","",TRIM('query (10)'!AI946))</f>
        <v/>
      </c>
      <c r="AL946" s="42">
        <f t="shared" si="70"/>
        <v>2026</v>
      </c>
      <c r="AM946" s="42" t="str">
        <f t="shared" si="71"/>
        <v>2026-01</v>
      </c>
      <c r="AN946" s="42" t="str">
        <f t="shared" ca="1" si="72"/>
        <v/>
      </c>
      <c r="AO946" s="42" t="str">
        <f t="shared" si="73"/>
        <v>CH-1015 | AUTOMATION VISUAL INSPECTION M/C | SB9 | SOLENOID VALVE | Time-based Maintenance | Mechanical | Cleaning | Medium | cleaning solenoid | เริ่มซ่อมงาน PM แล้ว รับผิดชอบโดย PUCHIT KULSEREE | ภูชิต กุลเสรี</v>
      </c>
      <c r="AP946" s="42" t="str">
        <f>_xlfn.TEXTJOIN("; ",TRUE,IF(COUNTA('query (10)'!A946:AK946)&lt;=6,"NEAR_EMPTY_ROW",""),IF($K946="","MISSING_STATUS",""),IF(AND($K946="เสร็จสิ้น",$Z946=""),"DONE_NO_ACTUAL_DATE",""),IF(AND($I946="Condition-based Maintenance",$AH946=""),"CBM_NO_MEASUREMENT",""),IF(OR($X946="",$X946=0),"INVALID_PERIOD",""),IF(AND($AA946&lt;&gt;"",$AB946&lt;&gt;"",$AB946&lt;$AA946),"DATE_SEQUENCE_ERROR",""),IF(AND($AB946&lt;&gt;"",$AB946&gt;DATE(2030,12,31)),"DATE_OUTLIER",""),IF($C946="","MISSING_QRCODE",""),IF($J946="UNKNOWN","UNKNOWN_PM_TYPE",""),IF($L946="UNKNOWN","UNKNOWN_STATUS",""))</f>
        <v/>
      </c>
      <c r="AQ946" s="42" t="str">
        <f t="shared" si="74"/>
        <v>NO</v>
      </c>
    </row>
    <row r="947" spans="1:43" x14ac:dyDescent="0.3">
      <c r="A947" s="38">
        <f>IF('query (10)'!A947="","",'query (10)'!A947)</f>
        <v>1110</v>
      </c>
      <c r="B947" s="38">
        <f>IF('query (10)'!B947="","",'query (10)'!B947)</f>
        <v>18158</v>
      </c>
      <c r="C947" s="38" t="str">
        <f>TRIM(UPPER('query (10)'!M947))</f>
        <v>DE-883</v>
      </c>
      <c r="D947" s="38" t="str">
        <f>TRIM(UPPER(IFERROR(_xlfn.TEXTBEFORE('query (10)'!L947,"("),'query (10)'!L947)))</f>
        <v>OUTER RING DEMAGNETIZING FOR M/C</v>
      </c>
      <c r="E947" s="38" t="str">
        <f>IFERROR(TRIM(UPPER(_xlfn.TEXTBEFORE(_xlfn.TEXTAFTER('query (10)'!L947,"("),")"))),"")</f>
        <v/>
      </c>
      <c r="F947" s="38" t="str">
        <f>TRIM('query (10)'!K947)</f>
        <v>SB9</v>
      </c>
      <c r="G947" s="38" t="str">
        <f>IF('query (10)'!J947="","",'query (10)'!J947)</f>
        <v>Solenoid valve</v>
      </c>
      <c r="H947" s="38" t="str">
        <f>TRIM(UPPER('query (10)'!J947))</f>
        <v>SOLENOID VALVE</v>
      </c>
      <c r="I947" s="38" t="str">
        <f>IF('query (10)'!F947="","",'query (10)'!F947)</f>
        <v>Time-based Maintenance</v>
      </c>
      <c r="J947" s="38" t="str">
        <f>IF('query (10)'!F947="","",IFERROR(INDEX(Cleaning_Rules!$B$14:$B$17,MATCH(TRIM('query (10)'!F947),Cleaning_Rules!$A$14:$A$17,0)),"UNKNOWN"))</f>
        <v>TBM</v>
      </c>
      <c r="K947" s="38" t="str">
        <f>IF('query (10)'!G947="","",'query (10)'!G947)</f>
        <v>เสร็จสิ้น</v>
      </c>
      <c r="L947" s="38" t="str">
        <f>IF('query (10)'!G947="","MISSING",IFERROR(INDEX(Cleaning_Rules!$B$5:$B$10,MATCH(TRIM('query (10)'!G947),Cleaning_Rules!$A$5:$A$10,0)),"UNKNOWN"))</f>
        <v>COMPLETED</v>
      </c>
      <c r="M947" s="38" t="str">
        <f>IF('query (10)'!I947="","",'query (10)'!I947)</f>
        <v>Mechanical</v>
      </c>
      <c r="N947" s="38" t="str">
        <f>IF('query (10)'!O947="","",'query (10)'!O947)</f>
        <v>Cleaning</v>
      </c>
      <c r="O947" s="38" t="str">
        <f>IF('query (10)'!P947="","",'query (10)'!P947)</f>
        <v>Medium</v>
      </c>
      <c r="P947" s="38" t="str">
        <f>IF('query (10)'!N947="","",'query (10)'!N947)</f>
        <v>cleaning solenoid</v>
      </c>
      <c r="Q947" s="38" t="str">
        <f>TRIM('query (10)'!N947)</f>
        <v>cleaning solenoid</v>
      </c>
      <c r="R947" s="38" t="str">
        <f>TRIM(UPPER('query (10)'!R947))</f>
        <v/>
      </c>
      <c r="S947" s="38" t="str">
        <f>TRIM(UPPER('query (10)'!S947))</f>
        <v/>
      </c>
      <c r="T947" s="38" t="str">
        <f>IF('query (10)'!Q947="","",TRIM(UPPER('query (10)'!Q947)))</f>
        <v/>
      </c>
      <c r="U947" s="38" t="str">
        <f>IF('query (10)'!T947="","",'query (10)'!T947)</f>
        <v/>
      </c>
      <c r="V947" s="39" t="str">
        <f>IF('query (10)'!T947="","",IFERROR(VALUE('query (10)'!T947),""))</f>
        <v/>
      </c>
      <c r="W947" s="40">
        <f>IF('query (10)'!U947="","",'query (10)'!U947)</f>
        <v>0</v>
      </c>
      <c r="X947" s="39">
        <f>IF('query (10)'!V947="","",'query (10)'!V947)</f>
        <v>360</v>
      </c>
      <c r="Y947" s="41">
        <f>IF('query (10)'!W947="","",'query (10)'!W947)</f>
        <v>46045</v>
      </c>
      <c r="Z947" s="41">
        <f>IF('query (10)'!X947="","",'query (10)'!X947)</f>
        <v>46067</v>
      </c>
      <c r="AA947" s="41">
        <f>IF('query (10)'!Y947="","",'query (10)'!Y947)</f>
        <v>46067</v>
      </c>
      <c r="AB947" s="41">
        <f>IF('query (10)'!Z947="","",'query (10)'!Z947)</f>
        <v>46427</v>
      </c>
      <c r="AC947" s="38" t="str">
        <f>IF(OR('query (10)'!AA947="",COUNTIF(Cleaning_Rules!$A$21:$A$26,TRIM('query (10)'!AA947))&gt;0),"",TRIM('query (10)'!AA947))</f>
        <v/>
      </c>
      <c r="AD947" s="38" t="str">
        <f>IF('query (10)'!AB947="","",TRIM(IFERROR(_xlfn.TEXTBEFORE('query (10)'!AB947,"("),'query (10)'!AB947)))</f>
        <v>เริ่มซ่อมงาน PM แล้ว รับผิดชอบโดย CHETSADA PHIWBANG</v>
      </c>
      <c r="AE947" s="38" t="str">
        <f>IFERROR(LOWER(TRIM(_xlfn.TEXTBEFORE(_xlfn.TEXTAFTER('query (10)'!AB947,"("),")"))),"")</f>
        <v>chetsada@nsk.com</v>
      </c>
      <c r="AF947" s="38" t="str">
        <f>IF('query (10)'!AD947="","",TRIM('query (10)'!AD947))</f>
        <v>ภูชิต กุลเสรี</v>
      </c>
      <c r="AG947" s="38" t="str">
        <f>IF('query (10)'!AE947="","",TRIM('query (10)'!AE947))</f>
        <v>เจษฎา ผิวบาง</v>
      </c>
      <c r="AH947" s="38" t="str">
        <f>IF('query (10)'!AF947="","",IFERROR(VALUE('query (10)'!AF947),""))</f>
        <v/>
      </c>
      <c r="AI947" s="38" t="str">
        <f>IF('query (10)'!AG947="","",TRIM('query (10)'!AG947))</f>
        <v/>
      </c>
      <c r="AJ947" s="38" t="str">
        <f>IF('query (10)'!AH947="","",IFERROR(VALUE('query (10)'!AH947),""))</f>
        <v/>
      </c>
      <c r="AK947" s="38" t="str">
        <f>IF('query (10)'!AI947="","",TRIM('query (10)'!AI947))</f>
        <v/>
      </c>
      <c r="AL947" s="42">
        <f t="shared" si="70"/>
        <v>2026</v>
      </c>
      <c r="AM947" s="42" t="str">
        <f t="shared" si="71"/>
        <v>2026-01</v>
      </c>
      <c r="AN947" s="42" t="str">
        <f t="shared" ca="1" si="72"/>
        <v/>
      </c>
      <c r="AO947" s="42" t="str">
        <f t="shared" si="73"/>
        <v>DE-883 | OUTER RING DEMAGNETIZING FOR M/C | SB9 | SOLENOID VALVE | Time-based Maintenance | Mechanical | Cleaning | Medium | cleaning solenoid | เริ่มซ่อมงาน PM แล้ว รับผิดชอบโดย CHETSADA PHIWBANG | เจษฎา ผิวบาง</v>
      </c>
      <c r="AP947" s="42" t="str">
        <f>_xlfn.TEXTJOIN("; ",TRUE,IF(COUNTA('query (10)'!A947:AK947)&lt;=6,"NEAR_EMPTY_ROW",""),IF($K947="","MISSING_STATUS",""),IF(AND($K947="เสร็จสิ้น",$Z947=""),"DONE_NO_ACTUAL_DATE",""),IF(AND($I947="Condition-based Maintenance",$AH947=""),"CBM_NO_MEASUREMENT",""),IF(OR($X947="",$X947=0),"INVALID_PERIOD",""),IF(AND($AA947&lt;&gt;"",$AB947&lt;&gt;"",$AB947&lt;$AA947),"DATE_SEQUENCE_ERROR",""),IF(AND($AB947&lt;&gt;"",$AB947&gt;DATE(2030,12,31)),"DATE_OUTLIER",""),IF($C947="","MISSING_QRCODE",""),IF($J947="UNKNOWN","UNKNOWN_PM_TYPE",""),IF($L947="UNKNOWN","UNKNOWN_STATUS",""))</f>
        <v/>
      </c>
      <c r="AQ947" s="42" t="str">
        <f t="shared" si="74"/>
        <v>NO</v>
      </c>
    </row>
    <row r="948" spans="1:43" x14ac:dyDescent="0.3">
      <c r="A948" s="38">
        <f>IF('query (10)'!A948="","",'query (10)'!A948)</f>
        <v>1111</v>
      </c>
      <c r="B948" s="38">
        <f>IF('query (10)'!B948="","",'query (10)'!B948)</f>
        <v>18159</v>
      </c>
      <c r="C948" s="38" t="str">
        <f>TRIM(UPPER('query (10)'!M948))</f>
        <v>DE-887</v>
      </c>
      <c r="D948" s="38" t="str">
        <f>TRIM(UPPER(IFERROR(_xlfn.TEXTBEFORE('query (10)'!L948,"("),'query (10)'!L948)))</f>
        <v>INNER RING DEMAGNETIZING FOR M/C</v>
      </c>
      <c r="E948" s="38" t="str">
        <f>IFERROR(TRIM(UPPER(_xlfn.TEXTBEFORE(_xlfn.TEXTAFTER('query (10)'!L948,"("),")"))),"")</f>
        <v/>
      </c>
      <c r="F948" s="38" t="str">
        <f>TRIM('query (10)'!K948)</f>
        <v>SB9</v>
      </c>
      <c r="G948" s="38" t="str">
        <f>IF('query (10)'!J948="","",'query (10)'!J948)</f>
        <v>Solenoid valve</v>
      </c>
      <c r="H948" s="38" t="str">
        <f>TRIM(UPPER('query (10)'!J948))</f>
        <v>SOLENOID VALVE</v>
      </c>
      <c r="I948" s="38" t="str">
        <f>IF('query (10)'!F948="","",'query (10)'!F948)</f>
        <v>Time-based Maintenance</v>
      </c>
      <c r="J948" s="38" t="str">
        <f>IF('query (10)'!F948="","",IFERROR(INDEX(Cleaning_Rules!$B$14:$B$17,MATCH(TRIM('query (10)'!F948),Cleaning_Rules!$A$14:$A$17,0)),"UNKNOWN"))</f>
        <v>TBM</v>
      </c>
      <c r="K948" s="38" t="str">
        <f>IF('query (10)'!G948="","",'query (10)'!G948)</f>
        <v>เสร็จสิ้น</v>
      </c>
      <c r="L948" s="38" t="str">
        <f>IF('query (10)'!G948="","MISSING",IFERROR(INDEX(Cleaning_Rules!$B$5:$B$10,MATCH(TRIM('query (10)'!G948),Cleaning_Rules!$A$5:$A$10,0)),"UNKNOWN"))</f>
        <v>COMPLETED</v>
      </c>
      <c r="M948" s="38" t="str">
        <f>IF('query (10)'!I948="","",'query (10)'!I948)</f>
        <v>Mechanical</v>
      </c>
      <c r="N948" s="38" t="str">
        <f>IF('query (10)'!O948="","",'query (10)'!O948)</f>
        <v>Cleaning</v>
      </c>
      <c r="O948" s="38" t="str">
        <f>IF('query (10)'!P948="","",'query (10)'!P948)</f>
        <v>Medium</v>
      </c>
      <c r="P948" s="38" t="str">
        <f>IF('query (10)'!N948="","",'query (10)'!N948)</f>
        <v>cleaning solenoid</v>
      </c>
      <c r="Q948" s="38" t="str">
        <f>TRIM('query (10)'!N948)</f>
        <v>cleaning solenoid</v>
      </c>
      <c r="R948" s="38" t="str">
        <f>TRIM(UPPER('query (10)'!R948))</f>
        <v/>
      </c>
      <c r="S948" s="38" t="str">
        <f>TRIM(UPPER('query (10)'!S948))</f>
        <v/>
      </c>
      <c r="T948" s="38" t="str">
        <f>IF('query (10)'!Q948="","",TRIM(UPPER('query (10)'!Q948)))</f>
        <v/>
      </c>
      <c r="U948" s="38" t="str">
        <f>IF('query (10)'!T948="","",'query (10)'!T948)</f>
        <v/>
      </c>
      <c r="V948" s="39" t="str">
        <f>IF('query (10)'!T948="","",IFERROR(VALUE('query (10)'!T948),""))</f>
        <v/>
      </c>
      <c r="W948" s="40">
        <f>IF('query (10)'!U948="","",'query (10)'!U948)</f>
        <v>0</v>
      </c>
      <c r="X948" s="39">
        <f>IF('query (10)'!V948="","",'query (10)'!V948)</f>
        <v>360</v>
      </c>
      <c r="Y948" s="41">
        <f>IF('query (10)'!W948="","",'query (10)'!W948)</f>
        <v>46045</v>
      </c>
      <c r="Z948" s="41">
        <f>IF('query (10)'!X948="","",'query (10)'!X948)</f>
        <v>46067</v>
      </c>
      <c r="AA948" s="41">
        <f>IF('query (10)'!Y948="","",'query (10)'!Y948)</f>
        <v>46067</v>
      </c>
      <c r="AB948" s="41">
        <f>IF('query (10)'!Z948="","",'query (10)'!Z948)</f>
        <v>46427</v>
      </c>
      <c r="AC948" s="38" t="str">
        <f>IF(OR('query (10)'!AA948="",COUNTIF(Cleaning_Rules!$A$21:$A$26,TRIM('query (10)'!AA948))&gt;0),"",TRIM('query (10)'!AA948))</f>
        <v/>
      </c>
      <c r="AD948" s="38" t="str">
        <f>IF('query (10)'!AB948="","",TRIM(IFERROR(_xlfn.TEXTBEFORE('query (10)'!AB948,"("),'query (10)'!AB948)))</f>
        <v>เริ่มซ่อมงาน PM แล้ว รับผิดชอบโดย CHETSADA PHIWBANG</v>
      </c>
      <c r="AE948" s="38" t="str">
        <f>IFERROR(LOWER(TRIM(_xlfn.TEXTBEFORE(_xlfn.TEXTAFTER('query (10)'!AB948,"("),")"))),"")</f>
        <v>chetsada@nsk.com</v>
      </c>
      <c r="AF948" s="38" t="str">
        <f>IF('query (10)'!AD948="","",TRIM('query (10)'!AD948))</f>
        <v>ภูชิต กุลเสรี</v>
      </c>
      <c r="AG948" s="38" t="str">
        <f>IF('query (10)'!AE948="","",TRIM('query (10)'!AE948))</f>
        <v>เจษฎา ผิวบาง</v>
      </c>
      <c r="AH948" s="38" t="str">
        <f>IF('query (10)'!AF948="","",IFERROR(VALUE('query (10)'!AF948),""))</f>
        <v/>
      </c>
      <c r="AI948" s="38" t="str">
        <f>IF('query (10)'!AG948="","",TRIM('query (10)'!AG948))</f>
        <v/>
      </c>
      <c r="AJ948" s="38" t="str">
        <f>IF('query (10)'!AH948="","",IFERROR(VALUE('query (10)'!AH948),""))</f>
        <v/>
      </c>
      <c r="AK948" s="38" t="str">
        <f>IF('query (10)'!AI948="","",TRIM('query (10)'!AI948))</f>
        <v/>
      </c>
      <c r="AL948" s="42">
        <f t="shared" si="70"/>
        <v>2026</v>
      </c>
      <c r="AM948" s="42" t="str">
        <f t="shared" si="71"/>
        <v>2026-01</v>
      </c>
      <c r="AN948" s="42" t="str">
        <f t="shared" ca="1" si="72"/>
        <v/>
      </c>
      <c r="AO948" s="42" t="str">
        <f t="shared" si="73"/>
        <v>DE-887 | INNER RING DEMAGNETIZING FOR M/C | SB9 | SOLENOID VALVE | Time-based Maintenance | Mechanical | Cleaning | Medium | cleaning solenoid | เริ่มซ่อมงาน PM แล้ว รับผิดชอบโดย CHETSADA PHIWBANG | เจษฎา ผิวบาง</v>
      </c>
      <c r="AP948" s="42" t="str">
        <f>_xlfn.TEXTJOIN("; ",TRUE,IF(COUNTA('query (10)'!A948:AK948)&lt;=6,"NEAR_EMPTY_ROW",""),IF($K948="","MISSING_STATUS",""),IF(AND($K948="เสร็จสิ้น",$Z948=""),"DONE_NO_ACTUAL_DATE",""),IF(AND($I948="Condition-based Maintenance",$AH948=""),"CBM_NO_MEASUREMENT",""),IF(OR($X948="",$X948=0),"INVALID_PERIOD",""),IF(AND($AA948&lt;&gt;"",$AB948&lt;&gt;"",$AB948&lt;$AA948),"DATE_SEQUENCE_ERROR",""),IF(AND($AB948&lt;&gt;"",$AB948&gt;DATE(2030,12,31)),"DATE_OUTLIER",""),IF($C948="","MISSING_QRCODE",""),IF($J948="UNKNOWN","UNKNOWN_PM_TYPE",""),IF($L948="UNKNOWN","UNKNOWN_STATUS",""))</f>
        <v/>
      </c>
      <c r="AQ948" s="42" t="str">
        <f t="shared" si="74"/>
        <v>NO</v>
      </c>
    </row>
    <row r="949" spans="1:43" x14ac:dyDescent="0.3">
      <c r="A949" s="38">
        <f>IF('query (10)'!A949="","",'query (10)'!A949)</f>
        <v>1112</v>
      </c>
      <c r="B949" s="38">
        <f>IF('query (10)'!B949="","",'query (10)'!B949)</f>
        <v>18160</v>
      </c>
      <c r="C949" s="38" t="str">
        <f>TRIM(UPPER('query (10)'!M949))</f>
        <v>WA-889</v>
      </c>
      <c r="D949" s="38" t="str">
        <f>TRIM(UPPER(IFERROR(_xlfn.TEXTBEFORE('query (10)'!L949,"("),'query (10)'!L949)))</f>
        <v>INNER/OUTER RING PART WASH EQUIPMENT M/C</v>
      </c>
      <c r="E949" s="38" t="str">
        <f>IFERROR(TRIM(UPPER(_xlfn.TEXTBEFORE(_xlfn.TEXTAFTER('query (10)'!L949,"("),")"))),"")</f>
        <v/>
      </c>
      <c r="F949" s="38" t="str">
        <f>TRIM('query (10)'!K949)</f>
        <v>SB9</v>
      </c>
      <c r="G949" s="38" t="str">
        <f>IF('query (10)'!J949="","",'query (10)'!J949)</f>
        <v xml:space="preserve">Heavy smoke </v>
      </c>
      <c r="H949" s="38" t="str">
        <f>TRIM(UPPER('query (10)'!J949))</f>
        <v>HEAVY SMOKE</v>
      </c>
      <c r="I949" s="38" t="str">
        <f>IF('query (10)'!F949="","",'query (10)'!F949)</f>
        <v>Time-based Maintenance</v>
      </c>
      <c r="J949" s="38" t="str">
        <f>IF('query (10)'!F949="","",IFERROR(INDEX(Cleaning_Rules!$B$14:$B$17,MATCH(TRIM('query (10)'!F949),Cleaning_Rules!$A$14:$A$17,0)),"UNKNOWN"))</f>
        <v>TBM</v>
      </c>
      <c r="K949" s="38" t="str">
        <f>IF('query (10)'!G949="","",'query (10)'!G949)</f>
        <v>เสร็จสิ้น</v>
      </c>
      <c r="L949" s="38" t="str">
        <f>IF('query (10)'!G949="","MISSING",IFERROR(INDEX(Cleaning_Rules!$B$5:$B$10,MATCH(TRIM('query (10)'!G949),Cleaning_Rules!$A$5:$A$10,0)),"UNKNOWN"))</f>
        <v>COMPLETED</v>
      </c>
      <c r="M949" s="38" t="str">
        <f>IF('query (10)'!I949="","",'query (10)'!I949)</f>
        <v>Mechanical</v>
      </c>
      <c r="N949" s="38" t="str">
        <f>IF('query (10)'!O949="","",'query (10)'!O949)</f>
        <v>Part Change</v>
      </c>
      <c r="O949" s="38" t="str">
        <f>IF('query (10)'!P949="","",'query (10)'!P949)</f>
        <v>Medium</v>
      </c>
      <c r="P949" s="38" t="str">
        <f>IF('query (10)'!N949="","",'query (10)'!N949)</f>
        <v>change filter FU-40</v>
      </c>
      <c r="Q949" s="38" t="str">
        <f>TRIM('query (10)'!N949)</f>
        <v>change filter FU-40</v>
      </c>
      <c r="R949" s="38" t="str">
        <f>TRIM(UPPER('query (10)'!R949))</f>
        <v>FILTER</v>
      </c>
      <c r="S949" s="38" t="str">
        <f>TRIM(UPPER('query (10)'!S949))</f>
        <v>FU-40</v>
      </c>
      <c r="T949" s="38" t="str">
        <f>IF('query (10)'!Q949="","",TRIM(UPPER('query (10)'!Q949)))</f>
        <v/>
      </c>
      <c r="U949" s="38" t="str">
        <f>IF('query (10)'!T949="","",'query (10)'!T949)</f>
        <v/>
      </c>
      <c r="V949" s="39" t="str">
        <f>IF('query (10)'!T949="","",IFERROR(VALUE('query (10)'!T949),""))</f>
        <v/>
      </c>
      <c r="W949" s="40">
        <f>IF('query (10)'!U949="","",'query (10)'!U949)</f>
        <v>0</v>
      </c>
      <c r="X949" s="39">
        <f>IF('query (10)'!V949="","",'query (10)'!V949)</f>
        <v>120</v>
      </c>
      <c r="Y949" s="41">
        <f>IF('query (10)'!W949="","",'query (10)'!W949)</f>
        <v>46045</v>
      </c>
      <c r="Z949" s="41">
        <f>IF('query (10)'!X949="","",'query (10)'!X949)</f>
        <v>46067</v>
      </c>
      <c r="AA949" s="41">
        <f>IF('query (10)'!Y949="","",'query (10)'!Y949)</f>
        <v>46067</v>
      </c>
      <c r="AB949" s="41">
        <f>IF('query (10)'!Z949="","",'query (10)'!Z949)</f>
        <v>46187</v>
      </c>
      <c r="AC949" s="38" t="str">
        <f>IF(OR('query (10)'!AA949="",COUNTIF(Cleaning_Rules!$A$21:$A$26,TRIM('query (10)'!AA949))&gt;0),"",TRIM('query (10)'!AA949))</f>
        <v/>
      </c>
      <c r="AD949" s="38" t="str">
        <f>IF('query (10)'!AB949="","",TRIM(IFERROR(_xlfn.TEXTBEFORE('query (10)'!AB949,"("),'query (10)'!AB949)))</f>
        <v>เริ่มซ่อมงาน PM แล้ว รับผิดชอบโดย KUNANON PARAWANWONG</v>
      </c>
      <c r="AE949" s="38" t="str">
        <f>IFERROR(LOWER(TRIM(_xlfn.TEXTBEFORE(_xlfn.TEXTAFTER('query (10)'!AB949,"("),")"))),"")</f>
        <v>parawanwong-k-3161@nsk.com</v>
      </c>
      <c r="AF949" s="38" t="str">
        <f>IF('query (10)'!AD949="","",TRIM('query (10)'!AD949))</f>
        <v>ภูชิต กุลเสรี</v>
      </c>
      <c r="AG949" s="38" t="str">
        <f>IF('query (10)'!AE949="","",TRIM('query (10)'!AE949))</f>
        <v>คุณานนต์ ปารวัณวงศ์</v>
      </c>
      <c r="AH949" s="38" t="str">
        <f>IF('query (10)'!AF949="","",IFERROR(VALUE('query (10)'!AF949),""))</f>
        <v/>
      </c>
      <c r="AI949" s="38" t="str">
        <f>IF('query (10)'!AG949="","",TRIM('query (10)'!AG949))</f>
        <v/>
      </c>
      <c r="AJ949" s="38" t="str">
        <f>IF('query (10)'!AH949="","",IFERROR(VALUE('query (10)'!AH949),""))</f>
        <v/>
      </c>
      <c r="AK949" s="38" t="str">
        <f>IF('query (10)'!AI949="","",TRIM('query (10)'!AI949))</f>
        <v/>
      </c>
      <c r="AL949" s="42">
        <f t="shared" si="70"/>
        <v>2026</v>
      </c>
      <c r="AM949" s="42" t="str">
        <f t="shared" si="71"/>
        <v>2026-01</v>
      </c>
      <c r="AN949" s="42" t="str">
        <f t="shared" ca="1" si="72"/>
        <v/>
      </c>
      <c r="AO949" s="42" t="str">
        <f t="shared" si="73"/>
        <v>WA-889 | INNER/OUTER RING PART WASH EQUIPMENT M/C | SB9 | HEAVY SMOKE | Time-based Maintenance | Mechanical | Part Change | Medium | change filter FU-40 | FILTER | FU-40 | เริ่มซ่อมงาน PM แล้ว รับผิดชอบโดย KUNANON PARAWANWONG | คุณานนต์ ปารวัณวงศ์</v>
      </c>
      <c r="AP949" s="42" t="str">
        <f>_xlfn.TEXTJOIN("; ",TRUE,IF(COUNTA('query (10)'!A949:AK949)&lt;=6,"NEAR_EMPTY_ROW",""),IF($K949="","MISSING_STATUS",""),IF(AND($K949="เสร็จสิ้น",$Z949=""),"DONE_NO_ACTUAL_DATE",""),IF(AND($I949="Condition-based Maintenance",$AH949=""),"CBM_NO_MEASUREMENT",""),IF(OR($X949="",$X949=0),"INVALID_PERIOD",""),IF(AND($AA949&lt;&gt;"",$AB949&lt;&gt;"",$AB949&lt;$AA949),"DATE_SEQUENCE_ERROR",""),IF(AND($AB949&lt;&gt;"",$AB949&gt;DATE(2030,12,31)),"DATE_OUTLIER",""),IF($C949="","MISSING_QRCODE",""),IF($J949="UNKNOWN","UNKNOWN_PM_TYPE",""),IF($L949="UNKNOWN","UNKNOWN_STATUS",""))</f>
        <v/>
      </c>
      <c r="AQ949" s="42" t="str">
        <f t="shared" si="74"/>
        <v>NO</v>
      </c>
    </row>
    <row r="950" spans="1:43" x14ac:dyDescent="0.3">
      <c r="A950" s="38">
        <f>IF('query (10)'!A950="","",'query (10)'!A950)</f>
        <v>1113</v>
      </c>
      <c r="B950" s="38">
        <f>IF('query (10)'!B950="","",'query (10)'!B950)</f>
        <v>18161</v>
      </c>
      <c r="C950" s="38" t="str">
        <f>TRIM(UPPER('query (10)'!M950))</f>
        <v>WA-895</v>
      </c>
      <c r="D950" s="38" t="str">
        <f>TRIM(UPPER(IFERROR(_xlfn.TEXTBEFORE('query (10)'!L950,"("),'query (10)'!L950)))</f>
        <v>FINISH WASH EQUIPMENT M/C</v>
      </c>
      <c r="E950" s="38" t="str">
        <f>IFERROR(TRIM(UPPER(_xlfn.TEXTBEFORE(_xlfn.TEXTAFTER('query (10)'!L950,"("),")"))),"")</f>
        <v/>
      </c>
      <c r="F950" s="38" t="str">
        <f>TRIM('query (10)'!K950)</f>
        <v>SB9</v>
      </c>
      <c r="G950" s="38" t="str">
        <f>IF('query (10)'!J950="","",'query (10)'!J950)</f>
        <v xml:space="preserve">Heavy smoke </v>
      </c>
      <c r="H950" s="38" t="str">
        <f>TRIM(UPPER('query (10)'!J950))</f>
        <v>HEAVY SMOKE</v>
      </c>
      <c r="I950" s="38" t="str">
        <f>IF('query (10)'!F950="","",'query (10)'!F950)</f>
        <v>Time-based Maintenance</v>
      </c>
      <c r="J950" s="38" t="str">
        <f>IF('query (10)'!F950="","",IFERROR(INDEX(Cleaning_Rules!$B$14:$B$17,MATCH(TRIM('query (10)'!F950),Cleaning_Rules!$A$14:$A$17,0)),"UNKNOWN"))</f>
        <v>TBM</v>
      </c>
      <c r="K950" s="38" t="str">
        <f>IF('query (10)'!G950="","",'query (10)'!G950)</f>
        <v>เสร็จสิ้น</v>
      </c>
      <c r="L950" s="38" t="str">
        <f>IF('query (10)'!G950="","MISSING",IFERROR(INDEX(Cleaning_Rules!$B$5:$B$10,MATCH(TRIM('query (10)'!G950),Cleaning_Rules!$A$5:$A$10,0)),"UNKNOWN"))</f>
        <v>COMPLETED</v>
      </c>
      <c r="M950" s="38" t="str">
        <f>IF('query (10)'!I950="","",'query (10)'!I950)</f>
        <v>Mechanical</v>
      </c>
      <c r="N950" s="38" t="str">
        <f>IF('query (10)'!O950="","",'query (10)'!O950)</f>
        <v>Part Change</v>
      </c>
      <c r="O950" s="38" t="str">
        <f>IF('query (10)'!P950="","",'query (10)'!P950)</f>
        <v>Medium</v>
      </c>
      <c r="P950" s="38" t="str">
        <f>IF('query (10)'!N950="","",'query (10)'!N950)</f>
        <v>change filter fu-40</v>
      </c>
      <c r="Q950" s="38" t="str">
        <f>TRIM('query (10)'!N950)</f>
        <v>change filter fu-40</v>
      </c>
      <c r="R950" s="38" t="str">
        <f>TRIM(UPPER('query (10)'!R950))</f>
        <v>FILTER</v>
      </c>
      <c r="S950" s="38" t="str">
        <f>TRIM(UPPER('query (10)'!S950))</f>
        <v>FU-40</v>
      </c>
      <c r="T950" s="38" t="str">
        <f>IF('query (10)'!Q950="","",TRIM(UPPER('query (10)'!Q950)))</f>
        <v/>
      </c>
      <c r="U950" s="38" t="str">
        <f>IF('query (10)'!T950="","",'query (10)'!T950)</f>
        <v/>
      </c>
      <c r="V950" s="39" t="str">
        <f>IF('query (10)'!T950="","",IFERROR(VALUE('query (10)'!T950),""))</f>
        <v/>
      </c>
      <c r="W950" s="40">
        <f>IF('query (10)'!U950="","",'query (10)'!U950)</f>
        <v>0</v>
      </c>
      <c r="X950" s="39">
        <f>IF('query (10)'!V950="","",'query (10)'!V950)</f>
        <v>120</v>
      </c>
      <c r="Y950" s="41">
        <f>IF('query (10)'!W950="","",'query (10)'!W950)</f>
        <v>46045</v>
      </c>
      <c r="Z950" s="41">
        <f>IF('query (10)'!X950="","",'query (10)'!X950)</f>
        <v>46067</v>
      </c>
      <c r="AA950" s="41">
        <f>IF('query (10)'!Y950="","",'query (10)'!Y950)</f>
        <v>46067</v>
      </c>
      <c r="AB950" s="41">
        <f>IF('query (10)'!Z950="","",'query (10)'!Z950)</f>
        <v>46187</v>
      </c>
      <c r="AC950" s="38" t="str">
        <f>IF(OR('query (10)'!AA950="",COUNTIF(Cleaning_Rules!$A$21:$A$26,TRIM('query (10)'!AA950))&gt;0),"",TRIM('query (10)'!AA950))</f>
        <v/>
      </c>
      <c r="AD950" s="38" t="str">
        <f>IF('query (10)'!AB950="","",TRIM(IFERROR(_xlfn.TEXTBEFORE('query (10)'!AB950,"("),'query (10)'!AB950)))</f>
        <v>เริ่มซ่อมงาน PM แล้ว รับผิดชอบโดย KUNANON PARAWANWONG</v>
      </c>
      <c r="AE950" s="38" t="str">
        <f>IFERROR(LOWER(TRIM(_xlfn.TEXTBEFORE(_xlfn.TEXTAFTER('query (10)'!AB950,"("),")"))),"")</f>
        <v>parawanwong-k-3161@nsk.com</v>
      </c>
      <c r="AF950" s="38" t="str">
        <f>IF('query (10)'!AD950="","",TRIM('query (10)'!AD950))</f>
        <v>ภูชิต กุลเสรี</v>
      </c>
      <c r="AG950" s="38" t="str">
        <f>IF('query (10)'!AE950="","",TRIM('query (10)'!AE950))</f>
        <v>คุณานนต์ ปารวัณวงศ์</v>
      </c>
      <c r="AH950" s="38" t="str">
        <f>IF('query (10)'!AF950="","",IFERROR(VALUE('query (10)'!AF950),""))</f>
        <v/>
      </c>
      <c r="AI950" s="38" t="str">
        <f>IF('query (10)'!AG950="","",TRIM('query (10)'!AG950))</f>
        <v/>
      </c>
      <c r="AJ950" s="38" t="str">
        <f>IF('query (10)'!AH950="","",IFERROR(VALUE('query (10)'!AH950),""))</f>
        <v/>
      </c>
      <c r="AK950" s="38" t="str">
        <f>IF('query (10)'!AI950="","",TRIM('query (10)'!AI950))</f>
        <v/>
      </c>
      <c r="AL950" s="42">
        <f t="shared" si="70"/>
        <v>2026</v>
      </c>
      <c r="AM950" s="42" t="str">
        <f t="shared" si="71"/>
        <v>2026-01</v>
      </c>
      <c r="AN950" s="42" t="str">
        <f t="shared" ca="1" si="72"/>
        <v/>
      </c>
      <c r="AO950" s="42" t="str">
        <f t="shared" si="73"/>
        <v>WA-895 | FINISH WASH EQUIPMENT M/C | SB9 | HEAVY SMOKE | Time-based Maintenance | Mechanical | Part Change | Medium | change filter fu-40 | FILTER | FU-40 | เริ่มซ่อมงาน PM แล้ว รับผิดชอบโดย KUNANON PARAWANWONG | คุณานนต์ ปารวัณวงศ์</v>
      </c>
      <c r="AP950" s="42" t="str">
        <f>_xlfn.TEXTJOIN("; ",TRUE,IF(COUNTA('query (10)'!A950:AK950)&lt;=6,"NEAR_EMPTY_ROW",""),IF($K950="","MISSING_STATUS",""),IF(AND($K950="เสร็จสิ้น",$Z950=""),"DONE_NO_ACTUAL_DATE",""),IF(AND($I950="Condition-based Maintenance",$AH950=""),"CBM_NO_MEASUREMENT",""),IF(OR($X950="",$X950=0),"INVALID_PERIOD",""),IF(AND($AA950&lt;&gt;"",$AB950&lt;&gt;"",$AB950&lt;$AA950),"DATE_SEQUENCE_ERROR",""),IF(AND($AB950&lt;&gt;"",$AB950&gt;DATE(2030,12,31)),"DATE_OUTLIER",""),IF($C950="","MISSING_QRCODE",""),IF($J950="UNKNOWN","UNKNOWN_PM_TYPE",""),IF($L950="UNKNOWN","UNKNOWN_STATUS",""))</f>
        <v/>
      </c>
      <c r="AQ950" s="42" t="str">
        <f t="shared" si="74"/>
        <v>NO</v>
      </c>
    </row>
    <row r="951" spans="1:43" x14ac:dyDescent="0.3">
      <c r="A951" s="38">
        <f>IF('query (10)'!A951="","",'query (10)'!A951)</f>
        <v>1114</v>
      </c>
      <c r="B951" s="38">
        <f>IF('query (10)'!B951="","",'query (10)'!B951)</f>
        <v>18162</v>
      </c>
      <c r="C951" s="38" t="str">
        <f>TRIM(UPPER('query (10)'!M951))</f>
        <v>WA-893</v>
      </c>
      <c r="D951" s="38" t="str">
        <f>TRIM(UPPER(IFERROR(_xlfn.TEXTBEFORE('query (10)'!L951,"("),'query (10)'!L951)))</f>
        <v>ROUGH WASH EQUIPMENT M/C</v>
      </c>
      <c r="E951" s="38" t="str">
        <f>IFERROR(TRIM(UPPER(_xlfn.TEXTBEFORE(_xlfn.TEXTAFTER('query (10)'!L951,"("),")"))),"")</f>
        <v/>
      </c>
      <c r="F951" s="38" t="str">
        <f>TRIM('query (10)'!K951)</f>
        <v>SB9</v>
      </c>
      <c r="G951" s="38" t="str">
        <f>IF('query (10)'!J951="","",'query (10)'!J951)</f>
        <v xml:space="preserve">Heavy smoke </v>
      </c>
      <c r="H951" s="38" t="str">
        <f>TRIM(UPPER('query (10)'!J951))</f>
        <v>HEAVY SMOKE</v>
      </c>
      <c r="I951" s="38" t="str">
        <f>IF('query (10)'!F951="","",'query (10)'!F951)</f>
        <v>Time-based Maintenance</v>
      </c>
      <c r="J951" s="38" t="str">
        <f>IF('query (10)'!F951="","",IFERROR(INDEX(Cleaning_Rules!$B$14:$B$17,MATCH(TRIM('query (10)'!F951),Cleaning_Rules!$A$14:$A$17,0)),"UNKNOWN"))</f>
        <v>TBM</v>
      </c>
      <c r="K951" s="38" t="str">
        <f>IF('query (10)'!G951="","",'query (10)'!G951)</f>
        <v>เสร็จสิ้น</v>
      </c>
      <c r="L951" s="38" t="str">
        <f>IF('query (10)'!G951="","MISSING",IFERROR(INDEX(Cleaning_Rules!$B$5:$B$10,MATCH(TRIM('query (10)'!G951),Cleaning_Rules!$A$5:$A$10,0)),"UNKNOWN"))</f>
        <v>COMPLETED</v>
      </c>
      <c r="M951" s="38" t="str">
        <f>IF('query (10)'!I951="","",'query (10)'!I951)</f>
        <v>Mechanical</v>
      </c>
      <c r="N951" s="38" t="str">
        <f>IF('query (10)'!O951="","",'query (10)'!O951)</f>
        <v>Part Change</v>
      </c>
      <c r="O951" s="38" t="str">
        <f>IF('query (10)'!P951="","",'query (10)'!P951)</f>
        <v>Medium</v>
      </c>
      <c r="P951" s="38" t="str">
        <f>IF('query (10)'!N951="","",'query (10)'!N951)</f>
        <v>change filter fu-40</v>
      </c>
      <c r="Q951" s="38" t="str">
        <f>TRIM('query (10)'!N951)</f>
        <v>change filter fu-40</v>
      </c>
      <c r="R951" s="38" t="str">
        <f>TRIM(UPPER('query (10)'!R951))</f>
        <v>FILTER</v>
      </c>
      <c r="S951" s="38" t="str">
        <f>TRIM(UPPER('query (10)'!S951))</f>
        <v>FU-40</v>
      </c>
      <c r="T951" s="38" t="str">
        <f>IF('query (10)'!Q951="","",TRIM(UPPER('query (10)'!Q951)))</f>
        <v/>
      </c>
      <c r="U951" s="38" t="str">
        <f>IF('query (10)'!T951="","",'query (10)'!T951)</f>
        <v/>
      </c>
      <c r="V951" s="39" t="str">
        <f>IF('query (10)'!T951="","",IFERROR(VALUE('query (10)'!T951),""))</f>
        <v/>
      </c>
      <c r="W951" s="40">
        <f>IF('query (10)'!U951="","",'query (10)'!U951)</f>
        <v>0</v>
      </c>
      <c r="X951" s="39">
        <f>IF('query (10)'!V951="","",'query (10)'!V951)</f>
        <v>120</v>
      </c>
      <c r="Y951" s="41">
        <f>IF('query (10)'!W951="","",'query (10)'!W951)</f>
        <v>46045</v>
      </c>
      <c r="Z951" s="41">
        <f>IF('query (10)'!X951="","",'query (10)'!X951)</f>
        <v>46067</v>
      </c>
      <c r="AA951" s="41">
        <f>IF('query (10)'!Y951="","",'query (10)'!Y951)</f>
        <v>46067</v>
      </c>
      <c r="AB951" s="41">
        <f>IF('query (10)'!Z951="","",'query (10)'!Z951)</f>
        <v>46187</v>
      </c>
      <c r="AC951" s="38" t="str">
        <f>IF(OR('query (10)'!AA951="",COUNTIF(Cleaning_Rules!$A$21:$A$26,TRIM('query (10)'!AA951))&gt;0),"",TRIM('query (10)'!AA951))</f>
        <v/>
      </c>
      <c r="AD951" s="38" t="str">
        <f>IF('query (10)'!AB951="","",TRIM(IFERROR(_xlfn.TEXTBEFORE('query (10)'!AB951,"("),'query (10)'!AB951)))</f>
        <v>เริ่มซ่อมงาน PM แล้ว รับผิดชอบโดย KUNANON PARAWANWONG</v>
      </c>
      <c r="AE951" s="38" t="str">
        <f>IFERROR(LOWER(TRIM(_xlfn.TEXTBEFORE(_xlfn.TEXTAFTER('query (10)'!AB951,"("),")"))),"")</f>
        <v>parawanwong-k-3161@nsk.com</v>
      </c>
      <c r="AF951" s="38" t="str">
        <f>IF('query (10)'!AD951="","",TRIM('query (10)'!AD951))</f>
        <v>ภูชิต กุลเสรี</v>
      </c>
      <c r="AG951" s="38" t="str">
        <f>IF('query (10)'!AE951="","",TRIM('query (10)'!AE951))</f>
        <v>คุณานนต์ ปารวัณวงศ์</v>
      </c>
      <c r="AH951" s="38" t="str">
        <f>IF('query (10)'!AF951="","",IFERROR(VALUE('query (10)'!AF951),""))</f>
        <v/>
      </c>
      <c r="AI951" s="38" t="str">
        <f>IF('query (10)'!AG951="","",TRIM('query (10)'!AG951))</f>
        <v/>
      </c>
      <c r="AJ951" s="38" t="str">
        <f>IF('query (10)'!AH951="","",IFERROR(VALUE('query (10)'!AH951),""))</f>
        <v/>
      </c>
      <c r="AK951" s="38" t="str">
        <f>IF('query (10)'!AI951="","",TRIM('query (10)'!AI951))</f>
        <v/>
      </c>
      <c r="AL951" s="42">
        <f t="shared" si="70"/>
        <v>2026</v>
      </c>
      <c r="AM951" s="42" t="str">
        <f t="shared" si="71"/>
        <v>2026-01</v>
      </c>
      <c r="AN951" s="42" t="str">
        <f t="shared" ca="1" si="72"/>
        <v/>
      </c>
      <c r="AO951" s="42" t="str">
        <f t="shared" si="73"/>
        <v>WA-893 | ROUGH WASH EQUIPMENT M/C | SB9 | HEAVY SMOKE | Time-based Maintenance | Mechanical | Part Change | Medium | change filter fu-40 | FILTER | FU-40 | เริ่มซ่อมงาน PM แล้ว รับผิดชอบโดย KUNANON PARAWANWONG | คุณานนต์ ปารวัณวงศ์</v>
      </c>
      <c r="AP951" s="42" t="str">
        <f>_xlfn.TEXTJOIN("; ",TRUE,IF(COUNTA('query (10)'!A951:AK951)&lt;=6,"NEAR_EMPTY_ROW",""),IF($K951="","MISSING_STATUS",""),IF(AND($K951="เสร็จสิ้น",$Z951=""),"DONE_NO_ACTUAL_DATE",""),IF(AND($I951="Condition-based Maintenance",$AH951=""),"CBM_NO_MEASUREMENT",""),IF(OR($X951="",$X951=0),"INVALID_PERIOD",""),IF(AND($AA951&lt;&gt;"",$AB951&lt;&gt;"",$AB951&lt;$AA951),"DATE_SEQUENCE_ERROR",""),IF(AND($AB951&lt;&gt;"",$AB951&gt;DATE(2030,12,31)),"DATE_OUTLIER",""),IF($C951="","MISSING_QRCODE",""),IF($J951="UNKNOWN","UNKNOWN_PM_TYPE",""),IF($L951="UNKNOWN","UNKNOWN_STATUS",""))</f>
        <v/>
      </c>
      <c r="AQ951" s="42" t="str">
        <f t="shared" si="74"/>
        <v>NO</v>
      </c>
    </row>
    <row r="952" spans="1:43" x14ac:dyDescent="0.3">
      <c r="A952" s="38">
        <f>IF('query (10)'!A952="","",'query (10)'!A952)</f>
        <v>1115</v>
      </c>
      <c r="B952" s="38">
        <f>IF('query (10)'!B952="","",'query (10)'!B952)</f>
        <v>18163</v>
      </c>
      <c r="C952" s="38" t="str">
        <f>TRIM(UPPER('query (10)'!M952))</f>
        <v>CH-896</v>
      </c>
      <c r="D952" s="38" t="str">
        <f>TRIM(UPPER(IFERROR(_xlfn.TEXTBEFORE('query (10)'!L952,"("),'query (10)'!L952)))</f>
        <v>AUTOMATIC VIBRATION TESTING M/C.</v>
      </c>
      <c r="E952" s="38" t="str">
        <f>IFERROR(TRIM(UPPER(_xlfn.TEXTBEFORE(_xlfn.TEXTAFTER('query (10)'!L952,"("),")"))),"")</f>
        <v/>
      </c>
      <c r="F952" s="38" t="str">
        <f>TRIM('query (10)'!K952)</f>
        <v>SB9</v>
      </c>
      <c r="G952" s="38" t="str">
        <f>IF('query (10)'!J952="","",'query (10)'!J952)</f>
        <v>Spindle</v>
      </c>
      <c r="H952" s="38" t="str">
        <f>TRIM(UPPER('query (10)'!J952))</f>
        <v>SPINDLE</v>
      </c>
      <c r="I952" s="38" t="str">
        <f>IF('query (10)'!F952="","",'query (10)'!F952)</f>
        <v>Time-based Maintenance</v>
      </c>
      <c r="J952" s="38" t="str">
        <f>IF('query (10)'!F952="","",IFERROR(INDEX(Cleaning_Rules!$B$14:$B$17,MATCH(TRIM('query (10)'!F952),Cleaning_Rules!$A$14:$A$17,0)),"UNKNOWN"))</f>
        <v>TBM</v>
      </c>
      <c r="K952" s="38" t="str">
        <f>IF('query (10)'!G952="","",'query (10)'!G952)</f>
        <v>เสร็จสิ้น</v>
      </c>
      <c r="L952" s="38" t="str">
        <f>IF('query (10)'!G952="","MISSING",IFERROR(INDEX(Cleaning_Rules!$B$5:$B$10,MATCH(TRIM('query (10)'!G952),Cleaning_Rules!$A$5:$A$10,0)),"UNKNOWN"))</f>
        <v>COMPLETED</v>
      </c>
      <c r="M952" s="38" t="str">
        <f>IF('query (10)'!I952="","",'query (10)'!I952)</f>
        <v>Mechanical</v>
      </c>
      <c r="N952" s="38" t="str">
        <f>IF('query (10)'!O952="","",'query (10)'!O952)</f>
        <v>Part Change</v>
      </c>
      <c r="O952" s="38" t="str">
        <f>IF('query (10)'!P952="","",'query (10)'!P952)</f>
        <v>Medium</v>
      </c>
      <c r="P952" s="38" t="str">
        <f>IF('query (10)'!N952="","",'query (10)'!N952)</f>
        <v>change drive spindle o-ring g300</v>
      </c>
      <c r="Q952" s="38" t="str">
        <f>TRIM('query (10)'!N952)</f>
        <v>change drive spindle o-ring g300</v>
      </c>
      <c r="R952" s="38" t="str">
        <f>TRIM(UPPER('query (10)'!R952))</f>
        <v>SEAL</v>
      </c>
      <c r="S952" s="38" t="str">
        <f>TRIM(UPPER('query (10)'!S952))</f>
        <v>G300</v>
      </c>
      <c r="T952" s="38" t="str">
        <f>IF('query (10)'!Q952="","",TRIM(UPPER('query (10)'!Q952)))</f>
        <v/>
      </c>
      <c r="U952" s="38" t="str">
        <f>IF('query (10)'!T952="","",'query (10)'!T952)</f>
        <v/>
      </c>
      <c r="V952" s="39" t="str">
        <f>IF('query (10)'!T952="","",IFERROR(VALUE('query (10)'!T952),""))</f>
        <v/>
      </c>
      <c r="W952" s="40">
        <f>IF('query (10)'!U952="","",'query (10)'!U952)</f>
        <v>0</v>
      </c>
      <c r="X952" s="39">
        <f>IF('query (10)'!V952="","",'query (10)'!V952)</f>
        <v>120</v>
      </c>
      <c r="Y952" s="41">
        <f>IF('query (10)'!W952="","",'query (10)'!W952)</f>
        <v>46045</v>
      </c>
      <c r="Z952" s="41">
        <f>IF('query (10)'!X952="","",'query (10)'!X952)</f>
        <v>46067</v>
      </c>
      <c r="AA952" s="41">
        <f>IF('query (10)'!Y952="","",'query (10)'!Y952)</f>
        <v>46067</v>
      </c>
      <c r="AB952" s="41">
        <f>IF('query (10)'!Z952="","",'query (10)'!Z952)</f>
        <v>46187</v>
      </c>
      <c r="AC952" s="38" t="str">
        <f>IF(OR('query (10)'!AA952="",COUNTIF(Cleaning_Rules!$A$21:$A$26,TRIM('query (10)'!AA952))&gt;0),"",TRIM('query (10)'!AA952))</f>
        <v/>
      </c>
      <c r="AD952" s="38" t="str">
        <f>IF('query (10)'!AB952="","",TRIM(IFERROR(_xlfn.TEXTBEFORE('query (10)'!AB952,"("),'query (10)'!AB952)))</f>
        <v>เริ่มซ่อมงาน PM แล้ว รับผิดชอบโดย KUNANON PARAWANWONG</v>
      </c>
      <c r="AE952" s="38" t="str">
        <f>IFERROR(LOWER(TRIM(_xlfn.TEXTBEFORE(_xlfn.TEXTAFTER('query (10)'!AB952,"("),")"))),"")</f>
        <v>parawanwong-k-3161@nsk.com</v>
      </c>
      <c r="AF952" s="38" t="str">
        <f>IF('query (10)'!AD952="","",TRIM('query (10)'!AD952))</f>
        <v>ภูชิต กุลเสรี</v>
      </c>
      <c r="AG952" s="38" t="str">
        <f>IF('query (10)'!AE952="","",TRIM('query (10)'!AE952))</f>
        <v>คุณานนต์ ปารวัณวงศ์</v>
      </c>
      <c r="AH952" s="38" t="str">
        <f>IF('query (10)'!AF952="","",IFERROR(VALUE('query (10)'!AF952),""))</f>
        <v/>
      </c>
      <c r="AI952" s="38" t="str">
        <f>IF('query (10)'!AG952="","",TRIM('query (10)'!AG952))</f>
        <v/>
      </c>
      <c r="AJ952" s="38" t="str">
        <f>IF('query (10)'!AH952="","",IFERROR(VALUE('query (10)'!AH952),""))</f>
        <v/>
      </c>
      <c r="AK952" s="38" t="str">
        <f>IF('query (10)'!AI952="","",TRIM('query (10)'!AI952))</f>
        <v/>
      </c>
      <c r="AL952" s="42">
        <f t="shared" si="70"/>
        <v>2026</v>
      </c>
      <c r="AM952" s="42" t="str">
        <f t="shared" si="71"/>
        <v>2026-01</v>
      </c>
      <c r="AN952" s="42" t="str">
        <f t="shared" ca="1" si="72"/>
        <v/>
      </c>
      <c r="AO952" s="42" t="str">
        <f t="shared" si="73"/>
        <v>CH-896 | AUTOMATIC VIBRATION TESTING M/C. | SB9 | SPINDLE | Time-based Maintenance | Mechanical | Part Change | Medium | change drive spindle o-ring g300 | SEAL | G300 | เริ่มซ่อมงาน PM แล้ว รับผิดชอบโดย KUNANON PARAWANWONG | คุณานนต์ ปารวัณวงศ์</v>
      </c>
      <c r="AP952" s="42" t="str">
        <f>_xlfn.TEXTJOIN("; ",TRUE,IF(COUNTA('query (10)'!A952:AK952)&lt;=6,"NEAR_EMPTY_ROW",""),IF($K952="","MISSING_STATUS",""),IF(AND($K952="เสร็จสิ้น",$Z952=""),"DONE_NO_ACTUAL_DATE",""),IF(AND($I952="Condition-based Maintenance",$AH952=""),"CBM_NO_MEASUREMENT",""),IF(OR($X952="",$X952=0),"INVALID_PERIOD",""),IF(AND($AA952&lt;&gt;"",$AB952&lt;&gt;"",$AB952&lt;$AA952),"DATE_SEQUENCE_ERROR",""),IF(AND($AB952&lt;&gt;"",$AB952&gt;DATE(2030,12,31)),"DATE_OUTLIER",""),IF($C952="","MISSING_QRCODE",""),IF($J952="UNKNOWN","UNKNOWN_PM_TYPE",""),IF($L952="UNKNOWN","UNKNOWN_STATUS",""))</f>
        <v/>
      </c>
      <c r="AQ952" s="42" t="str">
        <f t="shared" si="74"/>
        <v>NO</v>
      </c>
    </row>
    <row r="953" spans="1:43" x14ac:dyDescent="0.3">
      <c r="A953" s="38">
        <f>IF('query (10)'!A953="","",'query (10)'!A953)</f>
        <v>1117</v>
      </c>
      <c r="B953" s="38">
        <f>IF('query (10)'!B953="","",'query (10)'!B953)</f>
        <v>18164</v>
      </c>
      <c r="C953" s="38" t="str">
        <f>TRIM(UPPER('query (10)'!M953))</f>
        <v>CH-897</v>
      </c>
      <c r="D953" s="38" t="str">
        <f>TRIM(UPPER(IFERROR(_xlfn.TEXTBEFORE('query (10)'!L953,"("),'query (10)'!L953)))</f>
        <v>NOISE MANUAL INSPECTION M/C.</v>
      </c>
      <c r="E953" s="38" t="str">
        <f>IFERROR(TRIM(UPPER(_xlfn.TEXTBEFORE(_xlfn.TEXTAFTER('query (10)'!L953,"("),")"))),"")</f>
        <v/>
      </c>
      <c r="F953" s="38" t="str">
        <f>TRIM('query (10)'!K953)</f>
        <v>SB9</v>
      </c>
      <c r="G953" s="38" t="str">
        <f>IF('query (10)'!J953="","",'query (10)'!J953)</f>
        <v>Spindle</v>
      </c>
      <c r="H953" s="38" t="str">
        <f>TRIM(UPPER('query (10)'!J953))</f>
        <v>SPINDLE</v>
      </c>
      <c r="I953" s="38" t="str">
        <f>IF('query (10)'!F953="","",'query (10)'!F953)</f>
        <v>Time-based Maintenance</v>
      </c>
      <c r="J953" s="38" t="str">
        <f>IF('query (10)'!F953="","",IFERROR(INDEX(Cleaning_Rules!$B$14:$B$17,MATCH(TRIM('query (10)'!F953),Cleaning_Rules!$A$14:$A$17,0)),"UNKNOWN"))</f>
        <v>TBM</v>
      </c>
      <c r="K953" s="38" t="str">
        <f>IF('query (10)'!G953="","",'query (10)'!G953)</f>
        <v>เสร็จสิ้น</v>
      </c>
      <c r="L953" s="38" t="str">
        <f>IF('query (10)'!G953="","MISSING",IFERROR(INDEX(Cleaning_Rules!$B$5:$B$10,MATCH(TRIM('query (10)'!G953),Cleaning_Rules!$A$5:$A$10,0)),"UNKNOWN"))</f>
        <v>COMPLETED</v>
      </c>
      <c r="M953" s="38" t="str">
        <f>IF('query (10)'!I953="","",'query (10)'!I953)</f>
        <v>Mechanical</v>
      </c>
      <c r="N953" s="38" t="str">
        <f>IF('query (10)'!O953="","",'query (10)'!O953)</f>
        <v>Part Change</v>
      </c>
      <c r="O953" s="38" t="str">
        <f>IF('query (10)'!P953="","",'query (10)'!P953)</f>
        <v>Medium</v>
      </c>
      <c r="P953" s="38" t="str">
        <f>IF('query (10)'!N953="","",'query (10)'!N953)</f>
        <v>change drive spindle o-ring g260</v>
      </c>
      <c r="Q953" s="38" t="str">
        <f>TRIM('query (10)'!N953)</f>
        <v>change drive spindle o-ring g260</v>
      </c>
      <c r="R953" s="38" t="str">
        <f>TRIM(UPPER('query (10)'!R953))</f>
        <v>SEAL</v>
      </c>
      <c r="S953" s="38" t="str">
        <f>TRIM(UPPER('query (10)'!S953))</f>
        <v>G260</v>
      </c>
      <c r="T953" s="38" t="str">
        <f>IF('query (10)'!Q953="","",TRIM(UPPER('query (10)'!Q953)))</f>
        <v/>
      </c>
      <c r="U953" s="38" t="str">
        <f>IF('query (10)'!T953="","",'query (10)'!T953)</f>
        <v/>
      </c>
      <c r="V953" s="39" t="str">
        <f>IF('query (10)'!T953="","",IFERROR(VALUE('query (10)'!T953),""))</f>
        <v/>
      </c>
      <c r="W953" s="40">
        <f>IF('query (10)'!U953="","",'query (10)'!U953)</f>
        <v>0</v>
      </c>
      <c r="X953" s="39">
        <f>IF('query (10)'!V953="","",'query (10)'!V953)</f>
        <v>120</v>
      </c>
      <c r="Y953" s="41">
        <f>IF('query (10)'!W953="","",'query (10)'!W953)</f>
        <v>46045</v>
      </c>
      <c r="Z953" s="41">
        <f>IF('query (10)'!X953="","",'query (10)'!X953)</f>
        <v>46067</v>
      </c>
      <c r="AA953" s="41">
        <f>IF('query (10)'!Y953="","",'query (10)'!Y953)</f>
        <v>46067</v>
      </c>
      <c r="AB953" s="41">
        <f>IF('query (10)'!Z953="","",'query (10)'!Z953)</f>
        <v>46187</v>
      </c>
      <c r="AC953" s="38" t="str">
        <f>IF(OR('query (10)'!AA953="",COUNTIF(Cleaning_Rules!$A$21:$A$26,TRIM('query (10)'!AA953))&gt;0),"",TRIM('query (10)'!AA953))</f>
        <v/>
      </c>
      <c r="AD953" s="38" t="str">
        <f>IF('query (10)'!AB953="","",TRIM(IFERROR(_xlfn.TEXTBEFORE('query (10)'!AB953,"("),'query (10)'!AB953)))</f>
        <v>เริ่มซ่อมงาน PM แล้ว รับผิดชอบโดย KUNANON PARAWANWONG</v>
      </c>
      <c r="AE953" s="38" t="str">
        <f>IFERROR(LOWER(TRIM(_xlfn.TEXTBEFORE(_xlfn.TEXTAFTER('query (10)'!AB953,"("),")"))),"")</f>
        <v>parawanwong-k-3161@nsk.com</v>
      </c>
      <c r="AF953" s="38" t="str">
        <f>IF('query (10)'!AD953="","",TRIM('query (10)'!AD953))</f>
        <v>ภูชิต กุลเสรี</v>
      </c>
      <c r="AG953" s="38" t="str">
        <f>IF('query (10)'!AE953="","",TRIM('query (10)'!AE953))</f>
        <v>คุณานนต์ ปารวัณวงศ์</v>
      </c>
      <c r="AH953" s="38" t="str">
        <f>IF('query (10)'!AF953="","",IFERROR(VALUE('query (10)'!AF953),""))</f>
        <v/>
      </c>
      <c r="AI953" s="38" t="str">
        <f>IF('query (10)'!AG953="","",TRIM('query (10)'!AG953))</f>
        <v/>
      </c>
      <c r="AJ953" s="38" t="str">
        <f>IF('query (10)'!AH953="","",IFERROR(VALUE('query (10)'!AH953),""))</f>
        <v/>
      </c>
      <c r="AK953" s="38" t="str">
        <f>IF('query (10)'!AI953="","",TRIM('query (10)'!AI953))</f>
        <v/>
      </c>
      <c r="AL953" s="42">
        <f t="shared" si="70"/>
        <v>2026</v>
      </c>
      <c r="AM953" s="42" t="str">
        <f t="shared" si="71"/>
        <v>2026-01</v>
      </c>
      <c r="AN953" s="42" t="str">
        <f t="shared" ca="1" si="72"/>
        <v/>
      </c>
      <c r="AO953" s="42" t="str">
        <f t="shared" si="73"/>
        <v>CH-897 | NOISE MANUAL INSPECTION M/C. | SB9 | SPINDLE | Time-based Maintenance | Mechanical | Part Change | Medium | change drive spindle o-ring g260 | SEAL | G260 | เริ่มซ่อมงาน PM แล้ว รับผิดชอบโดย KUNANON PARAWANWONG | คุณานนต์ ปารวัณวงศ์</v>
      </c>
      <c r="AP953" s="42" t="str">
        <f>_xlfn.TEXTJOIN("; ",TRUE,IF(COUNTA('query (10)'!A953:AK953)&lt;=6,"NEAR_EMPTY_ROW",""),IF($K953="","MISSING_STATUS",""),IF(AND($K953="เสร็จสิ้น",$Z953=""),"DONE_NO_ACTUAL_DATE",""),IF(AND($I953="Condition-based Maintenance",$AH953=""),"CBM_NO_MEASUREMENT",""),IF(OR($X953="",$X953=0),"INVALID_PERIOD",""),IF(AND($AA953&lt;&gt;"",$AB953&lt;&gt;"",$AB953&lt;$AA953),"DATE_SEQUENCE_ERROR",""),IF(AND($AB953&lt;&gt;"",$AB953&gt;DATE(2030,12,31)),"DATE_OUTLIER",""),IF($C953="","MISSING_QRCODE",""),IF($J953="UNKNOWN","UNKNOWN_PM_TYPE",""),IF($L953="UNKNOWN","UNKNOWN_STATUS",""))</f>
        <v/>
      </c>
      <c r="AQ953" s="42" t="str">
        <f t="shared" si="74"/>
        <v>NO</v>
      </c>
    </row>
    <row r="954" spans="1:43" x14ac:dyDescent="0.3">
      <c r="A954" s="38">
        <f>IF('query (10)'!A954="","",'query (10)'!A954)</f>
        <v>1118</v>
      </c>
      <c r="B954" s="38">
        <f>IF('query (10)'!B954="","",'query (10)'!B954)</f>
        <v>18165</v>
      </c>
      <c r="C954" s="38" t="str">
        <f>TRIM(UPPER('query (10)'!M954))</f>
        <v>GR-884</v>
      </c>
      <c r="D954" s="38" t="str">
        <f>TRIM(UPPER(IFERROR(_xlfn.TEXTBEFORE('query (10)'!L954,"("),'query (10)'!L954)))</f>
        <v>OUTER RING RACEWAY SUPER FINISH M/C</v>
      </c>
      <c r="E954" s="38" t="str">
        <f>IFERROR(TRIM(UPPER(_xlfn.TEXTBEFORE(_xlfn.TEXTAFTER('query (10)'!L954,"("),")"))),"")</f>
        <v/>
      </c>
      <c r="F954" s="38" t="str">
        <f>TRIM('query (10)'!K954)</f>
        <v>SB9</v>
      </c>
      <c r="G954" s="38" t="str">
        <f>IF('query (10)'!J954="","",'query (10)'!J954)</f>
        <v>Hydraulic Equipment</v>
      </c>
      <c r="H954" s="38" t="str">
        <f>TRIM(UPPER('query (10)'!J954))</f>
        <v>HYDRAULIC EQUIPMENT</v>
      </c>
      <c r="I954" s="38" t="str">
        <f>IF('query (10)'!F954="","",'query (10)'!F954)</f>
        <v>Time-based Maintenance</v>
      </c>
      <c r="J954" s="38" t="str">
        <f>IF('query (10)'!F954="","",IFERROR(INDEX(Cleaning_Rules!$B$14:$B$17,MATCH(TRIM('query (10)'!F954),Cleaning_Rules!$A$14:$A$17,0)),"UNKNOWN"))</f>
        <v>TBM</v>
      </c>
      <c r="K954" s="38" t="str">
        <f>IF('query (10)'!G954="","",'query (10)'!G954)</f>
        <v>เสร็จสิ้น</v>
      </c>
      <c r="L954" s="38" t="str">
        <f>IF('query (10)'!G954="","MISSING",IFERROR(INDEX(Cleaning_Rules!$B$5:$B$10,MATCH(TRIM('query (10)'!G954),Cleaning_Rules!$A$5:$A$10,0)),"UNKNOWN"))</f>
        <v>COMPLETED</v>
      </c>
      <c r="M954" s="38" t="str">
        <f>IF('query (10)'!I954="","",'query (10)'!I954)</f>
        <v>Mechanical</v>
      </c>
      <c r="N954" s="38" t="str">
        <f>IF('query (10)'!O954="","",'query (10)'!O954)</f>
        <v>Part Change</v>
      </c>
      <c r="O954" s="38" t="str">
        <f>IF('query (10)'!P954="","",'query (10)'!P954)</f>
        <v>Medium</v>
      </c>
      <c r="P954" s="38" t="str">
        <f>IF('query (10)'!N954="","",'query (10)'!N954)</f>
        <v>change hydrulic oil32เนื่องจากน้ำมันมีค่าผิดปรกติจากการส่งตรวจ</v>
      </c>
      <c r="Q954" s="38" t="str">
        <f>TRIM('query (10)'!N954)</f>
        <v>change hydrulic oil32เนื่องจากน้ำมันมีค่าผิดปรกติจากการส่งตรวจ</v>
      </c>
      <c r="R954" s="38" t="str">
        <f>TRIM(UPPER('query (10)'!R954))</f>
        <v/>
      </c>
      <c r="S954" s="38" t="str">
        <f>TRIM(UPPER('query (10)'!S954))</f>
        <v/>
      </c>
      <c r="T954" s="38" t="str">
        <f>IF('query (10)'!Q954="","",TRIM(UPPER('query (10)'!Q954)))</f>
        <v/>
      </c>
      <c r="U954" s="38" t="str">
        <f>IF('query (10)'!T954="","",'query (10)'!T954)</f>
        <v/>
      </c>
      <c r="V954" s="39" t="str">
        <f>IF('query (10)'!T954="","",IFERROR(VALUE('query (10)'!T954),""))</f>
        <v/>
      </c>
      <c r="W954" s="40">
        <f>IF('query (10)'!U954="","",'query (10)'!U954)</f>
        <v>0</v>
      </c>
      <c r="X954" s="39">
        <f>IF('query (10)'!V954="","",'query (10)'!V954)</f>
        <v>0</v>
      </c>
      <c r="Y954" s="41">
        <f>IF('query (10)'!W954="","",'query (10)'!W954)</f>
        <v>46045</v>
      </c>
      <c r="Z954" s="41">
        <f>IF('query (10)'!X954="","",'query (10)'!X954)</f>
        <v>46069</v>
      </c>
      <c r="AA954" s="41">
        <f>IF('query (10)'!Y954="","",'query (10)'!Y954)</f>
        <v>46069</v>
      </c>
      <c r="AB954" s="41">
        <f>IF('query (10)'!Z954="","",'query (10)'!Z954)</f>
        <v>46069</v>
      </c>
      <c r="AC954" s="38" t="str">
        <f>IF(OR('query (10)'!AA954="",COUNTIF(Cleaning_Rules!$A$21:$A$26,TRIM('query (10)'!AA954))&gt;0),"",TRIM('query (10)'!AA954))</f>
        <v/>
      </c>
      <c r="AD954" s="38" t="str">
        <f>IF('query (10)'!AB954="","",TRIM(IFERROR(_xlfn.TEXTBEFORE('query (10)'!AB954,"("),'query (10)'!AB954)))</f>
        <v>เริ่มซ่อมงาน PM แล้ว รับผิดชอบโดย PUCHIT KULSEREE</v>
      </c>
      <c r="AE954" s="38" t="str">
        <f>IFERROR(LOWER(TRIM(_xlfn.TEXTBEFORE(_xlfn.TEXTAFTER('query (10)'!AB954,"("),")"))),"")</f>
        <v>puchit@nsk.com</v>
      </c>
      <c r="AF954" s="38" t="str">
        <f>IF('query (10)'!AD954="","",TRIM('query (10)'!AD954))</f>
        <v>ภูชิต กุลเสรี</v>
      </c>
      <c r="AG954" s="38" t="str">
        <f>IF('query (10)'!AE954="","",TRIM('query (10)'!AE954))</f>
        <v>ภูชิต กุลเสรี</v>
      </c>
      <c r="AH954" s="38" t="str">
        <f>IF('query (10)'!AF954="","",IFERROR(VALUE('query (10)'!AF954),""))</f>
        <v/>
      </c>
      <c r="AI954" s="38" t="str">
        <f>IF('query (10)'!AG954="","",TRIM('query (10)'!AG954))</f>
        <v/>
      </c>
      <c r="AJ954" s="38" t="str">
        <f>IF('query (10)'!AH954="","",IFERROR(VALUE('query (10)'!AH954),""))</f>
        <v/>
      </c>
      <c r="AK954" s="38" t="str">
        <f>IF('query (10)'!AI954="","",TRIM('query (10)'!AI954))</f>
        <v/>
      </c>
      <c r="AL954" s="42">
        <f t="shared" si="70"/>
        <v>2026</v>
      </c>
      <c r="AM954" s="42" t="str">
        <f t="shared" si="71"/>
        <v>2026-01</v>
      </c>
      <c r="AN954" s="42" t="str">
        <f t="shared" ca="1" si="72"/>
        <v/>
      </c>
      <c r="AO954" s="42" t="str">
        <f t="shared" si="73"/>
        <v>GR-884 | OUTER RING RACEWAY SUPER FINISH M/C | SB9 | HYDRAULIC EQUIPMENT | Time-based Maintenance | Mechanical | Part Change | Medium | change hydrulic oil32เนื่องจากน้ำมันมีค่าผิดปรกติจากการส่งตรวจ | เริ่มซ่อมงาน PM แล้ว รับผิดชอบโดย PUCHIT KULSEREE | ภูชิต กุลเสรี</v>
      </c>
      <c r="AP954" s="42" t="str">
        <f>_xlfn.TEXTJOIN("; ",TRUE,IF(COUNTA('query (10)'!A954:AK954)&lt;=6,"NEAR_EMPTY_ROW",""),IF($K954="","MISSING_STATUS",""),IF(AND($K954="เสร็จสิ้น",$Z954=""),"DONE_NO_ACTUAL_DATE",""),IF(AND($I954="Condition-based Maintenance",$AH954=""),"CBM_NO_MEASUREMENT",""),IF(OR($X954="",$X954=0),"INVALID_PERIOD",""),IF(AND($AA954&lt;&gt;"",$AB954&lt;&gt;"",$AB954&lt;$AA954),"DATE_SEQUENCE_ERROR",""),IF(AND($AB954&lt;&gt;"",$AB954&gt;DATE(2030,12,31)),"DATE_OUTLIER",""),IF($C954="","MISSING_QRCODE",""),IF($J954="UNKNOWN","UNKNOWN_PM_TYPE",""),IF($L954="UNKNOWN","UNKNOWN_STATUS",""))</f>
        <v>INVALID_PERIOD</v>
      </c>
      <c r="AQ954" s="42" t="str">
        <f t="shared" si="74"/>
        <v>NO</v>
      </c>
    </row>
    <row r="955" spans="1:43" x14ac:dyDescent="0.3">
      <c r="A955" s="38">
        <f>IF('query (10)'!A955="","",'query (10)'!A955)</f>
        <v>1120</v>
      </c>
      <c r="B955" s="38">
        <f>IF('query (10)'!B955="","",'query (10)'!B955)</f>
        <v>18328</v>
      </c>
      <c r="C955" s="38" t="str">
        <f>TRIM(UPPER('query (10)'!M955))</f>
        <v>GR-097</v>
      </c>
      <c r="D955" s="38" t="str">
        <f>TRIM(UPPER(IFERROR(_xlfn.TEXTBEFORE('query (10)'!L955,"("),'query (10)'!L955)))</f>
        <v>INNER RING BORE GRINDING M/C</v>
      </c>
      <c r="E955" s="38" t="str">
        <f>IFERROR(TRIM(UPPER(_xlfn.TEXTBEFORE(_xlfn.TEXTAFTER('query (10)'!L955,"("),")"))),"")</f>
        <v/>
      </c>
      <c r="F955" s="38" t="str">
        <f>TRIM('query (10)'!K955)</f>
        <v>SB1</v>
      </c>
      <c r="G955" s="38" t="str">
        <f>IF('query (10)'!J955="","",'query (10)'!J955)</f>
        <v>Dresser</v>
      </c>
      <c r="H955" s="38" t="str">
        <f>TRIM(UPPER('query (10)'!J955))</f>
        <v>DRESSER</v>
      </c>
      <c r="I955" s="38" t="str">
        <f>IF('query (10)'!F955="","",'query (10)'!F955)</f>
        <v>Time-based Maintenance</v>
      </c>
      <c r="J955" s="38" t="str">
        <f>IF('query (10)'!F955="","",IFERROR(INDEX(Cleaning_Rules!$B$14:$B$17,MATCH(TRIM('query (10)'!F955),Cleaning_Rules!$A$14:$A$17,0)),"UNKNOWN"))</f>
        <v>TBM</v>
      </c>
      <c r="K955" s="38" t="str">
        <f>IF('query (10)'!G955="","",'query (10)'!G955)</f>
        <v>เสร็จสิ้น</v>
      </c>
      <c r="L955" s="38" t="str">
        <f>IF('query (10)'!G955="","MISSING",IFERROR(INDEX(Cleaning_Rules!$B$5:$B$10,MATCH(TRIM('query (10)'!G955),Cleaning_Rules!$A$5:$A$10,0)),"UNKNOWN"))</f>
        <v>COMPLETED</v>
      </c>
      <c r="M955" s="38" t="str">
        <f>IF('query (10)'!I955="","",'query (10)'!I955)</f>
        <v>Mechanical</v>
      </c>
      <c r="N955" s="38" t="str">
        <f>IF('query (10)'!O955="","",'query (10)'!O955)</f>
        <v>Part Change</v>
      </c>
      <c r="O955" s="38" t="str">
        <f>IF('query (10)'!P955="","",'query (10)'!P955)</f>
        <v>Medium</v>
      </c>
      <c r="P955" s="38" t="str">
        <f>IF('query (10)'!N955="","",'query (10)'!N955)</f>
        <v>repair bearing table dresser
repair seal cylinder dresser up/down
ตามรอบการใช้งาน</v>
      </c>
      <c r="Q955" s="38" t="str">
        <f>TRIM('query (10)'!N955)</f>
        <v>repair bearing table dresser
repair seal cylinder dresser up/down
ตามรอบการใช้งาน</v>
      </c>
      <c r="R955" s="38" t="str">
        <f>TRIM(UPPER('query (10)'!R955))</f>
        <v>BEARING</v>
      </c>
      <c r="S955" s="38" t="str">
        <f>TRIM(UPPER('query (10)'!S955))</f>
        <v>HK1210FM</v>
      </c>
      <c r="T955" s="38" t="str">
        <f>IF('query (10)'!Q955="","",TRIM(UPPER('query (10)'!Q955)))</f>
        <v/>
      </c>
      <c r="U955" s="38" t="str">
        <f>IF('query (10)'!T955="","",'query (10)'!T955)</f>
        <v/>
      </c>
      <c r="V955" s="39" t="str">
        <f>IF('query (10)'!T955="","",IFERROR(VALUE('query (10)'!T955),""))</f>
        <v/>
      </c>
      <c r="W955" s="40">
        <f>IF('query (10)'!U955="","",'query (10)'!U955)</f>
        <v>0</v>
      </c>
      <c r="X955" s="39">
        <f>IF('query (10)'!V955="","",'query (10)'!V955)</f>
        <v>1080</v>
      </c>
      <c r="Y955" s="41">
        <f>IF('query (10)'!W955="","",'query (10)'!W955)</f>
        <v>46066</v>
      </c>
      <c r="Z955" s="41">
        <f>IF('query (10)'!X955="","",'query (10)'!X955)</f>
        <v>46072</v>
      </c>
      <c r="AA955" s="41">
        <f>IF('query (10)'!Y955="","",'query (10)'!Y955)</f>
        <v>46072</v>
      </c>
      <c r="AB955" s="41">
        <f>IF('query (10)'!Z955="","",'query (10)'!Z955)</f>
        <v>47152</v>
      </c>
      <c r="AC955" s="38" t="str">
        <f>IF(OR('query (10)'!AA955="",COUNTIF(Cleaning_Rules!$A$21:$A$26,TRIM('query (10)'!AA955))&gt;0),"",TRIM('query (10)'!AA955))</f>
        <v/>
      </c>
      <c r="AD955" s="38" t="str">
        <f>IF('query (10)'!AB955="","",TRIM(IFERROR(_xlfn.TEXTBEFORE('query (10)'!AB955,"("),'query (10)'!AB955)))</f>
        <v>เริ่มซ่อมงาน PM แล้ว รับผิดชอบโดย KUNANON PARAWANWONG</v>
      </c>
      <c r="AE955" s="38" t="str">
        <f>IFERROR(LOWER(TRIM(_xlfn.TEXTBEFORE(_xlfn.TEXTAFTER('query (10)'!AB955,"("),")"))),"")</f>
        <v>parawanwong-k-3161@nsk.com</v>
      </c>
      <c r="AF955" s="38" t="str">
        <f>IF('query (10)'!AD955="","",TRIM('query (10)'!AD955))</f>
        <v>ภูชิต กุลเสรี</v>
      </c>
      <c r="AG955" s="38" t="str">
        <f>IF('query (10)'!AE955="","",TRIM('query (10)'!AE955))</f>
        <v>คุณานนต์ ปารวัณวงศ์</v>
      </c>
      <c r="AH955" s="38" t="str">
        <f>IF('query (10)'!AF955="","",IFERROR(VALUE('query (10)'!AF955),""))</f>
        <v/>
      </c>
      <c r="AI955" s="38" t="str">
        <f>IF('query (10)'!AG955="","",TRIM('query (10)'!AG955))</f>
        <v/>
      </c>
      <c r="AJ955" s="38" t="str">
        <f>IF('query (10)'!AH955="","",IFERROR(VALUE('query (10)'!AH955),""))</f>
        <v/>
      </c>
      <c r="AK955" s="38" t="str">
        <f>IF('query (10)'!AI955="","",TRIM('query (10)'!AI955))</f>
        <v/>
      </c>
      <c r="AL955" s="42">
        <f t="shared" si="70"/>
        <v>2026</v>
      </c>
      <c r="AM955" s="42" t="str">
        <f t="shared" si="71"/>
        <v>2026-02</v>
      </c>
      <c r="AN955" s="42" t="str">
        <f t="shared" ca="1" si="72"/>
        <v/>
      </c>
      <c r="AO955" s="42" t="str">
        <f t="shared" si="73"/>
        <v>GR-097 | INNER RING BORE GRINDING M/C | SB1 | DRESSER | Time-based Maintenance | Mechanical | Part Change | Medium | repair bearing table dresser
repair seal cylinder dresser up/down
ตามรอบการใช้งาน | BEARING | HK1210FM | เริ่มซ่อมงาน PM แล้ว รับผิดชอบโดย KUNANON PARAWANWONG | คุณานนต์ ปารวัณวงศ์</v>
      </c>
      <c r="AP955" s="42" t="str">
        <f>_xlfn.TEXTJOIN("; ",TRUE,IF(COUNTA('query (10)'!A955:AK955)&lt;=6,"NEAR_EMPTY_ROW",""),IF($K955="","MISSING_STATUS",""),IF(AND($K955="เสร็จสิ้น",$Z955=""),"DONE_NO_ACTUAL_DATE",""),IF(AND($I955="Condition-based Maintenance",$AH955=""),"CBM_NO_MEASUREMENT",""),IF(OR($X955="",$X955=0),"INVALID_PERIOD",""),IF(AND($AA955&lt;&gt;"",$AB955&lt;&gt;"",$AB955&lt;$AA955),"DATE_SEQUENCE_ERROR",""),IF(AND($AB955&lt;&gt;"",$AB955&gt;DATE(2030,12,31)),"DATE_OUTLIER",""),IF($C955="","MISSING_QRCODE",""),IF($J955="UNKNOWN","UNKNOWN_PM_TYPE",""),IF($L955="UNKNOWN","UNKNOWN_STATUS",""))</f>
        <v/>
      </c>
      <c r="AQ955" s="42" t="str">
        <f t="shared" si="74"/>
        <v>NO</v>
      </c>
    </row>
    <row r="956" spans="1:43" x14ac:dyDescent="0.3">
      <c r="A956" s="38">
        <f>IF('query (10)'!A956="","",'query (10)'!A956)</f>
        <v>1121</v>
      </c>
      <c r="B956" s="38">
        <f>IF('query (10)'!B956="","",'query (10)'!B956)</f>
        <v>18329</v>
      </c>
      <c r="C956" s="38" t="str">
        <f>TRIM(UPPER('query (10)'!M956))</f>
        <v>AS-112</v>
      </c>
      <c r="D956" s="38" t="str">
        <f>TRIM(UPPER(IFERROR(_xlfn.TEXTBEFORE('query (10)'!L956,"("),'query (10)'!L956)))</f>
        <v>RIVET PRESS M/C</v>
      </c>
      <c r="E956" s="38" t="str">
        <f>IFERROR(TRIM(UPPER(_xlfn.TEXTBEFORE(_xlfn.TEXTAFTER('query (10)'!L956,"("),")"))),"")</f>
        <v/>
      </c>
      <c r="F956" s="38" t="str">
        <f>TRIM('query (10)'!K956)</f>
        <v>SB1</v>
      </c>
      <c r="G956" s="38" t="str">
        <f>IF('query (10)'!J956="","",'query (10)'!J956)</f>
        <v>Hydraulic Cylinder</v>
      </c>
      <c r="H956" s="38" t="str">
        <f>TRIM(UPPER('query (10)'!J956))</f>
        <v>HYDRAULIC CYLINDER</v>
      </c>
      <c r="I956" s="38" t="str">
        <f>IF('query (10)'!F956="","",'query (10)'!F956)</f>
        <v>Time-based Maintenance</v>
      </c>
      <c r="J956" s="38" t="str">
        <f>IF('query (10)'!F956="","",IFERROR(INDEX(Cleaning_Rules!$B$14:$B$17,MATCH(TRIM('query (10)'!F956),Cleaning_Rules!$A$14:$A$17,0)),"UNKNOWN"))</f>
        <v>TBM</v>
      </c>
      <c r="K956" s="38" t="str">
        <f>IF('query (10)'!G956="","",'query (10)'!G956)</f>
        <v>เสร็จสิ้น</v>
      </c>
      <c r="L956" s="38" t="str">
        <f>IF('query (10)'!G956="","MISSING",IFERROR(INDEX(Cleaning_Rules!$B$5:$B$10,MATCH(TRIM('query (10)'!G956),Cleaning_Rules!$A$5:$A$10,0)),"UNKNOWN"))</f>
        <v>COMPLETED</v>
      </c>
      <c r="M956" s="38" t="str">
        <f>IF('query (10)'!I956="","",'query (10)'!I956)</f>
        <v>Mechanical</v>
      </c>
      <c r="N956" s="38" t="str">
        <f>IF('query (10)'!O956="","",'query (10)'!O956)</f>
        <v>Part Change</v>
      </c>
      <c r="O956" s="38" t="str">
        <f>IF('query (10)'!P956="","",'query (10)'!P956)</f>
        <v>Medium</v>
      </c>
      <c r="P956" s="38" t="str">
        <f>IF('query (10)'!N956="","",'query (10)'!N956)</f>
        <v>repair unit hydrulic cylinder up/down
ตามรอบอายุการใช้งาน</v>
      </c>
      <c r="Q956" s="38" t="str">
        <f>TRIM('query (10)'!N956)</f>
        <v>repair unit hydrulic cylinder up/down
ตามรอบอายุการใช้งาน</v>
      </c>
      <c r="R956" s="38" t="str">
        <f>TRIM(UPPER('query (10)'!R956))</f>
        <v/>
      </c>
      <c r="S956" s="38" t="str">
        <f>TRIM(UPPER('query (10)'!S956))</f>
        <v/>
      </c>
      <c r="T956" s="38" t="str">
        <f>IF('query (10)'!Q956="","",TRIM(UPPER('query (10)'!Q956)))</f>
        <v/>
      </c>
      <c r="U956" s="38" t="str">
        <f>IF('query (10)'!T956="","",'query (10)'!T956)</f>
        <v/>
      </c>
      <c r="V956" s="39" t="str">
        <f>IF('query (10)'!T956="","",IFERROR(VALUE('query (10)'!T956),""))</f>
        <v/>
      </c>
      <c r="W956" s="40">
        <f>IF('query (10)'!U956="","",'query (10)'!U956)</f>
        <v>0</v>
      </c>
      <c r="X956" s="39">
        <f>IF('query (10)'!V956="","",'query (10)'!V956)</f>
        <v>1080</v>
      </c>
      <c r="Y956" s="41">
        <f>IF('query (10)'!W956="","",'query (10)'!W956)</f>
        <v>46066</v>
      </c>
      <c r="Z956" s="41">
        <f>IF('query (10)'!X956="","",'query (10)'!X956)</f>
        <v>46072</v>
      </c>
      <c r="AA956" s="41">
        <f>IF('query (10)'!Y956="","",'query (10)'!Y956)</f>
        <v>46072</v>
      </c>
      <c r="AB956" s="41">
        <f>IF('query (10)'!Z956="","",'query (10)'!Z956)</f>
        <v>47152</v>
      </c>
      <c r="AC956" s="38" t="str">
        <f>IF(OR('query (10)'!AA956="",COUNTIF(Cleaning_Rules!$A$21:$A$26,TRIM('query (10)'!AA956))&gt;0),"",TRIM('query (10)'!AA956))</f>
        <v/>
      </c>
      <c r="AD956" s="38" t="str">
        <f>IF('query (10)'!AB956="","",TRIM(IFERROR(_xlfn.TEXTBEFORE('query (10)'!AB956,"("),'query (10)'!AB956)))</f>
        <v>เริ่มซ่อมงาน PM แล้ว รับผิดชอบโดย PAHLA SEEDANG</v>
      </c>
      <c r="AE956" s="38" t="str">
        <f>IFERROR(LOWER(TRIM(_xlfn.TEXTBEFORE(_xlfn.TEXTAFTER('query (10)'!AB956,"("),")"))),"")</f>
        <v>pahla@nsk.com</v>
      </c>
      <c r="AF956" s="38" t="str">
        <f>IF('query (10)'!AD956="","",TRIM('query (10)'!AD956))</f>
        <v>ภูชิต กุลเสรี</v>
      </c>
      <c r="AG956" s="38" t="str">
        <f>IF('query (10)'!AE956="","",TRIM('query (10)'!AE956))</f>
        <v>ผะหลา สีแดง</v>
      </c>
      <c r="AH956" s="38" t="str">
        <f>IF('query (10)'!AF956="","",IFERROR(VALUE('query (10)'!AF956),""))</f>
        <v/>
      </c>
      <c r="AI956" s="38" t="str">
        <f>IF('query (10)'!AG956="","",TRIM('query (10)'!AG956))</f>
        <v/>
      </c>
      <c r="AJ956" s="38" t="str">
        <f>IF('query (10)'!AH956="","",IFERROR(VALUE('query (10)'!AH956),""))</f>
        <v/>
      </c>
      <c r="AK956" s="38" t="str">
        <f>IF('query (10)'!AI956="","",TRIM('query (10)'!AI956))</f>
        <v/>
      </c>
      <c r="AL956" s="42">
        <f t="shared" si="70"/>
        <v>2026</v>
      </c>
      <c r="AM956" s="42" t="str">
        <f t="shared" si="71"/>
        <v>2026-02</v>
      </c>
      <c r="AN956" s="42" t="str">
        <f t="shared" ca="1" si="72"/>
        <v/>
      </c>
      <c r="AO956" s="42" t="str">
        <f t="shared" si="73"/>
        <v>AS-112 | RIVET PRESS M/C | SB1 | HYDRAULIC CYLINDER | Time-based Maintenance | Mechanical | Part Change | Medium | repair unit hydrulic cylinder up/down
ตามรอบอายุการใช้งาน | เริ่มซ่อมงาน PM แล้ว รับผิดชอบโดย PAHLA SEEDANG | ผะหลา สีแดง</v>
      </c>
      <c r="AP956" s="42" t="str">
        <f>_xlfn.TEXTJOIN("; ",TRUE,IF(COUNTA('query (10)'!A956:AK956)&lt;=6,"NEAR_EMPTY_ROW",""),IF($K956="","MISSING_STATUS",""),IF(AND($K956="เสร็จสิ้น",$Z956=""),"DONE_NO_ACTUAL_DATE",""),IF(AND($I956="Condition-based Maintenance",$AH956=""),"CBM_NO_MEASUREMENT",""),IF(OR($X956="",$X956=0),"INVALID_PERIOD",""),IF(AND($AA956&lt;&gt;"",$AB956&lt;&gt;"",$AB956&lt;$AA956),"DATE_SEQUENCE_ERROR",""),IF(AND($AB956&lt;&gt;"",$AB956&gt;DATE(2030,12,31)),"DATE_OUTLIER",""),IF($C956="","MISSING_QRCODE",""),IF($J956="UNKNOWN","UNKNOWN_PM_TYPE",""),IF($L956="UNKNOWN","UNKNOWN_STATUS",""))</f>
        <v/>
      </c>
      <c r="AQ956" s="42" t="str">
        <f t="shared" si="74"/>
        <v>NO</v>
      </c>
    </row>
    <row r="957" spans="1:43" x14ac:dyDescent="0.3">
      <c r="A957" s="38">
        <f>IF('query (10)'!A957="","",'query (10)'!A957)</f>
        <v>1122</v>
      </c>
      <c r="B957" s="38" t="str">
        <f>IF('query (10)'!B957="","",'query (10)'!B957)</f>
        <v/>
      </c>
      <c r="C957" s="38" t="str">
        <f>TRIM(UPPER('query (10)'!M957))</f>
        <v>GR-147</v>
      </c>
      <c r="D957" s="38" t="str">
        <f>TRIM(UPPER(IFERROR(_xlfn.TEXTBEFORE('query (10)'!L957,"("),'query (10)'!L957)))</f>
        <v>OUTER RING RACEWAY GRINDING M/C</v>
      </c>
      <c r="E957" s="38" t="str">
        <f>IFERROR(TRIM(UPPER(_xlfn.TEXTBEFORE(_xlfn.TEXTAFTER('query (10)'!L957,"("),")"))),"")</f>
        <v/>
      </c>
      <c r="F957" s="38" t="str">
        <f>TRIM('query (10)'!K957)</f>
        <v>BWD2</v>
      </c>
      <c r="G957" s="38" t="str">
        <f>IF('query (10)'!J957="","",'query (10)'!J957)</f>
        <v>Motor</v>
      </c>
      <c r="H957" s="38" t="str">
        <f>TRIM(UPPER('query (10)'!J957))</f>
        <v>MOTOR</v>
      </c>
      <c r="I957" s="38" t="str">
        <f>IF('query (10)'!F957="","",'query (10)'!F957)</f>
        <v>Time-based Maintenance</v>
      </c>
      <c r="J957" s="38" t="str">
        <f>IF('query (10)'!F957="","",IFERROR(INDEX(Cleaning_Rules!$B$14:$B$17,MATCH(TRIM('query (10)'!F957),Cleaning_Rules!$A$14:$A$17,0)),"UNKNOWN"))</f>
        <v>TBM</v>
      </c>
      <c r="K957" s="38" t="str">
        <f>IF('query (10)'!G957="","",'query (10)'!G957)</f>
        <v>แผนใหม่</v>
      </c>
      <c r="L957" s="38" t="str">
        <f>IF('query (10)'!G957="","MISSING",IFERROR(INDEX(Cleaning_Rules!$B$5:$B$10,MATCH(TRIM('query (10)'!G957),Cleaning_Rules!$A$5:$A$10,0)),"UNKNOWN"))</f>
        <v>NEW_PLAN</v>
      </c>
      <c r="M957" s="38" t="str">
        <f>IF('query (10)'!I957="","",'query (10)'!I957)</f>
        <v>Electrical</v>
      </c>
      <c r="N957" s="38" t="str">
        <f>IF('query (10)'!O957="","",'query (10)'!O957)</f>
        <v>Inspection</v>
      </c>
      <c r="O957" s="38" t="str">
        <f>IF('query (10)'!P957="","",'query (10)'!P957)</f>
        <v>Medium</v>
      </c>
      <c r="P957" s="38" t="str">
        <f>IF('query (10)'!N957="","",'query (10)'!N957)</f>
        <v xml:space="preserve"> - Mega Ohm All M/C
 - Check And Cleaning Proximity/Reed SW
</v>
      </c>
      <c r="Q957" s="38" t="str">
        <f>TRIM('query (10)'!N957)</f>
        <v xml:space="preserve">- Mega Ohm All M/C
 - Check And Cleaning Proximity/Reed SW
</v>
      </c>
      <c r="R957" s="38" t="str">
        <f>TRIM(UPPER('query (10)'!R957))</f>
        <v/>
      </c>
      <c r="S957" s="38" t="str">
        <f>TRIM(UPPER('query (10)'!S957))</f>
        <v/>
      </c>
      <c r="T957" s="38" t="str">
        <f>IF('query (10)'!Q957="","",TRIM(UPPER('query (10)'!Q957)))</f>
        <v/>
      </c>
      <c r="U957" s="38" t="str">
        <f>IF('query (10)'!T957="","",'query (10)'!T957)</f>
        <v/>
      </c>
      <c r="V957" s="39" t="str">
        <f>IF('query (10)'!T957="","",IFERROR(VALUE('query (10)'!T957),""))</f>
        <v/>
      </c>
      <c r="W957" s="40">
        <f>IF('query (10)'!U957="","",'query (10)'!U957)</f>
        <v>0</v>
      </c>
      <c r="X957" s="39">
        <f>IF('query (10)'!V957="","",'query (10)'!V957)</f>
        <v>360</v>
      </c>
      <c r="Y957" s="41">
        <f>IF('query (10)'!W957="","",'query (10)'!W957)</f>
        <v>46065</v>
      </c>
      <c r="Z957" s="41" t="str">
        <f>IF('query (10)'!X957="","",'query (10)'!X957)</f>
        <v/>
      </c>
      <c r="AA957" s="41">
        <f>IF('query (10)'!Y957="","",'query (10)'!Y957)</f>
        <v>46065</v>
      </c>
      <c r="AB957" s="41">
        <f>IF('query (10)'!Z957="","",'query (10)'!Z957)</f>
        <v>46425</v>
      </c>
      <c r="AC957" s="38" t="str">
        <f>IF(OR('query (10)'!AA957="",COUNTIF(Cleaning_Rules!$A$21:$A$26,TRIM('query (10)'!AA957))&gt;0),"",TRIM('query (10)'!AA957))</f>
        <v/>
      </c>
      <c r="AD957" s="38" t="str">
        <f>IF('query (10)'!AB957="","",TRIM(IFERROR(_xlfn.TEXTBEFORE('query (10)'!AB957,"("),'query (10)'!AB957)))</f>
        <v/>
      </c>
      <c r="AE957" s="38" t="str">
        <f>IFERROR(LOWER(TRIM(_xlfn.TEXTBEFORE(_xlfn.TEXTAFTER('query (10)'!AB957,"("),")"))),"")</f>
        <v/>
      </c>
      <c r="AF957" s="38" t="str">
        <f>IF('query (10)'!AD957="","",TRIM('query (10)'!AD957))</f>
        <v>อัมรินทร์ รักษาพล</v>
      </c>
      <c r="AG957" s="38" t="str">
        <f>IF('query (10)'!AE957="","",TRIM('query (10)'!AE957))</f>
        <v>อัมรินทร์ รักษาพล</v>
      </c>
      <c r="AH957" s="38" t="str">
        <f>IF('query (10)'!AF957="","",IFERROR(VALUE('query (10)'!AF957),""))</f>
        <v/>
      </c>
      <c r="AI957" s="38" t="str">
        <f>IF('query (10)'!AG957="","",TRIM('query (10)'!AG957))</f>
        <v/>
      </c>
      <c r="AJ957" s="38" t="str">
        <f>IF('query (10)'!AH957="","",IFERROR(VALUE('query (10)'!AH957),""))</f>
        <v/>
      </c>
      <c r="AK957" s="38" t="str">
        <f>IF('query (10)'!AI957="","",TRIM('query (10)'!AI957))</f>
        <v/>
      </c>
      <c r="AL957" s="42">
        <f t="shared" si="70"/>
        <v>2026</v>
      </c>
      <c r="AM957" s="42" t="str">
        <f t="shared" si="71"/>
        <v>2026-02</v>
      </c>
      <c r="AN957" s="42" t="str">
        <f t="shared" ca="1" si="72"/>
        <v>ON_SCHEDULE</v>
      </c>
      <c r="AO957" s="42" t="str">
        <f t="shared" si="73"/>
        <v>GR-147 | OUTER RING RACEWAY GRINDING M/C | BWD2 | MOTOR | Time-based Maintenance | Electrical | Inspection | Medium | - Mega Ohm All M/C
 - Check And Cleaning Proximity/Reed SW
 | อัมรินทร์ รักษาพล</v>
      </c>
      <c r="AP957" s="42" t="str">
        <f>_xlfn.TEXTJOIN("; ",TRUE,IF(COUNTA('query (10)'!A957:AK957)&lt;=6,"NEAR_EMPTY_ROW",""),IF($K957="","MISSING_STATUS",""),IF(AND($K957="เสร็จสิ้น",$Z957=""),"DONE_NO_ACTUAL_DATE",""),IF(AND($I957="Condition-based Maintenance",$AH957=""),"CBM_NO_MEASUREMENT",""),IF(OR($X957="",$X957=0),"INVALID_PERIOD",""),IF(AND($AA957&lt;&gt;"",$AB957&lt;&gt;"",$AB957&lt;$AA957),"DATE_SEQUENCE_ERROR",""),IF(AND($AB957&lt;&gt;"",$AB957&gt;DATE(2030,12,31)),"DATE_OUTLIER",""),IF($C957="","MISSING_QRCODE",""),IF($J957="UNKNOWN","UNKNOWN_PM_TYPE",""),IF($L957="UNKNOWN","UNKNOWN_STATUS",""))</f>
        <v/>
      </c>
      <c r="AQ957" s="42" t="str">
        <f t="shared" si="74"/>
        <v>NO</v>
      </c>
    </row>
    <row r="958" spans="1:43" x14ac:dyDescent="0.3">
      <c r="A958" s="38">
        <f>IF('query (10)'!A958="","",'query (10)'!A958)</f>
        <v>1123</v>
      </c>
      <c r="B958" s="38" t="str">
        <f>IF('query (10)'!B958="","",'query (10)'!B958)</f>
        <v/>
      </c>
      <c r="C958" s="38" t="str">
        <f>TRIM(UPPER('query (10)'!M958))</f>
        <v>GR-150</v>
      </c>
      <c r="D958" s="38" t="str">
        <f>TRIM(UPPER(IFERROR(_xlfn.TEXTBEFORE('query (10)'!L958,"("),'query (10)'!L958)))</f>
        <v>OUTER RING RACEWAY SUPER FINISH M/C</v>
      </c>
      <c r="E958" s="38" t="str">
        <f>IFERROR(TRIM(UPPER(_xlfn.TEXTBEFORE(_xlfn.TEXTAFTER('query (10)'!L958,"("),")"))),"")</f>
        <v/>
      </c>
      <c r="F958" s="38" t="str">
        <f>TRIM('query (10)'!K958)</f>
        <v>BWD2</v>
      </c>
      <c r="G958" s="38" t="str">
        <f>IF('query (10)'!J958="","",'query (10)'!J958)</f>
        <v>Motor</v>
      </c>
      <c r="H958" s="38" t="str">
        <f>TRIM(UPPER('query (10)'!J958))</f>
        <v>MOTOR</v>
      </c>
      <c r="I958" s="38" t="str">
        <f>IF('query (10)'!F958="","",'query (10)'!F958)</f>
        <v>Time-based Maintenance</v>
      </c>
      <c r="J958" s="38" t="str">
        <f>IF('query (10)'!F958="","",IFERROR(INDEX(Cleaning_Rules!$B$14:$B$17,MATCH(TRIM('query (10)'!F958),Cleaning_Rules!$A$14:$A$17,0)),"UNKNOWN"))</f>
        <v>TBM</v>
      </c>
      <c r="K958" s="38" t="str">
        <f>IF('query (10)'!G958="","",'query (10)'!G958)</f>
        <v>แผนใหม่</v>
      </c>
      <c r="L958" s="38" t="str">
        <f>IF('query (10)'!G958="","MISSING",IFERROR(INDEX(Cleaning_Rules!$B$5:$B$10,MATCH(TRIM('query (10)'!G958),Cleaning_Rules!$A$5:$A$10,0)),"UNKNOWN"))</f>
        <v>NEW_PLAN</v>
      </c>
      <c r="M958" s="38" t="str">
        <f>IF('query (10)'!I958="","",'query (10)'!I958)</f>
        <v>Electrical</v>
      </c>
      <c r="N958" s="38" t="str">
        <f>IF('query (10)'!O958="","",'query (10)'!O958)</f>
        <v>Inspection</v>
      </c>
      <c r="O958" s="38" t="str">
        <f>IF('query (10)'!P958="","",'query (10)'!P958)</f>
        <v>Medium</v>
      </c>
      <c r="P958" s="38" t="str">
        <f>IF('query (10)'!N958="","",'query (10)'!N958)</f>
        <v xml:space="preserve"> - Mega Ohm All M/C
 - Check And Cleaning Proximity/Reed SW
</v>
      </c>
      <c r="Q958" s="38" t="str">
        <f>TRIM('query (10)'!N958)</f>
        <v xml:space="preserve">- Mega Ohm All M/C
 - Check And Cleaning Proximity/Reed SW
</v>
      </c>
      <c r="R958" s="38" t="str">
        <f>TRIM(UPPER('query (10)'!R958))</f>
        <v/>
      </c>
      <c r="S958" s="38" t="str">
        <f>TRIM(UPPER('query (10)'!S958))</f>
        <v/>
      </c>
      <c r="T958" s="38" t="str">
        <f>IF('query (10)'!Q958="","",TRIM(UPPER('query (10)'!Q958)))</f>
        <v/>
      </c>
      <c r="U958" s="38" t="str">
        <f>IF('query (10)'!T958="","",'query (10)'!T958)</f>
        <v/>
      </c>
      <c r="V958" s="39" t="str">
        <f>IF('query (10)'!T958="","",IFERROR(VALUE('query (10)'!T958),""))</f>
        <v/>
      </c>
      <c r="W958" s="40">
        <f>IF('query (10)'!U958="","",'query (10)'!U958)</f>
        <v>0</v>
      </c>
      <c r="X958" s="39">
        <f>IF('query (10)'!V958="","",'query (10)'!V958)</f>
        <v>360</v>
      </c>
      <c r="Y958" s="41">
        <f>IF('query (10)'!W958="","",'query (10)'!W958)</f>
        <v>46065</v>
      </c>
      <c r="Z958" s="41" t="str">
        <f>IF('query (10)'!X958="","",'query (10)'!X958)</f>
        <v/>
      </c>
      <c r="AA958" s="41">
        <f>IF('query (10)'!Y958="","",'query (10)'!Y958)</f>
        <v>46065</v>
      </c>
      <c r="AB958" s="41">
        <f>IF('query (10)'!Z958="","",'query (10)'!Z958)</f>
        <v>46425</v>
      </c>
      <c r="AC958" s="38" t="str">
        <f>IF(OR('query (10)'!AA958="",COUNTIF(Cleaning_Rules!$A$21:$A$26,TRIM('query (10)'!AA958))&gt;0),"",TRIM('query (10)'!AA958))</f>
        <v/>
      </c>
      <c r="AD958" s="38" t="str">
        <f>IF('query (10)'!AB958="","",TRIM(IFERROR(_xlfn.TEXTBEFORE('query (10)'!AB958,"("),'query (10)'!AB958)))</f>
        <v/>
      </c>
      <c r="AE958" s="38" t="str">
        <f>IFERROR(LOWER(TRIM(_xlfn.TEXTBEFORE(_xlfn.TEXTAFTER('query (10)'!AB958,"("),")"))),"")</f>
        <v/>
      </c>
      <c r="AF958" s="38" t="str">
        <f>IF('query (10)'!AD958="","",TRIM('query (10)'!AD958))</f>
        <v>อัมรินทร์ รักษาพล</v>
      </c>
      <c r="AG958" s="38" t="str">
        <f>IF('query (10)'!AE958="","",TRIM('query (10)'!AE958))</f>
        <v>พงษ์พิทักษ์ ศรไชย</v>
      </c>
      <c r="AH958" s="38" t="str">
        <f>IF('query (10)'!AF958="","",IFERROR(VALUE('query (10)'!AF958),""))</f>
        <v/>
      </c>
      <c r="AI958" s="38" t="str">
        <f>IF('query (10)'!AG958="","",TRIM('query (10)'!AG958))</f>
        <v/>
      </c>
      <c r="AJ958" s="38" t="str">
        <f>IF('query (10)'!AH958="","",IFERROR(VALUE('query (10)'!AH958),""))</f>
        <v/>
      </c>
      <c r="AK958" s="38" t="str">
        <f>IF('query (10)'!AI958="","",TRIM('query (10)'!AI958))</f>
        <v/>
      </c>
      <c r="AL958" s="42">
        <f t="shared" si="70"/>
        <v>2026</v>
      </c>
      <c r="AM958" s="42" t="str">
        <f t="shared" si="71"/>
        <v>2026-02</v>
      </c>
      <c r="AN958" s="42" t="str">
        <f t="shared" ca="1" si="72"/>
        <v>ON_SCHEDULE</v>
      </c>
      <c r="AO958" s="42" t="str">
        <f t="shared" si="73"/>
        <v>GR-150 | OUTER RING RACEWAY SUPER FINISH M/C | BWD2 | MOTOR | Time-based Maintenance | Electrical | Inspection | Medium | - Mega Ohm All M/C
 - Check And Cleaning Proximity/Reed SW
 | พงษ์พิทักษ์ ศรไชย</v>
      </c>
      <c r="AP958" s="42" t="str">
        <f>_xlfn.TEXTJOIN("; ",TRUE,IF(COUNTA('query (10)'!A958:AK958)&lt;=6,"NEAR_EMPTY_ROW",""),IF($K958="","MISSING_STATUS",""),IF(AND($K958="เสร็จสิ้น",$Z958=""),"DONE_NO_ACTUAL_DATE",""),IF(AND($I958="Condition-based Maintenance",$AH958=""),"CBM_NO_MEASUREMENT",""),IF(OR($X958="",$X958=0),"INVALID_PERIOD",""),IF(AND($AA958&lt;&gt;"",$AB958&lt;&gt;"",$AB958&lt;$AA958),"DATE_SEQUENCE_ERROR",""),IF(AND($AB958&lt;&gt;"",$AB958&gt;DATE(2030,12,31)),"DATE_OUTLIER",""),IF($C958="","MISSING_QRCODE",""),IF($J958="UNKNOWN","UNKNOWN_PM_TYPE",""),IF($L958="UNKNOWN","UNKNOWN_STATUS",""))</f>
        <v/>
      </c>
      <c r="AQ958" s="42" t="str">
        <f t="shared" si="74"/>
        <v>NO</v>
      </c>
    </row>
    <row r="959" spans="1:43" x14ac:dyDescent="0.3">
      <c r="A959" s="38">
        <f>IF('query (10)'!A959="","",'query (10)'!A959)</f>
        <v>1124</v>
      </c>
      <c r="B959" s="38" t="str">
        <f>IF('query (10)'!B959="","",'query (10)'!B959)</f>
        <v/>
      </c>
      <c r="C959" s="38" t="str">
        <f>TRIM(UPPER('query (10)'!M959))</f>
        <v>GR-155</v>
      </c>
      <c r="D959" s="38" t="str">
        <f>TRIM(UPPER(IFERROR(_xlfn.TEXTBEFORE('query (10)'!L959,"("),'query (10)'!L959)))</f>
        <v>INNER RING RACEWAY GRINDING M/C</v>
      </c>
      <c r="E959" s="38" t="str">
        <f>IFERROR(TRIM(UPPER(_xlfn.TEXTBEFORE(_xlfn.TEXTAFTER('query (10)'!L959,"("),")"))),"")</f>
        <v/>
      </c>
      <c r="F959" s="38" t="str">
        <f>TRIM('query (10)'!K959)</f>
        <v>BWD2</v>
      </c>
      <c r="G959" s="38" t="str">
        <f>IF('query (10)'!J959="","",'query (10)'!J959)</f>
        <v>Motor</v>
      </c>
      <c r="H959" s="38" t="str">
        <f>TRIM(UPPER('query (10)'!J959))</f>
        <v>MOTOR</v>
      </c>
      <c r="I959" s="38" t="str">
        <f>IF('query (10)'!F959="","",'query (10)'!F959)</f>
        <v>Time-based Maintenance</v>
      </c>
      <c r="J959" s="38" t="str">
        <f>IF('query (10)'!F959="","",IFERROR(INDEX(Cleaning_Rules!$B$14:$B$17,MATCH(TRIM('query (10)'!F959),Cleaning_Rules!$A$14:$A$17,0)),"UNKNOWN"))</f>
        <v>TBM</v>
      </c>
      <c r="K959" s="38" t="str">
        <f>IF('query (10)'!G959="","",'query (10)'!G959)</f>
        <v>แผนใหม่</v>
      </c>
      <c r="L959" s="38" t="str">
        <f>IF('query (10)'!G959="","MISSING",IFERROR(INDEX(Cleaning_Rules!$B$5:$B$10,MATCH(TRIM('query (10)'!G959),Cleaning_Rules!$A$5:$A$10,0)),"UNKNOWN"))</f>
        <v>NEW_PLAN</v>
      </c>
      <c r="M959" s="38" t="str">
        <f>IF('query (10)'!I959="","",'query (10)'!I959)</f>
        <v>Electrical</v>
      </c>
      <c r="N959" s="38" t="str">
        <f>IF('query (10)'!O959="","",'query (10)'!O959)</f>
        <v>Inspection</v>
      </c>
      <c r="O959" s="38" t="str">
        <f>IF('query (10)'!P959="","",'query (10)'!P959)</f>
        <v>Medium</v>
      </c>
      <c r="P959" s="38" t="str">
        <f>IF('query (10)'!N959="","",'query (10)'!N959)</f>
        <v xml:space="preserve"> - Mega Ohm All M/C
 - Check And Cleaning Proximity/Reed SW
</v>
      </c>
      <c r="Q959" s="38" t="str">
        <f>TRIM('query (10)'!N959)</f>
        <v xml:space="preserve">- Mega Ohm All M/C
 - Check And Cleaning Proximity/Reed SW
</v>
      </c>
      <c r="R959" s="38" t="str">
        <f>TRIM(UPPER('query (10)'!R959))</f>
        <v/>
      </c>
      <c r="S959" s="38" t="str">
        <f>TRIM(UPPER('query (10)'!S959))</f>
        <v/>
      </c>
      <c r="T959" s="38" t="str">
        <f>IF('query (10)'!Q959="","",TRIM(UPPER('query (10)'!Q959)))</f>
        <v/>
      </c>
      <c r="U959" s="38" t="str">
        <f>IF('query (10)'!T959="","",'query (10)'!T959)</f>
        <v/>
      </c>
      <c r="V959" s="39" t="str">
        <f>IF('query (10)'!T959="","",IFERROR(VALUE('query (10)'!T959),""))</f>
        <v/>
      </c>
      <c r="W959" s="40">
        <f>IF('query (10)'!U959="","",'query (10)'!U959)</f>
        <v>0</v>
      </c>
      <c r="X959" s="39">
        <f>IF('query (10)'!V959="","",'query (10)'!V959)</f>
        <v>360</v>
      </c>
      <c r="Y959" s="41">
        <f>IF('query (10)'!W959="","",'query (10)'!W959)</f>
        <v>46065</v>
      </c>
      <c r="Z959" s="41" t="str">
        <f>IF('query (10)'!X959="","",'query (10)'!X959)</f>
        <v/>
      </c>
      <c r="AA959" s="41">
        <f>IF('query (10)'!Y959="","",'query (10)'!Y959)</f>
        <v>46065</v>
      </c>
      <c r="AB959" s="41">
        <f>IF('query (10)'!Z959="","",'query (10)'!Z959)</f>
        <v>46425</v>
      </c>
      <c r="AC959" s="38" t="str">
        <f>IF(OR('query (10)'!AA959="",COUNTIF(Cleaning_Rules!$A$21:$A$26,TRIM('query (10)'!AA959))&gt;0),"",TRIM('query (10)'!AA959))</f>
        <v/>
      </c>
      <c r="AD959" s="38" t="str">
        <f>IF('query (10)'!AB959="","",TRIM(IFERROR(_xlfn.TEXTBEFORE('query (10)'!AB959,"("),'query (10)'!AB959)))</f>
        <v/>
      </c>
      <c r="AE959" s="38" t="str">
        <f>IFERROR(LOWER(TRIM(_xlfn.TEXTBEFORE(_xlfn.TEXTAFTER('query (10)'!AB959,"("),")"))),"")</f>
        <v/>
      </c>
      <c r="AF959" s="38" t="str">
        <f>IF('query (10)'!AD959="","",TRIM('query (10)'!AD959))</f>
        <v>อัมรินทร์ รักษาพล</v>
      </c>
      <c r="AG959" s="38" t="str">
        <f>IF('query (10)'!AE959="","",TRIM('query (10)'!AE959))</f>
        <v>พงษ์พิทักษ์ ศรไชย</v>
      </c>
      <c r="AH959" s="38" t="str">
        <f>IF('query (10)'!AF959="","",IFERROR(VALUE('query (10)'!AF959),""))</f>
        <v/>
      </c>
      <c r="AI959" s="38" t="str">
        <f>IF('query (10)'!AG959="","",TRIM('query (10)'!AG959))</f>
        <v/>
      </c>
      <c r="AJ959" s="38" t="str">
        <f>IF('query (10)'!AH959="","",IFERROR(VALUE('query (10)'!AH959),""))</f>
        <v/>
      </c>
      <c r="AK959" s="38" t="str">
        <f>IF('query (10)'!AI959="","",TRIM('query (10)'!AI959))</f>
        <v/>
      </c>
      <c r="AL959" s="42">
        <f t="shared" si="70"/>
        <v>2026</v>
      </c>
      <c r="AM959" s="42" t="str">
        <f t="shared" si="71"/>
        <v>2026-02</v>
      </c>
      <c r="AN959" s="42" t="str">
        <f t="shared" ca="1" si="72"/>
        <v>ON_SCHEDULE</v>
      </c>
      <c r="AO959" s="42" t="str">
        <f t="shared" si="73"/>
        <v>GR-155 | INNER RING RACEWAY GRINDING M/C | BWD2 | MOTOR | Time-based Maintenance | Electrical | Inspection | Medium | - Mega Ohm All M/C
 - Check And Cleaning Proximity/Reed SW
 | พงษ์พิทักษ์ ศรไชย</v>
      </c>
      <c r="AP959" s="42" t="str">
        <f>_xlfn.TEXTJOIN("; ",TRUE,IF(COUNTA('query (10)'!A959:AK959)&lt;=6,"NEAR_EMPTY_ROW",""),IF($K959="","MISSING_STATUS",""),IF(AND($K959="เสร็จสิ้น",$Z959=""),"DONE_NO_ACTUAL_DATE",""),IF(AND($I959="Condition-based Maintenance",$AH959=""),"CBM_NO_MEASUREMENT",""),IF(OR($X959="",$X959=0),"INVALID_PERIOD",""),IF(AND($AA959&lt;&gt;"",$AB959&lt;&gt;"",$AB959&lt;$AA959),"DATE_SEQUENCE_ERROR",""),IF(AND($AB959&lt;&gt;"",$AB959&gt;DATE(2030,12,31)),"DATE_OUTLIER",""),IF($C959="","MISSING_QRCODE",""),IF($J959="UNKNOWN","UNKNOWN_PM_TYPE",""),IF($L959="UNKNOWN","UNKNOWN_STATUS",""))</f>
        <v/>
      </c>
      <c r="AQ959" s="42" t="str">
        <f t="shared" si="74"/>
        <v>NO</v>
      </c>
    </row>
    <row r="960" spans="1:43" x14ac:dyDescent="0.3">
      <c r="A960" s="38">
        <f>IF('query (10)'!A960="","",'query (10)'!A960)</f>
        <v>1125</v>
      </c>
      <c r="B960" s="38" t="str">
        <f>IF('query (10)'!B960="","",'query (10)'!B960)</f>
        <v/>
      </c>
      <c r="C960" s="38" t="str">
        <f>TRIM(UPPER('query (10)'!M960))</f>
        <v>GR-161</v>
      </c>
      <c r="D960" s="38" t="str">
        <f>TRIM(UPPER(IFERROR(_xlfn.TEXTBEFORE('query (10)'!L960,"("),'query (10)'!L960)))</f>
        <v>INNER RING RACEWAY SUPER FINISH M/C</v>
      </c>
      <c r="E960" s="38" t="str">
        <f>IFERROR(TRIM(UPPER(_xlfn.TEXTBEFORE(_xlfn.TEXTAFTER('query (10)'!L960,"("),")"))),"")</f>
        <v/>
      </c>
      <c r="F960" s="38" t="str">
        <f>TRIM('query (10)'!K960)</f>
        <v>BWD2</v>
      </c>
      <c r="G960" s="38" t="str">
        <f>IF('query (10)'!J960="","",'query (10)'!J960)</f>
        <v>Motor</v>
      </c>
      <c r="H960" s="38" t="str">
        <f>TRIM(UPPER('query (10)'!J960))</f>
        <v>MOTOR</v>
      </c>
      <c r="I960" s="38" t="str">
        <f>IF('query (10)'!F960="","",'query (10)'!F960)</f>
        <v>Time-based Maintenance</v>
      </c>
      <c r="J960" s="38" t="str">
        <f>IF('query (10)'!F960="","",IFERROR(INDEX(Cleaning_Rules!$B$14:$B$17,MATCH(TRIM('query (10)'!F960),Cleaning_Rules!$A$14:$A$17,0)),"UNKNOWN"))</f>
        <v>TBM</v>
      </c>
      <c r="K960" s="38" t="str">
        <f>IF('query (10)'!G960="","",'query (10)'!G960)</f>
        <v>แผนใหม่</v>
      </c>
      <c r="L960" s="38" t="str">
        <f>IF('query (10)'!G960="","MISSING",IFERROR(INDEX(Cleaning_Rules!$B$5:$B$10,MATCH(TRIM('query (10)'!G960),Cleaning_Rules!$A$5:$A$10,0)),"UNKNOWN"))</f>
        <v>NEW_PLAN</v>
      </c>
      <c r="M960" s="38" t="str">
        <f>IF('query (10)'!I960="","",'query (10)'!I960)</f>
        <v>Electrical</v>
      </c>
      <c r="N960" s="38" t="str">
        <f>IF('query (10)'!O960="","",'query (10)'!O960)</f>
        <v>Inspection</v>
      </c>
      <c r="O960" s="38" t="str">
        <f>IF('query (10)'!P960="","",'query (10)'!P960)</f>
        <v>Medium</v>
      </c>
      <c r="P960" s="38" t="str">
        <f>IF('query (10)'!N960="","",'query (10)'!N960)</f>
        <v xml:space="preserve"> - Mega Ohm All M/C
 - Check And Cleaning Proximity/Reed SW
</v>
      </c>
      <c r="Q960" s="38" t="str">
        <f>TRIM('query (10)'!N960)</f>
        <v xml:space="preserve">- Mega Ohm All M/C
 - Check And Cleaning Proximity/Reed SW
</v>
      </c>
      <c r="R960" s="38" t="str">
        <f>TRIM(UPPER('query (10)'!R960))</f>
        <v/>
      </c>
      <c r="S960" s="38" t="str">
        <f>TRIM(UPPER('query (10)'!S960))</f>
        <v/>
      </c>
      <c r="T960" s="38" t="str">
        <f>IF('query (10)'!Q960="","",TRIM(UPPER('query (10)'!Q960)))</f>
        <v/>
      </c>
      <c r="U960" s="38" t="str">
        <f>IF('query (10)'!T960="","",'query (10)'!T960)</f>
        <v/>
      </c>
      <c r="V960" s="39" t="str">
        <f>IF('query (10)'!T960="","",IFERROR(VALUE('query (10)'!T960),""))</f>
        <v/>
      </c>
      <c r="W960" s="40">
        <f>IF('query (10)'!U960="","",'query (10)'!U960)</f>
        <v>0</v>
      </c>
      <c r="X960" s="39">
        <f>IF('query (10)'!V960="","",'query (10)'!V960)</f>
        <v>360</v>
      </c>
      <c r="Y960" s="41">
        <f>IF('query (10)'!W960="","",'query (10)'!W960)</f>
        <v>46065</v>
      </c>
      <c r="Z960" s="41" t="str">
        <f>IF('query (10)'!X960="","",'query (10)'!X960)</f>
        <v/>
      </c>
      <c r="AA960" s="41">
        <f>IF('query (10)'!Y960="","",'query (10)'!Y960)</f>
        <v>46065</v>
      </c>
      <c r="AB960" s="41">
        <f>IF('query (10)'!Z960="","",'query (10)'!Z960)</f>
        <v>46425</v>
      </c>
      <c r="AC960" s="38" t="str">
        <f>IF(OR('query (10)'!AA960="",COUNTIF(Cleaning_Rules!$A$21:$A$26,TRIM('query (10)'!AA960))&gt;0),"",TRIM('query (10)'!AA960))</f>
        <v/>
      </c>
      <c r="AD960" s="38" t="str">
        <f>IF('query (10)'!AB960="","",TRIM(IFERROR(_xlfn.TEXTBEFORE('query (10)'!AB960,"("),'query (10)'!AB960)))</f>
        <v/>
      </c>
      <c r="AE960" s="38" t="str">
        <f>IFERROR(LOWER(TRIM(_xlfn.TEXTBEFORE(_xlfn.TEXTAFTER('query (10)'!AB960,"("),")"))),"")</f>
        <v/>
      </c>
      <c r="AF960" s="38" t="str">
        <f>IF('query (10)'!AD960="","",TRIM('query (10)'!AD960))</f>
        <v>อัมรินทร์ รักษาพล</v>
      </c>
      <c r="AG960" s="38" t="str">
        <f>IF('query (10)'!AE960="","",TRIM('query (10)'!AE960))</f>
        <v>อัมรินทร์ รักษาพล</v>
      </c>
      <c r="AH960" s="38" t="str">
        <f>IF('query (10)'!AF960="","",IFERROR(VALUE('query (10)'!AF960),""))</f>
        <v/>
      </c>
      <c r="AI960" s="38" t="str">
        <f>IF('query (10)'!AG960="","",TRIM('query (10)'!AG960))</f>
        <v/>
      </c>
      <c r="AJ960" s="38" t="str">
        <f>IF('query (10)'!AH960="","",IFERROR(VALUE('query (10)'!AH960),""))</f>
        <v/>
      </c>
      <c r="AK960" s="38" t="str">
        <f>IF('query (10)'!AI960="","",TRIM('query (10)'!AI960))</f>
        <v/>
      </c>
      <c r="AL960" s="42">
        <f t="shared" si="70"/>
        <v>2026</v>
      </c>
      <c r="AM960" s="42" t="str">
        <f t="shared" si="71"/>
        <v>2026-02</v>
      </c>
      <c r="AN960" s="42" t="str">
        <f t="shared" ca="1" si="72"/>
        <v>ON_SCHEDULE</v>
      </c>
      <c r="AO960" s="42" t="str">
        <f t="shared" si="73"/>
        <v>GR-161 | INNER RING RACEWAY SUPER FINISH M/C | BWD2 | MOTOR | Time-based Maintenance | Electrical | Inspection | Medium | - Mega Ohm All M/C
 - Check And Cleaning Proximity/Reed SW
 | อัมรินทร์ รักษาพล</v>
      </c>
      <c r="AP960" s="42" t="str">
        <f>_xlfn.TEXTJOIN("; ",TRUE,IF(COUNTA('query (10)'!A960:AK960)&lt;=6,"NEAR_EMPTY_ROW",""),IF($K960="","MISSING_STATUS",""),IF(AND($K960="เสร็จสิ้น",$Z960=""),"DONE_NO_ACTUAL_DATE",""),IF(AND($I960="Condition-based Maintenance",$AH960=""),"CBM_NO_MEASUREMENT",""),IF(OR($X960="",$X960=0),"INVALID_PERIOD",""),IF(AND($AA960&lt;&gt;"",$AB960&lt;&gt;"",$AB960&lt;$AA960),"DATE_SEQUENCE_ERROR",""),IF(AND($AB960&lt;&gt;"",$AB960&gt;DATE(2030,12,31)),"DATE_OUTLIER",""),IF($C960="","MISSING_QRCODE",""),IF($J960="UNKNOWN","UNKNOWN_PM_TYPE",""),IF($L960="UNKNOWN","UNKNOWN_STATUS",""))</f>
        <v/>
      </c>
      <c r="AQ960" s="42" t="str">
        <f t="shared" si="74"/>
        <v>NO</v>
      </c>
    </row>
    <row r="961" spans="1:43" x14ac:dyDescent="0.3">
      <c r="A961" s="38">
        <f>IF('query (10)'!A961="","",'query (10)'!A961)</f>
        <v>1126</v>
      </c>
      <c r="B961" s="38" t="str">
        <f>IF('query (10)'!B961="","",'query (10)'!B961)</f>
        <v/>
      </c>
      <c r="C961" s="38" t="str">
        <f>TRIM(UPPER('query (10)'!M961))</f>
        <v>CH-167</v>
      </c>
      <c r="D961" s="38" t="str">
        <f>TRIM(UPPER(IFERROR(_xlfn.TEXTBEFORE('query (10)'!L961,"("),'query (10)'!L961)))</f>
        <v>AUTOMATION VIBRATION TESTING M/C</v>
      </c>
      <c r="E961" s="38" t="str">
        <f>IFERROR(TRIM(UPPER(_xlfn.TEXTBEFORE(_xlfn.TEXTAFTER('query (10)'!L961,"("),")"))),"")</f>
        <v/>
      </c>
      <c r="F961" s="38" t="str">
        <f>TRIM('query (10)'!K961)</f>
        <v>BWD2</v>
      </c>
      <c r="G961" s="38" t="str">
        <f>IF('query (10)'!J961="","",'query (10)'!J961)</f>
        <v>Motor</v>
      </c>
      <c r="H961" s="38" t="str">
        <f>TRIM(UPPER('query (10)'!J961))</f>
        <v>MOTOR</v>
      </c>
      <c r="I961" s="38" t="str">
        <f>IF('query (10)'!F961="","",'query (10)'!F961)</f>
        <v>Time-based Maintenance</v>
      </c>
      <c r="J961" s="38" t="str">
        <f>IF('query (10)'!F961="","",IFERROR(INDEX(Cleaning_Rules!$B$14:$B$17,MATCH(TRIM('query (10)'!F961),Cleaning_Rules!$A$14:$A$17,0)),"UNKNOWN"))</f>
        <v>TBM</v>
      </c>
      <c r="K961" s="38" t="str">
        <f>IF('query (10)'!G961="","",'query (10)'!G961)</f>
        <v>แผนใหม่</v>
      </c>
      <c r="L961" s="38" t="str">
        <f>IF('query (10)'!G961="","MISSING",IFERROR(INDEX(Cleaning_Rules!$B$5:$B$10,MATCH(TRIM('query (10)'!G961),Cleaning_Rules!$A$5:$A$10,0)),"UNKNOWN"))</f>
        <v>NEW_PLAN</v>
      </c>
      <c r="M961" s="38" t="str">
        <f>IF('query (10)'!I961="","",'query (10)'!I961)</f>
        <v>Electrical</v>
      </c>
      <c r="N961" s="38" t="str">
        <f>IF('query (10)'!O961="","",'query (10)'!O961)</f>
        <v>Inspection</v>
      </c>
      <c r="O961" s="38" t="str">
        <f>IF('query (10)'!P961="","",'query (10)'!P961)</f>
        <v>Medium</v>
      </c>
      <c r="P961" s="38" t="str">
        <f>IF('query (10)'!N961="","",'query (10)'!N961)</f>
        <v xml:space="preserve">  - Cleaning condition Ventilation of hot &amp; cool coil
 - Check equipment in Amp Noise
</v>
      </c>
      <c r="Q961" s="38" t="str">
        <f>TRIM('query (10)'!N961)</f>
        <v xml:space="preserve">- Cleaning condition Ventilation of hot &amp; cool coil
 - Check equipment in Amp Noise
</v>
      </c>
      <c r="R961" s="38" t="str">
        <f>TRIM(UPPER('query (10)'!R961))</f>
        <v/>
      </c>
      <c r="S961" s="38" t="str">
        <f>TRIM(UPPER('query (10)'!S961))</f>
        <v/>
      </c>
      <c r="T961" s="38" t="str">
        <f>IF('query (10)'!Q961="","",TRIM(UPPER('query (10)'!Q961)))</f>
        <v/>
      </c>
      <c r="U961" s="38" t="str">
        <f>IF('query (10)'!T961="","",'query (10)'!T961)</f>
        <v/>
      </c>
      <c r="V961" s="39" t="str">
        <f>IF('query (10)'!T961="","",IFERROR(VALUE('query (10)'!T961),""))</f>
        <v/>
      </c>
      <c r="W961" s="40">
        <f>IF('query (10)'!U961="","",'query (10)'!U961)</f>
        <v>0</v>
      </c>
      <c r="X961" s="39">
        <f>IF('query (10)'!V961="","",'query (10)'!V961)</f>
        <v>360</v>
      </c>
      <c r="Y961" s="41">
        <f>IF('query (10)'!W961="","",'query (10)'!W961)</f>
        <v>46065</v>
      </c>
      <c r="Z961" s="41" t="str">
        <f>IF('query (10)'!X961="","",'query (10)'!X961)</f>
        <v/>
      </c>
      <c r="AA961" s="41">
        <f>IF('query (10)'!Y961="","",'query (10)'!Y961)</f>
        <v>46065</v>
      </c>
      <c r="AB961" s="41">
        <f>IF('query (10)'!Z961="","",'query (10)'!Z961)</f>
        <v>46425</v>
      </c>
      <c r="AC961" s="38" t="str">
        <f>IF(OR('query (10)'!AA961="",COUNTIF(Cleaning_Rules!$A$21:$A$26,TRIM('query (10)'!AA961))&gt;0),"",TRIM('query (10)'!AA961))</f>
        <v/>
      </c>
      <c r="AD961" s="38" t="str">
        <f>IF('query (10)'!AB961="","",TRIM(IFERROR(_xlfn.TEXTBEFORE('query (10)'!AB961,"("),'query (10)'!AB961)))</f>
        <v/>
      </c>
      <c r="AE961" s="38" t="str">
        <f>IFERROR(LOWER(TRIM(_xlfn.TEXTBEFORE(_xlfn.TEXTAFTER('query (10)'!AB961,"("),")"))),"")</f>
        <v/>
      </c>
      <c r="AF961" s="38" t="str">
        <f>IF('query (10)'!AD961="","",TRIM('query (10)'!AD961))</f>
        <v>อัมรินทร์ รักษาพล</v>
      </c>
      <c r="AG961" s="38" t="str">
        <f>IF('query (10)'!AE961="","",TRIM('query (10)'!AE961))</f>
        <v>ณัฐดนัย จุฑาเทพ</v>
      </c>
      <c r="AH961" s="38" t="str">
        <f>IF('query (10)'!AF961="","",IFERROR(VALUE('query (10)'!AF961),""))</f>
        <v/>
      </c>
      <c r="AI961" s="38" t="str">
        <f>IF('query (10)'!AG961="","",TRIM('query (10)'!AG961))</f>
        <v/>
      </c>
      <c r="AJ961" s="38" t="str">
        <f>IF('query (10)'!AH961="","",IFERROR(VALUE('query (10)'!AH961),""))</f>
        <v/>
      </c>
      <c r="AK961" s="38" t="str">
        <f>IF('query (10)'!AI961="","",TRIM('query (10)'!AI961))</f>
        <v/>
      </c>
      <c r="AL961" s="42">
        <f t="shared" si="70"/>
        <v>2026</v>
      </c>
      <c r="AM961" s="42" t="str">
        <f t="shared" si="71"/>
        <v>2026-02</v>
      </c>
      <c r="AN961" s="42" t="str">
        <f t="shared" ca="1" si="72"/>
        <v>ON_SCHEDULE</v>
      </c>
      <c r="AO961" s="42" t="str">
        <f t="shared" si="73"/>
        <v>CH-167 | AUTOMATION VIBRATION TESTING M/C | BWD2 | MOTOR | Time-based Maintenance | Electrical | Inspection | Medium | - Cleaning condition Ventilation of hot &amp; cool coil
 - Check equipment in Amp Noise
 | ณัฐดนัย จุฑาเทพ</v>
      </c>
      <c r="AP961" s="42" t="str">
        <f>_xlfn.TEXTJOIN("; ",TRUE,IF(COUNTA('query (10)'!A961:AK961)&lt;=6,"NEAR_EMPTY_ROW",""),IF($K961="","MISSING_STATUS",""),IF(AND($K961="เสร็จสิ้น",$Z961=""),"DONE_NO_ACTUAL_DATE",""),IF(AND($I961="Condition-based Maintenance",$AH961=""),"CBM_NO_MEASUREMENT",""),IF(OR($X961="",$X961=0),"INVALID_PERIOD",""),IF(AND($AA961&lt;&gt;"",$AB961&lt;&gt;"",$AB961&lt;$AA961),"DATE_SEQUENCE_ERROR",""),IF(AND($AB961&lt;&gt;"",$AB961&gt;DATE(2030,12,31)),"DATE_OUTLIER",""),IF($C961="","MISSING_QRCODE",""),IF($J961="UNKNOWN","UNKNOWN_PM_TYPE",""),IF($L961="UNKNOWN","UNKNOWN_STATUS",""))</f>
        <v/>
      </c>
      <c r="AQ961" s="42" t="str">
        <f t="shared" si="74"/>
        <v>NO</v>
      </c>
    </row>
    <row r="962" spans="1:43" x14ac:dyDescent="0.3">
      <c r="A962" s="38">
        <f>IF('query (10)'!A962="","",'query (10)'!A962)</f>
        <v>1127</v>
      </c>
      <c r="B962" s="38">
        <f>IF('query (10)'!B962="","",'query (10)'!B962)</f>
        <v>18330</v>
      </c>
      <c r="C962" s="38" t="str">
        <f>TRIM(UPPER('query (10)'!M962))</f>
        <v>WA-107</v>
      </c>
      <c r="D962" s="38" t="str">
        <f>TRIM(UPPER(IFERROR(_xlfn.TEXTBEFORE('query (10)'!L962,"("),'query (10)'!L962)))</f>
        <v>OUTER RING PART WASH EQUIPMENT M/C</v>
      </c>
      <c r="E962" s="38" t="str">
        <f>IFERROR(TRIM(UPPER(_xlfn.TEXTBEFORE(_xlfn.TEXTAFTER('query (10)'!L962,"("),")"))),"")</f>
        <v/>
      </c>
      <c r="F962" s="38" t="str">
        <f>TRIM('query (10)'!K962)</f>
        <v>SB1</v>
      </c>
      <c r="G962" s="38" t="str">
        <f>IF('query (10)'!J962="","",'query (10)'!J962)</f>
        <v xml:space="preserve">Heavy smoke </v>
      </c>
      <c r="H962" s="38" t="str">
        <f>TRIM(UPPER('query (10)'!J962))</f>
        <v>HEAVY SMOKE</v>
      </c>
      <c r="I962" s="38" t="str">
        <f>IF('query (10)'!F962="","",'query (10)'!F962)</f>
        <v>Time-based Maintenance</v>
      </c>
      <c r="J962" s="38" t="str">
        <f>IF('query (10)'!F962="","",IFERROR(INDEX(Cleaning_Rules!$B$14:$B$17,MATCH(TRIM('query (10)'!F962),Cleaning_Rules!$A$14:$A$17,0)),"UNKNOWN"))</f>
        <v>TBM</v>
      </c>
      <c r="K962" s="38" t="str">
        <f>IF('query (10)'!G962="","",'query (10)'!G962)</f>
        <v>เสร็จสิ้น</v>
      </c>
      <c r="L962" s="38" t="str">
        <f>IF('query (10)'!G962="","MISSING",IFERROR(INDEX(Cleaning_Rules!$B$5:$B$10,MATCH(TRIM('query (10)'!G962),Cleaning_Rules!$A$5:$A$10,0)),"UNKNOWN"))</f>
        <v>COMPLETED</v>
      </c>
      <c r="M962" s="38" t="str">
        <f>IF('query (10)'!I962="","",'query (10)'!I962)</f>
        <v>Mechanical</v>
      </c>
      <c r="N962" s="38" t="str">
        <f>IF('query (10)'!O962="","",'query (10)'!O962)</f>
        <v>Part Change</v>
      </c>
      <c r="O962" s="38" t="str">
        <f>IF('query (10)'!P962="","",'query (10)'!P962)</f>
        <v>Medium</v>
      </c>
      <c r="P962" s="38" t="str">
        <f>IF('query (10)'!N962="","",'query (10)'!N962)</f>
        <v>change filter DF-04ตามรอบการใช้งาน</v>
      </c>
      <c r="Q962" s="38" t="str">
        <f>TRIM('query (10)'!N962)</f>
        <v>change filter DF-04ตามรอบการใช้งาน</v>
      </c>
      <c r="R962" s="38" t="str">
        <f>TRIM(UPPER('query (10)'!R962))</f>
        <v>FILTER</v>
      </c>
      <c r="S962" s="38" t="str">
        <f>TRIM(UPPER('query (10)'!S962))</f>
        <v>DF-40</v>
      </c>
      <c r="T962" s="38" t="str">
        <f>IF('query (10)'!Q962="","",TRIM(UPPER('query (10)'!Q962)))</f>
        <v/>
      </c>
      <c r="U962" s="38" t="str">
        <f>IF('query (10)'!T962="","",'query (10)'!T962)</f>
        <v/>
      </c>
      <c r="V962" s="39" t="str">
        <f>IF('query (10)'!T962="","",IFERROR(VALUE('query (10)'!T962),""))</f>
        <v/>
      </c>
      <c r="W962" s="40">
        <f>IF('query (10)'!U962="","",'query (10)'!U962)</f>
        <v>0</v>
      </c>
      <c r="X962" s="39">
        <f>IF('query (10)'!V962="","",'query (10)'!V962)</f>
        <v>1080</v>
      </c>
      <c r="Y962" s="41">
        <f>IF('query (10)'!W962="","",'query (10)'!W962)</f>
        <v>46066</v>
      </c>
      <c r="Z962" s="41">
        <f>IF('query (10)'!X962="","",'query (10)'!X962)</f>
        <v>46072</v>
      </c>
      <c r="AA962" s="41">
        <f>IF('query (10)'!Y962="","",'query (10)'!Y962)</f>
        <v>46072</v>
      </c>
      <c r="AB962" s="41">
        <f>IF('query (10)'!Z962="","",'query (10)'!Z962)</f>
        <v>47152</v>
      </c>
      <c r="AC962" s="38" t="str">
        <f>IF(OR('query (10)'!AA962="",COUNTIF(Cleaning_Rules!$A$21:$A$26,TRIM('query (10)'!AA962))&gt;0),"",TRIM('query (10)'!AA962))</f>
        <v/>
      </c>
      <c r="AD962" s="38" t="str">
        <f>IF('query (10)'!AB962="","",TRIM(IFERROR(_xlfn.TEXTBEFORE('query (10)'!AB962,"("),'query (10)'!AB962)))</f>
        <v>เริ่มซ่อมงาน PM แล้ว รับผิดชอบโดย PUCHIT KULSEREE</v>
      </c>
      <c r="AE962" s="38" t="str">
        <f>IFERROR(LOWER(TRIM(_xlfn.TEXTBEFORE(_xlfn.TEXTAFTER('query (10)'!AB962,"("),")"))),"")</f>
        <v>puchit@nsk.com</v>
      </c>
      <c r="AF962" s="38" t="str">
        <f>IF('query (10)'!AD962="","",TRIM('query (10)'!AD962))</f>
        <v>ภูชิต กุลเสรี</v>
      </c>
      <c r="AG962" s="38" t="str">
        <f>IF('query (10)'!AE962="","",TRIM('query (10)'!AE962))</f>
        <v>ภูชิต กุลเสรี</v>
      </c>
      <c r="AH962" s="38" t="str">
        <f>IF('query (10)'!AF962="","",IFERROR(VALUE('query (10)'!AF962),""))</f>
        <v/>
      </c>
      <c r="AI962" s="38" t="str">
        <f>IF('query (10)'!AG962="","",TRIM('query (10)'!AG962))</f>
        <v/>
      </c>
      <c r="AJ962" s="38" t="str">
        <f>IF('query (10)'!AH962="","",IFERROR(VALUE('query (10)'!AH962),""))</f>
        <v/>
      </c>
      <c r="AK962" s="38" t="str">
        <f>IF('query (10)'!AI962="","",TRIM('query (10)'!AI962))</f>
        <v/>
      </c>
      <c r="AL962" s="42">
        <f t="shared" si="70"/>
        <v>2026</v>
      </c>
      <c r="AM962" s="42" t="str">
        <f t="shared" si="71"/>
        <v>2026-02</v>
      </c>
      <c r="AN962" s="42" t="str">
        <f t="shared" ca="1" si="72"/>
        <v/>
      </c>
      <c r="AO962" s="42" t="str">
        <f t="shared" si="73"/>
        <v>WA-107 | OUTER RING PART WASH EQUIPMENT M/C | SB1 | HEAVY SMOKE | Time-based Maintenance | Mechanical | Part Change | Medium | change filter DF-04ตามรอบการใช้งาน | FILTER | DF-40 | เริ่มซ่อมงาน PM แล้ว รับผิดชอบโดย PUCHIT KULSEREE | ภูชิต กุลเสรี</v>
      </c>
      <c r="AP962" s="42" t="str">
        <f>_xlfn.TEXTJOIN("; ",TRUE,IF(COUNTA('query (10)'!A962:AK962)&lt;=6,"NEAR_EMPTY_ROW",""),IF($K962="","MISSING_STATUS",""),IF(AND($K962="เสร็จสิ้น",$Z962=""),"DONE_NO_ACTUAL_DATE",""),IF(AND($I962="Condition-based Maintenance",$AH962=""),"CBM_NO_MEASUREMENT",""),IF(OR($X962="",$X962=0),"INVALID_PERIOD",""),IF(AND($AA962&lt;&gt;"",$AB962&lt;&gt;"",$AB962&lt;$AA962),"DATE_SEQUENCE_ERROR",""),IF(AND($AB962&lt;&gt;"",$AB962&gt;DATE(2030,12,31)),"DATE_OUTLIER",""),IF($C962="","MISSING_QRCODE",""),IF($J962="UNKNOWN","UNKNOWN_PM_TYPE",""),IF($L962="UNKNOWN","UNKNOWN_STATUS",""))</f>
        <v/>
      </c>
      <c r="AQ962" s="42" t="str">
        <f t="shared" si="74"/>
        <v>NO</v>
      </c>
    </row>
    <row r="963" spans="1:43" x14ac:dyDescent="0.3">
      <c r="A963" s="38">
        <f>IF('query (10)'!A963="","",'query (10)'!A963)</f>
        <v>1128</v>
      </c>
      <c r="B963" s="38">
        <f>IF('query (10)'!B963="","",'query (10)'!B963)</f>
        <v>18331</v>
      </c>
      <c r="C963" s="38" t="str">
        <f>TRIM(UPPER('query (10)'!M963))</f>
        <v>WA-113</v>
      </c>
      <c r="D963" s="38" t="str">
        <f>TRIM(UPPER(IFERROR(_xlfn.TEXTBEFORE('query (10)'!L963,"("),'query (10)'!L963)))</f>
        <v>FINISH WASH EQUIPMENT M/C</v>
      </c>
      <c r="E963" s="38" t="str">
        <f>IFERROR(TRIM(UPPER(_xlfn.TEXTBEFORE(_xlfn.TEXTAFTER('query (10)'!L963,"("),")"))),"")</f>
        <v/>
      </c>
      <c r="F963" s="38" t="str">
        <f>TRIM('query (10)'!K963)</f>
        <v>SB1</v>
      </c>
      <c r="G963" s="38" t="str">
        <f>IF('query (10)'!J963="","",'query (10)'!J963)</f>
        <v xml:space="preserve">Heavy smoke </v>
      </c>
      <c r="H963" s="38" t="str">
        <f>TRIM(UPPER('query (10)'!J963))</f>
        <v>HEAVY SMOKE</v>
      </c>
      <c r="I963" s="38" t="str">
        <f>IF('query (10)'!F963="","",'query (10)'!F963)</f>
        <v>Time-based Maintenance</v>
      </c>
      <c r="J963" s="38" t="str">
        <f>IF('query (10)'!F963="","",IFERROR(INDEX(Cleaning_Rules!$B$14:$B$17,MATCH(TRIM('query (10)'!F963),Cleaning_Rules!$A$14:$A$17,0)),"UNKNOWN"))</f>
        <v>TBM</v>
      </c>
      <c r="K963" s="38" t="str">
        <f>IF('query (10)'!G963="","",'query (10)'!G963)</f>
        <v>เสร็จสิ้น</v>
      </c>
      <c r="L963" s="38" t="str">
        <f>IF('query (10)'!G963="","MISSING",IFERROR(INDEX(Cleaning_Rules!$B$5:$B$10,MATCH(TRIM('query (10)'!G963),Cleaning_Rules!$A$5:$A$10,0)),"UNKNOWN"))</f>
        <v>COMPLETED</v>
      </c>
      <c r="M963" s="38" t="str">
        <f>IF('query (10)'!I963="","",'query (10)'!I963)</f>
        <v>Mechanical</v>
      </c>
      <c r="N963" s="38" t="str">
        <f>IF('query (10)'!O963="","",'query (10)'!O963)</f>
        <v>Part Change</v>
      </c>
      <c r="O963" s="38" t="str">
        <f>IF('query (10)'!P963="","",'query (10)'!P963)</f>
        <v>Medium</v>
      </c>
      <c r="P963" s="38" t="str">
        <f>IF('query (10)'!N963="","",'query (10)'!N963)</f>
        <v>change filter DF-04ตามรอบการใช้งาน</v>
      </c>
      <c r="Q963" s="38" t="str">
        <f>TRIM('query (10)'!N963)</f>
        <v>change filter DF-04ตามรอบการใช้งาน</v>
      </c>
      <c r="R963" s="38" t="str">
        <f>TRIM(UPPER('query (10)'!R963))</f>
        <v>FILTER</v>
      </c>
      <c r="S963" s="38" t="str">
        <f>TRIM(UPPER('query (10)'!S963))</f>
        <v>DF-40</v>
      </c>
      <c r="T963" s="38" t="str">
        <f>IF('query (10)'!Q963="","",TRIM(UPPER('query (10)'!Q963)))</f>
        <v/>
      </c>
      <c r="U963" s="38" t="str">
        <f>IF('query (10)'!T963="","",'query (10)'!T963)</f>
        <v/>
      </c>
      <c r="V963" s="39" t="str">
        <f>IF('query (10)'!T963="","",IFERROR(VALUE('query (10)'!T963),""))</f>
        <v/>
      </c>
      <c r="W963" s="40">
        <f>IF('query (10)'!U963="","",'query (10)'!U963)</f>
        <v>0</v>
      </c>
      <c r="X963" s="39">
        <f>IF('query (10)'!V963="","",'query (10)'!V963)</f>
        <v>1080</v>
      </c>
      <c r="Y963" s="41">
        <f>IF('query (10)'!W963="","",'query (10)'!W963)</f>
        <v>46066</v>
      </c>
      <c r="Z963" s="41">
        <f>IF('query (10)'!X963="","",'query (10)'!X963)</f>
        <v>46072</v>
      </c>
      <c r="AA963" s="41">
        <f>IF('query (10)'!Y963="","",'query (10)'!Y963)</f>
        <v>46072</v>
      </c>
      <c r="AB963" s="41">
        <f>IF('query (10)'!Z963="","",'query (10)'!Z963)</f>
        <v>47152</v>
      </c>
      <c r="AC963" s="38" t="str">
        <f>IF(OR('query (10)'!AA963="",COUNTIF(Cleaning_Rules!$A$21:$A$26,TRIM('query (10)'!AA963))&gt;0),"",TRIM('query (10)'!AA963))</f>
        <v/>
      </c>
      <c r="AD963" s="38" t="str">
        <f>IF('query (10)'!AB963="","",TRIM(IFERROR(_xlfn.TEXTBEFORE('query (10)'!AB963,"("),'query (10)'!AB963)))</f>
        <v>เริ่มซ่อมงาน PM แล้ว รับผิดชอบโดย PUCHIT KULSEREE</v>
      </c>
      <c r="AE963" s="38" t="str">
        <f>IFERROR(LOWER(TRIM(_xlfn.TEXTBEFORE(_xlfn.TEXTAFTER('query (10)'!AB963,"("),")"))),"")</f>
        <v>puchit@nsk.com</v>
      </c>
      <c r="AF963" s="38" t="str">
        <f>IF('query (10)'!AD963="","",TRIM('query (10)'!AD963))</f>
        <v>ภูชิต กุลเสรี</v>
      </c>
      <c r="AG963" s="38" t="str">
        <f>IF('query (10)'!AE963="","",TRIM('query (10)'!AE963))</f>
        <v>ภูชิต กุลเสรี</v>
      </c>
      <c r="AH963" s="38" t="str">
        <f>IF('query (10)'!AF963="","",IFERROR(VALUE('query (10)'!AF963),""))</f>
        <v/>
      </c>
      <c r="AI963" s="38" t="str">
        <f>IF('query (10)'!AG963="","",TRIM('query (10)'!AG963))</f>
        <v/>
      </c>
      <c r="AJ963" s="38" t="str">
        <f>IF('query (10)'!AH963="","",IFERROR(VALUE('query (10)'!AH963),""))</f>
        <v/>
      </c>
      <c r="AK963" s="38" t="str">
        <f>IF('query (10)'!AI963="","",TRIM('query (10)'!AI963))</f>
        <v/>
      </c>
      <c r="AL963" s="42">
        <f t="shared" ref="AL963:AL1026" si="75">IF($Y963="","",YEAR($Y963))</f>
        <v>2026</v>
      </c>
      <c r="AM963" s="42" t="str">
        <f t="shared" ref="AM963:AM1026" si="76">IF($Y963="","",TEXT($Y963,"yyyy-mm"))</f>
        <v>2026-02</v>
      </c>
      <c r="AN963" s="42" t="str">
        <f t="shared" ref="AN963:AN1026" ca="1" si="77">IF(OR($AB963="",$L963="COMPLETED"),"",IF($AB963&lt;TODAY(),"OVERDUE","ON_SCHEDULE"))</f>
        <v/>
      </c>
      <c r="AO963" s="42" t="str">
        <f t="shared" ref="AO963:AO1026" si="78">_xlfn.TEXTJOIN(" | ",TRUE,$C963,$D963,$E963,$F963,$H963,$I963,$M963,$N963,$O963,$Q963,$R963,$S963,$T963,$AC963,$AD963,$AG963)</f>
        <v>WA-113 | FINISH WASH EQUIPMENT M/C | SB1 | HEAVY SMOKE | Time-based Maintenance | Mechanical | Part Change | Medium | change filter DF-04ตามรอบการใช้งาน | FILTER | DF-40 | เริ่มซ่อมงาน PM แล้ว รับผิดชอบโดย PUCHIT KULSEREE | ภูชิต กุลเสรี</v>
      </c>
      <c r="AP963" s="42" t="str">
        <f>_xlfn.TEXTJOIN("; ",TRUE,IF(COUNTA('query (10)'!A963:AK963)&lt;=6,"NEAR_EMPTY_ROW",""),IF($K963="","MISSING_STATUS",""),IF(AND($K963="เสร็จสิ้น",$Z963=""),"DONE_NO_ACTUAL_DATE",""),IF(AND($I963="Condition-based Maintenance",$AH963=""),"CBM_NO_MEASUREMENT",""),IF(OR($X963="",$X963=0),"INVALID_PERIOD",""),IF(AND($AA963&lt;&gt;"",$AB963&lt;&gt;"",$AB963&lt;$AA963),"DATE_SEQUENCE_ERROR",""),IF(AND($AB963&lt;&gt;"",$AB963&gt;DATE(2030,12,31)),"DATE_OUTLIER",""),IF($C963="","MISSING_QRCODE",""),IF($J963="UNKNOWN","UNKNOWN_PM_TYPE",""),IF($L963="UNKNOWN","UNKNOWN_STATUS",""))</f>
        <v/>
      </c>
      <c r="AQ963" s="42" t="str">
        <f t="shared" ref="AQ963:AQ1026" si="79">IF($W963="","",IF($W963&gt;0,"YES","NO"))</f>
        <v>NO</v>
      </c>
    </row>
    <row r="964" spans="1:43" x14ac:dyDescent="0.3">
      <c r="A964" s="38">
        <f>IF('query (10)'!A964="","",'query (10)'!A964)</f>
        <v>1129</v>
      </c>
      <c r="B964" s="38" t="str">
        <f>IF('query (10)'!B964="","",'query (10)'!B964)</f>
        <v/>
      </c>
      <c r="C964" s="38" t="str">
        <f>TRIM(UPPER('query (10)'!M964))</f>
        <v>MA-619</v>
      </c>
      <c r="D964" s="38" t="str">
        <f>TRIM(UPPER(IFERROR(_xlfn.TEXTBEFORE('query (10)'!L964,"("),'query (10)'!L964)))</f>
        <v>LASER MARKING MACHINE</v>
      </c>
      <c r="E964" s="38" t="str">
        <f>IFERROR(TRIM(UPPER(_xlfn.TEXTBEFORE(_xlfn.TEXTAFTER('query (10)'!L964,"("),")"))),"")</f>
        <v/>
      </c>
      <c r="F964" s="38" t="str">
        <f>TRIM('query (10)'!K964)</f>
        <v>BWD2</v>
      </c>
      <c r="G964" s="38" t="str">
        <f>IF('query (10)'!J964="","",'query (10)'!J964)</f>
        <v>Motor</v>
      </c>
      <c r="H964" s="38" t="str">
        <f>TRIM(UPPER('query (10)'!J964))</f>
        <v>MOTOR</v>
      </c>
      <c r="I964" s="38" t="str">
        <f>IF('query (10)'!F964="","",'query (10)'!F964)</f>
        <v>Time-based Maintenance</v>
      </c>
      <c r="J964" s="38" t="str">
        <f>IF('query (10)'!F964="","",IFERROR(INDEX(Cleaning_Rules!$B$14:$B$17,MATCH(TRIM('query (10)'!F964),Cleaning_Rules!$A$14:$A$17,0)),"UNKNOWN"))</f>
        <v>TBM</v>
      </c>
      <c r="K964" s="38" t="str">
        <f>IF('query (10)'!G964="","",'query (10)'!G964)</f>
        <v>แผนใหม่</v>
      </c>
      <c r="L964" s="38" t="str">
        <f>IF('query (10)'!G964="","MISSING",IFERROR(INDEX(Cleaning_Rules!$B$5:$B$10,MATCH(TRIM('query (10)'!G964),Cleaning_Rules!$A$5:$A$10,0)),"UNKNOWN"))</f>
        <v>NEW_PLAN</v>
      </c>
      <c r="M964" s="38" t="str">
        <f>IF('query (10)'!I964="","",'query (10)'!I964)</f>
        <v>Electrical</v>
      </c>
      <c r="N964" s="38" t="str">
        <f>IF('query (10)'!O964="","",'query (10)'!O964)</f>
        <v>Inspection</v>
      </c>
      <c r="O964" s="38" t="str">
        <f>IF('query (10)'!P964="","",'query (10)'!P964)</f>
        <v>Medium</v>
      </c>
      <c r="P964" s="38" t="str">
        <f>IF('query (10)'!N964="","",'query (10)'!N964)</f>
        <v xml:space="preserve"> - Check condition of filter in Amp Laser Mark
 - Check condition Power Watt / operation time
Temperature of Air Apiste
- Check condition Dust filter head laser mark
</v>
      </c>
      <c r="Q964" s="38" t="str">
        <f>TRIM('query (10)'!N964)</f>
        <v xml:space="preserve">- Check condition of filter in Amp Laser Mark
 - Check condition Power Watt / operation time
Temperature of Air Apiste
- Check condition Dust filter head laser mark
</v>
      </c>
      <c r="R964" s="38" t="str">
        <f>TRIM(UPPER('query (10)'!R964))</f>
        <v/>
      </c>
      <c r="S964" s="38" t="str">
        <f>TRIM(UPPER('query (10)'!S964))</f>
        <v/>
      </c>
      <c r="T964" s="38" t="str">
        <f>IF('query (10)'!Q964="","",TRIM(UPPER('query (10)'!Q964)))</f>
        <v/>
      </c>
      <c r="U964" s="38" t="str">
        <f>IF('query (10)'!T964="","",'query (10)'!T964)</f>
        <v/>
      </c>
      <c r="V964" s="39" t="str">
        <f>IF('query (10)'!T964="","",IFERROR(VALUE('query (10)'!T964),""))</f>
        <v/>
      </c>
      <c r="W964" s="40">
        <f>IF('query (10)'!U964="","",'query (10)'!U964)</f>
        <v>0</v>
      </c>
      <c r="X964" s="39">
        <f>IF('query (10)'!V964="","",'query (10)'!V964)</f>
        <v>360</v>
      </c>
      <c r="Y964" s="41">
        <f>IF('query (10)'!W964="","",'query (10)'!W964)</f>
        <v>46065</v>
      </c>
      <c r="Z964" s="41" t="str">
        <f>IF('query (10)'!X964="","",'query (10)'!X964)</f>
        <v/>
      </c>
      <c r="AA964" s="41">
        <f>IF('query (10)'!Y964="","",'query (10)'!Y964)</f>
        <v>46065</v>
      </c>
      <c r="AB964" s="41">
        <f>IF('query (10)'!Z964="","",'query (10)'!Z964)</f>
        <v>46425</v>
      </c>
      <c r="AC964" s="38" t="str">
        <f>IF(OR('query (10)'!AA964="",COUNTIF(Cleaning_Rules!$A$21:$A$26,TRIM('query (10)'!AA964))&gt;0),"",TRIM('query (10)'!AA964))</f>
        <v/>
      </c>
      <c r="AD964" s="38" t="str">
        <f>IF('query (10)'!AB964="","",TRIM(IFERROR(_xlfn.TEXTBEFORE('query (10)'!AB964,"("),'query (10)'!AB964)))</f>
        <v/>
      </c>
      <c r="AE964" s="38" t="str">
        <f>IFERROR(LOWER(TRIM(_xlfn.TEXTBEFORE(_xlfn.TEXTAFTER('query (10)'!AB964,"("),")"))),"")</f>
        <v/>
      </c>
      <c r="AF964" s="38" t="str">
        <f>IF('query (10)'!AD964="","",TRIM('query (10)'!AD964))</f>
        <v>อัมรินทร์ รักษาพล</v>
      </c>
      <c r="AG964" s="38" t="str">
        <f>IF('query (10)'!AE964="","",TRIM('query (10)'!AE964))</f>
        <v>ณัฐดนัย จุฑาเทพ</v>
      </c>
      <c r="AH964" s="38" t="str">
        <f>IF('query (10)'!AF964="","",IFERROR(VALUE('query (10)'!AF964),""))</f>
        <v/>
      </c>
      <c r="AI964" s="38" t="str">
        <f>IF('query (10)'!AG964="","",TRIM('query (10)'!AG964))</f>
        <v/>
      </c>
      <c r="AJ964" s="38" t="str">
        <f>IF('query (10)'!AH964="","",IFERROR(VALUE('query (10)'!AH964),""))</f>
        <v/>
      </c>
      <c r="AK964" s="38" t="str">
        <f>IF('query (10)'!AI964="","",TRIM('query (10)'!AI964))</f>
        <v/>
      </c>
      <c r="AL964" s="42">
        <f t="shared" si="75"/>
        <v>2026</v>
      </c>
      <c r="AM964" s="42" t="str">
        <f t="shared" si="76"/>
        <v>2026-02</v>
      </c>
      <c r="AN964" s="42" t="str">
        <f t="shared" ca="1" si="77"/>
        <v>ON_SCHEDULE</v>
      </c>
      <c r="AO964" s="42" t="str">
        <f t="shared" si="78"/>
        <v>MA-619 | LASER MARKING MACHINE | BWD2 | MOTOR | Time-based Maintenance | Electrical | Inspection | Medium | - Check condition of filter in Amp Laser Mark
 - Check condition Power Watt / operation time
Temperature of Air Apiste
- Check condition Dust filter head laser mark
 | ณัฐดนัย จุฑาเทพ</v>
      </c>
      <c r="AP964" s="42" t="str">
        <f>_xlfn.TEXTJOIN("; ",TRUE,IF(COUNTA('query (10)'!A964:AK964)&lt;=6,"NEAR_EMPTY_ROW",""),IF($K964="","MISSING_STATUS",""),IF(AND($K964="เสร็จสิ้น",$Z964=""),"DONE_NO_ACTUAL_DATE",""),IF(AND($I964="Condition-based Maintenance",$AH964=""),"CBM_NO_MEASUREMENT",""),IF(OR($X964="",$X964=0),"INVALID_PERIOD",""),IF(AND($AA964&lt;&gt;"",$AB964&lt;&gt;"",$AB964&lt;$AA964),"DATE_SEQUENCE_ERROR",""),IF(AND($AB964&lt;&gt;"",$AB964&gt;DATE(2030,12,31)),"DATE_OUTLIER",""),IF($C964="","MISSING_QRCODE",""),IF($J964="UNKNOWN","UNKNOWN_PM_TYPE",""),IF($L964="UNKNOWN","UNKNOWN_STATUS",""))</f>
        <v/>
      </c>
      <c r="AQ964" s="42" t="str">
        <f t="shared" si="79"/>
        <v>NO</v>
      </c>
    </row>
    <row r="965" spans="1:43" x14ac:dyDescent="0.3">
      <c r="A965" s="38">
        <f>IF('query (10)'!A965="","",'query (10)'!A965)</f>
        <v>1130</v>
      </c>
      <c r="B965" s="38" t="str">
        <f>IF('query (10)'!B965="","",'query (10)'!B965)</f>
        <v/>
      </c>
      <c r="C965" s="38" t="str">
        <f>TRIM(UPPER('query (10)'!M965))</f>
        <v>CH-942</v>
      </c>
      <c r="D965" s="38" t="str">
        <f>TRIM(UPPER(IFERROR(_xlfn.TEXTBEFORE('query (10)'!L965,"("),'query (10)'!L965)))</f>
        <v>OUTER &amp; INNER EDDY CURENT TESTER M/C</v>
      </c>
      <c r="E965" s="38" t="str">
        <f>IFERROR(TRIM(UPPER(_xlfn.TEXTBEFORE(_xlfn.TEXTAFTER('query (10)'!L965,"("),")"))),"")</f>
        <v/>
      </c>
      <c r="F965" s="38" t="str">
        <f>TRIM('query (10)'!K965)</f>
        <v>BWD2</v>
      </c>
      <c r="G965" s="38" t="str">
        <f>IF('query (10)'!J965="","",'query (10)'!J965)</f>
        <v>Motor</v>
      </c>
      <c r="H965" s="38" t="str">
        <f>TRIM(UPPER('query (10)'!J965))</f>
        <v>MOTOR</v>
      </c>
      <c r="I965" s="38" t="str">
        <f>IF('query (10)'!F965="","",'query (10)'!F965)</f>
        <v>Time-based Maintenance</v>
      </c>
      <c r="J965" s="38" t="str">
        <f>IF('query (10)'!F965="","",IFERROR(INDEX(Cleaning_Rules!$B$14:$B$17,MATCH(TRIM('query (10)'!F965),Cleaning_Rules!$A$14:$A$17,0)),"UNKNOWN"))</f>
        <v>TBM</v>
      </c>
      <c r="K965" s="38" t="str">
        <f>IF('query (10)'!G965="","",'query (10)'!G965)</f>
        <v>แผนใหม่</v>
      </c>
      <c r="L965" s="38" t="str">
        <f>IF('query (10)'!G965="","MISSING",IFERROR(INDEX(Cleaning_Rules!$B$5:$B$10,MATCH(TRIM('query (10)'!G965),Cleaning_Rules!$A$5:$A$10,0)),"UNKNOWN"))</f>
        <v>NEW_PLAN</v>
      </c>
      <c r="M965" s="38" t="str">
        <f>IF('query (10)'!I965="","",'query (10)'!I965)</f>
        <v>Electrical</v>
      </c>
      <c r="N965" s="38" t="str">
        <f>IF('query (10)'!O965="","",'query (10)'!O965)</f>
        <v>Inspection</v>
      </c>
      <c r="O965" s="38" t="str">
        <f>IF('query (10)'!P965="","",'query (10)'!P965)</f>
        <v>Medium</v>
      </c>
      <c r="P965" s="38" t="str">
        <f>IF('query (10)'!N965="","",'query (10)'!N965)</f>
        <v xml:space="preserve"> - Cleaning VR In Amp ECT
</v>
      </c>
      <c r="Q965" s="38" t="str">
        <f>TRIM('query (10)'!N965)</f>
        <v xml:space="preserve">- Cleaning VR In Amp ECT
</v>
      </c>
      <c r="R965" s="38" t="str">
        <f>TRIM(UPPER('query (10)'!R965))</f>
        <v/>
      </c>
      <c r="S965" s="38" t="str">
        <f>TRIM(UPPER('query (10)'!S965))</f>
        <v/>
      </c>
      <c r="T965" s="38" t="str">
        <f>IF('query (10)'!Q965="","",TRIM(UPPER('query (10)'!Q965)))</f>
        <v/>
      </c>
      <c r="U965" s="38" t="str">
        <f>IF('query (10)'!T965="","",'query (10)'!T965)</f>
        <v/>
      </c>
      <c r="V965" s="39" t="str">
        <f>IF('query (10)'!T965="","",IFERROR(VALUE('query (10)'!T965),""))</f>
        <v/>
      </c>
      <c r="W965" s="40">
        <f>IF('query (10)'!U965="","",'query (10)'!U965)</f>
        <v>0</v>
      </c>
      <c r="X965" s="39">
        <f>IF('query (10)'!V965="","",'query (10)'!V965)</f>
        <v>360</v>
      </c>
      <c r="Y965" s="41">
        <f>IF('query (10)'!W965="","",'query (10)'!W965)</f>
        <v>46065</v>
      </c>
      <c r="Z965" s="41" t="str">
        <f>IF('query (10)'!X965="","",'query (10)'!X965)</f>
        <v/>
      </c>
      <c r="AA965" s="41">
        <f>IF('query (10)'!Y965="","",'query (10)'!Y965)</f>
        <v>46065</v>
      </c>
      <c r="AB965" s="41">
        <f>IF('query (10)'!Z965="","",'query (10)'!Z965)</f>
        <v>46425</v>
      </c>
      <c r="AC965" s="38" t="str">
        <f>IF(OR('query (10)'!AA965="",COUNTIF(Cleaning_Rules!$A$21:$A$26,TRIM('query (10)'!AA965))&gt;0),"",TRIM('query (10)'!AA965))</f>
        <v/>
      </c>
      <c r="AD965" s="38" t="str">
        <f>IF('query (10)'!AB965="","",TRIM(IFERROR(_xlfn.TEXTBEFORE('query (10)'!AB965,"("),'query (10)'!AB965)))</f>
        <v/>
      </c>
      <c r="AE965" s="38" t="str">
        <f>IFERROR(LOWER(TRIM(_xlfn.TEXTBEFORE(_xlfn.TEXTAFTER('query (10)'!AB965,"("),")"))),"")</f>
        <v/>
      </c>
      <c r="AF965" s="38" t="str">
        <f>IF('query (10)'!AD965="","",TRIM('query (10)'!AD965))</f>
        <v>อัมรินทร์ รักษาพล</v>
      </c>
      <c r="AG965" s="38" t="str">
        <f>IF('query (10)'!AE965="","",TRIM('query (10)'!AE965))</f>
        <v>ณัฐดนัย จุฑาเทพ</v>
      </c>
      <c r="AH965" s="38" t="str">
        <f>IF('query (10)'!AF965="","",IFERROR(VALUE('query (10)'!AF965),""))</f>
        <v/>
      </c>
      <c r="AI965" s="38" t="str">
        <f>IF('query (10)'!AG965="","",TRIM('query (10)'!AG965))</f>
        <v/>
      </c>
      <c r="AJ965" s="38" t="str">
        <f>IF('query (10)'!AH965="","",IFERROR(VALUE('query (10)'!AH965),""))</f>
        <v/>
      </c>
      <c r="AK965" s="38" t="str">
        <f>IF('query (10)'!AI965="","",TRIM('query (10)'!AI965))</f>
        <v/>
      </c>
      <c r="AL965" s="42">
        <f t="shared" si="75"/>
        <v>2026</v>
      </c>
      <c r="AM965" s="42" t="str">
        <f t="shared" si="76"/>
        <v>2026-02</v>
      </c>
      <c r="AN965" s="42" t="str">
        <f t="shared" ca="1" si="77"/>
        <v>ON_SCHEDULE</v>
      </c>
      <c r="AO965" s="42" t="str">
        <f t="shared" si="78"/>
        <v>CH-942 | OUTER &amp; INNER EDDY CURENT TESTER M/C | BWD2 | MOTOR | Time-based Maintenance | Electrical | Inspection | Medium | - Cleaning VR In Amp ECT
 | ณัฐดนัย จุฑาเทพ</v>
      </c>
      <c r="AP965" s="42" t="str">
        <f>_xlfn.TEXTJOIN("; ",TRUE,IF(COUNTA('query (10)'!A965:AK965)&lt;=6,"NEAR_EMPTY_ROW",""),IF($K965="","MISSING_STATUS",""),IF(AND($K965="เสร็จสิ้น",$Z965=""),"DONE_NO_ACTUAL_DATE",""),IF(AND($I965="Condition-based Maintenance",$AH965=""),"CBM_NO_MEASUREMENT",""),IF(OR($X965="",$X965=0),"INVALID_PERIOD",""),IF(AND($AA965&lt;&gt;"",$AB965&lt;&gt;"",$AB965&lt;$AA965),"DATE_SEQUENCE_ERROR",""),IF(AND($AB965&lt;&gt;"",$AB965&gt;DATE(2030,12,31)),"DATE_OUTLIER",""),IF($C965="","MISSING_QRCODE",""),IF($J965="UNKNOWN","UNKNOWN_PM_TYPE",""),IF($L965="UNKNOWN","UNKNOWN_STATUS",""))</f>
        <v/>
      </c>
      <c r="AQ965" s="42" t="str">
        <f t="shared" si="79"/>
        <v>NO</v>
      </c>
    </row>
    <row r="966" spans="1:43" x14ac:dyDescent="0.3">
      <c r="A966" s="38">
        <f>IF('query (10)'!A966="","",'query (10)'!A966)</f>
        <v>1131</v>
      </c>
      <c r="B966" s="38">
        <f>IF('query (10)'!B966="","",'query (10)'!B966)</f>
        <v>18332</v>
      </c>
      <c r="C966" s="38" t="str">
        <f>TRIM(UPPER('query (10)'!M966))</f>
        <v>GR-214</v>
      </c>
      <c r="D966" s="38" t="str">
        <f>TRIM(UPPER(IFERROR(_xlfn.TEXTBEFORE('query (10)'!L966,"("),'query (10)'!L966)))</f>
        <v>INNER RING BORE GRINDING M/C</v>
      </c>
      <c r="E966" s="38" t="str">
        <f>IFERROR(TRIM(UPPER(_xlfn.TEXTBEFORE(_xlfn.TEXTAFTER('query (10)'!L966,"("),")"))),"")</f>
        <v/>
      </c>
      <c r="F966" s="38" t="str">
        <f>TRIM('query (10)'!K966)</f>
        <v>SB2</v>
      </c>
      <c r="G966" s="38" t="str">
        <f>IF('query (10)'!J966="","",'query (10)'!J966)</f>
        <v>Dresser</v>
      </c>
      <c r="H966" s="38" t="str">
        <f>TRIM(UPPER('query (10)'!J966))</f>
        <v>DRESSER</v>
      </c>
      <c r="I966" s="38" t="str">
        <f>IF('query (10)'!F966="","",'query (10)'!F966)</f>
        <v>Time-based Maintenance</v>
      </c>
      <c r="J966" s="38" t="str">
        <f>IF('query (10)'!F966="","",IFERROR(INDEX(Cleaning_Rules!$B$14:$B$17,MATCH(TRIM('query (10)'!F966),Cleaning_Rules!$A$14:$A$17,0)),"UNKNOWN"))</f>
        <v>TBM</v>
      </c>
      <c r="K966" s="38" t="str">
        <f>IF('query (10)'!G966="","",'query (10)'!G966)</f>
        <v>เสร็จสิ้น</v>
      </c>
      <c r="L966" s="38" t="str">
        <f>IF('query (10)'!G966="","MISSING",IFERROR(INDEX(Cleaning_Rules!$B$5:$B$10,MATCH(TRIM('query (10)'!G966),Cleaning_Rules!$A$5:$A$10,0)),"UNKNOWN"))</f>
        <v>COMPLETED</v>
      </c>
      <c r="M966" s="38" t="str">
        <f>IF('query (10)'!I966="","",'query (10)'!I966)</f>
        <v>Mechanical</v>
      </c>
      <c r="N966" s="38" t="str">
        <f>IF('query (10)'!O966="","",'query (10)'!O966)</f>
        <v>Part Change</v>
      </c>
      <c r="O966" s="38" t="str">
        <f>IF('query (10)'!P966="","",'query (10)'!P966)</f>
        <v>Medium</v>
      </c>
      <c r="P966" s="38" t="str">
        <f>IF('query (10)'!N966="","",'query (10)'!N966)</f>
        <v>repair bearing table dresser
repair seal cylinder dresser up/down
ตามรอบการใช้งาน</v>
      </c>
      <c r="Q966" s="38" t="str">
        <f>TRIM('query (10)'!N966)</f>
        <v>repair bearing table dresser
repair seal cylinder dresser up/down
ตามรอบการใช้งาน</v>
      </c>
      <c r="R966" s="38" t="str">
        <f>TRIM(UPPER('query (10)'!R966))</f>
        <v>BEARING</v>
      </c>
      <c r="S966" s="38" t="str">
        <f>TRIM(UPPER('query (10)'!S966))</f>
        <v>HK1210FM</v>
      </c>
      <c r="T966" s="38" t="str">
        <f>IF('query (10)'!Q966="","",TRIM(UPPER('query (10)'!Q966)))</f>
        <v/>
      </c>
      <c r="U966" s="38" t="str">
        <f>IF('query (10)'!T966="","",'query (10)'!T966)</f>
        <v/>
      </c>
      <c r="V966" s="39" t="str">
        <f>IF('query (10)'!T966="","",IFERROR(VALUE('query (10)'!T966),""))</f>
        <v/>
      </c>
      <c r="W966" s="40">
        <f>IF('query (10)'!U966="","",'query (10)'!U966)</f>
        <v>0</v>
      </c>
      <c r="X966" s="39">
        <f>IF('query (10)'!V966="","",'query (10)'!V966)</f>
        <v>1080</v>
      </c>
      <c r="Y966" s="41">
        <f>IF('query (10)'!W966="","",'query (10)'!W966)</f>
        <v>46067</v>
      </c>
      <c r="Z966" s="41">
        <f>IF('query (10)'!X966="","",'query (10)'!X966)</f>
        <v>46072</v>
      </c>
      <c r="AA966" s="41">
        <f>IF('query (10)'!Y966="","",'query (10)'!Y966)</f>
        <v>46072</v>
      </c>
      <c r="AB966" s="41">
        <f>IF('query (10)'!Z966="","",'query (10)'!Z966)</f>
        <v>47152</v>
      </c>
      <c r="AC966" s="38" t="str">
        <f>IF(OR('query (10)'!AA966="",COUNTIF(Cleaning_Rules!$A$21:$A$26,TRIM('query (10)'!AA966))&gt;0),"",TRIM('query (10)'!AA966))</f>
        <v/>
      </c>
      <c r="AD966" s="38" t="str">
        <f>IF('query (10)'!AB966="","",TRIM(IFERROR(_xlfn.TEXTBEFORE('query (10)'!AB966,"("),'query (10)'!AB966)))</f>
        <v>เริ่มซ่อมงาน PM แล้ว รับผิดชอบโดย JAKKAPAT KHOTSOMBAT</v>
      </c>
      <c r="AE966" s="38" t="str">
        <f>IFERROR(LOWER(TRIM(_xlfn.TEXTBEFORE(_xlfn.TEXTAFTER('query (10)'!AB966,"("),")"))),"")</f>
        <v>jakkapat@nsk.com</v>
      </c>
      <c r="AF966" s="38" t="str">
        <f>IF('query (10)'!AD966="","",TRIM('query (10)'!AD966))</f>
        <v>ภูชิต กุลเสรี</v>
      </c>
      <c r="AG966" s="38" t="str">
        <f>IF('query (10)'!AE966="","",TRIM('query (10)'!AE966))</f>
        <v>จักรภัทร โคตรสมบัติ</v>
      </c>
      <c r="AH966" s="38" t="str">
        <f>IF('query (10)'!AF966="","",IFERROR(VALUE('query (10)'!AF966),""))</f>
        <v/>
      </c>
      <c r="AI966" s="38" t="str">
        <f>IF('query (10)'!AG966="","",TRIM('query (10)'!AG966))</f>
        <v/>
      </c>
      <c r="AJ966" s="38" t="str">
        <f>IF('query (10)'!AH966="","",IFERROR(VALUE('query (10)'!AH966),""))</f>
        <v/>
      </c>
      <c r="AK966" s="38" t="str">
        <f>IF('query (10)'!AI966="","",TRIM('query (10)'!AI966))</f>
        <v/>
      </c>
      <c r="AL966" s="42">
        <f t="shared" si="75"/>
        <v>2026</v>
      </c>
      <c r="AM966" s="42" t="str">
        <f t="shared" si="76"/>
        <v>2026-02</v>
      </c>
      <c r="AN966" s="42" t="str">
        <f t="shared" ca="1" si="77"/>
        <v/>
      </c>
      <c r="AO966" s="42" t="str">
        <f t="shared" si="78"/>
        <v>GR-214 | INNER RING BORE GRINDING M/C | SB2 | DRESSER | Time-based Maintenance | Mechanical | Part Change | Medium | repair bearing table dresser
repair seal cylinder dresser up/down
ตามรอบการใช้งาน | BEARING | HK1210FM | เริ่มซ่อมงาน PM แล้ว รับผิดชอบโดย JAKKAPAT KHOTSOMBAT | จักรภัทร โคตรสมบัติ</v>
      </c>
      <c r="AP966" s="42" t="str">
        <f>_xlfn.TEXTJOIN("; ",TRUE,IF(COUNTA('query (10)'!A966:AK966)&lt;=6,"NEAR_EMPTY_ROW",""),IF($K966="","MISSING_STATUS",""),IF(AND($K966="เสร็จสิ้น",$Z966=""),"DONE_NO_ACTUAL_DATE",""),IF(AND($I966="Condition-based Maintenance",$AH966=""),"CBM_NO_MEASUREMENT",""),IF(OR($X966="",$X966=0),"INVALID_PERIOD",""),IF(AND($AA966&lt;&gt;"",$AB966&lt;&gt;"",$AB966&lt;$AA966),"DATE_SEQUENCE_ERROR",""),IF(AND($AB966&lt;&gt;"",$AB966&gt;DATE(2030,12,31)),"DATE_OUTLIER",""),IF($C966="","MISSING_QRCODE",""),IF($J966="UNKNOWN","UNKNOWN_PM_TYPE",""),IF($L966="UNKNOWN","UNKNOWN_STATUS",""))</f>
        <v/>
      </c>
      <c r="AQ966" s="42" t="str">
        <f t="shared" si="79"/>
        <v>NO</v>
      </c>
    </row>
    <row r="967" spans="1:43" x14ac:dyDescent="0.3">
      <c r="A967" s="38">
        <f>IF('query (10)'!A967="","",'query (10)'!A967)</f>
        <v>1132</v>
      </c>
      <c r="B967" s="38">
        <f>IF('query (10)'!B967="","",'query (10)'!B967)</f>
        <v>18333</v>
      </c>
      <c r="C967" s="38" t="str">
        <f>TRIM(UPPER('query (10)'!M967))</f>
        <v>GR-221</v>
      </c>
      <c r="D967" s="38" t="str">
        <f>TRIM(UPPER(IFERROR(_xlfn.TEXTBEFORE('query (10)'!L967,"("),'query (10)'!L967)))</f>
        <v>OUTER RING RACEWAY GRINDING M/C</v>
      </c>
      <c r="E967" s="38" t="str">
        <f>IFERROR(TRIM(UPPER(_xlfn.TEXTBEFORE(_xlfn.TEXTAFTER('query (10)'!L967,"("),")"))),"")</f>
        <v/>
      </c>
      <c r="F967" s="38" t="str">
        <f>TRIM('query (10)'!K967)</f>
        <v>SB2</v>
      </c>
      <c r="G967" s="38" t="str">
        <f>IF('query (10)'!J967="","",'query (10)'!J967)</f>
        <v>Dresser</v>
      </c>
      <c r="H967" s="38" t="str">
        <f>TRIM(UPPER('query (10)'!J967))</f>
        <v>DRESSER</v>
      </c>
      <c r="I967" s="38" t="str">
        <f>IF('query (10)'!F967="","",'query (10)'!F967)</f>
        <v>Time-based Maintenance</v>
      </c>
      <c r="J967" s="38" t="str">
        <f>IF('query (10)'!F967="","",IFERROR(INDEX(Cleaning_Rules!$B$14:$B$17,MATCH(TRIM('query (10)'!F967),Cleaning_Rules!$A$14:$A$17,0)),"UNKNOWN"))</f>
        <v>TBM</v>
      </c>
      <c r="K967" s="38" t="str">
        <f>IF('query (10)'!G967="","",'query (10)'!G967)</f>
        <v>เสร็จสิ้น</v>
      </c>
      <c r="L967" s="38" t="str">
        <f>IF('query (10)'!G967="","MISSING",IFERROR(INDEX(Cleaning_Rules!$B$5:$B$10,MATCH(TRIM('query (10)'!G967),Cleaning_Rules!$A$5:$A$10,0)),"UNKNOWN"))</f>
        <v>COMPLETED</v>
      </c>
      <c r="M967" s="38" t="str">
        <f>IF('query (10)'!I967="","",'query (10)'!I967)</f>
        <v>Mechanical</v>
      </c>
      <c r="N967" s="38" t="str">
        <f>IF('query (10)'!O967="","",'query (10)'!O967)</f>
        <v>Part Change</v>
      </c>
      <c r="O967" s="38" t="str">
        <f>IF('query (10)'!P967="","",'query (10)'!P967)</f>
        <v>Medium</v>
      </c>
      <c r="P967" s="38" t="str">
        <f>IF('query (10)'!N967="","",'query (10)'!N967)</f>
        <v>repair bearing table dresser
repair seal cylinder dresser up/down
ตามรอบการใช้งาน</v>
      </c>
      <c r="Q967" s="38" t="str">
        <f>TRIM('query (10)'!N967)</f>
        <v>repair bearing table dresser
repair seal cylinder dresser up/down
ตามรอบการใช้งาน</v>
      </c>
      <c r="R967" s="38" t="str">
        <f>TRIM(UPPER('query (10)'!R967))</f>
        <v>BEARING</v>
      </c>
      <c r="S967" s="38" t="str">
        <f>TRIM(UPPER('query (10)'!S967))</f>
        <v>HR30206J</v>
      </c>
      <c r="T967" s="38" t="str">
        <f>IF('query (10)'!Q967="","",TRIM(UPPER('query (10)'!Q967)))</f>
        <v/>
      </c>
      <c r="U967" s="38" t="str">
        <f>IF('query (10)'!T967="","",'query (10)'!T967)</f>
        <v/>
      </c>
      <c r="V967" s="39" t="str">
        <f>IF('query (10)'!T967="","",IFERROR(VALUE('query (10)'!T967),""))</f>
        <v/>
      </c>
      <c r="W967" s="40">
        <f>IF('query (10)'!U967="","",'query (10)'!U967)</f>
        <v>0</v>
      </c>
      <c r="X967" s="39">
        <f>IF('query (10)'!V967="","",'query (10)'!V967)</f>
        <v>1080</v>
      </c>
      <c r="Y967" s="41">
        <f>IF('query (10)'!W967="","",'query (10)'!W967)</f>
        <v>46067</v>
      </c>
      <c r="Z967" s="41">
        <f>IF('query (10)'!X967="","",'query (10)'!X967)</f>
        <v>46072</v>
      </c>
      <c r="AA967" s="41">
        <f>IF('query (10)'!Y967="","",'query (10)'!Y967)</f>
        <v>46072</v>
      </c>
      <c r="AB967" s="41">
        <f>IF('query (10)'!Z967="","",'query (10)'!Z967)</f>
        <v>47152</v>
      </c>
      <c r="AC967" s="38" t="str">
        <f>IF(OR('query (10)'!AA967="",COUNTIF(Cleaning_Rules!$A$21:$A$26,TRIM('query (10)'!AA967))&gt;0),"",TRIM('query (10)'!AA967))</f>
        <v/>
      </c>
      <c r="AD967" s="38" t="str">
        <f>IF('query (10)'!AB967="","",TRIM(IFERROR(_xlfn.TEXTBEFORE('query (10)'!AB967,"("),'query (10)'!AB967)))</f>
        <v>เริ่มซ่อมงาน PM แล้ว รับผิดชอบโดย CHETSADA PHIWBANG</v>
      </c>
      <c r="AE967" s="38" t="str">
        <f>IFERROR(LOWER(TRIM(_xlfn.TEXTBEFORE(_xlfn.TEXTAFTER('query (10)'!AB967,"("),")"))),"")</f>
        <v>chetsada@nsk.com</v>
      </c>
      <c r="AF967" s="38" t="str">
        <f>IF('query (10)'!AD967="","",TRIM('query (10)'!AD967))</f>
        <v>ภูชิต กุลเสรี</v>
      </c>
      <c r="AG967" s="38" t="str">
        <f>IF('query (10)'!AE967="","",TRIM('query (10)'!AE967))</f>
        <v>เจษฎา ผิวบาง</v>
      </c>
      <c r="AH967" s="38" t="str">
        <f>IF('query (10)'!AF967="","",IFERROR(VALUE('query (10)'!AF967),""))</f>
        <v/>
      </c>
      <c r="AI967" s="38" t="str">
        <f>IF('query (10)'!AG967="","",TRIM('query (10)'!AG967))</f>
        <v/>
      </c>
      <c r="AJ967" s="38" t="str">
        <f>IF('query (10)'!AH967="","",IFERROR(VALUE('query (10)'!AH967),""))</f>
        <v/>
      </c>
      <c r="AK967" s="38" t="str">
        <f>IF('query (10)'!AI967="","",TRIM('query (10)'!AI967))</f>
        <v/>
      </c>
      <c r="AL967" s="42">
        <f t="shared" si="75"/>
        <v>2026</v>
      </c>
      <c r="AM967" s="42" t="str">
        <f t="shared" si="76"/>
        <v>2026-02</v>
      </c>
      <c r="AN967" s="42" t="str">
        <f t="shared" ca="1" si="77"/>
        <v/>
      </c>
      <c r="AO967" s="42" t="str">
        <f t="shared" si="78"/>
        <v>GR-221 | OUTER RING RACEWAY GRINDING M/C | SB2 | DRESSER | Time-based Maintenance | Mechanical | Part Change | Medium | repair bearing table dresser
repair seal cylinder dresser up/down
ตามรอบการใช้งาน | BEARING | HR30206J | เริ่มซ่อมงาน PM แล้ว รับผิดชอบโดย CHETSADA PHIWBANG | เจษฎา ผิวบาง</v>
      </c>
      <c r="AP967" s="42" t="str">
        <f>_xlfn.TEXTJOIN("; ",TRUE,IF(COUNTA('query (10)'!A967:AK967)&lt;=6,"NEAR_EMPTY_ROW",""),IF($K967="","MISSING_STATUS",""),IF(AND($K967="เสร็จสิ้น",$Z967=""),"DONE_NO_ACTUAL_DATE",""),IF(AND($I967="Condition-based Maintenance",$AH967=""),"CBM_NO_MEASUREMENT",""),IF(OR($X967="",$X967=0),"INVALID_PERIOD",""),IF(AND($AA967&lt;&gt;"",$AB967&lt;&gt;"",$AB967&lt;$AA967),"DATE_SEQUENCE_ERROR",""),IF(AND($AB967&lt;&gt;"",$AB967&gt;DATE(2030,12,31)),"DATE_OUTLIER",""),IF($C967="","MISSING_QRCODE",""),IF($J967="UNKNOWN","UNKNOWN_PM_TYPE",""),IF($L967="UNKNOWN","UNKNOWN_STATUS",""))</f>
        <v/>
      </c>
      <c r="AQ967" s="42" t="str">
        <f t="shared" si="79"/>
        <v>NO</v>
      </c>
    </row>
    <row r="968" spans="1:43" x14ac:dyDescent="0.3">
      <c r="A968" s="38">
        <f>IF('query (10)'!A968="","",'query (10)'!A968)</f>
        <v>1133</v>
      </c>
      <c r="B968" s="38">
        <f>IF('query (10)'!B968="","",'query (10)'!B968)</f>
        <v>18336</v>
      </c>
      <c r="C968" s="38" t="str">
        <f>TRIM(UPPER('query (10)'!M968))</f>
        <v>WA-224</v>
      </c>
      <c r="D968" s="38" t="str">
        <f>TRIM(UPPER(IFERROR(_xlfn.TEXTBEFORE('query (10)'!L968,"("),'query (10)'!L968)))</f>
        <v>OUTER / INNER RING PART WASH EQUIPMENT M/C</v>
      </c>
      <c r="E968" s="38" t="str">
        <f>IFERROR(TRIM(UPPER(_xlfn.TEXTBEFORE(_xlfn.TEXTAFTER('query (10)'!L968,"("),")"))),"")</f>
        <v/>
      </c>
      <c r="F968" s="38" t="str">
        <f>TRIM('query (10)'!K968)</f>
        <v>SB2</v>
      </c>
      <c r="G968" s="38" t="str">
        <f>IF('query (10)'!J968="","",'query (10)'!J968)</f>
        <v xml:space="preserve">Heavy smoke </v>
      </c>
      <c r="H968" s="38" t="str">
        <f>TRIM(UPPER('query (10)'!J968))</f>
        <v>HEAVY SMOKE</v>
      </c>
      <c r="I968" s="38" t="str">
        <f>IF('query (10)'!F968="","",'query (10)'!F968)</f>
        <v>Time-based Maintenance</v>
      </c>
      <c r="J968" s="38" t="str">
        <f>IF('query (10)'!F968="","",IFERROR(INDEX(Cleaning_Rules!$B$14:$B$17,MATCH(TRIM('query (10)'!F968),Cleaning_Rules!$A$14:$A$17,0)),"UNKNOWN"))</f>
        <v>TBM</v>
      </c>
      <c r="K968" s="38" t="str">
        <f>IF('query (10)'!G968="","",'query (10)'!G968)</f>
        <v>เสร็จสิ้น</v>
      </c>
      <c r="L968" s="38" t="str">
        <f>IF('query (10)'!G968="","MISSING",IFERROR(INDEX(Cleaning_Rules!$B$5:$B$10,MATCH(TRIM('query (10)'!G968),Cleaning_Rules!$A$5:$A$10,0)),"UNKNOWN"))</f>
        <v>COMPLETED</v>
      </c>
      <c r="M968" s="38" t="str">
        <f>IF('query (10)'!I968="","",'query (10)'!I968)</f>
        <v>Mechanical</v>
      </c>
      <c r="N968" s="38" t="str">
        <f>IF('query (10)'!O968="","",'query (10)'!O968)</f>
        <v>Part Change</v>
      </c>
      <c r="O968" s="38" t="str">
        <f>IF('query (10)'!P968="","",'query (10)'!P968)</f>
        <v>Medium</v>
      </c>
      <c r="P968" s="38" t="str">
        <f>IF('query (10)'!N968="","",'query (10)'!N968)</f>
        <v>change filter DF-40
ตามรอบการใช้งาน</v>
      </c>
      <c r="Q968" s="38" t="str">
        <f>TRIM('query (10)'!N968)</f>
        <v>change filter DF-40
ตามรอบการใช้งาน</v>
      </c>
      <c r="R968" s="38" t="str">
        <f>TRIM(UPPER('query (10)'!R968))</f>
        <v>FILTER</v>
      </c>
      <c r="S968" s="38" t="str">
        <f>TRIM(UPPER('query (10)'!S968))</f>
        <v>DF-40</v>
      </c>
      <c r="T968" s="38" t="str">
        <f>IF('query (10)'!Q968="","",TRIM(UPPER('query (10)'!Q968)))</f>
        <v/>
      </c>
      <c r="U968" s="38" t="str">
        <f>IF('query (10)'!T968="","",'query (10)'!T968)</f>
        <v/>
      </c>
      <c r="V968" s="39" t="str">
        <f>IF('query (10)'!T968="","",IFERROR(VALUE('query (10)'!T968),""))</f>
        <v/>
      </c>
      <c r="W968" s="40">
        <f>IF('query (10)'!U968="","",'query (10)'!U968)</f>
        <v>0</v>
      </c>
      <c r="X968" s="39">
        <f>IF('query (10)'!V968="","",'query (10)'!V968)</f>
        <v>1080</v>
      </c>
      <c r="Y968" s="41">
        <f>IF('query (10)'!W968="","",'query (10)'!W968)</f>
        <v>46067</v>
      </c>
      <c r="Z968" s="41">
        <f>IF('query (10)'!X968="","",'query (10)'!X968)</f>
        <v>46072</v>
      </c>
      <c r="AA968" s="41">
        <f>IF('query (10)'!Y968="","",'query (10)'!Y968)</f>
        <v>46072</v>
      </c>
      <c r="AB968" s="41">
        <f>IF('query (10)'!Z968="","",'query (10)'!Z968)</f>
        <v>47152</v>
      </c>
      <c r="AC968" s="38" t="str">
        <f>IF(OR('query (10)'!AA968="",COUNTIF(Cleaning_Rules!$A$21:$A$26,TRIM('query (10)'!AA968))&gt;0),"",TRIM('query (10)'!AA968))</f>
        <v/>
      </c>
      <c r="AD968" s="38" t="str">
        <f>IF('query (10)'!AB968="","",TRIM(IFERROR(_xlfn.TEXTBEFORE('query (10)'!AB968,"("),'query (10)'!AB968)))</f>
        <v>เริ่มซ่อมงาน PM แล้ว รับผิดชอบโดย CHETSADA PHIWBANG</v>
      </c>
      <c r="AE968" s="38" t="str">
        <f>IFERROR(LOWER(TRIM(_xlfn.TEXTBEFORE(_xlfn.TEXTAFTER('query (10)'!AB968,"("),")"))),"")</f>
        <v>chetsada@nsk.com</v>
      </c>
      <c r="AF968" s="38" t="str">
        <f>IF('query (10)'!AD968="","",TRIM('query (10)'!AD968))</f>
        <v>ภูชิต กุลเสรี</v>
      </c>
      <c r="AG968" s="38" t="str">
        <f>IF('query (10)'!AE968="","",TRIM('query (10)'!AE968))</f>
        <v>ภูชิต กุลเสรี</v>
      </c>
      <c r="AH968" s="38" t="str">
        <f>IF('query (10)'!AF968="","",IFERROR(VALUE('query (10)'!AF968),""))</f>
        <v/>
      </c>
      <c r="AI968" s="38" t="str">
        <f>IF('query (10)'!AG968="","",TRIM('query (10)'!AG968))</f>
        <v/>
      </c>
      <c r="AJ968" s="38" t="str">
        <f>IF('query (10)'!AH968="","",IFERROR(VALUE('query (10)'!AH968),""))</f>
        <v/>
      </c>
      <c r="AK968" s="38" t="str">
        <f>IF('query (10)'!AI968="","",TRIM('query (10)'!AI968))</f>
        <v/>
      </c>
      <c r="AL968" s="42">
        <f t="shared" si="75"/>
        <v>2026</v>
      </c>
      <c r="AM968" s="42" t="str">
        <f t="shared" si="76"/>
        <v>2026-02</v>
      </c>
      <c r="AN968" s="42" t="str">
        <f t="shared" ca="1" si="77"/>
        <v/>
      </c>
      <c r="AO968" s="42" t="str">
        <f t="shared" si="78"/>
        <v>WA-224 | OUTER / INNER RING PART WASH EQUIPMENT M/C | SB2 | HEAVY SMOKE | Time-based Maintenance | Mechanical | Part Change | Medium | change filter DF-40
ตามรอบการใช้งาน | FILTER | DF-40 | เริ่มซ่อมงาน PM แล้ว รับผิดชอบโดย CHETSADA PHIWBANG | ภูชิต กุลเสรี</v>
      </c>
      <c r="AP968" s="42" t="str">
        <f>_xlfn.TEXTJOIN("; ",TRUE,IF(COUNTA('query (10)'!A968:AK968)&lt;=6,"NEAR_EMPTY_ROW",""),IF($K968="","MISSING_STATUS",""),IF(AND($K968="เสร็จสิ้น",$Z968=""),"DONE_NO_ACTUAL_DATE",""),IF(AND($I968="Condition-based Maintenance",$AH968=""),"CBM_NO_MEASUREMENT",""),IF(OR($X968="",$X968=0),"INVALID_PERIOD",""),IF(AND($AA968&lt;&gt;"",$AB968&lt;&gt;"",$AB968&lt;$AA968),"DATE_SEQUENCE_ERROR",""),IF(AND($AB968&lt;&gt;"",$AB968&gt;DATE(2030,12,31)),"DATE_OUTLIER",""),IF($C968="","MISSING_QRCODE",""),IF($J968="UNKNOWN","UNKNOWN_PM_TYPE",""),IF($L968="UNKNOWN","UNKNOWN_STATUS",""))</f>
        <v/>
      </c>
      <c r="AQ968" s="42" t="str">
        <f t="shared" si="79"/>
        <v>NO</v>
      </c>
    </row>
    <row r="969" spans="1:43" x14ac:dyDescent="0.3">
      <c r="A969" s="38">
        <f>IF('query (10)'!A969="","",'query (10)'!A969)</f>
        <v>1135</v>
      </c>
      <c r="B969" s="38">
        <f>IF('query (10)'!B969="","",'query (10)'!B969)</f>
        <v>18335</v>
      </c>
      <c r="C969" s="38" t="str">
        <f>TRIM(UPPER('query (10)'!M969))</f>
        <v>WA-230</v>
      </c>
      <c r="D969" s="38" t="str">
        <f>TRIM(UPPER(IFERROR(_xlfn.TEXTBEFORE('query (10)'!L969,"("),'query (10)'!L969)))</f>
        <v>FINISH WASH EQUIPMENT M/C</v>
      </c>
      <c r="E969" s="38" t="str">
        <f>IFERROR(TRIM(UPPER(_xlfn.TEXTBEFORE(_xlfn.TEXTAFTER('query (10)'!L969,"("),")"))),"")</f>
        <v/>
      </c>
      <c r="F969" s="38" t="str">
        <f>TRIM('query (10)'!K969)</f>
        <v>SB2</v>
      </c>
      <c r="G969" s="38" t="str">
        <f>IF('query (10)'!J969="","",'query (10)'!J969)</f>
        <v xml:space="preserve">Heavy smoke </v>
      </c>
      <c r="H969" s="38" t="str">
        <f>TRIM(UPPER('query (10)'!J969))</f>
        <v>HEAVY SMOKE</v>
      </c>
      <c r="I969" s="38" t="str">
        <f>IF('query (10)'!F969="","",'query (10)'!F969)</f>
        <v>Time-based Maintenance</v>
      </c>
      <c r="J969" s="38" t="str">
        <f>IF('query (10)'!F969="","",IFERROR(INDEX(Cleaning_Rules!$B$14:$B$17,MATCH(TRIM('query (10)'!F969),Cleaning_Rules!$A$14:$A$17,0)),"UNKNOWN"))</f>
        <v>TBM</v>
      </c>
      <c r="K969" s="38" t="str">
        <f>IF('query (10)'!G969="","",'query (10)'!G969)</f>
        <v>เสร็จสิ้น</v>
      </c>
      <c r="L969" s="38" t="str">
        <f>IF('query (10)'!G969="","MISSING",IFERROR(INDEX(Cleaning_Rules!$B$5:$B$10,MATCH(TRIM('query (10)'!G969),Cleaning_Rules!$A$5:$A$10,0)),"UNKNOWN"))</f>
        <v>COMPLETED</v>
      </c>
      <c r="M969" s="38" t="str">
        <f>IF('query (10)'!I969="","",'query (10)'!I969)</f>
        <v>Mechanical</v>
      </c>
      <c r="N969" s="38" t="str">
        <f>IF('query (10)'!O969="","",'query (10)'!O969)</f>
        <v>Part Change</v>
      </c>
      <c r="O969" s="38" t="str">
        <f>IF('query (10)'!P969="","",'query (10)'!P969)</f>
        <v>Medium</v>
      </c>
      <c r="P969" s="38" t="str">
        <f>IF('query (10)'!N969="","",'query (10)'!N969)</f>
        <v>change filter DF-40
ตามรอบการใช้งาน</v>
      </c>
      <c r="Q969" s="38" t="str">
        <f>TRIM('query (10)'!N969)</f>
        <v>change filter DF-40
ตามรอบการใช้งาน</v>
      </c>
      <c r="R969" s="38" t="str">
        <f>TRIM(UPPER('query (10)'!R969))</f>
        <v>FILTER</v>
      </c>
      <c r="S969" s="38" t="str">
        <f>TRIM(UPPER('query (10)'!S969))</f>
        <v>DF-40</v>
      </c>
      <c r="T969" s="38" t="str">
        <f>IF('query (10)'!Q969="","",TRIM(UPPER('query (10)'!Q969)))</f>
        <v/>
      </c>
      <c r="U969" s="38" t="str">
        <f>IF('query (10)'!T969="","",'query (10)'!T969)</f>
        <v/>
      </c>
      <c r="V969" s="39" t="str">
        <f>IF('query (10)'!T969="","",IFERROR(VALUE('query (10)'!T969),""))</f>
        <v/>
      </c>
      <c r="W969" s="40">
        <f>IF('query (10)'!U969="","",'query (10)'!U969)</f>
        <v>0</v>
      </c>
      <c r="X969" s="39">
        <f>IF('query (10)'!V969="","",'query (10)'!V969)</f>
        <v>1080</v>
      </c>
      <c r="Y969" s="41">
        <f>IF('query (10)'!W969="","",'query (10)'!W969)</f>
        <v>46067</v>
      </c>
      <c r="Z969" s="41">
        <f>IF('query (10)'!X969="","",'query (10)'!X969)</f>
        <v>46072</v>
      </c>
      <c r="AA969" s="41">
        <f>IF('query (10)'!Y969="","",'query (10)'!Y969)</f>
        <v>46072</v>
      </c>
      <c r="AB969" s="41">
        <f>IF('query (10)'!Z969="","",'query (10)'!Z969)</f>
        <v>47152</v>
      </c>
      <c r="AC969" s="38" t="str">
        <f>IF(OR('query (10)'!AA969="",COUNTIF(Cleaning_Rules!$A$21:$A$26,TRIM('query (10)'!AA969))&gt;0),"",TRIM('query (10)'!AA969))</f>
        <v/>
      </c>
      <c r="AD969" s="38" t="str">
        <f>IF('query (10)'!AB969="","",TRIM(IFERROR(_xlfn.TEXTBEFORE('query (10)'!AB969,"("),'query (10)'!AB969)))</f>
        <v>เริ่มซ่อมงาน PM แล้ว รับผิดชอบโดย PUCHIT KULSEREE</v>
      </c>
      <c r="AE969" s="38" t="str">
        <f>IFERROR(LOWER(TRIM(_xlfn.TEXTBEFORE(_xlfn.TEXTAFTER('query (10)'!AB969,"("),")"))),"")</f>
        <v>puchit@nsk.com</v>
      </c>
      <c r="AF969" s="38" t="str">
        <f>IF('query (10)'!AD969="","",TRIM('query (10)'!AD969))</f>
        <v>ภูชิต กุลเสรี</v>
      </c>
      <c r="AG969" s="38" t="str">
        <f>IF('query (10)'!AE969="","",TRIM('query (10)'!AE969))</f>
        <v>ภูชิต กุลเสรี</v>
      </c>
      <c r="AH969" s="38" t="str">
        <f>IF('query (10)'!AF969="","",IFERROR(VALUE('query (10)'!AF969),""))</f>
        <v/>
      </c>
      <c r="AI969" s="38" t="str">
        <f>IF('query (10)'!AG969="","",TRIM('query (10)'!AG969))</f>
        <v/>
      </c>
      <c r="AJ969" s="38" t="str">
        <f>IF('query (10)'!AH969="","",IFERROR(VALUE('query (10)'!AH969),""))</f>
        <v/>
      </c>
      <c r="AK969" s="38" t="str">
        <f>IF('query (10)'!AI969="","",TRIM('query (10)'!AI969))</f>
        <v/>
      </c>
      <c r="AL969" s="42">
        <f t="shared" si="75"/>
        <v>2026</v>
      </c>
      <c r="AM969" s="42" t="str">
        <f t="shared" si="76"/>
        <v>2026-02</v>
      </c>
      <c r="AN969" s="42" t="str">
        <f t="shared" ca="1" si="77"/>
        <v/>
      </c>
      <c r="AO969" s="42" t="str">
        <f t="shared" si="78"/>
        <v>WA-230 | FINISH WASH EQUIPMENT M/C | SB2 | HEAVY SMOKE | Time-based Maintenance | Mechanical | Part Change | Medium | change filter DF-40
ตามรอบการใช้งาน | FILTER | DF-40 | เริ่มซ่อมงาน PM แล้ว รับผิดชอบโดย PUCHIT KULSEREE | ภูชิต กุลเสรี</v>
      </c>
      <c r="AP969" s="42" t="str">
        <f>_xlfn.TEXTJOIN("; ",TRUE,IF(COUNTA('query (10)'!A969:AK969)&lt;=6,"NEAR_EMPTY_ROW",""),IF($K969="","MISSING_STATUS",""),IF(AND($K969="เสร็จสิ้น",$Z969=""),"DONE_NO_ACTUAL_DATE",""),IF(AND($I969="Condition-based Maintenance",$AH969=""),"CBM_NO_MEASUREMENT",""),IF(OR($X969="",$X969=0),"INVALID_PERIOD",""),IF(AND($AA969&lt;&gt;"",$AB969&lt;&gt;"",$AB969&lt;$AA969),"DATE_SEQUENCE_ERROR",""),IF(AND($AB969&lt;&gt;"",$AB969&gt;DATE(2030,12,31)),"DATE_OUTLIER",""),IF($C969="","MISSING_QRCODE",""),IF($J969="UNKNOWN","UNKNOWN_PM_TYPE",""),IF($L969="UNKNOWN","UNKNOWN_STATUS",""))</f>
        <v/>
      </c>
      <c r="AQ969" s="42" t="str">
        <f t="shared" si="79"/>
        <v>NO</v>
      </c>
    </row>
    <row r="970" spans="1:43" x14ac:dyDescent="0.3">
      <c r="A970" s="38">
        <f>IF('query (10)'!A970="","",'query (10)'!A970)</f>
        <v>1137</v>
      </c>
      <c r="B970" s="38">
        <f>IF('query (10)'!B970="","",'query (10)'!B970)</f>
        <v>18239</v>
      </c>
      <c r="C970" s="38" t="str">
        <f>TRIM(UPPER('query (10)'!M970))</f>
        <v>GR-250</v>
      </c>
      <c r="D970" s="38" t="str">
        <f>TRIM(UPPER(IFERROR(_xlfn.TEXTBEFORE('query (10)'!L970,"("),'query (10)'!L970)))</f>
        <v>INNER RING RACEWAY GRINDING MACHINE</v>
      </c>
      <c r="E970" s="38" t="str">
        <f>IFERROR(TRIM(UPPER(_xlfn.TEXTBEFORE(_xlfn.TEXTAFTER('query (10)'!L970,"("),")"))),"")</f>
        <v/>
      </c>
      <c r="F970" s="38" t="str">
        <f>TRIM('query (10)'!K970)</f>
        <v>KWD2</v>
      </c>
      <c r="G970" s="38" t="str">
        <f>IF('query (10)'!J970="","",'query (10)'!J970)</f>
        <v xml:space="preserve">Table Gauge	</v>
      </c>
      <c r="H970" s="38" t="str">
        <f>TRIM(UPPER('query (10)'!J970))</f>
        <v xml:space="preserve">TABLE GAUGE	</v>
      </c>
      <c r="I970" s="38" t="str">
        <f>IF('query (10)'!F970="","",'query (10)'!F970)</f>
        <v>Time-based Maintenance</v>
      </c>
      <c r="J970" s="38" t="str">
        <f>IF('query (10)'!F970="","",IFERROR(INDEX(Cleaning_Rules!$B$14:$B$17,MATCH(TRIM('query (10)'!F970),Cleaning_Rules!$A$14:$A$17,0)),"UNKNOWN"))</f>
        <v>TBM</v>
      </c>
      <c r="K970" s="38" t="str">
        <f>IF('query (10)'!G970="","",'query (10)'!G970)</f>
        <v>เสร็จสิ้น</v>
      </c>
      <c r="L970" s="38" t="str">
        <f>IF('query (10)'!G970="","MISSING",IFERROR(INDEX(Cleaning_Rules!$B$5:$B$10,MATCH(TRIM('query (10)'!G970),Cleaning_Rules!$A$5:$A$10,0)),"UNKNOWN"))</f>
        <v>COMPLETED</v>
      </c>
      <c r="M970" s="38" t="str">
        <f>IF('query (10)'!I970="","",'query (10)'!I970)</f>
        <v>Mechanical</v>
      </c>
      <c r="N970" s="38" t="str">
        <f>IF('query (10)'!O970="","",'query (10)'!O970)</f>
        <v>Part Change</v>
      </c>
      <c r="O970" s="38" t="str">
        <f>IF('query (10)'!P970="","",'query (10)'!P970)</f>
        <v>Medium</v>
      </c>
      <c r="P970" s="38" t="str">
        <f>IF('query (10)'!N970="","",'query (10)'!N970)</f>
        <v xml:space="preserve">Repair Unit Table Gauge
PM 12 Month Cycle			
Change seal kit hydraulic 
Model: SER-14 P14 P21 P4			
Check/Change Linear Guide
Model: NS150245ALC2D02P51			
Change Slide Seal
 Model:	4-168413		
Change Piston rod	
Model: 4-127370
</v>
      </c>
      <c r="Q970" s="38" t="str">
        <f>TRIM('query (10)'!N970)</f>
        <v xml:space="preserve">Repair Unit Table Gauge
PM 12 Month Cycle			
Change seal kit hydraulic 
Model: SER-14 P14 P21 P4			
Check/Change Linear Guide
Model: NS150245ALC2D02P51			
Change Slide Seal
 Model:	4-168413		
Change Piston rod	
Model: 4-127370
</v>
      </c>
      <c r="R970" s="38" t="str">
        <f>TRIM(UPPER('query (10)'!R970))</f>
        <v>SLIDE SEAL</v>
      </c>
      <c r="S970" s="38" t="str">
        <f>TRIM(UPPER('query (10)'!S970))</f>
        <v>4-168413</v>
      </c>
      <c r="T970" s="38" t="str">
        <f>IF('query (10)'!Q970="","",TRIM(UPPER('query (10)'!Q970)))</f>
        <v/>
      </c>
      <c r="U970" s="38" t="str">
        <f>IF('query (10)'!T970="","",'query (10)'!T970)</f>
        <v/>
      </c>
      <c r="V970" s="39" t="str">
        <f>IF('query (10)'!T970="","",IFERROR(VALUE('query (10)'!T970),""))</f>
        <v/>
      </c>
      <c r="W970" s="40">
        <f>IF('query (10)'!U970="","",'query (10)'!U970)</f>
        <v>0</v>
      </c>
      <c r="X970" s="39">
        <f>IF('query (10)'!V970="","",'query (10)'!V970)</f>
        <v>360</v>
      </c>
      <c r="Y970" s="41">
        <f>IF('query (10)'!W970="","",'query (10)'!W970)</f>
        <v>46055</v>
      </c>
      <c r="Z970" s="41">
        <f>IF('query (10)'!X970="","",'query (10)'!X970)</f>
        <v>46067</v>
      </c>
      <c r="AA970" s="41">
        <f>IF('query (10)'!Y970="","",'query (10)'!Y970)</f>
        <v>46067</v>
      </c>
      <c r="AB970" s="41">
        <f>IF('query (10)'!Z970="","",'query (10)'!Z970)</f>
        <v>46427</v>
      </c>
      <c r="AC970" s="38" t="str">
        <f>IF(OR('query (10)'!AA970="",COUNTIF(Cleaning_Rules!$A$21:$A$26,TRIM('query (10)'!AA970))&gt;0),"",TRIM('query (10)'!AA970))</f>
        <v/>
      </c>
      <c r="AD970" s="38" t="str">
        <f>IF('query (10)'!AB970="","",TRIM(IFERROR(_xlfn.TEXTBEFORE('query (10)'!AB970,"("),'query (10)'!AB970)))</f>
        <v>เริ่มซ่อมงาน PM แล้ว รับผิดชอบโดย KUNANON PARAWANWONG</v>
      </c>
      <c r="AE970" s="38" t="str">
        <f>IFERROR(LOWER(TRIM(_xlfn.TEXTBEFORE(_xlfn.TEXTAFTER('query (10)'!AB970,"("),")"))),"")</f>
        <v>parawanwong-k-3161@nsk.com</v>
      </c>
      <c r="AF970" s="38" t="str">
        <f>IF('query (10)'!AD970="","",TRIM('query (10)'!AD970))</f>
        <v>คุณานนต์ ปารวัณวงศ์</v>
      </c>
      <c r="AG970" s="38" t="str">
        <f>IF('query (10)'!AE970="","",TRIM('query (10)'!AE970))</f>
        <v>คุณานนต์ ปารวัณวงศ์</v>
      </c>
      <c r="AH970" s="38" t="str">
        <f>IF('query (10)'!AF970="","",IFERROR(VALUE('query (10)'!AF970),""))</f>
        <v/>
      </c>
      <c r="AI970" s="38" t="str">
        <f>IF('query (10)'!AG970="","",TRIM('query (10)'!AG970))</f>
        <v/>
      </c>
      <c r="AJ970" s="38" t="str">
        <f>IF('query (10)'!AH970="","",IFERROR(VALUE('query (10)'!AH970),""))</f>
        <v/>
      </c>
      <c r="AK970" s="38" t="str">
        <f>IF('query (10)'!AI970="","",TRIM('query (10)'!AI970))</f>
        <v/>
      </c>
      <c r="AL970" s="42">
        <f t="shared" si="75"/>
        <v>2026</v>
      </c>
      <c r="AM970" s="42" t="str">
        <f t="shared" si="76"/>
        <v>2026-02</v>
      </c>
      <c r="AN970" s="42" t="str">
        <f t="shared" ca="1" si="77"/>
        <v/>
      </c>
      <c r="AO970" s="42" t="str">
        <f t="shared" si="78"/>
        <v>GR-250 | INNER RING RACEWAY GRINDING MACHINE | KWD2 | TABLE GAUGE	 | Time-based Maintenance | Mechanical | Part Change | Medium | Repair Unit Table Gauge
PM 12 Month Cycle			
Change seal kit hydraulic 
Model: SER-14 P14 P21 P4			
Check/Change Linear Guide
Model: NS150245ALC2D02P51			
Change Slide Seal
 Model:	4-168413		
Change Piston rod	
Model: 4-127370
 | SLIDE SEAL | 4-168413 | เริ่มซ่อมงาน PM แล้ว รับผิดชอบโดย KUNANON PARAWANWONG | คุณานนต์ ปารวัณวงศ์</v>
      </c>
      <c r="AP970" s="42" t="str">
        <f>_xlfn.TEXTJOIN("; ",TRUE,IF(COUNTA('query (10)'!A970:AK970)&lt;=6,"NEAR_EMPTY_ROW",""),IF($K970="","MISSING_STATUS",""),IF(AND($K970="เสร็จสิ้น",$Z970=""),"DONE_NO_ACTUAL_DATE",""),IF(AND($I970="Condition-based Maintenance",$AH970=""),"CBM_NO_MEASUREMENT",""),IF(OR($X970="",$X970=0),"INVALID_PERIOD",""),IF(AND($AA970&lt;&gt;"",$AB970&lt;&gt;"",$AB970&lt;$AA970),"DATE_SEQUENCE_ERROR",""),IF(AND($AB970&lt;&gt;"",$AB970&gt;DATE(2030,12,31)),"DATE_OUTLIER",""),IF($C970="","MISSING_QRCODE",""),IF($J970="UNKNOWN","UNKNOWN_PM_TYPE",""),IF($L970="UNKNOWN","UNKNOWN_STATUS",""))</f>
        <v/>
      </c>
      <c r="AQ970" s="42" t="str">
        <f t="shared" si="79"/>
        <v>NO</v>
      </c>
    </row>
    <row r="971" spans="1:43" x14ac:dyDescent="0.3">
      <c r="A971" s="38">
        <f>IF('query (10)'!A971="","",'query (10)'!A971)</f>
        <v>1138</v>
      </c>
      <c r="B971" s="38">
        <f>IF('query (10)'!B971="","",'query (10)'!B971)</f>
        <v>18240</v>
      </c>
      <c r="C971" s="38" t="str">
        <f>TRIM(UPPER('query (10)'!M971))</f>
        <v>GR-336</v>
      </c>
      <c r="D971" s="38" t="str">
        <f>TRIM(UPPER(IFERROR(_xlfn.TEXTBEFORE('query (10)'!L971,"("),'query (10)'!L971)))</f>
        <v>INNER RING RACEWAY GRINDING MACHINE</v>
      </c>
      <c r="E971" s="38" t="str">
        <f>IFERROR(TRIM(UPPER(_xlfn.TEXTBEFORE(_xlfn.TEXTAFTER('query (10)'!L971,"("),")"))),"")</f>
        <v/>
      </c>
      <c r="F971" s="38" t="str">
        <f>TRIM('query (10)'!K971)</f>
        <v>KWD3</v>
      </c>
      <c r="G971" s="38" t="str">
        <f>IF('query (10)'!J971="","",'query (10)'!J971)</f>
        <v xml:space="preserve">Table Gauge	</v>
      </c>
      <c r="H971" s="38" t="str">
        <f>TRIM(UPPER('query (10)'!J971))</f>
        <v xml:space="preserve">TABLE GAUGE	</v>
      </c>
      <c r="I971" s="38" t="str">
        <f>IF('query (10)'!F971="","",'query (10)'!F971)</f>
        <v>Time-based Maintenance</v>
      </c>
      <c r="J971" s="38" t="str">
        <f>IF('query (10)'!F971="","",IFERROR(INDEX(Cleaning_Rules!$B$14:$B$17,MATCH(TRIM('query (10)'!F971),Cleaning_Rules!$A$14:$A$17,0)),"UNKNOWN"))</f>
        <v>TBM</v>
      </c>
      <c r="K971" s="38" t="str">
        <f>IF('query (10)'!G971="","",'query (10)'!G971)</f>
        <v>เสร็จสิ้น</v>
      </c>
      <c r="L971" s="38" t="str">
        <f>IF('query (10)'!G971="","MISSING",IFERROR(INDEX(Cleaning_Rules!$B$5:$B$10,MATCH(TRIM('query (10)'!G971),Cleaning_Rules!$A$5:$A$10,0)),"UNKNOWN"))</f>
        <v>COMPLETED</v>
      </c>
      <c r="M971" s="38" t="str">
        <f>IF('query (10)'!I971="","",'query (10)'!I971)</f>
        <v>Mechanical</v>
      </c>
      <c r="N971" s="38" t="str">
        <f>IF('query (10)'!O971="","",'query (10)'!O971)</f>
        <v>Part Change</v>
      </c>
      <c r="O971" s="38" t="str">
        <f>IF('query (10)'!P971="","",'query (10)'!P971)</f>
        <v>Medium</v>
      </c>
      <c r="P971" s="38" t="str">
        <f>IF('query (10)'!N971="","",'query (10)'!N971)</f>
        <v xml:space="preserve">Repair Unit Table Gauge
PM 12 Month Cycle			
Change seal kit hydraulic 
Model: SER-14 P14 P21 P4			
Check/Change Linear Guide
Model: NS150245ALC2D02P51			
Change Slide Seal
 Model:	4-168413		
Change Piston rod	
Model: 4-127370
</v>
      </c>
      <c r="Q971" s="38" t="str">
        <f>TRIM('query (10)'!N971)</f>
        <v xml:space="preserve">Repair Unit Table Gauge
PM 12 Month Cycle			
Change seal kit hydraulic 
Model: SER-14 P14 P21 P4			
Check/Change Linear Guide
Model: NS150245ALC2D02P51			
Change Slide Seal
 Model:	4-168413		
Change Piston rod	
Model: 4-127370
</v>
      </c>
      <c r="R971" s="38" t="str">
        <f>TRIM(UPPER('query (10)'!R971))</f>
        <v>SLIDE SEAL</v>
      </c>
      <c r="S971" s="38" t="str">
        <f>TRIM(UPPER('query (10)'!S971))</f>
        <v>4-168413</v>
      </c>
      <c r="T971" s="38" t="str">
        <f>IF('query (10)'!Q971="","",TRIM(UPPER('query (10)'!Q971)))</f>
        <v/>
      </c>
      <c r="U971" s="38" t="str">
        <f>IF('query (10)'!T971="","",'query (10)'!T971)</f>
        <v/>
      </c>
      <c r="V971" s="39" t="str">
        <f>IF('query (10)'!T971="","",IFERROR(VALUE('query (10)'!T971),""))</f>
        <v/>
      </c>
      <c r="W971" s="40">
        <f>IF('query (10)'!U971="","",'query (10)'!U971)</f>
        <v>0</v>
      </c>
      <c r="X971" s="39">
        <f>IF('query (10)'!V971="","",'query (10)'!V971)</f>
        <v>360</v>
      </c>
      <c r="Y971" s="41">
        <f>IF('query (10)'!W971="","",'query (10)'!W971)</f>
        <v>46056</v>
      </c>
      <c r="Z971" s="41">
        <f>IF('query (10)'!X971="","",'query (10)'!X971)</f>
        <v>46067</v>
      </c>
      <c r="AA971" s="41">
        <f>IF('query (10)'!Y971="","",'query (10)'!Y971)</f>
        <v>46067</v>
      </c>
      <c r="AB971" s="41">
        <f>IF('query (10)'!Z971="","",'query (10)'!Z971)</f>
        <v>46427</v>
      </c>
      <c r="AC971" s="38" t="str">
        <f>IF(OR('query (10)'!AA971="",COUNTIF(Cleaning_Rules!$A$21:$A$26,TRIM('query (10)'!AA971))&gt;0),"",TRIM('query (10)'!AA971))</f>
        <v/>
      </c>
      <c r="AD971" s="38" t="str">
        <f>IF('query (10)'!AB971="","",TRIM(IFERROR(_xlfn.TEXTBEFORE('query (10)'!AB971,"("),'query (10)'!AB971)))</f>
        <v>เริ่มซ่อมงาน PM แล้ว รับผิดชอบโดย KUNANON PARAWANWONG</v>
      </c>
      <c r="AE971" s="38" t="str">
        <f>IFERROR(LOWER(TRIM(_xlfn.TEXTBEFORE(_xlfn.TEXTAFTER('query (10)'!AB971,"("),")"))),"")</f>
        <v>parawanwong-k-3161@nsk.com</v>
      </c>
      <c r="AF971" s="38" t="str">
        <f>IF('query (10)'!AD971="","",TRIM('query (10)'!AD971))</f>
        <v>คุณานนต์ ปารวัณวงศ์</v>
      </c>
      <c r="AG971" s="38" t="str">
        <f>IF('query (10)'!AE971="","",TRIM('query (10)'!AE971))</f>
        <v>คุณานนต์ ปารวัณวงศ์</v>
      </c>
      <c r="AH971" s="38" t="str">
        <f>IF('query (10)'!AF971="","",IFERROR(VALUE('query (10)'!AF971),""))</f>
        <v/>
      </c>
      <c r="AI971" s="38" t="str">
        <f>IF('query (10)'!AG971="","",TRIM('query (10)'!AG971))</f>
        <v/>
      </c>
      <c r="AJ971" s="38" t="str">
        <f>IF('query (10)'!AH971="","",IFERROR(VALUE('query (10)'!AH971),""))</f>
        <v/>
      </c>
      <c r="AK971" s="38" t="str">
        <f>IF('query (10)'!AI971="","",TRIM('query (10)'!AI971))</f>
        <v/>
      </c>
      <c r="AL971" s="42">
        <f t="shared" si="75"/>
        <v>2026</v>
      </c>
      <c r="AM971" s="42" t="str">
        <f t="shared" si="76"/>
        <v>2026-02</v>
      </c>
      <c r="AN971" s="42" t="str">
        <f t="shared" ca="1" si="77"/>
        <v/>
      </c>
      <c r="AO971" s="42" t="str">
        <f t="shared" si="78"/>
        <v>GR-336 | INNER RING RACEWAY GRINDING MACHINE | KWD3 | TABLE GAUGE	 | Time-based Maintenance | Mechanical | Part Change | Medium | Repair Unit Table Gauge
PM 12 Month Cycle			
Change seal kit hydraulic 
Model: SER-14 P14 P21 P4			
Check/Change Linear Guide
Model: NS150245ALC2D02P51			
Change Slide Seal
 Model:	4-168413		
Change Piston rod	
Model: 4-127370
 | SLIDE SEAL | 4-168413 | เริ่มซ่อมงาน PM แล้ว รับผิดชอบโดย KUNANON PARAWANWONG | คุณานนต์ ปารวัณวงศ์</v>
      </c>
      <c r="AP971" s="42" t="str">
        <f>_xlfn.TEXTJOIN("; ",TRUE,IF(COUNTA('query (10)'!A971:AK971)&lt;=6,"NEAR_EMPTY_ROW",""),IF($K971="","MISSING_STATUS",""),IF(AND($K971="เสร็จสิ้น",$Z971=""),"DONE_NO_ACTUAL_DATE",""),IF(AND($I971="Condition-based Maintenance",$AH971=""),"CBM_NO_MEASUREMENT",""),IF(OR($X971="",$X971=0),"INVALID_PERIOD",""),IF(AND($AA971&lt;&gt;"",$AB971&lt;&gt;"",$AB971&lt;$AA971),"DATE_SEQUENCE_ERROR",""),IF(AND($AB971&lt;&gt;"",$AB971&gt;DATE(2030,12,31)),"DATE_OUTLIER",""),IF($C971="","MISSING_QRCODE",""),IF($J971="UNKNOWN","UNKNOWN_PM_TYPE",""),IF($L971="UNKNOWN","UNKNOWN_STATUS",""))</f>
        <v/>
      </c>
      <c r="AQ971" s="42" t="str">
        <f t="shared" si="79"/>
        <v>NO</v>
      </c>
    </row>
    <row r="972" spans="1:43" x14ac:dyDescent="0.3">
      <c r="A972" s="38">
        <f>IF('query (10)'!A972="","",'query (10)'!A972)</f>
        <v>1139</v>
      </c>
      <c r="B972" s="38">
        <f>IF('query (10)'!B972="","",'query (10)'!B972)</f>
        <v>18241</v>
      </c>
      <c r="C972" s="38" t="str">
        <f>TRIM(UPPER('query (10)'!M972))</f>
        <v>GR-458</v>
      </c>
      <c r="D972" s="38" t="str">
        <f>TRIM(UPPER(IFERROR(_xlfn.TEXTBEFORE('query (10)'!L972,"("),'query (10)'!L972)))</f>
        <v>INNER RING RACEWAY GRINDING MACHINE</v>
      </c>
      <c r="E972" s="38" t="str">
        <f>IFERROR(TRIM(UPPER(_xlfn.TEXTBEFORE(_xlfn.TEXTAFTER('query (10)'!L972,"("),")"))),"")</f>
        <v/>
      </c>
      <c r="F972" s="38" t="str">
        <f>TRIM('query (10)'!K972)</f>
        <v>KWD4</v>
      </c>
      <c r="G972" s="38" t="str">
        <f>IF('query (10)'!J972="","",'query (10)'!J972)</f>
        <v xml:space="preserve">Table Gauge	</v>
      </c>
      <c r="H972" s="38" t="str">
        <f>TRIM(UPPER('query (10)'!J972))</f>
        <v xml:space="preserve">TABLE GAUGE	</v>
      </c>
      <c r="I972" s="38" t="str">
        <f>IF('query (10)'!F972="","",'query (10)'!F972)</f>
        <v>Time-based Maintenance</v>
      </c>
      <c r="J972" s="38" t="str">
        <f>IF('query (10)'!F972="","",IFERROR(INDEX(Cleaning_Rules!$B$14:$B$17,MATCH(TRIM('query (10)'!F972),Cleaning_Rules!$A$14:$A$17,0)),"UNKNOWN"))</f>
        <v>TBM</v>
      </c>
      <c r="K972" s="38" t="str">
        <f>IF('query (10)'!G972="","",'query (10)'!G972)</f>
        <v>เสร็จสิ้น</v>
      </c>
      <c r="L972" s="38" t="str">
        <f>IF('query (10)'!G972="","MISSING",IFERROR(INDEX(Cleaning_Rules!$B$5:$B$10,MATCH(TRIM('query (10)'!G972),Cleaning_Rules!$A$5:$A$10,0)),"UNKNOWN"))</f>
        <v>COMPLETED</v>
      </c>
      <c r="M972" s="38" t="str">
        <f>IF('query (10)'!I972="","",'query (10)'!I972)</f>
        <v>Mechanical</v>
      </c>
      <c r="N972" s="38" t="str">
        <f>IF('query (10)'!O972="","",'query (10)'!O972)</f>
        <v>Part Change</v>
      </c>
      <c r="O972" s="38" t="str">
        <f>IF('query (10)'!P972="","",'query (10)'!P972)</f>
        <v>Medium</v>
      </c>
      <c r="P972" s="38" t="str">
        <f>IF('query (10)'!N972="","",'query (10)'!N972)</f>
        <v xml:space="preserve">Repair Unit Table Gauge
PM 12 Month Cycle			
Change seal kit hydraulic 
Model: SER-14 P14 P21 P4			
Check/Change Linear Guide
Model: NS150245ALC2D02P51			
Change Slide Seal
 Model:	4-168413		
Change Piston rod	
Model: 4-127370
</v>
      </c>
      <c r="Q972" s="38" t="str">
        <f>TRIM('query (10)'!N972)</f>
        <v xml:space="preserve">Repair Unit Table Gauge
PM 12 Month Cycle			
Change seal kit hydraulic 
Model: SER-14 P14 P21 P4			
Check/Change Linear Guide
Model: NS150245ALC2D02P51			
Change Slide Seal
 Model:	4-168413		
Change Piston rod	
Model: 4-127370
</v>
      </c>
      <c r="R972" s="38" t="str">
        <f>TRIM(UPPER('query (10)'!R972))</f>
        <v>SLIDE SEAL</v>
      </c>
      <c r="S972" s="38" t="str">
        <f>TRIM(UPPER('query (10)'!S972))</f>
        <v>4-168413</v>
      </c>
      <c r="T972" s="38" t="str">
        <f>IF('query (10)'!Q972="","",TRIM(UPPER('query (10)'!Q972)))</f>
        <v/>
      </c>
      <c r="U972" s="38" t="str">
        <f>IF('query (10)'!T972="","",'query (10)'!T972)</f>
        <v/>
      </c>
      <c r="V972" s="39" t="str">
        <f>IF('query (10)'!T972="","",IFERROR(VALUE('query (10)'!T972),""))</f>
        <v/>
      </c>
      <c r="W972" s="40">
        <f>IF('query (10)'!U972="","",'query (10)'!U972)</f>
        <v>0</v>
      </c>
      <c r="X972" s="39">
        <f>IF('query (10)'!V972="","",'query (10)'!V972)</f>
        <v>360</v>
      </c>
      <c r="Y972" s="41">
        <f>IF('query (10)'!W972="","",'query (10)'!W972)</f>
        <v>46057</v>
      </c>
      <c r="Z972" s="41">
        <f>IF('query (10)'!X972="","",'query (10)'!X972)</f>
        <v>46069</v>
      </c>
      <c r="AA972" s="41">
        <f>IF('query (10)'!Y972="","",'query (10)'!Y972)</f>
        <v>46069</v>
      </c>
      <c r="AB972" s="41">
        <f>IF('query (10)'!Z972="","",'query (10)'!Z972)</f>
        <v>46429</v>
      </c>
      <c r="AC972" s="38" t="str">
        <f>IF(OR('query (10)'!AA972="",COUNTIF(Cleaning_Rules!$A$21:$A$26,TRIM('query (10)'!AA972))&gt;0),"",TRIM('query (10)'!AA972))</f>
        <v/>
      </c>
      <c r="AD972" s="38" t="str">
        <f>IF('query (10)'!AB972="","",TRIM(IFERROR(_xlfn.TEXTBEFORE('query (10)'!AB972,"("),'query (10)'!AB972)))</f>
        <v>เริ่มซ่อมงาน PM แล้ว รับผิดชอบโดย KUNANON PARAWANWONG</v>
      </c>
      <c r="AE972" s="38" t="str">
        <f>IFERROR(LOWER(TRIM(_xlfn.TEXTBEFORE(_xlfn.TEXTAFTER('query (10)'!AB972,"("),")"))),"")</f>
        <v>parawanwong-k-3161@nsk.com</v>
      </c>
      <c r="AF972" s="38" t="str">
        <f>IF('query (10)'!AD972="","",TRIM('query (10)'!AD972))</f>
        <v>คุณานนต์ ปารวัณวงศ์</v>
      </c>
      <c r="AG972" s="38" t="str">
        <f>IF('query (10)'!AE972="","",TRIM('query (10)'!AE972))</f>
        <v>คุณานนต์ ปารวัณวงศ์</v>
      </c>
      <c r="AH972" s="38" t="str">
        <f>IF('query (10)'!AF972="","",IFERROR(VALUE('query (10)'!AF972),""))</f>
        <v/>
      </c>
      <c r="AI972" s="38" t="str">
        <f>IF('query (10)'!AG972="","",TRIM('query (10)'!AG972))</f>
        <v/>
      </c>
      <c r="AJ972" s="38" t="str">
        <f>IF('query (10)'!AH972="","",IFERROR(VALUE('query (10)'!AH972),""))</f>
        <v/>
      </c>
      <c r="AK972" s="38" t="str">
        <f>IF('query (10)'!AI972="","",TRIM('query (10)'!AI972))</f>
        <v/>
      </c>
      <c r="AL972" s="42">
        <f t="shared" si="75"/>
        <v>2026</v>
      </c>
      <c r="AM972" s="42" t="str">
        <f t="shared" si="76"/>
        <v>2026-02</v>
      </c>
      <c r="AN972" s="42" t="str">
        <f t="shared" ca="1" si="77"/>
        <v/>
      </c>
      <c r="AO972" s="42" t="str">
        <f t="shared" si="78"/>
        <v>GR-458 | INNER RING RACEWAY GRINDING MACHINE | KWD4 | TABLE GAUGE	 | Time-based Maintenance | Mechanical | Part Change | Medium | Repair Unit Table Gauge
PM 12 Month Cycle			
Change seal kit hydraulic 
Model: SER-14 P14 P21 P4			
Check/Change Linear Guide
Model: NS150245ALC2D02P51			
Change Slide Seal
 Model:	4-168413		
Change Piston rod	
Model: 4-127370
 | SLIDE SEAL | 4-168413 | เริ่มซ่อมงาน PM แล้ว รับผิดชอบโดย KUNANON PARAWANWONG | คุณานนต์ ปารวัณวงศ์</v>
      </c>
      <c r="AP972" s="42" t="str">
        <f>_xlfn.TEXTJOIN("; ",TRUE,IF(COUNTA('query (10)'!A972:AK972)&lt;=6,"NEAR_EMPTY_ROW",""),IF($K972="","MISSING_STATUS",""),IF(AND($K972="เสร็จสิ้น",$Z972=""),"DONE_NO_ACTUAL_DATE",""),IF(AND($I972="Condition-based Maintenance",$AH972=""),"CBM_NO_MEASUREMENT",""),IF(OR($X972="",$X972=0),"INVALID_PERIOD",""),IF(AND($AA972&lt;&gt;"",$AB972&lt;&gt;"",$AB972&lt;$AA972),"DATE_SEQUENCE_ERROR",""),IF(AND($AB972&lt;&gt;"",$AB972&gt;DATE(2030,12,31)),"DATE_OUTLIER",""),IF($C972="","MISSING_QRCODE",""),IF($J972="UNKNOWN","UNKNOWN_PM_TYPE",""),IF($L972="UNKNOWN","UNKNOWN_STATUS",""))</f>
        <v/>
      </c>
      <c r="AQ972" s="42" t="str">
        <f t="shared" si="79"/>
        <v>NO</v>
      </c>
    </row>
    <row r="973" spans="1:43" x14ac:dyDescent="0.3">
      <c r="A973" s="38">
        <f>IF('query (10)'!A973="","",'query (10)'!A973)</f>
        <v>1140</v>
      </c>
      <c r="B973" s="38">
        <f>IF('query (10)'!B973="","",'query (10)'!B973)</f>
        <v>18242</v>
      </c>
      <c r="C973" s="38" t="str">
        <f>TRIM(UPPER('query (10)'!M973))</f>
        <v>GR-575</v>
      </c>
      <c r="D973" s="38" t="str">
        <f>TRIM(UPPER(IFERROR(_xlfn.TEXTBEFORE('query (10)'!L973,"("),'query (10)'!L973)))</f>
        <v>INNER RING RACEWAY GRINDING MACHINE</v>
      </c>
      <c r="E973" s="38" t="str">
        <f>IFERROR(TRIM(UPPER(_xlfn.TEXTBEFORE(_xlfn.TEXTAFTER('query (10)'!L973,"("),")"))),"")</f>
        <v/>
      </c>
      <c r="F973" s="38" t="str">
        <f>TRIM('query (10)'!K973)</f>
        <v>KWD5</v>
      </c>
      <c r="G973" s="38" t="str">
        <f>IF('query (10)'!J973="","",'query (10)'!J973)</f>
        <v xml:space="preserve">Table Gauge	</v>
      </c>
      <c r="H973" s="38" t="str">
        <f>TRIM(UPPER('query (10)'!J973))</f>
        <v xml:space="preserve">TABLE GAUGE	</v>
      </c>
      <c r="I973" s="38" t="str">
        <f>IF('query (10)'!F973="","",'query (10)'!F973)</f>
        <v>Time-based Maintenance</v>
      </c>
      <c r="J973" s="38" t="str">
        <f>IF('query (10)'!F973="","",IFERROR(INDEX(Cleaning_Rules!$B$14:$B$17,MATCH(TRIM('query (10)'!F973),Cleaning_Rules!$A$14:$A$17,0)),"UNKNOWN"))</f>
        <v>TBM</v>
      </c>
      <c r="K973" s="38" t="str">
        <f>IF('query (10)'!G973="","",'query (10)'!G973)</f>
        <v>เสร็จสิ้น</v>
      </c>
      <c r="L973" s="38" t="str">
        <f>IF('query (10)'!G973="","MISSING",IFERROR(INDEX(Cleaning_Rules!$B$5:$B$10,MATCH(TRIM('query (10)'!G973),Cleaning_Rules!$A$5:$A$10,0)),"UNKNOWN"))</f>
        <v>COMPLETED</v>
      </c>
      <c r="M973" s="38" t="str">
        <f>IF('query (10)'!I973="","",'query (10)'!I973)</f>
        <v>Mechanical</v>
      </c>
      <c r="N973" s="38" t="str">
        <f>IF('query (10)'!O973="","",'query (10)'!O973)</f>
        <v>Part Change</v>
      </c>
      <c r="O973" s="38" t="str">
        <f>IF('query (10)'!P973="","",'query (10)'!P973)</f>
        <v>Medium</v>
      </c>
      <c r="P973" s="38" t="str">
        <f>IF('query (10)'!N973="","",'query (10)'!N973)</f>
        <v xml:space="preserve">Repair Unit Table Gauge
PM 12 Month Cycle			
Change seal kit hydraulic 
Model: SER-14 P14 P21 P4			
Check/Change Linear Guide
Model: NS150245ALC2D02P51			
Change Slide Seal
 Model:	4-168413		
Change Piston rod	
Model: 4-127370
</v>
      </c>
      <c r="Q973" s="38" t="str">
        <f>TRIM('query (10)'!N973)</f>
        <v xml:space="preserve">Repair Unit Table Gauge
PM 12 Month Cycle			
Change seal kit hydraulic 
Model: SER-14 P14 P21 P4			
Check/Change Linear Guide
Model: NS150245ALC2D02P51			
Change Slide Seal
 Model:	4-168413		
Change Piston rod	
Model: 4-127370
</v>
      </c>
      <c r="R973" s="38" t="str">
        <f>TRIM(UPPER('query (10)'!R973))</f>
        <v>SLIDE SEAL</v>
      </c>
      <c r="S973" s="38" t="str">
        <f>TRIM(UPPER('query (10)'!S973))</f>
        <v>4-168413</v>
      </c>
      <c r="T973" s="38" t="str">
        <f>IF('query (10)'!Q973="","",TRIM(UPPER('query (10)'!Q973)))</f>
        <v/>
      </c>
      <c r="U973" s="38" t="str">
        <f>IF('query (10)'!T973="","",'query (10)'!T973)</f>
        <v/>
      </c>
      <c r="V973" s="39" t="str">
        <f>IF('query (10)'!T973="","",IFERROR(VALUE('query (10)'!T973),""))</f>
        <v/>
      </c>
      <c r="W973" s="40">
        <f>IF('query (10)'!U973="","",'query (10)'!U973)</f>
        <v>0</v>
      </c>
      <c r="X973" s="39">
        <f>IF('query (10)'!V973="","",'query (10)'!V973)</f>
        <v>360</v>
      </c>
      <c r="Y973" s="41">
        <f>IF('query (10)'!W973="","",'query (10)'!W973)</f>
        <v>46058</v>
      </c>
      <c r="Z973" s="41">
        <f>IF('query (10)'!X973="","",'query (10)'!X973)</f>
        <v>46069</v>
      </c>
      <c r="AA973" s="41">
        <f>IF('query (10)'!Y973="","",'query (10)'!Y973)</f>
        <v>46069</v>
      </c>
      <c r="AB973" s="41">
        <f>IF('query (10)'!Z973="","",'query (10)'!Z973)</f>
        <v>46429</v>
      </c>
      <c r="AC973" s="38" t="str">
        <f>IF(OR('query (10)'!AA973="",COUNTIF(Cleaning_Rules!$A$21:$A$26,TRIM('query (10)'!AA973))&gt;0),"",TRIM('query (10)'!AA973))</f>
        <v/>
      </c>
      <c r="AD973" s="38" t="str">
        <f>IF('query (10)'!AB973="","",TRIM(IFERROR(_xlfn.TEXTBEFORE('query (10)'!AB973,"("),'query (10)'!AB973)))</f>
        <v>เริ่มซ่อมงาน PM แล้ว รับผิดชอบโดย KUNANON PARAWANWONG</v>
      </c>
      <c r="AE973" s="38" t="str">
        <f>IFERROR(LOWER(TRIM(_xlfn.TEXTBEFORE(_xlfn.TEXTAFTER('query (10)'!AB973,"("),")"))),"")</f>
        <v>parawanwong-k-3161@nsk.com</v>
      </c>
      <c r="AF973" s="38" t="str">
        <f>IF('query (10)'!AD973="","",TRIM('query (10)'!AD973))</f>
        <v>คุณานนต์ ปารวัณวงศ์</v>
      </c>
      <c r="AG973" s="38" t="str">
        <f>IF('query (10)'!AE973="","",TRIM('query (10)'!AE973))</f>
        <v>คุณานนต์ ปารวัณวงศ์</v>
      </c>
      <c r="AH973" s="38" t="str">
        <f>IF('query (10)'!AF973="","",IFERROR(VALUE('query (10)'!AF973),""))</f>
        <v/>
      </c>
      <c r="AI973" s="38" t="str">
        <f>IF('query (10)'!AG973="","",TRIM('query (10)'!AG973))</f>
        <v/>
      </c>
      <c r="AJ973" s="38" t="str">
        <f>IF('query (10)'!AH973="","",IFERROR(VALUE('query (10)'!AH973),""))</f>
        <v/>
      </c>
      <c r="AK973" s="38" t="str">
        <f>IF('query (10)'!AI973="","",TRIM('query (10)'!AI973))</f>
        <v/>
      </c>
      <c r="AL973" s="42">
        <f t="shared" si="75"/>
        <v>2026</v>
      </c>
      <c r="AM973" s="42" t="str">
        <f t="shared" si="76"/>
        <v>2026-02</v>
      </c>
      <c r="AN973" s="42" t="str">
        <f t="shared" ca="1" si="77"/>
        <v/>
      </c>
      <c r="AO973" s="42" t="str">
        <f t="shared" si="78"/>
        <v>GR-575 | INNER RING RACEWAY GRINDING MACHINE | KWD5 | TABLE GAUGE	 | Time-based Maintenance | Mechanical | Part Change | Medium | Repair Unit Table Gauge
PM 12 Month Cycle			
Change seal kit hydraulic 
Model: SER-14 P14 P21 P4			
Check/Change Linear Guide
Model: NS150245ALC2D02P51			
Change Slide Seal
 Model:	4-168413		
Change Piston rod	
Model: 4-127370
 | SLIDE SEAL | 4-168413 | เริ่มซ่อมงาน PM แล้ว รับผิดชอบโดย KUNANON PARAWANWONG | คุณานนต์ ปารวัณวงศ์</v>
      </c>
      <c r="AP973" s="42" t="str">
        <f>_xlfn.TEXTJOIN("; ",TRUE,IF(COUNTA('query (10)'!A973:AK973)&lt;=6,"NEAR_EMPTY_ROW",""),IF($K973="","MISSING_STATUS",""),IF(AND($K973="เสร็จสิ้น",$Z973=""),"DONE_NO_ACTUAL_DATE",""),IF(AND($I973="Condition-based Maintenance",$AH973=""),"CBM_NO_MEASUREMENT",""),IF(OR($X973="",$X973=0),"INVALID_PERIOD",""),IF(AND($AA973&lt;&gt;"",$AB973&lt;&gt;"",$AB973&lt;$AA973),"DATE_SEQUENCE_ERROR",""),IF(AND($AB973&lt;&gt;"",$AB973&gt;DATE(2030,12,31)),"DATE_OUTLIER",""),IF($C973="","MISSING_QRCODE",""),IF($J973="UNKNOWN","UNKNOWN_PM_TYPE",""),IF($L973="UNKNOWN","UNKNOWN_STATUS",""))</f>
        <v/>
      </c>
      <c r="AQ973" s="42" t="str">
        <f t="shared" si="79"/>
        <v>NO</v>
      </c>
    </row>
    <row r="974" spans="1:43" x14ac:dyDescent="0.3">
      <c r="A974" s="38">
        <f>IF('query (10)'!A974="","",'query (10)'!A974)</f>
        <v>1141</v>
      </c>
      <c r="B974" s="38">
        <f>IF('query (10)'!B974="","",'query (10)'!B974)</f>
        <v>18243</v>
      </c>
      <c r="C974" s="38" t="str">
        <f>TRIM(UPPER('query (10)'!M974))</f>
        <v>GR-689</v>
      </c>
      <c r="D974" s="38" t="str">
        <f>TRIM(UPPER(IFERROR(_xlfn.TEXTBEFORE('query (10)'!L974,"("),'query (10)'!L974)))</f>
        <v>INNER RING RACEWAY GRINDING MACHINE</v>
      </c>
      <c r="E974" s="38" t="str">
        <f>IFERROR(TRIM(UPPER(_xlfn.TEXTBEFORE(_xlfn.TEXTAFTER('query (10)'!L974,"("),")"))),"")</f>
        <v/>
      </c>
      <c r="F974" s="38" t="str">
        <f>TRIM('query (10)'!K974)</f>
        <v>KWD6</v>
      </c>
      <c r="G974" s="38" t="str">
        <f>IF('query (10)'!J974="","",'query (10)'!J974)</f>
        <v xml:space="preserve">Table Gauge	</v>
      </c>
      <c r="H974" s="38" t="str">
        <f>TRIM(UPPER('query (10)'!J974))</f>
        <v xml:space="preserve">TABLE GAUGE	</v>
      </c>
      <c r="I974" s="38" t="str">
        <f>IF('query (10)'!F974="","",'query (10)'!F974)</f>
        <v>Time-based Maintenance</v>
      </c>
      <c r="J974" s="38" t="str">
        <f>IF('query (10)'!F974="","",IFERROR(INDEX(Cleaning_Rules!$B$14:$B$17,MATCH(TRIM('query (10)'!F974),Cleaning_Rules!$A$14:$A$17,0)),"UNKNOWN"))</f>
        <v>TBM</v>
      </c>
      <c r="K974" s="38" t="str">
        <f>IF('query (10)'!G974="","",'query (10)'!G974)</f>
        <v>เสร็จสิ้น</v>
      </c>
      <c r="L974" s="38" t="str">
        <f>IF('query (10)'!G974="","MISSING",IFERROR(INDEX(Cleaning_Rules!$B$5:$B$10,MATCH(TRIM('query (10)'!G974),Cleaning_Rules!$A$5:$A$10,0)),"UNKNOWN"))</f>
        <v>COMPLETED</v>
      </c>
      <c r="M974" s="38" t="str">
        <f>IF('query (10)'!I974="","",'query (10)'!I974)</f>
        <v>Mechanical</v>
      </c>
      <c r="N974" s="38" t="str">
        <f>IF('query (10)'!O974="","",'query (10)'!O974)</f>
        <v>Part Change</v>
      </c>
      <c r="O974" s="38" t="str">
        <f>IF('query (10)'!P974="","",'query (10)'!P974)</f>
        <v>Medium</v>
      </c>
      <c r="P974" s="38" t="str">
        <f>IF('query (10)'!N974="","",'query (10)'!N974)</f>
        <v xml:space="preserve">Repair Unit Table Gauge
PM 12 Month Cycle			
Change seal kit hydraulic 
Model: SER-14 P14 P21 P4			
Check/Change Linear Guide
Model: NS150245ALC2D02P51			
Change Slide Seal
 Model:	4-168413		
Change Piston rod	
Model: 4-127370
</v>
      </c>
      <c r="Q974" s="38" t="str">
        <f>TRIM('query (10)'!N974)</f>
        <v xml:space="preserve">Repair Unit Table Gauge
PM 12 Month Cycle			
Change seal kit hydraulic 
Model: SER-14 P14 P21 P4			
Check/Change Linear Guide
Model: NS150245ALC2D02P51			
Change Slide Seal
 Model:	4-168413		
Change Piston rod	
Model: 4-127370
</v>
      </c>
      <c r="R974" s="38" t="str">
        <f>TRIM(UPPER('query (10)'!R974))</f>
        <v>SLIDE SEAL</v>
      </c>
      <c r="S974" s="38" t="str">
        <f>TRIM(UPPER('query (10)'!S974))</f>
        <v>4-168413</v>
      </c>
      <c r="T974" s="38" t="str">
        <f>IF('query (10)'!Q974="","",TRIM(UPPER('query (10)'!Q974)))</f>
        <v/>
      </c>
      <c r="U974" s="38" t="str">
        <f>IF('query (10)'!T974="","",'query (10)'!T974)</f>
        <v/>
      </c>
      <c r="V974" s="39" t="str">
        <f>IF('query (10)'!T974="","",IFERROR(VALUE('query (10)'!T974),""))</f>
        <v/>
      </c>
      <c r="W974" s="40">
        <f>IF('query (10)'!U974="","",'query (10)'!U974)</f>
        <v>0</v>
      </c>
      <c r="X974" s="39">
        <f>IF('query (10)'!V974="","",'query (10)'!V974)</f>
        <v>360</v>
      </c>
      <c r="Y974" s="41">
        <f>IF('query (10)'!W974="","",'query (10)'!W974)</f>
        <v>46059</v>
      </c>
      <c r="Z974" s="41">
        <f>IF('query (10)'!X974="","",'query (10)'!X974)</f>
        <v>46069</v>
      </c>
      <c r="AA974" s="41">
        <f>IF('query (10)'!Y974="","",'query (10)'!Y974)</f>
        <v>46069</v>
      </c>
      <c r="AB974" s="41">
        <f>IF('query (10)'!Z974="","",'query (10)'!Z974)</f>
        <v>46429</v>
      </c>
      <c r="AC974" s="38" t="str">
        <f>IF(OR('query (10)'!AA974="",COUNTIF(Cleaning_Rules!$A$21:$A$26,TRIM('query (10)'!AA974))&gt;0),"",TRIM('query (10)'!AA974))</f>
        <v/>
      </c>
      <c r="AD974" s="38" t="str">
        <f>IF('query (10)'!AB974="","",TRIM(IFERROR(_xlfn.TEXTBEFORE('query (10)'!AB974,"("),'query (10)'!AB974)))</f>
        <v>เริ่มซ่อมงาน PM แล้ว รับผิดชอบโดย KUNANON PARAWANWONG</v>
      </c>
      <c r="AE974" s="38" t="str">
        <f>IFERROR(LOWER(TRIM(_xlfn.TEXTBEFORE(_xlfn.TEXTAFTER('query (10)'!AB974,"("),")"))),"")</f>
        <v>parawanwong-k-3161@nsk.com</v>
      </c>
      <c r="AF974" s="38" t="str">
        <f>IF('query (10)'!AD974="","",TRIM('query (10)'!AD974))</f>
        <v>คุณานนต์ ปารวัณวงศ์</v>
      </c>
      <c r="AG974" s="38" t="str">
        <f>IF('query (10)'!AE974="","",TRIM('query (10)'!AE974))</f>
        <v>คุณานนต์ ปารวัณวงศ์</v>
      </c>
      <c r="AH974" s="38" t="str">
        <f>IF('query (10)'!AF974="","",IFERROR(VALUE('query (10)'!AF974),""))</f>
        <v/>
      </c>
      <c r="AI974" s="38" t="str">
        <f>IF('query (10)'!AG974="","",TRIM('query (10)'!AG974))</f>
        <v/>
      </c>
      <c r="AJ974" s="38" t="str">
        <f>IF('query (10)'!AH974="","",IFERROR(VALUE('query (10)'!AH974),""))</f>
        <v/>
      </c>
      <c r="AK974" s="38" t="str">
        <f>IF('query (10)'!AI974="","",TRIM('query (10)'!AI974))</f>
        <v/>
      </c>
      <c r="AL974" s="42">
        <f t="shared" si="75"/>
        <v>2026</v>
      </c>
      <c r="AM974" s="42" t="str">
        <f t="shared" si="76"/>
        <v>2026-02</v>
      </c>
      <c r="AN974" s="42" t="str">
        <f t="shared" ca="1" si="77"/>
        <v/>
      </c>
      <c r="AO974" s="42" t="str">
        <f t="shared" si="78"/>
        <v>GR-689 | INNER RING RACEWAY GRINDING MACHINE | KWD6 | TABLE GAUGE	 | Time-based Maintenance | Mechanical | Part Change | Medium | Repair Unit Table Gauge
PM 12 Month Cycle			
Change seal kit hydraulic 
Model: SER-14 P14 P21 P4			
Check/Change Linear Guide
Model: NS150245ALC2D02P51			
Change Slide Seal
 Model:	4-168413		
Change Piston rod	
Model: 4-127370
 | SLIDE SEAL | 4-168413 | เริ่มซ่อมงาน PM แล้ว รับผิดชอบโดย KUNANON PARAWANWONG | คุณานนต์ ปารวัณวงศ์</v>
      </c>
      <c r="AP974" s="42" t="str">
        <f>_xlfn.TEXTJOIN("; ",TRUE,IF(COUNTA('query (10)'!A974:AK974)&lt;=6,"NEAR_EMPTY_ROW",""),IF($K974="","MISSING_STATUS",""),IF(AND($K974="เสร็จสิ้น",$Z974=""),"DONE_NO_ACTUAL_DATE",""),IF(AND($I974="Condition-based Maintenance",$AH974=""),"CBM_NO_MEASUREMENT",""),IF(OR($X974="",$X974=0),"INVALID_PERIOD",""),IF(AND($AA974&lt;&gt;"",$AB974&lt;&gt;"",$AB974&lt;$AA974),"DATE_SEQUENCE_ERROR",""),IF(AND($AB974&lt;&gt;"",$AB974&gt;DATE(2030,12,31)),"DATE_OUTLIER",""),IF($C974="","MISSING_QRCODE",""),IF($J974="UNKNOWN","UNKNOWN_PM_TYPE",""),IF($L974="UNKNOWN","UNKNOWN_STATUS",""))</f>
        <v/>
      </c>
      <c r="AQ974" s="42" t="str">
        <f t="shared" si="79"/>
        <v>NO</v>
      </c>
    </row>
    <row r="975" spans="1:43" x14ac:dyDescent="0.3">
      <c r="A975" s="38">
        <f>IF('query (10)'!A975="","",'query (10)'!A975)</f>
        <v>1142</v>
      </c>
      <c r="B975" s="38">
        <f>IF('query (10)'!B975="","",'query (10)'!B975)</f>
        <v>18244</v>
      </c>
      <c r="C975" s="38" t="str">
        <f>TRIM(UPPER('query (10)'!M975))</f>
        <v>GR-825</v>
      </c>
      <c r="D975" s="38" t="str">
        <f>TRIM(UPPER(IFERROR(_xlfn.TEXTBEFORE('query (10)'!L975,"("),'query (10)'!L975)))</f>
        <v>INNER RING RACEWAY GRINDING MACHINE</v>
      </c>
      <c r="E975" s="38" t="str">
        <f>IFERROR(TRIM(UPPER(_xlfn.TEXTBEFORE(_xlfn.TEXTAFTER('query (10)'!L975,"("),")"))),"")</f>
        <v/>
      </c>
      <c r="F975" s="38" t="str">
        <f>TRIM('query (10)'!K975)</f>
        <v>KWD7</v>
      </c>
      <c r="G975" s="38" t="str">
        <f>IF('query (10)'!J975="","",'query (10)'!J975)</f>
        <v xml:space="preserve">Table Gauge	</v>
      </c>
      <c r="H975" s="38" t="str">
        <f>TRIM(UPPER('query (10)'!J975))</f>
        <v xml:space="preserve">TABLE GAUGE	</v>
      </c>
      <c r="I975" s="38" t="str">
        <f>IF('query (10)'!F975="","",'query (10)'!F975)</f>
        <v>Time-based Maintenance</v>
      </c>
      <c r="J975" s="38" t="str">
        <f>IF('query (10)'!F975="","",IFERROR(INDEX(Cleaning_Rules!$B$14:$B$17,MATCH(TRIM('query (10)'!F975),Cleaning_Rules!$A$14:$A$17,0)),"UNKNOWN"))</f>
        <v>TBM</v>
      </c>
      <c r="K975" s="38" t="str">
        <f>IF('query (10)'!G975="","",'query (10)'!G975)</f>
        <v>เสร็จสิ้น</v>
      </c>
      <c r="L975" s="38" t="str">
        <f>IF('query (10)'!G975="","MISSING",IFERROR(INDEX(Cleaning_Rules!$B$5:$B$10,MATCH(TRIM('query (10)'!G975),Cleaning_Rules!$A$5:$A$10,0)),"UNKNOWN"))</f>
        <v>COMPLETED</v>
      </c>
      <c r="M975" s="38" t="str">
        <f>IF('query (10)'!I975="","",'query (10)'!I975)</f>
        <v>Mechanical</v>
      </c>
      <c r="N975" s="38" t="str">
        <f>IF('query (10)'!O975="","",'query (10)'!O975)</f>
        <v>Part Change</v>
      </c>
      <c r="O975" s="38" t="str">
        <f>IF('query (10)'!P975="","",'query (10)'!P975)</f>
        <v>Medium</v>
      </c>
      <c r="P975" s="38" t="str">
        <f>IF('query (10)'!N975="","",'query (10)'!N975)</f>
        <v xml:space="preserve">Repair Unit Table Gauge
PM 12 Month Cycle			
Change seal kit hydraulic 
Model: SER-14 P14 P21 P4			
Check/Change Linear Guide
Model: NS150245ALC2D02P51			
Change Slide Seal
 Model:	4-168413		
Change Piston rod	
Model: 4-127370
</v>
      </c>
      <c r="Q975" s="38" t="str">
        <f>TRIM('query (10)'!N975)</f>
        <v xml:space="preserve">Repair Unit Table Gauge
PM 12 Month Cycle			
Change seal kit hydraulic 
Model: SER-14 P14 P21 P4			
Check/Change Linear Guide
Model: NS150245ALC2D02P51			
Change Slide Seal
 Model:	4-168413		
Change Piston rod	
Model: 4-127370
</v>
      </c>
      <c r="R975" s="38" t="str">
        <f>TRIM(UPPER('query (10)'!R975))</f>
        <v>SLIDE SEAL</v>
      </c>
      <c r="S975" s="38" t="str">
        <f>TRIM(UPPER('query (10)'!S975))</f>
        <v>4-168413</v>
      </c>
      <c r="T975" s="38" t="str">
        <f>IF('query (10)'!Q975="","",TRIM(UPPER('query (10)'!Q975)))</f>
        <v/>
      </c>
      <c r="U975" s="38" t="str">
        <f>IF('query (10)'!T975="","",'query (10)'!T975)</f>
        <v/>
      </c>
      <c r="V975" s="39" t="str">
        <f>IF('query (10)'!T975="","",IFERROR(VALUE('query (10)'!T975),""))</f>
        <v/>
      </c>
      <c r="W975" s="40">
        <f>IF('query (10)'!U975="","",'query (10)'!U975)</f>
        <v>0</v>
      </c>
      <c r="X975" s="39">
        <f>IF('query (10)'!V975="","",'query (10)'!V975)</f>
        <v>360</v>
      </c>
      <c r="Y975" s="41">
        <f>IF('query (10)'!W975="","",'query (10)'!W975)</f>
        <v>46060</v>
      </c>
      <c r="Z975" s="41">
        <f>IF('query (10)'!X975="","",'query (10)'!X975)</f>
        <v>46069</v>
      </c>
      <c r="AA975" s="41">
        <f>IF('query (10)'!Y975="","",'query (10)'!Y975)</f>
        <v>46069</v>
      </c>
      <c r="AB975" s="41">
        <f>IF('query (10)'!Z975="","",'query (10)'!Z975)</f>
        <v>46429</v>
      </c>
      <c r="AC975" s="38" t="str">
        <f>IF(OR('query (10)'!AA975="",COUNTIF(Cleaning_Rules!$A$21:$A$26,TRIM('query (10)'!AA975))&gt;0),"",TRIM('query (10)'!AA975))</f>
        <v/>
      </c>
      <c r="AD975" s="38" t="str">
        <f>IF('query (10)'!AB975="","",TRIM(IFERROR(_xlfn.TEXTBEFORE('query (10)'!AB975,"("),'query (10)'!AB975)))</f>
        <v>เริ่มซ่อมงาน PM แล้ว รับผิดชอบโดย KUNANON PARAWANWONG</v>
      </c>
      <c r="AE975" s="38" t="str">
        <f>IFERROR(LOWER(TRIM(_xlfn.TEXTBEFORE(_xlfn.TEXTAFTER('query (10)'!AB975,"("),")"))),"")</f>
        <v>parawanwong-k-3161@nsk.com</v>
      </c>
      <c r="AF975" s="38" t="str">
        <f>IF('query (10)'!AD975="","",TRIM('query (10)'!AD975))</f>
        <v>คุณานนต์ ปารวัณวงศ์</v>
      </c>
      <c r="AG975" s="38" t="str">
        <f>IF('query (10)'!AE975="","",TRIM('query (10)'!AE975))</f>
        <v>คุณานนต์ ปารวัณวงศ์</v>
      </c>
      <c r="AH975" s="38" t="str">
        <f>IF('query (10)'!AF975="","",IFERROR(VALUE('query (10)'!AF975),""))</f>
        <v/>
      </c>
      <c r="AI975" s="38" t="str">
        <f>IF('query (10)'!AG975="","",TRIM('query (10)'!AG975))</f>
        <v/>
      </c>
      <c r="AJ975" s="38" t="str">
        <f>IF('query (10)'!AH975="","",IFERROR(VALUE('query (10)'!AH975),""))</f>
        <v/>
      </c>
      <c r="AK975" s="38" t="str">
        <f>IF('query (10)'!AI975="","",TRIM('query (10)'!AI975))</f>
        <v/>
      </c>
      <c r="AL975" s="42">
        <f t="shared" si="75"/>
        <v>2026</v>
      </c>
      <c r="AM975" s="42" t="str">
        <f t="shared" si="76"/>
        <v>2026-02</v>
      </c>
      <c r="AN975" s="42" t="str">
        <f t="shared" ca="1" si="77"/>
        <v/>
      </c>
      <c r="AO975" s="42" t="str">
        <f t="shared" si="78"/>
        <v>GR-825 | INNER RING RACEWAY GRINDING MACHINE | KWD7 | TABLE GAUGE	 | Time-based Maintenance | Mechanical | Part Change | Medium | Repair Unit Table Gauge
PM 12 Month Cycle			
Change seal kit hydraulic 
Model: SER-14 P14 P21 P4			
Check/Change Linear Guide
Model: NS150245ALC2D02P51			
Change Slide Seal
 Model:	4-168413		
Change Piston rod	
Model: 4-127370
 | SLIDE SEAL | 4-168413 | เริ่มซ่อมงาน PM แล้ว รับผิดชอบโดย KUNANON PARAWANWONG | คุณานนต์ ปารวัณวงศ์</v>
      </c>
      <c r="AP975" s="42" t="str">
        <f>_xlfn.TEXTJOIN("; ",TRUE,IF(COUNTA('query (10)'!A975:AK975)&lt;=6,"NEAR_EMPTY_ROW",""),IF($K975="","MISSING_STATUS",""),IF(AND($K975="เสร็จสิ้น",$Z975=""),"DONE_NO_ACTUAL_DATE",""),IF(AND($I975="Condition-based Maintenance",$AH975=""),"CBM_NO_MEASUREMENT",""),IF(OR($X975="",$X975=0),"INVALID_PERIOD",""),IF(AND($AA975&lt;&gt;"",$AB975&lt;&gt;"",$AB975&lt;$AA975),"DATE_SEQUENCE_ERROR",""),IF(AND($AB975&lt;&gt;"",$AB975&gt;DATE(2030,12,31)),"DATE_OUTLIER",""),IF($C975="","MISSING_QRCODE",""),IF($J975="UNKNOWN","UNKNOWN_PM_TYPE",""),IF($L975="UNKNOWN","UNKNOWN_STATUS",""))</f>
        <v/>
      </c>
      <c r="AQ975" s="42" t="str">
        <f t="shared" si="79"/>
        <v>NO</v>
      </c>
    </row>
    <row r="976" spans="1:43" x14ac:dyDescent="0.3">
      <c r="A976" s="38">
        <f>IF('query (10)'!A976="","",'query (10)'!A976)</f>
        <v>1143</v>
      </c>
      <c r="B976" s="38">
        <f>IF('query (10)'!B976="","",'query (10)'!B976)</f>
        <v>18383</v>
      </c>
      <c r="C976" s="38" t="str">
        <f>TRIM(UPPER('query (10)'!M976))</f>
        <v>GR-284</v>
      </c>
      <c r="D976" s="38" t="str">
        <f>TRIM(UPPER(IFERROR(_xlfn.TEXTBEFORE('query (10)'!L976,"("),'query (10)'!L976)))</f>
        <v>OUTER RING RACEWAY GRINDING M/C</v>
      </c>
      <c r="E976" s="38" t="str">
        <f>IFERROR(TRIM(UPPER(_xlfn.TEXTBEFORE(_xlfn.TEXTAFTER('query (10)'!L976,"("),")"))),"")</f>
        <v/>
      </c>
      <c r="F976" s="38" t="str">
        <f>TRIM('query (10)'!K976)</f>
        <v>SB3</v>
      </c>
      <c r="G976" s="38" t="str">
        <f>IF('query (10)'!J976="","",'query (10)'!J976)</f>
        <v>Electrical Control</v>
      </c>
      <c r="H976" s="38" t="str">
        <f>TRIM(UPPER('query (10)'!J976))</f>
        <v>ELECTRICAL CONTROL</v>
      </c>
      <c r="I976" s="38" t="str">
        <f>IF('query (10)'!F976="","",'query (10)'!F976)</f>
        <v>Time-based Maintenance</v>
      </c>
      <c r="J976" s="38" t="str">
        <f>IF('query (10)'!F976="","",IFERROR(INDEX(Cleaning_Rules!$B$14:$B$17,MATCH(TRIM('query (10)'!F976),Cleaning_Rules!$A$14:$A$17,0)),"UNKNOWN"))</f>
        <v>TBM</v>
      </c>
      <c r="K976" s="38" t="str">
        <f>IF('query (10)'!G976="","",'query (10)'!G976)</f>
        <v>เสร็จสิ้น</v>
      </c>
      <c r="L976" s="38" t="str">
        <f>IF('query (10)'!G976="","MISSING",IFERROR(INDEX(Cleaning_Rules!$B$5:$B$10,MATCH(TRIM('query (10)'!G976),Cleaning_Rules!$A$5:$A$10,0)),"UNKNOWN"))</f>
        <v>COMPLETED</v>
      </c>
      <c r="M976" s="38" t="str">
        <f>IF('query (10)'!I976="","",'query (10)'!I976)</f>
        <v>Electrical</v>
      </c>
      <c r="N976" s="38" t="str">
        <f>IF('query (10)'!O976="","",'query (10)'!O976)</f>
        <v>Inspection</v>
      </c>
      <c r="O976" s="38" t="str">
        <f>IF('query (10)'!P976="","",'query (10)'!P976)</f>
        <v>Medium</v>
      </c>
      <c r="P976" s="38" t="str">
        <f>IF('query (10)'!N976="","",'query (10)'!N976)</f>
        <v xml:space="preserve">- Check condition of Push botton, Emergency, Lamp and selector switch
- Check condition of Circuit breaker, Power supply, Magnetic, Relay
- Check condition of Servo amp, Inverter
-Check condition of Safety device </v>
      </c>
      <c r="Q976" s="38" t="str">
        <f>TRIM('query (10)'!N976)</f>
        <v>- Check condition of Push botton, Emergency, Lamp and selector switch
- Check condition of Circuit breaker, Power supply, Magnetic, Relay
- Check condition of Servo amp, Inverter
-Check condition of Safety device</v>
      </c>
      <c r="R976" s="38" t="str">
        <f>TRIM(UPPER('query (10)'!R976))</f>
        <v/>
      </c>
      <c r="S976" s="38" t="str">
        <f>TRIM(UPPER('query (10)'!S976))</f>
        <v/>
      </c>
      <c r="T976" s="38" t="str">
        <f>IF('query (10)'!Q976="","",TRIM(UPPER('query (10)'!Q976)))</f>
        <v/>
      </c>
      <c r="U976" s="38" t="str">
        <f>IF('query (10)'!T976="","",'query (10)'!T976)</f>
        <v/>
      </c>
      <c r="V976" s="39" t="str">
        <f>IF('query (10)'!T976="","",IFERROR(VALUE('query (10)'!T976),""))</f>
        <v/>
      </c>
      <c r="W976" s="40">
        <f>IF('query (10)'!U976="","",'query (10)'!U976)</f>
        <v>0</v>
      </c>
      <c r="X976" s="39">
        <f>IF('query (10)'!V976="","",'query (10)'!V976)</f>
        <v>30</v>
      </c>
      <c r="Y976" s="41">
        <f>IF('query (10)'!W976="","",'query (10)'!W976)</f>
        <v>46069</v>
      </c>
      <c r="Z976" s="41">
        <f>IF('query (10)'!X976="","",'query (10)'!X976)</f>
        <v>46073</v>
      </c>
      <c r="AA976" s="41">
        <f>IF('query (10)'!Y976="","",'query (10)'!Y976)</f>
        <v>46073</v>
      </c>
      <c r="AB976" s="41">
        <f>IF('query (10)'!Z976="","",'query (10)'!Z976)</f>
        <v>46103</v>
      </c>
      <c r="AC976" s="38" t="str">
        <f>IF(OR('query (10)'!AA976="",COUNTIF(Cleaning_Rules!$A$21:$A$26,TRIM('query (10)'!AA976))&gt;0),"",TRIM('query (10)'!AA976))</f>
        <v/>
      </c>
      <c r="AD976" s="38" t="str">
        <f>IF('query (10)'!AB976="","",TRIM(IFERROR(_xlfn.TEXTBEFORE('query (10)'!AB976,"("),'query (10)'!AB976)))</f>
        <v>เริ่มซ่อมงาน PM แล้ว รับผิดชอบโดย AMRIN RAKSAPHON</v>
      </c>
      <c r="AE976" s="38" t="str">
        <f>IFERROR(LOWER(TRIM(_xlfn.TEXTBEFORE(_xlfn.TEXTAFTER('query (10)'!AB976,"("),")"))),"")</f>
        <v>amrin@nsk.com</v>
      </c>
      <c r="AF976" s="38" t="str">
        <f>IF('query (10)'!AD976="","",TRIM('query (10)'!AD976))</f>
        <v>พงษ์พิทักษ์ ศรไชย</v>
      </c>
      <c r="AG976" s="38" t="str">
        <f>IF('query (10)'!AE976="","",TRIM('query (10)'!AE976))</f>
        <v>อัมรินทร์ รักษาพล</v>
      </c>
      <c r="AH976" s="38" t="str">
        <f>IF('query (10)'!AF976="","",IFERROR(VALUE('query (10)'!AF976),""))</f>
        <v/>
      </c>
      <c r="AI976" s="38" t="str">
        <f>IF('query (10)'!AG976="","",TRIM('query (10)'!AG976))</f>
        <v/>
      </c>
      <c r="AJ976" s="38" t="str">
        <f>IF('query (10)'!AH976="","",IFERROR(VALUE('query (10)'!AH976),""))</f>
        <v/>
      </c>
      <c r="AK976" s="38" t="str">
        <f>IF('query (10)'!AI976="","",TRIM('query (10)'!AI976))</f>
        <v/>
      </c>
      <c r="AL976" s="42">
        <f t="shared" si="75"/>
        <v>2026</v>
      </c>
      <c r="AM976" s="42" t="str">
        <f t="shared" si="76"/>
        <v>2026-02</v>
      </c>
      <c r="AN976" s="42" t="str">
        <f t="shared" ca="1" si="77"/>
        <v/>
      </c>
      <c r="AO976" s="42" t="str">
        <f t="shared" si="78"/>
        <v>GR-284 | OUTER RING RACEWAY GRINDING M/C | SB3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AMRIN RAKSAPHON | อัมรินทร์ รักษาพล</v>
      </c>
      <c r="AP976" s="42" t="str">
        <f>_xlfn.TEXTJOIN("; ",TRUE,IF(COUNTA('query (10)'!A976:AK976)&lt;=6,"NEAR_EMPTY_ROW",""),IF($K976="","MISSING_STATUS",""),IF(AND($K976="เสร็จสิ้น",$Z976=""),"DONE_NO_ACTUAL_DATE",""),IF(AND($I976="Condition-based Maintenance",$AH976=""),"CBM_NO_MEASUREMENT",""),IF(OR($X976="",$X976=0),"INVALID_PERIOD",""),IF(AND($AA976&lt;&gt;"",$AB976&lt;&gt;"",$AB976&lt;$AA976),"DATE_SEQUENCE_ERROR",""),IF(AND($AB976&lt;&gt;"",$AB976&gt;DATE(2030,12,31)),"DATE_OUTLIER",""),IF($C976="","MISSING_QRCODE",""),IF($J976="UNKNOWN","UNKNOWN_PM_TYPE",""),IF($L976="UNKNOWN","UNKNOWN_STATUS",""))</f>
        <v/>
      </c>
      <c r="AQ976" s="42" t="str">
        <f t="shared" si="79"/>
        <v>NO</v>
      </c>
    </row>
    <row r="977" spans="1:43" x14ac:dyDescent="0.3">
      <c r="A977" s="38">
        <f>IF('query (10)'!A977="","",'query (10)'!A977)</f>
        <v>1144</v>
      </c>
      <c r="B977" s="38">
        <f>IF('query (10)'!B977="","",'query (10)'!B977)</f>
        <v>19650</v>
      </c>
      <c r="C977" s="38" t="str">
        <f>TRIM(UPPER('query (10)'!M977))</f>
        <v>GR-275</v>
      </c>
      <c r="D977" s="38" t="str">
        <f>TRIM(UPPER(IFERROR(_xlfn.TEXTBEFORE('query (10)'!L977,"("),'query (10)'!L977)))</f>
        <v>INNER RING RACEWAY GRINDING M/C</v>
      </c>
      <c r="E977" s="38" t="str">
        <f>IFERROR(TRIM(UPPER(_xlfn.TEXTBEFORE(_xlfn.TEXTAFTER('query (10)'!L977,"("),")"))),"")</f>
        <v/>
      </c>
      <c r="F977" s="38" t="str">
        <f>TRIM('query (10)'!K977)</f>
        <v>SB3</v>
      </c>
      <c r="G977" s="38" t="str">
        <f>IF('query (10)'!J977="","",'query (10)'!J977)</f>
        <v>Electrical Control</v>
      </c>
      <c r="H977" s="38" t="str">
        <f>TRIM(UPPER('query (10)'!J977))</f>
        <v>ELECTRICAL CONTROL</v>
      </c>
      <c r="I977" s="38" t="str">
        <f>IF('query (10)'!F977="","",'query (10)'!F977)</f>
        <v>Time-based Maintenance</v>
      </c>
      <c r="J977" s="38" t="str">
        <f>IF('query (10)'!F977="","",IFERROR(INDEX(Cleaning_Rules!$B$14:$B$17,MATCH(TRIM('query (10)'!F977),Cleaning_Rules!$A$14:$A$17,0)),"UNKNOWN"))</f>
        <v>TBM</v>
      </c>
      <c r="K977" s="38" t="str">
        <f>IF('query (10)'!G977="","",'query (10)'!G977)</f>
        <v>เสร็จสิ้น</v>
      </c>
      <c r="L977" s="38" t="str">
        <f>IF('query (10)'!G977="","MISSING",IFERROR(INDEX(Cleaning_Rules!$B$5:$B$10,MATCH(TRIM('query (10)'!G977),Cleaning_Rules!$A$5:$A$10,0)),"UNKNOWN"))</f>
        <v>COMPLETED</v>
      </c>
      <c r="M977" s="38" t="str">
        <f>IF('query (10)'!I977="","",'query (10)'!I977)</f>
        <v>Electrical</v>
      </c>
      <c r="N977" s="38" t="str">
        <f>IF('query (10)'!O977="","",'query (10)'!O977)</f>
        <v>Inspection</v>
      </c>
      <c r="O977" s="38" t="str">
        <f>IF('query (10)'!P977="","",'query (10)'!P977)</f>
        <v>Medium</v>
      </c>
      <c r="P977" s="38" t="str">
        <f>IF('query (10)'!N977="","",'query (10)'!N977)</f>
        <v xml:space="preserve">- Check condition of Push botton, Emergency, Lamp and selector switch
- Check condition of Circuit breaker, Power supply, Magnetic, Relay
- Check condition of Servo amp, Inverter
-Check condition of Safety device </v>
      </c>
      <c r="Q977" s="38" t="str">
        <f>TRIM('query (10)'!N977)</f>
        <v>- Check condition of Push botton, Emergency, Lamp and selector switch
- Check condition of Circuit breaker, Power supply, Magnetic, Relay
- Check condition of Servo amp, Inverter
-Check condition of Safety device</v>
      </c>
      <c r="R977" s="38" t="str">
        <f>TRIM(UPPER('query (10)'!R977))</f>
        <v/>
      </c>
      <c r="S977" s="38" t="str">
        <f>TRIM(UPPER('query (10)'!S977))</f>
        <v/>
      </c>
      <c r="T977" s="38" t="str">
        <f>IF('query (10)'!Q977="","",TRIM(UPPER('query (10)'!Q977)))</f>
        <v/>
      </c>
      <c r="U977" s="38" t="str">
        <f>IF('query (10)'!T977="","",'query (10)'!T977)</f>
        <v/>
      </c>
      <c r="V977" s="39" t="str">
        <f>IF('query (10)'!T977="","",IFERROR(VALUE('query (10)'!T977),""))</f>
        <v/>
      </c>
      <c r="W977" s="40">
        <f>IF('query (10)'!U977="","",'query (10)'!U977)</f>
        <v>0</v>
      </c>
      <c r="X977" s="39">
        <f>IF('query (10)'!V977="","",'query (10)'!V977)</f>
        <v>30</v>
      </c>
      <c r="Y977" s="41">
        <f>IF('query (10)'!W977="","",'query (10)'!W977)</f>
        <v>46069</v>
      </c>
      <c r="Z977" s="41">
        <f>IF('query (10)'!X977="","",'query (10)'!X977)</f>
        <v>46184</v>
      </c>
      <c r="AA977" s="41">
        <f>IF('query (10)'!Y977="","",'query (10)'!Y977)</f>
        <v>46184</v>
      </c>
      <c r="AB977" s="41">
        <f>IF('query (10)'!Z977="","",'query (10)'!Z977)</f>
        <v>46214</v>
      </c>
      <c r="AC977" s="38" t="str">
        <f>IF(OR('query (10)'!AA977="",COUNTIF(Cleaning_Rules!$A$21:$A$26,TRIM('query (10)'!AA977))&gt;0),"",TRIM('query (10)'!AA977))</f>
        <v/>
      </c>
      <c r="AD977" s="38" t="str">
        <f>IF('query (10)'!AB977="","",TRIM(IFERROR(_xlfn.TEXTBEFORE('query (10)'!AB977,"("),'query (10)'!AB977)))</f>
        <v>เริ่มซ่อมงาน PM แล้ว รับผิดชอบโดย NATDANAI JUTHATHEP</v>
      </c>
      <c r="AE977" s="38" t="str">
        <f>IFERROR(LOWER(TRIM(_xlfn.TEXTBEFORE(_xlfn.TEXTAFTER('query (10)'!AB977,"("),")"))),"")</f>
        <v>juthathep-n-4697@nsk.com</v>
      </c>
      <c r="AF977" s="38" t="str">
        <f>IF('query (10)'!AD977="","",TRIM('query (10)'!AD977))</f>
        <v>พงษ์พิทักษ์ ศรไชย</v>
      </c>
      <c r="AG977" s="38" t="str">
        <f>IF('query (10)'!AE977="","",TRIM('query (10)'!AE977))</f>
        <v>ณัฐดนัย จุฑาเทพ</v>
      </c>
      <c r="AH977" s="38" t="str">
        <f>IF('query (10)'!AF977="","",IFERROR(VALUE('query (10)'!AF977),""))</f>
        <v/>
      </c>
      <c r="AI977" s="38" t="str">
        <f>IF('query (10)'!AG977="","",TRIM('query (10)'!AG977))</f>
        <v/>
      </c>
      <c r="AJ977" s="38" t="str">
        <f>IF('query (10)'!AH977="","",IFERROR(VALUE('query (10)'!AH977),""))</f>
        <v/>
      </c>
      <c r="AK977" s="38" t="str">
        <f>IF('query (10)'!AI977="","",TRIM('query (10)'!AI977))</f>
        <v/>
      </c>
      <c r="AL977" s="42">
        <f t="shared" si="75"/>
        <v>2026</v>
      </c>
      <c r="AM977" s="42" t="str">
        <f t="shared" si="76"/>
        <v>2026-02</v>
      </c>
      <c r="AN977" s="42" t="str">
        <f t="shared" ca="1" si="77"/>
        <v/>
      </c>
      <c r="AO977" s="42" t="str">
        <f t="shared" si="78"/>
        <v>GR-275 | INNER RING RACEWAY GRINDING M/C | SB3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NATDANAI JUTHATHEP | ณัฐดนัย จุฑาเทพ</v>
      </c>
      <c r="AP977" s="42" t="str">
        <f>_xlfn.TEXTJOIN("; ",TRUE,IF(COUNTA('query (10)'!A977:AK977)&lt;=6,"NEAR_EMPTY_ROW",""),IF($K977="","MISSING_STATUS",""),IF(AND($K977="เสร็จสิ้น",$Z977=""),"DONE_NO_ACTUAL_DATE",""),IF(AND($I977="Condition-based Maintenance",$AH977=""),"CBM_NO_MEASUREMENT",""),IF(OR($X977="",$X977=0),"INVALID_PERIOD",""),IF(AND($AA977&lt;&gt;"",$AB977&lt;&gt;"",$AB977&lt;$AA977),"DATE_SEQUENCE_ERROR",""),IF(AND($AB977&lt;&gt;"",$AB977&gt;DATE(2030,12,31)),"DATE_OUTLIER",""),IF($C977="","MISSING_QRCODE",""),IF($J977="UNKNOWN","UNKNOWN_PM_TYPE",""),IF($L977="UNKNOWN","UNKNOWN_STATUS",""))</f>
        <v/>
      </c>
      <c r="AQ977" s="42" t="str">
        <f t="shared" si="79"/>
        <v>NO</v>
      </c>
    </row>
    <row r="978" spans="1:43" x14ac:dyDescent="0.3">
      <c r="A978" s="38">
        <f>IF('query (10)'!A978="","",'query (10)'!A978)</f>
        <v>1145</v>
      </c>
      <c r="B978" s="38">
        <f>IF('query (10)'!B978="","",'query (10)'!B978)</f>
        <v>18385</v>
      </c>
      <c r="C978" s="38" t="str">
        <f>TRIM(UPPER('query (10)'!M978))</f>
        <v>GR-277</v>
      </c>
      <c r="D978" s="38" t="str">
        <f>TRIM(UPPER(IFERROR(_xlfn.TEXTBEFORE('query (10)'!L978,"("),'query (10)'!L978)))</f>
        <v>INNER RING BORE GRINDING M/C</v>
      </c>
      <c r="E978" s="38" t="str">
        <f>IFERROR(TRIM(UPPER(_xlfn.TEXTBEFORE(_xlfn.TEXTAFTER('query (10)'!L978,"("),")"))),"")</f>
        <v/>
      </c>
      <c r="F978" s="38" t="str">
        <f>TRIM('query (10)'!K978)</f>
        <v>SB3</v>
      </c>
      <c r="G978" s="38" t="str">
        <f>IF('query (10)'!J978="","",'query (10)'!J978)</f>
        <v>Electrical Control</v>
      </c>
      <c r="H978" s="38" t="str">
        <f>TRIM(UPPER('query (10)'!J978))</f>
        <v>ELECTRICAL CONTROL</v>
      </c>
      <c r="I978" s="38" t="str">
        <f>IF('query (10)'!F978="","",'query (10)'!F978)</f>
        <v>Time-based Maintenance</v>
      </c>
      <c r="J978" s="38" t="str">
        <f>IF('query (10)'!F978="","",IFERROR(INDEX(Cleaning_Rules!$B$14:$B$17,MATCH(TRIM('query (10)'!F978),Cleaning_Rules!$A$14:$A$17,0)),"UNKNOWN"))</f>
        <v>TBM</v>
      </c>
      <c r="K978" s="38" t="str">
        <f>IF('query (10)'!G978="","",'query (10)'!G978)</f>
        <v>เสร็จสิ้น</v>
      </c>
      <c r="L978" s="38" t="str">
        <f>IF('query (10)'!G978="","MISSING",IFERROR(INDEX(Cleaning_Rules!$B$5:$B$10,MATCH(TRIM('query (10)'!G978),Cleaning_Rules!$A$5:$A$10,0)),"UNKNOWN"))</f>
        <v>COMPLETED</v>
      </c>
      <c r="M978" s="38" t="str">
        <f>IF('query (10)'!I978="","",'query (10)'!I978)</f>
        <v>Electrical</v>
      </c>
      <c r="N978" s="38" t="str">
        <f>IF('query (10)'!O978="","",'query (10)'!O978)</f>
        <v>Inspection</v>
      </c>
      <c r="O978" s="38" t="str">
        <f>IF('query (10)'!P978="","",'query (10)'!P978)</f>
        <v>Medium</v>
      </c>
      <c r="P978" s="38" t="str">
        <f>IF('query (10)'!N978="","",'query (10)'!N978)</f>
        <v xml:space="preserve">- Check condition of Push botton, Emergency, Lamp and selector switch
- Check condition of Circuit breaker, Power supply, Magnetic, Relay
- Check condition of Servo amp, Inverter
-Check condition of Safety device </v>
      </c>
      <c r="Q978" s="38" t="str">
        <f>TRIM('query (10)'!N978)</f>
        <v>- Check condition of Push botton, Emergency, Lamp and selector switch
- Check condition of Circuit breaker, Power supply, Magnetic, Relay
- Check condition of Servo amp, Inverter
-Check condition of Safety device</v>
      </c>
      <c r="R978" s="38" t="str">
        <f>TRIM(UPPER('query (10)'!R978))</f>
        <v/>
      </c>
      <c r="S978" s="38" t="str">
        <f>TRIM(UPPER('query (10)'!S978))</f>
        <v/>
      </c>
      <c r="T978" s="38" t="str">
        <f>IF('query (10)'!Q978="","",TRIM(UPPER('query (10)'!Q978)))</f>
        <v/>
      </c>
      <c r="U978" s="38" t="str">
        <f>IF('query (10)'!T978="","",'query (10)'!T978)</f>
        <v/>
      </c>
      <c r="V978" s="39" t="str">
        <f>IF('query (10)'!T978="","",IFERROR(VALUE('query (10)'!T978),""))</f>
        <v/>
      </c>
      <c r="W978" s="40">
        <f>IF('query (10)'!U978="","",'query (10)'!U978)</f>
        <v>0</v>
      </c>
      <c r="X978" s="39">
        <f>IF('query (10)'!V978="","",'query (10)'!V978)</f>
        <v>30</v>
      </c>
      <c r="Y978" s="41">
        <f>IF('query (10)'!W978="","",'query (10)'!W978)</f>
        <v>46069</v>
      </c>
      <c r="Z978" s="41">
        <f>IF('query (10)'!X978="","",'query (10)'!X978)</f>
        <v>46073</v>
      </c>
      <c r="AA978" s="41">
        <f>IF('query (10)'!Y978="","",'query (10)'!Y978)</f>
        <v>46073</v>
      </c>
      <c r="AB978" s="41">
        <f>IF('query (10)'!Z978="","",'query (10)'!Z978)</f>
        <v>46103</v>
      </c>
      <c r="AC978" s="38" t="str">
        <f>IF(OR('query (10)'!AA978="",COUNTIF(Cleaning_Rules!$A$21:$A$26,TRIM('query (10)'!AA978))&gt;0),"",TRIM('query (10)'!AA978))</f>
        <v/>
      </c>
      <c r="AD978" s="38" t="str">
        <f>IF('query (10)'!AB978="","",TRIM(IFERROR(_xlfn.TEXTBEFORE('query (10)'!AB978,"("),'query (10)'!AB978)))</f>
        <v>เริ่มซ่อมงาน PM แล้ว รับผิดชอบโดย AMRIN RAKSAPHON</v>
      </c>
      <c r="AE978" s="38" t="str">
        <f>IFERROR(LOWER(TRIM(_xlfn.TEXTBEFORE(_xlfn.TEXTAFTER('query (10)'!AB978,"("),")"))),"")</f>
        <v>amrin@nsk.com</v>
      </c>
      <c r="AF978" s="38" t="str">
        <f>IF('query (10)'!AD978="","",TRIM('query (10)'!AD978))</f>
        <v>พงษ์พิทักษ์ ศรไชย</v>
      </c>
      <c r="AG978" s="38" t="str">
        <f>IF('query (10)'!AE978="","",TRIM('query (10)'!AE978))</f>
        <v>อัมรินทร์ รักษาพล</v>
      </c>
      <c r="AH978" s="38" t="str">
        <f>IF('query (10)'!AF978="","",IFERROR(VALUE('query (10)'!AF978),""))</f>
        <v/>
      </c>
      <c r="AI978" s="38" t="str">
        <f>IF('query (10)'!AG978="","",TRIM('query (10)'!AG978))</f>
        <v/>
      </c>
      <c r="AJ978" s="38" t="str">
        <f>IF('query (10)'!AH978="","",IFERROR(VALUE('query (10)'!AH978),""))</f>
        <v/>
      </c>
      <c r="AK978" s="38" t="str">
        <f>IF('query (10)'!AI978="","",TRIM('query (10)'!AI978))</f>
        <v/>
      </c>
      <c r="AL978" s="42">
        <f t="shared" si="75"/>
        <v>2026</v>
      </c>
      <c r="AM978" s="42" t="str">
        <f t="shared" si="76"/>
        <v>2026-02</v>
      </c>
      <c r="AN978" s="42" t="str">
        <f t="shared" ca="1" si="77"/>
        <v/>
      </c>
      <c r="AO978" s="42" t="str">
        <f t="shared" si="78"/>
        <v>GR-277 | INNER RING BORE GRINDING M/C | SB3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AMRIN RAKSAPHON | อัมรินทร์ รักษาพล</v>
      </c>
      <c r="AP978" s="42" t="str">
        <f>_xlfn.TEXTJOIN("; ",TRUE,IF(COUNTA('query (10)'!A978:AK978)&lt;=6,"NEAR_EMPTY_ROW",""),IF($K978="","MISSING_STATUS",""),IF(AND($K978="เสร็จสิ้น",$Z978=""),"DONE_NO_ACTUAL_DATE",""),IF(AND($I978="Condition-based Maintenance",$AH978=""),"CBM_NO_MEASUREMENT",""),IF(OR($X978="",$X978=0),"INVALID_PERIOD",""),IF(AND($AA978&lt;&gt;"",$AB978&lt;&gt;"",$AB978&lt;$AA978),"DATE_SEQUENCE_ERROR",""),IF(AND($AB978&lt;&gt;"",$AB978&gt;DATE(2030,12,31)),"DATE_OUTLIER",""),IF($C978="","MISSING_QRCODE",""),IF($J978="UNKNOWN","UNKNOWN_PM_TYPE",""),IF($L978="UNKNOWN","UNKNOWN_STATUS",""))</f>
        <v/>
      </c>
      <c r="AQ978" s="42" t="str">
        <f t="shared" si="79"/>
        <v>NO</v>
      </c>
    </row>
    <row r="979" spans="1:43" x14ac:dyDescent="0.3">
      <c r="A979" s="38">
        <f>IF('query (10)'!A979="","",'query (10)'!A979)</f>
        <v>1146</v>
      </c>
      <c r="B979" s="38">
        <f>IF('query (10)'!B979="","",'query (10)'!B979)</f>
        <v>18380</v>
      </c>
      <c r="C979" s="38" t="str">
        <f>TRIM(UPPER('query (10)'!M979))</f>
        <v>GR-286</v>
      </c>
      <c r="D979" s="38" t="str">
        <f>TRIM(UPPER(IFERROR(_xlfn.TEXTBEFORE('query (10)'!L979,"("),'query (10)'!L979)))</f>
        <v>OUTER RING RACEWAY SUPER FINISH M/C</v>
      </c>
      <c r="E979" s="38" t="str">
        <f>IFERROR(TRIM(UPPER(_xlfn.TEXTBEFORE(_xlfn.TEXTAFTER('query (10)'!L979,"("),")"))),"")</f>
        <v/>
      </c>
      <c r="F979" s="38" t="str">
        <f>TRIM('query (10)'!K979)</f>
        <v>SB3</v>
      </c>
      <c r="G979" s="38" t="str">
        <f>IF('query (10)'!J979="","",'query (10)'!J979)</f>
        <v>Electrical Control</v>
      </c>
      <c r="H979" s="38" t="str">
        <f>TRIM(UPPER('query (10)'!J979))</f>
        <v>ELECTRICAL CONTROL</v>
      </c>
      <c r="I979" s="38" t="str">
        <f>IF('query (10)'!F979="","",'query (10)'!F979)</f>
        <v>Time-based Maintenance</v>
      </c>
      <c r="J979" s="38" t="str">
        <f>IF('query (10)'!F979="","",IFERROR(INDEX(Cleaning_Rules!$B$14:$B$17,MATCH(TRIM('query (10)'!F979),Cleaning_Rules!$A$14:$A$17,0)),"UNKNOWN"))</f>
        <v>TBM</v>
      </c>
      <c r="K979" s="38" t="str">
        <f>IF('query (10)'!G979="","",'query (10)'!G979)</f>
        <v>เสร็จสิ้น</v>
      </c>
      <c r="L979" s="38" t="str">
        <f>IF('query (10)'!G979="","MISSING",IFERROR(INDEX(Cleaning_Rules!$B$5:$B$10,MATCH(TRIM('query (10)'!G979),Cleaning_Rules!$A$5:$A$10,0)),"UNKNOWN"))</f>
        <v>COMPLETED</v>
      </c>
      <c r="M979" s="38" t="str">
        <f>IF('query (10)'!I979="","",'query (10)'!I979)</f>
        <v>Electrical</v>
      </c>
      <c r="N979" s="38" t="str">
        <f>IF('query (10)'!O979="","",'query (10)'!O979)</f>
        <v>Inspection</v>
      </c>
      <c r="O979" s="38" t="str">
        <f>IF('query (10)'!P979="","",'query (10)'!P979)</f>
        <v>Medium</v>
      </c>
      <c r="P979" s="38" t="str">
        <f>IF('query (10)'!N979="","",'query (10)'!N979)</f>
        <v xml:space="preserve">- Check condition of Push botton, Emergency, Lamp and selector switch
- Check condition of Circuit breaker, Power supply, Magnetic, Relay
- Check/ Cleaning oil leak in terminal
- Check condition of Servo amp, Inverter
-Check condition of Safety device </v>
      </c>
      <c r="Q979" s="38" t="str">
        <f>TRIM('query (10)'!N979)</f>
        <v>- Check condition of Push botton, Emergency, Lamp and selector switch
- Check condition of Circuit breaker, Power supply, Magnetic, Relay
- Check/ Cleaning oil leak in terminal
- Check condition of Servo amp, Inverter
-Check condition of Safety device</v>
      </c>
      <c r="R979" s="38" t="str">
        <f>TRIM(UPPER('query (10)'!R979))</f>
        <v/>
      </c>
      <c r="S979" s="38" t="str">
        <f>TRIM(UPPER('query (10)'!S979))</f>
        <v/>
      </c>
      <c r="T979" s="38" t="str">
        <f>IF('query (10)'!Q979="","",TRIM(UPPER('query (10)'!Q979)))</f>
        <v/>
      </c>
      <c r="U979" s="38" t="str">
        <f>IF('query (10)'!T979="","",'query (10)'!T979)</f>
        <v/>
      </c>
      <c r="V979" s="39" t="str">
        <f>IF('query (10)'!T979="","",IFERROR(VALUE('query (10)'!T979),""))</f>
        <v/>
      </c>
      <c r="W979" s="40">
        <f>IF('query (10)'!U979="","",'query (10)'!U979)</f>
        <v>0</v>
      </c>
      <c r="X979" s="39">
        <f>IF('query (10)'!V979="","",'query (10)'!V979)</f>
        <v>30</v>
      </c>
      <c r="Y979" s="41">
        <f>IF('query (10)'!W979="","",'query (10)'!W979)</f>
        <v>46069</v>
      </c>
      <c r="Z979" s="41">
        <f>IF('query (10)'!X979="","",'query (10)'!X979)</f>
        <v>46072</v>
      </c>
      <c r="AA979" s="41">
        <f>IF('query (10)'!Y979="","",'query (10)'!Y979)</f>
        <v>46072</v>
      </c>
      <c r="AB979" s="41">
        <f>IF('query (10)'!Z979="","",'query (10)'!Z979)</f>
        <v>46102</v>
      </c>
      <c r="AC979" s="38" t="str">
        <f>IF(OR('query (10)'!AA979="",COUNTIF(Cleaning_Rules!$A$21:$A$26,TRIM('query (10)'!AA979))&gt;0),"",TRIM('query (10)'!AA979))</f>
        <v/>
      </c>
      <c r="AD979" s="38" t="str">
        <f>IF('query (10)'!AB979="","",TRIM(IFERROR(_xlfn.TEXTBEFORE('query (10)'!AB979,"("),'query (10)'!AB979)))</f>
        <v>เริ่มซ่อมงาน PM แล้ว รับผิดชอบโดย PONGPITAK SONCHAI</v>
      </c>
      <c r="AE979" s="38" t="str">
        <f>IFERROR(LOWER(TRIM(_xlfn.TEXTBEFORE(_xlfn.TEXTAFTER('query (10)'!AB979,"("),")"))),"")</f>
        <v>sonchai-p-6240@nsk.com</v>
      </c>
      <c r="AF979" s="38" t="str">
        <f>IF('query (10)'!AD979="","",TRIM('query (10)'!AD979))</f>
        <v>พงษ์พิทักษ์ ศรไชย</v>
      </c>
      <c r="AG979" s="38" t="str">
        <f>IF('query (10)'!AE979="","",TRIM('query (10)'!AE979))</f>
        <v>พงษ์พิทักษ์ ศรไชย</v>
      </c>
      <c r="AH979" s="38" t="str">
        <f>IF('query (10)'!AF979="","",IFERROR(VALUE('query (10)'!AF979),""))</f>
        <v/>
      </c>
      <c r="AI979" s="38" t="str">
        <f>IF('query (10)'!AG979="","",TRIM('query (10)'!AG979))</f>
        <v/>
      </c>
      <c r="AJ979" s="38" t="str">
        <f>IF('query (10)'!AH979="","",IFERROR(VALUE('query (10)'!AH979),""))</f>
        <v/>
      </c>
      <c r="AK979" s="38" t="str">
        <f>IF('query (10)'!AI979="","",TRIM('query (10)'!AI979))</f>
        <v/>
      </c>
      <c r="AL979" s="42">
        <f t="shared" si="75"/>
        <v>2026</v>
      </c>
      <c r="AM979" s="42" t="str">
        <f t="shared" si="76"/>
        <v>2026-02</v>
      </c>
      <c r="AN979" s="42" t="str">
        <f t="shared" ca="1" si="77"/>
        <v/>
      </c>
      <c r="AO979" s="42" t="str">
        <f t="shared" si="78"/>
        <v>GR-286 | OUTER RING RACEWAY SUPER FINISH M/C | SB3 | ELECTRICAL CONTROL | Time-based Maintenance | Electrical | Inspection | Medium | - Check condition of Push botton, Emergency, Lamp and selector switch
- Check condition of Circuit breaker, Power supply, Magnetic, Relay
- Check/ Cleaning oil leak in terminal
- Check condition of Servo amp, Inverter
-Check condition of Safety device | เริ่มซ่อมงาน PM แล้ว รับผิดชอบโดย PONGPITAK SONCHAI | พงษ์พิทักษ์ ศรไชย</v>
      </c>
      <c r="AP979" s="42" t="str">
        <f>_xlfn.TEXTJOIN("; ",TRUE,IF(COUNTA('query (10)'!A979:AK979)&lt;=6,"NEAR_EMPTY_ROW",""),IF($K979="","MISSING_STATUS",""),IF(AND($K979="เสร็จสิ้น",$Z979=""),"DONE_NO_ACTUAL_DATE",""),IF(AND($I979="Condition-based Maintenance",$AH979=""),"CBM_NO_MEASUREMENT",""),IF(OR($X979="",$X979=0),"INVALID_PERIOD",""),IF(AND($AA979&lt;&gt;"",$AB979&lt;&gt;"",$AB979&lt;$AA979),"DATE_SEQUENCE_ERROR",""),IF(AND($AB979&lt;&gt;"",$AB979&gt;DATE(2030,12,31)),"DATE_OUTLIER",""),IF($C979="","MISSING_QRCODE",""),IF($J979="UNKNOWN","UNKNOWN_PM_TYPE",""),IF($L979="UNKNOWN","UNKNOWN_STATUS",""))</f>
        <v/>
      </c>
      <c r="AQ979" s="42" t="str">
        <f t="shared" si="79"/>
        <v>NO</v>
      </c>
    </row>
    <row r="980" spans="1:43" x14ac:dyDescent="0.3">
      <c r="A980" s="38">
        <f>IF('query (10)'!A980="","",'query (10)'!A980)</f>
        <v>1148</v>
      </c>
      <c r="B980" s="38">
        <f>IF('query (10)'!B980="","",'query (10)'!B980)</f>
        <v>18386</v>
      </c>
      <c r="C980" s="38" t="str">
        <f>TRIM(UPPER('query (10)'!M980))</f>
        <v>GR-280</v>
      </c>
      <c r="D980" s="38" t="str">
        <f>TRIM(UPPER(IFERROR(_xlfn.TEXTBEFORE('query (10)'!L980,"("),'query (10)'!L980)))</f>
        <v>INNER RING RACEWAY SUPER FINISH M/C</v>
      </c>
      <c r="E980" s="38" t="str">
        <f>IFERROR(TRIM(UPPER(_xlfn.TEXTBEFORE(_xlfn.TEXTAFTER('query (10)'!L980,"("),")"))),"")</f>
        <v/>
      </c>
      <c r="F980" s="38" t="str">
        <f>TRIM('query (10)'!K980)</f>
        <v>SB3</v>
      </c>
      <c r="G980" s="38" t="str">
        <f>IF('query (10)'!J980="","",'query (10)'!J980)</f>
        <v>Electrical Control</v>
      </c>
      <c r="H980" s="38" t="str">
        <f>TRIM(UPPER('query (10)'!J980))</f>
        <v>ELECTRICAL CONTROL</v>
      </c>
      <c r="I980" s="38" t="str">
        <f>IF('query (10)'!F980="","",'query (10)'!F980)</f>
        <v>Time-based Maintenance</v>
      </c>
      <c r="J980" s="38" t="str">
        <f>IF('query (10)'!F980="","",IFERROR(INDEX(Cleaning_Rules!$B$14:$B$17,MATCH(TRIM('query (10)'!F980),Cleaning_Rules!$A$14:$A$17,0)),"UNKNOWN"))</f>
        <v>TBM</v>
      </c>
      <c r="K980" s="38" t="str">
        <f>IF('query (10)'!G980="","",'query (10)'!G980)</f>
        <v>เสร็จสิ้น</v>
      </c>
      <c r="L980" s="38" t="str">
        <f>IF('query (10)'!G980="","MISSING",IFERROR(INDEX(Cleaning_Rules!$B$5:$B$10,MATCH(TRIM('query (10)'!G980),Cleaning_Rules!$A$5:$A$10,0)),"UNKNOWN"))</f>
        <v>COMPLETED</v>
      </c>
      <c r="M980" s="38" t="str">
        <f>IF('query (10)'!I980="","",'query (10)'!I980)</f>
        <v>Electrical</v>
      </c>
      <c r="N980" s="38" t="str">
        <f>IF('query (10)'!O980="","",'query (10)'!O980)</f>
        <v>Inspection</v>
      </c>
      <c r="O980" s="38" t="str">
        <f>IF('query (10)'!P980="","",'query (10)'!P980)</f>
        <v>Medium</v>
      </c>
      <c r="P980" s="38" t="str">
        <f>IF('query (10)'!N980="","",'query (10)'!N980)</f>
        <v xml:space="preserve">- Check condition of Push botton, Emergency, Lamp and selector switch
- Check condition of Circuit breaker, Power supply, Magnetic, Relay
- Check/ Cleaning oil leak in terminal box
- Check condition of Servo amp, Inverter
-Check condition of Safety device </v>
      </c>
      <c r="Q980" s="38" t="str">
        <f>TRIM('query (10)'!N980)</f>
        <v>- Check condition of Push botton, Emergency, Lamp and selector switch
- Check condition of Circuit breaker, Power supply, Magnetic, Relay
- Check/ Cleaning oil leak in terminal box
- Check condition of Servo amp, Inverter
-Check condition of Safety device</v>
      </c>
      <c r="R980" s="38" t="str">
        <f>TRIM(UPPER('query (10)'!R980))</f>
        <v/>
      </c>
      <c r="S980" s="38" t="str">
        <f>TRIM(UPPER('query (10)'!S980))</f>
        <v/>
      </c>
      <c r="T980" s="38" t="str">
        <f>IF('query (10)'!Q980="","",TRIM(UPPER('query (10)'!Q980)))</f>
        <v/>
      </c>
      <c r="U980" s="38" t="str">
        <f>IF('query (10)'!T980="","",'query (10)'!T980)</f>
        <v/>
      </c>
      <c r="V980" s="39" t="str">
        <f>IF('query (10)'!T980="","",IFERROR(VALUE('query (10)'!T980),""))</f>
        <v/>
      </c>
      <c r="W980" s="40">
        <f>IF('query (10)'!U980="","",'query (10)'!U980)</f>
        <v>0</v>
      </c>
      <c r="X980" s="39">
        <f>IF('query (10)'!V980="","",'query (10)'!V980)</f>
        <v>30</v>
      </c>
      <c r="Y980" s="41">
        <f>IF('query (10)'!W980="","",'query (10)'!W980)</f>
        <v>46069</v>
      </c>
      <c r="Z980" s="41">
        <f>IF('query (10)'!X980="","",'query (10)'!X980)</f>
        <v>46073</v>
      </c>
      <c r="AA980" s="41">
        <f>IF('query (10)'!Y980="","",'query (10)'!Y980)</f>
        <v>46073</v>
      </c>
      <c r="AB980" s="41">
        <f>IF('query (10)'!Z980="","",'query (10)'!Z980)</f>
        <v>46103</v>
      </c>
      <c r="AC980" s="38" t="str">
        <f>IF(OR('query (10)'!AA980="",COUNTIF(Cleaning_Rules!$A$21:$A$26,TRIM('query (10)'!AA980))&gt;0),"",TRIM('query (10)'!AA980))</f>
        <v/>
      </c>
      <c r="AD980" s="38" t="str">
        <f>IF('query (10)'!AB980="","",TRIM(IFERROR(_xlfn.TEXTBEFORE('query (10)'!AB980,"("),'query (10)'!AB980)))</f>
        <v>เริ่มซ่อมงาน PM แล้ว รับผิดชอบโดย AMRIN RAKSAPHON</v>
      </c>
      <c r="AE980" s="38" t="str">
        <f>IFERROR(LOWER(TRIM(_xlfn.TEXTBEFORE(_xlfn.TEXTAFTER('query (10)'!AB980,"("),")"))),"")</f>
        <v>amrin@nsk.com</v>
      </c>
      <c r="AF980" s="38" t="str">
        <f>IF('query (10)'!AD980="","",TRIM('query (10)'!AD980))</f>
        <v>พงษ์พิทักษ์ ศรไชย</v>
      </c>
      <c r="AG980" s="38" t="str">
        <f>IF('query (10)'!AE980="","",TRIM('query (10)'!AE980))</f>
        <v>พงษ์พิทักษ์ ศรไชย</v>
      </c>
      <c r="AH980" s="38" t="str">
        <f>IF('query (10)'!AF980="","",IFERROR(VALUE('query (10)'!AF980),""))</f>
        <v/>
      </c>
      <c r="AI980" s="38" t="str">
        <f>IF('query (10)'!AG980="","",TRIM('query (10)'!AG980))</f>
        <v/>
      </c>
      <c r="AJ980" s="38" t="str">
        <f>IF('query (10)'!AH980="","",IFERROR(VALUE('query (10)'!AH980),""))</f>
        <v/>
      </c>
      <c r="AK980" s="38" t="str">
        <f>IF('query (10)'!AI980="","",TRIM('query (10)'!AI980))</f>
        <v/>
      </c>
      <c r="AL980" s="42">
        <f t="shared" si="75"/>
        <v>2026</v>
      </c>
      <c r="AM980" s="42" t="str">
        <f t="shared" si="76"/>
        <v>2026-02</v>
      </c>
      <c r="AN980" s="42" t="str">
        <f t="shared" ca="1" si="77"/>
        <v/>
      </c>
      <c r="AO980" s="42" t="str">
        <f t="shared" si="78"/>
        <v>GR-280 | INNER RING RACEWAY SUPER FINISH M/C | SB3 | ELECTRICAL CONTROL | Time-based Maintenance | Electrical | Inspection | Medium | - Check condition of Push botton, Emergency, Lamp and selector switch
- Check condition of Circuit breaker, Power supply, Magnetic, Relay
- Check/ Cleaning oil leak in terminal box
- Check condition of Servo amp, Inverter
-Check condition of Safety device | เริ่มซ่อมงาน PM แล้ว รับผิดชอบโดย AMRIN RAKSAPHON | พงษ์พิทักษ์ ศรไชย</v>
      </c>
      <c r="AP980" s="42" t="str">
        <f>_xlfn.TEXTJOIN("; ",TRUE,IF(COUNTA('query (10)'!A980:AK980)&lt;=6,"NEAR_EMPTY_ROW",""),IF($K980="","MISSING_STATUS",""),IF(AND($K980="เสร็จสิ้น",$Z980=""),"DONE_NO_ACTUAL_DATE",""),IF(AND($I980="Condition-based Maintenance",$AH980=""),"CBM_NO_MEASUREMENT",""),IF(OR($X980="",$X980=0),"INVALID_PERIOD",""),IF(AND($AA980&lt;&gt;"",$AB980&lt;&gt;"",$AB980&lt;$AA980),"DATE_SEQUENCE_ERROR",""),IF(AND($AB980&lt;&gt;"",$AB980&gt;DATE(2030,12,31)),"DATE_OUTLIER",""),IF($C980="","MISSING_QRCODE",""),IF($J980="UNKNOWN","UNKNOWN_PM_TYPE",""),IF($L980="UNKNOWN","UNKNOWN_STATUS",""))</f>
        <v/>
      </c>
      <c r="AQ980" s="42" t="str">
        <f t="shared" si="79"/>
        <v>NO</v>
      </c>
    </row>
    <row r="981" spans="1:43" x14ac:dyDescent="0.3">
      <c r="A981" s="38">
        <f>IF('query (10)'!A981="","",'query (10)'!A981)</f>
        <v>1149</v>
      </c>
      <c r="B981" s="38">
        <f>IF('query (10)'!B981="","",'query (10)'!B981)</f>
        <v>18382</v>
      </c>
      <c r="C981" s="38" t="str">
        <f>TRIM(UPPER('query (10)'!M981))</f>
        <v>CH-968</v>
      </c>
      <c r="D981" s="38" t="str">
        <f>TRIM(UPPER(IFERROR(_xlfn.TEXTBEFORE('query (10)'!L981,"("),'query (10)'!L981)))</f>
        <v>OUTER / INNER EDDY CURRENT TESTER M/C</v>
      </c>
      <c r="E981" s="38" t="str">
        <f>IFERROR(TRIM(UPPER(_xlfn.TEXTBEFORE(_xlfn.TEXTAFTER('query (10)'!L981,"("),")"))),"")</f>
        <v/>
      </c>
      <c r="F981" s="38" t="str">
        <f>TRIM('query (10)'!K981)</f>
        <v>SB3</v>
      </c>
      <c r="G981" s="38" t="str">
        <f>IF('query (10)'!J981="","",'query (10)'!J981)</f>
        <v>Electrical Control</v>
      </c>
      <c r="H981" s="38" t="str">
        <f>TRIM(UPPER('query (10)'!J981))</f>
        <v>ELECTRICAL CONTROL</v>
      </c>
      <c r="I981" s="38" t="str">
        <f>IF('query (10)'!F981="","",'query (10)'!F981)</f>
        <v>Time-based Maintenance</v>
      </c>
      <c r="J981" s="38" t="str">
        <f>IF('query (10)'!F981="","",IFERROR(INDEX(Cleaning_Rules!$B$14:$B$17,MATCH(TRIM('query (10)'!F981),Cleaning_Rules!$A$14:$A$17,0)),"UNKNOWN"))</f>
        <v>TBM</v>
      </c>
      <c r="K981" s="38" t="str">
        <f>IF('query (10)'!G981="","",'query (10)'!G981)</f>
        <v>เสร็จสิ้น</v>
      </c>
      <c r="L981" s="38" t="str">
        <f>IF('query (10)'!G981="","MISSING",IFERROR(INDEX(Cleaning_Rules!$B$5:$B$10,MATCH(TRIM('query (10)'!G981),Cleaning_Rules!$A$5:$A$10,0)),"UNKNOWN"))</f>
        <v>COMPLETED</v>
      </c>
      <c r="M981" s="38" t="str">
        <f>IF('query (10)'!I981="","",'query (10)'!I981)</f>
        <v>Electrical</v>
      </c>
      <c r="N981" s="38" t="str">
        <f>IF('query (10)'!O981="","",'query (10)'!O981)</f>
        <v>Inspection</v>
      </c>
      <c r="O981" s="38" t="str">
        <f>IF('query (10)'!P981="","",'query (10)'!P981)</f>
        <v>Medium</v>
      </c>
      <c r="P981" s="38" t="str">
        <f>IF('query (10)'!N981="","",'query (10)'!N981)</f>
        <v xml:space="preserve">- Check condition of Push botton, Emergency, Lamp and selector switch
- Check condition of Circuit breaker, Power supply, Magnetic, Relay
- Cleaning VR of ECT
-Check condition of Safety device </v>
      </c>
      <c r="Q981" s="38" t="str">
        <f>TRIM('query (10)'!N981)</f>
        <v>- Check condition of Push botton, Emergency, Lamp and selector switch
- Check condition of Circuit breaker, Power supply, Magnetic, Relay
- Cleaning VR of ECT
-Check condition of Safety device</v>
      </c>
      <c r="R981" s="38" t="str">
        <f>TRIM(UPPER('query (10)'!R981))</f>
        <v/>
      </c>
      <c r="S981" s="38" t="str">
        <f>TRIM(UPPER('query (10)'!S981))</f>
        <v/>
      </c>
      <c r="T981" s="38" t="str">
        <f>IF('query (10)'!Q981="","",TRIM(UPPER('query (10)'!Q981)))</f>
        <v/>
      </c>
      <c r="U981" s="38" t="str">
        <f>IF('query (10)'!T981="","",'query (10)'!T981)</f>
        <v/>
      </c>
      <c r="V981" s="39" t="str">
        <f>IF('query (10)'!T981="","",IFERROR(VALUE('query (10)'!T981),""))</f>
        <v/>
      </c>
      <c r="W981" s="40">
        <f>IF('query (10)'!U981="","",'query (10)'!U981)</f>
        <v>0</v>
      </c>
      <c r="X981" s="39">
        <f>IF('query (10)'!V981="","",'query (10)'!V981)</f>
        <v>30</v>
      </c>
      <c r="Y981" s="41">
        <f>IF('query (10)'!W981="","",'query (10)'!W981)</f>
        <v>46069</v>
      </c>
      <c r="Z981" s="41">
        <f>IF('query (10)'!X981="","",'query (10)'!X981)</f>
        <v>46073</v>
      </c>
      <c r="AA981" s="41">
        <f>IF('query (10)'!Y981="","",'query (10)'!Y981)</f>
        <v>46073</v>
      </c>
      <c r="AB981" s="41">
        <f>IF('query (10)'!Z981="","",'query (10)'!Z981)</f>
        <v>46103</v>
      </c>
      <c r="AC981" s="38" t="str">
        <f>IF(OR('query (10)'!AA981="",COUNTIF(Cleaning_Rules!$A$21:$A$26,TRIM('query (10)'!AA981))&gt;0),"",TRIM('query (10)'!AA981))</f>
        <v/>
      </c>
      <c r="AD981" s="38" t="str">
        <f>IF('query (10)'!AB981="","",TRIM(IFERROR(_xlfn.TEXTBEFORE('query (10)'!AB981,"("),'query (10)'!AB981)))</f>
        <v>เริ่มซ่อมงาน PM แล้ว รับผิดชอบโดย PONGPITAK SONCHAI</v>
      </c>
      <c r="AE981" s="38" t="str">
        <f>IFERROR(LOWER(TRIM(_xlfn.TEXTBEFORE(_xlfn.TEXTAFTER('query (10)'!AB981,"("),")"))),"")</f>
        <v>sonchai-p-6240@nsk.com</v>
      </c>
      <c r="AF981" s="38" t="str">
        <f>IF('query (10)'!AD981="","",TRIM('query (10)'!AD981))</f>
        <v>พงษ์พิทักษ์ ศรไชย</v>
      </c>
      <c r="AG981" s="38" t="str">
        <f>IF('query (10)'!AE981="","",TRIM('query (10)'!AE981))</f>
        <v>อัมรินทร์ รักษาพล</v>
      </c>
      <c r="AH981" s="38" t="str">
        <f>IF('query (10)'!AF981="","",IFERROR(VALUE('query (10)'!AF981),""))</f>
        <v/>
      </c>
      <c r="AI981" s="38" t="str">
        <f>IF('query (10)'!AG981="","",TRIM('query (10)'!AG981))</f>
        <v/>
      </c>
      <c r="AJ981" s="38" t="str">
        <f>IF('query (10)'!AH981="","",IFERROR(VALUE('query (10)'!AH981),""))</f>
        <v/>
      </c>
      <c r="AK981" s="38" t="str">
        <f>IF('query (10)'!AI981="","",TRIM('query (10)'!AI981))</f>
        <v/>
      </c>
      <c r="AL981" s="42">
        <f t="shared" si="75"/>
        <v>2026</v>
      </c>
      <c r="AM981" s="42" t="str">
        <f t="shared" si="76"/>
        <v>2026-02</v>
      </c>
      <c r="AN981" s="42" t="str">
        <f t="shared" ca="1" si="77"/>
        <v/>
      </c>
      <c r="AO981" s="42" t="str">
        <f t="shared" si="78"/>
        <v>CH-968 | OUTER / INNER EDDY CURRENT TESTER M/C | SB3 | ELECTRICAL CONTROL | Time-based Maintenance | Electrical | Inspection | Medium | - Check condition of Push botton, Emergency, Lamp and selector switch
- Check condition of Circuit breaker, Power supply, Magnetic, Relay
- Cleaning VR of ECT
-Check condition of Safety device | เริ่มซ่อมงาน PM แล้ว รับผิดชอบโดย PONGPITAK SONCHAI | อัมรินทร์ รักษาพล</v>
      </c>
      <c r="AP981" s="42" t="str">
        <f>_xlfn.TEXTJOIN("; ",TRUE,IF(COUNTA('query (10)'!A981:AK981)&lt;=6,"NEAR_EMPTY_ROW",""),IF($K981="","MISSING_STATUS",""),IF(AND($K981="เสร็จสิ้น",$Z981=""),"DONE_NO_ACTUAL_DATE",""),IF(AND($I981="Condition-based Maintenance",$AH981=""),"CBM_NO_MEASUREMENT",""),IF(OR($X981="",$X981=0),"INVALID_PERIOD",""),IF(AND($AA981&lt;&gt;"",$AB981&lt;&gt;"",$AB981&lt;$AA981),"DATE_SEQUENCE_ERROR",""),IF(AND($AB981&lt;&gt;"",$AB981&gt;DATE(2030,12,31)),"DATE_OUTLIER",""),IF($C981="","MISSING_QRCODE",""),IF($J981="UNKNOWN","UNKNOWN_PM_TYPE",""),IF($L981="UNKNOWN","UNKNOWN_STATUS",""))</f>
        <v/>
      </c>
      <c r="AQ981" s="42" t="str">
        <f t="shared" si="79"/>
        <v>NO</v>
      </c>
    </row>
    <row r="982" spans="1:43" x14ac:dyDescent="0.3">
      <c r="A982" s="38">
        <f>IF('query (10)'!A982="","",'query (10)'!A982)</f>
        <v>1150</v>
      </c>
      <c r="B982" s="38">
        <f>IF('query (10)'!B982="","",'query (10)'!B982)</f>
        <v>18390</v>
      </c>
      <c r="C982" s="38" t="str">
        <f>TRIM(UPPER('query (10)'!M982))</f>
        <v>CH-1012</v>
      </c>
      <c r="D982" s="38" t="str">
        <f>TRIM(UPPER(IFERROR(_xlfn.TEXTBEFORE('query (10)'!L982,"("),'query (10)'!L982)))</f>
        <v>DIMENSION CHECKER MACHINE NO.6</v>
      </c>
      <c r="E982" s="38" t="str">
        <f>IFERROR(TRIM(UPPER(_xlfn.TEXTBEFORE(_xlfn.TEXTAFTER('query (10)'!L982,"("),")"))),"")</f>
        <v/>
      </c>
      <c r="F982" s="38" t="str">
        <f>TRIM('query (10)'!K982)</f>
        <v>SB3</v>
      </c>
      <c r="G982" s="38" t="str">
        <f>IF('query (10)'!J982="","",'query (10)'!J982)</f>
        <v>Electrical Control</v>
      </c>
      <c r="H982" s="38" t="str">
        <f>TRIM(UPPER('query (10)'!J982))</f>
        <v>ELECTRICAL CONTROL</v>
      </c>
      <c r="I982" s="38" t="str">
        <f>IF('query (10)'!F982="","",'query (10)'!F982)</f>
        <v>Time-based Maintenance</v>
      </c>
      <c r="J982" s="38" t="str">
        <f>IF('query (10)'!F982="","",IFERROR(INDEX(Cleaning_Rules!$B$14:$B$17,MATCH(TRIM('query (10)'!F982),Cleaning_Rules!$A$14:$A$17,0)),"UNKNOWN"))</f>
        <v>TBM</v>
      </c>
      <c r="K982" s="38" t="str">
        <f>IF('query (10)'!G982="","",'query (10)'!G982)</f>
        <v>เสร็จสิ้น</v>
      </c>
      <c r="L982" s="38" t="str">
        <f>IF('query (10)'!G982="","MISSING",IFERROR(INDEX(Cleaning_Rules!$B$5:$B$10,MATCH(TRIM('query (10)'!G982),Cleaning_Rules!$A$5:$A$10,0)),"UNKNOWN"))</f>
        <v>COMPLETED</v>
      </c>
      <c r="M982" s="38" t="str">
        <f>IF('query (10)'!I982="","",'query (10)'!I982)</f>
        <v>Electrical</v>
      </c>
      <c r="N982" s="38" t="str">
        <f>IF('query (10)'!O982="","",'query (10)'!O982)</f>
        <v>Inspection</v>
      </c>
      <c r="O982" s="38" t="str">
        <f>IF('query (10)'!P982="","",'query (10)'!P982)</f>
        <v>Medium</v>
      </c>
      <c r="P982" s="38" t="str">
        <f>IF('query (10)'!N982="","",'query (10)'!N982)</f>
        <v xml:space="preserve">- Check condition of Push botton, Emergency, Lamp and selector switch
- Check condition of Circuit breaker, Power supply, Magnetic, Relay
-Check condition of Safety device </v>
      </c>
      <c r="Q982" s="38" t="str">
        <f>TRIM('query (10)'!N982)</f>
        <v>- Check condition of Push botton, Emergency, Lamp and selector switch
- Check condition of Circuit breaker, Power supply, Magnetic, Relay
-Check condition of Safety device</v>
      </c>
      <c r="R982" s="38" t="str">
        <f>TRIM(UPPER('query (10)'!R982))</f>
        <v/>
      </c>
      <c r="S982" s="38" t="str">
        <f>TRIM(UPPER('query (10)'!S982))</f>
        <v/>
      </c>
      <c r="T982" s="38" t="str">
        <f>IF('query (10)'!Q982="","",TRIM(UPPER('query (10)'!Q982)))</f>
        <v/>
      </c>
      <c r="U982" s="38" t="str">
        <f>IF('query (10)'!T982="","",'query (10)'!T982)</f>
        <v/>
      </c>
      <c r="V982" s="39" t="str">
        <f>IF('query (10)'!T982="","",IFERROR(VALUE('query (10)'!T982),""))</f>
        <v/>
      </c>
      <c r="W982" s="40">
        <f>IF('query (10)'!U982="","",'query (10)'!U982)</f>
        <v>0</v>
      </c>
      <c r="X982" s="39">
        <f>IF('query (10)'!V982="","",'query (10)'!V982)</f>
        <v>30</v>
      </c>
      <c r="Y982" s="41">
        <f>IF('query (10)'!W982="","",'query (10)'!W982)</f>
        <v>46069</v>
      </c>
      <c r="Z982" s="41">
        <f>IF('query (10)'!X982="","",'query (10)'!X982)</f>
        <v>46073</v>
      </c>
      <c r="AA982" s="41">
        <f>IF('query (10)'!Y982="","",'query (10)'!Y982)</f>
        <v>46073</v>
      </c>
      <c r="AB982" s="41">
        <f>IF('query (10)'!Z982="","",'query (10)'!Z982)</f>
        <v>46103</v>
      </c>
      <c r="AC982" s="38" t="str">
        <f>IF(OR('query (10)'!AA982="",COUNTIF(Cleaning_Rules!$A$21:$A$26,TRIM('query (10)'!AA982))&gt;0),"",TRIM('query (10)'!AA982))</f>
        <v/>
      </c>
      <c r="AD982" s="38" t="str">
        <f>IF('query (10)'!AB982="","",TRIM(IFERROR(_xlfn.TEXTBEFORE('query (10)'!AB982,"("),'query (10)'!AB982)))</f>
        <v/>
      </c>
      <c r="AE982" s="38" t="str">
        <f>IFERROR(LOWER(TRIM(_xlfn.TEXTBEFORE(_xlfn.TEXTAFTER('query (10)'!AB982,"("),")"))),"")</f>
        <v/>
      </c>
      <c r="AF982" s="38" t="str">
        <f>IF('query (10)'!AD982="","",TRIM('query (10)'!AD982))</f>
        <v>พงษ์พิทักษ์ ศรไชย</v>
      </c>
      <c r="AG982" s="38" t="str">
        <f>IF('query (10)'!AE982="","",TRIM('query (10)'!AE982))</f>
        <v>ณัฐดนัย จุฑาเทพ</v>
      </c>
      <c r="AH982" s="38" t="str">
        <f>IF('query (10)'!AF982="","",IFERROR(VALUE('query (10)'!AF982),""))</f>
        <v/>
      </c>
      <c r="AI982" s="38" t="str">
        <f>IF('query (10)'!AG982="","",TRIM('query (10)'!AG982))</f>
        <v/>
      </c>
      <c r="AJ982" s="38" t="str">
        <f>IF('query (10)'!AH982="","",IFERROR(VALUE('query (10)'!AH982),""))</f>
        <v/>
      </c>
      <c r="AK982" s="38" t="str">
        <f>IF('query (10)'!AI982="","",TRIM('query (10)'!AI982))</f>
        <v/>
      </c>
      <c r="AL982" s="42">
        <f t="shared" si="75"/>
        <v>2026</v>
      </c>
      <c r="AM982" s="42" t="str">
        <f t="shared" si="76"/>
        <v>2026-02</v>
      </c>
      <c r="AN982" s="42" t="str">
        <f t="shared" ca="1" si="77"/>
        <v/>
      </c>
      <c r="AO982" s="42" t="str">
        <f t="shared" si="78"/>
        <v>CH-1012 | DIMENSION CHECKER MACHINE NO.6 | SB3 | ELECTRICAL CONTROL | Time-based Maintenance | Electrical | Inspection | Medium | - Check condition of Push botton, Emergency, Lamp and selector switch
- Check condition of Circuit breaker, Power supply, Magnetic, Relay
-Check condition of Safety device | ณัฐดนัย จุฑาเทพ</v>
      </c>
      <c r="AP982" s="42" t="str">
        <f>_xlfn.TEXTJOIN("; ",TRUE,IF(COUNTA('query (10)'!A982:AK982)&lt;=6,"NEAR_EMPTY_ROW",""),IF($K982="","MISSING_STATUS",""),IF(AND($K982="เสร็จสิ้น",$Z982=""),"DONE_NO_ACTUAL_DATE",""),IF(AND($I982="Condition-based Maintenance",$AH982=""),"CBM_NO_MEASUREMENT",""),IF(OR($X982="",$X982=0),"INVALID_PERIOD",""),IF(AND($AA982&lt;&gt;"",$AB982&lt;&gt;"",$AB982&lt;$AA982),"DATE_SEQUENCE_ERROR",""),IF(AND($AB982&lt;&gt;"",$AB982&gt;DATE(2030,12,31)),"DATE_OUTLIER",""),IF($C982="","MISSING_QRCODE",""),IF($J982="UNKNOWN","UNKNOWN_PM_TYPE",""),IF($L982="UNKNOWN","UNKNOWN_STATUS",""))</f>
        <v/>
      </c>
      <c r="AQ982" s="42" t="str">
        <f t="shared" si="79"/>
        <v>NO</v>
      </c>
    </row>
    <row r="983" spans="1:43" x14ac:dyDescent="0.3">
      <c r="A983" s="38">
        <f>IF('query (10)'!A983="","",'query (10)'!A983)</f>
        <v>1151</v>
      </c>
      <c r="B983" s="38">
        <f>IF('query (10)'!B983="","",'query (10)'!B983)</f>
        <v>18389</v>
      </c>
      <c r="C983" s="38" t="str">
        <f>TRIM(UPPER('query (10)'!M983))</f>
        <v>CH-297</v>
      </c>
      <c r="D983" s="38" t="str">
        <f>TRIM(UPPER(IFERROR(_xlfn.TEXTBEFORE('query (10)'!L983,"("),'query (10)'!L983)))</f>
        <v>NOISE INSPECTION M/C</v>
      </c>
      <c r="E983" s="38" t="str">
        <f>IFERROR(TRIM(UPPER(_xlfn.TEXTBEFORE(_xlfn.TEXTAFTER('query (10)'!L983,"("),")"))),"")</f>
        <v/>
      </c>
      <c r="F983" s="38" t="str">
        <f>TRIM('query (10)'!K983)</f>
        <v>SB3</v>
      </c>
      <c r="G983" s="38" t="str">
        <f>IF('query (10)'!J983="","",'query (10)'!J983)</f>
        <v>Electrical Control</v>
      </c>
      <c r="H983" s="38" t="str">
        <f>TRIM(UPPER('query (10)'!J983))</f>
        <v>ELECTRICAL CONTROL</v>
      </c>
      <c r="I983" s="38" t="str">
        <f>IF('query (10)'!F983="","",'query (10)'!F983)</f>
        <v>Time-based Maintenance</v>
      </c>
      <c r="J983" s="38" t="str">
        <f>IF('query (10)'!F983="","",IFERROR(INDEX(Cleaning_Rules!$B$14:$B$17,MATCH(TRIM('query (10)'!F983),Cleaning_Rules!$A$14:$A$17,0)),"UNKNOWN"))</f>
        <v>TBM</v>
      </c>
      <c r="K983" s="38" t="str">
        <f>IF('query (10)'!G983="","",'query (10)'!G983)</f>
        <v>เสร็จสิ้น</v>
      </c>
      <c r="L983" s="38" t="str">
        <f>IF('query (10)'!G983="","MISSING",IFERROR(INDEX(Cleaning_Rules!$B$5:$B$10,MATCH(TRIM('query (10)'!G983),Cleaning_Rules!$A$5:$A$10,0)),"UNKNOWN"))</f>
        <v>COMPLETED</v>
      </c>
      <c r="M983" s="38" t="str">
        <f>IF('query (10)'!I983="","",'query (10)'!I983)</f>
        <v>Electrical</v>
      </c>
      <c r="N983" s="38" t="str">
        <f>IF('query (10)'!O983="","",'query (10)'!O983)</f>
        <v>Inspection</v>
      </c>
      <c r="O983" s="38" t="str">
        <f>IF('query (10)'!P983="","",'query (10)'!P983)</f>
        <v>Medium</v>
      </c>
      <c r="P983" s="38" t="str">
        <f>IF('query (10)'!N983="","",'query (10)'!N983)</f>
        <v xml:space="preserve">- Check condition of Push botton, Emergency, Lamp and selector switch
- Check condition of Circuit breaker, Power supply, Magnetic, Relay
- Check condition of spindle motor
-Check condition of Safety device </v>
      </c>
      <c r="Q983" s="38" t="str">
        <f>TRIM('query (10)'!N983)</f>
        <v>- Check condition of Push botton, Emergency, Lamp and selector switch
- Check condition of Circuit breaker, Power supply, Magnetic, Relay
- Check condition of spindle motor
-Check condition of Safety device</v>
      </c>
      <c r="R983" s="38" t="str">
        <f>TRIM(UPPER('query (10)'!R983))</f>
        <v/>
      </c>
      <c r="S983" s="38" t="str">
        <f>TRIM(UPPER('query (10)'!S983))</f>
        <v/>
      </c>
      <c r="T983" s="38" t="str">
        <f>IF('query (10)'!Q983="","",TRIM(UPPER('query (10)'!Q983)))</f>
        <v/>
      </c>
      <c r="U983" s="38" t="str">
        <f>IF('query (10)'!T983="","",'query (10)'!T983)</f>
        <v/>
      </c>
      <c r="V983" s="39" t="str">
        <f>IF('query (10)'!T983="","",IFERROR(VALUE('query (10)'!T983),""))</f>
        <v/>
      </c>
      <c r="W983" s="40">
        <f>IF('query (10)'!U983="","",'query (10)'!U983)</f>
        <v>0</v>
      </c>
      <c r="X983" s="39">
        <f>IF('query (10)'!V983="","",'query (10)'!V983)</f>
        <v>30</v>
      </c>
      <c r="Y983" s="41">
        <f>IF('query (10)'!W983="","",'query (10)'!W983)</f>
        <v>46069</v>
      </c>
      <c r="Z983" s="41">
        <f>IF('query (10)'!X983="","",'query (10)'!X983)</f>
        <v>46073</v>
      </c>
      <c r="AA983" s="41">
        <f>IF('query (10)'!Y983="","",'query (10)'!Y983)</f>
        <v>46073</v>
      </c>
      <c r="AB983" s="41">
        <f>IF('query (10)'!Z983="","",'query (10)'!Z983)</f>
        <v>46103</v>
      </c>
      <c r="AC983" s="38" t="str">
        <f>IF(OR('query (10)'!AA983="",COUNTIF(Cleaning_Rules!$A$21:$A$26,TRIM('query (10)'!AA983))&gt;0),"",TRIM('query (10)'!AA983))</f>
        <v/>
      </c>
      <c r="AD983" s="38" t="str">
        <f>IF('query (10)'!AB983="","",TRIM(IFERROR(_xlfn.TEXTBEFORE('query (10)'!AB983,"("),'query (10)'!AB983)))</f>
        <v/>
      </c>
      <c r="AE983" s="38" t="str">
        <f>IFERROR(LOWER(TRIM(_xlfn.TEXTBEFORE(_xlfn.TEXTAFTER('query (10)'!AB983,"("),")"))),"")</f>
        <v/>
      </c>
      <c r="AF983" s="38" t="str">
        <f>IF('query (10)'!AD983="","",TRIM('query (10)'!AD983))</f>
        <v>พงษ์พิทักษ์ ศรไชย</v>
      </c>
      <c r="AG983" s="38" t="str">
        <f>IF('query (10)'!AE983="","",TRIM('query (10)'!AE983))</f>
        <v>ณัฐดนัย จุฑาเทพ</v>
      </c>
      <c r="AH983" s="38" t="str">
        <f>IF('query (10)'!AF983="","",IFERROR(VALUE('query (10)'!AF983),""))</f>
        <v/>
      </c>
      <c r="AI983" s="38" t="str">
        <f>IF('query (10)'!AG983="","",TRIM('query (10)'!AG983))</f>
        <v/>
      </c>
      <c r="AJ983" s="38" t="str">
        <f>IF('query (10)'!AH983="","",IFERROR(VALUE('query (10)'!AH983),""))</f>
        <v/>
      </c>
      <c r="AK983" s="38" t="str">
        <f>IF('query (10)'!AI983="","",TRIM('query (10)'!AI983))</f>
        <v/>
      </c>
      <c r="AL983" s="42">
        <f t="shared" si="75"/>
        <v>2026</v>
      </c>
      <c r="AM983" s="42" t="str">
        <f t="shared" si="76"/>
        <v>2026-02</v>
      </c>
      <c r="AN983" s="42" t="str">
        <f t="shared" ca="1" si="77"/>
        <v/>
      </c>
      <c r="AO983" s="42" t="str">
        <f t="shared" si="78"/>
        <v>CH-297 | NOISE INSPECTION M/C | SB3 | ELECTRICAL CONTROL | Time-based Maintenance | Electrical | Inspection | Medium | - Check condition of Push botton, Emergency, Lamp and selector switch
- Check condition of Circuit breaker, Power supply, Magnetic, Relay
- Check condition of spindle motor
-Check condition of Safety device | ณัฐดนัย จุฑาเทพ</v>
      </c>
      <c r="AP983" s="42" t="str">
        <f>_xlfn.TEXTJOIN("; ",TRUE,IF(COUNTA('query (10)'!A983:AK983)&lt;=6,"NEAR_EMPTY_ROW",""),IF($K983="","MISSING_STATUS",""),IF(AND($K983="เสร็จสิ้น",$Z983=""),"DONE_NO_ACTUAL_DATE",""),IF(AND($I983="Condition-based Maintenance",$AH983=""),"CBM_NO_MEASUREMENT",""),IF(OR($X983="",$X983=0),"INVALID_PERIOD",""),IF(AND($AA983&lt;&gt;"",$AB983&lt;&gt;"",$AB983&lt;$AA983),"DATE_SEQUENCE_ERROR",""),IF(AND($AB983&lt;&gt;"",$AB983&gt;DATE(2030,12,31)),"DATE_OUTLIER",""),IF($C983="","MISSING_QRCODE",""),IF($J983="UNKNOWN","UNKNOWN_PM_TYPE",""),IF($L983="UNKNOWN","UNKNOWN_STATUS",""))</f>
        <v/>
      </c>
      <c r="AQ983" s="42" t="str">
        <f t="shared" si="79"/>
        <v>NO</v>
      </c>
    </row>
    <row r="984" spans="1:43" x14ac:dyDescent="0.3">
      <c r="A984" s="38">
        <f>IF('query (10)'!A984="","",'query (10)'!A984)</f>
        <v>1152</v>
      </c>
      <c r="B984" s="38">
        <f>IF('query (10)'!B984="","",'query (10)'!B984)</f>
        <v>18388</v>
      </c>
      <c r="C984" s="38" t="str">
        <f>TRIM(UPPER('query (10)'!M984))</f>
        <v>PK-1502</v>
      </c>
      <c r="D984" s="38" t="str">
        <f>TRIM(UPPER(IFERROR(_xlfn.TEXTBEFORE('query (10)'!L984,"("),'query (10)'!L984)))</f>
        <v>PACKING TABLE M/C</v>
      </c>
      <c r="E984" s="38" t="str">
        <f>IFERROR(TRIM(UPPER(_xlfn.TEXTBEFORE(_xlfn.TEXTAFTER('query (10)'!L984,"("),")"))),"")</f>
        <v/>
      </c>
      <c r="F984" s="38" t="str">
        <f>TRIM('query (10)'!K984)</f>
        <v>SB3</v>
      </c>
      <c r="G984" s="38" t="str">
        <f>IF('query (10)'!J984="","",'query (10)'!J984)</f>
        <v>Electrical Control</v>
      </c>
      <c r="H984" s="38" t="str">
        <f>TRIM(UPPER('query (10)'!J984))</f>
        <v>ELECTRICAL CONTROL</v>
      </c>
      <c r="I984" s="38" t="str">
        <f>IF('query (10)'!F984="","",'query (10)'!F984)</f>
        <v>Time-based Maintenance</v>
      </c>
      <c r="J984" s="38" t="str">
        <f>IF('query (10)'!F984="","",IFERROR(INDEX(Cleaning_Rules!$B$14:$B$17,MATCH(TRIM('query (10)'!F984),Cleaning_Rules!$A$14:$A$17,0)),"UNKNOWN"))</f>
        <v>TBM</v>
      </c>
      <c r="K984" s="38" t="str">
        <f>IF('query (10)'!G984="","",'query (10)'!G984)</f>
        <v>เสร็จสิ้น</v>
      </c>
      <c r="L984" s="38" t="str">
        <f>IF('query (10)'!G984="","MISSING",IFERROR(INDEX(Cleaning_Rules!$B$5:$B$10,MATCH(TRIM('query (10)'!G984),Cleaning_Rules!$A$5:$A$10,0)),"UNKNOWN"))</f>
        <v>COMPLETED</v>
      </c>
      <c r="M984" s="38" t="str">
        <f>IF('query (10)'!I984="","",'query (10)'!I984)</f>
        <v>Electrical</v>
      </c>
      <c r="N984" s="38" t="str">
        <f>IF('query (10)'!O984="","",'query (10)'!O984)</f>
        <v>Inspection</v>
      </c>
      <c r="O984" s="38" t="str">
        <f>IF('query (10)'!P984="","",'query (10)'!P984)</f>
        <v>Medium</v>
      </c>
      <c r="P984" s="38" t="str">
        <f>IF('query (10)'!N984="","",'query (10)'!N984)</f>
        <v xml:space="preserve">- Check condition of Push botton, Emergency, Lamp and selector switch
- Check condition of Circuit breaker, Power supply, Magnetic, Relay
- Check condition of vistual lamp
-Check condition of Safety device </v>
      </c>
      <c r="Q984" s="38" t="str">
        <f>TRIM('query (10)'!N984)</f>
        <v>- Check condition of Push botton, Emergency, Lamp and selector switch
- Check condition of Circuit breaker, Power supply, Magnetic, Relay
- Check condition of vistual lamp
-Check condition of Safety device</v>
      </c>
      <c r="R984" s="38" t="str">
        <f>TRIM(UPPER('query (10)'!R984))</f>
        <v/>
      </c>
      <c r="S984" s="38" t="str">
        <f>TRIM(UPPER('query (10)'!S984))</f>
        <v/>
      </c>
      <c r="T984" s="38" t="str">
        <f>IF('query (10)'!Q984="","",TRIM(UPPER('query (10)'!Q984)))</f>
        <v/>
      </c>
      <c r="U984" s="38" t="str">
        <f>IF('query (10)'!T984="","",'query (10)'!T984)</f>
        <v/>
      </c>
      <c r="V984" s="39" t="str">
        <f>IF('query (10)'!T984="","",IFERROR(VALUE('query (10)'!T984),""))</f>
        <v/>
      </c>
      <c r="W984" s="40">
        <f>IF('query (10)'!U984="","",'query (10)'!U984)</f>
        <v>0</v>
      </c>
      <c r="X984" s="39">
        <f>IF('query (10)'!V984="","",'query (10)'!V984)</f>
        <v>30</v>
      </c>
      <c r="Y984" s="41">
        <f>IF('query (10)'!W984="","",'query (10)'!W984)</f>
        <v>46069</v>
      </c>
      <c r="Z984" s="41">
        <f>IF('query (10)'!X984="","",'query (10)'!X984)</f>
        <v>46073</v>
      </c>
      <c r="AA984" s="41">
        <f>IF('query (10)'!Y984="","",'query (10)'!Y984)</f>
        <v>46073</v>
      </c>
      <c r="AB984" s="41">
        <f>IF('query (10)'!Z984="","",'query (10)'!Z984)</f>
        <v>46103</v>
      </c>
      <c r="AC984" s="38" t="str">
        <f>IF(OR('query (10)'!AA984="",COUNTIF(Cleaning_Rules!$A$21:$A$26,TRIM('query (10)'!AA984))&gt;0),"",TRIM('query (10)'!AA984))</f>
        <v/>
      </c>
      <c r="AD984" s="38" t="str">
        <f>IF('query (10)'!AB984="","",TRIM(IFERROR(_xlfn.TEXTBEFORE('query (10)'!AB984,"("),'query (10)'!AB984)))</f>
        <v/>
      </c>
      <c r="AE984" s="38" t="str">
        <f>IFERROR(LOWER(TRIM(_xlfn.TEXTBEFORE(_xlfn.TEXTAFTER('query (10)'!AB984,"("),")"))),"")</f>
        <v/>
      </c>
      <c r="AF984" s="38" t="str">
        <f>IF('query (10)'!AD984="","",TRIM('query (10)'!AD984))</f>
        <v>พงษ์พิทักษ์ ศรไชย</v>
      </c>
      <c r="AG984" s="38" t="str">
        <f>IF('query (10)'!AE984="","",TRIM('query (10)'!AE984))</f>
        <v>ณัฐดนัย จุฑาเทพ</v>
      </c>
      <c r="AH984" s="38" t="str">
        <f>IF('query (10)'!AF984="","",IFERROR(VALUE('query (10)'!AF984),""))</f>
        <v/>
      </c>
      <c r="AI984" s="38" t="str">
        <f>IF('query (10)'!AG984="","",TRIM('query (10)'!AG984))</f>
        <v/>
      </c>
      <c r="AJ984" s="38" t="str">
        <f>IF('query (10)'!AH984="","",IFERROR(VALUE('query (10)'!AH984),""))</f>
        <v/>
      </c>
      <c r="AK984" s="38" t="str">
        <f>IF('query (10)'!AI984="","",TRIM('query (10)'!AI984))</f>
        <v/>
      </c>
      <c r="AL984" s="42">
        <f t="shared" si="75"/>
        <v>2026</v>
      </c>
      <c r="AM984" s="42" t="str">
        <f t="shared" si="76"/>
        <v>2026-02</v>
      </c>
      <c r="AN984" s="42" t="str">
        <f t="shared" ca="1" si="77"/>
        <v/>
      </c>
      <c r="AO984" s="42" t="str">
        <f t="shared" si="78"/>
        <v>PK-1502 | PACKING TABLE M/C | SB3 | ELECTRICAL CONTROL | Time-based Maintenance | Electrical | Inspection | Medium | - Check condition of Push botton, Emergency, Lamp and selector switch
- Check condition of Circuit breaker, Power supply, Magnetic, Relay
- Check condition of vistual lamp
-Check condition of Safety device | ณัฐดนัย จุฑาเทพ</v>
      </c>
      <c r="AP984" s="42" t="str">
        <f>_xlfn.TEXTJOIN("; ",TRUE,IF(COUNTA('query (10)'!A984:AK984)&lt;=6,"NEAR_EMPTY_ROW",""),IF($K984="","MISSING_STATUS",""),IF(AND($K984="เสร็จสิ้น",$Z984=""),"DONE_NO_ACTUAL_DATE",""),IF(AND($I984="Condition-based Maintenance",$AH984=""),"CBM_NO_MEASUREMENT",""),IF(OR($X984="",$X984=0),"INVALID_PERIOD",""),IF(AND($AA984&lt;&gt;"",$AB984&lt;&gt;"",$AB984&lt;$AA984),"DATE_SEQUENCE_ERROR",""),IF(AND($AB984&lt;&gt;"",$AB984&gt;DATE(2030,12,31)),"DATE_OUTLIER",""),IF($C984="","MISSING_QRCODE",""),IF($J984="UNKNOWN","UNKNOWN_PM_TYPE",""),IF($L984="UNKNOWN","UNKNOWN_STATUS",""))</f>
        <v/>
      </c>
      <c r="AQ984" s="42" t="str">
        <f t="shared" si="79"/>
        <v>NO</v>
      </c>
    </row>
    <row r="985" spans="1:43" x14ac:dyDescent="0.3">
      <c r="A985" s="38">
        <f>IF('query (10)'!A985="","",'query (10)'!A985)</f>
        <v>1153</v>
      </c>
      <c r="B985" s="38">
        <f>IF('query (10)'!B985="","",'query (10)'!B985)</f>
        <v>18376</v>
      </c>
      <c r="C985" s="38" t="str">
        <f>TRIM(UPPER('query (10)'!M985))</f>
        <v>GR-277</v>
      </c>
      <c r="D985" s="38" t="str">
        <f>TRIM(UPPER(IFERROR(_xlfn.TEXTBEFORE('query (10)'!L985,"("),'query (10)'!L985)))</f>
        <v>INNER RING BORE GRINDING M/C</v>
      </c>
      <c r="E985" s="38" t="str">
        <f>IFERROR(TRIM(UPPER(_xlfn.TEXTBEFORE(_xlfn.TEXTAFTER('query (10)'!L985,"("),")"))),"")</f>
        <v/>
      </c>
      <c r="F985" s="38" t="str">
        <f>TRIM('query (10)'!K985)</f>
        <v>SB3</v>
      </c>
      <c r="G985" s="38" t="str">
        <f>IF('query (10)'!J985="","",'query (10)'!J985)</f>
        <v>Dresser</v>
      </c>
      <c r="H985" s="38" t="str">
        <f>TRIM(UPPER('query (10)'!J985))</f>
        <v>DRESSER</v>
      </c>
      <c r="I985" s="38" t="str">
        <f>IF('query (10)'!F985="","",'query (10)'!F985)</f>
        <v>Time-based Maintenance</v>
      </c>
      <c r="J985" s="38" t="str">
        <f>IF('query (10)'!F985="","",IFERROR(INDEX(Cleaning_Rules!$B$14:$B$17,MATCH(TRIM('query (10)'!F985),Cleaning_Rules!$A$14:$A$17,0)),"UNKNOWN"))</f>
        <v>TBM</v>
      </c>
      <c r="K985" s="38" t="str">
        <f>IF('query (10)'!G985="","",'query (10)'!G985)</f>
        <v>เสร็จสิ้น</v>
      </c>
      <c r="L985" s="38" t="str">
        <f>IF('query (10)'!G985="","MISSING",IFERROR(INDEX(Cleaning_Rules!$B$5:$B$10,MATCH(TRIM('query (10)'!G985),Cleaning_Rules!$A$5:$A$10,0)),"UNKNOWN"))</f>
        <v>COMPLETED</v>
      </c>
      <c r="M985" s="38" t="str">
        <f>IF('query (10)'!I985="","",'query (10)'!I985)</f>
        <v>Mechanical</v>
      </c>
      <c r="N985" s="38" t="str">
        <f>IF('query (10)'!O985="","",'query (10)'!O985)</f>
        <v>Part Change</v>
      </c>
      <c r="O985" s="38" t="str">
        <f>IF('query (10)'!P985="","",'query (10)'!P985)</f>
        <v>Medium</v>
      </c>
      <c r="P985" s="38" t="str">
        <f>IF('query (10)'!N985="","",'query (10)'!N985)</f>
        <v xml:space="preserve">repair bearing table dresser
repair seal cylinder dresser up/down
ตามรอบการใช้งาน
</v>
      </c>
      <c r="Q985" s="38" t="str">
        <f>TRIM('query (10)'!N985)</f>
        <v xml:space="preserve">repair bearing table dresser
repair seal cylinder dresser up/down
ตามรอบการใช้งาน
</v>
      </c>
      <c r="R985" s="38" t="str">
        <f>TRIM(UPPER('query (10)'!R985))</f>
        <v>BEARING</v>
      </c>
      <c r="S985" s="38" t="str">
        <f>TRIM(UPPER('query (10)'!S985))</f>
        <v>HK1210FM</v>
      </c>
      <c r="T985" s="38" t="str">
        <f>IF('query (10)'!Q985="","",TRIM(UPPER('query (10)'!Q985)))</f>
        <v/>
      </c>
      <c r="U985" s="38" t="str">
        <f>IF('query (10)'!T985="","",'query (10)'!T985)</f>
        <v/>
      </c>
      <c r="V985" s="39" t="str">
        <f>IF('query (10)'!T985="","",IFERROR(VALUE('query (10)'!T985),""))</f>
        <v/>
      </c>
      <c r="W985" s="40">
        <f>IF('query (10)'!U985="","",'query (10)'!U985)</f>
        <v>0</v>
      </c>
      <c r="X985" s="39">
        <f>IF('query (10)'!V985="","",'query (10)'!V985)</f>
        <v>0</v>
      </c>
      <c r="Y985" s="41">
        <f>IF('query (10)'!W985="","",'query (10)'!W985)</f>
        <v>46065</v>
      </c>
      <c r="Z985" s="41">
        <f>IF('query (10)'!X985="","",'query (10)'!X985)</f>
        <v>46072</v>
      </c>
      <c r="AA985" s="41">
        <f>IF('query (10)'!Y985="","",'query (10)'!Y985)</f>
        <v>46072</v>
      </c>
      <c r="AB985" s="41">
        <f>IF('query (10)'!Z985="","",'query (10)'!Z985)</f>
        <v>46072</v>
      </c>
      <c r="AC985" s="38" t="str">
        <f>IF(OR('query (10)'!AA985="",COUNTIF(Cleaning_Rules!$A$21:$A$26,TRIM('query (10)'!AA985))&gt;0),"",TRIM('query (10)'!AA985))</f>
        <v/>
      </c>
      <c r="AD985" s="38" t="str">
        <f>IF('query (10)'!AB985="","",TRIM(IFERROR(_xlfn.TEXTBEFORE('query (10)'!AB985,"("),'query (10)'!AB985)))</f>
        <v>เริ่มซ่อมงาน PM แล้ว รับผิดชอบโดย PAHLA SEEDANG</v>
      </c>
      <c r="AE985" s="38" t="str">
        <f>IFERROR(LOWER(TRIM(_xlfn.TEXTBEFORE(_xlfn.TEXTAFTER('query (10)'!AB985,"("),")"))),"")</f>
        <v>pahla@nsk.com</v>
      </c>
      <c r="AF985" s="38" t="str">
        <f>IF('query (10)'!AD985="","",TRIM('query (10)'!AD985))</f>
        <v>ภูชิต กุลเสรี</v>
      </c>
      <c r="AG985" s="38" t="str">
        <f>IF('query (10)'!AE985="","",TRIM('query (10)'!AE985))</f>
        <v>ผะหลา สีแดง</v>
      </c>
      <c r="AH985" s="38" t="str">
        <f>IF('query (10)'!AF985="","",IFERROR(VALUE('query (10)'!AF985),""))</f>
        <v/>
      </c>
      <c r="AI985" s="38" t="str">
        <f>IF('query (10)'!AG985="","",TRIM('query (10)'!AG985))</f>
        <v/>
      </c>
      <c r="AJ985" s="38" t="str">
        <f>IF('query (10)'!AH985="","",IFERROR(VALUE('query (10)'!AH985),""))</f>
        <v/>
      </c>
      <c r="AK985" s="38" t="str">
        <f>IF('query (10)'!AI985="","",TRIM('query (10)'!AI985))</f>
        <v/>
      </c>
      <c r="AL985" s="42">
        <f t="shared" si="75"/>
        <v>2026</v>
      </c>
      <c r="AM985" s="42" t="str">
        <f t="shared" si="76"/>
        <v>2026-02</v>
      </c>
      <c r="AN985" s="42" t="str">
        <f t="shared" ca="1" si="77"/>
        <v/>
      </c>
      <c r="AO985" s="42" t="str">
        <f t="shared" si="78"/>
        <v>GR-277 | INNER RING BORE GRINDING M/C | SB3 | DRESSER | Time-based Maintenance | Mechanical | Part Change | Medium | repair bearing table dresser
repair seal cylinder dresser up/down
ตามรอบการใช้งาน
 | BEARING | HK1210FM | เริ่มซ่อมงาน PM แล้ว รับผิดชอบโดย PAHLA SEEDANG | ผะหลา สีแดง</v>
      </c>
      <c r="AP985" s="42" t="str">
        <f>_xlfn.TEXTJOIN("; ",TRUE,IF(COUNTA('query (10)'!A985:AK985)&lt;=6,"NEAR_EMPTY_ROW",""),IF($K985="","MISSING_STATUS",""),IF(AND($K985="เสร็จสิ้น",$Z985=""),"DONE_NO_ACTUAL_DATE",""),IF(AND($I985="Condition-based Maintenance",$AH985=""),"CBM_NO_MEASUREMENT",""),IF(OR($X985="",$X985=0),"INVALID_PERIOD",""),IF(AND($AA985&lt;&gt;"",$AB985&lt;&gt;"",$AB985&lt;$AA985),"DATE_SEQUENCE_ERROR",""),IF(AND($AB985&lt;&gt;"",$AB985&gt;DATE(2030,12,31)),"DATE_OUTLIER",""),IF($C985="","MISSING_QRCODE",""),IF($J985="UNKNOWN","UNKNOWN_PM_TYPE",""),IF($L985="UNKNOWN","UNKNOWN_STATUS",""))</f>
        <v>INVALID_PERIOD</v>
      </c>
      <c r="AQ985" s="42" t="str">
        <f t="shared" si="79"/>
        <v>NO</v>
      </c>
    </row>
    <row r="986" spans="1:43" x14ac:dyDescent="0.3">
      <c r="A986" s="38">
        <f>IF('query (10)'!A986="","",'query (10)'!A986)</f>
        <v>1154</v>
      </c>
      <c r="B986" s="38">
        <f>IF('query (10)'!B986="","",'query (10)'!B986)</f>
        <v>18302</v>
      </c>
      <c r="C986" s="38" t="str">
        <f>TRIM(UPPER('query (10)'!M986))</f>
        <v>GR-396</v>
      </c>
      <c r="D986" s="38" t="str">
        <f>TRIM(UPPER(IFERROR(_xlfn.TEXTBEFORE('query (10)'!L986,"("),'query (10)'!L986)))</f>
        <v>B1 INNER RING GRINDING MACHINE.</v>
      </c>
      <c r="E986" s="38" t="str">
        <f>IFERROR(TRIM(UPPER(_xlfn.TEXTBEFORE(_xlfn.TEXTAFTER('query (10)'!L986,"("),")"))),"")</f>
        <v/>
      </c>
      <c r="F986" s="38" t="str">
        <f>TRIM('query (10)'!K986)</f>
        <v>HUB3-1</v>
      </c>
      <c r="G986" s="38" t="str">
        <f>IF('query (10)'!J986="","",'query (10)'!J986)</f>
        <v>Belt</v>
      </c>
      <c r="H986" s="38" t="str">
        <f>TRIM(UPPER('query (10)'!J986))</f>
        <v>BELT</v>
      </c>
      <c r="I986" s="38" t="str">
        <f>IF('query (10)'!F986="","",'query (10)'!F986)</f>
        <v>Time-based Maintenance</v>
      </c>
      <c r="J986" s="38" t="str">
        <f>IF('query (10)'!F986="","",IFERROR(INDEX(Cleaning_Rules!$B$14:$B$17,MATCH(TRIM('query (10)'!F986),Cleaning_Rules!$A$14:$A$17,0)),"UNKNOWN"))</f>
        <v>TBM</v>
      </c>
      <c r="K986" s="38" t="str">
        <f>IF('query (10)'!G986="","",'query (10)'!G986)</f>
        <v>เสร็จสิ้น</v>
      </c>
      <c r="L986" s="38" t="str">
        <f>IF('query (10)'!G986="","MISSING",IFERROR(INDEX(Cleaning_Rules!$B$5:$B$10,MATCH(TRIM('query (10)'!G986),Cleaning_Rules!$A$5:$A$10,0)),"UNKNOWN"))</f>
        <v>COMPLETED</v>
      </c>
      <c r="M986" s="38" t="str">
        <f>IF('query (10)'!I986="","",'query (10)'!I986)</f>
        <v>Mechanical</v>
      </c>
      <c r="N986" s="38" t="str">
        <f>IF('query (10)'!O986="","",'query (10)'!O986)</f>
        <v>Part Change</v>
      </c>
      <c r="O986" s="38" t="str">
        <f>IF('query (10)'!P986="","",'query (10)'!P986)</f>
        <v>Medium</v>
      </c>
      <c r="P986" s="38" t="str">
        <f>IF('query (10)'!N986="","",'query (10)'!N986)</f>
        <v>Change Belt Wheel Head According To PM 1.5 Year Cycle</v>
      </c>
      <c r="Q986" s="38" t="str">
        <f>TRIM('query (10)'!N986)</f>
        <v>Change Belt Wheel Head According To PM 1.5 Year Cycle</v>
      </c>
      <c r="R986" s="38" t="str">
        <f>TRIM(UPPER('query (10)'!R986))</f>
        <v/>
      </c>
      <c r="S986" s="38" t="str">
        <f>TRIM(UPPER('query (10)'!S986))</f>
        <v/>
      </c>
      <c r="T986" s="38" t="str">
        <f>IF('query (10)'!Q986="","",TRIM(UPPER('query (10)'!Q986)))</f>
        <v/>
      </c>
      <c r="U986" s="38" t="str">
        <f>IF('query (10)'!T986="","",'query (10)'!T986)</f>
        <v/>
      </c>
      <c r="V986" s="39" t="str">
        <f>IF('query (10)'!T986="","",IFERROR(VALUE('query (10)'!T986),""))</f>
        <v/>
      </c>
      <c r="W986" s="40">
        <f>IF('query (10)'!U986="","",'query (10)'!U986)</f>
        <v>0</v>
      </c>
      <c r="X986" s="39">
        <f>IF('query (10)'!V986="","",'query (10)'!V986)</f>
        <v>540</v>
      </c>
      <c r="Y986" s="41">
        <f>IF('query (10)'!W986="","",'query (10)'!W986)</f>
        <v>46065</v>
      </c>
      <c r="Z986" s="41">
        <f>IF('query (10)'!X986="","",'query (10)'!X986)</f>
        <v>46069</v>
      </c>
      <c r="AA986" s="41">
        <f>IF('query (10)'!Y986="","",'query (10)'!Y986)</f>
        <v>46069</v>
      </c>
      <c r="AB986" s="41">
        <f>IF('query (10)'!Z986="","",'query (10)'!Z986)</f>
        <v>46609</v>
      </c>
      <c r="AC986" s="38" t="str">
        <f>IF(OR('query (10)'!AA986="",COUNTIF(Cleaning_Rules!$A$21:$A$26,TRIM('query (10)'!AA986))&gt;0),"",TRIM('query (10)'!AA986))</f>
        <v/>
      </c>
      <c r="AD986" s="38" t="str">
        <f>IF('query (10)'!AB986="","",TRIM(IFERROR(_xlfn.TEXTBEFORE('query (10)'!AB986,"("),'query (10)'!AB986)))</f>
        <v>เริ่มซ่อมงาน PM แล้ว รับผิดชอบโดย PAHLA SEEDANG</v>
      </c>
      <c r="AE986" s="38" t="str">
        <f>IFERROR(LOWER(TRIM(_xlfn.TEXTBEFORE(_xlfn.TEXTAFTER('query (10)'!AB986,"("),")"))),"")</f>
        <v>pahla@nsk.com</v>
      </c>
      <c r="AF986" s="38" t="str">
        <f>IF('query (10)'!AD986="","",TRIM('query (10)'!AD986))</f>
        <v>จักรภัทร โคตรสมบัติ</v>
      </c>
      <c r="AG986" s="38" t="str">
        <f>IF('query (10)'!AE986="","",TRIM('query (10)'!AE986))</f>
        <v>ผะหลา สีแดง</v>
      </c>
      <c r="AH986" s="38" t="str">
        <f>IF('query (10)'!AF986="","",IFERROR(VALUE('query (10)'!AF986),""))</f>
        <v/>
      </c>
      <c r="AI986" s="38" t="str">
        <f>IF('query (10)'!AG986="","",TRIM('query (10)'!AG986))</f>
        <v/>
      </c>
      <c r="AJ986" s="38" t="str">
        <f>IF('query (10)'!AH986="","",IFERROR(VALUE('query (10)'!AH986),""))</f>
        <v/>
      </c>
      <c r="AK986" s="38" t="str">
        <f>IF('query (10)'!AI986="","",TRIM('query (10)'!AI986))</f>
        <v/>
      </c>
      <c r="AL986" s="42">
        <f t="shared" si="75"/>
        <v>2026</v>
      </c>
      <c r="AM986" s="42" t="str">
        <f t="shared" si="76"/>
        <v>2026-02</v>
      </c>
      <c r="AN986" s="42" t="str">
        <f t="shared" ca="1" si="77"/>
        <v/>
      </c>
      <c r="AO986" s="42" t="str">
        <f t="shared" si="78"/>
        <v>GR-396 | B1 INNER RING GRINDING MACHINE. | HUB3-1 | BELT | Time-based Maintenance | Mechanical | Part Change | Medium | Change Belt Wheel Head According To PM 1.5 Year Cycle | เริ่มซ่อมงาน PM แล้ว รับผิดชอบโดย PAHLA SEEDANG | ผะหลา สีแดง</v>
      </c>
      <c r="AP986" s="42" t="str">
        <f>_xlfn.TEXTJOIN("; ",TRUE,IF(COUNTA('query (10)'!A986:AK986)&lt;=6,"NEAR_EMPTY_ROW",""),IF($K986="","MISSING_STATUS",""),IF(AND($K986="เสร็จสิ้น",$Z986=""),"DONE_NO_ACTUAL_DATE",""),IF(AND($I986="Condition-based Maintenance",$AH986=""),"CBM_NO_MEASUREMENT",""),IF(OR($X986="",$X986=0),"INVALID_PERIOD",""),IF(AND($AA986&lt;&gt;"",$AB986&lt;&gt;"",$AB986&lt;$AA986),"DATE_SEQUENCE_ERROR",""),IF(AND($AB986&lt;&gt;"",$AB986&gt;DATE(2030,12,31)),"DATE_OUTLIER",""),IF($C986="","MISSING_QRCODE",""),IF($J986="UNKNOWN","UNKNOWN_PM_TYPE",""),IF($L986="UNKNOWN","UNKNOWN_STATUS",""))</f>
        <v/>
      </c>
      <c r="AQ986" s="42" t="str">
        <f t="shared" si="79"/>
        <v>NO</v>
      </c>
    </row>
    <row r="987" spans="1:43" x14ac:dyDescent="0.3">
      <c r="A987" s="38">
        <f>IF('query (10)'!A987="","",'query (10)'!A987)</f>
        <v>1155</v>
      </c>
      <c r="B987" s="38">
        <f>IF('query (10)'!B987="","",'query (10)'!B987)</f>
        <v>19432</v>
      </c>
      <c r="C987" s="38" t="str">
        <f>TRIM(UPPER('query (10)'!M987))</f>
        <v>CH-138</v>
      </c>
      <c r="D987" s="38" t="str">
        <f>TRIM(UPPER(IFERROR(_xlfn.TEXTBEFORE('query (10)'!L987,"("),'query (10)'!L987)))</f>
        <v>AXIAL CLEARANCE MEASUREMENT M/C</v>
      </c>
      <c r="E987" s="38" t="str">
        <f>IFERROR(TRIM(UPPER(_xlfn.TEXTBEFORE(_xlfn.TEXTAFTER('query (10)'!L987,"("),")"))),"")</f>
        <v/>
      </c>
      <c r="F987" s="38" t="str">
        <f>TRIM('query (10)'!K987)</f>
        <v>MCB1</v>
      </c>
      <c r="G987" s="38" t="str">
        <f>IF('query (10)'!J987="","",'query (10)'!J987)</f>
        <v>Air Cylinder</v>
      </c>
      <c r="H987" s="38" t="str">
        <f>TRIM(UPPER('query (10)'!J987))</f>
        <v>AIR CYLINDER</v>
      </c>
      <c r="I987" s="38" t="str">
        <f>IF('query (10)'!F987="","",'query (10)'!F987)</f>
        <v>Time-based Maintenance</v>
      </c>
      <c r="J987" s="38" t="str">
        <f>IF('query (10)'!F987="","",IFERROR(INDEX(Cleaning_Rules!$B$14:$B$17,MATCH(TRIM('query (10)'!F987),Cleaning_Rules!$A$14:$A$17,0)),"UNKNOWN"))</f>
        <v>TBM</v>
      </c>
      <c r="K987" s="38" t="str">
        <f>IF('query (10)'!G987="","",'query (10)'!G987)</f>
        <v>เสร็จสิ้น</v>
      </c>
      <c r="L987" s="38" t="str">
        <f>IF('query (10)'!G987="","MISSING",IFERROR(INDEX(Cleaning_Rules!$B$5:$B$10,MATCH(TRIM('query (10)'!G987),Cleaning_Rules!$A$5:$A$10,0)),"UNKNOWN"))</f>
        <v>COMPLETED</v>
      </c>
      <c r="M987" s="38" t="str">
        <f>IF('query (10)'!I987="","",'query (10)'!I987)</f>
        <v>Mechanical</v>
      </c>
      <c r="N987" s="38" t="str">
        <f>IF('query (10)'!O987="","",'query (10)'!O987)</f>
        <v>Part Change</v>
      </c>
      <c r="O987" s="38" t="str">
        <f>IF('query (10)'!P987="","",'query (10)'!P987)</f>
        <v>Medium</v>
      </c>
      <c r="P987" s="38" t="str">
        <f>IF('query (10)'!N987="","",'query (10)'!N987)</f>
        <v>Change seal kit air cylinder spindle U-D to cycle pm 3Y. 
Model : CDBA2F50 (CG1N50-PS)</v>
      </c>
      <c r="Q987" s="38" t="str">
        <f>TRIM('query (10)'!N987)</f>
        <v>Change seal kit air cylinder spindle U-D to cycle pm 3Y. 
Model : CDBA2F50 (CG1N50-PS)</v>
      </c>
      <c r="R987" s="38" t="str">
        <f>TRIM(UPPER('query (10)'!R987))</f>
        <v>SEAL KIT</v>
      </c>
      <c r="S987" s="38" t="str">
        <f>TRIM(UPPER('query (10)'!S987))</f>
        <v>CG1N50</v>
      </c>
      <c r="T987" s="38" t="str">
        <f>IF('query (10)'!Q987="","",TRIM(UPPER('query (10)'!Q987)))</f>
        <v/>
      </c>
      <c r="U987" s="38" t="str">
        <f>IF('query (10)'!T987="","",'query (10)'!T987)</f>
        <v/>
      </c>
      <c r="V987" s="39" t="str">
        <f>IF('query (10)'!T987="","",IFERROR(VALUE('query (10)'!T987),""))</f>
        <v/>
      </c>
      <c r="W987" s="40">
        <f>IF('query (10)'!U987="","",'query (10)'!U987)</f>
        <v>0</v>
      </c>
      <c r="X987" s="39">
        <f>IF('query (10)'!V987="","",'query (10)'!V987)</f>
        <v>1080</v>
      </c>
      <c r="Y987" s="41">
        <f>IF('query (10)'!W987="","",'query (10)'!W987)</f>
        <v>46108</v>
      </c>
      <c r="Z987" s="41">
        <f>IF('query (10)'!X987="","",'query (10)'!X987)</f>
        <v>46108</v>
      </c>
      <c r="AA987" s="41">
        <f>IF('query (10)'!Y987="","",'query (10)'!Y987)</f>
        <v>46108</v>
      </c>
      <c r="AB987" s="41">
        <f>IF('query (10)'!Z987="","",'query (10)'!Z987)</f>
        <v>47188</v>
      </c>
      <c r="AC987" s="38" t="str">
        <f>IF(OR('query (10)'!AA987="",COUNTIF(Cleaning_Rules!$A$21:$A$26,TRIM('query (10)'!AA987))&gt;0),"",TRIM('query (10)'!AA987))</f>
        <v/>
      </c>
      <c r="AD987" s="38" t="str">
        <f>IF('query (10)'!AB987="","",TRIM(IFERROR(_xlfn.TEXTBEFORE('query (10)'!AB987,"("),'query (10)'!AB987)))</f>
        <v>เริ่มซ่อมงาน PM แล้ว รับผิดชอบโดย JAKKAPAT KHOTSOMBAT</v>
      </c>
      <c r="AE987" s="38" t="str">
        <f>IFERROR(LOWER(TRIM(_xlfn.TEXTBEFORE(_xlfn.TEXTAFTER('query (10)'!AB987,"("),")"))),"")</f>
        <v>jakkapat@nsk.com</v>
      </c>
      <c r="AF987" s="38" t="str">
        <f>IF('query (10)'!AD987="","",TRIM('query (10)'!AD987))</f>
        <v>เจษฎา ผิวบาง</v>
      </c>
      <c r="AG987" s="38" t="str">
        <f>IF('query (10)'!AE987="","",TRIM('query (10)'!AE987))</f>
        <v>จักรภัทร โคตรสมบัติ</v>
      </c>
      <c r="AH987" s="38" t="str">
        <f>IF('query (10)'!AF987="","",IFERROR(VALUE('query (10)'!AF987),""))</f>
        <v/>
      </c>
      <c r="AI987" s="38" t="str">
        <f>IF('query (10)'!AG987="","",TRIM('query (10)'!AG987))</f>
        <v/>
      </c>
      <c r="AJ987" s="38" t="str">
        <f>IF('query (10)'!AH987="","",IFERROR(VALUE('query (10)'!AH987),""))</f>
        <v/>
      </c>
      <c r="AK987" s="38" t="str">
        <f>IF('query (10)'!AI987="","",TRIM('query (10)'!AI987))</f>
        <v/>
      </c>
      <c r="AL987" s="42">
        <f t="shared" si="75"/>
        <v>2026</v>
      </c>
      <c r="AM987" s="42" t="str">
        <f t="shared" si="76"/>
        <v>2026-03</v>
      </c>
      <c r="AN987" s="42" t="str">
        <f t="shared" ca="1" si="77"/>
        <v/>
      </c>
      <c r="AO987" s="42" t="str">
        <f t="shared" si="78"/>
        <v>CH-138 | AXIAL CLEARANCE MEASUREMENT M/C | MCB1 | AIR CYLINDER | Time-based Maintenance | Mechanical | Part Change | Medium | Change seal kit air cylinder spindle U-D to cycle pm 3Y. 
Model : CDBA2F50 (CG1N50-PS) | SEAL KIT | CG1N50 | เริ่มซ่อมงาน PM แล้ว รับผิดชอบโดย JAKKAPAT KHOTSOMBAT | จักรภัทร โคตรสมบัติ</v>
      </c>
      <c r="AP987" s="42" t="str">
        <f>_xlfn.TEXTJOIN("; ",TRUE,IF(COUNTA('query (10)'!A987:AK987)&lt;=6,"NEAR_EMPTY_ROW",""),IF($K987="","MISSING_STATUS",""),IF(AND($K987="เสร็จสิ้น",$Z987=""),"DONE_NO_ACTUAL_DATE",""),IF(AND($I987="Condition-based Maintenance",$AH987=""),"CBM_NO_MEASUREMENT",""),IF(OR($X987="",$X987=0),"INVALID_PERIOD",""),IF(AND($AA987&lt;&gt;"",$AB987&lt;&gt;"",$AB987&lt;$AA987),"DATE_SEQUENCE_ERROR",""),IF(AND($AB987&lt;&gt;"",$AB987&gt;DATE(2030,12,31)),"DATE_OUTLIER",""),IF($C987="","MISSING_QRCODE",""),IF($J987="UNKNOWN","UNKNOWN_PM_TYPE",""),IF($L987="UNKNOWN","UNKNOWN_STATUS",""))</f>
        <v/>
      </c>
      <c r="AQ987" s="42" t="str">
        <f t="shared" si="79"/>
        <v>NO</v>
      </c>
    </row>
    <row r="988" spans="1:43" x14ac:dyDescent="0.3">
      <c r="A988" s="38">
        <f>IF('query (10)'!A988="","",'query (10)'!A988)</f>
        <v>1156</v>
      </c>
      <c r="B988" s="38">
        <f>IF('query (10)'!B988="","",'query (10)'!B988)</f>
        <v>19433</v>
      </c>
      <c r="C988" s="38" t="str">
        <f>TRIM(UPPER('query (10)'!M988))</f>
        <v>WA-139</v>
      </c>
      <c r="D988" s="38" t="str">
        <f>TRIM(UPPER(IFERROR(_xlfn.TEXTBEFORE('query (10)'!L988,"("),'query (10)'!L988)))</f>
        <v>FINISH WASH EQUIPMENT M/C</v>
      </c>
      <c r="E988" s="38" t="str">
        <f>IFERROR(TRIM(UPPER(_xlfn.TEXTBEFORE(_xlfn.TEXTAFTER('query (10)'!L988,"("),")"))),"")</f>
        <v/>
      </c>
      <c r="F988" s="38" t="str">
        <f>TRIM('query (10)'!K988)</f>
        <v>MCB1</v>
      </c>
      <c r="G988" s="38" t="str">
        <f>IF('query (10)'!J988="","",'query (10)'!J988)</f>
        <v>Air Cylinder</v>
      </c>
      <c r="H988" s="38" t="str">
        <f>TRIM(UPPER('query (10)'!J988))</f>
        <v>AIR CYLINDER</v>
      </c>
      <c r="I988" s="38" t="str">
        <f>IF('query (10)'!F988="","",'query (10)'!F988)</f>
        <v>Time-based Maintenance</v>
      </c>
      <c r="J988" s="38" t="str">
        <f>IF('query (10)'!F988="","",IFERROR(INDEX(Cleaning_Rules!$B$14:$B$17,MATCH(TRIM('query (10)'!F988),Cleaning_Rules!$A$14:$A$17,0)),"UNKNOWN"))</f>
        <v>TBM</v>
      </c>
      <c r="K988" s="38" t="str">
        <f>IF('query (10)'!G988="","",'query (10)'!G988)</f>
        <v>เสร็จสิ้น</v>
      </c>
      <c r="L988" s="38" t="str">
        <f>IF('query (10)'!G988="","MISSING",IFERROR(INDEX(Cleaning_Rules!$B$5:$B$10,MATCH(TRIM('query (10)'!G988),Cleaning_Rules!$A$5:$A$10,0)),"UNKNOWN"))</f>
        <v>COMPLETED</v>
      </c>
      <c r="M988" s="38" t="str">
        <f>IF('query (10)'!I988="","",'query (10)'!I988)</f>
        <v>Mechanical</v>
      </c>
      <c r="N988" s="38" t="str">
        <f>IF('query (10)'!O988="","",'query (10)'!O988)</f>
        <v>Part Change</v>
      </c>
      <c r="O988" s="38" t="str">
        <f>IF('query (10)'!P988="","",'query (10)'!P988)</f>
        <v>Medium</v>
      </c>
      <c r="P988" s="38" t="str">
        <f>IF('query (10)'!N988="","",'query (10)'!N988)</f>
        <v>Change seal kit air cylinder nozzle oil U-D to cycle pm 3Y. 
Model : CDBA2F50 (CG1N50-PS)</v>
      </c>
      <c r="Q988" s="38" t="str">
        <f>TRIM('query (10)'!N988)</f>
        <v>Change seal kit air cylinder nozzle oil U-D to cycle pm 3Y. 
Model : CDBA2F50 (CG1N50-PS)</v>
      </c>
      <c r="R988" s="38" t="str">
        <f>TRIM(UPPER('query (10)'!R988))</f>
        <v>SEAL KIT</v>
      </c>
      <c r="S988" s="38" t="str">
        <f>TRIM(UPPER('query (10)'!S988))</f>
        <v>CG1N50</v>
      </c>
      <c r="T988" s="38" t="str">
        <f>IF('query (10)'!Q988="","",TRIM(UPPER('query (10)'!Q988)))</f>
        <v/>
      </c>
      <c r="U988" s="38" t="str">
        <f>IF('query (10)'!T988="","",'query (10)'!T988)</f>
        <v/>
      </c>
      <c r="V988" s="39" t="str">
        <f>IF('query (10)'!T988="","",IFERROR(VALUE('query (10)'!T988),""))</f>
        <v/>
      </c>
      <c r="W988" s="40">
        <f>IF('query (10)'!U988="","",'query (10)'!U988)</f>
        <v>0</v>
      </c>
      <c r="X988" s="39">
        <f>IF('query (10)'!V988="","",'query (10)'!V988)</f>
        <v>1080</v>
      </c>
      <c r="Y988" s="41">
        <f>IF('query (10)'!W988="","",'query (10)'!W988)</f>
        <v>46108</v>
      </c>
      <c r="Z988" s="41">
        <f>IF('query (10)'!X988="","",'query (10)'!X988)</f>
        <v>46108</v>
      </c>
      <c r="AA988" s="41">
        <f>IF('query (10)'!Y988="","",'query (10)'!Y988)</f>
        <v>46108</v>
      </c>
      <c r="AB988" s="41">
        <f>IF('query (10)'!Z988="","",'query (10)'!Z988)</f>
        <v>47188</v>
      </c>
      <c r="AC988" s="38" t="str">
        <f>IF(OR('query (10)'!AA988="",COUNTIF(Cleaning_Rules!$A$21:$A$26,TRIM('query (10)'!AA988))&gt;0),"",TRIM('query (10)'!AA988))</f>
        <v/>
      </c>
      <c r="AD988" s="38" t="str">
        <f>IF('query (10)'!AB988="","",TRIM(IFERROR(_xlfn.TEXTBEFORE('query (10)'!AB988,"("),'query (10)'!AB988)))</f>
        <v>เริ่มซ่อมงาน PM แล้ว รับผิดชอบโดย JAKKAPAT KHOTSOMBAT</v>
      </c>
      <c r="AE988" s="38" t="str">
        <f>IFERROR(LOWER(TRIM(_xlfn.TEXTBEFORE(_xlfn.TEXTAFTER('query (10)'!AB988,"("),")"))),"")</f>
        <v>jakkapat@nsk.com</v>
      </c>
      <c r="AF988" s="38" t="str">
        <f>IF('query (10)'!AD988="","",TRIM('query (10)'!AD988))</f>
        <v>เจษฎา ผิวบาง</v>
      </c>
      <c r="AG988" s="38" t="str">
        <f>IF('query (10)'!AE988="","",TRIM('query (10)'!AE988))</f>
        <v>จักรภัทร โคตรสมบัติ</v>
      </c>
      <c r="AH988" s="38" t="str">
        <f>IF('query (10)'!AF988="","",IFERROR(VALUE('query (10)'!AF988),""))</f>
        <v/>
      </c>
      <c r="AI988" s="38" t="str">
        <f>IF('query (10)'!AG988="","",TRIM('query (10)'!AG988))</f>
        <v/>
      </c>
      <c r="AJ988" s="38" t="str">
        <f>IF('query (10)'!AH988="","",IFERROR(VALUE('query (10)'!AH988),""))</f>
        <v/>
      </c>
      <c r="AK988" s="38" t="str">
        <f>IF('query (10)'!AI988="","",TRIM('query (10)'!AI988))</f>
        <v/>
      </c>
      <c r="AL988" s="42">
        <f t="shared" si="75"/>
        <v>2026</v>
      </c>
      <c r="AM988" s="42" t="str">
        <f t="shared" si="76"/>
        <v>2026-03</v>
      </c>
      <c r="AN988" s="42" t="str">
        <f t="shared" ca="1" si="77"/>
        <v/>
      </c>
      <c r="AO988" s="42" t="str">
        <f t="shared" si="78"/>
        <v>WA-139 | FINISH WASH EQUIPMENT M/C | MCB1 | AIR CYLINDER | Time-based Maintenance | Mechanical | Part Change | Medium | Change seal kit air cylinder nozzle oil U-D to cycle pm 3Y. 
Model : CDBA2F50 (CG1N50-PS) | SEAL KIT | CG1N50 | เริ่มซ่อมงาน PM แล้ว รับผิดชอบโดย JAKKAPAT KHOTSOMBAT | จักรภัทร โคตรสมบัติ</v>
      </c>
      <c r="AP988" s="42" t="str">
        <f>_xlfn.TEXTJOIN("; ",TRUE,IF(COUNTA('query (10)'!A988:AK988)&lt;=6,"NEAR_EMPTY_ROW",""),IF($K988="","MISSING_STATUS",""),IF(AND($K988="เสร็จสิ้น",$Z988=""),"DONE_NO_ACTUAL_DATE",""),IF(AND($I988="Condition-based Maintenance",$AH988=""),"CBM_NO_MEASUREMENT",""),IF(OR($X988="",$X988=0),"INVALID_PERIOD",""),IF(AND($AA988&lt;&gt;"",$AB988&lt;&gt;"",$AB988&lt;$AA988),"DATE_SEQUENCE_ERROR",""),IF(AND($AB988&lt;&gt;"",$AB988&gt;DATE(2030,12,31)),"DATE_OUTLIER",""),IF($C988="","MISSING_QRCODE",""),IF($J988="UNKNOWN","UNKNOWN_PM_TYPE",""),IF($L988="UNKNOWN","UNKNOWN_STATUS",""))</f>
        <v/>
      </c>
      <c r="AQ988" s="42" t="str">
        <f t="shared" si="79"/>
        <v>NO</v>
      </c>
    </row>
    <row r="989" spans="1:43" x14ac:dyDescent="0.3">
      <c r="A989" s="38">
        <f>IF('query (10)'!A989="","",'query (10)'!A989)</f>
        <v>1157</v>
      </c>
      <c r="B989" s="38">
        <f>IF('query (10)'!B989="","",'query (10)'!B989)</f>
        <v>19434</v>
      </c>
      <c r="C989" s="38" t="str">
        <f>TRIM(UPPER('query (10)'!M989))</f>
        <v>BL-140</v>
      </c>
      <c r="D989" s="38" t="str">
        <f>TRIM(UPPER(IFERROR(_xlfn.TEXTBEFORE('query (10)'!L989,"("),'query (10)'!L989)))</f>
        <v>CENTRIFUGAL DEOILING M/C</v>
      </c>
      <c r="E989" s="38" t="str">
        <f>IFERROR(TRIM(UPPER(_xlfn.TEXTBEFORE(_xlfn.TEXTAFTER('query (10)'!L989,"("),")"))),"")</f>
        <v/>
      </c>
      <c r="F989" s="38" t="str">
        <f>TRIM('query (10)'!K989)</f>
        <v>MCB1</v>
      </c>
      <c r="G989" s="38" t="str">
        <f>IF('query (10)'!J989="","",'query (10)'!J989)</f>
        <v>Air Cylinder</v>
      </c>
      <c r="H989" s="38" t="str">
        <f>TRIM(UPPER('query (10)'!J989))</f>
        <v>AIR CYLINDER</v>
      </c>
      <c r="I989" s="38" t="str">
        <f>IF('query (10)'!F989="","",'query (10)'!F989)</f>
        <v>Time-based Maintenance</v>
      </c>
      <c r="J989" s="38" t="str">
        <f>IF('query (10)'!F989="","",IFERROR(INDEX(Cleaning_Rules!$B$14:$B$17,MATCH(TRIM('query (10)'!F989),Cleaning_Rules!$A$14:$A$17,0)),"UNKNOWN"))</f>
        <v>TBM</v>
      </c>
      <c r="K989" s="38" t="str">
        <f>IF('query (10)'!G989="","",'query (10)'!G989)</f>
        <v>เสร็จสิ้น</v>
      </c>
      <c r="L989" s="38" t="str">
        <f>IF('query (10)'!G989="","MISSING",IFERROR(INDEX(Cleaning_Rules!$B$5:$B$10,MATCH(TRIM('query (10)'!G989),Cleaning_Rules!$A$5:$A$10,0)),"UNKNOWN"))</f>
        <v>COMPLETED</v>
      </c>
      <c r="M989" s="38" t="str">
        <f>IF('query (10)'!I989="","",'query (10)'!I989)</f>
        <v>Mechanical</v>
      </c>
      <c r="N989" s="38" t="str">
        <f>IF('query (10)'!O989="","",'query (10)'!O989)</f>
        <v>Part Change</v>
      </c>
      <c r="O989" s="38" t="str">
        <f>IF('query (10)'!P989="","",'query (10)'!P989)</f>
        <v>Medium</v>
      </c>
      <c r="P989" s="38" t="str">
        <f>IF('query (10)'!N989="","",'query (10)'!N989)</f>
        <v>Change seal kit air cylinder nozzle oil U-D to cycle pm 3Y. 
Model : CDBA2F50 (CG1N50-PS)</v>
      </c>
      <c r="Q989" s="38" t="str">
        <f>TRIM('query (10)'!N989)</f>
        <v>Change seal kit air cylinder nozzle oil U-D to cycle pm 3Y. 
Model : CDBA2F50 (CG1N50-PS)</v>
      </c>
      <c r="R989" s="38" t="str">
        <f>TRIM(UPPER('query (10)'!R989))</f>
        <v>SEAL KIT</v>
      </c>
      <c r="S989" s="38" t="str">
        <f>TRIM(UPPER('query (10)'!S989))</f>
        <v>CG1N50</v>
      </c>
      <c r="T989" s="38" t="str">
        <f>IF('query (10)'!Q989="","",TRIM(UPPER('query (10)'!Q989)))</f>
        <v/>
      </c>
      <c r="U989" s="38" t="str">
        <f>IF('query (10)'!T989="","",'query (10)'!T989)</f>
        <v/>
      </c>
      <c r="V989" s="39" t="str">
        <f>IF('query (10)'!T989="","",IFERROR(VALUE('query (10)'!T989),""))</f>
        <v/>
      </c>
      <c r="W989" s="40">
        <f>IF('query (10)'!U989="","",'query (10)'!U989)</f>
        <v>0</v>
      </c>
      <c r="X989" s="39">
        <f>IF('query (10)'!V989="","",'query (10)'!V989)</f>
        <v>1080</v>
      </c>
      <c r="Y989" s="41">
        <f>IF('query (10)'!W989="","",'query (10)'!W989)</f>
        <v>46108</v>
      </c>
      <c r="Z989" s="41">
        <f>IF('query (10)'!X989="","",'query (10)'!X989)</f>
        <v>46111</v>
      </c>
      <c r="AA989" s="41">
        <f>IF('query (10)'!Y989="","",'query (10)'!Y989)</f>
        <v>46111</v>
      </c>
      <c r="AB989" s="41">
        <f>IF('query (10)'!Z989="","",'query (10)'!Z989)</f>
        <v>47191</v>
      </c>
      <c r="AC989" s="38" t="str">
        <f>IF(OR('query (10)'!AA989="",COUNTIF(Cleaning_Rules!$A$21:$A$26,TRIM('query (10)'!AA989))&gt;0),"",TRIM('query (10)'!AA989))</f>
        <v/>
      </c>
      <c r="AD989" s="38" t="str">
        <f>IF('query (10)'!AB989="","",TRIM(IFERROR(_xlfn.TEXTBEFORE('query (10)'!AB989,"("),'query (10)'!AB989)))</f>
        <v>เริ่มซ่อมงาน PM แล้ว รับผิดชอบโดย KUNANON PARAWANWONG</v>
      </c>
      <c r="AE989" s="38" t="str">
        <f>IFERROR(LOWER(TRIM(_xlfn.TEXTBEFORE(_xlfn.TEXTAFTER('query (10)'!AB989,"("),")"))),"")</f>
        <v>parawanwong-k-3161@nsk.com</v>
      </c>
      <c r="AF989" s="38" t="str">
        <f>IF('query (10)'!AD989="","",TRIM('query (10)'!AD989))</f>
        <v>เจษฎา ผิวบาง</v>
      </c>
      <c r="AG989" s="38" t="str">
        <f>IF('query (10)'!AE989="","",TRIM('query (10)'!AE989))</f>
        <v>คุณานนต์ ปารวัณวงศ์</v>
      </c>
      <c r="AH989" s="38" t="str">
        <f>IF('query (10)'!AF989="","",IFERROR(VALUE('query (10)'!AF989),""))</f>
        <v/>
      </c>
      <c r="AI989" s="38" t="str">
        <f>IF('query (10)'!AG989="","",TRIM('query (10)'!AG989))</f>
        <v/>
      </c>
      <c r="AJ989" s="38" t="str">
        <f>IF('query (10)'!AH989="","",IFERROR(VALUE('query (10)'!AH989),""))</f>
        <v/>
      </c>
      <c r="AK989" s="38" t="str">
        <f>IF('query (10)'!AI989="","",TRIM('query (10)'!AI989))</f>
        <v/>
      </c>
      <c r="AL989" s="42">
        <f t="shared" si="75"/>
        <v>2026</v>
      </c>
      <c r="AM989" s="42" t="str">
        <f t="shared" si="76"/>
        <v>2026-03</v>
      </c>
      <c r="AN989" s="42" t="str">
        <f t="shared" ca="1" si="77"/>
        <v/>
      </c>
      <c r="AO989" s="42" t="str">
        <f t="shared" si="78"/>
        <v>BL-140 | CENTRIFUGAL DEOILING M/C | MCB1 | AIR CYLINDER | Time-based Maintenance | Mechanical | Part Change | Medium | Change seal kit air cylinder nozzle oil U-D to cycle pm 3Y. 
Model : CDBA2F50 (CG1N50-PS) | SEAL KIT | CG1N50 | เริ่มซ่อมงาน PM แล้ว รับผิดชอบโดย KUNANON PARAWANWONG | คุณานนต์ ปารวัณวงศ์</v>
      </c>
      <c r="AP989" s="42" t="str">
        <f>_xlfn.TEXTJOIN("; ",TRUE,IF(COUNTA('query (10)'!A989:AK989)&lt;=6,"NEAR_EMPTY_ROW",""),IF($K989="","MISSING_STATUS",""),IF(AND($K989="เสร็จสิ้น",$Z989=""),"DONE_NO_ACTUAL_DATE",""),IF(AND($I989="Condition-based Maintenance",$AH989=""),"CBM_NO_MEASUREMENT",""),IF(OR($X989="",$X989=0),"INVALID_PERIOD",""),IF(AND($AA989&lt;&gt;"",$AB989&lt;&gt;"",$AB989&lt;$AA989),"DATE_SEQUENCE_ERROR",""),IF(AND($AB989&lt;&gt;"",$AB989&gt;DATE(2030,12,31)),"DATE_OUTLIER",""),IF($C989="","MISSING_QRCODE",""),IF($J989="UNKNOWN","UNKNOWN_PM_TYPE",""),IF($L989="UNKNOWN","UNKNOWN_STATUS",""))</f>
        <v/>
      </c>
      <c r="AQ989" s="42" t="str">
        <f t="shared" si="79"/>
        <v>NO</v>
      </c>
    </row>
    <row r="990" spans="1:43" x14ac:dyDescent="0.3">
      <c r="A990" s="38">
        <f>IF('query (10)'!A990="","",'query (10)'!A990)</f>
        <v>1158</v>
      </c>
      <c r="B990" s="38">
        <f>IF('query (10)'!B990="","",'query (10)'!B990)</f>
        <v>19435</v>
      </c>
      <c r="C990" s="38" t="str">
        <f>TRIM(UPPER('query (10)'!M990))</f>
        <v>AS-141</v>
      </c>
      <c r="D990" s="38" t="str">
        <f>TRIM(UPPER(IFERROR(_xlfn.TEXTBEFORE('query (10)'!L990,"("),'query (10)'!L990)))</f>
        <v>GREASE INJECTION M/C</v>
      </c>
      <c r="E990" s="38" t="str">
        <f>IFERROR(TRIM(UPPER(_xlfn.TEXTBEFORE(_xlfn.TEXTAFTER('query (10)'!L990,"("),")"))),"")</f>
        <v/>
      </c>
      <c r="F990" s="38" t="str">
        <f>TRIM('query (10)'!K990)</f>
        <v>MCB1</v>
      </c>
      <c r="G990" s="38" t="str">
        <f>IF('query (10)'!J990="","",'query (10)'!J990)</f>
        <v>Air Cylinder</v>
      </c>
      <c r="H990" s="38" t="str">
        <f>TRIM(UPPER('query (10)'!J990))</f>
        <v>AIR CYLINDER</v>
      </c>
      <c r="I990" s="38" t="str">
        <f>IF('query (10)'!F990="","",'query (10)'!F990)</f>
        <v>Time-based Maintenance</v>
      </c>
      <c r="J990" s="38" t="str">
        <f>IF('query (10)'!F990="","",IFERROR(INDEX(Cleaning_Rules!$B$14:$B$17,MATCH(TRIM('query (10)'!F990),Cleaning_Rules!$A$14:$A$17,0)),"UNKNOWN"))</f>
        <v>TBM</v>
      </c>
      <c r="K990" s="38" t="str">
        <f>IF('query (10)'!G990="","",'query (10)'!G990)</f>
        <v>เสร็จสิ้น</v>
      </c>
      <c r="L990" s="38" t="str">
        <f>IF('query (10)'!G990="","MISSING",IFERROR(INDEX(Cleaning_Rules!$B$5:$B$10,MATCH(TRIM('query (10)'!G990),Cleaning_Rules!$A$5:$A$10,0)),"UNKNOWN"))</f>
        <v>COMPLETED</v>
      </c>
      <c r="M990" s="38" t="str">
        <f>IF('query (10)'!I990="","",'query (10)'!I990)</f>
        <v>Mechanical</v>
      </c>
      <c r="N990" s="38" t="str">
        <f>IF('query (10)'!O990="","",'query (10)'!O990)</f>
        <v>Part Change</v>
      </c>
      <c r="O990" s="38" t="str">
        <f>IF('query (10)'!P990="","",'query (10)'!P990)</f>
        <v>Medium</v>
      </c>
      <c r="P990" s="38" t="str">
        <f>IF('query (10)'!N990="","",'query (10)'!N990)</f>
        <v>Change seal kit air cylinder nozzle grease U-D to cycle pm 3Y. 
Model : CDBA2F50 (CG1N50-PS)</v>
      </c>
      <c r="Q990" s="38" t="str">
        <f>TRIM('query (10)'!N990)</f>
        <v>Change seal kit air cylinder nozzle grease U-D to cycle pm 3Y. 
Model : CDBA2F50 (CG1N50-PS)</v>
      </c>
      <c r="R990" s="38" t="str">
        <f>TRIM(UPPER('query (10)'!R990))</f>
        <v>SEAL KIT</v>
      </c>
      <c r="S990" s="38" t="str">
        <f>TRIM(UPPER('query (10)'!S990))</f>
        <v>CG1N50</v>
      </c>
      <c r="T990" s="38" t="str">
        <f>IF('query (10)'!Q990="","",TRIM(UPPER('query (10)'!Q990)))</f>
        <v/>
      </c>
      <c r="U990" s="38" t="str">
        <f>IF('query (10)'!T990="","",'query (10)'!T990)</f>
        <v/>
      </c>
      <c r="V990" s="39" t="str">
        <f>IF('query (10)'!T990="","",IFERROR(VALUE('query (10)'!T990),""))</f>
        <v/>
      </c>
      <c r="W990" s="40">
        <f>IF('query (10)'!U990="","",'query (10)'!U990)</f>
        <v>0</v>
      </c>
      <c r="X990" s="39">
        <f>IF('query (10)'!V990="","",'query (10)'!V990)</f>
        <v>1080</v>
      </c>
      <c r="Y990" s="41">
        <f>IF('query (10)'!W990="","",'query (10)'!W990)</f>
        <v>46108</v>
      </c>
      <c r="Z990" s="41">
        <f>IF('query (10)'!X990="","",'query (10)'!X990)</f>
        <v>46108</v>
      </c>
      <c r="AA990" s="41">
        <f>IF('query (10)'!Y990="","",'query (10)'!Y990)</f>
        <v>46108</v>
      </c>
      <c r="AB990" s="41">
        <f>IF('query (10)'!Z990="","",'query (10)'!Z990)</f>
        <v>47188</v>
      </c>
      <c r="AC990" s="38" t="str">
        <f>IF(OR('query (10)'!AA990="",COUNTIF(Cleaning_Rules!$A$21:$A$26,TRIM('query (10)'!AA990))&gt;0),"",TRIM('query (10)'!AA990))</f>
        <v/>
      </c>
      <c r="AD990" s="38" t="str">
        <f>IF('query (10)'!AB990="","",TRIM(IFERROR(_xlfn.TEXTBEFORE('query (10)'!AB990,"("),'query (10)'!AB990)))</f>
        <v>เริ่มซ่อมงาน PM แล้ว รับผิดชอบโดย KUNANON PARAWANWONG</v>
      </c>
      <c r="AE990" s="38" t="str">
        <f>IFERROR(LOWER(TRIM(_xlfn.TEXTBEFORE(_xlfn.TEXTAFTER('query (10)'!AB990,"("),")"))),"")</f>
        <v>parawanwong-k-3161@nsk.com</v>
      </c>
      <c r="AF990" s="38" t="str">
        <f>IF('query (10)'!AD990="","",TRIM('query (10)'!AD990))</f>
        <v>เจษฎา ผิวบาง</v>
      </c>
      <c r="AG990" s="38" t="str">
        <f>IF('query (10)'!AE990="","",TRIM('query (10)'!AE990))</f>
        <v>คุณานนต์ ปารวัณวงศ์</v>
      </c>
      <c r="AH990" s="38" t="str">
        <f>IF('query (10)'!AF990="","",IFERROR(VALUE('query (10)'!AF990),""))</f>
        <v/>
      </c>
      <c r="AI990" s="38" t="str">
        <f>IF('query (10)'!AG990="","",TRIM('query (10)'!AG990))</f>
        <v/>
      </c>
      <c r="AJ990" s="38" t="str">
        <f>IF('query (10)'!AH990="","",IFERROR(VALUE('query (10)'!AH990),""))</f>
        <v/>
      </c>
      <c r="AK990" s="38" t="str">
        <f>IF('query (10)'!AI990="","",TRIM('query (10)'!AI990))</f>
        <v/>
      </c>
      <c r="AL990" s="42">
        <f t="shared" si="75"/>
        <v>2026</v>
      </c>
      <c r="AM990" s="42" t="str">
        <f t="shared" si="76"/>
        <v>2026-03</v>
      </c>
      <c r="AN990" s="42" t="str">
        <f t="shared" ca="1" si="77"/>
        <v/>
      </c>
      <c r="AO990" s="42" t="str">
        <f t="shared" si="78"/>
        <v>AS-141 | GREASE INJECTION M/C | MCB1 | AIR CYLINDER | Time-based Maintenance | Mechanical | Part Change | Medium | Change seal kit air cylinder nozzle grease U-D to cycle pm 3Y. 
Model : CDBA2F50 (CG1N50-PS) | SEAL KIT | CG1N50 | เริ่มซ่อมงาน PM แล้ว รับผิดชอบโดย KUNANON PARAWANWONG | คุณานนต์ ปารวัณวงศ์</v>
      </c>
      <c r="AP990" s="42" t="str">
        <f>_xlfn.TEXTJOIN("; ",TRUE,IF(COUNTA('query (10)'!A990:AK990)&lt;=6,"NEAR_EMPTY_ROW",""),IF($K990="","MISSING_STATUS",""),IF(AND($K990="เสร็จสิ้น",$Z990=""),"DONE_NO_ACTUAL_DATE",""),IF(AND($I990="Condition-based Maintenance",$AH990=""),"CBM_NO_MEASUREMENT",""),IF(OR($X990="",$X990=0),"INVALID_PERIOD",""),IF(AND($AA990&lt;&gt;"",$AB990&lt;&gt;"",$AB990&lt;$AA990),"DATE_SEQUENCE_ERROR",""),IF(AND($AB990&lt;&gt;"",$AB990&gt;DATE(2030,12,31)),"DATE_OUTLIER",""),IF($C990="","MISSING_QRCODE",""),IF($J990="UNKNOWN","UNKNOWN_PM_TYPE",""),IF($L990="UNKNOWN","UNKNOWN_STATUS",""))</f>
        <v/>
      </c>
      <c r="AQ990" s="42" t="str">
        <f t="shared" si="79"/>
        <v>NO</v>
      </c>
    </row>
    <row r="991" spans="1:43" x14ac:dyDescent="0.3">
      <c r="A991" s="38">
        <f>IF('query (10)'!A991="","",'query (10)'!A991)</f>
        <v>1159</v>
      </c>
      <c r="B991" s="38">
        <f>IF('query (10)'!B991="","",'query (10)'!B991)</f>
        <v>21110</v>
      </c>
      <c r="C991" s="38" t="str">
        <f>TRIM(UPPER('query (10)'!M991))</f>
        <v>CH-144</v>
      </c>
      <c r="D991" s="38" t="str">
        <f>TRIM(UPPER(IFERROR(_xlfn.TEXTBEFORE('query (10)'!L991,"("),'query (10)'!L991)))</f>
        <v>SEAL CHECK M/C</v>
      </c>
      <c r="E991" s="38" t="str">
        <f>IFERROR(TRIM(UPPER(_xlfn.TEXTBEFORE(_xlfn.TEXTAFTER('query (10)'!L991,"("),")"))),"")</f>
        <v/>
      </c>
      <c r="F991" s="38" t="str">
        <f>TRIM('query (10)'!K991)</f>
        <v>MCB1</v>
      </c>
      <c r="G991" s="38" t="str">
        <f>IF('query (10)'!J991="","",'query (10)'!J991)</f>
        <v>Air Cylinder</v>
      </c>
      <c r="H991" s="38" t="str">
        <f>TRIM(UPPER('query (10)'!J991))</f>
        <v>AIR CYLINDER</v>
      </c>
      <c r="I991" s="38" t="str">
        <f>IF('query (10)'!F991="","",'query (10)'!F991)</f>
        <v>Time-based Maintenance</v>
      </c>
      <c r="J991" s="38" t="str">
        <f>IF('query (10)'!F991="","",IFERROR(INDEX(Cleaning_Rules!$B$14:$B$17,MATCH(TRIM('query (10)'!F991),Cleaning_Rules!$A$14:$A$17,0)),"UNKNOWN"))</f>
        <v>TBM</v>
      </c>
      <c r="K991" s="38" t="str">
        <f>IF('query (10)'!G991="","",'query (10)'!G991)</f>
        <v>เสร็จสิ้น</v>
      </c>
      <c r="L991" s="38" t="str">
        <f>IF('query (10)'!G991="","MISSING",IFERROR(INDEX(Cleaning_Rules!$B$5:$B$10,MATCH(TRIM('query (10)'!G991),Cleaning_Rules!$A$5:$A$10,0)),"UNKNOWN"))</f>
        <v>COMPLETED</v>
      </c>
      <c r="M991" s="38" t="str">
        <f>IF('query (10)'!I991="","",'query (10)'!I991)</f>
        <v>Mechanical</v>
      </c>
      <c r="N991" s="38" t="str">
        <f>IF('query (10)'!O991="","",'query (10)'!O991)</f>
        <v>Part Change</v>
      </c>
      <c r="O991" s="38" t="str">
        <f>IF('query (10)'!P991="","",'query (10)'!P991)</f>
        <v>Medium</v>
      </c>
      <c r="P991" s="38" t="str">
        <f>IF('query (10)'!N991="","",'query (10)'!N991)</f>
        <v>Change seal kit air cylinder seal check U-D according to the 3Y. pm schedule.
Model : CDBA2F50 (CG1N50-PS)</v>
      </c>
      <c r="Q991" s="38" t="str">
        <f>TRIM('query (10)'!N991)</f>
        <v>Change seal kit air cylinder seal check U-D according to the 3Y. pm schedule.
Model : CDBA2F50 (CG1N50-PS)</v>
      </c>
      <c r="R991" s="38" t="str">
        <f>TRIM(UPPER('query (10)'!R991))</f>
        <v>SEAL KIT</v>
      </c>
      <c r="S991" s="38" t="str">
        <f>TRIM(UPPER('query (10)'!S991))</f>
        <v>CG1N50</v>
      </c>
      <c r="T991" s="38" t="str">
        <f>IF('query (10)'!Q991="","",TRIM(UPPER('query (10)'!Q991)))</f>
        <v/>
      </c>
      <c r="U991" s="38" t="str">
        <f>IF('query (10)'!T991="","",'query (10)'!T991)</f>
        <v/>
      </c>
      <c r="V991" s="39" t="str">
        <f>IF('query (10)'!T991="","",IFERROR(VALUE('query (10)'!T991),""))</f>
        <v/>
      </c>
      <c r="W991" s="40">
        <f>IF('query (10)'!U991="","",'query (10)'!U991)</f>
        <v>0</v>
      </c>
      <c r="X991" s="39">
        <f>IF('query (10)'!V991="","",'query (10)'!V991)</f>
        <v>1096</v>
      </c>
      <c r="Y991" s="41">
        <f>IF('query (10)'!W991="","",'query (10)'!W991)</f>
        <v>46168</v>
      </c>
      <c r="Z991" s="41">
        <f>IF('query (10)'!X991="","",'query (10)'!X991)</f>
        <v>46183</v>
      </c>
      <c r="AA991" s="41">
        <f>IF('query (10)'!Y991="","",'query (10)'!Y991)</f>
        <v>46183</v>
      </c>
      <c r="AB991" s="41">
        <f>IF('query (10)'!Z991="","",'query (10)'!Z991)</f>
        <v>47279</v>
      </c>
      <c r="AC991" s="38" t="str">
        <f>IF(OR('query (10)'!AA991="",COUNTIF(Cleaning_Rules!$A$21:$A$26,TRIM('query (10)'!AA991))&gt;0),"",TRIM('query (10)'!AA991))</f>
        <v/>
      </c>
      <c r="AD991" s="38" t="str">
        <f>IF('query (10)'!AB991="","",TRIM(IFERROR(_xlfn.TEXTBEFORE('query (10)'!AB991,"("),'query (10)'!AB991)))</f>
        <v>เริ่มซ่อมงาน PM แล้ว รับผิดชอบโดย PUCHIT KULSEREE</v>
      </c>
      <c r="AE991" s="38" t="str">
        <f>IFERROR(LOWER(TRIM(_xlfn.TEXTBEFORE(_xlfn.TEXTAFTER('query (10)'!AB991,"("),")"))),"")</f>
        <v>puchit@nsk.com</v>
      </c>
      <c r="AF991" s="38" t="str">
        <f>IF('query (10)'!AD991="","",TRIM('query (10)'!AD991))</f>
        <v>เจษฎา ผิวบาง</v>
      </c>
      <c r="AG991" s="38" t="str">
        <f>IF('query (10)'!AE991="","",TRIM('query (10)'!AE991))</f>
        <v>ภูชิต กุลเสรี</v>
      </c>
      <c r="AH991" s="38" t="str">
        <f>IF('query (10)'!AF991="","",IFERROR(VALUE('query (10)'!AF991),""))</f>
        <v/>
      </c>
      <c r="AI991" s="38" t="str">
        <f>IF('query (10)'!AG991="","",TRIM('query (10)'!AG991))</f>
        <v/>
      </c>
      <c r="AJ991" s="38" t="str">
        <f>IF('query (10)'!AH991="","",IFERROR(VALUE('query (10)'!AH991),""))</f>
        <v/>
      </c>
      <c r="AK991" s="38" t="str">
        <f>IF('query (10)'!AI991="","",TRIM('query (10)'!AI991))</f>
        <v/>
      </c>
      <c r="AL991" s="42">
        <f t="shared" si="75"/>
        <v>2026</v>
      </c>
      <c r="AM991" s="42" t="str">
        <f t="shared" si="76"/>
        <v>2026-05</v>
      </c>
      <c r="AN991" s="42" t="str">
        <f t="shared" ca="1" si="77"/>
        <v/>
      </c>
      <c r="AO991" s="42" t="str">
        <f t="shared" si="78"/>
        <v>CH-144 | SEAL CHECK M/C | MCB1 | AIR CYLINDER | Time-based Maintenance | Mechanical | Part Change | Medium | Change seal kit air cylinder seal check U-D according to the 3Y. pm schedule.
Model : CDBA2F50 (CG1N50-PS) | SEAL KIT | CG1N50 | เริ่มซ่อมงาน PM แล้ว รับผิดชอบโดย PUCHIT KULSEREE | ภูชิต กุลเสรี</v>
      </c>
      <c r="AP991" s="42" t="str">
        <f>_xlfn.TEXTJOIN("; ",TRUE,IF(COUNTA('query (10)'!A991:AK991)&lt;=6,"NEAR_EMPTY_ROW",""),IF($K991="","MISSING_STATUS",""),IF(AND($K991="เสร็จสิ้น",$Z991=""),"DONE_NO_ACTUAL_DATE",""),IF(AND($I991="Condition-based Maintenance",$AH991=""),"CBM_NO_MEASUREMENT",""),IF(OR($X991="",$X991=0),"INVALID_PERIOD",""),IF(AND($AA991&lt;&gt;"",$AB991&lt;&gt;"",$AB991&lt;$AA991),"DATE_SEQUENCE_ERROR",""),IF(AND($AB991&lt;&gt;"",$AB991&gt;DATE(2030,12,31)),"DATE_OUTLIER",""),IF($C991="","MISSING_QRCODE",""),IF($J991="UNKNOWN","UNKNOWN_PM_TYPE",""),IF($L991="UNKNOWN","UNKNOWN_STATUS",""))</f>
        <v/>
      </c>
      <c r="AQ991" s="42" t="str">
        <f t="shared" si="79"/>
        <v>NO</v>
      </c>
    </row>
    <row r="992" spans="1:43" x14ac:dyDescent="0.3">
      <c r="A992" s="38">
        <f>IF('query (10)'!A992="","",'query (10)'!A992)</f>
        <v>1160</v>
      </c>
      <c r="B992" s="38">
        <f>IF('query (10)'!B992="","",'query (10)'!B992)</f>
        <v>20351</v>
      </c>
      <c r="C992" s="38" t="str">
        <f>TRIM(UPPER('query (10)'!M992))</f>
        <v>BL-296</v>
      </c>
      <c r="D992" s="38" t="str">
        <f>TRIM(UPPER(IFERROR(_xlfn.TEXTBEFORE('query (10)'!L992,"("),'query (10)'!L992)))</f>
        <v>CENTRIFUGAL DEOILING MACHINE.</v>
      </c>
      <c r="E992" s="38" t="str">
        <f>IFERROR(TRIM(UPPER(_xlfn.TEXTBEFORE(_xlfn.TEXTAFTER('query (10)'!L992,"("),")"))),"")</f>
        <v/>
      </c>
      <c r="F992" s="38" t="str">
        <f>TRIM('query (10)'!K992)</f>
        <v>MCB2</v>
      </c>
      <c r="G992" s="38" t="str">
        <f>IF('query (10)'!J992="","",'query (10)'!J992)</f>
        <v>Air Cylinder</v>
      </c>
      <c r="H992" s="38" t="str">
        <f>TRIM(UPPER('query (10)'!J992))</f>
        <v>AIR CYLINDER</v>
      </c>
      <c r="I992" s="38" t="str">
        <f>IF('query (10)'!F992="","",'query (10)'!F992)</f>
        <v>Time-based Maintenance</v>
      </c>
      <c r="J992" s="38" t="str">
        <f>IF('query (10)'!F992="","",IFERROR(INDEX(Cleaning_Rules!$B$14:$B$17,MATCH(TRIM('query (10)'!F992),Cleaning_Rules!$A$14:$A$17,0)),"UNKNOWN"))</f>
        <v>TBM</v>
      </c>
      <c r="K992" s="38" t="str">
        <f>IF('query (10)'!G992="","",'query (10)'!G992)</f>
        <v>เสร็จสิ้น</v>
      </c>
      <c r="L992" s="38" t="str">
        <f>IF('query (10)'!G992="","MISSING",IFERROR(INDEX(Cleaning_Rules!$B$5:$B$10,MATCH(TRIM('query (10)'!G992),Cleaning_Rules!$A$5:$A$10,0)),"UNKNOWN"))</f>
        <v>COMPLETED</v>
      </c>
      <c r="M992" s="38" t="str">
        <f>IF('query (10)'!I992="","",'query (10)'!I992)</f>
        <v>Mechanical</v>
      </c>
      <c r="N992" s="38" t="str">
        <f>IF('query (10)'!O992="","",'query (10)'!O992)</f>
        <v>Part Change</v>
      </c>
      <c r="O992" s="38" t="str">
        <f>IF('query (10)'!P992="","",'query (10)'!P992)</f>
        <v>Medium</v>
      </c>
      <c r="P992" s="38" t="str">
        <f>IF('query (10)'!N992="","",'query (10)'!N992)</f>
        <v>Change seal kit air cylinder nozzle oil U-D to cycle pm 3Y. 
Model : CDBA2F50 (CG1N50-PS)</v>
      </c>
      <c r="Q992" s="38" t="str">
        <f>TRIM('query (10)'!N992)</f>
        <v>Change seal kit air cylinder nozzle oil U-D to cycle pm 3Y. 
Model : CDBA2F50 (CG1N50-PS)</v>
      </c>
      <c r="R992" s="38" t="str">
        <f>TRIM(UPPER('query (10)'!R992))</f>
        <v>SEAL KIT</v>
      </c>
      <c r="S992" s="38" t="str">
        <f>TRIM(UPPER('query (10)'!S992))</f>
        <v>CG1N50</v>
      </c>
      <c r="T992" s="38" t="str">
        <f>IF('query (10)'!Q992="","",TRIM(UPPER('query (10)'!Q992)))</f>
        <v/>
      </c>
      <c r="U992" s="38" t="str">
        <f>IF('query (10)'!T992="","",'query (10)'!T992)</f>
        <v/>
      </c>
      <c r="V992" s="39" t="str">
        <f>IF('query (10)'!T992="","",IFERROR(VALUE('query (10)'!T992),""))</f>
        <v/>
      </c>
      <c r="W992" s="40">
        <f>IF('query (10)'!U992="","",'query (10)'!U992)</f>
        <v>0</v>
      </c>
      <c r="X992" s="39">
        <f>IF('query (10)'!V992="","",'query (10)'!V992)</f>
        <v>1080</v>
      </c>
      <c r="Y992" s="41">
        <f>IF('query (10)'!W992="","",'query (10)'!W992)</f>
        <v>46108</v>
      </c>
      <c r="Z992" s="41">
        <f>IF('query (10)'!X992="","",'query (10)'!X992)</f>
        <v>46146</v>
      </c>
      <c r="AA992" s="41">
        <f>IF('query (10)'!Y992="","",'query (10)'!Y992)</f>
        <v>46146</v>
      </c>
      <c r="AB992" s="41">
        <f>IF('query (10)'!Z992="","",'query (10)'!Z992)</f>
        <v>47226</v>
      </c>
      <c r="AC992" s="38" t="str">
        <f>IF(OR('query (10)'!AA992="",COUNTIF(Cleaning_Rules!$A$21:$A$26,TRIM('query (10)'!AA992))&gt;0),"",TRIM('query (10)'!AA992))</f>
        <v/>
      </c>
      <c r="AD992" s="38" t="str">
        <f>IF('query (10)'!AB992="","",TRIM(IFERROR(_xlfn.TEXTBEFORE('query (10)'!AB992,"("),'query (10)'!AB992)))</f>
        <v>เริ่มซ่อมงาน PM แล้ว รับผิดชอบโดย CHETSADA PHIWBANG</v>
      </c>
      <c r="AE992" s="38" t="str">
        <f>IFERROR(LOWER(TRIM(_xlfn.TEXTBEFORE(_xlfn.TEXTAFTER('query (10)'!AB992,"("),")"))),"")</f>
        <v>chetsada@nsk.com</v>
      </c>
      <c r="AF992" s="38" t="str">
        <f>IF('query (10)'!AD992="","",TRIM('query (10)'!AD992))</f>
        <v>เจษฎา ผิวบาง</v>
      </c>
      <c r="AG992" s="38" t="str">
        <f>IF('query (10)'!AE992="","",TRIM('query (10)'!AE992))</f>
        <v>เจษฎา ผิวบาง</v>
      </c>
      <c r="AH992" s="38" t="str">
        <f>IF('query (10)'!AF992="","",IFERROR(VALUE('query (10)'!AF992),""))</f>
        <v/>
      </c>
      <c r="AI992" s="38" t="str">
        <f>IF('query (10)'!AG992="","",TRIM('query (10)'!AG992))</f>
        <v/>
      </c>
      <c r="AJ992" s="38" t="str">
        <f>IF('query (10)'!AH992="","",IFERROR(VALUE('query (10)'!AH992),""))</f>
        <v/>
      </c>
      <c r="AK992" s="38" t="str">
        <f>IF('query (10)'!AI992="","",TRIM('query (10)'!AI992))</f>
        <v/>
      </c>
      <c r="AL992" s="42">
        <f t="shared" si="75"/>
        <v>2026</v>
      </c>
      <c r="AM992" s="42" t="str">
        <f t="shared" si="76"/>
        <v>2026-03</v>
      </c>
      <c r="AN992" s="42" t="str">
        <f t="shared" ca="1" si="77"/>
        <v/>
      </c>
      <c r="AO992" s="42" t="str">
        <f t="shared" si="78"/>
        <v>BL-296 | CENTRIFUGAL DEOILING MACHINE. | MCB2 | AIR CYLINDER | Time-based Maintenance | Mechanical | Part Change | Medium | Change seal kit air cylinder nozzle oil U-D to cycle pm 3Y. 
Model : CDBA2F50 (CG1N50-PS) | SEAL KIT | CG1N50 | เริ่มซ่อมงาน PM แล้ว รับผิดชอบโดย CHETSADA PHIWBANG | เจษฎา ผิวบาง</v>
      </c>
      <c r="AP992" s="42" t="str">
        <f>_xlfn.TEXTJOIN("; ",TRUE,IF(COUNTA('query (10)'!A992:AK992)&lt;=6,"NEAR_EMPTY_ROW",""),IF($K992="","MISSING_STATUS",""),IF(AND($K992="เสร็จสิ้น",$Z992=""),"DONE_NO_ACTUAL_DATE",""),IF(AND($I992="Condition-based Maintenance",$AH992=""),"CBM_NO_MEASUREMENT",""),IF(OR($X992="",$X992=0),"INVALID_PERIOD",""),IF(AND($AA992&lt;&gt;"",$AB992&lt;&gt;"",$AB992&lt;$AA992),"DATE_SEQUENCE_ERROR",""),IF(AND($AB992&lt;&gt;"",$AB992&gt;DATE(2030,12,31)),"DATE_OUTLIER",""),IF($C992="","MISSING_QRCODE",""),IF($J992="UNKNOWN","UNKNOWN_PM_TYPE",""),IF($L992="UNKNOWN","UNKNOWN_STATUS",""))</f>
        <v/>
      </c>
      <c r="AQ992" s="42" t="str">
        <f t="shared" si="79"/>
        <v>NO</v>
      </c>
    </row>
    <row r="993" spans="1:43" x14ac:dyDescent="0.3">
      <c r="A993" s="38">
        <f>IF('query (10)'!A993="","",'query (10)'!A993)</f>
        <v>1161</v>
      </c>
      <c r="B993" s="38">
        <f>IF('query (10)'!B993="","",'query (10)'!B993)</f>
        <v>20360</v>
      </c>
      <c r="C993" s="38" t="str">
        <f>TRIM(UPPER('query (10)'!M993))</f>
        <v>AS-441</v>
      </c>
      <c r="D993" s="38" t="str">
        <f>TRIM(UPPER(IFERROR(_xlfn.TEXTBEFORE('query (10)'!L993,"("),'query (10)'!L993)))</f>
        <v>GREASE INJECTION MACHINE.</v>
      </c>
      <c r="E993" s="38" t="str">
        <f>IFERROR(TRIM(UPPER(_xlfn.TEXTBEFORE(_xlfn.TEXTAFTER('query (10)'!L993,"("),")"))),"")</f>
        <v/>
      </c>
      <c r="F993" s="38" t="str">
        <f>TRIM('query (10)'!K993)</f>
        <v>MCB2</v>
      </c>
      <c r="G993" s="38" t="str">
        <f>IF('query (10)'!J993="","",'query (10)'!J993)</f>
        <v>Air Cylinder</v>
      </c>
      <c r="H993" s="38" t="str">
        <f>TRIM(UPPER('query (10)'!J993))</f>
        <v>AIR CYLINDER</v>
      </c>
      <c r="I993" s="38" t="str">
        <f>IF('query (10)'!F993="","",'query (10)'!F993)</f>
        <v>Time-based Maintenance</v>
      </c>
      <c r="J993" s="38" t="str">
        <f>IF('query (10)'!F993="","",IFERROR(INDEX(Cleaning_Rules!$B$14:$B$17,MATCH(TRIM('query (10)'!F993),Cleaning_Rules!$A$14:$A$17,0)),"UNKNOWN"))</f>
        <v>TBM</v>
      </c>
      <c r="K993" s="38" t="str">
        <f>IF('query (10)'!G993="","",'query (10)'!G993)</f>
        <v>เสร็จสิ้น</v>
      </c>
      <c r="L993" s="38" t="str">
        <f>IF('query (10)'!G993="","MISSING",IFERROR(INDEX(Cleaning_Rules!$B$5:$B$10,MATCH(TRIM('query (10)'!G993),Cleaning_Rules!$A$5:$A$10,0)),"UNKNOWN"))</f>
        <v>COMPLETED</v>
      </c>
      <c r="M993" s="38" t="str">
        <f>IF('query (10)'!I993="","",'query (10)'!I993)</f>
        <v>Mechanical</v>
      </c>
      <c r="N993" s="38" t="str">
        <f>IF('query (10)'!O993="","",'query (10)'!O993)</f>
        <v>Part Change</v>
      </c>
      <c r="O993" s="38" t="str">
        <f>IF('query (10)'!P993="","",'query (10)'!P993)</f>
        <v>Medium</v>
      </c>
      <c r="P993" s="38" t="str">
        <f>IF('query (10)'!N993="","",'query (10)'!N993)</f>
        <v>Change air cylinder nozzle grease U-D to cycle pm 3Y. 
Model : CDBA2F50-75</v>
      </c>
      <c r="Q993" s="38" t="str">
        <f>TRIM('query (10)'!N993)</f>
        <v>Change air cylinder nozzle grease U-D to cycle pm 3Y. 
Model : CDBA2F50-75</v>
      </c>
      <c r="R993" s="38" t="str">
        <f>TRIM(UPPER('query (10)'!R993))</f>
        <v>SEAL KIT</v>
      </c>
      <c r="S993" s="38" t="str">
        <f>TRIM(UPPER('query (10)'!S993))</f>
        <v>CG1N50</v>
      </c>
      <c r="T993" s="38" t="str">
        <f>IF('query (10)'!Q993="","",TRIM(UPPER('query (10)'!Q993)))</f>
        <v/>
      </c>
      <c r="U993" s="38" t="str">
        <f>IF('query (10)'!T993="","",'query (10)'!T993)</f>
        <v/>
      </c>
      <c r="V993" s="39" t="str">
        <f>IF('query (10)'!T993="","",IFERROR(VALUE('query (10)'!T993),""))</f>
        <v/>
      </c>
      <c r="W993" s="40">
        <f>IF('query (10)'!U993="","",'query (10)'!U993)</f>
        <v>0</v>
      </c>
      <c r="X993" s="39">
        <f>IF('query (10)'!V993="","",'query (10)'!V993)</f>
        <v>1080</v>
      </c>
      <c r="Y993" s="41">
        <f>IF('query (10)'!W993="","",'query (10)'!W993)</f>
        <v>46139</v>
      </c>
      <c r="Z993" s="41">
        <f>IF('query (10)'!X993="","",'query (10)'!X993)</f>
        <v>46146</v>
      </c>
      <c r="AA993" s="41">
        <f>IF('query (10)'!Y993="","",'query (10)'!Y993)</f>
        <v>46146</v>
      </c>
      <c r="AB993" s="41">
        <f>IF('query (10)'!Z993="","",'query (10)'!Z993)</f>
        <v>47226</v>
      </c>
      <c r="AC993" s="38" t="str">
        <f>IF(OR('query (10)'!AA993="",COUNTIF(Cleaning_Rules!$A$21:$A$26,TRIM('query (10)'!AA993))&gt;0),"",TRIM('query (10)'!AA993))</f>
        <v/>
      </c>
      <c r="AD993" s="38" t="str">
        <f>IF('query (10)'!AB993="","",TRIM(IFERROR(_xlfn.TEXTBEFORE('query (10)'!AB993,"("),'query (10)'!AB993)))</f>
        <v>เริ่มซ่อมงาน PM แล้ว รับผิดชอบโดย KUNANON PARAWANWONG</v>
      </c>
      <c r="AE993" s="38" t="str">
        <f>IFERROR(LOWER(TRIM(_xlfn.TEXTBEFORE(_xlfn.TEXTAFTER('query (10)'!AB993,"("),")"))),"")</f>
        <v>parawanwong-k-3161@nsk.com</v>
      </c>
      <c r="AF993" s="38" t="str">
        <f>IF('query (10)'!AD993="","",TRIM('query (10)'!AD993))</f>
        <v>เจษฎา ผิวบาง</v>
      </c>
      <c r="AG993" s="38" t="str">
        <f>IF('query (10)'!AE993="","",TRIM('query (10)'!AE993))</f>
        <v>คุณานนต์ ปารวัณวงศ์</v>
      </c>
      <c r="AH993" s="38" t="str">
        <f>IF('query (10)'!AF993="","",IFERROR(VALUE('query (10)'!AF993),""))</f>
        <v/>
      </c>
      <c r="AI993" s="38" t="str">
        <f>IF('query (10)'!AG993="","",TRIM('query (10)'!AG993))</f>
        <v/>
      </c>
      <c r="AJ993" s="38" t="str">
        <f>IF('query (10)'!AH993="","",IFERROR(VALUE('query (10)'!AH993),""))</f>
        <v/>
      </c>
      <c r="AK993" s="38" t="str">
        <f>IF('query (10)'!AI993="","",TRIM('query (10)'!AI993))</f>
        <v/>
      </c>
      <c r="AL993" s="42">
        <f t="shared" si="75"/>
        <v>2026</v>
      </c>
      <c r="AM993" s="42" t="str">
        <f t="shared" si="76"/>
        <v>2026-04</v>
      </c>
      <c r="AN993" s="42" t="str">
        <f t="shared" ca="1" si="77"/>
        <v/>
      </c>
      <c r="AO993" s="42" t="str">
        <f t="shared" si="78"/>
        <v>AS-441 | GREASE INJECTION MACHINE. | MCB2 | AIR CYLINDER | Time-based Maintenance | Mechanical | Part Change | Medium | Change air cylinder nozzle grease U-D to cycle pm 3Y. 
Model : CDBA2F50-75 | SEAL KIT | CG1N50 | เริ่มซ่อมงาน PM แล้ว รับผิดชอบโดย KUNANON PARAWANWONG | คุณานนต์ ปารวัณวงศ์</v>
      </c>
      <c r="AP993" s="42" t="str">
        <f>_xlfn.TEXTJOIN("; ",TRUE,IF(COUNTA('query (10)'!A993:AK993)&lt;=6,"NEAR_EMPTY_ROW",""),IF($K993="","MISSING_STATUS",""),IF(AND($K993="เสร็จสิ้น",$Z993=""),"DONE_NO_ACTUAL_DATE",""),IF(AND($I993="Condition-based Maintenance",$AH993=""),"CBM_NO_MEASUREMENT",""),IF(OR($X993="",$X993=0),"INVALID_PERIOD",""),IF(AND($AA993&lt;&gt;"",$AB993&lt;&gt;"",$AB993&lt;$AA993),"DATE_SEQUENCE_ERROR",""),IF(AND($AB993&lt;&gt;"",$AB993&gt;DATE(2030,12,31)),"DATE_OUTLIER",""),IF($C993="","MISSING_QRCODE",""),IF($J993="UNKNOWN","UNKNOWN_PM_TYPE",""),IF($L993="UNKNOWN","UNKNOWN_STATUS",""))</f>
        <v/>
      </c>
      <c r="AQ993" s="42" t="str">
        <f t="shared" si="79"/>
        <v>NO</v>
      </c>
    </row>
    <row r="994" spans="1:43" x14ac:dyDescent="0.3">
      <c r="A994" s="38">
        <f>IF('query (10)'!A994="","",'query (10)'!A994)</f>
        <v>1162</v>
      </c>
      <c r="B994" s="38">
        <f>IF('query (10)'!B994="","",'query (10)'!B994)</f>
        <v>20359</v>
      </c>
      <c r="C994" s="38" t="str">
        <f>TRIM(UPPER('query (10)'!M994))</f>
        <v>CH-444</v>
      </c>
      <c r="D994" s="38" t="str">
        <f>TRIM(UPPER(IFERROR(_xlfn.TEXTBEFORE('query (10)'!L994,"("),'query (10)'!L994)))</f>
        <v>SEAL CHECK MACHINE.</v>
      </c>
      <c r="E994" s="38" t="str">
        <f>IFERROR(TRIM(UPPER(_xlfn.TEXTBEFORE(_xlfn.TEXTAFTER('query (10)'!L994,"("),")"))),"")</f>
        <v/>
      </c>
      <c r="F994" s="38" t="str">
        <f>TRIM('query (10)'!K994)</f>
        <v>MCB2</v>
      </c>
      <c r="G994" s="38" t="str">
        <f>IF('query (10)'!J994="","",'query (10)'!J994)</f>
        <v>Air Cylinder</v>
      </c>
      <c r="H994" s="38" t="str">
        <f>TRIM(UPPER('query (10)'!J994))</f>
        <v>AIR CYLINDER</v>
      </c>
      <c r="I994" s="38" t="str">
        <f>IF('query (10)'!F994="","",'query (10)'!F994)</f>
        <v>Time-based Maintenance</v>
      </c>
      <c r="J994" s="38" t="str">
        <f>IF('query (10)'!F994="","",IFERROR(INDEX(Cleaning_Rules!$B$14:$B$17,MATCH(TRIM('query (10)'!F994),Cleaning_Rules!$A$14:$A$17,0)),"UNKNOWN"))</f>
        <v>TBM</v>
      </c>
      <c r="K994" s="38" t="str">
        <f>IF('query (10)'!G994="","",'query (10)'!G994)</f>
        <v>เสร็จสิ้น</v>
      </c>
      <c r="L994" s="38" t="str">
        <f>IF('query (10)'!G994="","MISSING",IFERROR(INDEX(Cleaning_Rules!$B$5:$B$10,MATCH(TRIM('query (10)'!G994),Cleaning_Rules!$A$5:$A$10,0)),"UNKNOWN"))</f>
        <v>COMPLETED</v>
      </c>
      <c r="M994" s="38" t="str">
        <f>IF('query (10)'!I994="","",'query (10)'!I994)</f>
        <v>Mechanical</v>
      </c>
      <c r="N994" s="38" t="str">
        <f>IF('query (10)'!O994="","",'query (10)'!O994)</f>
        <v>Part Change</v>
      </c>
      <c r="O994" s="38" t="str">
        <f>IF('query (10)'!P994="","",'query (10)'!P994)</f>
        <v>Medium</v>
      </c>
      <c r="P994" s="38" t="str">
        <f>IF('query (10)'!N994="","",'query (10)'!N994)</f>
        <v>Change air cylinder seal check U-D to cycle pm 3Y. 
Model : CDBA2F50-100</v>
      </c>
      <c r="Q994" s="38" t="str">
        <f>TRIM('query (10)'!N994)</f>
        <v>Change air cylinder seal check U-D to cycle pm 3Y. 
Model : CDBA2F50-100</v>
      </c>
      <c r="R994" s="38" t="str">
        <f>TRIM(UPPER('query (10)'!R994))</f>
        <v>SEAL KIT</v>
      </c>
      <c r="S994" s="38" t="str">
        <f>TRIM(UPPER('query (10)'!S994))</f>
        <v>CG1N50</v>
      </c>
      <c r="T994" s="38" t="str">
        <f>IF('query (10)'!Q994="","",TRIM(UPPER('query (10)'!Q994)))</f>
        <v/>
      </c>
      <c r="U994" s="38" t="str">
        <f>IF('query (10)'!T994="","",'query (10)'!T994)</f>
        <v/>
      </c>
      <c r="V994" s="39" t="str">
        <f>IF('query (10)'!T994="","",IFERROR(VALUE('query (10)'!T994),""))</f>
        <v/>
      </c>
      <c r="W994" s="40">
        <f>IF('query (10)'!U994="","",'query (10)'!U994)</f>
        <v>0</v>
      </c>
      <c r="X994" s="39">
        <f>IF('query (10)'!V994="","",'query (10)'!V994)</f>
        <v>1080</v>
      </c>
      <c r="Y994" s="41">
        <f>IF('query (10)'!W994="","",'query (10)'!W994)</f>
        <v>46139</v>
      </c>
      <c r="Z994" s="41">
        <f>IF('query (10)'!X994="","",'query (10)'!X994)</f>
        <v>46146</v>
      </c>
      <c r="AA994" s="41">
        <f>IF('query (10)'!Y994="","",'query (10)'!Y994)</f>
        <v>46146</v>
      </c>
      <c r="AB994" s="41">
        <f>IF('query (10)'!Z994="","",'query (10)'!Z994)</f>
        <v>47226</v>
      </c>
      <c r="AC994" s="38" t="str">
        <f>IF(OR('query (10)'!AA994="",COUNTIF(Cleaning_Rules!$A$21:$A$26,TRIM('query (10)'!AA994))&gt;0),"",TRIM('query (10)'!AA994))</f>
        <v/>
      </c>
      <c r="AD994" s="38" t="str">
        <f>IF('query (10)'!AB994="","",TRIM(IFERROR(_xlfn.TEXTBEFORE('query (10)'!AB994,"("),'query (10)'!AB994)))</f>
        <v>เริ่มซ่อมงาน PM แล้ว รับผิดชอบโดย KUNANON PARAWANWONG</v>
      </c>
      <c r="AE994" s="38" t="str">
        <f>IFERROR(LOWER(TRIM(_xlfn.TEXTBEFORE(_xlfn.TEXTAFTER('query (10)'!AB994,"("),")"))),"")</f>
        <v>parawanwong-k-3161@nsk.com</v>
      </c>
      <c r="AF994" s="38" t="str">
        <f>IF('query (10)'!AD994="","",TRIM('query (10)'!AD994))</f>
        <v>เจษฎา ผิวบาง</v>
      </c>
      <c r="AG994" s="38" t="str">
        <f>IF('query (10)'!AE994="","",TRIM('query (10)'!AE994))</f>
        <v>คุณานนต์ ปารวัณวงศ์</v>
      </c>
      <c r="AH994" s="38" t="str">
        <f>IF('query (10)'!AF994="","",IFERROR(VALUE('query (10)'!AF994),""))</f>
        <v/>
      </c>
      <c r="AI994" s="38" t="str">
        <f>IF('query (10)'!AG994="","",TRIM('query (10)'!AG994))</f>
        <v/>
      </c>
      <c r="AJ994" s="38" t="str">
        <f>IF('query (10)'!AH994="","",IFERROR(VALUE('query (10)'!AH994),""))</f>
        <v/>
      </c>
      <c r="AK994" s="38" t="str">
        <f>IF('query (10)'!AI994="","",TRIM('query (10)'!AI994))</f>
        <v/>
      </c>
      <c r="AL994" s="42">
        <f t="shared" si="75"/>
        <v>2026</v>
      </c>
      <c r="AM994" s="42" t="str">
        <f t="shared" si="76"/>
        <v>2026-04</v>
      </c>
      <c r="AN994" s="42" t="str">
        <f t="shared" ca="1" si="77"/>
        <v/>
      </c>
      <c r="AO994" s="42" t="str">
        <f t="shared" si="78"/>
        <v>CH-444 | SEAL CHECK MACHINE. | MCB2 | AIR CYLINDER | Time-based Maintenance | Mechanical | Part Change | Medium | Change air cylinder seal check U-D to cycle pm 3Y. 
Model : CDBA2F50-100 | SEAL KIT | CG1N50 | เริ่มซ่อมงาน PM แล้ว รับผิดชอบโดย KUNANON PARAWANWONG | คุณานนต์ ปารวัณวงศ์</v>
      </c>
      <c r="AP994" s="42" t="str">
        <f>_xlfn.TEXTJOIN("; ",TRUE,IF(COUNTA('query (10)'!A994:AK994)&lt;=6,"NEAR_EMPTY_ROW",""),IF($K994="","MISSING_STATUS",""),IF(AND($K994="เสร็จสิ้น",$Z994=""),"DONE_NO_ACTUAL_DATE",""),IF(AND($I994="Condition-based Maintenance",$AH994=""),"CBM_NO_MEASUREMENT",""),IF(OR($X994="",$X994=0),"INVALID_PERIOD",""),IF(AND($AA994&lt;&gt;"",$AB994&lt;&gt;"",$AB994&lt;$AA994),"DATE_SEQUENCE_ERROR",""),IF(AND($AB994&lt;&gt;"",$AB994&gt;DATE(2030,12,31)),"DATE_OUTLIER",""),IF($C994="","MISSING_QRCODE",""),IF($J994="UNKNOWN","UNKNOWN_PM_TYPE",""),IF($L994="UNKNOWN","UNKNOWN_STATUS",""))</f>
        <v/>
      </c>
      <c r="AQ994" s="42" t="str">
        <f t="shared" si="79"/>
        <v>NO</v>
      </c>
    </row>
    <row r="995" spans="1:43" x14ac:dyDescent="0.3">
      <c r="A995" s="38">
        <f>IF('query (10)'!A995="","",'query (10)'!A995)</f>
        <v>1163</v>
      </c>
      <c r="B995" s="38">
        <f>IF('query (10)'!B995="","",'query (10)'!B995)</f>
        <v>20387</v>
      </c>
      <c r="C995" s="38" t="str">
        <f>TRIM(UPPER('query (10)'!M995))</f>
        <v>CH-557</v>
      </c>
      <c r="D995" s="38" t="str">
        <f>TRIM(UPPER(IFERROR(_xlfn.TEXTBEFORE('query (10)'!L995,"("),'query (10)'!L995)))</f>
        <v>SEAL HEIGHT CHECK MACHINE.</v>
      </c>
      <c r="E995" s="38" t="str">
        <f>IFERROR(TRIM(UPPER(_xlfn.TEXTBEFORE(_xlfn.TEXTAFTER('query (10)'!L995,"("),")"))),"")</f>
        <v/>
      </c>
      <c r="F995" s="38" t="str">
        <f>TRIM('query (10)'!K995)</f>
        <v>MCB3</v>
      </c>
      <c r="G995" s="38" t="str">
        <f>IF('query (10)'!J995="","",'query (10)'!J995)</f>
        <v>Air Cylinder</v>
      </c>
      <c r="H995" s="38" t="str">
        <f>TRIM(UPPER('query (10)'!J995))</f>
        <v>AIR CYLINDER</v>
      </c>
      <c r="I995" s="38" t="str">
        <f>IF('query (10)'!F995="","",'query (10)'!F995)</f>
        <v>Time-based Maintenance</v>
      </c>
      <c r="J995" s="38" t="str">
        <f>IF('query (10)'!F995="","",IFERROR(INDEX(Cleaning_Rules!$B$14:$B$17,MATCH(TRIM('query (10)'!F995),Cleaning_Rules!$A$14:$A$17,0)),"UNKNOWN"))</f>
        <v>TBM</v>
      </c>
      <c r="K995" s="38" t="str">
        <f>IF('query (10)'!G995="","",'query (10)'!G995)</f>
        <v>เสร็จสิ้น</v>
      </c>
      <c r="L995" s="38" t="str">
        <f>IF('query (10)'!G995="","MISSING",IFERROR(INDEX(Cleaning_Rules!$B$5:$B$10,MATCH(TRIM('query (10)'!G995),Cleaning_Rules!$A$5:$A$10,0)),"UNKNOWN"))</f>
        <v>COMPLETED</v>
      </c>
      <c r="M995" s="38" t="str">
        <f>IF('query (10)'!I995="","",'query (10)'!I995)</f>
        <v>Mechanical</v>
      </c>
      <c r="N995" s="38" t="str">
        <f>IF('query (10)'!O995="","",'query (10)'!O995)</f>
        <v>Part Change</v>
      </c>
      <c r="O995" s="38" t="str">
        <f>IF('query (10)'!P995="","",'query (10)'!P995)</f>
        <v>Medium</v>
      </c>
      <c r="P995" s="38" t="str">
        <f>IF('query (10)'!N995="","",'query (10)'!N995)</f>
        <v>Replace air cylinder seal height check U-D according to the 3Y. pm schedule.
Model : CDBA2F50-100</v>
      </c>
      <c r="Q995" s="38" t="str">
        <f>TRIM('query (10)'!N995)</f>
        <v>Replace air cylinder seal height check U-D according to the 3Y. pm schedule.
Model : CDBA2F50-100</v>
      </c>
      <c r="R995" s="38" t="str">
        <f>TRIM(UPPER('query (10)'!R995))</f>
        <v>AIR CYLINDER</v>
      </c>
      <c r="S995" s="38" t="str">
        <f>TRIM(UPPER('query (10)'!S995))</f>
        <v>CDBA2F50-100-HL</v>
      </c>
      <c r="T995" s="38" t="str">
        <f>IF('query (10)'!Q995="","",TRIM(UPPER('query (10)'!Q995)))</f>
        <v/>
      </c>
      <c r="U995" s="38" t="str">
        <f>IF('query (10)'!T995="","",'query (10)'!T995)</f>
        <v/>
      </c>
      <c r="V995" s="39" t="str">
        <f>IF('query (10)'!T995="","",IFERROR(VALUE('query (10)'!T995),""))</f>
        <v/>
      </c>
      <c r="W995" s="40">
        <f>IF('query (10)'!U995="","",'query (10)'!U995)</f>
        <v>0</v>
      </c>
      <c r="X995" s="39">
        <f>IF('query (10)'!V995="","",'query (10)'!V995)</f>
        <v>1080</v>
      </c>
      <c r="Y995" s="41">
        <f>IF('query (10)'!W995="","",'query (10)'!W995)</f>
        <v>46140</v>
      </c>
      <c r="Z995" s="41">
        <f>IF('query (10)'!X995="","",'query (10)'!X995)</f>
        <v>46183</v>
      </c>
      <c r="AA995" s="41">
        <f>IF('query (10)'!Y995="","",'query (10)'!Y995)</f>
        <v>46183</v>
      </c>
      <c r="AB995" s="41">
        <f>IF('query (10)'!Z995="","",'query (10)'!Z995)</f>
        <v>47263</v>
      </c>
      <c r="AC995" s="38" t="str">
        <f>IF(OR('query (10)'!AA995="",COUNTIF(Cleaning_Rules!$A$21:$A$26,TRIM('query (10)'!AA995))&gt;0),"",TRIM('query (10)'!AA995))</f>
        <v/>
      </c>
      <c r="AD995" s="38" t="str">
        <f>IF('query (10)'!AB995="","",TRIM(IFERROR(_xlfn.TEXTBEFORE('query (10)'!AB995,"("),'query (10)'!AB995)))</f>
        <v>เริ่มซ่อมงาน PM แล้ว รับผิดชอบโดย JAKKAPAT KHOTSOMBAT</v>
      </c>
      <c r="AE995" s="38" t="str">
        <f>IFERROR(LOWER(TRIM(_xlfn.TEXTBEFORE(_xlfn.TEXTAFTER('query (10)'!AB995,"("),")"))),"")</f>
        <v>jakkapat@nsk.com</v>
      </c>
      <c r="AF995" s="38" t="str">
        <f>IF('query (10)'!AD995="","",TRIM('query (10)'!AD995))</f>
        <v>เจษฎา ผิวบาง</v>
      </c>
      <c r="AG995" s="38" t="str">
        <f>IF('query (10)'!AE995="","",TRIM('query (10)'!AE995))</f>
        <v>จักรภัทร โคตรสมบัติ</v>
      </c>
      <c r="AH995" s="38" t="str">
        <f>IF('query (10)'!AF995="","",IFERROR(VALUE('query (10)'!AF995),""))</f>
        <v/>
      </c>
      <c r="AI995" s="38" t="str">
        <f>IF('query (10)'!AG995="","",TRIM('query (10)'!AG995))</f>
        <v/>
      </c>
      <c r="AJ995" s="38" t="str">
        <f>IF('query (10)'!AH995="","",IFERROR(VALUE('query (10)'!AH995),""))</f>
        <v/>
      </c>
      <c r="AK995" s="38" t="str">
        <f>IF('query (10)'!AI995="","",TRIM('query (10)'!AI995))</f>
        <v/>
      </c>
      <c r="AL995" s="42">
        <f t="shared" si="75"/>
        <v>2026</v>
      </c>
      <c r="AM995" s="42" t="str">
        <f t="shared" si="76"/>
        <v>2026-04</v>
      </c>
      <c r="AN995" s="42" t="str">
        <f t="shared" ca="1" si="77"/>
        <v/>
      </c>
      <c r="AO995" s="42" t="str">
        <f t="shared" si="78"/>
        <v>CH-557 | SEAL HEIGHT CHECK MACHINE. | MCB3 | AIR CYLINDER | Time-based Maintenance | Mechanical | Part Change | Medium | Replace air cylinder seal height check U-D according to the 3Y. pm schedule.
Model : CDBA2F50-100 | AIR CYLINDER | CDBA2F50-100-HL | เริ่มซ่อมงาน PM แล้ว รับผิดชอบโดย JAKKAPAT KHOTSOMBAT | จักรภัทร โคตรสมบัติ</v>
      </c>
      <c r="AP995" s="42" t="str">
        <f>_xlfn.TEXTJOIN("; ",TRUE,IF(COUNTA('query (10)'!A995:AK995)&lt;=6,"NEAR_EMPTY_ROW",""),IF($K995="","MISSING_STATUS",""),IF(AND($K995="เสร็จสิ้น",$Z995=""),"DONE_NO_ACTUAL_DATE",""),IF(AND($I995="Condition-based Maintenance",$AH995=""),"CBM_NO_MEASUREMENT",""),IF(OR($X995="",$X995=0),"INVALID_PERIOD",""),IF(AND($AA995&lt;&gt;"",$AB995&lt;&gt;"",$AB995&lt;$AA995),"DATE_SEQUENCE_ERROR",""),IF(AND($AB995&lt;&gt;"",$AB995&gt;DATE(2030,12,31)),"DATE_OUTLIER",""),IF($C995="","MISSING_QRCODE",""),IF($J995="UNKNOWN","UNKNOWN_PM_TYPE",""),IF($L995="UNKNOWN","UNKNOWN_STATUS",""))</f>
        <v/>
      </c>
      <c r="AQ995" s="42" t="str">
        <f t="shared" si="79"/>
        <v>NO</v>
      </c>
    </row>
    <row r="996" spans="1:43" x14ac:dyDescent="0.3">
      <c r="A996" s="38">
        <f>IF('query (10)'!A996="","",'query (10)'!A996)</f>
        <v>1164</v>
      </c>
      <c r="B996" s="38">
        <f>IF('query (10)'!B996="","",'query (10)'!B996)</f>
        <v>20388</v>
      </c>
      <c r="C996" s="38" t="str">
        <f>TRIM(UPPER('query (10)'!M996))</f>
        <v>CH-726</v>
      </c>
      <c r="D996" s="38" t="str">
        <f>TRIM(UPPER(IFERROR(_xlfn.TEXTBEFORE('query (10)'!L996,"("),'query (10)'!L996)))</f>
        <v>AXIAL CLEARANCE MEASUREMENT MACHINE.</v>
      </c>
      <c r="E996" s="38" t="str">
        <f>IFERROR(TRIM(UPPER(_xlfn.TEXTBEFORE(_xlfn.TEXTAFTER('query (10)'!L996,"("),")"))),"")</f>
        <v/>
      </c>
      <c r="F996" s="38" t="str">
        <f>TRIM('query (10)'!K996)</f>
        <v>MCB3</v>
      </c>
      <c r="G996" s="38" t="str">
        <f>IF('query (10)'!J996="","",'query (10)'!J996)</f>
        <v>Air Cylinder</v>
      </c>
      <c r="H996" s="38" t="str">
        <f>TRIM(UPPER('query (10)'!J996))</f>
        <v>AIR CYLINDER</v>
      </c>
      <c r="I996" s="38" t="str">
        <f>IF('query (10)'!F996="","",'query (10)'!F996)</f>
        <v>Time-based Maintenance</v>
      </c>
      <c r="J996" s="38" t="str">
        <f>IF('query (10)'!F996="","",IFERROR(INDEX(Cleaning_Rules!$B$14:$B$17,MATCH(TRIM('query (10)'!F996),Cleaning_Rules!$A$14:$A$17,0)),"UNKNOWN"))</f>
        <v>TBM</v>
      </c>
      <c r="K996" s="38" t="str">
        <f>IF('query (10)'!G996="","",'query (10)'!G996)</f>
        <v>เสร็จสิ้น</v>
      </c>
      <c r="L996" s="38" t="str">
        <f>IF('query (10)'!G996="","MISSING",IFERROR(INDEX(Cleaning_Rules!$B$5:$B$10,MATCH(TRIM('query (10)'!G996),Cleaning_Rules!$A$5:$A$10,0)),"UNKNOWN"))</f>
        <v>COMPLETED</v>
      </c>
      <c r="M996" s="38" t="str">
        <f>IF('query (10)'!I996="","",'query (10)'!I996)</f>
        <v>Mechanical</v>
      </c>
      <c r="N996" s="38" t="str">
        <f>IF('query (10)'!O996="","",'query (10)'!O996)</f>
        <v>Part Change</v>
      </c>
      <c r="O996" s="38" t="str">
        <f>IF('query (10)'!P996="","",'query (10)'!P996)</f>
        <v>Medium</v>
      </c>
      <c r="P996" s="38" t="str">
        <f>IF('query (10)'!N996="","",'query (10)'!N996)</f>
        <v>Replace air cylinder seal height check U-D according to the 3Y. pm schedule.
Model : CDBA2F50-75</v>
      </c>
      <c r="Q996" s="38" t="str">
        <f>TRIM('query (10)'!N996)</f>
        <v>Replace air cylinder seal height check U-D according to the 3Y. pm schedule.
Model : CDBA2F50-75</v>
      </c>
      <c r="R996" s="38" t="str">
        <f>TRIM(UPPER('query (10)'!R996))</f>
        <v>AIR CYLINDER</v>
      </c>
      <c r="S996" s="38" t="str">
        <f>TRIM(UPPER('query (10)'!S996))</f>
        <v>CDBA2F50-75-HL</v>
      </c>
      <c r="T996" s="38" t="str">
        <f>IF('query (10)'!Q996="","",TRIM(UPPER('query (10)'!Q996)))</f>
        <v/>
      </c>
      <c r="U996" s="38" t="str">
        <f>IF('query (10)'!T996="","",'query (10)'!T996)</f>
        <v/>
      </c>
      <c r="V996" s="39" t="str">
        <f>IF('query (10)'!T996="","",IFERROR(VALUE('query (10)'!T996),""))</f>
        <v/>
      </c>
      <c r="W996" s="40">
        <f>IF('query (10)'!U996="","",'query (10)'!U996)</f>
        <v>0</v>
      </c>
      <c r="X996" s="39">
        <f>IF('query (10)'!V996="","",'query (10)'!V996)</f>
        <v>1080</v>
      </c>
      <c r="Y996" s="41">
        <f>IF('query (10)'!W996="","",'query (10)'!W996)</f>
        <v>46140</v>
      </c>
      <c r="Z996" s="41">
        <f>IF('query (10)'!X996="","",'query (10)'!X996)</f>
        <v>46183</v>
      </c>
      <c r="AA996" s="41">
        <f>IF('query (10)'!Y996="","",'query (10)'!Y996)</f>
        <v>46183</v>
      </c>
      <c r="AB996" s="41">
        <f>IF('query (10)'!Z996="","",'query (10)'!Z996)</f>
        <v>47263</v>
      </c>
      <c r="AC996" s="38" t="str">
        <f>IF(OR('query (10)'!AA996="",COUNTIF(Cleaning_Rules!$A$21:$A$26,TRIM('query (10)'!AA996))&gt;0),"",TRIM('query (10)'!AA996))</f>
        <v/>
      </c>
      <c r="AD996" s="38" t="str">
        <f>IF('query (10)'!AB996="","",TRIM(IFERROR(_xlfn.TEXTBEFORE('query (10)'!AB996,"("),'query (10)'!AB996)))</f>
        <v>เริ่มซ่อมงาน PM แล้ว รับผิดชอบโดย JAKKAPAT KHOTSOMBAT</v>
      </c>
      <c r="AE996" s="38" t="str">
        <f>IFERROR(LOWER(TRIM(_xlfn.TEXTBEFORE(_xlfn.TEXTAFTER('query (10)'!AB996,"("),")"))),"")</f>
        <v>jakkapat@nsk.com</v>
      </c>
      <c r="AF996" s="38" t="str">
        <f>IF('query (10)'!AD996="","",TRIM('query (10)'!AD996))</f>
        <v>เจษฎา ผิวบาง</v>
      </c>
      <c r="AG996" s="38" t="str">
        <f>IF('query (10)'!AE996="","",TRIM('query (10)'!AE996))</f>
        <v>จักรภัทร โคตรสมบัติ</v>
      </c>
      <c r="AH996" s="38" t="str">
        <f>IF('query (10)'!AF996="","",IFERROR(VALUE('query (10)'!AF996),""))</f>
        <v/>
      </c>
      <c r="AI996" s="38" t="str">
        <f>IF('query (10)'!AG996="","",TRIM('query (10)'!AG996))</f>
        <v/>
      </c>
      <c r="AJ996" s="38" t="str">
        <f>IF('query (10)'!AH996="","",IFERROR(VALUE('query (10)'!AH996),""))</f>
        <v/>
      </c>
      <c r="AK996" s="38" t="str">
        <f>IF('query (10)'!AI996="","",TRIM('query (10)'!AI996))</f>
        <v/>
      </c>
      <c r="AL996" s="42">
        <f t="shared" si="75"/>
        <v>2026</v>
      </c>
      <c r="AM996" s="42" t="str">
        <f t="shared" si="76"/>
        <v>2026-04</v>
      </c>
      <c r="AN996" s="42" t="str">
        <f t="shared" ca="1" si="77"/>
        <v/>
      </c>
      <c r="AO996" s="42" t="str">
        <f t="shared" si="78"/>
        <v>CH-726 | AXIAL CLEARANCE MEASUREMENT MACHINE. | MCB3 | AIR CYLINDER | Time-based Maintenance | Mechanical | Part Change | Medium | Replace air cylinder seal height check U-D according to the 3Y. pm schedule.
Model : CDBA2F50-75 | AIR CYLINDER | CDBA2F50-75-HL | เริ่มซ่อมงาน PM แล้ว รับผิดชอบโดย JAKKAPAT KHOTSOMBAT | จักรภัทร โคตรสมบัติ</v>
      </c>
      <c r="AP996" s="42" t="str">
        <f>_xlfn.TEXTJOIN("; ",TRUE,IF(COUNTA('query (10)'!A996:AK996)&lt;=6,"NEAR_EMPTY_ROW",""),IF($K996="","MISSING_STATUS",""),IF(AND($K996="เสร็จสิ้น",$Z996=""),"DONE_NO_ACTUAL_DATE",""),IF(AND($I996="Condition-based Maintenance",$AH996=""),"CBM_NO_MEASUREMENT",""),IF(OR($X996="",$X996=0),"INVALID_PERIOD",""),IF(AND($AA996&lt;&gt;"",$AB996&lt;&gt;"",$AB996&lt;$AA996),"DATE_SEQUENCE_ERROR",""),IF(AND($AB996&lt;&gt;"",$AB996&gt;DATE(2030,12,31)),"DATE_OUTLIER",""),IF($C996="","MISSING_QRCODE",""),IF($J996="UNKNOWN","UNKNOWN_PM_TYPE",""),IF($L996="UNKNOWN","UNKNOWN_STATUS",""))</f>
        <v/>
      </c>
      <c r="AQ996" s="42" t="str">
        <f t="shared" si="79"/>
        <v>NO</v>
      </c>
    </row>
    <row r="997" spans="1:43" x14ac:dyDescent="0.3">
      <c r="A997" s="38">
        <f>IF('query (10)'!A997="","",'query (10)'!A997)</f>
        <v>1169</v>
      </c>
      <c r="B997" s="38" t="str">
        <f>IF('query (10)'!B997="","",'query (10)'!B997)</f>
        <v/>
      </c>
      <c r="C997" s="38" t="str">
        <f>TRIM(UPPER('query (10)'!M997))</f>
        <v>AS-142</v>
      </c>
      <c r="D997" s="38" t="str">
        <f>TRIM(UPPER(IFERROR(_xlfn.TEXTBEFORE('query (10)'!L997,"("),'query (10)'!L997)))</f>
        <v>SEAL PRESS M/C</v>
      </c>
      <c r="E997" s="38" t="str">
        <f>IFERROR(TRIM(UPPER(_xlfn.TEXTBEFORE(_xlfn.TEXTAFTER('query (10)'!L997,"("),")"))),"")</f>
        <v/>
      </c>
      <c r="F997" s="38" t="str">
        <f>TRIM('query (10)'!K997)</f>
        <v>MCB1</v>
      </c>
      <c r="G997" s="38" t="str">
        <f>IF('query (10)'!J997="","",'query (10)'!J997)</f>
        <v>Hydraulic Cylinder</v>
      </c>
      <c r="H997" s="38" t="str">
        <f>TRIM(UPPER('query (10)'!J997))</f>
        <v>HYDRAULIC CYLINDER</v>
      </c>
      <c r="I997" s="38" t="str">
        <f>IF('query (10)'!F997="","",'query (10)'!F997)</f>
        <v>Time-based Maintenance</v>
      </c>
      <c r="J997" s="38" t="str">
        <f>IF('query (10)'!F997="","",IFERROR(INDEX(Cleaning_Rules!$B$14:$B$17,MATCH(TRIM('query (10)'!F997),Cleaning_Rules!$A$14:$A$17,0)),"UNKNOWN"))</f>
        <v>TBM</v>
      </c>
      <c r="K997" s="38" t="str">
        <f>IF('query (10)'!G997="","",'query (10)'!G997)</f>
        <v>แผนใหม่</v>
      </c>
      <c r="L997" s="38" t="str">
        <f>IF('query (10)'!G997="","MISSING",IFERROR(INDEX(Cleaning_Rules!$B$5:$B$10,MATCH(TRIM('query (10)'!G997),Cleaning_Rules!$A$5:$A$10,0)),"UNKNOWN"))</f>
        <v>NEW_PLAN</v>
      </c>
      <c r="M997" s="38" t="str">
        <f>IF('query (10)'!I997="","",'query (10)'!I997)</f>
        <v>Mechanical</v>
      </c>
      <c r="N997" s="38" t="str">
        <f>IF('query (10)'!O997="","",'query (10)'!O997)</f>
        <v>Part Change</v>
      </c>
      <c r="O997" s="38" t="str">
        <f>IF('query (10)'!P997="","",'query (10)'!P997)</f>
        <v>Medium</v>
      </c>
      <c r="P997" s="38" t="str">
        <f>IF('query (10)'!N997="","",'query (10)'!N997)</f>
        <v>Change seal kit hydraulic cylinder seal press U-D to cycle pm 3Y. 
Model : THC-FA63N-150</v>
      </c>
      <c r="Q997" s="38" t="str">
        <f>TRIM('query (10)'!N997)</f>
        <v>Change seal kit hydraulic cylinder seal press U-D to cycle pm 3Y. 
Model : THC-FA63N-150</v>
      </c>
      <c r="R997" s="38" t="str">
        <f>TRIM(UPPER('query (10)'!R997))</f>
        <v>SEAL KIT</v>
      </c>
      <c r="S997" s="38" t="str">
        <f>TRIM(UPPER('query (10)'!S997))</f>
        <v>THC-FA63N-150</v>
      </c>
      <c r="T997" s="38" t="str">
        <f>IF('query (10)'!Q997="","",TRIM(UPPER('query (10)'!Q997)))</f>
        <v/>
      </c>
      <c r="U997" s="38" t="str">
        <f>IF('query (10)'!T997="","",'query (10)'!T997)</f>
        <v/>
      </c>
      <c r="V997" s="39" t="str">
        <f>IF('query (10)'!T997="","",IFERROR(VALUE('query (10)'!T997),""))</f>
        <v/>
      </c>
      <c r="W997" s="40">
        <f>IF('query (10)'!U997="","",'query (10)'!U997)</f>
        <v>0</v>
      </c>
      <c r="X997" s="39">
        <f>IF('query (10)'!V997="","",'query (10)'!V997)</f>
        <v>1080</v>
      </c>
      <c r="Y997" s="41">
        <f>IF('query (10)'!W997="","",'query (10)'!W997)</f>
        <v>46445</v>
      </c>
      <c r="Z997" s="41" t="str">
        <f>IF('query (10)'!X997="","",'query (10)'!X997)</f>
        <v/>
      </c>
      <c r="AA997" s="41">
        <f>IF('query (10)'!Y997="","",'query (10)'!Y997)</f>
        <v>46445</v>
      </c>
      <c r="AB997" s="41">
        <f>IF('query (10)'!Z997="","",'query (10)'!Z997)</f>
        <v>47153</v>
      </c>
      <c r="AC997" s="38" t="str">
        <f>IF(OR('query (10)'!AA997="",COUNTIF(Cleaning_Rules!$A$21:$A$26,TRIM('query (10)'!AA997))&gt;0),"",TRIM('query (10)'!AA997))</f>
        <v/>
      </c>
      <c r="AD997" s="38" t="str">
        <f>IF('query (10)'!AB997="","",TRIM(IFERROR(_xlfn.TEXTBEFORE('query (10)'!AB997,"("),'query (10)'!AB997)))</f>
        <v/>
      </c>
      <c r="AE997" s="38" t="str">
        <f>IFERROR(LOWER(TRIM(_xlfn.TEXTBEFORE(_xlfn.TEXTAFTER('query (10)'!AB997,"("),")"))),"")</f>
        <v/>
      </c>
      <c r="AF997" s="38" t="str">
        <f>IF('query (10)'!AD997="","",TRIM('query (10)'!AD997))</f>
        <v>เจษฎา ผิวบาง</v>
      </c>
      <c r="AG997" s="38" t="str">
        <f>IF('query (10)'!AE997="","",TRIM('query (10)'!AE997))</f>
        <v>เจษฎา ผิวบาง</v>
      </c>
      <c r="AH997" s="38" t="str">
        <f>IF('query (10)'!AF997="","",IFERROR(VALUE('query (10)'!AF997),""))</f>
        <v/>
      </c>
      <c r="AI997" s="38" t="str">
        <f>IF('query (10)'!AG997="","",TRIM('query (10)'!AG997))</f>
        <v/>
      </c>
      <c r="AJ997" s="38" t="str">
        <f>IF('query (10)'!AH997="","",IFERROR(VALUE('query (10)'!AH997),""))</f>
        <v/>
      </c>
      <c r="AK997" s="38" t="str">
        <f>IF('query (10)'!AI997="","",TRIM('query (10)'!AI997))</f>
        <v/>
      </c>
      <c r="AL997" s="42">
        <f t="shared" si="75"/>
        <v>2027</v>
      </c>
      <c r="AM997" s="42" t="str">
        <f t="shared" si="76"/>
        <v>2027-02</v>
      </c>
      <c r="AN997" s="42" t="str">
        <f t="shared" ca="1" si="77"/>
        <v>ON_SCHEDULE</v>
      </c>
      <c r="AO997" s="42" t="str">
        <f t="shared" si="78"/>
        <v>AS-142 | SEAL PRESS M/C | MCB1 | HYDRAULIC CYLINDER | Time-based Maintenance | Mechanical | Part Change | Medium | Change seal kit hydraulic cylinder seal press U-D to cycle pm 3Y. 
Model : THC-FA63N-150 | SEAL KIT | THC-FA63N-150 | เจษฎา ผิวบาง</v>
      </c>
      <c r="AP997" s="42" t="str">
        <f>_xlfn.TEXTJOIN("; ",TRUE,IF(COUNTA('query (10)'!A997:AK997)&lt;=6,"NEAR_EMPTY_ROW",""),IF($K997="","MISSING_STATUS",""),IF(AND($K997="เสร็จสิ้น",$Z997=""),"DONE_NO_ACTUAL_DATE",""),IF(AND($I997="Condition-based Maintenance",$AH997=""),"CBM_NO_MEASUREMENT",""),IF(OR($X997="",$X997=0),"INVALID_PERIOD",""),IF(AND($AA997&lt;&gt;"",$AB997&lt;&gt;"",$AB997&lt;$AA997),"DATE_SEQUENCE_ERROR",""),IF(AND($AB997&lt;&gt;"",$AB997&gt;DATE(2030,12,31)),"DATE_OUTLIER",""),IF($C997="","MISSING_QRCODE",""),IF($J997="UNKNOWN","UNKNOWN_PM_TYPE",""),IF($L997="UNKNOWN","UNKNOWN_STATUS",""))</f>
        <v/>
      </c>
      <c r="AQ997" s="42" t="str">
        <f t="shared" si="79"/>
        <v>NO</v>
      </c>
    </row>
    <row r="998" spans="1:43" x14ac:dyDescent="0.3">
      <c r="A998" s="38">
        <f>IF('query (10)'!A998="","",'query (10)'!A998)</f>
        <v>1170</v>
      </c>
      <c r="B998" s="38" t="str">
        <f>IF('query (10)'!B998="","",'query (10)'!B998)</f>
        <v/>
      </c>
      <c r="C998" s="38" t="str">
        <f>TRIM(UPPER('query (10)'!M998))</f>
        <v>AS-442</v>
      </c>
      <c r="D998" s="38" t="str">
        <f>TRIM(UPPER(IFERROR(_xlfn.TEXTBEFORE('query (10)'!L998,"("),'query (10)'!L998)))</f>
        <v>SEAL PRESS MACHINE.</v>
      </c>
      <c r="E998" s="38" t="str">
        <f>IFERROR(TRIM(UPPER(_xlfn.TEXTBEFORE(_xlfn.TEXTAFTER('query (10)'!L998,"("),")"))),"")</f>
        <v/>
      </c>
      <c r="F998" s="38" t="str">
        <f>TRIM('query (10)'!K998)</f>
        <v>MCB2</v>
      </c>
      <c r="G998" s="38" t="str">
        <f>IF('query (10)'!J998="","",'query (10)'!J998)</f>
        <v>Hydraulic Cylinder</v>
      </c>
      <c r="H998" s="38" t="str">
        <f>TRIM(UPPER('query (10)'!J998))</f>
        <v>HYDRAULIC CYLINDER</v>
      </c>
      <c r="I998" s="38" t="str">
        <f>IF('query (10)'!F998="","",'query (10)'!F998)</f>
        <v>Time-based Maintenance</v>
      </c>
      <c r="J998" s="38" t="str">
        <f>IF('query (10)'!F998="","",IFERROR(INDEX(Cleaning_Rules!$B$14:$B$17,MATCH(TRIM('query (10)'!F998),Cleaning_Rules!$A$14:$A$17,0)),"UNKNOWN"))</f>
        <v>TBM</v>
      </c>
      <c r="K998" s="38" t="str">
        <f>IF('query (10)'!G998="","",'query (10)'!G998)</f>
        <v>แก้ไขแผน</v>
      </c>
      <c r="L998" s="38" t="str">
        <f>IF('query (10)'!G998="","MISSING",IFERROR(INDEX(Cleaning_Rules!$B$5:$B$10,MATCH(TRIM('query (10)'!G998),Cleaning_Rules!$A$5:$A$10,0)),"UNKNOWN"))</f>
        <v>PLAN_REVISED</v>
      </c>
      <c r="M998" s="38" t="str">
        <f>IF('query (10)'!I998="","",'query (10)'!I998)</f>
        <v>Mechanical</v>
      </c>
      <c r="N998" s="38" t="str">
        <f>IF('query (10)'!O998="","",'query (10)'!O998)</f>
        <v>Part Change</v>
      </c>
      <c r="O998" s="38" t="str">
        <f>IF('query (10)'!P998="","",'query (10)'!P998)</f>
        <v>Medium</v>
      </c>
      <c r="P998" s="38" t="str">
        <f>IF('query (10)'!N998="","",'query (10)'!N998)</f>
        <v>Change seal kit hydraulic cylinder seal press U-D to cycle pm 3Y. 
Model : THC-FA63N-150</v>
      </c>
      <c r="Q998" s="38" t="str">
        <f>TRIM('query (10)'!N998)</f>
        <v>Change seal kit hydraulic cylinder seal press U-D to cycle pm 3Y. 
Model : THC-FA63N-150</v>
      </c>
      <c r="R998" s="38" t="str">
        <f>TRIM(UPPER('query (10)'!R998))</f>
        <v>SEAL KIT</v>
      </c>
      <c r="S998" s="38" t="str">
        <f>TRIM(UPPER('query (10)'!S998))</f>
        <v>THC-FA63N-150</v>
      </c>
      <c r="T998" s="38" t="str">
        <f>IF('query (10)'!Q998="","",TRIM(UPPER('query (10)'!Q998)))</f>
        <v/>
      </c>
      <c r="U998" s="38" t="str">
        <f>IF('query (10)'!T998="","",'query (10)'!T998)</f>
        <v/>
      </c>
      <c r="V998" s="39" t="str">
        <f>IF('query (10)'!T998="","",IFERROR(VALUE('query (10)'!T998),""))</f>
        <v/>
      </c>
      <c r="W998" s="40">
        <f>IF('query (10)'!U998="","",'query (10)'!U998)</f>
        <v>0</v>
      </c>
      <c r="X998" s="39">
        <f>IF('query (10)'!V998="","",'query (10)'!V998)</f>
        <v>1080</v>
      </c>
      <c r="Y998" s="41">
        <f>IF('query (10)'!W998="","",'query (10)'!W998)</f>
        <v>46503</v>
      </c>
      <c r="Z998" s="41" t="str">
        <f>IF('query (10)'!X998="","",'query (10)'!X998)</f>
        <v/>
      </c>
      <c r="AA998" s="41">
        <f>IF('query (10)'!Y998="","",'query (10)'!Y998)</f>
        <v>46503</v>
      </c>
      <c r="AB998" s="41">
        <f>IF('query (10)'!Z998="","",'query (10)'!Z998)</f>
        <v>47583</v>
      </c>
      <c r="AC998" s="38" t="str">
        <f>IF(OR('query (10)'!AA998="",COUNTIF(Cleaning_Rules!$A$21:$A$26,TRIM('query (10)'!AA998))&gt;0),"",TRIM('query (10)'!AA998))</f>
        <v/>
      </c>
      <c r="AD998" s="38" t="str">
        <f>IF('query (10)'!AB998="","",TRIM(IFERROR(_xlfn.TEXTBEFORE('query (10)'!AB998,"("),'query (10)'!AB998)))</f>
        <v/>
      </c>
      <c r="AE998" s="38" t="str">
        <f>IFERROR(LOWER(TRIM(_xlfn.TEXTBEFORE(_xlfn.TEXTAFTER('query (10)'!AB998,"("),")"))),"")</f>
        <v/>
      </c>
      <c r="AF998" s="38" t="str">
        <f>IF('query (10)'!AD998="","",TRIM('query (10)'!AD998))</f>
        <v>เจษฎา ผิวบาง</v>
      </c>
      <c r="AG998" s="38" t="str">
        <f>IF('query (10)'!AE998="","",TRIM('query (10)'!AE998))</f>
        <v>เจษฎา ผิวบาง</v>
      </c>
      <c r="AH998" s="38" t="str">
        <f>IF('query (10)'!AF998="","",IFERROR(VALUE('query (10)'!AF998),""))</f>
        <v/>
      </c>
      <c r="AI998" s="38" t="str">
        <f>IF('query (10)'!AG998="","",TRIM('query (10)'!AG998))</f>
        <v/>
      </c>
      <c r="AJ998" s="38" t="str">
        <f>IF('query (10)'!AH998="","",IFERROR(VALUE('query (10)'!AH998),""))</f>
        <v/>
      </c>
      <c r="AK998" s="38" t="str">
        <f>IF('query (10)'!AI998="","",TRIM('query (10)'!AI998))</f>
        <v/>
      </c>
      <c r="AL998" s="42">
        <f t="shared" si="75"/>
        <v>2027</v>
      </c>
      <c r="AM998" s="42" t="str">
        <f t="shared" si="76"/>
        <v>2027-04</v>
      </c>
      <c r="AN998" s="42" t="str">
        <f t="shared" ca="1" si="77"/>
        <v>ON_SCHEDULE</v>
      </c>
      <c r="AO998" s="42" t="str">
        <f t="shared" si="78"/>
        <v>AS-442 | SEAL PRESS MACHINE. | MCB2 | HYDRAULIC CYLINDER | Time-based Maintenance | Mechanical | Part Change | Medium | Change seal kit hydraulic cylinder seal press U-D to cycle pm 3Y. 
Model : THC-FA63N-150 | SEAL KIT | THC-FA63N-150 | เจษฎา ผิวบาง</v>
      </c>
      <c r="AP998" s="42" t="str">
        <f>_xlfn.TEXTJOIN("; ",TRUE,IF(COUNTA('query (10)'!A998:AK998)&lt;=6,"NEAR_EMPTY_ROW",""),IF($K998="","MISSING_STATUS",""),IF(AND($K998="เสร็จสิ้น",$Z998=""),"DONE_NO_ACTUAL_DATE",""),IF(AND($I998="Condition-based Maintenance",$AH998=""),"CBM_NO_MEASUREMENT",""),IF(OR($X998="",$X998=0),"INVALID_PERIOD",""),IF(AND($AA998&lt;&gt;"",$AB998&lt;&gt;"",$AB998&lt;$AA998),"DATE_SEQUENCE_ERROR",""),IF(AND($AB998&lt;&gt;"",$AB998&gt;DATE(2030,12,31)),"DATE_OUTLIER",""),IF($C998="","MISSING_QRCODE",""),IF($J998="UNKNOWN","UNKNOWN_PM_TYPE",""),IF($L998="UNKNOWN","UNKNOWN_STATUS",""))</f>
        <v/>
      </c>
      <c r="AQ998" s="42" t="str">
        <f t="shared" si="79"/>
        <v>NO</v>
      </c>
    </row>
    <row r="999" spans="1:43" x14ac:dyDescent="0.3">
      <c r="A999" s="38">
        <f>IF('query (10)'!A999="","",'query (10)'!A999)</f>
        <v>1171</v>
      </c>
      <c r="B999" s="38" t="str">
        <f>IF('query (10)'!B999="","",'query (10)'!B999)</f>
        <v/>
      </c>
      <c r="C999" s="38" t="str">
        <f>TRIM(UPPER('query (10)'!M999))</f>
        <v>GR-319</v>
      </c>
      <c r="D999" s="38" t="str">
        <f>TRIM(UPPER(IFERROR(_xlfn.TEXTBEFORE('query (10)'!L999,"("),'query (10)'!L999)))</f>
        <v>OUTER RING RACEWAY GRINDING M/C</v>
      </c>
      <c r="E999" s="38" t="str">
        <f>IFERROR(TRIM(UPPER(_xlfn.TEXTBEFORE(_xlfn.TEXTAFTER('query (10)'!L999,"("),")"))),"")</f>
        <v/>
      </c>
      <c r="F999" s="38" t="str">
        <f>TRIM('query (10)'!K999)</f>
        <v>SB4</v>
      </c>
      <c r="G999" s="38" t="str">
        <f>IF('query (10)'!J999="","",'query (10)'!J999)</f>
        <v>Electrical Control</v>
      </c>
      <c r="H999" s="38" t="str">
        <f>TRIM(UPPER('query (10)'!J999))</f>
        <v>ELECTRICAL CONTROL</v>
      </c>
      <c r="I999" s="38" t="str">
        <f>IF('query (10)'!F999="","",'query (10)'!F999)</f>
        <v>Time-based Maintenance</v>
      </c>
      <c r="J999" s="38" t="str">
        <f>IF('query (10)'!F999="","",IFERROR(INDEX(Cleaning_Rules!$B$14:$B$17,MATCH(TRIM('query (10)'!F999),Cleaning_Rules!$A$14:$A$17,0)),"UNKNOWN"))</f>
        <v>TBM</v>
      </c>
      <c r="K999" s="38" t="str">
        <f>IF('query (10)'!G999="","",'query (10)'!G999)</f>
        <v>แผนใหม่</v>
      </c>
      <c r="L999" s="38" t="str">
        <f>IF('query (10)'!G999="","MISSING",IFERROR(INDEX(Cleaning_Rules!$B$5:$B$10,MATCH(TRIM('query (10)'!G999),Cleaning_Rules!$A$5:$A$10,0)),"UNKNOWN"))</f>
        <v>NEW_PLAN</v>
      </c>
      <c r="M999" s="38" t="str">
        <f>IF('query (10)'!I999="","",'query (10)'!I999)</f>
        <v>Electrical</v>
      </c>
      <c r="N999" s="38" t="str">
        <f>IF('query (10)'!O999="","",'query (10)'!O999)</f>
        <v>Inspection</v>
      </c>
      <c r="O999" s="38" t="str">
        <f>IF('query (10)'!P999="","",'query (10)'!P999)</f>
        <v>Medium</v>
      </c>
      <c r="P999" s="38" t="str">
        <f>IF('query (10)'!N999="","",'query (10)'!N999)</f>
        <v xml:space="preserve">- Check condition of Push botton, Emergency, Lamp and selector switch
- Check condition of Circuit breaker, Power supply, Magnetic, Relay
- Check condition of Servo amp, Inverter
-Check condition of Safety device </v>
      </c>
      <c r="Q999" s="38" t="str">
        <f>TRIM('query (10)'!N999)</f>
        <v>- Check condition of Push botton, Emergency, Lamp and selector switch
- Check condition of Circuit breaker, Power supply, Magnetic, Relay
- Check condition of Servo amp, Inverter
-Check condition of Safety device</v>
      </c>
      <c r="R999" s="38" t="str">
        <f>TRIM(UPPER('query (10)'!R999))</f>
        <v/>
      </c>
      <c r="S999" s="38" t="str">
        <f>TRIM(UPPER('query (10)'!S999))</f>
        <v/>
      </c>
      <c r="T999" s="38" t="str">
        <f>IF('query (10)'!Q999="","",TRIM(UPPER('query (10)'!Q999)))</f>
        <v/>
      </c>
      <c r="U999" s="38" t="str">
        <f>IF('query (10)'!T999="","",'query (10)'!T999)</f>
        <v/>
      </c>
      <c r="V999" s="39" t="str">
        <f>IF('query (10)'!T999="","",IFERROR(VALUE('query (10)'!T999),""))</f>
        <v/>
      </c>
      <c r="W999" s="40">
        <f>IF('query (10)'!U999="","",'query (10)'!U999)</f>
        <v>0</v>
      </c>
      <c r="X999" s="39">
        <f>IF('query (10)'!V999="","",'query (10)'!V999)</f>
        <v>30</v>
      </c>
      <c r="Y999" s="41">
        <f>IF('query (10)'!W999="","",'query (10)'!W999)</f>
        <v>46066</v>
      </c>
      <c r="Z999" s="41" t="str">
        <f>IF('query (10)'!X999="","",'query (10)'!X999)</f>
        <v/>
      </c>
      <c r="AA999" s="41">
        <f>IF('query (10)'!Y999="","",'query (10)'!Y999)</f>
        <v>46009</v>
      </c>
      <c r="AB999" s="41">
        <f>IF('query (10)'!Z999="","",'query (10)'!Z999)</f>
        <v>46070</v>
      </c>
      <c r="AC999" s="38" t="str">
        <f>IF(OR('query (10)'!AA999="",COUNTIF(Cleaning_Rules!$A$21:$A$26,TRIM('query (10)'!AA999))&gt;0),"",TRIM('query (10)'!AA999))</f>
        <v/>
      </c>
      <c r="AD999" s="38" t="str">
        <f>IF('query (10)'!AB999="","",TRIM(IFERROR(_xlfn.TEXTBEFORE('query (10)'!AB999,"("),'query (10)'!AB999)))</f>
        <v/>
      </c>
      <c r="AE999" s="38" t="str">
        <f>IFERROR(LOWER(TRIM(_xlfn.TEXTBEFORE(_xlfn.TEXTAFTER('query (10)'!AB999,"("),")"))),"")</f>
        <v/>
      </c>
      <c r="AF999" s="38" t="str">
        <f>IF('query (10)'!AD999="","",TRIM('query (10)'!AD999))</f>
        <v>พงษ์พิทักษ์ ศรไชย</v>
      </c>
      <c r="AG999" s="38" t="str">
        <f>IF('query (10)'!AE999="","",TRIM('query (10)'!AE999))</f>
        <v>พงษ์พิทักษ์ ศรไชย</v>
      </c>
      <c r="AH999" s="38" t="str">
        <f>IF('query (10)'!AF999="","",IFERROR(VALUE('query (10)'!AF999),""))</f>
        <v/>
      </c>
      <c r="AI999" s="38" t="str">
        <f>IF('query (10)'!AG999="","",TRIM('query (10)'!AG999))</f>
        <v/>
      </c>
      <c r="AJ999" s="38" t="str">
        <f>IF('query (10)'!AH999="","",IFERROR(VALUE('query (10)'!AH999),""))</f>
        <v/>
      </c>
      <c r="AK999" s="38" t="str">
        <f>IF('query (10)'!AI999="","",TRIM('query (10)'!AI999))</f>
        <v/>
      </c>
      <c r="AL999" s="42">
        <f t="shared" si="75"/>
        <v>2026</v>
      </c>
      <c r="AM999" s="42" t="str">
        <f t="shared" si="76"/>
        <v>2026-02</v>
      </c>
      <c r="AN999" s="42" t="str">
        <f t="shared" ca="1" si="77"/>
        <v>OVERDUE</v>
      </c>
      <c r="AO999" s="42" t="str">
        <f t="shared" si="78"/>
        <v>GR-319 | OUTER RING RACEWAY GRINDING M/C | SB4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พงษ์พิทักษ์ ศรไชย</v>
      </c>
      <c r="AP999" s="42" t="str">
        <f>_xlfn.TEXTJOIN("; ",TRUE,IF(COUNTA('query (10)'!A999:AK999)&lt;=6,"NEAR_EMPTY_ROW",""),IF($K999="","MISSING_STATUS",""),IF(AND($K999="เสร็จสิ้น",$Z999=""),"DONE_NO_ACTUAL_DATE",""),IF(AND($I999="Condition-based Maintenance",$AH999=""),"CBM_NO_MEASUREMENT",""),IF(OR($X999="",$X999=0),"INVALID_PERIOD",""),IF(AND($AA999&lt;&gt;"",$AB999&lt;&gt;"",$AB999&lt;$AA999),"DATE_SEQUENCE_ERROR",""),IF(AND($AB999&lt;&gt;"",$AB999&gt;DATE(2030,12,31)),"DATE_OUTLIER",""),IF($C999="","MISSING_QRCODE",""),IF($J999="UNKNOWN","UNKNOWN_PM_TYPE",""),IF($L999="UNKNOWN","UNKNOWN_STATUS",""))</f>
        <v/>
      </c>
      <c r="AQ999" s="42" t="str">
        <f t="shared" si="79"/>
        <v>NO</v>
      </c>
    </row>
    <row r="1000" spans="1:43" x14ac:dyDescent="0.3">
      <c r="A1000" s="38">
        <f>IF('query (10)'!A1000="","",'query (10)'!A1000)</f>
        <v>1172</v>
      </c>
      <c r="B1000" s="38" t="str">
        <f>IF('query (10)'!B1000="","",'query (10)'!B1000)</f>
        <v/>
      </c>
      <c r="C1000" s="38" t="str">
        <f>TRIM(UPPER('query (10)'!M1000))</f>
        <v>GR-310</v>
      </c>
      <c r="D1000" s="38" t="str">
        <f>TRIM(UPPER(IFERROR(_xlfn.TEXTBEFORE('query (10)'!L1000,"("),'query (10)'!L1000)))</f>
        <v>INNER RING RACEWAY GRINDING M/C</v>
      </c>
      <c r="E1000" s="38" t="str">
        <f>IFERROR(TRIM(UPPER(_xlfn.TEXTBEFORE(_xlfn.TEXTAFTER('query (10)'!L1000,"("),")"))),"")</f>
        <v/>
      </c>
      <c r="F1000" s="38" t="str">
        <f>TRIM('query (10)'!K1000)</f>
        <v>SB4</v>
      </c>
      <c r="G1000" s="38" t="str">
        <f>IF('query (10)'!J1000="","",'query (10)'!J1000)</f>
        <v>Electrical Control</v>
      </c>
      <c r="H1000" s="38" t="str">
        <f>TRIM(UPPER('query (10)'!J1000))</f>
        <v>ELECTRICAL CONTROL</v>
      </c>
      <c r="I1000" s="38" t="str">
        <f>IF('query (10)'!F1000="","",'query (10)'!F1000)</f>
        <v>Time-based Maintenance</v>
      </c>
      <c r="J1000" s="38" t="str">
        <f>IF('query (10)'!F1000="","",IFERROR(INDEX(Cleaning_Rules!$B$14:$B$17,MATCH(TRIM('query (10)'!F1000),Cleaning_Rules!$A$14:$A$17,0)),"UNKNOWN"))</f>
        <v>TBM</v>
      </c>
      <c r="K1000" s="38" t="str">
        <f>IF('query (10)'!G1000="","",'query (10)'!G1000)</f>
        <v>แผนใหม่</v>
      </c>
      <c r="L1000" s="38" t="str">
        <f>IF('query (10)'!G1000="","MISSING",IFERROR(INDEX(Cleaning_Rules!$B$5:$B$10,MATCH(TRIM('query (10)'!G1000),Cleaning_Rules!$A$5:$A$10,0)),"UNKNOWN"))</f>
        <v>NEW_PLAN</v>
      </c>
      <c r="M1000" s="38" t="str">
        <f>IF('query (10)'!I1000="","",'query (10)'!I1000)</f>
        <v>Electrical</v>
      </c>
      <c r="N1000" s="38" t="str">
        <f>IF('query (10)'!O1000="","",'query (10)'!O1000)</f>
        <v>Inspection</v>
      </c>
      <c r="O1000" s="38" t="str">
        <f>IF('query (10)'!P1000="","",'query (10)'!P1000)</f>
        <v>Medium</v>
      </c>
      <c r="P1000" s="38" t="str">
        <f>IF('query (10)'!N1000="","",'query (10)'!N1000)</f>
        <v xml:space="preserve">- Check condition of Push botton, Emergency, Lamp and selector switch
- Check condition of Circuit breaker, Power supply, Magnetic, Relay
- Check condition of Servo amp, Inverter
-Check condition of Safety device </v>
      </c>
      <c r="Q1000" s="38" t="str">
        <f>TRIM('query (10)'!N1000)</f>
        <v>- Check condition of Push botton, Emergency, Lamp and selector switch
- Check condition of Circuit breaker, Power supply, Magnetic, Relay
- Check condition of Servo amp, Inverter
-Check condition of Safety device</v>
      </c>
      <c r="R1000" s="38" t="str">
        <f>TRIM(UPPER('query (10)'!R1000))</f>
        <v/>
      </c>
      <c r="S1000" s="38" t="str">
        <f>TRIM(UPPER('query (10)'!S1000))</f>
        <v/>
      </c>
      <c r="T1000" s="38" t="str">
        <f>IF('query (10)'!Q1000="","",TRIM(UPPER('query (10)'!Q1000)))</f>
        <v/>
      </c>
      <c r="U1000" s="38" t="str">
        <f>IF('query (10)'!T1000="","",'query (10)'!T1000)</f>
        <v/>
      </c>
      <c r="V1000" s="39" t="str">
        <f>IF('query (10)'!T1000="","",IFERROR(VALUE('query (10)'!T1000),""))</f>
        <v/>
      </c>
      <c r="W1000" s="40">
        <f>IF('query (10)'!U1000="","",'query (10)'!U1000)</f>
        <v>0</v>
      </c>
      <c r="X1000" s="39">
        <f>IF('query (10)'!V1000="","",'query (10)'!V1000)</f>
        <v>30</v>
      </c>
      <c r="Y1000" s="41">
        <f>IF('query (10)'!W1000="","",'query (10)'!W1000)</f>
        <v>46066</v>
      </c>
      <c r="Z1000" s="41" t="str">
        <f>IF('query (10)'!X1000="","",'query (10)'!X1000)</f>
        <v/>
      </c>
      <c r="AA1000" s="41">
        <f>IF('query (10)'!Y1000="","",'query (10)'!Y1000)</f>
        <v>46009</v>
      </c>
      <c r="AB1000" s="41">
        <f>IF('query (10)'!Z1000="","",'query (10)'!Z1000)</f>
        <v>46070</v>
      </c>
      <c r="AC1000" s="38" t="str">
        <f>IF(OR('query (10)'!AA1000="",COUNTIF(Cleaning_Rules!$A$21:$A$26,TRIM('query (10)'!AA1000))&gt;0),"",TRIM('query (10)'!AA1000))</f>
        <v/>
      </c>
      <c r="AD1000" s="38" t="str">
        <f>IF('query (10)'!AB1000="","",TRIM(IFERROR(_xlfn.TEXTBEFORE('query (10)'!AB1000,"("),'query (10)'!AB1000)))</f>
        <v/>
      </c>
      <c r="AE1000" s="38" t="str">
        <f>IFERROR(LOWER(TRIM(_xlfn.TEXTBEFORE(_xlfn.TEXTAFTER('query (10)'!AB1000,"("),")"))),"")</f>
        <v/>
      </c>
      <c r="AF1000" s="38" t="str">
        <f>IF('query (10)'!AD1000="","",TRIM('query (10)'!AD1000))</f>
        <v>พงษ์พิทักษ์ ศรไชย</v>
      </c>
      <c r="AG1000" s="38" t="str">
        <f>IF('query (10)'!AE1000="","",TRIM('query (10)'!AE1000))</f>
        <v>พงษ์พิทักษ์ ศรไชย</v>
      </c>
      <c r="AH1000" s="38" t="str">
        <f>IF('query (10)'!AF1000="","",IFERROR(VALUE('query (10)'!AF1000),""))</f>
        <v/>
      </c>
      <c r="AI1000" s="38" t="str">
        <f>IF('query (10)'!AG1000="","",TRIM('query (10)'!AG1000))</f>
        <v/>
      </c>
      <c r="AJ1000" s="38" t="str">
        <f>IF('query (10)'!AH1000="","",IFERROR(VALUE('query (10)'!AH1000),""))</f>
        <v/>
      </c>
      <c r="AK1000" s="38" t="str">
        <f>IF('query (10)'!AI1000="","",TRIM('query (10)'!AI1000))</f>
        <v/>
      </c>
      <c r="AL1000" s="42">
        <f t="shared" si="75"/>
        <v>2026</v>
      </c>
      <c r="AM1000" s="42" t="str">
        <f t="shared" si="76"/>
        <v>2026-02</v>
      </c>
      <c r="AN1000" s="42" t="str">
        <f t="shared" ca="1" si="77"/>
        <v>OVERDUE</v>
      </c>
      <c r="AO1000" s="42" t="str">
        <f t="shared" si="78"/>
        <v>GR-310 | INNER RING RACEWAY GRINDING M/C | SB4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พงษ์พิทักษ์ ศรไชย</v>
      </c>
      <c r="AP1000" s="42" t="str">
        <f>_xlfn.TEXTJOIN("; ",TRUE,IF(COUNTA('query (10)'!A1000:AK1000)&lt;=6,"NEAR_EMPTY_ROW",""),IF($K1000="","MISSING_STATUS",""),IF(AND($K1000="เสร็จสิ้น",$Z1000=""),"DONE_NO_ACTUAL_DATE",""),IF(AND($I1000="Condition-based Maintenance",$AH1000=""),"CBM_NO_MEASUREMENT",""),IF(OR($X1000="",$X1000=0),"INVALID_PERIOD",""),IF(AND($AA1000&lt;&gt;"",$AB1000&lt;&gt;"",$AB1000&lt;$AA1000),"DATE_SEQUENCE_ERROR",""),IF(AND($AB1000&lt;&gt;"",$AB1000&gt;DATE(2030,12,31)),"DATE_OUTLIER",""),IF($C1000="","MISSING_QRCODE",""),IF($J1000="UNKNOWN","UNKNOWN_PM_TYPE",""),IF($L1000="UNKNOWN","UNKNOWN_STATUS",""))</f>
        <v/>
      </c>
      <c r="AQ1000" s="42" t="str">
        <f t="shared" si="79"/>
        <v>NO</v>
      </c>
    </row>
    <row r="1001" spans="1:43" x14ac:dyDescent="0.3">
      <c r="A1001" s="38">
        <f>IF('query (10)'!A1001="","",'query (10)'!A1001)</f>
        <v>1173</v>
      </c>
      <c r="B1001" s="38" t="str">
        <f>IF('query (10)'!B1001="","",'query (10)'!B1001)</f>
        <v/>
      </c>
      <c r="C1001" s="38" t="str">
        <f>TRIM(UPPER('query (10)'!M1001))</f>
        <v>GR-312</v>
      </c>
      <c r="D1001" s="38" t="str">
        <f>TRIM(UPPER(IFERROR(_xlfn.TEXTBEFORE('query (10)'!L1001,"("),'query (10)'!L1001)))</f>
        <v>INNER RING BORE GRINDING M/C</v>
      </c>
      <c r="E1001" s="38" t="str">
        <f>IFERROR(TRIM(UPPER(_xlfn.TEXTBEFORE(_xlfn.TEXTAFTER('query (10)'!L1001,"("),")"))),"")</f>
        <v/>
      </c>
      <c r="F1001" s="38" t="str">
        <f>TRIM('query (10)'!K1001)</f>
        <v>SB4</v>
      </c>
      <c r="G1001" s="38" t="str">
        <f>IF('query (10)'!J1001="","",'query (10)'!J1001)</f>
        <v>Electrical Control</v>
      </c>
      <c r="H1001" s="38" t="str">
        <f>TRIM(UPPER('query (10)'!J1001))</f>
        <v>ELECTRICAL CONTROL</v>
      </c>
      <c r="I1001" s="38" t="str">
        <f>IF('query (10)'!F1001="","",'query (10)'!F1001)</f>
        <v>Time-based Maintenance</v>
      </c>
      <c r="J1001" s="38" t="str">
        <f>IF('query (10)'!F1001="","",IFERROR(INDEX(Cleaning_Rules!$B$14:$B$17,MATCH(TRIM('query (10)'!F1001),Cleaning_Rules!$A$14:$A$17,0)),"UNKNOWN"))</f>
        <v>TBM</v>
      </c>
      <c r="K1001" s="38" t="str">
        <f>IF('query (10)'!G1001="","",'query (10)'!G1001)</f>
        <v>แผนใหม่</v>
      </c>
      <c r="L1001" s="38" t="str">
        <f>IF('query (10)'!G1001="","MISSING",IFERROR(INDEX(Cleaning_Rules!$B$5:$B$10,MATCH(TRIM('query (10)'!G1001),Cleaning_Rules!$A$5:$A$10,0)),"UNKNOWN"))</f>
        <v>NEW_PLAN</v>
      </c>
      <c r="M1001" s="38" t="str">
        <f>IF('query (10)'!I1001="","",'query (10)'!I1001)</f>
        <v>Electrical</v>
      </c>
      <c r="N1001" s="38" t="str">
        <f>IF('query (10)'!O1001="","",'query (10)'!O1001)</f>
        <v>Inspection</v>
      </c>
      <c r="O1001" s="38" t="str">
        <f>IF('query (10)'!P1001="","",'query (10)'!P1001)</f>
        <v>Medium</v>
      </c>
      <c r="P1001" s="38" t="str">
        <f>IF('query (10)'!N1001="","",'query (10)'!N1001)</f>
        <v xml:space="preserve">- Check condition of Push botton, Emergency, Lamp and selector switch
- Check condition of Circuit breaker, Power supply, Magnetic, Relay
- Check condition of Servo amp, Inverter
-Check condition of Safety device </v>
      </c>
      <c r="Q1001" s="38" t="str">
        <f>TRIM('query (10)'!N1001)</f>
        <v>- Check condition of Push botton, Emergency, Lamp and selector switch
- Check condition of Circuit breaker, Power supply, Magnetic, Relay
- Check condition of Servo amp, Inverter
-Check condition of Safety device</v>
      </c>
      <c r="R1001" s="38" t="str">
        <f>TRIM(UPPER('query (10)'!R1001))</f>
        <v/>
      </c>
      <c r="S1001" s="38" t="str">
        <f>TRIM(UPPER('query (10)'!S1001))</f>
        <v/>
      </c>
      <c r="T1001" s="38" t="str">
        <f>IF('query (10)'!Q1001="","",TRIM(UPPER('query (10)'!Q1001)))</f>
        <v/>
      </c>
      <c r="U1001" s="38" t="str">
        <f>IF('query (10)'!T1001="","",'query (10)'!T1001)</f>
        <v/>
      </c>
      <c r="V1001" s="39" t="str">
        <f>IF('query (10)'!T1001="","",IFERROR(VALUE('query (10)'!T1001),""))</f>
        <v/>
      </c>
      <c r="W1001" s="40">
        <f>IF('query (10)'!U1001="","",'query (10)'!U1001)</f>
        <v>0</v>
      </c>
      <c r="X1001" s="39">
        <f>IF('query (10)'!V1001="","",'query (10)'!V1001)</f>
        <v>30</v>
      </c>
      <c r="Y1001" s="41">
        <f>IF('query (10)'!W1001="","",'query (10)'!W1001)</f>
        <v>46066</v>
      </c>
      <c r="Z1001" s="41" t="str">
        <f>IF('query (10)'!X1001="","",'query (10)'!X1001)</f>
        <v/>
      </c>
      <c r="AA1001" s="41">
        <f>IF('query (10)'!Y1001="","",'query (10)'!Y1001)</f>
        <v>46009</v>
      </c>
      <c r="AB1001" s="41">
        <f>IF('query (10)'!Z1001="","",'query (10)'!Z1001)</f>
        <v>46070</v>
      </c>
      <c r="AC1001" s="38" t="str">
        <f>IF(OR('query (10)'!AA1001="",COUNTIF(Cleaning_Rules!$A$21:$A$26,TRIM('query (10)'!AA1001))&gt;0),"",TRIM('query (10)'!AA1001))</f>
        <v/>
      </c>
      <c r="AD1001" s="38" t="str">
        <f>IF('query (10)'!AB1001="","",TRIM(IFERROR(_xlfn.TEXTBEFORE('query (10)'!AB1001,"("),'query (10)'!AB1001)))</f>
        <v/>
      </c>
      <c r="AE1001" s="38" t="str">
        <f>IFERROR(LOWER(TRIM(_xlfn.TEXTBEFORE(_xlfn.TEXTAFTER('query (10)'!AB1001,"("),")"))),"")</f>
        <v/>
      </c>
      <c r="AF1001" s="38" t="str">
        <f>IF('query (10)'!AD1001="","",TRIM('query (10)'!AD1001))</f>
        <v>พงษ์พิทักษ์ ศรไชย</v>
      </c>
      <c r="AG1001" s="38" t="str">
        <f>IF('query (10)'!AE1001="","",TRIM('query (10)'!AE1001))</f>
        <v>พงษ์พิทักษ์ ศรไชย</v>
      </c>
      <c r="AH1001" s="38" t="str">
        <f>IF('query (10)'!AF1001="","",IFERROR(VALUE('query (10)'!AF1001),""))</f>
        <v/>
      </c>
      <c r="AI1001" s="38" t="str">
        <f>IF('query (10)'!AG1001="","",TRIM('query (10)'!AG1001))</f>
        <v/>
      </c>
      <c r="AJ1001" s="38" t="str">
        <f>IF('query (10)'!AH1001="","",IFERROR(VALUE('query (10)'!AH1001),""))</f>
        <v/>
      </c>
      <c r="AK1001" s="38" t="str">
        <f>IF('query (10)'!AI1001="","",TRIM('query (10)'!AI1001))</f>
        <v/>
      </c>
      <c r="AL1001" s="42">
        <f t="shared" si="75"/>
        <v>2026</v>
      </c>
      <c r="AM1001" s="42" t="str">
        <f t="shared" si="76"/>
        <v>2026-02</v>
      </c>
      <c r="AN1001" s="42" t="str">
        <f t="shared" ca="1" si="77"/>
        <v>OVERDUE</v>
      </c>
      <c r="AO1001" s="42" t="str">
        <f t="shared" si="78"/>
        <v>GR-312 | INNER RING BORE GRINDING M/C | SB4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พงษ์พิทักษ์ ศรไชย</v>
      </c>
      <c r="AP1001" s="42" t="str">
        <f>_xlfn.TEXTJOIN("; ",TRUE,IF(COUNTA('query (10)'!A1001:AK1001)&lt;=6,"NEAR_EMPTY_ROW",""),IF($K1001="","MISSING_STATUS",""),IF(AND($K1001="เสร็จสิ้น",$Z1001=""),"DONE_NO_ACTUAL_DATE",""),IF(AND($I1001="Condition-based Maintenance",$AH1001=""),"CBM_NO_MEASUREMENT",""),IF(OR($X1001="",$X1001=0),"INVALID_PERIOD",""),IF(AND($AA1001&lt;&gt;"",$AB1001&lt;&gt;"",$AB1001&lt;$AA1001),"DATE_SEQUENCE_ERROR",""),IF(AND($AB1001&lt;&gt;"",$AB1001&gt;DATE(2030,12,31)),"DATE_OUTLIER",""),IF($C1001="","MISSING_QRCODE",""),IF($J1001="UNKNOWN","UNKNOWN_PM_TYPE",""),IF($L1001="UNKNOWN","UNKNOWN_STATUS",""))</f>
        <v/>
      </c>
      <c r="AQ1001" s="42" t="str">
        <f t="shared" si="79"/>
        <v>NO</v>
      </c>
    </row>
    <row r="1002" spans="1:43" x14ac:dyDescent="0.3">
      <c r="A1002" s="38">
        <f>IF('query (10)'!A1002="","",'query (10)'!A1002)</f>
        <v>1174</v>
      </c>
      <c r="B1002" s="38" t="str">
        <f>IF('query (10)'!B1002="","",'query (10)'!B1002)</f>
        <v/>
      </c>
      <c r="C1002" s="38" t="str">
        <f>TRIM(UPPER('query (10)'!M1002))</f>
        <v>GR-321</v>
      </c>
      <c r="D1002" s="38" t="str">
        <f>TRIM(UPPER(IFERROR(_xlfn.TEXTBEFORE('query (10)'!L1002,"("),'query (10)'!L1002)))</f>
        <v>OUTER RING RACEWAY SUPER FINISH M/C</v>
      </c>
      <c r="E1002" s="38" t="str">
        <f>IFERROR(TRIM(UPPER(_xlfn.TEXTBEFORE(_xlfn.TEXTAFTER('query (10)'!L1002,"("),")"))),"")</f>
        <v/>
      </c>
      <c r="F1002" s="38" t="str">
        <f>TRIM('query (10)'!K1002)</f>
        <v>SB4</v>
      </c>
      <c r="G1002" s="38" t="str">
        <f>IF('query (10)'!J1002="","",'query (10)'!J1002)</f>
        <v>Electrical Control</v>
      </c>
      <c r="H1002" s="38" t="str">
        <f>TRIM(UPPER('query (10)'!J1002))</f>
        <v>ELECTRICAL CONTROL</v>
      </c>
      <c r="I1002" s="38" t="str">
        <f>IF('query (10)'!F1002="","",'query (10)'!F1002)</f>
        <v>Time-based Maintenance</v>
      </c>
      <c r="J1002" s="38" t="str">
        <f>IF('query (10)'!F1002="","",IFERROR(INDEX(Cleaning_Rules!$B$14:$B$17,MATCH(TRIM('query (10)'!F1002),Cleaning_Rules!$A$14:$A$17,0)),"UNKNOWN"))</f>
        <v>TBM</v>
      </c>
      <c r="K1002" s="38" t="str">
        <f>IF('query (10)'!G1002="","",'query (10)'!G1002)</f>
        <v>แผนใหม่</v>
      </c>
      <c r="L1002" s="38" t="str">
        <f>IF('query (10)'!G1002="","MISSING",IFERROR(INDEX(Cleaning_Rules!$B$5:$B$10,MATCH(TRIM('query (10)'!G1002),Cleaning_Rules!$A$5:$A$10,0)),"UNKNOWN"))</f>
        <v>NEW_PLAN</v>
      </c>
      <c r="M1002" s="38" t="str">
        <f>IF('query (10)'!I1002="","",'query (10)'!I1002)</f>
        <v>Electrical</v>
      </c>
      <c r="N1002" s="38" t="str">
        <f>IF('query (10)'!O1002="","",'query (10)'!O1002)</f>
        <v>Inspection</v>
      </c>
      <c r="O1002" s="38" t="str">
        <f>IF('query (10)'!P1002="","",'query (10)'!P1002)</f>
        <v>Medium</v>
      </c>
      <c r="P1002" s="38" t="str">
        <f>IF('query (10)'!N1002="","",'query (10)'!N1002)</f>
        <v xml:space="preserve">- Check condition of Push botton, Emergency, Lamp and selector switch
- Check condition of Circuit breaker, Power supply, Magnetic, Relay
- Check condition of Servo amp, Inverter
- Check/ Cleaning oil leak in terminal box
-Check condition of Safety device </v>
      </c>
      <c r="Q1002" s="38" t="str">
        <f>TRIM('query (10)'!N1002)</f>
        <v>- Check condition of Push botton, Emergency, Lamp and selector switch
- Check condition of Circuit breaker, Power supply, Magnetic, Relay
- Check condition of Servo amp, Inverter
- Check/ Cleaning oil leak in terminal box
-Check condition of Safety device</v>
      </c>
      <c r="R1002" s="38" t="str">
        <f>TRIM(UPPER('query (10)'!R1002))</f>
        <v/>
      </c>
      <c r="S1002" s="38" t="str">
        <f>TRIM(UPPER('query (10)'!S1002))</f>
        <v/>
      </c>
      <c r="T1002" s="38" t="str">
        <f>IF('query (10)'!Q1002="","",TRIM(UPPER('query (10)'!Q1002)))</f>
        <v/>
      </c>
      <c r="U1002" s="38" t="str">
        <f>IF('query (10)'!T1002="","",'query (10)'!T1002)</f>
        <v/>
      </c>
      <c r="V1002" s="39" t="str">
        <f>IF('query (10)'!T1002="","",IFERROR(VALUE('query (10)'!T1002),""))</f>
        <v/>
      </c>
      <c r="W1002" s="40">
        <f>IF('query (10)'!U1002="","",'query (10)'!U1002)</f>
        <v>0</v>
      </c>
      <c r="X1002" s="39">
        <f>IF('query (10)'!V1002="","",'query (10)'!V1002)</f>
        <v>30</v>
      </c>
      <c r="Y1002" s="41">
        <f>IF('query (10)'!W1002="","",'query (10)'!W1002)</f>
        <v>46066</v>
      </c>
      <c r="Z1002" s="41" t="str">
        <f>IF('query (10)'!X1002="","",'query (10)'!X1002)</f>
        <v/>
      </c>
      <c r="AA1002" s="41">
        <f>IF('query (10)'!Y1002="","",'query (10)'!Y1002)</f>
        <v>46009</v>
      </c>
      <c r="AB1002" s="41">
        <f>IF('query (10)'!Z1002="","",'query (10)'!Z1002)</f>
        <v>46070</v>
      </c>
      <c r="AC1002" s="38" t="str">
        <f>IF(OR('query (10)'!AA1002="",COUNTIF(Cleaning_Rules!$A$21:$A$26,TRIM('query (10)'!AA1002))&gt;0),"",TRIM('query (10)'!AA1002))</f>
        <v/>
      </c>
      <c r="AD1002" s="38" t="str">
        <f>IF('query (10)'!AB1002="","",TRIM(IFERROR(_xlfn.TEXTBEFORE('query (10)'!AB1002,"("),'query (10)'!AB1002)))</f>
        <v/>
      </c>
      <c r="AE1002" s="38" t="str">
        <f>IFERROR(LOWER(TRIM(_xlfn.TEXTBEFORE(_xlfn.TEXTAFTER('query (10)'!AB1002,"("),")"))),"")</f>
        <v/>
      </c>
      <c r="AF1002" s="38" t="str">
        <f>IF('query (10)'!AD1002="","",TRIM('query (10)'!AD1002))</f>
        <v>พงษ์พิทักษ์ ศรไชย</v>
      </c>
      <c r="AG1002" s="38" t="str">
        <f>IF('query (10)'!AE1002="","",TRIM('query (10)'!AE1002))</f>
        <v>พงษ์พิทักษ์ ศรไชย</v>
      </c>
      <c r="AH1002" s="38" t="str">
        <f>IF('query (10)'!AF1002="","",IFERROR(VALUE('query (10)'!AF1002),""))</f>
        <v/>
      </c>
      <c r="AI1002" s="38" t="str">
        <f>IF('query (10)'!AG1002="","",TRIM('query (10)'!AG1002))</f>
        <v/>
      </c>
      <c r="AJ1002" s="38" t="str">
        <f>IF('query (10)'!AH1002="","",IFERROR(VALUE('query (10)'!AH1002),""))</f>
        <v/>
      </c>
      <c r="AK1002" s="38" t="str">
        <f>IF('query (10)'!AI1002="","",TRIM('query (10)'!AI1002))</f>
        <v/>
      </c>
      <c r="AL1002" s="42">
        <f t="shared" si="75"/>
        <v>2026</v>
      </c>
      <c r="AM1002" s="42" t="str">
        <f t="shared" si="76"/>
        <v>2026-02</v>
      </c>
      <c r="AN1002" s="42" t="str">
        <f t="shared" ca="1" si="77"/>
        <v>OVERDUE</v>
      </c>
      <c r="AO1002" s="42" t="str">
        <f t="shared" si="78"/>
        <v>GR-321 | OUTER RING RACEWAY SUPER FINISH M/C | SB4 | ELECTRICAL CONTROL | Time-based Maintenance | Electrical | Inspection | Medium | - Check condition of Push botton, Emergency, Lamp and selector switch
- Check condition of Circuit breaker, Power supply, Magnetic, Relay
- Check condition of Servo amp, Inverter
- Check/ Cleaning oil leak in terminal box
-Check condition of Safety device | พงษ์พิทักษ์ ศรไชย</v>
      </c>
      <c r="AP1002" s="42" t="str">
        <f>_xlfn.TEXTJOIN("; ",TRUE,IF(COUNTA('query (10)'!A1002:AK1002)&lt;=6,"NEAR_EMPTY_ROW",""),IF($K1002="","MISSING_STATUS",""),IF(AND($K1002="เสร็จสิ้น",$Z1002=""),"DONE_NO_ACTUAL_DATE",""),IF(AND($I1002="Condition-based Maintenance",$AH1002=""),"CBM_NO_MEASUREMENT",""),IF(OR($X1002="",$X1002=0),"INVALID_PERIOD",""),IF(AND($AA1002&lt;&gt;"",$AB1002&lt;&gt;"",$AB1002&lt;$AA1002),"DATE_SEQUENCE_ERROR",""),IF(AND($AB1002&lt;&gt;"",$AB1002&gt;DATE(2030,12,31)),"DATE_OUTLIER",""),IF($C1002="","MISSING_QRCODE",""),IF($J1002="UNKNOWN","UNKNOWN_PM_TYPE",""),IF($L1002="UNKNOWN","UNKNOWN_STATUS",""))</f>
        <v/>
      </c>
      <c r="AQ1002" s="42" t="str">
        <f t="shared" si="79"/>
        <v>NO</v>
      </c>
    </row>
    <row r="1003" spans="1:43" x14ac:dyDescent="0.3">
      <c r="A1003" s="38">
        <f>IF('query (10)'!A1003="","",'query (10)'!A1003)</f>
        <v>1175</v>
      </c>
      <c r="B1003" s="38" t="str">
        <f>IF('query (10)'!B1003="","",'query (10)'!B1003)</f>
        <v/>
      </c>
      <c r="C1003" s="38" t="str">
        <f>TRIM(UPPER('query (10)'!M1003))</f>
        <v>GR-315</v>
      </c>
      <c r="D1003" s="38" t="str">
        <f>TRIM(UPPER(IFERROR(_xlfn.TEXTBEFORE('query (10)'!L1003,"("),'query (10)'!L1003)))</f>
        <v>INNER RING RACEWAY SUPER FINISH M/C</v>
      </c>
      <c r="E1003" s="38" t="str">
        <f>IFERROR(TRIM(UPPER(_xlfn.TEXTBEFORE(_xlfn.TEXTAFTER('query (10)'!L1003,"("),")"))),"")</f>
        <v/>
      </c>
      <c r="F1003" s="38" t="str">
        <f>TRIM('query (10)'!K1003)</f>
        <v>SB4</v>
      </c>
      <c r="G1003" s="38" t="str">
        <f>IF('query (10)'!J1003="","",'query (10)'!J1003)</f>
        <v>Electrical Control</v>
      </c>
      <c r="H1003" s="38" t="str">
        <f>TRIM(UPPER('query (10)'!J1003))</f>
        <v>ELECTRICAL CONTROL</v>
      </c>
      <c r="I1003" s="38" t="str">
        <f>IF('query (10)'!F1003="","",'query (10)'!F1003)</f>
        <v>Time-based Maintenance</v>
      </c>
      <c r="J1003" s="38" t="str">
        <f>IF('query (10)'!F1003="","",IFERROR(INDEX(Cleaning_Rules!$B$14:$B$17,MATCH(TRIM('query (10)'!F1003),Cleaning_Rules!$A$14:$A$17,0)),"UNKNOWN"))</f>
        <v>TBM</v>
      </c>
      <c r="K1003" s="38" t="str">
        <f>IF('query (10)'!G1003="","",'query (10)'!G1003)</f>
        <v>แผนใหม่</v>
      </c>
      <c r="L1003" s="38" t="str">
        <f>IF('query (10)'!G1003="","MISSING",IFERROR(INDEX(Cleaning_Rules!$B$5:$B$10,MATCH(TRIM('query (10)'!G1003),Cleaning_Rules!$A$5:$A$10,0)),"UNKNOWN"))</f>
        <v>NEW_PLAN</v>
      </c>
      <c r="M1003" s="38" t="str">
        <f>IF('query (10)'!I1003="","",'query (10)'!I1003)</f>
        <v>Electrical</v>
      </c>
      <c r="N1003" s="38" t="str">
        <f>IF('query (10)'!O1003="","",'query (10)'!O1003)</f>
        <v>Inspection</v>
      </c>
      <c r="O1003" s="38" t="str">
        <f>IF('query (10)'!P1003="","",'query (10)'!P1003)</f>
        <v>Medium</v>
      </c>
      <c r="P1003" s="38" t="str">
        <f>IF('query (10)'!N1003="","",'query (10)'!N1003)</f>
        <v xml:space="preserve">- Check condition of Push botton, Emergency, Lamp and selector switch
- Check condition of Circuit breaker, Power supply, Magnetic, Relay
- Check condition of Servo amp, Inverter
- Check/ Cleaning oil leak in terminal box
-Check condition of Safety device </v>
      </c>
      <c r="Q1003" s="38" t="str">
        <f>TRIM('query (10)'!N1003)</f>
        <v>- Check condition of Push botton, Emergency, Lamp and selector switch
- Check condition of Circuit breaker, Power supply, Magnetic, Relay
- Check condition of Servo amp, Inverter
- Check/ Cleaning oil leak in terminal box
-Check condition of Safety device</v>
      </c>
      <c r="R1003" s="38" t="str">
        <f>TRIM(UPPER('query (10)'!R1003))</f>
        <v/>
      </c>
      <c r="S1003" s="38" t="str">
        <f>TRIM(UPPER('query (10)'!S1003))</f>
        <v/>
      </c>
      <c r="T1003" s="38" t="str">
        <f>IF('query (10)'!Q1003="","",TRIM(UPPER('query (10)'!Q1003)))</f>
        <v/>
      </c>
      <c r="U1003" s="38" t="str">
        <f>IF('query (10)'!T1003="","",'query (10)'!T1003)</f>
        <v/>
      </c>
      <c r="V1003" s="39" t="str">
        <f>IF('query (10)'!T1003="","",IFERROR(VALUE('query (10)'!T1003),""))</f>
        <v/>
      </c>
      <c r="W1003" s="40">
        <f>IF('query (10)'!U1003="","",'query (10)'!U1003)</f>
        <v>0</v>
      </c>
      <c r="X1003" s="39">
        <f>IF('query (10)'!V1003="","",'query (10)'!V1003)</f>
        <v>30</v>
      </c>
      <c r="Y1003" s="41">
        <f>IF('query (10)'!W1003="","",'query (10)'!W1003)</f>
        <v>46066</v>
      </c>
      <c r="Z1003" s="41" t="str">
        <f>IF('query (10)'!X1003="","",'query (10)'!X1003)</f>
        <v/>
      </c>
      <c r="AA1003" s="41">
        <f>IF('query (10)'!Y1003="","",'query (10)'!Y1003)</f>
        <v>46009</v>
      </c>
      <c r="AB1003" s="41">
        <f>IF('query (10)'!Z1003="","",'query (10)'!Z1003)</f>
        <v>46070</v>
      </c>
      <c r="AC1003" s="38" t="str">
        <f>IF(OR('query (10)'!AA1003="",COUNTIF(Cleaning_Rules!$A$21:$A$26,TRIM('query (10)'!AA1003))&gt;0),"",TRIM('query (10)'!AA1003))</f>
        <v/>
      </c>
      <c r="AD1003" s="38" t="str">
        <f>IF('query (10)'!AB1003="","",TRIM(IFERROR(_xlfn.TEXTBEFORE('query (10)'!AB1003,"("),'query (10)'!AB1003)))</f>
        <v/>
      </c>
      <c r="AE1003" s="38" t="str">
        <f>IFERROR(LOWER(TRIM(_xlfn.TEXTBEFORE(_xlfn.TEXTAFTER('query (10)'!AB1003,"("),")"))),"")</f>
        <v/>
      </c>
      <c r="AF1003" s="38" t="str">
        <f>IF('query (10)'!AD1003="","",TRIM('query (10)'!AD1003))</f>
        <v>พงษ์พิทักษ์ ศรไชย</v>
      </c>
      <c r="AG1003" s="38" t="str">
        <f>IF('query (10)'!AE1003="","",TRIM('query (10)'!AE1003))</f>
        <v>พงษ์พิทักษ์ ศรไชย</v>
      </c>
      <c r="AH1003" s="38" t="str">
        <f>IF('query (10)'!AF1003="","",IFERROR(VALUE('query (10)'!AF1003),""))</f>
        <v/>
      </c>
      <c r="AI1003" s="38" t="str">
        <f>IF('query (10)'!AG1003="","",TRIM('query (10)'!AG1003))</f>
        <v/>
      </c>
      <c r="AJ1003" s="38" t="str">
        <f>IF('query (10)'!AH1003="","",IFERROR(VALUE('query (10)'!AH1003),""))</f>
        <v/>
      </c>
      <c r="AK1003" s="38" t="str">
        <f>IF('query (10)'!AI1003="","",TRIM('query (10)'!AI1003))</f>
        <v/>
      </c>
      <c r="AL1003" s="42">
        <f t="shared" si="75"/>
        <v>2026</v>
      </c>
      <c r="AM1003" s="42" t="str">
        <f t="shared" si="76"/>
        <v>2026-02</v>
      </c>
      <c r="AN1003" s="42" t="str">
        <f t="shared" ca="1" si="77"/>
        <v>OVERDUE</v>
      </c>
      <c r="AO1003" s="42" t="str">
        <f t="shared" si="78"/>
        <v>GR-315 | INNER RING RACEWAY SUPER FINISH M/C | SB4 | ELECTRICAL CONTROL | Time-based Maintenance | Electrical | Inspection | Medium | - Check condition of Push botton, Emergency, Lamp and selector switch
- Check condition of Circuit breaker, Power supply, Magnetic, Relay
- Check condition of Servo amp, Inverter
- Check/ Cleaning oil leak in terminal box
-Check condition of Safety device | พงษ์พิทักษ์ ศรไชย</v>
      </c>
      <c r="AP1003" s="42" t="str">
        <f>_xlfn.TEXTJOIN("; ",TRUE,IF(COUNTA('query (10)'!A1003:AK1003)&lt;=6,"NEAR_EMPTY_ROW",""),IF($K1003="","MISSING_STATUS",""),IF(AND($K1003="เสร็จสิ้น",$Z1003=""),"DONE_NO_ACTUAL_DATE",""),IF(AND($I1003="Condition-based Maintenance",$AH1003=""),"CBM_NO_MEASUREMENT",""),IF(OR($X1003="",$X1003=0),"INVALID_PERIOD",""),IF(AND($AA1003&lt;&gt;"",$AB1003&lt;&gt;"",$AB1003&lt;$AA1003),"DATE_SEQUENCE_ERROR",""),IF(AND($AB1003&lt;&gt;"",$AB1003&gt;DATE(2030,12,31)),"DATE_OUTLIER",""),IF($C1003="","MISSING_QRCODE",""),IF($J1003="UNKNOWN","UNKNOWN_PM_TYPE",""),IF($L1003="UNKNOWN","UNKNOWN_STATUS",""))</f>
        <v/>
      </c>
      <c r="AQ1003" s="42" t="str">
        <f t="shared" si="79"/>
        <v>NO</v>
      </c>
    </row>
    <row r="1004" spans="1:43" x14ac:dyDescent="0.3">
      <c r="A1004" s="38">
        <f>IF('query (10)'!A1004="","",'query (10)'!A1004)</f>
        <v>1176</v>
      </c>
      <c r="B1004" s="38" t="str">
        <f>IF('query (10)'!B1004="","",'query (10)'!B1004)</f>
        <v/>
      </c>
      <c r="C1004" s="38" t="str">
        <f>TRIM(UPPER('query (10)'!M1004))</f>
        <v>WA-322</v>
      </c>
      <c r="D1004" s="38" t="str">
        <f>TRIM(UPPER(IFERROR(_xlfn.TEXTBEFORE('query (10)'!L1004,"("),'query (10)'!L1004)))</f>
        <v>OUTER / INNER RING PART WASH EQUIPMENT M/C</v>
      </c>
      <c r="E1004" s="38" t="str">
        <f>IFERROR(TRIM(UPPER(_xlfn.TEXTBEFORE(_xlfn.TEXTAFTER('query (10)'!L1004,"("),")"))),"")</f>
        <v/>
      </c>
      <c r="F1004" s="38" t="str">
        <f>TRIM('query (10)'!K1004)</f>
        <v>SB4</v>
      </c>
      <c r="G1004" s="38" t="str">
        <f>IF('query (10)'!J1004="","",'query (10)'!J1004)</f>
        <v>Electrical Control</v>
      </c>
      <c r="H1004" s="38" t="str">
        <f>TRIM(UPPER('query (10)'!J1004))</f>
        <v>ELECTRICAL CONTROL</v>
      </c>
      <c r="I1004" s="38" t="str">
        <f>IF('query (10)'!F1004="","",'query (10)'!F1004)</f>
        <v>Time-based Maintenance</v>
      </c>
      <c r="J1004" s="38" t="str">
        <f>IF('query (10)'!F1004="","",IFERROR(INDEX(Cleaning_Rules!$B$14:$B$17,MATCH(TRIM('query (10)'!F1004),Cleaning_Rules!$A$14:$A$17,0)),"UNKNOWN"))</f>
        <v>TBM</v>
      </c>
      <c r="K1004" s="38" t="str">
        <f>IF('query (10)'!G1004="","",'query (10)'!G1004)</f>
        <v>แผนใหม่</v>
      </c>
      <c r="L1004" s="38" t="str">
        <f>IF('query (10)'!G1004="","MISSING",IFERROR(INDEX(Cleaning_Rules!$B$5:$B$10,MATCH(TRIM('query (10)'!G1004),Cleaning_Rules!$A$5:$A$10,0)),"UNKNOWN"))</f>
        <v>NEW_PLAN</v>
      </c>
      <c r="M1004" s="38" t="str">
        <f>IF('query (10)'!I1004="","",'query (10)'!I1004)</f>
        <v>Electrical</v>
      </c>
      <c r="N1004" s="38" t="str">
        <f>IF('query (10)'!O1004="","",'query (10)'!O1004)</f>
        <v>Inspection</v>
      </c>
      <c r="O1004" s="38" t="str">
        <f>IF('query (10)'!P1004="","",'query (10)'!P1004)</f>
        <v>Medium</v>
      </c>
      <c r="P1004" s="38" t="str">
        <f>IF('query (10)'!N1004="","",'query (10)'!N1004)</f>
        <v xml:space="preserve">- Check condition of Push botton, Emergency, Lamp and selector switch
- Check condition of Circuit breaker, Power supply, Magnetic, Relay
-Check condition of Safety device </v>
      </c>
      <c r="Q1004" s="38" t="str">
        <f>TRIM('query (10)'!N1004)</f>
        <v>- Check condition of Push botton, Emergency, Lamp and selector switch
- Check condition of Circuit breaker, Power supply, Magnetic, Relay
-Check condition of Safety device</v>
      </c>
      <c r="R1004" s="38" t="str">
        <f>TRIM(UPPER('query (10)'!R1004))</f>
        <v/>
      </c>
      <c r="S1004" s="38" t="str">
        <f>TRIM(UPPER('query (10)'!S1004))</f>
        <v/>
      </c>
      <c r="T1004" s="38" t="str">
        <f>IF('query (10)'!Q1004="","",TRIM(UPPER('query (10)'!Q1004)))</f>
        <v/>
      </c>
      <c r="U1004" s="38" t="str">
        <f>IF('query (10)'!T1004="","",'query (10)'!T1004)</f>
        <v/>
      </c>
      <c r="V1004" s="39" t="str">
        <f>IF('query (10)'!T1004="","",IFERROR(VALUE('query (10)'!T1004),""))</f>
        <v/>
      </c>
      <c r="W1004" s="40">
        <f>IF('query (10)'!U1004="","",'query (10)'!U1004)</f>
        <v>0</v>
      </c>
      <c r="X1004" s="39">
        <f>IF('query (10)'!V1004="","",'query (10)'!V1004)</f>
        <v>30</v>
      </c>
      <c r="Y1004" s="41">
        <f>IF('query (10)'!W1004="","",'query (10)'!W1004)</f>
        <v>46066</v>
      </c>
      <c r="Z1004" s="41" t="str">
        <f>IF('query (10)'!X1004="","",'query (10)'!X1004)</f>
        <v/>
      </c>
      <c r="AA1004" s="41">
        <f>IF('query (10)'!Y1004="","",'query (10)'!Y1004)</f>
        <v>46009</v>
      </c>
      <c r="AB1004" s="41">
        <f>IF('query (10)'!Z1004="","",'query (10)'!Z1004)</f>
        <v>46070</v>
      </c>
      <c r="AC1004" s="38" t="str">
        <f>IF(OR('query (10)'!AA1004="",COUNTIF(Cleaning_Rules!$A$21:$A$26,TRIM('query (10)'!AA1004))&gt;0),"",TRIM('query (10)'!AA1004))</f>
        <v/>
      </c>
      <c r="AD1004" s="38" t="str">
        <f>IF('query (10)'!AB1004="","",TRIM(IFERROR(_xlfn.TEXTBEFORE('query (10)'!AB1004,"("),'query (10)'!AB1004)))</f>
        <v/>
      </c>
      <c r="AE1004" s="38" t="str">
        <f>IFERROR(LOWER(TRIM(_xlfn.TEXTBEFORE(_xlfn.TEXTAFTER('query (10)'!AB1004,"("),")"))),"")</f>
        <v/>
      </c>
      <c r="AF1004" s="38" t="str">
        <f>IF('query (10)'!AD1004="","",TRIM('query (10)'!AD1004))</f>
        <v>พงษ์พิทักษ์ ศรไชย</v>
      </c>
      <c r="AG1004" s="38" t="str">
        <f>IF('query (10)'!AE1004="","",TRIM('query (10)'!AE1004))</f>
        <v>พงษ์พิทักษ์ ศรไชย</v>
      </c>
      <c r="AH1004" s="38" t="str">
        <f>IF('query (10)'!AF1004="","",IFERROR(VALUE('query (10)'!AF1004),""))</f>
        <v/>
      </c>
      <c r="AI1004" s="38" t="str">
        <f>IF('query (10)'!AG1004="","",TRIM('query (10)'!AG1004))</f>
        <v/>
      </c>
      <c r="AJ1004" s="38" t="str">
        <f>IF('query (10)'!AH1004="","",IFERROR(VALUE('query (10)'!AH1004),""))</f>
        <v/>
      </c>
      <c r="AK1004" s="38" t="str">
        <f>IF('query (10)'!AI1004="","",TRIM('query (10)'!AI1004))</f>
        <v/>
      </c>
      <c r="AL1004" s="42">
        <f t="shared" si="75"/>
        <v>2026</v>
      </c>
      <c r="AM1004" s="42" t="str">
        <f t="shared" si="76"/>
        <v>2026-02</v>
      </c>
      <c r="AN1004" s="42" t="str">
        <f t="shared" ca="1" si="77"/>
        <v>OVERDUE</v>
      </c>
      <c r="AO1004" s="42" t="str">
        <f t="shared" si="78"/>
        <v>WA-322 | OUTER / INNER RING PART WASH EQUIPMENT M/C | SB4 | ELECTRICAL CONTROL | Time-based Maintenance | Electrical | Inspection | Medium | - Check condition of Push botton, Emergency, Lamp and selector switch
- Check condition of Circuit breaker, Power supply, Magnetic, Relay
-Check condition of Safety device | พงษ์พิทักษ์ ศรไชย</v>
      </c>
      <c r="AP1004" s="42" t="str">
        <f>_xlfn.TEXTJOIN("; ",TRUE,IF(COUNTA('query (10)'!A1004:AK1004)&lt;=6,"NEAR_EMPTY_ROW",""),IF($K1004="","MISSING_STATUS",""),IF(AND($K1004="เสร็จสิ้น",$Z1004=""),"DONE_NO_ACTUAL_DATE",""),IF(AND($I1004="Condition-based Maintenance",$AH1004=""),"CBM_NO_MEASUREMENT",""),IF(OR($X1004="",$X1004=0),"INVALID_PERIOD",""),IF(AND($AA1004&lt;&gt;"",$AB1004&lt;&gt;"",$AB1004&lt;$AA1004),"DATE_SEQUENCE_ERROR",""),IF(AND($AB1004&lt;&gt;"",$AB1004&gt;DATE(2030,12,31)),"DATE_OUTLIER",""),IF($C1004="","MISSING_QRCODE",""),IF($J1004="UNKNOWN","UNKNOWN_PM_TYPE",""),IF($L1004="UNKNOWN","UNKNOWN_STATUS",""))</f>
        <v/>
      </c>
      <c r="AQ1004" s="42" t="str">
        <f t="shared" si="79"/>
        <v>NO</v>
      </c>
    </row>
    <row r="1005" spans="1:43" x14ac:dyDescent="0.3">
      <c r="A1005" s="38">
        <f>IF('query (10)'!A1005="","",'query (10)'!A1005)</f>
        <v>1177</v>
      </c>
      <c r="B1005" s="38" t="str">
        <f>IF('query (10)'!B1005="","",'query (10)'!B1005)</f>
        <v/>
      </c>
      <c r="C1005" s="38" t="str">
        <f>TRIM(UPPER('query (10)'!M1005))</f>
        <v>CH-966</v>
      </c>
      <c r="D1005" s="38" t="str">
        <f>TRIM(UPPER(IFERROR(_xlfn.TEXTBEFORE('query (10)'!L1005,"("),'query (10)'!L1005)))</f>
        <v>OUTER / INNER EDDY CURRENT TESTER M/C</v>
      </c>
      <c r="E1005" s="38" t="str">
        <f>IFERROR(TRIM(UPPER(_xlfn.TEXTBEFORE(_xlfn.TEXTAFTER('query (10)'!L1005,"("),")"))),"")</f>
        <v/>
      </c>
      <c r="F1005" s="38" t="str">
        <f>TRIM('query (10)'!K1005)</f>
        <v>SB4</v>
      </c>
      <c r="G1005" s="38" t="str">
        <f>IF('query (10)'!J1005="","",'query (10)'!J1005)</f>
        <v>Electrical Control</v>
      </c>
      <c r="H1005" s="38" t="str">
        <f>TRIM(UPPER('query (10)'!J1005))</f>
        <v>ELECTRICAL CONTROL</v>
      </c>
      <c r="I1005" s="38" t="str">
        <f>IF('query (10)'!F1005="","",'query (10)'!F1005)</f>
        <v>Time-based Maintenance</v>
      </c>
      <c r="J1005" s="38" t="str">
        <f>IF('query (10)'!F1005="","",IFERROR(INDEX(Cleaning_Rules!$B$14:$B$17,MATCH(TRIM('query (10)'!F1005),Cleaning_Rules!$A$14:$A$17,0)),"UNKNOWN"))</f>
        <v>TBM</v>
      </c>
      <c r="K1005" s="38" t="str">
        <f>IF('query (10)'!G1005="","",'query (10)'!G1005)</f>
        <v>แผนใหม่</v>
      </c>
      <c r="L1005" s="38" t="str">
        <f>IF('query (10)'!G1005="","MISSING",IFERROR(INDEX(Cleaning_Rules!$B$5:$B$10,MATCH(TRIM('query (10)'!G1005),Cleaning_Rules!$A$5:$A$10,0)),"UNKNOWN"))</f>
        <v>NEW_PLAN</v>
      </c>
      <c r="M1005" s="38" t="str">
        <f>IF('query (10)'!I1005="","",'query (10)'!I1005)</f>
        <v>Electrical</v>
      </c>
      <c r="N1005" s="38" t="str">
        <f>IF('query (10)'!O1005="","",'query (10)'!O1005)</f>
        <v>Inspection</v>
      </c>
      <c r="O1005" s="38" t="str">
        <f>IF('query (10)'!P1005="","",'query (10)'!P1005)</f>
        <v>Medium</v>
      </c>
      <c r="P1005" s="38" t="str">
        <f>IF('query (10)'!N1005="","",'query (10)'!N1005)</f>
        <v xml:space="preserve">- Check condition of Push botton, Emergency, Lamp and selector switch
- Check condition of Circuit breaker, Power supply, Magnetic, Relay
- Cleaning VR of ECT
-Check condition of Safety device </v>
      </c>
      <c r="Q1005" s="38" t="str">
        <f>TRIM('query (10)'!N1005)</f>
        <v>- Check condition of Push botton, Emergency, Lamp and selector switch
- Check condition of Circuit breaker, Power supply, Magnetic, Relay
- Cleaning VR of ECT
-Check condition of Safety device</v>
      </c>
      <c r="R1005" s="38" t="str">
        <f>TRIM(UPPER('query (10)'!R1005))</f>
        <v/>
      </c>
      <c r="S1005" s="38" t="str">
        <f>TRIM(UPPER('query (10)'!S1005))</f>
        <v/>
      </c>
      <c r="T1005" s="38" t="str">
        <f>IF('query (10)'!Q1005="","",TRIM(UPPER('query (10)'!Q1005)))</f>
        <v/>
      </c>
      <c r="U1005" s="38" t="str">
        <f>IF('query (10)'!T1005="","",'query (10)'!T1005)</f>
        <v/>
      </c>
      <c r="V1005" s="39" t="str">
        <f>IF('query (10)'!T1005="","",IFERROR(VALUE('query (10)'!T1005),""))</f>
        <v/>
      </c>
      <c r="W1005" s="40">
        <f>IF('query (10)'!U1005="","",'query (10)'!U1005)</f>
        <v>0</v>
      </c>
      <c r="X1005" s="39">
        <f>IF('query (10)'!V1005="","",'query (10)'!V1005)</f>
        <v>30</v>
      </c>
      <c r="Y1005" s="41">
        <f>IF('query (10)'!W1005="","",'query (10)'!W1005)</f>
        <v>46066</v>
      </c>
      <c r="Z1005" s="41" t="str">
        <f>IF('query (10)'!X1005="","",'query (10)'!X1005)</f>
        <v/>
      </c>
      <c r="AA1005" s="41">
        <f>IF('query (10)'!Y1005="","",'query (10)'!Y1005)</f>
        <v>46009</v>
      </c>
      <c r="AB1005" s="41">
        <f>IF('query (10)'!Z1005="","",'query (10)'!Z1005)</f>
        <v>46070</v>
      </c>
      <c r="AC1005" s="38" t="str">
        <f>IF(OR('query (10)'!AA1005="",COUNTIF(Cleaning_Rules!$A$21:$A$26,TRIM('query (10)'!AA1005))&gt;0),"",TRIM('query (10)'!AA1005))</f>
        <v/>
      </c>
      <c r="AD1005" s="38" t="str">
        <f>IF('query (10)'!AB1005="","",TRIM(IFERROR(_xlfn.TEXTBEFORE('query (10)'!AB1005,"("),'query (10)'!AB1005)))</f>
        <v/>
      </c>
      <c r="AE1005" s="38" t="str">
        <f>IFERROR(LOWER(TRIM(_xlfn.TEXTBEFORE(_xlfn.TEXTAFTER('query (10)'!AB1005,"("),")"))),"")</f>
        <v/>
      </c>
      <c r="AF1005" s="38" t="str">
        <f>IF('query (10)'!AD1005="","",TRIM('query (10)'!AD1005))</f>
        <v>พงษ์พิทักษ์ ศรไชย</v>
      </c>
      <c r="AG1005" s="38" t="str">
        <f>IF('query (10)'!AE1005="","",TRIM('query (10)'!AE1005))</f>
        <v>พงษ์พิทักษ์ ศรไชย</v>
      </c>
      <c r="AH1005" s="38" t="str">
        <f>IF('query (10)'!AF1005="","",IFERROR(VALUE('query (10)'!AF1005),""))</f>
        <v/>
      </c>
      <c r="AI1005" s="38" t="str">
        <f>IF('query (10)'!AG1005="","",TRIM('query (10)'!AG1005))</f>
        <v/>
      </c>
      <c r="AJ1005" s="38" t="str">
        <f>IF('query (10)'!AH1005="","",IFERROR(VALUE('query (10)'!AH1005),""))</f>
        <v/>
      </c>
      <c r="AK1005" s="38" t="str">
        <f>IF('query (10)'!AI1005="","",TRIM('query (10)'!AI1005))</f>
        <v/>
      </c>
      <c r="AL1005" s="42">
        <f t="shared" si="75"/>
        <v>2026</v>
      </c>
      <c r="AM1005" s="42" t="str">
        <f t="shared" si="76"/>
        <v>2026-02</v>
      </c>
      <c r="AN1005" s="42" t="str">
        <f t="shared" ca="1" si="77"/>
        <v>OVERDUE</v>
      </c>
      <c r="AO1005" s="42" t="str">
        <f t="shared" si="78"/>
        <v>CH-966 | OUTER / INNER EDDY CURRENT TESTER M/C | SB4 | ELECTRICAL CONTROL | Time-based Maintenance | Electrical | Inspection | Medium | - Check condition of Push botton, Emergency, Lamp and selector switch
- Check condition of Circuit breaker, Power supply, Magnetic, Relay
- Cleaning VR of ECT
-Check condition of Safety device | พงษ์พิทักษ์ ศรไชย</v>
      </c>
      <c r="AP1005" s="42" t="str">
        <f>_xlfn.TEXTJOIN("; ",TRUE,IF(COUNTA('query (10)'!A1005:AK1005)&lt;=6,"NEAR_EMPTY_ROW",""),IF($K1005="","MISSING_STATUS",""),IF(AND($K1005="เสร็จสิ้น",$Z1005=""),"DONE_NO_ACTUAL_DATE",""),IF(AND($I1005="Condition-based Maintenance",$AH1005=""),"CBM_NO_MEASUREMENT",""),IF(OR($X1005="",$X1005=0),"INVALID_PERIOD",""),IF(AND($AA1005&lt;&gt;"",$AB1005&lt;&gt;"",$AB1005&lt;$AA1005),"DATE_SEQUENCE_ERROR",""),IF(AND($AB1005&lt;&gt;"",$AB1005&gt;DATE(2030,12,31)),"DATE_OUTLIER",""),IF($C1005="","MISSING_QRCODE",""),IF($J1005="UNKNOWN","UNKNOWN_PM_TYPE",""),IF($L1005="UNKNOWN","UNKNOWN_STATUS",""))</f>
        <v/>
      </c>
      <c r="AQ1005" s="42" t="str">
        <f t="shared" si="79"/>
        <v>NO</v>
      </c>
    </row>
    <row r="1006" spans="1:43" x14ac:dyDescent="0.3">
      <c r="A1006" s="38">
        <f>IF('query (10)'!A1006="","",'query (10)'!A1006)</f>
        <v>1178</v>
      </c>
      <c r="B1006" s="38">
        <f>IF('query (10)'!B1006="","",'query (10)'!B1006)</f>
        <v>20821</v>
      </c>
      <c r="C1006" s="38" t="str">
        <f>TRIM(UPPER('query (10)'!M1006))</f>
        <v>GR-250</v>
      </c>
      <c r="D1006" s="38" t="str">
        <f>TRIM(UPPER(IFERROR(_xlfn.TEXTBEFORE('query (10)'!L1006,"("),'query (10)'!L1006)))</f>
        <v>INNER RING RACEWAY GRINDING MACHINE</v>
      </c>
      <c r="E1006" s="38" t="str">
        <f>IFERROR(TRIM(UPPER(_xlfn.TEXTBEFORE(_xlfn.TEXTAFTER('query (10)'!L1006,"("),")"))),"")</f>
        <v/>
      </c>
      <c r="F1006" s="38" t="str">
        <f>TRIM('query (10)'!K1006)</f>
        <v>KWD2</v>
      </c>
      <c r="G1006" s="38" t="str">
        <f>IF('query (10)'!J1006="","",'query (10)'!J1006)</f>
        <v>Electrical Control</v>
      </c>
      <c r="H1006" s="38" t="str">
        <f>TRIM(UPPER('query (10)'!J1006))</f>
        <v>ELECTRICAL CONTROL</v>
      </c>
      <c r="I1006" s="38" t="str">
        <f>IF('query (10)'!F1006="","",'query (10)'!F1006)</f>
        <v>Time-based Maintenance</v>
      </c>
      <c r="J1006" s="38" t="str">
        <f>IF('query (10)'!F1006="","",IFERROR(INDEX(Cleaning_Rules!$B$14:$B$17,MATCH(TRIM('query (10)'!F1006),Cleaning_Rules!$A$14:$A$17,0)),"UNKNOWN"))</f>
        <v>TBM</v>
      </c>
      <c r="K1006" s="38" t="str">
        <f>IF('query (10)'!G1006="","",'query (10)'!G1006)</f>
        <v>กำลังดำเนินการ</v>
      </c>
      <c r="L1006" s="38" t="str">
        <f>IF('query (10)'!G1006="","MISSING",IFERROR(INDEX(Cleaning_Rules!$B$5:$B$10,MATCH(TRIM('query (10)'!G1006),Cleaning_Rules!$A$5:$A$10,0)),"UNKNOWN"))</f>
        <v>IN_PROGRESS</v>
      </c>
      <c r="M1006" s="38" t="str">
        <f>IF('query (10)'!I1006="","",'query (10)'!I1006)</f>
        <v>Electrical</v>
      </c>
      <c r="N1006" s="38" t="str">
        <f>IF('query (10)'!O1006="","",'query (10)'!O1006)</f>
        <v>Inspection</v>
      </c>
      <c r="O1006" s="38" t="str">
        <f>IF('query (10)'!P1006="","",'query (10)'!P1006)</f>
        <v>Medium</v>
      </c>
      <c r="P1006" s="38" t="str">
        <f>IF('query (10)'!N1006="","",'query (10)'!N1006)</f>
        <v xml:space="preserve">-Check Push botton, Emergency, Lamp, Selector switch
-Check Circuit breaker, Power supply, Magnetic, Relay
-Check Error Code of Inverter
-Check Safety Guard
-Check Emergency Stop
</v>
      </c>
      <c r="Q1006" s="38" t="str">
        <f>TRIM('query (10)'!N1006)</f>
        <v xml:space="preserve">-Check Push botton, Emergency, Lamp, Selector switch
-Check Circuit breaker, Power supply, Magnetic, Relay
-Check Error Code of Inverter
-Check Safety Guard
-Check Emergency Stop
</v>
      </c>
      <c r="R1006" s="38" t="str">
        <f>TRIM(UPPER('query (10)'!R1006))</f>
        <v/>
      </c>
      <c r="S1006" s="38" t="str">
        <f>TRIM(UPPER('query (10)'!S1006))</f>
        <v/>
      </c>
      <c r="T1006" s="38" t="str">
        <f>IF('query (10)'!Q1006="","",TRIM(UPPER('query (10)'!Q1006)))</f>
        <v/>
      </c>
      <c r="U1006" s="38" t="str">
        <f>IF('query (10)'!T1006="","",'query (10)'!T1006)</f>
        <v/>
      </c>
      <c r="V1006" s="39" t="str">
        <f>IF('query (10)'!T1006="","",IFERROR(VALUE('query (10)'!T1006),""))</f>
        <v/>
      </c>
      <c r="W1006" s="40">
        <f>IF('query (10)'!U1006="","",'query (10)'!U1006)</f>
        <v>0</v>
      </c>
      <c r="X1006" s="39">
        <f>IF('query (10)'!V1006="","",'query (10)'!V1006)</f>
        <v>30</v>
      </c>
      <c r="Y1006" s="41">
        <f>IF('query (10)'!W1006="","",'query (10)'!W1006)</f>
        <v>46055</v>
      </c>
      <c r="Z1006" s="41" t="str">
        <f>IF('query (10)'!X1006="","",'query (10)'!X1006)</f>
        <v/>
      </c>
      <c r="AA1006" s="41">
        <f>IF('query (10)'!Y1006="","",'query (10)'!Y1006)</f>
        <v>46055</v>
      </c>
      <c r="AB1006" s="41">
        <f>IF('query (10)'!Z1006="","",'query (10)'!Z1006)</f>
        <v>46085</v>
      </c>
      <c r="AC1006" s="38" t="str">
        <f>IF(OR('query (10)'!AA1006="",COUNTIF(Cleaning_Rules!$A$21:$A$26,TRIM('query (10)'!AA1006))&gt;0),"",TRIM('query (10)'!AA1006))</f>
        <v>Perform the inspection, and if any values are displayed numerically, record those values for reference.</v>
      </c>
      <c r="AD1006" s="38" t="str">
        <f>IF('query (10)'!AB1006="","",TRIM(IFERROR(_xlfn.TEXTBEFORE('query (10)'!AB1006,"("),'query (10)'!AB1006)))</f>
        <v>เริ่มซ่อมงาน PM แล้ว รับผิดชอบโดย PAHLA SEEDANG</v>
      </c>
      <c r="AE1006" s="38" t="str">
        <f>IFERROR(LOWER(TRIM(_xlfn.TEXTBEFORE(_xlfn.TEXTAFTER('query (10)'!AB1006,"("),")"))),"")</f>
        <v>pahla@nsk.com</v>
      </c>
      <c r="AF1006" s="38" t="str">
        <f>IF('query (10)'!AD1006="","",TRIM('query (10)'!AD1006))</f>
        <v>ณัฐดนัย จุฑาเทพ</v>
      </c>
      <c r="AG1006" s="38" t="str">
        <f>IF('query (10)'!AE1006="","",TRIM('query (10)'!AE1006))</f>
        <v>อัมรินทร์ รักษาพล</v>
      </c>
      <c r="AH1006" s="38" t="str">
        <f>IF('query (10)'!AF1006="","",IFERROR(VALUE('query (10)'!AF1006),""))</f>
        <v/>
      </c>
      <c r="AI1006" s="38" t="str">
        <f>IF('query (10)'!AG1006="","",TRIM('query (10)'!AG1006))</f>
        <v/>
      </c>
      <c r="AJ1006" s="38" t="str">
        <f>IF('query (10)'!AH1006="","",IFERROR(VALUE('query (10)'!AH1006),""))</f>
        <v/>
      </c>
      <c r="AK1006" s="38" t="str">
        <f>IF('query (10)'!AI1006="","",TRIM('query (10)'!AI1006))</f>
        <v/>
      </c>
      <c r="AL1006" s="42">
        <f t="shared" si="75"/>
        <v>2026</v>
      </c>
      <c r="AM1006" s="42" t="str">
        <f t="shared" si="76"/>
        <v>2026-02</v>
      </c>
      <c r="AN1006" s="42" t="str">
        <f t="shared" ca="1" si="77"/>
        <v>OVERDUE</v>
      </c>
      <c r="AO1006" s="42" t="str">
        <f t="shared" si="78"/>
        <v>GR-250 | INNER RING RACEWAY GRINDING MACHINE | KWD2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06" s="42" t="str">
        <f>_xlfn.TEXTJOIN("; ",TRUE,IF(COUNTA('query (10)'!A1006:AK1006)&lt;=6,"NEAR_EMPTY_ROW",""),IF($K1006="","MISSING_STATUS",""),IF(AND($K1006="เสร็จสิ้น",$Z1006=""),"DONE_NO_ACTUAL_DATE",""),IF(AND($I1006="Condition-based Maintenance",$AH1006=""),"CBM_NO_MEASUREMENT",""),IF(OR($X1006="",$X1006=0),"INVALID_PERIOD",""),IF(AND($AA1006&lt;&gt;"",$AB1006&lt;&gt;"",$AB1006&lt;$AA1006),"DATE_SEQUENCE_ERROR",""),IF(AND($AB1006&lt;&gt;"",$AB1006&gt;DATE(2030,12,31)),"DATE_OUTLIER",""),IF($C1006="","MISSING_QRCODE",""),IF($J1006="UNKNOWN","UNKNOWN_PM_TYPE",""),IF($L1006="UNKNOWN","UNKNOWN_STATUS",""))</f>
        <v/>
      </c>
      <c r="AQ1006" s="42" t="str">
        <f t="shared" si="79"/>
        <v>NO</v>
      </c>
    </row>
    <row r="1007" spans="1:43" x14ac:dyDescent="0.3">
      <c r="A1007" s="38">
        <f>IF('query (10)'!A1007="","",'query (10)'!A1007)</f>
        <v>1179</v>
      </c>
      <c r="B1007" s="38">
        <f>IF('query (10)'!B1007="","",'query (10)'!B1007)</f>
        <v>20823</v>
      </c>
      <c r="C1007" s="38" t="str">
        <f>TRIM(UPPER('query (10)'!M1007))</f>
        <v>GR-257</v>
      </c>
      <c r="D1007" s="38" t="str">
        <f>TRIM(UPPER(IFERROR(_xlfn.TEXTBEFORE('query (10)'!L1007,"("),'query (10)'!L1007)))</f>
        <v>INNER RING RACEWAY AND RIB SUPER FINISH MACHINE</v>
      </c>
      <c r="E1007" s="38" t="str">
        <f>IFERROR(TRIM(UPPER(_xlfn.TEXTBEFORE(_xlfn.TEXTAFTER('query (10)'!L1007,"("),")"))),"")</f>
        <v/>
      </c>
      <c r="F1007" s="38" t="str">
        <f>TRIM('query (10)'!K1007)</f>
        <v>KWD2</v>
      </c>
      <c r="G1007" s="38" t="str">
        <f>IF('query (10)'!J1007="","",'query (10)'!J1007)</f>
        <v>Electrical Control</v>
      </c>
      <c r="H1007" s="38" t="str">
        <f>TRIM(UPPER('query (10)'!J1007))</f>
        <v>ELECTRICAL CONTROL</v>
      </c>
      <c r="I1007" s="38" t="str">
        <f>IF('query (10)'!F1007="","",'query (10)'!F1007)</f>
        <v>Time-based Maintenance</v>
      </c>
      <c r="J1007" s="38" t="str">
        <f>IF('query (10)'!F1007="","",IFERROR(INDEX(Cleaning_Rules!$B$14:$B$17,MATCH(TRIM('query (10)'!F1007),Cleaning_Rules!$A$14:$A$17,0)),"UNKNOWN"))</f>
        <v>TBM</v>
      </c>
      <c r="K1007" s="38" t="str">
        <f>IF('query (10)'!G1007="","",'query (10)'!G1007)</f>
        <v>กำลังดำเนินการ</v>
      </c>
      <c r="L1007" s="38" t="str">
        <f>IF('query (10)'!G1007="","MISSING",IFERROR(INDEX(Cleaning_Rules!$B$5:$B$10,MATCH(TRIM('query (10)'!G1007),Cleaning_Rules!$A$5:$A$10,0)),"UNKNOWN"))</f>
        <v>IN_PROGRESS</v>
      </c>
      <c r="M1007" s="38" t="str">
        <f>IF('query (10)'!I1007="","",'query (10)'!I1007)</f>
        <v>Electrical</v>
      </c>
      <c r="N1007" s="38" t="str">
        <f>IF('query (10)'!O1007="","",'query (10)'!O1007)</f>
        <v>Inspection</v>
      </c>
      <c r="O1007" s="38" t="str">
        <f>IF('query (10)'!P1007="","",'query (10)'!P1007)</f>
        <v>Medium</v>
      </c>
      <c r="P1007" s="38" t="str">
        <f>IF('query (10)'!N1007="","",'query (10)'!N1007)</f>
        <v xml:space="preserve">-Check Push botton, Emergency, Lamp, Selector switch
-Check Circuit breaker, Power supply, Magnetic, Relay
-Check Error Code of Inverter
-Check Safety Guard
-Check Emergency Stop
</v>
      </c>
      <c r="Q1007" s="38" t="str">
        <f>TRIM('query (10)'!N1007)</f>
        <v xml:space="preserve">-Check Push botton, Emergency, Lamp, Selector switch
-Check Circuit breaker, Power supply, Magnetic, Relay
-Check Error Code of Inverter
-Check Safety Guard
-Check Emergency Stop
</v>
      </c>
      <c r="R1007" s="38" t="str">
        <f>TRIM(UPPER('query (10)'!R1007))</f>
        <v/>
      </c>
      <c r="S1007" s="38" t="str">
        <f>TRIM(UPPER('query (10)'!S1007))</f>
        <v/>
      </c>
      <c r="T1007" s="38" t="str">
        <f>IF('query (10)'!Q1007="","",TRIM(UPPER('query (10)'!Q1007)))</f>
        <v/>
      </c>
      <c r="U1007" s="38" t="str">
        <f>IF('query (10)'!T1007="","",'query (10)'!T1007)</f>
        <v/>
      </c>
      <c r="V1007" s="39" t="str">
        <f>IF('query (10)'!T1007="","",IFERROR(VALUE('query (10)'!T1007),""))</f>
        <v/>
      </c>
      <c r="W1007" s="40">
        <f>IF('query (10)'!U1007="","",'query (10)'!U1007)</f>
        <v>0</v>
      </c>
      <c r="X1007" s="39">
        <f>IF('query (10)'!V1007="","",'query (10)'!V1007)</f>
        <v>30</v>
      </c>
      <c r="Y1007" s="41">
        <f>IF('query (10)'!W1007="","",'query (10)'!W1007)</f>
        <v>46055</v>
      </c>
      <c r="Z1007" s="41" t="str">
        <f>IF('query (10)'!X1007="","",'query (10)'!X1007)</f>
        <v/>
      </c>
      <c r="AA1007" s="41">
        <f>IF('query (10)'!Y1007="","",'query (10)'!Y1007)</f>
        <v>46055</v>
      </c>
      <c r="AB1007" s="41">
        <f>IF('query (10)'!Z1007="","",'query (10)'!Z1007)</f>
        <v>46085</v>
      </c>
      <c r="AC1007" s="38" t="str">
        <f>IF(OR('query (10)'!AA1007="",COUNTIF(Cleaning_Rules!$A$21:$A$26,TRIM('query (10)'!AA1007))&gt;0),"",TRIM('query (10)'!AA1007))</f>
        <v>Perform the inspection, and if any values are displayed numerically, record those values for reference.</v>
      </c>
      <c r="AD1007" s="38" t="str">
        <f>IF('query (10)'!AB1007="","",TRIM(IFERROR(_xlfn.TEXTBEFORE('query (10)'!AB1007,"("),'query (10)'!AB1007)))</f>
        <v>เริ่มซ่อมงาน PM แล้ว รับผิดชอบโดย PAHLA SEEDANG</v>
      </c>
      <c r="AE1007" s="38" t="str">
        <f>IFERROR(LOWER(TRIM(_xlfn.TEXTBEFORE(_xlfn.TEXTAFTER('query (10)'!AB1007,"("),")"))),"")</f>
        <v>pahla@nsk.com</v>
      </c>
      <c r="AF1007" s="38" t="str">
        <f>IF('query (10)'!AD1007="","",TRIM('query (10)'!AD1007))</f>
        <v>ณัฐดนัย จุฑาเทพ</v>
      </c>
      <c r="AG1007" s="38" t="str">
        <f>IF('query (10)'!AE1007="","",TRIM('query (10)'!AE1007))</f>
        <v>อัมรินทร์ รักษาพล</v>
      </c>
      <c r="AH1007" s="38" t="str">
        <f>IF('query (10)'!AF1007="","",IFERROR(VALUE('query (10)'!AF1007),""))</f>
        <v/>
      </c>
      <c r="AI1007" s="38" t="str">
        <f>IF('query (10)'!AG1007="","",TRIM('query (10)'!AG1007))</f>
        <v/>
      </c>
      <c r="AJ1007" s="38" t="str">
        <f>IF('query (10)'!AH1007="","",IFERROR(VALUE('query (10)'!AH1007),""))</f>
        <v/>
      </c>
      <c r="AK1007" s="38" t="str">
        <f>IF('query (10)'!AI1007="","",TRIM('query (10)'!AI1007))</f>
        <v/>
      </c>
      <c r="AL1007" s="42">
        <f t="shared" si="75"/>
        <v>2026</v>
      </c>
      <c r="AM1007" s="42" t="str">
        <f t="shared" si="76"/>
        <v>2026-02</v>
      </c>
      <c r="AN1007" s="42" t="str">
        <f t="shared" ca="1" si="77"/>
        <v>OVERDUE</v>
      </c>
      <c r="AO1007" s="42" t="str">
        <f t="shared" si="78"/>
        <v>GR-257 | INNER RING RACEWAY AND RIB SUPER FINISH MACHINE | KWD2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07" s="42" t="str">
        <f>_xlfn.TEXTJOIN("; ",TRUE,IF(COUNTA('query (10)'!A1007:AK1007)&lt;=6,"NEAR_EMPTY_ROW",""),IF($K1007="","MISSING_STATUS",""),IF(AND($K1007="เสร็จสิ้น",$Z1007=""),"DONE_NO_ACTUAL_DATE",""),IF(AND($I1007="Condition-based Maintenance",$AH1007=""),"CBM_NO_MEASUREMENT",""),IF(OR($X1007="",$X1007=0),"INVALID_PERIOD",""),IF(AND($AA1007&lt;&gt;"",$AB1007&lt;&gt;"",$AB1007&lt;$AA1007),"DATE_SEQUENCE_ERROR",""),IF(AND($AB1007&lt;&gt;"",$AB1007&gt;DATE(2030,12,31)),"DATE_OUTLIER",""),IF($C1007="","MISSING_QRCODE",""),IF($J1007="UNKNOWN","UNKNOWN_PM_TYPE",""),IF($L1007="UNKNOWN","UNKNOWN_STATUS",""))</f>
        <v/>
      </c>
      <c r="AQ1007" s="42" t="str">
        <f t="shared" si="79"/>
        <v>NO</v>
      </c>
    </row>
    <row r="1008" spans="1:43" x14ac:dyDescent="0.3">
      <c r="A1008" s="38">
        <f>IF('query (10)'!A1008="","",'query (10)'!A1008)</f>
        <v>1180</v>
      </c>
      <c r="B1008" s="38">
        <f>IF('query (10)'!B1008="","",'query (10)'!B1008)</f>
        <v>20824</v>
      </c>
      <c r="C1008" s="38" t="str">
        <f>TRIM(UPPER('query (10)'!M1008))</f>
        <v>GR-254</v>
      </c>
      <c r="D1008" s="38" t="str">
        <f>TRIM(UPPER(IFERROR(_xlfn.TEXTBEFORE('query (10)'!L1008,"("),'query (10)'!L1008)))</f>
        <v>INNER RING BORE GRINDING MACHINE</v>
      </c>
      <c r="E1008" s="38" t="str">
        <f>IFERROR(TRIM(UPPER(_xlfn.TEXTBEFORE(_xlfn.TEXTAFTER('query (10)'!L1008,"("),")"))),"")</f>
        <v/>
      </c>
      <c r="F1008" s="38" t="str">
        <f>TRIM('query (10)'!K1008)</f>
        <v>KWD2</v>
      </c>
      <c r="G1008" s="38" t="str">
        <f>IF('query (10)'!J1008="","",'query (10)'!J1008)</f>
        <v>Electrical Control</v>
      </c>
      <c r="H1008" s="38" t="str">
        <f>TRIM(UPPER('query (10)'!J1008))</f>
        <v>ELECTRICAL CONTROL</v>
      </c>
      <c r="I1008" s="38" t="str">
        <f>IF('query (10)'!F1008="","",'query (10)'!F1008)</f>
        <v>Time-based Maintenance</v>
      </c>
      <c r="J1008" s="38" t="str">
        <f>IF('query (10)'!F1008="","",IFERROR(INDEX(Cleaning_Rules!$B$14:$B$17,MATCH(TRIM('query (10)'!F1008),Cleaning_Rules!$A$14:$A$17,0)),"UNKNOWN"))</f>
        <v>TBM</v>
      </c>
      <c r="K1008" s="38" t="str">
        <f>IF('query (10)'!G1008="","",'query (10)'!G1008)</f>
        <v>กำลังดำเนินการ</v>
      </c>
      <c r="L1008" s="38" t="str">
        <f>IF('query (10)'!G1008="","MISSING",IFERROR(INDEX(Cleaning_Rules!$B$5:$B$10,MATCH(TRIM('query (10)'!G1008),Cleaning_Rules!$A$5:$A$10,0)),"UNKNOWN"))</f>
        <v>IN_PROGRESS</v>
      </c>
      <c r="M1008" s="38" t="str">
        <f>IF('query (10)'!I1008="","",'query (10)'!I1008)</f>
        <v>Electrical</v>
      </c>
      <c r="N1008" s="38" t="str">
        <f>IF('query (10)'!O1008="","",'query (10)'!O1008)</f>
        <v>Inspection</v>
      </c>
      <c r="O1008" s="38" t="str">
        <f>IF('query (10)'!P1008="","",'query (10)'!P1008)</f>
        <v>Medium</v>
      </c>
      <c r="P1008" s="38" t="str">
        <f>IF('query (10)'!N1008="","",'query (10)'!N1008)</f>
        <v xml:space="preserve">-Check Push botton, Emergency, Lamp, Selector switch
-Check Circuit breaker, Power supply, Magnetic, Relay
-Check Error Code of Inverter
-Check Safety Guard
-Check Emergency Stop
</v>
      </c>
      <c r="Q1008" s="38" t="str">
        <f>TRIM('query (10)'!N1008)</f>
        <v xml:space="preserve">-Check Push botton, Emergency, Lamp, Selector switch
-Check Circuit breaker, Power supply, Magnetic, Relay
-Check Error Code of Inverter
-Check Safety Guard
-Check Emergency Stop
</v>
      </c>
      <c r="R1008" s="38" t="str">
        <f>TRIM(UPPER('query (10)'!R1008))</f>
        <v/>
      </c>
      <c r="S1008" s="38" t="str">
        <f>TRIM(UPPER('query (10)'!S1008))</f>
        <v/>
      </c>
      <c r="T1008" s="38" t="str">
        <f>IF('query (10)'!Q1008="","",TRIM(UPPER('query (10)'!Q1008)))</f>
        <v/>
      </c>
      <c r="U1008" s="38" t="str">
        <f>IF('query (10)'!T1008="","",'query (10)'!T1008)</f>
        <v/>
      </c>
      <c r="V1008" s="39" t="str">
        <f>IF('query (10)'!T1008="","",IFERROR(VALUE('query (10)'!T1008),""))</f>
        <v/>
      </c>
      <c r="W1008" s="40">
        <f>IF('query (10)'!U1008="","",'query (10)'!U1008)</f>
        <v>0</v>
      </c>
      <c r="X1008" s="39">
        <f>IF('query (10)'!V1008="","",'query (10)'!V1008)</f>
        <v>30</v>
      </c>
      <c r="Y1008" s="41">
        <f>IF('query (10)'!W1008="","",'query (10)'!W1008)</f>
        <v>46055</v>
      </c>
      <c r="Z1008" s="41" t="str">
        <f>IF('query (10)'!X1008="","",'query (10)'!X1008)</f>
        <v/>
      </c>
      <c r="AA1008" s="41">
        <f>IF('query (10)'!Y1008="","",'query (10)'!Y1008)</f>
        <v>46055</v>
      </c>
      <c r="AB1008" s="41">
        <f>IF('query (10)'!Z1008="","",'query (10)'!Z1008)</f>
        <v>46085</v>
      </c>
      <c r="AC1008" s="38" t="str">
        <f>IF(OR('query (10)'!AA1008="",COUNTIF(Cleaning_Rules!$A$21:$A$26,TRIM('query (10)'!AA1008))&gt;0),"",TRIM('query (10)'!AA1008))</f>
        <v>Perform the inspection, and if any values are displayed numerically, record those values for reference.</v>
      </c>
      <c r="AD1008" s="38" t="str">
        <f>IF('query (10)'!AB1008="","",TRIM(IFERROR(_xlfn.TEXTBEFORE('query (10)'!AB1008,"("),'query (10)'!AB1008)))</f>
        <v>เริ่มซ่อมงาน PM แล้ว รับผิดชอบโดย PAHLA SEEDANG</v>
      </c>
      <c r="AE1008" s="38" t="str">
        <f>IFERROR(LOWER(TRIM(_xlfn.TEXTBEFORE(_xlfn.TEXTAFTER('query (10)'!AB1008,"("),")"))),"")</f>
        <v>pahla@nsk.com</v>
      </c>
      <c r="AF1008" s="38" t="str">
        <f>IF('query (10)'!AD1008="","",TRIM('query (10)'!AD1008))</f>
        <v>ณัฐดนัย จุฑาเทพ</v>
      </c>
      <c r="AG1008" s="38" t="str">
        <f>IF('query (10)'!AE1008="","",TRIM('query (10)'!AE1008))</f>
        <v>อัมรินทร์ รักษาพล</v>
      </c>
      <c r="AH1008" s="38" t="str">
        <f>IF('query (10)'!AF1008="","",IFERROR(VALUE('query (10)'!AF1008),""))</f>
        <v/>
      </c>
      <c r="AI1008" s="38" t="str">
        <f>IF('query (10)'!AG1008="","",TRIM('query (10)'!AG1008))</f>
        <v/>
      </c>
      <c r="AJ1008" s="38" t="str">
        <f>IF('query (10)'!AH1008="","",IFERROR(VALUE('query (10)'!AH1008),""))</f>
        <v/>
      </c>
      <c r="AK1008" s="38" t="str">
        <f>IF('query (10)'!AI1008="","",TRIM('query (10)'!AI1008))</f>
        <v/>
      </c>
      <c r="AL1008" s="42">
        <f t="shared" si="75"/>
        <v>2026</v>
      </c>
      <c r="AM1008" s="42" t="str">
        <f t="shared" si="76"/>
        <v>2026-02</v>
      </c>
      <c r="AN1008" s="42" t="str">
        <f t="shared" ca="1" si="77"/>
        <v>OVERDUE</v>
      </c>
      <c r="AO1008" s="42" t="str">
        <f t="shared" si="78"/>
        <v>GR-254 | INNER RING BORE GRINDING MACHINE | KWD2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08" s="42" t="str">
        <f>_xlfn.TEXTJOIN("; ",TRUE,IF(COUNTA('query (10)'!A1008:AK1008)&lt;=6,"NEAR_EMPTY_ROW",""),IF($K1008="","MISSING_STATUS",""),IF(AND($K1008="เสร็จสิ้น",$Z1008=""),"DONE_NO_ACTUAL_DATE",""),IF(AND($I1008="Condition-based Maintenance",$AH1008=""),"CBM_NO_MEASUREMENT",""),IF(OR($X1008="",$X1008=0),"INVALID_PERIOD",""),IF(AND($AA1008&lt;&gt;"",$AB1008&lt;&gt;"",$AB1008&lt;$AA1008),"DATE_SEQUENCE_ERROR",""),IF(AND($AB1008&lt;&gt;"",$AB1008&gt;DATE(2030,12,31)),"DATE_OUTLIER",""),IF($C1008="","MISSING_QRCODE",""),IF($J1008="UNKNOWN","UNKNOWN_PM_TYPE",""),IF($L1008="UNKNOWN","UNKNOWN_STATUS",""))</f>
        <v/>
      </c>
      <c r="AQ1008" s="42" t="str">
        <f t="shared" si="79"/>
        <v>NO</v>
      </c>
    </row>
    <row r="1009" spans="1:43" x14ac:dyDescent="0.3">
      <c r="A1009" s="38">
        <f>IF('query (10)'!A1009="","",'query (10)'!A1009)</f>
        <v>1181</v>
      </c>
      <c r="B1009" s="38" t="str">
        <f>IF('query (10)'!B1009="","",'query (10)'!B1009)</f>
        <v/>
      </c>
      <c r="C1009" s="38" t="str">
        <f>TRIM(UPPER('query (10)'!M1009))</f>
        <v>GR-257</v>
      </c>
      <c r="D1009" s="38" t="str">
        <f>TRIM(UPPER(IFERROR(_xlfn.TEXTBEFORE('query (10)'!L1009,"("),'query (10)'!L1009)))</f>
        <v>INNER RING RACEWAY AND RIB SUPER FINISH MACHINE</v>
      </c>
      <c r="E1009" s="38" t="str">
        <f>IFERROR(TRIM(UPPER(_xlfn.TEXTBEFORE(_xlfn.TEXTAFTER('query (10)'!L1009,"("),")"))),"")</f>
        <v/>
      </c>
      <c r="F1009" s="38" t="str">
        <f>TRIM('query (10)'!K1009)</f>
        <v>KWD2</v>
      </c>
      <c r="G1009" s="38" t="str">
        <f>IF('query (10)'!J1009="","",'query (10)'!J1009)</f>
        <v>Electrical Control</v>
      </c>
      <c r="H1009" s="38" t="str">
        <f>TRIM(UPPER('query (10)'!J1009))</f>
        <v>ELECTRICAL CONTROL</v>
      </c>
      <c r="I1009" s="38" t="str">
        <f>IF('query (10)'!F1009="","",'query (10)'!F1009)</f>
        <v>Time-based Maintenance</v>
      </c>
      <c r="J1009" s="38" t="str">
        <f>IF('query (10)'!F1009="","",IFERROR(INDEX(Cleaning_Rules!$B$14:$B$17,MATCH(TRIM('query (10)'!F1009),Cleaning_Rules!$A$14:$A$17,0)),"UNKNOWN"))</f>
        <v>TBM</v>
      </c>
      <c r="K1009" s="38" t="str">
        <f>IF('query (10)'!G1009="","",'query (10)'!G1009)</f>
        <v>แผนใหม่</v>
      </c>
      <c r="L1009" s="38" t="str">
        <f>IF('query (10)'!G1009="","MISSING",IFERROR(INDEX(Cleaning_Rules!$B$5:$B$10,MATCH(TRIM('query (10)'!G1009),Cleaning_Rules!$A$5:$A$10,0)),"UNKNOWN"))</f>
        <v>NEW_PLAN</v>
      </c>
      <c r="M1009" s="38" t="str">
        <f>IF('query (10)'!I1009="","",'query (10)'!I1009)</f>
        <v>Electrical</v>
      </c>
      <c r="N1009" s="38" t="str">
        <f>IF('query (10)'!O1009="","",'query (10)'!O1009)</f>
        <v>Inspection</v>
      </c>
      <c r="O1009" s="38" t="str">
        <f>IF('query (10)'!P1009="","",'query (10)'!P1009)</f>
        <v>Medium</v>
      </c>
      <c r="P1009" s="38" t="str">
        <f>IF('query (10)'!N1009="","",'query (10)'!N1009)</f>
        <v xml:space="preserve">-Check Push botton, Emergency, Lamp, Selector switch
-Check Circuit breaker, Power supply, Magnetic, Relay
-Check Error Code of Inverter
-Check Safety Guard
-Check Emergency Stop
</v>
      </c>
      <c r="Q1009" s="38" t="str">
        <f>TRIM('query (10)'!N1009)</f>
        <v xml:space="preserve">-Check Push botton, Emergency, Lamp, Selector switch
-Check Circuit breaker, Power supply, Magnetic, Relay
-Check Error Code of Inverter
-Check Safety Guard
-Check Emergency Stop
</v>
      </c>
      <c r="R1009" s="38" t="str">
        <f>TRIM(UPPER('query (10)'!R1009))</f>
        <v/>
      </c>
      <c r="S1009" s="38" t="str">
        <f>TRIM(UPPER('query (10)'!S1009))</f>
        <v/>
      </c>
      <c r="T1009" s="38" t="str">
        <f>IF('query (10)'!Q1009="","",TRIM(UPPER('query (10)'!Q1009)))</f>
        <v/>
      </c>
      <c r="U1009" s="38" t="str">
        <f>IF('query (10)'!T1009="","",'query (10)'!T1009)</f>
        <v/>
      </c>
      <c r="V1009" s="39" t="str">
        <f>IF('query (10)'!T1009="","",IFERROR(VALUE('query (10)'!T1009),""))</f>
        <v/>
      </c>
      <c r="W1009" s="40">
        <f>IF('query (10)'!U1009="","",'query (10)'!U1009)</f>
        <v>0</v>
      </c>
      <c r="X1009" s="39">
        <f>IF('query (10)'!V1009="","",'query (10)'!V1009)</f>
        <v>30</v>
      </c>
      <c r="Y1009" s="41">
        <f>IF('query (10)'!W1009="","",'query (10)'!W1009)</f>
        <v>46055</v>
      </c>
      <c r="Z1009" s="41" t="str">
        <f>IF('query (10)'!X1009="","",'query (10)'!X1009)</f>
        <v/>
      </c>
      <c r="AA1009" s="41">
        <f>IF('query (10)'!Y1009="","",'query (10)'!Y1009)</f>
        <v>46055</v>
      </c>
      <c r="AB1009" s="41">
        <f>IF('query (10)'!Z1009="","",'query (10)'!Z1009)</f>
        <v>46085</v>
      </c>
      <c r="AC1009" s="38" t="str">
        <f>IF(OR('query (10)'!AA1009="",COUNTIF(Cleaning_Rules!$A$21:$A$26,TRIM('query (10)'!AA1009))&gt;0),"",TRIM('query (10)'!AA1009))</f>
        <v>Perform the inspection, and if any values are displayed numerically, record those values for reference.</v>
      </c>
      <c r="AD1009" s="38" t="str">
        <f>IF('query (10)'!AB1009="","",TRIM(IFERROR(_xlfn.TEXTBEFORE('query (10)'!AB1009,"("),'query (10)'!AB1009)))</f>
        <v/>
      </c>
      <c r="AE1009" s="38" t="str">
        <f>IFERROR(LOWER(TRIM(_xlfn.TEXTBEFORE(_xlfn.TEXTAFTER('query (10)'!AB1009,"("),")"))),"")</f>
        <v/>
      </c>
      <c r="AF1009" s="38" t="str">
        <f>IF('query (10)'!AD1009="","",TRIM('query (10)'!AD1009))</f>
        <v>ณัฐดนัย จุฑาเทพ</v>
      </c>
      <c r="AG1009" s="38" t="str">
        <f>IF('query (10)'!AE1009="","",TRIM('query (10)'!AE1009))</f>
        <v>ณัฐดนัย จุฑาเทพ</v>
      </c>
      <c r="AH1009" s="38" t="str">
        <f>IF('query (10)'!AF1009="","",IFERROR(VALUE('query (10)'!AF1009),""))</f>
        <v/>
      </c>
      <c r="AI1009" s="38" t="str">
        <f>IF('query (10)'!AG1009="","",TRIM('query (10)'!AG1009))</f>
        <v/>
      </c>
      <c r="AJ1009" s="38" t="str">
        <f>IF('query (10)'!AH1009="","",IFERROR(VALUE('query (10)'!AH1009),""))</f>
        <v/>
      </c>
      <c r="AK1009" s="38" t="str">
        <f>IF('query (10)'!AI1009="","",TRIM('query (10)'!AI1009))</f>
        <v/>
      </c>
      <c r="AL1009" s="42">
        <f t="shared" si="75"/>
        <v>2026</v>
      </c>
      <c r="AM1009" s="42" t="str">
        <f t="shared" si="76"/>
        <v>2026-02</v>
      </c>
      <c r="AN1009" s="42" t="str">
        <f t="shared" ca="1" si="77"/>
        <v>OVERDUE</v>
      </c>
      <c r="AO1009" s="42" t="str">
        <f t="shared" si="78"/>
        <v>GR-257 | INNER RING RACEWAY AND RIB SUPER FINISH MACHINE | KWD2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ณัฐดนัย จุฑาเทพ</v>
      </c>
      <c r="AP1009" s="42" t="str">
        <f>_xlfn.TEXTJOIN("; ",TRUE,IF(COUNTA('query (10)'!A1009:AK1009)&lt;=6,"NEAR_EMPTY_ROW",""),IF($K1009="","MISSING_STATUS",""),IF(AND($K1009="เสร็จสิ้น",$Z1009=""),"DONE_NO_ACTUAL_DATE",""),IF(AND($I1009="Condition-based Maintenance",$AH1009=""),"CBM_NO_MEASUREMENT",""),IF(OR($X1009="",$X1009=0),"INVALID_PERIOD",""),IF(AND($AA1009&lt;&gt;"",$AB1009&lt;&gt;"",$AB1009&lt;$AA1009),"DATE_SEQUENCE_ERROR",""),IF(AND($AB1009&lt;&gt;"",$AB1009&gt;DATE(2030,12,31)),"DATE_OUTLIER",""),IF($C1009="","MISSING_QRCODE",""),IF($J1009="UNKNOWN","UNKNOWN_PM_TYPE",""),IF($L1009="UNKNOWN","UNKNOWN_STATUS",""))</f>
        <v/>
      </c>
      <c r="AQ1009" s="42" t="str">
        <f t="shared" si="79"/>
        <v>NO</v>
      </c>
    </row>
    <row r="1010" spans="1:43" x14ac:dyDescent="0.3">
      <c r="A1010" s="38">
        <f>IF('query (10)'!A1010="","",'query (10)'!A1010)</f>
        <v>1182</v>
      </c>
      <c r="B1010" s="38" t="str">
        <f>IF('query (10)'!B1010="","",'query (10)'!B1010)</f>
        <v/>
      </c>
      <c r="C1010" s="38" t="str">
        <f>TRIM(UPPER('query (10)'!M1010))</f>
        <v>AS-985</v>
      </c>
      <c r="D1010" s="38" t="str">
        <f>TRIM(UPPER(IFERROR(_xlfn.TEXTBEFORE('query (10)'!L1010,"("),'query (10)'!L1010)))</f>
        <v>MATCHING &amp; BALL FILLING M/C</v>
      </c>
      <c r="E1010" s="38" t="str">
        <f>IFERROR(TRIM(UPPER(_xlfn.TEXTBEFORE(_xlfn.TEXTAFTER('query (10)'!L1010,"("),")"))),"")</f>
        <v/>
      </c>
      <c r="F1010" s="38" t="str">
        <f>TRIM('query (10)'!K1010)</f>
        <v>SB4</v>
      </c>
      <c r="G1010" s="38" t="str">
        <f>IF('query (10)'!J1010="","",'query (10)'!J1010)</f>
        <v>Electrical Control</v>
      </c>
      <c r="H1010" s="38" t="str">
        <f>TRIM(UPPER('query (10)'!J1010))</f>
        <v>ELECTRICAL CONTROL</v>
      </c>
      <c r="I1010" s="38" t="str">
        <f>IF('query (10)'!F1010="","",'query (10)'!F1010)</f>
        <v>Time-based Maintenance</v>
      </c>
      <c r="J1010" s="38" t="str">
        <f>IF('query (10)'!F1010="","",IFERROR(INDEX(Cleaning_Rules!$B$14:$B$17,MATCH(TRIM('query (10)'!F1010),Cleaning_Rules!$A$14:$A$17,0)),"UNKNOWN"))</f>
        <v>TBM</v>
      </c>
      <c r="K1010" s="38" t="str">
        <f>IF('query (10)'!G1010="","",'query (10)'!G1010)</f>
        <v>แผนใหม่</v>
      </c>
      <c r="L1010" s="38" t="str">
        <f>IF('query (10)'!G1010="","MISSING",IFERROR(INDEX(Cleaning_Rules!$B$5:$B$10,MATCH(TRIM('query (10)'!G1010),Cleaning_Rules!$A$5:$A$10,0)),"UNKNOWN"))</f>
        <v>NEW_PLAN</v>
      </c>
      <c r="M1010" s="38" t="str">
        <f>IF('query (10)'!I1010="","",'query (10)'!I1010)</f>
        <v>Electrical</v>
      </c>
      <c r="N1010" s="38" t="str">
        <f>IF('query (10)'!O1010="","",'query (10)'!O1010)</f>
        <v>Inspection</v>
      </c>
      <c r="O1010" s="38" t="str">
        <f>IF('query (10)'!P1010="","",'query (10)'!P1010)</f>
        <v>Medium</v>
      </c>
      <c r="P1010" s="38" t="str">
        <f>IF('query (10)'!N1010="","",'query (10)'!N1010)</f>
        <v xml:space="preserve">- Check condition of Push botton, Emergency, Lamp and selector switch
- Check condition of Circuit breaker, Power supply, Magnetic, Relay
- Check condition of proximity
- Check condition of photo sensor
- Check condition of reed switch
-Check condition of Safety device </v>
      </c>
      <c r="Q1010" s="38" t="str">
        <f>TRIM('query (10)'!N1010)</f>
        <v>- Check condition of Push botton, Emergency, Lamp and selector switch
- Check condition of Circuit breaker, Power supply, Magnetic, Relay
- Check condition of proximity
- Check condition of photo sensor
- Check condition of reed switch
-Check condition of Safety device</v>
      </c>
      <c r="R1010" s="38" t="str">
        <f>TRIM(UPPER('query (10)'!R1010))</f>
        <v/>
      </c>
      <c r="S1010" s="38" t="str">
        <f>TRIM(UPPER('query (10)'!S1010))</f>
        <v/>
      </c>
      <c r="T1010" s="38" t="str">
        <f>IF('query (10)'!Q1010="","",TRIM(UPPER('query (10)'!Q1010)))</f>
        <v/>
      </c>
      <c r="U1010" s="38" t="str">
        <f>IF('query (10)'!T1010="","",'query (10)'!T1010)</f>
        <v/>
      </c>
      <c r="V1010" s="39" t="str">
        <f>IF('query (10)'!T1010="","",IFERROR(VALUE('query (10)'!T1010),""))</f>
        <v/>
      </c>
      <c r="W1010" s="40">
        <f>IF('query (10)'!U1010="","",'query (10)'!U1010)</f>
        <v>0</v>
      </c>
      <c r="X1010" s="39">
        <f>IF('query (10)'!V1010="","",'query (10)'!V1010)</f>
        <v>30</v>
      </c>
      <c r="Y1010" s="41">
        <f>IF('query (10)'!W1010="","",'query (10)'!W1010)</f>
        <v>46066</v>
      </c>
      <c r="Z1010" s="41" t="str">
        <f>IF('query (10)'!X1010="","",'query (10)'!X1010)</f>
        <v/>
      </c>
      <c r="AA1010" s="41">
        <f>IF('query (10)'!Y1010="","",'query (10)'!Y1010)</f>
        <v>46009</v>
      </c>
      <c r="AB1010" s="41">
        <f>IF('query (10)'!Z1010="","",'query (10)'!Z1010)</f>
        <v>46070</v>
      </c>
      <c r="AC1010" s="38" t="str">
        <f>IF(OR('query (10)'!AA1010="",COUNTIF(Cleaning_Rules!$A$21:$A$26,TRIM('query (10)'!AA1010))&gt;0),"",TRIM('query (10)'!AA1010))</f>
        <v/>
      </c>
      <c r="AD1010" s="38" t="str">
        <f>IF('query (10)'!AB1010="","",TRIM(IFERROR(_xlfn.TEXTBEFORE('query (10)'!AB1010,"("),'query (10)'!AB1010)))</f>
        <v/>
      </c>
      <c r="AE1010" s="38" t="str">
        <f>IFERROR(LOWER(TRIM(_xlfn.TEXTBEFORE(_xlfn.TEXTAFTER('query (10)'!AB1010,"("),")"))),"")</f>
        <v/>
      </c>
      <c r="AF1010" s="38" t="str">
        <f>IF('query (10)'!AD1010="","",TRIM('query (10)'!AD1010))</f>
        <v>พงษ์พิทักษ์ ศรไชย</v>
      </c>
      <c r="AG1010" s="38" t="str">
        <f>IF('query (10)'!AE1010="","",TRIM('query (10)'!AE1010))</f>
        <v>พงษ์พิทักษ์ ศรไชย</v>
      </c>
      <c r="AH1010" s="38" t="str">
        <f>IF('query (10)'!AF1010="","",IFERROR(VALUE('query (10)'!AF1010),""))</f>
        <v/>
      </c>
      <c r="AI1010" s="38" t="str">
        <f>IF('query (10)'!AG1010="","",TRIM('query (10)'!AG1010))</f>
        <v/>
      </c>
      <c r="AJ1010" s="38" t="str">
        <f>IF('query (10)'!AH1010="","",IFERROR(VALUE('query (10)'!AH1010),""))</f>
        <v/>
      </c>
      <c r="AK1010" s="38" t="str">
        <f>IF('query (10)'!AI1010="","",TRIM('query (10)'!AI1010))</f>
        <v/>
      </c>
      <c r="AL1010" s="42">
        <f t="shared" si="75"/>
        <v>2026</v>
      </c>
      <c r="AM1010" s="42" t="str">
        <f t="shared" si="76"/>
        <v>2026-02</v>
      </c>
      <c r="AN1010" s="42" t="str">
        <f t="shared" ca="1" si="77"/>
        <v>OVERDUE</v>
      </c>
      <c r="AO1010" s="42" t="str">
        <f t="shared" si="78"/>
        <v>AS-985 | MATCHING &amp; BALL FILLING M/C | SB4 | ELECTRICAL CONTROL | Time-based Maintenance | Electrical | Inspection | Medium | - Check condition of Push botton, Emergency, Lamp and selector switch
- Check condition of Circuit breaker, Power supply, Magnetic, Relay
- Check condition of proximity
- Check condition of photo sensor
- Check condition of reed switch
-Check condition of Safety device | พงษ์พิทักษ์ ศรไชย</v>
      </c>
      <c r="AP1010" s="42" t="str">
        <f>_xlfn.TEXTJOIN("; ",TRUE,IF(COUNTA('query (10)'!A1010:AK1010)&lt;=6,"NEAR_EMPTY_ROW",""),IF($K1010="","MISSING_STATUS",""),IF(AND($K1010="เสร็จสิ้น",$Z1010=""),"DONE_NO_ACTUAL_DATE",""),IF(AND($I1010="Condition-based Maintenance",$AH1010=""),"CBM_NO_MEASUREMENT",""),IF(OR($X1010="",$X1010=0),"INVALID_PERIOD",""),IF(AND($AA1010&lt;&gt;"",$AB1010&lt;&gt;"",$AB1010&lt;$AA1010),"DATE_SEQUENCE_ERROR",""),IF(AND($AB1010&lt;&gt;"",$AB1010&gt;DATE(2030,12,31)),"DATE_OUTLIER",""),IF($C1010="","MISSING_QRCODE",""),IF($J1010="UNKNOWN","UNKNOWN_PM_TYPE",""),IF($L1010="UNKNOWN","UNKNOWN_STATUS",""))</f>
        <v/>
      </c>
      <c r="AQ1010" s="42" t="str">
        <f t="shared" si="79"/>
        <v>NO</v>
      </c>
    </row>
    <row r="1011" spans="1:43" x14ac:dyDescent="0.3">
      <c r="A1011" s="38">
        <f>IF('query (10)'!A1011="","",'query (10)'!A1011)</f>
        <v>1183</v>
      </c>
      <c r="B1011" s="38" t="str">
        <f>IF('query (10)'!B1011="","",'query (10)'!B1011)</f>
        <v/>
      </c>
      <c r="C1011" s="38" t="str">
        <f>TRIM(UPPER('query (10)'!M1011))</f>
        <v>AS-327</v>
      </c>
      <c r="D1011" s="38" t="str">
        <f>TRIM(UPPER(IFERROR(_xlfn.TEXTBEFORE('query (10)'!L1011,"("),'query (10)'!L1011)))</f>
        <v>RIVET PRESSING M/C</v>
      </c>
      <c r="E1011" s="38" t="str">
        <f>IFERROR(TRIM(UPPER(_xlfn.TEXTBEFORE(_xlfn.TEXTAFTER('query (10)'!L1011,"("),")"))),"")</f>
        <v/>
      </c>
      <c r="F1011" s="38" t="str">
        <f>TRIM('query (10)'!K1011)</f>
        <v>SB4</v>
      </c>
      <c r="G1011" s="38" t="str">
        <f>IF('query (10)'!J1011="","",'query (10)'!J1011)</f>
        <v>Electrical Control</v>
      </c>
      <c r="H1011" s="38" t="str">
        <f>TRIM(UPPER('query (10)'!J1011))</f>
        <v>ELECTRICAL CONTROL</v>
      </c>
      <c r="I1011" s="38" t="str">
        <f>IF('query (10)'!F1011="","",'query (10)'!F1011)</f>
        <v>Time-based Maintenance</v>
      </c>
      <c r="J1011" s="38" t="str">
        <f>IF('query (10)'!F1011="","",IFERROR(INDEX(Cleaning_Rules!$B$14:$B$17,MATCH(TRIM('query (10)'!F1011),Cleaning_Rules!$A$14:$A$17,0)),"UNKNOWN"))</f>
        <v>TBM</v>
      </c>
      <c r="K1011" s="38" t="str">
        <f>IF('query (10)'!G1011="","",'query (10)'!G1011)</f>
        <v>แผนใหม่</v>
      </c>
      <c r="L1011" s="38" t="str">
        <f>IF('query (10)'!G1011="","MISSING",IFERROR(INDEX(Cleaning_Rules!$B$5:$B$10,MATCH(TRIM('query (10)'!G1011),Cleaning_Rules!$A$5:$A$10,0)),"UNKNOWN"))</f>
        <v>NEW_PLAN</v>
      </c>
      <c r="M1011" s="38" t="str">
        <f>IF('query (10)'!I1011="","",'query (10)'!I1011)</f>
        <v>Electrical</v>
      </c>
      <c r="N1011" s="38" t="str">
        <f>IF('query (10)'!O1011="","",'query (10)'!O1011)</f>
        <v>Inspection</v>
      </c>
      <c r="O1011" s="38" t="str">
        <f>IF('query (10)'!P1011="","",'query (10)'!P1011)</f>
        <v>Medium</v>
      </c>
      <c r="P1011" s="38" t="str">
        <f>IF('query (10)'!N1011="","",'query (10)'!N1011)</f>
        <v xml:space="preserve">- Check condition of Push botton, Emergency, Lamp and selector switch
- Check condition of Circuit breaker, Power supply, Magnetic, Relay
- Check condition of proximity
- Check condition of photo sensor
- Check condition of reed switch
-Check condition of Safety device </v>
      </c>
      <c r="Q1011" s="38" t="str">
        <f>TRIM('query (10)'!N1011)</f>
        <v>- Check condition of Push botton, Emergency, Lamp and selector switch
- Check condition of Circuit breaker, Power supply, Magnetic, Relay
- Check condition of proximity
- Check condition of photo sensor
- Check condition of reed switch
-Check condition of Safety device</v>
      </c>
      <c r="R1011" s="38" t="str">
        <f>TRIM(UPPER('query (10)'!R1011))</f>
        <v/>
      </c>
      <c r="S1011" s="38" t="str">
        <f>TRIM(UPPER('query (10)'!S1011))</f>
        <v/>
      </c>
      <c r="T1011" s="38" t="str">
        <f>IF('query (10)'!Q1011="","",TRIM(UPPER('query (10)'!Q1011)))</f>
        <v/>
      </c>
      <c r="U1011" s="38" t="str">
        <f>IF('query (10)'!T1011="","",'query (10)'!T1011)</f>
        <v/>
      </c>
      <c r="V1011" s="39" t="str">
        <f>IF('query (10)'!T1011="","",IFERROR(VALUE('query (10)'!T1011),""))</f>
        <v/>
      </c>
      <c r="W1011" s="40">
        <f>IF('query (10)'!U1011="","",'query (10)'!U1011)</f>
        <v>0</v>
      </c>
      <c r="X1011" s="39">
        <f>IF('query (10)'!V1011="","",'query (10)'!V1011)</f>
        <v>30</v>
      </c>
      <c r="Y1011" s="41">
        <f>IF('query (10)'!W1011="","",'query (10)'!W1011)</f>
        <v>46066</v>
      </c>
      <c r="Z1011" s="41" t="str">
        <f>IF('query (10)'!X1011="","",'query (10)'!X1011)</f>
        <v/>
      </c>
      <c r="AA1011" s="41">
        <f>IF('query (10)'!Y1011="","",'query (10)'!Y1011)</f>
        <v>46009</v>
      </c>
      <c r="AB1011" s="41">
        <f>IF('query (10)'!Z1011="","",'query (10)'!Z1011)</f>
        <v>46070</v>
      </c>
      <c r="AC1011" s="38" t="str">
        <f>IF(OR('query (10)'!AA1011="",COUNTIF(Cleaning_Rules!$A$21:$A$26,TRIM('query (10)'!AA1011))&gt;0),"",TRIM('query (10)'!AA1011))</f>
        <v/>
      </c>
      <c r="AD1011" s="38" t="str">
        <f>IF('query (10)'!AB1011="","",TRIM(IFERROR(_xlfn.TEXTBEFORE('query (10)'!AB1011,"("),'query (10)'!AB1011)))</f>
        <v/>
      </c>
      <c r="AE1011" s="38" t="str">
        <f>IFERROR(LOWER(TRIM(_xlfn.TEXTBEFORE(_xlfn.TEXTAFTER('query (10)'!AB1011,"("),")"))),"")</f>
        <v/>
      </c>
      <c r="AF1011" s="38" t="str">
        <f>IF('query (10)'!AD1011="","",TRIM('query (10)'!AD1011))</f>
        <v>พงษ์พิทักษ์ ศรไชย</v>
      </c>
      <c r="AG1011" s="38" t="str">
        <f>IF('query (10)'!AE1011="","",TRIM('query (10)'!AE1011))</f>
        <v>พงษ์พิทักษ์ ศรไชย</v>
      </c>
      <c r="AH1011" s="38" t="str">
        <f>IF('query (10)'!AF1011="","",IFERROR(VALUE('query (10)'!AF1011),""))</f>
        <v/>
      </c>
      <c r="AI1011" s="38" t="str">
        <f>IF('query (10)'!AG1011="","",TRIM('query (10)'!AG1011))</f>
        <v/>
      </c>
      <c r="AJ1011" s="38" t="str">
        <f>IF('query (10)'!AH1011="","",IFERROR(VALUE('query (10)'!AH1011),""))</f>
        <v/>
      </c>
      <c r="AK1011" s="38" t="str">
        <f>IF('query (10)'!AI1011="","",TRIM('query (10)'!AI1011))</f>
        <v/>
      </c>
      <c r="AL1011" s="42">
        <f t="shared" si="75"/>
        <v>2026</v>
      </c>
      <c r="AM1011" s="42" t="str">
        <f t="shared" si="76"/>
        <v>2026-02</v>
      </c>
      <c r="AN1011" s="42" t="str">
        <f t="shared" ca="1" si="77"/>
        <v>OVERDUE</v>
      </c>
      <c r="AO1011" s="42" t="str">
        <f t="shared" si="78"/>
        <v>AS-327 | RIVET PRESSING M/C | SB4 | ELECTRICAL CONTROL | Time-based Maintenance | Electrical | Inspection | Medium | - Check condition of Push botton, Emergency, Lamp and selector switch
- Check condition of Circuit breaker, Power supply, Magnetic, Relay
- Check condition of proximity
- Check condition of photo sensor
- Check condition of reed switch
-Check condition of Safety device | พงษ์พิทักษ์ ศรไชย</v>
      </c>
      <c r="AP1011" s="42" t="str">
        <f>_xlfn.TEXTJOIN("; ",TRUE,IF(COUNTA('query (10)'!A1011:AK1011)&lt;=6,"NEAR_EMPTY_ROW",""),IF($K1011="","MISSING_STATUS",""),IF(AND($K1011="เสร็จสิ้น",$Z1011=""),"DONE_NO_ACTUAL_DATE",""),IF(AND($I1011="Condition-based Maintenance",$AH1011=""),"CBM_NO_MEASUREMENT",""),IF(OR($X1011="",$X1011=0),"INVALID_PERIOD",""),IF(AND($AA1011&lt;&gt;"",$AB1011&lt;&gt;"",$AB1011&lt;$AA1011),"DATE_SEQUENCE_ERROR",""),IF(AND($AB1011&lt;&gt;"",$AB1011&gt;DATE(2030,12,31)),"DATE_OUTLIER",""),IF($C1011="","MISSING_QRCODE",""),IF($J1011="UNKNOWN","UNKNOWN_PM_TYPE",""),IF($L1011="UNKNOWN","UNKNOWN_STATUS",""))</f>
        <v/>
      </c>
      <c r="AQ1011" s="42" t="str">
        <f t="shared" si="79"/>
        <v>NO</v>
      </c>
    </row>
    <row r="1012" spans="1:43" x14ac:dyDescent="0.3">
      <c r="A1012" s="38">
        <f>IF('query (10)'!A1012="","",'query (10)'!A1012)</f>
        <v>1184</v>
      </c>
      <c r="B1012" s="38" t="str">
        <f>IF('query (10)'!B1012="","",'query (10)'!B1012)</f>
        <v/>
      </c>
      <c r="C1012" s="38" t="str">
        <f>TRIM(UPPER('query (10)'!M1012))</f>
        <v>CH-632</v>
      </c>
      <c r="D1012" s="38" t="str">
        <f>TRIM(UPPER(IFERROR(_xlfn.TEXTBEFORE('query (10)'!L1012,"("),'query (10)'!L1012)))</f>
        <v>AUTO RADIAL CLEARANCE M/C</v>
      </c>
      <c r="E1012" s="38" t="str">
        <f>IFERROR(TRIM(UPPER(_xlfn.TEXTBEFORE(_xlfn.TEXTAFTER('query (10)'!L1012,"("),")"))),"")</f>
        <v/>
      </c>
      <c r="F1012" s="38" t="str">
        <f>TRIM('query (10)'!K1012)</f>
        <v>SB4</v>
      </c>
      <c r="G1012" s="38" t="str">
        <f>IF('query (10)'!J1012="","",'query (10)'!J1012)</f>
        <v>Electrical Control</v>
      </c>
      <c r="H1012" s="38" t="str">
        <f>TRIM(UPPER('query (10)'!J1012))</f>
        <v>ELECTRICAL CONTROL</v>
      </c>
      <c r="I1012" s="38" t="str">
        <f>IF('query (10)'!F1012="","",'query (10)'!F1012)</f>
        <v>Time-based Maintenance</v>
      </c>
      <c r="J1012" s="38" t="str">
        <f>IF('query (10)'!F1012="","",IFERROR(INDEX(Cleaning_Rules!$B$14:$B$17,MATCH(TRIM('query (10)'!F1012),Cleaning_Rules!$A$14:$A$17,0)),"UNKNOWN"))</f>
        <v>TBM</v>
      </c>
      <c r="K1012" s="38" t="str">
        <f>IF('query (10)'!G1012="","",'query (10)'!G1012)</f>
        <v>แผนใหม่</v>
      </c>
      <c r="L1012" s="38" t="str">
        <f>IF('query (10)'!G1012="","MISSING",IFERROR(INDEX(Cleaning_Rules!$B$5:$B$10,MATCH(TRIM('query (10)'!G1012),Cleaning_Rules!$A$5:$A$10,0)),"UNKNOWN"))</f>
        <v>NEW_PLAN</v>
      </c>
      <c r="M1012" s="38" t="str">
        <f>IF('query (10)'!I1012="","",'query (10)'!I1012)</f>
        <v>Electrical</v>
      </c>
      <c r="N1012" s="38" t="str">
        <f>IF('query (10)'!O1012="","",'query (10)'!O1012)</f>
        <v>Inspection</v>
      </c>
      <c r="O1012" s="38" t="str">
        <f>IF('query (10)'!P1012="","",'query (10)'!P1012)</f>
        <v>Medium</v>
      </c>
      <c r="P1012" s="38" t="str">
        <f>IF('query (10)'!N1012="","",'query (10)'!N1012)</f>
        <v xml:space="preserve">- Check condition of Push botton, Emergency, Lamp and selector switch
- Check condition of Circuit breaker, Power supply, Magnetic, Relay
- Check condition of photo sensor
- Check condition of reed switch
-Check condition of Safety device </v>
      </c>
      <c r="Q1012" s="38" t="str">
        <f>TRIM('query (10)'!N1012)</f>
        <v>- Check condition of Push botton, Emergency, Lamp and selector switch
- Check condition of Circuit breaker, Power supply, Magnetic, Relay
- Check condition of photo sensor
- Check condition of reed switch
-Check condition of Safety device</v>
      </c>
      <c r="R1012" s="38" t="str">
        <f>TRIM(UPPER('query (10)'!R1012))</f>
        <v/>
      </c>
      <c r="S1012" s="38" t="str">
        <f>TRIM(UPPER('query (10)'!S1012))</f>
        <v/>
      </c>
      <c r="T1012" s="38" t="str">
        <f>IF('query (10)'!Q1012="","",TRIM(UPPER('query (10)'!Q1012)))</f>
        <v/>
      </c>
      <c r="U1012" s="38" t="str">
        <f>IF('query (10)'!T1012="","",'query (10)'!T1012)</f>
        <v/>
      </c>
      <c r="V1012" s="39" t="str">
        <f>IF('query (10)'!T1012="","",IFERROR(VALUE('query (10)'!T1012),""))</f>
        <v/>
      </c>
      <c r="W1012" s="40">
        <f>IF('query (10)'!U1012="","",'query (10)'!U1012)</f>
        <v>0</v>
      </c>
      <c r="X1012" s="39">
        <f>IF('query (10)'!V1012="","",'query (10)'!V1012)</f>
        <v>30</v>
      </c>
      <c r="Y1012" s="41">
        <f>IF('query (10)'!W1012="","",'query (10)'!W1012)</f>
        <v>46066</v>
      </c>
      <c r="Z1012" s="41" t="str">
        <f>IF('query (10)'!X1012="","",'query (10)'!X1012)</f>
        <v/>
      </c>
      <c r="AA1012" s="41">
        <f>IF('query (10)'!Y1012="","",'query (10)'!Y1012)</f>
        <v>46009</v>
      </c>
      <c r="AB1012" s="41">
        <f>IF('query (10)'!Z1012="","",'query (10)'!Z1012)</f>
        <v>46070</v>
      </c>
      <c r="AC1012" s="38" t="str">
        <f>IF(OR('query (10)'!AA1012="",COUNTIF(Cleaning_Rules!$A$21:$A$26,TRIM('query (10)'!AA1012))&gt;0),"",TRIM('query (10)'!AA1012))</f>
        <v/>
      </c>
      <c r="AD1012" s="38" t="str">
        <f>IF('query (10)'!AB1012="","",TRIM(IFERROR(_xlfn.TEXTBEFORE('query (10)'!AB1012,"("),'query (10)'!AB1012)))</f>
        <v/>
      </c>
      <c r="AE1012" s="38" t="str">
        <f>IFERROR(LOWER(TRIM(_xlfn.TEXTBEFORE(_xlfn.TEXTAFTER('query (10)'!AB1012,"("),")"))),"")</f>
        <v/>
      </c>
      <c r="AF1012" s="38" t="str">
        <f>IF('query (10)'!AD1012="","",TRIM('query (10)'!AD1012))</f>
        <v>พงษ์พิทักษ์ ศรไชย</v>
      </c>
      <c r="AG1012" s="38" t="str">
        <f>IF('query (10)'!AE1012="","",TRIM('query (10)'!AE1012))</f>
        <v>พงษ์พิทักษ์ ศรไชย</v>
      </c>
      <c r="AH1012" s="38" t="str">
        <f>IF('query (10)'!AF1012="","",IFERROR(VALUE('query (10)'!AF1012),""))</f>
        <v/>
      </c>
      <c r="AI1012" s="38" t="str">
        <f>IF('query (10)'!AG1012="","",TRIM('query (10)'!AG1012))</f>
        <v/>
      </c>
      <c r="AJ1012" s="38" t="str">
        <f>IF('query (10)'!AH1012="","",IFERROR(VALUE('query (10)'!AH1012),""))</f>
        <v/>
      </c>
      <c r="AK1012" s="38" t="str">
        <f>IF('query (10)'!AI1012="","",TRIM('query (10)'!AI1012))</f>
        <v/>
      </c>
      <c r="AL1012" s="42">
        <f t="shared" si="75"/>
        <v>2026</v>
      </c>
      <c r="AM1012" s="42" t="str">
        <f t="shared" si="76"/>
        <v>2026-02</v>
      </c>
      <c r="AN1012" s="42" t="str">
        <f t="shared" ca="1" si="77"/>
        <v>OVERDUE</v>
      </c>
      <c r="AO1012" s="42" t="str">
        <f t="shared" si="78"/>
        <v>CH-632 | AUTO RADIAL CLEARANCE M/C | SB4 | ELECTRICAL CONTROL | Time-based Maintenance | Electrical | Inspection | Medium | - Check condition of Push botton, Emergency, Lamp and selector switch
- Check condition of Circuit breaker, Power supply, Magnetic, Relay
- Check condition of photo sensor
- Check condition of reed switch
-Check condition of Safety device | พงษ์พิทักษ์ ศรไชย</v>
      </c>
      <c r="AP1012" s="42" t="str">
        <f>_xlfn.TEXTJOIN("; ",TRUE,IF(COUNTA('query (10)'!A1012:AK1012)&lt;=6,"NEAR_EMPTY_ROW",""),IF($K1012="","MISSING_STATUS",""),IF(AND($K1012="เสร็จสิ้น",$Z1012=""),"DONE_NO_ACTUAL_DATE",""),IF(AND($I1012="Condition-based Maintenance",$AH1012=""),"CBM_NO_MEASUREMENT",""),IF(OR($X1012="",$X1012=0),"INVALID_PERIOD",""),IF(AND($AA1012&lt;&gt;"",$AB1012&lt;&gt;"",$AB1012&lt;$AA1012),"DATE_SEQUENCE_ERROR",""),IF(AND($AB1012&lt;&gt;"",$AB1012&gt;DATE(2030,12,31)),"DATE_OUTLIER",""),IF($C1012="","MISSING_QRCODE",""),IF($J1012="UNKNOWN","UNKNOWN_PM_TYPE",""),IF($L1012="UNKNOWN","UNKNOWN_STATUS",""))</f>
        <v/>
      </c>
      <c r="AQ1012" s="42" t="str">
        <f t="shared" si="79"/>
        <v>NO</v>
      </c>
    </row>
    <row r="1013" spans="1:43" x14ac:dyDescent="0.3">
      <c r="A1013" s="38">
        <f>IF('query (10)'!A1013="","",'query (10)'!A1013)</f>
        <v>1185</v>
      </c>
      <c r="B1013" s="38">
        <f>IF('query (10)'!B1013="","",'query (10)'!B1013)</f>
        <v>19933</v>
      </c>
      <c r="C1013" s="38" t="str">
        <f>TRIM(UPPER('query (10)'!M1013))</f>
        <v>GR-336</v>
      </c>
      <c r="D1013" s="38" t="str">
        <f>TRIM(UPPER(IFERROR(_xlfn.TEXTBEFORE('query (10)'!L1013,"("),'query (10)'!L1013)))</f>
        <v>INNER RING RACEWAY GRINDING MACHINE</v>
      </c>
      <c r="E1013" s="38" t="str">
        <f>IFERROR(TRIM(UPPER(_xlfn.TEXTBEFORE(_xlfn.TEXTAFTER('query (10)'!L1013,"("),")"))),"")</f>
        <v/>
      </c>
      <c r="F1013" s="38" t="str">
        <f>TRIM('query (10)'!K1013)</f>
        <v>KWD3</v>
      </c>
      <c r="G1013" s="38" t="str">
        <f>IF('query (10)'!J1013="","",'query (10)'!J1013)</f>
        <v>Electrical Control</v>
      </c>
      <c r="H1013" s="38" t="str">
        <f>TRIM(UPPER('query (10)'!J1013))</f>
        <v>ELECTRICAL CONTROL</v>
      </c>
      <c r="I1013" s="38" t="str">
        <f>IF('query (10)'!F1013="","",'query (10)'!F1013)</f>
        <v>Time-based Maintenance</v>
      </c>
      <c r="J1013" s="38" t="str">
        <f>IF('query (10)'!F1013="","",IFERROR(INDEX(Cleaning_Rules!$B$14:$B$17,MATCH(TRIM('query (10)'!F1013),Cleaning_Rules!$A$14:$A$17,0)),"UNKNOWN"))</f>
        <v>TBM</v>
      </c>
      <c r="K1013" s="38" t="str">
        <f>IF('query (10)'!G1013="","",'query (10)'!G1013)</f>
        <v>กำลังดำเนินการ</v>
      </c>
      <c r="L1013" s="38" t="str">
        <f>IF('query (10)'!G1013="","MISSING",IFERROR(INDEX(Cleaning_Rules!$B$5:$B$10,MATCH(TRIM('query (10)'!G1013),Cleaning_Rules!$A$5:$A$10,0)),"UNKNOWN"))</f>
        <v>IN_PROGRESS</v>
      </c>
      <c r="M1013" s="38" t="str">
        <f>IF('query (10)'!I1013="","",'query (10)'!I1013)</f>
        <v>Electrical</v>
      </c>
      <c r="N1013" s="38" t="str">
        <f>IF('query (10)'!O1013="","",'query (10)'!O1013)</f>
        <v>Inspection</v>
      </c>
      <c r="O1013" s="38" t="str">
        <f>IF('query (10)'!P1013="","",'query (10)'!P1013)</f>
        <v>Medium</v>
      </c>
      <c r="P1013" s="38" t="str">
        <f>IF('query (10)'!N1013="","",'query (10)'!N1013)</f>
        <v xml:space="preserve">-Check Push botton, Emergency, Lamp, Selector switch
-Check Circuit breaker, Power supply, Magnetic, Relay
-Check Error Code of Inverter
-Check Safety Guard
-Check Emergency Stop
</v>
      </c>
      <c r="Q1013" s="38" t="str">
        <f>TRIM('query (10)'!N1013)</f>
        <v xml:space="preserve">-Check Push botton, Emergency, Lamp, Selector switch
-Check Circuit breaker, Power supply, Magnetic, Relay
-Check Error Code of Inverter
-Check Safety Guard
-Check Emergency Stop
</v>
      </c>
      <c r="R1013" s="38" t="str">
        <f>TRIM(UPPER('query (10)'!R1013))</f>
        <v/>
      </c>
      <c r="S1013" s="38" t="str">
        <f>TRIM(UPPER('query (10)'!S1013))</f>
        <v/>
      </c>
      <c r="T1013" s="38" t="str">
        <f>IF('query (10)'!Q1013="","",TRIM(UPPER('query (10)'!Q1013)))</f>
        <v/>
      </c>
      <c r="U1013" s="38" t="str">
        <f>IF('query (10)'!T1013="","",'query (10)'!T1013)</f>
        <v/>
      </c>
      <c r="V1013" s="39" t="str">
        <f>IF('query (10)'!T1013="","",IFERROR(VALUE('query (10)'!T1013),""))</f>
        <v/>
      </c>
      <c r="W1013" s="40">
        <f>IF('query (10)'!U1013="","",'query (10)'!U1013)</f>
        <v>0</v>
      </c>
      <c r="X1013" s="39">
        <f>IF('query (10)'!V1013="","",'query (10)'!V1013)</f>
        <v>30</v>
      </c>
      <c r="Y1013" s="41">
        <f>IF('query (10)'!W1013="","",'query (10)'!W1013)</f>
        <v>46056</v>
      </c>
      <c r="Z1013" s="41" t="str">
        <f>IF('query (10)'!X1013="","",'query (10)'!X1013)</f>
        <v/>
      </c>
      <c r="AA1013" s="41">
        <f>IF('query (10)'!Y1013="","",'query (10)'!Y1013)</f>
        <v>46056</v>
      </c>
      <c r="AB1013" s="41">
        <f>IF('query (10)'!Z1013="","",'query (10)'!Z1013)</f>
        <v>46086</v>
      </c>
      <c r="AC1013" s="38" t="str">
        <f>IF(OR('query (10)'!AA1013="",COUNTIF(Cleaning_Rules!$A$21:$A$26,TRIM('query (10)'!AA1013))&gt;0),"",TRIM('query (10)'!AA1013))</f>
        <v>Perform the inspection, and if any values are displayed numerically, record those values for reference.</v>
      </c>
      <c r="AD1013" s="38" t="str">
        <f>IF('query (10)'!AB1013="","",TRIM(IFERROR(_xlfn.TEXTBEFORE('query (10)'!AB1013,"("),'query (10)'!AB1013)))</f>
        <v>เริ่มซ่อมงาน PM แล้ว รับผิดชอบโดย PAHLA SEEDANG</v>
      </c>
      <c r="AE1013" s="38" t="str">
        <f>IFERROR(LOWER(TRIM(_xlfn.TEXTBEFORE(_xlfn.TEXTAFTER('query (10)'!AB1013,"("),")"))),"")</f>
        <v>pahla@nsk.com</v>
      </c>
      <c r="AF1013" s="38" t="str">
        <f>IF('query (10)'!AD1013="","",TRIM('query (10)'!AD1013))</f>
        <v>ณัฐดนัย จุฑาเทพ</v>
      </c>
      <c r="AG1013" s="38" t="str">
        <f>IF('query (10)'!AE1013="","",TRIM('query (10)'!AE1013))</f>
        <v>อัมรินทร์ รักษาพล</v>
      </c>
      <c r="AH1013" s="38" t="str">
        <f>IF('query (10)'!AF1013="","",IFERROR(VALUE('query (10)'!AF1013),""))</f>
        <v/>
      </c>
      <c r="AI1013" s="38" t="str">
        <f>IF('query (10)'!AG1013="","",TRIM('query (10)'!AG1013))</f>
        <v/>
      </c>
      <c r="AJ1013" s="38" t="str">
        <f>IF('query (10)'!AH1013="","",IFERROR(VALUE('query (10)'!AH1013),""))</f>
        <v/>
      </c>
      <c r="AK1013" s="38" t="str">
        <f>IF('query (10)'!AI1013="","",TRIM('query (10)'!AI1013))</f>
        <v/>
      </c>
      <c r="AL1013" s="42">
        <f t="shared" si="75"/>
        <v>2026</v>
      </c>
      <c r="AM1013" s="42" t="str">
        <f t="shared" si="76"/>
        <v>2026-02</v>
      </c>
      <c r="AN1013" s="42" t="str">
        <f t="shared" ca="1" si="77"/>
        <v>OVERDUE</v>
      </c>
      <c r="AO1013" s="42" t="str">
        <f t="shared" si="78"/>
        <v>GR-336 | INNER RING RACEWAY GRINDING MACHINE | KWD3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13" s="42" t="str">
        <f>_xlfn.TEXTJOIN("; ",TRUE,IF(COUNTA('query (10)'!A1013:AK1013)&lt;=6,"NEAR_EMPTY_ROW",""),IF($K1013="","MISSING_STATUS",""),IF(AND($K1013="เสร็จสิ้น",$Z1013=""),"DONE_NO_ACTUAL_DATE",""),IF(AND($I1013="Condition-based Maintenance",$AH1013=""),"CBM_NO_MEASUREMENT",""),IF(OR($X1013="",$X1013=0),"INVALID_PERIOD",""),IF(AND($AA1013&lt;&gt;"",$AB1013&lt;&gt;"",$AB1013&lt;$AA1013),"DATE_SEQUENCE_ERROR",""),IF(AND($AB1013&lt;&gt;"",$AB1013&gt;DATE(2030,12,31)),"DATE_OUTLIER",""),IF($C1013="","MISSING_QRCODE",""),IF($J1013="UNKNOWN","UNKNOWN_PM_TYPE",""),IF($L1013="UNKNOWN","UNKNOWN_STATUS",""))</f>
        <v/>
      </c>
      <c r="AQ1013" s="42" t="str">
        <f t="shared" si="79"/>
        <v>NO</v>
      </c>
    </row>
    <row r="1014" spans="1:43" x14ac:dyDescent="0.3">
      <c r="A1014" s="38">
        <f>IF('query (10)'!A1014="","",'query (10)'!A1014)</f>
        <v>1186</v>
      </c>
      <c r="B1014" s="38">
        <f>IF('query (10)'!B1014="","",'query (10)'!B1014)</f>
        <v>20835</v>
      </c>
      <c r="C1014" s="38" t="str">
        <f>TRIM(UPPER('query (10)'!M1014))</f>
        <v>GR-339</v>
      </c>
      <c r="D1014" s="38" t="str">
        <f>TRIM(UPPER(IFERROR(_xlfn.TEXTBEFORE('query (10)'!L1014,"("),'query (10)'!L1014)))</f>
        <v>INNER RING RIB GRINDING MACHINE</v>
      </c>
      <c r="E1014" s="38" t="str">
        <f>IFERROR(TRIM(UPPER(_xlfn.TEXTBEFORE(_xlfn.TEXTAFTER('query (10)'!L1014,"("),")"))),"")</f>
        <v/>
      </c>
      <c r="F1014" s="38" t="str">
        <f>TRIM('query (10)'!K1014)</f>
        <v>KWD3</v>
      </c>
      <c r="G1014" s="38" t="str">
        <f>IF('query (10)'!J1014="","",'query (10)'!J1014)</f>
        <v>Electrical Control</v>
      </c>
      <c r="H1014" s="38" t="str">
        <f>TRIM(UPPER('query (10)'!J1014))</f>
        <v>ELECTRICAL CONTROL</v>
      </c>
      <c r="I1014" s="38" t="str">
        <f>IF('query (10)'!F1014="","",'query (10)'!F1014)</f>
        <v>Time-based Maintenance</v>
      </c>
      <c r="J1014" s="38" t="str">
        <f>IF('query (10)'!F1014="","",IFERROR(INDEX(Cleaning_Rules!$B$14:$B$17,MATCH(TRIM('query (10)'!F1014),Cleaning_Rules!$A$14:$A$17,0)),"UNKNOWN"))</f>
        <v>TBM</v>
      </c>
      <c r="K1014" s="38" t="str">
        <f>IF('query (10)'!G1014="","",'query (10)'!G1014)</f>
        <v>กำลังดำเนินการ</v>
      </c>
      <c r="L1014" s="38" t="str">
        <f>IF('query (10)'!G1014="","MISSING",IFERROR(INDEX(Cleaning_Rules!$B$5:$B$10,MATCH(TRIM('query (10)'!G1014),Cleaning_Rules!$A$5:$A$10,0)),"UNKNOWN"))</f>
        <v>IN_PROGRESS</v>
      </c>
      <c r="M1014" s="38" t="str">
        <f>IF('query (10)'!I1014="","",'query (10)'!I1014)</f>
        <v>Electrical</v>
      </c>
      <c r="N1014" s="38" t="str">
        <f>IF('query (10)'!O1014="","",'query (10)'!O1014)</f>
        <v>Inspection</v>
      </c>
      <c r="O1014" s="38" t="str">
        <f>IF('query (10)'!P1014="","",'query (10)'!P1014)</f>
        <v>Medium</v>
      </c>
      <c r="P1014" s="38" t="str">
        <f>IF('query (10)'!N1014="","",'query (10)'!N1014)</f>
        <v xml:space="preserve">-Check Push botton, Emergency, Lamp, Selector switch
-Check Circuit breaker, Power supply, Magnetic, Relay
-Check Error Code of Inverter
-Check Safety Guard
-Check Emergency Stop
</v>
      </c>
      <c r="Q1014" s="38" t="str">
        <f>TRIM('query (10)'!N1014)</f>
        <v xml:space="preserve">-Check Push botton, Emergency, Lamp, Selector switch
-Check Circuit breaker, Power supply, Magnetic, Relay
-Check Error Code of Inverter
-Check Safety Guard
-Check Emergency Stop
</v>
      </c>
      <c r="R1014" s="38" t="str">
        <f>TRIM(UPPER('query (10)'!R1014))</f>
        <v/>
      </c>
      <c r="S1014" s="38" t="str">
        <f>TRIM(UPPER('query (10)'!S1014))</f>
        <v/>
      </c>
      <c r="T1014" s="38" t="str">
        <f>IF('query (10)'!Q1014="","",TRIM(UPPER('query (10)'!Q1014)))</f>
        <v/>
      </c>
      <c r="U1014" s="38" t="str">
        <f>IF('query (10)'!T1014="","",'query (10)'!T1014)</f>
        <v/>
      </c>
      <c r="V1014" s="39" t="str">
        <f>IF('query (10)'!T1014="","",IFERROR(VALUE('query (10)'!T1014),""))</f>
        <v/>
      </c>
      <c r="W1014" s="40">
        <f>IF('query (10)'!U1014="","",'query (10)'!U1014)</f>
        <v>0</v>
      </c>
      <c r="X1014" s="39">
        <f>IF('query (10)'!V1014="","",'query (10)'!V1014)</f>
        <v>30</v>
      </c>
      <c r="Y1014" s="41">
        <f>IF('query (10)'!W1014="","",'query (10)'!W1014)</f>
        <v>46056</v>
      </c>
      <c r="Z1014" s="41" t="str">
        <f>IF('query (10)'!X1014="","",'query (10)'!X1014)</f>
        <v/>
      </c>
      <c r="AA1014" s="41">
        <f>IF('query (10)'!Y1014="","",'query (10)'!Y1014)</f>
        <v>46056</v>
      </c>
      <c r="AB1014" s="41">
        <f>IF('query (10)'!Z1014="","",'query (10)'!Z1014)</f>
        <v>46086</v>
      </c>
      <c r="AC1014" s="38" t="str">
        <f>IF(OR('query (10)'!AA1014="",COUNTIF(Cleaning_Rules!$A$21:$A$26,TRIM('query (10)'!AA1014))&gt;0),"",TRIM('query (10)'!AA1014))</f>
        <v>Perform the inspection, and if any values are displayed numerically, record those values for reference.</v>
      </c>
      <c r="AD1014" s="38" t="str">
        <f>IF('query (10)'!AB1014="","",TRIM(IFERROR(_xlfn.TEXTBEFORE('query (10)'!AB1014,"("),'query (10)'!AB1014)))</f>
        <v>เริ่มซ่อมงาน PM แล้ว รับผิดชอบโดย PAHLA SEEDANG</v>
      </c>
      <c r="AE1014" s="38" t="str">
        <f>IFERROR(LOWER(TRIM(_xlfn.TEXTBEFORE(_xlfn.TEXTAFTER('query (10)'!AB1014,"("),")"))),"")</f>
        <v>pahla@nsk.com</v>
      </c>
      <c r="AF1014" s="38" t="str">
        <f>IF('query (10)'!AD1014="","",TRIM('query (10)'!AD1014))</f>
        <v>ณัฐดนัย จุฑาเทพ</v>
      </c>
      <c r="AG1014" s="38" t="str">
        <f>IF('query (10)'!AE1014="","",TRIM('query (10)'!AE1014))</f>
        <v>อัมรินทร์ รักษาพล</v>
      </c>
      <c r="AH1014" s="38" t="str">
        <f>IF('query (10)'!AF1014="","",IFERROR(VALUE('query (10)'!AF1014),""))</f>
        <v/>
      </c>
      <c r="AI1014" s="38" t="str">
        <f>IF('query (10)'!AG1014="","",TRIM('query (10)'!AG1014))</f>
        <v/>
      </c>
      <c r="AJ1014" s="38" t="str">
        <f>IF('query (10)'!AH1014="","",IFERROR(VALUE('query (10)'!AH1014),""))</f>
        <v/>
      </c>
      <c r="AK1014" s="38" t="str">
        <f>IF('query (10)'!AI1014="","",TRIM('query (10)'!AI1014))</f>
        <v/>
      </c>
      <c r="AL1014" s="42">
        <f t="shared" si="75"/>
        <v>2026</v>
      </c>
      <c r="AM1014" s="42" t="str">
        <f t="shared" si="76"/>
        <v>2026-02</v>
      </c>
      <c r="AN1014" s="42" t="str">
        <f t="shared" ca="1" si="77"/>
        <v>OVERDUE</v>
      </c>
      <c r="AO1014" s="42" t="str">
        <f t="shared" si="78"/>
        <v>GR-339 | INNER RING RIB GRINDING MACHINE | KWD3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14" s="42" t="str">
        <f>_xlfn.TEXTJOIN("; ",TRUE,IF(COUNTA('query (10)'!A1014:AK1014)&lt;=6,"NEAR_EMPTY_ROW",""),IF($K1014="","MISSING_STATUS",""),IF(AND($K1014="เสร็จสิ้น",$Z1014=""),"DONE_NO_ACTUAL_DATE",""),IF(AND($I1014="Condition-based Maintenance",$AH1014=""),"CBM_NO_MEASUREMENT",""),IF(OR($X1014="",$X1014=0),"INVALID_PERIOD",""),IF(AND($AA1014&lt;&gt;"",$AB1014&lt;&gt;"",$AB1014&lt;$AA1014),"DATE_SEQUENCE_ERROR",""),IF(AND($AB1014&lt;&gt;"",$AB1014&gt;DATE(2030,12,31)),"DATE_OUTLIER",""),IF($C1014="","MISSING_QRCODE",""),IF($J1014="UNKNOWN","UNKNOWN_PM_TYPE",""),IF($L1014="UNKNOWN","UNKNOWN_STATUS",""))</f>
        <v/>
      </c>
      <c r="AQ1014" s="42" t="str">
        <f t="shared" si="79"/>
        <v>NO</v>
      </c>
    </row>
    <row r="1015" spans="1:43" x14ac:dyDescent="0.3">
      <c r="A1015" s="38">
        <f>IF('query (10)'!A1015="","",'query (10)'!A1015)</f>
        <v>1187</v>
      </c>
      <c r="B1015" s="38">
        <f>IF('query (10)'!B1015="","",'query (10)'!B1015)</f>
        <v>20833</v>
      </c>
      <c r="C1015" s="38" t="str">
        <f>TRIM(UPPER('query (10)'!M1015))</f>
        <v>GR-340</v>
      </c>
      <c r="D1015" s="38" t="str">
        <f>TRIM(UPPER(IFERROR(_xlfn.TEXTBEFORE('query (10)'!L1015,"("),'query (10)'!L1015)))</f>
        <v>INNER RING BORE GRINDING MACHINE</v>
      </c>
      <c r="E1015" s="38" t="str">
        <f>IFERROR(TRIM(UPPER(_xlfn.TEXTBEFORE(_xlfn.TEXTAFTER('query (10)'!L1015,"("),")"))),"")</f>
        <v/>
      </c>
      <c r="F1015" s="38" t="str">
        <f>TRIM('query (10)'!K1015)</f>
        <v>KWD3</v>
      </c>
      <c r="G1015" s="38" t="str">
        <f>IF('query (10)'!J1015="","",'query (10)'!J1015)</f>
        <v>Electrical Control</v>
      </c>
      <c r="H1015" s="38" t="str">
        <f>TRIM(UPPER('query (10)'!J1015))</f>
        <v>ELECTRICAL CONTROL</v>
      </c>
      <c r="I1015" s="38" t="str">
        <f>IF('query (10)'!F1015="","",'query (10)'!F1015)</f>
        <v>Time-based Maintenance</v>
      </c>
      <c r="J1015" s="38" t="str">
        <f>IF('query (10)'!F1015="","",IFERROR(INDEX(Cleaning_Rules!$B$14:$B$17,MATCH(TRIM('query (10)'!F1015),Cleaning_Rules!$A$14:$A$17,0)),"UNKNOWN"))</f>
        <v>TBM</v>
      </c>
      <c r="K1015" s="38" t="str">
        <f>IF('query (10)'!G1015="","",'query (10)'!G1015)</f>
        <v>กำลังดำเนินการ</v>
      </c>
      <c r="L1015" s="38" t="str">
        <f>IF('query (10)'!G1015="","MISSING",IFERROR(INDEX(Cleaning_Rules!$B$5:$B$10,MATCH(TRIM('query (10)'!G1015),Cleaning_Rules!$A$5:$A$10,0)),"UNKNOWN"))</f>
        <v>IN_PROGRESS</v>
      </c>
      <c r="M1015" s="38" t="str">
        <f>IF('query (10)'!I1015="","",'query (10)'!I1015)</f>
        <v>Electrical</v>
      </c>
      <c r="N1015" s="38" t="str">
        <f>IF('query (10)'!O1015="","",'query (10)'!O1015)</f>
        <v>Inspection</v>
      </c>
      <c r="O1015" s="38" t="str">
        <f>IF('query (10)'!P1015="","",'query (10)'!P1015)</f>
        <v>Medium</v>
      </c>
      <c r="P1015" s="38" t="str">
        <f>IF('query (10)'!N1015="","",'query (10)'!N1015)</f>
        <v xml:space="preserve">-Check Push botton, Emergency, Lamp, Selector switch
-Check Circuit breaker, Power supply, Magnetic, Relay
-Check Error Code of Inverter
-Check Safety Guard
-Check Emergency Stop
</v>
      </c>
      <c r="Q1015" s="38" t="str">
        <f>TRIM('query (10)'!N1015)</f>
        <v xml:space="preserve">-Check Push botton, Emergency, Lamp, Selector switch
-Check Circuit breaker, Power supply, Magnetic, Relay
-Check Error Code of Inverter
-Check Safety Guard
-Check Emergency Stop
</v>
      </c>
      <c r="R1015" s="38" t="str">
        <f>TRIM(UPPER('query (10)'!R1015))</f>
        <v/>
      </c>
      <c r="S1015" s="38" t="str">
        <f>TRIM(UPPER('query (10)'!S1015))</f>
        <v/>
      </c>
      <c r="T1015" s="38" t="str">
        <f>IF('query (10)'!Q1015="","",TRIM(UPPER('query (10)'!Q1015)))</f>
        <v/>
      </c>
      <c r="U1015" s="38" t="str">
        <f>IF('query (10)'!T1015="","",'query (10)'!T1015)</f>
        <v/>
      </c>
      <c r="V1015" s="39" t="str">
        <f>IF('query (10)'!T1015="","",IFERROR(VALUE('query (10)'!T1015),""))</f>
        <v/>
      </c>
      <c r="W1015" s="40">
        <f>IF('query (10)'!U1015="","",'query (10)'!U1015)</f>
        <v>0</v>
      </c>
      <c r="X1015" s="39">
        <f>IF('query (10)'!V1015="","",'query (10)'!V1015)</f>
        <v>30</v>
      </c>
      <c r="Y1015" s="41">
        <f>IF('query (10)'!W1015="","",'query (10)'!W1015)</f>
        <v>46056</v>
      </c>
      <c r="Z1015" s="41" t="str">
        <f>IF('query (10)'!X1015="","",'query (10)'!X1015)</f>
        <v/>
      </c>
      <c r="AA1015" s="41">
        <f>IF('query (10)'!Y1015="","",'query (10)'!Y1015)</f>
        <v>46056</v>
      </c>
      <c r="AB1015" s="41">
        <f>IF('query (10)'!Z1015="","",'query (10)'!Z1015)</f>
        <v>46086</v>
      </c>
      <c r="AC1015" s="38" t="str">
        <f>IF(OR('query (10)'!AA1015="",COUNTIF(Cleaning_Rules!$A$21:$A$26,TRIM('query (10)'!AA1015))&gt;0),"",TRIM('query (10)'!AA1015))</f>
        <v>Perform the inspection, and if any values are displayed numerically, record those values for reference.</v>
      </c>
      <c r="AD1015" s="38" t="str">
        <f>IF('query (10)'!AB1015="","",TRIM(IFERROR(_xlfn.TEXTBEFORE('query (10)'!AB1015,"("),'query (10)'!AB1015)))</f>
        <v>เริ่มซ่อมงาน PM แล้ว รับผิดชอบโดย PAHLA SEEDANG</v>
      </c>
      <c r="AE1015" s="38" t="str">
        <f>IFERROR(LOWER(TRIM(_xlfn.TEXTBEFORE(_xlfn.TEXTAFTER('query (10)'!AB1015,"("),")"))),"")</f>
        <v>pahla@nsk.com</v>
      </c>
      <c r="AF1015" s="38" t="str">
        <f>IF('query (10)'!AD1015="","",TRIM('query (10)'!AD1015))</f>
        <v>ณัฐดนัย จุฑาเทพ</v>
      </c>
      <c r="AG1015" s="38" t="str">
        <f>IF('query (10)'!AE1015="","",TRIM('query (10)'!AE1015))</f>
        <v>อัมรินทร์ รักษาพล</v>
      </c>
      <c r="AH1015" s="38" t="str">
        <f>IF('query (10)'!AF1015="","",IFERROR(VALUE('query (10)'!AF1015),""))</f>
        <v/>
      </c>
      <c r="AI1015" s="38" t="str">
        <f>IF('query (10)'!AG1015="","",TRIM('query (10)'!AG1015))</f>
        <v/>
      </c>
      <c r="AJ1015" s="38" t="str">
        <f>IF('query (10)'!AH1015="","",IFERROR(VALUE('query (10)'!AH1015),""))</f>
        <v/>
      </c>
      <c r="AK1015" s="38" t="str">
        <f>IF('query (10)'!AI1015="","",TRIM('query (10)'!AI1015))</f>
        <v/>
      </c>
      <c r="AL1015" s="42">
        <f t="shared" si="75"/>
        <v>2026</v>
      </c>
      <c r="AM1015" s="42" t="str">
        <f t="shared" si="76"/>
        <v>2026-02</v>
      </c>
      <c r="AN1015" s="42" t="str">
        <f t="shared" ca="1" si="77"/>
        <v>OVERDUE</v>
      </c>
      <c r="AO1015" s="42" t="str">
        <f t="shared" si="78"/>
        <v>GR-340 | INNER RING BORE GRINDING MACHINE | KWD3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15" s="42" t="str">
        <f>_xlfn.TEXTJOIN("; ",TRUE,IF(COUNTA('query (10)'!A1015:AK1015)&lt;=6,"NEAR_EMPTY_ROW",""),IF($K1015="","MISSING_STATUS",""),IF(AND($K1015="เสร็จสิ้น",$Z1015=""),"DONE_NO_ACTUAL_DATE",""),IF(AND($I1015="Condition-based Maintenance",$AH1015=""),"CBM_NO_MEASUREMENT",""),IF(OR($X1015="",$X1015=0),"INVALID_PERIOD",""),IF(AND($AA1015&lt;&gt;"",$AB1015&lt;&gt;"",$AB1015&lt;$AA1015),"DATE_SEQUENCE_ERROR",""),IF(AND($AB1015&lt;&gt;"",$AB1015&gt;DATE(2030,12,31)),"DATE_OUTLIER",""),IF($C1015="","MISSING_QRCODE",""),IF($J1015="UNKNOWN","UNKNOWN_PM_TYPE",""),IF($L1015="UNKNOWN","UNKNOWN_STATUS",""))</f>
        <v/>
      </c>
      <c r="AQ1015" s="42" t="str">
        <f t="shared" si="79"/>
        <v>NO</v>
      </c>
    </row>
    <row r="1016" spans="1:43" x14ac:dyDescent="0.3">
      <c r="A1016" s="38">
        <f>IF('query (10)'!A1016="","",'query (10)'!A1016)</f>
        <v>1188</v>
      </c>
      <c r="B1016" s="38">
        <f>IF('query (10)'!B1016="","",'query (10)'!B1016)</f>
        <v>19930</v>
      </c>
      <c r="C1016" s="38" t="str">
        <f>TRIM(UPPER('query (10)'!M1016))</f>
        <v>GR-342</v>
      </c>
      <c r="D1016" s="38" t="str">
        <f>TRIM(UPPER(IFERROR(_xlfn.TEXTBEFORE('query (10)'!L1016,"("),'query (10)'!L1016)))</f>
        <v>INNER RING RACEWAY AND RIB SUPER FINISH MACHINE</v>
      </c>
      <c r="E1016" s="38" t="str">
        <f>IFERROR(TRIM(UPPER(_xlfn.TEXTBEFORE(_xlfn.TEXTAFTER('query (10)'!L1016,"("),")"))),"")</f>
        <v/>
      </c>
      <c r="F1016" s="38" t="str">
        <f>TRIM('query (10)'!K1016)</f>
        <v>KWD3</v>
      </c>
      <c r="G1016" s="38" t="str">
        <f>IF('query (10)'!J1016="","",'query (10)'!J1016)</f>
        <v>Electrical Control</v>
      </c>
      <c r="H1016" s="38" t="str">
        <f>TRIM(UPPER('query (10)'!J1016))</f>
        <v>ELECTRICAL CONTROL</v>
      </c>
      <c r="I1016" s="38" t="str">
        <f>IF('query (10)'!F1016="","",'query (10)'!F1016)</f>
        <v>Time-based Maintenance</v>
      </c>
      <c r="J1016" s="38" t="str">
        <f>IF('query (10)'!F1016="","",IFERROR(INDEX(Cleaning_Rules!$B$14:$B$17,MATCH(TRIM('query (10)'!F1016),Cleaning_Rules!$A$14:$A$17,0)),"UNKNOWN"))</f>
        <v>TBM</v>
      </c>
      <c r="K1016" s="38" t="str">
        <f>IF('query (10)'!G1016="","",'query (10)'!G1016)</f>
        <v>กำลังดำเนินการ</v>
      </c>
      <c r="L1016" s="38" t="str">
        <f>IF('query (10)'!G1016="","MISSING",IFERROR(INDEX(Cleaning_Rules!$B$5:$B$10,MATCH(TRIM('query (10)'!G1016),Cleaning_Rules!$A$5:$A$10,0)),"UNKNOWN"))</f>
        <v>IN_PROGRESS</v>
      </c>
      <c r="M1016" s="38" t="str">
        <f>IF('query (10)'!I1016="","",'query (10)'!I1016)</f>
        <v>Electrical</v>
      </c>
      <c r="N1016" s="38" t="str">
        <f>IF('query (10)'!O1016="","",'query (10)'!O1016)</f>
        <v>Inspection</v>
      </c>
      <c r="O1016" s="38" t="str">
        <f>IF('query (10)'!P1016="","",'query (10)'!P1016)</f>
        <v>Medium</v>
      </c>
      <c r="P1016" s="38" t="str">
        <f>IF('query (10)'!N1016="","",'query (10)'!N1016)</f>
        <v xml:space="preserve">-Check Push botton, Emergency, Lamp, Selector switch
-Check Circuit breaker, Power supply, Magnetic, Relay
-Check Error Code of Inverter
-Check Safety Guard
-Check Emergency Stop
</v>
      </c>
      <c r="Q1016" s="38" t="str">
        <f>TRIM('query (10)'!N1016)</f>
        <v xml:space="preserve">-Check Push botton, Emergency, Lamp, Selector switch
-Check Circuit breaker, Power supply, Magnetic, Relay
-Check Error Code of Inverter
-Check Safety Guard
-Check Emergency Stop
</v>
      </c>
      <c r="R1016" s="38" t="str">
        <f>TRIM(UPPER('query (10)'!R1016))</f>
        <v/>
      </c>
      <c r="S1016" s="38" t="str">
        <f>TRIM(UPPER('query (10)'!S1016))</f>
        <v/>
      </c>
      <c r="T1016" s="38" t="str">
        <f>IF('query (10)'!Q1016="","",TRIM(UPPER('query (10)'!Q1016)))</f>
        <v/>
      </c>
      <c r="U1016" s="38" t="str">
        <f>IF('query (10)'!T1016="","",'query (10)'!T1016)</f>
        <v/>
      </c>
      <c r="V1016" s="39" t="str">
        <f>IF('query (10)'!T1016="","",IFERROR(VALUE('query (10)'!T1016),""))</f>
        <v/>
      </c>
      <c r="W1016" s="40">
        <f>IF('query (10)'!U1016="","",'query (10)'!U1016)</f>
        <v>0</v>
      </c>
      <c r="X1016" s="39">
        <f>IF('query (10)'!V1016="","",'query (10)'!V1016)</f>
        <v>30</v>
      </c>
      <c r="Y1016" s="41">
        <f>IF('query (10)'!W1016="","",'query (10)'!W1016)</f>
        <v>46056</v>
      </c>
      <c r="Z1016" s="41" t="str">
        <f>IF('query (10)'!X1016="","",'query (10)'!X1016)</f>
        <v/>
      </c>
      <c r="AA1016" s="41">
        <f>IF('query (10)'!Y1016="","",'query (10)'!Y1016)</f>
        <v>46056</v>
      </c>
      <c r="AB1016" s="41">
        <f>IF('query (10)'!Z1016="","",'query (10)'!Z1016)</f>
        <v>46086</v>
      </c>
      <c r="AC1016" s="38" t="str">
        <f>IF(OR('query (10)'!AA1016="",COUNTIF(Cleaning_Rules!$A$21:$A$26,TRIM('query (10)'!AA1016))&gt;0),"",TRIM('query (10)'!AA1016))</f>
        <v>Perform the inspection, and if any values are displayed numerically, record those values for reference.</v>
      </c>
      <c r="AD1016" s="38" t="str">
        <f>IF('query (10)'!AB1016="","",TRIM(IFERROR(_xlfn.TEXTBEFORE('query (10)'!AB1016,"("),'query (10)'!AB1016)))</f>
        <v>เริ่มซ่อมงาน PM แล้ว รับผิดชอบโดย PAHLA SEEDANG</v>
      </c>
      <c r="AE1016" s="38" t="str">
        <f>IFERROR(LOWER(TRIM(_xlfn.TEXTBEFORE(_xlfn.TEXTAFTER('query (10)'!AB1016,"("),")"))),"")</f>
        <v>pahla@nsk.com</v>
      </c>
      <c r="AF1016" s="38" t="str">
        <f>IF('query (10)'!AD1016="","",TRIM('query (10)'!AD1016))</f>
        <v>ณัฐดนัย จุฑาเทพ</v>
      </c>
      <c r="AG1016" s="38" t="str">
        <f>IF('query (10)'!AE1016="","",TRIM('query (10)'!AE1016))</f>
        <v>อัมรินทร์ รักษาพล</v>
      </c>
      <c r="AH1016" s="38" t="str">
        <f>IF('query (10)'!AF1016="","",IFERROR(VALUE('query (10)'!AF1016),""))</f>
        <v/>
      </c>
      <c r="AI1016" s="38" t="str">
        <f>IF('query (10)'!AG1016="","",TRIM('query (10)'!AG1016))</f>
        <v/>
      </c>
      <c r="AJ1016" s="38" t="str">
        <f>IF('query (10)'!AH1016="","",IFERROR(VALUE('query (10)'!AH1016),""))</f>
        <v/>
      </c>
      <c r="AK1016" s="38" t="str">
        <f>IF('query (10)'!AI1016="","",TRIM('query (10)'!AI1016))</f>
        <v/>
      </c>
      <c r="AL1016" s="42">
        <f t="shared" si="75"/>
        <v>2026</v>
      </c>
      <c r="AM1016" s="42" t="str">
        <f t="shared" si="76"/>
        <v>2026-02</v>
      </c>
      <c r="AN1016" s="42" t="str">
        <f t="shared" ca="1" si="77"/>
        <v>OVERDUE</v>
      </c>
      <c r="AO1016" s="42" t="str">
        <f t="shared" si="78"/>
        <v>GR-342 | INNER RING RACEWAY AND RIB SUPER FINISH MACHINE | KWD3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16" s="42" t="str">
        <f>_xlfn.TEXTJOIN("; ",TRUE,IF(COUNTA('query (10)'!A1016:AK1016)&lt;=6,"NEAR_EMPTY_ROW",""),IF($K1016="","MISSING_STATUS",""),IF(AND($K1016="เสร็จสิ้น",$Z1016=""),"DONE_NO_ACTUAL_DATE",""),IF(AND($I1016="Condition-based Maintenance",$AH1016=""),"CBM_NO_MEASUREMENT",""),IF(OR($X1016="",$X1016=0),"INVALID_PERIOD",""),IF(AND($AA1016&lt;&gt;"",$AB1016&lt;&gt;"",$AB1016&lt;$AA1016),"DATE_SEQUENCE_ERROR",""),IF(AND($AB1016&lt;&gt;"",$AB1016&gt;DATE(2030,12,31)),"DATE_OUTLIER",""),IF($C1016="","MISSING_QRCODE",""),IF($J1016="UNKNOWN","UNKNOWN_PM_TYPE",""),IF($L1016="UNKNOWN","UNKNOWN_STATUS",""))</f>
        <v/>
      </c>
      <c r="AQ1016" s="42" t="str">
        <f t="shared" si="79"/>
        <v>NO</v>
      </c>
    </row>
    <row r="1017" spans="1:43" x14ac:dyDescent="0.3">
      <c r="A1017" s="38">
        <f>IF('query (10)'!A1017="","",'query (10)'!A1017)</f>
        <v>1189</v>
      </c>
      <c r="B1017" s="38" t="str">
        <f>IF('query (10)'!B1017="","",'query (10)'!B1017)</f>
        <v/>
      </c>
      <c r="C1017" s="38" t="str">
        <f>TRIM(UPPER('query (10)'!M1017))</f>
        <v>CH-683</v>
      </c>
      <c r="D1017" s="38" t="str">
        <f>TRIM(UPPER(IFERROR(_xlfn.TEXTBEFORE('query (10)'!L1017,"("),'query (10)'!L1017)))</f>
        <v>NOISE 2 SPINDLE MACHINE.</v>
      </c>
      <c r="E1017" s="38" t="str">
        <f>IFERROR(TRIM(UPPER(_xlfn.TEXTBEFORE(_xlfn.TEXTAFTER('query (10)'!L1017,"("),")"))),"")</f>
        <v/>
      </c>
      <c r="F1017" s="38" t="str">
        <f>TRIM('query (10)'!K1017)</f>
        <v>SB4</v>
      </c>
      <c r="G1017" s="38" t="str">
        <f>IF('query (10)'!J1017="","",'query (10)'!J1017)</f>
        <v>Electrical Control</v>
      </c>
      <c r="H1017" s="38" t="str">
        <f>TRIM(UPPER('query (10)'!J1017))</f>
        <v>ELECTRICAL CONTROL</v>
      </c>
      <c r="I1017" s="38" t="str">
        <f>IF('query (10)'!F1017="","",'query (10)'!F1017)</f>
        <v>Time-based Maintenance</v>
      </c>
      <c r="J1017" s="38" t="str">
        <f>IF('query (10)'!F1017="","",IFERROR(INDEX(Cleaning_Rules!$B$14:$B$17,MATCH(TRIM('query (10)'!F1017),Cleaning_Rules!$A$14:$A$17,0)),"UNKNOWN"))</f>
        <v>TBM</v>
      </c>
      <c r="K1017" s="38" t="str">
        <f>IF('query (10)'!G1017="","",'query (10)'!G1017)</f>
        <v>แผนใหม่</v>
      </c>
      <c r="L1017" s="38" t="str">
        <f>IF('query (10)'!G1017="","MISSING",IFERROR(INDEX(Cleaning_Rules!$B$5:$B$10,MATCH(TRIM('query (10)'!G1017),Cleaning_Rules!$A$5:$A$10,0)),"UNKNOWN"))</f>
        <v>NEW_PLAN</v>
      </c>
      <c r="M1017" s="38" t="str">
        <f>IF('query (10)'!I1017="","",'query (10)'!I1017)</f>
        <v>Electrical</v>
      </c>
      <c r="N1017" s="38" t="str">
        <f>IF('query (10)'!O1017="","",'query (10)'!O1017)</f>
        <v>Inspection</v>
      </c>
      <c r="O1017" s="38" t="str">
        <f>IF('query (10)'!P1017="","",'query (10)'!P1017)</f>
        <v>Medium</v>
      </c>
      <c r="P1017" s="38" t="str">
        <f>IF('query (10)'!N1017="","",'query (10)'!N1017)</f>
        <v xml:space="preserve">- Check condition of Push botton, Emergency, Lamp and selector switch
- Check condition of Circuit breaker, Power supply, Magnetic, Relay
- Cleaning hot&amp;cooling of Ventilation Fan 
-Check condition of Safety device </v>
      </c>
      <c r="Q1017" s="38" t="str">
        <f>TRIM('query (10)'!N1017)</f>
        <v>- Check condition of Push botton, Emergency, Lamp and selector switch
- Check condition of Circuit breaker, Power supply, Magnetic, Relay
- Cleaning hot&amp;cooling of Ventilation Fan 
-Check condition of Safety device</v>
      </c>
      <c r="R1017" s="38" t="str">
        <f>TRIM(UPPER('query (10)'!R1017))</f>
        <v/>
      </c>
      <c r="S1017" s="38" t="str">
        <f>TRIM(UPPER('query (10)'!S1017))</f>
        <v/>
      </c>
      <c r="T1017" s="38" t="str">
        <f>IF('query (10)'!Q1017="","",TRIM(UPPER('query (10)'!Q1017)))</f>
        <v/>
      </c>
      <c r="U1017" s="38" t="str">
        <f>IF('query (10)'!T1017="","",'query (10)'!T1017)</f>
        <v/>
      </c>
      <c r="V1017" s="39" t="str">
        <f>IF('query (10)'!T1017="","",IFERROR(VALUE('query (10)'!T1017),""))</f>
        <v/>
      </c>
      <c r="W1017" s="40">
        <f>IF('query (10)'!U1017="","",'query (10)'!U1017)</f>
        <v>0</v>
      </c>
      <c r="X1017" s="39">
        <f>IF('query (10)'!V1017="","",'query (10)'!V1017)</f>
        <v>30</v>
      </c>
      <c r="Y1017" s="41">
        <f>IF('query (10)'!W1017="","",'query (10)'!W1017)</f>
        <v>46066</v>
      </c>
      <c r="Z1017" s="41" t="str">
        <f>IF('query (10)'!X1017="","",'query (10)'!X1017)</f>
        <v/>
      </c>
      <c r="AA1017" s="41">
        <f>IF('query (10)'!Y1017="","",'query (10)'!Y1017)</f>
        <v>46009</v>
      </c>
      <c r="AB1017" s="41">
        <f>IF('query (10)'!Z1017="","",'query (10)'!Z1017)</f>
        <v>46070</v>
      </c>
      <c r="AC1017" s="38" t="str">
        <f>IF(OR('query (10)'!AA1017="",COUNTIF(Cleaning_Rules!$A$21:$A$26,TRIM('query (10)'!AA1017))&gt;0),"",TRIM('query (10)'!AA1017))</f>
        <v/>
      </c>
      <c r="AD1017" s="38" t="str">
        <f>IF('query (10)'!AB1017="","",TRIM(IFERROR(_xlfn.TEXTBEFORE('query (10)'!AB1017,"("),'query (10)'!AB1017)))</f>
        <v/>
      </c>
      <c r="AE1017" s="38" t="str">
        <f>IFERROR(LOWER(TRIM(_xlfn.TEXTBEFORE(_xlfn.TEXTAFTER('query (10)'!AB1017,"("),")"))),"")</f>
        <v/>
      </c>
      <c r="AF1017" s="38" t="str">
        <f>IF('query (10)'!AD1017="","",TRIM('query (10)'!AD1017))</f>
        <v>พงษ์พิทักษ์ ศรไชย</v>
      </c>
      <c r="AG1017" s="38" t="str">
        <f>IF('query (10)'!AE1017="","",TRIM('query (10)'!AE1017))</f>
        <v>พงษ์พิทักษ์ ศรไชย</v>
      </c>
      <c r="AH1017" s="38" t="str">
        <f>IF('query (10)'!AF1017="","",IFERROR(VALUE('query (10)'!AF1017),""))</f>
        <v/>
      </c>
      <c r="AI1017" s="38" t="str">
        <f>IF('query (10)'!AG1017="","",TRIM('query (10)'!AG1017))</f>
        <v/>
      </c>
      <c r="AJ1017" s="38" t="str">
        <f>IF('query (10)'!AH1017="","",IFERROR(VALUE('query (10)'!AH1017),""))</f>
        <v/>
      </c>
      <c r="AK1017" s="38" t="str">
        <f>IF('query (10)'!AI1017="","",TRIM('query (10)'!AI1017))</f>
        <v/>
      </c>
      <c r="AL1017" s="42">
        <f t="shared" si="75"/>
        <v>2026</v>
      </c>
      <c r="AM1017" s="42" t="str">
        <f t="shared" si="76"/>
        <v>2026-02</v>
      </c>
      <c r="AN1017" s="42" t="str">
        <f t="shared" ca="1" si="77"/>
        <v>OVERDUE</v>
      </c>
      <c r="AO1017" s="42" t="str">
        <f t="shared" si="78"/>
        <v>CH-683 | NOISE 2 SPINDLE MACHINE. | SB4 | ELECTRICAL CONTROL | Time-based Maintenance | Electrical | Inspection | Medium | - Check condition of Push botton, Emergency, Lamp and selector switch
- Check condition of Circuit breaker, Power supply, Magnetic, Relay
- Cleaning hot&amp;cooling of Ventilation Fan 
-Check condition of Safety device | พงษ์พิทักษ์ ศรไชย</v>
      </c>
      <c r="AP1017" s="42" t="str">
        <f>_xlfn.TEXTJOIN("; ",TRUE,IF(COUNTA('query (10)'!A1017:AK1017)&lt;=6,"NEAR_EMPTY_ROW",""),IF($K1017="","MISSING_STATUS",""),IF(AND($K1017="เสร็จสิ้น",$Z1017=""),"DONE_NO_ACTUAL_DATE",""),IF(AND($I1017="Condition-based Maintenance",$AH1017=""),"CBM_NO_MEASUREMENT",""),IF(OR($X1017="",$X1017=0),"INVALID_PERIOD",""),IF(AND($AA1017&lt;&gt;"",$AB1017&lt;&gt;"",$AB1017&lt;$AA1017),"DATE_SEQUENCE_ERROR",""),IF(AND($AB1017&lt;&gt;"",$AB1017&gt;DATE(2030,12,31)),"DATE_OUTLIER",""),IF($C1017="","MISSING_QRCODE",""),IF($J1017="UNKNOWN","UNKNOWN_PM_TYPE",""),IF($L1017="UNKNOWN","UNKNOWN_STATUS",""))</f>
        <v/>
      </c>
      <c r="AQ1017" s="42" t="str">
        <f t="shared" si="79"/>
        <v>NO</v>
      </c>
    </row>
    <row r="1018" spans="1:43" x14ac:dyDescent="0.3">
      <c r="A1018" s="38">
        <f>IF('query (10)'!A1018="","",'query (10)'!A1018)</f>
        <v>1190</v>
      </c>
      <c r="B1018" s="38" t="str">
        <f>IF('query (10)'!B1018="","",'query (10)'!B1018)</f>
        <v/>
      </c>
      <c r="C1018" s="38" t="str">
        <f>TRIM(UPPER('query (10)'!M1018))</f>
        <v>CH-975</v>
      </c>
      <c r="D1018" s="38" t="str">
        <f>TRIM(UPPER(IFERROR(_xlfn.TEXTBEFORE('query (10)'!L1018,"("),'query (10)'!L1018)))</f>
        <v>TORQUE CHECK M/C</v>
      </c>
      <c r="E1018" s="38" t="str">
        <f>IFERROR(TRIM(UPPER(_xlfn.TEXTBEFORE(_xlfn.TEXTAFTER('query (10)'!L1018,"("),")"))),"")</f>
        <v/>
      </c>
      <c r="F1018" s="38" t="str">
        <f>TRIM('query (10)'!K1018)</f>
        <v>SB4</v>
      </c>
      <c r="G1018" s="38" t="str">
        <f>IF('query (10)'!J1018="","",'query (10)'!J1018)</f>
        <v>Electrical Control</v>
      </c>
      <c r="H1018" s="38" t="str">
        <f>TRIM(UPPER('query (10)'!J1018))</f>
        <v>ELECTRICAL CONTROL</v>
      </c>
      <c r="I1018" s="38" t="str">
        <f>IF('query (10)'!F1018="","",'query (10)'!F1018)</f>
        <v>Time-based Maintenance</v>
      </c>
      <c r="J1018" s="38" t="str">
        <f>IF('query (10)'!F1018="","",IFERROR(INDEX(Cleaning_Rules!$B$14:$B$17,MATCH(TRIM('query (10)'!F1018),Cleaning_Rules!$A$14:$A$17,0)),"UNKNOWN"))</f>
        <v>TBM</v>
      </c>
      <c r="K1018" s="38" t="str">
        <f>IF('query (10)'!G1018="","",'query (10)'!G1018)</f>
        <v>แผนใหม่</v>
      </c>
      <c r="L1018" s="38" t="str">
        <f>IF('query (10)'!G1018="","MISSING",IFERROR(INDEX(Cleaning_Rules!$B$5:$B$10,MATCH(TRIM('query (10)'!G1018),Cleaning_Rules!$A$5:$A$10,0)),"UNKNOWN"))</f>
        <v>NEW_PLAN</v>
      </c>
      <c r="M1018" s="38" t="str">
        <f>IF('query (10)'!I1018="","",'query (10)'!I1018)</f>
        <v>Electrical</v>
      </c>
      <c r="N1018" s="38" t="str">
        <f>IF('query (10)'!O1018="","",'query (10)'!O1018)</f>
        <v>Inspection</v>
      </c>
      <c r="O1018" s="38" t="str">
        <f>IF('query (10)'!P1018="","",'query (10)'!P1018)</f>
        <v>Medium</v>
      </c>
      <c r="P1018" s="38" t="str">
        <f>IF('query (10)'!N1018="","",'query (10)'!N1018)</f>
        <v xml:space="preserve">- Check condition of Push botton, Emergency, Lamp and selector switch
- Check condition of Circuit breaker, Power supply, Magnetic, Relay
- Cleaning hot&amp;cooling of Ventilation Fan 
-Check condition of Safety device </v>
      </c>
      <c r="Q1018" s="38" t="str">
        <f>TRIM('query (10)'!N1018)</f>
        <v>- Check condition of Push botton, Emergency, Lamp and selector switch
- Check condition of Circuit breaker, Power supply, Magnetic, Relay
- Cleaning hot&amp;cooling of Ventilation Fan 
-Check condition of Safety device</v>
      </c>
      <c r="R1018" s="38" t="str">
        <f>TRIM(UPPER('query (10)'!R1018))</f>
        <v/>
      </c>
      <c r="S1018" s="38" t="str">
        <f>TRIM(UPPER('query (10)'!S1018))</f>
        <v/>
      </c>
      <c r="T1018" s="38" t="str">
        <f>IF('query (10)'!Q1018="","",TRIM(UPPER('query (10)'!Q1018)))</f>
        <v/>
      </c>
      <c r="U1018" s="38" t="str">
        <f>IF('query (10)'!T1018="","",'query (10)'!T1018)</f>
        <v/>
      </c>
      <c r="V1018" s="39" t="str">
        <f>IF('query (10)'!T1018="","",IFERROR(VALUE('query (10)'!T1018),""))</f>
        <v/>
      </c>
      <c r="W1018" s="40">
        <f>IF('query (10)'!U1018="","",'query (10)'!U1018)</f>
        <v>0</v>
      </c>
      <c r="X1018" s="39">
        <f>IF('query (10)'!V1018="","",'query (10)'!V1018)</f>
        <v>30</v>
      </c>
      <c r="Y1018" s="41">
        <f>IF('query (10)'!W1018="","",'query (10)'!W1018)</f>
        <v>46066</v>
      </c>
      <c r="Z1018" s="41" t="str">
        <f>IF('query (10)'!X1018="","",'query (10)'!X1018)</f>
        <v/>
      </c>
      <c r="AA1018" s="41">
        <f>IF('query (10)'!Y1018="","",'query (10)'!Y1018)</f>
        <v>46009</v>
      </c>
      <c r="AB1018" s="41">
        <f>IF('query (10)'!Z1018="","",'query (10)'!Z1018)</f>
        <v>46070</v>
      </c>
      <c r="AC1018" s="38" t="str">
        <f>IF(OR('query (10)'!AA1018="",COUNTIF(Cleaning_Rules!$A$21:$A$26,TRIM('query (10)'!AA1018))&gt;0),"",TRIM('query (10)'!AA1018))</f>
        <v/>
      </c>
      <c r="AD1018" s="38" t="str">
        <f>IF('query (10)'!AB1018="","",TRIM(IFERROR(_xlfn.TEXTBEFORE('query (10)'!AB1018,"("),'query (10)'!AB1018)))</f>
        <v/>
      </c>
      <c r="AE1018" s="38" t="str">
        <f>IFERROR(LOWER(TRIM(_xlfn.TEXTBEFORE(_xlfn.TEXTAFTER('query (10)'!AB1018,"("),")"))),"")</f>
        <v/>
      </c>
      <c r="AF1018" s="38" t="str">
        <f>IF('query (10)'!AD1018="","",TRIM('query (10)'!AD1018))</f>
        <v>พงษ์พิทักษ์ ศรไชย</v>
      </c>
      <c r="AG1018" s="38" t="str">
        <f>IF('query (10)'!AE1018="","",TRIM('query (10)'!AE1018))</f>
        <v>พงษ์พิทักษ์ ศรไชย</v>
      </c>
      <c r="AH1018" s="38" t="str">
        <f>IF('query (10)'!AF1018="","",IFERROR(VALUE('query (10)'!AF1018),""))</f>
        <v/>
      </c>
      <c r="AI1018" s="38" t="str">
        <f>IF('query (10)'!AG1018="","",TRIM('query (10)'!AG1018))</f>
        <v/>
      </c>
      <c r="AJ1018" s="38" t="str">
        <f>IF('query (10)'!AH1018="","",IFERROR(VALUE('query (10)'!AH1018),""))</f>
        <v/>
      </c>
      <c r="AK1018" s="38" t="str">
        <f>IF('query (10)'!AI1018="","",TRIM('query (10)'!AI1018))</f>
        <v/>
      </c>
      <c r="AL1018" s="42">
        <f t="shared" si="75"/>
        <v>2026</v>
      </c>
      <c r="AM1018" s="42" t="str">
        <f t="shared" si="76"/>
        <v>2026-02</v>
      </c>
      <c r="AN1018" s="42" t="str">
        <f t="shared" ca="1" si="77"/>
        <v>OVERDUE</v>
      </c>
      <c r="AO1018" s="42" t="str">
        <f t="shared" si="78"/>
        <v>CH-975 | TORQUE CHECK M/C | SB4 | ELECTRICAL CONTROL | Time-based Maintenance | Electrical | Inspection | Medium | - Check condition of Push botton, Emergency, Lamp and selector switch
- Check condition of Circuit breaker, Power supply, Magnetic, Relay
- Cleaning hot&amp;cooling of Ventilation Fan 
-Check condition of Safety device | พงษ์พิทักษ์ ศรไชย</v>
      </c>
      <c r="AP1018" s="42" t="str">
        <f>_xlfn.TEXTJOIN("; ",TRUE,IF(COUNTA('query (10)'!A1018:AK1018)&lt;=6,"NEAR_EMPTY_ROW",""),IF($K1018="","MISSING_STATUS",""),IF(AND($K1018="เสร็จสิ้น",$Z1018=""),"DONE_NO_ACTUAL_DATE",""),IF(AND($I1018="Condition-based Maintenance",$AH1018=""),"CBM_NO_MEASUREMENT",""),IF(OR($X1018="",$X1018=0),"INVALID_PERIOD",""),IF(AND($AA1018&lt;&gt;"",$AB1018&lt;&gt;"",$AB1018&lt;$AA1018),"DATE_SEQUENCE_ERROR",""),IF(AND($AB1018&lt;&gt;"",$AB1018&gt;DATE(2030,12,31)),"DATE_OUTLIER",""),IF($C1018="","MISSING_QRCODE",""),IF($J1018="UNKNOWN","UNKNOWN_PM_TYPE",""),IF($L1018="UNKNOWN","UNKNOWN_STATUS",""))</f>
        <v/>
      </c>
      <c r="AQ1018" s="42" t="str">
        <f t="shared" si="79"/>
        <v>NO</v>
      </c>
    </row>
    <row r="1019" spans="1:43" x14ac:dyDescent="0.3">
      <c r="A1019" s="38">
        <f>IF('query (10)'!A1019="","",'query (10)'!A1019)</f>
        <v>1191</v>
      </c>
      <c r="B1019" s="38" t="str">
        <f>IF('query (10)'!B1019="","",'query (10)'!B1019)</f>
        <v/>
      </c>
      <c r="C1019" s="38" t="str">
        <f>TRIM(UPPER('query (10)'!M1019))</f>
        <v>MA-766</v>
      </c>
      <c r="D1019" s="38" t="str">
        <f>TRIM(UPPER(IFERROR(_xlfn.TEXTBEFORE('query (10)'!L1019,"("),'query (10)'!L1019)))</f>
        <v>LASER MARKER MACHINE</v>
      </c>
      <c r="E1019" s="38" t="str">
        <f>IFERROR(TRIM(UPPER(_xlfn.TEXTBEFORE(_xlfn.TEXTAFTER('query (10)'!L1019,"("),")"))),"")</f>
        <v/>
      </c>
      <c r="F1019" s="38" t="str">
        <f>TRIM('query (10)'!K1019)</f>
        <v>SB4</v>
      </c>
      <c r="G1019" s="38" t="str">
        <f>IF('query (10)'!J1019="","",'query (10)'!J1019)</f>
        <v>Electrical Control</v>
      </c>
      <c r="H1019" s="38" t="str">
        <f>TRIM(UPPER('query (10)'!J1019))</f>
        <v>ELECTRICAL CONTROL</v>
      </c>
      <c r="I1019" s="38" t="str">
        <f>IF('query (10)'!F1019="","",'query (10)'!F1019)</f>
        <v>Time-based Maintenance</v>
      </c>
      <c r="J1019" s="38" t="str">
        <f>IF('query (10)'!F1019="","",IFERROR(INDEX(Cleaning_Rules!$B$14:$B$17,MATCH(TRIM('query (10)'!F1019),Cleaning_Rules!$A$14:$A$17,0)),"UNKNOWN"))</f>
        <v>TBM</v>
      </c>
      <c r="K1019" s="38" t="str">
        <f>IF('query (10)'!G1019="","",'query (10)'!G1019)</f>
        <v>แผนใหม่</v>
      </c>
      <c r="L1019" s="38" t="str">
        <f>IF('query (10)'!G1019="","MISSING",IFERROR(INDEX(Cleaning_Rules!$B$5:$B$10,MATCH(TRIM('query (10)'!G1019),Cleaning_Rules!$A$5:$A$10,0)),"UNKNOWN"))</f>
        <v>NEW_PLAN</v>
      </c>
      <c r="M1019" s="38" t="str">
        <f>IF('query (10)'!I1019="","",'query (10)'!I1019)</f>
        <v>Electrical</v>
      </c>
      <c r="N1019" s="38" t="str">
        <f>IF('query (10)'!O1019="","",'query (10)'!O1019)</f>
        <v>Inspection</v>
      </c>
      <c r="O1019" s="38" t="str">
        <f>IF('query (10)'!P1019="","",'query (10)'!P1019)</f>
        <v>Medium</v>
      </c>
      <c r="P1019" s="38" t="str">
        <f>IF('query (10)'!N1019="","",'query (10)'!N1019)</f>
        <v xml:space="preserve">- Check condition of Push botton, Emergency, Lamp and selector switch
- Check condition of Circuit breaker, Power supply, Magnetic, Relay.
- Change dust filter of Apiste
- Check condition of laser amp.
-Check condition of Safety device </v>
      </c>
      <c r="Q1019" s="38" t="str">
        <f>TRIM('query (10)'!N1019)</f>
        <v>- Check condition of Push botton, Emergency, Lamp and selector switch
- Check condition of Circuit breaker, Power supply, Magnetic, Relay.
- Change dust filter of Apiste
- Check condition of laser amp.
-Check condition of Safety device</v>
      </c>
      <c r="R1019" s="38" t="str">
        <f>TRIM(UPPER('query (10)'!R1019))</f>
        <v/>
      </c>
      <c r="S1019" s="38" t="str">
        <f>TRIM(UPPER('query (10)'!S1019))</f>
        <v/>
      </c>
      <c r="T1019" s="38" t="str">
        <f>IF('query (10)'!Q1019="","",TRIM(UPPER('query (10)'!Q1019)))</f>
        <v/>
      </c>
      <c r="U1019" s="38" t="str">
        <f>IF('query (10)'!T1019="","",'query (10)'!T1019)</f>
        <v/>
      </c>
      <c r="V1019" s="39" t="str">
        <f>IF('query (10)'!T1019="","",IFERROR(VALUE('query (10)'!T1019),""))</f>
        <v/>
      </c>
      <c r="W1019" s="40">
        <f>IF('query (10)'!U1019="","",'query (10)'!U1019)</f>
        <v>0</v>
      </c>
      <c r="X1019" s="39">
        <f>IF('query (10)'!V1019="","",'query (10)'!V1019)</f>
        <v>30</v>
      </c>
      <c r="Y1019" s="41">
        <f>IF('query (10)'!W1019="","",'query (10)'!W1019)</f>
        <v>46066</v>
      </c>
      <c r="Z1019" s="41" t="str">
        <f>IF('query (10)'!X1019="","",'query (10)'!X1019)</f>
        <v/>
      </c>
      <c r="AA1019" s="41">
        <f>IF('query (10)'!Y1019="","",'query (10)'!Y1019)</f>
        <v>46009</v>
      </c>
      <c r="AB1019" s="41">
        <f>IF('query (10)'!Z1019="","",'query (10)'!Z1019)</f>
        <v>46070</v>
      </c>
      <c r="AC1019" s="38" t="str">
        <f>IF(OR('query (10)'!AA1019="",COUNTIF(Cleaning_Rules!$A$21:$A$26,TRIM('query (10)'!AA1019))&gt;0),"",TRIM('query (10)'!AA1019))</f>
        <v/>
      </c>
      <c r="AD1019" s="38" t="str">
        <f>IF('query (10)'!AB1019="","",TRIM(IFERROR(_xlfn.TEXTBEFORE('query (10)'!AB1019,"("),'query (10)'!AB1019)))</f>
        <v/>
      </c>
      <c r="AE1019" s="38" t="str">
        <f>IFERROR(LOWER(TRIM(_xlfn.TEXTBEFORE(_xlfn.TEXTAFTER('query (10)'!AB1019,"("),")"))),"")</f>
        <v/>
      </c>
      <c r="AF1019" s="38" t="str">
        <f>IF('query (10)'!AD1019="","",TRIM('query (10)'!AD1019))</f>
        <v>พงษ์พิทักษ์ ศรไชย</v>
      </c>
      <c r="AG1019" s="38" t="str">
        <f>IF('query (10)'!AE1019="","",TRIM('query (10)'!AE1019))</f>
        <v>พงษ์พิทักษ์ ศรไชย</v>
      </c>
      <c r="AH1019" s="38" t="str">
        <f>IF('query (10)'!AF1019="","",IFERROR(VALUE('query (10)'!AF1019),""))</f>
        <v/>
      </c>
      <c r="AI1019" s="38" t="str">
        <f>IF('query (10)'!AG1019="","",TRIM('query (10)'!AG1019))</f>
        <v/>
      </c>
      <c r="AJ1019" s="38" t="str">
        <f>IF('query (10)'!AH1019="","",IFERROR(VALUE('query (10)'!AH1019),""))</f>
        <v/>
      </c>
      <c r="AK1019" s="38" t="str">
        <f>IF('query (10)'!AI1019="","",TRIM('query (10)'!AI1019))</f>
        <v/>
      </c>
      <c r="AL1019" s="42">
        <f t="shared" si="75"/>
        <v>2026</v>
      </c>
      <c r="AM1019" s="42" t="str">
        <f t="shared" si="76"/>
        <v>2026-02</v>
      </c>
      <c r="AN1019" s="42" t="str">
        <f t="shared" ca="1" si="77"/>
        <v>OVERDUE</v>
      </c>
      <c r="AO1019" s="42" t="str">
        <f t="shared" si="78"/>
        <v>MA-766 | LASER MARKER MACHINE | SB4 | ELECTRICAL CONTROL | Time-based Maintenance | Electrical | Inspection | Medium | - Check condition of Push botton, Emergency, Lamp and selector switch
- Check condition of Circuit breaker, Power supply, Magnetic, Relay.
- Change dust filter of Apiste
- Check condition of laser amp.
-Check condition of Safety device | พงษ์พิทักษ์ ศรไชย</v>
      </c>
      <c r="AP1019" s="42" t="str">
        <f>_xlfn.TEXTJOIN("; ",TRUE,IF(COUNTA('query (10)'!A1019:AK1019)&lt;=6,"NEAR_EMPTY_ROW",""),IF($K1019="","MISSING_STATUS",""),IF(AND($K1019="เสร็จสิ้น",$Z1019=""),"DONE_NO_ACTUAL_DATE",""),IF(AND($I1019="Condition-based Maintenance",$AH1019=""),"CBM_NO_MEASUREMENT",""),IF(OR($X1019="",$X1019=0),"INVALID_PERIOD",""),IF(AND($AA1019&lt;&gt;"",$AB1019&lt;&gt;"",$AB1019&lt;$AA1019),"DATE_SEQUENCE_ERROR",""),IF(AND($AB1019&lt;&gt;"",$AB1019&gt;DATE(2030,12,31)),"DATE_OUTLIER",""),IF($C1019="","MISSING_QRCODE",""),IF($J1019="UNKNOWN","UNKNOWN_PM_TYPE",""),IF($L1019="UNKNOWN","UNKNOWN_STATUS",""))</f>
        <v/>
      </c>
      <c r="AQ1019" s="42" t="str">
        <f t="shared" si="79"/>
        <v>NO</v>
      </c>
    </row>
    <row r="1020" spans="1:43" x14ac:dyDescent="0.3">
      <c r="A1020" s="38">
        <f>IF('query (10)'!A1020="","",'query (10)'!A1020)</f>
        <v>1192</v>
      </c>
      <c r="B1020" s="38" t="str">
        <f>IF('query (10)'!B1020="","",'query (10)'!B1020)</f>
        <v/>
      </c>
      <c r="C1020" s="38" t="str">
        <f>TRIM(UPPER('query (10)'!M1020))</f>
        <v>PK-1503</v>
      </c>
      <c r="D1020" s="38" t="str">
        <f>TRIM(UPPER(IFERROR(_xlfn.TEXTBEFORE('query (10)'!L1020,"("),'query (10)'!L1020)))</f>
        <v>PACKING TABLE M/C</v>
      </c>
      <c r="E1020" s="38" t="str">
        <f>IFERROR(TRIM(UPPER(_xlfn.TEXTBEFORE(_xlfn.TEXTAFTER('query (10)'!L1020,"("),")"))),"")</f>
        <v/>
      </c>
      <c r="F1020" s="38" t="str">
        <f>TRIM('query (10)'!K1020)</f>
        <v>SB4</v>
      </c>
      <c r="G1020" s="38" t="str">
        <f>IF('query (10)'!J1020="","",'query (10)'!J1020)</f>
        <v>Electrical Control</v>
      </c>
      <c r="H1020" s="38" t="str">
        <f>TRIM(UPPER('query (10)'!J1020))</f>
        <v>ELECTRICAL CONTROL</v>
      </c>
      <c r="I1020" s="38" t="str">
        <f>IF('query (10)'!F1020="","",'query (10)'!F1020)</f>
        <v>Time-based Maintenance</v>
      </c>
      <c r="J1020" s="38" t="str">
        <f>IF('query (10)'!F1020="","",IFERROR(INDEX(Cleaning_Rules!$B$14:$B$17,MATCH(TRIM('query (10)'!F1020),Cleaning_Rules!$A$14:$A$17,0)),"UNKNOWN"))</f>
        <v>TBM</v>
      </c>
      <c r="K1020" s="38" t="str">
        <f>IF('query (10)'!G1020="","",'query (10)'!G1020)</f>
        <v>แผนใหม่</v>
      </c>
      <c r="L1020" s="38" t="str">
        <f>IF('query (10)'!G1020="","MISSING",IFERROR(INDEX(Cleaning_Rules!$B$5:$B$10,MATCH(TRIM('query (10)'!G1020),Cleaning_Rules!$A$5:$A$10,0)),"UNKNOWN"))</f>
        <v>NEW_PLAN</v>
      </c>
      <c r="M1020" s="38" t="str">
        <f>IF('query (10)'!I1020="","",'query (10)'!I1020)</f>
        <v>Electrical</v>
      </c>
      <c r="N1020" s="38" t="str">
        <f>IF('query (10)'!O1020="","",'query (10)'!O1020)</f>
        <v>Inspection</v>
      </c>
      <c r="O1020" s="38" t="str">
        <f>IF('query (10)'!P1020="","",'query (10)'!P1020)</f>
        <v>Medium</v>
      </c>
      <c r="P1020" s="38" t="str">
        <f>IF('query (10)'!N1020="","",'query (10)'!N1020)</f>
        <v xml:space="preserve">- Check condition of Push botton, Emergency, Lamp and selector switch
- Check condition of Circuit breaker, Power supply, Magnetic, Relay.
- Check condition of vistual lamp
-Check condition of Safety device </v>
      </c>
      <c r="Q1020" s="38" t="str">
        <f>TRIM('query (10)'!N1020)</f>
        <v>- Check condition of Push botton, Emergency, Lamp and selector switch
- Check condition of Circuit breaker, Power supply, Magnetic, Relay.
- Check condition of vistual lamp
-Check condition of Safety device</v>
      </c>
      <c r="R1020" s="38" t="str">
        <f>TRIM(UPPER('query (10)'!R1020))</f>
        <v/>
      </c>
      <c r="S1020" s="38" t="str">
        <f>TRIM(UPPER('query (10)'!S1020))</f>
        <v/>
      </c>
      <c r="T1020" s="38" t="str">
        <f>IF('query (10)'!Q1020="","",TRIM(UPPER('query (10)'!Q1020)))</f>
        <v/>
      </c>
      <c r="U1020" s="38" t="str">
        <f>IF('query (10)'!T1020="","",'query (10)'!T1020)</f>
        <v/>
      </c>
      <c r="V1020" s="39" t="str">
        <f>IF('query (10)'!T1020="","",IFERROR(VALUE('query (10)'!T1020),""))</f>
        <v/>
      </c>
      <c r="W1020" s="40">
        <f>IF('query (10)'!U1020="","",'query (10)'!U1020)</f>
        <v>0</v>
      </c>
      <c r="X1020" s="39">
        <f>IF('query (10)'!V1020="","",'query (10)'!V1020)</f>
        <v>30</v>
      </c>
      <c r="Y1020" s="41">
        <f>IF('query (10)'!W1020="","",'query (10)'!W1020)</f>
        <v>46066</v>
      </c>
      <c r="Z1020" s="41" t="str">
        <f>IF('query (10)'!X1020="","",'query (10)'!X1020)</f>
        <v/>
      </c>
      <c r="AA1020" s="41">
        <f>IF('query (10)'!Y1020="","",'query (10)'!Y1020)</f>
        <v>46009</v>
      </c>
      <c r="AB1020" s="41">
        <f>IF('query (10)'!Z1020="","",'query (10)'!Z1020)</f>
        <v>46070</v>
      </c>
      <c r="AC1020" s="38" t="str">
        <f>IF(OR('query (10)'!AA1020="",COUNTIF(Cleaning_Rules!$A$21:$A$26,TRIM('query (10)'!AA1020))&gt;0),"",TRIM('query (10)'!AA1020))</f>
        <v/>
      </c>
      <c r="AD1020" s="38" t="str">
        <f>IF('query (10)'!AB1020="","",TRIM(IFERROR(_xlfn.TEXTBEFORE('query (10)'!AB1020,"("),'query (10)'!AB1020)))</f>
        <v/>
      </c>
      <c r="AE1020" s="38" t="str">
        <f>IFERROR(LOWER(TRIM(_xlfn.TEXTBEFORE(_xlfn.TEXTAFTER('query (10)'!AB1020,"("),")"))),"")</f>
        <v/>
      </c>
      <c r="AF1020" s="38" t="str">
        <f>IF('query (10)'!AD1020="","",TRIM('query (10)'!AD1020))</f>
        <v>พงษ์พิทักษ์ ศรไชย</v>
      </c>
      <c r="AG1020" s="38" t="str">
        <f>IF('query (10)'!AE1020="","",TRIM('query (10)'!AE1020))</f>
        <v>พงษ์พิทักษ์ ศรไชย</v>
      </c>
      <c r="AH1020" s="38" t="str">
        <f>IF('query (10)'!AF1020="","",IFERROR(VALUE('query (10)'!AF1020),""))</f>
        <v/>
      </c>
      <c r="AI1020" s="38" t="str">
        <f>IF('query (10)'!AG1020="","",TRIM('query (10)'!AG1020))</f>
        <v/>
      </c>
      <c r="AJ1020" s="38" t="str">
        <f>IF('query (10)'!AH1020="","",IFERROR(VALUE('query (10)'!AH1020),""))</f>
        <v/>
      </c>
      <c r="AK1020" s="38" t="str">
        <f>IF('query (10)'!AI1020="","",TRIM('query (10)'!AI1020))</f>
        <v/>
      </c>
      <c r="AL1020" s="42">
        <f t="shared" si="75"/>
        <v>2026</v>
      </c>
      <c r="AM1020" s="42" t="str">
        <f t="shared" si="76"/>
        <v>2026-02</v>
      </c>
      <c r="AN1020" s="42" t="str">
        <f t="shared" ca="1" si="77"/>
        <v>OVERDUE</v>
      </c>
      <c r="AO1020" s="42" t="str">
        <f t="shared" si="78"/>
        <v>PK-1503 | PACKING TABLE M/C | SB4 | ELECTRICAL CONTROL | Time-based Maintenance | Electrical | Inspection | Medium | - Check condition of Push botton, Emergency, Lamp and selector switch
- Check condition of Circuit breaker, Power supply, Magnetic, Relay.
- Check condition of vistual lamp
-Check condition of Safety device | พงษ์พิทักษ์ ศรไชย</v>
      </c>
      <c r="AP1020" s="42" t="str">
        <f>_xlfn.TEXTJOIN("; ",TRUE,IF(COUNTA('query (10)'!A1020:AK1020)&lt;=6,"NEAR_EMPTY_ROW",""),IF($K1020="","MISSING_STATUS",""),IF(AND($K1020="เสร็จสิ้น",$Z1020=""),"DONE_NO_ACTUAL_DATE",""),IF(AND($I1020="Condition-based Maintenance",$AH1020=""),"CBM_NO_MEASUREMENT",""),IF(OR($X1020="",$X1020=0),"INVALID_PERIOD",""),IF(AND($AA1020&lt;&gt;"",$AB1020&lt;&gt;"",$AB1020&lt;$AA1020),"DATE_SEQUENCE_ERROR",""),IF(AND($AB1020&lt;&gt;"",$AB1020&gt;DATE(2030,12,31)),"DATE_OUTLIER",""),IF($C1020="","MISSING_QRCODE",""),IF($J1020="UNKNOWN","UNKNOWN_PM_TYPE",""),IF($L1020="UNKNOWN","UNKNOWN_STATUS",""))</f>
        <v/>
      </c>
      <c r="AQ1020" s="42" t="str">
        <f t="shared" si="79"/>
        <v>NO</v>
      </c>
    </row>
    <row r="1021" spans="1:43" x14ac:dyDescent="0.3">
      <c r="A1021" s="38">
        <f>IF('query (10)'!A1021="","",'query (10)'!A1021)</f>
        <v>1193</v>
      </c>
      <c r="B1021" s="38">
        <f>IF('query (10)'!B1021="","",'query (10)'!B1021)</f>
        <v>18436</v>
      </c>
      <c r="C1021" s="38" t="str">
        <f>TRIM(UPPER('query (10)'!M1021))</f>
        <v>GR-533</v>
      </c>
      <c r="D1021" s="38" t="str">
        <f>TRIM(UPPER(IFERROR(_xlfn.TEXTBEFORE('query (10)'!L1021,"("),'query (10)'!L1021)))</f>
        <v>OUTER RING RACEWAY GRINDING M/C</v>
      </c>
      <c r="E1021" s="38" t="str">
        <f>IFERROR(TRIM(UPPER(_xlfn.TEXTBEFORE(_xlfn.TEXTAFTER('query (10)'!L1021,"("),")"))),"")</f>
        <v/>
      </c>
      <c r="F1021" s="38" t="str">
        <f>TRIM('query (10)'!K1021)</f>
        <v>SB5</v>
      </c>
      <c r="G1021" s="38" t="str">
        <f>IF('query (10)'!J1021="","",'query (10)'!J1021)</f>
        <v>Electrical Control</v>
      </c>
      <c r="H1021" s="38" t="str">
        <f>TRIM(UPPER('query (10)'!J1021))</f>
        <v>ELECTRICAL CONTROL</v>
      </c>
      <c r="I1021" s="38" t="str">
        <f>IF('query (10)'!F1021="","",'query (10)'!F1021)</f>
        <v>Time-based Maintenance</v>
      </c>
      <c r="J1021" s="38" t="str">
        <f>IF('query (10)'!F1021="","",IFERROR(INDEX(Cleaning_Rules!$B$14:$B$17,MATCH(TRIM('query (10)'!F1021),Cleaning_Rules!$A$14:$A$17,0)),"UNKNOWN"))</f>
        <v>TBM</v>
      </c>
      <c r="K1021" s="38" t="str">
        <f>IF('query (10)'!G1021="","",'query (10)'!G1021)</f>
        <v>กำลังดำเนินการ</v>
      </c>
      <c r="L1021" s="38" t="str">
        <f>IF('query (10)'!G1021="","MISSING",IFERROR(INDEX(Cleaning_Rules!$B$5:$B$10,MATCH(TRIM('query (10)'!G1021),Cleaning_Rules!$A$5:$A$10,0)),"UNKNOWN"))</f>
        <v>IN_PROGRESS</v>
      </c>
      <c r="M1021" s="38" t="str">
        <f>IF('query (10)'!I1021="","",'query (10)'!I1021)</f>
        <v>Electrical</v>
      </c>
      <c r="N1021" s="38" t="str">
        <f>IF('query (10)'!O1021="","",'query (10)'!O1021)</f>
        <v>Inspection</v>
      </c>
      <c r="O1021" s="38" t="str">
        <f>IF('query (10)'!P1021="","",'query (10)'!P1021)</f>
        <v>Medium</v>
      </c>
      <c r="P1021" s="38" t="str">
        <f>IF('query (10)'!N1021="","",'query (10)'!N1021)</f>
        <v xml:space="preserve">- Check condition of Push botton, Emergency, Lamp and selector switch
- Check condition of Circuit breaker, Power supply, Magnetic, Relay
- Check condition of Servo amp, Inverter
-Check condition of Safety device </v>
      </c>
      <c r="Q1021" s="38" t="str">
        <f>TRIM('query (10)'!N1021)</f>
        <v>- Check condition of Push botton, Emergency, Lamp and selector switch
- Check condition of Circuit breaker, Power supply, Magnetic, Relay
- Check condition of Servo amp, Inverter
-Check condition of Safety device</v>
      </c>
      <c r="R1021" s="38" t="str">
        <f>TRIM(UPPER('query (10)'!R1021))</f>
        <v/>
      </c>
      <c r="S1021" s="38" t="str">
        <f>TRIM(UPPER('query (10)'!S1021))</f>
        <v/>
      </c>
      <c r="T1021" s="38" t="str">
        <f>IF('query (10)'!Q1021="","",TRIM(UPPER('query (10)'!Q1021)))</f>
        <v/>
      </c>
      <c r="U1021" s="38" t="str">
        <f>IF('query (10)'!T1021="","",'query (10)'!T1021)</f>
        <v/>
      </c>
      <c r="V1021" s="39" t="str">
        <f>IF('query (10)'!T1021="","",IFERROR(VALUE('query (10)'!T1021),""))</f>
        <v/>
      </c>
      <c r="W1021" s="40">
        <f>IF('query (10)'!U1021="","",'query (10)'!U1021)</f>
        <v>0</v>
      </c>
      <c r="X1021" s="39">
        <f>IF('query (10)'!V1021="","",'query (10)'!V1021)</f>
        <v>30</v>
      </c>
      <c r="Y1021" s="41">
        <f>IF('query (10)'!W1021="","",'query (10)'!W1021)</f>
        <v>46066</v>
      </c>
      <c r="Z1021" s="41" t="str">
        <f>IF('query (10)'!X1021="","",'query (10)'!X1021)</f>
        <v/>
      </c>
      <c r="AA1021" s="41">
        <f>IF('query (10)'!Y1021="","",'query (10)'!Y1021)</f>
        <v>46015</v>
      </c>
      <c r="AB1021" s="41">
        <f>IF('query (10)'!Z1021="","",'query (10)'!Z1021)</f>
        <v>46071</v>
      </c>
      <c r="AC1021" s="38" t="str">
        <f>IF(OR('query (10)'!AA1021="",COUNTIF(Cleaning_Rules!$A$21:$A$26,TRIM('query (10)'!AA1021))&gt;0),"",TRIM('query (10)'!AA1021))</f>
        <v/>
      </c>
      <c r="AD1021" s="38" t="str">
        <f>IF('query (10)'!AB1021="","",TRIM(IFERROR(_xlfn.TEXTBEFORE('query (10)'!AB1021,"("),'query (10)'!AB1021)))</f>
        <v>เริ่มซ่อมงาน PM แล้ว รับผิดชอบโดย PAHLA SEEDANG</v>
      </c>
      <c r="AE1021" s="38" t="str">
        <f>IFERROR(LOWER(TRIM(_xlfn.TEXTBEFORE(_xlfn.TEXTAFTER('query (10)'!AB1021,"("),")"))),"")</f>
        <v>pahla@nsk.com</v>
      </c>
      <c r="AF1021" s="38" t="str">
        <f>IF('query (10)'!AD1021="","",TRIM('query (10)'!AD1021))</f>
        <v>พงษ์พิทักษ์ ศรไชย</v>
      </c>
      <c r="AG1021" s="38" t="str">
        <f>IF('query (10)'!AE1021="","",TRIM('query (10)'!AE1021))</f>
        <v>อัมรินทร์ รักษาพล</v>
      </c>
      <c r="AH1021" s="38" t="str">
        <f>IF('query (10)'!AF1021="","",IFERROR(VALUE('query (10)'!AF1021),""))</f>
        <v/>
      </c>
      <c r="AI1021" s="38" t="str">
        <f>IF('query (10)'!AG1021="","",TRIM('query (10)'!AG1021))</f>
        <v/>
      </c>
      <c r="AJ1021" s="38" t="str">
        <f>IF('query (10)'!AH1021="","",IFERROR(VALUE('query (10)'!AH1021),""))</f>
        <v/>
      </c>
      <c r="AK1021" s="38" t="str">
        <f>IF('query (10)'!AI1021="","",TRIM('query (10)'!AI1021))</f>
        <v/>
      </c>
      <c r="AL1021" s="42">
        <f t="shared" si="75"/>
        <v>2026</v>
      </c>
      <c r="AM1021" s="42" t="str">
        <f t="shared" si="76"/>
        <v>2026-02</v>
      </c>
      <c r="AN1021" s="42" t="str">
        <f t="shared" ca="1" si="77"/>
        <v>OVERDUE</v>
      </c>
      <c r="AO1021" s="42" t="str">
        <f t="shared" si="78"/>
        <v>GR-533 | OUTER RING RACEWAY GRINDING M/C | SB5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PAHLA SEEDANG | อัมรินทร์ รักษาพล</v>
      </c>
      <c r="AP1021" s="42" t="str">
        <f>_xlfn.TEXTJOIN("; ",TRUE,IF(COUNTA('query (10)'!A1021:AK1021)&lt;=6,"NEAR_EMPTY_ROW",""),IF($K1021="","MISSING_STATUS",""),IF(AND($K1021="เสร็จสิ้น",$Z1021=""),"DONE_NO_ACTUAL_DATE",""),IF(AND($I1021="Condition-based Maintenance",$AH1021=""),"CBM_NO_MEASUREMENT",""),IF(OR($X1021="",$X1021=0),"INVALID_PERIOD",""),IF(AND($AA1021&lt;&gt;"",$AB1021&lt;&gt;"",$AB1021&lt;$AA1021),"DATE_SEQUENCE_ERROR",""),IF(AND($AB1021&lt;&gt;"",$AB1021&gt;DATE(2030,12,31)),"DATE_OUTLIER",""),IF($C1021="","MISSING_QRCODE",""),IF($J1021="UNKNOWN","UNKNOWN_PM_TYPE",""),IF($L1021="UNKNOWN","UNKNOWN_STATUS",""))</f>
        <v/>
      </c>
      <c r="AQ1021" s="42" t="str">
        <f t="shared" si="79"/>
        <v>NO</v>
      </c>
    </row>
    <row r="1022" spans="1:43" x14ac:dyDescent="0.3">
      <c r="A1022" s="38">
        <f>IF('query (10)'!A1022="","",'query (10)'!A1022)</f>
        <v>1194</v>
      </c>
      <c r="B1022" s="38">
        <f>IF('query (10)'!B1022="","",'query (10)'!B1022)</f>
        <v>18305</v>
      </c>
      <c r="C1022" s="38" t="str">
        <f>TRIM(UPPER('query (10)'!M1022))</f>
        <v>CH-402</v>
      </c>
      <c r="D1022" s="38" t="str">
        <f>TRIM(UPPER(IFERROR(_xlfn.TEXTBEFORE('query (10)'!L1022,"("),'query (10)'!L1022)))</f>
        <v>EDDY CURRENT TESTER MACHINE.</v>
      </c>
      <c r="E1022" s="38" t="str">
        <f>IFERROR(TRIM(UPPER(_xlfn.TEXTBEFORE(_xlfn.TEXTAFTER('query (10)'!L1022,"("),")"))),"")</f>
        <v/>
      </c>
      <c r="F1022" s="38" t="str">
        <f>TRIM('query (10)'!K1022)</f>
        <v>HUB3-1</v>
      </c>
      <c r="G1022" s="38" t="str">
        <f>IF('query (10)'!J1022="","",'query (10)'!J1022)</f>
        <v>Air Cylinder</v>
      </c>
      <c r="H1022" s="38" t="str">
        <f>TRIM(UPPER('query (10)'!J1022))</f>
        <v>AIR CYLINDER</v>
      </c>
      <c r="I1022" s="38" t="str">
        <f>IF('query (10)'!F1022="","",'query (10)'!F1022)</f>
        <v>Time-based Maintenance</v>
      </c>
      <c r="J1022" s="38" t="str">
        <f>IF('query (10)'!F1022="","",IFERROR(INDEX(Cleaning_Rules!$B$14:$B$17,MATCH(TRIM('query (10)'!F1022),Cleaning_Rules!$A$14:$A$17,0)),"UNKNOWN"))</f>
        <v>TBM</v>
      </c>
      <c r="K1022" s="38" t="str">
        <f>IF('query (10)'!G1022="","",'query (10)'!G1022)</f>
        <v>เสร็จสิ้น</v>
      </c>
      <c r="L1022" s="38" t="str">
        <f>IF('query (10)'!G1022="","MISSING",IFERROR(INDEX(Cleaning_Rules!$B$5:$B$10,MATCH(TRIM('query (10)'!G1022),Cleaning_Rules!$A$5:$A$10,0)),"UNKNOWN"))</f>
        <v>COMPLETED</v>
      </c>
      <c r="M1022" s="38" t="str">
        <f>IF('query (10)'!I1022="","",'query (10)'!I1022)</f>
        <v>Mechanical</v>
      </c>
      <c r="N1022" s="38" t="str">
        <f>IF('query (10)'!O1022="","",'query (10)'!O1022)</f>
        <v>Part Change</v>
      </c>
      <c r="O1022" s="38" t="str">
        <f>IF('query (10)'!P1022="","",'query (10)'!P1022)</f>
        <v>Medium</v>
      </c>
      <c r="P1022" s="38" t="str">
        <f>IF('query (10)'!N1022="","",'query (10)'!N1022)</f>
        <v>Change seal kit air cylinder B1 supply up/down  According To PM 1 Year Cycle</v>
      </c>
      <c r="Q1022" s="38" t="str">
        <f>TRIM('query (10)'!N1022)</f>
        <v>Change seal kit air cylinder B1 supply up/down According To PM 1 Year Cycle</v>
      </c>
      <c r="R1022" s="38" t="str">
        <f>TRIM(UPPER('query (10)'!R1022))</f>
        <v>SEAL KIT</v>
      </c>
      <c r="S1022" s="38" t="str">
        <f>TRIM(UPPER('query (10)'!S1022))</f>
        <v>MXS20P-PS</v>
      </c>
      <c r="T1022" s="38" t="str">
        <f>IF('query (10)'!Q1022="","",TRIM(UPPER('query (10)'!Q1022)))</f>
        <v/>
      </c>
      <c r="U1022" s="38" t="str">
        <f>IF('query (10)'!T1022="","",'query (10)'!T1022)</f>
        <v/>
      </c>
      <c r="V1022" s="39" t="str">
        <f>IF('query (10)'!T1022="","",IFERROR(VALUE('query (10)'!T1022),""))</f>
        <v/>
      </c>
      <c r="W1022" s="40">
        <f>IF('query (10)'!U1022="","",'query (10)'!U1022)</f>
        <v>0</v>
      </c>
      <c r="X1022" s="39">
        <f>IF('query (10)'!V1022="","",'query (10)'!V1022)</f>
        <v>360</v>
      </c>
      <c r="Y1022" s="41">
        <f>IF('query (10)'!W1022="","",'query (10)'!W1022)</f>
        <v>46062</v>
      </c>
      <c r="Z1022" s="41">
        <f>IF('query (10)'!X1022="","",'query (10)'!X1022)</f>
        <v>46072</v>
      </c>
      <c r="AA1022" s="41">
        <f>IF('query (10)'!Y1022="","",'query (10)'!Y1022)</f>
        <v>46072</v>
      </c>
      <c r="AB1022" s="41">
        <f>IF('query (10)'!Z1022="","",'query (10)'!Z1022)</f>
        <v>46432</v>
      </c>
      <c r="AC1022" s="38" t="str">
        <f>IF(OR('query (10)'!AA1022="",COUNTIF(Cleaning_Rules!$A$21:$A$26,TRIM('query (10)'!AA1022))&gt;0),"",TRIM('query (10)'!AA1022))</f>
        <v/>
      </c>
      <c r="AD1022" s="38" t="str">
        <f>IF('query (10)'!AB1022="","",TRIM(IFERROR(_xlfn.TEXTBEFORE('query (10)'!AB1022,"("),'query (10)'!AB1022)))</f>
        <v>เริ่มซ่อมงาน PM แล้ว รับผิดชอบโดย CHETSADA PHIWBANG</v>
      </c>
      <c r="AE1022" s="38" t="str">
        <f>IFERROR(LOWER(TRIM(_xlfn.TEXTBEFORE(_xlfn.TEXTAFTER('query (10)'!AB1022,"("),")"))),"")</f>
        <v>chetsada@nsk.com</v>
      </c>
      <c r="AF1022" s="38" t="str">
        <f>IF('query (10)'!AD1022="","",TRIM('query (10)'!AD1022))</f>
        <v>จักรภัทร โคตรสมบัติ</v>
      </c>
      <c r="AG1022" s="38" t="str">
        <f>IF('query (10)'!AE1022="","",TRIM('query (10)'!AE1022))</f>
        <v>เจษฎา ผิวบาง</v>
      </c>
      <c r="AH1022" s="38" t="str">
        <f>IF('query (10)'!AF1022="","",IFERROR(VALUE('query (10)'!AF1022),""))</f>
        <v/>
      </c>
      <c r="AI1022" s="38" t="str">
        <f>IF('query (10)'!AG1022="","",TRIM('query (10)'!AG1022))</f>
        <v/>
      </c>
      <c r="AJ1022" s="38" t="str">
        <f>IF('query (10)'!AH1022="","",IFERROR(VALUE('query (10)'!AH1022),""))</f>
        <v/>
      </c>
      <c r="AK1022" s="38" t="str">
        <f>IF('query (10)'!AI1022="","",TRIM('query (10)'!AI1022))</f>
        <v/>
      </c>
      <c r="AL1022" s="42">
        <f t="shared" si="75"/>
        <v>2026</v>
      </c>
      <c r="AM1022" s="42" t="str">
        <f t="shared" si="76"/>
        <v>2026-02</v>
      </c>
      <c r="AN1022" s="42" t="str">
        <f t="shared" ca="1" si="77"/>
        <v/>
      </c>
      <c r="AO1022" s="42" t="str">
        <f t="shared" si="78"/>
        <v>CH-402 | EDDY CURRENT TESTER MACHINE. | HUB3-1 | AIR CYLINDER | Time-based Maintenance | Mechanical | Part Change | Medium | Change seal kit air cylinder B1 supply up/down According To PM 1 Year Cycle | SEAL KIT | MXS20P-PS | เริ่มซ่อมงาน PM แล้ว รับผิดชอบโดย CHETSADA PHIWBANG | เจษฎา ผิวบาง</v>
      </c>
      <c r="AP1022" s="42" t="str">
        <f>_xlfn.TEXTJOIN("; ",TRUE,IF(COUNTA('query (10)'!A1022:AK1022)&lt;=6,"NEAR_EMPTY_ROW",""),IF($K1022="","MISSING_STATUS",""),IF(AND($K1022="เสร็จสิ้น",$Z1022=""),"DONE_NO_ACTUAL_DATE",""),IF(AND($I1022="Condition-based Maintenance",$AH1022=""),"CBM_NO_MEASUREMENT",""),IF(OR($X1022="",$X1022=0),"INVALID_PERIOD",""),IF(AND($AA1022&lt;&gt;"",$AB1022&lt;&gt;"",$AB1022&lt;$AA1022),"DATE_SEQUENCE_ERROR",""),IF(AND($AB1022&lt;&gt;"",$AB1022&gt;DATE(2030,12,31)),"DATE_OUTLIER",""),IF($C1022="","MISSING_QRCODE",""),IF($J1022="UNKNOWN","UNKNOWN_PM_TYPE",""),IF($L1022="UNKNOWN","UNKNOWN_STATUS",""))</f>
        <v/>
      </c>
      <c r="AQ1022" s="42" t="str">
        <f t="shared" si="79"/>
        <v>NO</v>
      </c>
    </row>
    <row r="1023" spans="1:43" x14ac:dyDescent="0.3">
      <c r="A1023" s="38">
        <f>IF('query (10)'!A1023="","",'query (10)'!A1023)</f>
        <v>1195</v>
      </c>
      <c r="B1023" s="38">
        <f>IF('query (10)'!B1023="","",'query (10)'!B1023)</f>
        <v>18306</v>
      </c>
      <c r="C1023" s="38" t="str">
        <f>TRIM(UPPER('query (10)'!M1023))</f>
        <v>GR-398</v>
      </c>
      <c r="D1023" s="38" t="str">
        <f>TRIM(UPPER(IFERROR(_xlfn.TEXTBEFORE('query (10)'!L1023,"("),'query (10)'!L1023)))</f>
        <v>B1 INNER RING BORE GRINDING MACHINE.</v>
      </c>
      <c r="E1023" s="38" t="str">
        <f>IFERROR(TRIM(UPPER(_xlfn.TEXTBEFORE(_xlfn.TEXTAFTER('query (10)'!L1023,"("),")"))),"")</f>
        <v/>
      </c>
      <c r="F1023" s="38" t="str">
        <f>TRIM('query (10)'!K1023)</f>
        <v>HUB3-1</v>
      </c>
      <c r="G1023" s="38" t="str">
        <f>IF('query (10)'!J1023="","",'query (10)'!J1023)</f>
        <v>Air Cylinder</v>
      </c>
      <c r="H1023" s="38" t="str">
        <f>TRIM(UPPER('query (10)'!J1023))</f>
        <v>AIR CYLINDER</v>
      </c>
      <c r="I1023" s="38" t="str">
        <f>IF('query (10)'!F1023="","",'query (10)'!F1023)</f>
        <v>Time-based Maintenance</v>
      </c>
      <c r="J1023" s="38" t="str">
        <f>IF('query (10)'!F1023="","",IFERROR(INDEX(Cleaning_Rules!$B$14:$B$17,MATCH(TRIM('query (10)'!F1023),Cleaning_Rules!$A$14:$A$17,0)),"UNKNOWN"))</f>
        <v>TBM</v>
      </c>
      <c r="K1023" s="38" t="str">
        <f>IF('query (10)'!G1023="","",'query (10)'!G1023)</f>
        <v>เสร็จสิ้น</v>
      </c>
      <c r="L1023" s="38" t="str">
        <f>IF('query (10)'!G1023="","MISSING",IFERROR(INDEX(Cleaning_Rules!$B$5:$B$10,MATCH(TRIM('query (10)'!G1023),Cleaning_Rules!$A$5:$A$10,0)),"UNKNOWN"))</f>
        <v>COMPLETED</v>
      </c>
      <c r="M1023" s="38" t="str">
        <f>IF('query (10)'!I1023="","",'query (10)'!I1023)</f>
        <v>Mechanical</v>
      </c>
      <c r="N1023" s="38" t="str">
        <f>IF('query (10)'!O1023="","",'query (10)'!O1023)</f>
        <v>Part Change</v>
      </c>
      <c r="O1023" s="38" t="str">
        <f>IF('query (10)'!P1023="","",'query (10)'!P1023)</f>
        <v>Medium</v>
      </c>
      <c r="P1023" s="38" t="str">
        <f>IF('query (10)'!N1023="","",'query (10)'!N1023)</f>
        <v>Change air Cylinder AG Ejecter According To PM 1 Year Cycle</v>
      </c>
      <c r="Q1023" s="38" t="str">
        <f>TRIM('query (10)'!N1023)</f>
        <v>Change air Cylinder AG Ejecter According To PM 1 Year Cycle</v>
      </c>
      <c r="R1023" s="38" t="str">
        <f>TRIM(UPPER('query (10)'!R1023))</f>
        <v>AIR CYLINDER</v>
      </c>
      <c r="S1023" s="38" t="str">
        <f>TRIM(UPPER('query (10)'!S1023))</f>
        <v>CDQ2KB20-10DZ</v>
      </c>
      <c r="T1023" s="38" t="str">
        <f>IF('query (10)'!Q1023="","",TRIM(UPPER('query (10)'!Q1023)))</f>
        <v/>
      </c>
      <c r="U1023" s="38" t="str">
        <f>IF('query (10)'!T1023="","",'query (10)'!T1023)</f>
        <v/>
      </c>
      <c r="V1023" s="39" t="str">
        <f>IF('query (10)'!T1023="","",IFERROR(VALUE('query (10)'!T1023),""))</f>
        <v/>
      </c>
      <c r="W1023" s="40">
        <f>IF('query (10)'!U1023="","",'query (10)'!U1023)</f>
        <v>0</v>
      </c>
      <c r="X1023" s="39">
        <f>IF('query (10)'!V1023="","",'query (10)'!V1023)</f>
        <v>360</v>
      </c>
      <c r="Y1023" s="41">
        <f>IF('query (10)'!W1023="","",'query (10)'!W1023)</f>
        <v>46062</v>
      </c>
      <c r="Z1023" s="41">
        <f>IF('query (10)'!X1023="","",'query (10)'!X1023)</f>
        <v>46069</v>
      </c>
      <c r="AA1023" s="41">
        <f>IF('query (10)'!Y1023="","",'query (10)'!Y1023)</f>
        <v>46069</v>
      </c>
      <c r="AB1023" s="41">
        <f>IF('query (10)'!Z1023="","",'query (10)'!Z1023)</f>
        <v>46429</v>
      </c>
      <c r="AC1023" s="38" t="str">
        <f>IF(OR('query (10)'!AA1023="",COUNTIF(Cleaning_Rules!$A$21:$A$26,TRIM('query (10)'!AA1023))&gt;0),"",TRIM('query (10)'!AA1023))</f>
        <v/>
      </c>
      <c r="AD1023" s="38" t="str">
        <f>IF('query (10)'!AB1023="","",TRIM(IFERROR(_xlfn.TEXTBEFORE('query (10)'!AB1023,"("),'query (10)'!AB1023)))</f>
        <v>เริ่มซ่อมงาน PM แล้ว รับผิดชอบโดย PAHLA SEEDANG</v>
      </c>
      <c r="AE1023" s="38" t="str">
        <f>IFERROR(LOWER(TRIM(_xlfn.TEXTBEFORE(_xlfn.TEXTAFTER('query (10)'!AB1023,"("),")"))),"")</f>
        <v>pahla@nsk.com</v>
      </c>
      <c r="AF1023" s="38" t="str">
        <f>IF('query (10)'!AD1023="","",TRIM('query (10)'!AD1023))</f>
        <v>จักรภัทร โคตรสมบัติ</v>
      </c>
      <c r="AG1023" s="38" t="str">
        <f>IF('query (10)'!AE1023="","",TRIM('query (10)'!AE1023))</f>
        <v>ผะหลา สีแดง</v>
      </c>
      <c r="AH1023" s="38" t="str">
        <f>IF('query (10)'!AF1023="","",IFERROR(VALUE('query (10)'!AF1023),""))</f>
        <v/>
      </c>
      <c r="AI1023" s="38" t="str">
        <f>IF('query (10)'!AG1023="","",TRIM('query (10)'!AG1023))</f>
        <v/>
      </c>
      <c r="AJ1023" s="38" t="str">
        <f>IF('query (10)'!AH1023="","",IFERROR(VALUE('query (10)'!AH1023),""))</f>
        <v/>
      </c>
      <c r="AK1023" s="38" t="str">
        <f>IF('query (10)'!AI1023="","",TRIM('query (10)'!AI1023))</f>
        <v/>
      </c>
      <c r="AL1023" s="42">
        <f t="shared" si="75"/>
        <v>2026</v>
      </c>
      <c r="AM1023" s="42" t="str">
        <f t="shared" si="76"/>
        <v>2026-02</v>
      </c>
      <c r="AN1023" s="42" t="str">
        <f t="shared" ca="1" si="77"/>
        <v/>
      </c>
      <c r="AO1023" s="42" t="str">
        <f t="shared" si="78"/>
        <v>GR-398 | B1 INNER RING BORE GRINDING MACHINE. | HUB3-1 | AIR CYLINDER | Time-based Maintenance | Mechanical | Part Change | Medium | Change air Cylinder AG Ejecter According To PM 1 Year Cycle | AIR CYLINDER | CDQ2KB20-10DZ | เริ่มซ่อมงาน PM แล้ว รับผิดชอบโดย PAHLA SEEDANG | ผะหลา สีแดง</v>
      </c>
      <c r="AP1023" s="42" t="str">
        <f>_xlfn.TEXTJOIN("; ",TRUE,IF(COUNTA('query (10)'!A1023:AK1023)&lt;=6,"NEAR_EMPTY_ROW",""),IF($K1023="","MISSING_STATUS",""),IF(AND($K1023="เสร็จสิ้น",$Z1023=""),"DONE_NO_ACTUAL_DATE",""),IF(AND($I1023="Condition-based Maintenance",$AH1023=""),"CBM_NO_MEASUREMENT",""),IF(OR($X1023="",$X1023=0),"INVALID_PERIOD",""),IF(AND($AA1023&lt;&gt;"",$AB1023&lt;&gt;"",$AB1023&lt;$AA1023),"DATE_SEQUENCE_ERROR",""),IF(AND($AB1023&lt;&gt;"",$AB1023&gt;DATE(2030,12,31)),"DATE_OUTLIER",""),IF($C1023="","MISSING_QRCODE",""),IF($J1023="UNKNOWN","UNKNOWN_PM_TYPE",""),IF($L1023="UNKNOWN","UNKNOWN_STATUS",""))</f>
        <v/>
      </c>
      <c r="AQ1023" s="42" t="str">
        <f t="shared" si="79"/>
        <v>NO</v>
      </c>
    </row>
    <row r="1024" spans="1:43" x14ac:dyDescent="0.3">
      <c r="A1024" s="38">
        <f>IF('query (10)'!A1024="","",'query (10)'!A1024)</f>
        <v>1196</v>
      </c>
      <c r="B1024" s="38">
        <f>IF('query (10)'!B1024="","",'query (10)'!B1024)</f>
        <v>20851</v>
      </c>
      <c r="C1024" s="38" t="str">
        <f>TRIM(UPPER('query (10)'!M1024))</f>
        <v>GR-461</v>
      </c>
      <c r="D1024" s="38" t="str">
        <f>TRIM(UPPER(IFERROR(_xlfn.TEXTBEFORE('query (10)'!L1024,"("),'query (10)'!L1024)))</f>
        <v>INNER RING RIB GRINDING MACHINE</v>
      </c>
      <c r="E1024" s="38" t="str">
        <f>IFERROR(TRIM(UPPER(_xlfn.TEXTBEFORE(_xlfn.TEXTAFTER('query (10)'!L1024,"("),")"))),"")</f>
        <v/>
      </c>
      <c r="F1024" s="38" t="str">
        <f>TRIM('query (10)'!K1024)</f>
        <v>KWD4</v>
      </c>
      <c r="G1024" s="38" t="str">
        <f>IF('query (10)'!J1024="","",'query (10)'!J1024)</f>
        <v>Electrical Control</v>
      </c>
      <c r="H1024" s="38" t="str">
        <f>TRIM(UPPER('query (10)'!J1024))</f>
        <v>ELECTRICAL CONTROL</v>
      </c>
      <c r="I1024" s="38" t="str">
        <f>IF('query (10)'!F1024="","",'query (10)'!F1024)</f>
        <v>Time-based Maintenance</v>
      </c>
      <c r="J1024" s="38" t="str">
        <f>IF('query (10)'!F1024="","",IFERROR(INDEX(Cleaning_Rules!$B$14:$B$17,MATCH(TRIM('query (10)'!F1024),Cleaning_Rules!$A$14:$A$17,0)),"UNKNOWN"))</f>
        <v>TBM</v>
      </c>
      <c r="K1024" s="38" t="str">
        <f>IF('query (10)'!G1024="","",'query (10)'!G1024)</f>
        <v>เสร็จสิ้น</v>
      </c>
      <c r="L1024" s="38" t="str">
        <f>IF('query (10)'!G1024="","MISSING",IFERROR(INDEX(Cleaning_Rules!$B$5:$B$10,MATCH(TRIM('query (10)'!G1024),Cleaning_Rules!$A$5:$A$10,0)),"UNKNOWN"))</f>
        <v>COMPLETED</v>
      </c>
      <c r="M1024" s="38" t="str">
        <f>IF('query (10)'!I1024="","",'query (10)'!I1024)</f>
        <v>Electrical</v>
      </c>
      <c r="N1024" s="38" t="str">
        <f>IF('query (10)'!O1024="","",'query (10)'!O1024)</f>
        <v>Inspection</v>
      </c>
      <c r="O1024" s="38" t="str">
        <f>IF('query (10)'!P1024="","",'query (10)'!P1024)</f>
        <v>Medium</v>
      </c>
      <c r="P1024" s="38" t="str">
        <f>IF('query (10)'!N1024="","",'query (10)'!N1024)</f>
        <v xml:space="preserve">-Check Push botton, Emergency, Lamp, Selector switch
-Check Circuit breaker, Power supply, Magnetic, Relay
-Check Error Code of Inverter
-Check Safety Guard
-Check Emergency Stop
</v>
      </c>
      <c r="Q1024" s="38" t="str">
        <f>TRIM('query (10)'!N1024)</f>
        <v xml:space="preserve">-Check Push botton, Emergency, Lamp, Selector switch
-Check Circuit breaker, Power supply, Magnetic, Relay
-Check Error Code of Inverter
-Check Safety Guard
-Check Emergency Stop
</v>
      </c>
      <c r="R1024" s="38" t="str">
        <f>TRIM(UPPER('query (10)'!R1024))</f>
        <v/>
      </c>
      <c r="S1024" s="38" t="str">
        <f>TRIM(UPPER('query (10)'!S1024))</f>
        <v/>
      </c>
      <c r="T1024" s="38" t="str">
        <f>IF('query (10)'!Q1024="","",TRIM(UPPER('query (10)'!Q1024)))</f>
        <v/>
      </c>
      <c r="U1024" s="38" t="str">
        <f>IF('query (10)'!T1024="","",'query (10)'!T1024)</f>
        <v/>
      </c>
      <c r="V1024" s="39" t="str">
        <f>IF('query (10)'!T1024="","",IFERROR(VALUE('query (10)'!T1024),""))</f>
        <v/>
      </c>
      <c r="W1024" s="40">
        <f>IF('query (10)'!U1024="","",'query (10)'!U1024)</f>
        <v>0</v>
      </c>
      <c r="X1024" s="39">
        <f>IF('query (10)'!V1024="","",'query (10)'!V1024)</f>
        <v>30</v>
      </c>
      <c r="Y1024" s="41">
        <f>IF('query (10)'!W1024="","",'query (10)'!W1024)</f>
        <v>46057</v>
      </c>
      <c r="Z1024" s="41">
        <f>IF('query (10)'!X1024="","",'query (10)'!X1024)</f>
        <v>46183</v>
      </c>
      <c r="AA1024" s="41">
        <f>IF('query (10)'!Y1024="","",'query (10)'!Y1024)</f>
        <v>46183</v>
      </c>
      <c r="AB1024" s="41">
        <f>IF('query (10)'!Z1024="","",'query (10)'!Z1024)</f>
        <v>46213</v>
      </c>
      <c r="AC1024" s="38" t="str">
        <f>IF(OR('query (10)'!AA1024="",COUNTIF(Cleaning_Rules!$A$21:$A$26,TRIM('query (10)'!AA1024))&gt;0),"",TRIM('query (10)'!AA1024))</f>
        <v>Perform the inspection, and if any values are displayed numerically, record those values for reference.</v>
      </c>
      <c r="AD1024" s="38" t="str">
        <f>IF('query (10)'!AB1024="","",TRIM(IFERROR(_xlfn.TEXTBEFORE('query (10)'!AB1024,"("),'query (10)'!AB1024)))</f>
        <v>เริ่มซ่อมงาน PM แล้ว รับผิดชอบโดย PONGPITAK SONCHAI</v>
      </c>
      <c r="AE1024" s="38" t="str">
        <f>IFERROR(LOWER(TRIM(_xlfn.TEXTBEFORE(_xlfn.TEXTAFTER('query (10)'!AB1024,"("),")"))),"")</f>
        <v>sonchai-p-6240@nsk.com</v>
      </c>
      <c r="AF1024" s="38" t="str">
        <f>IF('query (10)'!AD1024="","",TRIM('query (10)'!AD1024))</f>
        <v>ณัฐดนัย จุฑาเทพ</v>
      </c>
      <c r="AG1024" s="38" t="str">
        <f>IF('query (10)'!AE1024="","",TRIM('query (10)'!AE1024))</f>
        <v>พงษ์พิทักษ์ ศรไชย</v>
      </c>
      <c r="AH1024" s="38" t="str">
        <f>IF('query (10)'!AF1024="","",IFERROR(VALUE('query (10)'!AF1024),""))</f>
        <v/>
      </c>
      <c r="AI1024" s="38" t="str">
        <f>IF('query (10)'!AG1024="","",TRIM('query (10)'!AG1024))</f>
        <v/>
      </c>
      <c r="AJ1024" s="38" t="str">
        <f>IF('query (10)'!AH1024="","",IFERROR(VALUE('query (10)'!AH1024),""))</f>
        <v/>
      </c>
      <c r="AK1024" s="38" t="str">
        <f>IF('query (10)'!AI1024="","",TRIM('query (10)'!AI1024))</f>
        <v/>
      </c>
      <c r="AL1024" s="42">
        <f t="shared" si="75"/>
        <v>2026</v>
      </c>
      <c r="AM1024" s="42" t="str">
        <f t="shared" si="76"/>
        <v>2026-02</v>
      </c>
      <c r="AN1024" s="42" t="str">
        <f t="shared" ca="1" si="77"/>
        <v/>
      </c>
      <c r="AO1024" s="42" t="str">
        <f t="shared" si="78"/>
        <v>GR-461 | INNER RING RIB GRINDING MACHINE | KWD4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PONGPITAK SONCHAI | พงษ์พิทักษ์ ศรไชย</v>
      </c>
      <c r="AP1024" s="42" t="str">
        <f>_xlfn.TEXTJOIN("; ",TRUE,IF(COUNTA('query (10)'!A1024:AK1024)&lt;=6,"NEAR_EMPTY_ROW",""),IF($K1024="","MISSING_STATUS",""),IF(AND($K1024="เสร็จสิ้น",$Z1024=""),"DONE_NO_ACTUAL_DATE",""),IF(AND($I1024="Condition-based Maintenance",$AH1024=""),"CBM_NO_MEASUREMENT",""),IF(OR($X1024="",$X1024=0),"INVALID_PERIOD",""),IF(AND($AA1024&lt;&gt;"",$AB1024&lt;&gt;"",$AB1024&lt;$AA1024),"DATE_SEQUENCE_ERROR",""),IF(AND($AB1024&lt;&gt;"",$AB1024&gt;DATE(2030,12,31)),"DATE_OUTLIER",""),IF($C1024="","MISSING_QRCODE",""),IF($J1024="UNKNOWN","UNKNOWN_PM_TYPE",""),IF($L1024="UNKNOWN","UNKNOWN_STATUS",""))</f>
        <v/>
      </c>
      <c r="AQ1024" s="42" t="str">
        <f t="shared" si="79"/>
        <v>NO</v>
      </c>
    </row>
    <row r="1025" spans="1:43" x14ac:dyDescent="0.3">
      <c r="A1025" s="38">
        <f>IF('query (10)'!A1025="","",'query (10)'!A1025)</f>
        <v>1197</v>
      </c>
      <c r="B1025" s="38">
        <f>IF('query (10)'!B1025="","",'query (10)'!B1025)</f>
        <v>20852</v>
      </c>
      <c r="C1025" s="38" t="str">
        <f>TRIM(UPPER('query (10)'!M1025))</f>
        <v>GR-462</v>
      </c>
      <c r="D1025" s="38" t="str">
        <f>TRIM(UPPER(IFERROR(_xlfn.TEXTBEFORE('query (10)'!L1025,"("),'query (10)'!L1025)))</f>
        <v>INNER RING BORE GRINDING MACHINE</v>
      </c>
      <c r="E1025" s="38" t="str">
        <f>IFERROR(TRIM(UPPER(_xlfn.TEXTBEFORE(_xlfn.TEXTAFTER('query (10)'!L1025,"("),")"))),"")</f>
        <v/>
      </c>
      <c r="F1025" s="38" t="str">
        <f>TRIM('query (10)'!K1025)</f>
        <v>KWD4</v>
      </c>
      <c r="G1025" s="38" t="str">
        <f>IF('query (10)'!J1025="","",'query (10)'!J1025)</f>
        <v>Electrical Control</v>
      </c>
      <c r="H1025" s="38" t="str">
        <f>TRIM(UPPER('query (10)'!J1025))</f>
        <v>ELECTRICAL CONTROL</v>
      </c>
      <c r="I1025" s="38" t="str">
        <f>IF('query (10)'!F1025="","",'query (10)'!F1025)</f>
        <v>Time-based Maintenance</v>
      </c>
      <c r="J1025" s="38" t="str">
        <f>IF('query (10)'!F1025="","",IFERROR(INDEX(Cleaning_Rules!$B$14:$B$17,MATCH(TRIM('query (10)'!F1025),Cleaning_Rules!$A$14:$A$17,0)),"UNKNOWN"))</f>
        <v>TBM</v>
      </c>
      <c r="K1025" s="38" t="str">
        <f>IF('query (10)'!G1025="","",'query (10)'!G1025)</f>
        <v>เสร็จสิ้น</v>
      </c>
      <c r="L1025" s="38" t="str">
        <f>IF('query (10)'!G1025="","MISSING",IFERROR(INDEX(Cleaning_Rules!$B$5:$B$10,MATCH(TRIM('query (10)'!G1025),Cleaning_Rules!$A$5:$A$10,0)),"UNKNOWN"))</f>
        <v>COMPLETED</v>
      </c>
      <c r="M1025" s="38" t="str">
        <f>IF('query (10)'!I1025="","",'query (10)'!I1025)</f>
        <v>Electrical</v>
      </c>
      <c r="N1025" s="38" t="str">
        <f>IF('query (10)'!O1025="","",'query (10)'!O1025)</f>
        <v>Inspection</v>
      </c>
      <c r="O1025" s="38" t="str">
        <f>IF('query (10)'!P1025="","",'query (10)'!P1025)</f>
        <v>Medium</v>
      </c>
      <c r="P1025" s="38" t="str">
        <f>IF('query (10)'!N1025="","",'query (10)'!N1025)</f>
        <v xml:space="preserve"> Check Push botton, Emergency, Lamp, Selector switch
Check Circuit breaker, Power supply, Magnetic, Relay 
Check Error Code of Inverter
Check Safety Guard
Check Emergency Stop
</v>
      </c>
      <c r="Q1025" s="38" t="str">
        <f>TRIM('query (10)'!N1025)</f>
        <v xml:space="preserve">Check Push botton, Emergency, Lamp, Selector switch
Check Circuit breaker, Power supply, Magnetic, Relay 
Check Error Code of Inverter
Check Safety Guard
Check Emergency Stop
</v>
      </c>
      <c r="R1025" s="38" t="str">
        <f>TRIM(UPPER('query (10)'!R1025))</f>
        <v/>
      </c>
      <c r="S1025" s="38" t="str">
        <f>TRIM(UPPER('query (10)'!S1025))</f>
        <v/>
      </c>
      <c r="T1025" s="38" t="str">
        <f>IF('query (10)'!Q1025="","",TRIM(UPPER('query (10)'!Q1025)))</f>
        <v/>
      </c>
      <c r="U1025" s="38" t="str">
        <f>IF('query (10)'!T1025="","",'query (10)'!T1025)</f>
        <v/>
      </c>
      <c r="V1025" s="39" t="str">
        <f>IF('query (10)'!T1025="","",IFERROR(VALUE('query (10)'!T1025),""))</f>
        <v/>
      </c>
      <c r="W1025" s="40">
        <f>IF('query (10)'!U1025="","",'query (10)'!U1025)</f>
        <v>0</v>
      </c>
      <c r="X1025" s="39">
        <f>IF('query (10)'!V1025="","",'query (10)'!V1025)</f>
        <v>30</v>
      </c>
      <c r="Y1025" s="41">
        <f>IF('query (10)'!W1025="","",'query (10)'!W1025)</f>
        <v>46057</v>
      </c>
      <c r="Z1025" s="41">
        <f>IF('query (10)'!X1025="","",'query (10)'!X1025)</f>
        <v>46178</v>
      </c>
      <c r="AA1025" s="41">
        <f>IF('query (10)'!Y1025="","",'query (10)'!Y1025)</f>
        <v>46178</v>
      </c>
      <c r="AB1025" s="41">
        <f>IF('query (10)'!Z1025="","",'query (10)'!Z1025)</f>
        <v>46208</v>
      </c>
      <c r="AC1025" s="38" t="str">
        <f>IF(OR('query (10)'!AA1025="",COUNTIF(Cleaning_Rules!$A$21:$A$26,TRIM('query (10)'!AA1025))&gt;0),"",TRIM('query (10)'!AA1025))</f>
        <v>Perform the inspection, and if any values are displayed numerically, record those values for reference.</v>
      </c>
      <c r="AD1025" s="38" t="str">
        <f>IF('query (10)'!AB1025="","",TRIM(IFERROR(_xlfn.TEXTBEFORE('query (10)'!AB1025,"("),'query (10)'!AB1025)))</f>
        <v>เริ่มซ่อมงาน PM แล้ว รับผิดชอบโดย PONGPITAK SONCHAI</v>
      </c>
      <c r="AE1025" s="38" t="str">
        <f>IFERROR(LOWER(TRIM(_xlfn.TEXTBEFORE(_xlfn.TEXTAFTER('query (10)'!AB1025,"("),")"))),"")</f>
        <v>sonchai-p-6240@nsk.com</v>
      </c>
      <c r="AF1025" s="38" t="str">
        <f>IF('query (10)'!AD1025="","",TRIM('query (10)'!AD1025))</f>
        <v>ณัฐดนัย จุฑาเทพ</v>
      </c>
      <c r="AG1025" s="38" t="str">
        <f>IF('query (10)'!AE1025="","",TRIM('query (10)'!AE1025))</f>
        <v>พงษ์พิทักษ์ ศรไชย</v>
      </c>
      <c r="AH1025" s="38" t="str">
        <f>IF('query (10)'!AF1025="","",IFERROR(VALUE('query (10)'!AF1025),""))</f>
        <v/>
      </c>
      <c r="AI1025" s="38" t="str">
        <f>IF('query (10)'!AG1025="","",TRIM('query (10)'!AG1025))</f>
        <v/>
      </c>
      <c r="AJ1025" s="38" t="str">
        <f>IF('query (10)'!AH1025="","",IFERROR(VALUE('query (10)'!AH1025),""))</f>
        <v/>
      </c>
      <c r="AK1025" s="38" t="str">
        <f>IF('query (10)'!AI1025="","",TRIM('query (10)'!AI1025))</f>
        <v/>
      </c>
      <c r="AL1025" s="42">
        <f t="shared" si="75"/>
        <v>2026</v>
      </c>
      <c r="AM1025" s="42" t="str">
        <f t="shared" si="76"/>
        <v>2026-02</v>
      </c>
      <c r="AN1025" s="42" t="str">
        <f t="shared" ca="1" si="77"/>
        <v/>
      </c>
      <c r="AO1025" s="42" t="str">
        <f t="shared" si="78"/>
        <v>GR-462 | INNER RING BORE GRINDING MACHINE | KWD4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PONGPITAK SONCHAI | พงษ์พิทักษ์ ศรไชย</v>
      </c>
      <c r="AP1025" s="42" t="str">
        <f>_xlfn.TEXTJOIN("; ",TRUE,IF(COUNTA('query (10)'!A1025:AK1025)&lt;=6,"NEAR_EMPTY_ROW",""),IF($K1025="","MISSING_STATUS",""),IF(AND($K1025="เสร็จสิ้น",$Z1025=""),"DONE_NO_ACTUAL_DATE",""),IF(AND($I1025="Condition-based Maintenance",$AH1025=""),"CBM_NO_MEASUREMENT",""),IF(OR($X1025="",$X1025=0),"INVALID_PERIOD",""),IF(AND($AA1025&lt;&gt;"",$AB1025&lt;&gt;"",$AB1025&lt;$AA1025),"DATE_SEQUENCE_ERROR",""),IF(AND($AB1025&lt;&gt;"",$AB1025&gt;DATE(2030,12,31)),"DATE_OUTLIER",""),IF($C1025="","MISSING_QRCODE",""),IF($J1025="UNKNOWN","UNKNOWN_PM_TYPE",""),IF($L1025="UNKNOWN","UNKNOWN_STATUS",""))</f>
        <v/>
      </c>
      <c r="AQ1025" s="42" t="str">
        <f t="shared" si="79"/>
        <v>NO</v>
      </c>
    </row>
    <row r="1026" spans="1:43" x14ac:dyDescent="0.3">
      <c r="A1026" s="38">
        <f>IF('query (10)'!A1026="","",'query (10)'!A1026)</f>
        <v>1198</v>
      </c>
      <c r="B1026" s="38">
        <f>IF('query (10)'!B1026="","",'query (10)'!B1026)</f>
        <v>20853</v>
      </c>
      <c r="C1026" s="38" t="str">
        <f>TRIM(UPPER('query (10)'!M1026))</f>
        <v>GR-464</v>
      </c>
      <c r="D1026" s="38" t="str">
        <f>TRIM(UPPER(IFERROR(_xlfn.TEXTBEFORE('query (10)'!L1026,"("),'query (10)'!L1026)))</f>
        <v>INNER RING RACEWAY AND RIB SUPER FINISH MACHINE</v>
      </c>
      <c r="E1026" s="38" t="str">
        <f>IFERROR(TRIM(UPPER(_xlfn.TEXTBEFORE(_xlfn.TEXTAFTER('query (10)'!L1026,"("),")"))),"")</f>
        <v/>
      </c>
      <c r="F1026" s="38" t="str">
        <f>TRIM('query (10)'!K1026)</f>
        <v>KWD4</v>
      </c>
      <c r="G1026" s="38" t="str">
        <f>IF('query (10)'!J1026="","",'query (10)'!J1026)</f>
        <v>Electrical Control</v>
      </c>
      <c r="H1026" s="38" t="str">
        <f>TRIM(UPPER('query (10)'!J1026))</f>
        <v>ELECTRICAL CONTROL</v>
      </c>
      <c r="I1026" s="38" t="str">
        <f>IF('query (10)'!F1026="","",'query (10)'!F1026)</f>
        <v>Time-based Maintenance</v>
      </c>
      <c r="J1026" s="38" t="str">
        <f>IF('query (10)'!F1026="","",IFERROR(INDEX(Cleaning_Rules!$B$14:$B$17,MATCH(TRIM('query (10)'!F1026),Cleaning_Rules!$A$14:$A$17,0)),"UNKNOWN"))</f>
        <v>TBM</v>
      </c>
      <c r="K1026" s="38" t="str">
        <f>IF('query (10)'!G1026="","",'query (10)'!G1026)</f>
        <v>กำลังดำเนินการ</v>
      </c>
      <c r="L1026" s="38" t="str">
        <f>IF('query (10)'!G1026="","MISSING",IFERROR(INDEX(Cleaning_Rules!$B$5:$B$10,MATCH(TRIM('query (10)'!G1026),Cleaning_Rules!$A$5:$A$10,0)),"UNKNOWN"))</f>
        <v>IN_PROGRESS</v>
      </c>
      <c r="M1026" s="38" t="str">
        <f>IF('query (10)'!I1026="","",'query (10)'!I1026)</f>
        <v>Electrical</v>
      </c>
      <c r="N1026" s="38" t="str">
        <f>IF('query (10)'!O1026="","",'query (10)'!O1026)</f>
        <v>Inspection</v>
      </c>
      <c r="O1026" s="38" t="str">
        <f>IF('query (10)'!P1026="","",'query (10)'!P1026)</f>
        <v>Medium</v>
      </c>
      <c r="P1026" s="38" t="str">
        <f>IF('query (10)'!N1026="","",'query (10)'!N1026)</f>
        <v xml:space="preserve"> Check Push botton, Emergency, Lamp, Selector switch
Check Circuit breaker, Power supply, Magnetic, Relay 
Check Error Code of Inverter
Check Safety Guard
Check Emergency Stop
</v>
      </c>
      <c r="Q1026" s="38" t="str">
        <f>TRIM('query (10)'!N1026)</f>
        <v xml:space="preserve">Check Push botton, Emergency, Lamp, Selector switch
Check Circuit breaker, Power supply, Magnetic, Relay 
Check Error Code of Inverter
Check Safety Guard
Check Emergency Stop
</v>
      </c>
      <c r="R1026" s="38" t="str">
        <f>TRIM(UPPER('query (10)'!R1026))</f>
        <v/>
      </c>
      <c r="S1026" s="38" t="str">
        <f>TRIM(UPPER('query (10)'!S1026))</f>
        <v/>
      </c>
      <c r="T1026" s="38" t="str">
        <f>IF('query (10)'!Q1026="","",TRIM(UPPER('query (10)'!Q1026)))</f>
        <v/>
      </c>
      <c r="U1026" s="38" t="str">
        <f>IF('query (10)'!T1026="","",'query (10)'!T1026)</f>
        <v/>
      </c>
      <c r="V1026" s="39" t="str">
        <f>IF('query (10)'!T1026="","",IFERROR(VALUE('query (10)'!T1026),""))</f>
        <v/>
      </c>
      <c r="W1026" s="40">
        <f>IF('query (10)'!U1026="","",'query (10)'!U1026)</f>
        <v>0</v>
      </c>
      <c r="X1026" s="39">
        <f>IF('query (10)'!V1026="","",'query (10)'!V1026)</f>
        <v>30</v>
      </c>
      <c r="Y1026" s="41">
        <f>IF('query (10)'!W1026="","",'query (10)'!W1026)</f>
        <v>46057</v>
      </c>
      <c r="Z1026" s="41" t="str">
        <f>IF('query (10)'!X1026="","",'query (10)'!X1026)</f>
        <v/>
      </c>
      <c r="AA1026" s="41">
        <f>IF('query (10)'!Y1026="","",'query (10)'!Y1026)</f>
        <v>46057</v>
      </c>
      <c r="AB1026" s="41">
        <f>IF('query (10)'!Z1026="","",'query (10)'!Z1026)</f>
        <v>46087</v>
      </c>
      <c r="AC1026" s="38" t="str">
        <f>IF(OR('query (10)'!AA1026="",COUNTIF(Cleaning_Rules!$A$21:$A$26,TRIM('query (10)'!AA1026))&gt;0),"",TRIM('query (10)'!AA1026))</f>
        <v>Perform the inspection, and if any values are displayed numerically, record those values for reference.</v>
      </c>
      <c r="AD1026" s="38" t="str">
        <f>IF('query (10)'!AB1026="","",TRIM(IFERROR(_xlfn.TEXTBEFORE('query (10)'!AB1026,"("),'query (10)'!AB1026)))</f>
        <v>เริ่มซ่อมงาน PM แล้ว รับผิดชอบโดย PAHLA SEEDANG</v>
      </c>
      <c r="AE1026" s="38" t="str">
        <f>IFERROR(LOWER(TRIM(_xlfn.TEXTBEFORE(_xlfn.TEXTAFTER('query (10)'!AB1026,"("),")"))),"")</f>
        <v>pahla@nsk.com</v>
      </c>
      <c r="AF1026" s="38" t="str">
        <f>IF('query (10)'!AD1026="","",TRIM('query (10)'!AD1026))</f>
        <v>ณัฐดนัย จุฑาเทพ</v>
      </c>
      <c r="AG1026" s="38" t="str">
        <f>IF('query (10)'!AE1026="","",TRIM('query (10)'!AE1026))</f>
        <v>อัมรินทร์ รักษาพล</v>
      </c>
      <c r="AH1026" s="38" t="str">
        <f>IF('query (10)'!AF1026="","",IFERROR(VALUE('query (10)'!AF1026),""))</f>
        <v/>
      </c>
      <c r="AI1026" s="38" t="str">
        <f>IF('query (10)'!AG1026="","",TRIM('query (10)'!AG1026))</f>
        <v/>
      </c>
      <c r="AJ1026" s="38" t="str">
        <f>IF('query (10)'!AH1026="","",IFERROR(VALUE('query (10)'!AH1026),""))</f>
        <v/>
      </c>
      <c r="AK1026" s="38" t="str">
        <f>IF('query (10)'!AI1026="","",TRIM('query (10)'!AI1026))</f>
        <v/>
      </c>
      <c r="AL1026" s="42">
        <f t="shared" si="75"/>
        <v>2026</v>
      </c>
      <c r="AM1026" s="42" t="str">
        <f t="shared" si="76"/>
        <v>2026-02</v>
      </c>
      <c r="AN1026" s="42" t="str">
        <f t="shared" ca="1" si="77"/>
        <v>OVERDUE</v>
      </c>
      <c r="AO1026" s="42" t="str">
        <f t="shared" si="78"/>
        <v>GR-464 | INNER RING RACEWAY AND RIB SUPER FINISH MACHINE | KWD4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26" s="42" t="str">
        <f>_xlfn.TEXTJOIN("; ",TRUE,IF(COUNTA('query (10)'!A1026:AK1026)&lt;=6,"NEAR_EMPTY_ROW",""),IF($K1026="","MISSING_STATUS",""),IF(AND($K1026="เสร็จสิ้น",$Z1026=""),"DONE_NO_ACTUAL_DATE",""),IF(AND($I1026="Condition-based Maintenance",$AH1026=""),"CBM_NO_MEASUREMENT",""),IF(OR($X1026="",$X1026=0),"INVALID_PERIOD",""),IF(AND($AA1026&lt;&gt;"",$AB1026&lt;&gt;"",$AB1026&lt;$AA1026),"DATE_SEQUENCE_ERROR",""),IF(AND($AB1026&lt;&gt;"",$AB1026&gt;DATE(2030,12,31)),"DATE_OUTLIER",""),IF($C1026="","MISSING_QRCODE",""),IF($J1026="UNKNOWN","UNKNOWN_PM_TYPE",""),IF($L1026="UNKNOWN","UNKNOWN_STATUS",""))</f>
        <v/>
      </c>
      <c r="AQ1026" s="42" t="str">
        <f t="shared" si="79"/>
        <v>NO</v>
      </c>
    </row>
    <row r="1027" spans="1:43" x14ac:dyDescent="0.3">
      <c r="A1027" s="38">
        <f>IF('query (10)'!A1027="","",'query (10)'!A1027)</f>
        <v>1199</v>
      </c>
      <c r="B1027" s="38">
        <f>IF('query (10)'!B1027="","",'query (10)'!B1027)</f>
        <v>18437</v>
      </c>
      <c r="C1027" s="38" t="str">
        <f>TRIM(UPPER('query (10)'!M1027))</f>
        <v>GR-527</v>
      </c>
      <c r="D1027" s="38" t="str">
        <f>TRIM(UPPER(IFERROR(_xlfn.TEXTBEFORE('query (10)'!L1027,"("),'query (10)'!L1027)))</f>
        <v>INNER RING RACEWAY GRINDING M/C</v>
      </c>
      <c r="E1027" s="38" t="str">
        <f>IFERROR(TRIM(UPPER(_xlfn.TEXTBEFORE(_xlfn.TEXTAFTER('query (10)'!L1027,"("),")"))),"")</f>
        <v/>
      </c>
      <c r="F1027" s="38" t="str">
        <f>TRIM('query (10)'!K1027)</f>
        <v>SB5</v>
      </c>
      <c r="G1027" s="38" t="str">
        <f>IF('query (10)'!J1027="","",'query (10)'!J1027)</f>
        <v>Electrical Control</v>
      </c>
      <c r="H1027" s="38" t="str">
        <f>TRIM(UPPER('query (10)'!J1027))</f>
        <v>ELECTRICAL CONTROL</v>
      </c>
      <c r="I1027" s="38" t="str">
        <f>IF('query (10)'!F1027="","",'query (10)'!F1027)</f>
        <v>Time-based Maintenance</v>
      </c>
      <c r="J1027" s="38" t="str">
        <f>IF('query (10)'!F1027="","",IFERROR(INDEX(Cleaning_Rules!$B$14:$B$17,MATCH(TRIM('query (10)'!F1027),Cleaning_Rules!$A$14:$A$17,0)),"UNKNOWN"))</f>
        <v>TBM</v>
      </c>
      <c r="K1027" s="38" t="str">
        <f>IF('query (10)'!G1027="","",'query (10)'!G1027)</f>
        <v>กำลังดำเนินการ</v>
      </c>
      <c r="L1027" s="38" t="str">
        <f>IF('query (10)'!G1027="","MISSING",IFERROR(INDEX(Cleaning_Rules!$B$5:$B$10,MATCH(TRIM('query (10)'!G1027),Cleaning_Rules!$A$5:$A$10,0)),"UNKNOWN"))</f>
        <v>IN_PROGRESS</v>
      </c>
      <c r="M1027" s="38" t="str">
        <f>IF('query (10)'!I1027="","",'query (10)'!I1027)</f>
        <v>Electrical</v>
      </c>
      <c r="N1027" s="38" t="str">
        <f>IF('query (10)'!O1027="","",'query (10)'!O1027)</f>
        <v>Inspection</v>
      </c>
      <c r="O1027" s="38" t="str">
        <f>IF('query (10)'!P1027="","",'query (10)'!P1027)</f>
        <v>Medium</v>
      </c>
      <c r="P1027" s="38" t="str">
        <f>IF('query (10)'!N1027="","",'query (10)'!N1027)</f>
        <v xml:space="preserve">- Check condition of Push botton, Emergency, Lamp and selector switch
- Check condition of Circuit breaker, Power supply, Magnetic, Relay
- Check condition of Servo amp, Inverter
-Check condition of Safety device </v>
      </c>
      <c r="Q1027" s="38" t="str">
        <f>TRIM('query (10)'!N1027)</f>
        <v>- Check condition of Push botton, Emergency, Lamp and selector switch
- Check condition of Circuit breaker, Power supply, Magnetic, Relay
- Check condition of Servo amp, Inverter
-Check condition of Safety device</v>
      </c>
      <c r="R1027" s="38" t="str">
        <f>TRIM(UPPER('query (10)'!R1027))</f>
        <v/>
      </c>
      <c r="S1027" s="38" t="str">
        <f>TRIM(UPPER('query (10)'!S1027))</f>
        <v/>
      </c>
      <c r="T1027" s="38" t="str">
        <f>IF('query (10)'!Q1027="","",TRIM(UPPER('query (10)'!Q1027)))</f>
        <v/>
      </c>
      <c r="U1027" s="38" t="str">
        <f>IF('query (10)'!T1027="","",'query (10)'!T1027)</f>
        <v/>
      </c>
      <c r="V1027" s="39" t="str">
        <f>IF('query (10)'!T1027="","",IFERROR(VALUE('query (10)'!T1027),""))</f>
        <v/>
      </c>
      <c r="W1027" s="40">
        <f>IF('query (10)'!U1027="","",'query (10)'!U1027)</f>
        <v>0</v>
      </c>
      <c r="X1027" s="39">
        <f>IF('query (10)'!V1027="","",'query (10)'!V1027)</f>
        <v>30</v>
      </c>
      <c r="Y1027" s="41">
        <f>IF('query (10)'!W1027="","",'query (10)'!W1027)</f>
        <v>46066</v>
      </c>
      <c r="Z1027" s="41" t="str">
        <f>IF('query (10)'!X1027="","",'query (10)'!X1027)</f>
        <v/>
      </c>
      <c r="AA1027" s="41">
        <f>IF('query (10)'!Y1027="","",'query (10)'!Y1027)</f>
        <v>46015</v>
      </c>
      <c r="AB1027" s="41">
        <f>IF('query (10)'!Z1027="","",'query (10)'!Z1027)</f>
        <v>46071</v>
      </c>
      <c r="AC1027" s="38" t="str">
        <f>IF(OR('query (10)'!AA1027="",COUNTIF(Cleaning_Rules!$A$21:$A$26,TRIM('query (10)'!AA1027))&gt;0),"",TRIM('query (10)'!AA1027))</f>
        <v/>
      </c>
      <c r="AD1027" s="38" t="str">
        <f>IF('query (10)'!AB1027="","",TRIM(IFERROR(_xlfn.TEXTBEFORE('query (10)'!AB1027,"("),'query (10)'!AB1027)))</f>
        <v>เริ่มซ่อมงาน PM แล้ว รับผิดชอบโดย PAHLA SEEDANG</v>
      </c>
      <c r="AE1027" s="38" t="str">
        <f>IFERROR(LOWER(TRIM(_xlfn.TEXTBEFORE(_xlfn.TEXTAFTER('query (10)'!AB1027,"("),")"))),"")</f>
        <v>pahla@nsk.com</v>
      </c>
      <c r="AF1027" s="38" t="str">
        <f>IF('query (10)'!AD1027="","",TRIM('query (10)'!AD1027))</f>
        <v>พงษ์พิทักษ์ ศรไชย</v>
      </c>
      <c r="AG1027" s="38" t="str">
        <f>IF('query (10)'!AE1027="","",TRIM('query (10)'!AE1027))</f>
        <v>อัมรินทร์ รักษาพล</v>
      </c>
      <c r="AH1027" s="38" t="str">
        <f>IF('query (10)'!AF1027="","",IFERROR(VALUE('query (10)'!AF1027),""))</f>
        <v/>
      </c>
      <c r="AI1027" s="38" t="str">
        <f>IF('query (10)'!AG1027="","",TRIM('query (10)'!AG1027))</f>
        <v/>
      </c>
      <c r="AJ1027" s="38" t="str">
        <f>IF('query (10)'!AH1027="","",IFERROR(VALUE('query (10)'!AH1027),""))</f>
        <v/>
      </c>
      <c r="AK1027" s="38" t="str">
        <f>IF('query (10)'!AI1027="","",TRIM('query (10)'!AI1027))</f>
        <v/>
      </c>
      <c r="AL1027" s="42">
        <f t="shared" ref="AL1027:AL1090" si="80">IF($Y1027="","",YEAR($Y1027))</f>
        <v>2026</v>
      </c>
      <c r="AM1027" s="42" t="str">
        <f t="shared" ref="AM1027:AM1090" si="81">IF($Y1027="","",TEXT($Y1027,"yyyy-mm"))</f>
        <v>2026-02</v>
      </c>
      <c r="AN1027" s="42" t="str">
        <f t="shared" ref="AN1027:AN1090" ca="1" si="82">IF(OR($AB1027="",$L1027="COMPLETED"),"",IF($AB1027&lt;TODAY(),"OVERDUE","ON_SCHEDULE"))</f>
        <v>OVERDUE</v>
      </c>
      <c r="AO1027" s="42" t="str">
        <f t="shared" ref="AO1027:AO1090" si="83">_xlfn.TEXTJOIN(" | ",TRUE,$C1027,$D1027,$E1027,$F1027,$H1027,$I1027,$M1027,$N1027,$O1027,$Q1027,$R1027,$S1027,$T1027,$AC1027,$AD1027,$AG1027)</f>
        <v>GR-527 | INNER RING RACEWAY GRINDING M/C | SB5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PAHLA SEEDANG | อัมรินทร์ รักษาพล</v>
      </c>
      <c r="AP1027" s="42" t="str">
        <f>_xlfn.TEXTJOIN("; ",TRUE,IF(COUNTA('query (10)'!A1027:AK1027)&lt;=6,"NEAR_EMPTY_ROW",""),IF($K1027="","MISSING_STATUS",""),IF(AND($K1027="เสร็จสิ้น",$Z1027=""),"DONE_NO_ACTUAL_DATE",""),IF(AND($I1027="Condition-based Maintenance",$AH1027=""),"CBM_NO_MEASUREMENT",""),IF(OR($X1027="",$X1027=0),"INVALID_PERIOD",""),IF(AND($AA1027&lt;&gt;"",$AB1027&lt;&gt;"",$AB1027&lt;$AA1027),"DATE_SEQUENCE_ERROR",""),IF(AND($AB1027&lt;&gt;"",$AB1027&gt;DATE(2030,12,31)),"DATE_OUTLIER",""),IF($C1027="","MISSING_QRCODE",""),IF($J1027="UNKNOWN","UNKNOWN_PM_TYPE",""),IF($L1027="UNKNOWN","UNKNOWN_STATUS",""))</f>
        <v/>
      </c>
      <c r="AQ1027" s="42" t="str">
        <f t="shared" ref="AQ1027:AQ1090" si="84">IF($W1027="","",IF($W1027&gt;0,"YES","NO"))</f>
        <v>NO</v>
      </c>
    </row>
    <row r="1028" spans="1:43" x14ac:dyDescent="0.3">
      <c r="A1028" s="38">
        <f>IF('query (10)'!A1028="","",'query (10)'!A1028)</f>
        <v>1200</v>
      </c>
      <c r="B1028" s="38">
        <f>IF('query (10)'!B1028="","",'query (10)'!B1028)</f>
        <v>18438</v>
      </c>
      <c r="C1028" s="38" t="str">
        <f>TRIM(UPPER('query (10)'!M1028))</f>
        <v>GR-528</v>
      </c>
      <c r="D1028" s="38" t="str">
        <f>TRIM(UPPER(IFERROR(_xlfn.TEXTBEFORE('query (10)'!L1028,"("),'query (10)'!L1028)))</f>
        <v>INNER RING BORE GRINDING M/C</v>
      </c>
      <c r="E1028" s="38" t="str">
        <f>IFERROR(TRIM(UPPER(_xlfn.TEXTBEFORE(_xlfn.TEXTAFTER('query (10)'!L1028,"("),")"))),"")</f>
        <v/>
      </c>
      <c r="F1028" s="38" t="str">
        <f>TRIM('query (10)'!K1028)</f>
        <v>SB5</v>
      </c>
      <c r="G1028" s="38" t="str">
        <f>IF('query (10)'!J1028="","",'query (10)'!J1028)</f>
        <v>Electrical Control</v>
      </c>
      <c r="H1028" s="38" t="str">
        <f>TRIM(UPPER('query (10)'!J1028))</f>
        <v>ELECTRICAL CONTROL</v>
      </c>
      <c r="I1028" s="38" t="str">
        <f>IF('query (10)'!F1028="","",'query (10)'!F1028)</f>
        <v>Time-based Maintenance</v>
      </c>
      <c r="J1028" s="38" t="str">
        <f>IF('query (10)'!F1028="","",IFERROR(INDEX(Cleaning_Rules!$B$14:$B$17,MATCH(TRIM('query (10)'!F1028),Cleaning_Rules!$A$14:$A$17,0)),"UNKNOWN"))</f>
        <v>TBM</v>
      </c>
      <c r="K1028" s="38" t="str">
        <f>IF('query (10)'!G1028="","",'query (10)'!G1028)</f>
        <v>กำลังดำเนินการ</v>
      </c>
      <c r="L1028" s="38" t="str">
        <f>IF('query (10)'!G1028="","MISSING",IFERROR(INDEX(Cleaning_Rules!$B$5:$B$10,MATCH(TRIM('query (10)'!G1028),Cleaning_Rules!$A$5:$A$10,0)),"UNKNOWN"))</f>
        <v>IN_PROGRESS</v>
      </c>
      <c r="M1028" s="38" t="str">
        <f>IF('query (10)'!I1028="","",'query (10)'!I1028)</f>
        <v>Electrical</v>
      </c>
      <c r="N1028" s="38" t="str">
        <f>IF('query (10)'!O1028="","",'query (10)'!O1028)</f>
        <v>Inspection</v>
      </c>
      <c r="O1028" s="38" t="str">
        <f>IF('query (10)'!P1028="","",'query (10)'!P1028)</f>
        <v>Medium</v>
      </c>
      <c r="P1028" s="38" t="str">
        <f>IF('query (10)'!N1028="","",'query (10)'!N1028)</f>
        <v xml:space="preserve">- Check condition of Push botton, Emergency, Lamp and selector switch
- Check condition of Circuit breaker, Power supply, Magnetic, Relay
- Check condition of Servo amp, Inverter
-Check condition of Safety device </v>
      </c>
      <c r="Q1028" s="38" t="str">
        <f>TRIM('query (10)'!N1028)</f>
        <v>- Check condition of Push botton, Emergency, Lamp and selector switch
- Check condition of Circuit breaker, Power supply, Magnetic, Relay
- Check condition of Servo amp, Inverter
-Check condition of Safety device</v>
      </c>
      <c r="R1028" s="38" t="str">
        <f>TRIM(UPPER('query (10)'!R1028))</f>
        <v/>
      </c>
      <c r="S1028" s="38" t="str">
        <f>TRIM(UPPER('query (10)'!S1028))</f>
        <v/>
      </c>
      <c r="T1028" s="38" t="str">
        <f>IF('query (10)'!Q1028="","",TRIM(UPPER('query (10)'!Q1028)))</f>
        <v/>
      </c>
      <c r="U1028" s="38" t="str">
        <f>IF('query (10)'!T1028="","",'query (10)'!T1028)</f>
        <v/>
      </c>
      <c r="V1028" s="39" t="str">
        <f>IF('query (10)'!T1028="","",IFERROR(VALUE('query (10)'!T1028),""))</f>
        <v/>
      </c>
      <c r="W1028" s="40">
        <f>IF('query (10)'!U1028="","",'query (10)'!U1028)</f>
        <v>0</v>
      </c>
      <c r="X1028" s="39">
        <f>IF('query (10)'!V1028="","",'query (10)'!V1028)</f>
        <v>30</v>
      </c>
      <c r="Y1028" s="41">
        <f>IF('query (10)'!W1028="","",'query (10)'!W1028)</f>
        <v>46066</v>
      </c>
      <c r="Z1028" s="41" t="str">
        <f>IF('query (10)'!X1028="","",'query (10)'!X1028)</f>
        <v/>
      </c>
      <c r="AA1028" s="41">
        <f>IF('query (10)'!Y1028="","",'query (10)'!Y1028)</f>
        <v>46015</v>
      </c>
      <c r="AB1028" s="41">
        <f>IF('query (10)'!Z1028="","",'query (10)'!Z1028)</f>
        <v>46071</v>
      </c>
      <c r="AC1028" s="38" t="str">
        <f>IF(OR('query (10)'!AA1028="",COUNTIF(Cleaning_Rules!$A$21:$A$26,TRIM('query (10)'!AA1028))&gt;0),"",TRIM('query (10)'!AA1028))</f>
        <v/>
      </c>
      <c r="AD1028" s="38" t="str">
        <f>IF('query (10)'!AB1028="","",TRIM(IFERROR(_xlfn.TEXTBEFORE('query (10)'!AB1028,"("),'query (10)'!AB1028)))</f>
        <v>เริ่มซ่อมงาน PM แล้ว รับผิดชอบโดย PAHLA SEEDANG</v>
      </c>
      <c r="AE1028" s="38" t="str">
        <f>IFERROR(LOWER(TRIM(_xlfn.TEXTBEFORE(_xlfn.TEXTAFTER('query (10)'!AB1028,"("),")"))),"")</f>
        <v>pahla@nsk.com</v>
      </c>
      <c r="AF1028" s="38" t="str">
        <f>IF('query (10)'!AD1028="","",TRIM('query (10)'!AD1028))</f>
        <v>พงษ์พิทักษ์ ศรไชย</v>
      </c>
      <c r="AG1028" s="38" t="str">
        <f>IF('query (10)'!AE1028="","",TRIM('query (10)'!AE1028))</f>
        <v>อัมรินทร์ รักษาพล</v>
      </c>
      <c r="AH1028" s="38" t="str">
        <f>IF('query (10)'!AF1028="","",IFERROR(VALUE('query (10)'!AF1028),""))</f>
        <v/>
      </c>
      <c r="AI1028" s="38" t="str">
        <f>IF('query (10)'!AG1028="","",TRIM('query (10)'!AG1028))</f>
        <v/>
      </c>
      <c r="AJ1028" s="38" t="str">
        <f>IF('query (10)'!AH1028="","",IFERROR(VALUE('query (10)'!AH1028),""))</f>
        <v/>
      </c>
      <c r="AK1028" s="38" t="str">
        <f>IF('query (10)'!AI1028="","",TRIM('query (10)'!AI1028))</f>
        <v/>
      </c>
      <c r="AL1028" s="42">
        <f t="shared" si="80"/>
        <v>2026</v>
      </c>
      <c r="AM1028" s="42" t="str">
        <f t="shared" si="81"/>
        <v>2026-02</v>
      </c>
      <c r="AN1028" s="42" t="str">
        <f t="shared" ca="1" si="82"/>
        <v>OVERDUE</v>
      </c>
      <c r="AO1028" s="42" t="str">
        <f t="shared" si="83"/>
        <v>GR-528 | INNER RING BORE GRINDING M/C | SB5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PAHLA SEEDANG | อัมรินทร์ รักษาพล</v>
      </c>
      <c r="AP1028" s="42" t="str">
        <f>_xlfn.TEXTJOIN("; ",TRUE,IF(COUNTA('query (10)'!A1028:AK1028)&lt;=6,"NEAR_EMPTY_ROW",""),IF($K1028="","MISSING_STATUS",""),IF(AND($K1028="เสร็จสิ้น",$Z1028=""),"DONE_NO_ACTUAL_DATE",""),IF(AND($I1028="Condition-based Maintenance",$AH1028=""),"CBM_NO_MEASUREMENT",""),IF(OR($X1028="",$X1028=0),"INVALID_PERIOD",""),IF(AND($AA1028&lt;&gt;"",$AB1028&lt;&gt;"",$AB1028&lt;$AA1028),"DATE_SEQUENCE_ERROR",""),IF(AND($AB1028&lt;&gt;"",$AB1028&gt;DATE(2030,12,31)),"DATE_OUTLIER",""),IF($C1028="","MISSING_QRCODE",""),IF($J1028="UNKNOWN","UNKNOWN_PM_TYPE",""),IF($L1028="UNKNOWN","UNKNOWN_STATUS",""))</f>
        <v/>
      </c>
      <c r="AQ1028" s="42" t="str">
        <f t="shared" si="84"/>
        <v>NO</v>
      </c>
    </row>
    <row r="1029" spans="1:43" x14ac:dyDescent="0.3">
      <c r="A1029" s="38">
        <f>IF('query (10)'!A1029="","",'query (10)'!A1029)</f>
        <v>1201</v>
      </c>
      <c r="B1029" s="38">
        <f>IF('query (10)'!B1029="","",'query (10)'!B1029)</f>
        <v>18439</v>
      </c>
      <c r="C1029" s="38" t="str">
        <f>TRIM(UPPER('query (10)'!M1029))</f>
        <v>GR-535</v>
      </c>
      <c r="D1029" s="38" t="str">
        <f>TRIM(UPPER(IFERROR(_xlfn.TEXTBEFORE('query (10)'!L1029,"("),'query (10)'!L1029)))</f>
        <v>OUTER RING RACEWAY SUPER FINISH M/C</v>
      </c>
      <c r="E1029" s="38" t="str">
        <f>IFERROR(TRIM(UPPER(_xlfn.TEXTBEFORE(_xlfn.TEXTAFTER('query (10)'!L1029,"("),")"))),"")</f>
        <v/>
      </c>
      <c r="F1029" s="38" t="str">
        <f>TRIM('query (10)'!K1029)</f>
        <v>SB5</v>
      </c>
      <c r="G1029" s="38" t="str">
        <f>IF('query (10)'!J1029="","",'query (10)'!J1029)</f>
        <v>Electrical Control</v>
      </c>
      <c r="H1029" s="38" t="str">
        <f>TRIM(UPPER('query (10)'!J1029))</f>
        <v>ELECTRICAL CONTROL</v>
      </c>
      <c r="I1029" s="38" t="str">
        <f>IF('query (10)'!F1029="","",'query (10)'!F1029)</f>
        <v>Time-based Maintenance</v>
      </c>
      <c r="J1029" s="38" t="str">
        <f>IF('query (10)'!F1029="","",IFERROR(INDEX(Cleaning_Rules!$B$14:$B$17,MATCH(TRIM('query (10)'!F1029),Cleaning_Rules!$A$14:$A$17,0)),"UNKNOWN"))</f>
        <v>TBM</v>
      </c>
      <c r="K1029" s="38" t="str">
        <f>IF('query (10)'!G1029="","",'query (10)'!G1029)</f>
        <v>กำลังดำเนินการ</v>
      </c>
      <c r="L1029" s="38" t="str">
        <f>IF('query (10)'!G1029="","MISSING",IFERROR(INDEX(Cleaning_Rules!$B$5:$B$10,MATCH(TRIM('query (10)'!G1029),Cleaning_Rules!$A$5:$A$10,0)),"UNKNOWN"))</f>
        <v>IN_PROGRESS</v>
      </c>
      <c r="M1029" s="38" t="str">
        <f>IF('query (10)'!I1029="","",'query (10)'!I1029)</f>
        <v>Electrical</v>
      </c>
      <c r="N1029" s="38" t="str">
        <f>IF('query (10)'!O1029="","",'query (10)'!O1029)</f>
        <v>Inspection</v>
      </c>
      <c r="O1029" s="38" t="str">
        <f>IF('query (10)'!P1029="","",'query (10)'!P1029)</f>
        <v>Medium</v>
      </c>
      <c r="P1029" s="38" t="str">
        <f>IF('query (10)'!N1029="","",'query (10)'!N1029)</f>
        <v xml:space="preserve">- Check condition of Push botton, Emergency, Lamp and selector switch
- Check condition of Circuit breaker, Power supply, Magnetic, Relay
- Check condition of Servo amp, Inverter
- Check/ Cleaning VR of ECT
-Check condition of Safety device </v>
      </c>
      <c r="Q1029" s="38" t="str">
        <f>TRIM('query (10)'!N1029)</f>
        <v>- Check condition of Push botton, Emergency, Lamp and selector switch
- Check condition of Circuit breaker, Power supply, Magnetic, Relay
- Check condition of Servo amp, Inverter
- Check/ Cleaning VR of ECT
-Check condition of Safety device</v>
      </c>
      <c r="R1029" s="38" t="str">
        <f>TRIM(UPPER('query (10)'!R1029))</f>
        <v/>
      </c>
      <c r="S1029" s="38" t="str">
        <f>TRIM(UPPER('query (10)'!S1029))</f>
        <v/>
      </c>
      <c r="T1029" s="38" t="str">
        <f>IF('query (10)'!Q1029="","",TRIM(UPPER('query (10)'!Q1029)))</f>
        <v/>
      </c>
      <c r="U1029" s="38" t="str">
        <f>IF('query (10)'!T1029="","",'query (10)'!T1029)</f>
        <v/>
      </c>
      <c r="V1029" s="39" t="str">
        <f>IF('query (10)'!T1029="","",IFERROR(VALUE('query (10)'!T1029),""))</f>
        <v/>
      </c>
      <c r="W1029" s="40">
        <f>IF('query (10)'!U1029="","",'query (10)'!U1029)</f>
        <v>0</v>
      </c>
      <c r="X1029" s="39">
        <f>IF('query (10)'!V1029="","",'query (10)'!V1029)</f>
        <v>30</v>
      </c>
      <c r="Y1029" s="41">
        <f>IF('query (10)'!W1029="","",'query (10)'!W1029)</f>
        <v>46066</v>
      </c>
      <c r="Z1029" s="41" t="str">
        <f>IF('query (10)'!X1029="","",'query (10)'!X1029)</f>
        <v/>
      </c>
      <c r="AA1029" s="41">
        <f>IF('query (10)'!Y1029="","",'query (10)'!Y1029)</f>
        <v>46015</v>
      </c>
      <c r="AB1029" s="41">
        <f>IF('query (10)'!Z1029="","",'query (10)'!Z1029)</f>
        <v>46071</v>
      </c>
      <c r="AC1029" s="38" t="str">
        <f>IF(OR('query (10)'!AA1029="",COUNTIF(Cleaning_Rules!$A$21:$A$26,TRIM('query (10)'!AA1029))&gt;0),"",TRIM('query (10)'!AA1029))</f>
        <v/>
      </c>
      <c r="AD1029" s="38" t="str">
        <f>IF('query (10)'!AB1029="","",TRIM(IFERROR(_xlfn.TEXTBEFORE('query (10)'!AB1029,"("),'query (10)'!AB1029)))</f>
        <v>เริ่มซ่อมงาน PM แล้ว รับผิดชอบโดย PAHLA SEEDANG</v>
      </c>
      <c r="AE1029" s="38" t="str">
        <f>IFERROR(LOWER(TRIM(_xlfn.TEXTBEFORE(_xlfn.TEXTAFTER('query (10)'!AB1029,"("),")"))),"")</f>
        <v>pahla@nsk.com</v>
      </c>
      <c r="AF1029" s="38" t="str">
        <f>IF('query (10)'!AD1029="","",TRIM('query (10)'!AD1029))</f>
        <v>พงษ์พิทักษ์ ศรไชย</v>
      </c>
      <c r="AG1029" s="38" t="str">
        <f>IF('query (10)'!AE1029="","",TRIM('query (10)'!AE1029))</f>
        <v>อัมรินทร์ รักษาพล</v>
      </c>
      <c r="AH1029" s="38" t="str">
        <f>IF('query (10)'!AF1029="","",IFERROR(VALUE('query (10)'!AF1029),""))</f>
        <v/>
      </c>
      <c r="AI1029" s="38" t="str">
        <f>IF('query (10)'!AG1029="","",TRIM('query (10)'!AG1029))</f>
        <v/>
      </c>
      <c r="AJ1029" s="38" t="str">
        <f>IF('query (10)'!AH1029="","",IFERROR(VALUE('query (10)'!AH1029),""))</f>
        <v/>
      </c>
      <c r="AK1029" s="38" t="str">
        <f>IF('query (10)'!AI1029="","",TRIM('query (10)'!AI1029))</f>
        <v/>
      </c>
      <c r="AL1029" s="42">
        <f t="shared" si="80"/>
        <v>2026</v>
      </c>
      <c r="AM1029" s="42" t="str">
        <f t="shared" si="81"/>
        <v>2026-02</v>
      </c>
      <c r="AN1029" s="42" t="str">
        <f t="shared" ca="1" si="82"/>
        <v>OVERDUE</v>
      </c>
      <c r="AO1029" s="42" t="str">
        <f t="shared" si="83"/>
        <v>GR-535 | OUTER RING RACEWAY SUPER FINISH M/C | SB5 | ELECTRICAL CONTROL | Time-based Maintenance | Electrical | Inspection | Medium | - Check condition of Push botton, Emergency, Lamp and selector switch
- Check condition of Circuit breaker, Power supply, Magnetic, Relay
- Check condition of Servo amp, Inverter
- Check/ Cleaning VR of ECT
-Check condition of Safety device | เริ่มซ่อมงาน PM แล้ว รับผิดชอบโดย PAHLA SEEDANG | อัมรินทร์ รักษาพล</v>
      </c>
      <c r="AP1029" s="42" t="str">
        <f>_xlfn.TEXTJOIN("; ",TRUE,IF(COUNTA('query (10)'!A1029:AK1029)&lt;=6,"NEAR_EMPTY_ROW",""),IF($K1029="","MISSING_STATUS",""),IF(AND($K1029="เสร็จสิ้น",$Z1029=""),"DONE_NO_ACTUAL_DATE",""),IF(AND($I1029="Condition-based Maintenance",$AH1029=""),"CBM_NO_MEASUREMENT",""),IF(OR($X1029="",$X1029=0),"INVALID_PERIOD",""),IF(AND($AA1029&lt;&gt;"",$AB1029&lt;&gt;"",$AB1029&lt;$AA1029),"DATE_SEQUENCE_ERROR",""),IF(AND($AB1029&lt;&gt;"",$AB1029&gt;DATE(2030,12,31)),"DATE_OUTLIER",""),IF($C1029="","MISSING_QRCODE",""),IF($J1029="UNKNOWN","UNKNOWN_PM_TYPE",""),IF($L1029="UNKNOWN","UNKNOWN_STATUS",""))</f>
        <v/>
      </c>
      <c r="AQ1029" s="42" t="str">
        <f t="shared" si="84"/>
        <v>NO</v>
      </c>
    </row>
    <row r="1030" spans="1:43" x14ac:dyDescent="0.3">
      <c r="A1030" s="38">
        <f>IF('query (10)'!A1030="","",'query (10)'!A1030)</f>
        <v>1202</v>
      </c>
      <c r="B1030" s="38">
        <f>IF('query (10)'!B1030="","",'query (10)'!B1030)</f>
        <v>20867</v>
      </c>
      <c r="C1030" s="38" t="str">
        <f>TRIM(UPPER('query (10)'!M1030))</f>
        <v>GR-575</v>
      </c>
      <c r="D1030" s="38" t="str">
        <f>TRIM(UPPER(IFERROR(_xlfn.TEXTBEFORE('query (10)'!L1030,"("),'query (10)'!L1030)))</f>
        <v>INNER RING RACEWAY GRINDING MACHINE</v>
      </c>
      <c r="E1030" s="38" t="str">
        <f>IFERROR(TRIM(UPPER(_xlfn.TEXTBEFORE(_xlfn.TEXTAFTER('query (10)'!L1030,"("),")"))),"")</f>
        <v/>
      </c>
      <c r="F1030" s="38" t="str">
        <f>TRIM('query (10)'!K1030)</f>
        <v>KWD5</v>
      </c>
      <c r="G1030" s="38" t="str">
        <f>IF('query (10)'!J1030="","",'query (10)'!J1030)</f>
        <v>Electrical Control</v>
      </c>
      <c r="H1030" s="38" t="str">
        <f>TRIM(UPPER('query (10)'!J1030))</f>
        <v>ELECTRICAL CONTROL</v>
      </c>
      <c r="I1030" s="38" t="str">
        <f>IF('query (10)'!F1030="","",'query (10)'!F1030)</f>
        <v>Time-based Maintenance</v>
      </c>
      <c r="J1030" s="38" t="str">
        <f>IF('query (10)'!F1030="","",IFERROR(INDEX(Cleaning_Rules!$B$14:$B$17,MATCH(TRIM('query (10)'!F1030),Cleaning_Rules!$A$14:$A$17,0)),"UNKNOWN"))</f>
        <v>TBM</v>
      </c>
      <c r="K1030" s="38" t="str">
        <f>IF('query (10)'!G1030="","",'query (10)'!G1030)</f>
        <v>เสร็จสิ้น</v>
      </c>
      <c r="L1030" s="38" t="str">
        <f>IF('query (10)'!G1030="","MISSING",IFERROR(INDEX(Cleaning_Rules!$B$5:$B$10,MATCH(TRIM('query (10)'!G1030),Cleaning_Rules!$A$5:$A$10,0)),"UNKNOWN"))</f>
        <v>COMPLETED</v>
      </c>
      <c r="M1030" s="38" t="str">
        <f>IF('query (10)'!I1030="","",'query (10)'!I1030)</f>
        <v>Electrical</v>
      </c>
      <c r="N1030" s="38" t="str">
        <f>IF('query (10)'!O1030="","",'query (10)'!O1030)</f>
        <v>Inspection</v>
      </c>
      <c r="O1030" s="38" t="str">
        <f>IF('query (10)'!P1030="","",'query (10)'!P1030)</f>
        <v>Medium</v>
      </c>
      <c r="P1030" s="38" t="str">
        <f>IF('query (10)'!N1030="","",'query (10)'!N1030)</f>
        <v xml:space="preserve"> Check Push botton, Emergency, Lamp, Selector switch
Check Circuit breaker, Power supply, Magnetic, Relay 
Check Error Code of Inverter
Check Safety Guard
Check Emergency Stop
</v>
      </c>
      <c r="Q1030" s="38" t="str">
        <f>TRIM('query (10)'!N1030)</f>
        <v xml:space="preserve">Check Push botton, Emergency, Lamp, Selector switch
Check Circuit breaker, Power supply, Magnetic, Relay 
Check Error Code of Inverter
Check Safety Guard
Check Emergency Stop
</v>
      </c>
      <c r="R1030" s="38" t="str">
        <f>TRIM(UPPER('query (10)'!R1030))</f>
        <v/>
      </c>
      <c r="S1030" s="38" t="str">
        <f>TRIM(UPPER('query (10)'!S1030))</f>
        <v/>
      </c>
      <c r="T1030" s="38" t="str">
        <f>IF('query (10)'!Q1030="","",TRIM(UPPER('query (10)'!Q1030)))</f>
        <v/>
      </c>
      <c r="U1030" s="38" t="str">
        <f>IF('query (10)'!T1030="","",'query (10)'!T1030)</f>
        <v/>
      </c>
      <c r="V1030" s="39" t="str">
        <f>IF('query (10)'!T1030="","",IFERROR(VALUE('query (10)'!T1030),""))</f>
        <v/>
      </c>
      <c r="W1030" s="40">
        <f>IF('query (10)'!U1030="","",'query (10)'!U1030)</f>
        <v>0</v>
      </c>
      <c r="X1030" s="39">
        <f>IF('query (10)'!V1030="","",'query (10)'!V1030)</f>
        <v>30</v>
      </c>
      <c r="Y1030" s="41">
        <f>IF('query (10)'!W1030="","",'query (10)'!W1030)</f>
        <v>46058</v>
      </c>
      <c r="Z1030" s="41">
        <f>IF('query (10)'!X1030="","",'query (10)'!X1030)</f>
        <v>46183</v>
      </c>
      <c r="AA1030" s="41">
        <f>IF('query (10)'!Y1030="","",'query (10)'!Y1030)</f>
        <v>46183</v>
      </c>
      <c r="AB1030" s="41">
        <f>IF('query (10)'!Z1030="","",'query (10)'!Z1030)</f>
        <v>46213</v>
      </c>
      <c r="AC1030" s="38" t="str">
        <f>IF(OR('query (10)'!AA1030="",COUNTIF(Cleaning_Rules!$A$21:$A$26,TRIM('query (10)'!AA1030))&gt;0),"",TRIM('query (10)'!AA1030))</f>
        <v>Perform the inspection, and if any values are displayed numerically, record those values for reference.</v>
      </c>
      <c r="AD1030" s="38" t="str">
        <f>IF('query (10)'!AB1030="","",TRIM(IFERROR(_xlfn.TEXTBEFORE('query (10)'!AB1030,"("),'query (10)'!AB1030)))</f>
        <v>เริ่มซ่อมงาน PM แล้ว รับผิดชอบโดย PONGPITAK SONCHAI</v>
      </c>
      <c r="AE1030" s="38" t="str">
        <f>IFERROR(LOWER(TRIM(_xlfn.TEXTBEFORE(_xlfn.TEXTAFTER('query (10)'!AB1030,"("),")"))),"")</f>
        <v>sonchai-p-6240@nsk.com</v>
      </c>
      <c r="AF1030" s="38" t="str">
        <f>IF('query (10)'!AD1030="","",TRIM('query (10)'!AD1030))</f>
        <v>ณัฐดนัย จุฑาเทพ</v>
      </c>
      <c r="AG1030" s="38" t="str">
        <f>IF('query (10)'!AE1030="","",TRIM('query (10)'!AE1030))</f>
        <v>อัมรินทร์ รักษาพล</v>
      </c>
      <c r="AH1030" s="38" t="str">
        <f>IF('query (10)'!AF1030="","",IFERROR(VALUE('query (10)'!AF1030),""))</f>
        <v/>
      </c>
      <c r="AI1030" s="38" t="str">
        <f>IF('query (10)'!AG1030="","",TRIM('query (10)'!AG1030))</f>
        <v/>
      </c>
      <c r="AJ1030" s="38" t="str">
        <f>IF('query (10)'!AH1030="","",IFERROR(VALUE('query (10)'!AH1030),""))</f>
        <v/>
      </c>
      <c r="AK1030" s="38" t="str">
        <f>IF('query (10)'!AI1030="","",TRIM('query (10)'!AI1030))</f>
        <v/>
      </c>
      <c r="AL1030" s="42">
        <f t="shared" si="80"/>
        <v>2026</v>
      </c>
      <c r="AM1030" s="42" t="str">
        <f t="shared" si="81"/>
        <v>2026-02</v>
      </c>
      <c r="AN1030" s="42" t="str">
        <f t="shared" ca="1" si="82"/>
        <v/>
      </c>
      <c r="AO1030" s="42" t="str">
        <f t="shared" si="83"/>
        <v>GR-575 | INNER RING RACEWAY GRINDING MACHINE | KWD5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PONGPITAK SONCHAI | อัมรินทร์ รักษาพล</v>
      </c>
      <c r="AP1030" s="42" t="str">
        <f>_xlfn.TEXTJOIN("; ",TRUE,IF(COUNTA('query (10)'!A1030:AK1030)&lt;=6,"NEAR_EMPTY_ROW",""),IF($K1030="","MISSING_STATUS",""),IF(AND($K1030="เสร็จสิ้น",$Z1030=""),"DONE_NO_ACTUAL_DATE",""),IF(AND($I1030="Condition-based Maintenance",$AH1030=""),"CBM_NO_MEASUREMENT",""),IF(OR($X1030="",$X1030=0),"INVALID_PERIOD",""),IF(AND($AA1030&lt;&gt;"",$AB1030&lt;&gt;"",$AB1030&lt;$AA1030),"DATE_SEQUENCE_ERROR",""),IF(AND($AB1030&lt;&gt;"",$AB1030&gt;DATE(2030,12,31)),"DATE_OUTLIER",""),IF($C1030="","MISSING_QRCODE",""),IF($J1030="UNKNOWN","UNKNOWN_PM_TYPE",""),IF($L1030="UNKNOWN","UNKNOWN_STATUS",""))</f>
        <v/>
      </c>
      <c r="AQ1030" s="42" t="str">
        <f t="shared" si="84"/>
        <v>NO</v>
      </c>
    </row>
    <row r="1031" spans="1:43" x14ac:dyDescent="0.3">
      <c r="A1031" s="38">
        <f>IF('query (10)'!A1031="","",'query (10)'!A1031)</f>
        <v>1204</v>
      </c>
      <c r="B1031" s="38">
        <f>IF('query (10)'!B1031="","",'query (10)'!B1031)</f>
        <v>18440</v>
      </c>
      <c r="C1031" s="38" t="str">
        <f>TRIM(UPPER('query (10)'!M1031))</f>
        <v>GR-530</v>
      </c>
      <c r="D1031" s="38" t="str">
        <f>TRIM(UPPER(IFERROR(_xlfn.TEXTBEFORE('query (10)'!L1031,"("),'query (10)'!L1031)))</f>
        <v>INNER RING RACEWAY SUPER FINISH M/C</v>
      </c>
      <c r="E1031" s="38" t="str">
        <f>IFERROR(TRIM(UPPER(_xlfn.TEXTBEFORE(_xlfn.TEXTAFTER('query (10)'!L1031,"("),")"))),"")</f>
        <v/>
      </c>
      <c r="F1031" s="38" t="str">
        <f>TRIM('query (10)'!K1031)</f>
        <v>SB5</v>
      </c>
      <c r="G1031" s="38" t="str">
        <f>IF('query (10)'!J1031="","",'query (10)'!J1031)</f>
        <v>Electrical Control</v>
      </c>
      <c r="H1031" s="38" t="str">
        <f>TRIM(UPPER('query (10)'!J1031))</f>
        <v>ELECTRICAL CONTROL</v>
      </c>
      <c r="I1031" s="38" t="str">
        <f>IF('query (10)'!F1031="","",'query (10)'!F1031)</f>
        <v>Time-based Maintenance</v>
      </c>
      <c r="J1031" s="38" t="str">
        <f>IF('query (10)'!F1031="","",IFERROR(INDEX(Cleaning_Rules!$B$14:$B$17,MATCH(TRIM('query (10)'!F1031),Cleaning_Rules!$A$14:$A$17,0)),"UNKNOWN"))</f>
        <v>TBM</v>
      </c>
      <c r="K1031" s="38" t="str">
        <f>IF('query (10)'!G1031="","",'query (10)'!G1031)</f>
        <v>กำลังดำเนินการ</v>
      </c>
      <c r="L1031" s="38" t="str">
        <f>IF('query (10)'!G1031="","MISSING",IFERROR(INDEX(Cleaning_Rules!$B$5:$B$10,MATCH(TRIM('query (10)'!G1031),Cleaning_Rules!$A$5:$A$10,0)),"UNKNOWN"))</f>
        <v>IN_PROGRESS</v>
      </c>
      <c r="M1031" s="38" t="str">
        <f>IF('query (10)'!I1031="","",'query (10)'!I1031)</f>
        <v>Electrical</v>
      </c>
      <c r="N1031" s="38" t="str">
        <f>IF('query (10)'!O1031="","",'query (10)'!O1031)</f>
        <v>Inspection</v>
      </c>
      <c r="O1031" s="38" t="str">
        <f>IF('query (10)'!P1031="","",'query (10)'!P1031)</f>
        <v>Medium</v>
      </c>
      <c r="P1031" s="38" t="str">
        <f>IF('query (10)'!N1031="","",'query (10)'!N1031)</f>
        <v xml:space="preserve">- Check condition of Push botton, Emergency, Lamp and selector switch
- Check condition of Circuit breaker, Power supply, Magnetic, Relay
- Check condition of Servo amp, Inverter
- Check/ Cleaning oil leak in Terminal box
-Check condition of Safety device </v>
      </c>
      <c r="Q1031" s="38" t="str">
        <f>TRIM('query (10)'!N1031)</f>
        <v>- Check condition of Push botton, Emergency, Lamp and selector switch
- Check condition of Circuit breaker, Power supply, Magnetic, Relay
- Check condition of Servo amp, Inverter
- Check/ Cleaning oil leak in Terminal box
-Check condition of Safety device</v>
      </c>
      <c r="R1031" s="38" t="str">
        <f>TRIM(UPPER('query (10)'!R1031))</f>
        <v/>
      </c>
      <c r="S1031" s="38" t="str">
        <f>TRIM(UPPER('query (10)'!S1031))</f>
        <v/>
      </c>
      <c r="T1031" s="38" t="str">
        <f>IF('query (10)'!Q1031="","",TRIM(UPPER('query (10)'!Q1031)))</f>
        <v/>
      </c>
      <c r="U1031" s="38" t="str">
        <f>IF('query (10)'!T1031="","",'query (10)'!T1031)</f>
        <v/>
      </c>
      <c r="V1031" s="39" t="str">
        <f>IF('query (10)'!T1031="","",IFERROR(VALUE('query (10)'!T1031),""))</f>
        <v/>
      </c>
      <c r="W1031" s="40">
        <f>IF('query (10)'!U1031="","",'query (10)'!U1031)</f>
        <v>0</v>
      </c>
      <c r="X1031" s="39">
        <f>IF('query (10)'!V1031="","",'query (10)'!V1031)</f>
        <v>30</v>
      </c>
      <c r="Y1031" s="41">
        <f>IF('query (10)'!W1031="","",'query (10)'!W1031)</f>
        <v>46066</v>
      </c>
      <c r="Z1031" s="41" t="str">
        <f>IF('query (10)'!X1031="","",'query (10)'!X1031)</f>
        <v/>
      </c>
      <c r="AA1031" s="41">
        <f>IF('query (10)'!Y1031="","",'query (10)'!Y1031)</f>
        <v>46015</v>
      </c>
      <c r="AB1031" s="41">
        <f>IF('query (10)'!Z1031="","",'query (10)'!Z1031)</f>
        <v>46071</v>
      </c>
      <c r="AC1031" s="38" t="str">
        <f>IF(OR('query (10)'!AA1031="",COUNTIF(Cleaning_Rules!$A$21:$A$26,TRIM('query (10)'!AA1031))&gt;0),"",TRIM('query (10)'!AA1031))</f>
        <v/>
      </c>
      <c r="AD1031" s="38" t="str">
        <f>IF('query (10)'!AB1031="","",TRIM(IFERROR(_xlfn.TEXTBEFORE('query (10)'!AB1031,"("),'query (10)'!AB1031)))</f>
        <v>เริ่มซ่อมงาน PM แล้ว รับผิดชอบโดย PAHLA SEEDANG</v>
      </c>
      <c r="AE1031" s="38" t="str">
        <f>IFERROR(LOWER(TRIM(_xlfn.TEXTBEFORE(_xlfn.TEXTAFTER('query (10)'!AB1031,"("),")"))),"")</f>
        <v>pahla@nsk.com</v>
      </c>
      <c r="AF1031" s="38" t="str">
        <f>IF('query (10)'!AD1031="","",TRIM('query (10)'!AD1031))</f>
        <v>พงษ์พิทักษ์ ศรไชย</v>
      </c>
      <c r="AG1031" s="38" t="str">
        <f>IF('query (10)'!AE1031="","",TRIM('query (10)'!AE1031))</f>
        <v>อัมรินทร์ รักษาพล</v>
      </c>
      <c r="AH1031" s="38" t="str">
        <f>IF('query (10)'!AF1031="","",IFERROR(VALUE('query (10)'!AF1031),""))</f>
        <v/>
      </c>
      <c r="AI1031" s="38" t="str">
        <f>IF('query (10)'!AG1031="","",TRIM('query (10)'!AG1031))</f>
        <v/>
      </c>
      <c r="AJ1031" s="38" t="str">
        <f>IF('query (10)'!AH1031="","",IFERROR(VALUE('query (10)'!AH1031),""))</f>
        <v/>
      </c>
      <c r="AK1031" s="38" t="str">
        <f>IF('query (10)'!AI1031="","",TRIM('query (10)'!AI1031))</f>
        <v/>
      </c>
      <c r="AL1031" s="42">
        <f t="shared" si="80"/>
        <v>2026</v>
      </c>
      <c r="AM1031" s="42" t="str">
        <f t="shared" si="81"/>
        <v>2026-02</v>
      </c>
      <c r="AN1031" s="42" t="str">
        <f t="shared" ca="1" si="82"/>
        <v>OVERDUE</v>
      </c>
      <c r="AO1031" s="42" t="str">
        <f t="shared" si="83"/>
        <v>GR-530 | INNER RING RACEWAY SUPER FINISH M/C | SB5 | ELECTRICAL CONTROL | Time-based Maintenance | Electrical | Inspection | Medium | - Check condition of Push botton, Emergency, Lamp and selector switch
- Check condition of Circuit breaker, Power supply, Magnetic, Relay
- Check condition of Servo amp, Inverter
- Check/ Cleaning oil leak in Terminal box
-Check condition of Safety device | เริ่มซ่อมงาน PM แล้ว รับผิดชอบโดย PAHLA SEEDANG | อัมรินทร์ รักษาพล</v>
      </c>
      <c r="AP1031" s="42" t="str">
        <f>_xlfn.TEXTJOIN("; ",TRUE,IF(COUNTA('query (10)'!A1031:AK1031)&lt;=6,"NEAR_EMPTY_ROW",""),IF($K1031="","MISSING_STATUS",""),IF(AND($K1031="เสร็จสิ้น",$Z1031=""),"DONE_NO_ACTUAL_DATE",""),IF(AND($I1031="Condition-based Maintenance",$AH1031=""),"CBM_NO_MEASUREMENT",""),IF(OR($X1031="",$X1031=0),"INVALID_PERIOD",""),IF(AND($AA1031&lt;&gt;"",$AB1031&lt;&gt;"",$AB1031&lt;$AA1031),"DATE_SEQUENCE_ERROR",""),IF(AND($AB1031&lt;&gt;"",$AB1031&gt;DATE(2030,12,31)),"DATE_OUTLIER",""),IF($C1031="","MISSING_QRCODE",""),IF($J1031="UNKNOWN","UNKNOWN_PM_TYPE",""),IF($L1031="UNKNOWN","UNKNOWN_STATUS",""))</f>
        <v/>
      </c>
      <c r="AQ1031" s="42" t="str">
        <f t="shared" si="84"/>
        <v>NO</v>
      </c>
    </row>
    <row r="1032" spans="1:43" x14ac:dyDescent="0.3">
      <c r="A1032" s="38">
        <f>IF('query (10)'!A1032="","",'query (10)'!A1032)</f>
        <v>1205</v>
      </c>
      <c r="B1032" s="38">
        <f>IF('query (10)'!B1032="","",'query (10)'!B1032)</f>
        <v>18441</v>
      </c>
      <c r="C1032" s="38" t="str">
        <f>TRIM(UPPER('query (10)'!M1032))</f>
        <v>WA-536</v>
      </c>
      <c r="D1032" s="38" t="str">
        <f>TRIM(UPPER(IFERROR(_xlfn.TEXTBEFORE('query (10)'!L1032,"("),'query (10)'!L1032)))</f>
        <v>OUTER &amp; INNER RING PART WASH EQUIPMENT M/C</v>
      </c>
      <c r="E1032" s="38" t="str">
        <f>IFERROR(TRIM(UPPER(_xlfn.TEXTBEFORE(_xlfn.TEXTAFTER('query (10)'!L1032,"("),")"))),"")</f>
        <v/>
      </c>
      <c r="F1032" s="38" t="str">
        <f>TRIM('query (10)'!K1032)</f>
        <v>SB5</v>
      </c>
      <c r="G1032" s="38" t="str">
        <f>IF('query (10)'!J1032="","",'query (10)'!J1032)</f>
        <v>Electrical Control</v>
      </c>
      <c r="H1032" s="38" t="str">
        <f>TRIM(UPPER('query (10)'!J1032))</f>
        <v>ELECTRICAL CONTROL</v>
      </c>
      <c r="I1032" s="38" t="str">
        <f>IF('query (10)'!F1032="","",'query (10)'!F1032)</f>
        <v>Time-based Maintenance</v>
      </c>
      <c r="J1032" s="38" t="str">
        <f>IF('query (10)'!F1032="","",IFERROR(INDEX(Cleaning_Rules!$B$14:$B$17,MATCH(TRIM('query (10)'!F1032),Cleaning_Rules!$A$14:$A$17,0)),"UNKNOWN"))</f>
        <v>TBM</v>
      </c>
      <c r="K1032" s="38" t="str">
        <f>IF('query (10)'!G1032="","",'query (10)'!G1032)</f>
        <v>กำลังดำเนินการ</v>
      </c>
      <c r="L1032" s="38" t="str">
        <f>IF('query (10)'!G1032="","MISSING",IFERROR(INDEX(Cleaning_Rules!$B$5:$B$10,MATCH(TRIM('query (10)'!G1032),Cleaning_Rules!$A$5:$A$10,0)),"UNKNOWN"))</f>
        <v>IN_PROGRESS</v>
      </c>
      <c r="M1032" s="38" t="str">
        <f>IF('query (10)'!I1032="","",'query (10)'!I1032)</f>
        <v>Electrical</v>
      </c>
      <c r="N1032" s="38" t="str">
        <f>IF('query (10)'!O1032="","",'query (10)'!O1032)</f>
        <v>Inspection</v>
      </c>
      <c r="O1032" s="38" t="str">
        <f>IF('query (10)'!P1032="","",'query (10)'!P1032)</f>
        <v>Medium</v>
      </c>
      <c r="P1032" s="38" t="str">
        <f>IF('query (10)'!N1032="","",'query (10)'!N1032)</f>
        <v xml:space="preserve">- Check condition of Push botton, Emergency, Lamp and selector switch
- Check condition of Circuit breaker, Power supply, Magnetic, Relay
-Check condition of Safety device </v>
      </c>
      <c r="Q1032" s="38" t="str">
        <f>TRIM('query (10)'!N1032)</f>
        <v>- Check condition of Push botton, Emergency, Lamp and selector switch
- Check condition of Circuit breaker, Power supply, Magnetic, Relay
-Check condition of Safety device</v>
      </c>
      <c r="R1032" s="38" t="str">
        <f>TRIM(UPPER('query (10)'!R1032))</f>
        <v/>
      </c>
      <c r="S1032" s="38" t="str">
        <f>TRIM(UPPER('query (10)'!S1032))</f>
        <v/>
      </c>
      <c r="T1032" s="38" t="str">
        <f>IF('query (10)'!Q1032="","",TRIM(UPPER('query (10)'!Q1032)))</f>
        <v/>
      </c>
      <c r="U1032" s="38" t="str">
        <f>IF('query (10)'!T1032="","",'query (10)'!T1032)</f>
        <v/>
      </c>
      <c r="V1032" s="39" t="str">
        <f>IF('query (10)'!T1032="","",IFERROR(VALUE('query (10)'!T1032),""))</f>
        <v/>
      </c>
      <c r="W1032" s="40">
        <f>IF('query (10)'!U1032="","",'query (10)'!U1032)</f>
        <v>0</v>
      </c>
      <c r="X1032" s="39">
        <f>IF('query (10)'!V1032="","",'query (10)'!V1032)</f>
        <v>30</v>
      </c>
      <c r="Y1032" s="41">
        <f>IF('query (10)'!W1032="","",'query (10)'!W1032)</f>
        <v>46066</v>
      </c>
      <c r="Z1032" s="41" t="str">
        <f>IF('query (10)'!X1032="","",'query (10)'!X1032)</f>
        <v/>
      </c>
      <c r="AA1032" s="41">
        <f>IF('query (10)'!Y1032="","",'query (10)'!Y1032)</f>
        <v>46015</v>
      </c>
      <c r="AB1032" s="41">
        <f>IF('query (10)'!Z1032="","",'query (10)'!Z1032)</f>
        <v>46071</v>
      </c>
      <c r="AC1032" s="38" t="str">
        <f>IF(OR('query (10)'!AA1032="",COUNTIF(Cleaning_Rules!$A$21:$A$26,TRIM('query (10)'!AA1032))&gt;0),"",TRIM('query (10)'!AA1032))</f>
        <v/>
      </c>
      <c r="AD1032" s="38" t="str">
        <f>IF('query (10)'!AB1032="","",TRIM(IFERROR(_xlfn.TEXTBEFORE('query (10)'!AB1032,"("),'query (10)'!AB1032)))</f>
        <v>เริ่มซ่อมงาน PM แล้ว รับผิดชอบโดย PAHLA SEEDANG</v>
      </c>
      <c r="AE1032" s="38" t="str">
        <f>IFERROR(LOWER(TRIM(_xlfn.TEXTBEFORE(_xlfn.TEXTAFTER('query (10)'!AB1032,"("),")"))),"")</f>
        <v>pahla@nsk.com</v>
      </c>
      <c r="AF1032" s="38" t="str">
        <f>IF('query (10)'!AD1032="","",TRIM('query (10)'!AD1032))</f>
        <v>พงษ์พิทักษ์ ศรไชย</v>
      </c>
      <c r="AG1032" s="38" t="str">
        <f>IF('query (10)'!AE1032="","",TRIM('query (10)'!AE1032))</f>
        <v>อัมรินทร์ รักษาพล</v>
      </c>
      <c r="AH1032" s="38" t="str">
        <f>IF('query (10)'!AF1032="","",IFERROR(VALUE('query (10)'!AF1032),""))</f>
        <v/>
      </c>
      <c r="AI1032" s="38" t="str">
        <f>IF('query (10)'!AG1032="","",TRIM('query (10)'!AG1032))</f>
        <v/>
      </c>
      <c r="AJ1032" s="38" t="str">
        <f>IF('query (10)'!AH1032="","",IFERROR(VALUE('query (10)'!AH1032),""))</f>
        <v/>
      </c>
      <c r="AK1032" s="38" t="str">
        <f>IF('query (10)'!AI1032="","",TRIM('query (10)'!AI1032))</f>
        <v/>
      </c>
      <c r="AL1032" s="42">
        <f t="shared" si="80"/>
        <v>2026</v>
      </c>
      <c r="AM1032" s="42" t="str">
        <f t="shared" si="81"/>
        <v>2026-02</v>
      </c>
      <c r="AN1032" s="42" t="str">
        <f t="shared" ca="1" si="82"/>
        <v>OVERDUE</v>
      </c>
      <c r="AO1032" s="42" t="str">
        <f t="shared" si="83"/>
        <v>WA-536 | OUTER &amp; INNER RING PART WASH EQUIPMENT M/C | SB5 | ELECTRICAL CONTROL | Time-based Maintenance | Electrical | Inspection | Medium | - Check condition of Push botton, Emergency, Lamp and selector switch
- Check condition of Circuit breaker, Power supply, Magnetic, Relay
-Check condition of Safety device | เริ่มซ่อมงาน PM แล้ว รับผิดชอบโดย PAHLA SEEDANG | อัมรินทร์ รักษาพล</v>
      </c>
      <c r="AP1032" s="42" t="str">
        <f>_xlfn.TEXTJOIN("; ",TRUE,IF(COUNTA('query (10)'!A1032:AK1032)&lt;=6,"NEAR_EMPTY_ROW",""),IF($K1032="","MISSING_STATUS",""),IF(AND($K1032="เสร็จสิ้น",$Z1032=""),"DONE_NO_ACTUAL_DATE",""),IF(AND($I1032="Condition-based Maintenance",$AH1032=""),"CBM_NO_MEASUREMENT",""),IF(OR($X1032="",$X1032=0),"INVALID_PERIOD",""),IF(AND($AA1032&lt;&gt;"",$AB1032&lt;&gt;"",$AB1032&lt;$AA1032),"DATE_SEQUENCE_ERROR",""),IF(AND($AB1032&lt;&gt;"",$AB1032&gt;DATE(2030,12,31)),"DATE_OUTLIER",""),IF($C1032="","MISSING_QRCODE",""),IF($J1032="UNKNOWN","UNKNOWN_PM_TYPE",""),IF($L1032="UNKNOWN","UNKNOWN_STATUS",""))</f>
        <v/>
      </c>
      <c r="AQ1032" s="42" t="str">
        <f t="shared" si="84"/>
        <v>NO</v>
      </c>
    </row>
    <row r="1033" spans="1:43" x14ac:dyDescent="0.3">
      <c r="A1033" s="38">
        <f>IF('query (10)'!A1033="","",'query (10)'!A1033)</f>
        <v>1206</v>
      </c>
      <c r="B1033" s="38">
        <f>IF('query (10)'!B1033="","",'query (10)'!B1033)</f>
        <v>20865</v>
      </c>
      <c r="C1033" s="38" t="str">
        <f>TRIM(UPPER('query (10)'!M1033))</f>
        <v>GR-578</v>
      </c>
      <c r="D1033" s="38" t="str">
        <f>TRIM(UPPER(IFERROR(_xlfn.TEXTBEFORE('query (10)'!L1033,"("),'query (10)'!L1033)))</f>
        <v>INNER RING RIB GRINDING MACHINE</v>
      </c>
      <c r="E1033" s="38" t="str">
        <f>IFERROR(TRIM(UPPER(_xlfn.TEXTBEFORE(_xlfn.TEXTAFTER('query (10)'!L1033,"("),")"))),"")</f>
        <v/>
      </c>
      <c r="F1033" s="38" t="str">
        <f>TRIM('query (10)'!K1033)</f>
        <v>KWD5</v>
      </c>
      <c r="G1033" s="38" t="str">
        <f>IF('query (10)'!J1033="","",'query (10)'!J1033)</f>
        <v>Electrical Control</v>
      </c>
      <c r="H1033" s="38" t="str">
        <f>TRIM(UPPER('query (10)'!J1033))</f>
        <v>ELECTRICAL CONTROL</v>
      </c>
      <c r="I1033" s="38" t="str">
        <f>IF('query (10)'!F1033="","",'query (10)'!F1033)</f>
        <v>Time-based Maintenance</v>
      </c>
      <c r="J1033" s="38" t="str">
        <f>IF('query (10)'!F1033="","",IFERROR(INDEX(Cleaning_Rules!$B$14:$B$17,MATCH(TRIM('query (10)'!F1033),Cleaning_Rules!$A$14:$A$17,0)),"UNKNOWN"))</f>
        <v>TBM</v>
      </c>
      <c r="K1033" s="38" t="str">
        <f>IF('query (10)'!G1033="","",'query (10)'!G1033)</f>
        <v>เสร็จสิ้น</v>
      </c>
      <c r="L1033" s="38" t="str">
        <f>IF('query (10)'!G1033="","MISSING",IFERROR(INDEX(Cleaning_Rules!$B$5:$B$10,MATCH(TRIM('query (10)'!G1033),Cleaning_Rules!$A$5:$A$10,0)),"UNKNOWN"))</f>
        <v>COMPLETED</v>
      </c>
      <c r="M1033" s="38" t="str">
        <f>IF('query (10)'!I1033="","",'query (10)'!I1033)</f>
        <v>Electrical</v>
      </c>
      <c r="N1033" s="38" t="str">
        <f>IF('query (10)'!O1033="","",'query (10)'!O1033)</f>
        <v>Inspection</v>
      </c>
      <c r="O1033" s="38" t="str">
        <f>IF('query (10)'!P1033="","",'query (10)'!P1033)</f>
        <v>Medium</v>
      </c>
      <c r="P1033" s="38" t="str">
        <f>IF('query (10)'!N1033="","",'query (10)'!N1033)</f>
        <v xml:space="preserve">Check Push botton, Emergency, Lamp, Selector switch
Check Circuit breaker, Power supply, Magnetic, Relay 
Check Error Code of Inverter
Check Safety Guard
Check Emergency Stop
</v>
      </c>
      <c r="Q1033" s="38" t="str">
        <f>TRIM('query (10)'!N1033)</f>
        <v xml:space="preserve">Check Push botton, Emergency, Lamp, Selector switch
Check Circuit breaker, Power supply, Magnetic, Relay 
Check Error Code of Inverter
Check Safety Guard
Check Emergency Stop
</v>
      </c>
      <c r="R1033" s="38" t="str">
        <f>TRIM(UPPER('query (10)'!R1033))</f>
        <v/>
      </c>
      <c r="S1033" s="38" t="str">
        <f>TRIM(UPPER('query (10)'!S1033))</f>
        <v/>
      </c>
      <c r="T1033" s="38" t="str">
        <f>IF('query (10)'!Q1033="","",TRIM(UPPER('query (10)'!Q1033)))</f>
        <v/>
      </c>
      <c r="U1033" s="38" t="str">
        <f>IF('query (10)'!T1033="","",'query (10)'!T1033)</f>
        <v/>
      </c>
      <c r="V1033" s="39" t="str">
        <f>IF('query (10)'!T1033="","",IFERROR(VALUE('query (10)'!T1033),""))</f>
        <v/>
      </c>
      <c r="W1033" s="40">
        <f>IF('query (10)'!U1033="","",'query (10)'!U1033)</f>
        <v>0</v>
      </c>
      <c r="X1033" s="39">
        <f>IF('query (10)'!V1033="","",'query (10)'!V1033)</f>
        <v>30</v>
      </c>
      <c r="Y1033" s="41">
        <f>IF('query (10)'!W1033="","",'query (10)'!W1033)</f>
        <v>46058</v>
      </c>
      <c r="Z1033" s="41">
        <f>IF('query (10)'!X1033="","",'query (10)'!X1033)</f>
        <v>46183</v>
      </c>
      <c r="AA1033" s="41">
        <f>IF('query (10)'!Y1033="","",'query (10)'!Y1033)</f>
        <v>46183</v>
      </c>
      <c r="AB1033" s="41">
        <f>IF('query (10)'!Z1033="","",'query (10)'!Z1033)</f>
        <v>46213</v>
      </c>
      <c r="AC1033" s="38" t="str">
        <f>IF(OR('query (10)'!AA1033="",COUNTIF(Cleaning_Rules!$A$21:$A$26,TRIM('query (10)'!AA1033))&gt;0),"",TRIM('query (10)'!AA1033))</f>
        <v>Perform the inspection, and if any values are displayed numerically, record those values for reference.</v>
      </c>
      <c r="AD1033" s="38" t="str">
        <f>IF('query (10)'!AB1033="","",TRIM(IFERROR(_xlfn.TEXTBEFORE('query (10)'!AB1033,"("),'query (10)'!AB1033)))</f>
        <v>เริ่มซ่อมงาน PM แล้ว รับผิดชอบโดย PONGPITAK SONCHAI</v>
      </c>
      <c r="AE1033" s="38" t="str">
        <f>IFERROR(LOWER(TRIM(_xlfn.TEXTBEFORE(_xlfn.TEXTAFTER('query (10)'!AB1033,"("),")"))),"")</f>
        <v>sonchai-p-6240@nsk.com</v>
      </c>
      <c r="AF1033" s="38" t="str">
        <f>IF('query (10)'!AD1033="","",TRIM('query (10)'!AD1033))</f>
        <v>ณัฐดนัย จุฑาเทพ</v>
      </c>
      <c r="AG1033" s="38" t="str">
        <f>IF('query (10)'!AE1033="","",TRIM('query (10)'!AE1033))</f>
        <v>พงษ์พิทักษ์ ศรไชย</v>
      </c>
      <c r="AH1033" s="38" t="str">
        <f>IF('query (10)'!AF1033="","",IFERROR(VALUE('query (10)'!AF1033),""))</f>
        <v/>
      </c>
      <c r="AI1033" s="38" t="str">
        <f>IF('query (10)'!AG1033="","",TRIM('query (10)'!AG1033))</f>
        <v/>
      </c>
      <c r="AJ1033" s="38" t="str">
        <f>IF('query (10)'!AH1033="","",IFERROR(VALUE('query (10)'!AH1033),""))</f>
        <v/>
      </c>
      <c r="AK1033" s="38" t="str">
        <f>IF('query (10)'!AI1033="","",TRIM('query (10)'!AI1033))</f>
        <v/>
      </c>
      <c r="AL1033" s="42">
        <f t="shared" si="80"/>
        <v>2026</v>
      </c>
      <c r="AM1033" s="42" t="str">
        <f t="shared" si="81"/>
        <v>2026-02</v>
      </c>
      <c r="AN1033" s="42" t="str">
        <f t="shared" ca="1" si="82"/>
        <v/>
      </c>
      <c r="AO1033" s="42" t="str">
        <f t="shared" si="83"/>
        <v>GR-578 | INNER RING RIB GRINDING MACHINE | KWD5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PONGPITAK SONCHAI | พงษ์พิทักษ์ ศรไชย</v>
      </c>
      <c r="AP1033" s="42" t="str">
        <f>_xlfn.TEXTJOIN("; ",TRUE,IF(COUNTA('query (10)'!A1033:AK1033)&lt;=6,"NEAR_EMPTY_ROW",""),IF($K1033="","MISSING_STATUS",""),IF(AND($K1033="เสร็จสิ้น",$Z1033=""),"DONE_NO_ACTUAL_DATE",""),IF(AND($I1033="Condition-based Maintenance",$AH1033=""),"CBM_NO_MEASUREMENT",""),IF(OR($X1033="",$X1033=0),"INVALID_PERIOD",""),IF(AND($AA1033&lt;&gt;"",$AB1033&lt;&gt;"",$AB1033&lt;$AA1033),"DATE_SEQUENCE_ERROR",""),IF(AND($AB1033&lt;&gt;"",$AB1033&gt;DATE(2030,12,31)),"DATE_OUTLIER",""),IF($C1033="","MISSING_QRCODE",""),IF($J1033="UNKNOWN","UNKNOWN_PM_TYPE",""),IF($L1033="UNKNOWN","UNKNOWN_STATUS",""))</f>
        <v/>
      </c>
      <c r="AQ1033" s="42" t="str">
        <f t="shared" si="84"/>
        <v>NO</v>
      </c>
    </row>
    <row r="1034" spans="1:43" x14ac:dyDescent="0.3">
      <c r="A1034" s="38">
        <f>IF('query (10)'!A1034="","",'query (10)'!A1034)</f>
        <v>1207</v>
      </c>
      <c r="B1034" s="38">
        <f>IF('query (10)'!B1034="","",'query (10)'!B1034)</f>
        <v>18442</v>
      </c>
      <c r="C1034" s="38" t="str">
        <f>TRIM(UPPER('query (10)'!M1034))</f>
        <v>CH-964</v>
      </c>
      <c r="D1034" s="38" t="str">
        <f>TRIM(UPPER(IFERROR(_xlfn.TEXTBEFORE('query (10)'!L1034,"("),'query (10)'!L1034)))</f>
        <v>OUTER &amp; INNER EDDY CURRENT TESTER M/C</v>
      </c>
      <c r="E1034" s="38" t="str">
        <f>IFERROR(TRIM(UPPER(_xlfn.TEXTBEFORE(_xlfn.TEXTAFTER('query (10)'!L1034,"("),")"))),"")</f>
        <v/>
      </c>
      <c r="F1034" s="38" t="str">
        <f>TRIM('query (10)'!K1034)</f>
        <v>SB5</v>
      </c>
      <c r="G1034" s="38" t="str">
        <f>IF('query (10)'!J1034="","",'query (10)'!J1034)</f>
        <v>Electrical Control</v>
      </c>
      <c r="H1034" s="38" t="str">
        <f>TRIM(UPPER('query (10)'!J1034))</f>
        <v>ELECTRICAL CONTROL</v>
      </c>
      <c r="I1034" s="38" t="str">
        <f>IF('query (10)'!F1034="","",'query (10)'!F1034)</f>
        <v>Time-based Maintenance</v>
      </c>
      <c r="J1034" s="38" t="str">
        <f>IF('query (10)'!F1034="","",IFERROR(INDEX(Cleaning_Rules!$B$14:$B$17,MATCH(TRIM('query (10)'!F1034),Cleaning_Rules!$A$14:$A$17,0)),"UNKNOWN"))</f>
        <v>TBM</v>
      </c>
      <c r="K1034" s="38" t="str">
        <f>IF('query (10)'!G1034="","",'query (10)'!G1034)</f>
        <v>กำลังดำเนินการ</v>
      </c>
      <c r="L1034" s="38" t="str">
        <f>IF('query (10)'!G1034="","MISSING",IFERROR(INDEX(Cleaning_Rules!$B$5:$B$10,MATCH(TRIM('query (10)'!G1034),Cleaning_Rules!$A$5:$A$10,0)),"UNKNOWN"))</f>
        <v>IN_PROGRESS</v>
      </c>
      <c r="M1034" s="38" t="str">
        <f>IF('query (10)'!I1034="","",'query (10)'!I1034)</f>
        <v>Electrical</v>
      </c>
      <c r="N1034" s="38" t="str">
        <f>IF('query (10)'!O1034="","",'query (10)'!O1034)</f>
        <v>Inspection</v>
      </c>
      <c r="O1034" s="38" t="str">
        <f>IF('query (10)'!P1034="","",'query (10)'!P1034)</f>
        <v>Medium</v>
      </c>
      <c r="P1034" s="38" t="str">
        <f>IF('query (10)'!N1034="","",'query (10)'!N1034)</f>
        <v xml:space="preserve">- Check condition of Push botton, Emergency, Lamp and selector switch
- Check condition of Circuit breaker, Power supply, Magnetic, Relay
- Check/ Cleaning VR of ECT
-Check condition of Safety device </v>
      </c>
      <c r="Q1034" s="38" t="str">
        <f>TRIM('query (10)'!N1034)</f>
        <v>- Check condition of Push botton, Emergency, Lamp and selector switch
- Check condition of Circuit breaker, Power supply, Magnetic, Relay
- Check/ Cleaning VR of ECT
-Check condition of Safety device</v>
      </c>
      <c r="R1034" s="38" t="str">
        <f>TRIM(UPPER('query (10)'!R1034))</f>
        <v/>
      </c>
      <c r="S1034" s="38" t="str">
        <f>TRIM(UPPER('query (10)'!S1034))</f>
        <v/>
      </c>
      <c r="T1034" s="38" t="str">
        <f>IF('query (10)'!Q1034="","",TRIM(UPPER('query (10)'!Q1034)))</f>
        <v/>
      </c>
      <c r="U1034" s="38" t="str">
        <f>IF('query (10)'!T1034="","",'query (10)'!T1034)</f>
        <v/>
      </c>
      <c r="V1034" s="39" t="str">
        <f>IF('query (10)'!T1034="","",IFERROR(VALUE('query (10)'!T1034),""))</f>
        <v/>
      </c>
      <c r="W1034" s="40">
        <f>IF('query (10)'!U1034="","",'query (10)'!U1034)</f>
        <v>0</v>
      </c>
      <c r="X1034" s="39">
        <f>IF('query (10)'!V1034="","",'query (10)'!V1034)</f>
        <v>30</v>
      </c>
      <c r="Y1034" s="41">
        <f>IF('query (10)'!W1034="","",'query (10)'!W1034)</f>
        <v>46066</v>
      </c>
      <c r="Z1034" s="41" t="str">
        <f>IF('query (10)'!X1034="","",'query (10)'!X1034)</f>
        <v/>
      </c>
      <c r="AA1034" s="41">
        <f>IF('query (10)'!Y1034="","",'query (10)'!Y1034)</f>
        <v>46015</v>
      </c>
      <c r="AB1034" s="41">
        <f>IF('query (10)'!Z1034="","",'query (10)'!Z1034)</f>
        <v>46071</v>
      </c>
      <c r="AC1034" s="38" t="str">
        <f>IF(OR('query (10)'!AA1034="",COUNTIF(Cleaning_Rules!$A$21:$A$26,TRIM('query (10)'!AA1034))&gt;0),"",TRIM('query (10)'!AA1034))</f>
        <v/>
      </c>
      <c r="AD1034" s="38" t="str">
        <f>IF('query (10)'!AB1034="","",TRIM(IFERROR(_xlfn.TEXTBEFORE('query (10)'!AB1034,"("),'query (10)'!AB1034)))</f>
        <v>เริ่มซ่อมงาน PM แล้ว รับผิดชอบโดย PAHLA SEEDANG</v>
      </c>
      <c r="AE1034" s="38" t="str">
        <f>IFERROR(LOWER(TRIM(_xlfn.TEXTBEFORE(_xlfn.TEXTAFTER('query (10)'!AB1034,"("),")"))),"")</f>
        <v>pahla@nsk.com</v>
      </c>
      <c r="AF1034" s="38" t="str">
        <f>IF('query (10)'!AD1034="","",TRIM('query (10)'!AD1034))</f>
        <v>พงษ์พิทักษ์ ศรไชย</v>
      </c>
      <c r="AG1034" s="38" t="str">
        <f>IF('query (10)'!AE1034="","",TRIM('query (10)'!AE1034))</f>
        <v>อัมรินทร์ รักษาพล</v>
      </c>
      <c r="AH1034" s="38" t="str">
        <f>IF('query (10)'!AF1034="","",IFERROR(VALUE('query (10)'!AF1034),""))</f>
        <v/>
      </c>
      <c r="AI1034" s="38" t="str">
        <f>IF('query (10)'!AG1034="","",TRIM('query (10)'!AG1034))</f>
        <v/>
      </c>
      <c r="AJ1034" s="38" t="str">
        <f>IF('query (10)'!AH1034="","",IFERROR(VALUE('query (10)'!AH1034),""))</f>
        <v/>
      </c>
      <c r="AK1034" s="38" t="str">
        <f>IF('query (10)'!AI1034="","",TRIM('query (10)'!AI1034))</f>
        <v/>
      </c>
      <c r="AL1034" s="42">
        <f t="shared" si="80"/>
        <v>2026</v>
      </c>
      <c r="AM1034" s="42" t="str">
        <f t="shared" si="81"/>
        <v>2026-02</v>
      </c>
      <c r="AN1034" s="42" t="str">
        <f t="shared" ca="1" si="82"/>
        <v>OVERDUE</v>
      </c>
      <c r="AO1034" s="42" t="str">
        <f t="shared" si="83"/>
        <v>CH-964 | OUTER &amp; INNER EDDY CURRENT TESTER M/C | SB5 | ELECTRICAL CONTROL | Time-based Maintenance | Electrical | Inspection | Medium | - Check condition of Push botton, Emergency, Lamp and selector switch
- Check condition of Circuit breaker, Power supply, Magnetic, Relay
- Check/ Cleaning VR of ECT
-Check condition of Safety device | เริ่มซ่อมงาน PM แล้ว รับผิดชอบโดย PAHLA SEEDANG | อัมรินทร์ รักษาพล</v>
      </c>
      <c r="AP1034" s="42" t="str">
        <f>_xlfn.TEXTJOIN("; ",TRUE,IF(COUNTA('query (10)'!A1034:AK1034)&lt;=6,"NEAR_EMPTY_ROW",""),IF($K1034="","MISSING_STATUS",""),IF(AND($K1034="เสร็จสิ้น",$Z1034=""),"DONE_NO_ACTUAL_DATE",""),IF(AND($I1034="Condition-based Maintenance",$AH1034=""),"CBM_NO_MEASUREMENT",""),IF(OR($X1034="",$X1034=0),"INVALID_PERIOD",""),IF(AND($AA1034&lt;&gt;"",$AB1034&lt;&gt;"",$AB1034&lt;$AA1034),"DATE_SEQUENCE_ERROR",""),IF(AND($AB1034&lt;&gt;"",$AB1034&gt;DATE(2030,12,31)),"DATE_OUTLIER",""),IF($C1034="","MISSING_QRCODE",""),IF($J1034="UNKNOWN","UNKNOWN_PM_TYPE",""),IF($L1034="UNKNOWN","UNKNOWN_STATUS",""))</f>
        <v/>
      </c>
      <c r="AQ1034" s="42" t="str">
        <f t="shared" si="84"/>
        <v>NO</v>
      </c>
    </row>
    <row r="1035" spans="1:43" x14ac:dyDescent="0.3">
      <c r="A1035" s="38">
        <f>IF('query (10)'!A1035="","",'query (10)'!A1035)</f>
        <v>1208</v>
      </c>
      <c r="B1035" s="38">
        <f>IF('query (10)'!B1035="","",'query (10)'!B1035)</f>
        <v>20868</v>
      </c>
      <c r="C1035" s="38" t="str">
        <f>TRIM(UPPER('query (10)'!M1035))</f>
        <v>GR-579</v>
      </c>
      <c r="D1035" s="38" t="str">
        <f>TRIM(UPPER(IFERROR(_xlfn.TEXTBEFORE('query (10)'!L1035,"("),'query (10)'!L1035)))</f>
        <v>INNER RING BORE GRINDING MACHINE</v>
      </c>
      <c r="E1035" s="38" t="str">
        <f>IFERROR(TRIM(UPPER(_xlfn.TEXTBEFORE(_xlfn.TEXTAFTER('query (10)'!L1035,"("),")"))),"")</f>
        <v/>
      </c>
      <c r="F1035" s="38" t="str">
        <f>TRIM('query (10)'!K1035)</f>
        <v>KWD5</v>
      </c>
      <c r="G1035" s="38" t="str">
        <f>IF('query (10)'!J1035="","",'query (10)'!J1035)</f>
        <v>Electrical Control</v>
      </c>
      <c r="H1035" s="38" t="str">
        <f>TRIM(UPPER('query (10)'!J1035))</f>
        <v>ELECTRICAL CONTROL</v>
      </c>
      <c r="I1035" s="38" t="str">
        <f>IF('query (10)'!F1035="","",'query (10)'!F1035)</f>
        <v>Time-based Maintenance</v>
      </c>
      <c r="J1035" s="38" t="str">
        <f>IF('query (10)'!F1035="","",IFERROR(INDEX(Cleaning_Rules!$B$14:$B$17,MATCH(TRIM('query (10)'!F1035),Cleaning_Rules!$A$14:$A$17,0)),"UNKNOWN"))</f>
        <v>TBM</v>
      </c>
      <c r="K1035" s="38" t="str">
        <f>IF('query (10)'!G1035="","",'query (10)'!G1035)</f>
        <v>เสร็จสิ้น</v>
      </c>
      <c r="L1035" s="38" t="str">
        <f>IF('query (10)'!G1035="","MISSING",IFERROR(INDEX(Cleaning_Rules!$B$5:$B$10,MATCH(TRIM('query (10)'!G1035),Cleaning_Rules!$A$5:$A$10,0)),"UNKNOWN"))</f>
        <v>COMPLETED</v>
      </c>
      <c r="M1035" s="38" t="str">
        <f>IF('query (10)'!I1035="","",'query (10)'!I1035)</f>
        <v>Electrical</v>
      </c>
      <c r="N1035" s="38" t="str">
        <f>IF('query (10)'!O1035="","",'query (10)'!O1035)</f>
        <v>Inspection</v>
      </c>
      <c r="O1035" s="38" t="str">
        <f>IF('query (10)'!P1035="","",'query (10)'!P1035)</f>
        <v>Medium</v>
      </c>
      <c r="P1035" s="38" t="str">
        <f>IF('query (10)'!N1035="","",'query (10)'!N1035)</f>
        <v xml:space="preserve">Check Push botton, Emergency, Lamp, Selector switch
Check Circuit breaker, Power supply, Magnetic, Relay 
Check Error Code of Inverter
Check Safety Guard
Check Emergency Stop
</v>
      </c>
      <c r="Q1035" s="38" t="str">
        <f>TRIM('query (10)'!N1035)</f>
        <v xml:space="preserve">Check Push botton, Emergency, Lamp, Selector switch
Check Circuit breaker, Power supply, Magnetic, Relay 
Check Error Code of Inverter
Check Safety Guard
Check Emergency Stop
</v>
      </c>
      <c r="R1035" s="38" t="str">
        <f>TRIM(UPPER('query (10)'!R1035))</f>
        <v/>
      </c>
      <c r="S1035" s="38" t="str">
        <f>TRIM(UPPER('query (10)'!S1035))</f>
        <v/>
      </c>
      <c r="T1035" s="38" t="str">
        <f>IF('query (10)'!Q1035="","",TRIM(UPPER('query (10)'!Q1035)))</f>
        <v/>
      </c>
      <c r="U1035" s="38" t="str">
        <f>IF('query (10)'!T1035="","",'query (10)'!T1035)</f>
        <v/>
      </c>
      <c r="V1035" s="39" t="str">
        <f>IF('query (10)'!T1035="","",IFERROR(VALUE('query (10)'!T1035),""))</f>
        <v/>
      </c>
      <c r="W1035" s="40">
        <f>IF('query (10)'!U1035="","",'query (10)'!U1035)</f>
        <v>0</v>
      </c>
      <c r="X1035" s="39">
        <f>IF('query (10)'!V1035="","",'query (10)'!V1035)</f>
        <v>30</v>
      </c>
      <c r="Y1035" s="41">
        <f>IF('query (10)'!W1035="","",'query (10)'!W1035)</f>
        <v>46058</v>
      </c>
      <c r="Z1035" s="41">
        <f>IF('query (10)'!X1035="","",'query (10)'!X1035)</f>
        <v>46183</v>
      </c>
      <c r="AA1035" s="41">
        <f>IF('query (10)'!Y1035="","",'query (10)'!Y1035)</f>
        <v>46183</v>
      </c>
      <c r="AB1035" s="41">
        <f>IF('query (10)'!Z1035="","",'query (10)'!Z1035)</f>
        <v>46213</v>
      </c>
      <c r="AC1035" s="38" t="str">
        <f>IF(OR('query (10)'!AA1035="",COUNTIF(Cleaning_Rules!$A$21:$A$26,TRIM('query (10)'!AA1035))&gt;0),"",TRIM('query (10)'!AA1035))</f>
        <v>Perform the inspection, and if any values are displayed numerically, record those values for reference.</v>
      </c>
      <c r="AD1035" s="38" t="str">
        <f>IF('query (10)'!AB1035="","",TRIM(IFERROR(_xlfn.TEXTBEFORE('query (10)'!AB1035,"("),'query (10)'!AB1035)))</f>
        <v>เริ่มซ่อมงาน PM แล้ว รับผิดชอบโดย PONGPITAK SONCHAI</v>
      </c>
      <c r="AE1035" s="38" t="str">
        <f>IFERROR(LOWER(TRIM(_xlfn.TEXTBEFORE(_xlfn.TEXTAFTER('query (10)'!AB1035,"("),")"))),"")</f>
        <v>sonchai-p-6240@nsk.com</v>
      </c>
      <c r="AF1035" s="38" t="str">
        <f>IF('query (10)'!AD1035="","",TRIM('query (10)'!AD1035))</f>
        <v>ณัฐดนัย จุฑาเทพ</v>
      </c>
      <c r="AG1035" s="38" t="str">
        <f>IF('query (10)'!AE1035="","",TRIM('query (10)'!AE1035))</f>
        <v>พงษ์พิทักษ์ ศรไชย</v>
      </c>
      <c r="AH1035" s="38" t="str">
        <f>IF('query (10)'!AF1035="","",IFERROR(VALUE('query (10)'!AF1035),""))</f>
        <v/>
      </c>
      <c r="AI1035" s="38" t="str">
        <f>IF('query (10)'!AG1035="","",TRIM('query (10)'!AG1035))</f>
        <v/>
      </c>
      <c r="AJ1035" s="38" t="str">
        <f>IF('query (10)'!AH1035="","",IFERROR(VALUE('query (10)'!AH1035),""))</f>
        <v/>
      </c>
      <c r="AK1035" s="38" t="str">
        <f>IF('query (10)'!AI1035="","",TRIM('query (10)'!AI1035))</f>
        <v/>
      </c>
      <c r="AL1035" s="42">
        <f t="shared" si="80"/>
        <v>2026</v>
      </c>
      <c r="AM1035" s="42" t="str">
        <f t="shared" si="81"/>
        <v>2026-02</v>
      </c>
      <c r="AN1035" s="42" t="str">
        <f t="shared" ca="1" si="82"/>
        <v/>
      </c>
      <c r="AO1035" s="42" t="str">
        <f t="shared" si="83"/>
        <v>GR-579 | INNER RING BORE GRINDING MACHINE | KWD5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PONGPITAK SONCHAI | พงษ์พิทักษ์ ศรไชย</v>
      </c>
      <c r="AP1035" s="42" t="str">
        <f>_xlfn.TEXTJOIN("; ",TRUE,IF(COUNTA('query (10)'!A1035:AK1035)&lt;=6,"NEAR_EMPTY_ROW",""),IF($K1035="","MISSING_STATUS",""),IF(AND($K1035="เสร็จสิ้น",$Z1035=""),"DONE_NO_ACTUAL_DATE",""),IF(AND($I1035="Condition-based Maintenance",$AH1035=""),"CBM_NO_MEASUREMENT",""),IF(OR($X1035="",$X1035=0),"INVALID_PERIOD",""),IF(AND($AA1035&lt;&gt;"",$AB1035&lt;&gt;"",$AB1035&lt;$AA1035),"DATE_SEQUENCE_ERROR",""),IF(AND($AB1035&lt;&gt;"",$AB1035&gt;DATE(2030,12,31)),"DATE_OUTLIER",""),IF($C1035="","MISSING_QRCODE",""),IF($J1035="UNKNOWN","UNKNOWN_PM_TYPE",""),IF($L1035="UNKNOWN","UNKNOWN_STATUS",""))</f>
        <v/>
      </c>
      <c r="AQ1035" s="42" t="str">
        <f t="shared" si="84"/>
        <v>NO</v>
      </c>
    </row>
    <row r="1036" spans="1:43" x14ac:dyDescent="0.3">
      <c r="A1036" s="38">
        <f>IF('query (10)'!A1036="","",'query (10)'!A1036)</f>
        <v>1209</v>
      </c>
      <c r="B1036" s="38">
        <f>IF('query (10)'!B1036="","",'query (10)'!B1036)</f>
        <v>18444</v>
      </c>
      <c r="C1036" s="38" t="str">
        <f>TRIM(UPPER('query (10)'!M1036))</f>
        <v>AS-987</v>
      </c>
      <c r="D1036" s="38" t="str">
        <f>TRIM(UPPER(IFERROR(_xlfn.TEXTBEFORE('query (10)'!L1036,"("),'query (10)'!L1036)))</f>
        <v>MATCHING &amp; BALL FILLING M/C</v>
      </c>
      <c r="E1036" s="38" t="str">
        <f>IFERROR(TRIM(UPPER(_xlfn.TEXTBEFORE(_xlfn.TEXTAFTER('query (10)'!L1036,"("),")"))),"")</f>
        <v/>
      </c>
      <c r="F1036" s="38" t="str">
        <f>TRIM('query (10)'!K1036)</f>
        <v>SB5</v>
      </c>
      <c r="G1036" s="38" t="str">
        <f>IF('query (10)'!J1036="","",'query (10)'!J1036)</f>
        <v>Electrical Control</v>
      </c>
      <c r="H1036" s="38" t="str">
        <f>TRIM(UPPER('query (10)'!J1036))</f>
        <v>ELECTRICAL CONTROL</v>
      </c>
      <c r="I1036" s="38" t="str">
        <f>IF('query (10)'!F1036="","",'query (10)'!F1036)</f>
        <v>Time-based Maintenance</v>
      </c>
      <c r="J1036" s="38" t="str">
        <f>IF('query (10)'!F1036="","",IFERROR(INDEX(Cleaning_Rules!$B$14:$B$17,MATCH(TRIM('query (10)'!F1036),Cleaning_Rules!$A$14:$A$17,0)),"UNKNOWN"))</f>
        <v>TBM</v>
      </c>
      <c r="K1036" s="38" t="str">
        <f>IF('query (10)'!G1036="","",'query (10)'!G1036)</f>
        <v>กำลังดำเนินการ</v>
      </c>
      <c r="L1036" s="38" t="str">
        <f>IF('query (10)'!G1036="","MISSING",IFERROR(INDEX(Cleaning_Rules!$B$5:$B$10,MATCH(TRIM('query (10)'!G1036),Cleaning_Rules!$A$5:$A$10,0)),"UNKNOWN"))</f>
        <v>IN_PROGRESS</v>
      </c>
      <c r="M1036" s="38" t="str">
        <f>IF('query (10)'!I1036="","",'query (10)'!I1036)</f>
        <v>Electrical</v>
      </c>
      <c r="N1036" s="38" t="str">
        <f>IF('query (10)'!O1036="","",'query (10)'!O1036)</f>
        <v>Inspection</v>
      </c>
      <c r="O1036" s="38" t="str">
        <f>IF('query (10)'!P1036="","",'query (10)'!P1036)</f>
        <v>Medium</v>
      </c>
      <c r="P1036" s="38" t="str">
        <f>IF('query (10)'!N1036="","",'query (10)'!N1036)</f>
        <v xml:space="preserve">- Check condition of Push botton, Emergency, Lamp and selector switch
- Check condition of Circuit breaker, Power supply, Magnetic, Relay
- Check condition of Reed switch
- Check condition of Proximity
- Check condition of photo sensor
-Check condition of Safety device </v>
      </c>
      <c r="Q1036" s="38" t="str">
        <f>TRIM('query (10)'!N1036)</f>
        <v>- Check condition of Push botton, Emergency, Lamp and selector switch
- Check condition of Circuit breaker, Power supply, Magnetic, Relay
- Check condition of Reed switch
- Check condition of Proximity
- Check condition of photo sensor
-Check condition of Safety device</v>
      </c>
      <c r="R1036" s="38" t="str">
        <f>TRIM(UPPER('query (10)'!R1036))</f>
        <v/>
      </c>
      <c r="S1036" s="38" t="str">
        <f>TRIM(UPPER('query (10)'!S1036))</f>
        <v/>
      </c>
      <c r="T1036" s="38" t="str">
        <f>IF('query (10)'!Q1036="","",TRIM(UPPER('query (10)'!Q1036)))</f>
        <v/>
      </c>
      <c r="U1036" s="38" t="str">
        <f>IF('query (10)'!T1036="","",'query (10)'!T1036)</f>
        <v/>
      </c>
      <c r="V1036" s="39" t="str">
        <f>IF('query (10)'!T1036="","",IFERROR(VALUE('query (10)'!T1036),""))</f>
        <v/>
      </c>
      <c r="W1036" s="40">
        <f>IF('query (10)'!U1036="","",'query (10)'!U1036)</f>
        <v>0</v>
      </c>
      <c r="X1036" s="39">
        <f>IF('query (10)'!V1036="","",'query (10)'!V1036)</f>
        <v>30</v>
      </c>
      <c r="Y1036" s="41">
        <f>IF('query (10)'!W1036="","",'query (10)'!W1036)</f>
        <v>46066</v>
      </c>
      <c r="Z1036" s="41" t="str">
        <f>IF('query (10)'!X1036="","",'query (10)'!X1036)</f>
        <v/>
      </c>
      <c r="AA1036" s="41">
        <f>IF('query (10)'!Y1036="","",'query (10)'!Y1036)</f>
        <v>46015</v>
      </c>
      <c r="AB1036" s="41">
        <f>IF('query (10)'!Z1036="","",'query (10)'!Z1036)</f>
        <v>46071</v>
      </c>
      <c r="AC1036" s="38" t="str">
        <f>IF(OR('query (10)'!AA1036="",COUNTIF(Cleaning_Rules!$A$21:$A$26,TRIM('query (10)'!AA1036))&gt;0),"",TRIM('query (10)'!AA1036))</f>
        <v/>
      </c>
      <c r="AD1036" s="38" t="str">
        <f>IF('query (10)'!AB1036="","",TRIM(IFERROR(_xlfn.TEXTBEFORE('query (10)'!AB1036,"("),'query (10)'!AB1036)))</f>
        <v>เริ่มซ่อมงาน PM แล้ว รับผิดชอบโดย PAHLA SEEDANG</v>
      </c>
      <c r="AE1036" s="38" t="str">
        <f>IFERROR(LOWER(TRIM(_xlfn.TEXTBEFORE(_xlfn.TEXTAFTER('query (10)'!AB1036,"("),")"))),"")</f>
        <v>pahla@nsk.com</v>
      </c>
      <c r="AF1036" s="38" t="str">
        <f>IF('query (10)'!AD1036="","",TRIM('query (10)'!AD1036))</f>
        <v>พงษ์พิทักษ์ ศรไชย</v>
      </c>
      <c r="AG1036" s="38" t="str">
        <f>IF('query (10)'!AE1036="","",TRIM('query (10)'!AE1036))</f>
        <v>อัมรินทร์ รักษาพล</v>
      </c>
      <c r="AH1036" s="38" t="str">
        <f>IF('query (10)'!AF1036="","",IFERROR(VALUE('query (10)'!AF1036),""))</f>
        <v/>
      </c>
      <c r="AI1036" s="38" t="str">
        <f>IF('query (10)'!AG1036="","",TRIM('query (10)'!AG1036))</f>
        <v/>
      </c>
      <c r="AJ1036" s="38" t="str">
        <f>IF('query (10)'!AH1036="","",IFERROR(VALUE('query (10)'!AH1036),""))</f>
        <v/>
      </c>
      <c r="AK1036" s="38" t="str">
        <f>IF('query (10)'!AI1036="","",TRIM('query (10)'!AI1036))</f>
        <v/>
      </c>
      <c r="AL1036" s="42">
        <f t="shared" si="80"/>
        <v>2026</v>
      </c>
      <c r="AM1036" s="42" t="str">
        <f t="shared" si="81"/>
        <v>2026-02</v>
      </c>
      <c r="AN1036" s="42" t="str">
        <f t="shared" ca="1" si="82"/>
        <v>OVERDUE</v>
      </c>
      <c r="AO1036" s="42" t="str">
        <f t="shared" si="83"/>
        <v>AS-987 | MATCHING &amp; BALL FILLING M/C | SB5 | ELECTRICAL CONTROL | Time-based Maintenance | Electrical | Inspection | Medium | - Check condition of Push botton, Emergency, Lamp and selector switch
- Check condition of Circuit breaker, Power supply, Magnetic, Relay
- Check condition of Reed switch
- Check condition of Proximity
- Check condition of photo sensor
-Check condition of Safety device | เริ่มซ่อมงาน PM แล้ว รับผิดชอบโดย PAHLA SEEDANG | อัมรินทร์ รักษาพล</v>
      </c>
      <c r="AP1036" s="42" t="str">
        <f>_xlfn.TEXTJOIN("; ",TRUE,IF(COUNTA('query (10)'!A1036:AK1036)&lt;=6,"NEAR_EMPTY_ROW",""),IF($K1036="","MISSING_STATUS",""),IF(AND($K1036="เสร็จสิ้น",$Z1036=""),"DONE_NO_ACTUAL_DATE",""),IF(AND($I1036="Condition-based Maintenance",$AH1036=""),"CBM_NO_MEASUREMENT",""),IF(OR($X1036="",$X1036=0),"INVALID_PERIOD",""),IF(AND($AA1036&lt;&gt;"",$AB1036&lt;&gt;"",$AB1036&lt;$AA1036),"DATE_SEQUENCE_ERROR",""),IF(AND($AB1036&lt;&gt;"",$AB1036&gt;DATE(2030,12,31)),"DATE_OUTLIER",""),IF($C1036="","MISSING_QRCODE",""),IF($J1036="UNKNOWN","UNKNOWN_PM_TYPE",""),IF($L1036="UNKNOWN","UNKNOWN_STATUS",""))</f>
        <v/>
      </c>
      <c r="AQ1036" s="42" t="str">
        <f t="shared" si="84"/>
        <v>NO</v>
      </c>
    </row>
    <row r="1037" spans="1:43" x14ac:dyDescent="0.3">
      <c r="A1037" s="38">
        <f>IF('query (10)'!A1037="","",'query (10)'!A1037)</f>
        <v>1210</v>
      </c>
      <c r="B1037" s="38">
        <f>IF('query (10)'!B1037="","",'query (10)'!B1037)</f>
        <v>18543</v>
      </c>
      <c r="C1037" s="38" t="str">
        <f>TRIM(UPPER('query (10)'!M1037))</f>
        <v>CH-981</v>
      </c>
      <c r="D1037" s="38" t="str">
        <f>TRIM(UPPER(IFERROR(_xlfn.TEXTBEFORE('query (10)'!L1037,"("),'query (10)'!L1037)))</f>
        <v>DIMENSION &amp; ROTARY M/C</v>
      </c>
      <c r="E1037" s="38" t="str">
        <f>IFERROR(TRIM(UPPER(_xlfn.TEXTBEFORE(_xlfn.TEXTAFTER('query (10)'!L1037,"("),")"))),"")</f>
        <v/>
      </c>
      <c r="F1037" s="38" t="str">
        <f>TRIM('query (10)'!K1037)</f>
        <v>SB5</v>
      </c>
      <c r="G1037" s="38" t="str">
        <f>IF('query (10)'!J1037="","",'query (10)'!J1037)</f>
        <v>Electrical Control</v>
      </c>
      <c r="H1037" s="38" t="str">
        <f>TRIM(UPPER('query (10)'!J1037))</f>
        <v>ELECTRICAL CONTROL</v>
      </c>
      <c r="I1037" s="38" t="str">
        <f>IF('query (10)'!F1037="","",'query (10)'!F1037)</f>
        <v>Time-based Maintenance</v>
      </c>
      <c r="J1037" s="38" t="str">
        <f>IF('query (10)'!F1037="","",IFERROR(INDEX(Cleaning_Rules!$B$14:$B$17,MATCH(TRIM('query (10)'!F1037),Cleaning_Rules!$A$14:$A$17,0)),"UNKNOWN"))</f>
        <v>TBM</v>
      </c>
      <c r="K1037" s="38" t="str">
        <f>IF('query (10)'!G1037="","",'query (10)'!G1037)</f>
        <v>กำลังดำเนินการ</v>
      </c>
      <c r="L1037" s="38" t="str">
        <f>IF('query (10)'!G1037="","MISSING",IFERROR(INDEX(Cleaning_Rules!$B$5:$B$10,MATCH(TRIM('query (10)'!G1037),Cleaning_Rules!$A$5:$A$10,0)),"UNKNOWN"))</f>
        <v>IN_PROGRESS</v>
      </c>
      <c r="M1037" s="38" t="str">
        <f>IF('query (10)'!I1037="","",'query (10)'!I1037)</f>
        <v>Electrical</v>
      </c>
      <c r="N1037" s="38" t="str">
        <f>IF('query (10)'!O1037="","",'query (10)'!O1037)</f>
        <v>Inspection</v>
      </c>
      <c r="O1037" s="38" t="str">
        <f>IF('query (10)'!P1037="","",'query (10)'!P1037)</f>
        <v>Medium</v>
      </c>
      <c r="P1037" s="38" t="str">
        <f>IF('query (10)'!N1037="","",'query (10)'!N1037)</f>
        <v xml:space="preserve">- Check condition of Push botton, Emergency, Lamp and selector switch
- Check condition of Circuit breaker, Power supply, Magnetic, Relay
- Check condition of Reed switch
- Check condition of photo sensor
-Check condition of Safety device </v>
      </c>
      <c r="Q1037" s="38" t="str">
        <f>TRIM('query (10)'!N1037)</f>
        <v>- Check condition of Push botton, Emergency, Lamp and selector switch
- Check condition of Circuit breaker, Power supply, Magnetic, Relay
- Check condition of Reed switch
- Check condition of photo sensor
-Check condition of Safety device</v>
      </c>
      <c r="R1037" s="38" t="str">
        <f>TRIM(UPPER('query (10)'!R1037))</f>
        <v/>
      </c>
      <c r="S1037" s="38" t="str">
        <f>TRIM(UPPER('query (10)'!S1037))</f>
        <v/>
      </c>
      <c r="T1037" s="38" t="str">
        <f>IF('query (10)'!Q1037="","",TRIM(UPPER('query (10)'!Q1037)))</f>
        <v/>
      </c>
      <c r="U1037" s="38" t="str">
        <f>IF('query (10)'!T1037="","",'query (10)'!T1037)</f>
        <v/>
      </c>
      <c r="V1037" s="39" t="str">
        <f>IF('query (10)'!T1037="","",IFERROR(VALUE('query (10)'!T1037),""))</f>
        <v/>
      </c>
      <c r="W1037" s="40">
        <f>IF('query (10)'!U1037="","",'query (10)'!U1037)</f>
        <v>0</v>
      </c>
      <c r="X1037" s="39">
        <f>IF('query (10)'!V1037="","",'query (10)'!V1037)</f>
        <v>30</v>
      </c>
      <c r="Y1037" s="41">
        <f>IF('query (10)'!W1037="","",'query (10)'!W1037)</f>
        <v>46066</v>
      </c>
      <c r="Z1037" s="41">
        <f>IF('query (10)'!X1037="","",'query (10)'!X1037)</f>
        <v>46076</v>
      </c>
      <c r="AA1037" s="41">
        <f>IF('query (10)'!Y1037="","",'query (10)'!Y1037)</f>
        <v>46076</v>
      </c>
      <c r="AB1037" s="41">
        <f>IF('query (10)'!Z1037="","",'query (10)'!Z1037)</f>
        <v>46106</v>
      </c>
      <c r="AC1037" s="38" t="str">
        <f>IF(OR('query (10)'!AA1037="",COUNTIF(Cleaning_Rules!$A$21:$A$26,TRIM('query (10)'!AA1037))&gt;0),"",TRIM('query (10)'!AA1037))</f>
        <v/>
      </c>
      <c r="AD1037" s="38" t="str">
        <f>IF('query (10)'!AB1037="","",TRIM(IFERROR(_xlfn.TEXTBEFORE('query (10)'!AB1037,"("),'query (10)'!AB1037)))</f>
        <v>เริ่มซ่อมงาน PM แล้ว รับผิดชอบโดย PAHLA SEEDANG</v>
      </c>
      <c r="AE1037" s="38" t="str">
        <f>IFERROR(LOWER(TRIM(_xlfn.TEXTBEFORE(_xlfn.TEXTAFTER('query (10)'!AB1037,"("),")"))),"")</f>
        <v>pahla@nsk.com</v>
      </c>
      <c r="AF1037" s="38" t="str">
        <f>IF('query (10)'!AD1037="","",TRIM('query (10)'!AD1037))</f>
        <v>พงษ์พิทักษ์ ศรไชย</v>
      </c>
      <c r="AG1037" s="38" t="str">
        <f>IF('query (10)'!AE1037="","",TRIM('query (10)'!AE1037))</f>
        <v>พงษ์พิทักษ์ ศรไชย</v>
      </c>
      <c r="AH1037" s="38" t="str">
        <f>IF('query (10)'!AF1037="","",IFERROR(VALUE('query (10)'!AF1037),""))</f>
        <v/>
      </c>
      <c r="AI1037" s="38" t="str">
        <f>IF('query (10)'!AG1037="","",TRIM('query (10)'!AG1037))</f>
        <v/>
      </c>
      <c r="AJ1037" s="38" t="str">
        <f>IF('query (10)'!AH1037="","",IFERROR(VALUE('query (10)'!AH1037),""))</f>
        <v/>
      </c>
      <c r="AK1037" s="38" t="str">
        <f>IF('query (10)'!AI1037="","",TRIM('query (10)'!AI1037))</f>
        <v/>
      </c>
      <c r="AL1037" s="42">
        <f t="shared" si="80"/>
        <v>2026</v>
      </c>
      <c r="AM1037" s="42" t="str">
        <f t="shared" si="81"/>
        <v>2026-02</v>
      </c>
      <c r="AN1037" s="42" t="str">
        <f t="shared" ca="1" si="82"/>
        <v>OVERDUE</v>
      </c>
      <c r="AO1037" s="42" t="str">
        <f t="shared" si="83"/>
        <v>CH-981 | DIMENSION &amp; ROTARY M/C | SB5 | ELECTRICAL CONTROL | Time-based Maintenance | Electrical | Inspection | Medium | - Check condition of Push botton, Emergency, Lamp and selector switch
- Check condition of Circuit breaker, Power supply, Magnetic, Relay
- Check condition of Reed switch
- Check condition of photo sensor
-Check condition of Safety device | เริ่มซ่อมงาน PM แล้ว รับผิดชอบโดย PAHLA SEEDANG | พงษ์พิทักษ์ ศรไชย</v>
      </c>
      <c r="AP1037" s="42" t="str">
        <f>_xlfn.TEXTJOIN("; ",TRUE,IF(COUNTA('query (10)'!A1037:AK1037)&lt;=6,"NEAR_EMPTY_ROW",""),IF($K1037="","MISSING_STATUS",""),IF(AND($K1037="เสร็จสิ้น",$Z1037=""),"DONE_NO_ACTUAL_DATE",""),IF(AND($I1037="Condition-based Maintenance",$AH1037=""),"CBM_NO_MEASUREMENT",""),IF(OR($X1037="",$X1037=0),"INVALID_PERIOD",""),IF(AND($AA1037&lt;&gt;"",$AB1037&lt;&gt;"",$AB1037&lt;$AA1037),"DATE_SEQUENCE_ERROR",""),IF(AND($AB1037&lt;&gt;"",$AB1037&gt;DATE(2030,12,31)),"DATE_OUTLIER",""),IF($C1037="","MISSING_QRCODE",""),IF($J1037="UNKNOWN","UNKNOWN_PM_TYPE",""),IF($L1037="UNKNOWN","UNKNOWN_STATUS",""))</f>
        <v/>
      </c>
      <c r="AQ1037" s="42" t="str">
        <f t="shared" si="84"/>
        <v>NO</v>
      </c>
    </row>
    <row r="1038" spans="1:43" x14ac:dyDescent="0.3">
      <c r="A1038" s="38">
        <f>IF('query (10)'!A1038="","",'query (10)'!A1038)</f>
        <v>1211</v>
      </c>
      <c r="B1038" s="38">
        <f>IF('query (10)'!B1038="","",'query (10)'!B1038)</f>
        <v>18445</v>
      </c>
      <c r="C1038" s="38" t="str">
        <f>TRIM(UPPER('query (10)'!M1038))</f>
        <v>CH-636</v>
      </c>
      <c r="D1038" s="38" t="str">
        <f>TRIM(UPPER(IFERROR(_xlfn.TEXTBEFORE('query (10)'!L1038,"("),'query (10)'!L1038)))</f>
        <v>AUTO RADIAL CLEARANCE M/C</v>
      </c>
      <c r="E1038" s="38" t="str">
        <f>IFERROR(TRIM(UPPER(_xlfn.TEXTBEFORE(_xlfn.TEXTAFTER('query (10)'!L1038,"("),")"))),"")</f>
        <v/>
      </c>
      <c r="F1038" s="38" t="str">
        <f>TRIM('query (10)'!K1038)</f>
        <v>SB5</v>
      </c>
      <c r="G1038" s="38" t="str">
        <f>IF('query (10)'!J1038="","",'query (10)'!J1038)</f>
        <v>Electrical Control</v>
      </c>
      <c r="H1038" s="38" t="str">
        <f>TRIM(UPPER('query (10)'!J1038))</f>
        <v>ELECTRICAL CONTROL</v>
      </c>
      <c r="I1038" s="38" t="str">
        <f>IF('query (10)'!F1038="","",'query (10)'!F1038)</f>
        <v>Time-based Maintenance</v>
      </c>
      <c r="J1038" s="38" t="str">
        <f>IF('query (10)'!F1038="","",IFERROR(INDEX(Cleaning_Rules!$B$14:$B$17,MATCH(TRIM('query (10)'!F1038),Cleaning_Rules!$A$14:$A$17,0)),"UNKNOWN"))</f>
        <v>TBM</v>
      </c>
      <c r="K1038" s="38" t="str">
        <f>IF('query (10)'!G1038="","",'query (10)'!G1038)</f>
        <v>กำลังดำเนินการ</v>
      </c>
      <c r="L1038" s="38" t="str">
        <f>IF('query (10)'!G1038="","MISSING",IFERROR(INDEX(Cleaning_Rules!$B$5:$B$10,MATCH(TRIM('query (10)'!G1038),Cleaning_Rules!$A$5:$A$10,0)),"UNKNOWN"))</f>
        <v>IN_PROGRESS</v>
      </c>
      <c r="M1038" s="38" t="str">
        <f>IF('query (10)'!I1038="","",'query (10)'!I1038)</f>
        <v>Electrical</v>
      </c>
      <c r="N1038" s="38" t="str">
        <f>IF('query (10)'!O1038="","",'query (10)'!O1038)</f>
        <v>Inspection</v>
      </c>
      <c r="O1038" s="38" t="str">
        <f>IF('query (10)'!P1038="","",'query (10)'!P1038)</f>
        <v>Medium</v>
      </c>
      <c r="P1038" s="38" t="str">
        <f>IF('query (10)'!N1038="","",'query (10)'!N1038)</f>
        <v xml:space="preserve">- Check condition of Push botton, Emergency, Lamp and selector switch
- Check condition of Circuit breaker, Power supply, Magnetic, Relay
- Check condition of Reed switch
- Check condition of photo sensor
-Check condition of Safety device </v>
      </c>
      <c r="Q1038" s="38" t="str">
        <f>TRIM('query (10)'!N1038)</f>
        <v>- Check condition of Push botton, Emergency, Lamp and selector switch
- Check condition of Circuit breaker, Power supply, Magnetic, Relay
- Check condition of Reed switch
- Check condition of photo sensor
-Check condition of Safety device</v>
      </c>
      <c r="R1038" s="38" t="str">
        <f>TRIM(UPPER('query (10)'!R1038))</f>
        <v/>
      </c>
      <c r="S1038" s="38" t="str">
        <f>TRIM(UPPER('query (10)'!S1038))</f>
        <v/>
      </c>
      <c r="T1038" s="38" t="str">
        <f>IF('query (10)'!Q1038="","",TRIM(UPPER('query (10)'!Q1038)))</f>
        <v/>
      </c>
      <c r="U1038" s="38" t="str">
        <f>IF('query (10)'!T1038="","",'query (10)'!T1038)</f>
        <v/>
      </c>
      <c r="V1038" s="39" t="str">
        <f>IF('query (10)'!T1038="","",IFERROR(VALUE('query (10)'!T1038),""))</f>
        <v/>
      </c>
      <c r="W1038" s="40">
        <f>IF('query (10)'!U1038="","",'query (10)'!U1038)</f>
        <v>0</v>
      </c>
      <c r="X1038" s="39">
        <f>IF('query (10)'!V1038="","",'query (10)'!V1038)</f>
        <v>30</v>
      </c>
      <c r="Y1038" s="41">
        <f>IF('query (10)'!W1038="","",'query (10)'!W1038)</f>
        <v>46066</v>
      </c>
      <c r="Z1038" s="41" t="str">
        <f>IF('query (10)'!X1038="","",'query (10)'!X1038)</f>
        <v/>
      </c>
      <c r="AA1038" s="41">
        <f>IF('query (10)'!Y1038="","",'query (10)'!Y1038)</f>
        <v>46015</v>
      </c>
      <c r="AB1038" s="41">
        <f>IF('query (10)'!Z1038="","",'query (10)'!Z1038)</f>
        <v>46071</v>
      </c>
      <c r="AC1038" s="38" t="str">
        <f>IF(OR('query (10)'!AA1038="",COUNTIF(Cleaning_Rules!$A$21:$A$26,TRIM('query (10)'!AA1038))&gt;0),"",TRIM('query (10)'!AA1038))</f>
        <v/>
      </c>
      <c r="AD1038" s="38" t="str">
        <f>IF('query (10)'!AB1038="","",TRIM(IFERROR(_xlfn.TEXTBEFORE('query (10)'!AB1038,"("),'query (10)'!AB1038)))</f>
        <v>เริ่มซ่อมงาน PM แล้ว รับผิดชอบโดย PAHLA SEEDANG</v>
      </c>
      <c r="AE1038" s="38" t="str">
        <f>IFERROR(LOWER(TRIM(_xlfn.TEXTBEFORE(_xlfn.TEXTAFTER('query (10)'!AB1038,"("),")"))),"")</f>
        <v>pahla@nsk.com</v>
      </c>
      <c r="AF1038" s="38" t="str">
        <f>IF('query (10)'!AD1038="","",TRIM('query (10)'!AD1038))</f>
        <v>พงษ์พิทักษ์ ศรไชย</v>
      </c>
      <c r="AG1038" s="38" t="str">
        <f>IF('query (10)'!AE1038="","",TRIM('query (10)'!AE1038))</f>
        <v>อัมรินทร์ รักษาพล</v>
      </c>
      <c r="AH1038" s="38" t="str">
        <f>IF('query (10)'!AF1038="","",IFERROR(VALUE('query (10)'!AF1038),""))</f>
        <v/>
      </c>
      <c r="AI1038" s="38" t="str">
        <f>IF('query (10)'!AG1038="","",TRIM('query (10)'!AG1038))</f>
        <v/>
      </c>
      <c r="AJ1038" s="38" t="str">
        <f>IF('query (10)'!AH1038="","",IFERROR(VALUE('query (10)'!AH1038),""))</f>
        <v/>
      </c>
      <c r="AK1038" s="38" t="str">
        <f>IF('query (10)'!AI1038="","",TRIM('query (10)'!AI1038))</f>
        <v/>
      </c>
      <c r="AL1038" s="42">
        <f t="shared" si="80"/>
        <v>2026</v>
      </c>
      <c r="AM1038" s="42" t="str">
        <f t="shared" si="81"/>
        <v>2026-02</v>
      </c>
      <c r="AN1038" s="42" t="str">
        <f t="shared" ca="1" si="82"/>
        <v>OVERDUE</v>
      </c>
      <c r="AO1038" s="42" t="str">
        <f t="shared" si="83"/>
        <v>CH-636 | AUTO RADIAL CLEARANCE M/C | SB5 | ELECTRICAL CONTROL | Time-based Maintenance | Electrical | Inspection | Medium | - Check condition of Push botton, Emergency, Lamp and selector switch
- Check condition of Circuit breaker, Power supply, Magnetic, Relay
- Check condition of Reed switch
- Check condition of photo sensor
-Check condition of Safety device | เริ่มซ่อมงาน PM แล้ว รับผิดชอบโดย PAHLA SEEDANG | อัมรินทร์ รักษาพล</v>
      </c>
      <c r="AP1038" s="42" t="str">
        <f>_xlfn.TEXTJOIN("; ",TRUE,IF(COUNTA('query (10)'!A1038:AK1038)&lt;=6,"NEAR_EMPTY_ROW",""),IF($K1038="","MISSING_STATUS",""),IF(AND($K1038="เสร็จสิ้น",$Z1038=""),"DONE_NO_ACTUAL_DATE",""),IF(AND($I1038="Condition-based Maintenance",$AH1038=""),"CBM_NO_MEASUREMENT",""),IF(OR($X1038="",$X1038=0),"INVALID_PERIOD",""),IF(AND($AA1038&lt;&gt;"",$AB1038&lt;&gt;"",$AB1038&lt;$AA1038),"DATE_SEQUENCE_ERROR",""),IF(AND($AB1038&lt;&gt;"",$AB1038&gt;DATE(2030,12,31)),"DATE_OUTLIER",""),IF($C1038="","MISSING_QRCODE",""),IF($J1038="UNKNOWN","UNKNOWN_PM_TYPE",""),IF($L1038="UNKNOWN","UNKNOWN_STATUS",""))</f>
        <v/>
      </c>
      <c r="AQ1038" s="42" t="str">
        <f t="shared" si="84"/>
        <v>NO</v>
      </c>
    </row>
    <row r="1039" spans="1:43" x14ac:dyDescent="0.3">
      <c r="A1039" s="38">
        <f>IF('query (10)'!A1039="","",'query (10)'!A1039)</f>
        <v>1212</v>
      </c>
      <c r="B1039" s="38">
        <f>IF('query (10)'!B1039="","",'query (10)'!B1039)</f>
        <v>18446</v>
      </c>
      <c r="C1039" s="38" t="str">
        <f>TRIM(UPPER('query (10)'!M1039))</f>
        <v>CH-545</v>
      </c>
      <c r="D1039" s="38" t="str">
        <f>TRIM(UPPER(IFERROR(_xlfn.TEXTBEFORE('query (10)'!L1039,"("),'query (10)'!L1039)))</f>
        <v>AUTOMATIC VIBRATION TESTING M/C.</v>
      </c>
      <c r="E1039" s="38" t="str">
        <f>IFERROR(TRIM(UPPER(_xlfn.TEXTBEFORE(_xlfn.TEXTAFTER('query (10)'!L1039,"("),")"))),"")</f>
        <v/>
      </c>
      <c r="F1039" s="38" t="str">
        <f>TRIM('query (10)'!K1039)</f>
        <v>SB5</v>
      </c>
      <c r="G1039" s="38" t="str">
        <f>IF('query (10)'!J1039="","",'query (10)'!J1039)</f>
        <v>Electrical Control</v>
      </c>
      <c r="H1039" s="38" t="str">
        <f>TRIM(UPPER('query (10)'!J1039))</f>
        <v>ELECTRICAL CONTROL</v>
      </c>
      <c r="I1039" s="38" t="str">
        <f>IF('query (10)'!F1039="","",'query (10)'!F1039)</f>
        <v>Time-based Maintenance</v>
      </c>
      <c r="J1039" s="38" t="str">
        <f>IF('query (10)'!F1039="","",IFERROR(INDEX(Cleaning_Rules!$B$14:$B$17,MATCH(TRIM('query (10)'!F1039),Cleaning_Rules!$A$14:$A$17,0)),"UNKNOWN"))</f>
        <v>TBM</v>
      </c>
      <c r="K1039" s="38" t="str">
        <f>IF('query (10)'!G1039="","",'query (10)'!G1039)</f>
        <v>เสร็จสิ้น</v>
      </c>
      <c r="L1039" s="38" t="str">
        <f>IF('query (10)'!G1039="","MISSING",IFERROR(INDEX(Cleaning_Rules!$B$5:$B$10,MATCH(TRIM('query (10)'!G1039),Cleaning_Rules!$A$5:$A$10,0)),"UNKNOWN"))</f>
        <v>COMPLETED</v>
      </c>
      <c r="M1039" s="38" t="str">
        <f>IF('query (10)'!I1039="","",'query (10)'!I1039)</f>
        <v>Electrical</v>
      </c>
      <c r="N1039" s="38" t="str">
        <f>IF('query (10)'!O1039="","",'query (10)'!O1039)</f>
        <v>Inspection</v>
      </c>
      <c r="O1039" s="38" t="str">
        <f>IF('query (10)'!P1039="","",'query (10)'!P1039)</f>
        <v>Medium</v>
      </c>
      <c r="P1039" s="38" t="str">
        <f>IF('query (10)'!N1039="","",'query (10)'!N1039)</f>
        <v xml:space="preserve">- Check condition of Push botton, Emergency, Lamp and selector switch
- Check condition of Circuit breaker, Power supply, Magnetic, Relay
- Cleaning hot&amp;cooling of Ventilation Fan 
-Check condition of Safety device </v>
      </c>
      <c r="Q1039" s="38" t="str">
        <f>TRIM('query (10)'!N1039)</f>
        <v>- Check condition of Push botton, Emergency, Lamp and selector switch
- Check condition of Circuit breaker, Power supply, Magnetic, Relay
- Cleaning hot&amp;cooling of Ventilation Fan 
-Check condition of Safety device</v>
      </c>
      <c r="R1039" s="38" t="str">
        <f>TRIM(UPPER('query (10)'!R1039))</f>
        <v/>
      </c>
      <c r="S1039" s="38" t="str">
        <f>TRIM(UPPER('query (10)'!S1039))</f>
        <v/>
      </c>
      <c r="T1039" s="38" t="str">
        <f>IF('query (10)'!Q1039="","",TRIM(UPPER('query (10)'!Q1039)))</f>
        <v/>
      </c>
      <c r="U1039" s="38" t="str">
        <f>IF('query (10)'!T1039="","",'query (10)'!T1039)</f>
        <v/>
      </c>
      <c r="V1039" s="39" t="str">
        <f>IF('query (10)'!T1039="","",IFERROR(VALUE('query (10)'!T1039),""))</f>
        <v/>
      </c>
      <c r="W1039" s="40">
        <f>IF('query (10)'!U1039="","",'query (10)'!U1039)</f>
        <v>0</v>
      </c>
      <c r="X1039" s="39">
        <f>IF('query (10)'!V1039="","",'query (10)'!V1039)</f>
        <v>30</v>
      </c>
      <c r="Y1039" s="41">
        <f>IF('query (10)'!W1039="","",'query (10)'!W1039)</f>
        <v>46066</v>
      </c>
      <c r="Z1039" s="41">
        <f>IF('query (10)'!X1039="","",'query (10)'!X1039)</f>
        <v>46090</v>
      </c>
      <c r="AA1039" s="41">
        <f>IF('query (10)'!Y1039="","",'query (10)'!Y1039)</f>
        <v>46090</v>
      </c>
      <c r="AB1039" s="41">
        <f>IF('query (10)'!Z1039="","",'query (10)'!Z1039)</f>
        <v>46120</v>
      </c>
      <c r="AC1039" s="38" t="str">
        <f>IF(OR('query (10)'!AA1039="",COUNTIF(Cleaning_Rules!$A$21:$A$26,TRIM('query (10)'!AA1039))&gt;0),"",TRIM('query (10)'!AA1039))</f>
        <v/>
      </c>
      <c r="AD1039" s="38" t="str">
        <f>IF('query (10)'!AB1039="","",TRIM(IFERROR(_xlfn.TEXTBEFORE('query (10)'!AB1039,"("),'query (10)'!AB1039)))</f>
        <v>เริ่มซ่อมงาน PM แล้ว รับผิดชอบโดย NATDANAI JUTHATHEP</v>
      </c>
      <c r="AE1039" s="38" t="str">
        <f>IFERROR(LOWER(TRIM(_xlfn.TEXTBEFORE(_xlfn.TEXTAFTER('query (10)'!AB1039,"("),")"))),"")</f>
        <v>juthathep-n-4697@nsk.com</v>
      </c>
      <c r="AF1039" s="38" t="str">
        <f>IF('query (10)'!AD1039="","",TRIM('query (10)'!AD1039))</f>
        <v>พงษ์พิทักษ์ ศรไชย</v>
      </c>
      <c r="AG1039" s="38" t="str">
        <f>IF('query (10)'!AE1039="","",TRIM('query (10)'!AE1039))</f>
        <v>ณัฐดนัย จุฑาเทพ</v>
      </c>
      <c r="AH1039" s="38" t="str">
        <f>IF('query (10)'!AF1039="","",IFERROR(VALUE('query (10)'!AF1039),""))</f>
        <v/>
      </c>
      <c r="AI1039" s="38" t="str">
        <f>IF('query (10)'!AG1039="","",TRIM('query (10)'!AG1039))</f>
        <v/>
      </c>
      <c r="AJ1039" s="38" t="str">
        <f>IF('query (10)'!AH1039="","",IFERROR(VALUE('query (10)'!AH1039),""))</f>
        <v/>
      </c>
      <c r="AK1039" s="38" t="str">
        <f>IF('query (10)'!AI1039="","",TRIM('query (10)'!AI1039))</f>
        <v/>
      </c>
      <c r="AL1039" s="42">
        <f t="shared" si="80"/>
        <v>2026</v>
      </c>
      <c r="AM1039" s="42" t="str">
        <f t="shared" si="81"/>
        <v>2026-02</v>
      </c>
      <c r="AN1039" s="42" t="str">
        <f t="shared" ca="1" si="82"/>
        <v/>
      </c>
      <c r="AO1039" s="42" t="str">
        <f t="shared" si="83"/>
        <v>CH-545 | AUTOMATIC VIBRATION TESTING M/C. | SB5 | ELECTRICAL CONTROL | Time-based Maintenance | Electrical | Inspection | Medium | - Check condition of Push botton, Emergency, Lamp and selector switch
- Check condition of Circuit breaker, Power supply, Magnetic, Relay
- Cleaning hot&amp;cooling of Ventilation Fan 
-Check condition of Safety device | เริ่มซ่อมงาน PM แล้ว รับผิดชอบโดย NATDANAI JUTHATHEP | ณัฐดนัย จุฑาเทพ</v>
      </c>
      <c r="AP1039" s="42" t="str">
        <f>_xlfn.TEXTJOIN("; ",TRUE,IF(COUNTA('query (10)'!A1039:AK1039)&lt;=6,"NEAR_EMPTY_ROW",""),IF($K1039="","MISSING_STATUS",""),IF(AND($K1039="เสร็จสิ้น",$Z1039=""),"DONE_NO_ACTUAL_DATE",""),IF(AND($I1039="Condition-based Maintenance",$AH1039=""),"CBM_NO_MEASUREMENT",""),IF(OR($X1039="",$X1039=0),"INVALID_PERIOD",""),IF(AND($AA1039&lt;&gt;"",$AB1039&lt;&gt;"",$AB1039&lt;$AA1039),"DATE_SEQUENCE_ERROR",""),IF(AND($AB1039&lt;&gt;"",$AB1039&gt;DATE(2030,12,31)),"DATE_OUTLIER",""),IF($C1039="","MISSING_QRCODE",""),IF($J1039="UNKNOWN","UNKNOWN_PM_TYPE",""),IF($L1039="UNKNOWN","UNKNOWN_STATUS",""))</f>
        <v/>
      </c>
      <c r="AQ1039" s="42" t="str">
        <f t="shared" si="84"/>
        <v>NO</v>
      </c>
    </row>
    <row r="1040" spans="1:43" x14ac:dyDescent="0.3">
      <c r="A1040" s="38">
        <f>IF('query (10)'!A1040="","",'query (10)'!A1040)</f>
        <v>1213</v>
      </c>
      <c r="B1040" s="38">
        <f>IF('query (10)'!B1040="","",'query (10)'!B1040)</f>
        <v>20869</v>
      </c>
      <c r="C1040" s="38" t="str">
        <f>TRIM(UPPER('query (10)'!M1040))</f>
        <v>GR-581</v>
      </c>
      <c r="D1040" s="38" t="str">
        <f>TRIM(UPPER(IFERROR(_xlfn.TEXTBEFORE('query (10)'!L1040,"("),'query (10)'!L1040)))</f>
        <v>INNER RING RACEWAY AND RIB SUPER FINISH MACHINE</v>
      </c>
      <c r="E1040" s="38" t="str">
        <f>IFERROR(TRIM(UPPER(_xlfn.TEXTBEFORE(_xlfn.TEXTAFTER('query (10)'!L1040,"("),")"))),"")</f>
        <v/>
      </c>
      <c r="F1040" s="38" t="str">
        <f>TRIM('query (10)'!K1040)</f>
        <v>KWD5</v>
      </c>
      <c r="G1040" s="38" t="str">
        <f>IF('query (10)'!J1040="","",'query (10)'!J1040)</f>
        <v>Electrical Control</v>
      </c>
      <c r="H1040" s="38" t="str">
        <f>TRIM(UPPER('query (10)'!J1040))</f>
        <v>ELECTRICAL CONTROL</v>
      </c>
      <c r="I1040" s="38" t="str">
        <f>IF('query (10)'!F1040="","",'query (10)'!F1040)</f>
        <v>Time-based Maintenance</v>
      </c>
      <c r="J1040" s="38" t="str">
        <f>IF('query (10)'!F1040="","",IFERROR(INDEX(Cleaning_Rules!$B$14:$B$17,MATCH(TRIM('query (10)'!F1040),Cleaning_Rules!$A$14:$A$17,0)),"UNKNOWN"))</f>
        <v>TBM</v>
      </c>
      <c r="K1040" s="38" t="str">
        <f>IF('query (10)'!G1040="","",'query (10)'!G1040)</f>
        <v>เสร็จสิ้น</v>
      </c>
      <c r="L1040" s="38" t="str">
        <f>IF('query (10)'!G1040="","MISSING",IFERROR(INDEX(Cleaning_Rules!$B$5:$B$10,MATCH(TRIM('query (10)'!G1040),Cleaning_Rules!$A$5:$A$10,0)),"UNKNOWN"))</f>
        <v>COMPLETED</v>
      </c>
      <c r="M1040" s="38" t="str">
        <f>IF('query (10)'!I1040="","",'query (10)'!I1040)</f>
        <v>Electrical</v>
      </c>
      <c r="N1040" s="38" t="str">
        <f>IF('query (10)'!O1040="","",'query (10)'!O1040)</f>
        <v>Inspection</v>
      </c>
      <c r="O1040" s="38" t="str">
        <f>IF('query (10)'!P1040="","",'query (10)'!P1040)</f>
        <v>Medium</v>
      </c>
      <c r="P1040" s="38" t="str">
        <f>IF('query (10)'!N1040="","",'query (10)'!N1040)</f>
        <v xml:space="preserve">Check Push botton, Emergency, Lamp, Selector switch
Check Circuit breaker, Power supply, Magnetic, Relay 
Check Error Code of Inverter
Check Safety Guard
Check Emergency Stop
</v>
      </c>
      <c r="Q1040" s="38" t="str">
        <f>TRIM('query (10)'!N1040)</f>
        <v xml:space="preserve">Check Push botton, Emergency, Lamp, Selector switch
Check Circuit breaker, Power supply, Magnetic, Relay 
Check Error Code of Inverter
Check Safety Guard
Check Emergency Stop
</v>
      </c>
      <c r="R1040" s="38" t="str">
        <f>TRIM(UPPER('query (10)'!R1040))</f>
        <v/>
      </c>
      <c r="S1040" s="38" t="str">
        <f>TRIM(UPPER('query (10)'!S1040))</f>
        <v/>
      </c>
      <c r="T1040" s="38" t="str">
        <f>IF('query (10)'!Q1040="","",TRIM(UPPER('query (10)'!Q1040)))</f>
        <v/>
      </c>
      <c r="U1040" s="38" t="str">
        <f>IF('query (10)'!T1040="","",'query (10)'!T1040)</f>
        <v/>
      </c>
      <c r="V1040" s="39" t="str">
        <f>IF('query (10)'!T1040="","",IFERROR(VALUE('query (10)'!T1040),""))</f>
        <v/>
      </c>
      <c r="W1040" s="40">
        <f>IF('query (10)'!U1040="","",'query (10)'!U1040)</f>
        <v>0</v>
      </c>
      <c r="X1040" s="39">
        <f>IF('query (10)'!V1040="","",'query (10)'!V1040)</f>
        <v>30</v>
      </c>
      <c r="Y1040" s="41">
        <f>IF('query (10)'!W1040="","",'query (10)'!W1040)</f>
        <v>46058</v>
      </c>
      <c r="Z1040" s="41">
        <f>IF('query (10)'!X1040="","",'query (10)'!X1040)</f>
        <v>46183</v>
      </c>
      <c r="AA1040" s="41">
        <f>IF('query (10)'!Y1040="","",'query (10)'!Y1040)</f>
        <v>46183</v>
      </c>
      <c r="AB1040" s="41">
        <f>IF('query (10)'!Z1040="","",'query (10)'!Z1040)</f>
        <v>46213</v>
      </c>
      <c r="AC1040" s="38" t="str">
        <f>IF(OR('query (10)'!AA1040="",COUNTIF(Cleaning_Rules!$A$21:$A$26,TRIM('query (10)'!AA1040))&gt;0),"",TRIM('query (10)'!AA1040))</f>
        <v>Perform the inspection, and if any values are displayed numerically, record those values for reference.</v>
      </c>
      <c r="AD1040" s="38" t="str">
        <f>IF('query (10)'!AB1040="","",TRIM(IFERROR(_xlfn.TEXTBEFORE('query (10)'!AB1040,"("),'query (10)'!AB1040)))</f>
        <v>เริ่มซ่อมงาน PM แล้ว รับผิดชอบโดย PONGPITAK SONCHAI</v>
      </c>
      <c r="AE1040" s="38" t="str">
        <f>IFERROR(LOWER(TRIM(_xlfn.TEXTBEFORE(_xlfn.TEXTAFTER('query (10)'!AB1040,"("),")"))),"")</f>
        <v>sonchai-p-6240@nsk.com</v>
      </c>
      <c r="AF1040" s="38" t="str">
        <f>IF('query (10)'!AD1040="","",TRIM('query (10)'!AD1040))</f>
        <v>ณัฐดนัย จุฑาเทพ</v>
      </c>
      <c r="AG1040" s="38" t="str">
        <f>IF('query (10)'!AE1040="","",TRIM('query (10)'!AE1040))</f>
        <v>พงษ์พิทักษ์ ศรไชย</v>
      </c>
      <c r="AH1040" s="38" t="str">
        <f>IF('query (10)'!AF1040="","",IFERROR(VALUE('query (10)'!AF1040),""))</f>
        <v/>
      </c>
      <c r="AI1040" s="38" t="str">
        <f>IF('query (10)'!AG1040="","",TRIM('query (10)'!AG1040))</f>
        <v/>
      </c>
      <c r="AJ1040" s="38" t="str">
        <f>IF('query (10)'!AH1040="","",IFERROR(VALUE('query (10)'!AH1040),""))</f>
        <v/>
      </c>
      <c r="AK1040" s="38" t="str">
        <f>IF('query (10)'!AI1040="","",TRIM('query (10)'!AI1040))</f>
        <v/>
      </c>
      <c r="AL1040" s="42">
        <f t="shared" si="80"/>
        <v>2026</v>
      </c>
      <c r="AM1040" s="42" t="str">
        <f t="shared" si="81"/>
        <v>2026-02</v>
      </c>
      <c r="AN1040" s="42" t="str">
        <f t="shared" ca="1" si="82"/>
        <v/>
      </c>
      <c r="AO1040" s="42" t="str">
        <f t="shared" si="83"/>
        <v>GR-581 | INNER RING RACEWAY AND RIB SUPER FINISH MACHINE | KWD5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PONGPITAK SONCHAI | พงษ์พิทักษ์ ศรไชย</v>
      </c>
      <c r="AP1040" s="42" t="str">
        <f>_xlfn.TEXTJOIN("; ",TRUE,IF(COUNTA('query (10)'!A1040:AK1040)&lt;=6,"NEAR_EMPTY_ROW",""),IF($K1040="","MISSING_STATUS",""),IF(AND($K1040="เสร็จสิ้น",$Z1040=""),"DONE_NO_ACTUAL_DATE",""),IF(AND($I1040="Condition-based Maintenance",$AH1040=""),"CBM_NO_MEASUREMENT",""),IF(OR($X1040="",$X1040=0),"INVALID_PERIOD",""),IF(AND($AA1040&lt;&gt;"",$AB1040&lt;&gt;"",$AB1040&lt;$AA1040),"DATE_SEQUENCE_ERROR",""),IF(AND($AB1040&lt;&gt;"",$AB1040&gt;DATE(2030,12,31)),"DATE_OUTLIER",""),IF($C1040="","MISSING_QRCODE",""),IF($J1040="UNKNOWN","UNKNOWN_PM_TYPE",""),IF($L1040="UNKNOWN","UNKNOWN_STATUS",""))</f>
        <v/>
      </c>
      <c r="AQ1040" s="42" t="str">
        <f t="shared" si="84"/>
        <v>NO</v>
      </c>
    </row>
    <row r="1041" spans="1:43" x14ac:dyDescent="0.3">
      <c r="A1041" s="38">
        <f>IF('query (10)'!A1041="","",'query (10)'!A1041)</f>
        <v>1214</v>
      </c>
      <c r="B1041" s="38">
        <f>IF('query (10)'!B1041="","",'query (10)'!B1041)</f>
        <v>18447</v>
      </c>
      <c r="C1041" s="38" t="str">
        <f>TRIM(UPPER('query (10)'!M1041))</f>
        <v>MA-907</v>
      </c>
      <c r="D1041" s="38" t="str">
        <f>TRIM(UPPER(IFERROR(_xlfn.TEXTBEFORE('query (10)'!L1041,"("),'query (10)'!L1041)))</f>
        <v>LASER MARKER</v>
      </c>
      <c r="E1041" s="38" t="str">
        <f>IFERROR(TRIM(UPPER(_xlfn.TEXTBEFORE(_xlfn.TEXTAFTER('query (10)'!L1041,"("),")"))),"")</f>
        <v/>
      </c>
      <c r="F1041" s="38" t="str">
        <f>TRIM('query (10)'!K1041)</f>
        <v>SB5</v>
      </c>
      <c r="G1041" s="38" t="str">
        <f>IF('query (10)'!J1041="","",'query (10)'!J1041)</f>
        <v>Electrical Control</v>
      </c>
      <c r="H1041" s="38" t="str">
        <f>TRIM(UPPER('query (10)'!J1041))</f>
        <v>ELECTRICAL CONTROL</v>
      </c>
      <c r="I1041" s="38" t="str">
        <f>IF('query (10)'!F1041="","",'query (10)'!F1041)</f>
        <v>Time-based Maintenance</v>
      </c>
      <c r="J1041" s="38" t="str">
        <f>IF('query (10)'!F1041="","",IFERROR(INDEX(Cleaning_Rules!$B$14:$B$17,MATCH(TRIM('query (10)'!F1041),Cleaning_Rules!$A$14:$A$17,0)),"UNKNOWN"))</f>
        <v>TBM</v>
      </c>
      <c r="K1041" s="38" t="str">
        <f>IF('query (10)'!G1041="","",'query (10)'!G1041)</f>
        <v>เสร็จสิ้น</v>
      </c>
      <c r="L1041" s="38" t="str">
        <f>IF('query (10)'!G1041="","MISSING",IFERROR(INDEX(Cleaning_Rules!$B$5:$B$10,MATCH(TRIM('query (10)'!G1041),Cleaning_Rules!$A$5:$A$10,0)),"UNKNOWN"))</f>
        <v>COMPLETED</v>
      </c>
      <c r="M1041" s="38" t="str">
        <f>IF('query (10)'!I1041="","",'query (10)'!I1041)</f>
        <v>Electrical</v>
      </c>
      <c r="N1041" s="38" t="str">
        <f>IF('query (10)'!O1041="","",'query (10)'!O1041)</f>
        <v>Inspection</v>
      </c>
      <c r="O1041" s="38" t="str">
        <f>IF('query (10)'!P1041="","",'query (10)'!P1041)</f>
        <v>Medium</v>
      </c>
      <c r="P1041" s="38" t="str">
        <f>IF('query (10)'!N1041="","",'query (10)'!N1041)</f>
        <v xml:space="preserve">- Check condition of Push botton, Emergency, Lamp and selector switch
- Check condition of Circuit breaker, Power supply, Magnetic, Relay.
- Change dust filter of Apiste
- Check condition of laser amp.
-Check condition of Safety device </v>
      </c>
      <c r="Q1041" s="38" t="str">
        <f>TRIM('query (10)'!N1041)</f>
        <v>- Check condition of Push botton, Emergency, Lamp and selector switch
- Check condition of Circuit breaker, Power supply, Magnetic, Relay.
- Change dust filter of Apiste
- Check condition of laser amp.
-Check condition of Safety device</v>
      </c>
      <c r="R1041" s="38" t="str">
        <f>TRIM(UPPER('query (10)'!R1041))</f>
        <v/>
      </c>
      <c r="S1041" s="38" t="str">
        <f>TRIM(UPPER('query (10)'!S1041))</f>
        <v/>
      </c>
      <c r="T1041" s="38" t="str">
        <f>IF('query (10)'!Q1041="","",TRIM(UPPER('query (10)'!Q1041)))</f>
        <v/>
      </c>
      <c r="U1041" s="38" t="str">
        <f>IF('query (10)'!T1041="","",'query (10)'!T1041)</f>
        <v/>
      </c>
      <c r="V1041" s="39" t="str">
        <f>IF('query (10)'!T1041="","",IFERROR(VALUE('query (10)'!T1041),""))</f>
        <v/>
      </c>
      <c r="W1041" s="40">
        <f>IF('query (10)'!U1041="","",'query (10)'!U1041)</f>
        <v>0</v>
      </c>
      <c r="X1041" s="39">
        <f>IF('query (10)'!V1041="","",'query (10)'!V1041)</f>
        <v>30</v>
      </c>
      <c r="Y1041" s="41">
        <f>IF('query (10)'!W1041="","",'query (10)'!W1041)</f>
        <v>46066</v>
      </c>
      <c r="Z1041" s="41">
        <f>IF('query (10)'!X1041="","",'query (10)'!X1041)</f>
        <v>46090</v>
      </c>
      <c r="AA1041" s="41">
        <f>IF('query (10)'!Y1041="","",'query (10)'!Y1041)</f>
        <v>46090</v>
      </c>
      <c r="AB1041" s="41">
        <f>IF('query (10)'!Z1041="","",'query (10)'!Z1041)</f>
        <v>46120</v>
      </c>
      <c r="AC1041" s="38" t="str">
        <f>IF(OR('query (10)'!AA1041="",COUNTIF(Cleaning_Rules!$A$21:$A$26,TRIM('query (10)'!AA1041))&gt;0),"",TRIM('query (10)'!AA1041))</f>
        <v/>
      </c>
      <c r="AD1041" s="38" t="str">
        <f>IF('query (10)'!AB1041="","",TRIM(IFERROR(_xlfn.TEXTBEFORE('query (10)'!AB1041,"("),'query (10)'!AB1041)))</f>
        <v>เริ่มซ่อมงาน PM แล้ว รับผิดชอบโดย NATDANAI JUTHATHEP</v>
      </c>
      <c r="AE1041" s="38" t="str">
        <f>IFERROR(LOWER(TRIM(_xlfn.TEXTBEFORE(_xlfn.TEXTAFTER('query (10)'!AB1041,"("),")"))),"")</f>
        <v>juthathep-n-4697@nsk.com</v>
      </c>
      <c r="AF1041" s="38" t="str">
        <f>IF('query (10)'!AD1041="","",TRIM('query (10)'!AD1041))</f>
        <v>พงษ์พิทักษ์ ศรไชย</v>
      </c>
      <c r="AG1041" s="38" t="str">
        <f>IF('query (10)'!AE1041="","",TRIM('query (10)'!AE1041))</f>
        <v>ณัฐดนัย จุฑาเทพ</v>
      </c>
      <c r="AH1041" s="38" t="str">
        <f>IF('query (10)'!AF1041="","",IFERROR(VALUE('query (10)'!AF1041),""))</f>
        <v/>
      </c>
      <c r="AI1041" s="38" t="str">
        <f>IF('query (10)'!AG1041="","",TRIM('query (10)'!AG1041))</f>
        <v/>
      </c>
      <c r="AJ1041" s="38" t="str">
        <f>IF('query (10)'!AH1041="","",IFERROR(VALUE('query (10)'!AH1041),""))</f>
        <v/>
      </c>
      <c r="AK1041" s="38" t="str">
        <f>IF('query (10)'!AI1041="","",TRIM('query (10)'!AI1041))</f>
        <v/>
      </c>
      <c r="AL1041" s="42">
        <f t="shared" si="80"/>
        <v>2026</v>
      </c>
      <c r="AM1041" s="42" t="str">
        <f t="shared" si="81"/>
        <v>2026-02</v>
      </c>
      <c r="AN1041" s="42" t="str">
        <f t="shared" ca="1" si="82"/>
        <v/>
      </c>
      <c r="AO1041" s="42" t="str">
        <f t="shared" si="83"/>
        <v>MA-907 | LASER MARKER | SB5 | ELECTRICAL CONTROL | Time-based Maintenance | Electrical | Inspection | Medium | - Check condition of Push botton, Emergency, Lamp and selector switch
- Check condition of Circuit breaker, Power supply, Magnetic, Relay.
- Change dust filter of Apiste
- Check condition of laser amp.
-Check condition of Safety device | เริ่มซ่อมงาน PM แล้ว รับผิดชอบโดย NATDANAI JUTHATHEP | ณัฐดนัย จุฑาเทพ</v>
      </c>
      <c r="AP1041" s="42" t="str">
        <f>_xlfn.TEXTJOIN("; ",TRUE,IF(COUNTA('query (10)'!A1041:AK1041)&lt;=6,"NEAR_EMPTY_ROW",""),IF($K1041="","MISSING_STATUS",""),IF(AND($K1041="เสร็จสิ้น",$Z1041=""),"DONE_NO_ACTUAL_DATE",""),IF(AND($I1041="Condition-based Maintenance",$AH1041=""),"CBM_NO_MEASUREMENT",""),IF(OR($X1041="",$X1041=0),"INVALID_PERIOD",""),IF(AND($AA1041&lt;&gt;"",$AB1041&lt;&gt;"",$AB1041&lt;$AA1041),"DATE_SEQUENCE_ERROR",""),IF(AND($AB1041&lt;&gt;"",$AB1041&gt;DATE(2030,12,31)),"DATE_OUTLIER",""),IF($C1041="","MISSING_QRCODE",""),IF($J1041="UNKNOWN","UNKNOWN_PM_TYPE",""),IF($L1041="UNKNOWN","UNKNOWN_STATUS",""))</f>
        <v/>
      </c>
      <c r="AQ1041" s="42" t="str">
        <f t="shared" si="84"/>
        <v>NO</v>
      </c>
    </row>
    <row r="1042" spans="1:43" x14ac:dyDescent="0.3">
      <c r="A1042" s="38">
        <f>IF('query (10)'!A1042="","",'query (10)'!A1042)</f>
        <v>1215</v>
      </c>
      <c r="B1042" s="38">
        <f>IF('query (10)'!B1042="","",'query (10)'!B1042)</f>
        <v>18448</v>
      </c>
      <c r="C1042" s="38" t="str">
        <f>TRIM(UPPER('query (10)'!M1042))</f>
        <v>PK-1504</v>
      </c>
      <c r="D1042" s="38" t="str">
        <f>TRIM(UPPER(IFERROR(_xlfn.TEXTBEFORE('query (10)'!L1042,"("),'query (10)'!L1042)))</f>
        <v>PACKING TABLE M/C</v>
      </c>
      <c r="E1042" s="38" t="str">
        <f>IFERROR(TRIM(UPPER(_xlfn.TEXTBEFORE(_xlfn.TEXTAFTER('query (10)'!L1042,"("),")"))),"")</f>
        <v/>
      </c>
      <c r="F1042" s="38" t="str">
        <f>TRIM('query (10)'!K1042)</f>
        <v>SB5</v>
      </c>
      <c r="G1042" s="38" t="str">
        <f>IF('query (10)'!J1042="","",'query (10)'!J1042)</f>
        <v>Electrical Control</v>
      </c>
      <c r="H1042" s="38" t="str">
        <f>TRIM(UPPER('query (10)'!J1042))</f>
        <v>ELECTRICAL CONTROL</v>
      </c>
      <c r="I1042" s="38" t="str">
        <f>IF('query (10)'!F1042="","",'query (10)'!F1042)</f>
        <v>Time-based Maintenance</v>
      </c>
      <c r="J1042" s="38" t="str">
        <f>IF('query (10)'!F1042="","",IFERROR(INDEX(Cleaning_Rules!$B$14:$B$17,MATCH(TRIM('query (10)'!F1042),Cleaning_Rules!$A$14:$A$17,0)),"UNKNOWN"))</f>
        <v>TBM</v>
      </c>
      <c r="K1042" s="38" t="str">
        <f>IF('query (10)'!G1042="","",'query (10)'!G1042)</f>
        <v>เสร็จสิ้น</v>
      </c>
      <c r="L1042" s="38" t="str">
        <f>IF('query (10)'!G1042="","MISSING",IFERROR(INDEX(Cleaning_Rules!$B$5:$B$10,MATCH(TRIM('query (10)'!G1042),Cleaning_Rules!$A$5:$A$10,0)),"UNKNOWN"))</f>
        <v>COMPLETED</v>
      </c>
      <c r="M1042" s="38" t="str">
        <f>IF('query (10)'!I1042="","",'query (10)'!I1042)</f>
        <v>Electrical</v>
      </c>
      <c r="N1042" s="38" t="str">
        <f>IF('query (10)'!O1042="","",'query (10)'!O1042)</f>
        <v>Inspection</v>
      </c>
      <c r="O1042" s="38" t="str">
        <f>IF('query (10)'!P1042="","",'query (10)'!P1042)</f>
        <v>Medium</v>
      </c>
      <c r="P1042" s="38" t="str">
        <f>IF('query (10)'!N1042="","",'query (10)'!N1042)</f>
        <v xml:space="preserve">- Check condition of Push botton, Emergency, Lamp and selector switch
- Check condition of Circuit breaker, Power supply, Magnetic, Relay.
- Check condition of vistual lamp
-Check condition of Safety device </v>
      </c>
      <c r="Q1042" s="38" t="str">
        <f>TRIM('query (10)'!N1042)</f>
        <v>- Check condition of Push botton, Emergency, Lamp and selector switch
- Check condition of Circuit breaker, Power supply, Magnetic, Relay.
- Check condition of vistual lamp
-Check condition of Safety device</v>
      </c>
      <c r="R1042" s="38" t="str">
        <f>TRIM(UPPER('query (10)'!R1042))</f>
        <v/>
      </c>
      <c r="S1042" s="38" t="str">
        <f>TRIM(UPPER('query (10)'!S1042))</f>
        <v/>
      </c>
      <c r="T1042" s="38" t="str">
        <f>IF('query (10)'!Q1042="","",TRIM(UPPER('query (10)'!Q1042)))</f>
        <v/>
      </c>
      <c r="U1042" s="38" t="str">
        <f>IF('query (10)'!T1042="","",'query (10)'!T1042)</f>
        <v/>
      </c>
      <c r="V1042" s="39" t="str">
        <f>IF('query (10)'!T1042="","",IFERROR(VALUE('query (10)'!T1042),""))</f>
        <v/>
      </c>
      <c r="W1042" s="40">
        <f>IF('query (10)'!U1042="","",'query (10)'!U1042)</f>
        <v>0</v>
      </c>
      <c r="X1042" s="39">
        <f>IF('query (10)'!V1042="","",'query (10)'!V1042)</f>
        <v>30</v>
      </c>
      <c r="Y1042" s="41">
        <f>IF('query (10)'!W1042="","",'query (10)'!W1042)</f>
        <v>46066</v>
      </c>
      <c r="Z1042" s="41">
        <f>IF('query (10)'!X1042="","",'query (10)'!X1042)</f>
        <v>46090</v>
      </c>
      <c r="AA1042" s="41">
        <f>IF('query (10)'!Y1042="","",'query (10)'!Y1042)</f>
        <v>46090</v>
      </c>
      <c r="AB1042" s="41">
        <f>IF('query (10)'!Z1042="","",'query (10)'!Z1042)</f>
        <v>46120</v>
      </c>
      <c r="AC1042" s="38" t="str">
        <f>IF(OR('query (10)'!AA1042="",COUNTIF(Cleaning_Rules!$A$21:$A$26,TRIM('query (10)'!AA1042))&gt;0),"",TRIM('query (10)'!AA1042))</f>
        <v/>
      </c>
      <c r="AD1042" s="38" t="str">
        <f>IF('query (10)'!AB1042="","",TRIM(IFERROR(_xlfn.TEXTBEFORE('query (10)'!AB1042,"("),'query (10)'!AB1042)))</f>
        <v>เริ่มซ่อมงาน PM แล้ว รับผิดชอบโดย NATDANAI JUTHATHEP</v>
      </c>
      <c r="AE1042" s="38" t="str">
        <f>IFERROR(LOWER(TRIM(_xlfn.TEXTBEFORE(_xlfn.TEXTAFTER('query (10)'!AB1042,"("),")"))),"")</f>
        <v>juthathep-n-4697@nsk.com</v>
      </c>
      <c r="AF1042" s="38" t="str">
        <f>IF('query (10)'!AD1042="","",TRIM('query (10)'!AD1042))</f>
        <v>พงษ์พิทักษ์ ศรไชย</v>
      </c>
      <c r="AG1042" s="38" t="str">
        <f>IF('query (10)'!AE1042="","",TRIM('query (10)'!AE1042))</f>
        <v>ณัฐดนัย จุฑาเทพ</v>
      </c>
      <c r="AH1042" s="38" t="str">
        <f>IF('query (10)'!AF1042="","",IFERROR(VALUE('query (10)'!AF1042),""))</f>
        <v/>
      </c>
      <c r="AI1042" s="38" t="str">
        <f>IF('query (10)'!AG1042="","",TRIM('query (10)'!AG1042))</f>
        <v/>
      </c>
      <c r="AJ1042" s="38" t="str">
        <f>IF('query (10)'!AH1042="","",IFERROR(VALUE('query (10)'!AH1042),""))</f>
        <v/>
      </c>
      <c r="AK1042" s="38" t="str">
        <f>IF('query (10)'!AI1042="","",TRIM('query (10)'!AI1042))</f>
        <v/>
      </c>
      <c r="AL1042" s="42">
        <f t="shared" si="80"/>
        <v>2026</v>
      </c>
      <c r="AM1042" s="42" t="str">
        <f t="shared" si="81"/>
        <v>2026-02</v>
      </c>
      <c r="AN1042" s="42" t="str">
        <f t="shared" ca="1" si="82"/>
        <v/>
      </c>
      <c r="AO1042" s="42" t="str">
        <f t="shared" si="83"/>
        <v>PK-1504 | PACKING TABLE M/C | SB5 | ELECTRICAL CONTROL | Time-based Maintenance | Electrical | Inspection | Medium | - Check condition of Push botton, Emergency, Lamp and selector switch
- Check condition of Circuit breaker, Power supply, Magnetic, Relay.
- Check condition of vistual lamp
-Check condition of Safety device | เริ่มซ่อมงาน PM แล้ว รับผิดชอบโดย NATDANAI JUTHATHEP | ณัฐดนัย จุฑาเทพ</v>
      </c>
      <c r="AP1042" s="42" t="str">
        <f>_xlfn.TEXTJOIN("; ",TRUE,IF(COUNTA('query (10)'!A1042:AK1042)&lt;=6,"NEAR_EMPTY_ROW",""),IF($K1042="","MISSING_STATUS",""),IF(AND($K1042="เสร็จสิ้น",$Z1042=""),"DONE_NO_ACTUAL_DATE",""),IF(AND($I1042="Condition-based Maintenance",$AH1042=""),"CBM_NO_MEASUREMENT",""),IF(OR($X1042="",$X1042=0),"INVALID_PERIOD",""),IF(AND($AA1042&lt;&gt;"",$AB1042&lt;&gt;"",$AB1042&lt;$AA1042),"DATE_SEQUENCE_ERROR",""),IF(AND($AB1042&lt;&gt;"",$AB1042&gt;DATE(2030,12,31)),"DATE_OUTLIER",""),IF($C1042="","MISSING_QRCODE",""),IF($J1042="UNKNOWN","UNKNOWN_PM_TYPE",""),IF($L1042="UNKNOWN","UNKNOWN_STATUS",""))</f>
        <v/>
      </c>
      <c r="AQ1042" s="42" t="str">
        <f t="shared" si="84"/>
        <v>NO</v>
      </c>
    </row>
    <row r="1043" spans="1:43" x14ac:dyDescent="0.3">
      <c r="A1043" s="38">
        <f>IF('query (10)'!A1043="","",'query (10)'!A1043)</f>
        <v>1216</v>
      </c>
      <c r="B1043" s="38">
        <f>IF('query (10)'!B1043="","",'query (10)'!B1043)</f>
        <v>18309</v>
      </c>
      <c r="C1043" s="38" t="str">
        <f>TRIM(UPPER('query (10)'!M1043))</f>
        <v>AS-744</v>
      </c>
      <c r="D1043" s="38" t="str">
        <f>TRIM(UPPER(IFERROR(_xlfn.TEXTBEFORE('query (10)'!L1043,"("),'query (10)'!L1043)))</f>
        <v>HUB3 ASSEMBLY MACHINE</v>
      </c>
      <c r="E1043" s="38" t="str">
        <f>IFERROR(TRIM(UPPER(_xlfn.TEXTBEFORE(_xlfn.TEXTAFTER('query (10)'!L1043,"("),")"))),"")</f>
        <v/>
      </c>
      <c r="F1043" s="38" t="str">
        <f>TRIM('query (10)'!K1043)</f>
        <v>HUB3-2</v>
      </c>
      <c r="G1043" s="38" t="str">
        <f>IF('query (10)'!J1043="","",'query (10)'!J1043)</f>
        <v>Solenoid valve</v>
      </c>
      <c r="H1043" s="38" t="str">
        <f>TRIM(UPPER('query (10)'!J1043))</f>
        <v>SOLENOID VALVE</v>
      </c>
      <c r="I1043" s="38" t="str">
        <f>IF('query (10)'!F1043="","",'query (10)'!F1043)</f>
        <v>Time-based Maintenance</v>
      </c>
      <c r="J1043" s="38" t="str">
        <f>IF('query (10)'!F1043="","",IFERROR(INDEX(Cleaning_Rules!$B$14:$B$17,MATCH(TRIM('query (10)'!F1043),Cleaning_Rules!$A$14:$A$17,0)),"UNKNOWN"))</f>
        <v>TBM</v>
      </c>
      <c r="K1043" s="38" t="str">
        <f>IF('query (10)'!G1043="","",'query (10)'!G1043)</f>
        <v>เสร็จสิ้น</v>
      </c>
      <c r="L1043" s="38" t="str">
        <f>IF('query (10)'!G1043="","MISSING",IFERROR(INDEX(Cleaning_Rules!$B$5:$B$10,MATCH(TRIM('query (10)'!G1043),Cleaning_Rules!$A$5:$A$10,0)),"UNKNOWN"))</f>
        <v>COMPLETED</v>
      </c>
      <c r="M1043" s="38" t="str">
        <f>IF('query (10)'!I1043="","",'query (10)'!I1043)</f>
        <v>Mechanical</v>
      </c>
      <c r="N1043" s="38" t="str">
        <f>IF('query (10)'!O1043="","",'query (10)'!O1043)</f>
        <v>Cleaning</v>
      </c>
      <c r="O1043" s="38" t="str">
        <f>IF('query (10)'!P1043="","",'query (10)'!P1043)</f>
        <v>Medium</v>
      </c>
      <c r="P1043" s="38" t="str">
        <f>IF('query (10)'!N1043="","",'query (10)'!N1043)</f>
        <v>Cleaning Solenoid Valve According To PM 1 Year Cycle</v>
      </c>
      <c r="Q1043" s="38" t="str">
        <f>TRIM('query (10)'!N1043)</f>
        <v>Cleaning Solenoid Valve According To PM 1 Year Cycle</v>
      </c>
      <c r="R1043" s="38" t="str">
        <f>TRIM(UPPER('query (10)'!R1043))</f>
        <v/>
      </c>
      <c r="S1043" s="38" t="str">
        <f>TRIM(UPPER('query (10)'!S1043))</f>
        <v/>
      </c>
      <c r="T1043" s="38" t="str">
        <f>IF('query (10)'!Q1043="","",TRIM(UPPER('query (10)'!Q1043)))</f>
        <v/>
      </c>
      <c r="U1043" s="38" t="str">
        <f>IF('query (10)'!T1043="","",'query (10)'!T1043)</f>
        <v/>
      </c>
      <c r="V1043" s="39" t="str">
        <f>IF('query (10)'!T1043="","",IFERROR(VALUE('query (10)'!T1043),""))</f>
        <v/>
      </c>
      <c r="W1043" s="40">
        <f>IF('query (10)'!U1043="","",'query (10)'!U1043)</f>
        <v>0</v>
      </c>
      <c r="X1043" s="39">
        <f>IF('query (10)'!V1043="","",'query (10)'!V1043)</f>
        <v>360</v>
      </c>
      <c r="Y1043" s="41">
        <f>IF('query (10)'!W1043="","",'query (10)'!W1043)</f>
        <v>46063</v>
      </c>
      <c r="Z1043" s="41">
        <f>IF('query (10)'!X1043="","",'query (10)'!X1043)</f>
        <v>46072</v>
      </c>
      <c r="AA1043" s="41">
        <f>IF('query (10)'!Y1043="","",'query (10)'!Y1043)</f>
        <v>46072</v>
      </c>
      <c r="AB1043" s="41">
        <f>IF('query (10)'!Z1043="","",'query (10)'!Z1043)</f>
        <v>46432</v>
      </c>
      <c r="AC1043" s="38" t="str">
        <f>IF(OR('query (10)'!AA1043="",COUNTIF(Cleaning_Rules!$A$21:$A$26,TRIM('query (10)'!AA1043))&gt;0),"",TRIM('query (10)'!AA1043))</f>
        <v/>
      </c>
      <c r="AD1043" s="38" t="str">
        <f>IF('query (10)'!AB1043="","",TRIM(IFERROR(_xlfn.TEXTBEFORE('query (10)'!AB1043,"("),'query (10)'!AB1043)))</f>
        <v>เริ่มซ่อมงาน PM แล้ว รับผิดชอบโดย CHETSADA PHIWBANG</v>
      </c>
      <c r="AE1043" s="38" t="str">
        <f>IFERROR(LOWER(TRIM(_xlfn.TEXTBEFORE(_xlfn.TEXTAFTER('query (10)'!AB1043,"("),")"))),"")</f>
        <v>chetsada@nsk.com</v>
      </c>
      <c r="AF1043" s="38" t="str">
        <f>IF('query (10)'!AD1043="","",TRIM('query (10)'!AD1043))</f>
        <v>จักรภัทร โคตรสมบัติ</v>
      </c>
      <c r="AG1043" s="38" t="str">
        <f>IF('query (10)'!AE1043="","",TRIM('query (10)'!AE1043))</f>
        <v>เจษฎา ผิวบาง</v>
      </c>
      <c r="AH1043" s="38" t="str">
        <f>IF('query (10)'!AF1043="","",IFERROR(VALUE('query (10)'!AF1043),""))</f>
        <v/>
      </c>
      <c r="AI1043" s="38" t="str">
        <f>IF('query (10)'!AG1043="","",TRIM('query (10)'!AG1043))</f>
        <v/>
      </c>
      <c r="AJ1043" s="38" t="str">
        <f>IF('query (10)'!AH1043="","",IFERROR(VALUE('query (10)'!AH1043),""))</f>
        <v/>
      </c>
      <c r="AK1043" s="38" t="str">
        <f>IF('query (10)'!AI1043="","",TRIM('query (10)'!AI1043))</f>
        <v/>
      </c>
      <c r="AL1043" s="42">
        <f t="shared" si="80"/>
        <v>2026</v>
      </c>
      <c r="AM1043" s="42" t="str">
        <f t="shared" si="81"/>
        <v>2026-02</v>
      </c>
      <c r="AN1043" s="42" t="str">
        <f t="shared" ca="1" si="82"/>
        <v/>
      </c>
      <c r="AO1043" s="42" t="str">
        <f t="shared" si="83"/>
        <v>AS-744 | HUB3 ASSEMBLY MACHINE | HUB3-2 | SOLENOID VALVE | Time-based Maintenance | Mechanical | Cleaning | Medium | Cleaning Solenoid Valve According To PM 1 Year Cycle | เริ่มซ่อมงาน PM แล้ว รับผิดชอบโดย CHETSADA PHIWBANG | เจษฎา ผิวบาง</v>
      </c>
      <c r="AP1043" s="42" t="str">
        <f>_xlfn.TEXTJOIN("; ",TRUE,IF(COUNTA('query (10)'!A1043:AK1043)&lt;=6,"NEAR_EMPTY_ROW",""),IF($K1043="","MISSING_STATUS",""),IF(AND($K1043="เสร็จสิ้น",$Z1043=""),"DONE_NO_ACTUAL_DATE",""),IF(AND($I1043="Condition-based Maintenance",$AH1043=""),"CBM_NO_MEASUREMENT",""),IF(OR($X1043="",$X1043=0),"INVALID_PERIOD",""),IF(AND($AA1043&lt;&gt;"",$AB1043&lt;&gt;"",$AB1043&lt;$AA1043),"DATE_SEQUENCE_ERROR",""),IF(AND($AB1043&lt;&gt;"",$AB1043&gt;DATE(2030,12,31)),"DATE_OUTLIER",""),IF($C1043="","MISSING_QRCODE",""),IF($J1043="UNKNOWN","UNKNOWN_PM_TYPE",""),IF($L1043="UNKNOWN","UNKNOWN_STATUS",""))</f>
        <v/>
      </c>
      <c r="AQ1043" s="42" t="str">
        <f t="shared" si="84"/>
        <v>NO</v>
      </c>
    </row>
    <row r="1044" spans="1:43" x14ac:dyDescent="0.3">
      <c r="A1044" s="38">
        <f>IF('query (10)'!A1044="","",'query (10)'!A1044)</f>
        <v>1217</v>
      </c>
      <c r="B1044" s="38">
        <f>IF('query (10)'!B1044="","",'query (10)'!B1044)</f>
        <v>18530</v>
      </c>
      <c r="C1044" s="38" t="str">
        <f>TRIM(UPPER('query (10)'!M1044))</f>
        <v>PK-1505</v>
      </c>
      <c r="D1044" s="38" t="str">
        <f>TRIM(UPPER(IFERROR(_xlfn.TEXTBEFORE('query (10)'!L1044,"("),'query (10)'!L1044)))</f>
        <v>PACKING TABLE M/C</v>
      </c>
      <c r="E1044" s="38" t="str">
        <f>IFERROR(TRIM(UPPER(_xlfn.TEXTBEFORE(_xlfn.TEXTAFTER('query (10)'!L1044,"("),")"))),"")</f>
        <v/>
      </c>
      <c r="F1044" s="38" t="str">
        <f>TRIM('query (10)'!K1044)</f>
        <v>SB6</v>
      </c>
      <c r="G1044" s="38" t="str">
        <f>IF('query (10)'!J1044="","",'query (10)'!J1044)</f>
        <v>Electrical Control</v>
      </c>
      <c r="H1044" s="38" t="str">
        <f>TRIM(UPPER('query (10)'!J1044))</f>
        <v>ELECTRICAL CONTROL</v>
      </c>
      <c r="I1044" s="38" t="str">
        <f>IF('query (10)'!F1044="","",'query (10)'!F1044)</f>
        <v>Time-based Maintenance</v>
      </c>
      <c r="J1044" s="38" t="str">
        <f>IF('query (10)'!F1044="","",IFERROR(INDEX(Cleaning_Rules!$B$14:$B$17,MATCH(TRIM('query (10)'!F1044),Cleaning_Rules!$A$14:$A$17,0)),"UNKNOWN"))</f>
        <v>TBM</v>
      </c>
      <c r="K1044" s="38" t="str">
        <f>IF('query (10)'!G1044="","",'query (10)'!G1044)</f>
        <v>เสร็จสิ้น</v>
      </c>
      <c r="L1044" s="38" t="str">
        <f>IF('query (10)'!G1044="","MISSING",IFERROR(INDEX(Cleaning_Rules!$B$5:$B$10,MATCH(TRIM('query (10)'!G1044),Cleaning_Rules!$A$5:$A$10,0)),"UNKNOWN"))</f>
        <v>COMPLETED</v>
      </c>
      <c r="M1044" s="38" t="str">
        <f>IF('query (10)'!I1044="","",'query (10)'!I1044)</f>
        <v>Electrical</v>
      </c>
      <c r="N1044" s="38" t="str">
        <f>IF('query (10)'!O1044="","",'query (10)'!O1044)</f>
        <v>Inspection</v>
      </c>
      <c r="O1044" s="38" t="str">
        <f>IF('query (10)'!P1044="","",'query (10)'!P1044)</f>
        <v>Medium</v>
      </c>
      <c r="P1044" s="38" t="str">
        <f>IF('query (10)'!N1044="","",'query (10)'!N1044)</f>
        <v xml:space="preserve">- Check condition of Push botton, Emergency, Lamp and selector switch
- Check condition of Circuit breaker, Power supply, Magnetic, Relay.
- Check condition of vistual lamp
-Check condition of Safety device </v>
      </c>
      <c r="Q1044" s="38" t="str">
        <f>TRIM('query (10)'!N1044)</f>
        <v>- Check condition of Push botton, Emergency, Lamp and selector switch
- Check condition of Circuit breaker, Power supply, Magnetic, Relay.
- Check condition of vistual lamp
-Check condition of Safety device</v>
      </c>
      <c r="R1044" s="38" t="str">
        <f>TRIM(UPPER('query (10)'!R1044))</f>
        <v/>
      </c>
      <c r="S1044" s="38" t="str">
        <f>TRIM(UPPER('query (10)'!S1044))</f>
        <v/>
      </c>
      <c r="T1044" s="38" t="str">
        <f>IF('query (10)'!Q1044="","",TRIM(UPPER('query (10)'!Q1044)))</f>
        <v/>
      </c>
      <c r="U1044" s="38" t="str">
        <f>IF('query (10)'!T1044="","",'query (10)'!T1044)</f>
        <v/>
      </c>
      <c r="V1044" s="39" t="str">
        <f>IF('query (10)'!T1044="","",IFERROR(VALUE('query (10)'!T1044),""))</f>
        <v/>
      </c>
      <c r="W1044" s="40">
        <f>IF('query (10)'!U1044="","",'query (10)'!U1044)</f>
        <v>0</v>
      </c>
      <c r="X1044" s="39">
        <f>IF('query (10)'!V1044="","",'query (10)'!V1044)</f>
        <v>30</v>
      </c>
      <c r="Y1044" s="41">
        <f>IF('query (10)'!W1044="","",'query (10)'!W1044)</f>
        <v>46072</v>
      </c>
      <c r="Z1044" s="41">
        <f>IF('query (10)'!X1044="","",'query (10)'!X1044)</f>
        <v>46076</v>
      </c>
      <c r="AA1044" s="41">
        <f>IF('query (10)'!Y1044="","",'query (10)'!Y1044)</f>
        <v>46076</v>
      </c>
      <c r="AB1044" s="41">
        <f>IF('query (10)'!Z1044="","",'query (10)'!Z1044)</f>
        <v>46106</v>
      </c>
      <c r="AC1044" s="38" t="str">
        <f>IF(OR('query (10)'!AA1044="",COUNTIF(Cleaning_Rules!$A$21:$A$26,TRIM('query (10)'!AA1044))&gt;0),"",TRIM('query (10)'!AA1044))</f>
        <v/>
      </c>
      <c r="AD1044" s="38" t="str">
        <f>IF('query (10)'!AB1044="","",TRIM(IFERROR(_xlfn.TEXTBEFORE('query (10)'!AB1044,"("),'query (10)'!AB1044)))</f>
        <v>เริ่มซ่อมงาน PM แล้ว รับผิดชอบโดย PONGPITAK SONCHAI</v>
      </c>
      <c r="AE1044" s="38" t="str">
        <f>IFERROR(LOWER(TRIM(_xlfn.TEXTBEFORE(_xlfn.TEXTAFTER('query (10)'!AB1044,"("),")"))),"")</f>
        <v>sonchai-p-6240@nsk.com</v>
      </c>
      <c r="AF1044" s="38" t="str">
        <f>IF('query (10)'!AD1044="","",TRIM('query (10)'!AD1044))</f>
        <v>พงษ์พิทักษ์ ศรไชย</v>
      </c>
      <c r="AG1044" s="38" t="str">
        <f>IF('query (10)'!AE1044="","",TRIM('query (10)'!AE1044))</f>
        <v>พงษ์พิทักษ์ ศรไชย</v>
      </c>
      <c r="AH1044" s="38" t="str">
        <f>IF('query (10)'!AF1044="","",IFERROR(VALUE('query (10)'!AF1044),""))</f>
        <v/>
      </c>
      <c r="AI1044" s="38" t="str">
        <f>IF('query (10)'!AG1044="","",TRIM('query (10)'!AG1044))</f>
        <v/>
      </c>
      <c r="AJ1044" s="38" t="str">
        <f>IF('query (10)'!AH1044="","",IFERROR(VALUE('query (10)'!AH1044),""))</f>
        <v/>
      </c>
      <c r="AK1044" s="38" t="str">
        <f>IF('query (10)'!AI1044="","",TRIM('query (10)'!AI1044))</f>
        <v/>
      </c>
      <c r="AL1044" s="42">
        <f t="shared" si="80"/>
        <v>2026</v>
      </c>
      <c r="AM1044" s="42" t="str">
        <f t="shared" si="81"/>
        <v>2026-02</v>
      </c>
      <c r="AN1044" s="42" t="str">
        <f t="shared" ca="1" si="82"/>
        <v/>
      </c>
      <c r="AO1044" s="42" t="str">
        <f t="shared" si="83"/>
        <v>PK-1505 | PACKING TABLE M/C | SB6 | ELECTRICAL CONTROL | Time-based Maintenance | Electrical | Inspection | Medium | - Check condition of Push botton, Emergency, Lamp and selector switch
- Check condition of Circuit breaker, Power supply, Magnetic, Relay.
- Check condition of vistual lamp
-Check condition of Safety device | เริ่มซ่อมงาน PM แล้ว รับผิดชอบโดย PONGPITAK SONCHAI | พงษ์พิทักษ์ ศรไชย</v>
      </c>
      <c r="AP1044" s="42" t="str">
        <f>_xlfn.TEXTJOIN("; ",TRUE,IF(COUNTA('query (10)'!A1044:AK1044)&lt;=6,"NEAR_EMPTY_ROW",""),IF($K1044="","MISSING_STATUS",""),IF(AND($K1044="เสร็จสิ้น",$Z1044=""),"DONE_NO_ACTUAL_DATE",""),IF(AND($I1044="Condition-based Maintenance",$AH1044=""),"CBM_NO_MEASUREMENT",""),IF(OR($X1044="",$X1044=0),"INVALID_PERIOD",""),IF(AND($AA1044&lt;&gt;"",$AB1044&lt;&gt;"",$AB1044&lt;$AA1044),"DATE_SEQUENCE_ERROR",""),IF(AND($AB1044&lt;&gt;"",$AB1044&gt;DATE(2030,12,31)),"DATE_OUTLIER",""),IF($C1044="","MISSING_QRCODE",""),IF($J1044="UNKNOWN","UNKNOWN_PM_TYPE",""),IF($L1044="UNKNOWN","UNKNOWN_STATUS",""))</f>
        <v/>
      </c>
      <c r="AQ1044" s="42" t="str">
        <f t="shared" si="84"/>
        <v>NO</v>
      </c>
    </row>
    <row r="1045" spans="1:43" x14ac:dyDescent="0.3">
      <c r="A1045" s="38">
        <f>IF('query (10)'!A1045="","",'query (10)'!A1045)</f>
        <v>1218</v>
      </c>
      <c r="B1045" s="38">
        <f>IF('query (10)'!B1045="","",'query (10)'!B1045)</f>
        <v>18310</v>
      </c>
      <c r="C1045" s="38" t="str">
        <f>TRIM(UPPER('query (10)'!M1045))</f>
        <v>CH-745</v>
      </c>
      <c r="D1045" s="38" t="str">
        <f>TRIM(UPPER(IFERROR(_xlfn.TEXTBEFORE('query (10)'!L1045,"("),'query (10)'!L1045)))</f>
        <v>HUB3 VIBRATION CHECK MACHINE</v>
      </c>
      <c r="E1045" s="38" t="str">
        <f>IFERROR(TRIM(UPPER(_xlfn.TEXTBEFORE(_xlfn.TEXTAFTER('query (10)'!L1045,"("),")"))),"")</f>
        <v/>
      </c>
      <c r="F1045" s="38" t="str">
        <f>TRIM('query (10)'!K1045)</f>
        <v>HUB3-2</v>
      </c>
      <c r="G1045" s="38" t="str">
        <f>IF('query (10)'!J1045="","",'query (10)'!J1045)</f>
        <v>Solenoid valve</v>
      </c>
      <c r="H1045" s="38" t="str">
        <f>TRIM(UPPER('query (10)'!J1045))</f>
        <v>SOLENOID VALVE</v>
      </c>
      <c r="I1045" s="38" t="str">
        <f>IF('query (10)'!F1045="","",'query (10)'!F1045)</f>
        <v>Time-based Maintenance</v>
      </c>
      <c r="J1045" s="38" t="str">
        <f>IF('query (10)'!F1045="","",IFERROR(INDEX(Cleaning_Rules!$B$14:$B$17,MATCH(TRIM('query (10)'!F1045),Cleaning_Rules!$A$14:$A$17,0)),"UNKNOWN"))</f>
        <v>TBM</v>
      </c>
      <c r="K1045" s="38" t="str">
        <f>IF('query (10)'!G1045="","",'query (10)'!G1045)</f>
        <v>เสร็จสิ้น</v>
      </c>
      <c r="L1045" s="38" t="str">
        <f>IF('query (10)'!G1045="","MISSING",IFERROR(INDEX(Cleaning_Rules!$B$5:$B$10,MATCH(TRIM('query (10)'!G1045),Cleaning_Rules!$A$5:$A$10,0)),"UNKNOWN"))</f>
        <v>COMPLETED</v>
      </c>
      <c r="M1045" s="38" t="str">
        <f>IF('query (10)'!I1045="","",'query (10)'!I1045)</f>
        <v>Mechanical</v>
      </c>
      <c r="N1045" s="38" t="str">
        <f>IF('query (10)'!O1045="","",'query (10)'!O1045)</f>
        <v>Cleaning</v>
      </c>
      <c r="O1045" s="38" t="str">
        <f>IF('query (10)'!P1045="","",'query (10)'!P1045)</f>
        <v>Medium</v>
      </c>
      <c r="P1045" s="38" t="str">
        <f>IF('query (10)'!N1045="","",'query (10)'!N1045)</f>
        <v>Cleaning Solenoid Valve According To PM 1 Year Cycle</v>
      </c>
      <c r="Q1045" s="38" t="str">
        <f>TRIM('query (10)'!N1045)</f>
        <v>Cleaning Solenoid Valve According To PM 1 Year Cycle</v>
      </c>
      <c r="R1045" s="38" t="str">
        <f>TRIM(UPPER('query (10)'!R1045))</f>
        <v/>
      </c>
      <c r="S1045" s="38" t="str">
        <f>TRIM(UPPER('query (10)'!S1045))</f>
        <v/>
      </c>
      <c r="T1045" s="38" t="str">
        <f>IF('query (10)'!Q1045="","",TRIM(UPPER('query (10)'!Q1045)))</f>
        <v/>
      </c>
      <c r="U1045" s="38" t="str">
        <f>IF('query (10)'!T1045="","",'query (10)'!T1045)</f>
        <v/>
      </c>
      <c r="V1045" s="39" t="str">
        <f>IF('query (10)'!T1045="","",IFERROR(VALUE('query (10)'!T1045),""))</f>
        <v/>
      </c>
      <c r="W1045" s="40">
        <f>IF('query (10)'!U1045="","",'query (10)'!U1045)</f>
        <v>0</v>
      </c>
      <c r="X1045" s="39">
        <f>IF('query (10)'!V1045="","",'query (10)'!V1045)</f>
        <v>12</v>
      </c>
      <c r="Y1045" s="41">
        <f>IF('query (10)'!W1045="","",'query (10)'!W1045)</f>
        <v>46063</v>
      </c>
      <c r="Z1045" s="41">
        <f>IF('query (10)'!X1045="","",'query (10)'!X1045)</f>
        <v>46069</v>
      </c>
      <c r="AA1045" s="41">
        <f>IF('query (10)'!Y1045="","",'query (10)'!Y1045)</f>
        <v>46069</v>
      </c>
      <c r="AB1045" s="41">
        <f>IF('query (10)'!Z1045="","",'query (10)'!Z1045)</f>
        <v>46081</v>
      </c>
      <c r="AC1045" s="38" t="str">
        <f>IF(OR('query (10)'!AA1045="",COUNTIF(Cleaning_Rules!$A$21:$A$26,TRIM('query (10)'!AA1045))&gt;0),"",TRIM('query (10)'!AA1045))</f>
        <v/>
      </c>
      <c r="AD1045" s="38" t="str">
        <f>IF('query (10)'!AB1045="","",TRIM(IFERROR(_xlfn.TEXTBEFORE('query (10)'!AB1045,"("),'query (10)'!AB1045)))</f>
        <v>เริ่มซ่อมงาน PM แล้ว รับผิดชอบโดย KUNANON PARAWANWONG</v>
      </c>
      <c r="AE1045" s="38" t="str">
        <f>IFERROR(LOWER(TRIM(_xlfn.TEXTBEFORE(_xlfn.TEXTAFTER('query (10)'!AB1045,"("),")"))),"")</f>
        <v>parawanwong-k-3161@nsk.com</v>
      </c>
      <c r="AF1045" s="38" t="str">
        <f>IF('query (10)'!AD1045="","",TRIM('query (10)'!AD1045))</f>
        <v>จักรภัทร โคตรสมบัติ</v>
      </c>
      <c r="AG1045" s="38" t="str">
        <f>IF('query (10)'!AE1045="","",TRIM('query (10)'!AE1045))</f>
        <v>คุณานนต์ ปารวัณวงศ์</v>
      </c>
      <c r="AH1045" s="38" t="str">
        <f>IF('query (10)'!AF1045="","",IFERROR(VALUE('query (10)'!AF1045),""))</f>
        <v/>
      </c>
      <c r="AI1045" s="38" t="str">
        <f>IF('query (10)'!AG1045="","",TRIM('query (10)'!AG1045))</f>
        <v/>
      </c>
      <c r="AJ1045" s="38" t="str">
        <f>IF('query (10)'!AH1045="","",IFERROR(VALUE('query (10)'!AH1045),""))</f>
        <v/>
      </c>
      <c r="AK1045" s="38" t="str">
        <f>IF('query (10)'!AI1045="","",TRIM('query (10)'!AI1045))</f>
        <v/>
      </c>
      <c r="AL1045" s="42">
        <f t="shared" si="80"/>
        <v>2026</v>
      </c>
      <c r="AM1045" s="42" t="str">
        <f t="shared" si="81"/>
        <v>2026-02</v>
      </c>
      <c r="AN1045" s="42" t="str">
        <f t="shared" ca="1" si="82"/>
        <v/>
      </c>
      <c r="AO1045" s="42" t="str">
        <f t="shared" si="83"/>
        <v>CH-745 | HUB3 VIBRATION CHECK MACHINE | HUB3-2 | SOLENOID VALVE | Time-based Maintenance | Mechanical | Cleaning | Medium | Cleaning Solenoid Valve According To PM 1 Year Cycle | เริ่มซ่อมงาน PM แล้ว รับผิดชอบโดย KUNANON PARAWANWONG | คุณานนต์ ปารวัณวงศ์</v>
      </c>
      <c r="AP1045" s="42" t="str">
        <f>_xlfn.TEXTJOIN("; ",TRUE,IF(COUNTA('query (10)'!A1045:AK1045)&lt;=6,"NEAR_EMPTY_ROW",""),IF($K1045="","MISSING_STATUS",""),IF(AND($K1045="เสร็จสิ้น",$Z1045=""),"DONE_NO_ACTUAL_DATE",""),IF(AND($I1045="Condition-based Maintenance",$AH1045=""),"CBM_NO_MEASUREMENT",""),IF(OR($X1045="",$X1045=0),"INVALID_PERIOD",""),IF(AND($AA1045&lt;&gt;"",$AB1045&lt;&gt;"",$AB1045&lt;$AA1045),"DATE_SEQUENCE_ERROR",""),IF(AND($AB1045&lt;&gt;"",$AB1045&gt;DATE(2030,12,31)),"DATE_OUTLIER",""),IF($C1045="","MISSING_QRCODE",""),IF($J1045="UNKNOWN","UNKNOWN_PM_TYPE",""),IF($L1045="UNKNOWN","UNKNOWN_STATUS",""))</f>
        <v/>
      </c>
      <c r="AQ1045" s="42" t="str">
        <f t="shared" si="84"/>
        <v>NO</v>
      </c>
    </row>
    <row r="1046" spans="1:43" x14ac:dyDescent="0.3">
      <c r="A1046" s="38">
        <f>IF('query (10)'!A1046="","",'query (10)'!A1046)</f>
        <v>1219</v>
      </c>
      <c r="B1046" s="38">
        <f>IF('query (10)'!B1046="","",'query (10)'!B1046)</f>
        <v>18312</v>
      </c>
      <c r="C1046" s="38" t="str">
        <f>TRIM(UPPER('query (10)'!M1046))</f>
        <v>GR-1051</v>
      </c>
      <c r="D1046" s="38" t="str">
        <f>TRIM(UPPER(IFERROR(_xlfn.TEXTBEFORE('query (10)'!L1046,"("),'query (10)'!L1046)))</f>
        <v>INNER RING RACEWAY GRINDING MACHINE</v>
      </c>
      <c r="E1046" s="38" t="str">
        <f>IFERROR(TRIM(UPPER(_xlfn.TEXTBEFORE(_xlfn.TEXTAFTER('query (10)'!L1046,"("),")"))),"")</f>
        <v/>
      </c>
      <c r="F1046" s="38" t="str">
        <f>TRIM('query (10)'!K1046)</f>
        <v>HUB2.5</v>
      </c>
      <c r="G1046" s="38" t="str">
        <f>IF('query (10)'!J1046="","",'query (10)'!J1046)</f>
        <v>Air Cylinder</v>
      </c>
      <c r="H1046" s="38" t="str">
        <f>TRIM(UPPER('query (10)'!J1046))</f>
        <v>AIR CYLINDER</v>
      </c>
      <c r="I1046" s="38" t="str">
        <f>IF('query (10)'!F1046="","",'query (10)'!F1046)</f>
        <v>Time-based Maintenance</v>
      </c>
      <c r="J1046" s="38" t="str">
        <f>IF('query (10)'!F1046="","",IFERROR(INDEX(Cleaning_Rules!$B$14:$B$17,MATCH(TRIM('query (10)'!F1046),Cleaning_Rules!$A$14:$A$17,0)),"UNKNOWN"))</f>
        <v>TBM</v>
      </c>
      <c r="K1046" s="38" t="str">
        <f>IF('query (10)'!G1046="","",'query (10)'!G1046)</f>
        <v>เสร็จสิ้น</v>
      </c>
      <c r="L1046" s="38" t="str">
        <f>IF('query (10)'!G1046="","MISSING",IFERROR(INDEX(Cleaning_Rules!$B$5:$B$10,MATCH(TRIM('query (10)'!G1046),Cleaning_Rules!$A$5:$A$10,0)),"UNKNOWN"))</f>
        <v>COMPLETED</v>
      </c>
      <c r="M1046" s="38" t="str">
        <f>IF('query (10)'!I1046="","",'query (10)'!I1046)</f>
        <v>Mechanical</v>
      </c>
      <c r="N1046" s="38" t="str">
        <f>IF('query (10)'!O1046="","",'query (10)'!O1046)</f>
        <v>Part Change</v>
      </c>
      <c r="O1046" s="38" t="str">
        <f>IF('query (10)'!P1046="","",'query (10)'!P1046)</f>
        <v>Medium</v>
      </c>
      <c r="P1046" s="38" t="str">
        <f>IF('query (10)'!N1046="","",'query (10)'!N1046)</f>
        <v>Change air cylinder AG Ejecter According To PM 1 Year Cycle</v>
      </c>
      <c r="Q1046" s="38" t="str">
        <f>TRIM('query (10)'!N1046)</f>
        <v>Change air cylinder AG Ejecter According To PM 1 Year Cycle</v>
      </c>
      <c r="R1046" s="38" t="str">
        <f>TRIM(UPPER('query (10)'!R1046))</f>
        <v>AIR CYLINDER</v>
      </c>
      <c r="S1046" s="38" t="str">
        <f>TRIM(UPPER('query (10)'!S1046))</f>
        <v>CDQ2KB20-10DZ</v>
      </c>
      <c r="T1046" s="38" t="str">
        <f>IF('query (10)'!Q1046="","",TRIM(UPPER('query (10)'!Q1046)))</f>
        <v/>
      </c>
      <c r="U1046" s="38" t="str">
        <f>IF('query (10)'!T1046="","",'query (10)'!T1046)</f>
        <v/>
      </c>
      <c r="V1046" s="39" t="str">
        <f>IF('query (10)'!T1046="","",IFERROR(VALUE('query (10)'!T1046),""))</f>
        <v/>
      </c>
      <c r="W1046" s="40">
        <f>IF('query (10)'!U1046="","",'query (10)'!U1046)</f>
        <v>0</v>
      </c>
      <c r="X1046" s="39">
        <f>IF('query (10)'!V1046="","",'query (10)'!V1046)</f>
        <v>360</v>
      </c>
      <c r="Y1046" s="41">
        <f>IF('query (10)'!W1046="","",'query (10)'!W1046)</f>
        <v>46064</v>
      </c>
      <c r="Z1046" s="41">
        <f>IF('query (10)'!X1046="","",'query (10)'!X1046)</f>
        <v>46069</v>
      </c>
      <c r="AA1046" s="41">
        <f>IF('query (10)'!Y1046="","",'query (10)'!Y1046)</f>
        <v>46069</v>
      </c>
      <c r="AB1046" s="41">
        <f>IF('query (10)'!Z1046="","",'query (10)'!Z1046)</f>
        <v>46429</v>
      </c>
      <c r="AC1046" s="38" t="str">
        <f>IF(OR('query (10)'!AA1046="",COUNTIF(Cleaning_Rules!$A$21:$A$26,TRIM('query (10)'!AA1046))&gt;0),"",TRIM('query (10)'!AA1046))</f>
        <v/>
      </c>
      <c r="AD1046" s="38" t="str">
        <f>IF('query (10)'!AB1046="","",TRIM(IFERROR(_xlfn.TEXTBEFORE('query (10)'!AB1046,"("),'query (10)'!AB1046)))</f>
        <v>เริ่มซ่อมงาน PM แล้ว รับผิดชอบโดย PUCHIT KULSEREE</v>
      </c>
      <c r="AE1046" s="38" t="str">
        <f>IFERROR(LOWER(TRIM(_xlfn.TEXTBEFORE(_xlfn.TEXTAFTER('query (10)'!AB1046,"("),")"))),"")</f>
        <v>puchit@nsk.com</v>
      </c>
      <c r="AF1046" s="38" t="str">
        <f>IF('query (10)'!AD1046="","",TRIM('query (10)'!AD1046))</f>
        <v>จักรภัทร โคตรสมบัติ</v>
      </c>
      <c r="AG1046" s="38" t="str">
        <f>IF('query (10)'!AE1046="","",TRIM('query (10)'!AE1046))</f>
        <v>ภูชิต กุลเสรี</v>
      </c>
      <c r="AH1046" s="38" t="str">
        <f>IF('query (10)'!AF1046="","",IFERROR(VALUE('query (10)'!AF1046),""))</f>
        <v/>
      </c>
      <c r="AI1046" s="38" t="str">
        <f>IF('query (10)'!AG1046="","",TRIM('query (10)'!AG1046))</f>
        <v/>
      </c>
      <c r="AJ1046" s="38" t="str">
        <f>IF('query (10)'!AH1046="","",IFERROR(VALUE('query (10)'!AH1046),""))</f>
        <v/>
      </c>
      <c r="AK1046" s="38" t="str">
        <f>IF('query (10)'!AI1046="","",TRIM('query (10)'!AI1046))</f>
        <v/>
      </c>
      <c r="AL1046" s="42">
        <f t="shared" si="80"/>
        <v>2026</v>
      </c>
      <c r="AM1046" s="42" t="str">
        <f t="shared" si="81"/>
        <v>2026-02</v>
      </c>
      <c r="AN1046" s="42" t="str">
        <f t="shared" ca="1" si="82"/>
        <v/>
      </c>
      <c r="AO1046" s="42" t="str">
        <f t="shared" si="83"/>
        <v>GR-1051 | INNER RING RACEWAY GRINDING MACHINE | HUB2.5 | AIR CYLINDER | Time-based Maintenance | Mechanical | Part Change | Medium | Change air cylinder AG Ejecter According To PM 1 Year Cycle | AIR CYLINDER | CDQ2KB20-10DZ | เริ่มซ่อมงาน PM แล้ว รับผิดชอบโดย PUCHIT KULSEREE | ภูชิต กุลเสรี</v>
      </c>
      <c r="AP1046" s="42" t="str">
        <f>_xlfn.TEXTJOIN("; ",TRUE,IF(COUNTA('query (10)'!A1046:AK1046)&lt;=6,"NEAR_EMPTY_ROW",""),IF($K1046="","MISSING_STATUS",""),IF(AND($K1046="เสร็จสิ้น",$Z1046=""),"DONE_NO_ACTUAL_DATE",""),IF(AND($I1046="Condition-based Maintenance",$AH1046=""),"CBM_NO_MEASUREMENT",""),IF(OR($X1046="",$X1046=0),"INVALID_PERIOD",""),IF(AND($AA1046&lt;&gt;"",$AB1046&lt;&gt;"",$AB1046&lt;$AA1046),"DATE_SEQUENCE_ERROR",""),IF(AND($AB1046&lt;&gt;"",$AB1046&gt;DATE(2030,12,31)),"DATE_OUTLIER",""),IF($C1046="","MISSING_QRCODE",""),IF($J1046="UNKNOWN","UNKNOWN_PM_TYPE",""),IF($L1046="UNKNOWN","UNKNOWN_STATUS",""))</f>
        <v/>
      </c>
      <c r="AQ1046" s="42" t="str">
        <f t="shared" si="84"/>
        <v>NO</v>
      </c>
    </row>
    <row r="1047" spans="1:43" x14ac:dyDescent="0.3">
      <c r="A1047" s="38">
        <f>IF('query (10)'!A1047="","",'query (10)'!A1047)</f>
        <v>1220</v>
      </c>
      <c r="B1047" s="38">
        <f>IF('query (10)'!B1047="","",'query (10)'!B1047)</f>
        <v>18313</v>
      </c>
      <c r="C1047" s="38" t="str">
        <f>TRIM(UPPER('query (10)'!M1047))</f>
        <v>CH-1054</v>
      </c>
      <c r="D1047" s="38" t="str">
        <f>TRIM(UPPER(IFERROR(_xlfn.TEXTBEFORE('query (10)'!L1047,"("),'query (10)'!L1047)))</f>
        <v>INNER RING ECT CONVEYOR</v>
      </c>
      <c r="E1047" s="38" t="str">
        <f>IFERROR(TRIM(UPPER(_xlfn.TEXTBEFORE(_xlfn.TEXTAFTER('query (10)'!L1047,"("),")"))),"")</f>
        <v/>
      </c>
      <c r="F1047" s="38" t="str">
        <f>TRIM('query (10)'!K1047)</f>
        <v>HUB2.5</v>
      </c>
      <c r="G1047" s="38" t="str">
        <f>IF('query (10)'!J1047="","",'query (10)'!J1047)</f>
        <v>Solenoid valve</v>
      </c>
      <c r="H1047" s="38" t="str">
        <f>TRIM(UPPER('query (10)'!J1047))</f>
        <v>SOLENOID VALVE</v>
      </c>
      <c r="I1047" s="38" t="str">
        <f>IF('query (10)'!F1047="","",'query (10)'!F1047)</f>
        <v>Time-based Maintenance</v>
      </c>
      <c r="J1047" s="38" t="str">
        <f>IF('query (10)'!F1047="","",IFERROR(INDEX(Cleaning_Rules!$B$14:$B$17,MATCH(TRIM('query (10)'!F1047),Cleaning_Rules!$A$14:$A$17,0)),"UNKNOWN"))</f>
        <v>TBM</v>
      </c>
      <c r="K1047" s="38" t="str">
        <f>IF('query (10)'!G1047="","",'query (10)'!G1047)</f>
        <v>เสร็จสิ้น</v>
      </c>
      <c r="L1047" s="38" t="str">
        <f>IF('query (10)'!G1047="","MISSING",IFERROR(INDEX(Cleaning_Rules!$B$5:$B$10,MATCH(TRIM('query (10)'!G1047),Cleaning_Rules!$A$5:$A$10,0)),"UNKNOWN"))</f>
        <v>COMPLETED</v>
      </c>
      <c r="M1047" s="38" t="str">
        <f>IF('query (10)'!I1047="","",'query (10)'!I1047)</f>
        <v>Mechanical</v>
      </c>
      <c r="N1047" s="38" t="str">
        <f>IF('query (10)'!O1047="","",'query (10)'!O1047)</f>
        <v>Cleaning</v>
      </c>
      <c r="O1047" s="38" t="str">
        <f>IF('query (10)'!P1047="","",'query (10)'!P1047)</f>
        <v>Medium</v>
      </c>
      <c r="P1047" s="38" t="str">
        <f>IF('query (10)'!N1047="","",'query (10)'!N1047)</f>
        <v>Cleaning Solenoid Valve According To PM 1 Year Cycle</v>
      </c>
      <c r="Q1047" s="38" t="str">
        <f>TRIM('query (10)'!N1047)</f>
        <v>Cleaning Solenoid Valve According To PM 1 Year Cycle</v>
      </c>
      <c r="R1047" s="38" t="str">
        <f>TRIM(UPPER('query (10)'!R1047))</f>
        <v/>
      </c>
      <c r="S1047" s="38" t="str">
        <f>TRIM(UPPER('query (10)'!S1047))</f>
        <v/>
      </c>
      <c r="T1047" s="38" t="str">
        <f>IF('query (10)'!Q1047="","",TRIM(UPPER('query (10)'!Q1047)))</f>
        <v/>
      </c>
      <c r="U1047" s="38" t="str">
        <f>IF('query (10)'!T1047="","",'query (10)'!T1047)</f>
        <v/>
      </c>
      <c r="V1047" s="39" t="str">
        <f>IF('query (10)'!T1047="","",IFERROR(VALUE('query (10)'!T1047),""))</f>
        <v/>
      </c>
      <c r="W1047" s="40">
        <f>IF('query (10)'!U1047="","",'query (10)'!U1047)</f>
        <v>0</v>
      </c>
      <c r="X1047" s="39">
        <f>IF('query (10)'!V1047="","",'query (10)'!V1047)</f>
        <v>360</v>
      </c>
      <c r="Y1047" s="41">
        <f>IF('query (10)'!W1047="","",'query (10)'!W1047)</f>
        <v>46064</v>
      </c>
      <c r="Z1047" s="41">
        <f>IF('query (10)'!X1047="","",'query (10)'!X1047)</f>
        <v>46069</v>
      </c>
      <c r="AA1047" s="41">
        <f>IF('query (10)'!Y1047="","",'query (10)'!Y1047)</f>
        <v>46069</v>
      </c>
      <c r="AB1047" s="41">
        <f>IF('query (10)'!Z1047="","",'query (10)'!Z1047)</f>
        <v>46429</v>
      </c>
      <c r="AC1047" s="38" t="str">
        <f>IF(OR('query (10)'!AA1047="",COUNTIF(Cleaning_Rules!$A$21:$A$26,TRIM('query (10)'!AA1047))&gt;0),"",TRIM('query (10)'!AA1047))</f>
        <v/>
      </c>
      <c r="AD1047" s="38" t="str">
        <f>IF('query (10)'!AB1047="","",TRIM(IFERROR(_xlfn.TEXTBEFORE('query (10)'!AB1047,"("),'query (10)'!AB1047)))</f>
        <v>เริ่มซ่อมงาน PM แล้ว รับผิดชอบโดย PUCHIT KULSEREE</v>
      </c>
      <c r="AE1047" s="38" t="str">
        <f>IFERROR(LOWER(TRIM(_xlfn.TEXTBEFORE(_xlfn.TEXTAFTER('query (10)'!AB1047,"("),")"))),"")</f>
        <v>puchit@nsk.com</v>
      </c>
      <c r="AF1047" s="38" t="str">
        <f>IF('query (10)'!AD1047="","",TRIM('query (10)'!AD1047))</f>
        <v>จักรภัทร โคตรสมบัติ</v>
      </c>
      <c r="AG1047" s="38" t="str">
        <f>IF('query (10)'!AE1047="","",TRIM('query (10)'!AE1047))</f>
        <v>ภูชิต กุลเสรี</v>
      </c>
      <c r="AH1047" s="38" t="str">
        <f>IF('query (10)'!AF1047="","",IFERROR(VALUE('query (10)'!AF1047),""))</f>
        <v/>
      </c>
      <c r="AI1047" s="38" t="str">
        <f>IF('query (10)'!AG1047="","",TRIM('query (10)'!AG1047))</f>
        <v/>
      </c>
      <c r="AJ1047" s="38" t="str">
        <f>IF('query (10)'!AH1047="","",IFERROR(VALUE('query (10)'!AH1047),""))</f>
        <v/>
      </c>
      <c r="AK1047" s="38" t="str">
        <f>IF('query (10)'!AI1047="","",TRIM('query (10)'!AI1047))</f>
        <v/>
      </c>
      <c r="AL1047" s="42">
        <f t="shared" si="80"/>
        <v>2026</v>
      </c>
      <c r="AM1047" s="42" t="str">
        <f t="shared" si="81"/>
        <v>2026-02</v>
      </c>
      <c r="AN1047" s="42" t="str">
        <f t="shared" ca="1" si="82"/>
        <v/>
      </c>
      <c r="AO1047" s="42" t="str">
        <f t="shared" si="83"/>
        <v>CH-1054 | INNER RING ECT CONVEYOR | HUB2.5 | SOLENOID VALVE | Time-based Maintenance | Mechanical | Cleaning | Medium | Cleaning Solenoid Valve According To PM 1 Year Cycle | เริ่มซ่อมงาน PM แล้ว รับผิดชอบโดย PUCHIT KULSEREE | ภูชิต กุลเสรี</v>
      </c>
      <c r="AP1047" s="42" t="str">
        <f>_xlfn.TEXTJOIN("; ",TRUE,IF(COUNTA('query (10)'!A1047:AK1047)&lt;=6,"NEAR_EMPTY_ROW",""),IF($K1047="","MISSING_STATUS",""),IF(AND($K1047="เสร็จสิ้น",$Z1047=""),"DONE_NO_ACTUAL_DATE",""),IF(AND($I1047="Condition-based Maintenance",$AH1047=""),"CBM_NO_MEASUREMENT",""),IF(OR($X1047="",$X1047=0),"INVALID_PERIOD",""),IF(AND($AA1047&lt;&gt;"",$AB1047&lt;&gt;"",$AB1047&lt;$AA1047),"DATE_SEQUENCE_ERROR",""),IF(AND($AB1047&lt;&gt;"",$AB1047&gt;DATE(2030,12,31)),"DATE_OUTLIER",""),IF($C1047="","MISSING_QRCODE",""),IF($J1047="UNKNOWN","UNKNOWN_PM_TYPE",""),IF($L1047="UNKNOWN","UNKNOWN_STATUS",""))</f>
        <v/>
      </c>
      <c r="AQ1047" s="42" t="str">
        <f t="shared" si="84"/>
        <v>NO</v>
      </c>
    </row>
    <row r="1048" spans="1:43" x14ac:dyDescent="0.3">
      <c r="A1048" s="38">
        <f>IF('query (10)'!A1048="","",'query (10)'!A1048)</f>
        <v>1221</v>
      </c>
      <c r="B1048" s="38">
        <f>IF('query (10)'!B1048="","",'query (10)'!B1048)</f>
        <v>19157</v>
      </c>
      <c r="C1048" s="38" t="str">
        <f>TRIM(UPPER('query (10)'!M1048))</f>
        <v>GR-689</v>
      </c>
      <c r="D1048" s="38" t="str">
        <f>TRIM(UPPER(IFERROR(_xlfn.TEXTBEFORE('query (10)'!L1048,"("),'query (10)'!L1048)))</f>
        <v>INNER RING RACEWAY GRINDING MACHINE</v>
      </c>
      <c r="E1048" s="38" t="str">
        <f>IFERROR(TRIM(UPPER(_xlfn.TEXTBEFORE(_xlfn.TEXTAFTER('query (10)'!L1048,"("),")"))),"")</f>
        <v/>
      </c>
      <c r="F1048" s="38" t="str">
        <f>TRIM('query (10)'!K1048)</f>
        <v>KWD6</v>
      </c>
      <c r="G1048" s="38" t="str">
        <f>IF('query (10)'!J1048="","",'query (10)'!J1048)</f>
        <v>Electrical Control</v>
      </c>
      <c r="H1048" s="38" t="str">
        <f>TRIM(UPPER('query (10)'!J1048))</f>
        <v>ELECTRICAL CONTROL</v>
      </c>
      <c r="I1048" s="38" t="str">
        <f>IF('query (10)'!F1048="","",'query (10)'!F1048)</f>
        <v>Time-based Maintenance</v>
      </c>
      <c r="J1048" s="38" t="str">
        <f>IF('query (10)'!F1048="","",IFERROR(INDEX(Cleaning_Rules!$B$14:$B$17,MATCH(TRIM('query (10)'!F1048),Cleaning_Rules!$A$14:$A$17,0)),"UNKNOWN"))</f>
        <v>TBM</v>
      </c>
      <c r="K1048" s="38" t="str">
        <f>IF('query (10)'!G1048="","",'query (10)'!G1048)</f>
        <v>กำลังดำเนินการ</v>
      </c>
      <c r="L1048" s="38" t="str">
        <f>IF('query (10)'!G1048="","MISSING",IFERROR(INDEX(Cleaning_Rules!$B$5:$B$10,MATCH(TRIM('query (10)'!G1048),Cleaning_Rules!$A$5:$A$10,0)),"UNKNOWN"))</f>
        <v>IN_PROGRESS</v>
      </c>
      <c r="M1048" s="38" t="str">
        <f>IF('query (10)'!I1048="","",'query (10)'!I1048)</f>
        <v>Electrical</v>
      </c>
      <c r="N1048" s="38" t="str">
        <f>IF('query (10)'!O1048="","",'query (10)'!O1048)</f>
        <v>Inspection</v>
      </c>
      <c r="O1048" s="38" t="str">
        <f>IF('query (10)'!P1048="","",'query (10)'!P1048)</f>
        <v>Medium</v>
      </c>
      <c r="P1048" s="38" t="str">
        <f>IF('query (10)'!N1048="","",'query (10)'!N1048)</f>
        <v xml:space="preserve"> Check Push botton, Emergency, Lamp, Selector switch
Check Circuit breaker, Power supply, Magnetic, Relay 
Check Error Code of Inverter
Check Safety Guard
Check Emergency Stop
</v>
      </c>
      <c r="Q1048" s="38" t="str">
        <f>TRIM('query (10)'!N1048)</f>
        <v xml:space="preserve">Check Push botton, Emergency, Lamp, Selector switch
Check Circuit breaker, Power supply, Magnetic, Relay 
Check Error Code of Inverter
Check Safety Guard
Check Emergency Stop
</v>
      </c>
      <c r="R1048" s="38" t="str">
        <f>TRIM(UPPER('query (10)'!R1048))</f>
        <v/>
      </c>
      <c r="S1048" s="38" t="str">
        <f>TRIM(UPPER('query (10)'!S1048))</f>
        <v/>
      </c>
      <c r="T1048" s="38" t="str">
        <f>IF('query (10)'!Q1048="","",TRIM(UPPER('query (10)'!Q1048)))</f>
        <v/>
      </c>
      <c r="U1048" s="38" t="str">
        <f>IF('query (10)'!T1048="","",'query (10)'!T1048)</f>
        <v/>
      </c>
      <c r="V1048" s="39" t="str">
        <f>IF('query (10)'!T1048="","",IFERROR(VALUE('query (10)'!T1048),""))</f>
        <v/>
      </c>
      <c r="W1048" s="40">
        <f>IF('query (10)'!U1048="","",'query (10)'!U1048)</f>
        <v>0</v>
      </c>
      <c r="X1048" s="39">
        <f>IF('query (10)'!V1048="","",'query (10)'!V1048)</f>
        <v>30</v>
      </c>
      <c r="Y1048" s="41">
        <f>IF('query (10)'!W1048="","",'query (10)'!W1048)</f>
        <v>46059</v>
      </c>
      <c r="Z1048" s="41" t="str">
        <f>IF('query (10)'!X1048="","",'query (10)'!X1048)</f>
        <v/>
      </c>
      <c r="AA1048" s="41">
        <f>IF('query (10)'!Y1048="","",'query (10)'!Y1048)</f>
        <v>46059</v>
      </c>
      <c r="AB1048" s="41">
        <f>IF('query (10)'!Z1048="","",'query (10)'!Z1048)</f>
        <v>46089</v>
      </c>
      <c r="AC1048" s="38" t="str">
        <f>IF(OR('query (10)'!AA1048="",COUNTIF(Cleaning_Rules!$A$21:$A$26,TRIM('query (10)'!AA1048))&gt;0),"",TRIM('query (10)'!AA1048))</f>
        <v>Perform the inspection, and if any values are displayed numerically, record those values for reference.</v>
      </c>
      <c r="AD1048" s="38" t="str">
        <f>IF('query (10)'!AB1048="","",TRIM(IFERROR(_xlfn.TEXTBEFORE('query (10)'!AB1048,"("),'query (10)'!AB1048)))</f>
        <v>เริ่มซ่อมงาน PM แล้ว รับผิดชอบโดย PAHLA SEEDANG</v>
      </c>
      <c r="AE1048" s="38" t="str">
        <f>IFERROR(LOWER(TRIM(_xlfn.TEXTBEFORE(_xlfn.TEXTAFTER('query (10)'!AB1048,"("),")"))),"")</f>
        <v>pahla@nsk.com</v>
      </c>
      <c r="AF1048" s="38" t="str">
        <f>IF('query (10)'!AD1048="","",TRIM('query (10)'!AD1048))</f>
        <v>ณัฐดนัย จุฑาเทพ</v>
      </c>
      <c r="AG1048" s="38" t="str">
        <f>IF('query (10)'!AE1048="","",TRIM('query (10)'!AE1048))</f>
        <v>อัมรินทร์ รักษาพล</v>
      </c>
      <c r="AH1048" s="38" t="str">
        <f>IF('query (10)'!AF1048="","",IFERROR(VALUE('query (10)'!AF1048),""))</f>
        <v/>
      </c>
      <c r="AI1048" s="38" t="str">
        <f>IF('query (10)'!AG1048="","",TRIM('query (10)'!AG1048))</f>
        <v/>
      </c>
      <c r="AJ1048" s="38" t="str">
        <f>IF('query (10)'!AH1048="","",IFERROR(VALUE('query (10)'!AH1048),""))</f>
        <v/>
      </c>
      <c r="AK1048" s="38" t="str">
        <f>IF('query (10)'!AI1048="","",TRIM('query (10)'!AI1048))</f>
        <v/>
      </c>
      <c r="AL1048" s="42">
        <f t="shared" si="80"/>
        <v>2026</v>
      </c>
      <c r="AM1048" s="42" t="str">
        <f t="shared" si="81"/>
        <v>2026-02</v>
      </c>
      <c r="AN1048" s="42" t="str">
        <f t="shared" ca="1" si="82"/>
        <v>OVERDUE</v>
      </c>
      <c r="AO1048" s="42" t="str">
        <f t="shared" si="83"/>
        <v>GR-689 | INNER RING RACEWAY GRINDING MACHINE | KWD6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48" s="42" t="str">
        <f>_xlfn.TEXTJOIN("; ",TRUE,IF(COUNTA('query (10)'!A1048:AK1048)&lt;=6,"NEAR_EMPTY_ROW",""),IF($K1048="","MISSING_STATUS",""),IF(AND($K1048="เสร็จสิ้น",$Z1048=""),"DONE_NO_ACTUAL_DATE",""),IF(AND($I1048="Condition-based Maintenance",$AH1048=""),"CBM_NO_MEASUREMENT",""),IF(OR($X1048="",$X1048=0),"INVALID_PERIOD",""),IF(AND($AA1048&lt;&gt;"",$AB1048&lt;&gt;"",$AB1048&lt;$AA1048),"DATE_SEQUENCE_ERROR",""),IF(AND($AB1048&lt;&gt;"",$AB1048&gt;DATE(2030,12,31)),"DATE_OUTLIER",""),IF($C1048="","MISSING_QRCODE",""),IF($J1048="UNKNOWN","UNKNOWN_PM_TYPE",""),IF($L1048="UNKNOWN","UNKNOWN_STATUS",""))</f>
        <v/>
      </c>
      <c r="AQ1048" s="42" t="str">
        <f t="shared" si="84"/>
        <v>NO</v>
      </c>
    </row>
    <row r="1049" spans="1:43" x14ac:dyDescent="0.3">
      <c r="A1049" s="38">
        <f>IF('query (10)'!A1049="","",'query (10)'!A1049)</f>
        <v>1222</v>
      </c>
      <c r="B1049" s="38">
        <f>IF('query (10)'!B1049="","",'query (10)'!B1049)</f>
        <v>19158</v>
      </c>
      <c r="C1049" s="38" t="str">
        <f>TRIM(UPPER('query (10)'!M1049))</f>
        <v>GR-690</v>
      </c>
      <c r="D1049" s="38" t="str">
        <f>TRIM(UPPER(IFERROR(_xlfn.TEXTBEFORE('query (10)'!L1049,"("),'query (10)'!L1049)))</f>
        <v>INNER RING RIB GRINDING MACHINE</v>
      </c>
      <c r="E1049" s="38" t="str">
        <f>IFERROR(TRIM(UPPER(_xlfn.TEXTBEFORE(_xlfn.TEXTAFTER('query (10)'!L1049,"("),")"))),"")</f>
        <v/>
      </c>
      <c r="F1049" s="38" t="str">
        <f>TRIM('query (10)'!K1049)</f>
        <v>KWD6</v>
      </c>
      <c r="G1049" s="38" t="str">
        <f>IF('query (10)'!J1049="","",'query (10)'!J1049)</f>
        <v>Electrical Control</v>
      </c>
      <c r="H1049" s="38" t="str">
        <f>TRIM(UPPER('query (10)'!J1049))</f>
        <v>ELECTRICAL CONTROL</v>
      </c>
      <c r="I1049" s="38" t="str">
        <f>IF('query (10)'!F1049="","",'query (10)'!F1049)</f>
        <v>Time-based Maintenance</v>
      </c>
      <c r="J1049" s="38" t="str">
        <f>IF('query (10)'!F1049="","",IFERROR(INDEX(Cleaning_Rules!$B$14:$B$17,MATCH(TRIM('query (10)'!F1049),Cleaning_Rules!$A$14:$A$17,0)),"UNKNOWN"))</f>
        <v>TBM</v>
      </c>
      <c r="K1049" s="38" t="str">
        <f>IF('query (10)'!G1049="","",'query (10)'!G1049)</f>
        <v>กำลังดำเนินการ</v>
      </c>
      <c r="L1049" s="38" t="str">
        <f>IF('query (10)'!G1049="","MISSING",IFERROR(INDEX(Cleaning_Rules!$B$5:$B$10,MATCH(TRIM('query (10)'!G1049),Cleaning_Rules!$A$5:$A$10,0)),"UNKNOWN"))</f>
        <v>IN_PROGRESS</v>
      </c>
      <c r="M1049" s="38" t="str">
        <f>IF('query (10)'!I1049="","",'query (10)'!I1049)</f>
        <v>Electrical</v>
      </c>
      <c r="N1049" s="38" t="str">
        <f>IF('query (10)'!O1049="","",'query (10)'!O1049)</f>
        <v>Inspection</v>
      </c>
      <c r="O1049" s="38" t="str">
        <f>IF('query (10)'!P1049="","",'query (10)'!P1049)</f>
        <v>Medium</v>
      </c>
      <c r="P1049" s="38" t="str">
        <f>IF('query (10)'!N1049="","",'query (10)'!N1049)</f>
        <v xml:space="preserve"> Check Push botton, Emergency, Lamp, Selector switch
Check Circuit breaker, Power supply, Magnetic, Relay 
Check Error Code of Inverter
Check Safety Guard
Check Emergency Stop
</v>
      </c>
      <c r="Q1049" s="38" t="str">
        <f>TRIM('query (10)'!N1049)</f>
        <v xml:space="preserve">Check Push botton, Emergency, Lamp, Selector switch
Check Circuit breaker, Power supply, Magnetic, Relay 
Check Error Code of Inverter
Check Safety Guard
Check Emergency Stop
</v>
      </c>
      <c r="R1049" s="38" t="str">
        <f>TRIM(UPPER('query (10)'!R1049))</f>
        <v/>
      </c>
      <c r="S1049" s="38" t="str">
        <f>TRIM(UPPER('query (10)'!S1049))</f>
        <v/>
      </c>
      <c r="T1049" s="38" t="str">
        <f>IF('query (10)'!Q1049="","",TRIM(UPPER('query (10)'!Q1049)))</f>
        <v/>
      </c>
      <c r="U1049" s="38" t="str">
        <f>IF('query (10)'!T1049="","",'query (10)'!T1049)</f>
        <v/>
      </c>
      <c r="V1049" s="39" t="str">
        <f>IF('query (10)'!T1049="","",IFERROR(VALUE('query (10)'!T1049),""))</f>
        <v/>
      </c>
      <c r="W1049" s="40">
        <f>IF('query (10)'!U1049="","",'query (10)'!U1049)</f>
        <v>0</v>
      </c>
      <c r="X1049" s="39">
        <f>IF('query (10)'!V1049="","",'query (10)'!V1049)</f>
        <v>30</v>
      </c>
      <c r="Y1049" s="41">
        <f>IF('query (10)'!W1049="","",'query (10)'!W1049)</f>
        <v>46059</v>
      </c>
      <c r="Z1049" s="41" t="str">
        <f>IF('query (10)'!X1049="","",'query (10)'!X1049)</f>
        <v/>
      </c>
      <c r="AA1049" s="41">
        <f>IF('query (10)'!Y1049="","",'query (10)'!Y1049)</f>
        <v>46059</v>
      </c>
      <c r="AB1049" s="41">
        <f>IF('query (10)'!Z1049="","",'query (10)'!Z1049)</f>
        <v>46089</v>
      </c>
      <c r="AC1049" s="38" t="str">
        <f>IF(OR('query (10)'!AA1049="",COUNTIF(Cleaning_Rules!$A$21:$A$26,TRIM('query (10)'!AA1049))&gt;0),"",TRIM('query (10)'!AA1049))</f>
        <v>Perform the inspection, and if any values are displayed numerically, record those values for reference.</v>
      </c>
      <c r="AD1049" s="38" t="str">
        <f>IF('query (10)'!AB1049="","",TRIM(IFERROR(_xlfn.TEXTBEFORE('query (10)'!AB1049,"("),'query (10)'!AB1049)))</f>
        <v>เริ่มซ่อมงาน PM แล้ว รับผิดชอบโดย PAHLA SEEDANG</v>
      </c>
      <c r="AE1049" s="38" t="str">
        <f>IFERROR(LOWER(TRIM(_xlfn.TEXTBEFORE(_xlfn.TEXTAFTER('query (10)'!AB1049,"("),")"))),"")</f>
        <v>pahla@nsk.com</v>
      </c>
      <c r="AF1049" s="38" t="str">
        <f>IF('query (10)'!AD1049="","",TRIM('query (10)'!AD1049))</f>
        <v>ณัฐดนัย จุฑาเทพ</v>
      </c>
      <c r="AG1049" s="38" t="str">
        <f>IF('query (10)'!AE1049="","",TRIM('query (10)'!AE1049))</f>
        <v>อัมรินทร์ รักษาพล</v>
      </c>
      <c r="AH1049" s="38" t="str">
        <f>IF('query (10)'!AF1049="","",IFERROR(VALUE('query (10)'!AF1049),""))</f>
        <v/>
      </c>
      <c r="AI1049" s="38" t="str">
        <f>IF('query (10)'!AG1049="","",TRIM('query (10)'!AG1049))</f>
        <v/>
      </c>
      <c r="AJ1049" s="38" t="str">
        <f>IF('query (10)'!AH1049="","",IFERROR(VALUE('query (10)'!AH1049),""))</f>
        <v/>
      </c>
      <c r="AK1049" s="38" t="str">
        <f>IF('query (10)'!AI1049="","",TRIM('query (10)'!AI1049))</f>
        <v/>
      </c>
      <c r="AL1049" s="42">
        <f t="shared" si="80"/>
        <v>2026</v>
      </c>
      <c r="AM1049" s="42" t="str">
        <f t="shared" si="81"/>
        <v>2026-02</v>
      </c>
      <c r="AN1049" s="42" t="str">
        <f t="shared" ca="1" si="82"/>
        <v>OVERDUE</v>
      </c>
      <c r="AO1049" s="42" t="str">
        <f t="shared" si="83"/>
        <v>GR-690 | INNER RING RIB GRINDING MACHINE | KWD6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49" s="42" t="str">
        <f>_xlfn.TEXTJOIN("; ",TRUE,IF(COUNTA('query (10)'!A1049:AK1049)&lt;=6,"NEAR_EMPTY_ROW",""),IF($K1049="","MISSING_STATUS",""),IF(AND($K1049="เสร็จสิ้น",$Z1049=""),"DONE_NO_ACTUAL_DATE",""),IF(AND($I1049="Condition-based Maintenance",$AH1049=""),"CBM_NO_MEASUREMENT",""),IF(OR($X1049="",$X1049=0),"INVALID_PERIOD",""),IF(AND($AA1049&lt;&gt;"",$AB1049&lt;&gt;"",$AB1049&lt;$AA1049),"DATE_SEQUENCE_ERROR",""),IF(AND($AB1049&lt;&gt;"",$AB1049&gt;DATE(2030,12,31)),"DATE_OUTLIER",""),IF($C1049="","MISSING_QRCODE",""),IF($J1049="UNKNOWN","UNKNOWN_PM_TYPE",""),IF($L1049="UNKNOWN","UNKNOWN_STATUS",""))</f>
        <v/>
      </c>
      <c r="AQ1049" s="42" t="str">
        <f t="shared" si="84"/>
        <v>NO</v>
      </c>
    </row>
    <row r="1050" spans="1:43" x14ac:dyDescent="0.3">
      <c r="A1050" s="38">
        <f>IF('query (10)'!A1050="","",'query (10)'!A1050)</f>
        <v>1223</v>
      </c>
      <c r="B1050" s="38">
        <f>IF('query (10)'!B1050="","",'query (10)'!B1050)</f>
        <v>19159</v>
      </c>
      <c r="C1050" s="38" t="str">
        <f>TRIM(UPPER('query (10)'!M1050))</f>
        <v>GR-691</v>
      </c>
      <c r="D1050" s="38" t="str">
        <f>TRIM(UPPER(IFERROR(_xlfn.TEXTBEFORE('query (10)'!L1050,"("),'query (10)'!L1050)))</f>
        <v>INNER RING BORE GRINDING MACHINE</v>
      </c>
      <c r="E1050" s="38" t="str">
        <f>IFERROR(TRIM(UPPER(_xlfn.TEXTBEFORE(_xlfn.TEXTAFTER('query (10)'!L1050,"("),")"))),"")</f>
        <v/>
      </c>
      <c r="F1050" s="38" t="str">
        <f>TRIM('query (10)'!K1050)</f>
        <v>KWD6</v>
      </c>
      <c r="G1050" s="38" t="str">
        <f>IF('query (10)'!J1050="","",'query (10)'!J1050)</f>
        <v>Electrical Control</v>
      </c>
      <c r="H1050" s="38" t="str">
        <f>TRIM(UPPER('query (10)'!J1050))</f>
        <v>ELECTRICAL CONTROL</v>
      </c>
      <c r="I1050" s="38" t="str">
        <f>IF('query (10)'!F1050="","",'query (10)'!F1050)</f>
        <v>Time-based Maintenance</v>
      </c>
      <c r="J1050" s="38" t="str">
        <f>IF('query (10)'!F1050="","",IFERROR(INDEX(Cleaning_Rules!$B$14:$B$17,MATCH(TRIM('query (10)'!F1050),Cleaning_Rules!$A$14:$A$17,0)),"UNKNOWN"))</f>
        <v>TBM</v>
      </c>
      <c r="K1050" s="38" t="str">
        <f>IF('query (10)'!G1050="","",'query (10)'!G1050)</f>
        <v>กำลังดำเนินการ</v>
      </c>
      <c r="L1050" s="38" t="str">
        <f>IF('query (10)'!G1050="","MISSING",IFERROR(INDEX(Cleaning_Rules!$B$5:$B$10,MATCH(TRIM('query (10)'!G1050),Cleaning_Rules!$A$5:$A$10,0)),"UNKNOWN"))</f>
        <v>IN_PROGRESS</v>
      </c>
      <c r="M1050" s="38" t="str">
        <f>IF('query (10)'!I1050="","",'query (10)'!I1050)</f>
        <v>Electrical</v>
      </c>
      <c r="N1050" s="38" t="str">
        <f>IF('query (10)'!O1050="","",'query (10)'!O1050)</f>
        <v>Inspection</v>
      </c>
      <c r="O1050" s="38" t="str">
        <f>IF('query (10)'!P1050="","",'query (10)'!P1050)</f>
        <v>Medium</v>
      </c>
      <c r="P1050" s="38" t="str">
        <f>IF('query (10)'!N1050="","",'query (10)'!N1050)</f>
        <v xml:space="preserve"> Check Push botton, Emergency, Lamp, Selector switch
Check Circuit breaker, Power supply, Magnetic, Relay 
Check Error Code of Inverter
Check Safety Guard
Check Emergency Stop
</v>
      </c>
      <c r="Q1050" s="38" t="str">
        <f>TRIM('query (10)'!N1050)</f>
        <v xml:space="preserve">Check Push botton, Emergency, Lamp, Selector switch
Check Circuit breaker, Power supply, Magnetic, Relay 
Check Error Code of Inverter
Check Safety Guard
Check Emergency Stop
</v>
      </c>
      <c r="R1050" s="38" t="str">
        <f>TRIM(UPPER('query (10)'!R1050))</f>
        <v/>
      </c>
      <c r="S1050" s="38" t="str">
        <f>TRIM(UPPER('query (10)'!S1050))</f>
        <v/>
      </c>
      <c r="T1050" s="38" t="str">
        <f>IF('query (10)'!Q1050="","",TRIM(UPPER('query (10)'!Q1050)))</f>
        <v/>
      </c>
      <c r="U1050" s="38" t="str">
        <f>IF('query (10)'!T1050="","",'query (10)'!T1050)</f>
        <v/>
      </c>
      <c r="V1050" s="39" t="str">
        <f>IF('query (10)'!T1050="","",IFERROR(VALUE('query (10)'!T1050),""))</f>
        <v/>
      </c>
      <c r="W1050" s="40">
        <f>IF('query (10)'!U1050="","",'query (10)'!U1050)</f>
        <v>0</v>
      </c>
      <c r="X1050" s="39">
        <f>IF('query (10)'!V1050="","",'query (10)'!V1050)</f>
        <v>30</v>
      </c>
      <c r="Y1050" s="41">
        <f>IF('query (10)'!W1050="","",'query (10)'!W1050)</f>
        <v>46059</v>
      </c>
      <c r="Z1050" s="41" t="str">
        <f>IF('query (10)'!X1050="","",'query (10)'!X1050)</f>
        <v/>
      </c>
      <c r="AA1050" s="41">
        <f>IF('query (10)'!Y1050="","",'query (10)'!Y1050)</f>
        <v>46059</v>
      </c>
      <c r="AB1050" s="41">
        <f>IF('query (10)'!Z1050="","",'query (10)'!Z1050)</f>
        <v>46089</v>
      </c>
      <c r="AC1050" s="38" t="str">
        <f>IF(OR('query (10)'!AA1050="",COUNTIF(Cleaning_Rules!$A$21:$A$26,TRIM('query (10)'!AA1050))&gt;0),"",TRIM('query (10)'!AA1050))</f>
        <v>Perform the inspection, and if any values are displayed numerically, record those values for reference.</v>
      </c>
      <c r="AD1050" s="38" t="str">
        <f>IF('query (10)'!AB1050="","",TRIM(IFERROR(_xlfn.TEXTBEFORE('query (10)'!AB1050,"("),'query (10)'!AB1050)))</f>
        <v>เริ่มซ่อมงาน PM แล้ว รับผิดชอบโดย PAHLA SEEDANG</v>
      </c>
      <c r="AE1050" s="38" t="str">
        <f>IFERROR(LOWER(TRIM(_xlfn.TEXTBEFORE(_xlfn.TEXTAFTER('query (10)'!AB1050,"("),")"))),"")</f>
        <v>pahla@nsk.com</v>
      </c>
      <c r="AF1050" s="38" t="str">
        <f>IF('query (10)'!AD1050="","",TRIM('query (10)'!AD1050))</f>
        <v>ณัฐดนัย จุฑาเทพ</v>
      </c>
      <c r="AG1050" s="38" t="str">
        <f>IF('query (10)'!AE1050="","",TRIM('query (10)'!AE1050))</f>
        <v>อัมรินทร์ รักษาพล</v>
      </c>
      <c r="AH1050" s="38" t="str">
        <f>IF('query (10)'!AF1050="","",IFERROR(VALUE('query (10)'!AF1050),""))</f>
        <v/>
      </c>
      <c r="AI1050" s="38" t="str">
        <f>IF('query (10)'!AG1050="","",TRIM('query (10)'!AG1050))</f>
        <v/>
      </c>
      <c r="AJ1050" s="38" t="str">
        <f>IF('query (10)'!AH1050="","",IFERROR(VALUE('query (10)'!AH1050),""))</f>
        <v/>
      </c>
      <c r="AK1050" s="38" t="str">
        <f>IF('query (10)'!AI1050="","",TRIM('query (10)'!AI1050))</f>
        <v/>
      </c>
      <c r="AL1050" s="42">
        <f t="shared" si="80"/>
        <v>2026</v>
      </c>
      <c r="AM1050" s="42" t="str">
        <f t="shared" si="81"/>
        <v>2026-02</v>
      </c>
      <c r="AN1050" s="42" t="str">
        <f t="shared" ca="1" si="82"/>
        <v>OVERDUE</v>
      </c>
      <c r="AO1050" s="42" t="str">
        <f t="shared" si="83"/>
        <v>GR-691 | INNER RING BORE GRINDING MACHINE | KWD6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50" s="42" t="str">
        <f>_xlfn.TEXTJOIN("; ",TRUE,IF(COUNTA('query (10)'!A1050:AK1050)&lt;=6,"NEAR_EMPTY_ROW",""),IF($K1050="","MISSING_STATUS",""),IF(AND($K1050="เสร็จสิ้น",$Z1050=""),"DONE_NO_ACTUAL_DATE",""),IF(AND($I1050="Condition-based Maintenance",$AH1050=""),"CBM_NO_MEASUREMENT",""),IF(OR($X1050="",$X1050=0),"INVALID_PERIOD",""),IF(AND($AA1050&lt;&gt;"",$AB1050&lt;&gt;"",$AB1050&lt;$AA1050),"DATE_SEQUENCE_ERROR",""),IF(AND($AB1050&lt;&gt;"",$AB1050&gt;DATE(2030,12,31)),"DATE_OUTLIER",""),IF($C1050="","MISSING_QRCODE",""),IF($J1050="UNKNOWN","UNKNOWN_PM_TYPE",""),IF($L1050="UNKNOWN","UNKNOWN_STATUS",""))</f>
        <v/>
      </c>
      <c r="AQ1050" s="42" t="str">
        <f t="shared" si="84"/>
        <v>NO</v>
      </c>
    </row>
    <row r="1051" spans="1:43" x14ac:dyDescent="0.3">
      <c r="A1051" s="38">
        <f>IF('query (10)'!A1051="","",'query (10)'!A1051)</f>
        <v>1224</v>
      </c>
      <c r="B1051" s="38">
        <f>IF('query (10)'!B1051="","",'query (10)'!B1051)</f>
        <v>19160</v>
      </c>
      <c r="C1051" s="38" t="str">
        <f>TRIM(UPPER('query (10)'!M1051))</f>
        <v>GR-693</v>
      </c>
      <c r="D1051" s="38" t="str">
        <f>TRIM(UPPER(IFERROR(_xlfn.TEXTBEFORE('query (10)'!L1051,"("),'query (10)'!L1051)))</f>
        <v>INNER RING RACEWAY AND RIB SUPER FINISH MACHINE</v>
      </c>
      <c r="E1051" s="38" t="str">
        <f>IFERROR(TRIM(UPPER(_xlfn.TEXTBEFORE(_xlfn.TEXTAFTER('query (10)'!L1051,"("),")"))),"")</f>
        <v/>
      </c>
      <c r="F1051" s="38" t="str">
        <f>TRIM('query (10)'!K1051)</f>
        <v>KWD6</v>
      </c>
      <c r="G1051" s="38" t="str">
        <f>IF('query (10)'!J1051="","",'query (10)'!J1051)</f>
        <v>Electrical Control</v>
      </c>
      <c r="H1051" s="38" t="str">
        <f>TRIM(UPPER('query (10)'!J1051))</f>
        <v>ELECTRICAL CONTROL</v>
      </c>
      <c r="I1051" s="38" t="str">
        <f>IF('query (10)'!F1051="","",'query (10)'!F1051)</f>
        <v>Time-based Maintenance</v>
      </c>
      <c r="J1051" s="38" t="str">
        <f>IF('query (10)'!F1051="","",IFERROR(INDEX(Cleaning_Rules!$B$14:$B$17,MATCH(TRIM('query (10)'!F1051),Cleaning_Rules!$A$14:$A$17,0)),"UNKNOWN"))</f>
        <v>TBM</v>
      </c>
      <c r="K1051" s="38" t="str">
        <f>IF('query (10)'!G1051="","",'query (10)'!G1051)</f>
        <v>กำลังดำเนินการ</v>
      </c>
      <c r="L1051" s="38" t="str">
        <f>IF('query (10)'!G1051="","MISSING",IFERROR(INDEX(Cleaning_Rules!$B$5:$B$10,MATCH(TRIM('query (10)'!G1051),Cleaning_Rules!$A$5:$A$10,0)),"UNKNOWN"))</f>
        <v>IN_PROGRESS</v>
      </c>
      <c r="M1051" s="38" t="str">
        <f>IF('query (10)'!I1051="","",'query (10)'!I1051)</f>
        <v>Electrical</v>
      </c>
      <c r="N1051" s="38" t="str">
        <f>IF('query (10)'!O1051="","",'query (10)'!O1051)</f>
        <v>Inspection</v>
      </c>
      <c r="O1051" s="38" t="str">
        <f>IF('query (10)'!P1051="","",'query (10)'!P1051)</f>
        <v>Medium</v>
      </c>
      <c r="P1051" s="38" t="str">
        <f>IF('query (10)'!N1051="","",'query (10)'!N1051)</f>
        <v xml:space="preserve"> Check Push botton, Emergency, Lamp, Selector switch
Check Circuit breaker, Power supply, Magnetic, Relay 
Check Error Code of Inverter
Check Safety Guard
Check Emergency Stop
</v>
      </c>
      <c r="Q1051" s="38" t="str">
        <f>TRIM('query (10)'!N1051)</f>
        <v xml:space="preserve">Check Push botton, Emergency, Lamp, Selector switch
Check Circuit breaker, Power supply, Magnetic, Relay 
Check Error Code of Inverter
Check Safety Guard
Check Emergency Stop
</v>
      </c>
      <c r="R1051" s="38" t="str">
        <f>TRIM(UPPER('query (10)'!R1051))</f>
        <v/>
      </c>
      <c r="S1051" s="38" t="str">
        <f>TRIM(UPPER('query (10)'!S1051))</f>
        <v/>
      </c>
      <c r="T1051" s="38" t="str">
        <f>IF('query (10)'!Q1051="","",TRIM(UPPER('query (10)'!Q1051)))</f>
        <v/>
      </c>
      <c r="U1051" s="38" t="str">
        <f>IF('query (10)'!T1051="","",'query (10)'!T1051)</f>
        <v/>
      </c>
      <c r="V1051" s="39" t="str">
        <f>IF('query (10)'!T1051="","",IFERROR(VALUE('query (10)'!T1051),""))</f>
        <v/>
      </c>
      <c r="W1051" s="40">
        <f>IF('query (10)'!U1051="","",'query (10)'!U1051)</f>
        <v>0</v>
      </c>
      <c r="X1051" s="39">
        <f>IF('query (10)'!V1051="","",'query (10)'!V1051)</f>
        <v>30</v>
      </c>
      <c r="Y1051" s="41">
        <f>IF('query (10)'!W1051="","",'query (10)'!W1051)</f>
        <v>46059</v>
      </c>
      <c r="Z1051" s="41" t="str">
        <f>IF('query (10)'!X1051="","",'query (10)'!X1051)</f>
        <v/>
      </c>
      <c r="AA1051" s="41">
        <f>IF('query (10)'!Y1051="","",'query (10)'!Y1051)</f>
        <v>46059</v>
      </c>
      <c r="AB1051" s="41">
        <f>IF('query (10)'!Z1051="","",'query (10)'!Z1051)</f>
        <v>46089</v>
      </c>
      <c r="AC1051" s="38" t="str">
        <f>IF(OR('query (10)'!AA1051="",COUNTIF(Cleaning_Rules!$A$21:$A$26,TRIM('query (10)'!AA1051))&gt;0),"",TRIM('query (10)'!AA1051))</f>
        <v>Perform the inspection, and if any values are displayed numerically, record those values for reference.</v>
      </c>
      <c r="AD1051" s="38" t="str">
        <f>IF('query (10)'!AB1051="","",TRIM(IFERROR(_xlfn.TEXTBEFORE('query (10)'!AB1051,"("),'query (10)'!AB1051)))</f>
        <v>เริ่มซ่อมงาน PM แล้ว รับผิดชอบโดย PAHLA SEEDANG</v>
      </c>
      <c r="AE1051" s="38" t="str">
        <f>IFERROR(LOWER(TRIM(_xlfn.TEXTBEFORE(_xlfn.TEXTAFTER('query (10)'!AB1051,"("),")"))),"")</f>
        <v>pahla@nsk.com</v>
      </c>
      <c r="AF1051" s="38" t="str">
        <f>IF('query (10)'!AD1051="","",TRIM('query (10)'!AD1051))</f>
        <v>ณัฐดนัย จุฑาเทพ</v>
      </c>
      <c r="AG1051" s="38" t="str">
        <f>IF('query (10)'!AE1051="","",TRIM('query (10)'!AE1051))</f>
        <v>อัมรินทร์ รักษาพล</v>
      </c>
      <c r="AH1051" s="38" t="str">
        <f>IF('query (10)'!AF1051="","",IFERROR(VALUE('query (10)'!AF1051),""))</f>
        <v/>
      </c>
      <c r="AI1051" s="38" t="str">
        <f>IF('query (10)'!AG1051="","",TRIM('query (10)'!AG1051))</f>
        <v/>
      </c>
      <c r="AJ1051" s="38" t="str">
        <f>IF('query (10)'!AH1051="","",IFERROR(VALUE('query (10)'!AH1051),""))</f>
        <v/>
      </c>
      <c r="AK1051" s="38" t="str">
        <f>IF('query (10)'!AI1051="","",TRIM('query (10)'!AI1051))</f>
        <v/>
      </c>
      <c r="AL1051" s="42">
        <f t="shared" si="80"/>
        <v>2026</v>
      </c>
      <c r="AM1051" s="42" t="str">
        <f t="shared" si="81"/>
        <v>2026-02</v>
      </c>
      <c r="AN1051" s="42" t="str">
        <f t="shared" ca="1" si="82"/>
        <v>OVERDUE</v>
      </c>
      <c r="AO1051" s="42" t="str">
        <f t="shared" si="83"/>
        <v>GR-693 | INNER RING RACEWAY AND RIB SUPER FINISH MACHINE | KWD6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51" s="42" t="str">
        <f>_xlfn.TEXTJOIN("; ",TRUE,IF(COUNTA('query (10)'!A1051:AK1051)&lt;=6,"NEAR_EMPTY_ROW",""),IF($K1051="","MISSING_STATUS",""),IF(AND($K1051="เสร็จสิ้น",$Z1051=""),"DONE_NO_ACTUAL_DATE",""),IF(AND($I1051="Condition-based Maintenance",$AH1051=""),"CBM_NO_MEASUREMENT",""),IF(OR($X1051="",$X1051=0),"INVALID_PERIOD",""),IF(AND($AA1051&lt;&gt;"",$AB1051&lt;&gt;"",$AB1051&lt;$AA1051),"DATE_SEQUENCE_ERROR",""),IF(AND($AB1051&lt;&gt;"",$AB1051&gt;DATE(2030,12,31)),"DATE_OUTLIER",""),IF($C1051="","MISSING_QRCODE",""),IF($J1051="UNKNOWN","UNKNOWN_PM_TYPE",""),IF($L1051="UNKNOWN","UNKNOWN_STATUS",""))</f>
        <v/>
      </c>
      <c r="AQ1051" s="42" t="str">
        <f t="shared" si="84"/>
        <v>NO</v>
      </c>
    </row>
    <row r="1052" spans="1:43" x14ac:dyDescent="0.3">
      <c r="A1052" s="38">
        <f>IF('query (10)'!A1052="","",'query (10)'!A1052)</f>
        <v>1225</v>
      </c>
      <c r="B1052" s="38">
        <f>IF('query (10)'!B1052="","",'query (10)'!B1052)</f>
        <v>18314</v>
      </c>
      <c r="C1052" s="38" t="str">
        <f>TRIM(UPPER('query (10)'!M1052))</f>
        <v>CH-1036</v>
      </c>
      <c r="D1052" s="38" t="str">
        <f>TRIM(UPPER(IFERROR(_xlfn.TEXTBEFORE('query (10)'!L1052,"("),'query (10)'!L1052)))</f>
        <v>OUTER RING INSPECTION MACHINE</v>
      </c>
      <c r="E1052" s="38" t="str">
        <f>IFERROR(TRIM(UPPER(_xlfn.TEXTBEFORE(_xlfn.TEXTAFTER('query (10)'!L1052,"("),")"))),"")</f>
        <v/>
      </c>
      <c r="F1052" s="38" t="str">
        <f>TRIM('query (10)'!K1052)</f>
        <v>HUB2.5</v>
      </c>
      <c r="G1052" s="38" t="str">
        <f>IF('query (10)'!J1052="","",'query (10)'!J1052)</f>
        <v>Carrier</v>
      </c>
      <c r="H1052" s="38" t="str">
        <f>TRIM(UPPER('query (10)'!J1052))</f>
        <v>CARRIER</v>
      </c>
      <c r="I1052" s="38" t="str">
        <f>IF('query (10)'!F1052="","",'query (10)'!F1052)</f>
        <v>Time-based Maintenance</v>
      </c>
      <c r="J1052" s="38" t="str">
        <f>IF('query (10)'!F1052="","",IFERROR(INDEX(Cleaning_Rules!$B$14:$B$17,MATCH(TRIM('query (10)'!F1052),Cleaning_Rules!$A$14:$A$17,0)),"UNKNOWN"))</f>
        <v>TBM</v>
      </c>
      <c r="K1052" s="38" t="str">
        <f>IF('query (10)'!G1052="","",'query (10)'!G1052)</f>
        <v>เสร็จสิ้น</v>
      </c>
      <c r="L1052" s="38" t="str">
        <f>IF('query (10)'!G1052="","MISSING",IFERROR(INDEX(Cleaning_Rules!$B$5:$B$10,MATCH(TRIM('query (10)'!G1052),Cleaning_Rules!$A$5:$A$10,0)),"UNKNOWN"))</f>
        <v>COMPLETED</v>
      </c>
      <c r="M1052" s="38" t="str">
        <f>IF('query (10)'!I1052="","",'query (10)'!I1052)</f>
        <v>Mechanical</v>
      </c>
      <c r="N1052" s="38" t="str">
        <f>IF('query (10)'!O1052="","",'query (10)'!O1052)</f>
        <v>Part Change</v>
      </c>
      <c r="O1052" s="38" t="str">
        <f>IF('query (10)'!P1052="","",'query (10)'!P1052)</f>
        <v>Medium</v>
      </c>
      <c r="P1052" s="38" t="str">
        <f>IF('query (10)'!N1052="","",'query (10)'!N1052)</f>
        <v>Reapair Carrier Left/Right Change Part According To PM 5 Year Cycle</v>
      </c>
      <c r="Q1052" s="38" t="str">
        <f>TRIM('query (10)'!N1052)</f>
        <v>Reapair Carrier Left/Right Change Part According To PM 5 Year Cycle</v>
      </c>
      <c r="R1052" s="38" t="str">
        <f>TRIM(UPPER('query (10)'!R1052))</f>
        <v>SHAFT</v>
      </c>
      <c r="S1052" s="38" t="str">
        <f>TRIM(UPPER('query (10)'!S1052))</f>
        <v>PSSFJT16-240-M6</v>
      </c>
      <c r="T1052" s="38" t="str">
        <f>IF('query (10)'!Q1052="","",TRIM(UPPER('query (10)'!Q1052)))</f>
        <v/>
      </c>
      <c r="U1052" s="38" t="str">
        <f>IF('query (10)'!T1052="","",'query (10)'!T1052)</f>
        <v/>
      </c>
      <c r="V1052" s="39" t="str">
        <f>IF('query (10)'!T1052="","",IFERROR(VALUE('query (10)'!T1052),""))</f>
        <v/>
      </c>
      <c r="W1052" s="40">
        <f>IF('query (10)'!U1052="","",'query (10)'!U1052)</f>
        <v>0</v>
      </c>
      <c r="X1052" s="39">
        <f>IF('query (10)'!V1052="","",'query (10)'!V1052)</f>
        <v>1800</v>
      </c>
      <c r="Y1052" s="41">
        <f>IF('query (10)'!W1052="","",'query (10)'!W1052)</f>
        <v>46064</v>
      </c>
      <c r="Z1052" s="41">
        <f>IF('query (10)'!X1052="","",'query (10)'!X1052)</f>
        <v>46069</v>
      </c>
      <c r="AA1052" s="41">
        <f>IF('query (10)'!Y1052="","",'query (10)'!Y1052)</f>
        <v>46069</v>
      </c>
      <c r="AB1052" s="41">
        <f>IF('query (10)'!Z1052="","",'query (10)'!Z1052)</f>
        <v>47869</v>
      </c>
      <c r="AC1052" s="38" t="str">
        <f>IF(OR('query (10)'!AA1052="",COUNTIF(Cleaning_Rules!$A$21:$A$26,TRIM('query (10)'!AA1052))&gt;0),"",TRIM('query (10)'!AA1052))</f>
        <v/>
      </c>
      <c r="AD1052" s="38" t="str">
        <f>IF('query (10)'!AB1052="","",TRIM(IFERROR(_xlfn.TEXTBEFORE('query (10)'!AB1052,"("),'query (10)'!AB1052)))</f>
        <v>เริ่มซ่อมงาน PM แล้ว รับผิดชอบโดย JAKKAPAT KHOTSOMBAT</v>
      </c>
      <c r="AE1052" s="38" t="str">
        <f>IFERROR(LOWER(TRIM(_xlfn.TEXTBEFORE(_xlfn.TEXTAFTER('query (10)'!AB1052,"("),")"))),"")</f>
        <v>jakkapat@nsk.com</v>
      </c>
      <c r="AF1052" s="38" t="str">
        <f>IF('query (10)'!AD1052="","",TRIM('query (10)'!AD1052))</f>
        <v>จักรภัทร โคตรสมบัติ</v>
      </c>
      <c r="AG1052" s="38" t="str">
        <f>IF('query (10)'!AE1052="","",TRIM('query (10)'!AE1052))</f>
        <v>จักรภัทร โคตรสมบัติ</v>
      </c>
      <c r="AH1052" s="38" t="str">
        <f>IF('query (10)'!AF1052="","",IFERROR(VALUE('query (10)'!AF1052),""))</f>
        <v/>
      </c>
      <c r="AI1052" s="38" t="str">
        <f>IF('query (10)'!AG1052="","",TRIM('query (10)'!AG1052))</f>
        <v/>
      </c>
      <c r="AJ1052" s="38" t="str">
        <f>IF('query (10)'!AH1052="","",IFERROR(VALUE('query (10)'!AH1052),""))</f>
        <v/>
      </c>
      <c r="AK1052" s="38" t="str">
        <f>IF('query (10)'!AI1052="","",TRIM('query (10)'!AI1052))</f>
        <v/>
      </c>
      <c r="AL1052" s="42">
        <f t="shared" si="80"/>
        <v>2026</v>
      </c>
      <c r="AM1052" s="42" t="str">
        <f t="shared" si="81"/>
        <v>2026-02</v>
      </c>
      <c r="AN1052" s="42" t="str">
        <f t="shared" ca="1" si="82"/>
        <v/>
      </c>
      <c r="AO1052" s="42" t="str">
        <f t="shared" si="83"/>
        <v>CH-1036 | OUTER RING INSPECTION MACHINE | HUB2.5 | CARRIER | Time-based Maintenance | Mechanical | Part Change | Medium | Reapair Carrier Left/Right Change Part According To PM 5 Year Cycle | SHAFT | PSSFJT16-240-M6 | เริ่มซ่อมงาน PM แล้ว รับผิดชอบโดย JAKKAPAT KHOTSOMBAT | จักรภัทร โคตรสมบัติ</v>
      </c>
      <c r="AP1052" s="42" t="str">
        <f>_xlfn.TEXTJOIN("; ",TRUE,IF(COUNTA('query (10)'!A1052:AK1052)&lt;=6,"NEAR_EMPTY_ROW",""),IF($K1052="","MISSING_STATUS",""),IF(AND($K1052="เสร็จสิ้น",$Z1052=""),"DONE_NO_ACTUAL_DATE",""),IF(AND($I1052="Condition-based Maintenance",$AH1052=""),"CBM_NO_MEASUREMENT",""),IF(OR($X1052="",$X1052=0),"INVALID_PERIOD",""),IF(AND($AA1052&lt;&gt;"",$AB1052&lt;&gt;"",$AB1052&lt;$AA1052),"DATE_SEQUENCE_ERROR",""),IF(AND($AB1052&lt;&gt;"",$AB1052&gt;DATE(2030,12,31)),"DATE_OUTLIER",""),IF($C1052="","MISSING_QRCODE",""),IF($J1052="UNKNOWN","UNKNOWN_PM_TYPE",""),IF($L1052="UNKNOWN","UNKNOWN_STATUS",""))</f>
        <v>DATE_OUTLIER</v>
      </c>
      <c r="AQ1052" s="42" t="str">
        <f t="shared" si="84"/>
        <v>NO</v>
      </c>
    </row>
    <row r="1053" spans="1:43" x14ac:dyDescent="0.3">
      <c r="A1053" s="38">
        <f>IF('query (10)'!A1053="","",'query (10)'!A1053)</f>
        <v>1226</v>
      </c>
      <c r="B1053" s="38">
        <f>IF('query (10)'!B1053="","",'query (10)'!B1053)</f>
        <v>19851</v>
      </c>
      <c r="C1053" s="38" t="str">
        <f>TRIM(UPPER('query (10)'!M1053))</f>
        <v>GR-830</v>
      </c>
      <c r="D1053" s="38" t="str">
        <f>TRIM(UPPER(IFERROR(_xlfn.TEXTBEFORE('query (10)'!L1053,"("),'query (10)'!L1053)))</f>
        <v>INNER RING RACEWAY AND RIB SUPER FINISH MACHINE</v>
      </c>
      <c r="E1053" s="38" t="str">
        <f>IFERROR(TRIM(UPPER(_xlfn.TEXTBEFORE(_xlfn.TEXTAFTER('query (10)'!L1053,"("),")"))),"")</f>
        <v/>
      </c>
      <c r="F1053" s="38" t="str">
        <f>TRIM('query (10)'!K1053)</f>
        <v>KWD7</v>
      </c>
      <c r="G1053" s="38" t="str">
        <f>IF('query (10)'!J1053="","",'query (10)'!J1053)</f>
        <v>Electrical Control</v>
      </c>
      <c r="H1053" s="38" t="str">
        <f>TRIM(UPPER('query (10)'!J1053))</f>
        <v>ELECTRICAL CONTROL</v>
      </c>
      <c r="I1053" s="38" t="str">
        <f>IF('query (10)'!F1053="","",'query (10)'!F1053)</f>
        <v>Time-based Maintenance</v>
      </c>
      <c r="J1053" s="38" t="str">
        <f>IF('query (10)'!F1053="","",IFERROR(INDEX(Cleaning_Rules!$B$14:$B$17,MATCH(TRIM('query (10)'!F1053),Cleaning_Rules!$A$14:$A$17,0)),"UNKNOWN"))</f>
        <v>TBM</v>
      </c>
      <c r="K1053" s="38" t="str">
        <f>IF('query (10)'!G1053="","",'query (10)'!G1053)</f>
        <v>กำลังดำเนินการ</v>
      </c>
      <c r="L1053" s="38" t="str">
        <f>IF('query (10)'!G1053="","MISSING",IFERROR(INDEX(Cleaning_Rules!$B$5:$B$10,MATCH(TRIM('query (10)'!G1053),Cleaning_Rules!$A$5:$A$10,0)),"UNKNOWN"))</f>
        <v>IN_PROGRESS</v>
      </c>
      <c r="M1053" s="38" t="str">
        <f>IF('query (10)'!I1053="","",'query (10)'!I1053)</f>
        <v>Electrical</v>
      </c>
      <c r="N1053" s="38" t="str">
        <f>IF('query (10)'!O1053="","",'query (10)'!O1053)</f>
        <v>Inspection</v>
      </c>
      <c r="O1053" s="38" t="str">
        <f>IF('query (10)'!P1053="","",'query (10)'!P1053)</f>
        <v>Medium</v>
      </c>
      <c r="P1053" s="38" t="str">
        <f>IF('query (10)'!N1053="","",'query (10)'!N1053)</f>
        <v xml:space="preserve"> Check Push botton, Emergency, Lamp, Selector switch
Check Circuit breaker, Power supply, Magnetic, Relay 
Check Error Code of Inverter
Check Safety Guard
Check Emergency Stop
</v>
      </c>
      <c r="Q1053" s="38" t="str">
        <f>TRIM('query (10)'!N1053)</f>
        <v xml:space="preserve">Check Push botton, Emergency, Lamp, Selector switch
Check Circuit breaker, Power supply, Magnetic, Relay 
Check Error Code of Inverter
Check Safety Guard
Check Emergency Stop
</v>
      </c>
      <c r="R1053" s="38" t="str">
        <f>TRIM(UPPER('query (10)'!R1053))</f>
        <v/>
      </c>
      <c r="S1053" s="38" t="str">
        <f>TRIM(UPPER('query (10)'!S1053))</f>
        <v/>
      </c>
      <c r="T1053" s="38" t="str">
        <f>IF('query (10)'!Q1053="","",TRIM(UPPER('query (10)'!Q1053)))</f>
        <v/>
      </c>
      <c r="U1053" s="38" t="str">
        <f>IF('query (10)'!T1053="","",'query (10)'!T1053)</f>
        <v/>
      </c>
      <c r="V1053" s="39" t="str">
        <f>IF('query (10)'!T1053="","",IFERROR(VALUE('query (10)'!T1053),""))</f>
        <v/>
      </c>
      <c r="W1053" s="40">
        <f>IF('query (10)'!U1053="","",'query (10)'!U1053)</f>
        <v>0</v>
      </c>
      <c r="X1053" s="39">
        <f>IF('query (10)'!V1053="","",'query (10)'!V1053)</f>
        <v>30</v>
      </c>
      <c r="Y1053" s="41">
        <f>IF('query (10)'!W1053="","",'query (10)'!W1053)</f>
        <v>46060</v>
      </c>
      <c r="Z1053" s="41" t="str">
        <f>IF('query (10)'!X1053="","",'query (10)'!X1053)</f>
        <v/>
      </c>
      <c r="AA1053" s="41">
        <f>IF('query (10)'!Y1053="","",'query (10)'!Y1053)</f>
        <v>46060</v>
      </c>
      <c r="AB1053" s="41">
        <f>IF('query (10)'!Z1053="","",'query (10)'!Z1053)</f>
        <v>46090</v>
      </c>
      <c r="AC1053" s="38" t="str">
        <f>IF(OR('query (10)'!AA1053="",COUNTIF(Cleaning_Rules!$A$21:$A$26,TRIM('query (10)'!AA1053))&gt;0),"",TRIM('query (10)'!AA1053))</f>
        <v>Perform the inspection, and if any values are displayed numerically, record those values for reference.</v>
      </c>
      <c r="AD1053" s="38" t="str">
        <f>IF('query (10)'!AB1053="","",TRIM(IFERROR(_xlfn.TEXTBEFORE('query (10)'!AB1053,"("),'query (10)'!AB1053)))</f>
        <v>เริ่มซ่อมงาน PM แล้ว รับผิดชอบโดย PAHLA SEEDANG</v>
      </c>
      <c r="AE1053" s="38" t="str">
        <f>IFERROR(LOWER(TRIM(_xlfn.TEXTBEFORE(_xlfn.TEXTAFTER('query (10)'!AB1053,"("),")"))),"")</f>
        <v>pahla@nsk.com</v>
      </c>
      <c r="AF1053" s="38" t="str">
        <f>IF('query (10)'!AD1053="","",TRIM('query (10)'!AD1053))</f>
        <v>ณัฐดนัย จุฑาเทพ</v>
      </c>
      <c r="AG1053" s="38" t="str">
        <f>IF('query (10)'!AE1053="","",TRIM('query (10)'!AE1053))</f>
        <v>อัมรินทร์ รักษาพล</v>
      </c>
      <c r="AH1053" s="38" t="str">
        <f>IF('query (10)'!AF1053="","",IFERROR(VALUE('query (10)'!AF1053),""))</f>
        <v/>
      </c>
      <c r="AI1053" s="38" t="str">
        <f>IF('query (10)'!AG1053="","",TRIM('query (10)'!AG1053))</f>
        <v/>
      </c>
      <c r="AJ1053" s="38" t="str">
        <f>IF('query (10)'!AH1053="","",IFERROR(VALUE('query (10)'!AH1053),""))</f>
        <v/>
      </c>
      <c r="AK1053" s="38" t="str">
        <f>IF('query (10)'!AI1053="","",TRIM('query (10)'!AI1053))</f>
        <v/>
      </c>
      <c r="AL1053" s="42">
        <f t="shared" si="80"/>
        <v>2026</v>
      </c>
      <c r="AM1053" s="42" t="str">
        <f t="shared" si="81"/>
        <v>2026-02</v>
      </c>
      <c r="AN1053" s="42" t="str">
        <f t="shared" ca="1" si="82"/>
        <v>OVERDUE</v>
      </c>
      <c r="AO1053" s="42" t="str">
        <f t="shared" si="83"/>
        <v>GR-830 | INNER RING RACEWAY AND RIB SUPER FINISH MACHINE | KWD7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53" s="42" t="str">
        <f>_xlfn.TEXTJOIN("; ",TRUE,IF(COUNTA('query (10)'!A1053:AK1053)&lt;=6,"NEAR_EMPTY_ROW",""),IF($K1053="","MISSING_STATUS",""),IF(AND($K1053="เสร็จสิ้น",$Z1053=""),"DONE_NO_ACTUAL_DATE",""),IF(AND($I1053="Condition-based Maintenance",$AH1053=""),"CBM_NO_MEASUREMENT",""),IF(OR($X1053="",$X1053=0),"INVALID_PERIOD",""),IF(AND($AA1053&lt;&gt;"",$AB1053&lt;&gt;"",$AB1053&lt;$AA1053),"DATE_SEQUENCE_ERROR",""),IF(AND($AB1053&lt;&gt;"",$AB1053&gt;DATE(2030,12,31)),"DATE_OUTLIER",""),IF($C1053="","MISSING_QRCODE",""),IF($J1053="UNKNOWN","UNKNOWN_PM_TYPE",""),IF($L1053="UNKNOWN","UNKNOWN_STATUS",""))</f>
        <v/>
      </c>
      <c r="AQ1053" s="42" t="str">
        <f t="shared" si="84"/>
        <v>NO</v>
      </c>
    </row>
    <row r="1054" spans="1:43" x14ac:dyDescent="0.3">
      <c r="A1054" s="38">
        <f>IF('query (10)'!A1054="","",'query (10)'!A1054)</f>
        <v>1227</v>
      </c>
      <c r="B1054" s="38">
        <f>IF('query (10)'!B1054="","",'query (10)'!B1054)</f>
        <v>19846</v>
      </c>
      <c r="C1054" s="38" t="str">
        <f>TRIM(UPPER('query (10)'!M1054))</f>
        <v>GR-828</v>
      </c>
      <c r="D1054" s="38" t="str">
        <f>TRIM(UPPER(IFERROR(_xlfn.TEXTBEFORE('query (10)'!L1054,"("),'query (10)'!L1054)))</f>
        <v>INNER RING BORE GRINDING MACHINE</v>
      </c>
      <c r="E1054" s="38" t="str">
        <f>IFERROR(TRIM(UPPER(_xlfn.TEXTBEFORE(_xlfn.TEXTAFTER('query (10)'!L1054,"("),")"))),"")</f>
        <v/>
      </c>
      <c r="F1054" s="38" t="str">
        <f>TRIM('query (10)'!K1054)</f>
        <v>KWD7</v>
      </c>
      <c r="G1054" s="38" t="str">
        <f>IF('query (10)'!J1054="","",'query (10)'!J1054)</f>
        <v>Electrical Control</v>
      </c>
      <c r="H1054" s="38" t="str">
        <f>TRIM(UPPER('query (10)'!J1054))</f>
        <v>ELECTRICAL CONTROL</v>
      </c>
      <c r="I1054" s="38" t="str">
        <f>IF('query (10)'!F1054="","",'query (10)'!F1054)</f>
        <v>Time-based Maintenance</v>
      </c>
      <c r="J1054" s="38" t="str">
        <f>IF('query (10)'!F1054="","",IFERROR(INDEX(Cleaning_Rules!$B$14:$B$17,MATCH(TRIM('query (10)'!F1054),Cleaning_Rules!$A$14:$A$17,0)),"UNKNOWN"))</f>
        <v>TBM</v>
      </c>
      <c r="K1054" s="38" t="str">
        <f>IF('query (10)'!G1054="","",'query (10)'!G1054)</f>
        <v>กำลังดำเนินการ</v>
      </c>
      <c r="L1054" s="38" t="str">
        <f>IF('query (10)'!G1054="","MISSING",IFERROR(INDEX(Cleaning_Rules!$B$5:$B$10,MATCH(TRIM('query (10)'!G1054),Cleaning_Rules!$A$5:$A$10,0)),"UNKNOWN"))</f>
        <v>IN_PROGRESS</v>
      </c>
      <c r="M1054" s="38" t="str">
        <f>IF('query (10)'!I1054="","",'query (10)'!I1054)</f>
        <v>Electrical</v>
      </c>
      <c r="N1054" s="38" t="str">
        <f>IF('query (10)'!O1054="","",'query (10)'!O1054)</f>
        <v>Inspection</v>
      </c>
      <c r="O1054" s="38" t="str">
        <f>IF('query (10)'!P1054="","",'query (10)'!P1054)</f>
        <v>Medium</v>
      </c>
      <c r="P1054" s="38" t="str">
        <f>IF('query (10)'!N1054="","",'query (10)'!N1054)</f>
        <v xml:space="preserve"> Check Push botton, Emergency, Lamp, Selector switch
Check Circuit breaker, Power supply, Magnetic, Relay 
Check Error Code of Inverter
Check Safety Guard
Check Emergency Stop
</v>
      </c>
      <c r="Q1054" s="38" t="str">
        <f>TRIM('query (10)'!N1054)</f>
        <v xml:space="preserve">Check Push botton, Emergency, Lamp, Selector switch
Check Circuit breaker, Power supply, Magnetic, Relay 
Check Error Code of Inverter
Check Safety Guard
Check Emergency Stop
</v>
      </c>
      <c r="R1054" s="38" t="str">
        <f>TRIM(UPPER('query (10)'!R1054))</f>
        <v/>
      </c>
      <c r="S1054" s="38" t="str">
        <f>TRIM(UPPER('query (10)'!S1054))</f>
        <v/>
      </c>
      <c r="T1054" s="38" t="str">
        <f>IF('query (10)'!Q1054="","",TRIM(UPPER('query (10)'!Q1054)))</f>
        <v/>
      </c>
      <c r="U1054" s="38" t="str">
        <f>IF('query (10)'!T1054="","",'query (10)'!T1054)</f>
        <v/>
      </c>
      <c r="V1054" s="39" t="str">
        <f>IF('query (10)'!T1054="","",IFERROR(VALUE('query (10)'!T1054),""))</f>
        <v/>
      </c>
      <c r="W1054" s="40">
        <f>IF('query (10)'!U1054="","",'query (10)'!U1054)</f>
        <v>0</v>
      </c>
      <c r="X1054" s="39">
        <f>IF('query (10)'!V1054="","",'query (10)'!V1054)</f>
        <v>30</v>
      </c>
      <c r="Y1054" s="41">
        <f>IF('query (10)'!W1054="","",'query (10)'!W1054)</f>
        <v>46060</v>
      </c>
      <c r="Z1054" s="41" t="str">
        <f>IF('query (10)'!X1054="","",'query (10)'!X1054)</f>
        <v/>
      </c>
      <c r="AA1054" s="41">
        <f>IF('query (10)'!Y1054="","",'query (10)'!Y1054)</f>
        <v>46060</v>
      </c>
      <c r="AB1054" s="41">
        <f>IF('query (10)'!Z1054="","",'query (10)'!Z1054)</f>
        <v>46090</v>
      </c>
      <c r="AC1054" s="38" t="str">
        <f>IF(OR('query (10)'!AA1054="",COUNTIF(Cleaning_Rules!$A$21:$A$26,TRIM('query (10)'!AA1054))&gt;0),"",TRIM('query (10)'!AA1054))</f>
        <v>Perform the inspection, and if any values are displayed numerically, record those values for reference.</v>
      </c>
      <c r="AD1054" s="38" t="str">
        <f>IF('query (10)'!AB1054="","",TRIM(IFERROR(_xlfn.TEXTBEFORE('query (10)'!AB1054,"("),'query (10)'!AB1054)))</f>
        <v>เริ่มซ่อมงาน PM แล้ว รับผิดชอบโดย PAHLA SEEDANG</v>
      </c>
      <c r="AE1054" s="38" t="str">
        <f>IFERROR(LOWER(TRIM(_xlfn.TEXTBEFORE(_xlfn.TEXTAFTER('query (10)'!AB1054,"("),")"))),"")</f>
        <v>pahla@nsk.com</v>
      </c>
      <c r="AF1054" s="38" t="str">
        <f>IF('query (10)'!AD1054="","",TRIM('query (10)'!AD1054))</f>
        <v>ณัฐดนัย จุฑาเทพ</v>
      </c>
      <c r="AG1054" s="38" t="str">
        <f>IF('query (10)'!AE1054="","",TRIM('query (10)'!AE1054))</f>
        <v>อัมรินทร์ รักษาพล</v>
      </c>
      <c r="AH1054" s="38" t="str">
        <f>IF('query (10)'!AF1054="","",IFERROR(VALUE('query (10)'!AF1054),""))</f>
        <v/>
      </c>
      <c r="AI1054" s="38" t="str">
        <f>IF('query (10)'!AG1054="","",TRIM('query (10)'!AG1054))</f>
        <v/>
      </c>
      <c r="AJ1054" s="38" t="str">
        <f>IF('query (10)'!AH1054="","",IFERROR(VALUE('query (10)'!AH1054),""))</f>
        <v/>
      </c>
      <c r="AK1054" s="38" t="str">
        <f>IF('query (10)'!AI1054="","",TRIM('query (10)'!AI1054))</f>
        <v/>
      </c>
      <c r="AL1054" s="42">
        <f t="shared" si="80"/>
        <v>2026</v>
      </c>
      <c r="AM1054" s="42" t="str">
        <f t="shared" si="81"/>
        <v>2026-02</v>
      </c>
      <c r="AN1054" s="42" t="str">
        <f t="shared" ca="1" si="82"/>
        <v>OVERDUE</v>
      </c>
      <c r="AO1054" s="42" t="str">
        <f t="shared" si="83"/>
        <v>GR-828 | INNER RING BORE GRINDING MACHINE | KWD7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54" s="42" t="str">
        <f>_xlfn.TEXTJOIN("; ",TRUE,IF(COUNTA('query (10)'!A1054:AK1054)&lt;=6,"NEAR_EMPTY_ROW",""),IF($K1054="","MISSING_STATUS",""),IF(AND($K1054="เสร็จสิ้น",$Z1054=""),"DONE_NO_ACTUAL_DATE",""),IF(AND($I1054="Condition-based Maintenance",$AH1054=""),"CBM_NO_MEASUREMENT",""),IF(OR($X1054="",$X1054=0),"INVALID_PERIOD",""),IF(AND($AA1054&lt;&gt;"",$AB1054&lt;&gt;"",$AB1054&lt;$AA1054),"DATE_SEQUENCE_ERROR",""),IF(AND($AB1054&lt;&gt;"",$AB1054&gt;DATE(2030,12,31)),"DATE_OUTLIER",""),IF($C1054="","MISSING_QRCODE",""),IF($J1054="UNKNOWN","UNKNOWN_PM_TYPE",""),IF($L1054="UNKNOWN","UNKNOWN_STATUS",""))</f>
        <v/>
      </c>
      <c r="AQ1054" s="42" t="str">
        <f t="shared" si="84"/>
        <v>NO</v>
      </c>
    </row>
    <row r="1055" spans="1:43" x14ac:dyDescent="0.3">
      <c r="A1055" s="38">
        <f>IF('query (10)'!A1055="","",'query (10)'!A1055)</f>
        <v>1228</v>
      </c>
      <c r="B1055" s="38">
        <f>IF('query (10)'!B1055="","",'query (10)'!B1055)</f>
        <v>19852</v>
      </c>
      <c r="C1055" s="38" t="str">
        <f>TRIM(UPPER('query (10)'!M1055))</f>
        <v>GR-830</v>
      </c>
      <c r="D1055" s="38" t="str">
        <f>TRIM(UPPER(IFERROR(_xlfn.TEXTBEFORE('query (10)'!L1055,"("),'query (10)'!L1055)))</f>
        <v>INNER RING RACEWAY AND RIB SUPER FINISH MACHINE</v>
      </c>
      <c r="E1055" s="38" t="str">
        <f>IFERROR(TRIM(UPPER(_xlfn.TEXTBEFORE(_xlfn.TEXTAFTER('query (10)'!L1055,"("),")"))),"")</f>
        <v/>
      </c>
      <c r="F1055" s="38" t="str">
        <f>TRIM('query (10)'!K1055)</f>
        <v>KWD7</v>
      </c>
      <c r="G1055" s="38" t="str">
        <f>IF('query (10)'!J1055="","",'query (10)'!J1055)</f>
        <v>Electrical Control</v>
      </c>
      <c r="H1055" s="38" t="str">
        <f>TRIM(UPPER('query (10)'!J1055))</f>
        <v>ELECTRICAL CONTROL</v>
      </c>
      <c r="I1055" s="38" t="str">
        <f>IF('query (10)'!F1055="","",'query (10)'!F1055)</f>
        <v>Time-based Maintenance</v>
      </c>
      <c r="J1055" s="38" t="str">
        <f>IF('query (10)'!F1055="","",IFERROR(INDEX(Cleaning_Rules!$B$14:$B$17,MATCH(TRIM('query (10)'!F1055),Cleaning_Rules!$A$14:$A$17,0)),"UNKNOWN"))</f>
        <v>TBM</v>
      </c>
      <c r="K1055" s="38" t="str">
        <f>IF('query (10)'!G1055="","",'query (10)'!G1055)</f>
        <v>กำลังดำเนินการ</v>
      </c>
      <c r="L1055" s="38" t="str">
        <f>IF('query (10)'!G1055="","MISSING",IFERROR(INDEX(Cleaning_Rules!$B$5:$B$10,MATCH(TRIM('query (10)'!G1055),Cleaning_Rules!$A$5:$A$10,0)),"UNKNOWN"))</f>
        <v>IN_PROGRESS</v>
      </c>
      <c r="M1055" s="38" t="str">
        <f>IF('query (10)'!I1055="","",'query (10)'!I1055)</f>
        <v>Electrical</v>
      </c>
      <c r="N1055" s="38" t="str">
        <f>IF('query (10)'!O1055="","",'query (10)'!O1055)</f>
        <v>Inspection</v>
      </c>
      <c r="O1055" s="38" t="str">
        <f>IF('query (10)'!P1055="","",'query (10)'!P1055)</f>
        <v>Medium</v>
      </c>
      <c r="P1055" s="38" t="str">
        <f>IF('query (10)'!N1055="","",'query (10)'!N1055)</f>
        <v xml:space="preserve"> Check Push botton, Emergency, Lamp, Selector switch
Check Circuit breaker, Power supply, Magnetic, Relay 
Check Error Code of Inverter
Check Safety Guard
Check Emergency Stop
</v>
      </c>
      <c r="Q1055" s="38" t="str">
        <f>TRIM('query (10)'!N1055)</f>
        <v xml:space="preserve">Check Push botton, Emergency, Lamp, Selector switch
Check Circuit breaker, Power supply, Magnetic, Relay 
Check Error Code of Inverter
Check Safety Guard
Check Emergency Stop
</v>
      </c>
      <c r="R1055" s="38" t="str">
        <f>TRIM(UPPER('query (10)'!R1055))</f>
        <v/>
      </c>
      <c r="S1055" s="38" t="str">
        <f>TRIM(UPPER('query (10)'!S1055))</f>
        <v/>
      </c>
      <c r="T1055" s="38" t="str">
        <f>IF('query (10)'!Q1055="","",TRIM(UPPER('query (10)'!Q1055)))</f>
        <v/>
      </c>
      <c r="U1055" s="38" t="str">
        <f>IF('query (10)'!T1055="","",'query (10)'!T1055)</f>
        <v/>
      </c>
      <c r="V1055" s="39" t="str">
        <f>IF('query (10)'!T1055="","",IFERROR(VALUE('query (10)'!T1055),""))</f>
        <v/>
      </c>
      <c r="W1055" s="40">
        <f>IF('query (10)'!U1055="","",'query (10)'!U1055)</f>
        <v>0</v>
      </c>
      <c r="X1055" s="39">
        <f>IF('query (10)'!V1055="","",'query (10)'!V1055)</f>
        <v>30</v>
      </c>
      <c r="Y1055" s="41">
        <f>IF('query (10)'!W1055="","",'query (10)'!W1055)</f>
        <v>46060</v>
      </c>
      <c r="Z1055" s="41" t="str">
        <f>IF('query (10)'!X1055="","",'query (10)'!X1055)</f>
        <v/>
      </c>
      <c r="AA1055" s="41">
        <f>IF('query (10)'!Y1055="","",'query (10)'!Y1055)</f>
        <v>46060</v>
      </c>
      <c r="AB1055" s="41">
        <f>IF('query (10)'!Z1055="","",'query (10)'!Z1055)</f>
        <v>46090</v>
      </c>
      <c r="AC1055" s="38" t="str">
        <f>IF(OR('query (10)'!AA1055="",COUNTIF(Cleaning_Rules!$A$21:$A$26,TRIM('query (10)'!AA1055))&gt;0),"",TRIM('query (10)'!AA1055))</f>
        <v>Perform the inspection, and if any values are displayed numerically, record those values for reference.</v>
      </c>
      <c r="AD1055" s="38" t="str">
        <f>IF('query (10)'!AB1055="","",TRIM(IFERROR(_xlfn.TEXTBEFORE('query (10)'!AB1055,"("),'query (10)'!AB1055)))</f>
        <v>เริ่มซ่อมงาน PM แล้ว รับผิดชอบโดย PAHLA SEEDANG</v>
      </c>
      <c r="AE1055" s="38" t="str">
        <f>IFERROR(LOWER(TRIM(_xlfn.TEXTBEFORE(_xlfn.TEXTAFTER('query (10)'!AB1055,"("),")"))),"")</f>
        <v>pahla@nsk.com</v>
      </c>
      <c r="AF1055" s="38" t="str">
        <f>IF('query (10)'!AD1055="","",TRIM('query (10)'!AD1055))</f>
        <v>ณัฐดนัย จุฑาเทพ</v>
      </c>
      <c r="AG1055" s="38" t="str">
        <f>IF('query (10)'!AE1055="","",TRIM('query (10)'!AE1055))</f>
        <v>อัมรินทร์ รักษาพล</v>
      </c>
      <c r="AH1055" s="38" t="str">
        <f>IF('query (10)'!AF1055="","",IFERROR(VALUE('query (10)'!AF1055),""))</f>
        <v/>
      </c>
      <c r="AI1055" s="38" t="str">
        <f>IF('query (10)'!AG1055="","",TRIM('query (10)'!AG1055))</f>
        <v/>
      </c>
      <c r="AJ1055" s="38" t="str">
        <f>IF('query (10)'!AH1055="","",IFERROR(VALUE('query (10)'!AH1055),""))</f>
        <v/>
      </c>
      <c r="AK1055" s="38" t="str">
        <f>IF('query (10)'!AI1055="","",TRIM('query (10)'!AI1055))</f>
        <v/>
      </c>
      <c r="AL1055" s="42">
        <f t="shared" si="80"/>
        <v>2026</v>
      </c>
      <c r="AM1055" s="42" t="str">
        <f t="shared" si="81"/>
        <v>2026-02</v>
      </c>
      <c r="AN1055" s="42" t="str">
        <f t="shared" ca="1" si="82"/>
        <v>OVERDUE</v>
      </c>
      <c r="AO1055" s="42" t="str">
        <f t="shared" si="83"/>
        <v>GR-830 | INNER RING RACEWAY AND RIB SUPER FINISH MACHINE | KWD7 | ELECTRICAL CONTROL | Time-based Maintenance | Electrical | Inspection | Medium | Check Push botton, Emergency, Lamp, Selector switch
Check Circuit breaker, Power supply, Magnetic, Relay 
Check Error Code of Inverter
Check Safety Guard
Check Emergency Stop
 | Perform the inspection, and if any values are displayed numerically, record those values for reference. | เริ่มซ่อมงาน PM แล้ว รับผิดชอบโดย PAHLA SEEDANG | อัมรินทร์ รักษาพล</v>
      </c>
      <c r="AP1055" s="42" t="str">
        <f>_xlfn.TEXTJOIN("; ",TRUE,IF(COUNTA('query (10)'!A1055:AK1055)&lt;=6,"NEAR_EMPTY_ROW",""),IF($K1055="","MISSING_STATUS",""),IF(AND($K1055="เสร็จสิ้น",$Z1055=""),"DONE_NO_ACTUAL_DATE",""),IF(AND($I1055="Condition-based Maintenance",$AH1055=""),"CBM_NO_MEASUREMENT",""),IF(OR($X1055="",$X1055=0),"INVALID_PERIOD",""),IF(AND($AA1055&lt;&gt;"",$AB1055&lt;&gt;"",$AB1055&lt;$AA1055),"DATE_SEQUENCE_ERROR",""),IF(AND($AB1055&lt;&gt;"",$AB1055&gt;DATE(2030,12,31)),"DATE_OUTLIER",""),IF($C1055="","MISSING_QRCODE",""),IF($J1055="UNKNOWN","UNKNOWN_PM_TYPE",""),IF($L1055="UNKNOWN","UNKNOWN_STATUS",""))</f>
        <v/>
      </c>
      <c r="AQ1055" s="42" t="str">
        <f t="shared" si="84"/>
        <v>NO</v>
      </c>
    </row>
    <row r="1056" spans="1:43" x14ac:dyDescent="0.3">
      <c r="A1056" s="38">
        <f>IF('query (10)'!A1056="","",'query (10)'!A1056)</f>
        <v>1229</v>
      </c>
      <c r="B1056" s="38" t="str">
        <f>IF('query (10)'!B1056="","",'query (10)'!B1056)</f>
        <v/>
      </c>
      <c r="C1056" s="38" t="str">
        <f>TRIM(UPPER('query (10)'!M1056))</f>
        <v>GR-265</v>
      </c>
      <c r="D1056" s="38" t="str">
        <f>TRIM(UPPER(IFERROR(_xlfn.TEXTBEFORE('query (10)'!L1056,"("),'query (10)'!L1056)))</f>
        <v>OUTER RING RACEWAY GRINDING MACHINE</v>
      </c>
      <c r="E1056" s="38" t="str">
        <f>IFERROR(TRIM(UPPER(_xlfn.TEXTBEFORE(_xlfn.TEXTAFTER('query (10)'!L1056,"("),")"))),"")</f>
        <v/>
      </c>
      <c r="F1056" s="38" t="str">
        <f>TRIM('query (10)'!K1056)</f>
        <v>KWD2</v>
      </c>
      <c r="G1056" s="38" t="str">
        <f>IF('query (10)'!J1056="","",'query (10)'!J1056)</f>
        <v>Electrical Control</v>
      </c>
      <c r="H1056" s="38" t="str">
        <f>TRIM(UPPER('query (10)'!J1056))</f>
        <v>ELECTRICAL CONTROL</v>
      </c>
      <c r="I1056" s="38" t="str">
        <f>IF('query (10)'!F1056="","",'query (10)'!F1056)</f>
        <v>Time-based Maintenance</v>
      </c>
      <c r="J1056" s="38" t="str">
        <f>IF('query (10)'!F1056="","",IFERROR(INDEX(Cleaning_Rules!$B$14:$B$17,MATCH(TRIM('query (10)'!F1056),Cleaning_Rules!$A$14:$A$17,0)),"UNKNOWN"))</f>
        <v>TBM</v>
      </c>
      <c r="K1056" s="38" t="str">
        <f>IF('query (10)'!G1056="","",'query (10)'!G1056)</f>
        <v>แผนใหม่</v>
      </c>
      <c r="L1056" s="38" t="str">
        <f>IF('query (10)'!G1056="","MISSING",IFERROR(INDEX(Cleaning_Rules!$B$5:$B$10,MATCH(TRIM('query (10)'!G1056),Cleaning_Rules!$A$5:$A$10,0)),"UNKNOWN"))</f>
        <v>NEW_PLAN</v>
      </c>
      <c r="M1056" s="38" t="str">
        <f>IF('query (10)'!I1056="","",'query (10)'!I1056)</f>
        <v>Electrical</v>
      </c>
      <c r="N1056" s="38" t="str">
        <f>IF('query (10)'!O1056="","",'query (10)'!O1056)</f>
        <v>Inspection</v>
      </c>
      <c r="O1056" s="38" t="str">
        <f>IF('query (10)'!P1056="","",'query (10)'!P1056)</f>
        <v>Medium</v>
      </c>
      <c r="P1056" s="38" t="str">
        <f>IF('query (10)'!N1056="","",'query (10)'!N1056)</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56" s="38" t="str">
        <f>TRIM('query (10)'!N1056)</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56" s="38" t="str">
        <f>TRIM(UPPER('query (10)'!R1056))</f>
        <v/>
      </c>
      <c r="S1056" s="38" t="str">
        <f>TRIM(UPPER('query (10)'!S1056))</f>
        <v/>
      </c>
      <c r="T1056" s="38" t="str">
        <f>IF('query (10)'!Q1056="","",TRIM(UPPER('query (10)'!Q1056)))</f>
        <v/>
      </c>
      <c r="U1056" s="38" t="str">
        <f>IF('query (10)'!T1056="","",'query (10)'!T1056)</f>
        <v/>
      </c>
      <c r="V1056" s="39" t="str">
        <f>IF('query (10)'!T1056="","",IFERROR(VALUE('query (10)'!T1056),""))</f>
        <v/>
      </c>
      <c r="W1056" s="40">
        <f>IF('query (10)'!U1056="","",'query (10)'!U1056)</f>
        <v>0</v>
      </c>
      <c r="X1056" s="39">
        <f>IF('query (10)'!V1056="","",'query (10)'!V1056)</f>
        <v>90</v>
      </c>
      <c r="Y1056" s="41">
        <f>IF('query (10)'!W1056="","",'query (10)'!W1056)</f>
        <v>46055</v>
      </c>
      <c r="Z1056" s="41" t="str">
        <f>IF('query (10)'!X1056="","",'query (10)'!X1056)</f>
        <v/>
      </c>
      <c r="AA1056" s="41">
        <f>IF('query (10)'!Y1056="","",'query (10)'!Y1056)</f>
        <v>46055</v>
      </c>
      <c r="AB1056" s="41">
        <f>IF('query (10)'!Z1056="","",'query (10)'!Z1056)</f>
        <v>46145</v>
      </c>
      <c r="AC1056" s="38" t="str">
        <f>IF(OR('query (10)'!AA1056="",COUNTIF(Cleaning_Rules!$A$21:$A$26,TRIM('query (10)'!AA1056))&gt;0),"",TRIM('query (10)'!AA1056))</f>
        <v/>
      </c>
      <c r="AD1056" s="38" t="str">
        <f>IF('query (10)'!AB1056="","",TRIM(IFERROR(_xlfn.TEXTBEFORE('query (10)'!AB1056,"("),'query (10)'!AB1056)))</f>
        <v/>
      </c>
      <c r="AE1056" s="38" t="str">
        <f>IFERROR(LOWER(TRIM(_xlfn.TEXTBEFORE(_xlfn.TEXTAFTER('query (10)'!AB1056,"("),")"))),"")</f>
        <v/>
      </c>
      <c r="AF1056" s="38" t="str">
        <f>IF('query (10)'!AD1056="","",TRIM('query (10)'!AD1056))</f>
        <v>ณัฐดนัย จุฑาเทพ</v>
      </c>
      <c r="AG1056" s="38" t="str">
        <f>IF('query (10)'!AE1056="","",TRIM('query (10)'!AE1056))</f>
        <v>ณัฐดนัย จุฑาเทพ</v>
      </c>
      <c r="AH1056" s="38" t="str">
        <f>IF('query (10)'!AF1056="","",IFERROR(VALUE('query (10)'!AF1056),""))</f>
        <v/>
      </c>
      <c r="AI1056" s="38" t="str">
        <f>IF('query (10)'!AG1056="","",TRIM('query (10)'!AG1056))</f>
        <v/>
      </c>
      <c r="AJ1056" s="38" t="str">
        <f>IF('query (10)'!AH1056="","",IFERROR(VALUE('query (10)'!AH1056),""))</f>
        <v/>
      </c>
      <c r="AK1056" s="38" t="str">
        <f>IF('query (10)'!AI1056="","",TRIM('query (10)'!AI1056))</f>
        <v/>
      </c>
      <c r="AL1056" s="42">
        <f t="shared" si="80"/>
        <v>2026</v>
      </c>
      <c r="AM1056" s="42" t="str">
        <f t="shared" si="81"/>
        <v>2026-02</v>
      </c>
      <c r="AN1056" s="42" t="str">
        <f t="shared" ca="1" si="82"/>
        <v>OVERDUE</v>
      </c>
      <c r="AO1056" s="42" t="str">
        <f t="shared" si="83"/>
        <v>GR-265 | OUTER RING RACEWAY GRINDING MACHINE | KWD2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56" s="42" t="str">
        <f>_xlfn.TEXTJOIN("; ",TRUE,IF(COUNTA('query (10)'!A1056:AK1056)&lt;=6,"NEAR_EMPTY_ROW",""),IF($K1056="","MISSING_STATUS",""),IF(AND($K1056="เสร็จสิ้น",$Z1056=""),"DONE_NO_ACTUAL_DATE",""),IF(AND($I1056="Condition-based Maintenance",$AH1056=""),"CBM_NO_MEASUREMENT",""),IF(OR($X1056="",$X1056=0),"INVALID_PERIOD",""),IF(AND($AA1056&lt;&gt;"",$AB1056&lt;&gt;"",$AB1056&lt;$AA1056),"DATE_SEQUENCE_ERROR",""),IF(AND($AB1056&lt;&gt;"",$AB1056&gt;DATE(2030,12,31)),"DATE_OUTLIER",""),IF($C1056="","MISSING_QRCODE",""),IF($J1056="UNKNOWN","UNKNOWN_PM_TYPE",""),IF($L1056="UNKNOWN","UNKNOWN_STATUS",""))</f>
        <v/>
      </c>
      <c r="AQ1056" s="42" t="str">
        <f t="shared" si="84"/>
        <v>NO</v>
      </c>
    </row>
    <row r="1057" spans="1:43" x14ac:dyDescent="0.3">
      <c r="A1057" s="38">
        <f>IF('query (10)'!A1057="","",'query (10)'!A1057)</f>
        <v>1230</v>
      </c>
      <c r="B1057" s="38" t="str">
        <f>IF('query (10)'!B1057="","",'query (10)'!B1057)</f>
        <v/>
      </c>
      <c r="C1057" s="38" t="str">
        <f>TRIM(UPPER('query (10)'!M1057))</f>
        <v>GR-268</v>
      </c>
      <c r="D1057" s="38" t="str">
        <f>TRIM(UPPER(IFERROR(_xlfn.TEXTBEFORE('query (10)'!L1057,"("),'query (10)'!L1057)))</f>
        <v>OUTER RING RACEWAY SUPER FINISH MACHINE</v>
      </c>
      <c r="E1057" s="38" t="str">
        <f>IFERROR(TRIM(UPPER(_xlfn.TEXTBEFORE(_xlfn.TEXTAFTER('query (10)'!L1057,"("),")"))),"")</f>
        <v/>
      </c>
      <c r="F1057" s="38" t="str">
        <f>TRIM('query (10)'!K1057)</f>
        <v>KWD2</v>
      </c>
      <c r="G1057" s="38" t="str">
        <f>IF('query (10)'!J1057="","",'query (10)'!J1057)</f>
        <v>Electrical Control</v>
      </c>
      <c r="H1057" s="38" t="str">
        <f>TRIM(UPPER('query (10)'!J1057))</f>
        <v>ELECTRICAL CONTROL</v>
      </c>
      <c r="I1057" s="38" t="str">
        <f>IF('query (10)'!F1057="","",'query (10)'!F1057)</f>
        <v>Time-based Maintenance</v>
      </c>
      <c r="J1057" s="38" t="str">
        <f>IF('query (10)'!F1057="","",IFERROR(INDEX(Cleaning_Rules!$B$14:$B$17,MATCH(TRIM('query (10)'!F1057),Cleaning_Rules!$A$14:$A$17,0)),"UNKNOWN"))</f>
        <v>TBM</v>
      </c>
      <c r="K1057" s="38" t="str">
        <f>IF('query (10)'!G1057="","",'query (10)'!G1057)</f>
        <v>แผนใหม่</v>
      </c>
      <c r="L1057" s="38" t="str">
        <f>IF('query (10)'!G1057="","MISSING",IFERROR(INDEX(Cleaning_Rules!$B$5:$B$10,MATCH(TRIM('query (10)'!G1057),Cleaning_Rules!$A$5:$A$10,0)),"UNKNOWN"))</f>
        <v>NEW_PLAN</v>
      </c>
      <c r="M1057" s="38" t="str">
        <f>IF('query (10)'!I1057="","",'query (10)'!I1057)</f>
        <v>Electrical</v>
      </c>
      <c r="N1057" s="38" t="str">
        <f>IF('query (10)'!O1057="","",'query (10)'!O1057)</f>
        <v>Inspection</v>
      </c>
      <c r="O1057" s="38" t="str">
        <f>IF('query (10)'!P1057="","",'query (10)'!P1057)</f>
        <v>Medium</v>
      </c>
      <c r="P1057" s="38" t="str">
        <f>IF('query (10)'!N1057="","",'query (10)'!N1057)</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57" s="38" t="str">
        <f>TRIM('query (10)'!N1057)</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57" s="38" t="str">
        <f>TRIM(UPPER('query (10)'!R1057))</f>
        <v/>
      </c>
      <c r="S1057" s="38" t="str">
        <f>TRIM(UPPER('query (10)'!S1057))</f>
        <v/>
      </c>
      <c r="T1057" s="38" t="str">
        <f>IF('query (10)'!Q1057="","",TRIM(UPPER('query (10)'!Q1057)))</f>
        <v/>
      </c>
      <c r="U1057" s="38" t="str">
        <f>IF('query (10)'!T1057="","",'query (10)'!T1057)</f>
        <v/>
      </c>
      <c r="V1057" s="39" t="str">
        <f>IF('query (10)'!T1057="","",IFERROR(VALUE('query (10)'!T1057),""))</f>
        <v/>
      </c>
      <c r="W1057" s="40">
        <f>IF('query (10)'!U1057="","",'query (10)'!U1057)</f>
        <v>0</v>
      </c>
      <c r="X1057" s="39">
        <f>IF('query (10)'!V1057="","",'query (10)'!V1057)</f>
        <v>90</v>
      </c>
      <c r="Y1057" s="41">
        <f>IF('query (10)'!W1057="","",'query (10)'!W1057)</f>
        <v>46055</v>
      </c>
      <c r="Z1057" s="41" t="str">
        <f>IF('query (10)'!X1057="","",'query (10)'!X1057)</f>
        <v/>
      </c>
      <c r="AA1057" s="41">
        <f>IF('query (10)'!Y1057="","",'query (10)'!Y1057)</f>
        <v>46055</v>
      </c>
      <c r="AB1057" s="41">
        <f>IF('query (10)'!Z1057="","",'query (10)'!Z1057)</f>
        <v>46145</v>
      </c>
      <c r="AC1057" s="38" t="str">
        <f>IF(OR('query (10)'!AA1057="",COUNTIF(Cleaning_Rules!$A$21:$A$26,TRIM('query (10)'!AA1057))&gt;0),"",TRIM('query (10)'!AA1057))</f>
        <v/>
      </c>
      <c r="AD1057" s="38" t="str">
        <f>IF('query (10)'!AB1057="","",TRIM(IFERROR(_xlfn.TEXTBEFORE('query (10)'!AB1057,"("),'query (10)'!AB1057)))</f>
        <v/>
      </c>
      <c r="AE1057" s="38" t="str">
        <f>IFERROR(LOWER(TRIM(_xlfn.TEXTBEFORE(_xlfn.TEXTAFTER('query (10)'!AB1057,"("),")"))),"")</f>
        <v/>
      </c>
      <c r="AF1057" s="38" t="str">
        <f>IF('query (10)'!AD1057="","",TRIM('query (10)'!AD1057))</f>
        <v>ณัฐดนัย จุฑาเทพ</v>
      </c>
      <c r="AG1057" s="38" t="str">
        <f>IF('query (10)'!AE1057="","",TRIM('query (10)'!AE1057))</f>
        <v>ณัฐดนัย จุฑาเทพ</v>
      </c>
      <c r="AH1057" s="38" t="str">
        <f>IF('query (10)'!AF1057="","",IFERROR(VALUE('query (10)'!AF1057),""))</f>
        <v/>
      </c>
      <c r="AI1057" s="38" t="str">
        <f>IF('query (10)'!AG1057="","",TRIM('query (10)'!AG1057))</f>
        <v/>
      </c>
      <c r="AJ1057" s="38" t="str">
        <f>IF('query (10)'!AH1057="","",IFERROR(VALUE('query (10)'!AH1057),""))</f>
        <v/>
      </c>
      <c r="AK1057" s="38" t="str">
        <f>IF('query (10)'!AI1057="","",TRIM('query (10)'!AI1057))</f>
        <v/>
      </c>
      <c r="AL1057" s="42">
        <f t="shared" si="80"/>
        <v>2026</v>
      </c>
      <c r="AM1057" s="42" t="str">
        <f t="shared" si="81"/>
        <v>2026-02</v>
      </c>
      <c r="AN1057" s="42" t="str">
        <f t="shared" ca="1" si="82"/>
        <v>OVERDUE</v>
      </c>
      <c r="AO1057" s="42" t="str">
        <f t="shared" si="83"/>
        <v>GR-268 | OUTER RING RACEWAY SUPER FINISH MACHINE | KWD2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57" s="42" t="str">
        <f>_xlfn.TEXTJOIN("; ",TRUE,IF(COUNTA('query (10)'!A1057:AK1057)&lt;=6,"NEAR_EMPTY_ROW",""),IF($K1057="","MISSING_STATUS",""),IF(AND($K1057="เสร็จสิ้น",$Z1057=""),"DONE_NO_ACTUAL_DATE",""),IF(AND($I1057="Condition-based Maintenance",$AH1057=""),"CBM_NO_MEASUREMENT",""),IF(OR($X1057="",$X1057=0),"INVALID_PERIOD",""),IF(AND($AA1057&lt;&gt;"",$AB1057&lt;&gt;"",$AB1057&lt;$AA1057),"DATE_SEQUENCE_ERROR",""),IF(AND($AB1057&lt;&gt;"",$AB1057&gt;DATE(2030,12,31)),"DATE_OUTLIER",""),IF($C1057="","MISSING_QRCODE",""),IF($J1057="UNKNOWN","UNKNOWN_PM_TYPE",""),IF($L1057="UNKNOWN","UNKNOWN_STATUS",""))</f>
        <v/>
      </c>
      <c r="AQ1057" s="42" t="str">
        <f t="shared" si="84"/>
        <v>NO</v>
      </c>
    </row>
    <row r="1058" spans="1:43" x14ac:dyDescent="0.3">
      <c r="A1058" s="38">
        <f>IF('query (10)'!A1058="","",'query (10)'!A1058)</f>
        <v>1231</v>
      </c>
      <c r="B1058" s="38" t="str">
        <f>IF('query (10)'!B1058="","",'query (10)'!B1058)</f>
        <v/>
      </c>
      <c r="C1058" s="38" t="str">
        <f>TRIM(UPPER('query (10)'!M1058))</f>
        <v>GR-250</v>
      </c>
      <c r="D1058" s="38" t="str">
        <f>TRIM(UPPER(IFERROR(_xlfn.TEXTBEFORE('query (10)'!L1058,"("),'query (10)'!L1058)))</f>
        <v>INNER RING RACEWAY GRINDING MACHINE</v>
      </c>
      <c r="E1058" s="38" t="str">
        <f>IFERROR(TRIM(UPPER(_xlfn.TEXTBEFORE(_xlfn.TEXTAFTER('query (10)'!L1058,"("),")"))),"")</f>
        <v/>
      </c>
      <c r="F1058" s="38" t="str">
        <f>TRIM('query (10)'!K1058)</f>
        <v>KWD2</v>
      </c>
      <c r="G1058" s="38" t="str">
        <f>IF('query (10)'!J1058="","",'query (10)'!J1058)</f>
        <v>Electrical Control</v>
      </c>
      <c r="H1058" s="38" t="str">
        <f>TRIM(UPPER('query (10)'!J1058))</f>
        <v>ELECTRICAL CONTROL</v>
      </c>
      <c r="I1058" s="38" t="str">
        <f>IF('query (10)'!F1058="","",'query (10)'!F1058)</f>
        <v>Time-based Maintenance</v>
      </c>
      <c r="J1058" s="38" t="str">
        <f>IF('query (10)'!F1058="","",IFERROR(INDEX(Cleaning_Rules!$B$14:$B$17,MATCH(TRIM('query (10)'!F1058),Cleaning_Rules!$A$14:$A$17,0)),"UNKNOWN"))</f>
        <v>TBM</v>
      </c>
      <c r="K1058" s="38" t="str">
        <f>IF('query (10)'!G1058="","",'query (10)'!G1058)</f>
        <v>แผนใหม่</v>
      </c>
      <c r="L1058" s="38" t="str">
        <f>IF('query (10)'!G1058="","MISSING",IFERROR(INDEX(Cleaning_Rules!$B$5:$B$10,MATCH(TRIM('query (10)'!G1058),Cleaning_Rules!$A$5:$A$10,0)),"UNKNOWN"))</f>
        <v>NEW_PLAN</v>
      </c>
      <c r="M1058" s="38" t="str">
        <f>IF('query (10)'!I1058="","",'query (10)'!I1058)</f>
        <v>Electrical</v>
      </c>
      <c r="N1058" s="38" t="str">
        <f>IF('query (10)'!O1058="","",'query (10)'!O1058)</f>
        <v>Inspection</v>
      </c>
      <c r="O1058" s="38" t="str">
        <f>IF('query (10)'!P1058="","",'query (10)'!P1058)</f>
        <v>Medium</v>
      </c>
      <c r="P1058" s="38" t="str">
        <f>IF('query (10)'!N1058="","",'query (10)'!N1058)</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58" s="38" t="str">
        <f>TRIM('query (10)'!N1058)</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58" s="38" t="str">
        <f>TRIM(UPPER('query (10)'!R1058))</f>
        <v/>
      </c>
      <c r="S1058" s="38" t="str">
        <f>TRIM(UPPER('query (10)'!S1058))</f>
        <v/>
      </c>
      <c r="T1058" s="38" t="str">
        <f>IF('query (10)'!Q1058="","",TRIM(UPPER('query (10)'!Q1058)))</f>
        <v/>
      </c>
      <c r="U1058" s="38" t="str">
        <f>IF('query (10)'!T1058="","",'query (10)'!T1058)</f>
        <v/>
      </c>
      <c r="V1058" s="39" t="str">
        <f>IF('query (10)'!T1058="","",IFERROR(VALUE('query (10)'!T1058),""))</f>
        <v/>
      </c>
      <c r="W1058" s="40">
        <f>IF('query (10)'!U1058="","",'query (10)'!U1058)</f>
        <v>0</v>
      </c>
      <c r="X1058" s="39">
        <f>IF('query (10)'!V1058="","",'query (10)'!V1058)</f>
        <v>90</v>
      </c>
      <c r="Y1058" s="41">
        <f>IF('query (10)'!W1058="","",'query (10)'!W1058)</f>
        <v>46055</v>
      </c>
      <c r="Z1058" s="41" t="str">
        <f>IF('query (10)'!X1058="","",'query (10)'!X1058)</f>
        <v/>
      </c>
      <c r="AA1058" s="41">
        <f>IF('query (10)'!Y1058="","",'query (10)'!Y1058)</f>
        <v>46055</v>
      </c>
      <c r="AB1058" s="41">
        <f>IF('query (10)'!Z1058="","",'query (10)'!Z1058)</f>
        <v>46145</v>
      </c>
      <c r="AC1058" s="38" t="str">
        <f>IF(OR('query (10)'!AA1058="",COUNTIF(Cleaning_Rules!$A$21:$A$26,TRIM('query (10)'!AA1058))&gt;0),"",TRIM('query (10)'!AA1058))</f>
        <v/>
      </c>
      <c r="AD1058" s="38" t="str">
        <f>IF('query (10)'!AB1058="","",TRIM(IFERROR(_xlfn.TEXTBEFORE('query (10)'!AB1058,"("),'query (10)'!AB1058)))</f>
        <v/>
      </c>
      <c r="AE1058" s="38" t="str">
        <f>IFERROR(LOWER(TRIM(_xlfn.TEXTBEFORE(_xlfn.TEXTAFTER('query (10)'!AB1058,"("),")"))),"")</f>
        <v/>
      </c>
      <c r="AF1058" s="38" t="str">
        <f>IF('query (10)'!AD1058="","",TRIM('query (10)'!AD1058))</f>
        <v>ณัฐดนัย จุฑาเทพ</v>
      </c>
      <c r="AG1058" s="38" t="str">
        <f>IF('query (10)'!AE1058="","",TRIM('query (10)'!AE1058))</f>
        <v>ณัฐดนัย จุฑาเทพ</v>
      </c>
      <c r="AH1058" s="38" t="str">
        <f>IF('query (10)'!AF1058="","",IFERROR(VALUE('query (10)'!AF1058),""))</f>
        <v/>
      </c>
      <c r="AI1058" s="38" t="str">
        <f>IF('query (10)'!AG1058="","",TRIM('query (10)'!AG1058))</f>
        <v/>
      </c>
      <c r="AJ1058" s="38" t="str">
        <f>IF('query (10)'!AH1058="","",IFERROR(VALUE('query (10)'!AH1058),""))</f>
        <v/>
      </c>
      <c r="AK1058" s="38" t="str">
        <f>IF('query (10)'!AI1058="","",TRIM('query (10)'!AI1058))</f>
        <v/>
      </c>
      <c r="AL1058" s="42">
        <f t="shared" si="80"/>
        <v>2026</v>
      </c>
      <c r="AM1058" s="42" t="str">
        <f t="shared" si="81"/>
        <v>2026-02</v>
      </c>
      <c r="AN1058" s="42" t="str">
        <f t="shared" ca="1" si="82"/>
        <v>OVERDUE</v>
      </c>
      <c r="AO1058" s="42" t="str">
        <f t="shared" si="83"/>
        <v>GR-250 | INNER RING RACEWAY GRINDING MACHINE | KWD2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58" s="42" t="str">
        <f>_xlfn.TEXTJOIN("; ",TRUE,IF(COUNTA('query (10)'!A1058:AK1058)&lt;=6,"NEAR_EMPTY_ROW",""),IF($K1058="","MISSING_STATUS",""),IF(AND($K1058="เสร็จสิ้น",$Z1058=""),"DONE_NO_ACTUAL_DATE",""),IF(AND($I1058="Condition-based Maintenance",$AH1058=""),"CBM_NO_MEASUREMENT",""),IF(OR($X1058="",$X1058=0),"INVALID_PERIOD",""),IF(AND($AA1058&lt;&gt;"",$AB1058&lt;&gt;"",$AB1058&lt;$AA1058),"DATE_SEQUENCE_ERROR",""),IF(AND($AB1058&lt;&gt;"",$AB1058&gt;DATE(2030,12,31)),"DATE_OUTLIER",""),IF($C1058="","MISSING_QRCODE",""),IF($J1058="UNKNOWN","UNKNOWN_PM_TYPE",""),IF($L1058="UNKNOWN","UNKNOWN_STATUS",""))</f>
        <v/>
      </c>
      <c r="AQ1058" s="42" t="str">
        <f t="shared" si="84"/>
        <v>NO</v>
      </c>
    </row>
    <row r="1059" spans="1:43" x14ac:dyDescent="0.3">
      <c r="A1059" s="38">
        <f>IF('query (10)'!A1059="","",'query (10)'!A1059)</f>
        <v>1232</v>
      </c>
      <c r="B1059" s="38" t="str">
        <f>IF('query (10)'!B1059="","",'query (10)'!B1059)</f>
        <v/>
      </c>
      <c r="C1059" s="38" t="str">
        <f>TRIM(UPPER('query (10)'!M1059))</f>
        <v>GR-253</v>
      </c>
      <c r="D1059" s="38" t="str">
        <f>TRIM(UPPER(IFERROR(_xlfn.TEXTBEFORE('query (10)'!L1059,"("),'query (10)'!L1059)))</f>
        <v>INNER RING RIB GRINDING MACHINE</v>
      </c>
      <c r="E1059" s="38" t="str">
        <f>IFERROR(TRIM(UPPER(_xlfn.TEXTBEFORE(_xlfn.TEXTAFTER('query (10)'!L1059,"("),")"))),"")</f>
        <v/>
      </c>
      <c r="F1059" s="38" t="str">
        <f>TRIM('query (10)'!K1059)</f>
        <v>KWD2</v>
      </c>
      <c r="G1059" s="38" t="str">
        <f>IF('query (10)'!J1059="","",'query (10)'!J1059)</f>
        <v>Electrical Control</v>
      </c>
      <c r="H1059" s="38" t="str">
        <f>TRIM(UPPER('query (10)'!J1059))</f>
        <v>ELECTRICAL CONTROL</v>
      </c>
      <c r="I1059" s="38" t="str">
        <f>IF('query (10)'!F1059="","",'query (10)'!F1059)</f>
        <v>Time-based Maintenance</v>
      </c>
      <c r="J1059" s="38" t="str">
        <f>IF('query (10)'!F1059="","",IFERROR(INDEX(Cleaning_Rules!$B$14:$B$17,MATCH(TRIM('query (10)'!F1059),Cleaning_Rules!$A$14:$A$17,0)),"UNKNOWN"))</f>
        <v>TBM</v>
      </c>
      <c r="K1059" s="38" t="str">
        <f>IF('query (10)'!G1059="","",'query (10)'!G1059)</f>
        <v>แผนใหม่</v>
      </c>
      <c r="L1059" s="38" t="str">
        <f>IF('query (10)'!G1059="","MISSING",IFERROR(INDEX(Cleaning_Rules!$B$5:$B$10,MATCH(TRIM('query (10)'!G1059),Cleaning_Rules!$A$5:$A$10,0)),"UNKNOWN"))</f>
        <v>NEW_PLAN</v>
      </c>
      <c r="M1059" s="38" t="str">
        <f>IF('query (10)'!I1059="","",'query (10)'!I1059)</f>
        <v>Electrical</v>
      </c>
      <c r="N1059" s="38" t="str">
        <f>IF('query (10)'!O1059="","",'query (10)'!O1059)</f>
        <v>Inspection</v>
      </c>
      <c r="O1059" s="38" t="str">
        <f>IF('query (10)'!P1059="","",'query (10)'!P1059)</f>
        <v>Medium</v>
      </c>
      <c r="P1059" s="38" t="str">
        <f>IF('query (10)'!N1059="","",'query (10)'!N1059)</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59" s="38" t="str">
        <f>TRIM('query (10)'!N1059)</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59" s="38" t="str">
        <f>TRIM(UPPER('query (10)'!R1059))</f>
        <v/>
      </c>
      <c r="S1059" s="38" t="str">
        <f>TRIM(UPPER('query (10)'!S1059))</f>
        <v/>
      </c>
      <c r="T1059" s="38" t="str">
        <f>IF('query (10)'!Q1059="","",TRIM(UPPER('query (10)'!Q1059)))</f>
        <v/>
      </c>
      <c r="U1059" s="38" t="str">
        <f>IF('query (10)'!T1059="","",'query (10)'!T1059)</f>
        <v/>
      </c>
      <c r="V1059" s="39" t="str">
        <f>IF('query (10)'!T1059="","",IFERROR(VALUE('query (10)'!T1059),""))</f>
        <v/>
      </c>
      <c r="W1059" s="40">
        <f>IF('query (10)'!U1059="","",'query (10)'!U1059)</f>
        <v>0</v>
      </c>
      <c r="X1059" s="39">
        <f>IF('query (10)'!V1059="","",'query (10)'!V1059)</f>
        <v>90</v>
      </c>
      <c r="Y1059" s="41">
        <f>IF('query (10)'!W1059="","",'query (10)'!W1059)</f>
        <v>46055</v>
      </c>
      <c r="Z1059" s="41" t="str">
        <f>IF('query (10)'!X1059="","",'query (10)'!X1059)</f>
        <v/>
      </c>
      <c r="AA1059" s="41">
        <f>IF('query (10)'!Y1059="","",'query (10)'!Y1059)</f>
        <v>46055</v>
      </c>
      <c r="AB1059" s="41">
        <f>IF('query (10)'!Z1059="","",'query (10)'!Z1059)</f>
        <v>46145</v>
      </c>
      <c r="AC1059" s="38" t="str">
        <f>IF(OR('query (10)'!AA1059="",COUNTIF(Cleaning_Rules!$A$21:$A$26,TRIM('query (10)'!AA1059))&gt;0),"",TRIM('query (10)'!AA1059))</f>
        <v/>
      </c>
      <c r="AD1059" s="38" t="str">
        <f>IF('query (10)'!AB1059="","",TRIM(IFERROR(_xlfn.TEXTBEFORE('query (10)'!AB1059,"("),'query (10)'!AB1059)))</f>
        <v/>
      </c>
      <c r="AE1059" s="38" t="str">
        <f>IFERROR(LOWER(TRIM(_xlfn.TEXTBEFORE(_xlfn.TEXTAFTER('query (10)'!AB1059,"("),")"))),"")</f>
        <v/>
      </c>
      <c r="AF1059" s="38" t="str">
        <f>IF('query (10)'!AD1059="","",TRIM('query (10)'!AD1059))</f>
        <v>ณัฐดนัย จุฑาเทพ</v>
      </c>
      <c r="AG1059" s="38" t="str">
        <f>IF('query (10)'!AE1059="","",TRIM('query (10)'!AE1059))</f>
        <v>ณัฐดนัย จุฑาเทพ</v>
      </c>
      <c r="AH1059" s="38" t="str">
        <f>IF('query (10)'!AF1059="","",IFERROR(VALUE('query (10)'!AF1059),""))</f>
        <v/>
      </c>
      <c r="AI1059" s="38" t="str">
        <f>IF('query (10)'!AG1059="","",TRIM('query (10)'!AG1059))</f>
        <v/>
      </c>
      <c r="AJ1059" s="38" t="str">
        <f>IF('query (10)'!AH1059="","",IFERROR(VALUE('query (10)'!AH1059),""))</f>
        <v/>
      </c>
      <c r="AK1059" s="38" t="str">
        <f>IF('query (10)'!AI1059="","",TRIM('query (10)'!AI1059))</f>
        <v/>
      </c>
      <c r="AL1059" s="42">
        <f t="shared" si="80"/>
        <v>2026</v>
      </c>
      <c r="AM1059" s="42" t="str">
        <f t="shared" si="81"/>
        <v>2026-02</v>
      </c>
      <c r="AN1059" s="42" t="str">
        <f t="shared" ca="1" si="82"/>
        <v>OVERDUE</v>
      </c>
      <c r="AO1059" s="42" t="str">
        <f t="shared" si="83"/>
        <v>GR-253 | INNER RING RIB GRINDING MACHINE | KWD2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59" s="42" t="str">
        <f>_xlfn.TEXTJOIN("; ",TRUE,IF(COUNTA('query (10)'!A1059:AK1059)&lt;=6,"NEAR_EMPTY_ROW",""),IF($K1059="","MISSING_STATUS",""),IF(AND($K1059="เสร็จสิ้น",$Z1059=""),"DONE_NO_ACTUAL_DATE",""),IF(AND($I1059="Condition-based Maintenance",$AH1059=""),"CBM_NO_MEASUREMENT",""),IF(OR($X1059="",$X1059=0),"INVALID_PERIOD",""),IF(AND($AA1059&lt;&gt;"",$AB1059&lt;&gt;"",$AB1059&lt;$AA1059),"DATE_SEQUENCE_ERROR",""),IF(AND($AB1059&lt;&gt;"",$AB1059&gt;DATE(2030,12,31)),"DATE_OUTLIER",""),IF($C1059="","MISSING_QRCODE",""),IF($J1059="UNKNOWN","UNKNOWN_PM_TYPE",""),IF($L1059="UNKNOWN","UNKNOWN_STATUS",""))</f>
        <v/>
      </c>
      <c r="AQ1059" s="42" t="str">
        <f t="shared" si="84"/>
        <v>NO</v>
      </c>
    </row>
    <row r="1060" spans="1:43" x14ac:dyDescent="0.3">
      <c r="A1060" s="38">
        <f>IF('query (10)'!A1060="","",'query (10)'!A1060)</f>
        <v>1233</v>
      </c>
      <c r="B1060" s="38" t="str">
        <f>IF('query (10)'!B1060="","",'query (10)'!B1060)</f>
        <v/>
      </c>
      <c r="C1060" s="38" t="str">
        <f>TRIM(UPPER('query (10)'!M1060))</f>
        <v>GR-254</v>
      </c>
      <c r="D1060" s="38" t="str">
        <f>TRIM(UPPER(IFERROR(_xlfn.TEXTBEFORE('query (10)'!L1060,"("),'query (10)'!L1060)))</f>
        <v>INNER RING BORE GRINDING MACHINE</v>
      </c>
      <c r="E1060" s="38" t="str">
        <f>IFERROR(TRIM(UPPER(_xlfn.TEXTBEFORE(_xlfn.TEXTAFTER('query (10)'!L1060,"("),")"))),"")</f>
        <v/>
      </c>
      <c r="F1060" s="38" t="str">
        <f>TRIM('query (10)'!K1060)</f>
        <v>KWD2</v>
      </c>
      <c r="G1060" s="38" t="str">
        <f>IF('query (10)'!J1060="","",'query (10)'!J1060)</f>
        <v>Electrical Control</v>
      </c>
      <c r="H1060" s="38" t="str">
        <f>TRIM(UPPER('query (10)'!J1060))</f>
        <v>ELECTRICAL CONTROL</v>
      </c>
      <c r="I1060" s="38" t="str">
        <f>IF('query (10)'!F1060="","",'query (10)'!F1060)</f>
        <v>Time-based Maintenance</v>
      </c>
      <c r="J1060" s="38" t="str">
        <f>IF('query (10)'!F1060="","",IFERROR(INDEX(Cleaning_Rules!$B$14:$B$17,MATCH(TRIM('query (10)'!F1060),Cleaning_Rules!$A$14:$A$17,0)),"UNKNOWN"))</f>
        <v>TBM</v>
      </c>
      <c r="K1060" s="38" t="str">
        <f>IF('query (10)'!G1060="","",'query (10)'!G1060)</f>
        <v>แผนใหม่</v>
      </c>
      <c r="L1060" s="38" t="str">
        <f>IF('query (10)'!G1060="","MISSING",IFERROR(INDEX(Cleaning_Rules!$B$5:$B$10,MATCH(TRIM('query (10)'!G1060),Cleaning_Rules!$A$5:$A$10,0)),"UNKNOWN"))</f>
        <v>NEW_PLAN</v>
      </c>
      <c r="M1060" s="38" t="str">
        <f>IF('query (10)'!I1060="","",'query (10)'!I1060)</f>
        <v>Electrical</v>
      </c>
      <c r="N1060" s="38" t="str">
        <f>IF('query (10)'!O1060="","",'query (10)'!O1060)</f>
        <v>Inspection</v>
      </c>
      <c r="O1060" s="38" t="str">
        <f>IF('query (10)'!P1060="","",'query (10)'!P1060)</f>
        <v>Medium</v>
      </c>
      <c r="P1060" s="38" t="str">
        <f>IF('query (10)'!N1060="","",'query (10)'!N1060)</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60" s="38" t="str">
        <f>TRIM('query (10)'!N1060)</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60" s="38" t="str">
        <f>TRIM(UPPER('query (10)'!R1060))</f>
        <v/>
      </c>
      <c r="S1060" s="38" t="str">
        <f>TRIM(UPPER('query (10)'!S1060))</f>
        <v/>
      </c>
      <c r="T1060" s="38" t="str">
        <f>IF('query (10)'!Q1060="","",TRIM(UPPER('query (10)'!Q1060)))</f>
        <v/>
      </c>
      <c r="U1060" s="38" t="str">
        <f>IF('query (10)'!T1060="","",'query (10)'!T1060)</f>
        <v/>
      </c>
      <c r="V1060" s="39" t="str">
        <f>IF('query (10)'!T1060="","",IFERROR(VALUE('query (10)'!T1060),""))</f>
        <v/>
      </c>
      <c r="W1060" s="40">
        <f>IF('query (10)'!U1060="","",'query (10)'!U1060)</f>
        <v>0</v>
      </c>
      <c r="X1060" s="39">
        <f>IF('query (10)'!V1060="","",'query (10)'!V1060)</f>
        <v>90</v>
      </c>
      <c r="Y1060" s="41">
        <f>IF('query (10)'!W1060="","",'query (10)'!W1060)</f>
        <v>46055</v>
      </c>
      <c r="Z1060" s="41" t="str">
        <f>IF('query (10)'!X1060="","",'query (10)'!X1060)</f>
        <v/>
      </c>
      <c r="AA1060" s="41">
        <f>IF('query (10)'!Y1060="","",'query (10)'!Y1060)</f>
        <v>46055</v>
      </c>
      <c r="AB1060" s="41">
        <f>IF('query (10)'!Z1060="","",'query (10)'!Z1060)</f>
        <v>46145</v>
      </c>
      <c r="AC1060" s="38" t="str">
        <f>IF(OR('query (10)'!AA1060="",COUNTIF(Cleaning_Rules!$A$21:$A$26,TRIM('query (10)'!AA1060))&gt;0),"",TRIM('query (10)'!AA1060))</f>
        <v/>
      </c>
      <c r="AD1060" s="38" t="str">
        <f>IF('query (10)'!AB1060="","",TRIM(IFERROR(_xlfn.TEXTBEFORE('query (10)'!AB1060,"("),'query (10)'!AB1060)))</f>
        <v/>
      </c>
      <c r="AE1060" s="38" t="str">
        <f>IFERROR(LOWER(TRIM(_xlfn.TEXTBEFORE(_xlfn.TEXTAFTER('query (10)'!AB1060,"("),")"))),"")</f>
        <v/>
      </c>
      <c r="AF1060" s="38" t="str">
        <f>IF('query (10)'!AD1060="","",TRIM('query (10)'!AD1060))</f>
        <v>ณัฐดนัย จุฑาเทพ</v>
      </c>
      <c r="AG1060" s="38" t="str">
        <f>IF('query (10)'!AE1060="","",TRIM('query (10)'!AE1060))</f>
        <v>ณัฐดนัย จุฑาเทพ</v>
      </c>
      <c r="AH1060" s="38" t="str">
        <f>IF('query (10)'!AF1060="","",IFERROR(VALUE('query (10)'!AF1060),""))</f>
        <v/>
      </c>
      <c r="AI1060" s="38" t="str">
        <f>IF('query (10)'!AG1060="","",TRIM('query (10)'!AG1060))</f>
        <v/>
      </c>
      <c r="AJ1060" s="38" t="str">
        <f>IF('query (10)'!AH1060="","",IFERROR(VALUE('query (10)'!AH1060),""))</f>
        <v/>
      </c>
      <c r="AK1060" s="38" t="str">
        <f>IF('query (10)'!AI1060="","",TRIM('query (10)'!AI1060))</f>
        <v/>
      </c>
      <c r="AL1060" s="42">
        <f t="shared" si="80"/>
        <v>2026</v>
      </c>
      <c r="AM1060" s="42" t="str">
        <f t="shared" si="81"/>
        <v>2026-02</v>
      </c>
      <c r="AN1060" s="42" t="str">
        <f t="shared" ca="1" si="82"/>
        <v>OVERDUE</v>
      </c>
      <c r="AO1060" s="42" t="str">
        <f t="shared" si="83"/>
        <v>GR-254 | INNER RING BORE GRINDING MACHINE | KWD2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60" s="42" t="str">
        <f>_xlfn.TEXTJOIN("; ",TRUE,IF(COUNTA('query (10)'!A1060:AK1060)&lt;=6,"NEAR_EMPTY_ROW",""),IF($K1060="","MISSING_STATUS",""),IF(AND($K1060="เสร็จสิ้น",$Z1060=""),"DONE_NO_ACTUAL_DATE",""),IF(AND($I1060="Condition-based Maintenance",$AH1060=""),"CBM_NO_MEASUREMENT",""),IF(OR($X1060="",$X1060=0),"INVALID_PERIOD",""),IF(AND($AA1060&lt;&gt;"",$AB1060&lt;&gt;"",$AB1060&lt;$AA1060),"DATE_SEQUENCE_ERROR",""),IF(AND($AB1060&lt;&gt;"",$AB1060&gt;DATE(2030,12,31)),"DATE_OUTLIER",""),IF($C1060="","MISSING_QRCODE",""),IF($J1060="UNKNOWN","UNKNOWN_PM_TYPE",""),IF($L1060="UNKNOWN","UNKNOWN_STATUS",""))</f>
        <v/>
      </c>
      <c r="AQ1060" s="42" t="str">
        <f t="shared" si="84"/>
        <v>NO</v>
      </c>
    </row>
    <row r="1061" spans="1:43" x14ac:dyDescent="0.3">
      <c r="A1061" s="38">
        <f>IF('query (10)'!A1061="","",'query (10)'!A1061)</f>
        <v>1234</v>
      </c>
      <c r="B1061" s="38" t="str">
        <f>IF('query (10)'!B1061="","",'query (10)'!B1061)</f>
        <v/>
      </c>
      <c r="C1061" s="38" t="str">
        <f>TRIM(UPPER('query (10)'!M1061))</f>
        <v>GR-257</v>
      </c>
      <c r="D1061" s="38" t="str">
        <f>TRIM(UPPER(IFERROR(_xlfn.TEXTBEFORE('query (10)'!L1061,"("),'query (10)'!L1061)))</f>
        <v>INNER RING RACEWAY AND RIB SUPER FINISH MACHINE</v>
      </c>
      <c r="E1061" s="38" t="str">
        <f>IFERROR(TRIM(UPPER(_xlfn.TEXTBEFORE(_xlfn.TEXTAFTER('query (10)'!L1061,"("),")"))),"")</f>
        <v/>
      </c>
      <c r="F1061" s="38" t="str">
        <f>TRIM('query (10)'!K1061)</f>
        <v>KWD2</v>
      </c>
      <c r="G1061" s="38" t="str">
        <f>IF('query (10)'!J1061="","",'query (10)'!J1061)</f>
        <v>Electrical Control</v>
      </c>
      <c r="H1061" s="38" t="str">
        <f>TRIM(UPPER('query (10)'!J1061))</f>
        <v>ELECTRICAL CONTROL</v>
      </c>
      <c r="I1061" s="38" t="str">
        <f>IF('query (10)'!F1061="","",'query (10)'!F1061)</f>
        <v>Time-based Maintenance</v>
      </c>
      <c r="J1061" s="38" t="str">
        <f>IF('query (10)'!F1061="","",IFERROR(INDEX(Cleaning_Rules!$B$14:$B$17,MATCH(TRIM('query (10)'!F1061),Cleaning_Rules!$A$14:$A$17,0)),"UNKNOWN"))</f>
        <v>TBM</v>
      </c>
      <c r="K1061" s="38" t="str">
        <f>IF('query (10)'!G1061="","",'query (10)'!G1061)</f>
        <v>แผนใหม่</v>
      </c>
      <c r="L1061" s="38" t="str">
        <f>IF('query (10)'!G1061="","MISSING",IFERROR(INDEX(Cleaning_Rules!$B$5:$B$10,MATCH(TRIM('query (10)'!G1061),Cleaning_Rules!$A$5:$A$10,0)),"UNKNOWN"))</f>
        <v>NEW_PLAN</v>
      </c>
      <c r="M1061" s="38" t="str">
        <f>IF('query (10)'!I1061="","",'query (10)'!I1061)</f>
        <v>Electrical</v>
      </c>
      <c r="N1061" s="38" t="str">
        <f>IF('query (10)'!O1061="","",'query (10)'!O1061)</f>
        <v>Inspection</v>
      </c>
      <c r="O1061" s="38" t="str">
        <f>IF('query (10)'!P1061="","",'query (10)'!P1061)</f>
        <v>Medium</v>
      </c>
      <c r="P1061" s="38" t="str">
        <f>IF('query (10)'!N1061="","",'query (10)'!N1061)</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61" s="38" t="str">
        <f>TRIM('query (10)'!N1061)</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61" s="38" t="str">
        <f>TRIM(UPPER('query (10)'!R1061))</f>
        <v/>
      </c>
      <c r="S1061" s="38" t="str">
        <f>TRIM(UPPER('query (10)'!S1061))</f>
        <v/>
      </c>
      <c r="T1061" s="38" t="str">
        <f>IF('query (10)'!Q1061="","",TRIM(UPPER('query (10)'!Q1061)))</f>
        <v/>
      </c>
      <c r="U1061" s="38" t="str">
        <f>IF('query (10)'!T1061="","",'query (10)'!T1061)</f>
        <v/>
      </c>
      <c r="V1061" s="39" t="str">
        <f>IF('query (10)'!T1061="","",IFERROR(VALUE('query (10)'!T1061),""))</f>
        <v/>
      </c>
      <c r="W1061" s="40">
        <f>IF('query (10)'!U1061="","",'query (10)'!U1061)</f>
        <v>0</v>
      </c>
      <c r="X1061" s="39">
        <f>IF('query (10)'!V1061="","",'query (10)'!V1061)</f>
        <v>90</v>
      </c>
      <c r="Y1061" s="41">
        <f>IF('query (10)'!W1061="","",'query (10)'!W1061)</f>
        <v>46055</v>
      </c>
      <c r="Z1061" s="41" t="str">
        <f>IF('query (10)'!X1061="","",'query (10)'!X1061)</f>
        <v/>
      </c>
      <c r="AA1061" s="41">
        <f>IF('query (10)'!Y1061="","",'query (10)'!Y1061)</f>
        <v>46055</v>
      </c>
      <c r="AB1061" s="41">
        <f>IF('query (10)'!Z1061="","",'query (10)'!Z1061)</f>
        <v>46145</v>
      </c>
      <c r="AC1061" s="38" t="str">
        <f>IF(OR('query (10)'!AA1061="",COUNTIF(Cleaning_Rules!$A$21:$A$26,TRIM('query (10)'!AA1061))&gt;0),"",TRIM('query (10)'!AA1061))</f>
        <v/>
      </c>
      <c r="AD1061" s="38" t="str">
        <f>IF('query (10)'!AB1061="","",TRIM(IFERROR(_xlfn.TEXTBEFORE('query (10)'!AB1061,"("),'query (10)'!AB1061)))</f>
        <v/>
      </c>
      <c r="AE1061" s="38" t="str">
        <f>IFERROR(LOWER(TRIM(_xlfn.TEXTBEFORE(_xlfn.TEXTAFTER('query (10)'!AB1061,"("),")"))),"")</f>
        <v/>
      </c>
      <c r="AF1061" s="38" t="str">
        <f>IF('query (10)'!AD1061="","",TRIM('query (10)'!AD1061))</f>
        <v>ณัฐดนัย จุฑาเทพ</v>
      </c>
      <c r="AG1061" s="38" t="str">
        <f>IF('query (10)'!AE1061="","",TRIM('query (10)'!AE1061))</f>
        <v>ณัฐดนัย จุฑาเทพ</v>
      </c>
      <c r="AH1061" s="38" t="str">
        <f>IF('query (10)'!AF1061="","",IFERROR(VALUE('query (10)'!AF1061),""))</f>
        <v/>
      </c>
      <c r="AI1061" s="38" t="str">
        <f>IF('query (10)'!AG1061="","",TRIM('query (10)'!AG1061))</f>
        <v/>
      </c>
      <c r="AJ1061" s="38" t="str">
        <f>IF('query (10)'!AH1061="","",IFERROR(VALUE('query (10)'!AH1061),""))</f>
        <v/>
      </c>
      <c r="AK1061" s="38" t="str">
        <f>IF('query (10)'!AI1061="","",TRIM('query (10)'!AI1061))</f>
        <v/>
      </c>
      <c r="AL1061" s="42">
        <f t="shared" si="80"/>
        <v>2026</v>
      </c>
      <c r="AM1061" s="42" t="str">
        <f t="shared" si="81"/>
        <v>2026-02</v>
      </c>
      <c r="AN1061" s="42" t="str">
        <f t="shared" ca="1" si="82"/>
        <v>OVERDUE</v>
      </c>
      <c r="AO1061" s="42" t="str">
        <f t="shared" si="83"/>
        <v>GR-257 | INNER RING RACEWAY AND RIB SUPER FINISH MACHINE | KWD2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61" s="42" t="str">
        <f>_xlfn.TEXTJOIN("; ",TRUE,IF(COUNTA('query (10)'!A1061:AK1061)&lt;=6,"NEAR_EMPTY_ROW",""),IF($K1061="","MISSING_STATUS",""),IF(AND($K1061="เสร็จสิ้น",$Z1061=""),"DONE_NO_ACTUAL_DATE",""),IF(AND($I1061="Condition-based Maintenance",$AH1061=""),"CBM_NO_MEASUREMENT",""),IF(OR($X1061="",$X1061=0),"INVALID_PERIOD",""),IF(AND($AA1061&lt;&gt;"",$AB1061&lt;&gt;"",$AB1061&lt;$AA1061),"DATE_SEQUENCE_ERROR",""),IF(AND($AB1061&lt;&gt;"",$AB1061&gt;DATE(2030,12,31)),"DATE_OUTLIER",""),IF($C1061="","MISSING_QRCODE",""),IF($J1061="UNKNOWN","UNKNOWN_PM_TYPE",""),IF($L1061="UNKNOWN","UNKNOWN_STATUS",""))</f>
        <v/>
      </c>
      <c r="AQ1061" s="42" t="str">
        <f t="shared" si="84"/>
        <v>NO</v>
      </c>
    </row>
    <row r="1062" spans="1:43" x14ac:dyDescent="0.3">
      <c r="A1062" s="38">
        <f>IF('query (10)'!A1062="","",'query (10)'!A1062)</f>
        <v>1235</v>
      </c>
      <c r="B1062" s="38">
        <f>IF('query (10)'!B1062="","",'query (10)'!B1062)</f>
        <v>19955</v>
      </c>
      <c r="C1062" s="38" t="str">
        <f>TRIM(UPPER('query (10)'!M1062))</f>
        <v>GR-351</v>
      </c>
      <c r="D1062" s="38" t="str">
        <f>TRIM(UPPER(IFERROR(_xlfn.TEXTBEFORE('query (10)'!L1062,"("),'query (10)'!L1062)))</f>
        <v>OUTER RING RACEWAY GRINDING MACHINE</v>
      </c>
      <c r="E1062" s="38" t="str">
        <f>IFERROR(TRIM(UPPER(_xlfn.TEXTBEFORE(_xlfn.TEXTAFTER('query (10)'!L1062,"("),")"))),"")</f>
        <v/>
      </c>
      <c r="F1062" s="38" t="str">
        <f>TRIM('query (10)'!K1062)</f>
        <v>KWD3</v>
      </c>
      <c r="G1062" s="38" t="str">
        <f>IF('query (10)'!J1062="","",'query (10)'!J1062)</f>
        <v>Electrical Control</v>
      </c>
      <c r="H1062" s="38" t="str">
        <f>TRIM(UPPER('query (10)'!J1062))</f>
        <v>ELECTRICAL CONTROL</v>
      </c>
      <c r="I1062" s="38" t="str">
        <f>IF('query (10)'!F1062="","",'query (10)'!F1062)</f>
        <v>Time-based Maintenance</v>
      </c>
      <c r="J1062" s="38" t="str">
        <f>IF('query (10)'!F1062="","",IFERROR(INDEX(Cleaning_Rules!$B$14:$B$17,MATCH(TRIM('query (10)'!F1062),Cleaning_Rules!$A$14:$A$17,0)),"UNKNOWN"))</f>
        <v>TBM</v>
      </c>
      <c r="K1062" s="38" t="str">
        <f>IF('query (10)'!G1062="","",'query (10)'!G1062)</f>
        <v>กำลังดำเนินการ</v>
      </c>
      <c r="L1062" s="38" t="str">
        <f>IF('query (10)'!G1062="","MISSING",IFERROR(INDEX(Cleaning_Rules!$B$5:$B$10,MATCH(TRIM('query (10)'!G1062),Cleaning_Rules!$A$5:$A$10,0)),"UNKNOWN"))</f>
        <v>IN_PROGRESS</v>
      </c>
      <c r="M1062" s="38" t="str">
        <f>IF('query (10)'!I1062="","",'query (10)'!I1062)</f>
        <v>Electrical</v>
      </c>
      <c r="N1062" s="38" t="str">
        <f>IF('query (10)'!O1062="","",'query (10)'!O1062)</f>
        <v>Inspection</v>
      </c>
      <c r="O1062" s="38" t="str">
        <f>IF('query (10)'!P1062="","",'query (10)'!P1062)</f>
        <v>Medium</v>
      </c>
      <c r="P1062" s="38" t="str">
        <f>IF('query (10)'!N1062="","",'query (10)'!N1062)</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62" s="38" t="str">
        <f>TRIM('query (10)'!N1062)</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62" s="38" t="str">
        <f>TRIM(UPPER('query (10)'!R1062))</f>
        <v/>
      </c>
      <c r="S1062" s="38" t="str">
        <f>TRIM(UPPER('query (10)'!S1062))</f>
        <v/>
      </c>
      <c r="T1062" s="38" t="str">
        <f>IF('query (10)'!Q1062="","",TRIM(UPPER('query (10)'!Q1062)))</f>
        <v/>
      </c>
      <c r="U1062" s="38" t="str">
        <f>IF('query (10)'!T1062="","",'query (10)'!T1062)</f>
        <v/>
      </c>
      <c r="V1062" s="39" t="str">
        <f>IF('query (10)'!T1062="","",IFERROR(VALUE('query (10)'!T1062),""))</f>
        <v/>
      </c>
      <c r="W1062" s="40">
        <f>IF('query (10)'!U1062="","",'query (10)'!U1062)</f>
        <v>0</v>
      </c>
      <c r="X1062" s="39">
        <f>IF('query (10)'!V1062="","",'query (10)'!V1062)</f>
        <v>90</v>
      </c>
      <c r="Y1062" s="41">
        <f>IF('query (10)'!W1062="","",'query (10)'!W1062)</f>
        <v>46056</v>
      </c>
      <c r="Z1062" s="41" t="str">
        <f>IF('query (10)'!X1062="","",'query (10)'!X1062)</f>
        <v/>
      </c>
      <c r="AA1062" s="41">
        <f>IF('query (10)'!Y1062="","",'query (10)'!Y1062)</f>
        <v>46056</v>
      </c>
      <c r="AB1062" s="41">
        <f>IF('query (10)'!Z1062="","",'query (10)'!Z1062)</f>
        <v>46146</v>
      </c>
      <c r="AC1062" s="38" t="str">
        <f>IF(OR('query (10)'!AA1062="",COUNTIF(Cleaning_Rules!$A$21:$A$26,TRIM('query (10)'!AA1062))&gt;0),"",TRIM('query (10)'!AA1062))</f>
        <v/>
      </c>
      <c r="AD1062" s="38" t="str">
        <f>IF('query (10)'!AB1062="","",TRIM(IFERROR(_xlfn.TEXTBEFORE('query (10)'!AB1062,"("),'query (10)'!AB1062)))</f>
        <v>เริ่มซ่อมงาน PM แล้ว รับผิดชอบโดย PAHLA SEEDANG</v>
      </c>
      <c r="AE1062" s="38" t="str">
        <f>IFERROR(LOWER(TRIM(_xlfn.TEXTBEFORE(_xlfn.TEXTAFTER('query (10)'!AB1062,"("),")"))),"")</f>
        <v>pahla@nsk.com</v>
      </c>
      <c r="AF1062" s="38" t="str">
        <f>IF('query (10)'!AD1062="","",TRIM('query (10)'!AD1062))</f>
        <v>ณัฐดนัย จุฑาเทพ</v>
      </c>
      <c r="AG1062" s="38" t="str">
        <f>IF('query (10)'!AE1062="","",TRIM('query (10)'!AE1062))</f>
        <v>อัมรินทร์ รักษาพล</v>
      </c>
      <c r="AH1062" s="38" t="str">
        <f>IF('query (10)'!AF1062="","",IFERROR(VALUE('query (10)'!AF1062),""))</f>
        <v/>
      </c>
      <c r="AI1062" s="38" t="str">
        <f>IF('query (10)'!AG1062="","",TRIM('query (10)'!AG1062))</f>
        <v/>
      </c>
      <c r="AJ1062" s="38" t="str">
        <f>IF('query (10)'!AH1062="","",IFERROR(VALUE('query (10)'!AH1062),""))</f>
        <v/>
      </c>
      <c r="AK1062" s="38" t="str">
        <f>IF('query (10)'!AI1062="","",TRIM('query (10)'!AI1062))</f>
        <v/>
      </c>
      <c r="AL1062" s="42">
        <f t="shared" si="80"/>
        <v>2026</v>
      </c>
      <c r="AM1062" s="42" t="str">
        <f t="shared" si="81"/>
        <v>2026-02</v>
      </c>
      <c r="AN1062" s="42" t="str">
        <f t="shared" ca="1" si="82"/>
        <v>OVERDUE</v>
      </c>
      <c r="AO1062" s="42" t="str">
        <f t="shared" si="83"/>
        <v>GR-351 | OUTER RING RACEWAY GRINDING MACHINE | KWD3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PAHLA SEEDANG | อัมรินทร์ รักษาพล</v>
      </c>
      <c r="AP1062" s="42" t="str">
        <f>_xlfn.TEXTJOIN("; ",TRUE,IF(COUNTA('query (10)'!A1062:AK1062)&lt;=6,"NEAR_EMPTY_ROW",""),IF($K1062="","MISSING_STATUS",""),IF(AND($K1062="เสร็จสิ้น",$Z1062=""),"DONE_NO_ACTUAL_DATE",""),IF(AND($I1062="Condition-based Maintenance",$AH1062=""),"CBM_NO_MEASUREMENT",""),IF(OR($X1062="",$X1062=0),"INVALID_PERIOD",""),IF(AND($AA1062&lt;&gt;"",$AB1062&lt;&gt;"",$AB1062&lt;$AA1062),"DATE_SEQUENCE_ERROR",""),IF(AND($AB1062&lt;&gt;"",$AB1062&gt;DATE(2030,12,31)),"DATE_OUTLIER",""),IF($C1062="","MISSING_QRCODE",""),IF($J1062="UNKNOWN","UNKNOWN_PM_TYPE",""),IF($L1062="UNKNOWN","UNKNOWN_STATUS",""))</f>
        <v/>
      </c>
      <c r="AQ1062" s="42" t="str">
        <f t="shared" si="84"/>
        <v>NO</v>
      </c>
    </row>
    <row r="1063" spans="1:43" x14ac:dyDescent="0.3">
      <c r="A1063" s="38">
        <f>IF('query (10)'!A1063="","",'query (10)'!A1063)</f>
        <v>1236</v>
      </c>
      <c r="B1063" s="38">
        <f>IF('query (10)'!B1063="","",'query (10)'!B1063)</f>
        <v>19959</v>
      </c>
      <c r="C1063" s="38" t="str">
        <f>TRIM(UPPER('query (10)'!M1063))</f>
        <v>GR-354</v>
      </c>
      <c r="D1063" s="38" t="str">
        <f>TRIM(UPPER(IFERROR(_xlfn.TEXTBEFORE('query (10)'!L1063,"("),'query (10)'!L1063)))</f>
        <v>OUTER RING RACEWAY SUPER FINISH MACHINE</v>
      </c>
      <c r="E1063" s="38" t="str">
        <f>IFERROR(TRIM(UPPER(_xlfn.TEXTBEFORE(_xlfn.TEXTAFTER('query (10)'!L1063,"("),")"))),"")</f>
        <v/>
      </c>
      <c r="F1063" s="38" t="str">
        <f>TRIM('query (10)'!K1063)</f>
        <v>KWD3</v>
      </c>
      <c r="G1063" s="38" t="str">
        <f>IF('query (10)'!J1063="","",'query (10)'!J1063)</f>
        <v>Electrical Control</v>
      </c>
      <c r="H1063" s="38" t="str">
        <f>TRIM(UPPER('query (10)'!J1063))</f>
        <v>ELECTRICAL CONTROL</v>
      </c>
      <c r="I1063" s="38" t="str">
        <f>IF('query (10)'!F1063="","",'query (10)'!F1063)</f>
        <v>Time-based Maintenance</v>
      </c>
      <c r="J1063" s="38" t="str">
        <f>IF('query (10)'!F1063="","",IFERROR(INDEX(Cleaning_Rules!$B$14:$B$17,MATCH(TRIM('query (10)'!F1063),Cleaning_Rules!$A$14:$A$17,0)),"UNKNOWN"))</f>
        <v>TBM</v>
      </c>
      <c r="K1063" s="38" t="str">
        <f>IF('query (10)'!G1063="","",'query (10)'!G1063)</f>
        <v>กำลังดำเนินการ</v>
      </c>
      <c r="L1063" s="38" t="str">
        <f>IF('query (10)'!G1063="","MISSING",IFERROR(INDEX(Cleaning_Rules!$B$5:$B$10,MATCH(TRIM('query (10)'!G1063),Cleaning_Rules!$A$5:$A$10,0)),"UNKNOWN"))</f>
        <v>IN_PROGRESS</v>
      </c>
      <c r="M1063" s="38" t="str">
        <f>IF('query (10)'!I1063="","",'query (10)'!I1063)</f>
        <v>Electrical</v>
      </c>
      <c r="N1063" s="38" t="str">
        <f>IF('query (10)'!O1063="","",'query (10)'!O1063)</f>
        <v>Inspection</v>
      </c>
      <c r="O1063" s="38" t="str">
        <f>IF('query (10)'!P1063="","",'query (10)'!P1063)</f>
        <v>Medium</v>
      </c>
      <c r="P1063" s="38" t="str">
        <f>IF('query (10)'!N1063="","",'query (10)'!N1063)</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63" s="38" t="str">
        <f>TRIM('query (10)'!N1063)</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63" s="38" t="str">
        <f>TRIM(UPPER('query (10)'!R1063))</f>
        <v/>
      </c>
      <c r="S1063" s="38" t="str">
        <f>TRIM(UPPER('query (10)'!S1063))</f>
        <v/>
      </c>
      <c r="T1063" s="38" t="str">
        <f>IF('query (10)'!Q1063="","",TRIM(UPPER('query (10)'!Q1063)))</f>
        <v/>
      </c>
      <c r="U1063" s="38" t="str">
        <f>IF('query (10)'!T1063="","",'query (10)'!T1063)</f>
        <v/>
      </c>
      <c r="V1063" s="39" t="str">
        <f>IF('query (10)'!T1063="","",IFERROR(VALUE('query (10)'!T1063),""))</f>
        <v/>
      </c>
      <c r="W1063" s="40">
        <f>IF('query (10)'!U1063="","",'query (10)'!U1063)</f>
        <v>0</v>
      </c>
      <c r="X1063" s="39">
        <f>IF('query (10)'!V1063="","",'query (10)'!V1063)</f>
        <v>90</v>
      </c>
      <c r="Y1063" s="41">
        <f>IF('query (10)'!W1063="","",'query (10)'!W1063)</f>
        <v>46056</v>
      </c>
      <c r="Z1063" s="41" t="str">
        <f>IF('query (10)'!X1063="","",'query (10)'!X1063)</f>
        <v/>
      </c>
      <c r="AA1063" s="41">
        <f>IF('query (10)'!Y1063="","",'query (10)'!Y1063)</f>
        <v>46056</v>
      </c>
      <c r="AB1063" s="41">
        <f>IF('query (10)'!Z1063="","",'query (10)'!Z1063)</f>
        <v>46146</v>
      </c>
      <c r="AC1063" s="38" t="str">
        <f>IF(OR('query (10)'!AA1063="",COUNTIF(Cleaning_Rules!$A$21:$A$26,TRIM('query (10)'!AA1063))&gt;0),"",TRIM('query (10)'!AA1063))</f>
        <v/>
      </c>
      <c r="AD1063" s="38" t="str">
        <f>IF('query (10)'!AB1063="","",TRIM(IFERROR(_xlfn.TEXTBEFORE('query (10)'!AB1063,"("),'query (10)'!AB1063)))</f>
        <v>เริ่มซ่อมงาน PM แล้ว รับผิดชอบโดย PAHLA SEEDANG</v>
      </c>
      <c r="AE1063" s="38" t="str">
        <f>IFERROR(LOWER(TRIM(_xlfn.TEXTBEFORE(_xlfn.TEXTAFTER('query (10)'!AB1063,"("),")"))),"")</f>
        <v>pahla@nsk.com</v>
      </c>
      <c r="AF1063" s="38" t="str">
        <f>IF('query (10)'!AD1063="","",TRIM('query (10)'!AD1063))</f>
        <v>ณัฐดนัย จุฑาเทพ</v>
      </c>
      <c r="AG1063" s="38" t="str">
        <f>IF('query (10)'!AE1063="","",TRIM('query (10)'!AE1063))</f>
        <v>อัมรินทร์ รักษาพล</v>
      </c>
      <c r="AH1063" s="38" t="str">
        <f>IF('query (10)'!AF1063="","",IFERROR(VALUE('query (10)'!AF1063),""))</f>
        <v/>
      </c>
      <c r="AI1063" s="38" t="str">
        <f>IF('query (10)'!AG1063="","",TRIM('query (10)'!AG1063))</f>
        <v/>
      </c>
      <c r="AJ1063" s="38" t="str">
        <f>IF('query (10)'!AH1063="","",IFERROR(VALUE('query (10)'!AH1063),""))</f>
        <v/>
      </c>
      <c r="AK1063" s="38" t="str">
        <f>IF('query (10)'!AI1063="","",TRIM('query (10)'!AI1063))</f>
        <v/>
      </c>
      <c r="AL1063" s="42">
        <f t="shared" si="80"/>
        <v>2026</v>
      </c>
      <c r="AM1063" s="42" t="str">
        <f t="shared" si="81"/>
        <v>2026-02</v>
      </c>
      <c r="AN1063" s="42" t="str">
        <f t="shared" ca="1" si="82"/>
        <v>OVERDUE</v>
      </c>
      <c r="AO1063" s="42" t="str">
        <f t="shared" si="83"/>
        <v>GR-354 | OUTER RING RACEWAY SUPER FINISH MACHINE | KWD3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PAHLA SEEDANG | อัมรินทร์ รักษาพล</v>
      </c>
      <c r="AP1063" s="42" t="str">
        <f>_xlfn.TEXTJOIN("; ",TRUE,IF(COUNTA('query (10)'!A1063:AK1063)&lt;=6,"NEAR_EMPTY_ROW",""),IF($K1063="","MISSING_STATUS",""),IF(AND($K1063="เสร็จสิ้น",$Z1063=""),"DONE_NO_ACTUAL_DATE",""),IF(AND($I1063="Condition-based Maintenance",$AH1063=""),"CBM_NO_MEASUREMENT",""),IF(OR($X1063="",$X1063=0),"INVALID_PERIOD",""),IF(AND($AA1063&lt;&gt;"",$AB1063&lt;&gt;"",$AB1063&lt;$AA1063),"DATE_SEQUENCE_ERROR",""),IF(AND($AB1063&lt;&gt;"",$AB1063&gt;DATE(2030,12,31)),"DATE_OUTLIER",""),IF($C1063="","MISSING_QRCODE",""),IF($J1063="UNKNOWN","UNKNOWN_PM_TYPE",""),IF($L1063="UNKNOWN","UNKNOWN_STATUS",""))</f>
        <v/>
      </c>
      <c r="AQ1063" s="42" t="str">
        <f t="shared" si="84"/>
        <v>NO</v>
      </c>
    </row>
    <row r="1064" spans="1:43" x14ac:dyDescent="0.3">
      <c r="A1064" s="38">
        <f>IF('query (10)'!A1064="","",'query (10)'!A1064)</f>
        <v>1237</v>
      </c>
      <c r="B1064" s="38">
        <f>IF('query (10)'!B1064="","",'query (10)'!B1064)</f>
        <v>19934</v>
      </c>
      <c r="C1064" s="38" t="str">
        <f>TRIM(UPPER('query (10)'!M1064))</f>
        <v>GR-336</v>
      </c>
      <c r="D1064" s="38" t="str">
        <f>TRIM(UPPER(IFERROR(_xlfn.TEXTBEFORE('query (10)'!L1064,"("),'query (10)'!L1064)))</f>
        <v>INNER RING RACEWAY GRINDING MACHINE</v>
      </c>
      <c r="E1064" s="38" t="str">
        <f>IFERROR(TRIM(UPPER(_xlfn.TEXTBEFORE(_xlfn.TEXTAFTER('query (10)'!L1064,"("),")"))),"")</f>
        <v/>
      </c>
      <c r="F1064" s="38" t="str">
        <f>TRIM('query (10)'!K1064)</f>
        <v>KWD3</v>
      </c>
      <c r="G1064" s="38" t="str">
        <f>IF('query (10)'!J1064="","",'query (10)'!J1064)</f>
        <v>Electrical Control</v>
      </c>
      <c r="H1064" s="38" t="str">
        <f>TRIM(UPPER('query (10)'!J1064))</f>
        <v>ELECTRICAL CONTROL</v>
      </c>
      <c r="I1064" s="38" t="str">
        <f>IF('query (10)'!F1064="","",'query (10)'!F1064)</f>
        <v>Time-based Maintenance</v>
      </c>
      <c r="J1064" s="38" t="str">
        <f>IF('query (10)'!F1064="","",IFERROR(INDEX(Cleaning_Rules!$B$14:$B$17,MATCH(TRIM('query (10)'!F1064),Cleaning_Rules!$A$14:$A$17,0)),"UNKNOWN"))</f>
        <v>TBM</v>
      </c>
      <c r="K1064" s="38" t="str">
        <f>IF('query (10)'!G1064="","",'query (10)'!G1064)</f>
        <v>กำลังดำเนินการ</v>
      </c>
      <c r="L1064" s="38" t="str">
        <f>IF('query (10)'!G1064="","MISSING",IFERROR(INDEX(Cleaning_Rules!$B$5:$B$10,MATCH(TRIM('query (10)'!G1064),Cleaning_Rules!$A$5:$A$10,0)),"UNKNOWN"))</f>
        <v>IN_PROGRESS</v>
      </c>
      <c r="M1064" s="38" t="str">
        <f>IF('query (10)'!I1064="","",'query (10)'!I1064)</f>
        <v>Electrical</v>
      </c>
      <c r="N1064" s="38" t="str">
        <f>IF('query (10)'!O1064="","",'query (10)'!O1064)</f>
        <v>Inspection</v>
      </c>
      <c r="O1064" s="38" t="str">
        <f>IF('query (10)'!P1064="","",'query (10)'!P1064)</f>
        <v>Medium</v>
      </c>
      <c r="P1064" s="38" t="str">
        <f>IF('query (10)'!N1064="","",'query (10)'!N1064)</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64" s="38" t="str">
        <f>TRIM('query (10)'!N1064)</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64" s="38" t="str">
        <f>TRIM(UPPER('query (10)'!R1064))</f>
        <v/>
      </c>
      <c r="S1064" s="38" t="str">
        <f>TRIM(UPPER('query (10)'!S1064))</f>
        <v/>
      </c>
      <c r="T1064" s="38" t="str">
        <f>IF('query (10)'!Q1064="","",TRIM(UPPER('query (10)'!Q1064)))</f>
        <v/>
      </c>
      <c r="U1064" s="38" t="str">
        <f>IF('query (10)'!T1064="","",'query (10)'!T1064)</f>
        <v/>
      </c>
      <c r="V1064" s="39" t="str">
        <f>IF('query (10)'!T1064="","",IFERROR(VALUE('query (10)'!T1064),""))</f>
        <v/>
      </c>
      <c r="W1064" s="40">
        <f>IF('query (10)'!U1064="","",'query (10)'!U1064)</f>
        <v>0</v>
      </c>
      <c r="X1064" s="39">
        <f>IF('query (10)'!V1064="","",'query (10)'!V1064)</f>
        <v>90</v>
      </c>
      <c r="Y1064" s="41">
        <f>IF('query (10)'!W1064="","",'query (10)'!W1064)</f>
        <v>46056</v>
      </c>
      <c r="Z1064" s="41" t="str">
        <f>IF('query (10)'!X1064="","",'query (10)'!X1064)</f>
        <v/>
      </c>
      <c r="AA1064" s="41">
        <f>IF('query (10)'!Y1064="","",'query (10)'!Y1064)</f>
        <v>46056</v>
      </c>
      <c r="AB1064" s="41">
        <f>IF('query (10)'!Z1064="","",'query (10)'!Z1064)</f>
        <v>46146</v>
      </c>
      <c r="AC1064" s="38" t="str">
        <f>IF(OR('query (10)'!AA1064="",COUNTIF(Cleaning_Rules!$A$21:$A$26,TRIM('query (10)'!AA1064))&gt;0),"",TRIM('query (10)'!AA1064))</f>
        <v/>
      </c>
      <c r="AD1064" s="38" t="str">
        <f>IF('query (10)'!AB1064="","",TRIM(IFERROR(_xlfn.TEXTBEFORE('query (10)'!AB1064,"("),'query (10)'!AB1064)))</f>
        <v>เริ่มซ่อมงาน PM แล้ว รับผิดชอบโดย PAHLA SEEDANG</v>
      </c>
      <c r="AE1064" s="38" t="str">
        <f>IFERROR(LOWER(TRIM(_xlfn.TEXTBEFORE(_xlfn.TEXTAFTER('query (10)'!AB1064,"("),")"))),"")</f>
        <v>pahla@nsk.com</v>
      </c>
      <c r="AF1064" s="38" t="str">
        <f>IF('query (10)'!AD1064="","",TRIM('query (10)'!AD1064))</f>
        <v>ณัฐดนัย จุฑาเทพ</v>
      </c>
      <c r="AG1064" s="38" t="str">
        <f>IF('query (10)'!AE1064="","",TRIM('query (10)'!AE1064))</f>
        <v>อัมรินทร์ รักษาพล</v>
      </c>
      <c r="AH1064" s="38" t="str">
        <f>IF('query (10)'!AF1064="","",IFERROR(VALUE('query (10)'!AF1064),""))</f>
        <v/>
      </c>
      <c r="AI1064" s="38" t="str">
        <f>IF('query (10)'!AG1064="","",TRIM('query (10)'!AG1064))</f>
        <v/>
      </c>
      <c r="AJ1064" s="38" t="str">
        <f>IF('query (10)'!AH1064="","",IFERROR(VALUE('query (10)'!AH1064),""))</f>
        <v/>
      </c>
      <c r="AK1064" s="38" t="str">
        <f>IF('query (10)'!AI1064="","",TRIM('query (10)'!AI1064))</f>
        <v/>
      </c>
      <c r="AL1064" s="42">
        <f t="shared" si="80"/>
        <v>2026</v>
      </c>
      <c r="AM1064" s="42" t="str">
        <f t="shared" si="81"/>
        <v>2026-02</v>
      </c>
      <c r="AN1064" s="42" t="str">
        <f t="shared" ca="1" si="82"/>
        <v>OVERDUE</v>
      </c>
      <c r="AO1064" s="42" t="str">
        <f t="shared" si="83"/>
        <v>GR-336 | INNER RING RACEWAY GRINDING MACHINE | KWD3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PAHLA SEEDANG | อัมรินทร์ รักษาพล</v>
      </c>
      <c r="AP1064" s="42" t="str">
        <f>_xlfn.TEXTJOIN("; ",TRUE,IF(COUNTA('query (10)'!A1064:AK1064)&lt;=6,"NEAR_EMPTY_ROW",""),IF($K1064="","MISSING_STATUS",""),IF(AND($K1064="เสร็จสิ้น",$Z1064=""),"DONE_NO_ACTUAL_DATE",""),IF(AND($I1064="Condition-based Maintenance",$AH1064=""),"CBM_NO_MEASUREMENT",""),IF(OR($X1064="",$X1064=0),"INVALID_PERIOD",""),IF(AND($AA1064&lt;&gt;"",$AB1064&lt;&gt;"",$AB1064&lt;$AA1064),"DATE_SEQUENCE_ERROR",""),IF(AND($AB1064&lt;&gt;"",$AB1064&gt;DATE(2030,12,31)),"DATE_OUTLIER",""),IF($C1064="","MISSING_QRCODE",""),IF($J1064="UNKNOWN","UNKNOWN_PM_TYPE",""),IF($L1064="UNKNOWN","UNKNOWN_STATUS",""))</f>
        <v/>
      </c>
      <c r="AQ1064" s="42" t="str">
        <f t="shared" si="84"/>
        <v>NO</v>
      </c>
    </row>
    <row r="1065" spans="1:43" x14ac:dyDescent="0.3">
      <c r="A1065" s="38">
        <f>IF('query (10)'!A1065="","",'query (10)'!A1065)</f>
        <v>1238</v>
      </c>
      <c r="B1065" s="38">
        <f>IF('query (10)'!B1065="","",'query (10)'!B1065)</f>
        <v>19939</v>
      </c>
      <c r="C1065" s="38" t="str">
        <f>TRIM(UPPER('query (10)'!M1065))</f>
        <v>GR-339</v>
      </c>
      <c r="D1065" s="38" t="str">
        <f>TRIM(UPPER(IFERROR(_xlfn.TEXTBEFORE('query (10)'!L1065,"("),'query (10)'!L1065)))</f>
        <v>INNER RING RIB GRINDING MACHINE</v>
      </c>
      <c r="E1065" s="38" t="str">
        <f>IFERROR(TRIM(UPPER(_xlfn.TEXTBEFORE(_xlfn.TEXTAFTER('query (10)'!L1065,"("),")"))),"")</f>
        <v/>
      </c>
      <c r="F1065" s="38" t="str">
        <f>TRIM('query (10)'!K1065)</f>
        <v>KWD3</v>
      </c>
      <c r="G1065" s="38" t="str">
        <f>IF('query (10)'!J1065="","",'query (10)'!J1065)</f>
        <v>Electrical Control</v>
      </c>
      <c r="H1065" s="38" t="str">
        <f>TRIM(UPPER('query (10)'!J1065))</f>
        <v>ELECTRICAL CONTROL</v>
      </c>
      <c r="I1065" s="38" t="str">
        <f>IF('query (10)'!F1065="","",'query (10)'!F1065)</f>
        <v>Time-based Maintenance</v>
      </c>
      <c r="J1065" s="38" t="str">
        <f>IF('query (10)'!F1065="","",IFERROR(INDEX(Cleaning_Rules!$B$14:$B$17,MATCH(TRIM('query (10)'!F1065),Cleaning_Rules!$A$14:$A$17,0)),"UNKNOWN"))</f>
        <v>TBM</v>
      </c>
      <c r="K1065" s="38" t="str">
        <f>IF('query (10)'!G1065="","",'query (10)'!G1065)</f>
        <v>กำลังดำเนินการ</v>
      </c>
      <c r="L1065" s="38" t="str">
        <f>IF('query (10)'!G1065="","MISSING",IFERROR(INDEX(Cleaning_Rules!$B$5:$B$10,MATCH(TRIM('query (10)'!G1065),Cleaning_Rules!$A$5:$A$10,0)),"UNKNOWN"))</f>
        <v>IN_PROGRESS</v>
      </c>
      <c r="M1065" s="38" t="str">
        <f>IF('query (10)'!I1065="","",'query (10)'!I1065)</f>
        <v>Electrical</v>
      </c>
      <c r="N1065" s="38" t="str">
        <f>IF('query (10)'!O1065="","",'query (10)'!O1065)</f>
        <v>Inspection</v>
      </c>
      <c r="O1065" s="38" t="str">
        <f>IF('query (10)'!P1065="","",'query (10)'!P1065)</f>
        <v>Medium</v>
      </c>
      <c r="P1065" s="38" t="str">
        <f>IF('query (10)'!N1065="","",'query (10)'!N1065)</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65" s="38" t="str">
        <f>TRIM('query (10)'!N1065)</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65" s="38" t="str">
        <f>TRIM(UPPER('query (10)'!R1065))</f>
        <v/>
      </c>
      <c r="S1065" s="38" t="str">
        <f>TRIM(UPPER('query (10)'!S1065))</f>
        <v/>
      </c>
      <c r="T1065" s="38" t="str">
        <f>IF('query (10)'!Q1065="","",TRIM(UPPER('query (10)'!Q1065)))</f>
        <v/>
      </c>
      <c r="U1065" s="38" t="str">
        <f>IF('query (10)'!T1065="","",'query (10)'!T1065)</f>
        <v/>
      </c>
      <c r="V1065" s="39" t="str">
        <f>IF('query (10)'!T1065="","",IFERROR(VALUE('query (10)'!T1065),""))</f>
        <v/>
      </c>
      <c r="W1065" s="40">
        <f>IF('query (10)'!U1065="","",'query (10)'!U1065)</f>
        <v>0</v>
      </c>
      <c r="X1065" s="39">
        <f>IF('query (10)'!V1065="","",'query (10)'!V1065)</f>
        <v>90</v>
      </c>
      <c r="Y1065" s="41">
        <f>IF('query (10)'!W1065="","",'query (10)'!W1065)</f>
        <v>46056</v>
      </c>
      <c r="Z1065" s="41" t="str">
        <f>IF('query (10)'!X1065="","",'query (10)'!X1065)</f>
        <v/>
      </c>
      <c r="AA1065" s="41">
        <f>IF('query (10)'!Y1065="","",'query (10)'!Y1065)</f>
        <v>46056</v>
      </c>
      <c r="AB1065" s="41">
        <f>IF('query (10)'!Z1065="","",'query (10)'!Z1065)</f>
        <v>46146</v>
      </c>
      <c r="AC1065" s="38" t="str">
        <f>IF(OR('query (10)'!AA1065="",COUNTIF(Cleaning_Rules!$A$21:$A$26,TRIM('query (10)'!AA1065))&gt;0),"",TRIM('query (10)'!AA1065))</f>
        <v/>
      </c>
      <c r="AD1065" s="38" t="str">
        <f>IF('query (10)'!AB1065="","",TRIM(IFERROR(_xlfn.TEXTBEFORE('query (10)'!AB1065,"("),'query (10)'!AB1065)))</f>
        <v>เริ่มซ่อมงาน PM แล้ว รับผิดชอบโดย PAHLA SEEDANG</v>
      </c>
      <c r="AE1065" s="38" t="str">
        <f>IFERROR(LOWER(TRIM(_xlfn.TEXTBEFORE(_xlfn.TEXTAFTER('query (10)'!AB1065,"("),")"))),"")</f>
        <v>pahla@nsk.com</v>
      </c>
      <c r="AF1065" s="38" t="str">
        <f>IF('query (10)'!AD1065="","",TRIM('query (10)'!AD1065))</f>
        <v>ณัฐดนัย จุฑาเทพ</v>
      </c>
      <c r="AG1065" s="38" t="str">
        <f>IF('query (10)'!AE1065="","",TRIM('query (10)'!AE1065))</f>
        <v>อัมรินทร์ รักษาพล</v>
      </c>
      <c r="AH1065" s="38" t="str">
        <f>IF('query (10)'!AF1065="","",IFERROR(VALUE('query (10)'!AF1065),""))</f>
        <v/>
      </c>
      <c r="AI1065" s="38" t="str">
        <f>IF('query (10)'!AG1065="","",TRIM('query (10)'!AG1065))</f>
        <v/>
      </c>
      <c r="AJ1065" s="38" t="str">
        <f>IF('query (10)'!AH1065="","",IFERROR(VALUE('query (10)'!AH1065),""))</f>
        <v/>
      </c>
      <c r="AK1065" s="38" t="str">
        <f>IF('query (10)'!AI1065="","",TRIM('query (10)'!AI1065))</f>
        <v/>
      </c>
      <c r="AL1065" s="42">
        <f t="shared" si="80"/>
        <v>2026</v>
      </c>
      <c r="AM1065" s="42" t="str">
        <f t="shared" si="81"/>
        <v>2026-02</v>
      </c>
      <c r="AN1065" s="42" t="str">
        <f t="shared" ca="1" si="82"/>
        <v>OVERDUE</v>
      </c>
      <c r="AO1065" s="42" t="str">
        <f t="shared" si="83"/>
        <v>GR-339 | INNER RING RIB GRINDING MACHINE | KWD3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PAHLA SEEDANG | อัมรินทร์ รักษาพล</v>
      </c>
      <c r="AP1065" s="42" t="str">
        <f>_xlfn.TEXTJOIN("; ",TRUE,IF(COUNTA('query (10)'!A1065:AK1065)&lt;=6,"NEAR_EMPTY_ROW",""),IF($K1065="","MISSING_STATUS",""),IF(AND($K1065="เสร็จสิ้น",$Z1065=""),"DONE_NO_ACTUAL_DATE",""),IF(AND($I1065="Condition-based Maintenance",$AH1065=""),"CBM_NO_MEASUREMENT",""),IF(OR($X1065="",$X1065=0),"INVALID_PERIOD",""),IF(AND($AA1065&lt;&gt;"",$AB1065&lt;&gt;"",$AB1065&lt;$AA1065),"DATE_SEQUENCE_ERROR",""),IF(AND($AB1065&lt;&gt;"",$AB1065&gt;DATE(2030,12,31)),"DATE_OUTLIER",""),IF($C1065="","MISSING_QRCODE",""),IF($J1065="UNKNOWN","UNKNOWN_PM_TYPE",""),IF($L1065="UNKNOWN","UNKNOWN_STATUS",""))</f>
        <v/>
      </c>
      <c r="AQ1065" s="42" t="str">
        <f t="shared" si="84"/>
        <v>NO</v>
      </c>
    </row>
    <row r="1066" spans="1:43" x14ac:dyDescent="0.3">
      <c r="A1066" s="38">
        <f>IF('query (10)'!A1066="","",'query (10)'!A1066)</f>
        <v>1239</v>
      </c>
      <c r="B1066" s="38">
        <f>IF('query (10)'!B1066="","",'query (10)'!B1066)</f>
        <v>19924</v>
      </c>
      <c r="C1066" s="38" t="str">
        <f>TRIM(UPPER('query (10)'!M1066))</f>
        <v>GR-340</v>
      </c>
      <c r="D1066" s="38" t="str">
        <f>TRIM(UPPER(IFERROR(_xlfn.TEXTBEFORE('query (10)'!L1066,"("),'query (10)'!L1066)))</f>
        <v>INNER RING BORE GRINDING MACHINE</v>
      </c>
      <c r="E1066" s="38" t="str">
        <f>IFERROR(TRIM(UPPER(_xlfn.TEXTBEFORE(_xlfn.TEXTAFTER('query (10)'!L1066,"("),")"))),"")</f>
        <v/>
      </c>
      <c r="F1066" s="38" t="str">
        <f>TRIM('query (10)'!K1066)</f>
        <v>KWD3</v>
      </c>
      <c r="G1066" s="38" t="str">
        <f>IF('query (10)'!J1066="","",'query (10)'!J1066)</f>
        <v>Electrical Control</v>
      </c>
      <c r="H1066" s="38" t="str">
        <f>TRIM(UPPER('query (10)'!J1066))</f>
        <v>ELECTRICAL CONTROL</v>
      </c>
      <c r="I1066" s="38" t="str">
        <f>IF('query (10)'!F1066="","",'query (10)'!F1066)</f>
        <v>Time-based Maintenance</v>
      </c>
      <c r="J1066" s="38" t="str">
        <f>IF('query (10)'!F1066="","",IFERROR(INDEX(Cleaning_Rules!$B$14:$B$17,MATCH(TRIM('query (10)'!F1066),Cleaning_Rules!$A$14:$A$17,0)),"UNKNOWN"))</f>
        <v>TBM</v>
      </c>
      <c r="K1066" s="38" t="str">
        <f>IF('query (10)'!G1066="","",'query (10)'!G1066)</f>
        <v>กำลังดำเนินการ</v>
      </c>
      <c r="L1066" s="38" t="str">
        <f>IF('query (10)'!G1066="","MISSING",IFERROR(INDEX(Cleaning_Rules!$B$5:$B$10,MATCH(TRIM('query (10)'!G1066),Cleaning_Rules!$A$5:$A$10,0)),"UNKNOWN"))</f>
        <v>IN_PROGRESS</v>
      </c>
      <c r="M1066" s="38" t="str">
        <f>IF('query (10)'!I1066="","",'query (10)'!I1066)</f>
        <v>Electrical</v>
      </c>
      <c r="N1066" s="38" t="str">
        <f>IF('query (10)'!O1066="","",'query (10)'!O1066)</f>
        <v>Inspection</v>
      </c>
      <c r="O1066" s="38" t="str">
        <f>IF('query (10)'!P1066="","",'query (10)'!P1066)</f>
        <v>Medium</v>
      </c>
      <c r="P1066" s="38" t="str">
        <f>IF('query (10)'!N1066="","",'query (10)'!N1066)</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66" s="38" t="str">
        <f>TRIM('query (10)'!N1066)</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66" s="38" t="str">
        <f>TRIM(UPPER('query (10)'!R1066))</f>
        <v/>
      </c>
      <c r="S1066" s="38" t="str">
        <f>TRIM(UPPER('query (10)'!S1066))</f>
        <v/>
      </c>
      <c r="T1066" s="38" t="str">
        <f>IF('query (10)'!Q1066="","",TRIM(UPPER('query (10)'!Q1066)))</f>
        <v/>
      </c>
      <c r="U1066" s="38" t="str">
        <f>IF('query (10)'!T1066="","",'query (10)'!T1066)</f>
        <v/>
      </c>
      <c r="V1066" s="39" t="str">
        <f>IF('query (10)'!T1066="","",IFERROR(VALUE('query (10)'!T1066),""))</f>
        <v/>
      </c>
      <c r="W1066" s="40">
        <f>IF('query (10)'!U1066="","",'query (10)'!U1066)</f>
        <v>0</v>
      </c>
      <c r="X1066" s="39">
        <f>IF('query (10)'!V1066="","",'query (10)'!V1066)</f>
        <v>90</v>
      </c>
      <c r="Y1066" s="41">
        <f>IF('query (10)'!W1066="","",'query (10)'!W1066)</f>
        <v>46056</v>
      </c>
      <c r="Z1066" s="41" t="str">
        <f>IF('query (10)'!X1066="","",'query (10)'!X1066)</f>
        <v/>
      </c>
      <c r="AA1066" s="41">
        <f>IF('query (10)'!Y1066="","",'query (10)'!Y1066)</f>
        <v>46056</v>
      </c>
      <c r="AB1066" s="41">
        <f>IF('query (10)'!Z1066="","",'query (10)'!Z1066)</f>
        <v>46146</v>
      </c>
      <c r="AC1066" s="38" t="str">
        <f>IF(OR('query (10)'!AA1066="",COUNTIF(Cleaning_Rules!$A$21:$A$26,TRIM('query (10)'!AA1066))&gt;0),"",TRIM('query (10)'!AA1066))</f>
        <v/>
      </c>
      <c r="AD1066" s="38" t="str">
        <f>IF('query (10)'!AB1066="","",TRIM(IFERROR(_xlfn.TEXTBEFORE('query (10)'!AB1066,"("),'query (10)'!AB1066)))</f>
        <v>เริ่มซ่อมงาน PM แล้ว รับผิดชอบโดย PAHLA SEEDANG</v>
      </c>
      <c r="AE1066" s="38" t="str">
        <f>IFERROR(LOWER(TRIM(_xlfn.TEXTBEFORE(_xlfn.TEXTAFTER('query (10)'!AB1066,"("),")"))),"")</f>
        <v>pahla@nsk.com</v>
      </c>
      <c r="AF1066" s="38" t="str">
        <f>IF('query (10)'!AD1066="","",TRIM('query (10)'!AD1066))</f>
        <v>ณัฐดนัย จุฑาเทพ</v>
      </c>
      <c r="AG1066" s="38" t="str">
        <f>IF('query (10)'!AE1066="","",TRIM('query (10)'!AE1066))</f>
        <v>อัมรินทร์ รักษาพล</v>
      </c>
      <c r="AH1066" s="38" t="str">
        <f>IF('query (10)'!AF1066="","",IFERROR(VALUE('query (10)'!AF1066),""))</f>
        <v/>
      </c>
      <c r="AI1066" s="38" t="str">
        <f>IF('query (10)'!AG1066="","",TRIM('query (10)'!AG1066))</f>
        <v/>
      </c>
      <c r="AJ1066" s="38" t="str">
        <f>IF('query (10)'!AH1066="","",IFERROR(VALUE('query (10)'!AH1066),""))</f>
        <v/>
      </c>
      <c r="AK1066" s="38" t="str">
        <f>IF('query (10)'!AI1066="","",TRIM('query (10)'!AI1066))</f>
        <v/>
      </c>
      <c r="AL1066" s="42">
        <f t="shared" si="80"/>
        <v>2026</v>
      </c>
      <c r="AM1066" s="42" t="str">
        <f t="shared" si="81"/>
        <v>2026-02</v>
      </c>
      <c r="AN1066" s="42" t="str">
        <f t="shared" ca="1" si="82"/>
        <v>OVERDUE</v>
      </c>
      <c r="AO1066" s="42" t="str">
        <f t="shared" si="83"/>
        <v>GR-340 | INNER RING BORE GRINDING MACHINE | KWD3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PAHLA SEEDANG | อัมรินทร์ รักษาพล</v>
      </c>
      <c r="AP1066" s="42" t="str">
        <f>_xlfn.TEXTJOIN("; ",TRUE,IF(COUNTA('query (10)'!A1066:AK1066)&lt;=6,"NEAR_EMPTY_ROW",""),IF($K1066="","MISSING_STATUS",""),IF(AND($K1066="เสร็จสิ้น",$Z1066=""),"DONE_NO_ACTUAL_DATE",""),IF(AND($I1066="Condition-based Maintenance",$AH1066=""),"CBM_NO_MEASUREMENT",""),IF(OR($X1066="",$X1066=0),"INVALID_PERIOD",""),IF(AND($AA1066&lt;&gt;"",$AB1066&lt;&gt;"",$AB1066&lt;$AA1066),"DATE_SEQUENCE_ERROR",""),IF(AND($AB1066&lt;&gt;"",$AB1066&gt;DATE(2030,12,31)),"DATE_OUTLIER",""),IF($C1066="","MISSING_QRCODE",""),IF($J1066="UNKNOWN","UNKNOWN_PM_TYPE",""),IF($L1066="UNKNOWN","UNKNOWN_STATUS",""))</f>
        <v/>
      </c>
      <c r="AQ1066" s="42" t="str">
        <f t="shared" si="84"/>
        <v>NO</v>
      </c>
    </row>
    <row r="1067" spans="1:43" x14ac:dyDescent="0.3">
      <c r="A1067" s="38">
        <f>IF('query (10)'!A1067="","",'query (10)'!A1067)</f>
        <v>1240</v>
      </c>
      <c r="B1067" s="38">
        <f>IF('query (10)'!B1067="","",'query (10)'!B1067)</f>
        <v>19931</v>
      </c>
      <c r="C1067" s="38" t="str">
        <f>TRIM(UPPER('query (10)'!M1067))</f>
        <v>GR-342</v>
      </c>
      <c r="D1067" s="38" t="str">
        <f>TRIM(UPPER(IFERROR(_xlfn.TEXTBEFORE('query (10)'!L1067,"("),'query (10)'!L1067)))</f>
        <v>INNER RING RACEWAY AND RIB SUPER FINISH MACHINE</v>
      </c>
      <c r="E1067" s="38" t="str">
        <f>IFERROR(TRIM(UPPER(_xlfn.TEXTBEFORE(_xlfn.TEXTAFTER('query (10)'!L1067,"("),")"))),"")</f>
        <v/>
      </c>
      <c r="F1067" s="38" t="str">
        <f>TRIM('query (10)'!K1067)</f>
        <v>KWD3</v>
      </c>
      <c r="G1067" s="38" t="str">
        <f>IF('query (10)'!J1067="","",'query (10)'!J1067)</f>
        <v>Electrical Control</v>
      </c>
      <c r="H1067" s="38" t="str">
        <f>TRIM(UPPER('query (10)'!J1067))</f>
        <v>ELECTRICAL CONTROL</v>
      </c>
      <c r="I1067" s="38" t="str">
        <f>IF('query (10)'!F1067="","",'query (10)'!F1067)</f>
        <v>Time-based Maintenance</v>
      </c>
      <c r="J1067" s="38" t="str">
        <f>IF('query (10)'!F1067="","",IFERROR(INDEX(Cleaning_Rules!$B$14:$B$17,MATCH(TRIM('query (10)'!F1067),Cleaning_Rules!$A$14:$A$17,0)),"UNKNOWN"))</f>
        <v>TBM</v>
      </c>
      <c r="K1067" s="38" t="str">
        <f>IF('query (10)'!G1067="","",'query (10)'!G1067)</f>
        <v>กำลังดำเนินการ</v>
      </c>
      <c r="L1067" s="38" t="str">
        <f>IF('query (10)'!G1067="","MISSING",IFERROR(INDEX(Cleaning_Rules!$B$5:$B$10,MATCH(TRIM('query (10)'!G1067),Cleaning_Rules!$A$5:$A$10,0)),"UNKNOWN"))</f>
        <v>IN_PROGRESS</v>
      </c>
      <c r="M1067" s="38" t="str">
        <f>IF('query (10)'!I1067="","",'query (10)'!I1067)</f>
        <v>Electrical</v>
      </c>
      <c r="N1067" s="38" t="str">
        <f>IF('query (10)'!O1067="","",'query (10)'!O1067)</f>
        <v>Inspection</v>
      </c>
      <c r="O1067" s="38" t="str">
        <f>IF('query (10)'!P1067="","",'query (10)'!P1067)</f>
        <v>Medium</v>
      </c>
      <c r="P1067" s="38" t="str">
        <f>IF('query (10)'!N1067="","",'query (10)'!N1067)</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67" s="38" t="str">
        <f>TRIM('query (10)'!N1067)</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67" s="38" t="str">
        <f>TRIM(UPPER('query (10)'!R1067))</f>
        <v/>
      </c>
      <c r="S1067" s="38" t="str">
        <f>TRIM(UPPER('query (10)'!S1067))</f>
        <v/>
      </c>
      <c r="T1067" s="38" t="str">
        <f>IF('query (10)'!Q1067="","",TRIM(UPPER('query (10)'!Q1067)))</f>
        <v/>
      </c>
      <c r="U1067" s="38" t="str">
        <f>IF('query (10)'!T1067="","",'query (10)'!T1067)</f>
        <v/>
      </c>
      <c r="V1067" s="39" t="str">
        <f>IF('query (10)'!T1067="","",IFERROR(VALUE('query (10)'!T1067),""))</f>
        <v/>
      </c>
      <c r="W1067" s="40">
        <f>IF('query (10)'!U1067="","",'query (10)'!U1067)</f>
        <v>0</v>
      </c>
      <c r="X1067" s="39">
        <f>IF('query (10)'!V1067="","",'query (10)'!V1067)</f>
        <v>90</v>
      </c>
      <c r="Y1067" s="41">
        <f>IF('query (10)'!W1067="","",'query (10)'!W1067)</f>
        <v>46056</v>
      </c>
      <c r="Z1067" s="41" t="str">
        <f>IF('query (10)'!X1067="","",'query (10)'!X1067)</f>
        <v/>
      </c>
      <c r="AA1067" s="41">
        <f>IF('query (10)'!Y1067="","",'query (10)'!Y1067)</f>
        <v>46056</v>
      </c>
      <c r="AB1067" s="41">
        <f>IF('query (10)'!Z1067="","",'query (10)'!Z1067)</f>
        <v>46146</v>
      </c>
      <c r="AC1067" s="38" t="str">
        <f>IF(OR('query (10)'!AA1067="",COUNTIF(Cleaning_Rules!$A$21:$A$26,TRIM('query (10)'!AA1067))&gt;0),"",TRIM('query (10)'!AA1067))</f>
        <v/>
      </c>
      <c r="AD1067" s="38" t="str">
        <f>IF('query (10)'!AB1067="","",TRIM(IFERROR(_xlfn.TEXTBEFORE('query (10)'!AB1067,"("),'query (10)'!AB1067)))</f>
        <v/>
      </c>
      <c r="AE1067" s="38" t="str">
        <f>IFERROR(LOWER(TRIM(_xlfn.TEXTBEFORE(_xlfn.TEXTAFTER('query (10)'!AB1067,"("),")"))),"")</f>
        <v/>
      </c>
      <c r="AF1067" s="38" t="str">
        <f>IF('query (10)'!AD1067="","",TRIM('query (10)'!AD1067))</f>
        <v>ณัฐดนัย จุฑาเทพ</v>
      </c>
      <c r="AG1067" s="38" t="str">
        <f>IF('query (10)'!AE1067="","",TRIM('query (10)'!AE1067))</f>
        <v>อัมรินทร์ รักษาพล</v>
      </c>
      <c r="AH1067" s="38" t="str">
        <f>IF('query (10)'!AF1067="","",IFERROR(VALUE('query (10)'!AF1067),""))</f>
        <v/>
      </c>
      <c r="AI1067" s="38" t="str">
        <f>IF('query (10)'!AG1067="","",TRIM('query (10)'!AG1067))</f>
        <v/>
      </c>
      <c r="AJ1067" s="38" t="str">
        <f>IF('query (10)'!AH1067="","",IFERROR(VALUE('query (10)'!AH1067),""))</f>
        <v/>
      </c>
      <c r="AK1067" s="38" t="str">
        <f>IF('query (10)'!AI1067="","",TRIM('query (10)'!AI1067))</f>
        <v/>
      </c>
      <c r="AL1067" s="42">
        <f t="shared" si="80"/>
        <v>2026</v>
      </c>
      <c r="AM1067" s="42" t="str">
        <f t="shared" si="81"/>
        <v>2026-02</v>
      </c>
      <c r="AN1067" s="42" t="str">
        <f t="shared" ca="1" si="82"/>
        <v>OVERDUE</v>
      </c>
      <c r="AO1067" s="42" t="str">
        <f t="shared" si="83"/>
        <v>GR-342 | INNER RING RACEWAY AND RIB SUPER FINISH MACHINE | KWD3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อัมรินทร์ รักษาพล</v>
      </c>
      <c r="AP1067" s="42" t="str">
        <f>_xlfn.TEXTJOIN("; ",TRUE,IF(COUNTA('query (10)'!A1067:AK1067)&lt;=6,"NEAR_EMPTY_ROW",""),IF($K1067="","MISSING_STATUS",""),IF(AND($K1067="เสร็จสิ้น",$Z1067=""),"DONE_NO_ACTUAL_DATE",""),IF(AND($I1067="Condition-based Maintenance",$AH1067=""),"CBM_NO_MEASUREMENT",""),IF(OR($X1067="",$X1067=0),"INVALID_PERIOD",""),IF(AND($AA1067&lt;&gt;"",$AB1067&lt;&gt;"",$AB1067&lt;$AA1067),"DATE_SEQUENCE_ERROR",""),IF(AND($AB1067&lt;&gt;"",$AB1067&gt;DATE(2030,12,31)),"DATE_OUTLIER",""),IF($C1067="","MISSING_QRCODE",""),IF($J1067="UNKNOWN","UNKNOWN_PM_TYPE",""),IF($L1067="UNKNOWN","UNKNOWN_STATUS",""))</f>
        <v/>
      </c>
      <c r="AQ1067" s="42" t="str">
        <f t="shared" si="84"/>
        <v>NO</v>
      </c>
    </row>
    <row r="1068" spans="1:43" x14ac:dyDescent="0.3">
      <c r="A1068" s="38">
        <f>IF('query (10)'!A1068="","",'query (10)'!A1068)</f>
        <v>1241</v>
      </c>
      <c r="B1068" s="38" t="str">
        <f>IF('query (10)'!B1068="","",'query (10)'!B1068)</f>
        <v/>
      </c>
      <c r="C1068" s="38" t="str">
        <f>TRIM(UPPER('query (10)'!M1068))</f>
        <v>GR-473</v>
      </c>
      <c r="D1068" s="38" t="str">
        <f>TRIM(UPPER(IFERROR(_xlfn.TEXTBEFORE('query (10)'!L1068,"("),'query (10)'!L1068)))</f>
        <v>OUTER RING RACEWAY GRINDING MACHINE</v>
      </c>
      <c r="E1068" s="38" t="str">
        <f>IFERROR(TRIM(UPPER(_xlfn.TEXTBEFORE(_xlfn.TEXTAFTER('query (10)'!L1068,"("),")"))),"")</f>
        <v/>
      </c>
      <c r="F1068" s="38" t="str">
        <f>TRIM('query (10)'!K1068)</f>
        <v>KWD4</v>
      </c>
      <c r="G1068" s="38" t="str">
        <f>IF('query (10)'!J1068="","",'query (10)'!J1068)</f>
        <v>Electrical Control</v>
      </c>
      <c r="H1068" s="38" t="str">
        <f>TRIM(UPPER('query (10)'!J1068))</f>
        <v>ELECTRICAL CONTROL</v>
      </c>
      <c r="I1068" s="38" t="str">
        <f>IF('query (10)'!F1068="","",'query (10)'!F1068)</f>
        <v>Time-based Maintenance</v>
      </c>
      <c r="J1068" s="38" t="str">
        <f>IF('query (10)'!F1068="","",IFERROR(INDEX(Cleaning_Rules!$B$14:$B$17,MATCH(TRIM('query (10)'!F1068),Cleaning_Rules!$A$14:$A$17,0)),"UNKNOWN"))</f>
        <v>TBM</v>
      </c>
      <c r="K1068" s="38" t="str">
        <f>IF('query (10)'!G1068="","",'query (10)'!G1068)</f>
        <v>แก้ไขแผน</v>
      </c>
      <c r="L1068" s="38" t="str">
        <f>IF('query (10)'!G1068="","MISSING",IFERROR(INDEX(Cleaning_Rules!$B$5:$B$10,MATCH(TRIM('query (10)'!G1068),Cleaning_Rules!$A$5:$A$10,0)),"UNKNOWN"))</f>
        <v>PLAN_REVISED</v>
      </c>
      <c r="M1068" s="38" t="str">
        <f>IF('query (10)'!I1068="","",'query (10)'!I1068)</f>
        <v>Electrical</v>
      </c>
      <c r="N1068" s="38" t="str">
        <f>IF('query (10)'!O1068="","",'query (10)'!O1068)</f>
        <v>Inspection</v>
      </c>
      <c r="O1068" s="38" t="str">
        <f>IF('query (10)'!P1068="","",'query (10)'!P1068)</f>
        <v>Medium</v>
      </c>
      <c r="P1068" s="38" t="str">
        <f>IF('query (10)'!N1068="","",'query (10)'!N1068)</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68" s="38" t="str">
        <f>TRIM('query (10)'!N1068)</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68" s="38" t="str">
        <f>TRIM(UPPER('query (10)'!R1068))</f>
        <v/>
      </c>
      <c r="S1068" s="38" t="str">
        <f>TRIM(UPPER('query (10)'!S1068))</f>
        <v/>
      </c>
      <c r="T1068" s="38" t="str">
        <f>IF('query (10)'!Q1068="","",TRIM(UPPER('query (10)'!Q1068)))</f>
        <v/>
      </c>
      <c r="U1068" s="38" t="str">
        <f>IF('query (10)'!T1068="","",'query (10)'!T1068)</f>
        <v/>
      </c>
      <c r="V1068" s="39" t="str">
        <f>IF('query (10)'!T1068="","",IFERROR(VALUE('query (10)'!T1068),""))</f>
        <v/>
      </c>
      <c r="W1068" s="40">
        <f>IF('query (10)'!U1068="","",'query (10)'!U1068)</f>
        <v>0</v>
      </c>
      <c r="X1068" s="39">
        <f>IF('query (10)'!V1068="","",'query (10)'!V1068)</f>
        <v>90</v>
      </c>
      <c r="Y1068" s="41">
        <f>IF('query (10)'!W1068="","",'query (10)'!W1068)</f>
        <v>46057</v>
      </c>
      <c r="Z1068" s="41" t="str">
        <f>IF('query (10)'!X1068="","",'query (10)'!X1068)</f>
        <v/>
      </c>
      <c r="AA1068" s="41">
        <f>IF('query (10)'!Y1068="","",'query (10)'!Y1068)</f>
        <v>46057</v>
      </c>
      <c r="AB1068" s="41">
        <f>IF('query (10)'!Z1068="","",'query (10)'!Z1068)</f>
        <v>46147</v>
      </c>
      <c r="AC1068" s="38" t="str">
        <f>IF(OR('query (10)'!AA1068="",COUNTIF(Cleaning_Rules!$A$21:$A$26,TRIM('query (10)'!AA1068))&gt;0),"",TRIM('query (10)'!AA1068))</f>
        <v/>
      </c>
      <c r="AD1068" s="38" t="str">
        <f>IF('query (10)'!AB1068="","",TRIM(IFERROR(_xlfn.TEXTBEFORE('query (10)'!AB1068,"("),'query (10)'!AB1068)))</f>
        <v/>
      </c>
      <c r="AE1068" s="38" t="str">
        <f>IFERROR(LOWER(TRIM(_xlfn.TEXTBEFORE(_xlfn.TEXTAFTER('query (10)'!AB1068,"("),")"))),"")</f>
        <v/>
      </c>
      <c r="AF1068" s="38" t="str">
        <f>IF('query (10)'!AD1068="","",TRIM('query (10)'!AD1068))</f>
        <v>ณัฐดนัย จุฑาเทพ</v>
      </c>
      <c r="AG1068" s="38" t="str">
        <f>IF('query (10)'!AE1068="","",TRIM('query (10)'!AE1068))</f>
        <v>ณัฐดนัย จุฑาเทพ</v>
      </c>
      <c r="AH1068" s="38" t="str">
        <f>IF('query (10)'!AF1068="","",IFERROR(VALUE('query (10)'!AF1068),""))</f>
        <v/>
      </c>
      <c r="AI1068" s="38" t="str">
        <f>IF('query (10)'!AG1068="","",TRIM('query (10)'!AG1068))</f>
        <v/>
      </c>
      <c r="AJ1068" s="38" t="str">
        <f>IF('query (10)'!AH1068="","",IFERROR(VALUE('query (10)'!AH1068),""))</f>
        <v/>
      </c>
      <c r="AK1068" s="38" t="str">
        <f>IF('query (10)'!AI1068="","",TRIM('query (10)'!AI1068))</f>
        <v/>
      </c>
      <c r="AL1068" s="42">
        <f t="shared" si="80"/>
        <v>2026</v>
      </c>
      <c r="AM1068" s="42" t="str">
        <f t="shared" si="81"/>
        <v>2026-02</v>
      </c>
      <c r="AN1068" s="42" t="str">
        <f t="shared" ca="1" si="82"/>
        <v>OVERDUE</v>
      </c>
      <c r="AO1068" s="42" t="str">
        <f t="shared" si="83"/>
        <v>GR-473 | OUTER RING RACEWAY GRINDING MACHINE | KWD4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68" s="42" t="str">
        <f>_xlfn.TEXTJOIN("; ",TRUE,IF(COUNTA('query (10)'!A1068:AK1068)&lt;=6,"NEAR_EMPTY_ROW",""),IF($K1068="","MISSING_STATUS",""),IF(AND($K1068="เสร็จสิ้น",$Z1068=""),"DONE_NO_ACTUAL_DATE",""),IF(AND($I1068="Condition-based Maintenance",$AH1068=""),"CBM_NO_MEASUREMENT",""),IF(OR($X1068="",$X1068=0),"INVALID_PERIOD",""),IF(AND($AA1068&lt;&gt;"",$AB1068&lt;&gt;"",$AB1068&lt;$AA1068),"DATE_SEQUENCE_ERROR",""),IF(AND($AB1068&lt;&gt;"",$AB1068&gt;DATE(2030,12,31)),"DATE_OUTLIER",""),IF($C1068="","MISSING_QRCODE",""),IF($J1068="UNKNOWN","UNKNOWN_PM_TYPE",""),IF($L1068="UNKNOWN","UNKNOWN_STATUS",""))</f>
        <v/>
      </c>
      <c r="AQ1068" s="42" t="str">
        <f t="shared" si="84"/>
        <v>NO</v>
      </c>
    </row>
    <row r="1069" spans="1:43" x14ac:dyDescent="0.3">
      <c r="A1069" s="38">
        <f>IF('query (10)'!A1069="","",'query (10)'!A1069)</f>
        <v>1242</v>
      </c>
      <c r="B1069" s="38" t="str">
        <f>IF('query (10)'!B1069="","",'query (10)'!B1069)</f>
        <v/>
      </c>
      <c r="C1069" s="38" t="str">
        <f>TRIM(UPPER('query (10)'!M1069))</f>
        <v>GR-476</v>
      </c>
      <c r="D1069" s="38" t="str">
        <f>TRIM(UPPER(IFERROR(_xlfn.TEXTBEFORE('query (10)'!L1069,"("),'query (10)'!L1069)))</f>
        <v>OUTER RING RACEWAY SUPER FINISH MACHINE</v>
      </c>
      <c r="E1069" s="38" t="str">
        <f>IFERROR(TRIM(UPPER(_xlfn.TEXTBEFORE(_xlfn.TEXTAFTER('query (10)'!L1069,"("),")"))),"")</f>
        <v/>
      </c>
      <c r="F1069" s="38" t="str">
        <f>TRIM('query (10)'!K1069)</f>
        <v>KWD4</v>
      </c>
      <c r="G1069" s="38" t="str">
        <f>IF('query (10)'!J1069="","",'query (10)'!J1069)</f>
        <v>Electrical Control</v>
      </c>
      <c r="H1069" s="38" t="str">
        <f>TRIM(UPPER('query (10)'!J1069))</f>
        <v>ELECTRICAL CONTROL</v>
      </c>
      <c r="I1069" s="38" t="str">
        <f>IF('query (10)'!F1069="","",'query (10)'!F1069)</f>
        <v>Time-based Maintenance</v>
      </c>
      <c r="J1069" s="38" t="str">
        <f>IF('query (10)'!F1069="","",IFERROR(INDEX(Cleaning_Rules!$B$14:$B$17,MATCH(TRIM('query (10)'!F1069),Cleaning_Rules!$A$14:$A$17,0)),"UNKNOWN"))</f>
        <v>TBM</v>
      </c>
      <c r="K1069" s="38" t="str">
        <f>IF('query (10)'!G1069="","",'query (10)'!G1069)</f>
        <v>แผนใหม่</v>
      </c>
      <c r="L1069" s="38" t="str">
        <f>IF('query (10)'!G1069="","MISSING",IFERROR(INDEX(Cleaning_Rules!$B$5:$B$10,MATCH(TRIM('query (10)'!G1069),Cleaning_Rules!$A$5:$A$10,0)),"UNKNOWN"))</f>
        <v>NEW_PLAN</v>
      </c>
      <c r="M1069" s="38" t="str">
        <f>IF('query (10)'!I1069="","",'query (10)'!I1069)</f>
        <v>Electrical</v>
      </c>
      <c r="N1069" s="38" t="str">
        <f>IF('query (10)'!O1069="","",'query (10)'!O1069)</f>
        <v>Inspection</v>
      </c>
      <c r="O1069" s="38" t="str">
        <f>IF('query (10)'!P1069="","",'query (10)'!P1069)</f>
        <v>Medium</v>
      </c>
      <c r="P1069" s="38" t="str">
        <f>IF('query (10)'!N1069="","",'query (10)'!N1069)</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69" s="38" t="str">
        <f>TRIM('query (10)'!N1069)</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69" s="38" t="str">
        <f>TRIM(UPPER('query (10)'!R1069))</f>
        <v/>
      </c>
      <c r="S1069" s="38" t="str">
        <f>TRIM(UPPER('query (10)'!S1069))</f>
        <v/>
      </c>
      <c r="T1069" s="38" t="str">
        <f>IF('query (10)'!Q1069="","",TRIM(UPPER('query (10)'!Q1069)))</f>
        <v/>
      </c>
      <c r="U1069" s="38" t="str">
        <f>IF('query (10)'!T1069="","",'query (10)'!T1069)</f>
        <v/>
      </c>
      <c r="V1069" s="39" t="str">
        <f>IF('query (10)'!T1069="","",IFERROR(VALUE('query (10)'!T1069),""))</f>
        <v/>
      </c>
      <c r="W1069" s="40">
        <f>IF('query (10)'!U1069="","",'query (10)'!U1069)</f>
        <v>0</v>
      </c>
      <c r="X1069" s="39">
        <f>IF('query (10)'!V1069="","",'query (10)'!V1069)</f>
        <v>90</v>
      </c>
      <c r="Y1069" s="41">
        <f>IF('query (10)'!W1069="","",'query (10)'!W1069)</f>
        <v>46057</v>
      </c>
      <c r="Z1069" s="41" t="str">
        <f>IF('query (10)'!X1069="","",'query (10)'!X1069)</f>
        <v/>
      </c>
      <c r="AA1069" s="41">
        <f>IF('query (10)'!Y1069="","",'query (10)'!Y1069)</f>
        <v>46057</v>
      </c>
      <c r="AB1069" s="41">
        <f>IF('query (10)'!Z1069="","",'query (10)'!Z1069)</f>
        <v>46147</v>
      </c>
      <c r="AC1069" s="38" t="str">
        <f>IF(OR('query (10)'!AA1069="",COUNTIF(Cleaning_Rules!$A$21:$A$26,TRIM('query (10)'!AA1069))&gt;0),"",TRIM('query (10)'!AA1069))</f>
        <v/>
      </c>
      <c r="AD1069" s="38" t="str">
        <f>IF('query (10)'!AB1069="","",TRIM(IFERROR(_xlfn.TEXTBEFORE('query (10)'!AB1069,"("),'query (10)'!AB1069)))</f>
        <v/>
      </c>
      <c r="AE1069" s="38" t="str">
        <f>IFERROR(LOWER(TRIM(_xlfn.TEXTBEFORE(_xlfn.TEXTAFTER('query (10)'!AB1069,"("),")"))),"")</f>
        <v/>
      </c>
      <c r="AF1069" s="38" t="str">
        <f>IF('query (10)'!AD1069="","",TRIM('query (10)'!AD1069))</f>
        <v>ณัฐดนัย จุฑาเทพ</v>
      </c>
      <c r="AG1069" s="38" t="str">
        <f>IF('query (10)'!AE1069="","",TRIM('query (10)'!AE1069))</f>
        <v>ณัฐดนัย จุฑาเทพ</v>
      </c>
      <c r="AH1069" s="38" t="str">
        <f>IF('query (10)'!AF1069="","",IFERROR(VALUE('query (10)'!AF1069),""))</f>
        <v/>
      </c>
      <c r="AI1069" s="38" t="str">
        <f>IF('query (10)'!AG1069="","",TRIM('query (10)'!AG1069))</f>
        <v/>
      </c>
      <c r="AJ1069" s="38" t="str">
        <f>IF('query (10)'!AH1069="","",IFERROR(VALUE('query (10)'!AH1069),""))</f>
        <v/>
      </c>
      <c r="AK1069" s="38" t="str">
        <f>IF('query (10)'!AI1069="","",TRIM('query (10)'!AI1069))</f>
        <v/>
      </c>
      <c r="AL1069" s="42">
        <f t="shared" si="80"/>
        <v>2026</v>
      </c>
      <c r="AM1069" s="42" t="str">
        <f t="shared" si="81"/>
        <v>2026-02</v>
      </c>
      <c r="AN1069" s="42" t="str">
        <f t="shared" ca="1" si="82"/>
        <v>OVERDUE</v>
      </c>
      <c r="AO1069" s="42" t="str">
        <f t="shared" si="83"/>
        <v>GR-476 | OUTER RING RACEWAY SUPER FINISH MACHINE | KWD4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69" s="42" t="str">
        <f>_xlfn.TEXTJOIN("; ",TRUE,IF(COUNTA('query (10)'!A1069:AK1069)&lt;=6,"NEAR_EMPTY_ROW",""),IF($K1069="","MISSING_STATUS",""),IF(AND($K1069="เสร็จสิ้น",$Z1069=""),"DONE_NO_ACTUAL_DATE",""),IF(AND($I1069="Condition-based Maintenance",$AH1069=""),"CBM_NO_MEASUREMENT",""),IF(OR($X1069="",$X1069=0),"INVALID_PERIOD",""),IF(AND($AA1069&lt;&gt;"",$AB1069&lt;&gt;"",$AB1069&lt;$AA1069),"DATE_SEQUENCE_ERROR",""),IF(AND($AB1069&lt;&gt;"",$AB1069&gt;DATE(2030,12,31)),"DATE_OUTLIER",""),IF($C1069="","MISSING_QRCODE",""),IF($J1069="UNKNOWN","UNKNOWN_PM_TYPE",""),IF($L1069="UNKNOWN","UNKNOWN_STATUS",""))</f>
        <v/>
      </c>
      <c r="AQ1069" s="42" t="str">
        <f t="shared" si="84"/>
        <v>NO</v>
      </c>
    </row>
    <row r="1070" spans="1:43" x14ac:dyDescent="0.3">
      <c r="A1070" s="38">
        <f>IF('query (10)'!A1070="","",'query (10)'!A1070)</f>
        <v>1243</v>
      </c>
      <c r="B1070" s="38" t="str">
        <f>IF('query (10)'!B1070="","",'query (10)'!B1070)</f>
        <v/>
      </c>
      <c r="C1070" s="38" t="str">
        <f>TRIM(UPPER('query (10)'!M1070))</f>
        <v>GR-458</v>
      </c>
      <c r="D1070" s="38" t="str">
        <f>TRIM(UPPER(IFERROR(_xlfn.TEXTBEFORE('query (10)'!L1070,"("),'query (10)'!L1070)))</f>
        <v>INNER RING RACEWAY GRINDING MACHINE</v>
      </c>
      <c r="E1070" s="38" t="str">
        <f>IFERROR(TRIM(UPPER(_xlfn.TEXTBEFORE(_xlfn.TEXTAFTER('query (10)'!L1070,"("),")"))),"")</f>
        <v/>
      </c>
      <c r="F1070" s="38" t="str">
        <f>TRIM('query (10)'!K1070)</f>
        <v>KWD4</v>
      </c>
      <c r="G1070" s="38" t="str">
        <f>IF('query (10)'!J1070="","",'query (10)'!J1070)</f>
        <v>Electrical Control</v>
      </c>
      <c r="H1070" s="38" t="str">
        <f>TRIM(UPPER('query (10)'!J1070))</f>
        <v>ELECTRICAL CONTROL</v>
      </c>
      <c r="I1070" s="38" t="str">
        <f>IF('query (10)'!F1070="","",'query (10)'!F1070)</f>
        <v>Time-based Maintenance</v>
      </c>
      <c r="J1070" s="38" t="str">
        <f>IF('query (10)'!F1070="","",IFERROR(INDEX(Cleaning_Rules!$B$14:$B$17,MATCH(TRIM('query (10)'!F1070),Cleaning_Rules!$A$14:$A$17,0)),"UNKNOWN"))</f>
        <v>TBM</v>
      </c>
      <c r="K1070" s="38" t="str">
        <f>IF('query (10)'!G1070="","",'query (10)'!G1070)</f>
        <v>แผนใหม่</v>
      </c>
      <c r="L1070" s="38" t="str">
        <f>IF('query (10)'!G1070="","MISSING",IFERROR(INDEX(Cleaning_Rules!$B$5:$B$10,MATCH(TRIM('query (10)'!G1070),Cleaning_Rules!$A$5:$A$10,0)),"UNKNOWN"))</f>
        <v>NEW_PLAN</v>
      </c>
      <c r="M1070" s="38" t="str">
        <f>IF('query (10)'!I1070="","",'query (10)'!I1070)</f>
        <v>Electrical</v>
      </c>
      <c r="N1070" s="38" t="str">
        <f>IF('query (10)'!O1070="","",'query (10)'!O1070)</f>
        <v>Inspection</v>
      </c>
      <c r="O1070" s="38" t="str">
        <f>IF('query (10)'!P1070="","",'query (10)'!P1070)</f>
        <v>Medium</v>
      </c>
      <c r="P1070" s="38" t="str">
        <f>IF('query (10)'!N1070="","",'query (10)'!N1070)</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70" s="38" t="str">
        <f>TRIM('query (10)'!N1070)</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70" s="38" t="str">
        <f>TRIM(UPPER('query (10)'!R1070))</f>
        <v/>
      </c>
      <c r="S1070" s="38" t="str">
        <f>TRIM(UPPER('query (10)'!S1070))</f>
        <v/>
      </c>
      <c r="T1070" s="38" t="str">
        <f>IF('query (10)'!Q1070="","",TRIM(UPPER('query (10)'!Q1070)))</f>
        <v/>
      </c>
      <c r="U1070" s="38" t="str">
        <f>IF('query (10)'!T1070="","",'query (10)'!T1070)</f>
        <v/>
      </c>
      <c r="V1070" s="39" t="str">
        <f>IF('query (10)'!T1070="","",IFERROR(VALUE('query (10)'!T1070),""))</f>
        <v/>
      </c>
      <c r="W1070" s="40">
        <f>IF('query (10)'!U1070="","",'query (10)'!U1070)</f>
        <v>0</v>
      </c>
      <c r="X1070" s="39">
        <f>IF('query (10)'!V1070="","",'query (10)'!V1070)</f>
        <v>90</v>
      </c>
      <c r="Y1070" s="41">
        <f>IF('query (10)'!W1070="","",'query (10)'!W1070)</f>
        <v>46057</v>
      </c>
      <c r="Z1070" s="41" t="str">
        <f>IF('query (10)'!X1070="","",'query (10)'!X1070)</f>
        <v/>
      </c>
      <c r="AA1070" s="41">
        <f>IF('query (10)'!Y1070="","",'query (10)'!Y1070)</f>
        <v>46057</v>
      </c>
      <c r="AB1070" s="41">
        <f>IF('query (10)'!Z1070="","",'query (10)'!Z1070)</f>
        <v>46147</v>
      </c>
      <c r="AC1070" s="38" t="str">
        <f>IF(OR('query (10)'!AA1070="",COUNTIF(Cleaning_Rules!$A$21:$A$26,TRIM('query (10)'!AA1070))&gt;0),"",TRIM('query (10)'!AA1070))</f>
        <v/>
      </c>
      <c r="AD1070" s="38" t="str">
        <f>IF('query (10)'!AB1070="","",TRIM(IFERROR(_xlfn.TEXTBEFORE('query (10)'!AB1070,"("),'query (10)'!AB1070)))</f>
        <v/>
      </c>
      <c r="AE1070" s="38" t="str">
        <f>IFERROR(LOWER(TRIM(_xlfn.TEXTBEFORE(_xlfn.TEXTAFTER('query (10)'!AB1070,"("),")"))),"")</f>
        <v/>
      </c>
      <c r="AF1070" s="38" t="str">
        <f>IF('query (10)'!AD1070="","",TRIM('query (10)'!AD1070))</f>
        <v>ณัฐดนัย จุฑาเทพ</v>
      </c>
      <c r="AG1070" s="38" t="str">
        <f>IF('query (10)'!AE1070="","",TRIM('query (10)'!AE1070))</f>
        <v>ณัฐดนัย จุฑาเทพ</v>
      </c>
      <c r="AH1070" s="38" t="str">
        <f>IF('query (10)'!AF1070="","",IFERROR(VALUE('query (10)'!AF1070),""))</f>
        <v/>
      </c>
      <c r="AI1070" s="38" t="str">
        <f>IF('query (10)'!AG1070="","",TRIM('query (10)'!AG1070))</f>
        <v/>
      </c>
      <c r="AJ1070" s="38" t="str">
        <f>IF('query (10)'!AH1070="","",IFERROR(VALUE('query (10)'!AH1070),""))</f>
        <v/>
      </c>
      <c r="AK1070" s="38" t="str">
        <f>IF('query (10)'!AI1070="","",TRIM('query (10)'!AI1070))</f>
        <v/>
      </c>
      <c r="AL1070" s="42">
        <f t="shared" si="80"/>
        <v>2026</v>
      </c>
      <c r="AM1070" s="42" t="str">
        <f t="shared" si="81"/>
        <v>2026-02</v>
      </c>
      <c r="AN1070" s="42" t="str">
        <f t="shared" ca="1" si="82"/>
        <v>OVERDUE</v>
      </c>
      <c r="AO1070" s="42" t="str">
        <f t="shared" si="83"/>
        <v>GR-458 | INNER RING RACEWAY GRINDING MACHINE | KWD4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70" s="42" t="str">
        <f>_xlfn.TEXTJOIN("; ",TRUE,IF(COUNTA('query (10)'!A1070:AK1070)&lt;=6,"NEAR_EMPTY_ROW",""),IF($K1070="","MISSING_STATUS",""),IF(AND($K1070="เสร็จสิ้น",$Z1070=""),"DONE_NO_ACTUAL_DATE",""),IF(AND($I1070="Condition-based Maintenance",$AH1070=""),"CBM_NO_MEASUREMENT",""),IF(OR($X1070="",$X1070=0),"INVALID_PERIOD",""),IF(AND($AA1070&lt;&gt;"",$AB1070&lt;&gt;"",$AB1070&lt;$AA1070),"DATE_SEQUENCE_ERROR",""),IF(AND($AB1070&lt;&gt;"",$AB1070&gt;DATE(2030,12,31)),"DATE_OUTLIER",""),IF($C1070="","MISSING_QRCODE",""),IF($J1070="UNKNOWN","UNKNOWN_PM_TYPE",""),IF($L1070="UNKNOWN","UNKNOWN_STATUS",""))</f>
        <v/>
      </c>
      <c r="AQ1070" s="42" t="str">
        <f t="shared" si="84"/>
        <v>NO</v>
      </c>
    </row>
    <row r="1071" spans="1:43" x14ac:dyDescent="0.3">
      <c r="A1071" s="38">
        <f>IF('query (10)'!A1071="","",'query (10)'!A1071)</f>
        <v>1244</v>
      </c>
      <c r="B1071" s="38" t="str">
        <f>IF('query (10)'!B1071="","",'query (10)'!B1071)</f>
        <v/>
      </c>
      <c r="C1071" s="38" t="str">
        <f>TRIM(UPPER('query (10)'!M1071))</f>
        <v>GR-461</v>
      </c>
      <c r="D1071" s="38" t="str">
        <f>TRIM(UPPER(IFERROR(_xlfn.TEXTBEFORE('query (10)'!L1071,"("),'query (10)'!L1071)))</f>
        <v>INNER RING RIB GRINDING MACHINE</v>
      </c>
      <c r="E1071" s="38" t="str">
        <f>IFERROR(TRIM(UPPER(_xlfn.TEXTBEFORE(_xlfn.TEXTAFTER('query (10)'!L1071,"("),")"))),"")</f>
        <v/>
      </c>
      <c r="F1071" s="38" t="str">
        <f>TRIM('query (10)'!K1071)</f>
        <v>KWD4</v>
      </c>
      <c r="G1071" s="38" t="str">
        <f>IF('query (10)'!J1071="","",'query (10)'!J1071)</f>
        <v>Electrical Control</v>
      </c>
      <c r="H1071" s="38" t="str">
        <f>TRIM(UPPER('query (10)'!J1071))</f>
        <v>ELECTRICAL CONTROL</v>
      </c>
      <c r="I1071" s="38" t="str">
        <f>IF('query (10)'!F1071="","",'query (10)'!F1071)</f>
        <v>Time-based Maintenance</v>
      </c>
      <c r="J1071" s="38" t="str">
        <f>IF('query (10)'!F1071="","",IFERROR(INDEX(Cleaning_Rules!$B$14:$B$17,MATCH(TRIM('query (10)'!F1071),Cleaning_Rules!$A$14:$A$17,0)),"UNKNOWN"))</f>
        <v>TBM</v>
      </c>
      <c r="K1071" s="38" t="str">
        <f>IF('query (10)'!G1071="","",'query (10)'!G1071)</f>
        <v>แผนใหม่</v>
      </c>
      <c r="L1071" s="38" t="str">
        <f>IF('query (10)'!G1071="","MISSING",IFERROR(INDEX(Cleaning_Rules!$B$5:$B$10,MATCH(TRIM('query (10)'!G1071),Cleaning_Rules!$A$5:$A$10,0)),"UNKNOWN"))</f>
        <v>NEW_PLAN</v>
      </c>
      <c r="M1071" s="38" t="str">
        <f>IF('query (10)'!I1071="","",'query (10)'!I1071)</f>
        <v>Electrical</v>
      </c>
      <c r="N1071" s="38" t="str">
        <f>IF('query (10)'!O1071="","",'query (10)'!O1071)</f>
        <v>Inspection</v>
      </c>
      <c r="O1071" s="38" t="str">
        <f>IF('query (10)'!P1071="","",'query (10)'!P1071)</f>
        <v>Medium</v>
      </c>
      <c r="P1071" s="38" t="str">
        <f>IF('query (10)'!N1071="","",'query (10)'!N1071)</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71" s="38" t="str">
        <f>TRIM('query (10)'!N1071)</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71" s="38" t="str">
        <f>TRIM(UPPER('query (10)'!R1071))</f>
        <v/>
      </c>
      <c r="S1071" s="38" t="str">
        <f>TRIM(UPPER('query (10)'!S1071))</f>
        <v/>
      </c>
      <c r="T1071" s="38" t="str">
        <f>IF('query (10)'!Q1071="","",TRIM(UPPER('query (10)'!Q1071)))</f>
        <v/>
      </c>
      <c r="U1071" s="38" t="str">
        <f>IF('query (10)'!T1071="","",'query (10)'!T1071)</f>
        <v/>
      </c>
      <c r="V1071" s="39" t="str">
        <f>IF('query (10)'!T1071="","",IFERROR(VALUE('query (10)'!T1071),""))</f>
        <v/>
      </c>
      <c r="W1071" s="40">
        <f>IF('query (10)'!U1071="","",'query (10)'!U1071)</f>
        <v>0</v>
      </c>
      <c r="X1071" s="39">
        <f>IF('query (10)'!V1071="","",'query (10)'!V1071)</f>
        <v>90</v>
      </c>
      <c r="Y1071" s="41">
        <f>IF('query (10)'!W1071="","",'query (10)'!W1071)</f>
        <v>46057</v>
      </c>
      <c r="Z1071" s="41" t="str">
        <f>IF('query (10)'!X1071="","",'query (10)'!X1071)</f>
        <v/>
      </c>
      <c r="AA1071" s="41">
        <f>IF('query (10)'!Y1071="","",'query (10)'!Y1071)</f>
        <v>46057</v>
      </c>
      <c r="AB1071" s="41">
        <f>IF('query (10)'!Z1071="","",'query (10)'!Z1071)</f>
        <v>46147</v>
      </c>
      <c r="AC1071" s="38" t="str">
        <f>IF(OR('query (10)'!AA1071="",COUNTIF(Cleaning_Rules!$A$21:$A$26,TRIM('query (10)'!AA1071))&gt;0),"",TRIM('query (10)'!AA1071))</f>
        <v/>
      </c>
      <c r="AD1071" s="38" t="str">
        <f>IF('query (10)'!AB1071="","",TRIM(IFERROR(_xlfn.TEXTBEFORE('query (10)'!AB1071,"("),'query (10)'!AB1071)))</f>
        <v/>
      </c>
      <c r="AE1071" s="38" t="str">
        <f>IFERROR(LOWER(TRIM(_xlfn.TEXTBEFORE(_xlfn.TEXTAFTER('query (10)'!AB1071,"("),")"))),"")</f>
        <v/>
      </c>
      <c r="AF1071" s="38" t="str">
        <f>IF('query (10)'!AD1071="","",TRIM('query (10)'!AD1071))</f>
        <v>ณัฐดนัย จุฑาเทพ</v>
      </c>
      <c r="AG1071" s="38" t="str">
        <f>IF('query (10)'!AE1071="","",TRIM('query (10)'!AE1071))</f>
        <v>ณัฐดนัย จุฑาเทพ</v>
      </c>
      <c r="AH1071" s="38" t="str">
        <f>IF('query (10)'!AF1071="","",IFERROR(VALUE('query (10)'!AF1071),""))</f>
        <v/>
      </c>
      <c r="AI1071" s="38" t="str">
        <f>IF('query (10)'!AG1071="","",TRIM('query (10)'!AG1071))</f>
        <v/>
      </c>
      <c r="AJ1071" s="38" t="str">
        <f>IF('query (10)'!AH1071="","",IFERROR(VALUE('query (10)'!AH1071),""))</f>
        <v/>
      </c>
      <c r="AK1071" s="38" t="str">
        <f>IF('query (10)'!AI1071="","",TRIM('query (10)'!AI1071))</f>
        <v/>
      </c>
      <c r="AL1071" s="42">
        <f t="shared" si="80"/>
        <v>2026</v>
      </c>
      <c r="AM1071" s="42" t="str">
        <f t="shared" si="81"/>
        <v>2026-02</v>
      </c>
      <c r="AN1071" s="42" t="str">
        <f t="shared" ca="1" si="82"/>
        <v>OVERDUE</v>
      </c>
      <c r="AO1071" s="42" t="str">
        <f t="shared" si="83"/>
        <v>GR-461 | INNER RING RIB GRINDING MACHINE | KWD4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71" s="42" t="str">
        <f>_xlfn.TEXTJOIN("; ",TRUE,IF(COUNTA('query (10)'!A1071:AK1071)&lt;=6,"NEAR_EMPTY_ROW",""),IF($K1071="","MISSING_STATUS",""),IF(AND($K1071="เสร็จสิ้น",$Z1071=""),"DONE_NO_ACTUAL_DATE",""),IF(AND($I1071="Condition-based Maintenance",$AH1071=""),"CBM_NO_MEASUREMENT",""),IF(OR($X1071="",$X1071=0),"INVALID_PERIOD",""),IF(AND($AA1071&lt;&gt;"",$AB1071&lt;&gt;"",$AB1071&lt;$AA1071),"DATE_SEQUENCE_ERROR",""),IF(AND($AB1071&lt;&gt;"",$AB1071&gt;DATE(2030,12,31)),"DATE_OUTLIER",""),IF($C1071="","MISSING_QRCODE",""),IF($J1071="UNKNOWN","UNKNOWN_PM_TYPE",""),IF($L1071="UNKNOWN","UNKNOWN_STATUS",""))</f>
        <v/>
      </c>
      <c r="AQ1071" s="42" t="str">
        <f t="shared" si="84"/>
        <v>NO</v>
      </c>
    </row>
    <row r="1072" spans="1:43" x14ac:dyDescent="0.3">
      <c r="A1072" s="38">
        <f>IF('query (10)'!A1072="","",'query (10)'!A1072)</f>
        <v>1245</v>
      </c>
      <c r="B1072" s="38" t="str">
        <f>IF('query (10)'!B1072="","",'query (10)'!B1072)</f>
        <v/>
      </c>
      <c r="C1072" s="38" t="str">
        <f>TRIM(UPPER('query (10)'!M1072))</f>
        <v>GR-462</v>
      </c>
      <c r="D1072" s="38" t="str">
        <f>TRIM(UPPER(IFERROR(_xlfn.TEXTBEFORE('query (10)'!L1072,"("),'query (10)'!L1072)))</f>
        <v>INNER RING BORE GRINDING MACHINE</v>
      </c>
      <c r="E1072" s="38" t="str">
        <f>IFERROR(TRIM(UPPER(_xlfn.TEXTBEFORE(_xlfn.TEXTAFTER('query (10)'!L1072,"("),")"))),"")</f>
        <v/>
      </c>
      <c r="F1072" s="38" t="str">
        <f>TRIM('query (10)'!K1072)</f>
        <v>KWD4</v>
      </c>
      <c r="G1072" s="38" t="str">
        <f>IF('query (10)'!J1072="","",'query (10)'!J1072)</f>
        <v>Electrical Control</v>
      </c>
      <c r="H1072" s="38" t="str">
        <f>TRIM(UPPER('query (10)'!J1072))</f>
        <v>ELECTRICAL CONTROL</v>
      </c>
      <c r="I1072" s="38" t="str">
        <f>IF('query (10)'!F1072="","",'query (10)'!F1072)</f>
        <v>Time-based Maintenance</v>
      </c>
      <c r="J1072" s="38" t="str">
        <f>IF('query (10)'!F1072="","",IFERROR(INDEX(Cleaning_Rules!$B$14:$B$17,MATCH(TRIM('query (10)'!F1072),Cleaning_Rules!$A$14:$A$17,0)),"UNKNOWN"))</f>
        <v>TBM</v>
      </c>
      <c r="K1072" s="38" t="str">
        <f>IF('query (10)'!G1072="","",'query (10)'!G1072)</f>
        <v>แผนใหม่</v>
      </c>
      <c r="L1072" s="38" t="str">
        <f>IF('query (10)'!G1072="","MISSING",IFERROR(INDEX(Cleaning_Rules!$B$5:$B$10,MATCH(TRIM('query (10)'!G1072),Cleaning_Rules!$A$5:$A$10,0)),"UNKNOWN"))</f>
        <v>NEW_PLAN</v>
      </c>
      <c r="M1072" s="38" t="str">
        <f>IF('query (10)'!I1072="","",'query (10)'!I1072)</f>
        <v>Electrical</v>
      </c>
      <c r="N1072" s="38" t="str">
        <f>IF('query (10)'!O1072="","",'query (10)'!O1072)</f>
        <v>Inspection</v>
      </c>
      <c r="O1072" s="38" t="str">
        <f>IF('query (10)'!P1072="","",'query (10)'!P1072)</f>
        <v>Medium</v>
      </c>
      <c r="P1072" s="38" t="str">
        <f>IF('query (10)'!N1072="","",'query (10)'!N1072)</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72" s="38" t="str">
        <f>TRIM('query (10)'!N1072)</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72" s="38" t="str">
        <f>TRIM(UPPER('query (10)'!R1072))</f>
        <v/>
      </c>
      <c r="S1072" s="38" t="str">
        <f>TRIM(UPPER('query (10)'!S1072))</f>
        <v/>
      </c>
      <c r="T1072" s="38" t="str">
        <f>IF('query (10)'!Q1072="","",TRIM(UPPER('query (10)'!Q1072)))</f>
        <v/>
      </c>
      <c r="U1072" s="38" t="str">
        <f>IF('query (10)'!T1072="","",'query (10)'!T1072)</f>
        <v/>
      </c>
      <c r="V1072" s="39" t="str">
        <f>IF('query (10)'!T1072="","",IFERROR(VALUE('query (10)'!T1072),""))</f>
        <v/>
      </c>
      <c r="W1072" s="40">
        <f>IF('query (10)'!U1072="","",'query (10)'!U1072)</f>
        <v>0</v>
      </c>
      <c r="X1072" s="39">
        <f>IF('query (10)'!V1072="","",'query (10)'!V1072)</f>
        <v>90</v>
      </c>
      <c r="Y1072" s="41">
        <f>IF('query (10)'!W1072="","",'query (10)'!W1072)</f>
        <v>46057</v>
      </c>
      <c r="Z1072" s="41" t="str">
        <f>IF('query (10)'!X1072="","",'query (10)'!X1072)</f>
        <v/>
      </c>
      <c r="AA1072" s="41">
        <f>IF('query (10)'!Y1072="","",'query (10)'!Y1072)</f>
        <v>46057</v>
      </c>
      <c r="AB1072" s="41">
        <f>IF('query (10)'!Z1072="","",'query (10)'!Z1072)</f>
        <v>46147</v>
      </c>
      <c r="AC1072" s="38" t="str">
        <f>IF(OR('query (10)'!AA1072="",COUNTIF(Cleaning_Rules!$A$21:$A$26,TRIM('query (10)'!AA1072))&gt;0),"",TRIM('query (10)'!AA1072))</f>
        <v/>
      </c>
      <c r="AD1072" s="38" t="str">
        <f>IF('query (10)'!AB1072="","",TRIM(IFERROR(_xlfn.TEXTBEFORE('query (10)'!AB1072,"("),'query (10)'!AB1072)))</f>
        <v/>
      </c>
      <c r="AE1072" s="38" t="str">
        <f>IFERROR(LOWER(TRIM(_xlfn.TEXTBEFORE(_xlfn.TEXTAFTER('query (10)'!AB1072,"("),")"))),"")</f>
        <v/>
      </c>
      <c r="AF1072" s="38" t="str">
        <f>IF('query (10)'!AD1072="","",TRIM('query (10)'!AD1072))</f>
        <v>ณัฐดนัย จุฑาเทพ</v>
      </c>
      <c r="AG1072" s="38" t="str">
        <f>IF('query (10)'!AE1072="","",TRIM('query (10)'!AE1072))</f>
        <v>ณัฐดนัย จุฑาเทพ</v>
      </c>
      <c r="AH1072" s="38" t="str">
        <f>IF('query (10)'!AF1072="","",IFERROR(VALUE('query (10)'!AF1072),""))</f>
        <v/>
      </c>
      <c r="AI1072" s="38" t="str">
        <f>IF('query (10)'!AG1072="","",TRIM('query (10)'!AG1072))</f>
        <v/>
      </c>
      <c r="AJ1072" s="38" t="str">
        <f>IF('query (10)'!AH1072="","",IFERROR(VALUE('query (10)'!AH1072),""))</f>
        <v/>
      </c>
      <c r="AK1072" s="38" t="str">
        <f>IF('query (10)'!AI1072="","",TRIM('query (10)'!AI1072))</f>
        <v/>
      </c>
      <c r="AL1072" s="42">
        <f t="shared" si="80"/>
        <v>2026</v>
      </c>
      <c r="AM1072" s="42" t="str">
        <f t="shared" si="81"/>
        <v>2026-02</v>
      </c>
      <c r="AN1072" s="42" t="str">
        <f t="shared" ca="1" si="82"/>
        <v>OVERDUE</v>
      </c>
      <c r="AO1072" s="42" t="str">
        <f t="shared" si="83"/>
        <v>GR-462 | INNER RING BORE GRINDING MACHINE | KWD4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72" s="42" t="str">
        <f>_xlfn.TEXTJOIN("; ",TRUE,IF(COUNTA('query (10)'!A1072:AK1072)&lt;=6,"NEAR_EMPTY_ROW",""),IF($K1072="","MISSING_STATUS",""),IF(AND($K1072="เสร็จสิ้น",$Z1072=""),"DONE_NO_ACTUAL_DATE",""),IF(AND($I1072="Condition-based Maintenance",$AH1072=""),"CBM_NO_MEASUREMENT",""),IF(OR($X1072="",$X1072=0),"INVALID_PERIOD",""),IF(AND($AA1072&lt;&gt;"",$AB1072&lt;&gt;"",$AB1072&lt;$AA1072),"DATE_SEQUENCE_ERROR",""),IF(AND($AB1072&lt;&gt;"",$AB1072&gt;DATE(2030,12,31)),"DATE_OUTLIER",""),IF($C1072="","MISSING_QRCODE",""),IF($J1072="UNKNOWN","UNKNOWN_PM_TYPE",""),IF($L1072="UNKNOWN","UNKNOWN_STATUS",""))</f>
        <v/>
      </c>
      <c r="AQ1072" s="42" t="str">
        <f t="shared" si="84"/>
        <v>NO</v>
      </c>
    </row>
    <row r="1073" spans="1:43" x14ac:dyDescent="0.3">
      <c r="A1073" s="38">
        <f>IF('query (10)'!A1073="","",'query (10)'!A1073)</f>
        <v>1246</v>
      </c>
      <c r="B1073" s="38" t="str">
        <f>IF('query (10)'!B1073="","",'query (10)'!B1073)</f>
        <v/>
      </c>
      <c r="C1073" s="38" t="str">
        <f>TRIM(UPPER('query (10)'!M1073))</f>
        <v>GR-464</v>
      </c>
      <c r="D1073" s="38" t="str">
        <f>TRIM(UPPER(IFERROR(_xlfn.TEXTBEFORE('query (10)'!L1073,"("),'query (10)'!L1073)))</f>
        <v>INNER RING RACEWAY AND RIB SUPER FINISH MACHINE</v>
      </c>
      <c r="E1073" s="38" t="str">
        <f>IFERROR(TRIM(UPPER(_xlfn.TEXTBEFORE(_xlfn.TEXTAFTER('query (10)'!L1073,"("),")"))),"")</f>
        <v/>
      </c>
      <c r="F1073" s="38" t="str">
        <f>TRIM('query (10)'!K1073)</f>
        <v>KWD4</v>
      </c>
      <c r="G1073" s="38" t="str">
        <f>IF('query (10)'!J1073="","",'query (10)'!J1073)</f>
        <v>Electrical Control</v>
      </c>
      <c r="H1073" s="38" t="str">
        <f>TRIM(UPPER('query (10)'!J1073))</f>
        <v>ELECTRICAL CONTROL</v>
      </c>
      <c r="I1073" s="38" t="str">
        <f>IF('query (10)'!F1073="","",'query (10)'!F1073)</f>
        <v>Time-based Maintenance</v>
      </c>
      <c r="J1073" s="38" t="str">
        <f>IF('query (10)'!F1073="","",IFERROR(INDEX(Cleaning_Rules!$B$14:$B$17,MATCH(TRIM('query (10)'!F1073),Cleaning_Rules!$A$14:$A$17,0)),"UNKNOWN"))</f>
        <v>TBM</v>
      </c>
      <c r="K1073" s="38" t="str">
        <f>IF('query (10)'!G1073="","",'query (10)'!G1073)</f>
        <v>แผนใหม่</v>
      </c>
      <c r="L1073" s="38" t="str">
        <f>IF('query (10)'!G1073="","MISSING",IFERROR(INDEX(Cleaning_Rules!$B$5:$B$10,MATCH(TRIM('query (10)'!G1073),Cleaning_Rules!$A$5:$A$10,0)),"UNKNOWN"))</f>
        <v>NEW_PLAN</v>
      </c>
      <c r="M1073" s="38" t="str">
        <f>IF('query (10)'!I1073="","",'query (10)'!I1073)</f>
        <v>Electrical</v>
      </c>
      <c r="N1073" s="38" t="str">
        <f>IF('query (10)'!O1073="","",'query (10)'!O1073)</f>
        <v>Inspection</v>
      </c>
      <c r="O1073" s="38" t="str">
        <f>IF('query (10)'!P1073="","",'query (10)'!P1073)</f>
        <v>Medium</v>
      </c>
      <c r="P1073" s="38" t="str">
        <f>IF('query (10)'!N1073="","",'query (10)'!N1073)</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73" s="38" t="str">
        <f>TRIM('query (10)'!N1073)</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73" s="38" t="str">
        <f>TRIM(UPPER('query (10)'!R1073))</f>
        <v/>
      </c>
      <c r="S1073" s="38" t="str">
        <f>TRIM(UPPER('query (10)'!S1073))</f>
        <v/>
      </c>
      <c r="T1073" s="38" t="str">
        <f>IF('query (10)'!Q1073="","",TRIM(UPPER('query (10)'!Q1073)))</f>
        <v/>
      </c>
      <c r="U1073" s="38" t="str">
        <f>IF('query (10)'!T1073="","",'query (10)'!T1073)</f>
        <v/>
      </c>
      <c r="V1073" s="39" t="str">
        <f>IF('query (10)'!T1073="","",IFERROR(VALUE('query (10)'!T1073),""))</f>
        <v/>
      </c>
      <c r="W1073" s="40">
        <f>IF('query (10)'!U1073="","",'query (10)'!U1073)</f>
        <v>0</v>
      </c>
      <c r="X1073" s="39">
        <f>IF('query (10)'!V1073="","",'query (10)'!V1073)</f>
        <v>90</v>
      </c>
      <c r="Y1073" s="41">
        <f>IF('query (10)'!W1073="","",'query (10)'!W1073)</f>
        <v>46057</v>
      </c>
      <c r="Z1073" s="41" t="str">
        <f>IF('query (10)'!X1073="","",'query (10)'!X1073)</f>
        <v/>
      </c>
      <c r="AA1073" s="41">
        <f>IF('query (10)'!Y1073="","",'query (10)'!Y1073)</f>
        <v>46057</v>
      </c>
      <c r="AB1073" s="41">
        <f>IF('query (10)'!Z1073="","",'query (10)'!Z1073)</f>
        <v>46147</v>
      </c>
      <c r="AC1073" s="38" t="str">
        <f>IF(OR('query (10)'!AA1073="",COUNTIF(Cleaning_Rules!$A$21:$A$26,TRIM('query (10)'!AA1073))&gt;0),"",TRIM('query (10)'!AA1073))</f>
        <v/>
      </c>
      <c r="AD1073" s="38" t="str">
        <f>IF('query (10)'!AB1073="","",TRIM(IFERROR(_xlfn.TEXTBEFORE('query (10)'!AB1073,"("),'query (10)'!AB1073)))</f>
        <v/>
      </c>
      <c r="AE1073" s="38" t="str">
        <f>IFERROR(LOWER(TRIM(_xlfn.TEXTBEFORE(_xlfn.TEXTAFTER('query (10)'!AB1073,"("),")"))),"")</f>
        <v/>
      </c>
      <c r="AF1073" s="38" t="str">
        <f>IF('query (10)'!AD1073="","",TRIM('query (10)'!AD1073))</f>
        <v>ณัฐดนัย จุฑาเทพ</v>
      </c>
      <c r="AG1073" s="38" t="str">
        <f>IF('query (10)'!AE1073="","",TRIM('query (10)'!AE1073))</f>
        <v>ณัฐดนัย จุฑาเทพ</v>
      </c>
      <c r="AH1073" s="38" t="str">
        <f>IF('query (10)'!AF1073="","",IFERROR(VALUE('query (10)'!AF1073),""))</f>
        <v/>
      </c>
      <c r="AI1073" s="38" t="str">
        <f>IF('query (10)'!AG1073="","",TRIM('query (10)'!AG1073))</f>
        <v/>
      </c>
      <c r="AJ1073" s="38" t="str">
        <f>IF('query (10)'!AH1073="","",IFERROR(VALUE('query (10)'!AH1073),""))</f>
        <v/>
      </c>
      <c r="AK1073" s="38" t="str">
        <f>IF('query (10)'!AI1073="","",TRIM('query (10)'!AI1073))</f>
        <v/>
      </c>
      <c r="AL1073" s="42">
        <f t="shared" si="80"/>
        <v>2026</v>
      </c>
      <c r="AM1073" s="42" t="str">
        <f t="shared" si="81"/>
        <v>2026-02</v>
      </c>
      <c r="AN1073" s="42" t="str">
        <f t="shared" ca="1" si="82"/>
        <v>OVERDUE</v>
      </c>
      <c r="AO1073" s="42" t="str">
        <f t="shared" si="83"/>
        <v>GR-464 | INNER RING RACEWAY AND RIB SUPER FINISH MACHINE | KWD4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73" s="42" t="str">
        <f>_xlfn.TEXTJOIN("; ",TRUE,IF(COUNTA('query (10)'!A1073:AK1073)&lt;=6,"NEAR_EMPTY_ROW",""),IF($K1073="","MISSING_STATUS",""),IF(AND($K1073="เสร็จสิ้น",$Z1073=""),"DONE_NO_ACTUAL_DATE",""),IF(AND($I1073="Condition-based Maintenance",$AH1073=""),"CBM_NO_MEASUREMENT",""),IF(OR($X1073="",$X1073=0),"INVALID_PERIOD",""),IF(AND($AA1073&lt;&gt;"",$AB1073&lt;&gt;"",$AB1073&lt;$AA1073),"DATE_SEQUENCE_ERROR",""),IF(AND($AB1073&lt;&gt;"",$AB1073&gt;DATE(2030,12,31)),"DATE_OUTLIER",""),IF($C1073="","MISSING_QRCODE",""),IF($J1073="UNKNOWN","UNKNOWN_PM_TYPE",""),IF($L1073="UNKNOWN","UNKNOWN_STATUS",""))</f>
        <v/>
      </c>
      <c r="AQ1073" s="42" t="str">
        <f t="shared" si="84"/>
        <v>NO</v>
      </c>
    </row>
    <row r="1074" spans="1:43" x14ac:dyDescent="0.3">
      <c r="A1074" s="38">
        <f>IF('query (10)'!A1074="","",'query (10)'!A1074)</f>
        <v>1247</v>
      </c>
      <c r="B1074" s="38" t="str">
        <f>IF('query (10)'!B1074="","",'query (10)'!B1074)</f>
        <v/>
      </c>
      <c r="C1074" s="38" t="str">
        <f>TRIM(UPPER('query (10)'!M1074))</f>
        <v>GR-589</v>
      </c>
      <c r="D1074" s="38" t="str">
        <f>TRIM(UPPER(IFERROR(_xlfn.TEXTBEFORE('query (10)'!L1074,"("),'query (10)'!L1074)))</f>
        <v>OUTER RING RACEWAY GRINDING MACHINE</v>
      </c>
      <c r="E1074" s="38" t="str">
        <f>IFERROR(TRIM(UPPER(_xlfn.TEXTBEFORE(_xlfn.TEXTAFTER('query (10)'!L1074,"("),")"))),"")</f>
        <v/>
      </c>
      <c r="F1074" s="38" t="str">
        <f>TRIM('query (10)'!K1074)</f>
        <v>KWD5</v>
      </c>
      <c r="G1074" s="38" t="str">
        <f>IF('query (10)'!J1074="","",'query (10)'!J1074)</f>
        <v>Electrical Control</v>
      </c>
      <c r="H1074" s="38" t="str">
        <f>TRIM(UPPER('query (10)'!J1074))</f>
        <v>ELECTRICAL CONTROL</v>
      </c>
      <c r="I1074" s="38" t="str">
        <f>IF('query (10)'!F1074="","",'query (10)'!F1074)</f>
        <v>Time-based Maintenance</v>
      </c>
      <c r="J1074" s="38" t="str">
        <f>IF('query (10)'!F1074="","",IFERROR(INDEX(Cleaning_Rules!$B$14:$B$17,MATCH(TRIM('query (10)'!F1074),Cleaning_Rules!$A$14:$A$17,0)),"UNKNOWN"))</f>
        <v>TBM</v>
      </c>
      <c r="K1074" s="38" t="str">
        <f>IF('query (10)'!G1074="","",'query (10)'!G1074)</f>
        <v>แผนใหม่</v>
      </c>
      <c r="L1074" s="38" t="str">
        <f>IF('query (10)'!G1074="","MISSING",IFERROR(INDEX(Cleaning_Rules!$B$5:$B$10,MATCH(TRIM('query (10)'!G1074),Cleaning_Rules!$A$5:$A$10,0)),"UNKNOWN"))</f>
        <v>NEW_PLAN</v>
      </c>
      <c r="M1074" s="38" t="str">
        <f>IF('query (10)'!I1074="","",'query (10)'!I1074)</f>
        <v>Electrical</v>
      </c>
      <c r="N1074" s="38" t="str">
        <f>IF('query (10)'!O1074="","",'query (10)'!O1074)</f>
        <v>Inspection</v>
      </c>
      <c r="O1074" s="38" t="str">
        <f>IF('query (10)'!P1074="","",'query (10)'!P1074)</f>
        <v>Medium</v>
      </c>
      <c r="P1074" s="38" t="str">
        <f>IF('query (10)'!N1074="","",'query (10)'!N1074)</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74" s="38" t="str">
        <f>TRIM('query (10)'!N1074)</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74" s="38" t="str">
        <f>TRIM(UPPER('query (10)'!R1074))</f>
        <v/>
      </c>
      <c r="S1074" s="38" t="str">
        <f>TRIM(UPPER('query (10)'!S1074))</f>
        <v/>
      </c>
      <c r="T1074" s="38" t="str">
        <f>IF('query (10)'!Q1074="","",TRIM(UPPER('query (10)'!Q1074)))</f>
        <v/>
      </c>
      <c r="U1074" s="38" t="str">
        <f>IF('query (10)'!T1074="","",'query (10)'!T1074)</f>
        <v/>
      </c>
      <c r="V1074" s="39" t="str">
        <f>IF('query (10)'!T1074="","",IFERROR(VALUE('query (10)'!T1074),""))</f>
        <v/>
      </c>
      <c r="W1074" s="40">
        <f>IF('query (10)'!U1074="","",'query (10)'!U1074)</f>
        <v>0</v>
      </c>
      <c r="X1074" s="39">
        <f>IF('query (10)'!V1074="","",'query (10)'!V1074)</f>
        <v>90</v>
      </c>
      <c r="Y1074" s="41">
        <f>IF('query (10)'!W1074="","",'query (10)'!W1074)</f>
        <v>46058</v>
      </c>
      <c r="Z1074" s="41" t="str">
        <f>IF('query (10)'!X1074="","",'query (10)'!X1074)</f>
        <v/>
      </c>
      <c r="AA1074" s="41">
        <f>IF('query (10)'!Y1074="","",'query (10)'!Y1074)</f>
        <v>46058</v>
      </c>
      <c r="AB1074" s="41">
        <f>IF('query (10)'!Z1074="","",'query (10)'!Z1074)</f>
        <v>46148</v>
      </c>
      <c r="AC1074" s="38" t="str">
        <f>IF(OR('query (10)'!AA1074="",COUNTIF(Cleaning_Rules!$A$21:$A$26,TRIM('query (10)'!AA1074))&gt;0),"",TRIM('query (10)'!AA1074))</f>
        <v/>
      </c>
      <c r="AD1074" s="38" t="str">
        <f>IF('query (10)'!AB1074="","",TRIM(IFERROR(_xlfn.TEXTBEFORE('query (10)'!AB1074,"("),'query (10)'!AB1074)))</f>
        <v/>
      </c>
      <c r="AE1074" s="38" t="str">
        <f>IFERROR(LOWER(TRIM(_xlfn.TEXTBEFORE(_xlfn.TEXTAFTER('query (10)'!AB1074,"("),")"))),"")</f>
        <v/>
      </c>
      <c r="AF1074" s="38" t="str">
        <f>IF('query (10)'!AD1074="","",TRIM('query (10)'!AD1074))</f>
        <v>ณัฐดนัย จุฑาเทพ</v>
      </c>
      <c r="AG1074" s="38" t="str">
        <f>IF('query (10)'!AE1074="","",TRIM('query (10)'!AE1074))</f>
        <v>ณัฐดนัย จุฑาเทพ</v>
      </c>
      <c r="AH1074" s="38" t="str">
        <f>IF('query (10)'!AF1074="","",IFERROR(VALUE('query (10)'!AF1074),""))</f>
        <v/>
      </c>
      <c r="AI1074" s="38" t="str">
        <f>IF('query (10)'!AG1074="","",TRIM('query (10)'!AG1074))</f>
        <v/>
      </c>
      <c r="AJ1074" s="38" t="str">
        <f>IF('query (10)'!AH1074="","",IFERROR(VALUE('query (10)'!AH1074),""))</f>
        <v/>
      </c>
      <c r="AK1074" s="38" t="str">
        <f>IF('query (10)'!AI1074="","",TRIM('query (10)'!AI1074))</f>
        <v/>
      </c>
      <c r="AL1074" s="42">
        <f t="shared" si="80"/>
        <v>2026</v>
      </c>
      <c r="AM1074" s="42" t="str">
        <f t="shared" si="81"/>
        <v>2026-02</v>
      </c>
      <c r="AN1074" s="42" t="str">
        <f t="shared" ca="1" si="82"/>
        <v>OVERDUE</v>
      </c>
      <c r="AO1074" s="42" t="str">
        <f t="shared" si="83"/>
        <v>GR-589 | OUTER RING RACEWAY GRINDING MACHINE | KWD5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74" s="42" t="str">
        <f>_xlfn.TEXTJOIN("; ",TRUE,IF(COUNTA('query (10)'!A1074:AK1074)&lt;=6,"NEAR_EMPTY_ROW",""),IF($K1074="","MISSING_STATUS",""),IF(AND($K1074="เสร็จสิ้น",$Z1074=""),"DONE_NO_ACTUAL_DATE",""),IF(AND($I1074="Condition-based Maintenance",$AH1074=""),"CBM_NO_MEASUREMENT",""),IF(OR($X1074="",$X1074=0),"INVALID_PERIOD",""),IF(AND($AA1074&lt;&gt;"",$AB1074&lt;&gt;"",$AB1074&lt;$AA1074),"DATE_SEQUENCE_ERROR",""),IF(AND($AB1074&lt;&gt;"",$AB1074&gt;DATE(2030,12,31)),"DATE_OUTLIER",""),IF($C1074="","MISSING_QRCODE",""),IF($J1074="UNKNOWN","UNKNOWN_PM_TYPE",""),IF($L1074="UNKNOWN","UNKNOWN_STATUS",""))</f>
        <v/>
      </c>
      <c r="AQ1074" s="42" t="str">
        <f t="shared" si="84"/>
        <v>NO</v>
      </c>
    </row>
    <row r="1075" spans="1:43" x14ac:dyDescent="0.3">
      <c r="A1075" s="38">
        <f>IF('query (10)'!A1075="","",'query (10)'!A1075)</f>
        <v>1248</v>
      </c>
      <c r="B1075" s="38" t="str">
        <f>IF('query (10)'!B1075="","",'query (10)'!B1075)</f>
        <v/>
      </c>
      <c r="C1075" s="38" t="str">
        <f>TRIM(UPPER('query (10)'!M1075))</f>
        <v>GR-592</v>
      </c>
      <c r="D1075" s="38" t="str">
        <f>TRIM(UPPER(IFERROR(_xlfn.TEXTBEFORE('query (10)'!L1075,"("),'query (10)'!L1075)))</f>
        <v>OUTER RING RACEWAY SUPER FINISH MACHINE</v>
      </c>
      <c r="E1075" s="38" t="str">
        <f>IFERROR(TRIM(UPPER(_xlfn.TEXTBEFORE(_xlfn.TEXTAFTER('query (10)'!L1075,"("),")"))),"")</f>
        <v/>
      </c>
      <c r="F1075" s="38" t="str">
        <f>TRIM('query (10)'!K1075)</f>
        <v>KWD5</v>
      </c>
      <c r="G1075" s="38" t="str">
        <f>IF('query (10)'!J1075="","",'query (10)'!J1075)</f>
        <v>Electrical Control</v>
      </c>
      <c r="H1075" s="38" t="str">
        <f>TRIM(UPPER('query (10)'!J1075))</f>
        <v>ELECTRICAL CONTROL</v>
      </c>
      <c r="I1075" s="38" t="str">
        <f>IF('query (10)'!F1075="","",'query (10)'!F1075)</f>
        <v>Time-based Maintenance</v>
      </c>
      <c r="J1075" s="38" t="str">
        <f>IF('query (10)'!F1075="","",IFERROR(INDEX(Cleaning_Rules!$B$14:$B$17,MATCH(TRIM('query (10)'!F1075),Cleaning_Rules!$A$14:$A$17,0)),"UNKNOWN"))</f>
        <v>TBM</v>
      </c>
      <c r="K1075" s="38" t="str">
        <f>IF('query (10)'!G1075="","",'query (10)'!G1075)</f>
        <v>แผนใหม่</v>
      </c>
      <c r="L1075" s="38" t="str">
        <f>IF('query (10)'!G1075="","MISSING",IFERROR(INDEX(Cleaning_Rules!$B$5:$B$10,MATCH(TRIM('query (10)'!G1075),Cleaning_Rules!$A$5:$A$10,0)),"UNKNOWN"))</f>
        <v>NEW_PLAN</v>
      </c>
      <c r="M1075" s="38" t="str">
        <f>IF('query (10)'!I1075="","",'query (10)'!I1075)</f>
        <v>Electrical</v>
      </c>
      <c r="N1075" s="38" t="str">
        <f>IF('query (10)'!O1075="","",'query (10)'!O1075)</f>
        <v>Inspection</v>
      </c>
      <c r="O1075" s="38" t="str">
        <f>IF('query (10)'!P1075="","",'query (10)'!P1075)</f>
        <v>Medium</v>
      </c>
      <c r="P1075" s="38" t="str">
        <f>IF('query (10)'!N1075="","",'query (10)'!N1075)</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75" s="38" t="str">
        <f>TRIM('query (10)'!N1075)</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75" s="38" t="str">
        <f>TRIM(UPPER('query (10)'!R1075))</f>
        <v/>
      </c>
      <c r="S1075" s="38" t="str">
        <f>TRIM(UPPER('query (10)'!S1075))</f>
        <v/>
      </c>
      <c r="T1075" s="38" t="str">
        <f>IF('query (10)'!Q1075="","",TRIM(UPPER('query (10)'!Q1075)))</f>
        <v/>
      </c>
      <c r="U1075" s="38" t="str">
        <f>IF('query (10)'!T1075="","",'query (10)'!T1075)</f>
        <v/>
      </c>
      <c r="V1075" s="39" t="str">
        <f>IF('query (10)'!T1075="","",IFERROR(VALUE('query (10)'!T1075),""))</f>
        <v/>
      </c>
      <c r="W1075" s="40">
        <f>IF('query (10)'!U1075="","",'query (10)'!U1075)</f>
        <v>0</v>
      </c>
      <c r="X1075" s="39">
        <f>IF('query (10)'!V1075="","",'query (10)'!V1075)</f>
        <v>90</v>
      </c>
      <c r="Y1075" s="41">
        <f>IF('query (10)'!W1075="","",'query (10)'!W1075)</f>
        <v>46058</v>
      </c>
      <c r="Z1075" s="41" t="str">
        <f>IF('query (10)'!X1075="","",'query (10)'!X1075)</f>
        <v/>
      </c>
      <c r="AA1075" s="41">
        <f>IF('query (10)'!Y1075="","",'query (10)'!Y1075)</f>
        <v>46058</v>
      </c>
      <c r="AB1075" s="41">
        <f>IF('query (10)'!Z1075="","",'query (10)'!Z1075)</f>
        <v>46148</v>
      </c>
      <c r="AC1075" s="38" t="str">
        <f>IF(OR('query (10)'!AA1075="",COUNTIF(Cleaning_Rules!$A$21:$A$26,TRIM('query (10)'!AA1075))&gt;0),"",TRIM('query (10)'!AA1075))</f>
        <v/>
      </c>
      <c r="AD1075" s="38" t="str">
        <f>IF('query (10)'!AB1075="","",TRIM(IFERROR(_xlfn.TEXTBEFORE('query (10)'!AB1075,"("),'query (10)'!AB1075)))</f>
        <v/>
      </c>
      <c r="AE1075" s="38" t="str">
        <f>IFERROR(LOWER(TRIM(_xlfn.TEXTBEFORE(_xlfn.TEXTAFTER('query (10)'!AB1075,"("),")"))),"")</f>
        <v/>
      </c>
      <c r="AF1075" s="38" t="str">
        <f>IF('query (10)'!AD1075="","",TRIM('query (10)'!AD1075))</f>
        <v>ณัฐดนัย จุฑาเทพ</v>
      </c>
      <c r="AG1075" s="38" t="str">
        <f>IF('query (10)'!AE1075="","",TRIM('query (10)'!AE1075))</f>
        <v>ณัฐดนัย จุฑาเทพ</v>
      </c>
      <c r="AH1075" s="38" t="str">
        <f>IF('query (10)'!AF1075="","",IFERROR(VALUE('query (10)'!AF1075),""))</f>
        <v/>
      </c>
      <c r="AI1075" s="38" t="str">
        <f>IF('query (10)'!AG1075="","",TRIM('query (10)'!AG1075))</f>
        <v/>
      </c>
      <c r="AJ1075" s="38" t="str">
        <f>IF('query (10)'!AH1075="","",IFERROR(VALUE('query (10)'!AH1075),""))</f>
        <v/>
      </c>
      <c r="AK1075" s="38" t="str">
        <f>IF('query (10)'!AI1075="","",TRIM('query (10)'!AI1075))</f>
        <v/>
      </c>
      <c r="AL1075" s="42">
        <f t="shared" si="80"/>
        <v>2026</v>
      </c>
      <c r="AM1075" s="42" t="str">
        <f t="shared" si="81"/>
        <v>2026-02</v>
      </c>
      <c r="AN1075" s="42" t="str">
        <f t="shared" ca="1" si="82"/>
        <v>OVERDUE</v>
      </c>
      <c r="AO1075" s="42" t="str">
        <f t="shared" si="83"/>
        <v>GR-592 | OUTER RING RACEWAY SUPER FINISH MACHINE | KWD5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75" s="42" t="str">
        <f>_xlfn.TEXTJOIN("; ",TRUE,IF(COUNTA('query (10)'!A1075:AK1075)&lt;=6,"NEAR_EMPTY_ROW",""),IF($K1075="","MISSING_STATUS",""),IF(AND($K1075="เสร็จสิ้น",$Z1075=""),"DONE_NO_ACTUAL_DATE",""),IF(AND($I1075="Condition-based Maintenance",$AH1075=""),"CBM_NO_MEASUREMENT",""),IF(OR($X1075="",$X1075=0),"INVALID_PERIOD",""),IF(AND($AA1075&lt;&gt;"",$AB1075&lt;&gt;"",$AB1075&lt;$AA1075),"DATE_SEQUENCE_ERROR",""),IF(AND($AB1075&lt;&gt;"",$AB1075&gt;DATE(2030,12,31)),"DATE_OUTLIER",""),IF($C1075="","MISSING_QRCODE",""),IF($J1075="UNKNOWN","UNKNOWN_PM_TYPE",""),IF($L1075="UNKNOWN","UNKNOWN_STATUS",""))</f>
        <v/>
      </c>
      <c r="AQ1075" s="42" t="str">
        <f t="shared" si="84"/>
        <v>NO</v>
      </c>
    </row>
    <row r="1076" spans="1:43" x14ac:dyDescent="0.3">
      <c r="A1076" s="38">
        <f>IF('query (10)'!A1076="","",'query (10)'!A1076)</f>
        <v>1249</v>
      </c>
      <c r="B1076" s="38" t="str">
        <f>IF('query (10)'!B1076="","",'query (10)'!B1076)</f>
        <v/>
      </c>
      <c r="C1076" s="38" t="str">
        <f>TRIM(UPPER('query (10)'!M1076))</f>
        <v>GR-575</v>
      </c>
      <c r="D1076" s="38" t="str">
        <f>TRIM(UPPER(IFERROR(_xlfn.TEXTBEFORE('query (10)'!L1076,"("),'query (10)'!L1076)))</f>
        <v>INNER RING RACEWAY GRINDING MACHINE</v>
      </c>
      <c r="E1076" s="38" t="str">
        <f>IFERROR(TRIM(UPPER(_xlfn.TEXTBEFORE(_xlfn.TEXTAFTER('query (10)'!L1076,"("),")"))),"")</f>
        <v/>
      </c>
      <c r="F1076" s="38" t="str">
        <f>TRIM('query (10)'!K1076)</f>
        <v>KWD5</v>
      </c>
      <c r="G1076" s="38" t="str">
        <f>IF('query (10)'!J1076="","",'query (10)'!J1076)</f>
        <v>Electrical Control</v>
      </c>
      <c r="H1076" s="38" t="str">
        <f>TRIM(UPPER('query (10)'!J1076))</f>
        <v>ELECTRICAL CONTROL</v>
      </c>
      <c r="I1076" s="38" t="str">
        <f>IF('query (10)'!F1076="","",'query (10)'!F1076)</f>
        <v>Time-based Maintenance</v>
      </c>
      <c r="J1076" s="38" t="str">
        <f>IF('query (10)'!F1076="","",IFERROR(INDEX(Cleaning_Rules!$B$14:$B$17,MATCH(TRIM('query (10)'!F1076),Cleaning_Rules!$A$14:$A$17,0)),"UNKNOWN"))</f>
        <v>TBM</v>
      </c>
      <c r="K1076" s="38" t="str">
        <f>IF('query (10)'!G1076="","",'query (10)'!G1076)</f>
        <v>แผนใหม่</v>
      </c>
      <c r="L1076" s="38" t="str">
        <f>IF('query (10)'!G1076="","MISSING",IFERROR(INDEX(Cleaning_Rules!$B$5:$B$10,MATCH(TRIM('query (10)'!G1076),Cleaning_Rules!$A$5:$A$10,0)),"UNKNOWN"))</f>
        <v>NEW_PLAN</v>
      </c>
      <c r="M1076" s="38" t="str">
        <f>IF('query (10)'!I1076="","",'query (10)'!I1076)</f>
        <v>Electrical</v>
      </c>
      <c r="N1076" s="38" t="str">
        <f>IF('query (10)'!O1076="","",'query (10)'!O1076)</f>
        <v>Inspection</v>
      </c>
      <c r="O1076" s="38" t="str">
        <f>IF('query (10)'!P1076="","",'query (10)'!P1076)</f>
        <v>Medium</v>
      </c>
      <c r="P1076" s="38" t="str">
        <f>IF('query (10)'!N1076="","",'query (10)'!N1076)</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76" s="38" t="str">
        <f>TRIM('query (10)'!N1076)</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76" s="38" t="str">
        <f>TRIM(UPPER('query (10)'!R1076))</f>
        <v/>
      </c>
      <c r="S1076" s="38" t="str">
        <f>TRIM(UPPER('query (10)'!S1076))</f>
        <v/>
      </c>
      <c r="T1076" s="38" t="str">
        <f>IF('query (10)'!Q1076="","",TRIM(UPPER('query (10)'!Q1076)))</f>
        <v/>
      </c>
      <c r="U1076" s="38" t="str">
        <f>IF('query (10)'!T1076="","",'query (10)'!T1076)</f>
        <v/>
      </c>
      <c r="V1076" s="39" t="str">
        <f>IF('query (10)'!T1076="","",IFERROR(VALUE('query (10)'!T1076),""))</f>
        <v/>
      </c>
      <c r="W1076" s="40">
        <f>IF('query (10)'!U1076="","",'query (10)'!U1076)</f>
        <v>0</v>
      </c>
      <c r="X1076" s="39">
        <f>IF('query (10)'!V1076="","",'query (10)'!V1076)</f>
        <v>90</v>
      </c>
      <c r="Y1076" s="41">
        <f>IF('query (10)'!W1076="","",'query (10)'!W1076)</f>
        <v>46058</v>
      </c>
      <c r="Z1076" s="41" t="str">
        <f>IF('query (10)'!X1076="","",'query (10)'!X1076)</f>
        <v/>
      </c>
      <c r="AA1076" s="41">
        <f>IF('query (10)'!Y1076="","",'query (10)'!Y1076)</f>
        <v>46058</v>
      </c>
      <c r="AB1076" s="41">
        <f>IF('query (10)'!Z1076="","",'query (10)'!Z1076)</f>
        <v>46148</v>
      </c>
      <c r="AC1076" s="38" t="str">
        <f>IF(OR('query (10)'!AA1076="",COUNTIF(Cleaning_Rules!$A$21:$A$26,TRIM('query (10)'!AA1076))&gt;0),"",TRIM('query (10)'!AA1076))</f>
        <v/>
      </c>
      <c r="AD1076" s="38" t="str">
        <f>IF('query (10)'!AB1076="","",TRIM(IFERROR(_xlfn.TEXTBEFORE('query (10)'!AB1076,"("),'query (10)'!AB1076)))</f>
        <v/>
      </c>
      <c r="AE1076" s="38" t="str">
        <f>IFERROR(LOWER(TRIM(_xlfn.TEXTBEFORE(_xlfn.TEXTAFTER('query (10)'!AB1076,"("),")"))),"")</f>
        <v/>
      </c>
      <c r="AF1076" s="38" t="str">
        <f>IF('query (10)'!AD1076="","",TRIM('query (10)'!AD1076))</f>
        <v>ณัฐดนัย จุฑาเทพ</v>
      </c>
      <c r="AG1076" s="38" t="str">
        <f>IF('query (10)'!AE1076="","",TRIM('query (10)'!AE1076))</f>
        <v>ณัฐดนัย จุฑาเทพ</v>
      </c>
      <c r="AH1076" s="38" t="str">
        <f>IF('query (10)'!AF1076="","",IFERROR(VALUE('query (10)'!AF1076),""))</f>
        <v/>
      </c>
      <c r="AI1076" s="38" t="str">
        <f>IF('query (10)'!AG1076="","",TRIM('query (10)'!AG1076))</f>
        <v/>
      </c>
      <c r="AJ1076" s="38" t="str">
        <f>IF('query (10)'!AH1076="","",IFERROR(VALUE('query (10)'!AH1076),""))</f>
        <v/>
      </c>
      <c r="AK1076" s="38" t="str">
        <f>IF('query (10)'!AI1076="","",TRIM('query (10)'!AI1076))</f>
        <v/>
      </c>
      <c r="AL1076" s="42">
        <f t="shared" si="80"/>
        <v>2026</v>
      </c>
      <c r="AM1076" s="42" t="str">
        <f t="shared" si="81"/>
        <v>2026-02</v>
      </c>
      <c r="AN1076" s="42" t="str">
        <f t="shared" ca="1" si="82"/>
        <v>OVERDUE</v>
      </c>
      <c r="AO1076" s="42" t="str">
        <f t="shared" si="83"/>
        <v>GR-575 | INNER RING RACEWAY GRINDING MACHINE | KWD5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76" s="42" t="str">
        <f>_xlfn.TEXTJOIN("; ",TRUE,IF(COUNTA('query (10)'!A1076:AK1076)&lt;=6,"NEAR_EMPTY_ROW",""),IF($K1076="","MISSING_STATUS",""),IF(AND($K1076="เสร็จสิ้น",$Z1076=""),"DONE_NO_ACTUAL_DATE",""),IF(AND($I1076="Condition-based Maintenance",$AH1076=""),"CBM_NO_MEASUREMENT",""),IF(OR($X1076="",$X1076=0),"INVALID_PERIOD",""),IF(AND($AA1076&lt;&gt;"",$AB1076&lt;&gt;"",$AB1076&lt;$AA1076),"DATE_SEQUENCE_ERROR",""),IF(AND($AB1076&lt;&gt;"",$AB1076&gt;DATE(2030,12,31)),"DATE_OUTLIER",""),IF($C1076="","MISSING_QRCODE",""),IF($J1076="UNKNOWN","UNKNOWN_PM_TYPE",""),IF($L1076="UNKNOWN","UNKNOWN_STATUS",""))</f>
        <v/>
      </c>
      <c r="AQ1076" s="42" t="str">
        <f t="shared" si="84"/>
        <v>NO</v>
      </c>
    </row>
    <row r="1077" spans="1:43" x14ac:dyDescent="0.3">
      <c r="A1077" s="38">
        <f>IF('query (10)'!A1077="","",'query (10)'!A1077)</f>
        <v>1250</v>
      </c>
      <c r="B1077" s="38" t="str">
        <f>IF('query (10)'!B1077="","",'query (10)'!B1077)</f>
        <v/>
      </c>
      <c r="C1077" s="38" t="str">
        <f>TRIM(UPPER('query (10)'!M1077))</f>
        <v>GR-578</v>
      </c>
      <c r="D1077" s="38" t="str">
        <f>TRIM(UPPER(IFERROR(_xlfn.TEXTBEFORE('query (10)'!L1077,"("),'query (10)'!L1077)))</f>
        <v>INNER RING RIB GRINDING MACHINE</v>
      </c>
      <c r="E1077" s="38" t="str">
        <f>IFERROR(TRIM(UPPER(_xlfn.TEXTBEFORE(_xlfn.TEXTAFTER('query (10)'!L1077,"("),")"))),"")</f>
        <v/>
      </c>
      <c r="F1077" s="38" t="str">
        <f>TRIM('query (10)'!K1077)</f>
        <v>KWD5</v>
      </c>
      <c r="G1077" s="38" t="str">
        <f>IF('query (10)'!J1077="","",'query (10)'!J1077)</f>
        <v>Electrical Control</v>
      </c>
      <c r="H1077" s="38" t="str">
        <f>TRIM(UPPER('query (10)'!J1077))</f>
        <v>ELECTRICAL CONTROL</v>
      </c>
      <c r="I1077" s="38" t="str">
        <f>IF('query (10)'!F1077="","",'query (10)'!F1077)</f>
        <v>Time-based Maintenance</v>
      </c>
      <c r="J1077" s="38" t="str">
        <f>IF('query (10)'!F1077="","",IFERROR(INDEX(Cleaning_Rules!$B$14:$B$17,MATCH(TRIM('query (10)'!F1077),Cleaning_Rules!$A$14:$A$17,0)),"UNKNOWN"))</f>
        <v>TBM</v>
      </c>
      <c r="K1077" s="38" t="str">
        <f>IF('query (10)'!G1077="","",'query (10)'!G1077)</f>
        <v>แผนใหม่</v>
      </c>
      <c r="L1077" s="38" t="str">
        <f>IF('query (10)'!G1077="","MISSING",IFERROR(INDEX(Cleaning_Rules!$B$5:$B$10,MATCH(TRIM('query (10)'!G1077),Cleaning_Rules!$A$5:$A$10,0)),"UNKNOWN"))</f>
        <v>NEW_PLAN</v>
      </c>
      <c r="M1077" s="38" t="str">
        <f>IF('query (10)'!I1077="","",'query (10)'!I1077)</f>
        <v>Electrical</v>
      </c>
      <c r="N1077" s="38" t="str">
        <f>IF('query (10)'!O1077="","",'query (10)'!O1077)</f>
        <v>Inspection</v>
      </c>
      <c r="O1077" s="38" t="str">
        <f>IF('query (10)'!P1077="","",'query (10)'!P1077)</f>
        <v>Medium</v>
      </c>
      <c r="P1077" s="38" t="str">
        <f>IF('query (10)'!N1077="","",'query (10)'!N1077)</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77" s="38" t="str">
        <f>TRIM('query (10)'!N1077)</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77" s="38" t="str">
        <f>TRIM(UPPER('query (10)'!R1077))</f>
        <v/>
      </c>
      <c r="S1077" s="38" t="str">
        <f>TRIM(UPPER('query (10)'!S1077))</f>
        <v/>
      </c>
      <c r="T1077" s="38" t="str">
        <f>IF('query (10)'!Q1077="","",TRIM(UPPER('query (10)'!Q1077)))</f>
        <v/>
      </c>
      <c r="U1077" s="38" t="str">
        <f>IF('query (10)'!T1077="","",'query (10)'!T1077)</f>
        <v/>
      </c>
      <c r="V1077" s="39" t="str">
        <f>IF('query (10)'!T1077="","",IFERROR(VALUE('query (10)'!T1077),""))</f>
        <v/>
      </c>
      <c r="W1077" s="40">
        <f>IF('query (10)'!U1077="","",'query (10)'!U1077)</f>
        <v>0</v>
      </c>
      <c r="X1077" s="39">
        <f>IF('query (10)'!V1077="","",'query (10)'!V1077)</f>
        <v>90</v>
      </c>
      <c r="Y1077" s="41">
        <f>IF('query (10)'!W1077="","",'query (10)'!W1077)</f>
        <v>46058</v>
      </c>
      <c r="Z1077" s="41" t="str">
        <f>IF('query (10)'!X1077="","",'query (10)'!X1077)</f>
        <v/>
      </c>
      <c r="AA1077" s="41">
        <f>IF('query (10)'!Y1077="","",'query (10)'!Y1077)</f>
        <v>46058</v>
      </c>
      <c r="AB1077" s="41">
        <f>IF('query (10)'!Z1077="","",'query (10)'!Z1077)</f>
        <v>46148</v>
      </c>
      <c r="AC1077" s="38" t="str">
        <f>IF(OR('query (10)'!AA1077="",COUNTIF(Cleaning_Rules!$A$21:$A$26,TRIM('query (10)'!AA1077))&gt;0),"",TRIM('query (10)'!AA1077))</f>
        <v/>
      </c>
      <c r="AD1077" s="38" t="str">
        <f>IF('query (10)'!AB1077="","",TRIM(IFERROR(_xlfn.TEXTBEFORE('query (10)'!AB1077,"("),'query (10)'!AB1077)))</f>
        <v/>
      </c>
      <c r="AE1077" s="38" t="str">
        <f>IFERROR(LOWER(TRIM(_xlfn.TEXTBEFORE(_xlfn.TEXTAFTER('query (10)'!AB1077,"("),")"))),"")</f>
        <v/>
      </c>
      <c r="AF1077" s="38" t="str">
        <f>IF('query (10)'!AD1077="","",TRIM('query (10)'!AD1077))</f>
        <v>ณัฐดนัย จุฑาเทพ</v>
      </c>
      <c r="AG1077" s="38" t="str">
        <f>IF('query (10)'!AE1077="","",TRIM('query (10)'!AE1077))</f>
        <v>ณัฐดนัย จุฑาเทพ</v>
      </c>
      <c r="AH1077" s="38" t="str">
        <f>IF('query (10)'!AF1077="","",IFERROR(VALUE('query (10)'!AF1077),""))</f>
        <v/>
      </c>
      <c r="AI1077" s="38" t="str">
        <f>IF('query (10)'!AG1077="","",TRIM('query (10)'!AG1077))</f>
        <v/>
      </c>
      <c r="AJ1077" s="38" t="str">
        <f>IF('query (10)'!AH1077="","",IFERROR(VALUE('query (10)'!AH1077),""))</f>
        <v/>
      </c>
      <c r="AK1077" s="38" t="str">
        <f>IF('query (10)'!AI1077="","",TRIM('query (10)'!AI1077))</f>
        <v/>
      </c>
      <c r="AL1077" s="42">
        <f t="shared" si="80"/>
        <v>2026</v>
      </c>
      <c r="AM1077" s="42" t="str">
        <f t="shared" si="81"/>
        <v>2026-02</v>
      </c>
      <c r="AN1077" s="42" t="str">
        <f t="shared" ca="1" si="82"/>
        <v>OVERDUE</v>
      </c>
      <c r="AO1077" s="42" t="str">
        <f t="shared" si="83"/>
        <v>GR-578 | INNER RING RIB GRINDING MACHINE | KWD5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77" s="42" t="str">
        <f>_xlfn.TEXTJOIN("; ",TRUE,IF(COUNTA('query (10)'!A1077:AK1077)&lt;=6,"NEAR_EMPTY_ROW",""),IF($K1077="","MISSING_STATUS",""),IF(AND($K1077="เสร็จสิ้น",$Z1077=""),"DONE_NO_ACTUAL_DATE",""),IF(AND($I1077="Condition-based Maintenance",$AH1077=""),"CBM_NO_MEASUREMENT",""),IF(OR($X1077="",$X1077=0),"INVALID_PERIOD",""),IF(AND($AA1077&lt;&gt;"",$AB1077&lt;&gt;"",$AB1077&lt;$AA1077),"DATE_SEQUENCE_ERROR",""),IF(AND($AB1077&lt;&gt;"",$AB1077&gt;DATE(2030,12,31)),"DATE_OUTLIER",""),IF($C1077="","MISSING_QRCODE",""),IF($J1077="UNKNOWN","UNKNOWN_PM_TYPE",""),IF($L1077="UNKNOWN","UNKNOWN_STATUS",""))</f>
        <v/>
      </c>
      <c r="AQ1077" s="42" t="str">
        <f t="shared" si="84"/>
        <v>NO</v>
      </c>
    </row>
    <row r="1078" spans="1:43" x14ac:dyDescent="0.3">
      <c r="A1078" s="38">
        <f>IF('query (10)'!A1078="","",'query (10)'!A1078)</f>
        <v>1251</v>
      </c>
      <c r="B1078" s="38" t="str">
        <f>IF('query (10)'!B1078="","",'query (10)'!B1078)</f>
        <v/>
      </c>
      <c r="C1078" s="38" t="str">
        <f>TRIM(UPPER('query (10)'!M1078))</f>
        <v>GR-579</v>
      </c>
      <c r="D1078" s="38" t="str">
        <f>TRIM(UPPER(IFERROR(_xlfn.TEXTBEFORE('query (10)'!L1078,"("),'query (10)'!L1078)))</f>
        <v>INNER RING BORE GRINDING MACHINE</v>
      </c>
      <c r="E1078" s="38" t="str">
        <f>IFERROR(TRIM(UPPER(_xlfn.TEXTBEFORE(_xlfn.TEXTAFTER('query (10)'!L1078,"("),")"))),"")</f>
        <v/>
      </c>
      <c r="F1078" s="38" t="str">
        <f>TRIM('query (10)'!K1078)</f>
        <v>KWD5</v>
      </c>
      <c r="G1078" s="38" t="str">
        <f>IF('query (10)'!J1078="","",'query (10)'!J1078)</f>
        <v>Electrical Control</v>
      </c>
      <c r="H1078" s="38" t="str">
        <f>TRIM(UPPER('query (10)'!J1078))</f>
        <v>ELECTRICAL CONTROL</v>
      </c>
      <c r="I1078" s="38" t="str">
        <f>IF('query (10)'!F1078="","",'query (10)'!F1078)</f>
        <v>Time-based Maintenance</v>
      </c>
      <c r="J1078" s="38" t="str">
        <f>IF('query (10)'!F1078="","",IFERROR(INDEX(Cleaning_Rules!$B$14:$B$17,MATCH(TRIM('query (10)'!F1078),Cleaning_Rules!$A$14:$A$17,0)),"UNKNOWN"))</f>
        <v>TBM</v>
      </c>
      <c r="K1078" s="38" t="str">
        <f>IF('query (10)'!G1078="","",'query (10)'!G1078)</f>
        <v>แผนใหม่</v>
      </c>
      <c r="L1078" s="38" t="str">
        <f>IF('query (10)'!G1078="","MISSING",IFERROR(INDEX(Cleaning_Rules!$B$5:$B$10,MATCH(TRIM('query (10)'!G1078),Cleaning_Rules!$A$5:$A$10,0)),"UNKNOWN"))</f>
        <v>NEW_PLAN</v>
      </c>
      <c r="M1078" s="38" t="str">
        <f>IF('query (10)'!I1078="","",'query (10)'!I1078)</f>
        <v>Electrical</v>
      </c>
      <c r="N1078" s="38" t="str">
        <f>IF('query (10)'!O1078="","",'query (10)'!O1078)</f>
        <v>Inspection</v>
      </c>
      <c r="O1078" s="38" t="str">
        <f>IF('query (10)'!P1078="","",'query (10)'!P1078)</f>
        <v>Medium</v>
      </c>
      <c r="P1078" s="38" t="str">
        <f>IF('query (10)'!N1078="","",'query (10)'!N1078)</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78" s="38" t="str">
        <f>TRIM('query (10)'!N1078)</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78" s="38" t="str">
        <f>TRIM(UPPER('query (10)'!R1078))</f>
        <v/>
      </c>
      <c r="S1078" s="38" t="str">
        <f>TRIM(UPPER('query (10)'!S1078))</f>
        <v/>
      </c>
      <c r="T1078" s="38" t="str">
        <f>IF('query (10)'!Q1078="","",TRIM(UPPER('query (10)'!Q1078)))</f>
        <v/>
      </c>
      <c r="U1078" s="38" t="str">
        <f>IF('query (10)'!T1078="","",'query (10)'!T1078)</f>
        <v/>
      </c>
      <c r="V1078" s="39" t="str">
        <f>IF('query (10)'!T1078="","",IFERROR(VALUE('query (10)'!T1078),""))</f>
        <v/>
      </c>
      <c r="W1078" s="40">
        <f>IF('query (10)'!U1078="","",'query (10)'!U1078)</f>
        <v>0</v>
      </c>
      <c r="X1078" s="39">
        <f>IF('query (10)'!V1078="","",'query (10)'!V1078)</f>
        <v>90</v>
      </c>
      <c r="Y1078" s="41">
        <f>IF('query (10)'!W1078="","",'query (10)'!W1078)</f>
        <v>46058</v>
      </c>
      <c r="Z1078" s="41" t="str">
        <f>IF('query (10)'!X1078="","",'query (10)'!X1078)</f>
        <v/>
      </c>
      <c r="AA1078" s="41">
        <f>IF('query (10)'!Y1078="","",'query (10)'!Y1078)</f>
        <v>46058</v>
      </c>
      <c r="AB1078" s="41">
        <f>IF('query (10)'!Z1078="","",'query (10)'!Z1078)</f>
        <v>46148</v>
      </c>
      <c r="AC1078" s="38" t="str">
        <f>IF(OR('query (10)'!AA1078="",COUNTIF(Cleaning_Rules!$A$21:$A$26,TRIM('query (10)'!AA1078))&gt;0),"",TRIM('query (10)'!AA1078))</f>
        <v/>
      </c>
      <c r="AD1078" s="38" t="str">
        <f>IF('query (10)'!AB1078="","",TRIM(IFERROR(_xlfn.TEXTBEFORE('query (10)'!AB1078,"("),'query (10)'!AB1078)))</f>
        <v/>
      </c>
      <c r="AE1078" s="38" t="str">
        <f>IFERROR(LOWER(TRIM(_xlfn.TEXTBEFORE(_xlfn.TEXTAFTER('query (10)'!AB1078,"("),")"))),"")</f>
        <v/>
      </c>
      <c r="AF1078" s="38" t="str">
        <f>IF('query (10)'!AD1078="","",TRIM('query (10)'!AD1078))</f>
        <v>ณัฐดนัย จุฑาเทพ</v>
      </c>
      <c r="AG1078" s="38" t="str">
        <f>IF('query (10)'!AE1078="","",TRIM('query (10)'!AE1078))</f>
        <v>ณัฐดนัย จุฑาเทพ</v>
      </c>
      <c r="AH1078" s="38" t="str">
        <f>IF('query (10)'!AF1078="","",IFERROR(VALUE('query (10)'!AF1078),""))</f>
        <v/>
      </c>
      <c r="AI1078" s="38" t="str">
        <f>IF('query (10)'!AG1078="","",TRIM('query (10)'!AG1078))</f>
        <v/>
      </c>
      <c r="AJ1078" s="38" t="str">
        <f>IF('query (10)'!AH1078="","",IFERROR(VALUE('query (10)'!AH1078),""))</f>
        <v/>
      </c>
      <c r="AK1078" s="38" t="str">
        <f>IF('query (10)'!AI1078="","",TRIM('query (10)'!AI1078))</f>
        <v/>
      </c>
      <c r="AL1078" s="42">
        <f t="shared" si="80"/>
        <v>2026</v>
      </c>
      <c r="AM1078" s="42" t="str">
        <f t="shared" si="81"/>
        <v>2026-02</v>
      </c>
      <c r="AN1078" s="42" t="str">
        <f t="shared" ca="1" si="82"/>
        <v>OVERDUE</v>
      </c>
      <c r="AO1078" s="42" t="str">
        <f t="shared" si="83"/>
        <v>GR-579 | INNER RING BORE GRINDING MACHINE | KWD5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78" s="42" t="str">
        <f>_xlfn.TEXTJOIN("; ",TRUE,IF(COUNTA('query (10)'!A1078:AK1078)&lt;=6,"NEAR_EMPTY_ROW",""),IF($K1078="","MISSING_STATUS",""),IF(AND($K1078="เสร็จสิ้น",$Z1078=""),"DONE_NO_ACTUAL_DATE",""),IF(AND($I1078="Condition-based Maintenance",$AH1078=""),"CBM_NO_MEASUREMENT",""),IF(OR($X1078="",$X1078=0),"INVALID_PERIOD",""),IF(AND($AA1078&lt;&gt;"",$AB1078&lt;&gt;"",$AB1078&lt;$AA1078),"DATE_SEQUENCE_ERROR",""),IF(AND($AB1078&lt;&gt;"",$AB1078&gt;DATE(2030,12,31)),"DATE_OUTLIER",""),IF($C1078="","MISSING_QRCODE",""),IF($J1078="UNKNOWN","UNKNOWN_PM_TYPE",""),IF($L1078="UNKNOWN","UNKNOWN_STATUS",""))</f>
        <v/>
      </c>
      <c r="AQ1078" s="42" t="str">
        <f t="shared" si="84"/>
        <v>NO</v>
      </c>
    </row>
    <row r="1079" spans="1:43" x14ac:dyDescent="0.3">
      <c r="A1079" s="38">
        <f>IF('query (10)'!A1079="","",'query (10)'!A1079)</f>
        <v>1252</v>
      </c>
      <c r="B1079" s="38" t="str">
        <f>IF('query (10)'!B1079="","",'query (10)'!B1079)</f>
        <v/>
      </c>
      <c r="C1079" s="38" t="str">
        <f>TRIM(UPPER('query (10)'!M1079))</f>
        <v>GR-581</v>
      </c>
      <c r="D1079" s="38" t="str">
        <f>TRIM(UPPER(IFERROR(_xlfn.TEXTBEFORE('query (10)'!L1079,"("),'query (10)'!L1079)))</f>
        <v>INNER RING RACEWAY AND RIB SUPER FINISH MACHINE</v>
      </c>
      <c r="E1079" s="38" t="str">
        <f>IFERROR(TRIM(UPPER(_xlfn.TEXTBEFORE(_xlfn.TEXTAFTER('query (10)'!L1079,"("),")"))),"")</f>
        <v/>
      </c>
      <c r="F1079" s="38" t="str">
        <f>TRIM('query (10)'!K1079)</f>
        <v>KWD5</v>
      </c>
      <c r="G1079" s="38" t="str">
        <f>IF('query (10)'!J1079="","",'query (10)'!J1079)</f>
        <v>Electrical Control</v>
      </c>
      <c r="H1079" s="38" t="str">
        <f>TRIM(UPPER('query (10)'!J1079))</f>
        <v>ELECTRICAL CONTROL</v>
      </c>
      <c r="I1079" s="38" t="str">
        <f>IF('query (10)'!F1079="","",'query (10)'!F1079)</f>
        <v>Time-based Maintenance</v>
      </c>
      <c r="J1079" s="38" t="str">
        <f>IF('query (10)'!F1079="","",IFERROR(INDEX(Cleaning_Rules!$B$14:$B$17,MATCH(TRIM('query (10)'!F1079),Cleaning_Rules!$A$14:$A$17,0)),"UNKNOWN"))</f>
        <v>TBM</v>
      </c>
      <c r="K1079" s="38" t="str">
        <f>IF('query (10)'!G1079="","",'query (10)'!G1079)</f>
        <v>แผนใหม่</v>
      </c>
      <c r="L1079" s="38" t="str">
        <f>IF('query (10)'!G1079="","MISSING",IFERROR(INDEX(Cleaning_Rules!$B$5:$B$10,MATCH(TRIM('query (10)'!G1079),Cleaning_Rules!$A$5:$A$10,0)),"UNKNOWN"))</f>
        <v>NEW_PLAN</v>
      </c>
      <c r="M1079" s="38" t="str">
        <f>IF('query (10)'!I1079="","",'query (10)'!I1079)</f>
        <v>Electrical</v>
      </c>
      <c r="N1079" s="38" t="str">
        <f>IF('query (10)'!O1079="","",'query (10)'!O1079)</f>
        <v>Inspection</v>
      </c>
      <c r="O1079" s="38" t="str">
        <f>IF('query (10)'!P1079="","",'query (10)'!P1079)</f>
        <v>Medium</v>
      </c>
      <c r="P1079" s="38" t="str">
        <f>IF('query (10)'!N1079="","",'query (10)'!N1079)</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79" s="38" t="str">
        <f>TRIM('query (10)'!N1079)</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79" s="38" t="str">
        <f>TRIM(UPPER('query (10)'!R1079))</f>
        <v/>
      </c>
      <c r="S1079" s="38" t="str">
        <f>TRIM(UPPER('query (10)'!S1079))</f>
        <v/>
      </c>
      <c r="T1079" s="38" t="str">
        <f>IF('query (10)'!Q1079="","",TRIM(UPPER('query (10)'!Q1079)))</f>
        <v/>
      </c>
      <c r="U1079" s="38" t="str">
        <f>IF('query (10)'!T1079="","",'query (10)'!T1079)</f>
        <v/>
      </c>
      <c r="V1079" s="39" t="str">
        <f>IF('query (10)'!T1079="","",IFERROR(VALUE('query (10)'!T1079),""))</f>
        <v/>
      </c>
      <c r="W1079" s="40">
        <f>IF('query (10)'!U1079="","",'query (10)'!U1079)</f>
        <v>0</v>
      </c>
      <c r="X1079" s="39">
        <f>IF('query (10)'!V1079="","",'query (10)'!V1079)</f>
        <v>90</v>
      </c>
      <c r="Y1079" s="41">
        <f>IF('query (10)'!W1079="","",'query (10)'!W1079)</f>
        <v>46058</v>
      </c>
      <c r="Z1079" s="41" t="str">
        <f>IF('query (10)'!X1079="","",'query (10)'!X1079)</f>
        <v/>
      </c>
      <c r="AA1079" s="41">
        <f>IF('query (10)'!Y1079="","",'query (10)'!Y1079)</f>
        <v>46058</v>
      </c>
      <c r="AB1079" s="41">
        <f>IF('query (10)'!Z1079="","",'query (10)'!Z1079)</f>
        <v>46148</v>
      </c>
      <c r="AC1079" s="38" t="str">
        <f>IF(OR('query (10)'!AA1079="",COUNTIF(Cleaning_Rules!$A$21:$A$26,TRIM('query (10)'!AA1079))&gt;0),"",TRIM('query (10)'!AA1079))</f>
        <v/>
      </c>
      <c r="AD1079" s="38" t="str">
        <f>IF('query (10)'!AB1079="","",TRIM(IFERROR(_xlfn.TEXTBEFORE('query (10)'!AB1079,"("),'query (10)'!AB1079)))</f>
        <v/>
      </c>
      <c r="AE1079" s="38" t="str">
        <f>IFERROR(LOWER(TRIM(_xlfn.TEXTBEFORE(_xlfn.TEXTAFTER('query (10)'!AB1079,"("),")"))),"")</f>
        <v/>
      </c>
      <c r="AF1079" s="38" t="str">
        <f>IF('query (10)'!AD1079="","",TRIM('query (10)'!AD1079))</f>
        <v>ณัฐดนัย จุฑาเทพ</v>
      </c>
      <c r="AG1079" s="38" t="str">
        <f>IF('query (10)'!AE1079="","",TRIM('query (10)'!AE1079))</f>
        <v>ณัฐดนัย จุฑาเทพ</v>
      </c>
      <c r="AH1079" s="38" t="str">
        <f>IF('query (10)'!AF1079="","",IFERROR(VALUE('query (10)'!AF1079),""))</f>
        <v/>
      </c>
      <c r="AI1079" s="38" t="str">
        <f>IF('query (10)'!AG1079="","",TRIM('query (10)'!AG1079))</f>
        <v/>
      </c>
      <c r="AJ1079" s="38" t="str">
        <f>IF('query (10)'!AH1079="","",IFERROR(VALUE('query (10)'!AH1079),""))</f>
        <v/>
      </c>
      <c r="AK1079" s="38" t="str">
        <f>IF('query (10)'!AI1079="","",TRIM('query (10)'!AI1079))</f>
        <v/>
      </c>
      <c r="AL1079" s="42">
        <f t="shared" si="80"/>
        <v>2026</v>
      </c>
      <c r="AM1079" s="42" t="str">
        <f t="shared" si="81"/>
        <v>2026-02</v>
      </c>
      <c r="AN1079" s="42" t="str">
        <f t="shared" ca="1" si="82"/>
        <v>OVERDUE</v>
      </c>
      <c r="AO1079" s="42" t="str">
        <f t="shared" si="83"/>
        <v>GR-581 | INNER RING RACEWAY AND RIB SUPER FINISH MACHINE | KWD5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79" s="42" t="str">
        <f>_xlfn.TEXTJOIN("; ",TRUE,IF(COUNTA('query (10)'!A1079:AK1079)&lt;=6,"NEAR_EMPTY_ROW",""),IF($K1079="","MISSING_STATUS",""),IF(AND($K1079="เสร็จสิ้น",$Z1079=""),"DONE_NO_ACTUAL_DATE",""),IF(AND($I1079="Condition-based Maintenance",$AH1079=""),"CBM_NO_MEASUREMENT",""),IF(OR($X1079="",$X1079=0),"INVALID_PERIOD",""),IF(AND($AA1079&lt;&gt;"",$AB1079&lt;&gt;"",$AB1079&lt;$AA1079),"DATE_SEQUENCE_ERROR",""),IF(AND($AB1079&lt;&gt;"",$AB1079&gt;DATE(2030,12,31)),"DATE_OUTLIER",""),IF($C1079="","MISSING_QRCODE",""),IF($J1079="UNKNOWN","UNKNOWN_PM_TYPE",""),IF($L1079="UNKNOWN","UNKNOWN_STATUS",""))</f>
        <v/>
      </c>
      <c r="AQ1079" s="42" t="str">
        <f t="shared" si="84"/>
        <v>NO</v>
      </c>
    </row>
    <row r="1080" spans="1:43" x14ac:dyDescent="0.3">
      <c r="A1080" s="38">
        <f>IF('query (10)'!A1080="","",'query (10)'!A1080)</f>
        <v>1253</v>
      </c>
      <c r="B1080" s="38" t="str">
        <f>IF('query (10)'!B1080="","",'query (10)'!B1080)</f>
        <v/>
      </c>
      <c r="C1080" s="38" t="str">
        <f>TRIM(UPPER('query (10)'!M1080))</f>
        <v>GR-694</v>
      </c>
      <c r="D1080" s="38" t="str">
        <f>TRIM(UPPER(IFERROR(_xlfn.TEXTBEFORE('query (10)'!L1080,"("),'query (10)'!L1080)))</f>
        <v>OUTER RING RACEWAY GRINDING MACHINE</v>
      </c>
      <c r="E1080" s="38" t="str">
        <f>IFERROR(TRIM(UPPER(_xlfn.TEXTBEFORE(_xlfn.TEXTAFTER('query (10)'!L1080,"("),")"))),"")</f>
        <v/>
      </c>
      <c r="F1080" s="38" t="str">
        <f>TRIM('query (10)'!K1080)</f>
        <v>KWD6</v>
      </c>
      <c r="G1080" s="38" t="str">
        <f>IF('query (10)'!J1080="","",'query (10)'!J1080)</f>
        <v>Electrical Control</v>
      </c>
      <c r="H1080" s="38" t="str">
        <f>TRIM(UPPER('query (10)'!J1080))</f>
        <v>ELECTRICAL CONTROL</v>
      </c>
      <c r="I1080" s="38" t="str">
        <f>IF('query (10)'!F1080="","",'query (10)'!F1080)</f>
        <v>Time-based Maintenance</v>
      </c>
      <c r="J1080" s="38" t="str">
        <f>IF('query (10)'!F1080="","",IFERROR(INDEX(Cleaning_Rules!$B$14:$B$17,MATCH(TRIM('query (10)'!F1080),Cleaning_Rules!$A$14:$A$17,0)),"UNKNOWN"))</f>
        <v>TBM</v>
      </c>
      <c r="K1080" s="38" t="str">
        <f>IF('query (10)'!G1080="","",'query (10)'!G1080)</f>
        <v>แผนใหม่</v>
      </c>
      <c r="L1080" s="38" t="str">
        <f>IF('query (10)'!G1080="","MISSING",IFERROR(INDEX(Cleaning_Rules!$B$5:$B$10,MATCH(TRIM('query (10)'!G1080),Cleaning_Rules!$A$5:$A$10,0)),"UNKNOWN"))</f>
        <v>NEW_PLAN</v>
      </c>
      <c r="M1080" s="38" t="str">
        <f>IF('query (10)'!I1080="","",'query (10)'!I1080)</f>
        <v>Electrical</v>
      </c>
      <c r="N1080" s="38" t="str">
        <f>IF('query (10)'!O1080="","",'query (10)'!O1080)</f>
        <v>Inspection</v>
      </c>
      <c r="O1080" s="38" t="str">
        <f>IF('query (10)'!P1080="","",'query (10)'!P1080)</f>
        <v>Medium</v>
      </c>
      <c r="P1080" s="38" t="str">
        <f>IF('query (10)'!N1080="","",'query (10)'!N1080)</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80" s="38" t="str">
        <f>TRIM('query (10)'!N1080)</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80" s="38" t="str">
        <f>TRIM(UPPER('query (10)'!R1080))</f>
        <v/>
      </c>
      <c r="S1080" s="38" t="str">
        <f>TRIM(UPPER('query (10)'!S1080))</f>
        <v/>
      </c>
      <c r="T1080" s="38" t="str">
        <f>IF('query (10)'!Q1080="","",TRIM(UPPER('query (10)'!Q1080)))</f>
        <v/>
      </c>
      <c r="U1080" s="38" t="str">
        <f>IF('query (10)'!T1080="","",'query (10)'!T1080)</f>
        <v/>
      </c>
      <c r="V1080" s="39" t="str">
        <f>IF('query (10)'!T1080="","",IFERROR(VALUE('query (10)'!T1080),""))</f>
        <v/>
      </c>
      <c r="W1080" s="40">
        <f>IF('query (10)'!U1080="","",'query (10)'!U1080)</f>
        <v>0</v>
      </c>
      <c r="X1080" s="39">
        <f>IF('query (10)'!V1080="","",'query (10)'!V1080)</f>
        <v>90</v>
      </c>
      <c r="Y1080" s="41">
        <f>IF('query (10)'!W1080="","",'query (10)'!W1080)</f>
        <v>46059</v>
      </c>
      <c r="Z1080" s="41" t="str">
        <f>IF('query (10)'!X1080="","",'query (10)'!X1080)</f>
        <v/>
      </c>
      <c r="AA1080" s="41">
        <f>IF('query (10)'!Y1080="","",'query (10)'!Y1080)</f>
        <v>46059</v>
      </c>
      <c r="AB1080" s="41">
        <f>IF('query (10)'!Z1080="","",'query (10)'!Z1080)</f>
        <v>46149</v>
      </c>
      <c r="AC1080" s="38" t="str">
        <f>IF(OR('query (10)'!AA1080="",COUNTIF(Cleaning_Rules!$A$21:$A$26,TRIM('query (10)'!AA1080))&gt;0),"",TRIM('query (10)'!AA1080))</f>
        <v/>
      </c>
      <c r="AD1080" s="38" t="str">
        <f>IF('query (10)'!AB1080="","",TRIM(IFERROR(_xlfn.TEXTBEFORE('query (10)'!AB1080,"("),'query (10)'!AB1080)))</f>
        <v/>
      </c>
      <c r="AE1080" s="38" t="str">
        <f>IFERROR(LOWER(TRIM(_xlfn.TEXTBEFORE(_xlfn.TEXTAFTER('query (10)'!AB1080,"("),")"))),"")</f>
        <v/>
      </c>
      <c r="AF1080" s="38" t="str">
        <f>IF('query (10)'!AD1080="","",TRIM('query (10)'!AD1080))</f>
        <v>ณัฐดนัย จุฑาเทพ</v>
      </c>
      <c r="AG1080" s="38" t="str">
        <f>IF('query (10)'!AE1080="","",TRIM('query (10)'!AE1080))</f>
        <v>ณัฐดนัย จุฑาเทพ</v>
      </c>
      <c r="AH1080" s="38" t="str">
        <f>IF('query (10)'!AF1080="","",IFERROR(VALUE('query (10)'!AF1080),""))</f>
        <v/>
      </c>
      <c r="AI1080" s="38" t="str">
        <f>IF('query (10)'!AG1080="","",TRIM('query (10)'!AG1080))</f>
        <v/>
      </c>
      <c r="AJ1080" s="38" t="str">
        <f>IF('query (10)'!AH1080="","",IFERROR(VALUE('query (10)'!AH1080),""))</f>
        <v/>
      </c>
      <c r="AK1080" s="38" t="str">
        <f>IF('query (10)'!AI1080="","",TRIM('query (10)'!AI1080))</f>
        <v/>
      </c>
      <c r="AL1080" s="42">
        <f t="shared" si="80"/>
        <v>2026</v>
      </c>
      <c r="AM1080" s="42" t="str">
        <f t="shared" si="81"/>
        <v>2026-02</v>
      </c>
      <c r="AN1080" s="42" t="str">
        <f t="shared" ca="1" si="82"/>
        <v>OVERDUE</v>
      </c>
      <c r="AO1080" s="42" t="str">
        <f t="shared" si="83"/>
        <v>GR-694 | OUTER RING RACEWAY GRINDING MACHINE | KWD6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80" s="42" t="str">
        <f>_xlfn.TEXTJOIN("; ",TRUE,IF(COUNTA('query (10)'!A1080:AK1080)&lt;=6,"NEAR_EMPTY_ROW",""),IF($K1080="","MISSING_STATUS",""),IF(AND($K1080="เสร็จสิ้น",$Z1080=""),"DONE_NO_ACTUAL_DATE",""),IF(AND($I1080="Condition-based Maintenance",$AH1080=""),"CBM_NO_MEASUREMENT",""),IF(OR($X1080="",$X1080=0),"INVALID_PERIOD",""),IF(AND($AA1080&lt;&gt;"",$AB1080&lt;&gt;"",$AB1080&lt;$AA1080),"DATE_SEQUENCE_ERROR",""),IF(AND($AB1080&lt;&gt;"",$AB1080&gt;DATE(2030,12,31)),"DATE_OUTLIER",""),IF($C1080="","MISSING_QRCODE",""),IF($J1080="UNKNOWN","UNKNOWN_PM_TYPE",""),IF($L1080="UNKNOWN","UNKNOWN_STATUS",""))</f>
        <v/>
      </c>
      <c r="AQ1080" s="42" t="str">
        <f t="shared" si="84"/>
        <v>NO</v>
      </c>
    </row>
    <row r="1081" spans="1:43" x14ac:dyDescent="0.3">
      <c r="A1081" s="38">
        <f>IF('query (10)'!A1081="","",'query (10)'!A1081)</f>
        <v>1254</v>
      </c>
      <c r="B1081" s="38" t="str">
        <f>IF('query (10)'!B1081="","",'query (10)'!B1081)</f>
        <v/>
      </c>
      <c r="C1081" s="38" t="str">
        <f>TRIM(UPPER('query (10)'!M1081))</f>
        <v>GR-696</v>
      </c>
      <c r="D1081" s="38" t="str">
        <f>TRIM(UPPER(IFERROR(_xlfn.TEXTBEFORE('query (10)'!L1081,"("),'query (10)'!L1081)))</f>
        <v>OUTER RING RACEWAY SUPER FINISH MACHINE</v>
      </c>
      <c r="E1081" s="38" t="str">
        <f>IFERROR(TRIM(UPPER(_xlfn.TEXTBEFORE(_xlfn.TEXTAFTER('query (10)'!L1081,"("),")"))),"")</f>
        <v/>
      </c>
      <c r="F1081" s="38" t="str">
        <f>TRIM('query (10)'!K1081)</f>
        <v>KWD6</v>
      </c>
      <c r="G1081" s="38" t="str">
        <f>IF('query (10)'!J1081="","",'query (10)'!J1081)</f>
        <v>Electrical Control</v>
      </c>
      <c r="H1081" s="38" t="str">
        <f>TRIM(UPPER('query (10)'!J1081))</f>
        <v>ELECTRICAL CONTROL</v>
      </c>
      <c r="I1081" s="38" t="str">
        <f>IF('query (10)'!F1081="","",'query (10)'!F1081)</f>
        <v>Time-based Maintenance</v>
      </c>
      <c r="J1081" s="38" t="str">
        <f>IF('query (10)'!F1081="","",IFERROR(INDEX(Cleaning_Rules!$B$14:$B$17,MATCH(TRIM('query (10)'!F1081),Cleaning_Rules!$A$14:$A$17,0)),"UNKNOWN"))</f>
        <v>TBM</v>
      </c>
      <c r="K1081" s="38" t="str">
        <f>IF('query (10)'!G1081="","",'query (10)'!G1081)</f>
        <v>แผนใหม่</v>
      </c>
      <c r="L1081" s="38" t="str">
        <f>IF('query (10)'!G1081="","MISSING",IFERROR(INDEX(Cleaning_Rules!$B$5:$B$10,MATCH(TRIM('query (10)'!G1081),Cleaning_Rules!$A$5:$A$10,0)),"UNKNOWN"))</f>
        <v>NEW_PLAN</v>
      </c>
      <c r="M1081" s="38" t="str">
        <f>IF('query (10)'!I1081="","",'query (10)'!I1081)</f>
        <v>Electrical</v>
      </c>
      <c r="N1081" s="38" t="str">
        <f>IF('query (10)'!O1081="","",'query (10)'!O1081)</f>
        <v>Inspection</v>
      </c>
      <c r="O1081" s="38" t="str">
        <f>IF('query (10)'!P1081="","",'query (10)'!P1081)</f>
        <v>Medium</v>
      </c>
      <c r="P1081" s="38" t="str">
        <f>IF('query (10)'!N1081="","",'query (10)'!N1081)</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81" s="38" t="str">
        <f>TRIM('query (10)'!N1081)</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81" s="38" t="str">
        <f>TRIM(UPPER('query (10)'!R1081))</f>
        <v/>
      </c>
      <c r="S1081" s="38" t="str">
        <f>TRIM(UPPER('query (10)'!S1081))</f>
        <v/>
      </c>
      <c r="T1081" s="38" t="str">
        <f>IF('query (10)'!Q1081="","",TRIM(UPPER('query (10)'!Q1081)))</f>
        <v/>
      </c>
      <c r="U1081" s="38" t="str">
        <f>IF('query (10)'!T1081="","",'query (10)'!T1081)</f>
        <v/>
      </c>
      <c r="V1081" s="39" t="str">
        <f>IF('query (10)'!T1081="","",IFERROR(VALUE('query (10)'!T1081),""))</f>
        <v/>
      </c>
      <c r="W1081" s="40">
        <f>IF('query (10)'!U1081="","",'query (10)'!U1081)</f>
        <v>0</v>
      </c>
      <c r="X1081" s="39">
        <f>IF('query (10)'!V1081="","",'query (10)'!V1081)</f>
        <v>90</v>
      </c>
      <c r="Y1081" s="41">
        <f>IF('query (10)'!W1081="","",'query (10)'!W1081)</f>
        <v>46059</v>
      </c>
      <c r="Z1081" s="41" t="str">
        <f>IF('query (10)'!X1081="","",'query (10)'!X1081)</f>
        <v/>
      </c>
      <c r="AA1081" s="41">
        <f>IF('query (10)'!Y1081="","",'query (10)'!Y1081)</f>
        <v>46059</v>
      </c>
      <c r="AB1081" s="41">
        <f>IF('query (10)'!Z1081="","",'query (10)'!Z1081)</f>
        <v>46149</v>
      </c>
      <c r="AC1081" s="38" t="str">
        <f>IF(OR('query (10)'!AA1081="",COUNTIF(Cleaning_Rules!$A$21:$A$26,TRIM('query (10)'!AA1081))&gt;0),"",TRIM('query (10)'!AA1081))</f>
        <v/>
      </c>
      <c r="AD1081" s="38" t="str">
        <f>IF('query (10)'!AB1081="","",TRIM(IFERROR(_xlfn.TEXTBEFORE('query (10)'!AB1081,"("),'query (10)'!AB1081)))</f>
        <v/>
      </c>
      <c r="AE1081" s="38" t="str">
        <f>IFERROR(LOWER(TRIM(_xlfn.TEXTBEFORE(_xlfn.TEXTAFTER('query (10)'!AB1081,"("),")"))),"")</f>
        <v/>
      </c>
      <c r="AF1081" s="38" t="str">
        <f>IF('query (10)'!AD1081="","",TRIM('query (10)'!AD1081))</f>
        <v>ณัฐดนัย จุฑาเทพ</v>
      </c>
      <c r="AG1081" s="38" t="str">
        <f>IF('query (10)'!AE1081="","",TRIM('query (10)'!AE1081))</f>
        <v>ณัฐดนัย จุฑาเทพ</v>
      </c>
      <c r="AH1081" s="38" t="str">
        <f>IF('query (10)'!AF1081="","",IFERROR(VALUE('query (10)'!AF1081),""))</f>
        <v/>
      </c>
      <c r="AI1081" s="38" t="str">
        <f>IF('query (10)'!AG1081="","",TRIM('query (10)'!AG1081))</f>
        <v/>
      </c>
      <c r="AJ1081" s="38" t="str">
        <f>IF('query (10)'!AH1081="","",IFERROR(VALUE('query (10)'!AH1081),""))</f>
        <v/>
      </c>
      <c r="AK1081" s="38" t="str">
        <f>IF('query (10)'!AI1081="","",TRIM('query (10)'!AI1081))</f>
        <v/>
      </c>
      <c r="AL1081" s="42">
        <f t="shared" si="80"/>
        <v>2026</v>
      </c>
      <c r="AM1081" s="42" t="str">
        <f t="shared" si="81"/>
        <v>2026-02</v>
      </c>
      <c r="AN1081" s="42" t="str">
        <f t="shared" ca="1" si="82"/>
        <v>OVERDUE</v>
      </c>
      <c r="AO1081" s="42" t="str">
        <f t="shared" si="83"/>
        <v>GR-696 | OUTER RING RACEWAY SUPER FINISH MACHINE | KWD6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81" s="42" t="str">
        <f>_xlfn.TEXTJOIN("; ",TRUE,IF(COUNTA('query (10)'!A1081:AK1081)&lt;=6,"NEAR_EMPTY_ROW",""),IF($K1081="","MISSING_STATUS",""),IF(AND($K1081="เสร็จสิ้น",$Z1081=""),"DONE_NO_ACTUAL_DATE",""),IF(AND($I1081="Condition-based Maintenance",$AH1081=""),"CBM_NO_MEASUREMENT",""),IF(OR($X1081="",$X1081=0),"INVALID_PERIOD",""),IF(AND($AA1081&lt;&gt;"",$AB1081&lt;&gt;"",$AB1081&lt;$AA1081),"DATE_SEQUENCE_ERROR",""),IF(AND($AB1081&lt;&gt;"",$AB1081&gt;DATE(2030,12,31)),"DATE_OUTLIER",""),IF($C1081="","MISSING_QRCODE",""),IF($J1081="UNKNOWN","UNKNOWN_PM_TYPE",""),IF($L1081="UNKNOWN","UNKNOWN_STATUS",""))</f>
        <v/>
      </c>
      <c r="AQ1081" s="42" t="str">
        <f t="shared" si="84"/>
        <v>NO</v>
      </c>
    </row>
    <row r="1082" spans="1:43" x14ac:dyDescent="0.3">
      <c r="A1082" s="38">
        <f>IF('query (10)'!A1082="","",'query (10)'!A1082)</f>
        <v>1255</v>
      </c>
      <c r="B1082" s="38" t="str">
        <f>IF('query (10)'!B1082="","",'query (10)'!B1082)</f>
        <v/>
      </c>
      <c r="C1082" s="38" t="str">
        <f>TRIM(UPPER('query (10)'!M1082))</f>
        <v>GR-689</v>
      </c>
      <c r="D1082" s="38" t="str">
        <f>TRIM(UPPER(IFERROR(_xlfn.TEXTBEFORE('query (10)'!L1082,"("),'query (10)'!L1082)))</f>
        <v>INNER RING RACEWAY GRINDING MACHINE</v>
      </c>
      <c r="E1082" s="38" t="str">
        <f>IFERROR(TRIM(UPPER(_xlfn.TEXTBEFORE(_xlfn.TEXTAFTER('query (10)'!L1082,"("),")"))),"")</f>
        <v/>
      </c>
      <c r="F1082" s="38" t="str">
        <f>TRIM('query (10)'!K1082)</f>
        <v>KWD6</v>
      </c>
      <c r="G1082" s="38" t="str">
        <f>IF('query (10)'!J1082="","",'query (10)'!J1082)</f>
        <v>Electrical Control</v>
      </c>
      <c r="H1082" s="38" t="str">
        <f>TRIM(UPPER('query (10)'!J1082))</f>
        <v>ELECTRICAL CONTROL</v>
      </c>
      <c r="I1082" s="38" t="str">
        <f>IF('query (10)'!F1082="","",'query (10)'!F1082)</f>
        <v>Time-based Maintenance</v>
      </c>
      <c r="J1082" s="38" t="str">
        <f>IF('query (10)'!F1082="","",IFERROR(INDEX(Cleaning_Rules!$B$14:$B$17,MATCH(TRIM('query (10)'!F1082),Cleaning_Rules!$A$14:$A$17,0)),"UNKNOWN"))</f>
        <v>TBM</v>
      </c>
      <c r="K1082" s="38" t="str">
        <f>IF('query (10)'!G1082="","",'query (10)'!G1082)</f>
        <v>แผนใหม่</v>
      </c>
      <c r="L1082" s="38" t="str">
        <f>IF('query (10)'!G1082="","MISSING",IFERROR(INDEX(Cleaning_Rules!$B$5:$B$10,MATCH(TRIM('query (10)'!G1082),Cleaning_Rules!$A$5:$A$10,0)),"UNKNOWN"))</f>
        <v>NEW_PLAN</v>
      </c>
      <c r="M1082" s="38" t="str">
        <f>IF('query (10)'!I1082="","",'query (10)'!I1082)</f>
        <v>Electrical</v>
      </c>
      <c r="N1082" s="38" t="str">
        <f>IF('query (10)'!O1082="","",'query (10)'!O1082)</f>
        <v>Inspection</v>
      </c>
      <c r="O1082" s="38" t="str">
        <f>IF('query (10)'!P1082="","",'query (10)'!P1082)</f>
        <v>Medium</v>
      </c>
      <c r="P1082" s="38" t="str">
        <f>IF('query (10)'!N1082="","",'query (10)'!N1082)</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82" s="38" t="str">
        <f>TRIM('query (10)'!N1082)</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82" s="38" t="str">
        <f>TRIM(UPPER('query (10)'!R1082))</f>
        <v/>
      </c>
      <c r="S1082" s="38" t="str">
        <f>TRIM(UPPER('query (10)'!S1082))</f>
        <v/>
      </c>
      <c r="T1082" s="38" t="str">
        <f>IF('query (10)'!Q1082="","",TRIM(UPPER('query (10)'!Q1082)))</f>
        <v/>
      </c>
      <c r="U1082" s="38" t="str">
        <f>IF('query (10)'!T1082="","",'query (10)'!T1082)</f>
        <v/>
      </c>
      <c r="V1082" s="39" t="str">
        <f>IF('query (10)'!T1082="","",IFERROR(VALUE('query (10)'!T1082),""))</f>
        <v/>
      </c>
      <c r="W1082" s="40">
        <f>IF('query (10)'!U1082="","",'query (10)'!U1082)</f>
        <v>0</v>
      </c>
      <c r="X1082" s="39">
        <f>IF('query (10)'!V1082="","",'query (10)'!V1082)</f>
        <v>90</v>
      </c>
      <c r="Y1082" s="41">
        <f>IF('query (10)'!W1082="","",'query (10)'!W1082)</f>
        <v>46059</v>
      </c>
      <c r="Z1082" s="41" t="str">
        <f>IF('query (10)'!X1082="","",'query (10)'!X1082)</f>
        <v/>
      </c>
      <c r="AA1082" s="41">
        <f>IF('query (10)'!Y1082="","",'query (10)'!Y1082)</f>
        <v>46059</v>
      </c>
      <c r="AB1082" s="41">
        <f>IF('query (10)'!Z1082="","",'query (10)'!Z1082)</f>
        <v>46149</v>
      </c>
      <c r="AC1082" s="38" t="str">
        <f>IF(OR('query (10)'!AA1082="",COUNTIF(Cleaning_Rules!$A$21:$A$26,TRIM('query (10)'!AA1082))&gt;0),"",TRIM('query (10)'!AA1082))</f>
        <v/>
      </c>
      <c r="AD1082" s="38" t="str">
        <f>IF('query (10)'!AB1082="","",TRIM(IFERROR(_xlfn.TEXTBEFORE('query (10)'!AB1082,"("),'query (10)'!AB1082)))</f>
        <v/>
      </c>
      <c r="AE1082" s="38" t="str">
        <f>IFERROR(LOWER(TRIM(_xlfn.TEXTBEFORE(_xlfn.TEXTAFTER('query (10)'!AB1082,"("),")"))),"")</f>
        <v/>
      </c>
      <c r="AF1082" s="38" t="str">
        <f>IF('query (10)'!AD1082="","",TRIM('query (10)'!AD1082))</f>
        <v>ณัฐดนัย จุฑาเทพ</v>
      </c>
      <c r="AG1082" s="38" t="str">
        <f>IF('query (10)'!AE1082="","",TRIM('query (10)'!AE1082))</f>
        <v>ณัฐดนัย จุฑาเทพ</v>
      </c>
      <c r="AH1082" s="38" t="str">
        <f>IF('query (10)'!AF1082="","",IFERROR(VALUE('query (10)'!AF1082),""))</f>
        <v/>
      </c>
      <c r="AI1082" s="38" t="str">
        <f>IF('query (10)'!AG1082="","",TRIM('query (10)'!AG1082))</f>
        <v/>
      </c>
      <c r="AJ1082" s="38" t="str">
        <f>IF('query (10)'!AH1082="","",IFERROR(VALUE('query (10)'!AH1082),""))</f>
        <v/>
      </c>
      <c r="AK1082" s="38" t="str">
        <f>IF('query (10)'!AI1082="","",TRIM('query (10)'!AI1082))</f>
        <v/>
      </c>
      <c r="AL1082" s="42">
        <f t="shared" si="80"/>
        <v>2026</v>
      </c>
      <c r="AM1082" s="42" t="str">
        <f t="shared" si="81"/>
        <v>2026-02</v>
      </c>
      <c r="AN1082" s="42" t="str">
        <f t="shared" ca="1" si="82"/>
        <v>OVERDUE</v>
      </c>
      <c r="AO1082" s="42" t="str">
        <f t="shared" si="83"/>
        <v>GR-689 | INNER RING RACEWAY GRINDING MACHINE | KWD6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82" s="42" t="str">
        <f>_xlfn.TEXTJOIN("; ",TRUE,IF(COUNTA('query (10)'!A1082:AK1082)&lt;=6,"NEAR_EMPTY_ROW",""),IF($K1082="","MISSING_STATUS",""),IF(AND($K1082="เสร็จสิ้น",$Z1082=""),"DONE_NO_ACTUAL_DATE",""),IF(AND($I1082="Condition-based Maintenance",$AH1082=""),"CBM_NO_MEASUREMENT",""),IF(OR($X1082="",$X1082=0),"INVALID_PERIOD",""),IF(AND($AA1082&lt;&gt;"",$AB1082&lt;&gt;"",$AB1082&lt;$AA1082),"DATE_SEQUENCE_ERROR",""),IF(AND($AB1082&lt;&gt;"",$AB1082&gt;DATE(2030,12,31)),"DATE_OUTLIER",""),IF($C1082="","MISSING_QRCODE",""),IF($J1082="UNKNOWN","UNKNOWN_PM_TYPE",""),IF($L1082="UNKNOWN","UNKNOWN_STATUS",""))</f>
        <v/>
      </c>
      <c r="AQ1082" s="42" t="str">
        <f t="shared" si="84"/>
        <v>NO</v>
      </c>
    </row>
    <row r="1083" spans="1:43" x14ac:dyDescent="0.3">
      <c r="A1083" s="38">
        <f>IF('query (10)'!A1083="","",'query (10)'!A1083)</f>
        <v>1256</v>
      </c>
      <c r="B1083" s="38" t="str">
        <f>IF('query (10)'!B1083="","",'query (10)'!B1083)</f>
        <v/>
      </c>
      <c r="C1083" s="38" t="str">
        <f>TRIM(UPPER('query (10)'!M1083))</f>
        <v>GR-690</v>
      </c>
      <c r="D1083" s="38" t="str">
        <f>TRIM(UPPER(IFERROR(_xlfn.TEXTBEFORE('query (10)'!L1083,"("),'query (10)'!L1083)))</f>
        <v>INNER RING RIB GRINDING MACHINE</v>
      </c>
      <c r="E1083" s="38" t="str">
        <f>IFERROR(TRIM(UPPER(_xlfn.TEXTBEFORE(_xlfn.TEXTAFTER('query (10)'!L1083,"("),")"))),"")</f>
        <v/>
      </c>
      <c r="F1083" s="38" t="str">
        <f>TRIM('query (10)'!K1083)</f>
        <v>KWD6</v>
      </c>
      <c r="G1083" s="38" t="str">
        <f>IF('query (10)'!J1083="","",'query (10)'!J1083)</f>
        <v>Electrical Control</v>
      </c>
      <c r="H1083" s="38" t="str">
        <f>TRIM(UPPER('query (10)'!J1083))</f>
        <v>ELECTRICAL CONTROL</v>
      </c>
      <c r="I1083" s="38" t="str">
        <f>IF('query (10)'!F1083="","",'query (10)'!F1083)</f>
        <v>Time-based Maintenance</v>
      </c>
      <c r="J1083" s="38" t="str">
        <f>IF('query (10)'!F1083="","",IFERROR(INDEX(Cleaning_Rules!$B$14:$B$17,MATCH(TRIM('query (10)'!F1083),Cleaning_Rules!$A$14:$A$17,0)),"UNKNOWN"))</f>
        <v>TBM</v>
      </c>
      <c r="K1083" s="38" t="str">
        <f>IF('query (10)'!G1083="","",'query (10)'!G1083)</f>
        <v>แผนใหม่</v>
      </c>
      <c r="L1083" s="38" t="str">
        <f>IF('query (10)'!G1083="","MISSING",IFERROR(INDEX(Cleaning_Rules!$B$5:$B$10,MATCH(TRIM('query (10)'!G1083),Cleaning_Rules!$A$5:$A$10,0)),"UNKNOWN"))</f>
        <v>NEW_PLAN</v>
      </c>
      <c r="M1083" s="38" t="str">
        <f>IF('query (10)'!I1083="","",'query (10)'!I1083)</f>
        <v>Electrical</v>
      </c>
      <c r="N1083" s="38" t="str">
        <f>IF('query (10)'!O1083="","",'query (10)'!O1083)</f>
        <v>Inspection</v>
      </c>
      <c r="O1083" s="38" t="str">
        <f>IF('query (10)'!P1083="","",'query (10)'!P1083)</f>
        <v>Medium</v>
      </c>
      <c r="P1083" s="38" t="str">
        <f>IF('query (10)'!N1083="","",'query (10)'!N1083)</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83" s="38" t="str">
        <f>TRIM('query (10)'!N1083)</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83" s="38" t="str">
        <f>TRIM(UPPER('query (10)'!R1083))</f>
        <v/>
      </c>
      <c r="S1083" s="38" t="str">
        <f>TRIM(UPPER('query (10)'!S1083))</f>
        <v/>
      </c>
      <c r="T1083" s="38" t="str">
        <f>IF('query (10)'!Q1083="","",TRIM(UPPER('query (10)'!Q1083)))</f>
        <v/>
      </c>
      <c r="U1083" s="38" t="str">
        <f>IF('query (10)'!T1083="","",'query (10)'!T1083)</f>
        <v/>
      </c>
      <c r="V1083" s="39" t="str">
        <f>IF('query (10)'!T1083="","",IFERROR(VALUE('query (10)'!T1083),""))</f>
        <v/>
      </c>
      <c r="W1083" s="40">
        <f>IF('query (10)'!U1083="","",'query (10)'!U1083)</f>
        <v>0</v>
      </c>
      <c r="X1083" s="39">
        <f>IF('query (10)'!V1083="","",'query (10)'!V1083)</f>
        <v>90</v>
      </c>
      <c r="Y1083" s="41">
        <f>IF('query (10)'!W1083="","",'query (10)'!W1083)</f>
        <v>46059</v>
      </c>
      <c r="Z1083" s="41" t="str">
        <f>IF('query (10)'!X1083="","",'query (10)'!X1083)</f>
        <v/>
      </c>
      <c r="AA1083" s="41">
        <f>IF('query (10)'!Y1083="","",'query (10)'!Y1083)</f>
        <v>46059</v>
      </c>
      <c r="AB1083" s="41">
        <f>IF('query (10)'!Z1083="","",'query (10)'!Z1083)</f>
        <v>46149</v>
      </c>
      <c r="AC1083" s="38" t="str">
        <f>IF(OR('query (10)'!AA1083="",COUNTIF(Cleaning_Rules!$A$21:$A$26,TRIM('query (10)'!AA1083))&gt;0),"",TRIM('query (10)'!AA1083))</f>
        <v/>
      </c>
      <c r="AD1083" s="38" t="str">
        <f>IF('query (10)'!AB1083="","",TRIM(IFERROR(_xlfn.TEXTBEFORE('query (10)'!AB1083,"("),'query (10)'!AB1083)))</f>
        <v/>
      </c>
      <c r="AE1083" s="38" t="str">
        <f>IFERROR(LOWER(TRIM(_xlfn.TEXTBEFORE(_xlfn.TEXTAFTER('query (10)'!AB1083,"("),")"))),"")</f>
        <v/>
      </c>
      <c r="AF1083" s="38" t="str">
        <f>IF('query (10)'!AD1083="","",TRIM('query (10)'!AD1083))</f>
        <v>ณัฐดนัย จุฑาเทพ</v>
      </c>
      <c r="AG1083" s="38" t="str">
        <f>IF('query (10)'!AE1083="","",TRIM('query (10)'!AE1083))</f>
        <v>ณัฐดนัย จุฑาเทพ</v>
      </c>
      <c r="AH1083" s="38" t="str">
        <f>IF('query (10)'!AF1083="","",IFERROR(VALUE('query (10)'!AF1083),""))</f>
        <v/>
      </c>
      <c r="AI1083" s="38" t="str">
        <f>IF('query (10)'!AG1083="","",TRIM('query (10)'!AG1083))</f>
        <v/>
      </c>
      <c r="AJ1083" s="38" t="str">
        <f>IF('query (10)'!AH1083="","",IFERROR(VALUE('query (10)'!AH1083),""))</f>
        <v/>
      </c>
      <c r="AK1083" s="38" t="str">
        <f>IF('query (10)'!AI1083="","",TRIM('query (10)'!AI1083))</f>
        <v/>
      </c>
      <c r="AL1083" s="42">
        <f t="shared" si="80"/>
        <v>2026</v>
      </c>
      <c r="AM1083" s="42" t="str">
        <f t="shared" si="81"/>
        <v>2026-02</v>
      </c>
      <c r="AN1083" s="42" t="str">
        <f t="shared" ca="1" si="82"/>
        <v>OVERDUE</v>
      </c>
      <c r="AO1083" s="42" t="str">
        <f t="shared" si="83"/>
        <v>GR-690 | INNER RING RIB GRINDING MACHINE | KWD6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83" s="42" t="str">
        <f>_xlfn.TEXTJOIN("; ",TRUE,IF(COUNTA('query (10)'!A1083:AK1083)&lt;=6,"NEAR_EMPTY_ROW",""),IF($K1083="","MISSING_STATUS",""),IF(AND($K1083="เสร็จสิ้น",$Z1083=""),"DONE_NO_ACTUAL_DATE",""),IF(AND($I1083="Condition-based Maintenance",$AH1083=""),"CBM_NO_MEASUREMENT",""),IF(OR($X1083="",$X1083=0),"INVALID_PERIOD",""),IF(AND($AA1083&lt;&gt;"",$AB1083&lt;&gt;"",$AB1083&lt;$AA1083),"DATE_SEQUENCE_ERROR",""),IF(AND($AB1083&lt;&gt;"",$AB1083&gt;DATE(2030,12,31)),"DATE_OUTLIER",""),IF($C1083="","MISSING_QRCODE",""),IF($J1083="UNKNOWN","UNKNOWN_PM_TYPE",""),IF($L1083="UNKNOWN","UNKNOWN_STATUS",""))</f>
        <v/>
      </c>
      <c r="AQ1083" s="42" t="str">
        <f t="shared" si="84"/>
        <v>NO</v>
      </c>
    </row>
    <row r="1084" spans="1:43" x14ac:dyDescent="0.3">
      <c r="A1084" s="38">
        <f>IF('query (10)'!A1084="","",'query (10)'!A1084)</f>
        <v>1257</v>
      </c>
      <c r="B1084" s="38" t="str">
        <f>IF('query (10)'!B1084="","",'query (10)'!B1084)</f>
        <v/>
      </c>
      <c r="C1084" s="38" t="str">
        <f>TRIM(UPPER('query (10)'!M1084))</f>
        <v>GR-691</v>
      </c>
      <c r="D1084" s="38" t="str">
        <f>TRIM(UPPER(IFERROR(_xlfn.TEXTBEFORE('query (10)'!L1084,"("),'query (10)'!L1084)))</f>
        <v>INNER RING BORE GRINDING MACHINE</v>
      </c>
      <c r="E1084" s="38" t="str">
        <f>IFERROR(TRIM(UPPER(_xlfn.TEXTBEFORE(_xlfn.TEXTAFTER('query (10)'!L1084,"("),")"))),"")</f>
        <v/>
      </c>
      <c r="F1084" s="38" t="str">
        <f>TRIM('query (10)'!K1084)</f>
        <v>KWD6</v>
      </c>
      <c r="G1084" s="38" t="str">
        <f>IF('query (10)'!J1084="","",'query (10)'!J1084)</f>
        <v>Electrical Control</v>
      </c>
      <c r="H1084" s="38" t="str">
        <f>TRIM(UPPER('query (10)'!J1084))</f>
        <v>ELECTRICAL CONTROL</v>
      </c>
      <c r="I1084" s="38" t="str">
        <f>IF('query (10)'!F1084="","",'query (10)'!F1084)</f>
        <v>Time-based Maintenance</v>
      </c>
      <c r="J1084" s="38" t="str">
        <f>IF('query (10)'!F1084="","",IFERROR(INDEX(Cleaning_Rules!$B$14:$B$17,MATCH(TRIM('query (10)'!F1084),Cleaning_Rules!$A$14:$A$17,0)),"UNKNOWN"))</f>
        <v>TBM</v>
      </c>
      <c r="K1084" s="38" t="str">
        <f>IF('query (10)'!G1084="","",'query (10)'!G1084)</f>
        <v>แผนใหม่</v>
      </c>
      <c r="L1084" s="38" t="str">
        <f>IF('query (10)'!G1084="","MISSING",IFERROR(INDEX(Cleaning_Rules!$B$5:$B$10,MATCH(TRIM('query (10)'!G1084),Cleaning_Rules!$A$5:$A$10,0)),"UNKNOWN"))</f>
        <v>NEW_PLAN</v>
      </c>
      <c r="M1084" s="38" t="str">
        <f>IF('query (10)'!I1084="","",'query (10)'!I1084)</f>
        <v>Electrical</v>
      </c>
      <c r="N1084" s="38" t="str">
        <f>IF('query (10)'!O1084="","",'query (10)'!O1084)</f>
        <v>Inspection</v>
      </c>
      <c r="O1084" s="38" t="str">
        <f>IF('query (10)'!P1084="","",'query (10)'!P1084)</f>
        <v>Medium</v>
      </c>
      <c r="P1084" s="38" t="str">
        <f>IF('query (10)'!N1084="","",'query (10)'!N1084)</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84" s="38" t="str">
        <f>TRIM('query (10)'!N1084)</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84" s="38" t="str">
        <f>TRIM(UPPER('query (10)'!R1084))</f>
        <v/>
      </c>
      <c r="S1084" s="38" t="str">
        <f>TRIM(UPPER('query (10)'!S1084))</f>
        <v/>
      </c>
      <c r="T1084" s="38" t="str">
        <f>IF('query (10)'!Q1084="","",TRIM(UPPER('query (10)'!Q1084)))</f>
        <v/>
      </c>
      <c r="U1084" s="38" t="str">
        <f>IF('query (10)'!T1084="","",'query (10)'!T1084)</f>
        <v/>
      </c>
      <c r="V1084" s="39" t="str">
        <f>IF('query (10)'!T1084="","",IFERROR(VALUE('query (10)'!T1084),""))</f>
        <v/>
      </c>
      <c r="W1084" s="40">
        <f>IF('query (10)'!U1084="","",'query (10)'!U1084)</f>
        <v>0</v>
      </c>
      <c r="X1084" s="39">
        <f>IF('query (10)'!V1084="","",'query (10)'!V1084)</f>
        <v>90</v>
      </c>
      <c r="Y1084" s="41">
        <f>IF('query (10)'!W1084="","",'query (10)'!W1084)</f>
        <v>46059</v>
      </c>
      <c r="Z1084" s="41" t="str">
        <f>IF('query (10)'!X1084="","",'query (10)'!X1084)</f>
        <v/>
      </c>
      <c r="AA1084" s="41">
        <f>IF('query (10)'!Y1084="","",'query (10)'!Y1084)</f>
        <v>46059</v>
      </c>
      <c r="AB1084" s="41">
        <f>IF('query (10)'!Z1084="","",'query (10)'!Z1084)</f>
        <v>46149</v>
      </c>
      <c r="AC1084" s="38" t="str">
        <f>IF(OR('query (10)'!AA1084="",COUNTIF(Cleaning_Rules!$A$21:$A$26,TRIM('query (10)'!AA1084))&gt;0),"",TRIM('query (10)'!AA1084))</f>
        <v/>
      </c>
      <c r="AD1084" s="38" t="str">
        <f>IF('query (10)'!AB1084="","",TRIM(IFERROR(_xlfn.TEXTBEFORE('query (10)'!AB1084,"("),'query (10)'!AB1084)))</f>
        <v/>
      </c>
      <c r="AE1084" s="38" t="str">
        <f>IFERROR(LOWER(TRIM(_xlfn.TEXTBEFORE(_xlfn.TEXTAFTER('query (10)'!AB1084,"("),")"))),"")</f>
        <v/>
      </c>
      <c r="AF1084" s="38" t="str">
        <f>IF('query (10)'!AD1084="","",TRIM('query (10)'!AD1084))</f>
        <v>ณัฐดนัย จุฑาเทพ</v>
      </c>
      <c r="AG1084" s="38" t="str">
        <f>IF('query (10)'!AE1084="","",TRIM('query (10)'!AE1084))</f>
        <v>ณัฐดนัย จุฑาเทพ</v>
      </c>
      <c r="AH1084" s="38" t="str">
        <f>IF('query (10)'!AF1084="","",IFERROR(VALUE('query (10)'!AF1084),""))</f>
        <v/>
      </c>
      <c r="AI1084" s="38" t="str">
        <f>IF('query (10)'!AG1084="","",TRIM('query (10)'!AG1084))</f>
        <v/>
      </c>
      <c r="AJ1084" s="38" t="str">
        <f>IF('query (10)'!AH1084="","",IFERROR(VALUE('query (10)'!AH1084),""))</f>
        <v/>
      </c>
      <c r="AK1084" s="38" t="str">
        <f>IF('query (10)'!AI1084="","",TRIM('query (10)'!AI1084))</f>
        <v/>
      </c>
      <c r="AL1084" s="42">
        <f t="shared" si="80"/>
        <v>2026</v>
      </c>
      <c r="AM1084" s="42" t="str">
        <f t="shared" si="81"/>
        <v>2026-02</v>
      </c>
      <c r="AN1084" s="42" t="str">
        <f t="shared" ca="1" si="82"/>
        <v>OVERDUE</v>
      </c>
      <c r="AO1084" s="42" t="str">
        <f t="shared" si="83"/>
        <v>GR-691 | INNER RING BORE GRINDING MACHINE | KWD6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84" s="42" t="str">
        <f>_xlfn.TEXTJOIN("; ",TRUE,IF(COUNTA('query (10)'!A1084:AK1084)&lt;=6,"NEAR_EMPTY_ROW",""),IF($K1084="","MISSING_STATUS",""),IF(AND($K1084="เสร็จสิ้น",$Z1084=""),"DONE_NO_ACTUAL_DATE",""),IF(AND($I1084="Condition-based Maintenance",$AH1084=""),"CBM_NO_MEASUREMENT",""),IF(OR($X1084="",$X1084=0),"INVALID_PERIOD",""),IF(AND($AA1084&lt;&gt;"",$AB1084&lt;&gt;"",$AB1084&lt;$AA1084),"DATE_SEQUENCE_ERROR",""),IF(AND($AB1084&lt;&gt;"",$AB1084&gt;DATE(2030,12,31)),"DATE_OUTLIER",""),IF($C1084="","MISSING_QRCODE",""),IF($J1084="UNKNOWN","UNKNOWN_PM_TYPE",""),IF($L1084="UNKNOWN","UNKNOWN_STATUS",""))</f>
        <v/>
      </c>
      <c r="AQ1084" s="42" t="str">
        <f t="shared" si="84"/>
        <v>NO</v>
      </c>
    </row>
    <row r="1085" spans="1:43" x14ac:dyDescent="0.3">
      <c r="A1085" s="38">
        <f>IF('query (10)'!A1085="","",'query (10)'!A1085)</f>
        <v>1258</v>
      </c>
      <c r="B1085" s="38" t="str">
        <f>IF('query (10)'!B1085="","",'query (10)'!B1085)</f>
        <v/>
      </c>
      <c r="C1085" s="38" t="str">
        <f>TRIM(UPPER('query (10)'!M1085))</f>
        <v>GR-693</v>
      </c>
      <c r="D1085" s="38" t="str">
        <f>TRIM(UPPER(IFERROR(_xlfn.TEXTBEFORE('query (10)'!L1085,"("),'query (10)'!L1085)))</f>
        <v>INNER RING RACEWAY AND RIB SUPER FINISH MACHINE</v>
      </c>
      <c r="E1085" s="38" t="str">
        <f>IFERROR(TRIM(UPPER(_xlfn.TEXTBEFORE(_xlfn.TEXTAFTER('query (10)'!L1085,"("),")"))),"")</f>
        <v/>
      </c>
      <c r="F1085" s="38" t="str">
        <f>TRIM('query (10)'!K1085)</f>
        <v>KWD6</v>
      </c>
      <c r="G1085" s="38" t="str">
        <f>IF('query (10)'!J1085="","",'query (10)'!J1085)</f>
        <v>Electrical Control</v>
      </c>
      <c r="H1085" s="38" t="str">
        <f>TRIM(UPPER('query (10)'!J1085))</f>
        <v>ELECTRICAL CONTROL</v>
      </c>
      <c r="I1085" s="38" t="str">
        <f>IF('query (10)'!F1085="","",'query (10)'!F1085)</f>
        <v>Time-based Maintenance</v>
      </c>
      <c r="J1085" s="38" t="str">
        <f>IF('query (10)'!F1085="","",IFERROR(INDEX(Cleaning_Rules!$B$14:$B$17,MATCH(TRIM('query (10)'!F1085),Cleaning_Rules!$A$14:$A$17,0)),"UNKNOWN"))</f>
        <v>TBM</v>
      </c>
      <c r="K1085" s="38" t="str">
        <f>IF('query (10)'!G1085="","",'query (10)'!G1085)</f>
        <v>แผนใหม่</v>
      </c>
      <c r="L1085" s="38" t="str">
        <f>IF('query (10)'!G1085="","MISSING",IFERROR(INDEX(Cleaning_Rules!$B$5:$B$10,MATCH(TRIM('query (10)'!G1085),Cleaning_Rules!$A$5:$A$10,0)),"UNKNOWN"))</f>
        <v>NEW_PLAN</v>
      </c>
      <c r="M1085" s="38" t="str">
        <f>IF('query (10)'!I1085="","",'query (10)'!I1085)</f>
        <v>Electrical</v>
      </c>
      <c r="N1085" s="38" t="str">
        <f>IF('query (10)'!O1085="","",'query (10)'!O1085)</f>
        <v>Inspection</v>
      </c>
      <c r="O1085" s="38" t="str">
        <f>IF('query (10)'!P1085="","",'query (10)'!P1085)</f>
        <v>Medium</v>
      </c>
      <c r="P1085" s="38" t="str">
        <f>IF('query (10)'!N1085="","",'query (10)'!N1085)</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85" s="38" t="str">
        <f>TRIM('query (10)'!N1085)</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85" s="38" t="str">
        <f>TRIM(UPPER('query (10)'!R1085))</f>
        <v/>
      </c>
      <c r="S1085" s="38" t="str">
        <f>TRIM(UPPER('query (10)'!S1085))</f>
        <v/>
      </c>
      <c r="T1085" s="38" t="str">
        <f>IF('query (10)'!Q1085="","",TRIM(UPPER('query (10)'!Q1085)))</f>
        <v/>
      </c>
      <c r="U1085" s="38" t="str">
        <f>IF('query (10)'!T1085="","",'query (10)'!T1085)</f>
        <v/>
      </c>
      <c r="V1085" s="39" t="str">
        <f>IF('query (10)'!T1085="","",IFERROR(VALUE('query (10)'!T1085),""))</f>
        <v/>
      </c>
      <c r="W1085" s="40">
        <f>IF('query (10)'!U1085="","",'query (10)'!U1085)</f>
        <v>0</v>
      </c>
      <c r="X1085" s="39">
        <f>IF('query (10)'!V1085="","",'query (10)'!V1085)</f>
        <v>90</v>
      </c>
      <c r="Y1085" s="41">
        <f>IF('query (10)'!W1085="","",'query (10)'!W1085)</f>
        <v>46059</v>
      </c>
      <c r="Z1085" s="41" t="str">
        <f>IF('query (10)'!X1085="","",'query (10)'!X1085)</f>
        <v/>
      </c>
      <c r="AA1085" s="41">
        <f>IF('query (10)'!Y1085="","",'query (10)'!Y1085)</f>
        <v>46059</v>
      </c>
      <c r="AB1085" s="41">
        <f>IF('query (10)'!Z1085="","",'query (10)'!Z1085)</f>
        <v>46149</v>
      </c>
      <c r="AC1085" s="38" t="str">
        <f>IF(OR('query (10)'!AA1085="",COUNTIF(Cleaning_Rules!$A$21:$A$26,TRIM('query (10)'!AA1085))&gt;0),"",TRIM('query (10)'!AA1085))</f>
        <v/>
      </c>
      <c r="AD1085" s="38" t="str">
        <f>IF('query (10)'!AB1085="","",TRIM(IFERROR(_xlfn.TEXTBEFORE('query (10)'!AB1085,"("),'query (10)'!AB1085)))</f>
        <v/>
      </c>
      <c r="AE1085" s="38" t="str">
        <f>IFERROR(LOWER(TRIM(_xlfn.TEXTBEFORE(_xlfn.TEXTAFTER('query (10)'!AB1085,"("),")"))),"")</f>
        <v/>
      </c>
      <c r="AF1085" s="38" t="str">
        <f>IF('query (10)'!AD1085="","",TRIM('query (10)'!AD1085))</f>
        <v>ณัฐดนัย จุฑาเทพ</v>
      </c>
      <c r="AG1085" s="38" t="str">
        <f>IF('query (10)'!AE1085="","",TRIM('query (10)'!AE1085))</f>
        <v>ณัฐดนัย จุฑาเทพ</v>
      </c>
      <c r="AH1085" s="38" t="str">
        <f>IF('query (10)'!AF1085="","",IFERROR(VALUE('query (10)'!AF1085),""))</f>
        <v/>
      </c>
      <c r="AI1085" s="38" t="str">
        <f>IF('query (10)'!AG1085="","",TRIM('query (10)'!AG1085))</f>
        <v/>
      </c>
      <c r="AJ1085" s="38" t="str">
        <f>IF('query (10)'!AH1085="","",IFERROR(VALUE('query (10)'!AH1085),""))</f>
        <v/>
      </c>
      <c r="AK1085" s="38" t="str">
        <f>IF('query (10)'!AI1085="","",TRIM('query (10)'!AI1085))</f>
        <v/>
      </c>
      <c r="AL1085" s="42">
        <f t="shared" si="80"/>
        <v>2026</v>
      </c>
      <c r="AM1085" s="42" t="str">
        <f t="shared" si="81"/>
        <v>2026-02</v>
      </c>
      <c r="AN1085" s="42" t="str">
        <f t="shared" ca="1" si="82"/>
        <v>OVERDUE</v>
      </c>
      <c r="AO1085" s="42" t="str">
        <f t="shared" si="83"/>
        <v>GR-693 | INNER RING RACEWAY AND RIB SUPER FINISH MACHINE | KWD6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085" s="42" t="str">
        <f>_xlfn.TEXTJOIN("; ",TRUE,IF(COUNTA('query (10)'!A1085:AK1085)&lt;=6,"NEAR_EMPTY_ROW",""),IF($K1085="","MISSING_STATUS",""),IF(AND($K1085="เสร็จสิ้น",$Z1085=""),"DONE_NO_ACTUAL_DATE",""),IF(AND($I1085="Condition-based Maintenance",$AH1085=""),"CBM_NO_MEASUREMENT",""),IF(OR($X1085="",$X1085=0),"INVALID_PERIOD",""),IF(AND($AA1085&lt;&gt;"",$AB1085&lt;&gt;"",$AB1085&lt;$AA1085),"DATE_SEQUENCE_ERROR",""),IF(AND($AB1085&lt;&gt;"",$AB1085&gt;DATE(2030,12,31)),"DATE_OUTLIER",""),IF($C1085="","MISSING_QRCODE",""),IF($J1085="UNKNOWN","UNKNOWN_PM_TYPE",""),IF($L1085="UNKNOWN","UNKNOWN_STATUS",""))</f>
        <v/>
      </c>
      <c r="AQ1085" s="42" t="str">
        <f t="shared" si="84"/>
        <v>NO</v>
      </c>
    </row>
    <row r="1086" spans="1:43" x14ac:dyDescent="0.3">
      <c r="A1086" s="38">
        <f>IF('query (10)'!A1086="","",'query (10)'!A1086)</f>
        <v>1259</v>
      </c>
      <c r="B1086" s="38">
        <f>IF('query (10)'!B1086="","",'query (10)'!B1086)</f>
        <v>19877</v>
      </c>
      <c r="C1086" s="38" t="str">
        <f>TRIM(UPPER('query (10)'!M1086))</f>
        <v>GR-838</v>
      </c>
      <c r="D1086" s="38" t="str">
        <f>TRIM(UPPER(IFERROR(_xlfn.TEXTBEFORE('query (10)'!L1086,"("),'query (10)'!L1086)))</f>
        <v>OUTER RING RACEWAY GRINDING MACHINE</v>
      </c>
      <c r="E1086" s="38" t="str">
        <f>IFERROR(TRIM(UPPER(_xlfn.TEXTBEFORE(_xlfn.TEXTAFTER('query (10)'!L1086,"("),")"))),"")</f>
        <v/>
      </c>
      <c r="F1086" s="38" t="str">
        <f>TRIM('query (10)'!K1086)</f>
        <v>KWD7</v>
      </c>
      <c r="G1086" s="38" t="str">
        <f>IF('query (10)'!J1086="","",'query (10)'!J1086)</f>
        <v>Electrical Control</v>
      </c>
      <c r="H1086" s="38" t="str">
        <f>TRIM(UPPER('query (10)'!J1086))</f>
        <v>ELECTRICAL CONTROL</v>
      </c>
      <c r="I1086" s="38" t="str">
        <f>IF('query (10)'!F1086="","",'query (10)'!F1086)</f>
        <v>Time-based Maintenance</v>
      </c>
      <c r="J1086" s="38" t="str">
        <f>IF('query (10)'!F1086="","",IFERROR(INDEX(Cleaning_Rules!$B$14:$B$17,MATCH(TRIM('query (10)'!F1086),Cleaning_Rules!$A$14:$A$17,0)),"UNKNOWN"))</f>
        <v>TBM</v>
      </c>
      <c r="K1086" s="38" t="str">
        <f>IF('query (10)'!G1086="","",'query (10)'!G1086)</f>
        <v>เสร็จสิ้น</v>
      </c>
      <c r="L1086" s="38" t="str">
        <f>IF('query (10)'!G1086="","MISSING",IFERROR(INDEX(Cleaning_Rules!$B$5:$B$10,MATCH(TRIM('query (10)'!G1086),Cleaning_Rules!$A$5:$A$10,0)),"UNKNOWN"))</f>
        <v>COMPLETED</v>
      </c>
      <c r="M1086" s="38" t="str">
        <f>IF('query (10)'!I1086="","",'query (10)'!I1086)</f>
        <v>Electrical</v>
      </c>
      <c r="N1086" s="38" t="str">
        <f>IF('query (10)'!O1086="","",'query (10)'!O1086)</f>
        <v>Inspection</v>
      </c>
      <c r="O1086" s="38" t="str">
        <f>IF('query (10)'!P1086="","",'query (10)'!P1086)</f>
        <v>Medium</v>
      </c>
      <c r="P1086" s="38" t="str">
        <f>IF('query (10)'!N1086="","",'query (10)'!N1086)</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86" s="38" t="str">
        <f>TRIM('query (10)'!N1086)</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86" s="38" t="str">
        <f>TRIM(UPPER('query (10)'!R1086))</f>
        <v/>
      </c>
      <c r="S1086" s="38" t="str">
        <f>TRIM(UPPER('query (10)'!S1086))</f>
        <v/>
      </c>
      <c r="T1086" s="38" t="str">
        <f>IF('query (10)'!Q1086="","",TRIM(UPPER('query (10)'!Q1086)))</f>
        <v/>
      </c>
      <c r="U1086" s="38" t="str">
        <f>IF('query (10)'!T1086="","",'query (10)'!T1086)</f>
        <v/>
      </c>
      <c r="V1086" s="39" t="str">
        <f>IF('query (10)'!T1086="","",IFERROR(VALUE('query (10)'!T1086),""))</f>
        <v/>
      </c>
      <c r="W1086" s="40">
        <f>IF('query (10)'!U1086="","",'query (10)'!U1086)</f>
        <v>0</v>
      </c>
      <c r="X1086" s="39">
        <f>IF('query (10)'!V1086="","",'query (10)'!V1086)</f>
        <v>90</v>
      </c>
      <c r="Y1086" s="41">
        <f>IF('query (10)'!W1086="","",'query (10)'!W1086)</f>
        <v>46060</v>
      </c>
      <c r="Z1086" s="41">
        <f>IF('query (10)'!X1086="","",'query (10)'!X1086)</f>
        <v>46184</v>
      </c>
      <c r="AA1086" s="41">
        <f>IF('query (10)'!Y1086="","",'query (10)'!Y1086)</f>
        <v>46184</v>
      </c>
      <c r="AB1086" s="41">
        <f>IF('query (10)'!Z1086="","",'query (10)'!Z1086)</f>
        <v>46274</v>
      </c>
      <c r="AC1086" s="38" t="str">
        <f>IF(OR('query (10)'!AA1086="",COUNTIF(Cleaning_Rules!$A$21:$A$26,TRIM('query (10)'!AA1086))&gt;0),"",TRIM('query (10)'!AA1086))</f>
        <v/>
      </c>
      <c r="AD1086" s="38" t="str">
        <f>IF('query (10)'!AB1086="","",TRIM(IFERROR(_xlfn.TEXTBEFORE('query (10)'!AB1086,"("),'query (10)'!AB1086)))</f>
        <v>เริ่มซ่อมงาน PM แล้ว รับผิดชอบโดย NATDANAI JUTHATHEP</v>
      </c>
      <c r="AE1086" s="38" t="str">
        <f>IFERROR(LOWER(TRIM(_xlfn.TEXTBEFORE(_xlfn.TEXTAFTER('query (10)'!AB1086,"("),")"))),"")</f>
        <v>juthathep-n-4697@nsk.com</v>
      </c>
      <c r="AF1086" s="38" t="str">
        <f>IF('query (10)'!AD1086="","",TRIM('query (10)'!AD1086))</f>
        <v>ณัฐดนัย จุฑาเทพ</v>
      </c>
      <c r="AG1086" s="38" t="str">
        <f>IF('query (10)'!AE1086="","",TRIM('query (10)'!AE1086))</f>
        <v>ณัฐดนัย จุฑาเทพ</v>
      </c>
      <c r="AH1086" s="38" t="str">
        <f>IF('query (10)'!AF1086="","",IFERROR(VALUE('query (10)'!AF1086),""))</f>
        <v/>
      </c>
      <c r="AI1086" s="38" t="str">
        <f>IF('query (10)'!AG1086="","",TRIM('query (10)'!AG1086))</f>
        <v/>
      </c>
      <c r="AJ1086" s="38" t="str">
        <f>IF('query (10)'!AH1086="","",IFERROR(VALUE('query (10)'!AH1086),""))</f>
        <v/>
      </c>
      <c r="AK1086" s="38" t="str">
        <f>IF('query (10)'!AI1086="","",TRIM('query (10)'!AI1086))</f>
        <v/>
      </c>
      <c r="AL1086" s="42">
        <f t="shared" si="80"/>
        <v>2026</v>
      </c>
      <c r="AM1086" s="42" t="str">
        <f t="shared" si="81"/>
        <v>2026-02</v>
      </c>
      <c r="AN1086" s="42" t="str">
        <f t="shared" ca="1" si="82"/>
        <v/>
      </c>
      <c r="AO1086" s="42" t="str">
        <f t="shared" si="83"/>
        <v>GR-838 | OUTER RING RACEWAY GRINDING MACHINE | KWD7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NATDANAI JUTHATHEP | ณัฐดนัย จุฑาเทพ</v>
      </c>
      <c r="AP1086" s="42" t="str">
        <f>_xlfn.TEXTJOIN("; ",TRUE,IF(COUNTA('query (10)'!A1086:AK1086)&lt;=6,"NEAR_EMPTY_ROW",""),IF($K1086="","MISSING_STATUS",""),IF(AND($K1086="เสร็จสิ้น",$Z1086=""),"DONE_NO_ACTUAL_DATE",""),IF(AND($I1086="Condition-based Maintenance",$AH1086=""),"CBM_NO_MEASUREMENT",""),IF(OR($X1086="",$X1086=0),"INVALID_PERIOD",""),IF(AND($AA1086&lt;&gt;"",$AB1086&lt;&gt;"",$AB1086&lt;$AA1086),"DATE_SEQUENCE_ERROR",""),IF(AND($AB1086&lt;&gt;"",$AB1086&gt;DATE(2030,12,31)),"DATE_OUTLIER",""),IF($C1086="","MISSING_QRCODE",""),IF($J1086="UNKNOWN","UNKNOWN_PM_TYPE",""),IF($L1086="UNKNOWN","UNKNOWN_STATUS",""))</f>
        <v/>
      </c>
      <c r="AQ1086" s="42" t="str">
        <f t="shared" si="84"/>
        <v>NO</v>
      </c>
    </row>
    <row r="1087" spans="1:43" x14ac:dyDescent="0.3">
      <c r="A1087" s="38">
        <f>IF('query (10)'!A1087="","",'query (10)'!A1087)</f>
        <v>1260</v>
      </c>
      <c r="B1087" s="38">
        <f>IF('query (10)'!B1087="","",'query (10)'!B1087)</f>
        <v>19885</v>
      </c>
      <c r="C1087" s="38" t="str">
        <f>TRIM(UPPER('query (10)'!M1087))</f>
        <v>GR-841</v>
      </c>
      <c r="D1087" s="38" t="str">
        <f>TRIM(UPPER(IFERROR(_xlfn.TEXTBEFORE('query (10)'!L1087,"("),'query (10)'!L1087)))</f>
        <v>OUTER RING RACEWAY SUPER FINISH MACHINE</v>
      </c>
      <c r="E1087" s="38" t="str">
        <f>IFERROR(TRIM(UPPER(_xlfn.TEXTBEFORE(_xlfn.TEXTAFTER('query (10)'!L1087,"("),")"))),"")</f>
        <v/>
      </c>
      <c r="F1087" s="38" t="str">
        <f>TRIM('query (10)'!K1087)</f>
        <v>KWD7</v>
      </c>
      <c r="G1087" s="38" t="str">
        <f>IF('query (10)'!J1087="","",'query (10)'!J1087)</f>
        <v>Electrical Control</v>
      </c>
      <c r="H1087" s="38" t="str">
        <f>TRIM(UPPER('query (10)'!J1087))</f>
        <v>ELECTRICAL CONTROL</v>
      </c>
      <c r="I1087" s="38" t="str">
        <f>IF('query (10)'!F1087="","",'query (10)'!F1087)</f>
        <v>Time-based Maintenance</v>
      </c>
      <c r="J1087" s="38" t="str">
        <f>IF('query (10)'!F1087="","",IFERROR(INDEX(Cleaning_Rules!$B$14:$B$17,MATCH(TRIM('query (10)'!F1087),Cleaning_Rules!$A$14:$A$17,0)),"UNKNOWN"))</f>
        <v>TBM</v>
      </c>
      <c r="K1087" s="38" t="str">
        <f>IF('query (10)'!G1087="","",'query (10)'!G1087)</f>
        <v>เสร็จสิ้น</v>
      </c>
      <c r="L1087" s="38" t="str">
        <f>IF('query (10)'!G1087="","MISSING",IFERROR(INDEX(Cleaning_Rules!$B$5:$B$10,MATCH(TRIM('query (10)'!G1087),Cleaning_Rules!$A$5:$A$10,0)),"UNKNOWN"))</f>
        <v>COMPLETED</v>
      </c>
      <c r="M1087" s="38" t="str">
        <f>IF('query (10)'!I1087="","",'query (10)'!I1087)</f>
        <v>Electrical</v>
      </c>
      <c r="N1087" s="38" t="str">
        <f>IF('query (10)'!O1087="","",'query (10)'!O1087)</f>
        <v>Inspection</v>
      </c>
      <c r="O1087" s="38" t="str">
        <f>IF('query (10)'!P1087="","",'query (10)'!P1087)</f>
        <v>Medium</v>
      </c>
      <c r="P1087" s="38" t="str">
        <f>IF('query (10)'!N1087="","",'query (10)'!N1087)</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87" s="38" t="str">
        <f>TRIM('query (10)'!N1087)</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87" s="38" t="str">
        <f>TRIM(UPPER('query (10)'!R1087))</f>
        <v/>
      </c>
      <c r="S1087" s="38" t="str">
        <f>TRIM(UPPER('query (10)'!S1087))</f>
        <v/>
      </c>
      <c r="T1087" s="38" t="str">
        <f>IF('query (10)'!Q1087="","",TRIM(UPPER('query (10)'!Q1087)))</f>
        <v/>
      </c>
      <c r="U1087" s="38" t="str">
        <f>IF('query (10)'!T1087="","",'query (10)'!T1087)</f>
        <v/>
      </c>
      <c r="V1087" s="39" t="str">
        <f>IF('query (10)'!T1087="","",IFERROR(VALUE('query (10)'!T1087),""))</f>
        <v/>
      </c>
      <c r="W1087" s="40">
        <f>IF('query (10)'!U1087="","",'query (10)'!U1087)</f>
        <v>0</v>
      </c>
      <c r="X1087" s="39">
        <f>IF('query (10)'!V1087="","",'query (10)'!V1087)</f>
        <v>90</v>
      </c>
      <c r="Y1087" s="41">
        <f>IF('query (10)'!W1087="","",'query (10)'!W1087)</f>
        <v>46060</v>
      </c>
      <c r="Z1087" s="41">
        <f>IF('query (10)'!X1087="","",'query (10)'!X1087)</f>
        <v>46184</v>
      </c>
      <c r="AA1087" s="41">
        <f>IF('query (10)'!Y1087="","",'query (10)'!Y1087)</f>
        <v>46184</v>
      </c>
      <c r="AB1087" s="41">
        <f>IF('query (10)'!Z1087="","",'query (10)'!Z1087)</f>
        <v>46274</v>
      </c>
      <c r="AC1087" s="38" t="str">
        <f>IF(OR('query (10)'!AA1087="",COUNTIF(Cleaning_Rules!$A$21:$A$26,TRIM('query (10)'!AA1087))&gt;0),"",TRIM('query (10)'!AA1087))</f>
        <v/>
      </c>
      <c r="AD1087" s="38" t="str">
        <f>IF('query (10)'!AB1087="","",TRIM(IFERROR(_xlfn.TEXTBEFORE('query (10)'!AB1087,"("),'query (10)'!AB1087)))</f>
        <v>เริ่มซ่อมงาน PM แล้ว รับผิดชอบโดย NATDANAI JUTHATHEP</v>
      </c>
      <c r="AE1087" s="38" t="str">
        <f>IFERROR(LOWER(TRIM(_xlfn.TEXTBEFORE(_xlfn.TEXTAFTER('query (10)'!AB1087,"("),")"))),"")</f>
        <v>juthathep-n-4697@nsk.com</v>
      </c>
      <c r="AF1087" s="38" t="str">
        <f>IF('query (10)'!AD1087="","",TRIM('query (10)'!AD1087))</f>
        <v>ณัฐดนัย จุฑาเทพ</v>
      </c>
      <c r="AG1087" s="38" t="str">
        <f>IF('query (10)'!AE1087="","",TRIM('query (10)'!AE1087))</f>
        <v>ณัฐดนัย จุฑาเทพ</v>
      </c>
      <c r="AH1087" s="38" t="str">
        <f>IF('query (10)'!AF1087="","",IFERROR(VALUE('query (10)'!AF1087),""))</f>
        <v/>
      </c>
      <c r="AI1087" s="38" t="str">
        <f>IF('query (10)'!AG1087="","",TRIM('query (10)'!AG1087))</f>
        <v/>
      </c>
      <c r="AJ1087" s="38" t="str">
        <f>IF('query (10)'!AH1087="","",IFERROR(VALUE('query (10)'!AH1087),""))</f>
        <v/>
      </c>
      <c r="AK1087" s="38" t="str">
        <f>IF('query (10)'!AI1087="","",TRIM('query (10)'!AI1087))</f>
        <v/>
      </c>
      <c r="AL1087" s="42">
        <f t="shared" si="80"/>
        <v>2026</v>
      </c>
      <c r="AM1087" s="42" t="str">
        <f t="shared" si="81"/>
        <v>2026-02</v>
      </c>
      <c r="AN1087" s="42" t="str">
        <f t="shared" ca="1" si="82"/>
        <v/>
      </c>
      <c r="AO1087" s="42" t="str">
        <f t="shared" si="83"/>
        <v>GR-841 | OUTER RING RACEWAY SUPER FINISH MACHINE | KWD7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NATDANAI JUTHATHEP | ณัฐดนัย จุฑาเทพ</v>
      </c>
      <c r="AP1087" s="42" t="str">
        <f>_xlfn.TEXTJOIN("; ",TRUE,IF(COUNTA('query (10)'!A1087:AK1087)&lt;=6,"NEAR_EMPTY_ROW",""),IF($K1087="","MISSING_STATUS",""),IF(AND($K1087="เสร็จสิ้น",$Z1087=""),"DONE_NO_ACTUAL_DATE",""),IF(AND($I1087="Condition-based Maintenance",$AH1087=""),"CBM_NO_MEASUREMENT",""),IF(OR($X1087="",$X1087=0),"INVALID_PERIOD",""),IF(AND($AA1087&lt;&gt;"",$AB1087&lt;&gt;"",$AB1087&lt;$AA1087),"DATE_SEQUENCE_ERROR",""),IF(AND($AB1087&lt;&gt;"",$AB1087&gt;DATE(2030,12,31)),"DATE_OUTLIER",""),IF($C1087="","MISSING_QRCODE",""),IF($J1087="UNKNOWN","UNKNOWN_PM_TYPE",""),IF($L1087="UNKNOWN","UNKNOWN_STATUS",""))</f>
        <v/>
      </c>
      <c r="AQ1087" s="42" t="str">
        <f t="shared" si="84"/>
        <v>NO</v>
      </c>
    </row>
    <row r="1088" spans="1:43" x14ac:dyDescent="0.3">
      <c r="A1088" s="38">
        <f>IF('query (10)'!A1088="","",'query (10)'!A1088)</f>
        <v>1261</v>
      </c>
      <c r="B1088" s="38">
        <f>IF('query (10)'!B1088="","",'query (10)'!B1088)</f>
        <v>19855</v>
      </c>
      <c r="C1088" s="38" t="str">
        <f>TRIM(UPPER('query (10)'!M1088))</f>
        <v>GR-825</v>
      </c>
      <c r="D1088" s="38" t="str">
        <f>TRIM(UPPER(IFERROR(_xlfn.TEXTBEFORE('query (10)'!L1088,"("),'query (10)'!L1088)))</f>
        <v>INNER RING RACEWAY GRINDING MACHINE</v>
      </c>
      <c r="E1088" s="38" t="str">
        <f>IFERROR(TRIM(UPPER(_xlfn.TEXTBEFORE(_xlfn.TEXTAFTER('query (10)'!L1088,"("),")"))),"")</f>
        <v/>
      </c>
      <c r="F1088" s="38" t="str">
        <f>TRIM('query (10)'!K1088)</f>
        <v>KWD7</v>
      </c>
      <c r="G1088" s="38" t="str">
        <f>IF('query (10)'!J1088="","",'query (10)'!J1088)</f>
        <v>Electrical Control</v>
      </c>
      <c r="H1088" s="38" t="str">
        <f>TRIM(UPPER('query (10)'!J1088))</f>
        <v>ELECTRICAL CONTROL</v>
      </c>
      <c r="I1088" s="38" t="str">
        <f>IF('query (10)'!F1088="","",'query (10)'!F1088)</f>
        <v>Time-based Maintenance</v>
      </c>
      <c r="J1088" s="38" t="str">
        <f>IF('query (10)'!F1088="","",IFERROR(INDEX(Cleaning_Rules!$B$14:$B$17,MATCH(TRIM('query (10)'!F1088),Cleaning_Rules!$A$14:$A$17,0)),"UNKNOWN"))</f>
        <v>TBM</v>
      </c>
      <c r="K1088" s="38" t="str">
        <f>IF('query (10)'!G1088="","",'query (10)'!G1088)</f>
        <v>กำลังดำเนินการ</v>
      </c>
      <c r="L1088" s="38" t="str">
        <f>IF('query (10)'!G1088="","MISSING",IFERROR(INDEX(Cleaning_Rules!$B$5:$B$10,MATCH(TRIM('query (10)'!G1088),Cleaning_Rules!$A$5:$A$10,0)),"UNKNOWN"))</f>
        <v>IN_PROGRESS</v>
      </c>
      <c r="M1088" s="38" t="str">
        <f>IF('query (10)'!I1088="","",'query (10)'!I1088)</f>
        <v>Electrical</v>
      </c>
      <c r="N1088" s="38" t="str">
        <f>IF('query (10)'!O1088="","",'query (10)'!O1088)</f>
        <v>Inspection</v>
      </c>
      <c r="O1088" s="38" t="str">
        <f>IF('query (10)'!P1088="","",'query (10)'!P1088)</f>
        <v>Medium</v>
      </c>
      <c r="P1088" s="38" t="str">
        <f>IF('query (10)'!N1088="","",'query (10)'!N1088)</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88" s="38" t="str">
        <f>TRIM('query (10)'!N1088)</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88" s="38" t="str">
        <f>TRIM(UPPER('query (10)'!R1088))</f>
        <v/>
      </c>
      <c r="S1088" s="38" t="str">
        <f>TRIM(UPPER('query (10)'!S1088))</f>
        <v/>
      </c>
      <c r="T1088" s="38" t="str">
        <f>IF('query (10)'!Q1088="","",TRIM(UPPER('query (10)'!Q1088)))</f>
        <v/>
      </c>
      <c r="U1088" s="38" t="str">
        <f>IF('query (10)'!T1088="","",'query (10)'!T1088)</f>
        <v/>
      </c>
      <c r="V1088" s="39" t="str">
        <f>IF('query (10)'!T1088="","",IFERROR(VALUE('query (10)'!T1088),""))</f>
        <v/>
      </c>
      <c r="W1088" s="40">
        <f>IF('query (10)'!U1088="","",'query (10)'!U1088)</f>
        <v>0</v>
      </c>
      <c r="X1088" s="39">
        <f>IF('query (10)'!V1088="","",'query (10)'!V1088)</f>
        <v>90</v>
      </c>
      <c r="Y1088" s="41">
        <f>IF('query (10)'!W1088="","",'query (10)'!W1088)</f>
        <v>46060</v>
      </c>
      <c r="Z1088" s="41" t="str">
        <f>IF('query (10)'!X1088="","",'query (10)'!X1088)</f>
        <v/>
      </c>
      <c r="AA1088" s="41">
        <f>IF('query (10)'!Y1088="","",'query (10)'!Y1088)</f>
        <v>46060</v>
      </c>
      <c r="AB1088" s="41">
        <f>IF('query (10)'!Z1088="","",'query (10)'!Z1088)</f>
        <v>46150</v>
      </c>
      <c r="AC1088" s="38" t="str">
        <f>IF(OR('query (10)'!AA1088="",COUNTIF(Cleaning_Rules!$A$21:$A$26,TRIM('query (10)'!AA1088))&gt;0),"",TRIM('query (10)'!AA1088))</f>
        <v/>
      </c>
      <c r="AD1088" s="38" t="str">
        <f>IF('query (10)'!AB1088="","",TRIM(IFERROR(_xlfn.TEXTBEFORE('query (10)'!AB1088,"("),'query (10)'!AB1088)))</f>
        <v/>
      </c>
      <c r="AE1088" s="38" t="str">
        <f>IFERROR(LOWER(TRIM(_xlfn.TEXTBEFORE(_xlfn.TEXTAFTER('query (10)'!AB1088,"("),")"))),"")</f>
        <v/>
      </c>
      <c r="AF1088" s="38" t="str">
        <f>IF('query (10)'!AD1088="","",TRIM('query (10)'!AD1088))</f>
        <v>ณัฐดนัย จุฑาเทพ</v>
      </c>
      <c r="AG1088" s="38" t="str">
        <f>IF('query (10)'!AE1088="","",TRIM('query (10)'!AE1088))</f>
        <v>อัมรินทร์ รักษาพล</v>
      </c>
      <c r="AH1088" s="38" t="str">
        <f>IF('query (10)'!AF1088="","",IFERROR(VALUE('query (10)'!AF1088),""))</f>
        <v/>
      </c>
      <c r="AI1088" s="38" t="str">
        <f>IF('query (10)'!AG1088="","",TRIM('query (10)'!AG1088))</f>
        <v/>
      </c>
      <c r="AJ1088" s="38" t="str">
        <f>IF('query (10)'!AH1088="","",IFERROR(VALUE('query (10)'!AH1088),""))</f>
        <v/>
      </c>
      <c r="AK1088" s="38" t="str">
        <f>IF('query (10)'!AI1088="","",TRIM('query (10)'!AI1088))</f>
        <v/>
      </c>
      <c r="AL1088" s="42">
        <f t="shared" si="80"/>
        <v>2026</v>
      </c>
      <c r="AM1088" s="42" t="str">
        <f t="shared" si="81"/>
        <v>2026-02</v>
      </c>
      <c r="AN1088" s="42" t="str">
        <f t="shared" ca="1" si="82"/>
        <v>OVERDUE</v>
      </c>
      <c r="AO1088" s="42" t="str">
        <f t="shared" si="83"/>
        <v>GR-825 | INNER RING RACEWAY GRINDING MACHINE | KWD7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อัมรินทร์ รักษาพล</v>
      </c>
      <c r="AP1088" s="42" t="str">
        <f>_xlfn.TEXTJOIN("; ",TRUE,IF(COUNTA('query (10)'!A1088:AK1088)&lt;=6,"NEAR_EMPTY_ROW",""),IF($K1088="","MISSING_STATUS",""),IF(AND($K1088="เสร็จสิ้น",$Z1088=""),"DONE_NO_ACTUAL_DATE",""),IF(AND($I1088="Condition-based Maintenance",$AH1088=""),"CBM_NO_MEASUREMENT",""),IF(OR($X1088="",$X1088=0),"INVALID_PERIOD",""),IF(AND($AA1088&lt;&gt;"",$AB1088&lt;&gt;"",$AB1088&lt;$AA1088),"DATE_SEQUENCE_ERROR",""),IF(AND($AB1088&lt;&gt;"",$AB1088&gt;DATE(2030,12,31)),"DATE_OUTLIER",""),IF($C1088="","MISSING_QRCODE",""),IF($J1088="UNKNOWN","UNKNOWN_PM_TYPE",""),IF($L1088="UNKNOWN","UNKNOWN_STATUS",""))</f>
        <v/>
      </c>
      <c r="AQ1088" s="42" t="str">
        <f t="shared" si="84"/>
        <v>NO</v>
      </c>
    </row>
    <row r="1089" spans="1:43" x14ac:dyDescent="0.3">
      <c r="A1089" s="38">
        <f>IF('query (10)'!A1089="","",'query (10)'!A1089)</f>
        <v>1262</v>
      </c>
      <c r="B1089" s="38">
        <f>IF('query (10)'!B1089="","",'query (10)'!B1089)</f>
        <v>19859</v>
      </c>
      <c r="C1089" s="38" t="str">
        <f>TRIM(UPPER('query (10)'!M1089))</f>
        <v>GR-827</v>
      </c>
      <c r="D1089" s="38" t="str">
        <f>TRIM(UPPER(IFERROR(_xlfn.TEXTBEFORE('query (10)'!L1089,"("),'query (10)'!L1089)))</f>
        <v>INNER RING RIB GRINDING MACHINE</v>
      </c>
      <c r="E1089" s="38" t="str">
        <f>IFERROR(TRIM(UPPER(_xlfn.TEXTBEFORE(_xlfn.TEXTAFTER('query (10)'!L1089,"("),")"))),"")</f>
        <v/>
      </c>
      <c r="F1089" s="38" t="str">
        <f>TRIM('query (10)'!K1089)</f>
        <v>KWD7</v>
      </c>
      <c r="G1089" s="38" t="str">
        <f>IF('query (10)'!J1089="","",'query (10)'!J1089)</f>
        <v>Electrical Control</v>
      </c>
      <c r="H1089" s="38" t="str">
        <f>TRIM(UPPER('query (10)'!J1089))</f>
        <v>ELECTRICAL CONTROL</v>
      </c>
      <c r="I1089" s="38" t="str">
        <f>IF('query (10)'!F1089="","",'query (10)'!F1089)</f>
        <v>Time-based Maintenance</v>
      </c>
      <c r="J1089" s="38" t="str">
        <f>IF('query (10)'!F1089="","",IFERROR(INDEX(Cleaning_Rules!$B$14:$B$17,MATCH(TRIM('query (10)'!F1089),Cleaning_Rules!$A$14:$A$17,0)),"UNKNOWN"))</f>
        <v>TBM</v>
      </c>
      <c r="K1089" s="38" t="str">
        <f>IF('query (10)'!G1089="","",'query (10)'!G1089)</f>
        <v>กำลังดำเนินการ</v>
      </c>
      <c r="L1089" s="38" t="str">
        <f>IF('query (10)'!G1089="","MISSING",IFERROR(INDEX(Cleaning_Rules!$B$5:$B$10,MATCH(TRIM('query (10)'!G1089),Cleaning_Rules!$A$5:$A$10,0)),"UNKNOWN"))</f>
        <v>IN_PROGRESS</v>
      </c>
      <c r="M1089" s="38" t="str">
        <f>IF('query (10)'!I1089="","",'query (10)'!I1089)</f>
        <v>Electrical</v>
      </c>
      <c r="N1089" s="38" t="str">
        <f>IF('query (10)'!O1089="","",'query (10)'!O1089)</f>
        <v>Inspection</v>
      </c>
      <c r="O1089" s="38" t="str">
        <f>IF('query (10)'!P1089="","",'query (10)'!P1089)</f>
        <v>Medium</v>
      </c>
      <c r="P1089" s="38" t="str">
        <f>IF('query (10)'!N1089="","",'query (10)'!N1089)</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89" s="38" t="str">
        <f>TRIM('query (10)'!N1089)</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89" s="38" t="str">
        <f>TRIM(UPPER('query (10)'!R1089))</f>
        <v/>
      </c>
      <c r="S1089" s="38" t="str">
        <f>TRIM(UPPER('query (10)'!S1089))</f>
        <v/>
      </c>
      <c r="T1089" s="38" t="str">
        <f>IF('query (10)'!Q1089="","",TRIM(UPPER('query (10)'!Q1089)))</f>
        <v/>
      </c>
      <c r="U1089" s="38" t="str">
        <f>IF('query (10)'!T1089="","",'query (10)'!T1089)</f>
        <v/>
      </c>
      <c r="V1089" s="39" t="str">
        <f>IF('query (10)'!T1089="","",IFERROR(VALUE('query (10)'!T1089),""))</f>
        <v/>
      </c>
      <c r="W1089" s="40">
        <f>IF('query (10)'!U1089="","",'query (10)'!U1089)</f>
        <v>0</v>
      </c>
      <c r="X1089" s="39">
        <f>IF('query (10)'!V1089="","",'query (10)'!V1089)</f>
        <v>90</v>
      </c>
      <c r="Y1089" s="41">
        <f>IF('query (10)'!W1089="","",'query (10)'!W1089)</f>
        <v>46060</v>
      </c>
      <c r="Z1089" s="41" t="str">
        <f>IF('query (10)'!X1089="","",'query (10)'!X1089)</f>
        <v/>
      </c>
      <c r="AA1089" s="41">
        <f>IF('query (10)'!Y1089="","",'query (10)'!Y1089)</f>
        <v>46060</v>
      </c>
      <c r="AB1089" s="41">
        <f>IF('query (10)'!Z1089="","",'query (10)'!Z1089)</f>
        <v>46150</v>
      </c>
      <c r="AC1089" s="38" t="str">
        <f>IF(OR('query (10)'!AA1089="",COUNTIF(Cleaning_Rules!$A$21:$A$26,TRIM('query (10)'!AA1089))&gt;0),"",TRIM('query (10)'!AA1089))</f>
        <v/>
      </c>
      <c r="AD1089" s="38" t="str">
        <f>IF('query (10)'!AB1089="","",TRIM(IFERROR(_xlfn.TEXTBEFORE('query (10)'!AB1089,"("),'query (10)'!AB1089)))</f>
        <v>เริ่มซ่อมงาน PM แล้ว รับผิดชอบโดย PAHLA SEEDANG</v>
      </c>
      <c r="AE1089" s="38" t="str">
        <f>IFERROR(LOWER(TRIM(_xlfn.TEXTBEFORE(_xlfn.TEXTAFTER('query (10)'!AB1089,"("),")"))),"")</f>
        <v>pahla@nsk.com</v>
      </c>
      <c r="AF1089" s="38" t="str">
        <f>IF('query (10)'!AD1089="","",TRIM('query (10)'!AD1089))</f>
        <v>ณัฐดนัย จุฑาเทพ</v>
      </c>
      <c r="AG1089" s="38" t="str">
        <f>IF('query (10)'!AE1089="","",TRIM('query (10)'!AE1089))</f>
        <v>อัมรินทร์ รักษาพล</v>
      </c>
      <c r="AH1089" s="38" t="str">
        <f>IF('query (10)'!AF1089="","",IFERROR(VALUE('query (10)'!AF1089),""))</f>
        <v/>
      </c>
      <c r="AI1089" s="38" t="str">
        <f>IF('query (10)'!AG1089="","",TRIM('query (10)'!AG1089))</f>
        <v/>
      </c>
      <c r="AJ1089" s="38" t="str">
        <f>IF('query (10)'!AH1089="","",IFERROR(VALUE('query (10)'!AH1089),""))</f>
        <v/>
      </c>
      <c r="AK1089" s="38" t="str">
        <f>IF('query (10)'!AI1089="","",TRIM('query (10)'!AI1089))</f>
        <v/>
      </c>
      <c r="AL1089" s="42">
        <f t="shared" si="80"/>
        <v>2026</v>
      </c>
      <c r="AM1089" s="42" t="str">
        <f t="shared" si="81"/>
        <v>2026-02</v>
      </c>
      <c r="AN1089" s="42" t="str">
        <f t="shared" ca="1" si="82"/>
        <v>OVERDUE</v>
      </c>
      <c r="AO1089" s="42" t="str">
        <f t="shared" si="83"/>
        <v>GR-827 | INNER RING RIB GRINDING MACHINE | KWD7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PAHLA SEEDANG | อัมรินทร์ รักษาพล</v>
      </c>
      <c r="AP1089" s="42" t="str">
        <f>_xlfn.TEXTJOIN("; ",TRUE,IF(COUNTA('query (10)'!A1089:AK1089)&lt;=6,"NEAR_EMPTY_ROW",""),IF($K1089="","MISSING_STATUS",""),IF(AND($K1089="เสร็จสิ้น",$Z1089=""),"DONE_NO_ACTUAL_DATE",""),IF(AND($I1089="Condition-based Maintenance",$AH1089=""),"CBM_NO_MEASUREMENT",""),IF(OR($X1089="",$X1089=0),"INVALID_PERIOD",""),IF(AND($AA1089&lt;&gt;"",$AB1089&lt;&gt;"",$AB1089&lt;$AA1089),"DATE_SEQUENCE_ERROR",""),IF(AND($AB1089&lt;&gt;"",$AB1089&gt;DATE(2030,12,31)),"DATE_OUTLIER",""),IF($C1089="","MISSING_QRCODE",""),IF($J1089="UNKNOWN","UNKNOWN_PM_TYPE",""),IF($L1089="UNKNOWN","UNKNOWN_STATUS",""))</f>
        <v/>
      </c>
      <c r="AQ1089" s="42" t="str">
        <f t="shared" si="84"/>
        <v>NO</v>
      </c>
    </row>
    <row r="1090" spans="1:43" x14ac:dyDescent="0.3">
      <c r="A1090" s="38">
        <f>IF('query (10)'!A1090="","",'query (10)'!A1090)</f>
        <v>1263</v>
      </c>
      <c r="B1090" s="38">
        <f>IF('query (10)'!B1090="","",'query (10)'!B1090)</f>
        <v>19845</v>
      </c>
      <c r="C1090" s="38" t="str">
        <f>TRIM(UPPER('query (10)'!M1090))</f>
        <v>GR-828</v>
      </c>
      <c r="D1090" s="38" t="str">
        <f>TRIM(UPPER(IFERROR(_xlfn.TEXTBEFORE('query (10)'!L1090,"("),'query (10)'!L1090)))</f>
        <v>INNER RING BORE GRINDING MACHINE</v>
      </c>
      <c r="E1090" s="38" t="str">
        <f>IFERROR(TRIM(UPPER(_xlfn.TEXTBEFORE(_xlfn.TEXTAFTER('query (10)'!L1090,"("),")"))),"")</f>
        <v/>
      </c>
      <c r="F1090" s="38" t="str">
        <f>TRIM('query (10)'!K1090)</f>
        <v>KWD7</v>
      </c>
      <c r="G1090" s="38" t="str">
        <f>IF('query (10)'!J1090="","",'query (10)'!J1090)</f>
        <v>Electrical Control</v>
      </c>
      <c r="H1090" s="38" t="str">
        <f>TRIM(UPPER('query (10)'!J1090))</f>
        <v>ELECTRICAL CONTROL</v>
      </c>
      <c r="I1090" s="38" t="str">
        <f>IF('query (10)'!F1090="","",'query (10)'!F1090)</f>
        <v>Time-based Maintenance</v>
      </c>
      <c r="J1090" s="38" t="str">
        <f>IF('query (10)'!F1090="","",IFERROR(INDEX(Cleaning_Rules!$B$14:$B$17,MATCH(TRIM('query (10)'!F1090),Cleaning_Rules!$A$14:$A$17,0)),"UNKNOWN"))</f>
        <v>TBM</v>
      </c>
      <c r="K1090" s="38" t="str">
        <f>IF('query (10)'!G1090="","",'query (10)'!G1090)</f>
        <v>กำลังดำเนินการ</v>
      </c>
      <c r="L1090" s="38" t="str">
        <f>IF('query (10)'!G1090="","MISSING",IFERROR(INDEX(Cleaning_Rules!$B$5:$B$10,MATCH(TRIM('query (10)'!G1090),Cleaning_Rules!$A$5:$A$10,0)),"UNKNOWN"))</f>
        <v>IN_PROGRESS</v>
      </c>
      <c r="M1090" s="38" t="str">
        <f>IF('query (10)'!I1090="","",'query (10)'!I1090)</f>
        <v>Electrical</v>
      </c>
      <c r="N1090" s="38" t="str">
        <f>IF('query (10)'!O1090="","",'query (10)'!O1090)</f>
        <v>Inspection</v>
      </c>
      <c r="O1090" s="38" t="str">
        <f>IF('query (10)'!P1090="","",'query (10)'!P1090)</f>
        <v>Medium</v>
      </c>
      <c r="P1090" s="38" t="str">
        <f>IF('query (10)'!N1090="","",'query (10)'!N1090)</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90" s="38" t="str">
        <f>TRIM('query (10)'!N1090)</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90" s="38" t="str">
        <f>TRIM(UPPER('query (10)'!R1090))</f>
        <v/>
      </c>
      <c r="S1090" s="38" t="str">
        <f>TRIM(UPPER('query (10)'!S1090))</f>
        <v/>
      </c>
      <c r="T1090" s="38" t="str">
        <f>IF('query (10)'!Q1090="","",TRIM(UPPER('query (10)'!Q1090)))</f>
        <v/>
      </c>
      <c r="U1090" s="38" t="str">
        <f>IF('query (10)'!T1090="","",'query (10)'!T1090)</f>
        <v/>
      </c>
      <c r="V1090" s="39" t="str">
        <f>IF('query (10)'!T1090="","",IFERROR(VALUE('query (10)'!T1090),""))</f>
        <v/>
      </c>
      <c r="W1090" s="40">
        <f>IF('query (10)'!U1090="","",'query (10)'!U1090)</f>
        <v>0</v>
      </c>
      <c r="X1090" s="39">
        <f>IF('query (10)'!V1090="","",'query (10)'!V1090)</f>
        <v>90</v>
      </c>
      <c r="Y1090" s="41">
        <f>IF('query (10)'!W1090="","",'query (10)'!W1090)</f>
        <v>46060</v>
      </c>
      <c r="Z1090" s="41" t="str">
        <f>IF('query (10)'!X1090="","",'query (10)'!X1090)</f>
        <v/>
      </c>
      <c r="AA1090" s="41">
        <f>IF('query (10)'!Y1090="","",'query (10)'!Y1090)</f>
        <v>46060</v>
      </c>
      <c r="AB1090" s="41">
        <f>IF('query (10)'!Z1090="","",'query (10)'!Z1090)</f>
        <v>46150</v>
      </c>
      <c r="AC1090" s="38" t="str">
        <f>IF(OR('query (10)'!AA1090="",COUNTIF(Cleaning_Rules!$A$21:$A$26,TRIM('query (10)'!AA1090))&gt;0),"",TRIM('query (10)'!AA1090))</f>
        <v/>
      </c>
      <c r="AD1090" s="38" t="str">
        <f>IF('query (10)'!AB1090="","",TRIM(IFERROR(_xlfn.TEXTBEFORE('query (10)'!AB1090,"("),'query (10)'!AB1090)))</f>
        <v>เริ่มซ่อมงาน PM แล้ว รับผิดชอบโดย PAHLA SEEDANG</v>
      </c>
      <c r="AE1090" s="38" t="str">
        <f>IFERROR(LOWER(TRIM(_xlfn.TEXTBEFORE(_xlfn.TEXTAFTER('query (10)'!AB1090,"("),")"))),"")</f>
        <v>pahla@nsk.com</v>
      </c>
      <c r="AF1090" s="38" t="str">
        <f>IF('query (10)'!AD1090="","",TRIM('query (10)'!AD1090))</f>
        <v>ณัฐดนัย จุฑาเทพ</v>
      </c>
      <c r="AG1090" s="38" t="str">
        <f>IF('query (10)'!AE1090="","",TRIM('query (10)'!AE1090))</f>
        <v>อัมรินทร์ รักษาพล</v>
      </c>
      <c r="AH1090" s="38" t="str">
        <f>IF('query (10)'!AF1090="","",IFERROR(VALUE('query (10)'!AF1090),""))</f>
        <v/>
      </c>
      <c r="AI1090" s="38" t="str">
        <f>IF('query (10)'!AG1090="","",TRIM('query (10)'!AG1090))</f>
        <v/>
      </c>
      <c r="AJ1090" s="38" t="str">
        <f>IF('query (10)'!AH1090="","",IFERROR(VALUE('query (10)'!AH1090),""))</f>
        <v/>
      </c>
      <c r="AK1090" s="38" t="str">
        <f>IF('query (10)'!AI1090="","",TRIM('query (10)'!AI1090))</f>
        <v/>
      </c>
      <c r="AL1090" s="42">
        <f t="shared" si="80"/>
        <v>2026</v>
      </c>
      <c r="AM1090" s="42" t="str">
        <f t="shared" si="81"/>
        <v>2026-02</v>
      </c>
      <c r="AN1090" s="42" t="str">
        <f t="shared" ca="1" si="82"/>
        <v>OVERDUE</v>
      </c>
      <c r="AO1090" s="42" t="str">
        <f t="shared" si="83"/>
        <v>GR-828 | INNER RING BORE GRINDING MACHINE | KWD7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PAHLA SEEDANG | อัมรินทร์ รักษาพล</v>
      </c>
      <c r="AP1090" s="42" t="str">
        <f>_xlfn.TEXTJOIN("; ",TRUE,IF(COUNTA('query (10)'!A1090:AK1090)&lt;=6,"NEAR_EMPTY_ROW",""),IF($K1090="","MISSING_STATUS",""),IF(AND($K1090="เสร็จสิ้น",$Z1090=""),"DONE_NO_ACTUAL_DATE",""),IF(AND($I1090="Condition-based Maintenance",$AH1090=""),"CBM_NO_MEASUREMENT",""),IF(OR($X1090="",$X1090=0),"INVALID_PERIOD",""),IF(AND($AA1090&lt;&gt;"",$AB1090&lt;&gt;"",$AB1090&lt;$AA1090),"DATE_SEQUENCE_ERROR",""),IF(AND($AB1090&lt;&gt;"",$AB1090&gt;DATE(2030,12,31)),"DATE_OUTLIER",""),IF($C1090="","MISSING_QRCODE",""),IF($J1090="UNKNOWN","UNKNOWN_PM_TYPE",""),IF($L1090="UNKNOWN","UNKNOWN_STATUS",""))</f>
        <v/>
      </c>
      <c r="AQ1090" s="42" t="str">
        <f t="shared" si="84"/>
        <v>NO</v>
      </c>
    </row>
    <row r="1091" spans="1:43" x14ac:dyDescent="0.3">
      <c r="A1091" s="38">
        <f>IF('query (10)'!A1091="","",'query (10)'!A1091)</f>
        <v>1264</v>
      </c>
      <c r="B1091" s="38">
        <f>IF('query (10)'!B1091="","",'query (10)'!B1091)</f>
        <v>19853</v>
      </c>
      <c r="C1091" s="38" t="str">
        <f>TRIM(UPPER('query (10)'!M1091))</f>
        <v>GR-830</v>
      </c>
      <c r="D1091" s="38" t="str">
        <f>TRIM(UPPER(IFERROR(_xlfn.TEXTBEFORE('query (10)'!L1091,"("),'query (10)'!L1091)))</f>
        <v>INNER RING RACEWAY AND RIB SUPER FINISH MACHINE</v>
      </c>
      <c r="E1091" s="38" t="str">
        <f>IFERROR(TRIM(UPPER(_xlfn.TEXTBEFORE(_xlfn.TEXTAFTER('query (10)'!L1091,"("),")"))),"")</f>
        <v/>
      </c>
      <c r="F1091" s="38" t="str">
        <f>TRIM('query (10)'!K1091)</f>
        <v>KWD7</v>
      </c>
      <c r="G1091" s="38" t="str">
        <f>IF('query (10)'!J1091="","",'query (10)'!J1091)</f>
        <v>Electrical Control</v>
      </c>
      <c r="H1091" s="38" t="str">
        <f>TRIM(UPPER('query (10)'!J1091))</f>
        <v>ELECTRICAL CONTROL</v>
      </c>
      <c r="I1091" s="38" t="str">
        <f>IF('query (10)'!F1091="","",'query (10)'!F1091)</f>
        <v>Time-based Maintenance</v>
      </c>
      <c r="J1091" s="38" t="str">
        <f>IF('query (10)'!F1091="","",IFERROR(INDEX(Cleaning_Rules!$B$14:$B$17,MATCH(TRIM('query (10)'!F1091),Cleaning_Rules!$A$14:$A$17,0)),"UNKNOWN"))</f>
        <v>TBM</v>
      </c>
      <c r="K1091" s="38" t="str">
        <f>IF('query (10)'!G1091="","",'query (10)'!G1091)</f>
        <v>กำลังดำเนินการ</v>
      </c>
      <c r="L1091" s="38" t="str">
        <f>IF('query (10)'!G1091="","MISSING",IFERROR(INDEX(Cleaning_Rules!$B$5:$B$10,MATCH(TRIM('query (10)'!G1091),Cleaning_Rules!$A$5:$A$10,0)),"UNKNOWN"))</f>
        <v>IN_PROGRESS</v>
      </c>
      <c r="M1091" s="38" t="str">
        <f>IF('query (10)'!I1091="","",'query (10)'!I1091)</f>
        <v>Electrical</v>
      </c>
      <c r="N1091" s="38" t="str">
        <f>IF('query (10)'!O1091="","",'query (10)'!O1091)</f>
        <v>Inspection</v>
      </c>
      <c r="O1091" s="38" t="str">
        <f>IF('query (10)'!P1091="","",'query (10)'!P1091)</f>
        <v>Medium</v>
      </c>
      <c r="P1091" s="38" t="str">
        <f>IF('query (10)'!N1091="","",'query (10)'!N1091)</f>
        <v xml:space="preserve">-Check Touch screen 
-Check Cable and Connector
-Check oil leak in Control Panel
-Check Ventilation of Inverter
-Check Wire insulation of Reed Switch
-Check Connecting Pole of Reed Switch
-Check Connecting Pole of Proximity Switch
-Check Surface of Proximity
</v>
      </c>
      <c r="Q1091" s="38" t="str">
        <f>TRIM('query (10)'!N1091)</f>
        <v xml:space="preserve">-Check Touch screen 
-Check Cable and Connector
-Check oil leak in Control Panel
-Check Ventilation of Inverter
-Check Wire insulation of Reed Switch
-Check Connecting Pole of Reed Switch
-Check Connecting Pole of Proximity Switch
-Check Surface of Proximity
</v>
      </c>
      <c r="R1091" s="38" t="str">
        <f>TRIM(UPPER('query (10)'!R1091))</f>
        <v/>
      </c>
      <c r="S1091" s="38" t="str">
        <f>TRIM(UPPER('query (10)'!S1091))</f>
        <v/>
      </c>
      <c r="T1091" s="38" t="str">
        <f>IF('query (10)'!Q1091="","",TRIM(UPPER('query (10)'!Q1091)))</f>
        <v/>
      </c>
      <c r="U1091" s="38" t="str">
        <f>IF('query (10)'!T1091="","",'query (10)'!T1091)</f>
        <v/>
      </c>
      <c r="V1091" s="39" t="str">
        <f>IF('query (10)'!T1091="","",IFERROR(VALUE('query (10)'!T1091),""))</f>
        <v/>
      </c>
      <c r="W1091" s="40">
        <f>IF('query (10)'!U1091="","",'query (10)'!U1091)</f>
        <v>0</v>
      </c>
      <c r="X1091" s="39">
        <f>IF('query (10)'!V1091="","",'query (10)'!V1091)</f>
        <v>90</v>
      </c>
      <c r="Y1091" s="41">
        <f>IF('query (10)'!W1091="","",'query (10)'!W1091)</f>
        <v>46060</v>
      </c>
      <c r="Z1091" s="41" t="str">
        <f>IF('query (10)'!X1091="","",'query (10)'!X1091)</f>
        <v/>
      </c>
      <c r="AA1091" s="41">
        <f>IF('query (10)'!Y1091="","",'query (10)'!Y1091)</f>
        <v>46060</v>
      </c>
      <c r="AB1091" s="41">
        <f>IF('query (10)'!Z1091="","",'query (10)'!Z1091)</f>
        <v>46150</v>
      </c>
      <c r="AC1091" s="38" t="str">
        <f>IF(OR('query (10)'!AA1091="",COUNTIF(Cleaning_Rules!$A$21:$A$26,TRIM('query (10)'!AA1091))&gt;0),"",TRIM('query (10)'!AA1091))</f>
        <v/>
      </c>
      <c r="AD1091" s="38" t="str">
        <f>IF('query (10)'!AB1091="","",TRIM(IFERROR(_xlfn.TEXTBEFORE('query (10)'!AB1091,"("),'query (10)'!AB1091)))</f>
        <v>เริ่มซ่อมงาน PM แล้ว รับผิดชอบโดย PAHLA SEEDANG</v>
      </c>
      <c r="AE1091" s="38" t="str">
        <f>IFERROR(LOWER(TRIM(_xlfn.TEXTBEFORE(_xlfn.TEXTAFTER('query (10)'!AB1091,"("),")"))),"")</f>
        <v>pahla@nsk.com</v>
      </c>
      <c r="AF1091" s="38" t="str">
        <f>IF('query (10)'!AD1091="","",TRIM('query (10)'!AD1091))</f>
        <v>ณัฐดนัย จุฑาเทพ</v>
      </c>
      <c r="AG1091" s="38" t="str">
        <f>IF('query (10)'!AE1091="","",TRIM('query (10)'!AE1091))</f>
        <v>อัมรินทร์ รักษาพล</v>
      </c>
      <c r="AH1091" s="38" t="str">
        <f>IF('query (10)'!AF1091="","",IFERROR(VALUE('query (10)'!AF1091),""))</f>
        <v/>
      </c>
      <c r="AI1091" s="38" t="str">
        <f>IF('query (10)'!AG1091="","",TRIM('query (10)'!AG1091))</f>
        <v/>
      </c>
      <c r="AJ1091" s="38" t="str">
        <f>IF('query (10)'!AH1091="","",IFERROR(VALUE('query (10)'!AH1091),""))</f>
        <v/>
      </c>
      <c r="AK1091" s="38" t="str">
        <f>IF('query (10)'!AI1091="","",TRIM('query (10)'!AI1091))</f>
        <v/>
      </c>
      <c r="AL1091" s="42">
        <f t="shared" ref="AL1091:AL1154" si="85">IF($Y1091="","",YEAR($Y1091))</f>
        <v>2026</v>
      </c>
      <c r="AM1091" s="42" t="str">
        <f t="shared" ref="AM1091:AM1154" si="86">IF($Y1091="","",TEXT($Y1091,"yyyy-mm"))</f>
        <v>2026-02</v>
      </c>
      <c r="AN1091" s="42" t="str">
        <f t="shared" ref="AN1091:AN1154" ca="1" si="87">IF(OR($AB1091="",$L1091="COMPLETED"),"",IF($AB1091&lt;TODAY(),"OVERDUE","ON_SCHEDULE"))</f>
        <v>OVERDUE</v>
      </c>
      <c r="AO1091" s="42" t="str">
        <f t="shared" ref="AO1091:AO1154" si="88">_xlfn.TEXTJOIN(" | ",TRUE,$C1091,$D1091,$E1091,$F1091,$H1091,$I1091,$M1091,$N1091,$O1091,$Q1091,$R1091,$S1091,$T1091,$AC1091,$AD1091,$AG1091)</f>
        <v>GR-830 | INNER RING RACEWAY AND RIB SUPER FINISH MACHINE | KWD7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PAHLA SEEDANG | อัมรินทร์ รักษาพล</v>
      </c>
      <c r="AP1091" s="42" t="str">
        <f>_xlfn.TEXTJOIN("; ",TRUE,IF(COUNTA('query (10)'!A1091:AK1091)&lt;=6,"NEAR_EMPTY_ROW",""),IF($K1091="","MISSING_STATUS",""),IF(AND($K1091="เสร็จสิ้น",$Z1091=""),"DONE_NO_ACTUAL_DATE",""),IF(AND($I1091="Condition-based Maintenance",$AH1091=""),"CBM_NO_MEASUREMENT",""),IF(OR($X1091="",$X1091=0),"INVALID_PERIOD",""),IF(AND($AA1091&lt;&gt;"",$AB1091&lt;&gt;"",$AB1091&lt;$AA1091),"DATE_SEQUENCE_ERROR",""),IF(AND($AB1091&lt;&gt;"",$AB1091&gt;DATE(2030,12,31)),"DATE_OUTLIER",""),IF($C1091="","MISSING_QRCODE",""),IF($J1091="UNKNOWN","UNKNOWN_PM_TYPE",""),IF($L1091="UNKNOWN","UNKNOWN_STATUS",""))</f>
        <v/>
      </c>
      <c r="AQ1091" s="42" t="str">
        <f t="shared" ref="AQ1091:AQ1154" si="89">IF($W1091="","",IF($W1091&gt;0,"YES","NO"))</f>
        <v>NO</v>
      </c>
    </row>
    <row r="1092" spans="1:43" x14ac:dyDescent="0.3">
      <c r="A1092" s="38">
        <f>IF('query (10)'!A1092="","",'query (10)'!A1092)</f>
        <v>1265</v>
      </c>
      <c r="B1092" s="38" t="str">
        <f>IF('query (10)'!B1092="","",'query (10)'!B1092)</f>
        <v/>
      </c>
      <c r="C1092" s="38" t="str">
        <f>TRIM(UPPER('query (10)'!M1092))</f>
        <v>GR-265</v>
      </c>
      <c r="D1092" s="38" t="str">
        <f>TRIM(UPPER(IFERROR(_xlfn.TEXTBEFORE('query (10)'!L1092,"("),'query (10)'!L1092)))</f>
        <v>OUTER RING RACEWAY GRINDING MACHINE</v>
      </c>
      <c r="E1092" s="38" t="str">
        <f>IFERROR(TRIM(UPPER(_xlfn.TEXTBEFORE(_xlfn.TEXTAFTER('query (10)'!L1092,"("),")"))),"")</f>
        <v/>
      </c>
      <c r="F1092" s="38" t="str">
        <f>TRIM('query (10)'!K1092)</f>
        <v>KWD2</v>
      </c>
      <c r="G1092" s="38" t="str">
        <f>IF('query (10)'!J1092="","",'query (10)'!J1092)</f>
        <v>Electrical Control</v>
      </c>
      <c r="H1092" s="38" t="str">
        <f>TRIM(UPPER('query (10)'!J1092))</f>
        <v>ELECTRICAL CONTROL</v>
      </c>
      <c r="I1092" s="38" t="str">
        <f>IF('query (10)'!F1092="","",'query (10)'!F1092)</f>
        <v>Time-based Maintenance</v>
      </c>
      <c r="J1092" s="38" t="str">
        <f>IF('query (10)'!F1092="","",IFERROR(INDEX(Cleaning_Rules!$B$14:$B$17,MATCH(TRIM('query (10)'!F1092),Cleaning_Rules!$A$14:$A$17,0)),"UNKNOWN"))</f>
        <v>TBM</v>
      </c>
      <c r="K1092" s="38" t="str">
        <f>IF('query (10)'!G1092="","",'query (10)'!G1092)</f>
        <v>แผนใหม่</v>
      </c>
      <c r="L1092" s="38" t="str">
        <f>IF('query (10)'!G1092="","MISSING",IFERROR(INDEX(Cleaning_Rules!$B$5:$B$10,MATCH(TRIM('query (10)'!G1092),Cleaning_Rules!$A$5:$A$10,0)),"UNKNOWN"))</f>
        <v>NEW_PLAN</v>
      </c>
      <c r="M1092" s="38" t="str">
        <f>IF('query (10)'!I1092="","",'query (10)'!I1092)</f>
        <v>Electrical</v>
      </c>
      <c r="N1092" s="38" t="str">
        <f>IF('query (10)'!O1092="","",'query (10)'!O1092)</f>
        <v>Inspection</v>
      </c>
      <c r="O1092" s="38" t="str">
        <f>IF('query (10)'!P1092="","",'query (10)'!P1092)</f>
        <v>Medium</v>
      </c>
      <c r="P1092" s="38" t="str">
        <f>IF('query (10)'!N1092="","",'query (10)'!N1092)</f>
        <v xml:space="preserve">Check and Cleaning Tighten of Terminal
Check Adhesion of PLC
Check and Cleaning PLC
</v>
      </c>
      <c r="Q1092" s="38" t="str">
        <f>TRIM('query (10)'!N1092)</f>
        <v xml:space="preserve">Check and Cleaning Tighten of Terminal
Check Adhesion of PLC
Check and Cleaning PLC
</v>
      </c>
      <c r="R1092" s="38" t="str">
        <f>TRIM(UPPER('query (10)'!R1092))</f>
        <v/>
      </c>
      <c r="S1092" s="38" t="str">
        <f>TRIM(UPPER('query (10)'!S1092))</f>
        <v/>
      </c>
      <c r="T1092" s="38" t="str">
        <f>IF('query (10)'!Q1092="","",TRIM(UPPER('query (10)'!Q1092)))</f>
        <v/>
      </c>
      <c r="U1092" s="38" t="str">
        <f>IF('query (10)'!T1092="","",'query (10)'!T1092)</f>
        <v/>
      </c>
      <c r="V1092" s="39" t="str">
        <f>IF('query (10)'!T1092="","",IFERROR(VALUE('query (10)'!T1092),""))</f>
        <v/>
      </c>
      <c r="W1092" s="40">
        <f>IF('query (10)'!U1092="","",'query (10)'!U1092)</f>
        <v>0</v>
      </c>
      <c r="X1092" s="39">
        <f>IF('query (10)'!V1092="","",'query (10)'!V1092)</f>
        <v>180</v>
      </c>
      <c r="Y1092" s="41">
        <f>IF('query (10)'!W1092="","",'query (10)'!W1092)</f>
        <v>46055</v>
      </c>
      <c r="Z1092" s="41" t="str">
        <f>IF('query (10)'!X1092="","",'query (10)'!X1092)</f>
        <v/>
      </c>
      <c r="AA1092" s="41">
        <f>IF('query (10)'!Y1092="","",'query (10)'!Y1092)</f>
        <v>46055</v>
      </c>
      <c r="AB1092" s="41">
        <f>IF('query (10)'!Z1092="","",'query (10)'!Z1092)</f>
        <v>46235</v>
      </c>
      <c r="AC1092" s="38" t="str">
        <f>IF(OR('query (10)'!AA1092="",COUNTIF(Cleaning_Rules!$A$21:$A$26,TRIM('query (10)'!AA1092))&gt;0),"",TRIM('query (10)'!AA1092))</f>
        <v/>
      </c>
      <c r="AD1092" s="38" t="str">
        <f>IF('query (10)'!AB1092="","",TRIM(IFERROR(_xlfn.TEXTBEFORE('query (10)'!AB1092,"("),'query (10)'!AB1092)))</f>
        <v/>
      </c>
      <c r="AE1092" s="38" t="str">
        <f>IFERROR(LOWER(TRIM(_xlfn.TEXTBEFORE(_xlfn.TEXTAFTER('query (10)'!AB1092,"("),")"))),"")</f>
        <v/>
      </c>
      <c r="AF1092" s="38" t="str">
        <f>IF('query (10)'!AD1092="","",TRIM('query (10)'!AD1092))</f>
        <v>ณัฐดนัย จุฑาเทพ</v>
      </c>
      <c r="AG1092" s="38" t="str">
        <f>IF('query (10)'!AE1092="","",TRIM('query (10)'!AE1092))</f>
        <v>ณัฐดนัย จุฑาเทพ</v>
      </c>
      <c r="AH1092" s="38" t="str">
        <f>IF('query (10)'!AF1092="","",IFERROR(VALUE('query (10)'!AF1092),""))</f>
        <v/>
      </c>
      <c r="AI1092" s="38" t="str">
        <f>IF('query (10)'!AG1092="","",TRIM('query (10)'!AG1092))</f>
        <v/>
      </c>
      <c r="AJ1092" s="38" t="str">
        <f>IF('query (10)'!AH1092="","",IFERROR(VALUE('query (10)'!AH1092),""))</f>
        <v/>
      </c>
      <c r="AK1092" s="38" t="str">
        <f>IF('query (10)'!AI1092="","",TRIM('query (10)'!AI1092))</f>
        <v/>
      </c>
      <c r="AL1092" s="42">
        <f t="shared" si="85"/>
        <v>2026</v>
      </c>
      <c r="AM1092" s="42" t="str">
        <f t="shared" si="86"/>
        <v>2026-02</v>
      </c>
      <c r="AN1092" s="42" t="str">
        <f t="shared" ca="1" si="87"/>
        <v>OVERDUE</v>
      </c>
      <c r="AO1092" s="42" t="str">
        <f t="shared" si="88"/>
        <v>GR-265 | OUTER RING RACEWAY GRINDING MACHINE | KWD2 | ELECTRICAL CONTROL | Time-based Maintenance | Electrical | Inspection | Medium | Check and Cleaning Tighten of Terminal
Check Adhesion of PLC
Check and Cleaning PLC
 | ณัฐดนัย จุฑาเทพ</v>
      </c>
      <c r="AP1092" s="42" t="str">
        <f>_xlfn.TEXTJOIN("; ",TRUE,IF(COUNTA('query (10)'!A1092:AK1092)&lt;=6,"NEAR_EMPTY_ROW",""),IF($K1092="","MISSING_STATUS",""),IF(AND($K1092="เสร็จสิ้น",$Z1092=""),"DONE_NO_ACTUAL_DATE",""),IF(AND($I1092="Condition-based Maintenance",$AH1092=""),"CBM_NO_MEASUREMENT",""),IF(OR($X1092="",$X1092=0),"INVALID_PERIOD",""),IF(AND($AA1092&lt;&gt;"",$AB1092&lt;&gt;"",$AB1092&lt;$AA1092),"DATE_SEQUENCE_ERROR",""),IF(AND($AB1092&lt;&gt;"",$AB1092&gt;DATE(2030,12,31)),"DATE_OUTLIER",""),IF($C1092="","MISSING_QRCODE",""),IF($J1092="UNKNOWN","UNKNOWN_PM_TYPE",""),IF($L1092="UNKNOWN","UNKNOWN_STATUS",""))</f>
        <v/>
      </c>
      <c r="AQ1092" s="42" t="str">
        <f t="shared" si="89"/>
        <v>NO</v>
      </c>
    </row>
    <row r="1093" spans="1:43" x14ac:dyDescent="0.3">
      <c r="A1093" s="38">
        <f>IF('query (10)'!A1093="","",'query (10)'!A1093)</f>
        <v>1266</v>
      </c>
      <c r="B1093" s="38" t="str">
        <f>IF('query (10)'!B1093="","",'query (10)'!B1093)</f>
        <v/>
      </c>
      <c r="C1093" s="38" t="str">
        <f>TRIM(UPPER('query (10)'!M1093))</f>
        <v>DE-267</v>
      </c>
      <c r="D1093" s="38" t="str">
        <f>TRIM(UPPER(IFERROR(_xlfn.TEXTBEFORE('query (10)'!L1093,"("),'query (10)'!L1093)))</f>
        <v>OUTER RING DEMAGNETIZING MACHINE</v>
      </c>
      <c r="E1093" s="38" t="str">
        <f>IFERROR(TRIM(UPPER(_xlfn.TEXTBEFORE(_xlfn.TEXTAFTER('query (10)'!L1093,"("),")"))),"")</f>
        <v/>
      </c>
      <c r="F1093" s="38" t="str">
        <f>TRIM('query (10)'!K1093)</f>
        <v>KWD2</v>
      </c>
      <c r="G1093" s="38" t="str">
        <f>IF('query (10)'!J1093="","",'query (10)'!J1093)</f>
        <v>Electrical Control</v>
      </c>
      <c r="H1093" s="38" t="str">
        <f>TRIM(UPPER('query (10)'!J1093))</f>
        <v>ELECTRICAL CONTROL</v>
      </c>
      <c r="I1093" s="38" t="str">
        <f>IF('query (10)'!F1093="","",'query (10)'!F1093)</f>
        <v>Time-based Maintenance</v>
      </c>
      <c r="J1093" s="38" t="str">
        <f>IF('query (10)'!F1093="","",IFERROR(INDEX(Cleaning_Rules!$B$14:$B$17,MATCH(TRIM('query (10)'!F1093),Cleaning_Rules!$A$14:$A$17,0)),"UNKNOWN"))</f>
        <v>TBM</v>
      </c>
      <c r="K1093" s="38" t="str">
        <f>IF('query (10)'!G1093="","",'query (10)'!G1093)</f>
        <v>แผนใหม่</v>
      </c>
      <c r="L1093" s="38" t="str">
        <f>IF('query (10)'!G1093="","MISSING",IFERROR(INDEX(Cleaning_Rules!$B$5:$B$10,MATCH(TRIM('query (10)'!G1093),Cleaning_Rules!$A$5:$A$10,0)),"UNKNOWN"))</f>
        <v>NEW_PLAN</v>
      </c>
      <c r="M1093" s="38" t="str">
        <f>IF('query (10)'!I1093="","",'query (10)'!I1093)</f>
        <v>Electrical</v>
      </c>
      <c r="N1093" s="38" t="str">
        <f>IF('query (10)'!O1093="","",'query (10)'!O1093)</f>
        <v>Inspection</v>
      </c>
      <c r="O1093" s="38" t="str">
        <f>IF('query (10)'!P1093="","",'query (10)'!P1093)</f>
        <v>Medium</v>
      </c>
      <c r="P1093" s="38" t="str">
        <f>IF('query (10)'!N1093="","",'query (10)'!N1093)</f>
        <v xml:space="preserve">-Check and Cleaning Tighten of Terminal
- Check Adhesion of PLC
- Check and Cleaning PLC
- Check coil Demagnetizing
- Check Insulation of coil Demagnetizing
- Check wires of coil Demagnetizing
</v>
      </c>
      <c r="Q1093" s="38" t="str">
        <f>TRIM('query (10)'!N1093)</f>
        <v xml:space="preserve">-Check and Cleaning Tighten of Terminal
- Check Adhesion of PLC
- Check and Cleaning PLC
- Check coil Demagnetizing
- Check Insulation of coil Demagnetizing
- Check wires of coil Demagnetizing
</v>
      </c>
      <c r="R1093" s="38" t="str">
        <f>TRIM(UPPER('query (10)'!R1093))</f>
        <v/>
      </c>
      <c r="S1093" s="38" t="str">
        <f>TRIM(UPPER('query (10)'!S1093))</f>
        <v/>
      </c>
      <c r="T1093" s="38" t="str">
        <f>IF('query (10)'!Q1093="","",TRIM(UPPER('query (10)'!Q1093)))</f>
        <v/>
      </c>
      <c r="U1093" s="38" t="str">
        <f>IF('query (10)'!T1093="","",'query (10)'!T1093)</f>
        <v/>
      </c>
      <c r="V1093" s="39" t="str">
        <f>IF('query (10)'!T1093="","",IFERROR(VALUE('query (10)'!T1093),""))</f>
        <v/>
      </c>
      <c r="W1093" s="40">
        <f>IF('query (10)'!U1093="","",'query (10)'!U1093)</f>
        <v>0</v>
      </c>
      <c r="X1093" s="39">
        <f>IF('query (10)'!V1093="","",'query (10)'!V1093)</f>
        <v>180</v>
      </c>
      <c r="Y1093" s="41">
        <f>IF('query (10)'!W1093="","",'query (10)'!W1093)</f>
        <v>46055</v>
      </c>
      <c r="Z1093" s="41" t="str">
        <f>IF('query (10)'!X1093="","",'query (10)'!X1093)</f>
        <v/>
      </c>
      <c r="AA1093" s="41">
        <f>IF('query (10)'!Y1093="","",'query (10)'!Y1093)</f>
        <v>46055</v>
      </c>
      <c r="AB1093" s="41">
        <f>IF('query (10)'!Z1093="","",'query (10)'!Z1093)</f>
        <v>46235</v>
      </c>
      <c r="AC1093" s="38" t="str">
        <f>IF(OR('query (10)'!AA1093="",COUNTIF(Cleaning_Rules!$A$21:$A$26,TRIM('query (10)'!AA1093))&gt;0),"",TRIM('query (10)'!AA1093))</f>
        <v/>
      </c>
      <c r="AD1093" s="38" t="str">
        <f>IF('query (10)'!AB1093="","",TRIM(IFERROR(_xlfn.TEXTBEFORE('query (10)'!AB1093,"("),'query (10)'!AB1093)))</f>
        <v/>
      </c>
      <c r="AE1093" s="38" t="str">
        <f>IFERROR(LOWER(TRIM(_xlfn.TEXTBEFORE(_xlfn.TEXTAFTER('query (10)'!AB1093,"("),")"))),"")</f>
        <v/>
      </c>
      <c r="AF1093" s="38" t="str">
        <f>IF('query (10)'!AD1093="","",TRIM('query (10)'!AD1093))</f>
        <v>ณัฐดนัย จุฑาเทพ</v>
      </c>
      <c r="AG1093" s="38" t="str">
        <f>IF('query (10)'!AE1093="","",TRIM('query (10)'!AE1093))</f>
        <v>ณัฐดนัย จุฑาเทพ</v>
      </c>
      <c r="AH1093" s="38" t="str">
        <f>IF('query (10)'!AF1093="","",IFERROR(VALUE('query (10)'!AF1093),""))</f>
        <v/>
      </c>
      <c r="AI1093" s="38" t="str">
        <f>IF('query (10)'!AG1093="","",TRIM('query (10)'!AG1093))</f>
        <v/>
      </c>
      <c r="AJ1093" s="38" t="str">
        <f>IF('query (10)'!AH1093="","",IFERROR(VALUE('query (10)'!AH1093),""))</f>
        <v/>
      </c>
      <c r="AK1093" s="38" t="str">
        <f>IF('query (10)'!AI1093="","",TRIM('query (10)'!AI1093))</f>
        <v/>
      </c>
      <c r="AL1093" s="42">
        <f t="shared" si="85"/>
        <v>2026</v>
      </c>
      <c r="AM1093" s="42" t="str">
        <f t="shared" si="86"/>
        <v>2026-02</v>
      </c>
      <c r="AN1093" s="42" t="str">
        <f t="shared" ca="1" si="87"/>
        <v>OVERDUE</v>
      </c>
      <c r="AO1093" s="42" t="str">
        <f t="shared" si="88"/>
        <v>DE-267 | OUTER RING DEMAGNETIZING MACHINE | KWD2 | ELECTRICAL CONTROL | Time-based Maintenance | Electrical | Inspection | Medium | -Check and Cleaning Tighten of Terminal
- Check Adhesion of PLC
- Check and Cleaning PLC
- Check coil Demagnetizing
- Check Insulation of coil Demagnetizing
- Check wires of coil Demagnetizing
 | ณัฐดนัย จุฑาเทพ</v>
      </c>
      <c r="AP1093" s="42" t="str">
        <f>_xlfn.TEXTJOIN("; ",TRUE,IF(COUNTA('query (10)'!A1093:AK1093)&lt;=6,"NEAR_EMPTY_ROW",""),IF($K1093="","MISSING_STATUS",""),IF(AND($K1093="เสร็จสิ้น",$Z1093=""),"DONE_NO_ACTUAL_DATE",""),IF(AND($I1093="Condition-based Maintenance",$AH1093=""),"CBM_NO_MEASUREMENT",""),IF(OR($X1093="",$X1093=0),"INVALID_PERIOD",""),IF(AND($AA1093&lt;&gt;"",$AB1093&lt;&gt;"",$AB1093&lt;$AA1093),"DATE_SEQUENCE_ERROR",""),IF(AND($AB1093&lt;&gt;"",$AB1093&gt;DATE(2030,12,31)),"DATE_OUTLIER",""),IF($C1093="","MISSING_QRCODE",""),IF($J1093="UNKNOWN","UNKNOWN_PM_TYPE",""),IF($L1093="UNKNOWN","UNKNOWN_STATUS",""))</f>
        <v/>
      </c>
      <c r="AQ1093" s="42" t="str">
        <f t="shared" si="89"/>
        <v>NO</v>
      </c>
    </row>
    <row r="1094" spans="1:43" x14ac:dyDescent="0.3">
      <c r="A1094" s="38">
        <f>IF('query (10)'!A1094="","",'query (10)'!A1094)</f>
        <v>1267</v>
      </c>
      <c r="B1094" s="38" t="str">
        <f>IF('query (10)'!B1094="","",'query (10)'!B1094)</f>
        <v/>
      </c>
      <c r="C1094" s="38" t="str">
        <f>TRIM(UPPER('query (10)'!M1094))</f>
        <v>GR-268</v>
      </c>
      <c r="D1094" s="38" t="str">
        <f>TRIM(UPPER(IFERROR(_xlfn.TEXTBEFORE('query (10)'!L1094,"("),'query (10)'!L1094)))</f>
        <v>OUTER RING RACEWAY SUPER FINISH MACHINE</v>
      </c>
      <c r="E1094" s="38" t="str">
        <f>IFERROR(TRIM(UPPER(_xlfn.TEXTBEFORE(_xlfn.TEXTAFTER('query (10)'!L1094,"("),")"))),"")</f>
        <v/>
      </c>
      <c r="F1094" s="38" t="str">
        <f>TRIM('query (10)'!K1094)</f>
        <v>KWD2</v>
      </c>
      <c r="G1094" s="38" t="str">
        <f>IF('query (10)'!J1094="","",'query (10)'!J1094)</f>
        <v>Electrical Control</v>
      </c>
      <c r="H1094" s="38" t="str">
        <f>TRIM(UPPER('query (10)'!J1094))</f>
        <v>ELECTRICAL CONTROL</v>
      </c>
      <c r="I1094" s="38" t="str">
        <f>IF('query (10)'!F1094="","",'query (10)'!F1094)</f>
        <v>Time-based Maintenance</v>
      </c>
      <c r="J1094" s="38" t="str">
        <f>IF('query (10)'!F1094="","",IFERROR(INDEX(Cleaning_Rules!$B$14:$B$17,MATCH(TRIM('query (10)'!F1094),Cleaning_Rules!$A$14:$A$17,0)),"UNKNOWN"))</f>
        <v>TBM</v>
      </c>
      <c r="K1094" s="38" t="str">
        <f>IF('query (10)'!G1094="","",'query (10)'!G1094)</f>
        <v>แผนใหม่</v>
      </c>
      <c r="L1094" s="38" t="str">
        <f>IF('query (10)'!G1094="","MISSING",IFERROR(INDEX(Cleaning_Rules!$B$5:$B$10,MATCH(TRIM('query (10)'!G1094),Cleaning_Rules!$A$5:$A$10,0)),"UNKNOWN"))</f>
        <v>NEW_PLAN</v>
      </c>
      <c r="M1094" s="38" t="str">
        <f>IF('query (10)'!I1094="","",'query (10)'!I1094)</f>
        <v>Electrical</v>
      </c>
      <c r="N1094" s="38" t="str">
        <f>IF('query (10)'!O1094="","",'query (10)'!O1094)</f>
        <v>Inspection</v>
      </c>
      <c r="O1094" s="38" t="str">
        <f>IF('query (10)'!P1094="","",'query (10)'!P1094)</f>
        <v>Medium</v>
      </c>
      <c r="P1094" s="38" t="str">
        <f>IF('query (10)'!N1094="","",'query (10)'!N1094)</f>
        <v xml:space="preserve">-Check and Cleaning Tighten of Terminal
-Check Adhesion of PLC
-Check and Cleaning PLC
</v>
      </c>
      <c r="Q1094" s="38" t="str">
        <f>TRIM('query (10)'!N1094)</f>
        <v xml:space="preserve">-Check and Cleaning Tighten of Terminal
-Check Adhesion of PLC
-Check and Cleaning PLC
</v>
      </c>
      <c r="R1094" s="38" t="str">
        <f>TRIM(UPPER('query (10)'!R1094))</f>
        <v/>
      </c>
      <c r="S1094" s="38" t="str">
        <f>TRIM(UPPER('query (10)'!S1094))</f>
        <v/>
      </c>
      <c r="T1094" s="38" t="str">
        <f>IF('query (10)'!Q1094="","",TRIM(UPPER('query (10)'!Q1094)))</f>
        <v/>
      </c>
      <c r="U1094" s="38" t="str">
        <f>IF('query (10)'!T1094="","",'query (10)'!T1094)</f>
        <v/>
      </c>
      <c r="V1094" s="39" t="str">
        <f>IF('query (10)'!T1094="","",IFERROR(VALUE('query (10)'!T1094),""))</f>
        <v/>
      </c>
      <c r="W1094" s="40">
        <f>IF('query (10)'!U1094="","",'query (10)'!U1094)</f>
        <v>0</v>
      </c>
      <c r="X1094" s="39">
        <f>IF('query (10)'!V1094="","",'query (10)'!V1094)</f>
        <v>180</v>
      </c>
      <c r="Y1094" s="41">
        <f>IF('query (10)'!W1094="","",'query (10)'!W1094)</f>
        <v>46055</v>
      </c>
      <c r="Z1094" s="41" t="str">
        <f>IF('query (10)'!X1094="","",'query (10)'!X1094)</f>
        <v/>
      </c>
      <c r="AA1094" s="41">
        <f>IF('query (10)'!Y1094="","",'query (10)'!Y1094)</f>
        <v>46055</v>
      </c>
      <c r="AB1094" s="41">
        <f>IF('query (10)'!Z1094="","",'query (10)'!Z1094)</f>
        <v>46235</v>
      </c>
      <c r="AC1094" s="38" t="str">
        <f>IF(OR('query (10)'!AA1094="",COUNTIF(Cleaning_Rules!$A$21:$A$26,TRIM('query (10)'!AA1094))&gt;0),"",TRIM('query (10)'!AA1094))</f>
        <v/>
      </c>
      <c r="AD1094" s="38" t="str">
        <f>IF('query (10)'!AB1094="","",TRIM(IFERROR(_xlfn.TEXTBEFORE('query (10)'!AB1094,"("),'query (10)'!AB1094)))</f>
        <v/>
      </c>
      <c r="AE1094" s="38" t="str">
        <f>IFERROR(LOWER(TRIM(_xlfn.TEXTBEFORE(_xlfn.TEXTAFTER('query (10)'!AB1094,"("),")"))),"")</f>
        <v/>
      </c>
      <c r="AF1094" s="38" t="str">
        <f>IF('query (10)'!AD1094="","",TRIM('query (10)'!AD1094))</f>
        <v>ณัฐดนัย จุฑาเทพ</v>
      </c>
      <c r="AG1094" s="38" t="str">
        <f>IF('query (10)'!AE1094="","",TRIM('query (10)'!AE1094))</f>
        <v>ณัฐดนัย จุฑาเทพ</v>
      </c>
      <c r="AH1094" s="38" t="str">
        <f>IF('query (10)'!AF1094="","",IFERROR(VALUE('query (10)'!AF1094),""))</f>
        <v/>
      </c>
      <c r="AI1094" s="38" t="str">
        <f>IF('query (10)'!AG1094="","",TRIM('query (10)'!AG1094))</f>
        <v/>
      </c>
      <c r="AJ1094" s="38" t="str">
        <f>IF('query (10)'!AH1094="","",IFERROR(VALUE('query (10)'!AH1094),""))</f>
        <v/>
      </c>
      <c r="AK1094" s="38" t="str">
        <f>IF('query (10)'!AI1094="","",TRIM('query (10)'!AI1094))</f>
        <v/>
      </c>
      <c r="AL1094" s="42">
        <f t="shared" si="85"/>
        <v>2026</v>
      </c>
      <c r="AM1094" s="42" t="str">
        <f t="shared" si="86"/>
        <v>2026-02</v>
      </c>
      <c r="AN1094" s="42" t="str">
        <f t="shared" ca="1" si="87"/>
        <v>OVERDUE</v>
      </c>
      <c r="AO1094" s="42" t="str">
        <f t="shared" si="88"/>
        <v>GR-268 | OUTER RING RACEWAY SUPER FINISH MACHINE | KWD2 | ELECTRICAL CONTROL | Time-based Maintenance | Electrical | Inspection | Medium | -Check and Cleaning Tighten of Terminal
-Check Adhesion of PLC
-Check and Cleaning PLC
 | ณัฐดนัย จุฑาเทพ</v>
      </c>
      <c r="AP1094" s="42" t="str">
        <f>_xlfn.TEXTJOIN("; ",TRUE,IF(COUNTA('query (10)'!A1094:AK1094)&lt;=6,"NEAR_EMPTY_ROW",""),IF($K1094="","MISSING_STATUS",""),IF(AND($K1094="เสร็จสิ้น",$Z1094=""),"DONE_NO_ACTUAL_DATE",""),IF(AND($I1094="Condition-based Maintenance",$AH1094=""),"CBM_NO_MEASUREMENT",""),IF(OR($X1094="",$X1094=0),"INVALID_PERIOD",""),IF(AND($AA1094&lt;&gt;"",$AB1094&lt;&gt;"",$AB1094&lt;$AA1094),"DATE_SEQUENCE_ERROR",""),IF(AND($AB1094&lt;&gt;"",$AB1094&gt;DATE(2030,12,31)),"DATE_OUTLIER",""),IF($C1094="","MISSING_QRCODE",""),IF($J1094="UNKNOWN","UNKNOWN_PM_TYPE",""),IF($L1094="UNKNOWN","UNKNOWN_STATUS",""))</f>
        <v/>
      </c>
      <c r="AQ1094" s="42" t="str">
        <f t="shared" si="89"/>
        <v>NO</v>
      </c>
    </row>
    <row r="1095" spans="1:43" x14ac:dyDescent="0.3">
      <c r="A1095" s="38">
        <f>IF('query (10)'!A1095="","",'query (10)'!A1095)</f>
        <v>1268</v>
      </c>
      <c r="B1095" s="38" t="str">
        <f>IF('query (10)'!B1095="","",'query (10)'!B1095)</f>
        <v/>
      </c>
      <c r="C1095" s="38" t="str">
        <f>TRIM(UPPER('query (10)'!M1095))</f>
        <v>GR-250</v>
      </c>
      <c r="D1095" s="38" t="str">
        <f>TRIM(UPPER(IFERROR(_xlfn.TEXTBEFORE('query (10)'!L1095,"("),'query (10)'!L1095)))</f>
        <v>INNER RING RACEWAY GRINDING MACHINE</v>
      </c>
      <c r="E1095" s="38" t="str">
        <f>IFERROR(TRIM(UPPER(_xlfn.TEXTBEFORE(_xlfn.TEXTAFTER('query (10)'!L1095,"("),")"))),"")</f>
        <v/>
      </c>
      <c r="F1095" s="38" t="str">
        <f>TRIM('query (10)'!K1095)</f>
        <v>KWD2</v>
      </c>
      <c r="G1095" s="38" t="str">
        <f>IF('query (10)'!J1095="","",'query (10)'!J1095)</f>
        <v>Electrical Control</v>
      </c>
      <c r="H1095" s="38" t="str">
        <f>TRIM(UPPER('query (10)'!J1095))</f>
        <v>ELECTRICAL CONTROL</v>
      </c>
      <c r="I1095" s="38" t="str">
        <f>IF('query (10)'!F1095="","",'query (10)'!F1095)</f>
        <v>Time-based Maintenance</v>
      </c>
      <c r="J1095" s="38" t="str">
        <f>IF('query (10)'!F1095="","",IFERROR(INDEX(Cleaning_Rules!$B$14:$B$17,MATCH(TRIM('query (10)'!F1095),Cleaning_Rules!$A$14:$A$17,0)),"UNKNOWN"))</f>
        <v>TBM</v>
      </c>
      <c r="K1095" s="38" t="str">
        <f>IF('query (10)'!G1095="","",'query (10)'!G1095)</f>
        <v>แผนใหม่</v>
      </c>
      <c r="L1095" s="38" t="str">
        <f>IF('query (10)'!G1095="","MISSING",IFERROR(INDEX(Cleaning_Rules!$B$5:$B$10,MATCH(TRIM('query (10)'!G1095),Cleaning_Rules!$A$5:$A$10,0)),"UNKNOWN"))</f>
        <v>NEW_PLAN</v>
      </c>
      <c r="M1095" s="38" t="str">
        <f>IF('query (10)'!I1095="","",'query (10)'!I1095)</f>
        <v>Electrical</v>
      </c>
      <c r="N1095" s="38" t="str">
        <f>IF('query (10)'!O1095="","",'query (10)'!O1095)</f>
        <v>Inspection</v>
      </c>
      <c r="O1095" s="38" t="str">
        <f>IF('query (10)'!P1095="","",'query (10)'!P1095)</f>
        <v>Medium</v>
      </c>
      <c r="P1095" s="38" t="str">
        <f>IF('query (10)'!N1095="","",'query (10)'!N1095)</f>
        <v xml:space="preserve">-Check and Cleaning Tighten of Terminal
-Check Adhesion of PLC
-Check and Cleaning PLC
</v>
      </c>
      <c r="Q1095" s="38" t="str">
        <f>TRIM('query (10)'!N1095)</f>
        <v xml:space="preserve">-Check and Cleaning Tighten of Terminal
-Check Adhesion of PLC
-Check and Cleaning PLC
</v>
      </c>
      <c r="R1095" s="38" t="str">
        <f>TRIM(UPPER('query (10)'!R1095))</f>
        <v/>
      </c>
      <c r="S1095" s="38" t="str">
        <f>TRIM(UPPER('query (10)'!S1095))</f>
        <v/>
      </c>
      <c r="T1095" s="38" t="str">
        <f>IF('query (10)'!Q1095="","",TRIM(UPPER('query (10)'!Q1095)))</f>
        <v/>
      </c>
      <c r="U1095" s="38" t="str">
        <f>IF('query (10)'!T1095="","",'query (10)'!T1095)</f>
        <v/>
      </c>
      <c r="V1095" s="39" t="str">
        <f>IF('query (10)'!T1095="","",IFERROR(VALUE('query (10)'!T1095),""))</f>
        <v/>
      </c>
      <c r="W1095" s="40">
        <f>IF('query (10)'!U1095="","",'query (10)'!U1095)</f>
        <v>0</v>
      </c>
      <c r="X1095" s="39">
        <f>IF('query (10)'!V1095="","",'query (10)'!V1095)</f>
        <v>180</v>
      </c>
      <c r="Y1095" s="41">
        <f>IF('query (10)'!W1095="","",'query (10)'!W1095)</f>
        <v>46055</v>
      </c>
      <c r="Z1095" s="41" t="str">
        <f>IF('query (10)'!X1095="","",'query (10)'!X1095)</f>
        <v/>
      </c>
      <c r="AA1095" s="41">
        <f>IF('query (10)'!Y1095="","",'query (10)'!Y1095)</f>
        <v>46055</v>
      </c>
      <c r="AB1095" s="41">
        <f>IF('query (10)'!Z1095="","",'query (10)'!Z1095)</f>
        <v>46235</v>
      </c>
      <c r="AC1095" s="38" t="str">
        <f>IF(OR('query (10)'!AA1095="",COUNTIF(Cleaning_Rules!$A$21:$A$26,TRIM('query (10)'!AA1095))&gt;0),"",TRIM('query (10)'!AA1095))</f>
        <v/>
      </c>
      <c r="AD1095" s="38" t="str">
        <f>IF('query (10)'!AB1095="","",TRIM(IFERROR(_xlfn.TEXTBEFORE('query (10)'!AB1095,"("),'query (10)'!AB1095)))</f>
        <v/>
      </c>
      <c r="AE1095" s="38" t="str">
        <f>IFERROR(LOWER(TRIM(_xlfn.TEXTBEFORE(_xlfn.TEXTAFTER('query (10)'!AB1095,"("),")"))),"")</f>
        <v/>
      </c>
      <c r="AF1095" s="38" t="str">
        <f>IF('query (10)'!AD1095="","",TRIM('query (10)'!AD1095))</f>
        <v>ณัฐดนัย จุฑาเทพ</v>
      </c>
      <c r="AG1095" s="38" t="str">
        <f>IF('query (10)'!AE1095="","",TRIM('query (10)'!AE1095))</f>
        <v>ณัฐดนัย จุฑาเทพ</v>
      </c>
      <c r="AH1095" s="38" t="str">
        <f>IF('query (10)'!AF1095="","",IFERROR(VALUE('query (10)'!AF1095),""))</f>
        <v/>
      </c>
      <c r="AI1095" s="38" t="str">
        <f>IF('query (10)'!AG1095="","",TRIM('query (10)'!AG1095))</f>
        <v/>
      </c>
      <c r="AJ1095" s="38" t="str">
        <f>IF('query (10)'!AH1095="","",IFERROR(VALUE('query (10)'!AH1095),""))</f>
        <v/>
      </c>
      <c r="AK1095" s="38" t="str">
        <f>IF('query (10)'!AI1095="","",TRIM('query (10)'!AI1095))</f>
        <v/>
      </c>
      <c r="AL1095" s="42">
        <f t="shared" si="85"/>
        <v>2026</v>
      </c>
      <c r="AM1095" s="42" t="str">
        <f t="shared" si="86"/>
        <v>2026-02</v>
      </c>
      <c r="AN1095" s="42" t="str">
        <f t="shared" ca="1" si="87"/>
        <v>OVERDUE</v>
      </c>
      <c r="AO1095" s="42" t="str">
        <f t="shared" si="88"/>
        <v>GR-250 | INNER RING RACEWAY GRINDING MACHINE | KWD2 | ELECTRICAL CONTROL | Time-based Maintenance | Electrical | Inspection | Medium | -Check and Cleaning Tighten of Terminal
-Check Adhesion of PLC
-Check and Cleaning PLC
 | ณัฐดนัย จุฑาเทพ</v>
      </c>
      <c r="AP1095" s="42" t="str">
        <f>_xlfn.TEXTJOIN("; ",TRUE,IF(COUNTA('query (10)'!A1095:AK1095)&lt;=6,"NEAR_EMPTY_ROW",""),IF($K1095="","MISSING_STATUS",""),IF(AND($K1095="เสร็จสิ้น",$Z1095=""),"DONE_NO_ACTUAL_DATE",""),IF(AND($I1095="Condition-based Maintenance",$AH1095=""),"CBM_NO_MEASUREMENT",""),IF(OR($X1095="",$X1095=0),"INVALID_PERIOD",""),IF(AND($AA1095&lt;&gt;"",$AB1095&lt;&gt;"",$AB1095&lt;$AA1095),"DATE_SEQUENCE_ERROR",""),IF(AND($AB1095&lt;&gt;"",$AB1095&gt;DATE(2030,12,31)),"DATE_OUTLIER",""),IF($C1095="","MISSING_QRCODE",""),IF($J1095="UNKNOWN","UNKNOWN_PM_TYPE",""),IF($L1095="UNKNOWN","UNKNOWN_STATUS",""))</f>
        <v/>
      </c>
      <c r="AQ1095" s="42" t="str">
        <f t="shared" si="89"/>
        <v>NO</v>
      </c>
    </row>
    <row r="1096" spans="1:43" x14ac:dyDescent="0.3">
      <c r="A1096" s="38">
        <f>IF('query (10)'!A1096="","",'query (10)'!A1096)</f>
        <v>1269</v>
      </c>
      <c r="B1096" s="38" t="str">
        <f>IF('query (10)'!B1096="","",'query (10)'!B1096)</f>
        <v/>
      </c>
      <c r="C1096" s="38" t="str">
        <f>TRIM(UPPER('query (10)'!M1096))</f>
        <v>GR-253</v>
      </c>
      <c r="D1096" s="38" t="str">
        <f>TRIM(UPPER(IFERROR(_xlfn.TEXTBEFORE('query (10)'!L1096,"("),'query (10)'!L1096)))</f>
        <v>INNER RING RIB GRINDING MACHINE</v>
      </c>
      <c r="E1096" s="38" t="str">
        <f>IFERROR(TRIM(UPPER(_xlfn.TEXTBEFORE(_xlfn.TEXTAFTER('query (10)'!L1096,"("),")"))),"")</f>
        <v/>
      </c>
      <c r="F1096" s="38" t="str">
        <f>TRIM('query (10)'!K1096)</f>
        <v>KWD2</v>
      </c>
      <c r="G1096" s="38" t="str">
        <f>IF('query (10)'!J1096="","",'query (10)'!J1096)</f>
        <v>Electrical Control</v>
      </c>
      <c r="H1096" s="38" t="str">
        <f>TRIM(UPPER('query (10)'!J1096))</f>
        <v>ELECTRICAL CONTROL</v>
      </c>
      <c r="I1096" s="38" t="str">
        <f>IF('query (10)'!F1096="","",'query (10)'!F1096)</f>
        <v>Time-based Maintenance</v>
      </c>
      <c r="J1096" s="38" t="str">
        <f>IF('query (10)'!F1096="","",IFERROR(INDEX(Cleaning_Rules!$B$14:$B$17,MATCH(TRIM('query (10)'!F1096),Cleaning_Rules!$A$14:$A$17,0)),"UNKNOWN"))</f>
        <v>TBM</v>
      </c>
      <c r="K1096" s="38" t="str">
        <f>IF('query (10)'!G1096="","",'query (10)'!G1096)</f>
        <v>แผนใหม่</v>
      </c>
      <c r="L1096" s="38" t="str">
        <f>IF('query (10)'!G1096="","MISSING",IFERROR(INDEX(Cleaning_Rules!$B$5:$B$10,MATCH(TRIM('query (10)'!G1096),Cleaning_Rules!$A$5:$A$10,0)),"UNKNOWN"))</f>
        <v>NEW_PLAN</v>
      </c>
      <c r="M1096" s="38" t="str">
        <f>IF('query (10)'!I1096="","",'query (10)'!I1096)</f>
        <v>Electrical</v>
      </c>
      <c r="N1096" s="38" t="str">
        <f>IF('query (10)'!O1096="","",'query (10)'!O1096)</f>
        <v>Inspection</v>
      </c>
      <c r="O1096" s="38" t="str">
        <f>IF('query (10)'!P1096="","",'query (10)'!P1096)</f>
        <v>Medium</v>
      </c>
      <c r="P1096" s="38" t="str">
        <f>IF('query (10)'!N1096="","",'query (10)'!N1096)</f>
        <v xml:space="preserve">-Check and Cleaning Tighten of Terminal
-Check Adhesion of PLC
-Check and Cleaning PLC
</v>
      </c>
      <c r="Q1096" s="38" t="str">
        <f>TRIM('query (10)'!N1096)</f>
        <v xml:space="preserve">-Check and Cleaning Tighten of Terminal
-Check Adhesion of PLC
-Check and Cleaning PLC
</v>
      </c>
      <c r="R1096" s="38" t="str">
        <f>TRIM(UPPER('query (10)'!R1096))</f>
        <v/>
      </c>
      <c r="S1096" s="38" t="str">
        <f>TRIM(UPPER('query (10)'!S1096))</f>
        <v/>
      </c>
      <c r="T1096" s="38" t="str">
        <f>IF('query (10)'!Q1096="","",TRIM(UPPER('query (10)'!Q1096)))</f>
        <v/>
      </c>
      <c r="U1096" s="38" t="str">
        <f>IF('query (10)'!T1096="","",'query (10)'!T1096)</f>
        <v/>
      </c>
      <c r="V1096" s="39" t="str">
        <f>IF('query (10)'!T1096="","",IFERROR(VALUE('query (10)'!T1096),""))</f>
        <v/>
      </c>
      <c r="W1096" s="40">
        <f>IF('query (10)'!U1096="","",'query (10)'!U1096)</f>
        <v>0</v>
      </c>
      <c r="X1096" s="39">
        <f>IF('query (10)'!V1096="","",'query (10)'!V1096)</f>
        <v>180</v>
      </c>
      <c r="Y1096" s="41">
        <f>IF('query (10)'!W1096="","",'query (10)'!W1096)</f>
        <v>46055</v>
      </c>
      <c r="Z1096" s="41" t="str">
        <f>IF('query (10)'!X1096="","",'query (10)'!X1096)</f>
        <v/>
      </c>
      <c r="AA1096" s="41">
        <f>IF('query (10)'!Y1096="","",'query (10)'!Y1096)</f>
        <v>46055</v>
      </c>
      <c r="AB1096" s="41">
        <f>IF('query (10)'!Z1096="","",'query (10)'!Z1096)</f>
        <v>46235</v>
      </c>
      <c r="AC1096" s="38" t="str">
        <f>IF(OR('query (10)'!AA1096="",COUNTIF(Cleaning_Rules!$A$21:$A$26,TRIM('query (10)'!AA1096))&gt;0),"",TRIM('query (10)'!AA1096))</f>
        <v/>
      </c>
      <c r="AD1096" s="38" t="str">
        <f>IF('query (10)'!AB1096="","",TRIM(IFERROR(_xlfn.TEXTBEFORE('query (10)'!AB1096,"("),'query (10)'!AB1096)))</f>
        <v/>
      </c>
      <c r="AE1096" s="38" t="str">
        <f>IFERROR(LOWER(TRIM(_xlfn.TEXTBEFORE(_xlfn.TEXTAFTER('query (10)'!AB1096,"("),")"))),"")</f>
        <v/>
      </c>
      <c r="AF1096" s="38" t="str">
        <f>IF('query (10)'!AD1096="","",TRIM('query (10)'!AD1096))</f>
        <v>ณัฐดนัย จุฑาเทพ</v>
      </c>
      <c r="AG1096" s="38" t="str">
        <f>IF('query (10)'!AE1096="","",TRIM('query (10)'!AE1096))</f>
        <v>ณัฐดนัย จุฑาเทพ</v>
      </c>
      <c r="AH1096" s="38" t="str">
        <f>IF('query (10)'!AF1096="","",IFERROR(VALUE('query (10)'!AF1096),""))</f>
        <v/>
      </c>
      <c r="AI1096" s="38" t="str">
        <f>IF('query (10)'!AG1096="","",TRIM('query (10)'!AG1096))</f>
        <v/>
      </c>
      <c r="AJ1096" s="38" t="str">
        <f>IF('query (10)'!AH1096="","",IFERROR(VALUE('query (10)'!AH1096),""))</f>
        <v/>
      </c>
      <c r="AK1096" s="38" t="str">
        <f>IF('query (10)'!AI1096="","",TRIM('query (10)'!AI1096))</f>
        <v/>
      </c>
      <c r="AL1096" s="42">
        <f t="shared" si="85"/>
        <v>2026</v>
      </c>
      <c r="AM1096" s="42" t="str">
        <f t="shared" si="86"/>
        <v>2026-02</v>
      </c>
      <c r="AN1096" s="42" t="str">
        <f t="shared" ca="1" si="87"/>
        <v>OVERDUE</v>
      </c>
      <c r="AO1096" s="42" t="str">
        <f t="shared" si="88"/>
        <v>GR-253 | INNER RING RIB GRINDING MACHINE | KWD2 | ELECTRICAL CONTROL | Time-based Maintenance | Electrical | Inspection | Medium | -Check and Cleaning Tighten of Terminal
-Check Adhesion of PLC
-Check and Cleaning PLC
 | ณัฐดนัย จุฑาเทพ</v>
      </c>
      <c r="AP1096" s="42" t="str">
        <f>_xlfn.TEXTJOIN("; ",TRUE,IF(COUNTA('query (10)'!A1096:AK1096)&lt;=6,"NEAR_EMPTY_ROW",""),IF($K1096="","MISSING_STATUS",""),IF(AND($K1096="เสร็จสิ้น",$Z1096=""),"DONE_NO_ACTUAL_DATE",""),IF(AND($I1096="Condition-based Maintenance",$AH1096=""),"CBM_NO_MEASUREMENT",""),IF(OR($X1096="",$X1096=0),"INVALID_PERIOD",""),IF(AND($AA1096&lt;&gt;"",$AB1096&lt;&gt;"",$AB1096&lt;$AA1096),"DATE_SEQUENCE_ERROR",""),IF(AND($AB1096&lt;&gt;"",$AB1096&gt;DATE(2030,12,31)),"DATE_OUTLIER",""),IF($C1096="","MISSING_QRCODE",""),IF($J1096="UNKNOWN","UNKNOWN_PM_TYPE",""),IF($L1096="UNKNOWN","UNKNOWN_STATUS",""))</f>
        <v/>
      </c>
      <c r="AQ1096" s="42" t="str">
        <f t="shared" si="89"/>
        <v>NO</v>
      </c>
    </row>
    <row r="1097" spans="1:43" x14ac:dyDescent="0.3">
      <c r="A1097" s="38">
        <f>IF('query (10)'!A1097="","",'query (10)'!A1097)</f>
        <v>1270</v>
      </c>
      <c r="B1097" s="38" t="str">
        <f>IF('query (10)'!B1097="","",'query (10)'!B1097)</f>
        <v/>
      </c>
      <c r="C1097" s="38" t="str">
        <f>TRIM(UPPER('query (10)'!M1097))</f>
        <v>GR-254</v>
      </c>
      <c r="D1097" s="38" t="str">
        <f>TRIM(UPPER(IFERROR(_xlfn.TEXTBEFORE('query (10)'!L1097,"("),'query (10)'!L1097)))</f>
        <v>INNER RING BORE GRINDING MACHINE</v>
      </c>
      <c r="E1097" s="38" t="str">
        <f>IFERROR(TRIM(UPPER(_xlfn.TEXTBEFORE(_xlfn.TEXTAFTER('query (10)'!L1097,"("),")"))),"")</f>
        <v/>
      </c>
      <c r="F1097" s="38" t="str">
        <f>TRIM('query (10)'!K1097)</f>
        <v>KWD2</v>
      </c>
      <c r="G1097" s="38" t="str">
        <f>IF('query (10)'!J1097="","",'query (10)'!J1097)</f>
        <v>Electrical Control</v>
      </c>
      <c r="H1097" s="38" t="str">
        <f>TRIM(UPPER('query (10)'!J1097))</f>
        <v>ELECTRICAL CONTROL</v>
      </c>
      <c r="I1097" s="38" t="str">
        <f>IF('query (10)'!F1097="","",'query (10)'!F1097)</f>
        <v>Time-based Maintenance</v>
      </c>
      <c r="J1097" s="38" t="str">
        <f>IF('query (10)'!F1097="","",IFERROR(INDEX(Cleaning_Rules!$B$14:$B$17,MATCH(TRIM('query (10)'!F1097),Cleaning_Rules!$A$14:$A$17,0)),"UNKNOWN"))</f>
        <v>TBM</v>
      </c>
      <c r="K1097" s="38" t="str">
        <f>IF('query (10)'!G1097="","",'query (10)'!G1097)</f>
        <v>แผนใหม่</v>
      </c>
      <c r="L1097" s="38" t="str">
        <f>IF('query (10)'!G1097="","MISSING",IFERROR(INDEX(Cleaning_Rules!$B$5:$B$10,MATCH(TRIM('query (10)'!G1097),Cleaning_Rules!$A$5:$A$10,0)),"UNKNOWN"))</f>
        <v>NEW_PLAN</v>
      </c>
      <c r="M1097" s="38" t="str">
        <f>IF('query (10)'!I1097="","",'query (10)'!I1097)</f>
        <v>Electrical</v>
      </c>
      <c r="N1097" s="38" t="str">
        <f>IF('query (10)'!O1097="","",'query (10)'!O1097)</f>
        <v>Inspection</v>
      </c>
      <c r="O1097" s="38" t="str">
        <f>IF('query (10)'!P1097="","",'query (10)'!P1097)</f>
        <v>Medium</v>
      </c>
      <c r="P1097" s="38" t="str">
        <f>IF('query (10)'!N1097="","",'query (10)'!N1097)</f>
        <v xml:space="preserve">-Check and Cleaning Tighten of Terminal
-Check Adhesion of PLC
-Check and Cleaning PLC
</v>
      </c>
      <c r="Q1097" s="38" t="str">
        <f>TRIM('query (10)'!N1097)</f>
        <v xml:space="preserve">-Check and Cleaning Tighten of Terminal
-Check Adhesion of PLC
-Check and Cleaning PLC
</v>
      </c>
      <c r="R1097" s="38" t="str">
        <f>TRIM(UPPER('query (10)'!R1097))</f>
        <v/>
      </c>
      <c r="S1097" s="38" t="str">
        <f>TRIM(UPPER('query (10)'!S1097))</f>
        <v/>
      </c>
      <c r="T1097" s="38" t="str">
        <f>IF('query (10)'!Q1097="","",TRIM(UPPER('query (10)'!Q1097)))</f>
        <v/>
      </c>
      <c r="U1097" s="38" t="str">
        <f>IF('query (10)'!T1097="","",'query (10)'!T1097)</f>
        <v/>
      </c>
      <c r="V1097" s="39" t="str">
        <f>IF('query (10)'!T1097="","",IFERROR(VALUE('query (10)'!T1097),""))</f>
        <v/>
      </c>
      <c r="W1097" s="40">
        <f>IF('query (10)'!U1097="","",'query (10)'!U1097)</f>
        <v>0</v>
      </c>
      <c r="X1097" s="39">
        <f>IF('query (10)'!V1097="","",'query (10)'!V1097)</f>
        <v>180</v>
      </c>
      <c r="Y1097" s="41">
        <f>IF('query (10)'!W1097="","",'query (10)'!W1097)</f>
        <v>46055</v>
      </c>
      <c r="Z1097" s="41" t="str">
        <f>IF('query (10)'!X1097="","",'query (10)'!X1097)</f>
        <v/>
      </c>
      <c r="AA1097" s="41">
        <f>IF('query (10)'!Y1097="","",'query (10)'!Y1097)</f>
        <v>46055</v>
      </c>
      <c r="AB1097" s="41">
        <f>IF('query (10)'!Z1097="","",'query (10)'!Z1097)</f>
        <v>46235</v>
      </c>
      <c r="AC1097" s="38" t="str">
        <f>IF(OR('query (10)'!AA1097="",COUNTIF(Cleaning_Rules!$A$21:$A$26,TRIM('query (10)'!AA1097))&gt;0),"",TRIM('query (10)'!AA1097))</f>
        <v/>
      </c>
      <c r="AD1097" s="38" t="str">
        <f>IF('query (10)'!AB1097="","",TRIM(IFERROR(_xlfn.TEXTBEFORE('query (10)'!AB1097,"("),'query (10)'!AB1097)))</f>
        <v/>
      </c>
      <c r="AE1097" s="38" t="str">
        <f>IFERROR(LOWER(TRIM(_xlfn.TEXTBEFORE(_xlfn.TEXTAFTER('query (10)'!AB1097,"("),")"))),"")</f>
        <v/>
      </c>
      <c r="AF1097" s="38" t="str">
        <f>IF('query (10)'!AD1097="","",TRIM('query (10)'!AD1097))</f>
        <v>ณัฐดนัย จุฑาเทพ</v>
      </c>
      <c r="AG1097" s="38" t="str">
        <f>IF('query (10)'!AE1097="","",TRIM('query (10)'!AE1097))</f>
        <v>ณัฐดนัย จุฑาเทพ</v>
      </c>
      <c r="AH1097" s="38" t="str">
        <f>IF('query (10)'!AF1097="","",IFERROR(VALUE('query (10)'!AF1097),""))</f>
        <v/>
      </c>
      <c r="AI1097" s="38" t="str">
        <f>IF('query (10)'!AG1097="","",TRIM('query (10)'!AG1097))</f>
        <v/>
      </c>
      <c r="AJ1097" s="38" t="str">
        <f>IF('query (10)'!AH1097="","",IFERROR(VALUE('query (10)'!AH1097),""))</f>
        <v/>
      </c>
      <c r="AK1097" s="38" t="str">
        <f>IF('query (10)'!AI1097="","",TRIM('query (10)'!AI1097))</f>
        <v/>
      </c>
      <c r="AL1097" s="42">
        <f t="shared" si="85"/>
        <v>2026</v>
      </c>
      <c r="AM1097" s="42" t="str">
        <f t="shared" si="86"/>
        <v>2026-02</v>
      </c>
      <c r="AN1097" s="42" t="str">
        <f t="shared" ca="1" si="87"/>
        <v>OVERDUE</v>
      </c>
      <c r="AO1097" s="42" t="str">
        <f t="shared" si="88"/>
        <v>GR-254 | INNER RING BORE GRINDING MACHINE | KWD2 | ELECTRICAL CONTROL | Time-based Maintenance | Electrical | Inspection | Medium | -Check and Cleaning Tighten of Terminal
-Check Adhesion of PLC
-Check and Cleaning PLC
 | ณัฐดนัย จุฑาเทพ</v>
      </c>
      <c r="AP1097" s="42" t="str">
        <f>_xlfn.TEXTJOIN("; ",TRUE,IF(COUNTA('query (10)'!A1097:AK1097)&lt;=6,"NEAR_EMPTY_ROW",""),IF($K1097="","MISSING_STATUS",""),IF(AND($K1097="เสร็จสิ้น",$Z1097=""),"DONE_NO_ACTUAL_DATE",""),IF(AND($I1097="Condition-based Maintenance",$AH1097=""),"CBM_NO_MEASUREMENT",""),IF(OR($X1097="",$X1097=0),"INVALID_PERIOD",""),IF(AND($AA1097&lt;&gt;"",$AB1097&lt;&gt;"",$AB1097&lt;$AA1097),"DATE_SEQUENCE_ERROR",""),IF(AND($AB1097&lt;&gt;"",$AB1097&gt;DATE(2030,12,31)),"DATE_OUTLIER",""),IF($C1097="","MISSING_QRCODE",""),IF($J1097="UNKNOWN","UNKNOWN_PM_TYPE",""),IF($L1097="UNKNOWN","UNKNOWN_STATUS",""))</f>
        <v/>
      </c>
      <c r="AQ1097" s="42" t="str">
        <f t="shared" si="89"/>
        <v>NO</v>
      </c>
    </row>
    <row r="1098" spans="1:43" x14ac:dyDescent="0.3">
      <c r="A1098" s="38">
        <f>IF('query (10)'!A1098="","",'query (10)'!A1098)</f>
        <v>1271</v>
      </c>
      <c r="B1098" s="38" t="str">
        <f>IF('query (10)'!B1098="","",'query (10)'!B1098)</f>
        <v/>
      </c>
      <c r="C1098" s="38" t="str">
        <f>TRIM(UPPER('query (10)'!M1098))</f>
        <v>GR-257</v>
      </c>
      <c r="D1098" s="38" t="str">
        <f>TRIM(UPPER(IFERROR(_xlfn.TEXTBEFORE('query (10)'!L1098,"("),'query (10)'!L1098)))</f>
        <v>INNER RING RACEWAY AND RIB SUPER FINISH MACHINE</v>
      </c>
      <c r="E1098" s="38" t="str">
        <f>IFERROR(TRIM(UPPER(_xlfn.TEXTBEFORE(_xlfn.TEXTAFTER('query (10)'!L1098,"("),")"))),"")</f>
        <v/>
      </c>
      <c r="F1098" s="38" t="str">
        <f>TRIM('query (10)'!K1098)</f>
        <v>KWD2</v>
      </c>
      <c r="G1098" s="38" t="str">
        <f>IF('query (10)'!J1098="","",'query (10)'!J1098)</f>
        <v>Electrical Control</v>
      </c>
      <c r="H1098" s="38" t="str">
        <f>TRIM(UPPER('query (10)'!J1098))</f>
        <v>ELECTRICAL CONTROL</v>
      </c>
      <c r="I1098" s="38" t="str">
        <f>IF('query (10)'!F1098="","",'query (10)'!F1098)</f>
        <v>Time-based Maintenance</v>
      </c>
      <c r="J1098" s="38" t="str">
        <f>IF('query (10)'!F1098="","",IFERROR(INDEX(Cleaning_Rules!$B$14:$B$17,MATCH(TRIM('query (10)'!F1098),Cleaning_Rules!$A$14:$A$17,0)),"UNKNOWN"))</f>
        <v>TBM</v>
      </c>
      <c r="K1098" s="38" t="str">
        <f>IF('query (10)'!G1098="","",'query (10)'!G1098)</f>
        <v>แผนใหม่</v>
      </c>
      <c r="L1098" s="38" t="str">
        <f>IF('query (10)'!G1098="","MISSING",IFERROR(INDEX(Cleaning_Rules!$B$5:$B$10,MATCH(TRIM('query (10)'!G1098),Cleaning_Rules!$A$5:$A$10,0)),"UNKNOWN"))</f>
        <v>NEW_PLAN</v>
      </c>
      <c r="M1098" s="38" t="str">
        <f>IF('query (10)'!I1098="","",'query (10)'!I1098)</f>
        <v>Electrical</v>
      </c>
      <c r="N1098" s="38" t="str">
        <f>IF('query (10)'!O1098="","",'query (10)'!O1098)</f>
        <v>Inspection</v>
      </c>
      <c r="O1098" s="38" t="str">
        <f>IF('query (10)'!P1098="","",'query (10)'!P1098)</f>
        <v>Medium</v>
      </c>
      <c r="P1098" s="38" t="str">
        <f>IF('query (10)'!N1098="","",'query (10)'!N1098)</f>
        <v xml:space="preserve">-Check and Cleaning Tighten of Terminal
-Check Adhesion of PLC
-Check and Cleaning PLC
</v>
      </c>
      <c r="Q1098" s="38" t="str">
        <f>TRIM('query (10)'!N1098)</f>
        <v xml:space="preserve">-Check and Cleaning Tighten of Terminal
-Check Adhesion of PLC
-Check and Cleaning PLC
</v>
      </c>
      <c r="R1098" s="38" t="str">
        <f>TRIM(UPPER('query (10)'!R1098))</f>
        <v/>
      </c>
      <c r="S1098" s="38" t="str">
        <f>TRIM(UPPER('query (10)'!S1098))</f>
        <v/>
      </c>
      <c r="T1098" s="38" t="str">
        <f>IF('query (10)'!Q1098="","",TRIM(UPPER('query (10)'!Q1098)))</f>
        <v/>
      </c>
      <c r="U1098" s="38" t="str">
        <f>IF('query (10)'!T1098="","",'query (10)'!T1098)</f>
        <v/>
      </c>
      <c r="V1098" s="39" t="str">
        <f>IF('query (10)'!T1098="","",IFERROR(VALUE('query (10)'!T1098),""))</f>
        <v/>
      </c>
      <c r="W1098" s="40">
        <f>IF('query (10)'!U1098="","",'query (10)'!U1098)</f>
        <v>0</v>
      </c>
      <c r="X1098" s="39">
        <f>IF('query (10)'!V1098="","",'query (10)'!V1098)</f>
        <v>180</v>
      </c>
      <c r="Y1098" s="41">
        <f>IF('query (10)'!W1098="","",'query (10)'!W1098)</f>
        <v>46055</v>
      </c>
      <c r="Z1098" s="41" t="str">
        <f>IF('query (10)'!X1098="","",'query (10)'!X1098)</f>
        <v/>
      </c>
      <c r="AA1098" s="41">
        <f>IF('query (10)'!Y1098="","",'query (10)'!Y1098)</f>
        <v>46055</v>
      </c>
      <c r="AB1098" s="41">
        <f>IF('query (10)'!Z1098="","",'query (10)'!Z1098)</f>
        <v>46235</v>
      </c>
      <c r="AC1098" s="38" t="str">
        <f>IF(OR('query (10)'!AA1098="",COUNTIF(Cleaning_Rules!$A$21:$A$26,TRIM('query (10)'!AA1098))&gt;0),"",TRIM('query (10)'!AA1098))</f>
        <v/>
      </c>
      <c r="AD1098" s="38" t="str">
        <f>IF('query (10)'!AB1098="","",TRIM(IFERROR(_xlfn.TEXTBEFORE('query (10)'!AB1098,"("),'query (10)'!AB1098)))</f>
        <v/>
      </c>
      <c r="AE1098" s="38" t="str">
        <f>IFERROR(LOWER(TRIM(_xlfn.TEXTBEFORE(_xlfn.TEXTAFTER('query (10)'!AB1098,"("),")"))),"")</f>
        <v/>
      </c>
      <c r="AF1098" s="38" t="str">
        <f>IF('query (10)'!AD1098="","",TRIM('query (10)'!AD1098))</f>
        <v>ณัฐดนัย จุฑาเทพ</v>
      </c>
      <c r="AG1098" s="38" t="str">
        <f>IF('query (10)'!AE1098="","",TRIM('query (10)'!AE1098))</f>
        <v>ณัฐดนัย จุฑาเทพ</v>
      </c>
      <c r="AH1098" s="38" t="str">
        <f>IF('query (10)'!AF1098="","",IFERROR(VALUE('query (10)'!AF1098),""))</f>
        <v/>
      </c>
      <c r="AI1098" s="38" t="str">
        <f>IF('query (10)'!AG1098="","",TRIM('query (10)'!AG1098))</f>
        <v/>
      </c>
      <c r="AJ1098" s="38" t="str">
        <f>IF('query (10)'!AH1098="","",IFERROR(VALUE('query (10)'!AH1098),""))</f>
        <v/>
      </c>
      <c r="AK1098" s="38" t="str">
        <f>IF('query (10)'!AI1098="","",TRIM('query (10)'!AI1098))</f>
        <v/>
      </c>
      <c r="AL1098" s="42">
        <f t="shared" si="85"/>
        <v>2026</v>
      </c>
      <c r="AM1098" s="42" t="str">
        <f t="shared" si="86"/>
        <v>2026-02</v>
      </c>
      <c r="AN1098" s="42" t="str">
        <f t="shared" ca="1" si="87"/>
        <v>OVERDUE</v>
      </c>
      <c r="AO1098" s="42" t="str">
        <f t="shared" si="88"/>
        <v>GR-257 | INNER RING RACEWAY AND RIB SUPER FINISH MACHINE | KWD2 | ELECTRICAL CONTROL | Time-based Maintenance | Electrical | Inspection | Medium | -Check and Cleaning Tighten of Terminal
-Check Adhesion of PLC
-Check and Cleaning PLC
 | ณัฐดนัย จุฑาเทพ</v>
      </c>
      <c r="AP1098" s="42" t="str">
        <f>_xlfn.TEXTJOIN("; ",TRUE,IF(COUNTA('query (10)'!A1098:AK1098)&lt;=6,"NEAR_EMPTY_ROW",""),IF($K1098="","MISSING_STATUS",""),IF(AND($K1098="เสร็จสิ้น",$Z1098=""),"DONE_NO_ACTUAL_DATE",""),IF(AND($I1098="Condition-based Maintenance",$AH1098=""),"CBM_NO_MEASUREMENT",""),IF(OR($X1098="",$X1098=0),"INVALID_PERIOD",""),IF(AND($AA1098&lt;&gt;"",$AB1098&lt;&gt;"",$AB1098&lt;$AA1098),"DATE_SEQUENCE_ERROR",""),IF(AND($AB1098&lt;&gt;"",$AB1098&gt;DATE(2030,12,31)),"DATE_OUTLIER",""),IF($C1098="","MISSING_QRCODE",""),IF($J1098="UNKNOWN","UNKNOWN_PM_TYPE",""),IF($L1098="UNKNOWN","UNKNOWN_STATUS",""))</f>
        <v/>
      </c>
      <c r="AQ1098" s="42" t="str">
        <f t="shared" si="89"/>
        <v>NO</v>
      </c>
    </row>
    <row r="1099" spans="1:43" x14ac:dyDescent="0.3">
      <c r="A1099" s="38">
        <f>IF('query (10)'!A1099="","",'query (10)'!A1099)</f>
        <v>1272</v>
      </c>
      <c r="B1099" s="38" t="str">
        <f>IF('query (10)'!B1099="","",'query (10)'!B1099)</f>
        <v/>
      </c>
      <c r="C1099" s="38" t="str">
        <f>TRIM(UPPER('query (10)'!M1099))</f>
        <v>WA-137</v>
      </c>
      <c r="D1099" s="38" t="str">
        <f>TRIM(UPPER(IFERROR(_xlfn.TEXTBEFORE('query (10)'!L1099,"("),'query (10)'!L1099)))</f>
        <v>ROUGH WASHING MACHINE.</v>
      </c>
      <c r="E1099" s="38" t="str">
        <f>IFERROR(TRIM(UPPER(_xlfn.TEXTBEFORE(_xlfn.TEXTAFTER('query (10)'!L1099,"("),")"))),"")</f>
        <v/>
      </c>
      <c r="F1099" s="38" t="str">
        <f>TRIM('query (10)'!K1099)</f>
        <v>MCB1</v>
      </c>
      <c r="G1099" s="38" t="str">
        <f>IF('query (10)'!J1099="","",'query (10)'!J1099)</f>
        <v xml:space="preserve">Heavy smoke </v>
      </c>
      <c r="H1099" s="38" t="str">
        <f>TRIM(UPPER('query (10)'!J1099))</f>
        <v>HEAVY SMOKE</v>
      </c>
      <c r="I1099" s="38" t="str">
        <f>IF('query (10)'!F1099="","",'query (10)'!F1099)</f>
        <v>Time-based Maintenance</v>
      </c>
      <c r="J1099" s="38" t="str">
        <f>IF('query (10)'!F1099="","",IFERROR(INDEX(Cleaning_Rules!$B$14:$B$17,MATCH(TRIM('query (10)'!F1099),Cleaning_Rules!$A$14:$A$17,0)),"UNKNOWN"))</f>
        <v>TBM</v>
      </c>
      <c r="K1099" s="38" t="str">
        <f>IF('query (10)'!G1099="","",'query (10)'!G1099)</f>
        <v>แก้ไขแผน</v>
      </c>
      <c r="L1099" s="38" t="str">
        <f>IF('query (10)'!G1099="","MISSING",IFERROR(INDEX(Cleaning_Rules!$B$5:$B$10,MATCH(TRIM('query (10)'!G1099),Cleaning_Rules!$A$5:$A$10,0)),"UNKNOWN"))</f>
        <v>PLAN_REVISED</v>
      </c>
      <c r="M1099" s="38" t="str">
        <f>IF('query (10)'!I1099="","",'query (10)'!I1099)</f>
        <v>Mechanical</v>
      </c>
      <c r="N1099" s="38" t="str">
        <f>IF('query (10)'!O1099="","",'query (10)'!O1099)</f>
        <v>Part Change</v>
      </c>
      <c r="O1099" s="38" t="str">
        <f>IF('query (10)'!P1099="","",'query (10)'!P1099)</f>
        <v>Medium</v>
      </c>
      <c r="P1099" s="38" t="str">
        <f>IF('query (10)'!N1099="","",'query (10)'!N1099)</f>
        <v>Change Filter heavy smoker RF. to cycle pm 3Y.
model: RF-40</v>
      </c>
      <c r="Q1099" s="38" t="str">
        <f>TRIM('query (10)'!N1099)</f>
        <v>Change Filter heavy smoker RF. to cycle pm 3Y.
model: RF-40</v>
      </c>
      <c r="R1099" s="38" t="str">
        <f>TRIM(UPPER('query (10)'!R1099))</f>
        <v>FILTER</v>
      </c>
      <c r="S1099" s="38" t="str">
        <f>TRIM(UPPER('query (10)'!S1099))</f>
        <v>RF-40</v>
      </c>
      <c r="T1099" s="38" t="str">
        <f>IF('query (10)'!Q1099="","",TRIM(UPPER('query (10)'!Q1099)))</f>
        <v/>
      </c>
      <c r="U1099" s="38" t="str">
        <f>IF('query (10)'!T1099="","",'query (10)'!T1099)</f>
        <v/>
      </c>
      <c r="V1099" s="39" t="str">
        <f>IF('query (10)'!T1099="","",IFERROR(VALUE('query (10)'!T1099),""))</f>
        <v/>
      </c>
      <c r="W1099" s="40">
        <f>IF('query (10)'!U1099="","",'query (10)'!U1099)</f>
        <v>0</v>
      </c>
      <c r="X1099" s="39">
        <f>IF('query (10)'!V1099="","",'query (10)'!V1099)</f>
        <v>1080</v>
      </c>
      <c r="Y1099" s="41">
        <f>IF('query (10)'!W1099="","",'query (10)'!W1099)</f>
        <v>46231</v>
      </c>
      <c r="Z1099" s="41" t="str">
        <f>IF('query (10)'!X1099="","",'query (10)'!X1099)</f>
        <v/>
      </c>
      <c r="AA1099" s="41">
        <f>IF('query (10)'!Y1099="","",'query (10)'!Y1099)</f>
        <v>46077</v>
      </c>
      <c r="AB1099" s="41">
        <f>IF('query (10)'!Z1099="","",'query (10)'!Z1099)</f>
        <v>47157</v>
      </c>
      <c r="AC1099" s="38" t="str">
        <f>IF(OR('query (10)'!AA1099="",COUNTIF(Cleaning_Rules!$A$21:$A$26,TRIM('query (10)'!AA1099))&gt;0),"",TRIM('query (10)'!AA1099))</f>
        <v/>
      </c>
      <c r="AD1099" s="38" t="str">
        <f>IF('query (10)'!AB1099="","",TRIM(IFERROR(_xlfn.TEXTBEFORE('query (10)'!AB1099,"("),'query (10)'!AB1099)))</f>
        <v/>
      </c>
      <c r="AE1099" s="38" t="str">
        <f>IFERROR(LOWER(TRIM(_xlfn.TEXTBEFORE(_xlfn.TEXTAFTER('query (10)'!AB1099,"("),")"))),"")</f>
        <v/>
      </c>
      <c r="AF1099" s="38" t="str">
        <f>IF('query (10)'!AD1099="","",TRIM('query (10)'!AD1099))</f>
        <v>เจษฎา ผิวบาง</v>
      </c>
      <c r="AG1099" s="38" t="str">
        <f>IF('query (10)'!AE1099="","",TRIM('query (10)'!AE1099))</f>
        <v>เจษฎา ผิวบาง</v>
      </c>
      <c r="AH1099" s="38" t="str">
        <f>IF('query (10)'!AF1099="","",IFERROR(VALUE('query (10)'!AF1099),""))</f>
        <v/>
      </c>
      <c r="AI1099" s="38" t="str">
        <f>IF('query (10)'!AG1099="","",TRIM('query (10)'!AG1099))</f>
        <v/>
      </c>
      <c r="AJ1099" s="38" t="str">
        <f>IF('query (10)'!AH1099="","",IFERROR(VALUE('query (10)'!AH1099),""))</f>
        <v/>
      </c>
      <c r="AK1099" s="38" t="str">
        <f>IF('query (10)'!AI1099="","",TRIM('query (10)'!AI1099))</f>
        <v/>
      </c>
      <c r="AL1099" s="42">
        <f t="shared" si="85"/>
        <v>2026</v>
      </c>
      <c r="AM1099" s="42" t="str">
        <f t="shared" si="86"/>
        <v>2026-07</v>
      </c>
      <c r="AN1099" s="42" t="str">
        <f t="shared" ca="1" si="87"/>
        <v>ON_SCHEDULE</v>
      </c>
      <c r="AO1099" s="42" t="str">
        <f t="shared" si="88"/>
        <v>WA-137 | ROUGH WASHING MACHINE. | MCB1 | HEAVY SMOKE | Time-based Maintenance | Mechanical | Part Change | Medium | Change Filter heavy smoker RF. to cycle pm 3Y.
model: RF-40 | FILTER | RF-40 | เจษฎา ผิวบาง</v>
      </c>
      <c r="AP1099" s="42" t="str">
        <f>_xlfn.TEXTJOIN("; ",TRUE,IF(COUNTA('query (10)'!A1099:AK1099)&lt;=6,"NEAR_EMPTY_ROW",""),IF($K1099="","MISSING_STATUS",""),IF(AND($K1099="เสร็จสิ้น",$Z1099=""),"DONE_NO_ACTUAL_DATE",""),IF(AND($I1099="Condition-based Maintenance",$AH1099=""),"CBM_NO_MEASUREMENT",""),IF(OR($X1099="",$X1099=0),"INVALID_PERIOD",""),IF(AND($AA1099&lt;&gt;"",$AB1099&lt;&gt;"",$AB1099&lt;$AA1099),"DATE_SEQUENCE_ERROR",""),IF(AND($AB1099&lt;&gt;"",$AB1099&gt;DATE(2030,12,31)),"DATE_OUTLIER",""),IF($C1099="","MISSING_QRCODE",""),IF($J1099="UNKNOWN","UNKNOWN_PM_TYPE",""),IF($L1099="UNKNOWN","UNKNOWN_STATUS",""))</f>
        <v/>
      </c>
      <c r="AQ1099" s="42" t="str">
        <f t="shared" si="89"/>
        <v>NO</v>
      </c>
    </row>
    <row r="1100" spans="1:43" x14ac:dyDescent="0.3">
      <c r="A1100" s="38">
        <f>IF('query (10)'!A1100="","",'query (10)'!A1100)</f>
        <v>1273</v>
      </c>
      <c r="B1100" s="38" t="str">
        <f>IF('query (10)'!B1100="","",'query (10)'!B1100)</f>
        <v/>
      </c>
      <c r="C1100" s="38" t="str">
        <f>TRIM(UPPER('query (10)'!M1100))</f>
        <v>WA-139</v>
      </c>
      <c r="D1100" s="38" t="str">
        <f>TRIM(UPPER(IFERROR(_xlfn.TEXTBEFORE('query (10)'!L1100,"("),'query (10)'!L1100)))</f>
        <v>FINISH WASH EQUIPMENT M/C</v>
      </c>
      <c r="E1100" s="38" t="str">
        <f>IFERROR(TRIM(UPPER(_xlfn.TEXTBEFORE(_xlfn.TEXTAFTER('query (10)'!L1100,"("),")"))),"")</f>
        <v/>
      </c>
      <c r="F1100" s="38" t="str">
        <f>TRIM('query (10)'!K1100)</f>
        <v>MCB1</v>
      </c>
      <c r="G1100" s="38" t="str">
        <f>IF('query (10)'!J1100="","",'query (10)'!J1100)</f>
        <v xml:space="preserve">Heavy smoke </v>
      </c>
      <c r="H1100" s="38" t="str">
        <f>TRIM(UPPER('query (10)'!J1100))</f>
        <v>HEAVY SMOKE</v>
      </c>
      <c r="I1100" s="38" t="str">
        <f>IF('query (10)'!F1100="","",'query (10)'!F1100)</f>
        <v>Time-based Maintenance</v>
      </c>
      <c r="J1100" s="38" t="str">
        <f>IF('query (10)'!F1100="","",IFERROR(INDEX(Cleaning_Rules!$B$14:$B$17,MATCH(TRIM('query (10)'!F1100),Cleaning_Rules!$A$14:$A$17,0)),"UNKNOWN"))</f>
        <v>TBM</v>
      </c>
      <c r="K1100" s="38" t="str">
        <f>IF('query (10)'!G1100="","",'query (10)'!G1100)</f>
        <v>แก้ไขแผน</v>
      </c>
      <c r="L1100" s="38" t="str">
        <f>IF('query (10)'!G1100="","MISSING",IFERROR(INDEX(Cleaning_Rules!$B$5:$B$10,MATCH(TRIM('query (10)'!G1100),Cleaning_Rules!$A$5:$A$10,0)),"UNKNOWN"))</f>
        <v>PLAN_REVISED</v>
      </c>
      <c r="M1100" s="38" t="str">
        <f>IF('query (10)'!I1100="","",'query (10)'!I1100)</f>
        <v>Mechanical</v>
      </c>
      <c r="N1100" s="38" t="str">
        <f>IF('query (10)'!O1100="","",'query (10)'!O1100)</f>
        <v>Part Change</v>
      </c>
      <c r="O1100" s="38" t="str">
        <f>IF('query (10)'!P1100="","",'query (10)'!P1100)</f>
        <v>Medium</v>
      </c>
      <c r="P1100" s="38" t="str">
        <f>IF('query (10)'!N1100="","",'query (10)'!N1100)</f>
        <v>Change Filter heavy smoker RF. to cycle pm 3Y.
model: RF-40</v>
      </c>
      <c r="Q1100" s="38" t="str">
        <f>TRIM('query (10)'!N1100)</f>
        <v>Change Filter heavy smoker RF. to cycle pm 3Y.
model: RF-40</v>
      </c>
      <c r="R1100" s="38" t="str">
        <f>TRIM(UPPER('query (10)'!R1100))</f>
        <v>FILTER</v>
      </c>
      <c r="S1100" s="38" t="str">
        <f>TRIM(UPPER('query (10)'!S1100))</f>
        <v>RF-40</v>
      </c>
      <c r="T1100" s="38" t="str">
        <f>IF('query (10)'!Q1100="","",TRIM(UPPER('query (10)'!Q1100)))</f>
        <v/>
      </c>
      <c r="U1100" s="38" t="str">
        <f>IF('query (10)'!T1100="","",'query (10)'!T1100)</f>
        <v/>
      </c>
      <c r="V1100" s="39" t="str">
        <f>IF('query (10)'!T1100="","",IFERROR(VALUE('query (10)'!T1100),""))</f>
        <v/>
      </c>
      <c r="W1100" s="40">
        <f>IF('query (10)'!U1100="","",'query (10)'!U1100)</f>
        <v>0</v>
      </c>
      <c r="X1100" s="39">
        <f>IF('query (10)'!V1100="","",'query (10)'!V1100)</f>
        <v>1080</v>
      </c>
      <c r="Y1100" s="41">
        <f>IF('query (10)'!W1100="","",'query (10)'!W1100)</f>
        <v>46231</v>
      </c>
      <c r="Z1100" s="41" t="str">
        <f>IF('query (10)'!X1100="","",'query (10)'!X1100)</f>
        <v/>
      </c>
      <c r="AA1100" s="41">
        <f>IF('query (10)'!Y1100="","",'query (10)'!Y1100)</f>
        <v>46077</v>
      </c>
      <c r="AB1100" s="41">
        <f>IF('query (10)'!Z1100="","",'query (10)'!Z1100)</f>
        <v>47157</v>
      </c>
      <c r="AC1100" s="38" t="str">
        <f>IF(OR('query (10)'!AA1100="",COUNTIF(Cleaning_Rules!$A$21:$A$26,TRIM('query (10)'!AA1100))&gt;0),"",TRIM('query (10)'!AA1100))</f>
        <v/>
      </c>
      <c r="AD1100" s="38" t="str">
        <f>IF('query (10)'!AB1100="","",TRIM(IFERROR(_xlfn.TEXTBEFORE('query (10)'!AB1100,"("),'query (10)'!AB1100)))</f>
        <v/>
      </c>
      <c r="AE1100" s="38" t="str">
        <f>IFERROR(LOWER(TRIM(_xlfn.TEXTBEFORE(_xlfn.TEXTAFTER('query (10)'!AB1100,"("),")"))),"")</f>
        <v/>
      </c>
      <c r="AF1100" s="38" t="str">
        <f>IF('query (10)'!AD1100="","",TRIM('query (10)'!AD1100))</f>
        <v>เจษฎา ผิวบาง</v>
      </c>
      <c r="AG1100" s="38" t="str">
        <f>IF('query (10)'!AE1100="","",TRIM('query (10)'!AE1100))</f>
        <v>เจษฎา ผิวบาง</v>
      </c>
      <c r="AH1100" s="38" t="str">
        <f>IF('query (10)'!AF1100="","",IFERROR(VALUE('query (10)'!AF1100),""))</f>
        <v/>
      </c>
      <c r="AI1100" s="38" t="str">
        <f>IF('query (10)'!AG1100="","",TRIM('query (10)'!AG1100))</f>
        <v/>
      </c>
      <c r="AJ1100" s="38" t="str">
        <f>IF('query (10)'!AH1100="","",IFERROR(VALUE('query (10)'!AH1100),""))</f>
        <v/>
      </c>
      <c r="AK1100" s="38" t="str">
        <f>IF('query (10)'!AI1100="","",TRIM('query (10)'!AI1100))</f>
        <v/>
      </c>
      <c r="AL1100" s="42">
        <f t="shared" si="85"/>
        <v>2026</v>
      </c>
      <c r="AM1100" s="42" t="str">
        <f t="shared" si="86"/>
        <v>2026-07</v>
      </c>
      <c r="AN1100" s="42" t="str">
        <f t="shared" ca="1" si="87"/>
        <v>ON_SCHEDULE</v>
      </c>
      <c r="AO1100" s="42" t="str">
        <f t="shared" si="88"/>
        <v>WA-139 | FINISH WASH EQUIPMENT M/C | MCB1 | HEAVY SMOKE | Time-based Maintenance | Mechanical | Part Change | Medium | Change Filter heavy smoker RF. to cycle pm 3Y.
model: RF-40 | FILTER | RF-40 | เจษฎา ผิวบาง</v>
      </c>
      <c r="AP1100" s="42" t="str">
        <f>_xlfn.TEXTJOIN("; ",TRUE,IF(COUNTA('query (10)'!A1100:AK1100)&lt;=6,"NEAR_EMPTY_ROW",""),IF($K1100="","MISSING_STATUS",""),IF(AND($K1100="เสร็จสิ้น",$Z1100=""),"DONE_NO_ACTUAL_DATE",""),IF(AND($I1100="Condition-based Maintenance",$AH1100=""),"CBM_NO_MEASUREMENT",""),IF(OR($X1100="",$X1100=0),"INVALID_PERIOD",""),IF(AND($AA1100&lt;&gt;"",$AB1100&lt;&gt;"",$AB1100&lt;$AA1100),"DATE_SEQUENCE_ERROR",""),IF(AND($AB1100&lt;&gt;"",$AB1100&gt;DATE(2030,12,31)),"DATE_OUTLIER",""),IF($C1100="","MISSING_QRCODE",""),IF($J1100="UNKNOWN","UNKNOWN_PM_TYPE",""),IF($L1100="UNKNOWN","UNKNOWN_STATUS",""))</f>
        <v/>
      </c>
      <c r="AQ1100" s="42" t="str">
        <f t="shared" si="89"/>
        <v>NO</v>
      </c>
    </row>
    <row r="1101" spans="1:43" x14ac:dyDescent="0.3">
      <c r="A1101" s="38">
        <f>IF('query (10)'!A1101="","",'query (10)'!A1101)</f>
        <v>1274</v>
      </c>
      <c r="B1101" s="38" t="str">
        <f>IF('query (10)'!B1101="","",'query (10)'!B1101)</f>
        <v/>
      </c>
      <c r="C1101" s="38" t="str">
        <f>TRIM(UPPER('query (10)'!M1101))</f>
        <v>WA-913</v>
      </c>
      <c r="D1101" s="38" t="str">
        <f>TRIM(UPPER(IFERROR(_xlfn.TEXTBEFORE('query (10)'!L1101,"("),'query (10)'!L1101)))</f>
        <v>OUTER/INNER RING PART WASH EQUIPMENT M/C</v>
      </c>
      <c r="E1101" s="38" t="str">
        <f>IFERROR(TRIM(UPPER(_xlfn.TEXTBEFORE(_xlfn.TEXTAFTER('query (10)'!L1101,"("),")"))),"")</f>
        <v>WA-132</v>
      </c>
      <c r="F1101" s="38" t="str">
        <f>TRIM('query (10)'!K1101)</f>
        <v>MCB1</v>
      </c>
      <c r="G1101" s="38" t="str">
        <f>IF('query (10)'!J1101="","",'query (10)'!J1101)</f>
        <v xml:space="preserve">Heavy smoke </v>
      </c>
      <c r="H1101" s="38" t="str">
        <f>TRIM(UPPER('query (10)'!J1101))</f>
        <v>HEAVY SMOKE</v>
      </c>
      <c r="I1101" s="38" t="str">
        <f>IF('query (10)'!F1101="","",'query (10)'!F1101)</f>
        <v>Time-based Maintenance</v>
      </c>
      <c r="J1101" s="38" t="str">
        <f>IF('query (10)'!F1101="","",IFERROR(INDEX(Cleaning_Rules!$B$14:$B$17,MATCH(TRIM('query (10)'!F1101),Cleaning_Rules!$A$14:$A$17,0)),"UNKNOWN"))</f>
        <v>TBM</v>
      </c>
      <c r="K1101" s="38" t="str">
        <f>IF('query (10)'!G1101="","",'query (10)'!G1101)</f>
        <v>แก้ไขแผน</v>
      </c>
      <c r="L1101" s="38" t="str">
        <f>IF('query (10)'!G1101="","MISSING",IFERROR(INDEX(Cleaning_Rules!$B$5:$B$10,MATCH(TRIM('query (10)'!G1101),Cleaning_Rules!$A$5:$A$10,0)),"UNKNOWN"))</f>
        <v>PLAN_REVISED</v>
      </c>
      <c r="M1101" s="38" t="str">
        <f>IF('query (10)'!I1101="","",'query (10)'!I1101)</f>
        <v>Mechanical</v>
      </c>
      <c r="N1101" s="38" t="str">
        <f>IF('query (10)'!O1101="","",'query (10)'!O1101)</f>
        <v>Part Change</v>
      </c>
      <c r="O1101" s="38" t="str">
        <f>IF('query (10)'!P1101="","",'query (10)'!P1101)</f>
        <v>Medium</v>
      </c>
      <c r="P1101" s="38" t="str">
        <f>IF('query (10)'!N1101="","",'query (10)'!N1101)</f>
        <v>Change Filter heavy smoker RF. to cycle pm 3Y.
model: RF-40</v>
      </c>
      <c r="Q1101" s="38" t="str">
        <f>TRIM('query (10)'!N1101)</f>
        <v>Change Filter heavy smoker RF. to cycle pm 3Y.
model: RF-40</v>
      </c>
      <c r="R1101" s="38" t="str">
        <f>TRIM(UPPER('query (10)'!R1101))</f>
        <v>FILTER</v>
      </c>
      <c r="S1101" s="38" t="str">
        <f>TRIM(UPPER('query (10)'!S1101))</f>
        <v>RF-40</v>
      </c>
      <c r="T1101" s="38" t="str">
        <f>IF('query (10)'!Q1101="","",TRIM(UPPER('query (10)'!Q1101)))</f>
        <v/>
      </c>
      <c r="U1101" s="38" t="str">
        <f>IF('query (10)'!T1101="","",'query (10)'!T1101)</f>
        <v/>
      </c>
      <c r="V1101" s="39" t="str">
        <f>IF('query (10)'!T1101="","",IFERROR(VALUE('query (10)'!T1101),""))</f>
        <v/>
      </c>
      <c r="W1101" s="40">
        <f>IF('query (10)'!U1101="","",'query (10)'!U1101)</f>
        <v>0</v>
      </c>
      <c r="X1101" s="39">
        <f>IF('query (10)'!V1101="","",'query (10)'!V1101)</f>
        <v>1080</v>
      </c>
      <c r="Y1101" s="41">
        <f>IF('query (10)'!W1101="","",'query (10)'!W1101)</f>
        <v>46231</v>
      </c>
      <c r="Z1101" s="41" t="str">
        <f>IF('query (10)'!X1101="","",'query (10)'!X1101)</f>
        <v/>
      </c>
      <c r="AA1101" s="41">
        <f>IF('query (10)'!Y1101="","",'query (10)'!Y1101)</f>
        <v>46077</v>
      </c>
      <c r="AB1101" s="41">
        <f>IF('query (10)'!Z1101="","",'query (10)'!Z1101)</f>
        <v>47157</v>
      </c>
      <c r="AC1101" s="38" t="str">
        <f>IF(OR('query (10)'!AA1101="",COUNTIF(Cleaning_Rules!$A$21:$A$26,TRIM('query (10)'!AA1101))&gt;0),"",TRIM('query (10)'!AA1101))</f>
        <v/>
      </c>
      <c r="AD1101" s="38" t="str">
        <f>IF('query (10)'!AB1101="","",TRIM(IFERROR(_xlfn.TEXTBEFORE('query (10)'!AB1101,"("),'query (10)'!AB1101)))</f>
        <v/>
      </c>
      <c r="AE1101" s="38" t="str">
        <f>IFERROR(LOWER(TRIM(_xlfn.TEXTBEFORE(_xlfn.TEXTAFTER('query (10)'!AB1101,"("),")"))),"")</f>
        <v/>
      </c>
      <c r="AF1101" s="38" t="str">
        <f>IF('query (10)'!AD1101="","",TRIM('query (10)'!AD1101))</f>
        <v>เจษฎา ผิวบาง</v>
      </c>
      <c r="AG1101" s="38" t="str">
        <f>IF('query (10)'!AE1101="","",TRIM('query (10)'!AE1101))</f>
        <v>เจษฎา ผิวบาง</v>
      </c>
      <c r="AH1101" s="38" t="str">
        <f>IF('query (10)'!AF1101="","",IFERROR(VALUE('query (10)'!AF1101),""))</f>
        <v/>
      </c>
      <c r="AI1101" s="38" t="str">
        <f>IF('query (10)'!AG1101="","",TRIM('query (10)'!AG1101))</f>
        <v/>
      </c>
      <c r="AJ1101" s="38" t="str">
        <f>IF('query (10)'!AH1101="","",IFERROR(VALUE('query (10)'!AH1101),""))</f>
        <v/>
      </c>
      <c r="AK1101" s="38" t="str">
        <f>IF('query (10)'!AI1101="","",TRIM('query (10)'!AI1101))</f>
        <v/>
      </c>
      <c r="AL1101" s="42">
        <f t="shared" si="85"/>
        <v>2026</v>
      </c>
      <c r="AM1101" s="42" t="str">
        <f t="shared" si="86"/>
        <v>2026-07</v>
      </c>
      <c r="AN1101" s="42" t="str">
        <f t="shared" ca="1" si="87"/>
        <v>ON_SCHEDULE</v>
      </c>
      <c r="AO1101" s="42" t="str">
        <f t="shared" si="88"/>
        <v>WA-913 | OUTER/INNER RING PART WASH EQUIPMENT M/C | WA-132 | MCB1 | HEAVY SMOKE | Time-based Maintenance | Mechanical | Part Change | Medium | Change Filter heavy smoker RF. to cycle pm 3Y.
model: RF-40 | FILTER | RF-40 | เจษฎา ผิวบาง</v>
      </c>
      <c r="AP1101" s="42" t="str">
        <f>_xlfn.TEXTJOIN("; ",TRUE,IF(COUNTA('query (10)'!A1101:AK1101)&lt;=6,"NEAR_EMPTY_ROW",""),IF($K1101="","MISSING_STATUS",""),IF(AND($K1101="เสร็จสิ้น",$Z1101=""),"DONE_NO_ACTUAL_DATE",""),IF(AND($I1101="Condition-based Maintenance",$AH1101=""),"CBM_NO_MEASUREMENT",""),IF(OR($X1101="",$X1101=0),"INVALID_PERIOD",""),IF(AND($AA1101&lt;&gt;"",$AB1101&lt;&gt;"",$AB1101&lt;$AA1101),"DATE_SEQUENCE_ERROR",""),IF(AND($AB1101&lt;&gt;"",$AB1101&gt;DATE(2030,12,31)),"DATE_OUTLIER",""),IF($C1101="","MISSING_QRCODE",""),IF($J1101="UNKNOWN","UNKNOWN_PM_TYPE",""),IF($L1101="UNKNOWN","UNKNOWN_STATUS",""))</f>
        <v/>
      </c>
      <c r="AQ1101" s="42" t="str">
        <f t="shared" si="89"/>
        <v>NO</v>
      </c>
    </row>
    <row r="1102" spans="1:43" x14ac:dyDescent="0.3">
      <c r="A1102" s="38">
        <f>IF('query (10)'!A1102="","",'query (10)'!A1102)</f>
        <v>1275</v>
      </c>
      <c r="B1102" s="38">
        <f>IF('query (10)'!B1102="","",'query (10)'!B1102)</f>
        <v>18760</v>
      </c>
      <c r="C1102" s="38" t="str">
        <f>TRIM(UPPER('query (10)'!M1102))</f>
        <v>WA-440</v>
      </c>
      <c r="D1102" s="38" t="str">
        <f>TRIM(UPPER(IFERROR(_xlfn.TEXTBEFORE('query (10)'!L1102,"("),'query (10)'!L1102)))</f>
        <v>ROUGH WASHING MACHINE.</v>
      </c>
      <c r="E1102" s="38" t="str">
        <f>IFERROR(TRIM(UPPER(_xlfn.TEXTBEFORE(_xlfn.TEXTAFTER('query (10)'!L1102,"("),")"))),"")</f>
        <v/>
      </c>
      <c r="F1102" s="38" t="str">
        <f>TRIM('query (10)'!K1102)</f>
        <v>MCB2</v>
      </c>
      <c r="G1102" s="38" t="str">
        <f>IF('query (10)'!J1102="","",'query (10)'!J1102)</f>
        <v xml:space="preserve">Heavy smoke </v>
      </c>
      <c r="H1102" s="38" t="str">
        <f>TRIM(UPPER('query (10)'!J1102))</f>
        <v>HEAVY SMOKE</v>
      </c>
      <c r="I1102" s="38" t="str">
        <f>IF('query (10)'!F1102="","",'query (10)'!F1102)</f>
        <v>Time-based Maintenance</v>
      </c>
      <c r="J1102" s="38" t="str">
        <f>IF('query (10)'!F1102="","",IFERROR(INDEX(Cleaning_Rules!$B$14:$B$17,MATCH(TRIM('query (10)'!F1102),Cleaning_Rules!$A$14:$A$17,0)),"UNKNOWN"))</f>
        <v>TBM</v>
      </c>
      <c r="K1102" s="38" t="str">
        <f>IF('query (10)'!G1102="","",'query (10)'!G1102)</f>
        <v>เสร็จสิ้น</v>
      </c>
      <c r="L1102" s="38" t="str">
        <f>IF('query (10)'!G1102="","MISSING",IFERROR(INDEX(Cleaning_Rules!$B$5:$B$10,MATCH(TRIM('query (10)'!G1102),Cleaning_Rules!$A$5:$A$10,0)),"UNKNOWN"))</f>
        <v>COMPLETED</v>
      </c>
      <c r="M1102" s="38" t="str">
        <f>IF('query (10)'!I1102="","",'query (10)'!I1102)</f>
        <v>Mechanical</v>
      </c>
      <c r="N1102" s="38" t="str">
        <f>IF('query (10)'!O1102="","",'query (10)'!O1102)</f>
        <v>Inspection</v>
      </c>
      <c r="O1102" s="38" t="str">
        <f>IF('query (10)'!P1102="","",'query (10)'!P1102)</f>
        <v>Medium</v>
      </c>
      <c r="P1102" s="38" t="str">
        <f>IF('query (10)'!N1102="","",'query (10)'!N1102)</f>
        <v>Change Filter heavy smoker RF. to cycle pm 3Y.
model: RF-40</v>
      </c>
      <c r="Q1102" s="38" t="str">
        <f>TRIM('query (10)'!N1102)</f>
        <v>Change Filter heavy smoker RF. to cycle pm 3Y.
model: RF-40</v>
      </c>
      <c r="R1102" s="38" t="str">
        <f>TRIM(UPPER('query (10)'!R1102))</f>
        <v>FILTER</v>
      </c>
      <c r="S1102" s="38" t="str">
        <f>TRIM(UPPER('query (10)'!S1102))</f>
        <v>RF-40</v>
      </c>
      <c r="T1102" s="38" t="str">
        <f>IF('query (10)'!Q1102="","",TRIM(UPPER('query (10)'!Q1102)))</f>
        <v/>
      </c>
      <c r="U1102" s="38" t="str">
        <f>IF('query (10)'!T1102="","",'query (10)'!T1102)</f>
        <v/>
      </c>
      <c r="V1102" s="39" t="str">
        <f>IF('query (10)'!T1102="","",IFERROR(VALUE('query (10)'!T1102),""))</f>
        <v/>
      </c>
      <c r="W1102" s="40">
        <f>IF('query (10)'!U1102="","",'query (10)'!U1102)</f>
        <v>0</v>
      </c>
      <c r="X1102" s="39">
        <f>IF('query (10)'!V1102="","",'query (10)'!V1102)</f>
        <v>1080</v>
      </c>
      <c r="Y1102" s="41">
        <f>IF('query (10)'!W1102="","",'query (10)'!W1102)</f>
        <v>46231</v>
      </c>
      <c r="Z1102" s="41">
        <f>IF('query (10)'!X1102="","",'query (10)'!X1102)</f>
        <v>46095</v>
      </c>
      <c r="AA1102" s="41">
        <f>IF('query (10)'!Y1102="","",'query (10)'!Y1102)</f>
        <v>46095</v>
      </c>
      <c r="AB1102" s="41">
        <f>IF('query (10)'!Z1102="","",'query (10)'!Z1102)</f>
        <v>47175</v>
      </c>
      <c r="AC1102" s="38" t="str">
        <f>IF(OR('query (10)'!AA1102="",COUNTIF(Cleaning_Rules!$A$21:$A$26,TRIM('query (10)'!AA1102))&gt;0),"",TRIM('query (10)'!AA1102))</f>
        <v/>
      </c>
      <c r="AD1102" s="38" t="str">
        <f>IF('query (10)'!AB1102="","",TRIM(IFERROR(_xlfn.TEXTBEFORE('query (10)'!AB1102,"("),'query (10)'!AB1102)))</f>
        <v>เริ่มซ่อมงาน PM แล้ว รับผิดชอบโดย PUCHIT KULSEREE</v>
      </c>
      <c r="AE1102" s="38" t="str">
        <f>IFERROR(LOWER(TRIM(_xlfn.TEXTBEFORE(_xlfn.TEXTAFTER('query (10)'!AB1102,"("),")"))),"")</f>
        <v>puchit@nsk.com</v>
      </c>
      <c r="AF1102" s="38" t="str">
        <f>IF('query (10)'!AD1102="","",TRIM('query (10)'!AD1102))</f>
        <v>เจษฎา ผิวบาง</v>
      </c>
      <c r="AG1102" s="38" t="str">
        <f>IF('query (10)'!AE1102="","",TRIM('query (10)'!AE1102))</f>
        <v>ภูชิต กุลเสรี</v>
      </c>
      <c r="AH1102" s="38" t="str">
        <f>IF('query (10)'!AF1102="","",IFERROR(VALUE('query (10)'!AF1102),""))</f>
        <v/>
      </c>
      <c r="AI1102" s="38" t="str">
        <f>IF('query (10)'!AG1102="","",TRIM('query (10)'!AG1102))</f>
        <v/>
      </c>
      <c r="AJ1102" s="38" t="str">
        <f>IF('query (10)'!AH1102="","",IFERROR(VALUE('query (10)'!AH1102),""))</f>
        <v/>
      </c>
      <c r="AK1102" s="38" t="str">
        <f>IF('query (10)'!AI1102="","",TRIM('query (10)'!AI1102))</f>
        <v/>
      </c>
      <c r="AL1102" s="42">
        <f t="shared" si="85"/>
        <v>2026</v>
      </c>
      <c r="AM1102" s="42" t="str">
        <f t="shared" si="86"/>
        <v>2026-07</v>
      </c>
      <c r="AN1102" s="42" t="str">
        <f t="shared" ca="1" si="87"/>
        <v/>
      </c>
      <c r="AO1102" s="42" t="str">
        <f t="shared" si="88"/>
        <v>WA-440 | ROUGH WASHING MACHINE. | MCB2 | HEAVY SMOKE | Time-based Maintenance | Mechanical | Inspection | Medium | Change Filter heavy smoker RF. to cycle pm 3Y.
model: RF-40 | FILTER | RF-40 | เริ่มซ่อมงาน PM แล้ว รับผิดชอบโดย PUCHIT KULSEREE | ภูชิต กุลเสรี</v>
      </c>
      <c r="AP1102" s="42" t="str">
        <f>_xlfn.TEXTJOIN("; ",TRUE,IF(COUNTA('query (10)'!A1102:AK1102)&lt;=6,"NEAR_EMPTY_ROW",""),IF($K1102="","MISSING_STATUS",""),IF(AND($K1102="เสร็จสิ้น",$Z1102=""),"DONE_NO_ACTUAL_DATE",""),IF(AND($I1102="Condition-based Maintenance",$AH1102=""),"CBM_NO_MEASUREMENT",""),IF(OR($X1102="",$X1102=0),"INVALID_PERIOD",""),IF(AND($AA1102&lt;&gt;"",$AB1102&lt;&gt;"",$AB1102&lt;$AA1102),"DATE_SEQUENCE_ERROR",""),IF(AND($AB1102&lt;&gt;"",$AB1102&gt;DATE(2030,12,31)),"DATE_OUTLIER",""),IF($C1102="","MISSING_QRCODE",""),IF($J1102="UNKNOWN","UNKNOWN_PM_TYPE",""),IF($L1102="UNKNOWN","UNKNOWN_STATUS",""))</f>
        <v/>
      </c>
      <c r="AQ1102" s="42" t="str">
        <f t="shared" si="89"/>
        <v>NO</v>
      </c>
    </row>
    <row r="1103" spans="1:43" x14ac:dyDescent="0.3">
      <c r="A1103" s="38">
        <f>IF('query (10)'!A1103="","",'query (10)'!A1103)</f>
        <v>1276</v>
      </c>
      <c r="B1103" s="38">
        <f>IF('query (10)'!B1103="","",'query (10)'!B1103)</f>
        <v>18758</v>
      </c>
      <c r="C1103" s="38" t="str">
        <f>TRIM(UPPER('query (10)'!M1103))</f>
        <v>WA-295</v>
      </c>
      <c r="D1103" s="38" t="str">
        <f>TRIM(UPPER(IFERROR(_xlfn.TEXTBEFORE('query (10)'!L1103,"("),'query (10)'!L1103)))</f>
        <v>FINISH WASH EQUIPMENT MACHINE.</v>
      </c>
      <c r="E1103" s="38" t="str">
        <f>IFERROR(TRIM(UPPER(_xlfn.TEXTBEFORE(_xlfn.TEXTAFTER('query (10)'!L1103,"("),")"))),"")</f>
        <v/>
      </c>
      <c r="F1103" s="38" t="str">
        <f>TRIM('query (10)'!K1103)</f>
        <v>MCB2</v>
      </c>
      <c r="G1103" s="38" t="str">
        <f>IF('query (10)'!J1103="","",'query (10)'!J1103)</f>
        <v xml:space="preserve">Heavy smoke </v>
      </c>
      <c r="H1103" s="38" t="str">
        <f>TRIM(UPPER('query (10)'!J1103))</f>
        <v>HEAVY SMOKE</v>
      </c>
      <c r="I1103" s="38" t="str">
        <f>IF('query (10)'!F1103="","",'query (10)'!F1103)</f>
        <v>Time-based Maintenance</v>
      </c>
      <c r="J1103" s="38" t="str">
        <f>IF('query (10)'!F1103="","",IFERROR(INDEX(Cleaning_Rules!$B$14:$B$17,MATCH(TRIM('query (10)'!F1103),Cleaning_Rules!$A$14:$A$17,0)),"UNKNOWN"))</f>
        <v>TBM</v>
      </c>
      <c r="K1103" s="38" t="str">
        <f>IF('query (10)'!G1103="","",'query (10)'!G1103)</f>
        <v>เสร็จสิ้น</v>
      </c>
      <c r="L1103" s="38" t="str">
        <f>IF('query (10)'!G1103="","MISSING",IFERROR(INDEX(Cleaning_Rules!$B$5:$B$10,MATCH(TRIM('query (10)'!G1103),Cleaning_Rules!$A$5:$A$10,0)),"UNKNOWN"))</f>
        <v>COMPLETED</v>
      </c>
      <c r="M1103" s="38" t="str">
        <f>IF('query (10)'!I1103="","",'query (10)'!I1103)</f>
        <v>Mechanical</v>
      </c>
      <c r="N1103" s="38" t="str">
        <f>IF('query (10)'!O1103="","",'query (10)'!O1103)</f>
        <v>Inspection</v>
      </c>
      <c r="O1103" s="38" t="str">
        <f>IF('query (10)'!P1103="","",'query (10)'!P1103)</f>
        <v>Medium</v>
      </c>
      <c r="P1103" s="38" t="str">
        <f>IF('query (10)'!N1103="","",'query (10)'!N1103)</f>
        <v>Change Filter heavy smoker RF. to cycle pm 3Y.
model: RF-40</v>
      </c>
      <c r="Q1103" s="38" t="str">
        <f>TRIM('query (10)'!N1103)</f>
        <v>Change Filter heavy smoker RF. to cycle pm 3Y.
model: RF-40</v>
      </c>
      <c r="R1103" s="38" t="str">
        <f>TRIM(UPPER('query (10)'!R1103))</f>
        <v>FILTER</v>
      </c>
      <c r="S1103" s="38" t="str">
        <f>TRIM(UPPER('query (10)'!S1103))</f>
        <v>DF-40</v>
      </c>
      <c r="T1103" s="38" t="str">
        <f>IF('query (10)'!Q1103="","",TRIM(UPPER('query (10)'!Q1103)))</f>
        <v/>
      </c>
      <c r="U1103" s="38" t="str">
        <f>IF('query (10)'!T1103="","",'query (10)'!T1103)</f>
        <v/>
      </c>
      <c r="V1103" s="39" t="str">
        <f>IF('query (10)'!T1103="","",IFERROR(VALUE('query (10)'!T1103),""))</f>
        <v/>
      </c>
      <c r="W1103" s="40">
        <f>IF('query (10)'!U1103="","",'query (10)'!U1103)</f>
        <v>0</v>
      </c>
      <c r="X1103" s="39">
        <f>IF('query (10)'!V1103="","",'query (10)'!V1103)</f>
        <v>1080</v>
      </c>
      <c r="Y1103" s="41">
        <f>IF('query (10)'!W1103="","",'query (10)'!W1103)</f>
        <v>46231</v>
      </c>
      <c r="Z1103" s="41">
        <f>IF('query (10)'!X1103="","",'query (10)'!X1103)</f>
        <v>46087</v>
      </c>
      <c r="AA1103" s="41">
        <f>IF('query (10)'!Y1103="","",'query (10)'!Y1103)</f>
        <v>46087</v>
      </c>
      <c r="AB1103" s="41">
        <f>IF('query (10)'!Z1103="","",'query (10)'!Z1103)</f>
        <v>47167</v>
      </c>
      <c r="AC1103" s="38" t="str">
        <f>IF(OR('query (10)'!AA1103="",COUNTIF(Cleaning_Rules!$A$21:$A$26,TRIM('query (10)'!AA1103))&gt;0),"",TRIM('query (10)'!AA1103))</f>
        <v/>
      </c>
      <c r="AD1103" s="38" t="str">
        <f>IF('query (10)'!AB1103="","",TRIM(IFERROR(_xlfn.TEXTBEFORE('query (10)'!AB1103,"("),'query (10)'!AB1103)))</f>
        <v>เริ่มซ่อมงาน PM แล้ว รับผิดชอบโดย PAHLA SEEDANG</v>
      </c>
      <c r="AE1103" s="38" t="str">
        <f>IFERROR(LOWER(TRIM(_xlfn.TEXTBEFORE(_xlfn.TEXTAFTER('query (10)'!AB1103,"("),")"))),"")</f>
        <v>pahla@nsk.com</v>
      </c>
      <c r="AF1103" s="38" t="str">
        <f>IF('query (10)'!AD1103="","",TRIM('query (10)'!AD1103))</f>
        <v>เจษฎา ผิวบาง</v>
      </c>
      <c r="AG1103" s="38" t="str">
        <f>IF('query (10)'!AE1103="","",TRIM('query (10)'!AE1103))</f>
        <v>ผะหลา สีแดง</v>
      </c>
      <c r="AH1103" s="38" t="str">
        <f>IF('query (10)'!AF1103="","",IFERROR(VALUE('query (10)'!AF1103),""))</f>
        <v/>
      </c>
      <c r="AI1103" s="38" t="str">
        <f>IF('query (10)'!AG1103="","",TRIM('query (10)'!AG1103))</f>
        <v/>
      </c>
      <c r="AJ1103" s="38" t="str">
        <f>IF('query (10)'!AH1103="","",IFERROR(VALUE('query (10)'!AH1103),""))</f>
        <v/>
      </c>
      <c r="AK1103" s="38" t="str">
        <f>IF('query (10)'!AI1103="","",TRIM('query (10)'!AI1103))</f>
        <v/>
      </c>
      <c r="AL1103" s="42">
        <f t="shared" si="85"/>
        <v>2026</v>
      </c>
      <c r="AM1103" s="42" t="str">
        <f t="shared" si="86"/>
        <v>2026-07</v>
      </c>
      <c r="AN1103" s="42" t="str">
        <f t="shared" ca="1" si="87"/>
        <v/>
      </c>
      <c r="AO1103" s="42" t="str">
        <f t="shared" si="88"/>
        <v>WA-295 | FINISH WASH EQUIPMENT MACHINE. | MCB2 | HEAVY SMOKE | Time-based Maintenance | Mechanical | Inspection | Medium | Change Filter heavy smoker RF. to cycle pm 3Y.
model: RF-40 | FILTER | DF-40 | เริ่มซ่อมงาน PM แล้ว รับผิดชอบโดย PAHLA SEEDANG | ผะหลา สีแดง</v>
      </c>
      <c r="AP1103" s="42" t="str">
        <f>_xlfn.TEXTJOIN("; ",TRUE,IF(COUNTA('query (10)'!A1103:AK1103)&lt;=6,"NEAR_EMPTY_ROW",""),IF($K1103="","MISSING_STATUS",""),IF(AND($K1103="เสร็จสิ้น",$Z1103=""),"DONE_NO_ACTUAL_DATE",""),IF(AND($I1103="Condition-based Maintenance",$AH1103=""),"CBM_NO_MEASUREMENT",""),IF(OR($X1103="",$X1103=0),"INVALID_PERIOD",""),IF(AND($AA1103&lt;&gt;"",$AB1103&lt;&gt;"",$AB1103&lt;$AA1103),"DATE_SEQUENCE_ERROR",""),IF(AND($AB1103&lt;&gt;"",$AB1103&gt;DATE(2030,12,31)),"DATE_OUTLIER",""),IF($C1103="","MISSING_QRCODE",""),IF($J1103="UNKNOWN","UNKNOWN_PM_TYPE",""),IF($L1103="UNKNOWN","UNKNOWN_STATUS",""))</f>
        <v/>
      </c>
      <c r="AQ1103" s="42" t="str">
        <f t="shared" si="89"/>
        <v>NO</v>
      </c>
    </row>
    <row r="1104" spans="1:43" x14ac:dyDescent="0.3">
      <c r="A1104" s="38">
        <f>IF('query (10)'!A1104="","",'query (10)'!A1104)</f>
        <v>1277</v>
      </c>
      <c r="B1104" s="38" t="str">
        <f>IF('query (10)'!B1104="","",'query (10)'!B1104)</f>
        <v/>
      </c>
      <c r="C1104" s="38" t="str">
        <f>TRIM(UPPER('query (10)'!M1104))</f>
        <v>WA-910</v>
      </c>
      <c r="D1104" s="38" t="str">
        <f>TRIM(UPPER(IFERROR(_xlfn.TEXTBEFORE('query (10)'!L1104,"("),'query (10)'!L1104)))</f>
        <v>OUTER / INNER RING PART WASH EQUIPMENT MACHINE</v>
      </c>
      <c r="E1104" s="38" t="str">
        <f>IFERROR(TRIM(UPPER(_xlfn.TEXTBEFORE(_xlfn.TEXTAFTER('query (10)'!L1104,"("),")"))),"")</f>
        <v>WA-724</v>
      </c>
      <c r="F1104" s="38" t="str">
        <f>TRIM('query (10)'!K1104)</f>
        <v>MCB3</v>
      </c>
      <c r="G1104" s="38" t="str">
        <f>IF('query (10)'!J1104="","",'query (10)'!J1104)</f>
        <v xml:space="preserve">Heavy smoke </v>
      </c>
      <c r="H1104" s="38" t="str">
        <f>TRIM(UPPER('query (10)'!J1104))</f>
        <v>HEAVY SMOKE</v>
      </c>
      <c r="I1104" s="38" t="str">
        <f>IF('query (10)'!F1104="","",'query (10)'!F1104)</f>
        <v>Time-based Maintenance</v>
      </c>
      <c r="J1104" s="38" t="str">
        <f>IF('query (10)'!F1104="","",IFERROR(INDEX(Cleaning_Rules!$B$14:$B$17,MATCH(TRIM('query (10)'!F1104),Cleaning_Rules!$A$14:$A$17,0)),"UNKNOWN"))</f>
        <v>TBM</v>
      </c>
      <c r="K1104" s="38" t="str">
        <f>IF('query (10)'!G1104="","",'query (10)'!G1104)</f>
        <v>แก้ไขแผน</v>
      </c>
      <c r="L1104" s="38" t="str">
        <f>IF('query (10)'!G1104="","MISSING",IFERROR(INDEX(Cleaning_Rules!$B$5:$B$10,MATCH(TRIM('query (10)'!G1104),Cleaning_Rules!$A$5:$A$10,0)),"UNKNOWN"))</f>
        <v>PLAN_REVISED</v>
      </c>
      <c r="M1104" s="38" t="str">
        <f>IF('query (10)'!I1104="","",'query (10)'!I1104)</f>
        <v>Mechanical</v>
      </c>
      <c r="N1104" s="38" t="str">
        <f>IF('query (10)'!O1104="","",'query (10)'!O1104)</f>
        <v>Inspection</v>
      </c>
      <c r="O1104" s="38" t="str">
        <f>IF('query (10)'!P1104="","",'query (10)'!P1104)</f>
        <v>Medium</v>
      </c>
      <c r="P1104" s="38" t="str">
        <f>IF('query (10)'!N1104="","",'query (10)'!N1104)</f>
        <v>Change Filter heavy smoker RF. to cycle pm 3Y.
model: RF-40</v>
      </c>
      <c r="Q1104" s="38" t="str">
        <f>TRIM('query (10)'!N1104)</f>
        <v>Change Filter heavy smoker RF. to cycle pm 3Y.
model: RF-40</v>
      </c>
      <c r="R1104" s="38" t="str">
        <f>TRIM(UPPER('query (10)'!R1104))</f>
        <v>FILTER</v>
      </c>
      <c r="S1104" s="38" t="str">
        <f>TRIM(UPPER('query (10)'!S1104))</f>
        <v>RF-40</v>
      </c>
      <c r="T1104" s="38" t="str">
        <f>IF('query (10)'!Q1104="","",TRIM(UPPER('query (10)'!Q1104)))</f>
        <v/>
      </c>
      <c r="U1104" s="38" t="str">
        <f>IF('query (10)'!T1104="","",'query (10)'!T1104)</f>
        <v/>
      </c>
      <c r="V1104" s="39" t="str">
        <f>IF('query (10)'!T1104="","",IFERROR(VALUE('query (10)'!T1104),""))</f>
        <v/>
      </c>
      <c r="W1104" s="40">
        <f>IF('query (10)'!U1104="","",'query (10)'!U1104)</f>
        <v>0</v>
      </c>
      <c r="X1104" s="39">
        <f>IF('query (10)'!V1104="","",'query (10)'!V1104)</f>
        <v>1080</v>
      </c>
      <c r="Y1104" s="41">
        <f>IF('query (10)'!W1104="","",'query (10)'!W1104)</f>
        <v>46231</v>
      </c>
      <c r="Z1104" s="41" t="str">
        <f>IF('query (10)'!X1104="","",'query (10)'!X1104)</f>
        <v/>
      </c>
      <c r="AA1104" s="41">
        <f>IF('query (10)'!Y1104="","",'query (10)'!Y1104)</f>
        <v>46077</v>
      </c>
      <c r="AB1104" s="41">
        <f>IF('query (10)'!Z1104="","",'query (10)'!Z1104)</f>
        <v>47157</v>
      </c>
      <c r="AC1104" s="38" t="str">
        <f>IF(OR('query (10)'!AA1104="",COUNTIF(Cleaning_Rules!$A$21:$A$26,TRIM('query (10)'!AA1104))&gt;0),"",TRIM('query (10)'!AA1104))</f>
        <v/>
      </c>
      <c r="AD1104" s="38" t="str">
        <f>IF('query (10)'!AB1104="","",TRIM(IFERROR(_xlfn.TEXTBEFORE('query (10)'!AB1104,"("),'query (10)'!AB1104)))</f>
        <v/>
      </c>
      <c r="AE1104" s="38" t="str">
        <f>IFERROR(LOWER(TRIM(_xlfn.TEXTBEFORE(_xlfn.TEXTAFTER('query (10)'!AB1104,"("),")"))),"")</f>
        <v/>
      </c>
      <c r="AF1104" s="38" t="str">
        <f>IF('query (10)'!AD1104="","",TRIM('query (10)'!AD1104))</f>
        <v>เจษฎา ผิวบาง</v>
      </c>
      <c r="AG1104" s="38" t="str">
        <f>IF('query (10)'!AE1104="","",TRIM('query (10)'!AE1104))</f>
        <v>เจษฎา ผิวบาง</v>
      </c>
      <c r="AH1104" s="38" t="str">
        <f>IF('query (10)'!AF1104="","",IFERROR(VALUE('query (10)'!AF1104),""))</f>
        <v/>
      </c>
      <c r="AI1104" s="38" t="str">
        <f>IF('query (10)'!AG1104="","",TRIM('query (10)'!AG1104))</f>
        <v/>
      </c>
      <c r="AJ1104" s="38" t="str">
        <f>IF('query (10)'!AH1104="","",IFERROR(VALUE('query (10)'!AH1104),""))</f>
        <v/>
      </c>
      <c r="AK1104" s="38" t="str">
        <f>IF('query (10)'!AI1104="","",TRIM('query (10)'!AI1104))</f>
        <v/>
      </c>
      <c r="AL1104" s="42">
        <f t="shared" si="85"/>
        <v>2026</v>
      </c>
      <c r="AM1104" s="42" t="str">
        <f t="shared" si="86"/>
        <v>2026-07</v>
      </c>
      <c r="AN1104" s="42" t="str">
        <f t="shared" ca="1" si="87"/>
        <v>ON_SCHEDULE</v>
      </c>
      <c r="AO1104" s="42" t="str">
        <f t="shared" si="88"/>
        <v>WA-910 | OUTER / INNER RING PART WASH EQUIPMENT MACHINE | WA-724 | MCB3 | HEAVY SMOKE | Time-based Maintenance | Mechanical | Inspection | Medium | Change Filter heavy smoker RF. to cycle pm 3Y.
model: RF-40 | FILTER | RF-40 | เจษฎา ผิวบาง</v>
      </c>
      <c r="AP1104" s="42" t="str">
        <f>_xlfn.TEXTJOIN("; ",TRUE,IF(COUNTA('query (10)'!A1104:AK1104)&lt;=6,"NEAR_EMPTY_ROW",""),IF($K1104="","MISSING_STATUS",""),IF(AND($K1104="เสร็จสิ้น",$Z1104=""),"DONE_NO_ACTUAL_DATE",""),IF(AND($I1104="Condition-based Maintenance",$AH1104=""),"CBM_NO_MEASUREMENT",""),IF(OR($X1104="",$X1104=0),"INVALID_PERIOD",""),IF(AND($AA1104&lt;&gt;"",$AB1104&lt;&gt;"",$AB1104&lt;$AA1104),"DATE_SEQUENCE_ERROR",""),IF(AND($AB1104&lt;&gt;"",$AB1104&gt;DATE(2030,12,31)),"DATE_OUTLIER",""),IF($C1104="","MISSING_QRCODE",""),IF($J1104="UNKNOWN","UNKNOWN_PM_TYPE",""),IF($L1104="UNKNOWN","UNKNOWN_STATUS",""))</f>
        <v/>
      </c>
      <c r="AQ1104" s="42" t="str">
        <f t="shared" si="89"/>
        <v>NO</v>
      </c>
    </row>
    <row r="1105" spans="1:43" x14ac:dyDescent="0.3">
      <c r="A1105" s="38">
        <f>IF('query (10)'!A1105="","",'query (10)'!A1105)</f>
        <v>1278</v>
      </c>
      <c r="B1105" s="38" t="str">
        <f>IF('query (10)'!B1105="","",'query (10)'!B1105)</f>
        <v/>
      </c>
      <c r="C1105" s="38" t="str">
        <f>TRIM(UPPER('query (10)'!M1105))</f>
        <v>BL-727</v>
      </c>
      <c r="D1105" s="38" t="str">
        <f>TRIM(UPPER(IFERROR(_xlfn.TEXTBEFORE('query (10)'!L1105,"("),'query (10)'!L1105)))</f>
        <v>CENTRIFUGAL DEOILING MACHINE.</v>
      </c>
      <c r="E1105" s="38" t="str">
        <f>IFERROR(TRIM(UPPER(_xlfn.TEXTBEFORE(_xlfn.TEXTAFTER('query (10)'!L1105,"("),")"))),"")</f>
        <v/>
      </c>
      <c r="F1105" s="38" t="str">
        <f>TRIM('query (10)'!K1105)</f>
        <v>MCB3</v>
      </c>
      <c r="G1105" s="38" t="str">
        <f>IF('query (10)'!J1105="","",'query (10)'!J1105)</f>
        <v xml:space="preserve">Heavy smoke </v>
      </c>
      <c r="H1105" s="38" t="str">
        <f>TRIM(UPPER('query (10)'!J1105))</f>
        <v>HEAVY SMOKE</v>
      </c>
      <c r="I1105" s="38" t="str">
        <f>IF('query (10)'!F1105="","",'query (10)'!F1105)</f>
        <v>Time-based Maintenance</v>
      </c>
      <c r="J1105" s="38" t="str">
        <f>IF('query (10)'!F1105="","",IFERROR(INDEX(Cleaning_Rules!$B$14:$B$17,MATCH(TRIM('query (10)'!F1105),Cleaning_Rules!$A$14:$A$17,0)),"UNKNOWN"))</f>
        <v>TBM</v>
      </c>
      <c r="K1105" s="38" t="str">
        <f>IF('query (10)'!G1105="","",'query (10)'!G1105)</f>
        <v>แก้ไขแผน</v>
      </c>
      <c r="L1105" s="38" t="str">
        <f>IF('query (10)'!G1105="","MISSING",IFERROR(INDEX(Cleaning_Rules!$B$5:$B$10,MATCH(TRIM('query (10)'!G1105),Cleaning_Rules!$A$5:$A$10,0)),"UNKNOWN"))</f>
        <v>PLAN_REVISED</v>
      </c>
      <c r="M1105" s="38" t="str">
        <f>IF('query (10)'!I1105="","",'query (10)'!I1105)</f>
        <v>Mechanical</v>
      </c>
      <c r="N1105" s="38" t="str">
        <f>IF('query (10)'!O1105="","",'query (10)'!O1105)</f>
        <v>Inspection</v>
      </c>
      <c r="O1105" s="38" t="str">
        <f>IF('query (10)'!P1105="","",'query (10)'!P1105)</f>
        <v>Medium</v>
      </c>
      <c r="P1105" s="38" t="str">
        <f>IF('query (10)'!N1105="","",'query (10)'!N1105)</f>
        <v>Change Filter heavy smoker RF. to cycle pm 3Y.
model: RF-40</v>
      </c>
      <c r="Q1105" s="38" t="str">
        <f>TRIM('query (10)'!N1105)</f>
        <v>Change Filter heavy smoker RF. to cycle pm 3Y.
model: RF-40</v>
      </c>
      <c r="R1105" s="38" t="str">
        <f>TRIM(UPPER('query (10)'!R1105))</f>
        <v>FILTER</v>
      </c>
      <c r="S1105" s="38" t="str">
        <f>TRIM(UPPER('query (10)'!S1105))</f>
        <v>RF-40</v>
      </c>
      <c r="T1105" s="38" t="str">
        <f>IF('query (10)'!Q1105="","",TRIM(UPPER('query (10)'!Q1105)))</f>
        <v/>
      </c>
      <c r="U1105" s="38" t="str">
        <f>IF('query (10)'!T1105="","",'query (10)'!T1105)</f>
        <v/>
      </c>
      <c r="V1105" s="39" t="str">
        <f>IF('query (10)'!T1105="","",IFERROR(VALUE('query (10)'!T1105),""))</f>
        <v/>
      </c>
      <c r="W1105" s="40">
        <f>IF('query (10)'!U1105="","",'query (10)'!U1105)</f>
        <v>0</v>
      </c>
      <c r="X1105" s="39">
        <f>IF('query (10)'!V1105="","",'query (10)'!V1105)</f>
        <v>1080</v>
      </c>
      <c r="Y1105" s="41">
        <f>IF('query (10)'!W1105="","",'query (10)'!W1105)</f>
        <v>46231</v>
      </c>
      <c r="Z1105" s="41" t="str">
        <f>IF('query (10)'!X1105="","",'query (10)'!X1105)</f>
        <v/>
      </c>
      <c r="AA1105" s="41">
        <f>IF('query (10)'!Y1105="","",'query (10)'!Y1105)</f>
        <v>46077</v>
      </c>
      <c r="AB1105" s="41">
        <f>IF('query (10)'!Z1105="","",'query (10)'!Z1105)</f>
        <v>47157</v>
      </c>
      <c r="AC1105" s="38" t="str">
        <f>IF(OR('query (10)'!AA1105="",COUNTIF(Cleaning_Rules!$A$21:$A$26,TRIM('query (10)'!AA1105))&gt;0),"",TRIM('query (10)'!AA1105))</f>
        <v/>
      </c>
      <c r="AD1105" s="38" t="str">
        <f>IF('query (10)'!AB1105="","",TRIM(IFERROR(_xlfn.TEXTBEFORE('query (10)'!AB1105,"("),'query (10)'!AB1105)))</f>
        <v/>
      </c>
      <c r="AE1105" s="38" t="str">
        <f>IFERROR(LOWER(TRIM(_xlfn.TEXTBEFORE(_xlfn.TEXTAFTER('query (10)'!AB1105,"("),")"))),"")</f>
        <v/>
      </c>
      <c r="AF1105" s="38" t="str">
        <f>IF('query (10)'!AD1105="","",TRIM('query (10)'!AD1105))</f>
        <v>เจษฎา ผิวบาง</v>
      </c>
      <c r="AG1105" s="38" t="str">
        <f>IF('query (10)'!AE1105="","",TRIM('query (10)'!AE1105))</f>
        <v>เจษฎา ผิวบาง</v>
      </c>
      <c r="AH1105" s="38" t="str">
        <f>IF('query (10)'!AF1105="","",IFERROR(VALUE('query (10)'!AF1105),""))</f>
        <v/>
      </c>
      <c r="AI1105" s="38" t="str">
        <f>IF('query (10)'!AG1105="","",TRIM('query (10)'!AG1105))</f>
        <v/>
      </c>
      <c r="AJ1105" s="38" t="str">
        <f>IF('query (10)'!AH1105="","",IFERROR(VALUE('query (10)'!AH1105),""))</f>
        <v/>
      </c>
      <c r="AK1105" s="38" t="str">
        <f>IF('query (10)'!AI1105="","",TRIM('query (10)'!AI1105))</f>
        <v/>
      </c>
      <c r="AL1105" s="42">
        <f t="shared" si="85"/>
        <v>2026</v>
      </c>
      <c r="AM1105" s="42" t="str">
        <f t="shared" si="86"/>
        <v>2026-07</v>
      </c>
      <c r="AN1105" s="42" t="str">
        <f t="shared" ca="1" si="87"/>
        <v>ON_SCHEDULE</v>
      </c>
      <c r="AO1105" s="42" t="str">
        <f t="shared" si="88"/>
        <v>BL-727 | CENTRIFUGAL DEOILING MACHINE. | MCB3 | HEAVY SMOKE | Time-based Maintenance | Mechanical | Inspection | Medium | Change Filter heavy smoker RF. to cycle pm 3Y.
model: RF-40 | FILTER | RF-40 | เจษฎา ผิวบาง</v>
      </c>
      <c r="AP1105" s="42" t="str">
        <f>_xlfn.TEXTJOIN("; ",TRUE,IF(COUNTA('query (10)'!A1105:AK1105)&lt;=6,"NEAR_EMPTY_ROW",""),IF($K1105="","MISSING_STATUS",""),IF(AND($K1105="เสร็จสิ้น",$Z1105=""),"DONE_NO_ACTUAL_DATE",""),IF(AND($I1105="Condition-based Maintenance",$AH1105=""),"CBM_NO_MEASUREMENT",""),IF(OR($X1105="",$X1105=0),"INVALID_PERIOD",""),IF(AND($AA1105&lt;&gt;"",$AB1105&lt;&gt;"",$AB1105&lt;$AA1105),"DATE_SEQUENCE_ERROR",""),IF(AND($AB1105&lt;&gt;"",$AB1105&gt;DATE(2030,12,31)),"DATE_OUTLIER",""),IF($C1105="","MISSING_QRCODE",""),IF($J1105="UNKNOWN","UNKNOWN_PM_TYPE",""),IF($L1105="UNKNOWN","UNKNOWN_STATUS",""))</f>
        <v/>
      </c>
      <c r="AQ1105" s="42" t="str">
        <f t="shared" si="89"/>
        <v>NO</v>
      </c>
    </row>
    <row r="1106" spans="1:43" x14ac:dyDescent="0.3">
      <c r="A1106" s="38">
        <f>IF('query (10)'!A1106="","",'query (10)'!A1106)</f>
        <v>1279</v>
      </c>
      <c r="B1106" s="38" t="str">
        <f>IF('query (10)'!B1106="","",'query (10)'!B1106)</f>
        <v/>
      </c>
      <c r="C1106" s="38" t="str">
        <f>TRIM(UPPER('query (10)'!M1106))</f>
        <v>WA-548</v>
      </c>
      <c r="D1106" s="38" t="str">
        <f>TRIM(UPPER(IFERROR(_xlfn.TEXTBEFORE('query (10)'!L1106,"("),'query (10)'!L1106)))</f>
        <v>FINISH WASH EQUIPMENT MACHINE.</v>
      </c>
      <c r="E1106" s="38" t="str">
        <f>IFERROR(TRIM(UPPER(_xlfn.TEXTBEFORE(_xlfn.TEXTAFTER('query (10)'!L1106,"("),")"))),"")</f>
        <v/>
      </c>
      <c r="F1106" s="38" t="str">
        <f>TRIM('query (10)'!K1106)</f>
        <v>MCB3</v>
      </c>
      <c r="G1106" s="38" t="str">
        <f>IF('query (10)'!J1106="","",'query (10)'!J1106)</f>
        <v xml:space="preserve">Heavy smoke </v>
      </c>
      <c r="H1106" s="38" t="str">
        <f>TRIM(UPPER('query (10)'!J1106))</f>
        <v>HEAVY SMOKE</v>
      </c>
      <c r="I1106" s="38" t="str">
        <f>IF('query (10)'!F1106="","",'query (10)'!F1106)</f>
        <v>Time-based Maintenance</v>
      </c>
      <c r="J1106" s="38" t="str">
        <f>IF('query (10)'!F1106="","",IFERROR(INDEX(Cleaning_Rules!$B$14:$B$17,MATCH(TRIM('query (10)'!F1106),Cleaning_Rules!$A$14:$A$17,0)),"UNKNOWN"))</f>
        <v>TBM</v>
      </c>
      <c r="K1106" s="38" t="str">
        <f>IF('query (10)'!G1106="","",'query (10)'!G1106)</f>
        <v>แก้ไขแผน</v>
      </c>
      <c r="L1106" s="38" t="str">
        <f>IF('query (10)'!G1106="","MISSING",IFERROR(INDEX(Cleaning_Rules!$B$5:$B$10,MATCH(TRIM('query (10)'!G1106),Cleaning_Rules!$A$5:$A$10,0)),"UNKNOWN"))</f>
        <v>PLAN_REVISED</v>
      </c>
      <c r="M1106" s="38" t="str">
        <f>IF('query (10)'!I1106="","",'query (10)'!I1106)</f>
        <v>Mechanical</v>
      </c>
      <c r="N1106" s="38" t="str">
        <f>IF('query (10)'!O1106="","",'query (10)'!O1106)</f>
        <v>Inspection</v>
      </c>
      <c r="O1106" s="38" t="str">
        <f>IF('query (10)'!P1106="","",'query (10)'!P1106)</f>
        <v>Medium</v>
      </c>
      <c r="P1106" s="38" t="str">
        <f>IF('query (10)'!N1106="","",'query (10)'!N1106)</f>
        <v>Change Filter heavy smoker RF. to cycle pm 3Y.
model: RF-40</v>
      </c>
      <c r="Q1106" s="38" t="str">
        <f>TRIM('query (10)'!N1106)</f>
        <v>Change Filter heavy smoker RF. to cycle pm 3Y.
model: RF-40</v>
      </c>
      <c r="R1106" s="38" t="str">
        <f>TRIM(UPPER('query (10)'!R1106))</f>
        <v>FILTER</v>
      </c>
      <c r="S1106" s="38" t="str">
        <f>TRIM(UPPER('query (10)'!S1106))</f>
        <v>RF-40</v>
      </c>
      <c r="T1106" s="38" t="str">
        <f>IF('query (10)'!Q1106="","",TRIM(UPPER('query (10)'!Q1106)))</f>
        <v/>
      </c>
      <c r="U1106" s="38" t="str">
        <f>IF('query (10)'!T1106="","",'query (10)'!T1106)</f>
        <v/>
      </c>
      <c r="V1106" s="39" t="str">
        <f>IF('query (10)'!T1106="","",IFERROR(VALUE('query (10)'!T1106),""))</f>
        <v/>
      </c>
      <c r="W1106" s="40">
        <f>IF('query (10)'!U1106="","",'query (10)'!U1106)</f>
        <v>0</v>
      </c>
      <c r="X1106" s="39">
        <f>IF('query (10)'!V1106="","",'query (10)'!V1106)</f>
        <v>1080</v>
      </c>
      <c r="Y1106" s="41">
        <f>IF('query (10)'!W1106="","",'query (10)'!W1106)</f>
        <v>46231</v>
      </c>
      <c r="Z1106" s="41" t="str">
        <f>IF('query (10)'!X1106="","",'query (10)'!X1106)</f>
        <v/>
      </c>
      <c r="AA1106" s="41">
        <f>IF('query (10)'!Y1106="","",'query (10)'!Y1106)</f>
        <v>46077</v>
      </c>
      <c r="AB1106" s="41">
        <f>IF('query (10)'!Z1106="","",'query (10)'!Z1106)</f>
        <v>47157</v>
      </c>
      <c r="AC1106" s="38" t="str">
        <f>IF(OR('query (10)'!AA1106="",COUNTIF(Cleaning_Rules!$A$21:$A$26,TRIM('query (10)'!AA1106))&gt;0),"",TRIM('query (10)'!AA1106))</f>
        <v/>
      </c>
      <c r="AD1106" s="38" t="str">
        <f>IF('query (10)'!AB1106="","",TRIM(IFERROR(_xlfn.TEXTBEFORE('query (10)'!AB1106,"("),'query (10)'!AB1106)))</f>
        <v/>
      </c>
      <c r="AE1106" s="38" t="str">
        <f>IFERROR(LOWER(TRIM(_xlfn.TEXTBEFORE(_xlfn.TEXTAFTER('query (10)'!AB1106,"("),")"))),"")</f>
        <v/>
      </c>
      <c r="AF1106" s="38" t="str">
        <f>IF('query (10)'!AD1106="","",TRIM('query (10)'!AD1106))</f>
        <v>เจษฎา ผิวบาง</v>
      </c>
      <c r="AG1106" s="38" t="str">
        <f>IF('query (10)'!AE1106="","",TRIM('query (10)'!AE1106))</f>
        <v>เจษฎา ผิวบาง</v>
      </c>
      <c r="AH1106" s="38" t="str">
        <f>IF('query (10)'!AF1106="","",IFERROR(VALUE('query (10)'!AF1106),""))</f>
        <v/>
      </c>
      <c r="AI1106" s="38" t="str">
        <f>IF('query (10)'!AG1106="","",TRIM('query (10)'!AG1106))</f>
        <v/>
      </c>
      <c r="AJ1106" s="38" t="str">
        <f>IF('query (10)'!AH1106="","",IFERROR(VALUE('query (10)'!AH1106),""))</f>
        <v/>
      </c>
      <c r="AK1106" s="38" t="str">
        <f>IF('query (10)'!AI1106="","",TRIM('query (10)'!AI1106))</f>
        <v/>
      </c>
      <c r="AL1106" s="42">
        <f t="shared" si="85"/>
        <v>2026</v>
      </c>
      <c r="AM1106" s="42" t="str">
        <f t="shared" si="86"/>
        <v>2026-07</v>
      </c>
      <c r="AN1106" s="42" t="str">
        <f t="shared" ca="1" si="87"/>
        <v>ON_SCHEDULE</v>
      </c>
      <c r="AO1106" s="42" t="str">
        <f t="shared" si="88"/>
        <v>WA-548 | FINISH WASH EQUIPMENT MACHINE. | MCB3 | HEAVY SMOKE | Time-based Maintenance | Mechanical | Inspection | Medium | Change Filter heavy smoker RF. to cycle pm 3Y.
model: RF-40 | FILTER | RF-40 | เจษฎา ผิวบาง</v>
      </c>
      <c r="AP1106" s="42" t="str">
        <f>_xlfn.TEXTJOIN("; ",TRUE,IF(COUNTA('query (10)'!A1106:AK1106)&lt;=6,"NEAR_EMPTY_ROW",""),IF($K1106="","MISSING_STATUS",""),IF(AND($K1106="เสร็จสิ้น",$Z1106=""),"DONE_NO_ACTUAL_DATE",""),IF(AND($I1106="Condition-based Maintenance",$AH1106=""),"CBM_NO_MEASUREMENT",""),IF(OR($X1106="",$X1106=0),"INVALID_PERIOD",""),IF(AND($AA1106&lt;&gt;"",$AB1106&lt;&gt;"",$AB1106&lt;$AA1106),"DATE_SEQUENCE_ERROR",""),IF(AND($AB1106&lt;&gt;"",$AB1106&gt;DATE(2030,12,31)),"DATE_OUTLIER",""),IF($C1106="","MISSING_QRCODE",""),IF($J1106="UNKNOWN","UNKNOWN_PM_TYPE",""),IF($L1106="UNKNOWN","UNKNOWN_STATUS",""))</f>
        <v/>
      </c>
      <c r="AQ1106" s="42" t="str">
        <f t="shared" si="89"/>
        <v>NO</v>
      </c>
    </row>
    <row r="1107" spans="1:43" x14ac:dyDescent="0.3">
      <c r="A1107" s="38">
        <f>IF('query (10)'!A1107="","",'query (10)'!A1107)</f>
        <v>1280</v>
      </c>
      <c r="B1107" s="38">
        <f>IF('query (10)'!B1107="","",'query (10)'!B1107)</f>
        <v>19956</v>
      </c>
      <c r="C1107" s="38" t="str">
        <f>TRIM(UPPER('query (10)'!M1107))</f>
        <v>GR-351</v>
      </c>
      <c r="D1107" s="38" t="str">
        <f>TRIM(UPPER(IFERROR(_xlfn.TEXTBEFORE('query (10)'!L1107,"("),'query (10)'!L1107)))</f>
        <v>OUTER RING RACEWAY GRINDING MACHINE</v>
      </c>
      <c r="E1107" s="38" t="str">
        <f>IFERROR(TRIM(UPPER(_xlfn.TEXTBEFORE(_xlfn.TEXTAFTER('query (10)'!L1107,"("),")"))),"")</f>
        <v/>
      </c>
      <c r="F1107" s="38" t="str">
        <f>TRIM('query (10)'!K1107)</f>
        <v>KWD3</v>
      </c>
      <c r="G1107" s="38" t="str">
        <f>IF('query (10)'!J1107="","",'query (10)'!J1107)</f>
        <v>Electrical Control</v>
      </c>
      <c r="H1107" s="38" t="str">
        <f>TRIM(UPPER('query (10)'!J1107))</f>
        <v>ELECTRICAL CONTROL</v>
      </c>
      <c r="I1107" s="38" t="str">
        <f>IF('query (10)'!F1107="","",'query (10)'!F1107)</f>
        <v>Time-based Maintenance</v>
      </c>
      <c r="J1107" s="38" t="str">
        <f>IF('query (10)'!F1107="","",IFERROR(INDEX(Cleaning_Rules!$B$14:$B$17,MATCH(TRIM('query (10)'!F1107),Cleaning_Rules!$A$14:$A$17,0)),"UNKNOWN"))</f>
        <v>TBM</v>
      </c>
      <c r="K1107" s="38" t="str">
        <f>IF('query (10)'!G1107="","",'query (10)'!G1107)</f>
        <v>กำลังดำเนินการ</v>
      </c>
      <c r="L1107" s="38" t="str">
        <f>IF('query (10)'!G1107="","MISSING",IFERROR(INDEX(Cleaning_Rules!$B$5:$B$10,MATCH(TRIM('query (10)'!G1107),Cleaning_Rules!$A$5:$A$10,0)),"UNKNOWN"))</f>
        <v>IN_PROGRESS</v>
      </c>
      <c r="M1107" s="38" t="str">
        <f>IF('query (10)'!I1107="","",'query (10)'!I1107)</f>
        <v>Electrical</v>
      </c>
      <c r="N1107" s="38" t="str">
        <f>IF('query (10)'!O1107="","",'query (10)'!O1107)</f>
        <v>Inspection</v>
      </c>
      <c r="O1107" s="38" t="str">
        <f>IF('query (10)'!P1107="","",'query (10)'!P1107)</f>
        <v>Medium</v>
      </c>
      <c r="P1107" s="38" t="str">
        <f>IF('query (10)'!N1107="","",'query (10)'!N1107)</f>
        <v xml:space="preserve">-Check and Cleaning Tighten of Terminal
-Check Adhesion of PLC
-Check and Cleaning PLC
</v>
      </c>
      <c r="Q1107" s="38" t="str">
        <f>TRIM('query (10)'!N1107)</f>
        <v xml:space="preserve">-Check and Cleaning Tighten of Terminal
-Check Adhesion of PLC
-Check and Cleaning PLC
</v>
      </c>
      <c r="R1107" s="38" t="str">
        <f>TRIM(UPPER('query (10)'!R1107))</f>
        <v/>
      </c>
      <c r="S1107" s="38" t="str">
        <f>TRIM(UPPER('query (10)'!S1107))</f>
        <v/>
      </c>
      <c r="T1107" s="38" t="str">
        <f>IF('query (10)'!Q1107="","",TRIM(UPPER('query (10)'!Q1107)))</f>
        <v/>
      </c>
      <c r="U1107" s="38" t="str">
        <f>IF('query (10)'!T1107="","",'query (10)'!T1107)</f>
        <v/>
      </c>
      <c r="V1107" s="39" t="str">
        <f>IF('query (10)'!T1107="","",IFERROR(VALUE('query (10)'!T1107),""))</f>
        <v/>
      </c>
      <c r="W1107" s="40">
        <f>IF('query (10)'!U1107="","",'query (10)'!U1107)</f>
        <v>0</v>
      </c>
      <c r="X1107" s="39">
        <f>IF('query (10)'!V1107="","",'query (10)'!V1107)</f>
        <v>180</v>
      </c>
      <c r="Y1107" s="41">
        <f>IF('query (10)'!W1107="","",'query (10)'!W1107)</f>
        <v>46056</v>
      </c>
      <c r="Z1107" s="41" t="str">
        <f>IF('query (10)'!X1107="","",'query (10)'!X1107)</f>
        <v/>
      </c>
      <c r="AA1107" s="41">
        <f>IF('query (10)'!Y1107="","",'query (10)'!Y1107)</f>
        <v>46056</v>
      </c>
      <c r="AB1107" s="41">
        <f>IF('query (10)'!Z1107="","",'query (10)'!Z1107)</f>
        <v>46236</v>
      </c>
      <c r="AC1107" s="38" t="str">
        <f>IF(OR('query (10)'!AA1107="",COUNTIF(Cleaning_Rules!$A$21:$A$26,TRIM('query (10)'!AA1107))&gt;0),"",TRIM('query (10)'!AA1107))</f>
        <v/>
      </c>
      <c r="AD1107" s="38" t="str">
        <f>IF('query (10)'!AB1107="","",TRIM(IFERROR(_xlfn.TEXTBEFORE('query (10)'!AB1107,"("),'query (10)'!AB1107)))</f>
        <v>เริ่มซ่อมงาน PM แล้ว รับผิดชอบโดย PAHLA SEEDANG</v>
      </c>
      <c r="AE1107" s="38" t="str">
        <f>IFERROR(LOWER(TRIM(_xlfn.TEXTBEFORE(_xlfn.TEXTAFTER('query (10)'!AB1107,"("),")"))),"")</f>
        <v>pahla@nsk.com</v>
      </c>
      <c r="AF1107" s="38" t="str">
        <f>IF('query (10)'!AD1107="","",TRIM('query (10)'!AD1107))</f>
        <v>ณัฐดนัย จุฑาเทพ</v>
      </c>
      <c r="AG1107" s="38" t="str">
        <f>IF('query (10)'!AE1107="","",TRIM('query (10)'!AE1107))</f>
        <v>อัมรินทร์ รักษาพล</v>
      </c>
      <c r="AH1107" s="38" t="str">
        <f>IF('query (10)'!AF1107="","",IFERROR(VALUE('query (10)'!AF1107),""))</f>
        <v/>
      </c>
      <c r="AI1107" s="38" t="str">
        <f>IF('query (10)'!AG1107="","",TRIM('query (10)'!AG1107))</f>
        <v/>
      </c>
      <c r="AJ1107" s="38" t="str">
        <f>IF('query (10)'!AH1107="","",IFERROR(VALUE('query (10)'!AH1107),""))</f>
        <v/>
      </c>
      <c r="AK1107" s="38" t="str">
        <f>IF('query (10)'!AI1107="","",TRIM('query (10)'!AI1107))</f>
        <v/>
      </c>
      <c r="AL1107" s="42">
        <f t="shared" si="85"/>
        <v>2026</v>
      </c>
      <c r="AM1107" s="42" t="str">
        <f t="shared" si="86"/>
        <v>2026-02</v>
      </c>
      <c r="AN1107" s="42" t="str">
        <f t="shared" ca="1" si="87"/>
        <v>OVERDUE</v>
      </c>
      <c r="AO1107" s="42" t="str">
        <f t="shared" si="88"/>
        <v>GR-351 | OUTER RING RACEWAY GRINDING MACHINE | KWD3 | ELECTRICAL CONTROL | Time-based Maintenance | Electrical | Inspection | Medium | -Check and Cleaning Tighten of Terminal
-Check Adhesion of PLC
-Check and Cleaning PLC
 | เริ่มซ่อมงาน PM แล้ว รับผิดชอบโดย PAHLA SEEDANG | อัมรินทร์ รักษาพล</v>
      </c>
      <c r="AP1107" s="42" t="str">
        <f>_xlfn.TEXTJOIN("; ",TRUE,IF(COUNTA('query (10)'!A1107:AK1107)&lt;=6,"NEAR_EMPTY_ROW",""),IF($K1107="","MISSING_STATUS",""),IF(AND($K1107="เสร็จสิ้น",$Z1107=""),"DONE_NO_ACTUAL_DATE",""),IF(AND($I1107="Condition-based Maintenance",$AH1107=""),"CBM_NO_MEASUREMENT",""),IF(OR($X1107="",$X1107=0),"INVALID_PERIOD",""),IF(AND($AA1107&lt;&gt;"",$AB1107&lt;&gt;"",$AB1107&lt;$AA1107),"DATE_SEQUENCE_ERROR",""),IF(AND($AB1107&lt;&gt;"",$AB1107&gt;DATE(2030,12,31)),"DATE_OUTLIER",""),IF($C1107="","MISSING_QRCODE",""),IF($J1107="UNKNOWN","UNKNOWN_PM_TYPE",""),IF($L1107="UNKNOWN","UNKNOWN_STATUS",""))</f>
        <v/>
      </c>
      <c r="AQ1107" s="42" t="str">
        <f t="shared" si="89"/>
        <v>NO</v>
      </c>
    </row>
    <row r="1108" spans="1:43" x14ac:dyDescent="0.3">
      <c r="A1108" s="38">
        <f>IF('query (10)'!A1108="","",'query (10)'!A1108)</f>
        <v>1281</v>
      </c>
      <c r="B1108" s="38">
        <f>IF('query (10)'!B1108="","",'query (10)'!B1108)</f>
        <v>19960</v>
      </c>
      <c r="C1108" s="38" t="str">
        <f>TRIM(UPPER('query (10)'!M1108))</f>
        <v>GR-354</v>
      </c>
      <c r="D1108" s="38" t="str">
        <f>TRIM(UPPER(IFERROR(_xlfn.TEXTBEFORE('query (10)'!L1108,"("),'query (10)'!L1108)))</f>
        <v>OUTER RING RACEWAY SUPER FINISH MACHINE</v>
      </c>
      <c r="E1108" s="38" t="str">
        <f>IFERROR(TRIM(UPPER(_xlfn.TEXTBEFORE(_xlfn.TEXTAFTER('query (10)'!L1108,"("),")"))),"")</f>
        <v/>
      </c>
      <c r="F1108" s="38" t="str">
        <f>TRIM('query (10)'!K1108)</f>
        <v>KWD3</v>
      </c>
      <c r="G1108" s="38" t="str">
        <f>IF('query (10)'!J1108="","",'query (10)'!J1108)</f>
        <v>Electrical Control</v>
      </c>
      <c r="H1108" s="38" t="str">
        <f>TRIM(UPPER('query (10)'!J1108))</f>
        <v>ELECTRICAL CONTROL</v>
      </c>
      <c r="I1108" s="38" t="str">
        <f>IF('query (10)'!F1108="","",'query (10)'!F1108)</f>
        <v>Time-based Maintenance</v>
      </c>
      <c r="J1108" s="38" t="str">
        <f>IF('query (10)'!F1108="","",IFERROR(INDEX(Cleaning_Rules!$B$14:$B$17,MATCH(TRIM('query (10)'!F1108),Cleaning_Rules!$A$14:$A$17,0)),"UNKNOWN"))</f>
        <v>TBM</v>
      </c>
      <c r="K1108" s="38" t="str">
        <f>IF('query (10)'!G1108="","",'query (10)'!G1108)</f>
        <v>กำลังดำเนินการ</v>
      </c>
      <c r="L1108" s="38" t="str">
        <f>IF('query (10)'!G1108="","MISSING",IFERROR(INDEX(Cleaning_Rules!$B$5:$B$10,MATCH(TRIM('query (10)'!G1108),Cleaning_Rules!$A$5:$A$10,0)),"UNKNOWN"))</f>
        <v>IN_PROGRESS</v>
      </c>
      <c r="M1108" s="38" t="str">
        <f>IF('query (10)'!I1108="","",'query (10)'!I1108)</f>
        <v>Electrical</v>
      </c>
      <c r="N1108" s="38" t="str">
        <f>IF('query (10)'!O1108="","",'query (10)'!O1108)</f>
        <v>Inspection</v>
      </c>
      <c r="O1108" s="38" t="str">
        <f>IF('query (10)'!P1108="","",'query (10)'!P1108)</f>
        <v>Medium</v>
      </c>
      <c r="P1108" s="38" t="str">
        <f>IF('query (10)'!N1108="","",'query (10)'!N1108)</f>
        <v xml:space="preserve">-Check and Cleaning Tighten of Terminal
-Check Adhesion of PLC
-Check and Cleaning PLC
</v>
      </c>
      <c r="Q1108" s="38" t="str">
        <f>TRIM('query (10)'!N1108)</f>
        <v xml:space="preserve">-Check and Cleaning Tighten of Terminal
-Check Adhesion of PLC
-Check and Cleaning PLC
</v>
      </c>
      <c r="R1108" s="38" t="str">
        <f>TRIM(UPPER('query (10)'!R1108))</f>
        <v/>
      </c>
      <c r="S1108" s="38" t="str">
        <f>TRIM(UPPER('query (10)'!S1108))</f>
        <v/>
      </c>
      <c r="T1108" s="38" t="str">
        <f>IF('query (10)'!Q1108="","",TRIM(UPPER('query (10)'!Q1108)))</f>
        <v/>
      </c>
      <c r="U1108" s="38" t="str">
        <f>IF('query (10)'!T1108="","",'query (10)'!T1108)</f>
        <v/>
      </c>
      <c r="V1108" s="39" t="str">
        <f>IF('query (10)'!T1108="","",IFERROR(VALUE('query (10)'!T1108),""))</f>
        <v/>
      </c>
      <c r="W1108" s="40">
        <f>IF('query (10)'!U1108="","",'query (10)'!U1108)</f>
        <v>0</v>
      </c>
      <c r="X1108" s="39">
        <f>IF('query (10)'!V1108="","",'query (10)'!V1108)</f>
        <v>180</v>
      </c>
      <c r="Y1108" s="41">
        <f>IF('query (10)'!W1108="","",'query (10)'!W1108)</f>
        <v>46056</v>
      </c>
      <c r="Z1108" s="41" t="str">
        <f>IF('query (10)'!X1108="","",'query (10)'!X1108)</f>
        <v/>
      </c>
      <c r="AA1108" s="41">
        <f>IF('query (10)'!Y1108="","",'query (10)'!Y1108)</f>
        <v>46056</v>
      </c>
      <c r="AB1108" s="41">
        <f>IF('query (10)'!Z1108="","",'query (10)'!Z1108)</f>
        <v>46236</v>
      </c>
      <c r="AC1108" s="38" t="str">
        <f>IF(OR('query (10)'!AA1108="",COUNTIF(Cleaning_Rules!$A$21:$A$26,TRIM('query (10)'!AA1108))&gt;0),"",TRIM('query (10)'!AA1108))</f>
        <v/>
      </c>
      <c r="AD1108" s="38" t="str">
        <f>IF('query (10)'!AB1108="","",TRIM(IFERROR(_xlfn.TEXTBEFORE('query (10)'!AB1108,"("),'query (10)'!AB1108)))</f>
        <v>เริ่มซ่อมงาน PM แล้ว รับผิดชอบโดย PAHLA SEEDANG</v>
      </c>
      <c r="AE1108" s="38" t="str">
        <f>IFERROR(LOWER(TRIM(_xlfn.TEXTBEFORE(_xlfn.TEXTAFTER('query (10)'!AB1108,"("),")"))),"")</f>
        <v>pahla@nsk.com</v>
      </c>
      <c r="AF1108" s="38" t="str">
        <f>IF('query (10)'!AD1108="","",TRIM('query (10)'!AD1108))</f>
        <v>ณัฐดนัย จุฑาเทพ</v>
      </c>
      <c r="AG1108" s="38" t="str">
        <f>IF('query (10)'!AE1108="","",TRIM('query (10)'!AE1108))</f>
        <v>อัมรินทร์ รักษาพล</v>
      </c>
      <c r="AH1108" s="38" t="str">
        <f>IF('query (10)'!AF1108="","",IFERROR(VALUE('query (10)'!AF1108),""))</f>
        <v/>
      </c>
      <c r="AI1108" s="38" t="str">
        <f>IF('query (10)'!AG1108="","",TRIM('query (10)'!AG1108))</f>
        <v/>
      </c>
      <c r="AJ1108" s="38" t="str">
        <f>IF('query (10)'!AH1108="","",IFERROR(VALUE('query (10)'!AH1108),""))</f>
        <v/>
      </c>
      <c r="AK1108" s="38" t="str">
        <f>IF('query (10)'!AI1108="","",TRIM('query (10)'!AI1108))</f>
        <v/>
      </c>
      <c r="AL1108" s="42">
        <f t="shared" si="85"/>
        <v>2026</v>
      </c>
      <c r="AM1108" s="42" t="str">
        <f t="shared" si="86"/>
        <v>2026-02</v>
      </c>
      <c r="AN1108" s="42" t="str">
        <f t="shared" ca="1" si="87"/>
        <v>OVERDUE</v>
      </c>
      <c r="AO1108" s="42" t="str">
        <f t="shared" si="88"/>
        <v>GR-354 | OUTER RING RACEWAY SUPER FINISH MACHINE | KWD3 | ELECTRICAL CONTROL | Time-based Maintenance | Electrical | Inspection | Medium | -Check and Cleaning Tighten of Terminal
-Check Adhesion of PLC
-Check and Cleaning PLC
 | เริ่มซ่อมงาน PM แล้ว รับผิดชอบโดย PAHLA SEEDANG | อัมรินทร์ รักษาพล</v>
      </c>
      <c r="AP1108" s="42" t="str">
        <f>_xlfn.TEXTJOIN("; ",TRUE,IF(COUNTA('query (10)'!A1108:AK1108)&lt;=6,"NEAR_EMPTY_ROW",""),IF($K1108="","MISSING_STATUS",""),IF(AND($K1108="เสร็จสิ้น",$Z1108=""),"DONE_NO_ACTUAL_DATE",""),IF(AND($I1108="Condition-based Maintenance",$AH1108=""),"CBM_NO_MEASUREMENT",""),IF(OR($X1108="",$X1108=0),"INVALID_PERIOD",""),IF(AND($AA1108&lt;&gt;"",$AB1108&lt;&gt;"",$AB1108&lt;$AA1108),"DATE_SEQUENCE_ERROR",""),IF(AND($AB1108&lt;&gt;"",$AB1108&gt;DATE(2030,12,31)),"DATE_OUTLIER",""),IF($C1108="","MISSING_QRCODE",""),IF($J1108="UNKNOWN","UNKNOWN_PM_TYPE",""),IF($L1108="UNKNOWN","UNKNOWN_STATUS",""))</f>
        <v/>
      </c>
      <c r="AQ1108" s="42" t="str">
        <f t="shared" si="89"/>
        <v>NO</v>
      </c>
    </row>
    <row r="1109" spans="1:43" x14ac:dyDescent="0.3">
      <c r="A1109" s="38">
        <f>IF('query (10)'!A1109="","",'query (10)'!A1109)</f>
        <v>1282</v>
      </c>
      <c r="B1109" s="38">
        <f>IF('query (10)'!B1109="","",'query (10)'!B1109)</f>
        <v>19936</v>
      </c>
      <c r="C1109" s="38" t="str">
        <f>TRIM(UPPER('query (10)'!M1109))</f>
        <v>GR-336</v>
      </c>
      <c r="D1109" s="38" t="str">
        <f>TRIM(UPPER(IFERROR(_xlfn.TEXTBEFORE('query (10)'!L1109,"("),'query (10)'!L1109)))</f>
        <v>INNER RING RACEWAY GRINDING MACHINE</v>
      </c>
      <c r="E1109" s="38" t="str">
        <f>IFERROR(TRIM(UPPER(_xlfn.TEXTBEFORE(_xlfn.TEXTAFTER('query (10)'!L1109,"("),")"))),"")</f>
        <v/>
      </c>
      <c r="F1109" s="38" t="str">
        <f>TRIM('query (10)'!K1109)</f>
        <v>KWD3</v>
      </c>
      <c r="G1109" s="38" t="str">
        <f>IF('query (10)'!J1109="","",'query (10)'!J1109)</f>
        <v>Electrical Control</v>
      </c>
      <c r="H1109" s="38" t="str">
        <f>TRIM(UPPER('query (10)'!J1109))</f>
        <v>ELECTRICAL CONTROL</v>
      </c>
      <c r="I1109" s="38" t="str">
        <f>IF('query (10)'!F1109="","",'query (10)'!F1109)</f>
        <v>Time-based Maintenance</v>
      </c>
      <c r="J1109" s="38" t="str">
        <f>IF('query (10)'!F1109="","",IFERROR(INDEX(Cleaning_Rules!$B$14:$B$17,MATCH(TRIM('query (10)'!F1109),Cleaning_Rules!$A$14:$A$17,0)),"UNKNOWN"))</f>
        <v>TBM</v>
      </c>
      <c r="K1109" s="38" t="str">
        <f>IF('query (10)'!G1109="","",'query (10)'!G1109)</f>
        <v>กำลังดำเนินการ</v>
      </c>
      <c r="L1109" s="38" t="str">
        <f>IF('query (10)'!G1109="","MISSING",IFERROR(INDEX(Cleaning_Rules!$B$5:$B$10,MATCH(TRIM('query (10)'!G1109),Cleaning_Rules!$A$5:$A$10,0)),"UNKNOWN"))</f>
        <v>IN_PROGRESS</v>
      </c>
      <c r="M1109" s="38" t="str">
        <f>IF('query (10)'!I1109="","",'query (10)'!I1109)</f>
        <v>Electrical</v>
      </c>
      <c r="N1109" s="38" t="str">
        <f>IF('query (10)'!O1109="","",'query (10)'!O1109)</f>
        <v>Inspection</v>
      </c>
      <c r="O1109" s="38" t="str">
        <f>IF('query (10)'!P1109="","",'query (10)'!P1109)</f>
        <v>Medium</v>
      </c>
      <c r="P1109" s="38" t="str">
        <f>IF('query (10)'!N1109="","",'query (10)'!N1109)</f>
        <v xml:space="preserve">-Check and Cleaning Tighten of Terminal
-Check Adhesion of PLC
-Check and Cleaning PLC
</v>
      </c>
      <c r="Q1109" s="38" t="str">
        <f>TRIM('query (10)'!N1109)</f>
        <v xml:space="preserve">-Check and Cleaning Tighten of Terminal
-Check Adhesion of PLC
-Check and Cleaning PLC
</v>
      </c>
      <c r="R1109" s="38" t="str">
        <f>TRIM(UPPER('query (10)'!R1109))</f>
        <v/>
      </c>
      <c r="S1109" s="38" t="str">
        <f>TRIM(UPPER('query (10)'!S1109))</f>
        <v/>
      </c>
      <c r="T1109" s="38" t="str">
        <f>IF('query (10)'!Q1109="","",TRIM(UPPER('query (10)'!Q1109)))</f>
        <v/>
      </c>
      <c r="U1109" s="38" t="str">
        <f>IF('query (10)'!T1109="","",'query (10)'!T1109)</f>
        <v/>
      </c>
      <c r="V1109" s="39" t="str">
        <f>IF('query (10)'!T1109="","",IFERROR(VALUE('query (10)'!T1109),""))</f>
        <v/>
      </c>
      <c r="W1109" s="40">
        <f>IF('query (10)'!U1109="","",'query (10)'!U1109)</f>
        <v>0</v>
      </c>
      <c r="X1109" s="39">
        <f>IF('query (10)'!V1109="","",'query (10)'!V1109)</f>
        <v>180</v>
      </c>
      <c r="Y1109" s="41">
        <f>IF('query (10)'!W1109="","",'query (10)'!W1109)</f>
        <v>46056</v>
      </c>
      <c r="Z1109" s="41" t="str">
        <f>IF('query (10)'!X1109="","",'query (10)'!X1109)</f>
        <v/>
      </c>
      <c r="AA1109" s="41">
        <f>IF('query (10)'!Y1109="","",'query (10)'!Y1109)</f>
        <v>46056</v>
      </c>
      <c r="AB1109" s="41">
        <f>IF('query (10)'!Z1109="","",'query (10)'!Z1109)</f>
        <v>46236</v>
      </c>
      <c r="AC1109" s="38" t="str">
        <f>IF(OR('query (10)'!AA1109="",COUNTIF(Cleaning_Rules!$A$21:$A$26,TRIM('query (10)'!AA1109))&gt;0),"",TRIM('query (10)'!AA1109))</f>
        <v/>
      </c>
      <c r="AD1109" s="38" t="str">
        <f>IF('query (10)'!AB1109="","",TRIM(IFERROR(_xlfn.TEXTBEFORE('query (10)'!AB1109,"("),'query (10)'!AB1109)))</f>
        <v/>
      </c>
      <c r="AE1109" s="38" t="str">
        <f>IFERROR(LOWER(TRIM(_xlfn.TEXTBEFORE(_xlfn.TEXTAFTER('query (10)'!AB1109,"("),")"))),"")</f>
        <v/>
      </c>
      <c r="AF1109" s="38" t="str">
        <f>IF('query (10)'!AD1109="","",TRIM('query (10)'!AD1109))</f>
        <v>ณัฐดนัย จุฑาเทพ</v>
      </c>
      <c r="AG1109" s="38" t="str">
        <f>IF('query (10)'!AE1109="","",TRIM('query (10)'!AE1109))</f>
        <v>อัมรินทร์ รักษาพล</v>
      </c>
      <c r="AH1109" s="38" t="str">
        <f>IF('query (10)'!AF1109="","",IFERROR(VALUE('query (10)'!AF1109),""))</f>
        <v/>
      </c>
      <c r="AI1109" s="38" t="str">
        <f>IF('query (10)'!AG1109="","",TRIM('query (10)'!AG1109))</f>
        <v/>
      </c>
      <c r="AJ1109" s="38" t="str">
        <f>IF('query (10)'!AH1109="","",IFERROR(VALUE('query (10)'!AH1109),""))</f>
        <v/>
      </c>
      <c r="AK1109" s="38" t="str">
        <f>IF('query (10)'!AI1109="","",TRIM('query (10)'!AI1109))</f>
        <v/>
      </c>
      <c r="AL1109" s="42">
        <f t="shared" si="85"/>
        <v>2026</v>
      </c>
      <c r="AM1109" s="42" t="str">
        <f t="shared" si="86"/>
        <v>2026-02</v>
      </c>
      <c r="AN1109" s="42" t="str">
        <f t="shared" ca="1" si="87"/>
        <v>OVERDUE</v>
      </c>
      <c r="AO1109" s="42" t="str">
        <f t="shared" si="88"/>
        <v>GR-336 | INNER RING RACEWAY GRINDING MACHINE | KWD3 | ELECTRICAL CONTROL | Time-based Maintenance | Electrical | Inspection | Medium | -Check and Cleaning Tighten of Terminal
-Check Adhesion of PLC
-Check and Cleaning PLC
 | อัมรินทร์ รักษาพล</v>
      </c>
      <c r="AP1109" s="42" t="str">
        <f>_xlfn.TEXTJOIN("; ",TRUE,IF(COUNTA('query (10)'!A1109:AK1109)&lt;=6,"NEAR_EMPTY_ROW",""),IF($K1109="","MISSING_STATUS",""),IF(AND($K1109="เสร็จสิ้น",$Z1109=""),"DONE_NO_ACTUAL_DATE",""),IF(AND($I1109="Condition-based Maintenance",$AH1109=""),"CBM_NO_MEASUREMENT",""),IF(OR($X1109="",$X1109=0),"INVALID_PERIOD",""),IF(AND($AA1109&lt;&gt;"",$AB1109&lt;&gt;"",$AB1109&lt;$AA1109),"DATE_SEQUENCE_ERROR",""),IF(AND($AB1109&lt;&gt;"",$AB1109&gt;DATE(2030,12,31)),"DATE_OUTLIER",""),IF($C1109="","MISSING_QRCODE",""),IF($J1109="UNKNOWN","UNKNOWN_PM_TYPE",""),IF($L1109="UNKNOWN","UNKNOWN_STATUS",""))</f>
        <v/>
      </c>
      <c r="AQ1109" s="42" t="str">
        <f t="shared" si="89"/>
        <v>NO</v>
      </c>
    </row>
    <row r="1110" spans="1:43" x14ac:dyDescent="0.3">
      <c r="A1110" s="38">
        <f>IF('query (10)'!A1110="","",'query (10)'!A1110)</f>
        <v>1283</v>
      </c>
      <c r="B1110" s="38">
        <f>IF('query (10)'!B1110="","",'query (10)'!B1110)</f>
        <v>19940</v>
      </c>
      <c r="C1110" s="38" t="str">
        <f>TRIM(UPPER('query (10)'!M1110))</f>
        <v>GR-339</v>
      </c>
      <c r="D1110" s="38" t="str">
        <f>TRIM(UPPER(IFERROR(_xlfn.TEXTBEFORE('query (10)'!L1110,"("),'query (10)'!L1110)))</f>
        <v>INNER RING RIB GRINDING MACHINE</v>
      </c>
      <c r="E1110" s="38" t="str">
        <f>IFERROR(TRIM(UPPER(_xlfn.TEXTBEFORE(_xlfn.TEXTAFTER('query (10)'!L1110,"("),")"))),"")</f>
        <v/>
      </c>
      <c r="F1110" s="38" t="str">
        <f>TRIM('query (10)'!K1110)</f>
        <v>KWD3</v>
      </c>
      <c r="G1110" s="38" t="str">
        <f>IF('query (10)'!J1110="","",'query (10)'!J1110)</f>
        <v>Electrical Control</v>
      </c>
      <c r="H1110" s="38" t="str">
        <f>TRIM(UPPER('query (10)'!J1110))</f>
        <v>ELECTRICAL CONTROL</v>
      </c>
      <c r="I1110" s="38" t="str">
        <f>IF('query (10)'!F1110="","",'query (10)'!F1110)</f>
        <v>Time-based Maintenance</v>
      </c>
      <c r="J1110" s="38" t="str">
        <f>IF('query (10)'!F1110="","",IFERROR(INDEX(Cleaning_Rules!$B$14:$B$17,MATCH(TRIM('query (10)'!F1110),Cleaning_Rules!$A$14:$A$17,0)),"UNKNOWN"))</f>
        <v>TBM</v>
      </c>
      <c r="K1110" s="38" t="str">
        <f>IF('query (10)'!G1110="","",'query (10)'!G1110)</f>
        <v>กำลังดำเนินการ</v>
      </c>
      <c r="L1110" s="38" t="str">
        <f>IF('query (10)'!G1110="","MISSING",IFERROR(INDEX(Cleaning_Rules!$B$5:$B$10,MATCH(TRIM('query (10)'!G1110),Cleaning_Rules!$A$5:$A$10,0)),"UNKNOWN"))</f>
        <v>IN_PROGRESS</v>
      </c>
      <c r="M1110" s="38" t="str">
        <f>IF('query (10)'!I1110="","",'query (10)'!I1110)</f>
        <v>Electrical</v>
      </c>
      <c r="N1110" s="38" t="str">
        <f>IF('query (10)'!O1110="","",'query (10)'!O1110)</f>
        <v>Inspection</v>
      </c>
      <c r="O1110" s="38" t="str">
        <f>IF('query (10)'!P1110="","",'query (10)'!P1110)</f>
        <v>Medium</v>
      </c>
      <c r="P1110" s="38" t="str">
        <f>IF('query (10)'!N1110="","",'query (10)'!N1110)</f>
        <v xml:space="preserve">-Check and Cleaning Tighten of Terminal
-Check Adhesion of PLC
-Check and Cleaning PLC
</v>
      </c>
      <c r="Q1110" s="38" t="str">
        <f>TRIM('query (10)'!N1110)</f>
        <v xml:space="preserve">-Check and Cleaning Tighten of Terminal
-Check Adhesion of PLC
-Check and Cleaning PLC
</v>
      </c>
      <c r="R1110" s="38" t="str">
        <f>TRIM(UPPER('query (10)'!R1110))</f>
        <v/>
      </c>
      <c r="S1110" s="38" t="str">
        <f>TRIM(UPPER('query (10)'!S1110))</f>
        <v/>
      </c>
      <c r="T1110" s="38" t="str">
        <f>IF('query (10)'!Q1110="","",TRIM(UPPER('query (10)'!Q1110)))</f>
        <v/>
      </c>
      <c r="U1110" s="38" t="str">
        <f>IF('query (10)'!T1110="","",'query (10)'!T1110)</f>
        <v/>
      </c>
      <c r="V1110" s="39" t="str">
        <f>IF('query (10)'!T1110="","",IFERROR(VALUE('query (10)'!T1110),""))</f>
        <v/>
      </c>
      <c r="W1110" s="40">
        <f>IF('query (10)'!U1110="","",'query (10)'!U1110)</f>
        <v>0</v>
      </c>
      <c r="X1110" s="39">
        <f>IF('query (10)'!V1110="","",'query (10)'!V1110)</f>
        <v>180</v>
      </c>
      <c r="Y1110" s="41">
        <f>IF('query (10)'!W1110="","",'query (10)'!W1110)</f>
        <v>46056</v>
      </c>
      <c r="Z1110" s="41" t="str">
        <f>IF('query (10)'!X1110="","",'query (10)'!X1110)</f>
        <v/>
      </c>
      <c r="AA1110" s="41">
        <f>IF('query (10)'!Y1110="","",'query (10)'!Y1110)</f>
        <v>46056</v>
      </c>
      <c r="AB1110" s="41">
        <f>IF('query (10)'!Z1110="","",'query (10)'!Z1110)</f>
        <v>46236</v>
      </c>
      <c r="AC1110" s="38" t="str">
        <f>IF(OR('query (10)'!AA1110="",COUNTIF(Cleaning_Rules!$A$21:$A$26,TRIM('query (10)'!AA1110))&gt;0),"",TRIM('query (10)'!AA1110))</f>
        <v/>
      </c>
      <c r="AD1110" s="38" t="str">
        <f>IF('query (10)'!AB1110="","",TRIM(IFERROR(_xlfn.TEXTBEFORE('query (10)'!AB1110,"("),'query (10)'!AB1110)))</f>
        <v>เริ่มซ่อมงาน PM แล้ว รับผิดชอบโดย PAHLA SEEDANG</v>
      </c>
      <c r="AE1110" s="38" t="str">
        <f>IFERROR(LOWER(TRIM(_xlfn.TEXTBEFORE(_xlfn.TEXTAFTER('query (10)'!AB1110,"("),")"))),"")</f>
        <v>pahla@nsk.com</v>
      </c>
      <c r="AF1110" s="38" t="str">
        <f>IF('query (10)'!AD1110="","",TRIM('query (10)'!AD1110))</f>
        <v>ณัฐดนัย จุฑาเทพ</v>
      </c>
      <c r="AG1110" s="38" t="str">
        <f>IF('query (10)'!AE1110="","",TRIM('query (10)'!AE1110))</f>
        <v>อัมรินทร์ รักษาพล</v>
      </c>
      <c r="AH1110" s="38" t="str">
        <f>IF('query (10)'!AF1110="","",IFERROR(VALUE('query (10)'!AF1110),""))</f>
        <v/>
      </c>
      <c r="AI1110" s="38" t="str">
        <f>IF('query (10)'!AG1110="","",TRIM('query (10)'!AG1110))</f>
        <v/>
      </c>
      <c r="AJ1110" s="38" t="str">
        <f>IF('query (10)'!AH1110="","",IFERROR(VALUE('query (10)'!AH1110),""))</f>
        <v/>
      </c>
      <c r="AK1110" s="38" t="str">
        <f>IF('query (10)'!AI1110="","",TRIM('query (10)'!AI1110))</f>
        <v/>
      </c>
      <c r="AL1110" s="42">
        <f t="shared" si="85"/>
        <v>2026</v>
      </c>
      <c r="AM1110" s="42" t="str">
        <f t="shared" si="86"/>
        <v>2026-02</v>
      </c>
      <c r="AN1110" s="42" t="str">
        <f t="shared" ca="1" si="87"/>
        <v>OVERDUE</v>
      </c>
      <c r="AO1110" s="42" t="str">
        <f t="shared" si="88"/>
        <v>GR-339 | INNER RING RIB GRINDING MACHINE | KWD3 | ELECTRICAL CONTROL | Time-based Maintenance | Electrical | Inspection | Medium | -Check and Cleaning Tighten of Terminal
-Check Adhesion of PLC
-Check and Cleaning PLC
 | เริ่มซ่อมงาน PM แล้ว รับผิดชอบโดย PAHLA SEEDANG | อัมรินทร์ รักษาพล</v>
      </c>
      <c r="AP1110" s="42" t="str">
        <f>_xlfn.TEXTJOIN("; ",TRUE,IF(COUNTA('query (10)'!A1110:AK1110)&lt;=6,"NEAR_EMPTY_ROW",""),IF($K1110="","MISSING_STATUS",""),IF(AND($K1110="เสร็จสิ้น",$Z1110=""),"DONE_NO_ACTUAL_DATE",""),IF(AND($I1110="Condition-based Maintenance",$AH1110=""),"CBM_NO_MEASUREMENT",""),IF(OR($X1110="",$X1110=0),"INVALID_PERIOD",""),IF(AND($AA1110&lt;&gt;"",$AB1110&lt;&gt;"",$AB1110&lt;$AA1110),"DATE_SEQUENCE_ERROR",""),IF(AND($AB1110&lt;&gt;"",$AB1110&gt;DATE(2030,12,31)),"DATE_OUTLIER",""),IF($C1110="","MISSING_QRCODE",""),IF($J1110="UNKNOWN","UNKNOWN_PM_TYPE",""),IF($L1110="UNKNOWN","UNKNOWN_STATUS",""))</f>
        <v/>
      </c>
      <c r="AQ1110" s="42" t="str">
        <f t="shared" si="89"/>
        <v>NO</v>
      </c>
    </row>
    <row r="1111" spans="1:43" x14ac:dyDescent="0.3">
      <c r="A1111" s="38">
        <f>IF('query (10)'!A1111="","",'query (10)'!A1111)</f>
        <v>1284</v>
      </c>
      <c r="B1111" s="38">
        <f>IF('query (10)'!B1111="","",'query (10)'!B1111)</f>
        <v>19925</v>
      </c>
      <c r="C1111" s="38" t="str">
        <f>TRIM(UPPER('query (10)'!M1111))</f>
        <v>GR-340</v>
      </c>
      <c r="D1111" s="38" t="str">
        <f>TRIM(UPPER(IFERROR(_xlfn.TEXTBEFORE('query (10)'!L1111,"("),'query (10)'!L1111)))</f>
        <v>INNER RING BORE GRINDING MACHINE</v>
      </c>
      <c r="E1111" s="38" t="str">
        <f>IFERROR(TRIM(UPPER(_xlfn.TEXTBEFORE(_xlfn.TEXTAFTER('query (10)'!L1111,"("),")"))),"")</f>
        <v/>
      </c>
      <c r="F1111" s="38" t="str">
        <f>TRIM('query (10)'!K1111)</f>
        <v>KWD3</v>
      </c>
      <c r="G1111" s="38" t="str">
        <f>IF('query (10)'!J1111="","",'query (10)'!J1111)</f>
        <v>Electrical Control</v>
      </c>
      <c r="H1111" s="38" t="str">
        <f>TRIM(UPPER('query (10)'!J1111))</f>
        <v>ELECTRICAL CONTROL</v>
      </c>
      <c r="I1111" s="38" t="str">
        <f>IF('query (10)'!F1111="","",'query (10)'!F1111)</f>
        <v>Time-based Maintenance</v>
      </c>
      <c r="J1111" s="38" t="str">
        <f>IF('query (10)'!F1111="","",IFERROR(INDEX(Cleaning_Rules!$B$14:$B$17,MATCH(TRIM('query (10)'!F1111),Cleaning_Rules!$A$14:$A$17,0)),"UNKNOWN"))</f>
        <v>TBM</v>
      </c>
      <c r="K1111" s="38" t="str">
        <f>IF('query (10)'!G1111="","",'query (10)'!G1111)</f>
        <v>กำลังดำเนินการ</v>
      </c>
      <c r="L1111" s="38" t="str">
        <f>IF('query (10)'!G1111="","MISSING",IFERROR(INDEX(Cleaning_Rules!$B$5:$B$10,MATCH(TRIM('query (10)'!G1111),Cleaning_Rules!$A$5:$A$10,0)),"UNKNOWN"))</f>
        <v>IN_PROGRESS</v>
      </c>
      <c r="M1111" s="38" t="str">
        <f>IF('query (10)'!I1111="","",'query (10)'!I1111)</f>
        <v>Electrical</v>
      </c>
      <c r="N1111" s="38" t="str">
        <f>IF('query (10)'!O1111="","",'query (10)'!O1111)</f>
        <v>Inspection</v>
      </c>
      <c r="O1111" s="38" t="str">
        <f>IF('query (10)'!P1111="","",'query (10)'!P1111)</f>
        <v>Medium</v>
      </c>
      <c r="P1111" s="38" t="str">
        <f>IF('query (10)'!N1111="","",'query (10)'!N1111)</f>
        <v xml:space="preserve">-Check and Cleaning Tighten of Terminal
-Check Adhesion of PLC
-Check and Cleaning PLC
</v>
      </c>
      <c r="Q1111" s="38" t="str">
        <f>TRIM('query (10)'!N1111)</f>
        <v xml:space="preserve">-Check and Cleaning Tighten of Terminal
-Check Adhesion of PLC
-Check and Cleaning PLC
</v>
      </c>
      <c r="R1111" s="38" t="str">
        <f>TRIM(UPPER('query (10)'!R1111))</f>
        <v/>
      </c>
      <c r="S1111" s="38" t="str">
        <f>TRIM(UPPER('query (10)'!S1111))</f>
        <v/>
      </c>
      <c r="T1111" s="38" t="str">
        <f>IF('query (10)'!Q1111="","",TRIM(UPPER('query (10)'!Q1111)))</f>
        <v/>
      </c>
      <c r="U1111" s="38" t="str">
        <f>IF('query (10)'!T1111="","",'query (10)'!T1111)</f>
        <v/>
      </c>
      <c r="V1111" s="39" t="str">
        <f>IF('query (10)'!T1111="","",IFERROR(VALUE('query (10)'!T1111),""))</f>
        <v/>
      </c>
      <c r="W1111" s="40">
        <f>IF('query (10)'!U1111="","",'query (10)'!U1111)</f>
        <v>0</v>
      </c>
      <c r="X1111" s="39">
        <f>IF('query (10)'!V1111="","",'query (10)'!V1111)</f>
        <v>180</v>
      </c>
      <c r="Y1111" s="41">
        <f>IF('query (10)'!W1111="","",'query (10)'!W1111)</f>
        <v>46056</v>
      </c>
      <c r="Z1111" s="41" t="str">
        <f>IF('query (10)'!X1111="","",'query (10)'!X1111)</f>
        <v/>
      </c>
      <c r="AA1111" s="41">
        <f>IF('query (10)'!Y1111="","",'query (10)'!Y1111)</f>
        <v>46056</v>
      </c>
      <c r="AB1111" s="41">
        <f>IF('query (10)'!Z1111="","",'query (10)'!Z1111)</f>
        <v>46236</v>
      </c>
      <c r="AC1111" s="38" t="str">
        <f>IF(OR('query (10)'!AA1111="",COUNTIF(Cleaning_Rules!$A$21:$A$26,TRIM('query (10)'!AA1111))&gt;0),"",TRIM('query (10)'!AA1111))</f>
        <v/>
      </c>
      <c r="AD1111" s="38" t="str">
        <f>IF('query (10)'!AB1111="","",TRIM(IFERROR(_xlfn.TEXTBEFORE('query (10)'!AB1111,"("),'query (10)'!AB1111)))</f>
        <v/>
      </c>
      <c r="AE1111" s="38" t="str">
        <f>IFERROR(LOWER(TRIM(_xlfn.TEXTBEFORE(_xlfn.TEXTAFTER('query (10)'!AB1111,"("),")"))),"")</f>
        <v/>
      </c>
      <c r="AF1111" s="38" t="str">
        <f>IF('query (10)'!AD1111="","",TRIM('query (10)'!AD1111))</f>
        <v>ณัฐดนัย จุฑาเทพ</v>
      </c>
      <c r="AG1111" s="38" t="str">
        <f>IF('query (10)'!AE1111="","",TRIM('query (10)'!AE1111))</f>
        <v>อัมรินทร์ รักษาพล</v>
      </c>
      <c r="AH1111" s="38" t="str">
        <f>IF('query (10)'!AF1111="","",IFERROR(VALUE('query (10)'!AF1111),""))</f>
        <v/>
      </c>
      <c r="AI1111" s="38" t="str">
        <f>IF('query (10)'!AG1111="","",TRIM('query (10)'!AG1111))</f>
        <v/>
      </c>
      <c r="AJ1111" s="38" t="str">
        <f>IF('query (10)'!AH1111="","",IFERROR(VALUE('query (10)'!AH1111),""))</f>
        <v/>
      </c>
      <c r="AK1111" s="38" t="str">
        <f>IF('query (10)'!AI1111="","",TRIM('query (10)'!AI1111))</f>
        <v/>
      </c>
      <c r="AL1111" s="42">
        <f t="shared" si="85"/>
        <v>2026</v>
      </c>
      <c r="AM1111" s="42" t="str">
        <f t="shared" si="86"/>
        <v>2026-02</v>
      </c>
      <c r="AN1111" s="42" t="str">
        <f t="shared" ca="1" si="87"/>
        <v>OVERDUE</v>
      </c>
      <c r="AO1111" s="42" t="str">
        <f t="shared" si="88"/>
        <v>GR-340 | INNER RING BORE GRINDING MACHINE | KWD3 | ELECTRICAL CONTROL | Time-based Maintenance | Electrical | Inspection | Medium | -Check and Cleaning Tighten of Terminal
-Check Adhesion of PLC
-Check and Cleaning PLC
 | อัมรินทร์ รักษาพล</v>
      </c>
      <c r="AP1111" s="42" t="str">
        <f>_xlfn.TEXTJOIN("; ",TRUE,IF(COUNTA('query (10)'!A1111:AK1111)&lt;=6,"NEAR_EMPTY_ROW",""),IF($K1111="","MISSING_STATUS",""),IF(AND($K1111="เสร็จสิ้น",$Z1111=""),"DONE_NO_ACTUAL_DATE",""),IF(AND($I1111="Condition-based Maintenance",$AH1111=""),"CBM_NO_MEASUREMENT",""),IF(OR($X1111="",$X1111=0),"INVALID_PERIOD",""),IF(AND($AA1111&lt;&gt;"",$AB1111&lt;&gt;"",$AB1111&lt;$AA1111),"DATE_SEQUENCE_ERROR",""),IF(AND($AB1111&lt;&gt;"",$AB1111&gt;DATE(2030,12,31)),"DATE_OUTLIER",""),IF($C1111="","MISSING_QRCODE",""),IF($J1111="UNKNOWN","UNKNOWN_PM_TYPE",""),IF($L1111="UNKNOWN","UNKNOWN_STATUS",""))</f>
        <v/>
      </c>
      <c r="AQ1111" s="42" t="str">
        <f t="shared" si="89"/>
        <v>NO</v>
      </c>
    </row>
    <row r="1112" spans="1:43" x14ac:dyDescent="0.3">
      <c r="A1112" s="38">
        <f>IF('query (10)'!A1112="","",'query (10)'!A1112)</f>
        <v>1285</v>
      </c>
      <c r="B1112" s="38">
        <f>IF('query (10)'!B1112="","",'query (10)'!B1112)</f>
        <v>19932</v>
      </c>
      <c r="C1112" s="38" t="str">
        <f>TRIM(UPPER('query (10)'!M1112))</f>
        <v>GR-342</v>
      </c>
      <c r="D1112" s="38" t="str">
        <f>TRIM(UPPER(IFERROR(_xlfn.TEXTBEFORE('query (10)'!L1112,"("),'query (10)'!L1112)))</f>
        <v>INNER RING RACEWAY AND RIB SUPER FINISH MACHINE</v>
      </c>
      <c r="E1112" s="38" t="str">
        <f>IFERROR(TRIM(UPPER(_xlfn.TEXTBEFORE(_xlfn.TEXTAFTER('query (10)'!L1112,"("),")"))),"")</f>
        <v/>
      </c>
      <c r="F1112" s="38" t="str">
        <f>TRIM('query (10)'!K1112)</f>
        <v>KWD3</v>
      </c>
      <c r="G1112" s="38" t="str">
        <f>IF('query (10)'!J1112="","",'query (10)'!J1112)</f>
        <v>Electrical Control</v>
      </c>
      <c r="H1112" s="38" t="str">
        <f>TRIM(UPPER('query (10)'!J1112))</f>
        <v>ELECTRICAL CONTROL</v>
      </c>
      <c r="I1112" s="38" t="str">
        <f>IF('query (10)'!F1112="","",'query (10)'!F1112)</f>
        <v>Time-based Maintenance</v>
      </c>
      <c r="J1112" s="38" t="str">
        <f>IF('query (10)'!F1112="","",IFERROR(INDEX(Cleaning_Rules!$B$14:$B$17,MATCH(TRIM('query (10)'!F1112),Cleaning_Rules!$A$14:$A$17,0)),"UNKNOWN"))</f>
        <v>TBM</v>
      </c>
      <c r="K1112" s="38" t="str">
        <f>IF('query (10)'!G1112="","",'query (10)'!G1112)</f>
        <v>กำลังดำเนินการ</v>
      </c>
      <c r="L1112" s="38" t="str">
        <f>IF('query (10)'!G1112="","MISSING",IFERROR(INDEX(Cleaning_Rules!$B$5:$B$10,MATCH(TRIM('query (10)'!G1112),Cleaning_Rules!$A$5:$A$10,0)),"UNKNOWN"))</f>
        <v>IN_PROGRESS</v>
      </c>
      <c r="M1112" s="38" t="str">
        <f>IF('query (10)'!I1112="","",'query (10)'!I1112)</f>
        <v>Electrical</v>
      </c>
      <c r="N1112" s="38" t="str">
        <f>IF('query (10)'!O1112="","",'query (10)'!O1112)</f>
        <v>Inspection</v>
      </c>
      <c r="O1112" s="38" t="str">
        <f>IF('query (10)'!P1112="","",'query (10)'!P1112)</f>
        <v>Medium</v>
      </c>
      <c r="P1112" s="38" t="str">
        <f>IF('query (10)'!N1112="","",'query (10)'!N1112)</f>
        <v xml:space="preserve">-Check and Cleaning Tighten of Terminal
-Check Adhesion of PLC
-Check and Cleaning PLC
</v>
      </c>
      <c r="Q1112" s="38" t="str">
        <f>TRIM('query (10)'!N1112)</f>
        <v xml:space="preserve">-Check and Cleaning Tighten of Terminal
-Check Adhesion of PLC
-Check and Cleaning PLC
</v>
      </c>
      <c r="R1112" s="38" t="str">
        <f>TRIM(UPPER('query (10)'!R1112))</f>
        <v/>
      </c>
      <c r="S1112" s="38" t="str">
        <f>TRIM(UPPER('query (10)'!S1112))</f>
        <v/>
      </c>
      <c r="T1112" s="38" t="str">
        <f>IF('query (10)'!Q1112="","",TRIM(UPPER('query (10)'!Q1112)))</f>
        <v/>
      </c>
      <c r="U1112" s="38" t="str">
        <f>IF('query (10)'!T1112="","",'query (10)'!T1112)</f>
        <v/>
      </c>
      <c r="V1112" s="39" t="str">
        <f>IF('query (10)'!T1112="","",IFERROR(VALUE('query (10)'!T1112),""))</f>
        <v/>
      </c>
      <c r="W1112" s="40">
        <f>IF('query (10)'!U1112="","",'query (10)'!U1112)</f>
        <v>0</v>
      </c>
      <c r="X1112" s="39">
        <f>IF('query (10)'!V1112="","",'query (10)'!V1112)</f>
        <v>180</v>
      </c>
      <c r="Y1112" s="41">
        <f>IF('query (10)'!W1112="","",'query (10)'!W1112)</f>
        <v>46056</v>
      </c>
      <c r="Z1112" s="41" t="str">
        <f>IF('query (10)'!X1112="","",'query (10)'!X1112)</f>
        <v/>
      </c>
      <c r="AA1112" s="41">
        <f>IF('query (10)'!Y1112="","",'query (10)'!Y1112)</f>
        <v>46056</v>
      </c>
      <c r="AB1112" s="41">
        <f>IF('query (10)'!Z1112="","",'query (10)'!Z1112)</f>
        <v>46236</v>
      </c>
      <c r="AC1112" s="38" t="str">
        <f>IF(OR('query (10)'!AA1112="",COUNTIF(Cleaning_Rules!$A$21:$A$26,TRIM('query (10)'!AA1112))&gt;0),"",TRIM('query (10)'!AA1112))</f>
        <v/>
      </c>
      <c r="AD1112" s="38" t="str">
        <f>IF('query (10)'!AB1112="","",TRIM(IFERROR(_xlfn.TEXTBEFORE('query (10)'!AB1112,"("),'query (10)'!AB1112)))</f>
        <v/>
      </c>
      <c r="AE1112" s="38" t="str">
        <f>IFERROR(LOWER(TRIM(_xlfn.TEXTBEFORE(_xlfn.TEXTAFTER('query (10)'!AB1112,"("),")"))),"")</f>
        <v/>
      </c>
      <c r="AF1112" s="38" t="str">
        <f>IF('query (10)'!AD1112="","",TRIM('query (10)'!AD1112))</f>
        <v>ณัฐดนัย จุฑาเทพ</v>
      </c>
      <c r="AG1112" s="38" t="str">
        <f>IF('query (10)'!AE1112="","",TRIM('query (10)'!AE1112))</f>
        <v>อัมรินทร์ รักษาพล</v>
      </c>
      <c r="AH1112" s="38" t="str">
        <f>IF('query (10)'!AF1112="","",IFERROR(VALUE('query (10)'!AF1112),""))</f>
        <v/>
      </c>
      <c r="AI1112" s="38" t="str">
        <f>IF('query (10)'!AG1112="","",TRIM('query (10)'!AG1112))</f>
        <v/>
      </c>
      <c r="AJ1112" s="38" t="str">
        <f>IF('query (10)'!AH1112="","",IFERROR(VALUE('query (10)'!AH1112),""))</f>
        <v/>
      </c>
      <c r="AK1112" s="38" t="str">
        <f>IF('query (10)'!AI1112="","",TRIM('query (10)'!AI1112))</f>
        <v/>
      </c>
      <c r="AL1112" s="42">
        <f t="shared" si="85"/>
        <v>2026</v>
      </c>
      <c r="AM1112" s="42" t="str">
        <f t="shared" si="86"/>
        <v>2026-02</v>
      </c>
      <c r="AN1112" s="42" t="str">
        <f t="shared" ca="1" si="87"/>
        <v>OVERDUE</v>
      </c>
      <c r="AO1112" s="42" t="str">
        <f t="shared" si="88"/>
        <v>GR-342 | INNER RING RACEWAY AND RIB SUPER FINISH MACHINE | KWD3 | ELECTRICAL CONTROL | Time-based Maintenance | Electrical | Inspection | Medium | -Check and Cleaning Tighten of Terminal
-Check Adhesion of PLC
-Check and Cleaning PLC
 | อัมรินทร์ รักษาพล</v>
      </c>
      <c r="AP1112" s="42" t="str">
        <f>_xlfn.TEXTJOIN("; ",TRUE,IF(COUNTA('query (10)'!A1112:AK1112)&lt;=6,"NEAR_EMPTY_ROW",""),IF($K1112="","MISSING_STATUS",""),IF(AND($K1112="เสร็จสิ้น",$Z1112=""),"DONE_NO_ACTUAL_DATE",""),IF(AND($I1112="Condition-based Maintenance",$AH1112=""),"CBM_NO_MEASUREMENT",""),IF(OR($X1112="",$X1112=0),"INVALID_PERIOD",""),IF(AND($AA1112&lt;&gt;"",$AB1112&lt;&gt;"",$AB1112&lt;$AA1112),"DATE_SEQUENCE_ERROR",""),IF(AND($AB1112&lt;&gt;"",$AB1112&gt;DATE(2030,12,31)),"DATE_OUTLIER",""),IF($C1112="","MISSING_QRCODE",""),IF($J1112="UNKNOWN","UNKNOWN_PM_TYPE",""),IF($L1112="UNKNOWN","UNKNOWN_STATUS",""))</f>
        <v/>
      </c>
      <c r="AQ1112" s="42" t="str">
        <f t="shared" si="89"/>
        <v>NO</v>
      </c>
    </row>
    <row r="1113" spans="1:43" x14ac:dyDescent="0.3">
      <c r="A1113" s="38">
        <f>IF('query (10)'!A1113="","",'query (10)'!A1113)</f>
        <v>1286</v>
      </c>
      <c r="B1113" s="38" t="str">
        <f>IF('query (10)'!B1113="","",'query (10)'!B1113)</f>
        <v/>
      </c>
      <c r="C1113" s="38" t="str">
        <f>TRIM(UPPER('query (10)'!M1113))</f>
        <v>GR-473</v>
      </c>
      <c r="D1113" s="38" t="str">
        <f>TRIM(UPPER(IFERROR(_xlfn.TEXTBEFORE('query (10)'!L1113,"("),'query (10)'!L1113)))</f>
        <v>OUTER RING RACEWAY GRINDING MACHINE</v>
      </c>
      <c r="E1113" s="38" t="str">
        <f>IFERROR(TRIM(UPPER(_xlfn.TEXTBEFORE(_xlfn.TEXTAFTER('query (10)'!L1113,"("),")"))),"")</f>
        <v/>
      </c>
      <c r="F1113" s="38" t="str">
        <f>TRIM('query (10)'!K1113)</f>
        <v>KWD4</v>
      </c>
      <c r="G1113" s="38" t="str">
        <f>IF('query (10)'!J1113="","",'query (10)'!J1113)</f>
        <v>Electrical Control</v>
      </c>
      <c r="H1113" s="38" t="str">
        <f>TRIM(UPPER('query (10)'!J1113))</f>
        <v>ELECTRICAL CONTROL</v>
      </c>
      <c r="I1113" s="38" t="str">
        <f>IF('query (10)'!F1113="","",'query (10)'!F1113)</f>
        <v>Time-based Maintenance</v>
      </c>
      <c r="J1113" s="38" t="str">
        <f>IF('query (10)'!F1113="","",IFERROR(INDEX(Cleaning_Rules!$B$14:$B$17,MATCH(TRIM('query (10)'!F1113),Cleaning_Rules!$A$14:$A$17,0)),"UNKNOWN"))</f>
        <v>TBM</v>
      </c>
      <c r="K1113" s="38" t="str">
        <f>IF('query (10)'!G1113="","",'query (10)'!G1113)</f>
        <v>แก้ไขแผน</v>
      </c>
      <c r="L1113" s="38" t="str">
        <f>IF('query (10)'!G1113="","MISSING",IFERROR(INDEX(Cleaning_Rules!$B$5:$B$10,MATCH(TRIM('query (10)'!G1113),Cleaning_Rules!$A$5:$A$10,0)),"UNKNOWN"))</f>
        <v>PLAN_REVISED</v>
      </c>
      <c r="M1113" s="38" t="str">
        <f>IF('query (10)'!I1113="","",'query (10)'!I1113)</f>
        <v>Electrical</v>
      </c>
      <c r="N1113" s="38" t="str">
        <f>IF('query (10)'!O1113="","",'query (10)'!O1113)</f>
        <v>Inspection</v>
      </c>
      <c r="O1113" s="38" t="str">
        <f>IF('query (10)'!P1113="","",'query (10)'!P1113)</f>
        <v>Medium</v>
      </c>
      <c r="P1113" s="38" t="str">
        <f>IF('query (10)'!N1113="","",'query (10)'!N1113)</f>
        <v xml:space="preserve">-Check and Cleaning Tighten of Terminal
-Check Adhesion of PLC
-Check and Cleaning PLC
</v>
      </c>
      <c r="Q1113" s="38" t="str">
        <f>TRIM('query (10)'!N1113)</f>
        <v xml:space="preserve">-Check and Cleaning Tighten of Terminal
-Check Adhesion of PLC
-Check and Cleaning PLC
</v>
      </c>
      <c r="R1113" s="38" t="str">
        <f>TRIM(UPPER('query (10)'!R1113))</f>
        <v/>
      </c>
      <c r="S1113" s="38" t="str">
        <f>TRIM(UPPER('query (10)'!S1113))</f>
        <v/>
      </c>
      <c r="T1113" s="38" t="str">
        <f>IF('query (10)'!Q1113="","",TRIM(UPPER('query (10)'!Q1113)))</f>
        <v/>
      </c>
      <c r="U1113" s="38" t="str">
        <f>IF('query (10)'!T1113="","",'query (10)'!T1113)</f>
        <v/>
      </c>
      <c r="V1113" s="39" t="str">
        <f>IF('query (10)'!T1113="","",IFERROR(VALUE('query (10)'!T1113),""))</f>
        <v/>
      </c>
      <c r="W1113" s="40">
        <f>IF('query (10)'!U1113="","",'query (10)'!U1113)</f>
        <v>0</v>
      </c>
      <c r="X1113" s="39">
        <f>IF('query (10)'!V1113="","",'query (10)'!V1113)</f>
        <v>180</v>
      </c>
      <c r="Y1113" s="41">
        <f>IF('query (10)'!W1113="","",'query (10)'!W1113)</f>
        <v>46057</v>
      </c>
      <c r="Z1113" s="41" t="str">
        <f>IF('query (10)'!X1113="","",'query (10)'!X1113)</f>
        <v/>
      </c>
      <c r="AA1113" s="41">
        <f>IF('query (10)'!Y1113="","",'query (10)'!Y1113)</f>
        <v>46057</v>
      </c>
      <c r="AB1113" s="41">
        <f>IF('query (10)'!Z1113="","",'query (10)'!Z1113)</f>
        <v>46237</v>
      </c>
      <c r="AC1113" s="38" t="str">
        <f>IF(OR('query (10)'!AA1113="",COUNTIF(Cleaning_Rules!$A$21:$A$26,TRIM('query (10)'!AA1113))&gt;0),"",TRIM('query (10)'!AA1113))</f>
        <v/>
      </c>
      <c r="AD1113" s="38" t="str">
        <f>IF('query (10)'!AB1113="","",TRIM(IFERROR(_xlfn.TEXTBEFORE('query (10)'!AB1113,"("),'query (10)'!AB1113)))</f>
        <v/>
      </c>
      <c r="AE1113" s="38" t="str">
        <f>IFERROR(LOWER(TRIM(_xlfn.TEXTBEFORE(_xlfn.TEXTAFTER('query (10)'!AB1113,"("),")"))),"")</f>
        <v/>
      </c>
      <c r="AF1113" s="38" t="str">
        <f>IF('query (10)'!AD1113="","",TRIM('query (10)'!AD1113))</f>
        <v>ณัฐดนัย จุฑาเทพ</v>
      </c>
      <c r="AG1113" s="38" t="str">
        <f>IF('query (10)'!AE1113="","",TRIM('query (10)'!AE1113))</f>
        <v>ณัฐดนัย จุฑาเทพ</v>
      </c>
      <c r="AH1113" s="38" t="str">
        <f>IF('query (10)'!AF1113="","",IFERROR(VALUE('query (10)'!AF1113),""))</f>
        <v/>
      </c>
      <c r="AI1113" s="38" t="str">
        <f>IF('query (10)'!AG1113="","",TRIM('query (10)'!AG1113))</f>
        <v/>
      </c>
      <c r="AJ1113" s="38" t="str">
        <f>IF('query (10)'!AH1113="","",IFERROR(VALUE('query (10)'!AH1113),""))</f>
        <v/>
      </c>
      <c r="AK1113" s="38" t="str">
        <f>IF('query (10)'!AI1113="","",TRIM('query (10)'!AI1113))</f>
        <v/>
      </c>
      <c r="AL1113" s="42">
        <f t="shared" si="85"/>
        <v>2026</v>
      </c>
      <c r="AM1113" s="42" t="str">
        <f t="shared" si="86"/>
        <v>2026-02</v>
      </c>
      <c r="AN1113" s="42" t="str">
        <f t="shared" ca="1" si="87"/>
        <v>OVERDUE</v>
      </c>
      <c r="AO1113" s="42" t="str">
        <f t="shared" si="88"/>
        <v>GR-473 | OUTER RING RACEWAY GRINDING MACHINE | KWD4 | ELECTRICAL CONTROL | Time-based Maintenance | Electrical | Inspection | Medium | -Check and Cleaning Tighten of Terminal
-Check Adhesion of PLC
-Check and Cleaning PLC
 | ณัฐดนัย จุฑาเทพ</v>
      </c>
      <c r="AP1113" s="42" t="str">
        <f>_xlfn.TEXTJOIN("; ",TRUE,IF(COUNTA('query (10)'!A1113:AK1113)&lt;=6,"NEAR_EMPTY_ROW",""),IF($K1113="","MISSING_STATUS",""),IF(AND($K1113="เสร็จสิ้น",$Z1113=""),"DONE_NO_ACTUAL_DATE",""),IF(AND($I1113="Condition-based Maintenance",$AH1113=""),"CBM_NO_MEASUREMENT",""),IF(OR($X1113="",$X1113=0),"INVALID_PERIOD",""),IF(AND($AA1113&lt;&gt;"",$AB1113&lt;&gt;"",$AB1113&lt;$AA1113),"DATE_SEQUENCE_ERROR",""),IF(AND($AB1113&lt;&gt;"",$AB1113&gt;DATE(2030,12,31)),"DATE_OUTLIER",""),IF($C1113="","MISSING_QRCODE",""),IF($J1113="UNKNOWN","UNKNOWN_PM_TYPE",""),IF($L1113="UNKNOWN","UNKNOWN_STATUS",""))</f>
        <v/>
      </c>
      <c r="AQ1113" s="42" t="str">
        <f t="shared" si="89"/>
        <v>NO</v>
      </c>
    </row>
    <row r="1114" spans="1:43" x14ac:dyDescent="0.3">
      <c r="A1114" s="38">
        <f>IF('query (10)'!A1114="","",'query (10)'!A1114)</f>
        <v>1287</v>
      </c>
      <c r="B1114" s="38" t="str">
        <f>IF('query (10)'!B1114="","",'query (10)'!B1114)</f>
        <v/>
      </c>
      <c r="C1114" s="38" t="str">
        <f>TRIM(UPPER('query (10)'!M1114))</f>
        <v>GR-476</v>
      </c>
      <c r="D1114" s="38" t="str">
        <f>TRIM(UPPER(IFERROR(_xlfn.TEXTBEFORE('query (10)'!L1114,"("),'query (10)'!L1114)))</f>
        <v>OUTER RING RACEWAY SUPER FINISH MACHINE</v>
      </c>
      <c r="E1114" s="38" t="str">
        <f>IFERROR(TRIM(UPPER(_xlfn.TEXTBEFORE(_xlfn.TEXTAFTER('query (10)'!L1114,"("),")"))),"")</f>
        <v/>
      </c>
      <c r="F1114" s="38" t="str">
        <f>TRIM('query (10)'!K1114)</f>
        <v>KWD4</v>
      </c>
      <c r="G1114" s="38" t="str">
        <f>IF('query (10)'!J1114="","",'query (10)'!J1114)</f>
        <v>Electrical Control</v>
      </c>
      <c r="H1114" s="38" t="str">
        <f>TRIM(UPPER('query (10)'!J1114))</f>
        <v>ELECTRICAL CONTROL</v>
      </c>
      <c r="I1114" s="38" t="str">
        <f>IF('query (10)'!F1114="","",'query (10)'!F1114)</f>
        <v>Time-based Maintenance</v>
      </c>
      <c r="J1114" s="38" t="str">
        <f>IF('query (10)'!F1114="","",IFERROR(INDEX(Cleaning_Rules!$B$14:$B$17,MATCH(TRIM('query (10)'!F1114),Cleaning_Rules!$A$14:$A$17,0)),"UNKNOWN"))</f>
        <v>TBM</v>
      </c>
      <c r="K1114" s="38" t="str">
        <f>IF('query (10)'!G1114="","",'query (10)'!G1114)</f>
        <v>แก้ไขแผน</v>
      </c>
      <c r="L1114" s="38" t="str">
        <f>IF('query (10)'!G1114="","MISSING",IFERROR(INDEX(Cleaning_Rules!$B$5:$B$10,MATCH(TRIM('query (10)'!G1114),Cleaning_Rules!$A$5:$A$10,0)),"UNKNOWN"))</f>
        <v>PLAN_REVISED</v>
      </c>
      <c r="M1114" s="38" t="str">
        <f>IF('query (10)'!I1114="","",'query (10)'!I1114)</f>
        <v>Electrical</v>
      </c>
      <c r="N1114" s="38" t="str">
        <f>IF('query (10)'!O1114="","",'query (10)'!O1114)</f>
        <v>Inspection</v>
      </c>
      <c r="O1114" s="38" t="str">
        <f>IF('query (10)'!P1114="","",'query (10)'!P1114)</f>
        <v>Medium</v>
      </c>
      <c r="P1114" s="38" t="str">
        <f>IF('query (10)'!N1114="","",'query (10)'!N1114)</f>
        <v xml:space="preserve">-Check and Cleaning Tighten of Terminal
-Check Adhesion of PLC
-Check and Cleaning PLC
</v>
      </c>
      <c r="Q1114" s="38" t="str">
        <f>TRIM('query (10)'!N1114)</f>
        <v xml:space="preserve">-Check and Cleaning Tighten of Terminal
-Check Adhesion of PLC
-Check and Cleaning PLC
</v>
      </c>
      <c r="R1114" s="38" t="str">
        <f>TRIM(UPPER('query (10)'!R1114))</f>
        <v/>
      </c>
      <c r="S1114" s="38" t="str">
        <f>TRIM(UPPER('query (10)'!S1114))</f>
        <v/>
      </c>
      <c r="T1114" s="38" t="str">
        <f>IF('query (10)'!Q1114="","",TRIM(UPPER('query (10)'!Q1114)))</f>
        <v/>
      </c>
      <c r="U1114" s="38" t="str">
        <f>IF('query (10)'!T1114="","",'query (10)'!T1114)</f>
        <v/>
      </c>
      <c r="V1114" s="39" t="str">
        <f>IF('query (10)'!T1114="","",IFERROR(VALUE('query (10)'!T1114),""))</f>
        <v/>
      </c>
      <c r="W1114" s="40">
        <f>IF('query (10)'!U1114="","",'query (10)'!U1114)</f>
        <v>0</v>
      </c>
      <c r="X1114" s="39">
        <f>IF('query (10)'!V1114="","",'query (10)'!V1114)</f>
        <v>180</v>
      </c>
      <c r="Y1114" s="41">
        <f>IF('query (10)'!W1114="","",'query (10)'!W1114)</f>
        <v>46057</v>
      </c>
      <c r="Z1114" s="41" t="str">
        <f>IF('query (10)'!X1114="","",'query (10)'!X1114)</f>
        <v/>
      </c>
      <c r="AA1114" s="41">
        <f>IF('query (10)'!Y1114="","",'query (10)'!Y1114)</f>
        <v>46057</v>
      </c>
      <c r="AB1114" s="41">
        <f>IF('query (10)'!Z1114="","",'query (10)'!Z1114)</f>
        <v>46237</v>
      </c>
      <c r="AC1114" s="38" t="str">
        <f>IF(OR('query (10)'!AA1114="",COUNTIF(Cleaning_Rules!$A$21:$A$26,TRIM('query (10)'!AA1114))&gt;0),"",TRIM('query (10)'!AA1114))</f>
        <v/>
      </c>
      <c r="AD1114" s="38" t="str">
        <f>IF('query (10)'!AB1114="","",TRIM(IFERROR(_xlfn.TEXTBEFORE('query (10)'!AB1114,"("),'query (10)'!AB1114)))</f>
        <v/>
      </c>
      <c r="AE1114" s="38" t="str">
        <f>IFERROR(LOWER(TRIM(_xlfn.TEXTBEFORE(_xlfn.TEXTAFTER('query (10)'!AB1114,"("),")"))),"")</f>
        <v/>
      </c>
      <c r="AF1114" s="38" t="str">
        <f>IF('query (10)'!AD1114="","",TRIM('query (10)'!AD1114))</f>
        <v>ณัฐดนัย จุฑาเทพ</v>
      </c>
      <c r="AG1114" s="38" t="str">
        <f>IF('query (10)'!AE1114="","",TRIM('query (10)'!AE1114))</f>
        <v>ณัฐดนัย จุฑาเทพ</v>
      </c>
      <c r="AH1114" s="38" t="str">
        <f>IF('query (10)'!AF1114="","",IFERROR(VALUE('query (10)'!AF1114),""))</f>
        <v/>
      </c>
      <c r="AI1114" s="38" t="str">
        <f>IF('query (10)'!AG1114="","",TRIM('query (10)'!AG1114))</f>
        <v/>
      </c>
      <c r="AJ1114" s="38" t="str">
        <f>IF('query (10)'!AH1114="","",IFERROR(VALUE('query (10)'!AH1114),""))</f>
        <v/>
      </c>
      <c r="AK1114" s="38" t="str">
        <f>IF('query (10)'!AI1114="","",TRIM('query (10)'!AI1114))</f>
        <v/>
      </c>
      <c r="AL1114" s="42">
        <f t="shared" si="85"/>
        <v>2026</v>
      </c>
      <c r="AM1114" s="42" t="str">
        <f t="shared" si="86"/>
        <v>2026-02</v>
      </c>
      <c r="AN1114" s="42" t="str">
        <f t="shared" ca="1" si="87"/>
        <v>OVERDUE</v>
      </c>
      <c r="AO1114" s="42" t="str">
        <f t="shared" si="88"/>
        <v>GR-476 | OUTER RING RACEWAY SUPER FINISH MACHINE | KWD4 | ELECTRICAL CONTROL | Time-based Maintenance | Electrical | Inspection | Medium | -Check and Cleaning Tighten of Terminal
-Check Adhesion of PLC
-Check and Cleaning PLC
 | ณัฐดนัย จุฑาเทพ</v>
      </c>
      <c r="AP1114" s="42" t="str">
        <f>_xlfn.TEXTJOIN("; ",TRUE,IF(COUNTA('query (10)'!A1114:AK1114)&lt;=6,"NEAR_EMPTY_ROW",""),IF($K1114="","MISSING_STATUS",""),IF(AND($K1114="เสร็จสิ้น",$Z1114=""),"DONE_NO_ACTUAL_DATE",""),IF(AND($I1114="Condition-based Maintenance",$AH1114=""),"CBM_NO_MEASUREMENT",""),IF(OR($X1114="",$X1114=0),"INVALID_PERIOD",""),IF(AND($AA1114&lt;&gt;"",$AB1114&lt;&gt;"",$AB1114&lt;$AA1114),"DATE_SEQUENCE_ERROR",""),IF(AND($AB1114&lt;&gt;"",$AB1114&gt;DATE(2030,12,31)),"DATE_OUTLIER",""),IF($C1114="","MISSING_QRCODE",""),IF($J1114="UNKNOWN","UNKNOWN_PM_TYPE",""),IF($L1114="UNKNOWN","UNKNOWN_STATUS",""))</f>
        <v/>
      </c>
      <c r="AQ1114" s="42" t="str">
        <f t="shared" si="89"/>
        <v>NO</v>
      </c>
    </row>
    <row r="1115" spans="1:43" x14ac:dyDescent="0.3">
      <c r="A1115" s="38">
        <f>IF('query (10)'!A1115="","",'query (10)'!A1115)</f>
        <v>1288</v>
      </c>
      <c r="B1115" s="38" t="str">
        <f>IF('query (10)'!B1115="","",'query (10)'!B1115)</f>
        <v/>
      </c>
      <c r="C1115" s="38" t="str">
        <f>TRIM(UPPER('query (10)'!M1115))</f>
        <v>GR-458</v>
      </c>
      <c r="D1115" s="38" t="str">
        <f>TRIM(UPPER(IFERROR(_xlfn.TEXTBEFORE('query (10)'!L1115,"("),'query (10)'!L1115)))</f>
        <v>INNER RING RACEWAY GRINDING MACHINE</v>
      </c>
      <c r="E1115" s="38" t="str">
        <f>IFERROR(TRIM(UPPER(_xlfn.TEXTBEFORE(_xlfn.TEXTAFTER('query (10)'!L1115,"("),")"))),"")</f>
        <v/>
      </c>
      <c r="F1115" s="38" t="str">
        <f>TRIM('query (10)'!K1115)</f>
        <v>KWD4</v>
      </c>
      <c r="G1115" s="38" t="str">
        <f>IF('query (10)'!J1115="","",'query (10)'!J1115)</f>
        <v>Electrical Control</v>
      </c>
      <c r="H1115" s="38" t="str">
        <f>TRIM(UPPER('query (10)'!J1115))</f>
        <v>ELECTRICAL CONTROL</v>
      </c>
      <c r="I1115" s="38" t="str">
        <f>IF('query (10)'!F1115="","",'query (10)'!F1115)</f>
        <v>Time-based Maintenance</v>
      </c>
      <c r="J1115" s="38" t="str">
        <f>IF('query (10)'!F1115="","",IFERROR(INDEX(Cleaning_Rules!$B$14:$B$17,MATCH(TRIM('query (10)'!F1115),Cleaning_Rules!$A$14:$A$17,0)),"UNKNOWN"))</f>
        <v>TBM</v>
      </c>
      <c r="K1115" s="38" t="str">
        <f>IF('query (10)'!G1115="","",'query (10)'!G1115)</f>
        <v>แผนใหม่</v>
      </c>
      <c r="L1115" s="38" t="str">
        <f>IF('query (10)'!G1115="","MISSING",IFERROR(INDEX(Cleaning_Rules!$B$5:$B$10,MATCH(TRIM('query (10)'!G1115),Cleaning_Rules!$A$5:$A$10,0)),"UNKNOWN"))</f>
        <v>NEW_PLAN</v>
      </c>
      <c r="M1115" s="38" t="str">
        <f>IF('query (10)'!I1115="","",'query (10)'!I1115)</f>
        <v>Electrical</v>
      </c>
      <c r="N1115" s="38" t="str">
        <f>IF('query (10)'!O1115="","",'query (10)'!O1115)</f>
        <v>Inspection</v>
      </c>
      <c r="O1115" s="38" t="str">
        <f>IF('query (10)'!P1115="","",'query (10)'!P1115)</f>
        <v>Medium</v>
      </c>
      <c r="P1115" s="38" t="str">
        <f>IF('query (10)'!N1115="","",'query (10)'!N1115)</f>
        <v xml:space="preserve">-Check and Cleaning Tighten of Terminal
-Check Adhesion of PLC
-Check and Cleaning PLC
</v>
      </c>
      <c r="Q1115" s="38" t="str">
        <f>TRIM('query (10)'!N1115)</f>
        <v xml:space="preserve">-Check and Cleaning Tighten of Terminal
-Check Adhesion of PLC
-Check and Cleaning PLC
</v>
      </c>
      <c r="R1115" s="38" t="str">
        <f>TRIM(UPPER('query (10)'!R1115))</f>
        <v/>
      </c>
      <c r="S1115" s="38" t="str">
        <f>TRIM(UPPER('query (10)'!S1115))</f>
        <v/>
      </c>
      <c r="T1115" s="38" t="str">
        <f>IF('query (10)'!Q1115="","",TRIM(UPPER('query (10)'!Q1115)))</f>
        <v/>
      </c>
      <c r="U1115" s="38" t="str">
        <f>IF('query (10)'!T1115="","",'query (10)'!T1115)</f>
        <v/>
      </c>
      <c r="V1115" s="39" t="str">
        <f>IF('query (10)'!T1115="","",IFERROR(VALUE('query (10)'!T1115),""))</f>
        <v/>
      </c>
      <c r="W1115" s="40">
        <f>IF('query (10)'!U1115="","",'query (10)'!U1115)</f>
        <v>0</v>
      </c>
      <c r="X1115" s="39">
        <f>IF('query (10)'!V1115="","",'query (10)'!V1115)</f>
        <v>180</v>
      </c>
      <c r="Y1115" s="41">
        <f>IF('query (10)'!W1115="","",'query (10)'!W1115)</f>
        <v>46057</v>
      </c>
      <c r="Z1115" s="41" t="str">
        <f>IF('query (10)'!X1115="","",'query (10)'!X1115)</f>
        <v/>
      </c>
      <c r="AA1115" s="41">
        <f>IF('query (10)'!Y1115="","",'query (10)'!Y1115)</f>
        <v>46057</v>
      </c>
      <c r="AB1115" s="41">
        <f>IF('query (10)'!Z1115="","",'query (10)'!Z1115)</f>
        <v>46237</v>
      </c>
      <c r="AC1115" s="38" t="str">
        <f>IF(OR('query (10)'!AA1115="",COUNTIF(Cleaning_Rules!$A$21:$A$26,TRIM('query (10)'!AA1115))&gt;0),"",TRIM('query (10)'!AA1115))</f>
        <v/>
      </c>
      <c r="AD1115" s="38" t="str">
        <f>IF('query (10)'!AB1115="","",TRIM(IFERROR(_xlfn.TEXTBEFORE('query (10)'!AB1115,"("),'query (10)'!AB1115)))</f>
        <v/>
      </c>
      <c r="AE1115" s="38" t="str">
        <f>IFERROR(LOWER(TRIM(_xlfn.TEXTBEFORE(_xlfn.TEXTAFTER('query (10)'!AB1115,"("),")"))),"")</f>
        <v/>
      </c>
      <c r="AF1115" s="38" t="str">
        <f>IF('query (10)'!AD1115="","",TRIM('query (10)'!AD1115))</f>
        <v>ณัฐดนัย จุฑาเทพ</v>
      </c>
      <c r="AG1115" s="38" t="str">
        <f>IF('query (10)'!AE1115="","",TRIM('query (10)'!AE1115))</f>
        <v>ณัฐดนัย จุฑาเทพ</v>
      </c>
      <c r="AH1115" s="38" t="str">
        <f>IF('query (10)'!AF1115="","",IFERROR(VALUE('query (10)'!AF1115),""))</f>
        <v/>
      </c>
      <c r="AI1115" s="38" t="str">
        <f>IF('query (10)'!AG1115="","",TRIM('query (10)'!AG1115))</f>
        <v/>
      </c>
      <c r="AJ1115" s="38" t="str">
        <f>IF('query (10)'!AH1115="","",IFERROR(VALUE('query (10)'!AH1115),""))</f>
        <v/>
      </c>
      <c r="AK1115" s="38" t="str">
        <f>IF('query (10)'!AI1115="","",TRIM('query (10)'!AI1115))</f>
        <v/>
      </c>
      <c r="AL1115" s="42">
        <f t="shared" si="85"/>
        <v>2026</v>
      </c>
      <c r="AM1115" s="42" t="str">
        <f t="shared" si="86"/>
        <v>2026-02</v>
      </c>
      <c r="AN1115" s="42" t="str">
        <f t="shared" ca="1" si="87"/>
        <v>OVERDUE</v>
      </c>
      <c r="AO1115" s="42" t="str">
        <f t="shared" si="88"/>
        <v>GR-458 | INNER RING RACEWAY GRINDING MACHINE | KWD4 | ELECTRICAL CONTROL | Time-based Maintenance | Electrical | Inspection | Medium | -Check and Cleaning Tighten of Terminal
-Check Adhesion of PLC
-Check and Cleaning PLC
 | ณัฐดนัย จุฑาเทพ</v>
      </c>
      <c r="AP1115" s="42" t="str">
        <f>_xlfn.TEXTJOIN("; ",TRUE,IF(COUNTA('query (10)'!A1115:AK1115)&lt;=6,"NEAR_EMPTY_ROW",""),IF($K1115="","MISSING_STATUS",""),IF(AND($K1115="เสร็จสิ้น",$Z1115=""),"DONE_NO_ACTUAL_DATE",""),IF(AND($I1115="Condition-based Maintenance",$AH1115=""),"CBM_NO_MEASUREMENT",""),IF(OR($X1115="",$X1115=0),"INVALID_PERIOD",""),IF(AND($AA1115&lt;&gt;"",$AB1115&lt;&gt;"",$AB1115&lt;$AA1115),"DATE_SEQUENCE_ERROR",""),IF(AND($AB1115&lt;&gt;"",$AB1115&gt;DATE(2030,12,31)),"DATE_OUTLIER",""),IF($C1115="","MISSING_QRCODE",""),IF($J1115="UNKNOWN","UNKNOWN_PM_TYPE",""),IF($L1115="UNKNOWN","UNKNOWN_STATUS",""))</f>
        <v/>
      </c>
      <c r="AQ1115" s="42" t="str">
        <f t="shared" si="89"/>
        <v>NO</v>
      </c>
    </row>
    <row r="1116" spans="1:43" x14ac:dyDescent="0.3">
      <c r="A1116" s="38">
        <f>IF('query (10)'!A1116="","",'query (10)'!A1116)</f>
        <v>1289</v>
      </c>
      <c r="B1116" s="38" t="str">
        <f>IF('query (10)'!B1116="","",'query (10)'!B1116)</f>
        <v/>
      </c>
      <c r="C1116" s="38" t="str">
        <f>TRIM(UPPER('query (10)'!M1116))</f>
        <v>GR-461</v>
      </c>
      <c r="D1116" s="38" t="str">
        <f>TRIM(UPPER(IFERROR(_xlfn.TEXTBEFORE('query (10)'!L1116,"("),'query (10)'!L1116)))</f>
        <v>INNER RING RIB GRINDING MACHINE</v>
      </c>
      <c r="E1116" s="38" t="str">
        <f>IFERROR(TRIM(UPPER(_xlfn.TEXTBEFORE(_xlfn.TEXTAFTER('query (10)'!L1116,"("),")"))),"")</f>
        <v/>
      </c>
      <c r="F1116" s="38" t="str">
        <f>TRIM('query (10)'!K1116)</f>
        <v>KWD4</v>
      </c>
      <c r="G1116" s="38" t="str">
        <f>IF('query (10)'!J1116="","",'query (10)'!J1116)</f>
        <v>Electrical Control</v>
      </c>
      <c r="H1116" s="38" t="str">
        <f>TRIM(UPPER('query (10)'!J1116))</f>
        <v>ELECTRICAL CONTROL</v>
      </c>
      <c r="I1116" s="38" t="str">
        <f>IF('query (10)'!F1116="","",'query (10)'!F1116)</f>
        <v>Time-based Maintenance</v>
      </c>
      <c r="J1116" s="38" t="str">
        <f>IF('query (10)'!F1116="","",IFERROR(INDEX(Cleaning_Rules!$B$14:$B$17,MATCH(TRIM('query (10)'!F1116),Cleaning_Rules!$A$14:$A$17,0)),"UNKNOWN"))</f>
        <v>TBM</v>
      </c>
      <c r="K1116" s="38" t="str">
        <f>IF('query (10)'!G1116="","",'query (10)'!G1116)</f>
        <v>แผนใหม่</v>
      </c>
      <c r="L1116" s="38" t="str">
        <f>IF('query (10)'!G1116="","MISSING",IFERROR(INDEX(Cleaning_Rules!$B$5:$B$10,MATCH(TRIM('query (10)'!G1116),Cleaning_Rules!$A$5:$A$10,0)),"UNKNOWN"))</f>
        <v>NEW_PLAN</v>
      </c>
      <c r="M1116" s="38" t="str">
        <f>IF('query (10)'!I1116="","",'query (10)'!I1116)</f>
        <v>Electrical</v>
      </c>
      <c r="N1116" s="38" t="str">
        <f>IF('query (10)'!O1116="","",'query (10)'!O1116)</f>
        <v>Inspection</v>
      </c>
      <c r="O1116" s="38" t="str">
        <f>IF('query (10)'!P1116="","",'query (10)'!P1116)</f>
        <v>Medium</v>
      </c>
      <c r="P1116" s="38" t="str">
        <f>IF('query (10)'!N1116="","",'query (10)'!N1116)</f>
        <v xml:space="preserve">-Check and Cleaning Tighten of Terminal
-Check Adhesion of PLC
-Check and Cleaning PLC
</v>
      </c>
      <c r="Q1116" s="38" t="str">
        <f>TRIM('query (10)'!N1116)</f>
        <v xml:space="preserve">-Check and Cleaning Tighten of Terminal
-Check Adhesion of PLC
-Check and Cleaning PLC
</v>
      </c>
      <c r="R1116" s="38" t="str">
        <f>TRIM(UPPER('query (10)'!R1116))</f>
        <v/>
      </c>
      <c r="S1116" s="38" t="str">
        <f>TRIM(UPPER('query (10)'!S1116))</f>
        <v/>
      </c>
      <c r="T1116" s="38" t="str">
        <f>IF('query (10)'!Q1116="","",TRIM(UPPER('query (10)'!Q1116)))</f>
        <v/>
      </c>
      <c r="U1116" s="38" t="str">
        <f>IF('query (10)'!T1116="","",'query (10)'!T1116)</f>
        <v/>
      </c>
      <c r="V1116" s="39" t="str">
        <f>IF('query (10)'!T1116="","",IFERROR(VALUE('query (10)'!T1116),""))</f>
        <v/>
      </c>
      <c r="W1116" s="40">
        <f>IF('query (10)'!U1116="","",'query (10)'!U1116)</f>
        <v>0</v>
      </c>
      <c r="X1116" s="39">
        <f>IF('query (10)'!V1116="","",'query (10)'!V1116)</f>
        <v>180</v>
      </c>
      <c r="Y1116" s="41">
        <f>IF('query (10)'!W1116="","",'query (10)'!W1116)</f>
        <v>46057</v>
      </c>
      <c r="Z1116" s="41" t="str">
        <f>IF('query (10)'!X1116="","",'query (10)'!X1116)</f>
        <v/>
      </c>
      <c r="AA1116" s="41">
        <f>IF('query (10)'!Y1116="","",'query (10)'!Y1116)</f>
        <v>46057</v>
      </c>
      <c r="AB1116" s="41">
        <f>IF('query (10)'!Z1116="","",'query (10)'!Z1116)</f>
        <v>46237</v>
      </c>
      <c r="AC1116" s="38" t="str">
        <f>IF(OR('query (10)'!AA1116="",COUNTIF(Cleaning_Rules!$A$21:$A$26,TRIM('query (10)'!AA1116))&gt;0),"",TRIM('query (10)'!AA1116))</f>
        <v/>
      </c>
      <c r="AD1116" s="38" t="str">
        <f>IF('query (10)'!AB1116="","",TRIM(IFERROR(_xlfn.TEXTBEFORE('query (10)'!AB1116,"("),'query (10)'!AB1116)))</f>
        <v/>
      </c>
      <c r="AE1116" s="38" t="str">
        <f>IFERROR(LOWER(TRIM(_xlfn.TEXTBEFORE(_xlfn.TEXTAFTER('query (10)'!AB1116,"("),")"))),"")</f>
        <v/>
      </c>
      <c r="AF1116" s="38" t="str">
        <f>IF('query (10)'!AD1116="","",TRIM('query (10)'!AD1116))</f>
        <v>ณัฐดนัย จุฑาเทพ</v>
      </c>
      <c r="AG1116" s="38" t="str">
        <f>IF('query (10)'!AE1116="","",TRIM('query (10)'!AE1116))</f>
        <v>ณัฐดนัย จุฑาเทพ</v>
      </c>
      <c r="AH1116" s="38" t="str">
        <f>IF('query (10)'!AF1116="","",IFERROR(VALUE('query (10)'!AF1116),""))</f>
        <v/>
      </c>
      <c r="AI1116" s="38" t="str">
        <f>IF('query (10)'!AG1116="","",TRIM('query (10)'!AG1116))</f>
        <v/>
      </c>
      <c r="AJ1116" s="38" t="str">
        <f>IF('query (10)'!AH1116="","",IFERROR(VALUE('query (10)'!AH1116),""))</f>
        <v/>
      </c>
      <c r="AK1116" s="38" t="str">
        <f>IF('query (10)'!AI1116="","",TRIM('query (10)'!AI1116))</f>
        <v/>
      </c>
      <c r="AL1116" s="42">
        <f t="shared" si="85"/>
        <v>2026</v>
      </c>
      <c r="AM1116" s="42" t="str">
        <f t="shared" si="86"/>
        <v>2026-02</v>
      </c>
      <c r="AN1116" s="42" t="str">
        <f t="shared" ca="1" si="87"/>
        <v>OVERDUE</v>
      </c>
      <c r="AO1116" s="42" t="str">
        <f t="shared" si="88"/>
        <v>GR-461 | INNER RING RIB GRINDING MACHINE | KWD4 | ELECTRICAL CONTROL | Time-based Maintenance | Electrical | Inspection | Medium | -Check and Cleaning Tighten of Terminal
-Check Adhesion of PLC
-Check and Cleaning PLC
 | ณัฐดนัย จุฑาเทพ</v>
      </c>
      <c r="AP1116" s="42" t="str">
        <f>_xlfn.TEXTJOIN("; ",TRUE,IF(COUNTA('query (10)'!A1116:AK1116)&lt;=6,"NEAR_EMPTY_ROW",""),IF($K1116="","MISSING_STATUS",""),IF(AND($K1116="เสร็จสิ้น",$Z1116=""),"DONE_NO_ACTUAL_DATE",""),IF(AND($I1116="Condition-based Maintenance",$AH1116=""),"CBM_NO_MEASUREMENT",""),IF(OR($X1116="",$X1116=0),"INVALID_PERIOD",""),IF(AND($AA1116&lt;&gt;"",$AB1116&lt;&gt;"",$AB1116&lt;$AA1116),"DATE_SEQUENCE_ERROR",""),IF(AND($AB1116&lt;&gt;"",$AB1116&gt;DATE(2030,12,31)),"DATE_OUTLIER",""),IF($C1116="","MISSING_QRCODE",""),IF($J1116="UNKNOWN","UNKNOWN_PM_TYPE",""),IF($L1116="UNKNOWN","UNKNOWN_STATUS",""))</f>
        <v/>
      </c>
      <c r="AQ1116" s="42" t="str">
        <f t="shared" si="89"/>
        <v>NO</v>
      </c>
    </row>
    <row r="1117" spans="1:43" x14ac:dyDescent="0.3">
      <c r="A1117" s="38">
        <f>IF('query (10)'!A1117="","",'query (10)'!A1117)</f>
        <v>1290</v>
      </c>
      <c r="B1117" s="38" t="str">
        <f>IF('query (10)'!B1117="","",'query (10)'!B1117)</f>
        <v/>
      </c>
      <c r="C1117" s="38" t="str">
        <f>TRIM(UPPER('query (10)'!M1117))</f>
        <v>GR-462</v>
      </c>
      <c r="D1117" s="38" t="str">
        <f>TRIM(UPPER(IFERROR(_xlfn.TEXTBEFORE('query (10)'!L1117,"("),'query (10)'!L1117)))</f>
        <v>INNER RING BORE GRINDING MACHINE</v>
      </c>
      <c r="E1117" s="38" t="str">
        <f>IFERROR(TRIM(UPPER(_xlfn.TEXTBEFORE(_xlfn.TEXTAFTER('query (10)'!L1117,"("),")"))),"")</f>
        <v/>
      </c>
      <c r="F1117" s="38" t="str">
        <f>TRIM('query (10)'!K1117)</f>
        <v>KWD4</v>
      </c>
      <c r="G1117" s="38" t="str">
        <f>IF('query (10)'!J1117="","",'query (10)'!J1117)</f>
        <v>Electrical Control</v>
      </c>
      <c r="H1117" s="38" t="str">
        <f>TRIM(UPPER('query (10)'!J1117))</f>
        <v>ELECTRICAL CONTROL</v>
      </c>
      <c r="I1117" s="38" t="str">
        <f>IF('query (10)'!F1117="","",'query (10)'!F1117)</f>
        <v>Time-based Maintenance</v>
      </c>
      <c r="J1117" s="38" t="str">
        <f>IF('query (10)'!F1117="","",IFERROR(INDEX(Cleaning_Rules!$B$14:$B$17,MATCH(TRIM('query (10)'!F1117),Cleaning_Rules!$A$14:$A$17,0)),"UNKNOWN"))</f>
        <v>TBM</v>
      </c>
      <c r="K1117" s="38" t="str">
        <f>IF('query (10)'!G1117="","",'query (10)'!G1117)</f>
        <v>แผนใหม่</v>
      </c>
      <c r="L1117" s="38" t="str">
        <f>IF('query (10)'!G1117="","MISSING",IFERROR(INDEX(Cleaning_Rules!$B$5:$B$10,MATCH(TRIM('query (10)'!G1117),Cleaning_Rules!$A$5:$A$10,0)),"UNKNOWN"))</f>
        <v>NEW_PLAN</v>
      </c>
      <c r="M1117" s="38" t="str">
        <f>IF('query (10)'!I1117="","",'query (10)'!I1117)</f>
        <v>Electrical</v>
      </c>
      <c r="N1117" s="38" t="str">
        <f>IF('query (10)'!O1117="","",'query (10)'!O1117)</f>
        <v>Inspection</v>
      </c>
      <c r="O1117" s="38" t="str">
        <f>IF('query (10)'!P1117="","",'query (10)'!P1117)</f>
        <v>Medium</v>
      </c>
      <c r="P1117" s="38" t="str">
        <f>IF('query (10)'!N1117="","",'query (10)'!N1117)</f>
        <v xml:space="preserve">-Check and Cleaning Tighten of Terminal
-Check Adhesion of PLC
-Check and Cleaning PLC
</v>
      </c>
      <c r="Q1117" s="38" t="str">
        <f>TRIM('query (10)'!N1117)</f>
        <v xml:space="preserve">-Check and Cleaning Tighten of Terminal
-Check Adhesion of PLC
-Check and Cleaning PLC
</v>
      </c>
      <c r="R1117" s="38" t="str">
        <f>TRIM(UPPER('query (10)'!R1117))</f>
        <v/>
      </c>
      <c r="S1117" s="38" t="str">
        <f>TRIM(UPPER('query (10)'!S1117))</f>
        <v/>
      </c>
      <c r="T1117" s="38" t="str">
        <f>IF('query (10)'!Q1117="","",TRIM(UPPER('query (10)'!Q1117)))</f>
        <v/>
      </c>
      <c r="U1117" s="38" t="str">
        <f>IF('query (10)'!T1117="","",'query (10)'!T1117)</f>
        <v/>
      </c>
      <c r="V1117" s="39" t="str">
        <f>IF('query (10)'!T1117="","",IFERROR(VALUE('query (10)'!T1117),""))</f>
        <v/>
      </c>
      <c r="W1117" s="40">
        <f>IF('query (10)'!U1117="","",'query (10)'!U1117)</f>
        <v>0</v>
      </c>
      <c r="X1117" s="39">
        <f>IF('query (10)'!V1117="","",'query (10)'!V1117)</f>
        <v>180</v>
      </c>
      <c r="Y1117" s="41">
        <f>IF('query (10)'!W1117="","",'query (10)'!W1117)</f>
        <v>46057</v>
      </c>
      <c r="Z1117" s="41" t="str">
        <f>IF('query (10)'!X1117="","",'query (10)'!X1117)</f>
        <v/>
      </c>
      <c r="AA1117" s="41">
        <f>IF('query (10)'!Y1117="","",'query (10)'!Y1117)</f>
        <v>46057</v>
      </c>
      <c r="AB1117" s="41">
        <f>IF('query (10)'!Z1117="","",'query (10)'!Z1117)</f>
        <v>46237</v>
      </c>
      <c r="AC1117" s="38" t="str">
        <f>IF(OR('query (10)'!AA1117="",COUNTIF(Cleaning_Rules!$A$21:$A$26,TRIM('query (10)'!AA1117))&gt;0),"",TRIM('query (10)'!AA1117))</f>
        <v/>
      </c>
      <c r="AD1117" s="38" t="str">
        <f>IF('query (10)'!AB1117="","",TRIM(IFERROR(_xlfn.TEXTBEFORE('query (10)'!AB1117,"("),'query (10)'!AB1117)))</f>
        <v/>
      </c>
      <c r="AE1117" s="38" t="str">
        <f>IFERROR(LOWER(TRIM(_xlfn.TEXTBEFORE(_xlfn.TEXTAFTER('query (10)'!AB1117,"("),")"))),"")</f>
        <v/>
      </c>
      <c r="AF1117" s="38" t="str">
        <f>IF('query (10)'!AD1117="","",TRIM('query (10)'!AD1117))</f>
        <v>ณัฐดนัย จุฑาเทพ</v>
      </c>
      <c r="AG1117" s="38" t="str">
        <f>IF('query (10)'!AE1117="","",TRIM('query (10)'!AE1117))</f>
        <v>ณัฐดนัย จุฑาเทพ</v>
      </c>
      <c r="AH1117" s="38" t="str">
        <f>IF('query (10)'!AF1117="","",IFERROR(VALUE('query (10)'!AF1117),""))</f>
        <v/>
      </c>
      <c r="AI1117" s="38" t="str">
        <f>IF('query (10)'!AG1117="","",TRIM('query (10)'!AG1117))</f>
        <v/>
      </c>
      <c r="AJ1117" s="38" t="str">
        <f>IF('query (10)'!AH1117="","",IFERROR(VALUE('query (10)'!AH1117),""))</f>
        <v/>
      </c>
      <c r="AK1117" s="38" t="str">
        <f>IF('query (10)'!AI1117="","",TRIM('query (10)'!AI1117))</f>
        <v/>
      </c>
      <c r="AL1117" s="42">
        <f t="shared" si="85"/>
        <v>2026</v>
      </c>
      <c r="AM1117" s="42" t="str">
        <f t="shared" si="86"/>
        <v>2026-02</v>
      </c>
      <c r="AN1117" s="42" t="str">
        <f t="shared" ca="1" si="87"/>
        <v>OVERDUE</v>
      </c>
      <c r="AO1117" s="42" t="str">
        <f t="shared" si="88"/>
        <v>GR-462 | INNER RING BORE GRINDING MACHINE | KWD4 | ELECTRICAL CONTROL | Time-based Maintenance | Electrical | Inspection | Medium | -Check and Cleaning Tighten of Terminal
-Check Adhesion of PLC
-Check and Cleaning PLC
 | ณัฐดนัย จุฑาเทพ</v>
      </c>
      <c r="AP1117" s="42" t="str">
        <f>_xlfn.TEXTJOIN("; ",TRUE,IF(COUNTA('query (10)'!A1117:AK1117)&lt;=6,"NEAR_EMPTY_ROW",""),IF($K1117="","MISSING_STATUS",""),IF(AND($K1117="เสร็จสิ้น",$Z1117=""),"DONE_NO_ACTUAL_DATE",""),IF(AND($I1117="Condition-based Maintenance",$AH1117=""),"CBM_NO_MEASUREMENT",""),IF(OR($X1117="",$X1117=0),"INVALID_PERIOD",""),IF(AND($AA1117&lt;&gt;"",$AB1117&lt;&gt;"",$AB1117&lt;$AA1117),"DATE_SEQUENCE_ERROR",""),IF(AND($AB1117&lt;&gt;"",$AB1117&gt;DATE(2030,12,31)),"DATE_OUTLIER",""),IF($C1117="","MISSING_QRCODE",""),IF($J1117="UNKNOWN","UNKNOWN_PM_TYPE",""),IF($L1117="UNKNOWN","UNKNOWN_STATUS",""))</f>
        <v/>
      </c>
      <c r="AQ1117" s="42" t="str">
        <f t="shared" si="89"/>
        <v>NO</v>
      </c>
    </row>
    <row r="1118" spans="1:43" x14ac:dyDescent="0.3">
      <c r="A1118" s="38">
        <f>IF('query (10)'!A1118="","",'query (10)'!A1118)</f>
        <v>1291</v>
      </c>
      <c r="B1118" s="38" t="str">
        <f>IF('query (10)'!B1118="","",'query (10)'!B1118)</f>
        <v/>
      </c>
      <c r="C1118" s="38" t="str">
        <f>TRIM(UPPER('query (10)'!M1118))</f>
        <v>GR-464</v>
      </c>
      <c r="D1118" s="38" t="str">
        <f>TRIM(UPPER(IFERROR(_xlfn.TEXTBEFORE('query (10)'!L1118,"("),'query (10)'!L1118)))</f>
        <v>INNER RING RACEWAY AND RIB SUPER FINISH MACHINE</v>
      </c>
      <c r="E1118" s="38" t="str">
        <f>IFERROR(TRIM(UPPER(_xlfn.TEXTBEFORE(_xlfn.TEXTAFTER('query (10)'!L1118,"("),")"))),"")</f>
        <v/>
      </c>
      <c r="F1118" s="38" t="str">
        <f>TRIM('query (10)'!K1118)</f>
        <v>KWD4</v>
      </c>
      <c r="G1118" s="38" t="str">
        <f>IF('query (10)'!J1118="","",'query (10)'!J1118)</f>
        <v>Electrical Control</v>
      </c>
      <c r="H1118" s="38" t="str">
        <f>TRIM(UPPER('query (10)'!J1118))</f>
        <v>ELECTRICAL CONTROL</v>
      </c>
      <c r="I1118" s="38" t="str">
        <f>IF('query (10)'!F1118="","",'query (10)'!F1118)</f>
        <v>Time-based Maintenance</v>
      </c>
      <c r="J1118" s="38" t="str">
        <f>IF('query (10)'!F1118="","",IFERROR(INDEX(Cleaning_Rules!$B$14:$B$17,MATCH(TRIM('query (10)'!F1118),Cleaning_Rules!$A$14:$A$17,0)),"UNKNOWN"))</f>
        <v>TBM</v>
      </c>
      <c r="K1118" s="38" t="str">
        <f>IF('query (10)'!G1118="","",'query (10)'!G1118)</f>
        <v>แผนใหม่</v>
      </c>
      <c r="L1118" s="38" t="str">
        <f>IF('query (10)'!G1118="","MISSING",IFERROR(INDEX(Cleaning_Rules!$B$5:$B$10,MATCH(TRIM('query (10)'!G1118),Cleaning_Rules!$A$5:$A$10,0)),"UNKNOWN"))</f>
        <v>NEW_PLAN</v>
      </c>
      <c r="M1118" s="38" t="str">
        <f>IF('query (10)'!I1118="","",'query (10)'!I1118)</f>
        <v>Electrical</v>
      </c>
      <c r="N1118" s="38" t="str">
        <f>IF('query (10)'!O1118="","",'query (10)'!O1118)</f>
        <v>Inspection</v>
      </c>
      <c r="O1118" s="38" t="str">
        <f>IF('query (10)'!P1118="","",'query (10)'!P1118)</f>
        <v>Medium</v>
      </c>
      <c r="P1118" s="38" t="str">
        <f>IF('query (10)'!N1118="","",'query (10)'!N1118)</f>
        <v xml:space="preserve">-Check and Cleaning Tighten of Terminal
-Check Adhesion of PLC
-Check and Cleaning PLC
</v>
      </c>
      <c r="Q1118" s="38" t="str">
        <f>TRIM('query (10)'!N1118)</f>
        <v xml:space="preserve">-Check and Cleaning Tighten of Terminal
-Check Adhesion of PLC
-Check and Cleaning PLC
</v>
      </c>
      <c r="R1118" s="38" t="str">
        <f>TRIM(UPPER('query (10)'!R1118))</f>
        <v/>
      </c>
      <c r="S1118" s="38" t="str">
        <f>TRIM(UPPER('query (10)'!S1118))</f>
        <v/>
      </c>
      <c r="T1118" s="38" t="str">
        <f>IF('query (10)'!Q1118="","",TRIM(UPPER('query (10)'!Q1118)))</f>
        <v/>
      </c>
      <c r="U1118" s="38" t="str">
        <f>IF('query (10)'!T1118="","",'query (10)'!T1118)</f>
        <v/>
      </c>
      <c r="V1118" s="39" t="str">
        <f>IF('query (10)'!T1118="","",IFERROR(VALUE('query (10)'!T1118),""))</f>
        <v/>
      </c>
      <c r="W1118" s="40">
        <f>IF('query (10)'!U1118="","",'query (10)'!U1118)</f>
        <v>0</v>
      </c>
      <c r="X1118" s="39">
        <f>IF('query (10)'!V1118="","",'query (10)'!V1118)</f>
        <v>180</v>
      </c>
      <c r="Y1118" s="41">
        <f>IF('query (10)'!W1118="","",'query (10)'!W1118)</f>
        <v>46057</v>
      </c>
      <c r="Z1118" s="41" t="str">
        <f>IF('query (10)'!X1118="","",'query (10)'!X1118)</f>
        <v/>
      </c>
      <c r="AA1118" s="41">
        <f>IF('query (10)'!Y1118="","",'query (10)'!Y1118)</f>
        <v>46057</v>
      </c>
      <c r="AB1118" s="41">
        <f>IF('query (10)'!Z1118="","",'query (10)'!Z1118)</f>
        <v>46237</v>
      </c>
      <c r="AC1118" s="38" t="str">
        <f>IF(OR('query (10)'!AA1118="",COUNTIF(Cleaning_Rules!$A$21:$A$26,TRIM('query (10)'!AA1118))&gt;0),"",TRIM('query (10)'!AA1118))</f>
        <v/>
      </c>
      <c r="AD1118" s="38" t="str">
        <f>IF('query (10)'!AB1118="","",TRIM(IFERROR(_xlfn.TEXTBEFORE('query (10)'!AB1118,"("),'query (10)'!AB1118)))</f>
        <v/>
      </c>
      <c r="AE1118" s="38" t="str">
        <f>IFERROR(LOWER(TRIM(_xlfn.TEXTBEFORE(_xlfn.TEXTAFTER('query (10)'!AB1118,"("),")"))),"")</f>
        <v/>
      </c>
      <c r="AF1118" s="38" t="str">
        <f>IF('query (10)'!AD1118="","",TRIM('query (10)'!AD1118))</f>
        <v>ณัฐดนัย จุฑาเทพ</v>
      </c>
      <c r="AG1118" s="38" t="str">
        <f>IF('query (10)'!AE1118="","",TRIM('query (10)'!AE1118))</f>
        <v>ณัฐดนัย จุฑาเทพ</v>
      </c>
      <c r="AH1118" s="38" t="str">
        <f>IF('query (10)'!AF1118="","",IFERROR(VALUE('query (10)'!AF1118),""))</f>
        <v/>
      </c>
      <c r="AI1118" s="38" t="str">
        <f>IF('query (10)'!AG1118="","",TRIM('query (10)'!AG1118))</f>
        <v/>
      </c>
      <c r="AJ1118" s="38" t="str">
        <f>IF('query (10)'!AH1118="","",IFERROR(VALUE('query (10)'!AH1118),""))</f>
        <v/>
      </c>
      <c r="AK1118" s="38" t="str">
        <f>IF('query (10)'!AI1118="","",TRIM('query (10)'!AI1118))</f>
        <v/>
      </c>
      <c r="AL1118" s="42">
        <f t="shared" si="85"/>
        <v>2026</v>
      </c>
      <c r="AM1118" s="42" t="str">
        <f t="shared" si="86"/>
        <v>2026-02</v>
      </c>
      <c r="AN1118" s="42" t="str">
        <f t="shared" ca="1" si="87"/>
        <v>OVERDUE</v>
      </c>
      <c r="AO1118" s="42" t="str">
        <f t="shared" si="88"/>
        <v>GR-464 | INNER RING RACEWAY AND RIB SUPER FINISH MACHINE | KWD4 | ELECTRICAL CONTROL | Time-based Maintenance | Electrical | Inspection | Medium | -Check and Cleaning Tighten of Terminal
-Check Adhesion of PLC
-Check and Cleaning PLC
 | ณัฐดนัย จุฑาเทพ</v>
      </c>
      <c r="AP1118" s="42" t="str">
        <f>_xlfn.TEXTJOIN("; ",TRUE,IF(COUNTA('query (10)'!A1118:AK1118)&lt;=6,"NEAR_EMPTY_ROW",""),IF($K1118="","MISSING_STATUS",""),IF(AND($K1118="เสร็จสิ้น",$Z1118=""),"DONE_NO_ACTUAL_DATE",""),IF(AND($I1118="Condition-based Maintenance",$AH1118=""),"CBM_NO_MEASUREMENT",""),IF(OR($X1118="",$X1118=0),"INVALID_PERIOD",""),IF(AND($AA1118&lt;&gt;"",$AB1118&lt;&gt;"",$AB1118&lt;$AA1118),"DATE_SEQUENCE_ERROR",""),IF(AND($AB1118&lt;&gt;"",$AB1118&gt;DATE(2030,12,31)),"DATE_OUTLIER",""),IF($C1118="","MISSING_QRCODE",""),IF($J1118="UNKNOWN","UNKNOWN_PM_TYPE",""),IF($L1118="UNKNOWN","UNKNOWN_STATUS",""))</f>
        <v/>
      </c>
      <c r="AQ1118" s="42" t="str">
        <f t="shared" si="89"/>
        <v>NO</v>
      </c>
    </row>
    <row r="1119" spans="1:43" x14ac:dyDescent="0.3">
      <c r="A1119" s="38">
        <f>IF('query (10)'!A1119="","",'query (10)'!A1119)</f>
        <v>1292</v>
      </c>
      <c r="B1119" s="38" t="str">
        <f>IF('query (10)'!B1119="","",'query (10)'!B1119)</f>
        <v/>
      </c>
      <c r="C1119" s="38" t="str">
        <f>TRIM(UPPER('query (10)'!M1119))</f>
        <v>GR-589</v>
      </c>
      <c r="D1119" s="38" t="str">
        <f>TRIM(UPPER(IFERROR(_xlfn.TEXTBEFORE('query (10)'!L1119,"("),'query (10)'!L1119)))</f>
        <v>OUTER RING RACEWAY GRINDING MACHINE</v>
      </c>
      <c r="E1119" s="38" t="str">
        <f>IFERROR(TRIM(UPPER(_xlfn.TEXTBEFORE(_xlfn.TEXTAFTER('query (10)'!L1119,"("),")"))),"")</f>
        <v/>
      </c>
      <c r="F1119" s="38" t="str">
        <f>TRIM('query (10)'!K1119)</f>
        <v>KWD5</v>
      </c>
      <c r="G1119" s="38" t="str">
        <f>IF('query (10)'!J1119="","",'query (10)'!J1119)</f>
        <v>Electrical Control</v>
      </c>
      <c r="H1119" s="38" t="str">
        <f>TRIM(UPPER('query (10)'!J1119))</f>
        <v>ELECTRICAL CONTROL</v>
      </c>
      <c r="I1119" s="38" t="str">
        <f>IF('query (10)'!F1119="","",'query (10)'!F1119)</f>
        <v>Time-based Maintenance</v>
      </c>
      <c r="J1119" s="38" t="str">
        <f>IF('query (10)'!F1119="","",IFERROR(INDEX(Cleaning_Rules!$B$14:$B$17,MATCH(TRIM('query (10)'!F1119),Cleaning_Rules!$A$14:$A$17,0)),"UNKNOWN"))</f>
        <v>TBM</v>
      </c>
      <c r="K1119" s="38" t="str">
        <f>IF('query (10)'!G1119="","",'query (10)'!G1119)</f>
        <v>แผนใหม่</v>
      </c>
      <c r="L1119" s="38" t="str">
        <f>IF('query (10)'!G1119="","MISSING",IFERROR(INDEX(Cleaning_Rules!$B$5:$B$10,MATCH(TRIM('query (10)'!G1119),Cleaning_Rules!$A$5:$A$10,0)),"UNKNOWN"))</f>
        <v>NEW_PLAN</v>
      </c>
      <c r="M1119" s="38" t="str">
        <f>IF('query (10)'!I1119="","",'query (10)'!I1119)</f>
        <v>Electrical</v>
      </c>
      <c r="N1119" s="38" t="str">
        <f>IF('query (10)'!O1119="","",'query (10)'!O1119)</f>
        <v>Inspection</v>
      </c>
      <c r="O1119" s="38" t="str">
        <f>IF('query (10)'!P1119="","",'query (10)'!P1119)</f>
        <v>Medium</v>
      </c>
      <c r="P1119" s="38" t="str">
        <f>IF('query (10)'!N1119="","",'query (10)'!N1119)</f>
        <v xml:space="preserve">-Check and Cleaning Tighten of Terminal
-Check Adhesion of PLC
-Check and Cleaning PLC
</v>
      </c>
      <c r="Q1119" s="38" t="str">
        <f>TRIM('query (10)'!N1119)</f>
        <v xml:space="preserve">-Check and Cleaning Tighten of Terminal
-Check Adhesion of PLC
-Check and Cleaning PLC
</v>
      </c>
      <c r="R1119" s="38" t="str">
        <f>TRIM(UPPER('query (10)'!R1119))</f>
        <v/>
      </c>
      <c r="S1119" s="38" t="str">
        <f>TRIM(UPPER('query (10)'!S1119))</f>
        <v/>
      </c>
      <c r="T1119" s="38" t="str">
        <f>IF('query (10)'!Q1119="","",TRIM(UPPER('query (10)'!Q1119)))</f>
        <v/>
      </c>
      <c r="U1119" s="38" t="str">
        <f>IF('query (10)'!T1119="","",'query (10)'!T1119)</f>
        <v/>
      </c>
      <c r="V1119" s="39" t="str">
        <f>IF('query (10)'!T1119="","",IFERROR(VALUE('query (10)'!T1119),""))</f>
        <v/>
      </c>
      <c r="W1119" s="40">
        <f>IF('query (10)'!U1119="","",'query (10)'!U1119)</f>
        <v>0</v>
      </c>
      <c r="X1119" s="39">
        <f>IF('query (10)'!V1119="","",'query (10)'!V1119)</f>
        <v>180</v>
      </c>
      <c r="Y1119" s="41">
        <f>IF('query (10)'!W1119="","",'query (10)'!W1119)</f>
        <v>46058</v>
      </c>
      <c r="Z1119" s="41" t="str">
        <f>IF('query (10)'!X1119="","",'query (10)'!X1119)</f>
        <v/>
      </c>
      <c r="AA1119" s="41">
        <f>IF('query (10)'!Y1119="","",'query (10)'!Y1119)</f>
        <v>46058</v>
      </c>
      <c r="AB1119" s="41">
        <f>IF('query (10)'!Z1119="","",'query (10)'!Z1119)</f>
        <v>46238</v>
      </c>
      <c r="AC1119" s="38" t="str">
        <f>IF(OR('query (10)'!AA1119="",COUNTIF(Cleaning_Rules!$A$21:$A$26,TRIM('query (10)'!AA1119))&gt;0),"",TRIM('query (10)'!AA1119))</f>
        <v/>
      </c>
      <c r="AD1119" s="38" t="str">
        <f>IF('query (10)'!AB1119="","",TRIM(IFERROR(_xlfn.TEXTBEFORE('query (10)'!AB1119,"("),'query (10)'!AB1119)))</f>
        <v/>
      </c>
      <c r="AE1119" s="38" t="str">
        <f>IFERROR(LOWER(TRIM(_xlfn.TEXTBEFORE(_xlfn.TEXTAFTER('query (10)'!AB1119,"("),")"))),"")</f>
        <v/>
      </c>
      <c r="AF1119" s="38" t="str">
        <f>IF('query (10)'!AD1119="","",TRIM('query (10)'!AD1119))</f>
        <v>ณัฐดนัย จุฑาเทพ</v>
      </c>
      <c r="AG1119" s="38" t="str">
        <f>IF('query (10)'!AE1119="","",TRIM('query (10)'!AE1119))</f>
        <v>ณัฐดนัย จุฑาเทพ</v>
      </c>
      <c r="AH1119" s="38" t="str">
        <f>IF('query (10)'!AF1119="","",IFERROR(VALUE('query (10)'!AF1119),""))</f>
        <v/>
      </c>
      <c r="AI1119" s="38" t="str">
        <f>IF('query (10)'!AG1119="","",TRIM('query (10)'!AG1119))</f>
        <v/>
      </c>
      <c r="AJ1119" s="38" t="str">
        <f>IF('query (10)'!AH1119="","",IFERROR(VALUE('query (10)'!AH1119),""))</f>
        <v/>
      </c>
      <c r="AK1119" s="38" t="str">
        <f>IF('query (10)'!AI1119="","",TRIM('query (10)'!AI1119))</f>
        <v/>
      </c>
      <c r="AL1119" s="42">
        <f t="shared" si="85"/>
        <v>2026</v>
      </c>
      <c r="AM1119" s="42" t="str">
        <f t="shared" si="86"/>
        <v>2026-02</v>
      </c>
      <c r="AN1119" s="42" t="str">
        <f t="shared" ca="1" si="87"/>
        <v>OVERDUE</v>
      </c>
      <c r="AO1119" s="42" t="str">
        <f t="shared" si="88"/>
        <v>GR-589 | OUTER RING RACEWAY GRINDING MACHINE | KWD5 | ELECTRICAL CONTROL | Time-based Maintenance | Electrical | Inspection | Medium | -Check and Cleaning Tighten of Terminal
-Check Adhesion of PLC
-Check and Cleaning PLC
 | ณัฐดนัย จุฑาเทพ</v>
      </c>
      <c r="AP1119" s="42" t="str">
        <f>_xlfn.TEXTJOIN("; ",TRUE,IF(COUNTA('query (10)'!A1119:AK1119)&lt;=6,"NEAR_EMPTY_ROW",""),IF($K1119="","MISSING_STATUS",""),IF(AND($K1119="เสร็จสิ้น",$Z1119=""),"DONE_NO_ACTUAL_DATE",""),IF(AND($I1119="Condition-based Maintenance",$AH1119=""),"CBM_NO_MEASUREMENT",""),IF(OR($X1119="",$X1119=0),"INVALID_PERIOD",""),IF(AND($AA1119&lt;&gt;"",$AB1119&lt;&gt;"",$AB1119&lt;$AA1119),"DATE_SEQUENCE_ERROR",""),IF(AND($AB1119&lt;&gt;"",$AB1119&gt;DATE(2030,12,31)),"DATE_OUTLIER",""),IF($C1119="","MISSING_QRCODE",""),IF($J1119="UNKNOWN","UNKNOWN_PM_TYPE",""),IF($L1119="UNKNOWN","UNKNOWN_STATUS",""))</f>
        <v/>
      </c>
      <c r="AQ1119" s="42" t="str">
        <f t="shared" si="89"/>
        <v>NO</v>
      </c>
    </row>
    <row r="1120" spans="1:43" x14ac:dyDescent="0.3">
      <c r="A1120" s="38">
        <f>IF('query (10)'!A1120="","",'query (10)'!A1120)</f>
        <v>1293</v>
      </c>
      <c r="B1120" s="38" t="str">
        <f>IF('query (10)'!B1120="","",'query (10)'!B1120)</f>
        <v/>
      </c>
      <c r="C1120" s="38" t="str">
        <f>TRIM(UPPER('query (10)'!M1120))</f>
        <v>GR-592</v>
      </c>
      <c r="D1120" s="38" t="str">
        <f>TRIM(UPPER(IFERROR(_xlfn.TEXTBEFORE('query (10)'!L1120,"("),'query (10)'!L1120)))</f>
        <v>OUTER RING RACEWAY SUPER FINISH MACHINE</v>
      </c>
      <c r="E1120" s="38" t="str">
        <f>IFERROR(TRIM(UPPER(_xlfn.TEXTBEFORE(_xlfn.TEXTAFTER('query (10)'!L1120,"("),")"))),"")</f>
        <v/>
      </c>
      <c r="F1120" s="38" t="str">
        <f>TRIM('query (10)'!K1120)</f>
        <v>KWD5</v>
      </c>
      <c r="G1120" s="38" t="str">
        <f>IF('query (10)'!J1120="","",'query (10)'!J1120)</f>
        <v>Electrical Control</v>
      </c>
      <c r="H1120" s="38" t="str">
        <f>TRIM(UPPER('query (10)'!J1120))</f>
        <v>ELECTRICAL CONTROL</v>
      </c>
      <c r="I1120" s="38" t="str">
        <f>IF('query (10)'!F1120="","",'query (10)'!F1120)</f>
        <v>Time-based Maintenance</v>
      </c>
      <c r="J1120" s="38" t="str">
        <f>IF('query (10)'!F1120="","",IFERROR(INDEX(Cleaning_Rules!$B$14:$B$17,MATCH(TRIM('query (10)'!F1120),Cleaning_Rules!$A$14:$A$17,0)),"UNKNOWN"))</f>
        <v>TBM</v>
      </c>
      <c r="K1120" s="38" t="str">
        <f>IF('query (10)'!G1120="","",'query (10)'!G1120)</f>
        <v>แผนใหม่</v>
      </c>
      <c r="L1120" s="38" t="str">
        <f>IF('query (10)'!G1120="","MISSING",IFERROR(INDEX(Cleaning_Rules!$B$5:$B$10,MATCH(TRIM('query (10)'!G1120),Cleaning_Rules!$A$5:$A$10,0)),"UNKNOWN"))</f>
        <v>NEW_PLAN</v>
      </c>
      <c r="M1120" s="38" t="str">
        <f>IF('query (10)'!I1120="","",'query (10)'!I1120)</f>
        <v>Electrical</v>
      </c>
      <c r="N1120" s="38" t="str">
        <f>IF('query (10)'!O1120="","",'query (10)'!O1120)</f>
        <v>Inspection</v>
      </c>
      <c r="O1120" s="38" t="str">
        <f>IF('query (10)'!P1120="","",'query (10)'!P1120)</f>
        <v>Medium</v>
      </c>
      <c r="P1120" s="38" t="str">
        <f>IF('query (10)'!N1120="","",'query (10)'!N1120)</f>
        <v xml:space="preserve">-Check and Cleaning Tighten of Terminal
-Check Adhesion of PLC
-Check and Cleaning PLC
</v>
      </c>
      <c r="Q1120" s="38" t="str">
        <f>TRIM('query (10)'!N1120)</f>
        <v xml:space="preserve">-Check and Cleaning Tighten of Terminal
-Check Adhesion of PLC
-Check and Cleaning PLC
</v>
      </c>
      <c r="R1120" s="38" t="str">
        <f>TRIM(UPPER('query (10)'!R1120))</f>
        <v/>
      </c>
      <c r="S1120" s="38" t="str">
        <f>TRIM(UPPER('query (10)'!S1120))</f>
        <v/>
      </c>
      <c r="T1120" s="38" t="str">
        <f>IF('query (10)'!Q1120="","",TRIM(UPPER('query (10)'!Q1120)))</f>
        <v/>
      </c>
      <c r="U1120" s="38" t="str">
        <f>IF('query (10)'!T1120="","",'query (10)'!T1120)</f>
        <v/>
      </c>
      <c r="V1120" s="39" t="str">
        <f>IF('query (10)'!T1120="","",IFERROR(VALUE('query (10)'!T1120),""))</f>
        <v/>
      </c>
      <c r="W1120" s="40">
        <f>IF('query (10)'!U1120="","",'query (10)'!U1120)</f>
        <v>0</v>
      </c>
      <c r="X1120" s="39">
        <f>IF('query (10)'!V1120="","",'query (10)'!V1120)</f>
        <v>180</v>
      </c>
      <c r="Y1120" s="41">
        <f>IF('query (10)'!W1120="","",'query (10)'!W1120)</f>
        <v>46058</v>
      </c>
      <c r="Z1120" s="41" t="str">
        <f>IF('query (10)'!X1120="","",'query (10)'!X1120)</f>
        <v/>
      </c>
      <c r="AA1120" s="41">
        <f>IF('query (10)'!Y1120="","",'query (10)'!Y1120)</f>
        <v>46058</v>
      </c>
      <c r="AB1120" s="41">
        <f>IF('query (10)'!Z1120="","",'query (10)'!Z1120)</f>
        <v>46238</v>
      </c>
      <c r="AC1120" s="38" t="str">
        <f>IF(OR('query (10)'!AA1120="",COUNTIF(Cleaning_Rules!$A$21:$A$26,TRIM('query (10)'!AA1120))&gt;0),"",TRIM('query (10)'!AA1120))</f>
        <v/>
      </c>
      <c r="AD1120" s="38" t="str">
        <f>IF('query (10)'!AB1120="","",TRIM(IFERROR(_xlfn.TEXTBEFORE('query (10)'!AB1120,"("),'query (10)'!AB1120)))</f>
        <v/>
      </c>
      <c r="AE1120" s="38" t="str">
        <f>IFERROR(LOWER(TRIM(_xlfn.TEXTBEFORE(_xlfn.TEXTAFTER('query (10)'!AB1120,"("),")"))),"")</f>
        <v/>
      </c>
      <c r="AF1120" s="38" t="str">
        <f>IF('query (10)'!AD1120="","",TRIM('query (10)'!AD1120))</f>
        <v>ณัฐดนัย จุฑาเทพ</v>
      </c>
      <c r="AG1120" s="38" t="str">
        <f>IF('query (10)'!AE1120="","",TRIM('query (10)'!AE1120))</f>
        <v>ณัฐดนัย จุฑาเทพ</v>
      </c>
      <c r="AH1120" s="38" t="str">
        <f>IF('query (10)'!AF1120="","",IFERROR(VALUE('query (10)'!AF1120),""))</f>
        <v/>
      </c>
      <c r="AI1120" s="38" t="str">
        <f>IF('query (10)'!AG1120="","",TRIM('query (10)'!AG1120))</f>
        <v/>
      </c>
      <c r="AJ1120" s="38" t="str">
        <f>IF('query (10)'!AH1120="","",IFERROR(VALUE('query (10)'!AH1120),""))</f>
        <v/>
      </c>
      <c r="AK1120" s="38" t="str">
        <f>IF('query (10)'!AI1120="","",TRIM('query (10)'!AI1120))</f>
        <v/>
      </c>
      <c r="AL1120" s="42">
        <f t="shared" si="85"/>
        <v>2026</v>
      </c>
      <c r="AM1120" s="42" t="str">
        <f t="shared" si="86"/>
        <v>2026-02</v>
      </c>
      <c r="AN1120" s="42" t="str">
        <f t="shared" ca="1" si="87"/>
        <v>OVERDUE</v>
      </c>
      <c r="AO1120" s="42" t="str">
        <f t="shared" si="88"/>
        <v>GR-592 | OUTER RING RACEWAY SUPER FINISH MACHINE | KWD5 | ELECTRICAL CONTROL | Time-based Maintenance | Electrical | Inspection | Medium | -Check and Cleaning Tighten of Terminal
-Check Adhesion of PLC
-Check and Cleaning PLC
 | ณัฐดนัย จุฑาเทพ</v>
      </c>
      <c r="AP1120" s="42" t="str">
        <f>_xlfn.TEXTJOIN("; ",TRUE,IF(COUNTA('query (10)'!A1120:AK1120)&lt;=6,"NEAR_EMPTY_ROW",""),IF($K1120="","MISSING_STATUS",""),IF(AND($K1120="เสร็จสิ้น",$Z1120=""),"DONE_NO_ACTUAL_DATE",""),IF(AND($I1120="Condition-based Maintenance",$AH1120=""),"CBM_NO_MEASUREMENT",""),IF(OR($X1120="",$X1120=0),"INVALID_PERIOD",""),IF(AND($AA1120&lt;&gt;"",$AB1120&lt;&gt;"",$AB1120&lt;$AA1120),"DATE_SEQUENCE_ERROR",""),IF(AND($AB1120&lt;&gt;"",$AB1120&gt;DATE(2030,12,31)),"DATE_OUTLIER",""),IF($C1120="","MISSING_QRCODE",""),IF($J1120="UNKNOWN","UNKNOWN_PM_TYPE",""),IF($L1120="UNKNOWN","UNKNOWN_STATUS",""))</f>
        <v/>
      </c>
      <c r="AQ1120" s="42" t="str">
        <f t="shared" si="89"/>
        <v>NO</v>
      </c>
    </row>
    <row r="1121" spans="1:43" x14ac:dyDescent="0.3">
      <c r="A1121" s="38">
        <f>IF('query (10)'!A1121="","",'query (10)'!A1121)</f>
        <v>1294</v>
      </c>
      <c r="B1121" s="38" t="str">
        <f>IF('query (10)'!B1121="","",'query (10)'!B1121)</f>
        <v/>
      </c>
      <c r="C1121" s="38" t="str">
        <f>TRIM(UPPER('query (10)'!M1121))</f>
        <v>GR-575</v>
      </c>
      <c r="D1121" s="38" t="str">
        <f>TRIM(UPPER(IFERROR(_xlfn.TEXTBEFORE('query (10)'!L1121,"("),'query (10)'!L1121)))</f>
        <v>INNER RING RACEWAY GRINDING MACHINE</v>
      </c>
      <c r="E1121" s="38" t="str">
        <f>IFERROR(TRIM(UPPER(_xlfn.TEXTBEFORE(_xlfn.TEXTAFTER('query (10)'!L1121,"("),")"))),"")</f>
        <v/>
      </c>
      <c r="F1121" s="38" t="str">
        <f>TRIM('query (10)'!K1121)</f>
        <v>KWD5</v>
      </c>
      <c r="G1121" s="38" t="str">
        <f>IF('query (10)'!J1121="","",'query (10)'!J1121)</f>
        <v>Electrical Control</v>
      </c>
      <c r="H1121" s="38" t="str">
        <f>TRIM(UPPER('query (10)'!J1121))</f>
        <v>ELECTRICAL CONTROL</v>
      </c>
      <c r="I1121" s="38" t="str">
        <f>IF('query (10)'!F1121="","",'query (10)'!F1121)</f>
        <v>Time-based Maintenance</v>
      </c>
      <c r="J1121" s="38" t="str">
        <f>IF('query (10)'!F1121="","",IFERROR(INDEX(Cleaning_Rules!$B$14:$B$17,MATCH(TRIM('query (10)'!F1121),Cleaning_Rules!$A$14:$A$17,0)),"UNKNOWN"))</f>
        <v>TBM</v>
      </c>
      <c r="K1121" s="38" t="str">
        <f>IF('query (10)'!G1121="","",'query (10)'!G1121)</f>
        <v>แผนใหม่</v>
      </c>
      <c r="L1121" s="38" t="str">
        <f>IF('query (10)'!G1121="","MISSING",IFERROR(INDEX(Cleaning_Rules!$B$5:$B$10,MATCH(TRIM('query (10)'!G1121),Cleaning_Rules!$A$5:$A$10,0)),"UNKNOWN"))</f>
        <v>NEW_PLAN</v>
      </c>
      <c r="M1121" s="38" t="str">
        <f>IF('query (10)'!I1121="","",'query (10)'!I1121)</f>
        <v>Electrical</v>
      </c>
      <c r="N1121" s="38" t="str">
        <f>IF('query (10)'!O1121="","",'query (10)'!O1121)</f>
        <v>Inspection</v>
      </c>
      <c r="O1121" s="38" t="str">
        <f>IF('query (10)'!P1121="","",'query (10)'!P1121)</f>
        <v>Medium</v>
      </c>
      <c r="P1121" s="38" t="str">
        <f>IF('query (10)'!N1121="","",'query (10)'!N1121)</f>
        <v xml:space="preserve">-Check and Cleaning Tighten of Terminal
-Check Adhesion of PLC
-Check and Cleaning PLC
</v>
      </c>
      <c r="Q1121" s="38" t="str">
        <f>TRIM('query (10)'!N1121)</f>
        <v xml:space="preserve">-Check and Cleaning Tighten of Terminal
-Check Adhesion of PLC
-Check and Cleaning PLC
</v>
      </c>
      <c r="R1121" s="38" t="str">
        <f>TRIM(UPPER('query (10)'!R1121))</f>
        <v/>
      </c>
      <c r="S1121" s="38" t="str">
        <f>TRIM(UPPER('query (10)'!S1121))</f>
        <v/>
      </c>
      <c r="T1121" s="38" t="str">
        <f>IF('query (10)'!Q1121="","",TRIM(UPPER('query (10)'!Q1121)))</f>
        <v/>
      </c>
      <c r="U1121" s="38" t="str">
        <f>IF('query (10)'!T1121="","",'query (10)'!T1121)</f>
        <v/>
      </c>
      <c r="V1121" s="39" t="str">
        <f>IF('query (10)'!T1121="","",IFERROR(VALUE('query (10)'!T1121),""))</f>
        <v/>
      </c>
      <c r="W1121" s="40">
        <f>IF('query (10)'!U1121="","",'query (10)'!U1121)</f>
        <v>0</v>
      </c>
      <c r="X1121" s="39">
        <f>IF('query (10)'!V1121="","",'query (10)'!V1121)</f>
        <v>180</v>
      </c>
      <c r="Y1121" s="41">
        <f>IF('query (10)'!W1121="","",'query (10)'!W1121)</f>
        <v>46058</v>
      </c>
      <c r="Z1121" s="41" t="str">
        <f>IF('query (10)'!X1121="","",'query (10)'!X1121)</f>
        <v/>
      </c>
      <c r="AA1121" s="41">
        <f>IF('query (10)'!Y1121="","",'query (10)'!Y1121)</f>
        <v>46058</v>
      </c>
      <c r="AB1121" s="41">
        <f>IF('query (10)'!Z1121="","",'query (10)'!Z1121)</f>
        <v>46238</v>
      </c>
      <c r="AC1121" s="38" t="str">
        <f>IF(OR('query (10)'!AA1121="",COUNTIF(Cleaning_Rules!$A$21:$A$26,TRIM('query (10)'!AA1121))&gt;0),"",TRIM('query (10)'!AA1121))</f>
        <v/>
      </c>
      <c r="AD1121" s="38" t="str">
        <f>IF('query (10)'!AB1121="","",TRIM(IFERROR(_xlfn.TEXTBEFORE('query (10)'!AB1121,"("),'query (10)'!AB1121)))</f>
        <v/>
      </c>
      <c r="AE1121" s="38" t="str">
        <f>IFERROR(LOWER(TRIM(_xlfn.TEXTBEFORE(_xlfn.TEXTAFTER('query (10)'!AB1121,"("),")"))),"")</f>
        <v/>
      </c>
      <c r="AF1121" s="38" t="str">
        <f>IF('query (10)'!AD1121="","",TRIM('query (10)'!AD1121))</f>
        <v>ณัฐดนัย จุฑาเทพ</v>
      </c>
      <c r="AG1121" s="38" t="str">
        <f>IF('query (10)'!AE1121="","",TRIM('query (10)'!AE1121))</f>
        <v>ณัฐดนัย จุฑาเทพ</v>
      </c>
      <c r="AH1121" s="38" t="str">
        <f>IF('query (10)'!AF1121="","",IFERROR(VALUE('query (10)'!AF1121),""))</f>
        <v/>
      </c>
      <c r="AI1121" s="38" t="str">
        <f>IF('query (10)'!AG1121="","",TRIM('query (10)'!AG1121))</f>
        <v/>
      </c>
      <c r="AJ1121" s="38" t="str">
        <f>IF('query (10)'!AH1121="","",IFERROR(VALUE('query (10)'!AH1121),""))</f>
        <v/>
      </c>
      <c r="AK1121" s="38" t="str">
        <f>IF('query (10)'!AI1121="","",TRIM('query (10)'!AI1121))</f>
        <v/>
      </c>
      <c r="AL1121" s="42">
        <f t="shared" si="85"/>
        <v>2026</v>
      </c>
      <c r="AM1121" s="42" t="str">
        <f t="shared" si="86"/>
        <v>2026-02</v>
      </c>
      <c r="AN1121" s="42" t="str">
        <f t="shared" ca="1" si="87"/>
        <v>OVERDUE</v>
      </c>
      <c r="AO1121" s="42" t="str">
        <f t="shared" si="88"/>
        <v>GR-575 | INNER RING RACEWAY GRINDING MACHINE | KWD5 | ELECTRICAL CONTROL | Time-based Maintenance | Electrical | Inspection | Medium | -Check and Cleaning Tighten of Terminal
-Check Adhesion of PLC
-Check and Cleaning PLC
 | ณัฐดนัย จุฑาเทพ</v>
      </c>
      <c r="AP1121" s="42" t="str">
        <f>_xlfn.TEXTJOIN("; ",TRUE,IF(COUNTA('query (10)'!A1121:AK1121)&lt;=6,"NEAR_EMPTY_ROW",""),IF($K1121="","MISSING_STATUS",""),IF(AND($K1121="เสร็จสิ้น",$Z1121=""),"DONE_NO_ACTUAL_DATE",""),IF(AND($I1121="Condition-based Maintenance",$AH1121=""),"CBM_NO_MEASUREMENT",""),IF(OR($X1121="",$X1121=0),"INVALID_PERIOD",""),IF(AND($AA1121&lt;&gt;"",$AB1121&lt;&gt;"",$AB1121&lt;$AA1121),"DATE_SEQUENCE_ERROR",""),IF(AND($AB1121&lt;&gt;"",$AB1121&gt;DATE(2030,12,31)),"DATE_OUTLIER",""),IF($C1121="","MISSING_QRCODE",""),IF($J1121="UNKNOWN","UNKNOWN_PM_TYPE",""),IF($L1121="UNKNOWN","UNKNOWN_STATUS",""))</f>
        <v/>
      </c>
      <c r="AQ1121" s="42" t="str">
        <f t="shared" si="89"/>
        <v>NO</v>
      </c>
    </row>
    <row r="1122" spans="1:43" x14ac:dyDescent="0.3">
      <c r="A1122" s="38">
        <f>IF('query (10)'!A1122="","",'query (10)'!A1122)</f>
        <v>1295</v>
      </c>
      <c r="B1122" s="38" t="str">
        <f>IF('query (10)'!B1122="","",'query (10)'!B1122)</f>
        <v/>
      </c>
      <c r="C1122" s="38" t="str">
        <f>TRIM(UPPER('query (10)'!M1122))</f>
        <v>GR-578</v>
      </c>
      <c r="D1122" s="38" t="str">
        <f>TRIM(UPPER(IFERROR(_xlfn.TEXTBEFORE('query (10)'!L1122,"("),'query (10)'!L1122)))</f>
        <v>INNER RING RIB GRINDING MACHINE</v>
      </c>
      <c r="E1122" s="38" t="str">
        <f>IFERROR(TRIM(UPPER(_xlfn.TEXTBEFORE(_xlfn.TEXTAFTER('query (10)'!L1122,"("),")"))),"")</f>
        <v/>
      </c>
      <c r="F1122" s="38" t="str">
        <f>TRIM('query (10)'!K1122)</f>
        <v>KWD5</v>
      </c>
      <c r="G1122" s="38" t="str">
        <f>IF('query (10)'!J1122="","",'query (10)'!J1122)</f>
        <v>Electrical Control</v>
      </c>
      <c r="H1122" s="38" t="str">
        <f>TRIM(UPPER('query (10)'!J1122))</f>
        <v>ELECTRICAL CONTROL</v>
      </c>
      <c r="I1122" s="38" t="str">
        <f>IF('query (10)'!F1122="","",'query (10)'!F1122)</f>
        <v>Time-based Maintenance</v>
      </c>
      <c r="J1122" s="38" t="str">
        <f>IF('query (10)'!F1122="","",IFERROR(INDEX(Cleaning_Rules!$B$14:$B$17,MATCH(TRIM('query (10)'!F1122),Cleaning_Rules!$A$14:$A$17,0)),"UNKNOWN"))</f>
        <v>TBM</v>
      </c>
      <c r="K1122" s="38" t="str">
        <f>IF('query (10)'!G1122="","",'query (10)'!G1122)</f>
        <v>แผนใหม่</v>
      </c>
      <c r="L1122" s="38" t="str">
        <f>IF('query (10)'!G1122="","MISSING",IFERROR(INDEX(Cleaning_Rules!$B$5:$B$10,MATCH(TRIM('query (10)'!G1122),Cleaning_Rules!$A$5:$A$10,0)),"UNKNOWN"))</f>
        <v>NEW_PLAN</v>
      </c>
      <c r="M1122" s="38" t="str">
        <f>IF('query (10)'!I1122="","",'query (10)'!I1122)</f>
        <v>Electrical</v>
      </c>
      <c r="N1122" s="38" t="str">
        <f>IF('query (10)'!O1122="","",'query (10)'!O1122)</f>
        <v>Inspection</v>
      </c>
      <c r="O1122" s="38" t="str">
        <f>IF('query (10)'!P1122="","",'query (10)'!P1122)</f>
        <v>Medium</v>
      </c>
      <c r="P1122" s="38" t="str">
        <f>IF('query (10)'!N1122="","",'query (10)'!N1122)</f>
        <v xml:space="preserve">-Check and Cleaning Tighten of Terminal
-Check Adhesion of PLC
-Check and Cleaning PLC
</v>
      </c>
      <c r="Q1122" s="38" t="str">
        <f>TRIM('query (10)'!N1122)</f>
        <v xml:space="preserve">-Check and Cleaning Tighten of Terminal
-Check Adhesion of PLC
-Check and Cleaning PLC
</v>
      </c>
      <c r="R1122" s="38" t="str">
        <f>TRIM(UPPER('query (10)'!R1122))</f>
        <v/>
      </c>
      <c r="S1122" s="38" t="str">
        <f>TRIM(UPPER('query (10)'!S1122))</f>
        <v/>
      </c>
      <c r="T1122" s="38" t="str">
        <f>IF('query (10)'!Q1122="","",TRIM(UPPER('query (10)'!Q1122)))</f>
        <v/>
      </c>
      <c r="U1122" s="38" t="str">
        <f>IF('query (10)'!T1122="","",'query (10)'!T1122)</f>
        <v/>
      </c>
      <c r="V1122" s="39" t="str">
        <f>IF('query (10)'!T1122="","",IFERROR(VALUE('query (10)'!T1122),""))</f>
        <v/>
      </c>
      <c r="W1122" s="40">
        <f>IF('query (10)'!U1122="","",'query (10)'!U1122)</f>
        <v>0</v>
      </c>
      <c r="X1122" s="39">
        <f>IF('query (10)'!V1122="","",'query (10)'!V1122)</f>
        <v>180</v>
      </c>
      <c r="Y1122" s="41">
        <f>IF('query (10)'!W1122="","",'query (10)'!W1122)</f>
        <v>46058</v>
      </c>
      <c r="Z1122" s="41" t="str">
        <f>IF('query (10)'!X1122="","",'query (10)'!X1122)</f>
        <v/>
      </c>
      <c r="AA1122" s="41">
        <f>IF('query (10)'!Y1122="","",'query (10)'!Y1122)</f>
        <v>46058</v>
      </c>
      <c r="AB1122" s="41">
        <f>IF('query (10)'!Z1122="","",'query (10)'!Z1122)</f>
        <v>46238</v>
      </c>
      <c r="AC1122" s="38" t="str">
        <f>IF(OR('query (10)'!AA1122="",COUNTIF(Cleaning_Rules!$A$21:$A$26,TRIM('query (10)'!AA1122))&gt;0),"",TRIM('query (10)'!AA1122))</f>
        <v/>
      </c>
      <c r="AD1122" s="38" t="str">
        <f>IF('query (10)'!AB1122="","",TRIM(IFERROR(_xlfn.TEXTBEFORE('query (10)'!AB1122,"("),'query (10)'!AB1122)))</f>
        <v/>
      </c>
      <c r="AE1122" s="38" t="str">
        <f>IFERROR(LOWER(TRIM(_xlfn.TEXTBEFORE(_xlfn.TEXTAFTER('query (10)'!AB1122,"("),")"))),"")</f>
        <v/>
      </c>
      <c r="AF1122" s="38" t="str">
        <f>IF('query (10)'!AD1122="","",TRIM('query (10)'!AD1122))</f>
        <v>ณัฐดนัย จุฑาเทพ</v>
      </c>
      <c r="AG1122" s="38" t="str">
        <f>IF('query (10)'!AE1122="","",TRIM('query (10)'!AE1122))</f>
        <v>ณัฐดนัย จุฑาเทพ</v>
      </c>
      <c r="AH1122" s="38" t="str">
        <f>IF('query (10)'!AF1122="","",IFERROR(VALUE('query (10)'!AF1122),""))</f>
        <v/>
      </c>
      <c r="AI1122" s="38" t="str">
        <f>IF('query (10)'!AG1122="","",TRIM('query (10)'!AG1122))</f>
        <v/>
      </c>
      <c r="AJ1122" s="38" t="str">
        <f>IF('query (10)'!AH1122="","",IFERROR(VALUE('query (10)'!AH1122),""))</f>
        <v/>
      </c>
      <c r="AK1122" s="38" t="str">
        <f>IF('query (10)'!AI1122="","",TRIM('query (10)'!AI1122))</f>
        <v/>
      </c>
      <c r="AL1122" s="42">
        <f t="shared" si="85"/>
        <v>2026</v>
      </c>
      <c r="AM1122" s="42" t="str">
        <f t="shared" si="86"/>
        <v>2026-02</v>
      </c>
      <c r="AN1122" s="42" t="str">
        <f t="shared" ca="1" si="87"/>
        <v>OVERDUE</v>
      </c>
      <c r="AO1122" s="42" t="str">
        <f t="shared" si="88"/>
        <v>GR-578 | INNER RING RIB GRINDING MACHINE | KWD5 | ELECTRICAL CONTROL | Time-based Maintenance | Electrical | Inspection | Medium | -Check and Cleaning Tighten of Terminal
-Check Adhesion of PLC
-Check and Cleaning PLC
 | ณัฐดนัย จุฑาเทพ</v>
      </c>
      <c r="AP1122" s="42" t="str">
        <f>_xlfn.TEXTJOIN("; ",TRUE,IF(COUNTA('query (10)'!A1122:AK1122)&lt;=6,"NEAR_EMPTY_ROW",""),IF($K1122="","MISSING_STATUS",""),IF(AND($K1122="เสร็จสิ้น",$Z1122=""),"DONE_NO_ACTUAL_DATE",""),IF(AND($I1122="Condition-based Maintenance",$AH1122=""),"CBM_NO_MEASUREMENT",""),IF(OR($X1122="",$X1122=0),"INVALID_PERIOD",""),IF(AND($AA1122&lt;&gt;"",$AB1122&lt;&gt;"",$AB1122&lt;$AA1122),"DATE_SEQUENCE_ERROR",""),IF(AND($AB1122&lt;&gt;"",$AB1122&gt;DATE(2030,12,31)),"DATE_OUTLIER",""),IF($C1122="","MISSING_QRCODE",""),IF($J1122="UNKNOWN","UNKNOWN_PM_TYPE",""),IF($L1122="UNKNOWN","UNKNOWN_STATUS",""))</f>
        <v/>
      </c>
      <c r="AQ1122" s="42" t="str">
        <f t="shared" si="89"/>
        <v>NO</v>
      </c>
    </row>
    <row r="1123" spans="1:43" x14ac:dyDescent="0.3">
      <c r="A1123" s="38">
        <f>IF('query (10)'!A1123="","",'query (10)'!A1123)</f>
        <v>1296</v>
      </c>
      <c r="B1123" s="38" t="str">
        <f>IF('query (10)'!B1123="","",'query (10)'!B1123)</f>
        <v/>
      </c>
      <c r="C1123" s="38" t="str">
        <f>TRIM(UPPER('query (10)'!M1123))</f>
        <v>GR-579</v>
      </c>
      <c r="D1123" s="38" t="str">
        <f>TRIM(UPPER(IFERROR(_xlfn.TEXTBEFORE('query (10)'!L1123,"("),'query (10)'!L1123)))</f>
        <v>INNER RING BORE GRINDING MACHINE</v>
      </c>
      <c r="E1123" s="38" t="str">
        <f>IFERROR(TRIM(UPPER(_xlfn.TEXTBEFORE(_xlfn.TEXTAFTER('query (10)'!L1123,"("),")"))),"")</f>
        <v/>
      </c>
      <c r="F1123" s="38" t="str">
        <f>TRIM('query (10)'!K1123)</f>
        <v>KWD5</v>
      </c>
      <c r="G1123" s="38" t="str">
        <f>IF('query (10)'!J1123="","",'query (10)'!J1123)</f>
        <v>Electrical Control</v>
      </c>
      <c r="H1123" s="38" t="str">
        <f>TRIM(UPPER('query (10)'!J1123))</f>
        <v>ELECTRICAL CONTROL</v>
      </c>
      <c r="I1123" s="38" t="str">
        <f>IF('query (10)'!F1123="","",'query (10)'!F1123)</f>
        <v>Time-based Maintenance</v>
      </c>
      <c r="J1123" s="38" t="str">
        <f>IF('query (10)'!F1123="","",IFERROR(INDEX(Cleaning_Rules!$B$14:$B$17,MATCH(TRIM('query (10)'!F1123),Cleaning_Rules!$A$14:$A$17,0)),"UNKNOWN"))</f>
        <v>TBM</v>
      </c>
      <c r="K1123" s="38" t="str">
        <f>IF('query (10)'!G1123="","",'query (10)'!G1123)</f>
        <v>แผนใหม่</v>
      </c>
      <c r="L1123" s="38" t="str">
        <f>IF('query (10)'!G1123="","MISSING",IFERROR(INDEX(Cleaning_Rules!$B$5:$B$10,MATCH(TRIM('query (10)'!G1123),Cleaning_Rules!$A$5:$A$10,0)),"UNKNOWN"))</f>
        <v>NEW_PLAN</v>
      </c>
      <c r="M1123" s="38" t="str">
        <f>IF('query (10)'!I1123="","",'query (10)'!I1123)</f>
        <v>Electrical</v>
      </c>
      <c r="N1123" s="38" t="str">
        <f>IF('query (10)'!O1123="","",'query (10)'!O1123)</f>
        <v>Inspection</v>
      </c>
      <c r="O1123" s="38" t="str">
        <f>IF('query (10)'!P1123="","",'query (10)'!P1123)</f>
        <v>Medium</v>
      </c>
      <c r="P1123" s="38" t="str">
        <f>IF('query (10)'!N1123="","",'query (10)'!N1123)</f>
        <v xml:space="preserve">-Check and Cleaning Tighten of Terminal
-Check Adhesion of PLC
-Check and Cleaning PLC
</v>
      </c>
      <c r="Q1123" s="38" t="str">
        <f>TRIM('query (10)'!N1123)</f>
        <v xml:space="preserve">-Check and Cleaning Tighten of Terminal
-Check Adhesion of PLC
-Check and Cleaning PLC
</v>
      </c>
      <c r="R1123" s="38" t="str">
        <f>TRIM(UPPER('query (10)'!R1123))</f>
        <v/>
      </c>
      <c r="S1123" s="38" t="str">
        <f>TRIM(UPPER('query (10)'!S1123))</f>
        <v/>
      </c>
      <c r="T1123" s="38" t="str">
        <f>IF('query (10)'!Q1123="","",TRIM(UPPER('query (10)'!Q1123)))</f>
        <v/>
      </c>
      <c r="U1123" s="38" t="str">
        <f>IF('query (10)'!T1123="","",'query (10)'!T1123)</f>
        <v/>
      </c>
      <c r="V1123" s="39" t="str">
        <f>IF('query (10)'!T1123="","",IFERROR(VALUE('query (10)'!T1123),""))</f>
        <v/>
      </c>
      <c r="W1123" s="40">
        <f>IF('query (10)'!U1123="","",'query (10)'!U1123)</f>
        <v>0</v>
      </c>
      <c r="X1123" s="39">
        <f>IF('query (10)'!V1123="","",'query (10)'!V1123)</f>
        <v>180</v>
      </c>
      <c r="Y1123" s="41">
        <f>IF('query (10)'!W1123="","",'query (10)'!W1123)</f>
        <v>46058</v>
      </c>
      <c r="Z1123" s="41" t="str">
        <f>IF('query (10)'!X1123="","",'query (10)'!X1123)</f>
        <v/>
      </c>
      <c r="AA1123" s="41">
        <f>IF('query (10)'!Y1123="","",'query (10)'!Y1123)</f>
        <v>46058</v>
      </c>
      <c r="AB1123" s="41">
        <f>IF('query (10)'!Z1123="","",'query (10)'!Z1123)</f>
        <v>46238</v>
      </c>
      <c r="AC1123" s="38" t="str">
        <f>IF(OR('query (10)'!AA1123="",COUNTIF(Cleaning_Rules!$A$21:$A$26,TRIM('query (10)'!AA1123))&gt;0),"",TRIM('query (10)'!AA1123))</f>
        <v/>
      </c>
      <c r="AD1123" s="38" t="str">
        <f>IF('query (10)'!AB1123="","",TRIM(IFERROR(_xlfn.TEXTBEFORE('query (10)'!AB1123,"("),'query (10)'!AB1123)))</f>
        <v/>
      </c>
      <c r="AE1123" s="38" t="str">
        <f>IFERROR(LOWER(TRIM(_xlfn.TEXTBEFORE(_xlfn.TEXTAFTER('query (10)'!AB1123,"("),")"))),"")</f>
        <v/>
      </c>
      <c r="AF1123" s="38" t="str">
        <f>IF('query (10)'!AD1123="","",TRIM('query (10)'!AD1123))</f>
        <v>ณัฐดนัย จุฑาเทพ</v>
      </c>
      <c r="AG1123" s="38" t="str">
        <f>IF('query (10)'!AE1123="","",TRIM('query (10)'!AE1123))</f>
        <v>ณัฐดนัย จุฑาเทพ</v>
      </c>
      <c r="AH1123" s="38" t="str">
        <f>IF('query (10)'!AF1123="","",IFERROR(VALUE('query (10)'!AF1123),""))</f>
        <v/>
      </c>
      <c r="AI1123" s="38" t="str">
        <f>IF('query (10)'!AG1123="","",TRIM('query (10)'!AG1123))</f>
        <v/>
      </c>
      <c r="AJ1123" s="38" t="str">
        <f>IF('query (10)'!AH1123="","",IFERROR(VALUE('query (10)'!AH1123),""))</f>
        <v/>
      </c>
      <c r="AK1123" s="38" t="str">
        <f>IF('query (10)'!AI1123="","",TRIM('query (10)'!AI1123))</f>
        <v/>
      </c>
      <c r="AL1123" s="42">
        <f t="shared" si="85"/>
        <v>2026</v>
      </c>
      <c r="AM1123" s="42" t="str">
        <f t="shared" si="86"/>
        <v>2026-02</v>
      </c>
      <c r="AN1123" s="42" t="str">
        <f t="shared" ca="1" si="87"/>
        <v>OVERDUE</v>
      </c>
      <c r="AO1123" s="42" t="str">
        <f t="shared" si="88"/>
        <v>GR-579 | INNER RING BORE GRINDING MACHINE | KWD5 | ELECTRICAL CONTROL | Time-based Maintenance | Electrical | Inspection | Medium | -Check and Cleaning Tighten of Terminal
-Check Adhesion of PLC
-Check and Cleaning PLC
 | ณัฐดนัย จุฑาเทพ</v>
      </c>
      <c r="AP1123" s="42" t="str">
        <f>_xlfn.TEXTJOIN("; ",TRUE,IF(COUNTA('query (10)'!A1123:AK1123)&lt;=6,"NEAR_EMPTY_ROW",""),IF($K1123="","MISSING_STATUS",""),IF(AND($K1123="เสร็จสิ้น",$Z1123=""),"DONE_NO_ACTUAL_DATE",""),IF(AND($I1123="Condition-based Maintenance",$AH1123=""),"CBM_NO_MEASUREMENT",""),IF(OR($X1123="",$X1123=0),"INVALID_PERIOD",""),IF(AND($AA1123&lt;&gt;"",$AB1123&lt;&gt;"",$AB1123&lt;$AA1123),"DATE_SEQUENCE_ERROR",""),IF(AND($AB1123&lt;&gt;"",$AB1123&gt;DATE(2030,12,31)),"DATE_OUTLIER",""),IF($C1123="","MISSING_QRCODE",""),IF($J1123="UNKNOWN","UNKNOWN_PM_TYPE",""),IF($L1123="UNKNOWN","UNKNOWN_STATUS",""))</f>
        <v/>
      </c>
      <c r="AQ1123" s="42" t="str">
        <f t="shared" si="89"/>
        <v>NO</v>
      </c>
    </row>
    <row r="1124" spans="1:43" x14ac:dyDescent="0.3">
      <c r="A1124" s="38">
        <f>IF('query (10)'!A1124="","",'query (10)'!A1124)</f>
        <v>1297</v>
      </c>
      <c r="B1124" s="38" t="str">
        <f>IF('query (10)'!B1124="","",'query (10)'!B1124)</f>
        <v/>
      </c>
      <c r="C1124" s="38" t="str">
        <f>TRIM(UPPER('query (10)'!M1124))</f>
        <v>GR-581</v>
      </c>
      <c r="D1124" s="38" t="str">
        <f>TRIM(UPPER(IFERROR(_xlfn.TEXTBEFORE('query (10)'!L1124,"("),'query (10)'!L1124)))</f>
        <v>INNER RING RACEWAY AND RIB SUPER FINISH MACHINE</v>
      </c>
      <c r="E1124" s="38" t="str">
        <f>IFERROR(TRIM(UPPER(_xlfn.TEXTBEFORE(_xlfn.TEXTAFTER('query (10)'!L1124,"("),")"))),"")</f>
        <v/>
      </c>
      <c r="F1124" s="38" t="str">
        <f>TRIM('query (10)'!K1124)</f>
        <v>KWD5</v>
      </c>
      <c r="G1124" s="38" t="str">
        <f>IF('query (10)'!J1124="","",'query (10)'!J1124)</f>
        <v>Electrical Control</v>
      </c>
      <c r="H1124" s="38" t="str">
        <f>TRIM(UPPER('query (10)'!J1124))</f>
        <v>ELECTRICAL CONTROL</v>
      </c>
      <c r="I1124" s="38" t="str">
        <f>IF('query (10)'!F1124="","",'query (10)'!F1124)</f>
        <v>Time-based Maintenance</v>
      </c>
      <c r="J1124" s="38" t="str">
        <f>IF('query (10)'!F1124="","",IFERROR(INDEX(Cleaning_Rules!$B$14:$B$17,MATCH(TRIM('query (10)'!F1124),Cleaning_Rules!$A$14:$A$17,0)),"UNKNOWN"))</f>
        <v>TBM</v>
      </c>
      <c r="K1124" s="38" t="str">
        <f>IF('query (10)'!G1124="","",'query (10)'!G1124)</f>
        <v>แผนใหม่</v>
      </c>
      <c r="L1124" s="38" t="str">
        <f>IF('query (10)'!G1124="","MISSING",IFERROR(INDEX(Cleaning_Rules!$B$5:$B$10,MATCH(TRIM('query (10)'!G1124),Cleaning_Rules!$A$5:$A$10,0)),"UNKNOWN"))</f>
        <v>NEW_PLAN</v>
      </c>
      <c r="M1124" s="38" t="str">
        <f>IF('query (10)'!I1124="","",'query (10)'!I1124)</f>
        <v>Electrical</v>
      </c>
      <c r="N1124" s="38" t="str">
        <f>IF('query (10)'!O1124="","",'query (10)'!O1124)</f>
        <v>Inspection</v>
      </c>
      <c r="O1124" s="38" t="str">
        <f>IF('query (10)'!P1124="","",'query (10)'!P1124)</f>
        <v>Medium</v>
      </c>
      <c r="P1124" s="38" t="str">
        <f>IF('query (10)'!N1124="","",'query (10)'!N1124)</f>
        <v xml:space="preserve">-Check and Cleaning Tighten of Terminal
-Check Adhesion of PLC
-Check and Cleaning PLC
</v>
      </c>
      <c r="Q1124" s="38" t="str">
        <f>TRIM('query (10)'!N1124)</f>
        <v xml:space="preserve">-Check and Cleaning Tighten of Terminal
-Check Adhesion of PLC
-Check and Cleaning PLC
</v>
      </c>
      <c r="R1124" s="38" t="str">
        <f>TRIM(UPPER('query (10)'!R1124))</f>
        <v/>
      </c>
      <c r="S1124" s="38" t="str">
        <f>TRIM(UPPER('query (10)'!S1124))</f>
        <v/>
      </c>
      <c r="T1124" s="38" t="str">
        <f>IF('query (10)'!Q1124="","",TRIM(UPPER('query (10)'!Q1124)))</f>
        <v/>
      </c>
      <c r="U1124" s="38" t="str">
        <f>IF('query (10)'!T1124="","",'query (10)'!T1124)</f>
        <v/>
      </c>
      <c r="V1124" s="39" t="str">
        <f>IF('query (10)'!T1124="","",IFERROR(VALUE('query (10)'!T1124),""))</f>
        <v/>
      </c>
      <c r="W1124" s="40">
        <f>IF('query (10)'!U1124="","",'query (10)'!U1124)</f>
        <v>0</v>
      </c>
      <c r="X1124" s="39">
        <f>IF('query (10)'!V1124="","",'query (10)'!V1124)</f>
        <v>180</v>
      </c>
      <c r="Y1124" s="41">
        <f>IF('query (10)'!W1124="","",'query (10)'!W1124)</f>
        <v>46058</v>
      </c>
      <c r="Z1124" s="41" t="str">
        <f>IF('query (10)'!X1124="","",'query (10)'!X1124)</f>
        <v/>
      </c>
      <c r="AA1124" s="41">
        <f>IF('query (10)'!Y1124="","",'query (10)'!Y1124)</f>
        <v>46058</v>
      </c>
      <c r="AB1124" s="41">
        <f>IF('query (10)'!Z1124="","",'query (10)'!Z1124)</f>
        <v>46238</v>
      </c>
      <c r="AC1124" s="38" t="str">
        <f>IF(OR('query (10)'!AA1124="",COUNTIF(Cleaning_Rules!$A$21:$A$26,TRIM('query (10)'!AA1124))&gt;0),"",TRIM('query (10)'!AA1124))</f>
        <v/>
      </c>
      <c r="AD1124" s="38" t="str">
        <f>IF('query (10)'!AB1124="","",TRIM(IFERROR(_xlfn.TEXTBEFORE('query (10)'!AB1124,"("),'query (10)'!AB1124)))</f>
        <v/>
      </c>
      <c r="AE1124" s="38" t="str">
        <f>IFERROR(LOWER(TRIM(_xlfn.TEXTBEFORE(_xlfn.TEXTAFTER('query (10)'!AB1124,"("),")"))),"")</f>
        <v/>
      </c>
      <c r="AF1124" s="38" t="str">
        <f>IF('query (10)'!AD1124="","",TRIM('query (10)'!AD1124))</f>
        <v>ณัฐดนัย จุฑาเทพ</v>
      </c>
      <c r="AG1124" s="38" t="str">
        <f>IF('query (10)'!AE1124="","",TRIM('query (10)'!AE1124))</f>
        <v>ณัฐดนัย จุฑาเทพ</v>
      </c>
      <c r="AH1124" s="38" t="str">
        <f>IF('query (10)'!AF1124="","",IFERROR(VALUE('query (10)'!AF1124),""))</f>
        <v/>
      </c>
      <c r="AI1124" s="38" t="str">
        <f>IF('query (10)'!AG1124="","",TRIM('query (10)'!AG1124))</f>
        <v/>
      </c>
      <c r="AJ1124" s="38" t="str">
        <f>IF('query (10)'!AH1124="","",IFERROR(VALUE('query (10)'!AH1124),""))</f>
        <v/>
      </c>
      <c r="AK1124" s="38" t="str">
        <f>IF('query (10)'!AI1124="","",TRIM('query (10)'!AI1124))</f>
        <v/>
      </c>
      <c r="AL1124" s="42">
        <f t="shared" si="85"/>
        <v>2026</v>
      </c>
      <c r="AM1124" s="42" t="str">
        <f t="shared" si="86"/>
        <v>2026-02</v>
      </c>
      <c r="AN1124" s="42" t="str">
        <f t="shared" ca="1" si="87"/>
        <v>OVERDUE</v>
      </c>
      <c r="AO1124" s="42" t="str">
        <f t="shared" si="88"/>
        <v>GR-581 | INNER RING RACEWAY AND RIB SUPER FINISH MACHINE | KWD5 | ELECTRICAL CONTROL | Time-based Maintenance | Electrical | Inspection | Medium | -Check and Cleaning Tighten of Terminal
-Check Adhesion of PLC
-Check and Cleaning PLC
 | ณัฐดนัย จุฑาเทพ</v>
      </c>
      <c r="AP1124" s="42" t="str">
        <f>_xlfn.TEXTJOIN("; ",TRUE,IF(COUNTA('query (10)'!A1124:AK1124)&lt;=6,"NEAR_EMPTY_ROW",""),IF($K1124="","MISSING_STATUS",""),IF(AND($K1124="เสร็จสิ้น",$Z1124=""),"DONE_NO_ACTUAL_DATE",""),IF(AND($I1124="Condition-based Maintenance",$AH1124=""),"CBM_NO_MEASUREMENT",""),IF(OR($X1124="",$X1124=0),"INVALID_PERIOD",""),IF(AND($AA1124&lt;&gt;"",$AB1124&lt;&gt;"",$AB1124&lt;$AA1124),"DATE_SEQUENCE_ERROR",""),IF(AND($AB1124&lt;&gt;"",$AB1124&gt;DATE(2030,12,31)),"DATE_OUTLIER",""),IF($C1124="","MISSING_QRCODE",""),IF($J1124="UNKNOWN","UNKNOWN_PM_TYPE",""),IF($L1124="UNKNOWN","UNKNOWN_STATUS",""))</f>
        <v/>
      </c>
      <c r="AQ1124" s="42" t="str">
        <f t="shared" si="89"/>
        <v>NO</v>
      </c>
    </row>
    <row r="1125" spans="1:43" x14ac:dyDescent="0.3">
      <c r="A1125" s="38">
        <f>IF('query (10)'!A1125="","",'query (10)'!A1125)</f>
        <v>1298</v>
      </c>
      <c r="B1125" s="38" t="str">
        <f>IF('query (10)'!B1125="","",'query (10)'!B1125)</f>
        <v/>
      </c>
      <c r="C1125" s="38" t="str">
        <f>TRIM(UPPER('query (10)'!M1125))</f>
        <v>GR-694</v>
      </c>
      <c r="D1125" s="38" t="str">
        <f>TRIM(UPPER(IFERROR(_xlfn.TEXTBEFORE('query (10)'!L1125,"("),'query (10)'!L1125)))</f>
        <v>OUTER RING RACEWAY GRINDING MACHINE</v>
      </c>
      <c r="E1125" s="38" t="str">
        <f>IFERROR(TRIM(UPPER(_xlfn.TEXTBEFORE(_xlfn.TEXTAFTER('query (10)'!L1125,"("),")"))),"")</f>
        <v/>
      </c>
      <c r="F1125" s="38" t="str">
        <f>TRIM('query (10)'!K1125)</f>
        <v>KWD6</v>
      </c>
      <c r="G1125" s="38" t="str">
        <f>IF('query (10)'!J1125="","",'query (10)'!J1125)</f>
        <v>Electrical Control</v>
      </c>
      <c r="H1125" s="38" t="str">
        <f>TRIM(UPPER('query (10)'!J1125))</f>
        <v>ELECTRICAL CONTROL</v>
      </c>
      <c r="I1125" s="38" t="str">
        <f>IF('query (10)'!F1125="","",'query (10)'!F1125)</f>
        <v>Time-based Maintenance</v>
      </c>
      <c r="J1125" s="38" t="str">
        <f>IF('query (10)'!F1125="","",IFERROR(INDEX(Cleaning_Rules!$B$14:$B$17,MATCH(TRIM('query (10)'!F1125),Cleaning_Rules!$A$14:$A$17,0)),"UNKNOWN"))</f>
        <v>TBM</v>
      </c>
      <c r="K1125" s="38" t="str">
        <f>IF('query (10)'!G1125="","",'query (10)'!G1125)</f>
        <v>แผนใหม่</v>
      </c>
      <c r="L1125" s="38" t="str">
        <f>IF('query (10)'!G1125="","MISSING",IFERROR(INDEX(Cleaning_Rules!$B$5:$B$10,MATCH(TRIM('query (10)'!G1125),Cleaning_Rules!$A$5:$A$10,0)),"UNKNOWN"))</f>
        <v>NEW_PLAN</v>
      </c>
      <c r="M1125" s="38" t="str">
        <f>IF('query (10)'!I1125="","",'query (10)'!I1125)</f>
        <v>Electrical</v>
      </c>
      <c r="N1125" s="38" t="str">
        <f>IF('query (10)'!O1125="","",'query (10)'!O1125)</f>
        <v>Inspection</v>
      </c>
      <c r="O1125" s="38" t="str">
        <f>IF('query (10)'!P1125="","",'query (10)'!P1125)</f>
        <v>Medium</v>
      </c>
      <c r="P1125" s="38" t="str">
        <f>IF('query (10)'!N1125="","",'query (10)'!N1125)</f>
        <v xml:space="preserve">-Check and Cleaning Tighten of Terminal
-Check Adhesion of PLC
-Check and Cleaning PLC
</v>
      </c>
      <c r="Q1125" s="38" t="str">
        <f>TRIM('query (10)'!N1125)</f>
        <v xml:space="preserve">-Check and Cleaning Tighten of Terminal
-Check Adhesion of PLC
-Check and Cleaning PLC
</v>
      </c>
      <c r="R1125" s="38" t="str">
        <f>TRIM(UPPER('query (10)'!R1125))</f>
        <v/>
      </c>
      <c r="S1125" s="38" t="str">
        <f>TRIM(UPPER('query (10)'!S1125))</f>
        <v/>
      </c>
      <c r="T1125" s="38" t="str">
        <f>IF('query (10)'!Q1125="","",TRIM(UPPER('query (10)'!Q1125)))</f>
        <v/>
      </c>
      <c r="U1125" s="38" t="str">
        <f>IF('query (10)'!T1125="","",'query (10)'!T1125)</f>
        <v/>
      </c>
      <c r="V1125" s="39" t="str">
        <f>IF('query (10)'!T1125="","",IFERROR(VALUE('query (10)'!T1125),""))</f>
        <v/>
      </c>
      <c r="W1125" s="40">
        <f>IF('query (10)'!U1125="","",'query (10)'!U1125)</f>
        <v>0</v>
      </c>
      <c r="X1125" s="39">
        <f>IF('query (10)'!V1125="","",'query (10)'!V1125)</f>
        <v>180</v>
      </c>
      <c r="Y1125" s="41">
        <f>IF('query (10)'!W1125="","",'query (10)'!W1125)</f>
        <v>46059</v>
      </c>
      <c r="Z1125" s="41" t="str">
        <f>IF('query (10)'!X1125="","",'query (10)'!X1125)</f>
        <v/>
      </c>
      <c r="AA1125" s="41">
        <f>IF('query (10)'!Y1125="","",'query (10)'!Y1125)</f>
        <v>46059</v>
      </c>
      <c r="AB1125" s="41">
        <f>IF('query (10)'!Z1125="","",'query (10)'!Z1125)</f>
        <v>46239</v>
      </c>
      <c r="AC1125" s="38" t="str">
        <f>IF(OR('query (10)'!AA1125="",COUNTIF(Cleaning_Rules!$A$21:$A$26,TRIM('query (10)'!AA1125))&gt;0),"",TRIM('query (10)'!AA1125))</f>
        <v/>
      </c>
      <c r="AD1125" s="38" t="str">
        <f>IF('query (10)'!AB1125="","",TRIM(IFERROR(_xlfn.TEXTBEFORE('query (10)'!AB1125,"("),'query (10)'!AB1125)))</f>
        <v/>
      </c>
      <c r="AE1125" s="38" t="str">
        <f>IFERROR(LOWER(TRIM(_xlfn.TEXTBEFORE(_xlfn.TEXTAFTER('query (10)'!AB1125,"("),")"))),"")</f>
        <v/>
      </c>
      <c r="AF1125" s="38" t="str">
        <f>IF('query (10)'!AD1125="","",TRIM('query (10)'!AD1125))</f>
        <v>ณัฐดนัย จุฑาเทพ</v>
      </c>
      <c r="AG1125" s="38" t="str">
        <f>IF('query (10)'!AE1125="","",TRIM('query (10)'!AE1125))</f>
        <v>ณัฐดนัย จุฑาเทพ</v>
      </c>
      <c r="AH1125" s="38" t="str">
        <f>IF('query (10)'!AF1125="","",IFERROR(VALUE('query (10)'!AF1125),""))</f>
        <v/>
      </c>
      <c r="AI1125" s="38" t="str">
        <f>IF('query (10)'!AG1125="","",TRIM('query (10)'!AG1125))</f>
        <v/>
      </c>
      <c r="AJ1125" s="38" t="str">
        <f>IF('query (10)'!AH1125="","",IFERROR(VALUE('query (10)'!AH1125),""))</f>
        <v/>
      </c>
      <c r="AK1125" s="38" t="str">
        <f>IF('query (10)'!AI1125="","",TRIM('query (10)'!AI1125))</f>
        <v/>
      </c>
      <c r="AL1125" s="42">
        <f t="shared" si="85"/>
        <v>2026</v>
      </c>
      <c r="AM1125" s="42" t="str">
        <f t="shared" si="86"/>
        <v>2026-02</v>
      </c>
      <c r="AN1125" s="42" t="str">
        <f t="shared" ca="1" si="87"/>
        <v>OVERDUE</v>
      </c>
      <c r="AO1125" s="42" t="str">
        <f t="shared" si="88"/>
        <v>GR-694 | OUTER RING RACEWAY GRINDING MACHINE | KWD6 | ELECTRICAL CONTROL | Time-based Maintenance | Electrical | Inspection | Medium | -Check and Cleaning Tighten of Terminal
-Check Adhesion of PLC
-Check and Cleaning PLC
 | ณัฐดนัย จุฑาเทพ</v>
      </c>
      <c r="AP1125" s="42" t="str">
        <f>_xlfn.TEXTJOIN("; ",TRUE,IF(COUNTA('query (10)'!A1125:AK1125)&lt;=6,"NEAR_EMPTY_ROW",""),IF($K1125="","MISSING_STATUS",""),IF(AND($K1125="เสร็จสิ้น",$Z1125=""),"DONE_NO_ACTUAL_DATE",""),IF(AND($I1125="Condition-based Maintenance",$AH1125=""),"CBM_NO_MEASUREMENT",""),IF(OR($X1125="",$X1125=0),"INVALID_PERIOD",""),IF(AND($AA1125&lt;&gt;"",$AB1125&lt;&gt;"",$AB1125&lt;$AA1125),"DATE_SEQUENCE_ERROR",""),IF(AND($AB1125&lt;&gt;"",$AB1125&gt;DATE(2030,12,31)),"DATE_OUTLIER",""),IF($C1125="","MISSING_QRCODE",""),IF($J1125="UNKNOWN","UNKNOWN_PM_TYPE",""),IF($L1125="UNKNOWN","UNKNOWN_STATUS",""))</f>
        <v/>
      </c>
      <c r="AQ1125" s="42" t="str">
        <f t="shared" si="89"/>
        <v>NO</v>
      </c>
    </row>
    <row r="1126" spans="1:43" x14ac:dyDescent="0.3">
      <c r="A1126" s="38">
        <f>IF('query (10)'!A1126="","",'query (10)'!A1126)</f>
        <v>1299</v>
      </c>
      <c r="B1126" s="38" t="str">
        <f>IF('query (10)'!B1126="","",'query (10)'!B1126)</f>
        <v/>
      </c>
      <c r="C1126" s="38" t="str">
        <f>TRIM(UPPER('query (10)'!M1126))</f>
        <v>GR-696</v>
      </c>
      <c r="D1126" s="38" t="str">
        <f>TRIM(UPPER(IFERROR(_xlfn.TEXTBEFORE('query (10)'!L1126,"("),'query (10)'!L1126)))</f>
        <v>OUTER RING RACEWAY SUPER FINISH MACHINE</v>
      </c>
      <c r="E1126" s="38" t="str">
        <f>IFERROR(TRIM(UPPER(_xlfn.TEXTBEFORE(_xlfn.TEXTAFTER('query (10)'!L1126,"("),")"))),"")</f>
        <v/>
      </c>
      <c r="F1126" s="38" t="str">
        <f>TRIM('query (10)'!K1126)</f>
        <v>KWD6</v>
      </c>
      <c r="G1126" s="38" t="str">
        <f>IF('query (10)'!J1126="","",'query (10)'!J1126)</f>
        <v>Electrical Control</v>
      </c>
      <c r="H1126" s="38" t="str">
        <f>TRIM(UPPER('query (10)'!J1126))</f>
        <v>ELECTRICAL CONTROL</v>
      </c>
      <c r="I1126" s="38" t="str">
        <f>IF('query (10)'!F1126="","",'query (10)'!F1126)</f>
        <v>Time-based Maintenance</v>
      </c>
      <c r="J1126" s="38" t="str">
        <f>IF('query (10)'!F1126="","",IFERROR(INDEX(Cleaning_Rules!$B$14:$B$17,MATCH(TRIM('query (10)'!F1126),Cleaning_Rules!$A$14:$A$17,0)),"UNKNOWN"))</f>
        <v>TBM</v>
      </c>
      <c r="K1126" s="38" t="str">
        <f>IF('query (10)'!G1126="","",'query (10)'!G1126)</f>
        <v>แผนใหม่</v>
      </c>
      <c r="L1126" s="38" t="str">
        <f>IF('query (10)'!G1126="","MISSING",IFERROR(INDEX(Cleaning_Rules!$B$5:$B$10,MATCH(TRIM('query (10)'!G1126),Cleaning_Rules!$A$5:$A$10,0)),"UNKNOWN"))</f>
        <v>NEW_PLAN</v>
      </c>
      <c r="M1126" s="38" t="str">
        <f>IF('query (10)'!I1126="","",'query (10)'!I1126)</f>
        <v>Electrical</v>
      </c>
      <c r="N1126" s="38" t="str">
        <f>IF('query (10)'!O1126="","",'query (10)'!O1126)</f>
        <v>Inspection</v>
      </c>
      <c r="O1126" s="38" t="str">
        <f>IF('query (10)'!P1126="","",'query (10)'!P1126)</f>
        <v>Medium</v>
      </c>
      <c r="P1126" s="38" t="str">
        <f>IF('query (10)'!N1126="","",'query (10)'!N1126)</f>
        <v xml:space="preserve">-Check and Cleaning Tighten of Terminal
-Check Adhesion of PLC
-Check and Cleaning PLC
</v>
      </c>
      <c r="Q1126" s="38" t="str">
        <f>TRIM('query (10)'!N1126)</f>
        <v xml:space="preserve">-Check and Cleaning Tighten of Terminal
-Check Adhesion of PLC
-Check and Cleaning PLC
</v>
      </c>
      <c r="R1126" s="38" t="str">
        <f>TRIM(UPPER('query (10)'!R1126))</f>
        <v/>
      </c>
      <c r="S1126" s="38" t="str">
        <f>TRIM(UPPER('query (10)'!S1126))</f>
        <v/>
      </c>
      <c r="T1126" s="38" t="str">
        <f>IF('query (10)'!Q1126="","",TRIM(UPPER('query (10)'!Q1126)))</f>
        <v/>
      </c>
      <c r="U1126" s="38" t="str">
        <f>IF('query (10)'!T1126="","",'query (10)'!T1126)</f>
        <v/>
      </c>
      <c r="V1126" s="39" t="str">
        <f>IF('query (10)'!T1126="","",IFERROR(VALUE('query (10)'!T1126),""))</f>
        <v/>
      </c>
      <c r="W1126" s="40">
        <f>IF('query (10)'!U1126="","",'query (10)'!U1126)</f>
        <v>0</v>
      </c>
      <c r="X1126" s="39">
        <f>IF('query (10)'!V1126="","",'query (10)'!V1126)</f>
        <v>180</v>
      </c>
      <c r="Y1126" s="41">
        <f>IF('query (10)'!W1126="","",'query (10)'!W1126)</f>
        <v>46059</v>
      </c>
      <c r="Z1126" s="41" t="str">
        <f>IF('query (10)'!X1126="","",'query (10)'!X1126)</f>
        <v/>
      </c>
      <c r="AA1126" s="41">
        <f>IF('query (10)'!Y1126="","",'query (10)'!Y1126)</f>
        <v>46059</v>
      </c>
      <c r="AB1126" s="41">
        <f>IF('query (10)'!Z1126="","",'query (10)'!Z1126)</f>
        <v>46239</v>
      </c>
      <c r="AC1126" s="38" t="str">
        <f>IF(OR('query (10)'!AA1126="",COUNTIF(Cleaning_Rules!$A$21:$A$26,TRIM('query (10)'!AA1126))&gt;0),"",TRIM('query (10)'!AA1126))</f>
        <v/>
      </c>
      <c r="AD1126" s="38" t="str">
        <f>IF('query (10)'!AB1126="","",TRIM(IFERROR(_xlfn.TEXTBEFORE('query (10)'!AB1126,"("),'query (10)'!AB1126)))</f>
        <v/>
      </c>
      <c r="AE1126" s="38" t="str">
        <f>IFERROR(LOWER(TRIM(_xlfn.TEXTBEFORE(_xlfn.TEXTAFTER('query (10)'!AB1126,"("),")"))),"")</f>
        <v/>
      </c>
      <c r="AF1126" s="38" t="str">
        <f>IF('query (10)'!AD1126="","",TRIM('query (10)'!AD1126))</f>
        <v>ณัฐดนัย จุฑาเทพ</v>
      </c>
      <c r="AG1126" s="38" t="str">
        <f>IF('query (10)'!AE1126="","",TRIM('query (10)'!AE1126))</f>
        <v>ณัฐดนัย จุฑาเทพ</v>
      </c>
      <c r="AH1126" s="38" t="str">
        <f>IF('query (10)'!AF1126="","",IFERROR(VALUE('query (10)'!AF1126),""))</f>
        <v/>
      </c>
      <c r="AI1126" s="38" t="str">
        <f>IF('query (10)'!AG1126="","",TRIM('query (10)'!AG1126))</f>
        <v/>
      </c>
      <c r="AJ1126" s="38" t="str">
        <f>IF('query (10)'!AH1126="","",IFERROR(VALUE('query (10)'!AH1126),""))</f>
        <v/>
      </c>
      <c r="AK1126" s="38" t="str">
        <f>IF('query (10)'!AI1126="","",TRIM('query (10)'!AI1126))</f>
        <v/>
      </c>
      <c r="AL1126" s="42">
        <f t="shared" si="85"/>
        <v>2026</v>
      </c>
      <c r="AM1126" s="42" t="str">
        <f t="shared" si="86"/>
        <v>2026-02</v>
      </c>
      <c r="AN1126" s="42" t="str">
        <f t="shared" ca="1" si="87"/>
        <v>OVERDUE</v>
      </c>
      <c r="AO1126" s="42" t="str">
        <f t="shared" si="88"/>
        <v>GR-696 | OUTER RING RACEWAY SUPER FINISH MACHINE | KWD6 | ELECTRICAL CONTROL | Time-based Maintenance | Electrical | Inspection | Medium | -Check and Cleaning Tighten of Terminal
-Check Adhesion of PLC
-Check and Cleaning PLC
 | ณัฐดนัย จุฑาเทพ</v>
      </c>
      <c r="AP1126" s="42" t="str">
        <f>_xlfn.TEXTJOIN("; ",TRUE,IF(COUNTA('query (10)'!A1126:AK1126)&lt;=6,"NEAR_EMPTY_ROW",""),IF($K1126="","MISSING_STATUS",""),IF(AND($K1126="เสร็จสิ้น",$Z1126=""),"DONE_NO_ACTUAL_DATE",""),IF(AND($I1126="Condition-based Maintenance",$AH1126=""),"CBM_NO_MEASUREMENT",""),IF(OR($X1126="",$X1126=0),"INVALID_PERIOD",""),IF(AND($AA1126&lt;&gt;"",$AB1126&lt;&gt;"",$AB1126&lt;$AA1126),"DATE_SEQUENCE_ERROR",""),IF(AND($AB1126&lt;&gt;"",$AB1126&gt;DATE(2030,12,31)),"DATE_OUTLIER",""),IF($C1126="","MISSING_QRCODE",""),IF($J1126="UNKNOWN","UNKNOWN_PM_TYPE",""),IF($L1126="UNKNOWN","UNKNOWN_STATUS",""))</f>
        <v/>
      </c>
      <c r="AQ1126" s="42" t="str">
        <f t="shared" si="89"/>
        <v>NO</v>
      </c>
    </row>
    <row r="1127" spans="1:43" x14ac:dyDescent="0.3">
      <c r="A1127" s="38">
        <f>IF('query (10)'!A1127="","",'query (10)'!A1127)</f>
        <v>1300</v>
      </c>
      <c r="B1127" s="38" t="str">
        <f>IF('query (10)'!B1127="","",'query (10)'!B1127)</f>
        <v/>
      </c>
      <c r="C1127" s="38" t="str">
        <f>TRIM(UPPER('query (10)'!M1127))</f>
        <v>GR-689</v>
      </c>
      <c r="D1127" s="38" t="str">
        <f>TRIM(UPPER(IFERROR(_xlfn.TEXTBEFORE('query (10)'!L1127,"("),'query (10)'!L1127)))</f>
        <v>INNER RING RACEWAY GRINDING MACHINE</v>
      </c>
      <c r="E1127" s="38" t="str">
        <f>IFERROR(TRIM(UPPER(_xlfn.TEXTBEFORE(_xlfn.TEXTAFTER('query (10)'!L1127,"("),")"))),"")</f>
        <v/>
      </c>
      <c r="F1127" s="38" t="str">
        <f>TRIM('query (10)'!K1127)</f>
        <v>KWD6</v>
      </c>
      <c r="G1127" s="38" t="str">
        <f>IF('query (10)'!J1127="","",'query (10)'!J1127)</f>
        <v>Electrical Control</v>
      </c>
      <c r="H1127" s="38" t="str">
        <f>TRIM(UPPER('query (10)'!J1127))</f>
        <v>ELECTRICAL CONTROL</v>
      </c>
      <c r="I1127" s="38" t="str">
        <f>IF('query (10)'!F1127="","",'query (10)'!F1127)</f>
        <v>Time-based Maintenance</v>
      </c>
      <c r="J1127" s="38" t="str">
        <f>IF('query (10)'!F1127="","",IFERROR(INDEX(Cleaning_Rules!$B$14:$B$17,MATCH(TRIM('query (10)'!F1127),Cleaning_Rules!$A$14:$A$17,0)),"UNKNOWN"))</f>
        <v>TBM</v>
      </c>
      <c r="K1127" s="38" t="str">
        <f>IF('query (10)'!G1127="","",'query (10)'!G1127)</f>
        <v>แผนใหม่</v>
      </c>
      <c r="L1127" s="38" t="str">
        <f>IF('query (10)'!G1127="","MISSING",IFERROR(INDEX(Cleaning_Rules!$B$5:$B$10,MATCH(TRIM('query (10)'!G1127),Cleaning_Rules!$A$5:$A$10,0)),"UNKNOWN"))</f>
        <v>NEW_PLAN</v>
      </c>
      <c r="M1127" s="38" t="str">
        <f>IF('query (10)'!I1127="","",'query (10)'!I1127)</f>
        <v>Electrical</v>
      </c>
      <c r="N1127" s="38" t="str">
        <f>IF('query (10)'!O1127="","",'query (10)'!O1127)</f>
        <v>Inspection</v>
      </c>
      <c r="O1127" s="38" t="str">
        <f>IF('query (10)'!P1127="","",'query (10)'!P1127)</f>
        <v>Medium</v>
      </c>
      <c r="P1127" s="38" t="str">
        <f>IF('query (10)'!N1127="","",'query (10)'!N1127)</f>
        <v xml:space="preserve">-Check and Cleaning Tighten of Terminal
-Check Adhesion of PLC
-Check and Cleaning PLC
</v>
      </c>
      <c r="Q1127" s="38" t="str">
        <f>TRIM('query (10)'!N1127)</f>
        <v xml:space="preserve">-Check and Cleaning Tighten of Terminal
-Check Adhesion of PLC
-Check and Cleaning PLC
</v>
      </c>
      <c r="R1127" s="38" t="str">
        <f>TRIM(UPPER('query (10)'!R1127))</f>
        <v/>
      </c>
      <c r="S1127" s="38" t="str">
        <f>TRIM(UPPER('query (10)'!S1127))</f>
        <v/>
      </c>
      <c r="T1127" s="38" t="str">
        <f>IF('query (10)'!Q1127="","",TRIM(UPPER('query (10)'!Q1127)))</f>
        <v/>
      </c>
      <c r="U1127" s="38" t="str">
        <f>IF('query (10)'!T1127="","",'query (10)'!T1127)</f>
        <v/>
      </c>
      <c r="V1127" s="39" t="str">
        <f>IF('query (10)'!T1127="","",IFERROR(VALUE('query (10)'!T1127),""))</f>
        <v/>
      </c>
      <c r="W1127" s="40">
        <f>IF('query (10)'!U1127="","",'query (10)'!U1127)</f>
        <v>0</v>
      </c>
      <c r="X1127" s="39">
        <f>IF('query (10)'!V1127="","",'query (10)'!V1127)</f>
        <v>180</v>
      </c>
      <c r="Y1127" s="41">
        <f>IF('query (10)'!W1127="","",'query (10)'!W1127)</f>
        <v>46059</v>
      </c>
      <c r="Z1127" s="41" t="str">
        <f>IF('query (10)'!X1127="","",'query (10)'!X1127)</f>
        <v/>
      </c>
      <c r="AA1127" s="41">
        <f>IF('query (10)'!Y1127="","",'query (10)'!Y1127)</f>
        <v>46059</v>
      </c>
      <c r="AB1127" s="41">
        <f>IF('query (10)'!Z1127="","",'query (10)'!Z1127)</f>
        <v>46239</v>
      </c>
      <c r="AC1127" s="38" t="str">
        <f>IF(OR('query (10)'!AA1127="",COUNTIF(Cleaning_Rules!$A$21:$A$26,TRIM('query (10)'!AA1127))&gt;0),"",TRIM('query (10)'!AA1127))</f>
        <v/>
      </c>
      <c r="AD1127" s="38" t="str">
        <f>IF('query (10)'!AB1127="","",TRIM(IFERROR(_xlfn.TEXTBEFORE('query (10)'!AB1127,"("),'query (10)'!AB1127)))</f>
        <v/>
      </c>
      <c r="AE1127" s="38" t="str">
        <f>IFERROR(LOWER(TRIM(_xlfn.TEXTBEFORE(_xlfn.TEXTAFTER('query (10)'!AB1127,"("),")"))),"")</f>
        <v/>
      </c>
      <c r="AF1127" s="38" t="str">
        <f>IF('query (10)'!AD1127="","",TRIM('query (10)'!AD1127))</f>
        <v>ณัฐดนัย จุฑาเทพ</v>
      </c>
      <c r="AG1127" s="38" t="str">
        <f>IF('query (10)'!AE1127="","",TRIM('query (10)'!AE1127))</f>
        <v>ณัฐดนัย จุฑาเทพ</v>
      </c>
      <c r="AH1127" s="38" t="str">
        <f>IF('query (10)'!AF1127="","",IFERROR(VALUE('query (10)'!AF1127),""))</f>
        <v/>
      </c>
      <c r="AI1127" s="38" t="str">
        <f>IF('query (10)'!AG1127="","",TRIM('query (10)'!AG1127))</f>
        <v/>
      </c>
      <c r="AJ1127" s="38" t="str">
        <f>IF('query (10)'!AH1127="","",IFERROR(VALUE('query (10)'!AH1127),""))</f>
        <v/>
      </c>
      <c r="AK1127" s="38" t="str">
        <f>IF('query (10)'!AI1127="","",TRIM('query (10)'!AI1127))</f>
        <v/>
      </c>
      <c r="AL1127" s="42">
        <f t="shared" si="85"/>
        <v>2026</v>
      </c>
      <c r="AM1127" s="42" t="str">
        <f t="shared" si="86"/>
        <v>2026-02</v>
      </c>
      <c r="AN1127" s="42" t="str">
        <f t="shared" ca="1" si="87"/>
        <v>OVERDUE</v>
      </c>
      <c r="AO1127" s="42" t="str">
        <f t="shared" si="88"/>
        <v>GR-689 | INNER RING RACEWAY GRINDING MACHINE | KWD6 | ELECTRICAL CONTROL | Time-based Maintenance | Electrical | Inspection | Medium | -Check and Cleaning Tighten of Terminal
-Check Adhesion of PLC
-Check and Cleaning PLC
 | ณัฐดนัย จุฑาเทพ</v>
      </c>
      <c r="AP1127" s="42" t="str">
        <f>_xlfn.TEXTJOIN("; ",TRUE,IF(COUNTA('query (10)'!A1127:AK1127)&lt;=6,"NEAR_EMPTY_ROW",""),IF($K1127="","MISSING_STATUS",""),IF(AND($K1127="เสร็จสิ้น",$Z1127=""),"DONE_NO_ACTUAL_DATE",""),IF(AND($I1127="Condition-based Maintenance",$AH1127=""),"CBM_NO_MEASUREMENT",""),IF(OR($X1127="",$X1127=0),"INVALID_PERIOD",""),IF(AND($AA1127&lt;&gt;"",$AB1127&lt;&gt;"",$AB1127&lt;$AA1127),"DATE_SEQUENCE_ERROR",""),IF(AND($AB1127&lt;&gt;"",$AB1127&gt;DATE(2030,12,31)),"DATE_OUTLIER",""),IF($C1127="","MISSING_QRCODE",""),IF($J1127="UNKNOWN","UNKNOWN_PM_TYPE",""),IF($L1127="UNKNOWN","UNKNOWN_STATUS",""))</f>
        <v/>
      </c>
      <c r="AQ1127" s="42" t="str">
        <f t="shared" si="89"/>
        <v>NO</v>
      </c>
    </row>
    <row r="1128" spans="1:43" x14ac:dyDescent="0.3">
      <c r="A1128" s="38">
        <f>IF('query (10)'!A1128="","",'query (10)'!A1128)</f>
        <v>1301</v>
      </c>
      <c r="B1128" s="38" t="str">
        <f>IF('query (10)'!B1128="","",'query (10)'!B1128)</f>
        <v/>
      </c>
      <c r="C1128" s="38" t="str">
        <f>TRIM(UPPER('query (10)'!M1128))</f>
        <v>GR-690</v>
      </c>
      <c r="D1128" s="38" t="str">
        <f>TRIM(UPPER(IFERROR(_xlfn.TEXTBEFORE('query (10)'!L1128,"("),'query (10)'!L1128)))</f>
        <v>INNER RING RIB GRINDING MACHINE</v>
      </c>
      <c r="E1128" s="38" t="str">
        <f>IFERROR(TRIM(UPPER(_xlfn.TEXTBEFORE(_xlfn.TEXTAFTER('query (10)'!L1128,"("),")"))),"")</f>
        <v/>
      </c>
      <c r="F1128" s="38" t="str">
        <f>TRIM('query (10)'!K1128)</f>
        <v>KWD6</v>
      </c>
      <c r="G1128" s="38" t="str">
        <f>IF('query (10)'!J1128="","",'query (10)'!J1128)</f>
        <v>Electrical Control</v>
      </c>
      <c r="H1128" s="38" t="str">
        <f>TRIM(UPPER('query (10)'!J1128))</f>
        <v>ELECTRICAL CONTROL</v>
      </c>
      <c r="I1128" s="38" t="str">
        <f>IF('query (10)'!F1128="","",'query (10)'!F1128)</f>
        <v>Time-based Maintenance</v>
      </c>
      <c r="J1128" s="38" t="str">
        <f>IF('query (10)'!F1128="","",IFERROR(INDEX(Cleaning_Rules!$B$14:$B$17,MATCH(TRIM('query (10)'!F1128),Cleaning_Rules!$A$14:$A$17,0)),"UNKNOWN"))</f>
        <v>TBM</v>
      </c>
      <c r="K1128" s="38" t="str">
        <f>IF('query (10)'!G1128="","",'query (10)'!G1128)</f>
        <v>แผนใหม่</v>
      </c>
      <c r="L1128" s="38" t="str">
        <f>IF('query (10)'!G1128="","MISSING",IFERROR(INDEX(Cleaning_Rules!$B$5:$B$10,MATCH(TRIM('query (10)'!G1128),Cleaning_Rules!$A$5:$A$10,0)),"UNKNOWN"))</f>
        <v>NEW_PLAN</v>
      </c>
      <c r="M1128" s="38" t="str">
        <f>IF('query (10)'!I1128="","",'query (10)'!I1128)</f>
        <v>Electrical</v>
      </c>
      <c r="N1128" s="38" t="str">
        <f>IF('query (10)'!O1128="","",'query (10)'!O1128)</f>
        <v>Inspection</v>
      </c>
      <c r="O1128" s="38" t="str">
        <f>IF('query (10)'!P1128="","",'query (10)'!P1128)</f>
        <v>Medium</v>
      </c>
      <c r="P1128" s="38" t="str">
        <f>IF('query (10)'!N1128="","",'query (10)'!N1128)</f>
        <v xml:space="preserve">-Check and Cleaning Tighten of Terminal
-Check Adhesion of PLC
-Check and Cleaning PLC
</v>
      </c>
      <c r="Q1128" s="38" t="str">
        <f>TRIM('query (10)'!N1128)</f>
        <v xml:space="preserve">-Check and Cleaning Tighten of Terminal
-Check Adhesion of PLC
-Check and Cleaning PLC
</v>
      </c>
      <c r="R1128" s="38" t="str">
        <f>TRIM(UPPER('query (10)'!R1128))</f>
        <v/>
      </c>
      <c r="S1128" s="38" t="str">
        <f>TRIM(UPPER('query (10)'!S1128))</f>
        <v/>
      </c>
      <c r="T1128" s="38" t="str">
        <f>IF('query (10)'!Q1128="","",TRIM(UPPER('query (10)'!Q1128)))</f>
        <v/>
      </c>
      <c r="U1128" s="38" t="str">
        <f>IF('query (10)'!T1128="","",'query (10)'!T1128)</f>
        <v/>
      </c>
      <c r="V1128" s="39" t="str">
        <f>IF('query (10)'!T1128="","",IFERROR(VALUE('query (10)'!T1128),""))</f>
        <v/>
      </c>
      <c r="W1128" s="40">
        <f>IF('query (10)'!U1128="","",'query (10)'!U1128)</f>
        <v>0</v>
      </c>
      <c r="X1128" s="39">
        <f>IF('query (10)'!V1128="","",'query (10)'!V1128)</f>
        <v>180</v>
      </c>
      <c r="Y1128" s="41">
        <f>IF('query (10)'!W1128="","",'query (10)'!W1128)</f>
        <v>46059</v>
      </c>
      <c r="Z1128" s="41" t="str">
        <f>IF('query (10)'!X1128="","",'query (10)'!X1128)</f>
        <v/>
      </c>
      <c r="AA1128" s="41">
        <f>IF('query (10)'!Y1128="","",'query (10)'!Y1128)</f>
        <v>46059</v>
      </c>
      <c r="AB1128" s="41">
        <f>IF('query (10)'!Z1128="","",'query (10)'!Z1128)</f>
        <v>46239</v>
      </c>
      <c r="AC1128" s="38" t="str">
        <f>IF(OR('query (10)'!AA1128="",COUNTIF(Cleaning_Rules!$A$21:$A$26,TRIM('query (10)'!AA1128))&gt;0),"",TRIM('query (10)'!AA1128))</f>
        <v/>
      </c>
      <c r="AD1128" s="38" t="str">
        <f>IF('query (10)'!AB1128="","",TRIM(IFERROR(_xlfn.TEXTBEFORE('query (10)'!AB1128,"("),'query (10)'!AB1128)))</f>
        <v/>
      </c>
      <c r="AE1128" s="38" t="str">
        <f>IFERROR(LOWER(TRIM(_xlfn.TEXTBEFORE(_xlfn.TEXTAFTER('query (10)'!AB1128,"("),")"))),"")</f>
        <v/>
      </c>
      <c r="AF1128" s="38" t="str">
        <f>IF('query (10)'!AD1128="","",TRIM('query (10)'!AD1128))</f>
        <v>ณัฐดนัย จุฑาเทพ</v>
      </c>
      <c r="AG1128" s="38" t="str">
        <f>IF('query (10)'!AE1128="","",TRIM('query (10)'!AE1128))</f>
        <v>ณัฐดนัย จุฑาเทพ</v>
      </c>
      <c r="AH1128" s="38" t="str">
        <f>IF('query (10)'!AF1128="","",IFERROR(VALUE('query (10)'!AF1128),""))</f>
        <v/>
      </c>
      <c r="AI1128" s="38" t="str">
        <f>IF('query (10)'!AG1128="","",TRIM('query (10)'!AG1128))</f>
        <v/>
      </c>
      <c r="AJ1128" s="38" t="str">
        <f>IF('query (10)'!AH1128="","",IFERROR(VALUE('query (10)'!AH1128),""))</f>
        <v/>
      </c>
      <c r="AK1128" s="38" t="str">
        <f>IF('query (10)'!AI1128="","",TRIM('query (10)'!AI1128))</f>
        <v/>
      </c>
      <c r="AL1128" s="42">
        <f t="shared" si="85"/>
        <v>2026</v>
      </c>
      <c r="AM1128" s="42" t="str">
        <f t="shared" si="86"/>
        <v>2026-02</v>
      </c>
      <c r="AN1128" s="42" t="str">
        <f t="shared" ca="1" si="87"/>
        <v>OVERDUE</v>
      </c>
      <c r="AO1128" s="42" t="str">
        <f t="shared" si="88"/>
        <v>GR-690 | INNER RING RIB GRINDING MACHINE | KWD6 | ELECTRICAL CONTROL | Time-based Maintenance | Electrical | Inspection | Medium | -Check and Cleaning Tighten of Terminal
-Check Adhesion of PLC
-Check and Cleaning PLC
 | ณัฐดนัย จุฑาเทพ</v>
      </c>
      <c r="AP1128" s="42" t="str">
        <f>_xlfn.TEXTJOIN("; ",TRUE,IF(COUNTA('query (10)'!A1128:AK1128)&lt;=6,"NEAR_EMPTY_ROW",""),IF($K1128="","MISSING_STATUS",""),IF(AND($K1128="เสร็จสิ้น",$Z1128=""),"DONE_NO_ACTUAL_DATE",""),IF(AND($I1128="Condition-based Maintenance",$AH1128=""),"CBM_NO_MEASUREMENT",""),IF(OR($X1128="",$X1128=0),"INVALID_PERIOD",""),IF(AND($AA1128&lt;&gt;"",$AB1128&lt;&gt;"",$AB1128&lt;$AA1128),"DATE_SEQUENCE_ERROR",""),IF(AND($AB1128&lt;&gt;"",$AB1128&gt;DATE(2030,12,31)),"DATE_OUTLIER",""),IF($C1128="","MISSING_QRCODE",""),IF($J1128="UNKNOWN","UNKNOWN_PM_TYPE",""),IF($L1128="UNKNOWN","UNKNOWN_STATUS",""))</f>
        <v/>
      </c>
      <c r="AQ1128" s="42" t="str">
        <f t="shared" si="89"/>
        <v>NO</v>
      </c>
    </row>
    <row r="1129" spans="1:43" x14ac:dyDescent="0.3">
      <c r="A1129" s="38">
        <f>IF('query (10)'!A1129="","",'query (10)'!A1129)</f>
        <v>1302</v>
      </c>
      <c r="B1129" s="38" t="str">
        <f>IF('query (10)'!B1129="","",'query (10)'!B1129)</f>
        <v/>
      </c>
      <c r="C1129" s="38" t="str">
        <f>TRIM(UPPER('query (10)'!M1129))</f>
        <v>GR-691</v>
      </c>
      <c r="D1129" s="38" t="str">
        <f>TRIM(UPPER(IFERROR(_xlfn.TEXTBEFORE('query (10)'!L1129,"("),'query (10)'!L1129)))</f>
        <v>INNER RING BORE GRINDING MACHINE</v>
      </c>
      <c r="E1129" s="38" t="str">
        <f>IFERROR(TRIM(UPPER(_xlfn.TEXTBEFORE(_xlfn.TEXTAFTER('query (10)'!L1129,"("),")"))),"")</f>
        <v/>
      </c>
      <c r="F1129" s="38" t="str">
        <f>TRIM('query (10)'!K1129)</f>
        <v>KWD6</v>
      </c>
      <c r="G1129" s="38" t="str">
        <f>IF('query (10)'!J1129="","",'query (10)'!J1129)</f>
        <v>Electrical Control</v>
      </c>
      <c r="H1129" s="38" t="str">
        <f>TRIM(UPPER('query (10)'!J1129))</f>
        <v>ELECTRICAL CONTROL</v>
      </c>
      <c r="I1129" s="38" t="str">
        <f>IF('query (10)'!F1129="","",'query (10)'!F1129)</f>
        <v>Time-based Maintenance</v>
      </c>
      <c r="J1129" s="38" t="str">
        <f>IF('query (10)'!F1129="","",IFERROR(INDEX(Cleaning_Rules!$B$14:$B$17,MATCH(TRIM('query (10)'!F1129),Cleaning_Rules!$A$14:$A$17,0)),"UNKNOWN"))</f>
        <v>TBM</v>
      </c>
      <c r="K1129" s="38" t="str">
        <f>IF('query (10)'!G1129="","",'query (10)'!G1129)</f>
        <v>แผนใหม่</v>
      </c>
      <c r="L1129" s="38" t="str">
        <f>IF('query (10)'!G1129="","MISSING",IFERROR(INDEX(Cleaning_Rules!$B$5:$B$10,MATCH(TRIM('query (10)'!G1129),Cleaning_Rules!$A$5:$A$10,0)),"UNKNOWN"))</f>
        <v>NEW_PLAN</v>
      </c>
      <c r="M1129" s="38" t="str">
        <f>IF('query (10)'!I1129="","",'query (10)'!I1129)</f>
        <v>Electrical</v>
      </c>
      <c r="N1129" s="38" t="str">
        <f>IF('query (10)'!O1129="","",'query (10)'!O1129)</f>
        <v>Inspection</v>
      </c>
      <c r="O1129" s="38" t="str">
        <f>IF('query (10)'!P1129="","",'query (10)'!P1129)</f>
        <v>Medium</v>
      </c>
      <c r="P1129" s="38" t="str">
        <f>IF('query (10)'!N1129="","",'query (10)'!N1129)</f>
        <v xml:space="preserve">-Check and Cleaning Tighten of Terminal
-Check Adhesion of PLC
-Check and Cleaning PLC
</v>
      </c>
      <c r="Q1129" s="38" t="str">
        <f>TRIM('query (10)'!N1129)</f>
        <v xml:space="preserve">-Check and Cleaning Tighten of Terminal
-Check Adhesion of PLC
-Check and Cleaning PLC
</v>
      </c>
      <c r="R1129" s="38" t="str">
        <f>TRIM(UPPER('query (10)'!R1129))</f>
        <v/>
      </c>
      <c r="S1129" s="38" t="str">
        <f>TRIM(UPPER('query (10)'!S1129))</f>
        <v/>
      </c>
      <c r="T1129" s="38" t="str">
        <f>IF('query (10)'!Q1129="","",TRIM(UPPER('query (10)'!Q1129)))</f>
        <v/>
      </c>
      <c r="U1129" s="38" t="str">
        <f>IF('query (10)'!T1129="","",'query (10)'!T1129)</f>
        <v/>
      </c>
      <c r="V1129" s="39" t="str">
        <f>IF('query (10)'!T1129="","",IFERROR(VALUE('query (10)'!T1129),""))</f>
        <v/>
      </c>
      <c r="W1129" s="40">
        <f>IF('query (10)'!U1129="","",'query (10)'!U1129)</f>
        <v>0</v>
      </c>
      <c r="X1129" s="39">
        <f>IF('query (10)'!V1129="","",'query (10)'!V1129)</f>
        <v>180</v>
      </c>
      <c r="Y1129" s="41">
        <f>IF('query (10)'!W1129="","",'query (10)'!W1129)</f>
        <v>46059</v>
      </c>
      <c r="Z1129" s="41" t="str">
        <f>IF('query (10)'!X1129="","",'query (10)'!X1129)</f>
        <v/>
      </c>
      <c r="AA1129" s="41">
        <f>IF('query (10)'!Y1129="","",'query (10)'!Y1129)</f>
        <v>46059</v>
      </c>
      <c r="AB1129" s="41">
        <f>IF('query (10)'!Z1129="","",'query (10)'!Z1129)</f>
        <v>46239</v>
      </c>
      <c r="AC1129" s="38" t="str">
        <f>IF(OR('query (10)'!AA1129="",COUNTIF(Cleaning_Rules!$A$21:$A$26,TRIM('query (10)'!AA1129))&gt;0),"",TRIM('query (10)'!AA1129))</f>
        <v/>
      </c>
      <c r="AD1129" s="38" t="str">
        <f>IF('query (10)'!AB1129="","",TRIM(IFERROR(_xlfn.TEXTBEFORE('query (10)'!AB1129,"("),'query (10)'!AB1129)))</f>
        <v/>
      </c>
      <c r="AE1129" s="38" t="str">
        <f>IFERROR(LOWER(TRIM(_xlfn.TEXTBEFORE(_xlfn.TEXTAFTER('query (10)'!AB1129,"("),")"))),"")</f>
        <v/>
      </c>
      <c r="AF1129" s="38" t="str">
        <f>IF('query (10)'!AD1129="","",TRIM('query (10)'!AD1129))</f>
        <v>ณัฐดนัย จุฑาเทพ</v>
      </c>
      <c r="AG1129" s="38" t="str">
        <f>IF('query (10)'!AE1129="","",TRIM('query (10)'!AE1129))</f>
        <v>ณัฐดนัย จุฑาเทพ</v>
      </c>
      <c r="AH1129" s="38" t="str">
        <f>IF('query (10)'!AF1129="","",IFERROR(VALUE('query (10)'!AF1129),""))</f>
        <v/>
      </c>
      <c r="AI1129" s="38" t="str">
        <f>IF('query (10)'!AG1129="","",TRIM('query (10)'!AG1129))</f>
        <v/>
      </c>
      <c r="AJ1129" s="38" t="str">
        <f>IF('query (10)'!AH1129="","",IFERROR(VALUE('query (10)'!AH1129),""))</f>
        <v/>
      </c>
      <c r="AK1129" s="38" t="str">
        <f>IF('query (10)'!AI1129="","",TRIM('query (10)'!AI1129))</f>
        <v/>
      </c>
      <c r="AL1129" s="42">
        <f t="shared" si="85"/>
        <v>2026</v>
      </c>
      <c r="AM1129" s="42" t="str">
        <f t="shared" si="86"/>
        <v>2026-02</v>
      </c>
      <c r="AN1129" s="42" t="str">
        <f t="shared" ca="1" si="87"/>
        <v>OVERDUE</v>
      </c>
      <c r="AO1129" s="42" t="str">
        <f t="shared" si="88"/>
        <v>GR-691 | INNER RING BORE GRINDING MACHINE | KWD6 | ELECTRICAL CONTROL | Time-based Maintenance | Electrical | Inspection | Medium | -Check and Cleaning Tighten of Terminal
-Check Adhesion of PLC
-Check and Cleaning PLC
 | ณัฐดนัย จุฑาเทพ</v>
      </c>
      <c r="AP1129" s="42" t="str">
        <f>_xlfn.TEXTJOIN("; ",TRUE,IF(COUNTA('query (10)'!A1129:AK1129)&lt;=6,"NEAR_EMPTY_ROW",""),IF($K1129="","MISSING_STATUS",""),IF(AND($K1129="เสร็จสิ้น",$Z1129=""),"DONE_NO_ACTUAL_DATE",""),IF(AND($I1129="Condition-based Maintenance",$AH1129=""),"CBM_NO_MEASUREMENT",""),IF(OR($X1129="",$X1129=0),"INVALID_PERIOD",""),IF(AND($AA1129&lt;&gt;"",$AB1129&lt;&gt;"",$AB1129&lt;$AA1129),"DATE_SEQUENCE_ERROR",""),IF(AND($AB1129&lt;&gt;"",$AB1129&gt;DATE(2030,12,31)),"DATE_OUTLIER",""),IF($C1129="","MISSING_QRCODE",""),IF($J1129="UNKNOWN","UNKNOWN_PM_TYPE",""),IF($L1129="UNKNOWN","UNKNOWN_STATUS",""))</f>
        <v/>
      </c>
      <c r="AQ1129" s="42" t="str">
        <f t="shared" si="89"/>
        <v>NO</v>
      </c>
    </row>
    <row r="1130" spans="1:43" x14ac:dyDescent="0.3">
      <c r="A1130" s="38">
        <f>IF('query (10)'!A1130="","",'query (10)'!A1130)</f>
        <v>1303</v>
      </c>
      <c r="B1130" s="38" t="str">
        <f>IF('query (10)'!B1130="","",'query (10)'!B1130)</f>
        <v/>
      </c>
      <c r="C1130" s="38" t="str">
        <f>TRIM(UPPER('query (10)'!M1130))</f>
        <v>GR-693</v>
      </c>
      <c r="D1130" s="38" t="str">
        <f>TRIM(UPPER(IFERROR(_xlfn.TEXTBEFORE('query (10)'!L1130,"("),'query (10)'!L1130)))</f>
        <v>INNER RING RACEWAY AND RIB SUPER FINISH MACHINE</v>
      </c>
      <c r="E1130" s="38" t="str">
        <f>IFERROR(TRIM(UPPER(_xlfn.TEXTBEFORE(_xlfn.TEXTAFTER('query (10)'!L1130,"("),")"))),"")</f>
        <v/>
      </c>
      <c r="F1130" s="38" t="str">
        <f>TRIM('query (10)'!K1130)</f>
        <v>KWD6</v>
      </c>
      <c r="G1130" s="38" t="str">
        <f>IF('query (10)'!J1130="","",'query (10)'!J1130)</f>
        <v>Electrical Control</v>
      </c>
      <c r="H1130" s="38" t="str">
        <f>TRIM(UPPER('query (10)'!J1130))</f>
        <v>ELECTRICAL CONTROL</v>
      </c>
      <c r="I1130" s="38" t="str">
        <f>IF('query (10)'!F1130="","",'query (10)'!F1130)</f>
        <v>Time-based Maintenance</v>
      </c>
      <c r="J1130" s="38" t="str">
        <f>IF('query (10)'!F1130="","",IFERROR(INDEX(Cleaning_Rules!$B$14:$B$17,MATCH(TRIM('query (10)'!F1130),Cleaning_Rules!$A$14:$A$17,0)),"UNKNOWN"))</f>
        <v>TBM</v>
      </c>
      <c r="K1130" s="38" t="str">
        <f>IF('query (10)'!G1130="","",'query (10)'!G1130)</f>
        <v>แผนใหม่</v>
      </c>
      <c r="L1130" s="38" t="str">
        <f>IF('query (10)'!G1130="","MISSING",IFERROR(INDEX(Cleaning_Rules!$B$5:$B$10,MATCH(TRIM('query (10)'!G1130),Cleaning_Rules!$A$5:$A$10,0)),"UNKNOWN"))</f>
        <v>NEW_PLAN</v>
      </c>
      <c r="M1130" s="38" t="str">
        <f>IF('query (10)'!I1130="","",'query (10)'!I1130)</f>
        <v>Electrical</v>
      </c>
      <c r="N1130" s="38" t="str">
        <f>IF('query (10)'!O1130="","",'query (10)'!O1130)</f>
        <v>Inspection</v>
      </c>
      <c r="O1130" s="38" t="str">
        <f>IF('query (10)'!P1130="","",'query (10)'!P1130)</f>
        <v>Medium</v>
      </c>
      <c r="P1130" s="38" t="str">
        <f>IF('query (10)'!N1130="","",'query (10)'!N1130)</f>
        <v xml:space="preserve">-Check and Cleaning Tighten of Terminal
-Check Adhesion of PLC
-Check and Cleaning PLC
</v>
      </c>
      <c r="Q1130" s="38" t="str">
        <f>TRIM('query (10)'!N1130)</f>
        <v xml:space="preserve">-Check and Cleaning Tighten of Terminal
-Check Adhesion of PLC
-Check and Cleaning PLC
</v>
      </c>
      <c r="R1130" s="38" t="str">
        <f>TRIM(UPPER('query (10)'!R1130))</f>
        <v/>
      </c>
      <c r="S1130" s="38" t="str">
        <f>TRIM(UPPER('query (10)'!S1130))</f>
        <v/>
      </c>
      <c r="T1130" s="38" t="str">
        <f>IF('query (10)'!Q1130="","",TRIM(UPPER('query (10)'!Q1130)))</f>
        <v/>
      </c>
      <c r="U1130" s="38" t="str">
        <f>IF('query (10)'!T1130="","",'query (10)'!T1130)</f>
        <v/>
      </c>
      <c r="V1130" s="39" t="str">
        <f>IF('query (10)'!T1130="","",IFERROR(VALUE('query (10)'!T1130),""))</f>
        <v/>
      </c>
      <c r="W1130" s="40">
        <f>IF('query (10)'!U1130="","",'query (10)'!U1130)</f>
        <v>0</v>
      </c>
      <c r="X1130" s="39">
        <f>IF('query (10)'!V1130="","",'query (10)'!V1130)</f>
        <v>180</v>
      </c>
      <c r="Y1130" s="41">
        <f>IF('query (10)'!W1130="","",'query (10)'!W1130)</f>
        <v>46059</v>
      </c>
      <c r="Z1130" s="41" t="str">
        <f>IF('query (10)'!X1130="","",'query (10)'!X1130)</f>
        <v/>
      </c>
      <c r="AA1130" s="41">
        <f>IF('query (10)'!Y1130="","",'query (10)'!Y1130)</f>
        <v>46059</v>
      </c>
      <c r="AB1130" s="41">
        <f>IF('query (10)'!Z1130="","",'query (10)'!Z1130)</f>
        <v>46239</v>
      </c>
      <c r="AC1130" s="38" t="str">
        <f>IF(OR('query (10)'!AA1130="",COUNTIF(Cleaning_Rules!$A$21:$A$26,TRIM('query (10)'!AA1130))&gt;0),"",TRIM('query (10)'!AA1130))</f>
        <v/>
      </c>
      <c r="AD1130" s="38" t="str">
        <f>IF('query (10)'!AB1130="","",TRIM(IFERROR(_xlfn.TEXTBEFORE('query (10)'!AB1130,"("),'query (10)'!AB1130)))</f>
        <v/>
      </c>
      <c r="AE1130" s="38" t="str">
        <f>IFERROR(LOWER(TRIM(_xlfn.TEXTBEFORE(_xlfn.TEXTAFTER('query (10)'!AB1130,"("),")"))),"")</f>
        <v/>
      </c>
      <c r="AF1130" s="38" t="str">
        <f>IF('query (10)'!AD1130="","",TRIM('query (10)'!AD1130))</f>
        <v>ณัฐดนัย จุฑาเทพ</v>
      </c>
      <c r="AG1130" s="38" t="str">
        <f>IF('query (10)'!AE1130="","",TRIM('query (10)'!AE1130))</f>
        <v>ณัฐดนัย จุฑาเทพ</v>
      </c>
      <c r="AH1130" s="38" t="str">
        <f>IF('query (10)'!AF1130="","",IFERROR(VALUE('query (10)'!AF1130),""))</f>
        <v/>
      </c>
      <c r="AI1130" s="38" t="str">
        <f>IF('query (10)'!AG1130="","",TRIM('query (10)'!AG1130))</f>
        <v/>
      </c>
      <c r="AJ1130" s="38" t="str">
        <f>IF('query (10)'!AH1130="","",IFERROR(VALUE('query (10)'!AH1130),""))</f>
        <v/>
      </c>
      <c r="AK1130" s="38" t="str">
        <f>IF('query (10)'!AI1130="","",TRIM('query (10)'!AI1130))</f>
        <v/>
      </c>
      <c r="AL1130" s="42">
        <f t="shared" si="85"/>
        <v>2026</v>
      </c>
      <c r="AM1130" s="42" t="str">
        <f t="shared" si="86"/>
        <v>2026-02</v>
      </c>
      <c r="AN1130" s="42" t="str">
        <f t="shared" ca="1" si="87"/>
        <v>OVERDUE</v>
      </c>
      <c r="AO1130" s="42" t="str">
        <f t="shared" si="88"/>
        <v>GR-693 | INNER RING RACEWAY AND RIB SUPER FINISH MACHINE | KWD6 | ELECTRICAL CONTROL | Time-based Maintenance | Electrical | Inspection | Medium | -Check and Cleaning Tighten of Terminal
-Check Adhesion of PLC
-Check and Cleaning PLC
 | ณัฐดนัย จุฑาเทพ</v>
      </c>
      <c r="AP1130" s="42" t="str">
        <f>_xlfn.TEXTJOIN("; ",TRUE,IF(COUNTA('query (10)'!A1130:AK1130)&lt;=6,"NEAR_EMPTY_ROW",""),IF($K1130="","MISSING_STATUS",""),IF(AND($K1130="เสร็จสิ้น",$Z1130=""),"DONE_NO_ACTUAL_DATE",""),IF(AND($I1130="Condition-based Maintenance",$AH1130=""),"CBM_NO_MEASUREMENT",""),IF(OR($X1130="",$X1130=0),"INVALID_PERIOD",""),IF(AND($AA1130&lt;&gt;"",$AB1130&lt;&gt;"",$AB1130&lt;$AA1130),"DATE_SEQUENCE_ERROR",""),IF(AND($AB1130&lt;&gt;"",$AB1130&gt;DATE(2030,12,31)),"DATE_OUTLIER",""),IF($C1130="","MISSING_QRCODE",""),IF($J1130="UNKNOWN","UNKNOWN_PM_TYPE",""),IF($L1130="UNKNOWN","UNKNOWN_STATUS",""))</f>
        <v/>
      </c>
      <c r="AQ1130" s="42" t="str">
        <f t="shared" si="89"/>
        <v>NO</v>
      </c>
    </row>
    <row r="1131" spans="1:43" x14ac:dyDescent="0.3">
      <c r="A1131" s="38">
        <f>IF('query (10)'!A1131="","",'query (10)'!A1131)</f>
        <v>1304</v>
      </c>
      <c r="B1131" s="38">
        <f>IF('query (10)'!B1131="","",'query (10)'!B1131)</f>
        <v>19878</v>
      </c>
      <c r="C1131" s="38" t="str">
        <f>TRIM(UPPER('query (10)'!M1131))</f>
        <v>GR-838</v>
      </c>
      <c r="D1131" s="38" t="str">
        <f>TRIM(UPPER(IFERROR(_xlfn.TEXTBEFORE('query (10)'!L1131,"("),'query (10)'!L1131)))</f>
        <v>OUTER RING RACEWAY GRINDING MACHINE</v>
      </c>
      <c r="E1131" s="38" t="str">
        <f>IFERROR(TRIM(UPPER(_xlfn.TEXTBEFORE(_xlfn.TEXTAFTER('query (10)'!L1131,"("),")"))),"")</f>
        <v/>
      </c>
      <c r="F1131" s="38" t="str">
        <f>TRIM('query (10)'!K1131)</f>
        <v>KWD7</v>
      </c>
      <c r="G1131" s="38" t="str">
        <f>IF('query (10)'!J1131="","",'query (10)'!J1131)</f>
        <v>Electrical Control</v>
      </c>
      <c r="H1131" s="38" t="str">
        <f>TRIM(UPPER('query (10)'!J1131))</f>
        <v>ELECTRICAL CONTROL</v>
      </c>
      <c r="I1131" s="38" t="str">
        <f>IF('query (10)'!F1131="","",'query (10)'!F1131)</f>
        <v>Time-based Maintenance</v>
      </c>
      <c r="J1131" s="38" t="str">
        <f>IF('query (10)'!F1131="","",IFERROR(INDEX(Cleaning_Rules!$B$14:$B$17,MATCH(TRIM('query (10)'!F1131),Cleaning_Rules!$A$14:$A$17,0)),"UNKNOWN"))</f>
        <v>TBM</v>
      </c>
      <c r="K1131" s="38" t="str">
        <f>IF('query (10)'!G1131="","",'query (10)'!G1131)</f>
        <v>เสร็จสิ้น</v>
      </c>
      <c r="L1131" s="38" t="str">
        <f>IF('query (10)'!G1131="","MISSING",IFERROR(INDEX(Cleaning_Rules!$B$5:$B$10,MATCH(TRIM('query (10)'!G1131),Cleaning_Rules!$A$5:$A$10,0)),"UNKNOWN"))</f>
        <v>COMPLETED</v>
      </c>
      <c r="M1131" s="38" t="str">
        <f>IF('query (10)'!I1131="","",'query (10)'!I1131)</f>
        <v>Electrical</v>
      </c>
      <c r="N1131" s="38" t="str">
        <f>IF('query (10)'!O1131="","",'query (10)'!O1131)</f>
        <v>Inspection</v>
      </c>
      <c r="O1131" s="38" t="str">
        <f>IF('query (10)'!P1131="","",'query (10)'!P1131)</f>
        <v>Medium</v>
      </c>
      <c r="P1131" s="38" t="str">
        <f>IF('query (10)'!N1131="","",'query (10)'!N1131)</f>
        <v xml:space="preserve">-Check and Cleaning Tighten of Terminal
-Check Adhesion of PLC
-Check and Cleaning PLC
</v>
      </c>
      <c r="Q1131" s="38" t="str">
        <f>TRIM('query (10)'!N1131)</f>
        <v xml:space="preserve">-Check and Cleaning Tighten of Terminal
-Check Adhesion of PLC
-Check and Cleaning PLC
</v>
      </c>
      <c r="R1131" s="38" t="str">
        <f>TRIM(UPPER('query (10)'!R1131))</f>
        <v/>
      </c>
      <c r="S1131" s="38" t="str">
        <f>TRIM(UPPER('query (10)'!S1131))</f>
        <v/>
      </c>
      <c r="T1131" s="38" t="str">
        <f>IF('query (10)'!Q1131="","",TRIM(UPPER('query (10)'!Q1131)))</f>
        <v/>
      </c>
      <c r="U1131" s="38" t="str">
        <f>IF('query (10)'!T1131="","",'query (10)'!T1131)</f>
        <v/>
      </c>
      <c r="V1131" s="39" t="str">
        <f>IF('query (10)'!T1131="","",IFERROR(VALUE('query (10)'!T1131),""))</f>
        <v/>
      </c>
      <c r="W1131" s="40">
        <f>IF('query (10)'!U1131="","",'query (10)'!U1131)</f>
        <v>0</v>
      </c>
      <c r="X1131" s="39">
        <f>IF('query (10)'!V1131="","",'query (10)'!V1131)</f>
        <v>180</v>
      </c>
      <c r="Y1131" s="41">
        <f>IF('query (10)'!W1131="","",'query (10)'!W1131)</f>
        <v>46060</v>
      </c>
      <c r="Z1131" s="41">
        <f>IF('query (10)'!X1131="","",'query (10)'!X1131)</f>
        <v>46184</v>
      </c>
      <c r="AA1131" s="41">
        <f>IF('query (10)'!Y1131="","",'query (10)'!Y1131)</f>
        <v>46184</v>
      </c>
      <c r="AB1131" s="41">
        <f>IF('query (10)'!Z1131="","",'query (10)'!Z1131)</f>
        <v>46364</v>
      </c>
      <c r="AC1131" s="38" t="str">
        <f>IF(OR('query (10)'!AA1131="",COUNTIF(Cleaning_Rules!$A$21:$A$26,TRIM('query (10)'!AA1131))&gt;0),"",TRIM('query (10)'!AA1131))</f>
        <v/>
      </c>
      <c r="AD1131" s="38" t="str">
        <f>IF('query (10)'!AB1131="","",TRIM(IFERROR(_xlfn.TEXTBEFORE('query (10)'!AB1131,"("),'query (10)'!AB1131)))</f>
        <v>เริ่มซ่อมงาน PM แล้ว รับผิดชอบโดย NATDANAI JUTHATHEP</v>
      </c>
      <c r="AE1131" s="38" t="str">
        <f>IFERROR(LOWER(TRIM(_xlfn.TEXTBEFORE(_xlfn.TEXTAFTER('query (10)'!AB1131,"("),")"))),"")</f>
        <v>juthathep-n-4697@nsk.com</v>
      </c>
      <c r="AF1131" s="38" t="str">
        <f>IF('query (10)'!AD1131="","",TRIM('query (10)'!AD1131))</f>
        <v>ณัฐดนัย จุฑาเทพ</v>
      </c>
      <c r="AG1131" s="38" t="str">
        <f>IF('query (10)'!AE1131="","",TRIM('query (10)'!AE1131))</f>
        <v>ณัฐดนัย จุฑาเทพ</v>
      </c>
      <c r="AH1131" s="38" t="str">
        <f>IF('query (10)'!AF1131="","",IFERROR(VALUE('query (10)'!AF1131),""))</f>
        <v/>
      </c>
      <c r="AI1131" s="38" t="str">
        <f>IF('query (10)'!AG1131="","",TRIM('query (10)'!AG1131))</f>
        <v/>
      </c>
      <c r="AJ1131" s="38" t="str">
        <f>IF('query (10)'!AH1131="","",IFERROR(VALUE('query (10)'!AH1131),""))</f>
        <v/>
      </c>
      <c r="AK1131" s="38" t="str">
        <f>IF('query (10)'!AI1131="","",TRIM('query (10)'!AI1131))</f>
        <v/>
      </c>
      <c r="AL1131" s="42">
        <f t="shared" si="85"/>
        <v>2026</v>
      </c>
      <c r="AM1131" s="42" t="str">
        <f t="shared" si="86"/>
        <v>2026-02</v>
      </c>
      <c r="AN1131" s="42" t="str">
        <f t="shared" ca="1" si="87"/>
        <v/>
      </c>
      <c r="AO1131" s="42" t="str">
        <f t="shared" si="88"/>
        <v>GR-838 | OUTER RING RACEWAY GRINDING MACHINE | KWD7 | ELECTRICAL CONTROL | Time-based Maintenance | Electrical | Inspection | Medium | -Check and Cleaning Tighten of Terminal
-Check Adhesion of PLC
-Check and Cleaning PLC
 | เริ่มซ่อมงาน PM แล้ว รับผิดชอบโดย NATDANAI JUTHATHEP | ณัฐดนัย จุฑาเทพ</v>
      </c>
      <c r="AP1131" s="42" t="str">
        <f>_xlfn.TEXTJOIN("; ",TRUE,IF(COUNTA('query (10)'!A1131:AK1131)&lt;=6,"NEAR_EMPTY_ROW",""),IF($K1131="","MISSING_STATUS",""),IF(AND($K1131="เสร็จสิ้น",$Z1131=""),"DONE_NO_ACTUAL_DATE",""),IF(AND($I1131="Condition-based Maintenance",$AH1131=""),"CBM_NO_MEASUREMENT",""),IF(OR($X1131="",$X1131=0),"INVALID_PERIOD",""),IF(AND($AA1131&lt;&gt;"",$AB1131&lt;&gt;"",$AB1131&lt;$AA1131),"DATE_SEQUENCE_ERROR",""),IF(AND($AB1131&lt;&gt;"",$AB1131&gt;DATE(2030,12,31)),"DATE_OUTLIER",""),IF($C1131="","MISSING_QRCODE",""),IF($J1131="UNKNOWN","UNKNOWN_PM_TYPE",""),IF($L1131="UNKNOWN","UNKNOWN_STATUS",""))</f>
        <v/>
      </c>
      <c r="AQ1131" s="42" t="str">
        <f t="shared" si="89"/>
        <v>NO</v>
      </c>
    </row>
    <row r="1132" spans="1:43" x14ac:dyDescent="0.3">
      <c r="A1132" s="38">
        <f>IF('query (10)'!A1132="","",'query (10)'!A1132)</f>
        <v>1305</v>
      </c>
      <c r="B1132" s="38">
        <f>IF('query (10)'!B1132="","",'query (10)'!B1132)</f>
        <v>19886</v>
      </c>
      <c r="C1132" s="38" t="str">
        <f>TRIM(UPPER('query (10)'!M1132))</f>
        <v>GR-841</v>
      </c>
      <c r="D1132" s="38" t="str">
        <f>TRIM(UPPER(IFERROR(_xlfn.TEXTBEFORE('query (10)'!L1132,"("),'query (10)'!L1132)))</f>
        <v>OUTER RING RACEWAY SUPER FINISH MACHINE</v>
      </c>
      <c r="E1132" s="38" t="str">
        <f>IFERROR(TRIM(UPPER(_xlfn.TEXTBEFORE(_xlfn.TEXTAFTER('query (10)'!L1132,"("),")"))),"")</f>
        <v/>
      </c>
      <c r="F1132" s="38" t="str">
        <f>TRIM('query (10)'!K1132)</f>
        <v>KWD7</v>
      </c>
      <c r="G1132" s="38" t="str">
        <f>IF('query (10)'!J1132="","",'query (10)'!J1132)</f>
        <v>Electrical Control</v>
      </c>
      <c r="H1132" s="38" t="str">
        <f>TRIM(UPPER('query (10)'!J1132))</f>
        <v>ELECTRICAL CONTROL</v>
      </c>
      <c r="I1132" s="38" t="str">
        <f>IF('query (10)'!F1132="","",'query (10)'!F1132)</f>
        <v>Time-based Maintenance</v>
      </c>
      <c r="J1132" s="38" t="str">
        <f>IF('query (10)'!F1132="","",IFERROR(INDEX(Cleaning_Rules!$B$14:$B$17,MATCH(TRIM('query (10)'!F1132),Cleaning_Rules!$A$14:$A$17,0)),"UNKNOWN"))</f>
        <v>TBM</v>
      </c>
      <c r="K1132" s="38" t="str">
        <f>IF('query (10)'!G1132="","",'query (10)'!G1132)</f>
        <v>เสร็จสิ้น</v>
      </c>
      <c r="L1132" s="38" t="str">
        <f>IF('query (10)'!G1132="","MISSING",IFERROR(INDEX(Cleaning_Rules!$B$5:$B$10,MATCH(TRIM('query (10)'!G1132),Cleaning_Rules!$A$5:$A$10,0)),"UNKNOWN"))</f>
        <v>COMPLETED</v>
      </c>
      <c r="M1132" s="38" t="str">
        <f>IF('query (10)'!I1132="","",'query (10)'!I1132)</f>
        <v>Electrical</v>
      </c>
      <c r="N1132" s="38" t="str">
        <f>IF('query (10)'!O1132="","",'query (10)'!O1132)</f>
        <v>Inspection</v>
      </c>
      <c r="O1132" s="38" t="str">
        <f>IF('query (10)'!P1132="","",'query (10)'!P1132)</f>
        <v>Medium</v>
      </c>
      <c r="P1132" s="38" t="str">
        <f>IF('query (10)'!N1132="","",'query (10)'!N1132)</f>
        <v xml:space="preserve">-Check and Cleaning Tighten of Terminal
-Check Adhesion of PLC
-Check and Cleaning PLC
</v>
      </c>
      <c r="Q1132" s="38" t="str">
        <f>TRIM('query (10)'!N1132)</f>
        <v xml:space="preserve">-Check and Cleaning Tighten of Terminal
-Check Adhesion of PLC
-Check and Cleaning PLC
</v>
      </c>
      <c r="R1132" s="38" t="str">
        <f>TRIM(UPPER('query (10)'!R1132))</f>
        <v/>
      </c>
      <c r="S1132" s="38" t="str">
        <f>TRIM(UPPER('query (10)'!S1132))</f>
        <v/>
      </c>
      <c r="T1132" s="38" t="str">
        <f>IF('query (10)'!Q1132="","",TRIM(UPPER('query (10)'!Q1132)))</f>
        <v/>
      </c>
      <c r="U1132" s="38" t="str">
        <f>IF('query (10)'!T1132="","",'query (10)'!T1132)</f>
        <v/>
      </c>
      <c r="V1132" s="39" t="str">
        <f>IF('query (10)'!T1132="","",IFERROR(VALUE('query (10)'!T1132),""))</f>
        <v/>
      </c>
      <c r="W1132" s="40">
        <f>IF('query (10)'!U1132="","",'query (10)'!U1132)</f>
        <v>0</v>
      </c>
      <c r="X1132" s="39">
        <f>IF('query (10)'!V1132="","",'query (10)'!V1132)</f>
        <v>180</v>
      </c>
      <c r="Y1132" s="41">
        <f>IF('query (10)'!W1132="","",'query (10)'!W1132)</f>
        <v>46060</v>
      </c>
      <c r="Z1132" s="41">
        <f>IF('query (10)'!X1132="","",'query (10)'!X1132)</f>
        <v>46184</v>
      </c>
      <c r="AA1132" s="41">
        <f>IF('query (10)'!Y1132="","",'query (10)'!Y1132)</f>
        <v>46184</v>
      </c>
      <c r="AB1132" s="41">
        <f>IF('query (10)'!Z1132="","",'query (10)'!Z1132)</f>
        <v>46364</v>
      </c>
      <c r="AC1132" s="38" t="str">
        <f>IF(OR('query (10)'!AA1132="",COUNTIF(Cleaning_Rules!$A$21:$A$26,TRIM('query (10)'!AA1132))&gt;0),"",TRIM('query (10)'!AA1132))</f>
        <v/>
      </c>
      <c r="AD1132" s="38" t="str">
        <f>IF('query (10)'!AB1132="","",TRIM(IFERROR(_xlfn.TEXTBEFORE('query (10)'!AB1132,"("),'query (10)'!AB1132)))</f>
        <v>เริ่มซ่อมงาน PM แล้ว รับผิดชอบโดย NATDANAI JUTHATHEP</v>
      </c>
      <c r="AE1132" s="38" t="str">
        <f>IFERROR(LOWER(TRIM(_xlfn.TEXTBEFORE(_xlfn.TEXTAFTER('query (10)'!AB1132,"("),")"))),"")</f>
        <v>juthathep-n-4697@nsk.com</v>
      </c>
      <c r="AF1132" s="38" t="str">
        <f>IF('query (10)'!AD1132="","",TRIM('query (10)'!AD1132))</f>
        <v>ณัฐดนัย จุฑาเทพ</v>
      </c>
      <c r="AG1132" s="38" t="str">
        <f>IF('query (10)'!AE1132="","",TRIM('query (10)'!AE1132))</f>
        <v>ณัฐดนัย จุฑาเทพ</v>
      </c>
      <c r="AH1132" s="38" t="str">
        <f>IF('query (10)'!AF1132="","",IFERROR(VALUE('query (10)'!AF1132),""))</f>
        <v/>
      </c>
      <c r="AI1132" s="38" t="str">
        <f>IF('query (10)'!AG1132="","",TRIM('query (10)'!AG1132))</f>
        <v/>
      </c>
      <c r="AJ1132" s="38" t="str">
        <f>IF('query (10)'!AH1132="","",IFERROR(VALUE('query (10)'!AH1132),""))</f>
        <v/>
      </c>
      <c r="AK1132" s="38" t="str">
        <f>IF('query (10)'!AI1132="","",TRIM('query (10)'!AI1132))</f>
        <v/>
      </c>
      <c r="AL1132" s="42">
        <f t="shared" si="85"/>
        <v>2026</v>
      </c>
      <c r="AM1132" s="42" t="str">
        <f t="shared" si="86"/>
        <v>2026-02</v>
      </c>
      <c r="AN1132" s="42" t="str">
        <f t="shared" ca="1" si="87"/>
        <v/>
      </c>
      <c r="AO1132" s="42" t="str">
        <f t="shared" si="88"/>
        <v>GR-841 | OUTER RING RACEWAY SUPER FINISH MACHINE | KWD7 | ELECTRICAL CONTROL | Time-based Maintenance | Electrical | Inspection | Medium | -Check and Cleaning Tighten of Terminal
-Check Adhesion of PLC
-Check and Cleaning PLC
 | เริ่มซ่อมงาน PM แล้ว รับผิดชอบโดย NATDANAI JUTHATHEP | ณัฐดนัย จุฑาเทพ</v>
      </c>
      <c r="AP1132" s="42" t="str">
        <f>_xlfn.TEXTJOIN("; ",TRUE,IF(COUNTA('query (10)'!A1132:AK1132)&lt;=6,"NEAR_EMPTY_ROW",""),IF($K1132="","MISSING_STATUS",""),IF(AND($K1132="เสร็จสิ้น",$Z1132=""),"DONE_NO_ACTUAL_DATE",""),IF(AND($I1132="Condition-based Maintenance",$AH1132=""),"CBM_NO_MEASUREMENT",""),IF(OR($X1132="",$X1132=0),"INVALID_PERIOD",""),IF(AND($AA1132&lt;&gt;"",$AB1132&lt;&gt;"",$AB1132&lt;$AA1132),"DATE_SEQUENCE_ERROR",""),IF(AND($AB1132&lt;&gt;"",$AB1132&gt;DATE(2030,12,31)),"DATE_OUTLIER",""),IF($C1132="","MISSING_QRCODE",""),IF($J1132="UNKNOWN","UNKNOWN_PM_TYPE",""),IF($L1132="UNKNOWN","UNKNOWN_STATUS",""))</f>
        <v/>
      </c>
      <c r="AQ1132" s="42" t="str">
        <f t="shared" si="89"/>
        <v>NO</v>
      </c>
    </row>
    <row r="1133" spans="1:43" x14ac:dyDescent="0.3">
      <c r="A1133" s="38">
        <f>IF('query (10)'!A1133="","",'query (10)'!A1133)</f>
        <v>1306</v>
      </c>
      <c r="B1133" s="38">
        <f>IF('query (10)'!B1133="","",'query (10)'!B1133)</f>
        <v>19856</v>
      </c>
      <c r="C1133" s="38" t="str">
        <f>TRIM(UPPER('query (10)'!M1133))</f>
        <v>GR-825</v>
      </c>
      <c r="D1133" s="38" t="str">
        <f>TRIM(UPPER(IFERROR(_xlfn.TEXTBEFORE('query (10)'!L1133,"("),'query (10)'!L1133)))</f>
        <v>INNER RING RACEWAY GRINDING MACHINE</v>
      </c>
      <c r="E1133" s="38" t="str">
        <f>IFERROR(TRIM(UPPER(_xlfn.TEXTBEFORE(_xlfn.TEXTAFTER('query (10)'!L1133,"("),")"))),"")</f>
        <v/>
      </c>
      <c r="F1133" s="38" t="str">
        <f>TRIM('query (10)'!K1133)</f>
        <v>KWD7</v>
      </c>
      <c r="G1133" s="38" t="str">
        <f>IF('query (10)'!J1133="","",'query (10)'!J1133)</f>
        <v>Electrical Control</v>
      </c>
      <c r="H1133" s="38" t="str">
        <f>TRIM(UPPER('query (10)'!J1133))</f>
        <v>ELECTRICAL CONTROL</v>
      </c>
      <c r="I1133" s="38" t="str">
        <f>IF('query (10)'!F1133="","",'query (10)'!F1133)</f>
        <v>Time-based Maintenance</v>
      </c>
      <c r="J1133" s="38" t="str">
        <f>IF('query (10)'!F1133="","",IFERROR(INDEX(Cleaning_Rules!$B$14:$B$17,MATCH(TRIM('query (10)'!F1133),Cleaning_Rules!$A$14:$A$17,0)),"UNKNOWN"))</f>
        <v>TBM</v>
      </c>
      <c r="K1133" s="38" t="str">
        <f>IF('query (10)'!G1133="","",'query (10)'!G1133)</f>
        <v>กำลังดำเนินการ</v>
      </c>
      <c r="L1133" s="38" t="str">
        <f>IF('query (10)'!G1133="","MISSING",IFERROR(INDEX(Cleaning_Rules!$B$5:$B$10,MATCH(TRIM('query (10)'!G1133),Cleaning_Rules!$A$5:$A$10,0)),"UNKNOWN"))</f>
        <v>IN_PROGRESS</v>
      </c>
      <c r="M1133" s="38" t="str">
        <f>IF('query (10)'!I1133="","",'query (10)'!I1133)</f>
        <v>Electrical</v>
      </c>
      <c r="N1133" s="38" t="str">
        <f>IF('query (10)'!O1133="","",'query (10)'!O1133)</f>
        <v>Inspection</v>
      </c>
      <c r="O1133" s="38" t="str">
        <f>IF('query (10)'!P1133="","",'query (10)'!P1133)</f>
        <v>Medium</v>
      </c>
      <c r="P1133" s="38" t="str">
        <f>IF('query (10)'!N1133="","",'query (10)'!N1133)</f>
        <v xml:space="preserve">-Check and Cleaning Tighten of Terminal
-Check Adhesion of PLC
-Check and Cleaning PLC
</v>
      </c>
      <c r="Q1133" s="38" t="str">
        <f>TRIM('query (10)'!N1133)</f>
        <v xml:space="preserve">-Check and Cleaning Tighten of Terminal
-Check Adhesion of PLC
-Check and Cleaning PLC
</v>
      </c>
      <c r="R1133" s="38" t="str">
        <f>TRIM(UPPER('query (10)'!R1133))</f>
        <v/>
      </c>
      <c r="S1133" s="38" t="str">
        <f>TRIM(UPPER('query (10)'!S1133))</f>
        <v/>
      </c>
      <c r="T1133" s="38" t="str">
        <f>IF('query (10)'!Q1133="","",TRIM(UPPER('query (10)'!Q1133)))</f>
        <v/>
      </c>
      <c r="U1133" s="38" t="str">
        <f>IF('query (10)'!T1133="","",'query (10)'!T1133)</f>
        <v/>
      </c>
      <c r="V1133" s="39" t="str">
        <f>IF('query (10)'!T1133="","",IFERROR(VALUE('query (10)'!T1133),""))</f>
        <v/>
      </c>
      <c r="W1133" s="40">
        <f>IF('query (10)'!U1133="","",'query (10)'!U1133)</f>
        <v>0</v>
      </c>
      <c r="X1133" s="39">
        <f>IF('query (10)'!V1133="","",'query (10)'!V1133)</f>
        <v>180</v>
      </c>
      <c r="Y1133" s="41">
        <f>IF('query (10)'!W1133="","",'query (10)'!W1133)</f>
        <v>46060</v>
      </c>
      <c r="Z1133" s="41" t="str">
        <f>IF('query (10)'!X1133="","",'query (10)'!X1133)</f>
        <v/>
      </c>
      <c r="AA1133" s="41">
        <f>IF('query (10)'!Y1133="","",'query (10)'!Y1133)</f>
        <v>46060</v>
      </c>
      <c r="AB1133" s="41">
        <f>IF('query (10)'!Z1133="","",'query (10)'!Z1133)</f>
        <v>46240</v>
      </c>
      <c r="AC1133" s="38" t="str">
        <f>IF(OR('query (10)'!AA1133="",COUNTIF(Cleaning_Rules!$A$21:$A$26,TRIM('query (10)'!AA1133))&gt;0),"",TRIM('query (10)'!AA1133))</f>
        <v/>
      </c>
      <c r="AD1133" s="38" t="str">
        <f>IF('query (10)'!AB1133="","",TRIM(IFERROR(_xlfn.TEXTBEFORE('query (10)'!AB1133,"("),'query (10)'!AB1133)))</f>
        <v>เริ่มซ่อมงาน PM แล้ว รับผิดชอบโดย PAHLA SEEDANG</v>
      </c>
      <c r="AE1133" s="38" t="str">
        <f>IFERROR(LOWER(TRIM(_xlfn.TEXTBEFORE(_xlfn.TEXTAFTER('query (10)'!AB1133,"("),")"))),"")</f>
        <v>pahla@nsk.com</v>
      </c>
      <c r="AF1133" s="38" t="str">
        <f>IF('query (10)'!AD1133="","",TRIM('query (10)'!AD1133))</f>
        <v>ณัฐดนัย จุฑาเทพ</v>
      </c>
      <c r="AG1133" s="38" t="str">
        <f>IF('query (10)'!AE1133="","",TRIM('query (10)'!AE1133))</f>
        <v>อัมรินทร์ รักษาพล</v>
      </c>
      <c r="AH1133" s="38" t="str">
        <f>IF('query (10)'!AF1133="","",IFERROR(VALUE('query (10)'!AF1133),""))</f>
        <v/>
      </c>
      <c r="AI1133" s="38" t="str">
        <f>IF('query (10)'!AG1133="","",TRIM('query (10)'!AG1133))</f>
        <v/>
      </c>
      <c r="AJ1133" s="38" t="str">
        <f>IF('query (10)'!AH1133="","",IFERROR(VALUE('query (10)'!AH1133),""))</f>
        <v/>
      </c>
      <c r="AK1133" s="38" t="str">
        <f>IF('query (10)'!AI1133="","",TRIM('query (10)'!AI1133))</f>
        <v/>
      </c>
      <c r="AL1133" s="42">
        <f t="shared" si="85"/>
        <v>2026</v>
      </c>
      <c r="AM1133" s="42" t="str">
        <f t="shared" si="86"/>
        <v>2026-02</v>
      </c>
      <c r="AN1133" s="42" t="str">
        <f t="shared" ca="1" si="87"/>
        <v>OVERDUE</v>
      </c>
      <c r="AO1133" s="42" t="str">
        <f t="shared" si="88"/>
        <v>GR-825 | INNER RING RACEWAY GRINDING MACHINE | KWD7 | ELECTRICAL CONTROL | Time-based Maintenance | Electrical | Inspection | Medium | -Check and Cleaning Tighten of Terminal
-Check Adhesion of PLC
-Check and Cleaning PLC
 | เริ่มซ่อมงาน PM แล้ว รับผิดชอบโดย PAHLA SEEDANG | อัมรินทร์ รักษาพล</v>
      </c>
      <c r="AP1133" s="42" t="str">
        <f>_xlfn.TEXTJOIN("; ",TRUE,IF(COUNTA('query (10)'!A1133:AK1133)&lt;=6,"NEAR_EMPTY_ROW",""),IF($K1133="","MISSING_STATUS",""),IF(AND($K1133="เสร็จสิ้น",$Z1133=""),"DONE_NO_ACTUAL_DATE",""),IF(AND($I1133="Condition-based Maintenance",$AH1133=""),"CBM_NO_MEASUREMENT",""),IF(OR($X1133="",$X1133=0),"INVALID_PERIOD",""),IF(AND($AA1133&lt;&gt;"",$AB1133&lt;&gt;"",$AB1133&lt;$AA1133),"DATE_SEQUENCE_ERROR",""),IF(AND($AB1133&lt;&gt;"",$AB1133&gt;DATE(2030,12,31)),"DATE_OUTLIER",""),IF($C1133="","MISSING_QRCODE",""),IF($J1133="UNKNOWN","UNKNOWN_PM_TYPE",""),IF($L1133="UNKNOWN","UNKNOWN_STATUS",""))</f>
        <v/>
      </c>
      <c r="AQ1133" s="42" t="str">
        <f t="shared" si="89"/>
        <v>NO</v>
      </c>
    </row>
    <row r="1134" spans="1:43" x14ac:dyDescent="0.3">
      <c r="A1134" s="38">
        <f>IF('query (10)'!A1134="","",'query (10)'!A1134)</f>
        <v>1307</v>
      </c>
      <c r="B1134" s="38">
        <f>IF('query (10)'!B1134="","",'query (10)'!B1134)</f>
        <v>19860</v>
      </c>
      <c r="C1134" s="38" t="str">
        <f>TRIM(UPPER('query (10)'!M1134))</f>
        <v>GR-827</v>
      </c>
      <c r="D1134" s="38" t="str">
        <f>TRIM(UPPER(IFERROR(_xlfn.TEXTBEFORE('query (10)'!L1134,"("),'query (10)'!L1134)))</f>
        <v>INNER RING RIB GRINDING MACHINE</v>
      </c>
      <c r="E1134" s="38" t="str">
        <f>IFERROR(TRIM(UPPER(_xlfn.TEXTBEFORE(_xlfn.TEXTAFTER('query (10)'!L1134,"("),")"))),"")</f>
        <v/>
      </c>
      <c r="F1134" s="38" t="str">
        <f>TRIM('query (10)'!K1134)</f>
        <v>KWD7</v>
      </c>
      <c r="G1134" s="38" t="str">
        <f>IF('query (10)'!J1134="","",'query (10)'!J1134)</f>
        <v>Electrical Control</v>
      </c>
      <c r="H1134" s="38" t="str">
        <f>TRIM(UPPER('query (10)'!J1134))</f>
        <v>ELECTRICAL CONTROL</v>
      </c>
      <c r="I1134" s="38" t="str">
        <f>IF('query (10)'!F1134="","",'query (10)'!F1134)</f>
        <v>Time-based Maintenance</v>
      </c>
      <c r="J1134" s="38" t="str">
        <f>IF('query (10)'!F1134="","",IFERROR(INDEX(Cleaning_Rules!$B$14:$B$17,MATCH(TRIM('query (10)'!F1134),Cleaning_Rules!$A$14:$A$17,0)),"UNKNOWN"))</f>
        <v>TBM</v>
      </c>
      <c r="K1134" s="38" t="str">
        <f>IF('query (10)'!G1134="","",'query (10)'!G1134)</f>
        <v>กำลังดำเนินการ</v>
      </c>
      <c r="L1134" s="38" t="str">
        <f>IF('query (10)'!G1134="","MISSING",IFERROR(INDEX(Cleaning_Rules!$B$5:$B$10,MATCH(TRIM('query (10)'!G1134),Cleaning_Rules!$A$5:$A$10,0)),"UNKNOWN"))</f>
        <v>IN_PROGRESS</v>
      </c>
      <c r="M1134" s="38" t="str">
        <f>IF('query (10)'!I1134="","",'query (10)'!I1134)</f>
        <v>Electrical</v>
      </c>
      <c r="N1134" s="38" t="str">
        <f>IF('query (10)'!O1134="","",'query (10)'!O1134)</f>
        <v>Inspection</v>
      </c>
      <c r="O1134" s="38" t="str">
        <f>IF('query (10)'!P1134="","",'query (10)'!P1134)</f>
        <v>Medium</v>
      </c>
      <c r="P1134" s="38" t="str">
        <f>IF('query (10)'!N1134="","",'query (10)'!N1134)</f>
        <v xml:space="preserve">-Check and Cleaning Tighten of Terminal
-Check Adhesion of PLC
-Check and Cleaning PLC
</v>
      </c>
      <c r="Q1134" s="38" t="str">
        <f>TRIM('query (10)'!N1134)</f>
        <v xml:space="preserve">-Check and Cleaning Tighten of Terminal
-Check Adhesion of PLC
-Check and Cleaning PLC
</v>
      </c>
      <c r="R1134" s="38" t="str">
        <f>TRIM(UPPER('query (10)'!R1134))</f>
        <v/>
      </c>
      <c r="S1134" s="38" t="str">
        <f>TRIM(UPPER('query (10)'!S1134))</f>
        <v/>
      </c>
      <c r="T1134" s="38" t="str">
        <f>IF('query (10)'!Q1134="","",TRIM(UPPER('query (10)'!Q1134)))</f>
        <v/>
      </c>
      <c r="U1134" s="38" t="str">
        <f>IF('query (10)'!T1134="","",'query (10)'!T1134)</f>
        <v/>
      </c>
      <c r="V1134" s="39" t="str">
        <f>IF('query (10)'!T1134="","",IFERROR(VALUE('query (10)'!T1134),""))</f>
        <v/>
      </c>
      <c r="W1134" s="40">
        <f>IF('query (10)'!U1134="","",'query (10)'!U1134)</f>
        <v>0</v>
      </c>
      <c r="X1134" s="39">
        <f>IF('query (10)'!V1134="","",'query (10)'!V1134)</f>
        <v>180</v>
      </c>
      <c r="Y1134" s="41">
        <f>IF('query (10)'!W1134="","",'query (10)'!W1134)</f>
        <v>46060</v>
      </c>
      <c r="Z1134" s="41" t="str">
        <f>IF('query (10)'!X1134="","",'query (10)'!X1134)</f>
        <v/>
      </c>
      <c r="AA1134" s="41">
        <f>IF('query (10)'!Y1134="","",'query (10)'!Y1134)</f>
        <v>46060</v>
      </c>
      <c r="AB1134" s="41">
        <f>IF('query (10)'!Z1134="","",'query (10)'!Z1134)</f>
        <v>46240</v>
      </c>
      <c r="AC1134" s="38" t="str">
        <f>IF(OR('query (10)'!AA1134="",COUNTIF(Cleaning_Rules!$A$21:$A$26,TRIM('query (10)'!AA1134))&gt;0),"",TRIM('query (10)'!AA1134))</f>
        <v/>
      </c>
      <c r="AD1134" s="38" t="str">
        <f>IF('query (10)'!AB1134="","",TRIM(IFERROR(_xlfn.TEXTBEFORE('query (10)'!AB1134,"("),'query (10)'!AB1134)))</f>
        <v/>
      </c>
      <c r="AE1134" s="38" t="str">
        <f>IFERROR(LOWER(TRIM(_xlfn.TEXTBEFORE(_xlfn.TEXTAFTER('query (10)'!AB1134,"("),")"))),"")</f>
        <v/>
      </c>
      <c r="AF1134" s="38" t="str">
        <f>IF('query (10)'!AD1134="","",TRIM('query (10)'!AD1134))</f>
        <v>ณัฐดนัย จุฑาเทพ</v>
      </c>
      <c r="AG1134" s="38" t="str">
        <f>IF('query (10)'!AE1134="","",TRIM('query (10)'!AE1134))</f>
        <v>อัมรินทร์ รักษาพล</v>
      </c>
      <c r="AH1134" s="38" t="str">
        <f>IF('query (10)'!AF1134="","",IFERROR(VALUE('query (10)'!AF1134),""))</f>
        <v/>
      </c>
      <c r="AI1134" s="38" t="str">
        <f>IF('query (10)'!AG1134="","",TRIM('query (10)'!AG1134))</f>
        <v/>
      </c>
      <c r="AJ1134" s="38" t="str">
        <f>IF('query (10)'!AH1134="","",IFERROR(VALUE('query (10)'!AH1134),""))</f>
        <v/>
      </c>
      <c r="AK1134" s="38" t="str">
        <f>IF('query (10)'!AI1134="","",TRIM('query (10)'!AI1134))</f>
        <v/>
      </c>
      <c r="AL1134" s="42">
        <f t="shared" si="85"/>
        <v>2026</v>
      </c>
      <c r="AM1134" s="42" t="str">
        <f t="shared" si="86"/>
        <v>2026-02</v>
      </c>
      <c r="AN1134" s="42" t="str">
        <f t="shared" ca="1" si="87"/>
        <v>OVERDUE</v>
      </c>
      <c r="AO1134" s="42" t="str">
        <f t="shared" si="88"/>
        <v>GR-827 | INNER RING RIB GRINDING MACHINE | KWD7 | ELECTRICAL CONTROL | Time-based Maintenance | Electrical | Inspection | Medium | -Check and Cleaning Tighten of Terminal
-Check Adhesion of PLC
-Check and Cleaning PLC
 | อัมรินทร์ รักษาพล</v>
      </c>
      <c r="AP1134" s="42" t="str">
        <f>_xlfn.TEXTJOIN("; ",TRUE,IF(COUNTA('query (10)'!A1134:AK1134)&lt;=6,"NEAR_EMPTY_ROW",""),IF($K1134="","MISSING_STATUS",""),IF(AND($K1134="เสร็จสิ้น",$Z1134=""),"DONE_NO_ACTUAL_DATE",""),IF(AND($I1134="Condition-based Maintenance",$AH1134=""),"CBM_NO_MEASUREMENT",""),IF(OR($X1134="",$X1134=0),"INVALID_PERIOD",""),IF(AND($AA1134&lt;&gt;"",$AB1134&lt;&gt;"",$AB1134&lt;$AA1134),"DATE_SEQUENCE_ERROR",""),IF(AND($AB1134&lt;&gt;"",$AB1134&gt;DATE(2030,12,31)),"DATE_OUTLIER",""),IF($C1134="","MISSING_QRCODE",""),IF($J1134="UNKNOWN","UNKNOWN_PM_TYPE",""),IF($L1134="UNKNOWN","UNKNOWN_STATUS",""))</f>
        <v/>
      </c>
      <c r="AQ1134" s="42" t="str">
        <f t="shared" si="89"/>
        <v>NO</v>
      </c>
    </row>
    <row r="1135" spans="1:43" x14ac:dyDescent="0.3">
      <c r="A1135" s="38">
        <f>IF('query (10)'!A1135="","",'query (10)'!A1135)</f>
        <v>1308</v>
      </c>
      <c r="B1135" s="38">
        <f>IF('query (10)'!B1135="","",'query (10)'!B1135)</f>
        <v>19847</v>
      </c>
      <c r="C1135" s="38" t="str">
        <f>TRIM(UPPER('query (10)'!M1135))</f>
        <v>GR-828</v>
      </c>
      <c r="D1135" s="38" t="str">
        <f>TRIM(UPPER(IFERROR(_xlfn.TEXTBEFORE('query (10)'!L1135,"("),'query (10)'!L1135)))</f>
        <v>INNER RING BORE GRINDING MACHINE</v>
      </c>
      <c r="E1135" s="38" t="str">
        <f>IFERROR(TRIM(UPPER(_xlfn.TEXTBEFORE(_xlfn.TEXTAFTER('query (10)'!L1135,"("),")"))),"")</f>
        <v/>
      </c>
      <c r="F1135" s="38" t="str">
        <f>TRIM('query (10)'!K1135)</f>
        <v>KWD7</v>
      </c>
      <c r="G1135" s="38" t="str">
        <f>IF('query (10)'!J1135="","",'query (10)'!J1135)</f>
        <v>Electrical Control</v>
      </c>
      <c r="H1135" s="38" t="str">
        <f>TRIM(UPPER('query (10)'!J1135))</f>
        <v>ELECTRICAL CONTROL</v>
      </c>
      <c r="I1135" s="38" t="str">
        <f>IF('query (10)'!F1135="","",'query (10)'!F1135)</f>
        <v>Time-based Maintenance</v>
      </c>
      <c r="J1135" s="38" t="str">
        <f>IF('query (10)'!F1135="","",IFERROR(INDEX(Cleaning_Rules!$B$14:$B$17,MATCH(TRIM('query (10)'!F1135),Cleaning_Rules!$A$14:$A$17,0)),"UNKNOWN"))</f>
        <v>TBM</v>
      </c>
      <c r="K1135" s="38" t="str">
        <f>IF('query (10)'!G1135="","",'query (10)'!G1135)</f>
        <v>กำลังดำเนินการ</v>
      </c>
      <c r="L1135" s="38" t="str">
        <f>IF('query (10)'!G1135="","MISSING",IFERROR(INDEX(Cleaning_Rules!$B$5:$B$10,MATCH(TRIM('query (10)'!G1135),Cleaning_Rules!$A$5:$A$10,0)),"UNKNOWN"))</f>
        <v>IN_PROGRESS</v>
      </c>
      <c r="M1135" s="38" t="str">
        <f>IF('query (10)'!I1135="","",'query (10)'!I1135)</f>
        <v>Electrical</v>
      </c>
      <c r="N1135" s="38" t="str">
        <f>IF('query (10)'!O1135="","",'query (10)'!O1135)</f>
        <v>Inspection</v>
      </c>
      <c r="O1135" s="38" t="str">
        <f>IF('query (10)'!P1135="","",'query (10)'!P1135)</f>
        <v>Medium</v>
      </c>
      <c r="P1135" s="38" t="str">
        <f>IF('query (10)'!N1135="","",'query (10)'!N1135)</f>
        <v xml:space="preserve">-Check and Cleaning Tighten of Terminal
-Check Adhesion of PLC
-Check and Cleaning PLC
</v>
      </c>
      <c r="Q1135" s="38" t="str">
        <f>TRIM('query (10)'!N1135)</f>
        <v xml:space="preserve">-Check and Cleaning Tighten of Terminal
-Check Adhesion of PLC
-Check and Cleaning PLC
</v>
      </c>
      <c r="R1135" s="38" t="str">
        <f>TRIM(UPPER('query (10)'!R1135))</f>
        <v/>
      </c>
      <c r="S1135" s="38" t="str">
        <f>TRIM(UPPER('query (10)'!S1135))</f>
        <v/>
      </c>
      <c r="T1135" s="38" t="str">
        <f>IF('query (10)'!Q1135="","",TRIM(UPPER('query (10)'!Q1135)))</f>
        <v/>
      </c>
      <c r="U1135" s="38" t="str">
        <f>IF('query (10)'!T1135="","",'query (10)'!T1135)</f>
        <v/>
      </c>
      <c r="V1135" s="39" t="str">
        <f>IF('query (10)'!T1135="","",IFERROR(VALUE('query (10)'!T1135),""))</f>
        <v/>
      </c>
      <c r="W1135" s="40">
        <f>IF('query (10)'!U1135="","",'query (10)'!U1135)</f>
        <v>0</v>
      </c>
      <c r="X1135" s="39">
        <f>IF('query (10)'!V1135="","",'query (10)'!V1135)</f>
        <v>180</v>
      </c>
      <c r="Y1135" s="41">
        <f>IF('query (10)'!W1135="","",'query (10)'!W1135)</f>
        <v>46060</v>
      </c>
      <c r="Z1135" s="41" t="str">
        <f>IF('query (10)'!X1135="","",'query (10)'!X1135)</f>
        <v/>
      </c>
      <c r="AA1135" s="41">
        <f>IF('query (10)'!Y1135="","",'query (10)'!Y1135)</f>
        <v>46060</v>
      </c>
      <c r="AB1135" s="41">
        <f>IF('query (10)'!Z1135="","",'query (10)'!Z1135)</f>
        <v>46240</v>
      </c>
      <c r="AC1135" s="38" t="str">
        <f>IF(OR('query (10)'!AA1135="",COUNTIF(Cleaning_Rules!$A$21:$A$26,TRIM('query (10)'!AA1135))&gt;0),"",TRIM('query (10)'!AA1135))</f>
        <v/>
      </c>
      <c r="AD1135" s="38" t="str">
        <f>IF('query (10)'!AB1135="","",TRIM(IFERROR(_xlfn.TEXTBEFORE('query (10)'!AB1135,"("),'query (10)'!AB1135)))</f>
        <v>เริ่มซ่อมงาน PM แล้ว รับผิดชอบโดย NATDANAI JUTHATHEP</v>
      </c>
      <c r="AE1135" s="38" t="str">
        <f>IFERROR(LOWER(TRIM(_xlfn.TEXTBEFORE(_xlfn.TEXTAFTER('query (10)'!AB1135,"("),")"))),"")</f>
        <v>juthathep-n-4697@nsk.com</v>
      </c>
      <c r="AF1135" s="38" t="str">
        <f>IF('query (10)'!AD1135="","",TRIM('query (10)'!AD1135))</f>
        <v>ณัฐดนัย จุฑาเทพ</v>
      </c>
      <c r="AG1135" s="38" t="str">
        <f>IF('query (10)'!AE1135="","",TRIM('query (10)'!AE1135))</f>
        <v>ณัฐดนัย จุฑาเทพ</v>
      </c>
      <c r="AH1135" s="38" t="str">
        <f>IF('query (10)'!AF1135="","",IFERROR(VALUE('query (10)'!AF1135),""))</f>
        <v/>
      </c>
      <c r="AI1135" s="38" t="str">
        <f>IF('query (10)'!AG1135="","",TRIM('query (10)'!AG1135))</f>
        <v/>
      </c>
      <c r="AJ1135" s="38" t="str">
        <f>IF('query (10)'!AH1135="","",IFERROR(VALUE('query (10)'!AH1135),""))</f>
        <v/>
      </c>
      <c r="AK1135" s="38" t="str">
        <f>IF('query (10)'!AI1135="","",TRIM('query (10)'!AI1135))</f>
        <v/>
      </c>
      <c r="AL1135" s="42">
        <f t="shared" si="85"/>
        <v>2026</v>
      </c>
      <c r="AM1135" s="42" t="str">
        <f t="shared" si="86"/>
        <v>2026-02</v>
      </c>
      <c r="AN1135" s="42" t="str">
        <f t="shared" ca="1" si="87"/>
        <v>OVERDUE</v>
      </c>
      <c r="AO1135" s="42" t="str">
        <f t="shared" si="88"/>
        <v>GR-828 | INNER RING BORE GRINDING MACHINE | KWD7 | ELECTRICAL CONTROL | Time-based Maintenance | Electrical | Inspection | Medium | -Check and Cleaning Tighten of Terminal
-Check Adhesion of PLC
-Check and Cleaning PLC
 | เริ่มซ่อมงาน PM แล้ว รับผิดชอบโดย NATDANAI JUTHATHEP | ณัฐดนัย จุฑาเทพ</v>
      </c>
      <c r="AP1135" s="42" t="str">
        <f>_xlfn.TEXTJOIN("; ",TRUE,IF(COUNTA('query (10)'!A1135:AK1135)&lt;=6,"NEAR_EMPTY_ROW",""),IF($K1135="","MISSING_STATUS",""),IF(AND($K1135="เสร็จสิ้น",$Z1135=""),"DONE_NO_ACTUAL_DATE",""),IF(AND($I1135="Condition-based Maintenance",$AH1135=""),"CBM_NO_MEASUREMENT",""),IF(OR($X1135="",$X1135=0),"INVALID_PERIOD",""),IF(AND($AA1135&lt;&gt;"",$AB1135&lt;&gt;"",$AB1135&lt;$AA1135),"DATE_SEQUENCE_ERROR",""),IF(AND($AB1135&lt;&gt;"",$AB1135&gt;DATE(2030,12,31)),"DATE_OUTLIER",""),IF($C1135="","MISSING_QRCODE",""),IF($J1135="UNKNOWN","UNKNOWN_PM_TYPE",""),IF($L1135="UNKNOWN","UNKNOWN_STATUS",""))</f>
        <v/>
      </c>
      <c r="AQ1135" s="42" t="str">
        <f t="shared" si="89"/>
        <v>NO</v>
      </c>
    </row>
    <row r="1136" spans="1:43" x14ac:dyDescent="0.3">
      <c r="A1136" s="38">
        <f>IF('query (10)'!A1136="","",'query (10)'!A1136)</f>
        <v>1309</v>
      </c>
      <c r="B1136" s="38">
        <f>IF('query (10)'!B1136="","",'query (10)'!B1136)</f>
        <v>19854</v>
      </c>
      <c r="C1136" s="38" t="str">
        <f>TRIM(UPPER('query (10)'!M1136))</f>
        <v>GR-830</v>
      </c>
      <c r="D1136" s="38" t="str">
        <f>TRIM(UPPER(IFERROR(_xlfn.TEXTBEFORE('query (10)'!L1136,"("),'query (10)'!L1136)))</f>
        <v>INNER RING RACEWAY AND RIB SUPER FINISH MACHINE</v>
      </c>
      <c r="E1136" s="38" t="str">
        <f>IFERROR(TRIM(UPPER(_xlfn.TEXTBEFORE(_xlfn.TEXTAFTER('query (10)'!L1136,"("),")"))),"")</f>
        <v/>
      </c>
      <c r="F1136" s="38" t="str">
        <f>TRIM('query (10)'!K1136)</f>
        <v>KWD7</v>
      </c>
      <c r="G1136" s="38" t="str">
        <f>IF('query (10)'!J1136="","",'query (10)'!J1136)</f>
        <v>Electrical Control</v>
      </c>
      <c r="H1136" s="38" t="str">
        <f>TRIM(UPPER('query (10)'!J1136))</f>
        <v>ELECTRICAL CONTROL</v>
      </c>
      <c r="I1136" s="38" t="str">
        <f>IF('query (10)'!F1136="","",'query (10)'!F1136)</f>
        <v>Time-based Maintenance</v>
      </c>
      <c r="J1136" s="38" t="str">
        <f>IF('query (10)'!F1136="","",IFERROR(INDEX(Cleaning_Rules!$B$14:$B$17,MATCH(TRIM('query (10)'!F1136),Cleaning_Rules!$A$14:$A$17,0)),"UNKNOWN"))</f>
        <v>TBM</v>
      </c>
      <c r="K1136" s="38" t="str">
        <f>IF('query (10)'!G1136="","",'query (10)'!G1136)</f>
        <v>กำลังดำเนินการ</v>
      </c>
      <c r="L1136" s="38" t="str">
        <f>IF('query (10)'!G1136="","MISSING",IFERROR(INDEX(Cleaning_Rules!$B$5:$B$10,MATCH(TRIM('query (10)'!G1136),Cleaning_Rules!$A$5:$A$10,0)),"UNKNOWN"))</f>
        <v>IN_PROGRESS</v>
      </c>
      <c r="M1136" s="38" t="str">
        <f>IF('query (10)'!I1136="","",'query (10)'!I1136)</f>
        <v>Electrical</v>
      </c>
      <c r="N1136" s="38" t="str">
        <f>IF('query (10)'!O1136="","",'query (10)'!O1136)</f>
        <v>Inspection</v>
      </c>
      <c r="O1136" s="38" t="str">
        <f>IF('query (10)'!P1136="","",'query (10)'!P1136)</f>
        <v>Medium</v>
      </c>
      <c r="P1136" s="38" t="str">
        <f>IF('query (10)'!N1136="","",'query (10)'!N1136)</f>
        <v xml:space="preserve">-Check and Cleaning Tighten of Terminal
-Check Adhesion of PLC
-Check and Cleaning PLC
</v>
      </c>
      <c r="Q1136" s="38" t="str">
        <f>TRIM('query (10)'!N1136)</f>
        <v xml:space="preserve">-Check and Cleaning Tighten of Terminal
-Check Adhesion of PLC
-Check and Cleaning PLC
</v>
      </c>
      <c r="R1136" s="38" t="str">
        <f>TRIM(UPPER('query (10)'!R1136))</f>
        <v/>
      </c>
      <c r="S1136" s="38" t="str">
        <f>TRIM(UPPER('query (10)'!S1136))</f>
        <v/>
      </c>
      <c r="T1136" s="38" t="str">
        <f>IF('query (10)'!Q1136="","",TRIM(UPPER('query (10)'!Q1136)))</f>
        <v/>
      </c>
      <c r="U1136" s="38" t="str">
        <f>IF('query (10)'!T1136="","",'query (10)'!T1136)</f>
        <v/>
      </c>
      <c r="V1136" s="39" t="str">
        <f>IF('query (10)'!T1136="","",IFERROR(VALUE('query (10)'!T1136),""))</f>
        <v/>
      </c>
      <c r="W1136" s="40">
        <f>IF('query (10)'!U1136="","",'query (10)'!U1136)</f>
        <v>0</v>
      </c>
      <c r="X1136" s="39">
        <f>IF('query (10)'!V1136="","",'query (10)'!V1136)</f>
        <v>180</v>
      </c>
      <c r="Y1136" s="41">
        <f>IF('query (10)'!W1136="","",'query (10)'!W1136)</f>
        <v>46060</v>
      </c>
      <c r="Z1136" s="41" t="str">
        <f>IF('query (10)'!X1136="","",'query (10)'!X1136)</f>
        <v/>
      </c>
      <c r="AA1136" s="41">
        <f>IF('query (10)'!Y1136="","",'query (10)'!Y1136)</f>
        <v>46060</v>
      </c>
      <c r="AB1136" s="41">
        <f>IF('query (10)'!Z1136="","",'query (10)'!Z1136)</f>
        <v>46240</v>
      </c>
      <c r="AC1136" s="38" t="str">
        <f>IF(OR('query (10)'!AA1136="",COUNTIF(Cleaning_Rules!$A$21:$A$26,TRIM('query (10)'!AA1136))&gt;0),"",TRIM('query (10)'!AA1136))</f>
        <v/>
      </c>
      <c r="AD1136" s="38" t="str">
        <f>IF('query (10)'!AB1136="","",TRIM(IFERROR(_xlfn.TEXTBEFORE('query (10)'!AB1136,"("),'query (10)'!AB1136)))</f>
        <v>เริ่มซ่อมงาน PM แล้ว รับผิดชอบโดย PAHLA SEEDANG</v>
      </c>
      <c r="AE1136" s="38" t="str">
        <f>IFERROR(LOWER(TRIM(_xlfn.TEXTBEFORE(_xlfn.TEXTAFTER('query (10)'!AB1136,"("),")"))),"")</f>
        <v>pahla@nsk.com</v>
      </c>
      <c r="AF1136" s="38" t="str">
        <f>IF('query (10)'!AD1136="","",TRIM('query (10)'!AD1136))</f>
        <v>ณัฐดนัย จุฑาเทพ</v>
      </c>
      <c r="AG1136" s="38" t="str">
        <f>IF('query (10)'!AE1136="","",TRIM('query (10)'!AE1136))</f>
        <v>อัมรินทร์ รักษาพล</v>
      </c>
      <c r="AH1136" s="38" t="str">
        <f>IF('query (10)'!AF1136="","",IFERROR(VALUE('query (10)'!AF1136),""))</f>
        <v/>
      </c>
      <c r="AI1136" s="38" t="str">
        <f>IF('query (10)'!AG1136="","",TRIM('query (10)'!AG1136))</f>
        <v/>
      </c>
      <c r="AJ1136" s="38" t="str">
        <f>IF('query (10)'!AH1136="","",IFERROR(VALUE('query (10)'!AH1136),""))</f>
        <v/>
      </c>
      <c r="AK1136" s="38" t="str">
        <f>IF('query (10)'!AI1136="","",TRIM('query (10)'!AI1136))</f>
        <v/>
      </c>
      <c r="AL1136" s="42">
        <f t="shared" si="85"/>
        <v>2026</v>
      </c>
      <c r="AM1136" s="42" t="str">
        <f t="shared" si="86"/>
        <v>2026-02</v>
      </c>
      <c r="AN1136" s="42" t="str">
        <f t="shared" ca="1" si="87"/>
        <v>OVERDUE</v>
      </c>
      <c r="AO1136" s="42" t="str">
        <f t="shared" si="88"/>
        <v>GR-830 | INNER RING RACEWAY AND RIB SUPER FINISH MACHINE | KWD7 | ELECTRICAL CONTROL | Time-based Maintenance | Electrical | Inspection | Medium | -Check and Cleaning Tighten of Terminal
-Check Adhesion of PLC
-Check and Cleaning PLC
 | เริ่มซ่อมงาน PM แล้ว รับผิดชอบโดย PAHLA SEEDANG | อัมรินทร์ รักษาพล</v>
      </c>
      <c r="AP1136" s="42" t="str">
        <f>_xlfn.TEXTJOIN("; ",TRUE,IF(COUNTA('query (10)'!A1136:AK1136)&lt;=6,"NEAR_EMPTY_ROW",""),IF($K1136="","MISSING_STATUS",""),IF(AND($K1136="เสร็จสิ้น",$Z1136=""),"DONE_NO_ACTUAL_DATE",""),IF(AND($I1136="Condition-based Maintenance",$AH1136=""),"CBM_NO_MEASUREMENT",""),IF(OR($X1136="",$X1136=0),"INVALID_PERIOD",""),IF(AND($AA1136&lt;&gt;"",$AB1136&lt;&gt;"",$AB1136&lt;$AA1136),"DATE_SEQUENCE_ERROR",""),IF(AND($AB1136&lt;&gt;"",$AB1136&gt;DATE(2030,12,31)),"DATE_OUTLIER",""),IF($C1136="","MISSING_QRCODE",""),IF($J1136="UNKNOWN","UNKNOWN_PM_TYPE",""),IF($L1136="UNKNOWN","UNKNOWN_STATUS",""))</f>
        <v/>
      </c>
      <c r="AQ1136" s="42" t="str">
        <f t="shared" si="89"/>
        <v>NO</v>
      </c>
    </row>
    <row r="1137" spans="1:43" x14ac:dyDescent="0.3">
      <c r="A1137" s="38">
        <f>IF('query (10)'!A1137="","",'query (10)'!A1137)</f>
        <v>1310</v>
      </c>
      <c r="B1137" s="38">
        <f>IF('query (10)'!B1137="","",'query (10)'!B1137)</f>
        <v>18340</v>
      </c>
      <c r="C1137" s="38" t="str">
        <f>TRIM(UPPER('query (10)'!M1137))</f>
        <v>GR-150</v>
      </c>
      <c r="D1137" s="38" t="str">
        <f>TRIM(UPPER(IFERROR(_xlfn.TEXTBEFORE('query (10)'!L1137,"("),'query (10)'!L1137)))</f>
        <v>OUTER RING RACEWAY SUPER FINISH M/C</v>
      </c>
      <c r="E1137" s="38" t="str">
        <f>IFERROR(TRIM(UPPER(_xlfn.TEXTBEFORE(_xlfn.TEXTAFTER('query (10)'!L1137,"("),")"))),"")</f>
        <v/>
      </c>
      <c r="F1137" s="38" t="str">
        <f>TRIM('query (10)'!K1137)</f>
        <v>BWD2</v>
      </c>
      <c r="G1137" s="38" t="str">
        <f>IF('query (10)'!J1137="","",'query (10)'!J1137)</f>
        <v>Air Cylinder</v>
      </c>
      <c r="H1137" s="38" t="str">
        <f>TRIM(UPPER('query (10)'!J1137))</f>
        <v>AIR CYLINDER</v>
      </c>
      <c r="I1137" s="38" t="str">
        <f>IF('query (10)'!F1137="","",'query (10)'!F1137)</f>
        <v>Time-based Maintenance</v>
      </c>
      <c r="J1137" s="38" t="str">
        <f>IF('query (10)'!F1137="","",IFERROR(INDEX(Cleaning_Rules!$B$14:$B$17,MATCH(TRIM('query (10)'!F1137),Cleaning_Rules!$A$14:$A$17,0)),"UNKNOWN"))</f>
        <v>TBM</v>
      </c>
      <c r="K1137" s="38" t="str">
        <f>IF('query (10)'!G1137="","",'query (10)'!G1137)</f>
        <v>เสร็จสิ้น</v>
      </c>
      <c r="L1137" s="38" t="str">
        <f>IF('query (10)'!G1137="","MISSING",IFERROR(INDEX(Cleaning_Rules!$B$5:$B$10,MATCH(TRIM('query (10)'!G1137),Cleaning_Rules!$A$5:$A$10,0)),"UNKNOWN"))</f>
        <v>COMPLETED</v>
      </c>
      <c r="M1137" s="38" t="str">
        <f>IF('query (10)'!I1137="","",'query (10)'!I1137)</f>
        <v>Mechanical</v>
      </c>
      <c r="N1137" s="38" t="str">
        <f>IF('query (10)'!O1137="","",'query (10)'!O1137)</f>
        <v>Part Change</v>
      </c>
      <c r="O1137" s="38" t="str">
        <f>IF('query (10)'!P1137="","",'query (10)'!P1137)</f>
        <v>Medium</v>
      </c>
      <c r="P1137" s="38" t="str">
        <f>IF('query (10)'!N1137="","",'query (10)'!N1137)</f>
        <v>Change Air Cylinder Divider According To PM 1 Year Cycle</v>
      </c>
      <c r="Q1137" s="38" t="str">
        <f>TRIM('query (10)'!N1137)</f>
        <v>Change Air Cylinder Divider According To PM 1 Year Cycle</v>
      </c>
      <c r="R1137" s="38" t="str">
        <f>TRIM(UPPER('query (10)'!R1137))</f>
        <v>AIR CYLINDER</v>
      </c>
      <c r="S1137" s="38" t="str">
        <f>TRIM(UPPER('query (10)'!S1137))</f>
        <v>CDQ2WB32-10DZ</v>
      </c>
      <c r="T1137" s="38" t="str">
        <f>IF('query (10)'!Q1137="","",TRIM(UPPER('query (10)'!Q1137)))</f>
        <v/>
      </c>
      <c r="U1137" s="38" t="str">
        <f>IF('query (10)'!T1137="","",'query (10)'!T1137)</f>
        <v/>
      </c>
      <c r="V1137" s="39" t="str">
        <f>IF('query (10)'!T1137="","",IFERROR(VALUE('query (10)'!T1137),""))</f>
        <v/>
      </c>
      <c r="W1137" s="40">
        <f>IF('query (10)'!U1137="","",'query (10)'!U1137)</f>
        <v>0</v>
      </c>
      <c r="X1137" s="39">
        <f>IF('query (10)'!V1137="","",'query (10)'!V1137)</f>
        <v>360</v>
      </c>
      <c r="Y1137" s="41">
        <f>IF('query (10)'!W1137="","",'query (10)'!W1137)</f>
        <v>46065</v>
      </c>
      <c r="Z1137" s="41">
        <f>IF('query (10)'!X1137="","",'query (10)'!X1137)</f>
        <v>46070</v>
      </c>
      <c r="AA1137" s="41">
        <f>IF('query (10)'!Y1137="","",'query (10)'!Y1137)</f>
        <v>46070</v>
      </c>
      <c r="AB1137" s="41">
        <f>IF('query (10)'!Z1137="","",'query (10)'!Z1137)</f>
        <v>46430</v>
      </c>
      <c r="AC1137" s="38" t="str">
        <f>IF(OR('query (10)'!AA1137="",COUNTIF(Cleaning_Rules!$A$21:$A$26,TRIM('query (10)'!AA1137))&gt;0),"",TRIM('query (10)'!AA1137))</f>
        <v/>
      </c>
      <c r="AD1137" s="38" t="str">
        <f>IF('query (10)'!AB1137="","",TRIM(IFERROR(_xlfn.TEXTBEFORE('query (10)'!AB1137,"("),'query (10)'!AB1137)))</f>
        <v>เริ่มซ่อมงาน PM แล้ว รับผิดชอบโดย JAKKAPAT KHOTSOMBAT</v>
      </c>
      <c r="AE1137" s="38" t="str">
        <f>IFERROR(LOWER(TRIM(_xlfn.TEXTBEFORE(_xlfn.TEXTAFTER('query (10)'!AB1137,"("),")"))),"")</f>
        <v>jakkapat@nsk.com</v>
      </c>
      <c r="AF1137" s="38" t="str">
        <f>IF('query (10)'!AD1137="","",TRIM('query (10)'!AD1137))</f>
        <v>จักรภัทร โคตรสมบัติ</v>
      </c>
      <c r="AG1137" s="38" t="str">
        <f>IF('query (10)'!AE1137="","",TRIM('query (10)'!AE1137))</f>
        <v>จักรภัทร โคตรสมบัติ</v>
      </c>
      <c r="AH1137" s="38" t="str">
        <f>IF('query (10)'!AF1137="","",IFERROR(VALUE('query (10)'!AF1137),""))</f>
        <v/>
      </c>
      <c r="AI1137" s="38" t="str">
        <f>IF('query (10)'!AG1137="","",TRIM('query (10)'!AG1137))</f>
        <v/>
      </c>
      <c r="AJ1137" s="38" t="str">
        <f>IF('query (10)'!AH1137="","",IFERROR(VALUE('query (10)'!AH1137),""))</f>
        <v/>
      </c>
      <c r="AK1137" s="38" t="str">
        <f>IF('query (10)'!AI1137="","",TRIM('query (10)'!AI1137))</f>
        <v/>
      </c>
      <c r="AL1137" s="42">
        <f t="shared" si="85"/>
        <v>2026</v>
      </c>
      <c r="AM1137" s="42" t="str">
        <f t="shared" si="86"/>
        <v>2026-02</v>
      </c>
      <c r="AN1137" s="42" t="str">
        <f t="shared" ca="1" si="87"/>
        <v/>
      </c>
      <c r="AO1137" s="42" t="str">
        <f t="shared" si="88"/>
        <v>GR-150 | OUTER RING RACEWAY SUPER FINISH M/C | BWD2 | AIR CYLINDER | Time-based Maintenance | Mechanical | Part Change | Medium | Change Air Cylinder Divider According To PM 1 Year Cycle | AIR CYLINDER | CDQ2WB32-10DZ | เริ่มซ่อมงาน PM แล้ว รับผิดชอบโดย JAKKAPAT KHOTSOMBAT | จักรภัทร โคตรสมบัติ</v>
      </c>
      <c r="AP1137" s="42" t="str">
        <f>_xlfn.TEXTJOIN("; ",TRUE,IF(COUNTA('query (10)'!A1137:AK1137)&lt;=6,"NEAR_EMPTY_ROW",""),IF($K1137="","MISSING_STATUS",""),IF(AND($K1137="เสร็จสิ้น",$Z1137=""),"DONE_NO_ACTUAL_DATE",""),IF(AND($I1137="Condition-based Maintenance",$AH1137=""),"CBM_NO_MEASUREMENT",""),IF(OR($X1137="",$X1137=0),"INVALID_PERIOD",""),IF(AND($AA1137&lt;&gt;"",$AB1137&lt;&gt;"",$AB1137&lt;$AA1137),"DATE_SEQUENCE_ERROR",""),IF(AND($AB1137&lt;&gt;"",$AB1137&gt;DATE(2030,12,31)),"DATE_OUTLIER",""),IF($C1137="","MISSING_QRCODE",""),IF($J1137="UNKNOWN","UNKNOWN_PM_TYPE",""),IF($L1137="UNKNOWN","UNKNOWN_STATUS",""))</f>
        <v/>
      </c>
      <c r="AQ1137" s="42" t="str">
        <f t="shared" si="89"/>
        <v>NO</v>
      </c>
    </row>
    <row r="1138" spans="1:43" x14ac:dyDescent="0.3">
      <c r="A1138" s="38">
        <f>IF('query (10)'!A1138="","",'query (10)'!A1138)</f>
        <v>1311</v>
      </c>
      <c r="B1138" s="38">
        <f>IF('query (10)'!B1138="","",'query (10)'!B1138)</f>
        <v>18341</v>
      </c>
      <c r="C1138" s="38" t="str">
        <f>TRIM(UPPER('query (10)'!M1138))</f>
        <v>GR-161</v>
      </c>
      <c r="D1138" s="38" t="str">
        <f>TRIM(UPPER(IFERROR(_xlfn.TEXTBEFORE('query (10)'!L1138,"("),'query (10)'!L1138)))</f>
        <v>INNER RING RACEWAY SUPER FINISH M/C</v>
      </c>
      <c r="E1138" s="38" t="str">
        <f>IFERROR(TRIM(UPPER(_xlfn.TEXTBEFORE(_xlfn.TEXTAFTER('query (10)'!L1138,"("),")"))),"")</f>
        <v/>
      </c>
      <c r="F1138" s="38" t="str">
        <f>TRIM('query (10)'!K1138)</f>
        <v>BWD2</v>
      </c>
      <c r="G1138" s="38" t="str">
        <f>IF('query (10)'!J1138="","",'query (10)'!J1138)</f>
        <v>Air Cylinder</v>
      </c>
      <c r="H1138" s="38" t="str">
        <f>TRIM(UPPER('query (10)'!J1138))</f>
        <v>AIR CYLINDER</v>
      </c>
      <c r="I1138" s="38" t="str">
        <f>IF('query (10)'!F1138="","",'query (10)'!F1138)</f>
        <v>Time-based Maintenance</v>
      </c>
      <c r="J1138" s="38" t="str">
        <f>IF('query (10)'!F1138="","",IFERROR(INDEX(Cleaning_Rules!$B$14:$B$17,MATCH(TRIM('query (10)'!F1138),Cleaning_Rules!$A$14:$A$17,0)),"UNKNOWN"))</f>
        <v>TBM</v>
      </c>
      <c r="K1138" s="38" t="str">
        <f>IF('query (10)'!G1138="","",'query (10)'!G1138)</f>
        <v>เสร็จสิ้น</v>
      </c>
      <c r="L1138" s="38" t="str">
        <f>IF('query (10)'!G1138="","MISSING",IFERROR(INDEX(Cleaning_Rules!$B$5:$B$10,MATCH(TRIM('query (10)'!G1138),Cleaning_Rules!$A$5:$A$10,0)),"UNKNOWN"))</f>
        <v>COMPLETED</v>
      </c>
      <c r="M1138" s="38" t="str">
        <f>IF('query (10)'!I1138="","",'query (10)'!I1138)</f>
        <v>Mechanical</v>
      </c>
      <c r="N1138" s="38" t="str">
        <f>IF('query (10)'!O1138="","",'query (10)'!O1138)</f>
        <v>Part Change</v>
      </c>
      <c r="O1138" s="38" t="str">
        <f>IF('query (10)'!P1138="","",'query (10)'!P1138)</f>
        <v>Medium</v>
      </c>
      <c r="P1138" s="38" t="str">
        <f>IF('query (10)'!N1138="","",'query (10)'!N1138)</f>
        <v>Change Air Cylinder Divider According To PM 1 Year Cycle</v>
      </c>
      <c r="Q1138" s="38" t="str">
        <f>TRIM('query (10)'!N1138)</f>
        <v>Change Air Cylinder Divider According To PM 1 Year Cycle</v>
      </c>
      <c r="R1138" s="38" t="str">
        <f>TRIM(UPPER('query (10)'!R1138))</f>
        <v/>
      </c>
      <c r="S1138" s="38" t="str">
        <f>TRIM(UPPER('query (10)'!S1138))</f>
        <v/>
      </c>
      <c r="T1138" s="38" t="str">
        <f>IF('query (10)'!Q1138="","",TRIM(UPPER('query (10)'!Q1138)))</f>
        <v/>
      </c>
      <c r="U1138" s="38" t="str">
        <f>IF('query (10)'!T1138="","",'query (10)'!T1138)</f>
        <v/>
      </c>
      <c r="V1138" s="39" t="str">
        <f>IF('query (10)'!T1138="","",IFERROR(VALUE('query (10)'!T1138),""))</f>
        <v/>
      </c>
      <c r="W1138" s="40">
        <f>IF('query (10)'!U1138="","",'query (10)'!U1138)</f>
        <v>0</v>
      </c>
      <c r="X1138" s="39">
        <f>IF('query (10)'!V1138="","",'query (10)'!V1138)</f>
        <v>360</v>
      </c>
      <c r="Y1138" s="41">
        <f>IF('query (10)'!W1138="","",'query (10)'!W1138)</f>
        <v>46065</v>
      </c>
      <c r="Z1138" s="41">
        <f>IF('query (10)'!X1138="","",'query (10)'!X1138)</f>
        <v>46070</v>
      </c>
      <c r="AA1138" s="41">
        <f>IF('query (10)'!Y1138="","",'query (10)'!Y1138)</f>
        <v>46070</v>
      </c>
      <c r="AB1138" s="41">
        <f>IF('query (10)'!Z1138="","",'query (10)'!Z1138)</f>
        <v>46430</v>
      </c>
      <c r="AC1138" s="38" t="str">
        <f>IF(OR('query (10)'!AA1138="",COUNTIF(Cleaning_Rules!$A$21:$A$26,TRIM('query (10)'!AA1138))&gt;0),"",TRIM('query (10)'!AA1138))</f>
        <v/>
      </c>
      <c r="AD1138" s="38" t="str">
        <f>IF('query (10)'!AB1138="","",TRIM(IFERROR(_xlfn.TEXTBEFORE('query (10)'!AB1138,"("),'query (10)'!AB1138)))</f>
        <v>เริ่มซ่อมงาน PM แล้ว รับผิดชอบโดย JAKKAPAT KHOTSOMBAT</v>
      </c>
      <c r="AE1138" s="38" t="str">
        <f>IFERROR(LOWER(TRIM(_xlfn.TEXTBEFORE(_xlfn.TEXTAFTER('query (10)'!AB1138,"("),")"))),"")</f>
        <v>jakkapat@nsk.com</v>
      </c>
      <c r="AF1138" s="38" t="str">
        <f>IF('query (10)'!AD1138="","",TRIM('query (10)'!AD1138))</f>
        <v>จักรภัทร โคตรสมบัติ</v>
      </c>
      <c r="AG1138" s="38" t="str">
        <f>IF('query (10)'!AE1138="","",TRIM('query (10)'!AE1138))</f>
        <v>จักรภัทร โคตรสมบัติ</v>
      </c>
      <c r="AH1138" s="38" t="str">
        <f>IF('query (10)'!AF1138="","",IFERROR(VALUE('query (10)'!AF1138),""))</f>
        <v/>
      </c>
      <c r="AI1138" s="38" t="str">
        <f>IF('query (10)'!AG1138="","",TRIM('query (10)'!AG1138))</f>
        <v/>
      </c>
      <c r="AJ1138" s="38" t="str">
        <f>IF('query (10)'!AH1138="","",IFERROR(VALUE('query (10)'!AH1138),""))</f>
        <v/>
      </c>
      <c r="AK1138" s="38" t="str">
        <f>IF('query (10)'!AI1138="","",TRIM('query (10)'!AI1138))</f>
        <v/>
      </c>
      <c r="AL1138" s="42">
        <f t="shared" si="85"/>
        <v>2026</v>
      </c>
      <c r="AM1138" s="42" t="str">
        <f t="shared" si="86"/>
        <v>2026-02</v>
      </c>
      <c r="AN1138" s="42" t="str">
        <f t="shared" ca="1" si="87"/>
        <v/>
      </c>
      <c r="AO1138" s="42" t="str">
        <f t="shared" si="88"/>
        <v>GR-161 | INNER RING RACEWAY SUPER FINISH M/C | BWD2 | AIR CYLINDER | Time-based Maintenance | Mechanical | Part Change | Medium | Change Air Cylinder Divider According To PM 1 Year Cycle | เริ่มซ่อมงาน PM แล้ว รับผิดชอบโดย JAKKAPAT KHOTSOMBAT | จักรภัทร โคตรสมบัติ</v>
      </c>
      <c r="AP1138" s="42" t="str">
        <f>_xlfn.TEXTJOIN("; ",TRUE,IF(COUNTA('query (10)'!A1138:AK1138)&lt;=6,"NEAR_EMPTY_ROW",""),IF($K1138="","MISSING_STATUS",""),IF(AND($K1138="เสร็จสิ้น",$Z1138=""),"DONE_NO_ACTUAL_DATE",""),IF(AND($I1138="Condition-based Maintenance",$AH1138=""),"CBM_NO_MEASUREMENT",""),IF(OR($X1138="",$X1138=0),"INVALID_PERIOD",""),IF(AND($AA1138&lt;&gt;"",$AB1138&lt;&gt;"",$AB1138&lt;$AA1138),"DATE_SEQUENCE_ERROR",""),IF(AND($AB1138&lt;&gt;"",$AB1138&gt;DATE(2030,12,31)),"DATE_OUTLIER",""),IF($C1138="","MISSING_QRCODE",""),IF($J1138="UNKNOWN","UNKNOWN_PM_TYPE",""),IF($L1138="UNKNOWN","UNKNOWN_STATUS",""))</f>
        <v/>
      </c>
      <c r="AQ1138" s="42" t="str">
        <f t="shared" si="89"/>
        <v>NO</v>
      </c>
    </row>
    <row r="1139" spans="1:43" x14ac:dyDescent="0.3">
      <c r="A1139" s="38">
        <f>IF('query (10)'!A1139="","",'query (10)'!A1139)</f>
        <v>1312</v>
      </c>
      <c r="B1139" s="38">
        <f>IF('query (10)'!B1139="","",'query (10)'!B1139)</f>
        <v>18342</v>
      </c>
      <c r="C1139" s="38" t="str">
        <f>TRIM(UPPER('query (10)'!M1139))</f>
        <v>AS-169</v>
      </c>
      <c r="D1139" s="38" t="str">
        <f>TRIM(UPPER(IFERROR(_xlfn.TEXTBEFORE('query (10)'!L1139,"("),'query (10)'!L1139)))</f>
        <v>SEAL PRESS NO.1 M/C</v>
      </c>
      <c r="E1139" s="38" t="str">
        <f>IFERROR(TRIM(UPPER(_xlfn.TEXTBEFORE(_xlfn.TEXTAFTER('query (10)'!L1139,"("),")"))),"")</f>
        <v/>
      </c>
      <c r="F1139" s="38" t="str">
        <f>TRIM('query (10)'!K1139)</f>
        <v>BWD2</v>
      </c>
      <c r="G1139" s="38" t="str">
        <f>IF('query (10)'!J1139="","",'query (10)'!J1139)</f>
        <v>Solenoid valve</v>
      </c>
      <c r="H1139" s="38" t="str">
        <f>TRIM(UPPER('query (10)'!J1139))</f>
        <v>SOLENOID VALVE</v>
      </c>
      <c r="I1139" s="38" t="str">
        <f>IF('query (10)'!F1139="","",'query (10)'!F1139)</f>
        <v>Time-based Maintenance</v>
      </c>
      <c r="J1139" s="38" t="str">
        <f>IF('query (10)'!F1139="","",IFERROR(INDEX(Cleaning_Rules!$B$14:$B$17,MATCH(TRIM('query (10)'!F1139),Cleaning_Rules!$A$14:$A$17,0)),"UNKNOWN"))</f>
        <v>TBM</v>
      </c>
      <c r="K1139" s="38" t="str">
        <f>IF('query (10)'!G1139="","",'query (10)'!G1139)</f>
        <v>เสร็จสิ้น</v>
      </c>
      <c r="L1139" s="38" t="str">
        <f>IF('query (10)'!G1139="","MISSING",IFERROR(INDEX(Cleaning_Rules!$B$5:$B$10,MATCH(TRIM('query (10)'!G1139),Cleaning_Rules!$A$5:$A$10,0)),"UNKNOWN"))</f>
        <v>COMPLETED</v>
      </c>
      <c r="M1139" s="38" t="str">
        <f>IF('query (10)'!I1139="","",'query (10)'!I1139)</f>
        <v>Mechanical</v>
      </c>
      <c r="N1139" s="38" t="str">
        <f>IF('query (10)'!O1139="","",'query (10)'!O1139)</f>
        <v>Cleaning</v>
      </c>
      <c r="O1139" s="38" t="str">
        <f>IF('query (10)'!P1139="","",'query (10)'!P1139)</f>
        <v>Medium</v>
      </c>
      <c r="P1139" s="38" t="str">
        <f>IF('query (10)'!N1139="","",'query (10)'!N1139)</f>
        <v xml:space="preserve">Cleaning and Lubrication Solenoid Valve According To PM 1 Year Cycle </v>
      </c>
      <c r="Q1139" s="38" t="str">
        <f>TRIM('query (10)'!N1139)</f>
        <v>Cleaning and Lubrication Solenoid Valve According To PM 1 Year Cycle</v>
      </c>
      <c r="R1139" s="38" t="str">
        <f>TRIM(UPPER('query (10)'!R1139))</f>
        <v/>
      </c>
      <c r="S1139" s="38" t="str">
        <f>TRIM(UPPER('query (10)'!S1139))</f>
        <v/>
      </c>
      <c r="T1139" s="38" t="str">
        <f>IF('query (10)'!Q1139="","",TRIM(UPPER('query (10)'!Q1139)))</f>
        <v/>
      </c>
      <c r="U1139" s="38" t="str">
        <f>IF('query (10)'!T1139="","",'query (10)'!T1139)</f>
        <v/>
      </c>
      <c r="V1139" s="39" t="str">
        <f>IF('query (10)'!T1139="","",IFERROR(VALUE('query (10)'!T1139),""))</f>
        <v/>
      </c>
      <c r="W1139" s="40">
        <f>IF('query (10)'!U1139="","",'query (10)'!U1139)</f>
        <v>0</v>
      </c>
      <c r="X1139" s="39">
        <f>IF('query (10)'!V1139="","",'query (10)'!V1139)</f>
        <v>360</v>
      </c>
      <c r="Y1139" s="41">
        <f>IF('query (10)'!W1139="","",'query (10)'!W1139)</f>
        <v>46065</v>
      </c>
      <c r="Z1139" s="41">
        <f>IF('query (10)'!X1139="","",'query (10)'!X1139)</f>
        <v>46069</v>
      </c>
      <c r="AA1139" s="41">
        <f>IF('query (10)'!Y1139="","",'query (10)'!Y1139)</f>
        <v>46069</v>
      </c>
      <c r="AB1139" s="41">
        <f>IF('query (10)'!Z1139="","",'query (10)'!Z1139)</f>
        <v>46429</v>
      </c>
      <c r="AC1139" s="38" t="str">
        <f>IF(OR('query (10)'!AA1139="",COUNTIF(Cleaning_Rules!$A$21:$A$26,TRIM('query (10)'!AA1139))&gt;0),"",TRIM('query (10)'!AA1139))</f>
        <v/>
      </c>
      <c r="AD1139" s="38" t="str">
        <f>IF('query (10)'!AB1139="","",TRIM(IFERROR(_xlfn.TEXTBEFORE('query (10)'!AB1139,"("),'query (10)'!AB1139)))</f>
        <v>เริ่มซ่อมงาน PM แล้ว รับผิดชอบโดย PAHLA SEEDANG</v>
      </c>
      <c r="AE1139" s="38" t="str">
        <f>IFERROR(LOWER(TRIM(_xlfn.TEXTBEFORE(_xlfn.TEXTAFTER('query (10)'!AB1139,"("),")"))),"")</f>
        <v>pahla@nsk.com</v>
      </c>
      <c r="AF1139" s="38" t="str">
        <f>IF('query (10)'!AD1139="","",TRIM('query (10)'!AD1139))</f>
        <v>จักรภัทร โคตรสมบัติ</v>
      </c>
      <c r="AG1139" s="38" t="str">
        <f>IF('query (10)'!AE1139="","",TRIM('query (10)'!AE1139))</f>
        <v>ผะหลา สีแดง</v>
      </c>
      <c r="AH1139" s="38" t="str">
        <f>IF('query (10)'!AF1139="","",IFERROR(VALUE('query (10)'!AF1139),""))</f>
        <v/>
      </c>
      <c r="AI1139" s="38" t="str">
        <f>IF('query (10)'!AG1139="","",TRIM('query (10)'!AG1139))</f>
        <v/>
      </c>
      <c r="AJ1139" s="38" t="str">
        <f>IF('query (10)'!AH1139="","",IFERROR(VALUE('query (10)'!AH1139),""))</f>
        <v/>
      </c>
      <c r="AK1139" s="38" t="str">
        <f>IF('query (10)'!AI1139="","",TRIM('query (10)'!AI1139))</f>
        <v/>
      </c>
      <c r="AL1139" s="42">
        <f t="shared" si="85"/>
        <v>2026</v>
      </c>
      <c r="AM1139" s="42" t="str">
        <f t="shared" si="86"/>
        <v>2026-02</v>
      </c>
      <c r="AN1139" s="42" t="str">
        <f t="shared" ca="1" si="87"/>
        <v/>
      </c>
      <c r="AO1139" s="42" t="str">
        <f t="shared" si="88"/>
        <v>AS-169 | SEAL PRESS NO.1 M/C | BWD2 | SOLENOID VALVE | Time-based Maintenance | Mechanical | Cleaning | Medium | Cleaning and Lubrication Solenoid Valve According To PM 1 Year Cycle | เริ่มซ่อมงาน PM แล้ว รับผิดชอบโดย PAHLA SEEDANG | ผะหลา สีแดง</v>
      </c>
      <c r="AP1139" s="42" t="str">
        <f>_xlfn.TEXTJOIN("; ",TRUE,IF(COUNTA('query (10)'!A1139:AK1139)&lt;=6,"NEAR_EMPTY_ROW",""),IF($K1139="","MISSING_STATUS",""),IF(AND($K1139="เสร็จสิ้น",$Z1139=""),"DONE_NO_ACTUAL_DATE",""),IF(AND($I1139="Condition-based Maintenance",$AH1139=""),"CBM_NO_MEASUREMENT",""),IF(OR($X1139="",$X1139=0),"INVALID_PERIOD",""),IF(AND($AA1139&lt;&gt;"",$AB1139&lt;&gt;"",$AB1139&lt;$AA1139),"DATE_SEQUENCE_ERROR",""),IF(AND($AB1139&lt;&gt;"",$AB1139&gt;DATE(2030,12,31)),"DATE_OUTLIER",""),IF($C1139="","MISSING_QRCODE",""),IF($J1139="UNKNOWN","UNKNOWN_PM_TYPE",""),IF($L1139="UNKNOWN","UNKNOWN_STATUS",""))</f>
        <v/>
      </c>
      <c r="AQ1139" s="42" t="str">
        <f t="shared" si="89"/>
        <v>NO</v>
      </c>
    </row>
    <row r="1140" spans="1:43" x14ac:dyDescent="0.3">
      <c r="A1140" s="38">
        <f>IF('query (10)'!A1140="","",'query (10)'!A1140)</f>
        <v>1313</v>
      </c>
      <c r="B1140" s="38">
        <f>IF('query (10)'!B1140="","",'query (10)'!B1140)</f>
        <v>18343</v>
      </c>
      <c r="C1140" s="38" t="str">
        <f>TRIM(UPPER('query (10)'!M1140))</f>
        <v>AS-170</v>
      </c>
      <c r="D1140" s="38" t="str">
        <f>TRIM(UPPER(IFERROR(_xlfn.TEXTBEFORE('query (10)'!L1140,"("),'query (10)'!L1140)))</f>
        <v>SEAL PRESS NO.2 M/C</v>
      </c>
      <c r="E1140" s="38" t="str">
        <f>IFERROR(TRIM(UPPER(_xlfn.TEXTBEFORE(_xlfn.TEXTAFTER('query (10)'!L1140,"("),")"))),"")</f>
        <v/>
      </c>
      <c r="F1140" s="38" t="str">
        <f>TRIM('query (10)'!K1140)</f>
        <v>BWD2</v>
      </c>
      <c r="G1140" s="38" t="str">
        <f>IF('query (10)'!J1140="","",'query (10)'!J1140)</f>
        <v>Solenoid valve</v>
      </c>
      <c r="H1140" s="38" t="str">
        <f>TRIM(UPPER('query (10)'!J1140))</f>
        <v>SOLENOID VALVE</v>
      </c>
      <c r="I1140" s="38" t="str">
        <f>IF('query (10)'!F1140="","",'query (10)'!F1140)</f>
        <v>Time-based Maintenance</v>
      </c>
      <c r="J1140" s="38" t="str">
        <f>IF('query (10)'!F1140="","",IFERROR(INDEX(Cleaning_Rules!$B$14:$B$17,MATCH(TRIM('query (10)'!F1140),Cleaning_Rules!$A$14:$A$17,0)),"UNKNOWN"))</f>
        <v>TBM</v>
      </c>
      <c r="K1140" s="38" t="str">
        <f>IF('query (10)'!G1140="","",'query (10)'!G1140)</f>
        <v>เสร็จสิ้น</v>
      </c>
      <c r="L1140" s="38" t="str">
        <f>IF('query (10)'!G1140="","MISSING",IFERROR(INDEX(Cleaning_Rules!$B$5:$B$10,MATCH(TRIM('query (10)'!G1140),Cleaning_Rules!$A$5:$A$10,0)),"UNKNOWN"))</f>
        <v>COMPLETED</v>
      </c>
      <c r="M1140" s="38" t="str">
        <f>IF('query (10)'!I1140="","",'query (10)'!I1140)</f>
        <v>Mechanical</v>
      </c>
      <c r="N1140" s="38" t="str">
        <f>IF('query (10)'!O1140="","",'query (10)'!O1140)</f>
        <v>Cleaning</v>
      </c>
      <c r="O1140" s="38" t="str">
        <f>IF('query (10)'!P1140="","",'query (10)'!P1140)</f>
        <v>Medium</v>
      </c>
      <c r="P1140" s="38" t="str">
        <f>IF('query (10)'!N1140="","",'query (10)'!N1140)</f>
        <v xml:space="preserve">Cleaning and Lubrication Solenoid Valve According To PM 1 Year Cycle </v>
      </c>
      <c r="Q1140" s="38" t="str">
        <f>TRIM('query (10)'!N1140)</f>
        <v>Cleaning and Lubrication Solenoid Valve According To PM 1 Year Cycle</v>
      </c>
      <c r="R1140" s="38" t="str">
        <f>TRIM(UPPER('query (10)'!R1140))</f>
        <v/>
      </c>
      <c r="S1140" s="38" t="str">
        <f>TRIM(UPPER('query (10)'!S1140))</f>
        <v/>
      </c>
      <c r="T1140" s="38" t="str">
        <f>IF('query (10)'!Q1140="","",TRIM(UPPER('query (10)'!Q1140)))</f>
        <v/>
      </c>
      <c r="U1140" s="38" t="str">
        <f>IF('query (10)'!T1140="","",'query (10)'!T1140)</f>
        <v/>
      </c>
      <c r="V1140" s="39" t="str">
        <f>IF('query (10)'!T1140="","",IFERROR(VALUE('query (10)'!T1140),""))</f>
        <v/>
      </c>
      <c r="W1140" s="40">
        <f>IF('query (10)'!U1140="","",'query (10)'!U1140)</f>
        <v>0</v>
      </c>
      <c r="X1140" s="39">
        <f>IF('query (10)'!V1140="","",'query (10)'!V1140)</f>
        <v>360</v>
      </c>
      <c r="Y1140" s="41">
        <f>IF('query (10)'!W1140="","",'query (10)'!W1140)</f>
        <v>46065</v>
      </c>
      <c r="Z1140" s="41">
        <f>IF('query (10)'!X1140="","",'query (10)'!X1140)</f>
        <v>46072</v>
      </c>
      <c r="AA1140" s="41">
        <f>IF('query (10)'!Y1140="","",'query (10)'!Y1140)</f>
        <v>46072</v>
      </c>
      <c r="AB1140" s="41">
        <f>IF('query (10)'!Z1140="","",'query (10)'!Z1140)</f>
        <v>46432</v>
      </c>
      <c r="AC1140" s="38" t="str">
        <f>IF(OR('query (10)'!AA1140="",COUNTIF(Cleaning_Rules!$A$21:$A$26,TRIM('query (10)'!AA1140))&gt;0),"",TRIM('query (10)'!AA1140))</f>
        <v/>
      </c>
      <c r="AD1140" s="38" t="str">
        <f>IF('query (10)'!AB1140="","",TRIM(IFERROR(_xlfn.TEXTBEFORE('query (10)'!AB1140,"("),'query (10)'!AB1140)))</f>
        <v>เริ่มซ่อมงาน PM แล้ว รับผิดชอบโดย CHETSADA PHIWBANG</v>
      </c>
      <c r="AE1140" s="38" t="str">
        <f>IFERROR(LOWER(TRIM(_xlfn.TEXTBEFORE(_xlfn.TEXTAFTER('query (10)'!AB1140,"("),")"))),"")</f>
        <v>chetsada@nsk.com</v>
      </c>
      <c r="AF1140" s="38" t="str">
        <f>IF('query (10)'!AD1140="","",TRIM('query (10)'!AD1140))</f>
        <v>จักรภัทร โคตรสมบัติ</v>
      </c>
      <c r="AG1140" s="38" t="str">
        <f>IF('query (10)'!AE1140="","",TRIM('query (10)'!AE1140))</f>
        <v>เจษฎา ผิวบาง</v>
      </c>
      <c r="AH1140" s="38" t="str">
        <f>IF('query (10)'!AF1140="","",IFERROR(VALUE('query (10)'!AF1140),""))</f>
        <v/>
      </c>
      <c r="AI1140" s="38" t="str">
        <f>IF('query (10)'!AG1140="","",TRIM('query (10)'!AG1140))</f>
        <v/>
      </c>
      <c r="AJ1140" s="38" t="str">
        <f>IF('query (10)'!AH1140="","",IFERROR(VALUE('query (10)'!AH1140),""))</f>
        <v/>
      </c>
      <c r="AK1140" s="38" t="str">
        <f>IF('query (10)'!AI1140="","",TRIM('query (10)'!AI1140))</f>
        <v/>
      </c>
      <c r="AL1140" s="42">
        <f t="shared" si="85"/>
        <v>2026</v>
      </c>
      <c r="AM1140" s="42" t="str">
        <f t="shared" si="86"/>
        <v>2026-02</v>
      </c>
      <c r="AN1140" s="42" t="str">
        <f t="shared" ca="1" si="87"/>
        <v/>
      </c>
      <c r="AO1140" s="42" t="str">
        <f t="shared" si="88"/>
        <v>AS-170 | SEAL PRESS NO.2 M/C | BWD2 | SOLENOID VALVE | Time-based Maintenance | Mechanical | Cleaning | Medium | Cleaning and Lubrication Solenoid Valve According To PM 1 Year Cycle | เริ่มซ่อมงาน PM แล้ว รับผิดชอบโดย CHETSADA PHIWBANG | เจษฎา ผิวบาง</v>
      </c>
      <c r="AP1140" s="42" t="str">
        <f>_xlfn.TEXTJOIN("; ",TRUE,IF(COUNTA('query (10)'!A1140:AK1140)&lt;=6,"NEAR_EMPTY_ROW",""),IF($K1140="","MISSING_STATUS",""),IF(AND($K1140="เสร็จสิ้น",$Z1140=""),"DONE_NO_ACTUAL_DATE",""),IF(AND($I1140="Condition-based Maintenance",$AH1140=""),"CBM_NO_MEASUREMENT",""),IF(OR($X1140="",$X1140=0),"INVALID_PERIOD",""),IF(AND($AA1140&lt;&gt;"",$AB1140&lt;&gt;"",$AB1140&lt;$AA1140),"DATE_SEQUENCE_ERROR",""),IF(AND($AB1140&lt;&gt;"",$AB1140&gt;DATE(2030,12,31)),"DATE_OUTLIER",""),IF($C1140="","MISSING_QRCODE",""),IF($J1140="UNKNOWN","UNKNOWN_PM_TYPE",""),IF($L1140="UNKNOWN","UNKNOWN_STATUS",""))</f>
        <v/>
      </c>
      <c r="AQ1140" s="42" t="str">
        <f t="shared" si="89"/>
        <v>NO</v>
      </c>
    </row>
    <row r="1141" spans="1:43" x14ac:dyDescent="0.3">
      <c r="A1141" s="38">
        <f>IF('query (10)'!A1141="","",'query (10)'!A1141)</f>
        <v>1314</v>
      </c>
      <c r="B1141" s="38">
        <f>IF('query (10)'!B1141="","",'query (10)'!B1141)</f>
        <v>18344</v>
      </c>
      <c r="C1141" s="38" t="str">
        <f>TRIM(UPPER('query (10)'!M1141))</f>
        <v>CH-171</v>
      </c>
      <c r="D1141" s="38" t="str">
        <f>TRIM(UPPER(IFERROR(_xlfn.TEXTBEFORE('query (10)'!L1141,"("),'query (10)'!L1141)))</f>
        <v>SEAL CHECKER M/C</v>
      </c>
      <c r="E1141" s="38" t="str">
        <f>IFERROR(TRIM(UPPER(_xlfn.TEXTBEFORE(_xlfn.TEXTAFTER('query (10)'!L1141,"("),")"))),"")</f>
        <v/>
      </c>
      <c r="F1141" s="38" t="str">
        <f>TRIM('query (10)'!K1141)</f>
        <v>BWD2</v>
      </c>
      <c r="G1141" s="38" t="str">
        <f>IF('query (10)'!J1141="","",'query (10)'!J1141)</f>
        <v>Solenoid valve</v>
      </c>
      <c r="H1141" s="38" t="str">
        <f>TRIM(UPPER('query (10)'!J1141))</f>
        <v>SOLENOID VALVE</v>
      </c>
      <c r="I1141" s="38" t="str">
        <f>IF('query (10)'!F1141="","",'query (10)'!F1141)</f>
        <v>Time-based Maintenance</v>
      </c>
      <c r="J1141" s="38" t="str">
        <f>IF('query (10)'!F1141="","",IFERROR(INDEX(Cleaning_Rules!$B$14:$B$17,MATCH(TRIM('query (10)'!F1141),Cleaning_Rules!$A$14:$A$17,0)),"UNKNOWN"))</f>
        <v>TBM</v>
      </c>
      <c r="K1141" s="38" t="str">
        <f>IF('query (10)'!G1141="","",'query (10)'!G1141)</f>
        <v>เสร็จสิ้น</v>
      </c>
      <c r="L1141" s="38" t="str">
        <f>IF('query (10)'!G1141="","MISSING",IFERROR(INDEX(Cleaning_Rules!$B$5:$B$10,MATCH(TRIM('query (10)'!G1141),Cleaning_Rules!$A$5:$A$10,0)),"UNKNOWN"))</f>
        <v>COMPLETED</v>
      </c>
      <c r="M1141" s="38" t="str">
        <f>IF('query (10)'!I1141="","",'query (10)'!I1141)</f>
        <v>Mechanical</v>
      </c>
      <c r="N1141" s="38" t="str">
        <f>IF('query (10)'!O1141="","",'query (10)'!O1141)</f>
        <v>Cleaning</v>
      </c>
      <c r="O1141" s="38" t="str">
        <f>IF('query (10)'!P1141="","",'query (10)'!P1141)</f>
        <v>Medium</v>
      </c>
      <c r="P1141" s="38" t="str">
        <f>IF('query (10)'!N1141="","",'query (10)'!N1141)</f>
        <v xml:space="preserve">Cleaning and Lubrication Solenoid Valve According To PM 1 Year Cycle </v>
      </c>
      <c r="Q1141" s="38" t="str">
        <f>TRIM('query (10)'!N1141)</f>
        <v>Cleaning and Lubrication Solenoid Valve According To PM 1 Year Cycle</v>
      </c>
      <c r="R1141" s="38" t="str">
        <f>TRIM(UPPER('query (10)'!R1141))</f>
        <v/>
      </c>
      <c r="S1141" s="38" t="str">
        <f>TRIM(UPPER('query (10)'!S1141))</f>
        <v/>
      </c>
      <c r="T1141" s="38" t="str">
        <f>IF('query (10)'!Q1141="","",TRIM(UPPER('query (10)'!Q1141)))</f>
        <v/>
      </c>
      <c r="U1141" s="38" t="str">
        <f>IF('query (10)'!T1141="","",'query (10)'!T1141)</f>
        <v/>
      </c>
      <c r="V1141" s="39" t="str">
        <f>IF('query (10)'!T1141="","",IFERROR(VALUE('query (10)'!T1141),""))</f>
        <v/>
      </c>
      <c r="W1141" s="40">
        <f>IF('query (10)'!U1141="","",'query (10)'!U1141)</f>
        <v>0</v>
      </c>
      <c r="X1141" s="39">
        <f>IF('query (10)'!V1141="","",'query (10)'!V1141)</f>
        <v>360</v>
      </c>
      <c r="Y1141" s="41">
        <f>IF('query (10)'!W1141="","",'query (10)'!W1141)</f>
        <v>46065</v>
      </c>
      <c r="Z1141" s="41">
        <f>IF('query (10)'!X1141="","",'query (10)'!X1141)</f>
        <v>46069</v>
      </c>
      <c r="AA1141" s="41">
        <f>IF('query (10)'!Y1141="","",'query (10)'!Y1141)</f>
        <v>46069</v>
      </c>
      <c r="AB1141" s="41">
        <f>IF('query (10)'!Z1141="","",'query (10)'!Z1141)</f>
        <v>46429</v>
      </c>
      <c r="AC1141" s="38" t="str">
        <f>IF(OR('query (10)'!AA1141="",COUNTIF(Cleaning_Rules!$A$21:$A$26,TRIM('query (10)'!AA1141))&gt;0),"",TRIM('query (10)'!AA1141))</f>
        <v/>
      </c>
      <c r="AD1141" s="38" t="str">
        <f>IF('query (10)'!AB1141="","",TRIM(IFERROR(_xlfn.TEXTBEFORE('query (10)'!AB1141,"("),'query (10)'!AB1141)))</f>
        <v>เริ่มซ่อมงาน PM แล้ว รับผิดชอบโดย PAHLA SEEDANG</v>
      </c>
      <c r="AE1141" s="38" t="str">
        <f>IFERROR(LOWER(TRIM(_xlfn.TEXTBEFORE(_xlfn.TEXTAFTER('query (10)'!AB1141,"("),")"))),"")</f>
        <v>pahla@nsk.com</v>
      </c>
      <c r="AF1141" s="38" t="str">
        <f>IF('query (10)'!AD1141="","",TRIM('query (10)'!AD1141))</f>
        <v>จักรภัทร โคตรสมบัติ</v>
      </c>
      <c r="AG1141" s="38" t="str">
        <f>IF('query (10)'!AE1141="","",TRIM('query (10)'!AE1141))</f>
        <v>ผะหลา สีแดง</v>
      </c>
      <c r="AH1141" s="38" t="str">
        <f>IF('query (10)'!AF1141="","",IFERROR(VALUE('query (10)'!AF1141),""))</f>
        <v/>
      </c>
      <c r="AI1141" s="38" t="str">
        <f>IF('query (10)'!AG1141="","",TRIM('query (10)'!AG1141))</f>
        <v/>
      </c>
      <c r="AJ1141" s="38" t="str">
        <f>IF('query (10)'!AH1141="","",IFERROR(VALUE('query (10)'!AH1141),""))</f>
        <v/>
      </c>
      <c r="AK1141" s="38" t="str">
        <f>IF('query (10)'!AI1141="","",TRIM('query (10)'!AI1141))</f>
        <v/>
      </c>
      <c r="AL1141" s="42">
        <f t="shared" si="85"/>
        <v>2026</v>
      </c>
      <c r="AM1141" s="42" t="str">
        <f t="shared" si="86"/>
        <v>2026-02</v>
      </c>
      <c r="AN1141" s="42" t="str">
        <f t="shared" ca="1" si="87"/>
        <v/>
      </c>
      <c r="AO1141" s="42" t="str">
        <f t="shared" si="88"/>
        <v>CH-171 | SEAL CHECKER M/C | BWD2 | SOLENOID VALVE | Time-based Maintenance | Mechanical | Cleaning | Medium | Cleaning and Lubrication Solenoid Valve According To PM 1 Year Cycle | เริ่มซ่อมงาน PM แล้ว รับผิดชอบโดย PAHLA SEEDANG | ผะหลา สีแดง</v>
      </c>
      <c r="AP1141" s="42" t="str">
        <f>_xlfn.TEXTJOIN("; ",TRUE,IF(COUNTA('query (10)'!A1141:AK1141)&lt;=6,"NEAR_EMPTY_ROW",""),IF($K1141="","MISSING_STATUS",""),IF(AND($K1141="เสร็จสิ้น",$Z1141=""),"DONE_NO_ACTUAL_DATE",""),IF(AND($I1141="Condition-based Maintenance",$AH1141=""),"CBM_NO_MEASUREMENT",""),IF(OR($X1141="",$X1141=0),"INVALID_PERIOD",""),IF(AND($AA1141&lt;&gt;"",$AB1141&lt;&gt;"",$AB1141&lt;$AA1141),"DATE_SEQUENCE_ERROR",""),IF(AND($AB1141&lt;&gt;"",$AB1141&gt;DATE(2030,12,31)),"DATE_OUTLIER",""),IF($C1141="","MISSING_QRCODE",""),IF($J1141="UNKNOWN","UNKNOWN_PM_TYPE",""),IF($L1141="UNKNOWN","UNKNOWN_STATUS",""))</f>
        <v/>
      </c>
      <c r="AQ1141" s="42" t="str">
        <f t="shared" si="89"/>
        <v>NO</v>
      </c>
    </row>
    <row r="1142" spans="1:43" x14ac:dyDescent="0.3">
      <c r="A1142" s="38">
        <f>IF('query (10)'!A1142="","",'query (10)'!A1142)</f>
        <v>1315</v>
      </c>
      <c r="B1142" s="38">
        <f>IF('query (10)'!B1142="","",'query (10)'!B1142)</f>
        <v>18345</v>
      </c>
      <c r="C1142" s="38" t="str">
        <f>TRIM(UPPER('query (10)'!M1142))</f>
        <v>CH-172</v>
      </c>
      <c r="D1142" s="38" t="str">
        <f>TRIM(UPPER(IFERROR(_xlfn.TEXTBEFORE('query (10)'!L1142,"("),'query (10)'!L1142)))</f>
        <v>WEIGHT CHECKER M/C</v>
      </c>
      <c r="E1142" s="38" t="str">
        <f>IFERROR(TRIM(UPPER(_xlfn.TEXTBEFORE(_xlfn.TEXTAFTER('query (10)'!L1142,"("),")"))),"")</f>
        <v/>
      </c>
      <c r="F1142" s="38" t="str">
        <f>TRIM('query (10)'!K1142)</f>
        <v>BWD2</v>
      </c>
      <c r="G1142" s="38" t="str">
        <f>IF('query (10)'!J1142="","",'query (10)'!J1142)</f>
        <v>Solenoid valve</v>
      </c>
      <c r="H1142" s="38" t="str">
        <f>TRIM(UPPER('query (10)'!J1142))</f>
        <v>SOLENOID VALVE</v>
      </c>
      <c r="I1142" s="38" t="str">
        <f>IF('query (10)'!F1142="","",'query (10)'!F1142)</f>
        <v>Time-based Maintenance</v>
      </c>
      <c r="J1142" s="38" t="str">
        <f>IF('query (10)'!F1142="","",IFERROR(INDEX(Cleaning_Rules!$B$14:$B$17,MATCH(TRIM('query (10)'!F1142),Cleaning_Rules!$A$14:$A$17,0)),"UNKNOWN"))</f>
        <v>TBM</v>
      </c>
      <c r="K1142" s="38" t="str">
        <f>IF('query (10)'!G1142="","",'query (10)'!G1142)</f>
        <v>เสร็จสิ้น</v>
      </c>
      <c r="L1142" s="38" t="str">
        <f>IF('query (10)'!G1142="","MISSING",IFERROR(INDEX(Cleaning_Rules!$B$5:$B$10,MATCH(TRIM('query (10)'!G1142),Cleaning_Rules!$A$5:$A$10,0)),"UNKNOWN"))</f>
        <v>COMPLETED</v>
      </c>
      <c r="M1142" s="38" t="str">
        <f>IF('query (10)'!I1142="","",'query (10)'!I1142)</f>
        <v>Mechanical</v>
      </c>
      <c r="N1142" s="38" t="str">
        <f>IF('query (10)'!O1142="","",'query (10)'!O1142)</f>
        <v>Cleaning</v>
      </c>
      <c r="O1142" s="38" t="str">
        <f>IF('query (10)'!P1142="","",'query (10)'!P1142)</f>
        <v>Medium</v>
      </c>
      <c r="P1142" s="38" t="str">
        <f>IF('query (10)'!N1142="","",'query (10)'!N1142)</f>
        <v xml:space="preserve">Cleaning and Lubrication Solenoid Valve According To PM 1 Year Cycle </v>
      </c>
      <c r="Q1142" s="38" t="str">
        <f>TRIM('query (10)'!N1142)</f>
        <v>Cleaning and Lubrication Solenoid Valve According To PM 1 Year Cycle</v>
      </c>
      <c r="R1142" s="38" t="str">
        <f>TRIM(UPPER('query (10)'!R1142))</f>
        <v/>
      </c>
      <c r="S1142" s="38" t="str">
        <f>TRIM(UPPER('query (10)'!S1142))</f>
        <v/>
      </c>
      <c r="T1142" s="38" t="str">
        <f>IF('query (10)'!Q1142="","",TRIM(UPPER('query (10)'!Q1142)))</f>
        <v/>
      </c>
      <c r="U1142" s="38" t="str">
        <f>IF('query (10)'!T1142="","",'query (10)'!T1142)</f>
        <v/>
      </c>
      <c r="V1142" s="39" t="str">
        <f>IF('query (10)'!T1142="","",IFERROR(VALUE('query (10)'!T1142),""))</f>
        <v/>
      </c>
      <c r="W1142" s="40">
        <f>IF('query (10)'!U1142="","",'query (10)'!U1142)</f>
        <v>0</v>
      </c>
      <c r="X1142" s="39">
        <f>IF('query (10)'!V1142="","",'query (10)'!V1142)</f>
        <v>360</v>
      </c>
      <c r="Y1142" s="41">
        <f>IF('query (10)'!W1142="","",'query (10)'!W1142)</f>
        <v>46065</v>
      </c>
      <c r="Z1142" s="41">
        <f>IF('query (10)'!X1142="","",'query (10)'!X1142)</f>
        <v>46069</v>
      </c>
      <c r="AA1142" s="41">
        <f>IF('query (10)'!Y1142="","",'query (10)'!Y1142)</f>
        <v>46069</v>
      </c>
      <c r="AB1142" s="41">
        <f>IF('query (10)'!Z1142="","",'query (10)'!Z1142)</f>
        <v>46429</v>
      </c>
      <c r="AC1142" s="38" t="str">
        <f>IF(OR('query (10)'!AA1142="",COUNTIF(Cleaning_Rules!$A$21:$A$26,TRIM('query (10)'!AA1142))&gt;0),"",TRIM('query (10)'!AA1142))</f>
        <v/>
      </c>
      <c r="AD1142" s="38" t="str">
        <f>IF('query (10)'!AB1142="","",TRIM(IFERROR(_xlfn.TEXTBEFORE('query (10)'!AB1142,"("),'query (10)'!AB1142)))</f>
        <v>เริ่มซ่อมงาน PM แล้ว รับผิดชอบโดย PAHLA SEEDANG</v>
      </c>
      <c r="AE1142" s="38" t="str">
        <f>IFERROR(LOWER(TRIM(_xlfn.TEXTBEFORE(_xlfn.TEXTAFTER('query (10)'!AB1142,"("),")"))),"")</f>
        <v>pahla@nsk.com</v>
      </c>
      <c r="AF1142" s="38" t="str">
        <f>IF('query (10)'!AD1142="","",TRIM('query (10)'!AD1142))</f>
        <v>จักรภัทร โคตรสมบัติ</v>
      </c>
      <c r="AG1142" s="38" t="str">
        <f>IF('query (10)'!AE1142="","",TRIM('query (10)'!AE1142))</f>
        <v>ผะหลา สีแดง</v>
      </c>
      <c r="AH1142" s="38" t="str">
        <f>IF('query (10)'!AF1142="","",IFERROR(VALUE('query (10)'!AF1142),""))</f>
        <v/>
      </c>
      <c r="AI1142" s="38" t="str">
        <f>IF('query (10)'!AG1142="","",TRIM('query (10)'!AG1142))</f>
        <v/>
      </c>
      <c r="AJ1142" s="38" t="str">
        <f>IF('query (10)'!AH1142="","",IFERROR(VALUE('query (10)'!AH1142),""))</f>
        <v/>
      </c>
      <c r="AK1142" s="38" t="str">
        <f>IF('query (10)'!AI1142="","",TRIM('query (10)'!AI1142))</f>
        <v/>
      </c>
      <c r="AL1142" s="42">
        <f t="shared" si="85"/>
        <v>2026</v>
      </c>
      <c r="AM1142" s="42" t="str">
        <f t="shared" si="86"/>
        <v>2026-02</v>
      </c>
      <c r="AN1142" s="42" t="str">
        <f t="shared" ca="1" si="87"/>
        <v/>
      </c>
      <c r="AO1142" s="42" t="str">
        <f t="shared" si="88"/>
        <v>CH-172 | WEIGHT CHECKER M/C | BWD2 | SOLENOID VALVE | Time-based Maintenance | Mechanical | Cleaning | Medium | Cleaning and Lubrication Solenoid Valve According To PM 1 Year Cycle | เริ่มซ่อมงาน PM แล้ว รับผิดชอบโดย PAHLA SEEDANG | ผะหลา สีแดง</v>
      </c>
      <c r="AP1142" s="42" t="str">
        <f>_xlfn.TEXTJOIN("; ",TRUE,IF(COUNTA('query (10)'!A1142:AK1142)&lt;=6,"NEAR_EMPTY_ROW",""),IF($K1142="","MISSING_STATUS",""),IF(AND($K1142="เสร็จสิ้น",$Z1142=""),"DONE_NO_ACTUAL_DATE",""),IF(AND($I1142="Condition-based Maintenance",$AH1142=""),"CBM_NO_MEASUREMENT",""),IF(OR($X1142="",$X1142=0),"INVALID_PERIOD",""),IF(AND($AA1142&lt;&gt;"",$AB1142&lt;&gt;"",$AB1142&lt;$AA1142),"DATE_SEQUENCE_ERROR",""),IF(AND($AB1142&lt;&gt;"",$AB1142&gt;DATE(2030,12,31)),"DATE_OUTLIER",""),IF($C1142="","MISSING_QRCODE",""),IF($J1142="UNKNOWN","UNKNOWN_PM_TYPE",""),IF($L1142="UNKNOWN","UNKNOWN_STATUS",""))</f>
        <v/>
      </c>
      <c r="AQ1142" s="42" t="str">
        <f t="shared" si="89"/>
        <v>NO</v>
      </c>
    </row>
    <row r="1143" spans="1:43" x14ac:dyDescent="0.3">
      <c r="A1143" s="38">
        <f>IF('query (10)'!A1143="","",'query (10)'!A1143)</f>
        <v>1316</v>
      </c>
      <c r="B1143" s="38">
        <f>IF('query (10)'!B1143="","",'query (10)'!B1143)</f>
        <v>18346</v>
      </c>
      <c r="C1143" s="38" t="str">
        <f>TRIM(UPPER('query (10)'!M1143))</f>
        <v>MA-619</v>
      </c>
      <c r="D1143" s="38" t="str">
        <f>TRIM(UPPER(IFERROR(_xlfn.TEXTBEFORE('query (10)'!L1143,"("),'query (10)'!L1143)))</f>
        <v>LASER MARKING MACHINE</v>
      </c>
      <c r="E1143" s="38" t="str">
        <f>IFERROR(TRIM(UPPER(_xlfn.TEXTBEFORE(_xlfn.TEXTAFTER('query (10)'!L1143,"("),")"))),"")</f>
        <v/>
      </c>
      <c r="F1143" s="38" t="str">
        <f>TRIM('query (10)'!K1143)</f>
        <v>BWD2</v>
      </c>
      <c r="G1143" s="38" t="str">
        <f>IF('query (10)'!J1143="","",'query (10)'!J1143)</f>
        <v>Solenoid valve</v>
      </c>
      <c r="H1143" s="38" t="str">
        <f>TRIM(UPPER('query (10)'!J1143))</f>
        <v>SOLENOID VALVE</v>
      </c>
      <c r="I1143" s="38" t="str">
        <f>IF('query (10)'!F1143="","",'query (10)'!F1143)</f>
        <v>Time-based Maintenance</v>
      </c>
      <c r="J1143" s="38" t="str">
        <f>IF('query (10)'!F1143="","",IFERROR(INDEX(Cleaning_Rules!$B$14:$B$17,MATCH(TRIM('query (10)'!F1143),Cleaning_Rules!$A$14:$A$17,0)),"UNKNOWN"))</f>
        <v>TBM</v>
      </c>
      <c r="K1143" s="38" t="str">
        <f>IF('query (10)'!G1143="","",'query (10)'!G1143)</f>
        <v>เสร็จสิ้น</v>
      </c>
      <c r="L1143" s="38" t="str">
        <f>IF('query (10)'!G1143="","MISSING",IFERROR(INDEX(Cleaning_Rules!$B$5:$B$10,MATCH(TRIM('query (10)'!G1143),Cleaning_Rules!$A$5:$A$10,0)),"UNKNOWN"))</f>
        <v>COMPLETED</v>
      </c>
      <c r="M1143" s="38" t="str">
        <f>IF('query (10)'!I1143="","",'query (10)'!I1143)</f>
        <v>Mechanical</v>
      </c>
      <c r="N1143" s="38" t="str">
        <f>IF('query (10)'!O1143="","",'query (10)'!O1143)</f>
        <v>Cleaning</v>
      </c>
      <c r="O1143" s="38" t="str">
        <f>IF('query (10)'!P1143="","",'query (10)'!P1143)</f>
        <v>Medium</v>
      </c>
      <c r="P1143" s="38" t="str">
        <f>IF('query (10)'!N1143="","",'query (10)'!N1143)</f>
        <v xml:space="preserve">Cleaning and Lubrication Solenoid Valve According To PM 1 Year Cycle </v>
      </c>
      <c r="Q1143" s="38" t="str">
        <f>TRIM('query (10)'!N1143)</f>
        <v>Cleaning and Lubrication Solenoid Valve According To PM 1 Year Cycle</v>
      </c>
      <c r="R1143" s="38" t="str">
        <f>TRIM(UPPER('query (10)'!R1143))</f>
        <v/>
      </c>
      <c r="S1143" s="38" t="str">
        <f>TRIM(UPPER('query (10)'!S1143))</f>
        <v/>
      </c>
      <c r="T1143" s="38" t="str">
        <f>IF('query (10)'!Q1143="","",TRIM(UPPER('query (10)'!Q1143)))</f>
        <v/>
      </c>
      <c r="U1143" s="38" t="str">
        <f>IF('query (10)'!T1143="","",'query (10)'!T1143)</f>
        <v/>
      </c>
      <c r="V1143" s="39" t="str">
        <f>IF('query (10)'!T1143="","",IFERROR(VALUE('query (10)'!T1143),""))</f>
        <v/>
      </c>
      <c r="W1143" s="40">
        <f>IF('query (10)'!U1143="","",'query (10)'!U1143)</f>
        <v>0</v>
      </c>
      <c r="X1143" s="39">
        <f>IF('query (10)'!V1143="","",'query (10)'!V1143)</f>
        <v>360</v>
      </c>
      <c r="Y1143" s="41">
        <f>IF('query (10)'!W1143="","",'query (10)'!W1143)</f>
        <v>46065</v>
      </c>
      <c r="Z1143" s="41">
        <f>IF('query (10)'!X1143="","",'query (10)'!X1143)</f>
        <v>46072</v>
      </c>
      <c r="AA1143" s="41">
        <f>IF('query (10)'!Y1143="","",'query (10)'!Y1143)</f>
        <v>46072</v>
      </c>
      <c r="AB1143" s="41">
        <f>IF('query (10)'!Z1143="","",'query (10)'!Z1143)</f>
        <v>46432</v>
      </c>
      <c r="AC1143" s="38" t="str">
        <f>IF(OR('query (10)'!AA1143="",COUNTIF(Cleaning_Rules!$A$21:$A$26,TRIM('query (10)'!AA1143))&gt;0),"",TRIM('query (10)'!AA1143))</f>
        <v/>
      </c>
      <c r="AD1143" s="38" t="str">
        <f>IF('query (10)'!AB1143="","",TRIM(IFERROR(_xlfn.TEXTBEFORE('query (10)'!AB1143,"("),'query (10)'!AB1143)))</f>
        <v>เริ่มซ่อมงาน PM แล้ว รับผิดชอบโดย CHETSADA PHIWBANG</v>
      </c>
      <c r="AE1143" s="38" t="str">
        <f>IFERROR(LOWER(TRIM(_xlfn.TEXTBEFORE(_xlfn.TEXTAFTER('query (10)'!AB1143,"("),")"))),"")</f>
        <v>chetsada@nsk.com</v>
      </c>
      <c r="AF1143" s="38" t="str">
        <f>IF('query (10)'!AD1143="","",TRIM('query (10)'!AD1143))</f>
        <v>จักรภัทร โคตรสมบัติ</v>
      </c>
      <c r="AG1143" s="38" t="str">
        <f>IF('query (10)'!AE1143="","",TRIM('query (10)'!AE1143))</f>
        <v>เจษฎา ผิวบาง</v>
      </c>
      <c r="AH1143" s="38" t="str">
        <f>IF('query (10)'!AF1143="","",IFERROR(VALUE('query (10)'!AF1143),""))</f>
        <v/>
      </c>
      <c r="AI1143" s="38" t="str">
        <f>IF('query (10)'!AG1143="","",TRIM('query (10)'!AG1143))</f>
        <v/>
      </c>
      <c r="AJ1143" s="38" t="str">
        <f>IF('query (10)'!AH1143="","",IFERROR(VALUE('query (10)'!AH1143),""))</f>
        <v/>
      </c>
      <c r="AK1143" s="38" t="str">
        <f>IF('query (10)'!AI1143="","",TRIM('query (10)'!AI1143))</f>
        <v/>
      </c>
      <c r="AL1143" s="42">
        <f t="shared" si="85"/>
        <v>2026</v>
      </c>
      <c r="AM1143" s="42" t="str">
        <f t="shared" si="86"/>
        <v>2026-02</v>
      </c>
      <c r="AN1143" s="42" t="str">
        <f t="shared" ca="1" si="87"/>
        <v/>
      </c>
      <c r="AO1143" s="42" t="str">
        <f t="shared" si="88"/>
        <v>MA-619 | LASER MARKING MACHINE | BWD2 | SOLENOID VALVE | Time-based Maintenance | Mechanical | Cleaning | Medium | Cleaning and Lubrication Solenoid Valve According To PM 1 Year Cycle | เริ่มซ่อมงาน PM แล้ว รับผิดชอบโดย CHETSADA PHIWBANG | เจษฎา ผิวบาง</v>
      </c>
      <c r="AP1143" s="42" t="str">
        <f>_xlfn.TEXTJOIN("; ",TRUE,IF(COUNTA('query (10)'!A1143:AK1143)&lt;=6,"NEAR_EMPTY_ROW",""),IF($K1143="","MISSING_STATUS",""),IF(AND($K1143="เสร็จสิ้น",$Z1143=""),"DONE_NO_ACTUAL_DATE",""),IF(AND($I1143="Condition-based Maintenance",$AH1143=""),"CBM_NO_MEASUREMENT",""),IF(OR($X1143="",$X1143=0),"INVALID_PERIOD",""),IF(AND($AA1143&lt;&gt;"",$AB1143&lt;&gt;"",$AB1143&lt;$AA1143),"DATE_SEQUENCE_ERROR",""),IF(AND($AB1143&lt;&gt;"",$AB1143&gt;DATE(2030,12,31)),"DATE_OUTLIER",""),IF($C1143="","MISSING_QRCODE",""),IF($J1143="UNKNOWN","UNKNOWN_PM_TYPE",""),IF($L1143="UNKNOWN","UNKNOWN_STATUS",""))</f>
        <v/>
      </c>
      <c r="AQ1143" s="42" t="str">
        <f t="shared" si="89"/>
        <v>NO</v>
      </c>
    </row>
    <row r="1144" spans="1:43" x14ac:dyDescent="0.3">
      <c r="A1144" s="38">
        <f>IF('query (10)'!A1144="","",'query (10)'!A1144)</f>
        <v>1317</v>
      </c>
      <c r="B1144" s="38">
        <f>IF('query (10)'!B1144="","",'query (10)'!B1144)</f>
        <v>18761</v>
      </c>
      <c r="C1144" s="38" t="str">
        <f>TRIM(UPPER('query (10)'!M1144))</f>
        <v>WA-657</v>
      </c>
      <c r="D1144" s="38" t="str">
        <f>TRIM(UPPER(IFERROR(_xlfn.TEXTBEFORE('query (10)'!L1144,"("),'query (10)'!L1144)))</f>
        <v>FINISH WASHING</v>
      </c>
      <c r="E1144" s="38" t="str">
        <f>IFERROR(TRIM(UPPER(_xlfn.TEXTBEFORE(_xlfn.TEXTAFTER('query (10)'!L1144,"("),")"))),"")</f>
        <v/>
      </c>
      <c r="F1144" s="38" t="str">
        <f>TRIM('query (10)'!K1144)</f>
        <v>WP Assambly2</v>
      </c>
      <c r="G1144" s="38" t="str">
        <f>IF('query (10)'!J1144="","",'query (10)'!J1144)</f>
        <v xml:space="preserve">Heavy smoke </v>
      </c>
      <c r="H1144" s="38" t="str">
        <f>TRIM(UPPER('query (10)'!J1144))</f>
        <v>HEAVY SMOKE</v>
      </c>
      <c r="I1144" s="38" t="str">
        <f>IF('query (10)'!F1144="","",'query (10)'!F1144)</f>
        <v>Time-based Maintenance</v>
      </c>
      <c r="J1144" s="38" t="str">
        <f>IF('query (10)'!F1144="","",IFERROR(INDEX(Cleaning_Rules!$B$14:$B$17,MATCH(TRIM('query (10)'!F1144),Cleaning_Rules!$A$14:$A$17,0)),"UNKNOWN"))</f>
        <v>TBM</v>
      </c>
      <c r="K1144" s="38" t="str">
        <f>IF('query (10)'!G1144="","",'query (10)'!G1144)</f>
        <v>เสร็จสิ้น</v>
      </c>
      <c r="L1144" s="38" t="str">
        <f>IF('query (10)'!G1144="","MISSING",IFERROR(INDEX(Cleaning_Rules!$B$5:$B$10,MATCH(TRIM('query (10)'!G1144),Cleaning_Rules!$A$5:$A$10,0)),"UNKNOWN"))</f>
        <v>COMPLETED</v>
      </c>
      <c r="M1144" s="38" t="str">
        <f>IF('query (10)'!I1144="","",'query (10)'!I1144)</f>
        <v>Mechanical</v>
      </c>
      <c r="N1144" s="38" t="str">
        <f>IF('query (10)'!O1144="","",'query (10)'!O1144)</f>
        <v>Part Change</v>
      </c>
      <c r="O1144" s="38" t="str">
        <f>IF('query (10)'!P1144="","",'query (10)'!P1144)</f>
        <v>Medium</v>
      </c>
      <c r="P1144" s="38" t="str">
        <f>IF('query (10)'!N1144="","",'query (10)'!N1144)</f>
        <v>Change Filter heavy smoker RF. to cycle pm 3Y.
model: RF-40</v>
      </c>
      <c r="Q1144" s="38" t="str">
        <f>TRIM('query (10)'!N1144)</f>
        <v>Change Filter heavy smoker RF. to cycle pm 3Y.
model: RF-40</v>
      </c>
      <c r="R1144" s="38" t="str">
        <f>TRIM(UPPER('query (10)'!R1144))</f>
        <v>FILTER</v>
      </c>
      <c r="S1144" s="38" t="str">
        <f>TRIM(UPPER('query (10)'!S1144))</f>
        <v>RF-40</v>
      </c>
      <c r="T1144" s="38" t="str">
        <f>IF('query (10)'!Q1144="","",TRIM(UPPER('query (10)'!Q1144)))</f>
        <v/>
      </c>
      <c r="U1144" s="38" t="str">
        <f>IF('query (10)'!T1144="","",'query (10)'!T1144)</f>
        <v/>
      </c>
      <c r="V1144" s="39" t="str">
        <f>IF('query (10)'!T1144="","",IFERROR(VALUE('query (10)'!T1144),""))</f>
        <v/>
      </c>
      <c r="W1144" s="40">
        <f>IF('query (10)'!U1144="","",'query (10)'!U1144)</f>
        <v>0</v>
      </c>
      <c r="X1144" s="39">
        <f>IF('query (10)'!V1144="","",'query (10)'!V1144)</f>
        <v>1080</v>
      </c>
      <c r="Y1144" s="41">
        <f>IF('query (10)'!W1144="","",'query (10)'!W1144)</f>
        <v>46087</v>
      </c>
      <c r="Z1144" s="41" t="str">
        <f>IF('query (10)'!X1144="","",'query (10)'!X1144)</f>
        <v/>
      </c>
      <c r="AA1144" s="41">
        <f>IF('query (10)'!Y1144="","",'query (10)'!Y1144)</f>
        <v>46087</v>
      </c>
      <c r="AB1144" s="41">
        <f>IF('query (10)'!Z1144="","",'query (10)'!Z1144)</f>
        <v>47167</v>
      </c>
      <c r="AC1144" s="38" t="str">
        <f>IF(OR('query (10)'!AA1144="",COUNTIF(Cleaning_Rules!$A$21:$A$26,TRIM('query (10)'!AA1144))&gt;0),"",TRIM('query (10)'!AA1144))</f>
        <v/>
      </c>
      <c r="AD1144" s="38" t="str">
        <f>IF('query (10)'!AB1144="","",TRIM(IFERROR(_xlfn.TEXTBEFORE('query (10)'!AB1144,"("),'query (10)'!AB1144)))</f>
        <v>เริ่มซ่อมงาน PM แล้ว รับผิดชอบโดย PAHLA SEEDANG</v>
      </c>
      <c r="AE1144" s="38" t="str">
        <f>IFERROR(LOWER(TRIM(_xlfn.TEXTBEFORE(_xlfn.TEXTAFTER('query (10)'!AB1144,"("),")"))),"")</f>
        <v>pahla@nsk.com</v>
      </c>
      <c r="AF1144" s="38" t="str">
        <f>IF('query (10)'!AD1144="","",TRIM('query (10)'!AD1144))</f>
        <v>เจษฎา ผิวบาง</v>
      </c>
      <c r="AG1144" s="38" t="str">
        <f>IF('query (10)'!AE1144="","",TRIM('query (10)'!AE1144))</f>
        <v>ผะหลา สีแดง</v>
      </c>
      <c r="AH1144" s="38" t="str">
        <f>IF('query (10)'!AF1144="","",IFERROR(VALUE('query (10)'!AF1144),""))</f>
        <v/>
      </c>
      <c r="AI1144" s="38" t="str">
        <f>IF('query (10)'!AG1144="","",TRIM('query (10)'!AG1144))</f>
        <v/>
      </c>
      <c r="AJ1144" s="38" t="str">
        <f>IF('query (10)'!AH1144="","",IFERROR(VALUE('query (10)'!AH1144),""))</f>
        <v/>
      </c>
      <c r="AK1144" s="38" t="str">
        <f>IF('query (10)'!AI1144="","",TRIM('query (10)'!AI1144))</f>
        <v/>
      </c>
      <c r="AL1144" s="42">
        <f t="shared" si="85"/>
        <v>2026</v>
      </c>
      <c r="AM1144" s="42" t="str">
        <f t="shared" si="86"/>
        <v>2026-03</v>
      </c>
      <c r="AN1144" s="42" t="str">
        <f t="shared" ca="1" si="87"/>
        <v/>
      </c>
      <c r="AO1144" s="42" t="str">
        <f t="shared" si="88"/>
        <v>WA-657 | FINISH WASHING | WP Assambly2 | HEAVY SMOKE | Time-based Maintenance | Mechanical | Part Change | Medium | Change Filter heavy smoker RF. to cycle pm 3Y.
model: RF-40 | FILTER | RF-40 | เริ่มซ่อมงาน PM แล้ว รับผิดชอบโดย PAHLA SEEDANG | ผะหลา สีแดง</v>
      </c>
      <c r="AP1144" s="42" t="str">
        <f>_xlfn.TEXTJOIN("; ",TRUE,IF(COUNTA('query (10)'!A1144:AK1144)&lt;=6,"NEAR_EMPTY_ROW",""),IF($K1144="","MISSING_STATUS",""),IF(AND($K1144="เสร็จสิ้น",$Z1144=""),"DONE_NO_ACTUAL_DATE",""),IF(AND($I1144="Condition-based Maintenance",$AH1144=""),"CBM_NO_MEASUREMENT",""),IF(OR($X1144="",$X1144=0),"INVALID_PERIOD",""),IF(AND($AA1144&lt;&gt;"",$AB1144&lt;&gt;"",$AB1144&lt;$AA1144),"DATE_SEQUENCE_ERROR",""),IF(AND($AB1144&lt;&gt;"",$AB1144&gt;DATE(2030,12,31)),"DATE_OUTLIER",""),IF($C1144="","MISSING_QRCODE",""),IF($J1144="UNKNOWN","UNKNOWN_PM_TYPE",""),IF($L1144="UNKNOWN","UNKNOWN_STATUS",""))</f>
        <v>DONE_NO_ACTUAL_DATE</v>
      </c>
      <c r="AQ1144" s="42" t="str">
        <f t="shared" si="89"/>
        <v>NO</v>
      </c>
    </row>
    <row r="1145" spans="1:43" x14ac:dyDescent="0.3">
      <c r="A1145" s="38">
        <f>IF('query (10)'!A1145="","",'query (10)'!A1145)</f>
        <v>1318</v>
      </c>
      <c r="B1145" s="38">
        <f>IF('query (10)'!B1145="","",'query (10)'!B1145)</f>
        <v>19477</v>
      </c>
      <c r="C1145" s="38" t="str">
        <f>TRIM(UPPER('query (10)'!M1145))</f>
        <v>GR-241</v>
      </c>
      <c r="D1145" s="38" t="str">
        <f>TRIM(UPPER(IFERROR(_xlfn.TEXTBEFORE('query (10)'!L1145,"("),'query (10)'!L1145)))</f>
        <v>OUTER RING RACEWAY GRINDING M/C</v>
      </c>
      <c r="E1145" s="38" t="str">
        <f>IFERROR(TRIM(UPPER(_xlfn.TEXTBEFORE(_xlfn.TEXTAFTER('query (10)'!L1145,"("),")"))),"")</f>
        <v/>
      </c>
      <c r="F1145" s="38" t="str">
        <f>TRIM('query (10)'!K1145)</f>
        <v>WP Grinding1</v>
      </c>
      <c r="G1145" s="38" t="str">
        <f>IF('query (10)'!J1145="","",'query (10)'!J1145)</f>
        <v>Work head</v>
      </c>
      <c r="H1145" s="38" t="str">
        <f>TRIM(UPPER('query (10)'!J1145))</f>
        <v>WORK HEAD</v>
      </c>
      <c r="I1145" s="38" t="str">
        <f>IF('query (10)'!F1145="","",'query (10)'!F1145)</f>
        <v>Condition-based Maintenance</v>
      </c>
      <c r="J1145" s="38" t="str">
        <f>IF('query (10)'!F1145="","",IFERROR(INDEX(Cleaning_Rules!$B$14:$B$17,MATCH(TRIM('query (10)'!F1145),Cleaning_Rules!$A$14:$A$17,0)),"UNKNOWN"))</f>
        <v>CBM</v>
      </c>
      <c r="K1145" s="38" t="str">
        <f>IF('query (10)'!G1145="","",'query (10)'!G1145)</f>
        <v>เสร็จสิ้น</v>
      </c>
      <c r="L1145" s="38" t="str">
        <f>IF('query (10)'!G1145="","MISSING",IFERROR(INDEX(Cleaning_Rules!$B$5:$B$10,MATCH(TRIM('query (10)'!G1145),Cleaning_Rules!$A$5:$A$10,0)),"UNKNOWN"))</f>
        <v>COMPLETED</v>
      </c>
      <c r="M1145" s="38" t="str">
        <f>IF('query (10)'!I1145="","",'query (10)'!I1145)</f>
        <v>Mechanical</v>
      </c>
      <c r="N1145" s="38" t="str">
        <f>IF('query (10)'!O1145="","",'query (10)'!O1145)</f>
        <v>Inspection</v>
      </c>
      <c r="O1145" s="38" t="str">
        <f>IF('query (10)'!P1145="","",'query (10)'!P1145)</f>
        <v>Medium</v>
      </c>
      <c r="P1145" s="38" t="str">
        <f>IF('query (10)'!N1145="","",'query (10)'!N1145)</f>
        <v>Check joint coolant to cycle pm 3Y.
model : OKCL308.10R</v>
      </c>
      <c r="Q1145" s="38" t="str">
        <f>TRIM('query (10)'!N1145)</f>
        <v>Check joint coolant to cycle pm 3Y.
model : OKCL308.10R</v>
      </c>
      <c r="R1145" s="38" t="str">
        <f>TRIM(UPPER('query (10)'!R1145))</f>
        <v>JOINT</v>
      </c>
      <c r="S1145" s="38" t="str">
        <f>TRIM(UPPER('query (10)'!S1145))</f>
        <v>OKCL308.10ARH</v>
      </c>
      <c r="T1145" s="38" t="str">
        <f>IF('query (10)'!Q1145="","",TRIM(UPPER('query (10)'!Q1145)))</f>
        <v/>
      </c>
      <c r="U1145" s="38" t="str">
        <f>IF('query (10)'!T1145="","",'query (10)'!T1145)</f>
        <v/>
      </c>
      <c r="V1145" s="39" t="str">
        <f>IF('query (10)'!T1145="","",IFERROR(VALUE('query (10)'!T1145),""))</f>
        <v/>
      </c>
      <c r="W1145" s="40">
        <f>IF('query (10)'!U1145="","",'query (10)'!U1145)</f>
        <v>0</v>
      </c>
      <c r="X1145" s="39">
        <f>IF('query (10)'!V1145="","",'query (10)'!V1145)</f>
        <v>1080</v>
      </c>
      <c r="Y1145" s="41">
        <f>IF('query (10)'!W1145="","",'query (10)'!W1145)</f>
        <v>46078</v>
      </c>
      <c r="Z1145" s="41">
        <f>IF('query (10)'!X1145="","",'query (10)'!X1145)</f>
        <v>46112</v>
      </c>
      <c r="AA1145" s="41">
        <f>IF('query (10)'!Y1145="","",'query (10)'!Y1145)</f>
        <v>46112</v>
      </c>
      <c r="AB1145" s="41">
        <f>IF('query (10)'!Z1145="","",'query (10)'!Z1145)</f>
        <v>47192</v>
      </c>
      <c r="AC1145" s="38" t="str">
        <f>IF(OR('query (10)'!AA1145="",COUNTIF(Cleaning_Rules!$A$21:$A$26,TRIM('query (10)'!AA1145))&gt;0),"",TRIM('query (10)'!AA1145))</f>
        <v/>
      </c>
      <c r="AD1145" s="38" t="str">
        <f>IF('query (10)'!AB1145="","",TRIM(IFERROR(_xlfn.TEXTBEFORE('query (10)'!AB1145,"("),'query (10)'!AB1145)))</f>
        <v>เริ่มซ่อมงาน PM แล้ว รับผิดชอบโดย CHETSADA PHIWBANG</v>
      </c>
      <c r="AE1145" s="38" t="str">
        <f>IFERROR(LOWER(TRIM(_xlfn.TEXTBEFORE(_xlfn.TEXTAFTER('query (10)'!AB1145,"("),")"))),"")</f>
        <v>chetsada@nsk.com</v>
      </c>
      <c r="AF1145" s="38" t="str">
        <f>IF('query (10)'!AD1145="","",TRIM('query (10)'!AD1145))</f>
        <v>เจษฎา ผิวบาง</v>
      </c>
      <c r="AG1145" s="38" t="str">
        <f>IF('query (10)'!AE1145="","",TRIM('query (10)'!AE1145))</f>
        <v>เจษฎา ผิวบาง</v>
      </c>
      <c r="AH1145" s="38" t="str">
        <f>IF('query (10)'!AF1145="","",IFERROR(VALUE('query (10)'!AF1145),""))</f>
        <v/>
      </c>
      <c r="AI1145" s="38" t="str">
        <f>IF('query (10)'!AG1145="","",TRIM('query (10)'!AG1145))</f>
        <v/>
      </c>
      <c r="AJ1145" s="38" t="str">
        <f>IF('query (10)'!AH1145="","",IFERROR(VALUE('query (10)'!AH1145),""))</f>
        <v/>
      </c>
      <c r="AK1145" s="38" t="str">
        <f>IF('query (10)'!AI1145="","",TRIM('query (10)'!AI1145))</f>
        <v/>
      </c>
      <c r="AL1145" s="42">
        <f t="shared" si="85"/>
        <v>2026</v>
      </c>
      <c r="AM1145" s="42" t="str">
        <f t="shared" si="86"/>
        <v>2026-02</v>
      </c>
      <c r="AN1145" s="42" t="str">
        <f t="shared" ca="1" si="87"/>
        <v/>
      </c>
      <c r="AO1145" s="42" t="str">
        <f t="shared" si="88"/>
        <v>GR-241 | OUTER RING RACEWAY GRINDING M/C | WP Grinding1 | WORK HEAD | Condition-based Maintenance | Mechanical | Inspection | Medium | Check joint coolant to cycle pm 3Y.
model : OKCL308.10R | JOINT | OKCL308.10ARH | เริ่มซ่อมงาน PM แล้ว รับผิดชอบโดย CHETSADA PHIWBANG | เจษฎา ผิวบาง</v>
      </c>
      <c r="AP1145" s="42" t="str">
        <f>_xlfn.TEXTJOIN("; ",TRUE,IF(COUNTA('query (10)'!A1145:AK1145)&lt;=6,"NEAR_EMPTY_ROW",""),IF($K1145="","MISSING_STATUS",""),IF(AND($K1145="เสร็จสิ้น",$Z1145=""),"DONE_NO_ACTUAL_DATE",""),IF(AND($I1145="Condition-based Maintenance",$AH1145=""),"CBM_NO_MEASUREMENT",""),IF(OR($X1145="",$X1145=0),"INVALID_PERIOD",""),IF(AND($AA1145&lt;&gt;"",$AB1145&lt;&gt;"",$AB1145&lt;$AA1145),"DATE_SEQUENCE_ERROR",""),IF(AND($AB1145&lt;&gt;"",$AB1145&gt;DATE(2030,12,31)),"DATE_OUTLIER",""),IF($C1145="","MISSING_QRCODE",""),IF($J1145="UNKNOWN","UNKNOWN_PM_TYPE",""),IF($L1145="UNKNOWN","UNKNOWN_STATUS",""))</f>
        <v>CBM_NO_MEASUREMENT</v>
      </c>
      <c r="AQ1145" s="42" t="str">
        <f t="shared" si="89"/>
        <v>NO</v>
      </c>
    </row>
    <row r="1146" spans="1:43" x14ac:dyDescent="0.3">
      <c r="A1146" s="38">
        <f>IF('query (10)'!A1146="","",'query (10)'!A1146)</f>
        <v>1319</v>
      </c>
      <c r="B1146" s="38" t="str">
        <f>IF('query (10)'!B1146="","",'query (10)'!B1146)</f>
        <v/>
      </c>
      <c r="C1146" s="38" t="str">
        <f>TRIM(UPPER('query (10)'!M1146))</f>
        <v>GR-423</v>
      </c>
      <c r="D1146" s="38" t="str">
        <f>TRIM(UPPER(IFERROR(_xlfn.TEXTBEFORE('query (10)'!L1146,"("),'query (10)'!L1146)))</f>
        <v>OUTER RING RACEWAY GRINDING MACHINE.</v>
      </c>
      <c r="E1146" s="38" t="str">
        <f>IFERROR(TRIM(UPPER(_xlfn.TEXTBEFORE(_xlfn.TEXTAFTER('query (10)'!L1146,"("),")"))),"")</f>
        <v/>
      </c>
      <c r="F1146" s="38" t="str">
        <f>TRIM('query (10)'!K1146)</f>
        <v>WP Grinding2</v>
      </c>
      <c r="G1146" s="38" t="str">
        <f>IF('query (10)'!J1146="","",'query (10)'!J1146)</f>
        <v>Work head</v>
      </c>
      <c r="H1146" s="38" t="str">
        <f>TRIM(UPPER('query (10)'!J1146))</f>
        <v>WORK HEAD</v>
      </c>
      <c r="I1146" s="38" t="str">
        <f>IF('query (10)'!F1146="","",'query (10)'!F1146)</f>
        <v>Condition-based Maintenance</v>
      </c>
      <c r="J1146" s="38" t="str">
        <f>IF('query (10)'!F1146="","",IFERROR(INDEX(Cleaning_Rules!$B$14:$B$17,MATCH(TRIM('query (10)'!F1146),Cleaning_Rules!$A$14:$A$17,0)),"UNKNOWN"))</f>
        <v>CBM</v>
      </c>
      <c r="K1146" s="38" t="str">
        <f>IF('query (10)'!G1146="","",'query (10)'!G1146)</f>
        <v>เลื่อนแผน</v>
      </c>
      <c r="L1146" s="38" t="str">
        <f>IF('query (10)'!G1146="","MISSING",IFERROR(INDEX(Cleaning_Rules!$B$5:$B$10,MATCH(TRIM('query (10)'!G1146),Cleaning_Rules!$A$5:$A$10,0)),"UNKNOWN"))</f>
        <v>POSTPONED</v>
      </c>
      <c r="M1146" s="38" t="str">
        <f>IF('query (10)'!I1146="","",'query (10)'!I1146)</f>
        <v>Mechanical</v>
      </c>
      <c r="N1146" s="38" t="str">
        <f>IF('query (10)'!O1146="","",'query (10)'!O1146)</f>
        <v>Inspection</v>
      </c>
      <c r="O1146" s="38" t="str">
        <f>IF('query (10)'!P1146="","",'query (10)'!P1146)</f>
        <v>Medium</v>
      </c>
      <c r="P1146" s="38" t="str">
        <f>IF('query (10)'!N1146="","",'query (10)'!N1146)</f>
        <v>Check joint coolant to cycle pm 3Y.
model : OKCL308.10R</v>
      </c>
      <c r="Q1146" s="38" t="str">
        <f>TRIM('query (10)'!N1146)</f>
        <v>Check joint coolant to cycle pm 3Y.
model : OKCL308.10R</v>
      </c>
      <c r="R1146" s="38" t="str">
        <f>TRIM(UPPER('query (10)'!R1146))</f>
        <v>JOINT</v>
      </c>
      <c r="S1146" s="38" t="str">
        <f>TRIM(UPPER('query (10)'!S1146))</f>
        <v>OKCL308.10ARH</v>
      </c>
      <c r="T1146" s="38" t="str">
        <f>IF('query (10)'!Q1146="","",TRIM(UPPER('query (10)'!Q1146)))</f>
        <v/>
      </c>
      <c r="U1146" s="38" t="str">
        <f>IF('query (10)'!T1146="","",'query (10)'!T1146)</f>
        <v/>
      </c>
      <c r="V1146" s="39" t="str">
        <f>IF('query (10)'!T1146="","",IFERROR(VALUE('query (10)'!T1146),""))</f>
        <v/>
      </c>
      <c r="W1146" s="40">
        <f>IF('query (10)'!U1146="","",'query (10)'!U1146)</f>
        <v>0</v>
      </c>
      <c r="X1146" s="39">
        <f>IF('query (10)'!V1146="","",'query (10)'!V1146)</f>
        <v>1080</v>
      </c>
      <c r="Y1146" s="41">
        <f>IF('query (10)'!W1146="","",'query (10)'!W1146)</f>
        <v>46079</v>
      </c>
      <c r="Z1146" s="41" t="str">
        <f>IF('query (10)'!X1146="","",'query (10)'!X1146)</f>
        <v/>
      </c>
      <c r="AA1146" s="41">
        <f>IF('query (10)'!Y1146="","",'query (10)'!Y1146)</f>
        <v>46079</v>
      </c>
      <c r="AB1146" s="41">
        <f>IF('query (10)'!Z1146="","",'query (10)'!Z1146)</f>
        <v>47157</v>
      </c>
      <c r="AC1146" s="38" t="str">
        <f>IF(OR('query (10)'!AA1146="",COUNTIF(Cleaning_Rules!$A$21:$A$26,TRIM('query (10)'!AA1146))&gt;0),"",TRIM('query (10)'!AA1146))</f>
        <v/>
      </c>
      <c r="AD1146" s="38" t="str">
        <f>IF('query (10)'!AB1146="","",TRIM(IFERROR(_xlfn.TEXTBEFORE('query (10)'!AB1146,"("),'query (10)'!AB1146)))</f>
        <v/>
      </c>
      <c r="AE1146" s="38" t="str">
        <f>IFERROR(LOWER(TRIM(_xlfn.TEXTBEFORE(_xlfn.TEXTAFTER('query (10)'!AB1146,"("),")"))),"")</f>
        <v/>
      </c>
      <c r="AF1146" s="38" t="str">
        <f>IF('query (10)'!AD1146="","",TRIM('query (10)'!AD1146))</f>
        <v>เจษฎา ผิวบาง</v>
      </c>
      <c r="AG1146" s="38" t="str">
        <f>IF('query (10)'!AE1146="","",TRIM('query (10)'!AE1146))</f>
        <v>เจษฎา ผิวบาง</v>
      </c>
      <c r="AH1146" s="38" t="str">
        <f>IF('query (10)'!AF1146="","",IFERROR(VALUE('query (10)'!AF1146),""))</f>
        <v/>
      </c>
      <c r="AI1146" s="38" t="str">
        <f>IF('query (10)'!AG1146="","",TRIM('query (10)'!AG1146))</f>
        <v/>
      </c>
      <c r="AJ1146" s="38" t="str">
        <f>IF('query (10)'!AH1146="","",IFERROR(VALUE('query (10)'!AH1146),""))</f>
        <v/>
      </c>
      <c r="AK1146" s="38" t="str">
        <f>IF('query (10)'!AI1146="","",TRIM('query (10)'!AI1146))</f>
        <v/>
      </c>
      <c r="AL1146" s="42">
        <f t="shared" si="85"/>
        <v>2026</v>
      </c>
      <c r="AM1146" s="42" t="str">
        <f t="shared" si="86"/>
        <v>2026-02</v>
      </c>
      <c r="AN1146" s="42" t="str">
        <f t="shared" ca="1" si="87"/>
        <v>ON_SCHEDULE</v>
      </c>
      <c r="AO1146" s="42" t="str">
        <f t="shared" si="88"/>
        <v>GR-423 | OUTER RING RACEWAY GRINDING MACHINE. | WP Grinding2 | WORK HEAD | Condition-based Maintenance | Mechanical | Inspection | Medium | Check joint coolant to cycle pm 3Y.
model : OKCL308.10R | JOINT | OKCL308.10ARH | เจษฎา ผิวบาง</v>
      </c>
      <c r="AP1146" s="42" t="str">
        <f>_xlfn.TEXTJOIN("; ",TRUE,IF(COUNTA('query (10)'!A1146:AK1146)&lt;=6,"NEAR_EMPTY_ROW",""),IF($K1146="","MISSING_STATUS",""),IF(AND($K1146="เสร็จสิ้น",$Z1146=""),"DONE_NO_ACTUAL_DATE",""),IF(AND($I1146="Condition-based Maintenance",$AH1146=""),"CBM_NO_MEASUREMENT",""),IF(OR($X1146="",$X1146=0),"INVALID_PERIOD",""),IF(AND($AA1146&lt;&gt;"",$AB1146&lt;&gt;"",$AB1146&lt;$AA1146),"DATE_SEQUENCE_ERROR",""),IF(AND($AB1146&lt;&gt;"",$AB1146&gt;DATE(2030,12,31)),"DATE_OUTLIER",""),IF($C1146="","MISSING_QRCODE",""),IF($J1146="UNKNOWN","UNKNOWN_PM_TYPE",""),IF($L1146="UNKNOWN","UNKNOWN_STATUS",""))</f>
        <v>CBM_NO_MEASUREMENT</v>
      </c>
      <c r="AQ1146" s="42" t="str">
        <f t="shared" si="89"/>
        <v>NO</v>
      </c>
    </row>
    <row r="1147" spans="1:43" x14ac:dyDescent="0.3">
      <c r="A1147" s="38">
        <f>IF('query (10)'!A1147="","",'query (10)'!A1147)</f>
        <v>1320</v>
      </c>
      <c r="B1147" s="38" t="str">
        <f>IF('query (10)'!B1147="","",'query (10)'!B1147)</f>
        <v/>
      </c>
      <c r="C1147" s="38" t="str">
        <f>TRIM(UPPER('query (10)'!M1147))</f>
        <v>GR-922</v>
      </c>
      <c r="D1147" s="38" t="str">
        <f>TRIM(UPPER(IFERROR(_xlfn.TEXTBEFORE('query (10)'!L1147,"("),'query (10)'!L1147)))</f>
        <v>OUTER RING RACEWAY GRINDING M/C</v>
      </c>
      <c r="E1147" s="38" t="str">
        <f>IFERROR(TRIM(UPPER(_xlfn.TEXTBEFORE(_xlfn.TEXTAFTER('query (10)'!L1147,"("),")"))),"")</f>
        <v/>
      </c>
      <c r="F1147" s="38" t="str">
        <f>TRIM('query (10)'!K1147)</f>
        <v>WP Grinding3</v>
      </c>
      <c r="G1147" s="38" t="str">
        <f>IF('query (10)'!J1147="","",'query (10)'!J1147)</f>
        <v>Work head</v>
      </c>
      <c r="H1147" s="38" t="str">
        <f>TRIM(UPPER('query (10)'!J1147))</f>
        <v>WORK HEAD</v>
      </c>
      <c r="I1147" s="38" t="str">
        <f>IF('query (10)'!F1147="","",'query (10)'!F1147)</f>
        <v>Condition-based Maintenance</v>
      </c>
      <c r="J1147" s="38" t="str">
        <f>IF('query (10)'!F1147="","",IFERROR(INDEX(Cleaning_Rules!$B$14:$B$17,MATCH(TRIM('query (10)'!F1147),Cleaning_Rules!$A$14:$A$17,0)),"UNKNOWN"))</f>
        <v>CBM</v>
      </c>
      <c r="K1147" s="38" t="str">
        <f>IF('query (10)'!G1147="","",'query (10)'!G1147)</f>
        <v>เลื่อนแผน</v>
      </c>
      <c r="L1147" s="38" t="str">
        <f>IF('query (10)'!G1147="","MISSING",IFERROR(INDEX(Cleaning_Rules!$B$5:$B$10,MATCH(TRIM('query (10)'!G1147),Cleaning_Rules!$A$5:$A$10,0)),"UNKNOWN"))</f>
        <v>POSTPONED</v>
      </c>
      <c r="M1147" s="38" t="str">
        <f>IF('query (10)'!I1147="","",'query (10)'!I1147)</f>
        <v>Mechanical</v>
      </c>
      <c r="N1147" s="38" t="str">
        <f>IF('query (10)'!O1147="","",'query (10)'!O1147)</f>
        <v>Inspection</v>
      </c>
      <c r="O1147" s="38" t="str">
        <f>IF('query (10)'!P1147="","",'query (10)'!P1147)</f>
        <v>Medium</v>
      </c>
      <c r="P1147" s="38" t="str">
        <f>IF('query (10)'!N1147="","",'query (10)'!N1147)</f>
        <v>Check joint coolant to cycle pm 3Y.
model : OKCL308.10R</v>
      </c>
      <c r="Q1147" s="38" t="str">
        <f>TRIM('query (10)'!N1147)</f>
        <v>Check joint coolant to cycle pm 3Y.
model : OKCL308.10R</v>
      </c>
      <c r="R1147" s="38" t="str">
        <f>TRIM(UPPER('query (10)'!R1147))</f>
        <v>JOINT</v>
      </c>
      <c r="S1147" s="38" t="str">
        <f>TRIM(UPPER('query (10)'!S1147))</f>
        <v>OKCL308.10ARH</v>
      </c>
      <c r="T1147" s="38" t="str">
        <f>IF('query (10)'!Q1147="","",TRIM(UPPER('query (10)'!Q1147)))</f>
        <v/>
      </c>
      <c r="U1147" s="38" t="str">
        <f>IF('query (10)'!T1147="","",'query (10)'!T1147)</f>
        <v/>
      </c>
      <c r="V1147" s="39" t="str">
        <f>IF('query (10)'!T1147="","",IFERROR(VALUE('query (10)'!T1147),""))</f>
        <v/>
      </c>
      <c r="W1147" s="40">
        <f>IF('query (10)'!U1147="","",'query (10)'!U1147)</f>
        <v>0</v>
      </c>
      <c r="X1147" s="39">
        <f>IF('query (10)'!V1147="","",'query (10)'!V1147)</f>
        <v>1080</v>
      </c>
      <c r="Y1147" s="41">
        <f>IF('query (10)'!W1147="","",'query (10)'!W1147)</f>
        <v>46080</v>
      </c>
      <c r="Z1147" s="41" t="str">
        <f>IF('query (10)'!X1147="","",'query (10)'!X1147)</f>
        <v/>
      </c>
      <c r="AA1147" s="41">
        <f>IF('query (10)'!Y1147="","",'query (10)'!Y1147)</f>
        <v>46080</v>
      </c>
      <c r="AB1147" s="41">
        <f>IF('query (10)'!Z1147="","",'query (10)'!Z1147)</f>
        <v>47157</v>
      </c>
      <c r="AC1147" s="38" t="str">
        <f>IF(OR('query (10)'!AA1147="",COUNTIF(Cleaning_Rules!$A$21:$A$26,TRIM('query (10)'!AA1147))&gt;0),"",TRIM('query (10)'!AA1147))</f>
        <v/>
      </c>
      <c r="AD1147" s="38" t="str">
        <f>IF('query (10)'!AB1147="","",TRIM(IFERROR(_xlfn.TEXTBEFORE('query (10)'!AB1147,"("),'query (10)'!AB1147)))</f>
        <v/>
      </c>
      <c r="AE1147" s="38" t="str">
        <f>IFERROR(LOWER(TRIM(_xlfn.TEXTBEFORE(_xlfn.TEXTAFTER('query (10)'!AB1147,"("),")"))),"")</f>
        <v/>
      </c>
      <c r="AF1147" s="38" t="str">
        <f>IF('query (10)'!AD1147="","",TRIM('query (10)'!AD1147))</f>
        <v>เจษฎา ผิวบาง</v>
      </c>
      <c r="AG1147" s="38" t="str">
        <f>IF('query (10)'!AE1147="","",TRIM('query (10)'!AE1147))</f>
        <v>เจษฎา ผิวบาง</v>
      </c>
      <c r="AH1147" s="38" t="str">
        <f>IF('query (10)'!AF1147="","",IFERROR(VALUE('query (10)'!AF1147),""))</f>
        <v/>
      </c>
      <c r="AI1147" s="38" t="str">
        <f>IF('query (10)'!AG1147="","",TRIM('query (10)'!AG1147))</f>
        <v/>
      </c>
      <c r="AJ1147" s="38" t="str">
        <f>IF('query (10)'!AH1147="","",IFERROR(VALUE('query (10)'!AH1147),""))</f>
        <v/>
      </c>
      <c r="AK1147" s="38" t="str">
        <f>IF('query (10)'!AI1147="","",TRIM('query (10)'!AI1147))</f>
        <v/>
      </c>
      <c r="AL1147" s="42">
        <f t="shared" si="85"/>
        <v>2026</v>
      </c>
      <c r="AM1147" s="42" t="str">
        <f t="shared" si="86"/>
        <v>2026-02</v>
      </c>
      <c r="AN1147" s="42" t="str">
        <f t="shared" ca="1" si="87"/>
        <v>ON_SCHEDULE</v>
      </c>
      <c r="AO1147" s="42" t="str">
        <f t="shared" si="88"/>
        <v>GR-922 | OUTER RING RACEWAY GRINDING M/C | WP Grinding3 | WORK HEAD | Condition-based Maintenance | Mechanical | Inspection | Medium | Check joint coolant to cycle pm 3Y.
model : OKCL308.10R | JOINT | OKCL308.10ARH | เจษฎา ผิวบาง</v>
      </c>
      <c r="AP1147" s="42" t="str">
        <f>_xlfn.TEXTJOIN("; ",TRUE,IF(COUNTA('query (10)'!A1147:AK1147)&lt;=6,"NEAR_EMPTY_ROW",""),IF($K1147="","MISSING_STATUS",""),IF(AND($K1147="เสร็จสิ้น",$Z1147=""),"DONE_NO_ACTUAL_DATE",""),IF(AND($I1147="Condition-based Maintenance",$AH1147=""),"CBM_NO_MEASUREMENT",""),IF(OR($X1147="",$X1147=0),"INVALID_PERIOD",""),IF(AND($AA1147&lt;&gt;"",$AB1147&lt;&gt;"",$AB1147&lt;$AA1147),"DATE_SEQUENCE_ERROR",""),IF(AND($AB1147&lt;&gt;"",$AB1147&gt;DATE(2030,12,31)),"DATE_OUTLIER",""),IF($C1147="","MISSING_QRCODE",""),IF($J1147="UNKNOWN","UNKNOWN_PM_TYPE",""),IF($L1147="UNKNOWN","UNKNOWN_STATUS",""))</f>
        <v>CBM_NO_MEASUREMENT</v>
      </c>
      <c r="AQ1147" s="42" t="str">
        <f t="shared" si="89"/>
        <v>NO</v>
      </c>
    </row>
    <row r="1148" spans="1:43" x14ac:dyDescent="0.3">
      <c r="A1148" s="38">
        <f>IF('query (10)'!A1148="","",'query (10)'!A1148)</f>
        <v>1321</v>
      </c>
      <c r="B1148" s="38">
        <f>IF('query (10)'!B1148="","",'query (10)'!B1148)</f>
        <v>18729</v>
      </c>
      <c r="C1148" s="38" t="str">
        <f>TRIM(UPPER('query (10)'!M1148))</f>
        <v>GR-242</v>
      </c>
      <c r="D1148" s="38" t="str">
        <f>TRIM(UPPER(IFERROR(_xlfn.TEXTBEFORE('query (10)'!L1148,"("),'query (10)'!L1148)))</f>
        <v>OUTER RING RACEWAY SUPER FINISH GRINDING M/C</v>
      </c>
      <c r="E1148" s="38" t="str">
        <f>IFERROR(TRIM(UPPER(_xlfn.TEXTBEFORE(_xlfn.TEXTAFTER('query (10)'!L1148,"("),")"))),"")</f>
        <v/>
      </c>
      <c r="F1148" s="38" t="str">
        <f>TRIM('query (10)'!K1148)</f>
        <v>WP Grinding1</v>
      </c>
      <c r="G1148" s="38" t="str">
        <f>IF('query (10)'!J1148="","",'query (10)'!J1148)</f>
        <v>Oscillation unit</v>
      </c>
      <c r="H1148" s="38" t="str">
        <f>TRIM(UPPER('query (10)'!J1148))</f>
        <v>OSCILLATION UNIT</v>
      </c>
      <c r="I1148" s="38" t="str">
        <f>IF('query (10)'!F1148="","",'query (10)'!F1148)</f>
        <v>Time-based Maintenance</v>
      </c>
      <c r="J1148" s="38" t="str">
        <f>IF('query (10)'!F1148="","",IFERROR(INDEX(Cleaning_Rules!$B$14:$B$17,MATCH(TRIM('query (10)'!F1148),Cleaning_Rules!$A$14:$A$17,0)),"UNKNOWN"))</f>
        <v>TBM</v>
      </c>
      <c r="K1148" s="38" t="str">
        <f>IF('query (10)'!G1148="","",'query (10)'!G1148)</f>
        <v>เสร็จสิ้น</v>
      </c>
      <c r="L1148" s="38" t="str">
        <f>IF('query (10)'!G1148="","MISSING",IFERROR(INDEX(Cleaning_Rules!$B$5:$B$10,MATCH(TRIM('query (10)'!G1148),Cleaning_Rules!$A$5:$A$10,0)),"UNKNOWN"))</f>
        <v>COMPLETED</v>
      </c>
      <c r="M1148" s="38" t="str">
        <f>IF('query (10)'!I1148="","",'query (10)'!I1148)</f>
        <v>Mechanical</v>
      </c>
      <c r="N1148" s="38" t="str">
        <f>IF('query (10)'!O1148="","",'query (10)'!O1148)</f>
        <v>Part Change</v>
      </c>
      <c r="O1148" s="38" t="str">
        <f>IF('query (10)'!P1148="","",'query (10)'!P1148)</f>
        <v>Medium</v>
      </c>
      <c r="P1148" s="38" t="str">
        <f>IF('query (10)'!N1148="","",'query (10)'!N1148)</f>
        <v>Repair oscillation unit to cycle pm 3Y.</v>
      </c>
      <c r="Q1148" s="38" t="str">
        <f>TRIM('query (10)'!N1148)</f>
        <v>Repair oscillation unit to cycle pm 3Y.</v>
      </c>
      <c r="R1148" s="38" t="str">
        <f>TRIM(UPPER('query (10)'!R1148))</f>
        <v>REPAIR OSCILLATION UNIT</v>
      </c>
      <c r="S1148" s="38" t="str">
        <f>TRIM(UPPER('query (10)'!S1148))</f>
        <v/>
      </c>
      <c r="T1148" s="38" t="str">
        <f>IF('query (10)'!Q1148="","",TRIM(UPPER('query (10)'!Q1148)))</f>
        <v/>
      </c>
      <c r="U1148" s="38" t="str">
        <f>IF('query (10)'!T1148="","",'query (10)'!T1148)</f>
        <v/>
      </c>
      <c r="V1148" s="39" t="str">
        <f>IF('query (10)'!T1148="","",IFERROR(VALUE('query (10)'!T1148),""))</f>
        <v/>
      </c>
      <c r="W1148" s="40">
        <f>IF('query (10)'!U1148="","",'query (10)'!U1148)</f>
        <v>0</v>
      </c>
      <c r="X1148" s="39">
        <f>IF('query (10)'!V1148="","",'query (10)'!V1148)</f>
        <v>1080</v>
      </c>
      <c r="Y1148" s="41">
        <f>IF('query (10)'!W1148="","",'query (10)'!W1148)</f>
        <v>46078</v>
      </c>
      <c r="Z1148" s="41" t="str">
        <f>IF('query (10)'!X1148="","",'query (10)'!X1148)</f>
        <v/>
      </c>
      <c r="AA1148" s="41">
        <f>IF('query (10)'!Y1148="","",'query (10)'!Y1148)</f>
        <v>46106</v>
      </c>
      <c r="AB1148" s="41">
        <f>IF('query (10)'!Z1148="","",'query (10)'!Z1148)</f>
        <v>47163</v>
      </c>
      <c r="AC1148" s="38" t="str">
        <f>IF(OR('query (10)'!AA1148="",COUNTIF(Cleaning_Rules!$A$21:$A$26,TRIM('query (10)'!AA1148))&gt;0),"",TRIM('query (10)'!AA1148))</f>
        <v/>
      </c>
      <c r="AD1148" s="38" t="str">
        <f>IF('query (10)'!AB1148="","",TRIM(IFERROR(_xlfn.TEXTBEFORE('query (10)'!AB1148,"("),'query (10)'!AB1148)))</f>
        <v>เริ่มซ่อมงาน PM แล้ว รับผิดชอบโดย CHETSADA PHIWBANG</v>
      </c>
      <c r="AE1148" s="38" t="str">
        <f>IFERROR(LOWER(TRIM(_xlfn.TEXTBEFORE(_xlfn.TEXTAFTER('query (10)'!AB1148,"("),")"))),"")</f>
        <v>chetsada@nsk.com</v>
      </c>
      <c r="AF1148" s="38" t="str">
        <f>IF('query (10)'!AD1148="","",TRIM('query (10)'!AD1148))</f>
        <v>เจษฎา ผิวบาง</v>
      </c>
      <c r="AG1148" s="38" t="str">
        <f>IF('query (10)'!AE1148="","",TRIM('query (10)'!AE1148))</f>
        <v>เจษฎา ผิวบาง</v>
      </c>
      <c r="AH1148" s="38" t="str">
        <f>IF('query (10)'!AF1148="","",IFERROR(VALUE('query (10)'!AF1148),""))</f>
        <v/>
      </c>
      <c r="AI1148" s="38" t="str">
        <f>IF('query (10)'!AG1148="","",TRIM('query (10)'!AG1148))</f>
        <v/>
      </c>
      <c r="AJ1148" s="38" t="str">
        <f>IF('query (10)'!AH1148="","",IFERROR(VALUE('query (10)'!AH1148),""))</f>
        <v/>
      </c>
      <c r="AK1148" s="38" t="str">
        <f>IF('query (10)'!AI1148="","",TRIM('query (10)'!AI1148))</f>
        <v/>
      </c>
      <c r="AL1148" s="42">
        <f t="shared" si="85"/>
        <v>2026</v>
      </c>
      <c r="AM1148" s="42" t="str">
        <f t="shared" si="86"/>
        <v>2026-02</v>
      </c>
      <c r="AN1148" s="42" t="str">
        <f t="shared" ca="1" si="87"/>
        <v/>
      </c>
      <c r="AO1148" s="42" t="str">
        <f t="shared" si="88"/>
        <v>GR-242 | OUTER RING RACEWAY SUPER FINISH GRINDING M/C | WP Grinding1 | OSCILLATION UNIT | Time-based Maintenance | Mechanical | Part Change | Medium | Repair oscillation unit to cycle pm 3Y. | REPAIR OSCILLATION UNIT | เริ่มซ่อมงาน PM แล้ว รับผิดชอบโดย CHETSADA PHIWBANG | เจษฎา ผิวบาง</v>
      </c>
      <c r="AP1148" s="42" t="str">
        <f>_xlfn.TEXTJOIN("; ",TRUE,IF(COUNTA('query (10)'!A1148:AK1148)&lt;=6,"NEAR_EMPTY_ROW",""),IF($K1148="","MISSING_STATUS",""),IF(AND($K1148="เสร็จสิ้น",$Z1148=""),"DONE_NO_ACTUAL_DATE",""),IF(AND($I1148="Condition-based Maintenance",$AH1148=""),"CBM_NO_MEASUREMENT",""),IF(OR($X1148="",$X1148=0),"INVALID_PERIOD",""),IF(AND($AA1148&lt;&gt;"",$AB1148&lt;&gt;"",$AB1148&lt;$AA1148),"DATE_SEQUENCE_ERROR",""),IF(AND($AB1148&lt;&gt;"",$AB1148&gt;DATE(2030,12,31)),"DATE_OUTLIER",""),IF($C1148="","MISSING_QRCODE",""),IF($J1148="UNKNOWN","UNKNOWN_PM_TYPE",""),IF($L1148="UNKNOWN","UNKNOWN_STATUS",""))</f>
        <v>DONE_NO_ACTUAL_DATE</v>
      </c>
      <c r="AQ1148" s="42" t="str">
        <f t="shared" si="89"/>
        <v>NO</v>
      </c>
    </row>
    <row r="1149" spans="1:43" x14ac:dyDescent="0.3">
      <c r="A1149" s="38">
        <f>IF('query (10)'!A1149="","",'query (10)'!A1149)</f>
        <v>1322</v>
      </c>
      <c r="B1149" s="38">
        <f>IF('query (10)'!B1149="","",'query (10)'!B1149)</f>
        <v>21296</v>
      </c>
      <c r="C1149" s="38" t="str">
        <f>TRIM(UPPER('query (10)'!M1149))</f>
        <v>GR-240</v>
      </c>
      <c r="D1149" s="38" t="str">
        <f>TRIM(UPPER(IFERROR(_xlfn.TEXTBEFORE('query (10)'!L1149,"("),'query (10)'!L1149)))</f>
        <v>SHAFT RACEWAY SUPER FINISH GRINDING M/C</v>
      </c>
      <c r="E1149" s="38" t="str">
        <f>IFERROR(TRIM(UPPER(_xlfn.TEXTBEFORE(_xlfn.TEXTAFTER('query (10)'!L1149,"("),")"))),"")</f>
        <v/>
      </c>
      <c r="F1149" s="38" t="str">
        <f>TRIM('query (10)'!K1149)</f>
        <v>WP Grinding1</v>
      </c>
      <c r="G1149" s="38" t="str">
        <f>IF('query (10)'!J1149="","",'query (10)'!J1149)</f>
        <v>Oscillation unit</v>
      </c>
      <c r="H1149" s="38" t="str">
        <f>TRIM(UPPER('query (10)'!J1149))</f>
        <v>OSCILLATION UNIT</v>
      </c>
      <c r="I1149" s="38" t="str">
        <f>IF('query (10)'!F1149="","",'query (10)'!F1149)</f>
        <v>Time-based Maintenance</v>
      </c>
      <c r="J1149" s="38" t="str">
        <f>IF('query (10)'!F1149="","",IFERROR(INDEX(Cleaning_Rules!$B$14:$B$17,MATCH(TRIM('query (10)'!F1149),Cleaning_Rules!$A$14:$A$17,0)),"UNKNOWN"))</f>
        <v>TBM</v>
      </c>
      <c r="K1149" s="38" t="str">
        <f>IF('query (10)'!G1149="","",'query (10)'!G1149)</f>
        <v>เสร็จสิ้น</v>
      </c>
      <c r="L1149" s="38" t="str">
        <f>IF('query (10)'!G1149="","MISSING",IFERROR(INDEX(Cleaning_Rules!$B$5:$B$10,MATCH(TRIM('query (10)'!G1149),Cleaning_Rules!$A$5:$A$10,0)),"UNKNOWN"))</f>
        <v>COMPLETED</v>
      </c>
      <c r="M1149" s="38" t="str">
        <f>IF('query (10)'!I1149="","",'query (10)'!I1149)</f>
        <v>Mechanical</v>
      </c>
      <c r="N1149" s="38" t="str">
        <f>IF('query (10)'!O1149="","",'query (10)'!O1149)</f>
        <v>Part Change</v>
      </c>
      <c r="O1149" s="38" t="str">
        <f>IF('query (10)'!P1149="","",'query (10)'!P1149)</f>
        <v>Medium</v>
      </c>
      <c r="P1149" s="38" t="str">
        <f>IF('query (10)'!N1149="","",'query (10)'!N1149)</f>
        <v>Repair oscillation unit to cycle pm 3Y.</v>
      </c>
      <c r="Q1149" s="38" t="str">
        <f>TRIM('query (10)'!N1149)</f>
        <v>Repair oscillation unit to cycle pm 3Y.</v>
      </c>
      <c r="R1149" s="38" t="str">
        <f>TRIM(UPPER('query (10)'!R1149))</f>
        <v>REPAIR OSCILLATION UNIT</v>
      </c>
      <c r="S1149" s="38" t="str">
        <f>TRIM(UPPER('query (10)'!S1149))</f>
        <v/>
      </c>
      <c r="T1149" s="38" t="str">
        <f>IF('query (10)'!Q1149="","",TRIM(UPPER('query (10)'!Q1149)))</f>
        <v/>
      </c>
      <c r="U1149" s="38" t="str">
        <f>IF('query (10)'!T1149="","",'query (10)'!T1149)</f>
        <v/>
      </c>
      <c r="V1149" s="39" t="str">
        <f>IF('query (10)'!T1149="","",IFERROR(VALUE('query (10)'!T1149),""))</f>
        <v/>
      </c>
      <c r="W1149" s="40">
        <f>IF('query (10)'!U1149="","",'query (10)'!U1149)</f>
        <v>0</v>
      </c>
      <c r="X1149" s="39">
        <f>IF('query (10)'!V1149="","",'query (10)'!V1149)</f>
        <v>1080</v>
      </c>
      <c r="Y1149" s="41">
        <f>IF('query (10)'!W1149="","",'query (10)'!W1149)</f>
        <v>46078</v>
      </c>
      <c r="Z1149" s="41">
        <f>IF('query (10)'!X1149="","",'query (10)'!X1149)</f>
        <v>46184</v>
      </c>
      <c r="AA1149" s="41">
        <f>IF('query (10)'!Y1149="","",'query (10)'!Y1149)</f>
        <v>46184</v>
      </c>
      <c r="AB1149" s="41">
        <f>IF('query (10)'!Z1149="","",'query (10)'!Z1149)</f>
        <v>47264</v>
      </c>
      <c r="AC1149" s="38" t="str">
        <f>IF(OR('query (10)'!AA1149="",COUNTIF(Cleaning_Rules!$A$21:$A$26,TRIM('query (10)'!AA1149))&gt;0),"",TRIM('query (10)'!AA1149))</f>
        <v/>
      </c>
      <c r="AD1149" s="38" t="str">
        <f>IF('query (10)'!AB1149="","",TRIM(IFERROR(_xlfn.TEXTBEFORE('query (10)'!AB1149,"("),'query (10)'!AB1149)))</f>
        <v>เริ่มซ่อมงาน PM แล้ว รับผิดชอบโดย CHETSADA PHIWBANG</v>
      </c>
      <c r="AE1149" s="38" t="str">
        <f>IFERROR(LOWER(TRIM(_xlfn.TEXTBEFORE(_xlfn.TEXTAFTER('query (10)'!AB1149,"("),")"))),"")</f>
        <v>chetsada@nsk.com</v>
      </c>
      <c r="AF1149" s="38" t="str">
        <f>IF('query (10)'!AD1149="","",TRIM('query (10)'!AD1149))</f>
        <v>เจษฎา ผิวบาง</v>
      </c>
      <c r="AG1149" s="38" t="str">
        <f>IF('query (10)'!AE1149="","",TRIM('query (10)'!AE1149))</f>
        <v>เจษฎา ผิวบาง</v>
      </c>
      <c r="AH1149" s="38" t="str">
        <f>IF('query (10)'!AF1149="","",IFERROR(VALUE('query (10)'!AF1149),""))</f>
        <v/>
      </c>
      <c r="AI1149" s="38" t="str">
        <f>IF('query (10)'!AG1149="","",TRIM('query (10)'!AG1149))</f>
        <v/>
      </c>
      <c r="AJ1149" s="38" t="str">
        <f>IF('query (10)'!AH1149="","",IFERROR(VALUE('query (10)'!AH1149),""))</f>
        <v/>
      </c>
      <c r="AK1149" s="38" t="str">
        <f>IF('query (10)'!AI1149="","",TRIM('query (10)'!AI1149))</f>
        <v/>
      </c>
      <c r="AL1149" s="42">
        <f t="shared" si="85"/>
        <v>2026</v>
      </c>
      <c r="AM1149" s="42" t="str">
        <f t="shared" si="86"/>
        <v>2026-02</v>
      </c>
      <c r="AN1149" s="42" t="str">
        <f t="shared" ca="1" si="87"/>
        <v/>
      </c>
      <c r="AO1149" s="42" t="str">
        <f t="shared" si="88"/>
        <v>GR-240 | SHAFT RACEWAY SUPER FINISH GRINDING M/C | WP Grinding1 | OSCILLATION UNIT | Time-based Maintenance | Mechanical | Part Change | Medium | Repair oscillation unit to cycle pm 3Y. | REPAIR OSCILLATION UNIT | เริ่มซ่อมงาน PM แล้ว รับผิดชอบโดย CHETSADA PHIWBANG | เจษฎา ผิวบาง</v>
      </c>
      <c r="AP1149" s="42" t="str">
        <f>_xlfn.TEXTJOIN("; ",TRUE,IF(COUNTA('query (10)'!A1149:AK1149)&lt;=6,"NEAR_EMPTY_ROW",""),IF($K1149="","MISSING_STATUS",""),IF(AND($K1149="เสร็จสิ้น",$Z1149=""),"DONE_NO_ACTUAL_DATE",""),IF(AND($I1149="Condition-based Maintenance",$AH1149=""),"CBM_NO_MEASUREMENT",""),IF(OR($X1149="",$X1149=0),"INVALID_PERIOD",""),IF(AND($AA1149&lt;&gt;"",$AB1149&lt;&gt;"",$AB1149&lt;$AA1149),"DATE_SEQUENCE_ERROR",""),IF(AND($AB1149&lt;&gt;"",$AB1149&gt;DATE(2030,12,31)),"DATE_OUTLIER",""),IF($C1149="","MISSING_QRCODE",""),IF($J1149="UNKNOWN","UNKNOWN_PM_TYPE",""),IF($L1149="UNKNOWN","UNKNOWN_STATUS",""))</f>
        <v/>
      </c>
      <c r="AQ1149" s="42" t="str">
        <f t="shared" si="89"/>
        <v>NO</v>
      </c>
    </row>
    <row r="1150" spans="1:43" x14ac:dyDescent="0.3">
      <c r="A1150" s="38">
        <f>IF('query (10)'!A1150="","",'query (10)'!A1150)</f>
        <v>1323</v>
      </c>
      <c r="B1150" s="38" t="str">
        <f>IF('query (10)'!B1150="","",'query (10)'!B1150)</f>
        <v/>
      </c>
      <c r="C1150" s="38" t="str">
        <f>TRIM(UPPER('query (10)'!M1150))</f>
        <v>GR-242</v>
      </c>
      <c r="D1150" s="38" t="str">
        <f>TRIM(UPPER(IFERROR(_xlfn.TEXTBEFORE('query (10)'!L1150,"("),'query (10)'!L1150)))</f>
        <v>OUTER RING RACEWAY SUPER FINISH GRINDING M/C</v>
      </c>
      <c r="E1150" s="38" t="str">
        <f>IFERROR(TRIM(UPPER(_xlfn.TEXTBEFORE(_xlfn.TEXTAFTER('query (10)'!L1150,"("),")"))),"")</f>
        <v/>
      </c>
      <c r="F1150" s="38" t="str">
        <f>TRIM('query (10)'!K1150)</f>
        <v>WP Grinding1</v>
      </c>
      <c r="G1150" s="38" t="str">
        <f>IF('query (10)'!J1150="","",'query (10)'!J1150)</f>
        <v>Oscillation unit</v>
      </c>
      <c r="H1150" s="38" t="str">
        <f>TRIM(UPPER('query (10)'!J1150))</f>
        <v>OSCILLATION UNIT</v>
      </c>
      <c r="I1150" s="38" t="str">
        <f>IF('query (10)'!F1150="","",'query (10)'!F1150)</f>
        <v>Time-based Maintenance</v>
      </c>
      <c r="J1150" s="38" t="str">
        <f>IF('query (10)'!F1150="","",IFERROR(INDEX(Cleaning_Rules!$B$14:$B$17,MATCH(TRIM('query (10)'!F1150),Cleaning_Rules!$A$14:$A$17,0)),"UNKNOWN"))</f>
        <v>TBM</v>
      </c>
      <c r="K1150" s="38" t="str">
        <f>IF('query (10)'!G1150="","",'query (10)'!G1150)</f>
        <v>เลื่อนแผน</v>
      </c>
      <c r="L1150" s="38" t="str">
        <f>IF('query (10)'!G1150="","MISSING",IFERROR(INDEX(Cleaning_Rules!$B$5:$B$10,MATCH(TRIM('query (10)'!G1150),Cleaning_Rules!$A$5:$A$10,0)),"UNKNOWN"))</f>
        <v>POSTPONED</v>
      </c>
      <c r="M1150" s="38" t="str">
        <f>IF('query (10)'!I1150="","",'query (10)'!I1150)</f>
        <v>Mechanical</v>
      </c>
      <c r="N1150" s="38" t="str">
        <f>IF('query (10)'!O1150="","",'query (10)'!O1150)</f>
        <v>Part Change</v>
      </c>
      <c r="O1150" s="38" t="str">
        <f>IF('query (10)'!P1150="","",'query (10)'!P1150)</f>
        <v>Medium</v>
      </c>
      <c r="P1150" s="38" t="str">
        <f>IF('query (10)'!N1150="","",'query (10)'!N1150)</f>
        <v>Change belt oscillation to cycle pm 1Y.
model : 240LW20mm = 1 EA.</v>
      </c>
      <c r="Q1150" s="38" t="str">
        <f>TRIM('query (10)'!N1150)</f>
        <v>Change belt oscillation to cycle pm 1Y.
model : 240LW20mm = 1 EA.</v>
      </c>
      <c r="R1150" s="38" t="str">
        <f>TRIM(UPPER('query (10)'!R1150))</f>
        <v>BELT</v>
      </c>
      <c r="S1150" s="38" t="str">
        <f>TRIM(UPPER('query (10)'!S1150))</f>
        <v>240L W20MM</v>
      </c>
      <c r="T1150" s="38" t="str">
        <f>IF('query (10)'!Q1150="","",TRIM(UPPER('query (10)'!Q1150)))</f>
        <v/>
      </c>
      <c r="U1150" s="38" t="str">
        <f>IF('query (10)'!T1150="","",'query (10)'!T1150)</f>
        <v/>
      </c>
      <c r="V1150" s="39" t="str">
        <f>IF('query (10)'!T1150="","",IFERROR(VALUE('query (10)'!T1150),""))</f>
        <v/>
      </c>
      <c r="W1150" s="40">
        <f>IF('query (10)'!U1150="","",'query (10)'!U1150)</f>
        <v>0</v>
      </c>
      <c r="X1150" s="39">
        <f>IF('query (10)'!V1150="","",'query (10)'!V1150)</f>
        <v>365</v>
      </c>
      <c r="Y1150" s="41">
        <f>IF('query (10)'!W1150="","",'query (10)'!W1150)</f>
        <v>46078</v>
      </c>
      <c r="Z1150" s="41" t="str">
        <f>IF('query (10)'!X1150="","",'query (10)'!X1150)</f>
        <v/>
      </c>
      <c r="AA1150" s="41">
        <f>IF('query (10)'!Y1150="","",'query (10)'!Y1150)</f>
        <v>46078</v>
      </c>
      <c r="AB1150" s="41">
        <f>IF('query (10)'!Z1150="","",'query (10)'!Z1150)</f>
        <v>46442</v>
      </c>
      <c r="AC1150" s="38" t="str">
        <f>IF(OR('query (10)'!AA1150="",COUNTIF(Cleaning_Rules!$A$21:$A$26,TRIM('query (10)'!AA1150))&gt;0),"",TRIM('query (10)'!AA1150))</f>
        <v/>
      </c>
      <c r="AD1150" s="38" t="str">
        <f>IF('query (10)'!AB1150="","",TRIM(IFERROR(_xlfn.TEXTBEFORE('query (10)'!AB1150,"("),'query (10)'!AB1150)))</f>
        <v/>
      </c>
      <c r="AE1150" s="38" t="str">
        <f>IFERROR(LOWER(TRIM(_xlfn.TEXTBEFORE(_xlfn.TEXTAFTER('query (10)'!AB1150,"("),")"))),"")</f>
        <v/>
      </c>
      <c r="AF1150" s="38" t="str">
        <f>IF('query (10)'!AD1150="","",TRIM('query (10)'!AD1150))</f>
        <v>เจษฎา ผิวบาง</v>
      </c>
      <c r="AG1150" s="38" t="str">
        <f>IF('query (10)'!AE1150="","",TRIM('query (10)'!AE1150))</f>
        <v>เจษฎา ผิวบาง</v>
      </c>
      <c r="AH1150" s="38" t="str">
        <f>IF('query (10)'!AF1150="","",IFERROR(VALUE('query (10)'!AF1150),""))</f>
        <v/>
      </c>
      <c r="AI1150" s="38" t="str">
        <f>IF('query (10)'!AG1150="","",TRIM('query (10)'!AG1150))</f>
        <v/>
      </c>
      <c r="AJ1150" s="38" t="str">
        <f>IF('query (10)'!AH1150="","",IFERROR(VALUE('query (10)'!AH1150),""))</f>
        <v/>
      </c>
      <c r="AK1150" s="38" t="str">
        <f>IF('query (10)'!AI1150="","",TRIM('query (10)'!AI1150))</f>
        <v/>
      </c>
      <c r="AL1150" s="42">
        <f t="shared" si="85"/>
        <v>2026</v>
      </c>
      <c r="AM1150" s="42" t="str">
        <f t="shared" si="86"/>
        <v>2026-02</v>
      </c>
      <c r="AN1150" s="42" t="str">
        <f t="shared" ca="1" si="87"/>
        <v>ON_SCHEDULE</v>
      </c>
      <c r="AO1150" s="42" t="str">
        <f t="shared" si="88"/>
        <v>GR-242 | OUTER RING RACEWAY SUPER FINISH GRINDING M/C | WP Grinding1 | OSCILLATION UNIT | Time-based Maintenance | Mechanical | Part Change | Medium | Change belt oscillation to cycle pm 1Y.
model : 240LW20mm = 1 EA. | BELT | 240L W20MM | เจษฎา ผิวบาง</v>
      </c>
      <c r="AP1150" s="42" t="str">
        <f>_xlfn.TEXTJOIN("; ",TRUE,IF(COUNTA('query (10)'!A1150:AK1150)&lt;=6,"NEAR_EMPTY_ROW",""),IF($K1150="","MISSING_STATUS",""),IF(AND($K1150="เสร็จสิ้น",$Z1150=""),"DONE_NO_ACTUAL_DATE",""),IF(AND($I1150="Condition-based Maintenance",$AH1150=""),"CBM_NO_MEASUREMENT",""),IF(OR($X1150="",$X1150=0),"INVALID_PERIOD",""),IF(AND($AA1150&lt;&gt;"",$AB1150&lt;&gt;"",$AB1150&lt;$AA1150),"DATE_SEQUENCE_ERROR",""),IF(AND($AB1150&lt;&gt;"",$AB1150&gt;DATE(2030,12,31)),"DATE_OUTLIER",""),IF($C1150="","MISSING_QRCODE",""),IF($J1150="UNKNOWN","UNKNOWN_PM_TYPE",""),IF($L1150="UNKNOWN","UNKNOWN_STATUS",""))</f>
        <v/>
      </c>
      <c r="AQ1150" s="42" t="str">
        <f t="shared" si="89"/>
        <v>NO</v>
      </c>
    </row>
    <row r="1151" spans="1:43" x14ac:dyDescent="0.3">
      <c r="A1151" s="38">
        <f>IF('query (10)'!A1151="","",'query (10)'!A1151)</f>
        <v>1324</v>
      </c>
      <c r="B1151" s="38" t="str">
        <f>IF('query (10)'!B1151="","",'query (10)'!B1151)</f>
        <v/>
      </c>
      <c r="C1151" s="38" t="str">
        <f>TRIM(UPPER('query (10)'!M1151))</f>
        <v>GR-240</v>
      </c>
      <c r="D1151" s="38" t="str">
        <f>TRIM(UPPER(IFERROR(_xlfn.TEXTBEFORE('query (10)'!L1151,"("),'query (10)'!L1151)))</f>
        <v>SHAFT RACEWAY SUPER FINISH GRINDING M/C</v>
      </c>
      <c r="E1151" s="38" t="str">
        <f>IFERROR(TRIM(UPPER(_xlfn.TEXTBEFORE(_xlfn.TEXTAFTER('query (10)'!L1151,"("),")"))),"")</f>
        <v/>
      </c>
      <c r="F1151" s="38" t="str">
        <f>TRIM('query (10)'!K1151)</f>
        <v>WP Grinding1</v>
      </c>
      <c r="G1151" s="38" t="str">
        <f>IF('query (10)'!J1151="","",'query (10)'!J1151)</f>
        <v>Oscillation unit</v>
      </c>
      <c r="H1151" s="38" t="str">
        <f>TRIM(UPPER('query (10)'!J1151))</f>
        <v>OSCILLATION UNIT</v>
      </c>
      <c r="I1151" s="38" t="str">
        <f>IF('query (10)'!F1151="","",'query (10)'!F1151)</f>
        <v>Time-based Maintenance</v>
      </c>
      <c r="J1151" s="38" t="str">
        <f>IF('query (10)'!F1151="","",IFERROR(INDEX(Cleaning_Rules!$B$14:$B$17,MATCH(TRIM('query (10)'!F1151),Cleaning_Rules!$A$14:$A$17,0)),"UNKNOWN"))</f>
        <v>TBM</v>
      </c>
      <c r="K1151" s="38" t="str">
        <f>IF('query (10)'!G1151="","",'query (10)'!G1151)</f>
        <v>เลื่อนแผน</v>
      </c>
      <c r="L1151" s="38" t="str">
        <f>IF('query (10)'!G1151="","MISSING",IFERROR(INDEX(Cleaning_Rules!$B$5:$B$10,MATCH(TRIM('query (10)'!G1151),Cleaning_Rules!$A$5:$A$10,0)),"UNKNOWN"))</f>
        <v>POSTPONED</v>
      </c>
      <c r="M1151" s="38" t="str">
        <f>IF('query (10)'!I1151="","",'query (10)'!I1151)</f>
        <v>Mechanical</v>
      </c>
      <c r="N1151" s="38" t="str">
        <f>IF('query (10)'!O1151="","",'query (10)'!O1151)</f>
        <v>Part Change</v>
      </c>
      <c r="O1151" s="38" t="str">
        <f>IF('query (10)'!P1151="","",'query (10)'!P1151)</f>
        <v>Medium</v>
      </c>
      <c r="P1151" s="38" t="str">
        <f>IF('query (10)'!N1151="","",'query (10)'!N1151)</f>
        <v>Change belt oscillation to cycle pm 1Y.
model : 240LW20mm = 1 EA.</v>
      </c>
      <c r="Q1151" s="38" t="str">
        <f>TRIM('query (10)'!N1151)</f>
        <v>Change belt oscillation to cycle pm 1Y.
model : 240LW20mm = 1 EA.</v>
      </c>
      <c r="R1151" s="38" t="str">
        <f>TRIM(UPPER('query (10)'!R1151))</f>
        <v>BELT</v>
      </c>
      <c r="S1151" s="38" t="str">
        <f>TRIM(UPPER('query (10)'!S1151))</f>
        <v>240L W20MM</v>
      </c>
      <c r="T1151" s="38" t="str">
        <f>IF('query (10)'!Q1151="","",TRIM(UPPER('query (10)'!Q1151)))</f>
        <v/>
      </c>
      <c r="U1151" s="38" t="str">
        <f>IF('query (10)'!T1151="","",'query (10)'!T1151)</f>
        <v/>
      </c>
      <c r="V1151" s="39" t="str">
        <f>IF('query (10)'!T1151="","",IFERROR(VALUE('query (10)'!T1151),""))</f>
        <v/>
      </c>
      <c r="W1151" s="40">
        <f>IF('query (10)'!U1151="","",'query (10)'!U1151)</f>
        <v>0</v>
      </c>
      <c r="X1151" s="39">
        <f>IF('query (10)'!V1151="","",'query (10)'!V1151)</f>
        <v>365</v>
      </c>
      <c r="Y1151" s="41">
        <f>IF('query (10)'!W1151="","",'query (10)'!W1151)</f>
        <v>46078</v>
      </c>
      <c r="Z1151" s="41" t="str">
        <f>IF('query (10)'!X1151="","",'query (10)'!X1151)</f>
        <v/>
      </c>
      <c r="AA1151" s="41">
        <f>IF('query (10)'!Y1151="","",'query (10)'!Y1151)</f>
        <v>46078</v>
      </c>
      <c r="AB1151" s="41">
        <f>IF('query (10)'!Z1151="","",'query (10)'!Z1151)</f>
        <v>46442</v>
      </c>
      <c r="AC1151" s="38" t="str">
        <f>IF(OR('query (10)'!AA1151="",COUNTIF(Cleaning_Rules!$A$21:$A$26,TRIM('query (10)'!AA1151))&gt;0),"",TRIM('query (10)'!AA1151))</f>
        <v/>
      </c>
      <c r="AD1151" s="38" t="str">
        <f>IF('query (10)'!AB1151="","",TRIM(IFERROR(_xlfn.TEXTBEFORE('query (10)'!AB1151,"("),'query (10)'!AB1151)))</f>
        <v/>
      </c>
      <c r="AE1151" s="38" t="str">
        <f>IFERROR(LOWER(TRIM(_xlfn.TEXTBEFORE(_xlfn.TEXTAFTER('query (10)'!AB1151,"("),")"))),"")</f>
        <v/>
      </c>
      <c r="AF1151" s="38" t="str">
        <f>IF('query (10)'!AD1151="","",TRIM('query (10)'!AD1151))</f>
        <v>เจษฎา ผิวบาง</v>
      </c>
      <c r="AG1151" s="38" t="str">
        <f>IF('query (10)'!AE1151="","",TRIM('query (10)'!AE1151))</f>
        <v>เจษฎา ผิวบาง</v>
      </c>
      <c r="AH1151" s="38" t="str">
        <f>IF('query (10)'!AF1151="","",IFERROR(VALUE('query (10)'!AF1151),""))</f>
        <v/>
      </c>
      <c r="AI1151" s="38" t="str">
        <f>IF('query (10)'!AG1151="","",TRIM('query (10)'!AG1151))</f>
        <v/>
      </c>
      <c r="AJ1151" s="38" t="str">
        <f>IF('query (10)'!AH1151="","",IFERROR(VALUE('query (10)'!AH1151),""))</f>
        <v/>
      </c>
      <c r="AK1151" s="38" t="str">
        <f>IF('query (10)'!AI1151="","",TRIM('query (10)'!AI1151))</f>
        <v/>
      </c>
      <c r="AL1151" s="42">
        <f t="shared" si="85"/>
        <v>2026</v>
      </c>
      <c r="AM1151" s="42" t="str">
        <f t="shared" si="86"/>
        <v>2026-02</v>
      </c>
      <c r="AN1151" s="42" t="str">
        <f t="shared" ca="1" si="87"/>
        <v>ON_SCHEDULE</v>
      </c>
      <c r="AO1151" s="42" t="str">
        <f t="shared" si="88"/>
        <v>GR-240 | SHAFT RACEWAY SUPER FINISH GRINDING M/C | WP Grinding1 | OSCILLATION UNIT | Time-based Maintenance | Mechanical | Part Change | Medium | Change belt oscillation to cycle pm 1Y.
model : 240LW20mm = 1 EA. | BELT | 240L W20MM | เจษฎา ผิวบาง</v>
      </c>
      <c r="AP1151" s="42" t="str">
        <f>_xlfn.TEXTJOIN("; ",TRUE,IF(COUNTA('query (10)'!A1151:AK1151)&lt;=6,"NEAR_EMPTY_ROW",""),IF($K1151="","MISSING_STATUS",""),IF(AND($K1151="เสร็จสิ้น",$Z1151=""),"DONE_NO_ACTUAL_DATE",""),IF(AND($I1151="Condition-based Maintenance",$AH1151=""),"CBM_NO_MEASUREMENT",""),IF(OR($X1151="",$X1151=0),"INVALID_PERIOD",""),IF(AND($AA1151&lt;&gt;"",$AB1151&lt;&gt;"",$AB1151&lt;$AA1151),"DATE_SEQUENCE_ERROR",""),IF(AND($AB1151&lt;&gt;"",$AB1151&gt;DATE(2030,12,31)),"DATE_OUTLIER",""),IF($C1151="","MISSING_QRCODE",""),IF($J1151="UNKNOWN","UNKNOWN_PM_TYPE",""),IF($L1151="UNKNOWN","UNKNOWN_STATUS",""))</f>
        <v/>
      </c>
      <c r="AQ1151" s="42" t="str">
        <f t="shared" si="89"/>
        <v>NO</v>
      </c>
    </row>
    <row r="1152" spans="1:43" x14ac:dyDescent="0.3">
      <c r="A1152" s="38">
        <f>IF('query (10)'!A1152="","",'query (10)'!A1152)</f>
        <v>1325</v>
      </c>
      <c r="B1152" s="38" t="str">
        <f>IF('query (10)'!B1152="","",'query (10)'!B1152)</f>
        <v/>
      </c>
      <c r="C1152" s="38" t="str">
        <f>TRIM(UPPER('query (10)'!M1152))</f>
        <v>GR-242</v>
      </c>
      <c r="D1152" s="38" t="str">
        <f>TRIM(UPPER(IFERROR(_xlfn.TEXTBEFORE('query (10)'!L1152,"("),'query (10)'!L1152)))</f>
        <v>OUTER RING RACEWAY SUPER FINISH GRINDING M/C</v>
      </c>
      <c r="E1152" s="38" t="str">
        <f>IFERROR(TRIM(UPPER(_xlfn.TEXTBEFORE(_xlfn.TEXTAFTER('query (10)'!L1152,"("),")"))),"")</f>
        <v/>
      </c>
      <c r="F1152" s="38" t="str">
        <f>TRIM('query (10)'!K1152)</f>
        <v>WP Grinding1</v>
      </c>
      <c r="G1152" s="38" t="str">
        <f>IF('query (10)'!J1152="","",'query (10)'!J1152)</f>
        <v>Work head</v>
      </c>
      <c r="H1152" s="38" t="str">
        <f>TRIM(UPPER('query (10)'!J1152))</f>
        <v>WORK HEAD</v>
      </c>
      <c r="I1152" s="38" t="str">
        <f>IF('query (10)'!F1152="","",'query (10)'!F1152)</f>
        <v>Time-based Maintenance</v>
      </c>
      <c r="J1152" s="38" t="str">
        <f>IF('query (10)'!F1152="","",IFERROR(INDEX(Cleaning_Rules!$B$14:$B$17,MATCH(TRIM('query (10)'!F1152),Cleaning_Rules!$A$14:$A$17,0)),"UNKNOWN"))</f>
        <v>TBM</v>
      </c>
      <c r="K1152" s="38" t="str">
        <f>IF('query (10)'!G1152="","",'query (10)'!G1152)</f>
        <v>เลื่อนแผน</v>
      </c>
      <c r="L1152" s="38" t="str">
        <f>IF('query (10)'!G1152="","MISSING",IFERROR(INDEX(Cleaning_Rules!$B$5:$B$10,MATCH(TRIM('query (10)'!G1152),Cleaning_Rules!$A$5:$A$10,0)),"UNKNOWN"))</f>
        <v>POSTPONED</v>
      </c>
      <c r="M1152" s="38" t="str">
        <f>IF('query (10)'!I1152="","",'query (10)'!I1152)</f>
        <v>Mechanical</v>
      </c>
      <c r="N1152" s="38" t="str">
        <f>IF('query (10)'!O1152="","",'query (10)'!O1152)</f>
        <v>Part Change</v>
      </c>
      <c r="O1152" s="38" t="str">
        <f>IF('query (10)'!P1152="","",'query (10)'!P1152)</f>
        <v>Medium</v>
      </c>
      <c r="P1152" s="38" t="str">
        <f>IF('query (10)'!N1152="","",'query (10)'!N1152)</f>
        <v>Change belt work head to cycle pm 1Y.
model : 
-410HW38mm
-510HW38mm
-630HW38mm</v>
      </c>
      <c r="Q1152" s="38" t="str">
        <f>TRIM('query (10)'!N1152)</f>
        <v>Change belt work head to cycle pm 1Y.
model : 
-410HW38mm
-510HW38mm
-630HW38mm</v>
      </c>
      <c r="R1152" s="38" t="str">
        <f>TRIM(UPPER('query (10)'!R1152))</f>
        <v>BELT</v>
      </c>
      <c r="S1152" s="38" t="str">
        <f>TRIM(UPPER('query (10)'!S1152))</f>
        <v>630H W38MM</v>
      </c>
      <c r="T1152" s="38" t="str">
        <f>IF('query (10)'!Q1152="","",TRIM(UPPER('query (10)'!Q1152)))</f>
        <v/>
      </c>
      <c r="U1152" s="38" t="str">
        <f>IF('query (10)'!T1152="","",'query (10)'!T1152)</f>
        <v/>
      </c>
      <c r="V1152" s="39" t="str">
        <f>IF('query (10)'!T1152="","",IFERROR(VALUE('query (10)'!T1152),""))</f>
        <v/>
      </c>
      <c r="W1152" s="40">
        <f>IF('query (10)'!U1152="","",'query (10)'!U1152)</f>
        <v>0</v>
      </c>
      <c r="X1152" s="39">
        <f>IF('query (10)'!V1152="","",'query (10)'!V1152)</f>
        <v>365</v>
      </c>
      <c r="Y1152" s="41">
        <f>IF('query (10)'!W1152="","",'query (10)'!W1152)</f>
        <v>46078</v>
      </c>
      <c r="Z1152" s="41" t="str">
        <f>IF('query (10)'!X1152="","",'query (10)'!X1152)</f>
        <v/>
      </c>
      <c r="AA1152" s="41">
        <f>IF('query (10)'!Y1152="","",'query (10)'!Y1152)</f>
        <v>46078</v>
      </c>
      <c r="AB1152" s="41">
        <f>IF('query (10)'!Z1152="","",'query (10)'!Z1152)</f>
        <v>46442</v>
      </c>
      <c r="AC1152" s="38" t="str">
        <f>IF(OR('query (10)'!AA1152="",COUNTIF(Cleaning_Rules!$A$21:$A$26,TRIM('query (10)'!AA1152))&gt;0),"",TRIM('query (10)'!AA1152))</f>
        <v/>
      </c>
      <c r="AD1152" s="38" t="str">
        <f>IF('query (10)'!AB1152="","",TRIM(IFERROR(_xlfn.TEXTBEFORE('query (10)'!AB1152,"("),'query (10)'!AB1152)))</f>
        <v/>
      </c>
      <c r="AE1152" s="38" t="str">
        <f>IFERROR(LOWER(TRIM(_xlfn.TEXTBEFORE(_xlfn.TEXTAFTER('query (10)'!AB1152,"("),")"))),"")</f>
        <v/>
      </c>
      <c r="AF1152" s="38" t="str">
        <f>IF('query (10)'!AD1152="","",TRIM('query (10)'!AD1152))</f>
        <v>เจษฎา ผิวบาง</v>
      </c>
      <c r="AG1152" s="38" t="str">
        <f>IF('query (10)'!AE1152="","",TRIM('query (10)'!AE1152))</f>
        <v>เจษฎา ผิวบาง</v>
      </c>
      <c r="AH1152" s="38" t="str">
        <f>IF('query (10)'!AF1152="","",IFERROR(VALUE('query (10)'!AF1152),""))</f>
        <v/>
      </c>
      <c r="AI1152" s="38" t="str">
        <f>IF('query (10)'!AG1152="","",TRIM('query (10)'!AG1152))</f>
        <v/>
      </c>
      <c r="AJ1152" s="38" t="str">
        <f>IF('query (10)'!AH1152="","",IFERROR(VALUE('query (10)'!AH1152),""))</f>
        <v/>
      </c>
      <c r="AK1152" s="38" t="str">
        <f>IF('query (10)'!AI1152="","",TRIM('query (10)'!AI1152))</f>
        <v/>
      </c>
      <c r="AL1152" s="42">
        <f t="shared" si="85"/>
        <v>2026</v>
      </c>
      <c r="AM1152" s="42" t="str">
        <f t="shared" si="86"/>
        <v>2026-02</v>
      </c>
      <c r="AN1152" s="42" t="str">
        <f t="shared" ca="1" si="87"/>
        <v>ON_SCHEDULE</v>
      </c>
      <c r="AO1152" s="42" t="str">
        <f t="shared" si="88"/>
        <v>GR-242 | OUTER RING RACEWAY SUPER FINISH GRINDING M/C | WP Grinding1 | WORK HEAD | Time-based Maintenance | Mechanical | Part Change | Medium | Change belt work head to cycle pm 1Y.
model : 
-410HW38mm
-510HW38mm
-630HW38mm | BELT | 630H W38MM | เจษฎา ผิวบาง</v>
      </c>
      <c r="AP1152" s="42" t="str">
        <f>_xlfn.TEXTJOIN("; ",TRUE,IF(COUNTA('query (10)'!A1152:AK1152)&lt;=6,"NEAR_EMPTY_ROW",""),IF($K1152="","MISSING_STATUS",""),IF(AND($K1152="เสร็จสิ้น",$Z1152=""),"DONE_NO_ACTUAL_DATE",""),IF(AND($I1152="Condition-based Maintenance",$AH1152=""),"CBM_NO_MEASUREMENT",""),IF(OR($X1152="",$X1152=0),"INVALID_PERIOD",""),IF(AND($AA1152&lt;&gt;"",$AB1152&lt;&gt;"",$AB1152&lt;$AA1152),"DATE_SEQUENCE_ERROR",""),IF(AND($AB1152&lt;&gt;"",$AB1152&gt;DATE(2030,12,31)),"DATE_OUTLIER",""),IF($C1152="","MISSING_QRCODE",""),IF($J1152="UNKNOWN","UNKNOWN_PM_TYPE",""),IF($L1152="UNKNOWN","UNKNOWN_STATUS",""))</f>
        <v/>
      </c>
      <c r="AQ1152" s="42" t="str">
        <f t="shared" si="89"/>
        <v>NO</v>
      </c>
    </row>
    <row r="1153" spans="1:43" x14ac:dyDescent="0.3">
      <c r="A1153" s="38">
        <f>IF('query (10)'!A1153="","",'query (10)'!A1153)</f>
        <v>1326</v>
      </c>
      <c r="B1153" s="38" t="str">
        <f>IF('query (10)'!B1153="","",'query (10)'!B1153)</f>
        <v/>
      </c>
      <c r="C1153" s="38" t="str">
        <f>TRIM(UPPER('query (10)'!M1153))</f>
        <v>GR-240</v>
      </c>
      <c r="D1153" s="38" t="str">
        <f>TRIM(UPPER(IFERROR(_xlfn.TEXTBEFORE('query (10)'!L1153,"("),'query (10)'!L1153)))</f>
        <v>SHAFT RACEWAY SUPER FINISH GRINDING M/C</v>
      </c>
      <c r="E1153" s="38" t="str">
        <f>IFERROR(TRIM(UPPER(_xlfn.TEXTBEFORE(_xlfn.TEXTAFTER('query (10)'!L1153,"("),")"))),"")</f>
        <v/>
      </c>
      <c r="F1153" s="38" t="str">
        <f>TRIM('query (10)'!K1153)</f>
        <v>WP Grinding1</v>
      </c>
      <c r="G1153" s="38" t="str">
        <f>IF('query (10)'!J1153="","",'query (10)'!J1153)</f>
        <v>Work head</v>
      </c>
      <c r="H1153" s="38" t="str">
        <f>TRIM(UPPER('query (10)'!J1153))</f>
        <v>WORK HEAD</v>
      </c>
      <c r="I1153" s="38" t="str">
        <f>IF('query (10)'!F1153="","",'query (10)'!F1153)</f>
        <v>Time-based Maintenance</v>
      </c>
      <c r="J1153" s="38" t="str">
        <f>IF('query (10)'!F1153="","",IFERROR(INDEX(Cleaning_Rules!$B$14:$B$17,MATCH(TRIM('query (10)'!F1153),Cleaning_Rules!$A$14:$A$17,0)),"UNKNOWN"))</f>
        <v>TBM</v>
      </c>
      <c r="K1153" s="38" t="str">
        <f>IF('query (10)'!G1153="","",'query (10)'!G1153)</f>
        <v>เลื่อนแผน</v>
      </c>
      <c r="L1153" s="38" t="str">
        <f>IF('query (10)'!G1153="","MISSING",IFERROR(INDEX(Cleaning_Rules!$B$5:$B$10,MATCH(TRIM('query (10)'!G1153),Cleaning_Rules!$A$5:$A$10,0)),"UNKNOWN"))</f>
        <v>POSTPONED</v>
      </c>
      <c r="M1153" s="38" t="str">
        <f>IF('query (10)'!I1153="","",'query (10)'!I1153)</f>
        <v>Mechanical</v>
      </c>
      <c r="N1153" s="38" t="str">
        <f>IF('query (10)'!O1153="","",'query (10)'!O1153)</f>
        <v>Part Change</v>
      </c>
      <c r="O1153" s="38" t="str">
        <f>IF('query (10)'!P1153="","",'query (10)'!P1153)</f>
        <v>Medium</v>
      </c>
      <c r="P1153" s="38" t="str">
        <f>IF('query (10)'!N1153="","",'query (10)'!N1153)</f>
        <v>Change belt work head to cycle pm 1Y.
model : 
-410HW38mm
-510HW38mm
-630HW38mm</v>
      </c>
      <c r="Q1153" s="38" t="str">
        <f>TRIM('query (10)'!N1153)</f>
        <v>Change belt work head to cycle pm 1Y.
model : 
-410HW38mm
-510HW38mm
-630HW38mm</v>
      </c>
      <c r="R1153" s="38" t="str">
        <f>TRIM(UPPER('query (10)'!R1153))</f>
        <v>BELT</v>
      </c>
      <c r="S1153" s="38" t="str">
        <f>TRIM(UPPER('query (10)'!S1153))</f>
        <v>630H W38MM</v>
      </c>
      <c r="T1153" s="38" t="str">
        <f>IF('query (10)'!Q1153="","",TRIM(UPPER('query (10)'!Q1153)))</f>
        <v/>
      </c>
      <c r="U1153" s="38" t="str">
        <f>IF('query (10)'!T1153="","",'query (10)'!T1153)</f>
        <v/>
      </c>
      <c r="V1153" s="39" t="str">
        <f>IF('query (10)'!T1153="","",IFERROR(VALUE('query (10)'!T1153),""))</f>
        <v/>
      </c>
      <c r="W1153" s="40">
        <f>IF('query (10)'!U1153="","",'query (10)'!U1153)</f>
        <v>0</v>
      </c>
      <c r="X1153" s="39">
        <f>IF('query (10)'!V1153="","",'query (10)'!V1153)</f>
        <v>365</v>
      </c>
      <c r="Y1153" s="41">
        <f>IF('query (10)'!W1153="","",'query (10)'!W1153)</f>
        <v>46078</v>
      </c>
      <c r="Z1153" s="41" t="str">
        <f>IF('query (10)'!X1153="","",'query (10)'!X1153)</f>
        <v/>
      </c>
      <c r="AA1153" s="41">
        <f>IF('query (10)'!Y1153="","",'query (10)'!Y1153)</f>
        <v>46078</v>
      </c>
      <c r="AB1153" s="41">
        <f>IF('query (10)'!Z1153="","",'query (10)'!Z1153)</f>
        <v>46442</v>
      </c>
      <c r="AC1153" s="38" t="str">
        <f>IF(OR('query (10)'!AA1153="",COUNTIF(Cleaning_Rules!$A$21:$A$26,TRIM('query (10)'!AA1153))&gt;0),"",TRIM('query (10)'!AA1153))</f>
        <v/>
      </c>
      <c r="AD1153" s="38" t="str">
        <f>IF('query (10)'!AB1153="","",TRIM(IFERROR(_xlfn.TEXTBEFORE('query (10)'!AB1153,"("),'query (10)'!AB1153)))</f>
        <v/>
      </c>
      <c r="AE1153" s="38" t="str">
        <f>IFERROR(LOWER(TRIM(_xlfn.TEXTBEFORE(_xlfn.TEXTAFTER('query (10)'!AB1153,"("),")"))),"")</f>
        <v/>
      </c>
      <c r="AF1153" s="38" t="str">
        <f>IF('query (10)'!AD1153="","",TRIM('query (10)'!AD1153))</f>
        <v>เจษฎา ผิวบาง</v>
      </c>
      <c r="AG1153" s="38" t="str">
        <f>IF('query (10)'!AE1153="","",TRIM('query (10)'!AE1153))</f>
        <v>เจษฎา ผิวบาง</v>
      </c>
      <c r="AH1153" s="38" t="str">
        <f>IF('query (10)'!AF1153="","",IFERROR(VALUE('query (10)'!AF1153),""))</f>
        <v/>
      </c>
      <c r="AI1153" s="38" t="str">
        <f>IF('query (10)'!AG1153="","",TRIM('query (10)'!AG1153))</f>
        <v/>
      </c>
      <c r="AJ1153" s="38" t="str">
        <f>IF('query (10)'!AH1153="","",IFERROR(VALUE('query (10)'!AH1153),""))</f>
        <v/>
      </c>
      <c r="AK1153" s="38" t="str">
        <f>IF('query (10)'!AI1153="","",TRIM('query (10)'!AI1153))</f>
        <v/>
      </c>
      <c r="AL1153" s="42">
        <f t="shared" si="85"/>
        <v>2026</v>
      </c>
      <c r="AM1153" s="42" t="str">
        <f t="shared" si="86"/>
        <v>2026-02</v>
      </c>
      <c r="AN1153" s="42" t="str">
        <f t="shared" ca="1" si="87"/>
        <v>ON_SCHEDULE</v>
      </c>
      <c r="AO1153" s="42" t="str">
        <f t="shared" si="88"/>
        <v>GR-240 | SHAFT RACEWAY SUPER FINISH GRINDING M/C | WP Grinding1 | WORK HEAD | Time-based Maintenance | Mechanical | Part Change | Medium | Change belt work head to cycle pm 1Y.
model : 
-410HW38mm
-510HW38mm
-630HW38mm | BELT | 630H W38MM | เจษฎา ผิวบาง</v>
      </c>
      <c r="AP1153" s="42" t="str">
        <f>_xlfn.TEXTJOIN("; ",TRUE,IF(COUNTA('query (10)'!A1153:AK1153)&lt;=6,"NEAR_EMPTY_ROW",""),IF($K1153="","MISSING_STATUS",""),IF(AND($K1153="เสร็จสิ้น",$Z1153=""),"DONE_NO_ACTUAL_DATE",""),IF(AND($I1153="Condition-based Maintenance",$AH1153=""),"CBM_NO_MEASUREMENT",""),IF(OR($X1153="",$X1153=0),"INVALID_PERIOD",""),IF(AND($AA1153&lt;&gt;"",$AB1153&lt;&gt;"",$AB1153&lt;$AA1153),"DATE_SEQUENCE_ERROR",""),IF(AND($AB1153&lt;&gt;"",$AB1153&gt;DATE(2030,12,31)),"DATE_OUTLIER",""),IF($C1153="","MISSING_QRCODE",""),IF($J1153="UNKNOWN","UNKNOWN_PM_TYPE",""),IF($L1153="UNKNOWN","UNKNOWN_STATUS",""))</f>
        <v/>
      </c>
      <c r="AQ1153" s="42" t="str">
        <f t="shared" si="89"/>
        <v>NO</v>
      </c>
    </row>
    <row r="1154" spans="1:43" x14ac:dyDescent="0.3">
      <c r="A1154" s="38">
        <f>IF('query (10)'!A1154="","",'query (10)'!A1154)</f>
        <v>1327</v>
      </c>
      <c r="B1154" s="38" t="str">
        <f>IF('query (10)'!B1154="","",'query (10)'!B1154)</f>
        <v/>
      </c>
      <c r="C1154" s="38" t="str">
        <f>TRIM(UPPER('query (10)'!M1154))</f>
        <v>GR-416</v>
      </c>
      <c r="D1154" s="38" t="str">
        <f>TRIM(UPPER(IFERROR(_xlfn.TEXTBEFORE('query (10)'!L1154,"("),'query (10)'!L1154)))</f>
        <v>OUTER RING RACEWAY SUPER FINISH GRINDING MACHINE.</v>
      </c>
      <c r="E1154" s="38" t="str">
        <f>IFERROR(TRIM(UPPER(_xlfn.TEXTBEFORE(_xlfn.TEXTAFTER('query (10)'!L1154,"("),")"))),"")</f>
        <v/>
      </c>
      <c r="F1154" s="38" t="str">
        <f>TRIM('query (10)'!K1154)</f>
        <v>WP Grinding2</v>
      </c>
      <c r="G1154" s="38" t="str">
        <f>IF('query (10)'!J1154="","",'query (10)'!J1154)</f>
        <v>Work head</v>
      </c>
      <c r="H1154" s="38" t="str">
        <f>TRIM(UPPER('query (10)'!J1154))</f>
        <v>WORK HEAD</v>
      </c>
      <c r="I1154" s="38" t="str">
        <f>IF('query (10)'!F1154="","",'query (10)'!F1154)</f>
        <v>Time-based Maintenance</v>
      </c>
      <c r="J1154" s="38" t="str">
        <f>IF('query (10)'!F1154="","",IFERROR(INDEX(Cleaning_Rules!$B$14:$B$17,MATCH(TRIM('query (10)'!F1154),Cleaning_Rules!$A$14:$A$17,0)),"UNKNOWN"))</f>
        <v>TBM</v>
      </c>
      <c r="K1154" s="38" t="str">
        <f>IF('query (10)'!G1154="","",'query (10)'!G1154)</f>
        <v>เลื่อนแผน</v>
      </c>
      <c r="L1154" s="38" t="str">
        <f>IF('query (10)'!G1154="","MISSING",IFERROR(INDEX(Cleaning_Rules!$B$5:$B$10,MATCH(TRIM('query (10)'!G1154),Cleaning_Rules!$A$5:$A$10,0)),"UNKNOWN"))</f>
        <v>POSTPONED</v>
      </c>
      <c r="M1154" s="38" t="str">
        <f>IF('query (10)'!I1154="","",'query (10)'!I1154)</f>
        <v>Mechanical</v>
      </c>
      <c r="N1154" s="38" t="str">
        <f>IF('query (10)'!O1154="","",'query (10)'!O1154)</f>
        <v>Part Change</v>
      </c>
      <c r="O1154" s="38" t="str">
        <f>IF('query (10)'!P1154="","",'query (10)'!P1154)</f>
        <v>Medium</v>
      </c>
      <c r="P1154" s="38" t="str">
        <f>IF('query (10)'!N1154="","",'query (10)'!N1154)</f>
        <v>Change belt work head to cycle pm 1Y.
model : 
- 600HW25 = 2 EA.
- 270HW25 = 1 EA</v>
      </c>
      <c r="Q1154" s="38" t="str">
        <f>TRIM('query (10)'!N1154)</f>
        <v>Change belt work head to cycle pm 1Y.
model : 
- 600HW25 = 2 EA.
- 270HW25 = 1 EA</v>
      </c>
      <c r="R1154" s="38" t="str">
        <f>TRIM(UPPER('query (10)'!R1154))</f>
        <v>BELT</v>
      </c>
      <c r="S1154" s="38" t="str">
        <f>TRIM(UPPER('query (10)'!S1154))</f>
        <v>600HW25MM</v>
      </c>
      <c r="T1154" s="38" t="str">
        <f>IF('query (10)'!Q1154="","",TRIM(UPPER('query (10)'!Q1154)))</f>
        <v/>
      </c>
      <c r="U1154" s="38" t="str">
        <f>IF('query (10)'!T1154="","",'query (10)'!T1154)</f>
        <v/>
      </c>
      <c r="V1154" s="39" t="str">
        <f>IF('query (10)'!T1154="","",IFERROR(VALUE('query (10)'!T1154),""))</f>
        <v/>
      </c>
      <c r="W1154" s="40">
        <f>IF('query (10)'!U1154="","",'query (10)'!U1154)</f>
        <v>0</v>
      </c>
      <c r="X1154" s="39">
        <f>IF('query (10)'!V1154="","",'query (10)'!V1154)</f>
        <v>365</v>
      </c>
      <c r="Y1154" s="41">
        <f>IF('query (10)'!W1154="","",'query (10)'!W1154)</f>
        <v>46079</v>
      </c>
      <c r="Z1154" s="41" t="str">
        <f>IF('query (10)'!X1154="","",'query (10)'!X1154)</f>
        <v/>
      </c>
      <c r="AA1154" s="41">
        <f>IF('query (10)'!Y1154="","",'query (10)'!Y1154)</f>
        <v>46079</v>
      </c>
      <c r="AB1154" s="41">
        <f>IF('query (10)'!Z1154="","",'query (10)'!Z1154)</f>
        <v>46442</v>
      </c>
      <c r="AC1154" s="38" t="str">
        <f>IF(OR('query (10)'!AA1154="",COUNTIF(Cleaning_Rules!$A$21:$A$26,TRIM('query (10)'!AA1154))&gt;0),"",TRIM('query (10)'!AA1154))</f>
        <v/>
      </c>
      <c r="AD1154" s="38" t="str">
        <f>IF('query (10)'!AB1154="","",TRIM(IFERROR(_xlfn.TEXTBEFORE('query (10)'!AB1154,"("),'query (10)'!AB1154)))</f>
        <v/>
      </c>
      <c r="AE1154" s="38" t="str">
        <f>IFERROR(LOWER(TRIM(_xlfn.TEXTBEFORE(_xlfn.TEXTAFTER('query (10)'!AB1154,"("),")"))),"")</f>
        <v/>
      </c>
      <c r="AF1154" s="38" t="str">
        <f>IF('query (10)'!AD1154="","",TRIM('query (10)'!AD1154))</f>
        <v>เจษฎา ผิวบาง</v>
      </c>
      <c r="AG1154" s="38" t="str">
        <f>IF('query (10)'!AE1154="","",TRIM('query (10)'!AE1154))</f>
        <v>เจษฎา ผิวบาง</v>
      </c>
      <c r="AH1154" s="38" t="str">
        <f>IF('query (10)'!AF1154="","",IFERROR(VALUE('query (10)'!AF1154),""))</f>
        <v/>
      </c>
      <c r="AI1154" s="38" t="str">
        <f>IF('query (10)'!AG1154="","",TRIM('query (10)'!AG1154))</f>
        <v/>
      </c>
      <c r="AJ1154" s="38" t="str">
        <f>IF('query (10)'!AH1154="","",IFERROR(VALUE('query (10)'!AH1154),""))</f>
        <v/>
      </c>
      <c r="AK1154" s="38" t="str">
        <f>IF('query (10)'!AI1154="","",TRIM('query (10)'!AI1154))</f>
        <v/>
      </c>
      <c r="AL1154" s="42">
        <f t="shared" si="85"/>
        <v>2026</v>
      </c>
      <c r="AM1154" s="42" t="str">
        <f t="shared" si="86"/>
        <v>2026-02</v>
      </c>
      <c r="AN1154" s="42" t="str">
        <f t="shared" ca="1" si="87"/>
        <v>ON_SCHEDULE</v>
      </c>
      <c r="AO1154" s="42" t="str">
        <f t="shared" si="88"/>
        <v>GR-416 | OUTER RING RACEWAY SUPER FINISH GRINDING MACHINE. | WP Grinding2 | WORK HEAD | Time-based Maintenance | Mechanical | Part Change | Medium | Change belt work head to cycle pm 1Y.
model : 
- 600HW25 = 2 EA.
- 270HW25 = 1 EA | BELT | 600HW25MM | เจษฎา ผิวบาง</v>
      </c>
      <c r="AP1154" s="42" t="str">
        <f>_xlfn.TEXTJOIN("; ",TRUE,IF(COUNTA('query (10)'!A1154:AK1154)&lt;=6,"NEAR_EMPTY_ROW",""),IF($K1154="","MISSING_STATUS",""),IF(AND($K1154="เสร็จสิ้น",$Z1154=""),"DONE_NO_ACTUAL_DATE",""),IF(AND($I1154="Condition-based Maintenance",$AH1154=""),"CBM_NO_MEASUREMENT",""),IF(OR($X1154="",$X1154=0),"INVALID_PERIOD",""),IF(AND($AA1154&lt;&gt;"",$AB1154&lt;&gt;"",$AB1154&lt;$AA1154),"DATE_SEQUENCE_ERROR",""),IF(AND($AB1154&lt;&gt;"",$AB1154&gt;DATE(2030,12,31)),"DATE_OUTLIER",""),IF($C1154="","MISSING_QRCODE",""),IF($J1154="UNKNOWN","UNKNOWN_PM_TYPE",""),IF($L1154="UNKNOWN","UNKNOWN_STATUS",""))</f>
        <v/>
      </c>
      <c r="AQ1154" s="42" t="str">
        <f t="shared" si="89"/>
        <v>NO</v>
      </c>
    </row>
    <row r="1155" spans="1:43" x14ac:dyDescent="0.3">
      <c r="A1155" s="38">
        <f>IF('query (10)'!A1155="","",'query (10)'!A1155)</f>
        <v>1328</v>
      </c>
      <c r="B1155" s="38" t="str">
        <f>IF('query (10)'!B1155="","",'query (10)'!B1155)</f>
        <v/>
      </c>
      <c r="C1155" s="38" t="str">
        <f>TRIM(UPPER('query (10)'!M1155))</f>
        <v>GR-417</v>
      </c>
      <c r="D1155" s="38" t="str">
        <f>TRIM(UPPER(IFERROR(_xlfn.TEXTBEFORE('query (10)'!L1155,"("),'query (10)'!L1155)))</f>
        <v>SHAFT RACEWAY SUPER FINISH GRINDING MACHINE.</v>
      </c>
      <c r="E1155" s="38" t="str">
        <f>IFERROR(TRIM(UPPER(_xlfn.TEXTBEFORE(_xlfn.TEXTAFTER('query (10)'!L1155,"("),")"))),"")</f>
        <v/>
      </c>
      <c r="F1155" s="38" t="str">
        <f>TRIM('query (10)'!K1155)</f>
        <v>WP Grinding2</v>
      </c>
      <c r="G1155" s="38" t="str">
        <f>IF('query (10)'!J1155="","",'query (10)'!J1155)</f>
        <v>Work head</v>
      </c>
      <c r="H1155" s="38" t="str">
        <f>TRIM(UPPER('query (10)'!J1155))</f>
        <v>WORK HEAD</v>
      </c>
      <c r="I1155" s="38" t="str">
        <f>IF('query (10)'!F1155="","",'query (10)'!F1155)</f>
        <v>Time-based Maintenance</v>
      </c>
      <c r="J1155" s="38" t="str">
        <f>IF('query (10)'!F1155="","",IFERROR(INDEX(Cleaning_Rules!$B$14:$B$17,MATCH(TRIM('query (10)'!F1155),Cleaning_Rules!$A$14:$A$17,0)),"UNKNOWN"))</f>
        <v>TBM</v>
      </c>
      <c r="K1155" s="38" t="str">
        <f>IF('query (10)'!G1155="","",'query (10)'!G1155)</f>
        <v>เลื่อนแผน</v>
      </c>
      <c r="L1155" s="38" t="str">
        <f>IF('query (10)'!G1155="","MISSING",IFERROR(INDEX(Cleaning_Rules!$B$5:$B$10,MATCH(TRIM('query (10)'!G1155),Cleaning_Rules!$A$5:$A$10,0)),"UNKNOWN"))</f>
        <v>POSTPONED</v>
      </c>
      <c r="M1155" s="38" t="str">
        <f>IF('query (10)'!I1155="","",'query (10)'!I1155)</f>
        <v>Mechanical</v>
      </c>
      <c r="N1155" s="38" t="str">
        <f>IF('query (10)'!O1155="","",'query (10)'!O1155)</f>
        <v>Part Change</v>
      </c>
      <c r="O1155" s="38" t="str">
        <f>IF('query (10)'!P1155="","",'query (10)'!P1155)</f>
        <v>Medium</v>
      </c>
      <c r="P1155" s="38" t="str">
        <f>IF('query (10)'!N1155="","",'query (10)'!N1155)</f>
        <v>Change belt work head to cycle pm 1Y.
model : 
- 600HW25 = 2 EA.
- 270HW25 = 1 EA</v>
      </c>
      <c r="Q1155" s="38" t="str">
        <f>TRIM('query (10)'!N1155)</f>
        <v>Change belt work head to cycle pm 1Y.
model : 
- 600HW25 = 2 EA.
- 270HW25 = 1 EA</v>
      </c>
      <c r="R1155" s="38" t="str">
        <f>TRIM(UPPER('query (10)'!R1155))</f>
        <v>BELT</v>
      </c>
      <c r="S1155" s="38" t="str">
        <f>TRIM(UPPER('query (10)'!S1155))</f>
        <v>600HW25MM</v>
      </c>
      <c r="T1155" s="38" t="str">
        <f>IF('query (10)'!Q1155="","",TRIM(UPPER('query (10)'!Q1155)))</f>
        <v/>
      </c>
      <c r="U1155" s="38" t="str">
        <f>IF('query (10)'!T1155="","",'query (10)'!T1155)</f>
        <v/>
      </c>
      <c r="V1155" s="39" t="str">
        <f>IF('query (10)'!T1155="","",IFERROR(VALUE('query (10)'!T1155),""))</f>
        <v/>
      </c>
      <c r="W1155" s="40">
        <f>IF('query (10)'!U1155="","",'query (10)'!U1155)</f>
        <v>0</v>
      </c>
      <c r="X1155" s="39">
        <f>IF('query (10)'!V1155="","",'query (10)'!V1155)</f>
        <v>365</v>
      </c>
      <c r="Y1155" s="41">
        <f>IF('query (10)'!W1155="","",'query (10)'!W1155)</f>
        <v>46079</v>
      </c>
      <c r="Z1155" s="41" t="str">
        <f>IF('query (10)'!X1155="","",'query (10)'!X1155)</f>
        <v/>
      </c>
      <c r="AA1155" s="41">
        <f>IF('query (10)'!Y1155="","",'query (10)'!Y1155)</f>
        <v>46079</v>
      </c>
      <c r="AB1155" s="41">
        <f>IF('query (10)'!Z1155="","",'query (10)'!Z1155)</f>
        <v>46442</v>
      </c>
      <c r="AC1155" s="38" t="str">
        <f>IF(OR('query (10)'!AA1155="",COUNTIF(Cleaning_Rules!$A$21:$A$26,TRIM('query (10)'!AA1155))&gt;0),"",TRIM('query (10)'!AA1155))</f>
        <v/>
      </c>
      <c r="AD1155" s="38" t="str">
        <f>IF('query (10)'!AB1155="","",TRIM(IFERROR(_xlfn.TEXTBEFORE('query (10)'!AB1155,"("),'query (10)'!AB1155)))</f>
        <v/>
      </c>
      <c r="AE1155" s="38" t="str">
        <f>IFERROR(LOWER(TRIM(_xlfn.TEXTBEFORE(_xlfn.TEXTAFTER('query (10)'!AB1155,"("),")"))),"")</f>
        <v/>
      </c>
      <c r="AF1155" s="38" t="str">
        <f>IF('query (10)'!AD1155="","",TRIM('query (10)'!AD1155))</f>
        <v>เจษฎา ผิวบาง</v>
      </c>
      <c r="AG1155" s="38" t="str">
        <f>IF('query (10)'!AE1155="","",TRIM('query (10)'!AE1155))</f>
        <v>เจษฎา ผิวบาง</v>
      </c>
      <c r="AH1155" s="38" t="str">
        <f>IF('query (10)'!AF1155="","",IFERROR(VALUE('query (10)'!AF1155),""))</f>
        <v/>
      </c>
      <c r="AI1155" s="38" t="str">
        <f>IF('query (10)'!AG1155="","",TRIM('query (10)'!AG1155))</f>
        <v/>
      </c>
      <c r="AJ1155" s="38" t="str">
        <f>IF('query (10)'!AH1155="","",IFERROR(VALUE('query (10)'!AH1155),""))</f>
        <v/>
      </c>
      <c r="AK1155" s="38" t="str">
        <f>IF('query (10)'!AI1155="","",TRIM('query (10)'!AI1155))</f>
        <v/>
      </c>
      <c r="AL1155" s="42">
        <f t="shared" ref="AL1155:AL1218" si="90">IF($Y1155="","",YEAR($Y1155))</f>
        <v>2026</v>
      </c>
      <c r="AM1155" s="42" t="str">
        <f t="shared" ref="AM1155:AM1218" si="91">IF($Y1155="","",TEXT($Y1155,"yyyy-mm"))</f>
        <v>2026-02</v>
      </c>
      <c r="AN1155" s="42" t="str">
        <f t="shared" ref="AN1155:AN1218" ca="1" si="92">IF(OR($AB1155="",$L1155="COMPLETED"),"",IF($AB1155&lt;TODAY(),"OVERDUE","ON_SCHEDULE"))</f>
        <v>ON_SCHEDULE</v>
      </c>
      <c r="AO1155" s="42" t="str">
        <f t="shared" ref="AO1155:AO1218" si="93">_xlfn.TEXTJOIN(" | ",TRUE,$C1155,$D1155,$E1155,$F1155,$H1155,$I1155,$M1155,$N1155,$O1155,$Q1155,$R1155,$S1155,$T1155,$AC1155,$AD1155,$AG1155)</f>
        <v>GR-417 | SHAFT RACEWAY SUPER FINISH GRINDING MACHINE. | WP Grinding2 | WORK HEAD | Time-based Maintenance | Mechanical | Part Change | Medium | Change belt work head to cycle pm 1Y.
model : 
- 600HW25 = 2 EA.
- 270HW25 = 1 EA | BELT | 600HW25MM | เจษฎา ผิวบาง</v>
      </c>
      <c r="AP1155" s="42" t="str">
        <f>_xlfn.TEXTJOIN("; ",TRUE,IF(COUNTA('query (10)'!A1155:AK1155)&lt;=6,"NEAR_EMPTY_ROW",""),IF($K1155="","MISSING_STATUS",""),IF(AND($K1155="เสร็จสิ้น",$Z1155=""),"DONE_NO_ACTUAL_DATE",""),IF(AND($I1155="Condition-based Maintenance",$AH1155=""),"CBM_NO_MEASUREMENT",""),IF(OR($X1155="",$X1155=0),"INVALID_PERIOD",""),IF(AND($AA1155&lt;&gt;"",$AB1155&lt;&gt;"",$AB1155&lt;$AA1155),"DATE_SEQUENCE_ERROR",""),IF(AND($AB1155&lt;&gt;"",$AB1155&gt;DATE(2030,12,31)),"DATE_OUTLIER",""),IF($C1155="","MISSING_QRCODE",""),IF($J1155="UNKNOWN","UNKNOWN_PM_TYPE",""),IF($L1155="UNKNOWN","UNKNOWN_STATUS",""))</f>
        <v/>
      </c>
      <c r="AQ1155" s="42" t="str">
        <f t="shared" ref="AQ1155:AQ1218" si="94">IF($W1155="","",IF($W1155&gt;0,"YES","NO"))</f>
        <v>NO</v>
      </c>
    </row>
    <row r="1156" spans="1:43" x14ac:dyDescent="0.3">
      <c r="A1156" s="38">
        <f>IF('query (10)'!A1156="","",'query (10)'!A1156)</f>
        <v>1329</v>
      </c>
      <c r="B1156" s="38" t="str">
        <f>IF('query (10)'!B1156="","",'query (10)'!B1156)</f>
        <v/>
      </c>
      <c r="C1156" s="38" t="str">
        <f>TRIM(UPPER('query (10)'!M1156))</f>
        <v/>
      </c>
      <c r="D1156" s="38" t="str">
        <f>TRIM(UPPER(IFERROR(_xlfn.TEXTBEFORE('query (10)'!L1156,"("),'query (10)'!L1156)))</f>
        <v>SHAFT RACEWAY SUPER FINISH GRINDING MACHINE.</v>
      </c>
      <c r="E1156" s="38" t="str">
        <f>IFERROR(TRIM(UPPER(_xlfn.TEXTBEFORE(_xlfn.TEXTAFTER('query (10)'!L1156,"("),")"))),"")</f>
        <v/>
      </c>
      <c r="F1156" s="38" t="str">
        <f>TRIM('query (10)'!K1156)</f>
        <v>WP Grinding3</v>
      </c>
      <c r="G1156" s="38" t="str">
        <f>IF('query (10)'!J1156="","",'query (10)'!J1156)</f>
        <v>Work head</v>
      </c>
      <c r="H1156" s="38" t="str">
        <f>TRIM(UPPER('query (10)'!J1156))</f>
        <v>WORK HEAD</v>
      </c>
      <c r="I1156" s="38" t="str">
        <f>IF('query (10)'!F1156="","",'query (10)'!F1156)</f>
        <v>Time-based Maintenance</v>
      </c>
      <c r="J1156" s="38" t="str">
        <f>IF('query (10)'!F1156="","",IFERROR(INDEX(Cleaning_Rules!$B$14:$B$17,MATCH(TRIM('query (10)'!F1156),Cleaning_Rules!$A$14:$A$17,0)),"UNKNOWN"))</f>
        <v>TBM</v>
      </c>
      <c r="K1156" s="38" t="str">
        <f>IF('query (10)'!G1156="","",'query (10)'!G1156)</f>
        <v>เลื่อนแผน</v>
      </c>
      <c r="L1156" s="38" t="str">
        <f>IF('query (10)'!G1156="","MISSING",IFERROR(INDEX(Cleaning_Rules!$B$5:$B$10,MATCH(TRIM('query (10)'!G1156),Cleaning_Rules!$A$5:$A$10,0)),"UNKNOWN"))</f>
        <v>POSTPONED</v>
      </c>
      <c r="M1156" s="38" t="str">
        <f>IF('query (10)'!I1156="","",'query (10)'!I1156)</f>
        <v>Mechanical</v>
      </c>
      <c r="N1156" s="38" t="str">
        <f>IF('query (10)'!O1156="","",'query (10)'!O1156)</f>
        <v>Part Change</v>
      </c>
      <c r="O1156" s="38" t="str">
        <f>IF('query (10)'!P1156="","",'query (10)'!P1156)</f>
        <v>Medium</v>
      </c>
      <c r="P1156" s="38" t="str">
        <f>IF('query (10)'!N1156="","",'query (10)'!N1156)</f>
        <v>Change belt work head (L) to cycle pm 1Y.
model : 
- 8YU1304-25 = 1EA.
- 8YU1360-25 = 1EA.
- S8M1248-40 = 1EA.</v>
      </c>
      <c r="Q1156" s="38" t="str">
        <f>TRIM('query (10)'!N1156)</f>
        <v>Change belt work head (L) to cycle pm 1Y.
model : 
- 8YU1304-25 = 1EA.
- 8YU1360-25 = 1EA.
- S8M1248-40 = 1EA.</v>
      </c>
      <c r="R1156" s="38" t="str">
        <f>TRIM(UPPER('query (10)'!R1156))</f>
        <v>BELT</v>
      </c>
      <c r="S1156" s="38" t="str">
        <f>TRIM(UPPER('query (10)'!S1156))</f>
        <v>S8M1248-40MM</v>
      </c>
      <c r="T1156" s="38" t="str">
        <f>IF('query (10)'!Q1156="","",TRIM(UPPER('query (10)'!Q1156)))</f>
        <v/>
      </c>
      <c r="U1156" s="38" t="str">
        <f>IF('query (10)'!T1156="","",'query (10)'!T1156)</f>
        <v/>
      </c>
      <c r="V1156" s="39" t="str">
        <f>IF('query (10)'!T1156="","",IFERROR(VALUE('query (10)'!T1156),""))</f>
        <v/>
      </c>
      <c r="W1156" s="40">
        <f>IF('query (10)'!U1156="","",'query (10)'!U1156)</f>
        <v>0</v>
      </c>
      <c r="X1156" s="39">
        <f>IF('query (10)'!V1156="","",'query (10)'!V1156)</f>
        <v>365</v>
      </c>
      <c r="Y1156" s="41">
        <f>IF('query (10)'!W1156="","",'query (10)'!W1156)</f>
        <v>46080</v>
      </c>
      <c r="Z1156" s="41" t="str">
        <f>IF('query (10)'!X1156="","",'query (10)'!X1156)</f>
        <v/>
      </c>
      <c r="AA1156" s="41">
        <f>IF('query (10)'!Y1156="","",'query (10)'!Y1156)</f>
        <v>46080</v>
      </c>
      <c r="AB1156" s="41">
        <f>IF('query (10)'!Z1156="","",'query (10)'!Z1156)</f>
        <v>46442</v>
      </c>
      <c r="AC1156" s="38" t="str">
        <f>IF(OR('query (10)'!AA1156="",COUNTIF(Cleaning_Rules!$A$21:$A$26,TRIM('query (10)'!AA1156))&gt;0),"",TRIM('query (10)'!AA1156))</f>
        <v/>
      </c>
      <c r="AD1156" s="38" t="str">
        <f>IF('query (10)'!AB1156="","",TRIM(IFERROR(_xlfn.TEXTBEFORE('query (10)'!AB1156,"("),'query (10)'!AB1156)))</f>
        <v/>
      </c>
      <c r="AE1156" s="38" t="str">
        <f>IFERROR(LOWER(TRIM(_xlfn.TEXTBEFORE(_xlfn.TEXTAFTER('query (10)'!AB1156,"("),")"))),"")</f>
        <v/>
      </c>
      <c r="AF1156" s="38" t="str">
        <f>IF('query (10)'!AD1156="","",TRIM('query (10)'!AD1156))</f>
        <v>เจษฎา ผิวบาง</v>
      </c>
      <c r="AG1156" s="38" t="str">
        <f>IF('query (10)'!AE1156="","",TRIM('query (10)'!AE1156))</f>
        <v>เจษฎา ผิวบาง</v>
      </c>
      <c r="AH1156" s="38" t="str">
        <f>IF('query (10)'!AF1156="","",IFERROR(VALUE('query (10)'!AF1156),""))</f>
        <v/>
      </c>
      <c r="AI1156" s="38" t="str">
        <f>IF('query (10)'!AG1156="","",TRIM('query (10)'!AG1156))</f>
        <v/>
      </c>
      <c r="AJ1156" s="38" t="str">
        <f>IF('query (10)'!AH1156="","",IFERROR(VALUE('query (10)'!AH1156),""))</f>
        <v/>
      </c>
      <c r="AK1156" s="38" t="str">
        <f>IF('query (10)'!AI1156="","",TRIM('query (10)'!AI1156))</f>
        <v/>
      </c>
      <c r="AL1156" s="42">
        <f t="shared" si="90"/>
        <v>2026</v>
      </c>
      <c r="AM1156" s="42" t="str">
        <f t="shared" si="91"/>
        <v>2026-02</v>
      </c>
      <c r="AN1156" s="42" t="str">
        <f t="shared" ca="1" si="92"/>
        <v>ON_SCHEDULE</v>
      </c>
      <c r="AO1156" s="42" t="str">
        <f t="shared" si="93"/>
        <v>SHAFT RACEWAY SUPER FINISH GRINDING MACHINE. | WP Grinding3 | WORK HEAD | Time-based Maintenance | Mechanical | Part Change | Medium | Change belt work head (L) to cycle pm 1Y.
model : 
- 8YU1304-25 = 1EA.
- 8YU1360-25 = 1EA.
- S8M1248-40 = 1EA. | BELT | S8M1248-40MM | เจษฎา ผิวบาง</v>
      </c>
      <c r="AP1156" s="42" t="str">
        <f>_xlfn.TEXTJOIN("; ",TRUE,IF(COUNTA('query (10)'!A1156:AK1156)&lt;=6,"NEAR_EMPTY_ROW",""),IF($K1156="","MISSING_STATUS",""),IF(AND($K1156="เสร็จสิ้น",$Z1156=""),"DONE_NO_ACTUAL_DATE",""),IF(AND($I1156="Condition-based Maintenance",$AH1156=""),"CBM_NO_MEASUREMENT",""),IF(OR($X1156="",$X1156=0),"INVALID_PERIOD",""),IF(AND($AA1156&lt;&gt;"",$AB1156&lt;&gt;"",$AB1156&lt;$AA1156),"DATE_SEQUENCE_ERROR",""),IF(AND($AB1156&lt;&gt;"",$AB1156&gt;DATE(2030,12,31)),"DATE_OUTLIER",""),IF($C1156="","MISSING_QRCODE",""),IF($J1156="UNKNOWN","UNKNOWN_PM_TYPE",""),IF($L1156="UNKNOWN","UNKNOWN_STATUS",""))</f>
        <v>MISSING_QRCODE</v>
      </c>
      <c r="AQ1156" s="42" t="str">
        <f t="shared" si="94"/>
        <v>NO</v>
      </c>
    </row>
    <row r="1157" spans="1:43" x14ac:dyDescent="0.3">
      <c r="A1157" s="38">
        <f>IF('query (10)'!A1157="","",'query (10)'!A1157)</f>
        <v>1330</v>
      </c>
      <c r="B1157" s="38" t="str">
        <f>IF('query (10)'!B1157="","",'query (10)'!B1157)</f>
        <v/>
      </c>
      <c r="C1157" s="38" t="str">
        <f>TRIM(UPPER('query (10)'!M1157))</f>
        <v/>
      </c>
      <c r="D1157" s="38" t="str">
        <f>TRIM(UPPER(IFERROR(_xlfn.TEXTBEFORE('query (10)'!L1157,"("),'query (10)'!L1157)))</f>
        <v>OUTER RING RACEWAY SUPER FINISH GRINDING MACHINE.</v>
      </c>
      <c r="E1157" s="38" t="str">
        <f>IFERROR(TRIM(UPPER(_xlfn.TEXTBEFORE(_xlfn.TEXTAFTER('query (10)'!L1157,"("),")"))),"")</f>
        <v/>
      </c>
      <c r="F1157" s="38" t="str">
        <f>TRIM('query (10)'!K1157)</f>
        <v>WP Grinding3</v>
      </c>
      <c r="G1157" s="38" t="str">
        <f>IF('query (10)'!J1157="","",'query (10)'!J1157)</f>
        <v>Work head</v>
      </c>
      <c r="H1157" s="38" t="str">
        <f>TRIM(UPPER('query (10)'!J1157))</f>
        <v>WORK HEAD</v>
      </c>
      <c r="I1157" s="38" t="str">
        <f>IF('query (10)'!F1157="","",'query (10)'!F1157)</f>
        <v>Time-based Maintenance</v>
      </c>
      <c r="J1157" s="38" t="str">
        <f>IF('query (10)'!F1157="","",IFERROR(INDEX(Cleaning_Rules!$B$14:$B$17,MATCH(TRIM('query (10)'!F1157),Cleaning_Rules!$A$14:$A$17,0)),"UNKNOWN"))</f>
        <v>TBM</v>
      </c>
      <c r="K1157" s="38" t="str">
        <f>IF('query (10)'!G1157="","",'query (10)'!G1157)</f>
        <v>เลื่อนแผน</v>
      </c>
      <c r="L1157" s="38" t="str">
        <f>IF('query (10)'!G1157="","MISSING",IFERROR(INDEX(Cleaning_Rules!$B$5:$B$10,MATCH(TRIM('query (10)'!G1157),Cleaning_Rules!$A$5:$A$10,0)),"UNKNOWN"))</f>
        <v>POSTPONED</v>
      </c>
      <c r="M1157" s="38" t="str">
        <f>IF('query (10)'!I1157="","",'query (10)'!I1157)</f>
        <v>Mechanical</v>
      </c>
      <c r="N1157" s="38" t="str">
        <f>IF('query (10)'!O1157="","",'query (10)'!O1157)</f>
        <v>Part Change</v>
      </c>
      <c r="O1157" s="38" t="str">
        <f>IF('query (10)'!P1157="","",'query (10)'!P1157)</f>
        <v>Medium</v>
      </c>
      <c r="P1157" s="38" t="str">
        <f>IF('query (10)'!N1157="","",'query (10)'!N1157)</f>
        <v>Change belt work head to cycle pm 1Y.
model : 540H20W = 2 EA.</v>
      </c>
      <c r="Q1157" s="38" t="str">
        <f>TRIM('query (10)'!N1157)</f>
        <v>Change belt work head to cycle pm 1Y.
model : 540H20W = 2 EA.</v>
      </c>
      <c r="R1157" s="38" t="str">
        <f>TRIM(UPPER('query (10)'!R1157))</f>
        <v>BELT</v>
      </c>
      <c r="S1157" s="38" t="str">
        <f>TRIM(UPPER('query (10)'!S1157))</f>
        <v>540H20W</v>
      </c>
      <c r="T1157" s="38" t="str">
        <f>IF('query (10)'!Q1157="","",TRIM(UPPER('query (10)'!Q1157)))</f>
        <v/>
      </c>
      <c r="U1157" s="38" t="str">
        <f>IF('query (10)'!T1157="","",'query (10)'!T1157)</f>
        <v/>
      </c>
      <c r="V1157" s="39" t="str">
        <f>IF('query (10)'!T1157="","",IFERROR(VALUE('query (10)'!T1157),""))</f>
        <v/>
      </c>
      <c r="W1157" s="40">
        <f>IF('query (10)'!U1157="","",'query (10)'!U1157)</f>
        <v>0</v>
      </c>
      <c r="X1157" s="39">
        <f>IF('query (10)'!V1157="","",'query (10)'!V1157)</f>
        <v>365</v>
      </c>
      <c r="Y1157" s="41">
        <f>IF('query (10)'!W1157="","",'query (10)'!W1157)</f>
        <v>46080</v>
      </c>
      <c r="Z1157" s="41" t="str">
        <f>IF('query (10)'!X1157="","",'query (10)'!X1157)</f>
        <v/>
      </c>
      <c r="AA1157" s="41">
        <f>IF('query (10)'!Y1157="","",'query (10)'!Y1157)</f>
        <v>46080</v>
      </c>
      <c r="AB1157" s="41">
        <f>IF('query (10)'!Z1157="","",'query (10)'!Z1157)</f>
        <v>46442</v>
      </c>
      <c r="AC1157" s="38" t="str">
        <f>IF(OR('query (10)'!AA1157="",COUNTIF(Cleaning_Rules!$A$21:$A$26,TRIM('query (10)'!AA1157))&gt;0),"",TRIM('query (10)'!AA1157))</f>
        <v/>
      </c>
      <c r="AD1157" s="38" t="str">
        <f>IF('query (10)'!AB1157="","",TRIM(IFERROR(_xlfn.TEXTBEFORE('query (10)'!AB1157,"("),'query (10)'!AB1157)))</f>
        <v/>
      </c>
      <c r="AE1157" s="38" t="str">
        <f>IFERROR(LOWER(TRIM(_xlfn.TEXTBEFORE(_xlfn.TEXTAFTER('query (10)'!AB1157,"("),")"))),"")</f>
        <v/>
      </c>
      <c r="AF1157" s="38" t="str">
        <f>IF('query (10)'!AD1157="","",TRIM('query (10)'!AD1157))</f>
        <v>เจษฎา ผิวบาง</v>
      </c>
      <c r="AG1157" s="38" t="str">
        <f>IF('query (10)'!AE1157="","",TRIM('query (10)'!AE1157))</f>
        <v>เจษฎา ผิวบาง</v>
      </c>
      <c r="AH1157" s="38" t="str">
        <f>IF('query (10)'!AF1157="","",IFERROR(VALUE('query (10)'!AF1157),""))</f>
        <v/>
      </c>
      <c r="AI1157" s="38" t="str">
        <f>IF('query (10)'!AG1157="","",TRIM('query (10)'!AG1157))</f>
        <v/>
      </c>
      <c r="AJ1157" s="38" t="str">
        <f>IF('query (10)'!AH1157="","",IFERROR(VALUE('query (10)'!AH1157),""))</f>
        <v/>
      </c>
      <c r="AK1157" s="38" t="str">
        <f>IF('query (10)'!AI1157="","",TRIM('query (10)'!AI1157))</f>
        <v/>
      </c>
      <c r="AL1157" s="42">
        <f t="shared" si="90"/>
        <v>2026</v>
      </c>
      <c r="AM1157" s="42" t="str">
        <f t="shared" si="91"/>
        <v>2026-02</v>
      </c>
      <c r="AN1157" s="42" t="str">
        <f t="shared" ca="1" si="92"/>
        <v>ON_SCHEDULE</v>
      </c>
      <c r="AO1157" s="42" t="str">
        <f t="shared" si="93"/>
        <v>OUTER RING RACEWAY SUPER FINISH GRINDING MACHINE. | WP Grinding3 | WORK HEAD | Time-based Maintenance | Mechanical | Part Change | Medium | Change belt work head to cycle pm 1Y.
model : 540H20W = 2 EA. | BELT | 540H20W | เจษฎา ผิวบาง</v>
      </c>
      <c r="AP1157" s="42" t="str">
        <f>_xlfn.TEXTJOIN("; ",TRUE,IF(COUNTA('query (10)'!A1157:AK1157)&lt;=6,"NEAR_EMPTY_ROW",""),IF($K1157="","MISSING_STATUS",""),IF(AND($K1157="เสร็จสิ้น",$Z1157=""),"DONE_NO_ACTUAL_DATE",""),IF(AND($I1157="Condition-based Maintenance",$AH1157=""),"CBM_NO_MEASUREMENT",""),IF(OR($X1157="",$X1157=0),"INVALID_PERIOD",""),IF(AND($AA1157&lt;&gt;"",$AB1157&lt;&gt;"",$AB1157&lt;$AA1157),"DATE_SEQUENCE_ERROR",""),IF(AND($AB1157&lt;&gt;"",$AB1157&gt;DATE(2030,12,31)),"DATE_OUTLIER",""),IF($C1157="","MISSING_QRCODE",""),IF($J1157="UNKNOWN","UNKNOWN_PM_TYPE",""),IF($L1157="UNKNOWN","UNKNOWN_STATUS",""))</f>
        <v>MISSING_QRCODE</v>
      </c>
      <c r="AQ1157" s="42" t="str">
        <f t="shared" si="94"/>
        <v>NO</v>
      </c>
    </row>
    <row r="1158" spans="1:43" x14ac:dyDescent="0.3">
      <c r="A1158" s="38">
        <f>IF('query (10)'!A1158="","",'query (10)'!A1158)</f>
        <v>1331</v>
      </c>
      <c r="B1158" s="38" t="str">
        <f>IF('query (10)'!B1158="","",'query (10)'!B1158)</f>
        <v/>
      </c>
      <c r="C1158" s="38" t="str">
        <f>TRIM(UPPER('query (10)'!M1158))</f>
        <v>GR-920</v>
      </c>
      <c r="D1158" s="38" t="str">
        <f>TRIM(UPPER(IFERROR(_xlfn.TEXTBEFORE('query (10)'!L1158,"("),'query (10)'!L1158)))</f>
        <v>SHAFT RACEWAY SUPER FINISHING M/C</v>
      </c>
      <c r="E1158" s="38" t="str">
        <f>IFERROR(TRIM(UPPER(_xlfn.TEXTBEFORE(_xlfn.TEXTAFTER('query (10)'!L1158,"("),")"))),"")</f>
        <v/>
      </c>
      <c r="F1158" s="38" t="str">
        <f>TRIM('query (10)'!K1158)</f>
        <v>WP Grinding3</v>
      </c>
      <c r="G1158" s="38" t="str">
        <f>IF('query (10)'!J1158="","",'query (10)'!J1158)</f>
        <v>Work head</v>
      </c>
      <c r="H1158" s="38" t="str">
        <f>TRIM(UPPER('query (10)'!J1158))</f>
        <v>WORK HEAD</v>
      </c>
      <c r="I1158" s="38" t="str">
        <f>IF('query (10)'!F1158="","",'query (10)'!F1158)</f>
        <v>Time-based Maintenance</v>
      </c>
      <c r="J1158" s="38" t="str">
        <f>IF('query (10)'!F1158="","",IFERROR(INDEX(Cleaning_Rules!$B$14:$B$17,MATCH(TRIM('query (10)'!F1158),Cleaning_Rules!$A$14:$A$17,0)),"UNKNOWN"))</f>
        <v>TBM</v>
      </c>
      <c r="K1158" s="38" t="str">
        <f>IF('query (10)'!G1158="","",'query (10)'!G1158)</f>
        <v>เลื่อนแผน</v>
      </c>
      <c r="L1158" s="38" t="str">
        <f>IF('query (10)'!G1158="","MISSING",IFERROR(INDEX(Cleaning_Rules!$B$5:$B$10,MATCH(TRIM('query (10)'!G1158),Cleaning_Rules!$A$5:$A$10,0)),"UNKNOWN"))</f>
        <v>POSTPONED</v>
      </c>
      <c r="M1158" s="38" t="str">
        <f>IF('query (10)'!I1158="","",'query (10)'!I1158)</f>
        <v>Mechanical</v>
      </c>
      <c r="N1158" s="38" t="str">
        <f>IF('query (10)'!O1158="","",'query (10)'!O1158)</f>
        <v>Part Change</v>
      </c>
      <c r="O1158" s="38" t="str">
        <f>IF('query (10)'!P1158="","",'query (10)'!P1158)</f>
        <v>Medium</v>
      </c>
      <c r="P1158" s="38" t="str">
        <f>IF('query (10)'!N1158="","",'query (10)'!N1158)</f>
        <v>Change belt work head (R) to cycle pm 1Y.
model : 
- 8YU1304-25 = 1EA.
- 8YU1360-25 = 1EA.
- S8M1248-40 = 1EA.</v>
      </c>
      <c r="Q1158" s="38" t="str">
        <f>TRIM('query (10)'!N1158)</f>
        <v>Change belt work head (R) to cycle pm 1Y.
model : 
- 8YU1304-25 = 1EA.
- 8YU1360-25 = 1EA.
- S8M1248-40 = 1EA.</v>
      </c>
      <c r="R1158" s="38" t="str">
        <f>TRIM(UPPER('query (10)'!R1158))</f>
        <v>BELT</v>
      </c>
      <c r="S1158" s="38" t="str">
        <f>TRIM(UPPER('query (10)'!S1158))</f>
        <v>S8M1248-40MM</v>
      </c>
      <c r="T1158" s="38" t="str">
        <f>IF('query (10)'!Q1158="","",TRIM(UPPER('query (10)'!Q1158)))</f>
        <v/>
      </c>
      <c r="U1158" s="38" t="str">
        <f>IF('query (10)'!T1158="","",'query (10)'!T1158)</f>
        <v/>
      </c>
      <c r="V1158" s="39" t="str">
        <f>IF('query (10)'!T1158="","",IFERROR(VALUE('query (10)'!T1158),""))</f>
        <v/>
      </c>
      <c r="W1158" s="40">
        <f>IF('query (10)'!U1158="","",'query (10)'!U1158)</f>
        <v>0</v>
      </c>
      <c r="X1158" s="39">
        <f>IF('query (10)'!V1158="","",'query (10)'!V1158)</f>
        <v>365</v>
      </c>
      <c r="Y1158" s="41">
        <f>IF('query (10)'!W1158="","",'query (10)'!W1158)</f>
        <v>46080</v>
      </c>
      <c r="Z1158" s="41" t="str">
        <f>IF('query (10)'!X1158="","",'query (10)'!X1158)</f>
        <v/>
      </c>
      <c r="AA1158" s="41">
        <f>IF('query (10)'!Y1158="","",'query (10)'!Y1158)</f>
        <v>46080</v>
      </c>
      <c r="AB1158" s="41">
        <f>IF('query (10)'!Z1158="","",'query (10)'!Z1158)</f>
        <v>46442</v>
      </c>
      <c r="AC1158" s="38" t="str">
        <f>IF(OR('query (10)'!AA1158="",COUNTIF(Cleaning_Rules!$A$21:$A$26,TRIM('query (10)'!AA1158))&gt;0),"",TRIM('query (10)'!AA1158))</f>
        <v/>
      </c>
      <c r="AD1158" s="38" t="str">
        <f>IF('query (10)'!AB1158="","",TRIM(IFERROR(_xlfn.TEXTBEFORE('query (10)'!AB1158,"("),'query (10)'!AB1158)))</f>
        <v/>
      </c>
      <c r="AE1158" s="38" t="str">
        <f>IFERROR(LOWER(TRIM(_xlfn.TEXTBEFORE(_xlfn.TEXTAFTER('query (10)'!AB1158,"("),")"))),"")</f>
        <v/>
      </c>
      <c r="AF1158" s="38" t="str">
        <f>IF('query (10)'!AD1158="","",TRIM('query (10)'!AD1158))</f>
        <v>เจษฎา ผิวบาง</v>
      </c>
      <c r="AG1158" s="38" t="str">
        <f>IF('query (10)'!AE1158="","",TRIM('query (10)'!AE1158))</f>
        <v>เจษฎา ผิวบาง</v>
      </c>
      <c r="AH1158" s="38" t="str">
        <f>IF('query (10)'!AF1158="","",IFERROR(VALUE('query (10)'!AF1158),""))</f>
        <v/>
      </c>
      <c r="AI1158" s="38" t="str">
        <f>IF('query (10)'!AG1158="","",TRIM('query (10)'!AG1158))</f>
        <v/>
      </c>
      <c r="AJ1158" s="38" t="str">
        <f>IF('query (10)'!AH1158="","",IFERROR(VALUE('query (10)'!AH1158),""))</f>
        <v/>
      </c>
      <c r="AK1158" s="38" t="str">
        <f>IF('query (10)'!AI1158="","",TRIM('query (10)'!AI1158))</f>
        <v/>
      </c>
      <c r="AL1158" s="42">
        <f t="shared" si="90"/>
        <v>2026</v>
      </c>
      <c r="AM1158" s="42" t="str">
        <f t="shared" si="91"/>
        <v>2026-02</v>
      </c>
      <c r="AN1158" s="42" t="str">
        <f t="shared" ca="1" si="92"/>
        <v>ON_SCHEDULE</v>
      </c>
      <c r="AO1158" s="42" t="str">
        <f t="shared" si="93"/>
        <v>GR-920 | SHAFT RACEWAY SUPER FINISHING M/C | WP Grinding3 | WORK HEAD | Time-based Maintenance | Mechanical | Part Change | Medium | Change belt work head (R) to cycle pm 1Y.
model : 
- 8YU1304-25 = 1EA.
- 8YU1360-25 = 1EA.
- S8M1248-40 = 1EA. | BELT | S8M1248-40MM | เจษฎา ผิวบาง</v>
      </c>
      <c r="AP1158" s="42" t="str">
        <f>_xlfn.TEXTJOIN("; ",TRUE,IF(COUNTA('query (10)'!A1158:AK1158)&lt;=6,"NEAR_EMPTY_ROW",""),IF($K1158="","MISSING_STATUS",""),IF(AND($K1158="เสร็จสิ้น",$Z1158=""),"DONE_NO_ACTUAL_DATE",""),IF(AND($I1158="Condition-based Maintenance",$AH1158=""),"CBM_NO_MEASUREMENT",""),IF(OR($X1158="",$X1158=0),"INVALID_PERIOD",""),IF(AND($AA1158&lt;&gt;"",$AB1158&lt;&gt;"",$AB1158&lt;$AA1158),"DATE_SEQUENCE_ERROR",""),IF(AND($AB1158&lt;&gt;"",$AB1158&gt;DATE(2030,12,31)),"DATE_OUTLIER",""),IF($C1158="","MISSING_QRCODE",""),IF($J1158="UNKNOWN","UNKNOWN_PM_TYPE",""),IF($L1158="UNKNOWN","UNKNOWN_STATUS",""))</f>
        <v/>
      </c>
      <c r="AQ1158" s="42" t="str">
        <f t="shared" si="94"/>
        <v>NO</v>
      </c>
    </row>
    <row r="1159" spans="1:43" x14ac:dyDescent="0.3">
      <c r="A1159" s="38">
        <f>IF('query (10)'!A1159="","",'query (10)'!A1159)</f>
        <v>1333</v>
      </c>
      <c r="B1159" s="38" t="str">
        <f>IF('query (10)'!B1159="","",'query (10)'!B1159)</f>
        <v/>
      </c>
      <c r="C1159" s="38" t="str">
        <f>TRIM(UPPER('query (10)'!M1159))</f>
        <v>GR-242</v>
      </c>
      <c r="D1159" s="38" t="str">
        <f>TRIM(UPPER(IFERROR(_xlfn.TEXTBEFORE('query (10)'!L1159,"("),'query (10)'!L1159)))</f>
        <v>OUTER RING RACEWAY SUPER FINISH GRINDING M/C</v>
      </c>
      <c r="E1159" s="38" t="str">
        <f>IFERROR(TRIM(UPPER(_xlfn.TEXTBEFORE(_xlfn.TEXTAFTER('query (10)'!L1159,"("),")"))),"")</f>
        <v/>
      </c>
      <c r="F1159" s="38" t="str">
        <f>TRIM('query (10)'!K1159)</f>
        <v>WP Grinding1</v>
      </c>
      <c r="G1159" s="38" t="str">
        <f>IF('query (10)'!J1159="","",'query (10)'!J1159)</f>
        <v>Work head</v>
      </c>
      <c r="H1159" s="38" t="str">
        <f>TRIM(UPPER('query (10)'!J1159))</f>
        <v>WORK HEAD</v>
      </c>
      <c r="I1159" s="38" t="str">
        <f>IF('query (10)'!F1159="","",'query (10)'!F1159)</f>
        <v>Time-based Maintenance</v>
      </c>
      <c r="J1159" s="38" t="str">
        <f>IF('query (10)'!F1159="","",IFERROR(INDEX(Cleaning_Rules!$B$14:$B$17,MATCH(TRIM('query (10)'!F1159),Cleaning_Rules!$A$14:$A$17,0)),"UNKNOWN"))</f>
        <v>TBM</v>
      </c>
      <c r="K1159" s="38" t="str">
        <f>IF('query (10)'!G1159="","",'query (10)'!G1159)</f>
        <v>เสร็จสิ้น</v>
      </c>
      <c r="L1159" s="38" t="str">
        <f>IF('query (10)'!G1159="","MISSING",IFERROR(INDEX(Cleaning_Rules!$B$5:$B$10,MATCH(TRIM('query (10)'!G1159),Cleaning_Rules!$A$5:$A$10,0)),"UNKNOWN"))</f>
        <v>COMPLETED</v>
      </c>
      <c r="M1159" s="38" t="str">
        <f>IF('query (10)'!I1159="","",'query (10)'!I1159)</f>
        <v>Mechanical</v>
      </c>
      <c r="N1159" s="38" t="str">
        <f>IF('query (10)'!O1159="","",'query (10)'!O1159)</f>
        <v>Part Change</v>
      </c>
      <c r="O1159" s="38" t="str">
        <f>IF('query (10)'!P1159="","",'query (10)'!P1159)</f>
        <v>Medium</v>
      </c>
      <c r="P1159" s="38" t="str">
        <f>IF('query (10)'!N1159="","",'query (10)'!N1159)</f>
        <v>Change Pulley work head to cycle pm 3Y.
model : P25H150A-N-30 (Misumi) = 3 EA.</v>
      </c>
      <c r="Q1159" s="38" t="str">
        <f>TRIM('query (10)'!N1159)</f>
        <v>Change Pulley work head to cycle pm 3Y.
model : P25H150A-N-30 (Misumi) = 3 EA.</v>
      </c>
      <c r="R1159" s="38" t="str">
        <f>TRIM(UPPER('query (10)'!R1159))</f>
        <v>PULLEY</v>
      </c>
      <c r="S1159" s="38" t="str">
        <f>TRIM(UPPER('query (10)'!S1159))</f>
        <v>P25H150A-N-30</v>
      </c>
      <c r="T1159" s="38" t="str">
        <f>IF('query (10)'!Q1159="","",TRIM(UPPER('query (10)'!Q1159)))</f>
        <v/>
      </c>
      <c r="U1159" s="38" t="str">
        <f>IF('query (10)'!T1159="","",'query (10)'!T1159)</f>
        <v/>
      </c>
      <c r="V1159" s="39" t="str">
        <f>IF('query (10)'!T1159="","",IFERROR(VALUE('query (10)'!T1159),""))</f>
        <v/>
      </c>
      <c r="W1159" s="40">
        <f>IF('query (10)'!U1159="","",'query (10)'!U1159)</f>
        <v>0</v>
      </c>
      <c r="X1159" s="39">
        <f>IF('query (10)'!V1159="","",'query (10)'!V1159)</f>
        <v>1080</v>
      </c>
      <c r="Y1159" s="41">
        <f>IF('query (10)'!W1159="","",'query (10)'!W1159)</f>
        <v>46078</v>
      </c>
      <c r="Z1159" s="41" t="str">
        <f>IF('query (10)'!X1159="","",'query (10)'!X1159)</f>
        <v/>
      </c>
      <c r="AA1159" s="41">
        <f>IF('query (10)'!Y1159="","",'query (10)'!Y1159)</f>
        <v>46078</v>
      </c>
      <c r="AB1159" s="41">
        <f>IF('query (10)'!Z1159="","",'query (10)'!Z1159)</f>
        <v>47157</v>
      </c>
      <c r="AC1159" s="38" t="str">
        <f>IF(OR('query (10)'!AA1159="",COUNTIF(Cleaning_Rules!$A$21:$A$26,TRIM('query (10)'!AA1159))&gt;0),"",TRIM('query (10)'!AA1159))</f>
        <v/>
      </c>
      <c r="AD1159" s="38" t="str">
        <f>IF('query (10)'!AB1159="","",TRIM(IFERROR(_xlfn.TEXTBEFORE('query (10)'!AB1159,"("),'query (10)'!AB1159)))</f>
        <v/>
      </c>
      <c r="AE1159" s="38" t="str">
        <f>IFERROR(LOWER(TRIM(_xlfn.TEXTBEFORE(_xlfn.TEXTAFTER('query (10)'!AB1159,"("),")"))),"")</f>
        <v/>
      </c>
      <c r="AF1159" s="38" t="str">
        <f>IF('query (10)'!AD1159="","",TRIM('query (10)'!AD1159))</f>
        <v>เจษฎา ผิวบาง</v>
      </c>
      <c r="AG1159" s="38" t="str">
        <f>IF('query (10)'!AE1159="","",TRIM('query (10)'!AE1159))</f>
        <v>เจษฎา ผิวบาง</v>
      </c>
      <c r="AH1159" s="38" t="str">
        <f>IF('query (10)'!AF1159="","",IFERROR(VALUE('query (10)'!AF1159),""))</f>
        <v/>
      </c>
      <c r="AI1159" s="38" t="str">
        <f>IF('query (10)'!AG1159="","",TRIM('query (10)'!AG1159))</f>
        <v/>
      </c>
      <c r="AJ1159" s="38" t="str">
        <f>IF('query (10)'!AH1159="","",IFERROR(VALUE('query (10)'!AH1159),""))</f>
        <v/>
      </c>
      <c r="AK1159" s="38" t="str">
        <f>IF('query (10)'!AI1159="","",TRIM('query (10)'!AI1159))</f>
        <v/>
      </c>
      <c r="AL1159" s="42">
        <f t="shared" si="90"/>
        <v>2026</v>
      </c>
      <c r="AM1159" s="42" t="str">
        <f t="shared" si="91"/>
        <v>2026-02</v>
      </c>
      <c r="AN1159" s="42" t="str">
        <f t="shared" ca="1" si="92"/>
        <v/>
      </c>
      <c r="AO1159" s="42" t="str">
        <f t="shared" si="93"/>
        <v>GR-242 | OUTER RING RACEWAY SUPER FINISH GRINDING M/C | WP Grinding1 | WORK HEAD | Time-based Maintenance | Mechanical | Part Change | Medium | Change Pulley work head to cycle pm 3Y.
model : P25H150A-N-30 (Misumi) = 3 EA. | PULLEY | P25H150A-N-30 | เจษฎา ผิวบาง</v>
      </c>
      <c r="AP1159" s="42" t="str">
        <f>_xlfn.TEXTJOIN("; ",TRUE,IF(COUNTA('query (10)'!A1159:AK1159)&lt;=6,"NEAR_EMPTY_ROW",""),IF($K1159="","MISSING_STATUS",""),IF(AND($K1159="เสร็จสิ้น",$Z1159=""),"DONE_NO_ACTUAL_DATE",""),IF(AND($I1159="Condition-based Maintenance",$AH1159=""),"CBM_NO_MEASUREMENT",""),IF(OR($X1159="",$X1159=0),"INVALID_PERIOD",""),IF(AND($AA1159&lt;&gt;"",$AB1159&lt;&gt;"",$AB1159&lt;$AA1159),"DATE_SEQUENCE_ERROR",""),IF(AND($AB1159&lt;&gt;"",$AB1159&gt;DATE(2030,12,31)),"DATE_OUTLIER",""),IF($C1159="","MISSING_QRCODE",""),IF($J1159="UNKNOWN","UNKNOWN_PM_TYPE",""),IF($L1159="UNKNOWN","UNKNOWN_STATUS",""))</f>
        <v>DONE_NO_ACTUAL_DATE</v>
      </c>
      <c r="AQ1159" s="42" t="str">
        <f t="shared" si="94"/>
        <v>NO</v>
      </c>
    </row>
    <row r="1160" spans="1:43" x14ac:dyDescent="0.3">
      <c r="A1160" s="38">
        <f>IF('query (10)'!A1160="","",'query (10)'!A1160)</f>
        <v>1334</v>
      </c>
      <c r="B1160" s="38" t="str">
        <f>IF('query (10)'!B1160="","",'query (10)'!B1160)</f>
        <v/>
      </c>
      <c r="C1160" s="38" t="str">
        <f>TRIM(UPPER('query (10)'!M1160))</f>
        <v>GR-240</v>
      </c>
      <c r="D1160" s="38" t="str">
        <f>TRIM(UPPER(IFERROR(_xlfn.TEXTBEFORE('query (10)'!L1160,"("),'query (10)'!L1160)))</f>
        <v>SHAFT RACEWAY SUPER FINISH GRINDING M/C</v>
      </c>
      <c r="E1160" s="38" t="str">
        <f>IFERROR(TRIM(UPPER(_xlfn.TEXTBEFORE(_xlfn.TEXTAFTER('query (10)'!L1160,"("),")"))),"")</f>
        <v/>
      </c>
      <c r="F1160" s="38" t="str">
        <f>TRIM('query (10)'!K1160)</f>
        <v>WP Grinding1</v>
      </c>
      <c r="G1160" s="38" t="str">
        <f>IF('query (10)'!J1160="","",'query (10)'!J1160)</f>
        <v>Work head</v>
      </c>
      <c r="H1160" s="38" t="str">
        <f>TRIM(UPPER('query (10)'!J1160))</f>
        <v>WORK HEAD</v>
      </c>
      <c r="I1160" s="38" t="str">
        <f>IF('query (10)'!F1160="","",'query (10)'!F1160)</f>
        <v>Time-based Maintenance</v>
      </c>
      <c r="J1160" s="38" t="str">
        <f>IF('query (10)'!F1160="","",IFERROR(INDEX(Cleaning_Rules!$B$14:$B$17,MATCH(TRIM('query (10)'!F1160),Cleaning_Rules!$A$14:$A$17,0)),"UNKNOWN"))</f>
        <v>TBM</v>
      </c>
      <c r="K1160" s="38" t="str">
        <f>IF('query (10)'!G1160="","",'query (10)'!G1160)</f>
        <v>เลื่อนแผน</v>
      </c>
      <c r="L1160" s="38" t="str">
        <f>IF('query (10)'!G1160="","MISSING",IFERROR(INDEX(Cleaning_Rules!$B$5:$B$10,MATCH(TRIM('query (10)'!G1160),Cleaning_Rules!$A$5:$A$10,0)),"UNKNOWN"))</f>
        <v>POSTPONED</v>
      </c>
      <c r="M1160" s="38" t="str">
        <f>IF('query (10)'!I1160="","",'query (10)'!I1160)</f>
        <v>Mechanical</v>
      </c>
      <c r="N1160" s="38" t="str">
        <f>IF('query (10)'!O1160="","",'query (10)'!O1160)</f>
        <v>Part Change</v>
      </c>
      <c r="O1160" s="38" t="str">
        <f>IF('query (10)'!P1160="","",'query (10)'!P1160)</f>
        <v>Medium</v>
      </c>
      <c r="P1160" s="38" t="str">
        <f>IF('query (10)'!N1160="","",'query (10)'!N1160)</f>
        <v>Change Pulley work head to cycle pm 3Y.
model : P25H150A-N-30 (Misumi) = 3 EA.</v>
      </c>
      <c r="Q1160" s="38" t="str">
        <f>TRIM('query (10)'!N1160)</f>
        <v>Change Pulley work head to cycle pm 3Y.
model : P25H150A-N-30 (Misumi) = 3 EA.</v>
      </c>
      <c r="R1160" s="38" t="str">
        <f>TRIM(UPPER('query (10)'!R1160))</f>
        <v>PULLEY</v>
      </c>
      <c r="S1160" s="38" t="str">
        <f>TRIM(UPPER('query (10)'!S1160))</f>
        <v>P25H150A-N-30</v>
      </c>
      <c r="T1160" s="38" t="str">
        <f>IF('query (10)'!Q1160="","",TRIM(UPPER('query (10)'!Q1160)))</f>
        <v/>
      </c>
      <c r="U1160" s="38" t="str">
        <f>IF('query (10)'!T1160="","",'query (10)'!T1160)</f>
        <v/>
      </c>
      <c r="V1160" s="39" t="str">
        <f>IF('query (10)'!T1160="","",IFERROR(VALUE('query (10)'!T1160),""))</f>
        <v/>
      </c>
      <c r="W1160" s="40">
        <f>IF('query (10)'!U1160="","",'query (10)'!U1160)</f>
        <v>0</v>
      </c>
      <c r="X1160" s="39">
        <f>IF('query (10)'!V1160="","",'query (10)'!V1160)</f>
        <v>1080</v>
      </c>
      <c r="Y1160" s="41">
        <f>IF('query (10)'!W1160="","",'query (10)'!W1160)</f>
        <v>46078</v>
      </c>
      <c r="Z1160" s="41" t="str">
        <f>IF('query (10)'!X1160="","",'query (10)'!X1160)</f>
        <v/>
      </c>
      <c r="AA1160" s="41">
        <f>IF('query (10)'!Y1160="","",'query (10)'!Y1160)</f>
        <v>46078</v>
      </c>
      <c r="AB1160" s="41">
        <f>IF('query (10)'!Z1160="","",'query (10)'!Z1160)</f>
        <v>47157</v>
      </c>
      <c r="AC1160" s="38" t="str">
        <f>IF(OR('query (10)'!AA1160="",COUNTIF(Cleaning_Rules!$A$21:$A$26,TRIM('query (10)'!AA1160))&gt;0),"",TRIM('query (10)'!AA1160))</f>
        <v/>
      </c>
      <c r="AD1160" s="38" t="str">
        <f>IF('query (10)'!AB1160="","",TRIM(IFERROR(_xlfn.TEXTBEFORE('query (10)'!AB1160,"("),'query (10)'!AB1160)))</f>
        <v/>
      </c>
      <c r="AE1160" s="38" t="str">
        <f>IFERROR(LOWER(TRIM(_xlfn.TEXTBEFORE(_xlfn.TEXTAFTER('query (10)'!AB1160,"("),")"))),"")</f>
        <v/>
      </c>
      <c r="AF1160" s="38" t="str">
        <f>IF('query (10)'!AD1160="","",TRIM('query (10)'!AD1160))</f>
        <v>เจษฎา ผิวบาง</v>
      </c>
      <c r="AG1160" s="38" t="str">
        <f>IF('query (10)'!AE1160="","",TRIM('query (10)'!AE1160))</f>
        <v>เจษฎา ผิวบาง</v>
      </c>
      <c r="AH1160" s="38" t="str">
        <f>IF('query (10)'!AF1160="","",IFERROR(VALUE('query (10)'!AF1160),""))</f>
        <v/>
      </c>
      <c r="AI1160" s="38" t="str">
        <f>IF('query (10)'!AG1160="","",TRIM('query (10)'!AG1160))</f>
        <v/>
      </c>
      <c r="AJ1160" s="38" t="str">
        <f>IF('query (10)'!AH1160="","",IFERROR(VALUE('query (10)'!AH1160),""))</f>
        <v/>
      </c>
      <c r="AK1160" s="38" t="str">
        <f>IF('query (10)'!AI1160="","",TRIM('query (10)'!AI1160))</f>
        <v/>
      </c>
      <c r="AL1160" s="42">
        <f t="shared" si="90"/>
        <v>2026</v>
      </c>
      <c r="AM1160" s="42" t="str">
        <f t="shared" si="91"/>
        <v>2026-02</v>
      </c>
      <c r="AN1160" s="42" t="str">
        <f t="shared" ca="1" si="92"/>
        <v>ON_SCHEDULE</v>
      </c>
      <c r="AO1160" s="42" t="str">
        <f t="shared" si="93"/>
        <v>GR-240 | SHAFT RACEWAY SUPER FINISH GRINDING M/C | WP Grinding1 | WORK HEAD | Time-based Maintenance | Mechanical | Part Change | Medium | Change Pulley work head to cycle pm 3Y.
model : P25H150A-N-30 (Misumi) = 3 EA. | PULLEY | P25H150A-N-30 | เจษฎา ผิวบาง</v>
      </c>
      <c r="AP1160" s="42" t="str">
        <f>_xlfn.TEXTJOIN("; ",TRUE,IF(COUNTA('query (10)'!A1160:AK1160)&lt;=6,"NEAR_EMPTY_ROW",""),IF($K1160="","MISSING_STATUS",""),IF(AND($K1160="เสร็จสิ้น",$Z1160=""),"DONE_NO_ACTUAL_DATE",""),IF(AND($I1160="Condition-based Maintenance",$AH1160=""),"CBM_NO_MEASUREMENT",""),IF(OR($X1160="",$X1160=0),"INVALID_PERIOD",""),IF(AND($AA1160&lt;&gt;"",$AB1160&lt;&gt;"",$AB1160&lt;$AA1160),"DATE_SEQUENCE_ERROR",""),IF(AND($AB1160&lt;&gt;"",$AB1160&gt;DATE(2030,12,31)),"DATE_OUTLIER",""),IF($C1160="","MISSING_QRCODE",""),IF($J1160="UNKNOWN","UNKNOWN_PM_TYPE",""),IF($L1160="UNKNOWN","UNKNOWN_STATUS",""))</f>
        <v/>
      </c>
      <c r="AQ1160" s="42" t="str">
        <f t="shared" si="94"/>
        <v>NO</v>
      </c>
    </row>
    <row r="1161" spans="1:43" x14ac:dyDescent="0.3">
      <c r="A1161" s="38">
        <f>IF('query (10)'!A1161="","",'query (10)'!A1161)</f>
        <v>1335</v>
      </c>
      <c r="B1161" s="38" t="str">
        <f>IF('query (10)'!B1161="","",'query (10)'!B1161)</f>
        <v/>
      </c>
      <c r="C1161" s="38" t="str">
        <f>TRIM(UPPER('query (10)'!M1161))</f>
        <v>GR-242</v>
      </c>
      <c r="D1161" s="38" t="str">
        <f>TRIM(UPPER(IFERROR(_xlfn.TEXTBEFORE('query (10)'!L1161,"("),'query (10)'!L1161)))</f>
        <v>OUTER RING RACEWAY SUPER FINISH GRINDING M/C</v>
      </c>
      <c r="E1161" s="38" t="str">
        <f>IFERROR(TRIM(UPPER(_xlfn.TEXTBEFORE(_xlfn.TEXTAFTER('query (10)'!L1161,"("),")"))),"")</f>
        <v/>
      </c>
      <c r="F1161" s="38" t="str">
        <f>TRIM('query (10)'!K1161)</f>
        <v>WP Grinding1</v>
      </c>
      <c r="G1161" s="38" t="str">
        <f>IF('query (10)'!J1161="","",'query (10)'!J1161)</f>
        <v>Work head</v>
      </c>
      <c r="H1161" s="38" t="str">
        <f>TRIM(UPPER('query (10)'!J1161))</f>
        <v>WORK HEAD</v>
      </c>
      <c r="I1161" s="38" t="str">
        <f>IF('query (10)'!F1161="","",'query (10)'!F1161)</f>
        <v>Time-based Maintenance</v>
      </c>
      <c r="J1161" s="38" t="str">
        <f>IF('query (10)'!F1161="","",IFERROR(INDEX(Cleaning_Rules!$B$14:$B$17,MATCH(TRIM('query (10)'!F1161),Cleaning_Rules!$A$14:$A$17,0)),"UNKNOWN"))</f>
        <v>TBM</v>
      </c>
      <c r="K1161" s="38" t="str">
        <f>IF('query (10)'!G1161="","",'query (10)'!G1161)</f>
        <v>เสร็จสิ้น</v>
      </c>
      <c r="L1161" s="38" t="str">
        <f>IF('query (10)'!G1161="","MISSING",IFERROR(INDEX(Cleaning_Rules!$B$5:$B$10,MATCH(TRIM('query (10)'!G1161),Cleaning_Rules!$A$5:$A$10,0)),"UNKNOWN"))</f>
        <v>COMPLETED</v>
      </c>
      <c r="M1161" s="38" t="str">
        <f>IF('query (10)'!I1161="","",'query (10)'!I1161)</f>
        <v>Mechanical</v>
      </c>
      <c r="N1161" s="38" t="str">
        <f>IF('query (10)'!O1161="","",'query (10)'!O1161)</f>
        <v>Part Change</v>
      </c>
      <c r="O1161" s="38" t="str">
        <f>IF('query (10)'!P1161="","",'query (10)'!P1161)</f>
        <v>Medium</v>
      </c>
      <c r="P1161" s="38" t="str">
        <f>IF('query (10)'!N1161="","",'query (10)'!N1161)</f>
        <v>Repair/Change bearing Work head to cycle pm 5Y.
model : 
- 7009CDTP5
- HR30207J
- 7206CDBC8P5
- 6205ZZ
- 6004ZZ</v>
      </c>
      <c r="Q1161" s="38" t="str">
        <f>TRIM('query (10)'!N1161)</f>
        <v>Repair/Change bearing Work head to cycle pm 5Y.
model : 
- 7009CDTP5
- HR30207J
- 7206CDBC8P5
- 6205ZZ
- 6004ZZ</v>
      </c>
      <c r="R1161" s="38" t="str">
        <f>TRIM(UPPER('query (10)'!R1161))</f>
        <v>BEARING</v>
      </c>
      <c r="S1161" s="38" t="str">
        <f>TRIM(UPPER('query (10)'!S1161))</f>
        <v>7009CTYNDTLP4</v>
      </c>
      <c r="T1161" s="38" t="str">
        <f>IF('query (10)'!Q1161="","",TRIM(UPPER('query (10)'!Q1161)))</f>
        <v/>
      </c>
      <c r="U1161" s="38" t="str">
        <f>IF('query (10)'!T1161="","",'query (10)'!T1161)</f>
        <v/>
      </c>
      <c r="V1161" s="39" t="str">
        <f>IF('query (10)'!T1161="","",IFERROR(VALUE('query (10)'!T1161),""))</f>
        <v/>
      </c>
      <c r="W1161" s="40">
        <f>IF('query (10)'!U1161="","",'query (10)'!U1161)</f>
        <v>0</v>
      </c>
      <c r="X1161" s="39">
        <f>IF('query (10)'!V1161="","",'query (10)'!V1161)</f>
        <v>1080</v>
      </c>
      <c r="Y1161" s="41">
        <f>IF('query (10)'!W1161="","",'query (10)'!W1161)</f>
        <v>46078</v>
      </c>
      <c r="Z1161" s="41" t="str">
        <f>IF('query (10)'!X1161="","",'query (10)'!X1161)</f>
        <v/>
      </c>
      <c r="AA1161" s="41">
        <f>IF('query (10)'!Y1161="","",'query (10)'!Y1161)</f>
        <v>46078</v>
      </c>
      <c r="AB1161" s="41">
        <f>IF('query (10)'!Z1161="","",'query (10)'!Z1161)</f>
        <v>47157</v>
      </c>
      <c r="AC1161" s="38" t="str">
        <f>IF(OR('query (10)'!AA1161="",COUNTIF(Cleaning_Rules!$A$21:$A$26,TRIM('query (10)'!AA1161))&gt;0),"",TRIM('query (10)'!AA1161))</f>
        <v/>
      </c>
      <c r="AD1161" s="38" t="str">
        <f>IF('query (10)'!AB1161="","",TRIM(IFERROR(_xlfn.TEXTBEFORE('query (10)'!AB1161,"("),'query (10)'!AB1161)))</f>
        <v/>
      </c>
      <c r="AE1161" s="38" t="str">
        <f>IFERROR(LOWER(TRIM(_xlfn.TEXTBEFORE(_xlfn.TEXTAFTER('query (10)'!AB1161,"("),")"))),"")</f>
        <v/>
      </c>
      <c r="AF1161" s="38" t="str">
        <f>IF('query (10)'!AD1161="","",TRIM('query (10)'!AD1161))</f>
        <v>เจษฎา ผิวบาง</v>
      </c>
      <c r="AG1161" s="38" t="str">
        <f>IF('query (10)'!AE1161="","",TRIM('query (10)'!AE1161))</f>
        <v>เจษฎา ผิวบาง</v>
      </c>
      <c r="AH1161" s="38" t="str">
        <f>IF('query (10)'!AF1161="","",IFERROR(VALUE('query (10)'!AF1161),""))</f>
        <v/>
      </c>
      <c r="AI1161" s="38" t="str">
        <f>IF('query (10)'!AG1161="","",TRIM('query (10)'!AG1161))</f>
        <v/>
      </c>
      <c r="AJ1161" s="38" t="str">
        <f>IF('query (10)'!AH1161="","",IFERROR(VALUE('query (10)'!AH1161),""))</f>
        <v/>
      </c>
      <c r="AK1161" s="38" t="str">
        <f>IF('query (10)'!AI1161="","",TRIM('query (10)'!AI1161))</f>
        <v/>
      </c>
      <c r="AL1161" s="42">
        <f t="shared" si="90"/>
        <v>2026</v>
      </c>
      <c r="AM1161" s="42" t="str">
        <f t="shared" si="91"/>
        <v>2026-02</v>
      </c>
      <c r="AN1161" s="42" t="str">
        <f t="shared" ca="1" si="92"/>
        <v/>
      </c>
      <c r="AO1161" s="42" t="str">
        <f t="shared" si="93"/>
        <v>GR-242 | OUTER RING RACEWAY SUPER FINISH GRINDING M/C | WP Grinding1 | WORK HEAD | Time-based Maintenance | Mechanical | Part Change | Medium | Repair/Change bearing Work head to cycle pm 5Y.
model : 
- 7009CDTP5
- HR30207J
- 7206CDBC8P5
- 6205ZZ
- 6004ZZ | BEARING | 7009CTYNDTLP4 | เจษฎา ผิวบาง</v>
      </c>
      <c r="AP1161" s="42" t="str">
        <f>_xlfn.TEXTJOIN("; ",TRUE,IF(COUNTA('query (10)'!A1161:AK1161)&lt;=6,"NEAR_EMPTY_ROW",""),IF($K1161="","MISSING_STATUS",""),IF(AND($K1161="เสร็จสิ้น",$Z1161=""),"DONE_NO_ACTUAL_DATE",""),IF(AND($I1161="Condition-based Maintenance",$AH1161=""),"CBM_NO_MEASUREMENT",""),IF(OR($X1161="",$X1161=0),"INVALID_PERIOD",""),IF(AND($AA1161&lt;&gt;"",$AB1161&lt;&gt;"",$AB1161&lt;$AA1161),"DATE_SEQUENCE_ERROR",""),IF(AND($AB1161&lt;&gt;"",$AB1161&gt;DATE(2030,12,31)),"DATE_OUTLIER",""),IF($C1161="","MISSING_QRCODE",""),IF($J1161="UNKNOWN","UNKNOWN_PM_TYPE",""),IF($L1161="UNKNOWN","UNKNOWN_STATUS",""))</f>
        <v>DONE_NO_ACTUAL_DATE</v>
      </c>
      <c r="AQ1161" s="42" t="str">
        <f t="shared" si="94"/>
        <v>NO</v>
      </c>
    </row>
    <row r="1162" spans="1:43" x14ac:dyDescent="0.3">
      <c r="A1162" s="38">
        <f>IF('query (10)'!A1162="","",'query (10)'!A1162)</f>
        <v>1336</v>
      </c>
      <c r="B1162" s="38">
        <f>IF('query (10)'!B1162="","",'query (10)'!B1162)</f>
        <v>21297</v>
      </c>
      <c r="C1162" s="38" t="str">
        <f>TRIM(UPPER('query (10)'!M1162))</f>
        <v>GR-240</v>
      </c>
      <c r="D1162" s="38" t="str">
        <f>TRIM(UPPER(IFERROR(_xlfn.TEXTBEFORE('query (10)'!L1162,"("),'query (10)'!L1162)))</f>
        <v>SHAFT RACEWAY SUPER FINISH GRINDING M/C</v>
      </c>
      <c r="E1162" s="38" t="str">
        <f>IFERROR(TRIM(UPPER(_xlfn.TEXTBEFORE(_xlfn.TEXTAFTER('query (10)'!L1162,"("),")"))),"")</f>
        <v/>
      </c>
      <c r="F1162" s="38" t="str">
        <f>TRIM('query (10)'!K1162)</f>
        <v>WP Grinding1</v>
      </c>
      <c r="G1162" s="38" t="str">
        <f>IF('query (10)'!J1162="","",'query (10)'!J1162)</f>
        <v>Work head</v>
      </c>
      <c r="H1162" s="38" t="str">
        <f>TRIM(UPPER('query (10)'!J1162))</f>
        <v>WORK HEAD</v>
      </c>
      <c r="I1162" s="38" t="str">
        <f>IF('query (10)'!F1162="","",'query (10)'!F1162)</f>
        <v>Time-based Maintenance</v>
      </c>
      <c r="J1162" s="38" t="str">
        <f>IF('query (10)'!F1162="","",IFERROR(INDEX(Cleaning_Rules!$B$14:$B$17,MATCH(TRIM('query (10)'!F1162),Cleaning_Rules!$A$14:$A$17,0)),"UNKNOWN"))</f>
        <v>TBM</v>
      </c>
      <c r="K1162" s="38" t="str">
        <f>IF('query (10)'!G1162="","",'query (10)'!G1162)</f>
        <v>เสร็จสิ้น</v>
      </c>
      <c r="L1162" s="38" t="str">
        <f>IF('query (10)'!G1162="","MISSING",IFERROR(INDEX(Cleaning_Rules!$B$5:$B$10,MATCH(TRIM('query (10)'!G1162),Cleaning_Rules!$A$5:$A$10,0)),"UNKNOWN"))</f>
        <v>COMPLETED</v>
      </c>
      <c r="M1162" s="38" t="str">
        <f>IF('query (10)'!I1162="","",'query (10)'!I1162)</f>
        <v>Mechanical</v>
      </c>
      <c r="N1162" s="38" t="str">
        <f>IF('query (10)'!O1162="","",'query (10)'!O1162)</f>
        <v>Part Change</v>
      </c>
      <c r="O1162" s="38" t="str">
        <f>IF('query (10)'!P1162="","",'query (10)'!P1162)</f>
        <v>Medium</v>
      </c>
      <c r="P1162" s="38" t="str">
        <f>IF('query (10)'!N1162="","",'query (10)'!N1162)</f>
        <v>Repair/Change bearing Work head to cycle pm 3Y.
model : 
- 7009CDTP5
- HR30207J
- 7206CDBC8P5
- 6205ZZ
- 6004ZZ</v>
      </c>
      <c r="Q1162" s="38" t="str">
        <f>TRIM('query (10)'!N1162)</f>
        <v>Repair/Change bearing Work head to cycle pm 3Y.
model : 
- 7009CDTP5
- HR30207J
- 7206CDBC8P5
- 6205ZZ
- 6004ZZ</v>
      </c>
      <c r="R1162" s="38" t="str">
        <f>TRIM(UPPER('query (10)'!R1162))</f>
        <v>BEARING</v>
      </c>
      <c r="S1162" s="38" t="str">
        <f>TRIM(UPPER('query (10)'!S1162))</f>
        <v>7009CTYNDTLP4</v>
      </c>
      <c r="T1162" s="38" t="str">
        <f>IF('query (10)'!Q1162="","",TRIM(UPPER('query (10)'!Q1162)))</f>
        <v/>
      </c>
      <c r="U1162" s="38" t="str">
        <f>IF('query (10)'!T1162="","",'query (10)'!T1162)</f>
        <v/>
      </c>
      <c r="V1162" s="39" t="str">
        <f>IF('query (10)'!T1162="","",IFERROR(VALUE('query (10)'!T1162),""))</f>
        <v/>
      </c>
      <c r="W1162" s="40">
        <f>IF('query (10)'!U1162="","",'query (10)'!U1162)</f>
        <v>0</v>
      </c>
      <c r="X1162" s="39">
        <f>IF('query (10)'!V1162="","",'query (10)'!V1162)</f>
        <v>1080</v>
      </c>
      <c r="Y1162" s="41">
        <f>IF('query (10)'!W1162="","",'query (10)'!W1162)</f>
        <v>46078</v>
      </c>
      <c r="Z1162" s="41">
        <f>IF('query (10)'!X1162="","",'query (10)'!X1162)</f>
        <v>46184</v>
      </c>
      <c r="AA1162" s="41">
        <f>IF('query (10)'!Y1162="","",'query (10)'!Y1162)</f>
        <v>46184</v>
      </c>
      <c r="AB1162" s="41">
        <f>IF('query (10)'!Z1162="","",'query (10)'!Z1162)</f>
        <v>47264</v>
      </c>
      <c r="AC1162" s="38" t="str">
        <f>IF(OR('query (10)'!AA1162="",COUNTIF(Cleaning_Rules!$A$21:$A$26,TRIM('query (10)'!AA1162))&gt;0),"",TRIM('query (10)'!AA1162))</f>
        <v/>
      </c>
      <c r="AD1162" s="38" t="str">
        <f>IF('query (10)'!AB1162="","",TRIM(IFERROR(_xlfn.TEXTBEFORE('query (10)'!AB1162,"("),'query (10)'!AB1162)))</f>
        <v>เริ่มซ่อมงาน PM แล้ว รับผิดชอบโดย CHETSADA PHIWBANG</v>
      </c>
      <c r="AE1162" s="38" t="str">
        <f>IFERROR(LOWER(TRIM(_xlfn.TEXTBEFORE(_xlfn.TEXTAFTER('query (10)'!AB1162,"("),")"))),"")</f>
        <v>chetsada@nsk.com</v>
      </c>
      <c r="AF1162" s="38" t="str">
        <f>IF('query (10)'!AD1162="","",TRIM('query (10)'!AD1162))</f>
        <v>เจษฎา ผิวบาง</v>
      </c>
      <c r="AG1162" s="38" t="str">
        <f>IF('query (10)'!AE1162="","",TRIM('query (10)'!AE1162))</f>
        <v>เจษฎา ผิวบาง</v>
      </c>
      <c r="AH1162" s="38" t="str">
        <f>IF('query (10)'!AF1162="","",IFERROR(VALUE('query (10)'!AF1162),""))</f>
        <v/>
      </c>
      <c r="AI1162" s="38" t="str">
        <f>IF('query (10)'!AG1162="","",TRIM('query (10)'!AG1162))</f>
        <v/>
      </c>
      <c r="AJ1162" s="38" t="str">
        <f>IF('query (10)'!AH1162="","",IFERROR(VALUE('query (10)'!AH1162),""))</f>
        <v/>
      </c>
      <c r="AK1162" s="38" t="str">
        <f>IF('query (10)'!AI1162="","",TRIM('query (10)'!AI1162))</f>
        <v/>
      </c>
      <c r="AL1162" s="42">
        <f t="shared" si="90"/>
        <v>2026</v>
      </c>
      <c r="AM1162" s="42" t="str">
        <f t="shared" si="91"/>
        <v>2026-02</v>
      </c>
      <c r="AN1162" s="42" t="str">
        <f t="shared" ca="1" si="92"/>
        <v/>
      </c>
      <c r="AO1162" s="42" t="str">
        <f t="shared" si="93"/>
        <v>GR-240 | SHAFT RACEWAY SUPER FINISH GRINDING M/C | WP Grinding1 | WORK HEAD | Time-based Maintenance | Mechanical | Part Change | Medium | Repair/Change bearing Work head to cycle pm 3Y.
model : 
- 7009CDTP5
- HR30207J
- 7206CDBC8P5
- 6205ZZ
- 6004ZZ | BEARING | 7009CTYNDTLP4 | เริ่มซ่อมงาน PM แล้ว รับผิดชอบโดย CHETSADA PHIWBANG | เจษฎา ผิวบาง</v>
      </c>
      <c r="AP1162" s="42" t="str">
        <f>_xlfn.TEXTJOIN("; ",TRUE,IF(COUNTA('query (10)'!A1162:AK1162)&lt;=6,"NEAR_EMPTY_ROW",""),IF($K1162="","MISSING_STATUS",""),IF(AND($K1162="เสร็จสิ้น",$Z1162=""),"DONE_NO_ACTUAL_DATE",""),IF(AND($I1162="Condition-based Maintenance",$AH1162=""),"CBM_NO_MEASUREMENT",""),IF(OR($X1162="",$X1162=0),"INVALID_PERIOD",""),IF(AND($AA1162&lt;&gt;"",$AB1162&lt;&gt;"",$AB1162&lt;$AA1162),"DATE_SEQUENCE_ERROR",""),IF(AND($AB1162&lt;&gt;"",$AB1162&gt;DATE(2030,12,31)),"DATE_OUTLIER",""),IF($C1162="","MISSING_QRCODE",""),IF($J1162="UNKNOWN","UNKNOWN_PM_TYPE",""),IF($L1162="UNKNOWN","UNKNOWN_STATUS",""))</f>
        <v/>
      </c>
      <c r="AQ1162" s="42" t="str">
        <f t="shared" si="94"/>
        <v>NO</v>
      </c>
    </row>
    <row r="1163" spans="1:43" x14ac:dyDescent="0.3">
      <c r="A1163" s="38">
        <f>IF('query (10)'!A1163="","",'query (10)'!A1163)</f>
        <v>1337</v>
      </c>
      <c r="B1163" s="38" t="str">
        <f>IF('query (10)'!B1163="","",'query (10)'!B1163)</f>
        <v/>
      </c>
      <c r="C1163" s="38" t="str">
        <f>TRIM(UPPER('query (10)'!M1163))</f>
        <v>AS-085</v>
      </c>
      <c r="D1163" s="38" t="str">
        <f>TRIM(UPPER(IFERROR(_xlfn.TEXTBEFORE('query (10)'!L1163,"("),'query (10)'!L1163)))</f>
        <v>CAGE PRESS &amp; BALL DIVIDING M/C</v>
      </c>
      <c r="E1163" s="38" t="str">
        <f>IFERROR(TRIM(UPPER(_xlfn.TEXTBEFORE(_xlfn.TEXTAFTER('query (10)'!L1163,"("),")"))),"")</f>
        <v/>
      </c>
      <c r="F1163" s="38" t="str">
        <f>TRIM('query (10)'!K1163)</f>
        <v>WP Assambly1</v>
      </c>
      <c r="G1163" s="38" t="str">
        <f>IF('query (10)'!J1163="","",'query (10)'!J1163)</f>
        <v>Work head</v>
      </c>
      <c r="H1163" s="38" t="str">
        <f>TRIM(UPPER('query (10)'!J1163))</f>
        <v>WORK HEAD</v>
      </c>
      <c r="I1163" s="38" t="str">
        <f>IF('query (10)'!F1163="","",'query (10)'!F1163)</f>
        <v>Time-based Maintenance</v>
      </c>
      <c r="J1163" s="38" t="str">
        <f>IF('query (10)'!F1163="","",IFERROR(INDEX(Cleaning_Rules!$B$14:$B$17,MATCH(TRIM('query (10)'!F1163),Cleaning_Rules!$A$14:$A$17,0)),"UNKNOWN"))</f>
        <v>TBM</v>
      </c>
      <c r="K1163" s="38" t="str">
        <f>IF('query (10)'!G1163="","",'query (10)'!G1163)</f>
        <v>แผนใหม่</v>
      </c>
      <c r="L1163" s="38" t="str">
        <f>IF('query (10)'!G1163="","MISSING",IFERROR(INDEX(Cleaning_Rules!$B$5:$B$10,MATCH(TRIM('query (10)'!G1163),Cleaning_Rules!$A$5:$A$10,0)),"UNKNOWN"))</f>
        <v>NEW_PLAN</v>
      </c>
      <c r="M1163" s="38" t="str">
        <f>IF('query (10)'!I1163="","",'query (10)'!I1163)</f>
        <v>Mechanical</v>
      </c>
      <c r="N1163" s="38" t="str">
        <f>IF('query (10)'!O1163="","",'query (10)'!O1163)</f>
        <v>Part Change</v>
      </c>
      <c r="O1163" s="38" t="str">
        <f>IF('query (10)'!P1163="","",'query (10)'!P1163)</f>
        <v>Medium</v>
      </c>
      <c r="P1163" s="38" t="str">
        <f>IF('query (10)'!N1163="","",'query (10)'!N1163)</f>
        <v>Change air cylinder cage work press U-D to cycle pm 3Y.
model : CDA2KB50-200</v>
      </c>
      <c r="Q1163" s="38" t="str">
        <f>TRIM('query (10)'!N1163)</f>
        <v>Change air cylinder cage work press U-D to cycle pm 3Y.
model : CDA2KB50-200</v>
      </c>
      <c r="R1163" s="38" t="str">
        <f>TRIM(UPPER('query (10)'!R1163))</f>
        <v>AIR CYLINDER</v>
      </c>
      <c r="S1163" s="38" t="str">
        <f>TRIM(UPPER('query (10)'!S1163))</f>
        <v>CDA2KB50-200</v>
      </c>
      <c r="T1163" s="38" t="str">
        <f>IF('query (10)'!Q1163="","",TRIM(UPPER('query (10)'!Q1163)))</f>
        <v/>
      </c>
      <c r="U1163" s="38" t="str">
        <f>IF('query (10)'!T1163="","",'query (10)'!T1163)</f>
        <v/>
      </c>
      <c r="V1163" s="39" t="str">
        <f>IF('query (10)'!T1163="","",IFERROR(VALUE('query (10)'!T1163),""))</f>
        <v/>
      </c>
      <c r="W1163" s="40">
        <f>IF('query (10)'!U1163="","",'query (10)'!U1163)</f>
        <v>0</v>
      </c>
      <c r="X1163" s="39">
        <f>IF('query (10)'!V1163="","",'query (10)'!V1163)</f>
        <v>1080</v>
      </c>
      <c r="Y1163" s="41">
        <f>IF('query (10)'!W1163="","",'query (10)'!W1163)</f>
        <v>46077</v>
      </c>
      <c r="Z1163" s="41" t="str">
        <f>IF('query (10)'!X1163="","",'query (10)'!X1163)</f>
        <v/>
      </c>
      <c r="AA1163" s="41">
        <f>IF('query (10)'!Y1163="","",'query (10)'!Y1163)</f>
        <v>46077</v>
      </c>
      <c r="AB1163" s="41">
        <f>IF('query (10)'!Z1163="","",'query (10)'!Z1163)</f>
        <v>47157</v>
      </c>
      <c r="AC1163" s="38" t="str">
        <f>IF(OR('query (10)'!AA1163="",COUNTIF(Cleaning_Rules!$A$21:$A$26,TRIM('query (10)'!AA1163))&gt;0),"",TRIM('query (10)'!AA1163))</f>
        <v/>
      </c>
      <c r="AD1163" s="38" t="str">
        <f>IF('query (10)'!AB1163="","",TRIM(IFERROR(_xlfn.TEXTBEFORE('query (10)'!AB1163,"("),'query (10)'!AB1163)))</f>
        <v/>
      </c>
      <c r="AE1163" s="38" t="str">
        <f>IFERROR(LOWER(TRIM(_xlfn.TEXTBEFORE(_xlfn.TEXTAFTER('query (10)'!AB1163,"("),")"))),"")</f>
        <v/>
      </c>
      <c r="AF1163" s="38" t="str">
        <f>IF('query (10)'!AD1163="","",TRIM('query (10)'!AD1163))</f>
        <v>เจษฎา ผิวบาง</v>
      </c>
      <c r="AG1163" s="38" t="str">
        <f>IF('query (10)'!AE1163="","",TRIM('query (10)'!AE1163))</f>
        <v>เจษฎา ผิวบาง</v>
      </c>
      <c r="AH1163" s="38" t="str">
        <f>IF('query (10)'!AF1163="","",IFERROR(VALUE('query (10)'!AF1163),""))</f>
        <v/>
      </c>
      <c r="AI1163" s="38" t="str">
        <f>IF('query (10)'!AG1163="","",TRIM('query (10)'!AG1163))</f>
        <v/>
      </c>
      <c r="AJ1163" s="38" t="str">
        <f>IF('query (10)'!AH1163="","",IFERROR(VALUE('query (10)'!AH1163),""))</f>
        <v/>
      </c>
      <c r="AK1163" s="38" t="str">
        <f>IF('query (10)'!AI1163="","",TRIM('query (10)'!AI1163))</f>
        <v/>
      </c>
      <c r="AL1163" s="42">
        <f t="shared" si="90"/>
        <v>2026</v>
      </c>
      <c r="AM1163" s="42" t="str">
        <f t="shared" si="91"/>
        <v>2026-02</v>
      </c>
      <c r="AN1163" s="42" t="str">
        <f t="shared" ca="1" si="92"/>
        <v>ON_SCHEDULE</v>
      </c>
      <c r="AO1163" s="42" t="str">
        <f t="shared" si="93"/>
        <v>AS-085 | CAGE PRESS &amp; BALL DIVIDING M/C | WP Assambly1 | WORK HEAD | Time-based Maintenance | Mechanical | Part Change | Medium | Change air cylinder cage work press U-D to cycle pm 3Y.
model : CDA2KB50-200 | AIR CYLINDER | CDA2KB50-200 | เจษฎา ผิวบาง</v>
      </c>
      <c r="AP1163" s="42" t="str">
        <f>_xlfn.TEXTJOIN("; ",TRUE,IF(COUNTA('query (10)'!A1163:AK1163)&lt;=6,"NEAR_EMPTY_ROW",""),IF($K1163="","MISSING_STATUS",""),IF(AND($K1163="เสร็จสิ้น",$Z1163=""),"DONE_NO_ACTUAL_DATE",""),IF(AND($I1163="Condition-based Maintenance",$AH1163=""),"CBM_NO_MEASUREMENT",""),IF(OR($X1163="",$X1163=0),"INVALID_PERIOD",""),IF(AND($AA1163&lt;&gt;"",$AB1163&lt;&gt;"",$AB1163&lt;$AA1163),"DATE_SEQUENCE_ERROR",""),IF(AND($AB1163&lt;&gt;"",$AB1163&gt;DATE(2030,12,31)),"DATE_OUTLIER",""),IF($C1163="","MISSING_QRCODE",""),IF($J1163="UNKNOWN","UNKNOWN_PM_TYPE",""),IF($L1163="UNKNOWN","UNKNOWN_STATUS",""))</f>
        <v/>
      </c>
      <c r="AQ1163" s="42" t="str">
        <f t="shared" si="94"/>
        <v>NO</v>
      </c>
    </row>
    <row r="1164" spans="1:43" x14ac:dyDescent="0.3">
      <c r="A1164" s="38">
        <f>IF('query (10)'!A1164="","",'query (10)'!A1164)</f>
        <v>1338</v>
      </c>
      <c r="B1164" s="38" t="str">
        <f>IF('query (10)'!B1164="","",'query (10)'!B1164)</f>
        <v/>
      </c>
      <c r="C1164" s="38" t="str">
        <f>TRIM(UPPER('query (10)'!M1164))</f>
        <v>AS-178</v>
      </c>
      <c r="D1164" s="38" t="str">
        <f>TRIM(UPPER(IFERROR(_xlfn.TEXTBEFORE('query (10)'!L1164,"("),'query (10)'!L1164)))</f>
        <v>CAGE PRESS M/C</v>
      </c>
      <c r="E1164" s="38" t="str">
        <f>IFERROR(TRIM(UPPER(_xlfn.TEXTBEFORE(_xlfn.TEXTAFTER('query (10)'!L1164,"("),")"))),"")</f>
        <v/>
      </c>
      <c r="F1164" s="38" t="str">
        <f>TRIM('query (10)'!K1164)</f>
        <v>WP Assambly2</v>
      </c>
      <c r="G1164" s="38" t="str">
        <f>IF('query (10)'!J1164="","",'query (10)'!J1164)</f>
        <v>Work head</v>
      </c>
      <c r="H1164" s="38" t="str">
        <f>TRIM(UPPER('query (10)'!J1164))</f>
        <v>WORK HEAD</v>
      </c>
      <c r="I1164" s="38" t="str">
        <f>IF('query (10)'!F1164="","",'query (10)'!F1164)</f>
        <v>Time-based Maintenance</v>
      </c>
      <c r="J1164" s="38" t="str">
        <f>IF('query (10)'!F1164="","",IFERROR(INDEX(Cleaning_Rules!$B$14:$B$17,MATCH(TRIM('query (10)'!F1164),Cleaning_Rules!$A$14:$A$17,0)),"UNKNOWN"))</f>
        <v>TBM</v>
      </c>
      <c r="K1164" s="38" t="str">
        <f>IF('query (10)'!G1164="","",'query (10)'!G1164)</f>
        <v>แผนใหม่</v>
      </c>
      <c r="L1164" s="38" t="str">
        <f>IF('query (10)'!G1164="","MISSING",IFERROR(INDEX(Cleaning_Rules!$B$5:$B$10,MATCH(TRIM('query (10)'!G1164),Cleaning_Rules!$A$5:$A$10,0)),"UNKNOWN"))</f>
        <v>NEW_PLAN</v>
      </c>
      <c r="M1164" s="38" t="str">
        <f>IF('query (10)'!I1164="","",'query (10)'!I1164)</f>
        <v>Mechanical</v>
      </c>
      <c r="N1164" s="38" t="str">
        <f>IF('query (10)'!O1164="","",'query (10)'!O1164)</f>
        <v>Part Change</v>
      </c>
      <c r="O1164" s="38" t="str">
        <f>IF('query (10)'!P1164="","",'query (10)'!P1164)</f>
        <v>Medium</v>
      </c>
      <c r="P1164" s="38" t="str">
        <f>IF('query (10)'!N1164="","",'query (10)'!N1164)</f>
        <v>Change air cylinder cage work press U-D to cycle pm 3Y.
model : CDA2KB50-200</v>
      </c>
      <c r="Q1164" s="38" t="str">
        <f>TRIM('query (10)'!N1164)</f>
        <v>Change air cylinder cage work press U-D to cycle pm 3Y.
model : CDA2KB50-200</v>
      </c>
      <c r="R1164" s="38" t="str">
        <f>TRIM(UPPER('query (10)'!R1164))</f>
        <v>AIR CYLINDER</v>
      </c>
      <c r="S1164" s="38" t="str">
        <f>TRIM(UPPER('query (10)'!S1164))</f>
        <v>CDA2KB50-200</v>
      </c>
      <c r="T1164" s="38" t="str">
        <f>IF('query (10)'!Q1164="","",TRIM(UPPER('query (10)'!Q1164)))</f>
        <v/>
      </c>
      <c r="U1164" s="38" t="str">
        <f>IF('query (10)'!T1164="","",'query (10)'!T1164)</f>
        <v/>
      </c>
      <c r="V1164" s="39" t="str">
        <f>IF('query (10)'!T1164="","",IFERROR(VALUE('query (10)'!T1164),""))</f>
        <v/>
      </c>
      <c r="W1164" s="40">
        <f>IF('query (10)'!U1164="","",'query (10)'!U1164)</f>
        <v>0</v>
      </c>
      <c r="X1164" s="39">
        <f>IF('query (10)'!V1164="","",'query (10)'!V1164)</f>
        <v>1080</v>
      </c>
      <c r="Y1164" s="41">
        <f>IF('query (10)'!W1164="","",'query (10)'!W1164)</f>
        <v>46077</v>
      </c>
      <c r="Z1164" s="41" t="str">
        <f>IF('query (10)'!X1164="","",'query (10)'!X1164)</f>
        <v/>
      </c>
      <c r="AA1164" s="41">
        <f>IF('query (10)'!Y1164="","",'query (10)'!Y1164)</f>
        <v>46077</v>
      </c>
      <c r="AB1164" s="41">
        <f>IF('query (10)'!Z1164="","",'query (10)'!Z1164)</f>
        <v>47157</v>
      </c>
      <c r="AC1164" s="38" t="str">
        <f>IF(OR('query (10)'!AA1164="",COUNTIF(Cleaning_Rules!$A$21:$A$26,TRIM('query (10)'!AA1164))&gt;0),"",TRIM('query (10)'!AA1164))</f>
        <v/>
      </c>
      <c r="AD1164" s="38" t="str">
        <f>IF('query (10)'!AB1164="","",TRIM(IFERROR(_xlfn.TEXTBEFORE('query (10)'!AB1164,"("),'query (10)'!AB1164)))</f>
        <v/>
      </c>
      <c r="AE1164" s="38" t="str">
        <f>IFERROR(LOWER(TRIM(_xlfn.TEXTBEFORE(_xlfn.TEXTAFTER('query (10)'!AB1164,"("),")"))),"")</f>
        <v/>
      </c>
      <c r="AF1164" s="38" t="str">
        <f>IF('query (10)'!AD1164="","",TRIM('query (10)'!AD1164))</f>
        <v>เจษฎา ผิวบาง</v>
      </c>
      <c r="AG1164" s="38" t="str">
        <f>IF('query (10)'!AE1164="","",TRIM('query (10)'!AE1164))</f>
        <v>เจษฎา ผิวบาง</v>
      </c>
      <c r="AH1164" s="38" t="str">
        <f>IF('query (10)'!AF1164="","",IFERROR(VALUE('query (10)'!AF1164),""))</f>
        <v/>
      </c>
      <c r="AI1164" s="38" t="str">
        <f>IF('query (10)'!AG1164="","",TRIM('query (10)'!AG1164))</f>
        <v/>
      </c>
      <c r="AJ1164" s="38" t="str">
        <f>IF('query (10)'!AH1164="","",IFERROR(VALUE('query (10)'!AH1164),""))</f>
        <v/>
      </c>
      <c r="AK1164" s="38" t="str">
        <f>IF('query (10)'!AI1164="","",TRIM('query (10)'!AI1164))</f>
        <v/>
      </c>
      <c r="AL1164" s="42">
        <f t="shared" si="90"/>
        <v>2026</v>
      </c>
      <c r="AM1164" s="42" t="str">
        <f t="shared" si="91"/>
        <v>2026-02</v>
      </c>
      <c r="AN1164" s="42" t="str">
        <f t="shared" ca="1" si="92"/>
        <v>ON_SCHEDULE</v>
      </c>
      <c r="AO1164" s="42" t="str">
        <f t="shared" si="93"/>
        <v>AS-178 | CAGE PRESS M/C | WP Assambly2 | WORK HEAD | Time-based Maintenance | Mechanical | Part Change | Medium | Change air cylinder cage work press U-D to cycle pm 3Y.
model : CDA2KB50-200 | AIR CYLINDER | CDA2KB50-200 | เจษฎา ผิวบาง</v>
      </c>
      <c r="AP1164" s="42" t="str">
        <f>_xlfn.TEXTJOIN("; ",TRUE,IF(COUNTA('query (10)'!A1164:AK1164)&lt;=6,"NEAR_EMPTY_ROW",""),IF($K1164="","MISSING_STATUS",""),IF(AND($K1164="เสร็จสิ้น",$Z1164=""),"DONE_NO_ACTUAL_DATE",""),IF(AND($I1164="Condition-based Maintenance",$AH1164=""),"CBM_NO_MEASUREMENT",""),IF(OR($X1164="",$X1164=0),"INVALID_PERIOD",""),IF(AND($AA1164&lt;&gt;"",$AB1164&lt;&gt;"",$AB1164&lt;$AA1164),"DATE_SEQUENCE_ERROR",""),IF(AND($AB1164&lt;&gt;"",$AB1164&gt;DATE(2030,12,31)),"DATE_OUTLIER",""),IF($C1164="","MISSING_QRCODE",""),IF($J1164="UNKNOWN","UNKNOWN_PM_TYPE",""),IF($L1164="UNKNOWN","UNKNOWN_STATUS",""))</f>
        <v/>
      </c>
      <c r="AQ1164" s="42" t="str">
        <f t="shared" si="94"/>
        <v>NO</v>
      </c>
    </row>
    <row r="1165" spans="1:43" x14ac:dyDescent="0.3">
      <c r="A1165" s="38">
        <f>IF('query (10)'!A1165="","",'query (10)'!A1165)</f>
        <v>1339</v>
      </c>
      <c r="B1165" s="38">
        <f>IF('query (10)'!B1165="","",'query (10)'!B1165)</f>
        <v>18775</v>
      </c>
      <c r="C1165" s="38" t="str">
        <f>TRIM(UPPER('query (10)'!M1165))</f>
        <v>WA-262</v>
      </c>
      <c r="D1165" s="38" t="str">
        <f>TRIM(UPPER(IFERROR(_xlfn.TEXTBEFORE('query (10)'!L1165,"("),'query (10)'!L1165)))</f>
        <v>FINISH WASH EQUIPMENT</v>
      </c>
      <c r="E1165" s="38" t="str">
        <f>IFERROR(TRIM(UPPER(_xlfn.TEXTBEFORE(_xlfn.TEXTAFTER('query (10)'!L1165,"("),")"))),"")</f>
        <v/>
      </c>
      <c r="F1165" s="38" t="str">
        <f>TRIM('query (10)'!K1165)</f>
        <v>KWD2</v>
      </c>
      <c r="G1165" s="38" t="str">
        <f>IF('query (10)'!J1165="","",'query (10)'!J1165)</f>
        <v xml:space="preserve">Heavy smoke </v>
      </c>
      <c r="H1165" s="38" t="str">
        <f>TRIM(UPPER('query (10)'!J1165))</f>
        <v>HEAVY SMOKE</v>
      </c>
      <c r="I1165" s="38" t="str">
        <f>IF('query (10)'!F1165="","",'query (10)'!F1165)</f>
        <v>Time-based Maintenance</v>
      </c>
      <c r="J1165" s="38" t="str">
        <f>IF('query (10)'!F1165="","",IFERROR(INDEX(Cleaning_Rules!$B$14:$B$17,MATCH(TRIM('query (10)'!F1165),Cleaning_Rules!$A$14:$A$17,0)),"UNKNOWN"))</f>
        <v>TBM</v>
      </c>
      <c r="K1165" s="38" t="str">
        <f>IF('query (10)'!G1165="","",'query (10)'!G1165)</f>
        <v>เสร็จสิ้น</v>
      </c>
      <c r="L1165" s="38" t="str">
        <f>IF('query (10)'!G1165="","MISSING",IFERROR(INDEX(Cleaning_Rules!$B$5:$B$10,MATCH(TRIM('query (10)'!G1165),Cleaning_Rules!$A$5:$A$10,0)),"UNKNOWN"))</f>
        <v>COMPLETED</v>
      </c>
      <c r="M1165" s="38" t="str">
        <f>IF('query (10)'!I1165="","",'query (10)'!I1165)</f>
        <v>Mechanical</v>
      </c>
      <c r="N1165" s="38" t="str">
        <f>IF('query (10)'!O1165="","",'query (10)'!O1165)</f>
        <v>Part Change</v>
      </c>
      <c r="O1165" s="38" t="str">
        <f>IF('query (10)'!P1165="","",'query (10)'!P1165)</f>
        <v>Medium</v>
      </c>
      <c r="P1165" s="38" t="str">
        <f>IF('query (10)'!N1165="","",'query (10)'!N1165)</f>
        <v xml:space="preserve">Change filer Heavy smoke According to PM 36 Month Cycle
Model: DF-40
</v>
      </c>
      <c r="Q1165" s="38" t="str">
        <f>TRIM('query (10)'!N1165)</f>
        <v xml:space="preserve">Change filer Heavy smoke According to PM 36 Month Cycle
Model: DF-40
</v>
      </c>
      <c r="R1165" s="38" t="str">
        <f>TRIM(UPPER('query (10)'!R1165))</f>
        <v>FILTER</v>
      </c>
      <c r="S1165" s="38" t="str">
        <f>TRIM(UPPER('query (10)'!S1165))</f>
        <v>DF-40</v>
      </c>
      <c r="T1165" s="38" t="str">
        <f>IF('query (10)'!Q1165="","",TRIM(UPPER('query (10)'!Q1165)))</f>
        <v/>
      </c>
      <c r="U1165" s="38" t="str">
        <f>IF('query (10)'!T1165="","",'query (10)'!T1165)</f>
        <v/>
      </c>
      <c r="V1165" s="39" t="str">
        <f>IF('query (10)'!T1165="","",IFERROR(VALUE('query (10)'!T1165),""))</f>
        <v/>
      </c>
      <c r="W1165" s="40">
        <f>IF('query (10)'!U1165="","",'query (10)'!U1165)</f>
        <v>0</v>
      </c>
      <c r="X1165" s="39">
        <f>IF('query (10)'!V1165="","",'query (10)'!V1165)</f>
        <v>1080</v>
      </c>
      <c r="Y1165" s="41">
        <f>IF('query (10)'!W1165="","",'query (10)'!W1165)</f>
        <v>46083</v>
      </c>
      <c r="Z1165" s="41">
        <f>IF('query (10)'!X1165="","",'query (10)'!X1165)</f>
        <v>46095</v>
      </c>
      <c r="AA1165" s="41">
        <f>IF('query (10)'!Y1165="","",'query (10)'!Y1165)</f>
        <v>46095</v>
      </c>
      <c r="AB1165" s="41">
        <f>IF('query (10)'!Z1165="","",'query (10)'!Z1165)</f>
        <v>47175</v>
      </c>
      <c r="AC1165" s="38" t="str">
        <f>IF(OR('query (10)'!AA1165="",COUNTIF(Cleaning_Rules!$A$21:$A$26,TRIM('query (10)'!AA1165))&gt;0),"",TRIM('query (10)'!AA1165))</f>
        <v/>
      </c>
      <c r="AD1165" s="38" t="str">
        <f>IF('query (10)'!AB1165="","",TRIM(IFERROR(_xlfn.TEXTBEFORE('query (10)'!AB1165,"("),'query (10)'!AB1165)))</f>
        <v>เริ่มซ่อมงาน PM แล้ว รับผิดชอบโดย PUCHIT KULSEREE</v>
      </c>
      <c r="AE1165" s="38" t="str">
        <f>IFERROR(LOWER(TRIM(_xlfn.TEXTBEFORE(_xlfn.TEXTAFTER('query (10)'!AB1165,"("),")"))),"")</f>
        <v>puchit@nsk.com</v>
      </c>
      <c r="AF1165" s="38" t="str">
        <f>IF('query (10)'!AD1165="","",TRIM('query (10)'!AD1165))</f>
        <v>คุณานนต์ ปารวัณวงศ์</v>
      </c>
      <c r="AG1165" s="38" t="str">
        <f>IF('query (10)'!AE1165="","",TRIM('query (10)'!AE1165))</f>
        <v>ภูชิต กุลเสรี</v>
      </c>
      <c r="AH1165" s="38" t="str">
        <f>IF('query (10)'!AF1165="","",IFERROR(VALUE('query (10)'!AF1165),""))</f>
        <v/>
      </c>
      <c r="AI1165" s="38" t="str">
        <f>IF('query (10)'!AG1165="","",TRIM('query (10)'!AG1165))</f>
        <v/>
      </c>
      <c r="AJ1165" s="38" t="str">
        <f>IF('query (10)'!AH1165="","",IFERROR(VALUE('query (10)'!AH1165),""))</f>
        <v/>
      </c>
      <c r="AK1165" s="38" t="str">
        <f>IF('query (10)'!AI1165="","",TRIM('query (10)'!AI1165))</f>
        <v/>
      </c>
      <c r="AL1165" s="42">
        <f t="shared" si="90"/>
        <v>2026</v>
      </c>
      <c r="AM1165" s="42" t="str">
        <f t="shared" si="91"/>
        <v>2026-03</v>
      </c>
      <c r="AN1165" s="42" t="str">
        <f t="shared" ca="1" si="92"/>
        <v/>
      </c>
      <c r="AO1165" s="42" t="str">
        <f t="shared" si="93"/>
        <v>WA-262 | FINISH WASH EQUIPMENT | KWD2 | HEAVY SMOKE | Time-based Maintenance | Mechanical | Part Change | Medium | Change filer Heavy smoke According to PM 36 Month Cycle
Model: DF-40
 | FILTER | DF-40 | เริ่มซ่อมงาน PM แล้ว รับผิดชอบโดย PUCHIT KULSEREE | ภูชิต กุลเสรี</v>
      </c>
      <c r="AP1165" s="42" t="str">
        <f>_xlfn.TEXTJOIN("; ",TRUE,IF(COUNTA('query (10)'!A1165:AK1165)&lt;=6,"NEAR_EMPTY_ROW",""),IF($K1165="","MISSING_STATUS",""),IF(AND($K1165="เสร็จสิ้น",$Z1165=""),"DONE_NO_ACTUAL_DATE",""),IF(AND($I1165="Condition-based Maintenance",$AH1165=""),"CBM_NO_MEASUREMENT",""),IF(OR($X1165="",$X1165=0),"INVALID_PERIOD",""),IF(AND($AA1165&lt;&gt;"",$AB1165&lt;&gt;"",$AB1165&lt;$AA1165),"DATE_SEQUENCE_ERROR",""),IF(AND($AB1165&lt;&gt;"",$AB1165&gt;DATE(2030,12,31)),"DATE_OUTLIER",""),IF($C1165="","MISSING_QRCODE",""),IF($J1165="UNKNOWN","UNKNOWN_PM_TYPE",""),IF($L1165="UNKNOWN","UNKNOWN_STATUS",""))</f>
        <v/>
      </c>
      <c r="AQ1165" s="42" t="str">
        <f t="shared" si="94"/>
        <v>NO</v>
      </c>
    </row>
    <row r="1166" spans="1:43" x14ac:dyDescent="0.3">
      <c r="A1166" s="38">
        <f>IF('query (10)'!A1166="","",'query (10)'!A1166)</f>
        <v>1340</v>
      </c>
      <c r="B1166" s="38">
        <f>IF('query (10)'!B1166="","",'query (10)'!B1166)</f>
        <v>18776</v>
      </c>
      <c r="C1166" s="38" t="str">
        <f>TRIM(UPPER('query (10)'!M1166))</f>
        <v>WA-269</v>
      </c>
      <c r="D1166" s="38" t="str">
        <f>TRIM(UPPER(IFERROR(_xlfn.TEXTBEFORE('query (10)'!L1166,"("),'query (10)'!L1166)))</f>
        <v>OUTER / INNER RING PART WASH MACHINE</v>
      </c>
      <c r="E1166" s="38" t="str">
        <f>IFERROR(TRIM(UPPER(_xlfn.TEXTBEFORE(_xlfn.TEXTAFTER('query (10)'!L1166,"("),")"))),"")</f>
        <v/>
      </c>
      <c r="F1166" s="38" t="str">
        <f>TRIM('query (10)'!K1166)</f>
        <v>KWD2</v>
      </c>
      <c r="G1166" s="38" t="str">
        <f>IF('query (10)'!J1166="","",'query (10)'!J1166)</f>
        <v xml:space="preserve">Heavy smoke </v>
      </c>
      <c r="H1166" s="38" t="str">
        <f>TRIM(UPPER('query (10)'!J1166))</f>
        <v>HEAVY SMOKE</v>
      </c>
      <c r="I1166" s="38" t="str">
        <f>IF('query (10)'!F1166="","",'query (10)'!F1166)</f>
        <v>Time-based Maintenance</v>
      </c>
      <c r="J1166" s="38" t="str">
        <f>IF('query (10)'!F1166="","",IFERROR(INDEX(Cleaning_Rules!$B$14:$B$17,MATCH(TRIM('query (10)'!F1166),Cleaning_Rules!$A$14:$A$17,0)),"UNKNOWN"))</f>
        <v>TBM</v>
      </c>
      <c r="K1166" s="38" t="str">
        <f>IF('query (10)'!G1166="","",'query (10)'!G1166)</f>
        <v>เสร็จสิ้น</v>
      </c>
      <c r="L1166" s="38" t="str">
        <f>IF('query (10)'!G1166="","MISSING",IFERROR(INDEX(Cleaning_Rules!$B$5:$B$10,MATCH(TRIM('query (10)'!G1166),Cleaning_Rules!$A$5:$A$10,0)),"UNKNOWN"))</f>
        <v>COMPLETED</v>
      </c>
      <c r="M1166" s="38" t="str">
        <f>IF('query (10)'!I1166="","",'query (10)'!I1166)</f>
        <v>Mechanical</v>
      </c>
      <c r="N1166" s="38" t="str">
        <f>IF('query (10)'!O1166="","",'query (10)'!O1166)</f>
        <v>Part Change</v>
      </c>
      <c r="O1166" s="38" t="str">
        <f>IF('query (10)'!P1166="","",'query (10)'!P1166)</f>
        <v>Medium</v>
      </c>
      <c r="P1166" s="38" t="str">
        <f>IF('query (10)'!N1166="","",'query (10)'!N1166)</f>
        <v xml:space="preserve">Change filer Heavy smoke According to PM 36 Month Cycle
Model: DF-40
</v>
      </c>
      <c r="Q1166" s="38" t="str">
        <f>TRIM('query (10)'!N1166)</f>
        <v xml:space="preserve">Change filer Heavy smoke According to PM 36 Month Cycle
Model: DF-40
</v>
      </c>
      <c r="R1166" s="38" t="str">
        <f>TRIM(UPPER('query (10)'!R1166))</f>
        <v>FILTER</v>
      </c>
      <c r="S1166" s="38" t="str">
        <f>TRIM(UPPER('query (10)'!S1166))</f>
        <v>DF-40</v>
      </c>
      <c r="T1166" s="38" t="str">
        <f>IF('query (10)'!Q1166="","",TRIM(UPPER('query (10)'!Q1166)))</f>
        <v/>
      </c>
      <c r="U1166" s="38" t="str">
        <f>IF('query (10)'!T1166="","",'query (10)'!T1166)</f>
        <v/>
      </c>
      <c r="V1166" s="39" t="str">
        <f>IF('query (10)'!T1166="","",IFERROR(VALUE('query (10)'!T1166),""))</f>
        <v/>
      </c>
      <c r="W1166" s="40">
        <f>IF('query (10)'!U1166="","",'query (10)'!U1166)</f>
        <v>0</v>
      </c>
      <c r="X1166" s="39">
        <f>IF('query (10)'!V1166="","",'query (10)'!V1166)</f>
        <v>1080</v>
      </c>
      <c r="Y1166" s="41">
        <f>IF('query (10)'!W1166="","",'query (10)'!W1166)</f>
        <v>46083</v>
      </c>
      <c r="Z1166" s="41">
        <f>IF('query (10)'!X1166="","",'query (10)'!X1166)</f>
        <v>46095</v>
      </c>
      <c r="AA1166" s="41">
        <f>IF('query (10)'!Y1166="","",'query (10)'!Y1166)</f>
        <v>46095</v>
      </c>
      <c r="AB1166" s="41">
        <f>IF('query (10)'!Z1166="","",'query (10)'!Z1166)</f>
        <v>47175</v>
      </c>
      <c r="AC1166" s="38" t="str">
        <f>IF(OR('query (10)'!AA1166="",COUNTIF(Cleaning_Rules!$A$21:$A$26,TRIM('query (10)'!AA1166))&gt;0),"",TRIM('query (10)'!AA1166))</f>
        <v/>
      </c>
      <c r="AD1166" s="38" t="str">
        <f>IF('query (10)'!AB1166="","",TRIM(IFERROR(_xlfn.TEXTBEFORE('query (10)'!AB1166,"("),'query (10)'!AB1166)))</f>
        <v>เริ่มซ่อมงาน PM แล้ว รับผิดชอบโดย PUCHIT KULSEREE</v>
      </c>
      <c r="AE1166" s="38" t="str">
        <f>IFERROR(LOWER(TRIM(_xlfn.TEXTBEFORE(_xlfn.TEXTAFTER('query (10)'!AB1166,"("),")"))),"")</f>
        <v>puchit@nsk.com</v>
      </c>
      <c r="AF1166" s="38" t="str">
        <f>IF('query (10)'!AD1166="","",TRIM('query (10)'!AD1166))</f>
        <v>คุณานนต์ ปารวัณวงศ์</v>
      </c>
      <c r="AG1166" s="38" t="str">
        <f>IF('query (10)'!AE1166="","",TRIM('query (10)'!AE1166))</f>
        <v>ภูชิต กุลเสรี</v>
      </c>
      <c r="AH1166" s="38" t="str">
        <f>IF('query (10)'!AF1166="","",IFERROR(VALUE('query (10)'!AF1166),""))</f>
        <v/>
      </c>
      <c r="AI1166" s="38" t="str">
        <f>IF('query (10)'!AG1166="","",TRIM('query (10)'!AG1166))</f>
        <v/>
      </c>
      <c r="AJ1166" s="38" t="str">
        <f>IF('query (10)'!AH1166="","",IFERROR(VALUE('query (10)'!AH1166),""))</f>
        <v/>
      </c>
      <c r="AK1166" s="38" t="str">
        <f>IF('query (10)'!AI1166="","",TRIM('query (10)'!AI1166))</f>
        <v/>
      </c>
      <c r="AL1166" s="42">
        <f t="shared" si="90"/>
        <v>2026</v>
      </c>
      <c r="AM1166" s="42" t="str">
        <f t="shared" si="91"/>
        <v>2026-03</v>
      </c>
      <c r="AN1166" s="42" t="str">
        <f t="shared" ca="1" si="92"/>
        <v/>
      </c>
      <c r="AO1166" s="42" t="str">
        <f t="shared" si="93"/>
        <v>WA-269 | OUTER / INNER RING PART WASH MACHINE | KWD2 | HEAVY SMOKE | Time-based Maintenance | Mechanical | Part Change | Medium | Change filer Heavy smoke According to PM 36 Month Cycle
Model: DF-40
 | FILTER | DF-40 | เริ่มซ่อมงาน PM แล้ว รับผิดชอบโดย PUCHIT KULSEREE | ภูชิต กุลเสรี</v>
      </c>
      <c r="AP1166" s="42" t="str">
        <f>_xlfn.TEXTJOIN("; ",TRUE,IF(COUNTA('query (10)'!A1166:AK1166)&lt;=6,"NEAR_EMPTY_ROW",""),IF($K1166="","MISSING_STATUS",""),IF(AND($K1166="เสร็จสิ้น",$Z1166=""),"DONE_NO_ACTUAL_DATE",""),IF(AND($I1166="Condition-based Maintenance",$AH1166=""),"CBM_NO_MEASUREMENT",""),IF(OR($X1166="",$X1166=0),"INVALID_PERIOD",""),IF(AND($AA1166&lt;&gt;"",$AB1166&lt;&gt;"",$AB1166&lt;$AA1166),"DATE_SEQUENCE_ERROR",""),IF(AND($AB1166&lt;&gt;"",$AB1166&gt;DATE(2030,12,31)),"DATE_OUTLIER",""),IF($C1166="","MISSING_QRCODE",""),IF($J1166="UNKNOWN","UNKNOWN_PM_TYPE",""),IF($L1166="UNKNOWN","UNKNOWN_STATUS",""))</f>
        <v/>
      </c>
      <c r="AQ1166" s="42" t="str">
        <f t="shared" si="94"/>
        <v>NO</v>
      </c>
    </row>
    <row r="1167" spans="1:43" x14ac:dyDescent="0.3">
      <c r="A1167" s="38">
        <f>IF('query (10)'!A1167="","",'query (10)'!A1167)</f>
        <v>1341</v>
      </c>
      <c r="B1167" s="38">
        <f>IF('query (10)'!B1167="","",'query (10)'!B1167)</f>
        <v>18842</v>
      </c>
      <c r="C1167" s="38" t="str">
        <f>TRIM(UPPER('query (10)'!M1167))</f>
        <v>WA-348</v>
      </c>
      <c r="D1167" s="38" t="str">
        <f>TRIM(UPPER(IFERROR(_xlfn.TEXTBEFORE('query (10)'!L1167,"("),'query (10)'!L1167)))</f>
        <v>FINISH WASH EQUIPMENT</v>
      </c>
      <c r="E1167" s="38" t="str">
        <f>IFERROR(TRIM(UPPER(_xlfn.TEXTBEFORE(_xlfn.TEXTAFTER('query (10)'!L1167,"("),")"))),"")</f>
        <v/>
      </c>
      <c r="F1167" s="38" t="str">
        <f>TRIM('query (10)'!K1167)</f>
        <v>KWD3</v>
      </c>
      <c r="G1167" s="38" t="str">
        <f>IF('query (10)'!J1167="","",'query (10)'!J1167)</f>
        <v xml:space="preserve">Heavy smoke </v>
      </c>
      <c r="H1167" s="38" t="str">
        <f>TRIM(UPPER('query (10)'!J1167))</f>
        <v>HEAVY SMOKE</v>
      </c>
      <c r="I1167" s="38" t="str">
        <f>IF('query (10)'!F1167="","",'query (10)'!F1167)</f>
        <v>Time-based Maintenance</v>
      </c>
      <c r="J1167" s="38" t="str">
        <f>IF('query (10)'!F1167="","",IFERROR(INDEX(Cleaning_Rules!$B$14:$B$17,MATCH(TRIM('query (10)'!F1167),Cleaning_Rules!$A$14:$A$17,0)),"UNKNOWN"))</f>
        <v>TBM</v>
      </c>
      <c r="K1167" s="38" t="str">
        <f>IF('query (10)'!G1167="","",'query (10)'!G1167)</f>
        <v>เสร็จสิ้น</v>
      </c>
      <c r="L1167" s="38" t="str">
        <f>IF('query (10)'!G1167="","MISSING",IFERROR(INDEX(Cleaning_Rules!$B$5:$B$10,MATCH(TRIM('query (10)'!G1167),Cleaning_Rules!$A$5:$A$10,0)),"UNKNOWN"))</f>
        <v>COMPLETED</v>
      </c>
      <c r="M1167" s="38" t="str">
        <f>IF('query (10)'!I1167="","",'query (10)'!I1167)</f>
        <v>Mechanical</v>
      </c>
      <c r="N1167" s="38" t="str">
        <f>IF('query (10)'!O1167="","",'query (10)'!O1167)</f>
        <v>Part Change</v>
      </c>
      <c r="O1167" s="38" t="str">
        <f>IF('query (10)'!P1167="","",'query (10)'!P1167)</f>
        <v>Medium</v>
      </c>
      <c r="P1167" s="38" t="str">
        <f>IF('query (10)'!N1167="","",'query (10)'!N1167)</f>
        <v xml:space="preserve">Change filer Heavy smoke According to PM 36 Month Cycle
Model: DF-40
</v>
      </c>
      <c r="Q1167" s="38" t="str">
        <f>TRIM('query (10)'!N1167)</f>
        <v xml:space="preserve">Change filer Heavy smoke According to PM 36 Month Cycle
Model: DF-40
</v>
      </c>
      <c r="R1167" s="38" t="str">
        <f>TRIM(UPPER('query (10)'!R1167))</f>
        <v>FILTER</v>
      </c>
      <c r="S1167" s="38" t="str">
        <f>TRIM(UPPER('query (10)'!S1167))</f>
        <v>DF-40</v>
      </c>
      <c r="T1167" s="38" t="str">
        <f>IF('query (10)'!Q1167="","",TRIM(UPPER('query (10)'!Q1167)))</f>
        <v/>
      </c>
      <c r="U1167" s="38" t="str">
        <f>IF('query (10)'!T1167="","",'query (10)'!T1167)</f>
        <v/>
      </c>
      <c r="V1167" s="39" t="str">
        <f>IF('query (10)'!T1167="","",IFERROR(VALUE('query (10)'!T1167),""))</f>
        <v/>
      </c>
      <c r="W1167" s="40">
        <f>IF('query (10)'!U1167="","",'query (10)'!U1167)</f>
        <v>0</v>
      </c>
      <c r="X1167" s="39">
        <f>IF('query (10)'!V1167="","",'query (10)'!V1167)</f>
        <v>1080</v>
      </c>
      <c r="Y1167" s="41">
        <f>IF('query (10)'!W1167="","",'query (10)'!W1167)</f>
        <v>46084</v>
      </c>
      <c r="Z1167" s="41">
        <f>IF('query (10)'!X1167="","",'query (10)'!X1167)</f>
        <v>46115</v>
      </c>
      <c r="AA1167" s="41">
        <f>IF('query (10)'!Y1167="","",'query (10)'!Y1167)</f>
        <v>46115</v>
      </c>
      <c r="AB1167" s="41">
        <f>IF('query (10)'!Z1167="","",'query (10)'!Z1167)</f>
        <v>47195</v>
      </c>
      <c r="AC1167" s="38" t="str">
        <f>IF(OR('query (10)'!AA1167="",COUNTIF(Cleaning_Rules!$A$21:$A$26,TRIM('query (10)'!AA1167))&gt;0),"",TRIM('query (10)'!AA1167))</f>
        <v/>
      </c>
      <c r="AD1167" s="38" t="str">
        <f>IF('query (10)'!AB1167="","",TRIM(IFERROR(_xlfn.TEXTBEFORE('query (10)'!AB1167,"("),'query (10)'!AB1167)))</f>
        <v>เริ่มซ่อมงาน PM แล้ว รับผิดชอบโดย PUCHIT KULSEREE</v>
      </c>
      <c r="AE1167" s="38" t="str">
        <f>IFERROR(LOWER(TRIM(_xlfn.TEXTBEFORE(_xlfn.TEXTAFTER('query (10)'!AB1167,"("),")"))),"")</f>
        <v>puchit@nsk.com</v>
      </c>
      <c r="AF1167" s="38" t="str">
        <f>IF('query (10)'!AD1167="","",TRIM('query (10)'!AD1167))</f>
        <v>คุณานนต์ ปารวัณวงศ์</v>
      </c>
      <c r="AG1167" s="38" t="str">
        <f>IF('query (10)'!AE1167="","",TRIM('query (10)'!AE1167))</f>
        <v>ภูชิต กุลเสรี</v>
      </c>
      <c r="AH1167" s="38" t="str">
        <f>IF('query (10)'!AF1167="","",IFERROR(VALUE('query (10)'!AF1167),""))</f>
        <v/>
      </c>
      <c r="AI1167" s="38" t="str">
        <f>IF('query (10)'!AG1167="","",TRIM('query (10)'!AG1167))</f>
        <v/>
      </c>
      <c r="AJ1167" s="38" t="str">
        <f>IF('query (10)'!AH1167="","",IFERROR(VALUE('query (10)'!AH1167),""))</f>
        <v/>
      </c>
      <c r="AK1167" s="38" t="str">
        <f>IF('query (10)'!AI1167="","",TRIM('query (10)'!AI1167))</f>
        <v/>
      </c>
      <c r="AL1167" s="42">
        <f t="shared" si="90"/>
        <v>2026</v>
      </c>
      <c r="AM1167" s="42" t="str">
        <f t="shared" si="91"/>
        <v>2026-03</v>
      </c>
      <c r="AN1167" s="42" t="str">
        <f t="shared" ca="1" si="92"/>
        <v/>
      </c>
      <c r="AO1167" s="42" t="str">
        <f t="shared" si="93"/>
        <v>WA-348 | FINISH WASH EQUIPMENT | KWD3 | HEAVY SMOKE | Time-based Maintenance | Mechanical | Part Change | Medium | Change filer Heavy smoke According to PM 36 Month Cycle
Model: DF-40
 | FILTER | DF-40 | เริ่มซ่อมงาน PM แล้ว รับผิดชอบโดย PUCHIT KULSEREE | ภูชิต กุลเสรี</v>
      </c>
      <c r="AP1167" s="42" t="str">
        <f>_xlfn.TEXTJOIN("; ",TRUE,IF(COUNTA('query (10)'!A1167:AK1167)&lt;=6,"NEAR_EMPTY_ROW",""),IF($K1167="","MISSING_STATUS",""),IF(AND($K1167="เสร็จสิ้น",$Z1167=""),"DONE_NO_ACTUAL_DATE",""),IF(AND($I1167="Condition-based Maintenance",$AH1167=""),"CBM_NO_MEASUREMENT",""),IF(OR($X1167="",$X1167=0),"INVALID_PERIOD",""),IF(AND($AA1167&lt;&gt;"",$AB1167&lt;&gt;"",$AB1167&lt;$AA1167),"DATE_SEQUENCE_ERROR",""),IF(AND($AB1167&lt;&gt;"",$AB1167&gt;DATE(2030,12,31)),"DATE_OUTLIER",""),IF($C1167="","MISSING_QRCODE",""),IF($J1167="UNKNOWN","UNKNOWN_PM_TYPE",""),IF($L1167="UNKNOWN","UNKNOWN_STATUS",""))</f>
        <v/>
      </c>
      <c r="AQ1167" s="42" t="str">
        <f t="shared" si="94"/>
        <v>NO</v>
      </c>
    </row>
    <row r="1168" spans="1:43" x14ac:dyDescent="0.3">
      <c r="A1168" s="38">
        <f>IF('query (10)'!A1168="","",'query (10)'!A1168)</f>
        <v>1342</v>
      </c>
      <c r="B1168" s="38">
        <f>IF('query (10)'!B1168="","",'query (10)'!B1168)</f>
        <v>18841</v>
      </c>
      <c r="C1168" s="38" t="str">
        <f>TRIM(UPPER('query (10)'!M1168))</f>
        <v>WA-355</v>
      </c>
      <c r="D1168" s="38" t="str">
        <f>TRIM(UPPER(IFERROR(_xlfn.TEXTBEFORE('query (10)'!L1168,"("),'query (10)'!L1168)))</f>
        <v>OUTER / INNER RING PART WASH MACHINE</v>
      </c>
      <c r="E1168" s="38" t="str">
        <f>IFERROR(TRIM(UPPER(_xlfn.TEXTBEFORE(_xlfn.TEXTAFTER('query (10)'!L1168,"("),")"))),"")</f>
        <v/>
      </c>
      <c r="F1168" s="38" t="str">
        <f>TRIM('query (10)'!K1168)</f>
        <v>KWD3</v>
      </c>
      <c r="G1168" s="38" t="str">
        <f>IF('query (10)'!J1168="","",'query (10)'!J1168)</f>
        <v xml:space="preserve">Heavy smoke </v>
      </c>
      <c r="H1168" s="38" t="str">
        <f>TRIM(UPPER('query (10)'!J1168))</f>
        <v>HEAVY SMOKE</v>
      </c>
      <c r="I1168" s="38" t="str">
        <f>IF('query (10)'!F1168="","",'query (10)'!F1168)</f>
        <v>Time-based Maintenance</v>
      </c>
      <c r="J1168" s="38" t="str">
        <f>IF('query (10)'!F1168="","",IFERROR(INDEX(Cleaning_Rules!$B$14:$B$17,MATCH(TRIM('query (10)'!F1168),Cleaning_Rules!$A$14:$A$17,0)),"UNKNOWN"))</f>
        <v>TBM</v>
      </c>
      <c r="K1168" s="38" t="str">
        <f>IF('query (10)'!G1168="","",'query (10)'!G1168)</f>
        <v>เสร็จสิ้น</v>
      </c>
      <c r="L1168" s="38" t="str">
        <f>IF('query (10)'!G1168="","MISSING",IFERROR(INDEX(Cleaning_Rules!$B$5:$B$10,MATCH(TRIM('query (10)'!G1168),Cleaning_Rules!$A$5:$A$10,0)),"UNKNOWN"))</f>
        <v>COMPLETED</v>
      </c>
      <c r="M1168" s="38" t="str">
        <f>IF('query (10)'!I1168="","",'query (10)'!I1168)</f>
        <v>Mechanical</v>
      </c>
      <c r="N1168" s="38" t="str">
        <f>IF('query (10)'!O1168="","",'query (10)'!O1168)</f>
        <v>Part Change</v>
      </c>
      <c r="O1168" s="38" t="str">
        <f>IF('query (10)'!P1168="","",'query (10)'!P1168)</f>
        <v>Medium</v>
      </c>
      <c r="P1168" s="38" t="str">
        <f>IF('query (10)'!N1168="","",'query (10)'!N1168)</f>
        <v xml:space="preserve">Change filer Heavy smoke According to PM 36 Month Cycle
Model: DF-40
</v>
      </c>
      <c r="Q1168" s="38" t="str">
        <f>TRIM('query (10)'!N1168)</f>
        <v xml:space="preserve">Change filer Heavy smoke According to PM 36 Month Cycle
Model: DF-40
</v>
      </c>
      <c r="R1168" s="38" t="str">
        <f>TRIM(UPPER('query (10)'!R1168))</f>
        <v>FILTER</v>
      </c>
      <c r="S1168" s="38" t="str">
        <f>TRIM(UPPER('query (10)'!S1168))</f>
        <v>DF-40</v>
      </c>
      <c r="T1168" s="38" t="str">
        <f>IF('query (10)'!Q1168="","",TRIM(UPPER('query (10)'!Q1168)))</f>
        <v/>
      </c>
      <c r="U1168" s="38" t="str">
        <f>IF('query (10)'!T1168="","",'query (10)'!T1168)</f>
        <v/>
      </c>
      <c r="V1168" s="39" t="str">
        <f>IF('query (10)'!T1168="","",IFERROR(VALUE('query (10)'!T1168),""))</f>
        <v/>
      </c>
      <c r="W1168" s="40">
        <f>IF('query (10)'!U1168="","",'query (10)'!U1168)</f>
        <v>0</v>
      </c>
      <c r="X1168" s="39">
        <f>IF('query (10)'!V1168="","",'query (10)'!V1168)</f>
        <v>1080</v>
      </c>
      <c r="Y1168" s="41">
        <f>IF('query (10)'!W1168="","",'query (10)'!W1168)</f>
        <v>46084</v>
      </c>
      <c r="Z1168" s="41">
        <f>IF('query (10)'!X1168="","",'query (10)'!X1168)</f>
        <v>46115</v>
      </c>
      <c r="AA1168" s="41">
        <f>IF('query (10)'!Y1168="","",'query (10)'!Y1168)</f>
        <v>46115</v>
      </c>
      <c r="AB1168" s="41">
        <f>IF('query (10)'!Z1168="","",'query (10)'!Z1168)</f>
        <v>47195</v>
      </c>
      <c r="AC1168" s="38" t="str">
        <f>IF(OR('query (10)'!AA1168="",COUNTIF(Cleaning_Rules!$A$21:$A$26,TRIM('query (10)'!AA1168))&gt;0),"",TRIM('query (10)'!AA1168))</f>
        <v/>
      </c>
      <c r="AD1168" s="38" t="str">
        <f>IF('query (10)'!AB1168="","",TRIM(IFERROR(_xlfn.TEXTBEFORE('query (10)'!AB1168,"("),'query (10)'!AB1168)))</f>
        <v>เริ่มซ่อมงาน PM แล้ว รับผิดชอบโดย PUCHIT KULSEREE</v>
      </c>
      <c r="AE1168" s="38" t="str">
        <f>IFERROR(LOWER(TRIM(_xlfn.TEXTBEFORE(_xlfn.TEXTAFTER('query (10)'!AB1168,"("),")"))),"")</f>
        <v>puchit@nsk.com</v>
      </c>
      <c r="AF1168" s="38" t="str">
        <f>IF('query (10)'!AD1168="","",TRIM('query (10)'!AD1168))</f>
        <v>คุณานนต์ ปารวัณวงศ์</v>
      </c>
      <c r="AG1168" s="38" t="str">
        <f>IF('query (10)'!AE1168="","",TRIM('query (10)'!AE1168))</f>
        <v>ภูชิต กุลเสรี</v>
      </c>
      <c r="AH1168" s="38" t="str">
        <f>IF('query (10)'!AF1168="","",IFERROR(VALUE('query (10)'!AF1168),""))</f>
        <v/>
      </c>
      <c r="AI1168" s="38" t="str">
        <f>IF('query (10)'!AG1168="","",TRIM('query (10)'!AG1168))</f>
        <v/>
      </c>
      <c r="AJ1168" s="38" t="str">
        <f>IF('query (10)'!AH1168="","",IFERROR(VALUE('query (10)'!AH1168),""))</f>
        <v/>
      </c>
      <c r="AK1168" s="38" t="str">
        <f>IF('query (10)'!AI1168="","",TRIM('query (10)'!AI1168))</f>
        <v/>
      </c>
      <c r="AL1168" s="42">
        <f t="shared" si="90"/>
        <v>2026</v>
      </c>
      <c r="AM1168" s="42" t="str">
        <f t="shared" si="91"/>
        <v>2026-03</v>
      </c>
      <c r="AN1168" s="42" t="str">
        <f t="shared" ca="1" si="92"/>
        <v/>
      </c>
      <c r="AO1168" s="42" t="str">
        <f t="shared" si="93"/>
        <v>WA-355 | OUTER / INNER RING PART WASH MACHINE | KWD3 | HEAVY SMOKE | Time-based Maintenance | Mechanical | Part Change | Medium | Change filer Heavy smoke According to PM 36 Month Cycle
Model: DF-40
 | FILTER | DF-40 | เริ่มซ่อมงาน PM แล้ว รับผิดชอบโดย PUCHIT KULSEREE | ภูชิต กุลเสรี</v>
      </c>
      <c r="AP1168" s="42" t="str">
        <f>_xlfn.TEXTJOIN("; ",TRUE,IF(COUNTA('query (10)'!A1168:AK1168)&lt;=6,"NEAR_EMPTY_ROW",""),IF($K1168="","MISSING_STATUS",""),IF(AND($K1168="เสร็จสิ้น",$Z1168=""),"DONE_NO_ACTUAL_DATE",""),IF(AND($I1168="Condition-based Maintenance",$AH1168=""),"CBM_NO_MEASUREMENT",""),IF(OR($X1168="",$X1168=0),"INVALID_PERIOD",""),IF(AND($AA1168&lt;&gt;"",$AB1168&lt;&gt;"",$AB1168&lt;$AA1168),"DATE_SEQUENCE_ERROR",""),IF(AND($AB1168&lt;&gt;"",$AB1168&gt;DATE(2030,12,31)),"DATE_OUTLIER",""),IF($C1168="","MISSING_QRCODE",""),IF($J1168="UNKNOWN","UNKNOWN_PM_TYPE",""),IF($L1168="UNKNOWN","UNKNOWN_STATUS",""))</f>
        <v/>
      </c>
      <c r="AQ1168" s="42" t="str">
        <f t="shared" si="94"/>
        <v>NO</v>
      </c>
    </row>
    <row r="1169" spans="1:43" x14ac:dyDescent="0.3">
      <c r="A1169" s="38">
        <f>IF('query (10)'!A1169="","",'query (10)'!A1169)</f>
        <v>1343</v>
      </c>
      <c r="B1169" s="38">
        <f>IF('query (10)'!B1169="","",'query (10)'!B1169)</f>
        <v>18846</v>
      </c>
      <c r="C1169" s="38" t="str">
        <f>TRIM(UPPER('query (10)'!M1169))</f>
        <v>WA-470</v>
      </c>
      <c r="D1169" s="38" t="str">
        <f>TRIM(UPPER(IFERROR(_xlfn.TEXTBEFORE('query (10)'!L1169,"("),'query (10)'!L1169)))</f>
        <v>FINISH WASH EQUIPMENT</v>
      </c>
      <c r="E1169" s="38" t="str">
        <f>IFERROR(TRIM(UPPER(_xlfn.TEXTBEFORE(_xlfn.TEXTAFTER('query (10)'!L1169,"("),")"))),"")</f>
        <v/>
      </c>
      <c r="F1169" s="38" t="str">
        <f>TRIM('query (10)'!K1169)</f>
        <v>KWD4</v>
      </c>
      <c r="G1169" s="38" t="str">
        <f>IF('query (10)'!J1169="","",'query (10)'!J1169)</f>
        <v xml:space="preserve">Heavy smoke </v>
      </c>
      <c r="H1169" s="38" t="str">
        <f>TRIM(UPPER('query (10)'!J1169))</f>
        <v>HEAVY SMOKE</v>
      </c>
      <c r="I1169" s="38" t="str">
        <f>IF('query (10)'!F1169="","",'query (10)'!F1169)</f>
        <v>Time-based Maintenance</v>
      </c>
      <c r="J1169" s="38" t="str">
        <f>IF('query (10)'!F1169="","",IFERROR(INDEX(Cleaning_Rules!$B$14:$B$17,MATCH(TRIM('query (10)'!F1169),Cleaning_Rules!$A$14:$A$17,0)),"UNKNOWN"))</f>
        <v>TBM</v>
      </c>
      <c r="K1169" s="38" t="str">
        <f>IF('query (10)'!G1169="","",'query (10)'!G1169)</f>
        <v>เสร็จสิ้น</v>
      </c>
      <c r="L1169" s="38" t="str">
        <f>IF('query (10)'!G1169="","MISSING",IFERROR(INDEX(Cleaning_Rules!$B$5:$B$10,MATCH(TRIM('query (10)'!G1169),Cleaning_Rules!$A$5:$A$10,0)),"UNKNOWN"))</f>
        <v>COMPLETED</v>
      </c>
      <c r="M1169" s="38" t="str">
        <f>IF('query (10)'!I1169="","",'query (10)'!I1169)</f>
        <v>Mechanical</v>
      </c>
      <c r="N1169" s="38" t="str">
        <f>IF('query (10)'!O1169="","",'query (10)'!O1169)</f>
        <v>Part Change</v>
      </c>
      <c r="O1169" s="38" t="str">
        <f>IF('query (10)'!P1169="","",'query (10)'!P1169)</f>
        <v>Medium</v>
      </c>
      <c r="P1169" s="38" t="str">
        <f>IF('query (10)'!N1169="","",'query (10)'!N1169)</f>
        <v xml:space="preserve">Change filer Heavy smoke According to PM 36 Month Cycle
Model: DF-40
</v>
      </c>
      <c r="Q1169" s="38" t="str">
        <f>TRIM('query (10)'!N1169)</f>
        <v xml:space="preserve">Change filer Heavy smoke According to PM 36 Month Cycle
Model: DF-40
</v>
      </c>
      <c r="R1169" s="38" t="str">
        <f>TRIM(UPPER('query (10)'!R1169))</f>
        <v>FILTER</v>
      </c>
      <c r="S1169" s="38" t="str">
        <f>TRIM(UPPER('query (10)'!S1169))</f>
        <v>DF-40</v>
      </c>
      <c r="T1169" s="38" t="str">
        <f>IF('query (10)'!Q1169="","",TRIM(UPPER('query (10)'!Q1169)))</f>
        <v/>
      </c>
      <c r="U1169" s="38" t="str">
        <f>IF('query (10)'!T1169="","",'query (10)'!T1169)</f>
        <v/>
      </c>
      <c r="V1169" s="39" t="str">
        <f>IF('query (10)'!T1169="","",IFERROR(VALUE('query (10)'!T1169),""))</f>
        <v/>
      </c>
      <c r="W1169" s="40">
        <f>IF('query (10)'!U1169="","",'query (10)'!U1169)</f>
        <v>0</v>
      </c>
      <c r="X1169" s="39">
        <f>IF('query (10)'!V1169="","",'query (10)'!V1169)</f>
        <v>1080</v>
      </c>
      <c r="Y1169" s="41">
        <f>IF('query (10)'!W1169="","",'query (10)'!W1169)</f>
        <v>46085</v>
      </c>
      <c r="Z1169" s="41">
        <f>IF('query (10)'!X1169="","",'query (10)'!X1169)</f>
        <v>46095</v>
      </c>
      <c r="AA1169" s="41">
        <f>IF('query (10)'!Y1169="","",'query (10)'!Y1169)</f>
        <v>46095</v>
      </c>
      <c r="AB1169" s="41">
        <f>IF('query (10)'!Z1169="","",'query (10)'!Z1169)</f>
        <v>47175</v>
      </c>
      <c r="AC1169" s="38" t="str">
        <f>IF(OR('query (10)'!AA1169="",COUNTIF(Cleaning_Rules!$A$21:$A$26,TRIM('query (10)'!AA1169))&gt;0),"",TRIM('query (10)'!AA1169))</f>
        <v/>
      </c>
      <c r="AD1169" s="38" t="str">
        <f>IF('query (10)'!AB1169="","",TRIM(IFERROR(_xlfn.TEXTBEFORE('query (10)'!AB1169,"("),'query (10)'!AB1169)))</f>
        <v>เริ่มซ่อมงาน PM แล้ว รับผิดชอบโดย JAKKAPAT KHOTSOMBAT</v>
      </c>
      <c r="AE1169" s="38" t="str">
        <f>IFERROR(LOWER(TRIM(_xlfn.TEXTBEFORE(_xlfn.TEXTAFTER('query (10)'!AB1169,"("),")"))),"")</f>
        <v>jakkapat@nsk.com</v>
      </c>
      <c r="AF1169" s="38" t="str">
        <f>IF('query (10)'!AD1169="","",TRIM('query (10)'!AD1169))</f>
        <v>คุณานนต์ ปารวัณวงศ์</v>
      </c>
      <c r="AG1169" s="38" t="str">
        <f>IF('query (10)'!AE1169="","",TRIM('query (10)'!AE1169))</f>
        <v>จักรภัทร โคตรสมบัติ</v>
      </c>
      <c r="AH1169" s="38" t="str">
        <f>IF('query (10)'!AF1169="","",IFERROR(VALUE('query (10)'!AF1169),""))</f>
        <v/>
      </c>
      <c r="AI1169" s="38" t="str">
        <f>IF('query (10)'!AG1169="","",TRIM('query (10)'!AG1169))</f>
        <v/>
      </c>
      <c r="AJ1169" s="38" t="str">
        <f>IF('query (10)'!AH1169="","",IFERROR(VALUE('query (10)'!AH1169),""))</f>
        <v/>
      </c>
      <c r="AK1169" s="38" t="str">
        <f>IF('query (10)'!AI1169="","",TRIM('query (10)'!AI1169))</f>
        <v/>
      </c>
      <c r="AL1169" s="42">
        <f t="shared" si="90"/>
        <v>2026</v>
      </c>
      <c r="AM1169" s="42" t="str">
        <f t="shared" si="91"/>
        <v>2026-03</v>
      </c>
      <c r="AN1169" s="42" t="str">
        <f t="shared" ca="1" si="92"/>
        <v/>
      </c>
      <c r="AO1169" s="42" t="str">
        <f t="shared" si="93"/>
        <v>WA-470 | FINISH WASH EQUIPMENT | KWD4 | HEAVY SMOKE | Time-based Maintenance | Mechanical | Part Change | Medium | Change filer Heavy smoke According to PM 36 Month Cycle
Model: DF-40
 | FILTER | DF-40 | เริ่มซ่อมงาน PM แล้ว รับผิดชอบโดย JAKKAPAT KHOTSOMBAT | จักรภัทร โคตรสมบัติ</v>
      </c>
      <c r="AP1169" s="42" t="str">
        <f>_xlfn.TEXTJOIN("; ",TRUE,IF(COUNTA('query (10)'!A1169:AK1169)&lt;=6,"NEAR_EMPTY_ROW",""),IF($K1169="","MISSING_STATUS",""),IF(AND($K1169="เสร็จสิ้น",$Z1169=""),"DONE_NO_ACTUAL_DATE",""),IF(AND($I1169="Condition-based Maintenance",$AH1169=""),"CBM_NO_MEASUREMENT",""),IF(OR($X1169="",$X1169=0),"INVALID_PERIOD",""),IF(AND($AA1169&lt;&gt;"",$AB1169&lt;&gt;"",$AB1169&lt;$AA1169),"DATE_SEQUENCE_ERROR",""),IF(AND($AB1169&lt;&gt;"",$AB1169&gt;DATE(2030,12,31)),"DATE_OUTLIER",""),IF($C1169="","MISSING_QRCODE",""),IF($J1169="UNKNOWN","UNKNOWN_PM_TYPE",""),IF($L1169="UNKNOWN","UNKNOWN_STATUS",""))</f>
        <v/>
      </c>
      <c r="AQ1169" s="42" t="str">
        <f t="shared" si="94"/>
        <v>NO</v>
      </c>
    </row>
    <row r="1170" spans="1:43" x14ac:dyDescent="0.3">
      <c r="A1170" s="38">
        <f>IF('query (10)'!A1170="","",'query (10)'!A1170)</f>
        <v>1344</v>
      </c>
      <c r="B1170" s="38">
        <f>IF('query (10)'!B1170="","",'query (10)'!B1170)</f>
        <v>18847</v>
      </c>
      <c r="C1170" s="38" t="str">
        <f>TRIM(UPPER('query (10)'!M1170))</f>
        <v>WA-477</v>
      </c>
      <c r="D1170" s="38" t="str">
        <f>TRIM(UPPER(IFERROR(_xlfn.TEXTBEFORE('query (10)'!L1170,"("),'query (10)'!L1170)))</f>
        <v>OUTER / INNER RING PART WASH MACHINE</v>
      </c>
      <c r="E1170" s="38" t="str">
        <f>IFERROR(TRIM(UPPER(_xlfn.TEXTBEFORE(_xlfn.TEXTAFTER('query (10)'!L1170,"("),")"))),"")</f>
        <v/>
      </c>
      <c r="F1170" s="38" t="str">
        <f>TRIM('query (10)'!K1170)</f>
        <v>KWD4</v>
      </c>
      <c r="G1170" s="38" t="str">
        <f>IF('query (10)'!J1170="","",'query (10)'!J1170)</f>
        <v xml:space="preserve">Heavy smoke </v>
      </c>
      <c r="H1170" s="38" t="str">
        <f>TRIM(UPPER('query (10)'!J1170))</f>
        <v>HEAVY SMOKE</v>
      </c>
      <c r="I1170" s="38" t="str">
        <f>IF('query (10)'!F1170="","",'query (10)'!F1170)</f>
        <v>Time-based Maintenance</v>
      </c>
      <c r="J1170" s="38" t="str">
        <f>IF('query (10)'!F1170="","",IFERROR(INDEX(Cleaning_Rules!$B$14:$B$17,MATCH(TRIM('query (10)'!F1170),Cleaning_Rules!$A$14:$A$17,0)),"UNKNOWN"))</f>
        <v>TBM</v>
      </c>
      <c r="K1170" s="38" t="str">
        <f>IF('query (10)'!G1170="","",'query (10)'!G1170)</f>
        <v>เสร็จสิ้น</v>
      </c>
      <c r="L1170" s="38" t="str">
        <f>IF('query (10)'!G1170="","MISSING",IFERROR(INDEX(Cleaning_Rules!$B$5:$B$10,MATCH(TRIM('query (10)'!G1170),Cleaning_Rules!$A$5:$A$10,0)),"UNKNOWN"))</f>
        <v>COMPLETED</v>
      </c>
      <c r="M1170" s="38" t="str">
        <f>IF('query (10)'!I1170="","",'query (10)'!I1170)</f>
        <v>Mechanical</v>
      </c>
      <c r="N1170" s="38" t="str">
        <f>IF('query (10)'!O1170="","",'query (10)'!O1170)</f>
        <v>Part Change</v>
      </c>
      <c r="O1170" s="38" t="str">
        <f>IF('query (10)'!P1170="","",'query (10)'!P1170)</f>
        <v>Medium</v>
      </c>
      <c r="P1170" s="38" t="str">
        <f>IF('query (10)'!N1170="","",'query (10)'!N1170)</f>
        <v xml:space="preserve">Change filer Heavy smoke According to PM 36 Month Cycle
Model: DF-40
</v>
      </c>
      <c r="Q1170" s="38" t="str">
        <f>TRIM('query (10)'!N1170)</f>
        <v xml:space="preserve">Change filer Heavy smoke According to PM 36 Month Cycle
Model: DF-40
</v>
      </c>
      <c r="R1170" s="38" t="str">
        <f>TRIM(UPPER('query (10)'!R1170))</f>
        <v>FILTER</v>
      </c>
      <c r="S1170" s="38" t="str">
        <f>TRIM(UPPER('query (10)'!S1170))</f>
        <v>DF-40</v>
      </c>
      <c r="T1170" s="38" t="str">
        <f>IF('query (10)'!Q1170="","",TRIM(UPPER('query (10)'!Q1170)))</f>
        <v/>
      </c>
      <c r="U1170" s="38" t="str">
        <f>IF('query (10)'!T1170="","",'query (10)'!T1170)</f>
        <v/>
      </c>
      <c r="V1170" s="39" t="str">
        <f>IF('query (10)'!T1170="","",IFERROR(VALUE('query (10)'!T1170),""))</f>
        <v/>
      </c>
      <c r="W1170" s="40">
        <f>IF('query (10)'!U1170="","",'query (10)'!U1170)</f>
        <v>0</v>
      </c>
      <c r="X1170" s="39">
        <f>IF('query (10)'!V1170="","",'query (10)'!V1170)</f>
        <v>1080</v>
      </c>
      <c r="Y1170" s="41">
        <f>IF('query (10)'!W1170="","",'query (10)'!W1170)</f>
        <v>46085</v>
      </c>
      <c r="Z1170" s="41">
        <f>IF('query (10)'!X1170="","",'query (10)'!X1170)</f>
        <v>46095</v>
      </c>
      <c r="AA1170" s="41">
        <f>IF('query (10)'!Y1170="","",'query (10)'!Y1170)</f>
        <v>46095</v>
      </c>
      <c r="AB1170" s="41">
        <f>IF('query (10)'!Z1170="","",'query (10)'!Z1170)</f>
        <v>47175</v>
      </c>
      <c r="AC1170" s="38" t="str">
        <f>IF(OR('query (10)'!AA1170="",COUNTIF(Cleaning_Rules!$A$21:$A$26,TRIM('query (10)'!AA1170))&gt;0),"",TRIM('query (10)'!AA1170))</f>
        <v/>
      </c>
      <c r="AD1170" s="38" t="str">
        <f>IF('query (10)'!AB1170="","",TRIM(IFERROR(_xlfn.TEXTBEFORE('query (10)'!AB1170,"("),'query (10)'!AB1170)))</f>
        <v>เริ่มซ่อมงาน PM แล้ว รับผิดชอบโดย JAKKAPAT KHOTSOMBAT</v>
      </c>
      <c r="AE1170" s="38" t="str">
        <f>IFERROR(LOWER(TRIM(_xlfn.TEXTBEFORE(_xlfn.TEXTAFTER('query (10)'!AB1170,"("),")"))),"")</f>
        <v>jakkapat@nsk.com</v>
      </c>
      <c r="AF1170" s="38" t="str">
        <f>IF('query (10)'!AD1170="","",TRIM('query (10)'!AD1170))</f>
        <v>คุณานนต์ ปารวัณวงศ์</v>
      </c>
      <c r="AG1170" s="38" t="str">
        <f>IF('query (10)'!AE1170="","",TRIM('query (10)'!AE1170))</f>
        <v>จักรภัทร โคตรสมบัติ</v>
      </c>
      <c r="AH1170" s="38" t="str">
        <f>IF('query (10)'!AF1170="","",IFERROR(VALUE('query (10)'!AF1170),""))</f>
        <v/>
      </c>
      <c r="AI1170" s="38" t="str">
        <f>IF('query (10)'!AG1170="","",TRIM('query (10)'!AG1170))</f>
        <v/>
      </c>
      <c r="AJ1170" s="38" t="str">
        <f>IF('query (10)'!AH1170="","",IFERROR(VALUE('query (10)'!AH1170),""))</f>
        <v/>
      </c>
      <c r="AK1170" s="38" t="str">
        <f>IF('query (10)'!AI1170="","",TRIM('query (10)'!AI1170))</f>
        <v/>
      </c>
      <c r="AL1170" s="42">
        <f t="shared" si="90"/>
        <v>2026</v>
      </c>
      <c r="AM1170" s="42" t="str">
        <f t="shared" si="91"/>
        <v>2026-03</v>
      </c>
      <c r="AN1170" s="42" t="str">
        <f t="shared" ca="1" si="92"/>
        <v/>
      </c>
      <c r="AO1170" s="42" t="str">
        <f t="shared" si="93"/>
        <v>WA-477 | OUTER / INNER RING PART WASH MACHINE | KWD4 | HEAVY SMOKE | Time-based Maintenance | Mechanical | Part Change | Medium | Change filer Heavy smoke According to PM 36 Month Cycle
Model: DF-40
 | FILTER | DF-40 | เริ่มซ่อมงาน PM แล้ว รับผิดชอบโดย JAKKAPAT KHOTSOMBAT | จักรภัทร โคตรสมบัติ</v>
      </c>
      <c r="AP1170" s="42" t="str">
        <f>_xlfn.TEXTJOIN("; ",TRUE,IF(COUNTA('query (10)'!A1170:AK1170)&lt;=6,"NEAR_EMPTY_ROW",""),IF($K1170="","MISSING_STATUS",""),IF(AND($K1170="เสร็จสิ้น",$Z1170=""),"DONE_NO_ACTUAL_DATE",""),IF(AND($I1170="Condition-based Maintenance",$AH1170=""),"CBM_NO_MEASUREMENT",""),IF(OR($X1170="",$X1170=0),"INVALID_PERIOD",""),IF(AND($AA1170&lt;&gt;"",$AB1170&lt;&gt;"",$AB1170&lt;$AA1170),"DATE_SEQUENCE_ERROR",""),IF(AND($AB1170&lt;&gt;"",$AB1170&gt;DATE(2030,12,31)),"DATE_OUTLIER",""),IF($C1170="","MISSING_QRCODE",""),IF($J1170="UNKNOWN","UNKNOWN_PM_TYPE",""),IF($L1170="UNKNOWN","UNKNOWN_STATUS",""))</f>
        <v/>
      </c>
      <c r="AQ1170" s="42" t="str">
        <f t="shared" si="94"/>
        <v>NO</v>
      </c>
    </row>
    <row r="1171" spans="1:43" x14ac:dyDescent="0.3">
      <c r="A1171" s="38">
        <f>IF('query (10)'!A1171="","",'query (10)'!A1171)</f>
        <v>1345</v>
      </c>
      <c r="B1171" s="38">
        <f>IF('query (10)'!B1171="","",'query (10)'!B1171)</f>
        <v>18916</v>
      </c>
      <c r="C1171" s="38" t="str">
        <f>TRIM(UPPER('query (10)'!M1171))</f>
        <v>WA-586</v>
      </c>
      <c r="D1171" s="38" t="str">
        <f>TRIM(UPPER(IFERROR(_xlfn.TEXTBEFORE('query (10)'!L1171,"("),'query (10)'!L1171)))</f>
        <v>FINISH WASH EQUIPMENT</v>
      </c>
      <c r="E1171" s="38" t="str">
        <f>IFERROR(TRIM(UPPER(_xlfn.TEXTBEFORE(_xlfn.TEXTAFTER('query (10)'!L1171,"("),")"))),"")</f>
        <v/>
      </c>
      <c r="F1171" s="38" t="str">
        <f>TRIM('query (10)'!K1171)</f>
        <v>KWD5</v>
      </c>
      <c r="G1171" s="38" t="str">
        <f>IF('query (10)'!J1171="","",'query (10)'!J1171)</f>
        <v xml:space="preserve">Heavy smoke </v>
      </c>
      <c r="H1171" s="38" t="str">
        <f>TRIM(UPPER('query (10)'!J1171))</f>
        <v>HEAVY SMOKE</v>
      </c>
      <c r="I1171" s="38" t="str">
        <f>IF('query (10)'!F1171="","",'query (10)'!F1171)</f>
        <v>Time-based Maintenance</v>
      </c>
      <c r="J1171" s="38" t="str">
        <f>IF('query (10)'!F1171="","",IFERROR(INDEX(Cleaning_Rules!$B$14:$B$17,MATCH(TRIM('query (10)'!F1171),Cleaning_Rules!$A$14:$A$17,0)),"UNKNOWN"))</f>
        <v>TBM</v>
      </c>
      <c r="K1171" s="38" t="str">
        <f>IF('query (10)'!G1171="","",'query (10)'!G1171)</f>
        <v>เสร็จสิ้น</v>
      </c>
      <c r="L1171" s="38" t="str">
        <f>IF('query (10)'!G1171="","MISSING",IFERROR(INDEX(Cleaning_Rules!$B$5:$B$10,MATCH(TRIM('query (10)'!G1171),Cleaning_Rules!$A$5:$A$10,0)),"UNKNOWN"))</f>
        <v>COMPLETED</v>
      </c>
      <c r="M1171" s="38" t="str">
        <f>IF('query (10)'!I1171="","",'query (10)'!I1171)</f>
        <v>Mechanical</v>
      </c>
      <c r="N1171" s="38" t="str">
        <f>IF('query (10)'!O1171="","",'query (10)'!O1171)</f>
        <v>Part Change</v>
      </c>
      <c r="O1171" s="38" t="str">
        <f>IF('query (10)'!P1171="","",'query (10)'!P1171)</f>
        <v>Medium</v>
      </c>
      <c r="P1171" s="38" t="str">
        <f>IF('query (10)'!N1171="","",'query (10)'!N1171)</f>
        <v xml:space="preserve">Change filer Heavy smoke According to PM 36 Month Cycle
Model: DF-40
</v>
      </c>
      <c r="Q1171" s="38" t="str">
        <f>TRIM('query (10)'!N1171)</f>
        <v xml:space="preserve">Change filer Heavy smoke According to PM 36 Month Cycle
Model: DF-40
</v>
      </c>
      <c r="R1171" s="38" t="str">
        <f>TRIM(UPPER('query (10)'!R1171))</f>
        <v>FILTER</v>
      </c>
      <c r="S1171" s="38" t="str">
        <f>TRIM(UPPER('query (10)'!S1171))</f>
        <v>DF-40</v>
      </c>
      <c r="T1171" s="38" t="str">
        <f>IF('query (10)'!Q1171="","",TRIM(UPPER('query (10)'!Q1171)))</f>
        <v/>
      </c>
      <c r="U1171" s="38" t="str">
        <f>IF('query (10)'!T1171="","",'query (10)'!T1171)</f>
        <v/>
      </c>
      <c r="V1171" s="39" t="str">
        <f>IF('query (10)'!T1171="","",IFERROR(VALUE('query (10)'!T1171),""))</f>
        <v/>
      </c>
      <c r="W1171" s="40">
        <f>IF('query (10)'!U1171="","",'query (10)'!U1171)</f>
        <v>0</v>
      </c>
      <c r="X1171" s="39">
        <f>IF('query (10)'!V1171="","",'query (10)'!V1171)</f>
        <v>1080</v>
      </c>
      <c r="Y1171" s="41">
        <f>IF('query (10)'!W1171="","",'query (10)'!W1171)</f>
        <v>46086</v>
      </c>
      <c r="Z1171" s="41">
        <f>IF('query (10)'!X1171="","",'query (10)'!X1171)</f>
        <v>46095</v>
      </c>
      <c r="AA1171" s="41">
        <f>IF('query (10)'!Y1171="","",'query (10)'!Y1171)</f>
        <v>46095</v>
      </c>
      <c r="AB1171" s="41">
        <f>IF('query (10)'!Z1171="","",'query (10)'!Z1171)</f>
        <v>47175</v>
      </c>
      <c r="AC1171" s="38" t="str">
        <f>IF(OR('query (10)'!AA1171="",COUNTIF(Cleaning_Rules!$A$21:$A$26,TRIM('query (10)'!AA1171))&gt;0),"",TRIM('query (10)'!AA1171))</f>
        <v/>
      </c>
      <c r="AD1171" s="38" t="str">
        <f>IF('query (10)'!AB1171="","",TRIM(IFERROR(_xlfn.TEXTBEFORE('query (10)'!AB1171,"("),'query (10)'!AB1171)))</f>
        <v>เริ่มซ่อมงาน PM แล้ว รับผิดชอบโดย PAHLA SEEDANG</v>
      </c>
      <c r="AE1171" s="38" t="str">
        <f>IFERROR(LOWER(TRIM(_xlfn.TEXTBEFORE(_xlfn.TEXTAFTER('query (10)'!AB1171,"("),")"))),"")</f>
        <v>pahla@nsk.com</v>
      </c>
      <c r="AF1171" s="38" t="str">
        <f>IF('query (10)'!AD1171="","",TRIM('query (10)'!AD1171))</f>
        <v>คุณานนต์ ปารวัณวงศ์</v>
      </c>
      <c r="AG1171" s="38" t="str">
        <f>IF('query (10)'!AE1171="","",TRIM('query (10)'!AE1171))</f>
        <v>ผะหลา สีแดง</v>
      </c>
      <c r="AH1171" s="38" t="str">
        <f>IF('query (10)'!AF1171="","",IFERROR(VALUE('query (10)'!AF1171),""))</f>
        <v/>
      </c>
      <c r="AI1171" s="38" t="str">
        <f>IF('query (10)'!AG1171="","",TRIM('query (10)'!AG1171))</f>
        <v/>
      </c>
      <c r="AJ1171" s="38" t="str">
        <f>IF('query (10)'!AH1171="","",IFERROR(VALUE('query (10)'!AH1171),""))</f>
        <v/>
      </c>
      <c r="AK1171" s="38" t="str">
        <f>IF('query (10)'!AI1171="","",TRIM('query (10)'!AI1171))</f>
        <v/>
      </c>
      <c r="AL1171" s="42">
        <f t="shared" si="90"/>
        <v>2026</v>
      </c>
      <c r="AM1171" s="42" t="str">
        <f t="shared" si="91"/>
        <v>2026-03</v>
      </c>
      <c r="AN1171" s="42" t="str">
        <f t="shared" ca="1" si="92"/>
        <v/>
      </c>
      <c r="AO1171" s="42" t="str">
        <f t="shared" si="93"/>
        <v>WA-586 | FINISH WASH EQUIPMENT | KWD5 | HEAVY SMOKE | Time-based Maintenance | Mechanical | Part Change | Medium | Change filer Heavy smoke According to PM 36 Month Cycle
Model: DF-40
 | FILTER | DF-40 | เริ่มซ่อมงาน PM แล้ว รับผิดชอบโดย PAHLA SEEDANG | ผะหลา สีแดง</v>
      </c>
      <c r="AP1171" s="42" t="str">
        <f>_xlfn.TEXTJOIN("; ",TRUE,IF(COUNTA('query (10)'!A1171:AK1171)&lt;=6,"NEAR_EMPTY_ROW",""),IF($K1171="","MISSING_STATUS",""),IF(AND($K1171="เสร็จสิ้น",$Z1171=""),"DONE_NO_ACTUAL_DATE",""),IF(AND($I1171="Condition-based Maintenance",$AH1171=""),"CBM_NO_MEASUREMENT",""),IF(OR($X1171="",$X1171=0),"INVALID_PERIOD",""),IF(AND($AA1171&lt;&gt;"",$AB1171&lt;&gt;"",$AB1171&lt;$AA1171),"DATE_SEQUENCE_ERROR",""),IF(AND($AB1171&lt;&gt;"",$AB1171&gt;DATE(2030,12,31)),"DATE_OUTLIER",""),IF($C1171="","MISSING_QRCODE",""),IF($J1171="UNKNOWN","UNKNOWN_PM_TYPE",""),IF($L1171="UNKNOWN","UNKNOWN_STATUS",""))</f>
        <v/>
      </c>
      <c r="AQ1171" s="42" t="str">
        <f t="shared" si="94"/>
        <v>NO</v>
      </c>
    </row>
    <row r="1172" spans="1:43" x14ac:dyDescent="0.3">
      <c r="A1172" s="38">
        <f>IF('query (10)'!A1172="","",'query (10)'!A1172)</f>
        <v>1346</v>
      </c>
      <c r="B1172" s="38">
        <f>IF('query (10)'!B1172="","",'query (10)'!B1172)</f>
        <v>18917</v>
      </c>
      <c r="C1172" s="38" t="str">
        <f>TRIM(UPPER('query (10)'!M1172))</f>
        <v>WA-593</v>
      </c>
      <c r="D1172" s="38" t="str">
        <f>TRIM(UPPER(IFERROR(_xlfn.TEXTBEFORE('query (10)'!L1172,"("),'query (10)'!L1172)))</f>
        <v>OUTER / INNER RING PART WASH MACHINE</v>
      </c>
      <c r="E1172" s="38" t="str">
        <f>IFERROR(TRIM(UPPER(_xlfn.TEXTBEFORE(_xlfn.TEXTAFTER('query (10)'!L1172,"("),")"))),"")</f>
        <v/>
      </c>
      <c r="F1172" s="38" t="str">
        <f>TRIM('query (10)'!K1172)</f>
        <v>KWD5</v>
      </c>
      <c r="G1172" s="38" t="str">
        <f>IF('query (10)'!J1172="","",'query (10)'!J1172)</f>
        <v xml:space="preserve">Heavy smoke </v>
      </c>
      <c r="H1172" s="38" t="str">
        <f>TRIM(UPPER('query (10)'!J1172))</f>
        <v>HEAVY SMOKE</v>
      </c>
      <c r="I1172" s="38" t="str">
        <f>IF('query (10)'!F1172="","",'query (10)'!F1172)</f>
        <v>Time-based Maintenance</v>
      </c>
      <c r="J1172" s="38" t="str">
        <f>IF('query (10)'!F1172="","",IFERROR(INDEX(Cleaning_Rules!$B$14:$B$17,MATCH(TRIM('query (10)'!F1172),Cleaning_Rules!$A$14:$A$17,0)),"UNKNOWN"))</f>
        <v>TBM</v>
      </c>
      <c r="K1172" s="38" t="str">
        <f>IF('query (10)'!G1172="","",'query (10)'!G1172)</f>
        <v>เสร็จสิ้น</v>
      </c>
      <c r="L1172" s="38" t="str">
        <f>IF('query (10)'!G1172="","MISSING",IFERROR(INDEX(Cleaning_Rules!$B$5:$B$10,MATCH(TRIM('query (10)'!G1172),Cleaning_Rules!$A$5:$A$10,0)),"UNKNOWN"))</f>
        <v>COMPLETED</v>
      </c>
      <c r="M1172" s="38" t="str">
        <f>IF('query (10)'!I1172="","",'query (10)'!I1172)</f>
        <v>Mechanical</v>
      </c>
      <c r="N1172" s="38" t="str">
        <f>IF('query (10)'!O1172="","",'query (10)'!O1172)</f>
        <v>Part Change</v>
      </c>
      <c r="O1172" s="38" t="str">
        <f>IF('query (10)'!P1172="","",'query (10)'!P1172)</f>
        <v>Medium</v>
      </c>
      <c r="P1172" s="38" t="str">
        <f>IF('query (10)'!N1172="","",'query (10)'!N1172)</f>
        <v xml:space="preserve">Change filer Heavy smoke According to PM 36 Month Cycle
Model: DF-40
</v>
      </c>
      <c r="Q1172" s="38" t="str">
        <f>TRIM('query (10)'!N1172)</f>
        <v xml:space="preserve">Change filer Heavy smoke According to PM 36 Month Cycle
Model: DF-40
</v>
      </c>
      <c r="R1172" s="38" t="str">
        <f>TRIM(UPPER('query (10)'!R1172))</f>
        <v>FILTER</v>
      </c>
      <c r="S1172" s="38" t="str">
        <f>TRIM(UPPER('query (10)'!S1172))</f>
        <v>DF-40</v>
      </c>
      <c r="T1172" s="38" t="str">
        <f>IF('query (10)'!Q1172="","",TRIM(UPPER('query (10)'!Q1172)))</f>
        <v/>
      </c>
      <c r="U1172" s="38" t="str">
        <f>IF('query (10)'!T1172="","",'query (10)'!T1172)</f>
        <v/>
      </c>
      <c r="V1172" s="39" t="str">
        <f>IF('query (10)'!T1172="","",IFERROR(VALUE('query (10)'!T1172),""))</f>
        <v/>
      </c>
      <c r="W1172" s="40">
        <f>IF('query (10)'!U1172="","",'query (10)'!U1172)</f>
        <v>0</v>
      </c>
      <c r="X1172" s="39">
        <f>IF('query (10)'!V1172="","",'query (10)'!V1172)</f>
        <v>1080</v>
      </c>
      <c r="Y1172" s="41">
        <f>IF('query (10)'!W1172="","",'query (10)'!W1172)</f>
        <v>46086</v>
      </c>
      <c r="Z1172" s="41">
        <f>IF('query (10)'!X1172="","",'query (10)'!X1172)</f>
        <v>46095</v>
      </c>
      <c r="AA1172" s="41">
        <f>IF('query (10)'!Y1172="","",'query (10)'!Y1172)</f>
        <v>46095</v>
      </c>
      <c r="AB1172" s="41">
        <f>IF('query (10)'!Z1172="","",'query (10)'!Z1172)</f>
        <v>47175</v>
      </c>
      <c r="AC1172" s="38" t="str">
        <f>IF(OR('query (10)'!AA1172="",COUNTIF(Cleaning_Rules!$A$21:$A$26,TRIM('query (10)'!AA1172))&gt;0),"",TRIM('query (10)'!AA1172))</f>
        <v/>
      </c>
      <c r="AD1172" s="38" t="str">
        <f>IF('query (10)'!AB1172="","",TRIM(IFERROR(_xlfn.TEXTBEFORE('query (10)'!AB1172,"("),'query (10)'!AB1172)))</f>
        <v>เริ่มซ่อมงาน PM แล้ว รับผิดชอบโดย PAHLA SEEDANG</v>
      </c>
      <c r="AE1172" s="38" t="str">
        <f>IFERROR(LOWER(TRIM(_xlfn.TEXTBEFORE(_xlfn.TEXTAFTER('query (10)'!AB1172,"("),")"))),"")</f>
        <v>pahla@nsk.com</v>
      </c>
      <c r="AF1172" s="38" t="str">
        <f>IF('query (10)'!AD1172="","",TRIM('query (10)'!AD1172))</f>
        <v>คุณานนต์ ปารวัณวงศ์</v>
      </c>
      <c r="AG1172" s="38" t="str">
        <f>IF('query (10)'!AE1172="","",TRIM('query (10)'!AE1172))</f>
        <v>ผะหลา สีแดง</v>
      </c>
      <c r="AH1172" s="38" t="str">
        <f>IF('query (10)'!AF1172="","",IFERROR(VALUE('query (10)'!AF1172),""))</f>
        <v/>
      </c>
      <c r="AI1172" s="38" t="str">
        <f>IF('query (10)'!AG1172="","",TRIM('query (10)'!AG1172))</f>
        <v/>
      </c>
      <c r="AJ1172" s="38" t="str">
        <f>IF('query (10)'!AH1172="","",IFERROR(VALUE('query (10)'!AH1172),""))</f>
        <v/>
      </c>
      <c r="AK1172" s="38" t="str">
        <f>IF('query (10)'!AI1172="","",TRIM('query (10)'!AI1172))</f>
        <v/>
      </c>
      <c r="AL1172" s="42">
        <f t="shared" si="90"/>
        <v>2026</v>
      </c>
      <c r="AM1172" s="42" t="str">
        <f t="shared" si="91"/>
        <v>2026-03</v>
      </c>
      <c r="AN1172" s="42" t="str">
        <f t="shared" ca="1" si="92"/>
        <v/>
      </c>
      <c r="AO1172" s="42" t="str">
        <f t="shared" si="93"/>
        <v>WA-593 | OUTER / INNER RING PART WASH MACHINE | KWD5 | HEAVY SMOKE | Time-based Maintenance | Mechanical | Part Change | Medium | Change filer Heavy smoke According to PM 36 Month Cycle
Model: DF-40
 | FILTER | DF-40 | เริ่มซ่อมงาน PM แล้ว รับผิดชอบโดย PAHLA SEEDANG | ผะหลา สีแดง</v>
      </c>
      <c r="AP1172" s="42" t="str">
        <f>_xlfn.TEXTJOIN("; ",TRUE,IF(COUNTA('query (10)'!A1172:AK1172)&lt;=6,"NEAR_EMPTY_ROW",""),IF($K1172="","MISSING_STATUS",""),IF(AND($K1172="เสร็จสิ้น",$Z1172=""),"DONE_NO_ACTUAL_DATE",""),IF(AND($I1172="Condition-based Maintenance",$AH1172=""),"CBM_NO_MEASUREMENT",""),IF(OR($X1172="",$X1172=0),"INVALID_PERIOD",""),IF(AND($AA1172&lt;&gt;"",$AB1172&lt;&gt;"",$AB1172&lt;$AA1172),"DATE_SEQUENCE_ERROR",""),IF(AND($AB1172&lt;&gt;"",$AB1172&gt;DATE(2030,12,31)),"DATE_OUTLIER",""),IF($C1172="","MISSING_QRCODE",""),IF($J1172="UNKNOWN","UNKNOWN_PM_TYPE",""),IF($L1172="UNKNOWN","UNKNOWN_STATUS",""))</f>
        <v/>
      </c>
      <c r="AQ1172" s="42" t="str">
        <f t="shared" si="94"/>
        <v>NO</v>
      </c>
    </row>
    <row r="1173" spans="1:43" x14ac:dyDescent="0.3">
      <c r="A1173" s="38">
        <f>IF('query (10)'!A1173="","",'query (10)'!A1173)</f>
        <v>1347</v>
      </c>
      <c r="B1173" s="38">
        <f>IF('query (10)'!B1173="","",'query (10)'!B1173)</f>
        <v>18937</v>
      </c>
      <c r="C1173" s="38" t="str">
        <f>TRIM(UPPER('query (10)'!M1173))</f>
        <v>WA-702</v>
      </c>
      <c r="D1173" s="38" t="str">
        <f>TRIM(UPPER(IFERROR(_xlfn.TEXTBEFORE('query (10)'!L1173,"("),'query (10)'!L1173)))</f>
        <v>FINISH WASH EQUIPMENT</v>
      </c>
      <c r="E1173" s="38" t="str">
        <f>IFERROR(TRIM(UPPER(_xlfn.TEXTBEFORE(_xlfn.TEXTAFTER('query (10)'!L1173,"("),")"))),"")</f>
        <v/>
      </c>
      <c r="F1173" s="38" t="str">
        <f>TRIM('query (10)'!K1173)</f>
        <v>KWD6</v>
      </c>
      <c r="G1173" s="38" t="str">
        <f>IF('query (10)'!J1173="","",'query (10)'!J1173)</f>
        <v xml:space="preserve">Heavy smoke </v>
      </c>
      <c r="H1173" s="38" t="str">
        <f>TRIM(UPPER('query (10)'!J1173))</f>
        <v>HEAVY SMOKE</v>
      </c>
      <c r="I1173" s="38" t="str">
        <f>IF('query (10)'!F1173="","",'query (10)'!F1173)</f>
        <v>Time-based Maintenance</v>
      </c>
      <c r="J1173" s="38" t="str">
        <f>IF('query (10)'!F1173="","",IFERROR(INDEX(Cleaning_Rules!$B$14:$B$17,MATCH(TRIM('query (10)'!F1173),Cleaning_Rules!$A$14:$A$17,0)),"UNKNOWN"))</f>
        <v>TBM</v>
      </c>
      <c r="K1173" s="38" t="str">
        <f>IF('query (10)'!G1173="","",'query (10)'!G1173)</f>
        <v>เสร็จสิ้น</v>
      </c>
      <c r="L1173" s="38" t="str">
        <f>IF('query (10)'!G1173="","MISSING",IFERROR(INDEX(Cleaning_Rules!$B$5:$B$10,MATCH(TRIM('query (10)'!G1173),Cleaning_Rules!$A$5:$A$10,0)),"UNKNOWN"))</f>
        <v>COMPLETED</v>
      </c>
      <c r="M1173" s="38" t="str">
        <f>IF('query (10)'!I1173="","",'query (10)'!I1173)</f>
        <v>Mechanical</v>
      </c>
      <c r="N1173" s="38" t="str">
        <f>IF('query (10)'!O1173="","",'query (10)'!O1173)</f>
        <v>Part Change</v>
      </c>
      <c r="O1173" s="38" t="str">
        <f>IF('query (10)'!P1173="","",'query (10)'!P1173)</f>
        <v>Medium</v>
      </c>
      <c r="P1173" s="38" t="str">
        <f>IF('query (10)'!N1173="","",'query (10)'!N1173)</f>
        <v xml:space="preserve">Change filer Heavy smoke According to PM 36 Month Cycle
Model: DF-40
</v>
      </c>
      <c r="Q1173" s="38" t="str">
        <f>TRIM('query (10)'!N1173)</f>
        <v xml:space="preserve">Change filer Heavy smoke According to PM 36 Month Cycle
Model: DF-40
</v>
      </c>
      <c r="R1173" s="38" t="str">
        <f>TRIM(UPPER('query (10)'!R1173))</f>
        <v>FILTER</v>
      </c>
      <c r="S1173" s="38" t="str">
        <f>TRIM(UPPER('query (10)'!S1173))</f>
        <v>DF-40</v>
      </c>
      <c r="T1173" s="38" t="str">
        <f>IF('query (10)'!Q1173="","",TRIM(UPPER('query (10)'!Q1173)))</f>
        <v/>
      </c>
      <c r="U1173" s="38" t="str">
        <f>IF('query (10)'!T1173="","",'query (10)'!T1173)</f>
        <v/>
      </c>
      <c r="V1173" s="39" t="str">
        <f>IF('query (10)'!T1173="","",IFERROR(VALUE('query (10)'!T1173),""))</f>
        <v/>
      </c>
      <c r="W1173" s="40">
        <f>IF('query (10)'!U1173="","",'query (10)'!U1173)</f>
        <v>0</v>
      </c>
      <c r="X1173" s="39">
        <f>IF('query (10)'!V1173="","",'query (10)'!V1173)</f>
        <v>1080</v>
      </c>
      <c r="Y1173" s="41">
        <f>IF('query (10)'!W1173="","",'query (10)'!W1173)</f>
        <v>46087</v>
      </c>
      <c r="Z1173" s="41">
        <f>IF('query (10)'!X1173="","",'query (10)'!X1173)</f>
        <v>46095</v>
      </c>
      <c r="AA1173" s="41">
        <f>IF('query (10)'!Y1173="","",'query (10)'!Y1173)</f>
        <v>46095</v>
      </c>
      <c r="AB1173" s="41">
        <f>IF('query (10)'!Z1173="","",'query (10)'!Z1173)</f>
        <v>47175</v>
      </c>
      <c r="AC1173" s="38" t="str">
        <f>IF(OR('query (10)'!AA1173="",COUNTIF(Cleaning_Rules!$A$21:$A$26,TRIM('query (10)'!AA1173))&gt;0),"",TRIM('query (10)'!AA1173))</f>
        <v/>
      </c>
      <c r="AD1173" s="38" t="str">
        <f>IF('query (10)'!AB1173="","",TRIM(IFERROR(_xlfn.TEXTBEFORE('query (10)'!AB1173,"("),'query (10)'!AB1173)))</f>
        <v>เริ่มซ่อมงาน PM แล้ว รับผิดชอบโดย PAHLA SEEDANG</v>
      </c>
      <c r="AE1173" s="38" t="str">
        <f>IFERROR(LOWER(TRIM(_xlfn.TEXTBEFORE(_xlfn.TEXTAFTER('query (10)'!AB1173,"("),")"))),"")</f>
        <v>pahla@nsk.com</v>
      </c>
      <c r="AF1173" s="38" t="str">
        <f>IF('query (10)'!AD1173="","",TRIM('query (10)'!AD1173))</f>
        <v>คุณานนต์ ปารวัณวงศ์</v>
      </c>
      <c r="AG1173" s="38" t="str">
        <f>IF('query (10)'!AE1173="","",TRIM('query (10)'!AE1173))</f>
        <v>ผะหลา สีแดง</v>
      </c>
      <c r="AH1173" s="38" t="str">
        <f>IF('query (10)'!AF1173="","",IFERROR(VALUE('query (10)'!AF1173),""))</f>
        <v/>
      </c>
      <c r="AI1173" s="38" t="str">
        <f>IF('query (10)'!AG1173="","",TRIM('query (10)'!AG1173))</f>
        <v/>
      </c>
      <c r="AJ1173" s="38" t="str">
        <f>IF('query (10)'!AH1173="","",IFERROR(VALUE('query (10)'!AH1173),""))</f>
        <v/>
      </c>
      <c r="AK1173" s="38" t="str">
        <f>IF('query (10)'!AI1173="","",TRIM('query (10)'!AI1173))</f>
        <v/>
      </c>
      <c r="AL1173" s="42">
        <f t="shared" si="90"/>
        <v>2026</v>
      </c>
      <c r="AM1173" s="42" t="str">
        <f t="shared" si="91"/>
        <v>2026-03</v>
      </c>
      <c r="AN1173" s="42" t="str">
        <f t="shared" ca="1" si="92"/>
        <v/>
      </c>
      <c r="AO1173" s="42" t="str">
        <f t="shared" si="93"/>
        <v>WA-702 | FINISH WASH EQUIPMENT | KWD6 | HEAVY SMOKE | Time-based Maintenance | Mechanical | Part Change | Medium | Change filer Heavy smoke According to PM 36 Month Cycle
Model: DF-40
 | FILTER | DF-40 | เริ่มซ่อมงาน PM แล้ว รับผิดชอบโดย PAHLA SEEDANG | ผะหลา สีแดง</v>
      </c>
      <c r="AP1173" s="42" t="str">
        <f>_xlfn.TEXTJOIN("; ",TRUE,IF(COUNTA('query (10)'!A1173:AK1173)&lt;=6,"NEAR_EMPTY_ROW",""),IF($K1173="","MISSING_STATUS",""),IF(AND($K1173="เสร็จสิ้น",$Z1173=""),"DONE_NO_ACTUAL_DATE",""),IF(AND($I1173="Condition-based Maintenance",$AH1173=""),"CBM_NO_MEASUREMENT",""),IF(OR($X1173="",$X1173=0),"INVALID_PERIOD",""),IF(AND($AA1173&lt;&gt;"",$AB1173&lt;&gt;"",$AB1173&lt;$AA1173),"DATE_SEQUENCE_ERROR",""),IF(AND($AB1173&lt;&gt;"",$AB1173&gt;DATE(2030,12,31)),"DATE_OUTLIER",""),IF($C1173="","MISSING_QRCODE",""),IF($J1173="UNKNOWN","UNKNOWN_PM_TYPE",""),IF($L1173="UNKNOWN","UNKNOWN_STATUS",""))</f>
        <v/>
      </c>
      <c r="AQ1173" s="42" t="str">
        <f t="shared" si="94"/>
        <v>NO</v>
      </c>
    </row>
    <row r="1174" spans="1:43" x14ac:dyDescent="0.3">
      <c r="A1174" s="38">
        <f>IF('query (10)'!A1174="","",'query (10)'!A1174)</f>
        <v>1348</v>
      </c>
      <c r="B1174" s="38">
        <f>IF('query (10)'!B1174="","",'query (10)'!B1174)</f>
        <v>18938</v>
      </c>
      <c r="C1174" s="38" t="str">
        <f>TRIM(UPPER('query (10)'!M1174))</f>
        <v>WA-697</v>
      </c>
      <c r="D1174" s="38" t="str">
        <f>TRIM(UPPER(IFERROR(_xlfn.TEXTBEFORE('query (10)'!L1174,"("),'query (10)'!L1174)))</f>
        <v>OUTER / INNER RING PART WASH MACHINE</v>
      </c>
      <c r="E1174" s="38" t="str">
        <f>IFERROR(TRIM(UPPER(_xlfn.TEXTBEFORE(_xlfn.TEXTAFTER('query (10)'!L1174,"("),")"))),"")</f>
        <v/>
      </c>
      <c r="F1174" s="38" t="str">
        <f>TRIM('query (10)'!K1174)</f>
        <v>KWD6</v>
      </c>
      <c r="G1174" s="38" t="str">
        <f>IF('query (10)'!J1174="","",'query (10)'!J1174)</f>
        <v xml:space="preserve">Heavy smoke </v>
      </c>
      <c r="H1174" s="38" t="str">
        <f>TRIM(UPPER('query (10)'!J1174))</f>
        <v>HEAVY SMOKE</v>
      </c>
      <c r="I1174" s="38" t="str">
        <f>IF('query (10)'!F1174="","",'query (10)'!F1174)</f>
        <v>Time-based Maintenance</v>
      </c>
      <c r="J1174" s="38" t="str">
        <f>IF('query (10)'!F1174="","",IFERROR(INDEX(Cleaning_Rules!$B$14:$B$17,MATCH(TRIM('query (10)'!F1174),Cleaning_Rules!$A$14:$A$17,0)),"UNKNOWN"))</f>
        <v>TBM</v>
      </c>
      <c r="K1174" s="38" t="str">
        <f>IF('query (10)'!G1174="","",'query (10)'!G1174)</f>
        <v>เสร็จสิ้น</v>
      </c>
      <c r="L1174" s="38" t="str">
        <f>IF('query (10)'!G1174="","MISSING",IFERROR(INDEX(Cleaning_Rules!$B$5:$B$10,MATCH(TRIM('query (10)'!G1174),Cleaning_Rules!$A$5:$A$10,0)),"UNKNOWN"))</f>
        <v>COMPLETED</v>
      </c>
      <c r="M1174" s="38" t="str">
        <f>IF('query (10)'!I1174="","",'query (10)'!I1174)</f>
        <v>Mechanical</v>
      </c>
      <c r="N1174" s="38" t="str">
        <f>IF('query (10)'!O1174="","",'query (10)'!O1174)</f>
        <v>Part Change</v>
      </c>
      <c r="O1174" s="38" t="str">
        <f>IF('query (10)'!P1174="","",'query (10)'!P1174)</f>
        <v>Medium</v>
      </c>
      <c r="P1174" s="38" t="str">
        <f>IF('query (10)'!N1174="","",'query (10)'!N1174)</f>
        <v xml:space="preserve">Change filer Heavy smoke According to PM 36 Month Cycle
Model: DF-40
</v>
      </c>
      <c r="Q1174" s="38" t="str">
        <f>TRIM('query (10)'!N1174)</f>
        <v xml:space="preserve">Change filer Heavy smoke According to PM 36 Month Cycle
Model: DF-40
</v>
      </c>
      <c r="R1174" s="38" t="str">
        <f>TRIM(UPPER('query (10)'!R1174))</f>
        <v>FILTER</v>
      </c>
      <c r="S1174" s="38" t="str">
        <f>TRIM(UPPER('query (10)'!S1174))</f>
        <v>DF-40</v>
      </c>
      <c r="T1174" s="38" t="str">
        <f>IF('query (10)'!Q1174="","",TRIM(UPPER('query (10)'!Q1174)))</f>
        <v/>
      </c>
      <c r="U1174" s="38" t="str">
        <f>IF('query (10)'!T1174="","",'query (10)'!T1174)</f>
        <v/>
      </c>
      <c r="V1174" s="39" t="str">
        <f>IF('query (10)'!T1174="","",IFERROR(VALUE('query (10)'!T1174),""))</f>
        <v/>
      </c>
      <c r="W1174" s="40">
        <f>IF('query (10)'!U1174="","",'query (10)'!U1174)</f>
        <v>0</v>
      </c>
      <c r="X1174" s="39">
        <f>IF('query (10)'!V1174="","",'query (10)'!V1174)</f>
        <v>1080</v>
      </c>
      <c r="Y1174" s="41">
        <f>IF('query (10)'!W1174="","",'query (10)'!W1174)</f>
        <v>46087</v>
      </c>
      <c r="Z1174" s="41">
        <f>IF('query (10)'!X1174="","",'query (10)'!X1174)</f>
        <v>46095</v>
      </c>
      <c r="AA1174" s="41">
        <f>IF('query (10)'!Y1174="","",'query (10)'!Y1174)</f>
        <v>46095</v>
      </c>
      <c r="AB1174" s="41">
        <f>IF('query (10)'!Z1174="","",'query (10)'!Z1174)</f>
        <v>47175</v>
      </c>
      <c r="AC1174" s="38" t="str">
        <f>IF(OR('query (10)'!AA1174="",COUNTIF(Cleaning_Rules!$A$21:$A$26,TRIM('query (10)'!AA1174))&gt;0),"",TRIM('query (10)'!AA1174))</f>
        <v/>
      </c>
      <c r="AD1174" s="38" t="str">
        <f>IF('query (10)'!AB1174="","",TRIM(IFERROR(_xlfn.TEXTBEFORE('query (10)'!AB1174,"("),'query (10)'!AB1174)))</f>
        <v>เริ่มซ่อมงาน PM แล้ว รับผิดชอบโดย PAHLA SEEDANG</v>
      </c>
      <c r="AE1174" s="38" t="str">
        <f>IFERROR(LOWER(TRIM(_xlfn.TEXTBEFORE(_xlfn.TEXTAFTER('query (10)'!AB1174,"("),")"))),"")</f>
        <v>pahla@nsk.com</v>
      </c>
      <c r="AF1174" s="38" t="str">
        <f>IF('query (10)'!AD1174="","",TRIM('query (10)'!AD1174))</f>
        <v>คุณานนต์ ปารวัณวงศ์</v>
      </c>
      <c r="AG1174" s="38" t="str">
        <f>IF('query (10)'!AE1174="","",TRIM('query (10)'!AE1174))</f>
        <v>ผะหลา สีแดง</v>
      </c>
      <c r="AH1174" s="38" t="str">
        <f>IF('query (10)'!AF1174="","",IFERROR(VALUE('query (10)'!AF1174),""))</f>
        <v/>
      </c>
      <c r="AI1174" s="38" t="str">
        <f>IF('query (10)'!AG1174="","",TRIM('query (10)'!AG1174))</f>
        <v/>
      </c>
      <c r="AJ1174" s="38" t="str">
        <f>IF('query (10)'!AH1174="","",IFERROR(VALUE('query (10)'!AH1174),""))</f>
        <v/>
      </c>
      <c r="AK1174" s="38" t="str">
        <f>IF('query (10)'!AI1174="","",TRIM('query (10)'!AI1174))</f>
        <v/>
      </c>
      <c r="AL1174" s="42">
        <f t="shared" si="90"/>
        <v>2026</v>
      </c>
      <c r="AM1174" s="42" t="str">
        <f t="shared" si="91"/>
        <v>2026-03</v>
      </c>
      <c r="AN1174" s="42" t="str">
        <f t="shared" ca="1" si="92"/>
        <v/>
      </c>
      <c r="AO1174" s="42" t="str">
        <f t="shared" si="93"/>
        <v>WA-697 | OUTER / INNER RING PART WASH MACHINE | KWD6 | HEAVY SMOKE | Time-based Maintenance | Mechanical | Part Change | Medium | Change filer Heavy smoke According to PM 36 Month Cycle
Model: DF-40
 | FILTER | DF-40 | เริ่มซ่อมงาน PM แล้ว รับผิดชอบโดย PAHLA SEEDANG | ผะหลา สีแดง</v>
      </c>
      <c r="AP1174" s="42" t="str">
        <f>_xlfn.TEXTJOIN("; ",TRUE,IF(COUNTA('query (10)'!A1174:AK1174)&lt;=6,"NEAR_EMPTY_ROW",""),IF($K1174="","MISSING_STATUS",""),IF(AND($K1174="เสร็จสิ้น",$Z1174=""),"DONE_NO_ACTUAL_DATE",""),IF(AND($I1174="Condition-based Maintenance",$AH1174=""),"CBM_NO_MEASUREMENT",""),IF(OR($X1174="",$X1174=0),"INVALID_PERIOD",""),IF(AND($AA1174&lt;&gt;"",$AB1174&lt;&gt;"",$AB1174&lt;$AA1174),"DATE_SEQUENCE_ERROR",""),IF(AND($AB1174&lt;&gt;"",$AB1174&gt;DATE(2030,12,31)),"DATE_OUTLIER",""),IF($C1174="","MISSING_QRCODE",""),IF($J1174="UNKNOWN","UNKNOWN_PM_TYPE",""),IF($L1174="UNKNOWN","UNKNOWN_STATUS",""))</f>
        <v/>
      </c>
      <c r="AQ1174" s="42" t="str">
        <f t="shared" si="94"/>
        <v>NO</v>
      </c>
    </row>
    <row r="1175" spans="1:43" x14ac:dyDescent="0.3">
      <c r="A1175" s="38">
        <f>IF('query (10)'!A1175="","",'query (10)'!A1175)</f>
        <v>1349</v>
      </c>
      <c r="B1175" s="38">
        <f>IF('query (10)'!B1175="","",'query (10)'!B1175)</f>
        <v>18983</v>
      </c>
      <c r="C1175" s="38" t="str">
        <f>TRIM(UPPER('query (10)'!M1175))</f>
        <v>WA-835</v>
      </c>
      <c r="D1175" s="38" t="str">
        <f>TRIM(UPPER(IFERROR(_xlfn.TEXTBEFORE('query (10)'!L1175,"("),'query (10)'!L1175)))</f>
        <v>FINISH WASH EQUIPMENT</v>
      </c>
      <c r="E1175" s="38" t="str">
        <f>IFERROR(TRIM(UPPER(_xlfn.TEXTBEFORE(_xlfn.TEXTAFTER('query (10)'!L1175,"("),")"))),"")</f>
        <v/>
      </c>
      <c r="F1175" s="38" t="str">
        <f>TRIM('query (10)'!K1175)</f>
        <v>KWD7</v>
      </c>
      <c r="G1175" s="38" t="str">
        <f>IF('query (10)'!J1175="","",'query (10)'!J1175)</f>
        <v xml:space="preserve">Heavy smoke </v>
      </c>
      <c r="H1175" s="38" t="str">
        <f>TRIM(UPPER('query (10)'!J1175))</f>
        <v>HEAVY SMOKE</v>
      </c>
      <c r="I1175" s="38" t="str">
        <f>IF('query (10)'!F1175="","",'query (10)'!F1175)</f>
        <v>Time-based Maintenance</v>
      </c>
      <c r="J1175" s="38" t="str">
        <f>IF('query (10)'!F1175="","",IFERROR(INDEX(Cleaning_Rules!$B$14:$B$17,MATCH(TRIM('query (10)'!F1175),Cleaning_Rules!$A$14:$A$17,0)),"UNKNOWN"))</f>
        <v>TBM</v>
      </c>
      <c r="K1175" s="38" t="str">
        <f>IF('query (10)'!G1175="","",'query (10)'!G1175)</f>
        <v>เสร็จสิ้น</v>
      </c>
      <c r="L1175" s="38" t="str">
        <f>IF('query (10)'!G1175="","MISSING",IFERROR(INDEX(Cleaning_Rules!$B$5:$B$10,MATCH(TRIM('query (10)'!G1175),Cleaning_Rules!$A$5:$A$10,0)),"UNKNOWN"))</f>
        <v>COMPLETED</v>
      </c>
      <c r="M1175" s="38" t="str">
        <f>IF('query (10)'!I1175="","",'query (10)'!I1175)</f>
        <v>Mechanical</v>
      </c>
      <c r="N1175" s="38" t="str">
        <f>IF('query (10)'!O1175="","",'query (10)'!O1175)</f>
        <v>Part Change</v>
      </c>
      <c r="O1175" s="38" t="str">
        <f>IF('query (10)'!P1175="","",'query (10)'!P1175)</f>
        <v>Medium</v>
      </c>
      <c r="P1175" s="38" t="str">
        <f>IF('query (10)'!N1175="","",'query (10)'!N1175)</f>
        <v xml:space="preserve">Change filer Heavy smoke According to PM 36 Month Cycle
Model: DF-40
</v>
      </c>
      <c r="Q1175" s="38" t="str">
        <f>TRIM('query (10)'!N1175)</f>
        <v xml:space="preserve">Change filer Heavy smoke According to PM 36 Month Cycle
Model: DF-40
</v>
      </c>
      <c r="R1175" s="38" t="str">
        <f>TRIM(UPPER('query (10)'!R1175))</f>
        <v>FILTER</v>
      </c>
      <c r="S1175" s="38" t="str">
        <f>TRIM(UPPER('query (10)'!S1175))</f>
        <v>DF-40</v>
      </c>
      <c r="T1175" s="38" t="str">
        <f>IF('query (10)'!Q1175="","",TRIM(UPPER('query (10)'!Q1175)))</f>
        <v/>
      </c>
      <c r="U1175" s="38" t="str">
        <f>IF('query (10)'!T1175="","",'query (10)'!T1175)</f>
        <v/>
      </c>
      <c r="V1175" s="39" t="str">
        <f>IF('query (10)'!T1175="","",IFERROR(VALUE('query (10)'!T1175),""))</f>
        <v/>
      </c>
      <c r="W1175" s="40">
        <f>IF('query (10)'!U1175="","",'query (10)'!U1175)</f>
        <v>0</v>
      </c>
      <c r="X1175" s="39">
        <f>IF('query (10)'!V1175="","",'query (10)'!V1175)</f>
        <v>1080</v>
      </c>
      <c r="Y1175" s="41">
        <f>IF('query (10)'!W1175="","",'query (10)'!W1175)</f>
        <v>46091</v>
      </c>
      <c r="Z1175" s="41">
        <f>IF('query (10)'!X1175="","",'query (10)'!X1175)</f>
        <v>46100</v>
      </c>
      <c r="AA1175" s="41">
        <f>IF('query (10)'!Y1175="","",'query (10)'!Y1175)</f>
        <v>46100</v>
      </c>
      <c r="AB1175" s="41">
        <f>IF('query (10)'!Z1175="","",'query (10)'!Z1175)</f>
        <v>47180</v>
      </c>
      <c r="AC1175" s="38" t="str">
        <f>IF(OR('query (10)'!AA1175="",COUNTIF(Cleaning_Rules!$A$21:$A$26,TRIM('query (10)'!AA1175))&gt;0),"",TRIM('query (10)'!AA1175))</f>
        <v/>
      </c>
      <c r="AD1175" s="38" t="str">
        <f>IF('query (10)'!AB1175="","",TRIM(IFERROR(_xlfn.TEXTBEFORE('query (10)'!AB1175,"("),'query (10)'!AB1175)))</f>
        <v>เริ่มซ่อมงาน PM แล้ว รับผิดชอบโดย KUNANON PARAWANWONG</v>
      </c>
      <c r="AE1175" s="38" t="str">
        <f>IFERROR(LOWER(TRIM(_xlfn.TEXTBEFORE(_xlfn.TEXTAFTER('query (10)'!AB1175,"("),")"))),"")</f>
        <v>parawanwong-k-3161@nsk.com</v>
      </c>
      <c r="AF1175" s="38" t="str">
        <f>IF('query (10)'!AD1175="","",TRIM('query (10)'!AD1175))</f>
        <v>คุณานนต์ ปารวัณวงศ์</v>
      </c>
      <c r="AG1175" s="38" t="str">
        <f>IF('query (10)'!AE1175="","",TRIM('query (10)'!AE1175))</f>
        <v>คุณานนต์ ปารวัณวงศ์</v>
      </c>
      <c r="AH1175" s="38" t="str">
        <f>IF('query (10)'!AF1175="","",IFERROR(VALUE('query (10)'!AF1175),""))</f>
        <v/>
      </c>
      <c r="AI1175" s="38" t="str">
        <f>IF('query (10)'!AG1175="","",TRIM('query (10)'!AG1175))</f>
        <v/>
      </c>
      <c r="AJ1175" s="38" t="str">
        <f>IF('query (10)'!AH1175="","",IFERROR(VALUE('query (10)'!AH1175),""))</f>
        <v/>
      </c>
      <c r="AK1175" s="38" t="str">
        <f>IF('query (10)'!AI1175="","",TRIM('query (10)'!AI1175))</f>
        <v/>
      </c>
      <c r="AL1175" s="42">
        <f t="shared" si="90"/>
        <v>2026</v>
      </c>
      <c r="AM1175" s="42" t="str">
        <f t="shared" si="91"/>
        <v>2026-03</v>
      </c>
      <c r="AN1175" s="42" t="str">
        <f t="shared" ca="1" si="92"/>
        <v/>
      </c>
      <c r="AO1175" s="42" t="str">
        <f t="shared" si="93"/>
        <v>WA-835 | FINISH WASH EQUIPMENT | KWD7 | HEAVY SMOKE | Time-based Maintenance | Mechanical | Part Change | Medium | Change filer Heavy smoke According to PM 36 Month Cycle
Model: DF-40
 | FILTER | DF-40 | เริ่มซ่อมงาน PM แล้ว รับผิดชอบโดย KUNANON PARAWANWONG | คุณานนต์ ปารวัณวงศ์</v>
      </c>
      <c r="AP1175" s="42" t="str">
        <f>_xlfn.TEXTJOIN("; ",TRUE,IF(COUNTA('query (10)'!A1175:AK1175)&lt;=6,"NEAR_EMPTY_ROW",""),IF($K1175="","MISSING_STATUS",""),IF(AND($K1175="เสร็จสิ้น",$Z1175=""),"DONE_NO_ACTUAL_DATE",""),IF(AND($I1175="Condition-based Maintenance",$AH1175=""),"CBM_NO_MEASUREMENT",""),IF(OR($X1175="",$X1175=0),"INVALID_PERIOD",""),IF(AND($AA1175&lt;&gt;"",$AB1175&lt;&gt;"",$AB1175&lt;$AA1175),"DATE_SEQUENCE_ERROR",""),IF(AND($AB1175&lt;&gt;"",$AB1175&gt;DATE(2030,12,31)),"DATE_OUTLIER",""),IF($C1175="","MISSING_QRCODE",""),IF($J1175="UNKNOWN","UNKNOWN_PM_TYPE",""),IF($L1175="UNKNOWN","UNKNOWN_STATUS",""))</f>
        <v/>
      </c>
      <c r="AQ1175" s="42" t="str">
        <f t="shared" si="94"/>
        <v>NO</v>
      </c>
    </row>
    <row r="1176" spans="1:43" x14ac:dyDescent="0.3">
      <c r="A1176" s="38">
        <f>IF('query (10)'!A1176="","",'query (10)'!A1176)</f>
        <v>1350</v>
      </c>
      <c r="B1176" s="38">
        <f>IF('query (10)'!B1176="","",'query (10)'!B1176)</f>
        <v>18984</v>
      </c>
      <c r="C1176" s="38" t="str">
        <f>TRIM(UPPER('query (10)'!M1176))</f>
        <v>WA-842</v>
      </c>
      <c r="D1176" s="38" t="str">
        <f>TRIM(UPPER(IFERROR(_xlfn.TEXTBEFORE('query (10)'!L1176,"("),'query (10)'!L1176)))</f>
        <v>OUTER / INNER RING PART WASH MACHINE</v>
      </c>
      <c r="E1176" s="38" t="str">
        <f>IFERROR(TRIM(UPPER(_xlfn.TEXTBEFORE(_xlfn.TEXTAFTER('query (10)'!L1176,"("),")"))),"")</f>
        <v/>
      </c>
      <c r="F1176" s="38" t="str">
        <f>TRIM('query (10)'!K1176)</f>
        <v>KWD7</v>
      </c>
      <c r="G1176" s="38" t="str">
        <f>IF('query (10)'!J1176="","",'query (10)'!J1176)</f>
        <v xml:space="preserve">Heavy smoke </v>
      </c>
      <c r="H1176" s="38" t="str">
        <f>TRIM(UPPER('query (10)'!J1176))</f>
        <v>HEAVY SMOKE</v>
      </c>
      <c r="I1176" s="38" t="str">
        <f>IF('query (10)'!F1176="","",'query (10)'!F1176)</f>
        <v>Time-based Maintenance</v>
      </c>
      <c r="J1176" s="38" t="str">
        <f>IF('query (10)'!F1176="","",IFERROR(INDEX(Cleaning_Rules!$B$14:$B$17,MATCH(TRIM('query (10)'!F1176),Cleaning_Rules!$A$14:$A$17,0)),"UNKNOWN"))</f>
        <v>TBM</v>
      </c>
      <c r="K1176" s="38" t="str">
        <f>IF('query (10)'!G1176="","",'query (10)'!G1176)</f>
        <v>เสร็จสิ้น</v>
      </c>
      <c r="L1176" s="38" t="str">
        <f>IF('query (10)'!G1176="","MISSING",IFERROR(INDEX(Cleaning_Rules!$B$5:$B$10,MATCH(TRIM('query (10)'!G1176),Cleaning_Rules!$A$5:$A$10,0)),"UNKNOWN"))</f>
        <v>COMPLETED</v>
      </c>
      <c r="M1176" s="38" t="str">
        <f>IF('query (10)'!I1176="","",'query (10)'!I1176)</f>
        <v>Mechanical</v>
      </c>
      <c r="N1176" s="38" t="str">
        <f>IF('query (10)'!O1176="","",'query (10)'!O1176)</f>
        <v>Part Change</v>
      </c>
      <c r="O1176" s="38" t="str">
        <f>IF('query (10)'!P1176="","",'query (10)'!P1176)</f>
        <v>Medium</v>
      </c>
      <c r="P1176" s="38" t="str">
        <f>IF('query (10)'!N1176="","",'query (10)'!N1176)</f>
        <v xml:space="preserve">Change filer Heavy smoke According to PM 36 Month Cycle
Model: DF-40
</v>
      </c>
      <c r="Q1176" s="38" t="str">
        <f>TRIM('query (10)'!N1176)</f>
        <v xml:space="preserve">Change filer Heavy smoke According to PM 36 Month Cycle
Model: DF-40
</v>
      </c>
      <c r="R1176" s="38" t="str">
        <f>TRIM(UPPER('query (10)'!R1176))</f>
        <v>FILTER</v>
      </c>
      <c r="S1176" s="38" t="str">
        <f>TRIM(UPPER('query (10)'!S1176))</f>
        <v>DF-40</v>
      </c>
      <c r="T1176" s="38" t="str">
        <f>IF('query (10)'!Q1176="","",TRIM(UPPER('query (10)'!Q1176)))</f>
        <v/>
      </c>
      <c r="U1176" s="38" t="str">
        <f>IF('query (10)'!T1176="","",'query (10)'!T1176)</f>
        <v/>
      </c>
      <c r="V1176" s="39" t="str">
        <f>IF('query (10)'!T1176="","",IFERROR(VALUE('query (10)'!T1176),""))</f>
        <v/>
      </c>
      <c r="W1176" s="40">
        <f>IF('query (10)'!U1176="","",'query (10)'!U1176)</f>
        <v>0</v>
      </c>
      <c r="X1176" s="39">
        <f>IF('query (10)'!V1176="","",'query (10)'!V1176)</f>
        <v>1080</v>
      </c>
      <c r="Y1176" s="41">
        <f>IF('query (10)'!W1176="","",'query (10)'!W1176)</f>
        <v>46091</v>
      </c>
      <c r="Z1176" s="41">
        <f>IF('query (10)'!X1176="","",'query (10)'!X1176)</f>
        <v>46095</v>
      </c>
      <c r="AA1176" s="41">
        <f>IF('query (10)'!Y1176="","",'query (10)'!Y1176)</f>
        <v>46095</v>
      </c>
      <c r="AB1176" s="41">
        <f>IF('query (10)'!Z1176="","",'query (10)'!Z1176)</f>
        <v>47175</v>
      </c>
      <c r="AC1176" s="38" t="str">
        <f>IF(OR('query (10)'!AA1176="",COUNTIF(Cleaning_Rules!$A$21:$A$26,TRIM('query (10)'!AA1176))&gt;0),"",TRIM('query (10)'!AA1176))</f>
        <v/>
      </c>
      <c r="AD1176" s="38" t="str">
        <f>IF('query (10)'!AB1176="","",TRIM(IFERROR(_xlfn.TEXTBEFORE('query (10)'!AB1176,"("),'query (10)'!AB1176)))</f>
        <v>เริ่มซ่อมงาน PM แล้ว รับผิดชอบโดย KUNANON PARAWANWONG</v>
      </c>
      <c r="AE1176" s="38" t="str">
        <f>IFERROR(LOWER(TRIM(_xlfn.TEXTBEFORE(_xlfn.TEXTAFTER('query (10)'!AB1176,"("),")"))),"")</f>
        <v>parawanwong-k-3161@nsk.com</v>
      </c>
      <c r="AF1176" s="38" t="str">
        <f>IF('query (10)'!AD1176="","",TRIM('query (10)'!AD1176))</f>
        <v>คุณานนต์ ปารวัณวงศ์</v>
      </c>
      <c r="AG1176" s="38" t="str">
        <f>IF('query (10)'!AE1176="","",TRIM('query (10)'!AE1176))</f>
        <v>คุณานนต์ ปารวัณวงศ์</v>
      </c>
      <c r="AH1176" s="38" t="str">
        <f>IF('query (10)'!AF1176="","",IFERROR(VALUE('query (10)'!AF1176),""))</f>
        <v/>
      </c>
      <c r="AI1176" s="38" t="str">
        <f>IF('query (10)'!AG1176="","",TRIM('query (10)'!AG1176))</f>
        <v/>
      </c>
      <c r="AJ1176" s="38" t="str">
        <f>IF('query (10)'!AH1176="","",IFERROR(VALUE('query (10)'!AH1176),""))</f>
        <v/>
      </c>
      <c r="AK1176" s="38" t="str">
        <f>IF('query (10)'!AI1176="","",TRIM('query (10)'!AI1176))</f>
        <v/>
      </c>
      <c r="AL1176" s="42">
        <f t="shared" si="90"/>
        <v>2026</v>
      </c>
      <c r="AM1176" s="42" t="str">
        <f t="shared" si="91"/>
        <v>2026-03</v>
      </c>
      <c r="AN1176" s="42" t="str">
        <f t="shared" ca="1" si="92"/>
        <v/>
      </c>
      <c r="AO1176" s="42" t="str">
        <f t="shared" si="93"/>
        <v>WA-842 | OUTER / INNER RING PART WASH MACHINE | KWD7 | HEAVY SMOKE | Time-based Maintenance | Mechanical | Part Change | Medium | Change filer Heavy smoke According to PM 36 Month Cycle
Model: DF-40
 | FILTER | DF-40 | เริ่มซ่อมงาน PM แล้ว รับผิดชอบโดย KUNANON PARAWANWONG | คุณานนต์ ปารวัณวงศ์</v>
      </c>
      <c r="AP1176" s="42" t="str">
        <f>_xlfn.TEXTJOIN("; ",TRUE,IF(COUNTA('query (10)'!A1176:AK1176)&lt;=6,"NEAR_EMPTY_ROW",""),IF($K1176="","MISSING_STATUS",""),IF(AND($K1176="เสร็จสิ้น",$Z1176=""),"DONE_NO_ACTUAL_DATE",""),IF(AND($I1176="Condition-based Maintenance",$AH1176=""),"CBM_NO_MEASUREMENT",""),IF(OR($X1176="",$X1176=0),"INVALID_PERIOD",""),IF(AND($AA1176&lt;&gt;"",$AB1176&lt;&gt;"",$AB1176&lt;$AA1176),"DATE_SEQUENCE_ERROR",""),IF(AND($AB1176&lt;&gt;"",$AB1176&gt;DATE(2030,12,31)),"DATE_OUTLIER",""),IF($C1176="","MISSING_QRCODE",""),IF($J1176="UNKNOWN","UNKNOWN_PM_TYPE",""),IF($L1176="UNKNOWN","UNKNOWN_STATUS",""))</f>
        <v/>
      </c>
      <c r="AQ1176" s="42" t="str">
        <f t="shared" si="94"/>
        <v>NO</v>
      </c>
    </row>
    <row r="1177" spans="1:43" x14ac:dyDescent="0.3">
      <c r="A1177" s="38">
        <f>IF('query (10)'!A1177="","",'query (10)'!A1177)</f>
        <v>1351</v>
      </c>
      <c r="B1177" s="38" t="str">
        <f>IF('query (10)'!B1177="","",'query (10)'!B1177)</f>
        <v/>
      </c>
      <c r="C1177" s="38" t="str">
        <f>TRIM(UPPER('query (10)'!M1177))</f>
        <v>WA-287</v>
      </c>
      <c r="D1177" s="38" t="str">
        <f>TRIM(UPPER(IFERROR(_xlfn.TEXTBEFORE('query (10)'!L1177,"("),'query (10)'!L1177)))</f>
        <v>OUTER / INNER RING PART WASH EQUIPMENT M/C</v>
      </c>
      <c r="E1177" s="38" t="str">
        <f>IFERROR(TRIM(UPPER(_xlfn.TEXTBEFORE(_xlfn.TEXTAFTER('query (10)'!L1177,"("),")"))),"")</f>
        <v/>
      </c>
      <c r="F1177" s="38" t="str">
        <f>TRIM('query (10)'!K1177)</f>
        <v>SB3</v>
      </c>
      <c r="G1177" s="38" t="str">
        <f>IF('query (10)'!J1177="","",'query (10)'!J1177)</f>
        <v xml:space="preserve">Heavy smoke </v>
      </c>
      <c r="H1177" s="38" t="str">
        <f>TRIM(UPPER('query (10)'!J1177))</f>
        <v>HEAVY SMOKE</v>
      </c>
      <c r="I1177" s="38" t="str">
        <f>IF('query (10)'!F1177="","",'query (10)'!F1177)</f>
        <v>Time-based Maintenance</v>
      </c>
      <c r="J1177" s="38" t="str">
        <f>IF('query (10)'!F1177="","",IFERROR(INDEX(Cleaning_Rules!$B$14:$B$17,MATCH(TRIM('query (10)'!F1177),Cleaning_Rules!$A$14:$A$17,0)),"UNKNOWN"))</f>
        <v>TBM</v>
      </c>
      <c r="K1177" s="38" t="str">
        <f>IF('query (10)'!G1177="","",'query (10)'!G1177)</f>
        <v>แผนใหม่</v>
      </c>
      <c r="L1177" s="38" t="str">
        <f>IF('query (10)'!G1177="","MISSING",IFERROR(INDEX(Cleaning_Rules!$B$5:$B$10,MATCH(TRIM('query (10)'!G1177),Cleaning_Rules!$A$5:$A$10,0)),"UNKNOWN"))</f>
        <v>NEW_PLAN</v>
      </c>
      <c r="M1177" s="38" t="str">
        <f>IF('query (10)'!I1177="","",'query (10)'!I1177)</f>
        <v>Mechanical</v>
      </c>
      <c r="N1177" s="38" t="str">
        <f>IF('query (10)'!O1177="","",'query (10)'!O1177)</f>
        <v>Part Change</v>
      </c>
      <c r="O1177" s="38" t="str">
        <f>IF('query (10)'!P1177="","",'query (10)'!P1177)</f>
        <v>Medium</v>
      </c>
      <c r="P1177" s="38" t="str">
        <f>IF('query (10)'!N1177="","",'query (10)'!N1177)</f>
        <v>change filtet DF-40</v>
      </c>
      <c r="Q1177" s="38" t="str">
        <f>TRIM('query (10)'!N1177)</f>
        <v>change filtet DF-40</v>
      </c>
      <c r="R1177" s="38" t="str">
        <f>TRIM(UPPER('query (10)'!R1177))</f>
        <v>FILTER</v>
      </c>
      <c r="S1177" s="38" t="str">
        <f>TRIM(UPPER('query (10)'!S1177))</f>
        <v>DF-40</v>
      </c>
      <c r="T1177" s="38" t="str">
        <f>IF('query (10)'!Q1177="","",TRIM(UPPER('query (10)'!Q1177)))</f>
        <v/>
      </c>
      <c r="U1177" s="38" t="str">
        <f>IF('query (10)'!T1177="","",'query (10)'!T1177)</f>
        <v/>
      </c>
      <c r="V1177" s="39" t="str">
        <f>IF('query (10)'!T1177="","",IFERROR(VALUE('query (10)'!T1177),""))</f>
        <v/>
      </c>
      <c r="W1177" s="40">
        <f>IF('query (10)'!U1177="","",'query (10)'!U1177)</f>
        <v>0</v>
      </c>
      <c r="X1177" s="39">
        <f>IF('query (10)'!V1177="","",'query (10)'!V1177)</f>
        <v>1080</v>
      </c>
      <c r="Y1177" s="41">
        <f>IF('query (10)'!W1177="","",'query (10)'!W1177)</f>
        <v>46069</v>
      </c>
      <c r="Z1177" s="41" t="str">
        <f>IF('query (10)'!X1177="","",'query (10)'!X1177)</f>
        <v/>
      </c>
      <c r="AA1177" s="41">
        <f>IF('query (10)'!Y1177="","",'query (10)'!Y1177)</f>
        <v>46069</v>
      </c>
      <c r="AB1177" s="41">
        <f>IF('query (10)'!Z1177="","",'query (10)'!Z1177)</f>
        <v>47149</v>
      </c>
      <c r="AC1177" s="38" t="str">
        <f>IF(OR('query (10)'!AA1177="",COUNTIF(Cleaning_Rules!$A$21:$A$26,TRIM('query (10)'!AA1177))&gt;0),"",TRIM('query (10)'!AA1177))</f>
        <v/>
      </c>
      <c r="AD1177" s="38" t="str">
        <f>IF('query (10)'!AB1177="","",TRIM(IFERROR(_xlfn.TEXTBEFORE('query (10)'!AB1177,"("),'query (10)'!AB1177)))</f>
        <v/>
      </c>
      <c r="AE1177" s="38" t="str">
        <f>IFERROR(LOWER(TRIM(_xlfn.TEXTBEFORE(_xlfn.TEXTAFTER('query (10)'!AB1177,"("),")"))),"")</f>
        <v/>
      </c>
      <c r="AF1177" s="38" t="str">
        <f>IF('query (10)'!AD1177="","",TRIM('query (10)'!AD1177))</f>
        <v>ภูชิต กุลเสรี</v>
      </c>
      <c r="AG1177" s="38" t="str">
        <f>IF('query (10)'!AE1177="","",TRIM('query (10)'!AE1177))</f>
        <v>ภูชิต กุลเสรี</v>
      </c>
      <c r="AH1177" s="38" t="str">
        <f>IF('query (10)'!AF1177="","",IFERROR(VALUE('query (10)'!AF1177),""))</f>
        <v/>
      </c>
      <c r="AI1177" s="38" t="str">
        <f>IF('query (10)'!AG1177="","",TRIM('query (10)'!AG1177))</f>
        <v/>
      </c>
      <c r="AJ1177" s="38" t="str">
        <f>IF('query (10)'!AH1177="","",IFERROR(VALUE('query (10)'!AH1177),""))</f>
        <v/>
      </c>
      <c r="AK1177" s="38" t="str">
        <f>IF('query (10)'!AI1177="","",TRIM('query (10)'!AI1177))</f>
        <v/>
      </c>
      <c r="AL1177" s="42">
        <f t="shared" si="90"/>
        <v>2026</v>
      </c>
      <c r="AM1177" s="42" t="str">
        <f t="shared" si="91"/>
        <v>2026-02</v>
      </c>
      <c r="AN1177" s="42" t="str">
        <f t="shared" ca="1" si="92"/>
        <v>ON_SCHEDULE</v>
      </c>
      <c r="AO1177" s="42" t="str">
        <f t="shared" si="93"/>
        <v>WA-287 | OUTER / INNER RING PART WASH EQUIPMENT M/C | SB3 | HEAVY SMOKE | Time-based Maintenance | Mechanical | Part Change | Medium | change filtet DF-40 | FILTER | DF-40 | ภูชิต กุลเสรี</v>
      </c>
      <c r="AP1177" s="42" t="str">
        <f>_xlfn.TEXTJOIN("; ",TRUE,IF(COUNTA('query (10)'!A1177:AK1177)&lt;=6,"NEAR_EMPTY_ROW",""),IF($K1177="","MISSING_STATUS",""),IF(AND($K1177="เสร็จสิ้น",$Z1177=""),"DONE_NO_ACTUAL_DATE",""),IF(AND($I1177="Condition-based Maintenance",$AH1177=""),"CBM_NO_MEASUREMENT",""),IF(OR($X1177="",$X1177=0),"INVALID_PERIOD",""),IF(AND($AA1177&lt;&gt;"",$AB1177&lt;&gt;"",$AB1177&lt;$AA1177),"DATE_SEQUENCE_ERROR",""),IF(AND($AB1177&lt;&gt;"",$AB1177&gt;DATE(2030,12,31)),"DATE_OUTLIER",""),IF($C1177="","MISSING_QRCODE",""),IF($J1177="UNKNOWN","UNKNOWN_PM_TYPE",""),IF($L1177="UNKNOWN","UNKNOWN_STATUS",""))</f>
        <v/>
      </c>
      <c r="AQ1177" s="42" t="str">
        <f t="shared" si="94"/>
        <v>NO</v>
      </c>
    </row>
    <row r="1178" spans="1:43" x14ac:dyDescent="0.3">
      <c r="A1178" s="38">
        <f>IF('query (10)'!A1178="","",'query (10)'!A1178)</f>
        <v>1352</v>
      </c>
      <c r="B1178" s="38" t="str">
        <f>IF('query (10)'!B1178="","",'query (10)'!B1178)</f>
        <v/>
      </c>
      <c r="C1178" s="38" t="str">
        <f>TRIM(UPPER('query (10)'!M1178))</f>
        <v>WA-293</v>
      </c>
      <c r="D1178" s="38" t="str">
        <f>TRIM(UPPER(IFERROR(_xlfn.TEXTBEFORE('query (10)'!L1178,"("),'query (10)'!L1178)))</f>
        <v>ROUGH WASHING M/C</v>
      </c>
      <c r="E1178" s="38" t="str">
        <f>IFERROR(TRIM(UPPER(_xlfn.TEXTBEFORE(_xlfn.TEXTAFTER('query (10)'!L1178,"("),")"))),"")</f>
        <v/>
      </c>
      <c r="F1178" s="38" t="str">
        <f>TRIM('query (10)'!K1178)</f>
        <v>SB3</v>
      </c>
      <c r="G1178" s="38" t="str">
        <f>IF('query (10)'!J1178="","",'query (10)'!J1178)</f>
        <v xml:space="preserve">Heavy smoke </v>
      </c>
      <c r="H1178" s="38" t="str">
        <f>TRIM(UPPER('query (10)'!J1178))</f>
        <v>HEAVY SMOKE</v>
      </c>
      <c r="I1178" s="38" t="str">
        <f>IF('query (10)'!F1178="","",'query (10)'!F1178)</f>
        <v>Time-based Maintenance</v>
      </c>
      <c r="J1178" s="38" t="str">
        <f>IF('query (10)'!F1178="","",IFERROR(INDEX(Cleaning_Rules!$B$14:$B$17,MATCH(TRIM('query (10)'!F1178),Cleaning_Rules!$A$14:$A$17,0)),"UNKNOWN"))</f>
        <v>TBM</v>
      </c>
      <c r="K1178" s="38" t="str">
        <f>IF('query (10)'!G1178="","",'query (10)'!G1178)</f>
        <v>แผนใหม่</v>
      </c>
      <c r="L1178" s="38" t="str">
        <f>IF('query (10)'!G1178="","MISSING",IFERROR(INDEX(Cleaning_Rules!$B$5:$B$10,MATCH(TRIM('query (10)'!G1178),Cleaning_Rules!$A$5:$A$10,0)),"UNKNOWN"))</f>
        <v>NEW_PLAN</v>
      </c>
      <c r="M1178" s="38" t="str">
        <f>IF('query (10)'!I1178="","",'query (10)'!I1178)</f>
        <v>Mechanical</v>
      </c>
      <c r="N1178" s="38" t="str">
        <f>IF('query (10)'!O1178="","",'query (10)'!O1178)</f>
        <v>Part Change</v>
      </c>
      <c r="O1178" s="38" t="str">
        <f>IF('query (10)'!P1178="","",'query (10)'!P1178)</f>
        <v>Medium</v>
      </c>
      <c r="P1178" s="38" t="str">
        <f>IF('query (10)'!N1178="","",'query (10)'!N1178)</f>
        <v>change filter DF-40</v>
      </c>
      <c r="Q1178" s="38" t="str">
        <f>TRIM('query (10)'!N1178)</f>
        <v>change filter DF-40</v>
      </c>
      <c r="R1178" s="38" t="str">
        <f>TRIM(UPPER('query (10)'!R1178))</f>
        <v>FILTER</v>
      </c>
      <c r="S1178" s="38" t="str">
        <f>TRIM(UPPER('query (10)'!S1178))</f>
        <v>DF-40</v>
      </c>
      <c r="T1178" s="38" t="str">
        <f>IF('query (10)'!Q1178="","",TRIM(UPPER('query (10)'!Q1178)))</f>
        <v/>
      </c>
      <c r="U1178" s="38" t="str">
        <f>IF('query (10)'!T1178="","",'query (10)'!T1178)</f>
        <v/>
      </c>
      <c r="V1178" s="39" t="str">
        <f>IF('query (10)'!T1178="","",IFERROR(VALUE('query (10)'!T1178),""))</f>
        <v/>
      </c>
      <c r="W1178" s="40">
        <f>IF('query (10)'!U1178="","",'query (10)'!U1178)</f>
        <v>0</v>
      </c>
      <c r="X1178" s="39">
        <f>IF('query (10)'!V1178="","",'query (10)'!V1178)</f>
        <v>1080</v>
      </c>
      <c r="Y1178" s="41">
        <f>IF('query (10)'!W1178="","",'query (10)'!W1178)</f>
        <v>46069</v>
      </c>
      <c r="Z1178" s="41" t="str">
        <f>IF('query (10)'!X1178="","",'query (10)'!X1178)</f>
        <v/>
      </c>
      <c r="AA1178" s="41">
        <f>IF('query (10)'!Y1178="","",'query (10)'!Y1178)</f>
        <v>46069</v>
      </c>
      <c r="AB1178" s="41">
        <f>IF('query (10)'!Z1178="","",'query (10)'!Z1178)</f>
        <v>47149</v>
      </c>
      <c r="AC1178" s="38" t="str">
        <f>IF(OR('query (10)'!AA1178="",COUNTIF(Cleaning_Rules!$A$21:$A$26,TRIM('query (10)'!AA1178))&gt;0),"",TRIM('query (10)'!AA1178))</f>
        <v/>
      </c>
      <c r="AD1178" s="38" t="str">
        <f>IF('query (10)'!AB1178="","",TRIM(IFERROR(_xlfn.TEXTBEFORE('query (10)'!AB1178,"("),'query (10)'!AB1178)))</f>
        <v/>
      </c>
      <c r="AE1178" s="38" t="str">
        <f>IFERROR(LOWER(TRIM(_xlfn.TEXTBEFORE(_xlfn.TEXTAFTER('query (10)'!AB1178,"("),")"))),"")</f>
        <v/>
      </c>
      <c r="AF1178" s="38" t="str">
        <f>IF('query (10)'!AD1178="","",TRIM('query (10)'!AD1178))</f>
        <v>ภูชิต กุลเสรี</v>
      </c>
      <c r="AG1178" s="38" t="str">
        <f>IF('query (10)'!AE1178="","",TRIM('query (10)'!AE1178))</f>
        <v>ภูชิต กุลเสรี</v>
      </c>
      <c r="AH1178" s="38" t="str">
        <f>IF('query (10)'!AF1178="","",IFERROR(VALUE('query (10)'!AF1178),""))</f>
        <v/>
      </c>
      <c r="AI1178" s="38" t="str">
        <f>IF('query (10)'!AG1178="","",TRIM('query (10)'!AG1178))</f>
        <v/>
      </c>
      <c r="AJ1178" s="38" t="str">
        <f>IF('query (10)'!AH1178="","",IFERROR(VALUE('query (10)'!AH1178),""))</f>
        <v/>
      </c>
      <c r="AK1178" s="38" t="str">
        <f>IF('query (10)'!AI1178="","",TRIM('query (10)'!AI1178))</f>
        <v/>
      </c>
      <c r="AL1178" s="42">
        <f t="shared" si="90"/>
        <v>2026</v>
      </c>
      <c r="AM1178" s="42" t="str">
        <f t="shared" si="91"/>
        <v>2026-02</v>
      </c>
      <c r="AN1178" s="42" t="str">
        <f t="shared" ca="1" si="92"/>
        <v>ON_SCHEDULE</v>
      </c>
      <c r="AO1178" s="42" t="str">
        <f t="shared" si="93"/>
        <v>WA-293 | ROUGH WASHING M/C | SB3 | HEAVY SMOKE | Time-based Maintenance | Mechanical | Part Change | Medium | change filter DF-40 | FILTER | DF-40 | ภูชิต กุลเสรี</v>
      </c>
      <c r="AP1178" s="42" t="str">
        <f>_xlfn.TEXTJOIN("; ",TRUE,IF(COUNTA('query (10)'!A1178:AK1178)&lt;=6,"NEAR_EMPTY_ROW",""),IF($K1178="","MISSING_STATUS",""),IF(AND($K1178="เสร็จสิ้น",$Z1178=""),"DONE_NO_ACTUAL_DATE",""),IF(AND($I1178="Condition-based Maintenance",$AH1178=""),"CBM_NO_MEASUREMENT",""),IF(OR($X1178="",$X1178=0),"INVALID_PERIOD",""),IF(AND($AA1178&lt;&gt;"",$AB1178&lt;&gt;"",$AB1178&lt;$AA1178),"DATE_SEQUENCE_ERROR",""),IF(AND($AB1178&lt;&gt;"",$AB1178&gt;DATE(2030,12,31)),"DATE_OUTLIER",""),IF($C1178="","MISSING_QRCODE",""),IF($J1178="UNKNOWN","UNKNOWN_PM_TYPE",""),IF($L1178="UNKNOWN","UNKNOWN_STATUS",""))</f>
        <v/>
      </c>
      <c r="AQ1178" s="42" t="str">
        <f t="shared" si="94"/>
        <v>NO</v>
      </c>
    </row>
    <row r="1179" spans="1:43" x14ac:dyDescent="0.3">
      <c r="A1179" s="38">
        <f>IF('query (10)'!A1179="","",'query (10)'!A1179)</f>
        <v>1353</v>
      </c>
      <c r="B1179" s="38">
        <f>IF('query (10)'!B1179="","",'query (10)'!B1179)</f>
        <v>18392</v>
      </c>
      <c r="C1179" s="38" t="str">
        <f>TRIM(UPPER('query (10)'!M1179))</f>
        <v>AS-290</v>
      </c>
      <c r="D1179" s="38" t="str">
        <f>TRIM(UPPER(IFERROR(_xlfn.TEXTBEFORE('query (10)'!L1179,"("),'query (10)'!L1179)))</f>
        <v>MATCHING &amp; BALL FILLING M/C</v>
      </c>
      <c r="E1179" s="38" t="str">
        <f>IFERROR(TRIM(UPPER(_xlfn.TEXTBEFORE(_xlfn.TEXTAFTER('query (10)'!L1179,"("),")"))),"")</f>
        <v/>
      </c>
      <c r="F1179" s="38" t="str">
        <f>TRIM('query (10)'!K1179)</f>
        <v>SB3</v>
      </c>
      <c r="G1179" s="38" t="str">
        <f>IF('query (10)'!J1179="","",'query (10)'!J1179)</f>
        <v>Electrical Control</v>
      </c>
      <c r="H1179" s="38" t="str">
        <f>TRIM(UPPER('query (10)'!J1179))</f>
        <v>ELECTRICAL CONTROL</v>
      </c>
      <c r="I1179" s="38" t="str">
        <f>IF('query (10)'!F1179="","",'query (10)'!F1179)</f>
        <v>Time-based Maintenance</v>
      </c>
      <c r="J1179" s="38" t="str">
        <f>IF('query (10)'!F1179="","",IFERROR(INDEX(Cleaning_Rules!$B$14:$B$17,MATCH(TRIM('query (10)'!F1179),Cleaning_Rules!$A$14:$A$17,0)),"UNKNOWN"))</f>
        <v>TBM</v>
      </c>
      <c r="K1179" s="38" t="str">
        <f>IF('query (10)'!G1179="","",'query (10)'!G1179)</f>
        <v>เสร็จสิ้น</v>
      </c>
      <c r="L1179" s="38" t="str">
        <f>IF('query (10)'!G1179="","MISSING",IFERROR(INDEX(Cleaning_Rules!$B$5:$B$10,MATCH(TRIM('query (10)'!G1179),Cleaning_Rules!$A$5:$A$10,0)),"UNKNOWN"))</f>
        <v>COMPLETED</v>
      </c>
      <c r="M1179" s="38" t="str">
        <f>IF('query (10)'!I1179="","",'query (10)'!I1179)</f>
        <v>Electrical</v>
      </c>
      <c r="N1179" s="38" t="str">
        <f>IF('query (10)'!O1179="","",'query (10)'!O1179)</f>
        <v>Part Change</v>
      </c>
      <c r="O1179" s="38" t="str">
        <f>IF('query (10)'!P1179="","",'query (10)'!P1179)</f>
        <v>Low</v>
      </c>
      <c r="P1179" s="38" t="str">
        <f>IF('query (10)'!N1179="","",'query (10)'!N1179)</f>
        <v>- Change vistual lamp
- Check condition of fiber sensor</v>
      </c>
      <c r="Q1179" s="38" t="str">
        <f>TRIM('query (10)'!N1179)</f>
        <v>- Change vistual lamp
- Check condition of fiber sensor</v>
      </c>
      <c r="R1179" s="38" t="str">
        <f>TRIM(UPPER('query (10)'!R1179))</f>
        <v/>
      </c>
      <c r="S1179" s="38" t="str">
        <f>TRIM(UPPER('query (10)'!S1179))</f>
        <v/>
      </c>
      <c r="T1179" s="38" t="str">
        <f>IF('query (10)'!Q1179="","",TRIM(UPPER('query (10)'!Q1179)))</f>
        <v/>
      </c>
      <c r="U1179" s="38" t="str">
        <f>IF('query (10)'!T1179="","",'query (10)'!T1179)</f>
        <v/>
      </c>
      <c r="V1179" s="39" t="str">
        <f>IF('query (10)'!T1179="","",IFERROR(VALUE('query (10)'!T1179),""))</f>
        <v/>
      </c>
      <c r="W1179" s="40">
        <f>IF('query (10)'!U1179="","",'query (10)'!U1179)</f>
        <v>0</v>
      </c>
      <c r="X1179" s="39">
        <f>IF('query (10)'!V1179="","",'query (10)'!V1179)</f>
        <v>30</v>
      </c>
      <c r="Y1179" s="41">
        <f>IF('query (10)'!W1179="","",'query (10)'!W1179)</f>
        <v>46069</v>
      </c>
      <c r="Z1179" s="41">
        <f>IF('query (10)'!X1179="","",'query (10)'!X1179)</f>
        <v>46073</v>
      </c>
      <c r="AA1179" s="41">
        <f>IF('query (10)'!Y1179="","",'query (10)'!Y1179)</f>
        <v>46073</v>
      </c>
      <c r="AB1179" s="41">
        <f>IF('query (10)'!Z1179="","",'query (10)'!Z1179)</f>
        <v>46103</v>
      </c>
      <c r="AC1179" s="38" t="str">
        <f>IF(OR('query (10)'!AA1179="",COUNTIF(Cleaning_Rules!$A$21:$A$26,TRIM('query (10)'!AA1179))&gt;0),"",TRIM('query (10)'!AA1179))</f>
        <v/>
      </c>
      <c r="AD1179" s="38" t="str">
        <f>IF('query (10)'!AB1179="","",TRIM(IFERROR(_xlfn.TEXTBEFORE('query (10)'!AB1179,"("),'query (10)'!AB1179)))</f>
        <v>เริ่มซ่อมงาน PM แล้ว รับผิดชอบโดย AMRIN RAKSAPHON</v>
      </c>
      <c r="AE1179" s="38" t="str">
        <f>IFERROR(LOWER(TRIM(_xlfn.TEXTBEFORE(_xlfn.TEXTAFTER('query (10)'!AB1179,"("),")"))),"")</f>
        <v>amrin@nsk.com</v>
      </c>
      <c r="AF1179" s="38" t="str">
        <f>IF('query (10)'!AD1179="","",TRIM('query (10)'!AD1179))</f>
        <v>พงษ์พิทักษ์ ศรไชย</v>
      </c>
      <c r="AG1179" s="38" t="str">
        <f>IF('query (10)'!AE1179="","",TRIM('query (10)'!AE1179))</f>
        <v>อัมรินทร์ รักษาพล</v>
      </c>
      <c r="AH1179" s="38" t="str">
        <f>IF('query (10)'!AF1179="","",IFERROR(VALUE('query (10)'!AF1179),""))</f>
        <v/>
      </c>
      <c r="AI1179" s="38" t="str">
        <f>IF('query (10)'!AG1179="","",TRIM('query (10)'!AG1179))</f>
        <v/>
      </c>
      <c r="AJ1179" s="38" t="str">
        <f>IF('query (10)'!AH1179="","",IFERROR(VALUE('query (10)'!AH1179),""))</f>
        <v/>
      </c>
      <c r="AK1179" s="38" t="str">
        <f>IF('query (10)'!AI1179="","",TRIM('query (10)'!AI1179))</f>
        <v/>
      </c>
      <c r="AL1179" s="42">
        <f t="shared" si="90"/>
        <v>2026</v>
      </c>
      <c r="AM1179" s="42" t="str">
        <f t="shared" si="91"/>
        <v>2026-02</v>
      </c>
      <c r="AN1179" s="42" t="str">
        <f t="shared" ca="1" si="92"/>
        <v/>
      </c>
      <c r="AO1179" s="42" t="str">
        <f t="shared" si="93"/>
        <v>AS-290 | MATCHING &amp; BALL FILLING M/C | SB3 | ELECTRICAL CONTROL | Time-based Maintenance | Electrical | Part Change | Low | - Change vistual lamp
- Check condition of fiber sensor | เริ่มซ่อมงาน PM แล้ว รับผิดชอบโดย AMRIN RAKSAPHON | อัมรินทร์ รักษาพล</v>
      </c>
      <c r="AP1179" s="42" t="str">
        <f>_xlfn.TEXTJOIN("; ",TRUE,IF(COUNTA('query (10)'!A1179:AK1179)&lt;=6,"NEAR_EMPTY_ROW",""),IF($K1179="","MISSING_STATUS",""),IF(AND($K1179="เสร็จสิ้น",$Z1179=""),"DONE_NO_ACTUAL_DATE",""),IF(AND($I1179="Condition-based Maintenance",$AH1179=""),"CBM_NO_MEASUREMENT",""),IF(OR($X1179="",$X1179=0),"INVALID_PERIOD",""),IF(AND($AA1179&lt;&gt;"",$AB1179&lt;&gt;"",$AB1179&lt;$AA1179),"DATE_SEQUENCE_ERROR",""),IF(AND($AB1179&lt;&gt;"",$AB1179&gt;DATE(2030,12,31)),"DATE_OUTLIER",""),IF($C1179="","MISSING_QRCODE",""),IF($J1179="UNKNOWN","UNKNOWN_PM_TYPE",""),IF($L1179="UNKNOWN","UNKNOWN_STATUS",""))</f>
        <v/>
      </c>
      <c r="AQ1179" s="42" t="str">
        <f t="shared" si="94"/>
        <v>NO</v>
      </c>
    </row>
    <row r="1180" spans="1:43" x14ac:dyDescent="0.3">
      <c r="A1180" s="38">
        <f>IF('query (10)'!A1180="","",'query (10)'!A1180)</f>
        <v>1354</v>
      </c>
      <c r="B1180" s="38">
        <f>IF('query (10)'!B1180="","",'query (10)'!B1180)</f>
        <v>18399</v>
      </c>
      <c r="C1180" s="38" t="str">
        <f>TRIM(UPPER('query (10)'!M1180))</f>
        <v>GR-315</v>
      </c>
      <c r="D1180" s="38" t="str">
        <f>TRIM(UPPER(IFERROR(_xlfn.TEXTBEFORE('query (10)'!L1180,"("),'query (10)'!L1180)))</f>
        <v>INNER RING RACEWAY SUPER FINISH M/C</v>
      </c>
      <c r="E1180" s="38" t="str">
        <f>IFERROR(TRIM(UPPER(_xlfn.TEXTBEFORE(_xlfn.TEXTAFTER('query (10)'!L1180,"("),")"))),"")</f>
        <v/>
      </c>
      <c r="F1180" s="38" t="str">
        <f>TRIM('query (10)'!K1180)</f>
        <v>SB4</v>
      </c>
      <c r="G1180" s="38" t="str">
        <f>IF('query (10)'!J1180="","",'query (10)'!J1180)</f>
        <v>pressur roll unit</v>
      </c>
      <c r="H1180" s="38" t="str">
        <f>TRIM(UPPER('query (10)'!J1180))</f>
        <v>PRESSUR ROLL UNIT</v>
      </c>
      <c r="I1180" s="38" t="str">
        <f>IF('query (10)'!F1180="","",'query (10)'!F1180)</f>
        <v>Time-based Maintenance</v>
      </c>
      <c r="J1180" s="38" t="str">
        <f>IF('query (10)'!F1180="","",IFERROR(INDEX(Cleaning_Rules!$B$14:$B$17,MATCH(TRIM('query (10)'!F1180),Cleaning_Rules!$A$14:$A$17,0)),"UNKNOWN"))</f>
        <v>TBM</v>
      </c>
      <c r="K1180" s="38" t="str">
        <f>IF('query (10)'!G1180="","",'query (10)'!G1180)</f>
        <v>เสร็จสิ้น</v>
      </c>
      <c r="L1180" s="38" t="str">
        <f>IF('query (10)'!G1180="","MISSING",IFERROR(INDEX(Cleaning_Rules!$B$5:$B$10,MATCH(TRIM('query (10)'!G1180),Cleaning_Rules!$A$5:$A$10,0)),"UNKNOWN"))</f>
        <v>COMPLETED</v>
      </c>
      <c r="M1180" s="38" t="str">
        <f>IF('query (10)'!I1180="","",'query (10)'!I1180)</f>
        <v>Mechanical</v>
      </c>
      <c r="N1180" s="38" t="str">
        <f>IF('query (10)'!O1180="","",'query (10)'!O1180)</f>
        <v>Part Change</v>
      </c>
      <c r="O1180" s="38" t="str">
        <f>IF('query (10)'!P1180="","",'query (10)'!P1180)</f>
        <v>Medium</v>
      </c>
      <c r="P1180" s="38" t="str">
        <f>IF('query (10)'!N1180="","",'query (10)'!N1180)</f>
        <v>repair unit pressur roll ตามรอบการใช้งาน</v>
      </c>
      <c r="Q1180" s="38" t="str">
        <f>TRIM('query (10)'!N1180)</f>
        <v>repair unit pressur roll ตามรอบการใช้งาน</v>
      </c>
      <c r="R1180" s="38" t="str">
        <f>TRIM(UPPER('query (10)'!R1180))</f>
        <v>BEARING</v>
      </c>
      <c r="S1180" s="38" t="str">
        <f>TRIM(UPPER('query (10)'!S1180))</f>
        <v>6002DDUCM</v>
      </c>
      <c r="T1180" s="38" t="str">
        <f>IF('query (10)'!Q1180="","",TRIM(UPPER('query (10)'!Q1180)))</f>
        <v/>
      </c>
      <c r="U1180" s="38" t="str">
        <f>IF('query (10)'!T1180="","",'query (10)'!T1180)</f>
        <v/>
      </c>
      <c r="V1180" s="39" t="str">
        <f>IF('query (10)'!T1180="","",IFERROR(VALUE('query (10)'!T1180),""))</f>
        <v/>
      </c>
      <c r="W1180" s="40">
        <f>IF('query (10)'!U1180="","",'query (10)'!U1180)</f>
        <v>0</v>
      </c>
      <c r="X1180" s="39">
        <f>IF('query (10)'!V1180="","",'query (10)'!V1180)</f>
        <v>720</v>
      </c>
      <c r="Y1180" s="41">
        <f>IF('query (10)'!W1180="","",'query (10)'!W1180)</f>
        <v>46069</v>
      </c>
      <c r="Z1180" s="41">
        <f>IF('query (10)'!X1180="","",'query (10)'!X1180)</f>
        <v>46073</v>
      </c>
      <c r="AA1180" s="41">
        <f>IF('query (10)'!Y1180="","",'query (10)'!Y1180)</f>
        <v>46073</v>
      </c>
      <c r="AB1180" s="41">
        <f>IF('query (10)'!Z1180="","",'query (10)'!Z1180)</f>
        <v>46793</v>
      </c>
      <c r="AC1180" s="38" t="str">
        <f>IF(OR('query (10)'!AA1180="",COUNTIF(Cleaning_Rules!$A$21:$A$26,TRIM('query (10)'!AA1180))&gt;0),"",TRIM('query (10)'!AA1180))</f>
        <v/>
      </c>
      <c r="AD1180" s="38" t="str">
        <f>IF('query (10)'!AB1180="","",TRIM(IFERROR(_xlfn.TEXTBEFORE('query (10)'!AB1180,"("),'query (10)'!AB1180)))</f>
        <v>เริ่มซ่อมงาน PM แล้ว รับผิดชอบโดย KUNANON PARAWANWONG</v>
      </c>
      <c r="AE1180" s="38" t="str">
        <f>IFERROR(LOWER(TRIM(_xlfn.TEXTBEFORE(_xlfn.TEXTAFTER('query (10)'!AB1180,"("),")"))),"")</f>
        <v>parawanwong-k-3161@nsk.com</v>
      </c>
      <c r="AF1180" s="38" t="str">
        <f>IF('query (10)'!AD1180="","",TRIM('query (10)'!AD1180))</f>
        <v>ภูชิต กุลเสรี</v>
      </c>
      <c r="AG1180" s="38" t="str">
        <f>IF('query (10)'!AE1180="","",TRIM('query (10)'!AE1180))</f>
        <v>คุณานนต์ ปารวัณวงศ์</v>
      </c>
      <c r="AH1180" s="38" t="str">
        <f>IF('query (10)'!AF1180="","",IFERROR(VALUE('query (10)'!AF1180),""))</f>
        <v/>
      </c>
      <c r="AI1180" s="38" t="str">
        <f>IF('query (10)'!AG1180="","",TRIM('query (10)'!AG1180))</f>
        <v/>
      </c>
      <c r="AJ1180" s="38" t="str">
        <f>IF('query (10)'!AH1180="","",IFERROR(VALUE('query (10)'!AH1180),""))</f>
        <v/>
      </c>
      <c r="AK1180" s="38" t="str">
        <f>IF('query (10)'!AI1180="","",TRIM('query (10)'!AI1180))</f>
        <v/>
      </c>
      <c r="AL1180" s="42">
        <f t="shared" si="90"/>
        <v>2026</v>
      </c>
      <c r="AM1180" s="42" t="str">
        <f t="shared" si="91"/>
        <v>2026-02</v>
      </c>
      <c r="AN1180" s="42" t="str">
        <f t="shared" ca="1" si="92"/>
        <v/>
      </c>
      <c r="AO1180" s="42" t="str">
        <f t="shared" si="93"/>
        <v>GR-315 | INNER RING RACEWAY SUPER FINISH M/C | SB4 | PRESSUR ROLL UNIT | Time-based Maintenance | Mechanical | Part Change | Medium | repair unit pressur roll ตามรอบการใช้งาน | BEARING | 6002DDUCM | เริ่มซ่อมงาน PM แล้ว รับผิดชอบโดย KUNANON PARAWANWONG | คุณานนต์ ปารวัณวงศ์</v>
      </c>
      <c r="AP1180" s="42" t="str">
        <f>_xlfn.TEXTJOIN("; ",TRUE,IF(COUNTA('query (10)'!A1180:AK1180)&lt;=6,"NEAR_EMPTY_ROW",""),IF($K1180="","MISSING_STATUS",""),IF(AND($K1180="เสร็จสิ้น",$Z1180=""),"DONE_NO_ACTUAL_DATE",""),IF(AND($I1180="Condition-based Maintenance",$AH1180=""),"CBM_NO_MEASUREMENT",""),IF(OR($X1180="",$X1180=0),"INVALID_PERIOD",""),IF(AND($AA1180&lt;&gt;"",$AB1180&lt;&gt;"",$AB1180&lt;$AA1180),"DATE_SEQUENCE_ERROR",""),IF(AND($AB1180&lt;&gt;"",$AB1180&gt;DATE(2030,12,31)),"DATE_OUTLIER",""),IF($C1180="","MISSING_QRCODE",""),IF($J1180="UNKNOWN","UNKNOWN_PM_TYPE",""),IF($L1180="UNKNOWN","UNKNOWN_STATUS",""))</f>
        <v/>
      </c>
      <c r="AQ1180" s="42" t="str">
        <f t="shared" si="94"/>
        <v>NO</v>
      </c>
    </row>
    <row r="1181" spans="1:43" x14ac:dyDescent="0.3">
      <c r="A1181" s="38">
        <f>IF('query (10)'!A1181="","",'query (10)'!A1181)</f>
        <v>1355</v>
      </c>
      <c r="B1181" s="38">
        <f>IF('query (10)'!B1181="","",'query (10)'!B1181)</f>
        <v>18400</v>
      </c>
      <c r="C1181" s="38" t="str">
        <f>TRIM(UPPER('query (10)'!M1181))</f>
        <v>GR-321</v>
      </c>
      <c r="D1181" s="38" t="str">
        <f>TRIM(UPPER(IFERROR(_xlfn.TEXTBEFORE('query (10)'!L1181,"("),'query (10)'!L1181)))</f>
        <v>OUTER RING RACEWAY SUPER FINISH M/C</v>
      </c>
      <c r="E1181" s="38" t="str">
        <f>IFERROR(TRIM(UPPER(_xlfn.TEXTBEFORE(_xlfn.TEXTAFTER('query (10)'!L1181,"("),")"))),"")</f>
        <v/>
      </c>
      <c r="F1181" s="38" t="str">
        <f>TRIM('query (10)'!K1181)</f>
        <v>SB4</v>
      </c>
      <c r="G1181" s="38" t="str">
        <f>IF('query (10)'!J1181="","",'query (10)'!J1181)</f>
        <v>pressur roll unit</v>
      </c>
      <c r="H1181" s="38" t="str">
        <f>TRIM(UPPER('query (10)'!J1181))</f>
        <v>PRESSUR ROLL UNIT</v>
      </c>
      <c r="I1181" s="38" t="str">
        <f>IF('query (10)'!F1181="","",'query (10)'!F1181)</f>
        <v>Time-based Maintenance</v>
      </c>
      <c r="J1181" s="38" t="str">
        <f>IF('query (10)'!F1181="","",IFERROR(INDEX(Cleaning_Rules!$B$14:$B$17,MATCH(TRIM('query (10)'!F1181),Cleaning_Rules!$A$14:$A$17,0)),"UNKNOWN"))</f>
        <v>TBM</v>
      </c>
      <c r="K1181" s="38" t="str">
        <f>IF('query (10)'!G1181="","",'query (10)'!G1181)</f>
        <v>เสร็จสิ้น</v>
      </c>
      <c r="L1181" s="38" t="str">
        <f>IF('query (10)'!G1181="","MISSING",IFERROR(INDEX(Cleaning_Rules!$B$5:$B$10,MATCH(TRIM('query (10)'!G1181),Cleaning_Rules!$A$5:$A$10,0)),"UNKNOWN"))</f>
        <v>COMPLETED</v>
      </c>
      <c r="M1181" s="38" t="str">
        <f>IF('query (10)'!I1181="","",'query (10)'!I1181)</f>
        <v>Mechanical</v>
      </c>
      <c r="N1181" s="38" t="str">
        <f>IF('query (10)'!O1181="","",'query (10)'!O1181)</f>
        <v>Part Change</v>
      </c>
      <c r="O1181" s="38" t="str">
        <f>IF('query (10)'!P1181="","",'query (10)'!P1181)</f>
        <v>Medium</v>
      </c>
      <c r="P1181" s="38" t="str">
        <f>IF('query (10)'!N1181="","",'query (10)'!N1181)</f>
        <v>repair unit pressur roll ตามรอบการใช้งาน</v>
      </c>
      <c r="Q1181" s="38" t="str">
        <f>TRIM('query (10)'!N1181)</f>
        <v>repair unit pressur roll ตามรอบการใช้งาน</v>
      </c>
      <c r="R1181" s="38" t="str">
        <f>TRIM(UPPER('query (10)'!R1181))</f>
        <v>BEARING</v>
      </c>
      <c r="S1181" s="38" t="str">
        <f>TRIM(UPPER('query (10)'!S1181))</f>
        <v>6002DDUCM</v>
      </c>
      <c r="T1181" s="38" t="str">
        <f>IF('query (10)'!Q1181="","",TRIM(UPPER('query (10)'!Q1181)))</f>
        <v/>
      </c>
      <c r="U1181" s="38" t="str">
        <f>IF('query (10)'!T1181="","",'query (10)'!T1181)</f>
        <v/>
      </c>
      <c r="V1181" s="39" t="str">
        <f>IF('query (10)'!T1181="","",IFERROR(VALUE('query (10)'!T1181),""))</f>
        <v/>
      </c>
      <c r="W1181" s="40">
        <f>IF('query (10)'!U1181="","",'query (10)'!U1181)</f>
        <v>0</v>
      </c>
      <c r="X1181" s="39">
        <f>IF('query (10)'!V1181="","",'query (10)'!V1181)</f>
        <v>720</v>
      </c>
      <c r="Y1181" s="41">
        <f>IF('query (10)'!W1181="","",'query (10)'!W1181)</f>
        <v>46069</v>
      </c>
      <c r="Z1181" s="41">
        <f>IF('query (10)'!X1181="","",'query (10)'!X1181)</f>
        <v>46083</v>
      </c>
      <c r="AA1181" s="41">
        <f>IF('query (10)'!Y1181="","",'query (10)'!Y1181)</f>
        <v>46083</v>
      </c>
      <c r="AB1181" s="41">
        <f>IF('query (10)'!Z1181="","",'query (10)'!Z1181)</f>
        <v>46803</v>
      </c>
      <c r="AC1181" s="38" t="str">
        <f>IF(OR('query (10)'!AA1181="",COUNTIF(Cleaning_Rules!$A$21:$A$26,TRIM('query (10)'!AA1181))&gt;0),"",TRIM('query (10)'!AA1181))</f>
        <v/>
      </c>
      <c r="AD1181" s="38" t="str">
        <f>IF('query (10)'!AB1181="","",TRIM(IFERROR(_xlfn.TEXTBEFORE('query (10)'!AB1181,"("),'query (10)'!AB1181)))</f>
        <v>เริ่มซ่อมงาน PM แล้ว รับผิดชอบโดย PUCHIT KULSEREE</v>
      </c>
      <c r="AE1181" s="38" t="str">
        <f>IFERROR(LOWER(TRIM(_xlfn.TEXTBEFORE(_xlfn.TEXTAFTER('query (10)'!AB1181,"("),")"))),"")</f>
        <v>puchit@nsk.com</v>
      </c>
      <c r="AF1181" s="38" t="str">
        <f>IF('query (10)'!AD1181="","",TRIM('query (10)'!AD1181))</f>
        <v>ภูชิต กุลเสรี</v>
      </c>
      <c r="AG1181" s="38" t="str">
        <f>IF('query (10)'!AE1181="","",TRIM('query (10)'!AE1181))</f>
        <v>ภูชิต กุลเสรี</v>
      </c>
      <c r="AH1181" s="38" t="str">
        <f>IF('query (10)'!AF1181="","",IFERROR(VALUE('query (10)'!AF1181),""))</f>
        <v/>
      </c>
      <c r="AI1181" s="38" t="str">
        <f>IF('query (10)'!AG1181="","",TRIM('query (10)'!AG1181))</f>
        <v/>
      </c>
      <c r="AJ1181" s="38" t="str">
        <f>IF('query (10)'!AH1181="","",IFERROR(VALUE('query (10)'!AH1181),""))</f>
        <v/>
      </c>
      <c r="AK1181" s="38" t="str">
        <f>IF('query (10)'!AI1181="","",TRIM('query (10)'!AI1181))</f>
        <v/>
      </c>
      <c r="AL1181" s="42">
        <f t="shared" si="90"/>
        <v>2026</v>
      </c>
      <c r="AM1181" s="42" t="str">
        <f t="shared" si="91"/>
        <v>2026-02</v>
      </c>
      <c r="AN1181" s="42" t="str">
        <f t="shared" ca="1" si="92"/>
        <v/>
      </c>
      <c r="AO1181" s="42" t="str">
        <f t="shared" si="93"/>
        <v>GR-321 | OUTER RING RACEWAY SUPER FINISH M/C | SB4 | PRESSUR ROLL UNIT | Time-based Maintenance | Mechanical | Part Change | Medium | repair unit pressur roll ตามรอบการใช้งาน | BEARING | 6002DDUCM | เริ่มซ่อมงาน PM แล้ว รับผิดชอบโดย PUCHIT KULSEREE | ภูชิต กุลเสรี</v>
      </c>
      <c r="AP1181" s="42" t="str">
        <f>_xlfn.TEXTJOIN("; ",TRUE,IF(COUNTA('query (10)'!A1181:AK1181)&lt;=6,"NEAR_EMPTY_ROW",""),IF($K1181="","MISSING_STATUS",""),IF(AND($K1181="เสร็จสิ้น",$Z1181=""),"DONE_NO_ACTUAL_DATE",""),IF(AND($I1181="Condition-based Maintenance",$AH1181=""),"CBM_NO_MEASUREMENT",""),IF(OR($X1181="",$X1181=0),"INVALID_PERIOD",""),IF(AND($AA1181&lt;&gt;"",$AB1181&lt;&gt;"",$AB1181&lt;$AA1181),"DATE_SEQUENCE_ERROR",""),IF(AND($AB1181&lt;&gt;"",$AB1181&gt;DATE(2030,12,31)),"DATE_OUTLIER",""),IF($C1181="","MISSING_QRCODE",""),IF($J1181="UNKNOWN","UNKNOWN_PM_TYPE",""),IF($L1181="UNKNOWN","UNKNOWN_STATUS",""))</f>
        <v/>
      </c>
      <c r="AQ1181" s="42" t="str">
        <f t="shared" si="94"/>
        <v>NO</v>
      </c>
    </row>
    <row r="1182" spans="1:43" x14ac:dyDescent="0.3">
      <c r="A1182" s="38">
        <f>IF('query (10)'!A1182="","",'query (10)'!A1182)</f>
        <v>1356</v>
      </c>
      <c r="B1182" s="38">
        <f>IF('query (10)'!B1182="","",'query (10)'!B1182)</f>
        <v>18401</v>
      </c>
      <c r="C1182" s="38" t="str">
        <f>TRIM(UPPER('query (10)'!M1182))</f>
        <v>GR-312</v>
      </c>
      <c r="D1182" s="38" t="str">
        <f>TRIM(UPPER(IFERROR(_xlfn.TEXTBEFORE('query (10)'!L1182,"("),'query (10)'!L1182)))</f>
        <v>INNER RING BORE GRINDING M/C</v>
      </c>
      <c r="E1182" s="38" t="str">
        <f>IFERROR(TRIM(UPPER(_xlfn.TEXTBEFORE(_xlfn.TEXTAFTER('query (10)'!L1182,"("),")"))),"")</f>
        <v/>
      </c>
      <c r="F1182" s="38" t="str">
        <f>TRIM('query (10)'!K1182)</f>
        <v>SB4</v>
      </c>
      <c r="G1182" s="38" t="str">
        <f>IF('query (10)'!J1182="","",'query (10)'!J1182)</f>
        <v>pressur roll unit</v>
      </c>
      <c r="H1182" s="38" t="str">
        <f>TRIM(UPPER('query (10)'!J1182))</f>
        <v>PRESSUR ROLL UNIT</v>
      </c>
      <c r="I1182" s="38" t="str">
        <f>IF('query (10)'!F1182="","",'query (10)'!F1182)</f>
        <v>Time-based Maintenance</v>
      </c>
      <c r="J1182" s="38" t="str">
        <f>IF('query (10)'!F1182="","",IFERROR(INDEX(Cleaning_Rules!$B$14:$B$17,MATCH(TRIM('query (10)'!F1182),Cleaning_Rules!$A$14:$A$17,0)),"UNKNOWN"))</f>
        <v>TBM</v>
      </c>
      <c r="K1182" s="38" t="str">
        <f>IF('query (10)'!G1182="","",'query (10)'!G1182)</f>
        <v>เสร็จสิ้น</v>
      </c>
      <c r="L1182" s="38" t="str">
        <f>IF('query (10)'!G1182="","MISSING",IFERROR(INDEX(Cleaning_Rules!$B$5:$B$10,MATCH(TRIM('query (10)'!G1182),Cleaning_Rules!$A$5:$A$10,0)),"UNKNOWN"))</f>
        <v>COMPLETED</v>
      </c>
      <c r="M1182" s="38" t="str">
        <f>IF('query (10)'!I1182="","",'query (10)'!I1182)</f>
        <v>Mechanical</v>
      </c>
      <c r="N1182" s="38" t="str">
        <f>IF('query (10)'!O1182="","",'query (10)'!O1182)</f>
        <v>Part Change</v>
      </c>
      <c r="O1182" s="38" t="str">
        <f>IF('query (10)'!P1182="","",'query (10)'!P1182)</f>
        <v>Medium</v>
      </c>
      <c r="P1182" s="38" t="str">
        <f>IF('query (10)'!N1182="","",'query (10)'!N1182)</f>
        <v xml:space="preserve">repair bearing table dresser
repair seal cylinder dresser up/down
ตามรอบการใช้งาน
</v>
      </c>
      <c r="Q1182" s="38" t="str">
        <f>TRIM('query (10)'!N1182)</f>
        <v xml:space="preserve">repair bearing table dresser
repair seal cylinder dresser up/down
ตามรอบการใช้งาน
</v>
      </c>
      <c r="R1182" s="38" t="str">
        <f>TRIM(UPPER('query (10)'!R1182))</f>
        <v>BEARING</v>
      </c>
      <c r="S1182" s="38" t="str">
        <f>TRIM(UPPER('query (10)'!S1182))</f>
        <v>BK1210</v>
      </c>
      <c r="T1182" s="38" t="str">
        <f>IF('query (10)'!Q1182="","",TRIM(UPPER('query (10)'!Q1182)))</f>
        <v/>
      </c>
      <c r="U1182" s="38" t="str">
        <f>IF('query (10)'!T1182="","",'query (10)'!T1182)</f>
        <v/>
      </c>
      <c r="V1182" s="39" t="str">
        <f>IF('query (10)'!T1182="","",IFERROR(VALUE('query (10)'!T1182),""))</f>
        <v/>
      </c>
      <c r="W1182" s="40">
        <f>IF('query (10)'!U1182="","",'query (10)'!U1182)</f>
        <v>0</v>
      </c>
      <c r="X1182" s="39">
        <f>IF('query (10)'!V1182="","",'query (10)'!V1182)</f>
        <v>720</v>
      </c>
      <c r="Y1182" s="41">
        <f>IF('query (10)'!W1182="","",'query (10)'!W1182)</f>
        <v>46070</v>
      </c>
      <c r="Z1182" s="41">
        <f>IF('query (10)'!X1182="","",'query (10)'!X1182)</f>
        <v>46073</v>
      </c>
      <c r="AA1182" s="41">
        <f>IF('query (10)'!Y1182="","",'query (10)'!Y1182)</f>
        <v>46073</v>
      </c>
      <c r="AB1182" s="41">
        <f>IF('query (10)'!Z1182="","",'query (10)'!Z1182)</f>
        <v>46793</v>
      </c>
      <c r="AC1182" s="38" t="str">
        <f>IF(OR('query (10)'!AA1182="",COUNTIF(Cleaning_Rules!$A$21:$A$26,TRIM('query (10)'!AA1182))&gt;0),"",TRIM('query (10)'!AA1182))</f>
        <v/>
      </c>
      <c r="AD1182" s="38" t="str">
        <f>IF('query (10)'!AB1182="","",TRIM(IFERROR(_xlfn.TEXTBEFORE('query (10)'!AB1182,"("),'query (10)'!AB1182)))</f>
        <v>เริ่มซ่อมงาน PM แล้ว รับผิดชอบโดย CHETSADA PHIWBANG</v>
      </c>
      <c r="AE1182" s="38" t="str">
        <f>IFERROR(LOWER(TRIM(_xlfn.TEXTBEFORE(_xlfn.TEXTAFTER('query (10)'!AB1182,"("),")"))),"")</f>
        <v>chetsada@nsk.com</v>
      </c>
      <c r="AF1182" s="38" t="str">
        <f>IF('query (10)'!AD1182="","",TRIM('query (10)'!AD1182))</f>
        <v>ภูชิต กุลเสรี</v>
      </c>
      <c r="AG1182" s="38" t="str">
        <f>IF('query (10)'!AE1182="","",TRIM('query (10)'!AE1182))</f>
        <v>เจษฎา ผิวบาง</v>
      </c>
      <c r="AH1182" s="38" t="str">
        <f>IF('query (10)'!AF1182="","",IFERROR(VALUE('query (10)'!AF1182),""))</f>
        <v/>
      </c>
      <c r="AI1182" s="38" t="str">
        <f>IF('query (10)'!AG1182="","",TRIM('query (10)'!AG1182))</f>
        <v/>
      </c>
      <c r="AJ1182" s="38" t="str">
        <f>IF('query (10)'!AH1182="","",IFERROR(VALUE('query (10)'!AH1182),""))</f>
        <v/>
      </c>
      <c r="AK1182" s="38" t="str">
        <f>IF('query (10)'!AI1182="","",TRIM('query (10)'!AI1182))</f>
        <v/>
      </c>
      <c r="AL1182" s="42">
        <f t="shared" si="90"/>
        <v>2026</v>
      </c>
      <c r="AM1182" s="42" t="str">
        <f t="shared" si="91"/>
        <v>2026-02</v>
      </c>
      <c r="AN1182" s="42" t="str">
        <f t="shared" ca="1" si="92"/>
        <v/>
      </c>
      <c r="AO1182" s="42" t="str">
        <f t="shared" si="93"/>
        <v>GR-312 | INNER RING BORE GRINDING M/C | SB4 | PRESSUR ROLL UNIT | Time-based Maintenance | Mechanical | Part Change | Medium | repair bearing table dresser
repair seal cylinder dresser up/down
ตามรอบการใช้งาน
 | BEARING | BK1210 | เริ่มซ่อมงาน PM แล้ว รับผิดชอบโดย CHETSADA PHIWBANG | เจษฎา ผิวบาง</v>
      </c>
      <c r="AP1182" s="42" t="str">
        <f>_xlfn.TEXTJOIN("; ",TRUE,IF(COUNTA('query (10)'!A1182:AK1182)&lt;=6,"NEAR_EMPTY_ROW",""),IF($K1182="","MISSING_STATUS",""),IF(AND($K1182="เสร็จสิ้น",$Z1182=""),"DONE_NO_ACTUAL_DATE",""),IF(AND($I1182="Condition-based Maintenance",$AH1182=""),"CBM_NO_MEASUREMENT",""),IF(OR($X1182="",$X1182=0),"INVALID_PERIOD",""),IF(AND($AA1182&lt;&gt;"",$AB1182&lt;&gt;"",$AB1182&lt;$AA1182),"DATE_SEQUENCE_ERROR",""),IF(AND($AB1182&lt;&gt;"",$AB1182&gt;DATE(2030,12,31)),"DATE_OUTLIER",""),IF($C1182="","MISSING_QRCODE",""),IF($J1182="UNKNOWN","UNKNOWN_PM_TYPE",""),IF($L1182="UNKNOWN","UNKNOWN_STATUS",""))</f>
        <v/>
      </c>
      <c r="AQ1182" s="42" t="str">
        <f t="shared" si="94"/>
        <v>NO</v>
      </c>
    </row>
    <row r="1183" spans="1:43" x14ac:dyDescent="0.3">
      <c r="A1183" s="38">
        <f>IF('query (10)'!A1183="","",'query (10)'!A1183)</f>
        <v>1357</v>
      </c>
      <c r="B1183" s="38">
        <f>IF('query (10)'!B1183="","",'query (10)'!B1183)</f>
        <v>18402</v>
      </c>
      <c r="C1183" s="38" t="str">
        <f>TRIM(UPPER('query (10)'!M1183))</f>
        <v>WA-322</v>
      </c>
      <c r="D1183" s="38" t="str">
        <f>TRIM(UPPER(IFERROR(_xlfn.TEXTBEFORE('query (10)'!L1183,"("),'query (10)'!L1183)))</f>
        <v>OUTER / INNER RING PART WASH EQUIPMENT M/C</v>
      </c>
      <c r="E1183" s="38" t="str">
        <f>IFERROR(TRIM(UPPER(_xlfn.TEXTBEFORE(_xlfn.TEXTAFTER('query (10)'!L1183,"("),")"))),"")</f>
        <v/>
      </c>
      <c r="F1183" s="38" t="str">
        <f>TRIM('query (10)'!K1183)</f>
        <v>SB4</v>
      </c>
      <c r="G1183" s="38" t="str">
        <f>IF('query (10)'!J1183="","",'query (10)'!J1183)</f>
        <v xml:space="preserve">Heavy smoke </v>
      </c>
      <c r="H1183" s="38" t="str">
        <f>TRIM(UPPER('query (10)'!J1183))</f>
        <v>HEAVY SMOKE</v>
      </c>
      <c r="I1183" s="38" t="str">
        <f>IF('query (10)'!F1183="","",'query (10)'!F1183)</f>
        <v>Time-based Maintenance</v>
      </c>
      <c r="J1183" s="38" t="str">
        <f>IF('query (10)'!F1183="","",IFERROR(INDEX(Cleaning_Rules!$B$14:$B$17,MATCH(TRIM('query (10)'!F1183),Cleaning_Rules!$A$14:$A$17,0)),"UNKNOWN"))</f>
        <v>TBM</v>
      </c>
      <c r="K1183" s="38" t="str">
        <f>IF('query (10)'!G1183="","",'query (10)'!G1183)</f>
        <v>เสร็จสิ้น</v>
      </c>
      <c r="L1183" s="38" t="str">
        <f>IF('query (10)'!G1183="","MISSING",IFERROR(INDEX(Cleaning_Rules!$B$5:$B$10,MATCH(TRIM('query (10)'!G1183),Cleaning_Rules!$A$5:$A$10,0)),"UNKNOWN"))</f>
        <v>COMPLETED</v>
      </c>
      <c r="M1183" s="38" t="str">
        <f>IF('query (10)'!I1183="","",'query (10)'!I1183)</f>
        <v>Mechanical</v>
      </c>
      <c r="N1183" s="38" t="str">
        <f>IF('query (10)'!O1183="","",'query (10)'!O1183)</f>
        <v>Part Change</v>
      </c>
      <c r="O1183" s="38" t="str">
        <f>IF('query (10)'!P1183="","",'query (10)'!P1183)</f>
        <v>Medium</v>
      </c>
      <c r="P1183" s="38" t="str">
        <f>IF('query (10)'!N1183="","",'query (10)'!N1183)</f>
        <v>CHANGE FILTER DE-40</v>
      </c>
      <c r="Q1183" s="38" t="str">
        <f>TRIM('query (10)'!N1183)</f>
        <v>CHANGE FILTER DE-40</v>
      </c>
      <c r="R1183" s="38" t="str">
        <f>TRIM(UPPER('query (10)'!R1183))</f>
        <v>FILTER</v>
      </c>
      <c r="S1183" s="38" t="str">
        <f>TRIM(UPPER('query (10)'!S1183))</f>
        <v>DF-40</v>
      </c>
      <c r="T1183" s="38" t="str">
        <f>IF('query (10)'!Q1183="","",TRIM(UPPER('query (10)'!Q1183)))</f>
        <v/>
      </c>
      <c r="U1183" s="38" t="str">
        <f>IF('query (10)'!T1183="","",'query (10)'!T1183)</f>
        <v/>
      </c>
      <c r="V1183" s="39" t="str">
        <f>IF('query (10)'!T1183="","",IFERROR(VALUE('query (10)'!T1183),""))</f>
        <v/>
      </c>
      <c r="W1183" s="40">
        <f>IF('query (10)'!U1183="","",'query (10)'!U1183)</f>
        <v>0</v>
      </c>
      <c r="X1183" s="39">
        <f>IF('query (10)'!V1183="","",'query (10)'!V1183)</f>
        <v>1080</v>
      </c>
      <c r="Y1183" s="41">
        <f>IF('query (10)'!W1183="","",'query (10)'!W1183)</f>
        <v>46070</v>
      </c>
      <c r="Z1183" s="41">
        <f>IF('query (10)'!X1183="","",'query (10)'!X1183)</f>
        <v>46073</v>
      </c>
      <c r="AA1183" s="41">
        <f>IF('query (10)'!Y1183="","",'query (10)'!Y1183)</f>
        <v>46073</v>
      </c>
      <c r="AB1183" s="41">
        <f>IF('query (10)'!Z1183="","",'query (10)'!Z1183)</f>
        <v>47153</v>
      </c>
      <c r="AC1183" s="38" t="str">
        <f>IF(OR('query (10)'!AA1183="",COUNTIF(Cleaning_Rules!$A$21:$A$26,TRIM('query (10)'!AA1183))&gt;0),"",TRIM('query (10)'!AA1183))</f>
        <v/>
      </c>
      <c r="AD1183" s="38" t="str">
        <f>IF('query (10)'!AB1183="","",TRIM(IFERROR(_xlfn.TEXTBEFORE('query (10)'!AB1183,"("),'query (10)'!AB1183)))</f>
        <v>เริ่มซ่อมงาน PM แล้ว รับผิดชอบโดย PAHLA SEEDANG</v>
      </c>
      <c r="AE1183" s="38" t="str">
        <f>IFERROR(LOWER(TRIM(_xlfn.TEXTBEFORE(_xlfn.TEXTAFTER('query (10)'!AB1183,"("),")"))),"")</f>
        <v>pahla@nsk.com</v>
      </c>
      <c r="AF1183" s="38" t="str">
        <f>IF('query (10)'!AD1183="","",TRIM('query (10)'!AD1183))</f>
        <v>ภูชิต กุลเสรี</v>
      </c>
      <c r="AG1183" s="38" t="str">
        <f>IF('query (10)'!AE1183="","",TRIM('query (10)'!AE1183))</f>
        <v>ผะหลา สีแดง</v>
      </c>
      <c r="AH1183" s="38" t="str">
        <f>IF('query (10)'!AF1183="","",IFERROR(VALUE('query (10)'!AF1183),""))</f>
        <v/>
      </c>
      <c r="AI1183" s="38" t="str">
        <f>IF('query (10)'!AG1183="","",TRIM('query (10)'!AG1183))</f>
        <v/>
      </c>
      <c r="AJ1183" s="38" t="str">
        <f>IF('query (10)'!AH1183="","",IFERROR(VALUE('query (10)'!AH1183),""))</f>
        <v/>
      </c>
      <c r="AK1183" s="38" t="str">
        <f>IF('query (10)'!AI1183="","",TRIM('query (10)'!AI1183))</f>
        <v/>
      </c>
      <c r="AL1183" s="42">
        <f t="shared" si="90"/>
        <v>2026</v>
      </c>
      <c r="AM1183" s="42" t="str">
        <f t="shared" si="91"/>
        <v>2026-02</v>
      </c>
      <c r="AN1183" s="42" t="str">
        <f t="shared" ca="1" si="92"/>
        <v/>
      </c>
      <c r="AO1183" s="42" t="str">
        <f t="shared" si="93"/>
        <v>WA-322 | OUTER / INNER RING PART WASH EQUIPMENT M/C | SB4 | HEAVY SMOKE | Time-based Maintenance | Mechanical | Part Change | Medium | CHANGE FILTER DE-40 | FILTER | DF-40 | เริ่มซ่อมงาน PM แล้ว รับผิดชอบโดย PAHLA SEEDANG | ผะหลา สีแดง</v>
      </c>
      <c r="AP1183" s="42" t="str">
        <f>_xlfn.TEXTJOIN("; ",TRUE,IF(COUNTA('query (10)'!A1183:AK1183)&lt;=6,"NEAR_EMPTY_ROW",""),IF($K1183="","MISSING_STATUS",""),IF(AND($K1183="เสร็จสิ้น",$Z1183=""),"DONE_NO_ACTUAL_DATE",""),IF(AND($I1183="Condition-based Maintenance",$AH1183=""),"CBM_NO_MEASUREMENT",""),IF(OR($X1183="",$X1183=0),"INVALID_PERIOD",""),IF(AND($AA1183&lt;&gt;"",$AB1183&lt;&gt;"",$AB1183&lt;$AA1183),"DATE_SEQUENCE_ERROR",""),IF(AND($AB1183&lt;&gt;"",$AB1183&gt;DATE(2030,12,31)),"DATE_OUTLIER",""),IF($C1183="","MISSING_QRCODE",""),IF($J1183="UNKNOWN","UNKNOWN_PM_TYPE",""),IF($L1183="UNKNOWN","UNKNOWN_STATUS",""))</f>
        <v/>
      </c>
      <c r="AQ1183" s="42" t="str">
        <f t="shared" si="94"/>
        <v>NO</v>
      </c>
    </row>
    <row r="1184" spans="1:43" x14ac:dyDescent="0.3">
      <c r="A1184" s="38">
        <f>IF('query (10)'!A1184="","",'query (10)'!A1184)</f>
        <v>1358</v>
      </c>
      <c r="B1184" s="38">
        <f>IF('query (10)'!B1184="","",'query (10)'!B1184)</f>
        <v>18403</v>
      </c>
      <c r="C1184" s="38" t="str">
        <f>TRIM(UPPER('query (10)'!M1184))</f>
        <v>WA-328</v>
      </c>
      <c r="D1184" s="38" t="str">
        <f>TRIM(UPPER(IFERROR(_xlfn.TEXTBEFORE('query (10)'!L1184,"("),'query (10)'!L1184)))</f>
        <v>FINISH WASH EQUIPMENT M/C</v>
      </c>
      <c r="E1184" s="38" t="str">
        <f>IFERROR(TRIM(UPPER(_xlfn.TEXTBEFORE(_xlfn.TEXTAFTER('query (10)'!L1184,"("),")"))),"")</f>
        <v/>
      </c>
      <c r="F1184" s="38" t="str">
        <f>TRIM('query (10)'!K1184)</f>
        <v>SB4</v>
      </c>
      <c r="G1184" s="38" t="str">
        <f>IF('query (10)'!J1184="","",'query (10)'!J1184)</f>
        <v xml:space="preserve">Heavy smoke </v>
      </c>
      <c r="H1184" s="38" t="str">
        <f>TRIM(UPPER('query (10)'!J1184))</f>
        <v>HEAVY SMOKE</v>
      </c>
      <c r="I1184" s="38" t="str">
        <f>IF('query (10)'!F1184="","",'query (10)'!F1184)</f>
        <v>Time-based Maintenance</v>
      </c>
      <c r="J1184" s="38" t="str">
        <f>IF('query (10)'!F1184="","",IFERROR(INDEX(Cleaning_Rules!$B$14:$B$17,MATCH(TRIM('query (10)'!F1184),Cleaning_Rules!$A$14:$A$17,0)),"UNKNOWN"))</f>
        <v>TBM</v>
      </c>
      <c r="K1184" s="38" t="str">
        <f>IF('query (10)'!G1184="","",'query (10)'!G1184)</f>
        <v>เสร็จสิ้น</v>
      </c>
      <c r="L1184" s="38" t="str">
        <f>IF('query (10)'!G1184="","MISSING",IFERROR(INDEX(Cleaning_Rules!$B$5:$B$10,MATCH(TRIM('query (10)'!G1184),Cleaning_Rules!$A$5:$A$10,0)),"UNKNOWN"))</f>
        <v>COMPLETED</v>
      </c>
      <c r="M1184" s="38" t="str">
        <f>IF('query (10)'!I1184="","",'query (10)'!I1184)</f>
        <v>Mechanical</v>
      </c>
      <c r="N1184" s="38" t="str">
        <f>IF('query (10)'!O1184="","",'query (10)'!O1184)</f>
        <v>Part Change</v>
      </c>
      <c r="O1184" s="38" t="str">
        <f>IF('query (10)'!P1184="","",'query (10)'!P1184)</f>
        <v>Medium</v>
      </c>
      <c r="P1184" s="38" t="str">
        <f>IF('query (10)'!N1184="","",'query (10)'!N1184)</f>
        <v>CHANGE FILTER DF-40</v>
      </c>
      <c r="Q1184" s="38" t="str">
        <f>TRIM('query (10)'!N1184)</f>
        <v>CHANGE FILTER DF-40</v>
      </c>
      <c r="R1184" s="38" t="str">
        <f>TRIM(UPPER('query (10)'!R1184))</f>
        <v>FILTER</v>
      </c>
      <c r="S1184" s="38" t="str">
        <f>TRIM(UPPER('query (10)'!S1184))</f>
        <v>DF-40</v>
      </c>
      <c r="T1184" s="38" t="str">
        <f>IF('query (10)'!Q1184="","",TRIM(UPPER('query (10)'!Q1184)))</f>
        <v/>
      </c>
      <c r="U1184" s="38" t="str">
        <f>IF('query (10)'!T1184="","",'query (10)'!T1184)</f>
        <v/>
      </c>
      <c r="V1184" s="39" t="str">
        <f>IF('query (10)'!T1184="","",IFERROR(VALUE('query (10)'!T1184),""))</f>
        <v/>
      </c>
      <c r="W1184" s="40">
        <f>IF('query (10)'!U1184="","",'query (10)'!U1184)</f>
        <v>0</v>
      </c>
      <c r="X1184" s="39">
        <f>IF('query (10)'!V1184="","",'query (10)'!V1184)</f>
        <v>1080</v>
      </c>
      <c r="Y1184" s="41">
        <f>IF('query (10)'!W1184="","",'query (10)'!W1184)</f>
        <v>46070</v>
      </c>
      <c r="Z1184" s="41">
        <f>IF('query (10)'!X1184="","",'query (10)'!X1184)</f>
        <v>46073</v>
      </c>
      <c r="AA1184" s="41">
        <f>IF('query (10)'!Y1184="","",'query (10)'!Y1184)</f>
        <v>46073</v>
      </c>
      <c r="AB1184" s="41">
        <f>IF('query (10)'!Z1184="","",'query (10)'!Z1184)</f>
        <v>47153</v>
      </c>
      <c r="AC1184" s="38" t="str">
        <f>IF(OR('query (10)'!AA1184="",COUNTIF(Cleaning_Rules!$A$21:$A$26,TRIM('query (10)'!AA1184))&gt;0),"",TRIM('query (10)'!AA1184))</f>
        <v/>
      </c>
      <c r="AD1184" s="38" t="str">
        <f>IF('query (10)'!AB1184="","",TRIM(IFERROR(_xlfn.TEXTBEFORE('query (10)'!AB1184,"("),'query (10)'!AB1184)))</f>
        <v>เริ่มซ่อมงาน PM แล้ว รับผิดชอบโดย PAHLA SEEDANG</v>
      </c>
      <c r="AE1184" s="38" t="str">
        <f>IFERROR(LOWER(TRIM(_xlfn.TEXTBEFORE(_xlfn.TEXTAFTER('query (10)'!AB1184,"("),")"))),"")</f>
        <v>pahla@nsk.com</v>
      </c>
      <c r="AF1184" s="38" t="str">
        <f>IF('query (10)'!AD1184="","",TRIM('query (10)'!AD1184))</f>
        <v>ภูชิต กุลเสรี</v>
      </c>
      <c r="AG1184" s="38" t="str">
        <f>IF('query (10)'!AE1184="","",TRIM('query (10)'!AE1184))</f>
        <v>ผะหลา สีแดง</v>
      </c>
      <c r="AH1184" s="38" t="str">
        <f>IF('query (10)'!AF1184="","",IFERROR(VALUE('query (10)'!AF1184),""))</f>
        <v/>
      </c>
      <c r="AI1184" s="38" t="str">
        <f>IF('query (10)'!AG1184="","",TRIM('query (10)'!AG1184))</f>
        <v/>
      </c>
      <c r="AJ1184" s="38" t="str">
        <f>IF('query (10)'!AH1184="","",IFERROR(VALUE('query (10)'!AH1184),""))</f>
        <v/>
      </c>
      <c r="AK1184" s="38" t="str">
        <f>IF('query (10)'!AI1184="","",TRIM('query (10)'!AI1184))</f>
        <v/>
      </c>
      <c r="AL1184" s="42">
        <f t="shared" si="90"/>
        <v>2026</v>
      </c>
      <c r="AM1184" s="42" t="str">
        <f t="shared" si="91"/>
        <v>2026-02</v>
      </c>
      <c r="AN1184" s="42" t="str">
        <f t="shared" ca="1" si="92"/>
        <v/>
      </c>
      <c r="AO1184" s="42" t="str">
        <f t="shared" si="93"/>
        <v>WA-328 | FINISH WASH EQUIPMENT M/C | SB4 | HEAVY SMOKE | Time-based Maintenance | Mechanical | Part Change | Medium | CHANGE FILTER DF-40 | FILTER | DF-40 | เริ่มซ่อมงาน PM แล้ว รับผิดชอบโดย PAHLA SEEDANG | ผะหลา สีแดง</v>
      </c>
      <c r="AP1184" s="42" t="str">
        <f>_xlfn.TEXTJOIN("; ",TRUE,IF(COUNTA('query (10)'!A1184:AK1184)&lt;=6,"NEAR_EMPTY_ROW",""),IF($K1184="","MISSING_STATUS",""),IF(AND($K1184="เสร็จสิ้น",$Z1184=""),"DONE_NO_ACTUAL_DATE",""),IF(AND($I1184="Condition-based Maintenance",$AH1184=""),"CBM_NO_MEASUREMENT",""),IF(OR($X1184="",$X1184=0),"INVALID_PERIOD",""),IF(AND($AA1184&lt;&gt;"",$AB1184&lt;&gt;"",$AB1184&lt;$AA1184),"DATE_SEQUENCE_ERROR",""),IF(AND($AB1184&lt;&gt;"",$AB1184&gt;DATE(2030,12,31)),"DATE_OUTLIER",""),IF($C1184="","MISSING_QRCODE",""),IF($J1184="UNKNOWN","UNKNOWN_PM_TYPE",""),IF($L1184="UNKNOWN","UNKNOWN_STATUS",""))</f>
        <v/>
      </c>
      <c r="AQ1184" s="42" t="str">
        <f t="shared" si="94"/>
        <v>NO</v>
      </c>
    </row>
    <row r="1185" spans="1:43" x14ac:dyDescent="0.3">
      <c r="A1185" s="38">
        <f>IF('query (10)'!A1185="","",'query (10)'!A1185)</f>
        <v>1359</v>
      </c>
      <c r="B1185" s="38">
        <f>IF('query (10)'!B1185="","",'query (10)'!B1185)</f>
        <v>18906</v>
      </c>
      <c r="C1185" s="38" t="str">
        <f>TRIM(UPPER('query (10)'!M1185))</f>
        <v>WA-1144</v>
      </c>
      <c r="D1185" s="38" t="str">
        <f>TRIM(UPPER(IFERROR(_xlfn.TEXTBEFORE('query (10)'!L1185,"("),'query (10)'!L1185)))</f>
        <v>PART WASHING</v>
      </c>
      <c r="E1185" s="38" t="str">
        <f>IFERROR(TRIM(UPPER(_xlfn.TEXTBEFORE(_xlfn.TEXTAFTER('query (10)'!L1185,"("),")"))),"")</f>
        <v/>
      </c>
      <c r="F1185" s="38" t="str">
        <f>TRIM('query (10)'!K1185)</f>
        <v>CR1</v>
      </c>
      <c r="G1185" s="38" t="str">
        <f>IF('query (10)'!J1185="","",'query (10)'!J1185)</f>
        <v>Filter</v>
      </c>
      <c r="H1185" s="38" t="str">
        <f>TRIM(UPPER('query (10)'!J1185))</f>
        <v>FILTER</v>
      </c>
      <c r="I1185" s="38" t="str">
        <f>IF('query (10)'!F1185="","",'query (10)'!F1185)</f>
        <v>Time-based Maintenance</v>
      </c>
      <c r="J1185" s="38" t="str">
        <f>IF('query (10)'!F1185="","",IFERROR(INDEX(Cleaning_Rules!$B$14:$B$17,MATCH(TRIM('query (10)'!F1185),Cleaning_Rules!$A$14:$A$17,0)),"UNKNOWN"))</f>
        <v>TBM</v>
      </c>
      <c r="K1185" s="38" t="str">
        <f>IF('query (10)'!G1185="","",'query (10)'!G1185)</f>
        <v>เสร็จสิ้น</v>
      </c>
      <c r="L1185" s="38" t="str">
        <f>IF('query (10)'!G1185="","MISSING",IFERROR(INDEX(Cleaning_Rules!$B$5:$B$10,MATCH(TRIM('query (10)'!G1185),Cleaning_Rules!$A$5:$A$10,0)),"UNKNOWN"))</f>
        <v>COMPLETED</v>
      </c>
      <c r="M1185" s="38" t="str">
        <f>IF('query (10)'!I1185="","",'query (10)'!I1185)</f>
        <v>Mechanical</v>
      </c>
      <c r="N1185" s="38" t="str">
        <f>IF('query (10)'!O1185="","",'query (10)'!O1185)</f>
        <v>Part Change</v>
      </c>
      <c r="O1185" s="38" t="str">
        <f>IF('query (10)'!P1185="","",'query (10)'!P1185)</f>
        <v>Medium</v>
      </c>
      <c r="P1185" s="38" t="str">
        <f>IF('query (10)'!N1185="","",'query (10)'!N1185)</f>
        <v>Change filter DF-40</v>
      </c>
      <c r="Q1185" s="38" t="str">
        <f>TRIM('query (10)'!N1185)</f>
        <v>Change filter DF-40</v>
      </c>
      <c r="R1185" s="38" t="str">
        <f>TRIM(UPPER('query (10)'!R1185))</f>
        <v>FILTER</v>
      </c>
      <c r="S1185" s="38" t="str">
        <f>TRIM(UPPER('query (10)'!S1185))</f>
        <v>DF-40</v>
      </c>
      <c r="T1185" s="38" t="str">
        <f>IF('query (10)'!Q1185="","",TRIM(UPPER('query (10)'!Q1185)))</f>
        <v/>
      </c>
      <c r="U1185" s="38" t="str">
        <f>IF('query (10)'!T1185="","",'query (10)'!T1185)</f>
        <v/>
      </c>
      <c r="V1185" s="39" t="str">
        <f>IF('query (10)'!T1185="","",IFERROR(VALUE('query (10)'!T1185),""))</f>
        <v/>
      </c>
      <c r="W1185" s="40">
        <f>IF('query (10)'!U1185="","",'query (10)'!U1185)</f>
        <v>0</v>
      </c>
      <c r="X1185" s="39">
        <f>IF('query (10)'!V1185="","",'query (10)'!V1185)</f>
        <v>1080</v>
      </c>
      <c r="Y1185" s="41">
        <f>IF('query (10)'!W1185="","",'query (10)'!W1185)</f>
        <v>46087</v>
      </c>
      <c r="Z1185" s="41">
        <f>IF('query (10)'!X1185="","",'query (10)'!X1185)</f>
        <v>46090</v>
      </c>
      <c r="AA1185" s="41">
        <f>IF('query (10)'!Y1185="","",'query (10)'!Y1185)</f>
        <v>46090</v>
      </c>
      <c r="AB1185" s="41">
        <f>IF('query (10)'!Z1185="","",'query (10)'!Z1185)</f>
        <v>47170</v>
      </c>
      <c r="AC1185" s="38" t="str">
        <f>IF(OR('query (10)'!AA1185="",COUNTIF(Cleaning_Rules!$A$21:$A$26,TRIM('query (10)'!AA1185))&gt;0),"",TRIM('query (10)'!AA1185))</f>
        <v/>
      </c>
      <c r="AD1185" s="38" t="str">
        <f>IF('query (10)'!AB1185="","",TRIM(IFERROR(_xlfn.TEXTBEFORE('query (10)'!AB1185,"("),'query (10)'!AB1185)))</f>
        <v>เริ่มซ่อมงาน PM แล้ว รับผิดชอบโดย KUNANON PARAWANWONG</v>
      </c>
      <c r="AE1185" s="38" t="str">
        <f>IFERROR(LOWER(TRIM(_xlfn.TEXTBEFORE(_xlfn.TEXTAFTER('query (10)'!AB1185,"("),")"))),"")</f>
        <v>parawanwong-k-3161@nsk.com</v>
      </c>
      <c r="AF1185" s="38" t="str">
        <f>IF('query (10)'!AD1185="","",TRIM('query (10)'!AD1185))</f>
        <v>ผะหลา สีแดง</v>
      </c>
      <c r="AG1185" s="38" t="str">
        <f>IF('query (10)'!AE1185="","",TRIM('query (10)'!AE1185))</f>
        <v>คุณานนต์ ปารวัณวงศ์</v>
      </c>
      <c r="AH1185" s="38" t="str">
        <f>IF('query (10)'!AF1185="","",IFERROR(VALUE('query (10)'!AF1185),""))</f>
        <v/>
      </c>
      <c r="AI1185" s="38" t="str">
        <f>IF('query (10)'!AG1185="","",TRIM('query (10)'!AG1185))</f>
        <v/>
      </c>
      <c r="AJ1185" s="38" t="str">
        <f>IF('query (10)'!AH1185="","",IFERROR(VALUE('query (10)'!AH1185),""))</f>
        <v/>
      </c>
      <c r="AK1185" s="38" t="str">
        <f>IF('query (10)'!AI1185="","",TRIM('query (10)'!AI1185))</f>
        <v/>
      </c>
      <c r="AL1185" s="42">
        <f t="shared" si="90"/>
        <v>2026</v>
      </c>
      <c r="AM1185" s="42" t="str">
        <f t="shared" si="91"/>
        <v>2026-03</v>
      </c>
      <c r="AN1185" s="42" t="str">
        <f t="shared" ca="1" si="92"/>
        <v/>
      </c>
      <c r="AO1185" s="42" t="str">
        <f t="shared" si="93"/>
        <v>WA-1144 | PART WASHING | CR1 | FILTER | Time-based Maintenance | Mechanical | Part Change | Medium | Change filter DF-40 | FILTER | DF-40 | เริ่มซ่อมงาน PM แล้ว รับผิดชอบโดย KUNANON PARAWANWONG | คุณานนต์ ปารวัณวงศ์</v>
      </c>
      <c r="AP1185" s="42" t="str">
        <f>_xlfn.TEXTJOIN("; ",TRUE,IF(COUNTA('query (10)'!A1185:AK1185)&lt;=6,"NEAR_EMPTY_ROW",""),IF($K1185="","MISSING_STATUS",""),IF(AND($K1185="เสร็จสิ้น",$Z1185=""),"DONE_NO_ACTUAL_DATE",""),IF(AND($I1185="Condition-based Maintenance",$AH1185=""),"CBM_NO_MEASUREMENT",""),IF(OR($X1185="",$X1185=0),"INVALID_PERIOD",""),IF(AND($AA1185&lt;&gt;"",$AB1185&lt;&gt;"",$AB1185&lt;$AA1185),"DATE_SEQUENCE_ERROR",""),IF(AND($AB1185&lt;&gt;"",$AB1185&gt;DATE(2030,12,31)),"DATE_OUTLIER",""),IF($C1185="","MISSING_QRCODE",""),IF($J1185="UNKNOWN","UNKNOWN_PM_TYPE",""),IF($L1185="UNKNOWN","UNKNOWN_STATUS",""))</f>
        <v/>
      </c>
      <c r="AQ1185" s="42" t="str">
        <f t="shared" si="94"/>
        <v>NO</v>
      </c>
    </row>
    <row r="1186" spans="1:43" x14ac:dyDescent="0.3">
      <c r="A1186" s="38">
        <f>IF('query (10)'!A1186="","",'query (10)'!A1186)</f>
        <v>1360</v>
      </c>
      <c r="B1186" s="38">
        <f>IF('query (10)'!B1186="","",'query (10)'!B1186)</f>
        <v>18903</v>
      </c>
      <c r="C1186" s="38" t="str">
        <f>TRIM(UPPER('query (10)'!M1186))</f>
        <v>WA-1148</v>
      </c>
      <c r="D1186" s="38" t="str">
        <f>TRIM(UPPER(IFERROR(_xlfn.TEXTBEFORE('query (10)'!L1186,"("),'query (10)'!L1186)))</f>
        <v>DEOILER</v>
      </c>
      <c r="E1186" s="38" t="str">
        <f>IFERROR(TRIM(UPPER(_xlfn.TEXTBEFORE(_xlfn.TEXTAFTER('query (10)'!L1186,"("),")"))),"")</f>
        <v/>
      </c>
      <c r="F1186" s="38" t="str">
        <f>TRIM('query (10)'!K1186)</f>
        <v>CR1</v>
      </c>
      <c r="G1186" s="38" t="str">
        <f>IF('query (10)'!J1186="","",'query (10)'!J1186)</f>
        <v>Filter</v>
      </c>
      <c r="H1186" s="38" t="str">
        <f>TRIM(UPPER('query (10)'!J1186))</f>
        <v>FILTER</v>
      </c>
      <c r="I1186" s="38" t="str">
        <f>IF('query (10)'!F1186="","",'query (10)'!F1186)</f>
        <v>Time-based Maintenance</v>
      </c>
      <c r="J1186" s="38" t="str">
        <f>IF('query (10)'!F1186="","",IFERROR(INDEX(Cleaning_Rules!$B$14:$B$17,MATCH(TRIM('query (10)'!F1186),Cleaning_Rules!$A$14:$A$17,0)),"UNKNOWN"))</f>
        <v>TBM</v>
      </c>
      <c r="K1186" s="38" t="str">
        <f>IF('query (10)'!G1186="","",'query (10)'!G1186)</f>
        <v>เสร็จสิ้น</v>
      </c>
      <c r="L1186" s="38" t="str">
        <f>IF('query (10)'!G1186="","MISSING",IFERROR(INDEX(Cleaning_Rules!$B$5:$B$10,MATCH(TRIM('query (10)'!G1186),Cleaning_Rules!$A$5:$A$10,0)),"UNKNOWN"))</f>
        <v>COMPLETED</v>
      </c>
      <c r="M1186" s="38" t="str">
        <f>IF('query (10)'!I1186="","",'query (10)'!I1186)</f>
        <v>Mechanical</v>
      </c>
      <c r="N1186" s="38" t="str">
        <f>IF('query (10)'!O1186="","",'query (10)'!O1186)</f>
        <v>Part Change</v>
      </c>
      <c r="O1186" s="38" t="str">
        <f>IF('query (10)'!P1186="","",'query (10)'!P1186)</f>
        <v>Medium</v>
      </c>
      <c r="P1186" s="38" t="str">
        <f>IF('query (10)'!N1186="","",'query (10)'!N1186)</f>
        <v>Change filter DF-40</v>
      </c>
      <c r="Q1186" s="38" t="str">
        <f>TRIM('query (10)'!N1186)</f>
        <v>Change filter DF-40</v>
      </c>
      <c r="R1186" s="38" t="str">
        <f>TRIM(UPPER('query (10)'!R1186))</f>
        <v>FILTER</v>
      </c>
      <c r="S1186" s="38" t="str">
        <f>TRIM(UPPER('query (10)'!S1186))</f>
        <v>DF-40</v>
      </c>
      <c r="T1186" s="38" t="str">
        <f>IF('query (10)'!Q1186="","",TRIM(UPPER('query (10)'!Q1186)))</f>
        <v/>
      </c>
      <c r="U1186" s="38" t="str">
        <f>IF('query (10)'!T1186="","",'query (10)'!T1186)</f>
        <v/>
      </c>
      <c r="V1186" s="39" t="str">
        <f>IF('query (10)'!T1186="","",IFERROR(VALUE('query (10)'!T1186),""))</f>
        <v/>
      </c>
      <c r="W1186" s="40">
        <f>IF('query (10)'!U1186="","",'query (10)'!U1186)</f>
        <v>0</v>
      </c>
      <c r="X1186" s="39">
        <f>IF('query (10)'!V1186="","",'query (10)'!V1186)</f>
        <v>1080</v>
      </c>
      <c r="Y1186" s="41">
        <f>IF('query (10)'!W1186="","",'query (10)'!W1186)</f>
        <v>46087</v>
      </c>
      <c r="Z1186" s="41">
        <f>IF('query (10)'!X1186="","",'query (10)'!X1186)</f>
        <v>46090</v>
      </c>
      <c r="AA1186" s="41">
        <f>IF('query (10)'!Y1186="","",'query (10)'!Y1186)</f>
        <v>46090</v>
      </c>
      <c r="AB1186" s="41">
        <f>IF('query (10)'!Z1186="","",'query (10)'!Z1186)</f>
        <v>47170</v>
      </c>
      <c r="AC1186" s="38" t="str">
        <f>IF(OR('query (10)'!AA1186="",COUNTIF(Cleaning_Rules!$A$21:$A$26,TRIM('query (10)'!AA1186))&gt;0),"",TRIM('query (10)'!AA1186))</f>
        <v/>
      </c>
      <c r="AD1186" s="38" t="str">
        <f>IF('query (10)'!AB1186="","",TRIM(IFERROR(_xlfn.TEXTBEFORE('query (10)'!AB1186,"("),'query (10)'!AB1186)))</f>
        <v>เริ่มซ่อมงาน PM แล้ว รับผิดชอบโดย KUNANON PARAWANWONG</v>
      </c>
      <c r="AE1186" s="38" t="str">
        <f>IFERROR(LOWER(TRIM(_xlfn.TEXTBEFORE(_xlfn.TEXTAFTER('query (10)'!AB1186,"("),")"))),"")</f>
        <v>parawanwong-k-3161@nsk.com</v>
      </c>
      <c r="AF1186" s="38" t="str">
        <f>IF('query (10)'!AD1186="","",TRIM('query (10)'!AD1186))</f>
        <v>ผะหลา สีแดง</v>
      </c>
      <c r="AG1186" s="38" t="str">
        <f>IF('query (10)'!AE1186="","",TRIM('query (10)'!AE1186))</f>
        <v>คุณานนต์ ปารวัณวงศ์</v>
      </c>
      <c r="AH1186" s="38" t="str">
        <f>IF('query (10)'!AF1186="","",IFERROR(VALUE('query (10)'!AF1186),""))</f>
        <v/>
      </c>
      <c r="AI1186" s="38" t="str">
        <f>IF('query (10)'!AG1186="","",TRIM('query (10)'!AG1186))</f>
        <v/>
      </c>
      <c r="AJ1186" s="38" t="str">
        <f>IF('query (10)'!AH1186="","",IFERROR(VALUE('query (10)'!AH1186),""))</f>
        <v/>
      </c>
      <c r="AK1186" s="38" t="str">
        <f>IF('query (10)'!AI1186="","",TRIM('query (10)'!AI1186))</f>
        <v/>
      </c>
      <c r="AL1186" s="42">
        <f t="shared" si="90"/>
        <v>2026</v>
      </c>
      <c r="AM1186" s="42" t="str">
        <f t="shared" si="91"/>
        <v>2026-03</v>
      </c>
      <c r="AN1186" s="42" t="str">
        <f t="shared" ca="1" si="92"/>
        <v/>
      </c>
      <c r="AO1186" s="42" t="str">
        <f t="shared" si="93"/>
        <v>WA-1148 | DEOILER | CR1 | FILTER | Time-based Maintenance | Mechanical | Part Change | Medium | Change filter DF-40 | FILTER | DF-40 | เริ่มซ่อมงาน PM แล้ว รับผิดชอบโดย KUNANON PARAWANWONG | คุณานนต์ ปารวัณวงศ์</v>
      </c>
      <c r="AP1186" s="42" t="str">
        <f>_xlfn.TEXTJOIN("; ",TRUE,IF(COUNTA('query (10)'!A1186:AK1186)&lt;=6,"NEAR_EMPTY_ROW",""),IF($K1186="","MISSING_STATUS",""),IF(AND($K1186="เสร็จสิ้น",$Z1186=""),"DONE_NO_ACTUAL_DATE",""),IF(AND($I1186="Condition-based Maintenance",$AH1186=""),"CBM_NO_MEASUREMENT",""),IF(OR($X1186="",$X1186=0),"INVALID_PERIOD",""),IF(AND($AA1186&lt;&gt;"",$AB1186&lt;&gt;"",$AB1186&lt;$AA1186),"DATE_SEQUENCE_ERROR",""),IF(AND($AB1186&lt;&gt;"",$AB1186&gt;DATE(2030,12,31)),"DATE_OUTLIER",""),IF($C1186="","MISSING_QRCODE",""),IF($J1186="UNKNOWN","UNKNOWN_PM_TYPE",""),IF($L1186="UNKNOWN","UNKNOWN_STATUS",""))</f>
        <v/>
      </c>
      <c r="AQ1186" s="42" t="str">
        <f t="shared" si="94"/>
        <v>NO</v>
      </c>
    </row>
    <row r="1187" spans="1:43" x14ac:dyDescent="0.3">
      <c r="A1187" s="38">
        <f>IF('query (10)'!A1187="","",'query (10)'!A1187)</f>
        <v>1361</v>
      </c>
      <c r="B1187" s="38">
        <f>IF('query (10)'!B1187="","",'query (10)'!B1187)</f>
        <v>18904</v>
      </c>
      <c r="C1187" s="38" t="str">
        <f>TRIM(UPPER('query (10)'!M1187))</f>
        <v>AR-1161</v>
      </c>
      <c r="D1187" s="38" t="str">
        <f>TRIM(UPPER(IFERROR(_xlfn.TEXTBEFORE('query (10)'!L1187,"("),'query (10)'!L1187)))</f>
        <v>AUTO VISUAL &amp; ANTRI RUST</v>
      </c>
      <c r="E1187" s="38" t="str">
        <f>IFERROR(TRIM(UPPER(_xlfn.TEXTBEFORE(_xlfn.TEXTAFTER('query (10)'!L1187,"("),")"))),"")</f>
        <v/>
      </c>
      <c r="F1187" s="38" t="str">
        <f>TRIM('query (10)'!K1187)</f>
        <v>CR1</v>
      </c>
      <c r="G1187" s="38" t="str">
        <f>IF('query (10)'!J1187="","",'query (10)'!J1187)</f>
        <v>Filter</v>
      </c>
      <c r="H1187" s="38" t="str">
        <f>TRIM(UPPER('query (10)'!J1187))</f>
        <v>FILTER</v>
      </c>
      <c r="I1187" s="38" t="str">
        <f>IF('query (10)'!F1187="","",'query (10)'!F1187)</f>
        <v>Time-based Maintenance</v>
      </c>
      <c r="J1187" s="38" t="str">
        <f>IF('query (10)'!F1187="","",IFERROR(INDEX(Cleaning_Rules!$B$14:$B$17,MATCH(TRIM('query (10)'!F1187),Cleaning_Rules!$A$14:$A$17,0)),"UNKNOWN"))</f>
        <v>TBM</v>
      </c>
      <c r="K1187" s="38" t="str">
        <f>IF('query (10)'!G1187="","",'query (10)'!G1187)</f>
        <v>เสร็จสิ้น</v>
      </c>
      <c r="L1187" s="38" t="str">
        <f>IF('query (10)'!G1187="","MISSING",IFERROR(INDEX(Cleaning_Rules!$B$5:$B$10,MATCH(TRIM('query (10)'!G1187),Cleaning_Rules!$A$5:$A$10,0)),"UNKNOWN"))</f>
        <v>COMPLETED</v>
      </c>
      <c r="M1187" s="38" t="str">
        <f>IF('query (10)'!I1187="","",'query (10)'!I1187)</f>
        <v>Mechanical</v>
      </c>
      <c r="N1187" s="38" t="str">
        <f>IF('query (10)'!O1187="","",'query (10)'!O1187)</f>
        <v>Part Change</v>
      </c>
      <c r="O1187" s="38" t="str">
        <f>IF('query (10)'!P1187="","",'query (10)'!P1187)</f>
        <v>Medium</v>
      </c>
      <c r="P1187" s="38" t="str">
        <f>IF('query (10)'!N1187="","",'query (10)'!N1187)</f>
        <v>Change filter DF-40</v>
      </c>
      <c r="Q1187" s="38" t="str">
        <f>TRIM('query (10)'!N1187)</f>
        <v>Change filter DF-40</v>
      </c>
      <c r="R1187" s="38" t="str">
        <f>TRIM(UPPER('query (10)'!R1187))</f>
        <v>FILTER</v>
      </c>
      <c r="S1187" s="38" t="str">
        <f>TRIM(UPPER('query (10)'!S1187))</f>
        <v>DF-40</v>
      </c>
      <c r="T1187" s="38" t="str">
        <f>IF('query (10)'!Q1187="","",TRIM(UPPER('query (10)'!Q1187)))</f>
        <v/>
      </c>
      <c r="U1187" s="38" t="str">
        <f>IF('query (10)'!T1187="","",'query (10)'!T1187)</f>
        <v/>
      </c>
      <c r="V1187" s="39" t="str">
        <f>IF('query (10)'!T1187="","",IFERROR(VALUE('query (10)'!T1187),""))</f>
        <v/>
      </c>
      <c r="W1187" s="40">
        <f>IF('query (10)'!U1187="","",'query (10)'!U1187)</f>
        <v>0</v>
      </c>
      <c r="X1187" s="39">
        <f>IF('query (10)'!V1187="","",'query (10)'!V1187)</f>
        <v>1080</v>
      </c>
      <c r="Y1187" s="41">
        <f>IF('query (10)'!W1187="","",'query (10)'!W1187)</f>
        <v>46087</v>
      </c>
      <c r="Z1187" s="41">
        <f>IF('query (10)'!X1187="","",'query (10)'!X1187)</f>
        <v>46090</v>
      </c>
      <c r="AA1187" s="41">
        <f>IF('query (10)'!Y1187="","",'query (10)'!Y1187)</f>
        <v>46090</v>
      </c>
      <c r="AB1187" s="41">
        <f>IF('query (10)'!Z1187="","",'query (10)'!Z1187)</f>
        <v>47170</v>
      </c>
      <c r="AC1187" s="38" t="str">
        <f>IF(OR('query (10)'!AA1187="",COUNTIF(Cleaning_Rules!$A$21:$A$26,TRIM('query (10)'!AA1187))&gt;0),"",TRIM('query (10)'!AA1187))</f>
        <v/>
      </c>
      <c r="AD1187" s="38" t="str">
        <f>IF('query (10)'!AB1187="","",TRIM(IFERROR(_xlfn.TEXTBEFORE('query (10)'!AB1187,"("),'query (10)'!AB1187)))</f>
        <v>เริ่มซ่อมงาน PM แล้ว รับผิดชอบโดย KUNANON PARAWANWONG</v>
      </c>
      <c r="AE1187" s="38" t="str">
        <f>IFERROR(LOWER(TRIM(_xlfn.TEXTBEFORE(_xlfn.TEXTAFTER('query (10)'!AB1187,"("),")"))),"")</f>
        <v>parawanwong-k-3161@nsk.com</v>
      </c>
      <c r="AF1187" s="38" t="str">
        <f>IF('query (10)'!AD1187="","",TRIM('query (10)'!AD1187))</f>
        <v>ผะหลา สีแดง</v>
      </c>
      <c r="AG1187" s="38" t="str">
        <f>IF('query (10)'!AE1187="","",TRIM('query (10)'!AE1187))</f>
        <v>คุณานนต์ ปารวัณวงศ์</v>
      </c>
      <c r="AH1187" s="38" t="str">
        <f>IF('query (10)'!AF1187="","",IFERROR(VALUE('query (10)'!AF1187),""))</f>
        <v/>
      </c>
      <c r="AI1187" s="38" t="str">
        <f>IF('query (10)'!AG1187="","",TRIM('query (10)'!AG1187))</f>
        <v/>
      </c>
      <c r="AJ1187" s="38" t="str">
        <f>IF('query (10)'!AH1187="","",IFERROR(VALUE('query (10)'!AH1187),""))</f>
        <v/>
      </c>
      <c r="AK1187" s="38" t="str">
        <f>IF('query (10)'!AI1187="","",TRIM('query (10)'!AI1187))</f>
        <v/>
      </c>
      <c r="AL1187" s="42">
        <f t="shared" si="90"/>
        <v>2026</v>
      </c>
      <c r="AM1187" s="42" t="str">
        <f t="shared" si="91"/>
        <v>2026-03</v>
      </c>
      <c r="AN1187" s="42" t="str">
        <f t="shared" ca="1" si="92"/>
        <v/>
      </c>
      <c r="AO1187" s="42" t="str">
        <f t="shared" si="93"/>
        <v>AR-1161 | AUTO VISUAL &amp; ANTRI RUST | CR1 | FILTER | Time-based Maintenance | Mechanical | Part Change | Medium | Change filter DF-40 | FILTER | DF-40 | เริ่มซ่อมงาน PM แล้ว รับผิดชอบโดย KUNANON PARAWANWONG | คุณานนต์ ปารวัณวงศ์</v>
      </c>
      <c r="AP1187" s="42" t="str">
        <f>_xlfn.TEXTJOIN("; ",TRUE,IF(COUNTA('query (10)'!A1187:AK1187)&lt;=6,"NEAR_EMPTY_ROW",""),IF($K1187="","MISSING_STATUS",""),IF(AND($K1187="เสร็จสิ้น",$Z1187=""),"DONE_NO_ACTUAL_DATE",""),IF(AND($I1187="Condition-based Maintenance",$AH1187=""),"CBM_NO_MEASUREMENT",""),IF(OR($X1187="",$X1187=0),"INVALID_PERIOD",""),IF(AND($AA1187&lt;&gt;"",$AB1187&lt;&gt;"",$AB1187&lt;$AA1187),"DATE_SEQUENCE_ERROR",""),IF(AND($AB1187&lt;&gt;"",$AB1187&gt;DATE(2030,12,31)),"DATE_OUTLIER",""),IF($C1187="","MISSING_QRCODE",""),IF($J1187="UNKNOWN","UNKNOWN_PM_TYPE",""),IF($L1187="UNKNOWN","UNKNOWN_STATUS",""))</f>
        <v/>
      </c>
      <c r="AQ1187" s="42" t="str">
        <f t="shared" si="94"/>
        <v>NO</v>
      </c>
    </row>
    <row r="1188" spans="1:43" x14ac:dyDescent="0.3">
      <c r="A1188" s="38">
        <f>IF('query (10)'!A1188="","",'query (10)'!A1188)</f>
        <v>1362</v>
      </c>
      <c r="B1188" s="38">
        <f>IF('query (10)'!B1188="","",'query (10)'!B1188)</f>
        <v>18905</v>
      </c>
      <c r="C1188" s="38" t="str">
        <f>TRIM(UPPER('query (10)'!M1188))</f>
        <v>AR-1161</v>
      </c>
      <c r="D1188" s="38" t="str">
        <f>TRIM(UPPER(IFERROR(_xlfn.TEXTBEFORE('query (10)'!L1188,"("),'query (10)'!L1188)))</f>
        <v>AUTO VISUAL &amp; ANTRI RUST</v>
      </c>
      <c r="E1188" s="38" t="str">
        <f>IFERROR(TRIM(UPPER(_xlfn.TEXTBEFORE(_xlfn.TEXTAFTER('query (10)'!L1188,"("),")"))),"")</f>
        <v/>
      </c>
      <c r="F1188" s="38" t="str">
        <f>TRIM('query (10)'!K1188)</f>
        <v>CR1</v>
      </c>
      <c r="G1188" s="38" t="str">
        <f>IF('query (10)'!J1188="","",'query (10)'!J1188)</f>
        <v>Filter</v>
      </c>
      <c r="H1188" s="38" t="str">
        <f>TRIM(UPPER('query (10)'!J1188))</f>
        <v>FILTER</v>
      </c>
      <c r="I1188" s="38" t="str">
        <f>IF('query (10)'!F1188="","",'query (10)'!F1188)</f>
        <v>Time-based Maintenance</v>
      </c>
      <c r="J1188" s="38" t="str">
        <f>IF('query (10)'!F1188="","",IFERROR(INDEX(Cleaning_Rules!$B$14:$B$17,MATCH(TRIM('query (10)'!F1188),Cleaning_Rules!$A$14:$A$17,0)),"UNKNOWN"))</f>
        <v>TBM</v>
      </c>
      <c r="K1188" s="38" t="str">
        <f>IF('query (10)'!G1188="","",'query (10)'!G1188)</f>
        <v>เสร็จสิ้น</v>
      </c>
      <c r="L1188" s="38" t="str">
        <f>IF('query (10)'!G1188="","MISSING",IFERROR(INDEX(Cleaning_Rules!$B$5:$B$10,MATCH(TRIM('query (10)'!G1188),Cleaning_Rules!$A$5:$A$10,0)),"UNKNOWN"))</f>
        <v>COMPLETED</v>
      </c>
      <c r="M1188" s="38" t="str">
        <f>IF('query (10)'!I1188="","",'query (10)'!I1188)</f>
        <v>Mechanical</v>
      </c>
      <c r="N1188" s="38" t="str">
        <f>IF('query (10)'!O1188="","",'query (10)'!O1188)</f>
        <v>Part Change</v>
      </c>
      <c r="O1188" s="38" t="str">
        <f>IF('query (10)'!P1188="","",'query (10)'!P1188)</f>
        <v>Medium</v>
      </c>
      <c r="P1188" s="38" t="str">
        <f>IF('query (10)'!N1188="","",'query (10)'!N1188)</f>
        <v>Change filter model RF-40 to cycle pm 3 year</v>
      </c>
      <c r="Q1188" s="38" t="str">
        <f>TRIM('query (10)'!N1188)</f>
        <v>Change filter model RF-40 to cycle pm 3 year</v>
      </c>
      <c r="R1188" s="38" t="str">
        <f>TRIM(UPPER('query (10)'!R1188))</f>
        <v>FILTER</v>
      </c>
      <c r="S1188" s="38" t="str">
        <f>TRIM(UPPER('query (10)'!S1188))</f>
        <v>RF-40</v>
      </c>
      <c r="T1188" s="38" t="str">
        <f>IF('query (10)'!Q1188="","",TRIM(UPPER('query (10)'!Q1188)))</f>
        <v/>
      </c>
      <c r="U1188" s="38" t="str">
        <f>IF('query (10)'!T1188="","",'query (10)'!T1188)</f>
        <v/>
      </c>
      <c r="V1188" s="39" t="str">
        <f>IF('query (10)'!T1188="","",IFERROR(VALUE('query (10)'!T1188),""))</f>
        <v/>
      </c>
      <c r="W1188" s="40">
        <f>IF('query (10)'!U1188="","",'query (10)'!U1188)</f>
        <v>0</v>
      </c>
      <c r="X1188" s="39">
        <f>IF('query (10)'!V1188="","",'query (10)'!V1188)</f>
        <v>1080</v>
      </c>
      <c r="Y1188" s="41">
        <f>IF('query (10)'!W1188="","",'query (10)'!W1188)</f>
        <v>46087</v>
      </c>
      <c r="Z1188" s="41">
        <f>IF('query (10)'!X1188="","",'query (10)'!X1188)</f>
        <v>46090</v>
      </c>
      <c r="AA1188" s="41">
        <f>IF('query (10)'!Y1188="","",'query (10)'!Y1188)</f>
        <v>46090</v>
      </c>
      <c r="AB1188" s="41">
        <f>IF('query (10)'!Z1188="","",'query (10)'!Z1188)</f>
        <v>47170</v>
      </c>
      <c r="AC1188" s="38" t="str">
        <f>IF(OR('query (10)'!AA1188="",COUNTIF(Cleaning_Rules!$A$21:$A$26,TRIM('query (10)'!AA1188))&gt;0),"",TRIM('query (10)'!AA1188))</f>
        <v/>
      </c>
      <c r="AD1188" s="38" t="str">
        <f>IF('query (10)'!AB1188="","",TRIM(IFERROR(_xlfn.TEXTBEFORE('query (10)'!AB1188,"("),'query (10)'!AB1188)))</f>
        <v>เริ่มซ่อมงาน PM แล้ว รับผิดชอบโดย KUNANON PARAWANWONG</v>
      </c>
      <c r="AE1188" s="38" t="str">
        <f>IFERROR(LOWER(TRIM(_xlfn.TEXTBEFORE(_xlfn.TEXTAFTER('query (10)'!AB1188,"("),")"))),"")</f>
        <v>parawanwong-k-3161@nsk.com</v>
      </c>
      <c r="AF1188" s="38" t="str">
        <f>IF('query (10)'!AD1188="","",TRIM('query (10)'!AD1188))</f>
        <v>ผะหลา สีแดง</v>
      </c>
      <c r="AG1188" s="38" t="str">
        <f>IF('query (10)'!AE1188="","",TRIM('query (10)'!AE1188))</f>
        <v>คุณานนต์ ปารวัณวงศ์</v>
      </c>
      <c r="AH1188" s="38" t="str">
        <f>IF('query (10)'!AF1188="","",IFERROR(VALUE('query (10)'!AF1188),""))</f>
        <v/>
      </c>
      <c r="AI1188" s="38" t="str">
        <f>IF('query (10)'!AG1188="","",TRIM('query (10)'!AG1188))</f>
        <v/>
      </c>
      <c r="AJ1188" s="38" t="str">
        <f>IF('query (10)'!AH1188="","",IFERROR(VALUE('query (10)'!AH1188),""))</f>
        <v/>
      </c>
      <c r="AK1188" s="38" t="str">
        <f>IF('query (10)'!AI1188="","",TRIM('query (10)'!AI1188))</f>
        <v/>
      </c>
      <c r="AL1188" s="42">
        <f t="shared" si="90"/>
        <v>2026</v>
      </c>
      <c r="AM1188" s="42" t="str">
        <f t="shared" si="91"/>
        <v>2026-03</v>
      </c>
      <c r="AN1188" s="42" t="str">
        <f t="shared" ca="1" si="92"/>
        <v/>
      </c>
      <c r="AO1188" s="42" t="str">
        <f t="shared" si="93"/>
        <v>AR-1161 | AUTO VISUAL &amp; ANTRI RUST | CR1 | FILTER | Time-based Maintenance | Mechanical | Part Change | Medium | Change filter model RF-40 to cycle pm 3 year | FILTER | RF-40 | เริ่มซ่อมงาน PM แล้ว รับผิดชอบโดย KUNANON PARAWANWONG | คุณานนต์ ปารวัณวงศ์</v>
      </c>
      <c r="AP1188" s="42" t="str">
        <f>_xlfn.TEXTJOIN("; ",TRUE,IF(COUNTA('query (10)'!A1188:AK1188)&lt;=6,"NEAR_EMPTY_ROW",""),IF($K1188="","MISSING_STATUS",""),IF(AND($K1188="เสร็จสิ้น",$Z1188=""),"DONE_NO_ACTUAL_DATE",""),IF(AND($I1188="Condition-based Maintenance",$AH1188=""),"CBM_NO_MEASUREMENT",""),IF(OR($X1188="",$X1188=0),"INVALID_PERIOD",""),IF(AND($AA1188&lt;&gt;"",$AB1188&lt;&gt;"",$AB1188&lt;$AA1188),"DATE_SEQUENCE_ERROR",""),IF(AND($AB1188&lt;&gt;"",$AB1188&gt;DATE(2030,12,31)),"DATE_OUTLIER",""),IF($C1188="","MISSING_QRCODE",""),IF($J1188="UNKNOWN","UNKNOWN_PM_TYPE",""),IF($L1188="UNKNOWN","UNKNOWN_STATUS",""))</f>
        <v/>
      </c>
      <c r="AQ1188" s="42" t="str">
        <f t="shared" si="94"/>
        <v>NO</v>
      </c>
    </row>
    <row r="1189" spans="1:43" x14ac:dyDescent="0.3">
      <c r="A1189" s="38">
        <f>IF('query (10)'!A1189="","",'query (10)'!A1189)</f>
        <v>1363</v>
      </c>
      <c r="B1189" s="38">
        <f>IF('query (10)'!B1189="","",'query (10)'!B1189)</f>
        <v>19173</v>
      </c>
      <c r="C1189" s="38" t="str">
        <f>TRIM(UPPER('query (10)'!M1189))</f>
        <v>WA-766</v>
      </c>
      <c r="D1189" s="38" t="str">
        <f>TRIM(UPPER(IFERROR(_xlfn.TEXTBEFORE('query (10)'!L1189,"("),'query (10)'!L1189)))</f>
        <v>FINISH WASH EQUIPMENT</v>
      </c>
      <c r="E1189" s="38" t="str">
        <f>IFERROR(TRIM(UPPER(_xlfn.TEXTBEFORE(_xlfn.TEXTAFTER('query (10)'!L1189,"("),")"))),"")</f>
        <v/>
      </c>
      <c r="F1189" s="38" t="str">
        <f>TRIM('query (10)'!K1189)</f>
        <v>Snapring</v>
      </c>
      <c r="G1189" s="38" t="str">
        <f>IF('query (10)'!J1189="","",'query (10)'!J1189)</f>
        <v>Filter</v>
      </c>
      <c r="H1189" s="38" t="str">
        <f>TRIM(UPPER('query (10)'!J1189))</f>
        <v>FILTER</v>
      </c>
      <c r="I1189" s="38" t="str">
        <f>IF('query (10)'!F1189="","",'query (10)'!F1189)</f>
        <v>Time-based Maintenance</v>
      </c>
      <c r="J1189" s="38" t="str">
        <f>IF('query (10)'!F1189="","",IFERROR(INDEX(Cleaning_Rules!$B$14:$B$17,MATCH(TRIM('query (10)'!F1189),Cleaning_Rules!$A$14:$A$17,0)),"UNKNOWN"))</f>
        <v>TBM</v>
      </c>
      <c r="K1189" s="38" t="str">
        <f>IF('query (10)'!G1189="","",'query (10)'!G1189)</f>
        <v>เสร็จสิ้น</v>
      </c>
      <c r="L1189" s="38" t="str">
        <f>IF('query (10)'!G1189="","MISSING",IFERROR(INDEX(Cleaning_Rules!$B$5:$B$10,MATCH(TRIM('query (10)'!G1189),Cleaning_Rules!$A$5:$A$10,0)),"UNKNOWN"))</f>
        <v>COMPLETED</v>
      </c>
      <c r="M1189" s="38" t="str">
        <f>IF('query (10)'!I1189="","",'query (10)'!I1189)</f>
        <v>Mechanical</v>
      </c>
      <c r="N1189" s="38" t="str">
        <f>IF('query (10)'!O1189="","",'query (10)'!O1189)</f>
        <v>Part Change</v>
      </c>
      <c r="O1189" s="38" t="str">
        <f>IF('query (10)'!P1189="","",'query (10)'!P1189)</f>
        <v>Medium</v>
      </c>
      <c r="P1189" s="38" t="str">
        <f>IF('query (10)'!N1189="","",'query (10)'!N1189)</f>
        <v>Change filter model DF-40 to cycle pm 3 year</v>
      </c>
      <c r="Q1189" s="38" t="str">
        <f>TRIM('query (10)'!N1189)</f>
        <v>Change filter model DF-40 to cycle pm 3 year</v>
      </c>
      <c r="R1189" s="38" t="str">
        <f>TRIM(UPPER('query (10)'!R1189))</f>
        <v>FILTER</v>
      </c>
      <c r="S1189" s="38" t="str">
        <f>TRIM(UPPER('query (10)'!S1189))</f>
        <v>DF-40</v>
      </c>
      <c r="T1189" s="38" t="str">
        <f>IF('query (10)'!Q1189="","",TRIM(UPPER('query (10)'!Q1189)))</f>
        <v/>
      </c>
      <c r="U1189" s="38" t="str">
        <f>IF('query (10)'!T1189="","",'query (10)'!T1189)</f>
        <v/>
      </c>
      <c r="V1189" s="39" t="str">
        <f>IF('query (10)'!T1189="","",IFERROR(VALUE('query (10)'!T1189),""))</f>
        <v/>
      </c>
      <c r="W1189" s="40">
        <f>IF('query (10)'!U1189="","",'query (10)'!U1189)</f>
        <v>0</v>
      </c>
      <c r="X1189" s="39">
        <f>IF('query (10)'!V1189="","",'query (10)'!V1189)</f>
        <v>1080</v>
      </c>
      <c r="Y1189" s="41">
        <f>IF('query (10)'!W1189="","",'query (10)'!W1189)</f>
        <v>46095</v>
      </c>
      <c r="Z1189" s="41">
        <f>IF('query (10)'!X1189="","",'query (10)'!X1189)</f>
        <v>46114</v>
      </c>
      <c r="AA1189" s="41">
        <f>IF('query (10)'!Y1189="","",'query (10)'!Y1189)</f>
        <v>46114</v>
      </c>
      <c r="AB1189" s="41">
        <f>IF('query (10)'!Z1189="","",'query (10)'!Z1189)</f>
        <v>47194</v>
      </c>
      <c r="AC1189" s="38" t="str">
        <f>IF(OR('query (10)'!AA1189="",COUNTIF(Cleaning_Rules!$A$21:$A$26,TRIM('query (10)'!AA1189))&gt;0),"",TRIM('query (10)'!AA1189))</f>
        <v/>
      </c>
      <c r="AD1189" s="38" t="str">
        <f>IF('query (10)'!AB1189="","",TRIM(IFERROR(_xlfn.TEXTBEFORE('query (10)'!AB1189,"("),'query (10)'!AB1189)))</f>
        <v>เริ่มซ่อมงาน PM แล้ว รับผิดชอบโดย PUCHIT KULSEREE</v>
      </c>
      <c r="AE1189" s="38" t="str">
        <f>IFERROR(LOWER(TRIM(_xlfn.TEXTBEFORE(_xlfn.TEXTAFTER('query (10)'!AB1189,"("),")"))),"")</f>
        <v>puchit@nsk.com</v>
      </c>
      <c r="AF1189" s="38" t="str">
        <f>IF('query (10)'!AD1189="","",TRIM('query (10)'!AD1189))</f>
        <v>ผะหลา สีแดง</v>
      </c>
      <c r="AG1189" s="38" t="str">
        <f>IF('query (10)'!AE1189="","",TRIM('query (10)'!AE1189))</f>
        <v>ภูชิต กุลเสรี</v>
      </c>
      <c r="AH1189" s="38" t="str">
        <f>IF('query (10)'!AF1189="","",IFERROR(VALUE('query (10)'!AF1189),""))</f>
        <v/>
      </c>
      <c r="AI1189" s="38" t="str">
        <f>IF('query (10)'!AG1189="","",TRIM('query (10)'!AG1189))</f>
        <v/>
      </c>
      <c r="AJ1189" s="38" t="str">
        <f>IF('query (10)'!AH1189="","",IFERROR(VALUE('query (10)'!AH1189),""))</f>
        <v/>
      </c>
      <c r="AK1189" s="38" t="str">
        <f>IF('query (10)'!AI1189="","",TRIM('query (10)'!AI1189))</f>
        <v/>
      </c>
      <c r="AL1189" s="42">
        <f t="shared" si="90"/>
        <v>2026</v>
      </c>
      <c r="AM1189" s="42" t="str">
        <f t="shared" si="91"/>
        <v>2026-03</v>
      </c>
      <c r="AN1189" s="42" t="str">
        <f t="shared" ca="1" si="92"/>
        <v/>
      </c>
      <c r="AO1189" s="42" t="str">
        <f t="shared" si="93"/>
        <v>WA-766 | FINISH WASH EQUIPMENT | Snapring | FILTER | Time-based Maintenance | Mechanical | Part Change | Medium | Change filter model DF-40 to cycle pm 3 year | FILTER | DF-40 | เริ่มซ่อมงาน PM แล้ว รับผิดชอบโดย PUCHIT KULSEREE | ภูชิต กุลเสรี</v>
      </c>
      <c r="AP1189" s="42" t="str">
        <f>_xlfn.TEXTJOIN("; ",TRUE,IF(COUNTA('query (10)'!A1189:AK1189)&lt;=6,"NEAR_EMPTY_ROW",""),IF($K1189="","MISSING_STATUS",""),IF(AND($K1189="เสร็จสิ้น",$Z1189=""),"DONE_NO_ACTUAL_DATE",""),IF(AND($I1189="Condition-based Maintenance",$AH1189=""),"CBM_NO_MEASUREMENT",""),IF(OR($X1189="",$X1189=0),"INVALID_PERIOD",""),IF(AND($AA1189&lt;&gt;"",$AB1189&lt;&gt;"",$AB1189&lt;$AA1189),"DATE_SEQUENCE_ERROR",""),IF(AND($AB1189&lt;&gt;"",$AB1189&gt;DATE(2030,12,31)),"DATE_OUTLIER",""),IF($C1189="","MISSING_QRCODE",""),IF($J1189="UNKNOWN","UNKNOWN_PM_TYPE",""),IF($L1189="UNKNOWN","UNKNOWN_STATUS",""))</f>
        <v/>
      </c>
      <c r="AQ1189" s="42" t="str">
        <f t="shared" si="94"/>
        <v>NO</v>
      </c>
    </row>
    <row r="1190" spans="1:43" x14ac:dyDescent="0.3">
      <c r="A1190" s="38">
        <f>IF('query (10)'!A1190="","",'query (10)'!A1190)</f>
        <v>1364</v>
      </c>
      <c r="B1190" s="38">
        <f>IF('query (10)'!B1190="","",'query (10)'!B1190)</f>
        <v>19177</v>
      </c>
      <c r="C1190" s="38" t="str">
        <f>TRIM(UPPER('query (10)'!M1190))</f>
        <v>GR-999</v>
      </c>
      <c r="D1190" s="38" t="str">
        <f>TRIM(UPPER(IFERROR(_xlfn.TEXTBEFORE('query (10)'!L1190,"("),'query (10)'!L1190)))</f>
        <v>OUT SIDE GRINDING M/C</v>
      </c>
      <c r="E1190" s="38" t="str">
        <f>IFERROR(TRIM(UPPER(_xlfn.TEXTBEFORE(_xlfn.TEXTAFTER('query (10)'!L1190,"("),")"))),"")</f>
        <v/>
      </c>
      <c r="F1190" s="38" t="str">
        <f>TRIM('query (10)'!K1190)</f>
        <v>SR</v>
      </c>
      <c r="G1190" s="38" t="str">
        <f>IF('query (10)'!J1190="","",'query (10)'!J1190)</f>
        <v xml:space="preserve">loader </v>
      </c>
      <c r="H1190" s="38" t="str">
        <f>TRIM(UPPER('query (10)'!J1190))</f>
        <v>LOADER</v>
      </c>
      <c r="I1190" s="38" t="str">
        <f>IF('query (10)'!F1190="","",'query (10)'!F1190)</f>
        <v>Time-based Maintenance</v>
      </c>
      <c r="J1190" s="38" t="str">
        <f>IF('query (10)'!F1190="","",IFERROR(INDEX(Cleaning_Rules!$B$14:$B$17,MATCH(TRIM('query (10)'!F1190),Cleaning_Rules!$A$14:$A$17,0)),"UNKNOWN"))</f>
        <v>TBM</v>
      </c>
      <c r="K1190" s="38" t="str">
        <f>IF('query (10)'!G1190="","",'query (10)'!G1190)</f>
        <v>เสร็จสิ้น</v>
      </c>
      <c r="L1190" s="38" t="str">
        <f>IF('query (10)'!G1190="","MISSING",IFERROR(INDEX(Cleaning_Rules!$B$5:$B$10,MATCH(TRIM('query (10)'!G1190),Cleaning_Rules!$A$5:$A$10,0)),"UNKNOWN"))</f>
        <v>COMPLETED</v>
      </c>
      <c r="M1190" s="38" t="str">
        <f>IF('query (10)'!I1190="","",'query (10)'!I1190)</f>
        <v>Mechanical</v>
      </c>
      <c r="N1190" s="38" t="str">
        <f>IF('query (10)'!O1190="","",'query (10)'!O1190)</f>
        <v>Part Change</v>
      </c>
      <c r="O1190" s="38" t="str">
        <f>IF('query (10)'!P1190="","",'query (10)'!P1190)</f>
        <v>Medium</v>
      </c>
      <c r="P1190" s="38" t="str">
        <f>IF('query (10)'!N1190="","",'query (10)'!N1190)</f>
        <v>Change shaft loader unit and setting</v>
      </c>
      <c r="Q1190" s="38" t="str">
        <f>TRIM('query (10)'!N1190)</f>
        <v>Change shaft loader unit and setting</v>
      </c>
      <c r="R1190" s="38" t="str">
        <f>TRIM(UPPER('query (10)'!R1190))</f>
        <v/>
      </c>
      <c r="S1190" s="38" t="str">
        <f>TRIM(UPPER('query (10)'!S1190))</f>
        <v/>
      </c>
      <c r="T1190" s="38" t="str">
        <f>IF('query (10)'!Q1190="","",TRIM(UPPER('query (10)'!Q1190)))</f>
        <v/>
      </c>
      <c r="U1190" s="38" t="str">
        <f>IF('query (10)'!T1190="","",'query (10)'!T1190)</f>
        <v/>
      </c>
      <c r="V1190" s="39" t="str">
        <f>IF('query (10)'!T1190="","",IFERROR(VALUE('query (10)'!T1190),""))</f>
        <v/>
      </c>
      <c r="W1190" s="40">
        <f>IF('query (10)'!U1190="","",'query (10)'!U1190)</f>
        <v>0</v>
      </c>
      <c r="X1190" s="39">
        <f>IF('query (10)'!V1190="","",'query (10)'!V1190)</f>
        <v>1080</v>
      </c>
      <c r="Y1190" s="41">
        <f>IF('query (10)'!W1190="","",'query (10)'!W1190)</f>
        <v>46095</v>
      </c>
      <c r="Z1190" s="41">
        <f>IF('query (10)'!X1190="","",'query (10)'!X1190)</f>
        <v>46100</v>
      </c>
      <c r="AA1190" s="41">
        <f>IF('query (10)'!Y1190="","",'query (10)'!Y1190)</f>
        <v>46100</v>
      </c>
      <c r="AB1190" s="41">
        <f>IF('query (10)'!Z1190="","",'query (10)'!Z1190)</f>
        <v>47180</v>
      </c>
      <c r="AC1190" s="38" t="str">
        <f>IF(OR('query (10)'!AA1190="",COUNTIF(Cleaning_Rules!$A$21:$A$26,TRIM('query (10)'!AA1190))&gt;0),"",TRIM('query (10)'!AA1190))</f>
        <v/>
      </c>
      <c r="AD1190" s="38" t="str">
        <f>IF('query (10)'!AB1190="","",TRIM(IFERROR(_xlfn.TEXTBEFORE('query (10)'!AB1190,"("),'query (10)'!AB1190)))</f>
        <v>เริ่มซ่อมงาน PM แล้ว รับผิดชอบโดย CHETSADA PHIWBANG</v>
      </c>
      <c r="AE1190" s="38" t="str">
        <f>IFERROR(LOWER(TRIM(_xlfn.TEXTBEFORE(_xlfn.TEXTAFTER('query (10)'!AB1190,"("),")"))),"")</f>
        <v>chetsada@nsk.com</v>
      </c>
      <c r="AF1190" s="38" t="str">
        <f>IF('query (10)'!AD1190="","",TRIM('query (10)'!AD1190))</f>
        <v>ผะหลา สีแดง</v>
      </c>
      <c r="AG1190" s="38" t="str">
        <f>IF('query (10)'!AE1190="","",TRIM('query (10)'!AE1190))</f>
        <v>เจษฎา ผิวบาง</v>
      </c>
      <c r="AH1190" s="38" t="str">
        <f>IF('query (10)'!AF1190="","",IFERROR(VALUE('query (10)'!AF1190),""))</f>
        <v/>
      </c>
      <c r="AI1190" s="38" t="str">
        <f>IF('query (10)'!AG1190="","",TRIM('query (10)'!AG1190))</f>
        <v/>
      </c>
      <c r="AJ1190" s="38" t="str">
        <f>IF('query (10)'!AH1190="","",IFERROR(VALUE('query (10)'!AH1190),""))</f>
        <v/>
      </c>
      <c r="AK1190" s="38" t="str">
        <f>IF('query (10)'!AI1190="","",TRIM('query (10)'!AI1190))</f>
        <v/>
      </c>
      <c r="AL1190" s="42">
        <f t="shared" si="90"/>
        <v>2026</v>
      </c>
      <c r="AM1190" s="42" t="str">
        <f t="shared" si="91"/>
        <v>2026-03</v>
      </c>
      <c r="AN1190" s="42" t="str">
        <f t="shared" ca="1" si="92"/>
        <v/>
      </c>
      <c r="AO1190" s="42" t="str">
        <f t="shared" si="93"/>
        <v>GR-999 | OUT SIDE GRINDING M/C | SR | LOADER | Time-based Maintenance | Mechanical | Part Change | Medium | Change shaft loader unit and setting | เริ่มซ่อมงาน PM แล้ว รับผิดชอบโดย CHETSADA PHIWBANG | เจษฎา ผิวบาง</v>
      </c>
      <c r="AP1190" s="42" t="str">
        <f>_xlfn.TEXTJOIN("; ",TRUE,IF(COUNTA('query (10)'!A1190:AK1190)&lt;=6,"NEAR_EMPTY_ROW",""),IF($K1190="","MISSING_STATUS",""),IF(AND($K1190="เสร็จสิ้น",$Z1190=""),"DONE_NO_ACTUAL_DATE",""),IF(AND($I1190="Condition-based Maintenance",$AH1190=""),"CBM_NO_MEASUREMENT",""),IF(OR($X1190="",$X1190=0),"INVALID_PERIOD",""),IF(AND($AA1190&lt;&gt;"",$AB1190&lt;&gt;"",$AB1190&lt;$AA1190),"DATE_SEQUENCE_ERROR",""),IF(AND($AB1190&lt;&gt;"",$AB1190&gt;DATE(2030,12,31)),"DATE_OUTLIER",""),IF($C1190="","MISSING_QRCODE",""),IF($J1190="UNKNOWN","UNKNOWN_PM_TYPE",""),IF($L1190="UNKNOWN","UNKNOWN_STATUS",""))</f>
        <v/>
      </c>
      <c r="AQ1190" s="42" t="str">
        <f t="shared" si="94"/>
        <v>NO</v>
      </c>
    </row>
    <row r="1191" spans="1:43" x14ac:dyDescent="0.3">
      <c r="A1191" s="38">
        <f>IF('query (10)'!A1191="","",'query (10)'!A1191)</f>
        <v>1365</v>
      </c>
      <c r="B1191" s="38">
        <f>IF('query (10)'!B1191="","",'query (10)'!B1191)</f>
        <v>19176</v>
      </c>
      <c r="C1191" s="38" t="str">
        <f>TRIM(UPPER('query (10)'!M1191))</f>
        <v>AS-969</v>
      </c>
      <c r="D1191" s="38" t="str">
        <f>TRIM(UPPER(IFERROR(_xlfn.TEXTBEFORE('query (10)'!L1191,"("),'query (10)'!L1191)))</f>
        <v>BEARING PRESS M/C</v>
      </c>
      <c r="E1191" s="38" t="str">
        <f>IFERROR(TRIM(UPPER(_xlfn.TEXTBEFORE(_xlfn.TEXTAFTER('query (10)'!L1191,"("),")"))),"")</f>
        <v>MA-448</v>
      </c>
      <c r="F1191" s="38" t="str">
        <f>TRIM('query (10)'!K1191)</f>
        <v>TP3</v>
      </c>
      <c r="G1191" s="38" t="str">
        <f>IF('query (10)'!J1191="","",'query (10)'!J1191)</f>
        <v>Hydraulic Cylinder</v>
      </c>
      <c r="H1191" s="38" t="str">
        <f>TRIM(UPPER('query (10)'!J1191))</f>
        <v>HYDRAULIC CYLINDER</v>
      </c>
      <c r="I1191" s="38" t="str">
        <f>IF('query (10)'!F1191="","",'query (10)'!F1191)</f>
        <v>Time-based Maintenance</v>
      </c>
      <c r="J1191" s="38" t="str">
        <f>IF('query (10)'!F1191="","",IFERROR(INDEX(Cleaning_Rules!$B$14:$B$17,MATCH(TRIM('query (10)'!F1191),Cleaning_Rules!$A$14:$A$17,0)),"UNKNOWN"))</f>
        <v>TBM</v>
      </c>
      <c r="K1191" s="38" t="str">
        <f>IF('query (10)'!G1191="","",'query (10)'!G1191)</f>
        <v>เสร็จสิ้น</v>
      </c>
      <c r="L1191" s="38" t="str">
        <f>IF('query (10)'!G1191="","MISSING",IFERROR(INDEX(Cleaning_Rules!$B$5:$B$10,MATCH(TRIM('query (10)'!G1191),Cleaning_Rules!$A$5:$A$10,0)),"UNKNOWN"))</f>
        <v>COMPLETED</v>
      </c>
      <c r="M1191" s="38" t="str">
        <f>IF('query (10)'!I1191="","",'query (10)'!I1191)</f>
        <v>Mechanical</v>
      </c>
      <c r="N1191" s="38" t="str">
        <f>IF('query (10)'!O1191="","",'query (10)'!O1191)</f>
        <v>Part Change</v>
      </c>
      <c r="O1191" s="38" t="str">
        <f>IF('query (10)'!P1191="","",'query (10)'!P1191)</f>
        <v>Medium</v>
      </c>
      <c r="P1191" s="38" t="str">
        <f>IF('query (10)'!N1191="","",'query (10)'!N1191)</f>
        <v>Repair unit hydraulic cylinder up/down
Change seal kit 
Change o - ring 
Change oil#46
model seal kit 
SDR-45/SKY-45/SGY-115/SKY-110/SDR-110/SKW-35/SDR-35 BURT3-G135/BURT3-G110/BURT2-P-14
O - RONG G-135/G-110/G-40/G-135/G45/P-32/P-14/ (P-9 Solenoid)</v>
      </c>
      <c r="Q1191" s="38" t="str">
        <f>TRIM('query (10)'!N1191)</f>
        <v>Repair unit hydraulic cylinder up/down
Change seal kit 
Change o - ring 
Change oil#46
model seal kit 
SDR-45/SKY-45/SGY-115/SKY-110/SDR-110/SKW-35/SDR-35 BURT3-G135/BURT3-G110/BURT2-P-14
O - RONG G-135/G-110/G-40/G-135/G45/P-32/P-14/ (P-9 Solenoid)</v>
      </c>
      <c r="R1191" s="38" t="str">
        <f>TRIM(UPPER('query (10)'!R1191))</f>
        <v/>
      </c>
      <c r="S1191" s="38" t="str">
        <f>TRIM(UPPER('query (10)'!S1191))</f>
        <v/>
      </c>
      <c r="T1191" s="38" t="str">
        <f>IF('query (10)'!Q1191="","",TRIM(UPPER('query (10)'!Q1191)))</f>
        <v/>
      </c>
      <c r="U1191" s="38" t="str">
        <f>IF('query (10)'!T1191="","",'query (10)'!T1191)</f>
        <v/>
      </c>
      <c r="V1191" s="39" t="str">
        <f>IF('query (10)'!T1191="","",IFERROR(VALUE('query (10)'!T1191),""))</f>
        <v/>
      </c>
      <c r="W1191" s="40">
        <f>IF('query (10)'!U1191="","",'query (10)'!U1191)</f>
        <v>0</v>
      </c>
      <c r="X1191" s="39">
        <f>IF('query (10)'!V1191="","",'query (10)'!V1191)</f>
        <v>1080</v>
      </c>
      <c r="Y1191" s="41">
        <f>IF('query (10)'!W1191="","",'query (10)'!W1191)</f>
        <v>46094</v>
      </c>
      <c r="Z1191" s="41">
        <f>IF('query (10)'!X1191="","",'query (10)'!X1191)</f>
        <v>46115</v>
      </c>
      <c r="AA1191" s="41">
        <f>IF('query (10)'!Y1191="","",'query (10)'!Y1191)</f>
        <v>46115</v>
      </c>
      <c r="AB1191" s="41">
        <f>IF('query (10)'!Z1191="","",'query (10)'!Z1191)</f>
        <v>47195</v>
      </c>
      <c r="AC1191" s="38" t="str">
        <f>IF(OR('query (10)'!AA1191="",COUNTIF(Cleaning_Rules!$A$21:$A$26,TRIM('query (10)'!AA1191))&gt;0),"",TRIM('query (10)'!AA1191))</f>
        <v>model seal kit 
SDR-45/SKY-45/SGY-115/SKY-110/SDR-110/SKW-35/SDR-35 BURT3-G135/BURT3-G110/BURT2-P-14
O - RONG G-135/G-110/G-40/G-135/G45/P-32/P-14/ (P-9 Solenoid)</v>
      </c>
      <c r="AD1191" s="38" t="str">
        <f>IF('query (10)'!AB1191="","",TRIM(IFERROR(_xlfn.TEXTBEFORE('query (10)'!AB1191,"("),'query (10)'!AB1191)))</f>
        <v>เริ่มซ่อมงาน PM แล้ว รับผิดชอบโดย PUCHIT KULSEREE</v>
      </c>
      <c r="AE1191" s="38" t="str">
        <f>IFERROR(LOWER(TRIM(_xlfn.TEXTBEFORE(_xlfn.TEXTAFTER('query (10)'!AB1191,"("),")"))),"")</f>
        <v>puchit@nsk.com</v>
      </c>
      <c r="AF1191" s="38" t="str">
        <f>IF('query (10)'!AD1191="","",TRIM('query (10)'!AD1191))</f>
        <v>ผะหลา สีแดง</v>
      </c>
      <c r="AG1191" s="38" t="str">
        <f>IF('query (10)'!AE1191="","",TRIM('query (10)'!AE1191))</f>
        <v>ภูชิต กุลเสรี</v>
      </c>
      <c r="AH1191" s="38" t="str">
        <f>IF('query (10)'!AF1191="","",IFERROR(VALUE('query (10)'!AF1191),""))</f>
        <v/>
      </c>
      <c r="AI1191" s="38" t="str">
        <f>IF('query (10)'!AG1191="","",TRIM('query (10)'!AG1191))</f>
        <v/>
      </c>
      <c r="AJ1191" s="38" t="str">
        <f>IF('query (10)'!AH1191="","",IFERROR(VALUE('query (10)'!AH1191),""))</f>
        <v/>
      </c>
      <c r="AK1191" s="38" t="str">
        <f>IF('query (10)'!AI1191="","",TRIM('query (10)'!AI1191))</f>
        <v/>
      </c>
      <c r="AL1191" s="42">
        <f t="shared" si="90"/>
        <v>2026</v>
      </c>
      <c r="AM1191" s="42" t="str">
        <f t="shared" si="91"/>
        <v>2026-03</v>
      </c>
      <c r="AN1191" s="42" t="str">
        <f t="shared" ca="1" si="92"/>
        <v/>
      </c>
      <c r="AO1191" s="42" t="str">
        <f t="shared" si="93"/>
        <v>AS-969 | BEARING PRESS M/C | MA-448 | TP3 | HYDRAULIC CYLINDER | Time-based Maintenance | Mechanical | Part Change | Medium | Repair unit hydraulic cylinder up/down
Change seal kit 
Change o - ring 
Change oil#46
model seal kit 
SDR-45/SKY-45/SGY-115/SKY-110/SDR-110/SKW-35/SDR-35 BURT3-G135/BURT3-G110/BURT2-P-14
O - RONG G-135/G-110/G-40/G-135/G45/P-32/P-14/ (P-9 Solenoid) | model seal kit 
SDR-45/SKY-45/SGY-115/SKY-110/SDR-110/SKW-35/SDR-35 BURT3-G135/BURT3-G110/BURT2-P-14
O - RONG G-135/G-110/G-40/G-135/G45/P-32/P-14/ (P-9 Solenoid) | เริ่มซ่อมงาน PM แล้ว รับผิดชอบโดย PUCHIT KULSEREE | ภูชิต กุลเสรี</v>
      </c>
      <c r="AP1191" s="42" t="str">
        <f>_xlfn.TEXTJOIN("; ",TRUE,IF(COUNTA('query (10)'!A1191:AK1191)&lt;=6,"NEAR_EMPTY_ROW",""),IF($K1191="","MISSING_STATUS",""),IF(AND($K1191="เสร็จสิ้น",$Z1191=""),"DONE_NO_ACTUAL_DATE",""),IF(AND($I1191="Condition-based Maintenance",$AH1191=""),"CBM_NO_MEASUREMENT",""),IF(OR($X1191="",$X1191=0),"INVALID_PERIOD",""),IF(AND($AA1191&lt;&gt;"",$AB1191&lt;&gt;"",$AB1191&lt;$AA1191),"DATE_SEQUENCE_ERROR",""),IF(AND($AB1191&lt;&gt;"",$AB1191&gt;DATE(2030,12,31)),"DATE_OUTLIER",""),IF($C1191="","MISSING_QRCODE",""),IF($J1191="UNKNOWN","UNKNOWN_PM_TYPE",""),IF($L1191="UNKNOWN","UNKNOWN_STATUS",""))</f>
        <v/>
      </c>
      <c r="AQ1191" s="42" t="str">
        <f t="shared" si="94"/>
        <v>NO</v>
      </c>
    </row>
    <row r="1192" spans="1:43" x14ac:dyDescent="0.3">
      <c r="A1192" s="38">
        <f>IF('query (10)'!A1192="","",'query (10)'!A1192)</f>
        <v>1366</v>
      </c>
      <c r="B1192" s="38">
        <f>IF('query (10)'!B1192="","",'query (10)'!B1192)</f>
        <v>19175</v>
      </c>
      <c r="C1192" s="38" t="str">
        <f>TRIM(UPPER('query (10)'!M1192))</f>
        <v>AS-173</v>
      </c>
      <c r="D1192" s="38" t="str">
        <f>TRIM(UPPER(IFERROR(_xlfn.TEXTBEFORE('query (10)'!L1192,"("),'query (10)'!L1192)))</f>
        <v>TENSION PULLEY PRESS M/C</v>
      </c>
      <c r="E1192" s="38" t="str">
        <f>IFERROR(TRIM(UPPER(_xlfn.TEXTBEFORE(_xlfn.TEXTAFTER('query (10)'!L1192,"("),")"))),"")</f>
        <v>LINE 2</v>
      </c>
      <c r="F1192" s="38" t="str">
        <f>TRIM('query (10)'!K1192)</f>
        <v>TP2</v>
      </c>
      <c r="G1192" s="38" t="str">
        <f>IF('query (10)'!J1192="","",'query (10)'!J1192)</f>
        <v>Hydraulic Equipment</v>
      </c>
      <c r="H1192" s="38" t="str">
        <f>TRIM(UPPER('query (10)'!J1192))</f>
        <v>HYDRAULIC EQUIPMENT</v>
      </c>
      <c r="I1192" s="38" t="str">
        <f>IF('query (10)'!F1192="","",'query (10)'!F1192)</f>
        <v>Condition-based Maintenance</v>
      </c>
      <c r="J1192" s="38" t="str">
        <f>IF('query (10)'!F1192="","",IFERROR(INDEX(Cleaning_Rules!$B$14:$B$17,MATCH(TRIM('query (10)'!F1192),Cleaning_Rules!$A$14:$A$17,0)),"UNKNOWN"))</f>
        <v>CBM</v>
      </c>
      <c r="K1192" s="38" t="str">
        <f>IF('query (10)'!G1192="","",'query (10)'!G1192)</f>
        <v>เสร็จสิ้น</v>
      </c>
      <c r="L1192" s="38" t="str">
        <f>IF('query (10)'!G1192="","MISSING",IFERROR(INDEX(Cleaning_Rules!$B$5:$B$10,MATCH(TRIM('query (10)'!G1192),Cleaning_Rules!$A$5:$A$10,0)),"UNKNOWN"))</f>
        <v>COMPLETED</v>
      </c>
      <c r="M1192" s="38" t="str">
        <f>IF('query (10)'!I1192="","",'query (10)'!I1192)</f>
        <v>Mechanical</v>
      </c>
      <c r="N1192" s="38" t="str">
        <f>IF('query (10)'!O1192="","",'query (10)'!O1192)</f>
        <v>Inspection</v>
      </c>
      <c r="O1192" s="38" t="str">
        <f>IF('query (10)'!P1192="","",'query (10)'!P1192)</f>
        <v>Medium</v>
      </c>
      <c r="P1192" s="38" t="str">
        <f>IF('query (10)'!N1192="","",'query (10)'!N1192)</f>
        <v xml:space="preserve">Check and change oil hydraulic </v>
      </c>
      <c r="Q1192" s="38" t="str">
        <f>TRIM('query (10)'!N1192)</f>
        <v>Check and change oil hydraulic</v>
      </c>
      <c r="R1192" s="38" t="str">
        <f>TRIM(UPPER('query (10)'!R1192))</f>
        <v/>
      </c>
      <c r="S1192" s="38" t="str">
        <f>TRIM(UPPER('query (10)'!S1192))</f>
        <v/>
      </c>
      <c r="T1192" s="38" t="str">
        <f>IF('query (10)'!Q1192="","",TRIM(UPPER('query (10)'!Q1192)))</f>
        <v/>
      </c>
      <c r="U1192" s="38" t="str">
        <f>IF('query (10)'!T1192="","",'query (10)'!T1192)</f>
        <v/>
      </c>
      <c r="V1192" s="39" t="str">
        <f>IF('query (10)'!T1192="","",IFERROR(VALUE('query (10)'!T1192),""))</f>
        <v/>
      </c>
      <c r="W1192" s="40">
        <f>IF('query (10)'!U1192="","",'query (10)'!U1192)</f>
        <v>0</v>
      </c>
      <c r="X1192" s="39">
        <f>IF('query (10)'!V1192="","",'query (10)'!V1192)</f>
        <v>720</v>
      </c>
      <c r="Y1192" s="41">
        <f>IF('query (10)'!W1192="","",'query (10)'!W1192)</f>
        <v>46095</v>
      </c>
      <c r="Z1192" s="41">
        <f>IF('query (10)'!X1192="","",'query (10)'!X1192)</f>
        <v>46184</v>
      </c>
      <c r="AA1192" s="41">
        <f>IF('query (10)'!Y1192="","",'query (10)'!Y1192)</f>
        <v>46184</v>
      </c>
      <c r="AB1192" s="41">
        <f>IF('query (10)'!Z1192="","",'query (10)'!Z1192)</f>
        <v>46904</v>
      </c>
      <c r="AC1192" s="38" t="str">
        <f>IF(OR('query (10)'!AA1192="",COUNTIF(Cleaning_Rules!$A$21:$A$26,TRIM('query (10)'!AA1192))&gt;0),"",TRIM('query (10)'!AA1192))</f>
        <v/>
      </c>
      <c r="AD1192" s="38" t="str">
        <f>IF('query (10)'!AB1192="","",TRIM(IFERROR(_xlfn.TEXTBEFORE('query (10)'!AB1192,"("),'query (10)'!AB1192)))</f>
        <v>เริ่มซ่อมงาน PM แล้ว รับผิดชอบโดย PAHLA SEEDANG</v>
      </c>
      <c r="AE1192" s="38" t="str">
        <f>IFERROR(LOWER(TRIM(_xlfn.TEXTBEFORE(_xlfn.TEXTAFTER('query (10)'!AB1192,"("),")"))),"")</f>
        <v>pahla@nsk.com</v>
      </c>
      <c r="AF1192" s="38" t="str">
        <f>IF('query (10)'!AD1192="","",TRIM('query (10)'!AD1192))</f>
        <v>ผะหลา สีแดง</v>
      </c>
      <c r="AG1192" s="38" t="str">
        <f>IF('query (10)'!AE1192="","",TRIM('query (10)'!AE1192))</f>
        <v>ภูชิต กุลเสรี</v>
      </c>
      <c r="AH1192" s="38" t="str">
        <f>IF('query (10)'!AF1192="","",IFERROR(VALUE('query (10)'!AF1192),""))</f>
        <v/>
      </c>
      <c r="AI1192" s="38" t="str">
        <f>IF('query (10)'!AG1192="","",TRIM('query (10)'!AG1192))</f>
        <v/>
      </c>
      <c r="AJ1192" s="38" t="str">
        <f>IF('query (10)'!AH1192="","",IFERROR(VALUE('query (10)'!AH1192),""))</f>
        <v/>
      </c>
      <c r="AK1192" s="38" t="str">
        <f>IF('query (10)'!AI1192="","",TRIM('query (10)'!AI1192))</f>
        <v/>
      </c>
      <c r="AL1192" s="42">
        <f t="shared" si="90"/>
        <v>2026</v>
      </c>
      <c r="AM1192" s="42" t="str">
        <f t="shared" si="91"/>
        <v>2026-03</v>
      </c>
      <c r="AN1192" s="42" t="str">
        <f t="shared" ca="1" si="92"/>
        <v/>
      </c>
      <c r="AO1192" s="42" t="str">
        <f t="shared" si="93"/>
        <v>AS-173 | TENSION PULLEY PRESS M/C | LINE 2 | TP2 | HYDRAULIC EQUIPMENT | Condition-based Maintenance | Mechanical | Inspection | Medium | Check and change oil hydraulic | เริ่มซ่อมงาน PM แล้ว รับผิดชอบโดย PAHLA SEEDANG | ภูชิต กุลเสรี</v>
      </c>
      <c r="AP1192" s="42" t="str">
        <f>_xlfn.TEXTJOIN("; ",TRUE,IF(COUNTA('query (10)'!A1192:AK1192)&lt;=6,"NEAR_EMPTY_ROW",""),IF($K1192="","MISSING_STATUS",""),IF(AND($K1192="เสร็จสิ้น",$Z1192=""),"DONE_NO_ACTUAL_DATE",""),IF(AND($I1192="Condition-based Maintenance",$AH1192=""),"CBM_NO_MEASUREMENT",""),IF(OR($X1192="",$X1192=0),"INVALID_PERIOD",""),IF(AND($AA1192&lt;&gt;"",$AB1192&lt;&gt;"",$AB1192&lt;$AA1192),"DATE_SEQUENCE_ERROR",""),IF(AND($AB1192&lt;&gt;"",$AB1192&gt;DATE(2030,12,31)),"DATE_OUTLIER",""),IF($C1192="","MISSING_QRCODE",""),IF($J1192="UNKNOWN","UNKNOWN_PM_TYPE",""),IF($L1192="UNKNOWN","UNKNOWN_STATUS",""))</f>
        <v>CBM_NO_MEASUREMENT</v>
      </c>
      <c r="AQ1192" s="42" t="str">
        <f t="shared" si="94"/>
        <v>NO</v>
      </c>
    </row>
    <row r="1193" spans="1:43" x14ac:dyDescent="0.3">
      <c r="A1193" s="38">
        <f>IF('query (10)'!A1193="","",'query (10)'!A1193)</f>
        <v>1367</v>
      </c>
      <c r="B1193" s="38">
        <f>IF('query (10)'!B1193="","",'query (10)'!B1193)</f>
        <v>18426</v>
      </c>
      <c r="C1193" s="38" t="str">
        <f>TRIM(UPPER('query (10)'!M1193))</f>
        <v>AS-329</v>
      </c>
      <c r="D1193" s="38" t="str">
        <f>TRIM(UPPER(IFERROR(_xlfn.TEXTBEFORE('query (10)'!L1193,"("),'query (10)'!L1193)))</f>
        <v>GREASE INJECTION M/C</v>
      </c>
      <c r="E1193" s="38" t="str">
        <f>IFERROR(TRIM(UPPER(_xlfn.TEXTBEFORE(_xlfn.TEXTAFTER('query (10)'!L1193,"("),")"))),"")</f>
        <v/>
      </c>
      <c r="F1193" s="38" t="str">
        <f>TRIM('query (10)'!K1193)</f>
        <v>SB4</v>
      </c>
      <c r="G1193" s="38" t="str">
        <f>IF('query (10)'!J1193="","",'query (10)'!J1193)</f>
        <v>Air Cylinder</v>
      </c>
      <c r="H1193" s="38" t="str">
        <f>TRIM(UPPER('query (10)'!J1193))</f>
        <v>AIR CYLINDER</v>
      </c>
      <c r="I1193" s="38" t="str">
        <f>IF('query (10)'!F1193="","",'query (10)'!F1193)</f>
        <v>Time-based Maintenance</v>
      </c>
      <c r="J1193" s="38" t="str">
        <f>IF('query (10)'!F1193="","",IFERROR(INDEX(Cleaning_Rules!$B$14:$B$17,MATCH(TRIM('query (10)'!F1193),Cleaning_Rules!$A$14:$A$17,0)),"UNKNOWN"))</f>
        <v>TBM</v>
      </c>
      <c r="K1193" s="38" t="str">
        <f>IF('query (10)'!G1193="","",'query (10)'!G1193)</f>
        <v>เสร็จสิ้น</v>
      </c>
      <c r="L1193" s="38" t="str">
        <f>IF('query (10)'!G1193="","MISSING",IFERROR(INDEX(Cleaning_Rules!$B$5:$B$10,MATCH(TRIM('query (10)'!G1193),Cleaning_Rules!$A$5:$A$10,0)),"UNKNOWN"))</f>
        <v>COMPLETED</v>
      </c>
      <c r="M1193" s="38" t="str">
        <f>IF('query (10)'!I1193="","",'query (10)'!I1193)</f>
        <v>Mechanical</v>
      </c>
      <c r="N1193" s="38" t="str">
        <f>IF('query (10)'!O1193="","",'query (10)'!O1193)</f>
        <v>Part Change</v>
      </c>
      <c r="O1193" s="38" t="str">
        <f>IF('query (10)'!P1193="","",'query (10)'!P1193)</f>
        <v>Medium</v>
      </c>
      <c r="P1193" s="38" t="str">
        <f>IF('query (10)'!N1193="","",'query (10)'!N1193)</f>
        <v>change air cylinder tranfer</v>
      </c>
      <c r="Q1193" s="38" t="str">
        <f>TRIM('query (10)'!N1193)</f>
        <v>change air cylinder tranfer</v>
      </c>
      <c r="R1193" s="38" t="str">
        <f>TRIM(UPPER('query (10)'!R1193))</f>
        <v>AIR CYLINDER</v>
      </c>
      <c r="S1193" s="38" t="str">
        <f>TRIM(UPPER('query (10)'!S1193))</f>
        <v>SRG3-00-25B-500-A</v>
      </c>
      <c r="T1193" s="38" t="str">
        <f>IF('query (10)'!Q1193="","",TRIM(UPPER('query (10)'!Q1193)))</f>
        <v/>
      </c>
      <c r="U1193" s="38" t="str">
        <f>IF('query (10)'!T1193="","",'query (10)'!T1193)</f>
        <v/>
      </c>
      <c r="V1193" s="39" t="str">
        <f>IF('query (10)'!T1193="","",IFERROR(VALUE('query (10)'!T1193),""))</f>
        <v/>
      </c>
      <c r="W1193" s="40">
        <f>IF('query (10)'!U1193="","",'query (10)'!U1193)</f>
        <v>0</v>
      </c>
      <c r="X1193" s="39">
        <f>IF('query (10)'!V1193="","",'query (10)'!V1193)</f>
        <v>0</v>
      </c>
      <c r="Y1193" s="41">
        <f>IF('query (10)'!W1193="","",'query (10)'!W1193)</f>
        <v>46070</v>
      </c>
      <c r="Z1193" s="41">
        <f>IF('query (10)'!X1193="","",'query (10)'!X1193)</f>
        <v>46073</v>
      </c>
      <c r="AA1193" s="41">
        <f>IF('query (10)'!Y1193="","",'query (10)'!Y1193)</f>
        <v>46073</v>
      </c>
      <c r="AB1193" s="41">
        <f>IF('query (10)'!Z1193="","",'query (10)'!Z1193)</f>
        <v>46073</v>
      </c>
      <c r="AC1193" s="38" t="str">
        <f>IF(OR('query (10)'!AA1193="",COUNTIF(Cleaning_Rules!$A$21:$A$26,TRIM('query (10)'!AA1193))&gt;0),"",TRIM('query (10)'!AA1193))</f>
        <v/>
      </c>
      <c r="AD1193" s="38" t="str">
        <f>IF('query (10)'!AB1193="","",TRIM(IFERROR(_xlfn.TEXTBEFORE('query (10)'!AB1193,"("),'query (10)'!AB1193)))</f>
        <v>เริ่มซ่อมงาน PM แล้ว รับผิดชอบโดย PAHLA SEEDANG</v>
      </c>
      <c r="AE1193" s="38" t="str">
        <f>IFERROR(LOWER(TRIM(_xlfn.TEXTBEFORE(_xlfn.TEXTAFTER('query (10)'!AB1193,"("),")"))),"")</f>
        <v>pahla@nsk.com</v>
      </c>
      <c r="AF1193" s="38" t="str">
        <f>IF('query (10)'!AD1193="","",TRIM('query (10)'!AD1193))</f>
        <v>ภูชิต กุลเสรี</v>
      </c>
      <c r="AG1193" s="38" t="str">
        <f>IF('query (10)'!AE1193="","",TRIM('query (10)'!AE1193))</f>
        <v>ผะหลา สีแดง</v>
      </c>
      <c r="AH1193" s="38" t="str">
        <f>IF('query (10)'!AF1193="","",IFERROR(VALUE('query (10)'!AF1193),""))</f>
        <v/>
      </c>
      <c r="AI1193" s="38" t="str">
        <f>IF('query (10)'!AG1193="","",TRIM('query (10)'!AG1193))</f>
        <v/>
      </c>
      <c r="AJ1193" s="38" t="str">
        <f>IF('query (10)'!AH1193="","",IFERROR(VALUE('query (10)'!AH1193),""))</f>
        <v/>
      </c>
      <c r="AK1193" s="38" t="str">
        <f>IF('query (10)'!AI1193="","",TRIM('query (10)'!AI1193))</f>
        <v/>
      </c>
      <c r="AL1193" s="42">
        <f t="shared" si="90"/>
        <v>2026</v>
      </c>
      <c r="AM1193" s="42" t="str">
        <f t="shared" si="91"/>
        <v>2026-02</v>
      </c>
      <c r="AN1193" s="42" t="str">
        <f t="shared" ca="1" si="92"/>
        <v/>
      </c>
      <c r="AO1193" s="42" t="str">
        <f t="shared" si="93"/>
        <v>AS-329 | GREASE INJECTION M/C | SB4 | AIR CYLINDER | Time-based Maintenance | Mechanical | Part Change | Medium | change air cylinder tranfer | AIR CYLINDER | SRG3-00-25B-500-A | เริ่มซ่อมงาน PM แล้ว รับผิดชอบโดย PAHLA SEEDANG | ผะหลา สีแดง</v>
      </c>
      <c r="AP1193" s="42" t="str">
        <f>_xlfn.TEXTJOIN("; ",TRUE,IF(COUNTA('query (10)'!A1193:AK1193)&lt;=6,"NEAR_EMPTY_ROW",""),IF($K1193="","MISSING_STATUS",""),IF(AND($K1193="เสร็จสิ้น",$Z1193=""),"DONE_NO_ACTUAL_DATE",""),IF(AND($I1193="Condition-based Maintenance",$AH1193=""),"CBM_NO_MEASUREMENT",""),IF(OR($X1193="",$X1193=0),"INVALID_PERIOD",""),IF(AND($AA1193&lt;&gt;"",$AB1193&lt;&gt;"",$AB1193&lt;$AA1193),"DATE_SEQUENCE_ERROR",""),IF(AND($AB1193&lt;&gt;"",$AB1193&gt;DATE(2030,12,31)),"DATE_OUTLIER",""),IF($C1193="","MISSING_QRCODE",""),IF($J1193="UNKNOWN","UNKNOWN_PM_TYPE",""),IF($L1193="UNKNOWN","UNKNOWN_STATUS",""))</f>
        <v>INVALID_PERIOD</v>
      </c>
      <c r="AQ1193" s="42" t="str">
        <f t="shared" si="94"/>
        <v>NO</v>
      </c>
    </row>
    <row r="1194" spans="1:43" x14ac:dyDescent="0.3">
      <c r="A1194" s="38">
        <f>IF('query (10)'!A1194="","",'query (10)'!A1194)</f>
        <v>1369</v>
      </c>
      <c r="B1194" s="38">
        <f>IF('query (10)'!B1194="","",'query (10)'!B1194)</f>
        <v>18427</v>
      </c>
      <c r="C1194" s="38" t="str">
        <f>TRIM(UPPER('query (10)'!M1194))</f>
        <v>GR-319</v>
      </c>
      <c r="D1194" s="38" t="str">
        <f>TRIM(UPPER(IFERROR(_xlfn.TEXTBEFORE('query (10)'!L1194,"("),'query (10)'!L1194)))</f>
        <v>OUTER RING RACEWAY GRINDING M/C</v>
      </c>
      <c r="E1194" s="38" t="str">
        <f>IFERROR(TRIM(UPPER(_xlfn.TEXTBEFORE(_xlfn.TEXTAFTER('query (10)'!L1194,"("),")"))),"")</f>
        <v/>
      </c>
      <c r="F1194" s="38" t="str">
        <f>TRIM('query (10)'!K1194)</f>
        <v>SB4</v>
      </c>
      <c r="G1194" s="38" t="str">
        <f>IF('query (10)'!J1194="","",'query (10)'!J1194)</f>
        <v>Conveyor</v>
      </c>
      <c r="H1194" s="38" t="str">
        <f>TRIM(UPPER('query (10)'!J1194))</f>
        <v>CONVEYOR</v>
      </c>
      <c r="I1194" s="38" t="str">
        <f>IF('query (10)'!F1194="","",'query (10)'!F1194)</f>
        <v>Time-based Maintenance</v>
      </c>
      <c r="J1194" s="38" t="str">
        <f>IF('query (10)'!F1194="","",IFERROR(INDEX(Cleaning_Rules!$B$14:$B$17,MATCH(TRIM('query (10)'!F1194),Cleaning_Rules!$A$14:$A$17,0)),"UNKNOWN"))</f>
        <v>TBM</v>
      </c>
      <c r="K1194" s="38" t="str">
        <f>IF('query (10)'!G1194="","",'query (10)'!G1194)</f>
        <v>เสร็จสิ้น</v>
      </c>
      <c r="L1194" s="38" t="str">
        <f>IF('query (10)'!G1194="","MISSING",IFERROR(INDEX(Cleaning_Rules!$B$5:$B$10,MATCH(TRIM('query (10)'!G1194),Cleaning_Rules!$A$5:$A$10,0)),"UNKNOWN"))</f>
        <v>COMPLETED</v>
      </c>
      <c r="M1194" s="38" t="str">
        <f>IF('query (10)'!I1194="","",'query (10)'!I1194)</f>
        <v>Mechanical</v>
      </c>
      <c r="N1194" s="38" t="str">
        <f>IF('query (10)'!O1194="","",'query (10)'!O1194)</f>
        <v>Part Change</v>
      </c>
      <c r="O1194" s="38" t="str">
        <f>IF('query (10)'!P1194="","",'query (10)'!P1194)</f>
        <v>Medium</v>
      </c>
      <c r="P1194" s="38" t="str">
        <f>IF('query (10)'!N1194="","",'query (10)'!N1194)</f>
        <v>change sprocket conveyer outlet</v>
      </c>
      <c r="Q1194" s="38" t="str">
        <f>TRIM('query (10)'!N1194)</f>
        <v>change sprocket conveyer outlet</v>
      </c>
      <c r="R1194" s="38" t="str">
        <f>TRIM(UPPER('query (10)'!R1194))</f>
        <v>SPROCKET</v>
      </c>
      <c r="S1194" s="38" t="str">
        <f>TRIM(UPPER('query (10)'!S1194))</f>
        <v>M12S1020R6</v>
      </c>
      <c r="T1194" s="38" t="str">
        <f>IF('query (10)'!Q1194="","",TRIM(UPPER('query (10)'!Q1194)))</f>
        <v/>
      </c>
      <c r="U1194" s="38" t="str">
        <f>IF('query (10)'!T1194="","",'query (10)'!T1194)</f>
        <v/>
      </c>
      <c r="V1194" s="39" t="str">
        <f>IF('query (10)'!T1194="","",IFERROR(VALUE('query (10)'!T1194),""))</f>
        <v/>
      </c>
      <c r="W1194" s="40">
        <f>IF('query (10)'!U1194="","",'query (10)'!U1194)</f>
        <v>0</v>
      </c>
      <c r="X1194" s="39">
        <f>IF('query (10)'!V1194="","",'query (10)'!V1194)</f>
        <v>0</v>
      </c>
      <c r="Y1194" s="41">
        <f>IF('query (10)'!W1194="","",'query (10)'!W1194)</f>
        <v>46070</v>
      </c>
      <c r="Z1194" s="41">
        <f>IF('query (10)'!X1194="","",'query (10)'!X1194)</f>
        <v>46073</v>
      </c>
      <c r="AA1194" s="41">
        <f>IF('query (10)'!Y1194="","",'query (10)'!Y1194)</f>
        <v>46073</v>
      </c>
      <c r="AB1194" s="41">
        <f>IF('query (10)'!Z1194="","",'query (10)'!Z1194)</f>
        <v>46073</v>
      </c>
      <c r="AC1194" s="38" t="str">
        <f>IF(OR('query (10)'!AA1194="",COUNTIF(Cleaning_Rules!$A$21:$A$26,TRIM('query (10)'!AA1194))&gt;0),"",TRIM('query (10)'!AA1194))</f>
        <v/>
      </c>
      <c r="AD1194" s="38" t="str">
        <f>IF('query (10)'!AB1194="","",TRIM(IFERROR(_xlfn.TEXTBEFORE('query (10)'!AB1194,"("),'query (10)'!AB1194)))</f>
        <v>เริ่มซ่อมงาน PM แล้ว รับผิดชอบโดย PAHLA SEEDANG</v>
      </c>
      <c r="AE1194" s="38" t="str">
        <f>IFERROR(LOWER(TRIM(_xlfn.TEXTBEFORE(_xlfn.TEXTAFTER('query (10)'!AB1194,"("),")"))),"")</f>
        <v>pahla@nsk.com</v>
      </c>
      <c r="AF1194" s="38" t="str">
        <f>IF('query (10)'!AD1194="","",TRIM('query (10)'!AD1194))</f>
        <v>ภูชิต กุลเสรี</v>
      </c>
      <c r="AG1194" s="38" t="str">
        <f>IF('query (10)'!AE1194="","",TRIM('query (10)'!AE1194))</f>
        <v>ผะหลา สีแดง</v>
      </c>
      <c r="AH1194" s="38" t="str">
        <f>IF('query (10)'!AF1194="","",IFERROR(VALUE('query (10)'!AF1194),""))</f>
        <v/>
      </c>
      <c r="AI1194" s="38" t="str">
        <f>IF('query (10)'!AG1194="","",TRIM('query (10)'!AG1194))</f>
        <v/>
      </c>
      <c r="AJ1194" s="38" t="str">
        <f>IF('query (10)'!AH1194="","",IFERROR(VALUE('query (10)'!AH1194),""))</f>
        <v/>
      </c>
      <c r="AK1194" s="38" t="str">
        <f>IF('query (10)'!AI1194="","",TRIM('query (10)'!AI1194))</f>
        <v/>
      </c>
      <c r="AL1194" s="42">
        <f t="shared" si="90"/>
        <v>2026</v>
      </c>
      <c r="AM1194" s="42" t="str">
        <f t="shared" si="91"/>
        <v>2026-02</v>
      </c>
      <c r="AN1194" s="42" t="str">
        <f t="shared" ca="1" si="92"/>
        <v/>
      </c>
      <c r="AO1194" s="42" t="str">
        <f t="shared" si="93"/>
        <v>GR-319 | OUTER RING RACEWAY GRINDING M/C | SB4 | CONVEYOR | Time-based Maintenance | Mechanical | Part Change | Medium | change sprocket conveyer outlet | SPROCKET | M12S1020R6 | เริ่มซ่อมงาน PM แล้ว รับผิดชอบโดย PAHLA SEEDANG | ผะหลา สีแดง</v>
      </c>
      <c r="AP1194" s="42" t="str">
        <f>_xlfn.TEXTJOIN("; ",TRUE,IF(COUNTA('query (10)'!A1194:AK1194)&lt;=6,"NEAR_EMPTY_ROW",""),IF($K1194="","MISSING_STATUS",""),IF(AND($K1194="เสร็จสิ้น",$Z1194=""),"DONE_NO_ACTUAL_DATE",""),IF(AND($I1194="Condition-based Maintenance",$AH1194=""),"CBM_NO_MEASUREMENT",""),IF(OR($X1194="",$X1194=0),"INVALID_PERIOD",""),IF(AND($AA1194&lt;&gt;"",$AB1194&lt;&gt;"",$AB1194&lt;$AA1194),"DATE_SEQUENCE_ERROR",""),IF(AND($AB1194&lt;&gt;"",$AB1194&gt;DATE(2030,12,31)),"DATE_OUTLIER",""),IF($C1194="","MISSING_QRCODE",""),IF($J1194="UNKNOWN","UNKNOWN_PM_TYPE",""),IF($L1194="UNKNOWN","UNKNOWN_STATUS",""))</f>
        <v>INVALID_PERIOD</v>
      </c>
      <c r="AQ1194" s="42" t="str">
        <f t="shared" si="94"/>
        <v>NO</v>
      </c>
    </row>
    <row r="1195" spans="1:43" x14ac:dyDescent="0.3">
      <c r="A1195" s="38">
        <f>IF('query (10)'!A1195="","",'query (10)'!A1195)</f>
        <v>1370</v>
      </c>
      <c r="B1195" s="38">
        <f>IF('query (10)'!B1195="","",'query (10)'!B1195)</f>
        <v>18432</v>
      </c>
      <c r="C1195" s="38" t="str">
        <f>TRIM(UPPER('query (10)'!M1195))</f>
        <v>GR-530</v>
      </c>
      <c r="D1195" s="38" t="str">
        <f>TRIM(UPPER(IFERROR(_xlfn.TEXTBEFORE('query (10)'!L1195,"("),'query (10)'!L1195)))</f>
        <v>INNER RING RACEWAY SUPER FINISH M/C</v>
      </c>
      <c r="E1195" s="38" t="str">
        <f>IFERROR(TRIM(UPPER(_xlfn.TEXTBEFORE(_xlfn.TEXTAFTER('query (10)'!L1195,"("),")"))),"")</f>
        <v/>
      </c>
      <c r="F1195" s="38" t="str">
        <f>TRIM('query (10)'!K1195)</f>
        <v>SB5</v>
      </c>
      <c r="G1195" s="38" t="str">
        <f>IF('query (10)'!J1195="","",'query (10)'!J1195)</f>
        <v>pressur roll unit</v>
      </c>
      <c r="H1195" s="38" t="str">
        <f>TRIM(UPPER('query (10)'!J1195))</f>
        <v>PRESSUR ROLL UNIT</v>
      </c>
      <c r="I1195" s="38" t="str">
        <f>IF('query (10)'!F1195="","",'query (10)'!F1195)</f>
        <v>Time-based Maintenance</v>
      </c>
      <c r="J1195" s="38" t="str">
        <f>IF('query (10)'!F1195="","",IFERROR(INDEX(Cleaning_Rules!$B$14:$B$17,MATCH(TRIM('query (10)'!F1195),Cleaning_Rules!$A$14:$A$17,0)),"UNKNOWN"))</f>
        <v>TBM</v>
      </c>
      <c r="K1195" s="38" t="str">
        <f>IF('query (10)'!G1195="","",'query (10)'!G1195)</f>
        <v>เสร็จสิ้น</v>
      </c>
      <c r="L1195" s="38" t="str">
        <f>IF('query (10)'!G1195="","MISSING",IFERROR(INDEX(Cleaning_Rules!$B$5:$B$10,MATCH(TRIM('query (10)'!G1195),Cleaning_Rules!$A$5:$A$10,0)),"UNKNOWN"))</f>
        <v>COMPLETED</v>
      </c>
      <c r="M1195" s="38" t="str">
        <f>IF('query (10)'!I1195="","",'query (10)'!I1195)</f>
        <v>Mechanical</v>
      </c>
      <c r="N1195" s="38" t="str">
        <f>IF('query (10)'!O1195="","",'query (10)'!O1195)</f>
        <v>Part Change</v>
      </c>
      <c r="O1195" s="38" t="str">
        <f>IF('query (10)'!P1195="","",'query (10)'!P1195)</f>
        <v>Medium</v>
      </c>
      <c r="P1195" s="38" t="str">
        <f>IF('query (10)'!N1195="","",'query (10)'!N1195)</f>
        <v>repair unit pressur roll ตามรอบการใช้งาน</v>
      </c>
      <c r="Q1195" s="38" t="str">
        <f>TRIM('query (10)'!N1195)</f>
        <v>repair unit pressur roll ตามรอบการใช้งาน</v>
      </c>
      <c r="R1195" s="38" t="str">
        <f>TRIM(UPPER('query (10)'!R1195))</f>
        <v/>
      </c>
      <c r="S1195" s="38" t="str">
        <f>TRIM(UPPER('query (10)'!S1195))</f>
        <v/>
      </c>
      <c r="T1195" s="38" t="str">
        <f>IF('query (10)'!Q1195="","",TRIM(UPPER('query (10)'!Q1195)))</f>
        <v/>
      </c>
      <c r="U1195" s="38" t="str">
        <f>IF('query (10)'!T1195="","",'query (10)'!T1195)</f>
        <v/>
      </c>
      <c r="V1195" s="39" t="str">
        <f>IF('query (10)'!T1195="","",IFERROR(VALUE('query (10)'!T1195),""))</f>
        <v/>
      </c>
      <c r="W1195" s="40">
        <f>IF('query (10)'!U1195="","",'query (10)'!U1195)</f>
        <v>0</v>
      </c>
      <c r="X1195" s="39">
        <f>IF('query (10)'!V1195="","",'query (10)'!V1195)</f>
        <v>36</v>
      </c>
      <c r="Y1195" s="41">
        <f>IF('query (10)'!W1195="","",'query (10)'!W1195)</f>
        <v>46071</v>
      </c>
      <c r="Z1195" s="41">
        <f>IF('query (10)'!X1195="","",'query (10)'!X1195)</f>
        <v>46083</v>
      </c>
      <c r="AA1195" s="41">
        <f>IF('query (10)'!Y1195="","",'query (10)'!Y1195)</f>
        <v>46083</v>
      </c>
      <c r="AB1195" s="41">
        <f>IF('query (10)'!Z1195="","",'query (10)'!Z1195)</f>
        <v>46119</v>
      </c>
      <c r="AC1195" s="38" t="str">
        <f>IF(OR('query (10)'!AA1195="",COUNTIF(Cleaning_Rules!$A$21:$A$26,TRIM('query (10)'!AA1195))&gt;0),"",TRIM('query (10)'!AA1195))</f>
        <v/>
      </c>
      <c r="AD1195" s="38" t="str">
        <f>IF('query (10)'!AB1195="","",TRIM(IFERROR(_xlfn.TEXTBEFORE('query (10)'!AB1195,"("),'query (10)'!AB1195)))</f>
        <v>เริ่มซ่อมงาน PM แล้ว รับผิดชอบโดย PUCHIT KULSEREE</v>
      </c>
      <c r="AE1195" s="38" t="str">
        <f>IFERROR(LOWER(TRIM(_xlfn.TEXTBEFORE(_xlfn.TEXTAFTER('query (10)'!AB1195,"("),")"))),"")</f>
        <v>puchit@nsk.com</v>
      </c>
      <c r="AF1195" s="38" t="str">
        <f>IF('query (10)'!AD1195="","",TRIM('query (10)'!AD1195))</f>
        <v>ภูชิต กุลเสรี</v>
      </c>
      <c r="AG1195" s="38" t="str">
        <f>IF('query (10)'!AE1195="","",TRIM('query (10)'!AE1195))</f>
        <v>ภูชิต กุลเสรี</v>
      </c>
      <c r="AH1195" s="38" t="str">
        <f>IF('query (10)'!AF1195="","",IFERROR(VALUE('query (10)'!AF1195),""))</f>
        <v/>
      </c>
      <c r="AI1195" s="38" t="str">
        <f>IF('query (10)'!AG1195="","",TRIM('query (10)'!AG1195))</f>
        <v/>
      </c>
      <c r="AJ1195" s="38" t="str">
        <f>IF('query (10)'!AH1195="","",IFERROR(VALUE('query (10)'!AH1195),""))</f>
        <v/>
      </c>
      <c r="AK1195" s="38" t="str">
        <f>IF('query (10)'!AI1195="","",TRIM('query (10)'!AI1195))</f>
        <v/>
      </c>
      <c r="AL1195" s="42">
        <f t="shared" si="90"/>
        <v>2026</v>
      </c>
      <c r="AM1195" s="42" t="str">
        <f t="shared" si="91"/>
        <v>2026-02</v>
      </c>
      <c r="AN1195" s="42" t="str">
        <f t="shared" ca="1" si="92"/>
        <v/>
      </c>
      <c r="AO1195" s="42" t="str">
        <f t="shared" si="93"/>
        <v>GR-530 | INNER RING RACEWAY SUPER FINISH M/C | SB5 | PRESSUR ROLL UNIT | Time-based Maintenance | Mechanical | Part Change | Medium | repair unit pressur roll ตามรอบการใช้งาน | เริ่มซ่อมงาน PM แล้ว รับผิดชอบโดย PUCHIT KULSEREE | ภูชิต กุลเสรี</v>
      </c>
      <c r="AP1195" s="42" t="str">
        <f>_xlfn.TEXTJOIN("; ",TRUE,IF(COUNTA('query (10)'!A1195:AK1195)&lt;=6,"NEAR_EMPTY_ROW",""),IF($K1195="","MISSING_STATUS",""),IF(AND($K1195="เสร็จสิ้น",$Z1195=""),"DONE_NO_ACTUAL_DATE",""),IF(AND($I1195="Condition-based Maintenance",$AH1195=""),"CBM_NO_MEASUREMENT",""),IF(OR($X1195="",$X1195=0),"INVALID_PERIOD",""),IF(AND($AA1195&lt;&gt;"",$AB1195&lt;&gt;"",$AB1195&lt;$AA1195),"DATE_SEQUENCE_ERROR",""),IF(AND($AB1195&lt;&gt;"",$AB1195&gt;DATE(2030,12,31)),"DATE_OUTLIER",""),IF($C1195="","MISSING_QRCODE",""),IF($J1195="UNKNOWN","UNKNOWN_PM_TYPE",""),IF($L1195="UNKNOWN","UNKNOWN_STATUS",""))</f>
        <v/>
      </c>
      <c r="AQ1195" s="42" t="str">
        <f t="shared" si="94"/>
        <v>NO</v>
      </c>
    </row>
    <row r="1196" spans="1:43" x14ac:dyDescent="0.3">
      <c r="A1196" s="38">
        <f>IF('query (10)'!A1196="","",'query (10)'!A1196)</f>
        <v>1371</v>
      </c>
      <c r="B1196" s="38">
        <f>IF('query (10)'!B1196="","",'query (10)'!B1196)</f>
        <v>18428</v>
      </c>
      <c r="C1196" s="38" t="str">
        <f>TRIM(UPPER('query (10)'!M1196))</f>
        <v>GR-535</v>
      </c>
      <c r="D1196" s="38" t="str">
        <f>TRIM(UPPER(IFERROR(_xlfn.TEXTBEFORE('query (10)'!L1196,"("),'query (10)'!L1196)))</f>
        <v>OUTER RING RACEWAY SUPER FINISH M/C</v>
      </c>
      <c r="E1196" s="38" t="str">
        <f>IFERROR(TRIM(UPPER(_xlfn.TEXTBEFORE(_xlfn.TEXTAFTER('query (10)'!L1196,"("),")"))),"")</f>
        <v/>
      </c>
      <c r="F1196" s="38" t="str">
        <f>TRIM('query (10)'!K1196)</f>
        <v>SB5</v>
      </c>
      <c r="G1196" s="38" t="str">
        <f>IF('query (10)'!J1196="","",'query (10)'!J1196)</f>
        <v>pressur roll unit</v>
      </c>
      <c r="H1196" s="38" t="str">
        <f>TRIM(UPPER('query (10)'!J1196))</f>
        <v>PRESSUR ROLL UNIT</v>
      </c>
      <c r="I1196" s="38" t="str">
        <f>IF('query (10)'!F1196="","",'query (10)'!F1196)</f>
        <v>Time-based Maintenance</v>
      </c>
      <c r="J1196" s="38" t="str">
        <f>IF('query (10)'!F1196="","",IFERROR(INDEX(Cleaning_Rules!$B$14:$B$17,MATCH(TRIM('query (10)'!F1196),Cleaning_Rules!$A$14:$A$17,0)),"UNKNOWN"))</f>
        <v>TBM</v>
      </c>
      <c r="K1196" s="38" t="str">
        <f>IF('query (10)'!G1196="","",'query (10)'!G1196)</f>
        <v>เสร็จสิ้น</v>
      </c>
      <c r="L1196" s="38" t="str">
        <f>IF('query (10)'!G1196="","MISSING",IFERROR(INDEX(Cleaning_Rules!$B$5:$B$10,MATCH(TRIM('query (10)'!G1196),Cleaning_Rules!$A$5:$A$10,0)),"UNKNOWN"))</f>
        <v>COMPLETED</v>
      </c>
      <c r="M1196" s="38" t="str">
        <f>IF('query (10)'!I1196="","",'query (10)'!I1196)</f>
        <v>Mechanical</v>
      </c>
      <c r="N1196" s="38" t="str">
        <f>IF('query (10)'!O1196="","",'query (10)'!O1196)</f>
        <v>Part Change</v>
      </c>
      <c r="O1196" s="38" t="str">
        <f>IF('query (10)'!P1196="","",'query (10)'!P1196)</f>
        <v>Medium</v>
      </c>
      <c r="P1196" s="38" t="str">
        <f>IF('query (10)'!N1196="","",'query (10)'!N1196)</f>
        <v>repair unit pressur roll ตามรอบการใช้งาน</v>
      </c>
      <c r="Q1196" s="38" t="str">
        <f>TRIM('query (10)'!N1196)</f>
        <v>repair unit pressur roll ตามรอบการใช้งาน</v>
      </c>
      <c r="R1196" s="38" t="str">
        <f>TRIM(UPPER('query (10)'!R1196))</f>
        <v/>
      </c>
      <c r="S1196" s="38" t="str">
        <f>TRIM(UPPER('query (10)'!S1196))</f>
        <v/>
      </c>
      <c r="T1196" s="38" t="str">
        <f>IF('query (10)'!Q1196="","",TRIM(UPPER('query (10)'!Q1196)))</f>
        <v/>
      </c>
      <c r="U1196" s="38" t="str">
        <f>IF('query (10)'!T1196="","",'query (10)'!T1196)</f>
        <v/>
      </c>
      <c r="V1196" s="39" t="str">
        <f>IF('query (10)'!T1196="","",IFERROR(VALUE('query (10)'!T1196),""))</f>
        <v/>
      </c>
      <c r="W1196" s="40">
        <f>IF('query (10)'!U1196="","",'query (10)'!U1196)</f>
        <v>0</v>
      </c>
      <c r="X1196" s="39">
        <f>IF('query (10)'!V1196="","",'query (10)'!V1196)</f>
        <v>36</v>
      </c>
      <c r="Y1196" s="41">
        <f>IF('query (10)'!W1196="","",'query (10)'!W1196)</f>
        <v>46071</v>
      </c>
      <c r="Z1196" s="41">
        <f>IF('query (10)'!X1196="","",'query (10)'!X1196)</f>
        <v>46073</v>
      </c>
      <c r="AA1196" s="41">
        <f>IF('query (10)'!Y1196="","",'query (10)'!Y1196)</f>
        <v>46073</v>
      </c>
      <c r="AB1196" s="41">
        <f>IF('query (10)'!Z1196="","",'query (10)'!Z1196)</f>
        <v>46109</v>
      </c>
      <c r="AC1196" s="38" t="str">
        <f>IF(OR('query (10)'!AA1196="",COUNTIF(Cleaning_Rules!$A$21:$A$26,TRIM('query (10)'!AA1196))&gt;0),"",TRIM('query (10)'!AA1196))</f>
        <v/>
      </c>
      <c r="AD1196" s="38" t="str">
        <f>IF('query (10)'!AB1196="","",TRIM(IFERROR(_xlfn.TEXTBEFORE('query (10)'!AB1196,"("),'query (10)'!AB1196)))</f>
        <v>เริ่มซ่อมงาน PM แล้ว รับผิดชอบโดย JAKKAPAT KHOTSOMBAT</v>
      </c>
      <c r="AE1196" s="38" t="str">
        <f>IFERROR(LOWER(TRIM(_xlfn.TEXTBEFORE(_xlfn.TEXTAFTER('query (10)'!AB1196,"("),")"))),"")</f>
        <v>jakkapat@nsk.com</v>
      </c>
      <c r="AF1196" s="38" t="str">
        <f>IF('query (10)'!AD1196="","",TRIM('query (10)'!AD1196))</f>
        <v>ภูชิต กุลเสรี</v>
      </c>
      <c r="AG1196" s="38" t="str">
        <f>IF('query (10)'!AE1196="","",TRIM('query (10)'!AE1196))</f>
        <v>จักรภัทร โคตรสมบัติ</v>
      </c>
      <c r="AH1196" s="38" t="str">
        <f>IF('query (10)'!AF1196="","",IFERROR(VALUE('query (10)'!AF1196),""))</f>
        <v/>
      </c>
      <c r="AI1196" s="38" t="str">
        <f>IF('query (10)'!AG1196="","",TRIM('query (10)'!AG1196))</f>
        <v/>
      </c>
      <c r="AJ1196" s="38" t="str">
        <f>IF('query (10)'!AH1196="","",IFERROR(VALUE('query (10)'!AH1196),""))</f>
        <v/>
      </c>
      <c r="AK1196" s="38" t="str">
        <f>IF('query (10)'!AI1196="","",TRIM('query (10)'!AI1196))</f>
        <v/>
      </c>
      <c r="AL1196" s="42">
        <f t="shared" si="90"/>
        <v>2026</v>
      </c>
      <c r="AM1196" s="42" t="str">
        <f t="shared" si="91"/>
        <v>2026-02</v>
      </c>
      <c r="AN1196" s="42" t="str">
        <f t="shared" ca="1" si="92"/>
        <v/>
      </c>
      <c r="AO1196" s="42" t="str">
        <f t="shared" si="93"/>
        <v>GR-535 | OUTER RING RACEWAY SUPER FINISH M/C | SB5 | PRESSUR ROLL UNIT | Time-based Maintenance | Mechanical | Part Change | Medium | repair unit pressur roll ตามรอบการใช้งาน | เริ่มซ่อมงาน PM แล้ว รับผิดชอบโดย JAKKAPAT KHOTSOMBAT | จักรภัทร โคตรสมบัติ</v>
      </c>
      <c r="AP1196" s="42" t="str">
        <f>_xlfn.TEXTJOIN("; ",TRUE,IF(COUNTA('query (10)'!A1196:AK1196)&lt;=6,"NEAR_EMPTY_ROW",""),IF($K1196="","MISSING_STATUS",""),IF(AND($K1196="เสร็จสิ้น",$Z1196=""),"DONE_NO_ACTUAL_DATE",""),IF(AND($I1196="Condition-based Maintenance",$AH1196=""),"CBM_NO_MEASUREMENT",""),IF(OR($X1196="",$X1196=0),"INVALID_PERIOD",""),IF(AND($AA1196&lt;&gt;"",$AB1196&lt;&gt;"",$AB1196&lt;$AA1196),"DATE_SEQUENCE_ERROR",""),IF(AND($AB1196&lt;&gt;"",$AB1196&gt;DATE(2030,12,31)),"DATE_OUTLIER",""),IF($C1196="","MISSING_QRCODE",""),IF($J1196="UNKNOWN","UNKNOWN_PM_TYPE",""),IF($L1196="UNKNOWN","UNKNOWN_STATUS",""))</f>
        <v/>
      </c>
      <c r="AQ1196" s="42" t="str">
        <f t="shared" si="94"/>
        <v>NO</v>
      </c>
    </row>
    <row r="1197" spans="1:43" x14ac:dyDescent="0.3">
      <c r="A1197" s="38">
        <f>IF('query (10)'!A1197="","",'query (10)'!A1197)</f>
        <v>1372</v>
      </c>
      <c r="B1197" s="38">
        <f>IF('query (10)'!B1197="","",'query (10)'!B1197)</f>
        <v>18429</v>
      </c>
      <c r="C1197" s="38" t="str">
        <f>TRIM(UPPER('query (10)'!M1197))</f>
        <v>GR-528</v>
      </c>
      <c r="D1197" s="38" t="str">
        <f>TRIM(UPPER(IFERROR(_xlfn.TEXTBEFORE('query (10)'!L1197,"("),'query (10)'!L1197)))</f>
        <v>INNER RING BORE GRINDING M/C</v>
      </c>
      <c r="E1197" s="38" t="str">
        <f>IFERROR(TRIM(UPPER(_xlfn.TEXTBEFORE(_xlfn.TEXTAFTER('query (10)'!L1197,"("),")"))),"")</f>
        <v/>
      </c>
      <c r="F1197" s="38" t="str">
        <f>TRIM('query (10)'!K1197)</f>
        <v>SB5</v>
      </c>
      <c r="G1197" s="38" t="str">
        <f>IF('query (10)'!J1197="","",'query (10)'!J1197)</f>
        <v>Dresser</v>
      </c>
      <c r="H1197" s="38" t="str">
        <f>TRIM(UPPER('query (10)'!J1197))</f>
        <v>DRESSER</v>
      </c>
      <c r="I1197" s="38" t="str">
        <f>IF('query (10)'!F1197="","",'query (10)'!F1197)</f>
        <v>Time-based Maintenance</v>
      </c>
      <c r="J1197" s="38" t="str">
        <f>IF('query (10)'!F1197="","",IFERROR(INDEX(Cleaning_Rules!$B$14:$B$17,MATCH(TRIM('query (10)'!F1197),Cleaning_Rules!$A$14:$A$17,0)),"UNKNOWN"))</f>
        <v>TBM</v>
      </c>
      <c r="K1197" s="38" t="str">
        <f>IF('query (10)'!G1197="","",'query (10)'!G1197)</f>
        <v>เสร็จสิ้น</v>
      </c>
      <c r="L1197" s="38" t="str">
        <f>IF('query (10)'!G1197="","MISSING",IFERROR(INDEX(Cleaning_Rules!$B$5:$B$10,MATCH(TRIM('query (10)'!G1197),Cleaning_Rules!$A$5:$A$10,0)),"UNKNOWN"))</f>
        <v>COMPLETED</v>
      </c>
      <c r="M1197" s="38" t="str">
        <f>IF('query (10)'!I1197="","",'query (10)'!I1197)</f>
        <v>Mechanical</v>
      </c>
      <c r="N1197" s="38" t="str">
        <f>IF('query (10)'!O1197="","",'query (10)'!O1197)</f>
        <v>Part Change</v>
      </c>
      <c r="O1197" s="38" t="str">
        <f>IF('query (10)'!P1197="","",'query (10)'!P1197)</f>
        <v>Medium</v>
      </c>
      <c r="P1197" s="38" t="str">
        <f>IF('query (10)'!N1197="","",'query (10)'!N1197)</f>
        <v xml:space="preserve">repair bearing table dresser
repair seal cylinder dresser up/down
ตามรอบการใช้งาน
</v>
      </c>
      <c r="Q1197" s="38" t="str">
        <f>TRIM('query (10)'!N1197)</f>
        <v xml:space="preserve">repair bearing table dresser
repair seal cylinder dresser up/down
ตามรอบการใช้งาน
</v>
      </c>
      <c r="R1197" s="38" t="str">
        <f>TRIM(UPPER('query (10)'!R1197))</f>
        <v>BEARING</v>
      </c>
      <c r="S1197" s="38" t="str">
        <f>TRIM(UPPER('query (10)'!S1197))</f>
        <v>BK1210</v>
      </c>
      <c r="T1197" s="38" t="str">
        <f>IF('query (10)'!Q1197="","",TRIM(UPPER('query (10)'!Q1197)))</f>
        <v/>
      </c>
      <c r="U1197" s="38" t="str">
        <f>IF('query (10)'!T1197="","",'query (10)'!T1197)</f>
        <v/>
      </c>
      <c r="V1197" s="39" t="str">
        <f>IF('query (10)'!T1197="","",IFERROR(VALUE('query (10)'!T1197),""))</f>
        <v/>
      </c>
      <c r="W1197" s="40">
        <f>IF('query (10)'!U1197="","",'query (10)'!U1197)</f>
        <v>0</v>
      </c>
      <c r="X1197" s="39">
        <f>IF('query (10)'!V1197="","",'query (10)'!V1197)</f>
        <v>36</v>
      </c>
      <c r="Y1197" s="41">
        <f>IF('query (10)'!W1197="","",'query (10)'!W1197)</f>
        <v>46071</v>
      </c>
      <c r="Z1197" s="41">
        <f>IF('query (10)'!X1197="","",'query (10)'!X1197)</f>
        <v>46073</v>
      </c>
      <c r="AA1197" s="41">
        <f>IF('query (10)'!Y1197="","",'query (10)'!Y1197)</f>
        <v>46073</v>
      </c>
      <c r="AB1197" s="41">
        <f>IF('query (10)'!Z1197="","",'query (10)'!Z1197)</f>
        <v>46109</v>
      </c>
      <c r="AC1197" s="38" t="str">
        <f>IF(OR('query (10)'!AA1197="",COUNTIF(Cleaning_Rules!$A$21:$A$26,TRIM('query (10)'!AA1197))&gt;0),"",TRIM('query (10)'!AA1197))</f>
        <v/>
      </c>
      <c r="AD1197" s="38" t="str">
        <f>IF('query (10)'!AB1197="","",TRIM(IFERROR(_xlfn.TEXTBEFORE('query (10)'!AB1197,"("),'query (10)'!AB1197)))</f>
        <v>เริ่มซ่อมงาน PM แล้ว รับผิดชอบโดย KUNANON PARAWANWONG</v>
      </c>
      <c r="AE1197" s="38" t="str">
        <f>IFERROR(LOWER(TRIM(_xlfn.TEXTBEFORE(_xlfn.TEXTAFTER('query (10)'!AB1197,"("),")"))),"")</f>
        <v>parawanwong-k-3161@nsk.com</v>
      </c>
      <c r="AF1197" s="38" t="str">
        <f>IF('query (10)'!AD1197="","",TRIM('query (10)'!AD1197))</f>
        <v>ภูชิต กุลเสรี</v>
      </c>
      <c r="AG1197" s="38" t="str">
        <f>IF('query (10)'!AE1197="","",TRIM('query (10)'!AE1197))</f>
        <v>คุณานนต์ ปารวัณวงศ์</v>
      </c>
      <c r="AH1197" s="38" t="str">
        <f>IF('query (10)'!AF1197="","",IFERROR(VALUE('query (10)'!AF1197),""))</f>
        <v/>
      </c>
      <c r="AI1197" s="38" t="str">
        <f>IF('query (10)'!AG1197="","",TRIM('query (10)'!AG1197))</f>
        <v/>
      </c>
      <c r="AJ1197" s="38" t="str">
        <f>IF('query (10)'!AH1197="","",IFERROR(VALUE('query (10)'!AH1197),""))</f>
        <v/>
      </c>
      <c r="AK1197" s="38" t="str">
        <f>IF('query (10)'!AI1197="","",TRIM('query (10)'!AI1197))</f>
        <v/>
      </c>
      <c r="AL1197" s="42">
        <f t="shared" si="90"/>
        <v>2026</v>
      </c>
      <c r="AM1197" s="42" t="str">
        <f t="shared" si="91"/>
        <v>2026-02</v>
      </c>
      <c r="AN1197" s="42" t="str">
        <f t="shared" ca="1" si="92"/>
        <v/>
      </c>
      <c r="AO1197" s="42" t="str">
        <f t="shared" si="93"/>
        <v>GR-528 | INNER RING BORE GRINDING M/C | SB5 | DRESSER | Time-based Maintenance | Mechanical | Part Change | Medium | repair bearing table dresser
repair seal cylinder dresser up/down
ตามรอบการใช้งาน
 | BEARING | BK1210 | เริ่มซ่อมงาน PM แล้ว รับผิดชอบโดย KUNANON PARAWANWONG | คุณานนต์ ปารวัณวงศ์</v>
      </c>
      <c r="AP1197" s="42" t="str">
        <f>_xlfn.TEXTJOIN("; ",TRUE,IF(COUNTA('query (10)'!A1197:AK1197)&lt;=6,"NEAR_EMPTY_ROW",""),IF($K1197="","MISSING_STATUS",""),IF(AND($K1197="เสร็จสิ้น",$Z1197=""),"DONE_NO_ACTUAL_DATE",""),IF(AND($I1197="Condition-based Maintenance",$AH1197=""),"CBM_NO_MEASUREMENT",""),IF(OR($X1197="",$X1197=0),"INVALID_PERIOD",""),IF(AND($AA1197&lt;&gt;"",$AB1197&lt;&gt;"",$AB1197&lt;$AA1197),"DATE_SEQUENCE_ERROR",""),IF(AND($AB1197&lt;&gt;"",$AB1197&gt;DATE(2030,12,31)),"DATE_OUTLIER",""),IF($C1197="","MISSING_QRCODE",""),IF($J1197="UNKNOWN","UNKNOWN_PM_TYPE",""),IF($L1197="UNKNOWN","UNKNOWN_STATUS",""))</f>
        <v/>
      </c>
      <c r="AQ1197" s="42" t="str">
        <f t="shared" si="94"/>
        <v>NO</v>
      </c>
    </row>
    <row r="1198" spans="1:43" x14ac:dyDescent="0.3">
      <c r="A1198" s="38">
        <f>IF('query (10)'!A1198="","",'query (10)'!A1198)</f>
        <v>1373</v>
      </c>
      <c r="B1198" s="38">
        <f>IF('query (10)'!B1198="","",'query (10)'!B1198)</f>
        <v>18431</v>
      </c>
      <c r="C1198" s="38" t="str">
        <f>TRIM(UPPER('query (10)'!M1198))</f>
        <v>WA-536</v>
      </c>
      <c r="D1198" s="38" t="str">
        <f>TRIM(UPPER(IFERROR(_xlfn.TEXTBEFORE('query (10)'!L1198,"("),'query (10)'!L1198)))</f>
        <v>OUTER &amp; INNER RING PART WASH EQUIPMENT M/C</v>
      </c>
      <c r="E1198" s="38" t="str">
        <f>IFERROR(TRIM(UPPER(_xlfn.TEXTBEFORE(_xlfn.TEXTAFTER('query (10)'!L1198,"("),")"))),"")</f>
        <v/>
      </c>
      <c r="F1198" s="38" t="str">
        <f>TRIM('query (10)'!K1198)</f>
        <v>SB5</v>
      </c>
      <c r="G1198" s="38" t="str">
        <f>IF('query (10)'!J1198="","",'query (10)'!J1198)</f>
        <v xml:space="preserve">Heavy smoke </v>
      </c>
      <c r="H1198" s="38" t="str">
        <f>TRIM(UPPER('query (10)'!J1198))</f>
        <v>HEAVY SMOKE</v>
      </c>
      <c r="I1198" s="38" t="str">
        <f>IF('query (10)'!F1198="","",'query (10)'!F1198)</f>
        <v>Time-based Maintenance</v>
      </c>
      <c r="J1198" s="38" t="str">
        <f>IF('query (10)'!F1198="","",IFERROR(INDEX(Cleaning_Rules!$B$14:$B$17,MATCH(TRIM('query (10)'!F1198),Cleaning_Rules!$A$14:$A$17,0)),"UNKNOWN"))</f>
        <v>TBM</v>
      </c>
      <c r="K1198" s="38" t="str">
        <f>IF('query (10)'!G1198="","",'query (10)'!G1198)</f>
        <v>เสร็จสิ้น</v>
      </c>
      <c r="L1198" s="38" t="str">
        <f>IF('query (10)'!G1198="","MISSING",IFERROR(INDEX(Cleaning_Rules!$B$5:$B$10,MATCH(TRIM('query (10)'!G1198),Cleaning_Rules!$A$5:$A$10,0)),"UNKNOWN"))</f>
        <v>COMPLETED</v>
      </c>
      <c r="M1198" s="38" t="str">
        <f>IF('query (10)'!I1198="","",'query (10)'!I1198)</f>
        <v>Mechanical</v>
      </c>
      <c r="N1198" s="38" t="str">
        <f>IF('query (10)'!O1198="","",'query (10)'!O1198)</f>
        <v>Part Change</v>
      </c>
      <c r="O1198" s="38" t="str">
        <f>IF('query (10)'!P1198="","",'query (10)'!P1198)</f>
        <v>Medium</v>
      </c>
      <c r="P1198" s="38" t="str">
        <f>IF('query (10)'!N1198="","",'query (10)'!N1198)</f>
        <v>change filter DF-40</v>
      </c>
      <c r="Q1198" s="38" t="str">
        <f>TRIM('query (10)'!N1198)</f>
        <v>change filter DF-40</v>
      </c>
      <c r="R1198" s="38" t="str">
        <f>TRIM(UPPER('query (10)'!R1198))</f>
        <v>FILTER</v>
      </c>
      <c r="S1198" s="38" t="str">
        <f>TRIM(UPPER('query (10)'!S1198))</f>
        <v>DF-40</v>
      </c>
      <c r="T1198" s="38" t="str">
        <f>IF('query (10)'!Q1198="","",TRIM(UPPER('query (10)'!Q1198)))</f>
        <v/>
      </c>
      <c r="U1198" s="38" t="str">
        <f>IF('query (10)'!T1198="","",'query (10)'!T1198)</f>
        <v/>
      </c>
      <c r="V1198" s="39" t="str">
        <f>IF('query (10)'!T1198="","",IFERROR(VALUE('query (10)'!T1198),""))</f>
        <v/>
      </c>
      <c r="W1198" s="40">
        <f>IF('query (10)'!U1198="","",'query (10)'!U1198)</f>
        <v>0</v>
      </c>
      <c r="X1198" s="39">
        <f>IF('query (10)'!V1198="","",'query (10)'!V1198)</f>
        <v>36</v>
      </c>
      <c r="Y1198" s="41">
        <f>IF('query (10)'!W1198="","",'query (10)'!W1198)</f>
        <v>46071</v>
      </c>
      <c r="Z1198" s="41">
        <f>IF('query (10)'!X1198="","",'query (10)'!X1198)</f>
        <v>46083</v>
      </c>
      <c r="AA1198" s="41">
        <f>IF('query (10)'!Y1198="","",'query (10)'!Y1198)</f>
        <v>46083</v>
      </c>
      <c r="AB1198" s="41">
        <f>IF('query (10)'!Z1198="","",'query (10)'!Z1198)</f>
        <v>46119</v>
      </c>
      <c r="AC1198" s="38" t="str">
        <f>IF(OR('query (10)'!AA1198="",COUNTIF(Cleaning_Rules!$A$21:$A$26,TRIM('query (10)'!AA1198))&gt;0),"",TRIM('query (10)'!AA1198))</f>
        <v/>
      </c>
      <c r="AD1198" s="38" t="str">
        <f>IF('query (10)'!AB1198="","",TRIM(IFERROR(_xlfn.TEXTBEFORE('query (10)'!AB1198,"("),'query (10)'!AB1198)))</f>
        <v>เริ่มซ่อมงาน PM แล้ว รับผิดชอบโดย PUCHIT KULSEREE</v>
      </c>
      <c r="AE1198" s="38" t="str">
        <f>IFERROR(LOWER(TRIM(_xlfn.TEXTBEFORE(_xlfn.TEXTAFTER('query (10)'!AB1198,"("),")"))),"")</f>
        <v>puchit@nsk.com</v>
      </c>
      <c r="AF1198" s="38" t="str">
        <f>IF('query (10)'!AD1198="","",TRIM('query (10)'!AD1198))</f>
        <v>ภูชิต กุลเสรี</v>
      </c>
      <c r="AG1198" s="38" t="str">
        <f>IF('query (10)'!AE1198="","",TRIM('query (10)'!AE1198))</f>
        <v>ภูชิต กุลเสรี</v>
      </c>
      <c r="AH1198" s="38" t="str">
        <f>IF('query (10)'!AF1198="","",IFERROR(VALUE('query (10)'!AF1198),""))</f>
        <v/>
      </c>
      <c r="AI1198" s="38" t="str">
        <f>IF('query (10)'!AG1198="","",TRIM('query (10)'!AG1198))</f>
        <v/>
      </c>
      <c r="AJ1198" s="38" t="str">
        <f>IF('query (10)'!AH1198="","",IFERROR(VALUE('query (10)'!AH1198),""))</f>
        <v/>
      </c>
      <c r="AK1198" s="38" t="str">
        <f>IF('query (10)'!AI1198="","",TRIM('query (10)'!AI1198))</f>
        <v/>
      </c>
      <c r="AL1198" s="42">
        <f t="shared" si="90"/>
        <v>2026</v>
      </c>
      <c r="AM1198" s="42" t="str">
        <f t="shared" si="91"/>
        <v>2026-02</v>
      </c>
      <c r="AN1198" s="42" t="str">
        <f t="shared" ca="1" si="92"/>
        <v/>
      </c>
      <c r="AO1198" s="42" t="str">
        <f t="shared" si="93"/>
        <v>WA-536 | OUTER &amp; INNER RING PART WASH EQUIPMENT M/C | SB5 | HEAVY SMOKE | Time-based Maintenance | Mechanical | Part Change | Medium | change filter DF-40 | FILTER | DF-40 | เริ่มซ่อมงาน PM แล้ว รับผิดชอบโดย PUCHIT KULSEREE | ภูชิต กุลเสรี</v>
      </c>
      <c r="AP1198" s="42" t="str">
        <f>_xlfn.TEXTJOIN("; ",TRUE,IF(COUNTA('query (10)'!A1198:AK1198)&lt;=6,"NEAR_EMPTY_ROW",""),IF($K1198="","MISSING_STATUS",""),IF(AND($K1198="เสร็จสิ้น",$Z1198=""),"DONE_NO_ACTUAL_DATE",""),IF(AND($I1198="Condition-based Maintenance",$AH1198=""),"CBM_NO_MEASUREMENT",""),IF(OR($X1198="",$X1198=0),"INVALID_PERIOD",""),IF(AND($AA1198&lt;&gt;"",$AB1198&lt;&gt;"",$AB1198&lt;$AA1198),"DATE_SEQUENCE_ERROR",""),IF(AND($AB1198&lt;&gt;"",$AB1198&gt;DATE(2030,12,31)),"DATE_OUTLIER",""),IF($C1198="","MISSING_QRCODE",""),IF($J1198="UNKNOWN","UNKNOWN_PM_TYPE",""),IF($L1198="UNKNOWN","UNKNOWN_STATUS",""))</f>
        <v/>
      </c>
      <c r="AQ1198" s="42" t="str">
        <f t="shared" si="94"/>
        <v>NO</v>
      </c>
    </row>
    <row r="1199" spans="1:43" x14ac:dyDescent="0.3">
      <c r="A1199" s="38">
        <f>IF('query (10)'!A1199="","",'query (10)'!A1199)</f>
        <v>1374</v>
      </c>
      <c r="B1199" s="38">
        <f>IF('query (10)'!B1199="","",'query (10)'!B1199)</f>
        <v>18430</v>
      </c>
      <c r="C1199" s="38" t="str">
        <f>TRIM(UPPER('query (10)'!M1199))</f>
        <v>WA-540</v>
      </c>
      <c r="D1199" s="38" t="str">
        <f>TRIM(UPPER(IFERROR(_xlfn.TEXTBEFORE('query (10)'!L1199,"("),'query (10)'!L1199)))</f>
        <v>FINISH WASH EQUIPMENT M/C</v>
      </c>
      <c r="E1199" s="38" t="str">
        <f>IFERROR(TRIM(UPPER(_xlfn.TEXTBEFORE(_xlfn.TEXTAFTER('query (10)'!L1199,"("),")"))),"")</f>
        <v/>
      </c>
      <c r="F1199" s="38" t="str">
        <f>TRIM('query (10)'!K1199)</f>
        <v>SB5</v>
      </c>
      <c r="G1199" s="38" t="str">
        <f>IF('query (10)'!J1199="","",'query (10)'!J1199)</f>
        <v xml:space="preserve">Heavy smoke </v>
      </c>
      <c r="H1199" s="38" t="str">
        <f>TRIM(UPPER('query (10)'!J1199))</f>
        <v>HEAVY SMOKE</v>
      </c>
      <c r="I1199" s="38" t="str">
        <f>IF('query (10)'!F1199="","",'query (10)'!F1199)</f>
        <v>Time-based Maintenance</v>
      </c>
      <c r="J1199" s="38" t="str">
        <f>IF('query (10)'!F1199="","",IFERROR(INDEX(Cleaning_Rules!$B$14:$B$17,MATCH(TRIM('query (10)'!F1199),Cleaning_Rules!$A$14:$A$17,0)),"UNKNOWN"))</f>
        <v>TBM</v>
      </c>
      <c r="K1199" s="38" t="str">
        <f>IF('query (10)'!G1199="","",'query (10)'!G1199)</f>
        <v>เสร็จสิ้น</v>
      </c>
      <c r="L1199" s="38" t="str">
        <f>IF('query (10)'!G1199="","MISSING",IFERROR(INDEX(Cleaning_Rules!$B$5:$B$10,MATCH(TRIM('query (10)'!G1199),Cleaning_Rules!$A$5:$A$10,0)),"UNKNOWN"))</f>
        <v>COMPLETED</v>
      </c>
      <c r="M1199" s="38" t="str">
        <f>IF('query (10)'!I1199="","",'query (10)'!I1199)</f>
        <v>Mechanical</v>
      </c>
      <c r="N1199" s="38" t="str">
        <f>IF('query (10)'!O1199="","",'query (10)'!O1199)</f>
        <v>Part Change</v>
      </c>
      <c r="O1199" s="38" t="str">
        <f>IF('query (10)'!P1199="","",'query (10)'!P1199)</f>
        <v>Medium</v>
      </c>
      <c r="P1199" s="38" t="str">
        <f>IF('query (10)'!N1199="","",'query (10)'!N1199)</f>
        <v>change filter DF-40</v>
      </c>
      <c r="Q1199" s="38" t="str">
        <f>TRIM('query (10)'!N1199)</f>
        <v>change filter DF-40</v>
      </c>
      <c r="R1199" s="38" t="str">
        <f>TRIM(UPPER('query (10)'!R1199))</f>
        <v>FILTER</v>
      </c>
      <c r="S1199" s="38" t="str">
        <f>TRIM(UPPER('query (10)'!S1199))</f>
        <v>DF-40</v>
      </c>
      <c r="T1199" s="38" t="str">
        <f>IF('query (10)'!Q1199="","",TRIM(UPPER('query (10)'!Q1199)))</f>
        <v/>
      </c>
      <c r="U1199" s="38" t="str">
        <f>IF('query (10)'!T1199="","",'query (10)'!T1199)</f>
        <v/>
      </c>
      <c r="V1199" s="39" t="str">
        <f>IF('query (10)'!T1199="","",IFERROR(VALUE('query (10)'!T1199),""))</f>
        <v/>
      </c>
      <c r="W1199" s="40">
        <f>IF('query (10)'!U1199="","",'query (10)'!U1199)</f>
        <v>0</v>
      </c>
      <c r="X1199" s="39">
        <f>IF('query (10)'!V1199="","",'query (10)'!V1199)</f>
        <v>36</v>
      </c>
      <c r="Y1199" s="41">
        <f>IF('query (10)'!W1199="","",'query (10)'!W1199)</f>
        <v>46071</v>
      </c>
      <c r="Z1199" s="41">
        <f>IF('query (10)'!X1199="","",'query (10)'!X1199)</f>
        <v>46076</v>
      </c>
      <c r="AA1199" s="41">
        <f>IF('query (10)'!Y1199="","",'query (10)'!Y1199)</f>
        <v>46076</v>
      </c>
      <c r="AB1199" s="41">
        <f>IF('query (10)'!Z1199="","",'query (10)'!Z1199)</f>
        <v>46112</v>
      </c>
      <c r="AC1199" s="38" t="str">
        <f>IF(OR('query (10)'!AA1199="",COUNTIF(Cleaning_Rules!$A$21:$A$26,TRIM('query (10)'!AA1199))&gt;0),"",TRIM('query (10)'!AA1199))</f>
        <v/>
      </c>
      <c r="AD1199" s="38" t="str">
        <f>IF('query (10)'!AB1199="","",TRIM(IFERROR(_xlfn.TEXTBEFORE('query (10)'!AB1199,"("),'query (10)'!AB1199)))</f>
        <v>เริ่มซ่อมงาน PM แล้ว รับผิดชอบโดย CHETSADA PHIWBANG</v>
      </c>
      <c r="AE1199" s="38" t="str">
        <f>IFERROR(LOWER(TRIM(_xlfn.TEXTBEFORE(_xlfn.TEXTAFTER('query (10)'!AB1199,"("),")"))),"")</f>
        <v>chetsada@nsk.com</v>
      </c>
      <c r="AF1199" s="38" t="str">
        <f>IF('query (10)'!AD1199="","",TRIM('query (10)'!AD1199))</f>
        <v>ภูชิต กุลเสรี</v>
      </c>
      <c r="AG1199" s="38" t="str">
        <f>IF('query (10)'!AE1199="","",TRIM('query (10)'!AE1199))</f>
        <v>เจษฎา ผิวบาง</v>
      </c>
      <c r="AH1199" s="38" t="str">
        <f>IF('query (10)'!AF1199="","",IFERROR(VALUE('query (10)'!AF1199),""))</f>
        <v/>
      </c>
      <c r="AI1199" s="38" t="str">
        <f>IF('query (10)'!AG1199="","",TRIM('query (10)'!AG1199))</f>
        <v/>
      </c>
      <c r="AJ1199" s="38" t="str">
        <f>IF('query (10)'!AH1199="","",IFERROR(VALUE('query (10)'!AH1199),""))</f>
        <v/>
      </c>
      <c r="AK1199" s="38" t="str">
        <f>IF('query (10)'!AI1199="","",TRIM('query (10)'!AI1199))</f>
        <v/>
      </c>
      <c r="AL1199" s="42">
        <f t="shared" si="90"/>
        <v>2026</v>
      </c>
      <c r="AM1199" s="42" t="str">
        <f t="shared" si="91"/>
        <v>2026-02</v>
      </c>
      <c r="AN1199" s="42" t="str">
        <f t="shared" ca="1" si="92"/>
        <v/>
      </c>
      <c r="AO1199" s="42" t="str">
        <f t="shared" si="93"/>
        <v>WA-540 | FINISH WASH EQUIPMENT M/C | SB5 | HEAVY SMOKE | Time-based Maintenance | Mechanical | Part Change | Medium | change filter DF-40 | FILTER | DF-40 | เริ่มซ่อมงาน PM แล้ว รับผิดชอบโดย CHETSADA PHIWBANG | เจษฎา ผิวบาง</v>
      </c>
      <c r="AP1199" s="42" t="str">
        <f>_xlfn.TEXTJOIN("; ",TRUE,IF(COUNTA('query (10)'!A1199:AK1199)&lt;=6,"NEAR_EMPTY_ROW",""),IF($K1199="","MISSING_STATUS",""),IF(AND($K1199="เสร็จสิ้น",$Z1199=""),"DONE_NO_ACTUAL_DATE",""),IF(AND($I1199="Condition-based Maintenance",$AH1199=""),"CBM_NO_MEASUREMENT",""),IF(OR($X1199="",$X1199=0),"INVALID_PERIOD",""),IF(AND($AA1199&lt;&gt;"",$AB1199&lt;&gt;"",$AB1199&lt;$AA1199),"DATE_SEQUENCE_ERROR",""),IF(AND($AB1199&lt;&gt;"",$AB1199&gt;DATE(2030,12,31)),"DATE_OUTLIER",""),IF($C1199="","MISSING_QRCODE",""),IF($J1199="UNKNOWN","UNKNOWN_PM_TYPE",""),IF($L1199="UNKNOWN","UNKNOWN_STATUS",""))</f>
        <v/>
      </c>
      <c r="AQ1199" s="42" t="str">
        <f t="shared" si="94"/>
        <v>NO</v>
      </c>
    </row>
    <row r="1200" spans="1:43" x14ac:dyDescent="0.3">
      <c r="A1200" s="38">
        <f>IF('query (10)'!A1200="","",'query (10)'!A1200)</f>
        <v>1375</v>
      </c>
      <c r="B1200" s="38">
        <f>IF('query (10)'!B1200="","",'query (10)'!B1200)</f>
        <v>18433</v>
      </c>
      <c r="C1200" s="38" t="str">
        <f>TRIM(UPPER('query (10)'!M1200))</f>
        <v>WA-540</v>
      </c>
      <c r="D1200" s="38" t="str">
        <f>TRIM(UPPER(IFERROR(_xlfn.TEXTBEFORE('query (10)'!L1200,"("),'query (10)'!L1200)))</f>
        <v>FINISH WASH EQUIPMENT M/C</v>
      </c>
      <c r="E1200" s="38" t="str">
        <f>IFERROR(TRIM(UPPER(_xlfn.TEXTBEFORE(_xlfn.TEXTAFTER('query (10)'!L1200,"("),")"))),"")</f>
        <v/>
      </c>
      <c r="F1200" s="38" t="str">
        <f>TRIM('query (10)'!K1200)</f>
        <v>SB5</v>
      </c>
      <c r="G1200" s="38" t="str">
        <f>IF('query (10)'!J1200="","",'query (10)'!J1200)</f>
        <v>Conveyor</v>
      </c>
      <c r="H1200" s="38" t="str">
        <f>TRIM(UPPER('query (10)'!J1200))</f>
        <v>CONVEYOR</v>
      </c>
      <c r="I1200" s="38" t="str">
        <f>IF('query (10)'!F1200="","",'query (10)'!F1200)</f>
        <v>Time-based Maintenance</v>
      </c>
      <c r="J1200" s="38" t="str">
        <f>IF('query (10)'!F1200="","",IFERROR(INDEX(Cleaning_Rules!$B$14:$B$17,MATCH(TRIM('query (10)'!F1200),Cleaning_Rules!$A$14:$A$17,0)),"UNKNOWN"))</f>
        <v>TBM</v>
      </c>
      <c r="K1200" s="38" t="str">
        <f>IF('query (10)'!G1200="","",'query (10)'!G1200)</f>
        <v>เสร็จสิ้น</v>
      </c>
      <c r="L1200" s="38" t="str">
        <f>IF('query (10)'!G1200="","MISSING",IFERROR(INDEX(Cleaning_Rules!$B$5:$B$10,MATCH(TRIM('query (10)'!G1200),Cleaning_Rules!$A$5:$A$10,0)),"UNKNOWN"))</f>
        <v>COMPLETED</v>
      </c>
      <c r="M1200" s="38" t="str">
        <f>IF('query (10)'!I1200="","",'query (10)'!I1200)</f>
        <v>Mechanical</v>
      </c>
      <c r="N1200" s="38" t="str">
        <f>IF('query (10)'!O1200="","",'query (10)'!O1200)</f>
        <v>Part Change</v>
      </c>
      <c r="O1200" s="38" t="str">
        <f>IF('query (10)'!P1200="","",'query (10)'!P1200)</f>
        <v>Medium</v>
      </c>
      <c r="P1200" s="38" t="str">
        <f>IF('query (10)'!N1200="","",'query (10)'!N1200)</f>
        <v>change conveyor belt inlet
100x1100PU</v>
      </c>
      <c r="Q1200" s="38" t="str">
        <f>TRIM('query (10)'!N1200)</f>
        <v>change conveyor belt inlet
100x1100PU</v>
      </c>
      <c r="R1200" s="38" t="str">
        <f>TRIM(UPPER('query (10)'!R1200))</f>
        <v/>
      </c>
      <c r="S1200" s="38" t="str">
        <f>TRIM(UPPER('query (10)'!S1200))</f>
        <v/>
      </c>
      <c r="T1200" s="38" t="str">
        <f>IF('query (10)'!Q1200="","",TRIM(UPPER('query (10)'!Q1200)))</f>
        <v/>
      </c>
      <c r="U1200" s="38" t="str">
        <f>IF('query (10)'!T1200="","",'query (10)'!T1200)</f>
        <v/>
      </c>
      <c r="V1200" s="39" t="str">
        <f>IF('query (10)'!T1200="","",IFERROR(VALUE('query (10)'!T1200),""))</f>
        <v/>
      </c>
      <c r="W1200" s="40">
        <f>IF('query (10)'!U1200="","",'query (10)'!U1200)</f>
        <v>0</v>
      </c>
      <c r="X1200" s="39">
        <f>IF('query (10)'!V1200="","",'query (10)'!V1200)</f>
        <v>0</v>
      </c>
      <c r="Y1200" s="41">
        <f>IF('query (10)'!W1200="","",'query (10)'!W1200)</f>
        <v>46071</v>
      </c>
      <c r="Z1200" s="41">
        <f>IF('query (10)'!X1200="","",'query (10)'!X1200)</f>
        <v>46073</v>
      </c>
      <c r="AA1200" s="41">
        <f>IF('query (10)'!Y1200="","",'query (10)'!Y1200)</f>
        <v>46073</v>
      </c>
      <c r="AB1200" s="41">
        <f>IF('query (10)'!Z1200="","",'query (10)'!Z1200)</f>
        <v>46073</v>
      </c>
      <c r="AC1200" s="38" t="str">
        <f>IF(OR('query (10)'!AA1200="",COUNTIF(Cleaning_Rules!$A$21:$A$26,TRIM('query (10)'!AA1200))&gt;0),"",TRIM('query (10)'!AA1200))</f>
        <v/>
      </c>
      <c r="AD1200" s="38" t="str">
        <f>IF('query (10)'!AB1200="","",TRIM(IFERROR(_xlfn.TEXTBEFORE('query (10)'!AB1200,"("),'query (10)'!AB1200)))</f>
        <v>เริ่มซ่อมงาน PM แล้ว รับผิดชอบโดย CHETSADA PHIWBANG</v>
      </c>
      <c r="AE1200" s="38" t="str">
        <f>IFERROR(LOWER(TRIM(_xlfn.TEXTBEFORE(_xlfn.TEXTAFTER('query (10)'!AB1200,"("),")"))),"")</f>
        <v>chetsada@nsk.com</v>
      </c>
      <c r="AF1200" s="38" t="str">
        <f>IF('query (10)'!AD1200="","",TRIM('query (10)'!AD1200))</f>
        <v>ภูชิต กุลเสรี</v>
      </c>
      <c r="AG1200" s="38" t="str">
        <f>IF('query (10)'!AE1200="","",TRIM('query (10)'!AE1200))</f>
        <v>เจษฎา ผิวบาง</v>
      </c>
      <c r="AH1200" s="38" t="str">
        <f>IF('query (10)'!AF1200="","",IFERROR(VALUE('query (10)'!AF1200),""))</f>
        <v/>
      </c>
      <c r="AI1200" s="38" t="str">
        <f>IF('query (10)'!AG1200="","",TRIM('query (10)'!AG1200))</f>
        <v/>
      </c>
      <c r="AJ1200" s="38" t="str">
        <f>IF('query (10)'!AH1200="","",IFERROR(VALUE('query (10)'!AH1200),""))</f>
        <v/>
      </c>
      <c r="AK1200" s="38" t="str">
        <f>IF('query (10)'!AI1200="","",TRIM('query (10)'!AI1200))</f>
        <v/>
      </c>
      <c r="AL1200" s="42">
        <f t="shared" si="90"/>
        <v>2026</v>
      </c>
      <c r="AM1200" s="42" t="str">
        <f t="shared" si="91"/>
        <v>2026-02</v>
      </c>
      <c r="AN1200" s="42" t="str">
        <f t="shared" ca="1" si="92"/>
        <v/>
      </c>
      <c r="AO1200" s="42" t="str">
        <f t="shared" si="93"/>
        <v>WA-540 | FINISH WASH EQUIPMENT M/C | SB5 | CONVEYOR | Time-based Maintenance | Mechanical | Part Change | Medium | change conveyor belt inlet
100x1100PU | เริ่มซ่อมงาน PM แล้ว รับผิดชอบโดย CHETSADA PHIWBANG | เจษฎา ผิวบาง</v>
      </c>
      <c r="AP1200" s="42" t="str">
        <f>_xlfn.TEXTJOIN("; ",TRUE,IF(COUNTA('query (10)'!A1200:AK1200)&lt;=6,"NEAR_EMPTY_ROW",""),IF($K1200="","MISSING_STATUS",""),IF(AND($K1200="เสร็จสิ้น",$Z1200=""),"DONE_NO_ACTUAL_DATE",""),IF(AND($I1200="Condition-based Maintenance",$AH1200=""),"CBM_NO_MEASUREMENT",""),IF(OR($X1200="",$X1200=0),"INVALID_PERIOD",""),IF(AND($AA1200&lt;&gt;"",$AB1200&lt;&gt;"",$AB1200&lt;$AA1200),"DATE_SEQUENCE_ERROR",""),IF(AND($AB1200&lt;&gt;"",$AB1200&gt;DATE(2030,12,31)),"DATE_OUTLIER",""),IF($C1200="","MISSING_QRCODE",""),IF($J1200="UNKNOWN","UNKNOWN_PM_TYPE",""),IF($L1200="UNKNOWN","UNKNOWN_STATUS",""))</f>
        <v>INVALID_PERIOD</v>
      </c>
      <c r="AQ1200" s="42" t="str">
        <f t="shared" si="94"/>
        <v>NO</v>
      </c>
    </row>
    <row r="1201" spans="1:43" x14ac:dyDescent="0.3">
      <c r="A1201" s="38">
        <f>IF('query (10)'!A1201="","",'query (10)'!A1201)</f>
        <v>1376</v>
      </c>
      <c r="B1201" s="38">
        <f>IF('query (10)'!B1201="","",'query (10)'!B1201)</f>
        <v>18646</v>
      </c>
      <c r="C1201" s="38" t="str">
        <f>TRIM(UPPER('query (10)'!M1201))</f>
        <v>GR-783</v>
      </c>
      <c r="D1201" s="38" t="str">
        <f>TRIM(UPPER(IFERROR(_xlfn.TEXTBEFORE('query (10)'!L1201,"("),'query (10)'!L1201)))</f>
        <v>OUTER RING RACEWAY GRINDING M/C</v>
      </c>
      <c r="E1201" s="38" t="str">
        <f>IFERROR(TRIM(UPPER(_xlfn.TEXTBEFORE(_xlfn.TEXTAFTER('query (10)'!L1201,"("),")"))),"")</f>
        <v/>
      </c>
      <c r="F1201" s="38" t="str">
        <f>TRIM('query (10)'!K1201)</f>
        <v>SB6</v>
      </c>
      <c r="G1201" s="38" t="str">
        <f>IF('query (10)'!J1201="","",'query (10)'!J1201)</f>
        <v>Dresser</v>
      </c>
      <c r="H1201" s="38" t="str">
        <f>TRIM(UPPER('query (10)'!J1201))</f>
        <v>DRESSER</v>
      </c>
      <c r="I1201" s="38" t="str">
        <f>IF('query (10)'!F1201="","",'query (10)'!F1201)</f>
        <v>Time-based Maintenance</v>
      </c>
      <c r="J1201" s="38" t="str">
        <f>IF('query (10)'!F1201="","",IFERROR(INDEX(Cleaning_Rules!$B$14:$B$17,MATCH(TRIM('query (10)'!F1201),Cleaning_Rules!$A$14:$A$17,0)),"UNKNOWN"))</f>
        <v>TBM</v>
      </c>
      <c r="K1201" s="38" t="str">
        <f>IF('query (10)'!G1201="","",'query (10)'!G1201)</f>
        <v>เสร็จสิ้น</v>
      </c>
      <c r="L1201" s="38" t="str">
        <f>IF('query (10)'!G1201="","MISSING",IFERROR(INDEX(Cleaning_Rules!$B$5:$B$10,MATCH(TRIM('query (10)'!G1201),Cleaning_Rules!$A$5:$A$10,0)),"UNKNOWN"))</f>
        <v>COMPLETED</v>
      </c>
      <c r="M1201" s="38" t="str">
        <f>IF('query (10)'!I1201="","",'query (10)'!I1201)</f>
        <v>Mechanical</v>
      </c>
      <c r="N1201" s="38" t="str">
        <f>IF('query (10)'!O1201="","",'query (10)'!O1201)</f>
        <v>Part Change</v>
      </c>
      <c r="O1201" s="38" t="str">
        <f>IF('query (10)'!P1201="","",'query (10)'!P1201)</f>
        <v>Medium</v>
      </c>
      <c r="P1201" s="38" t="str">
        <f>IF('query (10)'!N1201="","",'query (10)'!N1201)</f>
        <v xml:space="preserve">repair bearing table dresser
repair seal cylinder dresser up/down
ตามรอบการใช้งาน
</v>
      </c>
      <c r="Q1201" s="38" t="str">
        <f>TRIM('query (10)'!N1201)</f>
        <v xml:space="preserve">repair bearing table dresser
repair seal cylinder dresser up/down
ตามรอบการใช้งาน
</v>
      </c>
      <c r="R1201" s="38" t="str">
        <f>TRIM(UPPER('query (10)'!R1201))</f>
        <v>BEARING</v>
      </c>
      <c r="S1201" s="38" t="str">
        <f>TRIM(UPPER('query (10)'!S1201))</f>
        <v>BK1210</v>
      </c>
      <c r="T1201" s="38" t="str">
        <f>IF('query (10)'!Q1201="","",TRIM(UPPER('query (10)'!Q1201)))</f>
        <v/>
      </c>
      <c r="U1201" s="38" t="str">
        <f>IF('query (10)'!T1201="","",'query (10)'!T1201)</f>
        <v/>
      </c>
      <c r="V1201" s="39" t="str">
        <f>IF('query (10)'!T1201="","",IFERROR(VALUE('query (10)'!T1201),""))</f>
        <v/>
      </c>
      <c r="W1201" s="40">
        <f>IF('query (10)'!U1201="","",'query (10)'!U1201)</f>
        <v>0</v>
      </c>
      <c r="X1201" s="39">
        <f>IF('query (10)'!V1201="","",'query (10)'!V1201)</f>
        <v>1080</v>
      </c>
      <c r="Y1201" s="41">
        <f>IF('query (10)'!W1201="","",'query (10)'!W1201)</f>
        <v>46071</v>
      </c>
      <c r="Z1201" s="41">
        <f>IF('query (10)'!X1201="","",'query (10)'!X1201)</f>
        <v>46083</v>
      </c>
      <c r="AA1201" s="41">
        <f>IF('query (10)'!Y1201="","",'query (10)'!Y1201)</f>
        <v>46083</v>
      </c>
      <c r="AB1201" s="41">
        <f>IF('query (10)'!Z1201="","",'query (10)'!Z1201)</f>
        <v>47163</v>
      </c>
      <c r="AC1201" s="38" t="str">
        <f>IF(OR('query (10)'!AA1201="",COUNTIF(Cleaning_Rules!$A$21:$A$26,TRIM('query (10)'!AA1201))&gt;0),"",TRIM('query (10)'!AA1201))</f>
        <v/>
      </c>
      <c r="AD1201" s="38" t="str">
        <f>IF('query (10)'!AB1201="","",TRIM(IFERROR(_xlfn.TEXTBEFORE('query (10)'!AB1201,"("),'query (10)'!AB1201)))</f>
        <v>เริ่มซ่อมงาน PM แล้ว รับผิดชอบโดย JAKKAPAT KHOTSOMBAT</v>
      </c>
      <c r="AE1201" s="38" t="str">
        <f>IFERROR(LOWER(TRIM(_xlfn.TEXTBEFORE(_xlfn.TEXTAFTER('query (10)'!AB1201,"("),")"))),"")</f>
        <v>jakkapat@nsk.com</v>
      </c>
      <c r="AF1201" s="38" t="str">
        <f>IF('query (10)'!AD1201="","",TRIM('query (10)'!AD1201))</f>
        <v>ภูชิต กุลเสรี</v>
      </c>
      <c r="AG1201" s="38" t="str">
        <f>IF('query (10)'!AE1201="","",TRIM('query (10)'!AE1201))</f>
        <v>จักรภัทร โคตรสมบัติ</v>
      </c>
      <c r="AH1201" s="38" t="str">
        <f>IF('query (10)'!AF1201="","",IFERROR(VALUE('query (10)'!AF1201),""))</f>
        <v/>
      </c>
      <c r="AI1201" s="38" t="str">
        <f>IF('query (10)'!AG1201="","",TRIM('query (10)'!AG1201))</f>
        <v/>
      </c>
      <c r="AJ1201" s="38" t="str">
        <f>IF('query (10)'!AH1201="","",IFERROR(VALUE('query (10)'!AH1201),""))</f>
        <v/>
      </c>
      <c r="AK1201" s="38" t="str">
        <f>IF('query (10)'!AI1201="","",TRIM('query (10)'!AI1201))</f>
        <v/>
      </c>
      <c r="AL1201" s="42">
        <f t="shared" si="90"/>
        <v>2026</v>
      </c>
      <c r="AM1201" s="42" t="str">
        <f t="shared" si="91"/>
        <v>2026-02</v>
      </c>
      <c r="AN1201" s="42" t="str">
        <f t="shared" ca="1" si="92"/>
        <v/>
      </c>
      <c r="AO1201" s="42" t="str">
        <f t="shared" si="93"/>
        <v>GR-783 | OUTER RING RACEWAY GRINDING M/C | SB6 | DRESSER | Time-based Maintenance | Mechanical | Part Change | Medium | repair bearing table dresser
repair seal cylinder dresser up/down
ตามรอบการใช้งาน
 | BEARING | BK1210 | เริ่มซ่อมงาน PM แล้ว รับผิดชอบโดย JAKKAPAT KHOTSOMBAT | จักรภัทร โคตรสมบัติ</v>
      </c>
      <c r="AP1201" s="42" t="str">
        <f>_xlfn.TEXTJOIN("; ",TRUE,IF(COUNTA('query (10)'!A1201:AK1201)&lt;=6,"NEAR_EMPTY_ROW",""),IF($K1201="","MISSING_STATUS",""),IF(AND($K1201="เสร็จสิ้น",$Z1201=""),"DONE_NO_ACTUAL_DATE",""),IF(AND($I1201="Condition-based Maintenance",$AH1201=""),"CBM_NO_MEASUREMENT",""),IF(OR($X1201="",$X1201=0),"INVALID_PERIOD",""),IF(AND($AA1201&lt;&gt;"",$AB1201&lt;&gt;"",$AB1201&lt;$AA1201),"DATE_SEQUENCE_ERROR",""),IF(AND($AB1201&lt;&gt;"",$AB1201&gt;DATE(2030,12,31)),"DATE_OUTLIER",""),IF($C1201="","MISSING_QRCODE",""),IF($J1201="UNKNOWN","UNKNOWN_PM_TYPE",""),IF($L1201="UNKNOWN","UNKNOWN_STATUS",""))</f>
        <v/>
      </c>
      <c r="AQ1201" s="42" t="str">
        <f t="shared" si="94"/>
        <v>NO</v>
      </c>
    </row>
    <row r="1202" spans="1:43" x14ac:dyDescent="0.3">
      <c r="A1202" s="38">
        <f>IF('query (10)'!A1202="","",'query (10)'!A1202)</f>
        <v>1377</v>
      </c>
      <c r="B1202" s="38">
        <f>IF('query (10)'!B1202="","",'query (10)'!B1202)</f>
        <v>18643</v>
      </c>
      <c r="C1202" s="38" t="str">
        <f>TRIM(UPPER('query (10)'!M1202))</f>
        <v>GR-778</v>
      </c>
      <c r="D1202" s="38" t="str">
        <f>TRIM(UPPER(IFERROR(_xlfn.TEXTBEFORE('query (10)'!L1202,"("),'query (10)'!L1202)))</f>
        <v>INNER RING BORE GRINDING M/C</v>
      </c>
      <c r="E1202" s="38" t="str">
        <f>IFERROR(TRIM(UPPER(_xlfn.TEXTBEFORE(_xlfn.TEXTAFTER('query (10)'!L1202,"("),")"))),"")</f>
        <v/>
      </c>
      <c r="F1202" s="38" t="str">
        <f>TRIM('query (10)'!K1202)</f>
        <v>SB6</v>
      </c>
      <c r="G1202" s="38" t="str">
        <f>IF('query (10)'!J1202="","",'query (10)'!J1202)</f>
        <v>Dresser</v>
      </c>
      <c r="H1202" s="38" t="str">
        <f>TRIM(UPPER('query (10)'!J1202))</f>
        <v>DRESSER</v>
      </c>
      <c r="I1202" s="38" t="str">
        <f>IF('query (10)'!F1202="","",'query (10)'!F1202)</f>
        <v>Time-based Maintenance</v>
      </c>
      <c r="J1202" s="38" t="str">
        <f>IF('query (10)'!F1202="","",IFERROR(INDEX(Cleaning_Rules!$B$14:$B$17,MATCH(TRIM('query (10)'!F1202),Cleaning_Rules!$A$14:$A$17,0)),"UNKNOWN"))</f>
        <v>TBM</v>
      </c>
      <c r="K1202" s="38" t="str">
        <f>IF('query (10)'!G1202="","",'query (10)'!G1202)</f>
        <v>เสร็จสิ้น</v>
      </c>
      <c r="L1202" s="38" t="str">
        <f>IF('query (10)'!G1202="","MISSING",IFERROR(INDEX(Cleaning_Rules!$B$5:$B$10,MATCH(TRIM('query (10)'!G1202),Cleaning_Rules!$A$5:$A$10,0)),"UNKNOWN"))</f>
        <v>COMPLETED</v>
      </c>
      <c r="M1202" s="38" t="str">
        <f>IF('query (10)'!I1202="","",'query (10)'!I1202)</f>
        <v>Mechanical</v>
      </c>
      <c r="N1202" s="38" t="str">
        <f>IF('query (10)'!O1202="","",'query (10)'!O1202)</f>
        <v>Part Change</v>
      </c>
      <c r="O1202" s="38" t="str">
        <f>IF('query (10)'!P1202="","",'query (10)'!P1202)</f>
        <v>Medium</v>
      </c>
      <c r="P1202" s="38" t="str">
        <f>IF('query (10)'!N1202="","",'query (10)'!N1202)</f>
        <v xml:space="preserve">repair bearing table dresser
repair seal cylinder dresser up/down
ตามรอบการใช้งาน
</v>
      </c>
      <c r="Q1202" s="38" t="str">
        <f>TRIM('query (10)'!N1202)</f>
        <v xml:space="preserve">repair bearing table dresser
repair seal cylinder dresser up/down
ตามรอบการใช้งาน
</v>
      </c>
      <c r="R1202" s="38" t="str">
        <f>TRIM(UPPER('query (10)'!R1202))</f>
        <v>BEARING</v>
      </c>
      <c r="S1202" s="38" t="str">
        <f>TRIM(UPPER('query (10)'!S1202))</f>
        <v>BK1210</v>
      </c>
      <c r="T1202" s="38" t="str">
        <f>IF('query (10)'!Q1202="","",TRIM(UPPER('query (10)'!Q1202)))</f>
        <v/>
      </c>
      <c r="U1202" s="38" t="str">
        <f>IF('query (10)'!T1202="","",'query (10)'!T1202)</f>
        <v/>
      </c>
      <c r="V1202" s="39" t="str">
        <f>IF('query (10)'!T1202="","",IFERROR(VALUE('query (10)'!T1202),""))</f>
        <v/>
      </c>
      <c r="W1202" s="40">
        <f>IF('query (10)'!U1202="","",'query (10)'!U1202)</f>
        <v>0</v>
      </c>
      <c r="X1202" s="39">
        <f>IF('query (10)'!V1202="","",'query (10)'!V1202)</f>
        <v>1080</v>
      </c>
      <c r="Y1202" s="41">
        <f>IF('query (10)'!W1202="","",'query (10)'!W1202)</f>
        <v>46072</v>
      </c>
      <c r="Z1202" s="41">
        <f>IF('query (10)'!X1202="","",'query (10)'!X1202)</f>
        <v>46083</v>
      </c>
      <c r="AA1202" s="41">
        <f>IF('query (10)'!Y1202="","",'query (10)'!Y1202)</f>
        <v>46083</v>
      </c>
      <c r="AB1202" s="41">
        <f>IF('query (10)'!Z1202="","",'query (10)'!Z1202)</f>
        <v>47163</v>
      </c>
      <c r="AC1202" s="38" t="str">
        <f>IF(OR('query (10)'!AA1202="",COUNTIF(Cleaning_Rules!$A$21:$A$26,TRIM('query (10)'!AA1202))&gt;0),"",TRIM('query (10)'!AA1202))</f>
        <v/>
      </c>
      <c r="AD1202" s="38" t="str">
        <f>IF('query (10)'!AB1202="","",TRIM(IFERROR(_xlfn.TEXTBEFORE('query (10)'!AB1202,"("),'query (10)'!AB1202)))</f>
        <v>เริ่มซ่อมงาน PM แล้ว รับผิดชอบโดย CHETSADA PHIWBANG</v>
      </c>
      <c r="AE1202" s="38" t="str">
        <f>IFERROR(LOWER(TRIM(_xlfn.TEXTBEFORE(_xlfn.TEXTAFTER('query (10)'!AB1202,"("),")"))),"")</f>
        <v>chetsada@nsk.com</v>
      </c>
      <c r="AF1202" s="38" t="str">
        <f>IF('query (10)'!AD1202="","",TRIM('query (10)'!AD1202))</f>
        <v>ภูชิต กุลเสรี</v>
      </c>
      <c r="AG1202" s="38" t="str">
        <f>IF('query (10)'!AE1202="","",TRIM('query (10)'!AE1202))</f>
        <v>เจษฎา ผิวบาง</v>
      </c>
      <c r="AH1202" s="38" t="str">
        <f>IF('query (10)'!AF1202="","",IFERROR(VALUE('query (10)'!AF1202),""))</f>
        <v/>
      </c>
      <c r="AI1202" s="38" t="str">
        <f>IF('query (10)'!AG1202="","",TRIM('query (10)'!AG1202))</f>
        <v/>
      </c>
      <c r="AJ1202" s="38" t="str">
        <f>IF('query (10)'!AH1202="","",IFERROR(VALUE('query (10)'!AH1202),""))</f>
        <v/>
      </c>
      <c r="AK1202" s="38" t="str">
        <f>IF('query (10)'!AI1202="","",TRIM('query (10)'!AI1202))</f>
        <v/>
      </c>
      <c r="AL1202" s="42">
        <f t="shared" si="90"/>
        <v>2026</v>
      </c>
      <c r="AM1202" s="42" t="str">
        <f t="shared" si="91"/>
        <v>2026-02</v>
      </c>
      <c r="AN1202" s="42" t="str">
        <f t="shared" ca="1" si="92"/>
        <v/>
      </c>
      <c r="AO1202" s="42" t="str">
        <f t="shared" si="93"/>
        <v>GR-778 | INNER RING BORE GRINDING M/C | SB6 | DRESSER | Time-based Maintenance | Mechanical | Part Change | Medium | repair bearing table dresser
repair seal cylinder dresser up/down
ตามรอบการใช้งาน
 | BEARING | BK1210 | เริ่มซ่อมงาน PM แล้ว รับผิดชอบโดย CHETSADA PHIWBANG | เจษฎา ผิวบาง</v>
      </c>
      <c r="AP1202" s="42" t="str">
        <f>_xlfn.TEXTJOIN("; ",TRUE,IF(COUNTA('query (10)'!A1202:AK1202)&lt;=6,"NEAR_EMPTY_ROW",""),IF($K1202="","MISSING_STATUS",""),IF(AND($K1202="เสร็จสิ้น",$Z1202=""),"DONE_NO_ACTUAL_DATE",""),IF(AND($I1202="Condition-based Maintenance",$AH1202=""),"CBM_NO_MEASUREMENT",""),IF(OR($X1202="",$X1202=0),"INVALID_PERIOD",""),IF(AND($AA1202&lt;&gt;"",$AB1202&lt;&gt;"",$AB1202&lt;$AA1202),"DATE_SEQUENCE_ERROR",""),IF(AND($AB1202&lt;&gt;"",$AB1202&gt;DATE(2030,12,31)),"DATE_OUTLIER",""),IF($C1202="","MISSING_QRCODE",""),IF($J1202="UNKNOWN","UNKNOWN_PM_TYPE",""),IF($L1202="UNKNOWN","UNKNOWN_STATUS",""))</f>
        <v/>
      </c>
      <c r="AQ1202" s="42" t="str">
        <f t="shared" si="94"/>
        <v>NO</v>
      </c>
    </row>
    <row r="1203" spans="1:43" x14ac:dyDescent="0.3">
      <c r="A1203" s="38">
        <f>IF('query (10)'!A1203="","",'query (10)'!A1203)</f>
        <v>1378</v>
      </c>
      <c r="B1203" s="38">
        <f>IF('query (10)'!B1203="","",'query (10)'!B1203)</f>
        <v>18644</v>
      </c>
      <c r="C1203" s="38" t="str">
        <f>TRIM(UPPER('query (10)'!M1203))</f>
        <v>WA-786</v>
      </c>
      <c r="D1203" s="38" t="str">
        <f>TRIM(UPPER(IFERROR(_xlfn.TEXTBEFORE('query (10)'!L1203,"("),'query (10)'!L1203)))</f>
        <v>OUTER / INNER RING PART WASH EQUIPMENT M/C</v>
      </c>
      <c r="E1203" s="38" t="str">
        <f>IFERROR(TRIM(UPPER(_xlfn.TEXTBEFORE(_xlfn.TEXTAFTER('query (10)'!L1203,"("),")"))),"")</f>
        <v/>
      </c>
      <c r="F1203" s="38" t="str">
        <f>TRIM('query (10)'!K1203)</f>
        <v>SB6</v>
      </c>
      <c r="G1203" s="38" t="str">
        <f>IF('query (10)'!J1203="","",'query (10)'!J1203)</f>
        <v xml:space="preserve">Heavy smoke </v>
      </c>
      <c r="H1203" s="38" t="str">
        <f>TRIM(UPPER('query (10)'!J1203))</f>
        <v>HEAVY SMOKE</v>
      </c>
      <c r="I1203" s="38" t="str">
        <f>IF('query (10)'!F1203="","",'query (10)'!F1203)</f>
        <v>Time-based Maintenance</v>
      </c>
      <c r="J1203" s="38" t="str">
        <f>IF('query (10)'!F1203="","",IFERROR(INDEX(Cleaning_Rules!$B$14:$B$17,MATCH(TRIM('query (10)'!F1203),Cleaning_Rules!$A$14:$A$17,0)),"UNKNOWN"))</f>
        <v>TBM</v>
      </c>
      <c r="K1203" s="38" t="str">
        <f>IF('query (10)'!G1203="","",'query (10)'!G1203)</f>
        <v>เสร็จสิ้น</v>
      </c>
      <c r="L1203" s="38" t="str">
        <f>IF('query (10)'!G1203="","MISSING",IFERROR(INDEX(Cleaning_Rules!$B$5:$B$10,MATCH(TRIM('query (10)'!G1203),Cleaning_Rules!$A$5:$A$10,0)),"UNKNOWN"))</f>
        <v>COMPLETED</v>
      </c>
      <c r="M1203" s="38" t="str">
        <f>IF('query (10)'!I1203="","",'query (10)'!I1203)</f>
        <v>Mechanical</v>
      </c>
      <c r="N1203" s="38" t="str">
        <f>IF('query (10)'!O1203="","",'query (10)'!O1203)</f>
        <v>Part Change</v>
      </c>
      <c r="O1203" s="38" t="str">
        <f>IF('query (10)'!P1203="","",'query (10)'!P1203)</f>
        <v>Medium</v>
      </c>
      <c r="P1203" s="38" t="str">
        <f>IF('query (10)'!N1203="","",'query (10)'!N1203)</f>
        <v xml:space="preserve">change filter DF-40
ตามรอบการใช้งาน
</v>
      </c>
      <c r="Q1203" s="38" t="str">
        <f>TRIM('query (10)'!N1203)</f>
        <v xml:space="preserve">change filter DF-40
ตามรอบการใช้งาน
</v>
      </c>
      <c r="R1203" s="38" t="str">
        <f>TRIM(UPPER('query (10)'!R1203))</f>
        <v>FILTER</v>
      </c>
      <c r="S1203" s="38" t="str">
        <f>TRIM(UPPER('query (10)'!S1203))</f>
        <v>DF-40</v>
      </c>
      <c r="T1203" s="38" t="str">
        <f>IF('query (10)'!Q1203="","",TRIM(UPPER('query (10)'!Q1203)))</f>
        <v/>
      </c>
      <c r="U1203" s="38" t="str">
        <f>IF('query (10)'!T1203="","",'query (10)'!T1203)</f>
        <v/>
      </c>
      <c r="V1203" s="39" t="str">
        <f>IF('query (10)'!T1203="","",IFERROR(VALUE('query (10)'!T1203),""))</f>
        <v/>
      </c>
      <c r="W1203" s="40">
        <f>IF('query (10)'!U1203="","",'query (10)'!U1203)</f>
        <v>0</v>
      </c>
      <c r="X1203" s="39">
        <f>IF('query (10)'!V1203="","",'query (10)'!V1203)</f>
        <v>1080</v>
      </c>
      <c r="Y1203" s="41">
        <f>IF('query (10)'!W1203="","",'query (10)'!W1203)</f>
        <v>46072</v>
      </c>
      <c r="Z1203" s="41">
        <f>IF('query (10)'!X1203="","",'query (10)'!X1203)</f>
        <v>46087</v>
      </c>
      <c r="AA1203" s="41">
        <f>IF('query (10)'!Y1203="","",'query (10)'!Y1203)</f>
        <v>46087</v>
      </c>
      <c r="AB1203" s="41">
        <f>IF('query (10)'!Z1203="","",'query (10)'!Z1203)</f>
        <v>47167</v>
      </c>
      <c r="AC1203" s="38" t="str">
        <f>IF(OR('query (10)'!AA1203="",COUNTIF(Cleaning_Rules!$A$21:$A$26,TRIM('query (10)'!AA1203))&gt;0),"",TRIM('query (10)'!AA1203))</f>
        <v/>
      </c>
      <c r="AD1203" s="38" t="str">
        <f>IF('query (10)'!AB1203="","",TRIM(IFERROR(_xlfn.TEXTBEFORE('query (10)'!AB1203,"("),'query (10)'!AB1203)))</f>
        <v>เริ่มซ่อมงาน PM แล้ว รับผิดชอบโดย KUNANON PARAWANWONG</v>
      </c>
      <c r="AE1203" s="38" t="str">
        <f>IFERROR(LOWER(TRIM(_xlfn.TEXTBEFORE(_xlfn.TEXTAFTER('query (10)'!AB1203,"("),")"))),"")</f>
        <v>parawanwong-k-3161@nsk.com</v>
      </c>
      <c r="AF1203" s="38" t="str">
        <f>IF('query (10)'!AD1203="","",TRIM('query (10)'!AD1203))</f>
        <v>ภูชิต กุลเสรี</v>
      </c>
      <c r="AG1203" s="38" t="str">
        <f>IF('query (10)'!AE1203="","",TRIM('query (10)'!AE1203))</f>
        <v>คุณานนต์ ปารวัณวงศ์</v>
      </c>
      <c r="AH1203" s="38" t="str">
        <f>IF('query (10)'!AF1203="","",IFERROR(VALUE('query (10)'!AF1203),""))</f>
        <v/>
      </c>
      <c r="AI1203" s="38" t="str">
        <f>IF('query (10)'!AG1203="","",TRIM('query (10)'!AG1203))</f>
        <v/>
      </c>
      <c r="AJ1203" s="38" t="str">
        <f>IF('query (10)'!AH1203="","",IFERROR(VALUE('query (10)'!AH1203),""))</f>
        <v/>
      </c>
      <c r="AK1203" s="38" t="str">
        <f>IF('query (10)'!AI1203="","",TRIM('query (10)'!AI1203))</f>
        <v/>
      </c>
      <c r="AL1203" s="42">
        <f t="shared" si="90"/>
        <v>2026</v>
      </c>
      <c r="AM1203" s="42" t="str">
        <f t="shared" si="91"/>
        <v>2026-02</v>
      </c>
      <c r="AN1203" s="42" t="str">
        <f t="shared" ca="1" si="92"/>
        <v/>
      </c>
      <c r="AO1203" s="42" t="str">
        <f t="shared" si="93"/>
        <v>WA-786 | OUTER / INNER RING PART WASH EQUIPMENT M/C | SB6 | HEAVY SMOKE | Time-based Maintenance | Mechanical | Part Change | Medium | change filter DF-40
ตามรอบการใช้งาน
 | FILTER | DF-40 | เริ่มซ่อมงาน PM แล้ว รับผิดชอบโดย KUNANON PARAWANWONG | คุณานนต์ ปารวัณวงศ์</v>
      </c>
      <c r="AP1203" s="42" t="str">
        <f>_xlfn.TEXTJOIN("; ",TRUE,IF(COUNTA('query (10)'!A1203:AK1203)&lt;=6,"NEAR_EMPTY_ROW",""),IF($K1203="","MISSING_STATUS",""),IF(AND($K1203="เสร็จสิ้น",$Z1203=""),"DONE_NO_ACTUAL_DATE",""),IF(AND($I1203="Condition-based Maintenance",$AH1203=""),"CBM_NO_MEASUREMENT",""),IF(OR($X1203="",$X1203=0),"INVALID_PERIOD",""),IF(AND($AA1203&lt;&gt;"",$AB1203&lt;&gt;"",$AB1203&lt;$AA1203),"DATE_SEQUENCE_ERROR",""),IF(AND($AB1203&lt;&gt;"",$AB1203&gt;DATE(2030,12,31)),"DATE_OUTLIER",""),IF($C1203="","MISSING_QRCODE",""),IF($J1203="UNKNOWN","UNKNOWN_PM_TYPE",""),IF($L1203="UNKNOWN","UNKNOWN_STATUS",""))</f>
        <v/>
      </c>
      <c r="AQ1203" s="42" t="str">
        <f t="shared" si="94"/>
        <v>NO</v>
      </c>
    </row>
    <row r="1204" spans="1:43" x14ac:dyDescent="0.3">
      <c r="A1204" s="38">
        <f>IF('query (10)'!A1204="","",'query (10)'!A1204)</f>
        <v>1379</v>
      </c>
      <c r="B1204" s="38">
        <f>IF('query (10)'!B1204="","",'query (10)'!B1204)</f>
        <v>18645</v>
      </c>
      <c r="C1204" s="38" t="str">
        <f>TRIM(UPPER('query (10)'!M1204))</f>
        <v>WA-790</v>
      </c>
      <c r="D1204" s="38" t="str">
        <f>TRIM(UPPER(IFERROR(_xlfn.TEXTBEFORE('query (10)'!L1204,"("),'query (10)'!L1204)))</f>
        <v>ROUGH WASH EQUIPMENT M/C</v>
      </c>
      <c r="E1204" s="38" t="str">
        <f>IFERROR(TRIM(UPPER(_xlfn.TEXTBEFORE(_xlfn.TEXTAFTER('query (10)'!L1204,"("),")"))),"")</f>
        <v/>
      </c>
      <c r="F1204" s="38" t="str">
        <f>TRIM('query (10)'!K1204)</f>
        <v>SB6</v>
      </c>
      <c r="G1204" s="38" t="str">
        <f>IF('query (10)'!J1204="","",'query (10)'!J1204)</f>
        <v xml:space="preserve">Heavy smoke </v>
      </c>
      <c r="H1204" s="38" t="str">
        <f>TRIM(UPPER('query (10)'!J1204))</f>
        <v>HEAVY SMOKE</v>
      </c>
      <c r="I1204" s="38" t="str">
        <f>IF('query (10)'!F1204="","",'query (10)'!F1204)</f>
        <v>Time-based Maintenance</v>
      </c>
      <c r="J1204" s="38" t="str">
        <f>IF('query (10)'!F1204="","",IFERROR(INDEX(Cleaning_Rules!$B$14:$B$17,MATCH(TRIM('query (10)'!F1204),Cleaning_Rules!$A$14:$A$17,0)),"UNKNOWN"))</f>
        <v>TBM</v>
      </c>
      <c r="K1204" s="38" t="str">
        <f>IF('query (10)'!G1204="","",'query (10)'!G1204)</f>
        <v>เสร็จสิ้น</v>
      </c>
      <c r="L1204" s="38" t="str">
        <f>IF('query (10)'!G1204="","MISSING",IFERROR(INDEX(Cleaning_Rules!$B$5:$B$10,MATCH(TRIM('query (10)'!G1204),Cleaning_Rules!$A$5:$A$10,0)),"UNKNOWN"))</f>
        <v>COMPLETED</v>
      </c>
      <c r="M1204" s="38" t="str">
        <f>IF('query (10)'!I1204="","",'query (10)'!I1204)</f>
        <v>Mechanical</v>
      </c>
      <c r="N1204" s="38" t="str">
        <f>IF('query (10)'!O1204="","",'query (10)'!O1204)</f>
        <v>Part Change</v>
      </c>
      <c r="O1204" s="38" t="str">
        <f>IF('query (10)'!P1204="","",'query (10)'!P1204)</f>
        <v>Medium</v>
      </c>
      <c r="P1204" s="38" t="str">
        <f>IF('query (10)'!N1204="","",'query (10)'!N1204)</f>
        <v xml:space="preserve">change filter DF-40
ตามรอบการใช้งาน
</v>
      </c>
      <c r="Q1204" s="38" t="str">
        <f>TRIM('query (10)'!N1204)</f>
        <v xml:space="preserve">change filter DF-40
ตามรอบการใช้งาน
</v>
      </c>
      <c r="R1204" s="38" t="str">
        <f>TRIM(UPPER('query (10)'!R1204))</f>
        <v>FILTER</v>
      </c>
      <c r="S1204" s="38" t="str">
        <f>TRIM(UPPER('query (10)'!S1204))</f>
        <v>DF-40</v>
      </c>
      <c r="T1204" s="38" t="str">
        <f>IF('query (10)'!Q1204="","",TRIM(UPPER('query (10)'!Q1204)))</f>
        <v/>
      </c>
      <c r="U1204" s="38" t="str">
        <f>IF('query (10)'!T1204="","",'query (10)'!T1204)</f>
        <v/>
      </c>
      <c r="V1204" s="39" t="str">
        <f>IF('query (10)'!T1204="","",IFERROR(VALUE('query (10)'!T1204),""))</f>
        <v/>
      </c>
      <c r="W1204" s="40">
        <f>IF('query (10)'!U1204="","",'query (10)'!U1204)</f>
        <v>0</v>
      </c>
      <c r="X1204" s="39">
        <f>IF('query (10)'!V1204="","",'query (10)'!V1204)</f>
        <v>1080</v>
      </c>
      <c r="Y1204" s="41">
        <f>IF('query (10)'!W1204="","",'query (10)'!W1204)</f>
        <v>46072</v>
      </c>
      <c r="Z1204" s="41">
        <f>IF('query (10)'!X1204="","",'query (10)'!X1204)</f>
        <v>46087</v>
      </c>
      <c r="AA1204" s="41">
        <f>IF('query (10)'!Y1204="","",'query (10)'!Y1204)</f>
        <v>46087</v>
      </c>
      <c r="AB1204" s="41">
        <f>IF('query (10)'!Z1204="","",'query (10)'!Z1204)</f>
        <v>47167</v>
      </c>
      <c r="AC1204" s="38" t="str">
        <f>IF(OR('query (10)'!AA1204="",COUNTIF(Cleaning_Rules!$A$21:$A$26,TRIM('query (10)'!AA1204))&gt;0),"",TRIM('query (10)'!AA1204))</f>
        <v/>
      </c>
      <c r="AD1204" s="38" t="str">
        <f>IF('query (10)'!AB1204="","",TRIM(IFERROR(_xlfn.TEXTBEFORE('query (10)'!AB1204,"("),'query (10)'!AB1204)))</f>
        <v>เริ่มซ่อมงาน PM แล้ว รับผิดชอบโดย KUNANON PARAWANWONG</v>
      </c>
      <c r="AE1204" s="38" t="str">
        <f>IFERROR(LOWER(TRIM(_xlfn.TEXTBEFORE(_xlfn.TEXTAFTER('query (10)'!AB1204,"("),")"))),"")</f>
        <v>parawanwong-k-3161@nsk.com</v>
      </c>
      <c r="AF1204" s="38" t="str">
        <f>IF('query (10)'!AD1204="","",TRIM('query (10)'!AD1204))</f>
        <v>ภูชิต กุลเสรี</v>
      </c>
      <c r="AG1204" s="38" t="str">
        <f>IF('query (10)'!AE1204="","",TRIM('query (10)'!AE1204))</f>
        <v>คุณานนต์ ปารวัณวงศ์</v>
      </c>
      <c r="AH1204" s="38" t="str">
        <f>IF('query (10)'!AF1204="","",IFERROR(VALUE('query (10)'!AF1204),""))</f>
        <v/>
      </c>
      <c r="AI1204" s="38" t="str">
        <f>IF('query (10)'!AG1204="","",TRIM('query (10)'!AG1204))</f>
        <v/>
      </c>
      <c r="AJ1204" s="38" t="str">
        <f>IF('query (10)'!AH1204="","",IFERROR(VALUE('query (10)'!AH1204),""))</f>
        <v/>
      </c>
      <c r="AK1204" s="38" t="str">
        <f>IF('query (10)'!AI1204="","",TRIM('query (10)'!AI1204))</f>
        <v/>
      </c>
      <c r="AL1204" s="42">
        <f t="shared" si="90"/>
        <v>2026</v>
      </c>
      <c r="AM1204" s="42" t="str">
        <f t="shared" si="91"/>
        <v>2026-02</v>
      </c>
      <c r="AN1204" s="42" t="str">
        <f t="shared" ca="1" si="92"/>
        <v/>
      </c>
      <c r="AO1204" s="42" t="str">
        <f t="shared" si="93"/>
        <v>WA-790 | ROUGH WASH EQUIPMENT M/C | SB6 | HEAVY SMOKE | Time-based Maintenance | Mechanical | Part Change | Medium | change filter DF-40
ตามรอบการใช้งาน
 | FILTER | DF-40 | เริ่มซ่อมงาน PM แล้ว รับผิดชอบโดย KUNANON PARAWANWONG | คุณานนต์ ปารวัณวงศ์</v>
      </c>
      <c r="AP1204" s="42" t="str">
        <f>_xlfn.TEXTJOIN("; ",TRUE,IF(COUNTA('query (10)'!A1204:AK1204)&lt;=6,"NEAR_EMPTY_ROW",""),IF($K1204="","MISSING_STATUS",""),IF(AND($K1204="เสร็จสิ้น",$Z1204=""),"DONE_NO_ACTUAL_DATE",""),IF(AND($I1204="Condition-based Maintenance",$AH1204=""),"CBM_NO_MEASUREMENT",""),IF(OR($X1204="",$X1204=0),"INVALID_PERIOD",""),IF(AND($AA1204&lt;&gt;"",$AB1204&lt;&gt;"",$AB1204&lt;$AA1204),"DATE_SEQUENCE_ERROR",""),IF(AND($AB1204&lt;&gt;"",$AB1204&gt;DATE(2030,12,31)),"DATE_OUTLIER",""),IF($C1204="","MISSING_QRCODE",""),IF($J1204="UNKNOWN","UNKNOWN_PM_TYPE",""),IF($L1204="UNKNOWN","UNKNOWN_STATUS",""))</f>
        <v/>
      </c>
      <c r="AQ1204" s="42" t="str">
        <f t="shared" si="94"/>
        <v>NO</v>
      </c>
    </row>
    <row r="1205" spans="1:43" x14ac:dyDescent="0.3">
      <c r="A1205" s="38">
        <f>IF('query (10)'!A1205="","",'query (10)'!A1205)</f>
        <v>1380</v>
      </c>
      <c r="B1205" s="38">
        <f>IF('query (10)'!B1205="","",'query (10)'!B1205)</f>
        <v>18535</v>
      </c>
      <c r="C1205" s="38" t="str">
        <f>TRIM(UPPER('query (10)'!M1205))</f>
        <v>GR-783</v>
      </c>
      <c r="D1205" s="38" t="str">
        <f>TRIM(UPPER(IFERROR(_xlfn.TEXTBEFORE('query (10)'!L1205,"("),'query (10)'!L1205)))</f>
        <v>OUTER RING RACEWAY GRINDING M/C</v>
      </c>
      <c r="E1205" s="38" t="str">
        <f>IFERROR(TRIM(UPPER(_xlfn.TEXTBEFORE(_xlfn.TEXTAFTER('query (10)'!L1205,"("),")"))),"")</f>
        <v/>
      </c>
      <c r="F1205" s="38" t="str">
        <f>TRIM('query (10)'!K1205)</f>
        <v>SB6</v>
      </c>
      <c r="G1205" s="38" t="str">
        <f>IF('query (10)'!J1205="","",'query (10)'!J1205)</f>
        <v>Electrical Control</v>
      </c>
      <c r="H1205" s="38" t="str">
        <f>TRIM(UPPER('query (10)'!J1205))</f>
        <v>ELECTRICAL CONTROL</v>
      </c>
      <c r="I1205" s="38" t="str">
        <f>IF('query (10)'!F1205="","",'query (10)'!F1205)</f>
        <v>Time-based Maintenance</v>
      </c>
      <c r="J1205" s="38" t="str">
        <f>IF('query (10)'!F1205="","",IFERROR(INDEX(Cleaning_Rules!$B$14:$B$17,MATCH(TRIM('query (10)'!F1205),Cleaning_Rules!$A$14:$A$17,0)),"UNKNOWN"))</f>
        <v>TBM</v>
      </c>
      <c r="K1205" s="38" t="str">
        <f>IF('query (10)'!G1205="","",'query (10)'!G1205)</f>
        <v>กำลังดำเนินการ</v>
      </c>
      <c r="L1205" s="38" t="str">
        <f>IF('query (10)'!G1205="","MISSING",IFERROR(INDEX(Cleaning_Rules!$B$5:$B$10,MATCH(TRIM('query (10)'!G1205),Cleaning_Rules!$A$5:$A$10,0)),"UNKNOWN"))</f>
        <v>IN_PROGRESS</v>
      </c>
      <c r="M1205" s="38" t="str">
        <f>IF('query (10)'!I1205="","",'query (10)'!I1205)</f>
        <v>Electrical</v>
      </c>
      <c r="N1205" s="38" t="str">
        <f>IF('query (10)'!O1205="","",'query (10)'!O1205)</f>
        <v>Inspection</v>
      </c>
      <c r="O1205" s="38" t="str">
        <f>IF('query (10)'!P1205="","",'query (10)'!P1205)</f>
        <v>Medium</v>
      </c>
      <c r="P1205" s="38" t="str">
        <f>IF('query (10)'!N1205="","",'query (10)'!N1205)</f>
        <v xml:space="preserve">- Check condition of Push botton, Emergency, Lamp and selector switch
- Check condition of Circuit breaker, Power supply, Magnetic, Relay
- Check condition of Servo amp, Inverter
-Check condition of Safety device </v>
      </c>
      <c r="Q1205" s="38" t="str">
        <f>TRIM('query (10)'!N1205)</f>
        <v>- Check condition of Push botton, Emergency, Lamp and selector switch
- Check condition of Circuit breaker, Power supply, Magnetic, Relay
- Check condition of Servo amp, Inverter
-Check condition of Safety device</v>
      </c>
      <c r="R1205" s="38" t="str">
        <f>TRIM(UPPER('query (10)'!R1205))</f>
        <v/>
      </c>
      <c r="S1205" s="38" t="str">
        <f>TRIM(UPPER('query (10)'!S1205))</f>
        <v/>
      </c>
      <c r="T1205" s="38" t="str">
        <f>IF('query (10)'!Q1205="","",TRIM(UPPER('query (10)'!Q1205)))</f>
        <v/>
      </c>
      <c r="U1205" s="38" t="str">
        <f>IF('query (10)'!T1205="","",'query (10)'!T1205)</f>
        <v/>
      </c>
      <c r="V1205" s="39" t="str">
        <f>IF('query (10)'!T1205="","",IFERROR(VALUE('query (10)'!T1205),""))</f>
        <v/>
      </c>
      <c r="W1205" s="40">
        <f>IF('query (10)'!U1205="","",'query (10)'!U1205)</f>
        <v>0</v>
      </c>
      <c r="X1205" s="39">
        <f>IF('query (10)'!V1205="","",'query (10)'!V1205)</f>
        <v>30</v>
      </c>
      <c r="Y1205" s="41">
        <f>IF('query (10)'!W1205="","",'query (10)'!W1205)</f>
        <v>46072</v>
      </c>
      <c r="Z1205" s="41" t="str">
        <f>IF('query (10)'!X1205="","",'query (10)'!X1205)</f>
        <v/>
      </c>
      <c r="AA1205" s="41">
        <f>IF('query (10)'!Y1205="","",'query (10)'!Y1205)</f>
        <v>46042</v>
      </c>
      <c r="AB1205" s="41">
        <f>IF('query (10)'!Z1205="","",'query (10)'!Z1205)</f>
        <v>46072</v>
      </c>
      <c r="AC1205" s="38" t="str">
        <f>IF(OR('query (10)'!AA1205="",COUNTIF(Cleaning_Rules!$A$21:$A$26,TRIM('query (10)'!AA1205))&gt;0),"",TRIM('query (10)'!AA1205))</f>
        <v/>
      </c>
      <c r="AD1205" s="38" t="str">
        <f>IF('query (10)'!AB1205="","",TRIM(IFERROR(_xlfn.TEXTBEFORE('query (10)'!AB1205,"("),'query (10)'!AB1205)))</f>
        <v>เริ่มซ่อมงาน PM แล้ว รับผิดชอบโดย PAHLA SEEDANG</v>
      </c>
      <c r="AE1205" s="38" t="str">
        <f>IFERROR(LOWER(TRIM(_xlfn.TEXTBEFORE(_xlfn.TEXTAFTER('query (10)'!AB1205,"("),")"))),"")</f>
        <v>pahla@nsk.com</v>
      </c>
      <c r="AF1205" s="38" t="str">
        <f>IF('query (10)'!AD1205="","",TRIM('query (10)'!AD1205))</f>
        <v>พงษ์พิทักษ์ ศรไชย</v>
      </c>
      <c r="AG1205" s="38" t="str">
        <f>IF('query (10)'!AE1205="","",TRIM('query (10)'!AE1205))</f>
        <v>อัมรินทร์ รักษาพล</v>
      </c>
      <c r="AH1205" s="38" t="str">
        <f>IF('query (10)'!AF1205="","",IFERROR(VALUE('query (10)'!AF1205),""))</f>
        <v/>
      </c>
      <c r="AI1205" s="38" t="str">
        <f>IF('query (10)'!AG1205="","",TRIM('query (10)'!AG1205))</f>
        <v/>
      </c>
      <c r="AJ1205" s="38" t="str">
        <f>IF('query (10)'!AH1205="","",IFERROR(VALUE('query (10)'!AH1205),""))</f>
        <v/>
      </c>
      <c r="AK1205" s="38" t="str">
        <f>IF('query (10)'!AI1205="","",TRIM('query (10)'!AI1205))</f>
        <v/>
      </c>
      <c r="AL1205" s="42">
        <f t="shared" si="90"/>
        <v>2026</v>
      </c>
      <c r="AM1205" s="42" t="str">
        <f t="shared" si="91"/>
        <v>2026-02</v>
      </c>
      <c r="AN1205" s="42" t="str">
        <f t="shared" ca="1" si="92"/>
        <v>OVERDUE</v>
      </c>
      <c r="AO1205" s="42" t="str">
        <f t="shared" si="93"/>
        <v>GR-783 | OUTER RING RACEWAY GRINDING M/C | SB6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PAHLA SEEDANG | อัมรินทร์ รักษาพล</v>
      </c>
      <c r="AP1205" s="42" t="str">
        <f>_xlfn.TEXTJOIN("; ",TRUE,IF(COUNTA('query (10)'!A1205:AK1205)&lt;=6,"NEAR_EMPTY_ROW",""),IF($K1205="","MISSING_STATUS",""),IF(AND($K1205="เสร็จสิ้น",$Z1205=""),"DONE_NO_ACTUAL_DATE",""),IF(AND($I1205="Condition-based Maintenance",$AH1205=""),"CBM_NO_MEASUREMENT",""),IF(OR($X1205="",$X1205=0),"INVALID_PERIOD",""),IF(AND($AA1205&lt;&gt;"",$AB1205&lt;&gt;"",$AB1205&lt;$AA1205),"DATE_SEQUENCE_ERROR",""),IF(AND($AB1205&lt;&gt;"",$AB1205&gt;DATE(2030,12,31)),"DATE_OUTLIER",""),IF($C1205="","MISSING_QRCODE",""),IF($J1205="UNKNOWN","UNKNOWN_PM_TYPE",""),IF($L1205="UNKNOWN","UNKNOWN_STATUS",""))</f>
        <v/>
      </c>
      <c r="AQ1205" s="42" t="str">
        <f t="shared" si="94"/>
        <v>NO</v>
      </c>
    </row>
    <row r="1206" spans="1:43" x14ac:dyDescent="0.3">
      <c r="A1206" s="38">
        <f>IF('query (10)'!A1206="","",'query (10)'!A1206)</f>
        <v>1381</v>
      </c>
      <c r="B1206" s="38">
        <f>IF('query (10)'!B1206="","",'query (10)'!B1206)</f>
        <v>18536</v>
      </c>
      <c r="C1206" s="38" t="str">
        <f>TRIM(UPPER('query (10)'!M1206))</f>
        <v>GR-777</v>
      </c>
      <c r="D1206" s="38" t="str">
        <f>TRIM(UPPER(IFERROR(_xlfn.TEXTBEFORE('query (10)'!L1206,"("),'query (10)'!L1206)))</f>
        <v>INNER RING RACEWAY GRINDING M/C</v>
      </c>
      <c r="E1206" s="38" t="str">
        <f>IFERROR(TRIM(UPPER(_xlfn.TEXTBEFORE(_xlfn.TEXTAFTER('query (10)'!L1206,"("),")"))),"")</f>
        <v/>
      </c>
      <c r="F1206" s="38" t="str">
        <f>TRIM('query (10)'!K1206)</f>
        <v>SB6</v>
      </c>
      <c r="G1206" s="38" t="str">
        <f>IF('query (10)'!J1206="","",'query (10)'!J1206)</f>
        <v>Electrical Control</v>
      </c>
      <c r="H1206" s="38" t="str">
        <f>TRIM(UPPER('query (10)'!J1206))</f>
        <v>ELECTRICAL CONTROL</v>
      </c>
      <c r="I1206" s="38" t="str">
        <f>IF('query (10)'!F1206="","",'query (10)'!F1206)</f>
        <v>Time-based Maintenance</v>
      </c>
      <c r="J1206" s="38" t="str">
        <f>IF('query (10)'!F1206="","",IFERROR(INDEX(Cleaning_Rules!$B$14:$B$17,MATCH(TRIM('query (10)'!F1206),Cleaning_Rules!$A$14:$A$17,0)),"UNKNOWN"))</f>
        <v>TBM</v>
      </c>
      <c r="K1206" s="38" t="str">
        <f>IF('query (10)'!G1206="","",'query (10)'!G1206)</f>
        <v>กำลังดำเนินการ</v>
      </c>
      <c r="L1206" s="38" t="str">
        <f>IF('query (10)'!G1206="","MISSING",IFERROR(INDEX(Cleaning_Rules!$B$5:$B$10,MATCH(TRIM('query (10)'!G1206),Cleaning_Rules!$A$5:$A$10,0)),"UNKNOWN"))</f>
        <v>IN_PROGRESS</v>
      </c>
      <c r="M1206" s="38" t="str">
        <f>IF('query (10)'!I1206="","",'query (10)'!I1206)</f>
        <v>Electrical</v>
      </c>
      <c r="N1206" s="38" t="str">
        <f>IF('query (10)'!O1206="","",'query (10)'!O1206)</f>
        <v>Inspection</v>
      </c>
      <c r="O1206" s="38" t="str">
        <f>IF('query (10)'!P1206="","",'query (10)'!P1206)</f>
        <v>Medium</v>
      </c>
      <c r="P1206" s="38" t="str">
        <f>IF('query (10)'!N1206="","",'query (10)'!N1206)</f>
        <v>- Check condition of Push botton, Emergency, Lamp and selector switch
- Check condition of Circuit breaker, Power supply, Magnetic, Relay
- Check condition of Servo amp, Inverter
-Check condition of Safety device 
- Change dust filter</v>
      </c>
      <c r="Q1206" s="38" t="str">
        <f>TRIM('query (10)'!N1206)</f>
        <v>- Check condition of Push botton, Emergency, Lamp and selector switch
- Check condition of Circuit breaker, Power supply, Magnetic, Relay
- Check condition of Servo amp, Inverter
-Check condition of Safety device 
- Change dust filter</v>
      </c>
      <c r="R1206" s="38" t="str">
        <f>TRIM(UPPER('query (10)'!R1206))</f>
        <v/>
      </c>
      <c r="S1206" s="38" t="str">
        <f>TRIM(UPPER('query (10)'!S1206))</f>
        <v/>
      </c>
      <c r="T1206" s="38" t="str">
        <f>IF('query (10)'!Q1206="","",TRIM(UPPER('query (10)'!Q1206)))</f>
        <v/>
      </c>
      <c r="U1206" s="38" t="str">
        <f>IF('query (10)'!T1206="","",'query (10)'!T1206)</f>
        <v/>
      </c>
      <c r="V1206" s="39" t="str">
        <f>IF('query (10)'!T1206="","",IFERROR(VALUE('query (10)'!T1206),""))</f>
        <v/>
      </c>
      <c r="W1206" s="40">
        <f>IF('query (10)'!U1206="","",'query (10)'!U1206)</f>
        <v>0</v>
      </c>
      <c r="X1206" s="39">
        <f>IF('query (10)'!V1206="","",'query (10)'!V1206)</f>
        <v>30</v>
      </c>
      <c r="Y1206" s="41">
        <f>IF('query (10)'!W1206="","",'query (10)'!W1206)</f>
        <v>46072</v>
      </c>
      <c r="Z1206" s="41" t="str">
        <f>IF('query (10)'!X1206="","",'query (10)'!X1206)</f>
        <v/>
      </c>
      <c r="AA1206" s="41">
        <f>IF('query (10)'!Y1206="","",'query (10)'!Y1206)</f>
        <v>46042</v>
      </c>
      <c r="AB1206" s="41">
        <f>IF('query (10)'!Z1206="","",'query (10)'!Z1206)</f>
        <v>46072</v>
      </c>
      <c r="AC1206" s="38" t="str">
        <f>IF(OR('query (10)'!AA1206="",COUNTIF(Cleaning_Rules!$A$21:$A$26,TRIM('query (10)'!AA1206))&gt;0),"",TRIM('query (10)'!AA1206))</f>
        <v/>
      </c>
      <c r="AD1206" s="38" t="str">
        <f>IF('query (10)'!AB1206="","",TRIM(IFERROR(_xlfn.TEXTBEFORE('query (10)'!AB1206,"("),'query (10)'!AB1206)))</f>
        <v>เริ่มซ่อมงาน PM แล้ว รับผิดชอบโดย PAHLA SEEDANG</v>
      </c>
      <c r="AE1206" s="38" t="str">
        <f>IFERROR(LOWER(TRIM(_xlfn.TEXTBEFORE(_xlfn.TEXTAFTER('query (10)'!AB1206,"("),")"))),"")</f>
        <v>pahla@nsk.com</v>
      </c>
      <c r="AF1206" s="38" t="str">
        <f>IF('query (10)'!AD1206="","",TRIM('query (10)'!AD1206))</f>
        <v>พงษ์พิทักษ์ ศรไชย</v>
      </c>
      <c r="AG1206" s="38" t="str">
        <f>IF('query (10)'!AE1206="","",TRIM('query (10)'!AE1206))</f>
        <v>อัมรินทร์ รักษาพล</v>
      </c>
      <c r="AH1206" s="38" t="str">
        <f>IF('query (10)'!AF1206="","",IFERROR(VALUE('query (10)'!AF1206),""))</f>
        <v/>
      </c>
      <c r="AI1206" s="38" t="str">
        <f>IF('query (10)'!AG1206="","",TRIM('query (10)'!AG1206))</f>
        <v/>
      </c>
      <c r="AJ1206" s="38" t="str">
        <f>IF('query (10)'!AH1206="","",IFERROR(VALUE('query (10)'!AH1206),""))</f>
        <v/>
      </c>
      <c r="AK1206" s="38" t="str">
        <f>IF('query (10)'!AI1206="","",TRIM('query (10)'!AI1206))</f>
        <v/>
      </c>
      <c r="AL1206" s="42">
        <f t="shared" si="90"/>
        <v>2026</v>
      </c>
      <c r="AM1206" s="42" t="str">
        <f t="shared" si="91"/>
        <v>2026-02</v>
      </c>
      <c r="AN1206" s="42" t="str">
        <f t="shared" ca="1" si="92"/>
        <v>OVERDUE</v>
      </c>
      <c r="AO1206" s="42" t="str">
        <f t="shared" si="93"/>
        <v>GR-777 | INNER RING RACEWAY GRINDING M/C | SB6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Change dust filter | เริ่มซ่อมงาน PM แล้ว รับผิดชอบโดย PAHLA SEEDANG | อัมรินทร์ รักษาพล</v>
      </c>
      <c r="AP1206" s="42" t="str">
        <f>_xlfn.TEXTJOIN("; ",TRUE,IF(COUNTA('query (10)'!A1206:AK1206)&lt;=6,"NEAR_EMPTY_ROW",""),IF($K1206="","MISSING_STATUS",""),IF(AND($K1206="เสร็จสิ้น",$Z1206=""),"DONE_NO_ACTUAL_DATE",""),IF(AND($I1206="Condition-based Maintenance",$AH1206=""),"CBM_NO_MEASUREMENT",""),IF(OR($X1206="",$X1206=0),"INVALID_PERIOD",""),IF(AND($AA1206&lt;&gt;"",$AB1206&lt;&gt;"",$AB1206&lt;$AA1206),"DATE_SEQUENCE_ERROR",""),IF(AND($AB1206&lt;&gt;"",$AB1206&gt;DATE(2030,12,31)),"DATE_OUTLIER",""),IF($C1206="","MISSING_QRCODE",""),IF($J1206="UNKNOWN","UNKNOWN_PM_TYPE",""),IF($L1206="UNKNOWN","UNKNOWN_STATUS",""))</f>
        <v/>
      </c>
      <c r="AQ1206" s="42" t="str">
        <f t="shared" si="94"/>
        <v>NO</v>
      </c>
    </row>
    <row r="1207" spans="1:43" x14ac:dyDescent="0.3">
      <c r="A1207" s="38">
        <f>IF('query (10)'!A1207="","",'query (10)'!A1207)</f>
        <v>1382</v>
      </c>
      <c r="B1207" s="38">
        <f>IF('query (10)'!B1207="","",'query (10)'!B1207)</f>
        <v>18538</v>
      </c>
      <c r="C1207" s="38" t="str">
        <f>TRIM(UPPER('query (10)'!M1207))</f>
        <v>GR-777</v>
      </c>
      <c r="D1207" s="38" t="str">
        <f>TRIM(UPPER(IFERROR(_xlfn.TEXTBEFORE('query (10)'!L1207,"("),'query (10)'!L1207)))</f>
        <v>INNER RING BORE GRINDING M/C</v>
      </c>
      <c r="E1207" s="38" t="str">
        <f>IFERROR(TRIM(UPPER(_xlfn.TEXTBEFORE(_xlfn.TEXTAFTER('query (10)'!L1207,"("),")"))),"")</f>
        <v/>
      </c>
      <c r="F1207" s="38" t="str">
        <f>TRIM('query (10)'!K1207)</f>
        <v>SB6</v>
      </c>
      <c r="G1207" s="38" t="str">
        <f>IF('query (10)'!J1207="","",'query (10)'!J1207)</f>
        <v>Electrical Control</v>
      </c>
      <c r="H1207" s="38" t="str">
        <f>TRIM(UPPER('query (10)'!J1207))</f>
        <v>ELECTRICAL CONTROL</v>
      </c>
      <c r="I1207" s="38" t="str">
        <f>IF('query (10)'!F1207="","",'query (10)'!F1207)</f>
        <v>Time-based Maintenance</v>
      </c>
      <c r="J1207" s="38" t="str">
        <f>IF('query (10)'!F1207="","",IFERROR(INDEX(Cleaning_Rules!$B$14:$B$17,MATCH(TRIM('query (10)'!F1207),Cleaning_Rules!$A$14:$A$17,0)),"UNKNOWN"))</f>
        <v>TBM</v>
      </c>
      <c r="K1207" s="38" t="str">
        <f>IF('query (10)'!G1207="","",'query (10)'!G1207)</f>
        <v>กำลังดำเนินการ</v>
      </c>
      <c r="L1207" s="38" t="str">
        <f>IF('query (10)'!G1207="","MISSING",IFERROR(INDEX(Cleaning_Rules!$B$5:$B$10,MATCH(TRIM('query (10)'!G1207),Cleaning_Rules!$A$5:$A$10,0)),"UNKNOWN"))</f>
        <v>IN_PROGRESS</v>
      </c>
      <c r="M1207" s="38" t="str">
        <f>IF('query (10)'!I1207="","",'query (10)'!I1207)</f>
        <v>Electrical</v>
      </c>
      <c r="N1207" s="38" t="str">
        <f>IF('query (10)'!O1207="","",'query (10)'!O1207)</f>
        <v>Inspection</v>
      </c>
      <c r="O1207" s="38" t="str">
        <f>IF('query (10)'!P1207="","",'query (10)'!P1207)</f>
        <v>Medium</v>
      </c>
      <c r="P1207" s="38" t="str">
        <f>IF('query (10)'!N1207="","",'query (10)'!N1207)</f>
        <v xml:space="preserve">- Check condition of Push botton, Emergency, Lamp and selector switch
- Check condition of Circuit breaker, Power supply, Magnetic, Relay
- Check condition of Servo amp, Inverter
-Check condition of Safety device </v>
      </c>
      <c r="Q1207" s="38" t="str">
        <f>TRIM('query (10)'!N1207)</f>
        <v>- Check condition of Push botton, Emergency, Lamp and selector switch
- Check condition of Circuit breaker, Power supply, Magnetic, Relay
- Check condition of Servo amp, Inverter
-Check condition of Safety device</v>
      </c>
      <c r="R1207" s="38" t="str">
        <f>TRIM(UPPER('query (10)'!R1207))</f>
        <v/>
      </c>
      <c r="S1207" s="38" t="str">
        <f>TRIM(UPPER('query (10)'!S1207))</f>
        <v/>
      </c>
      <c r="T1207" s="38" t="str">
        <f>IF('query (10)'!Q1207="","",TRIM(UPPER('query (10)'!Q1207)))</f>
        <v/>
      </c>
      <c r="U1207" s="38" t="str">
        <f>IF('query (10)'!T1207="","",'query (10)'!T1207)</f>
        <v/>
      </c>
      <c r="V1207" s="39" t="str">
        <f>IF('query (10)'!T1207="","",IFERROR(VALUE('query (10)'!T1207),""))</f>
        <v/>
      </c>
      <c r="W1207" s="40">
        <f>IF('query (10)'!U1207="","",'query (10)'!U1207)</f>
        <v>0</v>
      </c>
      <c r="X1207" s="39">
        <f>IF('query (10)'!V1207="","",'query (10)'!V1207)</f>
        <v>30</v>
      </c>
      <c r="Y1207" s="41">
        <f>IF('query (10)'!W1207="","",'query (10)'!W1207)</f>
        <v>46072</v>
      </c>
      <c r="Z1207" s="41" t="str">
        <f>IF('query (10)'!X1207="","",'query (10)'!X1207)</f>
        <v/>
      </c>
      <c r="AA1207" s="41">
        <f>IF('query (10)'!Y1207="","",'query (10)'!Y1207)</f>
        <v>46042</v>
      </c>
      <c r="AB1207" s="41">
        <f>IF('query (10)'!Z1207="","",'query (10)'!Z1207)</f>
        <v>46072</v>
      </c>
      <c r="AC1207" s="38" t="str">
        <f>IF(OR('query (10)'!AA1207="",COUNTIF(Cleaning_Rules!$A$21:$A$26,TRIM('query (10)'!AA1207))&gt;0),"",TRIM('query (10)'!AA1207))</f>
        <v/>
      </c>
      <c r="AD1207" s="38" t="str">
        <f>IF('query (10)'!AB1207="","",TRIM(IFERROR(_xlfn.TEXTBEFORE('query (10)'!AB1207,"("),'query (10)'!AB1207)))</f>
        <v>เริ่มซ่อมงาน PM แล้ว รับผิดชอบโดย PAHLA SEEDANG</v>
      </c>
      <c r="AE1207" s="38" t="str">
        <f>IFERROR(LOWER(TRIM(_xlfn.TEXTBEFORE(_xlfn.TEXTAFTER('query (10)'!AB1207,"("),")"))),"")</f>
        <v>pahla@nsk.com</v>
      </c>
      <c r="AF1207" s="38" t="str">
        <f>IF('query (10)'!AD1207="","",TRIM('query (10)'!AD1207))</f>
        <v>พงษ์พิทักษ์ ศรไชย</v>
      </c>
      <c r="AG1207" s="38" t="str">
        <f>IF('query (10)'!AE1207="","",TRIM('query (10)'!AE1207))</f>
        <v>อัมรินทร์ รักษาพล</v>
      </c>
      <c r="AH1207" s="38" t="str">
        <f>IF('query (10)'!AF1207="","",IFERROR(VALUE('query (10)'!AF1207),""))</f>
        <v/>
      </c>
      <c r="AI1207" s="38" t="str">
        <f>IF('query (10)'!AG1207="","",TRIM('query (10)'!AG1207))</f>
        <v/>
      </c>
      <c r="AJ1207" s="38" t="str">
        <f>IF('query (10)'!AH1207="","",IFERROR(VALUE('query (10)'!AH1207),""))</f>
        <v/>
      </c>
      <c r="AK1207" s="38" t="str">
        <f>IF('query (10)'!AI1207="","",TRIM('query (10)'!AI1207))</f>
        <v/>
      </c>
      <c r="AL1207" s="42">
        <f t="shared" si="90"/>
        <v>2026</v>
      </c>
      <c r="AM1207" s="42" t="str">
        <f t="shared" si="91"/>
        <v>2026-02</v>
      </c>
      <c r="AN1207" s="42" t="str">
        <f t="shared" ca="1" si="92"/>
        <v>OVERDUE</v>
      </c>
      <c r="AO1207" s="42" t="str">
        <f t="shared" si="93"/>
        <v>GR-777 | INNER RING BORE GRINDING M/C | SB6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PAHLA SEEDANG | อัมรินทร์ รักษาพล</v>
      </c>
      <c r="AP1207" s="42" t="str">
        <f>_xlfn.TEXTJOIN("; ",TRUE,IF(COUNTA('query (10)'!A1207:AK1207)&lt;=6,"NEAR_EMPTY_ROW",""),IF($K1207="","MISSING_STATUS",""),IF(AND($K1207="เสร็จสิ้น",$Z1207=""),"DONE_NO_ACTUAL_DATE",""),IF(AND($I1207="Condition-based Maintenance",$AH1207=""),"CBM_NO_MEASUREMENT",""),IF(OR($X1207="",$X1207=0),"INVALID_PERIOD",""),IF(AND($AA1207&lt;&gt;"",$AB1207&lt;&gt;"",$AB1207&lt;$AA1207),"DATE_SEQUENCE_ERROR",""),IF(AND($AB1207&lt;&gt;"",$AB1207&gt;DATE(2030,12,31)),"DATE_OUTLIER",""),IF($C1207="","MISSING_QRCODE",""),IF($J1207="UNKNOWN","UNKNOWN_PM_TYPE",""),IF($L1207="UNKNOWN","UNKNOWN_STATUS",""))</f>
        <v/>
      </c>
      <c r="AQ1207" s="42" t="str">
        <f t="shared" si="94"/>
        <v>NO</v>
      </c>
    </row>
    <row r="1208" spans="1:43" x14ac:dyDescent="0.3">
      <c r="A1208" s="38">
        <f>IF('query (10)'!A1208="","",'query (10)'!A1208)</f>
        <v>1383</v>
      </c>
      <c r="B1208" s="38" t="str">
        <f>IF('query (10)'!B1208="","",'query (10)'!B1208)</f>
        <v/>
      </c>
      <c r="C1208" s="38" t="str">
        <f>TRIM(UPPER('query (10)'!M1208))</f>
        <v>GR-780</v>
      </c>
      <c r="D1208" s="38" t="str">
        <f>TRIM(UPPER(IFERROR(_xlfn.TEXTBEFORE('query (10)'!L1208,"("),'query (10)'!L1208)))</f>
        <v>INNER RING RACEWAY SUPER FINISH M/C</v>
      </c>
      <c r="E1208" s="38" t="str">
        <f>IFERROR(TRIM(UPPER(_xlfn.TEXTBEFORE(_xlfn.TEXTAFTER('query (10)'!L1208,"("),")"))),"")</f>
        <v/>
      </c>
      <c r="F1208" s="38" t="str">
        <f>TRIM('query (10)'!K1208)</f>
        <v>SB6</v>
      </c>
      <c r="G1208" s="38" t="str">
        <f>IF('query (10)'!J1208="","",'query (10)'!J1208)</f>
        <v>Electrical Control</v>
      </c>
      <c r="H1208" s="38" t="str">
        <f>TRIM(UPPER('query (10)'!J1208))</f>
        <v>ELECTRICAL CONTROL</v>
      </c>
      <c r="I1208" s="38" t="str">
        <f>IF('query (10)'!F1208="","",'query (10)'!F1208)</f>
        <v>Time-based Maintenance</v>
      </c>
      <c r="J1208" s="38" t="str">
        <f>IF('query (10)'!F1208="","",IFERROR(INDEX(Cleaning_Rules!$B$14:$B$17,MATCH(TRIM('query (10)'!F1208),Cleaning_Rules!$A$14:$A$17,0)),"UNKNOWN"))</f>
        <v>TBM</v>
      </c>
      <c r="K1208" s="38" t="str">
        <f>IF('query (10)'!G1208="","",'query (10)'!G1208)</f>
        <v>แก้ไขแผน</v>
      </c>
      <c r="L1208" s="38" t="str">
        <f>IF('query (10)'!G1208="","MISSING",IFERROR(INDEX(Cleaning_Rules!$B$5:$B$10,MATCH(TRIM('query (10)'!G1208),Cleaning_Rules!$A$5:$A$10,0)),"UNKNOWN"))</f>
        <v>PLAN_REVISED</v>
      </c>
      <c r="M1208" s="38" t="str">
        <f>IF('query (10)'!I1208="","",'query (10)'!I1208)</f>
        <v>Electrical</v>
      </c>
      <c r="N1208" s="38" t="str">
        <f>IF('query (10)'!O1208="","",'query (10)'!O1208)</f>
        <v>Inspection</v>
      </c>
      <c r="O1208" s="38" t="str">
        <f>IF('query (10)'!P1208="","",'query (10)'!P1208)</f>
        <v>Medium</v>
      </c>
      <c r="P1208" s="38" t="str">
        <f>IF('query (10)'!N1208="","",'query (10)'!N1208)</f>
        <v xml:space="preserve">- Check condition of Push botton, Emergency, Lamp and selector switch
- Check condition of Circuit breaker, Power supply, Magnetic, Relay
- Check/ Cleaning oil leak in terminal
- Check condition of Servo amp, Inverter
-Check condition of Safety device </v>
      </c>
      <c r="Q1208" s="38" t="str">
        <f>TRIM('query (10)'!N1208)</f>
        <v>- Check condition of Push botton, Emergency, Lamp and selector switch
- Check condition of Circuit breaker, Power supply, Magnetic, Relay
- Check/ Cleaning oil leak in terminal
- Check condition of Servo amp, Inverter
-Check condition of Safety device</v>
      </c>
      <c r="R1208" s="38" t="str">
        <f>TRIM(UPPER('query (10)'!R1208))</f>
        <v/>
      </c>
      <c r="S1208" s="38" t="str">
        <f>TRIM(UPPER('query (10)'!S1208))</f>
        <v/>
      </c>
      <c r="T1208" s="38" t="str">
        <f>IF('query (10)'!Q1208="","",TRIM(UPPER('query (10)'!Q1208)))</f>
        <v/>
      </c>
      <c r="U1208" s="38" t="str">
        <f>IF('query (10)'!T1208="","",'query (10)'!T1208)</f>
        <v/>
      </c>
      <c r="V1208" s="39" t="str">
        <f>IF('query (10)'!T1208="","",IFERROR(VALUE('query (10)'!T1208),""))</f>
        <v/>
      </c>
      <c r="W1208" s="40">
        <f>IF('query (10)'!U1208="","",'query (10)'!U1208)</f>
        <v>0</v>
      </c>
      <c r="X1208" s="39">
        <f>IF('query (10)'!V1208="","",'query (10)'!V1208)</f>
        <v>30</v>
      </c>
      <c r="Y1208" s="41">
        <f>IF('query (10)'!W1208="","",'query (10)'!W1208)</f>
        <v>46069</v>
      </c>
      <c r="Z1208" s="41" t="str">
        <f>IF('query (10)'!X1208="","",'query (10)'!X1208)</f>
        <v/>
      </c>
      <c r="AA1208" s="41">
        <f>IF('query (10)'!Y1208="","",'query (10)'!Y1208)</f>
        <v>46042</v>
      </c>
      <c r="AB1208" s="41">
        <f>IF('query (10)'!Z1208="","",'query (10)'!Z1208)</f>
        <v>46072</v>
      </c>
      <c r="AC1208" s="38" t="str">
        <f>IF(OR('query (10)'!AA1208="",COUNTIF(Cleaning_Rules!$A$21:$A$26,TRIM('query (10)'!AA1208))&gt;0),"",TRIM('query (10)'!AA1208))</f>
        <v/>
      </c>
      <c r="AD1208" s="38" t="str">
        <f>IF('query (10)'!AB1208="","",TRIM(IFERROR(_xlfn.TEXTBEFORE('query (10)'!AB1208,"("),'query (10)'!AB1208)))</f>
        <v/>
      </c>
      <c r="AE1208" s="38" t="str">
        <f>IFERROR(LOWER(TRIM(_xlfn.TEXTBEFORE(_xlfn.TEXTAFTER('query (10)'!AB1208,"("),")"))),"")</f>
        <v/>
      </c>
      <c r="AF1208" s="38" t="str">
        <f>IF('query (10)'!AD1208="","",TRIM('query (10)'!AD1208))</f>
        <v>พงษ์พิทักษ์ ศรไชย</v>
      </c>
      <c r="AG1208" s="38" t="str">
        <f>IF('query (10)'!AE1208="","",TRIM('query (10)'!AE1208))</f>
        <v>พงษ์พิทักษ์ ศรไชย</v>
      </c>
      <c r="AH1208" s="38" t="str">
        <f>IF('query (10)'!AF1208="","",IFERROR(VALUE('query (10)'!AF1208),""))</f>
        <v/>
      </c>
      <c r="AI1208" s="38" t="str">
        <f>IF('query (10)'!AG1208="","",TRIM('query (10)'!AG1208))</f>
        <v/>
      </c>
      <c r="AJ1208" s="38" t="str">
        <f>IF('query (10)'!AH1208="","",IFERROR(VALUE('query (10)'!AH1208),""))</f>
        <v/>
      </c>
      <c r="AK1208" s="38" t="str">
        <f>IF('query (10)'!AI1208="","",TRIM('query (10)'!AI1208))</f>
        <v/>
      </c>
      <c r="AL1208" s="42">
        <f t="shared" si="90"/>
        <v>2026</v>
      </c>
      <c r="AM1208" s="42" t="str">
        <f t="shared" si="91"/>
        <v>2026-02</v>
      </c>
      <c r="AN1208" s="42" t="str">
        <f t="shared" ca="1" si="92"/>
        <v>OVERDUE</v>
      </c>
      <c r="AO1208" s="42" t="str">
        <f t="shared" si="93"/>
        <v>GR-780 | INNER RING RACEWAY SUPER FINISH M/C | SB6 | ELECTRICAL CONTROL | Time-based Maintenance | Electrical | Inspection | Medium | - Check condition of Push botton, Emergency, Lamp and selector switch
- Check condition of Circuit breaker, Power supply, Magnetic, Relay
- Check/ Cleaning oil leak in terminal
- Check condition of Servo amp, Inverter
-Check condition of Safety device | พงษ์พิทักษ์ ศรไชย</v>
      </c>
      <c r="AP1208" s="42" t="str">
        <f>_xlfn.TEXTJOIN("; ",TRUE,IF(COUNTA('query (10)'!A1208:AK1208)&lt;=6,"NEAR_EMPTY_ROW",""),IF($K1208="","MISSING_STATUS",""),IF(AND($K1208="เสร็จสิ้น",$Z1208=""),"DONE_NO_ACTUAL_DATE",""),IF(AND($I1208="Condition-based Maintenance",$AH1208=""),"CBM_NO_MEASUREMENT",""),IF(OR($X1208="",$X1208=0),"INVALID_PERIOD",""),IF(AND($AA1208&lt;&gt;"",$AB1208&lt;&gt;"",$AB1208&lt;$AA1208),"DATE_SEQUENCE_ERROR",""),IF(AND($AB1208&lt;&gt;"",$AB1208&gt;DATE(2030,12,31)),"DATE_OUTLIER",""),IF($C1208="","MISSING_QRCODE",""),IF($J1208="UNKNOWN","UNKNOWN_PM_TYPE",""),IF($L1208="UNKNOWN","UNKNOWN_STATUS",""))</f>
        <v/>
      </c>
      <c r="AQ1208" s="42" t="str">
        <f t="shared" si="94"/>
        <v>NO</v>
      </c>
    </row>
    <row r="1209" spans="1:43" x14ac:dyDescent="0.3">
      <c r="A1209" s="38">
        <f>IF('query (10)'!A1209="","",'query (10)'!A1209)</f>
        <v>1384</v>
      </c>
      <c r="B1209" s="38">
        <f>IF('query (10)'!B1209="","",'query (10)'!B1209)</f>
        <v>18540</v>
      </c>
      <c r="C1209" s="38" t="str">
        <f>TRIM(UPPER('query (10)'!M1209))</f>
        <v>GR-785</v>
      </c>
      <c r="D1209" s="38" t="str">
        <f>TRIM(UPPER(IFERROR(_xlfn.TEXTBEFORE('query (10)'!L1209,"("),'query (10)'!L1209)))</f>
        <v>OUTER RING RACEWAY SUPER FINISH M/C</v>
      </c>
      <c r="E1209" s="38" t="str">
        <f>IFERROR(TRIM(UPPER(_xlfn.TEXTBEFORE(_xlfn.TEXTAFTER('query (10)'!L1209,"("),")"))),"")</f>
        <v/>
      </c>
      <c r="F1209" s="38" t="str">
        <f>TRIM('query (10)'!K1209)</f>
        <v>SB6</v>
      </c>
      <c r="G1209" s="38" t="str">
        <f>IF('query (10)'!J1209="","",'query (10)'!J1209)</f>
        <v>Electrical Control</v>
      </c>
      <c r="H1209" s="38" t="str">
        <f>TRIM(UPPER('query (10)'!J1209))</f>
        <v>ELECTRICAL CONTROL</v>
      </c>
      <c r="I1209" s="38" t="str">
        <f>IF('query (10)'!F1209="","",'query (10)'!F1209)</f>
        <v>Time-based Maintenance</v>
      </c>
      <c r="J1209" s="38" t="str">
        <f>IF('query (10)'!F1209="","",IFERROR(INDEX(Cleaning_Rules!$B$14:$B$17,MATCH(TRIM('query (10)'!F1209),Cleaning_Rules!$A$14:$A$17,0)),"UNKNOWN"))</f>
        <v>TBM</v>
      </c>
      <c r="K1209" s="38" t="str">
        <f>IF('query (10)'!G1209="","",'query (10)'!G1209)</f>
        <v>กำลังดำเนินการ</v>
      </c>
      <c r="L1209" s="38" t="str">
        <f>IF('query (10)'!G1209="","MISSING",IFERROR(INDEX(Cleaning_Rules!$B$5:$B$10,MATCH(TRIM('query (10)'!G1209),Cleaning_Rules!$A$5:$A$10,0)),"UNKNOWN"))</f>
        <v>IN_PROGRESS</v>
      </c>
      <c r="M1209" s="38" t="str">
        <f>IF('query (10)'!I1209="","",'query (10)'!I1209)</f>
        <v>Electrical</v>
      </c>
      <c r="N1209" s="38" t="str">
        <f>IF('query (10)'!O1209="","",'query (10)'!O1209)</f>
        <v>Inspection</v>
      </c>
      <c r="O1209" s="38" t="str">
        <f>IF('query (10)'!P1209="","",'query (10)'!P1209)</f>
        <v>Medium</v>
      </c>
      <c r="P1209" s="38" t="str">
        <f>IF('query (10)'!N1209="","",'query (10)'!N1209)</f>
        <v xml:space="preserve">- Check condition of Push botton, Emergency, Lamp and selector switch
- Check condition of Circuit breaker, Power supply, Magnetic, Relay
- Check/ Cleaning oil leak in terminal
- Check condition of Servo amp, Inverter
-Check condition of Safety device </v>
      </c>
      <c r="Q1209" s="38" t="str">
        <f>TRIM('query (10)'!N1209)</f>
        <v>- Check condition of Push botton, Emergency, Lamp and selector switch
- Check condition of Circuit breaker, Power supply, Magnetic, Relay
- Check/ Cleaning oil leak in terminal
- Check condition of Servo amp, Inverter
-Check condition of Safety device</v>
      </c>
      <c r="R1209" s="38" t="str">
        <f>TRIM(UPPER('query (10)'!R1209))</f>
        <v/>
      </c>
      <c r="S1209" s="38" t="str">
        <f>TRIM(UPPER('query (10)'!S1209))</f>
        <v/>
      </c>
      <c r="T1209" s="38" t="str">
        <f>IF('query (10)'!Q1209="","",TRIM(UPPER('query (10)'!Q1209)))</f>
        <v/>
      </c>
      <c r="U1209" s="38" t="str">
        <f>IF('query (10)'!T1209="","",'query (10)'!T1209)</f>
        <v/>
      </c>
      <c r="V1209" s="39" t="str">
        <f>IF('query (10)'!T1209="","",IFERROR(VALUE('query (10)'!T1209),""))</f>
        <v/>
      </c>
      <c r="W1209" s="40">
        <f>IF('query (10)'!U1209="","",'query (10)'!U1209)</f>
        <v>0</v>
      </c>
      <c r="X1209" s="39">
        <f>IF('query (10)'!V1209="","",'query (10)'!V1209)</f>
        <v>30</v>
      </c>
      <c r="Y1209" s="41">
        <f>IF('query (10)'!W1209="","",'query (10)'!W1209)</f>
        <v>46072</v>
      </c>
      <c r="Z1209" s="41" t="str">
        <f>IF('query (10)'!X1209="","",'query (10)'!X1209)</f>
        <v/>
      </c>
      <c r="AA1209" s="41">
        <f>IF('query (10)'!Y1209="","",'query (10)'!Y1209)</f>
        <v>46042</v>
      </c>
      <c r="AB1209" s="41">
        <f>IF('query (10)'!Z1209="","",'query (10)'!Z1209)</f>
        <v>46072</v>
      </c>
      <c r="AC1209" s="38" t="str">
        <f>IF(OR('query (10)'!AA1209="",COUNTIF(Cleaning_Rules!$A$21:$A$26,TRIM('query (10)'!AA1209))&gt;0),"",TRIM('query (10)'!AA1209))</f>
        <v/>
      </c>
      <c r="AD1209" s="38" t="str">
        <f>IF('query (10)'!AB1209="","",TRIM(IFERROR(_xlfn.TEXTBEFORE('query (10)'!AB1209,"("),'query (10)'!AB1209)))</f>
        <v>เริ่มซ่อมงาน PM แล้ว รับผิดชอบโดย PAHLA SEEDANG</v>
      </c>
      <c r="AE1209" s="38" t="str">
        <f>IFERROR(LOWER(TRIM(_xlfn.TEXTBEFORE(_xlfn.TEXTAFTER('query (10)'!AB1209,"("),")"))),"")</f>
        <v>pahla@nsk.com</v>
      </c>
      <c r="AF1209" s="38" t="str">
        <f>IF('query (10)'!AD1209="","",TRIM('query (10)'!AD1209))</f>
        <v>พงษ์พิทักษ์ ศรไชย</v>
      </c>
      <c r="AG1209" s="38" t="str">
        <f>IF('query (10)'!AE1209="","",TRIM('query (10)'!AE1209))</f>
        <v>อัมรินทร์ รักษาพล</v>
      </c>
      <c r="AH1209" s="38" t="str">
        <f>IF('query (10)'!AF1209="","",IFERROR(VALUE('query (10)'!AF1209),""))</f>
        <v/>
      </c>
      <c r="AI1209" s="38" t="str">
        <f>IF('query (10)'!AG1209="","",TRIM('query (10)'!AG1209))</f>
        <v/>
      </c>
      <c r="AJ1209" s="38" t="str">
        <f>IF('query (10)'!AH1209="","",IFERROR(VALUE('query (10)'!AH1209),""))</f>
        <v/>
      </c>
      <c r="AK1209" s="38" t="str">
        <f>IF('query (10)'!AI1209="","",TRIM('query (10)'!AI1209))</f>
        <v/>
      </c>
      <c r="AL1209" s="42">
        <f t="shared" si="90"/>
        <v>2026</v>
      </c>
      <c r="AM1209" s="42" t="str">
        <f t="shared" si="91"/>
        <v>2026-02</v>
      </c>
      <c r="AN1209" s="42" t="str">
        <f t="shared" ca="1" si="92"/>
        <v>OVERDUE</v>
      </c>
      <c r="AO1209" s="42" t="str">
        <f t="shared" si="93"/>
        <v>GR-785 | OUTER RING RACEWAY SUPER FINISH M/C | SB6 | ELECTRICAL CONTROL | Time-based Maintenance | Electrical | Inspection | Medium | - Check condition of Push botton, Emergency, Lamp and selector switch
- Check condition of Circuit breaker, Power supply, Magnetic, Relay
- Check/ Cleaning oil leak in terminal
- Check condition of Servo amp, Inverter
-Check condition of Safety device | เริ่มซ่อมงาน PM แล้ว รับผิดชอบโดย PAHLA SEEDANG | อัมรินทร์ รักษาพล</v>
      </c>
      <c r="AP1209" s="42" t="str">
        <f>_xlfn.TEXTJOIN("; ",TRUE,IF(COUNTA('query (10)'!A1209:AK1209)&lt;=6,"NEAR_EMPTY_ROW",""),IF($K1209="","MISSING_STATUS",""),IF(AND($K1209="เสร็จสิ้น",$Z1209=""),"DONE_NO_ACTUAL_DATE",""),IF(AND($I1209="Condition-based Maintenance",$AH1209=""),"CBM_NO_MEASUREMENT",""),IF(OR($X1209="",$X1209=0),"INVALID_PERIOD",""),IF(AND($AA1209&lt;&gt;"",$AB1209&lt;&gt;"",$AB1209&lt;$AA1209),"DATE_SEQUENCE_ERROR",""),IF(AND($AB1209&lt;&gt;"",$AB1209&gt;DATE(2030,12,31)),"DATE_OUTLIER",""),IF($C1209="","MISSING_QRCODE",""),IF($J1209="UNKNOWN","UNKNOWN_PM_TYPE",""),IF($L1209="UNKNOWN","UNKNOWN_STATUS",""))</f>
        <v/>
      </c>
      <c r="AQ1209" s="42" t="str">
        <f t="shared" si="94"/>
        <v>NO</v>
      </c>
    </row>
    <row r="1210" spans="1:43" x14ac:dyDescent="0.3">
      <c r="A1210" s="38">
        <f>IF('query (10)'!A1210="","",'query (10)'!A1210)</f>
        <v>1385</v>
      </c>
      <c r="B1210" s="38">
        <f>IF('query (10)'!B1210="","",'query (10)'!B1210)</f>
        <v>18539</v>
      </c>
      <c r="C1210" s="38" t="str">
        <f>TRIM(UPPER('query (10)'!M1210))</f>
        <v>CH-947</v>
      </c>
      <c r="D1210" s="38" t="str">
        <f>TRIM(UPPER(IFERROR(_xlfn.TEXTBEFORE('query (10)'!L1210,"("),'query (10)'!L1210)))</f>
        <v>OUTER / INNER EDDY CURRENT TESTER M/C</v>
      </c>
      <c r="E1210" s="38" t="str">
        <f>IFERROR(TRIM(UPPER(_xlfn.TEXTBEFORE(_xlfn.TEXTAFTER('query (10)'!L1210,"("),")"))),"")</f>
        <v/>
      </c>
      <c r="F1210" s="38" t="str">
        <f>TRIM('query (10)'!K1210)</f>
        <v>SB6</v>
      </c>
      <c r="G1210" s="38" t="str">
        <f>IF('query (10)'!J1210="","",'query (10)'!J1210)</f>
        <v>Electrical Control</v>
      </c>
      <c r="H1210" s="38" t="str">
        <f>TRIM(UPPER('query (10)'!J1210))</f>
        <v>ELECTRICAL CONTROL</v>
      </c>
      <c r="I1210" s="38" t="str">
        <f>IF('query (10)'!F1210="","",'query (10)'!F1210)</f>
        <v>Time-based Maintenance</v>
      </c>
      <c r="J1210" s="38" t="str">
        <f>IF('query (10)'!F1210="","",IFERROR(INDEX(Cleaning_Rules!$B$14:$B$17,MATCH(TRIM('query (10)'!F1210),Cleaning_Rules!$A$14:$A$17,0)),"UNKNOWN"))</f>
        <v>TBM</v>
      </c>
      <c r="K1210" s="38" t="str">
        <f>IF('query (10)'!G1210="","",'query (10)'!G1210)</f>
        <v>กำลังดำเนินการ</v>
      </c>
      <c r="L1210" s="38" t="str">
        <f>IF('query (10)'!G1210="","MISSING",IFERROR(INDEX(Cleaning_Rules!$B$5:$B$10,MATCH(TRIM('query (10)'!G1210),Cleaning_Rules!$A$5:$A$10,0)),"UNKNOWN"))</f>
        <v>IN_PROGRESS</v>
      </c>
      <c r="M1210" s="38" t="str">
        <f>IF('query (10)'!I1210="","",'query (10)'!I1210)</f>
        <v>Electrical</v>
      </c>
      <c r="N1210" s="38" t="str">
        <f>IF('query (10)'!O1210="","",'query (10)'!O1210)</f>
        <v>Inspection</v>
      </c>
      <c r="O1210" s="38" t="str">
        <f>IF('query (10)'!P1210="","",'query (10)'!P1210)</f>
        <v>Medium</v>
      </c>
      <c r="P1210" s="38" t="str">
        <f>IF('query (10)'!N1210="","",'query (10)'!N1210)</f>
        <v xml:space="preserve">- Check condition of Push botton, Emergency, Lamp and selector switch
- Check condition of Circuit breaker, Power supply, Magnetic, Relay
- Cleaning VR of ECT
-Check condition of Safety device </v>
      </c>
      <c r="Q1210" s="38" t="str">
        <f>TRIM('query (10)'!N1210)</f>
        <v>- Check condition of Push botton, Emergency, Lamp and selector switch
- Check condition of Circuit breaker, Power supply, Magnetic, Relay
- Cleaning VR of ECT
-Check condition of Safety device</v>
      </c>
      <c r="R1210" s="38" t="str">
        <f>TRIM(UPPER('query (10)'!R1210))</f>
        <v/>
      </c>
      <c r="S1210" s="38" t="str">
        <f>TRIM(UPPER('query (10)'!S1210))</f>
        <v/>
      </c>
      <c r="T1210" s="38" t="str">
        <f>IF('query (10)'!Q1210="","",TRIM(UPPER('query (10)'!Q1210)))</f>
        <v/>
      </c>
      <c r="U1210" s="38" t="str">
        <f>IF('query (10)'!T1210="","",'query (10)'!T1210)</f>
        <v/>
      </c>
      <c r="V1210" s="39" t="str">
        <f>IF('query (10)'!T1210="","",IFERROR(VALUE('query (10)'!T1210),""))</f>
        <v/>
      </c>
      <c r="W1210" s="40">
        <f>IF('query (10)'!U1210="","",'query (10)'!U1210)</f>
        <v>0</v>
      </c>
      <c r="X1210" s="39">
        <f>IF('query (10)'!V1210="","",'query (10)'!V1210)</f>
        <v>30</v>
      </c>
      <c r="Y1210" s="41">
        <f>IF('query (10)'!W1210="","",'query (10)'!W1210)</f>
        <v>46072</v>
      </c>
      <c r="Z1210" s="41" t="str">
        <f>IF('query (10)'!X1210="","",'query (10)'!X1210)</f>
        <v/>
      </c>
      <c r="AA1210" s="41">
        <f>IF('query (10)'!Y1210="","",'query (10)'!Y1210)</f>
        <v>46042</v>
      </c>
      <c r="AB1210" s="41">
        <f>IF('query (10)'!Z1210="","",'query (10)'!Z1210)</f>
        <v>46072</v>
      </c>
      <c r="AC1210" s="38" t="str">
        <f>IF(OR('query (10)'!AA1210="",COUNTIF(Cleaning_Rules!$A$21:$A$26,TRIM('query (10)'!AA1210))&gt;0),"",TRIM('query (10)'!AA1210))</f>
        <v/>
      </c>
      <c r="AD1210" s="38" t="str">
        <f>IF('query (10)'!AB1210="","",TRIM(IFERROR(_xlfn.TEXTBEFORE('query (10)'!AB1210,"("),'query (10)'!AB1210)))</f>
        <v>เริ่มซ่อมงาน PM แล้ว รับผิดชอบโดย PAHLA SEEDANG</v>
      </c>
      <c r="AE1210" s="38" t="str">
        <f>IFERROR(LOWER(TRIM(_xlfn.TEXTBEFORE(_xlfn.TEXTAFTER('query (10)'!AB1210,"("),")"))),"")</f>
        <v>pahla@nsk.com</v>
      </c>
      <c r="AF1210" s="38" t="str">
        <f>IF('query (10)'!AD1210="","",TRIM('query (10)'!AD1210))</f>
        <v>พงษ์พิทักษ์ ศรไชย</v>
      </c>
      <c r="AG1210" s="38" t="str">
        <f>IF('query (10)'!AE1210="","",TRIM('query (10)'!AE1210))</f>
        <v>อัมรินทร์ รักษาพล</v>
      </c>
      <c r="AH1210" s="38" t="str">
        <f>IF('query (10)'!AF1210="","",IFERROR(VALUE('query (10)'!AF1210),""))</f>
        <v/>
      </c>
      <c r="AI1210" s="38" t="str">
        <f>IF('query (10)'!AG1210="","",TRIM('query (10)'!AG1210))</f>
        <v/>
      </c>
      <c r="AJ1210" s="38" t="str">
        <f>IF('query (10)'!AH1210="","",IFERROR(VALUE('query (10)'!AH1210),""))</f>
        <v/>
      </c>
      <c r="AK1210" s="38" t="str">
        <f>IF('query (10)'!AI1210="","",TRIM('query (10)'!AI1210))</f>
        <v/>
      </c>
      <c r="AL1210" s="42">
        <f t="shared" si="90"/>
        <v>2026</v>
      </c>
      <c r="AM1210" s="42" t="str">
        <f t="shared" si="91"/>
        <v>2026-02</v>
      </c>
      <c r="AN1210" s="42" t="str">
        <f t="shared" ca="1" si="92"/>
        <v>OVERDUE</v>
      </c>
      <c r="AO1210" s="42" t="str">
        <f t="shared" si="93"/>
        <v>CH-947 | OUTER / INNER EDDY CURRENT TESTER M/C | SB6 | ELECTRICAL CONTROL | Time-based Maintenance | Electrical | Inspection | Medium | - Check condition of Push botton, Emergency, Lamp and selector switch
- Check condition of Circuit breaker, Power supply, Magnetic, Relay
- Cleaning VR of ECT
-Check condition of Safety device | เริ่มซ่อมงาน PM แล้ว รับผิดชอบโดย PAHLA SEEDANG | อัมรินทร์ รักษาพล</v>
      </c>
      <c r="AP1210" s="42" t="str">
        <f>_xlfn.TEXTJOIN("; ",TRUE,IF(COUNTA('query (10)'!A1210:AK1210)&lt;=6,"NEAR_EMPTY_ROW",""),IF($K1210="","MISSING_STATUS",""),IF(AND($K1210="เสร็จสิ้น",$Z1210=""),"DONE_NO_ACTUAL_DATE",""),IF(AND($I1210="Condition-based Maintenance",$AH1210=""),"CBM_NO_MEASUREMENT",""),IF(OR($X1210="",$X1210=0),"INVALID_PERIOD",""),IF(AND($AA1210&lt;&gt;"",$AB1210&lt;&gt;"",$AB1210&lt;$AA1210),"DATE_SEQUENCE_ERROR",""),IF(AND($AB1210&lt;&gt;"",$AB1210&gt;DATE(2030,12,31)),"DATE_OUTLIER",""),IF($C1210="","MISSING_QRCODE",""),IF($J1210="UNKNOWN","UNKNOWN_PM_TYPE",""),IF($L1210="UNKNOWN","UNKNOWN_STATUS",""))</f>
        <v/>
      </c>
      <c r="AQ1210" s="42" t="str">
        <f t="shared" si="94"/>
        <v>NO</v>
      </c>
    </row>
    <row r="1211" spans="1:43" x14ac:dyDescent="0.3">
      <c r="A1211" s="38">
        <f>IF('query (10)'!A1211="","",'query (10)'!A1211)</f>
        <v>1386</v>
      </c>
      <c r="B1211" s="38">
        <f>IF('query (10)'!B1211="","",'query (10)'!B1211)</f>
        <v>18531</v>
      </c>
      <c r="C1211" s="38" t="str">
        <f>TRIM(UPPER('query (10)'!M1211))</f>
        <v>AS-788</v>
      </c>
      <c r="D1211" s="38" t="str">
        <f>TRIM(UPPER(IFERROR(_xlfn.TEXTBEFORE('query (10)'!L1211,"("),'query (10)'!L1211)))</f>
        <v>MATCHING &amp; BALL FILLING M/C</v>
      </c>
      <c r="E1211" s="38" t="str">
        <f>IFERROR(TRIM(UPPER(_xlfn.TEXTBEFORE(_xlfn.TEXTAFTER('query (10)'!L1211,"("),")"))),"")</f>
        <v/>
      </c>
      <c r="F1211" s="38" t="str">
        <f>TRIM('query (10)'!K1211)</f>
        <v>SB6</v>
      </c>
      <c r="G1211" s="38" t="str">
        <f>IF('query (10)'!J1211="","",'query (10)'!J1211)</f>
        <v>Electrical Control</v>
      </c>
      <c r="H1211" s="38" t="str">
        <f>TRIM(UPPER('query (10)'!J1211))</f>
        <v>ELECTRICAL CONTROL</v>
      </c>
      <c r="I1211" s="38" t="str">
        <f>IF('query (10)'!F1211="","",'query (10)'!F1211)</f>
        <v>Time-based Maintenance</v>
      </c>
      <c r="J1211" s="38" t="str">
        <f>IF('query (10)'!F1211="","",IFERROR(INDEX(Cleaning_Rules!$B$14:$B$17,MATCH(TRIM('query (10)'!F1211),Cleaning_Rules!$A$14:$A$17,0)),"UNKNOWN"))</f>
        <v>TBM</v>
      </c>
      <c r="K1211" s="38" t="str">
        <f>IF('query (10)'!G1211="","",'query (10)'!G1211)</f>
        <v>เสร็จสิ้น</v>
      </c>
      <c r="L1211" s="38" t="str">
        <f>IF('query (10)'!G1211="","MISSING",IFERROR(INDEX(Cleaning_Rules!$B$5:$B$10,MATCH(TRIM('query (10)'!G1211),Cleaning_Rules!$A$5:$A$10,0)),"UNKNOWN"))</f>
        <v>COMPLETED</v>
      </c>
      <c r="M1211" s="38" t="str">
        <f>IF('query (10)'!I1211="","",'query (10)'!I1211)</f>
        <v>Electrical</v>
      </c>
      <c r="N1211" s="38" t="str">
        <f>IF('query (10)'!O1211="","",'query (10)'!O1211)</f>
        <v>Inspection</v>
      </c>
      <c r="O1211" s="38" t="str">
        <f>IF('query (10)'!P1211="","",'query (10)'!P1211)</f>
        <v>Medium</v>
      </c>
      <c r="P1211" s="38" t="str">
        <f>IF('query (10)'!N1211="","",'query (10)'!N1211)</f>
        <v xml:space="preserve">- Check condition of Push botton, Emergency, Lamp and selector switch
- Check condition of Circuit breaker, Power supply, Magnetic, Relay
- Check condition of Reed switch
- Check condition of Proximity
-Check condition of Safety device </v>
      </c>
      <c r="Q1211" s="38" t="str">
        <f>TRIM('query (10)'!N1211)</f>
        <v>- Check condition of Push botton, Emergency, Lamp and selector switch
- Check condition of Circuit breaker, Power supply, Magnetic, Relay
- Check condition of Reed switch
- Check condition of Proximity
-Check condition of Safety device</v>
      </c>
      <c r="R1211" s="38" t="str">
        <f>TRIM(UPPER('query (10)'!R1211))</f>
        <v/>
      </c>
      <c r="S1211" s="38" t="str">
        <f>TRIM(UPPER('query (10)'!S1211))</f>
        <v/>
      </c>
      <c r="T1211" s="38" t="str">
        <f>IF('query (10)'!Q1211="","",TRIM(UPPER('query (10)'!Q1211)))</f>
        <v/>
      </c>
      <c r="U1211" s="38" t="str">
        <f>IF('query (10)'!T1211="","",'query (10)'!T1211)</f>
        <v/>
      </c>
      <c r="V1211" s="39" t="str">
        <f>IF('query (10)'!T1211="","",IFERROR(VALUE('query (10)'!T1211),""))</f>
        <v/>
      </c>
      <c r="W1211" s="40">
        <f>IF('query (10)'!U1211="","",'query (10)'!U1211)</f>
        <v>0</v>
      </c>
      <c r="X1211" s="39">
        <f>IF('query (10)'!V1211="","",'query (10)'!V1211)</f>
        <v>30</v>
      </c>
      <c r="Y1211" s="41">
        <f>IF('query (10)'!W1211="","",'query (10)'!W1211)</f>
        <v>46072</v>
      </c>
      <c r="Z1211" s="41">
        <f>IF('query (10)'!X1211="","",'query (10)'!X1211)</f>
        <v>46076</v>
      </c>
      <c r="AA1211" s="41">
        <f>IF('query (10)'!Y1211="","",'query (10)'!Y1211)</f>
        <v>46076</v>
      </c>
      <c r="AB1211" s="41">
        <f>IF('query (10)'!Z1211="","",'query (10)'!Z1211)</f>
        <v>46106</v>
      </c>
      <c r="AC1211" s="38" t="str">
        <f>IF(OR('query (10)'!AA1211="",COUNTIF(Cleaning_Rules!$A$21:$A$26,TRIM('query (10)'!AA1211))&gt;0),"",TRIM('query (10)'!AA1211))</f>
        <v/>
      </c>
      <c r="AD1211" s="38" t="str">
        <f>IF('query (10)'!AB1211="","",TRIM(IFERROR(_xlfn.TEXTBEFORE('query (10)'!AB1211,"("),'query (10)'!AB1211)))</f>
        <v>เริ่มซ่อมงาน PM แล้ว รับผิดชอบโดย PONGPITAK SONCHAI</v>
      </c>
      <c r="AE1211" s="38" t="str">
        <f>IFERROR(LOWER(TRIM(_xlfn.TEXTBEFORE(_xlfn.TEXTAFTER('query (10)'!AB1211,"("),")"))),"")</f>
        <v>sonchai-p-6240@nsk.com</v>
      </c>
      <c r="AF1211" s="38" t="str">
        <f>IF('query (10)'!AD1211="","",TRIM('query (10)'!AD1211))</f>
        <v>พงษ์พิทักษ์ ศรไชย</v>
      </c>
      <c r="AG1211" s="38" t="str">
        <f>IF('query (10)'!AE1211="","",TRIM('query (10)'!AE1211))</f>
        <v>พงษ์พิทักษ์ ศรไชย</v>
      </c>
      <c r="AH1211" s="38" t="str">
        <f>IF('query (10)'!AF1211="","",IFERROR(VALUE('query (10)'!AF1211),""))</f>
        <v/>
      </c>
      <c r="AI1211" s="38" t="str">
        <f>IF('query (10)'!AG1211="","",TRIM('query (10)'!AG1211))</f>
        <v/>
      </c>
      <c r="AJ1211" s="38" t="str">
        <f>IF('query (10)'!AH1211="","",IFERROR(VALUE('query (10)'!AH1211),""))</f>
        <v/>
      </c>
      <c r="AK1211" s="38" t="str">
        <f>IF('query (10)'!AI1211="","",TRIM('query (10)'!AI1211))</f>
        <v/>
      </c>
      <c r="AL1211" s="42">
        <f t="shared" si="90"/>
        <v>2026</v>
      </c>
      <c r="AM1211" s="42" t="str">
        <f t="shared" si="91"/>
        <v>2026-02</v>
      </c>
      <c r="AN1211" s="42" t="str">
        <f t="shared" ca="1" si="92"/>
        <v/>
      </c>
      <c r="AO1211" s="42" t="str">
        <f t="shared" si="93"/>
        <v>AS-788 | MATCHING &amp; BALL FILLING M/C | SB6 | ELECTRICAL CONTROL | Time-based Maintenance | Electrical | Inspection | Medium | - Check condition of Push botton, Emergency, Lamp and selector switch
- Check condition of Circuit breaker, Power supply, Magnetic, Relay
- Check condition of Reed switch
- Check condition of Proximity
-Check condition of Safety device | เริ่มซ่อมงาน PM แล้ว รับผิดชอบโดย PONGPITAK SONCHAI | พงษ์พิทักษ์ ศรไชย</v>
      </c>
      <c r="AP1211" s="42" t="str">
        <f>_xlfn.TEXTJOIN("; ",TRUE,IF(COUNTA('query (10)'!A1211:AK1211)&lt;=6,"NEAR_EMPTY_ROW",""),IF($K1211="","MISSING_STATUS",""),IF(AND($K1211="เสร็จสิ้น",$Z1211=""),"DONE_NO_ACTUAL_DATE",""),IF(AND($I1211="Condition-based Maintenance",$AH1211=""),"CBM_NO_MEASUREMENT",""),IF(OR($X1211="",$X1211=0),"INVALID_PERIOD",""),IF(AND($AA1211&lt;&gt;"",$AB1211&lt;&gt;"",$AB1211&lt;$AA1211),"DATE_SEQUENCE_ERROR",""),IF(AND($AB1211&lt;&gt;"",$AB1211&gt;DATE(2030,12,31)),"DATE_OUTLIER",""),IF($C1211="","MISSING_QRCODE",""),IF($J1211="UNKNOWN","UNKNOWN_PM_TYPE",""),IF($L1211="UNKNOWN","UNKNOWN_STATUS",""))</f>
        <v/>
      </c>
      <c r="AQ1211" s="42" t="str">
        <f t="shared" si="94"/>
        <v>NO</v>
      </c>
    </row>
    <row r="1212" spans="1:43" x14ac:dyDescent="0.3">
      <c r="A1212" s="38">
        <f>IF('query (10)'!A1212="","",'query (10)'!A1212)</f>
        <v>1387</v>
      </c>
      <c r="B1212" s="38">
        <f>IF('query (10)'!B1212="","",'query (10)'!B1212)</f>
        <v>18534</v>
      </c>
      <c r="C1212" s="38" t="str">
        <f>TRIM(UPPER('query (10)'!M1212))</f>
        <v>AS-789</v>
      </c>
      <c r="D1212" s="38" t="str">
        <f>TRIM(UPPER(IFERROR(_xlfn.TEXTBEFORE('query (10)'!L1212,"("),'query (10)'!L1212)))</f>
        <v>RIVET PRESSING M/C</v>
      </c>
      <c r="E1212" s="38" t="str">
        <f>IFERROR(TRIM(UPPER(_xlfn.TEXTBEFORE(_xlfn.TEXTAFTER('query (10)'!L1212,"("),")"))),"")</f>
        <v/>
      </c>
      <c r="F1212" s="38" t="str">
        <f>TRIM('query (10)'!K1212)</f>
        <v>SB6</v>
      </c>
      <c r="G1212" s="38" t="str">
        <f>IF('query (10)'!J1212="","",'query (10)'!J1212)</f>
        <v>Electrical Control</v>
      </c>
      <c r="H1212" s="38" t="str">
        <f>TRIM(UPPER('query (10)'!J1212))</f>
        <v>ELECTRICAL CONTROL</v>
      </c>
      <c r="I1212" s="38" t="str">
        <f>IF('query (10)'!F1212="","",'query (10)'!F1212)</f>
        <v>Time-based Maintenance</v>
      </c>
      <c r="J1212" s="38" t="str">
        <f>IF('query (10)'!F1212="","",IFERROR(INDEX(Cleaning_Rules!$B$14:$B$17,MATCH(TRIM('query (10)'!F1212),Cleaning_Rules!$A$14:$A$17,0)),"UNKNOWN"))</f>
        <v>TBM</v>
      </c>
      <c r="K1212" s="38" t="str">
        <f>IF('query (10)'!G1212="","",'query (10)'!G1212)</f>
        <v>เสร็จสิ้น</v>
      </c>
      <c r="L1212" s="38" t="str">
        <f>IF('query (10)'!G1212="","MISSING",IFERROR(INDEX(Cleaning_Rules!$B$5:$B$10,MATCH(TRIM('query (10)'!G1212),Cleaning_Rules!$A$5:$A$10,0)),"UNKNOWN"))</f>
        <v>COMPLETED</v>
      </c>
      <c r="M1212" s="38" t="str">
        <f>IF('query (10)'!I1212="","",'query (10)'!I1212)</f>
        <v>Electrical</v>
      </c>
      <c r="N1212" s="38" t="str">
        <f>IF('query (10)'!O1212="","",'query (10)'!O1212)</f>
        <v>Inspection</v>
      </c>
      <c r="O1212" s="38" t="str">
        <f>IF('query (10)'!P1212="","",'query (10)'!P1212)</f>
        <v>Medium</v>
      </c>
      <c r="P1212" s="38" t="str">
        <f>IF('query (10)'!N1212="","",'query (10)'!N1212)</f>
        <v xml:space="preserve">- Check condition of Push botton, Emergency, Lamp and selector switch
- Check condition of Circuit breaker, Power supply, Magnetic, Relay
- Check condition of Reed switch
- Check condition of Proximity
- Check condition of Photo sensor
-Check condition of Safety device </v>
      </c>
      <c r="Q1212" s="38" t="str">
        <f>TRIM('query (10)'!N1212)</f>
        <v>- Check condition of Push botton, Emergency, Lamp and selector switch
- Check condition of Circuit breaker, Power supply, Magnetic, Relay
- Check condition of Reed switch
- Check condition of Proximity
- Check condition of Photo sensor
-Check condition of Safety device</v>
      </c>
      <c r="R1212" s="38" t="str">
        <f>TRIM(UPPER('query (10)'!R1212))</f>
        <v/>
      </c>
      <c r="S1212" s="38" t="str">
        <f>TRIM(UPPER('query (10)'!S1212))</f>
        <v/>
      </c>
      <c r="T1212" s="38" t="str">
        <f>IF('query (10)'!Q1212="","",TRIM(UPPER('query (10)'!Q1212)))</f>
        <v/>
      </c>
      <c r="U1212" s="38" t="str">
        <f>IF('query (10)'!T1212="","",'query (10)'!T1212)</f>
        <v/>
      </c>
      <c r="V1212" s="39" t="str">
        <f>IF('query (10)'!T1212="","",IFERROR(VALUE('query (10)'!T1212),""))</f>
        <v/>
      </c>
      <c r="W1212" s="40">
        <f>IF('query (10)'!U1212="","",'query (10)'!U1212)</f>
        <v>0</v>
      </c>
      <c r="X1212" s="39">
        <f>IF('query (10)'!V1212="","",'query (10)'!V1212)</f>
        <v>30</v>
      </c>
      <c r="Y1212" s="41">
        <f>IF('query (10)'!W1212="","",'query (10)'!W1212)</f>
        <v>46072</v>
      </c>
      <c r="Z1212" s="41">
        <f>IF('query (10)'!X1212="","",'query (10)'!X1212)</f>
        <v>46090</v>
      </c>
      <c r="AA1212" s="41">
        <f>IF('query (10)'!Y1212="","",'query (10)'!Y1212)</f>
        <v>46090</v>
      </c>
      <c r="AB1212" s="41">
        <f>IF('query (10)'!Z1212="","",'query (10)'!Z1212)</f>
        <v>46120</v>
      </c>
      <c r="AC1212" s="38" t="str">
        <f>IF(OR('query (10)'!AA1212="",COUNTIF(Cleaning_Rules!$A$21:$A$26,TRIM('query (10)'!AA1212))&gt;0),"",TRIM('query (10)'!AA1212))</f>
        <v>มีการย้ำเปลือย แต่ไม่พบในประวัติการซ่อม</v>
      </c>
      <c r="AD1212" s="38" t="str">
        <f>IF('query (10)'!AB1212="","",TRIM(IFERROR(_xlfn.TEXTBEFORE('query (10)'!AB1212,"("),'query (10)'!AB1212)))</f>
        <v>เริ่มซ่อมงาน PM แล้ว รับผิดชอบโดย NATDANAI JUTHATHEP</v>
      </c>
      <c r="AE1212" s="38" t="str">
        <f>IFERROR(LOWER(TRIM(_xlfn.TEXTBEFORE(_xlfn.TEXTAFTER('query (10)'!AB1212,"("),")"))),"")</f>
        <v>juthathep-n-4697@nsk.com</v>
      </c>
      <c r="AF1212" s="38" t="str">
        <f>IF('query (10)'!AD1212="","",TRIM('query (10)'!AD1212))</f>
        <v>พงษ์พิทักษ์ ศรไชย</v>
      </c>
      <c r="AG1212" s="38" t="str">
        <f>IF('query (10)'!AE1212="","",TRIM('query (10)'!AE1212))</f>
        <v>ณัฐดนัย จุฑาเทพ</v>
      </c>
      <c r="AH1212" s="38" t="str">
        <f>IF('query (10)'!AF1212="","",IFERROR(VALUE('query (10)'!AF1212),""))</f>
        <v/>
      </c>
      <c r="AI1212" s="38" t="str">
        <f>IF('query (10)'!AG1212="","",TRIM('query (10)'!AG1212))</f>
        <v/>
      </c>
      <c r="AJ1212" s="38" t="str">
        <f>IF('query (10)'!AH1212="","",IFERROR(VALUE('query (10)'!AH1212),""))</f>
        <v/>
      </c>
      <c r="AK1212" s="38" t="str">
        <f>IF('query (10)'!AI1212="","",TRIM('query (10)'!AI1212))</f>
        <v/>
      </c>
      <c r="AL1212" s="42">
        <f t="shared" si="90"/>
        <v>2026</v>
      </c>
      <c r="AM1212" s="42" t="str">
        <f t="shared" si="91"/>
        <v>2026-02</v>
      </c>
      <c r="AN1212" s="42" t="str">
        <f t="shared" ca="1" si="92"/>
        <v/>
      </c>
      <c r="AO1212" s="42" t="str">
        <f t="shared" si="93"/>
        <v>AS-789 | RIVET PRESSING M/C | SB6 | ELECTRICAL CONTROL | Time-based Maintenance | Electrical | Inspection | Medium | - Check condition of Push botton, Emergency, Lamp and selector switch
- Check condition of Circuit breaker, Power supply, Magnetic, Relay
- Check condition of Reed switch
- Check condition of Proximity
- Check condition of Photo sensor
-Check condition of Safety device | มีการย้ำเปลือย แต่ไม่พบในประวัติการซ่อม | เริ่มซ่อมงาน PM แล้ว รับผิดชอบโดย NATDANAI JUTHATHEP | ณัฐดนัย จุฑาเทพ</v>
      </c>
      <c r="AP1212" s="42" t="str">
        <f>_xlfn.TEXTJOIN("; ",TRUE,IF(COUNTA('query (10)'!A1212:AK1212)&lt;=6,"NEAR_EMPTY_ROW",""),IF($K1212="","MISSING_STATUS",""),IF(AND($K1212="เสร็จสิ้น",$Z1212=""),"DONE_NO_ACTUAL_DATE",""),IF(AND($I1212="Condition-based Maintenance",$AH1212=""),"CBM_NO_MEASUREMENT",""),IF(OR($X1212="",$X1212=0),"INVALID_PERIOD",""),IF(AND($AA1212&lt;&gt;"",$AB1212&lt;&gt;"",$AB1212&lt;$AA1212),"DATE_SEQUENCE_ERROR",""),IF(AND($AB1212&lt;&gt;"",$AB1212&gt;DATE(2030,12,31)),"DATE_OUTLIER",""),IF($C1212="","MISSING_QRCODE",""),IF($J1212="UNKNOWN","UNKNOWN_PM_TYPE",""),IF($L1212="UNKNOWN","UNKNOWN_STATUS",""))</f>
        <v/>
      </c>
      <c r="AQ1212" s="42" t="str">
        <f t="shared" si="94"/>
        <v>NO</v>
      </c>
    </row>
    <row r="1213" spans="1:43" x14ac:dyDescent="0.3">
      <c r="A1213" s="38">
        <f>IF('query (10)'!A1213="","",'query (10)'!A1213)</f>
        <v>1388</v>
      </c>
      <c r="B1213" s="38" t="str">
        <f>IF('query (10)'!B1213="","",'query (10)'!B1213)</f>
        <v/>
      </c>
      <c r="C1213" s="38" t="str">
        <f>TRIM(UPPER('query (10)'!M1213))</f>
        <v>CH-791</v>
      </c>
      <c r="D1213" s="38" t="str">
        <f>TRIM(UPPER(IFERROR(_xlfn.TEXTBEFORE('query (10)'!L1213,"("),'query (10)'!L1213)))</f>
        <v>AUTO RADIAL CLEARANCE M/C</v>
      </c>
      <c r="E1213" s="38" t="str">
        <f>IFERROR(TRIM(UPPER(_xlfn.TEXTBEFORE(_xlfn.TEXTAFTER('query (10)'!L1213,"("),")"))),"")</f>
        <v/>
      </c>
      <c r="F1213" s="38" t="str">
        <f>TRIM('query (10)'!K1213)</f>
        <v>SB6</v>
      </c>
      <c r="G1213" s="38" t="str">
        <f>IF('query (10)'!J1213="","",'query (10)'!J1213)</f>
        <v>Electrical Control</v>
      </c>
      <c r="H1213" s="38" t="str">
        <f>TRIM(UPPER('query (10)'!J1213))</f>
        <v>ELECTRICAL CONTROL</v>
      </c>
      <c r="I1213" s="38" t="str">
        <f>IF('query (10)'!F1213="","",'query (10)'!F1213)</f>
        <v>Time-based Maintenance</v>
      </c>
      <c r="J1213" s="38" t="str">
        <f>IF('query (10)'!F1213="","",IFERROR(INDEX(Cleaning_Rules!$B$14:$B$17,MATCH(TRIM('query (10)'!F1213),Cleaning_Rules!$A$14:$A$17,0)),"UNKNOWN"))</f>
        <v>TBM</v>
      </c>
      <c r="K1213" s="38" t="str">
        <f>IF('query (10)'!G1213="","",'query (10)'!G1213)</f>
        <v>แผนใหม่</v>
      </c>
      <c r="L1213" s="38" t="str">
        <f>IF('query (10)'!G1213="","MISSING",IFERROR(INDEX(Cleaning_Rules!$B$5:$B$10,MATCH(TRIM('query (10)'!G1213),Cleaning_Rules!$A$5:$A$10,0)),"UNKNOWN"))</f>
        <v>NEW_PLAN</v>
      </c>
      <c r="M1213" s="38" t="str">
        <f>IF('query (10)'!I1213="","",'query (10)'!I1213)</f>
        <v>Electrical</v>
      </c>
      <c r="N1213" s="38" t="str">
        <f>IF('query (10)'!O1213="","",'query (10)'!O1213)</f>
        <v>Inspection</v>
      </c>
      <c r="O1213" s="38" t="str">
        <f>IF('query (10)'!P1213="","",'query (10)'!P1213)</f>
        <v>Medium</v>
      </c>
      <c r="P1213" s="38" t="str">
        <f>IF('query (10)'!N1213="","",'query (10)'!N1213)</f>
        <v xml:space="preserve">- Check condition of Push botton, Emergency, Lamp and selector switch
- Check condition of Circuit breaker, Power supply, Magnetic, Relay
- Check condition of Reed switch
- Check condition of Photo sensor
-Check condition of Safety device </v>
      </c>
      <c r="Q1213" s="38" t="str">
        <f>TRIM('query (10)'!N1213)</f>
        <v>- Check condition of Push botton, Emergency, Lamp and selector switch
- Check condition of Circuit breaker, Power supply, Magnetic, Relay
- Check condition of Reed switch
- Check condition of Photo sensor
-Check condition of Safety device</v>
      </c>
      <c r="R1213" s="38" t="str">
        <f>TRIM(UPPER('query (10)'!R1213))</f>
        <v/>
      </c>
      <c r="S1213" s="38" t="str">
        <f>TRIM(UPPER('query (10)'!S1213))</f>
        <v/>
      </c>
      <c r="T1213" s="38" t="str">
        <f>IF('query (10)'!Q1213="","",TRIM(UPPER('query (10)'!Q1213)))</f>
        <v/>
      </c>
      <c r="U1213" s="38" t="str">
        <f>IF('query (10)'!T1213="","",'query (10)'!T1213)</f>
        <v/>
      </c>
      <c r="V1213" s="39" t="str">
        <f>IF('query (10)'!T1213="","",IFERROR(VALUE('query (10)'!T1213),""))</f>
        <v/>
      </c>
      <c r="W1213" s="40">
        <f>IF('query (10)'!U1213="","",'query (10)'!U1213)</f>
        <v>0</v>
      </c>
      <c r="X1213" s="39">
        <f>IF('query (10)'!V1213="","",'query (10)'!V1213)</f>
        <v>30</v>
      </c>
      <c r="Y1213" s="41">
        <f>IF('query (10)'!W1213="","",'query (10)'!W1213)</f>
        <v>46072</v>
      </c>
      <c r="Z1213" s="41" t="str">
        <f>IF('query (10)'!X1213="","",'query (10)'!X1213)</f>
        <v/>
      </c>
      <c r="AA1213" s="41">
        <f>IF('query (10)'!Y1213="","",'query (10)'!Y1213)</f>
        <v>46042</v>
      </c>
      <c r="AB1213" s="41">
        <f>IF('query (10)'!Z1213="","",'query (10)'!Z1213)</f>
        <v>46072</v>
      </c>
      <c r="AC1213" s="38" t="str">
        <f>IF(OR('query (10)'!AA1213="",COUNTIF(Cleaning_Rules!$A$21:$A$26,TRIM('query (10)'!AA1213))&gt;0),"",TRIM('query (10)'!AA1213))</f>
        <v/>
      </c>
      <c r="AD1213" s="38" t="str">
        <f>IF('query (10)'!AB1213="","",TRIM(IFERROR(_xlfn.TEXTBEFORE('query (10)'!AB1213,"("),'query (10)'!AB1213)))</f>
        <v/>
      </c>
      <c r="AE1213" s="38" t="str">
        <f>IFERROR(LOWER(TRIM(_xlfn.TEXTBEFORE(_xlfn.TEXTAFTER('query (10)'!AB1213,"("),")"))),"")</f>
        <v/>
      </c>
      <c r="AF1213" s="38" t="str">
        <f>IF('query (10)'!AD1213="","",TRIM('query (10)'!AD1213))</f>
        <v>พงษ์พิทักษ์ ศรไชย</v>
      </c>
      <c r="AG1213" s="38" t="str">
        <f>IF('query (10)'!AE1213="","",TRIM('query (10)'!AE1213))</f>
        <v>พงษ์พิทักษ์ ศรไชย</v>
      </c>
      <c r="AH1213" s="38" t="str">
        <f>IF('query (10)'!AF1213="","",IFERROR(VALUE('query (10)'!AF1213),""))</f>
        <v/>
      </c>
      <c r="AI1213" s="38" t="str">
        <f>IF('query (10)'!AG1213="","",TRIM('query (10)'!AG1213))</f>
        <v/>
      </c>
      <c r="AJ1213" s="38" t="str">
        <f>IF('query (10)'!AH1213="","",IFERROR(VALUE('query (10)'!AH1213),""))</f>
        <v/>
      </c>
      <c r="AK1213" s="38" t="str">
        <f>IF('query (10)'!AI1213="","",TRIM('query (10)'!AI1213))</f>
        <v/>
      </c>
      <c r="AL1213" s="42">
        <f t="shared" si="90"/>
        <v>2026</v>
      </c>
      <c r="AM1213" s="42" t="str">
        <f t="shared" si="91"/>
        <v>2026-02</v>
      </c>
      <c r="AN1213" s="42" t="str">
        <f t="shared" ca="1" si="92"/>
        <v>OVERDUE</v>
      </c>
      <c r="AO1213" s="42" t="str">
        <f t="shared" si="93"/>
        <v>CH-791 | AUTO RADIAL CLEARANCE M/C | SB6 | ELECTRICAL CONTROL | Time-based Maintenance | Electrical | Inspection | Medium | - Check condition of Push botton, Emergency, Lamp and selector switch
- Check condition of Circuit breaker, Power supply, Magnetic, Relay
- Check condition of Reed switch
- Check condition of Photo sensor
-Check condition of Safety device | พงษ์พิทักษ์ ศรไชย</v>
      </c>
      <c r="AP1213" s="42" t="str">
        <f>_xlfn.TEXTJOIN("; ",TRUE,IF(COUNTA('query (10)'!A1213:AK1213)&lt;=6,"NEAR_EMPTY_ROW",""),IF($K1213="","MISSING_STATUS",""),IF(AND($K1213="เสร็จสิ้น",$Z1213=""),"DONE_NO_ACTUAL_DATE",""),IF(AND($I1213="Condition-based Maintenance",$AH1213=""),"CBM_NO_MEASUREMENT",""),IF(OR($X1213="",$X1213=0),"INVALID_PERIOD",""),IF(AND($AA1213&lt;&gt;"",$AB1213&lt;&gt;"",$AB1213&lt;$AA1213),"DATE_SEQUENCE_ERROR",""),IF(AND($AB1213&lt;&gt;"",$AB1213&gt;DATE(2030,12,31)),"DATE_OUTLIER",""),IF($C1213="","MISSING_QRCODE",""),IF($J1213="UNKNOWN","UNKNOWN_PM_TYPE",""),IF($L1213="UNKNOWN","UNKNOWN_STATUS",""))</f>
        <v/>
      </c>
      <c r="AQ1213" s="42" t="str">
        <f t="shared" si="94"/>
        <v>NO</v>
      </c>
    </row>
    <row r="1214" spans="1:43" x14ac:dyDescent="0.3">
      <c r="A1214" s="38">
        <f>IF('query (10)'!A1214="","",'query (10)'!A1214)</f>
        <v>1389</v>
      </c>
      <c r="B1214" s="38">
        <f>IF('query (10)'!B1214="","",'query (10)'!B1214)</f>
        <v>18541</v>
      </c>
      <c r="C1214" s="38" t="str">
        <f>TRIM(UPPER('query (10)'!M1214))</f>
        <v>WA-792</v>
      </c>
      <c r="D1214" s="38" t="str">
        <f>TRIM(UPPER(IFERROR(_xlfn.TEXTBEFORE('query (10)'!L1214,"("),'query (10)'!L1214)))</f>
        <v>FINISH WASH EQUIPMENT M/C</v>
      </c>
      <c r="E1214" s="38" t="str">
        <f>IFERROR(TRIM(UPPER(_xlfn.TEXTBEFORE(_xlfn.TEXTAFTER('query (10)'!L1214,"("),")"))),"")</f>
        <v/>
      </c>
      <c r="F1214" s="38" t="str">
        <f>TRIM('query (10)'!K1214)</f>
        <v>SB6</v>
      </c>
      <c r="G1214" s="38" t="str">
        <f>IF('query (10)'!J1214="","",'query (10)'!J1214)</f>
        <v>Electrical Control</v>
      </c>
      <c r="H1214" s="38" t="str">
        <f>TRIM(UPPER('query (10)'!J1214))</f>
        <v>ELECTRICAL CONTROL</v>
      </c>
      <c r="I1214" s="38" t="str">
        <f>IF('query (10)'!F1214="","",'query (10)'!F1214)</f>
        <v>Time-based Maintenance</v>
      </c>
      <c r="J1214" s="38" t="str">
        <f>IF('query (10)'!F1214="","",IFERROR(INDEX(Cleaning_Rules!$B$14:$B$17,MATCH(TRIM('query (10)'!F1214),Cleaning_Rules!$A$14:$A$17,0)),"UNKNOWN"))</f>
        <v>TBM</v>
      </c>
      <c r="K1214" s="38" t="str">
        <f>IF('query (10)'!G1214="","",'query (10)'!G1214)</f>
        <v>กำลังดำเนินการ</v>
      </c>
      <c r="L1214" s="38" t="str">
        <f>IF('query (10)'!G1214="","MISSING",IFERROR(INDEX(Cleaning_Rules!$B$5:$B$10,MATCH(TRIM('query (10)'!G1214),Cleaning_Rules!$A$5:$A$10,0)),"UNKNOWN"))</f>
        <v>IN_PROGRESS</v>
      </c>
      <c r="M1214" s="38" t="str">
        <f>IF('query (10)'!I1214="","",'query (10)'!I1214)</f>
        <v>Electrical</v>
      </c>
      <c r="N1214" s="38" t="str">
        <f>IF('query (10)'!O1214="","",'query (10)'!O1214)</f>
        <v>Inspection</v>
      </c>
      <c r="O1214" s="38" t="str">
        <f>IF('query (10)'!P1214="","",'query (10)'!P1214)</f>
        <v>Medium</v>
      </c>
      <c r="P1214" s="38" t="str">
        <f>IF('query (10)'!N1214="","",'query (10)'!N1214)</f>
        <v xml:space="preserve">- Check condition of Push botton, Emergency, Lamp and selector switch
- Check condition of Circuit breaker, Power supply, Magnetic, Relay
-Check condition of Safety device </v>
      </c>
      <c r="Q1214" s="38" t="str">
        <f>TRIM('query (10)'!N1214)</f>
        <v>- Check condition of Push botton, Emergency, Lamp and selector switch
- Check condition of Circuit breaker, Power supply, Magnetic, Relay
-Check condition of Safety device</v>
      </c>
      <c r="R1214" s="38" t="str">
        <f>TRIM(UPPER('query (10)'!R1214))</f>
        <v/>
      </c>
      <c r="S1214" s="38" t="str">
        <f>TRIM(UPPER('query (10)'!S1214))</f>
        <v/>
      </c>
      <c r="T1214" s="38" t="str">
        <f>IF('query (10)'!Q1214="","",TRIM(UPPER('query (10)'!Q1214)))</f>
        <v/>
      </c>
      <c r="U1214" s="38" t="str">
        <f>IF('query (10)'!T1214="","",'query (10)'!T1214)</f>
        <v/>
      </c>
      <c r="V1214" s="39" t="str">
        <f>IF('query (10)'!T1214="","",IFERROR(VALUE('query (10)'!T1214),""))</f>
        <v/>
      </c>
      <c r="W1214" s="40">
        <f>IF('query (10)'!U1214="","",'query (10)'!U1214)</f>
        <v>0</v>
      </c>
      <c r="X1214" s="39">
        <f>IF('query (10)'!V1214="","",'query (10)'!V1214)</f>
        <v>30</v>
      </c>
      <c r="Y1214" s="41">
        <f>IF('query (10)'!W1214="","",'query (10)'!W1214)</f>
        <v>46072</v>
      </c>
      <c r="Z1214" s="41" t="str">
        <f>IF('query (10)'!X1214="","",'query (10)'!X1214)</f>
        <v/>
      </c>
      <c r="AA1214" s="41">
        <f>IF('query (10)'!Y1214="","",'query (10)'!Y1214)</f>
        <v>46042</v>
      </c>
      <c r="AB1214" s="41">
        <f>IF('query (10)'!Z1214="","",'query (10)'!Z1214)</f>
        <v>46072</v>
      </c>
      <c r="AC1214" s="38" t="str">
        <f>IF(OR('query (10)'!AA1214="",COUNTIF(Cleaning_Rules!$A$21:$A$26,TRIM('query (10)'!AA1214))&gt;0),"",TRIM('query (10)'!AA1214))</f>
        <v/>
      </c>
      <c r="AD1214" s="38" t="str">
        <f>IF('query (10)'!AB1214="","",TRIM(IFERROR(_xlfn.TEXTBEFORE('query (10)'!AB1214,"("),'query (10)'!AB1214)))</f>
        <v>เริ่มซ่อมงาน PM แล้ว รับผิดชอบโดย PAHLA SEEDANG</v>
      </c>
      <c r="AE1214" s="38" t="str">
        <f>IFERROR(LOWER(TRIM(_xlfn.TEXTBEFORE(_xlfn.TEXTAFTER('query (10)'!AB1214,"("),")"))),"")</f>
        <v>pahla@nsk.com</v>
      </c>
      <c r="AF1214" s="38" t="str">
        <f>IF('query (10)'!AD1214="","",TRIM('query (10)'!AD1214))</f>
        <v>พงษ์พิทักษ์ ศรไชย</v>
      </c>
      <c r="AG1214" s="38" t="str">
        <f>IF('query (10)'!AE1214="","",TRIM('query (10)'!AE1214))</f>
        <v>อัมรินทร์ รักษาพล</v>
      </c>
      <c r="AH1214" s="38" t="str">
        <f>IF('query (10)'!AF1214="","",IFERROR(VALUE('query (10)'!AF1214),""))</f>
        <v/>
      </c>
      <c r="AI1214" s="38" t="str">
        <f>IF('query (10)'!AG1214="","",TRIM('query (10)'!AG1214))</f>
        <v/>
      </c>
      <c r="AJ1214" s="38" t="str">
        <f>IF('query (10)'!AH1214="","",IFERROR(VALUE('query (10)'!AH1214),""))</f>
        <v/>
      </c>
      <c r="AK1214" s="38" t="str">
        <f>IF('query (10)'!AI1214="","",TRIM('query (10)'!AI1214))</f>
        <v/>
      </c>
      <c r="AL1214" s="42">
        <f t="shared" si="90"/>
        <v>2026</v>
      </c>
      <c r="AM1214" s="42" t="str">
        <f t="shared" si="91"/>
        <v>2026-02</v>
      </c>
      <c r="AN1214" s="42" t="str">
        <f t="shared" ca="1" si="92"/>
        <v>OVERDUE</v>
      </c>
      <c r="AO1214" s="42" t="str">
        <f t="shared" si="93"/>
        <v>WA-792 | FINISH WASH EQUIPMENT M/C | SB6 | ELECTRICAL CONTROL | Time-based Maintenance | Electrical | Inspection | Medium | - Check condition of Push botton, Emergency, Lamp and selector switch
- Check condition of Circuit breaker, Power supply, Magnetic, Relay
-Check condition of Safety device | เริ่มซ่อมงาน PM แล้ว รับผิดชอบโดย PAHLA SEEDANG | อัมรินทร์ รักษาพล</v>
      </c>
      <c r="AP1214" s="42" t="str">
        <f>_xlfn.TEXTJOIN("; ",TRUE,IF(COUNTA('query (10)'!A1214:AK1214)&lt;=6,"NEAR_EMPTY_ROW",""),IF($K1214="","MISSING_STATUS",""),IF(AND($K1214="เสร็จสิ้น",$Z1214=""),"DONE_NO_ACTUAL_DATE",""),IF(AND($I1214="Condition-based Maintenance",$AH1214=""),"CBM_NO_MEASUREMENT",""),IF(OR($X1214="",$X1214=0),"INVALID_PERIOD",""),IF(AND($AA1214&lt;&gt;"",$AB1214&lt;&gt;"",$AB1214&lt;$AA1214),"DATE_SEQUENCE_ERROR",""),IF(AND($AB1214&lt;&gt;"",$AB1214&gt;DATE(2030,12,31)),"DATE_OUTLIER",""),IF($C1214="","MISSING_QRCODE",""),IF($J1214="UNKNOWN","UNKNOWN_PM_TYPE",""),IF($L1214="UNKNOWN","UNKNOWN_STATUS",""))</f>
        <v/>
      </c>
      <c r="AQ1214" s="42" t="str">
        <f t="shared" si="94"/>
        <v>NO</v>
      </c>
    </row>
    <row r="1215" spans="1:43" x14ac:dyDescent="0.3">
      <c r="A1215" s="38">
        <f>IF('query (10)'!A1215="","",'query (10)'!A1215)</f>
        <v>1390</v>
      </c>
      <c r="B1215" s="38">
        <f>IF('query (10)'!B1215="","",'query (10)'!B1215)</f>
        <v>18542</v>
      </c>
      <c r="C1215" s="38" t="str">
        <f>TRIM(UPPER('query (10)'!M1215))</f>
        <v>WA-790</v>
      </c>
      <c r="D1215" s="38" t="str">
        <f>TRIM(UPPER(IFERROR(_xlfn.TEXTBEFORE('query (10)'!L1215,"("),'query (10)'!L1215)))</f>
        <v>ROUGH WASH EQUIPMENT M/C</v>
      </c>
      <c r="E1215" s="38" t="str">
        <f>IFERROR(TRIM(UPPER(_xlfn.TEXTBEFORE(_xlfn.TEXTAFTER('query (10)'!L1215,"("),")"))),"")</f>
        <v/>
      </c>
      <c r="F1215" s="38" t="str">
        <f>TRIM('query (10)'!K1215)</f>
        <v>SB6</v>
      </c>
      <c r="G1215" s="38" t="str">
        <f>IF('query (10)'!J1215="","",'query (10)'!J1215)</f>
        <v>Electrical Control</v>
      </c>
      <c r="H1215" s="38" t="str">
        <f>TRIM(UPPER('query (10)'!J1215))</f>
        <v>ELECTRICAL CONTROL</v>
      </c>
      <c r="I1215" s="38" t="str">
        <f>IF('query (10)'!F1215="","",'query (10)'!F1215)</f>
        <v>Time-based Maintenance</v>
      </c>
      <c r="J1215" s="38" t="str">
        <f>IF('query (10)'!F1215="","",IFERROR(INDEX(Cleaning_Rules!$B$14:$B$17,MATCH(TRIM('query (10)'!F1215),Cleaning_Rules!$A$14:$A$17,0)),"UNKNOWN"))</f>
        <v>TBM</v>
      </c>
      <c r="K1215" s="38" t="str">
        <f>IF('query (10)'!G1215="","",'query (10)'!G1215)</f>
        <v>กำลังดำเนินการ</v>
      </c>
      <c r="L1215" s="38" t="str">
        <f>IF('query (10)'!G1215="","MISSING",IFERROR(INDEX(Cleaning_Rules!$B$5:$B$10,MATCH(TRIM('query (10)'!G1215),Cleaning_Rules!$A$5:$A$10,0)),"UNKNOWN"))</f>
        <v>IN_PROGRESS</v>
      </c>
      <c r="M1215" s="38" t="str">
        <f>IF('query (10)'!I1215="","",'query (10)'!I1215)</f>
        <v>Electrical</v>
      </c>
      <c r="N1215" s="38" t="str">
        <f>IF('query (10)'!O1215="","",'query (10)'!O1215)</f>
        <v>Inspection</v>
      </c>
      <c r="O1215" s="38" t="str">
        <f>IF('query (10)'!P1215="","",'query (10)'!P1215)</f>
        <v>Medium</v>
      </c>
      <c r="P1215" s="38" t="str">
        <f>IF('query (10)'!N1215="","",'query (10)'!N1215)</f>
        <v xml:space="preserve">- Check condition of Push botton, Emergency, Lamp and selector switch
- Check condition of Circuit breaker, Power supply, Magnetic, Relay
-Check condition of Safety device </v>
      </c>
      <c r="Q1215" s="38" t="str">
        <f>TRIM('query (10)'!N1215)</f>
        <v>- Check condition of Push botton, Emergency, Lamp and selector switch
- Check condition of Circuit breaker, Power supply, Magnetic, Relay
-Check condition of Safety device</v>
      </c>
      <c r="R1215" s="38" t="str">
        <f>TRIM(UPPER('query (10)'!R1215))</f>
        <v/>
      </c>
      <c r="S1215" s="38" t="str">
        <f>TRIM(UPPER('query (10)'!S1215))</f>
        <v/>
      </c>
      <c r="T1215" s="38" t="str">
        <f>IF('query (10)'!Q1215="","",TRIM(UPPER('query (10)'!Q1215)))</f>
        <v/>
      </c>
      <c r="U1215" s="38" t="str">
        <f>IF('query (10)'!T1215="","",'query (10)'!T1215)</f>
        <v/>
      </c>
      <c r="V1215" s="39" t="str">
        <f>IF('query (10)'!T1215="","",IFERROR(VALUE('query (10)'!T1215),""))</f>
        <v/>
      </c>
      <c r="W1215" s="40">
        <f>IF('query (10)'!U1215="","",'query (10)'!U1215)</f>
        <v>0</v>
      </c>
      <c r="X1215" s="39">
        <f>IF('query (10)'!V1215="","",'query (10)'!V1215)</f>
        <v>30</v>
      </c>
      <c r="Y1215" s="41">
        <f>IF('query (10)'!W1215="","",'query (10)'!W1215)</f>
        <v>46072</v>
      </c>
      <c r="Z1215" s="41" t="str">
        <f>IF('query (10)'!X1215="","",'query (10)'!X1215)</f>
        <v/>
      </c>
      <c r="AA1215" s="41">
        <f>IF('query (10)'!Y1215="","",'query (10)'!Y1215)</f>
        <v>46042</v>
      </c>
      <c r="AB1215" s="41">
        <f>IF('query (10)'!Z1215="","",'query (10)'!Z1215)</f>
        <v>46072</v>
      </c>
      <c r="AC1215" s="38" t="str">
        <f>IF(OR('query (10)'!AA1215="",COUNTIF(Cleaning_Rules!$A$21:$A$26,TRIM('query (10)'!AA1215))&gt;0),"",TRIM('query (10)'!AA1215))</f>
        <v/>
      </c>
      <c r="AD1215" s="38" t="str">
        <f>IF('query (10)'!AB1215="","",TRIM(IFERROR(_xlfn.TEXTBEFORE('query (10)'!AB1215,"("),'query (10)'!AB1215)))</f>
        <v>เริ่มซ่อมงาน PM แล้ว รับผิดชอบโดย PAHLA SEEDANG</v>
      </c>
      <c r="AE1215" s="38" t="str">
        <f>IFERROR(LOWER(TRIM(_xlfn.TEXTBEFORE(_xlfn.TEXTAFTER('query (10)'!AB1215,"("),")"))),"")</f>
        <v>pahla@nsk.com</v>
      </c>
      <c r="AF1215" s="38" t="str">
        <f>IF('query (10)'!AD1215="","",TRIM('query (10)'!AD1215))</f>
        <v>พงษ์พิทักษ์ ศรไชย</v>
      </c>
      <c r="AG1215" s="38" t="str">
        <f>IF('query (10)'!AE1215="","",TRIM('query (10)'!AE1215))</f>
        <v>อัมรินทร์ รักษาพล</v>
      </c>
      <c r="AH1215" s="38" t="str">
        <f>IF('query (10)'!AF1215="","",IFERROR(VALUE('query (10)'!AF1215),""))</f>
        <v/>
      </c>
      <c r="AI1215" s="38" t="str">
        <f>IF('query (10)'!AG1215="","",TRIM('query (10)'!AG1215))</f>
        <v/>
      </c>
      <c r="AJ1215" s="38" t="str">
        <f>IF('query (10)'!AH1215="","",IFERROR(VALUE('query (10)'!AH1215),""))</f>
        <v/>
      </c>
      <c r="AK1215" s="38" t="str">
        <f>IF('query (10)'!AI1215="","",TRIM('query (10)'!AI1215))</f>
        <v/>
      </c>
      <c r="AL1215" s="42">
        <f t="shared" si="90"/>
        <v>2026</v>
      </c>
      <c r="AM1215" s="42" t="str">
        <f t="shared" si="91"/>
        <v>2026-02</v>
      </c>
      <c r="AN1215" s="42" t="str">
        <f t="shared" ca="1" si="92"/>
        <v>OVERDUE</v>
      </c>
      <c r="AO1215" s="42" t="str">
        <f t="shared" si="93"/>
        <v>WA-790 | ROUGH WASH EQUIPMENT M/C | SB6 | ELECTRICAL CONTROL | Time-based Maintenance | Electrical | Inspection | Medium | - Check condition of Push botton, Emergency, Lamp and selector switch
- Check condition of Circuit breaker, Power supply, Magnetic, Relay
-Check condition of Safety device | เริ่มซ่อมงาน PM แล้ว รับผิดชอบโดย PAHLA SEEDANG | อัมรินทร์ รักษาพล</v>
      </c>
      <c r="AP1215" s="42" t="str">
        <f>_xlfn.TEXTJOIN("; ",TRUE,IF(COUNTA('query (10)'!A1215:AK1215)&lt;=6,"NEAR_EMPTY_ROW",""),IF($K1215="","MISSING_STATUS",""),IF(AND($K1215="เสร็จสิ้น",$Z1215=""),"DONE_NO_ACTUAL_DATE",""),IF(AND($I1215="Condition-based Maintenance",$AH1215=""),"CBM_NO_MEASUREMENT",""),IF(OR($X1215="",$X1215=0),"INVALID_PERIOD",""),IF(AND($AA1215&lt;&gt;"",$AB1215&lt;&gt;"",$AB1215&lt;$AA1215),"DATE_SEQUENCE_ERROR",""),IF(AND($AB1215&lt;&gt;"",$AB1215&gt;DATE(2030,12,31)),"DATE_OUTLIER",""),IF($C1215="","MISSING_QRCODE",""),IF($J1215="UNKNOWN","UNKNOWN_PM_TYPE",""),IF($L1215="UNKNOWN","UNKNOWN_STATUS",""))</f>
        <v/>
      </c>
      <c r="AQ1215" s="42" t="str">
        <f t="shared" si="94"/>
        <v>NO</v>
      </c>
    </row>
    <row r="1216" spans="1:43" x14ac:dyDescent="0.3">
      <c r="A1216" s="38">
        <f>IF('query (10)'!A1216="","",'query (10)'!A1216)</f>
        <v>1391</v>
      </c>
      <c r="B1216" s="38">
        <f>IF('query (10)'!B1216="","",'query (10)'!B1216)</f>
        <v>18532</v>
      </c>
      <c r="C1216" s="38" t="str">
        <f>TRIM(UPPER('query (10)'!M1216))</f>
        <v>CH-796</v>
      </c>
      <c r="D1216" s="38" t="str">
        <f>TRIM(UPPER(IFERROR(_xlfn.TEXTBEFORE('query (10)'!L1216,"("),'query (10)'!L1216)))</f>
        <v>AUTOMATIC VIBRATION TESTING M/C.</v>
      </c>
      <c r="E1216" s="38" t="str">
        <f>IFERROR(TRIM(UPPER(_xlfn.TEXTBEFORE(_xlfn.TEXTAFTER('query (10)'!L1216,"("),")"))),"")</f>
        <v/>
      </c>
      <c r="F1216" s="38" t="str">
        <f>TRIM('query (10)'!K1216)</f>
        <v>SB6</v>
      </c>
      <c r="G1216" s="38" t="str">
        <f>IF('query (10)'!J1216="","",'query (10)'!J1216)</f>
        <v>Electrical Control</v>
      </c>
      <c r="H1216" s="38" t="str">
        <f>TRIM(UPPER('query (10)'!J1216))</f>
        <v>ELECTRICAL CONTROL</v>
      </c>
      <c r="I1216" s="38" t="str">
        <f>IF('query (10)'!F1216="","",'query (10)'!F1216)</f>
        <v>Time-based Maintenance</v>
      </c>
      <c r="J1216" s="38" t="str">
        <f>IF('query (10)'!F1216="","",IFERROR(INDEX(Cleaning_Rules!$B$14:$B$17,MATCH(TRIM('query (10)'!F1216),Cleaning_Rules!$A$14:$A$17,0)),"UNKNOWN"))</f>
        <v>TBM</v>
      </c>
      <c r="K1216" s="38" t="str">
        <f>IF('query (10)'!G1216="","",'query (10)'!G1216)</f>
        <v>เสร็จสิ้น</v>
      </c>
      <c r="L1216" s="38" t="str">
        <f>IF('query (10)'!G1216="","MISSING",IFERROR(INDEX(Cleaning_Rules!$B$5:$B$10,MATCH(TRIM('query (10)'!G1216),Cleaning_Rules!$A$5:$A$10,0)),"UNKNOWN"))</f>
        <v>COMPLETED</v>
      </c>
      <c r="M1216" s="38" t="str">
        <f>IF('query (10)'!I1216="","",'query (10)'!I1216)</f>
        <v>Electrical</v>
      </c>
      <c r="N1216" s="38" t="str">
        <f>IF('query (10)'!O1216="","",'query (10)'!O1216)</f>
        <v>Inspection</v>
      </c>
      <c r="O1216" s="38" t="str">
        <f>IF('query (10)'!P1216="","",'query (10)'!P1216)</f>
        <v>Medium</v>
      </c>
      <c r="P1216" s="38" t="str">
        <f>IF('query (10)'!N1216="","",'query (10)'!N1216)</f>
        <v xml:space="preserve">- Check condition of Push botton, Emergency, Lamp and selector switch
- Check condition of Circuit breaker, Power supply, Magnetic, Relay
- Cleaning ventilation hot&amp;cool coil of cooling fan 
-Check condition of Safety device </v>
      </c>
      <c r="Q1216" s="38" t="str">
        <f>TRIM('query (10)'!N1216)</f>
        <v>- Check condition of Push botton, Emergency, Lamp and selector switch
- Check condition of Circuit breaker, Power supply, Magnetic, Relay
- Cleaning ventilation hot&amp;cool coil of cooling fan 
-Check condition of Safety device</v>
      </c>
      <c r="R1216" s="38" t="str">
        <f>TRIM(UPPER('query (10)'!R1216))</f>
        <v/>
      </c>
      <c r="S1216" s="38" t="str">
        <f>TRIM(UPPER('query (10)'!S1216))</f>
        <v/>
      </c>
      <c r="T1216" s="38" t="str">
        <f>IF('query (10)'!Q1216="","",TRIM(UPPER('query (10)'!Q1216)))</f>
        <v/>
      </c>
      <c r="U1216" s="38" t="str">
        <f>IF('query (10)'!T1216="","",'query (10)'!T1216)</f>
        <v/>
      </c>
      <c r="V1216" s="39" t="str">
        <f>IF('query (10)'!T1216="","",IFERROR(VALUE('query (10)'!T1216),""))</f>
        <v/>
      </c>
      <c r="W1216" s="40">
        <f>IF('query (10)'!U1216="","",'query (10)'!U1216)</f>
        <v>0</v>
      </c>
      <c r="X1216" s="39">
        <f>IF('query (10)'!V1216="","",'query (10)'!V1216)</f>
        <v>30</v>
      </c>
      <c r="Y1216" s="41">
        <f>IF('query (10)'!W1216="","",'query (10)'!W1216)</f>
        <v>46072</v>
      </c>
      <c r="Z1216" s="41">
        <f>IF('query (10)'!X1216="","",'query (10)'!X1216)</f>
        <v>46076</v>
      </c>
      <c r="AA1216" s="41">
        <f>IF('query (10)'!Y1216="","",'query (10)'!Y1216)</f>
        <v>46076</v>
      </c>
      <c r="AB1216" s="41">
        <f>IF('query (10)'!Z1216="","",'query (10)'!Z1216)</f>
        <v>46106</v>
      </c>
      <c r="AC1216" s="38" t="str">
        <f>IF(OR('query (10)'!AA1216="",COUNTIF(Cleaning_Rules!$A$21:$A$26,TRIM('query (10)'!AA1216))&gt;0),"",TRIM('query (10)'!AA1216))</f>
        <v/>
      </c>
      <c r="AD1216" s="38" t="str">
        <f>IF('query (10)'!AB1216="","",TRIM(IFERROR(_xlfn.TEXTBEFORE('query (10)'!AB1216,"("),'query (10)'!AB1216)))</f>
        <v>เริ่มซ่อมงาน PM แล้ว รับผิดชอบโดย PONGPITAK SONCHAI</v>
      </c>
      <c r="AE1216" s="38" t="str">
        <f>IFERROR(LOWER(TRIM(_xlfn.TEXTBEFORE(_xlfn.TEXTAFTER('query (10)'!AB1216,"("),")"))),"")</f>
        <v>sonchai-p-6240@nsk.com</v>
      </c>
      <c r="AF1216" s="38" t="str">
        <f>IF('query (10)'!AD1216="","",TRIM('query (10)'!AD1216))</f>
        <v>พงษ์พิทักษ์ ศรไชย</v>
      </c>
      <c r="AG1216" s="38" t="str">
        <f>IF('query (10)'!AE1216="","",TRIM('query (10)'!AE1216))</f>
        <v>พงษ์พิทักษ์ ศรไชย</v>
      </c>
      <c r="AH1216" s="38" t="str">
        <f>IF('query (10)'!AF1216="","",IFERROR(VALUE('query (10)'!AF1216),""))</f>
        <v/>
      </c>
      <c r="AI1216" s="38" t="str">
        <f>IF('query (10)'!AG1216="","",TRIM('query (10)'!AG1216))</f>
        <v/>
      </c>
      <c r="AJ1216" s="38" t="str">
        <f>IF('query (10)'!AH1216="","",IFERROR(VALUE('query (10)'!AH1216),""))</f>
        <v/>
      </c>
      <c r="AK1216" s="38" t="str">
        <f>IF('query (10)'!AI1216="","",TRIM('query (10)'!AI1216))</f>
        <v/>
      </c>
      <c r="AL1216" s="42">
        <f t="shared" si="90"/>
        <v>2026</v>
      </c>
      <c r="AM1216" s="42" t="str">
        <f t="shared" si="91"/>
        <v>2026-02</v>
      </c>
      <c r="AN1216" s="42" t="str">
        <f t="shared" ca="1" si="92"/>
        <v/>
      </c>
      <c r="AO1216" s="42" t="str">
        <f t="shared" si="93"/>
        <v>CH-796 | AUTOMATIC VIBRATION TESTING M/C. | SB6 | ELECTRICAL CONTROL | Time-based Maintenance | Electrical | Inspection | Medium | - Check condition of Push botton, Emergency, Lamp and selector switch
- Check condition of Circuit breaker, Power supply, Magnetic, Relay
- Cleaning ventilation hot&amp;cool coil of cooling fan 
-Check condition of Safety device | เริ่มซ่อมงาน PM แล้ว รับผิดชอบโดย PONGPITAK SONCHAI | พงษ์พิทักษ์ ศรไชย</v>
      </c>
      <c r="AP1216" s="42" t="str">
        <f>_xlfn.TEXTJOIN("; ",TRUE,IF(COUNTA('query (10)'!A1216:AK1216)&lt;=6,"NEAR_EMPTY_ROW",""),IF($K1216="","MISSING_STATUS",""),IF(AND($K1216="เสร็จสิ้น",$Z1216=""),"DONE_NO_ACTUAL_DATE",""),IF(AND($I1216="Condition-based Maintenance",$AH1216=""),"CBM_NO_MEASUREMENT",""),IF(OR($X1216="",$X1216=0),"INVALID_PERIOD",""),IF(AND($AA1216&lt;&gt;"",$AB1216&lt;&gt;"",$AB1216&lt;$AA1216),"DATE_SEQUENCE_ERROR",""),IF(AND($AB1216&lt;&gt;"",$AB1216&gt;DATE(2030,12,31)),"DATE_OUTLIER",""),IF($C1216="","MISSING_QRCODE",""),IF($J1216="UNKNOWN","UNKNOWN_PM_TYPE",""),IF($L1216="UNKNOWN","UNKNOWN_STATUS",""))</f>
        <v/>
      </c>
      <c r="AQ1216" s="42" t="str">
        <f t="shared" si="94"/>
        <v>NO</v>
      </c>
    </row>
    <row r="1217" spans="1:43" x14ac:dyDescent="0.3">
      <c r="A1217" s="38">
        <f>IF('query (10)'!A1217="","",'query (10)'!A1217)</f>
        <v>1392</v>
      </c>
      <c r="B1217" s="38">
        <f>IF('query (10)'!B1217="","",'query (10)'!B1217)</f>
        <v>18533</v>
      </c>
      <c r="C1217" s="38" t="str">
        <f>TRIM(UPPER('query (10)'!M1217))</f>
        <v>MA-799</v>
      </c>
      <c r="D1217" s="38" t="str">
        <f>TRIM(UPPER(IFERROR(_xlfn.TEXTBEFORE('query (10)'!L1217,"("),'query (10)'!L1217)))</f>
        <v>LASER MARKER MACHINE</v>
      </c>
      <c r="E1217" s="38" t="str">
        <f>IFERROR(TRIM(UPPER(_xlfn.TEXTBEFORE(_xlfn.TEXTAFTER('query (10)'!L1217,"("),")"))),"")</f>
        <v/>
      </c>
      <c r="F1217" s="38" t="str">
        <f>TRIM('query (10)'!K1217)</f>
        <v>SB6</v>
      </c>
      <c r="G1217" s="38" t="str">
        <f>IF('query (10)'!J1217="","",'query (10)'!J1217)</f>
        <v>Electrical Control</v>
      </c>
      <c r="H1217" s="38" t="str">
        <f>TRIM(UPPER('query (10)'!J1217))</f>
        <v>ELECTRICAL CONTROL</v>
      </c>
      <c r="I1217" s="38" t="str">
        <f>IF('query (10)'!F1217="","",'query (10)'!F1217)</f>
        <v>Time-based Maintenance</v>
      </c>
      <c r="J1217" s="38" t="str">
        <f>IF('query (10)'!F1217="","",IFERROR(INDEX(Cleaning_Rules!$B$14:$B$17,MATCH(TRIM('query (10)'!F1217),Cleaning_Rules!$A$14:$A$17,0)),"UNKNOWN"))</f>
        <v>TBM</v>
      </c>
      <c r="K1217" s="38" t="str">
        <f>IF('query (10)'!G1217="","",'query (10)'!G1217)</f>
        <v>เสร็จสิ้น</v>
      </c>
      <c r="L1217" s="38" t="str">
        <f>IF('query (10)'!G1217="","MISSING",IFERROR(INDEX(Cleaning_Rules!$B$5:$B$10,MATCH(TRIM('query (10)'!G1217),Cleaning_Rules!$A$5:$A$10,0)),"UNKNOWN"))</f>
        <v>COMPLETED</v>
      </c>
      <c r="M1217" s="38" t="str">
        <f>IF('query (10)'!I1217="","",'query (10)'!I1217)</f>
        <v>Electrical</v>
      </c>
      <c r="N1217" s="38" t="str">
        <f>IF('query (10)'!O1217="","",'query (10)'!O1217)</f>
        <v>Inspection</v>
      </c>
      <c r="O1217" s="38" t="str">
        <f>IF('query (10)'!P1217="","",'query (10)'!P1217)</f>
        <v>Medium</v>
      </c>
      <c r="P1217" s="38" t="str">
        <f>IF('query (10)'!N1217="","",'query (10)'!N1217)</f>
        <v xml:space="preserve">- Check condition of Push botton, Emergency, Lamp and selector switch
- Check condition of Circuit breaker, Power supply, Magnetic, Relay
- Change dust filter
- Check condition of laser
-Check condition of Safety device </v>
      </c>
      <c r="Q1217" s="38" t="str">
        <f>TRIM('query (10)'!N1217)</f>
        <v>- Check condition of Push botton, Emergency, Lamp and selector switch
- Check condition of Circuit breaker, Power supply, Magnetic, Relay
- Change dust filter
- Check condition of laser
-Check condition of Safety device</v>
      </c>
      <c r="R1217" s="38" t="str">
        <f>TRIM(UPPER('query (10)'!R1217))</f>
        <v/>
      </c>
      <c r="S1217" s="38" t="str">
        <f>TRIM(UPPER('query (10)'!S1217))</f>
        <v/>
      </c>
      <c r="T1217" s="38" t="str">
        <f>IF('query (10)'!Q1217="","",TRIM(UPPER('query (10)'!Q1217)))</f>
        <v/>
      </c>
      <c r="U1217" s="38" t="str">
        <f>IF('query (10)'!T1217="","",'query (10)'!T1217)</f>
        <v/>
      </c>
      <c r="V1217" s="39" t="str">
        <f>IF('query (10)'!T1217="","",IFERROR(VALUE('query (10)'!T1217),""))</f>
        <v/>
      </c>
      <c r="W1217" s="40">
        <f>IF('query (10)'!U1217="","",'query (10)'!U1217)</f>
        <v>0</v>
      </c>
      <c r="X1217" s="39">
        <f>IF('query (10)'!V1217="","",'query (10)'!V1217)</f>
        <v>30</v>
      </c>
      <c r="Y1217" s="41">
        <f>IF('query (10)'!W1217="","",'query (10)'!W1217)</f>
        <v>46072</v>
      </c>
      <c r="Z1217" s="41">
        <f>IF('query (10)'!X1217="","",'query (10)'!X1217)</f>
        <v>46100</v>
      </c>
      <c r="AA1217" s="41">
        <f>IF('query (10)'!Y1217="","",'query (10)'!Y1217)</f>
        <v>46100</v>
      </c>
      <c r="AB1217" s="41">
        <f>IF('query (10)'!Z1217="","",'query (10)'!Z1217)</f>
        <v>46130</v>
      </c>
      <c r="AC1217" s="38" t="str">
        <f>IF(OR('query (10)'!AA1217="",COUNTIF(Cleaning_Rules!$A$21:$A$26,TRIM('query (10)'!AA1217))&gt;0),"",TRIM('query (10)'!AA1217))</f>
        <v/>
      </c>
      <c r="AD1217" s="38" t="str">
        <f>IF('query (10)'!AB1217="","",TRIM(IFERROR(_xlfn.TEXTBEFORE('query (10)'!AB1217,"("),'query (10)'!AB1217)))</f>
        <v>เริ่มซ่อมงาน PM แล้ว รับผิดชอบโดย NATDANAI JUTHATHEP</v>
      </c>
      <c r="AE1217" s="38" t="str">
        <f>IFERROR(LOWER(TRIM(_xlfn.TEXTBEFORE(_xlfn.TEXTAFTER('query (10)'!AB1217,"("),")"))),"")</f>
        <v>juthathep-n-4697@nsk.com</v>
      </c>
      <c r="AF1217" s="38" t="str">
        <f>IF('query (10)'!AD1217="","",TRIM('query (10)'!AD1217))</f>
        <v>พงษ์พิทักษ์ ศรไชย</v>
      </c>
      <c r="AG1217" s="38" t="str">
        <f>IF('query (10)'!AE1217="","",TRIM('query (10)'!AE1217))</f>
        <v>ณัฐดนัย จุฑาเทพ</v>
      </c>
      <c r="AH1217" s="38" t="str">
        <f>IF('query (10)'!AF1217="","",IFERROR(VALUE('query (10)'!AF1217),""))</f>
        <v/>
      </c>
      <c r="AI1217" s="38" t="str">
        <f>IF('query (10)'!AG1217="","",TRIM('query (10)'!AG1217))</f>
        <v/>
      </c>
      <c r="AJ1217" s="38" t="str">
        <f>IF('query (10)'!AH1217="","",IFERROR(VALUE('query (10)'!AH1217),""))</f>
        <v/>
      </c>
      <c r="AK1217" s="38" t="str">
        <f>IF('query (10)'!AI1217="","",TRIM('query (10)'!AI1217))</f>
        <v/>
      </c>
      <c r="AL1217" s="42">
        <f t="shared" si="90"/>
        <v>2026</v>
      </c>
      <c r="AM1217" s="42" t="str">
        <f t="shared" si="91"/>
        <v>2026-02</v>
      </c>
      <c r="AN1217" s="42" t="str">
        <f t="shared" ca="1" si="92"/>
        <v/>
      </c>
      <c r="AO1217" s="42" t="str">
        <f t="shared" si="93"/>
        <v>MA-799 | LASER MARKER MACHINE | SB6 | ELECTRICAL CONTROL | Time-based Maintenance | Electrical | Inspection | Medium | - Check condition of Push botton, Emergency, Lamp and selector switch
- Check condition of Circuit breaker, Power supply, Magnetic, Relay
- Change dust filter
- Check condition of laser
-Check condition of Safety device | เริ่มซ่อมงาน PM แล้ว รับผิดชอบโดย NATDANAI JUTHATHEP | ณัฐดนัย จุฑาเทพ</v>
      </c>
      <c r="AP1217" s="42" t="str">
        <f>_xlfn.TEXTJOIN("; ",TRUE,IF(COUNTA('query (10)'!A1217:AK1217)&lt;=6,"NEAR_EMPTY_ROW",""),IF($K1217="","MISSING_STATUS",""),IF(AND($K1217="เสร็จสิ้น",$Z1217=""),"DONE_NO_ACTUAL_DATE",""),IF(AND($I1217="Condition-based Maintenance",$AH1217=""),"CBM_NO_MEASUREMENT",""),IF(OR($X1217="",$X1217=0),"INVALID_PERIOD",""),IF(AND($AA1217&lt;&gt;"",$AB1217&lt;&gt;"",$AB1217&lt;$AA1217),"DATE_SEQUENCE_ERROR",""),IF(AND($AB1217&lt;&gt;"",$AB1217&gt;DATE(2030,12,31)),"DATE_OUTLIER",""),IF($C1217="","MISSING_QRCODE",""),IF($J1217="UNKNOWN","UNKNOWN_PM_TYPE",""),IF($L1217="UNKNOWN","UNKNOWN_STATUS",""))</f>
        <v/>
      </c>
      <c r="AQ1217" s="42" t="str">
        <f t="shared" si="94"/>
        <v>NO</v>
      </c>
    </row>
    <row r="1218" spans="1:43" x14ac:dyDescent="0.3">
      <c r="A1218" s="38">
        <f>IF('query (10)'!A1218="","",'query (10)'!A1218)</f>
        <v>1393</v>
      </c>
      <c r="B1218" s="38">
        <f>IF('query (10)'!B1218="","",'query (10)'!B1218)</f>
        <v>18514</v>
      </c>
      <c r="C1218" s="38" t="str">
        <f>TRIM(UPPER('query (10)'!M1218))</f>
        <v>GR-972</v>
      </c>
      <c r="D1218" s="38" t="str">
        <f>TRIM(UPPER(IFERROR(_xlfn.TEXTBEFORE('query (10)'!L1218,"("),'query (10)'!L1218)))</f>
        <v>OUTER RING RACEWAY GRINDING M/C</v>
      </c>
      <c r="E1218" s="38" t="str">
        <f>IFERROR(TRIM(UPPER(_xlfn.TEXTBEFORE(_xlfn.TEXTAFTER('query (10)'!L1218,"("),")"))),"")</f>
        <v/>
      </c>
      <c r="F1218" s="38" t="str">
        <f>TRIM('query (10)'!K1218)</f>
        <v>SB7</v>
      </c>
      <c r="G1218" s="38" t="str">
        <f>IF('query (10)'!J1218="","",'query (10)'!J1218)</f>
        <v>Motor</v>
      </c>
      <c r="H1218" s="38" t="str">
        <f>TRIM(UPPER('query (10)'!J1218))</f>
        <v>MOTOR</v>
      </c>
      <c r="I1218" s="38" t="str">
        <f>IF('query (10)'!F1218="","",'query (10)'!F1218)</f>
        <v>Condition-based Maintenance</v>
      </c>
      <c r="J1218" s="38" t="str">
        <f>IF('query (10)'!F1218="","",IFERROR(INDEX(Cleaning_Rules!$B$14:$B$17,MATCH(TRIM('query (10)'!F1218),Cleaning_Rules!$A$14:$A$17,0)),"UNKNOWN"))</f>
        <v>CBM</v>
      </c>
      <c r="K1218" s="38" t="str">
        <f>IF('query (10)'!G1218="","",'query (10)'!G1218)</f>
        <v>เสร็จสิ้น</v>
      </c>
      <c r="L1218" s="38" t="str">
        <f>IF('query (10)'!G1218="","MISSING",IFERROR(INDEX(Cleaning_Rules!$B$5:$B$10,MATCH(TRIM('query (10)'!G1218),Cleaning_Rules!$A$5:$A$10,0)),"UNKNOWN"))</f>
        <v>COMPLETED</v>
      </c>
      <c r="M1218" s="38" t="str">
        <f>IF('query (10)'!I1218="","",'query (10)'!I1218)</f>
        <v>Electrical</v>
      </c>
      <c r="N1218" s="38" t="str">
        <f>IF('query (10)'!O1218="","",'query (10)'!O1218)</f>
        <v>Inspection</v>
      </c>
      <c r="O1218" s="38" t="str">
        <f>IF('query (10)'!P1218="","",'query (10)'!P1218)</f>
        <v>Important</v>
      </c>
      <c r="P1218" s="38" t="str">
        <f>IF('query (10)'!N1218="","",'query (10)'!N1218)</f>
        <v xml:space="preserve">- Check insulation of Work head/ Dresser and Wheel head motor
</v>
      </c>
      <c r="Q1218" s="38" t="str">
        <f>TRIM('query (10)'!N1218)</f>
        <v xml:space="preserve">- Check insulation of Work head/ Dresser and Wheel head motor
</v>
      </c>
      <c r="R1218" s="38" t="str">
        <f>TRIM(UPPER('query (10)'!R1218))</f>
        <v/>
      </c>
      <c r="S1218" s="38" t="str">
        <f>TRIM(UPPER('query (10)'!S1218))</f>
        <v/>
      </c>
      <c r="T1218" s="38" t="str">
        <f>IF('query (10)'!Q1218="","",TRIM(UPPER('query (10)'!Q1218)))</f>
        <v/>
      </c>
      <c r="U1218" s="38" t="str">
        <f>IF('query (10)'!T1218="","",'query (10)'!T1218)</f>
        <v/>
      </c>
      <c r="V1218" s="39" t="str">
        <f>IF('query (10)'!T1218="","",IFERROR(VALUE('query (10)'!T1218),""))</f>
        <v/>
      </c>
      <c r="W1218" s="40">
        <f>IF('query (10)'!U1218="","",'query (10)'!U1218)</f>
        <v>0</v>
      </c>
      <c r="X1218" s="39">
        <f>IF('query (10)'!V1218="","",'query (10)'!V1218)</f>
        <v>360</v>
      </c>
      <c r="Y1218" s="41">
        <f>IF('query (10)'!W1218="","",'query (10)'!W1218)</f>
        <v>46072</v>
      </c>
      <c r="Z1218" s="41">
        <f>IF('query (10)'!X1218="","",'query (10)'!X1218)</f>
        <v>46076</v>
      </c>
      <c r="AA1218" s="41">
        <f>IF('query (10)'!Y1218="","",'query (10)'!Y1218)</f>
        <v>46076</v>
      </c>
      <c r="AB1218" s="41">
        <f>IF('query (10)'!Z1218="","",'query (10)'!Z1218)</f>
        <v>46436</v>
      </c>
      <c r="AC1218" s="38" t="str">
        <f>IF(OR('query (10)'!AA1218="",COUNTIF(Cleaning_Rules!$A$21:$A$26,TRIM('query (10)'!AA1218))&gt;0),"",TRIM('query (10)'!AA1218))</f>
        <v/>
      </c>
      <c r="AD1218" s="38" t="str">
        <f>IF('query (10)'!AB1218="","",TRIM(IFERROR(_xlfn.TEXTBEFORE('query (10)'!AB1218,"("),'query (10)'!AB1218)))</f>
        <v>เริ่มซ่อมงาน PM แล้ว รับผิดชอบโดย PONGPITAK SONCHAI</v>
      </c>
      <c r="AE1218" s="38" t="str">
        <f>IFERROR(LOWER(TRIM(_xlfn.TEXTBEFORE(_xlfn.TEXTAFTER('query (10)'!AB1218,"("),")"))),"")</f>
        <v>sonchai-p-6240@nsk.com</v>
      </c>
      <c r="AF1218" s="38" t="str">
        <f>IF('query (10)'!AD1218="","",TRIM('query (10)'!AD1218))</f>
        <v>พงษ์พิทักษ์ ศรไชย</v>
      </c>
      <c r="AG1218" s="38" t="str">
        <f>IF('query (10)'!AE1218="","",TRIM('query (10)'!AE1218))</f>
        <v>พงษ์พิทักษ์ ศรไชย</v>
      </c>
      <c r="AH1218" s="38" t="str">
        <f>IF('query (10)'!AF1218="","",IFERROR(VALUE('query (10)'!AF1218),""))</f>
        <v/>
      </c>
      <c r="AI1218" s="38" t="str">
        <f>IF('query (10)'!AG1218="","",TRIM('query (10)'!AG1218))</f>
        <v/>
      </c>
      <c r="AJ1218" s="38" t="str">
        <f>IF('query (10)'!AH1218="","",IFERROR(VALUE('query (10)'!AH1218),""))</f>
        <v/>
      </c>
      <c r="AK1218" s="38" t="str">
        <f>IF('query (10)'!AI1218="","",TRIM('query (10)'!AI1218))</f>
        <v/>
      </c>
      <c r="AL1218" s="42">
        <f t="shared" si="90"/>
        <v>2026</v>
      </c>
      <c r="AM1218" s="42" t="str">
        <f t="shared" si="91"/>
        <v>2026-02</v>
      </c>
      <c r="AN1218" s="42" t="str">
        <f t="shared" ca="1" si="92"/>
        <v/>
      </c>
      <c r="AO1218" s="42" t="str">
        <f t="shared" si="93"/>
        <v>GR-972 | OUTER RING RACEWAY GRINDING M/C | SB7 | MOTOR | Condition-based Maintenance | Electrical | Inspection | Important | - Check insulation of Work head/ Dresser and Wheel head motor
 | เริ่มซ่อมงาน PM แล้ว รับผิดชอบโดย PONGPITAK SONCHAI | พงษ์พิทักษ์ ศรไชย</v>
      </c>
      <c r="AP1218" s="42" t="str">
        <f>_xlfn.TEXTJOIN("; ",TRUE,IF(COUNTA('query (10)'!A1218:AK1218)&lt;=6,"NEAR_EMPTY_ROW",""),IF($K1218="","MISSING_STATUS",""),IF(AND($K1218="เสร็จสิ้น",$Z1218=""),"DONE_NO_ACTUAL_DATE",""),IF(AND($I1218="Condition-based Maintenance",$AH1218=""),"CBM_NO_MEASUREMENT",""),IF(OR($X1218="",$X1218=0),"INVALID_PERIOD",""),IF(AND($AA1218&lt;&gt;"",$AB1218&lt;&gt;"",$AB1218&lt;$AA1218),"DATE_SEQUENCE_ERROR",""),IF(AND($AB1218&lt;&gt;"",$AB1218&gt;DATE(2030,12,31)),"DATE_OUTLIER",""),IF($C1218="","MISSING_QRCODE",""),IF($J1218="UNKNOWN","UNKNOWN_PM_TYPE",""),IF($L1218="UNKNOWN","UNKNOWN_STATUS",""))</f>
        <v>CBM_NO_MEASUREMENT</v>
      </c>
      <c r="AQ1218" s="42" t="str">
        <f t="shared" si="94"/>
        <v>NO</v>
      </c>
    </row>
    <row r="1219" spans="1:43" x14ac:dyDescent="0.3">
      <c r="A1219" s="38">
        <f>IF('query (10)'!A1219="","",'query (10)'!A1219)</f>
        <v>1394</v>
      </c>
      <c r="B1219" s="38">
        <f>IF('query (10)'!B1219="","",'query (10)'!B1219)</f>
        <v>18516</v>
      </c>
      <c r="C1219" s="38" t="str">
        <f>TRIM(UPPER('query (10)'!M1219))</f>
        <v>GR-801</v>
      </c>
      <c r="D1219" s="38" t="str">
        <f>TRIM(UPPER(IFERROR(_xlfn.TEXTBEFORE('query (10)'!L1219,"("),'query (10)'!L1219)))</f>
        <v>INNER RING RACEWAY GRINDING M/C</v>
      </c>
      <c r="E1219" s="38" t="str">
        <f>IFERROR(TRIM(UPPER(_xlfn.TEXTBEFORE(_xlfn.TEXTAFTER('query (10)'!L1219,"("),")"))),"")</f>
        <v/>
      </c>
      <c r="F1219" s="38" t="str">
        <f>TRIM('query (10)'!K1219)</f>
        <v>SB7</v>
      </c>
      <c r="G1219" s="38" t="str">
        <f>IF('query (10)'!J1219="","",'query (10)'!J1219)</f>
        <v>Motor</v>
      </c>
      <c r="H1219" s="38" t="str">
        <f>TRIM(UPPER('query (10)'!J1219))</f>
        <v>MOTOR</v>
      </c>
      <c r="I1219" s="38" t="str">
        <f>IF('query (10)'!F1219="","",'query (10)'!F1219)</f>
        <v>Condition-based Maintenance</v>
      </c>
      <c r="J1219" s="38" t="str">
        <f>IF('query (10)'!F1219="","",IFERROR(INDEX(Cleaning_Rules!$B$14:$B$17,MATCH(TRIM('query (10)'!F1219),Cleaning_Rules!$A$14:$A$17,0)),"UNKNOWN"))</f>
        <v>CBM</v>
      </c>
      <c r="K1219" s="38" t="str">
        <f>IF('query (10)'!G1219="","",'query (10)'!G1219)</f>
        <v>เสร็จสิ้น</v>
      </c>
      <c r="L1219" s="38" t="str">
        <f>IF('query (10)'!G1219="","MISSING",IFERROR(INDEX(Cleaning_Rules!$B$5:$B$10,MATCH(TRIM('query (10)'!G1219),Cleaning_Rules!$A$5:$A$10,0)),"UNKNOWN"))</f>
        <v>COMPLETED</v>
      </c>
      <c r="M1219" s="38" t="str">
        <f>IF('query (10)'!I1219="","",'query (10)'!I1219)</f>
        <v>Electrical</v>
      </c>
      <c r="N1219" s="38" t="str">
        <f>IF('query (10)'!O1219="","",'query (10)'!O1219)</f>
        <v>Inspection</v>
      </c>
      <c r="O1219" s="38" t="str">
        <f>IF('query (10)'!P1219="","",'query (10)'!P1219)</f>
        <v>Important</v>
      </c>
      <c r="P1219" s="38" t="str">
        <f>IF('query (10)'!N1219="","",'query (10)'!N1219)</f>
        <v xml:space="preserve">- Check insulation of Work head/ Dresser and Wheel head motor
</v>
      </c>
      <c r="Q1219" s="38" t="str">
        <f>TRIM('query (10)'!N1219)</f>
        <v xml:space="preserve">- Check insulation of Work head/ Dresser and Wheel head motor
</v>
      </c>
      <c r="R1219" s="38" t="str">
        <f>TRIM(UPPER('query (10)'!R1219))</f>
        <v/>
      </c>
      <c r="S1219" s="38" t="str">
        <f>TRIM(UPPER('query (10)'!S1219))</f>
        <v/>
      </c>
      <c r="T1219" s="38" t="str">
        <f>IF('query (10)'!Q1219="","",TRIM(UPPER('query (10)'!Q1219)))</f>
        <v/>
      </c>
      <c r="U1219" s="38" t="str">
        <f>IF('query (10)'!T1219="","",'query (10)'!T1219)</f>
        <v/>
      </c>
      <c r="V1219" s="39" t="str">
        <f>IF('query (10)'!T1219="","",IFERROR(VALUE('query (10)'!T1219),""))</f>
        <v/>
      </c>
      <c r="W1219" s="40">
        <f>IF('query (10)'!U1219="","",'query (10)'!U1219)</f>
        <v>0</v>
      </c>
      <c r="X1219" s="39">
        <f>IF('query (10)'!V1219="","",'query (10)'!V1219)</f>
        <v>360</v>
      </c>
      <c r="Y1219" s="41">
        <f>IF('query (10)'!W1219="","",'query (10)'!W1219)</f>
        <v>46072</v>
      </c>
      <c r="Z1219" s="41">
        <f>IF('query (10)'!X1219="","",'query (10)'!X1219)</f>
        <v>46076</v>
      </c>
      <c r="AA1219" s="41">
        <f>IF('query (10)'!Y1219="","",'query (10)'!Y1219)</f>
        <v>46076</v>
      </c>
      <c r="AB1219" s="41">
        <f>IF('query (10)'!Z1219="","",'query (10)'!Z1219)</f>
        <v>46436</v>
      </c>
      <c r="AC1219" s="38" t="str">
        <f>IF(OR('query (10)'!AA1219="",COUNTIF(Cleaning_Rules!$A$21:$A$26,TRIM('query (10)'!AA1219))&gt;0),"",TRIM('query (10)'!AA1219))</f>
        <v/>
      </c>
      <c r="AD1219" s="38" t="str">
        <f>IF('query (10)'!AB1219="","",TRIM(IFERROR(_xlfn.TEXTBEFORE('query (10)'!AB1219,"("),'query (10)'!AB1219)))</f>
        <v>เริ่มซ่อมงาน PM แล้ว รับผิดชอบโดย PONGPITAK SONCHAI</v>
      </c>
      <c r="AE1219" s="38" t="str">
        <f>IFERROR(LOWER(TRIM(_xlfn.TEXTBEFORE(_xlfn.TEXTAFTER('query (10)'!AB1219,"("),")"))),"")</f>
        <v>sonchai-p-6240@nsk.com</v>
      </c>
      <c r="AF1219" s="38" t="str">
        <f>IF('query (10)'!AD1219="","",TRIM('query (10)'!AD1219))</f>
        <v>พงษ์พิทักษ์ ศรไชย</v>
      </c>
      <c r="AG1219" s="38" t="str">
        <f>IF('query (10)'!AE1219="","",TRIM('query (10)'!AE1219))</f>
        <v>พงษ์พิทักษ์ ศรไชย</v>
      </c>
      <c r="AH1219" s="38" t="str">
        <f>IF('query (10)'!AF1219="","",IFERROR(VALUE('query (10)'!AF1219),""))</f>
        <v/>
      </c>
      <c r="AI1219" s="38" t="str">
        <f>IF('query (10)'!AG1219="","",TRIM('query (10)'!AG1219))</f>
        <v/>
      </c>
      <c r="AJ1219" s="38" t="str">
        <f>IF('query (10)'!AH1219="","",IFERROR(VALUE('query (10)'!AH1219),""))</f>
        <v/>
      </c>
      <c r="AK1219" s="38" t="str">
        <f>IF('query (10)'!AI1219="","",TRIM('query (10)'!AI1219))</f>
        <v/>
      </c>
      <c r="AL1219" s="42">
        <f t="shared" ref="AL1219:AL1282" si="95">IF($Y1219="","",YEAR($Y1219))</f>
        <v>2026</v>
      </c>
      <c r="AM1219" s="42" t="str">
        <f t="shared" ref="AM1219:AM1282" si="96">IF($Y1219="","",TEXT($Y1219,"yyyy-mm"))</f>
        <v>2026-02</v>
      </c>
      <c r="AN1219" s="42" t="str">
        <f t="shared" ref="AN1219:AN1282" ca="1" si="97">IF(OR($AB1219="",$L1219="COMPLETED"),"",IF($AB1219&lt;TODAY(),"OVERDUE","ON_SCHEDULE"))</f>
        <v/>
      </c>
      <c r="AO1219" s="42" t="str">
        <f t="shared" ref="AO1219:AO1282" si="98">_xlfn.TEXTJOIN(" | ",TRUE,$C1219,$D1219,$E1219,$F1219,$H1219,$I1219,$M1219,$N1219,$O1219,$Q1219,$R1219,$S1219,$T1219,$AC1219,$AD1219,$AG1219)</f>
        <v>GR-801 | INNER RING RACEWAY GRINDING M/C | SB7 | MOTOR | Condition-based Maintenance | Electrical | Inspection | Important | - Check insulation of Work head/ Dresser and Wheel head motor
 | เริ่มซ่อมงาน PM แล้ว รับผิดชอบโดย PONGPITAK SONCHAI | พงษ์พิทักษ์ ศรไชย</v>
      </c>
      <c r="AP1219" s="42" t="str">
        <f>_xlfn.TEXTJOIN("; ",TRUE,IF(COUNTA('query (10)'!A1219:AK1219)&lt;=6,"NEAR_EMPTY_ROW",""),IF($K1219="","MISSING_STATUS",""),IF(AND($K1219="เสร็จสิ้น",$Z1219=""),"DONE_NO_ACTUAL_DATE",""),IF(AND($I1219="Condition-based Maintenance",$AH1219=""),"CBM_NO_MEASUREMENT",""),IF(OR($X1219="",$X1219=0),"INVALID_PERIOD",""),IF(AND($AA1219&lt;&gt;"",$AB1219&lt;&gt;"",$AB1219&lt;$AA1219),"DATE_SEQUENCE_ERROR",""),IF(AND($AB1219&lt;&gt;"",$AB1219&gt;DATE(2030,12,31)),"DATE_OUTLIER",""),IF($C1219="","MISSING_QRCODE",""),IF($J1219="UNKNOWN","UNKNOWN_PM_TYPE",""),IF($L1219="UNKNOWN","UNKNOWN_STATUS",""))</f>
        <v>CBM_NO_MEASUREMENT</v>
      </c>
      <c r="AQ1219" s="42" t="str">
        <f t="shared" ref="AQ1219:AQ1282" si="99">IF($W1219="","",IF($W1219&gt;0,"YES","NO"))</f>
        <v>NO</v>
      </c>
    </row>
    <row r="1220" spans="1:43" x14ac:dyDescent="0.3">
      <c r="A1220" s="38">
        <f>IF('query (10)'!A1220="","",'query (10)'!A1220)</f>
        <v>1395</v>
      </c>
      <c r="B1220" s="38">
        <f>IF('query (10)'!B1220="","",'query (10)'!B1220)</f>
        <v>18529</v>
      </c>
      <c r="C1220" s="38" t="str">
        <f>TRIM(UPPER('query (10)'!M1220))</f>
        <v>GR-802</v>
      </c>
      <c r="D1220" s="38" t="str">
        <f>TRIM(UPPER(IFERROR(_xlfn.TEXTBEFORE('query (10)'!L1220,"("),'query (10)'!L1220)))</f>
        <v>INNER RING BORE GRINDING M/C</v>
      </c>
      <c r="E1220" s="38" t="str">
        <f>IFERROR(TRIM(UPPER(_xlfn.TEXTBEFORE(_xlfn.TEXTAFTER('query (10)'!L1220,"("),")"))),"")</f>
        <v/>
      </c>
      <c r="F1220" s="38" t="str">
        <f>TRIM('query (10)'!K1220)</f>
        <v>SB7</v>
      </c>
      <c r="G1220" s="38" t="str">
        <f>IF('query (10)'!J1220="","",'query (10)'!J1220)</f>
        <v>Motor</v>
      </c>
      <c r="H1220" s="38" t="str">
        <f>TRIM(UPPER('query (10)'!J1220))</f>
        <v>MOTOR</v>
      </c>
      <c r="I1220" s="38" t="str">
        <f>IF('query (10)'!F1220="","",'query (10)'!F1220)</f>
        <v>Condition-based Maintenance</v>
      </c>
      <c r="J1220" s="38" t="str">
        <f>IF('query (10)'!F1220="","",IFERROR(INDEX(Cleaning_Rules!$B$14:$B$17,MATCH(TRIM('query (10)'!F1220),Cleaning_Rules!$A$14:$A$17,0)),"UNKNOWN"))</f>
        <v>CBM</v>
      </c>
      <c r="K1220" s="38" t="str">
        <f>IF('query (10)'!G1220="","",'query (10)'!G1220)</f>
        <v>เสร็จสิ้น</v>
      </c>
      <c r="L1220" s="38" t="str">
        <f>IF('query (10)'!G1220="","MISSING",IFERROR(INDEX(Cleaning_Rules!$B$5:$B$10,MATCH(TRIM('query (10)'!G1220),Cleaning_Rules!$A$5:$A$10,0)),"UNKNOWN"))</f>
        <v>COMPLETED</v>
      </c>
      <c r="M1220" s="38" t="str">
        <f>IF('query (10)'!I1220="","",'query (10)'!I1220)</f>
        <v>Electrical</v>
      </c>
      <c r="N1220" s="38" t="str">
        <f>IF('query (10)'!O1220="","",'query (10)'!O1220)</f>
        <v>Inspection</v>
      </c>
      <c r="O1220" s="38" t="str">
        <f>IF('query (10)'!P1220="","",'query (10)'!P1220)</f>
        <v>Important</v>
      </c>
      <c r="P1220" s="38" t="str">
        <f>IF('query (10)'!N1220="","",'query (10)'!N1220)</f>
        <v xml:space="preserve">- Check insulation of Work head/ Dresser and Wheel head motor
</v>
      </c>
      <c r="Q1220" s="38" t="str">
        <f>TRIM('query (10)'!N1220)</f>
        <v xml:space="preserve">- Check insulation of Work head/ Dresser and Wheel head motor
</v>
      </c>
      <c r="R1220" s="38" t="str">
        <f>TRIM(UPPER('query (10)'!R1220))</f>
        <v/>
      </c>
      <c r="S1220" s="38" t="str">
        <f>TRIM(UPPER('query (10)'!S1220))</f>
        <v/>
      </c>
      <c r="T1220" s="38" t="str">
        <f>IF('query (10)'!Q1220="","",TRIM(UPPER('query (10)'!Q1220)))</f>
        <v/>
      </c>
      <c r="U1220" s="38" t="str">
        <f>IF('query (10)'!T1220="","",'query (10)'!T1220)</f>
        <v/>
      </c>
      <c r="V1220" s="39" t="str">
        <f>IF('query (10)'!T1220="","",IFERROR(VALUE('query (10)'!T1220),""))</f>
        <v/>
      </c>
      <c r="W1220" s="40">
        <f>IF('query (10)'!U1220="","",'query (10)'!U1220)</f>
        <v>0</v>
      </c>
      <c r="X1220" s="39">
        <f>IF('query (10)'!V1220="","",'query (10)'!V1220)</f>
        <v>360</v>
      </c>
      <c r="Y1220" s="41">
        <f>IF('query (10)'!W1220="","",'query (10)'!W1220)</f>
        <v>46072</v>
      </c>
      <c r="Z1220" s="41">
        <f>IF('query (10)'!X1220="","",'query (10)'!X1220)</f>
        <v>46076</v>
      </c>
      <c r="AA1220" s="41">
        <f>IF('query (10)'!Y1220="","",'query (10)'!Y1220)</f>
        <v>46076</v>
      </c>
      <c r="AB1220" s="41">
        <f>IF('query (10)'!Z1220="","",'query (10)'!Z1220)</f>
        <v>46436</v>
      </c>
      <c r="AC1220" s="38" t="str">
        <f>IF(OR('query (10)'!AA1220="",COUNTIF(Cleaning_Rules!$A$21:$A$26,TRIM('query (10)'!AA1220))&gt;0),"",TRIM('query (10)'!AA1220))</f>
        <v/>
      </c>
      <c r="AD1220" s="38" t="str">
        <f>IF('query (10)'!AB1220="","",TRIM(IFERROR(_xlfn.TEXTBEFORE('query (10)'!AB1220,"("),'query (10)'!AB1220)))</f>
        <v>เริ่มซ่อมงาน PM แล้ว รับผิดชอบโดย PONGPITAK SONCHAI</v>
      </c>
      <c r="AE1220" s="38" t="str">
        <f>IFERROR(LOWER(TRIM(_xlfn.TEXTBEFORE(_xlfn.TEXTAFTER('query (10)'!AB1220,"("),")"))),"")</f>
        <v>sonchai-p-6240@nsk.com</v>
      </c>
      <c r="AF1220" s="38" t="str">
        <f>IF('query (10)'!AD1220="","",TRIM('query (10)'!AD1220))</f>
        <v>พงษ์พิทักษ์ ศรไชย</v>
      </c>
      <c r="AG1220" s="38" t="str">
        <f>IF('query (10)'!AE1220="","",TRIM('query (10)'!AE1220))</f>
        <v>พงษ์พิทักษ์ ศรไชย</v>
      </c>
      <c r="AH1220" s="38" t="str">
        <f>IF('query (10)'!AF1220="","",IFERROR(VALUE('query (10)'!AF1220),""))</f>
        <v/>
      </c>
      <c r="AI1220" s="38" t="str">
        <f>IF('query (10)'!AG1220="","",TRIM('query (10)'!AG1220))</f>
        <v/>
      </c>
      <c r="AJ1220" s="38" t="str">
        <f>IF('query (10)'!AH1220="","",IFERROR(VALUE('query (10)'!AH1220),""))</f>
        <v/>
      </c>
      <c r="AK1220" s="38" t="str">
        <f>IF('query (10)'!AI1220="","",TRIM('query (10)'!AI1220))</f>
        <v/>
      </c>
      <c r="AL1220" s="42">
        <f t="shared" si="95"/>
        <v>2026</v>
      </c>
      <c r="AM1220" s="42" t="str">
        <f t="shared" si="96"/>
        <v>2026-02</v>
      </c>
      <c r="AN1220" s="42" t="str">
        <f t="shared" ca="1" si="97"/>
        <v/>
      </c>
      <c r="AO1220" s="42" t="str">
        <f t="shared" si="98"/>
        <v>GR-802 | INNER RING BORE GRINDING M/C | SB7 | MOTOR | Condition-based Maintenance | Electrical | Inspection | Important | - Check insulation of Work head/ Dresser and Wheel head motor
 | เริ่มซ่อมงาน PM แล้ว รับผิดชอบโดย PONGPITAK SONCHAI | พงษ์พิทักษ์ ศรไชย</v>
      </c>
      <c r="AP1220" s="42" t="str">
        <f>_xlfn.TEXTJOIN("; ",TRUE,IF(COUNTA('query (10)'!A1220:AK1220)&lt;=6,"NEAR_EMPTY_ROW",""),IF($K1220="","MISSING_STATUS",""),IF(AND($K1220="เสร็จสิ้น",$Z1220=""),"DONE_NO_ACTUAL_DATE",""),IF(AND($I1220="Condition-based Maintenance",$AH1220=""),"CBM_NO_MEASUREMENT",""),IF(OR($X1220="",$X1220=0),"INVALID_PERIOD",""),IF(AND($AA1220&lt;&gt;"",$AB1220&lt;&gt;"",$AB1220&lt;$AA1220),"DATE_SEQUENCE_ERROR",""),IF(AND($AB1220&lt;&gt;"",$AB1220&gt;DATE(2030,12,31)),"DATE_OUTLIER",""),IF($C1220="","MISSING_QRCODE",""),IF($J1220="UNKNOWN","UNKNOWN_PM_TYPE",""),IF($L1220="UNKNOWN","UNKNOWN_STATUS",""))</f>
        <v>CBM_NO_MEASUREMENT</v>
      </c>
      <c r="AQ1220" s="42" t="str">
        <f t="shared" si="99"/>
        <v>NO</v>
      </c>
    </row>
    <row r="1221" spans="1:43" x14ac:dyDescent="0.3">
      <c r="A1221" s="38">
        <f>IF('query (10)'!A1221="","",'query (10)'!A1221)</f>
        <v>1396</v>
      </c>
      <c r="B1221" s="38">
        <f>IF('query (10)'!B1221="","",'query (10)'!B1221)</f>
        <v>18517</v>
      </c>
      <c r="C1221" s="38" t="str">
        <f>TRIM(UPPER('query (10)'!M1221))</f>
        <v>GR-809</v>
      </c>
      <c r="D1221" s="38" t="str">
        <f>TRIM(UPPER(IFERROR(_xlfn.TEXTBEFORE('query (10)'!L1221,"("),'query (10)'!L1221)))</f>
        <v>OUTER RING RACEWAY SUPER FINISH M/C</v>
      </c>
      <c r="E1221" s="38" t="str">
        <f>IFERROR(TRIM(UPPER(_xlfn.TEXTBEFORE(_xlfn.TEXTAFTER('query (10)'!L1221,"("),")"))),"")</f>
        <v/>
      </c>
      <c r="F1221" s="38" t="str">
        <f>TRIM('query (10)'!K1221)</f>
        <v>SB7</v>
      </c>
      <c r="G1221" s="38" t="str">
        <f>IF('query (10)'!J1221="","",'query (10)'!J1221)</f>
        <v>Motor</v>
      </c>
      <c r="H1221" s="38" t="str">
        <f>TRIM(UPPER('query (10)'!J1221))</f>
        <v>MOTOR</v>
      </c>
      <c r="I1221" s="38" t="str">
        <f>IF('query (10)'!F1221="","",'query (10)'!F1221)</f>
        <v>Condition-based Maintenance</v>
      </c>
      <c r="J1221" s="38" t="str">
        <f>IF('query (10)'!F1221="","",IFERROR(INDEX(Cleaning_Rules!$B$14:$B$17,MATCH(TRIM('query (10)'!F1221),Cleaning_Rules!$A$14:$A$17,0)),"UNKNOWN"))</f>
        <v>CBM</v>
      </c>
      <c r="K1221" s="38" t="str">
        <f>IF('query (10)'!G1221="","",'query (10)'!G1221)</f>
        <v>กำลังดำเนินการ</v>
      </c>
      <c r="L1221" s="38" t="str">
        <f>IF('query (10)'!G1221="","MISSING",IFERROR(INDEX(Cleaning_Rules!$B$5:$B$10,MATCH(TRIM('query (10)'!G1221),Cleaning_Rules!$A$5:$A$10,0)),"UNKNOWN"))</f>
        <v>IN_PROGRESS</v>
      </c>
      <c r="M1221" s="38" t="str">
        <f>IF('query (10)'!I1221="","",'query (10)'!I1221)</f>
        <v>Electrical</v>
      </c>
      <c r="N1221" s="38" t="str">
        <f>IF('query (10)'!O1221="","",'query (10)'!O1221)</f>
        <v>Inspection</v>
      </c>
      <c r="O1221" s="38" t="str">
        <f>IF('query (10)'!P1221="","",'query (10)'!P1221)</f>
        <v>Important</v>
      </c>
      <c r="P1221" s="38" t="str">
        <f>IF('query (10)'!N1221="","",'query (10)'!N1221)</f>
        <v>- Check insulation of Spindle and Oscillation</v>
      </c>
      <c r="Q1221" s="38" t="str">
        <f>TRIM('query (10)'!N1221)</f>
        <v>- Check insulation of Spindle and Oscillation</v>
      </c>
      <c r="R1221" s="38" t="str">
        <f>TRIM(UPPER('query (10)'!R1221))</f>
        <v/>
      </c>
      <c r="S1221" s="38" t="str">
        <f>TRIM(UPPER('query (10)'!S1221))</f>
        <v/>
      </c>
      <c r="T1221" s="38" t="str">
        <f>IF('query (10)'!Q1221="","",TRIM(UPPER('query (10)'!Q1221)))</f>
        <v/>
      </c>
      <c r="U1221" s="38" t="str">
        <f>IF('query (10)'!T1221="","",'query (10)'!T1221)</f>
        <v/>
      </c>
      <c r="V1221" s="39" t="str">
        <f>IF('query (10)'!T1221="","",IFERROR(VALUE('query (10)'!T1221),""))</f>
        <v/>
      </c>
      <c r="W1221" s="40">
        <f>IF('query (10)'!U1221="","",'query (10)'!U1221)</f>
        <v>0</v>
      </c>
      <c r="X1221" s="39">
        <f>IF('query (10)'!V1221="","",'query (10)'!V1221)</f>
        <v>360</v>
      </c>
      <c r="Y1221" s="41">
        <f>IF('query (10)'!W1221="","",'query (10)'!W1221)</f>
        <v>46072</v>
      </c>
      <c r="Z1221" s="41" t="str">
        <f>IF('query (10)'!X1221="","",'query (10)'!X1221)</f>
        <v/>
      </c>
      <c r="AA1221" s="41">
        <f>IF('query (10)'!Y1221="","",'query (10)'!Y1221)</f>
        <v>46042</v>
      </c>
      <c r="AB1221" s="41">
        <f>IF('query (10)'!Z1221="","",'query (10)'!Z1221)</f>
        <v>46402</v>
      </c>
      <c r="AC1221" s="38" t="str">
        <f>IF(OR('query (10)'!AA1221="",COUNTIF(Cleaning_Rules!$A$21:$A$26,TRIM('query (10)'!AA1221))&gt;0),"",TRIM('query (10)'!AA1221))</f>
        <v/>
      </c>
      <c r="AD1221" s="38" t="str">
        <f>IF('query (10)'!AB1221="","",TRIM(IFERROR(_xlfn.TEXTBEFORE('query (10)'!AB1221,"("),'query (10)'!AB1221)))</f>
        <v>เริ่มซ่อมงาน PM แล้ว รับผิดชอบโดย PAHLA SEEDANG</v>
      </c>
      <c r="AE1221" s="38" t="str">
        <f>IFERROR(LOWER(TRIM(_xlfn.TEXTBEFORE(_xlfn.TEXTAFTER('query (10)'!AB1221,"("),")"))),"")</f>
        <v>pahla@nsk.com</v>
      </c>
      <c r="AF1221" s="38" t="str">
        <f>IF('query (10)'!AD1221="","",TRIM('query (10)'!AD1221))</f>
        <v>พงษ์พิทักษ์ ศรไชย</v>
      </c>
      <c r="AG1221" s="38" t="str">
        <f>IF('query (10)'!AE1221="","",TRIM('query (10)'!AE1221))</f>
        <v>อัมรินทร์ รักษาพล</v>
      </c>
      <c r="AH1221" s="38" t="str">
        <f>IF('query (10)'!AF1221="","",IFERROR(VALUE('query (10)'!AF1221),""))</f>
        <v/>
      </c>
      <c r="AI1221" s="38" t="str">
        <f>IF('query (10)'!AG1221="","",TRIM('query (10)'!AG1221))</f>
        <v/>
      </c>
      <c r="AJ1221" s="38" t="str">
        <f>IF('query (10)'!AH1221="","",IFERROR(VALUE('query (10)'!AH1221),""))</f>
        <v/>
      </c>
      <c r="AK1221" s="38" t="str">
        <f>IF('query (10)'!AI1221="","",TRIM('query (10)'!AI1221))</f>
        <v/>
      </c>
      <c r="AL1221" s="42">
        <f t="shared" si="95"/>
        <v>2026</v>
      </c>
      <c r="AM1221" s="42" t="str">
        <f t="shared" si="96"/>
        <v>2026-02</v>
      </c>
      <c r="AN1221" s="42" t="str">
        <f t="shared" ca="1" si="97"/>
        <v>ON_SCHEDULE</v>
      </c>
      <c r="AO1221" s="42" t="str">
        <f t="shared" si="98"/>
        <v>GR-809 | OUTER RING RACEWAY SUPER FINISH M/C | SB7 | MOTOR | Condition-based Maintenance | Electrical | Inspection | Important | - Check insulation of Spindle and Oscillation | เริ่มซ่อมงาน PM แล้ว รับผิดชอบโดย PAHLA SEEDANG | อัมรินทร์ รักษาพล</v>
      </c>
      <c r="AP1221" s="42" t="str">
        <f>_xlfn.TEXTJOIN("; ",TRUE,IF(COUNTA('query (10)'!A1221:AK1221)&lt;=6,"NEAR_EMPTY_ROW",""),IF($K1221="","MISSING_STATUS",""),IF(AND($K1221="เสร็จสิ้น",$Z1221=""),"DONE_NO_ACTUAL_DATE",""),IF(AND($I1221="Condition-based Maintenance",$AH1221=""),"CBM_NO_MEASUREMENT",""),IF(OR($X1221="",$X1221=0),"INVALID_PERIOD",""),IF(AND($AA1221&lt;&gt;"",$AB1221&lt;&gt;"",$AB1221&lt;$AA1221),"DATE_SEQUENCE_ERROR",""),IF(AND($AB1221&lt;&gt;"",$AB1221&gt;DATE(2030,12,31)),"DATE_OUTLIER",""),IF($C1221="","MISSING_QRCODE",""),IF($J1221="UNKNOWN","UNKNOWN_PM_TYPE",""),IF($L1221="UNKNOWN","UNKNOWN_STATUS",""))</f>
        <v>CBM_NO_MEASUREMENT</v>
      </c>
      <c r="AQ1221" s="42" t="str">
        <f t="shared" si="99"/>
        <v>NO</v>
      </c>
    </row>
    <row r="1222" spans="1:43" x14ac:dyDescent="0.3">
      <c r="A1222" s="38">
        <f>IF('query (10)'!A1222="","",'query (10)'!A1222)</f>
        <v>1397</v>
      </c>
      <c r="B1222" s="38">
        <f>IF('query (10)'!B1222="","",'query (10)'!B1222)</f>
        <v>18518</v>
      </c>
      <c r="C1222" s="38" t="str">
        <f>TRIM(UPPER('query (10)'!M1222))</f>
        <v>GR-804</v>
      </c>
      <c r="D1222" s="38" t="str">
        <f>TRIM(UPPER(IFERROR(_xlfn.TEXTBEFORE('query (10)'!L1222,"("),'query (10)'!L1222)))</f>
        <v>INNER RING RACEWAY SUPER FINISH M/C</v>
      </c>
      <c r="E1222" s="38" t="str">
        <f>IFERROR(TRIM(UPPER(_xlfn.TEXTBEFORE(_xlfn.TEXTAFTER('query (10)'!L1222,"("),")"))),"")</f>
        <v/>
      </c>
      <c r="F1222" s="38" t="str">
        <f>TRIM('query (10)'!K1222)</f>
        <v>SB7</v>
      </c>
      <c r="G1222" s="38" t="str">
        <f>IF('query (10)'!J1222="","",'query (10)'!J1222)</f>
        <v>Motor</v>
      </c>
      <c r="H1222" s="38" t="str">
        <f>TRIM(UPPER('query (10)'!J1222))</f>
        <v>MOTOR</v>
      </c>
      <c r="I1222" s="38" t="str">
        <f>IF('query (10)'!F1222="","",'query (10)'!F1222)</f>
        <v>Condition-based Maintenance</v>
      </c>
      <c r="J1222" s="38" t="str">
        <f>IF('query (10)'!F1222="","",IFERROR(INDEX(Cleaning_Rules!$B$14:$B$17,MATCH(TRIM('query (10)'!F1222),Cleaning_Rules!$A$14:$A$17,0)),"UNKNOWN"))</f>
        <v>CBM</v>
      </c>
      <c r="K1222" s="38" t="str">
        <f>IF('query (10)'!G1222="","",'query (10)'!G1222)</f>
        <v>กำลังดำเนินการ</v>
      </c>
      <c r="L1222" s="38" t="str">
        <f>IF('query (10)'!G1222="","MISSING",IFERROR(INDEX(Cleaning_Rules!$B$5:$B$10,MATCH(TRIM('query (10)'!G1222),Cleaning_Rules!$A$5:$A$10,0)),"UNKNOWN"))</f>
        <v>IN_PROGRESS</v>
      </c>
      <c r="M1222" s="38" t="str">
        <f>IF('query (10)'!I1222="","",'query (10)'!I1222)</f>
        <v>Electrical</v>
      </c>
      <c r="N1222" s="38" t="str">
        <f>IF('query (10)'!O1222="","",'query (10)'!O1222)</f>
        <v>Inspection</v>
      </c>
      <c r="O1222" s="38" t="str">
        <f>IF('query (10)'!P1222="","",'query (10)'!P1222)</f>
        <v>Important</v>
      </c>
      <c r="P1222" s="38" t="str">
        <f>IF('query (10)'!N1222="","",'query (10)'!N1222)</f>
        <v>- Check insulation of Spindle and Oscillation</v>
      </c>
      <c r="Q1222" s="38" t="str">
        <f>TRIM('query (10)'!N1222)</f>
        <v>- Check insulation of Spindle and Oscillation</v>
      </c>
      <c r="R1222" s="38" t="str">
        <f>TRIM(UPPER('query (10)'!R1222))</f>
        <v/>
      </c>
      <c r="S1222" s="38" t="str">
        <f>TRIM(UPPER('query (10)'!S1222))</f>
        <v/>
      </c>
      <c r="T1222" s="38" t="str">
        <f>IF('query (10)'!Q1222="","",TRIM(UPPER('query (10)'!Q1222)))</f>
        <v/>
      </c>
      <c r="U1222" s="38" t="str">
        <f>IF('query (10)'!T1222="","",'query (10)'!T1222)</f>
        <v/>
      </c>
      <c r="V1222" s="39" t="str">
        <f>IF('query (10)'!T1222="","",IFERROR(VALUE('query (10)'!T1222),""))</f>
        <v/>
      </c>
      <c r="W1222" s="40">
        <f>IF('query (10)'!U1222="","",'query (10)'!U1222)</f>
        <v>0</v>
      </c>
      <c r="X1222" s="39">
        <f>IF('query (10)'!V1222="","",'query (10)'!V1222)</f>
        <v>360</v>
      </c>
      <c r="Y1222" s="41">
        <f>IF('query (10)'!W1222="","",'query (10)'!W1222)</f>
        <v>46072</v>
      </c>
      <c r="Z1222" s="41" t="str">
        <f>IF('query (10)'!X1222="","",'query (10)'!X1222)</f>
        <v/>
      </c>
      <c r="AA1222" s="41">
        <f>IF('query (10)'!Y1222="","",'query (10)'!Y1222)</f>
        <v>46042</v>
      </c>
      <c r="AB1222" s="41">
        <f>IF('query (10)'!Z1222="","",'query (10)'!Z1222)</f>
        <v>46402</v>
      </c>
      <c r="AC1222" s="38" t="str">
        <f>IF(OR('query (10)'!AA1222="",COUNTIF(Cleaning_Rules!$A$21:$A$26,TRIM('query (10)'!AA1222))&gt;0),"",TRIM('query (10)'!AA1222))</f>
        <v/>
      </c>
      <c r="AD1222" s="38" t="str">
        <f>IF('query (10)'!AB1222="","",TRIM(IFERROR(_xlfn.TEXTBEFORE('query (10)'!AB1222,"("),'query (10)'!AB1222)))</f>
        <v>เริ่มซ่อมงาน PM แล้ว รับผิดชอบโดย PAHLA SEEDANG</v>
      </c>
      <c r="AE1222" s="38" t="str">
        <f>IFERROR(LOWER(TRIM(_xlfn.TEXTBEFORE(_xlfn.TEXTAFTER('query (10)'!AB1222,"("),")"))),"")</f>
        <v>pahla@nsk.com</v>
      </c>
      <c r="AF1222" s="38" t="str">
        <f>IF('query (10)'!AD1222="","",TRIM('query (10)'!AD1222))</f>
        <v>พงษ์พิทักษ์ ศรไชย</v>
      </c>
      <c r="AG1222" s="38" t="str">
        <f>IF('query (10)'!AE1222="","",TRIM('query (10)'!AE1222))</f>
        <v>อัมรินทร์ รักษาพล</v>
      </c>
      <c r="AH1222" s="38" t="str">
        <f>IF('query (10)'!AF1222="","",IFERROR(VALUE('query (10)'!AF1222),""))</f>
        <v/>
      </c>
      <c r="AI1222" s="38" t="str">
        <f>IF('query (10)'!AG1222="","",TRIM('query (10)'!AG1222))</f>
        <v/>
      </c>
      <c r="AJ1222" s="38" t="str">
        <f>IF('query (10)'!AH1222="","",IFERROR(VALUE('query (10)'!AH1222),""))</f>
        <v/>
      </c>
      <c r="AK1222" s="38" t="str">
        <f>IF('query (10)'!AI1222="","",TRIM('query (10)'!AI1222))</f>
        <v/>
      </c>
      <c r="AL1222" s="42">
        <f t="shared" si="95"/>
        <v>2026</v>
      </c>
      <c r="AM1222" s="42" t="str">
        <f t="shared" si="96"/>
        <v>2026-02</v>
      </c>
      <c r="AN1222" s="42" t="str">
        <f t="shared" ca="1" si="97"/>
        <v>ON_SCHEDULE</v>
      </c>
      <c r="AO1222" s="42" t="str">
        <f t="shared" si="98"/>
        <v>GR-804 | INNER RING RACEWAY SUPER FINISH M/C | SB7 | MOTOR | Condition-based Maintenance | Electrical | Inspection | Important | - Check insulation of Spindle and Oscillation | เริ่มซ่อมงาน PM แล้ว รับผิดชอบโดย PAHLA SEEDANG | อัมรินทร์ รักษาพล</v>
      </c>
      <c r="AP1222" s="42" t="str">
        <f>_xlfn.TEXTJOIN("; ",TRUE,IF(COUNTA('query (10)'!A1222:AK1222)&lt;=6,"NEAR_EMPTY_ROW",""),IF($K1222="","MISSING_STATUS",""),IF(AND($K1222="เสร็จสิ้น",$Z1222=""),"DONE_NO_ACTUAL_DATE",""),IF(AND($I1222="Condition-based Maintenance",$AH1222=""),"CBM_NO_MEASUREMENT",""),IF(OR($X1222="",$X1222=0),"INVALID_PERIOD",""),IF(AND($AA1222&lt;&gt;"",$AB1222&lt;&gt;"",$AB1222&lt;$AA1222),"DATE_SEQUENCE_ERROR",""),IF(AND($AB1222&lt;&gt;"",$AB1222&gt;DATE(2030,12,31)),"DATE_OUTLIER",""),IF($C1222="","MISSING_QRCODE",""),IF($J1222="UNKNOWN","UNKNOWN_PM_TYPE",""),IF($L1222="UNKNOWN","UNKNOWN_STATUS",""))</f>
        <v>CBM_NO_MEASUREMENT</v>
      </c>
      <c r="AQ1222" s="42" t="str">
        <f t="shared" si="99"/>
        <v>NO</v>
      </c>
    </row>
    <row r="1223" spans="1:43" x14ac:dyDescent="0.3">
      <c r="A1223" s="38">
        <f>IF('query (10)'!A1223="","",'query (10)'!A1223)</f>
        <v>1398</v>
      </c>
      <c r="B1223" s="38">
        <f>IF('query (10)'!B1223="","",'query (10)'!B1223)</f>
        <v>18519</v>
      </c>
      <c r="C1223" s="38" t="str">
        <f>TRIM(UPPER('query (10)'!M1223))</f>
        <v>WA-929</v>
      </c>
      <c r="D1223" s="38" t="str">
        <f>TRIM(UPPER(IFERROR(_xlfn.TEXTBEFORE('query (10)'!L1223,"("),'query (10)'!L1223)))</f>
        <v>OUTER/INNRE RING PART WASH EQUIPMENT M/C</v>
      </c>
      <c r="E1223" s="38" t="str">
        <f>IFERROR(TRIM(UPPER(_xlfn.TEXTBEFORE(_xlfn.TEXTAFTER('query (10)'!L1223,"("),")"))),"")</f>
        <v/>
      </c>
      <c r="F1223" s="38" t="str">
        <f>TRIM('query (10)'!K1223)</f>
        <v>SB7</v>
      </c>
      <c r="G1223" s="38" t="str">
        <f>IF('query (10)'!J1223="","",'query (10)'!J1223)</f>
        <v>Motor</v>
      </c>
      <c r="H1223" s="38" t="str">
        <f>TRIM(UPPER('query (10)'!J1223))</f>
        <v>MOTOR</v>
      </c>
      <c r="I1223" s="38" t="str">
        <f>IF('query (10)'!F1223="","",'query (10)'!F1223)</f>
        <v>Condition-based Maintenance</v>
      </c>
      <c r="J1223" s="38" t="str">
        <f>IF('query (10)'!F1223="","",IFERROR(INDEX(Cleaning_Rules!$B$14:$B$17,MATCH(TRIM('query (10)'!F1223),Cleaning_Rules!$A$14:$A$17,0)),"UNKNOWN"))</f>
        <v>CBM</v>
      </c>
      <c r="K1223" s="38" t="str">
        <f>IF('query (10)'!G1223="","",'query (10)'!G1223)</f>
        <v>เสร็จสิ้น</v>
      </c>
      <c r="L1223" s="38" t="str">
        <f>IF('query (10)'!G1223="","MISSING",IFERROR(INDEX(Cleaning_Rules!$B$5:$B$10,MATCH(TRIM('query (10)'!G1223),Cleaning_Rules!$A$5:$A$10,0)),"UNKNOWN"))</f>
        <v>COMPLETED</v>
      </c>
      <c r="M1223" s="38" t="str">
        <f>IF('query (10)'!I1223="","",'query (10)'!I1223)</f>
        <v>Electrical</v>
      </c>
      <c r="N1223" s="38" t="str">
        <f>IF('query (10)'!O1223="","",'query (10)'!O1223)</f>
        <v>Inspection</v>
      </c>
      <c r="O1223" s="38" t="str">
        <f>IF('query (10)'!P1223="","",'query (10)'!P1223)</f>
        <v>Important</v>
      </c>
      <c r="P1223" s="38" t="str">
        <f>IF('query (10)'!N1223="","",'query (10)'!N1223)</f>
        <v>- Check insulation of WASHING PUMP, CIRCULATE PUMP and HEAVY SMOKER</v>
      </c>
      <c r="Q1223" s="38" t="str">
        <f>TRIM('query (10)'!N1223)</f>
        <v>- Check insulation of WASHING PUMP, CIRCULATE PUMP and HEAVY SMOKER</v>
      </c>
      <c r="R1223" s="38" t="str">
        <f>TRIM(UPPER('query (10)'!R1223))</f>
        <v/>
      </c>
      <c r="S1223" s="38" t="str">
        <f>TRIM(UPPER('query (10)'!S1223))</f>
        <v/>
      </c>
      <c r="T1223" s="38" t="str">
        <f>IF('query (10)'!Q1223="","",TRIM(UPPER('query (10)'!Q1223)))</f>
        <v/>
      </c>
      <c r="U1223" s="38" t="str">
        <f>IF('query (10)'!T1223="","",'query (10)'!T1223)</f>
        <v/>
      </c>
      <c r="V1223" s="39" t="str">
        <f>IF('query (10)'!T1223="","",IFERROR(VALUE('query (10)'!T1223),""))</f>
        <v/>
      </c>
      <c r="W1223" s="40">
        <f>IF('query (10)'!U1223="","",'query (10)'!U1223)</f>
        <v>0</v>
      </c>
      <c r="X1223" s="39">
        <f>IF('query (10)'!V1223="","",'query (10)'!V1223)</f>
        <v>360</v>
      </c>
      <c r="Y1223" s="41">
        <f>IF('query (10)'!W1223="","",'query (10)'!W1223)</f>
        <v>46072</v>
      </c>
      <c r="Z1223" s="41">
        <f>IF('query (10)'!X1223="","",'query (10)'!X1223)</f>
        <v>46106</v>
      </c>
      <c r="AA1223" s="41">
        <f>IF('query (10)'!Y1223="","",'query (10)'!Y1223)</f>
        <v>46106</v>
      </c>
      <c r="AB1223" s="41">
        <f>IF('query (10)'!Z1223="","",'query (10)'!Z1223)</f>
        <v>46466</v>
      </c>
      <c r="AC1223" s="38" t="str">
        <f>IF(OR('query (10)'!AA1223="",COUNTIF(Cleaning_Rules!$A$21:$A$26,TRIM('query (10)'!AA1223))&gt;0),"",TRIM('query (10)'!AA1223))</f>
        <v/>
      </c>
      <c r="AD1223" s="38" t="str">
        <f>IF('query (10)'!AB1223="","",TRIM(IFERROR(_xlfn.TEXTBEFORE('query (10)'!AB1223,"("),'query (10)'!AB1223)))</f>
        <v>เริ่มซ่อมงาน PM แล้ว รับผิดชอบโดย NATDANAI JUTHATHEP</v>
      </c>
      <c r="AE1223" s="38" t="str">
        <f>IFERROR(LOWER(TRIM(_xlfn.TEXTBEFORE(_xlfn.TEXTAFTER('query (10)'!AB1223,"("),")"))),"")</f>
        <v>juthathep-n-4697@nsk.com</v>
      </c>
      <c r="AF1223" s="38" t="str">
        <f>IF('query (10)'!AD1223="","",TRIM('query (10)'!AD1223))</f>
        <v>พงษ์พิทักษ์ ศรไชย</v>
      </c>
      <c r="AG1223" s="38" t="str">
        <f>IF('query (10)'!AE1223="","",TRIM('query (10)'!AE1223))</f>
        <v>ณัฐดนัย จุฑาเทพ</v>
      </c>
      <c r="AH1223" s="38" t="str">
        <f>IF('query (10)'!AF1223="","",IFERROR(VALUE('query (10)'!AF1223),""))</f>
        <v/>
      </c>
      <c r="AI1223" s="38" t="str">
        <f>IF('query (10)'!AG1223="","",TRIM('query (10)'!AG1223))</f>
        <v/>
      </c>
      <c r="AJ1223" s="38" t="str">
        <f>IF('query (10)'!AH1223="","",IFERROR(VALUE('query (10)'!AH1223),""))</f>
        <v/>
      </c>
      <c r="AK1223" s="38" t="str">
        <f>IF('query (10)'!AI1223="","",TRIM('query (10)'!AI1223))</f>
        <v/>
      </c>
      <c r="AL1223" s="42">
        <f t="shared" si="95"/>
        <v>2026</v>
      </c>
      <c r="AM1223" s="42" t="str">
        <f t="shared" si="96"/>
        <v>2026-02</v>
      </c>
      <c r="AN1223" s="42" t="str">
        <f t="shared" ca="1" si="97"/>
        <v/>
      </c>
      <c r="AO1223" s="42" t="str">
        <f t="shared" si="98"/>
        <v>WA-929 | OUTER/INNRE RING PART WASH EQUIPMENT M/C | SB7 | MOTOR | Condition-based Maintenance | Electrical | Inspection | Important | - Check insulation of WASHING PUMP, CIRCULATE PUMP and HEAVY SMOKER | เริ่มซ่อมงาน PM แล้ว รับผิดชอบโดย NATDANAI JUTHATHEP | ณัฐดนัย จุฑาเทพ</v>
      </c>
      <c r="AP1223" s="42" t="str">
        <f>_xlfn.TEXTJOIN("; ",TRUE,IF(COUNTA('query (10)'!A1223:AK1223)&lt;=6,"NEAR_EMPTY_ROW",""),IF($K1223="","MISSING_STATUS",""),IF(AND($K1223="เสร็จสิ้น",$Z1223=""),"DONE_NO_ACTUAL_DATE",""),IF(AND($I1223="Condition-based Maintenance",$AH1223=""),"CBM_NO_MEASUREMENT",""),IF(OR($X1223="",$X1223=0),"INVALID_PERIOD",""),IF(AND($AA1223&lt;&gt;"",$AB1223&lt;&gt;"",$AB1223&lt;$AA1223),"DATE_SEQUENCE_ERROR",""),IF(AND($AB1223&lt;&gt;"",$AB1223&gt;DATE(2030,12,31)),"DATE_OUTLIER",""),IF($C1223="","MISSING_QRCODE",""),IF($J1223="UNKNOWN","UNKNOWN_PM_TYPE",""),IF($L1223="UNKNOWN","UNKNOWN_STATUS",""))</f>
        <v>CBM_NO_MEASUREMENT</v>
      </c>
      <c r="AQ1223" s="42" t="str">
        <f t="shared" si="99"/>
        <v>NO</v>
      </c>
    </row>
    <row r="1224" spans="1:43" x14ac:dyDescent="0.3">
      <c r="A1224" s="38">
        <f>IF('query (10)'!A1224="","",'query (10)'!A1224)</f>
        <v>1399</v>
      </c>
      <c r="B1224" s="38">
        <f>IF('query (10)'!B1224="","",'query (10)'!B1224)</f>
        <v>18520</v>
      </c>
      <c r="C1224" s="38" t="str">
        <f>TRIM(UPPER('query (10)'!M1224))</f>
        <v>WA-814</v>
      </c>
      <c r="D1224" s="38" t="str">
        <f>TRIM(UPPER(IFERROR(_xlfn.TEXTBEFORE('query (10)'!L1224,"("),'query (10)'!L1224)))</f>
        <v>ROUGH WASH EQUIPMENT M/C</v>
      </c>
      <c r="E1224" s="38" t="str">
        <f>IFERROR(TRIM(UPPER(_xlfn.TEXTBEFORE(_xlfn.TEXTAFTER('query (10)'!L1224,"("),")"))),"")</f>
        <v/>
      </c>
      <c r="F1224" s="38" t="str">
        <f>TRIM('query (10)'!K1224)</f>
        <v>SB7</v>
      </c>
      <c r="G1224" s="38" t="str">
        <f>IF('query (10)'!J1224="","",'query (10)'!J1224)</f>
        <v>Motor</v>
      </c>
      <c r="H1224" s="38" t="str">
        <f>TRIM(UPPER('query (10)'!J1224))</f>
        <v>MOTOR</v>
      </c>
      <c r="I1224" s="38" t="str">
        <f>IF('query (10)'!F1224="","",'query (10)'!F1224)</f>
        <v>Condition-based Maintenance</v>
      </c>
      <c r="J1224" s="38" t="str">
        <f>IF('query (10)'!F1224="","",IFERROR(INDEX(Cleaning_Rules!$B$14:$B$17,MATCH(TRIM('query (10)'!F1224),Cleaning_Rules!$A$14:$A$17,0)),"UNKNOWN"))</f>
        <v>CBM</v>
      </c>
      <c r="K1224" s="38" t="str">
        <f>IF('query (10)'!G1224="","",'query (10)'!G1224)</f>
        <v>เสร็จสิ้น</v>
      </c>
      <c r="L1224" s="38" t="str">
        <f>IF('query (10)'!G1224="","MISSING",IFERROR(INDEX(Cleaning_Rules!$B$5:$B$10,MATCH(TRIM('query (10)'!G1224),Cleaning_Rules!$A$5:$A$10,0)),"UNKNOWN"))</f>
        <v>COMPLETED</v>
      </c>
      <c r="M1224" s="38" t="str">
        <f>IF('query (10)'!I1224="","",'query (10)'!I1224)</f>
        <v>Electrical</v>
      </c>
      <c r="N1224" s="38" t="str">
        <f>IF('query (10)'!O1224="","",'query (10)'!O1224)</f>
        <v>Inspection</v>
      </c>
      <c r="O1224" s="38" t="str">
        <f>IF('query (10)'!P1224="","",'query (10)'!P1224)</f>
        <v>Important</v>
      </c>
      <c r="P1224" s="38" t="str">
        <f>IF('query (10)'!N1224="","",'query (10)'!N1224)</f>
        <v>- Check insulation of WASHING PUMP, CIRCULATE PUMP and MISTPURE Motor</v>
      </c>
      <c r="Q1224" s="38" t="str">
        <f>TRIM('query (10)'!N1224)</f>
        <v>- Check insulation of WASHING PUMP, CIRCULATE PUMP and MISTPURE Motor</v>
      </c>
      <c r="R1224" s="38" t="str">
        <f>TRIM(UPPER('query (10)'!R1224))</f>
        <v/>
      </c>
      <c r="S1224" s="38" t="str">
        <f>TRIM(UPPER('query (10)'!S1224))</f>
        <v/>
      </c>
      <c r="T1224" s="38" t="str">
        <f>IF('query (10)'!Q1224="","",TRIM(UPPER('query (10)'!Q1224)))</f>
        <v/>
      </c>
      <c r="U1224" s="38" t="str">
        <f>IF('query (10)'!T1224="","",'query (10)'!T1224)</f>
        <v/>
      </c>
      <c r="V1224" s="39" t="str">
        <f>IF('query (10)'!T1224="","",IFERROR(VALUE('query (10)'!T1224),""))</f>
        <v/>
      </c>
      <c r="W1224" s="40">
        <f>IF('query (10)'!U1224="","",'query (10)'!U1224)</f>
        <v>0</v>
      </c>
      <c r="X1224" s="39">
        <f>IF('query (10)'!V1224="","",'query (10)'!V1224)</f>
        <v>360</v>
      </c>
      <c r="Y1224" s="41">
        <f>IF('query (10)'!W1224="","",'query (10)'!W1224)</f>
        <v>46072</v>
      </c>
      <c r="Z1224" s="41">
        <f>IF('query (10)'!X1224="","",'query (10)'!X1224)</f>
        <v>46106</v>
      </c>
      <c r="AA1224" s="41">
        <f>IF('query (10)'!Y1224="","",'query (10)'!Y1224)</f>
        <v>46106</v>
      </c>
      <c r="AB1224" s="41">
        <f>IF('query (10)'!Z1224="","",'query (10)'!Z1224)</f>
        <v>46466</v>
      </c>
      <c r="AC1224" s="38" t="str">
        <f>IF(OR('query (10)'!AA1224="",COUNTIF(Cleaning_Rules!$A$21:$A$26,TRIM('query (10)'!AA1224))&gt;0),"",TRIM('query (10)'!AA1224))</f>
        <v/>
      </c>
      <c r="AD1224" s="38" t="str">
        <f>IF('query (10)'!AB1224="","",TRIM(IFERROR(_xlfn.TEXTBEFORE('query (10)'!AB1224,"("),'query (10)'!AB1224)))</f>
        <v>เริ่มซ่อมงาน PM แล้ว รับผิดชอบโดย NATDANAI JUTHATHEP</v>
      </c>
      <c r="AE1224" s="38" t="str">
        <f>IFERROR(LOWER(TRIM(_xlfn.TEXTBEFORE(_xlfn.TEXTAFTER('query (10)'!AB1224,"("),")"))),"")</f>
        <v>juthathep-n-4697@nsk.com</v>
      </c>
      <c r="AF1224" s="38" t="str">
        <f>IF('query (10)'!AD1224="","",TRIM('query (10)'!AD1224))</f>
        <v>พงษ์พิทักษ์ ศรไชย</v>
      </c>
      <c r="AG1224" s="38" t="str">
        <f>IF('query (10)'!AE1224="","",TRIM('query (10)'!AE1224))</f>
        <v>ณัฐดนัย จุฑาเทพ</v>
      </c>
      <c r="AH1224" s="38" t="str">
        <f>IF('query (10)'!AF1224="","",IFERROR(VALUE('query (10)'!AF1224),""))</f>
        <v/>
      </c>
      <c r="AI1224" s="38" t="str">
        <f>IF('query (10)'!AG1224="","",TRIM('query (10)'!AG1224))</f>
        <v/>
      </c>
      <c r="AJ1224" s="38" t="str">
        <f>IF('query (10)'!AH1224="","",IFERROR(VALUE('query (10)'!AH1224),""))</f>
        <v/>
      </c>
      <c r="AK1224" s="38" t="str">
        <f>IF('query (10)'!AI1224="","",TRIM('query (10)'!AI1224))</f>
        <v/>
      </c>
      <c r="AL1224" s="42">
        <f t="shared" si="95"/>
        <v>2026</v>
      </c>
      <c r="AM1224" s="42" t="str">
        <f t="shared" si="96"/>
        <v>2026-02</v>
      </c>
      <c r="AN1224" s="42" t="str">
        <f t="shared" ca="1" si="97"/>
        <v/>
      </c>
      <c r="AO1224" s="42" t="str">
        <f t="shared" si="98"/>
        <v>WA-814 | ROUGH WASH EQUIPMENT M/C | SB7 | MOTOR | Condition-based Maintenance | Electrical | Inspection | Important | - Check insulation of WASHING PUMP, CIRCULATE PUMP and MISTPURE Motor | เริ่มซ่อมงาน PM แล้ว รับผิดชอบโดย NATDANAI JUTHATHEP | ณัฐดนัย จุฑาเทพ</v>
      </c>
      <c r="AP1224" s="42" t="str">
        <f>_xlfn.TEXTJOIN("; ",TRUE,IF(COUNTA('query (10)'!A1224:AK1224)&lt;=6,"NEAR_EMPTY_ROW",""),IF($K1224="","MISSING_STATUS",""),IF(AND($K1224="เสร็จสิ้น",$Z1224=""),"DONE_NO_ACTUAL_DATE",""),IF(AND($I1224="Condition-based Maintenance",$AH1224=""),"CBM_NO_MEASUREMENT",""),IF(OR($X1224="",$X1224=0),"INVALID_PERIOD",""),IF(AND($AA1224&lt;&gt;"",$AB1224&lt;&gt;"",$AB1224&lt;$AA1224),"DATE_SEQUENCE_ERROR",""),IF(AND($AB1224&lt;&gt;"",$AB1224&gt;DATE(2030,12,31)),"DATE_OUTLIER",""),IF($C1224="","MISSING_QRCODE",""),IF($J1224="UNKNOWN","UNKNOWN_PM_TYPE",""),IF($L1224="UNKNOWN","UNKNOWN_STATUS",""))</f>
        <v>CBM_NO_MEASUREMENT</v>
      </c>
      <c r="AQ1224" s="42" t="str">
        <f t="shared" si="99"/>
        <v>NO</v>
      </c>
    </row>
    <row r="1225" spans="1:43" x14ac:dyDescent="0.3">
      <c r="A1225" s="38">
        <f>IF('query (10)'!A1225="","",'query (10)'!A1225)</f>
        <v>1400</v>
      </c>
      <c r="B1225" s="38">
        <f>IF('query (10)'!B1225="","",'query (10)'!B1225)</f>
        <v>18521</v>
      </c>
      <c r="C1225" s="38" t="str">
        <f>TRIM(UPPER('query (10)'!M1225))</f>
        <v>WA-816</v>
      </c>
      <c r="D1225" s="38" t="str">
        <f>TRIM(UPPER(IFERROR(_xlfn.TEXTBEFORE('query (10)'!L1225,"("),'query (10)'!L1225)))</f>
        <v>FINISH WASH EQUIPMENT M/C</v>
      </c>
      <c r="E1225" s="38" t="str">
        <f>IFERROR(TRIM(UPPER(_xlfn.TEXTBEFORE(_xlfn.TEXTAFTER('query (10)'!L1225,"("),")"))),"")</f>
        <v/>
      </c>
      <c r="F1225" s="38" t="str">
        <f>TRIM('query (10)'!K1225)</f>
        <v>SB7</v>
      </c>
      <c r="G1225" s="38" t="str">
        <f>IF('query (10)'!J1225="","",'query (10)'!J1225)</f>
        <v>Motor</v>
      </c>
      <c r="H1225" s="38" t="str">
        <f>TRIM(UPPER('query (10)'!J1225))</f>
        <v>MOTOR</v>
      </c>
      <c r="I1225" s="38" t="str">
        <f>IF('query (10)'!F1225="","",'query (10)'!F1225)</f>
        <v>Condition-based Maintenance</v>
      </c>
      <c r="J1225" s="38" t="str">
        <f>IF('query (10)'!F1225="","",IFERROR(INDEX(Cleaning_Rules!$B$14:$B$17,MATCH(TRIM('query (10)'!F1225),Cleaning_Rules!$A$14:$A$17,0)),"UNKNOWN"))</f>
        <v>CBM</v>
      </c>
      <c r="K1225" s="38" t="str">
        <f>IF('query (10)'!G1225="","",'query (10)'!G1225)</f>
        <v>เสร็จสิ้น</v>
      </c>
      <c r="L1225" s="38" t="str">
        <f>IF('query (10)'!G1225="","MISSING",IFERROR(INDEX(Cleaning_Rules!$B$5:$B$10,MATCH(TRIM('query (10)'!G1225),Cleaning_Rules!$A$5:$A$10,0)),"UNKNOWN"))</f>
        <v>COMPLETED</v>
      </c>
      <c r="M1225" s="38" t="str">
        <f>IF('query (10)'!I1225="","",'query (10)'!I1225)</f>
        <v>Electrical</v>
      </c>
      <c r="N1225" s="38" t="str">
        <f>IF('query (10)'!O1225="","",'query (10)'!O1225)</f>
        <v>Inspection</v>
      </c>
      <c r="O1225" s="38" t="str">
        <f>IF('query (10)'!P1225="","",'query (10)'!P1225)</f>
        <v>Important</v>
      </c>
      <c r="P1225" s="38" t="str">
        <f>IF('query (10)'!N1225="","",'query (10)'!N1225)</f>
        <v>- Check insulation of VACUUM PUMP, OIL RETURN PUMP and MISTPURE Motor</v>
      </c>
      <c r="Q1225" s="38" t="str">
        <f>TRIM('query (10)'!N1225)</f>
        <v>- Check insulation of VACUUM PUMP, OIL RETURN PUMP and MISTPURE Motor</v>
      </c>
      <c r="R1225" s="38" t="str">
        <f>TRIM(UPPER('query (10)'!R1225))</f>
        <v/>
      </c>
      <c r="S1225" s="38" t="str">
        <f>TRIM(UPPER('query (10)'!S1225))</f>
        <v/>
      </c>
      <c r="T1225" s="38" t="str">
        <f>IF('query (10)'!Q1225="","",TRIM(UPPER('query (10)'!Q1225)))</f>
        <v/>
      </c>
      <c r="U1225" s="38" t="str">
        <f>IF('query (10)'!T1225="","",'query (10)'!T1225)</f>
        <v/>
      </c>
      <c r="V1225" s="39" t="str">
        <f>IF('query (10)'!T1225="","",IFERROR(VALUE('query (10)'!T1225),""))</f>
        <v/>
      </c>
      <c r="W1225" s="40">
        <f>IF('query (10)'!U1225="","",'query (10)'!U1225)</f>
        <v>0</v>
      </c>
      <c r="X1225" s="39">
        <f>IF('query (10)'!V1225="","",'query (10)'!V1225)</f>
        <v>360</v>
      </c>
      <c r="Y1225" s="41">
        <f>IF('query (10)'!W1225="","",'query (10)'!W1225)</f>
        <v>46072</v>
      </c>
      <c r="Z1225" s="41">
        <f>IF('query (10)'!X1225="","",'query (10)'!X1225)</f>
        <v>46106</v>
      </c>
      <c r="AA1225" s="41">
        <f>IF('query (10)'!Y1225="","",'query (10)'!Y1225)</f>
        <v>46106</v>
      </c>
      <c r="AB1225" s="41">
        <f>IF('query (10)'!Z1225="","",'query (10)'!Z1225)</f>
        <v>46466</v>
      </c>
      <c r="AC1225" s="38" t="str">
        <f>IF(OR('query (10)'!AA1225="",COUNTIF(Cleaning_Rules!$A$21:$A$26,TRIM('query (10)'!AA1225))&gt;0),"",TRIM('query (10)'!AA1225))</f>
        <v/>
      </c>
      <c r="AD1225" s="38" t="str">
        <f>IF('query (10)'!AB1225="","",TRIM(IFERROR(_xlfn.TEXTBEFORE('query (10)'!AB1225,"("),'query (10)'!AB1225)))</f>
        <v>เริ่มซ่อมงาน PM แล้ว รับผิดชอบโดย NATDANAI JUTHATHEP</v>
      </c>
      <c r="AE1225" s="38" t="str">
        <f>IFERROR(LOWER(TRIM(_xlfn.TEXTBEFORE(_xlfn.TEXTAFTER('query (10)'!AB1225,"("),")"))),"")</f>
        <v>juthathep-n-4697@nsk.com</v>
      </c>
      <c r="AF1225" s="38" t="str">
        <f>IF('query (10)'!AD1225="","",TRIM('query (10)'!AD1225))</f>
        <v>พงษ์พิทักษ์ ศรไชย</v>
      </c>
      <c r="AG1225" s="38" t="str">
        <f>IF('query (10)'!AE1225="","",TRIM('query (10)'!AE1225))</f>
        <v>ณัฐดนัย จุฑาเทพ</v>
      </c>
      <c r="AH1225" s="38" t="str">
        <f>IF('query (10)'!AF1225="","",IFERROR(VALUE('query (10)'!AF1225),""))</f>
        <v/>
      </c>
      <c r="AI1225" s="38" t="str">
        <f>IF('query (10)'!AG1225="","",TRIM('query (10)'!AG1225))</f>
        <v/>
      </c>
      <c r="AJ1225" s="38" t="str">
        <f>IF('query (10)'!AH1225="","",IFERROR(VALUE('query (10)'!AH1225),""))</f>
        <v/>
      </c>
      <c r="AK1225" s="38" t="str">
        <f>IF('query (10)'!AI1225="","",TRIM('query (10)'!AI1225))</f>
        <v/>
      </c>
      <c r="AL1225" s="42">
        <f t="shared" si="95"/>
        <v>2026</v>
      </c>
      <c r="AM1225" s="42" t="str">
        <f t="shared" si="96"/>
        <v>2026-02</v>
      </c>
      <c r="AN1225" s="42" t="str">
        <f t="shared" ca="1" si="97"/>
        <v/>
      </c>
      <c r="AO1225" s="42" t="str">
        <f t="shared" si="98"/>
        <v>WA-816 | FINISH WASH EQUIPMENT M/C | SB7 | MOTOR | Condition-based Maintenance | Electrical | Inspection | Important | - Check insulation of VACUUM PUMP, OIL RETURN PUMP and MISTPURE Motor | เริ่มซ่อมงาน PM แล้ว รับผิดชอบโดย NATDANAI JUTHATHEP | ณัฐดนัย จุฑาเทพ</v>
      </c>
      <c r="AP1225" s="42" t="str">
        <f>_xlfn.TEXTJOIN("; ",TRUE,IF(COUNTA('query (10)'!A1225:AK1225)&lt;=6,"NEAR_EMPTY_ROW",""),IF($K1225="","MISSING_STATUS",""),IF(AND($K1225="เสร็จสิ้น",$Z1225=""),"DONE_NO_ACTUAL_DATE",""),IF(AND($I1225="Condition-based Maintenance",$AH1225=""),"CBM_NO_MEASUREMENT",""),IF(OR($X1225="",$X1225=0),"INVALID_PERIOD",""),IF(AND($AA1225&lt;&gt;"",$AB1225&lt;&gt;"",$AB1225&lt;$AA1225),"DATE_SEQUENCE_ERROR",""),IF(AND($AB1225&lt;&gt;"",$AB1225&gt;DATE(2030,12,31)),"DATE_OUTLIER",""),IF($C1225="","MISSING_QRCODE",""),IF($J1225="UNKNOWN","UNKNOWN_PM_TYPE",""),IF($L1225="UNKNOWN","UNKNOWN_STATUS",""))</f>
        <v>CBM_NO_MEASUREMENT</v>
      </c>
      <c r="AQ1225" s="42" t="str">
        <f t="shared" si="99"/>
        <v>NO</v>
      </c>
    </row>
    <row r="1226" spans="1:43" x14ac:dyDescent="0.3">
      <c r="A1226" s="38">
        <f>IF('query (10)'!A1226="","",'query (10)'!A1226)</f>
        <v>1401</v>
      </c>
      <c r="B1226" s="38">
        <f>IF('query (10)'!B1226="","",'query (10)'!B1226)</f>
        <v>18522</v>
      </c>
      <c r="C1226" s="38" t="str">
        <f>TRIM(UPPER('query (10)'!M1226))</f>
        <v>CH-820</v>
      </c>
      <c r="D1226" s="38" t="str">
        <f>TRIM(UPPER(IFERROR(_xlfn.TEXTBEFORE('query (10)'!L1226,"("),'query (10)'!L1226)))</f>
        <v>AUTOMATIC VIBRATION TESTING M/C.</v>
      </c>
      <c r="E1226" s="38" t="str">
        <f>IFERROR(TRIM(UPPER(_xlfn.TEXTBEFORE(_xlfn.TEXTAFTER('query (10)'!L1226,"("),")"))),"")</f>
        <v/>
      </c>
      <c r="F1226" s="38" t="str">
        <f>TRIM('query (10)'!K1226)</f>
        <v>SB7</v>
      </c>
      <c r="G1226" s="38" t="str">
        <f>IF('query (10)'!J1226="","",'query (10)'!J1226)</f>
        <v>Motor</v>
      </c>
      <c r="H1226" s="38" t="str">
        <f>TRIM(UPPER('query (10)'!J1226))</f>
        <v>MOTOR</v>
      </c>
      <c r="I1226" s="38" t="str">
        <f>IF('query (10)'!F1226="","",'query (10)'!F1226)</f>
        <v>Condition-based Maintenance</v>
      </c>
      <c r="J1226" s="38" t="str">
        <f>IF('query (10)'!F1226="","",IFERROR(INDEX(Cleaning_Rules!$B$14:$B$17,MATCH(TRIM('query (10)'!F1226),Cleaning_Rules!$A$14:$A$17,0)),"UNKNOWN"))</f>
        <v>CBM</v>
      </c>
      <c r="K1226" s="38" t="str">
        <f>IF('query (10)'!G1226="","",'query (10)'!G1226)</f>
        <v>เสร็จสิ้น</v>
      </c>
      <c r="L1226" s="38" t="str">
        <f>IF('query (10)'!G1226="","MISSING",IFERROR(INDEX(Cleaning_Rules!$B$5:$B$10,MATCH(TRIM('query (10)'!G1226),Cleaning_Rules!$A$5:$A$10,0)),"UNKNOWN"))</f>
        <v>COMPLETED</v>
      </c>
      <c r="M1226" s="38" t="str">
        <f>IF('query (10)'!I1226="","",'query (10)'!I1226)</f>
        <v>Electrical</v>
      </c>
      <c r="N1226" s="38" t="str">
        <f>IF('query (10)'!O1226="","",'query (10)'!O1226)</f>
        <v>Inspection</v>
      </c>
      <c r="O1226" s="38" t="str">
        <f>IF('query (10)'!P1226="","",'query (10)'!P1226)</f>
        <v>Important</v>
      </c>
      <c r="P1226" s="38" t="str">
        <f>IF('query (10)'!N1226="","",'query (10)'!N1226)</f>
        <v>- Check insulation of Spindle motor</v>
      </c>
      <c r="Q1226" s="38" t="str">
        <f>TRIM('query (10)'!N1226)</f>
        <v>- Check insulation of Spindle motor</v>
      </c>
      <c r="R1226" s="38" t="str">
        <f>TRIM(UPPER('query (10)'!R1226))</f>
        <v/>
      </c>
      <c r="S1226" s="38" t="str">
        <f>TRIM(UPPER('query (10)'!S1226))</f>
        <v/>
      </c>
      <c r="T1226" s="38" t="str">
        <f>IF('query (10)'!Q1226="","",TRIM(UPPER('query (10)'!Q1226)))</f>
        <v/>
      </c>
      <c r="U1226" s="38" t="str">
        <f>IF('query (10)'!T1226="","",'query (10)'!T1226)</f>
        <v/>
      </c>
      <c r="V1226" s="39" t="str">
        <f>IF('query (10)'!T1226="","",IFERROR(VALUE('query (10)'!T1226),""))</f>
        <v/>
      </c>
      <c r="W1226" s="40">
        <f>IF('query (10)'!U1226="","",'query (10)'!U1226)</f>
        <v>0</v>
      </c>
      <c r="X1226" s="39">
        <f>IF('query (10)'!V1226="","",'query (10)'!V1226)</f>
        <v>360</v>
      </c>
      <c r="Y1226" s="41">
        <f>IF('query (10)'!W1226="","",'query (10)'!W1226)</f>
        <v>46072</v>
      </c>
      <c r="Z1226" s="41">
        <f>IF('query (10)'!X1226="","",'query (10)'!X1226)</f>
        <v>46106</v>
      </c>
      <c r="AA1226" s="41">
        <f>IF('query (10)'!Y1226="","",'query (10)'!Y1226)</f>
        <v>46106</v>
      </c>
      <c r="AB1226" s="41">
        <f>IF('query (10)'!Z1226="","",'query (10)'!Z1226)</f>
        <v>46466</v>
      </c>
      <c r="AC1226" s="38" t="str">
        <f>IF(OR('query (10)'!AA1226="",COUNTIF(Cleaning_Rules!$A$21:$A$26,TRIM('query (10)'!AA1226))&gt;0),"",TRIM('query (10)'!AA1226))</f>
        <v/>
      </c>
      <c r="AD1226" s="38" t="str">
        <f>IF('query (10)'!AB1226="","",TRIM(IFERROR(_xlfn.TEXTBEFORE('query (10)'!AB1226,"("),'query (10)'!AB1226)))</f>
        <v>เริ่มซ่อมงาน PM แล้ว รับผิดชอบโดย NATDANAI JUTHATHEP</v>
      </c>
      <c r="AE1226" s="38" t="str">
        <f>IFERROR(LOWER(TRIM(_xlfn.TEXTBEFORE(_xlfn.TEXTAFTER('query (10)'!AB1226,"("),")"))),"")</f>
        <v>juthathep-n-4697@nsk.com</v>
      </c>
      <c r="AF1226" s="38" t="str">
        <f>IF('query (10)'!AD1226="","",TRIM('query (10)'!AD1226))</f>
        <v>พงษ์พิทักษ์ ศรไชย</v>
      </c>
      <c r="AG1226" s="38" t="str">
        <f>IF('query (10)'!AE1226="","",TRIM('query (10)'!AE1226))</f>
        <v>ณัฐดนัย จุฑาเทพ</v>
      </c>
      <c r="AH1226" s="38" t="str">
        <f>IF('query (10)'!AF1226="","",IFERROR(VALUE('query (10)'!AF1226),""))</f>
        <v/>
      </c>
      <c r="AI1226" s="38" t="str">
        <f>IF('query (10)'!AG1226="","",TRIM('query (10)'!AG1226))</f>
        <v/>
      </c>
      <c r="AJ1226" s="38" t="str">
        <f>IF('query (10)'!AH1226="","",IFERROR(VALUE('query (10)'!AH1226),""))</f>
        <v/>
      </c>
      <c r="AK1226" s="38" t="str">
        <f>IF('query (10)'!AI1226="","",TRIM('query (10)'!AI1226))</f>
        <v/>
      </c>
      <c r="AL1226" s="42">
        <f t="shared" si="95"/>
        <v>2026</v>
      </c>
      <c r="AM1226" s="42" t="str">
        <f t="shared" si="96"/>
        <v>2026-02</v>
      </c>
      <c r="AN1226" s="42" t="str">
        <f t="shared" ca="1" si="97"/>
        <v/>
      </c>
      <c r="AO1226" s="42" t="str">
        <f t="shared" si="98"/>
        <v>CH-820 | AUTOMATIC VIBRATION TESTING M/C. | SB7 | MOTOR | Condition-based Maintenance | Electrical | Inspection | Important | - Check insulation of Spindle motor | เริ่มซ่อมงาน PM แล้ว รับผิดชอบโดย NATDANAI JUTHATHEP | ณัฐดนัย จุฑาเทพ</v>
      </c>
      <c r="AP1226" s="42" t="str">
        <f>_xlfn.TEXTJOIN("; ",TRUE,IF(COUNTA('query (10)'!A1226:AK1226)&lt;=6,"NEAR_EMPTY_ROW",""),IF($K1226="","MISSING_STATUS",""),IF(AND($K1226="เสร็จสิ้น",$Z1226=""),"DONE_NO_ACTUAL_DATE",""),IF(AND($I1226="Condition-based Maintenance",$AH1226=""),"CBM_NO_MEASUREMENT",""),IF(OR($X1226="",$X1226=0),"INVALID_PERIOD",""),IF(AND($AA1226&lt;&gt;"",$AB1226&lt;&gt;"",$AB1226&lt;$AA1226),"DATE_SEQUENCE_ERROR",""),IF(AND($AB1226&lt;&gt;"",$AB1226&gt;DATE(2030,12,31)),"DATE_OUTLIER",""),IF($C1226="","MISSING_QRCODE",""),IF($J1226="UNKNOWN","UNKNOWN_PM_TYPE",""),IF($L1226="UNKNOWN","UNKNOWN_STATUS",""))</f>
        <v>CBM_NO_MEASUREMENT</v>
      </c>
      <c r="AQ1226" s="42" t="str">
        <f t="shared" si="99"/>
        <v>NO</v>
      </c>
    </row>
    <row r="1227" spans="1:43" x14ac:dyDescent="0.3">
      <c r="A1227" s="38">
        <f>IF('query (10)'!A1227="","",'query (10)'!A1227)</f>
        <v>1402</v>
      </c>
      <c r="B1227" s="38">
        <f>IF('query (10)'!B1227="","",'query (10)'!B1227)</f>
        <v>18523</v>
      </c>
      <c r="C1227" s="38" t="str">
        <f>TRIM(UPPER('query (10)'!M1227))</f>
        <v>CH-821</v>
      </c>
      <c r="D1227" s="38" t="str">
        <f>TRIM(UPPER(IFERROR(_xlfn.TEXTBEFORE('query (10)'!L1227,"("),'query (10)'!L1227)))</f>
        <v>NOISE MANUAL INSPECTION M/C.</v>
      </c>
      <c r="E1227" s="38" t="str">
        <f>IFERROR(TRIM(UPPER(_xlfn.TEXTBEFORE(_xlfn.TEXTAFTER('query (10)'!L1227,"("),")"))),"")</f>
        <v/>
      </c>
      <c r="F1227" s="38" t="str">
        <f>TRIM('query (10)'!K1227)</f>
        <v>SB7</v>
      </c>
      <c r="G1227" s="38" t="str">
        <f>IF('query (10)'!J1227="","",'query (10)'!J1227)</f>
        <v>Motor</v>
      </c>
      <c r="H1227" s="38" t="str">
        <f>TRIM(UPPER('query (10)'!J1227))</f>
        <v>MOTOR</v>
      </c>
      <c r="I1227" s="38" t="str">
        <f>IF('query (10)'!F1227="","",'query (10)'!F1227)</f>
        <v>Condition-based Maintenance</v>
      </c>
      <c r="J1227" s="38" t="str">
        <f>IF('query (10)'!F1227="","",IFERROR(INDEX(Cleaning_Rules!$B$14:$B$17,MATCH(TRIM('query (10)'!F1227),Cleaning_Rules!$A$14:$A$17,0)),"UNKNOWN"))</f>
        <v>CBM</v>
      </c>
      <c r="K1227" s="38" t="str">
        <f>IF('query (10)'!G1227="","",'query (10)'!G1227)</f>
        <v>เสร็จสิ้น</v>
      </c>
      <c r="L1227" s="38" t="str">
        <f>IF('query (10)'!G1227="","MISSING",IFERROR(INDEX(Cleaning_Rules!$B$5:$B$10,MATCH(TRIM('query (10)'!G1227),Cleaning_Rules!$A$5:$A$10,0)),"UNKNOWN"))</f>
        <v>COMPLETED</v>
      </c>
      <c r="M1227" s="38" t="str">
        <f>IF('query (10)'!I1227="","",'query (10)'!I1227)</f>
        <v>Electrical</v>
      </c>
      <c r="N1227" s="38" t="str">
        <f>IF('query (10)'!O1227="","",'query (10)'!O1227)</f>
        <v>Inspection</v>
      </c>
      <c r="O1227" s="38" t="str">
        <f>IF('query (10)'!P1227="","",'query (10)'!P1227)</f>
        <v>Important</v>
      </c>
      <c r="P1227" s="38" t="str">
        <f>IF('query (10)'!N1227="","",'query (10)'!N1227)</f>
        <v>- Check insulation of Spindle motor</v>
      </c>
      <c r="Q1227" s="38" t="str">
        <f>TRIM('query (10)'!N1227)</f>
        <v>- Check insulation of Spindle motor</v>
      </c>
      <c r="R1227" s="38" t="str">
        <f>TRIM(UPPER('query (10)'!R1227))</f>
        <v/>
      </c>
      <c r="S1227" s="38" t="str">
        <f>TRIM(UPPER('query (10)'!S1227))</f>
        <v/>
      </c>
      <c r="T1227" s="38" t="str">
        <f>IF('query (10)'!Q1227="","",TRIM(UPPER('query (10)'!Q1227)))</f>
        <v/>
      </c>
      <c r="U1227" s="38" t="str">
        <f>IF('query (10)'!T1227="","",'query (10)'!T1227)</f>
        <v/>
      </c>
      <c r="V1227" s="39" t="str">
        <f>IF('query (10)'!T1227="","",IFERROR(VALUE('query (10)'!T1227),""))</f>
        <v/>
      </c>
      <c r="W1227" s="40">
        <f>IF('query (10)'!U1227="","",'query (10)'!U1227)</f>
        <v>0</v>
      </c>
      <c r="X1227" s="39">
        <f>IF('query (10)'!V1227="","",'query (10)'!V1227)</f>
        <v>360</v>
      </c>
      <c r="Y1227" s="41">
        <f>IF('query (10)'!W1227="","",'query (10)'!W1227)</f>
        <v>46072</v>
      </c>
      <c r="Z1227" s="41">
        <f>IF('query (10)'!X1227="","",'query (10)'!X1227)</f>
        <v>46101</v>
      </c>
      <c r="AA1227" s="41">
        <f>IF('query (10)'!Y1227="","",'query (10)'!Y1227)</f>
        <v>46101</v>
      </c>
      <c r="AB1227" s="41">
        <f>IF('query (10)'!Z1227="","",'query (10)'!Z1227)</f>
        <v>46461</v>
      </c>
      <c r="AC1227" s="38" t="str">
        <f>IF(OR('query (10)'!AA1227="",COUNTIF(Cleaning_Rules!$A$21:$A$26,TRIM('query (10)'!AA1227))&gt;0),"",TRIM('query (10)'!AA1227))</f>
        <v/>
      </c>
      <c r="AD1227" s="38" t="str">
        <f>IF('query (10)'!AB1227="","",TRIM(IFERROR(_xlfn.TEXTBEFORE('query (10)'!AB1227,"("),'query (10)'!AB1227)))</f>
        <v>เริ่มซ่อมงาน PM แล้ว รับผิดชอบโดย NATDANAI JUTHATHEP</v>
      </c>
      <c r="AE1227" s="38" t="str">
        <f>IFERROR(LOWER(TRIM(_xlfn.TEXTBEFORE(_xlfn.TEXTAFTER('query (10)'!AB1227,"("),")"))),"")</f>
        <v>juthathep-n-4697@nsk.com</v>
      </c>
      <c r="AF1227" s="38" t="str">
        <f>IF('query (10)'!AD1227="","",TRIM('query (10)'!AD1227))</f>
        <v>พงษ์พิทักษ์ ศรไชย</v>
      </c>
      <c r="AG1227" s="38" t="str">
        <f>IF('query (10)'!AE1227="","",TRIM('query (10)'!AE1227))</f>
        <v>ณัฐดนัย จุฑาเทพ</v>
      </c>
      <c r="AH1227" s="38" t="str">
        <f>IF('query (10)'!AF1227="","",IFERROR(VALUE('query (10)'!AF1227),""))</f>
        <v/>
      </c>
      <c r="AI1227" s="38" t="str">
        <f>IF('query (10)'!AG1227="","",TRIM('query (10)'!AG1227))</f>
        <v/>
      </c>
      <c r="AJ1227" s="38" t="str">
        <f>IF('query (10)'!AH1227="","",IFERROR(VALUE('query (10)'!AH1227),""))</f>
        <v/>
      </c>
      <c r="AK1227" s="38" t="str">
        <f>IF('query (10)'!AI1227="","",TRIM('query (10)'!AI1227))</f>
        <v/>
      </c>
      <c r="AL1227" s="42">
        <f t="shared" si="95"/>
        <v>2026</v>
      </c>
      <c r="AM1227" s="42" t="str">
        <f t="shared" si="96"/>
        <v>2026-02</v>
      </c>
      <c r="AN1227" s="42" t="str">
        <f t="shared" ca="1" si="97"/>
        <v/>
      </c>
      <c r="AO1227" s="42" t="str">
        <f t="shared" si="98"/>
        <v>CH-821 | NOISE MANUAL INSPECTION M/C. | SB7 | MOTOR | Condition-based Maintenance | Electrical | Inspection | Important | - Check insulation of Spindle motor | เริ่มซ่อมงาน PM แล้ว รับผิดชอบโดย NATDANAI JUTHATHEP | ณัฐดนัย จุฑาเทพ</v>
      </c>
      <c r="AP1227" s="42" t="str">
        <f>_xlfn.TEXTJOIN("; ",TRUE,IF(COUNTA('query (10)'!A1227:AK1227)&lt;=6,"NEAR_EMPTY_ROW",""),IF($K1227="","MISSING_STATUS",""),IF(AND($K1227="เสร็จสิ้น",$Z1227=""),"DONE_NO_ACTUAL_DATE",""),IF(AND($I1227="Condition-based Maintenance",$AH1227=""),"CBM_NO_MEASUREMENT",""),IF(OR($X1227="",$X1227=0),"INVALID_PERIOD",""),IF(AND($AA1227&lt;&gt;"",$AB1227&lt;&gt;"",$AB1227&lt;$AA1227),"DATE_SEQUENCE_ERROR",""),IF(AND($AB1227&lt;&gt;"",$AB1227&gt;DATE(2030,12,31)),"DATE_OUTLIER",""),IF($C1227="","MISSING_QRCODE",""),IF($J1227="UNKNOWN","UNKNOWN_PM_TYPE",""),IF($L1227="UNKNOWN","UNKNOWN_STATUS",""))</f>
        <v>CBM_NO_MEASUREMENT</v>
      </c>
      <c r="AQ1227" s="42" t="str">
        <f t="shared" si="99"/>
        <v>NO</v>
      </c>
    </row>
    <row r="1228" spans="1:43" x14ac:dyDescent="0.3">
      <c r="A1228" s="38">
        <f>IF('query (10)'!A1228="","",'query (10)'!A1228)</f>
        <v>1403</v>
      </c>
      <c r="B1228" s="38">
        <f>IF('query (10)'!B1228="","",'query (10)'!B1228)</f>
        <v>18524</v>
      </c>
      <c r="C1228" s="38" t="str">
        <f>TRIM(UPPER('query (10)'!M1228))</f>
        <v>AR-824</v>
      </c>
      <c r="D1228" s="38" t="str">
        <f>TRIM(UPPER(IFERROR(_xlfn.TEXTBEFORE('query (10)'!L1228,"("),'query (10)'!L1228)))</f>
        <v>AUTO ANTIRUST M/C.</v>
      </c>
      <c r="E1228" s="38" t="str">
        <f>IFERROR(TRIM(UPPER(_xlfn.TEXTBEFORE(_xlfn.TEXTAFTER('query (10)'!L1228,"("),")"))),"")</f>
        <v/>
      </c>
      <c r="F1228" s="38" t="str">
        <f>TRIM('query (10)'!K1228)</f>
        <v>SB7</v>
      </c>
      <c r="G1228" s="38" t="str">
        <f>IF('query (10)'!J1228="","",'query (10)'!J1228)</f>
        <v>Motor</v>
      </c>
      <c r="H1228" s="38" t="str">
        <f>TRIM(UPPER('query (10)'!J1228))</f>
        <v>MOTOR</v>
      </c>
      <c r="I1228" s="38" t="str">
        <f>IF('query (10)'!F1228="","",'query (10)'!F1228)</f>
        <v>Condition-based Maintenance</v>
      </c>
      <c r="J1228" s="38" t="str">
        <f>IF('query (10)'!F1228="","",IFERROR(INDEX(Cleaning_Rules!$B$14:$B$17,MATCH(TRIM('query (10)'!F1228),Cleaning_Rules!$A$14:$A$17,0)),"UNKNOWN"))</f>
        <v>CBM</v>
      </c>
      <c r="K1228" s="38" t="str">
        <f>IF('query (10)'!G1228="","",'query (10)'!G1228)</f>
        <v>เสร็จสิ้น</v>
      </c>
      <c r="L1228" s="38" t="str">
        <f>IF('query (10)'!G1228="","MISSING",IFERROR(INDEX(Cleaning_Rules!$B$5:$B$10,MATCH(TRIM('query (10)'!G1228),Cleaning_Rules!$A$5:$A$10,0)),"UNKNOWN"))</f>
        <v>COMPLETED</v>
      </c>
      <c r="M1228" s="38" t="str">
        <f>IF('query (10)'!I1228="","",'query (10)'!I1228)</f>
        <v>Electrical</v>
      </c>
      <c r="N1228" s="38" t="str">
        <f>IF('query (10)'!O1228="","",'query (10)'!O1228)</f>
        <v>Inspection</v>
      </c>
      <c r="O1228" s="38" t="str">
        <f>IF('query (10)'!P1228="","",'query (10)'!P1228)</f>
        <v>Important</v>
      </c>
      <c r="P1228" s="38" t="str">
        <f>IF('query (10)'!N1228="","",'query (10)'!N1228)</f>
        <v>- Check insulation of Spindle motor</v>
      </c>
      <c r="Q1228" s="38" t="str">
        <f>TRIM('query (10)'!N1228)</f>
        <v>- Check insulation of Spindle motor</v>
      </c>
      <c r="R1228" s="38" t="str">
        <f>TRIM(UPPER('query (10)'!R1228))</f>
        <v/>
      </c>
      <c r="S1228" s="38" t="str">
        <f>TRIM(UPPER('query (10)'!S1228))</f>
        <v/>
      </c>
      <c r="T1228" s="38" t="str">
        <f>IF('query (10)'!Q1228="","",TRIM(UPPER('query (10)'!Q1228)))</f>
        <v/>
      </c>
      <c r="U1228" s="38" t="str">
        <f>IF('query (10)'!T1228="","",'query (10)'!T1228)</f>
        <v/>
      </c>
      <c r="V1228" s="39" t="str">
        <f>IF('query (10)'!T1228="","",IFERROR(VALUE('query (10)'!T1228),""))</f>
        <v/>
      </c>
      <c r="W1228" s="40">
        <f>IF('query (10)'!U1228="","",'query (10)'!U1228)</f>
        <v>0</v>
      </c>
      <c r="X1228" s="39">
        <f>IF('query (10)'!V1228="","",'query (10)'!V1228)</f>
        <v>360</v>
      </c>
      <c r="Y1228" s="41">
        <f>IF('query (10)'!W1228="","",'query (10)'!W1228)</f>
        <v>46072</v>
      </c>
      <c r="Z1228" s="41">
        <f>IF('query (10)'!X1228="","",'query (10)'!X1228)</f>
        <v>46101</v>
      </c>
      <c r="AA1228" s="41">
        <f>IF('query (10)'!Y1228="","",'query (10)'!Y1228)</f>
        <v>46101</v>
      </c>
      <c r="AB1228" s="41">
        <f>IF('query (10)'!Z1228="","",'query (10)'!Z1228)</f>
        <v>46461</v>
      </c>
      <c r="AC1228" s="38" t="str">
        <f>IF(OR('query (10)'!AA1228="",COUNTIF(Cleaning_Rules!$A$21:$A$26,TRIM('query (10)'!AA1228))&gt;0),"",TRIM('query (10)'!AA1228))</f>
        <v/>
      </c>
      <c r="AD1228" s="38" t="str">
        <f>IF('query (10)'!AB1228="","",TRIM(IFERROR(_xlfn.TEXTBEFORE('query (10)'!AB1228,"("),'query (10)'!AB1228)))</f>
        <v>เริ่มซ่อมงาน PM แล้ว รับผิดชอบโดย NATDANAI JUTHATHEP</v>
      </c>
      <c r="AE1228" s="38" t="str">
        <f>IFERROR(LOWER(TRIM(_xlfn.TEXTBEFORE(_xlfn.TEXTAFTER('query (10)'!AB1228,"("),")"))),"")</f>
        <v>juthathep-n-4697@nsk.com</v>
      </c>
      <c r="AF1228" s="38" t="str">
        <f>IF('query (10)'!AD1228="","",TRIM('query (10)'!AD1228))</f>
        <v>พงษ์พิทักษ์ ศรไชย</v>
      </c>
      <c r="AG1228" s="38" t="str">
        <f>IF('query (10)'!AE1228="","",TRIM('query (10)'!AE1228))</f>
        <v>ณัฐดนัย จุฑาเทพ</v>
      </c>
      <c r="AH1228" s="38" t="str">
        <f>IF('query (10)'!AF1228="","",IFERROR(VALUE('query (10)'!AF1228),""))</f>
        <v/>
      </c>
      <c r="AI1228" s="38" t="str">
        <f>IF('query (10)'!AG1228="","",TRIM('query (10)'!AG1228))</f>
        <v/>
      </c>
      <c r="AJ1228" s="38" t="str">
        <f>IF('query (10)'!AH1228="","",IFERROR(VALUE('query (10)'!AH1228),""))</f>
        <v/>
      </c>
      <c r="AK1228" s="38" t="str">
        <f>IF('query (10)'!AI1228="","",TRIM('query (10)'!AI1228))</f>
        <v/>
      </c>
      <c r="AL1228" s="42">
        <f t="shared" si="95"/>
        <v>2026</v>
      </c>
      <c r="AM1228" s="42" t="str">
        <f t="shared" si="96"/>
        <v>2026-02</v>
      </c>
      <c r="AN1228" s="42" t="str">
        <f t="shared" ca="1" si="97"/>
        <v/>
      </c>
      <c r="AO1228" s="42" t="str">
        <f t="shared" si="98"/>
        <v>AR-824 | AUTO ANTIRUST M/C. | SB7 | MOTOR | Condition-based Maintenance | Electrical | Inspection | Important | - Check insulation of Spindle motor | เริ่มซ่อมงาน PM แล้ว รับผิดชอบโดย NATDANAI JUTHATHEP | ณัฐดนัย จุฑาเทพ</v>
      </c>
      <c r="AP1228" s="42" t="str">
        <f>_xlfn.TEXTJOIN("; ",TRUE,IF(COUNTA('query (10)'!A1228:AK1228)&lt;=6,"NEAR_EMPTY_ROW",""),IF($K1228="","MISSING_STATUS",""),IF(AND($K1228="เสร็จสิ้น",$Z1228=""),"DONE_NO_ACTUAL_DATE",""),IF(AND($I1228="Condition-based Maintenance",$AH1228=""),"CBM_NO_MEASUREMENT",""),IF(OR($X1228="",$X1228=0),"INVALID_PERIOD",""),IF(AND($AA1228&lt;&gt;"",$AB1228&lt;&gt;"",$AB1228&lt;$AA1228),"DATE_SEQUENCE_ERROR",""),IF(AND($AB1228&lt;&gt;"",$AB1228&gt;DATE(2030,12,31)),"DATE_OUTLIER",""),IF($C1228="","MISSING_QRCODE",""),IF($J1228="UNKNOWN","UNKNOWN_PM_TYPE",""),IF($L1228="UNKNOWN","UNKNOWN_STATUS",""))</f>
        <v>CBM_NO_MEASUREMENT</v>
      </c>
      <c r="AQ1228" s="42" t="str">
        <f t="shared" si="99"/>
        <v>NO</v>
      </c>
    </row>
    <row r="1229" spans="1:43" x14ac:dyDescent="0.3">
      <c r="A1229" s="38">
        <f>IF('query (10)'!A1229="","",'query (10)'!A1229)</f>
        <v>1404</v>
      </c>
      <c r="B1229" s="38">
        <f>IF('query (10)'!B1229="","",'query (10)'!B1229)</f>
        <v>18528</v>
      </c>
      <c r="C1229" s="38" t="str">
        <f>TRIM(UPPER('query (10)'!M1229))</f>
        <v>AS-812</v>
      </c>
      <c r="D1229" s="38" t="str">
        <f>TRIM(UPPER(IFERROR(_xlfn.TEXTBEFORE('query (10)'!L1229,"("),'query (10)'!L1229)))</f>
        <v>MATCHING &amp; BALL FILLING M/C</v>
      </c>
      <c r="E1229" s="38" t="str">
        <f>IFERROR(TRIM(UPPER(_xlfn.TEXTBEFORE(_xlfn.TEXTAFTER('query (10)'!L1229,"("),")"))),"")</f>
        <v/>
      </c>
      <c r="F1229" s="38" t="str">
        <f>TRIM('query (10)'!K1229)</f>
        <v>SB7</v>
      </c>
      <c r="G1229" s="38" t="str">
        <f>IF('query (10)'!J1229="","",'query (10)'!J1229)</f>
        <v>Electrical Control</v>
      </c>
      <c r="H1229" s="38" t="str">
        <f>TRIM(UPPER('query (10)'!J1229))</f>
        <v>ELECTRICAL CONTROL</v>
      </c>
      <c r="I1229" s="38" t="str">
        <f>IF('query (10)'!F1229="","",'query (10)'!F1229)</f>
        <v>Time-based Maintenance</v>
      </c>
      <c r="J1229" s="38" t="str">
        <f>IF('query (10)'!F1229="","",IFERROR(INDEX(Cleaning_Rules!$B$14:$B$17,MATCH(TRIM('query (10)'!F1229),Cleaning_Rules!$A$14:$A$17,0)),"UNKNOWN"))</f>
        <v>TBM</v>
      </c>
      <c r="K1229" s="38" t="str">
        <f>IF('query (10)'!G1229="","",'query (10)'!G1229)</f>
        <v>เสร็จสิ้น</v>
      </c>
      <c r="L1229" s="38" t="str">
        <f>IF('query (10)'!G1229="","MISSING",IFERROR(INDEX(Cleaning_Rules!$B$5:$B$10,MATCH(TRIM('query (10)'!G1229),Cleaning_Rules!$A$5:$A$10,0)),"UNKNOWN"))</f>
        <v>COMPLETED</v>
      </c>
      <c r="M1229" s="38" t="str">
        <f>IF('query (10)'!I1229="","",'query (10)'!I1229)</f>
        <v>Electrical</v>
      </c>
      <c r="N1229" s="38" t="str">
        <f>IF('query (10)'!O1229="","",'query (10)'!O1229)</f>
        <v>Inspection</v>
      </c>
      <c r="O1229" s="38" t="str">
        <f>IF('query (10)'!P1229="","",'query (10)'!P1229)</f>
        <v>Medium</v>
      </c>
      <c r="P1229" s="38" t="str">
        <f>IF('query (10)'!N1229="","",'query (10)'!N1229)</f>
        <v xml:space="preserve">Check condition of Push botton, Emergency, Lamp and selector switch
- Check condition of Circuit breaker, Power supply, Magnetic, Relay
- Check condition of Reed switch
- Check condition of Proximity
-Check condition of Safety device </v>
      </c>
      <c r="Q1229" s="38" t="str">
        <f>TRIM('query (10)'!N1229)</f>
        <v>Check condition of Push botton, Emergency, Lamp and selector switch
- Check condition of Circuit breaker, Power supply, Magnetic, Relay
- Check condition of Reed switch
- Check condition of Proximity
-Check condition of Safety device</v>
      </c>
      <c r="R1229" s="38" t="str">
        <f>TRIM(UPPER('query (10)'!R1229))</f>
        <v/>
      </c>
      <c r="S1229" s="38" t="str">
        <f>TRIM(UPPER('query (10)'!S1229))</f>
        <v/>
      </c>
      <c r="T1229" s="38" t="str">
        <f>IF('query (10)'!Q1229="","",TRIM(UPPER('query (10)'!Q1229)))</f>
        <v/>
      </c>
      <c r="U1229" s="38" t="str">
        <f>IF('query (10)'!T1229="","",'query (10)'!T1229)</f>
        <v/>
      </c>
      <c r="V1229" s="39" t="str">
        <f>IF('query (10)'!T1229="","",IFERROR(VALUE('query (10)'!T1229),""))</f>
        <v/>
      </c>
      <c r="W1229" s="40">
        <f>IF('query (10)'!U1229="","",'query (10)'!U1229)</f>
        <v>0</v>
      </c>
      <c r="X1229" s="39">
        <f>IF('query (10)'!V1229="","",'query (10)'!V1229)</f>
        <v>30</v>
      </c>
      <c r="Y1229" s="41">
        <f>IF('query (10)'!W1229="","",'query (10)'!W1229)</f>
        <v>46072</v>
      </c>
      <c r="Z1229" s="41">
        <f>IF('query (10)'!X1229="","",'query (10)'!X1229)</f>
        <v>46076</v>
      </c>
      <c r="AA1229" s="41">
        <f>IF('query (10)'!Y1229="","",'query (10)'!Y1229)</f>
        <v>46076</v>
      </c>
      <c r="AB1229" s="41">
        <f>IF('query (10)'!Z1229="","",'query (10)'!Z1229)</f>
        <v>46106</v>
      </c>
      <c r="AC1229" s="38" t="str">
        <f>IF(OR('query (10)'!AA1229="",COUNTIF(Cleaning_Rules!$A$21:$A$26,TRIM('query (10)'!AA1229))&gt;0),"",TRIM('query (10)'!AA1229))</f>
        <v>เน้นการย้ำเปลื่อย</v>
      </c>
      <c r="AD1229" s="38" t="str">
        <f>IF('query (10)'!AB1229="","",TRIM(IFERROR(_xlfn.TEXTBEFORE('query (10)'!AB1229,"("),'query (10)'!AB1229)))</f>
        <v>เริ่มซ่อมงาน PM แล้ว รับผิดชอบโดย PONGPITAK SONCHAI</v>
      </c>
      <c r="AE1229" s="38" t="str">
        <f>IFERROR(LOWER(TRIM(_xlfn.TEXTBEFORE(_xlfn.TEXTAFTER('query (10)'!AB1229,"("),")"))),"")</f>
        <v>sonchai-p-6240@nsk.com</v>
      </c>
      <c r="AF1229" s="38" t="str">
        <f>IF('query (10)'!AD1229="","",TRIM('query (10)'!AD1229))</f>
        <v>พงษ์พิทักษ์ ศรไชย</v>
      </c>
      <c r="AG1229" s="38" t="str">
        <f>IF('query (10)'!AE1229="","",TRIM('query (10)'!AE1229))</f>
        <v>พงษ์พิทักษ์ ศรไชย</v>
      </c>
      <c r="AH1229" s="38" t="str">
        <f>IF('query (10)'!AF1229="","",IFERROR(VALUE('query (10)'!AF1229),""))</f>
        <v/>
      </c>
      <c r="AI1229" s="38" t="str">
        <f>IF('query (10)'!AG1229="","",TRIM('query (10)'!AG1229))</f>
        <v/>
      </c>
      <c r="AJ1229" s="38" t="str">
        <f>IF('query (10)'!AH1229="","",IFERROR(VALUE('query (10)'!AH1229),""))</f>
        <v/>
      </c>
      <c r="AK1229" s="38" t="str">
        <f>IF('query (10)'!AI1229="","",TRIM('query (10)'!AI1229))</f>
        <v/>
      </c>
      <c r="AL1229" s="42">
        <f t="shared" si="95"/>
        <v>2026</v>
      </c>
      <c r="AM1229" s="42" t="str">
        <f t="shared" si="96"/>
        <v>2026-02</v>
      </c>
      <c r="AN1229" s="42" t="str">
        <f t="shared" ca="1" si="97"/>
        <v/>
      </c>
      <c r="AO1229" s="42" t="str">
        <f t="shared" si="98"/>
        <v>AS-812 | MATCHING &amp; BALL FILLING M/C | SB7 | ELECTRICAL CONTROL | Time-based Maintenance | Electrical | Inspection | Medium | Check condition of Push botton, Emergency, Lamp and selector switch
- Check condition of Circuit breaker, Power supply, Magnetic, Relay
- Check condition of Reed switch
- Check condition of Proximity
-Check condition of Safety device | เน้นการย้ำเปลื่อย | เริ่มซ่อมงาน PM แล้ว รับผิดชอบโดย PONGPITAK SONCHAI | พงษ์พิทักษ์ ศรไชย</v>
      </c>
      <c r="AP1229" s="42" t="str">
        <f>_xlfn.TEXTJOIN("; ",TRUE,IF(COUNTA('query (10)'!A1229:AK1229)&lt;=6,"NEAR_EMPTY_ROW",""),IF($K1229="","MISSING_STATUS",""),IF(AND($K1229="เสร็จสิ้น",$Z1229=""),"DONE_NO_ACTUAL_DATE",""),IF(AND($I1229="Condition-based Maintenance",$AH1229=""),"CBM_NO_MEASUREMENT",""),IF(OR($X1229="",$X1229=0),"INVALID_PERIOD",""),IF(AND($AA1229&lt;&gt;"",$AB1229&lt;&gt;"",$AB1229&lt;$AA1229),"DATE_SEQUENCE_ERROR",""),IF(AND($AB1229&lt;&gt;"",$AB1229&gt;DATE(2030,12,31)),"DATE_OUTLIER",""),IF($C1229="","MISSING_QRCODE",""),IF($J1229="UNKNOWN","UNKNOWN_PM_TYPE",""),IF($L1229="UNKNOWN","UNKNOWN_STATUS",""))</f>
        <v/>
      </c>
      <c r="AQ1229" s="42" t="str">
        <f t="shared" si="99"/>
        <v>NO</v>
      </c>
    </row>
    <row r="1230" spans="1:43" x14ac:dyDescent="0.3">
      <c r="A1230" s="38">
        <f>IF('query (10)'!A1230="","",'query (10)'!A1230)</f>
        <v>1405</v>
      </c>
      <c r="B1230" s="38">
        <f>IF('query (10)'!B1230="","",'query (10)'!B1230)</f>
        <v>18526</v>
      </c>
      <c r="C1230" s="38" t="str">
        <f>TRIM(UPPER('query (10)'!M1230))</f>
        <v>AS-813</v>
      </c>
      <c r="D1230" s="38" t="str">
        <f>TRIM(UPPER(IFERROR(_xlfn.TEXTBEFORE('query (10)'!L1230,"("),'query (10)'!L1230)))</f>
        <v>RIVET PRESSING M/C</v>
      </c>
      <c r="E1230" s="38" t="str">
        <f>IFERROR(TRIM(UPPER(_xlfn.TEXTBEFORE(_xlfn.TEXTAFTER('query (10)'!L1230,"("),")"))),"")</f>
        <v/>
      </c>
      <c r="F1230" s="38" t="str">
        <f>TRIM('query (10)'!K1230)</f>
        <v>SB7</v>
      </c>
      <c r="G1230" s="38" t="str">
        <f>IF('query (10)'!J1230="","",'query (10)'!J1230)</f>
        <v>Electrical Control</v>
      </c>
      <c r="H1230" s="38" t="str">
        <f>TRIM(UPPER('query (10)'!J1230))</f>
        <v>ELECTRICAL CONTROL</v>
      </c>
      <c r="I1230" s="38" t="str">
        <f>IF('query (10)'!F1230="","",'query (10)'!F1230)</f>
        <v>Time-based Maintenance</v>
      </c>
      <c r="J1230" s="38" t="str">
        <f>IF('query (10)'!F1230="","",IFERROR(INDEX(Cleaning_Rules!$B$14:$B$17,MATCH(TRIM('query (10)'!F1230),Cleaning_Rules!$A$14:$A$17,0)),"UNKNOWN"))</f>
        <v>TBM</v>
      </c>
      <c r="K1230" s="38" t="str">
        <f>IF('query (10)'!G1230="","",'query (10)'!G1230)</f>
        <v>กำลังดำเนินการ</v>
      </c>
      <c r="L1230" s="38" t="str">
        <f>IF('query (10)'!G1230="","MISSING",IFERROR(INDEX(Cleaning_Rules!$B$5:$B$10,MATCH(TRIM('query (10)'!G1230),Cleaning_Rules!$A$5:$A$10,0)),"UNKNOWN"))</f>
        <v>IN_PROGRESS</v>
      </c>
      <c r="M1230" s="38" t="str">
        <f>IF('query (10)'!I1230="","",'query (10)'!I1230)</f>
        <v>Electrical</v>
      </c>
      <c r="N1230" s="38" t="str">
        <f>IF('query (10)'!O1230="","",'query (10)'!O1230)</f>
        <v>Inspection</v>
      </c>
      <c r="O1230" s="38" t="str">
        <f>IF('query (10)'!P1230="","",'query (10)'!P1230)</f>
        <v>Medium</v>
      </c>
      <c r="P1230" s="38" t="str">
        <f>IF('query (10)'!N1230="","",'query (10)'!N1230)</f>
        <v>Check condition of Push botton, Emergency, Lamp and selector switch
- Check condition of Circuit breaker, Power supply, Magnetic, Relay
- Check condition of Reed switch
- Check condition of Proximity
-Check condition of Safety device 
- List model of Check cage in pressing process (Model : Photo sensor)</v>
      </c>
      <c r="Q1230" s="38" t="str">
        <f>TRIM('query (10)'!N1230)</f>
        <v>Check condition of Push botton, Emergency, Lamp and selector switch
- Check condition of Circuit breaker, Power supply, Magnetic, Relay
- Check condition of Reed switch
- Check condition of Proximity
-Check condition of Safety device 
- List model of Check cage in pressing process (Model : Photo sensor)</v>
      </c>
      <c r="R1230" s="38" t="str">
        <f>TRIM(UPPER('query (10)'!R1230))</f>
        <v/>
      </c>
      <c r="S1230" s="38" t="str">
        <f>TRIM(UPPER('query (10)'!S1230))</f>
        <v/>
      </c>
      <c r="T1230" s="38" t="str">
        <f>IF('query (10)'!Q1230="","",TRIM(UPPER('query (10)'!Q1230)))</f>
        <v/>
      </c>
      <c r="U1230" s="38" t="str">
        <f>IF('query (10)'!T1230="","",'query (10)'!T1230)</f>
        <v/>
      </c>
      <c r="V1230" s="39" t="str">
        <f>IF('query (10)'!T1230="","",IFERROR(VALUE('query (10)'!T1230),""))</f>
        <v/>
      </c>
      <c r="W1230" s="40">
        <f>IF('query (10)'!U1230="","",'query (10)'!U1230)</f>
        <v>0</v>
      </c>
      <c r="X1230" s="39">
        <f>IF('query (10)'!V1230="","",'query (10)'!V1230)</f>
        <v>30</v>
      </c>
      <c r="Y1230" s="41">
        <f>IF('query (10)'!W1230="","",'query (10)'!W1230)</f>
        <v>46072</v>
      </c>
      <c r="Z1230" s="41" t="str">
        <f>IF('query (10)'!X1230="","",'query (10)'!X1230)</f>
        <v/>
      </c>
      <c r="AA1230" s="41">
        <f>IF('query (10)'!Y1230="","",'query (10)'!Y1230)</f>
        <v>46042</v>
      </c>
      <c r="AB1230" s="41">
        <f>IF('query (10)'!Z1230="","",'query (10)'!Z1230)</f>
        <v>46072</v>
      </c>
      <c r="AC1230" s="38" t="str">
        <f>IF(OR('query (10)'!AA1230="",COUNTIF(Cleaning_Rules!$A$21:$A$26,TRIM('query (10)'!AA1230))&gt;0),"",TRIM('query (10)'!AA1230))</f>
        <v/>
      </c>
      <c r="AD1230" s="38" t="str">
        <f>IF('query (10)'!AB1230="","",TRIM(IFERROR(_xlfn.TEXTBEFORE('query (10)'!AB1230,"("),'query (10)'!AB1230)))</f>
        <v>เริ่มซ่อมงาน PM แล้ว รับผิดชอบโดย PAHLA SEEDANG</v>
      </c>
      <c r="AE1230" s="38" t="str">
        <f>IFERROR(LOWER(TRIM(_xlfn.TEXTBEFORE(_xlfn.TEXTAFTER('query (10)'!AB1230,"("),")"))),"")</f>
        <v>pahla@nsk.com</v>
      </c>
      <c r="AF1230" s="38" t="str">
        <f>IF('query (10)'!AD1230="","",TRIM('query (10)'!AD1230))</f>
        <v>พงษ์พิทักษ์ ศรไชย</v>
      </c>
      <c r="AG1230" s="38" t="str">
        <f>IF('query (10)'!AE1230="","",TRIM('query (10)'!AE1230))</f>
        <v>อัมรินทร์ รักษาพล</v>
      </c>
      <c r="AH1230" s="38" t="str">
        <f>IF('query (10)'!AF1230="","",IFERROR(VALUE('query (10)'!AF1230),""))</f>
        <v/>
      </c>
      <c r="AI1230" s="38" t="str">
        <f>IF('query (10)'!AG1230="","",TRIM('query (10)'!AG1230))</f>
        <v/>
      </c>
      <c r="AJ1230" s="38" t="str">
        <f>IF('query (10)'!AH1230="","",IFERROR(VALUE('query (10)'!AH1230),""))</f>
        <v/>
      </c>
      <c r="AK1230" s="38" t="str">
        <f>IF('query (10)'!AI1230="","",TRIM('query (10)'!AI1230))</f>
        <v/>
      </c>
      <c r="AL1230" s="42">
        <f t="shared" si="95"/>
        <v>2026</v>
      </c>
      <c r="AM1230" s="42" t="str">
        <f t="shared" si="96"/>
        <v>2026-02</v>
      </c>
      <c r="AN1230" s="42" t="str">
        <f t="shared" ca="1" si="97"/>
        <v>OVERDUE</v>
      </c>
      <c r="AO1230" s="42" t="str">
        <f t="shared" si="98"/>
        <v>AS-813 | RIVET PRESSING M/C | SB7 | ELECTRICAL CONTROL | Time-based Maintenance | Electrical | Inspection | Medium | Check condition of Push botton, Emergency, Lamp and selector switch
- Check condition of Circuit breaker, Power supply, Magnetic, Relay
- Check condition of Reed switch
- Check condition of Proximity
-Check condition of Safety device 
- List model of Check cage in pressing process (Model : Photo sensor) | เริ่มซ่อมงาน PM แล้ว รับผิดชอบโดย PAHLA SEEDANG | อัมรินทร์ รักษาพล</v>
      </c>
      <c r="AP1230" s="42" t="str">
        <f>_xlfn.TEXTJOIN("; ",TRUE,IF(COUNTA('query (10)'!A1230:AK1230)&lt;=6,"NEAR_EMPTY_ROW",""),IF($K1230="","MISSING_STATUS",""),IF(AND($K1230="เสร็จสิ้น",$Z1230=""),"DONE_NO_ACTUAL_DATE",""),IF(AND($I1230="Condition-based Maintenance",$AH1230=""),"CBM_NO_MEASUREMENT",""),IF(OR($X1230="",$X1230=0),"INVALID_PERIOD",""),IF(AND($AA1230&lt;&gt;"",$AB1230&lt;&gt;"",$AB1230&lt;$AA1230),"DATE_SEQUENCE_ERROR",""),IF(AND($AB1230&lt;&gt;"",$AB1230&gt;DATE(2030,12,31)),"DATE_OUTLIER",""),IF($C1230="","MISSING_QRCODE",""),IF($J1230="UNKNOWN","UNKNOWN_PM_TYPE",""),IF($L1230="UNKNOWN","UNKNOWN_STATUS",""))</f>
        <v/>
      </c>
      <c r="AQ1230" s="42" t="str">
        <f t="shared" si="99"/>
        <v>NO</v>
      </c>
    </row>
    <row r="1231" spans="1:43" x14ac:dyDescent="0.3">
      <c r="A1231" s="38">
        <f>IF('query (10)'!A1231="","",'query (10)'!A1231)</f>
        <v>1407</v>
      </c>
      <c r="B1231" s="38">
        <f>IF('query (10)'!B1231="","",'query (10)'!B1231)</f>
        <v>18525</v>
      </c>
      <c r="C1231" s="38" t="str">
        <f>TRIM(UPPER('query (10)'!M1231))</f>
        <v>CH-820</v>
      </c>
      <c r="D1231" s="38" t="str">
        <f>TRIM(UPPER(IFERROR(_xlfn.TEXTBEFORE('query (10)'!L1231,"("),'query (10)'!L1231)))</f>
        <v>AUTOMATIC VIBRATION TESTING M/C.</v>
      </c>
      <c r="E1231" s="38" t="str">
        <f>IFERROR(TRIM(UPPER(_xlfn.TEXTBEFORE(_xlfn.TEXTAFTER('query (10)'!L1231,"("),")"))),"")</f>
        <v/>
      </c>
      <c r="F1231" s="38" t="str">
        <f>TRIM('query (10)'!K1231)</f>
        <v>SB7</v>
      </c>
      <c r="G1231" s="38" t="str">
        <f>IF('query (10)'!J1231="","",'query (10)'!J1231)</f>
        <v>Electrical Control</v>
      </c>
      <c r="H1231" s="38" t="str">
        <f>TRIM(UPPER('query (10)'!J1231))</f>
        <v>ELECTRICAL CONTROL</v>
      </c>
      <c r="I1231" s="38" t="str">
        <f>IF('query (10)'!F1231="","",'query (10)'!F1231)</f>
        <v>Time-based Maintenance</v>
      </c>
      <c r="J1231" s="38" t="str">
        <f>IF('query (10)'!F1231="","",IFERROR(INDEX(Cleaning_Rules!$B$14:$B$17,MATCH(TRIM('query (10)'!F1231),Cleaning_Rules!$A$14:$A$17,0)),"UNKNOWN"))</f>
        <v>TBM</v>
      </c>
      <c r="K1231" s="38" t="str">
        <f>IF('query (10)'!G1231="","",'query (10)'!G1231)</f>
        <v>เสร็จสิ้น</v>
      </c>
      <c r="L1231" s="38" t="str">
        <f>IF('query (10)'!G1231="","MISSING",IFERROR(INDEX(Cleaning_Rules!$B$5:$B$10,MATCH(TRIM('query (10)'!G1231),Cleaning_Rules!$A$5:$A$10,0)),"UNKNOWN"))</f>
        <v>COMPLETED</v>
      </c>
      <c r="M1231" s="38" t="str">
        <f>IF('query (10)'!I1231="","",'query (10)'!I1231)</f>
        <v>Electrical</v>
      </c>
      <c r="N1231" s="38" t="str">
        <f>IF('query (10)'!O1231="","",'query (10)'!O1231)</f>
        <v>Inspection</v>
      </c>
      <c r="O1231" s="38" t="str">
        <f>IF('query (10)'!P1231="","",'query (10)'!P1231)</f>
        <v>Medium</v>
      </c>
      <c r="P1231" s="38" t="str">
        <f>IF('query (10)'!N1231="","",'query (10)'!N1231)</f>
        <v xml:space="preserve">Check condition of Push botton, Emergency, Lamp and selector switch
- Check condition of Circuit breaker, Power supply, Magnetic, Relay
- Cleaning ventilation hot&amp;cool of cooling fan
-Check condition of Safety device </v>
      </c>
      <c r="Q1231" s="38" t="str">
        <f>TRIM('query (10)'!N1231)</f>
        <v>Check condition of Push botton, Emergency, Lamp and selector switch
- Check condition of Circuit breaker, Power supply, Magnetic, Relay
- Cleaning ventilation hot&amp;cool of cooling fan
-Check condition of Safety device</v>
      </c>
      <c r="R1231" s="38" t="str">
        <f>TRIM(UPPER('query (10)'!R1231))</f>
        <v/>
      </c>
      <c r="S1231" s="38" t="str">
        <f>TRIM(UPPER('query (10)'!S1231))</f>
        <v/>
      </c>
      <c r="T1231" s="38" t="str">
        <f>IF('query (10)'!Q1231="","",TRIM(UPPER('query (10)'!Q1231)))</f>
        <v/>
      </c>
      <c r="U1231" s="38" t="str">
        <f>IF('query (10)'!T1231="","",'query (10)'!T1231)</f>
        <v/>
      </c>
      <c r="V1231" s="39" t="str">
        <f>IF('query (10)'!T1231="","",IFERROR(VALUE('query (10)'!T1231),""))</f>
        <v/>
      </c>
      <c r="W1231" s="40">
        <f>IF('query (10)'!U1231="","",'query (10)'!U1231)</f>
        <v>0</v>
      </c>
      <c r="X1231" s="39">
        <f>IF('query (10)'!V1231="","",'query (10)'!V1231)</f>
        <v>30</v>
      </c>
      <c r="Y1231" s="41">
        <f>IF('query (10)'!W1231="","",'query (10)'!W1231)</f>
        <v>46072</v>
      </c>
      <c r="Z1231" s="41">
        <f>IF('query (10)'!X1231="","",'query (10)'!X1231)</f>
        <v>46090</v>
      </c>
      <c r="AA1231" s="41">
        <f>IF('query (10)'!Y1231="","",'query (10)'!Y1231)</f>
        <v>46090</v>
      </c>
      <c r="AB1231" s="41">
        <f>IF('query (10)'!Z1231="","",'query (10)'!Z1231)</f>
        <v>46120</v>
      </c>
      <c r="AC1231" s="38" t="str">
        <f>IF(OR('query (10)'!AA1231="",COUNTIF(Cleaning_Rules!$A$21:$A$26,TRIM('query (10)'!AA1231))&gt;0),"",TRIM('query (10)'!AA1231))</f>
        <v/>
      </c>
      <c r="AD1231" s="38" t="str">
        <f>IF('query (10)'!AB1231="","",TRIM(IFERROR(_xlfn.TEXTBEFORE('query (10)'!AB1231,"("),'query (10)'!AB1231)))</f>
        <v>เริ่มซ่อมงาน PM แล้ว รับผิดชอบโดย NATDANAI JUTHATHEP</v>
      </c>
      <c r="AE1231" s="38" t="str">
        <f>IFERROR(LOWER(TRIM(_xlfn.TEXTBEFORE(_xlfn.TEXTAFTER('query (10)'!AB1231,"("),")"))),"")</f>
        <v>juthathep-n-4697@nsk.com</v>
      </c>
      <c r="AF1231" s="38" t="str">
        <f>IF('query (10)'!AD1231="","",TRIM('query (10)'!AD1231))</f>
        <v>พงษ์พิทักษ์ ศรไชย</v>
      </c>
      <c r="AG1231" s="38" t="str">
        <f>IF('query (10)'!AE1231="","",TRIM('query (10)'!AE1231))</f>
        <v>ณัฐดนัย จุฑาเทพ</v>
      </c>
      <c r="AH1231" s="38" t="str">
        <f>IF('query (10)'!AF1231="","",IFERROR(VALUE('query (10)'!AF1231),""))</f>
        <v/>
      </c>
      <c r="AI1231" s="38" t="str">
        <f>IF('query (10)'!AG1231="","",TRIM('query (10)'!AG1231))</f>
        <v/>
      </c>
      <c r="AJ1231" s="38" t="str">
        <f>IF('query (10)'!AH1231="","",IFERROR(VALUE('query (10)'!AH1231),""))</f>
        <v/>
      </c>
      <c r="AK1231" s="38" t="str">
        <f>IF('query (10)'!AI1231="","",TRIM('query (10)'!AI1231))</f>
        <v/>
      </c>
      <c r="AL1231" s="42">
        <f t="shared" si="95"/>
        <v>2026</v>
      </c>
      <c r="AM1231" s="42" t="str">
        <f t="shared" si="96"/>
        <v>2026-02</v>
      </c>
      <c r="AN1231" s="42" t="str">
        <f t="shared" ca="1" si="97"/>
        <v/>
      </c>
      <c r="AO1231" s="42" t="str">
        <f t="shared" si="98"/>
        <v>CH-820 | AUTOMATIC VIBRATION TESTING M/C. | SB7 | ELECTRICAL CONTROL | Time-based Maintenance | Electrical | Inspection | Medium | Check condition of Push botton, Emergency, Lamp and selector switch
- Check condition of Circuit breaker, Power supply, Magnetic, Relay
- Cleaning ventilation hot&amp;cool of cooling fan
-Check condition of Safety device | เริ่มซ่อมงาน PM แล้ว รับผิดชอบโดย NATDANAI JUTHATHEP | ณัฐดนัย จุฑาเทพ</v>
      </c>
      <c r="AP1231" s="42" t="str">
        <f>_xlfn.TEXTJOIN("; ",TRUE,IF(COUNTA('query (10)'!A1231:AK1231)&lt;=6,"NEAR_EMPTY_ROW",""),IF($K1231="","MISSING_STATUS",""),IF(AND($K1231="เสร็จสิ้น",$Z1231=""),"DONE_NO_ACTUAL_DATE",""),IF(AND($I1231="Condition-based Maintenance",$AH1231=""),"CBM_NO_MEASUREMENT",""),IF(OR($X1231="",$X1231=0),"INVALID_PERIOD",""),IF(AND($AA1231&lt;&gt;"",$AB1231&lt;&gt;"",$AB1231&lt;$AA1231),"DATE_SEQUENCE_ERROR",""),IF(AND($AB1231&lt;&gt;"",$AB1231&gt;DATE(2030,12,31)),"DATE_OUTLIER",""),IF($C1231="","MISSING_QRCODE",""),IF($J1231="UNKNOWN","UNKNOWN_PM_TYPE",""),IF($L1231="UNKNOWN","UNKNOWN_STATUS",""))</f>
        <v/>
      </c>
      <c r="AQ1231" s="42" t="str">
        <f t="shared" si="99"/>
        <v>NO</v>
      </c>
    </row>
    <row r="1232" spans="1:43" x14ac:dyDescent="0.3">
      <c r="A1232" s="38">
        <f>IF('query (10)'!A1232="","",'query (10)'!A1232)</f>
        <v>1408</v>
      </c>
      <c r="B1232" s="38">
        <f>IF('query (10)'!B1232="","",'query (10)'!B1232)</f>
        <v>18527</v>
      </c>
      <c r="C1232" s="38" t="str">
        <f>TRIM(UPPER('query (10)'!M1232))</f>
        <v>MA-823</v>
      </c>
      <c r="D1232" s="38" t="str">
        <f>TRIM(UPPER(IFERROR(_xlfn.TEXTBEFORE('query (10)'!L1232,"("),'query (10)'!L1232)))</f>
        <v>LASER MARKER M/C.</v>
      </c>
      <c r="E1232" s="38" t="str">
        <f>IFERROR(TRIM(UPPER(_xlfn.TEXTBEFORE(_xlfn.TEXTAFTER('query (10)'!L1232,"("),")"))),"")</f>
        <v/>
      </c>
      <c r="F1232" s="38" t="str">
        <f>TRIM('query (10)'!K1232)</f>
        <v>SB7</v>
      </c>
      <c r="G1232" s="38" t="str">
        <f>IF('query (10)'!J1232="","",'query (10)'!J1232)</f>
        <v>Electrical Control</v>
      </c>
      <c r="H1232" s="38" t="str">
        <f>TRIM(UPPER('query (10)'!J1232))</f>
        <v>ELECTRICAL CONTROL</v>
      </c>
      <c r="I1232" s="38" t="str">
        <f>IF('query (10)'!F1232="","",'query (10)'!F1232)</f>
        <v>Time-based Maintenance</v>
      </c>
      <c r="J1232" s="38" t="str">
        <f>IF('query (10)'!F1232="","",IFERROR(INDEX(Cleaning_Rules!$B$14:$B$17,MATCH(TRIM('query (10)'!F1232),Cleaning_Rules!$A$14:$A$17,0)),"UNKNOWN"))</f>
        <v>TBM</v>
      </c>
      <c r="K1232" s="38" t="str">
        <f>IF('query (10)'!G1232="","",'query (10)'!G1232)</f>
        <v>เสร็จสิ้น</v>
      </c>
      <c r="L1232" s="38" t="str">
        <f>IF('query (10)'!G1232="","MISSING",IFERROR(INDEX(Cleaning_Rules!$B$5:$B$10,MATCH(TRIM('query (10)'!G1232),Cleaning_Rules!$A$5:$A$10,0)),"UNKNOWN"))</f>
        <v>COMPLETED</v>
      </c>
      <c r="M1232" s="38" t="str">
        <f>IF('query (10)'!I1232="","",'query (10)'!I1232)</f>
        <v>Electrical</v>
      </c>
      <c r="N1232" s="38" t="str">
        <f>IF('query (10)'!O1232="","",'query (10)'!O1232)</f>
        <v>Inspection</v>
      </c>
      <c r="O1232" s="38" t="str">
        <f>IF('query (10)'!P1232="","",'query (10)'!P1232)</f>
        <v>Medium</v>
      </c>
      <c r="P1232" s="38" t="str">
        <f>IF('query (10)'!N1232="","",'query (10)'!N1232)</f>
        <v xml:space="preserve">Check condition of Push botton, Emergency, Lamp and selector switch
- Check condition of Circuit breaker, Power supply, Magnetic, Relay
- Change dust filter 
- Check condition of laser
-Check condition of Safety device </v>
      </c>
      <c r="Q1232" s="38" t="str">
        <f>TRIM('query (10)'!N1232)</f>
        <v>Check condition of Push botton, Emergency, Lamp and selector switch
- Check condition of Circuit breaker, Power supply, Magnetic, Relay
- Change dust filter 
- Check condition of laser
-Check condition of Safety device</v>
      </c>
      <c r="R1232" s="38" t="str">
        <f>TRIM(UPPER('query (10)'!R1232))</f>
        <v/>
      </c>
      <c r="S1232" s="38" t="str">
        <f>TRIM(UPPER('query (10)'!S1232))</f>
        <v/>
      </c>
      <c r="T1232" s="38" t="str">
        <f>IF('query (10)'!Q1232="","",TRIM(UPPER('query (10)'!Q1232)))</f>
        <v/>
      </c>
      <c r="U1232" s="38" t="str">
        <f>IF('query (10)'!T1232="","",'query (10)'!T1232)</f>
        <v/>
      </c>
      <c r="V1232" s="39" t="str">
        <f>IF('query (10)'!T1232="","",IFERROR(VALUE('query (10)'!T1232),""))</f>
        <v/>
      </c>
      <c r="W1232" s="40">
        <f>IF('query (10)'!U1232="","",'query (10)'!U1232)</f>
        <v>0</v>
      </c>
      <c r="X1232" s="39">
        <f>IF('query (10)'!V1232="","",'query (10)'!V1232)</f>
        <v>30</v>
      </c>
      <c r="Y1232" s="41">
        <f>IF('query (10)'!W1232="","",'query (10)'!W1232)</f>
        <v>46072</v>
      </c>
      <c r="Z1232" s="41">
        <f>IF('query (10)'!X1232="","",'query (10)'!X1232)</f>
        <v>46090</v>
      </c>
      <c r="AA1232" s="41">
        <f>IF('query (10)'!Y1232="","",'query (10)'!Y1232)</f>
        <v>46090</v>
      </c>
      <c r="AB1232" s="41">
        <f>IF('query (10)'!Z1232="","",'query (10)'!Z1232)</f>
        <v>46120</v>
      </c>
      <c r="AC1232" s="38" t="str">
        <f>IF(OR('query (10)'!AA1232="",COUNTIF(Cleaning_Rules!$A$21:$A$26,TRIM('query (10)'!AA1232))&gt;0),"",TRIM('query (10)'!AA1232))</f>
        <v/>
      </c>
      <c r="AD1232" s="38" t="str">
        <f>IF('query (10)'!AB1232="","",TRIM(IFERROR(_xlfn.TEXTBEFORE('query (10)'!AB1232,"("),'query (10)'!AB1232)))</f>
        <v>เริ่มซ่อมงาน PM แล้ว รับผิดชอบโดย NATDANAI JUTHATHEP</v>
      </c>
      <c r="AE1232" s="38" t="str">
        <f>IFERROR(LOWER(TRIM(_xlfn.TEXTBEFORE(_xlfn.TEXTAFTER('query (10)'!AB1232,"("),")"))),"")</f>
        <v>juthathep-n-4697@nsk.com</v>
      </c>
      <c r="AF1232" s="38" t="str">
        <f>IF('query (10)'!AD1232="","",TRIM('query (10)'!AD1232))</f>
        <v>พงษ์พิทักษ์ ศรไชย</v>
      </c>
      <c r="AG1232" s="38" t="str">
        <f>IF('query (10)'!AE1232="","",TRIM('query (10)'!AE1232))</f>
        <v>ณัฐดนัย จุฑาเทพ</v>
      </c>
      <c r="AH1232" s="38" t="str">
        <f>IF('query (10)'!AF1232="","",IFERROR(VALUE('query (10)'!AF1232),""))</f>
        <v/>
      </c>
      <c r="AI1232" s="38" t="str">
        <f>IF('query (10)'!AG1232="","",TRIM('query (10)'!AG1232))</f>
        <v/>
      </c>
      <c r="AJ1232" s="38" t="str">
        <f>IF('query (10)'!AH1232="","",IFERROR(VALUE('query (10)'!AH1232),""))</f>
        <v/>
      </c>
      <c r="AK1232" s="38" t="str">
        <f>IF('query (10)'!AI1232="","",TRIM('query (10)'!AI1232))</f>
        <v/>
      </c>
      <c r="AL1232" s="42">
        <f t="shared" si="95"/>
        <v>2026</v>
      </c>
      <c r="AM1232" s="42" t="str">
        <f t="shared" si="96"/>
        <v>2026-02</v>
      </c>
      <c r="AN1232" s="42" t="str">
        <f t="shared" ca="1" si="97"/>
        <v/>
      </c>
      <c r="AO1232" s="42" t="str">
        <f t="shared" si="98"/>
        <v>MA-823 | LASER MARKER M/C. | SB7 | ELECTRICAL CONTROL | Time-based Maintenance | Electrical | Inspection | Medium | Check condition of Push botton, Emergency, Lamp and selector switch
- Check condition of Circuit breaker, Power supply, Magnetic, Relay
- Change dust filter 
- Check condition of laser
-Check condition of Safety device | เริ่มซ่อมงาน PM แล้ว รับผิดชอบโดย NATDANAI JUTHATHEP | ณัฐดนัย จุฑาเทพ</v>
      </c>
      <c r="AP1232" s="42" t="str">
        <f>_xlfn.TEXTJOIN("; ",TRUE,IF(COUNTA('query (10)'!A1232:AK1232)&lt;=6,"NEAR_EMPTY_ROW",""),IF($K1232="","MISSING_STATUS",""),IF(AND($K1232="เสร็จสิ้น",$Z1232=""),"DONE_NO_ACTUAL_DATE",""),IF(AND($I1232="Condition-based Maintenance",$AH1232=""),"CBM_NO_MEASUREMENT",""),IF(OR($X1232="",$X1232=0),"INVALID_PERIOD",""),IF(AND($AA1232&lt;&gt;"",$AB1232&lt;&gt;"",$AB1232&lt;$AA1232),"DATE_SEQUENCE_ERROR",""),IF(AND($AB1232&lt;&gt;"",$AB1232&gt;DATE(2030,12,31)),"DATE_OUTLIER",""),IF($C1232="","MISSING_QRCODE",""),IF($J1232="UNKNOWN","UNKNOWN_PM_TYPE",""),IF($L1232="UNKNOWN","UNKNOWN_STATUS",""))</f>
        <v/>
      </c>
      <c r="AQ1232" s="42" t="str">
        <f t="shared" si="99"/>
        <v>NO</v>
      </c>
    </row>
    <row r="1233" spans="1:43" x14ac:dyDescent="0.3">
      <c r="A1233" s="38">
        <f>IF('query (10)'!A1233="","",'query (10)'!A1233)</f>
        <v>1409</v>
      </c>
      <c r="B1233" s="38">
        <f>IF('query (10)'!B1233="","",'query (10)'!B1233)</f>
        <v>18507</v>
      </c>
      <c r="C1233" s="38" t="str">
        <f>TRIM(UPPER('query (10)'!M1233))</f>
        <v>GR-859</v>
      </c>
      <c r="D1233" s="38" t="str">
        <f>TRIM(UPPER(IFERROR(_xlfn.TEXTBEFORE('query (10)'!L1233,"("),'query (10)'!L1233)))</f>
        <v>OUTER RING RACEWAY GRINDING M/C</v>
      </c>
      <c r="E1233" s="38" t="str">
        <f>IFERROR(TRIM(UPPER(_xlfn.TEXTBEFORE(_xlfn.TEXTAFTER('query (10)'!L1233,"("),")"))),"")</f>
        <v/>
      </c>
      <c r="F1233" s="38" t="str">
        <f>TRIM('query (10)'!K1233)</f>
        <v>SB8</v>
      </c>
      <c r="G1233" s="38" t="str">
        <f>IF('query (10)'!J1233="","",'query (10)'!J1233)</f>
        <v>Electrical Control</v>
      </c>
      <c r="H1233" s="38" t="str">
        <f>TRIM(UPPER('query (10)'!J1233))</f>
        <v>ELECTRICAL CONTROL</v>
      </c>
      <c r="I1233" s="38" t="str">
        <f>IF('query (10)'!F1233="","",'query (10)'!F1233)</f>
        <v>Time-based Maintenance</v>
      </c>
      <c r="J1233" s="38" t="str">
        <f>IF('query (10)'!F1233="","",IFERROR(INDEX(Cleaning_Rules!$B$14:$B$17,MATCH(TRIM('query (10)'!F1233),Cleaning_Rules!$A$14:$A$17,0)),"UNKNOWN"))</f>
        <v>TBM</v>
      </c>
      <c r="K1233" s="38" t="str">
        <f>IF('query (10)'!G1233="","",'query (10)'!G1233)</f>
        <v>กำลังดำเนินการ</v>
      </c>
      <c r="L1233" s="38" t="str">
        <f>IF('query (10)'!G1233="","MISSING",IFERROR(INDEX(Cleaning_Rules!$B$5:$B$10,MATCH(TRIM('query (10)'!G1233),Cleaning_Rules!$A$5:$A$10,0)),"UNKNOWN"))</f>
        <v>IN_PROGRESS</v>
      </c>
      <c r="M1233" s="38" t="str">
        <f>IF('query (10)'!I1233="","",'query (10)'!I1233)</f>
        <v>Electrical</v>
      </c>
      <c r="N1233" s="38" t="str">
        <f>IF('query (10)'!O1233="","",'query (10)'!O1233)</f>
        <v>Inspection</v>
      </c>
      <c r="O1233" s="38" t="str">
        <f>IF('query (10)'!P1233="","",'query (10)'!P1233)</f>
        <v>Medium</v>
      </c>
      <c r="P1233" s="38" t="str">
        <f>IF('query (10)'!N1233="","",'query (10)'!N1233)</f>
        <v xml:space="preserve">- Check insulation of Work head/ Dresser and Wheel head motor
- Check condition of Push botton, Emergency, Lamp and selector switch
- Check condition of Circuit breaker, Power supply, Magnetic, Relay.
- Check condition of Servo amp, Inverter
-Check condition of Safety device </v>
      </c>
      <c r="Q1233" s="38" t="str">
        <f>TRIM('query (10)'!N1233)</f>
        <v>- Check insulation of Work head/ Dresser and Wheel head motor
- Check condition of Push botton, Emergency, Lamp and selector switch
- Check condition of Circuit breaker, Power supply, Magnetic, Relay.
- Check condition of Servo amp, Inverter
-Check condition of Safety device</v>
      </c>
      <c r="R1233" s="38" t="str">
        <f>TRIM(UPPER('query (10)'!R1233))</f>
        <v/>
      </c>
      <c r="S1233" s="38" t="str">
        <f>TRIM(UPPER('query (10)'!S1233))</f>
        <v/>
      </c>
      <c r="T1233" s="38" t="str">
        <f>IF('query (10)'!Q1233="","",TRIM(UPPER('query (10)'!Q1233)))</f>
        <v/>
      </c>
      <c r="U1233" s="38" t="str">
        <f>IF('query (10)'!T1233="","",'query (10)'!T1233)</f>
        <v/>
      </c>
      <c r="V1233" s="39" t="str">
        <f>IF('query (10)'!T1233="","",IFERROR(VALUE('query (10)'!T1233),""))</f>
        <v/>
      </c>
      <c r="W1233" s="40">
        <f>IF('query (10)'!U1233="","",'query (10)'!U1233)</f>
        <v>0</v>
      </c>
      <c r="X1233" s="39">
        <f>IF('query (10)'!V1233="","",'query (10)'!V1233)</f>
        <v>30</v>
      </c>
      <c r="Y1233" s="41">
        <f>IF('query (10)'!W1233="","",'query (10)'!W1233)</f>
        <v>46074</v>
      </c>
      <c r="Z1233" s="41" t="str">
        <f>IF('query (10)'!X1233="","",'query (10)'!X1233)</f>
        <v/>
      </c>
      <c r="AA1233" s="41">
        <f>IF('query (10)'!Y1233="","",'query (10)'!Y1233)</f>
        <v>46044</v>
      </c>
      <c r="AB1233" s="41">
        <f>IF('query (10)'!Z1233="","",'query (10)'!Z1233)</f>
        <v>46074</v>
      </c>
      <c r="AC1233" s="38" t="str">
        <f>IF(OR('query (10)'!AA1233="",COUNTIF(Cleaning_Rules!$A$21:$A$26,TRIM('query (10)'!AA1233))&gt;0),"",TRIM('query (10)'!AA1233))</f>
        <v>Insulation test ย้อนหลัง</v>
      </c>
      <c r="AD1233" s="38" t="str">
        <f>IF('query (10)'!AB1233="","",TRIM(IFERROR(_xlfn.TEXTBEFORE('query (10)'!AB1233,"("),'query (10)'!AB1233)))</f>
        <v>เริ่มซ่อมงาน PM แล้ว รับผิดชอบโดย PAHLA SEEDANG</v>
      </c>
      <c r="AE1233" s="38" t="str">
        <f>IFERROR(LOWER(TRIM(_xlfn.TEXTBEFORE(_xlfn.TEXTAFTER('query (10)'!AB1233,"("),")"))),"")</f>
        <v>pahla@nsk.com</v>
      </c>
      <c r="AF1233" s="38" t="str">
        <f>IF('query (10)'!AD1233="","",TRIM('query (10)'!AD1233))</f>
        <v>พงษ์พิทักษ์ ศรไชย</v>
      </c>
      <c r="AG1233" s="38" t="str">
        <f>IF('query (10)'!AE1233="","",TRIM('query (10)'!AE1233))</f>
        <v>อัมรินทร์ รักษาพล</v>
      </c>
      <c r="AH1233" s="38" t="str">
        <f>IF('query (10)'!AF1233="","",IFERROR(VALUE('query (10)'!AF1233),""))</f>
        <v/>
      </c>
      <c r="AI1233" s="38" t="str">
        <f>IF('query (10)'!AG1233="","",TRIM('query (10)'!AG1233))</f>
        <v/>
      </c>
      <c r="AJ1233" s="38" t="str">
        <f>IF('query (10)'!AH1233="","",IFERROR(VALUE('query (10)'!AH1233),""))</f>
        <v/>
      </c>
      <c r="AK1233" s="38" t="str">
        <f>IF('query (10)'!AI1233="","",TRIM('query (10)'!AI1233))</f>
        <v/>
      </c>
      <c r="AL1233" s="42">
        <f t="shared" si="95"/>
        <v>2026</v>
      </c>
      <c r="AM1233" s="42" t="str">
        <f t="shared" si="96"/>
        <v>2026-02</v>
      </c>
      <c r="AN1233" s="42" t="str">
        <f t="shared" ca="1" si="97"/>
        <v>OVERDUE</v>
      </c>
      <c r="AO1233" s="42" t="str">
        <f t="shared" si="98"/>
        <v>GR-859 | OUTER RING RACEWAY GRINDING M/C | SB8 | ELECTRICAL CONTROL | Time-based Maintenance | Electrical | Inspection | Medium | - Check insulation of Work head/ Dresser and Wheel head motor
- Check condition of Push botton, Emergency, Lamp and selector switch
- Check condition of Circuit breaker, Power supply, Magnetic, Relay.
- Check condition of Servo amp, Inverter
-Check condition of Safety device | Insulation test ย้อนหลัง | เริ่มซ่อมงาน PM แล้ว รับผิดชอบโดย PAHLA SEEDANG | อัมรินทร์ รักษาพล</v>
      </c>
      <c r="AP1233" s="42" t="str">
        <f>_xlfn.TEXTJOIN("; ",TRUE,IF(COUNTA('query (10)'!A1233:AK1233)&lt;=6,"NEAR_EMPTY_ROW",""),IF($K1233="","MISSING_STATUS",""),IF(AND($K1233="เสร็จสิ้น",$Z1233=""),"DONE_NO_ACTUAL_DATE",""),IF(AND($I1233="Condition-based Maintenance",$AH1233=""),"CBM_NO_MEASUREMENT",""),IF(OR($X1233="",$X1233=0),"INVALID_PERIOD",""),IF(AND($AA1233&lt;&gt;"",$AB1233&lt;&gt;"",$AB1233&lt;$AA1233),"DATE_SEQUENCE_ERROR",""),IF(AND($AB1233&lt;&gt;"",$AB1233&gt;DATE(2030,12,31)),"DATE_OUTLIER",""),IF($C1233="","MISSING_QRCODE",""),IF($J1233="UNKNOWN","UNKNOWN_PM_TYPE",""),IF($L1233="UNKNOWN","UNKNOWN_STATUS",""))</f>
        <v/>
      </c>
      <c r="AQ1233" s="42" t="str">
        <f t="shared" si="99"/>
        <v>NO</v>
      </c>
    </row>
    <row r="1234" spans="1:43" x14ac:dyDescent="0.3">
      <c r="A1234" s="38">
        <f>IF('query (10)'!A1234="","",'query (10)'!A1234)</f>
        <v>1410</v>
      </c>
      <c r="B1234" s="38">
        <f>IF('query (10)'!B1234="","",'query (10)'!B1234)</f>
        <v>18508</v>
      </c>
      <c r="C1234" s="38" t="str">
        <f>TRIM(UPPER('query (10)'!M1234))</f>
        <v>GR-862</v>
      </c>
      <c r="D1234" s="38" t="str">
        <f>TRIM(UPPER(IFERROR(_xlfn.TEXTBEFORE('query (10)'!L1234,"("),'query (10)'!L1234)))</f>
        <v>INNER RING RACEWAY GRINDING M/C</v>
      </c>
      <c r="E1234" s="38" t="str">
        <f>IFERROR(TRIM(UPPER(_xlfn.TEXTBEFORE(_xlfn.TEXTAFTER('query (10)'!L1234,"("),")"))),"")</f>
        <v/>
      </c>
      <c r="F1234" s="38" t="str">
        <f>TRIM('query (10)'!K1234)</f>
        <v>SB8</v>
      </c>
      <c r="G1234" s="38" t="str">
        <f>IF('query (10)'!J1234="","",'query (10)'!J1234)</f>
        <v>Electrical Control</v>
      </c>
      <c r="H1234" s="38" t="str">
        <f>TRIM(UPPER('query (10)'!J1234))</f>
        <v>ELECTRICAL CONTROL</v>
      </c>
      <c r="I1234" s="38" t="str">
        <f>IF('query (10)'!F1234="","",'query (10)'!F1234)</f>
        <v>Time-based Maintenance</v>
      </c>
      <c r="J1234" s="38" t="str">
        <f>IF('query (10)'!F1234="","",IFERROR(INDEX(Cleaning_Rules!$B$14:$B$17,MATCH(TRIM('query (10)'!F1234),Cleaning_Rules!$A$14:$A$17,0)),"UNKNOWN"))</f>
        <v>TBM</v>
      </c>
      <c r="K1234" s="38" t="str">
        <f>IF('query (10)'!G1234="","",'query (10)'!G1234)</f>
        <v>กำลังดำเนินการ</v>
      </c>
      <c r="L1234" s="38" t="str">
        <f>IF('query (10)'!G1234="","MISSING",IFERROR(INDEX(Cleaning_Rules!$B$5:$B$10,MATCH(TRIM('query (10)'!G1234),Cleaning_Rules!$A$5:$A$10,0)),"UNKNOWN"))</f>
        <v>IN_PROGRESS</v>
      </c>
      <c r="M1234" s="38" t="str">
        <f>IF('query (10)'!I1234="","",'query (10)'!I1234)</f>
        <v>Electrical</v>
      </c>
      <c r="N1234" s="38" t="str">
        <f>IF('query (10)'!O1234="","",'query (10)'!O1234)</f>
        <v>Inspection</v>
      </c>
      <c r="O1234" s="38" t="str">
        <f>IF('query (10)'!P1234="","",'query (10)'!P1234)</f>
        <v>Medium</v>
      </c>
      <c r="P1234" s="38" t="str">
        <f>IF('query (10)'!N1234="","",'query (10)'!N1234)</f>
        <v xml:space="preserve">- Check condition of Push botton, Emergency, Lamp and selector switch
- Check condition of Circuit breaker, Power supply, Magnetic, Relay.
- Check condition of Servo amp, Inverter
-Check condition of Safety device </v>
      </c>
      <c r="Q1234" s="38" t="str">
        <f>TRIM('query (10)'!N1234)</f>
        <v>- Check condition of Push botton, Emergency, Lamp and selector switch
- Check condition of Circuit breaker, Power supply, Magnetic, Relay.
- Check condition of Servo amp, Inverter
-Check condition of Safety device</v>
      </c>
      <c r="R1234" s="38" t="str">
        <f>TRIM(UPPER('query (10)'!R1234))</f>
        <v/>
      </c>
      <c r="S1234" s="38" t="str">
        <f>TRIM(UPPER('query (10)'!S1234))</f>
        <v/>
      </c>
      <c r="T1234" s="38" t="str">
        <f>IF('query (10)'!Q1234="","",TRIM(UPPER('query (10)'!Q1234)))</f>
        <v/>
      </c>
      <c r="U1234" s="38" t="str">
        <f>IF('query (10)'!T1234="","",'query (10)'!T1234)</f>
        <v/>
      </c>
      <c r="V1234" s="39" t="str">
        <f>IF('query (10)'!T1234="","",IFERROR(VALUE('query (10)'!T1234),""))</f>
        <v/>
      </c>
      <c r="W1234" s="40">
        <f>IF('query (10)'!U1234="","",'query (10)'!U1234)</f>
        <v>0</v>
      </c>
      <c r="X1234" s="39">
        <f>IF('query (10)'!V1234="","",'query (10)'!V1234)</f>
        <v>30</v>
      </c>
      <c r="Y1234" s="41">
        <f>IF('query (10)'!W1234="","",'query (10)'!W1234)</f>
        <v>46074</v>
      </c>
      <c r="Z1234" s="41" t="str">
        <f>IF('query (10)'!X1234="","",'query (10)'!X1234)</f>
        <v/>
      </c>
      <c r="AA1234" s="41">
        <f>IF('query (10)'!Y1234="","",'query (10)'!Y1234)</f>
        <v>46044</v>
      </c>
      <c r="AB1234" s="41">
        <f>IF('query (10)'!Z1234="","",'query (10)'!Z1234)</f>
        <v>46074</v>
      </c>
      <c r="AC1234" s="38" t="str">
        <f>IF(OR('query (10)'!AA1234="",COUNTIF(Cleaning_Rules!$A$21:$A$26,TRIM('query (10)'!AA1234))&gt;0),"",TRIM('query (10)'!AA1234))</f>
        <v/>
      </c>
      <c r="AD1234" s="38" t="str">
        <f>IF('query (10)'!AB1234="","",TRIM(IFERROR(_xlfn.TEXTBEFORE('query (10)'!AB1234,"("),'query (10)'!AB1234)))</f>
        <v>เริ่มซ่อมงาน PM แล้ว รับผิดชอบโดย PAHLA SEEDANG</v>
      </c>
      <c r="AE1234" s="38" t="str">
        <f>IFERROR(LOWER(TRIM(_xlfn.TEXTBEFORE(_xlfn.TEXTAFTER('query (10)'!AB1234,"("),")"))),"")</f>
        <v>pahla@nsk.com</v>
      </c>
      <c r="AF1234" s="38" t="str">
        <f>IF('query (10)'!AD1234="","",TRIM('query (10)'!AD1234))</f>
        <v>พงษ์พิทักษ์ ศรไชย</v>
      </c>
      <c r="AG1234" s="38" t="str">
        <f>IF('query (10)'!AE1234="","",TRIM('query (10)'!AE1234))</f>
        <v>อัมรินทร์ รักษาพล</v>
      </c>
      <c r="AH1234" s="38" t="str">
        <f>IF('query (10)'!AF1234="","",IFERROR(VALUE('query (10)'!AF1234),""))</f>
        <v/>
      </c>
      <c r="AI1234" s="38" t="str">
        <f>IF('query (10)'!AG1234="","",TRIM('query (10)'!AG1234))</f>
        <v/>
      </c>
      <c r="AJ1234" s="38" t="str">
        <f>IF('query (10)'!AH1234="","",IFERROR(VALUE('query (10)'!AH1234),""))</f>
        <v/>
      </c>
      <c r="AK1234" s="38" t="str">
        <f>IF('query (10)'!AI1234="","",TRIM('query (10)'!AI1234))</f>
        <v/>
      </c>
      <c r="AL1234" s="42">
        <f t="shared" si="95"/>
        <v>2026</v>
      </c>
      <c r="AM1234" s="42" t="str">
        <f t="shared" si="96"/>
        <v>2026-02</v>
      </c>
      <c r="AN1234" s="42" t="str">
        <f t="shared" ca="1" si="97"/>
        <v>OVERDUE</v>
      </c>
      <c r="AO1234" s="42" t="str">
        <f t="shared" si="98"/>
        <v>GR-862 | INNER RING RACEWAY GRINDING M/C | SB8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PAHLA SEEDANG | อัมรินทร์ รักษาพล</v>
      </c>
      <c r="AP1234" s="42" t="str">
        <f>_xlfn.TEXTJOIN("; ",TRUE,IF(COUNTA('query (10)'!A1234:AK1234)&lt;=6,"NEAR_EMPTY_ROW",""),IF($K1234="","MISSING_STATUS",""),IF(AND($K1234="เสร็จสิ้น",$Z1234=""),"DONE_NO_ACTUAL_DATE",""),IF(AND($I1234="Condition-based Maintenance",$AH1234=""),"CBM_NO_MEASUREMENT",""),IF(OR($X1234="",$X1234=0),"INVALID_PERIOD",""),IF(AND($AA1234&lt;&gt;"",$AB1234&lt;&gt;"",$AB1234&lt;$AA1234),"DATE_SEQUENCE_ERROR",""),IF(AND($AB1234&lt;&gt;"",$AB1234&gt;DATE(2030,12,31)),"DATE_OUTLIER",""),IF($C1234="","MISSING_QRCODE",""),IF($J1234="UNKNOWN","UNKNOWN_PM_TYPE",""),IF($L1234="UNKNOWN","UNKNOWN_STATUS",""))</f>
        <v/>
      </c>
      <c r="AQ1234" s="42" t="str">
        <f t="shared" si="99"/>
        <v>NO</v>
      </c>
    </row>
    <row r="1235" spans="1:43" x14ac:dyDescent="0.3">
      <c r="A1235" s="38">
        <f>IF('query (10)'!A1235="","",'query (10)'!A1235)</f>
        <v>1411</v>
      </c>
      <c r="B1235" s="38">
        <f>IF('query (10)'!B1235="","",'query (10)'!B1235)</f>
        <v>18509</v>
      </c>
      <c r="C1235" s="38" t="str">
        <f>TRIM(UPPER('query (10)'!M1235))</f>
        <v>GR-863</v>
      </c>
      <c r="D1235" s="38" t="str">
        <f>TRIM(UPPER(IFERROR(_xlfn.TEXTBEFORE('query (10)'!L1235,"("),'query (10)'!L1235)))</f>
        <v>INNER RING BORE GRINDING M/C</v>
      </c>
      <c r="E1235" s="38" t="str">
        <f>IFERROR(TRIM(UPPER(_xlfn.TEXTBEFORE(_xlfn.TEXTAFTER('query (10)'!L1235,"("),")"))),"")</f>
        <v/>
      </c>
      <c r="F1235" s="38" t="str">
        <f>TRIM('query (10)'!K1235)</f>
        <v>SB8</v>
      </c>
      <c r="G1235" s="38" t="str">
        <f>IF('query (10)'!J1235="","",'query (10)'!J1235)</f>
        <v>Electrical Control</v>
      </c>
      <c r="H1235" s="38" t="str">
        <f>TRIM(UPPER('query (10)'!J1235))</f>
        <v>ELECTRICAL CONTROL</v>
      </c>
      <c r="I1235" s="38" t="str">
        <f>IF('query (10)'!F1235="","",'query (10)'!F1235)</f>
        <v>Time-based Maintenance</v>
      </c>
      <c r="J1235" s="38" t="str">
        <f>IF('query (10)'!F1235="","",IFERROR(INDEX(Cleaning_Rules!$B$14:$B$17,MATCH(TRIM('query (10)'!F1235),Cleaning_Rules!$A$14:$A$17,0)),"UNKNOWN"))</f>
        <v>TBM</v>
      </c>
      <c r="K1235" s="38" t="str">
        <f>IF('query (10)'!G1235="","",'query (10)'!G1235)</f>
        <v>กำลังดำเนินการ</v>
      </c>
      <c r="L1235" s="38" t="str">
        <f>IF('query (10)'!G1235="","MISSING",IFERROR(INDEX(Cleaning_Rules!$B$5:$B$10,MATCH(TRIM('query (10)'!G1235),Cleaning_Rules!$A$5:$A$10,0)),"UNKNOWN"))</f>
        <v>IN_PROGRESS</v>
      </c>
      <c r="M1235" s="38" t="str">
        <f>IF('query (10)'!I1235="","",'query (10)'!I1235)</f>
        <v>Electrical</v>
      </c>
      <c r="N1235" s="38" t="str">
        <f>IF('query (10)'!O1235="","",'query (10)'!O1235)</f>
        <v>Inspection</v>
      </c>
      <c r="O1235" s="38" t="str">
        <f>IF('query (10)'!P1235="","",'query (10)'!P1235)</f>
        <v>Medium</v>
      </c>
      <c r="P1235" s="38" t="str">
        <f>IF('query (10)'!N1235="","",'query (10)'!N1235)</f>
        <v xml:space="preserve">- Check condition of Push botton, Emergency, Lamp and selector switch
- Check condition of Circuit breaker, Power supply, Magnetic, Relay.
- Check condition of Servo amp, Inverter
-Check condition of Safety device </v>
      </c>
      <c r="Q1235" s="38" t="str">
        <f>TRIM('query (10)'!N1235)</f>
        <v>- Check condition of Push botton, Emergency, Lamp and selector switch
- Check condition of Circuit breaker, Power supply, Magnetic, Relay.
- Check condition of Servo amp, Inverter
-Check condition of Safety device</v>
      </c>
      <c r="R1235" s="38" t="str">
        <f>TRIM(UPPER('query (10)'!R1235))</f>
        <v/>
      </c>
      <c r="S1235" s="38" t="str">
        <f>TRIM(UPPER('query (10)'!S1235))</f>
        <v/>
      </c>
      <c r="T1235" s="38" t="str">
        <f>IF('query (10)'!Q1235="","",TRIM(UPPER('query (10)'!Q1235)))</f>
        <v/>
      </c>
      <c r="U1235" s="38" t="str">
        <f>IF('query (10)'!T1235="","",'query (10)'!T1235)</f>
        <v/>
      </c>
      <c r="V1235" s="39" t="str">
        <f>IF('query (10)'!T1235="","",IFERROR(VALUE('query (10)'!T1235),""))</f>
        <v/>
      </c>
      <c r="W1235" s="40">
        <f>IF('query (10)'!U1235="","",'query (10)'!U1235)</f>
        <v>0</v>
      </c>
      <c r="X1235" s="39">
        <f>IF('query (10)'!V1235="","",'query (10)'!V1235)</f>
        <v>30</v>
      </c>
      <c r="Y1235" s="41">
        <f>IF('query (10)'!W1235="","",'query (10)'!W1235)</f>
        <v>46074</v>
      </c>
      <c r="Z1235" s="41" t="str">
        <f>IF('query (10)'!X1235="","",'query (10)'!X1235)</f>
        <v/>
      </c>
      <c r="AA1235" s="41">
        <f>IF('query (10)'!Y1235="","",'query (10)'!Y1235)</f>
        <v>46044</v>
      </c>
      <c r="AB1235" s="41">
        <f>IF('query (10)'!Z1235="","",'query (10)'!Z1235)</f>
        <v>46074</v>
      </c>
      <c r="AC1235" s="38" t="str">
        <f>IF(OR('query (10)'!AA1235="",COUNTIF(Cleaning_Rules!$A$21:$A$26,TRIM('query (10)'!AA1235))&gt;0),"",TRIM('query (10)'!AA1235))</f>
        <v/>
      </c>
      <c r="AD1235" s="38" t="str">
        <f>IF('query (10)'!AB1235="","",TRIM(IFERROR(_xlfn.TEXTBEFORE('query (10)'!AB1235,"("),'query (10)'!AB1235)))</f>
        <v>เริ่มซ่อมงาน PM แล้ว รับผิดชอบโดย PAHLA SEEDANG</v>
      </c>
      <c r="AE1235" s="38" t="str">
        <f>IFERROR(LOWER(TRIM(_xlfn.TEXTBEFORE(_xlfn.TEXTAFTER('query (10)'!AB1235,"("),")"))),"")</f>
        <v>pahla@nsk.com</v>
      </c>
      <c r="AF1235" s="38" t="str">
        <f>IF('query (10)'!AD1235="","",TRIM('query (10)'!AD1235))</f>
        <v>พงษ์พิทักษ์ ศรไชย</v>
      </c>
      <c r="AG1235" s="38" t="str">
        <f>IF('query (10)'!AE1235="","",TRIM('query (10)'!AE1235))</f>
        <v>อัมรินทร์ รักษาพล</v>
      </c>
      <c r="AH1235" s="38" t="str">
        <f>IF('query (10)'!AF1235="","",IFERROR(VALUE('query (10)'!AF1235),""))</f>
        <v/>
      </c>
      <c r="AI1235" s="38" t="str">
        <f>IF('query (10)'!AG1235="","",TRIM('query (10)'!AG1235))</f>
        <v/>
      </c>
      <c r="AJ1235" s="38" t="str">
        <f>IF('query (10)'!AH1235="","",IFERROR(VALUE('query (10)'!AH1235),""))</f>
        <v/>
      </c>
      <c r="AK1235" s="38" t="str">
        <f>IF('query (10)'!AI1235="","",TRIM('query (10)'!AI1235))</f>
        <v/>
      </c>
      <c r="AL1235" s="42">
        <f t="shared" si="95"/>
        <v>2026</v>
      </c>
      <c r="AM1235" s="42" t="str">
        <f t="shared" si="96"/>
        <v>2026-02</v>
      </c>
      <c r="AN1235" s="42" t="str">
        <f t="shared" ca="1" si="97"/>
        <v>OVERDUE</v>
      </c>
      <c r="AO1235" s="42" t="str">
        <f t="shared" si="98"/>
        <v>GR-863 | INNER RING BORE GRINDING M/C | SB8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PAHLA SEEDANG | อัมรินทร์ รักษาพล</v>
      </c>
      <c r="AP1235" s="42" t="str">
        <f>_xlfn.TEXTJOIN("; ",TRUE,IF(COUNTA('query (10)'!A1235:AK1235)&lt;=6,"NEAR_EMPTY_ROW",""),IF($K1235="","MISSING_STATUS",""),IF(AND($K1235="เสร็จสิ้น",$Z1235=""),"DONE_NO_ACTUAL_DATE",""),IF(AND($I1235="Condition-based Maintenance",$AH1235=""),"CBM_NO_MEASUREMENT",""),IF(OR($X1235="",$X1235=0),"INVALID_PERIOD",""),IF(AND($AA1235&lt;&gt;"",$AB1235&lt;&gt;"",$AB1235&lt;$AA1235),"DATE_SEQUENCE_ERROR",""),IF(AND($AB1235&lt;&gt;"",$AB1235&gt;DATE(2030,12,31)),"DATE_OUTLIER",""),IF($C1235="","MISSING_QRCODE",""),IF($J1235="UNKNOWN","UNKNOWN_PM_TYPE",""),IF($L1235="UNKNOWN","UNKNOWN_STATUS",""))</f>
        <v/>
      </c>
      <c r="AQ1235" s="42" t="str">
        <f t="shared" si="99"/>
        <v>NO</v>
      </c>
    </row>
    <row r="1236" spans="1:43" x14ac:dyDescent="0.3">
      <c r="A1236" s="38">
        <f>IF('query (10)'!A1236="","",'query (10)'!A1236)</f>
        <v>1412</v>
      </c>
      <c r="B1236" s="38">
        <f>IF('query (10)'!B1236="","",'query (10)'!B1236)</f>
        <v>18510</v>
      </c>
      <c r="C1236" s="38" t="str">
        <f>TRIM(UPPER('query (10)'!M1236))</f>
        <v>GR-861</v>
      </c>
      <c r="D1236" s="38" t="str">
        <f>TRIM(UPPER(IFERROR(_xlfn.TEXTBEFORE('query (10)'!L1236,"("),'query (10)'!L1236)))</f>
        <v>OUTER RING RACEWAY SUPER FINISH M/C</v>
      </c>
      <c r="E1236" s="38" t="str">
        <f>IFERROR(TRIM(UPPER(_xlfn.TEXTBEFORE(_xlfn.TEXTAFTER('query (10)'!L1236,"("),")"))),"")</f>
        <v/>
      </c>
      <c r="F1236" s="38" t="str">
        <f>TRIM('query (10)'!K1236)</f>
        <v>SB8</v>
      </c>
      <c r="G1236" s="38" t="str">
        <f>IF('query (10)'!J1236="","",'query (10)'!J1236)</f>
        <v>Electrical Control</v>
      </c>
      <c r="H1236" s="38" t="str">
        <f>TRIM(UPPER('query (10)'!J1236))</f>
        <v>ELECTRICAL CONTROL</v>
      </c>
      <c r="I1236" s="38" t="str">
        <f>IF('query (10)'!F1236="","",'query (10)'!F1236)</f>
        <v>Time-based Maintenance</v>
      </c>
      <c r="J1236" s="38" t="str">
        <f>IF('query (10)'!F1236="","",IFERROR(INDEX(Cleaning_Rules!$B$14:$B$17,MATCH(TRIM('query (10)'!F1236),Cleaning_Rules!$A$14:$A$17,0)),"UNKNOWN"))</f>
        <v>TBM</v>
      </c>
      <c r="K1236" s="38" t="str">
        <f>IF('query (10)'!G1236="","",'query (10)'!G1236)</f>
        <v>กำลังดำเนินการ</v>
      </c>
      <c r="L1236" s="38" t="str">
        <f>IF('query (10)'!G1236="","MISSING",IFERROR(INDEX(Cleaning_Rules!$B$5:$B$10,MATCH(TRIM('query (10)'!G1236),Cleaning_Rules!$A$5:$A$10,0)),"UNKNOWN"))</f>
        <v>IN_PROGRESS</v>
      </c>
      <c r="M1236" s="38" t="str">
        <f>IF('query (10)'!I1236="","",'query (10)'!I1236)</f>
        <v>Electrical</v>
      </c>
      <c r="N1236" s="38" t="str">
        <f>IF('query (10)'!O1236="","",'query (10)'!O1236)</f>
        <v>Inspection</v>
      </c>
      <c r="O1236" s="38" t="str">
        <f>IF('query (10)'!P1236="","",'query (10)'!P1236)</f>
        <v>Medium</v>
      </c>
      <c r="P1236" s="38" t="str">
        <f>IF('query (10)'!N1236="","",'query (10)'!N1236)</f>
        <v xml:space="preserve">- Check condition of Push botton, Emergency, Lamp and selector switch
- Check condition of Circuit breaker, Power supply, Magnetic, Relay.
- Check condition of Servo amp, Inverter
- Check/ Cleaning oil leak in terminal box
-Check condition of Safety device </v>
      </c>
      <c r="Q1236" s="38" t="str">
        <f>TRIM('query (10)'!N1236)</f>
        <v>- Check condition of Push botton, Emergency, Lamp and selector switch
- Check condition of Circuit breaker, Power supply, Magnetic, Relay.
- Check condition of Servo amp, Inverter
- Check/ Cleaning oil leak in terminal box
-Check condition of Safety device</v>
      </c>
      <c r="R1236" s="38" t="str">
        <f>TRIM(UPPER('query (10)'!R1236))</f>
        <v/>
      </c>
      <c r="S1236" s="38" t="str">
        <f>TRIM(UPPER('query (10)'!S1236))</f>
        <v/>
      </c>
      <c r="T1236" s="38" t="str">
        <f>IF('query (10)'!Q1236="","",TRIM(UPPER('query (10)'!Q1236)))</f>
        <v/>
      </c>
      <c r="U1236" s="38" t="str">
        <f>IF('query (10)'!T1236="","",'query (10)'!T1236)</f>
        <v/>
      </c>
      <c r="V1236" s="39" t="str">
        <f>IF('query (10)'!T1236="","",IFERROR(VALUE('query (10)'!T1236),""))</f>
        <v/>
      </c>
      <c r="W1236" s="40">
        <f>IF('query (10)'!U1236="","",'query (10)'!U1236)</f>
        <v>0</v>
      </c>
      <c r="X1236" s="39">
        <f>IF('query (10)'!V1236="","",'query (10)'!V1236)</f>
        <v>30</v>
      </c>
      <c r="Y1236" s="41">
        <f>IF('query (10)'!W1236="","",'query (10)'!W1236)</f>
        <v>46074</v>
      </c>
      <c r="Z1236" s="41" t="str">
        <f>IF('query (10)'!X1236="","",'query (10)'!X1236)</f>
        <v/>
      </c>
      <c r="AA1236" s="41">
        <f>IF('query (10)'!Y1236="","",'query (10)'!Y1236)</f>
        <v>46044</v>
      </c>
      <c r="AB1236" s="41">
        <f>IF('query (10)'!Z1236="","",'query (10)'!Z1236)</f>
        <v>46074</v>
      </c>
      <c r="AC1236" s="38" t="str">
        <f>IF(OR('query (10)'!AA1236="",COUNTIF(Cleaning_Rules!$A$21:$A$26,TRIM('query (10)'!AA1236))&gt;0),"",TRIM('query (10)'!AA1236))</f>
        <v/>
      </c>
      <c r="AD1236" s="38" t="str">
        <f>IF('query (10)'!AB1236="","",TRIM(IFERROR(_xlfn.TEXTBEFORE('query (10)'!AB1236,"("),'query (10)'!AB1236)))</f>
        <v>เริ่มซ่อมงาน PM แล้ว รับผิดชอบโดย PAHLA SEEDANG</v>
      </c>
      <c r="AE1236" s="38" t="str">
        <f>IFERROR(LOWER(TRIM(_xlfn.TEXTBEFORE(_xlfn.TEXTAFTER('query (10)'!AB1236,"("),")"))),"")</f>
        <v>pahla@nsk.com</v>
      </c>
      <c r="AF1236" s="38" t="str">
        <f>IF('query (10)'!AD1236="","",TRIM('query (10)'!AD1236))</f>
        <v>พงษ์พิทักษ์ ศรไชย</v>
      </c>
      <c r="AG1236" s="38" t="str">
        <f>IF('query (10)'!AE1236="","",TRIM('query (10)'!AE1236))</f>
        <v>อัมรินทร์ รักษาพล</v>
      </c>
      <c r="AH1236" s="38" t="str">
        <f>IF('query (10)'!AF1236="","",IFERROR(VALUE('query (10)'!AF1236),""))</f>
        <v/>
      </c>
      <c r="AI1236" s="38" t="str">
        <f>IF('query (10)'!AG1236="","",TRIM('query (10)'!AG1236))</f>
        <v/>
      </c>
      <c r="AJ1236" s="38" t="str">
        <f>IF('query (10)'!AH1236="","",IFERROR(VALUE('query (10)'!AH1236),""))</f>
        <v/>
      </c>
      <c r="AK1236" s="38" t="str">
        <f>IF('query (10)'!AI1236="","",TRIM('query (10)'!AI1236))</f>
        <v/>
      </c>
      <c r="AL1236" s="42">
        <f t="shared" si="95"/>
        <v>2026</v>
      </c>
      <c r="AM1236" s="42" t="str">
        <f t="shared" si="96"/>
        <v>2026-02</v>
      </c>
      <c r="AN1236" s="42" t="str">
        <f t="shared" ca="1" si="97"/>
        <v>OVERDUE</v>
      </c>
      <c r="AO1236" s="42" t="str">
        <f t="shared" si="98"/>
        <v>GR-861 | OUTER RING RACEWAY SUPER FINISH M/C | SB8 | ELECTRICAL CONTROL | Time-based Maintenance | Electrical | Inspection | Medium | - Check condition of Push botton, Emergency, Lamp and selector switch
- Check condition of Circuit breaker, Power supply, Magnetic, Relay.
- Check condition of Servo amp, Inverter
- Check/ Cleaning oil leak in terminal box
-Check condition of Safety device | เริ่มซ่อมงาน PM แล้ว รับผิดชอบโดย PAHLA SEEDANG | อัมรินทร์ รักษาพล</v>
      </c>
      <c r="AP1236" s="42" t="str">
        <f>_xlfn.TEXTJOIN("; ",TRUE,IF(COUNTA('query (10)'!A1236:AK1236)&lt;=6,"NEAR_EMPTY_ROW",""),IF($K1236="","MISSING_STATUS",""),IF(AND($K1236="เสร็จสิ้น",$Z1236=""),"DONE_NO_ACTUAL_DATE",""),IF(AND($I1236="Condition-based Maintenance",$AH1236=""),"CBM_NO_MEASUREMENT",""),IF(OR($X1236="",$X1236=0),"INVALID_PERIOD",""),IF(AND($AA1236&lt;&gt;"",$AB1236&lt;&gt;"",$AB1236&lt;$AA1236),"DATE_SEQUENCE_ERROR",""),IF(AND($AB1236&lt;&gt;"",$AB1236&gt;DATE(2030,12,31)),"DATE_OUTLIER",""),IF($C1236="","MISSING_QRCODE",""),IF($J1236="UNKNOWN","UNKNOWN_PM_TYPE",""),IF($L1236="UNKNOWN","UNKNOWN_STATUS",""))</f>
        <v/>
      </c>
      <c r="AQ1236" s="42" t="str">
        <f t="shared" si="99"/>
        <v>NO</v>
      </c>
    </row>
    <row r="1237" spans="1:43" x14ac:dyDescent="0.3">
      <c r="A1237" s="38">
        <f>IF('query (10)'!A1237="","",'query (10)'!A1237)</f>
        <v>1413</v>
      </c>
      <c r="B1237" s="38">
        <f>IF('query (10)'!B1237="","",'query (10)'!B1237)</f>
        <v>18512</v>
      </c>
      <c r="C1237" s="38" t="str">
        <f>TRIM(UPPER('query (10)'!M1237))</f>
        <v>GR-865</v>
      </c>
      <c r="D1237" s="38" t="str">
        <f>TRIM(UPPER(IFERROR(_xlfn.TEXTBEFORE('query (10)'!L1237,"("),'query (10)'!L1237)))</f>
        <v>INNER RING RACEWAY SUPER FINISH M/C</v>
      </c>
      <c r="E1237" s="38" t="str">
        <f>IFERROR(TRIM(UPPER(_xlfn.TEXTBEFORE(_xlfn.TEXTAFTER('query (10)'!L1237,"("),")"))),"")</f>
        <v/>
      </c>
      <c r="F1237" s="38" t="str">
        <f>TRIM('query (10)'!K1237)</f>
        <v>SB8</v>
      </c>
      <c r="G1237" s="38" t="str">
        <f>IF('query (10)'!J1237="","",'query (10)'!J1237)</f>
        <v>Electrical Control</v>
      </c>
      <c r="H1237" s="38" t="str">
        <f>TRIM(UPPER('query (10)'!J1237))</f>
        <v>ELECTRICAL CONTROL</v>
      </c>
      <c r="I1237" s="38" t="str">
        <f>IF('query (10)'!F1237="","",'query (10)'!F1237)</f>
        <v>Time-based Maintenance</v>
      </c>
      <c r="J1237" s="38" t="str">
        <f>IF('query (10)'!F1237="","",IFERROR(INDEX(Cleaning_Rules!$B$14:$B$17,MATCH(TRIM('query (10)'!F1237),Cleaning_Rules!$A$14:$A$17,0)),"UNKNOWN"))</f>
        <v>TBM</v>
      </c>
      <c r="K1237" s="38" t="str">
        <f>IF('query (10)'!G1237="","",'query (10)'!G1237)</f>
        <v>กำลังดำเนินการ</v>
      </c>
      <c r="L1237" s="38" t="str">
        <f>IF('query (10)'!G1237="","MISSING",IFERROR(INDEX(Cleaning_Rules!$B$5:$B$10,MATCH(TRIM('query (10)'!G1237),Cleaning_Rules!$A$5:$A$10,0)),"UNKNOWN"))</f>
        <v>IN_PROGRESS</v>
      </c>
      <c r="M1237" s="38" t="str">
        <f>IF('query (10)'!I1237="","",'query (10)'!I1237)</f>
        <v>Electrical</v>
      </c>
      <c r="N1237" s="38" t="str">
        <f>IF('query (10)'!O1237="","",'query (10)'!O1237)</f>
        <v>Inspection</v>
      </c>
      <c r="O1237" s="38" t="str">
        <f>IF('query (10)'!P1237="","",'query (10)'!P1237)</f>
        <v>Medium</v>
      </c>
      <c r="P1237" s="38" t="str">
        <f>IF('query (10)'!N1237="","",'query (10)'!N1237)</f>
        <v xml:space="preserve">- Check condition of Push botton, Emergency, Lamp and selector switch
- Check condition of Circuit breaker, Power supply, Magnetic, Relay.
- Check condition of Servo amp, Inverter
- Check/ Cleaning oil leak in terminal box
-Check condition of Safety device </v>
      </c>
      <c r="Q1237" s="38" t="str">
        <f>TRIM('query (10)'!N1237)</f>
        <v>- Check condition of Push botton, Emergency, Lamp and selector switch
- Check condition of Circuit breaker, Power supply, Magnetic, Relay.
- Check condition of Servo amp, Inverter
- Check/ Cleaning oil leak in terminal box
-Check condition of Safety device</v>
      </c>
      <c r="R1237" s="38" t="str">
        <f>TRIM(UPPER('query (10)'!R1237))</f>
        <v/>
      </c>
      <c r="S1237" s="38" t="str">
        <f>TRIM(UPPER('query (10)'!S1237))</f>
        <v/>
      </c>
      <c r="T1237" s="38" t="str">
        <f>IF('query (10)'!Q1237="","",TRIM(UPPER('query (10)'!Q1237)))</f>
        <v/>
      </c>
      <c r="U1237" s="38" t="str">
        <f>IF('query (10)'!T1237="","",'query (10)'!T1237)</f>
        <v/>
      </c>
      <c r="V1237" s="39" t="str">
        <f>IF('query (10)'!T1237="","",IFERROR(VALUE('query (10)'!T1237),""))</f>
        <v/>
      </c>
      <c r="W1237" s="40">
        <f>IF('query (10)'!U1237="","",'query (10)'!U1237)</f>
        <v>0</v>
      </c>
      <c r="X1237" s="39">
        <f>IF('query (10)'!V1237="","",'query (10)'!V1237)</f>
        <v>30</v>
      </c>
      <c r="Y1237" s="41">
        <f>IF('query (10)'!W1237="","",'query (10)'!W1237)</f>
        <v>46074</v>
      </c>
      <c r="Z1237" s="41" t="str">
        <f>IF('query (10)'!X1237="","",'query (10)'!X1237)</f>
        <v/>
      </c>
      <c r="AA1237" s="41">
        <f>IF('query (10)'!Y1237="","",'query (10)'!Y1237)</f>
        <v>46044</v>
      </c>
      <c r="AB1237" s="41">
        <f>IF('query (10)'!Z1237="","",'query (10)'!Z1237)</f>
        <v>46074</v>
      </c>
      <c r="AC1237" s="38" t="str">
        <f>IF(OR('query (10)'!AA1237="",COUNTIF(Cleaning_Rules!$A$21:$A$26,TRIM('query (10)'!AA1237))&gt;0),"",TRIM('query (10)'!AA1237))</f>
        <v/>
      </c>
      <c r="AD1237" s="38" t="str">
        <f>IF('query (10)'!AB1237="","",TRIM(IFERROR(_xlfn.TEXTBEFORE('query (10)'!AB1237,"("),'query (10)'!AB1237)))</f>
        <v>เริ่มซ่อมงาน PM แล้ว รับผิดชอบโดย PAHLA SEEDANG</v>
      </c>
      <c r="AE1237" s="38" t="str">
        <f>IFERROR(LOWER(TRIM(_xlfn.TEXTBEFORE(_xlfn.TEXTAFTER('query (10)'!AB1237,"("),")"))),"")</f>
        <v>pahla@nsk.com</v>
      </c>
      <c r="AF1237" s="38" t="str">
        <f>IF('query (10)'!AD1237="","",TRIM('query (10)'!AD1237))</f>
        <v>พงษ์พิทักษ์ ศรไชย</v>
      </c>
      <c r="AG1237" s="38" t="str">
        <f>IF('query (10)'!AE1237="","",TRIM('query (10)'!AE1237))</f>
        <v>พงษ์พิทักษ์ ศรไชย</v>
      </c>
      <c r="AH1237" s="38" t="str">
        <f>IF('query (10)'!AF1237="","",IFERROR(VALUE('query (10)'!AF1237),""))</f>
        <v/>
      </c>
      <c r="AI1237" s="38" t="str">
        <f>IF('query (10)'!AG1237="","",TRIM('query (10)'!AG1237))</f>
        <v/>
      </c>
      <c r="AJ1237" s="38" t="str">
        <f>IF('query (10)'!AH1237="","",IFERROR(VALUE('query (10)'!AH1237),""))</f>
        <v/>
      </c>
      <c r="AK1237" s="38" t="str">
        <f>IF('query (10)'!AI1237="","",TRIM('query (10)'!AI1237))</f>
        <v/>
      </c>
      <c r="AL1237" s="42">
        <f t="shared" si="95"/>
        <v>2026</v>
      </c>
      <c r="AM1237" s="42" t="str">
        <f t="shared" si="96"/>
        <v>2026-02</v>
      </c>
      <c r="AN1237" s="42" t="str">
        <f t="shared" ca="1" si="97"/>
        <v>OVERDUE</v>
      </c>
      <c r="AO1237" s="42" t="str">
        <f t="shared" si="98"/>
        <v>GR-865 | INNER RING RACEWAY SUPER FINISH M/C | SB8 | ELECTRICAL CONTROL | Time-based Maintenance | Electrical | Inspection | Medium | - Check condition of Push botton, Emergency, Lamp and selector switch
- Check condition of Circuit breaker, Power supply, Magnetic, Relay.
- Check condition of Servo amp, Inverter
- Check/ Cleaning oil leak in terminal box
-Check condition of Safety device | เริ่มซ่อมงาน PM แล้ว รับผิดชอบโดย PAHLA SEEDANG | พงษ์พิทักษ์ ศรไชย</v>
      </c>
      <c r="AP1237" s="42" t="str">
        <f>_xlfn.TEXTJOIN("; ",TRUE,IF(COUNTA('query (10)'!A1237:AK1237)&lt;=6,"NEAR_EMPTY_ROW",""),IF($K1237="","MISSING_STATUS",""),IF(AND($K1237="เสร็จสิ้น",$Z1237=""),"DONE_NO_ACTUAL_DATE",""),IF(AND($I1237="Condition-based Maintenance",$AH1237=""),"CBM_NO_MEASUREMENT",""),IF(OR($X1237="",$X1237=0),"INVALID_PERIOD",""),IF(AND($AA1237&lt;&gt;"",$AB1237&lt;&gt;"",$AB1237&lt;$AA1237),"DATE_SEQUENCE_ERROR",""),IF(AND($AB1237&lt;&gt;"",$AB1237&gt;DATE(2030,12,31)),"DATE_OUTLIER",""),IF($C1237="","MISSING_QRCODE",""),IF($J1237="UNKNOWN","UNKNOWN_PM_TYPE",""),IF($L1237="UNKNOWN","UNKNOWN_STATUS",""))</f>
        <v/>
      </c>
      <c r="AQ1237" s="42" t="str">
        <f t="shared" si="99"/>
        <v>NO</v>
      </c>
    </row>
    <row r="1238" spans="1:43" x14ac:dyDescent="0.3">
      <c r="A1238" s="38">
        <f>IF('query (10)'!A1238="","",'query (10)'!A1238)</f>
        <v>1414</v>
      </c>
      <c r="B1238" s="38">
        <f>IF('query (10)'!B1238="","",'query (10)'!B1238)</f>
        <v>18506</v>
      </c>
      <c r="C1238" s="38" t="str">
        <f>TRIM(UPPER('query (10)'!M1238))</f>
        <v>AS-868</v>
      </c>
      <c r="D1238" s="38" t="str">
        <f>TRIM(UPPER(IFERROR(_xlfn.TEXTBEFORE('query (10)'!L1238,"("),'query (10)'!L1238)))</f>
        <v>AUTOMATIC MATCHING &amp; BALL FILLING M/C</v>
      </c>
      <c r="E1238" s="38" t="str">
        <f>IFERROR(TRIM(UPPER(_xlfn.TEXTBEFORE(_xlfn.TEXTAFTER('query (10)'!L1238,"("),")"))),"")</f>
        <v/>
      </c>
      <c r="F1238" s="38" t="str">
        <f>TRIM('query (10)'!K1238)</f>
        <v>SB8</v>
      </c>
      <c r="G1238" s="38" t="str">
        <f>IF('query (10)'!J1238="","",'query (10)'!J1238)</f>
        <v>Electrical Control</v>
      </c>
      <c r="H1238" s="38" t="str">
        <f>TRIM(UPPER('query (10)'!J1238))</f>
        <v>ELECTRICAL CONTROL</v>
      </c>
      <c r="I1238" s="38" t="str">
        <f>IF('query (10)'!F1238="","",'query (10)'!F1238)</f>
        <v>Time-based Maintenance</v>
      </c>
      <c r="J1238" s="38" t="str">
        <f>IF('query (10)'!F1238="","",IFERROR(INDEX(Cleaning_Rules!$B$14:$B$17,MATCH(TRIM('query (10)'!F1238),Cleaning_Rules!$A$14:$A$17,0)),"UNKNOWN"))</f>
        <v>TBM</v>
      </c>
      <c r="K1238" s="38" t="str">
        <f>IF('query (10)'!G1238="","",'query (10)'!G1238)</f>
        <v>กำลังดำเนินการ</v>
      </c>
      <c r="L1238" s="38" t="str">
        <f>IF('query (10)'!G1238="","MISSING",IFERROR(INDEX(Cleaning_Rules!$B$5:$B$10,MATCH(TRIM('query (10)'!G1238),Cleaning_Rules!$A$5:$A$10,0)),"UNKNOWN"))</f>
        <v>IN_PROGRESS</v>
      </c>
      <c r="M1238" s="38" t="str">
        <f>IF('query (10)'!I1238="","",'query (10)'!I1238)</f>
        <v>Electrical</v>
      </c>
      <c r="N1238" s="38" t="str">
        <f>IF('query (10)'!O1238="","",'query (10)'!O1238)</f>
        <v>Inspection</v>
      </c>
      <c r="O1238" s="38" t="str">
        <f>IF('query (10)'!P1238="","",'query (10)'!P1238)</f>
        <v>Medium</v>
      </c>
      <c r="P1238" s="38" t="str">
        <f>IF('query (10)'!N1238="","",'query (10)'!N1238)</f>
        <v xml:space="preserve">- Check condition of Push botton, Emergency, Lamp and selector switch
- Check condition of Circuit breaker, Power supply, Magnetic, Relay
- Check condition of Reed switch
- Check condition of Proximity
-Check condition of Safety device </v>
      </c>
      <c r="Q1238" s="38" t="str">
        <f>TRIM('query (10)'!N1238)</f>
        <v>- Check condition of Push botton, Emergency, Lamp and selector switch
- Check condition of Circuit breaker, Power supply, Magnetic, Relay
- Check condition of Reed switch
- Check condition of Proximity
-Check condition of Safety device</v>
      </c>
      <c r="R1238" s="38" t="str">
        <f>TRIM(UPPER('query (10)'!R1238))</f>
        <v/>
      </c>
      <c r="S1238" s="38" t="str">
        <f>TRIM(UPPER('query (10)'!S1238))</f>
        <v/>
      </c>
      <c r="T1238" s="38" t="str">
        <f>IF('query (10)'!Q1238="","",TRIM(UPPER('query (10)'!Q1238)))</f>
        <v/>
      </c>
      <c r="U1238" s="38" t="str">
        <f>IF('query (10)'!T1238="","",'query (10)'!T1238)</f>
        <v/>
      </c>
      <c r="V1238" s="39" t="str">
        <f>IF('query (10)'!T1238="","",IFERROR(VALUE('query (10)'!T1238),""))</f>
        <v/>
      </c>
      <c r="W1238" s="40">
        <f>IF('query (10)'!U1238="","",'query (10)'!U1238)</f>
        <v>0</v>
      </c>
      <c r="X1238" s="39">
        <f>IF('query (10)'!V1238="","",'query (10)'!V1238)</f>
        <v>30</v>
      </c>
      <c r="Y1238" s="41">
        <f>IF('query (10)'!W1238="","",'query (10)'!W1238)</f>
        <v>46074</v>
      </c>
      <c r="Z1238" s="41" t="str">
        <f>IF('query (10)'!X1238="","",'query (10)'!X1238)</f>
        <v/>
      </c>
      <c r="AA1238" s="41">
        <f>IF('query (10)'!Y1238="","",'query (10)'!Y1238)</f>
        <v>46044</v>
      </c>
      <c r="AB1238" s="41">
        <f>IF('query (10)'!Z1238="","",'query (10)'!Z1238)</f>
        <v>46074</v>
      </c>
      <c r="AC1238" s="38" t="str">
        <f>IF(OR('query (10)'!AA1238="",COUNTIF(Cleaning_Rules!$A$21:$A$26,TRIM('query (10)'!AA1238))&gt;0),"",TRIM('query (10)'!AA1238))</f>
        <v/>
      </c>
      <c r="AD1238" s="38" t="str">
        <f>IF('query (10)'!AB1238="","",TRIM(IFERROR(_xlfn.TEXTBEFORE('query (10)'!AB1238,"("),'query (10)'!AB1238)))</f>
        <v>เริ่มซ่อมงาน PM แล้ว รับผิดชอบโดย PAHLA SEEDANG</v>
      </c>
      <c r="AE1238" s="38" t="str">
        <f>IFERROR(LOWER(TRIM(_xlfn.TEXTBEFORE(_xlfn.TEXTAFTER('query (10)'!AB1238,"("),")"))),"")</f>
        <v>pahla@nsk.com</v>
      </c>
      <c r="AF1238" s="38" t="str">
        <f>IF('query (10)'!AD1238="","",TRIM('query (10)'!AD1238))</f>
        <v>พงษ์พิทักษ์ ศรไชย</v>
      </c>
      <c r="AG1238" s="38" t="str">
        <f>IF('query (10)'!AE1238="","",TRIM('query (10)'!AE1238))</f>
        <v>อัมรินทร์ รักษาพล</v>
      </c>
      <c r="AH1238" s="38" t="str">
        <f>IF('query (10)'!AF1238="","",IFERROR(VALUE('query (10)'!AF1238),""))</f>
        <v/>
      </c>
      <c r="AI1238" s="38" t="str">
        <f>IF('query (10)'!AG1238="","",TRIM('query (10)'!AG1238))</f>
        <v/>
      </c>
      <c r="AJ1238" s="38" t="str">
        <f>IF('query (10)'!AH1238="","",IFERROR(VALUE('query (10)'!AH1238),""))</f>
        <v/>
      </c>
      <c r="AK1238" s="38" t="str">
        <f>IF('query (10)'!AI1238="","",TRIM('query (10)'!AI1238))</f>
        <v/>
      </c>
      <c r="AL1238" s="42">
        <f t="shared" si="95"/>
        <v>2026</v>
      </c>
      <c r="AM1238" s="42" t="str">
        <f t="shared" si="96"/>
        <v>2026-02</v>
      </c>
      <c r="AN1238" s="42" t="str">
        <f t="shared" ca="1" si="97"/>
        <v>OVERDUE</v>
      </c>
      <c r="AO1238" s="42" t="str">
        <f t="shared" si="98"/>
        <v>AS-868 | AUTOMATIC MATCHING &amp; BALL FILLING M/C | SB8 | ELECTRICAL CONTROL | Time-based Maintenance | Electrical | Inspection | Medium | - Check condition of Push botton, Emergency, Lamp and selector switch
- Check condition of Circuit breaker, Power supply, Magnetic, Relay
- Check condition of Reed switch
- Check condition of Proximity
-Check condition of Safety device | เริ่มซ่อมงาน PM แล้ว รับผิดชอบโดย PAHLA SEEDANG | อัมรินทร์ รักษาพล</v>
      </c>
      <c r="AP1238" s="42" t="str">
        <f>_xlfn.TEXTJOIN("; ",TRUE,IF(COUNTA('query (10)'!A1238:AK1238)&lt;=6,"NEAR_EMPTY_ROW",""),IF($K1238="","MISSING_STATUS",""),IF(AND($K1238="เสร็จสิ้น",$Z1238=""),"DONE_NO_ACTUAL_DATE",""),IF(AND($I1238="Condition-based Maintenance",$AH1238=""),"CBM_NO_MEASUREMENT",""),IF(OR($X1238="",$X1238=0),"INVALID_PERIOD",""),IF(AND($AA1238&lt;&gt;"",$AB1238&lt;&gt;"",$AB1238&lt;$AA1238),"DATE_SEQUENCE_ERROR",""),IF(AND($AB1238&lt;&gt;"",$AB1238&gt;DATE(2030,12,31)),"DATE_OUTLIER",""),IF($C1238="","MISSING_QRCODE",""),IF($J1238="UNKNOWN","UNKNOWN_PM_TYPE",""),IF($L1238="UNKNOWN","UNKNOWN_STATUS",""))</f>
        <v/>
      </c>
      <c r="AQ1238" s="42" t="str">
        <f t="shared" si="99"/>
        <v>NO</v>
      </c>
    </row>
    <row r="1239" spans="1:43" x14ac:dyDescent="0.3">
      <c r="A1239" s="38">
        <f>IF('query (10)'!A1239="","",'query (10)'!A1239)</f>
        <v>1415</v>
      </c>
      <c r="B1239" s="38">
        <f>IF('query (10)'!B1239="","",'query (10)'!B1239)</f>
        <v>18504</v>
      </c>
      <c r="C1239" s="38" t="str">
        <f>TRIM(UPPER('query (10)'!M1239))</f>
        <v>AS-869</v>
      </c>
      <c r="D1239" s="38" t="str">
        <f>TRIM(UPPER(IFERROR(_xlfn.TEXTBEFORE('query (10)'!L1239,"("),'query (10)'!L1239)))</f>
        <v>RIVET PRESSING M/C</v>
      </c>
      <c r="E1239" s="38" t="str">
        <f>IFERROR(TRIM(UPPER(_xlfn.TEXTBEFORE(_xlfn.TEXTAFTER('query (10)'!L1239,"("),")"))),"")</f>
        <v/>
      </c>
      <c r="F1239" s="38" t="str">
        <f>TRIM('query (10)'!K1239)</f>
        <v>SB8</v>
      </c>
      <c r="G1239" s="38" t="str">
        <f>IF('query (10)'!J1239="","",'query (10)'!J1239)</f>
        <v>Electrical Control</v>
      </c>
      <c r="H1239" s="38" t="str">
        <f>TRIM(UPPER('query (10)'!J1239))</f>
        <v>ELECTRICAL CONTROL</v>
      </c>
      <c r="I1239" s="38" t="str">
        <f>IF('query (10)'!F1239="","",'query (10)'!F1239)</f>
        <v>Usage-based Maintenance</v>
      </c>
      <c r="J1239" s="38" t="str">
        <f>IF('query (10)'!F1239="","",IFERROR(INDEX(Cleaning_Rules!$B$14:$B$17,MATCH(TRIM('query (10)'!F1239),Cleaning_Rules!$A$14:$A$17,0)),"UNKNOWN"))</f>
        <v>UBM</v>
      </c>
      <c r="K1239" s="38" t="str">
        <f>IF('query (10)'!G1239="","",'query (10)'!G1239)</f>
        <v>เสร็จสิ้น</v>
      </c>
      <c r="L1239" s="38" t="str">
        <f>IF('query (10)'!G1239="","MISSING",IFERROR(INDEX(Cleaning_Rules!$B$5:$B$10,MATCH(TRIM('query (10)'!G1239),Cleaning_Rules!$A$5:$A$10,0)),"UNKNOWN"))</f>
        <v>COMPLETED</v>
      </c>
      <c r="M1239" s="38" t="str">
        <f>IF('query (10)'!I1239="","",'query (10)'!I1239)</f>
        <v>Electrical</v>
      </c>
      <c r="N1239" s="38" t="str">
        <f>IF('query (10)'!O1239="","",'query (10)'!O1239)</f>
        <v>Part Change</v>
      </c>
      <c r="O1239" s="38" t="str">
        <f>IF('query (10)'!P1239="","",'query (10)'!P1239)</f>
        <v>Medium</v>
      </c>
      <c r="P1239" s="38" t="str">
        <f>IF('query (10)'!N1239="","",'query (10)'!N1239)</f>
        <v xml:space="preserve">- Check condition of Push botton, Emergency, Lamp and selector switch
- Check condition of Circuit breaker, Power supply, Magnetic, Relay
- Check condition of Reed switch
- Check condition of Proximity
- Check condition of Safety device
- Change IAI Actuator </v>
      </c>
      <c r="Q1239" s="38" t="str">
        <f>TRIM('query (10)'!N1239)</f>
        <v>- Check condition of Push botton, Emergency, Lamp and selector switch
- Check condition of Circuit breaker, Power supply, Magnetic, Relay
- Check condition of Reed switch
- Check condition of Proximity
- Check condition of Safety device
- Change IAI Actuator</v>
      </c>
      <c r="R1239" s="38" t="str">
        <f>TRIM(UPPER('query (10)'!R1239))</f>
        <v>ROBOT CYLINDER</v>
      </c>
      <c r="S1239" s="38" t="str">
        <f>TRIM(UPPER('query (10)'!S1239))</f>
        <v>RCP6SA6R-WA-42P-12-300-P3-S-ML</v>
      </c>
      <c r="T1239" s="38" t="str">
        <f>IF('query (10)'!Q1239="","",TRIM(UPPER('query (10)'!Q1239)))</f>
        <v/>
      </c>
      <c r="U1239" s="38" t="str">
        <f>IF('query (10)'!T1239="","",'query (10)'!T1239)</f>
        <v/>
      </c>
      <c r="V1239" s="39" t="str">
        <f>IF('query (10)'!T1239="","",IFERROR(VALUE('query (10)'!T1239),""))</f>
        <v/>
      </c>
      <c r="W1239" s="40">
        <f>IF('query (10)'!U1239="","",'query (10)'!U1239)</f>
        <v>0</v>
      </c>
      <c r="X1239" s="39">
        <f>IF('query (10)'!V1239="","",'query (10)'!V1239)</f>
        <v>30</v>
      </c>
      <c r="Y1239" s="41">
        <f>IF('query (10)'!W1239="","",'query (10)'!W1239)</f>
        <v>46074</v>
      </c>
      <c r="Z1239" s="41">
        <f>IF('query (10)'!X1239="","",'query (10)'!X1239)</f>
        <v>46076</v>
      </c>
      <c r="AA1239" s="41">
        <f>IF('query (10)'!Y1239="","",'query (10)'!Y1239)</f>
        <v>46076</v>
      </c>
      <c r="AB1239" s="41">
        <f>IF('query (10)'!Z1239="","",'query (10)'!Z1239)</f>
        <v>46106</v>
      </c>
      <c r="AC1239" s="38" t="str">
        <f>IF(OR('query (10)'!AA1239="",COUNTIF(Cleaning_Rules!$A$21:$A$26,TRIM('query (10)'!AA1239))&gt;0),"",TRIM('query (10)'!AA1239))</f>
        <v/>
      </c>
      <c r="AD1239" s="38" t="str">
        <f>IF('query (10)'!AB1239="","",TRIM(IFERROR(_xlfn.TEXTBEFORE('query (10)'!AB1239,"("),'query (10)'!AB1239)))</f>
        <v>เริ่มซ่อมงาน PM แล้ว รับผิดชอบโดย PONGPITAK SONCHAI</v>
      </c>
      <c r="AE1239" s="38" t="str">
        <f>IFERROR(LOWER(TRIM(_xlfn.TEXTBEFORE(_xlfn.TEXTAFTER('query (10)'!AB1239,"("),")"))),"")</f>
        <v>sonchai-p-6240@nsk.com</v>
      </c>
      <c r="AF1239" s="38" t="str">
        <f>IF('query (10)'!AD1239="","",TRIM('query (10)'!AD1239))</f>
        <v>พงษ์พิทักษ์ ศรไชย</v>
      </c>
      <c r="AG1239" s="38" t="str">
        <f>IF('query (10)'!AE1239="","",TRIM('query (10)'!AE1239))</f>
        <v>พงษ์พิทักษ์ ศรไชย</v>
      </c>
      <c r="AH1239" s="38" t="str">
        <f>IF('query (10)'!AF1239="","",IFERROR(VALUE('query (10)'!AF1239),""))</f>
        <v/>
      </c>
      <c r="AI1239" s="38" t="str">
        <f>IF('query (10)'!AG1239="","",TRIM('query (10)'!AG1239))</f>
        <v/>
      </c>
      <c r="AJ1239" s="38" t="str">
        <f>IF('query (10)'!AH1239="","",IFERROR(VALUE('query (10)'!AH1239),""))</f>
        <v/>
      </c>
      <c r="AK1239" s="38" t="str">
        <f>IF('query (10)'!AI1239="","",TRIM('query (10)'!AI1239))</f>
        <v/>
      </c>
      <c r="AL1239" s="42">
        <f t="shared" si="95"/>
        <v>2026</v>
      </c>
      <c r="AM1239" s="42" t="str">
        <f t="shared" si="96"/>
        <v>2026-02</v>
      </c>
      <c r="AN1239" s="42" t="str">
        <f t="shared" ca="1" si="97"/>
        <v/>
      </c>
      <c r="AO1239" s="42" t="str">
        <f t="shared" si="98"/>
        <v>AS-869 | RIVET PRESSING M/C | SB8 | ELECTRICAL CONTROL | Usage-based Maintenance | Electrical | Part Change | Medium | - Check condition of Push botton, Emergency, Lamp and selector switch
- Check condition of Circuit breaker, Power supply, Magnetic, Relay
- Check condition of Reed switch
- Check condition of Proximity
- Check condition of Safety device
- Change IAI Actuator | ROBOT CYLINDER | RCP6SA6R-WA-42P-12-300-P3-S-ML | เริ่มซ่อมงาน PM แล้ว รับผิดชอบโดย PONGPITAK SONCHAI | พงษ์พิทักษ์ ศรไชย</v>
      </c>
      <c r="AP1239" s="42" t="str">
        <f>_xlfn.TEXTJOIN("; ",TRUE,IF(COUNTA('query (10)'!A1239:AK1239)&lt;=6,"NEAR_EMPTY_ROW",""),IF($K1239="","MISSING_STATUS",""),IF(AND($K1239="เสร็จสิ้น",$Z1239=""),"DONE_NO_ACTUAL_DATE",""),IF(AND($I1239="Condition-based Maintenance",$AH1239=""),"CBM_NO_MEASUREMENT",""),IF(OR($X1239="",$X1239=0),"INVALID_PERIOD",""),IF(AND($AA1239&lt;&gt;"",$AB1239&lt;&gt;"",$AB1239&lt;$AA1239),"DATE_SEQUENCE_ERROR",""),IF(AND($AB1239&lt;&gt;"",$AB1239&gt;DATE(2030,12,31)),"DATE_OUTLIER",""),IF($C1239="","MISSING_QRCODE",""),IF($J1239="UNKNOWN","UNKNOWN_PM_TYPE",""),IF($L1239="UNKNOWN","UNKNOWN_STATUS",""))</f>
        <v/>
      </c>
      <c r="AQ1239" s="42" t="str">
        <f t="shared" si="99"/>
        <v>NO</v>
      </c>
    </row>
    <row r="1240" spans="1:43" x14ac:dyDescent="0.3">
      <c r="A1240" s="38">
        <f>IF('query (10)'!A1240="","",'query (10)'!A1240)</f>
        <v>1416</v>
      </c>
      <c r="B1240" s="38" t="str">
        <f>IF('query (10)'!B1240="","",'query (10)'!B1240)</f>
        <v/>
      </c>
      <c r="C1240" s="38" t="str">
        <f>TRIM(UPPER('query (10)'!M1240))</f>
        <v>CH-1006</v>
      </c>
      <c r="D1240" s="38" t="str">
        <f>TRIM(UPPER(IFERROR(_xlfn.TEXTBEFORE('query (10)'!L1240,"("),'query (10)'!L1240)))</f>
        <v>AUTOMATION VISUAL INSPECTION M/C</v>
      </c>
      <c r="E1240" s="38" t="str">
        <f>IFERROR(TRIM(UPPER(_xlfn.TEXTBEFORE(_xlfn.TEXTAFTER('query (10)'!L1240,"("),")"))),"")</f>
        <v/>
      </c>
      <c r="F1240" s="38" t="str">
        <f>TRIM('query (10)'!K1240)</f>
        <v>SB8</v>
      </c>
      <c r="G1240" s="38" t="str">
        <f>IF('query (10)'!J1240="","",'query (10)'!J1240)</f>
        <v>Electrical Control</v>
      </c>
      <c r="H1240" s="38" t="str">
        <f>TRIM(UPPER('query (10)'!J1240))</f>
        <v>ELECTRICAL CONTROL</v>
      </c>
      <c r="I1240" s="38" t="str">
        <f>IF('query (10)'!F1240="","",'query (10)'!F1240)</f>
        <v>Time-based Maintenance</v>
      </c>
      <c r="J1240" s="38" t="str">
        <f>IF('query (10)'!F1240="","",IFERROR(INDEX(Cleaning_Rules!$B$14:$B$17,MATCH(TRIM('query (10)'!F1240),Cleaning_Rules!$A$14:$A$17,0)),"UNKNOWN"))</f>
        <v>TBM</v>
      </c>
      <c r="K1240" s="38" t="str">
        <f>IF('query (10)'!G1240="","",'query (10)'!G1240)</f>
        <v>เสร็จสิ้น</v>
      </c>
      <c r="L1240" s="38" t="str">
        <f>IF('query (10)'!G1240="","MISSING",IFERROR(INDEX(Cleaning_Rules!$B$5:$B$10,MATCH(TRIM('query (10)'!G1240),Cleaning_Rules!$A$5:$A$10,0)),"UNKNOWN"))</f>
        <v>COMPLETED</v>
      </c>
      <c r="M1240" s="38" t="str">
        <f>IF('query (10)'!I1240="","",'query (10)'!I1240)</f>
        <v>Electrical</v>
      </c>
      <c r="N1240" s="38" t="str">
        <f>IF('query (10)'!O1240="","",'query (10)'!O1240)</f>
        <v>Inspection</v>
      </c>
      <c r="O1240" s="38" t="str">
        <f>IF('query (10)'!P1240="","",'query (10)'!P1240)</f>
        <v>Medium</v>
      </c>
      <c r="P1240" s="38" t="str">
        <f>IF('query (10)'!N1240="","",'query (10)'!N1240)</f>
        <v xml:space="preserve">- Check condition of Push botton, Emergency, Lamp and selector switch
- Check condition of Circuit breaker, Power supply, Magnetic, Relay
- Cleaning ventilation of hot&amp;cool coil
-Check condition of Safety device </v>
      </c>
      <c r="Q1240" s="38" t="str">
        <f>TRIM('query (10)'!N1240)</f>
        <v>- Check condition of Push botton, Emergency, Lamp and selector switch
- Check condition of Circuit breaker, Power supply, Magnetic, Relay
- Cleaning ventilation of hot&amp;cool coil
-Check condition of Safety device</v>
      </c>
      <c r="R1240" s="38" t="str">
        <f>TRIM(UPPER('query (10)'!R1240))</f>
        <v/>
      </c>
      <c r="S1240" s="38" t="str">
        <f>TRIM(UPPER('query (10)'!S1240))</f>
        <v/>
      </c>
      <c r="T1240" s="38" t="str">
        <f>IF('query (10)'!Q1240="","",TRIM(UPPER('query (10)'!Q1240)))</f>
        <v/>
      </c>
      <c r="U1240" s="38" t="str">
        <f>IF('query (10)'!T1240="","",'query (10)'!T1240)</f>
        <v/>
      </c>
      <c r="V1240" s="39" t="str">
        <f>IF('query (10)'!T1240="","",IFERROR(VALUE('query (10)'!T1240),""))</f>
        <v/>
      </c>
      <c r="W1240" s="40">
        <f>IF('query (10)'!U1240="","",'query (10)'!U1240)</f>
        <v>0</v>
      </c>
      <c r="X1240" s="39">
        <f>IF('query (10)'!V1240="","",'query (10)'!V1240)</f>
        <v>30</v>
      </c>
      <c r="Y1240" s="41">
        <f>IF('query (10)'!W1240="","",'query (10)'!W1240)</f>
        <v>46074</v>
      </c>
      <c r="Z1240" s="41">
        <f>IF('query (10)'!X1240="","",'query (10)'!X1240)</f>
        <v>46076</v>
      </c>
      <c r="AA1240" s="41">
        <f>IF('query (10)'!Y1240="","",'query (10)'!Y1240)</f>
        <v>46076</v>
      </c>
      <c r="AB1240" s="41">
        <f>IF('query (10)'!Z1240="","",'query (10)'!Z1240)</f>
        <v>46106</v>
      </c>
      <c r="AC1240" s="38" t="str">
        <f>IF(OR('query (10)'!AA1240="",COUNTIF(Cleaning_Rules!$A$21:$A$26,TRIM('query (10)'!AA1240))&gt;0),"",TRIM('query (10)'!AA1240))</f>
        <v/>
      </c>
      <c r="AD1240" s="38" t="str">
        <f>IF('query (10)'!AB1240="","",TRIM(IFERROR(_xlfn.TEXTBEFORE('query (10)'!AB1240,"("),'query (10)'!AB1240)))</f>
        <v>เริ่มซ่อมงาน PM แล้ว รับผิดชอบโดย PONGPITAK SONCHAI</v>
      </c>
      <c r="AE1240" s="38" t="str">
        <f>IFERROR(LOWER(TRIM(_xlfn.TEXTBEFORE(_xlfn.TEXTAFTER('query (10)'!AB1240,"("),")"))),"")</f>
        <v>sonchai-p-6240@nsk.com</v>
      </c>
      <c r="AF1240" s="38" t="str">
        <f>IF('query (10)'!AD1240="","",TRIM('query (10)'!AD1240))</f>
        <v>พงษ์พิทักษ์ ศรไชย</v>
      </c>
      <c r="AG1240" s="38" t="str">
        <f>IF('query (10)'!AE1240="","",TRIM('query (10)'!AE1240))</f>
        <v>พงษ์พิทักษ์ ศรไชย</v>
      </c>
      <c r="AH1240" s="38" t="str">
        <f>IF('query (10)'!AF1240="","",IFERROR(VALUE('query (10)'!AF1240),""))</f>
        <v/>
      </c>
      <c r="AI1240" s="38" t="str">
        <f>IF('query (10)'!AG1240="","",TRIM('query (10)'!AG1240))</f>
        <v/>
      </c>
      <c r="AJ1240" s="38" t="str">
        <f>IF('query (10)'!AH1240="","",IFERROR(VALUE('query (10)'!AH1240),""))</f>
        <v/>
      </c>
      <c r="AK1240" s="38" t="str">
        <f>IF('query (10)'!AI1240="","",TRIM('query (10)'!AI1240))</f>
        <v/>
      </c>
      <c r="AL1240" s="42">
        <f t="shared" si="95"/>
        <v>2026</v>
      </c>
      <c r="AM1240" s="42" t="str">
        <f t="shared" si="96"/>
        <v>2026-02</v>
      </c>
      <c r="AN1240" s="42" t="str">
        <f t="shared" ca="1" si="97"/>
        <v/>
      </c>
      <c r="AO1240" s="42" t="str">
        <f t="shared" si="98"/>
        <v>CH-1006 | AUTOMATION VISUAL INSPECTION M/C | SB8 | ELECTRICAL CONTROL | Time-based Maintenance | Electrical | Inspection | Medium | - Check condition of Push botton, Emergency, Lamp and selector switch
- Check condition of Circuit breaker, Power supply, Magnetic, Relay
- Cleaning ventilation of hot&amp;cool coil
-Check condition of Safety device | เริ่มซ่อมงาน PM แล้ว รับผิดชอบโดย PONGPITAK SONCHAI | พงษ์พิทักษ์ ศรไชย</v>
      </c>
      <c r="AP1240" s="42" t="str">
        <f>_xlfn.TEXTJOIN("; ",TRUE,IF(COUNTA('query (10)'!A1240:AK1240)&lt;=6,"NEAR_EMPTY_ROW",""),IF($K1240="","MISSING_STATUS",""),IF(AND($K1240="เสร็จสิ้น",$Z1240=""),"DONE_NO_ACTUAL_DATE",""),IF(AND($I1240="Condition-based Maintenance",$AH1240=""),"CBM_NO_MEASUREMENT",""),IF(OR($X1240="",$X1240=0),"INVALID_PERIOD",""),IF(AND($AA1240&lt;&gt;"",$AB1240&lt;&gt;"",$AB1240&lt;$AA1240),"DATE_SEQUENCE_ERROR",""),IF(AND($AB1240&lt;&gt;"",$AB1240&gt;DATE(2030,12,31)),"DATE_OUTLIER",""),IF($C1240="","MISSING_QRCODE",""),IF($J1240="UNKNOWN","UNKNOWN_PM_TYPE",""),IF($L1240="UNKNOWN","UNKNOWN_STATUS",""))</f>
        <v/>
      </c>
      <c r="AQ1240" s="42" t="str">
        <f t="shared" si="99"/>
        <v>NO</v>
      </c>
    </row>
    <row r="1241" spans="1:43" x14ac:dyDescent="0.3">
      <c r="A1241" s="38">
        <f>IF('query (10)'!A1241="","",'query (10)'!A1241)</f>
        <v>1417</v>
      </c>
      <c r="B1241" s="38">
        <f>IF('query (10)'!B1241="","",'query (10)'!B1241)</f>
        <v>18505</v>
      </c>
      <c r="C1241" s="38" t="str">
        <f>TRIM(UPPER('query (10)'!M1241))</f>
        <v>MA-876</v>
      </c>
      <c r="D1241" s="38" t="str">
        <f>TRIM(UPPER(IFERROR(_xlfn.TEXTBEFORE('query (10)'!L1241,"("),'query (10)'!L1241)))</f>
        <v>LASER MARKER M/C.</v>
      </c>
      <c r="E1241" s="38" t="str">
        <f>IFERROR(TRIM(UPPER(_xlfn.TEXTBEFORE(_xlfn.TEXTAFTER('query (10)'!L1241,"("),")"))),"")</f>
        <v/>
      </c>
      <c r="F1241" s="38" t="str">
        <f>TRIM('query (10)'!K1241)</f>
        <v>SB8</v>
      </c>
      <c r="G1241" s="38" t="str">
        <f>IF('query (10)'!J1241="","",'query (10)'!J1241)</f>
        <v>Electrical Control</v>
      </c>
      <c r="H1241" s="38" t="str">
        <f>TRIM(UPPER('query (10)'!J1241))</f>
        <v>ELECTRICAL CONTROL</v>
      </c>
      <c r="I1241" s="38" t="str">
        <f>IF('query (10)'!F1241="","",'query (10)'!F1241)</f>
        <v>Time-based Maintenance</v>
      </c>
      <c r="J1241" s="38" t="str">
        <f>IF('query (10)'!F1241="","",IFERROR(INDEX(Cleaning_Rules!$B$14:$B$17,MATCH(TRIM('query (10)'!F1241),Cleaning_Rules!$A$14:$A$17,0)),"UNKNOWN"))</f>
        <v>TBM</v>
      </c>
      <c r="K1241" s="38" t="str">
        <f>IF('query (10)'!G1241="","",'query (10)'!G1241)</f>
        <v>เสร็จสิ้น</v>
      </c>
      <c r="L1241" s="38" t="str">
        <f>IF('query (10)'!G1241="","MISSING",IFERROR(INDEX(Cleaning_Rules!$B$5:$B$10,MATCH(TRIM('query (10)'!G1241),Cleaning_Rules!$A$5:$A$10,0)),"UNKNOWN"))</f>
        <v>COMPLETED</v>
      </c>
      <c r="M1241" s="38" t="str">
        <f>IF('query (10)'!I1241="","",'query (10)'!I1241)</f>
        <v>Electrical</v>
      </c>
      <c r="N1241" s="38" t="str">
        <f>IF('query (10)'!O1241="","",'query (10)'!O1241)</f>
        <v>Inspection</v>
      </c>
      <c r="O1241" s="38" t="str">
        <f>IF('query (10)'!P1241="","",'query (10)'!P1241)</f>
        <v>Medium</v>
      </c>
      <c r="P1241" s="38" t="str">
        <f>IF('query (10)'!N1241="","",'query (10)'!N1241)</f>
        <v xml:space="preserve">- Check condition of Push botton, Emergency, Lamp and selector switch
- Check condition of Circuit breaker, Power supply, Magnetic, Relay
- Check condition of laser
- Change dust filter of apiste
- Check condition of Safety device </v>
      </c>
      <c r="Q1241" s="38" t="str">
        <f>TRIM('query (10)'!N1241)</f>
        <v>- Check condition of Push botton, Emergency, Lamp and selector switch
- Check condition of Circuit breaker, Power supply, Magnetic, Relay
- Check condition of laser
- Change dust filter of apiste
- Check condition of Safety device</v>
      </c>
      <c r="R1241" s="38" t="str">
        <f>TRIM(UPPER('query (10)'!R1241))</f>
        <v/>
      </c>
      <c r="S1241" s="38" t="str">
        <f>TRIM(UPPER('query (10)'!S1241))</f>
        <v/>
      </c>
      <c r="T1241" s="38" t="str">
        <f>IF('query (10)'!Q1241="","",TRIM(UPPER('query (10)'!Q1241)))</f>
        <v/>
      </c>
      <c r="U1241" s="38" t="str">
        <f>IF('query (10)'!T1241="","",'query (10)'!T1241)</f>
        <v/>
      </c>
      <c r="V1241" s="39" t="str">
        <f>IF('query (10)'!T1241="","",IFERROR(VALUE('query (10)'!T1241),""))</f>
        <v/>
      </c>
      <c r="W1241" s="40">
        <f>IF('query (10)'!U1241="","",'query (10)'!U1241)</f>
        <v>0</v>
      </c>
      <c r="X1241" s="39">
        <f>IF('query (10)'!V1241="","",'query (10)'!V1241)</f>
        <v>30</v>
      </c>
      <c r="Y1241" s="41">
        <f>IF('query (10)'!W1241="","",'query (10)'!W1241)</f>
        <v>46074</v>
      </c>
      <c r="Z1241" s="41">
        <f>IF('query (10)'!X1241="","",'query (10)'!X1241)</f>
        <v>46076</v>
      </c>
      <c r="AA1241" s="41">
        <f>IF('query (10)'!Y1241="","",'query (10)'!Y1241)</f>
        <v>46076</v>
      </c>
      <c r="AB1241" s="41">
        <f>IF('query (10)'!Z1241="","",'query (10)'!Z1241)</f>
        <v>46106</v>
      </c>
      <c r="AC1241" s="38" t="str">
        <f>IF(OR('query (10)'!AA1241="",COUNTIF(Cleaning_Rules!$A$21:$A$26,TRIM('query (10)'!AA1241))&gt;0),"",TRIM('query (10)'!AA1241))</f>
        <v/>
      </c>
      <c r="AD1241" s="38" t="str">
        <f>IF('query (10)'!AB1241="","",TRIM(IFERROR(_xlfn.TEXTBEFORE('query (10)'!AB1241,"("),'query (10)'!AB1241)))</f>
        <v>เริ่มซ่อมงาน PM แล้ว รับผิดชอบโดย PIYAPONG THONGSAN</v>
      </c>
      <c r="AE1241" s="38" t="str">
        <f>IFERROR(LOWER(TRIM(_xlfn.TEXTBEFORE(_xlfn.TEXTAFTER('query (10)'!AB1241,"("),")"))),"")</f>
        <v>thongsan-p-3769@nsk.com</v>
      </c>
      <c r="AF1241" s="38" t="str">
        <f>IF('query (10)'!AD1241="","",TRIM('query (10)'!AD1241))</f>
        <v>พงษ์พิทักษ์ ศรไชย</v>
      </c>
      <c r="AG1241" s="38" t="str">
        <f>IF('query (10)'!AE1241="","",TRIM('query (10)'!AE1241))</f>
        <v>ปิยะพงษ์ ทองแสน</v>
      </c>
      <c r="AH1241" s="38" t="str">
        <f>IF('query (10)'!AF1241="","",IFERROR(VALUE('query (10)'!AF1241),""))</f>
        <v/>
      </c>
      <c r="AI1241" s="38" t="str">
        <f>IF('query (10)'!AG1241="","",TRIM('query (10)'!AG1241))</f>
        <v/>
      </c>
      <c r="AJ1241" s="38" t="str">
        <f>IF('query (10)'!AH1241="","",IFERROR(VALUE('query (10)'!AH1241),""))</f>
        <v/>
      </c>
      <c r="AK1241" s="38" t="str">
        <f>IF('query (10)'!AI1241="","",TRIM('query (10)'!AI1241))</f>
        <v/>
      </c>
      <c r="AL1241" s="42">
        <f t="shared" si="95"/>
        <v>2026</v>
      </c>
      <c r="AM1241" s="42" t="str">
        <f t="shared" si="96"/>
        <v>2026-02</v>
      </c>
      <c r="AN1241" s="42" t="str">
        <f t="shared" ca="1" si="97"/>
        <v/>
      </c>
      <c r="AO1241" s="42" t="str">
        <f t="shared" si="98"/>
        <v>MA-876 | LASER MARKER M/C. | SB8 | ELECTRICAL CONTROL | Time-based Maintenance | Electrical | Inspection | Medium | - Check condition of Push botton, Emergency, Lamp and selector switch
- Check condition of Circuit breaker, Power supply, Magnetic, Relay
- Check condition of laser
- Change dust filter of apiste
- Check condition of Safety device | เริ่มซ่อมงาน PM แล้ว รับผิดชอบโดย PIYAPONG THONGSAN | ปิยะพงษ์ ทองแสน</v>
      </c>
      <c r="AP1241" s="42" t="str">
        <f>_xlfn.TEXTJOIN("; ",TRUE,IF(COUNTA('query (10)'!A1241:AK1241)&lt;=6,"NEAR_EMPTY_ROW",""),IF($K1241="","MISSING_STATUS",""),IF(AND($K1241="เสร็จสิ้น",$Z1241=""),"DONE_NO_ACTUAL_DATE",""),IF(AND($I1241="Condition-based Maintenance",$AH1241=""),"CBM_NO_MEASUREMENT",""),IF(OR($X1241="",$X1241=0),"INVALID_PERIOD",""),IF(AND($AA1241&lt;&gt;"",$AB1241&lt;&gt;"",$AB1241&lt;$AA1241),"DATE_SEQUENCE_ERROR",""),IF(AND($AB1241&lt;&gt;"",$AB1241&gt;DATE(2030,12,31)),"DATE_OUTLIER",""),IF($C1241="","MISSING_QRCODE",""),IF($J1241="UNKNOWN","UNKNOWN_PM_TYPE",""),IF($L1241="UNKNOWN","UNKNOWN_STATUS",""))</f>
        <v/>
      </c>
      <c r="AQ1241" s="42" t="str">
        <f t="shared" si="99"/>
        <v>NO</v>
      </c>
    </row>
    <row r="1242" spans="1:43" x14ac:dyDescent="0.3">
      <c r="A1242" s="38">
        <f>IF('query (10)'!A1242="","",'query (10)'!A1242)</f>
        <v>1419</v>
      </c>
      <c r="B1242" s="38" t="str">
        <f>IF('query (10)'!B1242="","",'query (10)'!B1242)</f>
        <v/>
      </c>
      <c r="C1242" s="38" t="str">
        <f>TRIM(UPPER('query (10)'!M1242))</f>
        <v>GR-265</v>
      </c>
      <c r="D1242" s="38" t="str">
        <f>TRIM(UPPER(IFERROR(_xlfn.TEXTBEFORE('query (10)'!L1242,"("),'query (10)'!L1242)))</f>
        <v>OUTER RING RACEWAY GRINDING MACHINE</v>
      </c>
      <c r="E1242" s="38" t="str">
        <f>IFERROR(TRIM(UPPER(_xlfn.TEXTBEFORE(_xlfn.TEXTAFTER('query (10)'!L1242,"("),")"))),"")</f>
        <v/>
      </c>
      <c r="F1242" s="38" t="str">
        <f>TRIM('query (10)'!K1242)</f>
        <v>KWD2</v>
      </c>
      <c r="G1242" s="38" t="str">
        <f>IF('query (10)'!J1242="","",'query (10)'!J1242)</f>
        <v>Electrical Control</v>
      </c>
      <c r="H1242" s="38" t="str">
        <f>TRIM(UPPER('query (10)'!J1242))</f>
        <v>ELECTRICAL CONTROL</v>
      </c>
      <c r="I1242" s="38" t="str">
        <f>IF('query (10)'!F1242="","",'query (10)'!F1242)</f>
        <v>Time-based Maintenance</v>
      </c>
      <c r="J1242" s="38" t="str">
        <f>IF('query (10)'!F1242="","",IFERROR(INDEX(Cleaning_Rules!$B$14:$B$17,MATCH(TRIM('query (10)'!F1242),Cleaning_Rules!$A$14:$A$17,0)),"UNKNOWN"))</f>
        <v>TBM</v>
      </c>
      <c r="K1242" s="38" t="str">
        <f>IF('query (10)'!G1242="","",'query (10)'!G1242)</f>
        <v>แผนใหม่</v>
      </c>
      <c r="L1242" s="38" t="str">
        <f>IF('query (10)'!G1242="","MISSING",IFERROR(INDEX(Cleaning_Rules!$B$5:$B$10,MATCH(TRIM('query (10)'!G1242),Cleaning_Rules!$A$5:$A$10,0)),"UNKNOWN"))</f>
        <v>NEW_PLAN</v>
      </c>
      <c r="M1242" s="38" t="str">
        <f>IF('query (10)'!I1242="","",'query (10)'!I1242)</f>
        <v>Electrical</v>
      </c>
      <c r="N1242" s="38" t="str">
        <f>IF('query (10)'!O1242="","",'query (10)'!O1242)</f>
        <v>Inspection</v>
      </c>
      <c r="O1242" s="38" t="str">
        <f>IF('query (10)'!P1242="","",'query (10)'!P1242)</f>
        <v>Medium</v>
      </c>
      <c r="P1242" s="38" t="str">
        <f>IF('query (10)'!N1242="","",'query (10)'!N1242)</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42" s="38" t="str">
        <f>TRIM('query (10)'!N1242)</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1242" s="38" t="str">
        <f>TRIM(UPPER('query (10)'!R1242))</f>
        <v/>
      </c>
      <c r="S1242" s="38" t="str">
        <f>TRIM(UPPER('query (10)'!S1242))</f>
        <v/>
      </c>
      <c r="T1242" s="38" t="str">
        <f>IF('query (10)'!Q1242="","",TRIM(UPPER('query (10)'!Q1242)))</f>
        <v/>
      </c>
      <c r="U1242" s="38" t="str">
        <f>IF('query (10)'!T1242="","",'query (10)'!T1242)</f>
        <v/>
      </c>
      <c r="V1242" s="39" t="str">
        <f>IF('query (10)'!T1242="","",IFERROR(VALUE('query (10)'!T1242),""))</f>
        <v/>
      </c>
      <c r="W1242" s="40">
        <f>IF('query (10)'!U1242="","",'query (10)'!U1242)</f>
        <v>0</v>
      </c>
      <c r="X1242" s="39">
        <f>IF('query (10)'!V1242="","",'query (10)'!V1242)</f>
        <v>360</v>
      </c>
      <c r="Y1242" s="41">
        <f>IF('query (10)'!W1242="","",'query (10)'!W1242)</f>
        <v>46055</v>
      </c>
      <c r="Z1242" s="41" t="str">
        <f>IF('query (10)'!X1242="","",'query (10)'!X1242)</f>
        <v/>
      </c>
      <c r="AA1242" s="41">
        <f>IF('query (10)'!Y1242="","",'query (10)'!Y1242)</f>
        <v>46055</v>
      </c>
      <c r="AB1242" s="41">
        <f>IF('query (10)'!Z1242="","",'query (10)'!Z1242)</f>
        <v>46415</v>
      </c>
      <c r="AC1242" s="38" t="str">
        <f>IF(OR('query (10)'!AA1242="",COUNTIF(Cleaning_Rules!$A$21:$A$26,TRIM('query (10)'!AA1242))&gt;0),"",TRIM('query (10)'!AA1242))</f>
        <v/>
      </c>
      <c r="AD1242" s="38" t="str">
        <f>IF('query (10)'!AB1242="","",TRIM(IFERROR(_xlfn.TEXTBEFORE('query (10)'!AB1242,"("),'query (10)'!AB1242)))</f>
        <v/>
      </c>
      <c r="AE1242" s="38" t="str">
        <f>IFERROR(LOWER(TRIM(_xlfn.TEXTBEFORE(_xlfn.TEXTAFTER('query (10)'!AB1242,"("),")"))),"")</f>
        <v/>
      </c>
      <c r="AF1242" s="38" t="str">
        <f>IF('query (10)'!AD1242="","",TRIM('query (10)'!AD1242))</f>
        <v>ณัฐดนัย จุฑาเทพ</v>
      </c>
      <c r="AG1242" s="38" t="str">
        <f>IF('query (10)'!AE1242="","",TRIM('query (10)'!AE1242))</f>
        <v>ณัฐดนัย จุฑาเทพ</v>
      </c>
      <c r="AH1242" s="38" t="str">
        <f>IF('query (10)'!AF1242="","",IFERROR(VALUE('query (10)'!AF1242),""))</f>
        <v/>
      </c>
      <c r="AI1242" s="38" t="str">
        <f>IF('query (10)'!AG1242="","",TRIM('query (10)'!AG1242))</f>
        <v/>
      </c>
      <c r="AJ1242" s="38" t="str">
        <f>IF('query (10)'!AH1242="","",IFERROR(VALUE('query (10)'!AH1242),""))</f>
        <v/>
      </c>
      <c r="AK1242" s="38" t="str">
        <f>IF('query (10)'!AI1242="","",TRIM('query (10)'!AI1242))</f>
        <v/>
      </c>
      <c r="AL1242" s="42">
        <f t="shared" si="95"/>
        <v>2026</v>
      </c>
      <c r="AM1242" s="42" t="str">
        <f t="shared" si="96"/>
        <v>2026-02</v>
      </c>
      <c r="AN1242" s="42" t="str">
        <f t="shared" ca="1" si="97"/>
        <v>ON_SCHEDULE</v>
      </c>
      <c r="AO1242" s="42" t="str">
        <f t="shared" si="98"/>
        <v>GR-265 | OUTER RING RACEWAY GRINDING MACHINE | KWD2 | ELECTRICAL CONTROL | Time-based Maintenance | Electrical | Inspection | Medium | -Check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ณัฐดนัย จุฑาเทพ</v>
      </c>
      <c r="AP1242" s="42" t="str">
        <f>_xlfn.TEXTJOIN("; ",TRUE,IF(COUNTA('query (10)'!A1242:AK1242)&lt;=6,"NEAR_EMPTY_ROW",""),IF($K1242="","MISSING_STATUS",""),IF(AND($K1242="เสร็จสิ้น",$Z1242=""),"DONE_NO_ACTUAL_DATE",""),IF(AND($I1242="Condition-based Maintenance",$AH1242=""),"CBM_NO_MEASUREMENT",""),IF(OR($X1242="",$X1242=0),"INVALID_PERIOD",""),IF(AND($AA1242&lt;&gt;"",$AB1242&lt;&gt;"",$AB1242&lt;$AA1242),"DATE_SEQUENCE_ERROR",""),IF(AND($AB1242&lt;&gt;"",$AB1242&gt;DATE(2030,12,31)),"DATE_OUTLIER",""),IF($C1242="","MISSING_QRCODE",""),IF($J1242="UNKNOWN","UNKNOWN_PM_TYPE",""),IF($L1242="UNKNOWN","UNKNOWN_STATUS",""))</f>
        <v/>
      </c>
      <c r="AQ1242" s="42" t="str">
        <f t="shared" si="99"/>
        <v>NO</v>
      </c>
    </row>
    <row r="1243" spans="1:43" x14ac:dyDescent="0.3">
      <c r="A1243" s="38">
        <f>IF('query (10)'!A1243="","",'query (10)'!A1243)</f>
        <v>1420</v>
      </c>
      <c r="B1243" s="38" t="str">
        <f>IF('query (10)'!B1243="","",'query (10)'!B1243)</f>
        <v/>
      </c>
      <c r="C1243" s="38" t="str">
        <f>TRIM(UPPER('query (10)'!M1243))</f>
        <v>GR-268</v>
      </c>
      <c r="D1243" s="38" t="str">
        <f>TRIM(UPPER(IFERROR(_xlfn.TEXTBEFORE('query (10)'!L1243,"("),'query (10)'!L1243)))</f>
        <v>OUTER RING RACEWAY SUPER FINISH MACHINE</v>
      </c>
      <c r="E1243" s="38" t="str">
        <f>IFERROR(TRIM(UPPER(_xlfn.TEXTBEFORE(_xlfn.TEXTAFTER('query (10)'!L1243,"("),")"))),"")</f>
        <v/>
      </c>
      <c r="F1243" s="38" t="str">
        <f>TRIM('query (10)'!K1243)</f>
        <v>KWD2</v>
      </c>
      <c r="G1243" s="38" t="str">
        <f>IF('query (10)'!J1243="","",'query (10)'!J1243)</f>
        <v>Electrical Control</v>
      </c>
      <c r="H1243" s="38" t="str">
        <f>TRIM(UPPER('query (10)'!J1243))</f>
        <v>ELECTRICAL CONTROL</v>
      </c>
      <c r="I1243" s="38" t="str">
        <f>IF('query (10)'!F1243="","",'query (10)'!F1243)</f>
        <v>Time-based Maintenance</v>
      </c>
      <c r="J1243" s="38" t="str">
        <f>IF('query (10)'!F1243="","",IFERROR(INDEX(Cleaning_Rules!$B$14:$B$17,MATCH(TRIM('query (10)'!F1243),Cleaning_Rules!$A$14:$A$17,0)),"UNKNOWN"))</f>
        <v>TBM</v>
      </c>
      <c r="K1243" s="38" t="str">
        <f>IF('query (10)'!G1243="","",'query (10)'!G1243)</f>
        <v>แผนใหม่</v>
      </c>
      <c r="L1243" s="38" t="str">
        <f>IF('query (10)'!G1243="","MISSING",IFERROR(INDEX(Cleaning_Rules!$B$5:$B$10,MATCH(TRIM('query (10)'!G1243),Cleaning_Rules!$A$5:$A$10,0)),"UNKNOWN"))</f>
        <v>NEW_PLAN</v>
      </c>
      <c r="M1243" s="38" t="str">
        <f>IF('query (10)'!I1243="","",'query (10)'!I1243)</f>
        <v>Electrical</v>
      </c>
      <c r="N1243" s="38" t="str">
        <f>IF('query (10)'!O1243="","",'query (10)'!O1243)</f>
        <v>Inspection</v>
      </c>
      <c r="O1243" s="38" t="str">
        <f>IF('query (10)'!P1243="","",'query (10)'!P1243)</f>
        <v>Medium</v>
      </c>
      <c r="P1243" s="38" t="str">
        <f>IF('query (10)'!N1243="","",'query (10)'!N1243)</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43" s="38" t="str">
        <f>TRIM('query (10)'!N1243)</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1243" s="38" t="str">
        <f>TRIM(UPPER('query (10)'!R1243))</f>
        <v/>
      </c>
      <c r="S1243" s="38" t="str">
        <f>TRIM(UPPER('query (10)'!S1243))</f>
        <v/>
      </c>
      <c r="T1243" s="38" t="str">
        <f>IF('query (10)'!Q1243="","",TRIM(UPPER('query (10)'!Q1243)))</f>
        <v/>
      </c>
      <c r="U1243" s="38" t="str">
        <f>IF('query (10)'!T1243="","",'query (10)'!T1243)</f>
        <v/>
      </c>
      <c r="V1243" s="39" t="str">
        <f>IF('query (10)'!T1243="","",IFERROR(VALUE('query (10)'!T1243),""))</f>
        <v/>
      </c>
      <c r="W1243" s="40">
        <f>IF('query (10)'!U1243="","",'query (10)'!U1243)</f>
        <v>0</v>
      </c>
      <c r="X1243" s="39">
        <f>IF('query (10)'!V1243="","",'query (10)'!V1243)</f>
        <v>360</v>
      </c>
      <c r="Y1243" s="41">
        <f>IF('query (10)'!W1243="","",'query (10)'!W1243)</f>
        <v>46055</v>
      </c>
      <c r="Z1243" s="41" t="str">
        <f>IF('query (10)'!X1243="","",'query (10)'!X1243)</f>
        <v/>
      </c>
      <c r="AA1243" s="41">
        <f>IF('query (10)'!Y1243="","",'query (10)'!Y1243)</f>
        <v>46055</v>
      </c>
      <c r="AB1243" s="41">
        <f>IF('query (10)'!Z1243="","",'query (10)'!Z1243)</f>
        <v>46415</v>
      </c>
      <c r="AC1243" s="38" t="str">
        <f>IF(OR('query (10)'!AA1243="",COUNTIF(Cleaning_Rules!$A$21:$A$26,TRIM('query (10)'!AA1243))&gt;0),"",TRIM('query (10)'!AA1243))</f>
        <v/>
      </c>
      <c r="AD1243" s="38" t="str">
        <f>IF('query (10)'!AB1243="","",TRIM(IFERROR(_xlfn.TEXTBEFORE('query (10)'!AB1243,"("),'query (10)'!AB1243)))</f>
        <v/>
      </c>
      <c r="AE1243" s="38" t="str">
        <f>IFERROR(LOWER(TRIM(_xlfn.TEXTBEFORE(_xlfn.TEXTAFTER('query (10)'!AB1243,"("),")"))),"")</f>
        <v/>
      </c>
      <c r="AF1243" s="38" t="str">
        <f>IF('query (10)'!AD1243="","",TRIM('query (10)'!AD1243))</f>
        <v>ณัฐดนัย จุฑาเทพ</v>
      </c>
      <c r="AG1243" s="38" t="str">
        <f>IF('query (10)'!AE1243="","",TRIM('query (10)'!AE1243))</f>
        <v>ณัฐดนัย จุฑาเทพ</v>
      </c>
      <c r="AH1243" s="38" t="str">
        <f>IF('query (10)'!AF1243="","",IFERROR(VALUE('query (10)'!AF1243),""))</f>
        <v/>
      </c>
      <c r="AI1243" s="38" t="str">
        <f>IF('query (10)'!AG1243="","",TRIM('query (10)'!AG1243))</f>
        <v/>
      </c>
      <c r="AJ1243" s="38" t="str">
        <f>IF('query (10)'!AH1243="","",IFERROR(VALUE('query (10)'!AH1243),""))</f>
        <v/>
      </c>
      <c r="AK1243" s="38" t="str">
        <f>IF('query (10)'!AI1243="","",TRIM('query (10)'!AI1243))</f>
        <v/>
      </c>
      <c r="AL1243" s="42">
        <f t="shared" si="95"/>
        <v>2026</v>
      </c>
      <c r="AM1243" s="42" t="str">
        <f t="shared" si="96"/>
        <v>2026-02</v>
      </c>
      <c r="AN1243" s="42" t="str">
        <f t="shared" ca="1" si="97"/>
        <v>ON_SCHEDULE</v>
      </c>
      <c r="AO1243" s="42" t="str">
        <f t="shared" si="98"/>
        <v>GR-268 | OUTER RING RACEWAY SUPER FINISH MACHINE | KWD2 | ELECTRICAL CONTROL | Time-based Maintenance | Electrical | Inspection | Medium | -Check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ณัฐดนัย จุฑาเทพ</v>
      </c>
      <c r="AP1243" s="42" t="str">
        <f>_xlfn.TEXTJOIN("; ",TRUE,IF(COUNTA('query (10)'!A1243:AK1243)&lt;=6,"NEAR_EMPTY_ROW",""),IF($K1243="","MISSING_STATUS",""),IF(AND($K1243="เสร็จสิ้น",$Z1243=""),"DONE_NO_ACTUAL_DATE",""),IF(AND($I1243="Condition-based Maintenance",$AH1243=""),"CBM_NO_MEASUREMENT",""),IF(OR($X1243="",$X1243=0),"INVALID_PERIOD",""),IF(AND($AA1243&lt;&gt;"",$AB1243&lt;&gt;"",$AB1243&lt;$AA1243),"DATE_SEQUENCE_ERROR",""),IF(AND($AB1243&lt;&gt;"",$AB1243&gt;DATE(2030,12,31)),"DATE_OUTLIER",""),IF($C1243="","MISSING_QRCODE",""),IF($J1243="UNKNOWN","UNKNOWN_PM_TYPE",""),IF($L1243="UNKNOWN","UNKNOWN_STATUS",""))</f>
        <v/>
      </c>
      <c r="AQ1243" s="42" t="str">
        <f t="shared" si="99"/>
        <v>NO</v>
      </c>
    </row>
    <row r="1244" spans="1:43" x14ac:dyDescent="0.3">
      <c r="A1244" s="38">
        <f>IF('query (10)'!A1244="","",'query (10)'!A1244)</f>
        <v>1423</v>
      </c>
      <c r="B1244" s="38">
        <f>IF('query (10)'!B1244="","",'query (10)'!B1244)</f>
        <v>19961</v>
      </c>
      <c r="C1244" s="38" t="str">
        <f>TRIM(UPPER('query (10)'!M1244))</f>
        <v>GR-354</v>
      </c>
      <c r="D1244" s="38" t="str">
        <f>TRIM(UPPER(IFERROR(_xlfn.TEXTBEFORE('query (10)'!L1244,"("),'query (10)'!L1244)))</f>
        <v>OUTER RING RACEWAY SUPER FINISH MACHINE</v>
      </c>
      <c r="E1244" s="38" t="str">
        <f>IFERROR(TRIM(UPPER(_xlfn.TEXTBEFORE(_xlfn.TEXTAFTER('query (10)'!L1244,"("),")"))),"")</f>
        <v/>
      </c>
      <c r="F1244" s="38" t="str">
        <f>TRIM('query (10)'!K1244)</f>
        <v>KWD3</v>
      </c>
      <c r="G1244" s="38" t="str">
        <f>IF('query (10)'!J1244="","",'query (10)'!J1244)</f>
        <v>Electrical Control</v>
      </c>
      <c r="H1244" s="38" t="str">
        <f>TRIM(UPPER('query (10)'!J1244))</f>
        <v>ELECTRICAL CONTROL</v>
      </c>
      <c r="I1244" s="38" t="str">
        <f>IF('query (10)'!F1244="","",'query (10)'!F1244)</f>
        <v>Time-based Maintenance</v>
      </c>
      <c r="J1244" s="38" t="str">
        <f>IF('query (10)'!F1244="","",IFERROR(INDEX(Cleaning_Rules!$B$14:$B$17,MATCH(TRIM('query (10)'!F1244),Cleaning_Rules!$A$14:$A$17,0)),"UNKNOWN"))</f>
        <v>TBM</v>
      </c>
      <c r="K1244" s="38" t="str">
        <f>IF('query (10)'!G1244="","",'query (10)'!G1244)</f>
        <v>กำลังดำเนินการ</v>
      </c>
      <c r="L1244" s="38" t="str">
        <f>IF('query (10)'!G1244="","MISSING",IFERROR(INDEX(Cleaning_Rules!$B$5:$B$10,MATCH(TRIM('query (10)'!G1244),Cleaning_Rules!$A$5:$A$10,0)),"UNKNOWN"))</f>
        <v>IN_PROGRESS</v>
      </c>
      <c r="M1244" s="38" t="str">
        <f>IF('query (10)'!I1244="","",'query (10)'!I1244)</f>
        <v>Electrical</v>
      </c>
      <c r="N1244" s="38" t="str">
        <f>IF('query (10)'!O1244="","",'query (10)'!O1244)</f>
        <v>Inspection</v>
      </c>
      <c r="O1244" s="38" t="str">
        <f>IF('query (10)'!P1244="","",'query (10)'!P1244)</f>
        <v>Medium</v>
      </c>
      <c r="P1244" s="38" t="str">
        <f>IF('query (10)'!N1244="","",'query (10)'!N1244)</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44" s="38" t="str">
        <f>TRIM('query (10)'!N1244)</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1244" s="38" t="str">
        <f>TRIM(UPPER('query (10)'!R1244))</f>
        <v/>
      </c>
      <c r="S1244" s="38" t="str">
        <f>TRIM(UPPER('query (10)'!S1244))</f>
        <v/>
      </c>
      <c r="T1244" s="38" t="str">
        <f>IF('query (10)'!Q1244="","",TRIM(UPPER('query (10)'!Q1244)))</f>
        <v/>
      </c>
      <c r="U1244" s="38" t="str">
        <f>IF('query (10)'!T1244="","",'query (10)'!T1244)</f>
        <v/>
      </c>
      <c r="V1244" s="39" t="str">
        <f>IF('query (10)'!T1244="","",IFERROR(VALUE('query (10)'!T1244),""))</f>
        <v/>
      </c>
      <c r="W1244" s="40">
        <f>IF('query (10)'!U1244="","",'query (10)'!U1244)</f>
        <v>0</v>
      </c>
      <c r="X1244" s="39">
        <f>IF('query (10)'!V1244="","",'query (10)'!V1244)</f>
        <v>360</v>
      </c>
      <c r="Y1244" s="41">
        <f>IF('query (10)'!W1244="","",'query (10)'!W1244)</f>
        <v>46056</v>
      </c>
      <c r="Z1244" s="41" t="str">
        <f>IF('query (10)'!X1244="","",'query (10)'!X1244)</f>
        <v/>
      </c>
      <c r="AA1244" s="41">
        <f>IF('query (10)'!Y1244="","",'query (10)'!Y1244)</f>
        <v>46056</v>
      </c>
      <c r="AB1244" s="41">
        <f>IF('query (10)'!Z1244="","",'query (10)'!Z1244)</f>
        <v>46416</v>
      </c>
      <c r="AC1244" s="38" t="str">
        <f>IF(OR('query (10)'!AA1244="",COUNTIF(Cleaning_Rules!$A$21:$A$26,TRIM('query (10)'!AA1244))&gt;0),"",TRIM('query (10)'!AA1244))</f>
        <v/>
      </c>
      <c r="AD1244" s="38" t="str">
        <f>IF('query (10)'!AB1244="","",TRIM(IFERROR(_xlfn.TEXTBEFORE('query (10)'!AB1244,"("),'query (10)'!AB1244)))</f>
        <v>เริ่มซ่อมงาน PM แล้ว รับผิดชอบโดย PAHLA SEEDANG</v>
      </c>
      <c r="AE1244" s="38" t="str">
        <f>IFERROR(LOWER(TRIM(_xlfn.TEXTBEFORE(_xlfn.TEXTAFTER('query (10)'!AB1244,"("),")"))),"")</f>
        <v>pahla@nsk.com</v>
      </c>
      <c r="AF1244" s="38" t="str">
        <f>IF('query (10)'!AD1244="","",TRIM('query (10)'!AD1244))</f>
        <v>ณัฐดนัย จุฑาเทพ</v>
      </c>
      <c r="AG1244" s="38" t="str">
        <f>IF('query (10)'!AE1244="","",TRIM('query (10)'!AE1244))</f>
        <v>อัมรินทร์ รักษาพล</v>
      </c>
      <c r="AH1244" s="38" t="str">
        <f>IF('query (10)'!AF1244="","",IFERROR(VALUE('query (10)'!AF1244),""))</f>
        <v/>
      </c>
      <c r="AI1244" s="38" t="str">
        <f>IF('query (10)'!AG1244="","",TRIM('query (10)'!AG1244))</f>
        <v/>
      </c>
      <c r="AJ1244" s="38" t="str">
        <f>IF('query (10)'!AH1244="","",IFERROR(VALUE('query (10)'!AH1244),""))</f>
        <v/>
      </c>
      <c r="AK1244" s="38" t="str">
        <f>IF('query (10)'!AI1244="","",TRIM('query (10)'!AI1244))</f>
        <v/>
      </c>
      <c r="AL1244" s="42">
        <f t="shared" si="95"/>
        <v>2026</v>
      </c>
      <c r="AM1244" s="42" t="str">
        <f t="shared" si="96"/>
        <v>2026-02</v>
      </c>
      <c r="AN1244" s="42" t="str">
        <f t="shared" ca="1" si="97"/>
        <v>ON_SCHEDULE</v>
      </c>
      <c r="AO1244" s="42" t="str">
        <f t="shared" si="98"/>
        <v>GR-354 | OUTER RING RACEWAY SUPER FINISH MACHINE | KWD3 | ELECTRICAL CONTROL | Time-based Maintenance | Electrical | Inspection | Medium | -Check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เริ่มซ่อมงาน PM แล้ว รับผิดชอบโดย PAHLA SEEDANG | อัมรินทร์ รักษาพล</v>
      </c>
      <c r="AP1244" s="42" t="str">
        <f>_xlfn.TEXTJOIN("; ",TRUE,IF(COUNTA('query (10)'!A1244:AK1244)&lt;=6,"NEAR_EMPTY_ROW",""),IF($K1244="","MISSING_STATUS",""),IF(AND($K1244="เสร็จสิ้น",$Z1244=""),"DONE_NO_ACTUAL_DATE",""),IF(AND($I1244="Condition-based Maintenance",$AH1244=""),"CBM_NO_MEASUREMENT",""),IF(OR($X1244="",$X1244=0),"INVALID_PERIOD",""),IF(AND($AA1244&lt;&gt;"",$AB1244&lt;&gt;"",$AB1244&lt;$AA1244),"DATE_SEQUENCE_ERROR",""),IF(AND($AB1244&lt;&gt;"",$AB1244&gt;DATE(2030,12,31)),"DATE_OUTLIER",""),IF($C1244="","MISSING_QRCODE",""),IF($J1244="UNKNOWN","UNKNOWN_PM_TYPE",""),IF($L1244="UNKNOWN","UNKNOWN_STATUS",""))</f>
        <v/>
      </c>
      <c r="AQ1244" s="42" t="str">
        <f t="shared" si="99"/>
        <v>NO</v>
      </c>
    </row>
    <row r="1245" spans="1:43" x14ac:dyDescent="0.3">
      <c r="A1245" s="38">
        <f>IF('query (10)'!A1245="","",'query (10)'!A1245)</f>
        <v>1424</v>
      </c>
      <c r="B1245" s="38" t="str">
        <f>IF('query (10)'!B1245="","",'query (10)'!B1245)</f>
        <v/>
      </c>
      <c r="C1245" s="38" t="str">
        <f>TRIM(UPPER('query (10)'!M1245))</f>
        <v>GR-476</v>
      </c>
      <c r="D1245" s="38" t="str">
        <f>TRIM(UPPER(IFERROR(_xlfn.TEXTBEFORE('query (10)'!L1245,"("),'query (10)'!L1245)))</f>
        <v>OUTER RING RACEWAY SUPER FINISH MACHINE</v>
      </c>
      <c r="E1245" s="38" t="str">
        <f>IFERROR(TRIM(UPPER(_xlfn.TEXTBEFORE(_xlfn.TEXTAFTER('query (10)'!L1245,"("),")"))),"")</f>
        <v/>
      </c>
      <c r="F1245" s="38" t="str">
        <f>TRIM('query (10)'!K1245)</f>
        <v>KWD4</v>
      </c>
      <c r="G1245" s="38" t="str">
        <f>IF('query (10)'!J1245="","",'query (10)'!J1245)</f>
        <v>Electrical Control</v>
      </c>
      <c r="H1245" s="38" t="str">
        <f>TRIM(UPPER('query (10)'!J1245))</f>
        <v>ELECTRICAL CONTROL</v>
      </c>
      <c r="I1245" s="38" t="str">
        <f>IF('query (10)'!F1245="","",'query (10)'!F1245)</f>
        <v>Time-based Maintenance</v>
      </c>
      <c r="J1245" s="38" t="str">
        <f>IF('query (10)'!F1245="","",IFERROR(INDEX(Cleaning_Rules!$B$14:$B$17,MATCH(TRIM('query (10)'!F1245),Cleaning_Rules!$A$14:$A$17,0)),"UNKNOWN"))</f>
        <v>TBM</v>
      </c>
      <c r="K1245" s="38" t="str">
        <f>IF('query (10)'!G1245="","",'query (10)'!G1245)</f>
        <v>แผนใหม่</v>
      </c>
      <c r="L1245" s="38" t="str">
        <f>IF('query (10)'!G1245="","MISSING",IFERROR(INDEX(Cleaning_Rules!$B$5:$B$10,MATCH(TRIM('query (10)'!G1245),Cleaning_Rules!$A$5:$A$10,0)),"UNKNOWN"))</f>
        <v>NEW_PLAN</v>
      </c>
      <c r="M1245" s="38" t="str">
        <f>IF('query (10)'!I1245="","",'query (10)'!I1245)</f>
        <v>Electrical</v>
      </c>
      <c r="N1245" s="38" t="str">
        <f>IF('query (10)'!O1245="","",'query (10)'!O1245)</f>
        <v>Inspection</v>
      </c>
      <c r="O1245" s="38" t="str">
        <f>IF('query (10)'!P1245="","",'query (10)'!P1245)</f>
        <v>Medium</v>
      </c>
      <c r="P1245" s="38" t="str">
        <f>IF('query (10)'!N1245="","",'query (10)'!N1245)</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45" s="38" t="str">
        <f>TRIM('query (10)'!N1245)</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1245" s="38" t="str">
        <f>TRIM(UPPER('query (10)'!R1245))</f>
        <v/>
      </c>
      <c r="S1245" s="38" t="str">
        <f>TRIM(UPPER('query (10)'!S1245))</f>
        <v/>
      </c>
      <c r="T1245" s="38" t="str">
        <f>IF('query (10)'!Q1245="","",TRIM(UPPER('query (10)'!Q1245)))</f>
        <v/>
      </c>
      <c r="U1245" s="38" t="str">
        <f>IF('query (10)'!T1245="","",'query (10)'!T1245)</f>
        <v/>
      </c>
      <c r="V1245" s="39" t="str">
        <f>IF('query (10)'!T1245="","",IFERROR(VALUE('query (10)'!T1245),""))</f>
        <v/>
      </c>
      <c r="W1245" s="40">
        <f>IF('query (10)'!U1245="","",'query (10)'!U1245)</f>
        <v>0</v>
      </c>
      <c r="X1245" s="39">
        <f>IF('query (10)'!V1245="","",'query (10)'!V1245)</f>
        <v>360</v>
      </c>
      <c r="Y1245" s="41">
        <f>IF('query (10)'!W1245="","",'query (10)'!W1245)</f>
        <v>46057</v>
      </c>
      <c r="Z1245" s="41" t="str">
        <f>IF('query (10)'!X1245="","",'query (10)'!X1245)</f>
        <v/>
      </c>
      <c r="AA1245" s="41">
        <f>IF('query (10)'!Y1245="","",'query (10)'!Y1245)</f>
        <v>46057</v>
      </c>
      <c r="AB1245" s="41">
        <f>IF('query (10)'!Z1245="","",'query (10)'!Z1245)</f>
        <v>46417</v>
      </c>
      <c r="AC1245" s="38" t="str">
        <f>IF(OR('query (10)'!AA1245="",COUNTIF(Cleaning_Rules!$A$21:$A$26,TRIM('query (10)'!AA1245))&gt;0),"",TRIM('query (10)'!AA1245))</f>
        <v/>
      </c>
      <c r="AD1245" s="38" t="str">
        <f>IF('query (10)'!AB1245="","",TRIM(IFERROR(_xlfn.TEXTBEFORE('query (10)'!AB1245,"("),'query (10)'!AB1245)))</f>
        <v/>
      </c>
      <c r="AE1245" s="38" t="str">
        <f>IFERROR(LOWER(TRIM(_xlfn.TEXTBEFORE(_xlfn.TEXTAFTER('query (10)'!AB1245,"("),")"))),"")</f>
        <v/>
      </c>
      <c r="AF1245" s="38" t="str">
        <f>IF('query (10)'!AD1245="","",TRIM('query (10)'!AD1245))</f>
        <v>ณัฐดนัย จุฑาเทพ</v>
      </c>
      <c r="AG1245" s="38" t="str">
        <f>IF('query (10)'!AE1245="","",TRIM('query (10)'!AE1245))</f>
        <v>ณัฐดนัย จุฑาเทพ</v>
      </c>
      <c r="AH1245" s="38" t="str">
        <f>IF('query (10)'!AF1245="","",IFERROR(VALUE('query (10)'!AF1245),""))</f>
        <v/>
      </c>
      <c r="AI1245" s="38" t="str">
        <f>IF('query (10)'!AG1245="","",TRIM('query (10)'!AG1245))</f>
        <v/>
      </c>
      <c r="AJ1245" s="38" t="str">
        <f>IF('query (10)'!AH1245="","",IFERROR(VALUE('query (10)'!AH1245),""))</f>
        <v/>
      </c>
      <c r="AK1245" s="38" t="str">
        <f>IF('query (10)'!AI1245="","",TRIM('query (10)'!AI1245))</f>
        <v/>
      </c>
      <c r="AL1245" s="42">
        <f t="shared" si="95"/>
        <v>2026</v>
      </c>
      <c r="AM1245" s="42" t="str">
        <f t="shared" si="96"/>
        <v>2026-02</v>
      </c>
      <c r="AN1245" s="42" t="str">
        <f t="shared" ca="1" si="97"/>
        <v>ON_SCHEDULE</v>
      </c>
      <c r="AO1245" s="42" t="str">
        <f t="shared" si="98"/>
        <v>GR-476 | OUTER RING RACEWAY SUPER FINISH MACHINE | KWD4 | ELECTRICAL CONTROL | Time-based Maintenance | Electrical | Inspection | Medium | -Check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ณัฐดนัย จุฑาเทพ</v>
      </c>
      <c r="AP1245" s="42" t="str">
        <f>_xlfn.TEXTJOIN("; ",TRUE,IF(COUNTA('query (10)'!A1245:AK1245)&lt;=6,"NEAR_EMPTY_ROW",""),IF($K1245="","MISSING_STATUS",""),IF(AND($K1245="เสร็จสิ้น",$Z1245=""),"DONE_NO_ACTUAL_DATE",""),IF(AND($I1245="Condition-based Maintenance",$AH1245=""),"CBM_NO_MEASUREMENT",""),IF(OR($X1245="",$X1245=0),"INVALID_PERIOD",""),IF(AND($AA1245&lt;&gt;"",$AB1245&lt;&gt;"",$AB1245&lt;$AA1245),"DATE_SEQUENCE_ERROR",""),IF(AND($AB1245&lt;&gt;"",$AB1245&gt;DATE(2030,12,31)),"DATE_OUTLIER",""),IF($C1245="","MISSING_QRCODE",""),IF($J1245="UNKNOWN","UNKNOWN_PM_TYPE",""),IF($L1245="UNKNOWN","UNKNOWN_STATUS",""))</f>
        <v/>
      </c>
      <c r="AQ1245" s="42" t="str">
        <f t="shared" si="99"/>
        <v>NO</v>
      </c>
    </row>
    <row r="1246" spans="1:43" x14ac:dyDescent="0.3">
      <c r="A1246" s="38">
        <f>IF('query (10)'!A1246="","",'query (10)'!A1246)</f>
        <v>1425</v>
      </c>
      <c r="B1246" s="38" t="str">
        <f>IF('query (10)'!B1246="","",'query (10)'!B1246)</f>
        <v/>
      </c>
      <c r="C1246" s="38" t="str">
        <f>TRIM(UPPER('query (10)'!M1246))</f>
        <v>GR-592</v>
      </c>
      <c r="D1246" s="38" t="str">
        <f>TRIM(UPPER(IFERROR(_xlfn.TEXTBEFORE('query (10)'!L1246,"("),'query (10)'!L1246)))</f>
        <v>OUTER RING RACEWAY SUPER FINISH MACHINE</v>
      </c>
      <c r="E1246" s="38" t="str">
        <f>IFERROR(TRIM(UPPER(_xlfn.TEXTBEFORE(_xlfn.TEXTAFTER('query (10)'!L1246,"("),")"))),"")</f>
        <v/>
      </c>
      <c r="F1246" s="38" t="str">
        <f>TRIM('query (10)'!K1246)</f>
        <v>KWD5</v>
      </c>
      <c r="G1246" s="38" t="str">
        <f>IF('query (10)'!J1246="","",'query (10)'!J1246)</f>
        <v>Electrical Control</v>
      </c>
      <c r="H1246" s="38" t="str">
        <f>TRIM(UPPER('query (10)'!J1246))</f>
        <v>ELECTRICAL CONTROL</v>
      </c>
      <c r="I1246" s="38" t="str">
        <f>IF('query (10)'!F1246="","",'query (10)'!F1246)</f>
        <v>Time-based Maintenance</v>
      </c>
      <c r="J1246" s="38" t="str">
        <f>IF('query (10)'!F1246="","",IFERROR(INDEX(Cleaning_Rules!$B$14:$B$17,MATCH(TRIM('query (10)'!F1246),Cleaning_Rules!$A$14:$A$17,0)),"UNKNOWN"))</f>
        <v>TBM</v>
      </c>
      <c r="K1246" s="38" t="str">
        <f>IF('query (10)'!G1246="","",'query (10)'!G1246)</f>
        <v>แผนใหม่</v>
      </c>
      <c r="L1246" s="38" t="str">
        <f>IF('query (10)'!G1246="","MISSING",IFERROR(INDEX(Cleaning_Rules!$B$5:$B$10,MATCH(TRIM('query (10)'!G1246),Cleaning_Rules!$A$5:$A$10,0)),"UNKNOWN"))</f>
        <v>NEW_PLAN</v>
      </c>
      <c r="M1246" s="38" t="str">
        <f>IF('query (10)'!I1246="","",'query (10)'!I1246)</f>
        <v>Electrical</v>
      </c>
      <c r="N1246" s="38" t="str">
        <f>IF('query (10)'!O1246="","",'query (10)'!O1246)</f>
        <v>Inspection</v>
      </c>
      <c r="O1246" s="38" t="str">
        <f>IF('query (10)'!P1246="","",'query (10)'!P1246)</f>
        <v>Medium</v>
      </c>
      <c r="P1246" s="38" t="str">
        <f>IF('query (10)'!N1246="","",'query (10)'!N1246)</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46" s="38" t="str">
        <f>TRIM('query (10)'!N1246)</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1246" s="38" t="str">
        <f>TRIM(UPPER('query (10)'!R1246))</f>
        <v/>
      </c>
      <c r="S1246" s="38" t="str">
        <f>TRIM(UPPER('query (10)'!S1246))</f>
        <v/>
      </c>
      <c r="T1246" s="38" t="str">
        <f>IF('query (10)'!Q1246="","",TRIM(UPPER('query (10)'!Q1246)))</f>
        <v/>
      </c>
      <c r="U1246" s="38" t="str">
        <f>IF('query (10)'!T1246="","",'query (10)'!T1246)</f>
        <v/>
      </c>
      <c r="V1246" s="39" t="str">
        <f>IF('query (10)'!T1246="","",IFERROR(VALUE('query (10)'!T1246),""))</f>
        <v/>
      </c>
      <c r="W1246" s="40">
        <f>IF('query (10)'!U1246="","",'query (10)'!U1246)</f>
        <v>0</v>
      </c>
      <c r="X1246" s="39">
        <f>IF('query (10)'!V1246="","",'query (10)'!V1246)</f>
        <v>360</v>
      </c>
      <c r="Y1246" s="41">
        <f>IF('query (10)'!W1246="","",'query (10)'!W1246)</f>
        <v>46058</v>
      </c>
      <c r="Z1246" s="41" t="str">
        <f>IF('query (10)'!X1246="","",'query (10)'!X1246)</f>
        <v/>
      </c>
      <c r="AA1246" s="41">
        <f>IF('query (10)'!Y1246="","",'query (10)'!Y1246)</f>
        <v>46058</v>
      </c>
      <c r="AB1246" s="41">
        <f>IF('query (10)'!Z1246="","",'query (10)'!Z1246)</f>
        <v>46418</v>
      </c>
      <c r="AC1246" s="38" t="str">
        <f>IF(OR('query (10)'!AA1246="",COUNTIF(Cleaning_Rules!$A$21:$A$26,TRIM('query (10)'!AA1246))&gt;0),"",TRIM('query (10)'!AA1246))</f>
        <v/>
      </c>
      <c r="AD1246" s="38" t="str">
        <f>IF('query (10)'!AB1246="","",TRIM(IFERROR(_xlfn.TEXTBEFORE('query (10)'!AB1246,"("),'query (10)'!AB1246)))</f>
        <v/>
      </c>
      <c r="AE1246" s="38" t="str">
        <f>IFERROR(LOWER(TRIM(_xlfn.TEXTBEFORE(_xlfn.TEXTAFTER('query (10)'!AB1246,"("),")"))),"")</f>
        <v/>
      </c>
      <c r="AF1246" s="38" t="str">
        <f>IF('query (10)'!AD1246="","",TRIM('query (10)'!AD1246))</f>
        <v>ณัฐดนัย จุฑาเทพ</v>
      </c>
      <c r="AG1246" s="38" t="str">
        <f>IF('query (10)'!AE1246="","",TRIM('query (10)'!AE1246))</f>
        <v>ณัฐดนัย จุฑาเทพ</v>
      </c>
      <c r="AH1246" s="38" t="str">
        <f>IF('query (10)'!AF1246="","",IFERROR(VALUE('query (10)'!AF1246),""))</f>
        <v/>
      </c>
      <c r="AI1246" s="38" t="str">
        <f>IF('query (10)'!AG1246="","",TRIM('query (10)'!AG1246))</f>
        <v/>
      </c>
      <c r="AJ1246" s="38" t="str">
        <f>IF('query (10)'!AH1246="","",IFERROR(VALUE('query (10)'!AH1246),""))</f>
        <v/>
      </c>
      <c r="AK1246" s="38" t="str">
        <f>IF('query (10)'!AI1246="","",TRIM('query (10)'!AI1246))</f>
        <v/>
      </c>
      <c r="AL1246" s="42">
        <f t="shared" si="95"/>
        <v>2026</v>
      </c>
      <c r="AM1246" s="42" t="str">
        <f t="shared" si="96"/>
        <v>2026-02</v>
      </c>
      <c r="AN1246" s="42" t="str">
        <f t="shared" ca="1" si="97"/>
        <v>ON_SCHEDULE</v>
      </c>
      <c r="AO1246" s="42" t="str">
        <f t="shared" si="98"/>
        <v>GR-592 | OUTER RING RACEWAY SUPER FINISH MACHINE | KWD5 | ELECTRICAL CONTROL | Time-based Maintenance | Electrical | Inspection | Medium | -Check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ณัฐดนัย จุฑาเทพ</v>
      </c>
      <c r="AP1246" s="42" t="str">
        <f>_xlfn.TEXTJOIN("; ",TRUE,IF(COUNTA('query (10)'!A1246:AK1246)&lt;=6,"NEAR_EMPTY_ROW",""),IF($K1246="","MISSING_STATUS",""),IF(AND($K1246="เสร็จสิ้น",$Z1246=""),"DONE_NO_ACTUAL_DATE",""),IF(AND($I1246="Condition-based Maintenance",$AH1246=""),"CBM_NO_MEASUREMENT",""),IF(OR($X1246="",$X1246=0),"INVALID_PERIOD",""),IF(AND($AA1246&lt;&gt;"",$AB1246&lt;&gt;"",$AB1246&lt;$AA1246),"DATE_SEQUENCE_ERROR",""),IF(AND($AB1246&lt;&gt;"",$AB1246&gt;DATE(2030,12,31)),"DATE_OUTLIER",""),IF($C1246="","MISSING_QRCODE",""),IF($J1246="UNKNOWN","UNKNOWN_PM_TYPE",""),IF($L1246="UNKNOWN","UNKNOWN_STATUS",""))</f>
        <v/>
      </c>
      <c r="AQ1246" s="42" t="str">
        <f t="shared" si="99"/>
        <v>NO</v>
      </c>
    </row>
    <row r="1247" spans="1:43" x14ac:dyDescent="0.3">
      <c r="A1247" s="38">
        <f>IF('query (10)'!A1247="","",'query (10)'!A1247)</f>
        <v>1426</v>
      </c>
      <c r="B1247" s="38" t="str">
        <f>IF('query (10)'!B1247="","",'query (10)'!B1247)</f>
        <v/>
      </c>
      <c r="C1247" s="38" t="str">
        <f>TRIM(UPPER('query (10)'!M1247))</f>
        <v>GR-696</v>
      </c>
      <c r="D1247" s="38" t="str">
        <f>TRIM(UPPER(IFERROR(_xlfn.TEXTBEFORE('query (10)'!L1247,"("),'query (10)'!L1247)))</f>
        <v>OUTER RING RACEWAY SUPER FINISH MACHINE</v>
      </c>
      <c r="E1247" s="38" t="str">
        <f>IFERROR(TRIM(UPPER(_xlfn.TEXTBEFORE(_xlfn.TEXTAFTER('query (10)'!L1247,"("),")"))),"")</f>
        <v/>
      </c>
      <c r="F1247" s="38" t="str">
        <f>TRIM('query (10)'!K1247)</f>
        <v>KWD6</v>
      </c>
      <c r="G1247" s="38" t="str">
        <f>IF('query (10)'!J1247="","",'query (10)'!J1247)</f>
        <v>Electrical Control</v>
      </c>
      <c r="H1247" s="38" t="str">
        <f>TRIM(UPPER('query (10)'!J1247))</f>
        <v>ELECTRICAL CONTROL</v>
      </c>
      <c r="I1247" s="38" t="str">
        <f>IF('query (10)'!F1247="","",'query (10)'!F1247)</f>
        <v>Time-based Maintenance</v>
      </c>
      <c r="J1247" s="38" t="str">
        <f>IF('query (10)'!F1247="","",IFERROR(INDEX(Cleaning_Rules!$B$14:$B$17,MATCH(TRIM('query (10)'!F1247),Cleaning_Rules!$A$14:$A$17,0)),"UNKNOWN"))</f>
        <v>TBM</v>
      </c>
      <c r="K1247" s="38" t="str">
        <f>IF('query (10)'!G1247="","",'query (10)'!G1247)</f>
        <v>แผนใหม่</v>
      </c>
      <c r="L1247" s="38" t="str">
        <f>IF('query (10)'!G1247="","MISSING",IFERROR(INDEX(Cleaning_Rules!$B$5:$B$10,MATCH(TRIM('query (10)'!G1247),Cleaning_Rules!$A$5:$A$10,0)),"UNKNOWN"))</f>
        <v>NEW_PLAN</v>
      </c>
      <c r="M1247" s="38" t="str">
        <f>IF('query (10)'!I1247="","",'query (10)'!I1247)</f>
        <v>Electrical</v>
      </c>
      <c r="N1247" s="38" t="str">
        <f>IF('query (10)'!O1247="","",'query (10)'!O1247)</f>
        <v>Inspection</v>
      </c>
      <c r="O1247" s="38" t="str">
        <f>IF('query (10)'!P1247="","",'query (10)'!P1247)</f>
        <v>Medium</v>
      </c>
      <c r="P1247" s="38" t="str">
        <f>IF('query (10)'!N1247="","",'query (10)'!N1247)</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47" s="38" t="str">
        <f>TRIM('query (10)'!N1247)</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1247" s="38" t="str">
        <f>TRIM(UPPER('query (10)'!R1247))</f>
        <v/>
      </c>
      <c r="S1247" s="38" t="str">
        <f>TRIM(UPPER('query (10)'!S1247))</f>
        <v/>
      </c>
      <c r="T1247" s="38" t="str">
        <f>IF('query (10)'!Q1247="","",TRIM(UPPER('query (10)'!Q1247)))</f>
        <v/>
      </c>
      <c r="U1247" s="38" t="str">
        <f>IF('query (10)'!T1247="","",'query (10)'!T1247)</f>
        <v/>
      </c>
      <c r="V1247" s="39" t="str">
        <f>IF('query (10)'!T1247="","",IFERROR(VALUE('query (10)'!T1247),""))</f>
        <v/>
      </c>
      <c r="W1247" s="40">
        <f>IF('query (10)'!U1247="","",'query (10)'!U1247)</f>
        <v>0</v>
      </c>
      <c r="X1247" s="39">
        <f>IF('query (10)'!V1247="","",'query (10)'!V1247)</f>
        <v>360</v>
      </c>
      <c r="Y1247" s="41">
        <f>IF('query (10)'!W1247="","",'query (10)'!W1247)</f>
        <v>46059</v>
      </c>
      <c r="Z1247" s="41" t="str">
        <f>IF('query (10)'!X1247="","",'query (10)'!X1247)</f>
        <v/>
      </c>
      <c r="AA1247" s="41">
        <f>IF('query (10)'!Y1247="","",'query (10)'!Y1247)</f>
        <v>46059</v>
      </c>
      <c r="AB1247" s="41">
        <f>IF('query (10)'!Z1247="","",'query (10)'!Z1247)</f>
        <v>46419</v>
      </c>
      <c r="AC1247" s="38" t="str">
        <f>IF(OR('query (10)'!AA1247="",COUNTIF(Cleaning_Rules!$A$21:$A$26,TRIM('query (10)'!AA1247))&gt;0),"",TRIM('query (10)'!AA1247))</f>
        <v/>
      </c>
      <c r="AD1247" s="38" t="str">
        <f>IF('query (10)'!AB1247="","",TRIM(IFERROR(_xlfn.TEXTBEFORE('query (10)'!AB1247,"("),'query (10)'!AB1247)))</f>
        <v/>
      </c>
      <c r="AE1247" s="38" t="str">
        <f>IFERROR(LOWER(TRIM(_xlfn.TEXTBEFORE(_xlfn.TEXTAFTER('query (10)'!AB1247,"("),")"))),"")</f>
        <v/>
      </c>
      <c r="AF1247" s="38" t="str">
        <f>IF('query (10)'!AD1247="","",TRIM('query (10)'!AD1247))</f>
        <v>ณัฐดนัย จุฑาเทพ</v>
      </c>
      <c r="AG1247" s="38" t="str">
        <f>IF('query (10)'!AE1247="","",TRIM('query (10)'!AE1247))</f>
        <v>ณัฐดนัย จุฑาเทพ</v>
      </c>
      <c r="AH1247" s="38" t="str">
        <f>IF('query (10)'!AF1247="","",IFERROR(VALUE('query (10)'!AF1247),""))</f>
        <v/>
      </c>
      <c r="AI1247" s="38" t="str">
        <f>IF('query (10)'!AG1247="","",TRIM('query (10)'!AG1247))</f>
        <v/>
      </c>
      <c r="AJ1247" s="38" t="str">
        <f>IF('query (10)'!AH1247="","",IFERROR(VALUE('query (10)'!AH1247),""))</f>
        <v/>
      </c>
      <c r="AK1247" s="38" t="str">
        <f>IF('query (10)'!AI1247="","",TRIM('query (10)'!AI1247))</f>
        <v/>
      </c>
      <c r="AL1247" s="42">
        <f t="shared" si="95"/>
        <v>2026</v>
      </c>
      <c r="AM1247" s="42" t="str">
        <f t="shared" si="96"/>
        <v>2026-02</v>
      </c>
      <c r="AN1247" s="42" t="str">
        <f t="shared" ca="1" si="97"/>
        <v>ON_SCHEDULE</v>
      </c>
      <c r="AO1247" s="42" t="str">
        <f t="shared" si="98"/>
        <v>GR-696 | OUTER RING RACEWAY SUPER FINISH MACHINE | KWD6 | ELECTRICAL CONTROL | Time-based Maintenance | Electrical | Inspection | Medium | -Check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ณัฐดนัย จุฑาเทพ</v>
      </c>
      <c r="AP1247" s="42" t="str">
        <f>_xlfn.TEXTJOIN("; ",TRUE,IF(COUNTA('query (10)'!A1247:AK1247)&lt;=6,"NEAR_EMPTY_ROW",""),IF($K1247="","MISSING_STATUS",""),IF(AND($K1247="เสร็จสิ้น",$Z1247=""),"DONE_NO_ACTUAL_DATE",""),IF(AND($I1247="Condition-based Maintenance",$AH1247=""),"CBM_NO_MEASUREMENT",""),IF(OR($X1247="",$X1247=0),"INVALID_PERIOD",""),IF(AND($AA1247&lt;&gt;"",$AB1247&lt;&gt;"",$AB1247&lt;$AA1247),"DATE_SEQUENCE_ERROR",""),IF(AND($AB1247&lt;&gt;"",$AB1247&gt;DATE(2030,12,31)),"DATE_OUTLIER",""),IF($C1247="","MISSING_QRCODE",""),IF($J1247="UNKNOWN","UNKNOWN_PM_TYPE",""),IF($L1247="UNKNOWN","UNKNOWN_STATUS",""))</f>
        <v/>
      </c>
      <c r="AQ1247" s="42" t="str">
        <f t="shared" si="99"/>
        <v>NO</v>
      </c>
    </row>
    <row r="1248" spans="1:43" x14ac:dyDescent="0.3">
      <c r="A1248" s="38">
        <f>IF('query (10)'!A1248="","",'query (10)'!A1248)</f>
        <v>1427</v>
      </c>
      <c r="B1248" s="38">
        <f>IF('query (10)'!B1248="","",'query (10)'!B1248)</f>
        <v>19887</v>
      </c>
      <c r="C1248" s="38" t="str">
        <f>TRIM(UPPER('query (10)'!M1248))</f>
        <v>GR-841</v>
      </c>
      <c r="D1248" s="38" t="str">
        <f>TRIM(UPPER(IFERROR(_xlfn.TEXTBEFORE('query (10)'!L1248,"("),'query (10)'!L1248)))</f>
        <v>OUTER RING RACEWAY SUPER FINISH MACHINE</v>
      </c>
      <c r="E1248" s="38" t="str">
        <f>IFERROR(TRIM(UPPER(_xlfn.TEXTBEFORE(_xlfn.TEXTAFTER('query (10)'!L1248,"("),")"))),"")</f>
        <v/>
      </c>
      <c r="F1248" s="38" t="str">
        <f>TRIM('query (10)'!K1248)</f>
        <v>KWD7</v>
      </c>
      <c r="G1248" s="38" t="str">
        <f>IF('query (10)'!J1248="","",'query (10)'!J1248)</f>
        <v>Electrical Control</v>
      </c>
      <c r="H1248" s="38" t="str">
        <f>TRIM(UPPER('query (10)'!J1248))</f>
        <v>ELECTRICAL CONTROL</v>
      </c>
      <c r="I1248" s="38" t="str">
        <f>IF('query (10)'!F1248="","",'query (10)'!F1248)</f>
        <v>Time-based Maintenance</v>
      </c>
      <c r="J1248" s="38" t="str">
        <f>IF('query (10)'!F1248="","",IFERROR(INDEX(Cleaning_Rules!$B$14:$B$17,MATCH(TRIM('query (10)'!F1248),Cleaning_Rules!$A$14:$A$17,0)),"UNKNOWN"))</f>
        <v>TBM</v>
      </c>
      <c r="K1248" s="38" t="str">
        <f>IF('query (10)'!G1248="","",'query (10)'!G1248)</f>
        <v>เสร็จสิ้น</v>
      </c>
      <c r="L1248" s="38" t="str">
        <f>IF('query (10)'!G1248="","MISSING",IFERROR(INDEX(Cleaning_Rules!$B$5:$B$10,MATCH(TRIM('query (10)'!G1248),Cleaning_Rules!$A$5:$A$10,0)),"UNKNOWN"))</f>
        <v>COMPLETED</v>
      </c>
      <c r="M1248" s="38" t="str">
        <f>IF('query (10)'!I1248="","",'query (10)'!I1248)</f>
        <v>Electrical</v>
      </c>
      <c r="N1248" s="38" t="str">
        <f>IF('query (10)'!O1248="","",'query (10)'!O1248)</f>
        <v>Inspection</v>
      </c>
      <c r="O1248" s="38" t="str">
        <f>IF('query (10)'!P1248="","",'query (10)'!P1248)</f>
        <v>Medium</v>
      </c>
      <c r="P1248" s="38" t="str">
        <f>IF('query (10)'!N1248="","",'query (10)'!N1248)</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48" s="38" t="str">
        <f>TRIM('query (10)'!N1248)</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1248" s="38" t="str">
        <f>TRIM(UPPER('query (10)'!R1248))</f>
        <v/>
      </c>
      <c r="S1248" s="38" t="str">
        <f>TRIM(UPPER('query (10)'!S1248))</f>
        <v/>
      </c>
      <c r="T1248" s="38" t="str">
        <f>IF('query (10)'!Q1248="","",TRIM(UPPER('query (10)'!Q1248)))</f>
        <v/>
      </c>
      <c r="U1248" s="38" t="str">
        <f>IF('query (10)'!T1248="","",'query (10)'!T1248)</f>
        <v/>
      </c>
      <c r="V1248" s="39" t="str">
        <f>IF('query (10)'!T1248="","",IFERROR(VALUE('query (10)'!T1248),""))</f>
        <v/>
      </c>
      <c r="W1248" s="40">
        <f>IF('query (10)'!U1248="","",'query (10)'!U1248)</f>
        <v>0</v>
      </c>
      <c r="X1248" s="39">
        <f>IF('query (10)'!V1248="","",'query (10)'!V1248)</f>
        <v>360</v>
      </c>
      <c r="Y1248" s="41">
        <f>IF('query (10)'!W1248="","",'query (10)'!W1248)</f>
        <v>46060</v>
      </c>
      <c r="Z1248" s="41">
        <f>IF('query (10)'!X1248="","",'query (10)'!X1248)</f>
        <v>46184</v>
      </c>
      <c r="AA1248" s="41">
        <f>IF('query (10)'!Y1248="","",'query (10)'!Y1248)</f>
        <v>46184</v>
      </c>
      <c r="AB1248" s="41">
        <f>IF('query (10)'!Z1248="","",'query (10)'!Z1248)</f>
        <v>46544</v>
      </c>
      <c r="AC1248" s="38" t="str">
        <f>IF(OR('query (10)'!AA1248="",COUNTIF(Cleaning_Rules!$A$21:$A$26,TRIM('query (10)'!AA1248))&gt;0),"",TRIM('query (10)'!AA1248))</f>
        <v/>
      </c>
      <c r="AD1248" s="38" t="str">
        <f>IF('query (10)'!AB1248="","",TRIM(IFERROR(_xlfn.TEXTBEFORE('query (10)'!AB1248,"("),'query (10)'!AB1248)))</f>
        <v>เริ่มซ่อมงาน PM แล้ว รับผิดชอบโดย NATDANAI JUTHATHEP</v>
      </c>
      <c r="AE1248" s="38" t="str">
        <f>IFERROR(LOWER(TRIM(_xlfn.TEXTBEFORE(_xlfn.TEXTAFTER('query (10)'!AB1248,"("),")"))),"")</f>
        <v>juthathep-n-4697@nsk.com</v>
      </c>
      <c r="AF1248" s="38" t="str">
        <f>IF('query (10)'!AD1248="","",TRIM('query (10)'!AD1248))</f>
        <v>ณัฐดนัย จุฑาเทพ</v>
      </c>
      <c r="AG1248" s="38" t="str">
        <f>IF('query (10)'!AE1248="","",TRIM('query (10)'!AE1248))</f>
        <v>ณัฐดนัย จุฑาเทพ</v>
      </c>
      <c r="AH1248" s="38" t="str">
        <f>IF('query (10)'!AF1248="","",IFERROR(VALUE('query (10)'!AF1248),""))</f>
        <v/>
      </c>
      <c r="AI1248" s="38" t="str">
        <f>IF('query (10)'!AG1248="","",TRIM('query (10)'!AG1248))</f>
        <v/>
      </c>
      <c r="AJ1248" s="38" t="str">
        <f>IF('query (10)'!AH1248="","",IFERROR(VALUE('query (10)'!AH1248),""))</f>
        <v/>
      </c>
      <c r="AK1248" s="38" t="str">
        <f>IF('query (10)'!AI1248="","",TRIM('query (10)'!AI1248))</f>
        <v/>
      </c>
      <c r="AL1248" s="42">
        <f t="shared" si="95"/>
        <v>2026</v>
      </c>
      <c r="AM1248" s="42" t="str">
        <f t="shared" si="96"/>
        <v>2026-02</v>
      </c>
      <c r="AN1248" s="42" t="str">
        <f t="shared" ca="1" si="97"/>
        <v/>
      </c>
      <c r="AO1248" s="42" t="str">
        <f t="shared" si="98"/>
        <v>GR-841 | OUTER RING RACEWAY SUPER FINISH MACHINE | KWD7 | ELECTRICAL CONTROL | Time-based Maintenance | Electrical | Inspection | Medium | -Check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เริ่มซ่อมงาน PM แล้ว รับผิดชอบโดย NATDANAI JUTHATHEP | ณัฐดนัย จุฑาเทพ</v>
      </c>
      <c r="AP1248" s="42" t="str">
        <f>_xlfn.TEXTJOIN("; ",TRUE,IF(COUNTA('query (10)'!A1248:AK1248)&lt;=6,"NEAR_EMPTY_ROW",""),IF($K1248="","MISSING_STATUS",""),IF(AND($K1248="เสร็จสิ้น",$Z1248=""),"DONE_NO_ACTUAL_DATE",""),IF(AND($I1248="Condition-based Maintenance",$AH1248=""),"CBM_NO_MEASUREMENT",""),IF(OR($X1248="",$X1248=0),"INVALID_PERIOD",""),IF(AND($AA1248&lt;&gt;"",$AB1248&lt;&gt;"",$AB1248&lt;$AA1248),"DATE_SEQUENCE_ERROR",""),IF(AND($AB1248&lt;&gt;"",$AB1248&gt;DATE(2030,12,31)),"DATE_OUTLIER",""),IF($C1248="","MISSING_QRCODE",""),IF($J1248="UNKNOWN","UNKNOWN_PM_TYPE",""),IF($L1248="UNKNOWN","UNKNOWN_STATUS",""))</f>
        <v/>
      </c>
      <c r="AQ1248" s="42" t="str">
        <f t="shared" si="99"/>
        <v>NO</v>
      </c>
    </row>
    <row r="1249" spans="1:43" x14ac:dyDescent="0.3">
      <c r="A1249" s="38">
        <f>IF('query (10)'!A1249="","",'query (10)'!A1249)</f>
        <v>1428</v>
      </c>
      <c r="B1249" s="38">
        <f>IF('query (10)'!B1249="","",'query (10)'!B1249)</f>
        <v>19958</v>
      </c>
      <c r="C1249" s="38" t="str">
        <f>TRIM(UPPER('query (10)'!M1249))</f>
        <v>GR-351</v>
      </c>
      <c r="D1249" s="38" t="str">
        <f>TRIM(UPPER(IFERROR(_xlfn.TEXTBEFORE('query (10)'!L1249,"("),'query (10)'!L1249)))</f>
        <v>OUTER RING RACEWAY GRINDING MACHINE</v>
      </c>
      <c r="E1249" s="38" t="str">
        <f>IFERROR(TRIM(UPPER(_xlfn.TEXTBEFORE(_xlfn.TEXTAFTER('query (10)'!L1249,"("),")"))),"")</f>
        <v/>
      </c>
      <c r="F1249" s="38" t="str">
        <f>TRIM('query (10)'!K1249)</f>
        <v>KWD3</v>
      </c>
      <c r="G1249" s="38" t="str">
        <f>IF('query (10)'!J1249="","",'query (10)'!J1249)</f>
        <v>Electrical Control</v>
      </c>
      <c r="H1249" s="38" t="str">
        <f>TRIM(UPPER('query (10)'!J1249))</f>
        <v>ELECTRICAL CONTROL</v>
      </c>
      <c r="I1249" s="38" t="str">
        <f>IF('query (10)'!F1249="","",'query (10)'!F1249)</f>
        <v>Time-based Maintenance</v>
      </c>
      <c r="J1249" s="38" t="str">
        <f>IF('query (10)'!F1249="","",IFERROR(INDEX(Cleaning_Rules!$B$14:$B$17,MATCH(TRIM('query (10)'!F1249),Cleaning_Rules!$A$14:$A$17,0)),"UNKNOWN"))</f>
        <v>TBM</v>
      </c>
      <c r="K1249" s="38" t="str">
        <f>IF('query (10)'!G1249="","",'query (10)'!G1249)</f>
        <v>กำลังดำเนินการ</v>
      </c>
      <c r="L1249" s="38" t="str">
        <f>IF('query (10)'!G1249="","MISSING",IFERROR(INDEX(Cleaning_Rules!$B$5:$B$10,MATCH(TRIM('query (10)'!G1249),Cleaning_Rules!$A$5:$A$10,0)),"UNKNOWN"))</f>
        <v>IN_PROGRESS</v>
      </c>
      <c r="M1249" s="38" t="str">
        <f>IF('query (10)'!I1249="","",'query (10)'!I1249)</f>
        <v>Electrical</v>
      </c>
      <c r="N1249" s="38" t="str">
        <f>IF('query (10)'!O1249="","",'query (10)'!O1249)</f>
        <v>Inspection</v>
      </c>
      <c r="O1249" s="38" t="str">
        <f>IF('query (10)'!P1249="","",'query (10)'!P1249)</f>
        <v>Medium</v>
      </c>
      <c r="P1249" s="38" t="str">
        <f>IF('query (10)'!N1249="","",'query (10)'!N1249)</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49" s="38" t="str">
        <f>TRIM('query (10)'!N1249)</f>
        <v>-Check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v>
      </c>
      <c r="R1249" s="38" t="str">
        <f>TRIM(UPPER('query (10)'!R1249))</f>
        <v/>
      </c>
      <c r="S1249" s="38" t="str">
        <f>TRIM(UPPER('query (10)'!S1249))</f>
        <v/>
      </c>
      <c r="T1249" s="38" t="str">
        <f>IF('query (10)'!Q1249="","",TRIM(UPPER('query (10)'!Q1249)))</f>
        <v/>
      </c>
      <c r="U1249" s="38" t="str">
        <f>IF('query (10)'!T1249="","",'query (10)'!T1249)</f>
        <v/>
      </c>
      <c r="V1249" s="39" t="str">
        <f>IF('query (10)'!T1249="","",IFERROR(VALUE('query (10)'!T1249),""))</f>
        <v/>
      </c>
      <c r="W1249" s="40">
        <f>IF('query (10)'!U1249="","",'query (10)'!U1249)</f>
        <v>0</v>
      </c>
      <c r="X1249" s="39">
        <f>IF('query (10)'!V1249="","",'query (10)'!V1249)</f>
        <v>360</v>
      </c>
      <c r="Y1249" s="41">
        <f>IF('query (10)'!W1249="","",'query (10)'!W1249)</f>
        <v>46056</v>
      </c>
      <c r="Z1249" s="41" t="str">
        <f>IF('query (10)'!X1249="","",'query (10)'!X1249)</f>
        <v/>
      </c>
      <c r="AA1249" s="41">
        <f>IF('query (10)'!Y1249="","",'query (10)'!Y1249)</f>
        <v>46056</v>
      </c>
      <c r="AB1249" s="41">
        <f>IF('query (10)'!Z1249="","",'query (10)'!Z1249)</f>
        <v>46416</v>
      </c>
      <c r="AC1249" s="38" t="str">
        <f>IF(OR('query (10)'!AA1249="",COUNTIF(Cleaning_Rules!$A$21:$A$26,TRIM('query (10)'!AA1249))&gt;0),"",TRIM('query (10)'!AA1249))</f>
        <v/>
      </c>
      <c r="AD1249" s="38" t="str">
        <f>IF('query (10)'!AB1249="","",TRIM(IFERROR(_xlfn.TEXTBEFORE('query (10)'!AB1249,"("),'query (10)'!AB1249)))</f>
        <v>เริ่มซ่อมงาน PM แล้ว รับผิดชอบโดย PAHLA SEEDANG</v>
      </c>
      <c r="AE1249" s="38" t="str">
        <f>IFERROR(LOWER(TRIM(_xlfn.TEXTBEFORE(_xlfn.TEXTAFTER('query (10)'!AB1249,"("),")"))),"")</f>
        <v>pahla@nsk.com</v>
      </c>
      <c r="AF1249" s="38" t="str">
        <f>IF('query (10)'!AD1249="","",TRIM('query (10)'!AD1249))</f>
        <v>ณัฐดนัย จุฑาเทพ</v>
      </c>
      <c r="AG1249" s="38" t="str">
        <f>IF('query (10)'!AE1249="","",TRIM('query (10)'!AE1249))</f>
        <v>อัมรินทร์ รักษาพล</v>
      </c>
      <c r="AH1249" s="38" t="str">
        <f>IF('query (10)'!AF1249="","",IFERROR(VALUE('query (10)'!AF1249),""))</f>
        <v/>
      </c>
      <c r="AI1249" s="38" t="str">
        <f>IF('query (10)'!AG1249="","",TRIM('query (10)'!AG1249))</f>
        <v/>
      </c>
      <c r="AJ1249" s="38" t="str">
        <f>IF('query (10)'!AH1249="","",IFERROR(VALUE('query (10)'!AH1249),""))</f>
        <v/>
      </c>
      <c r="AK1249" s="38" t="str">
        <f>IF('query (10)'!AI1249="","",TRIM('query (10)'!AI1249))</f>
        <v/>
      </c>
      <c r="AL1249" s="42">
        <f t="shared" si="95"/>
        <v>2026</v>
      </c>
      <c r="AM1249" s="42" t="str">
        <f t="shared" si="96"/>
        <v>2026-02</v>
      </c>
      <c r="AN1249" s="42" t="str">
        <f t="shared" ca="1" si="97"/>
        <v>ON_SCHEDULE</v>
      </c>
      <c r="AO1249" s="42" t="str">
        <f t="shared" si="98"/>
        <v>GR-351 | OUTER RING RACEWAY GRINDING MACHINE | KWD3 | ELECTRICAL CONTROL | Time-based Maintenance | Electrical | Inspection | Medium | -Check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เริ่มซ่อมงาน PM แล้ว รับผิดชอบโดย PAHLA SEEDANG | อัมรินทร์ รักษาพล</v>
      </c>
      <c r="AP1249" s="42" t="str">
        <f>_xlfn.TEXTJOIN("; ",TRUE,IF(COUNTA('query (10)'!A1249:AK1249)&lt;=6,"NEAR_EMPTY_ROW",""),IF($K1249="","MISSING_STATUS",""),IF(AND($K1249="เสร็จสิ้น",$Z1249=""),"DONE_NO_ACTUAL_DATE",""),IF(AND($I1249="Condition-based Maintenance",$AH1249=""),"CBM_NO_MEASUREMENT",""),IF(OR($X1249="",$X1249=0),"INVALID_PERIOD",""),IF(AND($AA1249&lt;&gt;"",$AB1249&lt;&gt;"",$AB1249&lt;$AA1249),"DATE_SEQUENCE_ERROR",""),IF(AND($AB1249&lt;&gt;"",$AB1249&gt;DATE(2030,12,31)),"DATE_OUTLIER",""),IF($C1249="","MISSING_QRCODE",""),IF($J1249="UNKNOWN","UNKNOWN_PM_TYPE",""),IF($L1249="UNKNOWN","UNKNOWN_STATUS",""))</f>
        <v/>
      </c>
      <c r="AQ1249" s="42" t="str">
        <f t="shared" si="99"/>
        <v>NO</v>
      </c>
    </row>
    <row r="1250" spans="1:43" x14ac:dyDescent="0.3">
      <c r="A1250" s="38">
        <f>IF('query (10)'!A1250="","",'query (10)'!A1250)</f>
        <v>1429</v>
      </c>
      <c r="B1250" s="38" t="str">
        <f>IF('query (10)'!B1250="","",'query (10)'!B1250)</f>
        <v/>
      </c>
      <c r="C1250" s="38" t="str">
        <f>TRIM(UPPER('query (10)'!M1250))</f>
        <v>GR-473</v>
      </c>
      <c r="D1250" s="38" t="str">
        <f>TRIM(UPPER(IFERROR(_xlfn.TEXTBEFORE('query (10)'!L1250,"("),'query (10)'!L1250)))</f>
        <v>OUTER RING RACEWAY GRINDING MACHINE</v>
      </c>
      <c r="E1250" s="38" t="str">
        <f>IFERROR(TRIM(UPPER(_xlfn.TEXTBEFORE(_xlfn.TEXTAFTER('query (10)'!L1250,"("),")"))),"")</f>
        <v/>
      </c>
      <c r="F1250" s="38" t="str">
        <f>TRIM('query (10)'!K1250)</f>
        <v>KWD4</v>
      </c>
      <c r="G1250" s="38" t="str">
        <f>IF('query (10)'!J1250="","",'query (10)'!J1250)</f>
        <v>Electrical Control</v>
      </c>
      <c r="H1250" s="38" t="str">
        <f>TRIM(UPPER('query (10)'!J1250))</f>
        <v>ELECTRICAL CONTROL</v>
      </c>
      <c r="I1250" s="38" t="str">
        <f>IF('query (10)'!F1250="","",'query (10)'!F1250)</f>
        <v>Time-based Maintenance</v>
      </c>
      <c r="J1250" s="38" t="str">
        <f>IF('query (10)'!F1250="","",IFERROR(INDEX(Cleaning_Rules!$B$14:$B$17,MATCH(TRIM('query (10)'!F1250),Cleaning_Rules!$A$14:$A$17,0)),"UNKNOWN"))</f>
        <v>TBM</v>
      </c>
      <c r="K1250" s="38" t="str">
        <f>IF('query (10)'!G1250="","",'query (10)'!G1250)</f>
        <v>แผนใหม่</v>
      </c>
      <c r="L1250" s="38" t="str">
        <f>IF('query (10)'!G1250="","MISSING",IFERROR(INDEX(Cleaning_Rules!$B$5:$B$10,MATCH(TRIM('query (10)'!G1250),Cleaning_Rules!$A$5:$A$10,0)),"UNKNOWN"))</f>
        <v>NEW_PLAN</v>
      </c>
      <c r="M1250" s="38" t="str">
        <f>IF('query (10)'!I1250="","",'query (10)'!I1250)</f>
        <v>Electrical</v>
      </c>
      <c r="N1250" s="38" t="str">
        <f>IF('query (10)'!O1250="","",'query (10)'!O1250)</f>
        <v>Inspection</v>
      </c>
      <c r="O1250" s="38" t="str">
        <f>IF('query (10)'!P1250="","",'query (10)'!P1250)</f>
        <v>Medium</v>
      </c>
      <c r="P1250" s="38" t="str">
        <f>IF('query (10)'!N1250="","",'query (10)'!N1250)</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50" s="38" t="str">
        <f>TRIM('query (10)'!N1250)</f>
        <v>-Check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v>
      </c>
      <c r="R1250" s="38" t="str">
        <f>TRIM(UPPER('query (10)'!R1250))</f>
        <v/>
      </c>
      <c r="S1250" s="38" t="str">
        <f>TRIM(UPPER('query (10)'!S1250))</f>
        <v/>
      </c>
      <c r="T1250" s="38" t="str">
        <f>IF('query (10)'!Q1250="","",TRIM(UPPER('query (10)'!Q1250)))</f>
        <v/>
      </c>
      <c r="U1250" s="38" t="str">
        <f>IF('query (10)'!T1250="","",'query (10)'!T1250)</f>
        <v/>
      </c>
      <c r="V1250" s="39" t="str">
        <f>IF('query (10)'!T1250="","",IFERROR(VALUE('query (10)'!T1250),""))</f>
        <v/>
      </c>
      <c r="W1250" s="40">
        <f>IF('query (10)'!U1250="","",'query (10)'!U1250)</f>
        <v>0</v>
      </c>
      <c r="X1250" s="39">
        <f>IF('query (10)'!V1250="","",'query (10)'!V1250)</f>
        <v>360</v>
      </c>
      <c r="Y1250" s="41">
        <f>IF('query (10)'!W1250="","",'query (10)'!W1250)</f>
        <v>46057</v>
      </c>
      <c r="Z1250" s="41" t="str">
        <f>IF('query (10)'!X1250="","",'query (10)'!X1250)</f>
        <v/>
      </c>
      <c r="AA1250" s="41">
        <f>IF('query (10)'!Y1250="","",'query (10)'!Y1250)</f>
        <v>46057</v>
      </c>
      <c r="AB1250" s="41">
        <f>IF('query (10)'!Z1250="","",'query (10)'!Z1250)</f>
        <v>46417</v>
      </c>
      <c r="AC1250" s="38" t="str">
        <f>IF(OR('query (10)'!AA1250="",COUNTIF(Cleaning_Rules!$A$21:$A$26,TRIM('query (10)'!AA1250))&gt;0),"",TRIM('query (10)'!AA1250))</f>
        <v/>
      </c>
      <c r="AD1250" s="38" t="str">
        <f>IF('query (10)'!AB1250="","",TRIM(IFERROR(_xlfn.TEXTBEFORE('query (10)'!AB1250,"("),'query (10)'!AB1250)))</f>
        <v/>
      </c>
      <c r="AE1250" s="38" t="str">
        <f>IFERROR(LOWER(TRIM(_xlfn.TEXTBEFORE(_xlfn.TEXTAFTER('query (10)'!AB1250,"("),")"))),"")</f>
        <v/>
      </c>
      <c r="AF1250" s="38" t="str">
        <f>IF('query (10)'!AD1250="","",TRIM('query (10)'!AD1250))</f>
        <v>ณัฐดนัย จุฑาเทพ</v>
      </c>
      <c r="AG1250" s="38" t="str">
        <f>IF('query (10)'!AE1250="","",TRIM('query (10)'!AE1250))</f>
        <v>ณัฐดนัย จุฑาเทพ</v>
      </c>
      <c r="AH1250" s="38" t="str">
        <f>IF('query (10)'!AF1250="","",IFERROR(VALUE('query (10)'!AF1250),""))</f>
        <v/>
      </c>
      <c r="AI1250" s="38" t="str">
        <f>IF('query (10)'!AG1250="","",TRIM('query (10)'!AG1250))</f>
        <v/>
      </c>
      <c r="AJ1250" s="38" t="str">
        <f>IF('query (10)'!AH1250="","",IFERROR(VALUE('query (10)'!AH1250),""))</f>
        <v/>
      </c>
      <c r="AK1250" s="38" t="str">
        <f>IF('query (10)'!AI1250="","",TRIM('query (10)'!AI1250))</f>
        <v/>
      </c>
      <c r="AL1250" s="42">
        <f t="shared" si="95"/>
        <v>2026</v>
      </c>
      <c r="AM1250" s="42" t="str">
        <f t="shared" si="96"/>
        <v>2026-02</v>
      </c>
      <c r="AN1250" s="42" t="str">
        <f t="shared" ca="1" si="97"/>
        <v>ON_SCHEDULE</v>
      </c>
      <c r="AO1250" s="42" t="str">
        <f t="shared" si="98"/>
        <v>GR-473 | OUTER RING RACEWAY GRINDING MACHINE | KWD4 | ELECTRICAL CONTROL | Time-based Maintenance | Electrical | Inspection | Medium | -Check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ณัฐดนัย จุฑาเทพ</v>
      </c>
      <c r="AP1250" s="42" t="str">
        <f>_xlfn.TEXTJOIN("; ",TRUE,IF(COUNTA('query (10)'!A1250:AK1250)&lt;=6,"NEAR_EMPTY_ROW",""),IF($K1250="","MISSING_STATUS",""),IF(AND($K1250="เสร็จสิ้น",$Z1250=""),"DONE_NO_ACTUAL_DATE",""),IF(AND($I1250="Condition-based Maintenance",$AH1250=""),"CBM_NO_MEASUREMENT",""),IF(OR($X1250="",$X1250=0),"INVALID_PERIOD",""),IF(AND($AA1250&lt;&gt;"",$AB1250&lt;&gt;"",$AB1250&lt;$AA1250),"DATE_SEQUENCE_ERROR",""),IF(AND($AB1250&lt;&gt;"",$AB1250&gt;DATE(2030,12,31)),"DATE_OUTLIER",""),IF($C1250="","MISSING_QRCODE",""),IF($J1250="UNKNOWN","UNKNOWN_PM_TYPE",""),IF($L1250="UNKNOWN","UNKNOWN_STATUS",""))</f>
        <v/>
      </c>
      <c r="AQ1250" s="42" t="str">
        <f t="shared" si="99"/>
        <v>NO</v>
      </c>
    </row>
    <row r="1251" spans="1:43" x14ac:dyDescent="0.3">
      <c r="A1251" s="38">
        <f>IF('query (10)'!A1251="","",'query (10)'!A1251)</f>
        <v>1430</v>
      </c>
      <c r="B1251" s="38" t="str">
        <f>IF('query (10)'!B1251="","",'query (10)'!B1251)</f>
        <v/>
      </c>
      <c r="C1251" s="38" t="str">
        <f>TRIM(UPPER('query (10)'!M1251))</f>
        <v>GR-589</v>
      </c>
      <c r="D1251" s="38" t="str">
        <f>TRIM(UPPER(IFERROR(_xlfn.TEXTBEFORE('query (10)'!L1251,"("),'query (10)'!L1251)))</f>
        <v>OUTER RING RACEWAY GRINDING MACHINE</v>
      </c>
      <c r="E1251" s="38" t="str">
        <f>IFERROR(TRIM(UPPER(_xlfn.TEXTBEFORE(_xlfn.TEXTAFTER('query (10)'!L1251,"("),")"))),"")</f>
        <v/>
      </c>
      <c r="F1251" s="38" t="str">
        <f>TRIM('query (10)'!K1251)</f>
        <v>KWD5</v>
      </c>
      <c r="G1251" s="38" t="str">
        <f>IF('query (10)'!J1251="","",'query (10)'!J1251)</f>
        <v>Electrical Control</v>
      </c>
      <c r="H1251" s="38" t="str">
        <f>TRIM(UPPER('query (10)'!J1251))</f>
        <v>ELECTRICAL CONTROL</v>
      </c>
      <c r="I1251" s="38" t="str">
        <f>IF('query (10)'!F1251="","",'query (10)'!F1251)</f>
        <v>Time-based Maintenance</v>
      </c>
      <c r="J1251" s="38" t="str">
        <f>IF('query (10)'!F1251="","",IFERROR(INDEX(Cleaning_Rules!$B$14:$B$17,MATCH(TRIM('query (10)'!F1251),Cleaning_Rules!$A$14:$A$17,0)),"UNKNOWN"))</f>
        <v>TBM</v>
      </c>
      <c r="K1251" s="38" t="str">
        <f>IF('query (10)'!G1251="","",'query (10)'!G1251)</f>
        <v>แผนใหม่</v>
      </c>
      <c r="L1251" s="38" t="str">
        <f>IF('query (10)'!G1251="","MISSING",IFERROR(INDEX(Cleaning_Rules!$B$5:$B$10,MATCH(TRIM('query (10)'!G1251),Cleaning_Rules!$A$5:$A$10,0)),"UNKNOWN"))</f>
        <v>NEW_PLAN</v>
      </c>
      <c r="M1251" s="38" t="str">
        <f>IF('query (10)'!I1251="","",'query (10)'!I1251)</f>
        <v>Electrical</v>
      </c>
      <c r="N1251" s="38" t="str">
        <f>IF('query (10)'!O1251="","",'query (10)'!O1251)</f>
        <v>Inspection</v>
      </c>
      <c r="O1251" s="38" t="str">
        <f>IF('query (10)'!P1251="","",'query (10)'!P1251)</f>
        <v>Medium</v>
      </c>
      <c r="P1251" s="38" t="str">
        <f>IF('query (10)'!N1251="","",'query (10)'!N1251)</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51" s="38" t="str">
        <f>TRIM('query (10)'!N1251)</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1251" s="38" t="str">
        <f>TRIM(UPPER('query (10)'!R1251))</f>
        <v/>
      </c>
      <c r="S1251" s="38" t="str">
        <f>TRIM(UPPER('query (10)'!S1251))</f>
        <v/>
      </c>
      <c r="T1251" s="38" t="str">
        <f>IF('query (10)'!Q1251="","",TRIM(UPPER('query (10)'!Q1251)))</f>
        <v/>
      </c>
      <c r="U1251" s="38" t="str">
        <f>IF('query (10)'!T1251="","",'query (10)'!T1251)</f>
        <v/>
      </c>
      <c r="V1251" s="39" t="str">
        <f>IF('query (10)'!T1251="","",IFERROR(VALUE('query (10)'!T1251),""))</f>
        <v/>
      </c>
      <c r="W1251" s="40">
        <f>IF('query (10)'!U1251="","",'query (10)'!U1251)</f>
        <v>0</v>
      </c>
      <c r="X1251" s="39">
        <f>IF('query (10)'!V1251="","",'query (10)'!V1251)</f>
        <v>360</v>
      </c>
      <c r="Y1251" s="41">
        <f>IF('query (10)'!W1251="","",'query (10)'!W1251)</f>
        <v>46058</v>
      </c>
      <c r="Z1251" s="41" t="str">
        <f>IF('query (10)'!X1251="","",'query (10)'!X1251)</f>
        <v/>
      </c>
      <c r="AA1251" s="41">
        <f>IF('query (10)'!Y1251="","",'query (10)'!Y1251)</f>
        <v>46058</v>
      </c>
      <c r="AB1251" s="41">
        <f>IF('query (10)'!Z1251="","",'query (10)'!Z1251)</f>
        <v>46418</v>
      </c>
      <c r="AC1251" s="38" t="str">
        <f>IF(OR('query (10)'!AA1251="",COUNTIF(Cleaning_Rules!$A$21:$A$26,TRIM('query (10)'!AA1251))&gt;0),"",TRIM('query (10)'!AA1251))</f>
        <v/>
      </c>
      <c r="AD1251" s="38" t="str">
        <f>IF('query (10)'!AB1251="","",TRIM(IFERROR(_xlfn.TEXTBEFORE('query (10)'!AB1251,"("),'query (10)'!AB1251)))</f>
        <v/>
      </c>
      <c r="AE1251" s="38" t="str">
        <f>IFERROR(LOWER(TRIM(_xlfn.TEXTBEFORE(_xlfn.TEXTAFTER('query (10)'!AB1251,"("),")"))),"")</f>
        <v/>
      </c>
      <c r="AF1251" s="38" t="str">
        <f>IF('query (10)'!AD1251="","",TRIM('query (10)'!AD1251))</f>
        <v>ณัฐดนัย จุฑาเทพ</v>
      </c>
      <c r="AG1251" s="38" t="str">
        <f>IF('query (10)'!AE1251="","",TRIM('query (10)'!AE1251))</f>
        <v>ณัฐดนัย จุฑาเทพ</v>
      </c>
      <c r="AH1251" s="38" t="str">
        <f>IF('query (10)'!AF1251="","",IFERROR(VALUE('query (10)'!AF1251),""))</f>
        <v/>
      </c>
      <c r="AI1251" s="38" t="str">
        <f>IF('query (10)'!AG1251="","",TRIM('query (10)'!AG1251))</f>
        <v/>
      </c>
      <c r="AJ1251" s="38" t="str">
        <f>IF('query (10)'!AH1251="","",IFERROR(VALUE('query (10)'!AH1251),""))</f>
        <v/>
      </c>
      <c r="AK1251" s="38" t="str">
        <f>IF('query (10)'!AI1251="","",TRIM('query (10)'!AI1251))</f>
        <v/>
      </c>
      <c r="AL1251" s="42">
        <f t="shared" si="95"/>
        <v>2026</v>
      </c>
      <c r="AM1251" s="42" t="str">
        <f t="shared" si="96"/>
        <v>2026-02</v>
      </c>
      <c r="AN1251" s="42" t="str">
        <f t="shared" ca="1" si="97"/>
        <v>ON_SCHEDULE</v>
      </c>
      <c r="AO1251" s="42" t="str">
        <f t="shared" si="98"/>
        <v>GR-589 | OUTER RING RACEWAY GRINDING MACHINE | KWD5 | ELECTRICAL CONTROL | Time-based Maintenance | Electrical | Inspection | Medium | -Check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ณัฐดนัย จุฑาเทพ</v>
      </c>
      <c r="AP1251" s="42" t="str">
        <f>_xlfn.TEXTJOIN("; ",TRUE,IF(COUNTA('query (10)'!A1251:AK1251)&lt;=6,"NEAR_EMPTY_ROW",""),IF($K1251="","MISSING_STATUS",""),IF(AND($K1251="เสร็จสิ้น",$Z1251=""),"DONE_NO_ACTUAL_DATE",""),IF(AND($I1251="Condition-based Maintenance",$AH1251=""),"CBM_NO_MEASUREMENT",""),IF(OR($X1251="",$X1251=0),"INVALID_PERIOD",""),IF(AND($AA1251&lt;&gt;"",$AB1251&lt;&gt;"",$AB1251&lt;$AA1251),"DATE_SEQUENCE_ERROR",""),IF(AND($AB1251&lt;&gt;"",$AB1251&gt;DATE(2030,12,31)),"DATE_OUTLIER",""),IF($C1251="","MISSING_QRCODE",""),IF($J1251="UNKNOWN","UNKNOWN_PM_TYPE",""),IF($L1251="UNKNOWN","UNKNOWN_STATUS",""))</f>
        <v/>
      </c>
      <c r="AQ1251" s="42" t="str">
        <f t="shared" si="99"/>
        <v>NO</v>
      </c>
    </row>
    <row r="1252" spans="1:43" x14ac:dyDescent="0.3">
      <c r="A1252" s="38">
        <f>IF('query (10)'!A1252="","",'query (10)'!A1252)</f>
        <v>1431</v>
      </c>
      <c r="B1252" s="38" t="str">
        <f>IF('query (10)'!B1252="","",'query (10)'!B1252)</f>
        <v/>
      </c>
      <c r="C1252" s="38" t="str">
        <f>TRIM(UPPER('query (10)'!M1252))</f>
        <v>GR-694</v>
      </c>
      <c r="D1252" s="38" t="str">
        <f>TRIM(UPPER(IFERROR(_xlfn.TEXTBEFORE('query (10)'!L1252,"("),'query (10)'!L1252)))</f>
        <v>OUTER RING RACEWAY GRINDING MACHINE</v>
      </c>
      <c r="E1252" s="38" t="str">
        <f>IFERROR(TRIM(UPPER(_xlfn.TEXTBEFORE(_xlfn.TEXTAFTER('query (10)'!L1252,"("),")"))),"")</f>
        <v/>
      </c>
      <c r="F1252" s="38" t="str">
        <f>TRIM('query (10)'!K1252)</f>
        <v>KWD6</v>
      </c>
      <c r="G1252" s="38" t="str">
        <f>IF('query (10)'!J1252="","",'query (10)'!J1252)</f>
        <v>Electrical Control</v>
      </c>
      <c r="H1252" s="38" t="str">
        <f>TRIM(UPPER('query (10)'!J1252))</f>
        <v>ELECTRICAL CONTROL</v>
      </c>
      <c r="I1252" s="38" t="str">
        <f>IF('query (10)'!F1252="","",'query (10)'!F1252)</f>
        <v>Time-based Maintenance</v>
      </c>
      <c r="J1252" s="38" t="str">
        <f>IF('query (10)'!F1252="","",IFERROR(INDEX(Cleaning_Rules!$B$14:$B$17,MATCH(TRIM('query (10)'!F1252),Cleaning_Rules!$A$14:$A$17,0)),"UNKNOWN"))</f>
        <v>TBM</v>
      </c>
      <c r="K1252" s="38" t="str">
        <f>IF('query (10)'!G1252="","",'query (10)'!G1252)</f>
        <v>แผนใหม่</v>
      </c>
      <c r="L1252" s="38" t="str">
        <f>IF('query (10)'!G1252="","MISSING",IFERROR(INDEX(Cleaning_Rules!$B$5:$B$10,MATCH(TRIM('query (10)'!G1252),Cleaning_Rules!$A$5:$A$10,0)),"UNKNOWN"))</f>
        <v>NEW_PLAN</v>
      </c>
      <c r="M1252" s="38" t="str">
        <f>IF('query (10)'!I1252="","",'query (10)'!I1252)</f>
        <v>Electrical</v>
      </c>
      <c r="N1252" s="38" t="str">
        <f>IF('query (10)'!O1252="","",'query (10)'!O1252)</f>
        <v>Inspection</v>
      </c>
      <c r="O1252" s="38" t="str">
        <f>IF('query (10)'!P1252="","",'query (10)'!P1252)</f>
        <v>Medium</v>
      </c>
      <c r="P1252" s="38" t="str">
        <f>IF('query (10)'!N1252="","",'query (10)'!N1252)</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52" s="38" t="str">
        <f>TRIM('query (10)'!N1252)</f>
        <v>-Check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v>
      </c>
      <c r="R1252" s="38" t="str">
        <f>TRIM(UPPER('query (10)'!R1252))</f>
        <v/>
      </c>
      <c r="S1252" s="38" t="str">
        <f>TRIM(UPPER('query (10)'!S1252))</f>
        <v/>
      </c>
      <c r="T1252" s="38" t="str">
        <f>IF('query (10)'!Q1252="","",TRIM(UPPER('query (10)'!Q1252)))</f>
        <v/>
      </c>
      <c r="U1252" s="38" t="str">
        <f>IF('query (10)'!T1252="","",'query (10)'!T1252)</f>
        <v/>
      </c>
      <c r="V1252" s="39" t="str">
        <f>IF('query (10)'!T1252="","",IFERROR(VALUE('query (10)'!T1252),""))</f>
        <v/>
      </c>
      <c r="W1252" s="40">
        <f>IF('query (10)'!U1252="","",'query (10)'!U1252)</f>
        <v>0</v>
      </c>
      <c r="X1252" s="39">
        <f>IF('query (10)'!V1252="","",'query (10)'!V1252)</f>
        <v>360</v>
      </c>
      <c r="Y1252" s="41">
        <f>IF('query (10)'!W1252="","",'query (10)'!W1252)</f>
        <v>46059</v>
      </c>
      <c r="Z1252" s="41" t="str">
        <f>IF('query (10)'!X1252="","",'query (10)'!X1252)</f>
        <v/>
      </c>
      <c r="AA1252" s="41">
        <f>IF('query (10)'!Y1252="","",'query (10)'!Y1252)</f>
        <v>46059</v>
      </c>
      <c r="AB1252" s="41">
        <f>IF('query (10)'!Z1252="","",'query (10)'!Z1252)</f>
        <v>46419</v>
      </c>
      <c r="AC1252" s="38" t="str">
        <f>IF(OR('query (10)'!AA1252="",COUNTIF(Cleaning_Rules!$A$21:$A$26,TRIM('query (10)'!AA1252))&gt;0),"",TRIM('query (10)'!AA1252))</f>
        <v/>
      </c>
      <c r="AD1252" s="38" t="str">
        <f>IF('query (10)'!AB1252="","",TRIM(IFERROR(_xlfn.TEXTBEFORE('query (10)'!AB1252,"("),'query (10)'!AB1252)))</f>
        <v/>
      </c>
      <c r="AE1252" s="38" t="str">
        <f>IFERROR(LOWER(TRIM(_xlfn.TEXTBEFORE(_xlfn.TEXTAFTER('query (10)'!AB1252,"("),")"))),"")</f>
        <v/>
      </c>
      <c r="AF1252" s="38" t="str">
        <f>IF('query (10)'!AD1252="","",TRIM('query (10)'!AD1252))</f>
        <v>ณัฐดนัย จุฑาเทพ</v>
      </c>
      <c r="AG1252" s="38" t="str">
        <f>IF('query (10)'!AE1252="","",TRIM('query (10)'!AE1252))</f>
        <v>ณัฐดนัย จุฑาเทพ</v>
      </c>
      <c r="AH1252" s="38" t="str">
        <f>IF('query (10)'!AF1252="","",IFERROR(VALUE('query (10)'!AF1252),""))</f>
        <v/>
      </c>
      <c r="AI1252" s="38" t="str">
        <f>IF('query (10)'!AG1252="","",TRIM('query (10)'!AG1252))</f>
        <v/>
      </c>
      <c r="AJ1252" s="38" t="str">
        <f>IF('query (10)'!AH1252="","",IFERROR(VALUE('query (10)'!AH1252),""))</f>
        <v/>
      </c>
      <c r="AK1252" s="38" t="str">
        <f>IF('query (10)'!AI1252="","",TRIM('query (10)'!AI1252))</f>
        <v/>
      </c>
      <c r="AL1252" s="42">
        <f t="shared" si="95"/>
        <v>2026</v>
      </c>
      <c r="AM1252" s="42" t="str">
        <f t="shared" si="96"/>
        <v>2026-02</v>
      </c>
      <c r="AN1252" s="42" t="str">
        <f t="shared" ca="1" si="97"/>
        <v>ON_SCHEDULE</v>
      </c>
      <c r="AO1252" s="42" t="str">
        <f t="shared" si="98"/>
        <v>GR-694 | OUTER RING RACEWAY GRINDING MACHINE | KWD6 | ELECTRICAL CONTROL | Time-based Maintenance | Electrical | Inspection | Medium | -Check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ณัฐดนัย จุฑาเทพ</v>
      </c>
      <c r="AP1252" s="42" t="str">
        <f>_xlfn.TEXTJOIN("; ",TRUE,IF(COUNTA('query (10)'!A1252:AK1252)&lt;=6,"NEAR_EMPTY_ROW",""),IF($K1252="","MISSING_STATUS",""),IF(AND($K1252="เสร็จสิ้น",$Z1252=""),"DONE_NO_ACTUAL_DATE",""),IF(AND($I1252="Condition-based Maintenance",$AH1252=""),"CBM_NO_MEASUREMENT",""),IF(OR($X1252="",$X1252=0),"INVALID_PERIOD",""),IF(AND($AA1252&lt;&gt;"",$AB1252&lt;&gt;"",$AB1252&lt;$AA1252),"DATE_SEQUENCE_ERROR",""),IF(AND($AB1252&lt;&gt;"",$AB1252&gt;DATE(2030,12,31)),"DATE_OUTLIER",""),IF($C1252="","MISSING_QRCODE",""),IF($J1252="UNKNOWN","UNKNOWN_PM_TYPE",""),IF($L1252="UNKNOWN","UNKNOWN_STATUS",""))</f>
        <v/>
      </c>
      <c r="AQ1252" s="42" t="str">
        <f t="shared" si="99"/>
        <v>NO</v>
      </c>
    </row>
    <row r="1253" spans="1:43" x14ac:dyDescent="0.3">
      <c r="A1253" s="38">
        <f>IF('query (10)'!A1253="","",'query (10)'!A1253)</f>
        <v>1432</v>
      </c>
      <c r="B1253" s="38">
        <f>IF('query (10)'!B1253="","",'query (10)'!B1253)</f>
        <v>19880</v>
      </c>
      <c r="C1253" s="38" t="str">
        <f>TRIM(UPPER('query (10)'!M1253))</f>
        <v>GR-838</v>
      </c>
      <c r="D1253" s="38" t="str">
        <f>TRIM(UPPER(IFERROR(_xlfn.TEXTBEFORE('query (10)'!L1253,"("),'query (10)'!L1253)))</f>
        <v>OUTER RING RACEWAY GRINDING MACHINE</v>
      </c>
      <c r="E1253" s="38" t="str">
        <f>IFERROR(TRIM(UPPER(_xlfn.TEXTBEFORE(_xlfn.TEXTAFTER('query (10)'!L1253,"("),")"))),"")</f>
        <v/>
      </c>
      <c r="F1253" s="38" t="str">
        <f>TRIM('query (10)'!K1253)</f>
        <v>KWD7</v>
      </c>
      <c r="G1253" s="38" t="str">
        <f>IF('query (10)'!J1253="","",'query (10)'!J1253)</f>
        <v>Electrical Control</v>
      </c>
      <c r="H1253" s="38" t="str">
        <f>TRIM(UPPER('query (10)'!J1253))</f>
        <v>ELECTRICAL CONTROL</v>
      </c>
      <c r="I1253" s="38" t="str">
        <f>IF('query (10)'!F1253="","",'query (10)'!F1253)</f>
        <v>Time-based Maintenance</v>
      </c>
      <c r="J1253" s="38" t="str">
        <f>IF('query (10)'!F1253="","",IFERROR(INDEX(Cleaning_Rules!$B$14:$B$17,MATCH(TRIM('query (10)'!F1253),Cleaning_Rules!$A$14:$A$17,0)),"UNKNOWN"))</f>
        <v>TBM</v>
      </c>
      <c r="K1253" s="38" t="str">
        <f>IF('query (10)'!G1253="","",'query (10)'!G1253)</f>
        <v>เสร็จสิ้น</v>
      </c>
      <c r="L1253" s="38" t="str">
        <f>IF('query (10)'!G1253="","MISSING",IFERROR(INDEX(Cleaning_Rules!$B$5:$B$10,MATCH(TRIM('query (10)'!G1253),Cleaning_Rules!$A$5:$A$10,0)),"UNKNOWN"))</f>
        <v>COMPLETED</v>
      </c>
      <c r="M1253" s="38" t="str">
        <f>IF('query (10)'!I1253="","",'query (10)'!I1253)</f>
        <v>Electrical</v>
      </c>
      <c r="N1253" s="38" t="str">
        <f>IF('query (10)'!O1253="","",'query (10)'!O1253)</f>
        <v>Inspection</v>
      </c>
      <c r="O1253" s="38" t="str">
        <f>IF('query (10)'!P1253="","",'query (10)'!P1253)</f>
        <v>Medium</v>
      </c>
      <c r="P1253" s="38" t="str">
        <f>IF('query (10)'!N1253="","",'query (10)'!N1253)</f>
        <v xml:space="preserve">-Check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53" s="38" t="str">
        <f>TRIM('query (10)'!N1253)</f>
        <v>-Check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v>
      </c>
      <c r="R1253" s="38" t="str">
        <f>TRIM(UPPER('query (10)'!R1253))</f>
        <v/>
      </c>
      <c r="S1253" s="38" t="str">
        <f>TRIM(UPPER('query (10)'!S1253))</f>
        <v/>
      </c>
      <c r="T1253" s="38" t="str">
        <f>IF('query (10)'!Q1253="","",TRIM(UPPER('query (10)'!Q1253)))</f>
        <v/>
      </c>
      <c r="U1253" s="38" t="str">
        <f>IF('query (10)'!T1253="","",'query (10)'!T1253)</f>
        <v/>
      </c>
      <c r="V1253" s="39" t="str">
        <f>IF('query (10)'!T1253="","",IFERROR(VALUE('query (10)'!T1253),""))</f>
        <v/>
      </c>
      <c r="W1253" s="40">
        <f>IF('query (10)'!U1253="","",'query (10)'!U1253)</f>
        <v>0</v>
      </c>
      <c r="X1253" s="39">
        <f>IF('query (10)'!V1253="","",'query (10)'!V1253)</f>
        <v>360</v>
      </c>
      <c r="Y1253" s="41">
        <f>IF('query (10)'!W1253="","",'query (10)'!W1253)</f>
        <v>46060</v>
      </c>
      <c r="Z1253" s="41">
        <f>IF('query (10)'!X1253="","",'query (10)'!X1253)</f>
        <v>46184</v>
      </c>
      <c r="AA1253" s="41">
        <f>IF('query (10)'!Y1253="","",'query (10)'!Y1253)</f>
        <v>46184</v>
      </c>
      <c r="AB1253" s="41">
        <f>IF('query (10)'!Z1253="","",'query (10)'!Z1253)</f>
        <v>46544</v>
      </c>
      <c r="AC1253" s="38" t="str">
        <f>IF(OR('query (10)'!AA1253="",COUNTIF(Cleaning_Rules!$A$21:$A$26,TRIM('query (10)'!AA1253))&gt;0),"",TRIM('query (10)'!AA1253))</f>
        <v/>
      </c>
      <c r="AD1253" s="38" t="str">
        <f>IF('query (10)'!AB1253="","",TRIM(IFERROR(_xlfn.TEXTBEFORE('query (10)'!AB1253,"("),'query (10)'!AB1253)))</f>
        <v>เริ่มซ่อมงาน PM แล้ว รับผิดชอบโดย NATDANAI JUTHATHEP</v>
      </c>
      <c r="AE1253" s="38" t="str">
        <f>IFERROR(LOWER(TRIM(_xlfn.TEXTBEFORE(_xlfn.TEXTAFTER('query (10)'!AB1253,"("),")"))),"")</f>
        <v>juthathep-n-4697@nsk.com</v>
      </c>
      <c r="AF1253" s="38" t="str">
        <f>IF('query (10)'!AD1253="","",TRIM('query (10)'!AD1253))</f>
        <v>ณัฐดนัย จุฑาเทพ</v>
      </c>
      <c r="AG1253" s="38" t="str">
        <f>IF('query (10)'!AE1253="","",TRIM('query (10)'!AE1253))</f>
        <v>ณัฐดนัย จุฑาเทพ</v>
      </c>
      <c r="AH1253" s="38" t="str">
        <f>IF('query (10)'!AF1253="","",IFERROR(VALUE('query (10)'!AF1253),""))</f>
        <v/>
      </c>
      <c r="AI1253" s="38" t="str">
        <f>IF('query (10)'!AG1253="","",TRIM('query (10)'!AG1253))</f>
        <v/>
      </c>
      <c r="AJ1253" s="38" t="str">
        <f>IF('query (10)'!AH1253="","",IFERROR(VALUE('query (10)'!AH1253),""))</f>
        <v/>
      </c>
      <c r="AK1253" s="38" t="str">
        <f>IF('query (10)'!AI1253="","",TRIM('query (10)'!AI1253))</f>
        <v/>
      </c>
      <c r="AL1253" s="42">
        <f t="shared" si="95"/>
        <v>2026</v>
      </c>
      <c r="AM1253" s="42" t="str">
        <f t="shared" si="96"/>
        <v>2026-02</v>
      </c>
      <c r="AN1253" s="42" t="str">
        <f t="shared" ca="1" si="97"/>
        <v/>
      </c>
      <c r="AO1253" s="42" t="str">
        <f t="shared" si="98"/>
        <v>GR-838 | OUTER RING RACEWAY GRINDING MACHINE | KWD7 | ELECTRICAL CONTROL | Time-based Maintenance | Electrical | Inspection | Medium | -Check and Change Battery of HMI
-Check Thermoscan Control Panel
-Change LED Indicator
-Check and Change Battery of PLC
-Check Tighten of Power Supply
-Check and Thermoscan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เริ่มซ่อมงาน PM แล้ว รับผิดชอบโดย NATDANAI JUTHATHEP | ณัฐดนัย จุฑาเทพ</v>
      </c>
      <c r="AP1253" s="42" t="str">
        <f>_xlfn.TEXTJOIN("; ",TRUE,IF(COUNTA('query (10)'!A1253:AK1253)&lt;=6,"NEAR_EMPTY_ROW",""),IF($K1253="","MISSING_STATUS",""),IF(AND($K1253="เสร็จสิ้น",$Z1253=""),"DONE_NO_ACTUAL_DATE",""),IF(AND($I1253="Condition-based Maintenance",$AH1253=""),"CBM_NO_MEASUREMENT",""),IF(OR($X1253="",$X1253=0),"INVALID_PERIOD",""),IF(AND($AA1253&lt;&gt;"",$AB1253&lt;&gt;"",$AB1253&lt;$AA1253),"DATE_SEQUENCE_ERROR",""),IF(AND($AB1253&lt;&gt;"",$AB1253&gt;DATE(2030,12,31)),"DATE_OUTLIER",""),IF($C1253="","MISSING_QRCODE",""),IF($J1253="UNKNOWN","UNKNOWN_PM_TYPE",""),IF($L1253="UNKNOWN","UNKNOWN_STATUS",""))</f>
        <v/>
      </c>
      <c r="AQ1253" s="42" t="str">
        <f t="shared" si="99"/>
        <v>NO</v>
      </c>
    </row>
    <row r="1254" spans="1:43" x14ac:dyDescent="0.3">
      <c r="A1254" s="38">
        <f>IF('query (10)'!A1254="","",'query (10)'!A1254)</f>
        <v>1433</v>
      </c>
      <c r="B1254" s="38" t="str">
        <f>IF('query (10)'!B1254="","",'query (10)'!B1254)</f>
        <v/>
      </c>
      <c r="C1254" s="38" t="str">
        <f>TRIM(UPPER('query (10)'!M1254))</f>
        <v>GR-250</v>
      </c>
      <c r="D1254" s="38" t="str">
        <f>TRIM(UPPER(IFERROR(_xlfn.TEXTBEFORE('query (10)'!L1254,"("),'query (10)'!L1254)))</f>
        <v>INNER RING RACEWAY GRINDING MACHINE</v>
      </c>
      <c r="E1254" s="38" t="str">
        <f>IFERROR(TRIM(UPPER(_xlfn.TEXTBEFORE(_xlfn.TEXTAFTER('query (10)'!L1254,"("),")"))),"")</f>
        <v/>
      </c>
      <c r="F1254" s="38" t="str">
        <f>TRIM('query (10)'!K1254)</f>
        <v>KWD2</v>
      </c>
      <c r="G1254" s="38" t="str">
        <f>IF('query (10)'!J1254="","",'query (10)'!J1254)</f>
        <v>Electrical Control</v>
      </c>
      <c r="H1254" s="38" t="str">
        <f>TRIM(UPPER('query (10)'!J1254))</f>
        <v>ELECTRICAL CONTROL</v>
      </c>
      <c r="I1254" s="38" t="str">
        <f>IF('query (10)'!F1254="","",'query (10)'!F1254)</f>
        <v>Time-based Maintenance</v>
      </c>
      <c r="J1254" s="38" t="str">
        <f>IF('query (10)'!F1254="","",IFERROR(INDEX(Cleaning_Rules!$B$14:$B$17,MATCH(TRIM('query (10)'!F1254),Cleaning_Rules!$A$14:$A$17,0)),"UNKNOWN"))</f>
        <v>TBM</v>
      </c>
      <c r="K1254" s="38" t="str">
        <f>IF('query (10)'!G1254="","",'query (10)'!G1254)</f>
        <v>แผนใหม่</v>
      </c>
      <c r="L1254" s="38" t="str">
        <f>IF('query (10)'!G1254="","MISSING",IFERROR(INDEX(Cleaning_Rules!$B$5:$B$10,MATCH(TRIM('query (10)'!G1254),Cleaning_Rules!$A$5:$A$10,0)),"UNKNOWN"))</f>
        <v>NEW_PLAN</v>
      </c>
      <c r="M1254" s="38" t="str">
        <f>IF('query (10)'!I1254="","",'query (10)'!I1254)</f>
        <v>Electrical</v>
      </c>
      <c r="N1254" s="38" t="str">
        <f>IF('query (10)'!O1254="","",'query (10)'!O1254)</f>
        <v>Inspection</v>
      </c>
      <c r="O1254" s="38" t="str">
        <f>IF('query (10)'!P1254="","",'query (10)'!P1254)</f>
        <v>Medium</v>
      </c>
      <c r="P1254" s="38" t="str">
        <f>IF('query (10)'!N1254="","",'query (10)'!N1254)</f>
        <v xml:space="preserve">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54" s="38" t="str">
        <f>TRIM('query (10)'!N1254)</f>
        <v xml:space="preserve">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1254" s="38" t="str">
        <f>TRIM(UPPER('query (10)'!R1254))</f>
        <v/>
      </c>
      <c r="S1254" s="38" t="str">
        <f>TRIM(UPPER('query (10)'!S1254))</f>
        <v/>
      </c>
      <c r="T1254" s="38" t="str">
        <f>IF('query (10)'!Q1254="","",TRIM(UPPER('query (10)'!Q1254)))</f>
        <v/>
      </c>
      <c r="U1254" s="38" t="str">
        <f>IF('query (10)'!T1254="","",'query (10)'!T1254)</f>
        <v/>
      </c>
      <c r="V1254" s="39" t="str">
        <f>IF('query (10)'!T1254="","",IFERROR(VALUE('query (10)'!T1254),""))</f>
        <v/>
      </c>
      <c r="W1254" s="40">
        <f>IF('query (10)'!U1254="","",'query (10)'!U1254)</f>
        <v>0</v>
      </c>
      <c r="X1254" s="39">
        <f>IF('query (10)'!V1254="","",'query (10)'!V1254)</f>
        <v>360</v>
      </c>
      <c r="Y1254" s="41">
        <f>IF('query (10)'!W1254="","",'query (10)'!W1254)</f>
        <v>46055</v>
      </c>
      <c r="Z1254" s="41" t="str">
        <f>IF('query (10)'!X1254="","",'query (10)'!X1254)</f>
        <v/>
      </c>
      <c r="AA1254" s="41">
        <f>IF('query (10)'!Y1254="","",'query (10)'!Y1254)</f>
        <v>46055</v>
      </c>
      <c r="AB1254" s="41">
        <f>IF('query (10)'!Z1254="","",'query (10)'!Z1254)</f>
        <v>46415</v>
      </c>
      <c r="AC1254" s="38" t="str">
        <f>IF(OR('query (10)'!AA1254="",COUNTIF(Cleaning_Rules!$A$21:$A$26,TRIM('query (10)'!AA1254))&gt;0),"",TRIM('query (10)'!AA1254))</f>
        <v/>
      </c>
      <c r="AD1254" s="38" t="str">
        <f>IF('query (10)'!AB1254="","",TRIM(IFERROR(_xlfn.TEXTBEFORE('query (10)'!AB1254,"("),'query (10)'!AB1254)))</f>
        <v/>
      </c>
      <c r="AE1254" s="38" t="str">
        <f>IFERROR(LOWER(TRIM(_xlfn.TEXTBEFORE(_xlfn.TEXTAFTER('query (10)'!AB1254,"("),")"))),"")</f>
        <v/>
      </c>
      <c r="AF1254" s="38" t="str">
        <f>IF('query (10)'!AD1254="","",TRIM('query (10)'!AD1254))</f>
        <v>ณัฐดนัย จุฑาเทพ</v>
      </c>
      <c r="AG1254" s="38" t="str">
        <f>IF('query (10)'!AE1254="","",TRIM('query (10)'!AE1254))</f>
        <v>ณัฐดนัย จุฑาเทพ</v>
      </c>
      <c r="AH1254" s="38" t="str">
        <f>IF('query (10)'!AF1254="","",IFERROR(VALUE('query (10)'!AF1254),""))</f>
        <v/>
      </c>
      <c r="AI1254" s="38" t="str">
        <f>IF('query (10)'!AG1254="","",TRIM('query (10)'!AG1254))</f>
        <v/>
      </c>
      <c r="AJ1254" s="38" t="str">
        <f>IF('query (10)'!AH1254="","",IFERROR(VALUE('query (10)'!AH1254),""))</f>
        <v/>
      </c>
      <c r="AK1254" s="38" t="str">
        <f>IF('query (10)'!AI1254="","",TRIM('query (10)'!AI1254))</f>
        <v/>
      </c>
      <c r="AL1254" s="42">
        <f t="shared" si="95"/>
        <v>2026</v>
      </c>
      <c r="AM1254" s="42" t="str">
        <f t="shared" si="96"/>
        <v>2026-02</v>
      </c>
      <c r="AN1254" s="42" t="str">
        <f t="shared" ca="1" si="97"/>
        <v>ON_SCHEDULE</v>
      </c>
      <c r="AO1254" s="42" t="str">
        <f t="shared" si="98"/>
        <v>GR-250 | INNER RING RACEWAY GRINDING MACHINE | KWD2 | ELECTRICAL CONTROL | Time-based Maintenance | Electrical | Inspection | Medium | 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ณัฐดนัย จุฑาเทพ</v>
      </c>
      <c r="AP1254" s="42" t="str">
        <f>_xlfn.TEXTJOIN("; ",TRUE,IF(COUNTA('query (10)'!A1254:AK1254)&lt;=6,"NEAR_EMPTY_ROW",""),IF($K1254="","MISSING_STATUS",""),IF(AND($K1254="เสร็จสิ้น",$Z1254=""),"DONE_NO_ACTUAL_DATE",""),IF(AND($I1254="Condition-based Maintenance",$AH1254=""),"CBM_NO_MEASUREMENT",""),IF(OR($X1254="",$X1254=0),"INVALID_PERIOD",""),IF(AND($AA1254&lt;&gt;"",$AB1254&lt;&gt;"",$AB1254&lt;$AA1254),"DATE_SEQUENCE_ERROR",""),IF(AND($AB1254&lt;&gt;"",$AB1254&gt;DATE(2030,12,31)),"DATE_OUTLIER",""),IF($C1254="","MISSING_QRCODE",""),IF($J1254="UNKNOWN","UNKNOWN_PM_TYPE",""),IF($L1254="UNKNOWN","UNKNOWN_STATUS",""))</f>
        <v/>
      </c>
      <c r="AQ1254" s="42" t="str">
        <f t="shared" si="99"/>
        <v>NO</v>
      </c>
    </row>
    <row r="1255" spans="1:43" x14ac:dyDescent="0.3">
      <c r="A1255" s="38">
        <f>IF('query (10)'!A1255="","",'query (10)'!A1255)</f>
        <v>1434</v>
      </c>
      <c r="B1255" s="38">
        <f>IF('query (10)'!B1255="","",'query (10)'!B1255)</f>
        <v>19937</v>
      </c>
      <c r="C1255" s="38" t="str">
        <f>TRIM(UPPER('query (10)'!M1255))</f>
        <v>GR-336</v>
      </c>
      <c r="D1255" s="38" t="str">
        <f>TRIM(UPPER(IFERROR(_xlfn.TEXTBEFORE('query (10)'!L1255,"("),'query (10)'!L1255)))</f>
        <v>INNER RING RACEWAY GRINDING MACHINE</v>
      </c>
      <c r="E1255" s="38" t="str">
        <f>IFERROR(TRIM(UPPER(_xlfn.TEXTBEFORE(_xlfn.TEXTAFTER('query (10)'!L1255,"("),")"))),"")</f>
        <v/>
      </c>
      <c r="F1255" s="38" t="str">
        <f>TRIM('query (10)'!K1255)</f>
        <v>KWD3</v>
      </c>
      <c r="G1255" s="38" t="str">
        <f>IF('query (10)'!J1255="","",'query (10)'!J1255)</f>
        <v>Electrical Control</v>
      </c>
      <c r="H1255" s="38" t="str">
        <f>TRIM(UPPER('query (10)'!J1255))</f>
        <v>ELECTRICAL CONTROL</v>
      </c>
      <c r="I1255" s="38" t="str">
        <f>IF('query (10)'!F1255="","",'query (10)'!F1255)</f>
        <v>Time-based Maintenance</v>
      </c>
      <c r="J1255" s="38" t="str">
        <f>IF('query (10)'!F1255="","",IFERROR(INDEX(Cleaning_Rules!$B$14:$B$17,MATCH(TRIM('query (10)'!F1255),Cleaning_Rules!$A$14:$A$17,0)),"UNKNOWN"))</f>
        <v>TBM</v>
      </c>
      <c r="K1255" s="38" t="str">
        <f>IF('query (10)'!G1255="","",'query (10)'!G1255)</f>
        <v>กำลังดำเนินการ</v>
      </c>
      <c r="L1255" s="38" t="str">
        <f>IF('query (10)'!G1255="","MISSING",IFERROR(INDEX(Cleaning_Rules!$B$5:$B$10,MATCH(TRIM('query (10)'!G1255),Cleaning_Rules!$A$5:$A$10,0)),"UNKNOWN"))</f>
        <v>IN_PROGRESS</v>
      </c>
      <c r="M1255" s="38" t="str">
        <f>IF('query (10)'!I1255="","",'query (10)'!I1255)</f>
        <v>Electrical</v>
      </c>
      <c r="N1255" s="38" t="str">
        <f>IF('query (10)'!O1255="","",'query (10)'!O1255)</f>
        <v>Inspection</v>
      </c>
      <c r="O1255" s="38" t="str">
        <f>IF('query (10)'!P1255="","",'query (10)'!P1255)</f>
        <v>Medium</v>
      </c>
      <c r="P1255" s="38" t="str">
        <f>IF('query (10)'!N1255="","",'query (10)'!N1255)</f>
        <v xml:space="preserve">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55" s="38" t="str">
        <f>TRIM('query (10)'!N1255)</f>
        <v xml:space="preserve">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1255" s="38" t="str">
        <f>TRIM(UPPER('query (10)'!R1255))</f>
        <v/>
      </c>
      <c r="S1255" s="38" t="str">
        <f>TRIM(UPPER('query (10)'!S1255))</f>
        <v/>
      </c>
      <c r="T1255" s="38" t="str">
        <f>IF('query (10)'!Q1255="","",TRIM(UPPER('query (10)'!Q1255)))</f>
        <v/>
      </c>
      <c r="U1255" s="38" t="str">
        <f>IF('query (10)'!T1255="","",'query (10)'!T1255)</f>
        <v/>
      </c>
      <c r="V1255" s="39" t="str">
        <f>IF('query (10)'!T1255="","",IFERROR(VALUE('query (10)'!T1255),""))</f>
        <v/>
      </c>
      <c r="W1255" s="40">
        <f>IF('query (10)'!U1255="","",'query (10)'!U1255)</f>
        <v>0</v>
      </c>
      <c r="X1255" s="39">
        <f>IF('query (10)'!V1255="","",'query (10)'!V1255)</f>
        <v>360</v>
      </c>
      <c r="Y1255" s="41">
        <f>IF('query (10)'!W1255="","",'query (10)'!W1255)</f>
        <v>46056</v>
      </c>
      <c r="Z1255" s="41" t="str">
        <f>IF('query (10)'!X1255="","",'query (10)'!X1255)</f>
        <v/>
      </c>
      <c r="AA1255" s="41">
        <f>IF('query (10)'!Y1255="","",'query (10)'!Y1255)</f>
        <v>46056</v>
      </c>
      <c r="AB1255" s="41">
        <f>IF('query (10)'!Z1255="","",'query (10)'!Z1255)</f>
        <v>46416</v>
      </c>
      <c r="AC1255" s="38" t="str">
        <f>IF(OR('query (10)'!AA1255="",COUNTIF(Cleaning_Rules!$A$21:$A$26,TRIM('query (10)'!AA1255))&gt;0),"",TRIM('query (10)'!AA1255))</f>
        <v/>
      </c>
      <c r="AD1255" s="38" t="str">
        <f>IF('query (10)'!AB1255="","",TRIM(IFERROR(_xlfn.TEXTBEFORE('query (10)'!AB1255,"("),'query (10)'!AB1255)))</f>
        <v/>
      </c>
      <c r="AE1255" s="38" t="str">
        <f>IFERROR(LOWER(TRIM(_xlfn.TEXTBEFORE(_xlfn.TEXTAFTER('query (10)'!AB1255,"("),")"))),"")</f>
        <v/>
      </c>
      <c r="AF1255" s="38" t="str">
        <f>IF('query (10)'!AD1255="","",TRIM('query (10)'!AD1255))</f>
        <v>ณัฐดนัย จุฑาเทพ</v>
      </c>
      <c r="AG1255" s="38" t="str">
        <f>IF('query (10)'!AE1255="","",TRIM('query (10)'!AE1255))</f>
        <v>อัมรินทร์ รักษาพล</v>
      </c>
      <c r="AH1255" s="38" t="str">
        <f>IF('query (10)'!AF1255="","",IFERROR(VALUE('query (10)'!AF1255),""))</f>
        <v/>
      </c>
      <c r="AI1255" s="38" t="str">
        <f>IF('query (10)'!AG1255="","",TRIM('query (10)'!AG1255))</f>
        <v/>
      </c>
      <c r="AJ1255" s="38" t="str">
        <f>IF('query (10)'!AH1255="","",IFERROR(VALUE('query (10)'!AH1255),""))</f>
        <v/>
      </c>
      <c r="AK1255" s="38" t="str">
        <f>IF('query (10)'!AI1255="","",TRIM('query (10)'!AI1255))</f>
        <v/>
      </c>
      <c r="AL1255" s="42">
        <f t="shared" si="95"/>
        <v>2026</v>
      </c>
      <c r="AM1255" s="42" t="str">
        <f t="shared" si="96"/>
        <v>2026-02</v>
      </c>
      <c r="AN1255" s="42" t="str">
        <f t="shared" ca="1" si="97"/>
        <v>ON_SCHEDULE</v>
      </c>
      <c r="AO1255" s="42" t="str">
        <f t="shared" si="98"/>
        <v>GR-336 | INNER RING RACEWAY GRINDING MACHINE | KWD3 | ELECTRICAL CONTROL | Time-based Maintenance | Electrical | Inspection | Medium | 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อัมรินทร์ รักษาพล</v>
      </c>
      <c r="AP1255" s="42" t="str">
        <f>_xlfn.TEXTJOIN("; ",TRUE,IF(COUNTA('query (10)'!A1255:AK1255)&lt;=6,"NEAR_EMPTY_ROW",""),IF($K1255="","MISSING_STATUS",""),IF(AND($K1255="เสร็จสิ้น",$Z1255=""),"DONE_NO_ACTUAL_DATE",""),IF(AND($I1255="Condition-based Maintenance",$AH1255=""),"CBM_NO_MEASUREMENT",""),IF(OR($X1255="",$X1255=0),"INVALID_PERIOD",""),IF(AND($AA1255&lt;&gt;"",$AB1255&lt;&gt;"",$AB1255&lt;$AA1255),"DATE_SEQUENCE_ERROR",""),IF(AND($AB1255&lt;&gt;"",$AB1255&gt;DATE(2030,12,31)),"DATE_OUTLIER",""),IF($C1255="","MISSING_QRCODE",""),IF($J1255="UNKNOWN","UNKNOWN_PM_TYPE",""),IF($L1255="UNKNOWN","UNKNOWN_STATUS",""))</f>
        <v/>
      </c>
      <c r="AQ1255" s="42" t="str">
        <f t="shared" si="99"/>
        <v>NO</v>
      </c>
    </row>
    <row r="1256" spans="1:43" x14ac:dyDescent="0.3">
      <c r="A1256" s="38">
        <f>IF('query (10)'!A1256="","",'query (10)'!A1256)</f>
        <v>1435</v>
      </c>
      <c r="B1256" s="38" t="str">
        <f>IF('query (10)'!B1256="","",'query (10)'!B1256)</f>
        <v/>
      </c>
      <c r="C1256" s="38" t="str">
        <f>TRIM(UPPER('query (10)'!M1256))</f>
        <v>GR-458</v>
      </c>
      <c r="D1256" s="38" t="str">
        <f>TRIM(UPPER(IFERROR(_xlfn.TEXTBEFORE('query (10)'!L1256,"("),'query (10)'!L1256)))</f>
        <v>INNER RING RACEWAY GRINDING MACHINE</v>
      </c>
      <c r="E1256" s="38" t="str">
        <f>IFERROR(TRIM(UPPER(_xlfn.TEXTBEFORE(_xlfn.TEXTAFTER('query (10)'!L1256,"("),")"))),"")</f>
        <v/>
      </c>
      <c r="F1256" s="38" t="str">
        <f>TRIM('query (10)'!K1256)</f>
        <v>KWD4</v>
      </c>
      <c r="G1256" s="38" t="str">
        <f>IF('query (10)'!J1256="","",'query (10)'!J1256)</f>
        <v>Electrical Control</v>
      </c>
      <c r="H1256" s="38" t="str">
        <f>TRIM(UPPER('query (10)'!J1256))</f>
        <v>ELECTRICAL CONTROL</v>
      </c>
      <c r="I1256" s="38" t="str">
        <f>IF('query (10)'!F1256="","",'query (10)'!F1256)</f>
        <v>Time-based Maintenance</v>
      </c>
      <c r="J1256" s="38" t="str">
        <f>IF('query (10)'!F1256="","",IFERROR(INDEX(Cleaning_Rules!$B$14:$B$17,MATCH(TRIM('query (10)'!F1256),Cleaning_Rules!$A$14:$A$17,0)),"UNKNOWN"))</f>
        <v>TBM</v>
      </c>
      <c r="K1256" s="38" t="str">
        <f>IF('query (10)'!G1256="","",'query (10)'!G1256)</f>
        <v>แผนใหม่</v>
      </c>
      <c r="L1256" s="38" t="str">
        <f>IF('query (10)'!G1256="","MISSING",IFERROR(INDEX(Cleaning_Rules!$B$5:$B$10,MATCH(TRIM('query (10)'!G1256),Cleaning_Rules!$A$5:$A$10,0)),"UNKNOWN"))</f>
        <v>NEW_PLAN</v>
      </c>
      <c r="M1256" s="38" t="str">
        <f>IF('query (10)'!I1256="","",'query (10)'!I1256)</f>
        <v>Electrical</v>
      </c>
      <c r="N1256" s="38" t="str">
        <f>IF('query (10)'!O1256="","",'query (10)'!O1256)</f>
        <v>Inspection</v>
      </c>
      <c r="O1256" s="38" t="str">
        <f>IF('query (10)'!P1256="","",'query (10)'!P1256)</f>
        <v>Medium</v>
      </c>
      <c r="P1256" s="38" t="str">
        <f>IF('query (10)'!N1256="","",'query (10)'!N1256)</f>
        <v xml:space="preserve">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56" s="38" t="str">
        <f>TRIM('query (10)'!N1256)</f>
        <v xml:space="preserve">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1256" s="38" t="str">
        <f>TRIM(UPPER('query (10)'!R1256))</f>
        <v/>
      </c>
      <c r="S1256" s="38" t="str">
        <f>TRIM(UPPER('query (10)'!S1256))</f>
        <v/>
      </c>
      <c r="T1256" s="38" t="str">
        <f>IF('query (10)'!Q1256="","",TRIM(UPPER('query (10)'!Q1256)))</f>
        <v/>
      </c>
      <c r="U1256" s="38" t="str">
        <f>IF('query (10)'!T1256="","",'query (10)'!T1256)</f>
        <v/>
      </c>
      <c r="V1256" s="39" t="str">
        <f>IF('query (10)'!T1256="","",IFERROR(VALUE('query (10)'!T1256),""))</f>
        <v/>
      </c>
      <c r="W1256" s="40">
        <f>IF('query (10)'!U1256="","",'query (10)'!U1256)</f>
        <v>0</v>
      </c>
      <c r="X1256" s="39">
        <f>IF('query (10)'!V1256="","",'query (10)'!V1256)</f>
        <v>360</v>
      </c>
      <c r="Y1256" s="41">
        <f>IF('query (10)'!W1256="","",'query (10)'!W1256)</f>
        <v>46057</v>
      </c>
      <c r="Z1256" s="41" t="str">
        <f>IF('query (10)'!X1256="","",'query (10)'!X1256)</f>
        <v/>
      </c>
      <c r="AA1256" s="41">
        <f>IF('query (10)'!Y1256="","",'query (10)'!Y1256)</f>
        <v>46057</v>
      </c>
      <c r="AB1256" s="41">
        <f>IF('query (10)'!Z1256="","",'query (10)'!Z1256)</f>
        <v>46417</v>
      </c>
      <c r="AC1256" s="38" t="str">
        <f>IF(OR('query (10)'!AA1256="",COUNTIF(Cleaning_Rules!$A$21:$A$26,TRIM('query (10)'!AA1256))&gt;0),"",TRIM('query (10)'!AA1256))</f>
        <v/>
      </c>
      <c r="AD1256" s="38" t="str">
        <f>IF('query (10)'!AB1256="","",TRIM(IFERROR(_xlfn.TEXTBEFORE('query (10)'!AB1256,"("),'query (10)'!AB1256)))</f>
        <v/>
      </c>
      <c r="AE1256" s="38" t="str">
        <f>IFERROR(LOWER(TRIM(_xlfn.TEXTBEFORE(_xlfn.TEXTAFTER('query (10)'!AB1256,"("),")"))),"")</f>
        <v/>
      </c>
      <c r="AF1256" s="38" t="str">
        <f>IF('query (10)'!AD1256="","",TRIM('query (10)'!AD1256))</f>
        <v>ณัฐดนัย จุฑาเทพ</v>
      </c>
      <c r="AG1256" s="38" t="str">
        <f>IF('query (10)'!AE1256="","",TRIM('query (10)'!AE1256))</f>
        <v>ณัฐดนัย จุฑาเทพ</v>
      </c>
      <c r="AH1256" s="38" t="str">
        <f>IF('query (10)'!AF1256="","",IFERROR(VALUE('query (10)'!AF1256),""))</f>
        <v/>
      </c>
      <c r="AI1256" s="38" t="str">
        <f>IF('query (10)'!AG1256="","",TRIM('query (10)'!AG1256))</f>
        <v/>
      </c>
      <c r="AJ1256" s="38" t="str">
        <f>IF('query (10)'!AH1256="","",IFERROR(VALUE('query (10)'!AH1256),""))</f>
        <v/>
      </c>
      <c r="AK1256" s="38" t="str">
        <f>IF('query (10)'!AI1256="","",TRIM('query (10)'!AI1256))</f>
        <v/>
      </c>
      <c r="AL1256" s="42">
        <f t="shared" si="95"/>
        <v>2026</v>
      </c>
      <c r="AM1256" s="42" t="str">
        <f t="shared" si="96"/>
        <v>2026-02</v>
      </c>
      <c r="AN1256" s="42" t="str">
        <f t="shared" ca="1" si="97"/>
        <v>ON_SCHEDULE</v>
      </c>
      <c r="AO1256" s="42" t="str">
        <f t="shared" si="98"/>
        <v>GR-458 | INNER RING RACEWAY GRINDING MACHINE | KWD4 | ELECTRICAL CONTROL | Time-based Maintenance | Electrical | Inspection | Medium | 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ณัฐดนัย จุฑาเทพ</v>
      </c>
      <c r="AP1256" s="42" t="str">
        <f>_xlfn.TEXTJOIN("; ",TRUE,IF(COUNTA('query (10)'!A1256:AK1256)&lt;=6,"NEAR_EMPTY_ROW",""),IF($K1256="","MISSING_STATUS",""),IF(AND($K1256="เสร็จสิ้น",$Z1256=""),"DONE_NO_ACTUAL_DATE",""),IF(AND($I1256="Condition-based Maintenance",$AH1256=""),"CBM_NO_MEASUREMENT",""),IF(OR($X1256="",$X1256=0),"INVALID_PERIOD",""),IF(AND($AA1256&lt;&gt;"",$AB1256&lt;&gt;"",$AB1256&lt;$AA1256),"DATE_SEQUENCE_ERROR",""),IF(AND($AB1256&lt;&gt;"",$AB1256&gt;DATE(2030,12,31)),"DATE_OUTLIER",""),IF($C1256="","MISSING_QRCODE",""),IF($J1256="UNKNOWN","UNKNOWN_PM_TYPE",""),IF($L1256="UNKNOWN","UNKNOWN_STATUS",""))</f>
        <v/>
      </c>
      <c r="AQ1256" s="42" t="str">
        <f t="shared" si="99"/>
        <v>NO</v>
      </c>
    </row>
    <row r="1257" spans="1:43" x14ac:dyDescent="0.3">
      <c r="A1257" s="38">
        <f>IF('query (10)'!A1257="","",'query (10)'!A1257)</f>
        <v>1436</v>
      </c>
      <c r="B1257" s="38" t="str">
        <f>IF('query (10)'!B1257="","",'query (10)'!B1257)</f>
        <v/>
      </c>
      <c r="C1257" s="38" t="str">
        <f>TRIM(UPPER('query (10)'!M1257))</f>
        <v>GR-575</v>
      </c>
      <c r="D1257" s="38" t="str">
        <f>TRIM(UPPER(IFERROR(_xlfn.TEXTBEFORE('query (10)'!L1257,"("),'query (10)'!L1257)))</f>
        <v>INNER RING RACEWAY GRINDING MACHINE</v>
      </c>
      <c r="E1257" s="38" t="str">
        <f>IFERROR(TRIM(UPPER(_xlfn.TEXTBEFORE(_xlfn.TEXTAFTER('query (10)'!L1257,"("),")"))),"")</f>
        <v/>
      </c>
      <c r="F1257" s="38" t="str">
        <f>TRIM('query (10)'!K1257)</f>
        <v>KWD5</v>
      </c>
      <c r="G1257" s="38" t="str">
        <f>IF('query (10)'!J1257="","",'query (10)'!J1257)</f>
        <v>Electrical Control</v>
      </c>
      <c r="H1257" s="38" t="str">
        <f>TRIM(UPPER('query (10)'!J1257))</f>
        <v>ELECTRICAL CONTROL</v>
      </c>
      <c r="I1257" s="38" t="str">
        <f>IF('query (10)'!F1257="","",'query (10)'!F1257)</f>
        <v>Time-based Maintenance</v>
      </c>
      <c r="J1257" s="38" t="str">
        <f>IF('query (10)'!F1257="","",IFERROR(INDEX(Cleaning_Rules!$B$14:$B$17,MATCH(TRIM('query (10)'!F1257),Cleaning_Rules!$A$14:$A$17,0)),"UNKNOWN"))</f>
        <v>TBM</v>
      </c>
      <c r="K1257" s="38" t="str">
        <f>IF('query (10)'!G1257="","",'query (10)'!G1257)</f>
        <v>แผนใหม่</v>
      </c>
      <c r="L1257" s="38" t="str">
        <f>IF('query (10)'!G1257="","MISSING",IFERROR(INDEX(Cleaning_Rules!$B$5:$B$10,MATCH(TRIM('query (10)'!G1257),Cleaning_Rules!$A$5:$A$10,0)),"UNKNOWN"))</f>
        <v>NEW_PLAN</v>
      </c>
      <c r="M1257" s="38" t="str">
        <f>IF('query (10)'!I1257="","",'query (10)'!I1257)</f>
        <v>Electrical</v>
      </c>
      <c r="N1257" s="38" t="str">
        <f>IF('query (10)'!O1257="","",'query (10)'!O1257)</f>
        <v>Inspection</v>
      </c>
      <c r="O1257" s="38" t="str">
        <f>IF('query (10)'!P1257="","",'query (10)'!P1257)</f>
        <v>Medium</v>
      </c>
      <c r="P1257" s="38" t="str">
        <f>IF('query (10)'!N1257="","",'query (10)'!N1257)</f>
        <v xml:space="preserve">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57" s="38" t="str">
        <f>TRIM('query (10)'!N1257)</f>
        <v xml:space="preserve">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1257" s="38" t="str">
        <f>TRIM(UPPER('query (10)'!R1257))</f>
        <v/>
      </c>
      <c r="S1257" s="38" t="str">
        <f>TRIM(UPPER('query (10)'!S1257))</f>
        <v/>
      </c>
      <c r="T1257" s="38" t="str">
        <f>IF('query (10)'!Q1257="","",TRIM(UPPER('query (10)'!Q1257)))</f>
        <v/>
      </c>
      <c r="U1257" s="38" t="str">
        <f>IF('query (10)'!T1257="","",'query (10)'!T1257)</f>
        <v/>
      </c>
      <c r="V1257" s="39" t="str">
        <f>IF('query (10)'!T1257="","",IFERROR(VALUE('query (10)'!T1257),""))</f>
        <v/>
      </c>
      <c r="W1257" s="40">
        <f>IF('query (10)'!U1257="","",'query (10)'!U1257)</f>
        <v>0</v>
      </c>
      <c r="X1257" s="39">
        <f>IF('query (10)'!V1257="","",'query (10)'!V1257)</f>
        <v>360</v>
      </c>
      <c r="Y1257" s="41">
        <f>IF('query (10)'!W1257="","",'query (10)'!W1257)</f>
        <v>46058</v>
      </c>
      <c r="Z1257" s="41" t="str">
        <f>IF('query (10)'!X1257="","",'query (10)'!X1257)</f>
        <v/>
      </c>
      <c r="AA1257" s="41">
        <f>IF('query (10)'!Y1257="","",'query (10)'!Y1257)</f>
        <v>46058</v>
      </c>
      <c r="AB1257" s="41">
        <f>IF('query (10)'!Z1257="","",'query (10)'!Z1257)</f>
        <v>46418</v>
      </c>
      <c r="AC1257" s="38" t="str">
        <f>IF(OR('query (10)'!AA1257="",COUNTIF(Cleaning_Rules!$A$21:$A$26,TRIM('query (10)'!AA1257))&gt;0),"",TRIM('query (10)'!AA1257))</f>
        <v/>
      </c>
      <c r="AD1257" s="38" t="str">
        <f>IF('query (10)'!AB1257="","",TRIM(IFERROR(_xlfn.TEXTBEFORE('query (10)'!AB1257,"("),'query (10)'!AB1257)))</f>
        <v/>
      </c>
      <c r="AE1257" s="38" t="str">
        <f>IFERROR(LOWER(TRIM(_xlfn.TEXTBEFORE(_xlfn.TEXTAFTER('query (10)'!AB1257,"("),")"))),"")</f>
        <v/>
      </c>
      <c r="AF1257" s="38" t="str">
        <f>IF('query (10)'!AD1257="","",TRIM('query (10)'!AD1257))</f>
        <v>ณัฐดนัย จุฑาเทพ</v>
      </c>
      <c r="AG1257" s="38" t="str">
        <f>IF('query (10)'!AE1257="","",TRIM('query (10)'!AE1257))</f>
        <v>ณัฐดนัย จุฑาเทพ</v>
      </c>
      <c r="AH1257" s="38" t="str">
        <f>IF('query (10)'!AF1257="","",IFERROR(VALUE('query (10)'!AF1257),""))</f>
        <v/>
      </c>
      <c r="AI1257" s="38" t="str">
        <f>IF('query (10)'!AG1257="","",TRIM('query (10)'!AG1257))</f>
        <v/>
      </c>
      <c r="AJ1257" s="38" t="str">
        <f>IF('query (10)'!AH1257="","",IFERROR(VALUE('query (10)'!AH1257),""))</f>
        <v/>
      </c>
      <c r="AK1257" s="38" t="str">
        <f>IF('query (10)'!AI1257="","",TRIM('query (10)'!AI1257))</f>
        <v/>
      </c>
      <c r="AL1257" s="42">
        <f t="shared" si="95"/>
        <v>2026</v>
      </c>
      <c r="AM1257" s="42" t="str">
        <f t="shared" si="96"/>
        <v>2026-02</v>
      </c>
      <c r="AN1257" s="42" t="str">
        <f t="shared" ca="1" si="97"/>
        <v>ON_SCHEDULE</v>
      </c>
      <c r="AO1257" s="42" t="str">
        <f t="shared" si="98"/>
        <v>GR-575 | INNER RING RACEWAY GRINDING MACHINE | KWD5 | ELECTRICAL CONTROL | Time-based Maintenance | Electrical | Inspection | Medium | 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ณัฐดนัย จุฑาเทพ</v>
      </c>
      <c r="AP1257" s="42" t="str">
        <f>_xlfn.TEXTJOIN("; ",TRUE,IF(COUNTA('query (10)'!A1257:AK1257)&lt;=6,"NEAR_EMPTY_ROW",""),IF($K1257="","MISSING_STATUS",""),IF(AND($K1257="เสร็จสิ้น",$Z1257=""),"DONE_NO_ACTUAL_DATE",""),IF(AND($I1257="Condition-based Maintenance",$AH1257=""),"CBM_NO_MEASUREMENT",""),IF(OR($X1257="",$X1257=0),"INVALID_PERIOD",""),IF(AND($AA1257&lt;&gt;"",$AB1257&lt;&gt;"",$AB1257&lt;$AA1257),"DATE_SEQUENCE_ERROR",""),IF(AND($AB1257&lt;&gt;"",$AB1257&gt;DATE(2030,12,31)),"DATE_OUTLIER",""),IF($C1257="","MISSING_QRCODE",""),IF($J1257="UNKNOWN","UNKNOWN_PM_TYPE",""),IF($L1257="UNKNOWN","UNKNOWN_STATUS",""))</f>
        <v/>
      </c>
      <c r="AQ1257" s="42" t="str">
        <f t="shared" si="99"/>
        <v>NO</v>
      </c>
    </row>
    <row r="1258" spans="1:43" x14ac:dyDescent="0.3">
      <c r="A1258" s="38">
        <f>IF('query (10)'!A1258="","",'query (10)'!A1258)</f>
        <v>1437</v>
      </c>
      <c r="B1258" s="38" t="str">
        <f>IF('query (10)'!B1258="","",'query (10)'!B1258)</f>
        <v/>
      </c>
      <c r="C1258" s="38" t="str">
        <f>TRIM(UPPER('query (10)'!M1258))</f>
        <v>GR-689</v>
      </c>
      <c r="D1258" s="38" t="str">
        <f>TRIM(UPPER(IFERROR(_xlfn.TEXTBEFORE('query (10)'!L1258,"("),'query (10)'!L1258)))</f>
        <v>INNER RING RACEWAY GRINDING MACHINE</v>
      </c>
      <c r="E1258" s="38" t="str">
        <f>IFERROR(TRIM(UPPER(_xlfn.TEXTBEFORE(_xlfn.TEXTAFTER('query (10)'!L1258,"("),")"))),"")</f>
        <v/>
      </c>
      <c r="F1258" s="38" t="str">
        <f>TRIM('query (10)'!K1258)</f>
        <v>KWD6</v>
      </c>
      <c r="G1258" s="38" t="str">
        <f>IF('query (10)'!J1258="","",'query (10)'!J1258)</f>
        <v>Electrical Control</v>
      </c>
      <c r="H1258" s="38" t="str">
        <f>TRIM(UPPER('query (10)'!J1258))</f>
        <v>ELECTRICAL CONTROL</v>
      </c>
      <c r="I1258" s="38" t="str">
        <f>IF('query (10)'!F1258="","",'query (10)'!F1258)</f>
        <v>Time-based Maintenance</v>
      </c>
      <c r="J1258" s="38" t="str">
        <f>IF('query (10)'!F1258="","",IFERROR(INDEX(Cleaning_Rules!$B$14:$B$17,MATCH(TRIM('query (10)'!F1258),Cleaning_Rules!$A$14:$A$17,0)),"UNKNOWN"))</f>
        <v>TBM</v>
      </c>
      <c r="K1258" s="38" t="str">
        <f>IF('query (10)'!G1258="","",'query (10)'!G1258)</f>
        <v>แผนใหม่</v>
      </c>
      <c r="L1258" s="38" t="str">
        <f>IF('query (10)'!G1258="","MISSING",IFERROR(INDEX(Cleaning_Rules!$B$5:$B$10,MATCH(TRIM('query (10)'!G1258),Cleaning_Rules!$A$5:$A$10,0)),"UNKNOWN"))</f>
        <v>NEW_PLAN</v>
      </c>
      <c r="M1258" s="38" t="str">
        <f>IF('query (10)'!I1258="","",'query (10)'!I1258)</f>
        <v>Electrical</v>
      </c>
      <c r="N1258" s="38" t="str">
        <f>IF('query (10)'!O1258="","",'query (10)'!O1258)</f>
        <v>Inspection</v>
      </c>
      <c r="O1258" s="38" t="str">
        <f>IF('query (10)'!P1258="","",'query (10)'!P1258)</f>
        <v>Medium</v>
      </c>
      <c r="P1258" s="38" t="str">
        <f>IF('query (10)'!N1258="","",'query (10)'!N1258)</f>
        <v xml:space="preserve">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58" s="38" t="str">
        <f>TRIM('query (10)'!N1258)</f>
        <v xml:space="preserve">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1258" s="38" t="str">
        <f>TRIM(UPPER('query (10)'!R1258))</f>
        <v/>
      </c>
      <c r="S1258" s="38" t="str">
        <f>TRIM(UPPER('query (10)'!S1258))</f>
        <v/>
      </c>
      <c r="T1258" s="38" t="str">
        <f>IF('query (10)'!Q1258="","",TRIM(UPPER('query (10)'!Q1258)))</f>
        <v/>
      </c>
      <c r="U1258" s="38" t="str">
        <f>IF('query (10)'!T1258="","",'query (10)'!T1258)</f>
        <v/>
      </c>
      <c r="V1258" s="39" t="str">
        <f>IF('query (10)'!T1258="","",IFERROR(VALUE('query (10)'!T1258),""))</f>
        <v/>
      </c>
      <c r="W1258" s="40">
        <f>IF('query (10)'!U1258="","",'query (10)'!U1258)</f>
        <v>0</v>
      </c>
      <c r="X1258" s="39">
        <f>IF('query (10)'!V1258="","",'query (10)'!V1258)</f>
        <v>360</v>
      </c>
      <c r="Y1258" s="41">
        <f>IF('query (10)'!W1258="","",'query (10)'!W1258)</f>
        <v>46059</v>
      </c>
      <c r="Z1258" s="41" t="str">
        <f>IF('query (10)'!X1258="","",'query (10)'!X1258)</f>
        <v/>
      </c>
      <c r="AA1258" s="41">
        <f>IF('query (10)'!Y1258="","",'query (10)'!Y1258)</f>
        <v>46059</v>
      </c>
      <c r="AB1258" s="41">
        <f>IF('query (10)'!Z1258="","",'query (10)'!Z1258)</f>
        <v>46419</v>
      </c>
      <c r="AC1258" s="38" t="str">
        <f>IF(OR('query (10)'!AA1258="",COUNTIF(Cleaning_Rules!$A$21:$A$26,TRIM('query (10)'!AA1258))&gt;0),"",TRIM('query (10)'!AA1258))</f>
        <v/>
      </c>
      <c r="AD1258" s="38" t="str">
        <f>IF('query (10)'!AB1258="","",TRIM(IFERROR(_xlfn.TEXTBEFORE('query (10)'!AB1258,"("),'query (10)'!AB1258)))</f>
        <v/>
      </c>
      <c r="AE1258" s="38" t="str">
        <f>IFERROR(LOWER(TRIM(_xlfn.TEXTBEFORE(_xlfn.TEXTAFTER('query (10)'!AB1258,"("),")"))),"")</f>
        <v/>
      </c>
      <c r="AF1258" s="38" t="str">
        <f>IF('query (10)'!AD1258="","",TRIM('query (10)'!AD1258))</f>
        <v>ณัฐดนัย จุฑาเทพ</v>
      </c>
      <c r="AG1258" s="38" t="str">
        <f>IF('query (10)'!AE1258="","",TRIM('query (10)'!AE1258))</f>
        <v>ณัฐดนัย จุฑาเทพ</v>
      </c>
      <c r="AH1258" s="38" t="str">
        <f>IF('query (10)'!AF1258="","",IFERROR(VALUE('query (10)'!AF1258),""))</f>
        <v/>
      </c>
      <c r="AI1258" s="38" t="str">
        <f>IF('query (10)'!AG1258="","",TRIM('query (10)'!AG1258))</f>
        <v/>
      </c>
      <c r="AJ1258" s="38" t="str">
        <f>IF('query (10)'!AH1258="","",IFERROR(VALUE('query (10)'!AH1258),""))</f>
        <v/>
      </c>
      <c r="AK1258" s="38" t="str">
        <f>IF('query (10)'!AI1258="","",TRIM('query (10)'!AI1258))</f>
        <v/>
      </c>
      <c r="AL1258" s="42">
        <f t="shared" si="95"/>
        <v>2026</v>
      </c>
      <c r="AM1258" s="42" t="str">
        <f t="shared" si="96"/>
        <v>2026-02</v>
      </c>
      <c r="AN1258" s="42" t="str">
        <f t="shared" ca="1" si="97"/>
        <v>ON_SCHEDULE</v>
      </c>
      <c r="AO1258" s="42" t="str">
        <f t="shared" si="98"/>
        <v>GR-689 | INNER RING RACEWAY GRINDING MACHINE | KWD6 | ELECTRICAL CONTROL | Time-based Maintenance | Electrical | Inspection | Medium | 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ณัฐดนัย จุฑาเทพ</v>
      </c>
      <c r="AP1258" s="42" t="str">
        <f>_xlfn.TEXTJOIN("; ",TRUE,IF(COUNTA('query (10)'!A1258:AK1258)&lt;=6,"NEAR_EMPTY_ROW",""),IF($K1258="","MISSING_STATUS",""),IF(AND($K1258="เสร็จสิ้น",$Z1258=""),"DONE_NO_ACTUAL_DATE",""),IF(AND($I1258="Condition-based Maintenance",$AH1258=""),"CBM_NO_MEASUREMENT",""),IF(OR($X1258="",$X1258=0),"INVALID_PERIOD",""),IF(AND($AA1258&lt;&gt;"",$AB1258&lt;&gt;"",$AB1258&lt;$AA1258),"DATE_SEQUENCE_ERROR",""),IF(AND($AB1258&lt;&gt;"",$AB1258&gt;DATE(2030,12,31)),"DATE_OUTLIER",""),IF($C1258="","MISSING_QRCODE",""),IF($J1258="UNKNOWN","UNKNOWN_PM_TYPE",""),IF($L1258="UNKNOWN","UNKNOWN_STATUS",""))</f>
        <v/>
      </c>
      <c r="AQ1258" s="42" t="str">
        <f t="shared" si="99"/>
        <v>NO</v>
      </c>
    </row>
    <row r="1259" spans="1:43" x14ac:dyDescent="0.3">
      <c r="A1259" s="38">
        <f>IF('query (10)'!A1259="","",'query (10)'!A1259)</f>
        <v>1438</v>
      </c>
      <c r="B1259" s="38">
        <f>IF('query (10)'!B1259="","",'query (10)'!B1259)</f>
        <v>19857</v>
      </c>
      <c r="C1259" s="38" t="str">
        <f>TRIM(UPPER('query (10)'!M1259))</f>
        <v>GR-825</v>
      </c>
      <c r="D1259" s="38" t="str">
        <f>TRIM(UPPER(IFERROR(_xlfn.TEXTBEFORE('query (10)'!L1259,"("),'query (10)'!L1259)))</f>
        <v>INNER RING RACEWAY GRINDING MACHINE</v>
      </c>
      <c r="E1259" s="38" t="str">
        <f>IFERROR(TRIM(UPPER(_xlfn.TEXTBEFORE(_xlfn.TEXTAFTER('query (10)'!L1259,"("),")"))),"")</f>
        <v/>
      </c>
      <c r="F1259" s="38" t="str">
        <f>TRIM('query (10)'!K1259)</f>
        <v>KWD7</v>
      </c>
      <c r="G1259" s="38" t="str">
        <f>IF('query (10)'!J1259="","",'query (10)'!J1259)</f>
        <v>Electrical Control</v>
      </c>
      <c r="H1259" s="38" t="str">
        <f>TRIM(UPPER('query (10)'!J1259))</f>
        <v>ELECTRICAL CONTROL</v>
      </c>
      <c r="I1259" s="38" t="str">
        <f>IF('query (10)'!F1259="","",'query (10)'!F1259)</f>
        <v>Time-based Maintenance</v>
      </c>
      <c r="J1259" s="38" t="str">
        <f>IF('query (10)'!F1259="","",IFERROR(INDEX(Cleaning_Rules!$B$14:$B$17,MATCH(TRIM('query (10)'!F1259),Cleaning_Rules!$A$14:$A$17,0)),"UNKNOWN"))</f>
        <v>TBM</v>
      </c>
      <c r="K1259" s="38" t="str">
        <f>IF('query (10)'!G1259="","",'query (10)'!G1259)</f>
        <v>กำลังดำเนินการ</v>
      </c>
      <c r="L1259" s="38" t="str">
        <f>IF('query (10)'!G1259="","MISSING",IFERROR(INDEX(Cleaning_Rules!$B$5:$B$10,MATCH(TRIM('query (10)'!G1259),Cleaning_Rules!$A$5:$A$10,0)),"UNKNOWN"))</f>
        <v>IN_PROGRESS</v>
      </c>
      <c r="M1259" s="38" t="str">
        <f>IF('query (10)'!I1259="","",'query (10)'!I1259)</f>
        <v>Electrical</v>
      </c>
      <c r="N1259" s="38" t="str">
        <f>IF('query (10)'!O1259="","",'query (10)'!O1259)</f>
        <v>Inspection</v>
      </c>
      <c r="O1259" s="38" t="str">
        <f>IF('query (10)'!P1259="","",'query (10)'!P1259)</f>
        <v>Medium</v>
      </c>
      <c r="P1259" s="38" t="str">
        <f>IF('query (10)'!N1259="","",'query (10)'!N1259)</f>
        <v xml:space="preserve">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1259" s="38" t="str">
        <f>TRIM('query (10)'!N1259)</f>
        <v xml:space="preserve">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1259" s="38" t="str">
        <f>TRIM(UPPER('query (10)'!R1259))</f>
        <v/>
      </c>
      <c r="S1259" s="38" t="str">
        <f>TRIM(UPPER('query (10)'!S1259))</f>
        <v/>
      </c>
      <c r="T1259" s="38" t="str">
        <f>IF('query (10)'!Q1259="","",TRIM(UPPER('query (10)'!Q1259)))</f>
        <v/>
      </c>
      <c r="U1259" s="38" t="str">
        <f>IF('query (10)'!T1259="","",'query (10)'!T1259)</f>
        <v/>
      </c>
      <c r="V1259" s="39" t="str">
        <f>IF('query (10)'!T1259="","",IFERROR(VALUE('query (10)'!T1259),""))</f>
        <v/>
      </c>
      <c r="W1259" s="40">
        <f>IF('query (10)'!U1259="","",'query (10)'!U1259)</f>
        <v>0</v>
      </c>
      <c r="X1259" s="39">
        <f>IF('query (10)'!V1259="","",'query (10)'!V1259)</f>
        <v>360</v>
      </c>
      <c r="Y1259" s="41">
        <f>IF('query (10)'!W1259="","",'query (10)'!W1259)</f>
        <v>46060</v>
      </c>
      <c r="Z1259" s="41" t="str">
        <f>IF('query (10)'!X1259="","",'query (10)'!X1259)</f>
        <v/>
      </c>
      <c r="AA1259" s="41">
        <f>IF('query (10)'!Y1259="","",'query (10)'!Y1259)</f>
        <v>46060</v>
      </c>
      <c r="AB1259" s="41">
        <f>IF('query (10)'!Z1259="","",'query (10)'!Z1259)</f>
        <v>46420</v>
      </c>
      <c r="AC1259" s="38" t="str">
        <f>IF(OR('query (10)'!AA1259="",COUNTIF(Cleaning_Rules!$A$21:$A$26,TRIM('query (10)'!AA1259))&gt;0),"",TRIM('query (10)'!AA1259))</f>
        <v/>
      </c>
      <c r="AD1259" s="38" t="str">
        <f>IF('query (10)'!AB1259="","",TRIM(IFERROR(_xlfn.TEXTBEFORE('query (10)'!AB1259,"("),'query (10)'!AB1259)))</f>
        <v>เริ่มซ่อมงาน PM แล้ว รับผิดชอบโดย PAHLA SEEDANG</v>
      </c>
      <c r="AE1259" s="38" t="str">
        <f>IFERROR(LOWER(TRIM(_xlfn.TEXTBEFORE(_xlfn.TEXTAFTER('query (10)'!AB1259,"("),")"))),"")</f>
        <v>pahla@nsk.com</v>
      </c>
      <c r="AF1259" s="38" t="str">
        <f>IF('query (10)'!AD1259="","",TRIM('query (10)'!AD1259))</f>
        <v>ณัฐดนัย จุฑาเทพ</v>
      </c>
      <c r="AG1259" s="38" t="str">
        <f>IF('query (10)'!AE1259="","",TRIM('query (10)'!AE1259))</f>
        <v>อัมรินทร์ รักษาพล</v>
      </c>
      <c r="AH1259" s="38" t="str">
        <f>IF('query (10)'!AF1259="","",IFERROR(VALUE('query (10)'!AF1259),""))</f>
        <v/>
      </c>
      <c r="AI1259" s="38" t="str">
        <f>IF('query (10)'!AG1259="","",TRIM('query (10)'!AG1259))</f>
        <v/>
      </c>
      <c r="AJ1259" s="38" t="str">
        <f>IF('query (10)'!AH1259="","",IFERROR(VALUE('query (10)'!AH1259),""))</f>
        <v/>
      </c>
      <c r="AK1259" s="38" t="str">
        <f>IF('query (10)'!AI1259="","",TRIM('query (10)'!AI1259))</f>
        <v/>
      </c>
      <c r="AL1259" s="42">
        <f t="shared" si="95"/>
        <v>2026</v>
      </c>
      <c r="AM1259" s="42" t="str">
        <f t="shared" si="96"/>
        <v>2026-02</v>
      </c>
      <c r="AN1259" s="42" t="str">
        <f t="shared" ca="1" si="97"/>
        <v>ON_SCHEDULE</v>
      </c>
      <c r="AO1259" s="42" t="str">
        <f t="shared" si="98"/>
        <v>GR-825 | INNER RING RACEWAY GRINDING MACHINE | KWD7 | ELECTRICAL CONTROL | Time-based Maintenance | Electrical | Inspection | Medium | Check and Change Battery of HMI
Check Thermoscan Control Panel
Change LED Indicator
Check and Change Battery of PLC
Check Tighten of Power Supply
Check and Thermoscan Motor (Work head / Wheel head / Dresser)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เริ่มซ่อมงาน PM แล้ว รับผิดชอบโดย PAHLA SEEDANG | อัมรินทร์ รักษาพล</v>
      </c>
      <c r="AP1259" s="42" t="str">
        <f>_xlfn.TEXTJOIN("; ",TRUE,IF(COUNTA('query (10)'!A1259:AK1259)&lt;=6,"NEAR_EMPTY_ROW",""),IF($K1259="","MISSING_STATUS",""),IF(AND($K1259="เสร็จสิ้น",$Z1259=""),"DONE_NO_ACTUAL_DATE",""),IF(AND($I1259="Condition-based Maintenance",$AH1259=""),"CBM_NO_MEASUREMENT",""),IF(OR($X1259="",$X1259=0),"INVALID_PERIOD",""),IF(AND($AA1259&lt;&gt;"",$AB1259&lt;&gt;"",$AB1259&lt;$AA1259),"DATE_SEQUENCE_ERROR",""),IF(AND($AB1259&lt;&gt;"",$AB1259&gt;DATE(2030,12,31)),"DATE_OUTLIER",""),IF($C1259="","MISSING_QRCODE",""),IF($J1259="UNKNOWN","UNKNOWN_PM_TYPE",""),IF($L1259="UNKNOWN","UNKNOWN_STATUS",""))</f>
        <v/>
      </c>
      <c r="AQ1259" s="42" t="str">
        <f t="shared" si="99"/>
        <v>NO</v>
      </c>
    </row>
    <row r="1260" spans="1:43" x14ac:dyDescent="0.3">
      <c r="A1260" s="38">
        <f>IF('query (10)'!A1260="","",'query (10)'!A1260)</f>
        <v>1439</v>
      </c>
      <c r="B1260" s="38" t="str">
        <f>IF('query (10)'!B1260="","",'query (10)'!B1260)</f>
        <v/>
      </c>
      <c r="C1260" s="38" t="str">
        <f>TRIM(UPPER('query (10)'!M1260))</f>
        <v>DE-267</v>
      </c>
      <c r="D1260" s="38" t="str">
        <f>TRIM(UPPER(IFERROR(_xlfn.TEXTBEFORE('query (10)'!L1260,"("),'query (10)'!L1260)))</f>
        <v>OUTER RING DEMAGNETIZING MACHINE</v>
      </c>
      <c r="E1260" s="38" t="str">
        <f>IFERROR(TRIM(UPPER(_xlfn.TEXTBEFORE(_xlfn.TEXTAFTER('query (10)'!L1260,"("),")"))),"")</f>
        <v/>
      </c>
      <c r="F1260" s="38" t="str">
        <f>TRIM('query (10)'!K1260)</f>
        <v>KWD2</v>
      </c>
      <c r="G1260" s="38" t="str">
        <f>IF('query (10)'!J1260="","",'query (10)'!J1260)</f>
        <v>Electrical Control</v>
      </c>
      <c r="H1260" s="38" t="str">
        <f>TRIM(UPPER('query (10)'!J1260))</f>
        <v>ELECTRICAL CONTROL</v>
      </c>
      <c r="I1260" s="38" t="str">
        <f>IF('query (10)'!F1260="","",'query (10)'!F1260)</f>
        <v>Time-based Maintenance</v>
      </c>
      <c r="J1260" s="38" t="str">
        <f>IF('query (10)'!F1260="","",IFERROR(INDEX(Cleaning_Rules!$B$14:$B$17,MATCH(TRIM('query (10)'!F1260),Cleaning_Rules!$A$14:$A$17,0)),"UNKNOWN"))</f>
        <v>TBM</v>
      </c>
      <c r="K1260" s="38" t="str">
        <f>IF('query (10)'!G1260="","",'query (10)'!G1260)</f>
        <v>แผนใหม่</v>
      </c>
      <c r="L1260" s="38" t="str">
        <f>IF('query (10)'!G1260="","MISSING",IFERROR(INDEX(Cleaning_Rules!$B$5:$B$10,MATCH(TRIM('query (10)'!G1260),Cleaning_Rules!$A$5:$A$10,0)),"UNKNOWN"))</f>
        <v>NEW_PLAN</v>
      </c>
      <c r="M1260" s="38" t="str">
        <f>IF('query (10)'!I1260="","",'query (10)'!I1260)</f>
        <v>Electrical</v>
      </c>
      <c r="N1260" s="38" t="str">
        <f>IF('query (10)'!O1260="","",'query (10)'!O1260)</f>
        <v>Inspection</v>
      </c>
      <c r="O1260" s="38" t="str">
        <f>IF('query (10)'!P1260="","",'query (10)'!P1260)</f>
        <v>Medium</v>
      </c>
      <c r="P1260" s="38" t="str">
        <f>IF('query (10)'!N1260="","",'query (10)'!N1260)</f>
        <v xml:space="preserve">
Check and Change Battery of HMI
Check Thermoscan Control Panel
Change LED Indicator
Check and Change Battery of PLC
Check Tighten of Power Supply
Check and Thermoscan Index Motor 
</v>
      </c>
      <c r="Q1260" s="38" t="str">
        <f>TRIM('query (10)'!N1260)</f>
        <v xml:space="preserve">
Check and Change Battery of HMI
Check Thermoscan Control Panel
Change LED Indicator
Check and Change Battery of PLC
Check Tighten of Power Supply
Check and Thermoscan Index Motor 
</v>
      </c>
      <c r="R1260" s="38" t="str">
        <f>TRIM(UPPER('query (10)'!R1260))</f>
        <v/>
      </c>
      <c r="S1260" s="38" t="str">
        <f>TRIM(UPPER('query (10)'!S1260))</f>
        <v/>
      </c>
      <c r="T1260" s="38" t="str">
        <f>IF('query (10)'!Q1260="","",TRIM(UPPER('query (10)'!Q1260)))</f>
        <v/>
      </c>
      <c r="U1260" s="38" t="str">
        <f>IF('query (10)'!T1260="","",'query (10)'!T1260)</f>
        <v/>
      </c>
      <c r="V1260" s="39" t="str">
        <f>IF('query (10)'!T1260="","",IFERROR(VALUE('query (10)'!T1260),""))</f>
        <v/>
      </c>
      <c r="W1260" s="40">
        <f>IF('query (10)'!U1260="","",'query (10)'!U1260)</f>
        <v>0</v>
      </c>
      <c r="X1260" s="39">
        <f>IF('query (10)'!V1260="","",'query (10)'!V1260)</f>
        <v>360</v>
      </c>
      <c r="Y1260" s="41">
        <f>IF('query (10)'!W1260="","",'query (10)'!W1260)</f>
        <v>46055</v>
      </c>
      <c r="Z1260" s="41" t="str">
        <f>IF('query (10)'!X1260="","",'query (10)'!X1260)</f>
        <v/>
      </c>
      <c r="AA1260" s="41">
        <f>IF('query (10)'!Y1260="","",'query (10)'!Y1260)</f>
        <v>46055</v>
      </c>
      <c r="AB1260" s="41">
        <f>IF('query (10)'!Z1260="","",'query (10)'!Z1260)</f>
        <v>46415</v>
      </c>
      <c r="AC1260" s="38" t="str">
        <f>IF(OR('query (10)'!AA1260="",COUNTIF(Cleaning_Rules!$A$21:$A$26,TRIM('query (10)'!AA1260))&gt;0),"",TRIM('query (10)'!AA1260))</f>
        <v/>
      </c>
      <c r="AD1260" s="38" t="str">
        <f>IF('query (10)'!AB1260="","",TRIM(IFERROR(_xlfn.TEXTBEFORE('query (10)'!AB1260,"("),'query (10)'!AB1260)))</f>
        <v/>
      </c>
      <c r="AE1260" s="38" t="str">
        <f>IFERROR(LOWER(TRIM(_xlfn.TEXTBEFORE(_xlfn.TEXTAFTER('query (10)'!AB1260,"("),")"))),"")</f>
        <v/>
      </c>
      <c r="AF1260" s="38" t="str">
        <f>IF('query (10)'!AD1260="","",TRIM('query (10)'!AD1260))</f>
        <v>ณัฐดนัย จุฑาเทพ</v>
      </c>
      <c r="AG1260" s="38" t="str">
        <f>IF('query (10)'!AE1260="","",TRIM('query (10)'!AE1260))</f>
        <v>ณัฐดนัย จุฑาเทพ</v>
      </c>
      <c r="AH1260" s="38" t="str">
        <f>IF('query (10)'!AF1260="","",IFERROR(VALUE('query (10)'!AF1260),""))</f>
        <v/>
      </c>
      <c r="AI1260" s="38" t="str">
        <f>IF('query (10)'!AG1260="","",TRIM('query (10)'!AG1260))</f>
        <v/>
      </c>
      <c r="AJ1260" s="38" t="str">
        <f>IF('query (10)'!AH1260="","",IFERROR(VALUE('query (10)'!AH1260),""))</f>
        <v/>
      </c>
      <c r="AK1260" s="38" t="str">
        <f>IF('query (10)'!AI1260="","",TRIM('query (10)'!AI1260))</f>
        <v/>
      </c>
      <c r="AL1260" s="42">
        <f t="shared" si="95"/>
        <v>2026</v>
      </c>
      <c r="AM1260" s="42" t="str">
        <f t="shared" si="96"/>
        <v>2026-02</v>
      </c>
      <c r="AN1260" s="42" t="str">
        <f t="shared" ca="1" si="97"/>
        <v>ON_SCHEDULE</v>
      </c>
      <c r="AO1260" s="42" t="str">
        <f t="shared" si="98"/>
        <v>DE-267 | OUTER RING DEMAGNETIZING MACHINE | KWD2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260" s="42" t="str">
        <f>_xlfn.TEXTJOIN("; ",TRUE,IF(COUNTA('query (10)'!A1260:AK1260)&lt;=6,"NEAR_EMPTY_ROW",""),IF($K1260="","MISSING_STATUS",""),IF(AND($K1260="เสร็จสิ้น",$Z1260=""),"DONE_NO_ACTUAL_DATE",""),IF(AND($I1260="Condition-based Maintenance",$AH1260=""),"CBM_NO_MEASUREMENT",""),IF(OR($X1260="",$X1260=0),"INVALID_PERIOD",""),IF(AND($AA1260&lt;&gt;"",$AB1260&lt;&gt;"",$AB1260&lt;$AA1260),"DATE_SEQUENCE_ERROR",""),IF(AND($AB1260&lt;&gt;"",$AB1260&gt;DATE(2030,12,31)),"DATE_OUTLIER",""),IF($C1260="","MISSING_QRCODE",""),IF($J1260="UNKNOWN","UNKNOWN_PM_TYPE",""),IF($L1260="UNKNOWN","UNKNOWN_STATUS",""))</f>
        <v/>
      </c>
      <c r="AQ1260" s="42" t="str">
        <f t="shared" si="99"/>
        <v>NO</v>
      </c>
    </row>
    <row r="1261" spans="1:43" x14ac:dyDescent="0.3">
      <c r="A1261" s="38">
        <f>IF('query (10)'!A1261="","",'query (10)'!A1261)</f>
        <v>1440</v>
      </c>
      <c r="B1261" s="38">
        <f>IF('query (10)'!B1261="","",'query (10)'!B1261)</f>
        <v>19951</v>
      </c>
      <c r="C1261" s="38" t="str">
        <f>TRIM(UPPER('query (10)'!M1261))</f>
        <v>DE-352</v>
      </c>
      <c r="D1261" s="38" t="str">
        <f>TRIM(UPPER(IFERROR(_xlfn.TEXTBEFORE('query (10)'!L1261,"("),'query (10)'!L1261)))</f>
        <v>OUTER RING DEMAGNETIZING MACHINE</v>
      </c>
      <c r="E1261" s="38" t="str">
        <f>IFERROR(TRIM(UPPER(_xlfn.TEXTBEFORE(_xlfn.TEXTAFTER('query (10)'!L1261,"("),")"))),"")</f>
        <v/>
      </c>
      <c r="F1261" s="38" t="str">
        <f>TRIM('query (10)'!K1261)</f>
        <v>KWD3</v>
      </c>
      <c r="G1261" s="38" t="str">
        <f>IF('query (10)'!J1261="","",'query (10)'!J1261)</f>
        <v>Electrical Control</v>
      </c>
      <c r="H1261" s="38" t="str">
        <f>TRIM(UPPER('query (10)'!J1261))</f>
        <v>ELECTRICAL CONTROL</v>
      </c>
      <c r="I1261" s="38" t="str">
        <f>IF('query (10)'!F1261="","",'query (10)'!F1261)</f>
        <v>Time-based Maintenance</v>
      </c>
      <c r="J1261" s="38" t="str">
        <f>IF('query (10)'!F1261="","",IFERROR(INDEX(Cleaning_Rules!$B$14:$B$17,MATCH(TRIM('query (10)'!F1261),Cleaning_Rules!$A$14:$A$17,0)),"UNKNOWN"))</f>
        <v>TBM</v>
      </c>
      <c r="K1261" s="38" t="str">
        <f>IF('query (10)'!G1261="","",'query (10)'!G1261)</f>
        <v>กำลังดำเนินการ</v>
      </c>
      <c r="L1261" s="38" t="str">
        <f>IF('query (10)'!G1261="","MISSING",IFERROR(INDEX(Cleaning_Rules!$B$5:$B$10,MATCH(TRIM('query (10)'!G1261),Cleaning_Rules!$A$5:$A$10,0)),"UNKNOWN"))</f>
        <v>IN_PROGRESS</v>
      </c>
      <c r="M1261" s="38" t="str">
        <f>IF('query (10)'!I1261="","",'query (10)'!I1261)</f>
        <v>Electrical</v>
      </c>
      <c r="N1261" s="38" t="str">
        <f>IF('query (10)'!O1261="","",'query (10)'!O1261)</f>
        <v>Inspection</v>
      </c>
      <c r="O1261" s="38" t="str">
        <f>IF('query (10)'!P1261="","",'query (10)'!P1261)</f>
        <v>Medium</v>
      </c>
      <c r="P1261" s="38" t="str">
        <f>IF('query (10)'!N1261="","",'query (10)'!N1261)</f>
        <v xml:space="preserve">Check and Change Battery of HMI
Check Thermoscan Control Panel
Change LED Indicator
Check and Change Battery of PLC
Check Tighten of Power Supply
Check and Thermoscan Index Motor </v>
      </c>
      <c r="Q1261" s="38" t="str">
        <f>TRIM('query (10)'!N1261)</f>
        <v>Check and Change Battery of HMI
Check Thermoscan Control Panel
Change LED Indicator
Check and Change Battery of PLC
Check Tighten of Power Supply
Check and Thermoscan Index Motor</v>
      </c>
      <c r="R1261" s="38" t="str">
        <f>TRIM(UPPER('query (10)'!R1261))</f>
        <v/>
      </c>
      <c r="S1261" s="38" t="str">
        <f>TRIM(UPPER('query (10)'!S1261))</f>
        <v/>
      </c>
      <c r="T1261" s="38" t="str">
        <f>IF('query (10)'!Q1261="","",TRIM(UPPER('query (10)'!Q1261)))</f>
        <v/>
      </c>
      <c r="U1261" s="38" t="str">
        <f>IF('query (10)'!T1261="","",'query (10)'!T1261)</f>
        <v/>
      </c>
      <c r="V1261" s="39" t="str">
        <f>IF('query (10)'!T1261="","",IFERROR(VALUE('query (10)'!T1261),""))</f>
        <v/>
      </c>
      <c r="W1261" s="40">
        <f>IF('query (10)'!U1261="","",'query (10)'!U1261)</f>
        <v>0</v>
      </c>
      <c r="X1261" s="39">
        <f>IF('query (10)'!V1261="","",'query (10)'!V1261)</f>
        <v>360</v>
      </c>
      <c r="Y1261" s="41">
        <f>IF('query (10)'!W1261="","",'query (10)'!W1261)</f>
        <v>46056</v>
      </c>
      <c r="Z1261" s="41" t="str">
        <f>IF('query (10)'!X1261="","",'query (10)'!X1261)</f>
        <v/>
      </c>
      <c r="AA1261" s="41">
        <f>IF('query (10)'!Y1261="","",'query (10)'!Y1261)</f>
        <v>46056</v>
      </c>
      <c r="AB1261" s="41">
        <f>IF('query (10)'!Z1261="","",'query (10)'!Z1261)</f>
        <v>46416</v>
      </c>
      <c r="AC1261" s="38" t="str">
        <f>IF(OR('query (10)'!AA1261="",COUNTIF(Cleaning_Rules!$A$21:$A$26,TRIM('query (10)'!AA1261))&gt;0),"",TRIM('query (10)'!AA1261))</f>
        <v/>
      </c>
      <c r="AD1261" s="38" t="str">
        <f>IF('query (10)'!AB1261="","",TRIM(IFERROR(_xlfn.TEXTBEFORE('query (10)'!AB1261,"("),'query (10)'!AB1261)))</f>
        <v>เริ่มซ่อมงาน PM แล้ว รับผิดชอบโดย PAHLA SEEDANG</v>
      </c>
      <c r="AE1261" s="38" t="str">
        <f>IFERROR(LOWER(TRIM(_xlfn.TEXTBEFORE(_xlfn.TEXTAFTER('query (10)'!AB1261,"("),")"))),"")</f>
        <v>pahla@nsk.com</v>
      </c>
      <c r="AF1261" s="38" t="str">
        <f>IF('query (10)'!AD1261="","",TRIM('query (10)'!AD1261))</f>
        <v>ณัฐดนัย จุฑาเทพ</v>
      </c>
      <c r="AG1261" s="38" t="str">
        <f>IF('query (10)'!AE1261="","",TRIM('query (10)'!AE1261))</f>
        <v>อัมรินทร์ รักษาพล</v>
      </c>
      <c r="AH1261" s="38" t="str">
        <f>IF('query (10)'!AF1261="","",IFERROR(VALUE('query (10)'!AF1261),""))</f>
        <v/>
      </c>
      <c r="AI1261" s="38" t="str">
        <f>IF('query (10)'!AG1261="","",TRIM('query (10)'!AG1261))</f>
        <v/>
      </c>
      <c r="AJ1261" s="38" t="str">
        <f>IF('query (10)'!AH1261="","",IFERROR(VALUE('query (10)'!AH1261),""))</f>
        <v/>
      </c>
      <c r="AK1261" s="38" t="str">
        <f>IF('query (10)'!AI1261="","",TRIM('query (10)'!AI1261))</f>
        <v/>
      </c>
      <c r="AL1261" s="42">
        <f t="shared" si="95"/>
        <v>2026</v>
      </c>
      <c r="AM1261" s="42" t="str">
        <f t="shared" si="96"/>
        <v>2026-02</v>
      </c>
      <c r="AN1261" s="42" t="str">
        <f t="shared" ca="1" si="97"/>
        <v>ON_SCHEDULE</v>
      </c>
      <c r="AO1261" s="42" t="str">
        <f t="shared" si="98"/>
        <v>DE-352 | OUTER RING DEMAGNETIZING MACHINE | KWD3 | ELECTRICAL CONTROL | Time-based Maintenance | Electrical | Inspection | Medium | Check and Change Battery of HMI
Check Thermoscan Control Panel
Change LED Indicator
Check and Change Battery of PLC
Check Tighten of Power Supply
Check and Thermoscan Index Motor | เริ่มซ่อมงาน PM แล้ว รับผิดชอบโดย PAHLA SEEDANG | อัมรินทร์ รักษาพล</v>
      </c>
      <c r="AP1261" s="42" t="str">
        <f>_xlfn.TEXTJOIN("; ",TRUE,IF(COUNTA('query (10)'!A1261:AK1261)&lt;=6,"NEAR_EMPTY_ROW",""),IF($K1261="","MISSING_STATUS",""),IF(AND($K1261="เสร็จสิ้น",$Z1261=""),"DONE_NO_ACTUAL_DATE",""),IF(AND($I1261="Condition-based Maintenance",$AH1261=""),"CBM_NO_MEASUREMENT",""),IF(OR($X1261="",$X1261=0),"INVALID_PERIOD",""),IF(AND($AA1261&lt;&gt;"",$AB1261&lt;&gt;"",$AB1261&lt;$AA1261),"DATE_SEQUENCE_ERROR",""),IF(AND($AB1261&lt;&gt;"",$AB1261&gt;DATE(2030,12,31)),"DATE_OUTLIER",""),IF($C1261="","MISSING_QRCODE",""),IF($J1261="UNKNOWN","UNKNOWN_PM_TYPE",""),IF($L1261="UNKNOWN","UNKNOWN_STATUS",""))</f>
        <v/>
      </c>
      <c r="AQ1261" s="42" t="str">
        <f t="shared" si="99"/>
        <v>NO</v>
      </c>
    </row>
    <row r="1262" spans="1:43" x14ac:dyDescent="0.3">
      <c r="A1262" s="38">
        <f>IF('query (10)'!A1262="","",'query (10)'!A1262)</f>
        <v>1441</v>
      </c>
      <c r="B1262" s="38" t="str">
        <f>IF('query (10)'!B1262="","",'query (10)'!B1262)</f>
        <v/>
      </c>
      <c r="C1262" s="38" t="str">
        <f>TRIM(UPPER('query (10)'!M1262))</f>
        <v>DE-474</v>
      </c>
      <c r="D1262" s="38" t="str">
        <f>TRIM(UPPER(IFERROR(_xlfn.TEXTBEFORE('query (10)'!L1262,"("),'query (10)'!L1262)))</f>
        <v>OUTER RING DEMAGNETIZING MACHINE</v>
      </c>
      <c r="E1262" s="38" t="str">
        <f>IFERROR(TRIM(UPPER(_xlfn.TEXTBEFORE(_xlfn.TEXTAFTER('query (10)'!L1262,"("),")"))),"")</f>
        <v/>
      </c>
      <c r="F1262" s="38" t="str">
        <f>TRIM('query (10)'!K1262)</f>
        <v>KWD4</v>
      </c>
      <c r="G1262" s="38" t="str">
        <f>IF('query (10)'!J1262="","",'query (10)'!J1262)</f>
        <v>Electrical Control</v>
      </c>
      <c r="H1262" s="38" t="str">
        <f>TRIM(UPPER('query (10)'!J1262))</f>
        <v>ELECTRICAL CONTROL</v>
      </c>
      <c r="I1262" s="38" t="str">
        <f>IF('query (10)'!F1262="","",'query (10)'!F1262)</f>
        <v>Time-based Maintenance</v>
      </c>
      <c r="J1262" s="38" t="str">
        <f>IF('query (10)'!F1262="","",IFERROR(INDEX(Cleaning_Rules!$B$14:$B$17,MATCH(TRIM('query (10)'!F1262),Cleaning_Rules!$A$14:$A$17,0)),"UNKNOWN"))</f>
        <v>TBM</v>
      </c>
      <c r="K1262" s="38" t="str">
        <f>IF('query (10)'!G1262="","",'query (10)'!G1262)</f>
        <v>แผนใหม่</v>
      </c>
      <c r="L1262" s="38" t="str">
        <f>IF('query (10)'!G1262="","MISSING",IFERROR(INDEX(Cleaning_Rules!$B$5:$B$10,MATCH(TRIM('query (10)'!G1262),Cleaning_Rules!$A$5:$A$10,0)),"UNKNOWN"))</f>
        <v>NEW_PLAN</v>
      </c>
      <c r="M1262" s="38" t="str">
        <f>IF('query (10)'!I1262="","",'query (10)'!I1262)</f>
        <v>Electrical</v>
      </c>
      <c r="N1262" s="38" t="str">
        <f>IF('query (10)'!O1262="","",'query (10)'!O1262)</f>
        <v>Inspection</v>
      </c>
      <c r="O1262" s="38" t="str">
        <f>IF('query (10)'!P1262="","",'query (10)'!P1262)</f>
        <v>Medium</v>
      </c>
      <c r="P1262" s="38" t="str">
        <f>IF('query (10)'!N1262="","",'query (10)'!N1262)</f>
        <v xml:space="preserve">Check and Change Battery of HMI
Check Thermoscan Control Panel
Change LED Indicator
Check and Change Battery of PLC
Check Tighten of Power Supply
Check and Thermoscan Index Motor </v>
      </c>
      <c r="Q1262" s="38" t="str">
        <f>TRIM('query (10)'!N1262)</f>
        <v>Check and Change Battery of HMI
Check Thermoscan Control Panel
Change LED Indicator
Check and Change Battery of PLC
Check Tighten of Power Supply
Check and Thermoscan Index Motor</v>
      </c>
      <c r="R1262" s="38" t="str">
        <f>TRIM(UPPER('query (10)'!R1262))</f>
        <v/>
      </c>
      <c r="S1262" s="38" t="str">
        <f>TRIM(UPPER('query (10)'!S1262))</f>
        <v/>
      </c>
      <c r="T1262" s="38" t="str">
        <f>IF('query (10)'!Q1262="","",TRIM(UPPER('query (10)'!Q1262)))</f>
        <v/>
      </c>
      <c r="U1262" s="38" t="str">
        <f>IF('query (10)'!T1262="","",'query (10)'!T1262)</f>
        <v/>
      </c>
      <c r="V1262" s="39" t="str">
        <f>IF('query (10)'!T1262="","",IFERROR(VALUE('query (10)'!T1262),""))</f>
        <v/>
      </c>
      <c r="W1262" s="40">
        <f>IF('query (10)'!U1262="","",'query (10)'!U1262)</f>
        <v>0</v>
      </c>
      <c r="X1262" s="39">
        <f>IF('query (10)'!V1262="","",'query (10)'!V1262)</f>
        <v>360</v>
      </c>
      <c r="Y1262" s="41">
        <f>IF('query (10)'!W1262="","",'query (10)'!W1262)</f>
        <v>46057</v>
      </c>
      <c r="Z1262" s="41" t="str">
        <f>IF('query (10)'!X1262="","",'query (10)'!X1262)</f>
        <v/>
      </c>
      <c r="AA1262" s="41">
        <f>IF('query (10)'!Y1262="","",'query (10)'!Y1262)</f>
        <v>46057</v>
      </c>
      <c r="AB1262" s="41">
        <f>IF('query (10)'!Z1262="","",'query (10)'!Z1262)</f>
        <v>46417</v>
      </c>
      <c r="AC1262" s="38" t="str">
        <f>IF(OR('query (10)'!AA1262="",COUNTIF(Cleaning_Rules!$A$21:$A$26,TRIM('query (10)'!AA1262))&gt;0),"",TRIM('query (10)'!AA1262))</f>
        <v/>
      </c>
      <c r="AD1262" s="38" t="str">
        <f>IF('query (10)'!AB1262="","",TRIM(IFERROR(_xlfn.TEXTBEFORE('query (10)'!AB1262,"("),'query (10)'!AB1262)))</f>
        <v/>
      </c>
      <c r="AE1262" s="38" t="str">
        <f>IFERROR(LOWER(TRIM(_xlfn.TEXTBEFORE(_xlfn.TEXTAFTER('query (10)'!AB1262,"("),")"))),"")</f>
        <v/>
      </c>
      <c r="AF1262" s="38" t="str">
        <f>IF('query (10)'!AD1262="","",TRIM('query (10)'!AD1262))</f>
        <v>ณัฐดนัย จุฑาเทพ</v>
      </c>
      <c r="AG1262" s="38" t="str">
        <f>IF('query (10)'!AE1262="","",TRIM('query (10)'!AE1262))</f>
        <v>ณัฐดนัย จุฑาเทพ</v>
      </c>
      <c r="AH1262" s="38" t="str">
        <f>IF('query (10)'!AF1262="","",IFERROR(VALUE('query (10)'!AF1262),""))</f>
        <v/>
      </c>
      <c r="AI1262" s="38" t="str">
        <f>IF('query (10)'!AG1262="","",TRIM('query (10)'!AG1262))</f>
        <v/>
      </c>
      <c r="AJ1262" s="38" t="str">
        <f>IF('query (10)'!AH1262="","",IFERROR(VALUE('query (10)'!AH1262),""))</f>
        <v/>
      </c>
      <c r="AK1262" s="38" t="str">
        <f>IF('query (10)'!AI1262="","",TRIM('query (10)'!AI1262))</f>
        <v/>
      </c>
      <c r="AL1262" s="42">
        <f t="shared" si="95"/>
        <v>2026</v>
      </c>
      <c r="AM1262" s="42" t="str">
        <f t="shared" si="96"/>
        <v>2026-02</v>
      </c>
      <c r="AN1262" s="42" t="str">
        <f t="shared" ca="1" si="97"/>
        <v>ON_SCHEDULE</v>
      </c>
      <c r="AO1262" s="42" t="str">
        <f t="shared" si="98"/>
        <v>DE-474 | OUTER RING DEMAGNETIZING MACHINE | KWD4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262" s="42" t="str">
        <f>_xlfn.TEXTJOIN("; ",TRUE,IF(COUNTA('query (10)'!A1262:AK1262)&lt;=6,"NEAR_EMPTY_ROW",""),IF($K1262="","MISSING_STATUS",""),IF(AND($K1262="เสร็จสิ้น",$Z1262=""),"DONE_NO_ACTUAL_DATE",""),IF(AND($I1262="Condition-based Maintenance",$AH1262=""),"CBM_NO_MEASUREMENT",""),IF(OR($X1262="",$X1262=0),"INVALID_PERIOD",""),IF(AND($AA1262&lt;&gt;"",$AB1262&lt;&gt;"",$AB1262&lt;$AA1262),"DATE_SEQUENCE_ERROR",""),IF(AND($AB1262&lt;&gt;"",$AB1262&gt;DATE(2030,12,31)),"DATE_OUTLIER",""),IF($C1262="","MISSING_QRCODE",""),IF($J1262="UNKNOWN","UNKNOWN_PM_TYPE",""),IF($L1262="UNKNOWN","UNKNOWN_STATUS",""))</f>
        <v/>
      </c>
      <c r="AQ1262" s="42" t="str">
        <f t="shared" si="99"/>
        <v>NO</v>
      </c>
    </row>
    <row r="1263" spans="1:43" x14ac:dyDescent="0.3">
      <c r="A1263" s="38">
        <f>IF('query (10)'!A1263="","",'query (10)'!A1263)</f>
        <v>1442</v>
      </c>
      <c r="B1263" s="38" t="str">
        <f>IF('query (10)'!B1263="","",'query (10)'!B1263)</f>
        <v/>
      </c>
      <c r="C1263" s="38" t="str">
        <f>TRIM(UPPER('query (10)'!M1263))</f>
        <v>DE-591</v>
      </c>
      <c r="D1263" s="38" t="str">
        <f>TRIM(UPPER(IFERROR(_xlfn.TEXTBEFORE('query (10)'!L1263,"("),'query (10)'!L1263)))</f>
        <v>OUTER RING DEMAGNETIZING MACHINE</v>
      </c>
      <c r="E1263" s="38" t="str">
        <f>IFERROR(TRIM(UPPER(_xlfn.TEXTBEFORE(_xlfn.TEXTAFTER('query (10)'!L1263,"("),")"))),"")</f>
        <v/>
      </c>
      <c r="F1263" s="38" t="str">
        <f>TRIM('query (10)'!K1263)</f>
        <v>KWD5</v>
      </c>
      <c r="G1263" s="38" t="str">
        <f>IF('query (10)'!J1263="","",'query (10)'!J1263)</f>
        <v>Electrical Control</v>
      </c>
      <c r="H1263" s="38" t="str">
        <f>TRIM(UPPER('query (10)'!J1263))</f>
        <v>ELECTRICAL CONTROL</v>
      </c>
      <c r="I1263" s="38" t="str">
        <f>IF('query (10)'!F1263="","",'query (10)'!F1263)</f>
        <v>Time-based Maintenance</v>
      </c>
      <c r="J1263" s="38" t="str">
        <f>IF('query (10)'!F1263="","",IFERROR(INDEX(Cleaning_Rules!$B$14:$B$17,MATCH(TRIM('query (10)'!F1263),Cleaning_Rules!$A$14:$A$17,0)),"UNKNOWN"))</f>
        <v>TBM</v>
      </c>
      <c r="K1263" s="38" t="str">
        <f>IF('query (10)'!G1263="","",'query (10)'!G1263)</f>
        <v>แผนใหม่</v>
      </c>
      <c r="L1263" s="38" t="str">
        <f>IF('query (10)'!G1263="","MISSING",IFERROR(INDEX(Cleaning_Rules!$B$5:$B$10,MATCH(TRIM('query (10)'!G1263),Cleaning_Rules!$A$5:$A$10,0)),"UNKNOWN"))</f>
        <v>NEW_PLAN</v>
      </c>
      <c r="M1263" s="38" t="str">
        <f>IF('query (10)'!I1263="","",'query (10)'!I1263)</f>
        <v>Electrical</v>
      </c>
      <c r="N1263" s="38" t="str">
        <f>IF('query (10)'!O1263="","",'query (10)'!O1263)</f>
        <v>Inspection</v>
      </c>
      <c r="O1263" s="38" t="str">
        <f>IF('query (10)'!P1263="","",'query (10)'!P1263)</f>
        <v>Medium</v>
      </c>
      <c r="P1263" s="38" t="str">
        <f>IF('query (10)'!N1263="","",'query (10)'!N1263)</f>
        <v xml:space="preserve">Check and Change Battery of HMI
Check Thermoscan Control Panel
Change LED Indicator
Check and Change Battery of PLC
Check Tighten of Power Supply
Check and Thermoscan Index Motor 
</v>
      </c>
      <c r="Q1263" s="38" t="str">
        <f>TRIM('query (10)'!N1263)</f>
        <v xml:space="preserve">Check and Change Battery of HMI
Check Thermoscan Control Panel
Change LED Indicator
Check and Change Battery of PLC
Check Tighten of Power Supply
Check and Thermoscan Index Motor 
</v>
      </c>
      <c r="R1263" s="38" t="str">
        <f>TRIM(UPPER('query (10)'!R1263))</f>
        <v/>
      </c>
      <c r="S1263" s="38" t="str">
        <f>TRIM(UPPER('query (10)'!S1263))</f>
        <v/>
      </c>
      <c r="T1263" s="38" t="str">
        <f>IF('query (10)'!Q1263="","",TRIM(UPPER('query (10)'!Q1263)))</f>
        <v/>
      </c>
      <c r="U1263" s="38" t="str">
        <f>IF('query (10)'!T1263="","",'query (10)'!T1263)</f>
        <v/>
      </c>
      <c r="V1263" s="39" t="str">
        <f>IF('query (10)'!T1263="","",IFERROR(VALUE('query (10)'!T1263),""))</f>
        <v/>
      </c>
      <c r="W1263" s="40">
        <f>IF('query (10)'!U1263="","",'query (10)'!U1263)</f>
        <v>0</v>
      </c>
      <c r="X1263" s="39">
        <f>IF('query (10)'!V1263="","",'query (10)'!V1263)</f>
        <v>360</v>
      </c>
      <c r="Y1263" s="41">
        <f>IF('query (10)'!W1263="","",'query (10)'!W1263)</f>
        <v>46058</v>
      </c>
      <c r="Z1263" s="41" t="str">
        <f>IF('query (10)'!X1263="","",'query (10)'!X1263)</f>
        <v/>
      </c>
      <c r="AA1263" s="41">
        <f>IF('query (10)'!Y1263="","",'query (10)'!Y1263)</f>
        <v>46058</v>
      </c>
      <c r="AB1263" s="41">
        <f>IF('query (10)'!Z1263="","",'query (10)'!Z1263)</f>
        <v>46418</v>
      </c>
      <c r="AC1263" s="38" t="str">
        <f>IF(OR('query (10)'!AA1263="",COUNTIF(Cleaning_Rules!$A$21:$A$26,TRIM('query (10)'!AA1263))&gt;0),"",TRIM('query (10)'!AA1263))</f>
        <v/>
      </c>
      <c r="AD1263" s="38" t="str">
        <f>IF('query (10)'!AB1263="","",TRIM(IFERROR(_xlfn.TEXTBEFORE('query (10)'!AB1263,"("),'query (10)'!AB1263)))</f>
        <v/>
      </c>
      <c r="AE1263" s="38" t="str">
        <f>IFERROR(LOWER(TRIM(_xlfn.TEXTBEFORE(_xlfn.TEXTAFTER('query (10)'!AB1263,"("),")"))),"")</f>
        <v/>
      </c>
      <c r="AF1263" s="38" t="str">
        <f>IF('query (10)'!AD1263="","",TRIM('query (10)'!AD1263))</f>
        <v>ณัฐดนัย จุฑาเทพ</v>
      </c>
      <c r="AG1263" s="38" t="str">
        <f>IF('query (10)'!AE1263="","",TRIM('query (10)'!AE1263))</f>
        <v>ณัฐดนัย จุฑาเทพ</v>
      </c>
      <c r="AH1263" s="38" t="str">
        <f>IF('query (10)'!AF1263="","",IFERROR(VALUE('query (10)'!AF1263),""))</f>
        <v/>
      </c>
      <c r="AI1263" s="38" t="str">
        <f>IF('query (10)'!AG1263="","",TRIM('query (10)'!AG1263))</f>
        <v/>
      </c>
      <c r="AJ1263" s="38" t="str">
        <f>IF('query (10)'!AH1263="","",IFERROR(VALUE('query (10)'!AH1263),""))</f>
        <v/>
      </c>
      <c r="AK1263" s="38" t="str">
        <f>IF('query (10)'!AI1263="","",TRIM('query (10)'!AI1263))</f>
        <v/>
      </c>
      <c r="AL1263" s="42">
        <f t="shared" si="95"/>
        <v>2026</v>
      </c>
      <c r="AM1263" s="42" t="str">
        <f t="shared" si="96"/>
        <v>2026-02</v>
      </c>
      <c r="AN1263" s="42" t="str">
        <f t="shared" ca="1" si="97"/>
        <v>ON_SCHEDULE</v>
      </c>
      <c r="AO1263" s="42" t="str">
        <f t="shared" si="98"/>
        <v>DE-591 | OUTER RING DEMAGNETIZING MACHINE | KWD5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263" s="42" t="str">
        <f>_xlfn.TEXTJOIN("; ",TRUE,IF(COUNTA('query (10)'!A1263:AK1263)&lt;=6,"NEAR_EMPTY_ROW",""),IF($K1263="","MISSING_STATUS",""),IF(AND($K1263="เสร็จสิ้น",$Z1263=""),"DONE_NO_ACTUAL_DATE",""),IF(AND($I1263="Condition-based Maintenance",$AH1263=""),"CBM_NO_MEASUREMENT",""),IF(OR($X1263="",$X1263=0),"INVALID_PERIOD",""),IF(AND($AA1263&lt;&gt;"",$AB1263&lt;&gt;"",$AB1263&lt;$AA1263),"DATE_SEQUENCE_ERROR",""),IF(AND($AB1263&lt;&gt;"",$AB1263&gt;DATE(2030,12,31)),"DATE_OUTLIER",""),IF($C1263="","MISSING_QRCODE",""),IF($J1263="UNKNOWN","UNKNOWN_PM_TYPE",""),IF($L1263="UNKNOWN","UNKNOWN_STATUS",""))</f>
        <v/>
      </c>
      <c r="AQ1263" s="42" t="str">
        <f t="shared" si="99"/>
        <v>NO</v>
      </c>
    </row>
    <row r="1264" spans="1:43" x14ac:dyDescent="0.3">
      <c r="A1264" s="38">
        <f>IF('query (10)'!A1264="","",'query (10)'!A1264)</f>
        <v>1443</v>
      </c>
      <c r="B1264" s="38" t="str">
        <f>IF('query (10)'!B1264="","",'query (10)'!B1264)</f>
        <v/>
      </c>
      <c r="C1264" s="38" t="str">
        <f>TRIM(UPPER('query (10)'!M1264))</f>
        <v>DE-695</v>
      </c>
      <c r="D1264" s="38" t="str">
        <f>TRIM(UPPER(IFERROR(_xlfn.TEXTBEFORE('query (10)'!L1264,"("),'query (10)'!L1264)))</f>
        <v>OUTER RING DEMAGNETIZING MACHINE</v>
      </c>
      <c r="E1264" s="38" t="str">
        <f>IFERROR(TRIM(UPPER(_xlfn.TEXTBEFORE(_xlfn.TEXTAFTER('query (10)'!L1264,"("),")"))),"")</f>
        <v/>
      </c>
      <c r="F1264" s="38" t="str">
        <f>TRIM('query (10)'!K1264)</f>
        <v>KWD6</v>
      </c>
      <c r="G1264" s="38" t="str">
        <f>IF('query (10)'!J1264="","",'query (10)'!J1264)</f>
        <v>Electrical Control</v>
      </c>
      <c r="H1264" s="38" t="str">
        <f>TRIM(UPPER('query (10)'!J1264))</f>
        <v>ELECTRICAL CONTROL</v>
      </c>
      <c r="I1264" s="38" t="str">
        <f>IF('query (10)'!F1264="","",'query (10)'!F1264)</f>
        <v>Time-based Maintenance</v>
      </c>
      <c r="J1264" s="38" t="str">
        <f>IF('query (10)'!F1264="","",IFERROR(INDEX(Cleaning_Rules!$B$14:$B$17,MATCH(TRIM('query (10)'!F1264),Cleaning_Rules!$A$14:$A$17,0)),"UNKNOWN"))</f>
        <v>TBM</v>
      </c>
      <c r="K1264" s="38" t="str">
        <f>IF('query (10)'!G1264="","",'query (10)'!G1264)</f>
        <v>แผนใหม่</v>
      </c>
      <c r="L1264" s="38" t="str">
        <f>IF('query (10)'!G1264="","MISSING",IFERROR(INDEX(Cleaning_Rules!$B$5:$B$10,MATCH(TRIM('query (10)'!G1264),Cleaning_Rules!$A$5:$A$10,0)),"UNKNOWN"))</f>
        <v>NEW_PLAN</v>
      </c>
      <c r="M1264" s="38" t="str">
        <f>IF('query (10)'!I1264="","",'query (10)'!I1264)</f>
        <v>Electrical</v>
      </c>
      <c r="N1264" s="38" t="str">
        <f>IF('query (10)'!O1264="","",'query (10)'!O1264)</f>
        <v>Inspection</v>
      </c>
      <c r="O1264" s="38" t="str">
        <f>IF('query (10)'!P1264="","",'query (10)'!P1264)</f>
        <v>Medium</v>
      </c>
      <c r="P1264" s="38" t="str">
        <f>IF('query (10)'!N1264="","",'query (10)'!N1264)</f>
        <v xml:space="preserve">Check and Change Battery of HMI
Check Thermoscan Control Panel
Change LED Indicator
Check and Change Battery of PLC
Check Tighten of Power Supply
Check and Thermoscan Index Motor 
</v>
      </c>
      <c r="Q1264" s="38" t="str">
        <f>TRIM('query (10)'!N1264)</f>
        <v xml:space="preserve">Check and Change Battery of HMI
Check Thermoscan Control Panel
Change LED Indicator
Check and Change Battery of PLC
Check Tighten of Power Supply
Check and Thermoscan Index Motor 
</v>
      </c>
      <c r="R1264" s="38" t="str">
        <f>TRIM(UPPER('query (10)'!R1264))</f>
        <v/>
      </c>
      <c r="S1264" s="38" t="str">
        <f>TRIM(UPPER('query (10)'!S1264))</f>
        <v/>
      </c>
      <c r="T1264" s="38" t="str">
        <f>IF('query (10)'!Q1264="","",TRIM(UPPER('query (10)'!Q1264)))</f>
        <v/>
      </c>
      <c r="U1264" s="38" t="str">
        <f>IF('query (10)'!T1264="","",'query (10)'!T1264)</f>
        <v/>
      </c>
      <c r="V1264" s="39" t="str">
        <f>IF('query (10)'!T1264="","",IFERROR(VALUE('query (10)'!T1264),""))</f>
        <v/>
      </c>
      <c r="W1264" s="40">
        <f>IF('query (10)'!U1264="","",'query (10)'!U1264)</f>
        <v>0</v>
      </c>
      <c r="X1264" s="39">
        <f>IF('query (10)'!V1264="","",'query (10)'!V1264)</f>
        <v>360</v>
      </c>
      <c r="Y1264" s="41">
        <f>IF('query (10)'!W1264="","",'query (10)'!W1264)</f>
        <v>46059</v>
      </c>
      <c r="Z1264" s="41" t="str">
        <f>IF('query (10)'!X1264="","",'query (10)'!X1264)</f>
        <v/>
      </c>
      <c r="AA1264" s="41">
        <f>IF('query (10)'!Y1264="","",'query (10)'!Y1264)</f>
        <v>46059</v>
      </c>
      <c r="AB1264" s="41">
        <f>IF('query (10)'!Z1264="","",'query (10)'!Z1264)</f>
        <v>46419</v>
      </c>
      <c r="AC1264" s="38" t="str">
        <f>IF(OR('query (10)'!AA1264="",COUNTIF(Cleaning_Rules!$A$21:$A$26,TRIM('query (10)'!AA1264))&gt;0),"",TRIM('query (10)'!AA1264))</f>
        <v/>
      </c>
      <c r="AD1264" s="38" t="str">
        <f>IF('query (10)'!AB1264="","",TRIM(IFERROR(_xlfn.TEXTBEFORE('query (10)'!AB1264,"("),'query (10)'!AB1264)))</f>
        <v/>
      </c>
      <c r="AE1264" s="38" t="str">
        <f>IFERROR(LOWER(TRIM(_xlfn.TEXTBEFORE(_xlfn.TEXTAFTER('query (10)'!AB1264,"("),")"))),"")</f>
        <v/>
      </c>
      <c r="AF1264" s="38" t="str">
        <f>IF('query (10)'!AD1264="","",TRIM('query (10)'!AD1264))</f>
        <v>ณัฐดนัย จุฑาเทพ</v>
      </c>
      <c r="AG1264" s="38" t="str">
        <f>IF('query (10)'!AE1264="","",TRIM('query (10)'!AE1264))</f>
        <v>ณัฐดนัย จุฑาเทพ</v>
      </c>
      <c r="AH1264" s="38" t="str">
        <f>IF('query (10)'!AF1264="","",IFERROR(VALUE('query (10)'!AF1264),""))</f>
        <v/>
      </c>
      <c r="AI1264" s="38" t="str">
        <f>IF('query (10)'!AG1264="","",TRIM('query (10)'!AG1264))</f>
        <v/>
      </c>
      <c r="AJ1264" s="38" t="str">
        <f>IF('query (10)'!AH1264="","",IFERROR(VALUE('query (10)'!AH1264),""))</f>
        <v/>
      </c>
      <c r="AK1264" s="38" t="str">
        <f>IF('query (10)'!AI1264="","",TRIM('query (10)'!AI1264))</f>
        <v/>
      </c>
      <c r="AL1264" s="42">
        <f t="shared" si="95"/>
        <v>2026</v>
      </c>
      <c r="AM1264" s="42" t="str">
        <f t="shared" si="96"/>
        <v>2026-02</v>
      </c>
      <c r="AN1264" s="42" t="str">
        <f t="shared" ca="1" si="97"/>
        <v>ON_SCHEDULE</v>
      </c>
      <c r="AO1264" s="42" t="str">
        <f t="shared" si="98"/>
        <v>DE-695 | OUTER RING DEMAGNETIZING MACHINE | KWD6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264" s="42" t="str">
        <f>_xlfn.TEXTJOIN("; ",TRUE,IF(COUNTA('query (10)'!A1264:AK1264)&lt;=6,"NEAR_EMPTY_ROW",""),IF($K1264="","MISSING_STATUS",""),IF(AND($K1264="เสร็จสิ้น",$Z1264=""),"DONE_NO_ACTUAL_DATE",""),IF(AND($I1264="Condition-based Maintenance",$AH1264=""),"CBM_NO_MEASUREMENT",""),IF(OR($X1264="",$X1264=0),"INVALID_PERIOD",""),IF(AND($AA1264&lt;&gt;"",$AB1264&lt;&gt;"",$AB1264&lt;$AA1264),"DATE_SEQUENCE_ERROR",""),IF(AND($AB1264&lt;&gt;"",$AB1264&gt;DATE(2030,12,31)),"DATE_OUTLIER",""),IF($C1264="","MISSING_QRCODE",""),IF($J1264="UNKNOWN","UNKNOWN_PM_TYPE",""),IF($L1264="UNKNOWN","UNKNOWN_STATUS",""))</f>
        <v/>
      </c>
      <c r="AQ1264" s="42" t="str">
        <f t="shared" si="99"/>
        <v>NO</v>
      </c>
    </row>
    <row r="1265" spans="1:43" x14ac:dyDescent="0.3">
      <c r="A1265" s="38">
        <f>IF('query (10)'!A1265="","",'query (10)'!A1265)</f>
        <v>1444</v>
      </c>
      <c r="B1265" s="38">
        <f>IF('query (10)'!B1265="","",'query (10)'!B1265)</f>
        <v>19873</v>
      </c>
      <c r="C1265" s="38" t="str">
        <f>TRIM(UPPER('query (10)'!M1265))</f>
        <v>DE-839</v>
      </c>
      <c r="D1265" s="38" t="str">
        <f>TRIM(UPPER(IFERROR(_xlfn.TEXTBEFORE('query (10)'!L1265,"("),'query (10)'!L1265)))</f>
        <v>OUTER RING DEMAGNETIZING MACHINE</v>
      </c>
      <c r="E1265" s="38" t="str">
        <f>IFERROR(TRIM(UPPER(_xlfn.TEXTBEFORE(_xlfn.TEXTAFTER('query (10)'!L1265,"("),")"))),"")</f>
        <v/>
      </c>
      <c r="F1265" s="38" t="str">
        <f>TRIM('query (10)'!K1265)</f>
        <v>KWD7</v>
      </c>
      <c r="G1265" s="38" t="str">
        <f>IF('query (10)'!J1265="","",'query (10)'!J1265)</f>
        <v>Electrical Control</v>
      </c>
      <c r="H1265" s="38" t="str">
        <f>TRIM(UPPER('query (10)'!J1265))</f>
        <v>ELECTRICAL CONTROL</v>
      </c>
      <c r="I1265" s="38" t="str">
        <f>IF('query (10)'!F1265="","",'query (10)'!F1265)</f>
        <v>Time-based Maintenance</v>
      </c>
      <c r="J1265" s="38" t="str">
        <f>IF('query (10)'!F1265="","",IFERROR(INDEX(Cleaning_Rules!$B$14:$B$17,MATCH(TRIM('query (10)'!F1265),Cleaning_Rules!$A$14:$A$17,0)),"UNKNOWN"))</f>
        <v>TBM</v>
      </c>
      <c r="K1265" s="38" t="str">
        <f>IF('query (10)'!G1265="","",'query (10)'!G1265)</f>
        <v>เสร็จสิ้น</v>
      </c>
      <c r="L1265" s="38" t="str">
        <f>IF('query (10)'!G1265="","MISSING",IFERROR(INDEX(Cleaning_Rules!$B$5:$B$10,MATCH(TRIM('query (10)'!G1265),Cleaning_Rules!$A$5:$A$10,0)),"UNKNOWN"))</f>
        <v>COMPLETED</v>
      </c>
      <c r="M1265" s="38" t="str">
        <f>IF('query (10)'!I1265="","",'query (10)'!I1265)</f>
        <v>Electrical</v>
      </c>
      <c r="N1265" s="38" t="str">
        <f>IF('query (10)'!O1265="","",'query (10)'!O1265)</f>
        <v>Inspection</v>
      </c>
      <c r="O1265" s="38" t="str">
        <f>IF('query (10)'!P1265="","",'query (10)'!P1265)</f>
        <v>Medium</v>
      </c>
      <c r="P1265" s="38" t="str">
        <f>IF('query (10)'!N1265="","",'query (10)'!N1265)</f>
        <v xml:space="preserve">Check and Change Battery of HMI
Check Thermoscan Control Panel
Change LED Indicator
Check and Change Battery of PLC
Check Tighten of Power Supply
Check and Thermoscan Index Motor 
</v>
      </c>
      <c r="Q1265" s="38" t="str">
        <f>TRIM('query (10)'!N1265)</f>
        <v xml:space="preserve">Check and Change Battery of HMI
Check Thermoscan Control Panel
Change LED Indicator
Check and Change Battery of PLC
Check Tighten of Power Supply
Check and Thermoscan Index Motor 
</v>
      </c>
      <c r="R1265" s="38" t="str">
        <f>TRIM(UPPER('query (10)'!R1265))</f>
        <v/>
      </c>
      <c r="S1265" s="38" t="str">
        <f>TRIM(UPPER('query (10)'!S1265))</f>
        <v/>
      </c>
      <c r="T1265" s="38" t="str">
        <f>IF('query (10)'!Q1265="","",TRIM(UPPER('query (10)'!Q1265)))</f>
        <v/>
      </c>
      <c r="U1265" s="38" t="str">
        <f>IF('query (10)'!T1265="","",'query (10)'!T1265)</f>
        <v/>
      </c>
      <c r="V1265" s="39" t="str">
        <f>IF('query (10)'!T1265="","",IFERROR(VALUE('query (10)'!T1265),""))</f>
        <v/>
      </c>
      <c r="W1265" s="40">
        <f>IF('query (10)'!U1265="","",'query (10)'!U1265)</f>
        <v>0</v>
      </c>
      <c r="X1265" s="39">
        <f>IF('query (10)'!V1265="","",'query (10)'!V1265)</f>
        <v>360</v>
      </c>
      <c r="Y1265" s="41">
        <f>IF('query (10)'!W1265="","",'query (10)'!W1265)</f>
        <v>46060</v>
      </c>
      <c r="Z1265" s="41">
        <f>IF('query (10)'!X1265="","",'query (10)'!X1265)</f>
        <v>46184</v>
      </c>
      <c r="AA1265" s="41">
        <f>IF('query (10)'!Y1265="","",'query (10)'!Y1265)</f>
        <v>46184</v>
      </c>
      <c r="AB1265" s="41">
        <f>IF('query (10)'!Z1265="","",'query (10)'!Z1265)</f>
        <v>46544</v>
      </c>
      <c r="AC1265" s="38" t="str">
        <f>IF(OR('query (10)'!AA1265="",COUNTIF(Cleaning_Rules!$A$21:$A$26,TRIM('query (10)'!AA1265))&gt;0),"",TRIM('query (10)'!AA1265))</f>
        <v/>
      </c>
      <c r="AD1265" s="38" t="str">
        <f>IF('query (10)'!AB1265="","",TRIM(IFERROR(_xlfn.TEXTBEFORE('query (10)'!AB1265,"("),'query (10)'!AB1265)))</f>
        <v>เริ่มซ่อมงาน PM แล้ว รับผิดชอบโดย NATDANAI JUTHATHEP</v>
      </c>
      <c r="AE1265" s="38" t="str">
        <f>IFERROR(LOWER(TRIM(_xlfn.TEXTBEFORE(_xlfn.TEXTAFTER('query (10)'!AB1265,"("),")"))),"")</f>
        <v>juthathep-n-4697@nsk.com</v>
      </c>
      <c r="AF1265" s="38" t="str">
        <f>IF('query (10)'!AD1265="","",TRIM('query (10)'!AD1265))</f>
        <v>ณัฐดนัย จุฑาเทพ</v>
      </c>
      <c r="AG1265" s="38" t="str">
        <f>IF('query (10)'!AE1265="","",TRIM('query (10)'!AE1265))</f>
        <v>ณัฐดนัย จุฑาเทพ</v>
      </c>
      <c r="AH1265" s="38" t="str">
        <f>IF('query (10)'!AF1265="","",IFERROR(VALUE('query (10)'!AF1265),""))</f>
        <v/>
      </c>
      <c r="AI1265" s="38" t="str">
        <f>IF('query (10)'!AG1265="","",TRIM('query (10)'!AG1265))</f>
        <v/>
      </c>
      <c r="AJ1265" s="38" t="str">
        <f>IF('query (10)'!AH1265="","",IFERROR(VALUE('query (10)'!AH1265),""))</f>
        <v/>
      </c>
      <c r="AK1265" s="38" t="str">
        <f>IF('query (10)'!AI1265="","",TRIM('query (10)'!AI1265))</f>
        <v/>
      </c>
      <c r="AL1265" s="42">
        <f t="shared" si="95"/>
        <v>2026</v>
      </c>
      <c r="AM1265" s="42" t="str">
        <f t="shared" si="96"/>
        <v>2026-02</v>
      </c>
      <c r="AN1265" s="42" t="str">
        <f t="shared" ca="1" si="97"/>
        <v/>
      </c>
      <c r="AO1265" s="42" t="str">
        <f t="shared" si="98"/>
        <v>DE-839 | OUTER RING DEMAGNETIZING MACHINE | KWD7 | ELECTRICAL CONTROL | Time-based Maintenance | Electrical | Inspection | Medium | Check and Change Battery of HMI
Check Thermoscan Control Panel
Change LED Indicator
Check and Change Battery of PLC
Check Tighten of Power Supply
Check and Thermoscan Index Motor 
 | เริ่มซ่อมงาน PM แล้ว รับผิดชอบโดย NATDANAI JUTHATHEP | ณัฐดนัย จุฑาเทพ</v>
      </c>
      <c r="AP1265" s="42" t="str">
        <f>_xlfn.TEXTJOIN("; ",TRUE,IF(COUNTA('query (10)'!A1265:AK1265)&lt;=6,"NEAR_EMPTY_ROW",""),IF($K1265="","MISSING_STATUS",""),IF(AND($K1265="เสร็จสิ้น",$Z1265=""),"DONE_NO_ACTUAL_DATE",""),IF(AND($I1265="Condition-based Maintenance",$AH1265=""),"CBM_NO_MEASUREMENT",""),IF(OR($X1265="",$X1265=0),"INVALID_PERIOD",""),IF(AND($AA1265&lt;&gt;"",$AB1265&lt;&gt;"",$AB1265&lt;$AA1265),"DATE_SEQUENCE_ERROR",""),IF(AND($AB1265&lt;&gt;"",$AB1265&gt;DATE(2030,12,31)),"DATE_OUTLIER",""),IF($C1265="","MISSING_QRCODE",""),IF($J1265="UNKNOWN","UNKNOWN_PM_TYPE",""),IF($L1265="UNKNOWN","UNKNOWN_STATUS",""))</f>
        <v/>
      </c>
      <c r="AQ1265" s="42" t="str">
        <f t="shared" si="99"/>
        <v>NO</v>
      </c>
    </row>
    <row r="1266" spans="1:43" x14ac:dyDescent="0.3">
      <c r="A1266" s="38">
        <f>IF('query (10)'!A1266="","",'query (10)'!A1266)</f>
        <v>1445</v>
      </c>
      <c r="B1266" s="38">
        <f>IF('query (10)'!B1266="","",'query (10)'!B1266)</f>
        <v>20815</v>
      </c>
      <c r="C1266" s="38" t="str">
        <f>TRIM(UPPER('query (10)'!M1266))</f>
        <v>DE-256</v>
      </c>
      <c r="D1266" s="38" t="str">
        <f>TRIM(UPPER(IFERROR(_xlfn.TEXTBEFORE('query (10)'!L1266,"("),'query (10)'!L1266)))</f>
        <v>INNER RING DEMAGNETIZING MACHINE</v>
      </c>
      <c r="E1266" s="38" t="str">
        <f>IFERROR(TRIM(UPPER(_xlfn.TEXTBEFORE(_xlfn.TEXTAFTER('query (10)'!L1266,"("),")"))),"")</f>
        <v/>
      </c>
      <c r="F1266" s="38" t="str">
        <f>TRIM('query (10)'!K1266)</f>
        <v>KWD2</v>
      </c>
      <c r="G1266" s="38" t="str">
        <f>IF('query (10)'!J1266="","",'query (10)'!J1266)</f>
        <v>Electrical Control</v>
      </c>
      <c r="H1266" s="38" t="str">
        <f>TRIM(UPPER('query (10)'!J1266))</f>
        <v>ELECTRICAL CONTROL</v>
      </c>
      <c r="I1266" s="38" t="str">
        <f>IF('query (10)'!F1266="","",'query (10)'!F1266)</f>
        <v>Time-based Maintenance</v>
      </c>
      <c r="J1266" s="38" t="str">
        <f>IF('query (10)'!F1266="","",IFERROR(INDEX(Cleaning_Rules!$B$14:$B$17,MATCH(TRIM('query (10)'!F1266),Cleaning_Rules!$A$14:$A$17,0)),"UNKNOWN"))</f>
        <v>TBM</v>
      </c>
      <c r="K1266" s="38" t="str">
        <f>IF('query (10)'!G1266="","",'query (10)'!G1266)</f>
        <v>เสร็จสิ้น</v>
      </c>
      <c r="L1266" s="38" t="str">
        <f>IF('query (10)'!G1266="","MISSING",IFERROR(INDEX(Cleaning_Rules!$B$5:$B$10,MATCH(TRIM('query (10)'!G1266),Cleaning_Rules!$A$5:$A$10,0)),"UNKNOWN"))</f>
        <v>COMPLETED</v>
      </c>
      <c r="M1266" s="38" t="str">
        <f>IF('query (10)'!I1266="","",'query (10)'!I1266)</f>
        <v>Electrical</v>
      </c>
      <c r="N1266" s="38" t="str">
        <f>IF('query (10)'!O1266="","",'query (10)'!O1266)</f>
        <v>Inspection</v>
      </c>
      <c r="O1266" s="38" t="str">
        <f>IF('query (10)'!P1266="","",'query (10)'!P1266)</f>
        <v>Medium</v>
      </c>
      <c r="P1266" s="38" t="str">
        <f>IF('query (10)'!N1266="","",'query (10)'!N1266)</f>
        <v xml:space="preserve">Check Thermoscan Control Panel
Change LED Indicator
Check and Change Battery of PLC
Check Tighten of Power Supply
Check and Thermoscan Index Motor 
</v>
      </c>
      <c r="Q1266" s="38" t="str">
        <f>TRIM('query (10)'!N1266)</f>
        <v xml:space="preserve">Check Thermoscan Control Panel
Change LED Indicator
Check and Change Battery of PLC
Check Tighten of Power Supply
Check and Thermoscan Index Motor 
</v>
      </c>
      <c r="R1266" s="38" t="str">
        <f>TRIM(UPPER('query (10)'!R1266))</f>
        <v/>
      </c>
      <c r="S1266" s="38" t="str">
        <f>TRIM(UPPER('query (10)'!S1266))</f>
        <v/>
      </c>
      <c r="T1266" s="38" t="str">
        <f>IF('query (10)'!Q1266="","",TRIM(UPPER('query (10)'!Q1266)))</f>
        <v/>
      </c>
      <c r="U1266" s="38" t="str">
        <f>IF('query (10)'!T1266="","",'query (10)'!T1266)</f>
        <v/>
      </c>
      <c r="V1266" s="39" t="str">
        <f>IF('query (10)'!T1266="","",IFERROR(VALUE('query (10)'!T1266),""))</f>
        <v/>
      </c>
      <c r="W1266" s="40">
        <f>IF('query (10)'!U1266="","",'query (10)'!U1266)</f>
        <v>0</v>
      </c>
      <c r="X1266" s="39">
        <f>IF('query (10)'!V1266="","",'query (10)'!V1266)</f>
        <v>360</v>
      </c>
      <c r="Y1266" s="41">
        <f>IF('query (10)'!W1266="","",'query (10)'!W1266)</f>
        <v>46055</v>
      </c>
      <c r="Z1266" s="41">
        <f>IF('query (10)'!X1266="","",'query (10)'!X1266)</f>
        <v>46178</v>
      </c>
      <c r="AA1266" s="41">
        <f>IF('query (10)'!Y1266="","",'query (10)'!Y1266)</f>
        <v>46178</v>
      </c>
      <c r="AB1266" s="41">
        <f>IF('query (10)'!Z1266="","",'query (10)'!Z1266)</f>
        <v>46538</v>
      </c>
      <c r="AC1266" s="38" t="str">
        <f>IF(OR('query (10)'!AA1266="",COUNTIF(Cleaning_Rules!$A$21:$A$26,TRIM('query (10)'!AA1266))&gt;0),"",TRIM('query (10)'!AA1266))</f>
        <v/>
      </c>
      <c r="AD1266" s="38" t="str">
        <f>IF('query (10)'!AB1266="","",TRIM(IFERROR(_xlfn.TEXTBEFORE('query (10)'!AB1266,"("),'query (10)'!AB1266)))</f>
        <v>เริ่มซ่อมงาน PM แล้ว รับผิดชอบโดย PONGPITAK SONCHAI</v>
      </c>
      <c r="AE1266" s="38" t="str">
        <f>IFERROR(LOWER(TRIM(_xlfn.TEXTBEFORE(_xlfn.TEXTAFTER('query (10)'!AB1266,"("),")"))),"")</f>
        <v>sonchai-p-6240@nsk.com</v>
      </c>
      <c r="AF1266" s="38" t="str">
        <f>IF('query (10)'!AD1266="","",TRIM('query (10)'!AD1266))</f>
        <v>ณัฐดนัย จุฑาเทพ</v>
      </c>
      <c r="AG1266" s="38" t="str">
        <f>IF('query (10)'!AE1266="","",TRIM('query (10)'!AE1266))</f>
        <v>พงษ์พิทักษ์ ศรไชย</v>
      </c>
      <c r="AH1266" s="38" t="str">
        <f>IF('query (10)'!AF1266="","",IFERROR(VALUE('query (10)'!AF1266),""))</f>
        <v/>
      </c>
      <c r="AI1266" s="38" t="str">
        <f>IF('query (10)'!AG1266="","",TRIM('query (10)'!AG1266))</f>
        <v/>
      </c>
      <c r="AJ1266" s="38" t="str">
        <f>IF('query (10)'!AH1266="","",IFERROR(VALUE('query (10)'!AH1266),""))</f>
        <v/>
      </c>
      <c r="AK1266" s="38" t="str">
        <f>IF('query (10)'!AI1266="","",TRIM('query (10)'!AI1266))</f>
        <v/>
      </c>
      <c r="AL1266" s="42">
        <f t="shared" si="95"/>
        <v>2026</v>
      </c>
      <c r="AM1266" s="42" t="str">
        <f t="shared" si="96"/>
        <v>2026-02</v>
      </c>
      <c r="AN1266" s="42" t="str">
        <f t="shared" ca="1" si="97"/>
        <v/>
      </c>
      <c r="AO1266" s="42" t="str">
        <f t="shared" si="98"/>
        <v>DE-256 | INNER RING DEMAGNETIZING MACHINE | KWD2 | ELECTRICAL CONTROL | Time-based Maintenance | Electrical | Inspection | Medium | Check Thermoscan Control Panel
Change LED Indicator
Check and Change Battery of PLC
Check Tighten of Power Supply
Check and Thermoscan Index Motor 
 | เริ่มซ่อมงาน PM แล้ว รับผิดชอบโดย PONGPITAK SONCHAI | พงษ์พิทักษ์ ศรไชย</v>
      </c>
      <c r="AP1266" s="42" t="str">
        <f>_xlfn.TEXTJOIN("; ",TRUE,IF(COUNTA('query (10)'!A1266:AK1266)&lt;=6,"NEAR_EMPTY_ROW",""),IF($K1266="","MISSING_STATUS",""),IF(AND($K1266="เสร็จสิ้น",$Z1266=""),"DONE_NO_ACTUAL_DATE",""),IF(AND($I1266="Condition-based Maintenance",$AH1266=""),"CBM_NO_MEASUREMENT",""),IF(OR($X1266="",$X1266=0),"INVALID_PERIOD",""),IF(AND($AA1266&lt;&gt;"",$AB1266&lt;&gt;"",$AB1266&lt;$AA1266),"DATE_SEQUENCE_ERROR",""),IF(AND($AB1266&lt;&gt;"",$AB1266&gt;DATE(2030,12,31)),"DATE_OUTLIER",""),IF($C1266="","MISSING_QRCODE",""),IF($J1266="UNKNOWN","UNKNOWN_PM_TYPE",""),IF($L1266="UNKNOWN","UNKNOWN_STATUS",""))</f>
        <v/>
      </c>
      <c r="AQ1266" s="42" t="str">
        <f t="shared" si="99"/>
        <v>NO</v>
      </c>
    </row>
    <row r="1267" spans="1:43" x14ac:dyDescent="0.3">
      <c r="A1267" s="38">
        <f>IF('query (10)'!A1267="","",'query (10)'!A1267)</f>
        <v>1446</v>
      </c>
      <c r="B1267" s="38">
        <f>IF('query (10)'!B1267="","",'query (10)'!B1267)</f>
        <v>19929</v>
      </c>
      <c r="C1267" s="38" t="str">
        <f>TRIM(UPPER('query (10)'!M1267))</f>
        <v>DE-343</v>
      </c>
      <c r="D1267" s="38" t="str">
        <f>TRIM(UPPER(IFERROR(_xlfn.TEXTBEFORE('query (10)'!L1267,"("),'query (10)'!L1267)))</f>
        <v>INNER RING DEMAGNETIZING MACHINE</v>
      </c>
      <c r="E1267" s="38" t="str">
        <f>IFERROR(TRIM(UPPER(_xlfn.TEXTBEFORE(_xlfn.TEXTAFTER('query (10)'!L1267,"("),")"))),"")</f>
        <v/>
      </c>
      <c r="F1267" s="38" t="str">
        <f>TRIM('query (10)'!K1267)</f>
        <v>KWD3</v>
      </c>
      <c r="G1267" s="38" t="str">
        <f>IF('query (10)'!J1267="","",'query (10)'!J1267)</f>
        <v>Electrical Control</v>
      </c>
      <c r="H1267" s="38" t="str">
        <f>TRIM(UPPER('query (10)'!J1267))</f>
        <v>ELECTRICAL CONTROL</v>
      </c>
      <c r="I1267" s="38" t="str">
        <f>IF('query (10)'!F1267="","",'query (10)'!F1267)</f>
        <v>Time-based Maintenance</v>
      </c>
      <c r="J1267" s="38" t="str">
        <f>IF('query (10)'!F1267="","",IFERROR(INDEX(Cleaning_Rules!$B$14:$B$17,MATCH(TRIM('query (10)'!F1267),Cleaning_Rules!$A$14:$A$17,0)),"UNKNOWN"))</f>
        <v>TBM</v>
      </c>
      <c r="K1267" s="38" t="str">
        <f>IF('query (10)'!G1267="","",'query (10)'!G1267)</f>
        <v>กำลังดำเนินการ</v>
      </c>
      <c r="L1267" s="38" t="str">
        <f>IF('query (10)'!G1267="","MISSING",IFERROR(INDEX(Cleaning_Rules!$B$5:$B$10,MATCH(TRIM('query (10)'!G1267),Cleaning_Rules!$A$5:$A$10,0)),"UNKNOWN"))</f>
        <v>IN_PROGRESS</v>
      </c>
      <c r="M1267" s="38" t="str">
        <f>IF('query (10)'!I1267="","",'query (10)'!I1267)</f>
        <v>Electrical</v>
      </c>
      <c r="N1267" s="38" t="str">
        <f>IF('query (10)'!O1267="","",'query (10)'!O1267)</f>
        <v>Inspection</v>
      </c>
      <c r="O1267" s="38" t="str">
        <f>IF('query (10)'!P1267="","",'query (10)'!P1267)</f>
        <v>Medium</v>
      </c>
      <c r="P1267" s="38" t="str">
        <f>IF('query (10)'!N1267="","",'query (10)'!N1267)</f>
        <v xml:space="preserve">Check Thermoscan Control Panel
Change LED Indicator
Check and Change Battery of PLC
Check Tighten of Power Supply
Check and Thermoscan Index Motor 
</v>
      </c>
      <c r="Q1267" s="38" t="str">
        <f>TRIM('query (10)'!N1267)</f>
        <v xml:space="preserve">Check Thermoscan Control Panel
Change LED Indicator
Check and Change Battery of PLC
Check Tighten of Power Supply
Check and Thermoscan Index Motor 
</v>
      </c>
      <c r="R1267" s="38" t="str">
        <f>TRIM(UPPER('query (10)'!R1267))</f>
        <v/>
      </c>
      <c r="S1267" s="38" t="str">
        <f>TRIM(UPPER('query (10)'!S1267))</f>
        <v/>
      </c>
      <c r="T1267" s="38" t="str">
        <f>IF('query (10)'!Q1267="","",TRIM(UPPER('query (10)'!Q1267)))</f>
        <v/>
      </c>
      <c r="U1267" s="38" t="str">
        <f>IF('query (10)'!T1267="","",'query (10)'!T1267)</f>
        <v/>
      </c>
      <c r="V1267" s="39" t="str">
        <f>IF('query (10)'!T1267="","",IFERROR(VALUE('query (10)'!T1267),""))</f>
        <v/>
      </c>
      <c r="W1267" s="40">
        <f>IF('query (10)'!U1267="","",'query (10)'!U1267)</f>
        <v>0</v>
      </c>
      <c r="X1267" s="39">
        <f>IF('query (10)'!V1267="","",'query (10)'!V1267)</f>
        <v>360</v>
      </c>
      <c r="Y1267" s="41">
        <f>IF('query (10)'!W1267="","",'query (10)'!W1267)</f>
        <v>46056</v>
      </c>
      <c r="Z1267" s="41" t="str">
        <f>IF('query (10)'!X1267="","",'query (10)'!X1267)</f>
        <v/>
      </c>
      <c r="AA1267" s="41">
        <f>IF('query (10)'!Y1267="","",'query (10)'!Y1267)</f>
        <v>46056</v>
      </c>
      <c r="AB1267" s="41">
        <f>IF('query (10)'!Z1267="","",'query (10)'!Z1267)</f>
        <v>46416</v>
      </c>
      <c r="AC1267" s="38" t="str">
        <f>IF(OR('query (10)'!AA1267="",COUNTIF(Cleaning_Rules!$A$21:$A$26,TRIM('query (10)'!AA1267))&gt;0),"",TRIM('query (10)'!AA1267))</f>
        <v/>
      </c>
      <c r="AD1267" s="38" t="str">
        <f>IF('query (10)'!AB1267="","",TRIM(IFERROR(_xlfn.TEXTBEFORE('query (10)'!AB1267,"("),'query (10)'!AB1267)))</f>
        <v>เริ่มซ่อมงาน PM แล้ว รับผิดชอบโดย PAHLA SEEDANG</v>
      </c>
      <c r="AE1267" s="38" t="str">
        <f>IFERROR(LOWER(TRIM(_xlfn.TEXTBEFORE(_xlfn.TEXTAFTER('query (10)'!AB1267,"("),")"))),"")</f>
        <v>pahla@nsk.com</v>
      </c>
      <c r="AF1267" s="38" t="str">
        <f>IF('query (10)'!AD1267="","",TRIM('query (10)'!AD1267))</f>
        <v>ณัฐดนัย จุฑาเทพ</v>
      </c>
      <c r="AG1267" s="38" t="str">
        <f>IF('query (10)'!AE1267="","",TRIM('query (10)'!AE1267))</f>
        <v>อัมรินทร์ รักษาพล</v>
      </c>
      <c r="AH1267" s="38" t="str">
        <f>IF('query (10)'!AF1267="","",IFERROR(VALUE('query (10)'!AF1267),""))</f>
        <v/>
      </c>
      <c r="AI1267" s="38" t="str">
        <f>IF('query (10)'!AG1267="","",TRIM('query (10)'!AG1267))</f>
        <v/>
      </c>
      <c r="AJ1267" s="38" t="str">
        <f>IF('query (10)'!AH1267="","",IFERROR(VALUE('query (10)'!AH1267),""))</f>
        <v/>
      </c>
      <c r="AK1267" s="38" t="str">
        <f>IF('query (10)'!AI1267="","",TRIM('query (10)'!AI1267))</f>
        <v/>
      </c>
      <c r="AL1267" s="42">
        <f t="shared" si="95"/>
        <v>2026</v>
      </c>
      <c r="AM1267" s="42" t="str">
        <f t="shared" si="96"/>
        <v>2026-02</v>
      </c>
      <c r="AN1267" s="42" t="str">
        <f t="shared" ca="1" si="97"/>
        <v>ON_SCHEDULE</v>
      </c>
      <c r="AO1267" s="42" t="str">
        <f t="shared" si="98"/>
        <v>DE-343 | INNER RING DEMAGNETIZING MACHINE | KWD3 | ELECTRICAL CONTROL | Time-based Maintenance | Electrical | Inspection | Medium | Check Thermoscan Control Panel
Change LED Indicator
Check and Change Battery of PLC
Check Tighten of Power Supply
Check and Thermoscan Index Motor 
 | เริ่มซ่อมงาน PM แล้ว รับผิดชอบโดย PAHLA SEEDANG | อัมรินทร์ รักษาพล</v>
      </c>
      <c r="AP1267" s="42" t="str">
        <f>_xlfn.TEXTJOIN("; ",TRUE,IF(COUNTA('query (10)'!A1267:AK1267)&lt;=6,"NEAR_EMPTY_ROW",""),IF($K1267="","MISSING_STATUS",""),IF(AND($K1267="เสร็จสิ้น",$Z1267=""),"DONE_NO_ACTUAL_DATE",""),IF(AND($I1267="Condition-based Maintenance",$AH1267=""),"CBM_NO_MEASUREMENT",""),IF(OR($X1267="",$X1267=0),"INVALID_PERIOD",""),IF(AND($AA1267&lt;&gt;"",$AB1267&lt;&gt;"",$AB1267&lt;$AA1267),"DATE_SEQUENCE_ERROR",""),IF(AND($AB1267&lt;&gt;"",$AB1267&gt;DATE(2030,12,31)),"DATE_OUTLIER",""),IF($C1267="","MISSING_QRCODE",""),IF($J1267="UNKNOWN","UNKNOWN_PM_TYPE",""),IF($L1267="UNKNOWN","UNKNOWN_STATUS",""))</f>
        <v/>
      </c>
      <c r="AQ1267" s="42" t="str">
        <f t="shared" si="99"/>
        <v>NO</v>
      </c>
    </row>
    <row r="1268" spans="1:43" x14ac:dyDescent="0.3">
      <c r="A1268" s="38">
        <f>IF('query (10)'!A1268="","",'query (10)'!A1268)</f>
        <v>1447</v>
      </c>
      <c r="B1268" s="38" t="str">
        <f>IF('query (10)'!B1268="","",'query (10)'!B1268)</f>
        <v/>
      </c>
      <c r="C1268" s="38" t="str">
        <f>TRIM(UPPER('query (10)'!M1268))</f>
        <v>DE-465</v>
      </c>
      <c r="D1268" s="38" t="str">
        <f>TRIM(UPPER(IFERROR(_xlfn.TEXTBEFORE('query (10)'!L1268,"("),'query (10)'!L1268)))</f>
        <v>INNER RING DEMAGNETIZING MACHINE</v>
      </c>
      <c r="E1268" s="38" t="str">
        <f>IFERROR(TRIM(UPPER(_xlfn.TEXTBEFORE(_xlfn.TEXTAFTER('query (10)'!L1268,"("),")"))),"")</f>
        <v/>
      </c>
      <c r="F1268" s="38" t="str">
        <f>TRIM('query (10)'!K1268)</f>
        <v>KWD4</v>
      </c>
      <c r="G1268" s="38" t="str">
        <f>IF('query (10)'!J1268="","",'query (10)'!J1268)</f>
        <v>Electrical Control</v>
      </c>
      <c r="H1268" s="38" t="str">
        <f>TRIM(UPPER('query (10)'!J1268))</f>
        <v>ELECTRICAL CONTROL</v>
      </c>
      <c r="I1268" s="38" t="str">
        <f>IF('query (10)'!F1268="","",'query (10)'!F1268)</f>
        <v>Time-based Maintenance</v>
      </c>
      <c r="J1268" s="38" t="str">
        <f>IF('query (10)'!F1268="","",IFERROR(INDEX(Cleaning_Rules!$B$14:$B$17,MATCH(TRIM('query (10)'!F1268),Cleaning_Rules!$A$14:$A$17,0)),"UNKNOWN"))</f>
        <v>TBM</v>
      </c>
      <c r="K1268" s="38" t="str">
        <f>IF('query (10)'!G1268="","",'query (10)'!G1268)</f>
        <v>แผนใหม่</v>
      </c>
      <c r="L1268" s="38" t="str">
        <f>IF('query (10)'!G1268="","MISSING",IFERROR(INDEX(Cleaning_Rules!$B$5:$B$10,MATCH(TRIM('query (10)'!G1268),Cleaning_Rules!$A$5:$A$10,0)),"UNKNOWN"))</f>
        <v>NEW_PLAN</v>
      </c>
      <c r="M1268" s="38" t="str">
        <f>IF('query (10)'!I1268="","",'query (10)'!I1268)</f>
        <v>Electrical</v>
      </c>
      <c r="N1268" s="38" t="str">
        <f>IF('query (10)'!O1268="","",'query (10)'!O1268)</f>
        <v>Inspection</v>
      </c>
      <c r="O1268" s="38" t="str">
        <f>IF('query (10)'!P1268="","",'query (10)'!P1268)</f>
        <v>Medium</v>
      </c>
      <c r="P1268" s="38" t="str">
        <f>IF('query (10)'!N1268="","",'query (10)'!N1268)</f>
        <v xml:space="preserve">Check Thermoscan Control Panel
Change LED Indicator
Check and Change Battery of PLC
Check Tighten of Power Supply
Check and Thermoscan Index Motor 
</v>
      </c>
      <c r="Q1268" s="38" t="str">
        <f>TRIM('query (10)'!N1268)</f>
        <v xml:space="preserve">Check Thermoscan Control Panel
Change LED Indicator
Check and Change Battery of PLC
Check Tighten of Power Supply
Check and Thermoscan Index Motor 
</v>
      </c>
      <c r="R1268" s="38" t="str">
        <f>TRIM(UPPER('query (10)'!R1268))</f>
        <v/>
      </c>
      <c r="S1268" s="38" t="str">
        <f>TRIM(UPPER('query (10)'!S1268))</f>
        <v/>
      </c>
      <c r="T1268" s="38" t="str">
        <f>IF('query (10)'!Q1268="","",TRIM(UPPER('query (10)'!Q1268)))</f>
        <v/>
      </c>
      <c r="U1268" s="38" t="str">
        <f>IF('query (10)'!T1268="","",'query (10)'!T1268)</f>
        <v/>
      </c>
      <c r="V1268" s="39" t="str">
        <f>IF('query (10)'!T1268="","",IFERROR(VALUE('query (10)'!T1268),""))</f>
        <v/>
      </c>
      <c r="W1268" s="40">
        <f>IF('query (10)'!U1268="","",'query (10)'!U1268)</f>
        <v>0</v>
      </c>
      <c r="X1268" s="39">
        <f>IF('query (10)'!V1268="","",'query (10)'!V1268)</f>
        <v>360</v>
      </c>
      <c r="Y1268" s="41">
        <f>IF('query (10)'!W1268="","",'query (10)'!W1268)</f>
        <v>46057</v>
      </c>
      <c r="Z1268" s="41" t="str">
        <f>IF('query (10)'!X1268="","",'query (10)'!X1268)</f>
        <v/>
      </c>
      <c r="AA1268" s="41">
        <f>IF('query (10)'!Y1268="","",'query (10)'!Y1268)</f>
        <v>46057</v>
      </c>
      <c r="AB1268" s="41">
        <f>IF('query (10)'!Z1268="","",'query (10)'!Z1268)</f>
        <v>46417</v>
      </c>
      <c r="AC1268" s="38" t="str">
        <f>IF(OR('query (10)'!AA1268="",COUNTIF(Cleaning_Rules!$A$21:$A$26,TRIM('query (10)'!AA1268))&gt;0),"",TRIM('query (10)'!AA1268))</f>
        <v/>
      </c>
      <c r="AD1268" s="38" t="str">
        <f>IF('query (10)'!AB1268="","",TRIM(IFERROR(_xlfn.TEXTBEFORE('query (10)'!AB1268,"("),'query (10)'!AB1268)))</f>
        <v/>
      </c>
      <c r="AE1268" s="38" t="str">
        <f>IFERROR(LOWER(TRIM(_xlfn.TEXTBEFORE(_xlfn.TEXTAFTER('query (10)'!AB1268,"("),")"))),"")</f>
        <v/>
      </c>
      <c r="AF1268" s="38" t="str">
        <f>IF('query (10)'!AD1268="","",TRIM('query (10)'!AD1268))</f>
        <v>ณัฐดนัย จุฑาเทพ</v>
      </c>
      <c r="AG1268" s="38" t="str">
        <f>IF('query (10)'!AE1268="","",TRIM('query (10)'!AE1268))</f>
        <v>ณัฐดนัย จุฑาเทพ</v>
      </c>
      <c r="AH1268" s="38" t="str">
        <f>IF('query (10)'!AF1268="","",IFERROR(VALUE('query (10)'!AF1268),""))</f>
        <v/>
      </c>
      <c r="AI1268" s="38" t="str">
        <f>IF('query (10)'!AG1268="","",TRIM('query (10)'!AG1268))</f>
        <v/>
      </c>
      <c r="AJ1268" s="38" t="str">
        <f>IF('query (10)'!AH1268="","",IFERROR(VALUE('query (10)'!AH1268),""))</f>
        <v/>
      </c>
      <c r="AK1268" s="38" t="str">
        <f>IF('query (10)'!AI1268="","",TRIM('query (10)'!AI1268))</f>
        <v/>
      </c>
      <c r="AL1268" s="42">
        <f t="shared" si="95"/>
        <v>2026</v>
      </c>
      <c r="AM1268" s="42" t="str">
        <f t="shared" si="96"/>
        <v>2026-02</v>
      </c>
      <c r="AN1268" s="42" t="str">
        <f t="shared" ca="1" si="97"/>
        <v>ON_SCHEDULE</v>
      </c>
      <c r="AO1268" s="42" t="str">
        <f t="shared" si="98"/>
        <v>DE-465 | INNER RING DEMAGNETIZING MACHINE | KWD4 | ELECTRICAL CONTROL | Time-based Maintenance | Electrical | Inspection | Medium | Check Thermoscan Control Panel
Change LED Indicator
Check and Change Battery of PLC
Check Tighten of Power Supply
Check and Thermoscan Index Motor 
 | ณัฐดนัย จุฑาเทพ</v>
      </c>
      <c r="AP1268" s="42" t="str">
        <f>_xlfn.TEXTJOIN("; ",TRUE,IF(COUNTA('query (10)'!A1268:AK1268)&lt;=6,"NEAR_EMPTY_ROW",""),IF($K1268="","MISSING_STATUS",""),IF(AND($K1268="เสร็จสิ้น",$Z1268=""),"DONE_NO_ACTUAL_DATE",""),IF(AND($I1268="Condition-based Maintenance",$AH1268=""),"CBM_NO_MEASUREMENT",""),IF(OR($X1268="",$X1268=0),"INVALID_PERIOD",""),IF(AND($AA1268&lt;&gt;"",$AB1268&lt;&gt;"",$AB1268&lt;$AA1268),"DATE_SEQUENCE_ERROR",""),IF(AND($AB1268&lt;&gt;"",$AB1268&gt;DATE(2030,12,31)),"DATE_OUTLIER",""),IF($C1268="","MISSING_QRCODE",""),IF($J1268="UNKNOWN","UNKNOWN_PM_TYPE",""),IF($L1268="UNKNOWN","UNKNOWN_STATUS",""))</f>
        <v/>
      </c>
      <c r="AQ1268" s="42" t="str">
        <f t="shared" si="99"/>
        <v>NO</v>
      </c>
    </row>
    <row r="1269" spans="1:43" x14ac:dyDescent="0.3">
      <c r="A1269" s="38">
        <f>IF('query (10)'!A1269="","",'query (10)'!A1269)</f>
        <v>1448</v>
      </c>
      <c r="B1269" s="38" t="str">
        <f>IF('query (10)'!B1269="","",'query (10)'!B1269)</f>
        <v/>
      </c>
      <c r="C1269" s="38" t="str">
        <f>TRIM(UPPER('query (10)'!M1269))</f>
        <v>DE-580</v>
      </c>
      <c r="D1269" s="38" t="str">
        <f>TRIM(UPPER(IFERROR(_xlfn.TEXTBEFORE('query (10)'!L1269,"("),'query (10)'!L1269)))</f>
        <v>INNER RING DEMAGNETIZING MACHINE</v>
      </c>
      <c r="E1269" s="38" t="str">
        <f>IFERROR(TRIM(UPPER(_xlfn.TEXTBEFORE(_xlfn.TEXTAFTER('query (10)'!L1269,"("),")"))),"")</f>
        <v/>
      </c>
      <c r="F1269" s="38" t="str">
        <f>TRIM('query (10)'!K1269)</f>
        <v>KWD5</v>
      </c>
      <c r="G1269" s="38" t="str">
        <f>IF('query (10)'!J1269="","",'query (10)'!J1269)</f>
        <v>Electrical Control</v>
      </c>
      <c r="H1269" s="38" t="str">
        <f>TRIM(UPPER('query (10)'!J1269))</f>
        <v>ELECTRICAL CONTROL</v>
      </c>
      <c r="I1269" s="38" t="str">
        <f>IF('query (10)'!F1269="","",'query (10)'!F1269)</f>
        <v>Time-based Maintenance</v>
      </c>
      <c r="J1269" s="38" t="str">
        <f>IF('query (10)'!F1269="","",IFERROR(INDEX(Cleaning_Rules!$B$14:$B$17,MATCH(TRIM('query (10)'!F1269),Cleaning_Rules!$A$14:$A$17,0)),"UNKNOWN"))</f>
        <v>TBM</v>
      </c>
      <c r="K1269" s="38" t="str">
        <f>IF('query (10)'!G1269="","",'query (10)'!G1269)</f>
        <v>แผนใหม่</v>
      </c>
      <c r="L1269" s="38" t="str">
        <f>IF('query (10)'!G1269="","MISSING",IFERROR(INDEX(Cleaning_Rules!$B$5:$B$10,MATCH(TRIM('query (10)'!G1269),Cleaning_Rules!$A$5:$A$10,0)),"UNKNOWN"))</f>
        <v>NEW_PLAN</v>
      </c>
      <c r="M1269" s="38" t="str">
        <f>IF('query (10)'!I1269="","",'query (10)'!I1269)</f>
        <v>Electrical</v>
      </c>
      <c r="N1269" s="38" t="str">
        <f>IF('query (10)'!O1269="","",'query (10)'!O1269)</f>
        <v>Inspection</v>
      </c>
      <c r="O1269" s="38" t="str">
        <f>IF('query (10)'!P1269="","",'query (10)'!P1269)</f>
        <v>Medium</v>
      </c>
      <c r="P1269" s="38" t="str">
        <f>IF('query (10)'!N1269="","",'query (10)'!N1269)</f>
        <v xml:space="preserve">Check Thermoscan Control Panel
Change LED Indicator
Check and Change Battery of PLC
Check Tighten of Power Supply
Check and Thermoscan Index Motor 
</v>
      </c>
      <c r="Q1269" s="38" t="str">
        <f>TRIM('query (10)'!N1269)</f>
        <v xml:space="preserve">Check Thermoscan Control Panel
Change LED Indicator
Check and Change Battery of PLC
Check Tighten of Power Supply
Check and Thermoscan Index Motor 
</v>
      </c>
      <c r="R1269" s="38" t="str">
        <f>TRIM(UPPER('query (10)'!R1269))</f>
        <v/>
      </c>
      <c r="S1269" s="38" t="str">
        <f>TRIM(UPPER('query (10)'!S1269))</f>
        <v/>
      </c>
      <c r="T1269" s="38" t="str">
        <f>IF('query (10)'!Q1269="","",TRIM(UPPER('query (10)'!Q1269)))</f>
        <v/>
      </c>
      <c r="U1269" s="38" t="str">
        <f>IF('query (10)'!T1269="","",'query (10)'!T1269)</f>
        <v/>
      </c>
      <c r="V1269" s="39" t="str">
        <f>IF('query (10)'!T1269="","",IFERROR(VALUE('query (10)'!T1269),""))</f>
        <v/>
      </c>
      <c r="W1269" s="40">
        <f>IF('query (10)'!U1269="","",'query (10)'!U1269)</f>
        <v>0</v>
      </c>
      <c r="X1269" s="39">
        <f>IF('query (10)'!V1269="","",'query (10)'!V1269)</f>
        <v>360</v>
      </c>
      <c r="Y1269" s="41">
        <f>IF('query (10)'!W1269="","",'query (10)'!W1269)</f>
        <v>46058</v>
      </c>
      <c r="Z1269" s="41" t="str">
        <f>IF('query (10)'!X1269="","",'query (10)'!X1269)</f>
        <v/>
      </c>
      <c r="AA1269" s="41">
        <f>IF('query (10)'!Y1269="","",'query (10)'!Y1269)</f>
        <v>46058</v>
      </c>
      <c r="AB1269" s="41">
        <f>IF('query (10)'!Z1269="","",'query (10)'!Z1269)</f>
        <v>46418</v>
      </c>
      <c r="AC1269" s="38" t="str">
        <f>IF(OR('query (10)'!AA1269="",COUNTIF(Cleaning_Rules!$A$21:$A$26,TRIM('query (10)'!AA1269))&gt;0),"",TRIM('query (10)'!AA1269))</f>
        <v/>
      </c>
      <c r="AD1269" s="38" t="str">
        <f>IF('query (10)'!AB1269="","",TRIM(IFERROR(_xlfn.TEXTBEFORE('query (10)'!AB1269,"("),'query (10)'!AB1269)))</f>
        <v/>
      </c>
      <c r="AE1269" s="38" t="str">
        <f>IFERROR(LOWER(TRIM(_xlfn.TEXTBEFORE(_xlfn.TEXTAFTER('query (10)'!AB1269,"("),")"))),"")</f>
        <v/>
      </c>
      <c r="AF1269" s="38" t="str">
        <f>IF('query (10)'!AD1269="","",TRIM('query (10)'!AD1269))</f>
        <v>ณัฐดนัย จุฑาเทพ</v>
      </c>
      <c r="AG1269" s="38" t="str">
        <f>IF('query (10)'!AE1269="","",TRIM('query (10)'!AE1269))</f>
        <v>ณัฐดนัย จุฑาเทพ</v>
      </c>
      <c r="AH1269" s="38" t="str">
        <f>IF('query (10)'!AF1269="","",IFERROR(VALUE('query (10)'!AF1269),""))</f>
        <v/>
      </c>
      <c r="AI1269" s="38" t="str">
        <f>IF('query (10)'!AG1269="","",TRIM('query (10)'!AG1269))</f>
        <v/>
      </c>
      <c r="AJ1269" s="38" t="str">
        <f>IF('query (10)'!AH1269="","",IFERROR(VALUE('query (10)'!AH1269),""))</f>
        <v/>
      </c>
      <c r="AK1269" s="38" t="str">
        <f>IF('query (10)'!AI1269="","",TRIM('query (10)'!AI1269))</f>
        <v/>
      </c>
      <c r="AL1269" s="42">
        <f t="shared" si="95"/>
        <v>2026</v>
      </c>
      <c r="AM1269" s="42" t="str">
        <f t="shared" si="96"/>
        <v>2026-02</v>
      </c>
      <c r="AN1269" s="42" t="str">
        <f t="shared" ca="1" si="97"/>
        <v>ON_SCHEDULE</v>
      </c>
      <c r="AO1269" s="42" t="str">
        <f t="shared" si="98"/>
        <v>DE-580 | INNER RING DEMAGNETIZING MACHINE | KWD5 | ELECTRICAL CONTROL | Time-based Maintenance | Electrical | Inspection | Medium | Check Thermoscan Control Panel
Change LED Indicator
Check and Change Battery of PLC
Check Tighten of Power Supply
Check and Thermoscan Index Motor 
 | ณัฐดนัย จุฑาเทพ</v>
      </c>
      <c r="AP1269" s="42" t="str">
        <f>_xlfn.TEXTJOIN("; ",TRUE,IF(COUNTA('query (10)'!A1269:AK1269)&lt;=6,"NEAR_EMPTY_ROW",""),IF($K1269="","MISSING_STATUS",""),IF(AND($K1269="เสร็จสิ้น",$Z1269=""),"DONE_NO_ACTUAL_DATE",""),IF(AND($I1269="Condition-based Maintenance",$AH1269=""),"CBM_NO_MEASUREMENT",""),IF(OR($X1269="",$X1269=0),"INVALID_PERIOD",""),IF(AND($AA1269&lt;&gt;"",$AB1269&lt;&gt;"",$AB1269&lt;$AA1269),"DATE_SEQUENCE_ERROR",""),IF(AND($AB1269&lt;&gt;"",$AB1269&gt;DATE(2030,12,31)),"DATE_OUTLIER",""),IF($C1269="","MISSING_QRCODE",""),IF($J1269="UNKNOWN","UNKNOWN_PM_TYPE",""),IF($L1269="UNKNOWN","UNKNOWN_STATUS",""))</f>
        <v/>
      </c>
      <c r="AQ1269" s="42" t="str">
        <f t="shared" si="99"/>
        <v>NO</v>
      </c>
    </row>
    <row r="1270" spans="1:43" x14ac:dyDescent="0.3">
      <c r="A1270" s="38">
        <f>IF('query (10)'!A1270="","",'query (10)'!A1270)</f>
        <v>1449</v>
      </c>
      <c r="B1270" s="38" t="str">
        <f>IF('query (10)'!B1270="","",'query (10)'!B1270)</f>
        <v/>
      </c>
      <c r="C1270" s="38" t="str">
        <f>TRIM(UPPER('query (10)'!M1270))</f>
        <v/>
      </c>
      <c r="D1270" s="38" t="str">
        <f>TRIM(UPPER(IFERROR(_xlfn.TEXTBEFORE('query (10)'!L1270,"("),'query (10)'!L1270)))</f>
        <v>INNER RING DEMAGNETIZING MACHINE</v>
      </c>
      <c r="E1270" s="38" t="str">
        <f>IFERROR(TRIM(UPPER(_xlfn.TEXTBEFORE(_xlfn.TEXTAFTER('query (10)'!L1270,"("),")"))),"")</f>
        <v/>
      </c>
      <c r="F1270" s="38" t="str">
        <f>TRIM('query (10)'!K1270)</f>
        <v>KWD6</v>
      </c>
      <c r="G1270" s="38" t="str">
        <f>IF('query (10)'!J1270="","",'query (10)'!J1270)</f>
        <v>Electrical Control</v>
      </c>
      <c r="H1270" s="38" t="str">
        <f>TRIM(UPPER('query (10)'!J1270))</f>
        <v>ELECTRICAL CONTROL</v>
      </c>
      <c r="I1270" s="38" t="str">
        <f>IF('query (10)'!F1270="","",'query (10)'!F1270)</f>
        <v>Time-based Maintenance</v>
      </c>
      <c r="J1270" s="38" t="str">
        <f>IF('query (10)'!F1270="","",IFERROR(INDEX(Cleaning_Rules!$B$14:$B$17,MATCH(TRIM('query (10)'!F1270),Cleaning_Rules!$A$14:$A$17,0)),"UNKNOWN"))</f>
        <v>TBM</v>
      </c>
      <c r="K1270" s="38" t="str">
        <f>IF('query (10)'!G1270="","",'query (10)'!G1270)</f>
        <v>แผนใหม่</v>
      </c>
      <c r="L1270" s="38" t="str">
        <f>IF('query (10)'!G1270="","MISSING",IFERROR(INDEX(Cleaning_Rules!$B$5:$B$10,MATCH(TRIM('query (10)'!G1270),Cleaning_Rules!$A$5:$A$10,0)),"UNKNOWN"))</f>
        <v>NEW_PLAN</v>
      </c>
      <c r="M1270" s="38" t="str">
        <f>IF('query (10)'!I1270="","",'query (10)'!I1270)</f>
        <v>Electrical</v>
      </c>
      <c r="N1270" s="38" t="str">
        <f>IF('query (10)'!O1270="","",'query (10)'!O1270)</f>
        <v>Inspection</v>
      </c>
      <c r="O1270" s="38" t="str">
        <f>IF('query (10)'!P1270="","",'query (10)'!P1270)</f>
        <v>Medium</v>
      </c>
      <c r="P1270" s="38" t="str">
        <f>IF('query (10)'!N1270="","",'query (10)'!N1270)</f>
        <v xml:space="preserve">Check Thermoscan Control Panel
Change LED Indicator
Check and Change Battery of PLC
Check Tighten of Power Supply
Check and Thermoscan Index Motor 
</v>
      </c>
      <c r="Q1270" s="38" t="str">
        <f>TRIM('query (10)'!N1270)</f>
        <v xml:space="preserve">Check Thermoscan Control Panel
Change LED Indicator
Check and Change Battery of PLC
Check Tighten of Power Supply
Check and Thermoscan Index Motor 
</v>
      </c>
      <c r="R1270" s="38" t="str">
        <f>TRIM(UPPER('query (10)'!R1270))</f>
        <v/>
      </c>
      <c r="S1270" s="38" t="str">
        <f>TRIM(UPPER('query (10)'!S1270))</f>
        <v/>
      </c>
      <c r="T1270" s="38" t="str">
        <f>IF('query (10)'!Q1270="","",TRIM(UPPER('query (10)'!Q1270)))</f>
        <v/>
      </c>
      <c r="U1270" s="38" t="str">
        <f>IF('query (10)'!T1270="","",'query (10)'!T1270)</f>
        <v/>
      </c>
      <c r="V1270" s="39" t="str">
        <f>IF('query (10)'!T1270="","",IFERROR(VALUE('query (10)'!T1270),""))</f>
        <v/>
      </c>
      <c r="W1270" s="40">
        <f>IF('query (10)'!U1270="","",'query (10)'!U1270)</f>
        <v>0</v>
      </c>
      <c r="X1270" s="39">
        <f>IF('query (10)'!V1270="","",'query (10)'!V1270)</f>
        <v>360</v>
      </c>
      <c r="Y1270" s="41">
        <f>IF('query (10)'!W1270="","",'query (10)'!W1270)</f>
        <v>46059</v>
      </c>
      <c r="Z1270" s="41" t="str">
        <f>IF('query (10)'!X1270="","",'query (10)'!X1270)</f>
        <v/>
      </c>
      <c r="AA1270" s="41">
        <f>IF('query (10)'!Y1270="","",'query (10)'!Y1270)</f>
        <v>46059</v>
      </c>
      <c r="AB1270" s="41">
        <f>IF('query (10)'!Z1270="","",'query (10)'!Z1270)</f>
        <v>46419</v>
      </c>
      <c r="AC1270" s="38" t="str">
        <f>IF(OR('query (10)'!AA1270="",COUNTIF(Cleaning_Rules!$A$21:$A$26,TRIM('query (10)'!AA1270))&gt;0),"",TRIM('query (10)'!AA1270))</f>
        <v/>
      </c>
      <c r="AD1270" s="38" t="str">
        <f>IF('query (10)'!AB1270="","",TRIM(IFERROR(_xlfn.TEXTBEFORE('query (10)'!AB1270,"("),'query (10)'!AB1270)))</f>
        <v/>
      </c>
      <c r="AE1270" s="38" t="str">
        <f>IFERROR(LOWER(TRIM(_xlfn.TEXTBEFORE(_xlfn.TEXTAFTER('query (10)'!AB1270,"("),")"))),"")</f>
        <v/>
      </c>
      <c r="AF1270" s="38" t="str">
        <f>IF('query (10)'!AD1270="","",TRIM('query (10)'!AD1270))</f>
        <v>ณัฐดนัย จุฑาเทพ</v>
      </c>
      <c r="AG1270" s="38" t="str">
        <f>IF('query (10)'!AE1270="","",TRIM('query (10)'!AE1270))</f>
        <v>ณัฐดนัย จุฑาเทพ</v>
      </c>
      <c r="AH1270" s="38" t="str">
        <f>IF('query (10)'!AF1270="","",IFERROR(VALUE('query (10)'!AF1270),""))</f>
        <v/>
      </c>
      <c r="AI1270" s="38" t="str">
        <f>IF('query (10)'!AG1270="","",TRIM('query (10)'!AG1270))</f>
        <v/>
      </c>
      <c r="AJ1270" s="38" t="str">
        <f>IF('query (10)'!AH1270="","",IFERROR(VALUE('query (10)'!AH1270),""))</f>
        <v/>
      </c>
      <c r="AK1270" s="38" t="str">
        <f>IF('query (10)'!AI1270="","",TRIM('query (10)'!AI1270))</f>
        <v/>
      </c>
      <c r="AL1270" s="42">
        <f t="shared" si="95"/>
        <v>2026</v>
      </c>
      <c r="AM1270" s="42" t="str">
        <f t="shared" si="96"/>
        <v>2026-02</v>
      </c>
      <c r="AN1270" s="42" t="str">
        <f t="shared" ca="1" si="97"/>
        <v>ON_SCHEDULE</v>
      </c>
      <c r="AO1270" s="42" t="str">
        <f t="shared" si="98"/>
        <v>INNER RING DEMAGNETIZING MACHINE | KWD6 | ELECTRICAL CONTROL | Time-based Maintenance | Electrical | Inspection | Medium | Check Thermoscan Control Panel
Change LED Indicator
Check and Change Battery of PLC
Check Tighten of Power Supply
Check and Thermoscan Index Motor 
 | ณัฐดนัย จุฑาเทพ</v>
      </c>
      <c r="AP1270" s="42" t="str">
        <f>_xlfn.TEXTJOIN("; ",TRUE,IF(COUNTA('query (10)'!A1270:AK1270)&lt;=6,"NEAR_EMPTY_ROW",""),IF($K1270="","MISSING_STATUS",""),IF(AND($K1270="เสร็จสิ้น",$Z1270=""),"DONE_NO_ACTUAL_DATE",""),IF(AND($I1270="Condition-based Maintenance",$AH1270=""),"CBM_NO_MEASUREMENT",""),IF(OR($X1270="",$X1270=0),"INVALID_PERIOD",""),IF(AND($AA1270&lt;&gt;"",$AB1270&lt;&gt;"",$AB1270&lt;$AA1270),"DATE_SEQUENCE_ERROR",""),IF(AND($AB1270&lt;&gt;"",$AB1270&gt;DATE(2030,12,31)),"DATE_OUTLIER",""),IF($C1270="","MISSING_QRCODE",""),IF($J1270="UNKNOWN","UNKNOWN_PM_TYPE",""),IF($L1270="UNKNOWN","UNKNOWN_STATUS",""))</f>
        <v>MISSING_QRCODE</v>
      </c>
      <c r="AQ1270" s="42" t="str">
        <f t="shared" si="99"/>
        <v>NO</v>
      </c>
    </row>
    <row r="1271" spans="1:43" x14ac:dyDescent="0.3">
      <c r="A1271" s="38">
        <f>IF('query (10)'!A1271="","",'query (10)'!A1271)</f>
        <v>1450</v>
      </c>
      <c r="B1271" s="38">
        <f>IF('query (10)'!B1271="","",'query (10)'!B1271)</f>
        <v>19848</v>
      </c>
      <c r="C1271" s="38" t="str">
        <f>TRIM(UPPER('query (10)'!M1271))</f>
        <v>DE-829</v>
      </c>
      <c r="D1271" s="38" t="str">
        <f>TRIM(UPPER(IFERROR(_xlfn.TEXTBEFORE('query (10)'!L1271,"("),'query (10)'!L1271)))</f>
        <v>INNER RING DEMAGNETIZING MACHINE</v>
      </c>
      <c r="E1271" s="38" t="str">
        <f>IFERROR(TRIM(UPPER(_xlfn.TEXTBEFORE(_xlfn.TEXTAFTER('query (10)'!L1271,"("),")"))),"")</f>
        <v/>
      </c>
      <c r="F1271" s="38" t="str">
        <f>TRIM('query (10)'!K1271)</f>
        <v>KWD7</v>
      </c>
      <c r="G1271" s="38" t="str">
        <f>IF('query (10)'!J1271="","",'query (10)'!J1271)</f>
        <v>Electrical Control</v>
      </c>
      <c r="H1271" s="38" t="str">
        <f>TRIM(UPPER('query (10)'!J1271))</f>
        <v>ELECTRICAL CONTROL</v>
      </c>
      <c r="I1271" s="38" t="str">
        <f>IF('query (10)'!F1271="","",'query (10)'!F1271)</f>
        <v>Time-based Maintenance</v>
      </c>
      <c r="J1271" s="38" t="str">
        <f>IF('query (10)'!F1271="","",IFERROR(INDEX(Cleaning_Rules!$B$14:$B$17,MATCH(TRIM('query (10)'!F1271),Cleaning_Rules!$A$14:$A$17,0)),"UNKNOWN"))</f>
        <v>TBM</v>
      </c>
      <c r="K1271" s="38" t="str">
        <f>IF('query (10)'!G1271="","",'query (10)'!G1271)</f>
        <v>กำลังดำเนินการ</v>
      </c>
      <c r="L1271" s="38" t="str">
        <f>IF('query (10)'!G1271="","MISSING",IFERROR(INDEX(Cleaning_Rules!$B$5:$B$10,MATCH(TRIM('query (10)'!G1271),Cleaning_Rules!$A$5:$A$10,0)),"UNKNOWN"))</f>
        <v>IN_PROGRESS</v>
      </c>
      <c r="M1271" s="38" t="str">
        <f>IF('query (10)'!I1271="","",'query (10)'!I1271)</f>
        <v>Electrical</v>
      </c>
      <c r="N1271" s="38" t="str">
        <f>IF('query (10)'!O1271="","",'query (10)'!O1271)</f>
        <v>Inspection</v>
      </c>
      <c r="O1271" s="38" t="str">
        <f>IF('query (10)'!P1271="","",'query (10)'!P1271)</f>
        <v>Medium</v>
      </c>
      <c r="P1271" s="38" t="str">
        <f>IF('query (10)'!N1271="","",'query (10)'!N1271)</f>
        <v xml:space="preserve">Check Thermoscan Control Panel
Change LED Indicator
Check and Change Battery of PLC
Check Tighten of Power Supply
Check and Thermoscan Index Motor 
</v>
      </c>
      <c r="Q1271" s="38" t="str">
        <f>TRIM('query (10)'!N1271)</f>
        <v xml:space="preserve">Check Thermoscan Control Panel
Change LED Indicator
Check and Change Battery of PLC
Check Tighten of Power Supply
Check and Thermoscan Index Motor 
</v>
      </c>
      <c r="R1271" s="38" t="str">
        <f>TRIM(UPPER('query (10)'!R1271))</f>
        <v/>
      </c>
      <c r="S1271" s="38" t="str">
        <f>TRIM(UPPER('query (10)'!S1271))</f>
        <v/>
      </c>
      <c r="T1271" s="38" t="str">
        <f>IF('query (10)'!Q1271="","",TRIM(UPPER('query (10)'!Q1271)))</f>
        <v/>
      </c>
      <c r="U1271" s="38" t="str">
        <f>IF('query (10)'!T1271="","",'query (10)'!T1271)</f>
        <v/>
      </c>
      <c r="V1271" s="39" t="str">
        <f>IF('query (10)'!T1271="","",IFERROR(VALUE('query (10)'!T1271),""))</f>
        <v/>
      </c>
      <c r="W1271" s="40">
        <f>IF('query (10)'!U1271="","",'query (10)'!U1271)</f>
        <v>0</v>
      </c>
      <c r="X1271" s="39">
        <f>IF('query (10)'!V1271="","",'query (10)'!V1271)</f>
        <v>360</v>
      </c>
      <c r="Y1271" s="41">
        <f>IF('query (10)'!W1271="","",'query (10)'!W1271)</f>
        <v>46060</v>
      </c>
      <c r="Z1271" s="41" t="str">
        <f>IF('query (10)'!X1271="","",'query (10)'!X1271)</f>
        <v/>
      </c>
      <c r="AA1271" s="41">
        <f>IF('query (10)'!Y1271="","",'query (10)'!Y1271)</f>
        <v>46060</v>
      </c>
      <c r="AB1271" s="41">
        <f>IF('query (10)'!Z1271="","",'query (10)'!Z1271)</f>
        <v>46420</v>
      </c>
      <c r="AC1271" s="38" t="str">
        <f>IF(OR('query (10)'!AA1271="",COUNTIF(Cleaning_Rules!$A$21:$A$26,TRIM('query (10)'!AA1271))&gt;0),"",TRIM('query (10)'!AA1271))</f>
        <v/>
      </c>
      <c r="AD1271" s="38" t="str">
        <f>IF('query (10)'!AB1271="","",TRIM(IFERROR(_xlfn.TEXTBEFORE('query (10)'!AB1271,"("),'query (10)'!AB1271)))</f>
        <v>เริ่มซ่อมงาน PM แล้ว รับผิดชอบโดย PAHLA SEEDANG</v>
      </c>
      <c r="AE1271" s="38" t="str">
        <f>IFERROR(LOWER(TRIM(_xlfn.TEXTBEFORE(_xlfn.TEXTAFTER('query (10)'!AB1271,"("),")"))),"")</f>
        <v>pahla@nsk.com</v>
      </c>
      <c r="AF1271" s="38" t="str">
        <f>IF('query (10)'!AD1271="","",TRIM('query (10)'!AD1271))</f>
        <v>ณัฐดนัย จุฑาเทพ</v>
      </c>
      <c r="AG1271" s="38" t="str">
        <f>IF('query (10)'!AE1271="","",TRIM('query (10)'!AE1271))</f>
        <v>อัมรินทร์ รักษาพล</v>
      </c>
      <c r="AH1271" s="38" t="str">
        <f>IF('query (10)'!AF1271="","",IFERROR(VALUE('query (10)'!AF1271),""))</f>
        <v/>
      </c>
      <c r="AI1271" s="38" t="str">
        <f>IF('query (10)'!AG1271="","",TRIM('query (10)'!AG1271))</f>
        <v/>
      </c>
      <c r="AJ1271" s="38" t="str">
        <f>IF('query (10)'!AH1271="","",IFERROR(VALUE('query (10)'!AH1271),""))</f>
        <v/>
      </c>
      <c r="AK1271" s="38" t="str">
        <f>IF('query (10)'!AI1271="","",TRIM('query (10)'!AI1271))</f>
        <v/>
      </c>
      <c r="AL1271" s="42">
        <f t="shared" si="95"/>
        <v>2026</v>
      </c>
      <c r="AM1271" s="42" t="str">
        <f t="shared" si="96"/>
        <v>2026-02</v>
      </c>
      <c r="AN1271" s="42" t="str">
        <f t="shared" ca="1" si="97"/>
        <v>ON_SCHEDULE</v>
      </c>
      <c r="AO1271" s="42" t="str">
        <f t="shared" si="98"/>
        <v>DE-829 | INNER RING DEMAGNETIZING MACHINE | KWD7 | ELECTRICAL CONTROL | Time-based Maintenance | Electrical | Inspection | Medium | Check Thermoscan Control Panel
Change LED Indicator
Check and Change Battery of PLC
Check Tighten of Power Supply
Check and Thermoscan Index Motor 
 | เริ่มซ่อมงาน PM แล้ว รับผิดชอบโดย PAHLA SEEDANG | อัมรินทร์ รักษาพล</v>
      </c>
      <c r="AP1271" s="42" t="str">
        <f>_xlfn.TEXTJOIN("; ",TRUE,IF(COUNTA('query (10)'!A1271:AK1271)&lt;=6,"NEAR_EMPTY_ROW",""),IF($K1271="","MISSING_STATUS",""),IF(AND($K1271="เสร็จสิ้น",$Z1271=""),"DONE_NO_ACTUAL_DATE",""),IF(AND($I1271="Condition-based Maintenance",$AH1271=""),"CBM_NO_MEASUREMENT",""),IF(OR($X1271="",$X1271=0),"INVALID_PERIOD",""),IF(AND($AA1271&lt;&gt;"",$AB1271&lt;&gt;"",$AB1271&lt;$AA1271),"DATE_SEQUENCE_ERROR",""),IF(AND($AB1271&lt;&gt;"",$AB1271&gt;DATE(2030,12,31)),"DATE_OUTLIER",""),IF($C1271="","MISSING_QRCODE",""),IF($J1271="UNKNOWN","UNKNOWN_PM_TYPE",""),IF($L1271="UNKNOWN","UNKNOWN_STATUS",""))</f>
        <v/>
      </c>
      <c r="AQ1271" s="42" t="str">
        <f t="shared" si="99"/>
        <v>NO</v>
      </c>
    </row>
    <row r="1272" spans="1:43" x14ac:dyDescent="0.3">
      <c r="A1272" s="38">
        <f>IF('query (10)'!A1272="","",'query (10)'!A1272)</f>
        <v>1451</v>
      </c>
      <c r="B1272" s="38">
        <f>IF('query (10)'!B1272="","",'query (10)'!B1272)</f>
        <v>20814</v>
      </c>
      <c r="C1272" s="38" t="str">
        <f>TRIM(UPPER('query (10)'!M1272))</f>
        <v>DE-267</v>
      </c>
      <c r="D1272" s="38" t="str">
        <f>TRIM(UPPER(IFERROR(_xlfn.TEXTBEFORE('query (10)'!L1272,"("),'query (10)'!L1272)))</f>
        <v>OUTER RING DEMAGNETIZING MACHINE</v>
      </c>
      <c r="E1272" s="38" t="str">
        <f>IFERROR(TRIM(UPPER(_xlfn.TEXTBEFORE(_xlfn.TEXTAFTER('query (10)'!L1272,"("),")"))),"")</f>
        <v/>
      </c>
      <c r="F1272" s="38" t="str">
        <f>TRIM('query (10)'!K1272)</f>
        <v>KWD2</v>
      </c>
      <c r="G1272" s="38" t="str">
        <f>IF('query (10)'!J1272="","",'query (10)'!J1272)</f>
        <v>Electrical Control</v>
      </c>
      <c r="H1272" s="38" t="str">
        <f>TRIM(UPPER('query (10)'!J1272))</f>
        <v>ELECTRICAL CONTROL</v>
      </c>
      <c r="I1272" s="38" t="str">
        <f>IF('query (10)'!F1272="","",'query (10)'!F1272)</f>
        <v>Time-based Maintenance</v>
      </c>
      <c r="J1272" s="38" t="str">
        <f>IF('query (10)'!F1272="","",IFERROR(INDEX(Cleaning_Rules!$B$14:$B$17,MATCH(TRIM('query (10)'!F1272),Cleaning_Rules!$A$14:$A$17,0)),"UNKNOWN"))</f>
        <v>TBM</v>
      </c>
      <c r="K1272" s="38" t="str">
        <f>IF('query (10)'!G1272="","",'query (10)'!G1272)</f>
        <v>เสร็จสิ้น</v>
      </c>
      <c r="L1272" s="38" t="str">
        <f>IF('query (10)'!G1272="","MISSING",IFERROR(INDEX(Cleaning_Rules!$B$5:$B$10,MATCH(TRIM('query (10)'!G1272),Cleaning_Rules!$A$5:$A$10,0)),"UNKNOWN"))</f>
        <v>COMPLETED</v>
      </c>
      <c r="M1272" s="38" t="str">
        <f>IF('query (10)'!I1272="","",'query (10)'!I1272)</f>
        <v>Electrical</v>
      </c>
      <c r="N1272" s="38" t="str">
        <f>IF('query (10)'!O1272="","",'query (10)'!O1272)</f>
        <v>Inspection</v>
      </c>
      <c r="O1272" s="38" t="str">
        <f>IF('query (10)'!P1272="","",'query (10)'!P1272)</f>
        <v>Medium</v>
      </c>
      <c r="P1272" s="38" t="str">
        <f>IF('query (10)'!N1272="","",'query (10)'!N1272)</f>
        <v xml:space="preserve">Check Push botton, Emergency, Lamp, Selector switch
Check Circuit breaker, Power supply, Magnetic, Relay 
Check Error Code of Inverter
Check Safety Guard
Check Emergency Stop
</v>
      </c>
      <c r="Q1272" s="38" t="str">
        <f>TRIM('query (10)'!N1272)</f>
        <v xml:space="preserve">Check Push botton, Emergency, Lamp, Selector switch
Check Circuit breaker, Power supply, Magnetic, Relay 
Check Error Code of Inverter
Check Safety Guard
Check Emergency Stop
</v>
      </c>
      <c r="R1272" s="38" t="str">
        <f>TRIM(UPPER('query (10)'!R1272))</f>
        <v/>
      </c>
      <c r="S1272" s="38" t="str">
        <f>TRIM(UPPER('query (10)'!S1272))</f>
        <v/>
      </c>
      <c r="T1272" s="38" t="str">
        <f>IF('query (10)'!Q1272="","",TRIM(UPPER('query (10)'!Q1272)))</f>
        <v/>
      </c>
      <c r="U1272" s="38" t="str">
        <f>IF('query (10)'!T1272="","",'query (10)'!T1272)</f>
        <v/>
      </c>
      <c r="V1272" s="39" t="str">
        <f>IF('query (10)'!T1272="","",IFERROR(VALUE('query (10)'!T1272),""))</f>
        <v/>
      </c>
      <c r="W1272" s="40">
        <f>IF('query (10)'!U1272="","",'query (10)'!U1272)</f>
        <v>0</v>
      </c>
      <c r="X1272" s="39">
        <f>IF('query (10)'!V1272="","",'query (10)'!V1272)</f>
        <v>30</v>
      </c>
      <c r="Y1272" s="41">
        <f>IF('query (10)'!W1272="","",'query (10)'!W1272)</f>
        <v>46055</v>
      </c>
      <c r="Z1272" s="41">
        <f>IF('query (10)'!X1272="","",'query (10)'!X1272)</f>
        <v>46178</v>
      </c>
      <c r="AA1272" s="41">
        <f>IF('query (10)'!Y1272="","",'query (10)'!Y1272)</f>
        <v>46178</v>
      </c>
      <c r="AB1272" s="41">
        <f>IF('query (10)'!Z1272="","",'query (10)'!Z1272)</f>
        <v>46208</v>
      </c>
      <c r="AC1272" s="38" t="str">
        <f>IF(OR('query (10)'!AA1272="",COUNTIF(Cleaning_Rules!$A$21:$A$26,TRIM('query (10)'!AA1272))&gt;0),"",TRIM('query (10)'!AA1272))</f>
        <v/>
      </c>
      <c r="AD1272" s="38" t="str">
        <f>IF('query (10)'!AB1272="","",TRIM(IFERROR(_xlfn.TEXTBEFORE('query (10)'!AB1272,"("),'query (10)'!AB1272)))</f>
        <v>เริ่มซ่อมงาน PM แล้ว รับผิดชอบโดย PONGPITAK SONCHAI</v>
      </c>
      <c r="AE1272" s="38" t="str">
        <f>IFERROR(LOWER(TRIM(_xlfn.TEXTBEFORE(_xlfn.TEXTAFTER('query (10)'!AB1272,"("),")"))),"")</f>
        <v>sonchai-p-6240@nsk.com</v>
      </c>
      <c r="AF1272" s="38" t="str">
        <f>IF('query (10)'!AD1272="","",TRIM('query (10)'!AD1272))</f>
        <v>ณัฐดนัย จุฑาเทพ</v>
      </c>
      <c r="AG1272" s="38" t="str">
        <f>IF('query (10)'!AE1272="","",TRIM('query (10)'!AE1272))</f>
        <v>พงษ์พิทักษ์ ศรไชย</v>
      </c>
      <c r="AH1272" s="38" t="str">
        <f>IF('query (10)'!AF1272="","",IFERROR(VALUE('query (10)'!AF1272),""))</f>
        <v/>
      </c>
      <c r="AI1272" s="38" t="str">
        <f>IF('query (10)'!AG1272="","",TRIM('query (10)'!AG1272))</f>
        <v/>
      </c>
      <c r="AJ1272" s="38" t="str">
        <f>IF('query (10)'!AH1272="","",IFERROR(VALUE('query (10)'!AH1272),""))</f>
        <v/>
      </c>
      <c r="AK1272" s="38" t="str">
        <f>IF('query (10)'!AI1272="","",TRIM('query (10)'!AI1272))</f>
        <v/>
      </c>
      <c r="AL1272" s="42">
        <f t="shared" si="95"/>
        <v>2026</v>
      </c>
      <c r="AM1272" s="42" t="str">
        <f t="shared" si="96"/>
        <v>2026-02</v>
      </c>
      <c r="AN1272" s="42" t="str">
        <f t="shared" ca="1" si="97"/>
        <v/>
      </c>
      <c r="AO1272" s="42" t="str">
        <f t="shared" si="98"/>
        <v>DE-267 | OUTER RING DEMAGNETIZING MACHINE | KWD2 | ELECTRICAL CONTROL | Time-based Maintenance | Electrical | Inspection | Medium | Check Push botton, Emergency, Lamp, Selector switch
Check Circuit breaker, Power supply, Magnetic, Relay 
Check Error Code of Inverter
Check Safety Guard
Check Emergency Stop
 | เริ่มซ่อมงาน PM แล้ว รับผิดชอบโดย PONGPITAK SONCHAI | พงษ์พิทักษ์ ศรไชย</v>
      </c>
      <c r="AP1272" s="42" t="str">
        <f>_xlfn.TEXTJOIN("; ",TRUE,IF(COUNTA('query (10)'!A1272:AK1272)&lt;=6,"NEAR_EMPTY_ROW",""),IF($K1272="","MISSING_STATUS",""),IF(AND($K1272="เสร็จสิ้น",$Z1272=""),"DONE_NO_ACTUAL_DATE",""),IF(AND($I1272="Condition-based Maintenance",$AH1272=""),"CBM_NO_MEASUREMENT",""),IF(OR($X1272="",$X1272=0),"INVALID_PERIOD",""),IF(AND($AA1272&lt;&gt;"",$AB1272&lt;&gt;"",$AB1272&lt;$AA1272),"DATE_SEQUENCE_ERROR",""),IF(AND($AB1272&lt;&gt;"",$AB1272&gt;DATE(2030,12,31)),"DATE_OUTLIER",""),IF($C1272="","MISSING_QRCODE",""),IF($J1272="UNKNOWN","UNKNOWN_PM_TYPE",""),IF($L1272="UNKNOWN","UNKNOWN_STATUS",""))</f>
        <v/>
      </c>
      <c r="AQ1272" s="42" t="str">
        <f t="shared" si="99"/>
        <v>NO</v>
      </c>
    </row>
    <row r="1273" spans="1:43" x14ac:dyDescent="0.3">
      <c r="A1273" s="38">
        <f>IF('query (10)'!A1273="","",'query (10)'!A1273)</f>
        <v>1452</v>
      </c>
      <c r="B1273" s="38">
        <f>IF('query (10)'!B1273="","",'query (10)'!B1273)</f>
        <v>20836</v>
      </c>
      <c r="C1273" s="38" t="str">
        <f>TRIM(UPPER('query (10)'!M1273))</f>
        <v>DE-352</v>
      </c>
      <c r="D1273" s="38" t="str">
        <f>TRIM(UPPER(IFERROR(_xlfn.TEXTBEFORE('query (10)'!L1273,"("),'query (10)'!L1273)))</f>
        <v>OUTER RING DEMAGNETIZING MACHINE</v>
      </c>
      <c r="E1273" s="38" t="str">
        <f>IFERROR(TRIM(UPPER(_xlfn.TEXTBEFORE(_xlfn.TEXTAFTER('query (10)'!L1273,"("),")"))),"")</f>
        <v/>
      </c>
      <c r="F1273" s="38" t="str">
        <f>TRIM('query (10)'!K1273)</f>
        <v>KWD3</v>
      </c>
      <c r="G1273" s="38" t="str">
        <f>IF('query (10)'!J1273="","",'query (10)'!J1273)</f>
        <v>Electrical Control</v>
      </c>
      <c r="H1273" s="38" t="str">
        <f>TRIM(UPPER('query (10)'!J1273))</f>
        <v>ELECTRICAL CONTROL</v>
      </c>
      <c r="I1273" s="38" t="str">
        <f>IF('query (10)'!F1273="","",'query (10)'!F1273)</f>
        <v>Time-based Maintenance</v>
      </c>
      <c r="J1273" s="38" t="str">
        <f>IF('query (10)'!F1273="","",IFERROR(INDEX(Cleaning_Rules!$B$14:$B$17,MATCH(TRIM('query (10)'!F1273),Cleaning_Rules!$A$14:$A$17,0)),"UNKNOWN"))</f>
        <v>TBM</v>
      </c>
      <c r="K1273" s="38" t="str">
        <f>IF('query (10)'!G1273="","",'query (10)'!G1273)</f>
        <v>กำลังดำเนินการ</v>
      </c>
      <c r="L1273" s="38" t="str">
        <f>IF('query (10)'!G1273="","MISSING",IFERROR(INDEX(Cleaning_Rules!$B$5:$B$10,MATCH(TRIM('query (10)'!G1273),Cleaning_Rules!$A$5:$A$10,0)),"UNKNOWN"))</f>
        <v>IN_PROGRESS</v>
      </c>
      <c r="M1273" s="38" t="str">
        <f>IF('query (10)'!I1273="","",'query (10)'!I1273)</f>
        <v>Electrical</v>
      </c>
      <c r="N1273" s="38" t="str">
        <f>IF('query (10)'!O1273="","",'query (10)'!O1273)</f>
        <v>Inspection</v>
      </c>
      <c r="O1273" s="38" t="str">
        <f>IF('query (10)'!P1273="","",'query (10)'!P1273)</f>
        <v>Medium</v>
      </c>
      <c r="P1273" s="38" t="str">
        <f>IF('query (10)'!N1273="","",'query (10)'!N1273)</f>
        <v xml:space="preserve">Check Push botton, Emergency, Lamp, Selector switch
Check Circuit breaker, Power supply, Magnetic, Relay 
Check Error Code of Inverter
Check Safety Guard
Check Emergency Stop
</v>
      </c>
      <c r="Q1273" s="38" t="str">
        <f>TRIM('query (10)'!N1273)</f>
        <v xml:space="preserve">Check Push botton, Emergency, Lamp, Selector switch
Check Circuit breaker, Power supply, Magnetic, Relay 
Check Error Code of Inverter
Check Safety Guard
Check Emergency Stop
</v>
      </c>
      <c r="R1273" s="38" t="str">
        <f>TRIM(UPPER('query (10)'!R1273))</f>
        <v/>
      </c>
      <c r="S1273" s="38" t="str">
        <f>TRIM(UPPER('query (10)'!S1273))</f>
        <v/>
      </c>
      <c r="T1273" s="38" t="str">
        <f>IF('query (10)'!Q1273="","",TRIM(UPPER('query (10)'!Q1273)))</f>
        <v/>
      </c>
      <c r="U1273" s="38" t="str">
        <f>IF('query (10)'!T1273="","",'query (10)'!T1273)</f>
        <v/>
      </c>
      <c r="V1273" s="39" t="str">
        <f>IF('query (10)'!T1273="","",IFERROR(VALUE('query (10)'!T1273),""))</f>
        <v/>
      </c>
      <c r="W1273" s="40">
        <f>IF('query (10)'!U1273="","",'query (10)'!U1273)</f>
        <v>0</v>
      </c>
      <c r="X1273" s="39">
        <f>IF('query (10)'!V1273="","",'query (10)'!V1273)</f>
        <v>30</v>
      </c>
      <c r="Y1273" s="41">
        <f>IF('query (10)'!W1273="","",'query (10)'!W1273)</f>
        <v>46056</v>
      </c>
      <c r="Z1273" s="41" t="str">
        <f>IF('query (10)'!X1273="","",'query (10)'!X1273)</f>
        <v/>
      </c>
      <c r="AA1273" s="41">
        <f>IF('query (10)'!Y1273="","",'query (10)'!Y1273)</f>
        <v>46056</v>
      </c>
      <c r="AB1273" s="41">
        <f>IF('query (10)'!Z1273="","",'query (10)'!Z1273)</f>
        <v>46086</v>
      </c>
      <c r="AC1273" s="38" t="str">
        <f>IF(OR('query (10)'!AA1273="",COUNTIF(Cleaning_Rules!$A$21:$A$26,TRIM('query (10)'!AA1273))&gt;0),"",TRIM('query (10)'!AA1273))</f>
        <v/>
      </c>
      <c r="AD1273" s="38" t="str">
        <f>IF('query (10)'!AB1273="","",TRIM(IFERROR(_xlfn.TEXTBEFORE('query (10)'!AB1273,"("),'query (10)'!AB1273)))</f>
        <v>เริ่มซ่อมงาน PM แล้ว รับผิดชอบโดย PAHLA SEEDANG</v>
      </c>
      <c r="AE1273" s="38" t="str">
        <f>IFERROR(LOWER(TRIM(_xlfn.TEXTBEFORE(_xlfn.TEXTAFTER('query (10)'!AB1273,"("),")"))),"")</f>
        <v>pahla@nsk.com</v>
      </c>
      <c r="AF1273" s="38" t="str">
        <f>IF('query (10)'!AD1273="","",TRIM('query (10)'!AD1273))</f>
        <v>ณัฐดนัย จุฑาเทพ</v>
      </c>
      <c r="AG1273" s="38" t="str">
        <f>IF('query (10)'!AE1273="","",TRIM('query (10)'!AE1273))</f>
        <v>อัมรินทร์ รักษาพล</v>
      </c>
      <c r="AH1273" s="38" t="str">
        <f>IF('query (10)'!AF1273="","",IFERROR(VALUE('query (10)'!AF1273),""))</f>
        <v/>
      </c>
      <c r="AI1273" s="38" t="str">
        <f>IF('query (10)'!AG1273="","",TRIM('query (10)'!AG1273))</f>
        <v/>
      </c>
      <c r="AJ1273" s="38" t="str">
        <f>IF('query (10)'!AH1273="","",IFERROR(VALUE('query (10)'!AH1273),""))</f>
        <v/>
      </c>
      <c r="AK1273" s="38" t="str">
        <f>IF('query (10)'!AI1273="","",TRIM('query (10)'!AI1273))</f>
        <v/>
      </c>
      <c r="AL1273" s="42">
        <f t="shared" si="95"/>
        <v>2026</v>
      </c>
      <c r="AM1273" s="42" t="str">
        <f t="shared" si="96"/>
        <v>2026-02</v>
      </c>
      <c r="AN1273" s="42" t="str">
        <f t="shared" ca="1" si="97"/>
        <v>OVERDUE</v>
      </c>
      <c r="AO1273" s="42" t="str">
        <f t="shared" si="98"/>
        <v>DE-352 | OUTER RING DEMAGNETIZING MACHINE | KWD3 | ELECTRICAL CONTROL | Time-based Maintenance | Electrical | Inspection | Medium | Check Push botton, Emergency, Lamp, Selector switch
Check Circuit breaker, Power supply, Magnetic, Relay 
Check Error Code of Inverter
Check Safety Guard
Check Emergency Stop
 | เริ่มซ่อมงาน PM แล้ว รับผิดชอบโดย PAHLA SEEDANG | อัมรินทร์ รักษาพล</v>
      </c>
      <c r="AP1273" s="42" t="str">
        <f>_xlfn.TEXTJOIN("; ",TRUE,IF(COUNTA('query (10)'!A1273:AK1273)&lt;=6,"NEAR_EMPTY_ROW",""),IF($K1273="","MISSING_STATUS",""),IF(AND($K1273="เสร็จสิ้น",$Z1273=""),"DONE_NO_ACTUAL_DATE",""),IF(AND($I1273="Condition-based Maintenance",$AH1273=""),"CBM_NO_MEASUREMENT",""),IF(OR($X1273="",$X1273=0),"INVALID_PERIOD",""),IF(AND($AA1273&lt;&gt;"",$AB1273&lt;&gt;"",$AB1273&lt;$AA1273),"DATE_SEQUENCE_ERROR",""),IF(AND($AB1273&lt;&gt;"",$AB1273&gt;DATE(2030,12,31)),"DATE_OUTLIER",""),IF($C1273="","MISSING_QRCODE",""),IF($J1273="UNKNOWN","UNKNOWN_PM_TYPE",""),IF($L1273="UNKNOWN","UNKNOWN_STATUS",""))</f>
        <v/>
      </c>
      <c r="AQ1273" s="42" t="str">
        <f t="shared" si="99"/>
        <v>NO</v>
      </c>
    </row>
    <row r="1274" spans="1:43" x14ac:dyDescent="0.3">
      <c r="A1274" s="38">
        <f>IF('query (10)'!A1274="","",'query (10)'!A1274)</f>
        <v>1453</v>
      </c>
      <c r="B1274" s="38">
        <f>IF('query (10)'!B1274="","",'query (10)'!B1274)</f>
        <v>20854</v>
      </c>
      <c r="C1274" s="38" t="str">
        <f>TRIM(UPPER('query (10)'!M1274))</f>
        <v>DE-474</v>
      </c>
      <c r="D1274" s="38" t="str">
        <f>TRIM(UPPER(IFERROR(_xlfn.TEXTBEFORE('query (10)'!L1274,"("),'query (10)'!L1274)))</f>
        <v>OUTER RING DEMAGNETIZING MACHINE</v>
      </c>
      <c r="E1274" s="38" t="str">
        <f>IFERROR(TRIM(UPPER(_xlfn.TEXTBEFORE(_xlfn.TEXTAFTER('query (10)'!L1274,"("),")"))),"")</f>
        <v/>
      </c>
      <c r="F1274" s="38" t="str">
        <f>TRIM('query (10)'!K1274)</f>
        <v>KWD4</v>
      </c>
      <c r="G1274" s="38" t="str">
        <f>IF('query (10)'!J1274="","",'query (10)'!J1274)</f>
        <v>Electrical Control</v>
      </c>
      <c r="H1274" s="38" t="str">
        <f>TRIM(UPPER('query (10)'!J1274))</f>
        <v>ELECTRICAL CONTROL</v>
      </c>
      <c r="I1274" s="38" t="str">
        <f>IF('query (10)'!F1274="","",'query (10)'!F1274)</f>
        <v>Time-based Maintenance</v>
      </c>
      <c r="J1274" s="38" t="str">
        <f>IF('query (10)'!F1274="","",IFERROR(INDEX(Cleaning_Rules!$B$14:$B$17,MATCH(TRIM('query (10)'!F1274),Cleaning_Rules!$A$14:$A$17,0)),"UNKNOWN"))</f>
        <v>TBM</v>
      </c>
      <c r="K1274" s="38" t="str">
        <f>IF('query (10)'!G1274="","",'query (10)'!G1274)</f>
        <v>กำลังดำเนินการ</v>
      </c>
      <c r="L1274" s="38" t="str">
        <f>IF('query (10)'!G1274="","MISSING",IFERROR(INDEX(Cleaning_Rules!$B$5:$B$10,MATCH(TRIM('query (10)'!G1274),Cleaning_Rules!$A$5:$A$10,0)),"UNKNOWN"))</f>
        <v>IN_PROGRESS</v>
      </c>
      <c r="M1274" s="38" t="str">
        <f>IF('query (10)'!I1274="","",'query (10)'!I1274)</f>
        <v>Electrical</v>
      </c>
      <c r="N1274" s="38" t="str">
        <f>IF('query (10)'!O1274="","",'query (10)'!O1274)</f>
        <v>Inspection</v>
      </c>
      <c r="O1274" s="38" t="str">
        <f>IF('query (10)'!P1274="","",'query (10)'!P1274)</f>
        <v>Medium</v>
      </c>
      <c r="P1274" s="38" t="str">
        <f>IF('query (10)'!N1274="","",'query (10)'!N1274)</f>
        <v xml:space="preserve">Check Push botton, Emergency, Lamp, Selector switch
Check Circuit breaker, Power supply, Magnetic, Relay 
Check Error Code of Inverter
Check Safety Guard
Check Emergency Stop
</v>
      </c>
      <c r="Q1274" s="38" t="str">
        <f>TRIM('query (10)'!N1274)</f>
        <v xml:space="preserve">Check Push botton, Emergency, Lamp, Selector switch
Check Circuit breaker, Power supply, Magnetic, Relay 
Check Error Code of Inverter
Check Safety Guard
Check Emergency Stop
</v>
      </c>
      <c r="R1274" s="38" t="str">
        <f>TRIM(UPPER('query (10)'!R1274))</f>
        <v/>
      </c>
      <c r="S1274" s="38" t="str">
        <f>TRIM(UPPER('query (10)'!S1274))</f>
        <v/>
      </c>
      <c r="T1274" s="38" t="str">
        <f>IF('query (10)'!Q1274="","",TRIM(UPPER('query (10)'!Q1274)))</f>
        <v/>
      </c>
      <c r="U1274" s="38" t="str">
        <f>IF('query (10)'!T1274="","",'query (10)'!T1274)</f>
        <v/>
      </c>
      <c r="V1274" s="39" t="str">
        <f>IF('query (10)'!T1274="","",IFERROR(VALUE('query (10)'!T1274),""))</f>
        <v/>
      </c>
      <c r="W1274" s="40">
        <f>IF('query (10)'!U1274="","",'query (10)'!U1274)</f>
        <v>0</v>
      </c>
      <c r="X1274" s="39">
        <f>IF('query (10)'!V1274="","",'query (10)'!V1274)</f>
        <v>30</v>
      </c>
      <c r="Y1274" s="41">
        <f>IF('query (10)'!W1274="","",'query (10)'!W1274)</f>
        <v>46057</v>
      </c>
      <c r="Z1274" s="41" t="str">
        <f>IF('query (10)'!X1274="","",'query (10)'!X1274)</f>
        <v/>
      </c>
      <c r="AA1274" s="41">
        <f>IF('query (10)'!Y1274="","",'query (10)'!Y1274)</f>
        <v>46057</v>
      </c>
      <c r="AB1274" s="41">
        <f>IF('query (10)'!Z1274="","",'query (10)'!Z1274)</f>
        <v>46087</v>
      </c>
      <c r="AC1274" s="38" t="str">
        <f>IF(OR('query (10)'!AA1274="",COUNTIF(Cleaning_Rules!$A$21:$A$26,TRIM('query (10)'!AA1274))&gt;0),"",TRIM('query (10)'!AA1274))</f>
        <v/>
      </c>
      <c r="AD1274" s="38" t="str">
        <f>IF('query (10)'!AB1274="","",TRIM(IFERROR(_xlfn.TEXTBEFORE('query (10)'!AB1274,"("),'query (10)'!AB1274)))</f>
        <v>เริ่มซ่อมงาน PM แล้ว รับผิดชอบโดย PAHLA SEEDANG</v>
      </c>
      <c r="AE1274" s="38" t="str">
        <f>IFERROR(LOWER(TRIM(_xlfn.TEXTBEFORE(_xlfn.TEXTAFTER('query (10)'!AB1274,"("),")"))),"")</f>
        <v>pahla@nsk.com</v>
      </c>
      <c r="AF1274" s="38" t="str">
        <f>IF('query (10)'!AD1274="","",TRIM('query (10)'!AD1274))</f>
        <v>ณัฐดนัย จุฑาเทพ</v>
      </c>
      <c r="AG1274" s="38" t="str">
        <f>IF('query (10)'!AE1274="","",TRIM('query (10)'!AE1274))</f>
        <v>อัมรินทร์ รักษาพล</v>
      </c>
      <c r="AH1274" s="38" t="str">
        <f>IF('query (10)'!AF1274="","",IFERROR(VALUE('query (10)'!AF1274),""))</f>
        <v/>
      </c>
      <c r="AI1274" s="38" t="str">
        <f>IF('query (10)'!AG1274="","",TRIM('query (10)'!AG1274))</f>
        <v/>
      </c>
      <c r="AJ1274" s="38" t="str">
        <f>IF('query (10)'!AH1274="","",IFERROR(VALUE('query (10)'!AH1274),""))</f>
        <v/>
      </c>
      <c r="AK1274" s="38" t="str">
        <f>IF('query (10)'!AI1274="","",TRIM('query (10)'!AI1274))</f>
        <v/>
      </c>
      <c r="AL1274" s="42">
        <f t="shared" si="95"/>
        <v>2026</v>
      </c>
      <c r="AM1274" s="42" t="str">
        <f t="shared" si="96"/>
        <v>2026-02</v>
      </c>
      <c r="AN1274" s="42" t="str">
        <f t="shared" ca="1" si="97"/>
        <v>OVERDUE</v>
      </c>
      <c r="AO1274" s="42" t="str">
        <f t="shared" si="98"/>
        <v>DE-474 | OUTER RING DEMAGNETIZING MACHINE | KWD4 | ELECTRICAL CONTROL | Time-based Maintenance | Electrical | Inspection | Medium | Check Push botton, Emergency, Lamp, Selector switch
Check Circuit breaker, Power supply, Magnetic, Relay 
Check Error Code of Inverter
Check Safety Guard
Check Emergency Stop
 | เริ่มซ่อมงาน PM แล้ว รับผิดชอบโดย PAHLA SEEDANG | อัมรินทร์ รักษาพล</v>
      </c>
      <c r="AP1274" s="42" t="str">
        <f>_xlfn.TEXTJOIN("; ",TRUE,IF(COUNTA('query (10)'!A1274:AK1274)&lt;=6,"NEAR_EMPTY_ROW",""),IF($K1274="","MISSING_STATUS",""),IF(AND($K1274="เสร็จสิ้น",$Z1274=""),"DONE_NO_ACTUAL_DATE",""),IF(AND($I1274="Condition-based Maintenance",$AH1274=""),"CBM_NO_MEASUREMENT",""),IF(OR($X1274="",$X1274=0),"INVALID_PERIOD",""),IF(AND($AA1274&lt;&gt;"",$AB1274&lt;&gt;"",$AB1274&lt;$AA1274),"DATE_SEQUENCE_ERROR",""),IF(AND($AB1274&lt;&gt;"",$AB1274&gt;DATE(2030,12,31)),"DATE_OUTLIER",""),IF($C1274="","MISSING_QRCODE",""),IF($J1274="UNKNOWN","UNKNOWN_PM_TYPE",""),IF($L1274="UNKNOWN","UNKNOWN_STATUS",""))</f>
        <v/>
      </c>
      <c r="AQ1274" s="42" t="str">
        <f t="shared" si="99"/>
        <v>NO</v>
      </c>
    </row>
    <row r="1275" spans="1:43" x14ac:dyDescent="0.3">
      <c r="A1275" s="38">
        <f>IF('query (10)'!A1275="","",'query (10)'!A1275)</f>
        <v>1454</v>
      </c>
      <c r="B1275" s="38" t="str">
        <f>IF('query (10)'!B1275="","",'query (10)'!B1275)</f>
        <v/>
      </c>
      <c r="C1275" s="38" t="str">
        <f>TRIM(UPPER('query (10)'!M1275))</f>
        <v>DE-591</v>
      </c>
      <c r="D1275" s="38" t="str">
        <f>TRIM(UPPER(IFERROR(_xlfn.TEXTBEFORE('query (10)'!L1275,"("),'query (10)'!L1275)))</f>
        <v>OUTER RING DEMAGNETIZING MACHINE</v>
      </c>
      <c r="E1275" s="38" t="str">
        <f>IFERROR(TRIM(UPPER(_xlfn.TEXTBEFORE(_xlfn.TEXTAFTER('query (10)'!L1275,"("),")"))),"")</f>
        <v/>
      </c>
      <c r="F1275" s="38" t="str">
        <f>TRIM('query (10)'!K1275)</f>
        <v>KWD5</v>
      </c>
      <c r="G1275" s="38" t="str">
        <f>IF('query (10)'!J1275="","",'query (10)'!J1275)</f>
        <v>Electrical Control</v>
      </c>
      <c r="H1275" s="38" t="str">
        <f>TRIM(UPPER('query (10)'!J1275))</f>
        <v>ELECTRICAL CONTROL</v>
      </c>
      <c r="I1275" s="38" t="str">
        <f>IF('query (10)'!F1275="","",'query (10)'!F1275)</f>
        <v>Time-based Maintenance</v>
      </c>
      <c r="J1275" s="38" t="str">
        <f>IF('query (10)'!F1275="","",IFERROR(INDEX(Cleaning_Rules!$B$14:$B$17,MATCH(TRIM('query (10)'!F1275),Cleaning_Rules!$A$14:$A$17,0)),"UNKNOWN"))</f>
        <v>TBM</v>
      </c>
      <c r="K1275" s="38" t="str">
        <f>IF('query (10)'!G1275="","",'query (10)'!G1275)</f>
        <v>กำลังดำเนินการ</v>
      </c>
      <c r="L1275" s="38" t="str">
        <f>IF('query (10)'!G1275="","MISSING",IFERROR(INDEX(Cleaning_Rules!$B$5:$B$10,MATCH(TRIM('query (10)'!G1275),Cleaning_Rules!$A$5:$A$10,0)),"UNKNOWN"))</f>
        <v>IN_PROGRESS</v>
      </c>
      <c r="M1275" s="38" t="str">
        <f>IF('query (10)'!I1275="","",'query (10)'!I1275)</f>
        <v>Electrical</v>
      </c>
      <c r="N1275" s="38" t="str">
        <f>IF('query (10)'!O1275="","",'query (10)'!O1275)</f>
        <v>Inspection</v>
      </c>
      <c r="O1275" s="38" t="str">
        <f>IF('query (10)'!P1275="","",'query (10)'!P1275)</f>
        <v>Medium</v>
      </c>
      <c r="P1275" s="38" t="str">
        <f>IF('query (10)'!N1275="","",'query (10)'!N1275)</f>
        <v xml:space="preserve">Check Push botton, Emergency, Lamp, Selector switch
Check Circuit breaker, Power supply, Magnetic, Relay 
Check Error Code of Inverter
Check Safety Guard
Check Emergency Stop
</v>
      </c>
      <c r="Q1275" s="38" t="str">
        <f>TRIM('query (10)'!N1275)</f>
        <v xml:space="preserve">Check Push botton, Emergency, Lamp, Selector switch
Check Circuit breaker, Power supply, Magnetic, Relay 
Check Error Code of Inverter
Check Safety Guard
Check Emergency Stop
</v>
      </c>
      <c r="R1275" s="38" t="str">
        <f>TRIM(UPPER('query (10)'!R1275))</f>
        <v/>
      </c>
      <c r="S1275" s="38" t="str">
        <f>TRIM(UPPER('query (10)'!S1275))</f>
        <v/>
      </c>
      <c r="T1275" s="38" t="str">
        <f>IF('query (10)'!Q1275="","",TRIM(UPPER('query (10)'!Q1275)))</f>
        <v/>
      </c>
      <c r="U1275" s="38" t="str">
        <f>IF('query (10)'!T1275="","",'query (10)'!T1275)</f>
        <v/>
      </c>
      <c r="V1275" s="39" t="str">
        <f>IF('query (10)'!T1275="","",IFERROR(VALUE('query (10)'!T1275),""))</f>
        <v/>
      </c>
      <c r="W1275" s="40">
        <f>IF('query (10)'!U1275="","",'query (10)'!U1275)</f>
        <v>0</v>
      </c>
      <c r="X1275" s="39">
        <f>IF('query (10)'!V1275="","",'query (10)'!V1275)</f>
        <v>30</v>
      </c>
      <c r="Y1275" s="41">
        <f>IF('query (10)'!W1275="","",'query (10)'!W1275)</f>
        <v>46059</v>
      </c>
      <c r="Z1275" s="41" t="str">
        <f>IF('query (10)'!X1275="","",'query (10)'!X1275)</f>
        <v/>
      </c>
      <c r="AA1275" s="41">
        <f>IF('query (10)'!Y1275="","",'query (10)'!Y1275)</f>
        <v>46059</v>
      </c>
      <c r="AB1275" s="41">
        <f>IF('query (10)'!Z1275="","",'query (10)'!Z1275)</f>
        <v>46089</v>
      </c>
      <c r="AC1275" s="38" t="str">
        <f>IF(OR('query (10)'!AA1275="",COUNTIF(Cleaning_Rules!$A$21:$A$26,TRIM('query (10)'!AA1275))&gt;0),"",TRIM('query (10)'!AA1275))</f>
        <v/>
      </c>
      <c r="AD1275" s="38" t="str">
        <f>IF('query (10)'!AB1275="","",TRIM(IFERROR(_xlfn.TEXTBEFORE('query (10)'!AB1275,"("),'query (10)'!AB1275)))</f>
        <v>เริ่มซ่อมงาน PM แล้ว รับผิดชอบโดย PAHLA SEEDANG</v>
      </c>
      <c r="AE1275" s="38" t="str">
        <f>IFERROR(LOWER(TRIM(_xlfn.TEXTBEFORE(_xlfn.TEXTAFTER('query (10)'!AB1275,"("),")"))),"")</f>
        <v>pahla@nsk.com</v>
      </c>
      <c r="AF1275" s="38" t="str">
        <f>IF('query (10)'!AD1275="","",TRIM('query (10)'!AD1275))</f>
        <v>ณัฐดนัย จุฑาเทพ</v>
      </c>
      <c r="AG1275" s="38" t="str">
        <f>IF('query (10)'!AE1275="","",TRIM('query (10)'!AE1275))</f>
        <v>ณัฐดนัย จุฑาเทพ</v>
      </c>
      <c r="AH1275" s="38" t="str">
        <f>IF('query (10)'!AF1275="","",IFERROR(VALUE('query (10)'!AF1275),""))</f>
        <v/>
      </c>
      <c r="AI1275" s="38" t="str">
        <f>IF('query (10)'!AG1275="","",TRIM('query (10)'!AG1275))</f>
        <v/>
      </c>
      <c r="AJ1275" s="38" t="str">
        <f>IF('query (10)'!AH1275="","",IFERROR(VALUE('query (10)'!AH1275),""))</f>
        <v/>
      </c>
      <c r="AK1275" s="38" t="str">
        <f>IF('query (10)'!AI1275="","",TRIM('query (10)'!AI1275))</f>
        <v/>
      </c>
      <c r="AL1275" s="42">
        <f t="shared" si="95"/>
        <v>2026</v>
      </c>
      <c r="AM1275" s="42" t="str">
        <f t="shared" si="96"/>
        <v>2026-02</v>
      </c>
      <c r="AN1275" s="42" t="str">
        <f t="shared" ca="1" si="97"/>
        <v>OVERDUE</v>
      </c>
      <c r="AO1275" s="42" t="str">
        <f t="shared" si="98"/>
        <v>DE-591 | OUTER RING DEMAGNETIZING MACHINE | KWD5 | ELECTRICAL CONTROL | Time-based Maintenance | Electrical | Inspection | Medium | Check Push botton, Emergency, Lamp, Selector switch
Check Circuit breaker, Power supply, Magnetic, Relay 
Check Error Code of Inverter
Check Safety Guard
Check Emergency Stop
 | เริ่มซ่อมงาน PM แล้ว รับผิดชอบโดย PAHLA SEEDANG | ณัฐดนัย จุฑาเทพ</v>
      </c>
      <c r="AP1275" s="42" t="str">
        <f>_xlfn.TEXTJOIN("; ",TRUE,IF(COUNTA('query (10)'!A1275:AK1275)&lt;=6,"NEAR_EMPTY_ROW",""),IF($K1275="","MISSING_STATUS",""),IF(AND($K1275="เสร็จสิ้น",$Z1275=""),"DONE_NO_ACTUAL_DATE",""),IF(AND($I1275="Condition-based Maintenance",$AH1275=""),"CBM_NO_MEASUREMENT",""),IF(OR($X1275="",$X1275=0),"INVALID_PERIOD",""),IF(AND($AA1275&lt;&gt;"",$AB1275&lt;&gt;"",$AB1275&lt;$AA1275),"DATE_SEQUENCE_ERROR",""),IF(AND($AB1275&lt;&gt;"",$AB1275&gt;DATE(2030,12,31)),"DATE_OUTLIER",""),IF($C1275="","MISSING_QRCODE",""),IF($J1275="UNKNOWN","UNKNOWN_PM_TYPE",""),IF($L1275="UNKNOWN","UNKNOWN_STATUS",""))</f>
        <v/>
      </c>
      <c r="AQ1275" s="42" t="str">
        <f t="shared" si="99"/>
        <v>NO</v>
      </c>
    </row>
    <row r="1276" spans="1:43" x14ac:dyDescent="0.3">
      <c r="A1276" s="38">
        <f>IF('query (10)'!A1276="","",'query (10)'!A1276)</f>
        <v>1455</v>
      </c>
      <c r="B1276" s="38">
        <f>IF('query (10)'!B1276="","",'query (10)'!B1276)</f>
        <v>19161</v>
      </c>
      <c r="C1276" s="38" t="str">
        <f>TRIM(UPPER('query (10)'!M1276))</f>
        <v>DE-695</v>
      </c>
      <c r="D1276" s="38" t="str">
        <f>TRIM(UPPER(IFERROR(_xlfn.TEXTBEFORE('query (10)'!L1276,"("),'query (10)'!L1276)))</f>
        <v>OUTER RING DEMAGNETIZING MACHINE</v>
      </c>
      <c r="E1276" s="38" t="str">
        <f>IFERROR(TRIM(UPPER(_xlfn.TEXTBEFORE(_xlfn.TEXTAFTER('query (10)'!L1276,"("),")"))),"")</f>
        <v/>
      </c>
      <c r="F1276" s="38" t="str">
        <f>TRIM('query (10)'!K1276)</f>
        <v>KWD6</v>
      </c>
      <c r="G1276" s="38" t="str">
        <f>IF('query (10)'!J1276="","",'query (10)'!J1276)</f>
        <v>Electrical Control</v>
      </c>
      <c r="H1276" s="38" t="str">
        <f>TRIM(UPPER('query (10)'!J1276))</f>
        <v>ELECTRICAL CONTROL</v>
      </c>
      <c r="I1276" s="38" t="str">
        <f>IF('query (10)'!F1276="","",'query (10)'!F1276)</f>
        <v>Time-based Maintenance</v>
      </c>
      <c r="J1276" s="38" t="str">
        <f>IF('query (10)'!F1276="","",IFERROR(INDEX(Cleaning_Rules!$B$14:$B$17,MATCH(TRIM('query (10)'!F1276),Cleaning_Rules!$A$14:$A$17,0)),"UNKNOWN"))</f>
        <v>TBM</v>
      </c>
      <c r="K1276" s="38" t="str">
        <f>IF('query (10)'!G1276="","",'query (10)'!G1276)</f>
        <v>เสร็จสิ้น</v>
      </c>
      <c r="L1276" s="38" t="str">
        <f>IF('query (10)'!G1276="","MISSING",IFERROR(INDEX(Cleaning_Rules!$B$5:$B$10,MATCH(TRIM('query (10)'!G1276),Cleaning_Rules!$A$5:$A$10,0)),"UNKNOWN"))</f>
        <v>COMPLETED</v>
      </c>
      <c r="M1276" s="38" t="str">
        <f>IF('query (10)'!I1276="","",'query (10)'!I1276)</f>
        <v>Electrical</v>
      </c>
      <c r="N1276" s="38" t="str">
        <f>IF('query (10)'!O1276="","",'query (10)'!O1276)</f>
        <v>Inspection</v>
      </c>
      <c r="O1276" s="38" t="str">
        <f>IF('query (10)'!P1276="","",'query (10)'!P1276)</f>
        <v>Medium</v>
      </c>
      <c r="P1276" s="38" t="str">
        <f>IF('query (10)'!N1276="","",'query (10)'!N1276)</f>
        <v xml:space="preserve">Check Push botton, Emergency, Lamp, Selector switch
Check Circuit breaker, Power supply, Magnetic, Relay 
Check Error Code of Inverter
Check Safety Guard
Check Emergency Stop
</v>
      </c>
      <c r="Q1276" s="38" t="str">
        <f>TRIM('query (10)'!N1276)</f>
        <v xml:space="preserve">Check Push botton, Emergency, Lamp, Selector switch
Check Circuit breaker, Power supply, Magnetic, Relay 
Check Error Code of Inverter
Check Safety Guard
Check Emergency Stop
</v>
      </c>
      <c r="R1276" s="38" t="str">
        <f>TRIM(UPPER('query (10)'!R1276))</f>
        <v/>
      </c>
      <c r="S1276" s="38" t="str">
        <f>TRIM(UPPER('query (10)'!S1276))</f>
        <v/>
      </c>
      <c r="T1276" s="38" t="str">
        <f>IF('query (10)'!Q1276="","",TRIM(UPPER('query (10)'!Q1276)))</f>
        <v/>
      </c>
      <c r="U1276" s="38" t="str">
        <f>IF('query (10)'!T1276="","",'query (10)'!T1276)</f>
        <v/>
      </c>
      <c r="V1276" s="39" t="str">
        <f>IF('query (10)'!T1276="","",IFERROR(VALUE('query (10)'!T1276),""))</f>
        <v/>
      </c>
      <c r="W1276" s="40">
        <f>IF('query (10)'!U1276="","",'query (10)'!U1276)</f>
        <v>0</v>
      </c>
      <c r="X1276" s="39">
        <f>IF('query (10)'!V1276="","",'query (10)'!V1276)</f>
        <v>30</v>
      </c>
      <c r="Y1276" s="41">
        <f>IF('query (10)'!W1276="","",'query (10)'!W1276)</f>
        <v>46059</v>
      </c>
      <c r="Z1276" s="41">
        <f>IF('query (10)'!X1276="","",'query (10)'!X1276)</f>
        <v>46106</v>
      </c>
      <c r="AA1276" s="41">
        <f>IF('query (10)'!Y1276="","",'query (10)'!Y1276)</f>
        <v>46106</v>
      </c>
      <c r="AB1276" s="41">
        <f>IF('query (10)'!Z1276="","",'query (10)'!Z1276)</f>
        <v>46136</v>
      </c>
      <c r="AC1276" s="38" t="str">
        <f>IF(OR('query (10)'!AA1276="",COUNTIF(Cleaning_Rules!$A$21:$A$26,TRIM('query (10)'!AA1276))&gt;0),"",TRIM('query (10)'!AA1276))</f>
        <v/>
      </c>
      <c r="AD1276" s="38" t="str">
        <f>IF('query (10)'!AB1276="","",TRIM(IFERROR(_xlfn.TEXTBEFORE('query (10)'!AB1276,"("),'query (10)'!AB1276)))</f>
        <v>เริ่มซ่อมงาน PM แล้ว รับผิดชอบโดย PONGPITAK SONCHAI</v>
      </c>
      <c r="AE1276" s="38" t="str">
        <f>IFERROR(LOWER(TRIM(_xlfn.TEXTBEFORE(_xlfn.TEXTAFTER('query (10)'!AB1276,"("),")"))),"")</f>
        <v>sonchai-p-6240@nsk.com</v>
      </c>
      <c r="AF1276" s="38" t="str">
        <f>IF('query (10)'!AD1276="","",TRIM('query (10)'!AD1276))</f>
        <v>ณัฐดนัย จุฑาเทพ</v>
      </c>
      <c r="AG1276" s="38" t="str">
        <f>IF('query (10)'!AE1276="","",TRIM('query (10)'!AE1276))</f>
        <v>พงษ์พิทักษ์ ศรไชย</v>
      </c>
      <c r="AH1276" s="38" t="str">
        <f>IF('query (10)'!AF1276="","",IFERROR(VALUE('query (10)'!AF1276),""))</f>
        <v/>
      </c>
      <c r="AI1276" s="38" t="str">
        <f>IF('query (10)'!AG1276="","",TRIM('query (10)'!AG1276))</f>
        <v/>
      </c>
      <c r="AJ1276" s="38" t="str">
        <f>IF('query (10)'!AH1276="","",IFERROR(VALUE('query (10)'!AH1276),""))</f>
        <v/>
      </c>
      <c r="AK1276" s="38" t="str">
        <f>IF('query (10)'!AI1276="","",TRIM('query (10)'!AI1276))</f>
        <v/>
      </c>
      <c r="AL1276" s="42">
        <f t="shared" si="95"/>
        <v>2026</v>
      </c>
      <c r="AM1276" s="42" t="str">
        <f t="shared" si="96"/>
        <v>2026-02</v>
      </c>
      <c r="AN1276" s="42" t="str">
        <f t="shared" ca="1" si="97"/>
        <v/>
      </c>
      <c r="AO1276" s="42" t="str">
        <f t="shared" si="98"/>
        <v>DE-695 | OUTER RING DEMAGNETIZING MACHINE | KWD6 | ELECTRICAL CONTROL | Time-based Maintenance | Electrical | Inspection | Medium | Check Push botton, Emergency, Lamp, Selector switch
Check Circuit breaker, Power supply, Magnetic, Relay 
Check Error Code of Inverter
Check Safety Guard
Check Emergency Stop
 | เริ่มซ่อมงาน PM แล้ว รับผิดชอบโดย PONGPITAK SONCHAI | พงษ์พิทักษ์ ศรไชย</v>
      </c>
      <c r="AP1276" s="42" t="str">
        <f>_xlfn.TEXTJOIN("; ",TRUE,IF(COUNTA('query (10)'!A1276:AK1276)&lt;=6,"NEAR_EMPTY_ROW",""),IF($K1276="","MISSING_STATUS",""),IF(AND($K1276="เสร็จสิ้น",$Z1276=""),"DONE_NO_ACTUAL_DATE",""),IF(AND($I1276="Condition-based Maintenance",$AH1276=""),"CBM_NO_MEASUREMENT",""),IF(OR($X1276="",$X1276=0),"INVALID_PERIOD",""),IF(AND($AA1276&lt;&gt;"",$AB1276&lt;&gt;"",$AB1276&lt;$AA1276),"DATE_SEQUENCE_ERROR",""),IF(AND($AB1276&lt;&gt;"",$AB1276&gt;DATE(2030,12,31)),"DATE_OUTLIER",""),IF($C1276="","MISSING_QRCODE",""),IF($J1276="UNKNOWN","UNKNOWN_PM_TYPE",""),IF($L1276="UNKNOWN","UNKNOWN_STATUS",""))</f>
        <v/>
      </c>
      <c r="AQ1276" s="42" t="str">
        <f t="shared" si="99"/>
        <v>NO</v>
      </c>
    </row>
    <row r="1277" spans="1:43" x14ac:dyDescent="0.3">
      <c r="A1277" s="38">
        <f>IF('query (10)'!A1277="","",'query (10)'!A1277)</f>
        <v>1456</v>
      </c>
      <c r="B1277" s="38">
        <f>IF('query (10)'!B1277="","",'query (10)'!B1277)</f>
        <v>19874</v>
      </c>
      <c r="C1277" s="38" t="str">
        <f>TRIM(UPPER('query (10)'!M1277))</f>
        <v>DE-839</v>
      </c>
      <c r="D1277" s="38" t="str">
        <f>TRIM(UPPER(IFERROR(_xlfn.TEXTBEFORE('query (10)'!L1277,"("),'query (10)'!L1277)))</f>
        <v>OUTER RING DEMAGNETIZING MACHINE</v>
      </c>
      <c r="E1277" s="38" t="str">
        <f>IFERROR(TRIM(UPPER(_xlfn.TEXTBEFORE(_xlfn.TEXTAFTER('query (10)'!L1277,"("),")"))),"")</f>
        <v/>
      </c>
      <c r="F1277" s="38" t="str">
        <f>TRIM('query (10)'!K1277)</f>
        <v>KWD7</v>
      </c>
      <c r="G1277" s="38" t="str">
        <f>IF('query (10)'!J1277="","",'query (10)'!J1277)</f>
        <v>Electrical Control</v>
      </c>
      <c r="H1277" s="38" t="str">
        <f>TRIM(UPPER('query (10)'!J1277))</f>
        <v>ELECTRICAL CONTROL</v>
      </c>
      <c r="I1277" s="38" t="str">
        <f>IF('query (10)'!F1277="","",'query (10)'!F1277)</f>
        <v>Time-based Maintenance</v>
      </c>
      <c r="J1277" s="38" t="str">
        <f>IF('query (10)'!F1277="","",IFERROR(INDEX(Cleaning_Rules!$B$14:$B$17,MATCH(TRIM('query (10)'!F1277),Cleaning_Rules!$A$14:$A$17,0)),"UNKNOWN"))</f>
        <v>TBM</v>
      </c>
      <c r="K1277" s="38" t="str">
        <f>IF('query (10)'!G1277="","",'query (10)'!G1277)</f>
        <v>เสร็จสิ้น</v>
      </c>
      <c r="L1277" s="38" t="str">
        <f>IF('query (10)'!G1277="","MISSING",IFERROR(INDEX(Cleaning_Rules!$B$5:$B$10,MATCH(TRIM('query (10)'!G1277),Cleaning_Rules!$A$5:$A$10,0)),"UNKNOWN"))</f>
        <v>COMPLETED</v>
      </c>
      <c r="M1277" s="38" t="str">
        <f>IF('query (10)'!I1277="","",'query (10)'!I1277)</f>
        <v>Electrical</v>
      </c>
      <c r="N1277" s="38" t="str">
        <f>IF('query (10)'!O1277="","",'query (10)'!O1277)</f>
        <v>Inspection</v>
      </c>
      <c r="O1277" s="38" t="str">
        <f>IF('query (10)'!P1277="","",'query (10)'!P1277)</f>
        <v>Medium</v>
      </c>
      <c r="P1277" s="38" t="str">
        <f>IF('query (10)'!N1277="","",'query (10)'!N1277)</f>
        <v xml:space="preserve">Check Push botton, Emergency, Lamp, Selector switch
Check Circuit breaker, Power supply, Magnetic, Relay 
Check Error Code of Inverter
Check Safety Guard
Check Emergency Stop
</v>
      </c>
      <c r="Q1277" s="38" t="str">
        <f>TRIM('query (10)'!N1277)</f>
        <v xml:space="preserve">Check Push botton, Emergency, Lamp, Selector switch
Check Circuit breaker, Power supply, Magnetic, Relay 
Check Error Code of Inverter
Check Safety Guard
Check Emergency Stop
</v>
      </c>
      <c r="R1277" s="38" t="str">
        <f>TRIM(UPPER('query (10)'!R1277))</f>
        <v/>
      </c>
      <c r="S1277" s="38" t="str">
        <f>TRIM(UPPER('query (10)'!S1277))</f>
        <v/>
      </c>
      <c r="T1277" s="38" t="str">
        <f>IF('query (10)'!Q1277="","",TRIM(UPPER('query (10)'!Q1277)))</f>
        <v/>
      </c>
      <c r="U1277" s="38" t="str">
        <f>IF('query (10)'!T1277="","",'query (10)'!T1277)</f>
        <v/>
      </c>
      <c r="V1277" s="39" t="str">
        <f>IF('query (10)'!T1277="","",IFERROR(VALUE('query (10)'!T1277),""))</f>
        <v/>
      </c>
      <c r="W1277" s="40">
        <f>IF('query (10)'!U1277="","",'query (10)'!U1277)</f>
        <v>0</v>
      </c>
      <c r="X1277" s="39">
        <f>IF('query (10)'!V1277="","",'query (10)'!V1277)</f>
        <v>30</v>
      </c>
      <c r="Y1277" s="41">
        <f>IF('query (10)'!W1277="","",'query (10)'!W1277)</f>
        <v>46060</v>
      </c>
      <c r="Z1277" s="41">
        <f>IF('query (10)'!X1277="","",'query (10)'!X1277)</f>
        <v>46184</v>
      </c>
      <c r="AA1277" s="41">
        <f>IF('query (10)'!Y1277="","",'query (10)'!Y1277)</f>
        <v>46184</v>
      </c>
      <c r="AB1277" s="41">
        <f>IF('query (10)'!Z1277="","",'query (10)'!Z1277)</f>
        <v>46214</v>
      </c>
      <c r="AC1277" s="38" t="str">
        <f>IF(OR('query (10)'!AA1277="",COUNTIF(Cleaning_Rules!$A$21:$A$26,TRIM('query (10)'!AA1277))&gt;0),"",TRIM('query (10)'!AA1277))</f>
        <v/>
      </c>
      <c r="AD1277" s="38" t="str">
        <f>IF('query (10)'!AB1277="","",TRIM(IFERROR(_xlfn.TEXTBEFORE('query (10)'!AB1277,"("),'query (10)'!AB1277)))</f>
        <v>เริ่มซ่อมงาน PM แล้ว รับผิดชอบโดย PAHLA SEEDANG</v>
      </c>
      <c r="AE1277" s="38" t="str">
        <f>IFERROR(LOWER(TRIM(_xlfn.TEXTBEFORE(_xlfn.TEXTAFTER('query (10)'!AB1277,"("),")"))),"")</f>
        <v>pahla@nsk.com</v>
      </c>
      <c r="AF1277" s="38" t="str">
        <f>IF('query (10)'!AD1277="","",TRIM('query (10)'!AD1277))</f>
        <v>ณัฐดนัย จุฑาเทพ</v>
      </c>
      <c r="AG1277" s="38" t="str">
        <f>IF('query (10)'!AE1277="","",TRIM('query (10)'!AE1277))</f>
        <v>ณัฐดนัย จุฑาเทพ</v>
      </c>
      <c r="AH1277" s="38" t="str">
        <f>IF('query (10)'!AF1277="","",IFERROR(VALUE('query (10)'!AF1277),""))</f>
        <v/>
      </c>
      <c r="AI1277" s="38" t="str">
        <f>IF('query (10)'!AG1277="","",TRIM('query (10)'!AG1277))</f>
        <v/>
      </c>
      <c r="AJ1277" s="38" t="str">
        <f>IF('query (10)'!AH1277="","",IFERROR(VALUE('query (10)'!AH1277),""))</f>
        <v/>
      </c>
      <c r="AK1277" s="38" t="str">
        <f>IF('query (10)'!AI1277="","",TRIM('query (10)'!AI1277))</f>
        <v/>
      </c>
      <c r="AL1277" s="42">
        <f t="shared" si="95"/>
        <v>2026</v>
      </c>
      <c r="AM1277" s="42" t="str">
        <f t="shared" si="96"/>
        <v>2026-02</v>
      </c>
      <c r="AN1277" s="42" t="str">
        <f t="shared" ca="1" si="97"/>
        <v/>
      </c>
      <c r="AO1277" s="42" t="str">
        <f t="shared" si="98"/>
        <v>DE-839 | OUTER RING DEMAGNETIZING MACHINE | KWD7 | ELECTRICAL CONTROL | Time-based Maintenance | Electrical | Inspection | Medium | Check Push botton, Emergency, Lamp, Selector switch
Check Circuit breaker, Power supply, Magnetic, Relay 
Check Error Code of Inverter
Check Safety Guard
Check Emergency Stop
 | เริ่มซ่อมงาน PM แล้ว รับผิดชอบโดย PAHLA SEEDANG | ณัฐดนัย จุฑาเทพ</v>
      </c>
      <c r="AP1277" s="42" t="str">
        <f>_xlfn.TEXTJOIN("; ",TRUE,IF(COUNTA('query (10)'!A1277:AK1277)&lt;=6,"NEAR_EMPTY_ROW",""),IF($K1277="","MISSING_STATUS",""),IF(AND($K1277="เสร็จสิ้น",$Z1277=""),"DONE_NO_ACTUAL_DATE",""),IF(AND($I1277="Condition-based Maintenance",$AH1277=""),"CBM_NO_MEASUREMENT",""),IF(OR($X1277="",$X1277=0),"INVALID_PERIOD",""),IF(AND($AA1277&lt;&gt;"",$AB1277&lt;&gt;"",$AB1277&lt;$AA1277),"DATE_SEQUENCE_ERROR",""),IF(AND($AB1277&lt;&gt;"",$AB1277&gt;DATE(2030,12,31)),"DATE_OUTLIER",""),IF($C1277="","MISSING_QRCODE",""),IF($J1277="UNKNOWN","UNKNOWN_PM_TYPE",""),IF($L1277="UNKNOWN","UNKNOWN_STATUS",""))</f>
        <v/>
      </c>
      <c r="AQ1277" s="42" t="str">
        <f t="shared" si="99"/>
        <v>NO</v>
      </c>
    </row>
    <row r="1278" spans="1:43" x14ac:dyDescent="0.3">
      <c r="A1278" s="38">
        <f>IF('query (10)'!A1278="","",'query (10)'!A1278)</f>
        <v>1457</v>
      </c>
      <c r="B1278" s="38">
        <f>IF('query (10)'!B1278="","",'query (10)'!B1278)</f>
        <v>20813</v>
      </c>
      <c r="C1278" s="38" t="str">
        <f>TRIM(UPPER('query (10)'!M1278))</f>
        <v>DE-267</v>
      </c>
      <c r="D1278" s="38" t="str">
        <f>TRIM(UPPER(IFERROR(_xlfn.TEXTBEFORE('query (10)'!L1278,"("),'query (10)'!L1278)))</f>
        <v>OUTER RING DEMAGNETIZING MACHINE</v>
      </c>
      <c r="E1278" s="38" t="str">
        <f>IFERROR(TRIM(UPPER(_xlfn.TEXTBEFORE(_xlfn.TEXTAFTER('query (10)'!L1278,"("),")"))),"")</f>
        <v/>
      </c>
      <c r="F1278" s="38" t="str">
        <f>TRIM('query (10)'!K1278)</f>
        <v>KWD2</v>
      </c>
      <c r="G1278" s="38" t="str">
        <f>IF('query (10)'!J1278="","",'query (10)'!J1278)</f>
        <v>Electrical Control</v>
      </c>
      <c r="H1278" s="38" t="str">
        <f>TRIM(UPPER('query (10)'!J1278))</f>
        <v>ELECTRICAL CONTROL</v>
      </c>
      <c r="I1278" s="38" t="str">
        <f>IF('query (10)'!F1278="","",'query (10)'!F1278)</f>
        <v>Time-based Maintenance</v>
      </c>
      <c r="J1278" s="38" t="str">
        <f>IF('query (10)'!F1278="","",IFERROR(INDEX(Cleaning_Rules!$B$14:$B$17,MATCH(TRIM('query (10)'!F1278),Cleaning_Rules!$A$14:$A$17,0)),"UNKNOWN"))</f>
        <v>TBM</v>
      </c>
      <c r="K1278" s="38" t="str">
        <f>IF('query (10)'!G1278="","",'query (10)'!G1278)</f>
        <v>เสร็จสิ้น</v>
      </c>
      <c r="L1278" s="38" t="str">
        <f>IF('query (10)'!G1278="","MISSING",IFERROR(INDEX(Cleaning_Rules!$B$5:$B$10,MATCH(TRIM('query (10)'!G1278),Cleaning_Rules!$A$5:$A$10,0)),"UNKNOWN"))</f>
        <v>COMPLETED</v>
      </c>
      <c r="M1278" s="38" t="str">
        <f>IF('query (10)'!I1278="","",'query (10)'!I1278)</f>
        <v>Electrical</v>
      </c>
      <c r="N1278" s="38" t="str">
        <f>IF('query (10)'!O1278="","",'query (10)'!O1278)</f>
        <v>Inspection</v>
      </c>
      <c r="O1278" s="38" t="str">
        <f>IF('query (10)'!P1278="","",'query (10)'!P1278)</f>
        <v>Medium</v>
      </c>
      <c r="P1278" s="38" t="str">
        <f>IF('query (10)'!N1278="","",'query (10)'!N1278)</f>
        <v xml:space="preserve">Check Touch screen 
Check Cable and Connector
Check oil leak in Control Panel
Check Ventilation of Inverter
Check Wire insulation of Reed Switch
Check Connecting Pole of Reed Switch
Check Connecting Pole of Proximity Switch
Check Surface of Proximity
</v>
      </c>
      <c r="Q1278" s="38" t="str">
        <f>TRIM('query (10)'!N1278)</f>
        <v xml:space="preserve">Check Touch screen 
Check Cable and Connector
Check oil leak in Control Panel
Check Ventilation of Inverter
Check Wire insulation of Reed Switch
Check Connecting Pole of Reed Switch
Check Connecting Pole of Proximity Switch
Check Surface of Proximity
</v>
      </c>
      <c r="R1278" s="38" t="str">
        <f>TRIM(UPPER('query (10)'!R1278))</f>
        <v/>
      </c>
      <c r="S1278" s="38" t="str">
        <f>TRIM(UPPER('query (10)'!S1278))</f>
        <v/>
      </c>
      <c r="T1278" s="38" t="str">
        <f>IF('query (10)'!Q1278="","",TRIM(UPPER('query (10)'!Q1278)))</f>
        <v/>
      </c>
      <c r="U1278" s="38" t="str">
        <f>IF('query (10)'!T1278="","",'query (10)'!T1278)</f>
        <v/>
      </c>
      <c r="V1278" s="39" t="str">
        <f>IF('query (10)'!T1278="","",IFERROR(VALUE('query (10)'!T1278),""))</f>
        <v/>
      </c>
      <c r="W1278" s="40">
        <f>IF('query (10)'!U1278="","",'query (10)'!U1278)</f>
        <v>0</v>
      </c>
      <c r="X1278" s="39">
        <f>IF('query (10)'!V1278="","",'query (10)'!V1278)</f>
        <v>90</v>
      </c>
      <c r="Y1278" s="41">
        <f>IF('query (10)'!W1278="","",'query (10)'!W1278)</f>
        <v>46055</v>
      </c>
      <c r="Z1278" s="41">
        <f>IF('query (10)'!X1278="","",'query (10)'!X1278)</f>
        <v>46178</v>
      </c>
      <c r="AA1278" s="41">
        <f>IF('query (10)'!Y1278="","",'query (10)'!Y1278)</f>
        <v>46178</v>
      </c>
      <c r="AB1278" s="41">
        <f>IF('query (10)'!Z1278="","",'query (10)'!Z1278)</f>
        <v>46268</v>
      </c>
      <c r="AC1278" s="38" t="str">
        <f>IF(OR('query (10)'!AA1278="",COUNTIF(Cleaning_Rules!$A$21:$A$26,TRIM('query (10)'!AA1278))&gt;0),"",TRIM('query (10)'!AA1278))</f>
        <v/>
      </c>
      <c r="AD1278" s="38" t="str">
        <f>IF('query (10)'!AB1278="","",TRIM(IFERROR(_xlfn.TEXTBEFORE('query (10)'!AB1278,"("),'query (10)'!AB1278)))</f>
        <v>เริ่มซ่อมงาน PM แล้ว รับผิดชอบโดย PONGPITAK SONCHAI</v>
      </c>
      <c r="AE1278" s="38" t="str">
        <f>IFERROR(LOWER(TRIM(_xlfn.TEXTBEFORE(_xlfn.TEXTAFTER('query (10)'!AB1278,"("),")"))),"")</f>
        <v>sonchai-p-6240@nsk.com</v>
      </c>
      <c r="AF1278" s="38" t="str">
        <f>IF('query (10)'!AD1278="","",TRIM('query (10)'!AD1278))</f>
        <v>ณัฐดนัย จุฑาเทพ</v>
      </c>
      <c r="AG1278" s="38" t="str">
        <f>IF('query (10)'!AE1278="","",TRIM('query (10)'!AE1278))</f>
        <v>พงษ์พิทักษ์ ศรไชย</v>
      </c>
      <c r="AH1278" s="38" t="str">
        <f>IF('query (10)'!AF1278="","",IFERROR(VALUE('query (10)'!AF1278),""))</f>
        <v/>
      </c>
      <c r="AI1278" s="38" t="str">
        <f>IF('query (10)'!AG1278="","",TRIM('query (10)'!AG1278))</f>
        <v/>
      </c>
      <c r="AJ1278" s="38" t="str">
        <f>IF('query (10)'!AH1278="","",IFERROR(VALUE('query (10)'!AH1278),""))</f>
        <v/>
      </c>
      <c r="AK1278" s="38" t="str">
        <f>IF('query (10)'!AI1278="","",TRIM('query (10)'!AI1278))</f>
        <v/>
      </c>
      <c r="AL1278" s="42">
        <f t="shared" si="95"/>
        <v>2026</v>
      </c>
      <c r="AM1278" s="42" t="str">
        <f t="shared" si="96"/>
        <v>2026-02</v>
      </c>
      <c r="AN1278" s="42" t="str">
        <f t="shared" ca="1" si="97"/>
        <v/>
      </c>
      <c r="AO1278" s="42" t="str">
        <f t="shared" si="98"/>
        <v>DE-267 | OUTER RING DEMAGNETIZING MACHINE | KWD2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PONGPITAK SONCHAI | พงษ์พิทักษ์ ศรไชย</v>
      </c>
      <c r="AP1278" s="42" t="str">
        <f>_xlfn.TEXTJOIN("; ",TRUE,IF(COUNTA('query (10)'!A1278:AK1278)&lt;=6,"NEAR_EMPTY_ROW",""),IF($K1278="","MISSING_STATUS",""),IF(AND($K1278="เสร็จสิ้น",$Z1278=""),"DONE_NO_ACTUAL_DATE",""),IF(AND($I1278="Condition-based Maintenance",$AH1278=""),"CBM_NO_MEASUREMENT",""),IF(OR($X1278="",$X1278=0),"INVALID_PERIOD",""),IF(AND($AA1278&lt;&gt;"",$AB1278&lt;&gt;"",$AB1278&lt;$AA1278),"DATE_SEQUENCE_ERROR",""),IF(AND($AB1278&lt;&gt;"",$AB1278&gt;DATE(2030,12,31)),"DATE_OUTLIER",""),IF($C1278="","MISSING_QRCODE",""),IF($J1278="UNKNOWN","UNKNOWN_PM_TYPE",""),IF($L1278="UNKNOWN","UNKNOWN_STATUS",""))</f>
        <v/>
      </c>
      <c r="AQ1278" s="42" t="str">
        <f t="shared" si="99"/>
        <v>NO</v>
      </c>
    </row>
    <row r="1279" spans="1:43" x14ac:dyDescent="0.3">
      <c r="A1279" s="38">
        <f>IF('query (10)'!A1279="","",'query (10)'!A1279)</f>
        <v>1458</v>
      </c>
      <c r="B1279" s="38">
        <f>IF('query (10)'!B1279="","",'query (10)'!B1279)</f>
        <v>19953</v>
      </c>
      <c r="C1279" s="38" t="str">
        <f>TRIM(UPPER('query (10)'!M1279))</f>
        <v>DE-352</v>
      </c>
      <c r="D1279" s="38" t="str">
        <f>TRIM(UPPER(IFERROR(_xlfn.TEXTBEFORE('query (10)'!L1279,"("),'query (10)'!L1279)))</f>
        <v>OUTER RING DEMAGNETIZING MACHINE</v>
      </c>
      <c r="E1279" s="38" t="str">
        <f>IFERROR(TRIM(UPPER(_xlfn.TEXTBEFORE(_xlfn.TEXTAFTER('query (10)'!L1279,"("),")"))),"")</f>
        <v/>
      </c>
      <c r="F1279" s="38" t="str">
        <f>TRIM('query (10)'!K1279)</f>
        <v>KWD3</v>
      </c>
      <c r="G1279" s="38" t="str">
        <f>IF('query (10)'!J1279="","",'query (10)'!J1279)</f>
        <v>Electrical Control</v>
      </c>
      <c r="H1279" s="38" t="str">
        <f>TRIM(UPPER('query (10)'!J1279))</f>
        <v>ELECTRICAL CONTROL</v>
      </c>
      <c r="I1279" s="38" t="str">
        <f>IF('query (10)'!F1279="","",'query (10)'!F1279)</f>
        <v>Time-based Maintenance</v>
      </c>
      <c r="J1279" s="38" t="str">
        <f>IF('query (10)'!F1279="","",IFERROR(INDEX(Cleaning_Rules!$B$14:$B$17,MATCH(TRIM('query (10)'!F1279),Cleaning_Rules!$A$14:$A$17,0)),"UNKNOWN"))</f>
        <v>TBM</v>
      </c>
      <c r="K1279" s="38" t="str">
        <f>IF('query (10)'!G1279="","",'query (10)'!G1279)</f>
        <v>เสร็จสิ้น</v>
      </c>
      <c r="L1279" s="38" t="str">
        <f>IF('query (10)'!G1279="","MISSING",IFERROR(INDEX(Cleaning_Rules!$B$5:$B$10,MATCH(TRIM('query (10)'!G1279),Cleaning_Rules!$A$5:$A$10,0)),"UNKNOWN"))</f>
        <v>COMPLETED</v>
      </c>
      <c r="M1279" s="38" t="str">
        <f>IF('query (10)'!I1279="","",'query (10)'!I1279)</f>
        <v>Electrical</v>
      </c>
      <c r="N1279" s="38" t="str">
        <f>IF('query (10)'!O1279="","",'query (10)'!O1279)</f>
        <v>Inspection</v>
      </c>
      <c r="O1279" s="38" t="str">
        <f>IF('query (10)'!P1279="","",'query (10)'!P1279)</f>
        <v>Medium</v>
      </c>
      <c r="P1279" s="38" t="str">
        <f>IF('query (10)'!N1279="","",'query (10)'!N1279)</f>
        <v xml:space="preserve">Check Touch screen 
Check Cable and Connector
Check oil leak in Control Panel
Check Ventilation of Inverter
Check Wire insulation of Reed Switch
Check Connecting Pole of Reed Switch
Check Connecting Pole of Proximity Switch
Check Surface of Proximity
</v>
      </c>
      <c r="Q1279" s="38" t="str">
        <f>TRIM('query (10)'!N1279)</f>
        <v xml:space="preserve">Check Touch screen 
Check Cable and Connector
Check oil leak in Control Panel
Check Ventilation of Inverter
Check Wire insulation of Reed Switch
Check Connecting Pole of Reed Switch
Check Connecting Pole of Proximity Switch
Check Surface of Proximity
</v>
      </c>
      <c r="R1279" s="38" t="str">
        <f>TRIM(UPPER('query (10)'!R1279))</f>
        <v/>
      </c>
      <c r="S1279" s="38" t="str">
        <f>TRIM(UPPER('query (10)'!S1279))</f>
        <v/>
      </c>
      <c r="T1279" s="38" t="str">
        <f>IF('query (10)'!Q1279="","",TRIM(UPPER('query (10)'!Q1279)))</f>
        <v/>
      </c>
      <c r="U1279" s="38" t="str">
        <f>IF('query (10)'!T1279="","",'query (10)'!T1279)</f>
        <v/>
      </c>
      <c r="V1279" s="39" t="str">
        <f>IF('query (10)'!T1279="","",IFERROR(VALUE('query (10)'!T1279),""))</f>
        <v/>
      </c>
      <c r="W1279" s="40">
        <f>IF('query (10)'!U1279="","",'query (10)'!U1279)</f>
        <v>0</v>
      </c>
      <c r="X1279" s="39">
        <f>IF('query (10)'!V1279="","",'query (10)'!V1279)</f>
        <v>90</v>
      </c>
      <c r="Y1279" s="41">
        <f>IF('query (10)'!W1279="","",'query (10)'!W1279)</f>
        <v>46056</v>
      </c>
      <c r="Z1279" s="41">
        <f>IF('query (10)'!X1279="","",'query (10)'!X1279)</f>
        <v>46184</v>
      </c>
      <c r="AA1279" s="41">
        <f>IF('query (10)'!Y1279="","",'query (10)'!Y1279)</f>
        <v>46184</v>
      </c>
      <c r="AB1279" s="41">
        <f>IF('query (10)'!Z1279="","",'query (10)'!Z1279)</f>
        <v>46274</v>
      </c>
      <c r="AC1279" s="38" t="str">
        <f>IF(OR('query (10)'!AA1279="",COUNTIF(Cleaning_Rules!$A$21:$A$26,TRIM('query (10)'!AA1279))&gt;0),"",TRIM('query (10)'!AA1279))</f>
        <v/>
      </c>
      <c r="AD1279" s="38" t="str">
        <f>IF('query (10)'!AB1279="","",TRIM(IFERROR(_xlfn.TEXTBEFORE('query (10)'!AB1279,"("),'query (10)'!AB1279)))</f>
        <v>เริ่มซ่อมงาน PM แล้ว รับผิดชอบโดย NATDANAI JUTHATHEP</v>
      </c>
      <c r="AE1279" s="38" t="str">
        <f>IFERROR(LOWER(TRIM(_xlfn.TEXTBEFORE(_xlfn.TEXTAFTER('query (10)'!AB1279,"("),")"))),"")</f>
        <v>juthathep-n-4697@nsk.com</v>
      </c>
      <c r="AF1279" s="38" t="str">
        <f>IF('query (10)'!AD1279="","",TRIM('query (10)'!AD1279))</f>
        <v>ณัฐดนัย จุฑาเทพ</v>
      </c>
      <c r="AG1279" s="38" t="str">
        <f>IF('query (10)'!AE1279="","",TRIM('query (10)'!AE1279))</f>
        <v>ณัฐดนัย จุฑาเทพ</v>
      </c>
      <c r="AH1279" s="38" t="str">
        <f>IF('query (10)'!AF1279="","",IFERROR(VALUE('query (10)'!AF1279),""))</f>
        <v/>
      </c>
      <c r="AI1279" s="38" t="str">
        <f>IF('query (10)'!AG1279="","",TRIM('query (10)'!AG1279))</f>
        <v/>
      </c>
      <c r="AJ1279" s="38" t="str">
        <f>IF('query (10)'!AH1279="","",IFERROR(VALUE('query (10)'!AH1279),""))</f>
        <v/>
      </c>
      <c r="AK1279" s="38" t="str">
        <f>IF('query (10)'!AI1279="","",TRIM('query (10)'!AI1279))</f>
        <v/>
      </c>
      <c r="AL1279" s="42">
        <f t="shared" si="95"/>
        <v>2026</v>
      </c>
      <c r="AM1279" s="42" t="str">
        <f t="shared" si="96"/>
        <v>2026-02</v>
      </c>
      <c r="AN1279" s="42" t="str">
        <f t="shared" ca="1" si="97"/>
        <v/>
      </c>
      <c r="AO1279" s="42" t="str">
        <f t="shared" si="98"/>
        <v>DE-352 | OUTER RING DEMAGNETIZING MACHINE | KWD3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NATDANAI JUTHATHEP | ณัฐดนัย จุฑาเทพ</v>
      </c>
      <c r="AP1279" s="42" t="str">
        <f>_xlfn.TEXTJOIN("; ",TRUE,IF(COUNTA('query (10)'!A1279:AK1279)&lt;=6,"NEAR_EMPTY_ROW",""),IF($K1279="","MISSING_STATUS",""),IF(AND($K1279="เสร็จสิ้น",$Z1279=""),"DONE_NO_ACTUAL_DATE",""),IF(AND($I1279="Condition-based Maintenance",$AH1279=""),"CBM_NO_MEASUREMENT",""),IF(OR($X1279="",$X1279=0),"INVALID_PERIOD",""),IF(AND($AA1279&lt;&gt;"",$AB1279&lt;&gt;"",$AB1279&lt;$AA1279),"DATE_SEQUENCE_ERROR",""),IF(AND($AB1279&lt;&gt;"",$AB1279&gt;DATE(2030,12,31)),"DATE_OUTLIER",""),IF($C1279="","MISSING_QRCODE",""),IF($J1279="UNKNOWN","UNKNOWN_PM_TYPE",""),IF($L1279="UNKNOWN","UNKNOWN_STATUS",""))</f>
        <v/>
      </c>
      <c r="AQ1279" s="42" t="str">
        <f t="shared" si="99"/>
        <v>NO</v>
      </c>
    </row>
    <row r="1280" spans="1:43" x14ac:dyDescent="0.3">
      <c r="A1280" s="38">
        <f>IF('query (10)'!A1280="","",'query (10)'!A1280)</f>
        <v>1459</v>
      </c>
      <c r="B1280" s="38" t="str">
        <f>IF('query (10)'!B1280="","",'query (10)'!B1280)</f>
        <v/>
      </c>
      <c r="C1280" s="38" t="str">
        <f>TRIM(UPPER('query (10)'!M1280))</f>
        <v>DE-474</v>
      </c>
      <c r="D1280" s="38" t="str">
        <f>TRIM(UPPER(IFERROR(_xlfn.TEXTBEFORE('query (10)'!L1280,"("),'query (10)'!L1280)))</f>
        <v>OUTER RING DEMAGNETIZING MACHINE</v>
      </c>
      <c r="E1280" s="38" t="str">
        <f>IFERROR(TRIM(UPPER(_xlfn.TEXTBEFORE(_xlfn.TEXTAFTER('query (10)'!L1280,"("),")"))),"")</f>
        <v/>
      </c>
      <c r="F1280" s="38" t="str">
        <f>TRIM('query (10)'!K1280)</f>
        <v>KWD4</v>
      </c>
      <c r="G1280" s="38" t="str">
        <f>IF('query (10)'!J1280="","",'query (10)'!J1280)</f>
        <v>Electrical Control</v>
      </c>
      <c r="H1280" s="38" t="str">
        <f>TRIM(UPPER('query (10)'!J1280))</f>
        <v>ELECTRICAL CONTROL</v>
      </c>
      <c r="I1280" s="38" t="str">
        <f>IF('query (10)'!F1280="","",'query (10)'!F1280)</f>
        <v>Time-based Maintenance</v>
      </c>
      <c r="J1280" s="38" t="str">
        <f>IF('query (10)'!F1280="","",IFERROR(INDEX(Cleaning_Rules!$B$14:$B$17,MATCH(TRIM('query (10)'!F1280),Cleaning_Rules!$A$14:$A$17,0)),"UNKNOWN"))</f>
        <v>TBM</v>
      </c>
      <c r="K1280" s="38" t="str">
        <f>IF('query (10)'!G1280="","",'query (10)'!G1280)</f>
        <v>แผนใหม่</v>
      </c>
      <c r="L1280" s="38" t="str">
        <f>IF('query (10)'!G1280="","MISSING",IFERROR(INDEX(Cleaning_Rules!$B$5:$B$10,MATCH(TRIM('query (10)'!G1280),Cleaning_Rules!$A$5:$A$10,0)),"UNKNOWN"))</f>
        <v>NEW_PLAN</v>
      </c>
      <c r="M1280" s="38" t="str">
        <f>IF('query (10)'!I1280="","",'query (10)'!I1280)</f>
        <v>Electrical</v>
      </c>
      <c r="N1280" s="38" t="str">
        <f>IF('query (10)'!O1280="","",'query (10)'!O1280)</f>
        <v>Inspection</v>
      </c>
      <c r="O1280" s="38" t="str">
        <f>IF('query (10)'!P1280="","",'query (10)'!P1280)</f>
        <v>Medium</v>
      </c>
      <c r="P1280" s="38" t="str">
        <f>IF('query (10)'!N1280="","",'query (10)'!N1280)</f>
        <v xml:space="preserve">Check Touch screen 
Check Cable and Connector
Check oil leak in Control Panel
Check Ventilation of Inverter
Check Wire insulation of Reed Switch
Check Connecting Pole of Reed Switch
Check Connecting Pole of Proximity Switch
Check Surface of Proximity
</v>
      </c>
      <c r="Q1280" s="38" t="str">
        <f>TRIM('query (10)'!N1280)</f>
        <v xml:space="preserve">Check Touch screen 
Check Cable and Connector
Check oil leak in Control Panel
Check Ventilation of Inverter
Check Wire insulation of Reed Switch
Check Connecting Pole of Reed Switch
Check Connecting Pole of Proximity Switch
Check Surface of Proximity
</v>
      </c>
      <c r="R1280" s="38" t="str">
        <f>TRIM(UPPER('query (10)'!R1280))</f>
        <v/>
      </c>
      <c r="S1280" s="38" t="str">
        <f>TRIM(UPPER('query (10)'!S1280))</f>
        <v/>
      </c>
      <c r="T1280" s="38" t="str">
        <f>IF('query (10)'!Q1280="","",TRIM(UPPER('query (10)'!Q1280)))</f>
        <v/>
      </c>
      <c r="U1280" s="38" t="str">
        <f>IF('query (10)'!T1280="","",'query (10)'!T1280)</f>
        <v/>
      </c>
      <c r="V1280" s="39" t="str">
        <f>IF('query (10)'!T1280="","",IFERROR(VALUE('query (10)'!T1280),""))</f>
        <v/>
      </c>
      <c r="W1280" s="40">
        <f>IF('query (10)'!U1280="","",'query (10)'!U1280)</f>
        <v>0</v>
      </c>
      <c r="X1280" s="39">
        <f>IF('query (10)'!V1280="","",'query (10)'!V1280)</f>
        <v>90</v>
      </c>
      <c r="Y1280" s="41">
        <f>IF('query (10)'!W1280="","",'query (10)'!W1280)</f>
        <v>46057</v>
      </c>
      <c r="Z1280" s="41" t="str">
        <f>IF('query (10)'!X1280="","",'query (10)'!X1280)</f>
        <v/>
      </c>
      <c r="AA1280" s="41">
        <f>IF('query (10)'!Y1280="","",'query (10)'!Y1280)</f>
        <v>46057</v>
      </c>
      <c r="AB1280" s="41">
        <f>IF('query (10)'!Z1280="","",'query (10)'!Z1280)</f>
        <v>46147</v>
      </c>
      <c r="AC1280" s="38" t="str">
        <f>IF(OR('query (10)'!AA1280="",COUNTIF(Cleaning_Rules!$A$21:$A$26,TRIM('query (10)'!AA1280))&gt;0),"",TRIM('query (10)'!AA1280))</f>
        <v/>
      </c>
      <c r="AD1280" s="38" t="str">
        <f>IF('query (10)'!AB1280="","",TRIM(IFERROR(_xlfn.TEXTBEFORE('query (10)'!AB1280,"("),'query (10)'!AB1280)))</f>
        <v/>
      </c>
      <c r="AE1280" s="38" t="str">
        <f>IFERROR(LOWER(TRIM(_xlfn.TEXTBEFORE(_xlfn.TEXTAFTER('query (10)'!AB1280,"("),")"))),"")</f>
        <v/>
      </c>
      <c r="AF1280" s="38" t="str">
        <f>IF('query (10)'!AD1280="","",TRIM('query (10)'!AD1280))</f>
        <v>ณัฐดนัย จุฑาเทพ</v>
      </c>
      <c r="AG1280" s="38" t="str">
        <f>IF('query (10)'!AE1280="","",TRIM('query (10)'!AE1280))</f>
        <v>ณัฐดนัย จุฑาเทพ</v>
      </c>
      <c r="AH1280" s="38" t="str">
        <f>IF('query (10)'!AF1280="","",IFERROR(VALUE('query (10)'!AF1280),""))</f>
        <v/>
      </c>
      <c r="AI1280" s="38" t="str">
        <f>IF('query (10)'!AG1280="","",TRIM('query (10)'!AG1280))</f>
        <v/>
      </c>
      <c r="AJ1280" s="38" t="str">
        <f>IF('query (10)'!AH1280="","",IFERROR(VALUE('query (10)'!AH1280),""))</f>
        <v/>
      </c>
      <c r="AK1280" s="38" t="str">
        <f>IF('query (10)'!AI1280="","",TRIM('query (10)'!AI1280))</f>
        <v/>
      </c>
      <c r="AL1280" s="42">
        <f t="shared" si="95"/>
        <v>2026</v>
      </c>
      <c r="AM1280" s="42" t="str">
        <f t="shared" si="96"/>
        <v>2026-02</v>
      </c>
      <c r="AN1280" s="42" t="str">
        <f t="shared" ca="1" si="97"/>
        <v>OVERDUE</v>
      </c>
      <c r="AO1280" s="42" t="str">
        <f t="shared" si="98"/>
        <v>DE-474 | OUTER RING DEMAGNETIZING MACHINE | KWD4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280" s="42" t="str">
        <f>_xlfn.TEXTJOIN("; ",TRUE,IF(COUNTA('query (10)'!A1280:AK1280)&lt;=6,"NEAR_EMPTY_ROW",""),IF($K1280="","MISSING_STATUS",""),IF(AND($K1280="เสร็จสิ้น",$Z1280=""),"DONE_NO_ACTUAL_DATE",""),IF(AND($I1280="Condition-based Maintenance",$AH1280=""),"CBM_NO_MEASUREMENT",""),IF(OR($X1280="",$X1280=0),"INVALID_PERIOD",""),IF(AND($AA1280&lt;&gt;"",$AB1280&lt;&gt;"",$AB1280&lt;$AA1280),"DATE_SEQUENCE_ERROR",""),IF(AND($AB1280&lt;&gt;"",$AB1280&gt;DATE(2030,12,31)),"DATE_OUTLIER",""),IF($C1280="","MISSING_QRCODE",""),IF($J1280="UNKNOWN","UNKNOWN_PM_TYPE",""),IF($L1280="UNKNOWN","UNKNOWN_STATUS",""))</f>
        <v/>
      </c>
      <c r="AQ1280" s="42" t="str">
        <f t="shared" si="99"/>
        <v>NO</v>
      </c>
    </row>
    <row r="1281" spans="1:43" x14ac:dyDescent="0.3">
      <c r="A1281" s="38">
        <f>IF('query (10)'!A1281="","",'query (10)'!A1281)</f>
        <v>1460</v>
      </c>
      <c r="B1281" s="38" t="str">
        <f>IF('query (10)'!B1281="","",'query (10)'!B1281)</f>
        <v/>
      </c>
      <c r="C1281" s="38" t="str">
        <f>TRIM(UPPER('query (10)'!M1281))</f>
        <v>DE-591</v>
      </c>
      <c r="D1281" s="38" t="str">
        <f>TRIM(UPPER(IFERROR(_xlfn.TEXTBEFORE('query (10)'!L1281,"("),'query (10)'!L1281)))</f>
        <v>OUTER RING DEMAGNETIZING MACHINE</v>
      </c>
      <c r="E1281" s="38" t="str">
        <f>IFERROR(TRIM(UPPER(_xlfn.TEXTBEFORE(_xlfn.TEXTAFTER('query (10)'!L1281,"("),")"))),"")</f>
        <v/>
      </c>
      <c r="F1281" s="38" t="str">
        <f>TRIM('query (10)'!K1281)</f>
        <v>KWD5</v>
      </c>
      <c r="G1281" s="38" t="str">
        <f>IF('query (10)'!J1281="","",'query (10)'!J1281)</f>
        <v>Electrical Control</v>
      </c>
      <c r="H1281" s="38" t="str">
        <f>TRIM(UPPER('query (10)'!J1281))</f>
        <v>ELECTRICAL CONTROL</v>
      </c>
      <c r="I1281" s="38" t="str">
        <f>IF('query (10)'!F1281="","",'query (10)'!F1281)</f>
        <v>Time-based Maintenance</v>
      </c>
      <c r="J1281" s="38" t="str">
        <f>IF('query (10)'!F1281="","",IFERROR(INDEX(Cleaning_Rules!$B$14:$B$17,MATCH(TRIM('query (10)'!F1281),Cleaning_Rules!$A$14:$A$17,0)),"UNKNOWN"))</f>
        <v>TBM</v>
      </c>
      <c r="K1281" s="38" t="str">
        <f>IF('query (10)'!G1281="","",'query (10)'!G1281)</f>
        <v>แผนใหม่</v>
      </c>
      <c r="L1281" s="38" t="str">
        <f>IF('query (10)'!G1281="","MISSING",IFERROR(INDEX(Cleaning_Rules!$B$5:$B$10,MATCH(TRIM('query (10)'!G1281),Cleaning_Rules!$A$5:$A$10,0)),"UNKNOWN"))</f>
        <v>NEW_PLAN</v>
      </c>
      <c r="M1281" s="38" t="str">
        <f>IF('query (10)'!I1281="","",'query (10)'!I1281)</f>
        <v>Electrical</v>
      </c>
      <c r="N1281" s="38" t="str">
        <f>IF('query (10)'!O1281="","",'query (10)'!O1281)</f>
        <v>Inspection</v>
      </c>
      <c r="O1281" s="38" t="str">
        <f>IF('query (10)'!P1281="","",'query (10)'!P1281)</f>
        <v>Medium</v>
      </c>
      <c r="P1281" s="38" t="str">
        <f>IF('query (10)'!N1281="","",'query (10)'!N1281)</f>
        <v xml:space="preserve">Check Touch screen 
Check Cable and Connector
Check oil leak in Control Panel
Check Ventilation of Inverter
Check Wire insulation of Reed Switch
Check Connecting Pole of Reed Switch
Check Connecting Pole of Proximity Switch
Check Surface of Proximity
</v>
      </c>
      <c r="Q1281" s="38" t="str">
        <f>TRIM('query (10)'!N1281)</f>
        <v xml:space="preserve">Check Touch screen 
Check Cable and Connector
Check oil leak in Control Panel
Check Ventilation of Inverter
Check Wire insulation of Reed Switch
Check Connecting Pole of Reed Switch
Check Connecting Pole of Proximity Switch
Check Surface of Proximity
</v>
      </c>
      <c r="R1281" s="38" t="str">
        <f>TRIM(UPPER('query (10)'!R1281))</f>
        <v/>
      </c>
      <c r="S1281" s="38" t="str">
        <f>TRIM(UPPER('query (10)'!S1281))</f>
        <v/>
      </c>
      <c r="T1281" s="38" t="str">
        <f>IF('query (10)'!Q1281="","",TRIM(UPPER('query (10)'!Q1281)))</f>
        <v/>
      </c>
      <c r="U1281" s="38" t="str">
        <f>IF('query (10)'!T1281="","",'query (10)'!T1281)</f>
        <v/>
      </c>
      <c r="V1281" s="39" t="str">
        <f>IF('query (10)'!T1281="","",IFERROR(VALUE('query (10)'!T1281),""))</f>
        <v/>
      </c>
      <c r="W1281" s="40">
        <f>IF('query (10)'!U1281="","",'query (10)'!U1281)</f>
        <v>0</v>
      </c>
      <c r="X1281" s="39">
        <f>IF('query (10)'!V1281="","",'query (10)'!V1281)</f>
        <v>90</v>
      </c>
      <c r="Y1281" s="41">
        <f>IF('query (10)'!W1281="","",'query (10)'!W1281)</f>
        <v>46058</v>
      </c>
      <c r="Z1281" s="41" t="str">
        <f>IF('query (10)'!X1281="","",'query (10)'!X1281)</f>
        <v/>
      </c>
      <c r="AA1281" s="41">
        <f>IF('query (10)'!Y1281="","",'query (10)'!Y1281)</f>
        <v>46058</v>
      </c>
      <c r="AB1281" s="41">
        <f>IF('query (10)'!Z1281="","",'query (10)'!Z1281)</f>
        <v>46148</v>
      </c>
      <c r="AC1281" s="38" t="str">
        <f>IF(OR('query (10)'!AA1281="",COUNTIF(Cleaning_Rules!$A$21:$A$26,TRIM('query (10)'!AA1281))&gt;0),"",TRIM('query (10)'!AA1281))</f>
        <v/>
      </c>
      <c r="AD1281" s="38" t="str">
        <f>IF('query (10)'!AB1281="","",TRIM(IFERROR(_xlfn.TEXTBEFORE('query (10)'!AB1281,"("),'query (10)'!AB1281)))</f>
        <v/>
      </c>
      <c r="AE1281" s="38" t="str">
        <f>IFERROR(LOWER(TRIM(_xlfn.TEXTBEFORE(_xlfn.TEXTAFTER('query (10)'!AB1281,"("),")"))),"")</f>
        <v/>
      </c>
      <c r="AF1281" s="38" t="str">
        <f>IF('query (10)'!AD1281="","",TRIM('query (10)'!AD1281))</f>
        <v>ณัฐดนัย จุฑาเทพ</v>
      </c>
      <c r="AG1281" s="38" t="str">
        <f>IF('query (10)'!AE1281="","",TRIM('query (10)'!AE1281))</f>
        <v>ณัฐดนัย จุฑาเทพ</v>
      </c>
      <c r="AH1281" s="38" t="str">
        <f>IF('query (10)'!AF1281="","",IFERROR(VALUE('query (10)'!AF1281),""))</f>
        <v/>
      </c>
      <c r="AI1281" s="38" t="str">
        <f>IF('query (10)'!AG1281="","",TRIM('query (10)'!AG1281))</f>
        <v/>
      </c>
      <c r="AJ1281" s="38" t="str">
        <f>IF('query (10)'!AH1281="","",IFERROR(VALUE('query (10)'!AH1281),""))</f>
        <v/>
      </c>
      <c r="AK1281" s="38" t="str">
        <f>IF('query (10)'!AI1281="","",TRIM('query (10)'!AI1281))</f>
        <v/>
      </c>
      <c r="AL1281" s="42">
        <f t="shared" si="95"/>
        <v>2026</v>
      </c>
      <c r="AM1281" s="42" t="str">
        <f t="shared" si="96"/>
        <v>2026-02</v>
      </c>
      <c r="AN1281" s="42" t="str">
        <f t="shared" ca="1" si="97"/>
        <v>OVERDUE</v>
      </c>
      <c r="AO1281" s="42" t="str">
        <f t="shared" si="98"/>
        <v>DE-591 | OUTER RING DEMAGNETIZING MACHINE | KWD5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281" s="42" t="str">
        <f>_xlfn.TEXTJOIN("; ",TRUE,IF(COUNTA('query (10)'!A1281:AK1281)&lt;=6,"NEAR_EMPTY_ROW",""),IF($K1281="","MISSING_STATUS",""),IF(AND($K1281="เสร็จสิ้น",$Z1281=""),"DONE_NO_ACTUAL_DATE",""),IF(AND($I1281="Condition-based Maintenance",$AH1281=""),"CBM_NO_MEASUREMENT",""),IF(OR($X1281="",$X1281=0),"INVALID_PERIOD",""),IF(AND($AA1281&lt;&gt;"",$AB1281&lt;&gt;"",$AB1281&lt;$AA1281),"DATE_SEQUENCE_ERROR",""),IF(AND($AB1281&lt;&gt;"",$AB1281&gt;DATE(2030,12,31)),"DATE_OUTLIER",""),IF($C1281="","MISSING_QRCODE",""),IF($J1281="UNKNOWN","UNKNOWN_PM_TYPE",""),IF($L1281="UNKNOWN","UNKNOWN_STATUS",""))</f>
        <v/>
      </c>
      <c r="AQ1281" s="42" t="str">
        <f t="shared" si="99"/>
        <v>NO</v>
      </c>
    </row>
    <row r="1282" spans="1:43" x14ac:dyDescent="0.3">
      <c r="A1282" s="38">
        <f>IF('query (10)'!A1282="","",'query (10)'!A1282)</f>
        <v>1461</v>
      </c>
      <c r="B1282" s="38" t="str">
        <f>IF('query (10)'!B1282="","",'query (10)'!B1282)</f>
        <v/>
      </c>
      <c r="C1282" s="38" t="str">
        <f>TRIM(UPPER('query (10)'!M1282))</f>
        <v>DE-695</v>
      </c>
      <c r="D1282" s="38" t="str">
        <f>TRIM(UPPER(IFERROR(_xlfn.TEXTBEFORE('query (10)'!L1282,"("),'query (10)'!L1282)))</f>
        <v>OUTER RING DEMAGNETIZING MACHINE</v>
      </c>
      <c r="E1282" s="38" t="str">
        <f>IFERROR(TRIM(UPPER(_xlfn.TEXTBEFORE(_xlfn.TEXTAFTER('query (10)'!L1282,"("),")"))),"")</f>
        <v/>
      </c>
      <c r="F1282" s="38" t="str">
        <f>TRIM('query (10)'!K1282)</f>
        <v>KWD6</v>
      </c>
      <c r="G1282" s="38" t="str">
        <f>IF('query (10)'!J1282="","",'query (10)'!J1282)</f>
        <v>Electrical Control</v>
      </c>
      <c r="H1282" s="38" t="str">
        <f>TRIM(UPPER('query (10)'!J1282))</f>
        <v>ELECTRICAL CONTROL</v>
      </c>
      <c r="I1282" s="38" t="str">
        <f>IF('query (10)'!F1282="","",'query (10)'!F1282)</f>
        <v>Time-based Maintenance</v>
      </c>
      <c r="J1282" s="38" t="str">
        <f>IF('query (10)'!F1282="","",IFERROR(INDEX(Cleaning_Rules!$B$14:$B$17,MATCH(TRIM('query (10)'!F1282),Cleaning_Rules!$A$14:$A$17,0)),"UNKNOWN"))</f>
        <v>TBM</v>
      </c>
      <c r="K1282" s="38" t="str">
        <f>IF('query (10)'!G1282="","",'query (10)'!G1282)</f>
        <v>แผนใหม่</v>
      </c>
      <c r="L1282" s="38" t="str">
        <f>IF('query (10)'!G1282="","MISSING",IFERROR(INDEX(Cleaning_Rules!$B$5:$B$10,MATCH(TRIM('query (10)'!G1282),Cleaning_Rules!$A$5:$A$10,0)),"UNKNOWN"))</f>
        <v>NEW_PLAN</v>
      </c>
      <c r="M1282" s="38" t="str">
        <f>IF('query (10)'!I1282="","",'query (10)'!I1282)</f>
        <v>Electrical</v>
      </c>
      <c r="N1282" s="38" t="str">
        <f>IF('query (10)'!O1282="","",'query (10)'!O1282)</f>
        <v>Inspection</v>
      </c>
      <c r="O1282" s="38" t="str">
        <f>IF('query (10)'!P1282="","",'query (10)'!P1282)</f>
        <v>Medium</v>
      </c>
      <c r="P1282" s="38" t="str">
        <f>IF('query (10)'!N1282="","",'query (10)'!N1282)</f>
        <v xml:space="preserve">Check Touch screen 
Check Cable and Connector
Check oil leak in Control Panel
Check Ventilation of Inverter
Check Wire insulation of Reed Switch
Check Connecting Pole of Reed Switch
Check Connecting Pole of Proximity Switch
Check Surface of Proximity
</v>
      </c>
      <c r="Q1282" s="38" t="str">
        <f>TRIM('query (10)'!N1282)</f>
        <v xml:space="preserve">Check Touch screen 
Check Cable and Connector
Check oil leak in Control Panel
Check Ventilation of Inverter
Check Wire insulation of Reed Switch
Check Connecting Pole of Reed Switch
Check Connecting Pole of Proximity Switch
Check Surface of Proximity
</v>
      </c>
      <c r="R1282" s="38" t="str">
        <f>TRIM(UPPER('query (10)'!R1282))</f>
        <v/>
      </c>
      <c r="S1282" s="38" t="str">
        <f>TRIM(UPPER('query (10)'!S1282))</f>
        <v/>
      </c>
      <c r="T1282" s="38" t="str">
        <f>IF('query (10)'!Q1282="","",TRIM(UPPER('query (10)'!Q1282)))</f>
        <v/>
      </c>
      <c r="U1282" s="38" t="str">
        <f>IF('query (10)'!T1282="","",'query (10)'!T1282)</f>
        <v/>
      </c>
      <c r="V1282" s="39" t="str">
        <f>IF('query (10)'!T1282="","",IFERROR(VALUE('query (10)'!T1282),""))</f>
        <v/>
      </c>
      <c r="W1282" s="40">
        <f>IF('query (10)'!U1282="","",'query (10)'!U1282)</f>
        <v>0</v>
      </c>
      <c r="X1282" s="39">
        <f>IF('query (10)'!V1282="","",'query (10)'!V1282)</f>
        <v>90</v>
      </c>
      <c r="Y1282" s="41">
        <f>IF('query (10)'!W1282="","",'query (10)'!W1282)</f>
        <v>46059</v>
      </c>
      <c r="Z1282" s="41" t="str">
        <f>IF('query (10)'!X1282="","",'query (10)'!X1282)</f>
        <v/>
      </c>
      <c r="AA1282" s="41">
        <f>IF('query (10)'!Y1282="","",'query (10)'!Y1282)</f>
        <v>46059</v>
      </c>
      <c r="AB1282" s="41">
        <f>IF('query (10)'!Z1282="","",'query (10)'!Z1282)</f>
        <v>46149</v>
      </c>
      <c r="AC1282" s="38" t="str">
        <f>IF(OR('query (10)'!AA1282="",COUNTIF(Cleaning_Rules!$A$21:$A$26,TRIM('query (10)'!AA1282))&gt;0),"",TRIM('query (10)'!AA1282))</f>
        <v/>
      </c>
      <c r="AD1282" s="38" t="str">
        <f>IF('query (10)'!AB1282="","",TRIM(IFERROR(_xlfn.TEXTBEFORE('query (10)'!AB1282,"("),'query (10)'!AB1282)))</f>
        <v/>
      </c>
      <c r="AE1282" s="38" t="str">
        <f>IFERROR(LOWER(TRIM(_xlfn.TEXTBEFORE(_xlfn.TEXTAFTER('query (10)'!AB1282,"("),")"))),"")</f>
        <v/>
      </c>
      <c r="AF1282" s="38" t="str">
        <f>IF('query (10)'!AD1282="","",TRIM('query (10)'!AD1282))</f>
        <v>ณัฐดนัย จุฑาเทพ</v>
      </c>
      <c r="AG1282" s="38" t="str">
        <f>IF('query (10)'!AE1282="","",TRIM('query (10)'!AE1282))</f>
        <v>ณัฐดนัย จุฑาเทพ</v>
      </c>
      <c r="AH1282" s="38" t="str">
        <f>IF('query (10)'!AF1282="","",IFERROR(VALUE('query (10)'!AF1282),""))</f>
        <v/>
      </c>
      <c r="AI1282" s="38" t="str">
        <f>IF('query (10)'!AG1282="","",TRIM('query (10)'!AG1282))</f>
        <v/>
      </c>
      <c r="AJ1282" s="38" t="str">
        <f>IF('query (10)'!AH1282="","",IFERROR(VALUE('query (10)'!AH1282),""))</f>
        <v/>
      </c>
      <c r="AK1282" s="38" t="str">
        <f>IF('query (10)'!AI1282="","",TRIM('query (10)'!AI1282))</f>
        <v/>
      </c>
      <c r="AL1282" s="42">
        <f t="shared" si="95"/>
        <v>2026</v>
      </c>
      <c r="AM1282" s="42" t="str">
        <f t="shared" si="96"/>
        <v>2026-02</v>
      </c>
      <c r="AN1282" s="42" t="str">
        <f t="shared" ca="1" si="97"/>
        <v>OVERDUE</v>
      </c>
      <c r="AO1282" s="42" t="str">
        <f t="shared" si="98"/>
        <v>DE-695 | OUTER RING DEMAGNETIZING MACHINE | KWD6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282" s="42" t="str">
        <f>_xlfn.TEXTJOIN("; ",TRUE,IF(COUNTA('query (10)'!A1282:AK1282)&lt;=6,"NEAR_EMPTY_ROW",""),IF($K1282="","MISSING_STATUS",""),IF(AND($K1282="เสร็จสิ้น",$Z1282=""),"DONE_NO_ACTUAL_DATE",""),IF(AND($I1282="Condition-based Maintenance",$AH1282=""),"CBM_NO_MEASUREMENT",""),IF(OR($X1282="",$X1282=0),"INVALID_PERIOD",""),IF(AND($AA1282&lt;&gt;"",$AB1282&lt;&gt;"",$AB1282&lt;$AA1282),"DATE_SEQUENCE_ERROR",""),IF(AND($AB1282&lt;&gt;"",$AB1282&gt;DATE(2030,12,31)),"DATE_OUTLIER",""),IF($C1282="","MISSING_QRCODE",""),IF($J1282="UNKNOWN","UNKNOWN_PM_TYPE",""),IF($L1282="UNKNOWN","UNKNOWN_STATUS",""))</f>
        <v/>
      </c>
      <c r="AQ1282" s="42" t="str">
        <f t="shared" si="99"/>
        <v>NO</v>
      </c>
    </row>
    <row r="1283" spans="1:43" x14ac:dyDescent="0.3">
      <c r="A1283" s="38">
        <f>IF('query (10)'!A1283="","",'query (10)'!A1283)</f>
        <v>1462</v>
      </c>
      <c r="B1283" s="38">
        <f>IF('query (10)'!B1283="","",'query (10)'!B1283)</f>
        <v>19875</v>
      </c>
      <c r="C1283" s="38" t="str">
        <f>TRIM(UPPER('query (10)'!M1283))</f>
        <v>DE-839</v>
      </c>
      <c r="D1283" s="38" t="str">
        <f>TRIM(UPPER(IFERROR(_xlfn.TEXTBEFORE('query (10)'!L1283,"("),'query (10)'!L1283)))</f>
        <v>OUTER RING DEMAGNETIZING MACHINE</v>
      </c>
      <c r="E1283" s="38" t="str">
        <f>IFERROR(TRIM(UPPER(_xlfn.TEXTBEFORE(_xlfn.TEXTAFTER('query (10)'!L1283,"("),")"))),"")</f>
        <v/>
      </c>
      <c r="F1283" s="38" t="str">
        <f>TRIM('query (10)'!K1283)</f>
        <v>KWD7</v>
      </c>
      <c r="G1283" s="38" t="str">
        <f>IF('query (10)'!J1283="","",'query (10)'!J1283)</f>
        <v>Electrical Control</v>
      </c>
      <c r="H1283" s="38" t="str">
        <f>TRIM(UPPER('query (10)'!J1283))</f>
        <v>ELECTRICAL CONTROL</v>
      </c>
      <c r="I1283" s="38" t="str">
        <f>IF('query (10)'!F1283="","",'query (10)'!F1283)</f>
        <v>Time-based Maintenance</v>
      </c>
      <c r="J1283" s="38" t="str">
        <f>IF('query (10)'!F1283="","",IFERROR(INDEX(Cleaning_Rules!$B$14:$B$17,MATCH(TRIM('query (10)'!F1283),Cleaning_Rules!$A$14:$A$17,0)),"UNKNOWN"))</f>
        <v>TBM</v>
      </c>
      <c r="K1283" s="38" t="str">
        <f>IF('query (10)'!G1283="","",'query (10)'!G1283)</f>
        <v>กำลังดำเนินการ</v>
      </c>
      <c r="L1283" s="38" t="str">
        <f>IF('query (10)'!G1283="","MISSING",IFERROR(INDEX(Cleaning_Rules!$B$5:$B$10,MATCH(TRIM('query (10)'!G1283),Cleaning_Rules!$A$5:$A$10,0)),"UNKNOWN"))</f>
        <v>IN_PROGRESS</v>
      </c>
      <c r="M1283" s="38" t="str">
        <f>IF('query (10)'!I1283="","",'query (10)'!I1283)</f>
        <v>Electrical</v>
      </c>
      <c r="N1283" s="38" t="str">
        <f>IF('query (10)'!O1283="","",'query (10)'!O1283)</f>
        <v>Inspection</v>
      </c>
      <c r="O1283" s="38" t="str">
        <f>IF('query (10)'!P1283="","",'query (10)'!P1283)</f>
        <v>Medium</v>
      </c>
      <c r="P1283" s="38" t="str">
        <f>IF('query (10)'!N1283="","",'query (10)'!N1283)</f>
        <v xml:space="preserve">Check Touch screen 
Check Cable and Connector
Check oil leak in Control Panel
Check Ventilation of Inverter
Check Wire insulation of Reed Switch
Check Connecting Pole of Reed Switch
Check Connecting Pole of Proximity Switch
Check Surface of Proximity
</v>
      </c>
      <c r="Q1283" s="38" t="str">
        <f>TRIM('query (10)'!N1283)</f>
        <v xml:space="preserve">Check Touch screen 
Check Cable and Connector
Check oil leak in Control Panel
Check Ventilation of Inverter
Check Wire insulation of Reed Switch
Check Connecting Pole of Reed Switch
Check Connecting Pole of Proximity Switch
Check Surface of Proximity
</v>
      </c>
      <c r="R1283" s="38" t="str">
        <f>TRIM(UPPER('query (10)'!R1283))</f>
        <v/>
      </c>
      <c r="S1283" s="38" t="str">
        <f>TRIM(UPPER('query (10)'!S1283))</f>
        <v/>
      </c>
      <c r="T1283" s="38" t="str">
        <f>IF('query (10)'!Q1283="","",TRIM(UPPER('query (10)'!Q1283)))</f>
        <v/>
      </c>
      <c r="U1283" s="38" t="str">
        <f>IF('query (10)'!T1283="","",'query (10)'!T1283)</f>
        <v/>
      </c>
      <c r="V1283" s="39" t="str">
        <f>IF('query (10)'!T1283="","",IFERROR(VALUE('query (10)'!T1283),""))</f>
        <v/>
      </c>
      <c r="W1283" s="40">
        <f>IF('query (10)'!U1283="","",'query (10)'!U1283)</f>
        <v>0</v>
      </c>
      <c r="X1283" s="39">
        <f>IF('query (10)'!V1283="","",'query (10)'!V1283)</f>
        <v>90</v>
      </c>
      <c r="Y1283" s="41">
        <f>IF('query (10)'!W1283="","",'query (10)'!W1283)</f>
        <v>46060</v>
      </c>
      <c r="Z1283" s="41" t="str">
        <f>IF('query (10)'!X1283="","",'query (10)'!X1283)</f>
        <v/>
      </c>
      <c r="AA1283" s="41">
        <f>IF('query (10)'!Y1283="","",'query (10)'!Y1283)</f>
        <v>46060</v>
      </c>
      <c r="AB1283" s="41">
        <f>IF('query (10)'!Z1283="","",'query (10)'!Z1283)</f>
        <v>46150</v>
      </c>
      <c r="AC1283" s="38" t="str">
        <f>IF(OR('query (10)'!AA1283="",COUNTIF(Cleaning_Rules!$A$21:$A$26,TRIM('query (10)'!AA1283))&gt;0),"",TRIM('query (10)'!AA1283))</f>
        <v/>
      </c>
      <c r="AD1283" s="38" t="str">
        <f>IF('query (10)'!AB1283="","",TRIM(IFERROR(_xlfn.TEXTBEFORE('query (10)'!AB1283,"("),'query (10)'!AB1283)))</f>
        <v>เริ่มซ่อมงาน PM แล้ว รับผิดชอบโดย NATDANAI JUTHATHEP</v>
      </c>
      <c r="AE1283" s="38" t="str">
        <f>IFERROR(LOWER(TRIM(_xlfn.TEXTBEFORE(_xlfn.TEXTAFTER('query (10)'!AB1283,"("),")"))),"")</f>
        <v>juthathep-n-4697@nsk.com</v>
      </c>
      <c r="AF1283" s="38" t="str">
        <f>IF('query (10)'!AD1283="","",TRIM('query (10)'!AD1283))</f>
        <v>ณัฐดนัย จุฑาเทพ</v>
      </c>
      <c r="AG1283" s="38" t="str">
        <f>IF('query (10)'!AE1283="","",TRIM('query (10)'!AE1283))</f>
        <v>ณัฐดนัย จุฑาเทพ</v>
      </c>
      <c r="AH1283" s="38" t="str">
        <f>IF('query (10)'!AF1283="","",IFERROR(VALUE('query (10)'!AF1283),""))</f>
        <v/>
      </c>
      <c r="AI1283" s="38" t="str">
        <f>IF('query (10)'!AG1283="","",TRIM('query (10)'!AG1283))</f>
        <v/>
      </c>
      <c r="AJ1283" s="38" t="str">
        <f>IF('query (10)'!AH1283="","",IFERROR(VALUE('query (10)'!AH1283),""))</f>
        <v/>
      </c>
      <c r="AK1283" s="38" t="str">
        <f>IF('query (10)'!AI1283="","",TRIM('query (10)'!AI1283))</f>
        <v/>
      </c>
      <c r="AL1283" s="42">
        <f t="shared" ref="AL1283:AL1346" si="100">IF($Y1283="","",YEAR($Y1283))</f>
        <v>2026</v>
      </c>
      <c r="AM1283" s="42" t="str">
        <f t="shared" ref="AM1283:AM1346" si="101">IF($Y1283="","",TEXT($Y1283,"yyyy-mm"))</f>
        <v>2026-02</v>
      </c>
      <c r="AN1283" s="42" t="str">
        <f t="shared" ref="AN1283:AN1346" ca="1" si="102">IF(OR($AB1283="",$L1283="COMPLETED"),"",IF($AB1283&lt;TODAY(),"OVERDUE","ON_SCHEDULE"))</f>
        <v>OVERDUE</v>
      </c>
      <c r="AO1283" s="42" t="str">
        <f t="shared" ref="AO1283:AO1346" si="103">_xlfn.TEXTJOIN(" | ",TRUE,$C1283,$D1283,$E1283,$F1283,$H1283,$I1283,$M1283,$N1283,$O1283,$Q1283,$R1283,$S1283,$T1283,$AC1283,$AD1283,$AG1283)</f>
        <v>DE-839 | OUTER RING DEMAGNETIZING MACHINE | KWD7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NATDANAI JUTHATHEP | ณัฐดนัย จุฑาเทพ</v>
      </c>
      <c r="AP1283" s="42" t="str">
        <f>_xlfn.TEXTJOIN("; ",TRUE,IF(COUNTA('query (10)'!A1283:AK1283)&lt;=6,"NEAR_EMPTY_ROW",""),IF($K1283="","MISSING_STATUS",""),IF(AND($K1283="เสร็จสิ้น",$Z1283=""),"DONE_NO_ACTUAL_DATE",""),IF(AND($I1283="Condition-based Maintenance",$AH1283=""),"CBM_NO_MEASUREMENT",""),IF(OR($X1283="",$X1283=0),"INVALID_PERIOD",""),IF(AND($AA1283&lt;&gt;"",$AB1283&lt;&gt;"",$AB1283&lt;$AA1283),"DATE_SEQUENCE_ERROR",""),IF(AND($AB1283&lt;&gt;"",$AB1283&gt;DATE(2030,12,31)),"DATE_OUTLIER",""),IF($C1283="","MISSING_QRCODE",""),IF($J1283="UNKNOWN","UNKNOWN_PM_TYPE",""),IF($L1283="UNKNOWN","UNKNOWN_STATUS",""))</f>
        <v/>
      </c>
      <c r="AQ1283" s="42" t="str">
        <f t="shared" ref="AQ1283:AQ1346" si="104">IF($W1283="","",IF($W1283&gt;0,"YES","NO"))</f>
        <v>NO</v>
      </c>
    </row>
    <row r="1284" spans="1:43" x14ac:dyDescent="0.3">
      <c r="A1284" s="38">
        <f>IF('query (10)'!A1284="","",'query (10)'!A1284)</f>
        <v>1463</v>
      </c>
      <c r="B1284" s="38">
        <f>IF('query (10)'!B1284="","",'query (10)'!B1284)</f>
        <v>20812</v>
      </c>
      <c r="C1284" s="38" t="str">
        <f>TRIM(UPPER('query (10)'!M1284))</f>
        <v>DE-256</v>
      </c>
      <c r="D1284" s="38" t="str">
        <f>TRIM(UPPER(IFERROR(_xlfn.TEXTBEFORE('query (10)'!L1284,"("),'query (10)'!L1284)))</f>
        <v>INNER RING DEMAGNETIZING MACHINE</v>
      </c>
      <c r="E1284" s="38" t="str">
        <f>IFERROR(TRIM(UPPER(_xlfn.TEXTBEFORE(_xlfn.TEXTAFTER('query (10)'!L1284,"("),")"))),"")</f>
        <v/>
      </c>
      <c r="F1284" s="38" t="str">
        <f>TRIM('query (10)'!K1284)</f>
        <v>KWD2</v>
      </c>
      <c r="G1284" s="38" t="str">
        <f>IF('query (10)'!J1284="","",'query (10)'!J1284)</f>
        <v>Electrical Control</v>
      </c>
      <c r="H1284" s="38" t="str">
        <f>TRIM(UPPER('query (10)'!J1284))</f>
        <v>ELECTRICAL CONTROL</v>
      </c>
      <c r="I1284" s="38" t="str">
        <f>IF('query (10)'!F1284="","",'query (10)'!F1284)</f>
        <v>Time-based Maintenance</v>
      </c>
      <c r="J1284" s="38" t="str">
        <f>IF('query (10)'!F1284="","",IFERROR(INDEX(Cleaning_Rules!$B$14:$B$17,MATCH(TRIM('query (10)'!F1284),Cleaning_Rules!$A$14:$A$17,0)),"UNKNOWN"))</f>
        <v>TBM</v>
      </c>
      <c r="K1284" s="38" t="str">
        <f>IF('query (10)'!G1284="","",'query (10)'!G1284)</f>
        <v>เสร็จสิ้น</v>
      </c>
      <c r="L1284" s="38" t="str">
        <f>IF('query (10)'!G1284="","MISSING",IFERROR(INDEX(Cleaning_Rules!$B$5:$B$10,MATCH(TRIM('query (10)'!G1284),Cleaning_Rules!$A$5:$A$10,0)),"UNKNOWN"))</f>
        <v>COMPLETED</v>
      </c>
      <c r="M1284" s="38" t="str">
        <f>IF('query (10)'!I1284="","",'query (10)'!I1284)</f>
        <v>Electrical</v>
      </c>
      <c r="N1284" s="38" t="str">
        <f>IF('query (10)'!O1284="","",'query (10)'!O1284)</f>
        <v>Inspection</v>
      </c>
      <c r="O1284" s="38" t="str">
        <f>IF('query (10)'!P1284="","",'query (10)'!P1284)</f>
        <v>Medium</v>
      </c>
      <c r="P1284" s="38" t="str">
        <f>IF('query (10)'!N1284="","",'query (10)'!N1284)</f>
        <v xml:space="preserve">Check Touch screen 
Check Cable and Connector
Check oil leak in Control Panel
Check Ventilation of Inverter
Check Wire insulation of Reed Switch
Check Connecting Pole of Reed Switch
Check Connecting Pole of Proximity Switch
Check Surface of Proximity
</v>
      </c>
      <c r="Q1284" s="38" t="str">
        <f>TRIM('query (10)'!N1284)</f>
        <v xml:space="preserve">Check Touch screen 
Check Cable and Connector
Check oil leak in Control Panel
Check Ventilation of Inverter
Check Wire insulation of Reed Switch
Check Connecting Pole of Reed Switch
Check Connecting Pole of Proximity Switch
Check Surface of Proximity
</v>
      </c>
      <c r="R1284" s="38" t="str">
        <f>TRIM(UPPER('query (10)'!R1284))</f>
        <v/>
      </c>
      <c r="S1284" s="38" t="str">
        <f>TRIM(UPPER('query (10)'!S1284))</f>
        <v/>
      </c>
      <c r="T1284" s="38" t="str">
        <f>IF('query (10)'!Q1284="","",TRIM(UPPER('query (10)'!Q1284)))</f>
        <v/>
      </c>
      <c r="U1284" s="38" t="str">
        <f>IF('query (10)'!T1284="","",'query (10)'!T1284)</f>
        <v/>
      </c>
      <c r="V1284" s="39" t="str">
        <f>IF('query (10)'!T1284="","",IFERROR(VALUE('query (10)'!T1284),""))</f>
        <v/>
      </c>
      <c r="W1284" s="40">
        <f>IF('query (10)'!U1284="","",'query (10)'!U1284)</f>
        <v>0</v>
      </c>
      <c r="X1284" s="39">
        <f>IF('query (10)'!V1284="","",'query (10)'!V1284)</f>
        <v>90</v>
      </c>
      <c r="Y1284" s="41">
        <f>IF('query (10)'!W1284="","",'query (10)'!W1284)</f>
        <v>46055</v>
      </c>
      <c r="Z1284" s="41">
        <f>IF('query (10)'!X1284="","",'query (10)'!X1284)</f>
        <v>46178</v>
      </c>
      <c r="AA1284" s="41">
        <f>IF('query (10)'!Y1284="","",'query (10)'!Y1284)</f>
        <v>46178</v>
      </c>
      <c r="AB1284" s="41">
        <f>IF('query (10)'!Z1284="","",'query (10)'!Z1284)</f>
        <v>46268</v>
      </c>
      <c r="AC1284" s="38" t="str">
        <f>IF(OR('query (10)'!AA1284="",COUNTIF(Cleaning_Rules!$A$21:$A$26,TRIM('query (10)'!AA1284))&gt;0),"",TRIM('query (10)'!AA1284))</f>
        <v/>
      </c>
      <c r="AD1284" s="38" t="str">
        <f>IF('query (10)'!AB1284="","",TRIM(IFERROR(_xlfn.TEXTBEFORE('query (10)'!AB1284,"("),'query (10)'!AB1284)))</f>
        <v>เริ่มซ่อมงาน PM แล้ว รับผิดชอบโดย PONGPITAK SONCHAI</v>
      </c>
      <c r="AE1284" s="38" t="str">
        <f>IFERROR(LOWER(TRIM(_xlfn.TEXTBEFORE(_xlfn.TEXTAFTER('query (10)'!AB1284,"("),")"))),"")</f>
        <v>sonchai-p-6240@nsk.com</v>
      </c>
      <c r="AF1284" s="38" t="str">
        <f>IF('query (10)'!AD1284="","",TRIM('query (10)'!AD1284))</f>
        <v>ณัฐดนัย จุฑาเทพ</v>
      </c>
      <c r="AG1284" s="38" t="str">
        <f>IF('query (10)'!AE1284="","",TRIM('query (10)'!AE1284))</f>
        <v>พงษ์พิทักษ์ ศรไชย</v>
      </c>
      <c r="AH1284" s="38" t="str">
        <f>IF('query (10)'!AF1284="","",IFERROR(VALUE('query (10)'!AF1284),""))</f>
        <v/>
      </c>
      <c r="AI1284" s="38" t="str">
        <f>IF('query (10)'!AG1284="","",TRIM('query (10)'!AG1284))</f>
        <v/>
      </c>
      <c r="AJ1284" s="38" t="str">
        <f>IF('query (10)'!AH1284="","",IFERROR(VALUE('query (10)'!AH1284),""))</f>
        <v/>
      </c>
      <c r="AK1284" s="38" t="str">
        <f>IF('query (10)'!AI1284="","",TRIM('query (10)'!AI1284))</f>
        <v/>
      </c>
      <c r="AL1284" s="42">
        <f t="shared" si="100"/>
        <v>2026</v>
      </c>
      <c r="AM1284" s="42" t="str">
        <f t="shared" si="101"/>
        <v>2026-02</v>
      </c>
      <c r="AN1284" s="42" t="str">
        <f t="shared" ca="1" si="102"/>
        <v/>
      </c>
      <c r="AO1284" s="42" t="str">
        <f t="shared" si="103"/>
        <v>DE-256 | INNER RING DEMAGNETIZING MACHINE | KWD2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PONGPITAK SONCHAI | พงษ์พิทักษ์ ศรไชย</v>
      </c>
      <c r="AP1284" s="42" t="str">
        <f>_xlfn.TEXTJOIN("; ",TRUE,IF(COUNTA('query (10)'!A1284:AK1284)&lt;=6,"NEAR_EMPTY_ROW",""),IF($K1284="","MISSING_STATUS",""),IF(AND($K1284="เสร็จสิ้น",$Z1284=""),"DONE_NO_ACTUAL_DATE",""),IF(AND($I1284="Condition-based Maintenance",$AH1284=""),"CBM_NO_MEASUREMENT",""),IF(OR($X1284="",$X1284=0),"INVALID_PERIOD",""),IF(AND($AA1284&lt;&gt;"",$AB1284&lt;&gt;"",$AB1284&lt;$AA1284),"DATE_SEQUENCE_ERROR",""),IF(AND($AB1284&lt;&gt;"",$AB1284&gt;DATE(2030,12,31)),"DATE_OUTLIER",""),IF($C1284="","MISSING_QRCODE",""),IF($J1284="UNKNOWN","UNKNOWN_PM_TYPE",""),IF($L1284="UNKNOWN","UNKNOWN_STATUS",""))</f>
        <v/>
      </c>
      <c r="AQ1284" s="42" t="str">
        <f t="shared" si="104"/>
        <v>NO</v>
      </c>
    </row>
    <row r="1285" spans="1:43" x14ac:dyDescent="0.3">
      <c r="A1285" s="38">
        <f>IF('query (10)'!A1285="","",'query (10)'!A1285)</f>
        <v>1464</v>
      </c>
      <c r="B1285" s="38">
        <f>IF('query (10)'!B1285="","",'query (10)'!B1285)</f>
        <v>19927</v>
      </c>
      <c r="C1285" s="38" t="str">
        <f>TRIM(UPPER('query (10)'!M1285))</f>
        <v>DE-343</v>
      </c>
      <c r="D1285" s="38" t="str">
        <f>TRIM(UPPER(IFERROR(_xlfn.TEXTBEFORE('query (10)'!L1285,"("),'query (10)'!L1285)))</f>
        <v>INNER RING DEMAGNETIZING MACHINE</v>
      </c>
      <c r="E1285" s="38" t="str">
        <f>IFERROR(TRIM(UPPER(_xlfn.TEXTBEFORE(_xlfn.TEXTAFTER('query (10)'!L1285,"("),")"))),"")</f>
        <v/>
      </c>
      <c r="F1285" s="38" t="str">
        <f>TRIM('query (10)'!K1285)</f>
        <v>KWD3</v>
      </c>
      <c r="G1285" s="38" t="str">
        <f>IF('query (10)'!J1285="","",'query (10)'!J1285)</f>
        <v>Electrical Control</v>
      </c>
      <c r="H1285" s="38" t="str">
        <f>TRIM(UPPER('query (10)'!J1285))</f>
        <v>ELECTRICAL CONTROL</v>
      </c>
      <c r="I1285" s="38" t="str">
        <f>IF('query (10)'!F1285="","",'query (10)'!F1285)</f>
        <v>Time-based Maintenance</v>
      </c>
      <c r="J1285" s="38" t="str">
        <f>IF('query (10)'!F1285="","",IFERROR(INDEX(Cleaning_Rules!$B$14:$B$17,MATCH(TRIM('query (10)'!F1285),Cleaning_Rules!$A$14:$A$17,0)),"UNKNOWN"))</f>
        <v>TBM</v>
      </c>
      <c r="K1285" s="38" t="str">
        <f>IF('query (10)'!G1285="","",'query (10)'!G1285)</f>
        <v>กำลังดำเนินการ</v>
      </c>
      <c r="L1285" s="38" t="str">
        <f>IF('query (10)'!G1285="","MISSING",IFERROR(INDEX(Cleaning_Rules!$B$5:$B$10,MATCH(TRIM('query (10)'!G1285),Cleaning_Rules!$A$5:$A$10,0)),"UNKNOWN"))</f>
        <v>IN_PROGRESS</v>
      </c>
      <c r="M1285" s="38" t="str">
        <f>IF('query (10)'!I1285="","",'query (10)'!I1285)</f>
        <v>Electrical</v>
      </c>
      <c r="N1285" s="38" t="str">
        <f>IF('query (10)'!O1285="","",'query (10)'!O1285)</f>
        <v>Inspection</v>
      </c>
      <c r="O1285" s="38" t="str">
        <f>IF('query (10)'!P1285="","",'query (10)'!P1285)</f>
        <v>Medium</v>
      </c>
      <c r="P1285" s="38" t="str">
        <f>IF('query (10)'!N1285="","",'query (10)'!N1285)</f>
        <v xml:space="preserve">Check Touch screen 
Check Cable and Connector
Check oil leak in Control Panel
Check Ventilation of Inverter
Check Wire insulation of Reed Switch
Check Connecting Pole of Reed Switch
Check Connecting Pole of Proximity Switch
Check Surface of Proximity
</v>
      </c>
      <c r="Q1285" s="38" t="str">
        <f>TRIM('query (10)'!N1285)</f>
        <v xml:space="preserve">Check Touch screen 
Check Cable and Connector
Check oil leak in Control Panel
Check Ventilation of Inverter
Check Wire insulation of Reed Switch
Check Connecting Pole of Reed Switch
Check Connecting Pole of Proximity Switch
Check Surface of Proximity
</v>
      </c>
      <c r="R1285" s="38" t="str">
        <f>TRIM(UPPER('query (10)'!R1285))</f>
        <v/>
      </c>
      <c r="S1285" s="38" t="str">
        <f>TRIM(UPPER('query (10)'!S1285))</f>
        <v/>
      </c>
      <c r="T1285" s="38" t="str">
        <f>IF('query (10)'!Q1285="","",TRIM(UPPER('query (10)'!Q1285)))</f>
        <v/>
      </c>
      <c r="U1285" s="38" t="str">
        <f>IF('query (10)'!T1285="","",'query (10)'!T1285)</f>
        <v/>
      </c>
      <c r="V1285" s="39" t="str">
        <f>IF('query (10)'!T1285="","",IFERROR(VALUE('query (10)'!T1285),""))</f>
        <v/>
      </c>
      <c r="W1285" s="40">
        <f>IF('query (10)'!U1285="","",'query (10)'!U1285)</f>
        <v>0</v>
      </c>
      <c r="X1285" s="39">
        <f>IF('query (10)'!V1285="","",'query (10)'!V1285)</f>
        <v>90</v>
      </c>
      <c r="Y1285" s="41">
        <f>IF('query (10)'!W1285="","",'query (10)'!W1285)</f>
        <v>46056</v>
      </c>
      <c r="Z1285" s="41" t="str">
        <f>IF('query (10)'!X1285="","",'query (10)'!X1285)</f>
        <v/>
      </c>
      <c r="AA1285" s="41">
        <f>IF('query (10)'!Y1285="","",'query (10)'!Y1285)</f>
        <v>46056</v>
      </c>
      <c r="AB1285" s="41">
        <f>IF('query (10)'!Z1285="","",'query (10)'!Z1285)</f>
        <v>46146</v>
      </c>
      <c r="AC1285" s="38" t="str">
        <f>IF(OR('query (10)'!AA1285="",COUNTIF(Cleaning_Rules!$A$21:$A$26,TRIM('query (10)'!AA1285))&gt;0),"",TRIM('query (10)'!AA1285))</f>
        <v/>
      </c>
      <c r="AD1285" s="38" t="str">
        <f>IF('query (10)'!AB1285="","",TRIM(IFERROR(_xlfn.TEXTBEFORE('query (10)'!AB1285,"("),'query (10)'!AB1285)))</f>
        <v>เริ่มซ่อมงาน PM แล้ว รับผิดชอบโดย PAHLA SEEDANG</v>
      </c>
      <c r="AE1285" s="38" t="str">
        <f>IFERROR(LOWER(TRIM(_xlfn.TEXTBEFORE(_xlfn.TEXTAFTER('query (10)'!AB1285,"("),")"))),"")</f>
        <v>pahla@nsk.com</v>
      </c>
      <c r="AF1285" s="38" t="str">
        <f>IF('query (10)'!AD1285="","",TRIM('query (10)'!AD1285))</f>
        <v>ณัฐดนัย จุฑาเทพ</v>
      </c>
      <c r="AG1285" s="38" t="str">
        <f>IF('query (10)'!AE1285="","",TRIM('query (10)'!AE1285))</f>
        <v>อัมรินทร์ รักษาพล</v>
      </c>
      <c r="AH1285" s="38" t="str">
        <f>IF('query (10)'!AF1285="","",IFERROR(VALUE('query (10)'!AF1285),""))</f>
        <v/>
      </c>
      <c r="AI1285" s="38" t="str">
        <f>IF('query (10)'!AG1285="","",TRIM('query (10)'!AG1285))</f>
        <v/>
      </c>
      <c r="AJ1285" s="38" t="str">
        <f>IF('query (10)'!AH1285="","",IFERROR(VALUE('query (10)'!AH1285),""))</f>
        <v/>
      </c>
      <c r="AK1285" s="38" t="str">
        <f>IF('query (10)'!AI1285="","",TRIM('query (10)'!AI1285))</f>
        <v/>
      </c>
      <c r="AL1285" s="42">
        <f t="shared" si="100"/>
        <v>2026</v>
      </c>
      <c r="AM1285" s="42" t="str">
        <f t="shared" si="101"/>
        <v>2026-02</v>
      </c>
      <c r="AN1285" s="42" t="str">
        <f t="shared" ca="1" si="102"/>
        <v>OVERDUE</v>
      </c>
      <c r="AO1285" s="42" t="str">
        <f t="shared" si="103"/>
        <v>DE-343 | INNER RING DEMAGNETIZING MACHINE | KWD3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PAHLA SEEDANG | อัมรินทร์ รักษาพล</v>
      </c>
      <c r="AP1285" s="42" t="str">
        <f>_xlfn.TEXTJOIN("; ",TRUE,IF(COUNTA('query (10)'!A1285:AK1285)&lt;=6,"NEAR_EMPTY_ROW",""),IF($K1285="","MISSING_STATUS",""),IF(AND($K1285="เสร็จสิ้น",$Z1285=""),"DONE_NO_ACTUAL_DATE",""),IF(AND($I1285="Condition-based Maintenance",$AH1285=""),"CBM_NO_MEASUREMENT",""),IF(OR($X1285="",$X1285=0),"INVALID_PERIOD",""),IF(AND($AA1285&lt;&gt;"",$AB1285&lt;&gt;"",$AB1285&lt;$AA1285),"DATE_SEQUENCE_ERROR",""),IF(AND($AB1285&lt;&gt;"",$AB1285&gt;DATE(2030,12,31)),"DATE_OUTLIER",""),IF($C1285="","MISSING_QRCODE",""),IF($J1285="UNKNOWN","UNKNOWN_PM_TYPE",""),IF($L1285="UNKNOWN","UNKNOWN_STATUS",""))</f>
        <v/>
      </c>
      <c r="AQ1285" s="42" t="str">
        <f t="shared" si="104"/>
        <v>NO</v>
      </c>
    </row>
    <row r="1286" spans="1:43" x14ac:dyDescent="0.3">
      <c r="A1286" s="38">
        <f>IF('query (10)'!A1286="","",'query (10)'!A1286)</f>
        <v>1465</v>
      </c>
      <c r="B1286" s="38" t="str">
        <f>IF('query (10)'!B1286="","",'query (10)'!B1286)</f>
        <v/>
      </c>
      <c r="C1286" s="38" t="str">
        <f>TRIM(UPPER('query (10)'!M1286))</f>
        <v>DE-465</v>
      </c>
      <c r="D1286" s="38" t="str">
        <f>TRIM(UPPER(IFERROR(_xlfn.TEXTBEFORE('query (10)'!L1286,"("),'query (10)'!L1286)))</f>
        <v>INNER RING DEMAGNETIZING MACHINE</v>
      </c>
      <c r="E1286" s="38" t="str">
        <f>IFERROR(TRIM(UPPER(_xlfn.TEXTBEFORE(_xlfn.TEXTAFTER('query (10)'!L1286,"("),")"))),"")</f>
        <v/>
      </c>
      <c r="F1286" s="38" t="str">
        <f>TRIM('query (10)'!K1286)</f>
        <v>KWD4</v>
      </c>
      <c r="G1286" s="38" t="str">
        <f>IF('query (10)'!J1286="","",'query (10)'!J1286)</f>
        <v>Electrical Control</v>
      </c>
      <c r="H1286" s="38" t="str">
        <f>TRIM(UPPER('query (10)'!J1286))</f>
        <v>ELECTRICAL CONTROL</v>
      </c>
      <c r="I1286" s="38" t="str">
        <f>IF('query (10)'!F1286="","",'query (10)'!F1286)</f>
        <v>Time-based Maintenance</v>
      </c>
      <c r="J1286" s="38" t="str">
        <f>IF('query (10)'!F1286="","",IFERROR(INDEX(Cleaning_Rules!$B$14:$B$17,MATCH(TRIM('query (10)'!F1286),Cleaning_Rules!$A$14:$A$17,0)),"UNKNOWN"))</f>
        <v>TBM</v>
      </c>
      <c r="K1286" s="38" t="str">
        <f>IF('query (10)'!G1286="","",'query (10)'!G1286)</f>
        <v>แผนใหม่</v>
      </c>
      <c r="L1286" s="38" t="str">
        <f>IF('query (10)'!G1286="","MISSING",IFERROR(INDEX(Cleaning_Rules!$B$5:$B$10,MATCH(TRIM('query (10)'!G1286),Cleaning_Rules!$A$5:$A$10,0)),"UNKNOWN"))</f>
        <v>NEW_PLAN</v>
      </c>
      <c r="M1286" s="38" t="str">
        <f>IF('query (10)'!I1286="","",'query (10)'!I1286)</f>
        <v>Electrical</v>
      </c>
      <c r="N1286" s="38" t="str">
        <f>IF('query (10)'!O1286="","",'query (10)'!O1286)</f>
        <v>Inspection</v>
      </c>
      <c r="O1286" s="38" t="str">
        <f>IF('query (10)'!P1286="","",'query (10)'!P1286)</f>
        <v>Medium</v>
      </c>
      <c r="P1286" s="38" t="str">
        <f>IF('query (10)'!N1286="","",'query (10)'!N1286)</f>
        <v xml:space="preserve">Check Touch screen 
Check Cable and Connector
Check oil leak in Control Panel
Check Ventilation of Inverter
Check Wire insulation of Reed Switch
Check Connecting Pole of Reed Switch
Check Connecting Pole of Proximity Switch
Check Surface of Proximity
</v>
      </c>
      <c r="Q1286" s="38" t="str">
        <f>TRIM('query (10)'!N1286)</f>
        <v xml:space="preserve">Check Touch screen 
Check Cable and Connector
Check oil leak in Control Panel
Check Ventilation of Inverter
Check Wire insulation of Reed Switch
Check Connecting Pole of Reed Switch
Check Connecting Pole of Proximity Switch
Check Surface of Proximity
</v>
      </c>
      <c r="R1286" s="38" t="str">
        <f>TRIM(UPPER('query (10)'!R1286))</f>
        <v/>
      </c>
      <c r="S1286" s="38" t="str">
        <f>TRIM(UPPER('query (10)'!S1286))</f>
        <v/>
      </c>
      <c r="T1286" s="38" t="str">
        <f>IF('query (10)'!Q1286="","",TRIM(UPPER('query (10)'!Q1286)))</f>
        <v/>
      </c>
      <c r="U1286" s="38" t="str">
        <f>IF('query (10)'!T1286="","",'query (10)'!T1286)</f>
        <v/>
      </c>
      <c r="V1286" s="39" t="str">
        <f>IF('query (10)'!T1286="","",IFERROR(VALUE('query (10)'!T1286),""))</f>
        <v/>
      </c>
      <c r="W1286" s="40">
        <f>IF('query (10)'!U1286="","",'query (10)'!U1286)</f>
        <v>0</v>
      </c>
      <c r="X1286" s="39">
        <f>IF('query (10)'!V1286="","",'query (10)'!V1286)</f>
        <v>90</v>
      </c>
      <c r="Y1286" s="41">
        <f>IF('query (10)'!W1286="","",'query (10)'!W1286)</f>
        <v>46057</v>
      </c>
      <c r="Z1286" s="41" t="str">
        <f>IF('query (10)'!X1286="","",'query (10)'!X1286)</f>
        <v/>
      </c>
      <c r="AA1286" s="41">
        <f>IF('query (10)'!Y1286="","",'query (10)'!Y1286)</f>
        <v>46057</v>
      </c>
      <c r="AB1286" s="41">
        <f>IF('query (10)'!Z1286="","",'query (10)'!Z1286)</f>
        <v>46147</v>
      </c>
      <c r="AC1286" s="38" t="str">
        <f>IF(OR('query (10)'!AA1286="",COUNTIF(Cleaning_Rules!$A$21:$A$26,TRIM('query (10)'!AA1286))&gt;0),"",TRIM('query (10)'!AA1286))</f>
        <v/>
      </c>
      <c r="AD1286" s="38" t="str">
        <f>IF('query (10)'!AB1286="","",TRIM(IFERROR(_xlfn.TEXTBEFORE('query (10)'!AB1286,"("),'query (10)'!AB1286)))</f>
        <v/>
      </c>
      <c r="AE1286" s="38" t="str">
        <f>IFERROR(LOWER(TRIM(_xlfn.TEXTBEFORE(_xlfn.TEXTAFTER('query (10)'!AB1286,"("),")"))),"")</f>
        <v/>
      </c>
      <c r="AF1286" s="38" t="str">
        <f>IF('query (10)'!AD1286="","",TRIM('query (10)'!AD1286))</f>
        <v>ณัฐดนัย จุฑาเทพ</v>
      </c>
      <c r="AG1286" s="38" t="str">
        <f>IF('query (10)'!AE1286="","",TRIM('query (10)'!AE1286))</f>
        <v>ณัฐดนัย จุฑาเทพ</v>
      </c>
      <c r="AH1286" s="38" t="str">
        <f>IF('query (10)'!AF1286="","",IFERROR(VALUE('query (10)'!AF1286),""))</f>
        <v/>
      </c>
      <c r="AI1286" s="38" t="str">
        <f>IF('query (10)'!AG1286="","",TRIM('query (10)'!AG1286))</f>
        <v/>
      </c>
      <c r="AJ1286" s="38" t="str">
        <f>IF('query (10)'!AH1286="","",IFERROR(VALUE('query (10)'!AH1286),""))</f>
        <v/>
      </c>
      <c r="AK1286" s="38" t="str">
        <f>IF('query (10)'!AI1286="","",TRIM('query (10)'!AI1286))</f>
        <v/>
      </c>
      <c r="AL1286" s="42">
        <f t="shared" si="100"/>
        <v>2026</v>
      </c>
      <c r="AM1286" s="42" t="str">
        <f t="shared" si="101"/>
        <v>2026-02</v>
      </c>
      <c r="AN1286" s="42" t="str">
        <f t="shared" ca="1" si="102"/>
        <v>OVERDUE</v>
      </c>
      <c r="AO1286" s="42" t="str">
        <f t="shared" si="103"/>
        <v>DE-465 | INNER RING DEMAGNETIZING MACHINE | KWD4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286" s="42" t="str">
        <f>_xlfn.TEXTJOIN("; ",TRUE,IF(COUNTA('query (10)'!A1286:AK1286)&lt;=6,"NEAR_EMPTY_ROW",""),IF($K1286="","MISSING_STATUS",""),IF(AND($K1286="เสร็จสิ้น",$Z1286=""),"DONE_NO_ACTUAL_DATE",""),IF(AND($I1286="Condition-based Maintenance",$AH1286=""),"CBM_NO_MEASUREMENT",""),IF(OR($X1286="",$X1286=0),"INVALID_PERIOD",""),IF(AND($AA1286&lt;&gt;"",$AB1286&lt;&gt;"",$AB1286&lt;$AA1286),"DATE_SEQUENCE_ERROR",""),IF(AND($AB1286&lt;&gt;"",$AB1286&gt;DATE(2030,12,31)),"DATE_OUTLIER",""),IF($C1286="","MISSING_QRCODE",""),IF($J1286="UNKNOWN","UNKNOWN_PM_TYPE",""),IF($L1286="UNKNOWN","UNKNOWN_STATUS",""))</f>
        <v/>
      </c>
      <c r="AQ1286" s="42" t="str">
        <f t="shared" si="104"/>
        <v>NO</v>
      </c>
    </row>
    <row r="1287" spans="1:43" x14ac:dyDescent="0.3">
      <c r="A1287" s="38">
        <f>IF('query (10)'!A1287="","",'query (10)'!A1287)</f>
        <v>1466</v>
      </c>
      <c r="B1287" s="38" t="str">
        <f>IF('query (10)'!B1287="","",'query (10)'!B1287)</f>
        <v/>
      </c>
      <c r="C1287" s="38" t="str">
        <f>TRIM(UPPER('query (10)'!M1287))</f>
        <v>DE-580</v>
      </c>
      <c r="D1287" s="38" t="str">
        <f>TRIM(UPPER(IFERROR(_xlfn.TEXTBEFORE('query (10)'!L1287,"("),'query (10)'!L1287)))</f>
        <v>INNER RING DEMAGNETIZING MACHINE</v>
      </c>
      <c r="E1287" s="38" t="str">
        <f>IFERROR(TRIM(UPPER(_xlfn.TEXTBEFORE(_xlfn.TEXTAFTER('query (10)'!L1287,"("),")"))),"")</f>
        <v/>
      </c>
      <c r="F1287" s="38" t="str">
        <f>TRIM('query (10)'!K1287)</f>
        <v>KWD5</v>
      </c>
      <c r="G1287" s="38" t="str">
        <f>IF('query (10)'!J1287="","",'query (10)'!J1287)</f>
        <v>Electrical Control</v>
      </c>
      <c r="H1287" s="38" t="str">
        <f>TRIM(UPPER('query (10)'!J1287))</f>
        <v>ELECTRICAL CONTROL</v>
      </c>
      <c r="I1287" s="38" t="str">
        <f>IF('query (10)'!F1287="","",'query (10)'!F1287)</f>
        <v>Time-based Maintenance</v>
      </c>
      <c r="J1287" s="38" t="str">
        <f>IF('query (10)'!F1287="","",IFERROR(INDEX(Cleaning_Rules!$B$14:$B$17,MATCH(TRIM('query (10)'!F1287),Cleaning_Rules!$A$14:$A$17,0)),"UNKNOWN"))</f>
        <v>TBM</v>
      </c>
      <c r="K1287" s="38" t="str">
        <f>IF('query (10)'!G1287="","",'query (10)'!G1287)</f>
        <v>แผนใหม่</v>
      </c>
      <c r="L1287" s="38" t="str">
        <f>IF('query (10)'!G1287="","MISSING",IFERROR(INDEX(Cleaning_Rules!$B$5:$B$10,MATCH(TRIM('query (10)'!G1287),Cleaning_Rules!$A$5:$A$10,0)),"UNKNOWN"))</f>
        <v>NEW_PLAN</v>
      </c>
      <c r="M1287" s="38" t="str">
        <f>IF('query (10)'!I1287="","",'query (10)'!I1287)</f>
        <v>Electrical</v>
      </c>
      <c r="N1287" s="38" t="str">
        <f>IF('query (10)'!O1287="","",'query (10)'!O1287)</f>
        <v>Inspection</v>
      </c>
      <c r="O1287" s="38" t="str">
        <f>IF('query (10)'!P1287="","",'query (10)'!P1287)</f>
        <v>Medium</v>
      </c>
      <c r="P1287" s="38" t="str">
        <f>IF('query (10)'!N1287="","",'query (10)'!N1287)</f>
        <v xml:space="preserve">Check Touch screen 
Check Cable and Connector
Check oil leak in Control Panel
Check Ventilation of Inverter
Check Wire insulation of Reed Switch
Check Connecting Pole of Reed Switch
Check Connecting Pole of Proximity Switch
Check Surface of Proximity
</v>
      </c>
      <c r="Q1287" s="38" t="str">
        <f>TRIM('query (10)'!N1287)</f>
        <v xml:space="preserve">Check Touch screen 
Check Cable and Connector
Check oil leak in Control Panel
Check Ventilation of Inverter
Check Wire insulation of Reed Switch
Check Connecting Pole of Reed Switch
Check Connecting Pole of Proximity Switch
Check Surface of Proximity
</v>
      </c>
      <c r="R1287" s="38" t="str">
        <f>TRIM(UPPER('query (10)'!R1287))</f>
        <v/>
      </c>
      <c r="S1287" s="38" t="str">
        <f>TRIM(UPPER('query (10)'!S1287))</f>
        <v/>
      </c>
      <c r="T1287" s="38" t="str">
        <f>IF('query (10)'!Q1287="","",TRIM(UPPER('query (10)'!Q1287)))</f>
        <v/>
      </c>
      <c r="U1287" s="38" t="str">
        <f>IF('query (10)'!T1287="","",'query (10)'!T1287)</f>
        <v/>
      </c>
      <c r="V1287" s="39" t="str">
        <f>IF('query (10)'!T1287="","",IFERROR(VALUE('query (10)'!T1287),""))</f>
        <v/>
      </c>
      <c r="W1287" s="40">
        <f>IF('query (10)'!U1287="","",'query (10)'!U1287)</f>
        <v>0</v>
      </c>
      <c r="X1287" s="39">
        <f>IF('query (10)'!V1287="","",'query (10)'!V1287)</f>
        <v>90</v>
      </c>
      <c r="Y1287" s="41">
        <f>IF('query (10)'!W1287="","",'query (10)'!W1287)</f>
        <v>46058</v>
      </c>
      <c r="Z1287" s="41" t="str">
        <f>IF('query (10)'!X1287="","",'query (10)'!X1287)</f>
        <v/>
      </c>
      <c r="AA1287" s="41">
        <f>IF('query (10)'!Y1287="","",'query (10)'!Y1287)</f>
        <v>46058</v>
      </c>
      <c r="AB1287" s="41">
        <f>IF('query (10)'!Z1287="","",'query (10)'!Z1287)</f>
        <v>46148</v>
      </c>
      <c r="AC1287" s="38" t="str">
        <f>IF(OR('query (10)'!AA1287="",COUNTIF(Cleaning_Rules!$A$21:$A$26,TRIM('query (10)'!AA1287))&gt;0),"",TRIM('query (10)'!AA1287))</f>
        <v/>
      </c>
      <c r="AD1287" s="38" t="str">
        <f>IF('query (10)'!AB1287="","",TRIM(IFERROR(_xlfn.TEXTBEFORE('query (10)'!AB1287,"("),'query (10)'!AB1287)))</f>
        <v/>
      </c>
      <c r="AE1287" s="38" t="str">
        <f>IFERROR(LOWER(TRIM(_xlfn.TEXTBEFORE(_xlfn.TEXTAFTER('query (10)'!AB1287,"("),")"))),"")</f>
        <v/>
      </c>
      <c r="AF1287" s="38" t="str">
        <f>IF('query (10)'!AD1287="","",TRIM('query (10)'!AD1287))</f>
        <v>ณัฐดนัย จุฑาเทพ</v>
      </c>
      <c r="AG1287" s="38" t="str">
        <f>IF('query (10)'!AE1287="","",TRIM('query (10)'!AE1287))</f>
        <v>ณัฐดนัย จุฑาเทพ</v>
      </c>
      <c r="AH1287" s="38" t="str">
        <f>IF('query (10)'!AF1287="","",IFERROR(VALUE('query (10)'!AF1287),""))</f>
        <v/>
      </c>
      <c r="AI1287" s="38" t="str">
        <f>IF('query (10)'!AG1287="","",TRIM('query (10)'!AG1287))</f>
        <v/>
      </c>
      <c r="AJ1287" s="38" t="str">
        <f>IF('query (10)'!AH1287="","",IFERROR(VALUE('query (10)'!AH1287),""))</f>
        <v/>
      </c>
      <c r="AK1287" s="38" t="str">
        <f>IF('query (10)'!AI1287="","",TRIM('query (10)'!AI1287))</f>
        <v/>
      </c>
      <c r="AL1287" s="42">
        <f t="shared" si="100"/>
        <v>2026</v>
      </c>
      <c r="AM1287" s="42" t="str">
        <f t="shared" si="101"/>
        <v>2026-02</v>
      </c>
      <c r="AN1287" s="42" t="str">
        <f t="shared" ca="1" si="102"/>
        <v>OVERDUE</v>
      </c>
      <c r="AO1287" s="42" t="str">
        <f t="shared" si="103"/>
        <v>DE-580 | INNER RING DEMAGNETIZING MACHINE | KWD5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287" s="42" t="str">
        <f>_xlfn.TEXTJOIN("; ",TRUE,IF(COUNTA('query (10)'!A1287:AK1287)&lt;=6,"NEAR_EMPTY_ROW",""),IF($K1287="","MISSING_STATUS",""),IF(AND($K1287="เสร็จสิ้น",$Z1287=""),"DONE_NO_ACTUAL_DATE",""),IF(AND($I1287="Condition-based Maintenance",$AH1287=""),"CBM_NO_MEASUREMENT",""),IF(OR($X1287="",$X1287=0),"INVALID_PERIOD",""),IF(AND($AA1287&lt;&gt;"",$AB1287&lt;&gt;"",$AB1287&lt;$AA1287),"DATE_SEQUENCE_ERROR",""),IF(AND($AB1287&lt;&gt;"",$AB1287&gt;DATE(2030,12,31)),"DATE_OUTLIER",""),IF($C1287="","MISSING_QRCODE",""),IF($J1287="UNKNOWN","UNKNOWN_PM_TYPE",""),IF($L1287="UNKNOWN","UNKNOWN_STATUS",""))</f>
        <v/>
      </c>
      <c r="AQ1287" s="42" t="str">
        <f t="shared" si="104"/>
        <v>NO</v>
      </c>
    </row>
    <row r="1288" spans="1:43" x14ac:dyDescent="0.3">
      <c r="A1288" s="38">
        <f>IF('query (10)'!A1288="","",'query (10)'!A1288)</f>
        <v>1467</v>
      </c>
      <c r="B1288" s="38" t="str">
        <f>IF('query (10)'!B1288="","",'query (10)'!B1288)</f>
        <v/>
      </c>
      <c r="C1288" s="38" t="str">
        <f>TRIM(UPPER('query (10)'!M1288))</f>
        <v>DE-692</v>
      </c>
      <c r="D1288" s="38" t="str">
        <f>TRIM(UPPER(IFERROR(_xlfn.TEXTBEFORE('query (10)'!L1288,"("),'query (10)'!L1288)))</f>
        <v>INNER RING DEMAGNETIZING MACHINE</v>
      </c>
      <c r="E1288" s="38" t="str">
        <f>IFERROR(TRIM(UPPER(_xlfn.TEXTBEFORE(_xlfn.TEXTAFTER('query (10)'!L1288,"("),")"))),"")</f>
        <v/>
      </c>
      <c r="F1288" s="38" t="str">
        <f>TRIM('query (10)'!K1288)</f>
        <v>KWD6</v>
      </c>
      <c r="G1288" s="38" t="str">
        <f>IF('query (10)'!J1288="","",'query (10)'!J1288)</f>
        <v>Electrical Control</v>
      </c>
      <c r="H1288" s="38" t="str">
        <f>TRIM(UPPER('query (10)'!J1288))</f>
        <v>ELECTRICAL CONTROL</v>
      </c>
      <c r="I1288" s="38" t="str">
        <f>IF('query (10)'!F1288="","",'query (10)'!F1288)</f>
        <v>Time-based Maintenance</v>
      </c>
      <c r="J1288" s="38" t="str">
        <f>IF('query (10)'!F1288="","",IFERROR(INDEX(Cleaning_Rules!$B$14:$B$17,MATCH(TRIM('query (10)'!F1288),Cleaning_Rules!$A$14:$A$17,0)),"UNKNOWN"))</f>
        <v>TBM</v>
      </c>
      <c r="K1288" s="38" t="str">
        <f>IF('query (10)'!G1288="","",'query (10)'!G1288)</f>
        <v>แผนใหม่</v>
      </c>
      <c r="L1288" s="38" t="str">
        <f>IF('query (10)'!G1288="","MISSING",IFERROR(INDEX(Cleaning_Rules!$B$5:$B$10,MATCH(TRIM('query (10)'!G1288),Cleaning_Rules!$A$5:$A$10,0)),"UNKNOWN"))</f>
        <v>NEW_PLAN</v>
      </c>
      <c r="M1288" s="38" t="str">
        <f>IF('query (10)'!I1288="","",'query (10)'!I1288)</f>
        <v>Electrical</v>
      </c>
      <c r="N1288" s="38" t="str">
        <f>IF('query (10)'!O1288="","",'query (10)'!O1288)</f>
        <v>Inspection</v>
      </c>
      <c r="O1288" s="38" t="str">
        <f>IF('query (10)'!P1288="","",'query (10)'!P1288)</f>
        <v>Medium</v>
      </c>
      <c r="P1288" s="38" t="str">
        <f>IF('query (10)'!N1288="","",'query (10)'!N1288)</f>
        <v xml:space="preserve">Check Touch screen 
Check Cable and Connector
Check oil leak in Control Panel
Check Ventilation of Inverter
Check Wire insulation of Reed Switch
Check Connecting Pole of Reed Switch
Check Connecting Pole of Proximity Switch
Check Surface of Proximity
</v>
      </c>
      <c r="Q1288" s="38" t="str">
        <f>TRIM('query (10)'!N1288)</f>
        <v xml:space="preserve">Check Touch screen 
Check Cable and Connector
Check oil leak in Control Panel
Check Ventilation of Inverter
Check Wire insulation of Reed Switch
Check Connecting Pole of Reed Switch
Check Connecting Pole of Proximity Switch
Check Surface of Proximity
</v>
      </c>
      <c r="R1288" s="38" t="str">
        <f>TRIM(UPPER('query (10)'!R1288))</f>
        <v/>
      </c>
      <c r="S1288" s="38" t="str">
        <f>TRIM(UPPER('query (10)'!S1288))</f>
        <v/>
      </c>
      <c r="T1288" s="38" t="str">
        <f>IF('query (10)'!Q1288="","",TRIM(UPPER('query (10)'!Q1288)))</f>
        <v/>
      </c>
      <c r="U1288" s="38" t="str">
        <f>IF('query (10)'!T1288="","",'query (10)'!T1288)</f>
        <v/>
      </c>
      <c r="V1288" s="39" t="str">
        <f>IF('query (10)'!T1288="","",IFERROR(VALUE('query (10)'!T1288),""))</f>
        <v/>
      </c>
      <c r="W1288" s="40">
        <f>IF('query (10)'!U1288="","",'query (10)'!U1288)</f>
        <v>0</v>
      </c>
      <c r="X1288" s="39">
        <f>IF('query (10)'!V1288="","",'query (10)'!V1288)</f>
        <v>90</v>
      </c>
      <c r="Y1288" s="41">
        <f>IF('query (10)'!W1288="","",'query (10)'!W1288)</f>
        <v>46059</v>
      </c>
      <c r="Z1288" s="41" t="str">
        <f>IF('query (10)'!X1288="","",'query (10)'!X1288)</f>
        <v/>
      </c>
      <c r="AA1288" s="41">
        <f>IF('query (10)'!Y1288="","",'query (10)'!Y1288)</f>
        <v>46059</v>
      </c>
      <c r="AB1288" s="41">
        <f>IF('query (10)'!Z1288="","",'query (10)'!Z1288)</f>
        <v>46149</v>
      </c>
      <c r="AC1288" s="38" t="str">
        <f>IF(OR('query (10)'!AA1288="",COUNTIF(Cleaning_Rules!$A$21:$A$26,TRIM('query (10)'!AA1288))&gt;0),"",TRIM('query (10)'!AA1288))</f>
        <v/>
      </c>
      <c r="AD1288" s="38" t="str">
        <f>IF('query (10)'!AB1288="","",TRIM(IFERROR(_xlfn.TEXTBEFORE('query (10)'!AB1288,"("),'query (10)'!AB1288)))</f>
        <v/>
      </c>
      <c r="AE1288" s="38" t="str">
        <f>IFERROR(LOWER(TRIM(_xlfn.TEXTBEFORE(_xlfn.TEXTAFTER('query (10)'!AB1288,"("),")"))),"")</f>
        <v/>
      </c>
      <c r="AF1288" s="38" t="str">
        <f>IF('query (10)'!AD1288="","",TRIM('query (10)'!AD1288))</f>
        <v>ณัฐดนัย จุฑาเทพ</v>
      </c>
      <c r="AG1288" s="38" t="str">
        <f>IF('query (10)'!AE1288="","",TRIM('query (10)'!AE1288))</f>
        <v>ณัฐดนัย จุฑาเทพ</v>
      </c>
      <c r="AH1288" s="38" t="str">
        <f>IF('query (10)'!AF1288="","",IFERROR(VALUE('query (10)'!AF1288),""))</f>
        <v/>
      </c>
      <c r="AI1288" s="38" t="str">
        <f>IF('query (10)'!AG1288="","",TRIM('query (10)'!AG1288))</f>
        <v/>
      </c>
      <c r="AJ1288" s="38" t="str">
        <f>IF('query (10)'!AH1288="","",IFERROR(VALUE('query (10)'!AH1288),""))</f>
        <v/>
      </c>
      <c r="AK1288" s="38" t="str">
        <f>IF('query (10)'!AI1288="","",TRIM('query (10)'!AI1288))</f>
        <v/>
      </c>
      <c r="AL1288" s="42">
        <f t="shared" si="100"/>
        <v>2026</v>
      </c>
      <c r="AM1288" s="42" t="str">
        <f t="shared" si="101"/>
        <v>2026-02</v>
      </c>
      <c r="AN1288" s="42" t="str">
        <f t="shared" ca="1" si="102"/>
        <v>OVERDUE</v>
      </c>
      <c r="AO1288" s="42" t="str">
        <f t="shared" si="103"/>
        <v>DE-692 | INNER RING DEMAGNETIZING MACHINE | KWD6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ณัฐดนัย จุฑาเทพ</v>
      </c>
      <c r="AP1288" s="42" t="str">
        <f>_xlfn.TEXTJOIN("; ",TRUE,IF(COUNTA('query (10)'!A1288:AK1288)&lt;=6,"NEAR_EMPTY_ROW",""),IF($K1288="","MISSING_STATUS",""),IF(AND($K1288="เสร็จสิ้น",$Z1288=""),"DONE_NO_ACTUAL_DATE",""),IF(AND($I1288="Condition-based Maintenance",$AH1288=""),"CBM_NO_MEASUREMENT",""),IF(OR($X1288="",$X1288=0),"INVALID_PERIOD",""),IF(AND($AA1288&lt;&gt;"",$AB1288&lt;&gt;"",$AB1288&lt;$AA1288),"DATE_SEQUENCE_ERROR",""),IF(AND($AB1288&lt;&gt;"",$AB1288&gt;DATE(2030,12,31)),"DATE_OUTLIER",""),IF($C1288="","MISSING_QRCODE",""),IF($J1288="UNKNOWN","UNKNOWN_PM_TYPE",""),IF($L1288="UNKNOWN","UNKNOWN_STATUS",""))</f>
        <v/>
      </c>
      <c r="AQ1288" s="42" t="str">
        <f t="shared" si="104"/>
        <v>NO</v>
      </c>
    </row>
    <row r="1289" spans="1:43" x14ac:dyDescent="0.3">
      <c r="A1289" s="38">
        <f>IF('query (10)'!A1289="","",'query (10)'!A1289)</f>
        <v>1468</v>
      </c>
      <c r="B1289" s="38">
        <f>IF('query (10)'!B1289="","",'query (10)'!B1289)</f>
        <v>19850</v>
      </c>
      <c r="C1289" s="38" t="str">
        <f>TRIM(UPPER('query (10)'!M1289))</f>
        <v>DE-829</v>
      </c>
      <c r="D1289" s="38" t="str">
        <f>TRIM(UPPER(IFERROR(_xlfn.TEXTBEFORE('query (10)'!L1289,"("),'query (10)'!L1289)))</f>
        <v>INNER RING DEMAGNETIZING MACHINE</v>
      </c>
      <c r="E1289" s="38" t="str">
        <f>IFERROR(TRIM(UPPER(_xlfn.TEXTBEFORE(_xlfn.TEXTAFTER('query (10)'!L1289,"("),")"))),"")</f>
        <v/>
      </c>
      <c r="F1289" s="38" t="str">
        <f>TRIM('query (10)'!K1289)</f>
        <v>KWD7</v>
      </c>
      <c r="G1289" s="38" t="str">
        <f>IF('query (10)'!J1289="","",'query (10)'!J1289)</f>
        <v>Electrical Control</v>
      </c>
      <c r="H1289" s="38" t="str">
        <f>TRIM(UPPER('query (10)'!J1289))</f>
        <v>ELECTRICAL CONTROL</v>
      </c>
      <c r="I1289" s="38" t="str">
        <f>IF('query (10)'!F1289="","",'query (10)'!F1289)</f>
        <v>Time-based Maintenance</v>
      </c>
      <c r="J1289" s="38" t="str">
        <f>IF('query (10)'!F1289="","",IFERROR(INDEX(Cleaning_Rules!$B$14:$B$17,MATCH(TRIM('query (10)'!F1289),Cleaning_Rules!$A$14:$A$17,0)),"UNKNOWN"))</f>
        <v>TBM</v>
      </c>
      <c r="K1289" s="38" t="str">
        <f>IF('query (10)'!G1289="","",'query (10)'!G1289)</f>
        <v>กำลังดำเนินการ</v>
      </c>
      <c r="L1289" s="38" t="str">
        <f>IF('query (10)'!G1289="","MISSING",IFERROR(INDEX(Cleaning_Rules!$B$5:$B$10,MATCH(TRIM('query (10)'!G1289),Cleaning_Rules!$A$5:$A$10,0)),"UNKNOWN"))</f>
        <v>IN_PROGRESS</v>
      </c>
      <c r="M1289" s="38" t="str">
        <f>IF('query (10)'!I1289="","",'query (10)'!I1289)</f>
        <v>Electrical</v>
      </c>
      <c r="N1289" s="38" t="str">
        <f>IF('query (10)'!O1289="","",'query (10)'!O1289)</f>
        <v>Inspection</v>
      </c>
      <c r="O1289" s="38" t="str">
        <f>IF('query (10)'!P1289="","",'query (10)'!P1289)</f>
        <v>Medium</v>
      </c>
      <c r="P1289" s="38" t="str">
        <f>IF('query (10)'!N1289="","",'query (10)'!N1289)</f>
        <v xml:space="preserve">Check Touch screen 
Check Cable and Connector
Check oil leak in Control Panel
Check Ventilation of Inverter
Check Wire insulation of Reed Switch
Check Connecting Pole of Reed Switch
Check Connecting Pole of Proximity Switch
Check Surface of Proximity
</v>
      </c>
      <c r="Q1289" s="38" t="str">
        <f>TRIM('query (10)'!N1289)</f>
        <v xml:space="preserve">Check Touch screen 
Check Cable and Connector
Check oil leak in Control Panel
Check Ventilation of Inverter
Check Wire insulation of Reed Switch
Check Connecting Pole of Reed Switch
Check Connecting Pole of Proximity Switch
Check Surface of Proximity
</v>
      </c>
      <c r="R1289" s="38" t="str">
        <f>TRIM(UPPER('query (10)'!R1289))</f>
        <v/>
      </c>
      <c r="S1289" s="38" t="str">
        <f>TRIM(UPPER('query (10)'!S1289))</f>
        <v/>
      </c>
      <c r="T1289" s="38" t="str">
        <f>IF('query (10)'!Q1289="","",TRIM(UPPER('query (10)'!Q1289)))</f>
        <v/>
      </c>
      <c r="U1289" s="38" t="str">
        <f>IF('query (10)'!T1289="","",'query (10)'!T1289)</f>
        <v/>
      </c>
      <c r="V1289" s="39" t="str">
        <f>IF('query (10)'!T1289="","",IFERROR(VALUE('query (10)'!T1289),""))</f>
        <v/>
      </c>
      <c r="W1289" s="40">
        <f>IF('query (10)'!U1289="","",'query (10)'!U1289)</f>
        <v>0</v>
      </c>
      <c r="X1289" s="39">
        <f>IF('query (10)'!V1289="","",'query (10)'!V1289)</f>
        <v>90</v>
      </c>
      <c r="Y1289" s="41">
        <f>IF('query (10)'!W1289="","",'query (10)'!W1289)</f>
        <v>46059</v>
      </c>
      <c r="Z1289" s="41" t="str">
        <f>IF('query (10)'!X1289="","",'query (10)'!X1289)</f>
        <v/>
      </c>
      <c r="AA1289" s="41">
        <f>IF('query (10)'!Y1289="","",'query (10)'!Y1289)</f>
        <v>46059</v>
      </c>
      <c r="AB1289" s="41">
        <f>IF('query (10)'!Z1289="","",'query (10)'!Z1289)</f>
        <v>46149</v>
      </c>
      <c r="AC1289" s="38" t="str">
        <f>IF(OR('query (10)'!AA1289="",COUNTIF(Cleaning_Rules!$A$21:$A$26,TRIM('query (10)'!AA1289))&gt;0),"",TRIM('query (10)'!AA1289))</f>
        <v/>
      </c>
      <c r="AD1289" s="38" t="str">
        <f>IF('query (10)'!AB1289="","",TRIM(IFERROR(_xlfn.TEXTBEFORE('query (10)'!AB1289,"("),'query (10)'!AB1289)))</f>
        <v>เริ่มซ่อมงาน PM แล้ว รับผิดชอบโดย PAHLA SEEDANG</v>
      </c>
      <c r="AE1289" s="38" t="str">
        <f>IFERROR(LOWER(TRIM(_xlfn.TEXTBEFORE(_xlfn.TEXTAFTER('query (10)'!AB1289,"("),")"))),"")</f>
        <v>pahla@nsk.com</v>
      </c>
      <c r="AF1289" s="38" t="str">
        <f>IF('query (10)'!AD1289="","",TRIM('query (10)'!AD1289))</f>
        <v>ณัฐดนัย จุฑาเทพ</v>
      </c>
      <c r="AG1289" s="38" t="str">
        <f>IF('query (10)'!AE1289="","",TRIM('query (10)'!AE1289))</f>
        <v>อัมรินทร์ รักษาพล</v>
      </c>
      <c r="AH1289" s="38" t="str">
        <f>IF('query (10)'!AF1289="","",IFERROR(VALUE('query (10)'!AF1289),""))</f>
        <v/>
      </c>
      <c r="AI1289" s="38" t="str">
        <f>IF('query (10)'!AG1289="","",TRIM('query (10)'!AG1289))</f>
        <v/>
      </c>
      <c r="AJ1289" s="38" t="str">
        <f>IF('query (10)'!AH1289="","",IFERROR(VALUE('query (10)'!AH1289),""))</f>
        <v/>
      </c>
      <c r="AK1289" s="38" t="str">
        <f>IF('query (10)'!AI1289="","",TRIM('query (10)'!AI1289))</f>
        <v/>
      </c>
      <c r="AL1289" s="42">
        <f t="shared" si="100"/>
        <v>2026</v>
      </c>
      <c r="AM1289" s="42" t="str">
        <f t="shared" si="101"/>
        <v>2026-02</v>
      </c>
      <c r="AN1289" s="42" t="str">
        <f t="shared" ca="1" si="102"/>
        <v>OVERDUE</v>
      </c>
      <c r="AO1289" s="42" t="str">
        <f t="shared" si="103"/>
        <v>DE-829 | INNER RING DEMAGNETIZING MACHINE | KWD7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 เริ่มซ่อมงาน PM แล้ว รับผิดชอบโดย PAHLA SEEDANG | อัมรินทร์ รักษาพล</v>
      </c>
      <c r="AP1289" s="42" t="str">
        <f>_xlfn.TEXTJOIN("; ",TRUE,IF(COUNTA('query (10)'!A1289:AK1289)&lt;=6,"NEAR_EMPTY_ROW",""),IF($K1289="","MISSING_STATUS",""),IF(AND($K1289="เสร็จสิ้น",$Z1289=""),"DONE_NO_ACTUAL_DATE",""),IF(AND($I1289="Condition-based Maintenance",$AH1289=""),"CBM_NO_MEASUREMENT",""),IF(OR($X1289="",$X1289=0),"INVALID_PERIOD",""),IF(AND($AA1289&lt;&gt;"",$AB1289&lt;&gt;"",$AB1289&lt;$AA1289),"DATE_SEQUENCE_ERROR",""),IF(AND($AB1289&lt;&gt;"",$AB1289&gt;DATE(2030,12,31)),"DATE_OUTLIER",""),IF($C1289="","MISSING_QRCODE",""),IF($J1289="UNKNOWN","UNKNOWN_PM_TYPE",""),IF($L1289="UNKNOWN","UNKNOWN_STATUS",""))</f>
        <v/>
      </c>
      <c r="AQ1289" s="42" t="str">
        <f t="shared" si="104"/>
        <v>NO</v>
      </c>
    </row>
    <row r="1290" spans="1:43" x14ac:dyDescent="0.3">
      <c r="A1290" s="38">
        <f>IF('query (10)'!A1290="","",'query (10)'!A1290)</f>
        <v>1469</v>
      </c>
      <c r="B1290" s="38">
        <f>IF('query (10)'!B1290="","",'query (10)'!B1290)</f>
        <v>20810</v>
      </c>
      <c r="C1290" s="38" t="str">
        <f>TRIM(UPPER('query (10)'!M1290))</f>
        <v>DE-267</v>
      </c>
      <c r="D1290" s="38" t="str">
        <f>TRIM(UPPER(IFERROR(_xlfn.TEXTBEFORE('query (10)'!L1290,"("),'query (10)'!L1290)))</f>
        <v>OUTER RING DEMAGNETIZING MACHINE</v>
      </c>
      <c r="E1290" s="38" t="str">
        <f>IFERROR(TRIM(UPPER(_xlfn.TEXTBEFORE(_xlfn.TEXTAFTER('query (10)'!L1290,"("),")"))),"")</f>
        <v/>
      </c>
      <c r="F1290" s="38" t="str">
        <f>TRIM('query (10)'!K1290)</f>
        <v>KWD2</v>
      </c>
      <c r="G1290" s="38" t="str">
        <f>IF('query (10)'!J1290="","",'query (10)'!J1290)</f>
        <v>Electrical Control</v>
      </c>
      <c r="H1290" s="38" t="str">
        <f>TRIM(UPPER('query (10)'!J1290))</f>
        <v>ELECTRICAL CONTROL</v>
      </c>
      <c r="I1290" s="38" t="str">
        <f>IF('query (10)'!F1290="","",'query (10)'!F1290)</f>
        <v>Time-based Maintenance</v>
      </c>
      <c r="J1290" s="38" t="str">
        <f>IF('query (10)'!F1290="","",IFERROR(INDEX(Cleaning_Rules!$B$14:$B$17,MATCH(TRIM('query (10)'!F1290),Cleaning_Rules!$A$14:$A$17,0)),"UNKNOWN"))</f>
        <v>TBM</v>
      </c>
      <c r="K1290" s="38" t="str">
        <f>IF('query (10)'!G1290="","",'query (10)'!G1290)</f>
        <v>เสร็จสิ้น</v>
      </c>
      <c r="L1290" s="38" t="str">
        <f>IF('query (10)'!G1290="","MISSING",IFERROR(INDEX(Cleaning_Rules!$B$5:$B$10,MATCH(TRIM('query (10)'!G1290),Cleaning_Rules!$A$5:$A$10,0)),"UNKNOWN"))</f>
        <v>COMPLETED</v>
      </c>
      <c r="M1290" s="38" t="str">
        <f>IF('query (10)'!I1290="","",'query (10)'!I1290)</f>
        <v>Electrical</v>
      </c>
      <c r="N1290" s="38" t="str">
        <f>IF('query (10)'!O1290="","",'query (10)'!O1290)</f>
        <v>Inspection</v>
      </c>
      <c r="O1290" s="38" t="str">
        <f>IF('query (10)'!P1290="","",'query (10)'!P1290)</f>
        <v>Medium</v>
      </c>
      <c r="P1290" s="38" t="str">
        <f>IF('query (10)'!N1290="","",'query (10)'!N1290)</f>
        <v xml:space="preserve">Check and Cleaning Tighten of Terminal
Check Adhesion of PLC
Check and Cleaning PLC
Check coil Demagnetizing
Check Insulation of coil Demagnetizing
Check wires of coil Demagnetizing
</v>
      </c>
      <c r="Q1290" s="38" t="str">
        <f>TRIM('query (10)'!N1290)</f>
        <v xml:space="preserve">Check and Cleaning Tighten of Terminal
Check Adhesion of PLC
Check and Cleaning PLC
Check coil Demagnetizing
Check Insulation of coil Demagnetizing
Check wires of coil Demagnetizing
</v>
      </c>
      <c r="R1290" s="38" t="str">
        <f>TRIM(UPPER('query (10)'!R1290))</f>
        <v/>
      </c>
      <c r="S1290" s="38" t="str">
        <f>TRIM(UPPER('query (10)'!S1290))</f>
        <v/>
      </c>
      <c r="T1290" s="38" t="str">
        <f>IF('query (10)'!Q1290="","",TRIM(UPPER('query (10)'!Q1290)))</f>
        <v/>
      </c>
      <c r="U1290" s="38" t="str">
        <f>IF('query (10)'!T1290="","",'query (10)'!T1290)</f>
        <v/>
      </c>
      <c r="V1290" s="39" t="str">
        <f>IF('query (10)'!T1290="","",IFERROR(VALUE('query (10)'!T1290),""))</f>
        <v/>
      </c>
      <c r="W1290" s="40">
        <f>IF('query (10)'!U1290="","",'query (10)'!U1290)</f>
        <v>0</v>
      </c>
      <c r="X1290" s="39">
        <f>IF('query (10)'!V1290="","",'query (10)'!V1290)</f>
        <v>180</v>
      </c>
      <c r="Y1290" s="41">
        <f>IF('query (10)'!W1290="","",'query (10)'!W1290)</f>
        <v>46055</v>
      </c>
      <c r="Z1290" s="41">
        <f>IF('query (10)'!X1290="","",'query (10)'!X1290)</f>
        <v>46178</v>
      </c>
      <c r="AA1290" s="41">
        <f>IF('query (10)'!Y1290="","",'query (10)'!Y1290)</f>
        <v>46178</v>
      </c>
      <c r="AB1290" s="41">
        <f>IF('query (10)'!Z1290="","",'query (10)'!Z1290)</f>
        <v>46358</v>
      </c>
      <c r="AC1290" s="38" t="str">
        <f>IF(OR('query (10)'!AA1290="",COUNTIF(Cleaning_Rules!$A$21:$A$26,TRIM('query (10)'!AA1290))&gt;0),"",TRIM('query (10)'!AA1290))</f>
        <v/>
      </c>
      <c r="AD1290" s="38" t="str">
        <f>IF('query (10)'!AB1290="","",TRIM(IFERROR(_xlfn.TEXTBEFORE('query (10)'!AB1290,"("),'query (10)'!AB1290)))</f>
        <v>เริ่มซ่อมงาน PM แล้ว รับผิดชอบโดย PONGPITAK SONCHAI</v>
      </c>
      <c r="AE1290" s="38" t="str">
        <f>IFERROR(LOWER(TRIM(_xlfn.TEXTBEFORE(_xlfn.TEXTAFTER('query (10)'!AB1290,"("),")"))),"")</f>
        <v>sonchai-p-6240@nsk.com</v>
      </c>
      <c r="AF1290" s="38" t="str">
        <f>IF('query (10)'!AD1290="","",TRIM('query (10)'!AD1290))</f>
        <v>ณัฐดนัย จุฑาเทพ</v>
      </c>
      <c r="AG1290" s="38" t="str">
        <f>IF('query (10)'!AE1290="","",TRIM('query (10)'!AE1290))</f>
        <v>พงษ์พิทักษ์ ศรไชย</v>
      </c>
      <c r="AH1290" s="38" t="str">
        <f>IF('query (10)'!AF1290="","",IFERROR(VALUE('query (10)'!AF1290),""))</f>
        <v/>
      </c>
      <c r="AI1290" s="38" t="str">
        <f>IF('query (10)'!AG1290="","",TRIM('query (10)'!AG1290))</f>
        <v/>
      </c>
      <c r="AJ1290" s="38" t="str">
        <f>IF('query (10)'!AH1290="","",IFERROR(VALUE('query (10)'!AH1290),""))</f>
        <v/>
      </c>
      <c r="AK1290" s="38" t="str">
        <f>IF('query (10)'!AI1290="","",TRIM('query (10)'!AI1290))</f>
        <v/>
      </c>
      <c r="AL1290" s="42">
        <f t="shared" si="100"/>
        <v>2026</v>
      </c>
      <c r="AM1290" s="42" t="str">
        <f t="shared" si="101"/>
        <v>2026-02</v>
      </c>
      <c r="AN1290" s="42" t="str">
        <f t="shared" ca="1" si="102"/>
        <v/>
      </c>
      <c r="AO1290" s="42" t="str">
        <f t="shared" si="103"/>
        <v>DE-267 | OUTER RING DEMAGNETIZING MACHINE | KWD2 | ELECTRICAL CONTROL | Time-based Maintenance | Electrical | Inspection | Medium | Check and Cleaning Tighten of Terminal
Check Adhesion of PLC
Check and Cleaning PLC
Check coil Demagnetizing
Check Insulation of coil Demagnetizing
Check wires of coil Demagnetizing
 | เริ่มซ่อมงาน PM แล้ว รับผิดชอบโดย PONGPITAK SONCHAI | พงษ์พิทักษ์ ศรไชย</v>
      </c>
      <c r="AP1290" s="42" t="str">
        <f>_xlfn.TEXTJOIN("; ",TRUE,IF(COUNTA('query (10)'!A1290:AK1290)&lt;=6,"NEAR_EMPTY_ROW",""),IF($K1290="","MISSING_STATUS",""),IF(AND($K1290="เสร็จสิ้น",$Z1290=""),"DONE_NO_ACTUAL_DATE",""),IF(AND($I1290="Condition-based Maintenance",$AH1290=""),"CBM_NO_MEASUREMENT",""),IF(OR($X1290="",$X1290=0),"INVALID_PERIOD",""),IF(AND($AA1290&lt;&gt;"",$AB1290&lt;&gt;"",$AB1290&lt;$AA1290),"DATE_SEQUENCE_ERROR",""),IF(AND($AB1290&lt;&gt;"",$AB1290&gt;DATE(2030,12,31)),"DATE_OUTLIER",""),IF($C1290="","MISSING_QRCODE",""),IF($J1290="UNKNOWN","UNKNOWN_PM_TYPE",""),IF($L1290="UNKNOWN","UNKNOWN_STATUS",""))</f>
        <v/>
      </c>
      <c r="AQ1290" s="42" t="str">
        <f t="shared" si="104"/>
        <v>NO</v>
      </c>
    </row>
    <row r="1291" spans="1:43" x14ac:dyDescent="0.3">
      <c r="A1291" s="38">
        <f>IF('query (10)'!A1291="","",'query (10)'!A1291)</f>
        <v>1470</v>
      </c>
      <c r="B1291" s="38">
        <f>IF('query (10)'!B1291="","",'query (10)'!B1291)</f>
        <v>19954</v>
      </c>
      <c r="C1291" s="38" t="str">
        <f>TRIM(UPPER('query (10)'!M1291))</f>
        <v>DE-352</v>
      </c>
      <c r="D1291" s="38" t="str">
        <f>TRIM(UPPER(IFERROR(_xlfn.TEXTBEFORE('query (10)'!L1291,"("),'query (10)'!L1291)))</f>
        <v>OUTER RING DEMAGNETIZING MACHINE</v>
      </c>
      <c r="E1291" s="38" t="str">
        <f>IFERROR(TRIM(UPPER(_xlfn.TEXTBEFORE(_xlfn.TEXTAFTER('query (10)'!L1291,"("),")"))),"")</f>
        <v/>
      </c>
      <c r="F1291" s="38" t="str">
        <f>TRIM('query (10)'!K1291)</f>
        <v>KWD3</v>
      </c>
      <c r="G1291" s="38" t="str">
        <f>IF('query (10)'!J1291="","",'query (10)'!J1291)</f>
        <v>Electrical Control</v>
      </c>
      <c r="H1291" s="38" t="str">
        <f>TRIM(UPPER('query (10)'!J1291))</f>
        <v>ELECTRICAL CONTROL</v>
      </c>
      <c r="I1291" s="38" t="str">
        <f>IF('query (10)'!F1291="","",'query (10)'!F1291)</f>
        <v>Time-based Maintenance</v>
      </c>
      <c r="J1291" s="38" t="str">
        <f>IF('query (10)'!F1291="","",IFERROR(INDEX(Cleaning_Rules!$B$14:$B$17,MATCH(TRIM('query (10)'!F1291),Cleaning_Rules!$A$14:$A$17,0)),"UNKNOWN"))</f>
        <v>TBM</v>
      </c>
      <c r="K1291" s="38" t="str">
        <f>IF('query (10)'!G1291="","",'query (10)'!G1291)</f>
        <v>กำลังดำเนินการ</v>
      </c>
      <c r="L1291" s="38" t="str">
        <f>IF('query (10)'!G1291="","MISSING",IFERROR(INDEX(Cleaning_Rules!$B$5:$B$10,MATCH(TRIM('query (10)'!G1291),Cleaning_Rules!$A$5:$A$10,0)),"UNKNOWN"))</f>
        <v>IN_PROGRESS</v>
      </c>
      <c r="M1291" s="38" t="str">
        <f>IF('query (10)'!I1291="","",'query (10)'!I1291)</f>
        <v>Electrical</v>
      </c>
      <c r="N1291" s="38" t="str">
        <f>IF('query (10)'!O1291="","",'query (10)'!O1291)</f>
        <v>Inspection</v>
      </c>
      <c r="O1291" s="38" t="str">
        <f>IF('query (10)'!P1291="","",'query (10)'!P1291)</f>
        <v>Medium</v>
      </c>
      <c r="P1291" s="38" t="str">
        <f>IF('query (10)'!N1291="","",'query (10)'!N1291)</f>
        <v xml:space="preserve">Check and Cleaning Tighten of Terminal
Check Adhesion of PLC
Check and Cleaning PLC
Check coil Demagnetizing
Check Insulation of coil Demagnetizing
Check wires of coil Demagnetizing
</v>
      </c>
      <c r="Q1291" s="38" t="str">
        <f>TRIM('query (10)'!N1291)</f>
        <v xml:space="preserve">Check and Cleaning Tighten of Terminal
Check Adhesion of PLC
Check and Cleaning PLC
Check coil Demagnetizing
Check Insulation of coil Demagnetizing
Check wires of coil Demagnetizing
</v>
      </c>
      <c r="R1291" s="38" t="str">
        <f>TRIM(UPPER('query (10)'!R1291))</f>
        <v/>
      </c>
      <c r="S1291" s="38" t="str">
        <f>TRIM(UPPER('query (10)'!S1291))</f>
        <v/>
      </c>
      <c r="T1291" s="38" t="str">
        <f>IF('query (10)'!Q1291="","",TRIM(UPPER('query (10)'!Q1291)))</f>
        <v/>
      </c>
      <c r="U1291" s="38" t="str">
        <f>IF('query (10)'!T1291="","",'query (10)'!T1291)</f>
        <v/>
      </c>
      <c r="V1291" s="39" t="str">
        <f>IF('query (10)'!T1291="","",IFERROR(VALUE('query (10)'!T1291),""))</f>
        <v/>
      </c>
      <c r="W1291" s="40">
        <f>IF('query (10)'!U1291="","",'query (10)'!U1291)</f>
        <v>0</v>
      </c>
      <c r="X1291" s="39">
        <f>IF('query (10)'!V1291="","",'query (10)'!V1291)</f>
        <v>180</v>
      </c>
      <c r="Y1291" s="41">
        <f>IF('query (10)'!W1291="","",'query (10)'!W1291)</f>
        <v>46056</v>
      </c>
      <c r="Z1291" s="41" t="str">
        <f>IF('query (10)'!X1291="","",'query (10)'!X1291)</f>
        <v/>
      </c>
      <c r="AA1291" s="41">
        <f>IF('query (10)'!Y1291="","",'query (10)'!Y1291)</f>
        <v>46056</v>
      </c>
      <c r="AB1291" s="41">
        <f>IF('query (10)'!Z1291="","",'query (10)'!Z1291)</f>
        <v>46236</v>
      </c>
      <c r="AC1291" s="38" t="str">
        <f>IF(OR('query (10)'!AA1291="",COUNTIF(Cleaning_Rules!$A$21:$A$26,TRIM('query (10)'!AA1291))&gt;0),"",TRIM('query (10)'!AA1291))</f>
        <v/>
      </c>
      <c r="AD1291" s="38" t="str">
        <f>IF('query (10)'!AB1291="","",TRIM(IFERROR(_xlfn.TEXTBEFORE('query (10)'!AB1291,"("),'query (10)'!AB1291)))</f>
        <v>เริ่มซ่อมงาน PM แล้ว รับผิดชอบโดย PAHLA SEEDANG</v>
      </c>
      <c r="AE1291" s="38" t="str">
        <f>IFERROR(LOWER(TRIM(_xlfn.TEXTBEFORE(_xlfn.TEXTAFTER('query (10)'!AB1291,"("),")"))),"")</f>
        <v>pahla@nsk.com</v>
      </c>
      <c r="AF1291" s="38" t="str">
        <f>IF('query (10)'!AD1291="","",TRIM('query (10)'!AD1291))</f>
        <v>ณัฐดนัย จุฑาเทพ</v>
      </c>
      <c r="AG1291" s="38" t="str">
        <f>IF('query (10)'!AE1291="","",TRIM('query (10)'!AE1291))</f>
        <v>อัมรินทร์ รักษาพล</v>
      </c>
      <c r="AH1291" s="38" t="str">
        <f>IF('query (10)'!AF1291="","",IFERROR(VALUE('query (10)'!AF1291),""))</f>
        <v/>
      </c>
      <c r="AI1291" s="38" t="str">
        <f>IF('query (10)'!AG1291="","",TRIM('query (10)'!AG1291))</f>
        <v/>
      </c>
      <c r="AJ1291" s="38" t="str">
        <f>IF('query (10)'!AH1291="","",IFERROR(VALUE('query (10)'!AH1291),""))</f>
        <v/>
      </c>
      <c r="AK1291" s="38" t="str">
        <f>IF('query (10)'!AI1291="","",TRIM('query (10)'!AI1291))</f>
        <v/>
      </c>
      <c r="AL1291" s="42">
        <f t="shared" si="100"/>
        <v>2026</v>
      </c>
      <c r="AM1291" s="42" t="str">
        <f t="shared" si="101"/>
        <v>2026-02</v>
      </c>
      <c r="AN1291" s="42" t="str">
        <f t="shared" ca="1" si="102"/>
        <v>OVERDUE</v>
      </c>
      <c r="AO1291" s="42" t="str">
        <f t="shared" si="103"/>
        <v>DE-352 | OUTER RING DEMAGNETIZING MACHINE | KWD3 | ELECTRICAL CONTROL | Time-based Maintenance | Electrical | Inspection | Medium | Check and Cleaning Tighten of Terminal
Check Adhesion of PLC
Check and Cleaning PLC
Check coil Demagnetizing
Check Insulation of coil Demagnetizing
Check wires of coil Demagnetizing
 | เริ่มซ่อมงาน PM แล้ว รับผิดชอบโดย PAHLA SEEDANG | อัมรินทร์ รักษาพล</v>
      </c>
      <c r="AP1291" s="42" t="str">
        <f>_xlfn.TEXTJOIN("; ",TRUE,IF(COUNTA('query (10)'!A1291:AK1291)&lt;=6,"NEAR_EMPTY_ROW",""),IF($K1291="","MISSING_STATUS",""),IF(AND($K1291="เสร็จสิ้น",$Z1291=""),"DONE_NO_ACTUAL_DATE",""),IF(AND($I1291="Condition-based Maintenance",$AH1291=""),"CBM_NO_MEASUREMENT",""),IF(OR($X1291="",$X1291=0),"INVALID_PERIOD",""),IF(AND($AA1291&lt;&gt;"",$AB1291&lt;&gt;"",$AB1291&lt;$AA1291),"DATE_SEQUENCE_ERROR",""),IF(AND($AB1291&lt;&gt;"",$AB1291&gt;DATE(2030,12,31)),"DATE_OUTLIER",""),IF($C1291="","MISSING_QRCODE",""),IF($J1291="UNKNOWN","UNKNOWN_PM_TYPE",""),IF($L1291="UNKNOWN","UNKNOWN_STATUS",""))</f>
        <v/>
      </c>
      <c r="AQ1291" s="42" t="str">
        <f t="shared" si="104"/>
        <v>NO</v>
      </c>
    </row>
    <row r="1292" spans="1:43" x14ac:dyDescent="0.3">
      <c r="A1292" s="38">
        <f>IF('query (10)'!A1292="","",'query (10)'!A1292)</f>
        <v>1471</v>
      </c>
      <c r="B1292" s="38" t="str">
        <f>IF('query (10)'!B1292="","",'query (10)'!B1292)</f>
        <v/>
      </c>
      <c r="C1292" s="38" t="str">
        <f>TRIM(UPPER('query (10)'!M1292))</f>
        <v>DE-474</v>
      </c>
      <c r="D1292" s="38" t="str">
        <f>TRIM(UPPER(IFERROR(_xlfn.TEXTBEFORE('query (10)'!L1292,"("),'query (10)'!L1292)))</f>
        <v>OUTER RING DEMAGNETIZING MACHINE</v>
      </c>
      <c r="E1292" s="38" t="str">
        <f>IFERROR(TRIM(UPPER(_xlfn.TEXTBEFORE(_xlfn.TEXTAFTER('query (10)'!L1292,"("),")"))),"")</f>
        <v/>
      </c>
      <c r="F1292" s="38" t="str">
        <f>TRIM('query (10)'!K1292)</f>
        <v>KWD4</v>
      </c>
      <c r="G1292" s="38" t="str">
        <f>IF('query (10)'!J1292="","",'query (10)'!J1292)</f>
        <v>Electrical Control</v>
      </c>
      <c r="H1292" s="38" t="str">
        <f>TRIM(UPPER('query (10)'!J1292))</f>
        <v>ELECTRICAL CONTROL</v>
      </c>
      <c r="I1292" s="38" t="str">
        <f>IF('query (10)'!F1292="","",'query (10)'!F1292)</f>
        <v>Time-based Maintenance</v>
      </c>
      <c r="J1292" s="38" t="str">
        <f>IF('query (10)'!F1292="","",IFERROR(INDEX(Cleaning_Rules!$B$14:$B$17,MATCH(TRIM('query (10)'!F1292),Cleaning_Rules!$A$14:$A$17,0)),"UNKNOWN"))</f>
        <v>TBM</v>
      </c>
      <c r="K1292" s="38" t="str">
        <f>IF('query (10)'!G1292="","",'query (10)'!G1292)</f>
        <v>แผนใหม่</v>
      </c>
      <c r="L1292" s="38" t="str">
        <f>IF('query (10)'!G1292="","MISSING",IFERROR(INDEX(Cleaning_Rules!$B$5:$B$10,MATCH(TRIM('query (10)'!G1292),Cleaning_Rules!$A$5:$A$10,0)),"UNKNOWN"))</f>
        <v>NEW_PLAN</v>
      </c>
      <c r="M1292" s="38" t="str">
        <f>IF('query (10)'!I1292="","",'query (10)'!I1292)</f>
        <v>Electrical</v>
      </c>
      <c r="N1292" s="38" t="str">
        <f>IF('query (10)'!O1292="","",'query (10)'!O1292)</f>
        <v>Inspection</v>
      </c>
      <c r="O1292" s="38" t="str">
        <f>IF('query (10)'!P1292="","",'query (10)'!P1292)</f>
        <v>Medium</v>
      </c>
      <c r="P1292" s="38" t="str">
        <f>IF('query (10)'!N1292="","",'query (10)'!N1292)</f>
        <v xml:space="preserve">Check and Cleaning Tighten of Terminal
Check Adhesion of PLC
Check and Cleaning PLC
Check coil Demagnetizing
Check Insulation of coil Demagnetizing
Check wires of coil Demagnetizing
</v>
      </c>
      <c r="Q1292" s="38" t="str">
        <f>TRIM('query (10)'!N1292)</f>
        <v xml:space="preserve">Check and Cleaning Tighten of Terminal
Check Adhesion of PLC
Check and Cleaning PLC
Check coil Demagnetizing
Check Insulation of coil Demagnetizing
Check wires of coil Demagnetizing
</v>
      </c>
      <c r="R1292" s="38" t="str">
        <f>TRIM(UPPER('query (10)'!R1292))</f>
        <v/>
      </c>
      <c r="S1292" s="38" t="str">
        <f>TRIM(UPPER('query (10)'!S1292))</f>
        <v/>
      </c>
      <c r="T1292" s="38" t="str">
        <f>IF('query (10)'!Q1292="","",TRIM(UPPER('query (10)'!Q1292)))</f>
        <v/>
      </c>
      <c r="U1292" s="38" t="str">
        <f>IF('query (10)'!T1292="","",'query (10)'!T1292)</f>
        <v/>
      </c>
      <c r="V1292" s="39" t="str">
        <f>IF('query (10)'!T1292="","",IFERROR(VALUE('query (10)'!T1292),""))</f>
        <v/>
      </c>
      <c r="W1292" s="40">
        <f>IF('query (10)'!U1292="","",'query (10)'!U1292)</f>
        <v>0</v>
      </c>
      <c r="X1292" s="39">
        <f>IF('query (10)'!V1292="","",'query (10)'!V1292)</f>
        <v>180</v>
      </c>
      <c r="Y1292" s="41">
        <f>IF('query (10)'!W1292="","",'query (10)'!W1292)</f>
        <v>46057</v>
      </c>
      <c r="Z1292" s="41" t="str">
        <f>IF('query (10)'!X1292="","",'query (10)'!X1292)</f>
        <v/>
      </c>
      <c r="AA1292" s="41">
        <f>IF('query (10)'!Y1292="","",'query (10)'!Y1292)</f>
        <v>46057</v>
      </c>
      <c r="AB1292" s="41">
        <f>IF('query (10)'!Z1292="","",'query (10)'!Z1292)</f>
        <v>46237</v>
      </c>
      <c r="AC1292" s="38" t="str">
        <f>IF(OR('query (10)'!AA1292="",COUNTIF(Cleaning_Rules!$A$21:$A$26,TRIM('query (10)'!AA1292))&gt;0),"",TRIM('query (10)'!AA1292))</f>
        <v/>
      </c>
      <c r="AD1292" s="38" t="str">
        <f>IF('query (10)'!AB1292="","",TRIM(IFERROR(_xlfn.TEXTBEFORE('query (10)'!AB1292,"("),'query (10)'!AB1292)))</f>
        <v/>
      </c>
      <c r="AE1292" s="38" t="str">
        <f>IFERROR(LOWER(TRIM(_xlfn.TEXTBEFORE(_xlfn.TEXTAFTER('query (10)'!AB1292,"("),")"))),"")</f>
        <v/>
      </c>
      <c r="AF1292" s="38" t="str">
        <f>IF('query (10)'!AD1292="","",TRIM('query (10)'!AD1292))</f>
        <v>ณัฐดนัย จุฑาเทพ</v>
      </c>
      <c r="AG1292" s="38" t="str">
        <f>IF('query (10)'!AE1292="","",TRIM('query (10)'!AE1292))</f>
        <v>ณัฐดนัย จุฑาเทพ</v>
      </c>
      <c r="AH1292" s="38" t="str">
        <f>IF('query (10)'!AF1292="","",IFERROR(VALUE('query (10)'!AF1292),""))</f>
        <v/>
      </c>
      <c r="AI1292" s="38" t="str">
        <f>IF('query (10)'!AG1292="","",TRIM('query (10)'!AG1292))</f>
        <v/>
      </c>
      <c r="AJ1292" s="38" t="str">
        <f>IF('query (10)'!AH1292="","",IFERROR(VALUE('query (10)'!AH1292),""))</f>
        <v/>
      </c>
      <c r="AK1292" s="38" t="str">
        <f>IF('query (10)'!AI1292="","",TRIM('query (10)'!AI1292))</f>
        <v/>
      </c>
      <c r="AL1292" s="42">
        <f t="shared" si="100"/>
        <v>2026</v>
      </c>
      <c r="AM1292" s="42" t="str">
        <f t="shared" si="101"/>
        <v>2026-02</v>
      </c>
      <c r="AN1292" s="42" t="str">
        <f t="shared" ca="1" si="102"/>
        <v>OVERDUE</v>
      </c>
      <c r="AO1292" s="42" t="str">
        <f t="shared" si="103"/>
        <v>DE-474 | OUTER RING DEMAGNETIZING MACHINE | KWD4 | ELECTRICAL CONTROL | Time-based Maintenance | Electrical | Inspection | Medium | Check and Cleaning Tighten of Terminal
Check Adhesion of PLC
Check and Cleaning PLC
Check coil Demagnetizing
Check Insulation of coil Demagnetizing
Check wires of coil Demagnetizing
 | ณัฐดนัย จุฑาเทพ</v>
      </c>
      <c r="AP1292" s="42" t="str">
        <f>_xlfn.TEXTJOIN("; ",TRUE,IF(COUNTA('query (10)'!A1292:AK1292)&lt;=6,"NEAR_EMPTY_ROW",""),IF($K1292="","MISSING_STATUS",""),IF(AND($K1292="เสร็จสิ้น",$Z1292=""),"DONE_NO_ACTUAL_DATE",""),IF(AND($I1292="Condition-based Maintenance",$AH1292=""),"CBM_NO_MEASUREMENT",""),IF(OR($X1292="",$X1292=0),"INVALID_PERIOD",""),IF(AND($AA1292&lt;&gt;"",$AB1292&lt;&gt;"",$AB1292&lt;$AA1292),"DATE_SEQUENCE_ERROR",""),IF(AND($AB1292&lt;&gt;"",$AB1292&gt;DATE(2030,12,31)),"DATE_OUTLIER",""),IF($C1292="","MISSING_QRCODE",""),IF($J1292="UNKNOWN","UNKNOWN_PM_TYPE",""),IF($L1292="UNKNOWN","UNKNOWN_STATUS",""))</f>
        <v/>
      </c>
      <c r="AQ1292" s="42" t="str">
        <f t="shared" si="104"/>
        <v>NO</v>
      </c>
    </row>
    <row r="1293" spans="1:43" x14ac:dyDescent="0.3">
      <c r="A1293" s="38">
        <f>IF('query (10)'!A1293="","",'query (10)'!A1293)</f>
        <v>1472</v>
      </c>
      <c r="B1293" s="38" t="str">
        <f>IF('query (10)'!B1293="","",'query (10)'!B1293)</f>
        <v/>
      </c>
      <c r="C1293" s="38" t="str">
        <f>TRIM(UPPER('query (10)'!M1293))</f>
        <v>DE-591</v>
      </c>
      <c r="D1293" s="38" t="str">
        <f>TRIM(UPPER(IFERROR(_xlfn.TEXTBEFORE('query (10)'!L1293,"("),'query (10)'!L1293)))</f>
        <v>OUTER RING DEMAGNETIZING MACHINE</v>
      </c>
      <c r="E1293" s="38" t="str">
        <f>IFERROR(TRIM(UPPER(_xlfn.TEXTBEFORE(_xlfn.TEXTAFTER('query (10)'!L1293,"("),")"))),"")</f>
        <v/>
      </c>
      <c r="F1293" s="38" t="str">
        <f>TRIM('query (10)'!K1293)</f>
        <v>KWD5</v>
      </c>
      <c r="G1293" s="38" t="str">
        <f>IF('query (10)'!J1293="","",'query (10)'!J1293)</f>
        <v>Electrical Control</v>
      </c>
      <c r="H1293" s="38" t="str">
        <f>TRIM(UPPER('query (10)'!J1293))</f>
        <v>ELECTRICAL CONTROL</v>
      </c>
      <c r="I1293" s="38" t="str">
        <f>IF('query (10)'!F1293="","",'query (10)'!F1293)</f>
        <v>Time-based Maintenance</v>
      </c>
      <c r="J1293" s="38" t="str">
        <f>IF('query (10)'!F1293="","",IFERROR(INDEX(Cleaning_Rules!$B$14:$B$17,MATCH(TRIM('query (10)'!F1293),Cleaning_Rules!$A$14:$A$17,0)),"UNKNOWN"))</f>
        <v>TBM</v>
      </c>
      <c r="K1293" s="38" t="str">
        <f>IF('query (10)'!G1293="","",'query (10)'!G1293)</f>
        <v>แผนใหม่</v>
      </c>
      <c r="L1293" s="38" t="str">
        <f>IF('query (10)'!G1293="","MISSING",IFERROR(INDEX(Cleaning_Rules!$B$5:$B$10,MATCH(TRIM('query (10)'!G1293),Cleaning_Rules!$A$5:$A$10,0)),"UNKNOWN"))</f>
        <v>NEW_PLAN</v>
      </c>
      <c r="M1293" s="38" t="str">
        <f>IF('query (10)'!I1293="","",'query (10)'!I1293)</f>
        <v>Electrical</v>
      </c>
      <c r="N1293" s="38" t="str">
        <f>IF('query (10)'!O1293="","",'query (10)'!O1293)</f>
        <v>Inspection</v>
      </c>
      <c r="O1293" s="38" t="str">
        <f>IF('query (10)'!P1293="","",'query (10)'!P1293)</f>
        <v>Medium</v>
      </c>
      <c r="P1293" s="38" t="str">
        <f>IF('query (10)'!N1293="","",'query (10)'!N1293)</f>
        <v xml:space="preserve">Check and Cleaning Tighten of Terminal
Check Adhesion of PLC
Check and Cleaning PLC
Check coil Demagnetizing
Check Insulation of coil Demagnetizing
Check wires of coil Demagnetizing
</v>
      </c>
      <c r="Q1293" s="38" t="str">
        <f>TRIM('query (10)'!N1293)</f>
        <v xml:space="preserve">Check and Cleaning Tighten of Terminal
Check Adhesion of PLC
Check and Cleaning PLC
Check coil Demagnetizing
Check Insulation of coil Demagnetizing
Check wires of coil Demagnetizing
</v>
      </c>
      <c r="R1293" s="38" t="str">
        <f>TRIM(UPPER('query (10)'!R1293))</f>
        <v/>
      </c>
      <c r="S1293" s="38" t="str">
        <f>TRIM(UPPER('query (10)'!S1293))</f>
        <v/>
      </c>
      <c r="T1293" s="38" t="str">
        <f>IF('query (10)'!Q1293="","",TRIM(UPPER('query (10)'!Q1293)))</f>
        <v/>
      </c>
      <c r="U1293" s="38" t="str">
        <f>IF('query (10)'!T1293="","",'query (10)'!T1293)</f>
        <v/>
      </c>
      <c r="V1293" s="39" t="str">
        <f>IF('query (10)'!T1293="","",IFERROR(VALUE('query (10)'!T1293),""))</f>
        <v/>
      </c>
      <c r="W1293" s="40">
        <f>IF('query (10)'!U1293="","",'query (10)'!U1293)</f>
        <v>0</v>
      </c>
      <c r="X1293" s="39">
        <f>IF('query (10)'!V1293="","",'query (10)'!V1293)</f>
        <v>180</v>
      </c>
      <c r="Y1293" s="41">
        <f>IF('query (10)'!W1293="","",'query (10)'!W1293)</f>
        <v>46058</v>
      </c>
      <c r="Z1293" s="41" t="str">
        <f>IF('query (10)'!X1293="","",'query (10)'!X1293)</f>
        <v/>
      </c>
      <c r="AA1293" s="41">
        <f>IF('query (10)'!Y1293="","",'query (10)'!Y1293)</f>
        <v>46058</v>
      </c>
      <c r="AB1293" s="41">
        <f>IF('query (10)'!Z1293="","",'query (10)'!Z1293)</f>
        <v>46238</v>
      </c>
      <c r="AC1293" s="38" t="str">
        <f>IF(OR('query (10)'!AA1293="",COUNTIF(Cleaning_Rules!$A$21:$A$26,TRIM('query (10)'!AA1293))&gt;0),"",TRIM('query (10)'!AA1293))</f>
        <v/>
      </c>
      <c r="AD1293" s="38" t="str">
        <f>IF('query (10)'!AB1293="","",TRIM(IFERROR(_xlfn.TEXTBEFORE('query (10)'!AB1293,"("),'query (10)'!AB1293)))</f>
        <v/>
      </c>
      <c r="AE1293" s="38" t="str">
        <f>IFERROR(LOWER(TRIM(_xlfn.TEXTBEFORE(_xlfn.TEXTAFTER('query (10)'!AB1293,"("),")"))),"")</f>
        <v/>
      </c>
      <c r="AF1293" s="38" t="str">
        <f>IF('query (10)'!AD1293="","",TRIM('query (10)'!AD1293))</f>
        <v>ณัฐดนัย จุฑาเทพ</v>
      </c>
      <c r="AG1293" s="38" t="str">
        <f>IF('query (10)'!AE1293="","",TRIM('query (10)'!AE1293))</f>
        <v>ณัฐดนัย จุฑาเทพ</v>
      </c>
      <c r="AH1293" s="38" t="str">
        <f>IF('query (10)'!AF1293="","",IFERROR(VALUE('query (10)'!AF1293),""))</f>
        <v/>
      </c>
      <c r="AI1293" s="38" t="str">
        <f>IF('query (10)'!AG1293="","",TRIM('query (10)'!AG1293))</f>
        <v/>
      </c>
      <c r="AJ1293" s="38" t="str">
        <f>IF('query (10)'!AH1293="","",IFERROR(VALUE('query (10)'!AH1293),""))</f>
        <v/>
      </c>
      <c r="AK1293" s="38" t="str">
        <f>IF('query (10)'!AI1293="","",TRIM('query (10)'!AI1293))</f>
        <v/>
      </c>
      <c r="AL1293" s="42">
        <f t="shared" si="100"/>
        <v>2026</v>
      </c>
      <c r="AM1293" s="42" t="str">
        <f t="shared" si="101"/>
        <v>2026-02</v>
      </c>
      <c r="AN1293" s="42" t="str">
        <f t="shared" ca="1" si="102"/>
        <v>OVERDUE</v>
      </c>
      <c r="AO1293" s="42" t="str">
        <f t="shared" si="103"/>
        <v>DE-591 | OUTER RING DEMAGNETIZING MACHINE | KWD5 | ELECTRICAL CONTROL | Time-based Maintenance | Electrical | Inspection | Medium | Check and Cleaning Tighten of Terminal
Check Adhesion of PLC
Check and Cleaning PLC
Check coil Demagnetizing
Check Insulation of coil Demagnetizing
Check wires of coil Demagnetizing
 | ณัฐดนัย จุฑาเทพ</v>
      </c>
      <c r="AP1293" s="42" t="str">
        <f>_xlfn.TEXTJOIN("; ",TRUE,IF(COUNTA('query (10)'!A1293:AK1293)&lt;=6,"NEAR_EMPTY_ROW",""),IF($K1293="","MISSING_STATUS",""),IF(AND($K1293="เสร็จสิ้น",$Z1293=""),"DONE_NO_ACTUAL_DATE",""),IF(AND($I1293="Condition-based Maintenance",$AH1293=""),"CBM_NO_MEASUREMENT",""),IF(OR($X1293="",$X1293=0),"INVALID_PERIOD",""),IF(AND($AA1293&lt;&gt;"",$AB1293&lt;&gt;"",$AB1293&lt;$AA1293),"DATE_SEQUENCE_ERROR",""),IF(AND($AB1293&lt;&gt;"",$AB1293&gt;DATE(2030,12,31)),"DATE_OUTLIER",""),IF($C1293="","MISSING_QRCODE",""),IF($J1293="UNKNOWN","UNKNOWN_PM_TYPE",""),IF($L1293="UNKNOWN","UNKNOWN_STATUS",""))</f>
        <v/>
      </c>
      <c r="AQ1293" s="42" t="str">
        <f t="shared" si="104"/>
        <v>NO</v>
      </c>
    </row>
    <row r="1294" spans="1:43" x14ac:dyDescent="0.3">
      <c r="A1294" s="38">
        <f>IF('query (10)'!A1294="","",'query (10)'!A1294)</f>
        <v>1473</v>
      </c>
      <c r="B1294" s="38" t="str">
        <f>IF('query (10)'!B1294="","",'query (10)'!B1294)</f>
        <v/>
      </c>
      <c r="C1294" s="38" t="str">
        <f>TRIM(UPPER('query (10)'!M1294))</f>
        <v>DE-695</v>
      </c>
      <c r="D1294" s="38" t="str">
        <f>TRIM(UPPER(IFERROR(_xlfn.TEXTBEFORE('query (10)'!L1294,"("),'query (10)'!L1294)))</f>
        <v>OUTER RING DEMAGNETIZING MACHINE</v>
      </c>
      <c r="E1294" s="38" t="str">
        <f>IFERROR(TRIM(UPPER(_xlfn.TEXTBEFORE(_xlfn.TEXTAFTER('query (10)'!L1294,"("),")"))),"")</f>
        <v/>
      </c>
      <c r="F1294" s="38" t="str">
        <f>TRIM('query (10)'!K1294)</f>
        <v>KWD6</v>
      </c>
      <c r="G1294" s="38" t="str">
        <f>IF('query (10)'!J1294="","",'query (10)'!J1294)</f>
        <v>Electrical Control</v>
      </c>
      <c r="H1294" s="38" t="str">
        <f>TRIM(UPPER('query (10)'!J1294))</f>
        <v>ELECTRICAL CONTROL</v>
      </c>
      <c r="I1294" s="38" t="str">
        <f>IF('query (10)'!F1294="","",'query (10)'!F1294)</f>
        <v>Time-based Maintenance</v>
      </c>
      <c r="J1294" s="38" t="str">
        <f>IF('query (10)'!F1294="","",IFERROR(INDEX(Cleaning_Rules!$B$14:$B$17,MATCH(TRIM('query (10)'!F1294),Cleaning_Rules!$A$14:$A$17,0)),"UNKNOWN"))</f>
        <v>TBM</v>
      </c>
      <c r="K1294" s="38" t="str">
        <f>IF('query (10)'!G1294="","",'query (10)'!G1294)</f>
        <v>แผนใหม่</v>
      </c>
      <c r="L1294" s="38" t="str">
        <f>IF('query (10)'!G1294="","MISSING",IFERROR(INDEX(Cleaning_Rules!$B$5:$B$10,MATCH(TRIM('query (10)'!G1294),Cleaning_Rules!$A$5:$A$10,0)),"UNKNOWN"))</f>
        <v>NEW_PLAN</v>
      </c>
      <c r="M1294" s="38" t="str">
        <f>IF('query (10)'!I1294="","",'query (10)'!I1294)</f>
        <v>Electrical</v>
      </c>
      <c r="N1294" s="38" t="str">
        <f>IF('query (10)'!O1294="","",'query (10)'!O1294)</f>
        <v>Inspection</v>
      </c>
      <c r="O1294" s="38" t="str">
        <f>IF('query (10)'!P1294="","",'query (10)'!P1294)</f>
        <v>Medium</v>
      </c>
      <c r="P1294" s="38" t="str">
        <f>IF('query (10)'!N1294="","",'query (10)'!N1294)</f>
        <v xml:space="preserve">Check and Cleaning Tighten of Terminal
Check Adhesion of PLC
Check and Cleaning PLC
Check coil Demagnetizing
Check Insulation of coil Demagnetizing
Check wires of coil Demagnetizing
</v>
      </c>
      <c r="Q1294" s="38" t="str">
        <f>TRIM('query (10)'!N1294)</f>
        <v xml:space="preserve">Check and Cleaning Tighten of Terminal
Check Adhesion of PLC
Check and Cleaning PLC
Check coil Demagnetizing
Check Insulation of coil Demagnetizing
Check wires of coil Demagnetizing
</v>
      </c>
      <c r="R1294" s="38" t="str">
        <f>TRIM(UPPER('query (10)'!R1294))</f>
        <v/>
      </c>
      <c r="S1294" s="38" t="str">
        <f>TRIM(UPPER('query (10)'!S1294))</f>
        <v/>
      </c>
      <c r="T1294" s="38" t="str">
        <f>IF('query (10)'!Q1294="","",TRIM(UPPER('query (10)'!Q1294)))</f>
        <v/>
      </c>
      <c r="U1294" s="38" t="str">
        <f>IF('query (10)'!T1294="","",'query (10)'!T1294)</f>
        <v/>
      </c>
      <c r="V1294" s="39" t="str">
        <f>IF('query (10)'!T1294="","",IFERROR(VALUE('query (10)'!T1294),""))</f>
        <v/>
      </c>
      <c r="W1294" s="40">
        <f>IF('query (10)'!U1294="","",'query (10)'!U1294)</f>
        <v>0</v>
      </c>
      <c r="X1294" s="39">
        <f>IF('query (10)'!V1294="","",'query (10)'!V1294)</f>
        <v>180</v>
      </c>
      <c r="Y1294" s="41">
        <f>IF('query (10)'!W1294="","",'query (10)'!W1294)</f>
        <v>46059</v>
      </c>
      <c r="Z1294" s="41" t="str">
        <f>IF('query (10)'!X1294="","",'query (10)'!X1294)</f>
        <v/>
      </c>
      <c r="AA1294" s="41">
        <f>IF('query (10)'!Y1294="","",'query (10)'!Y1294)</f>
        <v>46059</v>
      </c>
      <c r="AB1294" s="41">
        <f>IF('query (10)'!Z1294="","",'query (10)'!Z1294)</f>
        <v>46239</v>
      </c>
      <c r="AC1294" s="38" t="str">
        <f>IF(OR('query (10)'!AA1294="",COUNTIF(Cleaning_Rules!$A$21:$A$26,TRIM('query (10)'!AA1294))&gt;0),"",TRIM('query (10)'!AA1294))</f>
        <v/>
      </c>
      <c r="AD1294" s="38" t="str">
        <f>IF('query (10)'!AB1294="","",TRIM(IFERROR(_xlfn.TEXTBEFORE('query (10)'!AB1294,"("),'query (10)'!AB1294)))</f>
        <v/>
      </c>
      <c r="AE1294" s="38" t="str">
        <f>IFERROR(LOWER(TRIM(_xlfn.TEXTBEFORE(_xlfn.TEXTAFTER('query (10)'!AB1294,"("),")"))),"")</f>
        <v/>
      </c>
      <c r="AF1294" s="38" t="str">
        <f>IF('query (10)'!AD1294="","",TRIM('query (10)'!AD1294))</f>
        <v>ณัฐดนัย จุฑาเทพ</v>
      </c>
      <c r="AG1294" s="38" t="str">
        <f>IF('query (10)'!AE1294="","",TRIM('query (10)'!AE1294))</f>
        <v>ณัฐดนัย จุฑาเทพ</v>
      </c>
      <c r="AH1294" s="38" t="str">
        <f>IF('query (10)'!AF1294="","",IFERROR(VALUE('query (10)'!AF1294),""))</f>
        <v/>
      </c>
      <c r="AI1294" s="38" t="str">
        <f>IF('query (10)'!AG1294="","",TRIM('query (10)'!AG1294))</f>
        <v/>
      </c>
      <c r="AJ1294" s="38" t="str">
        <f>IF('query (10)'!AH1294="","",IFERROR(VALUE('query (10)'!AH1294),""))</f>
        <v/>
      </c>
      <c r="AK1294" s="38" t="str">
        <f>IF('query (10)'!AI1294="","",TRIM('query (10)'!AI1294))</f>
        <v/>
      </c>
      <c r="AL1294" s="42">
        <f t="shared" si="100"/>
        <v>2026</v>
      </c>
      <c r="AM1294" s="42" t="str">
        <f t="shared" si="101"/>
        <v>2026-02</v>
      </c>
      <c r="AN1294" s="42" t="str">
        <f t="shared" ca="1" si="102"/>
        <v>OVERDUE</v>
      </c>
      <c r="AO1294" s="42" t="str">
        <f t="shared" si="103"/>
        <v>DE-695 | OUTER RING DEMAGNETIZING MACHINE | KWD6 | ELECTRICAL CONTROL | Time-based Maintenance | Electrical | Inspection | Medium | Check and Cleaning Tighten of Terminal
Check Adhesion of PLC
Check and Cleaning PLC
Check coil Demagnetizing
Check Insulation of coil Demagnetizing
Check wires of coil Demagnetizing
 | ณัฐดนัย จุฑาเทพ</v>
      </c>
      <c r="AP1294" s="42" t="str">
        <f>_xlfn.TEXTJOIN("; ",TRUE,IF(COUNTA('query (10)'!A1294:AK1294)&lt;=6,"NEAR_EMPTY_ROW",""),IF($K1294="","MISSING_STATUS",""),IF(AND($K1294="เสร็จสิ้น",$Z1294=""),"DONE_NO_ACTUAL_DATE",""),IF(AND($I1294="Condition-based Maintenance",$AH1294=""),"CBM_NO_MEASUREMENT",""),IF(OR($X1294="",$X1294=0),"INVALID_PERIOD",""),IF(AND($AA1294&lt;&gt;"",$AB1294&lt;&gt;"",$AB1294&lt;$AA1294),"DATE_SEQUENCE_ERROR",""),IF(AND($AB1294&lt;&gt;"",$AB1294&gt;DATE(2030,12,31)),"DATE_OUTLIER",""),IF($C1294="","MISSING_QRCODE",""),IF($J1294="UNKNOWN","UNKNOWN_PM_TYPE",""),IF($L1294="UNKNOWN","UNKNOWN_STATUS",""))</f>
        <v/>
      </c>
      <c r="AQ1294" s="42" t="str">
        <f t="shared" si="104"/>
        <v>NO</v>
      </c>
    </row>
    <row r="1295" spans="1:43" x14ac:dyDescent="0.3">
      <c r="A1295" s="38">
        <f>IF('query (10)'!A1295="","",'query (10)'!A1295)</f>
        <v>1474</v>
      </c>
      <c r="B1295" s="38">
        <f>IF('query (10)'!B1295="","",'query (10)'!B1295)</f>
        <v>19876</v>
      </c>
      <c r="C1295" s="38" t="str">
        <f>TRIM(UPPER('query (10)'!M1295))</f>
        <v>DE-839</v>
      </c>
      <c r="D1295" s="38" t="str">
        <f>TRIM(UPPER(IFERROR(_xlfn.TEXTBEFORE('query (10)'!L1295,"("),'query (10)'!L1295)))</f>
        <v>OUTER RING DEMAGNETIZING MACHINE</v>
      </c>
      <c r="E1295" s="38" t="str">
        <f>IFERROR(TRIM(UPPER(_xlfn.TEXTBEFORE(_xlfn.TEXTAFTER('query (10)'!L1295,"("),")"))),"")</f>
        <v/>
      </c>
      <c r="F1295" s="38" t="str">
        <f>TRIM('query (10)'!K1295)</f>
        <v>KWD7</v>
      </c>
      <c r="G1295" s="38" t="str">
        <f>IF('query (10)'!J1295="","",'query (10)'!J1295)</f>
        <v>Electrical Control</v>
      </c>
      <c r="H1295" s="38" t="str">
        <f>TRIM(UPPER('query (10)'!J1295))</f>
        <v>ELECTRICAL CONTROL</v>
      </c>
      <c r="I1295" s="38" t="str">
        <f>IF('query (10)'!F1295="","",'query (10)'!F1295)</f>
        <v>Time-based Maintenance</v>
      </c>
      <c r="J1295" s="38" t="str">
        <f>IF('query (10)'!F1295="","",IFERROR(INDEX(Cleaning_Rules!$B$14:$B$17,MATCH(TRIM('query (10)'!F1295),Cleaning_Rules!$A$14:$A$17,0)),"UNKNOWN"))</f>
        <v>TBM</v>
      </c>
      <c r="K1295" s="38" t="str">
        <f>IF('query (10)'!G1295="","",'query (10)'!G1295)</f>
        <v>กำลังดำเนินการ</v>
      </c>
      <c r="L1295" s="38" t="str">
        <f>IF('query (10)'!G1295="","MISSING",IFERROR(INDEX(Cleaning_Rules!$B$5:$B$10,MATCH(TRIM('query (10)'!G1295),Cleaning_Rules!$A$5:$A$10,0)),"UNKNOWN"))</f>
        <v>IN_PROGRESS</v>
      </c>
      <c r="M1295" s="38" t="str">
        <f>IF('query (10)'!I1295="","",'query (10)'!I1295)</f>
        <v>Electrical</v>
      </c>
      <c r="N1295" s="38" t="str">
        <f>IF('query (10)'!O1295="","",'query (10)'!O1295)</f>
        <v>Inspection</v>
      </c>
      <c r="O1295" s="38" t="str">
        <f>IF('query (10)'!P1295="","",'query (10)'!P1295)</f>
        <v>Medium</v>
      </c>
      <c r="P1295" s="38" t="str">
        <f>IF('query (10)'!N1295="","",'query (10)'!N1295)</f>
        <v xml:space="preserve">Check and Cleaning Tighten of Terminal
Check Adhesion of PLC
Check and Cleaning PLC
Check coil Demagnetizing
Check Insulation of coil Demagnetizing
Check wires of coil Demagnetizing
</v>
      </c>
      <c r="Q1295" s="38" t="str">
        <f>TRIM('query (10)'!N1295)</f>
        <v xml:space="preserve">Check and Cleaning Tighten of Terminal
Check Adhesion of PLC
Check and Cleaning PLC
Check coil Demagnetizing
Check Insulation of coil Demagnetizing
Check wires of coil Demagnetizing
</v>
      </c>
      <c r="R1295" s="38" t="str">
        <f>TRIM(UPPER('query (10)'!R1295))</f>
        <v/>
      </c>
      <c r="S1295" s="38" t="str">
        <f>TRIM(UPPER('query (10)'!S1295))</f>
        <v/>
      </c>
      <c r="T1295" s="38" t="str">
        <f>IF('query (10)'!Q1295="","",TRIM(UPPER('query (10)'!Q1295)))</f>
        <v/>
      </c>
      <c r="U1295" s="38" t="str">
        <f>IF('query (10)'!T1295="","",'query (10)'!T1295)</f>
        <v/>
      </c>
      <c r="V1295" s="39" t="str">
        <f>IF('query (10)'!T1295="","",IFERROR(VALUE('query (10)'!T1295),""))</f>
        <v/>
      </c>
      <c r="W1295" s="40">
        <f>IF('query (10)'!U1295="","",'query (10)'!U1295)</f>
        <v>0</v>
      </c>
      <c r="X1295" s="39">
        <f>IF('query (10)'!V1295="","",'query (10)'!V1295)</f>
        <v>180</v>
      </c>
      <c r="Y1295" s="41">
        <f>IF('query (10)'!W1295="","",'query (10)'!W1295)</f>
        <v>46060</v>
      </c>
      <c r="Z1295" s="41" t="str">
        <f>IF('query (10)'!X1295="","",'query (10)'!X1295)</f>
        <v/>
      </c>
      <c r="AA1295" s="41">
        <f>IF('query (10)'!Y1295="","",'query (10)'!Y1295)</f>
        <v>46060</v>
      </c>
      <c r="AB1295" s="41">
        <f>IF('query (10)'!Z1295="","",'query (10)'!Z1295)</f>
        <v>46240</v>
      </c>
      <c r="AC1295" s="38" t="str">
        <f>IF(OR('query (10)'!AA1295="",COUNTIF(Cleaning_Rules!$A$21:$A$26,TRIM('query (10)'!AA1295))&gt;0),"",TRIM('query (10)'!AA1295))</f>
        <v/>
      </c>
      <c r="AD1295" s="38" t="str">
        <f>IF('query (10)'!AB1295="","",TRIM(IFERROR(_xlfn.TEXTBEFORE('query (10)'!AB1295,"("),'query (10)'!AB1295)))</f>
        <v>เริ่มซ่อมงาน PM แล้ว รับผิดชอบโดย NATDANAI JUTHATHEP</v>
      </c>
      <c r="AE1295" s="38" t="str">
        <f>IFERROR(LOWER(TRIM(_xlfn.TEXTBEFORE(_xlfn.TEXTAFTER('query (10)'!AB1295,"("),")"))),"")</f>
        <v>juthathep-n-4697@nsk.com</v>
      </c>
      <c r="AF1295" s="38" t="str">
        <f>IF('query (10)'!AD1295="","",TRIM('query (10)'!AD1295))</f>
        <v>ณัฐดนัย จุฑาเทพ</v>
      </c>
      <c r="AG1295" s="38" t="str">
        <f>IF('query (10)'!AE1295="","",TRIM('query (10)'!AE1295))</f>
        <v>ณัฐดนัย จุฑาเทพ</v>
      </c>
      <c r="AH1295" s="38" t="str">
        <f>IF('query (10)'!AF1295="","",IFERROR(VALUE('query (10)'!AF1295),""))</f>
        <v/>
      </c>
      <c r="AI1295" s="38" t="str">
        <f>IF('query (10)'!AG1295="","",TRIM('query (10)'!AG1295))</f>
        <v/>
      </c>
      <c r="AJ1295" s="38" t="str">
        <f>IF('query (10)'!AH1295="","",IFERROR(VALUE('query (10)'!AH1295),""))</f>
        <v/>
      </c>
      <c r="AK1295" s="38" t="str">
        <f>IF('query (10)'!AI1295="","",TRIM('query (10)'!AI1295))</f>
        <v/>
      </c>
      <c r="AL1295" s="42">
        <f t="shared" si="100"/>
        <v>2026</v>
      </c>
      <c r="AM1295" s="42" t="str">
        <f t="shared" si="101"/>
        <v>2026-02</v>
      </c>
      <c r="AN1295" s="42" t="str">
        <f t="shared" ca="1" si="102"/>
        <v>OVERDUE</v>
      </c>
      <c r="AO1295" s="42" t="str">
        <f t="shared" si="103"/>
        <v>DE-839 | OUTER RING DEMAGNETIZING MACHINE | KWD7 | ELECTRICAL CONTROL | Time-based Maintenance | Electrical | Inspection | Medium | Check and Cleaning Tighten of Terminal
Check Adhesion of PLC
Check and Cleaning PLC
Check coil Demagnetizing
Check Insulation of coil Demagnetizing
Check wires of coil Demagnetizing
 | เริ่มซ่อมงาน PM แล้ว รับผิดชอบโดย NATDANAI JUTHATHEP | ณัฐดนัย จุฑาเทพ</v>
      </c>
      <c r="AP1295" s="42" t="str">
        <f>_xlfn.TEXTJOIN("; ",TRUE,IF(COUNTA('query (10)'!A1295:AK1295)&lt;=6,"NEAR_EMPTY_ROW",""),IF($K1295="","MISSING_STATUS",""),IF(AND($K1295="เสร็จสิ้น",$Z1295=""),"DONE_NO_ACTUAL_DATE",""),IF(AND($I1295="Condition-based Maintenance",$AH1295=""),"CBM_NO_MEASUREMENT",""),IF(OR($X1295="",$X1295=0),"INVALID_PERIOD",""),IF(AND($AA1295&lt;&gt;"",$AB1295&lt;&gt;"",$AB1295&lt;$AA1295),"DATE_SEQUENCE_ERROR",""),IF(AND($AB1295&lt;&gt;"",$AB1295&gt;DATE(2030,12,31)),"DATE_OUTLIER",""),IF($C1295="","MISSING_QRCODE",""),IF($J1295="UNKNOWN","UNKNOWN_PM_TYPE",""),IF($L1295="UNKNOWN","UNKNOWN_STATUS",""))</f>
        <v/>
      </c>
      <c r="AQ1295" s="42" t="str">
        <f t="shared" si="104"/>
        <v>NO</v>
      </c>
    </row>
    <row r="1296" spans="1:43" x14ac:dyDescent="0.3">
      <c r="A1296" s="38">
        <f>IF('query (10)'!A1296="","",'query (10)'!A1296)</f>
        <v>1475</v>
      </c>
      <c r="B1296" s="38">
        <f>IF('query (10)'!B1296="","",'query (10)'!B1296)</f>
        <v>20811</v>
      </c>
      <c r="C1296" s="38" t="str">
        <f>TRIM(UPPER('query (10)'!M1296))</f>
        <v>DE-256</v>
      </c>
      <c r="D1296" s="38" t="str">
        <f>TRIM(UPPER(IFERROR(_xlfn.TEXTBEFORE('query (10)'!L1296,"("),'query (10)'!L1296)))</f>
        <v>INNER RING DEMAGNETIZING MACHINE</v>
      </c>
      <c r="E1296" s="38" t="str">
        <f>IFERROR(TRIM(UPPER(_xlfn.TEXTBEFORE(_xlfn.TEXTAFTER('query (10)'!L1296,"("),")"))),"")</f>
        <v/>
      </c>
      <c r="F1296" s="38" t="str">
        <f>TRIM('query (10)'!K1296)</f>
        <v>KWD2</v>
      </c>
      <c r="G1296" s="38" t="str">
        <f>IF('query (10)'!J1296="","",'query (10)'!J1296)</f>
        <v>Electrical Control</v>
      </c>
      <c r="H1296" s="38" t="str">
        <f>TRIM(UPPER('query (10)'!J1296))</f>
        <v>ELECTRICAL CONTROL</v>
      </c>
      <c r="I1296" s="38" t="str">
        <f>IF('query (10)'!F1296="","",'query (10)'!F1296)</f>
        <v>Time-based Maintenance</v>
      </c>
      <c r="J1296" s="38" t="str">
        <f>IF('query (10)'!F1296="","",IFERROR(INDEX(Cleaning_Rules!$B$14:$B$17,MATCH(TRIM('query (10)'!F1296),Cleaning_Rules!$A$14:$A$17,0)),"UNKNOWN"))</f>
        <v>TBM</v>
      </c>
      <c r="K1296" s="38" t="str">
        <f>IF('query (10)'!G1296="","",'query (10)'!G1296)</f>
        <v>เสร็จสิ้น</v>
      </c>
      <c r="L1296" s="38" t="str">
        <f>IF('query (10)'!G1296="","MISSING",IFERROR(INDEX(Cleaning_Rules!$B$5:$B$10,MATCH(TRIM('query (10)'!G1296),Cleaning_Rules!$A$5:$A$10,0)),"UNKNOWN"))</f>
        <v>COMPLETED</v>
      </c>
      <c r="M1296" s="38" t="str">
        <f>IF('query (10)'!I1296="","",'query (10)'!I1296)</f>
        <v>Electrical</v>
      </c>
      <c r="N1296" s="38" t="str">
        <f>IF('query (10)'!O1296="","",'query (10)'!O1296)</f>
        <v>Inspection</v>
      </c>
      <c r="O1296" s="38" t="str">
        <f>IF('query (10)'!P1296="","",'query (10)'!P1296)</f>
        <v>Medium</v>
      </c>
      <c r="P1296" s="38" t="str">
        <f>IF('query (10)'!N1296="","",'query (10)'!N1296)</f>
        <v xml:space="preserve">Check and Cleaning Tighten of Terminal
Check Adhesion of PLC
Check and Cleaning PLC
Check coil Demagnetizing
Check Insulation of coil Demagnetizing
Check wires of coil Demagnetizing
</v>
      </c>
      <c r="Q1296" s="38" t="str">
        <f>TRIM('query (10)'!N1296)</f>
        <v xml:space="preserve">Check and Cleaning Tighten of Terminal
Check Adhesion of PLC
Check and Cleaning PLC
Check coil Demagnetizing
Check Insulation of coil Demagnetizing
Check wires of coil Demagnetizing
</v>
      </c>
      <c r="R1296" s="38" t="str">
        <f>TRIM(UPPER('query (10)'!R1296))</f>
        <v/>
      </c>
      <c r="S1296" s="38" t="str">
        <f>TRIM(UPPER('query (10)'!S1296))</f>
        <v/>
      </c>
      <c r="T1296" s="38" t="str">
        <f>IF('query (10)'!Q1296="","",TRIM(UPPER('query (10)'!Q1296)))</f>
        <v/>
      </c>
      <c r="U1296" s="38" t="str">
        <f>IF('query (10)'!T1296="","",'query (10)'!T1296)</f>
        <v/>
      </c>
      <c r="V1296" s="39" t="str">
        <f>IF('query (10)'!T1296="","",IFERROR(VALUE('query (10)'!T1296),""))</f>
        <v/>
      </c>
      <c r="W1296" s="40">
        <f>IF('query (10)'!U1296="","",'query (10)'!U1296)</f>
        <v>0</v>
      </c>
      <c r="X1296" s="39">
        <f>IF('query (10)'!V1296="","",'query (10)'!V1296)</f>
        <v>180</v>
      </c>
      <c r="Y1296" s="41">
        <f>IF('query (10)'!W1296="","",'query (10)'!W1296)</f>
        <v>46055</v>
      </c>
      <c r="Z1296" s="41">
        <f>IF('query (10)'!X1296="","",'query (10)'!X1296)</f>
        <v>46178</v>
      </c>
      <c r="AA1296" s="41">
        <f>IF('query (10)'!Y1296="","",'query (10)'!Y1296)</f>
        <v>46178</v>
      </c>
      <c r="AB1296" s="41">
        <f>IF('query (10)'!Z1296="","",'query (10)'!Z1296)</f>
        <v>46358</v>
      </c>
      <c r="AC1296" s="38" t="str">
        <f>IF(OR('query (10)'!AA1296="",COUNTIF(Cleaning_Rules!$A$21:$A$26,TRIM('query (10)'!AA1296))&gt;0),"",TRIM('query (10)'!AA1296))</f>
        <v/>
      </c>
      <c r="AD1296" s="38" t="str">
        <f>IF('query (10)'!AB1296="","",TRIM(IFERROR(_xlfn.TEXTBEFORE('query (10)'!AB1296,"("),'query (10)'!AB1296)))</f>
        <v>เริ่มซ่อมงาน PM แล้ว รับผิดชอบโดย PONGPITAK SONCHAI</v>
      </c>
      <c r="AE1296" s="38" t="str">
        <f>IFERROR(LOWER(TRIM(_xlfn.TEXTBEFORE(_xlfn.TEXTAFTER('query (10)'!AB1296,"("),")"))),"")</f>
        <v>sonchai-p-6240@nsk.com</v>
      </c>
      <c r="AF1296" s="38" t="str">
        <f>IF('query (10)'!AD1296="","",TRIM('query (10)'!AD1296))</f>
        <v>ณัฐดนัย จุฑาเทพ</v>
      </c>
      <c r="AG1296" s="38" t="str">
        <f>IF('query (10)'!AE1296="","",TRIM('query (10)'!AE1296))</f>
        <v>พงษ์พิทักษ์ ศรไชย</v>
      </c>
      <c r="AH1296" s="38" t="str">
        <f>IF('query (10)'!AF1296="","",IFERROR(VALUE('query (10)'!AF1296),""))</f>
        <v/>
      </c>
      <c r="AI1296" s="38" t="str">
        <f>IF('query (10)'!AG1296="","",TRIM('query (10)'!AG1296))</f>
        <v/>
      </c>
      <c r="AJ1296" s="38" t="str">
        <f>IF('query (10)'!AH1296="","",IFERROR(VALUE('query (10)'!AH1296),""))</f>
        <v/>
      </c>
      <c r="AK1296" s="38" t="str">
        <f>IF('query (10)'!AI1296="","",TRIM('query (10)'!AI1296))</f>
        <v/>
      </c>
      <c r="AL1296" s="42">
        <f t="shared" si="100"/>
        <v>2026</v>
      </c>
      <c r="AM1296" s="42" t="str">
        <f t="shared" si="101"/>
        <v>2026-02</v>
      </c>
      <c r="AN1296" s="42" t="str">
        <f t="shared" ca="1" si="102"/>
        <v/>
      </c>
      <c r="AO1296" s="42" t="str">
        <f t="shared" si="103"/>
        <v>DE-256 | INNER RING DEMAGNETIZING MACHINE | KWD2 | ELECTRICAL CONTROL | Time-based Maintenance | Electrical | Inspection | Medium | Check and Cleaning Tighten of Terminal
Check Adhesion of PLC
Check and Cleaning PLC
Check coil Demagnetizing
Check Insulation of coil Demagnetizing
Check wires of coil Demagnetizing
 | เริ่มซ่อมงาน PM แล้ว รับผิดชอบโดย PONGPITAK SONCHAI | พงษ์พิทักษ์ ศรไชย</v>
      </c>
      <c r="AP1296" s="42" t="str">
        <f>_xlfn.TEXTJOIN("; ",TRUE,IF(COUNTA('query (10)'!A1296:AK1296)&lt;=6,"NEAR_EMPTY_ROW",""),IF($K1296="","MISSING_STATUS",""),IF(AND($K1296="เสร็จสิ้น",$Z1296=""),"DONE_NO_ACTUAL_DATE",""),IF(AND($I1296="Condition-based Maintenance",$AH1296=""),"CBM_NO_MEASUREMENT",""),IF(OR($X1296="",$X1296=0),"INVALID_PERIOD",""),IF(AND($AA1296&lt;&gt;"",$AB1296&lt;&gt;"",$AB1296&lt;$AA1296),"DATE_SEQUENCE_ERROR",""),IF(AND($AB1296&lt;&gt;"",$AB1296&gt;DATE(2030,12,31)),"DATE_OUTLIER",""),IF($C1296="","MISSING_QRCODE",""),IF($J1296="UNKNOWN","UNKNOWN_PM_TYPE",""),IF($L1296="UNKNOWN","UNKNOWN_STATUS",""))</f>
        <v/>
      </c>
      <c r="AQ1296" s="42" t="str">
        <f t="shared" si="104"/>
        <v>NO</v>
      </c>
    </row>
    <row r="1297" spans="1:43" x14ac:dyDescent="0.3">
      <c r="A1297" s="38">
        <f>IF('query (10)'!A1297="","",'query (10)'!A1297)</f>
        <v>1476</v>
      </c>
      <c r="B1297" s="38">
        <f>IF('query (10)'!B1297="","",'query (10)'!B1297)</f>
        <v>19928</v>
      </c>
      <c r="C1297" s="38" t="str">
        <f>TRIM(UPPER('query (10)'!M1297))</f>
        <v>DE-343</v>
      </c>
      <c r="D1297" s="38" t="str">
        <f>TRIM(UPPER(IFERROR(_xlfn.TEXTBEFORE('query (10)'!L1297,"("),'query (10)'!L1297)))</f>
        <v>INNER RING DEMAGNETIZING MACHINE</v>
      </c>
      <c r="E1297" s="38" t="str">
        <f>IFERROR(TRIM(UPPER(_xlfn.TEXTBEFORE(_xlfn.TEXTAFTER('query (10)'!L1297,"("),")"))),"")</f>
        <v/>
      </c>
      <c r="F1297" s="38" t="str">
        <f>TRIM('query (10)'!K1297)</f>
        <v>KWD3</v>
      </c>
      <c r="G1297" s="38" t="str">
        <f>IF('query (10)'!J1297="","",'query (10)'!J1297)</f>
        <v>Electrical Control</v>
      </c>
      <c r="H1297" s="38" t="str">
        <f>TRIM(UPPER('query (10)'!J1297))</f>
        <v>ELECTRICAL CONTROL</v>
      </c>
      <c r="I1297" s="38" t="str">
        <f>IF('query (10)'!F1297="","",'query (10)'!F1297)</f>
        <v>Time-based Maintenance</v>
      </c>
      <c r="J1297" s="38" t="str">
        <f>IF('query (10)'!F1297="","",IFERROR(INDEX(Cleaning_Rules!$B$14:$B$17,MATCH(TRIM('query (10)'!F1297),Cleaning_Rules!$A$14:$A$17,0)),"UNKNOWN"))</f>
        <v>TBM</v>
      </c>
      <c r="K1297" s="38" t="str">
        <f>IF('query (10)'!G1297="","",'query (10)'!G1297)</f>
        <v>กำลังดำเนินการ</v>
      </c>
      <c r="L1297" s="38" t="str">
        <f>IF('query (10)'!G1297="","MISSING",IFERROR(INDEX(Cleaning_Rules!$B$5:$B$10,MATCH(TRIM('query (10)'!G1297),Cleaning_Rules!$A$5:$A$10,0)),"UNKNOWN"))</f>
        <v>IN_PROGRESS</v>
      </c>
      <c r="M1297" s="38" t="str">
        <f>IF('query (10)'!I1297="","",'query (10)'!I1297)</f>
        <v>Electrical</v>
      </c>
      <c r="N1297" s="38" t="str">
        <f>IF('query (10)'!O1297="","",'query (10)'!O1297)</f>
        <v>Inspection</v>
      </c>
      <c r="O1297" s="38" t="str">
        <f>IF('query (10)'!P1297="","",'query (10)'!P1297)</f>
        <v>Medium</v>
      </c>
      <c r="P1297" s="38" t="str">
        <f>IF('query (10)'!N1297="","",'query (10)'!N1297)</f>
        <v xml:space="preserve">Check and Cleaning Tighten of Terminal
Check Adhesion of PLC
Check and Cleaning PLC
Check coil Demagnetizing
Check Insulation of coil Demagnetizing
Check wires of coil Demagnetizing
</v>
      </c>
      <c r="Q1297" s="38" t="str">
        <f>TRIM('query (10)'!N1297)</f>
        <v xml:space="preserve">Check and Cleaning Tighten of Terminal
Check Adhesion of PLC
Check and Cleaning PLC
Check coil Demagnetizing
Check Insulation of coil Demagnetizing
Check wires of coil Demagnetizing
</v>
      </c>
      <c r="R1297" s="38" t="str">
        <f>TRIM(UPPER('query (10)'!R1297))</f>
        <v/>
      </c>
      <c r="S1297" s="38" t="str">
        <f>TRIM(UPPER('query (10)'!S1297))</f>
        <v/>
      </c>
      <c r="T1297" s="38" t="str">
        <f>IF('query (10)'!Q1297="","",TRIM(UPPER('query (10)'!Q1297)))</f>
        <v/>
      </c>
      <c r="U1297" s="38" t="str">
        <f>IF('query (10)'!T1297="","",'query (10)'!T1297)</f>
        <v/>
      </c>
      <c r="V1297" s="39" t="str">
        <f>IF('query (10)'!T1297="","",IFERROR(VALUE('query (10)'!T1297),""))</f>
        <v/>
      </c>
      <c r="W1297" s="40">
        <f>IF('query (10)'!U1297="","",'query (10)'!U1297)</f>
        <v>0</v>
      </c>
      <c r="X1297" s="39">
        <f>IF('query (10)'!V1297="","",'query (10)'!V1297)</f>
        <v>180</v>
      </c>
      <c r="Y1297" s="41">
        <f>IF('query (10)'!W1297="","",'query (10)'!W1297)</f>
        <v>46056</v>
      </c>
      <c r="Z1297" s="41" t="str">
        <f>IF('query (10)'!X1297="","",'query (10)'!X1297)</f>
        <v/>
      </c>
      <c r="AA1297" s="41">
        <f>IF('query (10)'!Y1297="","",'query (10)'!Y1297)</f>
        <v>46056</v>
      </c>
      <c r="AB1297" s="41">
        <f>IF('query (10)'!Z1297="","",'query (10)'!Z1297)</f>
        <v>46236</v>
      </c>
      <c r="AC1297" s="38" t="str">
        <f>IF(OR('query (10)'!AA1297="",COUNTIF(Cleaning_Rules!$A$21:$A$26,TRIM('query (10)'!AA1297))&gt;0),"",TRIM('query (10)'!AA1297))</f>
        <v/>
      </c>
      <c r="AD1297" s="38" t="str">
        <f>IF('query (10)'!AB1297="","",TRIM(IFERROR(_xlfn.TEXTBEFORE('query (10)'!AB1297,"("),'query (10)'!AB1297)))</f>
        <v>เริ่มซ่อมงาน PM แล้ว รับผิดชอบโดย PAHLA SEEDANG</v>
      </c>
      <c r="AE1297" s="38" t="str">
        <f>IFERROR(LOWER(TRIM(_xlfn.TEXTBEFORE(_xlfn.TEXTAFTER('query (10)'!AB1297,"("),")"))),"")</f>
        <v>pahla@nsk.com</v>
      </c>
      <c r="AF1297" s="38" t="str">
        <f>IF('query (10)'!AD1297="","",TRIM('query (10)'!AD1297))</f>
        <v>ณัฐดนัย จุฑาเทพ</v>
      </c>
      <c r="AG1297" s="38" t="str">
        <f>IF('query (10)'!AE1297="","",TRIM('query (10)'!AE1297))</f>
        <v>อัมรินทร์ รักษาพล</v>
      </c>
      <c r="AH1297" s="38" t="str">
        <f>IF('query (10)'!AF1297="","",IFERROR(VALUE('query (10)'!AF1297),""))</f>
        <v/>
      </c>
      <c r="AI1297" s="38" t="str">
        <f>IF('query (10)'!AG1297="","",TRIM('query (10)'!AG1297))</f>
        <v/>
      </c>
      <c r="AJ1297" s="38" t="str">
        <f>IF('query (10)'!AH1297="","",IFERROR(VALUE('query (10)'!AH1297),""))</f>
        <v/>
      </c>
      <c r="AK1297" s="38" t="str">
        <f>IF('query (10)'!AI1297="","",TRIM('query (10)'!AI1297))</f>
        <v/>
      </c>
      <c r="AL1297" s="42">
        <f t="shared" si="100"/>
        <v>2026</v>
      </c>
      <c r="AM1297" s="42" t="str">
        <f t="shared" si="101"/>
        <v>2026-02</v>
      </c>
      <c r="AN1297" s="42" t="str">
        <f t="shared" ca="1" si="102"/>
        <v>OVERDUE</v>
      </c>
      <c r="AO1297" s="42" t="str">
        <f t="shared" si="103"/>
        <v>DE-343 | INNER RING DEMAGNETIZING MACHINE | KWD3 | ELECTRICAL CONTROL | Time-based Maintenance | Electrical | Inspection | Medium | Check and Cleaning Tighten of Terminal
Check Adhesion of PLC
Check and Cleaning PLC
Check coil Demagnetizing
Check Insulation of coil Demagnetizing
Check wires of coil Demagnetizing
 | เริ่มซ่อมงาน PM แล้ว รับผิดชอบโดย PAHLA SEEDANG | อัมรินทร์ รักษาพล</v>
      </c>
      <c r="AP1297" s="42" t="str">
        <f>_xlfn.TEXTJOIN("; ",TRUE,IF(COUNTA('query (10)'!A1297:AK1297)&lt;=6,"NEAR_EMPTY_ROW",""),IF($K1297="","MISSING_STATUS",""),IF(AND($K1297="เสร็จสิ้น",$Z1297=""),"DONE_NO_ACTUAL_DATE",""),IF(AND($I1297="Condition-based Maintenance",$AH1297=""),"CBM_NO_MEASUREMENT",""),IF(OR($X1297="",$X1297=0),"INVALID_PERIOD",""),IF(AND($AA1297&lt;&gt;"",$AB1297&lt;&gt;"",$AB1297&lt;$AA1297),"DATE_SEQUENCE_ERROR",""),IF(AND($AB1297&lt;&gt;"",$AB1297&gt;DATE(2030,12,31)),"DATE_OUTLIER",""),IF($C1297="","MISSING_QRCODE",""),IF($J1297="UNKNOWN","UNKNOWN_PM_TYPE",""),IF($L1297="UNKNOWN","UNKNOWN_STATUS",""))</f>
        <v/>
      </c>
      <c r="AQ1297" s="42" t="str">
        <f t="shared" si="104"/>
        <v>NO</v>
      </c>
    </row>
    <row r="1298" spans="1:43" x14ac:dyDescent="0.3">
      <c r="A1298" s="38">
        <f>IF('query (10)'!A1298="","",'query (10)'!A1298)</f>
        <v>1477</v>
      </c>
      <c r="B1298" s="38" t="str">
        <f>IF('query (10)'!B1298="","",'query (10)'!B1298)</f>
        <v/>
      </c>
      <c r="C1298" s="38" t="str">
        <f>TRIM(UPPER('query (10)'!M1298))</f>
        <v>DE-465</v>
      </c>
      <c r="D1298" s="38" t="str">
        <f>TRIM(UPPER(IFERROR(_xlfn.TEXTBEFORE('query (10)'!L1298,"("),'query (10)'!L1298)))</f>
        <v>INNER RING DEMAGNETIZING MACHINE</v>
      </c>
      <c r="E1298" s="38" t="str">
        <f>IFERROR(TRIM(UPPER(_xlfn.TEXTBEFORE(_xlfn.TEXTAFTER('query (10)'!L1298,"("),")"))),"")</f>
        <v/>
      </c>
      <c r="F1298" s="38" t="str">
        <f>TRIM('query (10)'!K1298)</f>
        <v>KWD4</v>
      </c>
      <c r="G1298" s="38" t="str">
        <f>IF('query (10)'!J1298="","",'query (10)'!J1298)</f>
        <v>Electrical Control</v>
      </c>
      <c r="H1298" s="38" t="str">
        <f>TRIM(UPPER('query (10)'!J1298))</f>
        <v>ELECTRICAL CONTROL</v>
      </c>
      <c r="I1298" s="38" t="str">
        <f>IF('query (10)'!F1298="","",'query (10)'!F1298)</f>
        <v>Time-based Maintenance</v>
      </c>
      <c r="J1298" s="38" t="str">
        <f>IF('query (10)'!F1298="","",IFERROR(INDEX(Cleaning_Rules!$B$14:$B$17,MATCH(TRIM('query (10)'!F1298),Cleaning_Rules!$A$14:$A$17,0)),"UNKNOWN"))</f>
        <v>TBM</v>
      </c>
      <c r="K1298" s="38" t="str">
        <f>IF('query (10)'!G1298="","",'query (10)'!G1298)</f>
        <v>แผนใหม่</v>
      </c>
      <c r="L1298" s="38" t="str">
        <f>IF('query (10)'!G1298="","MISSING",IFERROR(INDEX(Cleaning_Rules!$B$5:$B$10,MATCH(TRIM('query (10)'!G1298),Cleaning_Rules!$A$5:$A$10,0)),"UNKNOWN"))</f>
        <v>NEW_PLAN</v>
      </c>
      <c r="M1298" s="38" t="str">
        <f>IF('query (10)'!I1298="","",'query (10)'!I1298)</f>
        <v>Electrical</v>
      </c>
      <c r="N1298" s="38" t="str">
        <f>IF('query (10)'!O1298="","",'query (10)'!O1298)</f>
        <v>Inspection</v>
      </c>
      <c r="O1298" s="38" t="str">
        <f>IF('query (10)'!P1298="","",'query (10)'!P1298)</f>
        <v>Medium</v>
      </c>
      <c r="P1298" s="38" t="str">
        <f>IF('query (10)'!N1298="","",'query (10)'!N1298)</f>
        <v xml:space="preserve">Check and Cleaning Tighten of Terminal
Check Adhesion of PLC
Check and Cleaning PLC
Check coil Demagnetizing
Check Insulation of coil Demagnetizing
Check wires of coil Demagnetizing
</v>
      </c>
      <c r="Q1298" s="38" t="str">
        <f>TRIM('query (10)'!N1298)</f>
        <v xml:space="preserve">Check and Cleaning Tighten of Terminal
Check Adhesion of PLC
Check and Cleaning PLC
Check coil Demagnetizing
Check Insulation of coil Demagnetizing
Check wires of coil Demagnetizing
</v>
      </c>
      <c r="R1298" s="38" t="str">
        <f>TRIM(UPPER('query (10)'!R1298))</f>
        <v/>
      </c>
      <c r="S1298" s="38" t="str">
        <f>TRIM(UPPER('query (10)'!S1298))</f>
        <v/>
      </c>
      <c r="T1298" s="38" t="str">
        <f>IF('query (10)'!Q1298="","",TRIM(UPPER('query (10)'!Q1298)))</f>
        <v/>
      </c>
      <c r="U1298" s="38" t="str">
        <f>IF('query (10)'!T1298="","",'query (10)'!T1298)</f>
        <v/>
      </c>
      <c r="V1298" s="39" t="str">
        <f>IF('query (10)'!T1298="","",IFERROR(VALUE('query (10)'!T1298),""))</f>
        <v/>
      </c>
      <c r="W1298" s="40">
        <f>IF('query (10)'!U1298="","",'query (10)'!U1298)</f>
        <v>0</v>
      </c>
      <c r="X1298" s="39">
        <f>IF('query (10)'!V1298="","",'query (10)'!V1298)</f>
        <v>180</v>
      </c>
      <c r="Y1298" s="41">
        <f>IF('query (10)'!W1298="","",'query (10)'!W1298)</f>
        <v>46057</v>
      </c>
      <c r="Z1298" s="41" t="str">
        <f>IF('query (10)'!X1298="","",'query (10)'!X1298)</f>
        <v/>
      </c>
      <c r="AA1298" s="41">
        <f>IF('query (10)'!Y1298="","",'query (10)'!Y1298)</f>
        <v>46057</v>
      </c>
      <c r="AB1298" s="41">
        <f>IF('query (10)'!Z1298="","",'query (10)'!Z1298)</f>
        <v>46237</v>
      </c>
      <c r="AC1298" s="38" t="str">
        <f>IF(OR('query (10)'!AA1298="",COUNTIF(Cleaning_Rules!$A$21:$A$26,TRIM('query (10)'!AA1298))&gt;0),"",TRIM('query (10)'!AA1298))</f>
        <v/>
      </c>
      <c r="AD1298" s="38" t="str">
        <f>IF('query (10)'!AB1298="","",TRIM(IFERROR(_xlfn.TEXTBEFORE('query (10)'!AB1298,"("),'query (10)'!AB1298)))</f>
        <v/>
      </c>
      <c r="AE1298" s="38" t="str">
        <f>IFERROR(LOWER(TRIM(_xlfn.TEXTBEFORE(_xlfn.TEXTAFTER('query (10)'!AB1298,"("),")"))),"")</f>
        <v/>
      </c>
      <c r="AF1298" s="38" t="str">
        <f>IF('query (10)'!AD1298="","",TRIM('query (10)'!AD1298))</f>
        <v>ณัฐดนัย จุฑาเทพ</v>
      </c>
      <c r="AG1298" s="38" t="str">
        <f>IF('query (10)'!AE1298="","",TRIM('query (10)'!AE1298))</f>
        <v>ณัฐดนัย จุฑาเทพ</v>
      </c>
      <c r="AH1298" s="38" t="str">
        <f>IF('query (10)'!AF1298="","",IFERROR(VALUE('query (10)'!AF1298),""))</f>
        <v/>
      </c>
      <c r="AI1298" s="38" t="str">
        <f>IF('query (10)'!AG1298="","",TRIM('query (10)'!AG1298))</f>
        <v/>
      </c>
      <c r="AJ1298" s="38" t="str">
        <f>IF('query (10)'!AH1298="","",IFERROR(VALUE('query (10)'!AH1298),""))</f>
        <v/>
      </c>
      <c r="AK1298" s="38" t="str">
        <f>IF('query (10)'!AI1298="","",TRIM('query (10)'!AI1298))</f>
        <v/>
      </c>
      <c r="AL1298" s="42">
        <f t="shared" si="100"/>
        <v>2026</v>
      </c>
      <c r="AM1298" s="42" t="str">
        <f t="shared" si="101"/>
        <v>2026-02</v>
      </c>
      <c r="AN1298" s="42" t="str">
        <f t="shared" ca="1" si="102"/>
        <v>OVERDUE</v>
      </c>
      <c r="AO1298" s="42" t="str">
        <f t="shared" si="103"/>
        <v>DE-465 | INNER RING DEMAGNETIZING MACHINE | KWD4 | ELECTRICAL CONTROL | Time-based Maintenance | Electrical | Inspection | Medium | Check and Cleaning Tighten of Terminal
Check Adhesion of PLC
Check and Cleaning PLC
Check coil Demagnetizing
Check Insulation of coil Demagnetizing
Check wires of coil Demagnetizing
 | ณัฐดนัย จุฑาเทพ</v>
      </c>
      <c r="AP1298" s="42" t="str">
        <f>_xlfn.TEXTJOIN("; ",TRUE,IF(COUNTA('query (10)'!A1298:AK1298)&lt;=6,"NEAR_EMPTY_ROW",""),IF($K1298="","MISSING_STATUS",""),IF(AND($K1298="เสร็จสิ้น",$Z1298=""),"DONE_NO_ACTUAL_DATE",""),IF(AND($I1298="Condition-based Maintenance",$AH1298=""),"CBM_NO_MEASUREMENT",""),IF(OR($X1298="",$X1298=0),"INVALID_PERIOD",""),IF(AND($AA1298&lt;&gt;"",$AB1298&lt;&gt;"",$AB1298&lt;$AA1298),"DATE_SEQUENCE_ERROR",""),IF(AND($AB1298&lt;&gt;"",$AB1298&gt;DATE(2030,12,31)),"DATE_OUTLIER",""),IF($C1298="","MISSING_QRCODE",""),IF($J1298="UNKNOWN","UNKNOWN_PM_TYPE",""),IF($L1298="UNKNOWN","UNKNOWN_STATUS",""))</f>
        <v/>
      </c>
      <c r="AQ1298" s="42" t="str">
        <f t="shared" si="104"/>
        <v>NO</v>
      </c>
    </row>
    <row r="1299" spans="1:43" x14ac:dyDescent="0.3">
      <c r="A1299" s="38">
        <f>IF('query (10)'!A1299="","",'query (10)'!A1299)</f>
        <v>1478</v>
      </c>
      <c r="B1299" s="38" t="str">
        <f>IF('query (10)'!B1299="","",'query (10)'!B1299)</f>
        <v/>
      </c>
      <c r="C1299" s="38" t="str">
        <f>TRIM(UPPER('query (10)'!M1299))</f>
        <v>DE-580</v>
      </c>
      <c r="D1299" s="38" t="str">
        <f>TRIM(UPPER(IFERROR(_xlfn.TEXTBEFORE('query (10)'!L1299,"("),'query (10)'!L1299)))</f>
        <v>INNER RING DEMAGNETIZING MACHINE</v>
      </c>
      <c r="E1299" s="38" t="str">
        <f>IFERROR(TRIM(UPPER(_xlfn.TEXTBEFORE(_xlfn.TEXTAFTER('query (10)'!L1299,"("),")"))),"")</f>
        <v/>
      </c>
      <c r="F1299" s="38" t="str">
        <f>TRIM('query (10)'!K1299)</f>
        <v>KWD5</v>
      </c>
      <c r="G1299" s="38" t="str">
        <f>IF('query (10)'!J1299="","",'query (10)'!J1299)</f>
        <v>Electrical Control</v>
      </c>
      <c r="H1299" s="38" t="str">
        <f>TRIM(UPPER('query (10)'!J1299))</f>
        <v>ELECTRICAL CONTROL</v>
      </c>
      <c r="I1299" s="38" t="str">
        <f>IF('query (10)'!F1299="","",'query (10)'!F1299)</f>
        <v>Time-based Maintenance</v>
      </c>
      <c r="J1299" s="38" t="str">
        <f>IF('query (10)'!F1299="","",IFERROR(INDEX(Cleaning_Rules!$B$14:$B$17,MATCH(TRIM('query (10)'!F1299),Cleaning_Rules!$A$14:$A$17,0)),"UNKNOWN"))</f>
        <v>TBM</v>
      </c>
      <c r="K1299" s="38" t="str">
        <f>IF('query (10)'!G1299="","",'query (10)'!G1299)</f>
        <v>แผนใหม่</v>
      </c>
      <c r="L1299" s="38" t="str">
        <f>IF('query (10)'!G1299="","MISSING",IFERROR(INDEX(Cleaning_Rules!$B$5:$B$10,MATCH(TRIM('query (10)'!G1299),Cleaning_Rules!$A$5:$A$10,0)),"UNKNOWN"))</f>
        <v>NEW_PLAN</v>
      </c>
      <c r="M1299" s="38" t="str">
        <f>IF('query (10)'!I1299="","",'query (10)'!I1299)</f>
        <v>Electrical</v>
      </c>
      <c r="N1299" s="38" t="str">
        <f>IF('query (10)'!O1299="","",'query (10)'!O1299)</f>
        <v>Inspection</v>
      </c>
      <c r="O1299" s="38" t="str">
        <f>IF('query (10)'!P1299="","",'query (10)'!P1299)</f>
        <v>Medium</v>
      </c>
      <c r="P1299" s="38" t="str">
        <f>IF('query (10)'!N1299="","",'query (10)'!N1299)</f>
        <v xml:space="preserve">Check and Cleaning Tighten of Terminal
Check Adhesion of PLC
Check and Cleaning PLC
Check coil Demagnetizing
Check Insulation of coil Demagnetizing
Check wires of coil Demagnetizing
</v>
      </c>
      <c r="Q1299" s="38" t="str">
        <f>TRIM('query (10)'!N1299)</f>
        <v xml:space="preserve">Check and Cleaning Tighten of Terminal
Check Adhesion of PLC
Check and Cleaning PLC
Check coil Demagnetizing
Check Insulation of coil Demagnetizing
Check wires of coil Demagnetizing
</v>
      </c>
      <c r="R1299" s="38" t="str">
        <f>TRIM(UPPER('query (10)'!R1299))</f>
        <v/>
      </c>
      <c r="S1299" s="38" t="str">
        <f>TRIM(UPPER('query (10)'!S1299))</f>
        <v/>
      </c>
      <c r="T1299" s="38" t="str">
        <f>IF('query (10)'!Q1299="","",TRIM(UPPER('query (10)'!Q1299)))</f>
        <v/>
      </c>
      <c r="U1299" s="38" t="str">
        <f>IF('query (10)'!T1299="","",'query (10)'!T1299)</f>
        <v/>
      </c>
      <c r="V1299" s="39" t="str">
        <f>IF('query (10)'!T1299="","",IFERROR(VALUE('query (10)'!T1299),""))</f>
        <v/>
      </c>
      <c r="W1299" s="40">
        <f>IF('query (10)'!U1299="","",'query (10)'!U1299)</f>
        <v>0</v>
      </c>
      <c r="X1299" s="39">
        <f>IF('query (10)'!V1299="","",'query (10)'!V1299)</f>
        <v>180</v>
      </c>
      <c r="Y1299" s="41">
        <f>IF('query (10)'!W1299="","",'query (10)'!W1299)</f>
        <v>46058</v>
      </c>
      <c r="Z1299" s="41" t="str">
        <f>IF('query (10)'!X1299="","",'query (10)'!X1299)</f>
        <v/>
      </c>
      <c r="AA1299" s="41">
        <f>IF('query (10)'!Y1299="","",'query (10)'!Y1299)</f>
        <v>46058</v>
      </c>
      <c r="AB1299" s="41">
        <f>IF('query (10)'!Z1299="","",'query (10)'!Z1299)</f>
        <v>46238</v>
      </c>
      <c r="AC1299" s="38" t="str">
        <f>IF(OR('query (10)'!AA1299="",COUNTIF(Cleaning_Rules!$A$21:$A$26,TRIM('query (10)'!AA1299))&gt;0),"",TRIM('query (10)'!AA1299))</f>
        <v/>
      </c>
      <c r="AD1299" s="38" t="str">
        <f>IF('query (10)'!AB1299="","",TRIM(IFERROR(_xlfn.TEXTBEFORE('query (10)'!AB1299,"("),'query (10)'!AB1299)))</f>
        <v/>
      </c>
      <c r="AE1299" s="38" t="str">
        <f>IFERROR(LOWER(TRIM(_xlfn.TEXTBEFORE(_xlfn.TEXTAFTER('query (10)'!AB1299,"("),")"))),"")</f>
        <v/>
      </c>
      <c r="AF1299" s="38" t="str">
        <f>IF('query (10)'!AD1299="","",TRIM('query (10)'!AD1299))</f>
        <v>ณัฐดนัย จุฑาเทพ</v>
      </c>
      <c r="AG1299" s="38" t="str">
        <f>IF('query (10)'!AE1299="","",TRIM('query (10)'!AE1299))</f>
        <v>ณัฐดนัย จุฑาเทพ</v>
      </c>
      <c r="AH1299" s="38" t="str">
        <f>IF('query (10)'!AF1299="","",IFERROR(VALUE('query (10)'!AF1299),""))</f>
        <v/>
      </c>
      <c r="AI1299" s="38" t="str">
        <f>IF('query (10)'!AG1299="","",TRIM('query (10)'!AG1299))</f>
        <v/>
      </c>
      <c r="AJ1299" s="38" t="str">
        <f>IF('query (10)'!AH1299="","",IFERROR(VALUE('query (10)'!AH1299),""))</f>
        <v/>
      </c>
      <c r="AK1299" s="38" t="str">
        <f>IF('query (10)'!AI1299="","",TRIM('query (10)'!AI1299))</f>
        <v/>
      </c>
      <c r="AL1299" s="42">
        <f t="shared" si="100"/>
        <v>2026</v>
      </c>
      <c r="AM1299" s="42" t="str">
        <f t="shared" si="101"/>
        <v>2026-02</v>
      </c>
      <c r="AN1299" s="42" t="str">
        <f t="shared" ca="1" si="102"/>
        <v>OVERDUE</v>
      </c>
      <c r="AO1299" s="42" t="str">
        <f t="shared" si="103"/>
        <v>DE-580 | INNER RING DEMAGNETIZING MACHINE | KWD5 | ELECTRICAL CONTROL | Time-based Maintenance | Electrical | Inspection | Medium | Check and Cleaning Tighten of Terminal
Check Adhesion of PLC
Check and Cleaning PLC
Check coil Demagnetizing
Check Insulation of coil Demagnetizing
Check wires of coil Demagnetizing
 | ณัฐดนัย จุฑาเทพ</v>
      </c>
      <c r="AP1299" s="42" t="str">
        <f>_xlfn.TEXTJOIN("; ",TRUE,IF(COUNTA('query (10)'!A1299:AK1299)&lt;=6,"NEAR_EMPTY_ROW",""),IF($K1299="","MISSING_STATUS",""),IF(AND($K1299="เสร็จสิ้น",$Z1299=""),"DONE_NO_ACTUAL_DATE",""),IF(AND($I1299="Condition-based Maintenance",$AH1299=""),"CBM_NO_MEASUREMENT",""),IF(OR($X1299="",$X1299=0),"INVALID_PERIOD",""),IF(AND($AA1299&lt;&gt;"",$AB1299&lt;&gt;"",$AB1299&lt;$AA1299),"DATE_SEQUENCE_ERROR",""),IF(AND($AB1299&lt;&gt;"",$AB1299&gt;DATE(2030,12,31)),"DATE_OUTLIER",""),IF($C1299="","MISSING_QRCODE",""),IF($J1299="UNKNOWN","UNKNOWN_PM_TYPE",""),IF($L1299="UNKNOWN","UNKNOWN_STATUS",""))</f>
        <v/>
      </c>
      <c r="AQ1299" s="42" t="str">
        <f t="shared" si="104"/>
        <v>NO</v>
      </c>
    </row>
    <row r="1300" spans="1:43" x14ac:dyDescent="0.3">
      <c r="A1300" s="38">
        <f>IF('query (10)'!A1300="","",'query (10)'!A1300)</f>
        <v>1479</v>
      </c>
      <c r="B1300" s="38" t="str">
        <f>IF('query (10)'!B1300="","",'query (10)'!B1300)</f>
        <v/>
      </c>
      <c r="C1300" s="38" t="str">
        <f>TRIM(UPPER('query (10)'!M1300))</f>
        <v>DE-692</v>
      </c>
      <c r="D1300" s="38" t="str">
        <f>TRIM(UPPER(IFERROR(_xlfn.TEXTBEFORE('query (10)'!L1300,"("),'query (10)'!L1300)))</f>
        <v>INNER RING DEMAGNETIZING MACHINE</v>
      </c>
      <c r="E1300" s="38" t="str">
        <f>IFERROR(TRIM(UPPER(_xlfn.TEXTBEFORE(_xlfn.TEXTAFTER('query (10)'!L1300,"("),")"))),"")</f>
        <v/>
      </c>
      <c r="F1300" s="38" t="str">
        <f>TRIM('query (10)'!K1300)</f>
        <v>KWD6</v>
      </c>
      <c r="G1300" s="38" t="str">
        <f>IF('query (10)'!J1300="","",'query (10)'!J1300)</f>
        <v>Electrical Control</v>
      </c>
      <c r="H1300" s="38" t="str">
        <f>TRIM(UPPER('query (10)'!J1300))</f>
        <v>ELECTRICAL CONTROL</v>
      </c>
      <c r="I1300" s="38" t="str">
        <f>IF('query (10)'!F1300="","",'query (10)'!F1300)</f>
        <v>Time-based Maintenance</v>
      </c>
      <c r="J1300" s="38" t="str">
        <f>IF('query (10)'!F1300="","",IFERROR(INDEX(Cleaning_Rules!$B$14:$B$17,MATCH(TRIM('query (10)'!F1300),Cleaning_Rules!$A$14:$A$17,0)),"UNKNOWN"))</f>
        <v>TBM</v>
      </c>
      <c r="K1300" s="38" t="str">
        <f>IF('query (10)'!G1300="","",'query (10)'!G1300)</f>
        <v>แผนใหม่</v>
      </c>
      <c r="L1300" s="38" t="str">
        <f>IF('query (10)'!G1300="","MISSING",IFERROR(INDEX(Cleaning_Rules!$B$5:$B$10,MATCH(TRIM('query (10)'!G1300),Cleaning_Rules!$A$5:$A$10,0)),"UNKNOWN"))</f>
        <v>NEW_PLAN</v>
      </c>
      <c r="M1300" s="38" t="str">
        <f>IF('query (10)'!I1300="","",'query (10)'!I1300)</f>
        <v>Electrical</v>
      </c>
      <c r="N1300" s="38" t="str">
        <f>IF('query (10)'!O1300="","",'query (10)'!O1300)</f>
        <v>Inspection</v>
      </c>
      <c r="O1300" s="38" t="str">
        <f>IF('query (10)'!P1300="","",'query (10)'!P1300)</f>
        <v>Medium</v>
      </c>
      <c r="P1300" s="38" t="str">
        <f>IF('query (10)'!N1300="","",'query (10)'!N1300)</f>
        <v xml:space="preserve">Check and Cleaning Tighten of Terminal
Check Adhesion of PLC
Check and Cleaning PLC
Check coil Demagnetizing
Check Insulation of coil Demagnetizing
Check wires of coil Demagnetizing
</v>
      </c>
      <c r="Q1300" s="38" t="str">
        <f>TRIM('query (10)'!N1300)</f>
        <v xml:space="preserve">Check and Cleaning Tighten of Terminal
Check Adhesion of PLC
Check and Cleaning PLC
Check coil Demagnetizing
Check Insulation of coil Demagnetizing
Check wires of coil Demagnetizing
</v>
      </c>
      <c r="R1300" s="38" t="str">
        <f>TRIM(UPPER('query (10)'!R1300))</f>
        <v/>
      </c>
      <c r="S1300" s="38" t="str">
        <f>TRIM(UPPER('query (10)'!S1300))</f>
        <v/>
      </c>
      <c r="T1300" s="38" t="str">
        <f>IF('query (10)'!Q1300="","",TRIM(UPPER('query (10)'!Q1300)))</f>
        <v/>
      </c>
      <c r="U1300" s="38" t="str">
        <f>IF('query (10)'!T1300="","",'query (10)'!T1300)</f>
        <v/>
      </c>
      <c r="V1300" s="39" t="str">
        <f>IF('query (10)'!T1300="","",IFERROR(VALUE('query (10)'!T1300),""))</f>
        <v/>
      </c>
      <c r="W1300" s="40">
        <f>IF('query (10)'!U1300="","",'query (10)'!U1300)</f>
        <v>0</v>
      </c>
      <c r="X1300" s="39">
        <f>IF('query (10)'!V1300="","",'query (10)'!V1300)</f>
        <v>180</v>
      </c>
      <c r="Y1300" s="41">
        <f>IF('query (10)'!W1300="","",'query (10)'!W1300)</f>
        <v>46059</v>
      </c>
      <c r="Z1300" s="41" t="str">
        <f>IF('query (10)'!X1300="","",'query (10)'!X1300)</f>
        <v/>
      </c>
      <c r="AA1300" s="41">
        <f>IF('query (10)'!Y1300="","",'query (10)'!Y1300)</f>
        <v>46059</v>
      </c>
      <c r="AB1300" s="41">
        <f>IF('query (10)'!Z1300="","",'query (10)'!Z1300)</f>
        <v>46239</v>
      </c>
      <c r="AC1300" s="38" t="str">
        <f>IF(OR('query (10)'!AA1300="",COUNTIF(Cleaning_Rules!$A$21:$A$26,TRIM('query (10)'!AA1300))&gt;0),"",TRIM('query (10)'!AA1300))</f>
        <v/>
      </c>
      <c r="AD1300" s="38" t="str">
        <f>IF('query (10)'!AB1300="","",TRIM(IFERROR(_xlfn.TEXTBEFORE('query (10)'!AB1300,"("),'query (10)'!AB1300)))</f>
        <v/>
      </c>
      <c r="AE1300" s="38" t="str">
        <f>IFERROR(LOWER(TRIM(_xlfn.TEXTBEFORE(_xlfn.TEXTAFTER('query (10)'!AB1300,"("),")"))),"")</f>
        <v/>
      </c>
      <c r="AF1300" s="38" t="str">
        <f>IF('query (10)'!AD1300="","",TRIM('query (10)'!AD1300))</f>
        <v>ณัฐดนัย จุฑาเทพ</v>
      </c>
      <c r="AG1300" s="38" t="str">
        <f>IF('query (10)'!AE1300="","",TRIM('query (10)'!AE1300))</f>
        <v>ณัฐดนัย จุฑาเทพ</v>
      </c>
      <c r="AH1300" s="38" t="str">
        <f>IF('query (10)'!AF1300="","",IFERROR(VALUE('query (10)'!AF1300),""))</f>
        <v/>
      </c>
      <c r="AI1300" s="38" t="str">
        <f>IF('query (10)'!AG1300="","",TRIM('query (10)'!AG1300))</f>
        <v/>
      </c>
      <c r="AJ1300" s="38" t="str">
        <f>IF('query (10)'!AH1300="","",IFERROR(VALUE('query (10)'!AH1300),""))</f>
        <v/>
      </c>
      <c r="AK1300" s="38" t="str">
        <f>IF('query (10)'!AI1300="","",TRIM('query (10)'!AI1300))</f>
        <v/>
      </c>
      <c r="AL1300" s="42">
        <f t="shared" si="100"/>
        <v>2026</v>
      </c>
      <c r="AM1300" s="42" t="str">
        <f t="shared" si="101"/>
        <v>2026-02</v>
      </c>
      <c r="AN1300" s="42" t="str">
        <f t="shared" ca="1" si="102"/>
        <v>OVERDUE</v>
      </c>
      <c r="AO1300" s="42" t="str">
        <f t="shared" si="103"/>
        <v>DE-692 | INNER RING DEMAGNETIZING MACHINE | KWD6 | ELECTRICAL CONTROL | Time-based Maintenance | Electrical | Inspection | Medium | Check and Cleaning Tighten of Terminal
Check Adhesion of PLC
Check and Cleaning PLC
Check coil Demagnetizing
Check Insulation of coil Demagnetizing
Check wires of coil Demagnetizing
 | ณัฐดนัย จุฑาเทพ</v>
      </c>
      <c r="AP1300" s="42" t="str">
        <f>_xlfn.TEXTJOIN("; ",TRUE,IF(COUNTA('query (10)'!A1300:AK1300)&lt;=6,"NEAR_EMPTY_ROW",""),IF($K1300="","MISSING_STATUS",""),IF(AND($K1300="เสร็จสิ้น",$Z1300=""),"DONE_NO_ACTUAL_DATE",""),IF(AND($I1300="Condition-based Maintenance",$AH1300=""),"CBM_NO_MEASUREMENT",""),IF(OR($X1300="",$X1300=0),"INVALID_PERIOD",""),IF(AND($AA1300&lt;&gt;"",$AB1300&lt;&gt;"",$AB1300&lt;$AA1300),"DATE_SEQUENCE_ERROR",""),IF(AND($AB1300&lt;&gt;"",$AB1300&gt;DATE(2030,12,31)),"DATE_OUTLIER",""),IF($C1300="","MISSING_QRCODE",""),IF($J1300="UNKNOWN","UNKNOWN_PM_TYPE",""),IF($L1300="UNKNOWN","UNKNOWN_STATUS",""))</f>
        <v/>
      </c>
      <c r="AQ1300" s="42" t="str">
        <f t="shared" si="104"/>
        <v>NO</v>
      </c>
    </row>
    <row r="1301" spans="1:43" x14ac:dyDescent="0.3">
      <c r="A1301" s="38">
        <f>IF('query (10)'!A1301="","",'query (10)'!A1301)</f>
        <v>1480</v>
      </c>
      <c r="B1301" s="38">
        <f>IF('query (10)'!B1301="","",'query (10)'!B1301)</f>
        <v>19849</v>
      </c>
      <c r="C1301" s="38" t="str">
        <f>TRIM(UPPER('query (10)'!M1301))</f>
        <v>DE-829</v>
      </c>
      <c r="D1301" s="38" t="str">
        <f>TRIM(UPPER(IFERROR(_xlfn.TEXTBEFORE('query (10)'!L1301,"("),'query (10)'!L1301)))</f>
        <v>INNER RING DEMAGNETIZING MACHINE</v>
      </c>
      <c r="E1301" s="38" t="str">
        <f>IFERROR(TRIM(UPPER(_xlfn.TEXTBEFORE(_xlfn.TEXTAFTER('query (10)'!L1301,"("),")"))),"")</f>
        <v/>
      </c>
      <c r="F1301" s="38" t="str">
        <f>TRIM('query (10)'!K1301)</f>
        <v>KWD7</v>
      </c>
      <c r="G1301" s="38" t="str">
        <f>IF('query (10)'!J1301="","",'query (10)'!J1301)</f>
        <v>Electrical Control</v>
      </c>
      <c r="H1301" s="38" t="str">
        <f>TRIM(UPPER('query (10)'!J1301))</f>
        <v>ELECTRICAL CONTROL</v>
      </c>
      <c r="I1301" s="38" t="str">
        <f>IF('query (10)'!F1301="","",'query (10)'!F1301)</f>
        <v>Time-based Maintenance</v>
      </c>
      <c r="J1301" s="38" t="str">
        <f>IF('query (10)'!F1301="","",IFERROR(INDEX(Cleaning_Rules!$B$14:$B$17,MATCH(TRIM('query (10)'!F1301),Cleaning_Rules!$A$14:$A$17,0)),"UNKNOWN"))</f>
        <v>TBM</v>
      </c>
      <c r="K1301" s="38" t="str">
        <f>IF('query (10)'!G1301="","",'query (10)'!G1301)</f>
        <v>กำลังดำเนินการ</v>
      </c>
      <c r="L1301" s="38" t="str">
        <f>IF('query (10)'!G1301="","MISSING",IFERROR(INDEX(Cleaning_Rules!$B$5:$B$10,MATCH(TRIM('query (10)'!G1301),Cleaning_Rules!$A$5:$A$10,0)),"UNKNOWN"))</f>
        <v>IN_PROGRESS</v>
      </c>
      <c r="M1301" s="38" t="str">
        <f>IF('query (10)'!I1301="","",'query (10)'!I1301)</f>
        <v>Electrical</v>
      </c>
      <c r="N1301" s="38" t="str">
        <f>IF('query (10)'!O1301="","",'query (10)'!O1301)</f>
        <v>Inspection</v>
      </c>
      <c r="O1301" s="38" t="str">
        <f>IF('query (10)'!P1301="","",'query (10)'!P1301)</f>
        <v>Medium</v>
      </c>
      <c r="P1301" s="38" t="str">
        <f>IF('query (10)'!N1301="","",'query (10)'!N1301)</f>
        <v xml:space="preserve">Check and Cleaning Tighten of Terminal
Check Adhesion of PLC
Check and Cleaning PLC
Check coil Demagnetizing
Check Insulation of coil Demagnetizing
Check wires of coil Demagnetizing
</v>
      </c>
      <c r="Q1301" s="38" t="str">
        <f>TRIM('query (10)'!N1301)</f>
        <v xml:space="preserve">Check and Cleaning Tighten of Terminal
Check Adhesion of PLC
Check and Cleaning PLC
Check coil Demagnetizing
Check Insulation of coil Demagnetizing
Check wires of coil Demagnetizing
</v>
      </c>
      <c r="R1301" s="38" t="str">
        <f>TRIM(UPPER('query (10)'!R1301))</f>
        <v/>
      </c>
      <c r="S1301" s="38" t="str">
        <f>TRIM(UPPER('query (10)'!S1301))</f>
        <v/>
      </c>
      <c r="T1301" s="38" t="str">
        <f>IF('query (10)'!Q1301="","",TRIM(UPPER('query (10)'!Q1301)))</f>
        <v/>
      </c>
      <c r="U1301" s="38" t="str">
        <f>IF('query (10)'!T1301="","",'query (10)'!T1301)</f>
        <v/>
      </c>
      <c r="V1301" s="39" t="str">
        <f>IF('query (10)'!T1301="","",IFERROR(VALUE('query (10)'!T1301),""))</f>
        <v/>
      </c>
      <c r="W1301" s="40">
        <f>IF('query (10)'!U1301="","",'query (10)'!U1301)</f>
        <v>0</v>
      </c>
      <c r="X1301" s="39">
        <f>IF('query (10)'!V1301="","",'query (10)'!V1301)</f>
        <v>180</v>
      </c>
      <c r="Y1301" s="41">
        <f>IF('query (10)'!W1301="","",'query (10)'!W1301)</f>
        <v>46060</v>
      </c>
      <c r="Z1301" s="41" t="str">
        <f>IF('query (10)'!X1301="","",'query (10)'!X1301)</f>
        <v/>
      </c>
      <c r="AA1301" s="41">
        <f>IF('query (10)'!Y1301="","",'query (10)'!Y1301)</f>
        <v>46060</v>
      </c>
      <c r="AB1301" s="41">
        <f>IF('query (10)'!Z1301="","",'query (10)'!Z1301)</f>
        <v>46240</v>
      </c>
      <c r="AC1301" s="38" t="str">
        <f>IF(OR('query (10)'!AA1301="",COUNTIF(Cleaning_Rules!$A$21:$A$26,TRIM('query (10)'!AA1301))&gt;0),"",TRIM('query (10)'!AA1301))</f>
        <v/>
      </c>
      <c r="AD1301" s="38" t="str">
        <f>IF('query (10)'!AB1301="","",TRIM(IFERROR(_xlfn.TEXTBEFORE('query (10)'!AB1301,"("),'query (10)'!AB1301)))</f>
        <v>เริ่มซ่อมงาน PM แล้ว รับผิดชอบโดย PAHLA SEEDANG</v>
      </c>
      <c r="AE1301" s="38" t="str">
        <f>IFERROR(LOWER(TRIM(_xlfn.TEXTBEFORE(_xlfn.TEXTAFTER('query (10)'!AB1301,"("),")"))),"")</f>
        <v>pahla@nsk.com</v>
      </c>
      <c r="AF1301" s="38" t="str">
        <f>IF('query (10)'!AD1301="","",TRIM('query (10)'!AD1301))</f>
        <v>ณัฐดนัย จุฑาเทพ</v>
      </c>
      <c r="AG1301" s="38" t="str">
        <f>IF('query (10)'!AE1301="","",TRIM('query (10)'!AE1301))</f>
        <v>อัมรินทร์ รักษาพล</v>
      </c>
      <c r="AH1301" s="38" t="str">
        <f>IF('query (10)'!AF1301="","",IFERROR(VALUE('query (10)'!AF1301),""))</f>
        <v/>
      </c>
      <c r="AI1301" s="38" t="str">
        <f>IF('query (10)'!AG1301="","",TRIM('query (10)'!AG1301))</f>
        <v/>
      </c>
      <c r="AJ1301" s="38" t="str">
        <f>IF('query (10)'!AH1301="","",IFERROR(VALUE('query (10)'!AH1301),""))</f>
        <v/>
      </c>
      <c r="AK1301" s="38" t="str">
        <f>IF('query (10)'!AI1301="","",TRIM('query (10)'!AI1301))</f>
        <v/>
      </c>
      <c r="AL1301" s="42">
        <f t="shared" si="100"/>
        <v>2026</v>
      </c>
      <c r="AM1301" s="42" t="str">
        <f t="shared" si="101"/>
        <v>2026-02</v>
      </c>
      <c r="AN1301" s="42" t="str">
        <f t="shared" ca="1" si="102"/>
        <v>OVERDUE</v>
      </c>
      <c r="AO1301" s="42" t="str">
        <f t="shared" si="103"/>
        <v>DE-829 | INNER RING DEMAGNETIZING MACHINE | KWD7 | ELECTRICAL CONTROL | Time-based Maintenance | Electrical | Inspection | Medium | Check and Cleaning Tighten of Terminal
Check Adhesion of PLC
Check and Cleaning PLC
Check coil Demagnetizing
Check Insulation of coil Demagnetizing
Check wires of coil Demagnetizing
 | เริ่มซ่อมงาน PM แล้ว รับผิดชอบโดย PAHLA SEEDANG | อัมรินทร์ รักษาพล</v>
      </c>
      <c r="AP1301" s="42" t="str">
        <f>_xlfn.TEXTJOIN("; ",TRUE,IF(COUNTA('query (10)'!A1301:AK1301)&lt;=6,"NEAR_EMPTY_ROW",""),IF($K1301="","MISSING_STATUS",""),IF(AND($K1301="เสร็จสิ้น",$Z1301=""),"DONE_NO_ACTUAL_DATE",""),IF(AND($I1301="Condition-based Maintenance",$AH1301=""),"CBM_NO_MEASUREMENT",""),IF(OR($X1301="",$X1301=0),"INVALID_PERIOD",""),IF(AND($AA1301&lt;&gt;"",$AB1301&lt;&gt;"",$AB1301&lt;$AA1301),"DATE_SEQUENCE_ERROR",""),IF(AND($AB1301&lt;&gt;"",$AB1301&gt;DATE(2030,12,31)),"DATE_OUTLIER",""),IF($C1301="","MISSING_QRCODE",""),IF($J1301="UNKNOWN","UNKNOWN_PM_TYPE",""),IF($L1301="UNKNOWN","UNKNOWN_STATUS",""))</f>
        <v/>
      </c>
      <c r="AQ1301" s="42" t="str">
        <f t="shared" si="104"/>
        <v>NO</v>
      </c>
    </row>
    <row r="1302" spans="1:43" x14ac:dyDescent="0.3">
      <c r="A1302" s="38">
        <f>IF('query (10)'!A1302="","",'query (10)'!A1302)</f>
        <v>1481</v>
      </c>
      <c r="B1302" s="38">
        <f>IF('query (10)'!B1302="","",'query (10)'!B1302)</f>
        <v>20825</v>
      </c>
      <c r="C1302" s="38" t="str">
        <f>TRIM(UPPER('query (10)'!M1302))</f>
        <v>WA-269</v>
      </c>
      <c r="D1302" s="38" t="str">
        <f>TRIM(UPPER(IFERROR(_xlfn.TEXTBEFORE('query (10)'!L1302,"("),'query (10)'!L1302)))</f>
        <v>OUTER / INNER RING PART WASH MACHINE</v>
      </c>
      <c r="E1302" s="38" t="str">
        <f>IFERROR(TRIM(UPPER(_xlfn.TEXTBEFORE(_xlfn.TEXTAFTER('query (10)'!L1302,"("),")"))),"")</f>
        <v/>
      </c>
      <c r="F1302" s="38" t="str">
        <f>TRIM('query (10)'!K1302)</f>
        <v>KWD2</v>
      </c>
      <c r="G1302" s="38" t="str">
        <f>IF('query (10)'!J1302="","",'query (10)'!J1302)</f>
        <v>Electrical Control</v>
      </c>
      <c r="H1302" s="38" t="str">
        <f>TRIM(UPPER('query (10)'!J1302))</f>
        <v>ELECTRICAL CONTROL</v>
      </c>
      <c r="I1302" s="38" t="str">
        <f>IF('query (10)'!F1302="","",'query (10)'!F1302)</f>
        <v>Time-based Maintenance</v>
      </c>
      <c r="J1302" s="38" t="str">
        <f>IF('query (10)'!F1302="","",IFERROR(INDEX(Cleaning_Rules!$B$14:$B$17,MATCH(TRIM('query (10)'!F1302),Cleaning_Rules!$A$14:$A$17,0)),"UNKNOWN"))</f>
        <v>TBM</v>
      </c>
      <c r="K1302" s="38" t="str">
        <f>IF('query (10)'!G1302="","",'query (10)'!G1302)</f>
        <v>เสร็จสิ้น</v>
      </c>
      <c r="L1302" s="38" t="str">
        <f>IF('query (10)'!G1302="","MISSING",IFERROR(INDEX(Cleaning_Rules!$B$5:$B$10,MATCH(TRIM('query (10)'!G1302),Cleaning_Rules!$A$5:$A$10,0)),"UNKNOWN"))</f>
        <v>COMPLETED</v>
      </c>
      <c r="M1302" s="38" t="str">
        <f>IF('query (10)'!I1302="","",'query (10)'!I1302)</f>
        <v>Electrical</v>
      </c>
      <c r="N1302" s="38" t="str">
        <f>IF('query (10)'!O1302="","",'query (10)'!O1302)</f>
        <v>Inspection</v>
      </c>
      <c r="O1302" s="38" t="str">
        <f>IF('query (10)'!P1302="","",'query (10)'!P1302)</f>
        <v>Medium</v>
      </c>
      <c r="P1302" s="38" t="str">
        <f>IF('query (10)'!N1302="","",'query (10)'!N1302)</f>
        <v xml:space="preserve">Check Push botton, Emergency, Lamp, Selector switch
Check Circuit breaker, Power supply, Magnetic, Relay 
Check Error Code of Inverter
Check lens Photo sensor 
Check tight anchor point of Photo sensor
Check Safety Guard
Check Emergency Stop
</v>
      </c>
      <c r="Q1302" s="38" t="str">
        <f>TRIM('query (10)'!N1302)</f>
        <v xml:space="preserve">Check Push botton, Emergency, Lamp, Selector switch
Check Circuit breaker, Power supply, Magnetic, Relay 
Check Error Code of Inverter
Check lens Photo sensor 
Check tight anchor point of Photo sensor
Check Safety Guard
Check Emergency Stop
</v>
      </c>
      <c r="R1302" s="38" t="str">
        <f>TRIM(UPPER('query (10)'!R1302))</f>
        <v/>
      </c>
      <c r="S1302" s="38" t="str">
        <f>TRIM(UPPER('query (10)'!S1302))</f>
        <v/>
      </c>
      <c r="T1302" s="38" t="str">
        <f>IF('query (10)'!Q1302="","",TRIM(UPPER('query (10)'!Q1302)))</f>
        <v/>
      </c>
      <c r="U1302" s="38" t="str">
        <f>IF('query (10)'!T1302="","",'query (10)'!T1302)</f>
        <v/>
      </c>
      <c r="V1302" s="39" t="str">
        <f>IF('query (10)'!T1302="","",IFERROR(VALUE('query (10)'!T1302),""))</f>
        <v/>
      </c>
      <c r="W1302" s="40">
        <f>IF('query (10)'!U1302="","",'query (10)'!U1302)</f>
        <v>0</v>
      </c>
      <c r="X1302" s="39">
        <f>IF('query (10)'!V1302="","",'query (10)'!V1302)</f>
        <v>30</v>
      </c>
      <c r="Y1302" s="41">
        <f>IF('query (10)'!W1302="","",'query (10)'!W1302)</f>
        <v>46055</v>
      </c>
      <c r="Z1302" s="41">
        <f>IF('query (10)'!X1302="","",'query (10)'!X1302)</f>
        <v>46178</v>
      </c>
      <c r="AA1302" s="41">
        <f>IF('query (10)'!Y1302="","",'query (10)'!Y1302)</f>
        <v>46178</v>
      </c>
      <c r="AB1302" s="41">
        <f>IF('query (10)'!Z1302="","",'query (10)'!Z1302)</f>
        <v>46208</v>
      </c>
      <c r="AC1302" s="38" t="str">
        <f>IF(OR('query (10)'!AA1302="",COUNTIF(Cleaning_Rules!$A$21:$A$26,TRIM('query (10)'!AA1302))&gt;0),"",TRIM('query (10)'!AA1302))</f>
        <v/>
      </c>
      <c r="AD1302" s="38" t="str">
        <f>IF('query (10)'!AB1302="","",TRIM(IFERROR(_xlfn.TEXTBEFORE('query (10)'!AB1302,"("),'query (10)'!AB1302)))</f>
        <v>เริ่มซ่อมงาน PM แล้ว รับผิดชอบโดย PONGPITAK SONCHAI</v>
      </c>
      <c r="AE1302" s="38" t="str">
        <f>IFERROR(LOWER(TRIM(_xlfn.TEXTBEFORE(_xlfn.TEXTAFTER('query (10)'!AB1302,"("),")"))),"")</f>
        <v>sonchai-p-6240@nsk.com</v>
      </c>
      <c r="AF1302" s="38" t="str">
        <f>IF('query (10)'!AD1302="","",TRIM('query (10)'!AD1302))</f>
        <v>ณัฐดนัย จุฑาเทพ</v>
      </c>
      <c r="AG1302" s="38" t="str">
        <f>IF('query (10)'!AE1302="","",TRIM('query (10)'!AE1302))</f>
        <v>พงษ์พิทักษ์ ศรไชย</v>
      </c>
      <c r="AH1302" s="38" t="str">
        <f>IF('query (10)'!AF1302="","",IFERROR(VALUE('query (10)'!AF1302),""))</f>
        <v/>
      </c>
      <c r="AI1302" s="38" t="str">
        <f>IF('query (10)'!AG1302="","",TRIM('query (10)'!AG1302))</f>
        <v/>
      </c>
      <c r="AJ1302" s="38" t="str">
        <f>IF('query (10)'!AH1302="","",IFERROR(VALUE('query (10)'!AH1302),""))</f>
        <v/>
      </c>
      <c r="AK1302" s="38" t="str">
        <f>IF('query (10)'!AI1302="","",TRIM('query (10)'!AI1302))</f>
        <v/>
      </c>
      <c r="AL1302" s="42">
        <f t="shared" si="100"/>
        <v>2026</v>
      </c>
      <c r="AM1302" s="42" t="str">
        <f t="shared" si="101"/>
        <v>2026-02</v>
      </c>
      <c r="AN1302" s="42" t="str">
        <f t="shared" ca="1" si="102"/>
        <v/>
      </c>
      <c r="AO1302" s="42" t="str">
        <f t="shared" si="103"/>
        <v>WA-269 | OUTER / INNER RING PART WASH MACHINE | KWD2 | ELECTRICAL CONTROL | Time-based Maintenance | Electrical | Inspection | Medium | Check Push botton, Emergency, Lamp, Selector switch
Check Circuit breaker, Power supply, Magnetic, Relay 
Check Error Code of Inverter
Check lens Photo sensor 
Check tight anchor point of Photo sensor
Check Safety Guard
Check Emergency Stop
 | เริ่มซ่อมงาน PM แล้ว รับผิดชอบโดย PONGPITAK SONCHAI | พงษ์พิทักษ์ ศรไชย</v>
      </c>
      <c r="AP1302" s="42" t="str">
        <f>_xlfn.TEXTJOIN("; ",TRUE,IF(COUNTA('query (10)'!A1302:AK1302)&lt;=6,"NEAR_EMPTY_ROW",""),IF($K1302="","MISSING_STATUS",""),IF(AND($K1302="เสร็จสิ้น",$Z1302=""),"DONE_NO_ACTUAL_DATE",""),IF(AND($I1302="Condition-based Maintenance",$AH1302=""),"CBM_NO_MEASUREMENT",""),IF(OR($X1302="",$X1302=0),"INVALID_PERIOD",""),IF(AND($AA1302&lt;&gt;"",$AB1302&lt;&gt;"",$AB1302&lt;$AA1302),"DATE_SEQUENCE_ERROR",""),IF(AND($AB1302&lt;&gt;"",$AB1302&gt;DATE(2030,12,31)),"DATE_OUTLIER",""),IF($C1302="","MISSING_QRCODE",""),IF($J1302="UNKNOWN","UNKNOWN_PM_TYPE",""),IF($L1302="UNKNOWN","UNKNOWN_STATUS",""))</f>
        <v/>
      </c>
      <c r="AQ1302" s="42" t="str">
        <f t="shared" si="104"/>
        <v>NO</v>
      </c>
    </row>
    <row r="1303" spans="1:43" x14ac:dyDescent="0.3">
      <c r="A1303" s="38">
        <f>IF('query (10)'!A1303="","",'query (10)'!A1303)</f>
        <v>1487</v>
      </c>
      <c r="B1303" s="38" t="str">
        <f>IF('query (10)'!B1303="","",'query (10)'!B1303)</f>
        <v/>
      </c>
      <c r="C1303" s="38" t="str">
        <f>TRIM(UPPER('query (10)'!M1303))</f>
        <v>WA-269</v>
      </c>
      <c r="D1303" s="38" t="str">
        <f>TRIM(UPPER(IFERROR(_xlfn.TEXTBEFORE('query (10)'!L1303,"("),'query (10)'!L1303)))</f>
        <v>OUTER / INNER RING PART WASH MACHINE</v>
      </c>
      <c r="E1303" s="38" t="str">
        <f>IFERROR(TRIM(UPPER(_xlfn.TEXTBEFORE(_xlfn.TEXTAFTER('query (10)'!L1303,"("),")"))),"")</f>
        <v/>
      </c>
      <c r="F1303" s="38" t="str">
        <f>TRIM('query (10)'!K1303)</f>
        <v>KWD2</v>
      </c>
      <c r="G1303" s="38" t="str">
        <f>IF('query (10)'!J1303="","",'query (10)'!J1303)</f>
        <v>Electrical Control</v>
      </c>
      <c r="H1303" s="38" t="str">
        <f>TRIM(UPPER('query (10)'!J1303))</f>
        <v>ELECTRICAL CONTROL</v>
      </c>
      <c r="I1303" s="38" t="str">
        <f>IF('query (10)'!F1303="","",'query (10)'!F1303)</f>
        <v>Time-based Maintenance</v>
      </c>
      <c r="J1303" s="38" t="str">
        <f>IF('query (10)'!F1303="","",IFERROR(INDEX(Cleaning_Rules!$B$14:$B$17,MATCH(TRIM('query (10)'!F1303),Cleaning_Rules!$A$14:$A$17,0)),"UNKNOWN"))</f>
        <v>TBM</v>
      </c>
      <c r="K1303" s="38" t="str">
        <f>IF('query (10)'!G1303="","",'query (10)'!G1303)</f>
        <v>แผนใหม่</v>
      </c>
      <c r="L1303" s="38" t="str">
        <f>IF('query (10)'!G1303="","MISSING",IFERROR(INDEX(Cleaning_Rules!$B$5:$B$10,MATCH(TRIM('query (10)'!G1303),Cleaning_Rules!$A$5:$A$10,0)),"UNKNOWN"))</f>
        <v>NEW_PLAN</v>
      </c>
      <c r="M1303" s="38" t="str">
        <f>IF('query (10)'!I1303="","",'query (10)'!I1303)</f>
        <v>Electrical</v>
      </c>
      <c r="N1303" s="38" t="str">
        <f>IF('query (10)'!O1303="","",'query (10)'!O1303)</f>
        <v>Inspection</v>
      </c>
      <c r="O1303" s="38" t="str">
        <f>IF('query (10)'!P1303="","",'query (10)'!P1303)</f>
        <v>Medium</v>
      </c>
      <c r="P1303" s="38" t="str">
        <f>IF('query (10)'!N1303="","",'query (10)'!N1303)</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303" s="38" t="str">
        <f>TRIM('query (10)'!N1303)</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303" s="38" t="str">
        <f>TRIM(UPPER('query (10)'!R1303))</f>
        <v/>
      </c>
      <c r="S1303" s="38" t="str">
        <f>TRIM(UPPER('query (10)'!S1303))</f>
        <v/>
      </c>
      <c r="T1303" s="38" t="str">
        <f>IF('query (10)'!Q1303="","",TRIM(UPPER('query (10)'!Q1303)))</f>
        <v/>
      </c>
      <c r="U1303" s="38" t="str">
        <f>IF('query (10)'!T1303="","",'query (10)'!T1303)</f>
        <v/>
      </c>
      <c r="V1303" s="39" t="str">
        <f>IF('query (10)'!T1303="","",IFERROR(VALUE('query (10)'!T1303),""))</f>
        <v/>
      </c>
      <c r="W1303" s="40">
        <f>IF('query (10)'!U1303="","",'query (10)'!U1303)</f>
        <v>0</v>
      </c>
      <c r="X1303" s="39">
        <f>IF('query (10)'!V1303="","",'query (10)'!V1303)</f>
        <v>90</v>
      </c>
      <c r="Y1303" s="41">
        <f>IF('query (10)'!W1303="","",'query (10)'!W1303)</f>
        <v>46055</v>
      </c>
      <c r="Z1303" s="41" t="str">
        <f>IF('query (10)'!X1303="","",'query (10)'!X1303)</f>
        <v/>
      </c>
      <c r="AA1303" s="41">
        <f>IF('query (10)'!Y1303="","",'query (10)'!Y1303)</f>
        <v>46055</v>
      </c>
      <c r="AB1303" s="41">
        <f>IF('query (10)'!Z1303="","",'query (10)'!Z1303)</f>
        <v>46145</v>
      </c>
      <c r="AC1303" s="38" t="str">
        <f>IF(OR('query (10)'!AA1303="",COUNTIF(Cleaning_Rules!$A$21:$A$26,TRIM('query (10)'!AA1303))&gt;0),"",TRIM('query (10)'!AA1303))</f>
        <v/>
      </c>
      <c r="AD1303" s="38" t="str">
        <f>IF('query (10)'!AB1303="","",TRIM(IFERROR(_xlfn.TEXTBEFORE('query (10)'!AB1303,"("),'query (10)'!AB1303)))</f>
        <v/>
      </c>
      <c r="AE1303" s="38" t="str">
        <f>IFERROR(LOWER(TRIM(_xlfn.TEXTBEFORE(_xlfn.TEXTAFTER('query (10)'!AB1303,"("),")"))),"")</f>
        <v/>
      </c>
      <c r="AF1303" s="38" t="str">
        <f>IF('query (10)'!AD1303="","",TRIM('query (10)'!AD1303))</f>
        <v>ณัฐดนัย จุฑาเทพ</v>
      </c>
      <c r="AG1303" s="38" t="str">
        <f>IF('query (10)'!AE1303="","",TRIM('query (10)'!AE1303))</f>
        <v>ณัฐดนัย จุฑาเทพ</v>
      </c>
      <c r="AH1303" s="38" t="str">
        <f>IF('query (10)'!AF1303="","",IFERROR(VALUE('query (10)'!AF1303),""))</f>
        <v/>
      </c>
      <c r="AI1303" s="38" t="str">
        <f>IF('query (10)'!AG1303="","",TRIM('query (10)'!AG1303))</f>
        <v/>
      </c>
      <c r="AJ1303" s="38" t="str">
        <f>IF('query (10)'!AH1303="","",IFERROR(VALUE('query (10)'!AH1303),""))</f>
        <v/>
      </c>
      <c r="AK1303" s="38" t="str">
        <f>IF('query (10)'!AI1303="","",TRIM('query (10)'!AI1303))</f>
        <v/>
      </c>
      <c r="AL1303" s="42">
        <f t="shared" si="100"/>
        <v>2026</v>
      </c>
      <c r="AM1303" s="42" t="str">
        <f t="shared" si="101"/>
        <v>2026-02</v>
      </c>
      <c r="AN1303" s="42" t="str">
        <f t="shared" ca="1" si="102"/>
        <v>OVERDUE</v>
      </c>
      <c r="AO1303" s="42" t="str">
        <f t="shared" si="103"/>
        <v>WA-269 | OUTER / INNER RING PART WASH MACHINE | KWD2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303" s="42" t="str">
        <f>_xlfn.TEXTJOIN("; ",TRUE,IF(COUNTA('query (10)'!A1303:AK1303)&lt;=6,"NEAR_EMPTY_ROW",""),IF($K1303="","MISSING_STATUS",""),IF(AND($K1303="เสร็จสิ้น",$Z1303=""),"DONE_NO_ACTUAL_DATE",""),IF(AND($I1303="Condition-based Maintenance",$AH1303=""),"CBM_NO_MEASUREMENT",""),IF(OR($X1303="",$X1303=0),"INVALID_PERIOD",""),IF(AND($AA1303&lt;&gt;"",$AB1303&lt;&gt;"",$AB1303&lt;$AA1303),"DATE_SEQUENCE_ERROR",""),IF(AND($AB1303&lt;&gt;"",$AB1303&gt;DATE(2030,12,31)),"DATE_OUTLIER",""),IF($C1303="","MISSING_QRCODE",""),IF($J1303="UNKNOWN","UNKNOWN_PM_TYPE",""),IF($L1303="UNKNOWN","UNKNOWN_STATUS",""))</f>
        <v/>
      </c>
      <c r="AQ1303" s="42" t="str">
        <f t="shared" si="104"/>
        <v>NO</v>
      </c>
    </row>
    <row r="1304" spans="1:43" x14ac:dyDescent="0.3">
      <c r="A1304" s="38">
        <f>IF('query (10)'!A1304="","",'query (10)'!A1304)</f>
        <v>1489</v>
      </c>
      <c r="B1304" s="38" t="str">
        <f>IF('query (10)'!B1304="","",'query (10)'!B1304)</f>
        <v/>
      </c>
      <c r="C1304" s="38" t="str">
        <f>TRIM(UPPER('query (10)'!M1304))</f>
        <v>WA-477</v>
      </c>
      <c r="D1304" s="38" t="str">
        <f>TRIM(UPPER(IFERROR(_xlfn.TEXTBEFORE('query (10)'!L1304,"("),'query (10)'!L1304)))</f>
        <v>OUTER / INNER RING PART WASH MACHINE</v>
      </c>
      <c r="E1304" s="38" t="str">
        <f>IFERROR(TRIM(UPPER(_xlfn.TEXTBEFORE(_xlfn.TEXTAFTER('query (10)'!L1304,"("),")"))),"")</f>
        <v/>
      </c>
      <c r="F1304" s="38" t="str">
        <f>TRIM('query (10)'!K1304)</f>
        <v>KWD4</v>
      </c>
      <c r="G1304" s="38" t="str">
        <f>IF('query (10)'!J1304="","",'query (10)'!J1304)</f>
        <v>Electrical Control</v>
      </c>
      <c r="H1304" s="38" t="str">
        <f>TRIM(UPPER('query (10)'!J1304))</f>
        <v>ELECTRICAL CONTROL</v>
      </c>
      <c r="I1304" s="38" t="str">
        <f>IF('query (10)'!F1304="","",'query (10)'!F1304)</f>
        <v>Time-based Maintenance</v>
      </c>
      <c r="J1304" s="38" t="str">
        <f>IF('query (10)'!F1304="","",IFERROR(INDEX(Cleaning_Rules!$B$14:$B$17,MATCH(TRIM('query (10)'!F1304),Cleaning_Rules!$A$14:$A$17,0)),"UNKNOWN"))</f>
        <v>TBM</v>
      </c>
      <c r="K1304" s="38" t="str">
        <f>IF('query (10)'!G1304="","",'query (10)'!G1304)</f>
        <v>แผนใหม่</v>
      </c>
      <c r="L1304" s="38" t="str">
        <f>IF('query (10)'!G1304="","MISSING",IFERROR(INDEX(Cleaning_Rules!$B$5:$B$10,MATCH(TRIM('query (10)'!G1304),Cleaning_Rules!$A$5:$A$10,0)),"UNKNOWN"))</f>
        <v>NEW_PLAN</v>
      </c>
      <c r="M1304" s="38" t="str">
        <f>IF('query (10)'!I1304="","",'query (10)'!I1304)</f>
        <v>Electrical</v>
      </c>
      <c r="N1304" s="38" t="str">
        <f>IF('query (10)'!O1304="","",'query (10)'!O1304)</f>
        <v>Inspection</v>
      </c>
      <c r="O1304" s="38" t="str">
        <f>IF('query (10)'!P1304="","",'query (10)'!P1304)</f>
        <v>Medium</v>
      </c>
      <c r="P1304" s="38" t="str">
        <f>IF('query (10)'!N1304="","",'query (10)'!N1304)</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304" s="38" t="str">
        <f>TRIM('query (10)'!N1304)</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304" s="38" t="str">
        <f>TRIM(UPPER('query (10)'!R1304))</f>
        <v/>
      </c>
      <c r="S1304" s="38" t="str">
        <f>TRIM(UPPER('query (10)'!S1304))</f>
        <v/>
      </c>
      <c r="T1304" s="38" t="str">
        <f>IF('query (10)'!Q1304="","",TRIM(UPPER('query (10)'!Q1304)))</f>
        <v/>
      </c>
      <c r="U1304" s="38" t="str">
        <f>IF('query (10)'!T1304="","",'query (10)'!T1304)</f>
        <v/>
      </c>
      <c r="V1304" s="39" t="str">
        <f>IF('query (10)'!T1304="","",IFERROR(VALUE('query (10)'!T1304),""))</f>
        <v/>
      </c>
      <c r="W1304" s="40">
        <f>IF('query (10)'!U1304="","",'query (10)'!U1304)</f>
        <v>0</v>
      </c>
      <c r="X1304" s="39">
        <f>IF('query (10)'!V1304="","",'query (10)'!V1304)</f>
        <v>90</v>
      </c>
      <c r="Y1304" s="41">
        <f>IF('query (10)'!W1304="","",'query (10)'!W1304)</f>
        <v>46057</v>
      </c>
      <c r="Z1304" s="41" t="str">
        <f>IF('query (10)'!X1304="","",'query (10)'!X1304)</f>
        <v/>
      </c>
      <c r="AA1304" s="41">
        <f>IF('query (10)'!Y1304="","",'query (10)'!Y1304)</f>
        <v>46057</v>
      </c>
      <c r="AB1304" s="41">
        <f>IF('query (10)'!Z1304="","",'query (10)'!Z1304)</f>
        <v>46147</v>
      </c>
      <c r="AC1304" s="38" t="str">
        <f>IF(OR('query (10)'!AA1304="",COUNTIF(Cleaning_Rules!$A$21:$A$26,TRIM('query (10)'!AA1304))&gt;0),"",TRIM('query (10)'!AA1304))</f>
        <v/>
      </c>
      <c r="AD1304" s="38" t="str">
        <f>IF('query (10)'!AB1304="","",TRIM(IFERROR(_xlfn.TEXTBEFORE('query (10)'!AB1304,"("),'query (10)'!AB1304)))</f>
        <v/>
      </c>
      <c r="AE1304" s="38" t="str">
        <f>IFERROR(LOWER(TRIM(_xlfn.TEXTBEFORE(_xlfn.TEXTAFTER('query (10)'!AB1304,"("),")"))),"")</f>
        <v/>
      </c>
      <c r="AF1304" s="38" t="str">
        <f>IF('query (10)'!AD1304="","",TRIM('query (10)'!AD1304))</f>
        <v>ณัฐดนัย จุฑาเทพ</v>
      </c>
      <c r="AG1304" s="38" t="str">
        <f>IF('query (10)'!AE1304="","",TRIM('query (10)'!AE1304))</f>
        <v>ณัฐดนัย จุฑาเทพ</v>
      </c>
      <c r="AH1304" s="38" t="str">
        <f>IF('query (10)'!AF1304="","",IFERROR(VALUE('query (10)'!AF1304),""))</f>
        <v/>
      </c>
      <c r="AI1304" s="38" t="str">
        <f>IF('query (10)'!AG1304="","",TRIM('query (10)'!AG1304))</f>
        <v/>
      </c>
      <c r="AJ1304" s="38" t="str">
        <f>IF('query (10)'!AH1304="","",IFERROR(VALUE('query (10)'!AH1304),""))</f>
        <v/>
      </c>
      <c r="AK1304" s="38" t="str">
        <f>IF('query (10)'!AI1304="","",TRIM('query (10)'!AI1304))</f>
        <v/>
      </c>
      <c r="AL1304" s="42">
        <f t="shared" si="100"/>
        <v>2026</v>
      </c>
      <c r="AM1304" s="42" t="str">
        <f t="shared" si="101"/>
        <v>2026-02</v>
      </c>
      <c r="AN1304" s="42" t="str">
        <f t="shared" ca="1" si="102"/>
        <v>OVERDUE</v>
      </c>
      <c r="AO1304" s="42" t="str">
        <f t="shared" si="103"/>
        <v>WA-477 | OUTER / INNER RING PART WASH MACHINE | KWD4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304" s="42" t="str">
        <f>_xlfn.TEXTJOIN("; ",TRUE,IF(COUNTA('query (10)'!A1304:AK1304)&lt;=6,"NEAR_EMPTY_ROW",""),IF($K1304="","MISSING_STATUS",""),IF(AND($K1304="เสร็จสิ้น",$Z1304=""),"DONE_NO_ACTUAL_DATE",""),IF(AND($I1304="Condition-based Maintenance",$AH1304=""),"CBM_NO_MEASUREMENT",""),IF(OR($X1304="",$X1304=0),"INVALID_PERIOD",""),IF(AND($AA1304&lt;&gt;"",$AB1304&lt;&gt;"",$AB1304&lt;$AA1304),"DATE_SEQUENCE_ERROR",""),IF(AND($AB1304&lt;&gt;"",$AB1304&gt;DATE(2030,12,31)),"DATE_OUTLIER",""),IF($C1304="","MISSING_QRCODE",""),IF($J1304="UNKNOWN","UNKNOWN_PM_TYPE",""),IF($L1304="UNKNOWN","UNKNOWN_STATUS",""))</f>
        <v/>
      </c>
      <c r="AQ1304" s="42" t="str">
        <f t="shared" si="104"/>
        <v>NO</v>
      </c>
    </row>
    <row r="1305" spans="1:43" x14ac:dyDescent="0.3">
      <c r="A1305" s="38">
        <f>IF('query (10)'!A1305="","",'query (10)'!A1305)</f>
        <v>1490</v>
      </c>
      <c r="B1305" s="38" t="str">
        <f>IF('query (10)'!B1305="","",'query (10)'!B1305)</f>
        <v/>
      </c>
      <c r="C1305" s="38" t="str">
        <f>TRIM(UPPER('query (10)'!M1305))</f>
        <v>WA-593</v>
      </c>
      <c r="D1305" s="38" t="str">
        <f>TRIM(UPPER(IFERROR(_xlfn.TEXTBEFORE('query (10)'!L1305,"("),'query (10)'!L1305)))</f>
        <v>OUTER / INNER RING PART WASH MACHINE</v>
      </c>
      <c r="E1305" s="38" t="str">
        <f>IFERROR(TRIM(UPPER(_xlfn.TEXTBEFORE(_xlfn.TEXTAFTER('query (10)'!L1305,"("),")"))),"")</f>
        <v/>
      </c>
      <c r="F1305" s="38" t="str">
        <f>TRIM('query (10)'!K1305)</f>
        <v>KWD5</v>
      </c>
      <c r="G1305" s="38" t="str">
        <f>IF('query (10)'!J1305="","",'query (10)'!J1305)</f>
        <v>Electrical Control</v>
      </c>
      <c r="H1305" s="38" t="str">
        <f>TRIM(UPPER('query (10)'!J1305))</f>
        <v>ELECTRICAL CONTROL</v>
      </c>
      <c r="I1305" s="38" t="str">
        <f>IF('query (10)'!F1305="","",'query (10)'!F1305)</f>
        <v>Time-based Maintenance</v>
      </c>
      <c r="J1305" s="38" t="str">
        <f>IF('query (10)'!F1305="","",IFERROR(INDEX(Cleaning_Rules!$B$14:$B$17,MATCH(TRIM('query (10)'!F1305),Cleaning_Rules!$A$14:$A$17,0)),"UNKNOWN"))</f>
        <v>TBM</v>
      </c>
      <c r="K1305" s="38" t="str">
        <f>IF('query (10)'!G1305="","",'query (10)'!G1305)</f>
        <v>แผนใหม่</v>
      </c>
      <c r="L1305" s="38" t="str">
        <f>IF('query (10)'!G1305="","MISSING",IFERROR(INDEX(Cleaning_Rules!$B$5:$B$10,MATCH(TRIM('query (10)'!G1305),Cleaning_Rules!$A$5:$A$10,0)),"UNKNOWN"))</f>
        <v>NEW_PLAN</v>
      </c>
      <c r="M1305" s="38" t="str">
        <f>IF('query (10)'!I1305="","",'query (10)'!I1305)</f>
        <v>Electrical</v>
      </c>
      <c r="N1305" s="38" t="str">
        <f>IF('query (10)'!O1305="","",'query (10)'!O1305)</f>
        <v>Inspection</v>
      </c>
      <c r="O1305" s="38" t="str">
        <f>IF('query (10)'!P1305="","",'query (10)'!P1305)</f>
        <v>Medium</v>
      </c>
      <c r="P1305" s="38" t="str">
        <f>IF('query (10)'!N1305="","",'query (10)'!N1305)</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305" s="38" t="str">
        <f>TRIM('query (10)'!N1305)</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305" s="38" t="str">
        <f>TRIM(UPPER('query (10)'!R1305))</f>
        <v/>
      </c>
      <c r="S1305" s="38" t="str">
        <f>TRIM(UPPER('query (10)'!S1305))</f>
        <v/>
      </c>
      <c r="T1305" s="38" t="str">
        <f>IF('query (10)'!Q1305="","",TRIM(UPPER('query (10)'!Q1305)))</f>
        <v/>
      </c>
      <c r="U1305" s="38" t="str">
        <f>IF('query (10)'!T1305="","",'query (10)'!T1305)</f>
        <v/>
      </c>
      <c r="V1305" s="39" t="str">
        <f>IF('query (10)'!T1305="","",IFERROR(VALUE('query (10)'!T1305),""))</f>
        <v/>
      </c>
      <c r="W1305" s="40">
        <f>IF('query (10)'!U1305="","",'query (10)'!U1305)</f>
        <v>0</v>
      </c>
      <c r="X1305" s="39">
        <f>IF('query (10)'!V1305="","",'query (10)'!V1305)</f>
        <v>90</v>
      </c>
      <c r="Y1305" s="41">
        <f>IF('query (10)'!W1305="","",'query (10)'!W1305)</f>
        <v>46058</v>
      </c>
      <c r="Z1305" s="41" t="str">
        <f>IF('query (10)'!X1305="","",'query (10)'!X1305)</f>
        <v/>
      </c>
      <c r="AA1305" s="41">
        <f>IF('query (10)'!Y1305="","",'query (10)'!Y1305)</f>
        <v>46058</v>
      </c>
      <c r="AB1305" s="41">
        <f>IF('query (10)'!Z1305="","",'query (10)'!Z1305)</f>
        <v>46148</v>
      </c>
      <c r="AC1305" s="38" t="str">
        <f>IF(OR('query (10)'!AA1305="",COUNTIF(Cleaning_Rules!$A$21:$A$26,TRIM('query (10)'!AA1305))&gt;0),"",TRIM('query (10)'!AA1305))</f>
        <v/>
      </c>
      <c r="AD1305" s="38" t="str">
        <f>IF('query (10)'!AB1305="","",TRIM(IFERROR(_xlfn.TEXTBEFORE('query (10)'!AB1305,"("),'query (10)'!AB1305)))</f>
        <v/>
      </c>
      <c r="AE1305" s="38" t="str">
        <f>IFERROR(LOWER(TRIM(_xlfn.TEXTBEFORE(_xlfn.TEXTAFTER('query (10)'!AB1305,"("),")"))),"")</f>
        <v/>
      </c>
      <c r="AF1305" s="38" t="str">
        <f>IF('query (10)'!AD1305="","",TRIM('query (10)'!AD1305))</f>
        <v>ณัฐดนัย จุฑาเทพ</v>
      </c>
      <c r="AG1305" s="38" t="str">
        <f>IF('query (10)'!AE1305="","",TRIM('query (10)'!AE1305))</f>
        <v>ณัฐดนัย จุฑาเทพ</v>
      </c>
      <c r="AH1305" s="38" t="str">
        <f>IF('query (10)'!AF1305="","",IFERROR(VALUE('query (10)'!AF1305),""))</f>
        <v/>
      </c>
      <c r="AI1305" s="38" t="str">
        <f>IF('query (10)'!AG1305="","",TRIM('query (10)'!AG1305))</f>
        <v/>
      </c>
      <c r="AJ1305" s="38" t="str">
        <f>IF('query (10)'!AH1305="","",IFERROR(VALUE('query (10)'!AH1305),""))</f>
        <v/>
      </c>
      <c r="AK1305" s="38" t="str">
        <f>IF('query (10)'!AI1305="","",TRIM('query (10)'!AI1305))</f>
        <v/>
      </c>
      <c r="AL1305" s="42">
        <f t="shared" si="100"/>
        <v>2026</v>
      </c>
      <c r="AM1305" s="42" t="str">
        <f t="shared" si="101"/>
        <v>2026-02</v>
      </c>
      <c r="AN1305" s="42" t="str">
        <f t="shared" ca="1" si="102"/>
        <v>OVERDUE</v>
      </c>
      <c r="AO1305" s="42" t="str">
        <f t="shared" si="103"/>
        <v>WA-593 | OUTER / INNER RING PART WASH MACHINE | KWD5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305" s="42" t="str">
        <f>_xlfn.TEXTJOIN("; ",TRUE,IF(COUNTA('query (10)'!A1305:AK1305)&lt;=6,"NEAR_EMPTY_ROW",""),IF($K1305="","MISSING_STATUS",""),IF(AND($K1305="เสร็จสิ้น",$Z1305=""),"DONE_NO_ACTUAL_DATE",""),IF(AND($I1305="Condition-based Maintenance",$AH1305=""),"CBM_NO_MEASUREMENT",""),IF(OR($X1305="",$X1305=0),"INVALID_PERIOD",""),IF(AND($AA1305&lt;&gt;"",$AB1305&lt;&gt;"",$AB1305&lt;$AA1305),"DATE_SEQUENCE_ERROR",""),IF(AND($AB1305&lt;&gt;"",$AB1305&gt;DATE(2030,12,31)),"DATE_OUTLIER",""),IF($C1305="","MISSING_QRCODE",""),IF($J1305="UNKNOWN","UNKNOWN_PM_TYPE",""),IF($L1305="UNKNOWN","UNKNOWN_STATUS",""))</f>
        <v/>
      </c>
      <c r="AQ1305" s="42" t="str">
        <f t="shared" si="104"/>
        <v>NO</v>
      </c>
    </row>
    <row r="1306" spans="1:43" x14ac:dyDescent="0.3">
      <c r="A1306" s="38">
        <f>IF('query (10)'!A1306="","",'query (10)'!A1306)</f>
        <v>1491</v>
      </c>
      <c r="B1306" s="38" t="str">
        <f>IF('query (10)'!B1306="","",'query (10)'!B1306)</f>
        <v/>
      </c>
      <c r="C1306" s="38" t="str">
        <f>TRIM(UPPER('query (10)'!M1306))</f>
        <v>WA-697</v>
      </c>
      <c r="D1306" s="38" t="str">
        <f>TRIM(UPPER(IFERROR(_xlfn.TEXTBEFORE('query (10)'!L1306,"("),'query (10)'!L1306)))</f>
        <v>OUTER / INNER RING PART WASH MACHINE</v>
      </c>
      <c r="E1306" s="38" t="str">
        <f>IFERROR(TRIM(UPPER(_xlfn.TEXTBEFORE(_xlfn.TEXTAFTER('query (10)'!L1306,"("),")"))),"")</f>
        <v/>
      </c>
      <c r="F1306" s="38" t="str">
        <f>TRIM('query (10)'!K1306)</f>
        <v>KWD6</v>
      </c>
      <c r="G1306" s="38" t="str">
        <f>IF('query (10)'!J1306="","",'query (10)'!J1306)</f>
        <v>Electrical Control</v>
      </c>
      <c r="H1306" s="38" t="str">
        <f>TRIM(UPPER('query (10)'!J1306))</f>
        <v>ELECTRICAL CONTROL</v>
      </c>
      <c r="I1306" s="38" t="str">
        <f>IF('query (10)'!F1306="","",'query (10)'!F1306)</f>
        <v>Time-based Maintenance</v>
      </c>
      <c r="J1306" s="38" t="str">
        <f>IF('query (10)'!F1306="","",IFERROR(INDEX(Cleaning_Rules!$B$14:$B$17,MATCH(TRIM('query (10)'!F1306),Cleaning_Rules!$A$14:$A$17,0)),"UNKNOWN"))</f>
        <v>TBM</v>
      </c>
      <c r="K1306" s="38" t="str">
        <f>IF('query (10)'!G1306="","",'query (10)'!G1306)</f>
        <v>แผนใหม่</v>
      </c>
      <c r="L1306" s="38" t="str">
        <f>IF('query (10)'!G1306="","MISSING",IFERROR(INDEX(Cleaning_Rules!$B$5:$B$10,MATCH(TRIM('query (10)'!G1306),Cleaning_Rules!$A$5:$A$10,0)),"UNKNOWN"))</f>
        <v>NEW_PLAN</v>
      </c>
      <c r="M1306" s="38" t="str">
        <f>IF('query (10)'!I1306="","",'query (10)'!I1306)</f>
        <v>Electrical</v>
      </c>
      <c r="N1306" s="38" t="str">
        <f>IF('query (10)'!O1306="","",'query (10)'!O1306)</f>
        <v>Inspection</v>
      </c>
      <c r="O1306" s="38" t="str">
        <f>IF('query (10)'!P1306="","",'query (10)'!P1306)</f>
        <v>Medium</v>
      </c>
      <c r="P1306" s="38" t="str">
        <f>IF('query (10)'!N1306="","",'query (10)'!N1306)</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306" s="38" t="str">
        <f>TRIM('query (10)'!N1306)</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306" s="38" t="str">
        <f>TRIM(UPPER('query (10)'!R1306))</f>
        <v/>
      </c>
      <c r="S1306" s="38" t="str">
        <f>TRIM(UPPER('query (10)'!S1306))</f>
        <v/>
      </c>
      <c r="T1306" s="38" t="str">
        <f>IF('query (10)'!Q1306="","",TRIM(UPPER('query (10)'!Q1306)))</f>
        <v/>
      </c>
      <c r="U1306" s="38" t="str">
        <f>IF('query (10)'!T1306="","",'query (10)'!T1306)</f>
        <v/>
      </c>
      <c r="V1306" s="39" t="str">
        <f>IF('query (10)'!T1306="","",IFERROR(VALUE('query (10)'!T1306),""))</f>
        <v/>
      </c>
      <c r="W1306" s="40">
        <f>IF('query (10)'!U1306="","",'query (10)'!U1306)</f>
        <v>0</v>
      </c>
      <c r="X1306" s="39">
        <f>IF('query (10)'!V1306="","",'query (10)'!V1306)</f>
        <v>90</v>
      </c>
      <c r="Y1306" s="41">
        <f>IF('query (10)'!W1306="","",'query (10)'!W1306)</f>
        <v>46059</v>
      </c>
      <c r="Z1306" s="41" t="str">
        <f>IF('query (10)'!X1306="","",'query (10)'!X1306)</f>
        <v/>
      </c>
      <c r="AA1306" s="41">
        <f>IF('query (10)'!Y1306="","",'query (10)'!Y1306)</f>
        <v>46059</v>
      </c>
      <c r="AB1306" s="41">
        <f>IF('query (10)'!Z1306="","",'query (10)'!Z1306)</f>
        <v>46149</v>
      </c>
      <c r="AC1306" s="38" t="str">
        <f>IF(OR('query (10)'!AA1306="",COUNTIF(Cleaning_Rules!$A$21:$A$26,TRIM('query (10)'!AA1306))&gt;0),"",TRIM('query (10)'!AA1306))</f>
        <v/>
      </c>
      <c r="AD1306" s="38" t="str">
        <f>IF('query (10)'!AB1306="","",TRIM(IFERROR(_xlfn.TEXTBEFORE('query (10)'!AB1306,"("),'query (10)'!AB1306)))</f>
        <v/>
      </c>
      <c r="AE1306" s="38" t="str">
        <f>IFERROR(LOWER(TRIM(_xlfn.TEXTBEFORE(_xlfn.TEXTAFTER('query (10)'!AB1306,"("),")"))),"")</f>
        <v/>
      </c>
      <c r="AF1306" s="38" t="str">
        <f>IF('query (10)'!AD1306="","",TRIM('query (10)'!AD1306))</f>
        <v>ณัฐดนัย จุฑาเทพ</v>
      </c>
      <c r="AG1306" s="38" t="str">
        <f>IF('query (10)'!AE1306="","",TRIM('query (10)'!AE1306))</f>
        <v>ณัฐดนัย จุฑาเทพ</v>
      </c>
      <c r="AH1306" s="38" t="str">
        <f>IF('query (10)'!AF1306="","",IFERROR(VALUE('query (10)'!AF1306),""))</f>
        <v/>
      </c>
      <c r="AI1306" s="38" t="str">
        <f>IF('query (10)'!AG1306="","",TRIM('query (10)'!AG1306))</f>
        <v/>
      </c>
      <c r="AJ1306" s="38" t="str">
        <f>IF('query (10)'!AH1306="","",IFERROR(VALUE('query (10)'!AH1306),""))</f>
        <v/>
      </c>
      <c r="AK1306" s="38" t="str">
        <f>IF('query (10)'!AI1306="","",TRIM('query (10)'!AI1306))</f>
        <v/>
      </c>
      <c r="AL1306" s="42">
        <f t="shared" si="100"/>
        <v>2026</v>
      </c>
      <c r="AM1306" s="42" t="str">
        <f t="shared" si="101"/>
        <v>2026-02</v>
      </c>
      <c r="AN1306" s="42" t="str">
        <f t="shared" ca="1" si="102"/>
        <v>OVERDUE</v>
      </c>
      <c r="AO1306" s="42" t="str">
        <f t="shared" si="103"/>
        <v>WA-697 | OUTER / INNER RING PART WASH MACHINE | KWD6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306" s="42" t="str">
        <f>_xlfn.TEXTJOIN("; ",TRUE,IF(COUNTA('query (10)'!A1306:AK1306)&lt;=6,"NEAR_EMPTY_ROW",""),IF($K1306="","MISSING_STATUS",""),IF(AND($K1306="เสร็จสิ้น",$Z1306=""),"DONE_NO_ACTUAL_DATE",""),IF(AND($I1306="Condition-based Maintenance",$AH1306=""),"CBM_NO_MEASUREMENT",""),IF(OR($X1306="",$X1306=0),"INVALID_PERIOD",""),IF(AND($AA1306&lt;&gt;"",$AB1306&lt;&gt;"",$AB1306&lt;$AA1306),"DATE_SEQUENCE_ERROR",""),IF(AND($AB1306&lt;&gt;"",$AB1306&gt;DATE(2030,12,31)),"DATE_OUTLIER",""),IF($C1306="","MISSING_QRCODE",""),IF($J1306="UNKNOWN","UNKNOWN_PM_TYPE",""),IF($L1306="UNKNOWN","UNKNOWN_STATUS",""))</f>
        <v/>
      </c>
      <c r="AQ1306" s="42" t="str">
        <f t="shared" si="104"/>
        <v>NO</v>
      </c>
    </row>
    <row r="1307" spans="1:43" x14ac:dyDescent="0.3">
      <c r="A1307" s="38">
        <f>IF('query (10)'!A1307="","",'query (10)'!A1307)</f>
        <v>1493</v>
      </c>
      <c r="B1307" s="38" t="str">
        <f>IF('query (10)'!B1307="","",'query (10)'!B1307)</f>
        <v/>
      </c>
      <c r="C1307" s="38" t="str">
        <f>TRIM(UPPER('query (10)'!M1307))</f>
        <v>WA-269</v>
      </c>
      <c r="D1307" s="38" t="str">
        <f>TRIM(UPPER(IFERROR(_xlfn.TEXTBEFORE('query (10)'!L1307,"("),'query (10)'!L1307)))</f>
        <v>OUTER / INNER RING PART WASH MACHINE</v>
      </c>
      <c r="E1307" s="38" t="str">
        <f>IFERROR(TRIM(UPPER(_xlfn.TEXTBEFORE(_xlfn.TEXTAFTER('query (10)'!L1307,"("),")"))),"")</f>
        <v/>
      </c>
      <c r="F1307" s="38" t="str">
        <f>TRIM('query (10)'!K1307)</f>
        <v>KWD2</v>
      </c>
      <c r="G1307" s="38" t="str">
        <f>IF('query (10)'!J1307="","",'query (10)'!J1307)</f>
        <v>Electrical Control</v>
      </c>
      <c r="H1307" s="38" t="str">
        <f>TRIM(UPPER('query (10)'!J1307))</f>
        <v>ELECTRICAL CONTROL</v>
      </c>
      <c r="I1307" s="38" t="str">
        <f>IF('query (10)'!F1307="","",'query (10)'!F1307)</f>
        <v>Time-based Maintenance</v>
      </c>
      <c r="J1307" s="38" t="str">
        <f>IF('query (10)'!F1307="","",IFERROR(INDEX(Cleaning_Rules!$B$14:$B$17,MATCH(TRIM('query (10)'!F1307),Cleaning_Rules!$A$14:$A$17,0)),"UNKNOWN"))</f>
        <v>TBM</v>
      </c>
      <c r="K1307" s="38" t="str">
        <f>IF('query (10)'!G1307="","",'query (10)'!G1307)</f>
        <v>แผนใหม่</v>
      </c>
      <c r="L1307" s="38" t="str">
        <f>IF('query (10)'!G1307="","MISSING",IFERROR(INDEX(Cleaning_Rules!$B$5:$B$10,MATCH(TRIM('query (10)'!G1307),Cleaning_Rules!$A$5:$A$10,0)),"UNKNOWN"))</f>
        <v>NEW_PLAN</v>
      </c>
      <c r="M1307" s="38" t="str">
        <f>IF('query (10)'!I1307="","",'query (10)'!I1307)</f>
        <v>Electrical</v>
      </c>
      <c r="N1307" s="38" t="str">
        <f>IF('query (10)'!O1307="","",'query (10)'!O1307)</f>
        <v>Inspection</v>
      </c>
      <c r="O1307" s="38" t="str">
        <f>IF('query (10)'!P1307="","",'query (10)'!P1307)</f>
        <v>Medium</v>
      </c>
      <c r="P1307" s="38" t="str">
        <f>IF('query (10)'!N1307="","",'query (10)'!N1307)</f>
        <v xml:space="preserve">Check and Cleaning Tighten of Terminal
Check Adhesion of PLC
Check and Cleaning PLC
</v>
      </c>
      <c r="Q1307" s="38" t="str">
        <f>TRIM('query (10)'!N1307)</f>
        <v xml:space="preserve">Check and Cleaning Tighten of Terminal
Check Adhesion of PLC
Check and Cleaning PLC
</v>
      </c>
      <c r="R1307" s="38" t="str">
        <f>TRIM(UPPER('query (10)'!R1307))</f>
        <v/>
      </c>
      <c r="S1307" s="38" t="str">
        <f>TRIM(UPPER('query (10)'!S1307))</f>
        <v/>
      </c>
      <c r="T1307" s="38" t="str">
        <f>IF('query (10)'!Q1307="","",TRIM(UPPER('query (10)'!Q1307)))</f>
        <v/>
      </c>
      <c r="U1307" s="38" t="str">
        <f>IF('query (10)'!T1307="","",'query (10)'!T1307)</f>
        <v/>
      </c>
      <c r="V1307" s="39" t="str">
        <f>IF('query (10)'!T1307="","",IFERROR(VALUE('query (10)'!T1307),""))</f>
        <v/>
      </c>
      <c r="W1307" s="40">
        <f>IF('query (10)'!U1307="","",'query (10)'!U1307)</f>
        <v>0</v>
      </c>
      <c r="X1307" s="39">
        <f>IF('query (10)'!V1307="","",'query (10)'!V1307)</f>
        <v>180</v>
      </c>
      <c r="Y1307" s="41">
        <f>IF('query (10)'!W1307="","",'query (10)'!W1307)</f>
        <v>46055</v>
      </c>
      <c r="Z1307" s="41" t="str">
        <f>IF('query (10)'!X1307="","",'query (10)'!X1307)</f>
        <v/>
      </c>
      <c r="AA1307" s="41">
        <f>IF('query (10)'!Y1307="","",'query (10)'!Y1307)</f>
        <v>46055</v>
      </c>
      <c r="AB1307" s="41">
        <f>IF('query (10)'!Z1307="","",'query (10)'!Z1307)</f>
        <v>46235</v>
      </c>
      <c r="AC1307" s="38" t="str">
        <f>IF(OR('query (10)'!AA1307="",COUNTIF(Cleaning_Rules!$A$21:$A$26,TRIM('query (10)'!AA1307))&gt;0),"",TRIM('query (10)'!AA1307))</f>
        <v/>
      </c>
      <c r="AD1307" s="38" t="str">
        <f>IF('query (10)'!AB1307="","",TRIM(IFERROR(_xlfn.TEXTBEFORE('query (10)'!AB1307,"("),'query (10)'!AB1307)))</f>
        <v/>
      </c>
      <c r="AE1307" s="38" t="str">
        <f>IFERROR(LOWER(TRIM(_xlfn.TEXTBEFORE(_xlfn.TEXTAFTER('query (10)'!AB1307,"("),")"))),"")</f>
        <v/>
      </c>
      <c r="AF1307" s="38" t="str">
        <f>IF('query (10)'!AD1307="","",TRIM('query (10)'!AD1307))</f>
        <v>ณัฐดนัย จุฑาเทพ</v>
      </c>
      <c r="AG1307" s="38" t="str">
        <f>IF('query (10)'!AE1307="","",TRIM('query (10)'!AE1307))</f>
        <v>ณัฐดนัย จุฑาเทพ</v>
      </c>
      <c r="AH1307" s="38" t="str">
        <f>IF('query (10)'!AF1307="","",IFERROR(VALUE('query (10)'!AF1307),""))</f>
        <v/>
      </c>
      <c r="AI1307" s="38" t="str">
        <f>IF('query (10)'!AG1307="","",TRIM('query (10)'!AG1307))</f>
        <v/>
      </c>
      <c r="AJ1307" s="38" t="str">
        <f>IF('query (10)'!AH1307="","",IFERROR(VALUE('query (10)'!AH1307),""))</f>
        <v/>
      </c>
      <c r="AK1307" s="38" t="str">
        <f>IF('query (10)'!AI1307="","",TRIM('query (10)'!AI1307))</f>
        <v/>
      </c>
      <c r="AL1307" s="42">
        <f t="shared" si="100"/>
        <v>2026</v>
      </c>
      <c r="AM1307" s="42" t="str">
        <f t="shared" si="101"/>
        <v>2026-02</v>
      </c>
      <c r="AN1307" s="42" t="str">
        <f t="shared" ca="1" si="102"/>
        <v>OVERDUE</v>
      </c>
      <c r="AO1307" s="42" t="str">
        <f t="shared" si="103"/>
        <v>WA-269 | OUTER / INNER RING PART WASH MACHINE | KWD2 | ELECTRICAL CONTROL | Time-based Maintenance | Electrical | Inspection | Medium | Check and Cleaning Tighten of Terminal
Check Adhesion of PLC
Check and Cleaning PLC
 | ณัฐดนัย จุฑาเทพ</v>
      </c>
      <c r="AP1307" s="42" t="str">
        <f>_xlfn.TEXTJOIN("; ",TRUE,IF(COUNTA('query (10)'!A1307:AK1307)&lt;=6,"NEAR_EMPTY_ROW",""),IF($K1307="","MISSING_STATUS",""),IF(AND($K1307="เสร็จสิ้น",$Z1307=""),"DONE_NO_ACTUAL_DATE",""),IF(AND($I1307="Condition-based Maintenance",$AH1307=""),"CBM_NO_MEASUREMENT",""),IF(OR($X1307="",$X1307=0),"INVALID_PERIOD",""),IF(AND($AA1307&lt;&gt;"",$AB1307&lt;&gt;"",$AB1307&lt;$AA1307),"DATE_SEQUENCE_ERROR",""),IF(AND($AB1307&lt;&gt;"",$AB1307&gt;DATE(2030,12,31)),"DATE_OUTLIER",""),IF($C1307="","MISSING_QRCODE",""),IF($J1307="UNKNOWN","UNKNOWN_PM_TYPE",""),IF($L1307="UNKNOWN","UNKNOWN_STATUS",""))</f>
        <v/>
      </c>
      <c r="AQ1307" s="42" t="str">
        <f t="shared" si="104"/>
        <v>NO</v>
      </c>
    </row>
    <row r="1308" spans="1:43" x14ac:dyDescent="0.3">
      <c r="A1308" s="38">
        <f>IF('query (10)'!A1308="","",'query (10)'!A1308)</f>
        <v>1494</v>
      </c>
      <c r="B1308" s="38">
        <f>IF('query (10)'!B1308="","",'query (10)'!B1308)</f>
        <v>19947</v>
      </c>
      <c r="C1308" s="38" t="str">
        <f>TRIM(UPPER('query (10)'!M1308))</f>
        <v>WA-355</v>
      </c>
      <c r="D1308" s="38" t="str">
        <f>TRIM(UPPER(IFERROR(_xlfn.TEXTBEFORE('query (10)'!L1308,"("),'query (10)'!L1308)))</f>
        <v>OUTER / INNER RING PART WASH MACHINE</v>
      </c>
      <c r="E1308" s="38" t="str">
        <f>IFERROR(TRIM(UPPER(_xlfn.TEXTBEFORE(_xlfn.TEXTAFTER('query (10)'!L1308,"("),")"))),"")</f>
        <v/>
      </c>
      <c r="F1308" s="38" t="str">
        <f>TRIM('query (10)'!K1308)</f>
        <v>KWD3</v>
      </c>
      <c r="G1308" s="38" t="str">
        <f>IF('query (10)'!J1308="","",'query (10)'!J1308)</f>
        <v>Electrical Control</v>
      </c>
      <c r="H1308" s="38" t="str">
        <f>TRIM(UPPER('query (10)'!J1308))</f>
        <v>ELECTRICAL CONTROL</v>
      </c>
      <c r="I1308" s="38" t="str">
        <f>IF('query (10)'!F1308="","",'query (10)'!F1308)</f>
        <v>Time-based Maintenance</v>
      </c>
      <c r="J1308" s="38" t="str">
        <f>IF('query (10)'!F1308="","",IFERROR(INDEX(Cleaning_Rules!$B$14:$B$17,MATCH(TRIM('query (10)'!F1308),Cleaning_Rules!$A$14:$A$17,0)),"UNKNOWN"))</f>
        <v>TBM</v>
      </c>
      <c r="K1308" s="38" t="str">
        <f>IF('query (10)'!G1308="","",'query (10)'!G1308)</f>
        <v>เสร็จสิ้น</v>
      </c>
      <c r="L1308" s="38" t="str">
        <f>IF('query (10)'!G1308="","MISSING",IFERROR(INDEX(Cleaning_Rules!$B$5:$B$10,MATCH(TRIM('query (10)'!G1308),Cleaning_Rules!$A$5:$A$10,0)),"UNKNOWN"))</f>
        <v>COMPLETED</v>
      </c>
      <c r="M1308" s="38" t="str">
        <f>IF('query (10)'!I1308="","",'query (10)'!I1308)</f>
        <v>Electrical</v>
      </c>
      <c r="N1308" s="38" t="str">
        <f>IF('query (10)'!O1308="","",'query (10)'!O1308)</f>
        <v>Inspection</v>
      </c>
      <c r="O1308" s="38" t="str">
        <f>IF('query (10)'!P1308="","",'query (10)'!P1308)</f>
        <v>Medium</v>
      </c>
      <c r="P1308" s="38" t="str">
        <f>IF('query (10)'!N1308="","",'query (10)'!N1308)</f>
        <v xml:space="preserve">Check and Cleaning Tighten of Terminal
Check Adhesion of PLC
Check and Cleaning PLC
</v>
      </c>
      <c r="Q1308" s="38" t="str">
        <f>TRIM('query (10)'!N1308)</f>
        <v xml:space="preserve">Check and Cleaning Tighten of Terminal
Check Adhesion of PLC
Check and Cleaning PLC
</v>
      </c>
      <c r="R1308" s="38" t="str">
        <f>TRIM(UPPER('query (10)'!R1308))</f>
        <v/>
      </c>
      <c r="S1308" s="38" t="str">
        <f>TRIM(UPPER('query (10)'!S1308))</f>
        <v/>
      </c>
      <c r="T1308" s="38" t="str">
        <f>IF('query (10)'!Q1308="","",TRIM(UPPER('query (10)'!Q1308)))</f>
        <v/>
      </c>
      <c r="U1308" s="38" t="str">
        <f>IF('query (10)'!T1308="","",'query (10)'!T1308)</f>
        <v/>
      </c>
      <c r="V1308" s="39" t="str">
        <f>IF('query (10)'!T1308="","",IFERROR(VALUE('query (10)'!T1308),""))</f>
        <v/>
      </c>
      <c r="W1308" s="40">
        <f>IF('query (10)'!U1308="","",'query (10)'!U1308)</f>
        <v>0</v>
      </c>
      <c r="X1308" s="39">
        <f>IF('query (10)'!V1308="","",'query (10)'!V1308)</f>
        <v>180</v>
      </c>
      <c r="Y1308" s="41">
        <f>IF('query (10)'!W1308="","",'query (10)'!W1308)</f>
        <v>46056</v>
      </c>
      <c r="Z1308" s="41">
        <f>IF('query (10)'!X1308="","",'query (10)'!X1308)</f>
        <v>46141</v>
      </c>
      <c r="AA1308" s="41">
        <f>IF('query (10)'!Y1308="","",'query (10)'!Y1308)</f>
        <v>46141</v>
      </c>
      <c r="AB1308" s="41">
        <f>IF('query (10)'!Z1308="","",'query (10)'!Z1308)</f>
        <v>46321</v>
      </c>
      <c r="AC1308" s="38" t="str">
        <f>IF(OR('query (10)'!AA1308="",COUNTIF(Cleaning_Rules!$A$21:$A$26,TRIM('query (10)'!AA1308))&gt;0),"",TRIM('query (10)'!AA1308))</f>
        <v/>
      </c>
      <c r="AD1308" s="38" t="str">
        <f>IF('query (10)'!AB1308="","",TRIM(IFERROR(_xlfn.TEXTBEFORE('query (10)'!AB1308,"("),'query (10)'!AB1308)))</f>
        <v>เริ่มซ่อมงาน PM แล้ว รับผิดชอบโดย PONGPITAK SONCHAI</v>
      </c>
      <c r="AE1308" s="38" t="str">
        <f>IFERROR(LOWER(TRIM(_xlfn.TEXTBEFORE(_xlfn.TEXTAFTER('query (10)'!AB1308,"("),")"))),"")</f>
        <v>sonchai-p-6240@nsk.com</v>
      </c>
      <c r="AF1308" s="38" t="str">
        <f>IF('query (10)'!AD1308="","",TRIM('query (10)'!AD1308))</f>
        <v>ณัฐดนัย จุฑาเทพ</v>
      </c>
      <c r="AG1308" s="38" t="str">
        <f>IF('query (10)'!AE1308="","",TRIM('query (10)'!AE1308))</f>
        <v>พงษ์พิทักษ์ ศรไชย</v>
      </c>
      <c r="AH1308" s="38" t="str">
        <f>IF('query (10)'!AF1308="","",IFERROR(VALUE('query (10)'!AF1308),""))</f>
        <v/>
      </c>
      <c r="AI1308" s="38" t="str">
        <f>IF('query (10)'!AG1308="","",TRIM('query (10)'!AG1308))</f>
        <v/>
      </c>
      <c r="AJ1308" s="38" t="str">
        <f>IF('query (10)'!AH1308="","",IFERROR(VALUE('query (10)'!AH1308),""))</f>
        <v/>
      </c>
      <c r="AK1308" s="38" t="str">
        <f>IF('query (10)'!AI1308="","",TRIM('query (10)'!AI1308))</f>
        <v/>
      </c>
      <c r="AL1308" s="42">
        <f t="shared" si="100"/>
        <v>2026</v>
      </c>
      <c r="AM1308" s="42" t="str">
        <f t="shared" si="101"/>
        <v>2026-02</v>
      </c>
      <c r="AN1308" s="42" t="str">
        <f t="shared" ca="1" si="102"/>
        <v/>
      </c>
      <c r="AO1308" s="42" t="str">
        <f t="shared" si="103"/>
        <v>WA-355 | OUTER / INNER RING PART WASH MACHINE | KWD3 | ELECTRICAL CONTROL | Time-based Maintenance | Electrical | Inspection | Medium | Check and Cleaning Tighten of Terminal
Check Adhesion of PLC
Check and Cleaning PLC
 | เริ่มซ่อมงาน PM แล้ว รับผิดชอบโดย PONGPITAK SONCHAI | พงษ์พิทักษ์ ศรไชย</v>
      </c>
      <c r="AP1308" s="42" t="str">
        <f>_xlfn.TEXTJOIN("; ",TRUE,IF(COUNTA('query (10)'!A1308:AK1308)&lt;=6,"NEAR_EMPTY_ROW",""),IF($K1308="","MISSING_STATUS",""),IF(AND($K1308="เสร็จสิ้น",$Z1308=""),"DONE_NO_ACTUAL_DATE",""),IF(AND($I1308="Condition-based Maintenance",$AH1308=""),"CBM_NO_MEASUREMENT",""),IF(OR($X1308="",$X1308=0),"INVALID_PERIOD",""),IF(AND($AA1308&lt;&gt;"",$AB1308&lt;&gt;"",$AB1308&lt;$AA1308),"DATE_SEQUENCE_ERROR",""),IF(AND($AB1308&lt;&gt;"",$AB1308&gt;DATE(2030,12,31)),"DATE_OUTLIER",""),IF($C1308="","MISSING_QRCODE",""),IF($J1308="UNKNOWN","UNKNOWN_PM_TYPE",""),IF($L1308="UNKNOWN","UNKNOWN_STATUS",""))</f>
        <v/>
      </c>
      <c r="AQ1308" s="42" t="str">
        <f t="shared" si="104"/>
        <v>NO</v>
      </c>
    </row>
    <row r="1309" spans="1:43" x14ac:dyDescent="0.3">
      <c r="A1309" s="38">
        <f>IF('query (10)'!A1309="","",'query (10)'!A1309)</f>
        <v>1495</v>
      </c>
      <c r="B1309" s="38" t="str">
        <f>IF('query (10)'!B1309="","",'query (10)'!B1309)</f>
        <v/>
      </c>
      <c r="C1309" s="38" t="str">
        <f>TRIM(UPPER('query (10)'!M1309))</f>
        <v>WA-477</v>
      </c>
      <c r="D1309" s="38" t="str">
        <f>TRIM(UPPER(IFERROR(_xlfn.TEXTBEFORE('query (10)'!L1309,"("),'query (10)'!L1309)))</f>
        <v>OUTER / INNER RING PART WASH MACHINE</v>
      </c>
      <c r="E1309" s="38" t="str">
        <f>IFERROR(TRIM(UPPER(_xlfn.TEXTBEFORE(_xlfn.TEXTAFTER('query (10)'!L1309,"("),")"))),"")</f>
        <v/>
      </c>
      <c r="F1309" s="38" t="str">
        <f>TRIM('query (10)'!K1309)</f>
        <v>KWD4</v>
      </c>
      <c r="G1309" s="38" t="str">
        <f>IF('query (10)'!J1309="","",'query (10)'!J1309)</f>
        <v>Electrical Control</v>
      </c>
      <c r="H1309" s="38" t="str">
        <f>TRIM(UPPER('query (10)'!J1309))</f>
        <v>ELECTRICAL CONTROL</v>
      </c>
      <c r="I1309" s="38" t="str">
        <f>IF('query (10)'!F1309="","",'query (10)'!F1309)</f>
        <v>Time-based Maintenance</v>
      </c>
      <c r="J1309" s="38" t="str">
        <f>IF('query (10)'!F1309="","",IFERROR(INDEX(Cleaning_Rules!$B$14:$B$17,MATCH(TRIM('query (10)'!F1309),Cleaning_Rules!$A$14:$A$17,0)),"UNKNOWN"))</f>
        <v>TBM</v>
      </c>
      <c r="K1309" s="38" t="str">
        <f>IF('query (10)'!G1309="","",'query (10)'!G1309)</f>
        <v>แผนใหม่</v>
      </c>
      <c r="L1309" s="38" t="str">
        <f>IF('query (10)'!G1309="","MISSING",IFERROR(INDEX(Cleaning_Rules!$B$5:$B$10,MATCH(TRIM('query (10)'!G1309),Cleaning_Rules!$A$5:$A$10,0)),"UNKNOWN"))</f>
        <v>NEW_PLAN</v>
      </c>
      <c r="M1309" s="38" t="str">
        <f>IF('query (10)'!I1309="","",'query (10)'!I1309)</f>
        <v>Electrical</v>
      </c>
      <c r="N1309" s="38" t="str">
        <f>IF('query (10)'!O1309="","",'query (10)'!O1309)</f>
        <v>Inspection</v>
      </c>
      <c r="O1309" s="38" t="str">
        <f>IF('query (10)'!P1309="","",'query (10)'!P1309)</f>
        <v>Medium</v>
      </c>
      <c r="P1309" s="38" t="str">
        <f>IF('query (10)'!N1309="","",'query (10)'!N1309)</f>
        <v xml:space="preserve">Check and Cleaning Tighten of Terminal
Check Adhesion of PLC
Check and Cleaning PLC
</v>
      </c>
      <c r="Q1309" s="38" t="str">
        <f>TRIM('query (10)'!N1309)</f>
        <v xml:space="preserve">Check and Cleaning Tighten of Terminal
Check Adhesion of PLC
Check and Cleaning PLC
</v>
      </c>
      <c r="R1309" s="38" t="str">
        <f>TRIM(UPPER('query (10)'!R1309))</f>
        <v/>
      </c>
      <c r="S1309" s="38" t="str">
        <f>TRIM(UPPER('query (10)'!S1309))</f>
        <v/>
      </c>
      <c r="T1309" s="38" t="str">
        <f>IF('query (10)'!Q1309="","",TRIM(UPPER('query (10)'!Q1309)))</f>
        <v/>
      </c>
      <c r="U1309" s="38" t="str">
        <f>IF('query (10)'!T1309="","",'query (10)'!T1309)</f>
        <v/>
      </c>
      <c r="V1309" s="39" t="str">
        <f>IF('query (10)'!T1309="","",IFERROR(VALUE('query (10)'!T1309),""))</f>
        <v/>
      </c>
      <c r="W1309" s="40">
        <f>IF('query (10)'!U1309="","",'query (10)'!U1309)</f>
        <v>0</v>
      </c>
      <c r="X1309" s="39">
        <f>IF('query (10)'!V1309="","",'query (10)'!V1309)</f>
        <v>180</v>
      </c>
      <c r="Y1309" s="41">
        <f>IF('query (10)'!W1309="","",'query (10)'!W1309)</f>
        <v>46057</v>
      </c>
      <c r="Z1309" s="41" t="str">
        <f>IF('query (10)'!X1309="","",'query (10)'!X1309)</f>
        <v/>
      </c>
      <c r="AA1309" s="41">
        <f>IF('query (10)'!Y1309="","",'query (10)'!Y1309)</f>
        <v>46056</v>
      </c>
      <c r="AB1309" s="41">
        <f>IF('query (10)'!Z1309="","",'query (10)'!Z1309)</f>
        <v>46236</v>
      </c>
      <c r="AC1309" s="38" t="str">
        <f>IF(OR('query (10)'!AA1309="",COUNTIF(Cleaning_Rules!$A$21:$A$26,TRIM('query (10)'!AA1309))&gt;0),"",TRIM('query (10)'!AA1309))</f>
        <v/>
      </c>
      <c r="AD1309" s="38" t="str">
        <f>IF('query (10)'!AB1309="","",TRIM(IFERROR(_xlfn.TEXTBEFORE('query (10)'!AB1309,"("),'query (10)'!AB1309)))</f>
        <v/>
      </c>
      <c r="AE1309" s="38" t="str">
        <f>IFERROR(LOWER(TRIM(_xlfn.TEXTBEFORE(_xlfn.TEXTAFTER('query (10)'!AB1309,"("),")"))),"")</f>
        <v/>
      </c>
      <c r="AF1309" s="38" t="str">
        <f>IF('query (10)'!AD1309="","",TRIM('query (10)'!AD1309))</f>
        <v>ณัฐดนัย จุฑาเทพ</v>
      </c>
      <c r="AG1309" s="38" t="str">
        <f>IF('query (10)'!AE1309="","",TRIM('query (10)'!AE1309))</f>
        <v>ณัฐดนัย จุฑาเทพ</v>
      </c>
      <c r="AH1309" s="38" t="str">
        <f>IF('query (10)'!AF1309="","",IFERROR(VALUE('query (10)'!AF1309),""))</f>
        <v/>
      </c>
      <c r="AI1309" s="38" t="str">
        <f>IF('query (10)'!AG1309="","",TRIM('query (10)'!AG1309))</f>
        <v/>
      </c>
      <c r="AJ1309" s="38" t="str">
        <f>IF('query (10)'!AH1309="","",IFERROR(VALUE('query (10)'!AH1309),""))</f>
        <v/>
      </c>
      <c r="AK1309" s="38" t="str">
        <f>IF('query (10)'!AI1309="","",TRIM('query (10)'!AI1309))</f>
        <v/>
      </c>
      <c r="AL1309" s="42">
        <f t="shared" si="100"/>
        <v>2026</v>
      </c>
      <c r="AM1309" s="42" t="str">
        <f t="shared" si="101"/>
        <v>2026-02</v>
      </c>
      <c r="AN1309" s="42" t="str">
        <f t="shared" ca="1" si="102"/>
        <v>OVERDUE</v>
      </c>
      <c r="AO1309" s="42" t="str">
        <f t="shared" si="103"/>
        <v>WA-477 | OUTER / INNER RING PART WASH MACHINE | KWD4 | ELECTRICAL CONTROL | Time-based Maintenance | Electrical | Inspection | Medium | Check and Cleaning Tighten of Terminal
Check Adhesion of PLC
Check and Cleaning PLC
 | ณัฐดนัย จุฑาเทพ</v>
      </c>
      <c r="AP1309" s="42" t="str">
        <f>_xlfn.TEXTJOIN("; ",TRUE,IF(COUNTA('query (10)'!A1309:AK1309)&lt;=6,"NEAR_EMPTY_ROW",""),IF($K1309="","MISSING_STATUS",""),IF(AND($K1309="เสร็จสิ้น",$Z1309=""),"DONE_NO_ACTUAL_DATE",""),IF(AND($I1309="Condition-based Maintenance",$AH1309=""),"CBM_NO_MEASUREMENT",""),IF(OR($X1309="",$X1309=0),"INVALID_PERIOD",""),IF(AND($AA1309&lt;&gt;"",$AB1309&lt;&gt;"",$AB1309&lt;$AA1309),"DATE_SEQUENCE_ERROR",""),IF(AND($AB1309&lt;&gt;"",$AB1309&gt;DATE(2030,12,31)),"DATE_OUTLIER",""),IF($C1309="","MISSING_QRCODE",""),IF($J1309="UNKNOWN","UNKNOWN_PM_TYPE",""),IF($L1309="UNKNOWN","UNKNOWN_STATUS",""))</f>
        <v/>
      </c>
      <c r="AQ1309" s="42" t="str">
        <f t="shared" si="104"/>
        <v>NO</v>
      </c>
    </row>
    <row r="1310" spans="1:43" x14ac:dyDescent="0.3">
      <c r="A1310" s="38">
        <f>IF('query (10)'!A1310="","",'query (10)'!A1310)</f>
        <v>1496</v>
      </c>
      <c r="B1310" s="38" t="str">
        <f>IF('query (10)'!B1310="","",'query (10)'!B1310)</f>
        <v/>
      </c>
      <c r="C1310" s="38" t="str">
        <f>TRIM(UPPER('query (10)'!M1310))</f>
        <v>WA-593</v>
      </c>
      <c r="D1310" s="38" t="str">
        <f>TRIM(UPPER(IFERROR(_xlfn.TEXTBEFORE('query (10)'!L1310,"("),'query (10)'!L1310)))</f>
        <v>OUTER / INNER RING PART WASH MACHINE</v>
      </c>
      <c r="E1310" s="38" t="str">
        <f>IFERROR(TRIM(UPPER(_xlfn.TEXTBEFORE(_xlfn.TEXTAFTER('query (10)'!L1310,"("),")"))),"")</f>
        <v/>
      </c>
      <c r="F1310" s="38" t="str">
        <f>TRIM('query (10)'!K1310)</f>
        <v>KWD5</v>
      </c>
      <c r="G1310" s="38" t="str">
        <f>IF('query (10)'!J1310="","",'query (10)'!J1310)</f>
        <v>Electrical Control</v>
      </c>
      <c r="H1310" s="38" t="str">
        <f>TRIM(UPPER('query (10)'!J1310))</f>
        <v>ELECTRICAL CONTROL</v>
      </c>
      <c r="I1310" s="38" t="str">
        <f>IF('query (10)'!F1310="","",'query (10)'!F1310)</f>
        <v>Time-based Maintenance</v>
      </c>
      <c r="J1310" s="38" t="str">
        <f>IF('query (10)'!F1310="","",IFERROR(INDEX(Cleaning_Rules!$B$14:$B$17,MATCH(TRIM('query (10)'!F1310),Cleaning_Rules!$A$14:$A$17,0)),"UNKNOWN"))</f>
        <v>TBM</v>
      </c>
      <c r="K1310" s="38" t="str">
        <f>IF('query (10)'!G1310="","",'query (10)'!G1310)</f>
        <v>แผนใหม่</v>
      </c>
      <c r="L1310" s="38" t="str">
        <f>IF('query (10)'!G1310="","MISSING",IFERROR(INDEX(Cleaning_Rules!$B$5:$B$10,MATCH(TRIM('query (10)'!G1310),Cleaning_Rules!$A$5:$A$10,0)),"UNKNOWN"))</f>
        <v>NEW_PLAN</v>
      </c>
      <c r="M1310" s="38" t="str">
        <f>IF('query (10)'!I1310="","",'query (10)'!I1310)</f>
        <v>Electrical</v>
      </c>
      <c r="N1310" s="38" t="str">
        <f>IF('query (10)'!O1310="","",'query (10)'!O1310)</f>
        <v>Inspection</v>
      </c>
      <c r="O1310" s="38" t="str">
        <f>IF('query (10)'!P1310="","",'query (10)'!P1310)</f>
        <v>Medium</v>
      </c>
      <c r="P1310" s="38" t="str">
        <f>IF('query (10)'!N1310="","",'query (10)'!N1310)</f>
        <v xml:space="preserve">Check and Cleaning Tighten of Terminal
Check Adhesion of PLC
Check and Cleaning PLC
</v>
      </c>
      <c r="Q1310" s="38" t="str">
        <f>TRIM('query (10)'!N1310)</f>
        <v xml:space="preserve">Check and Cleaning Tighten of Terminal
Check Adhesion of PLC
Check and Cleaning PLC
</v>
      </c>
      <c r="R1310" s="38" t="str">
        <f>TRIM(UPPER('query (10)'!R1310))</f>
        <v/>
      </c>
      <c r="S1310" s="38" t="str">
        <f>TRIM(UPPER('query (10)'!S1310))</f>
        <v/>
      </c>
      <c r="T1310" s="38" t="str">
        <f>IF('query (10)'!Q1310="","",TRIM(UPPER('query (10)'!Q1310)))</f>
        <v/>
      </c>
      <c r="U1310" s="38" t="str">
        <f>IF('query (10)'!T1310="","",'query (10)'!T1310)</f>
        <v/>
      </c>
      <c r="V1310" s="39" t="str">
        <f>IF('query (10)'!T1310="","",IFERROR(VALUE('query (10)'!T1310),""))</f>
        <v/>
      </c>
      <c r="W1310" s="40">
        <f>IF('query (10)'!U1310="","",'query (10)'!U1310)</f>
        <v>0</v>
      </c>
      <c r="X1310" s="39">
        <f>IF('query (10)'!V1310="","",'query (10)'!V1310)</f>
        <v>180</v>
      </c>
      <c r="Y1310" s="41">
        <f>IF('query (10)'!W1310="","",'query (10)'!W1310)</f>
        <v>46058</v>
      </c>
      <c r="Z1310" s="41" t="str">
        <f>IF('query (10)'!X1310="","",'query (10)'!X1310)</f>
        <v/>
      </c>
      <c r="AA1310" s="41">
        <f>IF('query (10)'!Y1310="","",'query (10)'!Y1310)</f>
        <v>46058</v>
      </c>
      <c r="AB1310" s="41">
        <f>IF('query (10)'!Z1310="","",'query (10)'!Z1310)</f>
        <v>46238</v>
      </c>
      <c r="AC1310" s="38" t="str">
        <f>IF(OR('query (10)'!AA1310="",COUNTIF(Cleaning_Rules!$A$21:$A$26,TRIM('query (10)'!AA1310))&gt;0),"",TRIM('query (10)'!AA1310))</f>
        <v/>
      </c>
      <c r="AD1310" s="38" t="str">
        <f>IF('query (10)'!AB1310="","",TRIM(IFERROR(_xlfn.TEXTBEFORE('query (10)'!AB1310,"("),'query (10)'!AB1310)))</f>
        <v/>
      </c>
      <c r="AE1310" s="38" t="str">
        <f>IFERROR(LOWER(TRIM(_xlfn.TEXTBEFORE(_xlfn.TEXTAFTER('query (10)'!AB1310,"("),")"))),"")</f>
        <v/>
      </c>
      <c r="AF1310" s="38" t="str">
        <f>IF('query (10)'!AD1310="","",TRIM('query (10)'!AD1310))</f>
        <v>ณัฐดนัย จุฑาเทพ</v>
      </c>
      <c r="AG1310" s="38" t="str">
        <f>IF('query (10)'!AE1310="","",TRIM('query (10)'!AE1310))</f>
        <v>ณัฐดนัย จุฑาเทพ</v>
      </c>
      <c r="AH1310" s="38" t="str">
        <f>IF('query (10)'!AF1310="","",IFERROR(VALUE('query (10)'!AF1310),""))</f>
        <v/>
      </c>
      <c r="AI1310" s="38" t="str">
        <f>IF('query (10)'!AG1310="","",TRIM('query (10)'!AG1310))</f>
        <v/>
      </c>
      <c r="AJ1310" s="38" t="str">
        <f>IF('query (10)'!AH1310="","",IFERROR(VALUE('query (10)'!AH1310),""))</f>
        <v/>
      </c>
      <c r="AK1310" s="38" t="str">
        <f>IF('query (10)'!AI1310="","",TRIM('query (10)'!AI1310))</f>
        <v/>
      </c>
      <c r="AL1310" s="42">
        <f t="shared" si="100"/>
        <v>2026</v>
      </c>
      <c r="AM1310" s="42" t="str">
        <f t="shared" si="101"/>
        <v>2026-02</v>
      </c>
      <c r="AN1310" s="42" t="str">
        <f t="shared" ca="1" si="102"/>
        <v>OVERDUE</v>
      </c>
      <c r="AO1310" s="42" t="str">
        <f t="shared" si="103"/>
        <v>WA-593 | OUTER / INNER RING PART WASH MACHINE | KWD5 | ELECTRICAL CONTROL | Time-based Maintenance | Electrical | Inspection | Medium | Check and Cleaning Tighten of Terminal
Check Adhesion of PLC
Check and Cleaning PLC
 | ณัฐดนัย จุฑาเทพ</v>
      </c>
      <c r="AP1310" s="42" t="str">
        <f>_xlfn.TEXTJOIN("; ",TRUE,IF(COUNTA('query (10)'!A1310:AK1310)&lt;=6,"NEAR_EMPTY_ROW",""),IF($K1310="","MISSING_STATUS",""),IF(AND($K1310="เสร็จสิ้น",$Z1310=""),"DONE_NO_ACTUAL_DATE",""),IF(AND($I1310="Condition-based Maintenance",$AH1310=""),"CBM_NO_MEASUREMENT",""),IF(OR($X1310="",$X1310=0),"INVALID_PERIOD",""),IF(AND($AA1310&lt;&gt;"",$AB1310&lt;&gt;"",$AB1310&lt;$AA1310),"DATE_SEQUENCE_ERROR",""),IF(AND($AB1310&lt;&gt;"",$AB1310&gt;DATE(2030,12,31)),"DATE_OUTLIER",""),IF($C1310="","MISSING_QRCODE",""),IF($J1310="UNKNOWN","UNKNOWN_PM_TYPE",""),IF($L1310="UNKNOWN","UNKNOWN_STATUS",""))</f>
        <v/>
      </c>
      <c r="AQ1310" s="42" t="str">
        <f t="shared" si="104"/>
        <v>NO</v>
      </c>
    </row>
    <row r="1311" spans="1:43" x14ac:dyDescent="0.3">
      <c r="A1311" s="38">
        <f>IF('query (10)'!A1311="","",'query (10)'!A1311)</f>
        <v>1497</v>
      </c>
      <c r="B1311" s="38" t="str">
        <f>IF('query (10)'!B1311="","",'query (10)'!B1311)</f>
        <v/>
      </c>
      <c r="C1311" s="38" t="str">
        <f>TRIM(UPPER('query (10)'!M1311))</f>
        <v>WA-697</v>
      </c>
      <c r="D1311" s="38" t="str">
        <f>TRIM(UPPER(IFERROR(_xlfn.TEXTBEFORE('query (10)'!L1311,"("),'query (10)'!L1311)))</f>
        <v>OUTER / INNER RING PART WASH MACHINE</v>
      </c>
      <c r="E1311" s="38" t="str">
        <f>IFERROR(TRIM(UPPER(_xlfn.TEXTBEFORE(_xlfn.TEXTAFTER('query (10)'!L1311,"("),")"))),"")</f>
        <v/>
      </c>
      <c r="F1311" s="38" t="str">
        <f>TRIM('query (10)'!K1311)</f>
        <v>KWD6</v>
      </c>
      <c r="G1311" s="38" t="str">
        <f>IF('query (10)'!J1311="","",'query (10)'!J1311)</f>
        <v>Electrical Control</v>
      </c>
      <c r="H1311" s="38" t="str">
        <f>TRIM(UPPER('query (10)'!J1311))</f>
        <v>ELECTRICAL CONTROL</v>
      </c>
      <c r="I1311" s="38" t="str">
        <f>IF('query (10)'!F1311="","",'query (10)'!F1311)</f>
        <v>Time-based Maintenance</v>
      </c>
      <c r="J1311" s="38" t="str">
        <f>IF('query (10)'!F1311="","",IFERROR(INDEX(Cleaning_Rules!$B$14:$B$17,MATCH(TRIM('query (10)'!F1311),Cleaning_Rules!$A$14:$A$17,0)),"UNKNOWN"))</f>
        <v>TBM</v>
      </c>
      <c r="K1311" s="38" t="str">
        <f>IF('query (10)'!G1311="","",'query (10)'!G1311)</f>
        <v>แผนใหม่</v>
      </c>
      <c r="L1311" s="38" t="str">
        <f>IF('query (10)'!G1311="","MISSING",IFERROR(INDEX(Cleaning_Rules!$B$5:$B$10,MATCH(TRIM('query (10)'!G1311),Cleaning_Rules!$A$5:$A$10,0)),"UNKNOWN"))</f>
        <v>NEW_PLAN</v>
      </c>
      <c r="M1311" s="38" t="str">
        <f>IF('query (10)'!I1311="","",'query (10)'!I1311)</f>
        <v>Electrical</v>
      </c>
      <c r="N1311" s="38" t="str">
        <f>IF('query (10)'!O1311="","",'query (10)'!O1311)</f>
        <v>Inspection</v>
      </c>
      <c r="O1311" s="38" t="str">
        <f>IF('query (10)'!P1311="","",'query (10)'!P1311)</f>
        <v>Medium</v>
      </c>
      <c r="P1311" s="38" t="str">
        <f>IF('query (10)'!N1311="","",'query (10)'!N1311)</f>
        <v xml:space="preserve">Check and Cleaning Tighten of Terminal
Check Adhesion of PLC
Check and Cleaning PLC
</v>
      </c>
      <c r="Q1311" s="38" t="str">
        <f>TRIM('query (10)'!N1311)</f>
        <v xml:space="preserve">Check and Cleaning Tighten of Terminal
Check Adhesion of PLC
Check and Cleaning PLC
</v>
      </c>
      <c r="R1311" s="38" t="str">
        <f>TRIM(UPPER('query (10)'!R1311))</f>
        <v/>
      </c>
      <c r="S1311" s="38" t="str">
        <f>TRIM(UPPER('query (10)'!S1311))</f>
        <v/>
      </c>
      <c r="T1311" s="38" t="str">
        <f>IF('query (10)'!Q1311="","",TRIM(UPPER('query (10)'!Q1311)))</f>
        <v/>
      </c>
      <c r="U1311" s="38" t="str">
        <f>IF('query (10)'!T1311="","",'query (10)'!T1311)</f>
        <v/>
      </c>
      <c r="V1311" s="39" t="str">
        <f>IF('query (10)'!T1311="","",IFERROR(VALUE('query (10)'!T1311),""))</f>
        <v/>
      </c>
      <c r="W1311" s="40">
        <f>IF('query (10)'!U1311="","",'query (10)'!U1311)</f>
        <v>0</v>
      </c>
      <c r="X1311" s="39">
        <f>IF('query (10)'!V1311="","",'query (10)'!V1311)</f>
        <v>180</v>
      </c>
      <c r="Y1311" s="41">
        <f>IF('query (10)'!W1311="","",'query (10)'!W1311)</f>
        <v>46059</v>
      </c>
      <c r="Z1311" s="41" t="str">
        <f>IF('query (10)'!X1311="","",'query (10)'!X1311)</f>
        <v/>
      </c>
      <c r="AA1311" s="41">
        <f>IF('query (10)'!Y1311="","",'query (10)'!Y1311)</f>
        <v>46059</v>
      </c>
      <c r="AB1311" s="41">
        <f>IF('query (10)'!Z1311="","",'query (10)'!Z1311)</f>
        <v>46239</v>
      </c>
      <c r="AC1311" s="38" t="str">
        <f>IF(OR('query (10)'!AA1311="",COUNTIF(Cleaning_Rules!$A$21:$A$26,TRIM('query (10)'!AA1311))&gt;0),"",TRIM('query (10)'!AA1311))</f>
        <v/>
      </c>
      <c r="AD1311" s="38" t="str">
        <f>IF('query (10)'!AB1311="","",TRIM(IFERROR(_xlfn.TEXTBEFORE('query (10)'!AB1311,"("),'query (10)'!AB1311)))</f>
        <v/>
      </c>
      <c r="AE1311" s="38" t="str">
        <f>IFERROR(LOWER(TRIM(_xlfn.TEXTBEFORE(_xlfn.TEXTAFTER('query (10)'!AB1311,"("),")"))),"")</f>
        <v/>
      </c>
      <c r="AF1311" s="38" t="str">
        <f>IF('query (10)'!AD1311="","",TRIM('query (10)'!AD1311))</f>
        <v>ณัฐดนัย จุฑาเทพ</v>
      </c>
      <c r="AG1311" s="38" t="str">
        <f>IF('query (10)'!AE1311="","",TRIM('query (10)'!AE1311))</f>
        <v>ณัฐดนัย จุฑาเทพ</v>
      </c>
      <c r="AH1311" s="38" t="str">
        <f>IF('query (10)'!AF1311="","",IFERROR(VALUE('query (10)'!AF1311),""))</f>
        <v/>
      </c>
      <c r="AI1311" s="38" t="str">
        <f>IF('query (10)'!AG1311="","",TRIM('query (10)'!AG1311))</f>
        <v/>
      </c>
      <c r="AJ1311" s="38" t="str">
        <f>IF('query (10)'!AH1311="","",IFERROR(VALUE('query (10)'!AH1311),""))</f>
        <v/>
      </c>
      <c r="AK1311" s="38" t="str">
        <f>IF('query (10)'!AI1311="","",TRIM('query (10)'!AI1311))</f>
        <v/>
      </c>
      <c r="AL1311" s="42">
        <f t="shared" si="100"/>
        <v>2026</v>
      </c>
      <c r="AM1311" s="42" t="str">
        <f t="shared" si="101"/>
        <v>2026-02</v>
      </c>
      <c r="AN1311" s="42" t="str">
        <f t="shared" ca="1" si="102"/>
        <v>OVERDUE</v>
      </c>
      <c r="AO1311" s="42" t="str">
        <f t="shared" si="103"/>
        <v>WA-697 | OUTER / INNER RING PART WASH MACHINE | KWD6 | ELECTRICAL CONTROL | Time-based Maintenance | Electrical | Inspection | Medium | Check and Cleaning Tighten of Terminal
Check Adhesion of PLC
Check and Cleaning PLC
 | ณัฐดนัย จุฑาเทพ</v>
      </c>
      <c r="AP1311" s="42" t="str">
        <f>_xlfn.TEXTJOIN("; ",TRUE,IF(COUNTA('query (10)'!A1311:AK1311)&lt;=6,"NEAR_EMPTY_ROW",""),IF($K1311="","MISSING_STATUS",""),IF(AND($K1311="เสร็จสิ้น",$Z1311=""),"DONE_NO_ACTUAL_DATE",""),IF(AND($I1311="Condition-based Maintenance",$AH1311=""),"CBM_NO_MEASUREMENT",""),IF(OR($X1311="",$X1311=0),"INVALID_PERIOD",""),IF(AND($AA1311&lt;&gt;"",$AB1311&lt;&gt;"",$AB1311&lt;$AA1311),"DATE_SEQUENCE_ERROR",""),IF(AND($AB1311&lt;&gt;"",$AB1311&gt;DATE(2030,12,31)),"DATE_OUTLIER",""),IF($C1311="","MISSING_QRCODE",""),IF($J1311="UNKNOWN","UNKNOWN_PM_TYPE",""),IF($L1311="UNKNOWN","UNKNOWN_STATUS",""))</f>
        <v/>
      </c>
      <c r="AQ1311" s="42" t="str">
        <f t="shared" si="104"/>
        <v>NO</v>
      </c>
    </row>
    <row r="1312" spans="1:43" x14ac:dyDescent="0.3">
      <c r="A1312" s="38">
        <f>IF('query (10)'!A1312="","",'query (10)'!A1312)</f>
        <v>1498</v>
      </c>
      <c r="B1312" s="38">
        <f>IF('query (10)'!B1312="","",'query (10)'!B1312)</f>
        <v>19868</v>
      </c>
      <c r="C1312" s="38" t="str">
        <f>TRIM(UPPER('query (10)'!M1312))</f>
        <v>WA-842</v>
      </c>
      <c r="D1312" s="38" t="str">
        <f>TRIM(UPPER(IFERROR(_xlfn.TEXTBEFORE('query (10)'!L1312,"("),'query (10)'!L1312)))</f>
        <v>OUTER / INNER RING PART WASH MACHINE</v>
      </c>
      <c r="E1312" s="38" t="str">
        <f>IFERROR(TRIM(UPPER(_xlfn.TEXTBEFORE(_xlfn.TEXTAFTER('query (10)'!L1312,"("),")"))),"")</f>
        <v/>
      </c>
      <c r="F1312" s="38" t="str">
        <f>TRIM('query (10)'!K1312)</f>
        <v>KWD7</v>
      </c>
      <c r="G1312" s="38" t="str">
        <f>IF('query (10)'!J1312="","",'query (10)'!J1312)</f>
        <v>Electrical Control</v>
      </c>
      <c r="H1312" s="38" t="str">
        <f>TRIM(UPPER('query (10)'!J1312))</f>
        <v>ELECTRICAL CONTROL</v>
      </c>
      <c r="I1312" s="38" t="str">
        <f>IF('query (10)'!F1312="","",'query (10)'!F1312)</f>
        <v>Time-based Maintenance</v>
      </c>
      <c r="J1312" s="38" t="str">
        <f>IF('query (10)'!F1312="","",IFERROR(INDEX(Cleaning_Rules!$B$14:$B$17,MATCH(TRIM('query (10)'!F1312),Cleaning_Rules!$A$14:$A$17,0)),"UNKNOWN"))</f>
        <v>TBM</v>
      </c>
      <c r="K1312" s="38" t="str">
        <f>IF('query (10)'!G1312="","",'query (10)'!G1312)</f>
        <v>เสร็จสิ้น</v>
      </c>
      <c r="L1312" s="38" t="str">
        <f>IF('query (10)'!G1312="","MISSING",IFERROR(INDEX(Cleaning_Rules!$B$5:$B$10,MATCH(TRIM('query (10)'!G1312),Cleaning_Rules!$A$5:$A$10,0)),"UNKNOWN"))</f>
        <v>COMPLETED</v>
      </c>
      <c r="M1312" s="38" t="str">
        <f>IF('query (10)'!I1312="","",'query (10)'!I1312)</f>
        <v>Electrical</v>
      </c>
      <c r="N1312" s="38" t="str">
        <f>IF('query (10)'!O1312="","",'query (10)'!O1312)</f>
        <v>Inspection</v>
      </c>
      <c r="O1312" s="38" t="str">
        <f>IF('query (10)'!P1312="","",'query (10)'!P1312)</f>
        <v>Medium</v>
      </c>
      <c r="P1312" s="38" t="str">
        <f>IF('query (10)'!N1312="","",'query (10)'!N1312)</f>
        <v xml:space="preserve">Check and Cleaning Tighten of Terminal
Check Adhesion of PLC
Check and Cleaning PLC
</v>
      </c>
      <c r="Q1312" s="38" t="str">
        <f>TRIM('query (10)'!N1312)</f>
        <v xml:space="preserve">Check and Cleaning Tighten of Terminal
Check Adhesion of PLC
Check and Cleaning PLC
</v>
      </c>
      <c r="R1312" s="38" t="str">
        <f>TRIM(UPPER('query (10)'!R1312))</f>
        <v/>
      </c>
      <c r="S1312" s="38" t="str">
        <f>TRIM(UPPER('query (10)'!S1312))</f>
        <v/>
      </c>
      <c r="T1312" s="38" t="str">
        <f>IF('query (10)'!Q1312="","",TRIM(UPPER('query (10)'!Q1312)))</f>
        <v/>
      </c>
      <c r="U1312" s="38" t="str">
        <f>IF('query (10)'!T1312="","",'query (10)'!T1312)</f>
        <v/>
      </c>
      <c r="V1312" s="39" t="str">
        <f>IF('query (10)'!T1312="","",IFERROR(VALUE('query (10)'!T1312),""))</f>
        <v/>
      </c>
      <c r="W1312" s="40">
        <f>IF('query (10)'!U1312="","",'query (10)'!U1312)</f>
        <v>0</v>
      </c>
      <c r="X1312" s="39">
        <f>IF('query (10)'!V1312="","",'query (10)'!V1312)</f>
        <v>180</v>
      </c>
      <c r="Y1312" s="41">
        <f>IF('query (10)'!W1312="","",'query (10)'!W1312)</f>
        <v>46060</v>
      </c>
      <c r="Z1312" s="41">
        <f>IF('query (10)'!X1312="","",'query (10)'!X1312)</f>
        <v>46184</v>
      </c>
      <c r="AA1312" s="41">
        <f>IF('query (10)'!Y1312="","",'query (10)'!Y1312)</f>
        <v>46184</v>
      </c>
      <c r="AB1312" s="41">
        <f>IF('query (10)'!Z1312="","",'query (10)'!Z1312)</f>
        <v>46364</v>
      </c>
      <c r="AC1312" s="38" t="str">
        <f>IF(OR('query (10)'!AA1312="",COUNTIF(Cleaning_Rules!$A$21:$A$26,TRIM('query (10)'!AA1312))&gt;0),"",TRIM('query (10)'!AA1312))</f>
        <v/>
      </c>
      <c r="AD1312" s="38" t="str">
        <f>IF('query (10)'!AB1312="","",TRIM(IFERROR(_xlfn.TEXTBEFORE('query (10)'!AB1312,"("),'query (10)'!AB1312)))</f>
        <v>เริ่มซ่อมงาน PM แล้ว รับผิดชอบโดย NATDANAI JUTHATHEP</v>
      </c>
      <c r="AE1312" s="38" t="str">
        <f>IFERROR(LOWER(TRIM(_xlfn.TEXTBEFORE(_xlfn.TEXTAFTER('query (10)'!AB1312,"("),")"))),"")</f>
        <v>juthathep-n-4697@nsk.com</v>
      </c>
      <c r="AF1312" s="38" t="str">
        <f>IF('query (10)'!AD1312="","",TRIM('query (10)'!AD1312))</f>
        <v>ณัฐดนัย จุฑาเทพ</v>
      </c>
      <c r="AG1312" s="38" t="str">
        <f>IF('query (10)'!AE1312="","",TRIM('query (10)'!AE1312))</f>
        <v>ณัฐดนัย จุฑาเทพ</v>
      </c>
      <c r="AH1312" s="38" t="str">
        <f>IF('query (10)'!AF1312="","",IFERROR(VALUE('query (10)'!AF1312),""))</f>
        <v/>
      </c>
      <c r="AI1312" s="38" t="str">
        <f>IF('query (10)'!AG1312="","",TRIM('query (10)'!AG1312))</f>
        <v/>
      </c>
      <c r="AJ1312" s="38" t="str">
        <f>IF('query (10)'!AH1312="","",IFERROR(VALUE('query (10)'!AH1312),""))</f>
        <v/>
      </c>
      <c r="AK1312" s="38" t="str">
        <f>IF('query (10)'!AI1312="","",TRIM('query (10)'!AI1312))</f>
        <v/>
      </c>
      <c r="AL1312" s="42">
        <f t="shared" si="100"/>
        <v>2026</v>
      </c>
      <c r="AM1312" s="42" t="str">
        <f t="shared" si="101"/>
        <v>2026-02</v>
      </c>
      <c r="AN1312" s="42" t="str">
        <f t="shared" ca="1" si="102"/>
        <v/>
      </c>
      <c r="AO1312" s="42" t="str">
        <f t="shared" si="103"/>
        <v>WA-842 | OUTER / INNER RING PART WASH MACHINE | KWD7 | ELECTRICAL CONTROL | Time-based Maintenance | Electrical | Inspection | Medium | Check and Cleaning Tighten of Terminal
Check Adhesion of PLC
Check and Cleaning PLC
 | เริ่มซ่อมงาน PM แล้ว รับผิดชอบโดย NATDANAI JUTHATHEP | ณัฐดนัย จุฑาเทพ</v>
      </c>
      <c r="AP1312" s="42" t="str">
        <f>_xlfn.TEXTJOIN("; ",TRUE,IF(COUNTA('query (10)'!A1312:AK1312)&lt;=6,"NEAR_EMPTY_ROW",""),IF($K1312="","MISSING_STATUS",""),IF(AND($K1312="เสร็จสิ้น",$Z1312=""),"DONE_NO_ACTUAL_DATE",""),IF(AND($I1312="Condition-based Maintenance",$AH1312=""),"CBM_NO_MEASUREMENT",""),IF(OR($X1312="",$X1312=0),"INVALID_PERIOD",""),IF(AND($AA1312&lt;&gt;"",$AB1312&lt;&gt;"",$AB1312&lt;$AA1312),"DATE_SEQUENCE_ERROR",""),IF(AND($AB1312&lt;&gt;"",$AB1312&gt;DATE(2030,12,31)),"DATE_OUTLIER",""),IF($C1312="","MISSING_QRCODE",""),IF($J1312="UNKNOWN","UNKNOWN_PM_TYPE",""),IF($L1312="UNKNOWN","UNKNOWN_STATUS",""))</f>
        <v/>
      </c>
      <c r="AQ1312" s="42" t="str">
        <f t="shared" si="104"/>
        <v>NO</v>
      </c>
    </row>
    <row r="1313" spans="1:43" x14ac:dyDescent="0.3">
      <c r="A1313" s="38">
        <f>IF('query (10)'!A1313="","",'query (10)'!A1313)</f>
        <v>1499</v>
      </c>
      <c r="B1313" s="38" t="str">
        <f>IF('query (10)'!B1313="","",'query (10)'!B1313)</f>
        <v/>
      </c>
      <c r="C1313" s="38" t="str">
        <f>TRIM(UPPER('query (10)'!M1313))</f>
        <v>WA-269</v>
      </c>
      <c r="D1313" s="38" t="str">
        <f>TRIM(UPPER(IFERROR(_xlfn.TEXTBEFORE('query (10)'!L1313,"("),'query (10)'!L1313)))</f>
        <v>OUTER / INNER RING PART WASH MACHINE</v>
      </c>
      <c r="E1313" s="38" t="str">
        <f>IFERROR(TRIM(UPPER(_xlfn.TEXTBEFORE(_xlfn.TEXTAFTER('query (10)'!L1313,"("),")"))),"")</f>
        <v/>
      </c>
      <c r="F1313" s="38" t="str">
        <f>TRIM('query (10)'!K1313)</f>
        <v>KWD2</v>
      </c>
      <c r="G1313" s="38" t="str">
        <f>IF('query (10)'!J1313="","",'query (10)'!J1313)</f>
        <v>Electrical Control</v>
      </c>
      <c r="H1313" s="38" t="str">
        <f>TRIM(UPPER('query (10)'!J1313))</f>
        <v>ELECTRICAL CONTROL</v>
      </c>
      <c r="I1313" s="38" t="str">
        <f>IF('query (10)'!F1313="","",'query (10)'!F1313)</f>
        <v>Time-based Maintenance</v>
      </c>
      <c r="J1313" s="38" t="str">
        <f>IF('query (10)'!F1313="","",IFERROR(INDEX(Cleaning_Rules!$B$14:$B$17,MATCH(TRIM('query (10)'!F1313),Cleaning_Rules!$A$14:$A$17,0)),"UNKNOWN"))</f>
        <v>TBM</v>
      </c>
      <c r="K1313" s="38" t="str">
        <f>IF('query (10)'!G1313="","",'query (10)'!G1313)</f>
        <v>แผนใหม่</v>
      </c>
      <c r="L1313" s="38" t="str">
        <f>IF('query (10)'!G1313="","MISSING",IFERROR(INDEX(Cleaning_Rules!$B$5:$B$10,MATCH(TRIM('query (10)'!G1313),Cleaning_Rules!$A$5:$A$10,0)),"UNKNOWN"))</f>
        <v>NEW_PLAN</v>
      </c>
      <c r="M1313" s="38" t="str">
        <f>IF('query (10)'!I1313="","",'query (10)'!I1313)</f>
        <v>Electrical</v>
      </c>
      <c r="N1313" s="38" t="str">
        <f>IF('query (10)'!O1313="","",'query (10)'!O1313)</f>
        <v>Inspection</v>
      </c>
      <c r="O1313" s="38" t="str">
        <f>IF('query (10)'!P1313="","",'query (10)'!P1313)</f>
        <v>Medium</v>
      </c>
      <c r="P1313" s="38" t="str">
        <f>IF('query (10)'!N1313="","",'query (10)'!N1313)</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v>
      </c>
      <c r="Q1313" s="38" t="str">
        <f>TRIM('query (10)'!N1313)</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v>
      </c>
      <c r="R1313" s="38" t="str">
        <f>TRIM(UPPER('query (10)'!R1313))</f>
        <v/>
      </c>
      <c r="S1313" s="38" t="str">
        <f>TRIM(UPPER('query (10)'!S1313))</f>
        <v/>
      </c>
      <c r="T1313" s="38" t="str">
        <f>IF('query (10)'!Q1313="","",TRIM(UPPER('query (10)'!Q1313)))</f>
        <v/>
      </c>
      <c r="U1313" s="38" t="str">
        <f>IF('query (10)'!T1313="","",'query (10)'!T1313)</f>
        <v/>
      </c>
      <c r="V1313" s="39" t="str">
        <f>IF('query (10)'!T1313="","",IFERROR(VALUE('query (10)'!T1313),""))</f>
        <v/>
      </c>
      <c r="W1313" s="40">
        <f>IF('query (10)'!U1313="","",'query (10)'!U1313)</f>
        <v>0</v>
      </c>
      <c r="X1313" s="39">
        <f>IF('query (10)'!V1313="","",'query (10)'!V1313)</f>
        <v>360</v>
      </c>
      <c r="Y1313" s="41">
        <f>IF('query (10)'!W1313="","",'query (10)'!W1313)</f>
        <v>46055</v>
      </c>
      <c r="Z1313" s="41" t="str">
        <f>IF('query (10)'!X1313="","",'query (10)'!X1313)</f>
        <v/>
      </c>
      <c r="AA1313" s="41">
        <f>IF('query (10)'!Y1313="","",'query (10)'!Y1313)</f>
        <v>46055</v>
      </c>
      <c r="AB1313" s="41">
        <f>IF('query (10)'!Z1313="","",'query (10)'!Z1313)</f>
        <v>46415</v>
      </c>
      <c r="AC1313" s="38" t="str">
        <f>IF(OR('query (10)'!AA1313="",COUNTIF(Cleaning_Rules!$A$21:$A$26,TRIM('query (10)'!AA1313))&gt;0),"",TRIM('query (10)'!AA1313))</f>
        <v/>
      </c>
      <c r="AD1313" s="38" t="str">
        <f>IF('query (10)'!AB1313="","",TRIM(IFERROR(_xlfn.TEXTBEFORE('query (10)'!AB1313,"("),'query (10)'!AB1313)))</f>
        <v/>
      </c>
      <c r="AE1313" s="38" t="str">
        <f>IFERROR(LOWER(TRIM(_xlfn.TEXTBEFORE(_xlfn.TEXTAFTER('query (10)'!AB1313,"("),")"))),"")</f>
        <v/>
      </c>
      <c r="AF1313" s="38" t="str">
        <f>IF('query (10)'!AD1313="","",TRIM('query (10)'!AD1313))</f>
        <v>ณัฐดนัย จุฑาเทพ</v>
      </c>
      <c r="AG1313" s="38" t="str">
        <f>IF('query (10)'!AE1313="","",TRIM('query (10)'!AE1313))</f>
        <v>ณัฐดนัย จุฑาเทพ</v>
      </c>
      <c r="AH1313" s="38" t="str">
        <f>IF('query (10)'!AF1313="","",IFERROR(VALUE('query (10)'!AF1313),""))</f>
        <v/>
      </c>
      <c r="AI1313" s="38" t="str">
        <f>IF('query (10)'!AG1313="","",TRIM('query (10)'!AG1313))</f>
        <v/>
      </c>
      <c r="AJ1313" s="38" t="str">
        <f>IF('query (10)'!AH1313="","",IFERROR(VALUE('query (10)'!AH1313),""))</f>
        <v/>
      </c>
      <c r="AK1313" s="38" t="str">
        <f>IF('query (10)'!AI1313="","",TRIM('query (10)'!AI1313))</f>
        <v/>
      </c>
      <c r="AL1313" s="42">
        <f t="shared" si="100"/>
        <v>2026</v>
      </c>
      <c r="AM1313" s="42" t="str">
        <f t="shared" si="101"/>
        <v>2026-02</v>
      </c>
      <c r="AN1313" s="42" t="str">
        <f t="shared" ca="1" si="102"/>
        <v>ON_SCHEDULE</v>
      </c>
      <c r="AO1313" s="42" t="str">
        <f t="shared" si="103"/>
        <v>WA-269 | OUTER / INNER RING PART WASH MACHINE | KWD2 | ELECTRICAL CONTROL | Time-based Maintenance | Electrical | Inspection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 ณัฐดนัย จุฑาเทพ</v>
      </c>
      <c r="AP1313" s="42" t="str">
        <f>_xlfn.TEXTJOIN("; ",TRUE,IF(COUNTA('query (10)'!A1313:AK1313)&lt;=6,"NEAR_EMPTY_ROW",""),IF($K1313="","MISSING_STATUS",""),IF(AND($K1313="เสร็จสิ้น",$Z1313=""),"DONE_NO_ACTUAL_DATE",""),IF(AND($I1313="Condition-based Maintenance",$AH1313=""),"CBM_NO_MEASUREMENT",""),IF(OR($X1313="",$X1313=0),"INVALID_PERIOD",""),IF(AND($AA1313&lt;&gt;"",$AB1313&lt;&gt;"",$AB1313&lt;$AA1313),"DATE_SEQUENCE_ERROR",""),IF(AND($AB1313&lt;&gt;"",$AB1313&gt;DATE(2030,12,31)),"DATE_OUTLIER",""),IF($C1313="","MISSING_QRCODE",""),IF($J1313="UNKNOWN","UNKNOWN_PM_TYPE",""),IF($L1313="UNKNOWN","UNKNOWN_STATUS",""))</f>
        <v/>
      </c>
      <c r="AQ1313" s="42" t="str">
        <f t="shared" si="104"/>
        <v>NO</v>
      </c>
    </row>
    <row r="1314" spans="1:43" x14ac:dyDescent="0.3">
      <c r="A1314" s="38">
        <f>IF('query (10)'!A1314="","",'query (10)'!A1314)</f>
        <v>1500</v>
      </c>
      <c r="B1314" s="38">
        <f>IF('query (10)'!B1314="","",'query (10)'!B1314)</f>
        <v>19949</v>
      </c>
      <c r="C1314" s="38" t="str">
        <f>TRIM(UPPER('query (10)'!M1314))</f>
        <v>WA-355</v>
      </c>
      <c r="D1314" s="38" t="str">
        <f>TRIM(UPPER(IFERROR(_xlfn.TEXTBEFORE('query (10)'!L1314,"("),'query (10)'!L1314)))</f>
        <v>OUTER / INNER RING PART WASH MACHINE</v>
      </c>
      <c r="E1314" s="38" t="str">
        <f>IFERROR(TRIM(UPPER(_xlfn.TEXTBEFORE(_xlfn.TEXTAFTER('query (10)'!L1314,"("),")"))),"")</f>
        <v/>
      </c>
      <c r="F1314" s="38" t="str">
        <f>TRIM('query (10)'!K1314)</f>
        <v>KWD3</v>
      </c>
      <c r="G1314" s="38" t="str">
        <f>IF('query (10)'!J1314="","",'query (10)'!J1314)</f>
        <v>Electrical Control</v>
      </c>
      <c r="H1314" s="38" t="str">
        <f>TRIM(UPPER('query (10)'!J1314))</f>
        <v>ELECTRICAL CONTROL</v>
      </c>
      <c r="I1314" s="38" t="str">
        <f>IF('query (10)'!F1314="","",'query (10)'!F1314)</f>
        <v>Time-based Maintenance</v>
      </c>
      <c r="J1314" s="38" t="str">
        <f>IF('query (10)'!F1314="","",IFERROR(INDEX(Cleaning_Rules!$B$14:$B$17,MATCH(TRIM('query (10)'!F1314),Cleaning_Rules!$A$14:$A$17,0)),"UNKNOWN"))</f>
        <v>TBM</v>
      </c>
      <c r="K1314" s="38" t="str">
        <f>IF('query (10)'!G1314="","",'query (10)'!G1314)</f>
        <v>เสร็จสิ้น</v>
      </c>
      <c r="L1314" s="38" t="str">
        <f>IF('query (10)'!G1314="","MISSING",IFERROR(INDEX(Cleaning_Rules!$B$5:$B$10,MATCH(TRIM('query (10)'!G1314),Cleaning_Rules!$A$5:$A$10,0)),"UNKNOWN"))</f>
        <v>COMPLETED</v>
      </c>
      <c r="M1314" s="38" t="str">
        <f>IF('query (10)'!I1314="","",'query (10)'!I1314)</f>
        <v>Electrical</v>
      </c>
      <c r="N1314" s="38" t="str">
        <f>IF('query (10)'!O1314="","",'query (10)'!O1314)</f>
        <v>Inspection</v>
      </c>
      <c r="O1314" s="38" t="str">
        <f>IF('query (10)'!P1314="","",'query (10)'!P1314)</f>
        <v>Medium</v>
      </c>
      <c r="P1314" s="38" t="str">
        <f>IF('query (10)'!N1314="","",'query (10)'!N1314)</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v>
      </c>
      <c r="Q1314" s="38" t="str">
        <f>TRIM('query (10)'!N1314)</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v>
      </c>
      <c r="R1314" s="38" t="str">
        <f>TRIM(UPPER('query (10)'!R1314))</f>
        <v/>
      </c>
      <c r="S1314" s="38" t="str">
        <f>TRIM(UPPER('query (10)'!S1314))</f>
        <v/>
      </c>
      <c r="T1314" s="38" t="str">
        <f>IF('query (10)'!Q1314="","",TRIM(UPPER('query (10)'!Q1314)))</f>
        <v/>
      </c>
      <c r="U1314" s="38" t="str">
        <f>IF('query (10)'!T1314="","",'query (10)'!T1314)</f>
        <v/>
      </c>
      <c r="V1314" s="39" t="str">
        <f>IF('query (10)'!T1314="","",IFERROR(VALUE('query (10)'!T1314),""))</f>
        <v/>
      </c>
      <c r="W1314" s="40">
        <f>IF('query (10)'!U1314="","",'query (10)'!U1314)</f>
        <v>0</v>
      </c>
      <c r="X1314" s="39">
        <f>IF('query (10)'!V1314="","",'query (10)'!V1314)</f>
        <v>360</v>
      </c>
      <c r="Y1314" s="41">
        <f>IF('query (10)'!W1314="","",'query (10)'!W1314)</f>
        <v>46056</v>
      </c>
      <c r="Z1314" s="41">
        <f>IF('query (10)'!X1314="","",'query (10)'!X1314)</f>
        <v>46183</v>
      </c>
      <c r="AA1314" s="41">
        <f>IF('query (10)'!Y1314="","",'query (10)'!Y1314)</f>
        <v>46183</v>
      </c>
      <c r="AB1314" s="41">
        <f>IF('query (10)'!Z1314="","",'query (10)'!Z1314)</f>
        <v>46543</v>
      </c>
      <c r="AC1314" s="38" t="str">
        <f>IF(OR('query (10)'!AA1314="",COUNTIF(Cleaning_Rules!$A$21:$A$26,TRIM('query (10)'!AA1314))&gt;0),"",TRIM('query (10)'!AA1314))</f>
        <v/>
      </c>
      <c r="AD1314" s="38" t="str">
        <f>IF('query (10)'!AB1314="","",TRIM(IFERROR(_xlfn.TEXTBEFORE('query (10)'!AB1314,"("),'query (10)'!AB1314)))</f>
        <v>เริ่มซ่อมงาน PM แล้ว รับผิดชอบโดย PONGPITAK SONCHAI</v>
      </c>
      <c r="AE1314" s="38" t="str">
        <f>IFERROR(LOWER(TRIM(_xlfn.TEXTBEFORE(_xlfn.TEXTAFTER('query (10)'!AB1314,"("),")"))),"")</f>
        <v>sonchai-p-6240@nsk.com</v>
      </c>
      <c r="AF1314" s="38" t="str">
        <f>IF('query (10)'!AD1314="","",TRIM('query (10)'!AD1314))</f>
        <v>ณัฐดนัย จุฑาเทพ</v>
      </c>
      <c r="AG1314" s="38" t="str">
        <f>IF('query (10)'!AE1314="","",TRIM('query (10)'!AE1314))</f>
        <v>พงษ์พิทักษ์ ศรไชย</v>
      </c>
      <c r="AH1314" s="38" t="str">
        <f>IF('query (10)'!AF1314="","",IFERROR(VALUE('query (10)'!AF1314),""))</f>
        <v/>
      </c>
      <c r="AI1314" s="38" t="str">
        <f>IF('query (10)'!AG1314="","",TRIM('query (10)'!AG1314))</f>
        <v/>
      </c>
      <c r="AJ1314" s="38" t="str">
        <f>IF('query (10)'!AH1314="","",IFERROR(VALUE('query (10)'!AH1314),""))</f>
        <v/>
      </c>
      <c r="AK1314" s="38" t="str">
        <f>IF('query (10)'!AI1314="","",TRIM('query (10)'!AI1314))</f>
        <v/>
      </c>
      <c r="AL1314" s="42">
        <f t="shared" si="100"/>
        <v>2026</v>
      </c>
      <c r="AM1314" s="42" t="str">
        <f t="shared" si="101"/>
        <v>2026-02</v>
      </c>
      <c r="AN1314" s="42" t="str">
        <f t="shared" ca="1" si="102"/>
        <v/>
      </c>
      <c r="AO1314" s="42" t="str">
        <f t="shared" si="103"/>
        <v>WA-355 | OUTER / INNER RING PART WASH MACHINE | KWD3 | ELECTRICAL CONTROL | Time-based Maintenance | Electrical | Inspection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 เริ่มซ่อมงาน PM แล้ว รับผิดชอบโดย PONGPITAK SONCHAI | พงษ์พิทักษ์ ศรไชย</v>
      </c>
      <c r="AP1314" s="42" t="str">
        <f>_xlfn.TEXTJOIN("; ",TRUE,IF(COUNTA('query (10)'!A1314:AK1314)&lt;=6,"NEAR_EMPTY_ROW",""),IF($K1314="","MISSING_STATUS",""),IF(AND($K1314="เสร็จสิ้น",$Z1314=""),"DONE_NO_ACTUAL_DATE",""),IF(AND($I1314="Condition-based Maintenance",$AH1314=""),"CBM_NO_MEASUREMENT",""),IF(OR($X1314="",$X1314=0),"INVALID_PERIOD",""),IF(AND($AA1314&lt;&gt;"",$AB1314&lt;&gt;"",$AB1314&lt;$AA1314),"DATE_SEQUENCE_ERROR",""),IF(AND($AB1314&lt;&gt;"",$AB1314&gt;DATE(2030,12,31)),"DATE_OUTLIER",""),IF($C1314="","MISSING_QRCODE",""),IF($J1314="UNKNOWN","UNKNOWN_PM_TYPE",""),IF($L1314="UNKNOWN","UNKNOWN_STATUS",""))</f>
        <v/>
      </c>
      <c r="AQ1314" s="42" t="str">
        <f t="shared" si="104"/>
        <v>NO</v>
      </c>
    </row>
    <row r="1315" spans="1:43" x14ac:dyDescent="0.3">
      <c r="A1315" s="38">
        <f>IF('query (10)'!A1315="","",'query (10)'!A1315)</f>
        <v>1501</v>
      </c>
      <c r="B1315" s="38" t="str">
        <f>IF('query (10)'!B1315="","",'query (10)'!B1315)</f>
        <v/>
      </c>
      <c r="C1315" s="38" t="str">
        <f>TRIM(UPPER('query (10)'!M1315))</f>
        <v>WA-477</v>
      </c>
      <c r="D1315" s="38" t="str">
        <f>TRIM(UPPER(IFERROR(_xlfn.TEXTBEFORE('query (10)'!L1315,"("),'query (10)'!L1315)))</f>
        <v>OUTER / INNER RING PART WASH MACHINE</v>
      </c>
      <c r="E1315" s="38" t="str">
        <f>IFERROR(TRIM(UPPER(_xlfn.TEXTBEFORE(_xlfn.TEXTAFTER('query (10)'!L1315,"("),")"))),"")</f>
        <v/>
      </c>
      <c r="F1315" s="38" t="str">
        <f>TRIM('query (10)'!K1315)</f>
        <v>KWD4</v>
      </c>
      <c r="G1315" s="38" t="str">
        <f>IF('query (10)'!J1315="","",'query (10)'!J1315)</f>
        <v>Electrical Control</v>
      </c>
      <c r="H1315" s="38" t="str">
        <f>TRIM(UPPER('query (10)'!J1315))</f>
        <v>ELECTRICAL CONTROL</v>
      </c>
      <c r="I1315" s="38" t="str">
        <f>IF('query (10)'!F1315="","",'query (10)'!F1315)</f>
        <v>Time-based Maintenance</v>
      </c>
      <c r="J1315" s="38" t="str">
        <f>IF('query (10)'!F1315="","",IFERROR(INDEX(Cleaning_Rules!$B$14:$B$17,MATCH(TRIM('query (10)'!F1315),Cleaning_Rules!$A$14:$A$17,0)),"UNKNOWN"))</f>
        <v>TBM</v>
      </c>
      <c r="K1315" s="38" t="str">
        <f>IF('query (10)'!G1315="","",'query (10)'!G1315)</f>
        <v>แผนใหม่</v>
      </c>
      <c r="L1315" s="38" t="str">
        <f>IF('query (10)'!G1315="","MISSING",IFERROR(INDEX(Cleaning_Rules!$B$5:$B$10,MATCH(TRIM('query (10)'!G1315),Cleaning_Rules!$A$5:$A$10,0)),"UNKNOWN"))</f>
        <v>NEW_PLAN</v>
      </c>
      <c r="M1315" s="38" t="str">
        <f>IF('query (10)'!I1315="","",'query (10)'!I1315)</f>
        <v>Electrical</v>
      </c>
      <c r="N1315" s="38" t="str">
        <f>IF('query (10)'!O1315="","",'query (10)'!O1315)</f>
        <v>Inspection</v>
      </c>
      <c r="O1315" s="38" t="str">
        <f>IF('query (10)'!P1315="","",'query (10)'!P1315)</f>
        <v>Medium</v>
      </c>
      <c r="P1315" s="38" t="str">
        <f>IF('query (10)'!N1315="","",'query (10)'!N1315)</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v>
      </c>
      <c r="Q1315" s="38" t="str">
        <f>TRIM('query (10)'!N1315)</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v>
      </c>
      <c r="R1315" s="38" t="str">
        <f>TRIM(UPPER('query (10)'!R1315))</f>
        <v/>
      </c>
      <c r="S1315" s="38" t="str">
        <f>TRIM(UPPER('query (10)'!S1315))</f>
        <v/>
      </c>
      <c r="T1315" s="38" t="str">
        <f>IF('query (10)'!Q1315="","",TRIM(UPPER('query (10)'!Q1315)))</f>
        <v/>
      </c>
      <c r="U1315" s="38" t="str">
        <f>IF('query (10)'!T1315="","",'query (10)'!T1315)</f>
        <v/>
      </c>
      <c r="V1315" s="39" t="str">
        <f>IF('query (10)'!T1315="","",IFERROR(VALUE('query (10)'!T1315),""))</f>
        <v/>
      </c>
      <c r="W1315" s="40">
        <f>IF('query (10)'!U1315="","",'query (10)'!U1315)</f>
        <v>0</v>
      </c>
      <c r="X1315" s="39">
        <f>IF('query (10)'!V1315="","",'query (10)'!V1315)</f>
        <v>360</v>
      </c>
      <c r="Y1315" s="41">
        <f>IF('query (10)'!W1315="","",'query (10)'!W1315)</f>
        <v>46057</v>
      </c>
      <c r="Z1315" s="41" t="str">
        <f>IF('query (10)'!X1315="","",'query (10)'!X1315)</f>
        <v/>
      </c>
      <c r="AA1315" s="41">
        <f>IF('query (10)'!Y1315="","",'query (10)'!Y1315)</f>
        <v>46057</v>
      </c>
      <c r="AB1315" s="41">
        <f>IF('query (10)'!Z1315="","",'query (10)'!Z1315)</f>
        <v>46417</v>
      </c>
      <c r="AC1315" s="38" t="str">
        <f>IF(OR('query (10)'!AA1315="",COUNTIF(Cleaning_Rules!$A$21:$A$26,TRIM('query (10)'!AA1315))&gt;0),"",TRIM('query (10)'!AA1315))</f>
        <v/>
      </c>
      <c r="AD1315" s="38" t="str">
        <f>IF('query (10)'!AB1315="","",TRIM(IFERROR(_xlfn.TEXTBEFORE('query (10)'!AB1315,"("),'query (10)'!AB1315)))</f>
        <v/>
      </c>
      <c r="AE1315" s="38" t="str">
        <f>IFERROR(LOWER(TRIM(_xlfn.TEXTBEFORE(_xlfn.TEXTAFTER('query (10)'!AB1315,"("),")"))),"")</f>
        <v/>
      </c>
      <c r="AF1315" s="38" t="str">
        <f>IF('query (10)'!AD1315="","",TRIM('query (10)'!AD1315))</f>
        <v>ณัฐดนัย จุฑาเทพ</v>
      </c>
      <c r="AG1315" s="38" t="str">
        <f>IF('query (10)'!AE1315="","",TRIM('query (10)'!AE1315))</f>
        <v>ณัฐดนัย จุฑาเทพ</v>
      </c>
      <c r="AH1315" s="38" t="str">
        <f>IF('query (10)'!AF1315="","",IFERROR(VALUE('query (10)'!AF1315),""))</f>
        <v/>
      </c>
      <c r="AI1315" s="38" t="str">
        <f>IF('query (10)'!AG1315="","",TRIM('query (10)'!AG1315))</f>
        <v/>
      </c>
      <c r="AJ1315" s="38" t="str">
        <f>IF('query (10)'!AH1315="","",IFERROR(VALUE('query (10)'!AH1315),""))</f>
        <v/>
      </c>
      <c r="AK1315" s="38" t="str">
        <f>IF('query (10)'!AI1315="","",TRIM('query (10)'!AI1315))</f>
        <v/>
      </c>
      <c r="AL1315" s="42">
        <f t="shared" si="100"/>
        <v>2026</v>
      </c>
      <c r="AM1315" s="42" t="str">
        <f t="shared" si="101"/>
        <v>2026-02</v>
      </c>
      <c r="AN1315" s="42" t="str">
        <f t="shared" ca="1" si="102"/>
        <v>ON_SCHEDULE</v>
      </c>
      <c r="AO1315" s="42" t="str">
        <f t="shared" si="103"/>
        <v>WA-477 | OUTER / INNER RING PART WASH MACHINE | KWD4 | ELECTRICAL CONTROL | Time-based Maintenance | Electrical | Inspection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 ณัฐดนัย จุฑาเทพ</v>
      </c>
      <c r="AP1315" s="42" t="str">
        <f>_xlfn.TEXTJOIN("; ",TRUE,IF(COUNTA('query (10)'!A1315:AK1315)&lt;=6,"NEAR_EMPTY_ROW",""),IF($K1315="","MISSING_STATUS",""),IF(AND($K1315="เสร็จสิ้น",$Z1315=""),"DONE_NO_ACTUAL_DATE",""),IF(AND($I1315="Condition-based Maintenance",$AH1315=""),"CBM_NO_MEASUREMENT",""),IF(OR($X1315="",$X1315=0),"INVALID_PERIOD",""),IF(AND($AA1315&lt;&gt;"",$AB1315&lt;&gt;"",$AB1315&lt;$AA1315),"DATE_SEQUENCE_ERROR",""),IF(AND($AB1315&lt;&gt;"",$AB1315&gt;DATE(2030,12,31)),"DATE_OUTLIER",""),IF($C1315="","MISSING_QRCODE",""),IF($J1315="UNKNOWN","UNKNOWN_PM_TYPE",""),IF($L1315="UNKNOWN","UNKNOWN_STATUS",""))</f>
        <v/>
      </c>
      <c r="AQ1315" s="42" t="str">
        <f t="shared" si="104"/>
        <v>NO</v>
      </c>
    </row>
    <row r="1316" spans="1:43" x14ac:dyDescent="0.3">
      <c r="A1316" s="38">
        <f>IF('query (10)'!A1316="","",'query (10)'!A1316)</f>
        <v>1502</v>
      </c>
      <c r="B1316" s="38" t="str">
        <f>IF('query (10)'!B1316="","",'query (10)'!B1316)</f>
        <v/>
      </c>
      <c r="C1316" s="38" t="str">
        <f>TRIM(UPPER('query (10)'!M1316))</f>
        <v>WA-593</v>
      </c>
      <c r="D1316" s="38" t="str">
        <f>TRIM(UPPER(IFERROR(_xlfn.TEXTBEFORE('query (10)'!L1316,"("),'query (10)'!L1316)))</f>
        <v>OUTER / INNER RING PART WASH MACHINE</v>
      </c>
      <c r="E1316" s="38" t="str">
        <f>IFERROR(TRIM(UPPER(_xlfn.TEXTBEFORE(_xlfn.TEXTAFTER('query (10)'!L1316,"("),")"))),"")</f>
        <v/>
      </c>
      <c r="F1316" s="38" t="str">
        <f>TRIM('query (10)'!K1316)</f>
        <v>KWD5</v>
      </c>
      <c r="G1316" s="38" t="str">
        <f>IF('query (10)'!J1316="","",'query (10)'!J1316)</f>
        <v>Electrical Control</v>
      </c>
      <c r="H1316" s="38" t="str">
        <f>TRIM(UPPER('query (10)'!J1316))</f>
        <v>ELECTRICAL CONTROL</v>
      </c>
      <c r="I1316" s="38" t="str">
        <f>IF('query (10)'!F1316="","",'query (10)'!F1316)</f>
        <v>Time-based Maintenance</v>
      </c>
      <c r="J1316" s="38" t="str">
        <f>IF('query (10)'!F1316="","",IFERROR(INDEX(Cleaning_Rules!$B$14:$B$17,MATCH(TRIM('query (10)'!F1316),Cleaning_Rules!$A$14:$A$17,0)),"UNKNOWN"))</f>
        <v>TBM</v>
      </c>
      <c r="K1316" s="38" t="str">
        <f>IF('query (10)'!G1316="","",'query (10)'!G1316)</f>
        <v>แผนใหม่</v>
      </c>
      <c r="L1316" s="38" t="str">
        <f>IF('query (10)'!G1316="","MISSING",IFERROR(INDEX(Cleaning_Rules!$B$5:$B$10,MATCH(TRIM('query (10)'!G1316),Cleaning_Rules!$A$5:$A$10,0)),"UNKNOWN"))</f>
        <v>NEW_PLAN</v>
      </c>
      <c r="M1316" s="38" t="str">
        <f>IF('query (10)'!I1316="","",'query (10)'!I1316)</f>
        <v>Electrical</v>
      </c>
      <c r="N1316" s="38" t="str">
        <f>IF('query (10)'!O1316="","",'query (10)'!O1316)</f>
        <v>Inspection</v>
      </c>
      <c r="O1316" s="38" t="str">
        <f>IF('query (10)'!P1316="","",'query (10)'!P1316)</f>
        <v>Medium</v>
      </c>
      <c r="P1316" s="38" t="str">
        <f>IF('query (10)'!N1316="","",'query (10)'!N1316)</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v>
      </c>
      <c r="Q1316" s="38" t="str">
        <f>TRIM('query (10)'!N1316)</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v>
      </c>
      <c r="R1316" s="38" t="str">
        <f>TRIM(UPPER('query (10)'!R1316))</f>
        <v/>
      </c>
      <c r="S1316" s="38" t="str">
        <f>TRIM(UPPER('query (10)'!S1316))</f>
        <v/>
      </c>
      <c r="T1316" s="38" t="str">
        <f>IF('query (10)'!Q1316="","",TRIM(UPPER('query (10)'!Q1316)))</f>
        <v/>
      </c>
      <c r="U1316" s="38" t="str">
        <f>IF('query (10)'!T1316="","",'query (10)'!T1316)</f>
        <v/>
      </c>
      <c r="V1316" s="39" t="str">
        <f>IF('query (10)'!T1316="","",IFERROR(VALUE('query (10)'!T1316),""))</f>
        <v/>
      </c>
      <c r="W1316" s="40">
        <f>IF('query (10)'!U1316="","",'query (10)'!U1316)</f>
        <v>0</v>
      </c>
      <c r="X1316" s="39">
        <f>IF('query (10)'!V1316="","",'query (10)'!V1316)</f>
        <v>360</v>
      </c>
      <c r="Y1316" s="41">
        <f>IF('query (10)'!W1316="","",'query (10)'!W1316)</f>
        <v>46058</v>
      </c>
      <c r="Z1316" s="41" t="str">
        <f>IF('query (10)'!X1316="","",'query (10)'!X1316)</f>
        <v/>
      </c>
      <c r="AA1316" s="41">
        <f>IF('query (10)'!Y1316="","",'query (10)'!Y1316)</f>
        <v>46058</v>
      </c>
      <c r="AB1316" s="41">
        <f>IF('query (10)'!Z1316="","",'query (10)'!Z1316)</f>
        <v>46418</v>
      </c>
      <c r="AC1316" s="38" t="str">
        <f>IF(OR('query (10)'!AA1316="",COUNTIF(Cleaning_Rules!$A$21:$A$26,TRIM('query (10)'!AA1316))&gt;0),"",TRIM('query (10)'!AA1316))</f>
        <v/>
      </c>
      <c r="AD1316" s="38" t="str">
        <f>IF('query (10)'!AB1316="","",TRIM(IFERROR(_xlfn.TEXTBEFORE('query (10)'!AB1316,"("),'query (10)'!AB1316)))</f>
        <v/>
      </c>
      <c r="AE1316" s="38" t="str">
        <f>IFERROR(LOWER(TRIM(_xlfn.TEXTBEFORE(_xlfn.TEXTAFTER('query (10)'!AB1316,"("),")"))),"")</f>
        <v/>
      </c>
      <c r="AF1316" s="38" t="str">
        <f>IF('query (10)'!AD1316="","",TRIM('query (10)'!AD1316))</f>
        <v>ณัฐดนัย จุฑาเทพ</v>
      </c>
      <c r="AG1316" s="38" t="str">
        <f>IF('query (10)'!AE1316="","",TRIM('query (10)'!AE1316))</f>
        <v>ณัฐดนัย จุฑาเทพ</v>
      </c>
      <c r="AH1316" s="38" t="str">
        <f>IF('query (10)'!AF1316="","",IFERROR(VALUE('query (10)'!AF1316),""))</f>
        <v/>
      </c>
      <c r="AI1316" s="38" t="str">
        <f>IF('query (10)'!AG1316="","",TRIM('query (10)'!AG1316))</f>
        <v/>
      </c>
      <c r="AJ1316" s="38" t="str">
        <f>IF('query (10)'!AH1316="","",IFERROR(VALUE('query (10)'!AH1316),""))</f>
        <v/>
      </c>
      <c r="AK1316" s="38" t="str">
        <f>IF('query (10)'!AI1316="","",TRIM('query (10)'!AI1316))</f>
        <v/>
      </c>
      <c r="AL1316" s="42">
        <f t="shared" si="100"/>
        <v>2026</v>
      </c>
      <c r="AM1316" s="42" t="str">
        <f t="shared" si="101"/>
        <v>2026-02</v>
      </c>
      <c r="AN1316" s="42" t="str">
        <f t="shared" ca="1" si="102"/>
        <v>ON_SCHEDULE</v>
      </c>
      <c r="AO1316" s="42" t="str">
        <f t="shared" si="103"/>
        <v>WA-593 | OUTER / INNER RING PART WASH MACHINE | KWD5 | ELECTRICAL CONTROL | Time-based Maintenance | Electrical | Inspection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 ณัฐดนัย จุฑาเทพ</v>
      </c>
      <c r="AP1316" s="42" t="str">
        <f>_xlfn.TEXTJOIN("; ",TRUE,IF(COUNTA('query (10)'!A1316:AK1316)&lt;=6,"NEAR_EMPTY_ROW",""),IF($K1316="","MISSING_STATUS",""),IF(AND($K1316="เสร็จสิ้น",$Z1316=""),"DONE_NO_ACTUAL_DATE",""),IF(AND($I1316="Condition-based Maintenance",$AH1316=""),"CBM_NO_MEASUREMENT",""),IF(OR($X1316="",$X1316=0),"INVALID_PERIOD",""),IF(AND($AA1316&lt;&gt;"",$AB1316&lt;&gt;"",$AB1316&lt;$AA1316),"DATE_SEQUENCE_ERROR",""),IF(AND($AB1316&lt;&gt;"",$AB1316&gt;DATE(2030,12,31)),"DATE_OUTLIER",""),IF($C1316="","MISSING_QRCODE",""),IF($J1316="UNKNOWN","UNKNOWN_PM_TYPE",""),IF($L1316="UNKNOWN","UNKNOWN_STATUS",""))</f>
        <v/>
      </c>
      <c r="AQ1316" s="42" t="str">
        <f t="shared" si="104"/>
        <v>NO</v>
      </c>
    </row>
    <row r="1317" spans="1:43" x14ac:dyDescent="0.3">
      <c r="A1317" s="38">
        <f>IF('query (10)'!A1317="","",'query (10)'!A1317)</f>
        <v>1503</v>
      </c>
      <c r="B1317" s="38" t="str">
        <f>IF('query (10)'!B1317="","",'query (10)'!B1317)</f>
        <v/>
      </c>
      <c r="C1317" s="38" t="str">
        <f>TRIM(UPPER('query (10)'!M1317))</f>
        <v>WA-697</v>
      </c>
      <c r="D1317" s="38" t="str">
        <f>TRIM(UPPER(IFERROR(_xlfn.TEXTBEFORE('query (10)'!L1317,"("),'query (10)'!L1317)))</f>
        <v>OUTER / INNER RING PART WASH MACHINE</v>
      </c>
      <c r="E1317" s="38" t="str">
        <f>IFERROR(TRIM(UPPER(_xlfn.TEXTBEFORE(_xlfn.TEXTAFTER('query (10)'!L1317,"("),")"))),"")</f>
        <v/>
      </c>
      <c r="F1317" s="38" t="str">
        <f>TRIM('query (10)'!K1317)</f>
        <v>KWD6</v>
      </c>
      <c r="G1317" s="38" t="str">
        <f>IF('query (10)'!J1317="","",'query (10)'!J1317)</f>
        <v>Electrical Control</v>
      </c>
      <c r="H1317" s="38" t="str">
        <f>TRIM(UPPER('query (10)'!J1317))</f>
        <v>ELECTRICAL CONTROL</v>
      </c>
      <c r="I1317" s="38" t="str">
        <f>IF('query (10)'!F1317="","",'query (10)'!F1317)</f>
        <v>Time-based Maintenance</v>
      </c>
      <c r="J1317" s="38" t="str">
        <f>IF('query (10)'!F1317="","",IFERROR(INDEX(Cleaning_Rules!$B$14:$B$17,MATCH(TRIM('query (10)'!F1317),Cleaning_Rules!$A$14:$A$17,0)),"UNKNOWN"))</f>
        <v>TBM</v>
      </c>
      <c r="K1317" s="38" t="str">
        <f>IF('query (10)'!G1317="","",'query (10)'!G1317)</f>
        <v>แผนใหม่</v>
      </c>
      <c r="L1317" s="38" t="str">
        <f>IF('query (10)'!G1317="","MISSING",IFERROR(INDEX(Cleaning_Rules!$B$5:$B$10,MATCH(TRIM('query (10)'!G1317),Cleaning_Rules!$A$5:$A$10,0)),"UNKNOWN"))</f>
        <v>NEW_PLAN</v>
      </c>
      <c r="M1317" s="38" t="str">
        <f>IF('query (10)'!I1317="","",'query (10)'!I1317)</f>
        <v>Electrical</v>
      </c>
      <c r="N1317" s="38" t="str">
        <f>IF('query (10)'!O1317="","",'query (10)'!O1317)</f>
        <v>Inspection</v>
      </c>
      <c r="O1317" s="38" t="str">
        <f>IF('query (10)'!P1317="","",'query (10)'!P1317)</f>
        <v>Medium</v>
      </c>
      <c r="P1317" s="38" t="str">
        <f>IF('query (10)'!N1317="","",'query (10)'!N1317)</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v>
      </c>
      <c r="Q1317" s="38" t="str">
        <f>TRIM('query (10)'!N1317)</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v>
      </c>
      <c r="R1317" s="38" t="str">
        <f>TRIM(UPPER('query (10)'!R1317))</f>
        <v/>
      </c>
      <c r="S1317" s="38" t="str">
        <f>TRIM(UPPER('query (10)'!S1317))</f>
        <v/>
      </c>
      <c r="T1317" s="38" t="str">
        <f>IF('query (10)'!Q1317="","",TRIM(UPPER('query (10)'!Q1317)))</f>
        <v/>
      </c>
      <c r="U1317" s="38" t="str">
        <f>IF('query (10)'!T1317="","",'query (10)'!T1317)</f>
        <v/>
      </c>
      <c r="V1317" s="39" t="str">
        <f>IF('query (10)'!T1317="","",IFERROR(VALUE('query (10)'!T1317),""))</f>
        <v/>
      </c>
      <c r="W1317" s="40">
        <f>IF('query (10)'!U1317="","",'query (10)'!U1317)</f>
        <v>0</v>
      </c>
      <c r="X1317" s="39">
        <f>IF('query (10)'!V1317="","",'query (10)'!V1317)</f>
        <v>360</v>
      </c>
      <c r="Y1317" s="41">
        <f>IF('query (10)'!W1317="","",'query (10)'!W1317)</f>
        <v>46059</v>
      </c>
      <c r="Z1317" s="41" t="str">
        <f>IF('query (10)'!X1317="","",'query (10)'!X1317)</f>
        <v/>
      </c>
      <c r="AA1317" s="41">
        <f>IF('query (10)'!Y1317="","",'query (10)'!Y1317)</f>
        <v>46059</v>
      </c>
      <c r="AB1317" s="41">
        <f>IF('query (10)'!Z1317="","",'query (10)'!Z1317)</f>
        <v>46419</v>
      </c>
      <c r="AC1317" s="38" t="str">
        <f>IF(OR('query (10)'!AA1317="",COUNTIF(Cleaning_Rules!$A$21:$A$26,TRIM('query (10)'!AA1317))&gt;0),"",TRIM('query (10)'!AA1317))</f>
        <v/>
      </c>
      <c r="AD1317" s="38" t="str">
        <f>IF('query (10)'!AB1317="","",TRIM(IFERROR(_xlfn.TEXTBEFORE('query (10)'!AB1317,"("),'query (10)'!AB1317)))</f>
        <v/>
      </c>
      <c r="AE1317" s="38" t="str">
        <f>IFERROR(LOWER(TRIM(_xlfn.TEXTBEFORE(_xlfn.TEXTAFTER('query (10)'!AB1317,"("),")"))),"")</f>
        <v/>
      </c>
      <c r="AF1317" s="38" t="str">
        <f>IF('query (10)'!AD1317="","",TRIM('query (10)'!AD1317))</f>
        <v>ณัฐดนัย จุฑาเทพ</v>
      </c>
      <c r="AG1317" s="38" t="str">
        <f>IF('query (10)'!AE1317="","",TRIM('query (10)'!AE1317))</f>
        <v>ณัฐดนัย จุฑาเทพ</v>
      </c>
      <c r="AH1317" s="38" t="str">
        <f>IF('query (10)'!AF1317="","",IFERROR(VALUE('query (10)'!AF1317),""))</f>
        <v/>
      </c>
      <c r="AI1317" s="38" t="str">
        <f>IF('query (10)'!AG1317="","",TRIM('query (10)'!AG1317))</f>
        <v/>
      </c>
      <c r="AJ1317" s="38" t="str">
        <f>IF('query (10)'!AH1317="","",IFERROR(VALUE('query (10)'!AH1317),""))</f>
        <v/>
      </c>
      <c r="AK1317" s="38" t="str">
        <f>IF('query (10)'!AI1317="","",TRIM('query (10)'!AI1317))</f>
        <v/>
      </c>
      <c r="AL1317" s="42">
        <f t="shared" si="100"/>
        <v>2026</v>
      </c>
      <c r="AM1317" s="42" t="str">
        <f t="shared" si="101"/>
        <v>2026-02</v>
      </c>
      <c r="AN1317" s="42" t="str">
        <f t="shared" ca="1" si="102"/>
        <v>ON_SCHEDULE</v>
      </c>
      <c r="AO1317" s="42" t="str">
        <f t="shared" si="103"/>
        <v>WA-697 | OUTER / INNER RING PART WASH MACHINE | KWD6 | ELECTRICAL CONTROL | Time-based Maintenance | Electrical | Inspection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 ณัฐดนัย จุฑาเทพ</v>
      </c>
      <c r="AP1317" s="42" t="str">
        <f>_xlfn.TEXTJOIN("; ",TRUE,IF(COUNTA('query (10)'!A1317:AK1317)&lt;=6,"NEAR_EMPTY_ROW",""),IF($K1317="","MISSING_STATUS",""),IF(AND($K1317="เสร็จสิ้น",$Z1317=""),"DONE_NO_ACTUAL_DATE",""),IF(AND($I1317="Condition-based Maintenance",$AH1317=""),"CBM_NO_MEASUREMENT",""),IF(OR($X1317="",$X1317=0),"INVALID_PERIOD",""),IF(AND($AA1317&lt;&gt;"",$AB1317&lt;&gt;"",$AB1317&lt;$AA1317),"DATE_SEQUENCE_ERROR",""),IF(AND($AB1317&lt;&gt;"",$AB1317&gt;DATE(2030,12,31)),"DATE_OUTLIER",""),IF($C1317="","MISSING_QRCODE",""),IF($J1317="UNKNOWN","UNKNOWN_PM_TYPE",""),IF($L1317="UNKNOWN","UNKNOWN_STATUS",""))</f>
        <v/>
      </c>
      <c r="AQ1317" s="42" t="str">
        <f t="shared" si="104"/>
        <v>NO</v>
      </c>
    </row>
    <row r="1318" spans="1:43" x14ac:dyDescent="0.3">
      <c r="A1318" s="38">
        <f>IF('query (10)'!A1318="","",'query (10)'!A1318)</f>
        <v>1504</v>
      </c>
      <c r="B1318" s="38">
        <f>IF('query (10)'!B1318="","",'query (10)'!B1318)</f>
        <v>19869</v>
      </c>
      <c r="C1318" s="38" t="str">
        <f>TRIM(UPPER('query (10)'!M1318))</f>
        <v>WA-842</v>
      </c>
      <c r="D1318" s="38" t="str">
        <f>TRIM(UPPER(IFERROR(_xlfn.TEXTBEFORE('query (10)'!L1318,"("),'query (10)'!L1318)))</f>
        <v>OUTER / INNER RING PART WASH MACHINE</v>
      </c>
      <c r="E1318" s="38" t="str">
        <f>IFERROR(TRIM(UPPER(_xlfn.TEXTBEFORE(_xlfn.TEXTAFTER('query (10)'!L1318,"("),")"))),"")</f>
        <v/>
      </c>
      <c r="F1318" s="38" t="str">
        <f>TRIM('query (10)'!K1318)</f>
        <v>KWD7</v>
      </c>
      <c r="G1318" s="38" t="str">
        <f>IF('query (10)'!J1318="","",'query (10)'!J1318)</f>
        <v>Electrical Control</v>
      </c>
      <c r="H1318" s="38" t="str">
        <f>TRIM(UPPER('query (10)'!J1318))</f>
        <v>ELECTRICAL CONTROL</v>
      </c>
      <c r="I1318" s="38" t="str">
        <f>IF('query (10)'!F1318="","",'query (10)'!F1318)</f>
        <v>Time-based Maintenance</v>
      </c>
      <c r="J1318" s="38" t="str">
        <f>IF('query (10)'!F1318="","",IFERROR(INDEX(Cleaning_Rules!$B$14:$B$17,MATCH(TRIM('query (10)'!F1318),Cleaning_Rules!$A$14:$A$17,0)),"UNKNOWN"))</f>
        <v>TBM</v>
      </c>
      <c r="K1318" s="38" t="str">
        <f>IF('query (10)'!G1318="","",'query (10)'!G1318)</f>
        <v>เสร็จสิ้น</v>
      </c>
      <c r="L1318" s="38" t="str">
        <f>IF('query (10)'!G1318="","MISSING",IFERROR(INDEX(Cleaning_Rules!$B$5:$B$10,MATCH(TRIM('query (10)'!G1318),Cleaning_Rules!$A$5:$A$10,0)),"UNKNOWN"))</f>
        <v>COMPLETED</v>
      </c>
      <c r="M1318" s="38" t="str">
        <f>IF('query (10)'!I1318="","",'query (10)'!I1318)</f>
        <v>Electrical</v>
      </c>
      <c r="N1318" s="38" t="str">
        <f>IF('query (10)'!O1318="","",'query (10)'!O1318)</f>
        <v>Inspection</v>
      </c>
      <c r="O1318" s="38" t="str">
        <f>IF('query (10)'!P1318="","",'query (10)'!P1318)</f>
        <v>Medium</v>
      </c>
      <c r="P1318" s="38" t="str">
        <f>IF('query (10)'!N1318="","",'query (10)'!N1318)</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v>
      </c>
      <c r="Q1318" s="38" t="str">
        <f>TRIM('query (10)'!N1318)</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v>
      </c>
      <c r="R1318" s="38" t="str">
        <f>TRIM(UPPER('query (10)'!R1318))</f>
        <v/>
      </c>
      <c r="S1318" s="38" t="str">
        <f>TRIM(UPPER('query (10)'!S1318))</f>
        <v/>
      </c>
      <c r="T1318" s="38" t="str">
        <f>IF('query (10)'!Q1318="","",TRIM(UPPER('query (10)'!Q1318)))</f>
        <v/>
      </c>
      <c r="U1318" s="38" t="str">
        <f>IF('query (10)'!T1318="","",'query (10)'!T1318)</f>
        <v/>
      </c>
      <c r="V1318" s="39" t="str">
        <f>IF('query (10)'!T1318="","",IFERROR(VALUE('query (10)'!T1318),""))</f>
        <v/>
      </c>
      <c r="W1318" s="40">
        <f>IF('query (10)'!U1318="","",'query (10)'!U1318)</f>
        <v>0</v>
      </c>
      <c r="X1318" s="39">
        <f>IF('query (10)'!V1318="","",'query (10)'!V1318)</f>
        <v>360</v>
      </c>
      <c r="Y1318" s="41">
        <f>IF('query (10)'!W1318="","",'query (10)'!W1318)</f>
        <v>46060</v>
      </c>
      <c r="Z1318" s="41">
        <f>IF('query (10)'!X1318="","",'query (10)'!X1318)</f>
        <v>46184</v>
      </c>
      <c r="AA1318" s="41">
        <f>IF('query (10)'!Y1318="","",'query (10)'!Y1318)</f>
        <v>46184</v>
      </c>
      <c r="AB1318" s="41">
        <f>IF('query (10)'!Z1318="","",'query (10)'!Z1318)</f>
        <v>46544</v>
      </c>
      <c r="AC1318" s="38" t="str">
        <f>IF(OR('query (10)'!AA1318="",COUNTIF(Cleaning_Rules!$A$21:$A$26,TRIM('query (10)'!AA1318))&gt;0),"",TRIM('query (10)'!AA1318))</f>
        <v/>
      </c>
      <c r="AD1318" s="38" t="str">
        <f>IF('query (10)'!AB1318="","",TRIM(IFERROR(_xlfn.TEXTBEFORE('query (10)'!AB1318,"("),'query (10)'!AB1318)))</f>
        <v>เริ่มซ่อมงาน PM แล้ว รับผิดชอบโดย NATDANAI JUTHATHEP</v>
      </c>
      <c r="AE1318" s="38" t="str">
        <f>IFERROR(LOWER(TRIM(_xlfn.TEXTBEFORE(_xlfn.TEXTAFTER('query (10)'!AB1318,"("),")"))),"")</f>
        <v>juthathep-n-4697@nsk.com</v>
      </c>
      <c r="AF1318" s="38" t="str">
        <f>IF('query (10)'!AD1318="","",TRIM('query (10)'!AD1318))</f>
        <v>ณัฐดนัย จุฑาเทพ</v>
      </c>
      <c r="AG1318" s="38" t="str">
        <f>IF('query (10)'!AE1318="","",TRIM('query (10)'!AE1318))</f>
        <v>ณัฐดนัย จุฑาเทพ</v>
      </c>
      <c r="AH1318" s="38" t="str">
        <f>IF('query (10)'!AF1318="","",IFERROR(VALUE('query (10)'!AF1318),""))</f>
        <v/>
      </c>
      <c r="AI1318" s="38" t="str">
        <f>IF('query (10)'!AG1318="","",TRIM('query (10)'!AG1318))</f>
        <v/>
      </c>
      <c r="AJ1318" s="38" t="str">
        <f>IF('query (10)'!AH1318="","",IFERROR(VALUE('query (10)'!AH1318),""))</f>
        <v/>
      </c>
      <c r="AK1318" s="38" t="str">
        <f>IF('query (10)'!AI1318="","",TRIM('query (10)'!AI1318))</f>
        <v/>
      </c>
      <c r="AL1318" s="42">
        <f t="shared" si="100"/>
        <v>2026</v>
      </c>
      <c r="AM1318" s="42" t="str">
        <f t="shared" si="101"/>
        <v>2026-02</v>
      </c>
      <c r="AN1318" s="42" t="str">
        <f t="shared" ca="1" si="102"/>
        <v/>
      </c>
      <c r="AO1318" s="42" t="str">
        <f t="shared" si="103"/>
        <v>WA-842 | OUTER / INNER RING PART WASH MACHINE | KWD7 | ELECTRICAL CONTROL | Time-based Maintenance | Electrical | Inspection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 เริ่มซ่อมงาน PM แล้ว รับผิดชอบโดย NATDANAI JUTHATHEP | ณัฐดนัย จุฑาเทพ</v>
      </c>
      <c r="AP1318" s="42" t="str">
        <f>_xlfn.TEXTJOIN("; ",TRUE,IF(COUNTA('query (10)'!A1318:AK1318)&lt;=6,"NEAR_EMPTY_ROW",""),IF($K1318="","MISSING_STATUS",""),IF(AND($K1318="เสร็จสิ้น",$Z1318=""),"DONE_NO_ACTUAL_DATE",""),IF(AND($I1318="Condition-based Maintenance",$AH1318=""),"CBM_NO_MEASUREMENT",""),IF(OR($X1318="",$X1318=0),"INVALID_PERIOD",""),IF(AND($AA1318&lt;&gt;"",$AB1318&lt;&gt;"",$AB1318&lt;$AA1318),"DATE_SEQUENCE_ERROR",""),IF(AND($AB1318&lt;&gt;"",$AB1318&gt;DATE(2030,12,31)),"DATE_OUTLIER",""),IF($C1318="","MISSING_QRCODE",""),IF($J1318="UNKNOWN","UNKNOWN_PM_TYPE",""),IF($L1318="UNKNOWN","UNKNOWN_STATUS",""))</f>
        <v/>
      </c>
      <c r="AQ1318" s="42" t="str">
        <f t="shared" si="104"/>
        <v>NO</v>
      </c>
    </row>
    <row r="1319" spans="1:43" x14ac:dyDescent="0.3">
      <c r="A1319" s="38">
        <f>IF('query (10)'!A1319="","",'query (10)'!A1319)</f>
        <v>1505</v>
      </c>
      <c r="B1319" s="38">
        <f>IF('query (10)'!B1319="","",'query (10)'!B1319)</f>
        <v>20826</v>
      </c>
      <c r="C1319" s="38" t="str">
        <f>TRIM(UPPER('query (10)'!M1319))</f>
        <v>CH-961</v>
      </c>
      <c r="D1319" s="38" t="str">
        <f>TRIM(UPPER(IFERROR(_xlfn.TEXTBEFORE('query (10)'!L1319,"("),'query (10)'!L1319)))</f>
        <v>OUTER / INNER EDDY CURRENT TESTER MACHINE</v>
      </c>
      <c r="E1319" s="38" t="str">
        <f>IFERROR(TRIM(UPPER(_xlfn.TEXTBEFORE(_xlfn.TEXTAFTER('query (10)'!L1319,"("),")"))),"")</f>
        <v/>
      </c>
      <c r="F1319" s="38" t="str">
        <f>TRIM('query (10)'!K1319)</f>
        <v>KWD2</v>
      </c>
      <c r="G1319" s="38" t="str">
        <f>IF('query (10)'!J1319="","",'query (10)'!J1319)</f>
        <v>Electrical Control</v>
      </c>
      <c r="H1319" s="38" t="str">
        <f>TRIM(UPPER('query (10)'!J1319))</f>
        <v>ELECTRICAL CONTROL</v>
      </c>
      <c r="I1319" s="38" t="str">
        <f>IF('query (10)'!F1319="","",'query (10)'!F1319)</f>
        <v>Time-based Maintenance</v>
      </c>
      <c r="J1319" s="38" t="str">
        <f>IF('query (10)'!F1319="","",IFERROR(INDEX(Cleaning_Rules!$B$14:$B$17,MATCH(TRIM('query (10)'!F1319),Cleaning_Rules!$A$14:$A$17,0)),"UNKNOWN"))</f>
        <v>TBM</v>
      </c>
      <c r="K1319" s="38" t="str">
        <f>IF('query (10)'!G1319="","",'query (10)'!G1319)</f>
        <v>เสร็จสิ้น</v>
      </c>
      <c r="L1319" s="38" t="str">
        <f>IF('query (10)'!G1319="","MISSING",IFERROR(INDEX(Cleaning_Rules!$B$5:$B$10,MATCH(TRIM('query (10)'!G1319),Cleaning_Rules!$A$5:$A$10,0)),"UNKNOWN"))</f>
        <v>COMPLETED</v>
      </c>
      <c r="M1319" s="38" t="str">
        <f>IF('query (10)'!I1319="","",'query (10)'!I1319)</f>
        <v>Electrical</v>
      </c>
      <c r="N1319" s="38" t="str">
        <f>IF('query (10)'!O1319="","",'query (10)'!O1319)</f>
        <v>Inspection</v>
      </c>
      <c r="O1319" s="38" t="str">
        <f>IF('query (10)'!P1319="","",'query (10)'!P1319)</f>
        <v>Medium</v>
      </c>
      <c r="P1319" s="38" t="str">
        <f>IF('query (10)'!N1319="","",'query (10)'!N1319)</f>
        <v xml:space="preserve"> Check Push botton, Emergency, Lamp, Selector switch
Check Circuit breaker, Power supply, Magnetic, Relay 
Check lens Photo sensor 
Check tight anchor point of Photo sensor
Check Emergency Stop
</v>
      </c>
      <c r="Q1319" s="38" t="str">
        <f>TRIM('query (10)'!N1319)</f>
        <v xml:space="preserve">Check Push botton, Emergency, Lamp, Selector switch
Check Circuit breaker, Power supply, Magnetic, Relay 
Check lens Photo sensor 
Check tight anchor point of Photo sensor
Check Emergency Stop
</v>
      </c>
      <c r="R1319" s="38" t="str">
        <f>TRIM(UPPER('query (10)'!R1319))</f>
        <v/>
      </c>
      <c r="S1319" s="38" t="str">
        <f>TRIM(UPPER('query (10)'!S1319))</f>
        <v/>
      </c>
      <c r="T1319" s="38" t="str">
        <f>IF('query (10)'!Q1319="","",TRIM(UPPER('query (10)'!Q1319)))</f>
        <v/>
      </c>
      <c r="U1319" s="38" t="str">
        <f>IF('query (10)'!T1319="","",'query (10)'!T1319)</f>
        <v/>
      </c>
      <c r="V1319" s="39" t="str">
        <f>IF('query (10)'!T1319="","",IFERROR(VALUE('query (10)'!T1319),""))</f>
        <v/>
      </c>
      <c r="W1319" s="40">
        <f>IF('query (10)'!U1319="","",'query (10)'!U1319)</f>
        <v>0</v>
      </c>
      <c r="X1319" s="39">
        <f>IF('query (10)'!V1319="","",'query (10)'!V1319)</f>
        <v>30</v>
      </c>
      <c r="Y1319" s="41">
        <f>IF('query (10)'!W1319="","",'query (10)'!W1319)</f>
        <v>46055</v>
      </c>
      <c r="Z1319" s="41">
        <f>IF('query (10)'!X1319="","",'query (10)'!X1319)</f>
        <v>46178</v>
      </c>
      <c r="AA1319" s="41">
        <f>IF('query (10)'!Y1319="","",'query (10)'!Y1319)</f>
        <v>46178</v>
      </c>
      <c r="AB1319" s="41">
        <f>IF('query (10)'!Z1319="","",'query (10)'!Z1319)</f>
        <v>46208</v>
      </c>
      <c r="AC1319" s="38" t="str">
        <f>IF(OR('query (10)'!AA1319="",COUNTIF(Cleaning_Rules!$A$21:$A$26,TRIM('query (10)'!AA1319))&gt;0),"",TRIM('query (10)'!AA1319))</f>
        <v/>
      </c>
      <c r="AD1319" s="38" t="str">
        <f>IF('query (10)'!AB1319="","",TRIM(IFERROR(_xlfn.TEXTBEFORE('query (10)'!AB1319,"("),'query (10)'!AB1319)))</f>
        <v>เริ่มซ่อมงาน PM แล้ว รับผิดชอบโดย PONGPITAK SONCHAI</v>
      </c>
      <c r="AE1319" s="38" t="str">
        <f>IFERROR(LOWER(TRIM(_xlfn.TEXTBEFORE(_xlfn.TEXTAFTER('query (10)'!AB1319,"("),")"))),"")</f>
        <v>sonchai-p-6240@nsk.com</v>
      </c>
      <c r="AF1319" s="38" t="str">
        <f>IF('query (10)'!AD1319="","",TRIM('query (10)'!AD1319))</f>
        <v>ณัฐดนัย จุฑาเทพ</v>
      </c>
      <c r="AG1319" s="38" t="str">
        <f>IF('query (10)'!AE1319="","",TRIM('query (10)'!AE1319))</f>
        <v>พงษ์พิทักษ์ ศรไชย</v>
      </c>
      <c r="AH1319" s="38" t="str">
        <f>IF('query (10)'!AF1319="","",IFERROR(VALUE('query (10)'!AF1319),""))</f>
        <v/>
      </c>
      <c r="AI1319" s="38" t="str">
        <f>IF('query (10)'!AG1319="","",TRIM('query (10)'!AG1319))</f>
        <v/>
      </c>
      <c r="AJ1319" s="38" t="str">
        <f>IF('query (10)'!AH1319="","",IFERROR(VALUE('query (10)'!AH1319),""))</f>
        <v/>
      </c>
      <c r="AK1319" s="38" t="str">
        <f>IF('query (10)'!AI1319="","",TRIM('query (10)'!AI1319))</f>
        <v/>
      </c>
      <c r="AL1319" s="42">
        <f t="shared" si="100"/>
        <v>2026</v>
      </c>
      <c r="AM1319" s="42" t="str">
        <f t="shared" si="101"/>
        <v>2026-02</v>
      </c>
      <c r="AN1319" s="42" t="str">
        <f t="shared" ca="1" si="102"/>
        <v/>
      </c>
      <c r="AO1319" s="42" t="str">
        <f t="shared" si="103"/>
        <v>CH-961 | OUTER / INNER EDDY CURRENT TESTER MACHINE | KWD2 | ELECTRICAL CONTROL | Time-based Maintenance | Electrical | Inspection | Medium | Check Push botton, Emergency, Lamp, Selector switch
Check Circuit breaker, Power supply, Magnetic, Relay 
Check lens Photo sensor 
Check tight anchor point of Photo sensor
Check Emergency Stop
 | เริ่มซ่อมงาน PM แล้ว รับผิดชอบโดย PONGPITAK SONCHAI | พงษ์พิทักษ์ ศรไชย</v>
      </c>
      <c r="AP1319" s="42" t="str">
        <f>_xlfn.TEXTJOIN("; ",TRUE,IF(COUNTA('query (10)'!A1319:AK1319)&lt;=6,"NEAR_EMPTY_ROW",""),IF($K1319="","MISSING_STATUS",""),IF(AND($K1319="เสร็จสิ้น",$Z1319=""),"DONE_NO_ACTUAL_DATE",""),IF(AND($I1319="Condition-based Maintenance",$AH1319=""),"CBM_NO_MEASUREMENT",""),IF(OR($X1319="",$X1319=0),"INVALID_PERIOD",""),IF(AND($AA1319&lt;&gt;"",$AB1319&lt;&gt;"",$AB1319&lt;$AA1319),"DATE_SEQUENCE_ERROR",""),IF(AND($AB1319&lt;&gt;"",$AB1319&gt;DATE(2030,12,31)),"DATE_OUTLIER",""),IF($C1319="","MISSING_QRCODE",""),IF($J1319="UNKNOWN","UNKNOWN_PM_TYPE",""),IF($L1319="UNKNOWN","UNKNOWN_STATUS",""))</f>
        <v/>
      </c>
      <c r="AQ1319" s="42" t="str">
        <f t="shared" si="104"/>
        <v>NO</v>
      </c>
    </row>
    <row r="1320" spans="1:43" x14ac:dyDescent="0.3">
      <c r="A1320" s="38">
        <f>IF('query (10)'!A1320="","",'query (10)'!A1320)</f>
        <v>1506</v>
      </c>
      <c r="B1320" s="38">
        <f>IF('query (10)'!B1320="","",'query (10)'!B1320)</f>
        <v>20837</v>
      </c>
      <c r="C1320" s="38" t="str">
        <f>TRIM(UPPER('query (10)'!M1320))</f>
        <v>CH-959</v>
      </c>
      <c r="D1320" s="38" t="str">
        <f>TRIM(UPPER(IFERROR(_xlfn.TEXTBEFORE('query (10)'!L1320,"("),'query (10)'!L1320)))</f>
        <v>OUTER / INNER EDDY CURRENT TESTER MACHINE</v>
      </c>
      <c r="E1320" s="38" t="str">
        <f>IFERROR(TRIM(UPPER(_xlfn.TEXTBEFORE(_xlfn.TEXTAFTER('query (10)'!L1320,"("),")"))),"")</f>
        <v/>
      </c>
      <c r="F1320" s="38" t="str">
        <f>TRIM('query (10)'!K1320)</f>
        <v>KWD3</v>
      </c>
      <c r="G1320" s="38" t="str">
        <f>IF('query (10)'!J1320="","",'query (10)'!J1320)</f>
        <v>Electrical Control</v>
      </c>
      <c r="H1320" s="38" t="str">
        <f>TRIM(UPPER('query (10)'!J1320))</f>
        <v>ELECTRICAL CONTROL</v>
      </c>
      <c r="I1320" s="38" t="str">
        <f>IF('query (10)'!F1320="","",'query (10)'!F1320)</f>
        <v>Time-based Maintenance</v>
      </c>
      <c r="J1320" s="38" t="str">
        <f>IF('query (10)'!F1320="","",IFERROR(INDEX(Cleaning_Rules!$B$14:$B$17,MATCH(TRIM('query (10)'!F1320),Cleaning_Rules!$A$14:$A$17,0)),"UNKNOWN"))</f>
        <v>TBM</v>
      </c>
      <c r="K1320" s="38" t="str">
        <f>IF('query (10)'!G1320="","",'query (10)'!G1320)</f>
        <v>เสร็จสิ้น</v>
      </c>
      <c r="L1320" s="38" t="str">
        <f>IF('query (10)'!G1320="","MISSING",IFERROR(INDEX(Cleaning_Rules!$B$5:$B$10,MATCH(TRIM('query (10)'!G1320),Cleaning_Rules!$A$5:$A$10,0)),"UNKNOWN"))</f>
        <v>COMPLETED</v>
      </c>
      <c r="M1320" s="38" t="str">
        <f>IF('query (10)'!I1320="","",'query (10)'!I1320)</f>
        <v>Electrical</v>
      </c>
      <c r="N1320" s="38" t="str">
        <f>IF('query (10)'!O1320="","",'query (10)'!O1320)</f>
        <v>Inspection</v>
      </c>
      <c r="O1320" s="38" t="str">
        <f>IF('query (10)'!P1320="","",'query (10)'!P1320)</f>
        <v>Medium</v>
      </c>
      <c r="P1320" s="38" t="str">
        <f>IF('query (10)'!N1320="","",'query (10)'!N1320)</f>
        <v xml:space="preserve"> Check Push botton, Emergency, Lamp, Selector switch
Check Circuit breaker, Power supply, Magnetic, Relay 
Check lens Photo sensor 
Check tight anchor point of Photo sensor
Check Emergency Stop
</v>
      </c>
      <c r="Q1320" s="38" t="str">
        <f>TRIM('query (10)'!N1320)</f>
        <v xml:space="preserve">Check Push botton, Emergency, Lamp, Selector switch
Check Circuit breaker, Power supply, Magnetic, Relay 
Check lens Photo sensor 
Check tight anchor point of Photo sensor
Check Emergency Stop
</v>
      </c>
      <c r="R1320" s="38" t="str">
        <f>TRIM(UPPER('query (10)'!R1320))</f>
        <v/>
      </c>
      <c r="S1320" s="38" t="str">
        <f>TRIM(UPPER('query (10)'!S1320))</f>
        <v/>
      </c>
      <c r="T1320" s="38" t="str">
        <f>IF('query (10)'!Q1320="","",TRIM(UPPER('query (10)'!Q1320)))</f>
        <v/>
      </c>
      <c r="U1320" s="38" t="str">
        <f>IF('query (10)'!T1320="","",'query (10)'!T1320)</f>
        <v/>
      </c>
      <c r="V1320" s="39" t="str">
        <f>IF('query (10)'!T1320="","",IFERROR(VALUE('query (10)'!T1320),""))</f>
        <v/>
      </c>
      <c r="W1320" s="40">
        <f>IF('query (10)'!U1320="","",'query (10)'!U1320)</f>
        <v>0</v>
      </c>
      <c r="X1320" s="39">
        <f>IF('query (10)'!V1320="","",'query (10)'!V1320)</f>
        <v>30</v>
      </c>
      <c r="Y1320" s="41">
        <f>IF('query (10)'!W1320="","",'query (10)'!W1320)</f>
        <v>46056</v>
      </c>
      <c r="Z1320" s="41">
        <f>IF('query (10)'!X1320="","",'query (10)'!X1320)</f>
        <v>46183</v>
      </c>
      <c r="AA1320" s="41">
        <f>IF('query (10)'!Y1320="","",'query (10)'!Y1320)</f>
        <v>46183</v>
      </c>
      <c r="AB1320" s="41">
        <f>IF('query (10)'!Z1320="","",'query (10)'!Z1320)</f>
        <v>46213</v>
      </c>
      <c r="AC1320" s="38" t="str">
        <f>IF(OR('query (10)'!AA1320="",COUNTIF(Cleaning_Rules!$A$21:$A$26,TRIM('query (10)'!AA1320))&gt;0),"",TRIM('query (10)'!AA1320))</f>
        <v/>
      </c>
      <c r="AD1320" s="38" t="str">
        <f>IF('query (10)'!AB1320="","",TRIM(IFERROR(_xlfn.TEXTBEFORE('query (10)'!AB1320,"("),'query (10)'!AB1320)))</f>
        <v>เริ่มซ่อมงาน PM แล้ว รับผิดชอบโดย PONGPITAK SONCHAI</v>
      </c>
      <c r="AE1320" s="38" t="str">
        <f>IFERROR(LOWER(TRIM(_xlfn.TEXTBEFORE(_xlfn.TEXTAFTER('query (10)'!AB1320,"("),")"))),"")</f>
        <v>sonchai-p-6240@nsk.com</v>
      </c>
      <c r="AF1320" s="38" t="str">
        <f>IF('query (10)'!AD1320="","",TRIM('query (10)'!AD1320))</f>
        <v>ณัฐดนัย จุฑาเทพ</v>
      </c>
      <c r="AG1320" s="38" t="str">
        <f>IF('query (10)'!AE1320="","",TRIM('query (10)'!AE1320))</f>
        <v>พงษ์พิทักษ์ ศรไชย</v>
      </c>
      <c r="AH1320" s="38" t="str">
        <f>IF('query (10)'!AF1320="","",IFERROR(VALUE('query (10)'!AF1320),""))</f>
        <v/>
      </c>
      <c r="AI1320" s="38" t="str">
        <f>IF('query (10)'!AG1320="","",TRIM('query (10)'!AG1320))</f>
        <v/>
      </c>
      <c r="AJ1320" s="38" t="str">
        <f>IF('query (10)'!AH1320="","",IFERROR(VALUE('query (10)'!AH1320),""))</f>
        <v/>
      </c>
      <c r="AK1320" s="38" t="str">
        <f>IF('query (10)'!AI1320="","",TRIM('query (10)'!AI1320))</f>
        <v/>
      </c>
      <c r="AL1320" s="42">
        <f t="shared" si="100"/>
        <v>2026</v>
      </c>
      <c r="AM1320" s="42" t="str">
        <f t="shared" si="101"/>
        <v>2026-02</v>
      </c>
      <c r="AN1320" s="42" t="str">
        <f t="shared" ca="1" si="102"/>
        <v/>
      </c>
      <c r="AO1320" s="42" t="str">
        <f t="shared" si="103"/>
        <v>CH-959 | OUTER / INNER EDDY CURRENT TESTER MACHINE | KWD3 | ELECTRICAL CONTROL | Time-based Maintenance | Electrical | Inspection | Medium | Check Push botton, Emergency, Lamp, Selector switch
Check Circuit breaker, Power supply, Magnetic, Relay 
Check lens Photo sensor 
Check tight anchor point of Photo sensor
Check Emergency Stop
 | เริ่มซ่อมงาน PM แล้ว รับผิดชอบโดย PONGPITAK SONCHAI | พงษ์พิทักษ์ ศรไชย</v>
      </c>
      <c r="AP1320" s="42" t="str">
        <f>_xlfn.TEXTJOIN("; ",TRUE,IF(COUNTA('query (10)'!A1320:AK1320)&lt;=6,"NEAR_EMPTY_ROW",""),IF($K1320="","MISSING_STATUS",""),IF(AND($K1320="เสร็จสิ้น",$Z1320=""),"DONE_NO_ACTUAL_DATE",""),IF(AND($I1320="Condition-based Maintenance",$AH1320=""),"CBM_NO_MEASUREMENT",""),IF(OR($X1320="",$X1320=0),"INVALID_PERIOD",""),IF(AND($AA1320&lt;&gt;"",$AB1320&lt;&gt;"",$AB1320&lt;$AA1320),"DATE_SEQUENCE_ERROR",""),IF(AND($AB1320&lt;&gt;"",$AB1320&gt;DATE(2030,12,31)),"DATE_OUTLIER",""),IF($C1320="","MISSING_QRCODE",""),IF($J1320="UNKNOWN","UNKNOWN_PM_TYPE",""),IF($L1320="UNKNOWN","UNKNOWN_STATUS",""))</f>
        <v/>
      </c>
      <c r="AQ1320" s="42" t="str">
        <f t="shared" si="104"/>
        <v>NO</v>
      </c>
    </row>
    <row r="1321" spans="1:43" x14ac:dyDescent="0.3">
      <c r="A1321" s="38">
        <f>IF('query (10)'!A1321="","",'query (10)'!A1321)</f>
        <v>1507</v>
      </c>
      <c r="B1321" s="38">
        <f>IF('query (10)'!B1321="","",'query (10)'!B1321)</f>
        <v>20855</v>
      </c>
      <c r="C1321" s="38" t="str">
        <f>TRIM(UPPER('query (10)'!M1321))</f>
        <v>CH-958</v>
      </c>
      <c r="D1321" s="38" t="str">
        <f>TRIM(UPPER(IFERROR(_xlfn.TEXTBEFORE('query (10)'!L1321,"("),'query (10)'!L1321)))</f>
        <v>OUTER / INNER EDDY CURRENT TERTER MACHINE</v>
      </c>
      <c r="E1321" s="38" t="str">
        <f>IFERROR(TRIM(UPPER(_xlfn.TEXTBEFORE(_xlfn.TEXTAFTER('query (10)'!L1321,"("),")"))),"")</f>
        <v/>
      </c>
      <c r="F1321" s="38" t="str">
        <f>TRIM('query (10)'!K1321)</f>
        <v>KWD4</v>
      </c>
      <c r="G1321" s="38" t="str">
        <f>IF('query (10)'!J1321="","",'query (10)'!J1321)</f>
        <v>Electrical Control</v>
      </c>
      <c r="H1321" s="38" t="str">
        <f>TRIM(UPPER('query (10)'!J1321))</f>
        <v>ELECTRICAL CONTROL</v>
      </c>
      <c r="I1321" s="38" t="str">
        <f>IF('query (10)'!F1321="","",'query (10)'!F1321)</f>
        <v>Time-based Maintenance</v>
      </c>
      <c r="J1321" s="38" t="str">
        <f>IF('query (10)'!F1321="","",IFERROR(INDEX(Cleaning_Rules!$B$14:$B$17,MATCH(TRIM('query (10)'!F1321),Cleaning_Rules!$A$14:$A$17,0)),"UNKNOWN"))</f>
        <v>TBM</v>
      </c>
      <c r="K1321" s="38" t="str">
        <f>IF('query (10)'!G1321="","",'query (10)'!G1321)</f>
        <v>กำลังดำเนินการ</v>
      </c>
      <c r="L1321" s="38" t="str">
        <f>IF('query (10)'!G1321="","MISSING",IFERROR(INDEX(Cleaning_Rules!$B$5:$B$10,MATCH(TRIM('query (10)'!G1321),Cleaning_Rules!$A$5:$A$10,0)),"UNKNOWN"))</f>
        <v>IN_PROGRESS</v>
      </c>
      <c r="M1321" s="38" t="str">
        <f>IF('query (10)'!I1321="","",'query (10)'!I1321)</f>
        <v>Electrical</v>
      </c>
      <c r="N1321" s="38" t="str">
        <f>IF('query (10)'!O1321="","",'query (10)'!O1321)</f>
        <v>Inspection</v>
      </c>
      <c r="O1321" s="38" t="str">
        <f>IF('query (10)'!P1321="","",'query (10)'!P1321)</f>
        <v>Medium</v>
      </c>
      <c r="P1321" s="38" t="str">
        <f>IF('query (10)'!N1321="","",'query (10)'!N1321)</f>
        <v xml:space="preserve"> Check Push botton, Emergency, Lamp, Selector switch
Check Circuit breaker, Power supply, Magnetic, Relay 
Check lens Photo sensor 
Check tight anchor point of Photo sensor
Check Emergency Stop
</v>
      </c>
      <c r="Q1321" s="38" t="str">
        <f>TRIM('query (10)'!N1321)</f>
        <v xml:space="preserve">Check Push botton, Emergency, Lamp, Selector switch
Check Circuit breaker, Power supply, Magnetic, Relay 
Check lens Photo sensor 
Check tight anchor point of Photo sensor
Check Emergency Stop
</v>
      </c>
      <c r="R1321" s="38" t="str">
        <f>TRIM(UPPER('query (10)'!R1321))</f>
        <v/>
      </c>
      <c r="S1321" s="38" t="str">
        <f>TRIM(UPPER('query (10)'!S1321))</f>
        <v/>
      </c>
      <c r="T1321" s="38" t="str">
        <f>IF('query (10)'!Q1321="","",TRIM(UPPER('query (10)'!Q1321)))</f>
        <v/>
      </c>
      <c r="U1321" s="38" t="str">
        <f>IF('query (10)'!T1321="","",'query (10)'!T1321)</f>
        <v/>
      </c>
      <c r="V1321" s="39" t="str">
        <f>IF('query (10)'!T1321="","",IFERROR(VALUE('query (10)'!T1321),""))</f>
        <v/>
      </c>
      <c r="W1321" s="40">
        <f>IF('query (10)'!U1321="","",'query (10)'!U1321)</f>
        <v>0</v>
      </c>
      <c r="X1321" s="39">
        <f>IF('query (10)'!V1321="","",'query (10)'!V1321)</f>
        <v>30</v>
      </c>
      <c r="Y1321" s="41">
        <f>IF('query (10)'!W1321="","",'query (10)'!W1321)</f>
        <v>46057</v>
      </c>
      <c r="Z1321" s="41" t="str">
        <f>IF('query (10)'!X1321="","",'query (10)'!X1321)</f>
        <v/>
      </c>
      <c r="AA1321" s="41">
        <f>IF('query (10)'!Y1321="","",'query (10)'!Y1321)</f>
        <v>46057</v>
      </c>
      <c r="AB1321" s="41">
        <f>IF('query (10)'!Z1321="","",'query (10)'!Z1321)</f>
        <v>46087</v>
      </c>
      <c r="AC1321" s="38" t="str">
        <f>IF(OR('query (10)'!AA1321="",COUNTIF(Cleaning_Rules!$A$21:$A$26,TRIM('query (10)'!AA1321))&gt;0),"",TRIM('query (10)'!AA1321))</f>
        <v/>
      </c>
      <c r="AD1321" s="38" t="str">
        <f>IF('query (10)'!AB1321="","",TRIM(IFERROR(_xlfn.TEXTBEFORE('query (10)'!AB1321,"("),'query (10)'!AB1321)))</f>
        <v>เริ่มซ่อมงาน PM แล้ว รับผิดชอบโดย PAHLA SEEDANG</v>
      </c>
      <c r="AE1321" s="38" t="str">
        <f>IFERROR(LOWER(TRIM(_xlfn.TEXTBEFORE(_xlfn.TEXTAFTER('query (10)'!AB1321,"("),")"))),"")</f>
        <v>pahla@nsk.com</v>
      </c>
      <c r="AF1321" s="38" t="str">
        <f>IF('query (10)'!AD1321="","",TRIM('query (10)'!AD1321))</f>
        <v>ณัฐดนัย จุฑาเทพ</v>
      </c>
      <c r="AG1321" s="38" t="str">
        <f>IF('query (10)'!AE1321="","",TRIM('query (10)'!AE1321))</f>
        <v>อัมรินทร์ รักษาพล</v>
      </c>
      <c r="AH1321" s="38" t="str">
        <f>IF('query (10)'!AF1321="","",IFERROR(VALUE('query (10)'!AF1321),""))</f>
        <v/>
      </c>
      <c r="AI1321" s="38" t="str">
        <f>IF('query (10)'!AG1321="","",TRIM('query (10)'!AG1321))</f>
        <v/>
      </c>
      <c r="AJ1321" s="38" t="str">
        <f>IF('query (10)'!AH1321="","",IFERROR(VALUE('query (10)'!AH1321),""))</f>
        <v/>
      </c>
      <c r="AK1321" s="38" t="str">
        <f>IF('query (10)'!AI1321="","",TRIM('query (10)'!AI1321))</f>
        <v/>
      </c>
      <c r="AL1321" s="42">
        <f t="shared" si="100"/>
        <v>2026</v>
      </c>
      <c r="AM1321" s="42" t="str">
        <f t="shared" si="101"/>
        <v>2026-02</v>
      </c>
      <c r="AN1321" s="42" t="str">
        <f t="shared" ca="1" si="102"/>
        <v>OVERDUE</v>
      </c>
      <c r="AO1321" s="42" t="str">
        <f t="shared" si="103"/>
        <v>CH-958 | OUTER / INNER EDDY CURRENT TERTER MACHINE | KWD4 | ELECTRICAL CONTROL | Time-based Maintenance | Electrical | Inspection | Medium | Check Push botton, Emergency, Lamp, Selector switch
Check Circuit breaker, Power supply, Magnetic, Relay 
Check lens Photo sensor 
Check tight anchor point of Photo sensor
Check Emergency Stop
 | เริ่มซ่อมงาน PM แล้ว รับผิดชอบโดย PAHLA SEEDANG | อัมรินทร์ รักษาพล</v>
      </c>
      <c r="AP1321" s="42" t="str">
        <f>_xlfn.TEXTJOIN("; ",TRUE,IF(COUNTA('query (10)'!A1321:AK1321)&lt;=6,"NEAR_EMPTY_ROW",""),IF($K1321="","MISSING_STATUS",""),IF(AND($K1321="เสร็จสิ้น",$Z1321=""),"DONE_NO_ACTUAL_DATE",""),IF(AND($I1321="Condition-based Maintenance",$AH1321=""),"CBM_NO_MEASUREMENT",""),IF(OR($X1321="",$X1321=0),"INVALID_PERIOD",""),IF(AND($AA1321&lt;&gt;"",$AB1321&lt;&gt;"",$AB1321&lt;$AA1321),"DATE_SEQUENCE_ERROR",""),IF(AND($AB1321&lt;&gt;"",$AB1321&gt;DATE(2030,12,31)),"DATE_OUTLIER",""),IF($C1321="","MISSING_QRCODE",""),IF($J1321="UNKNOWN","UNKNOWN_PM_TYPE",""),IF($L1321="UNKNOWN","UNKNOWN_STATUS",""))</f>
        <v/>
      </c>
      <c r="AQ1321" s="42" t="str">
        <f t="shared" si="104"/>
        <v>NO</v>
      </c>
    </row>
    <row r="1322" spans="1:43" x14ac:dyDescent="0.3">
      <c r="A1322" s="38">
        <f>IF('query (10)'!A1322="","",'query (10)'!A1322)</f>
        <v>1508</v>
      </c>
      <c r="B1322" s="38" t="str">
        <f>IF('query (10)'!B1322="","",'query (10)'!B1322)</f>
        <v/>
      </c>
      <c r="C1322" s="38" t="str">
        <f>TRIM(UPPER('query (10)'!M1322))</f>
        <v>CH-954</v>
      </c>
      <c r="D1322" s="38" t="str">
        <f>TRIM(UPPER(IFERROR(_xlfn.TEXTBEFORE('query (10)'!L1322,"("),'query (10)'!L1322)))</f>
        <v>OUTER / INNER EDDY CURRENT TESTER MACHINE</v>
      </c>
      <c r="E1322" s="38" t="str">
        <f>IFERROR(TRIM(UPPER(_xlfn.TEXTBEFORE(_xlfn.TEXTAFTER('query (10)'!L1322,"("),")"))),"")</f>
        <v/>
      </c>
      <c r="F1322" s="38" t="str">
        <f>TRIM('query (10)'!K1322)</f>
        <v>KWD5</v>
      </c>
      <c r="G1322" s="38" t="str">
        <f>IF('query (10)'!J1322="","",'query (10)'!J1322)</f>
        <v>Electrical Control</v>
      </c>
      <c r="H1322" s="38" t="str">
        <f>TRIM(UPPER('query (10)'!J1322))</f>
        <v>ELECTRICAL CONTROL</v>
      </c>
      <c r="I1322" s="38" t="str">
        <f>IF('query (10)'!F1322="","",'query (10)'!F1322)</f>
        <v>Time-based Maintenance</v>
      </c>
      <c r="J1322" s="38" t="str">
        <f>IF('query (10)'!F1322="","",IFERROR(INDEX(Cleaning_Rules!$B$14:$B$17,MATCH(TRIM('query (10)'!F1322),Cleaning_Rules!$A$14:$A$17,0)),"UNKNOWN"))</f>
        <v>TBM</v>
      </c>
      <c r="K1322" s="38" t="str">
        <f>IF('query (10)'!G1322="","",'query (10)'!G1322)</f>
        <v>แผนใหม่</v>
      </c>
      <c r="L1322" s="38" t="str">
        <f>IF('query (10)'!G1322="","MISSING",IFERROR(INDEX(Cleaning_Rules!$B$5:$B$10,MATCH(TRIM('query (10)'!G1322),Cleaning_Rules!$A$5:$A$10,0)),"UNKNOWN"))</f>
        <v>NEW_PLAN</v>
      </c>
      <c r="M1322" s="38" t="str">
        <f>IF('query (10)'!I1322="","",'query (10)'!I1322)</f>
        <v>Electrical</v>
      </c>
      <c r="N1322" s="38" t="str">
        <f>IF('query (10)'!O1322="","",'query (10)'!O1322)</f>
        <v>Inspection</v>
      </c>
      <c r="O1322" s="38" t="str">
        <f>IF('query (10)'!P1322="","",'query (10)'!P1322)</f>
        <v>Medium</v>
      </c>
      <c r="P1322" s="38" t="str">
        <f>IF('query (10)'!N1322="","",'query (10)'!N1322)</f>
        <v xml:space="preserve"> Check Push botton, Emergency, Lamp, Selector switch
Check Circuit breaker, Power supply, Magnetic, Relay 
Check lens Photo sensor 
Check tight anchor point of Photo sensor
Check Emergency Stop
</v>
      </c>
      <c r="Q1322" s="38" t="str">
        <f>TRIM('query (10)'!N1322)</f>
        <v xml:space="preserve">Check Push botton, Emergency, Lamp, Selector switch
Check Circuit breaker, Power supply, Magnetic, Relay 
Check lens Photo sensor 
Check tight anchor point of Photo sensor
Check Emergency Stop
</v>
      </c>
      <c r="R1322" s="38" t="str">
        <f>TRIM(UPPER('query (10)'!R1322))</f>
        <v/>
      </c>
      <c r="S1322" s="38" t="str">
        <f>TRIM(UPPER('query (10)'!S1322))</f>
        <v/>
      </c>
      <c r="T1322" s="38" t="str">
        <f>IF('query (10)'!Q1322="","",TRIM(UPPER('query (10)'!Q1322)))</f>
        <v/>
      </c>
      <c r="U1322" s="38" t="str">
        <f>IF('query (10)'!T1322="","",'query (10)'!T1322)</f>
        <v/>
      </c>
      <c r="V1322" s="39" t="str">
        <f>IF('query (10)'!T1322="","",IFERROR(VALUE('query (10)'!T1322),""))</f>
        <v/>
      </c>
      <c r="W1322" s="40">
        <f>IF('query (10)'!U1322="","",'query (10)'!U1322)</f>
        <v>0</v>
      </c>
      <c r="X1322" s="39">
        <f>IF('query (10)'!V1322="","",'query (10)'!V1322)</f>
        <v>30</v>
      </c>
      <c r="Y1322" s="41">
        <f>IF('query (10)'!W1322="","",'query (10)'!W1322)</f>
        <v>46058</v>
      </c>
      <c r="Z1322" s="41" t="str">
        <f>IF('query (10)'!X1322="","",'query (10)'!X1322)</f>
        <v/>
      </c>
      <c r="AA1322" s="41">
        <f>IF('query (10)'!Y1322="","",'query (10)'!Y1322)</f>
        <v>46058</v>
      </c>
      <c r="AB1322" s="41">
        <f>IF('query (10)'!Z1322="","",'query (10)'!Z1322)</f>
        <v>46088</v>
      </c>
      <c r="AC1322" s="38" t="str">
        <f>IF(OR('query (10)'!AA1322="",COUNTIF(Cleaning_Rules!$A$21:$A$26,TRIM('query (10)'!AA1322))&gt;0),"",TRIM('query (10)'!AA1322))</f>
        <v/>
      </c>
      <c r="AD1322" s="38" t="str">
        <f>IF('query (10)'!AB1322="","",TRIM(IFERROR(_xlfn.TEXTBEFORE('query (10)'!AB1322,"("),'query (10)'!AB1322)))</f>
        <v/>
      </c>
      <c r="AE1322" s="38" t="str">
        <f>IFERROR(LOWER(TRIM(_xlfn.TEXTBEFORE(_xlfn.TEXTAFTER('query (10)'!AB1322,"("),")"))),"")</f>
        <v/>
      </c>
      <c r="AF1322" s="38" t="str">
        <f>IF('query (10)'!AD1322="","",TRIM('query (10)'!AD1322))</f>
        <v>ณัฐดนัย จุฑาเทพ</v>
      </c>
      <c r="AG1322" s="38" t="str">
        <f>IF('query (10)'!AE1322="","",TRIM('query (10)'!AE1322))</f>
        <v>ณัฐดนัย จุฑาเทพ</v>
      </c>
      <c r="AH1322" s="38" t="str">
        <f>IF('query (10)'!AF1322="","",IFERROR(VALUE('query (10)'!AF1322),""))</f>
        <v/>
      </c>
      <c r="AI1322" s="38" t="str">
        <f>IF('query (10)'!AG1322="","",TRIM('query (10)'!AG1322))</f>
        <v/>
      </c>
      <c r="AJ1322" s="38" t="str">
        <f>IF('query (10)'!AH1322="","",IFERROR(VALUE('query (10)'!AH1322),""))</f>
        <v/>
      </c>
      <c r="AK1322" s="38" t="str">
        <f>IF('query (10)'!AI1322="","",TRIM('query (10)'!AI1322))</f>
        <v/>
      </c>
      <c r="AL1322" s="42">
        <f t="shared" si="100"/>
        <v>2026</v>
      </c>
      <c r="AM1322" s="42" t="str">
        <f t="shared" si="101"/>
        <v>2026-02</v>
      </c>
      <c r="AN1322" s="42" t="str">
        <f t="shared" ca="1" si="102"/>
        <v>OVERDUE</v>
      </c>
      <c r="AO1322" s="42" t="str">
        <f t="shared" si="103"/>
        <v>CH-954 | OUTER / INNER EDDY CURRENT TESTER MACHINE | KWD5 | ELECTRICAL CONTROL | Time-based Maintenance | Electrical | Inspection | Medium | Check Push botton, Emergency, Lamp, Selector switch
Check Circuit breaker, Power supply, Magnetic, Relay 
Check lens Photo sensor 
Check tight anchor point of Photo sensor
Check Emergency Stop
 | ณัฐดนัย จุฑาเทพ</v>
      </c>
      <c r="AP1322" s="42" t="str">
        <f>_xlfn.TEXTJOIN("; ",TRUE,IF(COUNTA('query (10)'!A1322:AK1322)&lt;=6,"NEAR_EMPTY_ROW",""),IF($K1322="","MISSING_STATUS",""),IF(AND($K1322="เสร็จสิ้น",$Z1322=""),"DONE_NO_ACTUAL_DATE",""),IF(AND($I1322="Condition-based Maintenance",$AH1322=""),"CBM_NO_MEASUREMENT",""),IF(OR($X1322="",$X1322=0),"INVALID_PERIOD",""),IF(AND($AA1322&lt;&gt;"",$AB1322&lt;&gt;"",$AB1322&lt;$AA1322),"DATE_SEQUENCE_ERROR",""),IF(AND($AB1322&lt;&gt;"",$AB1322&gt;DATE(2030,12,31)),"DATE_OUTLIER",""),IF($C1322="","MISSING_QRCODE",""),IF($J1322="UNKNOWN","UNKNOWN_PM_TYPE",""),IF($L1322="UNKNOWN","UNKNOWN_STATUS",""))</f>
        <v/>
      </c>
      <c r="AQ1322" s="42" t="str">
        <f t="shared" si="104"/>
        <v>NO</v>
      </c>
    </row>
    <row r="1323" spans="1:43" x14ac:dyDescent="0.3">
      <c r="A1323" s="38">
        <f>IF('query (10)'!A1323="","",'query (10)'!A1323)</f>
        <v>1509</v>
      </c>
      <c r="B1323" s="38">
        <f>IF('query (10)'!B1323="","",'query (10)'!B1323)</f>
        <v>19162</v>
      </c>
      <c r="C1323" s="38" t="str">
        <f>TRIM(UPPER('query (10)'!M1323))</f>
        <v>CH-951</v>
      </c>
      <c r="D1323" s="38" t="str">
        <f>TRIM(UPPER(IFERROR(_xlfn.TEXTBEFORE('query (10)'!L1323,"("),'query (10)'!L1323)))</f>
        <v>OUTER / INNER EDDY CURRENT TESTER MACHINE</v>
      </c>
      <c r="E1323" s="38" t="str">
        <f>IFERROR(TRIM(UPPER(_xlfn.TEXTBEFORE(_xlfn.TEXTAFTER('query (10)'!L1323,"("),")"))),"")</f>
        <v/>
      </c>
      <c r="F1323" s="38" t="str">
        <f>TRIM('query (10)'!K1323)</f>
        <v>KWD6</v>
      </c>
      <c r="G1323" s="38" t="str">
        <f>IF('query (10)'!J1323="","",'query (10)'!J1323)</f>
        <v>Electrical Control</v>
      </c>
      <c r="H1323" s="38" t="str">
        <f>TRIM(UPPER('query (10)'!J1323))</f>
        <v>ELECTRICAL CONTROL</v>
      </c>
      <c r="I1323" s="38" t="str">
        <f>IF('query (10)'!F1323="","",'query (10)'!F1323)</f>
        <v>Time-based Maintenance</v>
      </c>
      <c r="J1323" s="38" t="str">
        <f>IF('query (10)'!F1323="","",IFERROR(INDEX(Cleaning_Rules!$B$14:$B$17,MATCH(TRIM('query (10)'!F1323),Cleaning_Rules!$A$14:$A$17,0)),"UNKNOWN"))</f>
        <v>TBM</v>
      </c>
      <c r="K1323" s="38" t="str">
        <f>IF('query (10)'!G1323="","",'query (10)'!G1323)</f>
        <v>เสร็จสิ้น</v>
      </c>
      <c r="L1323" s="38" t="str">
        <f>IF('query (10)'!G1323="","MISSING",IFERROR(INDEX(Cleaning_Rules!$B$5:$B$10,MATCH(TRIM('query (10)'!G1323),Cleaning_Rules!$A$5:$A$10,0)),"UNKNOWN"))</f>
        <v>COMPLETED</v>
      </c>
      <c r="M1323" s="38" t="str">
        <f>IF('query (10)'!I1323="","",'query (10)'!I1323)</f>
        <v>Electrical</v>
      </c>
      <c r="N1323" s="38" t="str">
        <f>IF('query (10)'!O1323="","",'query (10)'!O1323)</f>
        <v>Inspection</v>
      </c>
      <c r="O1323" s="38" t="str">
        <f>IF('query (10)'!P1323="","",'query (10)'!P1323)</f>
        <v>Medium</v>
      </c>
      <c r="P1323" s="38" t="str">
        <f>IF('query (10)'!N1323="","",'query (10)'!N1323)</f>
        <v xml:space="preserve"> Check Push botton, Emergency, Lamp, Selector switch
Check Circuit breaker, Power supply, Magnetic, Relay 
Check lens Photo sensor 
Check tight anchor point of Photo sensor
Check Emergency Stop
</v>
      </c>
      <c r="Q1323" s="38" t="str">
        <f>TRIM('query (10)'!N1323)</f>
        <v xml:space="preserve">Check Push botton, Emergency, Lamp, Selector switch
Check Circuit breaker, Power supply, Magnetic, Relay 
Check lens Photo sensor 
Check tight anchor point of Photo sensor
Check Emergency Stop
</v>
      </c>
      <c r="R1323" s="38" t="str">
        <f>TRIM(UPPER('query (10)'!R1323))</f>
        <v/>
      </c>
      <c r="S1323" s="38" t="str">
        <f>TRIM(UPPER('query (10)'!S1323))</f>
        <v/>
      </c>
      <c r="T1323" s="38" t="str">
        <f>IF('query (10)'!Q1323="","",TRIM(UPPER('query (10)'!Q1323)))</f>
        <v/>
      </c>
      <c r="U1323" s="38" t="str">
        <f>IF('query (10)'!T1323="","",'query (10)'!T1323)</f>
        <v/>
      </c>
      <c r="V1323" s="39" t="str">
        <f>IF('query (10)'!T1323="","",IFERROR(VALUE('query (10)'!T1323),""))</f>
        <v/>
      </c>
      <c r="W1323" s="40">
        <f>IF('query (10)'!U1323="","",'query (10)'!U1323)</f>
        <v>0</v>
      </c>
      <c r="X1323" s="39">
        <f>IF('query (10)'!V1323="","",'query (10)'!V1323)</f>
        <v>30</v>
      </c>
      <c r="Y1323" s="41">
        <f>IF('query (10)'!W1323="","",'query (10)'!W1323)</f>
        <v>46059</v>
      </c>
      <c r="Z1323" s="41">
        <f>IF('query (10)'!X1323="","",'query (10)'!X1323)</f>
        <v>46106</v>
      </c>
      <c r="AA1323" s="41">
        <f>IF('query (10)'!Y1323="","",'query (10)'!Y1323)</f>
        <v>46106</v>
      </c>
      <c r="AB1323" s="41">
        <f>IF('query (10)'!Z1323="","",'query (10)'!Z1323)</f>
        <v>46136</v>
      </c>
      <c r="AC1323" s="38" t="str">
        <f>IF(OR('query (10)'!AA1323="",COUNTIF(Cleaning_Rules!$A$21:$A$26,TRIM('query (10)'!AA1323))&gt;0),"",TRIM('query (10)'!AA1323))</f>
        <v/>
      </c>
      <c r="AD1323" s="38" t="str">
        <f>IF('query (10)'!AB1323="","",TRIM(IFERROR(_xlfn.TEXTBEFORE('query (10)'!AB1323,"("),'query (10)'!AB1323)))</f>
        <v>เริ่มซ่อมงาน PM แล้ว รับผิดชอบโดย PONGPITAK SONCHAI</v>
      </c>
      <c r="AE1323" s="38" t="str">
        <f>IFERROR(LOWER(TRIM(_xlfn.TEXTBEFORE(_xlfn.TEXTAFTER('query (10)'!AB1323,"("),")"))),"")</f>
        <v>sonchai-p-6240@nsk.com</v>
      </c>
      <c r="AF1323" s="38" t="str">
        <f>IF('query (10)'!AD1323="","",TRIM('query (10)'!AD1323))</f>
        <v>ณัฐดนัย จุฑาเทพ</v>
      </c>
      <c r="AG1323" s="38" t="str">
        <f>IF('query (10)'!AE1323="","",TRIM('query (10)'!AE1323))</f>
        <v>พงษ์พิทักษ์ ศรไชย</v>
      </c>
      <c r="AH1323" s="38" t="str">
        <f>IF('query (10)'!AF1323="","",IFERROR(VALUE('query (10)'!AF1323),""))</f>
        <v/>
      </c>
      <c r="AI1323" s="38" t="str">
        <f>IF('query (10)'!AG1323="","",TRIM('query (10)'!AG1323))</f>
        <v/>
      </c>
      <c r="AJ1323" s="38" t="str">
        <f>IF('query (10)'!AH1323="","",IFERROR(VALUE('query (10)'!AH1323),""))</f>
        <v/>
      </c>
      <c r="AK1323" s="38" t="str">
        <f>IF('query (10)'!AI1323="","",TRIM('query (10)'!AI1323))</f>
        <v/>
      </c>
      <c r="AL1323" s="42">
        <f t="shared" si="100"/>
        <v>2026</v>
      </c>
      <c r="AM1323" s="42" t="str">
        <f t="shared" si="101"/>
        <v>2026-02</v>
      </c>
      <c r="AN1323" s="42" t="str">
        <f t="shared" ca="1" si="102"/>
        <v/>
      </c>
      <c r="AO1323" s="42" t="str">
        <f t="shared" si="103"/>
        <v>CH-951 | OUTER / INNER EDDY CURRENT TESTER MACHINE | KWD6 | ELECTRICAL CONTROL | Time-based Maintenance | Electrical | Inspection | Medium | Check Push botton, Emergency, Lamp, Selector switch
Check Circuit breaker, Power supply, Magnetic, Relay 
Check lens Photo sensor 
Check tight anchor point of Photo sensor
Check Emergency Stop
 | เริ่มซ่อมงาน PM แล้ว รับผิดชอบโดย PONGPITAK SONCHAI | พงษ์พิทักษ์ ศรไชย</v>
      </c>
      <c r="AP1323" s="42" t="str">
        <f>_xlfn.TEXTJOIN("; ",TRUE,IF(COUNTA('query (10)'!A1323:AK1323)&lt;=6,"NEAR_EMPTY_ROW",""),IF($K1323="","MISSING_STATUS",""),IF(AND($K1323="เสร็จสิ้น",$Z1323=""),"DONE_NO_ACTUAL_DATE",""),IF(AND($I1323="Condition-based Maintenance",$AH1323=""),"CBM_NO_MEASUREMENT",""),IF(OR($X1323="",$X1323=0),"INVALID_PERIOD",""),IF(AND($AA1323&lt;&gt;"",$AB1323&lt;&gt;"",$AB1323&lt;$AA1323),"DATE_SEQUENCE_ERROR",""),IF(AND($AB1323&lt;&gt;"",$AB1323&gt;DATE(2030,12,31)),"DATE_OUTLIER",""),IF($C1323="","MISSING_QRCODE",""),IF($J1323="UNKNOWN","UNKNOWN_PM_TYPE",""),IF($L1323="UNKNOWN","UNKNOWN_STATUS",""))</f>
        <v/>
      </c>
      <c r="AQ1323" s="42" t="str">
        <f t="shared" si="104"/>
        <v>NO</v>
      </c>
    </row>
    <row r="1324" spans="1:43" x14ac:dyDescent="0.3">
      <c r="A1324" s="38">
        <f>IF('query (10)'!A1324="","",'query (10)'!A1324)</f>
        <v>1510</v>
      </c>
      <c r="B1324" s="38">
        <f>IF('query (10)'!B1324="","",'query (10)'!B1324)</f>
        <v>19862</v>
      </c>
      <c r="C1324" s="38" t="str">
        <f>TRIM(UPPER('query (10)'!M1324))</f>
        <v>CH-948</v>
      </c>
      <c r="D1324" s="38" t="str">
        <f>TRIM(UPPER(IFERROR(_xlfn.TEXTBEFORE('query (10)'!L1324,"("),'query (10)'!L1324)))</f>
        <v>OUTER / INNER EDDY CURRENT TESTER MACHINE</v>
      </c>
      <c r="E1324" s="38" t="str">
        <f>IFERROR(TRIM(UPPER(_xlfn.TEXTBEFORE(_xlfn.TEXTAFTER('query (10)'!L1324,"("),")"))),"")</f>
        <v/>
      </c>
      <c r="F1324" s="38" t="str">
        <f>TRIM('query (10)'!K1324)</f>
        <v>KWD7</v>
      </c>
      <c r="G1324" s="38" t="str">
        <f>IF('query (10)'!J1324="","",'query (10)'!J1324)</f>
        <v>Electrical Control</v>
      </c>
      <c r="H1324" s="38" t="str">
        <f>TRIM(UPPER('query (10)'!J1324))</f>
        <v>ELECTRICAL CONTROL</v>
      </c>
      <c r="I1324" s="38" t="str">
        <f>IF('query (10)'!F1324="","",'query (10)'!F1324)</f>
        <v>Time-based Maintenance</v>
      </c>
      <c r="J1324" s="38" t="str">
        <f>IF('query (10)'!F1324="","",IFERROR(INDEX(Cleaning_Rules!$B$14:$B$17,MATCH(TRIM('query (10)'!F1324),Cleaning_Rules!$A$14:$A$17,0)),"UNKNOWN"))</f>
        <v>TBM</v>
      </c>
      <c r="K1324" s="38" t="str">
        <f>IF('query (10)'!G1324="","",'query (10)'!G1324)</f>
        <v>เสร็จสิ้น</v>
      </c>
      <c r="L1324" s="38" t="str">
        <f>IF('query (10)'!G1324="","MISSING",IFERROR(INDEX(Cleaning_Rules!$B$5:$B$10,MATCH(TRIM('query (10)'!G1324),Cleaning_Rules!$A$5:$A$10,0)),"UNKNOWN"))</f>
        <v>COMPLETED</v>
      </c>
      <c r="M1324" s="38" t="str">
        <f>IF('query (10)'!I1324="","",'query (10)'!I1324)</f>
        <v>Electrical</v>
      </c>
      <c r="N1324" s="38" t="str">
        <f>IF('query (10)'!O1324="","",'query (10)'!O1324)</f>
        <v>Inspection</v>
      </c>
      <c r="O1324" s="38" t="str">
        <f>IF('query (10)'!P1324="","",'query (10)'!P1324)</f>
        <v>Medium</v>
      </c>
      <c r="P1324" s="38" t="str">
        <f>IF('query (10)'!N1324="","",'query (10)'!N1324)</f>
        <v xml:space="preserve"> Check Push botton, Emergency, Lamp, Selector switch
Check Circuit breaker, Power supply, Magnetic, Relay 
Check lens Photo sensor 
Check tight anchor point of Photo sensor
Check Emergency Stop
</v>
      </c>
      <c r="Q1324" s="38" t="str">
        <f>TRIM('query (10)'!N1324)</f>
        <v xml:space="preserve">Check Push botton, Emergency, Lamp, Selector switch
Check Circuit breaker, Power supply, Magnetic, Relay 
Check lens Photo sensor 
Check tight anchor point of Photo sensor
Check Emergency Stop
</v>
      </c>
      <c r="R1324" s="38" t="str">
        <f>TRIM(UPPER('query (10)'!R1324))</f>
        <v/>
      </c>
      <c r="S1324" s="38" t="str">
        <f>TRIM(UPPER('query (10)'!S1324))</f>
        <v/>
      </c>
      <c r="T1324" s="38" t="str">
        <f>IF('query (10)'!Q1324="","",TRIM(UPPER('query (10)'!Q1324)))</f>
        <v/>
      </c>
      <c r="U1324" s="38" t="str">
        <f>IF('query (10)'!T1324="","",'query (10)'!T1324)</f>
        <v/>
      </c>
      <c r="V1324" s="39" t="str">
        <f>IF('query (10)'!T1324="","",IFERROR(VALUE('query (10)'!T1324),""))</f>
        <v/>
      </c>
      <c r="W1324" s="40">
        <f>IF('query (10)'!U1324="","",'query (10)'!U1324)</f>
        <v>0</v>
      </c>
      <c r="X1324" s="39">
        <f>IF('query (10)'!V1324="","",'query (10)'!V1324)</f>
        <v>30</v>
      </c>
      <c r="Y1324" s="41">
        <f>IF('query (10)'!W1324="","",'query (10)'!W1324)</f>
        <v>46060</v>
      </c>
      <c r="Z1324" s="41">
        <f>IF('query (10)'!X1324="","",'query (10)'!X1324)</f>
        <v>46184</v>
      </c>
      <c r="AA1324" s="41">
        <f>IF('query (10)'!Y1324="","",'query (10)'!Y1324)</f>
        <v>46184</v>
      </c>
      <c r="AB1324" s="41">
        <f>IF('query (10)'!Z1324="","",'query (10)'!Z1324)</f>
        <v>46214</v>
      </c>
      <c r="AC1324" s="38" t="str">
        <f>IF(OR('query (10)'!AA1324="",COUNTIF(Cleaning_Rules!$A$21:$A$26,TRIM('query (10)'!AA1324))&gt;0),"",TRIM('query (10)'!AA1324))</f>
        <v/>
      </c>
      <c r="AD1324" s="38" t="str">
        <f>IF('query (10)'!AB1324="","",TRIM(IFERROR(_xlfn.TEXTBEFORE('query (10)'!AB1324,"("),'query (10)'!AB1324)))</f>
        <v>เริ่มซ่อมงาน PM แล้ว รับผิดชอบโดย NATDANAI JUTHATHEP</v>
      </c>
      <c r="AE1324" s="38" t="str">
        <f>IFERROR(LOWER(TRIM(_xlfn.TEXTBEFORE(_xlfn.TEXTAFTER('query (10)'!AB1324,"("),")"))),"")</f>
        <v>juthathep-n-4697@nsk.com</v>
      </c>
      <c r="AF1324" s="38" t="str">
        <f>IF('query (10)'!AD1324="","",TRIM('query (10)'!AD1324))</f>
        <v>ณัฐดนัย จุฑาเทพ</v>
      </c>
      <c r="AG1324" s="38" t="str">
        <f>IF('query (10)'!AE1324="","",TRIM('query (10)'!AE1324))</f>
        <v>ณัฐดนัย จุฑาเทพ</v>
      </c>
      <c r="AH1324" s="38" t="str">
        <f>IF('query (10)'!AF1324="","",IFERROR(VALUE('query (10)'!AF1324),""))</f>
        <v/>
      </c>
      <c r="AI1324" s="38" t="str">
        <f>IF('query (10)'!AG1324="","",TRIM('query (10)'!AG1324))</f>
        <v/>
      </c>
      <c r="AJ1324" s="38" t="str">
        <f>IF('query (10)'!AH1324="","",IFERROR(VALUE('query (10)'!AH1324),""))</f>
        <v/>
      </c>
      <c r="AK1324" s="38" t="str">
        <f>IF('query (10)'!AI1324="","",TRIM('query (10)'!AI1324))</f>
        <v/>
      </c>
      <c r="AL1324" s="42">
        <f t="shared" si="100"/>
        <v>2026</v>
      </c>
      <c r="AM1324" s="42" t="str">
        <f t="shared" si="101"/>
        <v>2026-02</v>
      </c>
      <c r="AN1324" s="42" t="str">
        <f t="shared" ca="1" si="102"/>
        <v/>
      </c>
      <c r="AO1324" s="42" t="str">
        <f t="shared" si="103"/>
        <v>CH-948 | OUTER / INNER EDDY CURRENT TESTER MACHINE | KWD7 | ELECTRICAL CONTROL | Time-based Maintenance | Electrical | Inspection | Medium | Check Push botton, Emergency, Lamp, Selector switch
Check Circuit breaker, Power supply, Magnetic, Relay 
Check lens Photo sensor 
Check tight anchor point of Photo sensor
Check Emergency Stop
 | เริ่มซ่อมงาน PM แล้ว รับผิดชอบโดย NATDANAI JUTHATHEP | ณัฐดนัย จุฑาเทพ</v>
      </c>
      <c r="AP1324" s="42" t="str">
        <f>_xlfn.TEXTJOIN("; ",TRUE,IF(COUNTA('query (10)'!A1324:AK1324)&lt;=6,"NEAR_EMPTY_ROW",""),IF($K1324="","MISSING_STATUS",""),IF(AND($K1324="เสร็จสิ้น",$Z1324=""),"DONE_NO_ACTUAL_DATE",""),IF(AND($I1324="Condition-based Maintenance",$AH1324=""),"CBM_NO_MEASUREMENT",""),IF(OR($X1324="",$X1324=0),"INVALID_PERIOD",""),IF(AND($AA1324&lt;&gt;"",$AB1324&lt;&gt;"",$AB1324&lt;$AA1324),"DATE_SEQUENCE_ERROR",""),IF(AND($AB1324&lt;&gt;"",$AB1324&gt;DATE(2030,12,31)),"DATE_OUTLIER",""),IF($C1324="","MISSING_QRCODE",""),IF($J1324="UNKNOWN","UNKNOWN_PM_TYPE",""),IF($L1324="UNKNOWN","UNKNOWN_STATUS",""))</f>
        <v/>
      </c>
      <c r="AQ1324" s="42" t="str">
        <f t="shared" si="104"/>
        <v>NO</v>
      </c>
    </row>
    <row r="1325" spans="1:43" x14ac:dyDescent="0.3">
      <c r="A1325" s="38">
        <f>IF('query (10)'!A1325="","",'query (10)'!A1325)</f>
        <v>1511</v>
      </c>
      <c r="B1325" s="38" t="str">
        <f>IF('query (10)'!B1325="","",'query (10)'!B1325)</f>
        <v/>
      </c>
      <c r="C1325" s="38" t="str">
        <f>TRIM(UPPER('query (10)'!M1325))</f>
        <v>CH-961</v>
      </c>
      <c r="D1325" s="38" t="str">
        <f>TRIM(UPPER(IFERROR(_xlfn.TEXTBEFORE('query (10)'!L1325,"("),'query (10)'!L1325)))</f>
        <v>OUTER / INNER EDDY CURRENT TESTER MACHINE</v>
      </c>
      <c r="E1325" s="38" t="str">
        <f>IFERROR(TRIM(UPPER(_xlfn.TEXTBEFORE(_xlfn.TEXTAFTER('query (10)'!L1325,"("),")"))),"")</f>
        <v/>
      </c>
      <c r="F1325" s="38" t="str">
        <f>TRIM('query (10)'!K1325)</f>
        <v>KWD2</v>
      </c>
      <c r="G1325" s="38" t="str">
        <f>IF('query (10)'!J1325="","",'query (10)'!J1325)</f>
        <v>Electrical Control</v>
      </c>
      <c r="H1325" s="38" t="str">
        <f>TRIM(UPPER('query (10)'!J1325))</f>
        <v>ELECTRICAL CONTROL</v>
      </c>
      <c r="I1325" s="38" t="str">
        <f>IF('query (10)'!F1325="","",'query (10)'!F1325)</f>
        <v>Time-based Maintenance</v>
      </c>
      <c r="J1325" s="38" t="str">
        <f>IF('query (10)'!F1325="","",IFERROR(INDEX(Cleaning_Rules!$B$14:$B$17,MATCH(TRIM('query (10)'!F1325),Cleaning_Rules!$A$14:$A$17,0)),"UNKNOWN"))</f>
        <v>TBM</v>
      </c>
      <c r="K1325" s="38" t="str">
        <f>IF('query (10)'!G1325="","",'query (10)'!G1325)</f>
        <v>แผนใหม่</v>
      </c>
      <c r="L1325" s="38" t="str">
        <f>IF('query (10)'!G1325="","MISSING",IFERROR(INDEX(Cleaning_Rules!$B$5:$B$10,MATCH(TRIM('query (10)'!G1325),Cleaning_Rules!$A$5:$A$10,0)),"UNKNOWN"))</f>
        <v>NEW_PLAN</v>
      </c>
      <c r="M1325" s="38" t="str">
        <f>IF('query (10)'!I1325="","",'query (10)'!I1325)</f>
        <v>Electrical</v>
      </c>
      <c r="N1325" s="38" t="str">
        <f>IF('query (10)'!O1325="","",'query (10)'!O1325)</f>
        <v>Inspection</v>
      </c>
      <c r="O1325" s="38" t="str">
        <f>IF('query (10)'!P1325="","",'query (10)'!P1325)</f>
        <v>Medium</v>
      </c>
      <c r="P1325" s="38" t="str">
        <f>IF('query (10)'!N1325="","",'query (10)'!N1325)</f>
        <v xml:space="preserve">Check Touch screen 
Check Cable and Connector
Check oil leak in Control Panel
Check Wire insulation of Reed Switch
Check Connecting Pole of Reed Switch
</v>
      </c>
      <c r="Q1325" s="38" t="str">
        <f>TRIM('query (10)'!N1325)</f>
        <v xml:space="preserve">Check Touch screen 
Check Cable and Connector
Check oil leak in Control Panel
Check Wire insulation of Reed Switch
Check Connecting Pole of Reed Switch
</v>
      </c>
      <c r="R1325" s="38" t="str">
        <f>TRIM(UPPER('query (10)'!R1325))</f>
        <v/>
      </c>
      <c r="S1325" s="38" t="str">
        <f>TRIM(UPPER('query (10)'!S1325))</f>
        <v/>
      </c>
      <c r="T1325" s="38" t="str">
        <f>IF('query (10)'!Q1325="","",TRIM(UPPER('query (10)'!Q1325)))</f>
        <v/>
      </c>
      <c r="U1325" s="38" t="str">
        <f>IF('query (10)'!T1325="","",'query (10)'!T1325)</f>
        <v/>
      </c>
      <c r="V1325" s="39" t="str">
        <f>IF('query (10)'!T1325="","",IFERROR(VALUE('query (10)'!T1325),""))</f>
        <v/>
      </c>
      <c r="W1325" s="40">
        <f>IF('query (10)'!U1325="","",'query (10)'!U1325)</f>
        <v>0</v>
      </c>
      <c r="X1325" s="39">
        <f>IF('query (10)'!V1325="","",'query (10)'!V1325)</f>
        <v>90</v>
      </c>
      <c r="Y1325" s="41">
        <f>IF('query (10)'!W1325="","",'query (10)'!W1325)</f>
        <v>46055</v>
      </c>
      <c r="Z1325" s="41" t="str">
        <f>IF('query (10)'!X1325="","",'query (10)'!X1325)</f>
        <v/>
      </c>
      <c r="AA1325" s="41">
        <f>IF('query (10)'!Y1325="","",'query (10)'!Y1325)</f>
        <v>46055</v>
      </c>
      <c r="AB1325" s="41">
        <f>IF('query (10)'!Z1325="","",'query (10)'!Z1325)</f>
        <v>46145</v>
      </c>
      <c r="AC1325" s="38" t="str">
        <f>IF(OR('query (10)'!AA1325="",COUNTIF(Cleaning_Rules!$A$21:$A$26,TRIM('query (10)'!AA1325))&gt;0),"",TRIM('query (10)'!AA1325))</f>
        <v/>
      </c>
      <c r="AD1325" s="38" t="str">
        <f>IF('query (10)'!AB1325="","",TRIM(IFERROR(_xlfn.TEXTBEFORE('query (10)'!AB1325,"("),'query (10)'!AB1325)))</f>
        <v/>
      </c>
      <c r="AE1325" s="38" t="str">
        <f>IFERROR(LOWER(TRIM(_xlfn.TEXTBEFORE(_xlfn.TEXTAFTER('query (10)'!AB1325,"("),")"))),"")</f>
        <v/>
      </c>
      <c r="AF1325" s="38" t="str">
        <f>IF('query (10)'!AD1325="","",TRIM('query (10)'!AD1325))</f>
        <v>ณัฐดนัย จุฑาเทพ</v>
      </c>
      <c r="AG1325" s="38" t="str">
        <f>IF('query (10)'!AE1325="","",TRIM('query (10)'!AE1325))</f>
        <v>ณัฐดนัย จุฑาเทพ</v>
      </c>
      <c r="AH1325" s="38" t="str">
        <f>IF('query (10)'!AF1325="","",IFERROR(VALUE('query (10)'!AF1325),""))</f>
        <v/>
      </c>
      <c r="AI1325" s="38" t="str">
        <f>IF('query (10)'!AG1325="","",TRIM('query (10)'!AG1325))</f>
        <v/>
      </c>
      <c r="AJ1325" s="38" t="str">
        <f>IF('query (10)'!AH1325="","",IFERROR(VALUE('query (10)'!AH1325),""))</f>
        <v/>
      </c>
      <c r="AK1325" s="38" t="str">
        <f>IF('query (10)'!AI1325="","",TRIM('query (10)'!AI1325))</f>
        <v/>
      </c>
      <c r="AL1325" s="42">
        <f t="shared" si="100"/>
        <v>2026</v>
      </c>
      <c r="AM1325" s="42" t="str">
        <f t="shared" si="101"/>
        <v>2026-02</v>
      </c>
      <c r="AN1325" s="42" t="str">
        <f t="shared" ca="1" si="102"/>
        <v>OVERDUE</v>
      </c>
      <c r="AO1325" s="42" t="str">
        <f t="shared" si="103"/>
        <v>CH-961 | OUTER / INNER EDDY CURRENT TESTER MACHINE | KWD2 | ELECTRICAL CONTROL | Time-based Maintenance | Electrical | Inspection | Medium | Check Touch screen 
Check Cable and Connector
Check oil leak in Control Panel
Check Wire insulation of Reed Switch
Check Connecting Pole of Reed Switch
 | ณัฐดนัย จุฑาเทพ</v>
      </c>
      <c r="AP1325" s="42" t="str">
        <f>_xlfn.TEXTJOIN("; ",TRUE,IF(COUNTA('query (10)'!A1325:AK1325)&lt;=6,"NEAR_EMPTY_ROW",""),IF($K1325="","MISSING_STATUS",""),IF(AND($K1325="เสร็จสิ้น",$Z1325=""),"DONE_NO_ACTUAL_DATE",""),IF(AND($I1325="Condition-based Maintenance",$AH1325=""),"CBM_NO_MEASUREMENT",""),IF(OR($X1325="",$X1325=0),"INVALID_PERIOD",""),IF(AND($AA1325&lt;&gt;"",$AB1325&lt;&gt;"",$AB1325&lt;$AA1325),"DATE_SEQUENCE_ERROR",""),IF(AND($AB1325&lt;&gt;"",$AB1325&gt;DATE(2030,12,31)),"DATE_OUTLIER",""),IF($C1325="","MISSING_QRCODE",""),IF($J1325="UNKNOWN","UNKNOWN_PM_TYPE",""),IF($L1325="UNKNOWN","UNKNOWN_STATUS",""))</f>
        <v/>
      </c>
      <c r="AQ1325" s="42" t="str">
        <f t="shared" si="104"/>
        <v>NO</v>
      </c>
    </row>
    <row r="1326" spans="1:43" x14ac:dyDescent="0.3">
      <c r="A1326" s="38">
        <f>IF('query (10)'!A1326="","",'query (10)'!A1326)</f>
        <v>1513</v>
      </c>
      <c r="B1326" s="38">
        <f>IF('query (10)'!B1326="","",'query (10)'!B1326)</f>
        <v>19943</v>
      </c>
      <c r="C1326" s="38" t="str">
        <f>TRIM(UPPER('query (10)'!M1326))</f>
        <v>CH-959</v>
      </c>
      <c r="D1326" s="38" t="str">
        <f>TRIM(UPPER(IFERROR(_xlfn.TEXTBEFORE('query (10)'!L1326,"("),'query (10)'!L1326)))</f>
        <v>OUTER / INNER EDDY CURRENT TESTER MACHINE</v>
      </c>
      <c r="E1326" s="38" t="str">
        <f>IFERROR(TRIM(UPPER(_xlfn.TEXTBEFORE(_xlfn.TEXTAFTER('query (10)'!L1326,"("),")"))),"")</f>
        <v/>
      </c>
      <c r="F1326" s="38" t="str">
        <f>TRIM('query (10)'!K1326)</f>
        <v>KWD3</v>
      </c>
      <c r="G1326" s="38" t="str">
        <f>IF('query (10)'!J1326="","",'query (10)'!J1326)</f>
        <v>Electrical Control</v>
      </c>
      <c r="H1326" s="38" t="str">
        <f>TRIM(UPPER('query (10)'!J1326))</f>
        <v>ELECTRICAL CONTROL</v>
      </c>
      <c r="I1326" s="38" t="str">
        <f>IF('query (10)'!F1326="","",'query (10)'!F1326)</f>
        <v>Time-based Maintenance</v>
      </c>
      <c r="J1326" s="38" t="str">
        <f>IF('query (10)'!F1326="","",IFERROR(INDEX(Cleaning_Rules!$B$14:$B$17,MATCH(TRIM('query (10)'!F1326),Cleaning_Rules!$A$14:$A$17,0)),"UNKNOWN"))</f>
        <v>TBM</v>
      </c>
      <c r="K1326" s="38" t="str">
        <f>IF('query (10)'!G1326="","",'query (10)'!G1326)</f>
        <v>เสร็จสิ้น</v>
      </c>
      <c r="L1326" s="38" t="str">
        <f>IF('query (10)'!G1326="","MISSING",IFERROR(INDEX(Cleaning_Rules!$B$5:$B$10,MATCH(TRIM('query (10)'!G1326),Cleaning_Rules!$A$5:$A$10,0)),"UNKNOWN"))</f>
        <v>COMPLETED</v>
      </c>
      <c r="M1326" s="38" t="str">
        <f>IF('query (10)'!I1326="","",'query (10)'!I1326)</f>
        <v>Electrical</v>
      </c>
      <c r="N1326" s="38" t="str">
        <f>IF('query (10)'!O1326="","",'query (10)'!O1326)</f>
        <v>Inspection</v>
      </c>
      <c r="O1326" s="38" t="str">
        <f>IF('query (10)'!P1326="","",'query (10)'!P1326)</f>
        <v>Medium</v>
      </c>
      <c r="P1326" s="38" t="str">
        <f>IF('query (10)'!N1326="","",'query (10)'!N1326)</f>
        <v xml:space="preserve">Check Touch screen 
Check Cable and Connector
Check oil leak in Control Panel
Check Wire insulation of Reed Switch
Check Connecting Pole of Reed Switch
</v>
      </c>
      <c r="Q1326" s="38" t="str">
        <f>TRIM('query (10)'!N1326)</f>
        <v xml:space="preserve">Check Touch screen 
Check Cable and Connector
Check oil leak in Control Panel
Check Wire insulation of Reed Switch
Check Connecting Pole of Reed Switch
</v>
      </c>
      <c r="R1326" s="38" t="str">
        <f>TRIM(UPPER('query (10)'!R1326))</f>
        <v/>
      </c>
      <c r="S1326" s="38" t="str">
        <f>TRIM(UPPER('query (10)'!S1326))</f>
        <v/>
      </c>
      <c r="T1326" s="38" t="str">
        <f>IF('query (10)'!Q1326="","",TRIM(UPPER('query (10)'!Q1326)))</f>
        <v/>
      </c>
      <c r="U1326" s="38" t="str">
        <f>IF('query (10)'!T1326="","",'query (10)'!T1326)</f>
        <v/>
      </c>
      <c r="V1326" s="39" t="str">
        <f>IF('query (10)'!T1326="","",IFERROR(VALUE('query (10)'!T1326),""))</f>
        <v/>
      </c>
      <c r="W1326" s="40">
        <f>IF('query (10)'!U1326="","",'query (10)'!U1326)</f>
        <v>0</v>
      </c>
      <c r="X1326" s="39">
        <f>IF('query (10)'!V1326="","",'query (10)'!V1326)</f>
        <v>90</v>
      </c>
      <c r="Y1326" s="41">
        <f>IF('query (10)'!W1326="","",'query (10)'!W1326)</f>
        <v>46056</v>
      </c>
      <c r="Z1326" s="41">
        <f>IF('query (10)'!X1326="","",'query (10)'!X1326)</f>
        <v>46141</v>
      </c>
      <c r="AA1326" s="41">
        <f>IF('query (10)'!Y1326="","",'query (10)'!Y1326)</f>
        <v>46141</v>
      </c>
      <c r="AB1326" s="41">
        <f>IF('query (10)'!Z1326="","",'query (10)'!Z1326)</f>
        <v>46231</v>
      </c>
      <c r="AC1326" s="38" t="str">
        <f>IF(OR('query (10)'!AA1326="",COUNTIF(Cleaning_Rules!$A$21:$A$26,TRIM('query (10)'!AA1326))&gt;0),"",TRIM('query (10)'!AA1326))</f>
        <v/>
      </c>
      <c r="AD1326" s="38" t="str">
        <f>IF('query (10)'!AB1326="","",TRIM(IFERROR(_xlfn.TEXTBEFORE('query (10)'!AB1326,"("),'query (10)'!AB1326)))</f>
        <v>เริ่มซ่อมงาน PM แล้ว รับผิดชอบโดย PONGPITAK SONCHAI</v>
      </c>
      <c r="AE1326" s="38" t="str">
        <f>IFERROR(LOWER(TRIM(_xlfn.TEXTBEFORE(_xlfn.TEXTAFTER('query (10)'!AB1326,"("),")"))),"")</f>
        <v>sonchai-p-6240@nsk.com</v>
      </c>
      <c r="AF1326" s="38" t="str">
        <f>IF('query (10)'!AD1326="","",TRIM('query (10)'!AD1326))</f>
        <v>ณัฐดนัย จุฑาเทพ</v>
      </c>
      <c r="AG1326" s="38" t="str">
        <f>IF('query (10)'!AE1326="","",TRIM('query (10)'!AE1326))</f>
        <v>พงษ์พิทักษ์ ศรไชย</v>
      </c>
      <c r="AH1326" s="38" t="str">
        <f>IF('query (10)'!AF1326="","",IFERROR(VALUE('query (10)'!AF1326),""))</f>
        <v/>
      </c>
      <c r="AI1326" s="38" t="str">
        <f>IF('query (10)'!AG1326="","",TRIM('query (10)'!AG1326))</f>
        <v/>
      </c>
      <c r="AJ1326" s="38" t="str">
        <f>IF('query (10)'!AH1326="","",IFERROR(VALUE('query (10)'!AH1326),""))</f>
        <v/>
      </c>
      <c r="AK1326" s="38" t="str">
        <f>IF('query (10)'!AI1326="","",TRIM('query (10)'!AI1326))</f>
        <v/>
      </c>
      <c r="AL1326" s="42">
        <f t="shared" si="100"/>
        <v>2026</v>
      </c>
      <c r="AM1326" s="42" t="str">
        <f t="shared" si="101"/>
        <v>2026-02</v>
      </c>
      <c r="AN1326" s="42" t="str">
        <f t="shared" ca="1" si="102"/>
        <v/>
      </c>
      <c r="AO1326" s="42" t="str">
        <f t="shared" si="103"/>
        <v>CH-959 | OUTER / INNER EDDY CURRENT TESTER MACHINE | KWD3 | ELECTRICAL CONTROL | Time-based Maintenance | Electrical | Inspection | Medium | Check Touch screen 
Check Cable and Connector
Check oil leak in Control Panel
Check Wire insulation of Reed Switch
Check Connecting Pole of Reed Switch
 | เริ่มซ่อมงาน PM แล้ว รับผิดชอบโดย PONGPITAK SONCHAI | พงษ์พิทักษ์ ศรไชย</v>
      </c>
      <c r="AP1326" s="42" t="str">
        <f>_xlfn.TEXTJOIN("; ",TRUE,IF(COUNTA('query (10)'!A1326:AK1326)&lt;=6,"NEAR_EMPTY_ROW",""),IF($K1326="","MISSING_STATUS",""),IF(AND($K1326="เสร็จสิ้น",$Z1326=""),"DONE_NO_ACTUAL_DATE",""),IF(AND($I1326="Condition-based Maintenance",$AH1326=""),"CBM_NO_MEASUREMENT",""),IF(OR($X1326="",$X1326=0),"INVALID_PERIOD",""),IF(AND($AA1326&lt;&gt;"",$AB1326&lt;&gt;"",$AB1326&lt;$AA1326),"DATE_SEQUENCE_ERROR",""),IF(AND($AB1326&lt;&gt;"",$AB1326&gt;DATE(2030,12,31)),"DATE_OUTLIER",""),IF($C1326="","MISSING_QRCODE",""),IF($J1326="UNKNOWN","UNKNOWN_PM_TYPE",""),IF($L1326="UNKNOWN","UNKNOWN_STATUS",""))</f>
        <v/>
      </c>
      <c r="AQ1326" s="42" t="str">
        <f t="shared" si="104"/>
        <v>NO</v>
      </c>
    </row>
    <row r="1327" spans="1:43" x14ac:dyDescent="0.3">
      <c r="A1327" s="38">
        <f>IF('query (10)'!A1327="","",'query (10)'!A1327)</f>
        <v>1514</v>
      </c>
      <c r="B1327" s="38" t="str">
        <f>IF('query (10)'!B1327="","",'query (10)'!B1327)</f>
        <v/>
      </c>
      <c r="C1327" s="38" t="str">
        <f>TRIM(UPPER('query (10)'!M1327))</f>
        <v>CH-958</v>
      </c>
      <c r="D1327" s="38" t="str">
        <f>TRIM(UPPER(IFERROR(_xlfn.TEXTBEFORE('query (10)'!L1327,"("),'query (10)'!L1327)))</f>
        <v>OUTER / INNER EDDY CURRENT TERTER MACHINE</v>
      </c>
      <c r="E1327" s="38" t="str">
        <f>IFERROR(TRIM(UPPER(_xlfn.TEXTBEFORE(_xlfn.TEXTAFTER('query (10)'!L1327,"("),")"))),"")</f>
        <v/>
      </c>
      <c r="F1327" s="38" t="str">
        <f>TRIM('query (10)'!K1327)</f>
        <v>KWD4</v>
      </c>
      <c r="G1327" s="38" t="str">
        <f>IF('query (10)'!J1327="","",'query (10)'!J1327)</f>
        <v>Electrical Control</v>
      </c>
      <c r="H1327" s="38" t="str">
        <f>TRIM(UPPER('query (10)'!J1327))</f>
        <v>ELECTRICAL CONTROL</v>
      </c>
      <c r="I1327" s="38" t="str">
        <f>IF('query (10)'!F1327="","",'query (10)'!F1327)</f>
        <v>Time-based Maintenance</v>
      </c>
      <c r="J1327" s="38" t="str">
        <f>IF('query (10)'!F1327="","",IFERROR(INDEX(Cleaning_Rules!$B$14:$B$17,MATCH(TRIM('query (10)'!F1327),Cleaning_Rules!$A$14:$A$17,0)),"UNKNOWN"))</f>
        <v>TBM</v>
      </c>
      <c r="K1327" s="38" t="str">
        <f>IF('query (10)'!G1327="","",'query (10)'!G1327)</f>
        <v>แผนใหม่</v>
      </c>
      <c r="L1327" s="38" t="str">
        <f>IF('query (10)'!G1327="","MISSING",IFERROR(INDEX(Cleaning_Rules!$B$5:$B$10,MATCH(TRIM('query (10)'!G1327),Cleaning_Rules!$A$5:$A$10,0)),"UNKNOWN"))</f>
        <v>NEW_PLAN</v>
      </c>
      <c r="M1327" s="38" t="str">
        <f>IF('query (10)'!I1327="","",'query (10)'!I1327)</f>
        <v>Electrical</v>
      </c>
      <c r="N1327" s="38" t="str">
        <f>IF('query (10)'!O1327="","",'query (10)'!O1327)</f>
        <v>Inspection</v>
      </c>
      <c r="O1327" s="38" t="str">
        <f>IF('query (10)'!P1327="","",'query (10)'!P1327)</f>
        <v>Medium</v>
      </c>
      <c r="P1327" s="38" t="str">
        <f>IF('query (10)'!N1327="","",'query (10)'!N1327)</f>
        <v xml:space="preserve">Check Touch screen 
Check Cable and Connector
Check oil leak in Control Panel
Check Wire insulation of Reed Switch
Check Connecting Pole of Reed Switch
</v>
      </c>
      <c r="Q1327" s="38" t="str">
        <f>TRIM('query (10)'!N1327)</f>
        <v xml:space="preserve">Check Touch screen 
Check Cable and Connector
Check oil leak in Control Panel
Check Wire insulation of Reed Switch
Check Connecting Pole of Reed Switch
</v>
      </c>
      <c r="R1327" s="38" t="str">
        <f>TRIM(UPPER('query (10)'!R1327))</f>
        <v/>
      </c>
      <c r="S1327" s="38" t="str">
        <f>TRIM(UPPER('query (10)'!S1327))</f>
        <v/>
      </c>
      <c r="T1327" s="38" t="str">
        <f>IF('query (10)'!Q1327="","",TRIM(UPPER('query (10)'!Q1327)))</f>
        <v/>
      </c>
      <c r="U1327" s="38" t="str">
        <f>IF('query (10)'!T1327="","",'query (10)'!T1327)</f>
        <v/>
      </c>
      <c r="V1327" s="39" t="str">
        <f>IF('query (10)'!T1327="","",IFERROR(VALUE('query (10)'!T1327),""))</f>
        <v/>
      </c>
      <c r="W1327" s="40">
        <f>IF('query (10)'!U1327="","",'query (10)'!U1327)</f>
        <v>0</v>
      </c>
      <c r="X1327" s="39">
        <f>IF('query (10)'!V1327="","",'query (10)'!V1327)</f>
        <v>90</v>
      </c>
      <c r="Y1327" s="41">
        <f>IF('query (10)'!W1327="","",'query (10)'!W1327)</f>
        <v>46057</v>
      </c>
      <c r="Z1327" s="41" t="str">
        <f>IF('query (10)'!X1327="","",'query (10)'!X1327)</f>
        <v/>
      </c>
      <c r="AA1327" s="41">
        <f>IF('query (10)'!Y1327="","",'query (10)'!Y1327)</f>
        <v>46057</v>
      </c>
      <c r="AB1327" s="41">
        <f>IF('query (10)'!Z1327="","",'query (10)'!Z1327)</f>
        <v>46147</v>
      </c>
      <c r="AC1327" s="38" t="str">
        <f>IF(OR('query (10)'!AA1327="",COUNTIF(Cleaning_Rules!$A$21:$A$26,TRIM('query (10)'!AA1327))&gt;0),"",TRIM('query (10)'!AA1327))</f>
        <v/>
      </c>
      <c r="AD1327" s="38" t="str">
        <f>IF('query (10)'!AB1327="","",TRIM(IFERROR(_xlfn.TEXTBEFORE('query (10)'!AB1327,"("),'query (10)'!AB1327)))</f>
        <v/>
      </c>
      <c r="AE1327" s="38" t="str">
        <f>IFERROR(LOWER(TRIM(_xlfn.TEXTBEFORE(_xlfn.TEXTAFTER('query (10)'!AB1327,"("),")"))),"")</f>
        <v/>
      </c>
      <c r="AF1327" s="38" t="str">
        <f>IF('query (10)'!AD1327="","",TRIM('query (10)'!AD1327))</f>
        <v>ณัฐดนัย จุฑาเทพ</v>
      </c>
      <c r="AG1327" s="38" t="str">
        <f>IF('query (10)'!AE1327="","",TRIM('query (10)'!AE1327))</f>
        <v>ณัฐดนัย จุฑาเทพ</v>
      </c>
      <c r="AH1327" s="38" t="str">
        <f>IF('query (10)'!AF1327="","",IFERROR(VALUE('query (10)'!AF1327),""))</f>
        <v/>
      </c>
      <c r="AI1327" s="38" t="str">
        <f>IF('query (10)'!AG1327="","",TRIM('query (10)'!AG1327))</f>
        <v/>
      </c>
      <c r="AJ1327" s="38" t="str">
        <f>IF('query (10)'!AH1327="","",IFERROR(VALUE('query (10)'!AH1327),""))</f>
        <v/>
      </c>
      <c r="AK1327" s="38" t="str">
        <f>IF('query (10)'!AI1327="","",TRIM('query (10)'!AI1327))</f>
        <v/>
      </c>
      <c r="AL1327" s="42">
        <f t="shared" si="100"/>
        <v>2026</v>
      </c>
      <c r="AM1327" s="42" t="str">
        <f t="shared" si="101"/>
        <v>2026-02</v>
      </c>
      <c r="AN1327" s="42" t="str">
        <f t="shared" ca="1" si="102"/>
        <v>OVERDUE</v>
      </c>
      <c r="AO1327" s="42" t="str">
        <f t="shared" si="103"/>
        <v>CH-958 | OUTER / INNER EDDY CURRENT TERTER MACHINE | KWD4 | ELECTRICAL CONTROL | Time-based Maintenance | Electrical | Inspection | Medium | Check Touch screen 
Check Cable and Connector
Check oil leak in Control Panel
Check Wire insulation of Reed Switch
Check Connecting Pole of Reed Switch
 | ณัฐดนัย จุฑาเทพ</v>
      </c>
      <c r="AP1327" s="42" t="str">
        <f>_xlfn.TEXTJOIN("; ",TRUE,IF(COUNTA('query (10)'!A1327:AK1327)&lt;=6,"NEAR_EMPTY_ROW",""),IF($K1327="","MISSING_STATUS",""),IF(AND($K1327="เสร็จสิ้น",$Z1327=""),"DONE_NO_ACTUAL_DATE",""),IF(AND($I1327="Condition-based Maintenance",$AH1327=""),"CBM_NO_MEASUREMENT",""),IF(OR($X1327="",$X1327=0),"INVALID_PERIOD",""),IF(AND($AA1327&lt;&gt;"",$AB1327&lt;&gt;"",$AB1327&lt;$AA1327),"DATE_SEQUENCE_ERROR",""),IF(AND($AB1327&lt;&gt;"",$AB1327&gt;DATE(2030,12,31)),"DATE_OUTLIER",""),IF($C1327="","MISSING_QRCODE",""),IF($J1327="UNKNOWN","UNKNOWN_PM_TYPE",""),IF($L1327="UNKNOWN","UNKNOWN_STATUS",""))</f>
        <v/>
      </c>
      <c r="AQ1327" s="42" t="str">
        <f t="shared" si="104"/>
        <v>NO</v>
      </c>
    </row>
    <row r="1328" spans="1:43" x14ac:dyDescent="0.3">
      <c r="A1328" s="38">
        <f>IF('query (10)'!A1328="","",'query (10)'!A1328)</f>
        <v>1515</v>
      </c>
      <c r="B1328" s="38" t="str">
        <f>IF('query (10)'!B1328="","",'query (10)'!B1328)</f>
        <v/>
      </c>
      <c r="C1328" s="38" t="str">
        <f>TRIM(UPPER('query (10)'!M1328))</f>
        <v>CH-954</v>
      </c>
      <c r="D1328" s="38" t="str">
        <f>TRIM(UPPER(IFERROR(_xlfn.TEXTBEFORE('query (10)'!L1328,"("),'query (10)'!L1328)))</f>
        <v>OUTER / INNER EDDY CURRENT TESTER MACHINE</v>
      </c>
      <c r="E1328" s="38" t="str">
        <f>IFERROR(TRIM(UPPER(_xlfn.TEXTBEFORE(_xlfn.TEXTAFTER('query (10)'!L1328,"("),")"))),"")</f>
        <v/>
      </c>
      <c r="F1328" s="38" t="str">
        <f>TRIM('query (10)'!K1328)</f>
        <v>KWD5</v>
      </c>
      <c r="G1328" s="38" t="str">
        <f>IF('query (10)'!J1328="","",'query (10)'!J1328)</f>
        <v>Electrical Control</v>
      </c>
      <c r="H1328" s="38" t="str">
        <f>TRIM(UPPER('query (10)'!J1328))</f>
        <v>ELECTRICAL CONTROL</v>
      </c>
      <c r="I1328" s="38" t="str">
        <f>IF('query (10)'!F1328="","",'query (10)'!F1328)</f>
        <v>Time-based Maintenance</v>
      </c>
      <c r="J1328" s="38" t="str">
        <f>IF('query (10)'!F1328="","",IFERROR(INDEX(Cleaning_Rules!$B$14:$B$17,MATCH(TRIM('query (10)'!F1328),Cleaning_Rules!$A$14:$A$17,0)),"UNKNOWN"))</f>
        <v>TBM</v>
      </c>
      <c r="K1328" s="38" t="str">
        <f>IF('query (10)'!G1328="","",'query (10)'!G1328)</f>
        <v>แผนใหม่</v>
      </c>
      <c r="L1328" s="38" t="str">
        <f>IF('query (10)'!G1328="","MISSING",IFERROR(INDEX(Cleaning_Rules!$B$5:$B$10,MATCH(TRIM('query (10)'!G1328),Cleaning_Rules!$A$5:$A$10,0)),"UNKNOWN"))</f>
        <v>NEW_PLAN</v>
      </c>
      <c r="M1328" s="38" t="str">
        <f>IF('query (10)'!I1328="","",'query (10)'!I1328)</f>
        <v>Electrical</v>
      </c>
      <c r="N1328" s="38" t="str">
        <f>IF('query (10)'!O1328="","",'query (10)'!O1328)</f>
        <v>Inspection</v>
      </c>
      <c r="O1328" s="38" t="str">
        <f>IF('query (10)'!P1328="","",'query (10)'!P1328)</f>
        <v>Medium</v>
      </c>
      <c r="P1328" s="38" t="str">
        <f>IF('query (10)'!N1328="","",'query (10)'!N1328)</f>
        <v xml:space="preserve">Check Touch screen 
Check Cable and Connector
Check oil leak in Control Panel
Check Wire insulation of Reed Switch
Check Connecting Pole of Reed Switch
</v>
      </c>
      <c r="Q1328" s="38" t="str">
        <f>TRIM('query (10)'!N1328)</f>
        <v xml:space="preserve">Check Touch screen 
Check Cable and Connector
Check oil leak in Control Panel
Check Wire insulation of Reed Switch
Check Connecting Pole of Reed Switch
</v>
      </c>
      <c r="R1328" s="38" t="str">
        <f>TRIM(UPPER('query (10)'!R1328))</f>
        <v/>
      </c>
      <c r="S1328" s="38" t="str">
        <f>TRIM(UPPER('query (10)'!S1328))</f>
        <v/>
      </c>
      <c r="T1328" s="38" t="str">
        <f>IF('query (10)'!Q1328="","",TRIM(UPPER('query (10)'!Q1328)))</f>
        <v/>
      </c>
      <c r="U1328" s="38" t="str">
        <f>IF('query (10)'!T1328="","",'query (10)'!T1328)</f>
        <v/>
      </c>
      <c r="V1328" s="39" t="str">
        <f>IF('query (10)'!T1328="","",IFERROR(VALUE('query (10)'!T1328),""))</f>
        <v/>
      </c>
      <c r="W1328" s="40">
        <f>IF('query (10)'!U1328="","",'query (10)'!U1328)</f>
        <v>0</v>
      </c>
      <c r="X1328" s="39">
        <f>IF('query (10)'!V1328="","",'query (10)'!V1328)</f>
        <v>90</v>
      </c>
      <c r="Y1328" s="41">
        <f>IF('query (10)'!W1328="","",'query (10)'!W1328)</f>
        <v>46058</v>
      </c>
      <c r="Z1328" s="41" t="str">
        <f>IF('query (10)'!X1328="","",'query (10)'!X1328)</f>
        <v/>
      </c>
      <c r="AA1328" s="41">
        <f>IF('query (10)'!Y1328="","",'query (10)'!Y1328)</f>
        <v>46058</v>
      </c>
      <c r="AB1328" s="41">
        <f>IF('query (10)'!Z1328="","",'query (10)'!Z1328)</f>
        <v>46148</v>
      </c>
      <c r="AC1328" s="38" t="str">
        <f>IF(OR('query (10)'!AA1328="",COUNTIF(Cleaning_Rules!$A$21:$A$26,TRIM('query (10)'!AA1328))&gt;0),"",TRIM('query (10)'!AA1328))</f>
        <v/>
      </c>
      <c r="AD1328" s="38" t="str">
        <f>IF('query (10)'!AB1328="","",TRIM(IFERROR(_xlfn.TEXTBEFORE('query (10)'!AB1328,"("),'query (10)'!AB1328)))</f>
        <v/>
      </c>
      <c r="AE1328" s="38" t="str">
        <f>IFERROR(LOWER(TRIM(_xlfn.TEXTBEFORE(_xlfn.TEXTAFTER('query (10)'!AB1328,"("),")"))),"")</f>
        <v/>
      </c>
      <c r="AF1328" s="38" t="str">
        <f>IF('query (10)'!AD1328="","",TRIM('query (10)'!AD1328))</f>
        <v>ณัฐดนัย จุฑาเทพ</v>
      </c>
      <c r="AG1328" s="38" t="str">
        <f>IF('query (10)'!AE1328="","",TRIM('query (10)'!AE1328))</f>
        <v>ณัฐดนัย จุฑาเทพ</v>
      </c>
      <c r="AH1328" s="38" t="str">
        <f>IF('query (10)'!AF1328="","",IFERROR(VALUE('query (10)'!AF1328),""))</f>
        <v/>
      </c>
      <c r="AI1328" s="38" t="str">
        <f>IF('query (10)'!AG1328="","",TRIM('query (10)'!AG1328))</f>
        <v/>
      </c>
      <c r="AJ1328" s="38" t="str">
        <f>IF('query (10)'!AH1328="","",IFERROR(VALUE('query (10)'!AH1328),""))</f>
        <v/>
      </c>
      <c r="AK1328" s="38" t="str">
        <f>IF('query (10)'!AI1328="","",TRIM('query (10)'!AI1328))</f>
        <v/>
      </c>
      <c r="AL1328" s="42">
        <f t="shared" si="100"/>
        <v>2026</v>
      </c>
      <c r="AM1328" s="42" t="str">
        <f t="shared" si="101"/>
        <v>2026-02</v>
      </c>
      <c r="AN1328" s="42" t="str">
        <f t="shared" ca="1" si="102"/>
        <v>OVERDUE</v>
      </c>
      <c r="AO1328" s="42" t="str">
        <f t="shared" si="103"/>
        <v>CH-954 | OUTER / INNER EDDY CURRENT TESTER MACHINE | KWD5 | ELECTRICAL CONTROL | Time-based Maintenance | Electrical | Inspection | Medium | Check Touch screen 
Check Cable and Connector
Check oil leak in Control Panel
Check Wire insulation of Reed Switch
Check Connecting Pole of Reed Switch
 | ณัฐดนัย จุฑาเทพ</v>
      </c>
      <c r="AP1328" s="42" t="str">
        <f>_xlfn.TEXTJOIN("; ",TRUE,IF(COUNTA('query (10)'!A1328:AK1328)&lt;=6,"NEAR_EMPTY_ROW",""),IF($K1328="","MISSING_STATUS",""),IF(AND($K1328="เสร็จสิ้น",$Z1328=""),"DONE_NO_ACTUAL_DATE",""),IF(AND($I1328="Condition-based Maintenance",$AH1328=""),"CBM_NO_MEASUREMENT",""),IF(OR($X1328="",$X1328=0),"INVALID_PERIOD",""),IF(AND($AA1328&lt;&gt;"",$AB1328&lt;&gt;"",$AB1328&lt;$AA1328),"DATE_SEQUENCE_ERROR",""),IF(AND($AB1328&lt;&gt;"",$AB1328&gt;DATE(2030,12,31)),"DATE_OUTLIER",""),IF($C1328="","MISSING_QRCODE",""),IF($J1328="UNKNOWN","UNKNOWN_PM_TYPE",""),IF($L1328="UNKNOWN","UNKNOWN_STATUS",""))</f>
        <v/>
      </c>
      <c r="AQ1328" s="42" t="str">
        <f t="shared" si="104"/>
        <v>NO</v>
      </c>
    </row>
    <row r="1329" spans="1:43" x14ac:dyDescent="0.3">
      <c r="A1329" s="38">
        <f>IF('query (10)'!A1329="","",'query (10)'!A1329)</f>
        <v>1516</v>
      </c>
      <c r="B1329" s="38" t="str">
        <f>IF('query (10)'!B1329="","",'query (10)'!B1329)</f>
        <v/>
      </c>
      <c r="C1329" s="38" t="str">
        <f>TRIM(UPPER('query (10)'!M1329))</f>
        <v>CH-951</v>
      </c>
      <c r="D1329" s="38" t="str">
        <f>TRIM(UPPER(IFERROR(_xlfn.TEXTBEFORE('query (10)'!L1329,"("),'query (10)'!L1329)))</f>
        <v>OUTER / INNER EDDY CURRENT TESTER MACHINE</v>
      </c>
      <c r="E1329" s="38" t="str">
        <f>IFERROR(TRIM(UPPER(_xlfn.TEXTBEFORE(_xlfn.TEXTAFTER('query (10)'!L1329,"("),")"))),"")</f>
        <v/>
      </c>
      <c r="F1329" s="38" t="str">
        <f>TRIM('query (10)'!K1329)</f>
        <v>KWD6</v>
      </c>
      <c r="G1329" s="38" t="str">
        <f>IF('query (10)'!J1329="","",'query (10)'!J1329)</f>
        <v>Electrical Control</v>
      </c>
      <c r="H1329" s="38" t="str">
        <f>TRIM(UPPER('query (10)'!J1329))</f>
        <v>ELECTRICAL CONTROL</v>
      </c>
      <c r="I1329" s="38" t="str">
        <f>IF('query (10)'!F1329="","",'query (10)'!F1329)</f>
        <v>Time-based Maintenance</v>
      </c>
      <c r="J1329" s="38" t="str">
        <f>IF('query (10)'!F1329="","",IFERROR(INDEX(Cleaning_Rules!$B$14:$B$17,MATCH(TRIM('query (10)'!F1329),Cleaning_Rules!$A$14:$A$17,0)),"UNKNOWN"))</f>
        <v>TBM</v>
      </c>
      <c r="K1329" s="38" t="str">
        <f>IF('query (10)'!G1329="","",'query (10)'!G1329)</f>
        <v>แผนใหม่</v>
      </c>
      <c r="L1329" s="38" t="str">
        <f>IF('query (10)'!G1329="","MISSING",IFERROR(INDEX(Cleaning_Rules!$B$5:$B$10,MATCH(TRIM('query (10)'!G1329),Cleaning_Rules!$A$5:$A$10,0)),"UNKNOWN"))</f>
        <v>NEW_PLAN</v>
      </c>
      <c r="M1329" s="38" t="str">
        <f>IF('query (10)'!I1329="","",'query (10)'!I1329)</f>
        <v>Electrical</v>
      </c>
      <c r="N1329" s="38" t="str">
        <f>IF('query (10)'!O1329="","",'query (10)'!O1329)</f>
        <v>Inspection</v>
      </c>
      <c r="O1329" s="38" t="str">
        <f>IF('query (10)'!P1329="","",'query (10)'!P1329)</f>
        <v>Medium</v>
      </c>
      <c r="P1329" s="38" t="str">
        <f>IF('query (10)'!N1329="","",'query (10)'!N1329)</f>
        <v xml:space="preserve">Check Touch screen 
Check Cable and Connector
Check oil leak in Control Panel
Check Wire insulation of Reed Switch
Check Connecting Pole of Reed Switch
</v>
      </c>
      <c r="Q1329" s="38" t="str">
        <f>TRIM('query (10)'!N1329)</f>
        <v xml:space="preserve">Check Touch screen 
Check Cable and Connector
Check oil leak in Control Panel
Check Wire insulation of Reed Switch
Check Connecting Pole of Reed Switch
</v>
      </c>
      <c r="R1329" s="38" t="str">
        <f>TRIM(UPPER('query (10)'!R1329))</f>
        <v/>
      </c>
      <c r="S1329" s="38" t="str">
        <f>TRIM(UPPER('query (10)'!S1329))</f>
        <v/>
      </c>
      <c r="T1329" s="38" t="str">
        <f>IF('query (10)'!Q1329="","",TRIM(UPPER('query (10)'!Q1329)))</f>
        <v/>
      </c>
      <c r="U1329" s="38" t="str">
        <f>IF('query (10)'!T1329="","",'query (10)'!T1329)</f>
        <v/>
      </c>
      <c r="V1329" s="39" t="str">
        <f>IF('query (10)'!T1329="","",IFERROR(VALUE('query (10)'!T1329),""))</f>
        <v/>
      </c>
      <c r="W1329" s="40">
        <f>IF('query (10)'!U1329="","",'query (10)'!U1329)</f>
        <v>0</v>
      </c>
      <c r="X1329" s="39">
        <f>IF('query (10)'!V1329="","",'query (10)'!V1329)</f>
        <v>90</v>
      </c>
      <c r="Y1329" s="41">
        <f>IF('query (10)'!W1329="","",'query (10)'!W1329)</f>
        <v>46058</v>
      </c>
      <c r="Z1329" s="41" t="str">
        <f>IF('query (10)'!X1329="","",'query (10)'!X1329)</f>
        <v/>
      </c>
      <c r="AA1329" s="41">
        <f>IF('query (10)'!Y1329="","",'query (10)'!Y1329)</f>
        <v>46058</v>
      </c>
      <c r="AB1329" s="41">
        <f>IF('query (10)'!Z1329="","",'query (10)'!Z1329)</f>
        <v>46148</v>
      </c>
      <c r="AC1329" s="38" t="str">
        <f>IF(OR('query (10)'!AA1329="",COUNTIF(Cleaning_Rules!$A$21:$A$26,TRIM('query (10)'!AA1329))&gt;0),"",TRIM('query (10)'!AA1329))</f>
        <v/>
      </c>
      <c r="AD1329" s="38" t="str">
        <f>IF('query (10)'!AB1329="","",TRIM(IFERROR(_xlfn.TEXTBEFORE('query (10)'!AB1329,"("),'query (10)'!AB1329)))</f>
        <v/>
      </c>
      <c r="AE1329" s="38" t="str">
        <f>IFERROR(LOWER(TRIM(_xlfn.TEXTBEFORE(_xlfn.TEXTAFTER('query (10)'!AB1329,"("),")"))),"")</f>
        <v/>
      </c>
      <c r="AF1329" s="38" t="str">
        <f>IF('query (10)'!AD1329="","",TRIM('query (10)'!AD1329))</f>
        <v>ณัฐดนัย จุฑาเทพ</v>
      </c>
      <c r="AG1329" s="38" t="str">
        <f>IF('query (10)'!AE1329="","",TRIM('query (10)'!AE1329))</f>
        <v>ณัฐดนัย จุฑาเทพ</v>
      </c>
      <c r="AH1329" s="38" t="str">
        <f>IF('query (10)'!AF1329="","",IFERROR(VALUE('query (10)'!AF1329),""))</f>
        <v/>
      </c>
      <c r="AI1329" s="38" t="str">
        <f>IF('query (10)'!AG1329="","",TRIM('query (10)'!AG1329))</f>
        <v/>
      </c>
      <c r="AJ1329" s="38" t="str">
        <f>IF('query (10)'!AH1329="","",IFERROR(VALUE('query (10)'!AH1329),""))</f>
        <v/>
      </c>
      <c r="AK1329" s="38" t="str">
        <f>IF('query (10)'!AI1329="","",TRIM('query (10)'!AI1329))</f>
        <v/>
      </c>
      <c r="AL1329" s="42">
        <f t="shared" si="100"/>
        <v>2026</v>
      </c>
      <c r="AM1329" s="42" t="str">
        <f t="shared" si="101"/>
        <v>2026-02</v>
      </c>
      <c r="AN1329" s="42" t="str">
        <f t="shared" ca="1" si="102"/>
        <v>OVERDUE</v>
      </c>
      <c r="AO1329" s="42" t="str">
        <f t="shared" si="103"/>
        <v>CH-951 | OUTER / INNER EDDY CURRENT TESTER MACHINE | KWD6 | ELECTRICAL CONTROL | Time-based Maintenance | Electrical | Inspection | Medium | Check Touch screen 
Check Cable and Connector
Check oil leak in Control Panel
Check Wire insulation of Reed Switch
Check Connecting Pole of Reed Switch
 | ณัฐดนัย จุฑาเทพ</v>
      </c>
      <c r="AP1329" s="42" t="str">
        <f>_xlfn.TEXTJOIN("; ",TRUE,IF(COUNTA('query (10)'!A1329:AK1329)&lt;=6,"NEAR_EMPTY_ROW",""),IF($K1329="","MISSING_STATUS",""),IF(AND($K1329="เสร็จสิ้น",$Z1329=""),"DONE_NO_ACTUAL_DATE",""),IF(AND($I1329="Condition-based Maintenance",$AH1329=""),"CBM_NO_MEASUREMENT",""),IF(OR($X1329="",$X1329=0),"INVALID_PERIOD",""),IF(AND($AA1329&lt;&gt;"",$AB1329&lt;&gt;"",$AB1329&lt;$AA1329),"DATE_SEQUENCE_ERROR",""),IF(AND($AB1329&lt;&gt;"",$AB1329&gt;DATE(2030,12,31)),"DATE_OUTLIER",""),IF($C1329="","MISSING_QRCODE",""),IF($J1329="UNKNOWN","UNKNOWN_PM_TYPE",""),IF($L1329="UNKNOWN","UNKNOWN_STATUS",""))</f>
        <v/>
      </c>
      <c r="AQ1329" s="42" t="str">
        <f t="shared" si="104"/>
        <v>NO</v>
      </c>
    </row>
    <row r="1330" spans="1:43" x14ac:dyDescent="0.3">
      <c r="A1330" s="38">
        <f>IF('query (10)'!A1330="","",'query (10)'!A1330)</f>
        <v>1517</v>
      </c>
      <c r="B1330" s="38">
        <f>IF('query (10)'!B1330="","",'query (10)'!B1330)</f>
        <v>19866</v>
      </c>
      <c r="C1330" s="38" t="str">
        <f>TRIM(UPPER('query (10)'!M1330))</f>
        <v>CH-948</v>
      </c>
      <c r="D1330" s="38" t="str">
        <f>TRIM(UPPER(IFERROR(_xlfn.TEXTBEFORE('query (10)'!L1330,"("),'query (10)'!L1330)))</f>
        <v>OUTER / INNER EDDY CURRENT TESTER MACHINE</v>
      </c>
      <c r="E1330" s="38" t="str">
        <f>IFERROR(TRIM(UPPER(_xlfn.TEXTBEFORE(_xlfn.TEXTAFTER('query (10)'!L1330,"("),")"))),"")</f>
        <v/>
      </c>
      <c r="F1330" s="38" t="str">
        <f>TRIM('query (10)'!K1330)</f>
        <v>KWD7</v>
      </c>
      <c r="G1330" s="38" t="str">
        <f>IF('query (10)'!J1330="","",'query (10)'!J1330)</f>
        <v>Electrical Control</v>
      </c>
      <c r="H1330" s="38" t="str">
        <f>TRIM(UPPER('query (10)'!J1330))</f>
        <v>ELECTRICAL CONTROL</v>
      </c>
      <c r="I1330" s="38" t="str">
        <f>IF('query (10)'!F1330="","",'query (10)'!F1330)</f>
        <v>Time-based Maintenance</v>
      </c>
      <c r="J1330" s="38" t="str">
        <f>IF('query (10)'!F1330="","",IFERROR(INDEX(Cleaning_Rules!$B$14:$B$17,MATCH(TRIM('query (10)'!F1330),Cleaning_Rules!$A$14:$A$17,0)),"UNKNOWN"))</f>
        <v>TBM</v>
      </c>
      <c r="K1330" s="38" t="str">
        <f>IF('query (10)'!G1330="","",'query (10)'!G1330)</f>
        <v>เสร็จสิ้น</v>
      </c>
      <c r="L1330" s="38" t="str">
        <f>IF('query (10)'!G1330="","MISSING",IFERROR(INDEX(Cleaning_Rules!$B$5:$B$10,MATCH(TRIM('query (10)'!G1330),Cleaning_Rules!$A$5:$A$10,0)),"UNKNOWN"))</f>
        <v>COMPLETED</v>
      </c>
      <c r="M1330" s="38" t="str">
        <f>IF('query (10)'!I1330="","",'query (10)'!I1330)</f>
        <v>Electrical</v>
      </c>
      <c r="N1330" s="38" t="str">
        <f>IF('query (10)'!O1330="","",'query (10)'!O1330)</f>
        <v>Inspection</v>
      </c>
      <c r="O1330" s="38" t="str">
        <f>IF('query (10)'!P1330="","",'query (10)'!P1330)</f>
        <v>Medium</v>
      </c>
      <c r="P1330" s="38" t="str">
        <f>IF('query (10)'!N1330="","",'query (10)'!N1330)</f>
        <v xml:space="preserve">Check Touch screen 
Check Cable and Connector
Check oil leak in Control Panel
Check Wire insulation of Reed Switch
Check Connecting Pole of Reed Switch
</v>
      </c>
      <c r="Q1330" s="38" t="str">
        <f>TRIM('query (10)'!N1330)</f>
        <v xml:space="preserve">Check Touch screen 
Check Cable and Connector
Check oil leak in Control Panel
Check Wire insulation of Reed Switch
Check Connecting Pole of Reed Switch
</v>
      </c>
      <c r="R1330" s="38" t="str">
        <f>TRIM(UPPER('query (10)'!R1330))</f>
        <v/>
      </c>
      <c r="S1330" s="38" t="str">
        <f>TRIM(UPPER('query (10)'!S1330))</f>
        <v/>
      </c>
      <c r="T1330" s="38" t="str">
        <f>IF('query (10)'!Q1330="","",TRIM(UPPER('query (10)'!Q1330)))</f>
        <v/>
      </c>
      <c r="U1330" s="38" t="str">
        <f>IF('query (10)'!T1330="","",'query (10)'!T1330)</f>
        <v/>
      </c>
      <c r="V1330" s="39" t="str">
        <f>IF('query (10)'!T1330="","",IFERROR(VALUE('query (10)'!T1330),""))</f>
        <v/>
      </c>
      <c r="W1330" s="40">
        <f>IF('query (10)'!U1330="","",'query (10)'!U1330)</f>
        <v>0</v>
      </c>
      <c r="X1330" s="39">
        <f>IF('query (10)'!V1330="","",'query (10)'!V1330)</f>
        <v>90</v>
      </c>
      <c r="Y1330" s="41">
        <f>IF('query (10)'!W1330="","",'query (10)'!W1330)</f>
        <v>46058</v>
      </c>
      <c r="Z1330" s="41">
        <f>IF('query (10)'!X1330="","",'query (10)'!X1330)</f>
        <v>46184</v>
      </c>
      <c r="AA1330" s="41">
        <f>IF('query (10)'!Y1330="","",'query (10)'!Y1330)</f>
        <v>46184</v>
      </c>
      <c r="AB1330" s="41">
        <f>IF('query (10)'!Z1330="","",'query (10)'!Z1330)</f>
        <v>46274</v>
      </c>
      <c r="AC1330" s="38" t="str">
        <f>IF(OR('query (10)'!AA1330="",COUNTIF(Cleaning_Rules!$A$21:$A$26,TRIM('query (10)'!AA1330))&gt;0),"",TRIM('query (10)'!AA1330))</f>
        <v/>
      </c>
      <c r="AD1330" s="38" t="str">
        <f>IF('query (10)'!AB1330="","",TRIM(IFERROR(_xlfn.TEXTBEFORE('query (10)'!AB1330,"("),'query (10)'!AB1330)))</f>
        <v>เริ่มซ่อมงาน PM แล้ว รับผิดชอบโดย NATDANAI JUTHATHEP</v>
      </c>
      <c r="AE1330" s="38" t="str">
        <f>IFERROR(LOWER(TRIM(_xlfn.TEXTBEFORE(_xlfn.TEXTAFTER('query (10)'!AB1330,"("),")"))),"")</f>
        <v>juthathep-n-4697@nsk.com</v>
      </c>
      <c r="AF1330" s="38" t="str">
        <f>IF('query (10)'!AD1330="","",TRIM('query (10)'!AD1330))</f>
        <v>ณัฐดนัย จุฑาเทพ</v>
      </c>
      <c r="AG1330" s="38" t="str">
        <f>IF('query (10)'!AE1330="","",TRIM('query (10)'!AE1330))</f>
        <v>ณัฐดนัย จุฑาเทพ</v>
      </c>
      <c r="AH1330" s="38" t="str">
        <f>IF('query (10)'!AF1330="","",IFERROR(VALUE('query (10)'!AF1330),""))</f>
        <v/>
      </c>
      <c r="AI1330" s="38" t="str">
        <f>IF('query (10)'!AG1330="","",TRIM('query (10)'!AG1330))</f>
        <v/>
      </c>
      <c r="AJ1330" s="38" t="str">
        <f>IF('query (10)'!AH1330="","",IFERROR(VALUE('query (10)'!AH1330),""))</f>
        <v/>
      </c>
      <c r="AK1330" s="38" t="str">
        <f>IF('query (10)'!AI1330="","",TRIM('query (10)'!AI1330))</f>
        <v/>
      </c>
      <c r="AL1330" s="42">
        <f t="shared" si="100"/>
        <v>2026</v>
      </c>
      <c r="AM1330" s="42" t="str">
        <f t="shared" si="101"/>
        <v>2026-02</v>
      </c>
      <c r="AN1330" s="42" t="str">
        <f t="shared" ca="1" si="102"/>
        <v/>
      </c>
      <c r="AO1330" s="42" t="str">
        <f t="shared" si="103"/>
        <v>CH-948 | OUTER / INNER EDDY CURRENT TESTER MACHINE | KWD7 | ELECTRICAL CONTROL | Time-based Maintenance | Electrical | Inspection | Medium | Check Touch screen 
Check Cable and Connector
Check oil leak in Control Panel
Check Wire insulation of Reed Switch
Check Connecting Pole of Reed Switch
 | เริ่มซ่อมงาน PM แล้ว รับผิดชอบโดย NATDANAI JUTHATHEP | ณัฐดนัย จุฑาเทพ</v>
      </c>
      <c r="AP1330" s="42" t="str">
        <f>_xlfn.TEXTJOIN("; ",TRUE,IF(COUNTA('query (10)'!A1330:AK1330)&lt;=6,"NEAR_EMPTY_ROW",""),IF($K1330="","MISSING_STATUS",""),IF(AND($K1330="เสร็จสิ้น",$Z1330=""),"DONE_NO_ACTUAL_DATE",""),IF(AND($I1330="Condition-based Maintenance",$AH1330=""),"CBM_NO_MEASUREMENT",""),IF(OR($X1330="",$X1330=0),"INVALID_PERIOD",""),IF(AND($AA1330&lt;&gt;"",$AB1330&lt;&gt;"",$AB1330&lt;$AA1330),"DATE_SEQUENCE_ERROR",""),IF(AND($AB1330&lt;&gt;"",$AB1330&gt;DATE(2030,12,31)),"DATE_OUTLIER",""),IF($C1330="","MISSING_QRCODE",""),IF($J1330="UNKNOWN","UNKNOWN_PM_TYPE",""),IF($L1330="UNKNOWN","UNKNOWN_STATUS",""))</f>
        <v/>
      </c>
      <c r="AQ1330" s="42" t="str">
        <f t="shared" si="104"/>
        <v>NO</v>
      </c>
    </row>
    <row r="1331" spans="1:43" x14ac:dyDescent="0.3">
      <c r="A1331" s="38">
        <f>IF('query (10)'!A1331="","",'query (10)'!A1331)</f>
        <v>1518</v>
      </c>
      <c r="B1331" s="38" t="str">
        <f>IF('query (10)'!B1331="","",'query (10)'!B1331)</f>
        <v/>
      </c>
      <c r="C1331" s="38" t="str">
        <f>TRIM(UPPER('query (10)'!M1331))</f>
        <v>CH-961</v>
      </c>
      <c r="D1331" s="38" t="str">
        <f>TRIM(UPPER(IFERROR(_xlfn.TEXTBEFORE('query (10)'!L1331,"("),'query (10)'!L1331)))</f>
        <v>OUTER / INNER EDDY CURRENT TESTER MACHINE</v>
      </c>
      <c r="E1331" s="38" t="str">
        <f>IFERROR(TRIM(UPPER(_xlfn.TEXTBEFORE(_xlfn.TEXTAFTER('query (10)'!L1331,"("),")"))),"")</f>
        <v/>
      </c>
      <c r="F1331" s="38" t="str">
        <f>TRIM('query (10)'!K1331)</f>
        <v>KWD2</v>
      </c>
      <c r="G1331" s="38" t="str">
        <f>IF('query (10)'!J1331="","",'query (10)'!J1331)</f>
        <v>Electrical Control</v>
      </c>
      <c r="H1331" s="38" t="str">
        <f>TRIM(UPPER('query (10)'!J1331))</f>
        <v>ELECTRICAL CONTROL</v>
      </c>
      <c r="I1331" s="38" t="str">
        <f>IF('query (10)'!F1331="","",'query (10)'!F1331)</f>
        <v>Time-based Maintenance</v>
      </c>
      <c r="J1331" s="38" t="str">
        <f>IF('query (10)'!F1331="","",IFERROR(INDEX(Cleaning_Rules!$B$14:$B$17,MATCH(TRIM('query (10)'!F1331),Cleaning_Rules!$A$14:$A$17,0)),"UNKNOWN"))</f>
        <v>TBM</v>
      </c>
      <c r="K1331" s="38" t="str">
        <f>IF('query (10)'!G1331="","",'query (10)'!G1331)</f>
        <v>แผนใหม่</v>
      </c>
      <c r="L1331" s="38" t="str">
        <f>IF('query (10)'!G1331="","MISSING",IFERROR(INDEX(Cleaning_Rules!$B$5:$B$10,MATCH(TRIM('query (10)'!G1331),Cleaning_Rules!$A$5:$A$10,0)),"UNKNOWN"))</f>
        <v>NEW_PLAN</v>
      </c>
      <c r="M1331" s="38" t="str">
        <f>IF('query (10)'!I1331="","",'query (10)'!I1331)</f>
        <v>Electrical</v>
      </c>
      <c r="N1331" s="38" t="str">
        <f>IF('query (10)'!O1331="","",'query (10)'!O1331)</f>
        <v>Inspection</v>
      </c>
      <c r="O1331" s="38" t="str">
        <f>IF('query (10)'!P1331="","",'query (10)'!P1331)</f>
        <v>Medium</v>
      </c>
      <c r="P1331" s="38" t="str">
        <f>IF('query (10)'!N1331="","",'query (10)'!N1331)</f>
        <v xml:space="preserve">Check and Cleaning Tighten of Terminal
Check Adhesion of PLC
Check and Cleaning PLC
Check Variable resistance
Cleaning Variable resistance
</v>
      </c>
      <c r="Q1331" s="38" t="str">
        <f>TRIM('query (10)'!N1331)</f>
        <v xml:space="preserve">Check and Cleaning Tighten of Terminal
Check Adhesion of PLC
Check and Cleaning PLC
Check Variable resistance
Cleaning Variable resistance
</v>
      </c>
      <c r="R1331" s="38" t="str">
        <f>TRIM(UPPER('query (10)'!R1331))</f>
        <v/>
      </c>
      <c r="S1331" s="38" t="str">
        <f>TRIM(UPPER('query (10)'!S1331))</f>
        <v/>
      </c>
      <c r="T1331" s="38" t="str">
        <f>IF('query (10)'!Q1331="","",TRIM(UPPER('query (10)'!Q1331)))</f>
        <v/>
      </c>
      <c r="U1331" s="38" t="str">
        <f>IF('query (10)'!T1331="","",'query (10)'!T1331)</f>
        <v/>
      </c>
      <c r="V1331" s="39" t="str">
        <f>IF('query (10)'!T1331="","",IFERROR(VALUE('query (10)'!T1331),""))</f>
        <v/>
      </c>
      <c r="W1331" s="40">
        <f>IF('query (10)'!U1331="","",'query (10)'!U1331)</f>
        <v>0</v>
      </c>
      <c r="X1331" s="39">
        <f>IF('query (10)'!V1331="","",'query (10)'!V1331)</f>
        <v>180</v>
      </c>
      <c r="Y1331" s="41">
        <f>IF('query (10)'!W1331="","",'query (10)'!W1331)</f>
        <v>46055</v>
      </c>
      <c r="Z1331" s="41" t="str">
        <f>IF('query (10)'!X1331="","",'query (10)'!X1331)</f>
        <v/>
      </c>
      <c r="AA1331" s="41">
        <f>IF('query (10)'!Y1331="","",'query (10)'!Y1331)</f>
        <v>46055</v>
      </c>
      <c r="AB1331" s="41">
        <f>IF('query (10)'!Z1331="","",'query (10)'!Z1331)</f>
        <v>46235</v>
      </c>
      <c r="AC1331" s="38" t="str">
        <f>IF(OR('query (10)'!AA1331="",COUNTIF(Cleaning_Rules!$A$21:$A$26,TRIM('query (10)'!AA1331))&gt;0),"",TRIM('query (10)'!AA1331))</f>
        <v/>
      </c>
      <c r="AD1331" s="38" t="str">
        <f>IF('query (10)'!AB1331="","",TRIM(IFERROR(_xlfn.TEXTBEFORE('query (10)'!AB1331,"("),'query (10)'!AB1331)))</f>
        <v/>
      </c>
      <c r="AE1331" s="38" t="str">
        <f>IFERROR(LOWER(TRIM(_xlfn.TEXTBEFORE(_xlfn.TEXTAFTER('query (10)'!AB1331,"("),")"))),"")</f>
        <v/>
      </c>
      <c r="AF1331" s="38" t="str">
        <f>IF('query (10)'!AD1331="","",TRIM('query (10)'!AD1331))</f>
        <v>ณัฐดนัย จุฑาเทพ</v>
      </c>
      <c r="AG1331" s="38" t="str">
        <f>IF('query (10)'!AE1331="","",TRIM('query (10)'!AE1331))</f>
        <v>ณัฐดนัย จุฑาเทพ</v>
      </c>
      <c r="AH1331" s="38" t="str">
        <f>IF('query (10)'!AF1331="","",IFERROR(VALUE('query (10)'!AF1331),""))</f>
        <v/>
      </c>
      <c r="AI1331" s="38" t="str">
        <f>IF('query (10)'!AG1331="","",TRIM('query (10)'!AG1331))</f>
        <v/>
      </c>
      <c r="AJ1331" s="38" t="str">
        <f>IF('query (10)'!AH1331="","",IFERROR(VALUE('query (10)'!AH1331),""))</f>
        <v/>
      </c>
      <c r="AK1331" s="38" t="str">
        <f>IF('query (10)'!AI1331="","",TRIM('query (10)'!AI1331))</f>
        <v/>
      </c>
      <c r="AL1331" s="42">
        <f t="shared" si="100"/>
        <v>2026</v>
      </c>
      <c r="AM1331" s="42" t="str">
        <f t="shared" si="101"/>
        <v>2026-02</v>
      </c>
      <c r="AN1331" s="42" t="str">
        <f t="shared" ca="1" si="102"/>
        <v>OVERDUE</v>
      </c>
      <c r="AO1331" s="42" t="str">
        <f t="shared" si="103"/>
        <v>CH-961 | OUTER / INNER EDDY CURRENT TESTER MACHINE | KWD2 | ELECTRICAL CONTROL | Time-based Maintenance | Electrical | Inspection | Medium | Check and Cleaning Tighten of Terminal
Check Adhesion of PLC
Check and Cleaning PLC
Check Variable resistance
Cleaning Variable resistance
 | ณัฐดนัย จุฑาเทพ</v>
      </c>
      <c r="AP1331" s="42" t="str">
        <f>_xlfn.TEXTJOIN("; ",TRUE,IF(COUNTA('query (10)'!A1331:AK1331)&lt;=6,"NEAR_EMPTY_ROW",""),IF($K1331="","MISSING_STATUS",""),IF(AND($K1331="เสร็จสิ้น",$Z1331=""),"DONE_NO_ACTUAL_DATE",""),IF(AND($I1331="Condition-based Maintenance",$AH1331=""),"CBM_NO_MEASUREMENT",""),IF(OR($X1331="",$X1331=0),"INVALID_PERIOD",""),IF(AND($AA1331&lt;&gt;"",$AB1331&lt;&gt;"",$AB1331&lt;$AA1331),"DATE_SEQUENCE_ERROR",""),IF(AND($AB1331&lt;&gt;"",$AB1331&gt;DATE(2030,12,31)),"DATE_OUTLIER",""),IF($C1331="","MISSING_QRCODE",""),IF($J1331="UNKNOWN","UNKNOWN_PM_TYPE",""),IF($L1331="UNKNOWN","UNKNOWN_STATUS",""))</f>
        <v/>
      </c>
      <c r="AQ1331" s="42" t="str">
        <f t="shared" si="104"/>
        <v>NO</v>
      </c>
    </row>
    <row r="1332" spans="1:43" x14ac:dyDescent="0.3">
      <c r="A1332" s="38">
        <f>IF('query (10)'!A1332="","",'query (10)'!A1332)</f>
        <v>1519</v>
      </c>
      <c r="B1332" s="38">
        <f>IF('query (10)'!B1332="","",'query (10)'!B1332)</f>
        <v>19944</v>
      </c>
      <c r="C1332" s="38" t="str">
        <f>TRIM(UPPER('query (10)'!M1332))</f>
        <v>CH-959</v>
      </c>
      <c r="D1332" s="38" t="str">
        <f>TRIM(UPPER(IFERROR(_xlfn.TEXTBEFORE('query (10)'!L1332,"("),'query (10)'!L1332)))</f>
        <v>OUTER / INNER EDDY CURRENT TESTER MACHINE</v>
      </c>
      <c r="E1332" s="38" t="str">
        <f>IFERROR(TRIM(UPPER(_xlfn.TEXTBEFORE(_xlfn.TEXTAFTER('query (10)'!L1332,"("),")"))),"")</f>
        <v/>
      </c>
      <c r="F1332" s="38" t="str">
        <f>TRIM('query (10)'!K1332)</f>
        <v>KWD3</v>
      </c>
      <c r="G1332" s="38" t="str">
        <f>IF('query (10)'!J1332="","",'query (10)'!J1332)</f>
        <v>Electrical Control</v>
      </c>
      <c r="H1332" s="38" t="str">
        <f>TRIM(UPPER('query (10)'!J1332))</f>
        <v>ELECTRICAL CONTROL</v>
      </c>
      <c r="I1332" s="38" t="str">
        <f>IF('query (10)'!F1332="","",'query (10)'!F1332)</f>
        <v>Time-based Maintenance</v>
      </c>
      <c r="J1332" s="38" t="str">
        <f>IF('query (10)'!F1332="","",IFERROR(INDEX(Cleaning_Rules!$B$14:$B$17,MATCH(TRIM('query (10)'!F1332),Cleaning_Rules!$A$14:$A$17,0)),"UNKNOWN"))</f>
        <v>TBM</v>
      </c>
      <c r="K1332" s="38" t="str">
        <f>IF('query (10)'!G1332="","",'query (10)'!G1332)</f>
        <v>เสร็จสิ้น</v>
      </c>
      <c r="L1332" s="38" t="str">
        <f>IF('query (10)'!G1332="","MISSING",IFERROR(INDEX(Cleaning_Rules!$B$5:$B$10,MATCH(TRIM('query (10)'!G1332),Cleaning_Rules!$A$5:$A$10,0)),"UNKNOWN"))</f>
        <v>COMPLETED</v>
      </c>
      <c r="M1332" s="38" t="str">
        <f>IF('query (10)'!I1332="","",'query (10)'!I1332)</f>
        <v>Electrical</v>
      </c>
      <c r="N1332" s="38" t="str">
        <f>IF('query (10)'!O1332="","",'query (10)'!O1332)</f>
        <v>Inspection</v>
      </c>
      <c r="O1332" s="38" t="str">
        <f>IF('query (10)'!P1332="","",'query (10)'!P1332)</f>
        <v>Medium</v>
      </c>
      <c r="P1332" s="38" t="str">
        <f>IF('query (10)'!N1332="","",'query (10)'!N1332)</f>
        <v xml:space="preserve">Check and Cleaning Tighten of Terminal
Check Adhesion of PLC
Check and Cleaning PLC
Check Variable resistance
Cleaning Variable resistance
</v>
      </c>
      <c r="Q1332" s="38" t="str">
        <f>TRIM('query (10)'!N1332)</f>
        <v xml:space="preserve">Check and Cleaning Tighten of Terminal
Check Adhesion of PLC
Check and Cleaning PLC
Check Variable resistance
Cleaning Variable resistance
</v>
      </c>
      <c r="R1332" s="38" t="str">
        <f>TRIM(UPPER('query (10)'!R1332))</f>
        <v/>
      </c>
      <c r="S1332" s="38" t="str">
        <f>TRIM(UPPER('query (10)'!S1332))</f>
        <v/>
      </c>
      <c r="T1332" s="38" t="str">
        <f>IF('query (10)'!Q1332="","",TRIM(UPPER('query (10)'!Q1332)))</f>
        <v/>
      </c>
      <c r="U1332" s="38" t="str">
        <f>IF('query (10)'!T1332="","",'query (10)'!T1332)</f>
        <v/>
      </c>
      <c r="V1332" s="39" t="str">
        <f>IF('query (10)'!T1332="","",IFERROR(VALUE('query (10)'!T1332),""))</f>
        <v/>
      </c>
      <c r="W1332" s="40">
        <f>IF('query (10)'!U1332="","",'query (10)'!U1332)</f>
        <v>0</v>
      </c>
      <c r="X1332" s="39">
        <f>IF('query (10)'!V1332="","",'query (10)'!V1332)</f>
        <v>180</v>
      </c>
      <c r="Y1332" s="41">
        <f>IF('query (10)'!W1332="","",'query (10)'!W1332)</f>
        <v>46056</v>
      </c>
      <c r="Z1332" s="41">
        <f>IF('query (10)'!X1332="","",'query (10)'!X1332)</f>
        <v>46183</v>
      </c>
      <c r="AA1332" s="41">
        <f>IF('query (10)'!Y1332="","",'query (10)'!Y1332)</f>
        <v>46183</v>
      </c>
      <c r="AB1332" s="41">
        <f>IF('query (10)'!Z1332="","",'query (10)'!Z1332)</f>
        <v>46363</v>
      </c>
      <c r="AC1332" s="38" t="str">
        <f>IF(OR('query (10)'!AA1332="",COUNTIF(Cleaning_Rules!$A$21:$A$26,TRIM('query (10)'!AA1332))&gt;0),"",TRIM('query (10)'!AA1332))</f>
        <v/>
      </c>
      <c r="AD1332" s="38" t="str">
        <f>IF('query (10)'!AB1332="","",TRIM(IFERROR(_xlfn.TEXTBEFORE('query (10)'!AB1332,"("),'query (10)'!AB1332)))</f>
        <v>เริ่มซ่อมงาน PM แล้ว รับผิดชอบโดย PONGPITAK SONCHAI</v>
      </c>
      <c r="AE1332" s="38" t="str">
        <f>IFERROR(LOWER(TRIM(_xlfn.TEXTBEFORE(_xlfn.TEXTAFTER('query (10)'!AB1332,"("),")"))),"")</f>
        <v>sonchai-p-6240@nsk.com</v>
      </c>
      <c r="AF1332" s="38" t="str">
        <f>IF('query (10)'!AD1332="","",TRIM('query (10)'!AD1332))</f>
        <v>ณัฐดนัย จุฑาเทพ</v>
      </c>
      <c r="AG1332" s="38" t="str">
        <f>IF('query (10)'!AE1332="","",TRIM('query (10)'!AE1332))</f>
        <v>พงษ์พิทักษ์ ศรไชย</v>
      </c>
      <c r="AH1332" s="38" t="str">
        <f>IF('query (10)'!AF1332="","",IFERROR(VALUE('query (10)'!AF1332),""))</f>
        <v/>
      </c>
      <c r="AI1332" s="38" t="str">
        <f>IF('query (10)'!AG1332="","",TRIM('query (10)'!AG1332))</f>
        <v/>
      </c>
      <c r="AJ1332" s="38" t="str">
        <f>IF('query (10)'!AH1332="","",IFERROR(VALUE('query (10)'!AH1332),""))</f>
        <v/>
      </c>
      <c r="AK1332" s="38" t="str">
        <f>IF('query (10)'!AI1332="","",TRIM('query (10)'!AI1332))</f>
        <v/>
      </c>
      <c r="AL1332" s="42">
        <f t="shared" si="100"/>
        <v>2026</v>
      </c>
      <c r="AM1332" s="42" t="str">
        <f t="shared" si="101"/>
        <v>2026-02</v>
      </c>
      <c r="AN1332" s="42" t="str">
        <f t="shared" ca="1" si="102"/>
        <v/>
      </c>
      <c r="AO1332" s="42" t="str">
        <f t="shared" si="103"/>
        <v>CH-959 | OUTER / INNER EDDY CURRENT TESTER MACHINE | KWD3 | ELECTRICAL CONTROL | Time-based Maintenance | Electrical | Inspection | Medium | Check and Cleaning Tighten of Terminal
Check Adhesion of PLC
Check and Cleaning PLC
Check Variable resistance
Cleaning Variable resistance
 | เริ่มซ่อมงาน PM แล้ว รับผิดชอบโดย PONGPITAK SONCHAI | พงษ์พิทักษ์ ศรไชย</v>
      </c>
      <c r="AP1332" s="42" t="str">
        <f>_xlfn.TEXTJOIN("; ",TRUE,IF(COUNTA('query (10)'!A1332:AK1332)&lt;=6,"NEAR_EMPTY_ROW",""),IF($K1332="","MISSING_STATUS",""),IF(AND($K1332="เสร็จสิ้น",$Z1332=""),"DONE_NO_ACTUAL_DATE",""),IF(AND($I1332="Condition-based Maintenance",$AH1332=""),"CBM_NO_MEASUREMENT",""),IF(OR($X1332="",$X1332=0),"INVALID_PERIOD",""),IF(AND($AA1332&lt;&gt;"",$AB1332&lt;&gt;"",$AB1332&lt;$AA1332),"DATE_SEQUENCE_ERROR",""),IF(AND($AB1332&lt;&gt;"",$AB1332&gt;DATE(2030,12,31)),"DATE_OUTLIER",""),IF($C1332="","MISSING_QRCODE",""),IF($J1332="UNKNOWN","UNKNOWN_PM_TYPE",""),IF($L1332="UNKNOWN","UNKNOWN_STATUS",""))</f>
        <v/>
      </c>
      <c r="AQ1332" s="42" t="str">
        <f t="shared" si="104"/>
        <v>NO</v>
      </c>
    </row>
    <row r="1333" spans="1:43" x14ac:dyDescent="0.3">
      <c r="A1333" s="38">
        <f>IF('query (10)'!A1333="","",'query (10)'!A1333)</f>
        <v>1520</v>
      </c>
      <c r="B1333" s="38" t="str">
        <f>IF('query (10)'!B1333="","",'query (10)'!B1333)</f>
        <v/>
      </c>
      <c r="C1333" s="38" t="str">
        <f>TRIM(UPPER('query (10)'!M1333))</f>
        <v>CH-958</v>
      </c>
      <c r="D1333" s="38" t="str">
        <f>TRIM(UPPER(IFERROR(_xlfn.TEXTBEFORE('query (10)'!L1333,"("),'query (10)'!L1333)))</f>
        <v>OUTER / INNER EDDY CURRENT TERTER MACHINE</v>
      </c>
      <c r="E1333" s="38" t="str">
        <f>IFERROR(TRIM(UPPER(_xlfn.TEXTBEFORE(_xlfn.TEXTAFTER('query (10)'!L1333,"("),")"))),"")</f>
        <v/>
      </c>
      <c r="F1333" s="38" t="str">
        <f>TRIM('query (10)'!K1333)</f>
        <v>KWD4</v>
      </c>
      <c r="G1333" s="38" t="str">
        <f>IF('query (10)'!J1333="","",'query (10)'!J1333)</f>
        <v>Electrical Control</v>
      </c>
      <c r="H1333" s="38" t="str">
        <f>TRIM(UPPER('query (10)'!J1333))</f>
        <v>ELECTRICAL CONTROL</v>
      </c>
      <c r="I1333" s="38" t="str">
        <f>IF('query (10)'!F1333="","",'query (10)'!F1333)</f>
        <v>Time-based Maintenance</v>
      </c>
      <c r="J1333" s="38" t="str">
        <f>IF('query (10)'!F1333="","",IFERROR(INDEX(Cleaning_Rules!$B$14:$B$17,MATCH(TRIM('query (10)'!F1333),Cleaning_Rules!$A$14:$A$17,0)),"UNKNOWN"))</f>
        <v>TBM</v>
      </c>
      <c r="K1333" s="38" t="str">
        <f>IF('query (10)'!G1333="","",'query (10)'!G1333)</f>
        <v>แผนใหม่</v>
      </c>
      <c r="L1333" s="38" t="str">
        <f>IF('query (10)'!G1333="","MISSING",IFERROR(INDEX(Cleaning_Rules!$B$5:$B$10,MATCH(TRIM('query (10)'!G1333),Cleaning_Rules!$A$5:$A$10,0)),"UNKNOWN"))</f>
        <v>NEW_PLAN</v>
      </c>
      <c r="M1333" s="38" t="str">
        <f>IF('query (10)'!I1333="","",'query (10)'!I1333)</f>
        <v>Electrical</v>
      </c>
      <c r="N1333" s="38" t="str">
        <f>IF('query (10)'!O1333="","",'query (10)'!O1333)</f>
        <v>Inspection</v>
      </c>
      <c r="O1333" s="38" t="str">
        <f>IF('query (10)'!P1333="","",'query (10)'!P1333)</f>
        <v>Medium</v>
      </c>
      <c r="P1333" s="38" t="str">
        <f>IF('query (10)'!N1333="","",'query (10)'!N1333)</f>
        <v xml:space="preserve">Check and Cleaning Tighten of Terminal
Check Adhesion of PLC
Check and Cleaning PLC
Check Variable resistance
Cleaning Variable resistance
</v>
      </c>
      <c r="Q1333" s="38" t="str">
        <f>TRIM('query (10)'!N1333)</f>
        <v xml:space="preserve">Check and Cleaning Tighten of Terminal
Check Adhesion of PLC
Check and Cleaning PLC
Check Variable resistance
Cleaning Variable resistance
</v>
      </c>
      <c r="R1333" s="38" t="str">
        <f>TRIM(UPPER('query (10)'!R1333))</f>
        <v/>
      </c>
      <c r="S1333" s="38" t="str">
        <f>TRIM(UPPER('query (10)'!S1333))</f>
        <v/>
      </c>
      <c r="T1333" s="38" t="str">
        <f>IF('query (10)'!Q1333="","",TRIM(UPPER('query (10)'!Q1333)))</f>
        <v/>
      </c>
      <c r="U1333" s="38" t="str">
        <f>IF('query (10)'!T1333="","",'query (10)'!T1333)</f>
        <v/>
      </c>
      <c r="V1333" s="39" t="str">
        <f>IF('query (10)'!T1333="","",IFERROR(VALUE('query (10)'!T1333),""))</f>
        <v/>
      </c>
      <c r="W1333" s="40">
        <f>IF('query (10)'!U1333="","",'query (10)'!U1333)</f>
        <v>0</v>
      </c>
      <c r="X1333" s="39">
        <f>IF('query (10)'!V1333="","",'query (10)'!V1333)</f>
        <v>180</v>
      </c>
      <c r="Y1333" s="41">
        <f>IF('query (10)'!W1333="","",'query (10)'!W1333)</f>
        <v>46057</v>
      </c>
      <c r="Z1333" s="41" t="str">
        <f>IF('query (10)'!X1333="","",'query (10)'!X1333)</f>
        <v/>
      </c>
      <c r="AA1333" s="41">
        <f>IF('query (10)'!Y1333="","",'query (10)'!Y1333)</f>
        <v>46057</v>
      </c>
      <c r="AB1333" s="41">
        <f>IF('query (10)'!Z1333="","",'query (10)'!Z1333)</f>
        <v>46237</v>
      </c>
      <c r="AC1333" s="38" t="str">
        <f>IF(OR('query (10)'!AA1333="",COUNTIF(Cleaning_Rules!$A$21:$A$26,TRIM('query (10)'!AA1333))&gt;0),"",TRIM('query (10)'!AA1333))</f>
        <v/>
      </c>
      <c r="AD1333" s="38" t="str">
        <f>IF('query (10)'!AB1333="","",TRIM(IFERROR(_xlfn.TEXTBEFORE('query (10)'!AB1333,"("),'query (10)'!AB1333)))</f>
        <v/>
      </c>
      <c r="AE1333" s="38" t="str">
        <f>IFERROR(LOWER(TRIM(_xlfn.TEXTBEFORE(_xlfn.TEXTAFTER('query (10)'!AB1333,"("),")"))),"")</f>
        <v/>
      </c>
      <c r="AF1333" s="38" t="str">
        <f>IF('query (10)'!AD1333="","",TRIM('query (10)'!AD1333))</f>
        <v>ณัฐดนัย จุฑาเทพ</v>
      </c>
      <c r="AG1333" s="38" t="str">
        <f>IF('query (10)'!AE1333="","",TRIM('query (10)'!AE1333))</f>
        <v>ณัฐดนัย จุฑาเทพ</v>
      </c>
      <c r="AH1333" s="38" t="str">
        <f>IF('query (10)'!AF1333="","",IFERROR(VALUE('query (10)'!AF1333),""))</f>
        <v/>
      </c>
      <c r="AI1333" s="38" t="str">
        <f>IF('query (10)'!AG1333="","",TRIM('query (10)'!AG1333))</f>
        <v/>
      </c>
      <c r="AJ1333" s="38" t="str">
        <f>IF('query (10)'!AH1333="","",IFERROR(VALUE('query (10)'!AH1333),""))</f>
        <v/>
      </c>
      <c r="AK1333" s="38" t="str">
        <f>IF('query (10)'!AI1333="","",TRIM('query (10)'!AI1333))</f>
        <v/>
      </c>
      <c r="AL1333" s="42">
        <f t="shared" si="100"/>
        <v>2026</v>
      </c>
      <c r="AM1333" s="42" t="str">
        <f t="shared" si="101"/>
        <v>2026-02</v>
      </c>
      <c r="AN1333" s="42" t="str">
        <f t="shared" ca="1" si="102"/>
        <v>OVERDUE</v>
      </c>
      <c r="AO1333" s="42" t="str">
        <f t="shared" si="103"/>
        <v>CH-958 | OUTER / INNER EDDY CURRENT TERTER MACHINE | KWD4 | ELECTRICAL CONTROL | Time-based Maintenance | Electrical | Inspection | Medium | Check and Cleaning Tighten of Terminal
Check Adhesion of PLC
Check and Cleaning PLC
Check Variable resistance
Cleaning Variable resistance
 | ณัฐดนัย จุฑาเทพ</v>
      </c>
      <c r="AP1333" s="42" t="str">
        <f>_xlfn.TEXTJOIN("; ",TRUE,IF(COUNTA('query (10)'!A1333:AK1333)&lt;=6,"NEAR_EMPTY_ROW",""),IF($K1333="","MISSING_STATUS",""),IF(AND($K1333="เสร็จสิ้น",$Z1333=""),"DONE_NO_ACTUAL_DATE",""),IF(AND($I1333="Condition-based Maintenance",$AH1333=""),"CBM_NO_MEASUREMENT",""),IF(OR($X1333="",$X1333=0),"INVALID_PERIOD",""),IF(AND($AA1333&lt;&gt;"",$AB1333&lt;&gt;"",$AB1333&lt;$AA1333),"DATE_SEQUENCE_ERROR",""),IF(AND($AB1333&lt;&gt;"",$AB1333&gt;DATE(2030,12,31)),"DATE_OUTLIER",""),IF($C1333="","MISSING_QRCODE",""),IF($J1333="UNKNOWN","UNKNOWN_PM_TYPE",""),IF($L1333="UNKNOWN","UNKNOWN_STATUS",""))</f>
        <v/>
      </c>
      <c r="AQ1333" s="42" t="str">
        <f t="shared" si="104"/>
        <v>NO</v>
      </c>
    </row>
    <row r="1334" spans="1:43" x14ac:dyDescent="0.3">
      <c r="A1334" s="38">
        <f>IF('query (10)'!A1334="","",'query (10)'!A1334)</f>
        <v>1521</v>
      </c>
      <c r="B1334" s="38" t="str">
        <f>IF('query (10)'!B1334="","",'query (10)'!B1334)</f>
        <v/>
      </c>
      <c r="C1334" s="38" t="str">
        <f>TRIM(UPPER('query (10)'!M1334))</f>
        <v>CH-954</v>
      </c>
      <c r="D1334" s="38" t="str">
        <f>TRIM(UPPER(IFERROR(_xlfn.TEXTBEFORE('query (10)'!L1334,"("),'query (10)'!L1334)))</f>
        <v>OUTER / INNER EDDY CURRENT TESTER MACHINE</v>
      </c>
      <c r="E1334" s="38" t="str">
        <f>IFERROR(TRIM(UPPER(_xlfn.TEXTBEFORE(_xlfn.TEXTAFTER('query (10)'!L1334,"("),")"))),"")</f>
        <v/>
      </c>
      <c r="F1334" s="38" t="str">
        <f>TRIM('query (10)'!K1334)</f>
        <v>KWD5</v>
      </c>
      <c r="G1334" s="38" t="str">
        <f>IF('query (10)'!J1334="","",'query (10)'!J1334)</f>
        <v>Electrical Control</v>
      </c>
      <c r="H1334" s="38" t="str">
        <f>TRIM(UPPER('query (10)'!J1334))</f>
        <v>ELECTRICAL CONTROL</v>
      </c>
      <c r="I1334" s="38" t="str">
        <f>IF('query (10)'!F1334="","",'query (10)'!F1334)</f>
        <v>Time-based Maintenance</v>
      </c>
      <c r="J1334" s="38" t="str">
        <f>IF('query (10)'!F1334="","",IFERROR(INDEX(Cleaning_Rules!$B$14:$B$17,MATCH(TRIM('query (10)'!F1334),Cleaning_Rules!$A$14:$A$17,0)),"UNKNOWN"))</f>
        <v>TBM</v>
      </c>
      <c r="K1334" s="38" t="str">
        <f>IF('query (10)'!G1334="","",'query (10)'!G1334)</f>
        <v>แผนใหม่</v>
      </c>
      <c r="L1334" s="38" t="str">
        <f>IF('query (10)'!G1334="","MISSING",IFERROR(INDEX(Cleaning_Rules!$B$5:$B$10,MATCH(TRIM('query (10)'!G1334),Cleaning_Rules!$A$5:$A$10,0)),"UNKNOWN"))</f>
        <v>NEW_PLAN</v>
      </c>
      <c r="M1334" s="38" t="str">
        <f>IF('query (10)'!I1334="","",'query (10)'!I1334)</f>
        <v>Electrical</v>
      </c>
      <c r="N1334" s="38" t="str">
        <f>IF('query (10)'!O1334="","",'query (10)'!O1334)</f>
        <v>Inspection</v>
      </c>
      <c r="O1334" s="38" t="str">
        <f>IF('query (10)'!P1334="","",'query (10)'!P1334)</f>
        <v>Medium</v>
      </c>
      <c r="P1334" s="38" t="str">
        <f>IF('query (10)'!N1334="","",'query (10)'!N1334)</f>
        <v xml:space="preserve">Check and Cleaning Tighten of Terminal
Check Adhesion of PLC
Check and Cleaning PLC
Check Variable resistance
Cleaning Variable resistance
</v>
      </c>
      <c r="Q1334" s="38" t="str">
        <f>TRIM('query (10)'!N1334)</f>
        <v xml:space="preserve">Check and Cleaning Tighten of Terminal
Check Adhesion of PLC
Check and Cleaning PLC
Check Variable resistance
Cleaning Variable resistance
</v>
      </c>
      <c r="R1334" s="38" t="str">
        <f>TRIM(UPPER('query (10)'!R1334))</f>
        <v/>
      </c>
      <c r="S1334" s="38" t="str">
        <f>TRIM(UPPER('query (10)'!S1334))</f>
        <v/>
      </c>
      <c r="T1334" s="38" t="str">
        <f>IF('query (10)'!Q1334="","",TRIM(UPPER('query (10)'!Q1334)))</f>
        <v/>
      </c>
      <c r="U1334" s="38" t="str">
        <f>IF('query (10)'!T1334="","",'query (10)'!T1334)</f>
        <v/>
      </c>
      <c r="V1334" s="39" t="str">
        <f>IF('query (10)'!T1334="","",IFERROR(VALUE('query (10)'!T1334),""))</f>
        <v/>
      </c>
      <c r="W1334" s="40">
        <f>IF('query (10)'!U1334="","",'query (10)'!U1334)</f>
        <v>0</v>
      </c>
      <c r="X1334" s="39">
        <f>IF('query (10)'!V1334="","",'query (10)'!V1334)</f>
        <v>180</v>
      </c>
      <c r="Y1334" s="41">
        <f>IF('query (10)'!W1334="","",'query (10)'!W1334)</f>
        <v>46058</v>
      </c>
      <c r="Z1334" s="41" t="str">
        <f>IF('query (10)'!X1334="","",'query (10)'!X1334)</f>
        <v/>
      </c>
      <c r="AA1334" s="41">
        <f>IF('query (10)'!Y1334="","",'query (10)'!Y1334)</f>
        <v>46058</v>
      </c>
      <c r="AB1334" s="41">
        <f>IF('query (10)'!Z1334="","",'query (10)'!Z1334)</f>
        <v>46238</v>
      </c>
      <c r="AC1334" s="38" t="str">
        <f>IF(OR('query (10)'!AA1334="",COUNTIF(Cleaning_Rules!$A$21:$A$26,TRIM('query (10)'!AA1334))&gt;0),"",TRIM('query (10)'!AA1334))</f>
        <v/>
      </c>
      <c r="AD1334" s="38" t="str">
        <f>IF('query (10)'!AB1334="","",TRIM(IFERROR(_xlfn.TEXTBEFORE('query (10)'!AB1334,"("),'query (10)'!AB1334)))</f>
        <v/>
      </c>
      <c r="AE1334" s="38" t="str">
        <f>IFERROR(LOWER(TRIM(_xlfn.TEXTBEFORE(_xlfn.TEXTAFTER('query (10)'!AB1334,"("),")"))),"")</f>
        <v/>
      </c>
      <c r="AF1334" s="38" t="str">
        <f>IF('query (10)'!AD1334="","",TRIM('query (10)'!AD1334))</f>
        <v>ณัฐดนัย จุฑาเทพ</v>
      </c>
      <c r="AG1334" s="38" t="str">
        <f>IF('query (10)'!AE1334="","",TRIM('query (10)'!AE1334))</f>
        <v>ณัฐดนัย จุฑาเทพ</v>
      </c>
      <c r="AH1334" s="38" t="str">
        <f>IF('query (10)'!AF1334="","",IFERROR(VALUE('query (10)'!AF1334),""))</f>
        <v/>
      </c>
      <c r="AI1334" s="38" t="str">
        <f>IF('query (10)'!AG1334="","",TRIM('query (10)'!AG1334))</f>
        <v/>
      </c>
      <c r="AJ1334" s="38" t="str">
        <f>IF('query (10)'!AH1334="","",IFERROR(VALUE('query (10)'!AH1334),""))</f>
        <v/>
      </c>
      <c r="AK1334" s="38" t="str">
        <f>IF('query (10)'!AI1334="","",TRIM('query (10)'!AI1334))</f>
        <v/>
      </c>
      <c r="AL1334" s="42">
        <f t="shared" si="100"/>
        <v>2026</v>
      </c>
      <c r="AM1334" s="42" t="str">
        <f t="shared" si="101"/>
        <v>2026-02</v>
      </c>
      <c r="AN1334" s="42" t="str">
        <f t="shared" ca="1" si="102"/>
        <v>OVERDUE</v>
      </c>
      <c r="AO1334" s="42" t="str">
        <f t="shared" si="103"/>
        <v>CH-954 | OUTER / INNER EDDY CURRENT TESTER MACHINE | KWD5 | ELECTRICAL CONTROL | Time-based Maintenance | Electrical | Inspection | Medium | Check and Cleaning Tighten of Terminal
Check Adhesion of PLC
Check and Cleaning PLC
Check Variable resistance
Cleaning Variable resistance
 | ณัฐดนัย จุฑาเทพ</v>
      </c>
      <c r="AP1334" s="42" t="str">
        <f>_xlfn.TEXTJOIN("; ",TRUE,IF(COUNTA('query (10)'!A1334:AK1334)&lt;=6,"NEAR_EMPTY_ROW",""),IF($K1334="","MISSING_STATUS",""),IF(AND($K1334="เสร็จสิ้น",$Z1334=""),"DONE_NO_ACTUAL_DATE",""),IF(AND($I1334="Condition-based Maintenance",$AH1334=""),"CBM_NO_MEASUREMENT",""),IF(OR($X1334="",$X1334=0),"INVALID_PERIOD",""),IF(AND($AA1334&lt;&gt;"",$AB1334&lt;&gt;"",$AB1334&lt;$AA1334),"DATE_SEQUENCE_ERROR",""),IF(AND($AB1334&lt;&gt;"",$AB1334&gt;DATE(2030,12,31)),"DATE_OUTLIER",""),IF($C1334="","MISSING_QRCODE",""),IF($J1334="UNKNOWN","UNKNOWN_PM_TYPE",""),IF($L1334="UNKNOWN","UNKNOWN_STATUS",""))</f>
        <v/>
      </c>
      <c r="AQ1334" s="42" t="str">
        <f t="shared" si="104"/>
        <v>NO</v>
      </c>
    </row>
    <row r="1335" spans="1:43" x14ac:dyDescent="0.3">
      <c r="A1335" s="38">
        <f>IF('query (10)'!A1335="","",'query (10)'!A1335)</f>
        <v>1522</v>
      </c>
      <c r="B1335" s="38" t="str">
        <f>IF('query (10)'!B1335="","",'query (10)'!B1335)</f>
        <v/>
      </c>
      <c r="C1335" s="38" t="str">
        <f>TRIM(UPPER('query (10)'!M1335))</f>
        <v>CH-951</v>
      </c>
      <c r="D1335" s="38" t="str">
        <f>TRIM(UPPER(IFERROR(_xlfn.TEXTBEFORE('query (10)'!L1335,"("),'query (10)'!L1335)))</f>
        <v>OUTER / INNER EDDY CURRENT TESTER MACHINE</v>
      </c>
      <c r="E1335" s="38" t="str">
        <f>IFERROR(TRIM(UPPER(_xlfn.TEXTBEFORE(_xlfn.TEXTAFTER('query (10)'!L1335,"("),")"))),"")</f>
        <v/>
      </c>
      <c r="F1335" s="38" t="str">
        <f>TRIM('query (10)'!K1335)</f>
        <v>KWD6</v>
      </c>
      <c r="G1335" s="38" t="str">
        <f>IF('query (10)'!J1335="","",'query (10)'!J1335)</f>
        <v>Electrical Control</v>
      </c>
      <c r="H1335" s="38" t="str">
        <f>TRIM(UPPER('query (10)'!J1335))</f>
        <v>ELECTRICAL CONTROL</v>
      </c>
      <c r="I1335" s="38" t="str">
        <f>IF('query (10)'!F1335="","",'query (10)'!F1335)</f>
        <v>Time-based Maintenance</v>
      </c>
      <c r="J1335" s="38" t="str">
        <f>IF('query (10)'!F1335="","",IFERROR(INDEX(Cleaning_Rules!$B$14:$B$17,MATCH(TRIM('query (10)'!F1335),Cleaning_Rules!$A$14:$A$17,0)),"UNKNOWN"))</f>
        <v>TBM</v>
      </c>
      <c r="K1335" s="38" t="str">
        <f>IF('query (10)'!G1335="","",'query (10)'!G1335)</f>
        <v>แผนใหม่</v>
      </c>
      <c r="L1335" s="38" t="str">
        <f>IF('query (10)'!G1335="","MISSING",IFERROR(INDEX(Cleaning_Rules!$B$5:$B$10,MATCH(TRIM('query (10)'!G1335),Cleaning_Rules!$A$5:$A$10,0)),"UNKNOWN"))</f>
        <v>NEW_PLAN</v>
      </c>
      <c r="M1335" s="38" t="str">
        <f>IF('query (10)'!I1335="","",'query (10)'!I1335)</f>
        <v>Electrical</v>
      </c>
      <c r="N1335" s="38" t="str">
        <f>IF('query (10)'!O1335="","",'query (10)'!O1335)</f>
        <v>Inspection</v>
      </c>
      <c r="O1335" s="38" t="str">
        <f>IF('query (10)'!P1335="","",'query (10)'!P1335)</f>
        <v>Medium</v>
      </c>
      <c r="P1335" s="38" t="str">
        <f>IF('query (10)'!N1335="","",'query (10)'!N1335)</f>
        <v xml:space="preserve">Check and Cleaning Tighten of Terminal
Check Adhesion of PLC
Check and Cleaning PLC
Check Variable resistance
Cleaning Variable resistance
</v>
      </c>
      <c r="Q1335" s="38" t="str">
        <f>TRIM('query (10)'!N1335)</f>
        <v xml:space="preserve">Check and Cleaning Tighten of Terminal
Check Adhesion of PLC
Check and Cleaning PLC
Check Variable resistance
Cleaning Variable resistance
</v>
      </c>
      <c r="R1335" s="38" t="str">
        <f>TRIM(UPPER('query (10)'!R1335))</f>
        <v/>
      </c>
      <c r="S1335" s="38" t="str">
        <f>TRIM(UPPER('query (10)'!S1335))</f>
        <v/>
      </c>
      <c r="T1335" s="38" t="str">
        <f>IF('query (10)'!Q1335="","",TRIM(UPPER('query (10)'!Q1335)))</f>
        <v/>
      </c>
      <c r="U1335" s="38" t="str">
        <f>IF('query (10)'!T1335="","",'query (10)'!T1335)</f>
        <v/>
      </c>
      <c r="V1335" s="39" t="str">
        <f>IF('query (10)'!T1335="","",IFERROR(VALUE('query (10)'!T1335),""))</f>
        <v/>
      </c>
      <c r="W1335" s="40">
        <f>IF('query (10)'!U1335="","",'query (10)'!U1335)</f>
        <v>0</v>
      </c>
      <c r="X1335" s="39">
        <f>IF('query (10)'!V1335="","",'query (10)'!V1335)</f>
        <v>180</v>
      </c>
      <c r="Y1335" s="41">
        <f>IF('query (10)'!W1335="","",'query (10)'!W1335)</f>
        <v>46059</v>
      </c>
      <c r="Z1335" s="41" t="str">
        <f>IF('query (10)'!X1335="","",'query (10)'!X1335)</f>
        <v/>
      </c>
      <c r="AA1335" s="41">
        <f>IF('query (10)'!Y1335="","",'query (10)'!Y1335)</f>
        <v>46059</v>
      </c>
      <c r="AB1335" s="41">
        <f>IF('query (10)'!Z1335="","",'query (10)'!Z1335)</f>
        <v>46239</v>
      </c>
      <c r="AC1335" s="38" t="str">
        <f>IF(OR('query (10)'!AA1335="",COUNTIF(Cleaning_Rules!$A$21:$A$26,TRIM('query (10)'!AA1335))&gt;0),"",TRIM('query (10)'!AA1335))</f>
        <v/>
      </c>
      <c r="AD1335" s="38" t="str">
        <f>IF('query (10)'!AB1335="","",TRIM(IFERROR(_xlfn.TEXTBEFORE('query (10)'!AB1335,"("),'query (10)'!AB1335)))</f>
        <v/>
      </c>
      <c r="AE1335" s="38" t="str">
        <f>IFERROR(LOWER(TRIM(_xlfn.TEXTBEFORE(_xlfn.TEXTAFTER('query (10)'!AB1335,"("),")"))),"")</f>
        <v/>
      </c>
      <c r="AF1335" s="38" t="str">
        <f>IF('query (10)'!AD1335="","",TRIM('query (10)'!AD1335))</f>
        <v>ณัฐดนัย จุฑาเทพ</v>
      </c>
      <c r="AG1335" s="38" t="str">
        <f>IF('query (10)'!AE1335="","",TRIM('query (10)'!AE1335))</f>
        <v>ณัฐดนัย จุฑาเทพ</v>
      </c>
      <c r="AH1335" s="38" t="str">
        <f>IF('query (10)'!AF1335="","",IFERROR(VALUE('query (10)'!AF1335),""))</f>
        <v/>
      </c>
      <c r="AI1335" s="38" t="str">
        <f>IF('query (10)'!AG1335="","",TRIM('query (10)'!AG1335))</f>
        <v/>
      </c>
      <c r="AJ1335" s="38" t="str">
        <f>IF('query (10)'!AH1335="","",IFERROR(VALUE('query (10)'!AH1335),""))</f>
        <v/>
      </c>
      <c r="AK1335" s="38" t="str">
        <f>IF('query (10)'!AI1335="","",TRIM('query (10)'!AI1335))</f>
        <v/>
      </c>
      <c r="AL1335" s="42">
        <f t="shared" si="100"/>
        <v>2026</v>
      </c>
      <c r="AM1335" s="42" t="str">
        <f t="shared" si="101"/>
        <v>2026-02</v>
      </c>
      <c r="AN1335" s="42" t="str">
        <f t="shared" ca="1" si="102"/>
        <v>OVERDUE</v>
      </c>
      <c r="AO1335" s="42" t="str">
        <f t="shared" si="103"/>
        <v>CH-951 | OUTER / INNER EDDY CURRENT TESTER MACHINE | KWD6 | ELECTRICAL CONTROL | Time-based Maintenance | Electrical | Inspection | Medium | Check and Cleaning Tighten of Terminal
Check Adhesion of PLC
Check and Cleaning PLC
Check Variable resistance
Cleaning Variable resistance
 | ณัฐดนัย จุฑาเทพ</v>
      </c>
      <c r="AP1335" s="42" t="str">
        <f>_xlfn.TEXTJOIN("; ",TRUE,IF(COUNTA('query (10)'!A1335:AK1335)&lt;=6,"NEAR_EMPTY_ROW",""),IF($K1335="","MISSING_STATUS",""),IF(AND($K1335="เสร็จสิ้น",$Z1335=""),"DONE_NO_ACTUAL_DATE",""),IF(AND($I1335="Condition-based Maintenance",$AH1335=""),"CBM_NO_MEASUREMENT",""),IF(OR($X1335="",$X1335=0),"INVALID_PERIOD",""),IF(AND($AA1335&lt;&gt;"",$AB1335&lt;&gt;"",$AB1335&lt;$AA1335),"DATE_SEQUENCE_ERROR",""),IF(AND($AB1335&lt;&gt;"",$AB1335&gt;DATE(2030,12,31)),"DATE_OUTLIER",""),IF($C1335="","MISSING_QRCODE",""),IF($J1335="UNKNOWN","UNKNOWN_PM_TYPE",""),IF($L1335="UNKNOWN","UNKNOWN_STATUS",""))</f>
        <v/>
      </c>
      <c r="AQ1335" s="42" t="str">
        <f t="shared" si="104"/>
        <v>NO</v>
      </c>
    </row>
    <row r="1336" spans="1:43" x14ac:dyDescent="0.3">
      <c r="A1336" s="38">
        <f>IF('query (10)'!A1336="","",'query (10)'!A1336)</f>
        <v>1523</v>
      </c>
      <c r="B1336" s="38">
        <f>IF('query (10)'!B1336="","",'query (10)'!B1336)</f>
        <v>19863</v>
      </c>
      <c r="C1336" s="38" t="str">
        <f>TRIM(UPPER('query (10)'!M1336))</f>
        <v>CH-948</v>
      </c>
      <c r="D1336" s="38" t="str">
        <f>TRIM(UPPER(IFERROR(_xlfn.TEXTBEFORE('query (10)'!L1336,"("),'query (10)'!L1336)))</f>
        <v>OUTER / INNER EDDY CURRENT TESTER MACHINE</v>
      </c>
      <c r="E1336" s="38" t="str">
        <f>IFERROR(TRIM(UPPER(_xlfn.TEXTBEFORE(_xlfn.TEXTAFTER('query (10)'!L1336,"("),")"))),"")</f>
        <v/>
      </c>
      <c r="F1336" s="38" t="str">
        <f>TRIM('query (10)'!K1336)</f>
        <v>KWD7</v>
      </c>
      <c r="G1336" s="38" t="str">
        <f>IF('query (10)'!J1336="","",'query (10)'!J1336)</f>
        <v>Electrical Control</v>
      </c>
      <c r="H1336" s="38" t="str">
        <f>TRIM(UPPER('query (10)'!J1336))</f>
        <v>ELECTRICAL CONTROL</v>
      </c>
      <c r="I1336" s="38" t="str">
        <f>IF('query (10)'!F1336="","",'query (10)'!F1336)</f>
        <v>Time-based Maintenance</v>
      </c>
      <c r="J1336" s="38" t="str">
        <f>IF('query (10)'!F1336="","",IFERROR(INDEX(Cleaning_Rules!$B$14:$B$17,MATCH(TRIM('query (10)'!F1336),Cleaning_Rules!$A$14:$A$17,0)),"UNKNOWN"))</f>
        <v>TBM</v>
      </c>
      <c r="K1336" s="38" t="str">
        <f>IF('query (10)'!G1336="","",'query (10)'!G1336)</f>
        <v>กำลังดำเนินการ</v>
      </c>
      <c r="L1336" s="38" t="str">
        <f>IF('query (10)'!G1336="","MISSING",IFERROR(INDEX(Cleaning_Rules!$B$5:$B$10,MATCH(TRIM('query (10)'!G1336),Cleaning_Rules!$A$5:$A$10,0)),"UNKNOWN"))</f>
        <v>IN_PROGRESS</v>
      </c>
      <c r="M1336" s="38" t="str">
        <f>IF('query (10)'!I1336="","",'query (10)'!I1336)</f>
        <v>Electrical</v>
      </c>
      <c r="N1336" s="38" t="str">
        <f>IF('query (10)'!O1336="","",'query (10)'!O1336)</f>
        <v>Inspection</v>
      </c>
      <c r="O1336" s="38" t="str">
        <f>IF('query (10)'!P1336="","",'query (10)'!P1336)</f>
        <v>Medium</v>
      </c>
      <c r="P1336" s="38" t="str">
        <f>IF('query (10)'!N1336="","",'query (10)'!N1336)</f>
        <v xml:space="preserve">Check and Cleaning Tighten of Terminal
Check Adhesion of PLC
Check and Cleaning PLC
Check Variable resistance
Cleaning Variable resistance
</v>
      </c>
      <c r="Q1336" s="38" t="str">
        <f>TRIM('query (10)'!N1336)</f>
        <v xml:space="preserve">Check and Cleaning Tighten of Terminal
Check Adhesion of PLC
Check and Cleaning PLC
Check Variable resistance
Cleaning Variable resistance
</v>
      </c>
      <c r="R1336" s="38" t="str">
        <f>TRIM(UPPER('query (10)'!R1336))</f>
        <v/>
      </c>
      <c r="S1336" s="38" t="str">
        <f>TRIM(UPPER('query (10)'!S1336))</f>
        <v/>
      </c>
      <c r="T1336" s="38" t="str">
        <f>IF('query (10)'!Q1336="","",TRIM(UPPER('query (10)'!Q1336)))</f>
        <v/>
      </c>
      <c r="U1336" s="38" t="str">
        <f>IF('query (10)'!T1336="","",'query (10)'!T1336)</f>
        <v/>
      </c>
      <c r="V1336" s="39" t="str">
        <f>IF('query (10)'!T1336="","",IFERROR(VALUE('query (10)'!T1336),""))</f>
        <v/>
      </c>
      <c r="W1336" s="40">
        <f>IF('query (10)'!U1336="","",'query (10)'!U1336)</f>
        <v>0</v>
      </c>
      <c r="X1336" s="39">
        <f>IF('query (10)'!V1336="","",'query (10)'!V1336)</f>
        <v>180</v>
      </c>
      <c r="Y1336" s="41">
        <f>IF('query (10)'!W1336="","",'query (10)'!W1336)</f>
        <v>46060</v>
      </c>
      <c r="Z1336" s="41" t="str">
        <f>IF('query (10)'!X1336="","",'query (10)'!X1336)</f>
        <v/>
      </c>
      <c r="AA1336" s="41">
        <f>IF('query (10)'!Y1336="","",'query (10)'!Y1336)</f>
        <v>46060</v>
      </c>
      <c r="AB1336" s="41">
        <f>IF('query (10)'!Z1336="","",'query (10)'!Z1336)</f>
        <v>46240</v>
      </c>
      <c r="AC1336" s="38" t="str">
        <f>IF(OR('query (10)'!AA1336="",COUNTIF(Cleaning_Rules!$A$21:$A$26,TRIM('query (10)'!AA1336))&gt;0),"",TRIM('query (10)'!AA1336))</f>
        <v/>
      </c>
      <c r="AD1336" s="38" t="str">
        <f>IF('query (10)'!AB1336="","",TRIM(IFERROR(_xlfn.TEXTBEFORE('query (10)'!AB1336,"("),'query (10)'!AB1336)))</f>
        <v>เริ่มซ่อมงาน PM แล้ว รับผิดชอบโดย NATDANAI JUTHATHEP</v>
      </c>
      <c r="AE1336" s="38" t="str">
        <f>IFERROR(LOWER(TRIM(_xlfn.TEXTBEFORE(_xlfn.TEXTAFTER('query (10)'!AB1336,"("),")"))),"")</f>
        <v>juthathep-n-4697@nsk.com</v>
      </c>
      <c r="AF1336" s="38" t="str">
        <f>IF('query (10)'!AD1336="","",TRIM('query (10)'!AD1336))</f>
        <v>ณัฐดนัย จุฑาเทพ</v>
      </c>
      <c r="AG1336" s="38" t="str">
        <f>IF('query (10)'!AE1336="","",TRIM('query (10)'!AE1336))</f>
        <v>ณัฐดนัย จุฑาเทพ</v>
      </c>
      <c r="AH1336" s="38" t="str">
        <f>IF('query (10)'!AF1336="","",IFERROR(VALUE('query (10)'!AF1336),""))</f>
        <v/>
      </c>
      <c r="AI1336" s="38" t="str">
        <f>IF('query (10)'!AG1336="","",TRIM('query (10)'!AG1336))</f>
        <v/>
      </c>
      <c r="AJ1336" s="38" t="str">
        <f>IF('query (10)'!AH1336="","",IFERROR(VALUE('query (10)'!AH1336),""))</f>
        <v/>
      </c>
      <c r="AK1336" s="38" t="str">
        <f>IF('query (10)'!AI1336="","",TRIM('query (10)'!AI1336))</f>
        <v/>
      </c>
      <c r="AL1336" s="42">
        <f t="shared" si="100"/>
        <v>2026</v>
      </c>
      <c r="AM1336" s="42" t="str">
        <f t="shared" si="101"/>
        <v>2026-02</v>
      </c>
      <c r="AN1336" s="42" t="str">
        <f t="shared" ca="1" si="102"/>
        <v>OVERDUE</v>
      </c>
      <c r="AO1336" s="42" t="str">
        <f t="shared" si="103"/>
        <v>CH-948 | OUTER / INNER EDDY CURRENT TESTER MACHINE | KWD7 | ELECTRICAL CONTROL | Time-based Maintenance | Electrical | Inspection | Medium | Check and Cleaning Tighten of Terminal
Check Adhesion of PLC
Check and Cleaning PLC
Check Variable resistance
Cleaning Variable resistance
 | เริ่มซ่อมงาน PM แล้ว รับผิดชอบโดย NATDANAI JUTHATHEP | ณัฐดนัย จุฑาเทพ</v>
      </c>
      <c r="AP1336" s="42" t="str">
        <f>_xlfn.TEXTJOIN("; ",TRUE,IF(COUNTA('query (10)'!A1336:AK1336)&lt;=6,"NEAR_EMPTY_ROW",""),IF($K1336="","MISSING_STATUS",""),IF(AND($K1336="เสร็จสิ้น",$Z1336=""),"DONE_NO_ACTUAL_DATE",""),IF(AND($I1336="Condition-based Maintenance",$AH1336=""),"CBM_NO_MEASUREMENT",""),IF(OR($X1336="",$X1336=0),"INVALID_PERIOD",""),IF(AND($AA1336&lt;&gt;"",$AB1336&lt;&gt;"",$AB1336&lt;$AA1336),"DATE_SEQUENCE_ERROR",""),IF(AND($AB1336&lt;&gt;"",$AB1336&gt;DATE(2030,12,31)),"DATE_OUTLIER",""),IF($C1336="","MISSING_QRCODE",""),IF($J1336="UNKNOWN","UNKNOWN_PM_TYPE",""),IF($L1336="UNKNOWN","UNKNOWN_STATUS",""))</f>
        <v/>
      </c>
      <c r="AQ1336" s="42" t="str">
        <f t="shared" si="104"/>
        <v>NO</v>
      </c>
    </row>
    <row r="1337" spans="1:43" x14ac:dyDescent="0.3">
      <c r="A1337" s="38">
        <f>IF('query (10)'!A1337="","",'query (10)'!A1337)</f>
        <v>1524</v>
      </c>
      <c r="B1337" s="38">
        <f>IF('query (10)'!B1337="","",'query (10)'!B1337)</f>
        <v>19865</v>
      </c>
      <c r="C1337" s="38" t="str">
        <f>TRIM(UPPER('query (10)'!M1337))</f>
        <v>CH-948</v>
      </c>
      <c r="D1337" s="38" t="str">
        <f>TRIM(UPPER(IFERROR(_xlfn.TEXTBEFORE('query (10)'!L1337,"("),'query (10)'!L1337)))</f>
        <v>OUTER / INNER EDDY CURRENT TESTER MACHINE</v>
      </c>
      <c r="E1337" s="38" t="str">
        <f>IFERROR(TRIM(UPPER(_xlfn.TEXTBEFORE(_xlfn.TEXTAFTER('query (10)'!L1337,"("),")"))),"")</f>
        <v/>
      </c>
      <c r="F1337" s="38" t="str">
        <f>TRIM('query (10)'!K1337)</f>
        <v>KWD7</v>
      </c>
      <c r="G1337" s="38" t="str">
        <f>IF('query (10)'!J1337="","",'query (10)'!J1337)</f>
        <v>Electrical Control</v>
      </c>
      <c r="H1337" s="38" t="str">
        <f>TRIM(UPPER('query (10)'!J1337))</f>
        <v>ELECTRICAL CONTROL</v>
      </c>
      <c r="I1337" s="38" t="str">
        <f>IF('query (10)'!F1337="","",'query (10)'!F1337)</f>
        <v>Time-based Maintenance</v>
      </c>
      <c r="J1337" s="38" t="str">
        <f>IF('query (10)'!F1337="","",IFERROR(INDEX(Cleaning_Rules!$B$14:$B$17,MATCH(TRIM('query (10)'!F1337),Cleaning_Rules!$A$14:$A$17,0)),"UNKNOWN"))</f>
        <v>TBM</v>
      </c>
      <c r="K1337" s="38" t="str">
        <f>IF('query (10)'!G1337="","",'query (10)'!G1337)</f>
        <v>กำลังดำเนินการ</v>
      </c>
      <c r="L1337" s="38" t="str">
        <f>IF('query (10)'!G1337="","MISSING",IFERROR(INDEX(Cleaning_Rules!$B$5:$B$10,MATCH(TRIM('query (10)'!G1337),Cleaning_Rules!$A$5:$A$10,0)),"UNKNOWN"))</f>
        <v>IN_PROGRESS</v>
      </c>
      <c r="M1337" s="38" t="str">
        <f>IF('query (10)'!I1337="","",'query (10)'!I1337)</f>
        <v>Electrical</v>
      </c>
      <c r="N1337" s="38" t="str">
        <f>IF('query (10)'!O1337="","",'query (10)'!O1337)</f>
        <v>Inspection</v>
      </c>
      <c r="O1337" s="38" t="str">
        <f>IF('query (10)'!P1337="","",'query (10)'!P1337)</f>
        <v>Medium</v>
      </c>
      <c r="P1337" s="38" t="str">
        <f>IF('query (10)'!N1337="","",'query (10)'!N1337)</f>
        <v xml:space="preserve">Check and Change Battery of HMI
Check Thermoscan Control Panel
Change LED Indicator
Check and Change Battery of PLC
Check Tighten of Power Supply
</v>
      </c>
      <c r="Q1337" s="38" t="str">
        <f>TRIM('query (10)'!N1337)</f>
        <v xml:space="preserve">Check and Change Battery of HMI
Check Thermoscan Control Panel
Change LED Indicator
Check and Change Battery of PLC
Check Tighten of Power Supply
</v>
      </c>
      <c r="R1337" s="38" t="str">
        <f>TRIM(UPPER('query (10)'!R1337))</f>
        <v/>
      </c>
      <c r="S1337" s="38" t="str">
        <f>TRIM(UPPER('query (10)'!S1337))</f>
        <v/>
      </c>
      <c r="T1337" s="38" t="str">
        <f>IF('query (10)'!Q1337="","",TRIM(UPPER('query (10)'!Q1337)))</f>
        <v/>
      </c>
      <c r="U1337" s="38" t="str">
        <f>IF('query (10)'!T1337="","",'query (10)'!T1337)</f>
        <v/>
      </c>
      <c r="V1337" s="39" t="str">
        <f>IF('query (10)'!T1337="","",IFERROR(VALUE('query (10)'!T1337),""))</f>
        <v/>
      </c>
      <c r="W1337" s="40">
        <f>IF('query (10)'!U1337="","",'query (10)'!U1337)</f>
        <v>0</v>
      </c>
      <c r="X1337" s="39">
        <f>IF('query (10)'!V1337="","",'query (10)'!V1337)</f>
        <v>360</v>
      </c>
      <c r="Y1337" s="41">
        <f>IF('query (10)'!W1337="","",'query (10)'!W1337)</f>
        <v>46060</v>
      </c>
      <c r="Z1337" s="41" t="str">
        <f>IF('query (10)'!X1337="","",'query (10)'!X1337)</f>
        <v/>
      </c>
      <c r="AA1337" s="41">
        <f>IF('query (10)'!Y1337="","",'query (10)'!Y1337)</f>
        <v>46060</v>
      </c>
      <c r="AB1337" s="41">
        <f>IF('query (10)'!Z1337="","",'query (10)'!Z1337)</f>
        <v>46420</v>
      </c>
      <c r="AC1337" s="38" t="str">
        <f>IF(OR('query (10)'!AA1337="",COUNTIF(Cleaning_Rules!$A$21:$A$26,TRIM('query (10)'!AA1337))&gt;0),"",TRIM('query (10)'!AA1337))</f>
        <v/>
      </c>
      <c r="AD1337" s="38" t="str">
        <f>IF('query (10)'!AB1337="","",TRIM(IFERROR(_xlfn.TEXTBEFORE('query (10)'!AB1337,"("),'query (10)'!AB1337)))</f>
        <v>เริ่มซ่อมงาน PM แล้ว รับผิดชอบโดย NATDANAI JUTHATHEP</v>
      </c>
      <c r="AE1337" s="38" t="str">
        <f>IFERROR(LOWER(TRIM(_xlfn.TEXTBEFORE(_xlfn.TEXTAFTER('query (10)'!AB1337,"("),")"))),"")</f>
        <v>juthathep-n-4697@nsk.com</v>
      </c>
      <c r="AF1337" s="38" t="str">
        <f>IF('query (10)'!AD1337="","",TRIM('query (10)'!AD1337))</f>
        <v>ณัฐดนัย จุฑาเทพ</v>
      </c>
      <c r="AG1337" s="38" t="str">
        <f>IF('query (10)'!AE1337="","",TRIM('query (10)'!AE1337))</f>
        <v>ณัฐดนัย จุฑาเทพ</v>
      </c>
      <c r="AH1337" s="38" t="str">
        <f>IF('query (10)'!AF1337="","",IFERROR(VALUE('query (10)'!AF1337),""))</f>
        <v/>
      </c>
      <c r="AI1337" s="38" t="str">
        <f>IF('query (10)'!AG1337="","",TRIM('query (10)'!AG1337))</f>
        <v/>
      </c>
      <c r="AJ1337" s="38" t="str">
        <f>IF('query (10)'!AH1337="","",IFERROR(VALUE('query (10)'!AH1337),""))</f>
        <v/>
      </c>
      <c r="AK1337" s="38" t="str">
        <f>IF('query (10)'!AI1337="","",TRIM('query (10)'!AI1337))</f>
        <v/>
      </c>
      <c r="AL1337" s="42">
        <f t="shared" si="100"/>
        <v>2026</v>
      </c>
      <c r="AM1337" s="42" t="str">
        <f t="shared" si="101"/>
        <v>2026-02</v>
      </c>
      <c r="AN1337" s="42" t="str">
        <f t="shared" ca="1" si="102"/>
        <v>ON_SCHEDULE</v>
      </c>
      <c r="AO1337" s="42" t="str">
        <f t="shared" si="103"/>
        <v>CH-948 | OUTER / INNER EDDY CURRENT TESTER MACHINE | KWD7 | ELECTRICAL CONTROL | Time-based Maintenance | Electrical | Inspection | Medium | Check and Change Battery of HMI
Check Thermoscan Control Panel
Change LED Indicator
Check and Change Battery of PLC
Check Tighten of Power Supply
 | เริ่มซ่อมงาน PM แล้ว รับผิดชอบโดย NATDANAI JUTHATHEP | ณัฐดนัย จุฑาเทพ</v>
      </c>
      <c r="AP1337" s="42" t="str">
        <f>_xlfn.TEXTJOIN("; ",TRUE,IF(COUNTA('query (10)'!A1337:AK1337)&lt;=6,"NEAR_EMPTY_ROW",""),IF($K1337="","MISSING_STATUS",""),IF(AND($K1337="เสร็จสิ้น",$Z1337=""),"DONE_NO_ACTUAL_DATE",""),IF(AND($I1337="Condition-based Maintenance",$AH1337=""),"CBM_NO_MEASUREMENT",""),IF(OR($X1337="",$X1337=0),"INVALID_PERIOD",""),IF(AND($AA1337&lt;&gt;"",$AB1337&lt;&gt;"",$AB1337&lt;$AA1337),"DATE_SEQUENCE_ERROR",""),IF(AND($AB1337&lt;&gt;"",$AB1337&gt;DATE(2030,12,31)),"DATE_OUTLIER",""),IF($C1337="","MISSING_QRCODE",""),IF($J1337="UNKNOWN","UNKNOWN_PM_TYPE",""),IF($L1337="UNKNOWN","UNKNOWN_STATUS",""))</f>
        <v/>
      </c>
      <c r="AQ1337" s="42" t="str">
        <f t="shared" si="104"/>
        <v>NO</v>
      </c>
    </row>
    <row r="1338" spans="1:43" x14ac:dyDescent="0.3">
      <c r="A1338" s="38">
        <f>IF('query (10)'!A1338="","",'query (10)'!A1338)</f>
        <v>1525</v>
      </c>
      <c r="B1338" s="38" t="str">
        <f>IF('query (10)'!B1338="","",'query (10)'!B1338)</f>
        <v/>
      </c>
      <c r="C1338" s="38" t="str">
        <f>TRIM(UPPER('query (10)'!M1338))</f>
        <v>CH-961</v>
      </c>
      <c r="D1338" s="38" t="str">
        <f>TRIM(UPPER(IFERROR(_xlfn.TEXTBEFORE('query (10)'!L1338,"("),'query (10)'!L1338)))</f>
        <v>OUTER / INNER EDDY CURRENT TESTER MACHINE</v>
      </c>
      <c r="E1338" s="38" t="str">
        <f>IFERROR(TRIM(UPPER(_xlfn.TEXTBEFORE(_xlfn.TEXTAFTER('query (10)'!L1338,"("),")"))),"")</f>
        <v/>
      </c>
      <c r="F1338" s="38" t="str">
        <f>TRIM('query (10)'!K1338)</f>
        <v>KWD2</v>
      </c>
      <c r="G1338" s="38" t="str">
        <f>IF('query (10)'!J1338="","",'query (10)'!J1338)</f>
        <v>Electrical Control</v>
      </c>
      <c r="H1338" s="38" t="str">
        <f>TRIM(UPPER('query (10)'!J1338))</f>
        <v>ELECTRICAL CONTROL</v>
      </c>
      <c r="I1338" s="38" t="str">
        <f>IF('query (10)'!F1338="","",'query (10)'!F1338)</f>
        <v>Time-based Maintenance</v>
      </c>
      <c r="J1338" s="38" t="str">
        <f>IF('query (10)'!F1338="","",IFERROR(INDEX(Cleaning_Rules!$B$14:$B$17,MATCH(TRIM('query (10)'!F1338),Cleaning_Rules!$A$14:$A$17,0)),"UNKNOWN"))</f>
        <v>TBM</v>
      </c>
      <c r="K1338" s="38" t="str">
        <f>IF('query (10)'!G1338="","",'query (10)'!G1338)</f>
        <v>แผนใหม่</v>
      </c>
      <c r="L1338" s="38" t="str">
        <f>IF('query (10)'!G1338="","MISSING",IFERROR(INDEX(Cleaning_Rules!$B$5:$B$10,MATCH(TRIM('query (10)'!G1338),Cleaning_Rules!$A$5:$A$10,0)),"UNKNOWN"))</f>
        <v>NEW_PLAN</v>
      </c>
      <c r="M1338" s="38" t="str">
        <f>IF('query (10)'!I1338="","",'query (10)'!I1338)</f>
        <v>Electrical</v>
      </c>
      <c r="N1338" s="38" t="str">
        <f>IF('query (10)'!O1338="","",'query (10)'!O1338)</f>
        <v>Inspection</v>
      </c>
      <c r="O1338" s="38" t="str">
        <f>IF('query (10)'!P1338="","",'query (10)'!P1338)</f>
        <v>Medium</v>
      </c>
      <c r="P1338" s="38" t="str">
        <f>IF('query (10)'!N1338="","",'query (10)'!N1338)</f>
        <v xml:space="preserve">Check and Change Battery of HMI
Check Thermoscan Control Panel
Change LED Indicator
Check and Change Battery of PLC
Check Tighten of Power Supply
</v>
      </c>
      <c r="Q1338" s="38" t="str">
        <f>TRIM('query (10)'!N1338)</f>
        <v xml:space="preserve">Check and Change Battery of HMI
Check Thermoscan Control Panel
Change LED Indicator
Check and Change Battery of PLC
Check Tighten of Power Supply
</v>
      </c>
      <c r="R1338" s="38" t="str">
        <f>TRIM(UPPER('query (10)'!R1338))</f>
        <v/>
      </c>
      <c r="S1338" s="38" t="str">
        <f>TRIM(UPPER('query (10)'!S1338))</f>
        <v/>
      </c>
      <c r="T1338" s="38" t="str">
        <f>IF('query (10)'!Q1338="","",TRIM(UPPER('query (10)'!Q1338)))</f>
        <v/>
      </c>
      <c r="U1338" s="38" t="str">
        <f>IF('query (10)'!T1338="","",'query (10)'!T1338)</f>
        <v/>
      </c>
      <c r="V1338" s="39" t="str">
        <f>IF('query (10)'!T1338="","",IFERROR(VALUE('query (10)'!T1338),""))</f>
        <v/>
      </c>
      <c r="W1338" s="40">
        <f>IF('query (10)'!U1338="","",'query (10)'!U1338)</f>
        <v>0</v>
      </c>
      <c r="X1338" s="39">
        <f>IF('query (10)'!V1338="","",'query (10)'!V1338)</f>
        <v>360</v>
      </c>
      <c r="Y1338" s="41">
        <f>IF('query (10)'!W1338="","",'query (10)'!W1338)</f>
        <v>46055</v>
      </c>
      <c r="Z1338" s="41" t="str">
        <f>IF('query (10)'!X1338="","",'query (10)'!X1338)</f>
        <v/>
      </c>
      <c r="AA1338" s="41">
        <f>IF('query (10)'!Y1338="","",'query (10)'!Y1338)</f>
        <v>46055</v>
      </c>
      <c r="AB1338" s="41">
        <f>IF('query (10)'!Z1338="","",'query (10)'!Z1338)</f>
        <v>46415</v>
      </c>
      <c r="AC1338" s="38" t="str">
        <f>IF(OR('query (10)'!AA1338="",COUNTIF(Cleaning_Rules!$A$21:$A$26,TRIM('query (10)'!AA1338))&gt;0),"",TRIM('query (10)'!AA1338))</f>
        <v/>
      </c>
      <c r="AD1338" s="38" t="str">
        <f>IF('query (10)'!AB1338="","",TRIM(IFERROR(_xlfn.TEXTBEFORE('query (10)'!AB1338,"("),'query (10)'!AB1338)))</f>
        <v/>
      </c>
      <c r="AE1338" s="38" t="str">
        <f>IFERROR(LOWER(TRIM(_xlfn.TEXTBEFORE(_xlfn.TEXTAFTER('query (10)'!AB1338,"("),")"))),"")</f>
        <v/>
      </c>
      <c r="AF1338" s="38" t="str">
        <f>IF('query (10)'!AD1338="","",TRIM('query (10)'!AD1338))</f>
        <v>ณัฐดนัย จุฑาเทพ</v>
      </c>
      <c r="AG1338" s="38" t="str">
        <f>IF('query (10)'!AE1338="","",TRIM('query (10)'!AE1338))</f>
        <v>ณัฐดนัย จุฑาเทพ</v>
      </c>
      <c r="AH1338" s="38" t="str">
        <f>IF('query (10)'!AF1338="","",IFERROR(VALUE('query (10)'!AF1338),""))</f>
        <v/>
      </c>
      <c r="AI1338" s="38" t="str">
        <f>IF('query (10)'!AG1338="","",TRIM('query (10)'!AG1338))</f>
        <v/>
      </c>
      <c r="AJ1338" s="38" t="str">
        <f>IF('query (10)'!AH1338="","",IFERROR(VALUE('query (10)'!AH1338),""))</f>
        <v/>
      </c>
      <c r="AK1338" s="38" t="str">
        <f>IF('query (10)'!AI1338="","",TRIM('query (10)'!AI1338))</f>
        <v/>
      </c>
      <c r="AL1338" s="42">
        <f t="shared" si="100"/>
        <v>2026</v>
      </c>
      <c r="AM1338" s="42" t="str">
        <f t="shared" si="101"/>
        <v>2026-02</v>
      </c>
      <c r="AN1338" s="42" t="str">
        <f t="shared" ca="1" si="102"/>
        <v>ON_SCHEDULE</v>
      </c>
      <c r="AO1338" s="42" t="str">
        <f t="shared" si="103"/>
        <v>CH-961 | OUTER / INNER EDDY CURRENT TESTER MACHINE | KWD2 | ELECTRICAL CONTROL | Time-based Maintenance | Electrical | Inspection | Medium | Check and Change Battery of HMI
Check Thermoscan Control Panel
Change LED Indicator
Check and Change Battery of PLC
Check Tighten of Power Supply
 | ณัฐดนัย จุฑาเทพ</v>
      </c>
      <c r="AP1338" s="42" t="str">
        <f>_xlfn.TEXTJOIN("; ",TRUE,IF(COUNTA('query (10)'!A1338:AK1338)&lt;=6,"NEAR_EMPTY_ROW",""),IF($K1338="","MISSING_STATUS",""),IF(AND($K1338="เสร็จสิ้น",$Z1338=""),"DONE_NO_ACTUAL_DATE",""),IF(AND($I1338="Condition-based Maintenance",$AH1338=""),"CBM_NO_MEASUREMENT",""),IF(OR($X1338="",$X1338=0),"INVALID_PERIOD",""),IF(AND($AA1338&lt;&gt;"",$AB1338&lt;&gt;"",$AB1338&lt;$AA1338),"DATE_SEQUENCE_ERROR",""),IF(AND($AB1338&lt;&gt;"",$AB1338&gt;DATE(2030,12,31)),"DATE_OUTLIER",""),IF($C1338="","MISSING_QRCODE",""),IF($J1338="UNKNOWN","UNKNOWN_PM_TYPE",""),IF($L1338="UNKNOWN","UNKNOWN_STATUS",""))</f>
        <v/>
      </c>
      <c r="AQ1338" s="42" t="str">
        <f t="shared" si="104"/>
        <v>NO</v>
      </c>
    </row>
    <row r="1339" spans="1:43" x14ac:dyDescent="0.3">
      <c r="A1339" s="38">
        <f>IF('query (10)'!A1339="","",'query (10)'!A1339)</f>
        <v>1526</v>
      </c>
      <c r="B1339" s="38">
        <f>IF('query (10)'!B1339="","",'query (10)'!B1339)</f>
        <v>19945</v>
      </c>
      <c r="C1339" s="38" t="str">
        <f>TRIM(UPPER('query (10)'!M1339))</f>
        <v>CH-959</v>
      </c>
      <c r="D1339" s="38" t="str">
        <f>TRIM(UPPER(IFERROR(_xlfn.TEXTBEFORE('query (10)'!L1339,"("),'query (10)'!L1339)))</f>
        <v>OUTER / INNER EDDY CURRENT TESTER MACHINE</v>
      </c>
      <c r="E1339" s="38" t="str">
        <f>IFERROR(TRIM(UPPER(_xlfn.TEXTBEFORE(_xlfn.TEXTAFTER('query (10)'!L1339,"("),")"))),"")</f>
        <v/>
      </c>
      <c r="F1339" s="38" t="str">
        <f>TRIM('query (10)'!K1339)</f>
        <v>KWD3</v>
      </c>
      <c r="G1339" s="38" t="str">
        <f>IF('query (10)'!J1339="","",'query (10)'!J1339)</f>
        <v>Electrical Control</v>
      </c>
      <c r="H1339" s="38" t="str">
        <f>TRIM(UPPER('query (10)'!J1339))</f>
        <v>ELECTRICAL CONTROL</v>
      </c>
      <c r="I1339" s="38" t="str">
        <f>IF('query (10)'!F1339="","",'query (10)'!F1339)</f>
        <v>Time-based Maintenance</v>
      </c>
      <c r="J1339" s="38" t="str">
        <f>IF('query (10)'!F1339="","",IFERROR(INDEX(Cleaning_Rules!$B$14:$B$17,MATCH(TRIM('query (10)'!F1339),Cleaning_Rules!$A$14:$A$17,0)),"UNKNOWN"))</f>
        <v>TBM</v>
      </c>
      <c r="K1339" s="38" t="str">
        <f>IF('query (10)'!G1339="","",'query (10)'!G1339)</f>
        <v>เสร็จสิ้น</v>
      </c>
      <c r="L1339" s="38" t="str">
        <f>IF('query (10)'!G1339="","MISSING",IFERROR(INDEX(Cleaning_Rules!$B$5:$B$10,MATCH(TRIM('query (10)'!G1339),Cleaning_Rules!$A$5:$A$10,0)),"UNKNOWN"))</f>
        <v>COMPLETED</v>
      </c>
      <c r="M1339" s="38" t="str">
        <f>IF('query (10)'!I1339="","",'query (10)'!I1339)</f>
        <v>Electrical</v>
      </c>
      <c r="N1339" s="38" t="str">
        <f>IF('query (10)'!O1339="","",'query (10)'!O1339)</f>
        <v>Inspection</v>
      </c>
      <c r="O1339" s="38" t="str">
        <f>IF('query (10)'!P1339="","",'query (10)'!P1339)</f>
        <v>Medium</v>
      </c>
      <c r="P1339" s="38" t="str">
        <f>IF('query (10)'!N1339="","",'query (10)'!N1339)</f>
        <v xml:space="preserve">Check and Change Battery of HMI
Check Thermoscan Control Panel
Change LED Indicator
Check and Change Battery of PLC
Check Tighten of Power Supply
</v>
      </c>
      <c r="Q1339" s="38" t="str">
        <f>TRIM('query (10)'!N1339)</f>
        <v xml:space="preserve">Check and Change Battery of HMI
Check Thermoscan Control Panel
Change LED Indicator
Check and Change Battery of PLC
Check Tighten of Power Supply
</v>
      </c>
      <c r="R1339" s="38" t="str">
        <f>TRIM(UPPER('query (10)'!R1339))</f>
        <v/>
      </c>
      <c r="S1339" s="38" t="str">
        <f>TRIM(UPPER('query (10)'!S1339))</f>
        <v/>
      </c>
      <c r="T1339" s="38" t="str">
        <f>IF('query (10)'!Q1339="","",TRIM(UPPER('query (10)'!Q1339)))</f>
        <v/>
      </c>
      <c r="U1339" s="38" t="str">
        <f>IF('query (10)'!T1339="","",'query (10)'!T1339)</f>
        <v/>
      </c>
      <c r="V1339" s="39" t="str">
        <f>IF('query (10)'!T1339="","",IFERROR(VALUE('query (10)'!T1339),""))</f>
        <v/>
      </c>
      <c r="W1339" s="40">
        <f>IF('query (10)'!U1339="","",'query (10)'!U1339)</f>
        <v>0</v>
      </c>
      <c r="X1339" s="39">
        <f>IF('query (10)'!V1339="","",'query (10)'!V1339)</f>
        <v>360</v>
      </c>
      <c r="Y1339" s="41">
        <f>IF('query (10)'!W1339="","",'query (10)'!W1339)</f>
        <v>46056</v>
      </c>
      <c r="Z1339" s="41">
        <f>IF('query (10)'!X1339="","",'query (10)'!X1339)</f>
        <v>46183</v>
      </c>
      <c r="AA1339" s="41">
        <f>IF('query (10)'!Y1339="","",'query (10)'!Y1339)</f>
        <v>46183</v>
      </c>
      <c r="AB1339" s="41">
        <f>IF('query (10)'!Z1339="","",'query (10)'!Z1339)</f>
        <v>46543</v>
      </c>
      <c r="AC1339" s="38" t="str">
        <f>IF(OR('query (10)'!AA1339="",COUNTIF(Cleaning_Rules!$A$21:$A$26,TRIM('query (10)'!AA1339))&gt;0),"",TRIM('query (10)'!AA1339))</f>
        <v/>
      </c>
      <c r="AD1339" s="38" t="str">
        <f>IF('query (10)'!AB1339="","",TRIM(IFERROR(_xlfn.TEXTBEFORE('query (10)'!AB1339,"("),'query (10)'!AB1339)))</f>
        <v>เริ่มซ่อมงาน PM แล้ว รับผิดชอบโดย PONGPITAK SONCHAI</v>
      </c>
      <c r="AE1339" s="38" t="str">
        <f>IFERROR(LOWER(TRIM(_xlfn.TEXTBEFORE(_xlfn.TEXTAFTER('query (10)'!AB1339,"("),")"))),"")</f>
        <v>sonchai-p-6240@nsk.com</v>
      </c>
      <c r="AF1339" s="38" t="str">
        <f>IF('query (10)'!AD1339="","",TRIM('query (10)'!AD1339))</f>
        <v>ณัฐดนัย จุฑาเทพ</v>
      </c>
      <c r="AG1339" s="38" t="str">
        <f>IF('query (10)'!AE1339="","",TRIM('query (10)'!AE1339))</f>
        <v>พงษ์พิทักษ์ ศรไชย</v>
      </c>
      <c r="AH1339" s="38" t="str">
        <f>IF('query (10)'!AF1339="","",IFERROR(VALUE('query (10)'!AF1339),""))</f>
        <v/>
      </c>
      <c r="AI1339" s="38" t="str">
        <f>IF('query (10)'!AG1339="","",TRIM('query (10)'!AG1339))</f>
        <v/>
      </c>
      <c r="AJ1339" s="38" t="str">
        <f>IF('query (10)'!AH1339="","",IFERROR(VALUE('query (10)'!AH1339),""))</f>
        <v/>
      </c>
      <c r="AK1339" s="38" t="str">
        <f>IF('query (10)'!AI1339="","",TRIM('query (10)'!AI1339))</f>
        <v/>
      </c>
      <c r="AL1339" s="42">
        <f t="shared" si="100"/>
        <v>2026</v>
      </c>
      <c r="AM1339" s="42" t="str">
        <f t="shared" si="101"/>
        <v>2026-02</v>
      </c>
      <c r="AN1339" s="42" t="str">
        <f t="shared" ca="1" si="102"/>
        <v/>
      </c>
      <c r="AO1339" s="42" t="str">
        <f t="shared" si="103"/>
        <v>CH-959 | OUTER / INNER EDDY CURRENT TESTER MACHINE | KWD3 | ELECTRICAL CONTROL | Time-based Maintenance | Electrical | Inspection | Medium | Check and Change Battery of HMI
Check Thermoscan Control Panel
Change LED Indicator
Check and Change Battery of PLC
Check Tighten of Power Supply
 | เริ่มซ่อมงาน PM แล้ว รับผิดชอบโดย PONGPITAK SONCHAI | พงษ์พิทักษ์ ศรไชย</v>
      </c>
      <c r="AP1339" s="42" t="str">
        <f>_xlfn.TEXTJOIN("; ",TRUE,IF(COUNTA('query (10)'!A1339:AK1339)&lt;=6,"NEAR_EMPTY_ROW",""),IF($K1339="","MISSING_STATUS",""),IF(AND($K1339="เสร็จสิ้น",$Z1339=""),"DONE_NO_ACTUAL_DATE",""),IF(AND($I1339="Condition-based Maintenance",$AH1339=""),"CBM_NO_MEASUREMENT",""),IF(OR($X1339="",$X1339=0),"INVALID_PERIOD",""),IF(AND($AA1339&lt;&gt;"",$AB1339&lt;&gt;"",$AB1339&lt;$AA1339),"DATE_SEQUENCE_ERROR",""),IF(AND($AB1339&lt;&gt;"",$AB1339&gt;DATE(2030,12,31)),"DATE_OUTLIER",""),IF($C1339="","MISSING_QRCODE",""),IF($J1339="UNKNOWN","UNKNOWN_PM_TYPE",""),IF($L1339="UNKNOWN","UNKNOWN_STATUS",""))</f>
        <v/>
      </c>
      <c r="AQ1339" s="42" t="str">
        <f t="shared" si="104"/>
        <v>NO</v>
      </c>
    </row>
    <row r="1340" spans="1:43" x14ac:dyDescent="0.3">
      <c r="A1340" s="38">
        <f>IF('query (10)'!A1340="","",'query (10)'!A1340)</f>
        <v>1527</v>
      </c>
      <c r="B1340" s="38" t="str">
        <f>IF('query (10)'!B1340="","",'query (10)'!B1340)</f>
        <v/>
      </c>
      <c r="C1340" s="38" t="str">
        <f>TRIM(UPPER('query (10)'!M1340))</f>
        <v>CH-958</v>
      </c>
      <c r="D1340" s="38" t="str">
        <f>TRIM(UPPER(IFERROR(_xlfn.TEXTBEFORE('query (10)'!L1340,"("),'query (10)'!L1340)))</f>
        <v>OUTER / INNER EDDY CURRENT TERTER MACHINE</v>
      </c>
      <c r="E1340" s="38" t="str">
        <f>IFERROR(TRIM(UPPER(_xlfn.TEXTBEFORE(_xlfn.TEXTAFTER('query (10)'!L1340,"("),")"))),"")</f>
        <v/>
      </c>
      <c r="F1340" s="38" t="str">
        <f>TRIM('query (10)'!K1340)</f>
        <v>KWD4</v>
      </c>
      <c r="G1340" s="38" t="str">
        <f>IF('query (10)'!J1340="","",'query (10)'!J1340)</f>
        <v>Electrical Control</v>
      </c>
      <c r="H1340" s="38" t="str">
        <f>TRIM(UPPER('query (10)'!J1340))</f>
        <v>ELECTRICAL CONTROL</v>
      </c>
      <c r="I1340" s="38" t="str">
        <f>IF('query (10)'!F1340="","",'query (10)'!F1340)</f>
        <v>Time-based Maintenance</v>
      </c>
      <c r="J1340" s="38" t="str">
        <f>IF('query (10)'!F1340="","",IFERROR(INDEX(Cleaning_Rules!$B$14:$B$17,MATCH(TRIM('query (10)'!F1340),Cleaning_Rules!$A$14:$A$17,0)),"UNKNOWN"))</f>
        <v>TBM</v>
      </c>
      <c r="K1340" s="38" t="str">
        <f>IF('query (10)'!G1340="","",'query (10)'!G1340)</f>
        <v>แผนใหม่</v>
      </c>
      <c r="L1340" s="38" t="str">
        <f>IF('query (10)'!G1340="","MISSING",IFERROR(INDEX(Cleaning_Rules!$B$5:$B$10,MATCH(TRIM('query (10)'!G1340),Cleaning_Rules!$A$5:$A$10,0)),"UNKNOWN"))</f>
        <v>NEW_PLAN</v>
      </c>
      <c r="M1340" s="38" t="str">
        <f>IF('query (10)'!I1340="","",'query (10)'!I1340)</f>
        <v>Electrical</v>
      </c>
      <c r="N1340" s="38" t="str">
        <f>IF('query (10)'!O1340="","",'query (10)'!O1340)</f>
        <v>Inspection</v>
      </c>
      <c r="O1340" s="38" t="str">
        <f>IF('query (10)'!P1340="","",'query (10)'!P1340)</f>
        <v>Medium</v>
      </c>
      <c r="P1340" s="38" t="str">
        <f>IF('query (10)'!N1340="","",'query (10)'!N1340)</f>
        <v xml:space="preserve">Check and Change Battery of HMI
Check Thermoscan Control Panel
Change LED Indicator
Check and Change Battery of PLC
Check Tighten of Power Supply
</v>
      </c>
      <c r="Q1340" s="38" t="str">
        <f>TRIM('query (10)'!N1340)</f>
        <v xml:space="preserve">Check and Change Battery of HMI
Check Thermoscan Control Panel
Change LED Indicator
Check and Change Battery of PLC
Check Tighten of Power Supply
</v>
      </c>
      <c r="R1340" s="38" t="str">
        <f>TRIM(UPPER('query (10)'!R1340))</f>
        <v/>
      </c>
      <c r="S1340" s="38" t="str">
        <f>TRIM(UPPER('query (10)'!S1340))</f>
        <v/>
      </c>
      <c r="T1340" s="38" t="str">
        <f>IF('query (10)'!Q1340="","",TRIM(UPPER('query (10)'!Q1340)))</f>
        <v/>
      </c>
      <c r="U1340" s="38" t="str">
        <f>IF('query (10)'!T1340="","",'query (10)'!T1340)</f>
        <v/>
      </c>
      <c r="V1340" s="39" t="str">
        <f>IF('query (10)'!T1340="","",IFERROR(VALUE('query (10)'!T1340),""))</f>
        <v/>
      </c>
      <c r="W1340" s="40">
        <f>IF('query (10)'!U1340="","",'query (10)'!U1340)</f>
        <v>0</v>
      </c>
      <c r="X1340" s="39">
        <f>IF('query (10)'!V1340="","",'query (10)'!V1340)</f>
        <v>360</v>
      </c>
      <c r="Y1340" s="41">
        <f>IF('query (10)'!W1340="","",'query (10)'!W1340)</f>
        <v>46057</v>
      </c>
      <c r="Z1340" s="41" t="str">
        <f>IF('query (10)'!X1340="","",'query (10)'!X1340)</f>
        <v/>
      </c>
      <c r="AA1340" s="41">
        <f>IF('query (10)'!Y1340="","",'query (10)'!Y1340)</f>
        <v>46057</v>
      </c>
      <c r="AB1340" s="41">
        <f>IF('query (10)'!Z1340="","",'query (10)'!Z1340)</f>
        <v>46417</v>
      </c>
      <c r="AC1340" s="38" t="str">
        <f>IF(OR('query (10)'!AA1340="",COUNTIF(Cleaning_Rules!$A$21:$A$26,TRIM('query (10)'!AA1340))&gt;0),"",TRIM('query (10)'!AA1340))</f>
        <v/>
      </c>
      <c r="AD1340" s="38" t="str">
        <f>IF('query (10)'!AB1340="","",TRIM(IFERROR(_xlfn.TEXTBEFORE('query (10)'!AB1340,"("),'query (10)'!AB1340)))</f>
        <v/>
      </c>
      <c r="AE1340" s="38" t="str">
        <f>IFERROR(LOWER(TRIM(_xlfn.TEXTBEFORE(_xlfn.TEXTAFTER('query (10)'!AB1340,"("),")"))),"")</f>
        <v/>
      </c>
      <c r="AF1340" s="38" t="str">
        <f>IF('query (10)'!AD1340="","",TRIM('query (10)'!AD1340))</f>
        <v>ณัฐดนัย จุฑาเทพ</v>
      </c>
      <c r="AG1340" s="38" t="str">
        <f>IF('query (10)'!AE1340="","",TRIM('query (10)'!AE1340))</f>
        <v>ณัฐดนัย จุฑาเทพ</v>
      </c>
      <c r="AH1340" s="38" t="str">
        <f>IF('query (10)'!AF1340="","",IFERROR(VALUE('query (10)'!AF1340),""))</f>
        <v/>
      </c>
      <c r="AI1340" s="38" t="str">
        <f>IF('query (10)'!AG1340="","",TRIM('query (10)'!AG1340))</f>
        <v/>
      </c>
      <c r="AJ1340" s="38" t="str">
        <f>IF('query (10)'!AH1340="","",IFERROR(VALUE('query (10)'!AH1340),""))</f>
        <v/>
      </c>
      <c r="AK1340" s="38" t="str">
        <f>IF('query (10)'!AI1340="","",TRIM('query (10)'!AI1340))</f>
        <v/>
      </c>
      <c r="AL1340" s="42">
        <f t="shared" si="100"/>
        <v>2026</v>
      </c>
      <c r="AM1340" s="42" t="str">
        <f t="shared" si="101"/>
        <v>2026-02</v>
      </c>
      <c r="AN1340" s="42" t="str">
        <f t="shared" ca="1" si="102"/>
        <v>ON_SCHEDULE</v>
      </c>
      <c r="AO1340" s="42" t="str">
        <f t="shared" si="103"/>
        <v>CH-958 | OUTER / INNER EDDY CURRENT TERTER MACHINE | KWD4 | ELECTRICAL CONTROL | Time-based Maintenance | Electrical | Inspection | Medium | Check and Change Battery of HMI
Check Thermoscan Control Panel
Change LED Indicator
Check and Change Battery of PLC
Check Tighten of Power Supply
 | ณัฐดนัย จุฑาเทพ</v>
      </c>
      <c r="AP1340" s="42" t="str">
        <f>_xlfn.TEXTJOIN("; ",TRUE,IF(COUNTA('query (10)'!A1340:AK1340)&lt;=6,"NEAR_EMPTY_ROW",""),IF($K1340="","MISSING_STATUS",""),IF(AND($K1340="เสร็จสิ้น",$Z1340=""),"DONE_NO_ACTUAL_DATE",""),IF(AND($I1340="Condition-based Maintenance",$AH1340=""),"CBM_NO_MEASUREMENT",""),IF(OR($X1340="",$X1340=0),"INVALID_PERIOD",""),IF(AND($AA1340&lt;&gt;"",$AB1340&lt;&gt;"",$AB1340&lt;$AA1340),"DATE_SEQUENCE_ERROR",""),IF(AND($AB1340&lt;&gt;"",$AB1340&gt;DATE(2030,12,31)),"DATE_OUTLIER",""),IF($C1340="","MISSING_QRCODE",""),IF($J1340="UNKNOWN","UNKNOWN_PM_TYPE",""),IF($L1340="UNKNOWN","UNKNOWN_STATUS",""))</f>
        <v/>
      </c>
      <c r="AQ1340" s="42" t="str">
        <f t="shared" si="104"/>
        <v>NO</v>
      </c>
    </row>
    <row r="1341" spans="1:43" x14ac:dyDescent="0.3">
      <c r="A1341" s="38">
        <f>IF('query (10)'!A1341="","",'query (10)'!A1341)</f>
        <v>1528</v>
      </c>
      <c r="B1341" s="38" t="str">
        <f>IF('query (10)'!B1341="","",'query (10)'!B1341)</f>
        <v/>
      </c>
      <c r="C1341" s="38" t="str">
        <f>TRIM(UPPER('query (10)'!M1341))</f>
        <v>CH-954</v>
      </c>
      <c r="D1341" s="38" t="str">
        <f>TRIM(UPPER(IFERROR(_xlfn.TEXTBEFORE('query (10)'!L1341,"("),'query (10)'!L1341)))</f>
        <v>OUTER / INNER EDDY CURRENT TESTER MACHINE</v>
      </c>
      <c r="E1341" s="38" t="str">
        <f>IFERROR(TRIM(UPPER(_xlfn.TEXTBEFORE(_xlfn.TEXTAFTER('query (10)'!L1341,"("),")"))),"")</f>
        <v/>
      </c>
      <c r="F1341" s="38" t="str">
        <f>TRIM('query (10)'!K1341)</f>
        <v>KWD5</v>
      </c>
      <c r="G1341" s="38" t="str">
        <f>IF('query (10)'!J1341="","",'query (10)'!J1341)</f>
        <v>Electrical Control</v>
      </c>
      <c r="H1341" s="38" t="str">
        <f>TRIM(UPPER('query (10)'!J1341))</f>
        <v>ELECTRICAL CONTROL</v>
      </c>
      <c r="I1341" s="38" t="str">
        <f>IF('query (10)'!F1341="","",'query (10)'!F1341)</f>
        <v>Time-based Maintenance</v>
      </c>
      <c r="J1341" s="38" t="str">
        <f>IF('query (10)'!F1341="","",IFERROR(INDEX(Cleaning_Rules!$B$14:$B$17,MATCH(TRIM('query (10)'!F1341),Cleaning_Rules!$A$14:$A$17,0)),"UNKNOWN"))</f>
        <v>TBM</v>
      </c>
      <c r="K1341" s="38" t="str">
        <f>IF('query (10)'!G1341="","",'query (10)'!G1341)</f>
        <v>แผนใหม่</v>
      </c>
      <c r="L1341" s="38" t="str">
        <f>IF('query (10)'!G1341="","MISSING",IFERROR(INDEX(Cleaning_Rules!$B$5:$B$10,MATCH(TRIM('query (10)'!G1341),Cleaning_Rules!$A$5:$A$10,0)),"UNKNOWN"))</f>
        <v>NEW_PLAN</v>
      </c>
      <c r="M1341" s="38" t="str">
        <f>IF('query (10)'!I1341="","",'query (10)'!I1341)</f>
        <v>Electrical</v>
      </c>
      <c r="N1341" s="38" t="str">
        <f>IF('query (10)'!O1341="","",'query (10)'!O1341)</f>
        <v>Inspection</v>
      </c>
      <c r="O1341" s="38" t="str">
        <f>IF('query (10)'!P1341="","",'query (10)'!P1341)</f>
        <v>Medium</v>
      </c>
      <c r="P1341" s="38" t="str">
        <f>IF('query (10)'!N1341="","",'query (10)'!N1341)</f>
        <v xml:space="preserve">Check and Change Battery of HMI
Check Thermoscan Control Panel
Change LED Indicator
Check and Change Battery of PLC
Check Tighten of Power Supply
</v>
      </c>
      <c r="Q1341" s="38" t="str">
        <f>TRIM('query (10)'!N1341)</f>
        <v xml:space="preserve">Check and Change Battery of HMI
Check Thermoscan Control Panel
Change LED Indicator
Check and Change Battery of PLC
Check Tighten of Power Supply
</v>
      </c>
      <c r="R1341" s="38" t="str">
        <f>TRIM(UPPER('query (10)'!R1341))</f>
        <v/>
      </c>
      <c r="S1341" s="38" t="str">
        <f>TRIM(UPPER('query (10)'!S1341))</f>
        <v/>
      </c>
      <c r="T1341" s="38" t="str">
        <f>IF('query (10)'!Q1341="","",TRIM(UPPER('query (10)'!Q1341)))</f>
        <v/>
      </c>
      <c r="U1341" s="38" t="str">
        <f>IF('query (10)'!T1341="","",'query (10)'!T1341)</f>
        <v/>
      </c>
      <c r="V1341" s="39" t="str">
        <f>IF('query (10)'!T1341="","",IFERROR(VALUE('query (10)'!T1341),""))</f>
        <v/>
      </c>
      <c r="W1341" s="40">
        <f>IF('query (10)'!U1341="","",'query (10)'!U1341)</f>
        <v>0</v>
      </c>
      <c r="X1341" s="39">
        <f>IF('query (10)'!V1341="","",'query (10)'!V1341)</f>
        <v>360</v>
      </c>
      <c r="Y1341" s="41">
        <f>IF('query (10)'!W1341="","",'query (10)'!W1341)</f>
        <v>46058</v>
      </c>
      <c r="Z1341" s="41" t="str">
        <f>IF('query (10)'!X1341="","",'query (10)'!X1341)</f>
        <v/>
      </c>
      <c r="AA1341" s="41">
        <f>IF('query (10)'!Y1341="","",'query (10)'!Y1341)</f>
        <v>46058</v>
      </c>
      <c r="AB1341" s="41">
        <f>IF('query (10)'!Z1341="","",'query (10)'!Z1341)</f>
        <v>46418</v>
      </c>
      <c r="AC1341" s="38" t="str">
        <f>IF(OR('query (10)'!AA1341="",COUNTIF(Cleaning_Rules!$A$21:$A$26,TRIM('query (10)'!AA1341))&gt;0),"",TRIM('query (10)'!AA1341))</f>
        <v/>
      </c>
      <c r="AD1341" s="38" t="str">
        <f>IF('query (10)'!AB1341="","",TRIM(IFERROR(_xlfn.TEXTBEFORE('query (10)'!AB1341,"("),'query (10)'!AB1341)))</f>
        <v/>
      </c>
      <c r="AE1341" s="38" t="str">
        <f>IFERROR(LOWER(TRIM(_xlfn.TEXTBEFORE(_xlfn.TEXTAFTER('query (10)'!AB1341,"("),")"))),"")</f>
        <v/>
      </c>
      <c r="AF1341" s="38" t="str">
        <f>IF('query (10)'!AD1341="","",TRIM('query (10)'!AD1341))</f>
        <v>ณัฐดนัย จุฑาเทพ</v>
      </c>
      <c r="AG1341" s="38" t="str">
        <f>IF('query (10)'!AE1341="","",TRIM('query (10)'!AE1341))</f>
        <v>ณัฐดนัย จุฑาเทพ</v>
      </c>
      <c r="AH1341" s="38" t="str">
        <f>IF('query (10)'!AF1341="","",IFERROR(VALUE('query (10)'!AF1341),""))</f>
        <v/>
      </c>
      <c r="AI1341" s="38" t="str">
        <f>IF('query (10)'!AG1341="","",TRIM('query (10)'!AG1341))</f>
        <v/>
      </c>
      <c r="AJ1341" s="38" t="str">
        <f>IF('query (10)'!AH1341="","",IFERROR(VALUE('query (10)'!AH1341),""))</f>
        <v/>
      </c>
      <c r="AK1341" s="38" t="str">
        <f>IF('query (10)'!AI1341="","",TRIM('query (10)'!AI1341))</f>
        <v/>
      </c>
      <c r="AL1341" s="42">
        <f t="shared" si="100"/>
        <v>2026</v>
      </c>
      <c r="AM1341" s="42" t="str">
        <f t="shared" si="101"/>
        <v>2026-02</v>
      </c>
      <c r="AN1341" s="42" t="str">
        <f t="shared" ca="1" si="102"/>
        <v>ON_SCHEDULE</v>
      </c>
      <c r="AO1341" s="42" t="str">
        <f t="shared" si="103"/>
        <v>CH-954 | OUTER / INNER EDDY CURRENT TESTER MACHINE | KWD5 | ELECTRICAL CONTROL | Time-based Maintenance | Electrical | Inspection | Medium | Check and Change Battery of HMI
Check Thermoscan Control Panel
Change LED Indicator
Check and Change Battery of PLC
Check Tighten of Power Supply
 | ณัฐดนัย จุฑาเทพ</v>
      </c>
      <c r="AP1341" s="42" t="str">
        <f>_xlfn.TEXTJOIN("; ",TRUE,IF(COUNTA('query (10)'!A1341:AK1341)&lt;=6,"NEAR_EMPTY_ROW",""),IF($K1341="","MISSING_STATUS",""),IF(AND($K1341="เสร็จสิ้น",$Z1341=""),"DONE_NO_ACTUAL_DATE",""),IF(AND($I1341="Condition-based Maintenance",$AH1341=""),"CBM_NO_MEASUREMENT",""),IF(OR($X1341="",$X1341=0),"INVALID_PERIOD",""),IF(AND($AA1341&lt;&gt;"",$AB1341&lt;&gt;"",$AB1341&lt;$AA1341),"DATE_SEQUENCE_ERROR",""),IF(AND($AB1341&lt;&gt;"",$AB1341&gt;DATE(2030,12,31)),"DATE_OUTLIER",""),IF($C1341="","MISSING_QRCODE",""),IF($J1341="UNKNOWN","UNKNOWN_PM_TYPE",""),IF($L1341="UNKNOWN","UNKNOWN_STATUS",""))</f>
        <v/>
      </c>
      <c r="AQ1341" s="42" t="str">
        <f t="shared" si="104"/>
        <v>NO</v>
      </c>
    </row>
    <row r="1342" spans="1:43" x14ac:dyDescent="0.3">
      <c r="A1342" s="38">
        <f>IF('query (10)'!A1342="","",'query (10)'!A1342)</f>
        <v>1529</v>
      </c>
      <c r="B1342" s="38" t="str">
        <f>IF('query (10)'!B1342="","",'query (10)'!B1342)</f>
        <v/>
      </c>
      <c r="C1342" s="38" t="str">
        <f>TRIM(UPPER('query (10)'!M1342))</f>
        <v>CH-951</v>
      </c>
      <c r="D1342" s="38" t="str">
        <f>TRIM(UPPER(IFERROR(_xlfn.TEXTBEFORE('query (10)'!L1342,"("),'query (10)'!L1342)))</f>
        <v>OUTER / INNER EDDY CURRENT TESTER MACHINE</v>
      </c>
      <c r="E1342" s="38" t="str">
        <f>IFERROR(TRIM(UPPER(_xlfn.TEXTBEFORE(_xlfn.TEXTAFTER('query (10)'!L1342,"("),")"))),"")</f>
        <v/>
      </c>
      <c r="F1342" s="38" t="str">
        <f>TRIM('query (10)'!K1342)</f>
        <v>KWD6</v>
      </c>
      <c r="G1342" s="38" t="str">
        <f>IF('query (10)'!J1342="","",'query (10)'!J1342)</f>
        <v>Electrical Control</v>
      </c>
      <c r="H1342" s="38" t="str">
        <f>TRIM(UPPER('query (10)'!J1342))</f>
        <v>ELECTRICAL CONTROL</v>
      </c>
      <c r="I1342" s="38" t="str">
        <f>IF('query (10)'!F1342="","",'query (10)'!F1342)</f>
        <v>Time-based Maintenance</v>
      </c>
      <c r="J1342" s="38" t="str">
        <f>IF('query (10)'!F1342="","",IFERROR(INDEX(Cleaning_Rules!$B$14:$B$17,MATCH(TRIM('query (10)'!F1342),Cleaning_Rules!$A$14:$A$17,0)),"UNKNOWN"))</f>
        <v>TBM</v>
      </c>
      <c r="K1342" s="38" t="str">
        <f>IF('query (10)'!G1342="","",'query (10)'!G1342)</f>
        <v>แผนใหม่</v>
      </c>
      <c r="L1342" s="38" t="str">
        <f>IF('query (10)'!G1342="","MISSING",IFERROR(INDEX(Cleaning_Rules!$B$5:$B$10,MATCH(TRIM('query (10)'!G1342),Cleaning_Rules!$A$5:$A$10,0)),"UNKNOWN"))</f>
        <v>NEW_PLAN</v>
      </c>
      <c r="M1342" s="38" t="str">
        <f>IF('query (10)'!I1342="","",'query (10)'!I1342)</f>
        <v>Electrical</v>
      </c>
      <c r="N1342" s="38" t="str">
        <f>IF('query (10)'!O1342="","",'query (10)'!O1342)</f>
        <v>Inspection</v>
      </c>
      <c r="O1342" s="38" t="str">
        <f>IF('query (10)'!P1342="","",'query (10)'!P1342)</f>
        <v>Medium</v>
      </c>
      <c r="P1342" s="38" t="str">
        <f>IF('query (10)'!N1342="","",'query (10)'!N1342)</f>
        <v xml:space="preserve">Check and Change Battery of HMI
Check Thermoscan Control Panel
Change LED Indicator
Check and Change Battery of PLC
Check Tighten of Power Supply
</v>
      </c>
      <c r="Q1342" s="38" t="str">
        <f>TRIM('query (10)'!N1342)</f>
        <v xml:space="preserve">Check and Change Battery of HMI
Check Thermoscan Control Panel
Change LED Indicator
Check and Change Battery of PLC
Check Tighten of Power Supply
</v>
      </c>
      <c r="R1342" s="38" t="str">
        <f>TRIM(UPPER('query (10)'!R1342))</f>
        <v/>
      </c>
      <c r="S1342" s="38" t="str">
        <f>TRIM(UPPER('query (10)'!S1342))</f>
        <v/>
      </c>
      <c r="T1342" s="38" t="str">
        <f>IF('query (10)'!Q1342="","",TRIM(UPPER('query (10)'!Q1342)))</f>
        <v/>
      </c>
      <c r="U1342" s="38" t="str">
        <f>IF('query (10)'!T1342="","",'query (10)'!T1342)</f>
        <v/>
      </c>
      <c r="V1342" s="39" t="str">
        <f>IF('query (10)'!T1342="","",IFERROR(VALUE('query (10)'!T1342),""))</f>
        <v/>
      </c>
      <c r="W1342" s="40">
        <f>IF('query (10)'!U1342="","",'query (10)'!U1342)</f>
        <v>0</v>
      </c>
      <c r="X1342" s="39">
        <f>IF('query (10)'!V1342="","",'query (10)'!V1342)</f>
        <v>360</v>
      </c>
      <c r="Y1342" s="41">
        <f>IF('query (10)'!W1342="","",'query (10)'!W1342)</f>
        <v>46059</v>
      </c>
      <c r="Z1342" s="41" t="str">
        <f>IF('query (10)'!X1342="","",'query (10)'!X1342)</f>
        <v/>
      </c>
      <c r="AA1342" s="41">
        <f>IF('query (10)'!Y1342="","",'query (10)'!Y1342)</f>
        <v>46059</v>
      </c>
      <c r="AB1342" s="41">
        <f>IF('query (10)'!Z1342="","",'query (10)'!Z1342)</f>
        <v>46419</v>
      </c>
      <c r="AC1342" s="38" t="str">
        <f>IF(OR('query (10)'!AA1342="",COUNTIF(Cleaning_Rules!$A$21:$A$26,TRIM('query (10)'!AA1342))&gt;0),"",TRIM('query (10)'!AA1342))</f>
        <v/>
      </c>
      <c r="AD1342" s="38" t="str">
        <f>IF('query (10)'!AB1342="","",TRIM(IFERROR(_xlfn.TEXTBEFORE('query (10)'!AB1342,"("),'query (10)'!AB1342)))</f>
        <v/>
      </c>
      <c r="AE1342" s="38" t="str">
        <f>IFERROR(LOWER(TRIM(_xlfn.TEXTBEFORE(_xlfn.TEXTAFTER('query (10)'!AB1342,"("),")"))),"")</f>
        <v/>
      </c>
      <c r="AF1342" s="38" t="str">
        <f>IF('query (10)'!AD1342="","",TRIM('query (10)'!AD1342))</f>
        <v>ณัฐดนัย จุฑาเทพ</v>
      </c>
      <c r="AG1342" s="38" t="str">
        <f>IF('query (10)'!AE1342="","",TRIM('query (10)'!AE1342))</f>
        <v>ณัฐดนัย จุฑาเทพ</v>
      </c>
      <c r="AH1342" s="38" t="str">
        <f>IF('query (10)'!AF1342="","",IFERROR(VALUE('query (10)'!AF1342),""))</f>
        <v/>
      </c>
      <c r="AI1342" s="38" t="str">
        <f>IF('query (10)'!AG1342="","",TRIM('query (10)'!AG1342))</f>
        <v/>
      </c>
      <c r="AJ1342" s="38" t="str">
        <f>IF('query (10)'!AH1342="","",IFERROR(VALUE('query (10)'!AH1342),""))</f>
        <v/>
      </c>
      <c r="AK1342" s="38" t="str">
        <f>IF('query (10)'!AI1342="","",TRIM('query (10)'!AI1342))</f>
        <v/>
      </c>
      <c r="AL1342" s="42">
        <f t="shared" si="100"/>
        <v>2026</v>
      </c>
      <c r="AM1342" s="42" t="str">
        <f t="shared" si="101"/>
        <v>2026-02</v>
      </c>
      <c r="AN1342" s="42" t="str">
        <f t="shared" ca="1" si="102"/>
        <v>ON_SCHEDULE</v>
      </c>
      <c r="AO1342" s="42" t="str">
        <f t="shared" si="103"/>
        <v>CH-951 | OUTER / INNER EDDY CURRENT TESTER MACHINE | KWD6 | ELECTRICAL CONTROL | Time-based Maintenance | Electrical | Inspection | Medium | Check and Change Battery of HMI
Check Thermoscan Control Panel
Change LED Indicator
Check and Change Battery of PLC
Check Tighten of Power Supply
 | ณัฐดนัย จุฑาเทพ</v>
      </c>
      <c r="AP1342" s="42" t="str">
        <f>_xlfn.TEXTJOIN("; ",TRUE,IF(COUNTA('query (10)'!A1342:AK1342)&lt;=6,"NEAR_EMPTY_ROW",""),IF($K1342="","MISSING_STATUS",""),IF(AND($K1342="เสร็จสิ้น",$Z1342=""),"DONE_NO_ACTUAL_DATE",""),IF(AND($I1342="Condition-based Maintenance",$AH1342=""),"CBM_NO_MEASUREMENT",""),IF(OR($X1342="",$X1342=0),"INVALID_PERIOD",""),IF(AND($AA1342&lt;&gt;"",$AB1342&lt;&gt;"",$AB1342&lt;$AA1342),"DATE_SEQUENCE_ERROR",""),IF(AND($AB1342&lt;&gt;"",$AB1342&gt;DATE(2030,12,31)),"DATE_OUTLIER",""),IF($C1342="","MISSING_QRCODE",""),IF($J1342="UNKNOWN","UNKNOWN_PM_TYPE",""),IF($L1342="UNKNOWN","UNKNOWN_STATUS",""))</f>
        <v/>
      </c>
      <c r="AQ1342" s="42" t="str">
        <f t="shared" si="104"/>
        <v>NO</v>
      </c>
    </row>
    <row r="1343" spans="1:43" x14ac:dyDescent="0.3">
      <c r="A1343" s="38">
        <f>IF('query (10)'!A1343="","",'query (10)'!A1343)</f>
        <v>1530</v>
      </c>
      <c r="B1343" s="38">
        <f>IF('query (10)'!B1343="","",'query (10)'!B1343)</f>
        <v>19867</v>
      </c>
      <c r="C1343" s="38" t="str">
        <f>TRIM(UPPER('query (10)'!M1343))</f>
        <v>CH-948</v>
      </c>
      <c r="D1343" s="38" t="str">
        <f>TRIM(UPPER(IFERROR(_xlfn.TEXTBEFORE('query (10)'!L1343,"("),'query (10)'!L1343)))</f>
        <v>OUTER / INNER EDDY CURRENT TESTER MACHINE</v>
      </c>
      <c r="E1343" s="38" t="str">
        <f>IFERROR(TRIM(UPPER(_xlfn.TEXTBEFORE(_xlfn.TEXTAFTER('query (10)'!L1343,"("),")"))),"")</f>
        <v/>
      </c>
      <c r="F1343" s="38" t="str">
        <f>TRIM('query (10)'!K1343)</f>
        <v>KWD7</v>
      </c>
      <c r="G1343" s="38" t="str">
        <f>IF('query (10)'!J1343="","",'query (10)'!J1343)</f>
        <v>Electrical Control</v>
      </c>
      <c r="H1343" s="38" t="str">
        <f>TRIM(UPPER('query (10)'!J1343))</f>
        <v>ELECTRICAL CONTROL</v>
      </c>
      <c r="I1343" s="38" t="str">
        <f>IF('query (10)'!F1343="","",'query (10)'!F1343)</f>
        <v>Time-based Maintenance</v>
      </c>
      <c r="J1343" s="38" t="str">
        <f>IF('query (10)'!F1343="","",IFERROR(INDEX(Cleaning_Rules!$B$14:$B$17,MATCH(TRIM('query (10)'!F1343),Cleaning_Rules!$A$14:$A$17,0)),"UNKNOWN"))</f>
        <v>TBM</v>
      </c>
      <c r="K1343" s="38" t="str">
        <f>IF('query (10)'!G1343="","",'query (10)'!G1343)</f>
        <v>เสร็จสิ้น</v>
      </c>
      <c r="L1343" s="38" t="str">
        <f>IF('query (10)'!G1343="","MISSING",IFERROR(INDEX(Cleaning_Rules!$B$5:$B$10,MATCH(TRIM('query (10)'!G1343),Cleaning_Rules!$A$5:$A$10,0)),"UNKNOWN"))</f>
        <v>COMPLETED</v>
      </c>
      <c r="M1343" s="38" t="str">
        <f>IF('query (10)'!I1343="","",'query (10)'!I1343)</f>
        <v>Electrical</v>
      </c>
      <c r="N1343" s="38" t="str">
        <f>IF('query (10)'!O1343="","",'query (10)'!O1343)</f>
        <v>Inspection</v>
      </c>
      <c r="O1343" s="38" t="str">
        <f>IF('query (10)'!P1343="","",'query (10)'!P1343)</f>
        <v>Medium</v>
      </c>
      <c r="P1343" s="38" t="str">
        <f>IF('query (10)'!N1343="","",'query (10)'!N1343)</f>
        <v xml:space="preserve">Check and Change Battery of HMI
Check Thermoscan Control Panel
Change LED Indicator
Check and Change Battery of PLC
Check Tighten of Power Supply
</v>
      </c>
      <c r="Q1343" s="38" t="str">
        <f>TRIM('query (10)'!N1343)</f>
        <v xml:space="preserve">Check and Change Battery of HMI
Check Thermoscan Control Panel
Change LED Indicator
Check and Change Battery of PLC
Check Tighten of Power Supply
</v>
      </c>
      <c r="R1343" s="38" t="str">
        <f>TRIM(UPPER('query (10)'!R1343))</f>
        <v/>
      </c>
      <c r="S1343" s="38" t="str">
        <f>TRIM(UPPER('query (10)'!S1343))</f>
        <v/>
      </c>
      <c r="T1343" s="38" t="str">
        <f>IF('query (10)'!Q1343="","",TRIM(UPPER('query (10)'!Q1343)))</f>
        <v/>
      </c>
      <c r="U1343" s="38" t="str">
        <f>IF('query (10)'!T1343="","",'query (10)'!T1343)</f>
        <v/>
      </c>
      <c r="V1343" s="39" t="str">
        <f>IF('query (10)'!T1343="","",IFERROR(VALUE('query (10)'!T1343),""))</f>
        <v/>
      </c>
      <c r="W1343" s="40">
        <f>IF('query (10)'!U1343="","",'query (10)'!U1343)</f>
        <v>0</v>
      </c>
      <c r="X1343" s="39">
        <f>IF('query (10)'!V1343="","",'query (10)'!V1343)</f>
        <v>360</v>
      </c>
      <c r="Y1343" s="41">
        <f>IF('query (10)'!W1343="","",'query (10)'!W1343)</f>
        <v>46060</v>
      </c>
      <c r="Z1343" s="41">
        <f>IF('query (10)'!X1343="","",'query (10)'!X1343)</f>
        <v>46184</v>
      </c>
      <c r="AA1343" s="41">
        <f>IF('query (10)'!Y1343="","",'query (10)'!Y1343)</f>
        <v>46184</v>
      </c>
      <c r="AB1343" s="41">
        <f>IF('query (10)'!Z1343="","",'query (10)'!Z1343)</f>
        <v>46544</v>
      </c>
      <c r="AC1343" s="38" t="str">
        <f>IF(OR('query (10)'!AA1343="",COUNTIF(Cleaning_Rules!$A$21:$A$26,TRIM('query (10)'!AA1343))&gt;0),"",TRIM('query (10)'!AA1343))</f>
        <v/>
      </c>
      <c r="AD1343" s="38" t="str">
        <f>IF('query (10)'!AB1343="","",TRIM(IFERROR(_xlfn.TEXTBEFORE('query (10)'!AB1343,"("),'query (10)'!AB1343)))</f>
        <v>เริ่มซ่อมงาน PM แล้ว รับผิดชอบโดย NATDANAI JUTHATHEP</v>
      </c>
      <c r="AE1343" s="38" t="str">
        <f>IFERROR(LOWER(TRIM(_xlfn.TEXTBEFORE(_xlfn.TEXTAFTER('query (10)'!AB1343,"("),")"))),"")</f>
        <v>juthathep-n-4697@nsk.com</v>
      </c>
      <c r="AF1343" s="38" t="str">
        <f>IF('query (10)'!AD1343="","",TRIM('query (10)'!AD1343))</f>
        <v>ณัฐดนัย จุฑาเทพ</v>
      </c>
      <c r="AG1343" s="38" t="str">
        <f>IF('query (10)'!AE1343="","",TRIM('query (10)'!AE1343))</f>
        <v>ณัฐดนัย จุฑาเทพ</v>
      </c>
      <c r="AH1343" s="38" t="str">
        <f>IF('query (10)'!AF1343="","",IFERROR(VALUE('query (10)'!AF1343),""))</f>
        <v/>
      </c>
      <c r="AI1343" s="38" t="str">
        <f>IF('query (10)'!AG1343="","",TRIM('query (10)'!AG1343))</f>
        <v/>
      </c>
      <c r="AJ1343" s="38" t="str">
        <f>IF('query (10)'!AH1343="","",IFERROR(VALUE('query (10)'!AH1343),""))</f>
        <v/>
      </c>
      <c r="AK1343" s="38" t="str">
        <f>IF('query (10)'!AI1343="","",TRIM('query (10)'!AI1343))</f>
        <v/>
      </c>
      <c r="AL1343" s="42">
        <f t="shared" si="100"/>
        <v>2026</v>
      </c>
      <c r="AM1343" s="42" t="str">
        <f t="shared" si="101"/>
        <v>2026-02</v>
      </c>
      <c r="AN1343" s="42" t="str">
        <f t="shared" ca="1" si="102"/>
        <v/>
      </c>
      <c r="AO1343" s="42" t="str">
        <f t="shared" si="103"/>
        <v>CH-948 | OUTER / INNER EDDY CURRENT TESTER MACHINE | KWD7 | ELECTRICAL CONTROL | Time-based Maintenance | Electrical | Inspection | Medium | Check and Change Battery of HMI
Check Thermoscan Control Panel
Change LED Indicator
Check and Change Battery of PLC
Check Tighten of Power Supply
 | เริ่มซ่อมงาน PM แล้ว รับผิดชอบโดย NATDANAI JUTHATHEP | ณัฐดนัย จุฑาเทพ</v>
      </c>
      <c r="AP1343" s="42" t="str">
        <f>_xlfn.TEXTJOIN("; ",TRUE,IF(COUNTA('query (10)'!A1343:AK1343)&lt;=6,"NEAR_EMPTY_ROW",""),IF($K1343="","MISSING_STATUS",""),IF(AND($K1343="เสร็จสิ้น",$Z1343=""),"DONE_NO_ACTUAL_DATE",""),IF(AND($I1343="Condition-based Maintenance",$AH1343=""),"CBM_NO_MEASUREMENT",""),IF(OR($X1343="",$X1343=0),"INVALID_PERIOD",""),IF(AND($AA1343&lt;&gt;"",$AB1343&lt;&gt;"",$AB1343&lt;$AA1343),"DATE_SEQUENCE_ERROR",""),IF(AND($AB1343&lt;&gt;"",$AB1343&gt;DATE(2030,12,31)),"DATE_OUTLIER",""),IF($C1343="","MISSING_QRCODE",""),IF($J1343="UNKNOWN","UNKNOWN_PM_TYPE",""),IF($L1343="UNKNOWN","UNKNOWN_STATUS",""))</f>
        <v/>
      </c>
      <c r="AQ1343" s="42" t="str">
        <f t="shared" si="104"/>
        <v>NO</v>
      </c>
    </row>
    <row r="1344" spans="1:43" x14ac:dyDescent="0.3">
      <c r="A1344" s="38">
        <f>IF('query (10)'!A1344="","",'query (10)'!A1344)</f>
        <v>1531</v>
      </c>
      <c r="B1344" s="38">
        <f>IF('query (10)'!B1344="","",'query (10)'!B1344)</f>
        <v>18674</v>
      </c>
      <c r="C1344" s="38" t="str">
        <f>TRIM(UPPER('query (10)'!M1344))</f>
        <v>GR-239</v>
      </c>
      <c r="D1344" s="38" t="str">
        <f>TRIM(UPPER(IFERROR(_xlfn.TEXTBEFORE('query (10)'!L1344,"("),'query (10)'!L1344)))</f>
        <v>SHAFT RACEWAY GRINDING M/C</v>
      </c>
      <c r="E1344" s="38" t="str">
        <f>IFERROR(TRIM(UPPER(_xlfn.TEXTBEFORE(_xlfn.TEXTAFTER('query (10)'!L1344,"("),")"))),"")</f>
        <v/>
      </c>
      <c r="F1344" s="38" t="str">
        <f>TRIM('query (10)'!K1344)</f>
        <v>WP Grinding1</v>
      </c>
      <c r="G1344" s="38" t="str">
        <f>IF('query (10)'!J1344="","",'query (10)'!J1344)</f>
        <v>Air Cylinder</v>
      </c>
      <c r="H1344" s="38" t="str">
        <f>TRIM(UPPER('query (10)'!J1344))</f>
        <v>AIR CYLINDER</v>
      </c>
      <c r="I1344" s="38" t="str">
        <f>IF('query (10)'!F1344="","",'query (10)'!F1344)</f>
        <v>Time-based Maintenance</v>
      </c>
      <c r="J1344" s="38" t="str">
        <f>IF('query (10)'!F1344="","",IFERROR(INDEX(Cleaning_Rules!$B$14:$B$17,MATCH(TRIM('query (10)'!F1344),Cleaning_Rules!$A$14:$A$17,0)),"UNKNOWN"))</f>
        <v>TBM</v>
      </c>
      <c r="K1344" s="38" t="str">
        <f>IF('query (10)'!G1344="","",'query (10)'!G1344)</f>
        <v>เสร็จสิ้น</v>
      </c>
      <c r="L1344" s="38" t="str">
        <f>IF('query (10)'!G1344="","MISSING",IFERROR(INDEX(Cleaning_Rules!$B$5:$B$10,MATCH(TRIM('query (10)'!G1344),Cleaning_Rules!$A$5:$A$10,0)),"UNKNOWN"))</f>
        <v>COMPLETED</v>
      </c>
      <c r="M1344" s="38" t="str">
        <f>IF('query (10)'!I1344="","",'query (10)'!I1344)</f>
        <v>Mechanical</v>
      </c>
      <c r="N1344" s="38" t="str">
        <f>IF('query (10)'!O1344="","",'query (10)'!O1344)</f>
        <v>Part Change</v>
      </c>
      <c r="O1344" s="38" t="str">
        <f>IF('query (10)'!P1344="","",'query (10)'!P1344)</f>
        <v>Medium</v>
      </c>
      <c r="P1344" s="38" t="str">
        <f>IF('query (10)'!N1344="","",'query (10)'!N1344)</f>
        <v>Change air cylinder dist-change gauge to cycle pm 6M.
model : CDQ2D12-25DMZ</v>
      </c>
      <c r="Q1344" s="38" t="str">
        <f>TRIM('query (10)'!N1344)</f>
        <v>Change air cylinder dist-change gauge to cycle pm 6M.
model : CDQ2D12-25DMZ</v>
      </c>
      <c r="R1344" s="38" t="str">
        <f>TRIM(UPPER('query (10)'!R1344))</f>
        <v>AIR CYLINDER</v>
      </c>
      <c r="S1344" s="38" t="str">
        <f>TRIM(UPPER('query (10)'!S1344))</f>
        <v>CDQ2D12-25DMZ</v>
      </c>
      <c r="T1344" s="38" t="str">
        <f>IF('query (10)'!Q1344="","",TRIM(UPPER('query (10)'!Q1344)))</f>
        <v/>
      </c>
      <c r="U1344" s="38" t="str">
        <f>IF('query (10)'!T1344="","",'query (10)'!T1344)</f>
        <v/>
      </c>
      <c r="V1344" s="39" t="str">
        <f>IF('query (10)'!T1344="","",IFERROR(VALUE('query (10)'!T1344),""))</f>
        <v/>
      </c>
      <c r="W1344" s="40">
        <f>IF('query (10)'!U1344="","",'query (10)'!U1344)</f>
        <v>0</v>
      </c>
      <c r="X1344" s="39">
        <f>IF('query (10)'!V1344="","",'query (10)'!V1344)</f>
        <v>180</v>
      </c>
      <c r="Y1344" s="41">
        <f>IF('query (10)'!W1344="","",'query (10)'!W1344)</f>
        <v>46049</v>
      </c>
      <c r="Z1344" s="41" t="str">
        <f>IF('query (10)'!X1344="","",'query (10)'!X1344)</f>
        <v/>
      </c>
      <c r="AA1344" s="41">
        <f>IF('query (10)'!Y1344="","",'query (10)'!Y1344)</f>
        <v>46049</v>
      </c>
      <c r="AB1344" s="41">
        <f>IF('query (10)'!Z1344="","",'query (10)'!Z1344)</f>
        <v>46267</v>
      </c>
      <c r="AC1344" s="38" t="str">
        <f>IF(OR('query (10)'!AA1344="",COUNTIF(Cleaning_Rules!$A$21:$A$26,TRIM('query (10)'!AA1344))&gt;0),"",TRIM('query (10)'!AA1344))</f>
        <v/>
      </c>
      <c r="AD1344" s="38" t="str">
        <f>IF('query (10)'!AB1344="","",TRIM(IFERROR(_xlfn.TEXTBEFORE('query (10)'!AB1344,"("),'query (10)'!AB1344)))</f>
        <v>เริ่มซ่อมงาน PM แล้ว รับผิดชอบโดย JAKKAPAT KHOTSOMBAT</v>
      </c>
      <c r="AE1344" s="38" t="str">
        <f>IFERROR(LOWER(TRIM(_xlfn.TEXTBEFORE(_xlfn.TEXTAFTER('query (10)'!AB1344,"("),")"))),"")</f>
        <v>jakkapat@nsk.com</v>
      </c>
      <c r="AF1344" s="38" t="str">
        <f>IF('query (10)'!AD1344="","",TRIM('query (10)'!AD1344))</f>
        <v>เจษฎา ผิวบาง</v>
      </c>
      <c r="AG1344" s="38" t="str">
        <f>IF('query (10)'!AE1344="","",TRIM('query (10)'!AE1344))</f>
        <v>จักรภัทร โคตรสมบัติ</v>
      </c>
      <c r="AH1344" s="38" t="str">
        <f>IF('query (10)'!AF1344="","",IFERROR(VALUE('query (10)'!AF1344),""))</f>
        <v/>
      </c>
      <c r="AI1344" s="38" t="str">
        <f>IF('query (10)'!AG1344="","",TRIM('query (10)'!AG1344))</f>
        <v/>
      </c>
      <c r="AJ1344" s="38" t="str">
        <f>IF('query (10)'!AH1344="","",IFERROR(VALUE('query (10)'!AH1344),""))</f>
        <v/>
      </c>
      <c r="AK1344" s="38" t="str">
        <f>IF('query (10)'!AI1344="","",TRIM('query (10)'!AI1344))</f>
        <v/>
      </c>
      <c r="AL1344" s="42">
        <f t="shared" si="100"/>
        <v>2026</v>
      </c>
      <c r="AM1344" s="42" t="str">
        <f t="shared" si="101"/>
        <v>2026-01</v>
      </c>
      <c r="AN1344" s="42" t="str">
        <f t="shared" ca="1" si="102"/>
        <v/>
      </c>
      <c r="AO1344" s="42" t="str">
        <f t="shared" si="103"/>
        <v>GR-239 | SHAFT RACEWAY GRINDING M/C | WP Grinding1 | AIR CYLINDER | Time-based Maintenance | Mechanical | Part Change | Medium | Change air cylinder dist-change gauge to cycle pm 6M.
model : CDQ2D12-25DMZ | AIR CYLINDER | CDQ2D12-25DMZ | เริ่มซ่อมงาน PM แล้ว รับผิดชอบโดย JAKKAPAT KHOTSOMBAT | จักรภัทร โคตรสมบัติ</v>
      </c>
      <c r="AP1344" s="42" t="str">
        <f>_xlfn.TEXTJOIN("; ",TRUE,IF(COUNTA('query (10)'!A1344:AK1344)&lt;=6,"NEAR_EMPTY_ROW",""),IF($K1344="","MISSING_STATUS",""),IF(AND($K1344="เสร็จสิ้น",$Z1344=""),"DONE_NO_ACTUAL_DATE",""),IF(AND($I1344="Condition-based Maintenance",$AH1344=""),"CBM_NO_MEASUREMENT",""),IF(OR($X1344="",$X1344=0),"INVALID_PERIOD",""),IF(AND($AA1344&lt;&gt;"",$AB1344&lt;&gt;"",$AB1344&lt;$AA1344),"DATE_SEQUENCE_ERROR",""),IF(AND($AB1344&lt;&gt;"",$AB1344&gt;DATE(2030,12,31)),"DATE_OUTLIER",""),IF($C1344="","MISSING_QRCODE",""),IF($J1344="UNKNOWN","UNKNOWN_PM_TYPE",""),IF($L1344="UNKNOWN","UNKNOWN_STATUS",""))</f>
        <v>DONE_NO_ACTUAL_DATE</v>
      </c>
      <c r="AQ1344" s="42" t="str">
        <f t="shared" si="104"/>
        <v>NO</v>
      </c>
    </row>
    <row r="1345" spans="1:43" x14ac:dyDescent="0.3">
      <c r="A1345" s="38">
        <f>IF('query (10)'!A1345="","",'query (10)'!A1345)</f>
        <v>1532</v>
      </c>
      <c r="B1345" s="38">
        <f>IF('query (10)'!B1345="","",'query (10)'!B1345)</f>
        <v>18483</v>
      </c>
      <c r="C1345" s="38" t="str">
        <f>TRIM(UPPER('query (10)'!M1345))</f>
        <v>GR-418</v>
      </c>
      <c r="D1345" s="38" t="str">
        <f>TRIM(UPPER(IFERROR(_xlfn.TEXTBEFORE('query (10)'!L1345,"("),'query (10)'!L1345)))</f>
        <v>SHAFT RACEWAY GRINDING MACHINE.</v>
      </c>
      <c r="E1345" s="38" t="str">
        <f>IFERROR(TRIM(UPPER(_xlfn.TEXTBEFORE(_xlfn.TEXTAFTER('query (10)'!L1345,"("),")"))),"")</f>
        <v/>
      </c>
      <c r="F1345" s="38" t="str">
        <f>TRIM('query (10)'!K1345)</f>
        <v>WP Grinding2</v>
      </c>
      <c r="G1345" s="38" t="str">
        <f>IF('query (10)'!J1345="","",'query (10)'!J1345)</f>
        <v>Air Cylinder</v>
      </c>
      <c r="H1345" s="38" t="str">
        <f>TRIM(UPPER('query (10)'!J1345))</f>
        <v>AIR CYLINDER</v>
      </c>
      <c r="I1345" s="38" t="str">
        <f>IF('query (10)'!F1345="","",'query (10)'!F1345)</f>
        <v>Time-based Maintenance</v>
      </c>
      <c r="J1345" s="38" t="str">
        <f>IF('query (10)'!F1345="","",IFERROR(INDEX(Cleaning_Rules!$B$14:$B$17,MATCH(TRIM('query (10)'!F1345),Cleaning_Rules!$A$14:$A$17,0)),"UNKNOWN"))</f>
        <v>TBM</v>
      </c>
      <c r="K1345" s="38" t="str">
        <f>IF('query (10)'!G1345="","",'query (10)'!G1345)</f>
        <v>แก้ไขแผน</v>
      </c>
      <c r="L1345" s="38" t="str">
        <f>IF('query (10)'!G1345="","MISSING",IFERROR(INDEX(Cleaning_Rules!$B$5:$B$10,MATCH(TRIM('query (10)'!G1345),Cleaning_Rules!$A$5:$A$10,0)),"UNKNOWN"))</f>
        <v>PLAN_REVISED</v>
      </c>
      <c r="M1345" s="38" t="str">
        <f>IF('query (10)'!I1345="","",'query (10)'!I1345)</f>
        <v>Mechanical</v>
      </c>
      <c r="N1345" s="38" t="str">
        <f>IF('query (10)'!O1345="","",'query (10)'!O1345)</f>
        <v>Part Change</v>
      </c>
      <c r="O1345" s="38" t="str">
        <f>IF('query (10)'!P1345="","",'query (10)'!P1345)</f>
        <v>Medium</v>
      </c>
      <c r="P1345" s="38" t="str">
        <f>IF('query (10)'!N1345="","",'query (10)'!N1345)</f>
        <v>Change air cylinder dist-change gauge to cycle pm 6M.
model : CDQ2D12-25DMZ</v>
      </c>
      <c r="Q1345" s="38" t="str">
        <f>TRIM('query (10)'!N1345)</f>
        <v>Change air cylinder dist-change gauge to cycle pm 6M.
model : CDQ2D12-25DMZ</v>
      </c>
      <c r="R1345" s="38" t="str">
        <f>TRIM(UPPER('query (10)'!R1345))</f>
        <v>AIR CYLINDER</v>
      </c>
      <c r="S1345" s="38" t="str">
        <f>TRIM(UPPER('query (10)'!S1345))</f>
        <v>CDQ2D12-25DMZ</v>
      </c>
      <c r="T1345" s="38" t="str">
        <f>IF('query (10)'!Q1345="","",TRIM(UPPER('query (10)'!Q1345)))</f>
        <v/>
      </c>
      <c r="U1345" s="38" t="str">
        <f>IF('query (10)'!T1345="","",'query (10)'!T1345)</f>
        <v/>
      </c>
      <c r="V1345" s="39" t="str">
        <f>IF('query (10)'!T1345="","",IFERROR(VALUE('query (10)'!T1345),""))</f>
        <v/>
      </c>
      <c r="W1345" s="40">
        <f>IF('query (10)'!U1345="","",'query (10)'!U1345)</f>
        <v>0</v>
      </c>
      <c r="X1345" s="39">
        <f>IF('query (10)'!V1345="","",'query (10)'!V1345)</f>
        <v>184</v>
      </c>
      <c r="Y1345" s="41">
        <f>IF('query (10)'!W1345="","",'query (10)'!W1345)</f>
        <v>46231</v>
      </c>
      <c r="Z1345" s="41" t="str">
        <f>IF('query (10)'!X1345="","",'query (10)'!X1345)</f>
        <v/>
      </c>
      <c r="AA1345" s="41">
        <f>IF('query (10)'!Y1345="","",'query (10)'!Y1345)</f>
        <v>46231</v>
      </c>
      <c r="AB1345" s="41">
        <f>IF('query (10)'!Z1345="","",'query (10)'!Z1345)</f>
        <v>46415</v>
      </c>
      <c r="AC1345" s="38" t="str">
        <f>IF(OR('query (10)'!AA1345="",COUNTIF(Cleaning_Rules!$A$21:$A$26,TRIM('query (10)'!AA1345))&gt;0),"",TRIM('query (10)'!AA1345))</f>
        <v/>
      </c>
      <c r="AD1345" s="38" t="str">
        <f>IF('query (10)'!AB1345="","",TRIM(IFERROR(_xlfn.TEXTBEFORE('query (10)'!AB1345,"("),'query (10)'!AB1345)))</f>
        <v>เริ่มซ่อมงาน PM แล้ว รับผิดชอบโดย CHETSADA PHIWBANG</v>
      </c>
      <c r="AE1345" s="38" t="str">
        <f>IFERROR(LOWER(TRIM(_xlfn.TEXTBEFORE(_xlfn.TEXTAFTER('query (10)'!AB1345,"("),")"))),"")</f>
        <v>chetsada@nsk.com</v>
      </c>
      <c r="AF1345" s="38" t="str">
        <f>IF('query (10)'!AD1345="","",TRIM('query (10)'!AD1345))</f>
        <v>เจษฎา ผิวบาง</v>
      </c>
      <c r="AG1345" s="38" t="str">
        <f>IF('query (10)'!AE1345="","",TRIM('query (10)'!AE1345))</f>
        <v>เจษฎา ผิวบาง</v>
      </c>
      <c r="AH1345" s="38" t="str">
        <f>IF('query (10)'!AF1345="","",IFERROR(VALUE('query (10)'!AF1345),""))</f>
        <v/>
      </c>
      <c r="AI1345" s="38" t="str">
        <f>IF('query (10)'!AG1345="","",TRIM('query (10)'!AG1345))</f>
        <v/>
      </c>
      <c r="AJ1345" s="38" t="str">
        <f>IF('query (10)'!AH1345="","",IFERROR(VALUE('query (10)'!AH1345),""))</f>
        <v/>
      </c>
      <c r="AK1345" s="38" t="str">
        <f>IF('query (10)'!AI1345="","",TRIM('query (10)'!AI1345))</f>
        <v/>
      </c>
      <c r="AL1345" s="42">
        <f t="shared" si="100"/>
        <v>2026</v>
      </c>
      <c r="AM1345" s="42" t="str">
        <f t="shared" si="101"/>
        <v>2026-07</v>
      </c>
      <c r="AN1345" s="42" t="str">
        <f t="shared" ca="1" si="102"/>
        <v>ON_SCHEDULE</v>
      </c>
      <c r="AO1345" s="42" t="str">
        <f t="shared" si="103"/>
        <v>GR-418 | SHAFT RACEWAY GRINDING MACHINE. | WP Grinding2 | AIR CYLINDER | Time-based Maintenance | Mechanical | Part Change | Medium | Change air cylinder dist-change gauge to cycle pm 6M.
model : CDQ2D12-25DMZ | AIR CYLINDER | CDQ2D12-25DMZ | เริ่มซ่อมงาน PM แล้ว รับผิดชอบโดย CHETSADA PHIWBANG | เจษฎา ผิวบาง</v>
      </c>
      <c r="AP1345" s="42" t="str">
        <f>_xlfn.TEXTJOIN("; ",TRUE,IF(COUNTA('query (10)'!A1345:AK1345)&lt;=6,"NEAR_EMPTY_ROW",""),IF($K1345="","MISSING_STATUS",""),IF(AND($K1345="เสร็จสิ้น",$Z1345=""),"DONE_NO_ACTUAL_DATE",""),IF(AND($I1345="Condition-based Maintenance",$AH1345=""),"CBM_NO_MEASUREMENT",""),IF(OR($X1345="",$X1345=0),"INVALID_PERIOD",""),IF(AND($AA1345&lt;&gt;"",$AB1345&lt;&gt;"",$AB1345&lt;$AA1345),"DATE_SEQUENCE_ERROR",""),IF(AND($AB1345&lt;&gt;"",$AB1345&gt;DATE(2030,12,31)),"DATE_OUTLIER",""),IF($C1345="","MISSING_QRCODE",""),IF($J1345="UNKNOWN","UNKNOWN_PM_TYPE",""),IF($L1345="UNKNOWN","UNKNOWN_STATUS",""))</f>
        <v/>
      </c>
      <c r="AQ1345" s="42" t="str">
        <f t="shared" si="104"/>
        <v>NO</v>
      </c>
    </row>
    <row r="1346" spans="1:43" x14ac:dyDescent="0.3">
      <c r="A1346" s="38">
        <f>IF('query (10)'!A1346="","",'query (10)'!A1346)</f>
        <v>1533</v>
      </c>
      <c r="B1346" s="38">
        <f>IF('query (10)'!B1346="","",'query (10)'!B1346)</f>
        <v>18484</v>
      </c>
      <c r="C1346" s="38" t="str">
        <f>TRIM(UPPER('query (10)'!M1346))</f>
        <v>GR-417</v>
      </c>
      <c r="D1346" s="38" t="str">
        <f>TRIM(UPPER(IFERROR(_xlfn.TEXTBEFORE('query (10)'!L1346,"("),'query (10)'!L1346)))</f>
        <v>SHAFT RACEWAY GRINDING MACHINE.</v>
      </c>
      <c r="E1346" s="38" t="str">
        <f>IFERROR(TRIM(UPPER(_xlfn.TEXTBEFORE(_xlfn.TEXTAFTER('query (10)'!L1346,"("),")"))),"")</f>
        <v/>
      </c>
      <c r="F1346" s="38" t="str">
        <f>TRIM('query (10)'!K1346)</f>
        <v>WP Grinding2</v>
      </c>
      <c r="G1346" s="38" t="str">
        <f>IF('query (10)'!J1346="","",'query (10)'!J1346)</f>
        <v>Air Cylinder</v>
      </c>
      <c r="H1346" s="38" t="str">
        <f>TRIM(UPPER('query (10)'!J1346))</f>
        <v>AIR CYLINDER</v>
      </c>
      <c r="I1346" s="38" t="str">
        <f>IF('query (10)'!F1346="","",'query (10)'!F1346)</f>
        <v>Time-based Maintenance</v>
      </c>
      <c r="J1346" s="38" t="str">
        <f>IF('query (10)'!F1346="","",IFERROR(INDEX(Cleaning_Rules!$B$14:$B$17,MATCH(TRIM('query (10)'!F1346),Cleaning_Rules!$A$14:$A$17,0)),"UNKNOWN"))</f>
        <v>TBM</v>
      </c>
      <c r="K1346" s="38" t="str">
        <f>IF('query (10)'!G1346="","",'query (10)'!G1346)</f>
        <v>แก้ไขแผน</v>
      </c>
      <c r="L1346" s="38" t="str">
        <f>IF('query (10)'!G1346="","MISSING",IFERROR(INDEX(Cleaning_Rules!$B$5:$B$10,MATCH(TRIM('query (10)'!G1346),Cleaning_Rules!$A$5:$A$10,0)),"UNKNOWN"))</f>
        <v>PLAN_REVISED</v>
      </c>
      <c r="M1346" s="38" t="str">
        <f>IF('query (10)'!I1346="","",'query (10)'!I1346)</f>
        <v>Mechanical</v>
      </c>
      <c r="N1346" s="38" t="str">
        <f>IF('query (10)'!O1346="","",'query (10)'!O1346)</f>
        <v>Part Change</v>
      </c>
      <c r="O1346" s="38" t="str">
        <f>IF('query (10)'!P1346="","",'query (10)'!P1346)</f>
        <v>Medium</v>
      </c>
      <c r="P1346" s="38" t="str">
        <f>IF('query (10)'!N1346="","",'query (10)'!N1346)</f>
        <v>Change air cylinder work pusher to cycle pm 6M.
model : CY3R25-400</v>
      </c>
      <c r="Q1346" s="38" t="str">
        <f>TRIM('query (10)'!N1346)</f>
        <v>Change air cylinder work pusher to cycle pm 6M.
model : CY3R25-400</v>
      </c>
      <c r="R1346" s="38" t="str">
        <f>TRIM(UPPER('query (10)'!R1346))</f>
        <v>AIR CYLINDER</v>
      </c>
      <c r="S1346" s="38" t="str">
        <f>TRIM(UPPER('query (10)'!S1346))</f>
        <v>CY3R25-400</v>
      </c>
      <c r="T1346" s="38" t="str">
        <f>IF('query (10)'!Q1346="","",TRIM(UPPER('query (10)'!Q1346)))</f>
        <v/>
      </c>
      <c r="U1346" s="38" t="str">
        <f>IF('query (10)'!T1346="","",'query (10)'!T1346)</f>
        <v/>
      </c>
      <c r="V1346" s="39" t="str">
        <f>IF('query (10)'!T1346="","",IFERROR(VALUE('query (10)'!T1346),""))</f>
        <v/>
      </c>
      <c r="W1346" s="40">
        <f>IF('query (10)'!U1346="","",'query (10)'!U1346)</f>
        <v>0</v>
      </c>
      <c r="X1346" s="39">
        <f>IF('query (10)'!V1346="","",'query (10)'!V1346)</f>
        <v>184</v>
      </c>
      <c r="Y1346" s="41">
        <f>IF('query (10)'!W1346="","",'query (10)'!W1346)</f>
        <v>46231</v>
      </c>
      <c r="Z1346" s="41" t="str">
        <f>IF('query (10)'!X1346="","",'query (10)'!X1346)</f>
        <v/>
      </c>
      <c r="AA1346" s="41">
        <f>IF('query (10)'!Y1346="","",'query (10)'!Y1346)</f>
        <v>46231</v>
      </c>
      <c r="AB1346" s="41">
        <f>IF('query (10)'!Z1346="","",'query (10)'!Z1346)</f>
        <v>46415</v>
      </c>
      <c r="AC1346" s="38" t="str">
        <f>IF(OR('query (10)'!AA1346="",COUNTIF(Cleaning_Rules!$A$21:$A$26,TRIM('query (10)'!AA1346))&gt;0),"",TRIM('query (10)'!AA1346))</f>
        <v/>
      </c>
      <c r="AD1346" s="38" t="str">
        <f>IF('query (10)'!AB1346="","",TRIM(IFERROR(_xlfn.TEXTBEFORE('query (10)'!AB1346,"("),'query (10)'!AB1346)))</f>
        <v>เริ่มซ่อมงาน PM แล้ว รับผิดชอบโดย CHETSADA PHIWBANG</v>
      </c>
      <c r="AE1346" s="38" t="str">
        <f>IFERROR(LOWER(TRIM(_xlfn.TEXTBEFORE(_xlfn.TEXTAFTER('query (10)'!AB1346,"("),")"))),"")</f>
        <v>chetsada@nsk.com</v>
      </c>
      <c r="AF1346" s="38" t="str">
        <f>IF('query (10)'!AD1346="","",TRIM('query (10)'!AD1346))</f>
        <v>เจษฎา ผิวบาง</v>
      </c>
      <c r="AG1346" s="38" t="str">
        <f>IF('query (10)'!AE1346="","",TRIM('query (10)'!AE1346))</f>
        <v>เจษฎา ผิวบาง</v>
      </c>
      <c r="AH1346" s="38" t="str">
        <f>IF('query (10)'!AF1346="","",IFERROR(VALUE('query (10)'!AF1346),""))</f>
        <v/>
      </c>
      <c r="AI1346" s="38" t="str">
        <f>IF('query (10)'!AG1346="","",TRIM('query (10)'!AG1346))</f>
        <v/>
      </c>
      <c r="AJ1346" s="38" t="str">
        <f>IF('query (10)'!AH1346="","",IFERROR(VALUE('query (10)'!AH1346),""))</f>
        <v/>
      </c>
      <c r="AK1346" s="38" t="str">
        <f>IF('query (10)'!AI1346="","",TRIM('query (10)'!AI1346))</f>
        <v/>
      </c>
      <c r="AL1346" s="42">
        <f t="shared" si="100"/>
        <v>2026</v>
      </c>
      <c r="AM1346" s="42" t="str">
        <f t="shared" si="101"/>
        <v>2026-07</v>
      </c>
      <c r="AN1346" s="42" t="str">
        <f t="shared" ca="1" si="102"/>
        <v>ON_SCHEDULE</v>
      </c>
      <c r="AO1346" s="42" t="str">
        <f t="shared" si="103"/>
        <v>GR-417 | SHAFT RACEWAY GRINDING MACHINE. | WP Grinding2 | AIR CYLINDER | Time-based Maintenance | Mechanical | Part Change | Medium | Change air cylinder work pusher to cycle pm 6M.
model : CY3R25-400 | AIR CYLINDER | CY3R25-400 | เริ่มซ่อมงาน PM แล้ว รับผิดชอบโดย CHETSADA PHIWBANG | เจษฎา ผิวบาง</v>
      </c>
      <c r="AP1346" s="42" t="str">
        <f>_xlfn.TEXTJOIN("; ",TRUE,IF(COUNTA('query (10)'!A1346:AK1346)&lt;=6,"NEAR_EMPTY_ROW",""),IF($K1346="","MISSING_STATUS",""),IF(AND($K1346="เสร็จสิ้น",$Z1346=""),"DONE_NO_ACTUAL_DATE",""),IF(AND($I1346="Condition-based Maintenance",$AH1346=""),"CBM_NO_MEASUREMENT",""),IF(OR($X1346="",$X1346=0),"INVALID_PERIOD",""),IF(AND($AA1346&lt;&gt;"",$AB1346&lt;&gt;"",$AB1346&lt;$AA1346),"DATE_SEQUENCE_ERROR",""),IF(AND($AB1346&lt;&gt;"",$AB1346&gt;DATE(2030,12,31)),"DATE_OUTLIER",""),IF($C1346="","MISSING_QRCODE",""),IF($J1346="UNKNOWN","UNKNOWN_PM_TYPE",""),IF($L1346="UNKNOWN","UNKNOWN_STATUS",""))</f>
        <v/>
      </c>
      <c r="AQ1346" s="42" t="str">
        <f t="shared" si="104"/>
        <v>NO</v>
      </c>
    </row>
    <row r="1347" spans="1:43" x14ac:dyDescent="0.3">
      <c r="A1347" s="38">
        <f>IF('query (10)'!A1347="","",'query (10)'!A1347)</f>
        <v>1534</v>
      </c>
      <c r="B1347" s="38">
        <f>IF('query (10)'!B1347="","",'query (10)'!B1347)</f>
        <v>18677</v>
      </c>
      <c r="C1347" s="38" t="str">
        <f>TRIM(UPPER('query (10)'!M1347))</f>
        <v>GR-239</v>
      </c>
      <c r="D1347" s="38" t="str">
        <f>TRIM(UPPER(IFERROR(_xlfn.TEXTBEFORE('query (10)'!L1347,"("),'query (10)'!L1347)))</f>
        <v>SHAFT RACEWAY GRINDING M/C</v>
      </c>
      <c r="E1347" s="38" t="str">
        <f>IFERROR(TRIM(UPPER(_xlfn.TEXTBEFORE(_xlfn.TEXTAFTER('query (10)'!L1347,"("),")"))),"")</f>
        <v/>
      </c>
      <c r="F1347" s="38" t="str">
        <f>TRIM('query (10)'!K1347)</f>
        <v>WP Grinding1</v>
      </c>
      <c r="G1347" s="38" t="str">
        <f>IF('query (10)'!J1347="","",'query (10)'!J1347)</f>
        <v>Air Cylinder</v>
      </c>
      <c r="H1347" s="38" t="str">
        <f>TRIM(UPPER('query (10)'!J1347))</f>
        <v>AIR CYLINDER</v>
      </c>
      <c r="I1347" s="38" t="str">
        <f>IF('query (10)'!F1347="","",'query (10)'!F1347)</f>
        <v>Time-based Maintenance</v>
      </c>
      <c r="J1347" s="38" t="str">
        <f>IF('query (10)'!F1347="","",IFERROR(INDEX(Cleaning_Rules!$B$14:$B$17,MATCH(TRIM('query (10)'!F1347),Cleaning_Rules!$A$14:$A$17,0)),"UNKNOWN"))</f>
        <v>TBM</v>
      </c>
      <c r="K1347" s="38" t="str">
        <f>IF('query (10)'!G1347="","",'query (10)'!G1347)</f>
        <v>เสร็จสิ้น</v>
      </c>
      <c r="L1347" s="38" t="str">
        <f>IF('query (10)'!G1347="","MISSING",IFERROR(INDEX(Cleaning_Rules!$B$5:$B$10,MATCH(TRIM('query (10)'!G1347),Cleaning_Rules!$A$5:$A$10,0)),"UNKNOWN"))</f>
        <v>COMPLETED</v>
      </c>
      <c r="M1347" s="38" t="str">
        <f>IF('query (10)'!I1347="","",'query (10)'!I1347)</f>
        <v>Mechanical</v>
      </c>
      <c r="N1347" s="38" t="str">
        <f>IF('query (10)'!O1347="","",'query (10)'!O1347)</f>
        <v>Part Change</v>
      </c>
      <c r="O1347" s="38" t="str">
        <f>IF('query (10)'!P1347="","",'query (10)'!P1347)</f>
        <v>Medium</v>
      </c>
      <c r="P1347" s="38" t="str">
        <f>IF('query (10)'!N1347="","",'query (10)'!N1347)</f>
        <v>Change air cylinder work pusher to cycle pm 6M.
model : CY3R25-400</v>
      </c>
      <c r="Q1347" s="38" t="str">
        <f>TRIM('query (10)'!N1347)</f>
        <v>Change air cylinder work pusher to cycle pm 6M.
model : CY3R25-400</v>
      </c>
      <c r="R1347" s="38" t="str">
        <f>TRIM(UPPER('query (10)'!R1347))</f>
        <v>AIR CYLINDER</v>
      </c>
      <c r="S1347" s="38" t="str">
        <f>TRIM(UPPER('query (10)'!S1347))</f>
        <v>CY3R25-400</v>
      </c>
      <c r="T1347" s="38" t="str">
        <f>IF('query (10)'!Q1347="","",TRIM(UPPER('query (10)'!Q1347)))</f>
        <v/>
      </c>
      <c r="U1347" s="38" t="str">
        <f>IF('query (10)'!T1347="","",'query (10)'!T1347)</f>
        <v/>
      </c>
      <c r="V1347" s="39" t="str">
        <f>IF('query (10)'!T1347="","",IFERROR(VALUE('query (10)'!T1347),""))</f>
        <v/>
      </c>
      <c r="W1347" s="40">
        <f>IF('query (10)'!U1347="","",'query (10)'!U1347)</f>
        <v>0</v>
      </c>
      <c r="X1347" s="39">
        <f>IF('query (10)'!V1347="","",'query (10)'!V1347)</f>
        <v>180</v>
      </c>
      <c r="Y1347" s="41">
        <f>IF('query (10)'!W1347="","",'query (10)'!W1347)</f>
        <v>46049</v>
      </c>
      <c r="Z1347" s="41">
        <f>IF('query (10)'!X1347="","",'query (10)'!X1347)</f>
        <v>46087</v>
      </c>
      <c r="AA1347" s="41">
        <f>IF('query (10)'!Y1347="","",'query (10)'!Y1347)</f>
        <v>46087</v>
      </c>
      <c r="AB1347" s="41">
        <f>IF('query (10)'!Z1347="","",'query (10)'!Z1347)</f>
        <v>46267</v>
      </c>
      <c r="AC1347" s="38" t="str">
        <f>IF(OR('query (10)'!AA1347="",COUNTIF(Cleaning_Rules!$A$21:$A$26,TRIM('query (10)'!AA1347))&gt;0),"",TRIM('query (10)'!AA1347))</f>
        <v/>
      </c>
      <c r="AD1347" s="38" t="str">
        <f>IF('query (10)'!AB1347="","",TRIM(IFERROR(_xlfn.TEXTBEFORE('query (10)'!AB1347,"("),'query (10)'!AB1347)))</f>
        <v>เริ่มซ่อมงาน PM แล้ว รับผิดชอบโดย JAKKAPAT KHOTSOMBAT</v>
      </c>
      <c r="AE1347" s="38" t="str">
        <f>IFERROR(LOWER(TRIM(_xlfn.TEXTBEFORE(_xlfn.TEXTAFTER('query (10)'!AB1347,"("),")"))),"")</f>
        <v>jakkapat@nsk.com</v>
      </c>
      <c r="AF1347" s="38" t="str">
        <f>IF('query (10)'!AD1347="","",TRIM('query (10)'!AD1347))</f>
        <v>เจษฎา ผิวบาง</v>
      </c>
      <c r="AG1347" s="38" t="str">
        <f>IF('query (10)'!AE1347="","",TRIM('query (10)'!AE1347))</f>
        <v>จักรภัทร โคตรสมบัติ</v>
      </c>
      <c r="AH1347" s="38" t="str">
        <f>IF('query (10)'!AF1347="","",IFERROR(VALUE('query (10)'!AF1347),""))</f>
        <v/>
      </c>
      <c r="AI1347" s="38" t="str">
        <f>IF('query (10)'!AG1347="","",TRIM('query (10)'!AG1347))</f>
        <v/>
      </c>
      <c r="AJ1347" s="38" t="str">
        <f>IF('query (10)'!AH1347="","",IFERROR(VALUE('query (10)'!AH1347),""))</f>
        <v/>
      </c>
      <c r="AK1347" s="38" t="str">
        <f>IF('query (10)'!AI1347="","",TRIM('query (10)'!AI1347))</f>
        <v/>
      </c>
      <c r="AL1347" s="42">
        <f t="shared" ref="AL1347:AL1410" si="105">IF($Y1347="","",YEAR($Y1347))</f>
        <v>2026</v>
      </c>
      <c r="AM1347" s="42" t="str">
        <f t="shared" ref="AM1347:AM1410" si="106">IF($Y1347="","",TEXT($Y1347,"yyyy-mm"))</f>
        <v>2026-01</v>
      </c>
      <c r="AN1347" s="42" t="str">
        <f t="shared" ref="AN1347:AN1410" ca="1" si="107">IF(OR($AB1347="",$L1347="COMPLETED"),"",IF($AB1347&lt;TODAY(),"OVERDUE","ON_SCHEDULE"))</f>
        <v/>
      </c>
      <c r="AO1347" s="42" t="str">
        <f t="shared" ref="AO1347:AO1410" si="108">_xlfn.TEXTJOIN(" | ",TRUE,$C1347,$D1347,$E1347,$F1347,$H1347,$I1347,$M1347,$N1347,$O1347,$Q1347,$R1347,$S1347,$T1347,$AC1347,$AD1347,$AG1347)</f>
        <v>GR-239 | SHAFT RACEWAY GRINDING M/C | WP Grinding1 | AIR CYLINDER | Time-based Maintenance | Mechanical | Part Change | Medium | Change air cylinder work pusher to cycle pm 6M.
model : CY3R25-400 | AIR CYLINDER | CY3R25-400 | เริ่มซ่อมงาน PM แล้ว รับผิดชอบโดย JAKKAPAT KHOTSOMBAT | จักรภัทร โคตรสมบัติ</v>
      </c>
      <c r="AP1347" s="42" t="str">
        <f>_xlfn.TEXTJOIN("; ",TRUE,IF(COUNTA('query (10)'!A1347:AK1347)&lt;=6,"NEAR_EMPTY_ROW",""),IF($K1347="","MISSING_STATUS",""),IF(AND($K1347="เสร็จสิ้น",$Z1347=""),"DONE_NO_ACTUAL_DATE",""),IF(AND($I1347="Condition-based Maintenance",$AH1347=""),"CBM_NO_MEASUREMENT",""),IF(OR($X1347="",$X1347=0),"INVALID_PERIOD",""),IF(AND($AA1347&lt;&gt;"",$AB1347&lt;&gt;"",$AB1347&lt;$AA1347),"DATE_SEQUENCE_ERROR",""),IF(AND($AB1347&lt;&gt;"",$AB1347&gt;DATE(2030,12,31)),"DATE_OUTLIER",""),IF($C1347="","MISSING_QRCODE",""),IF($J1347="UNKNOWN","UNKNOWN_PM_TYPE",""),IF($L1347="UNKNOWN","UNKNOWN_STATUS",""))</f>
        <v/>
      </c>
      <c r="AQ1347" s="42" t="str">
        <f t="shared" ref="AQ1347:AQ1410" si="109">IF($W1347="","",IF($W1347&gt;0,"YES","NO"))</f>
        <v>NO</v>
      </c>
    </row>
    <row r="1348" spans="1:43" x14ac:dyDescent="0.3">
      <c r="A1348" s="38">
        <f>IF('query (10)'!A1348="","",'query (10)'!A1348)</f>
        <v>1535</v>
      </c>
      <c r="B1348" s="38">
        <f>IF('query (10)'!B1348="","",'query (10)'!B1348)</f>
        <v>19457</v>
      </c>
      <c r="C1348" s="38" t="str">
        <f>TRIM(UPPER('query (10)'!M1348))</f>
        <v>WA-913</v>
      </c>
      <c r="D1348" s="38" t="str">
        <f>TRIM(UPPER(IFERROR(_xlfn.TEXTBEFORE('query (10)'!L1348,"("),'query (10)'!L1348)))</f>
        <v>OUTER/INNER RING PART WASH EQUIPMENT M/C</v>
      </c>
      <c r="E1348" s="38" t="str">
        <f>IFERROR(TRIM(UPPER(_xlfn.TEXTBEFORE(_xlfn.TEXTAFTER('query (10)'!L1348,"("),")"))),"")</f>
        <v>WA-132</v>
      </c>
      <c r="F1348" s="38" t="str">
        <f>TRIM('query (10)'!K1348)</f>
        <v>MCB1</v>
      </c>
      <c r="G1348" s="38" t="str">
        <f>IF('query (10)'!J1348="","",'query (10)'!J1348)</f>
        <v xml:space="preserve">Heavy smoke </v>
      </c>
      <c r="H1348" s="38" t="str">
        <f>TRIM(UPPER('query (10)'!J1348))</f>
        <v>HEAVY SMOKE</v>
      </c>
      <c r="I1348" s="38" t="str">
        <f>IF('query (10)'!F1348="","",'query (10)'!F1348)</f>
        <v>Time-based Maintenance</v>
      </c>
      <c r="J1348" s="38" t="str">
        <f>IF('query (10)'!F1348="","",IFERROR(INDEX(Cleaning_Rules!$B$14:$B$17,MATCH(TRIM('query (10)'!F1348),Cleaning_Rules!$A$14:$A$17,0)),"UNKNOWN"))</f>
        <v>TBM</v>
      </c>
      <c r="K1348" s="38" t="str">
        <f>IF('query (10)'!G1348="","",'query (10)'!G1348)</f>
        <v>เสร็จสิ้น</v>
      </c>
      <c r="L1348" s="38" t="str">
        <f>IF('query (10)'!G1348="","MISSING",IFERROR(INDEX(Cleaning_Rules!$B$5:$B$10,MATCH(TRIM('query (10)'!G1348),Cleaning_Rules!$A$5:$A$10,0)),"UNKNOWN"))</f>
        <v>COMPLETED</v>
      </c>
      <c r="M1348" s="38" t="str">
        <f>IF('query (10)'!I1348="","",'query (10)'!I1348)</f>
        <v>Mechanical</v>
      </c>
      <c r="N1348" s="38" t="str">
        <f>IF('query (10)'!O1348="","",'query (10)'!O1348)</f>
        <v>Part Change</v>
      </c>
      <c r="O1348" s="38" t="str">
        <f>IF('query (10)'!P1348="","",'query (10)'!P1348)</f>
        <v>Medium</v>
      </c>
      <c r="P1348" s="38" t="str">
        <f>IF('query (10)'!N1348="","",'query (10)'!N1348)</f>
        <v>Change filter DF heavy smoker to cycle pm 3Y.
model : DF-40</v>
      </c>
      <c r="Q1348" s="38" t="str">
        <f>TRIM('query (10)'!N1348)</f>
        <v>Change filter DF heavy smoker to cycle pm 3Y.
model : DF-40</v>
      </c>
      <c r="R1348" s="38" t="str">
        <f>TRIM(UPPER('query (10)'!R1348))</f>
        <v>FILTER</v>
      </c>
      <c r="S1348" s="38" t="str">
        <f>TRIM(UPPER('query (10)'!S1348))</f>
        <v>DF-40</v>
      </c>
      <c r="T1348" s="38" t="str">
        <f>IF('query (10)'!Q1348="","",TRIM(UPPER('query (10)'!Q1348)))</f>
        <v/>
      </c>
      <c r="U1348" s="38" t="str">
        <f>IF('query (10)'!T1348="","",'query (10)'!T1348)</f>
        <v/>
      </c>
      <c r="V1348" s="39" t="str">
        <f>IF('query (10)'!T1348="","",IFERROR(VALUE('query (10)'!T1348),""))</f>
        <v/>
      </c>
      <c r="W1348" s="40">
        <f>IF('query (10)'!U1348="","",'query (10)'!U1348)</f>
        <v>0</v>
      </c>
      <c r="X1348" s="39">
        <f>IF('query (10)'!V1348="","",'query (10)'!V1348)</f>
        <v>1080</v>
      </c>
      <c r="Y1348" s="41">
        <f>IF('query (10)'!W1348="","",'query (10)'!W1348)</f>
        <v>46077</v>
      </c>
      <c r="Z1348" s="41">
        <f>IF('query (10)'!X1348="","",'query (10)'!X1348)</f>
        <v>46112</v>
      </c>
      <c r="AA1348" s="41">
        <f>IF('query (10)'!Y1348="","",'query (10)'!Y1348)</f>
        <v>46112</v>
      </c>
      <c r="AB1348" s="41">
        <f>IF('query (10)'!Z1348="","",'query (10)'!Z1348)</f>
        <v>47192</v>
      </c>
      <c r="AC1348" s="38" t="str">
        <f>IF(OR('query (10)'!AA1348="",COUNTIF(Cleaning_Rules!$A$21:$A$26,TRIM('query (10)'!AA1348))&gt;0),"",TRIM('query (10)'!AA1348))</f>
        <v/>
      </c>
      <c r="AD1348" s="38" t="str">
        <f>IF('query (10)'!AB1348="","",TRIM(IFERROR(_xlfn.TEXTBEFORE('query (10)'!AB1348,"("),'query (10)'!AB1348)))</f>
        <v>เริ่มซ่อมงาน PM แล้ว รับผิดชอบโดย CHETSADA PHIWBANG</v>
      </c>
      <c r="AE1348" s="38" t="str">
        <f>IFERROR(LOWER(TRIM(_xlfn.TEXTBEFORE(_xlfn.TEXTAFTER('query (10)'!AB1348,"("),")"))),"")</f>
        <v>chetsada@nsk.com</v>
      </c>
      <c r="AF1348" s="38" t="str">
        <f>IF('query (10)'!AD1348="","",TRIM('query (10)'!AD1348))</f>
        <v>เจษฎา ผิวบาง</v>
      </c>
      <c r="AG1348" s="38" t="str">
        <f>IF('query (10)'!AE1348="","",TRIM('query (10)'!AE1348))</f>
        <v>เจษฎา ผิวบาง</v>
      </c>
      <c r="AH1348" s="38" t="str">
        <f>IF('query (10)'!AF1348="","",IFERROR(VALUE('query (10)'!AF1348),""))</f>
        <v/>
      </c>
      <c r="AI1348" s="38" t="str">
        <f>IF('query (10)'!AG1348="","",TRIM('query (10)'!AG1348))</f>
        <v/>
      </c>
      <c r="AJ1348" s="38" t="str">
        <f>IF('query (10)'!AH1348="","",IFERROR(VALUE('query (10)'!AH1348),""))</f>
        <v/>
      </c>
      <c r="AK1348" s="38" t="str">
        <f>IF('query (10)'!AI1348="","",TRIM('query (10)'!AI1348))</f>
        <v/>
      </c>
      <c r="AL1348" s="42">
        <f t="shared" si="105"/>
        <v>2026</v>
      </c>
      <c r="AM1348" s="42" t="str">
        <f t="shared" si="106"/>
        <v>2026-02</v>
      </c>
      <c r="AN1348" s="42" t="str">
        <f t="shared" ca="1" si="107"/>
        <v/>
      </c>
      <c r="AO1348" s="42" t="str">
        <f t="shared" si="108"/>
        <v>WA-913 | OUTER/INNER RING PART WASH EQUIPMENT M/C | WA-132 | MCB1 | HEAVY SMOKE | Time-based Maintenance | Mechanical | Part Change | Medium | Change filter DF heavy smoker to cycle pm 3Y.
model : DF-40 | FILTER | DF-40 | เริ่มซ่อมงาน PM แล้ว รับผิดชอบโดย CHETSADA PHIWBANG | เจษฎา ผิวบาง</v>
      </c>
      <c r="AP1348" s="42" t="str">
        <f>_xlfn.TEXTJOIN("; ",TRUE,IF(COUNTA('query (10)'!A1348:AK1348)&lt;=6,"NEAR_EMPTY_ROW",""),IF($K1348="","MISSING_STATUS",""),IF(AND($K1348="เสร็จสิ้น",$Z1348=""),"DONE_NO_ACTUAL_DATE",""),IF(AND($I1348="Condition-based Maintenance",$AH1348=""),"CBM_NO_MEASUREMENT",""),IF(OR($X1348="",$X1348=0),"INVALID_PERIOD",""),IF(AND($AA1348&lt;&gt;"",$AB1348&lt;&gt;"",$AB1348&lt;$AA1348),"DATE_SEQUENCE_ERROR",""),IF(AND($AB1348&lt;&gt;"",$AB1348&gt;DATE(2030,12,31)),"DATE_OUTLIER",""),IF($C1348="","MISSING_QRCODE",""),IF($J1348="UNKNOWN","UNKNOWN_PM_TYPE",""),IF($L1348="UNKNOWN","UNKNOWN_STATUS",""))</f>
        <v/>
      </c>
      <c r="AQ1348" s="42" t="str">
        <f t="shared" si="109"/>
        <v>NO</v>
      </c>
    </row>
    <row r="1349" spans="1:43" x14ac:dyDescent="0.3">
      <c r="A1349" s="38">
        <f>IF('query (10)'!A1349="","",'query (10)'!A1349)</f>
        <v>1537</v>
      </c>
      <c r="B1349" s="38">
        <f>IF('query (10)'!B1349="","",'query (10)'!B1349)</f>
        <v>19458</v>
      </c>
      <c r="C1349" s="38" t="str">
        <f>TRIM(UPPER('query (10)'!M1349))</f>
        <v>WA-137</v>
      </c>
      <c r="D1349" s="38" t="str">
        <f>TRIM(UPPER(IFERROR(_xlfn.TEXTBEFORE('query (10)'!L1349,"("),'query (10)'!L1349)))</f>
        <v>ROUGH WASHING MACHINE.</v>
      </c>
      <c r="E1349" s="38" t="str">
        <f>IFERROR(TRIM(UPPER(_xlfn.TEXTBEFORE(_xlfn.TEXTAFTER('query (10)'!L1349,"("),")"))),"")</f>
        <v/>
      </c>
      <c r="F1349" s="38" t="str">
        <f>TRIM('query (10)'!K1349)</f>
        <v>MCB1</v>
      </c>
      <c r="G1349" s="38" t="str">
        <f>IF('query (10)'!J1349="","",'query (10)'!J1349)</f>
        <v xml:space="preserve">Heavy smoke </v>
      </c>
      <c r="H1349" s="38" t="str">
        <f>TRIM(UPPER('query (10)'!J1349))</f>
        <v>HEAVY SMOKE</v>
      </c>
      <c r="I1349" s="38" t="str">
        <f>IF('query (10)'!F1349="","",'query (10)'!F1349)</f>
        <v>Time-based Maintenance</v>
      </c>
      <c r="J1349" s="38" t="str">
        <f>IF('query (10)'!F1349="","",IFERROR(INDEX(Cleaning_Rules!$B$14:$B$17,MATCH(TRIM('query (10)'!F1349),Cleaning_Rules!$A$14:$A$17,0)),"UNKNOWN"))</f>
        <v>TBM</v>
      </c>
      <c r="K1349" s="38" t="str">
        <f>IF('query (10)'!G1349="","",'query (10)'!G1349)</f>
        <v>เสร็จสิ้น</v>
      </c>
      <c r="L1349" s="38" t="str">
        <f>IF('query (10)'!G1349="","MISSING",IFERROR(INDEX(Cleaning_Rules!$B$5:$B$10,MATCH(TRIM('query (10)'!G1349),Cleaning_Rules!$A$5:$A$10,0)),"UNKNOWN"))</f>
        <v>COMPLETED</v>
      </c>
      <c r="M1349" s="38" t="str">
        <f>IF('query (10)'!I1349="","",'query (10)'!I1349)</f>
        <v>Mechanical</v>
      </c>
      <c r="N1349" s="38" t="str">
        <f>IF('query (10)'!O1349="","",'query (10)'!O1349)</f>
        <v>Part Change</v>
      </c>
      <c r="O1349" s="38" t="str">
        <f>IF('query (10)'!P1349="","",'query (10)'!P1349)</f>
        <v>Medium</v>
      </c>
      <c r="P1349" s="38" t="str">
        <f>IF('query (10)'!N1349="","",'query (10)'!N1349)</f>
        <v>Change filter DF heavy smoker to cycle pm 3Y.
model : DF-40</v>
      </c>
      <c r="Q1349" s="38" t="str">
        <f>TRIM('query (10)'!N1349)</f>
        <v>Change filter DF heavy smoker to cycle pm 3Y.
model : DF-40</v>
      </c>
      <c r="R1349" s="38" t="str">
        <f>TRIM(UPPER('query (10)'!R1349))</f>
        <v>FILTER</v>
      </c>
      <c r="S1349" s="38" t="str">
        <f>TRIM(UPPER('query (10)'!S1349))</f>
        <v>DF-40</v>
      </c>
      <c r="T1349" s="38" t="str">
        <f>IF('query (10)'!Q1349="","",TRIM(UPPER('query (10)'!Q1349)))</f>
        <v/>
      </c>
      <c r="U1349" s="38" t="str">
        <f>IF('query (10)'!T1349="","",'query (10)'!T1349)</f>
        <v/>
      </c>
      <c r="V1349" s="39" t="str">
        <f>IF('query (10)'!T1349="","",IFERROR(VALUE('query (10)'!T1349),""))</f>
        <v/>
      </c>
      <c r="W1349" s="40">
        <f>IF('query (10)'!U1349="","",'query (10)'!U1349)</f>
        <v>0</v>
      </c>
      <c r="X1349" s="39">
        <f>IF('query (10)'!V1349="","",'query (10)'!V1349)</f>
        <v>1080</v>
      </c>
      <c r="Y1349" s="41">
        <f>IF('query (10)'!W1349="","",'query (10)'!W1349)</f>
        <v>46077</v>
      </c>
      <c r="Z1349" s="41">
        <f>IF('query (10)'!X1349="","",'query (10)'!X1349)</f>
        <v>46111</v>
      </c>
      <c r="AA1349" s="41">
        <f>IF('query (10)'!Y1349="","",'query (10)'!Y1349)</f>
        <v>46111</v>
      </c>
      <c r="AB1349" s="41">
        <f>IF('query (10)'!Z1349="","",'query (10)'!Z1349)</f>
        <v>47191</v>
      </c>
      <c r="AC1349" s="38" t="str">
        <f>IF(OR('query (10)'!AA1349="",COUNTIF(Cleaning_Rules!$A$21:$A$26,TRIM('query (10)'!AA1349))&gt;0),"",TRIM('query (10)'!AA1349))</f>
        <v/>
      </c>
      <c r="AD1349" s="38" t="str">
        <f>IF('query (10)'!AB1349="","",TRIM(IFERROR(_xlfn.TEXTBEFORE('query (10)'!AB1349,"("),'query (10)'!AB1349)))</f>
        <v>เริ่มซ่อมงาน PM แล้ว รับผิดชอบโดย JAKKAPAT KHOTSOMBAT</v>
      </c>
      <c r="AE1349" s="38" t="str">
        <f>IFERROR(LOWER(TRIM(_xlfn.TEXTBEFORE(_xlfn.TEXTAFTER('query (10)'!AB1349,"("),")"))),"")</f>
        <v>jakkapat@nsk.com</v>
      </c>
      <c r="AF1349" s="38" t="str">
        <f>IF('query (10)'!AD1349="","",TRIM('query (10)'!AD1349))</f>
        <v>เจษฎา ผิวบาง</v>
      </c>
      <c r="AG1349" s="38" t="str">
        <f>IF('query (10)'!AE1349="","",TRIM('query (10)'!AE1349))</f>
        <v>จักรภัทร โคตรสมบัติ</v>
      </c>
      <c r="AH1349" s="38" t="str">
        <f>IF('query (10)'!AF1349="","",IFERROR(VALUE('query (10)'!AF1349),""))</f>
        <v/>
      </c>
      <c r="AI1349" s="38" t="str">
        <f>IF('query (10)'!AG1349="","",TRIM('query (10)'!AG1349))</f>
        <v/>
      </c>
      <c r="AJ1349" s="38" t="str">
        <f>IF('query (10)'!AH1349="","",IFERROR(VALUE('query (10)'!AH1349),""))</f>
        <v/>
      </c>
      <c r="AK1349" s="38" t="str">
        <f>IF('query (10)'!AI1349="","",TRIM('query (10)'!AI1349))</f>
        <v/>
      </c>
      <c r="AL1349" s="42">
        <f t="shared" si="105"/>
        <v>2026</v>
      </c>
      <c r="AM1349" s="42" t="str">
        <f t="shared" si="106"/>
        <v>2026-02</v>
      </c>
      <c r="AN1349" s="42" t="str">
        <f t="shared" ca="1" si="107"/>
        <v/>
      </c>
      <c r="AO1349" s="42" t="str">
        <f t="shared" si="108"/>
        <v>WA-137 | ROUGH WASHING MACHINE. | MCB1 | HEAVY SMOKE | Time-based Maintenance | Mechanical | Part Change | Medium | Change filter DF heavy smoker to cycle pm 3Y.
model : DF-40 | FILTER | DF-40 | เริ่มซ่อมงาน PM แล้ว รับผิดชอบโดย JAKKAPAT KHOTSOMBAT | จักรภัทร โคตรสมบัติ</v>
      </c>
      <c r="AP1349" s="42" t="str">
        <f>_xlfn.TEXTJOIN("; ",TRUE,IF(COUNTA('query (10)'!A1349:AK1349)&lt;=6,"NEAR_EMPTY_ROW",""),IF($K1349="","MISSING_STATUS",""),IF(AND($K1349="เสร็จสิ้น",$Z1349=""),"DONE_NO_ACTUAL_DATE",""),IF(AND($I1349="Condition-based Maintenance",$AH1349=""),"CBM_NO_MEASUREMENT",""),IF(OR($X1349="",$X1349=0),"INVALID_PERIOD",""),IF(AND($AA1349&lt;&gt;"",$AB1349&lt;&gt;"",$AB1349&lt;$AA1349),"DATE_SEQUENCE_ERROR",""),IF(AND($AB1349&lt;&gt;"",$AB1349&gt;DATE(2030,12,31)),"DATE_OUTLIER",""),IF($C1349="","MISSING_QRCODE",""),IF($J1349="UNKNOWN","UNKNOWN_PM_TYPE",""),IF($L1349="UNKNOWN","UNKNOWN_STATUS",""))</f>
        <v/>
      </c>
      <c r="AQ1349" s="42" t="str">
        <f t="shared" si="109"/>
        <v>NO</v>
      </c>
    </row>
    <row r="1350" spans="1:43" x14ac:dyDescent="0.3">
      <c r="A1350" s="38">
        <f>IF('query (10)'!A1350="","",'query (10)'!A1350)</f>
        <v>1538</v>
      </c>
      <c r="B1350" s="38">
        <f>IF('query (10)'!B1350="","",'query (10)'!B1350)</f>
        <v>19459</v>
      </c>
      <c r="C1350" s="38" t="str">
        <f>TRIM(UPPER('query (10)'!M1350))</f>
        <v>WA-139</v>
      </c>
      <c r="D1350" s="38" t="str">
        <f>TRIM(UPPER(IFERROR(_xlfn.TEXTBEFORE('query (10)'!L1350,"("),'query (10)'!L1350)))</f>
        <v>FINISH WASH EQUIPMENT M/C</v>
      </c>
      <c r="E1350" s="38" t="str">
        <f>IFERROR(TRIM(UPPER(_xlfn.TEXTBEFORE(_xlfn.TEXTAFTER('query (10)'!L1350,"("),")"))),"")</f>
        <v/>
      </c>
      <c r="F1350" s="38" t="str">
        <f>TRIM('query (10)'!K1350)</f>
        <v>MCB1</v>
      </c>
      <c r="G1350" s="38" t="str">
        <f>IF('query (10)'!J1350="","",'query (10)'!J1350)</f>
        <v xml:space="preserve">Heavy smoke </v>
      </c>
      <c r="H1350" s="38" t="str">
        <f>TRIM(UPPER('query (10)'!J1350))</f>
        <v>HEAVY SMOKE</v>
      </c>
      <c r="I1350" s="38" t="str">
        <f>IF('query (10)'!F1350="","",'query (10)'!F1350)</f>
        <v>Time-based Maintenance</v>
      </c>
      <c r="J1350" s="38" t="str">
        <f>IF('query (10)'!F1350="","",IFERROR(INDEX(Cleaning_Rules!$B$14:$B$17,MATCH(TRIM('query (10)'!F1350),Cleaning_Rules!$A$14:$A$17,0)),"UNKNOWN"))</f>
        <v>TBM</v>
      </c>
      <c r="K1350" s="38" t="str">
        <f>IF('query (10)'!G1350="","",'query (10)'!G1350)</f>
        <v>เสร็จสิ้น</v>
      </c>
      <c r="L1350" s="38" t="str">
        <f>IF('query (10)'!G1350="","MISSING",IFERROR(INDEX(Cleaning_Rules!$B$5:$B$10,MATCH(TRIM('query (10)'!G1350),Cleaning_Rules!$A$5:$A$10,0)),"UNKNOWN"))</f>
        <v>COMPLETED</v>
      </c>
      <c r="M1350" s="38" t="str">
        <f>IF('query (10)'!I1350="","",'query (10)'!I1350)</f>
        <v>Mechanical</v>
      </c>
      <c r="N1350" s="38" t="str">
        <f>IF('query (10)'!O1350="","",'query (10)'!O1350)</f>
        <v>Part Change</v>
      </c>
      <c r="O1350" s="38" t="str">
        <f>IF('query (10)'!P1350="","",'query (10)'!P1350)</f>
        <v>Medium</v>
      </c>
      <c r="P1350" s="38" t="str">
        <f>IF('query (10)'!N1350="","",'query (10)'!N1350)</f>
        <v>Change filter DF heavy smoker to cycle pm 3Y.
model : DF-40</v>
      </c>
      <c r="Q1350" s="38" t="str">
        <f>TRIM('query (10)'!N1350)</f>
        <v>Change filter DF heavy smoker to cycle pm 3Y.
model : DF-40</v>
      </c>
      <c r="R1350" s="38" t="str">
        <f>TRIM(UPPER('query (10)'!R1350))</f>
        <v>FILTER</v>
      </c>
      <c r="S1350" s="38" t="str">
        <f>TRIM(UPPER('query (10)'!S1350))</f>
        <v>DF-40</v>
      </c>
      <c r="T1350" s="38" t="str">
        <f>IF('query (10)'!Q1350="","",TRIM(UPPER('query (10)'!Q1350)))</f>
        <v/>
      </c>
      <c r="U1350" s="38" t="str">
        <f>IF('query (10)'!T1350="","",'query (10)'!T1350)</f>
        <v/>
      </c>
      <c r="V1350" s="39" t="str">
        <f>IF('query (10)'!T1350="","",IFERROR(VALUE('query (10)'!T1350),""))</f>
        <v/>
      </c>
      <c r="W1350" s="40">
        <f>IF('query (10)'!U1350="","",'query (10)'!U1350)</f>
        <v>0</v>
      </c>
      <c r="X1350" s="39">
        <f>IF('query (10)'!V1350="","",'query (10)'!V1350)</f>
        <v>1080</v>
      </c>
      <c r="Y1350" s="41">
        <f>IF('query (10)'!W1350="","",'query (10)'!W1350)</f>
        <v>46077</v>
      </c>
      <c r="Z1350" s="41">
        <f>IF('query (10)'!X1350="","",'query (10)'!X1350)</f>
        <v>46111</v>
      </c>
      <c r="AA1350" s="41">
        <f>IF('query (10)'!Y1350="","",'query (10)'!Y1350)</f>
        <v>46111</v>
      </c>
      <c r="AB1350" s="41">
        <f>IF('query (10)'!Z1350="","",'query (10)'!Z1350)</f>
        <v>47191</v>
      </c>
      <c r="AC1350" s="38" t="str">
        <f>IF(OR('query (10)'!AA1350="",COUNTIF(Cleaning_Rules!$A$21:$A$26,TRIM('query (10)'!AA1350))&gt;0),"",TRIM('query (10)'!AA1350))</f>
        <v/>
      </c>
      <c r="AD1350" s="38" t="str">
        <f>IF('query (10)'!AB1350="","",TRIM(IFERROR(_xlfn.TEXTBEFORE('query (10)'!AB1350,"("),'query (10)'!AB1350)))</f>
        <v>เริ่มซ่อมงาน PM แล้ว รับผิดชอบโดย KUNANON PARAWANWONG</v>
      </c>
      <c r="AE1350" s="38" t="str">
        <f>IFERROR(LOWER(TRIM(_xlfn.TEXTBEFORE(_xlfn.TEXTAFTER('query (10)'!AB1350,"("),")"))),"")</f>
        <v>parawanwong-k-3161@nsk.com</v>
      </c>
      <c r="AF1350" s="38" t="str">
        <f>IF('query (10)'!AD1350="","",TRIM('query (10)'!AD1350))</f>
        <v>เจษฎา ผิวบาง</v>
      </c>
      <c r="AG1350" s="38" t="str">
        <f>IF('query (10)'!AE1350="","",TRIM('query (10)'!AE1350))</f>
        <v>คุณานนต์ ปารวัณวงศ์</v>
      </c>
      <c r="AH1350" s="38" t="str">
        <f>IF('query (10)'!AF1350="","",IFERROR(VALUE('query (10)'!AF1350),""))</f>
        <v/>
      </c>
      <c r="AI1350" s="38" t="str">
        <f>IF('query (10)'!AG1350="","",TRIM('query (10)'!AG1350))</f>
        <v/>
      </c>
      <c r="AJ1350" s="38" t="str">
        <f>IF('query (10)'!AH1350="","",IFERROR(VALUE('query (10)'!AH1350),""))</f>
        <v/>
      </c>
      <c r="AK1350" s="38" t="str">
        <f>IF('query (10)'!AI1350="","",TRIM('query (10)'!AI1350))</f>
        <v/>
      </c>
      <c r="AL1350" s="42">
        <f t="shared" si="105"/>
        <v>2026</v>
      </c>
      <c r="AM1350" s="42" t="str">
        <f t="shared" si="106"/>
        <v>2026-02</v>
      </c>
      <c r="AN1350" s="42" t="str">
        <f t="shared" ca="1" si="107"/>
        <v/>
      </c>
      <c r="AO1350" s="42" t="str">
        <f t="shared" si="108"/>
        <v>WA-139 | FINISH WASH EQUIPMENT M/C | MCB1 | HEAVY SMOKE | Time-based Maintenance | Mechanical | Part Change | Medium | Change filter DF heavy smoker to cycle pm 3Y.
model : DF-40 | FILTER | DF-40 | เริ่มซ่อมงาน PM แล้ว รับผิดชอบโดย KUNANON PARAWANWONG | คุณานนต์ ปารวัณวงศ์</v>
      </c>
      <c r="AP1350" s="42" t="str">
        <f>_xlfn.TEXTJOIN("; ",TRUE,IF(COUNTA('query (10)'!A1350:AK1350)&lt;=6,"NEAR_EMPTY_ROW",""),IF($K1350="","MISSING_STATUS",""),IF(AND($K1350="เสร็จสิ้น",$Z1350=""),"DONE_NO_ACTUAL_DATE",""),IF(AND($I1350="Condition-based Maintenance",$AH1350=""),"CBM_NO_MEASUREMENT",""),IF(OR($X1350="",$X1350=0),"INVALID_PERIOD",""),IF(AND($AA1350&lt;&gt;"",$AB1350&lt;&gt;"",$AB1350&lt;$AA1350),"DATE_SEQUENCE_ERROR",""),IF(AND($AB1350&lt;&gt;"",$AB1350&gt;DATE(2030,12,31)),"DATE_OUTLIER",""),IF($C1350="","MISSING_QRCODE",""),IF($J1350="UNKNOWN","UNKNOWN_PM_TYPE",""),IF($L1350="UNKNOWN","UNKNOWN_STATUS",""))</f>
        <v/>
      </c>
      <c r="AQ1350" s="42" t="str">
        <f t="shared" si="109"/>
        <v>NO</v>
      </c>
    </row>
    <row r="1351" spans="1:43" x14ac:dyDescent="0.3">
      <c r="A1351" s="38">
        <f>IF('query (10)'!A1351="","",'query (10)'!A1351)</f>
        <v>1539</v>
      </c>
      <c r="B1351" s="38">
        <f>IF('query (10)'!B1351="","",'query (10)'!B1351)</f>
        <v>18751</v>
      </c>
      <c r="C1351" s="38" t="str">
        <f>TRIM(UPPER('query (10)'!M1351))</f>
        <v>WA-440</v>
      </c>
      <c r="D1351" s="38" t="str">
        <f>TRIM(UPPER(IFERROR(_xlfn.TEXTBEFORE('query (10)'!L1351,"("),'query (10)'!L1351)))</f>
        <v>ROUGH WASHING MACHINE.</v>
      </c>
      <c r="E1351" s="38" t="str">
        <f>IFERROR(TRIM(UPPER(_xlfn.TEXTBEFORE(_xlfn.TEXTAFTER('query (10)'!L1351,"("),")"))),"")</f>
        <v/>
      </c>
      <c r="F1351" s="38" t="str">
        <f>TRIM('query (10)'!K1351)</f>
        <v>MCB2</v>
      </c>
      <c r="G1351" s="38" t="str">
        <f>IF('query (10)'!J1351="","",'query (10)'!J1351)</f>
        <v xml:space="preserve">Heavy smoke </v>
      </c>
      <c r="H1351" s="38" t="str">
        <f>TRIM(UPPER('query (10)'!J1351))</f>
        <v>HEAVY SMOKE</v>
      </c>
      <c r="I1351" s="38" t="str">
        <f>IF('query (10)'!F1351="","",'query (10)'!F1351)</f>
        <v>Time-based Maintenance</v>
      </c>
      <c r="J1351" s="38" t="str">
        <f>IF('query (10)'!F1351="","",IFERROR(INDEX(Cleaning_Rules!$B$14:$B$17,MATCH(TRIM('query (10)'!F1351),Cleaning_Rules!$A$14:$A$17,0)),"UNKNOWN"))</f>
        <v>TBM</v>
      </c>
      <c r="K1351" s="38" t="str">
        <f>IF('query (10)'!G1351="","",'query (10)'!G1351)</f>
        <v>เสร็จสิ้น</v>
      </c>
      <c r="L1351" s="38" t="str">
        <f>IF('query (10)'!G1351="","MISSING",IFERROR(INDEX(Cleaning_Rules!$B$5:$B$10,MATCH(TRIM('query (10)'!G1351),Cleaning_Rules!$A$5:$A$10,0)),"UNKNOWN"))</f>
        <v>COMPLETED</v>
      </c>
      <c r="M1351" s="38" t="str">
        <f>IF('query (10)'!I1351="","",'query (10)'!I1351)</f>
        <v>Mechanical</v>
      </c>
      <c r="N1351" s="38" t="str">
        <f>IF('query (10)'!O1351="","",'query (10)'!O1351)</f>
        <v>Part Change</v>
      </c>
      <c r="O1351" s="38" t="str">
        <f>IF('query (10)'!P1351="","",'query (10)'!P1351)</f>
        <v>Medium</v>
      </c>
      <c r="P1351" s="38" t="str">
        <f>IF('query (10)'!N1351="","",'query (10)'!N1351)</f>
        <v>Chage filter DF heavy smoker to cycle pm 3Y.
model : DF-40</v>
      </c>
      <c r="Q1351" s="38" t="str">
        <f>TRIM('query (10)'!N1351)</f>
        <v>Chage filter DF heavy smoker to cycle pm 3Y.
model : DF-40</v>
      </c>
      <c r="R1351" s="38" t="str">
        <f>TRIM(UPPER('query (10)'!R1351))</f>
        <v>FILTER</v>
      </c>
      <c r="S1351" s="38" t="str">
        <f>TRIM(UPPER('query (10)'!S1351))</f>
        <v>DF-40</v>
      </c>
      <c r="T1351" s="38" t="str">
        <f>IF('query (10)'!Q1351="","",TRIM(UPPER('query (10)'!Q1351)))</f>
        <v/>
      </c>
      <c r="U1351" s="38" t="str">
        <f>IF('query (10)'!T1351="","",'query (10)'!T1351)</f>
        <v/>
      </c>
      <c r="V1351" s="39" t="str">
        <f>IF('query (10)'!T1351="","",IFERROR(VALUE('query (10)'!T1351),""))</f>
        <v/>
      </c>
      <c r="W1351" s="40">
        <f>IF('query (10)'!U1351="","",'query (10)'!U1351)</f>
        <v>0</v>
      </c>
      <c r="X1351" s="39">
        <f>IF('query (10)'!V1351="","",'query (10)'!V1351)</f>
        <v>1080</v>
      </c>
      <c r="Y1351" s="41">
        <f>IF('query (10)'!W1351="","",'query (10)'!W1351)</f>
        <v>46077</v>
      </c>
      <c r="Z1351" s="41" t="str">
        <f>IF('query (10)'!X1351="","",'query (10)'!X1351)</f>
        <v/>
      </c>
      <c r="AA1351" s="41">
        <f>IF('query (10)'!Y1351="","",'query (10)'!Y1351)</f>
        <v>46077</v>
      </c>
      <c r="AB1351" s="41">
        <f>IF('query (10)'!Z1351="","",'query (10)'!Z1351)</f>
        <v>47175</v>
      </c>
      <c r="AC1351" s="38" t="str">
        <f>IF(OR('query (10)'!AA1351="",COUNTIF(Cleaning_Rules!$A$21:$A$26,TRIM('query (10)'!AA1351))&gt;0),"",TRIM('query (10)'!AA1351))</f>
        <v/>
      </c>
      <c r="AD1351" s="38" t="str">
        <f>IF('query (10)'!AB1351="","",TRIM(IFERROR(_xlfn.TEXTBEFORE('query (10)'!AB1351,"("),'query (10)'!AB1351)))</f>
        <v>เริ่มซ่อมงาน PM แล้ว รับผิดชอบโดย PUCHIT KULSEREE</v>
      </c>
      <c r="AE1351" s="38" t="str">
        <f>IFERROR(LOWER(TRIM(_xlfn.TEXTBEFORE(_xlfn.TEXTAFTER('query (10)'!AB1351,"("),")"))),"")</f>
        <v>puchit@nsk.com</v>
      </c>
      <c r="AF1351" s="38" t="str">
        <f>IF('query (10)'!AD1351="","",TRIM('query (10)'!AD1351))</f>
        <v>เจษฎา ผิวบาง</v>
      </c>
      <c r="AG1351" s="38" t="str">
        <f>IF('query (10)'!AE1351="","",TRIM('query (10)'!AE1351))</f>
        <v>ภูชิต กุลเสรี</v>
      </c>
      <c r="AH1351" s="38" t="str">
        <f>IF('query (10)'!AF1351="","",IFERROR(VALUE('query (10)'!AF1351),""))</f>
        <v/>
      </c>
      <c r="AI1351" s="38" t="str">
        <f>IF('query (10)'!AG1351="","",TRIM('query (10)'!AG1351))</f>
        <v/>
      </c>
      <c r="AJ1351" s="38" t="str">
        <f>IF('query (10)'!AH1351="","",IFERROR(VALUE('query (10)'!AH1351),""))</f>
        <v/>
      </c>
      <c r="AK1351" s="38" t="str">
        <f>IF('query (10)'!AI1351="","",TRIM('query (10)'!AI1351))</f>
        <v/>
      </c>
      <c r="AL1351" s="42">
        <f t="shared" si="105"/>
        <v>2026</v>
      </c>
      <c r="AM1351" s="42" t="str">
        <f t="shared" si="106"/>
        <v>2026-02</v>
      </c>
      <c r="AN1351" s="42" t="str">
        <f t="shared" ca="1" si="107"/>
        <v/>
      </c>
      <c r="AO1351" s="42" t="str">
        <f t="shared" si="108"/>
        <v>WA-440 | ROUGH WASHING MACHINE. | MCB2 | HEAVY SMOKE | Time-based Maintenance | Mechanical | Part Change | Medium | Chage filter DF heavy smoker to cycle pm 3Y.
model : DF-40 | FILTER | DF-40 | เริ่มซ่อมงาน PM แล้ว รับผิดชอบโดย PUCHIT KULSEREE | ภูชิต กุลเสรี</v>
      </c>
      <c r="AP1351" s="42" t="str">
        <f>_xlfn.TEXTJOIN("; ",TRUE,IF(COUNTA('query (10)'!A1351:AK1351)&lt;=6,"NEAR_EMPTY_ROW",""),IF($K1351="","MISSING_STATUS",""),IF(AND($K1351="เสร็จสิ้น",$Z1351=""),"DONE_NO_ACTUAL_DATE",""),IF(AND($I1351="Condition-based Maintenance",$AH1351=""),"CBM_NO_MEASUREMENT",""),IF(OR($X1351="",$X1351=0),"INVALID_PERIOD",""),IF(AND($AA1351&lt;&gt;"",$AB1351&lt;&gt;"",$AB1351&lt;$AA1351),"DATE_SEQUENCE_ERROR",""),IF(AND($AB1351&lt;&gt;"",$AB1351&gt;DATE(2030,12,31)),"DATE_OUTLIER",""),IF($C1351="","MISSING_QRCODE",""),IF($J1351="UNKNOWN","UNKNOWN_PM_TYPE",""),IF($L1351="UNKNOWN","UNKNOWN_STATUS",""))</f>
        <v>DONE_NO_ACTUAL_DATE</v>
      </c>
      <c r="AQ1351" s="42" t="str">
        <f t="shared" si="109"/>
        <v>NO</v>
      </c>
    </row>
    <row r="1352" spans="1:43" x14ac:dyDescent="0.3">
      <c r="A1352" s="38">
        <f>IF('query (10)'!A1352="","",'query (10)'!A1352)</f>
        <v>1540</v>
      </c>
      <c r="B1352" s="38">
        <f>IF('query (10)'!B1352="","",'query (10)'!B1352)</f>
        <v>18752</v>
      </c>
      <c r="C1352" s="38" t="str">
        <f>TRIM(UPPER('query (10)'!M1352))</f>
        <v>WA-295</v>
      </c>
      <c r="D1352" s="38" t="str">
        <f>TRIM(UPPER(IFERROR(_xlfn.TEXTBEFORE('query (10)'!L1352,"("),'query (10)'!L1352)))</f>
        <v>FINISH WASH EQUIPMENT MACHINE.</v>
      </c>
      <c r="E1352" s="38" t="str">
        <f>IFERROR(TRIM(UPPER(_xlfn.TEXTBEFORE(_xlfn.TEXTAFTER('query (10)'!L1352,"("),")"))),"")</f>
        <v/>
      </c>
      <c r="F1352" s="38" t="str">
        <f>TRIM('query (10)'!K1352)</f>
        <v>MCB2</v>
      </c>
      <c r="G1352" s="38" t="str">
        <f>IF('query (10)'!J1352="","",'query (10)'!J1352)</f>
        <v xml:space="preserve">Heavy smoke </v>
      </c>
      <c r="H1352" s="38" t="str">
        <f>TRIM(UPPER('query (10)'!J1352))</f>
        <v>HEAVY SMOKE</v>
      </c>
      <c r="I1352" s="38" t="str">
        <f>IF('query (10)'!F1352="","",'query (10)'!F1352)</f>
        <v>Time-based Maintenance</v>
      </c>
      <c r="J1352" s="38" t="str">
        <f>IF('query (10)'!F1352="","",IFERROR(INDEX(Cleaning_Rules!$B$14:$B$17,MATCH(TRIM('query (10)'!F1352),Cleaning_Rules!$A$14:$A$17,0)),"UNKNOWN"))</f>
        <v>TBM</v>
      </c>
      <c r="K1352" s="38" t="str">
        <f>IF('query (10)'!G1352="","",'query (10)'!G1352)</f>
        <v>เสร็จสิ้น</v>
      </c>
      <c r="L1352" s="38" t="str">
        <f>IF('query (10)'!G1352="","MISSING",IFERROR(INDEX(Cleaning_Rules!$B$5:$B$10,MATCH(TRIM('query (10)'!G1352),Cleaning_Rules!$A$5:$A$10,0)),"UNKNOWN"))</f>
        <v>COMPLETED</v>
      </c>
      <c r="M1352" s="38" t="str">
        <f>IF('query (10)'!I1352="","",'query (10)'!I1352)</f>
        <v>Mechanical</v>
      </c>
      <c r="N1352" s="38" t="str">
        <f>IF('query (10)'!O1352="","",'query (10)'!O1352)</f>
        <v>Part Change</v>
      </c>
      <c r="O1352" s="38" t="str">
        <f>IF('query (10)'!P1352="","",'query (10)'!P1352)</f>
        <v>Medium</v>
      </c>
      <c r="P1352" s="38" t="str">
        <f>IF('query (10)'!N1352="","",'query (10)'!N1352)</f>
        <v>Chage filter DF heavy smoker to cycle pm 3Y.
model : DF-40</v>
      </c>
      <c r="Q1352" s="38" t="str">
        <f>TRIM('query (10)'!N1352)</f>
        <v>Chage filter DF heavy smoker to cycle pm 3Y.
model : DF-40</v>
      </c>
      <c r="R1352" s="38" t="str">
        <f>TRIM(UPPER('query (10)'!R1352))</f>
        <v>FILTER</v>
      </c>
      <c r="S1352" s="38" t="str">
        <f>TRIM(UPPER('query (10)'!S1352))</f>
        <v>DF-40</v>
      </c>
      <c r="T1352" s="38" t="str">
        <f>IF('query (10)'!Q1352="","",TRIM(UPPER('query (10)'!Q1352)))</f>
        <v/>
      </c>
      <c r="U1352" s="38" t="str">
        <f>IF('query (10)'!T1352="","",'query (10)'!T1352)</f>
        <v/>
      </c>
      <c r="V1352" s="39" t="str">
        <f>IF('query (10)'!T1352="","",IFERROR(VALUE('query (10)'!T1352),""))</f>
        <v/>
      </c>
      <c r="W1352" s="40">
        <f>IF('query (10)'!U1352="","",'query (10)'!U1352)</f>
        <v>0</v>
      </c>
      <c r="X1352" s="39">
        <f>IF('query (10)'!V1352="","",'query (10)'!V1352)</f>
        <v>1080</v>
      </c>
      <c r="Y1352" s="41">
        <f>IF('query (10)'!W1352="","",'query (10)'!W1352)</f>
        <v>46077</v>
      </c>
      <c r="Z1352" s="41" t="str">
        <f>IF('query (10)'!X1352="","",'query (10)'!X1352)</f>
        <v/>
      </c>
      <c r="AA1352" s="41">
        <f>IF('query (10)'!Y1352="","",'query (10)'!Y1352)</f>
        <v>46077</v>
      </c>
      <c r="AB1352" s="41">
        <f>IF('query (10)'!Z1352="","",'query (10)'!Z1352)</f>
        <v>47167</v>
      </c>
      <c r="AC1352" s="38" t="str">
        <f>IF(OR('query (10)'!AA1352="",COUNTIF(Cleaning_Rules!$A$21:$A$26,TRIM('query (10)'!AA1352))&gt;0),"",TRIM('query (10)'!AA1352))</f>
        <v/>
      </c>
      <c r="AD1352" s="38" t="str">
        <f>IF('query (10)'!AB1352="","",TRIM(IFERROR(_xlfn.TEXTBEFORE('query (10)'!AB1352,"("),'query (10)'!AB1352)))</f>
        <v>เริ่มซ่อมงาน PM แล้ว รับผิดชอบโดย PAHLA SEEDANG</v>
      </c>
      <c r="AE1352" s="38" t="str">
        <f>IFERROR(LOWER(TRIM(_xlfn.TEXTBEFORE(_xlfn.TEXTAFTER('query (10)'!AB1352,"("),")"))),"")</f>
        <v>pahla@nsk.com</v>
      </c>
      <c r="AF1352" s="38" t="str">
        <f>IF('query (10)'!AD1352="","",TRIM('query (10)'!AD1352))</f>
        <v>เจษฎา ผิวบาง</v>
      </c>
      <c r="AG1352" s="38" t="str">
        <f>IF('query (10)'!AE1352="","",TRIM('query (10)'!AE1352))</f>
        <v>ผะหลา สีแดง</v>
      </c>
      <c r="AH1352" s="38" t="str">
        <f>IF('query (10)'!AF1352="","",IFERROR(VALUE('query (10)'!AF1352),""))</f>
        <v/>
      </c>
      <c r="AI1352" s="38" t="str">
        <f>IF('query (10)'!AG1352="","",TRIM('query (10)'!AG1352))</f>
        <v/>
      </c>
      <c r="AJ1352" s="38" t="str">
        <f>IF('query (10)'!AH1352="","",IFERROR(VALUE('query (10)'!AH1352),""))</f>
        <v/>
      </c>
      <c r="AK1352" s="38" t="str">
        <f>IF('query (10)'!AI1352="","",TRIM('query (10)'!AI1352))</f>
        <v/>
      </c>
      <c r="AL1352" s="42">
        <f t="shared" si="105"/>
        <v>2026</v>
      </c>
      <c r="AM1352" s="42" t="str">
        <f t="shared" si="106"/>
        <v>2026-02</v>
      </c>
      <c r="AN1352" s="42" t="str">
        <f t="shared" ca="1" si="107"/>
        <v/>
      </c>
      <c r="AO1352" s="42" t="str">
        <f t="shared" si="108"/>
        <v>WA-295 | FINISH WASH EQUIPMENT MACHINE. | MCB2 | HEAVY SMOKE | Time-based Maintenance | Mechanical | Part Change | Medium | Chage filter DF heavy smoker to cycle pm 3Y.
model : DF-40 | FILTER | DF-40 | เริ่มซ่อมงาน PM แล้ว รับผิดชอบโดย PAHLA SEEDANG | ผะหลา สีแดง</v>
      </c>
      <c r="AP1352" s="42" t="str">
        <f>_xlfn.TEXTJOIN("; ",TRUE,IF(COUNTA('query (10)'!A1352:AK1352)&lt;=6,"NEAR_EMPTY_ROW",""),IF($K1352="","MISSING_STATUS",""),IF(AND($K1352="เสร็จสิ้น",$Z1352=""),"DONE_NO_ACTUAL_DATE",""),IF(AND($I1352="Condition-based Maintenance",$AH1352=""),"CBM_NO_MEASUREMENT",""),IF(OR($X1352="",$X1352=0),"INVALID_PERIOD",""),IF(AND($AA1352&lt;&gt;"",$AB1352&lt;&gt;"",$AB1352&lt;$AA1352),"DATE_SEQUENCE_ERROR",""),IF(AND($AB1352&lt;&gt;"",$AB1352&gt;DATE(2030,12,31)),"DATE_OUTLIER",""),IF($C1352="","MISSING_QRCODE",""),IF($J1352="UNKNOWN","UNKNOWN_PM_TYPE",""),IF($L1352="UNKNOWN","UNKNOWN_STATUS",""))</f>
        <v>DONE_NO_ACTUAL_DATE</v>
      </c>
      <c r="AQ1352" s="42" t="str">
        <f t="shared" si="109"/>
        <v>NO</v>
      </c>
    </row>
    <row r="1353" spans="1:43" x14ac:dyDescent="0.3">
      <c r="A1353" s="38">
        <f>IF('query (10)'!A1353="","",'query (10)'!A1353)</f>
        <v>1541</v>
      </c>
      <c r="B1353" s="38">
        <f>IF('query (10)'!B1353="","",'query (10)'!B1353)</f>
        <v>18610</v>
      </c>
      <c r="C1353" s="38" t="str">
        <f>TRIM(UPPER('query (10)'!M1353))</f>
        <v>WA-910</v>
      </c>
      <c r="D1353" s="38" t="str">
        <f>TRIM(UPPER(IFERROR(_xlfn.TEXTBEFORE('query (10)'!L1353,"("),'query (10)'!L1353)))</f>
        <v>OUTER / INNER RING PART WASH EQUIPMENT MACHINE</v>
      </c>
      <c r="E1353" s="38" t="str">
        <f>IFERROR(TRIM(UPPER(_xlfn.TEXTBEFORE(_xlfn.TEXTAFTER('query (10)'!L1353,"("),")"))),"")</f>
        <v>WA-724</v>
      </c>
      <c r="F1353" s="38" t="str">
        <f>TRIM('query (10)'!K1353)</f>
        <v>MCB3</v>
      </c>
      <c r="G1353" s="38" t="str">
        <f>IF('query (10)'!J1353="","",'query (10)'!J1353)</f>
        <v xml:space="preserve">Heavy smoke </v>
      </c>
      <c r="H1353" s="38" t="str">
        <f>TRIM(UPPER('query (10)'!J1353))</f>
        <v>HEAVY SMOKE</v>
      </c>
      <c r="I1353" s="38" t="str">
        <f>IF('query (10)'!F1353="","",'query (10)'!F1353)</f>
        <v>Time-based Maintenance</v>
      </c>
      <c r="J1353" s="38" t="str">
        <f>IF('query (10)'!F1353="","",IFERROR(INDEX(Cleaning_Rules!$B$14:$B$17,MATCH(TRIM('query (10)'!F1353),Cleaning_Rules!$A$14:$A$17,0)),"UNKNOWN"))</f>
        <v>TBM</v>
      </c>
      <c r="K1353" s="38" t="str">
        <f>IF('query (10)'!G1353="","",'query (10)'!G1353)</f>
        <v>เสร็จสิ้น</v>
      </c>
      <c r="L1353" s="38" t="str">
        <f>IF('query (10)'!G1353="","MISSING",IFERROR(INDEX(Cleaning_Rules!$B$5:$B$10,MATCH(TRIM('query (10)'!G1353),Cleaning_Rules!$A$5:$A$10,0)),"UNKNOWN"))</f>
        <v>COMPLETED</v>
      </c>
      <c r="M1353" s="38" t="str">
        <f>IF('query (10)'!I1353="","",'query (10)'!I1353)</f>
        <v>Mechanical</v>
      </c>
      <c r="N1353" s="38" t="str">
        <f>IF('query (10)'!O1353="","",'query (10)'!O1353)</f>
        <v>Part Change</v>
      </c>
      <c r="O1353" s="38" t="str">
        <f>IF('query (10)'!P1353="","",'query (10)'!P1353)</f>
        <v>Medium</v>
      </c>
      <c r="P1353" s="38" t="str">
        <f>IF('query (10)'!N1353="","",'query (10)'!N1353)</f>
        <v>Change filter DF heavy smoker to cycle pm 3Y.
model : DF-40</v>
      </c>
      <c r="Q1353" s="38" t="str">
        <f>TRIM('query (10)'!N1353)</f>
        <v>Change filter DF heavy smoker to cycle pm 3Y.
model : DF-40</v>
      </c>
      <c r="R1353" s="38" t="str">
        <f>TRIM(UPPER('query (10)'!R1353))</f>
        <v>FILTER</v>
      </c>
      <c r="S1353" s="38" t="str">
        <f>TRIM(UPPER('query (10)'!S1353))</f>
        <v>DF-40</v>
      </c>
      <c r="T1353" s="38" t="str">
        <f>IF('query (10)'!Q1353="","",TRIM(UPPER('query (10)'!Q1353)))</f>
        <v/>
      </c>
      <c r="U1353" s="38" t="str">
        <f>IF('query (10)'!T1353="","",'query (10)'!T1353)</f>
        <v/>
      </c>
      <c r="V1353" s="39" t="str">
        <f>IF('query (10)'!T1353="","",IFERROR(VALUE('query (10)'!T1353),""))</f>
        <v/>
      </c>
      <c r="W1353" s="40">
        <f>IF('query (10)'!U1353="","",'query (10)'!U1353)</f>
        <v>0</v>
      </c>
      <c r="X1353" s="39">
        <f>IF('query (10)'!V1353="","",'query (10)'!V1353)</f>
        <v>1080</v>
      </c>
      <c r="Y1353" s="41">
        <f>IF('query (10)'!W1353="","",'query (10)'!W1353)</f>
        <v>46077</v>
      </c>
      <c r="Z1353" s="41">
        <f>IF('query (10)'!X1353="","",'query (10)'!X1353)</f>
        <v>46087</v>
      </c>
      <c r="AA1353" s="41">
        <f>IF('query (10)'!Y1353="","",'query (10)'!Y1353)</f>
        <v>46087</v>
      </c>
      <c r="AB1353" s="41">
        <f>IF('query (10)'!Z1353="","",'query (10)'!Z1353)</f>
        <v>47167</v>
      </c>
      <c r="AC1353" s="38" t="str">
        <f>IF(OR('query (10)'!AA1353="",COUNTIF(Cleaning_Rules!$A$21:$A$26,TRIM('query (10)'!AA1353))&gt;0),"",TRIM('query (10)'!AA1353))</f>
        <v/>
      </c>
      <c r="AD1353" s="38" t="str">
        <f>IF('query (10)'!AB1353="","",TRIM(IFERROR(_xlfn.TEXTBEFORE('query (10)'!AB1353,"("),'query (10)'!AB1353)))</f>
        <v>เริ่มซ่อมงาน PM แล้ว รับผิดชอบโดย PAHLA SEEDANG</v>
      </c>
      <c r="AE1353" s="38" t="str">
        <f>IFERROR(LOWER(TRIM(_xlfn.TEXTBEFORE(_xlfn.TEXTAFTER('query (10)'!AB1353,"("),")"))),"")</f>
        <v>pahla@nsk.com</v>
      </c>
      <c r="AF1353" s="38" t="str">
        <f>IF('query (10)'!AD1353="","",TRIM('query (10)'!AD1353))</f>
        <v>เจษฎา ผิวบาง</v>
      </c>
      <c r="AG1353" s="38" t="str">
        <f>IF('query (10)'!AE1353="","",TRIM('query (10)'!AE1353))</f>
        <v>ผะหลา สีแดง</v>
      </c>
      <c r="AH1353" s="38" t="str">
        <f>IF('query (10)'!AF1353="","",IFERROR(VALUE('query (10)'!AF1353),""))</f>
        <v/>
      </c>
      <c r="AI1353" s="38" t="str">
        <f>IF('query (10)'!AG1353="","",TRIM('query (10)'!AG1353))</f>
        <v/>
      </c>
      <c r="AJ1353" s="38" t="str">
        <f>IF('query (10)'!AH1353="","",IFERROR(VALUE('query (10)'!AH1353),""))</f>
        <v/>
      </c>
      <c r="AK1353" s="38" t="str">
        <f>IF('query (10)'!AI1353="","",TRIM('query (10)'!AI1353))</f>
        <v/>
      </c>
      <c r="AL1353" s="42">
        <f t="shared" si="105"/>
        <v>2026</v>
      </c>
      <c r="AM1353" s="42" t="str">
        <f t="shared" si="106"/>
        <v>2026-02</v>
      </c>
      <c r="AN1353" s="42" t="str">
        <f t="shared" ca="1" si="107"/>
        <v/>
      </c>
      <c r="AO1353" s="42" t="str">
        <f t="shared" si="108"/>
        <v>WA-910 | OUTER / INNER RING PART WASH EQUIPMENT MACHINE | WA-724 | MCB3 | HEAVY SMOKE | Time-based Maintenance | Mechanical | Part Change | Medium | Change filter DF heavy smoker to cycle pm 3Y.
model : DF-40 | FILTER | DF-40 | เริ่มซ่อมงาน PM แล้ว รับผิดชอบโดย PAHLA SEEDANG | ผะหลา สีแดง</v>
      </c>
      <c r="AP1353" s="42" t="str">
        <f>_xlfn.TEXTJOIN("; ",TRUE,IF(COUNTA('query (10)'!A1353:AK1353)&lt;=6,"NEAR_EMPTY_ROW",""),IF($K1353="","MISSING_STATUS",""),IF(AND($K1353="เสร็จสิ้น",$Z1353=""),"DONE_NO_ACTUAL_DATE",""),IF(AND($I1353="Condition-based Maintenance",$AH1353=""),"CBM_NO_MEASUREMENT",""),IF(OR($X1353="",$X1353=0),"INVALID_PERIOD",""),IF(AND($AA1353&lt;&gt;"",$AB1353&lt;&gt;"",$AB1353&lt;$AA1353),"DATE_SEQUENCE_ERROR",""),IF(AND($AB1353&lt;&gt;"",$AB1353&gt;DATE(2030,12,31)),"DATE_OUTLIER",""),IF($C1353="","MISSING_QRCODE",""),IF($J1353="UNKNOWN","UNKNOWN_PM_TYPE",""),IF($L1353="UNKNOWN","UNKNOWN_STATUS",""))</f>
        <v/>
      </c>
      <c r="AQ1353" s="42" t="str">
        <f t="shared" si="109"/>
        <v>NO</v>
      </c>
    </row>
    <row r="1354" spans="1:43" x14ac:dyDescent="0.3">
      <c r="A1354" s="38">
        <f>IF('query (10)'!A1354="","",'query (10)'!A1354)</f>
        <v>1542</v>
      </c>
      <c r="B1354" s="38">
        <f>IF('query (10)'!B1354="","",'query (10)'!B1354)</f>
        <v>18609</v>
      </c>
      <c r="C1354" s="38" t="str">
        <f>TRIM(UPPER('query (10)'!M1354))</f>
        <v>WA-548</v>
      </c>
      <c r="D1354" s="38" t="str">
        <f>TRIM(UPPER(IFERROR(_xlfn.TEXTBEFORE('query (10)'!L1354,"("),'query (10)'!L1354)))</f>
        <v>FINISH WASH EQUIPMENT MACHINE.</v>
      </c>
      <c r="E1354" s="38" t="str">
        <f>IFERROR(TRIM(UPPER(_xlfn.TEXTBEFORE(_xlfn.TEXTAFTER('query (10)'!L1354,"("),")"))),"")</f>
        <v/>
      </c>
      <c r="F1354" s="38" t="str">
        <f>TRIM('query (10)'!K1354)</f>
        <v>MCB3</v>
      </c>
      <c r="G1354" s="38" t="str">
        <f>IF('query (10)'!J1354="","",'query (10)'!J1354)</f>
        <v xml:space="preserve">Heavy smoke </v>
      </c>
      <c r="H1354" s="38" t="str">
        <f>TRIM(UPPER('query (10)'!J1354))</f>
        <v>HEAVY SMOKE</v>
      </c>
      <c r="I1354" s="38" t="str">
        <f>IF('query (10)'!F1354="","",'query (10)'!F1354)</f>
        <v>Time-based Maintenance</v>
      </c>
      <c r="J1354" s="38" t="str">
        <f>IF('query (10)'!F1354="","",IFERROR(INDEX(Cleaning_Rules!$B$14:$B$17,MATCH(TRIM('query (10)'!F1354),Cleaning_Rules!$A$14:$A$17,0)),"UNKNOWN"))</f>
        <v>TBM</v>
      </c>
      <c r="K1354" s="38" t="str">
        <f>IF('query (10)'!G1354="","",'query (10)'!G1354)</f>
        <v>เสร็จสิ้น</v>
      </c>
      <c r="L1354" s="38" t="str">
        <f>IF('query (10)'!G1354="","MISSING",IFERROR(INDEX(Cleaning_Rules!$B$5:$B$10,MATCH(TRIM('query (10)'!G1354),Cleaning_Rules!$A$5:$A$10,0)),"UNKNOWN"))</f>
        <v>COMPLETED</v>
      </c>
      <c r="M1354" s="38" t="str">
        <f>IF('query (10)'!I1354="","",'query (10)'!I1354)</f>
        <v>Mechanical</v>
      </c>
      <c r="N1354" s="38" t="str">
        <f>IF('query (10)'!O1354="","",'query (10)'!O1354)</f>
        <v>Part Change</v>
      </c>
      <c r="O1354" s="38" t="str">
        <f>IF('query (10)'!P1354="","",'query (10)'!P1354)</f>
        <v>Medium</v>
      </c>
      <c r="P1354" s="38" t="str">
        <f>IF('query (10)'!N1354="","",'query (10)'!N1354)</f>
        <v>Change filter DF heavy smoker to cycle pm 3Y.
model : DF-40</v>
      </c>
      <c r="Q1354" s="38" t="str">
        <f>TRIM('query (10)'!N1354)</f>
        <v>Change filter DF heavy smoker to cycle pm 3Y.
model : DF-40</v>
      </c>
      <c r="R1354" s="38" t="str">
        <f>TRIM(UPPER('query (10)'!R1354))</f>
        <v>FILTER</v>
      </c>
      <c r="S1354" s="38" t="str">
        <f>TRIM(UPPER('query (10)'!S1354))</f>
        <v>DF-40</v>
      </c>
      <c r="T1354" s="38" t="str">
        <f>IF('query (10)'!Q1354="","",TRIM(UPPER('query (10)'!Q1354)))</f>
        <v/>
      </c>
      <c r="U1354" s="38" t="str">
        <f>IF('query (10)'!T1354="","",'query (10)'!T1354)</f>
        <v/>
      </c>
      <c r="V1354" s="39" t="str">
        <f>IF('query (10)'!T1354="","",IFERROR(VALUE('query (10)'!T1354),""))</f>
        <v/>
      </c>
      <c r="W1354" s="40">
        <f>IF('query (10)'!U1354="","",'query (10)'!U1354)</f>
        <v>0</v>
      </c>
      <c r="X1354" s="39">
        <f>IF('query (10)'!V1354="","",'query (10)'!V1354)</f>
        <v>1080</v>
      </c>
      <c r="Y1354" s="41">
        <f>IF('query (10)'!W1354="","",'query (10)'!W1354)</f>
        <v>46077</v>
      </c>
      <c r="Z1354" s="41">
        <f>IF('query (10)'!X1354="","",'query (10)'!X1354)</f>
        <v>46087</v>
      </c>
      <c r="AA1354" s="41">
        <f>IF('query (10)'!Y1354="","",'query (10)'!Y1354)</f>
        <v>46087</v>
      </c>
      <c r="AB1354" s="41">
        <f>IF('query (10)'!Z1354="","",'query (10)'!Z1354)</f>
        <v>47167</v>
      </c>
      <c r="AC1354" s="38" t="str">
        <f>IF(OR('query (10)'!AA1354="",COUNTIF(Cleaning_Rules!$A$21:$A$26,TRIM('query (10)'!AA1354))&gt;0),"",TRIM('query (10)'!AA1354))</f>
        <v/>
      </c>
      <c r="AD1354" s="38" t="str">
        <f>IF('query (10)'!AB1354="","",TRIM(IFERROR(_xlfn.TEXTBEFORE('query (10)'!AB1354,"("),'query (10)'!AB1354)))</f>
        <v>เริ่มซ่อมงาน PM แล้ว รับผิดชอบโดย PAHLA SEEDANG</v>
      </c>
      <c r="AE1354" s="38" t="str">
        <f>IFERROR(LOWER(TRIM(_xlfn.TEXTBEFORE(_xlfn.TEXTAFTER('query (10)'!AB1354,"("),")"))),"")</f>
        <v>pahla@nsk.com</v>
      </c>
      <c r="AF1354" s="38" t="str">
        <f>IF('query (10)'!AD1354="","",TRIM('query (10)'!AD1354))</f>
        <v>เจษฎา ผิวบาง</v>
      </c>
      <c r="AG1354" s="38" t="str">
        <f>IF('query (10)'!AE1354="","",TRIM('query (10)'!AE1354))</f>
        <v>ผะหลา สีแดง</v>
      </c>
      <c r="AH1354" s="38" t="str">
        <f>IF('query (10)'!AF1354="","",IFERROR(VALUE('query (10)'!AF1354),""))</f>
        <v/>
      </c>
      <c r="AI1354" s="38" t="str">
        <f>IF('query (10)'!AG1354="","",TRIM('query (10)'!AG1354))</f>
        <v/>
      </c>
      <c r="AJ1354" s="38" t="str">
        <f>IF('query (10)'!AH1354="","",IFERROR(VALUE('query (10)'!AH1354),""))</f>
        <v/>
      </c>
      <c r="AK1354" s="38" t="str">
        <f>IF('query (10)'!AI1354="","",TRIM('query (10)'!AI1354))</f>
        <v/>
      </c>
      <c r="AL1354" s="42">
        <f t="shared" si="105"/>
        <v>2026</v>
      </c>
      <c r="AM1354" s="42" t="str">
        <f t="shared" si="106"/>
        <v>2026-02</v>
      </c>
      <c r="AN1354" s="42" t="str">
        <f t="shared" ca="1" si="107"/>
        <v/>
      </c>
      <c r="AO1354" s="42" t="str">
        <f t="shared" si="108"/>
        <v>WA-548 | FINISH WASH EQUIPMENT MACHINE. | MCB3 | HEAVY SMOKE | Time-based Maintenance | Mechanical | Part Change | Medium | Change filter DF heavy smoker to cycle pm 3Y.
model : DF-40 | FILTER | DF-40 | เริ่มซ่อมงาน PM แล้ว รับผิดชอบโดย PAHLA SEEDANG | ผะหลา สีแดง</v>
      </c>
      <c r="AP1354" s="42" t="str">
        <f>_xlfn.TEXTJOIN("; ",TRUE,IF(COUNTA('query (10)'!A1354:AK1354)&lt;=6,"NEAR_EMPTY_ROW",""),IF($K1354="","MISSING_STATUS",""),IF(AND($K1354="เสร็จสิ้น",$Z1354=""),"DONE_NO_ACTUAL_DATE",""),IF(AND($I1354="Condition-based Maintenance",$AH1354=""),"CBM_NO_MEASUREMENT",""),IF(OR($X1354="",$X1354=0),"INVALID_PERIOD",""),IF(AND($AA1354&lt;&gt;"",$AB1354&lt;&gt;"",$AB1354&lt;$AA1354),"DATE_SEQUENCE_ERROR",""),IF(AND($AB1354&lt;&gt;"",$AB1354&gt;DATE(2030,12,31)),"DATE_OUTLIER",""),IF($C1354="","MISSING_QRCODE",""),IF($J1354="UNKNOWN","UNKNOWN_PM_TYPE",""),IF($L1354="UNKNOWN","UNKNOWN_STATUS",""))</f>
        <v/>
      </c>
      <c r="AQ1354" s="42" t="str">
        <f t="shared" si="109"/>
        <v>NO</v>
      </c>
    </row>
    <row r="1355" spans="1:43" x14ac:dyDescent="0.3">
      <c r="A1355" s="38">
        <f>IF('query (10)'!A1355="","",'query (10)'!A1355)</f>
        <v>1543</v>
      </c>
      <c r="B1355" s="38">
        <f>IF('query (10)'!B1355="","",'query (10)'!B1355)</f>
        <v>18608</v>
      </c>
      <c r="C1355" s="38" t="str">
        <f>TRIM(UPPER('query (10)'!M1355))</f>
        <v>BL-727</v>
      </c>
      <c r="D1355" s="38" t="str">
        <f>TRIM(UPPER(IFERROR(_xlfn.TEXTBEFORE('query (10)'!L1355,"("),'query (10)'!L1355)))</f>
        <v>CENTRIFUGAL DEOILING MACHINE.</v>
      </c>
      <c r="E1355" s="38" t="str">
        <f>IFERROR(TRIM(UPPER(_xlfn.TEXTBEFORE(_xlfn.TEXTAFTER('query (10)'!L1355,"("),")"))),"")</f>
        <v/>
      </c>
      <c r="F1355" s="38" t="str">
        <f>TRIM('query (10)'!K1355)</f>
        <v>MCB3</v>
      </c>
      <c r="G1355" s="38" t="str">
        <f>IF('query (10)'!J1355="","",'query (10)'!J1355)</f>
        <v xml:space="preserve">Heavy smoke </v>
      </c>
      <c r="H1355" s="38" t="str">
        <f>TRIM(UPPER('query (10)'!J1355))</f>
        <v>HEAVY SMOKE</v>
      </c>
      <c r="I1355" s="38" t="str">
        <f>IF('query (10)'!F1355="","",'query (10)'!F1355)</f>
        <v>Time-based Maintenance</v>
      </c>
      <c r="J1355" s="38" t="str">
        <f>IF('query (10)'!F1355="","",IFERROR(INDEX(Cleaning_Rules!$B$14:$B$17,MATCH(TRIM('query (10)'!F1355),Cleaning_Rules!$A$14:$A$17,0)),"UNKNOWN"))</f>
        <v>TBM</v>
      </c>
      <c r="K1355" s="38" t="str">
        <f>IF('query (10)'!G1355="","",'query (10)'!G1355)</f>
        <v>เสร็จสิ้น</v>
      </c>
      <c r="L1355" s="38" t="str">
        <f>IF('query (10)'!G1355="","MISSING",IFERROR(INDEX(Cleaning_Rules!$B$5:$B$10,MATCH(TRIM('query (10)'!G1355),Cleaning_Rules!$A$5:$A$10,0)),"UNKNOWN"))</f>
        <v>COMPLETED</v>
      </c>
      <c r="M1355" s="38" t="str">
        <f>IF('query (10)'!I1355="","",'query (10)'!I1355)</f>
        <v>Mechanical</v>
      </c>
      <c r="N1355" s="38" t="str">
        <f>IF('query (10)'!O1355="","",'query (10)'!O1355)</f>
        <v>Part Change</v>
      </c>
      <c r="O1355" s="38" t="str">
        <f>IF('query (10)'!P1355="","",'query (10)'!P1355)</f>
        <v>Medium</v>
      </c>
      <c r="P1355" s="38" t="str">
        <f>IF('query (10)'!N1355="","",'query (10)'!N1355)</f>
        <v>Change filter DF heavy smoker to cycle pm 3Y.
model : DF-40</v>
      </c>
      <c r="Q1355" s="38" t="str">
        <f>TRIM('query (10)'!N1355)</f>
        <v>Change filter DF heavy smoker to cycle pm 3Y.
model : DF-40</v>
      </c>
      <c r="R1355" s="38" t="str">
        <f>TRIM(UPPER('query (10)'!R1355))</f>
        <v>FILTER</v>
      </c>
      <c r="S1355" s="38" t="str">
        <f>TRIM(UPPER('query (10)'!S1355))</f>
        <v>DF-40</v>
      </c>
      <c r="T1355" s="38" t="str">
        <f>IF('query (10)'!Q1355="","",TRIM(UPPER('query (10)'!Q1355)))</f>
        <v/>
      </c>
      <c r="U1355" s="38" t="str">
        <f>IF('query (10)'!T1355="","",'query (10)'!T1355)</f>
        <v/>
      </c>
      <c r="V1355" s="39" t="str">
        <f>IF('query (10)'!T1355="","",IFERROR(VALUE('query (10)'!T1355),""))</f>
        <v/>
      </c>
      <c r="W1355" s="40">
        <f>IF('query (10)'!U1355="","",'query (10)'!U1355)</f>
        <v>0</v>
      </c>
      <c r="X1355" s="39">
        <f>IF('query (10)'!V1355="","",'query (10)'!V1355)</f>
        <v>1080</v>
      </c>
      <c r="Y1355" s="41">
        <f>IF('query (10)'!W1355="","",'query (10)'!W1355)</f>
        <v>46077</v>
      </c>
      <c r="Z1355" s="41">
        <f>IF('query (10)'!X1355="","",'query (10)'!X1355)</f>
        <v>46087</v>
      </c>
      <c r="AA1355" s="41">
        <f>IF('query (10)'!Y1355="","",'query (10)'!Y1355)</f>
        <v>46087</v>
      </c>
      <c r="AB1355" s="41">
        <f>IF('query (10)'!Z1355="","",'query (10)'!Z1355)</f>
        <v>47167</v>
      </c>
      <c r="AC1355" s="38" t="str">
        <f>IF(OR('query (10)'!AA1355="",COUNTIF(Cleaning_Rules!$A$21:$A$26,TRIM('query (10)'!AA1355))&gt;0),"",TRIM('query (10)'!AA1355))</f>
        <v/>
      </c>
      <c r="AD1355" s="38" t="str">
        <f>IF('query (10)'!AB1355="","",TRIM(IFERROR(_xlfn.TEXTBEFORE('query (10)'!AB1355,"("),'query (10)'!AB1355)))</f>
        <v>เริ่มซ่อมงาน PM แล้ว รับผิดชอบโดย PAHLA SEEDANG</v>
      </c>
      <c r="AE1355" s="38" t="str">
        <f>IFERROR(LOWER(TRIM(_xlfn.TEXTBEFORE(_xlfn.TEXTAFTER('query (10)'!AB1355,"("),")"))),"")</f>
        <v>pahla@nsk.com</v>
      </c>
      <c r="AF1355" s="38" t="str">
        <f>IF('query (10)'!AD1355="","",TRIM('query (10)'!AD1355))</f>
        <v>เจษฎา ผิวบาง</v>
      </c>
      <c r="AG1355" s="38" t="str">
        <f>IF('query (10)'!AE1355="","",TRIM('query (10)'!AE1355))</f>
        <v>ผะหลา สีแดง</v>
      </c>
      <c r="AH1355" s="38" t="str">
        <f>IF('query (10)'!AF1355="","",IFERROR(VALUE('query (10)'!AF1355),""))</f>
        <v/>
      </c>
      <c r="AI1355" s="38" t="str">
        <f>IF('query (10)'!AG1355="","",TRIM('query (10)'!AG1355))</f>
        <v/>
      </c>
      <c r="AJ1355" s="38" t="str">
        <f>IF('query (10)'!AH1355="","",IFERROR(VALUE('query (10)'!AH1355),""))</f>
        <v/>
      </c>
      <c r="AK1355" s="38" t="str">
        <f>IF('query (10)'!AI1355="","",TRIM('query (10)'!AI1355))</f>
        <v/>
      </c>
      <c r="AL1355" s="42">
        <f t="shared" si="105"/>
        <v>2026</v>
      </c>
      <c r="AM1355" s="42" t="str">
        <f t="shared" si="106"/>
        <v>2026-02</v>
      </c>
      <c r="AN1355" s="42" t="str">
        <f t="shared" ca="1" si="107"/>
        <v/>
      </c>
      <c r="AO1355" s="42" t="str">
        <f t="shared" si="108"/>
        <v>BL-727 | CENTRIFUGAL DEOILING MACHINE. | MCB3 | HEAVY SMOKE | Time-based Maintenance | Mechanical | Part Change | Medium | Change filter DF heavy smoker to cycle pm 3Y.
model : DF-40 | FILTER | DF-40 | เริ่มซ่อมงาน PM แล้ว รับผิดชอบโดย PAHLA SEEDANG | ผะหลา สีแดง</v>
      </c>
      <c r="AP1355" s="42" t="str">
        <f>_xlfn.TEXTJOIN("; ",TRUE,IF(COUNTA('query (10)'!A1355:AK1355)&lt;=6,"NEAR_EMPTY_ROW",""),IF($K1355="","MISSING_STATUS",""),IF(AND($K1355="เสร็จสิ้น",$Z1355=""),"DONE_NO_ACTUAL_DATE",""),IF(AND($I1355="Condition-based Maintenance",$AH1355=""),"CBM_NO_MEASUREMENT",""),IF(OR($X1355="",$X1355=0),"INVALID_PERIOD",""),IF(AND($AA1355&lt;&gt;"",$AB1355&lt;&gt;"",$AB1355&lt;$AA1355),"DATE_SEQUENCE_ERROR",""),IF(AND($AB1355&lt;&gt;"",$AB1355&gt;DATE(2030,12,31)),"DATE_OUTLIER",""),IF($C1355="","MISSING_QRCODE",""),IF($J1355="UNKNOWN","UNKNOWN_PM_TYPE",""),IF($L1355="UNKNOWN","UNKNOWN_STATUS",""))</f>
        <v/>
      </c>
      <c r="AQ1355" s="42" t="str">
        <f t="shared" si="109"/>
        <v>NO</v>
      </c>
    </row>
    <row r="1356" spans="1:43" x14ac:dyDescent="0.3">
      <c r="A1356" s="38">
        <f>IF('query (10)'!A1356="","",'query (10)'!A1356)</f>
        <v>1544</v>
      </c>
      <c r="B1356" s="38" t="str">
        <f>IF('query (10)'!B1356="","",'query (10)'!B1356)</f>
        <v/>
      </c>
      <c r="C1356" s="38" t="str">
        <f>TRIM(UPPER('query (10)'!M1356))</f>
        <v>GR-120</v>
      </c>
      <c r="D1356" s="38" t="str">
        <f>TRIM(UPPER(IFERROR(_xlfn.TEXTBEFORE('query (10)'!L1356,"("),'query (10)'!L1356)))</f>
        <v>INNER RING RACEWAY GRINDING M/C</v>
      </c>
      <c r="E1356" s="38" t="str">
        <f>IFERROR(TRIM(UPPER(_xlfn.TEXTBEFORE(_xlfn.TEXTAFTER('query (10)'!L1356,"("),")"))),"")</f>
        <v/>
      </c>
      <c r="F1356" s="38" t="str">
        <f>TRIM('query (10)'!K1356)</f>
        <v>MCB1</v>
      </c>
      <c r="G1356" s="38" t="str">
        <f>IF('query (10)'!J1356="","",'query (10)'!J1356)</f>
        <v xml:space="preserve">loader </v>
      </c>
      <c r="H1356" s="38" t="str">
        <f>TRIM(UPPER('query (10)'!J1356))</f>
        <v>LOADER</v>
      </c>
      <c r="I1356" s="38" t="str">
        <f>IF('query (10)'!F1356="","",'query (10)'!F1356)</f>
        <v>Condition-based Maintenance</v>
      </c>
      <c r="J1356" s="38" t="str">
        <f>IF('query (10)'!F1356="","",IFERROR(INDEX(Cleaning_Rules!$B$14:$B$17,MATCH(TRIM('query (10)'!F1356),Cleaning_Rules!$A$14:$A$17,0)),"UNKNOWN"))</f>
        <v>CBM</v>
      </c>
      <c r="K1356" s="38" t="str">
        <f>IF('query (10)'!G1356="","",'query (10)'!G1356)</f>
        <v>เสร็จสิ้น</v>
      </c>
      <c r="L1356" s="38" t="str">
        <f>IF('query (10)'!G1356="","MISSING",IFERROR(INDEX(Cleaning_Rules!$B$5:$B$10,MATCH(TRIM('query (10)'!G1356),Cleaning_Rules!$A$5:$A$10,0)),"UNKNOWN"))</f>
        <v>COMPLETED</v>
      </c>
      <c r="M1356" s="38" t="str">
        <f>IF('query (10)'!I1356="","",'query (10)'!I1356)</f>
        <v>Mechanical</v>
      </c>
      <c r="N1356" s="38" t="str">
        <f>IF('query (10)'!O1356="","",'query (10)'!O1356)</f>
        <v>Inspection</v>
      </c>
      <c r="O1356" s="38" t="str">
        <f>IF('query (10)'!P1356="","",'query (10)'!P1356)</f>
        <v>Medium</v>
      </c>
      <c r="P1356" s="38" t="str">
        <f>IF('query (10)'!N1356="","",'query (10)'!N1356)</f>
        <v>Check level oil lube gear loader u-d to cycle pm 6M.</v>
      </c>
      <c r="Q1356" s="38" t="str">
        <f>TRIM('query (10)'!N1356)</f>
        <v>Check level oil lube gear loader u-d to cycle pm 6M.</v>
      </c>
      <c r="R1356" s="38" t="str">
        <f>TRIM(UPPER('query (10)'!R1356))</f>
        <v>CHECK LEVEL OIL LUBE GEAR LOADER UP-DOWN</v>
      </c>
      <c r="S1356" s="38" t="str">
        <f>TRIM(UPPER('query (10)'!S1356))</f>
        <v/>
      </c>
      <c r="T1356" s="38" t="str">
        <f>IF('query (10)'!Q1356="","",TRIM(UPPER('query (10)'!Q1356)))</f>
        <v/>
      </c>
      <c r="U1356" s="38" t="str">
        <f>IF('query (10)'!T1356="","",'query (10)'!T1356)</f>
        <v/>
      </c>
      <c r="V1356" s="39" t="str">
        <f>IF('query (10)'!T1356="","",IFERROR(VALUE('query (10)'!T1356),""))</f>
        <v/>
      </c>
      <c r="W1356" s="40">
        <f>IF('query (10)'!U1356="","",'query (10)'!U1356)</f>
        <v>0</v>
      </c>
      <c r="X1356" s="39">
        <f>IF('query (10)'!V1356="","",'query (10)'!V1356)</f>
        <v>180</v>
      </c>
      <c r="Y1356" s="41">
        <f>IF('query (10)'!W1356="","",'query (10)'!W1356)</f>
        <v>46077</v>
      </c>
      <c r="Z1356" s="41" t="str">
        <f>IF('query (10)'!X1356="","",'query (10)'!X1356)</f>
        <v/>
      </c>
      <c r="AA1356" s="41">
        <f>IF('query (10)'!Y1356="","",'query (10)'!Y1356)</f>
        <v>46077</v>
      </c>
      <c r="AB1356" s="41">
        <f>IF('query (10)'!Z1356="","",'query (10)'!Z1356)</f>
        <v>46257</v>
      </c>
      <c r="AC1356" s="38" t="str">
        <f>IF(OR('query (10)'!AA1356="",COUNTIF(Cleaning_Rules!$A$21:$A$26,TRIM('query (10)'!AA1356))&gt;0),"",TRIM('query (10)'!AA1356))</f>
        <v/>
      </c>
      <c r="AD1356" s="38" t="str">
        <f>IF('query (10)'!AB1356="","",TRIM(IFERROR(_xlfn.TEXTBEFORE('query (10)'!AB1356,"("),'query (10)'!AB1356)))</f>
        <v/>
      </c>
      <c r="AE1356" s="38" t="str">
        <f>IFERROR(LOWER(TRIM(_xlfn.TEXTBEFORE(_xlfn.TEXTAFTER('query (10)'!AB1356,"("),")"))),"")</f>
        <v/>
      </c>
      <c r="AF1356" s="38" t="str">
        <f>IF('query (10)'!AD1356="","",TRIM('query (10)'!AD1356))</f>
        <v>เจษฎา ผิวบาง</v>
      </c>
      <c r="AG1356" s="38" t="str">
        <f>IF('query (10)'!AE1356="","",TRIM('query (10)'!AE1356))</f>
        <v>เจษฎา ผิวบาง</v>
      </c>
      <c r="AH1356" s="38" t="str">
        <f>IF('query (10)'!AF1356="","",IFERROR(VALUE('query (10)'!AF1356),""))</f>
        <v/>
      </c>
      <c r="AI1356" s="38" t="str">
        <f>IF('query (10)'!AG1356="","",TRIM('query (10)'!AG1356))</f>
        <v/>
      </c>
      <c r="AJ1356" s="38" t="str">
        <f>IF('query (10)'!AH1356="","",IFERROR(VALUE('query (10)'!AH1356),""))</f>
        <v/>
      </c>
      <c r="AK1356" s="38" t="str">
        <f>IF('query (10)'!AI1356="","",TRIM('query (10)'!AI1356))</f>
        <v/>
      </c>
      <c r="AL1356" s="42">
        <f t="shared" si="105"/>
        <v>2026</v>
      </c>
      <c r="AM1356" s="42" t="str">
        <f t="shared" si="106"/>
        <v>2026-02</v>
      </c>
      <c r="AN1356" s="42" t="str">
        <f t="shared" ca="1" si="107"/>
        <v/>
      </c>
      <c r="AO1356" s="42" t="str">
        <f t="shared" si="108"/>
        <v>GR-120 | INNER RING RACEWAY GRINDING M/C | MCB1 | LOADER | Condition-based Maintenance | Mechanical | Inspection | Medium | Check level oil lube gear loader u-d to cycle pm 6M. | CHECK LEVEL OIL LUBE GEAR LOADER UP-DOWN | เจษฎา ผิวบาง</v>
      </c>
      <c r="AP1356" s="42" t="str">
        <f>_xlfn.TEXTJOIN("; ",TRUE,IF(COUNTA('query (10)'!A1356:AK1356)&lt;=6,"NEAR_EMPTY_ROW",""),IF($K1356="","MISSING_STATUS",""),IF(AND($K1356="เสร็จสิ้น",$Z1356=""),"DONE_NO_ACTUAL_DATE",""),IF(AND($I1356="Condition-based Maintenance",$AH1356=""),"CBM_NO_MEASUREMENT",""),IF(OR($X1356="",$X1356=0),"INVALID_PERIOD",""),IF(AND($AA1356&lt;&gt;"",$AB1356&lt;&gt;"",$AB1356&lt;$AA1356),"DATE_SEQUENCE_ERROR",""),IF(AND($AB1356&lt;&gt;"",$AB1356&gt;DATE(2030,12,31)),"DATE_OUTLIER",""),IF($C1356="","MISSING_QRCODE",""),IF($J1356="UNKNOWN","UNKNOWN_PM_TYPE",""),IF($L1356="UNKNOWN","UNKNOWN_STATUS",""))</f>
        <v>DONE_NO_ACTUAL_DATE; CBM_NO_MEASUREMENT</v>
      </c>
      <c r="AQ1356" s="42" t="str">
        <f t="shared" si="109"/>
        <v>NO</v>
      </c>
    </row>
    <row r="1357" spans="1:43" x14ac:dyDescent="0.3">
      <c r="A1357" s="38">
        <f>IF('query (10)'!A1357="","",'query (10)'!A1357)</f>
        <v>1545</v>
      </c>
      <c r="B1357" s="38">
        <f>IF('query (10)'!B1357="","",'query (10)'!B1357)</f>
        <v>18753</v>
      </c>
      <c r="C1357" s="38" t="str">
        <f>TRIM(UPPER('query (10)'!M1357))</f>
        <v>GR-424</v>
      </c>
      <c r="D1357" s="38" t="str">
        <f>TRIM(UPPER(IFERROR(_xlfn.TEXTBEFORE('query (10)'!L1357,"("),'query (10)'!L1357)))</f>
        <v>INNER RING RACEWAY GRINDING MACHINE.</v>
      </c>
      <c r="E1357" s="38" t="str">
        <f>IFERROR(TRIM(UPPER(_xlfn.TEXTBEFORE(_xlfn.TEXTAFTER('query (10)'!L1357,"("),")"))),"")</f>
        <v/>
      </c>
      <c r="F1357" s="38" t="str">
        <f>TRIM('query (10)'!K1357)</f>
        <v>MCB2</v>
      </c>
      <c r="G1357" s="38" t="str">
        <f>IF('query (10)'!J1357="","",'query (10)'!J1357)</f>
        <v xml:space="preserve">loader </v>
      </c>
      <c r="H1357" s="38" t="str">
        <f>TRIM(UPPER('query (10)'!J1357))</f>
        <v>LOADER</v>
      </c>
      <c r="I1357" s="38" t="str">
        <f>IF('query (10)'!F1357="","",'query (10)'!F1357)</f>
        <v>Condition-based Maintenance</v>
      </c>
      <c r="J1357" s="38" t="str">
        <f>IF('query (10)'!F1357="","",IFERROR(INDEX(Cleaning_Rules!$B$14:$B$17,MATCH(TRIM('query (10)'!F1357),Cleaning_Rules!$A$14:$A$17,0)),"UNKNOWN"))</f>
        <v>CBM</v>
      </c>
      <c r="K1357" s="38" t="str">
        <f>IF('query (10)'!G1357="","",'query (10)'!G1357)</f>
        <v>เสร็จสิ้น</v>
      </c>
      <c r="L1357" s="38" t="str">
        <f>IF('query (10)'!G1357="","MISSING",IFERROR(INDEX(Cleaning_Rules!$B$5:$B$10,MATCH(TRIM('query (10)'!G1357),Cleaning_Rules!$A$5:$A$10,0)),"UNKNOWN"))</f>
        <v>COMPLETED</v>
      </c>
      <c r="M1357" s="38" t="str">
        <f>IF('query (10)'!I1357="","",'query (10)'!I1357)</f>
        <v>Mechanical</v>
      </c>
      <c r="N1357" s="38" t="str">
        <f>IF('query (10)'!O1357="","",'query (10)'!O1357)</f>
        <v>Inspection</v>
      </c>
      <c r="O1357" s="38" t="str">
        <f>IF('query (10)'!P1357="","",'query (10)'!P1357)</f>
        <v>Medium</v>
      </c>
      <c r="P1357" s="38" t="str">
        <f>IF('query (10)'!N1357="","",'query (10)'!N1357)</f>
        <v>Check level oil lube gear loader u-d to cycle pm 6M.</v>
      </c>
      <c r="Q1357" s="38" t="str">
        <f>TRIM('query (10)'!N1357)</f>
        <v>Check level oil lube gear loader u-d to cycle pm 6M.</v>
      </c>
      <c r="R1357" s="38" t="str">
        <f>TRIM(UPPER('query (10)'!R1357))</f>
        <v>CHECK LEVEL OIL LUBE GEAR LOADER UP-DOWN</v>
      </c>
      <c r="S1357" s="38" t="str">
        <f>TRIM(UPPER('query (10)'!S1357))</f>
        <v/>
      </c>
      <c r="T1357" s="38" t="str">
        <f>IF('query (10)'!Q1357="","",TRIM(UPPER('query (10)'!Q1357)))</f>
        <v/>
      </c>
      <c r="U1357" s="38" t="str">
        <f>IF('query (10)'!T1357="","",'query (10)'!T1357)</f>
        <v/>
      </c>
      <c r="V1357" s="39" t="str">
        <f>IF('query (10)'!T1357="","",IFERROR(VALUE('query (10)'!T1357),""))</f>
        <v/>
      </c>
      <c r="W1357" s="40">
        <f>IF('query (10)'!U1357="","",'query (10)'!U1357)</f>
        <v>0</v>
      </c>
      <c r="X1357" s="39">
        <f>IF('query (10)'!V1357="","",'query (10)'!V1357)</f>
        <v>180</v>
      </c>
      <c r="Y1357" s="41">
        <f>IF('query (10)'!W1357="","",'query (10)'!W1357)</f>
        <v>46077</v>
      </c>
      <c r="Z1357" s="41" t="str">
        <f>IF('query (10)'!X1357="","",'query (10)'!X1357)</f>
        <v/>
      </c>
      <c r="AA1357" s="41">
        <f>IF('query (10)'!Y1357="","",'query (10)'!Y1357)</f>
        <v>46077</v>
      </c>
      <c r="AB1357" s="41">
        <f>IF('query (10)'!Z1357="","",'query (10)'!Z1357)</f>
        <v>46267</v>
      </c>
      <c r="AC1357" s="38" t="str">
        <f>IF(OR('query (10)'!AA1357="",COUNTIF(Cleaning_Rules!$A$21:$A$26,TRIM('query (10)'!AA1357))&gt;0),"",TRIM('query (10)'!AA1357))</f>
        <v/>
      </c>
      <c r="AD1357" s="38" t="str">
        <f>IF('query (10)'!AB1357="","",TRIM(IFERROR(_xlfn.TEXTBEFORE('query (10)'!AB1357,"("),'query (10)'!AB1357)))</f>
        <v>เริ่มซ่อมงาน PM แล้ว รับผิดชอบโดย CHETSADA PHIWBANG</v>
      </c>
      <c r="AE1357" s="38" t="str">
        <f>IFERROR(LOWER(TRIM(_xlfn.TEXTBEFORE(_xlfn.TEXTAFTER('query (10)'!AB1357,"("),")"))),"")</f>
        <v>chetsada@nsk.com</v>
      </c>
      <c r="AF1357" s="38" t="str">
        <f>IF('query (10)'!AD1357="","",TRIM('query (10)'!AD1357))</f>
        <v>เจษฎา ผิวบาง</v>
      </c>
      <c r="AG1357" s="38" t="str">
        <f>IF('query (10)'!AE1357="","",TRIM('query (10)'!AE1357))</f>
        <v>เจษฎา ผิวบาง</v>
      </c>
      <c r="AH1357" s="38" t="str">
        <f>IF('query (10)'!AF1357="","",IFERROR(VALUE('query (10)'!AF1357),""))</f>
        <v/>
      </c>
      <c r="AI1357" s="38" t="str">
        <f>IF('query (10)'!AG1357="","",TRIM('query (10)'!AG1357))</f>
        <v/>
      </c>
      <c r="AJ1357" s="38" t="str">
        <f>IF('query (10)'!AH1357="","",IFERROR(VALUE('query (10)'!AH1357),""))</f>
        <v/>
      </c>
      <c r="AK1357" s="38" t="str">
        <f>IF('query (10)'!AI1357="","",TRIM('query (10)'!AI1357))</f>
        <v/>
      </c>
      <c r="AL1357" s="42">
        <f t="shared" si="105"/>
        <v>2026</v>
      </c>
      <c r="AM1357" s="42" t="str">
        <f t="shared" si="106"/>
        <v>2026-02</v>
      </c>
      <c r="AN1357" s="42" t="str">
        <f t="shared" ca="1" si="107"/>
        <v/>
      </c>
      <c r="AO1357" s="42" t="str">
        <f t="shared" si="108"/>
        <v>GR-424 | INNER RING RACEWAY GRINDING MACHINE. | MCB2 | LOADER | Condition-based Maintenance | Mechanical | Inspection | Medium | Check level oil lube gear loader u-d to cycle pm 6M. | CHECK LEVEL OIL LUBE GEAR LOADER UP-DOWN | เริ่มซ่อมงาน PM แล้ว รับผิดชอบโดย CHETSADA PHIWBANG | เจษฎา ผิวบาง</v>
      </c>
      <c r="AP1357" s="42" t="str">
        <f>_xlfn.TEXTJOIN("; ",TRUE,IF(COUNTA('query (10)'!A1357:AK1357)&lt;=6,"NEAR_EMPTY_ROW",""),IF($K1357="","MISSING_STATUS",""),IF(AND($K1357="เสร็จสิ้น",$Z1357=""),"DONE_NO_ACTUAL_DATE",""),IF(AND($I1357="Condition-based Maintenance",$AH1357=""),"CBM_NO_MEASUREMENT",""),IF(OR($X1357="",$X1357=0),"INVALID_PERIOD",""),IF(AND($AA1357&lt;&gt;"",$AB1357&lt;&gt;"",$AB1357&lt;$AA1357),"DATE_SEQUENCE_ERROR",""),IF(AND($AB1357&lt;&gt;"",$AB1357&gt;DATE(2030,12,31)),"DATE_OUTLIER",""),IF($C1357="","MISSING_QRCODE",""),IF($J1357="UNKNOWN","UNKNOWN_PM_TYPE",""),IF($L1357="UNKNOWN","UNKNOWN_STATUS",""))</f>
        <v>DONE_NO_ACTUAL_DATE; CBM_NO_MEASUREMENT</v>
      </c>
      <c r="AQ1357" s="42" t="str">
        <f t="shared" si="109"/>
        <v>NO</v>
      </c>
    </row>
    <row r="1358" spans="1:43" x14ac:dyDescent="0.3">
      <c r="A1358" s="38">
        <f>IF('query (10)'!A1358="","",'query (10)'!A1358)</f>
        <v>1546</v>
      </c>
      <c r="B1358" s="38">
        <f>IF('query (10)'!B1358="","",'query (10)'!B1358)</f>
        <v>18611</v>
      </c>
      <c r="C1358" s="38" t="str">
        <f>TRIM(UPPER('query (10)'!M1358))</f>
        <v>GR-715</v>
      </c>
      <c r="D1358" s="38" t="str">
        <f>TRIM(UPPER(IFERROR(_xlfn.TEXTBEFORE('query (10)'!L1358,"("),'query (10)'!L1358)))</f>
        <v>INNER RING RACEWAY GRINDING MACHINE.</v>
      </c>
      <c r="E1358" s="38" t="str">
        <f>IFERROR(TRIM(UPPER(_xlfn.TEXTBEFORE(_xlfn.TEXTAFTER('query (10)'!L1358,"("),")"))),"")</f>
        <v/>
      </c>
      <c r="F1358" s="38" t="str">
        <f>TRIM('query (10)'!K1358)</f>
        <v>MCB3</v>
      </c>
      <c r="G1358" s="38" t="str">
        <f>IF('query (10)'!J1358="","",'query (10)'!J1358)</f>
        <v xml:space="preserve">loader </v>
      </c>
      <c r="H1358" s="38" t="str">
        <f>TRIM(UPPER('query (10)'!J1358))</f>
        <v>LOADER</v>
      </c>
      <c r="I1358" s="38" t="str">
        <f>IF('query (10)'!F1358="","",'query (10)'!F1358)</f>
        <v>Condition-based Maintenance</v>
      </c>
      <c r="J1358" s="38" t="str">
        <f>IF('query (10)'!F1358="","",IFERROR(INDEX(Cleaning_Rules!$B$14:$B$17,MATCH(TRIM('query (10)'!F1358),Cleaning_Rules!$A$14:$A$17,0)),"UNKNOWN"))</f>
        <v>CBM</v>
      </c>
      <c r="K1358" s="38" t="str">
        <f>IF('query (10)'!G1358="","",'query (10)'!G1358)</f>
        <v>เสร็จสิ้น</v>
      </c>
      <c r="L1358" s="38" t="str">
        <f>IF('query (10)'!G1358="","MISSING",IFERROR(INDEX(Cleaning_Rules!$B$5:$B$10,MATCH(TRIM('query (10)'!G1358),Cleaning_Rules!$A$5:$A$10,0)),"UNKNOWN"))</f>
        <v>COMPLETED</v>
      </c>
      <c r="M1358" s="38" t="str">
        <f>IF('query (10)'!I1358="","",'query (10)'!I1358)</f>
        <v>Mechanical</v>
      </c>
      <c r="N1358" s="38" t="str">
        <f>IF('query (10)'!O1358="","",'query (10)'!O1358)</f>
        <v>Inspection</v>
      </c>
      <c r="O1358" s="38" t="str">
        <f>IF('query (10)'!P1358="","",'query (10)'!P1358)</f>
        <v>Medium</v>
      </c>
      <c r="P1358" s="38" t="str">
        <f>IF('query (10)'!N1358="","",'query (10)'!N1358)</f>
        <v>Check level oil lube gear loader u-d to cycle pm 6M.</v>
      </c>
      <c r="Q1358" s="38" t="str">
        <f>TRIM('query (10)'!N1358)</f>
        <v>Check level oil lube gear loader u-d to cycle pm 6M.</v>
      </c>
      <c r="R1358" s="38" t="str">
        <f>TRIM(UPPER('query (10)'!R1358))</f>
        <v>CHECK LEVEL OIL LUBE GEAR LOADER UP-DOWN</v>
      </c>
      <c r="S1358" s="38" t="str">
        <f>TRIM(UPPER('query (10)'!S1358))</f>
        <v/>
      </c>
      <c r="T1358" s="38" t="str">
        <f>IF('query (10)'!Q1358="","",TRIM(UPPER('query (10)'!Q1358)))</f>
        <v/>
      </c>
      <c r="U1358" s="38" t="str">
        <f>IF('query (10)'!T1358="","",'query (10)'!T1358)</f>
        <v/>
      </c>
      <c r="V1358" s="39" t="str">
        <f>IF('query (10)'!T1358="","",IFERROR(VALUE('query (10)'!T1358),""))</f>
        <v/>
      </c>
      <c r="W1358" s="40">
        <f>IF('query (10)'!U1358="","",'query (10)'!U1358)</f>
        <v>0</v>
      </c>
      <c r="X1358" s="39">
        <f>IF('query (10)'!V1358="","",'query (10)'!V1358)</f>
        <v>180</v>
      </c>
      <c r="Y1358" s="41">
        <f>IF('query (10)'!W1358="","",'query (10)'!W1358)</f>
        <v>46077</v>
      </c>
      <c r="Z1358" s="41">
        <f>IF('query (10)'!X1358="","",'query (10)'!X1358)</f>
        <v>46087</v>
      </c>
      <c r="AA1358" s="41">
        <f>IF('query (10)'!Y1358="","",'query (10)'!Y1358)</f>
        <v>46087</v>
      </c>
      <c r="AB1358" s="41">
        <f>IF('query (10)'!Z1358="","",'query (10)'!Z1358)</f>
        <v>46267</v>
      </c>
      <c r="AC1358" s="38" t="str">
        <f>IF(OR('query (10)'!AA1358="",COUNTIF(Cleaning_Rules!$A$21:$A$26,TRIM('query (10)'!AA1358))&gt;0),"",TRIM('query (10)'!AA1358))</f>
        <v/>
      </c>
      <c r="AD1358" s="38" t="str">
        <f>IF('query (10)'!AB1358="","",TRIM(IFERROR(_xlfn.TEXTBEFORE('query (10)'!AB1358,"("),'query (10)'!AB1358)))</f>
        <v>เริ่มซ่อมงาน PM แล้ว รับผิดชอบโดย KUNANON PARAWANWONG</v>
      </c>
      <c r="AE1358" s="38" t="str">
        <f>IFERROR(LOWER(TRIM(_xlfn.TEXTBEFORE(_xlfn.TEXTAFTER('query (10)'!AB1358,"("),")"))),"")</f>
        <v>parawanwong-k-3161@nsk.com</v>
      </c>
      <c r="AF1358" s="38" t="str">
        <f>IF('query (10)'!AD1358="","",TRIM('query (10)'!AD1358))</f>
        <v>เจษฎา ผิวบาง</v>
      </c>
      <c r="AG1358" s="38" t="str">
        <f>IF('query (10)'!AE1358="","",TRIM('query (10)'!AE1358))</f>
        <v>คุณานนต์ ปารวัณวงศ์</v>
      </c>
      <c r="AH1358" s="38" t="str">
        <f>IF('query (10)'!AF1358="","",IFERROR(VALUE('query (10)'!AF1358),""))</f>
        <v/>
      </c>
      <c r="AI1358" s="38" t="str">
        <f>IF('query (10)'!AG1358="","",TRIM('query (10)'!AG1358))</f>
        <v/>
      </c>
      <c r="AJ1358" s="38" t="str">
        <f>IF('query (10)'!AH1358="","",IFERROR(VALUE('query (10)'!AH1358),""))</f>
        <v/>
      </c>
      <c r="AK1358" s="38" t="str">
        <f>IF('query (10)'!AI1358="","",TRIM('query (10)'!AI1358))</f>
        <v/>
      </c>
      <c r="AL1358" s="42">
        <f t="shared" si="105"/>
        <v>2026</v>
      </c>
      <c r="AM1358" s="42" t="str">
        <f t="shared" si="106"/>
        <v>2026-02</v>
      </c>
      <c r="AN1358" s="42" t="str">
        <f t="shared" ca="1" si="107"/>
        <v/>
      </c>
      <c r="AO1358" s="42" t="str">
        <f t="shared" si="108"/>
        <v>GR-715 | INNER RING RACEWAY GRINDING MACHINE. | MCB3 | LOADER | Condition-based Maintenance | Mechanical | Inspection | Medium | Check level oil lube gear loader u-d to cycle pm 6M. | CHECK LEVEL OIL LUBE GEAR LOADER UP-DOWN | เริ่มซ่อมงาน PM แล้ว รับผิดชอบโดย KUNANON PARAWANWONG | คุณานนต์ ปารวัณวงศ์</v>
      </c>
      <c r="AP1358" s="42" t="str">
        <f>_xlfn.TEXTJOIN("; ",TRUE,IF(COUNTA('query (10)'!A1358:AK1358)&lt;=6,"NEAR_EMPTY_ROW",""),IF($K1358="","MISSING_STATUS",""),IF(AND($K1358="เสร็จสิ้น",$Z1358=""),"DONE_NO_ACTUAL_DATE",""),IF(AND($I1358="Condition-based Maintenance",$AH1358=""),"CBM_NO_MEASUREMENT",""),IF(OR($X1358="",$X1358=0),"INVALID_PERIOD",""),IF(AND($AA1358&lt;&gt;"",$AB1358&lt;&gt;"",$AB1358&lt;$AA1358),"DATE_SEQUENCE_ERROR",""),IF(AND($AB1358&lt;&gt;"",$AB1358&gt;DATE(2030,12,31)),"DATE_OUTLIER",""),IF($C1358="","MISSING_QRCODE",""),IF($J1358="UNKNOWN","UNKNOWN_PM_TYPE",""),IF($L1358="UNKNOWN","UNKNOWN_STATUS",""))</f>
        <v>CBM_NO_MEASUREMENT</v>
      </c>
      <c r="AQ1358" s="42" t="str">
        <f t="shared" si="109"/>
        <v>NO</v>
      </c>
    </row>
    <row r="1359" spans="1:43" x14ac:dyDescent="0.3">
      <c r="A1359" s="38">
        <f>IF('query (10)'!A1359="","",'query (10)'!A1359)</f>
        <v>1547</v>
      </c>
      <c r="B1359" s="38">
        <f>IF('query (10)'!B1359="","",'query (10)'!B1359)</f>
        <v>18777</v>
      </c>
      <c r="C1359" s="38" t="str">
        <f>TRIM(UPPER('query (10)'!M1359))</f>
        <v>GR-265</v>
      </c>
      <c r="D1359" s="38" t="str">
        <f>TRIM(UPPER(IFERROR(_xlfn.TEXTBEFORE('query (10)'!L1359,"("),'query (10)'!L1359)))</f>
        <v>OUTER RING RACEWAY GRINDING MACHINE</v>
      </c>
      <c r="E1359" s="38" t="str">
        <f>IFERROR(TRIM(UPPER(_xlfn.TEXTBEFORE(_xlfn.TEXTAFTER('query (10)'!L1359,"("),")"))),"")</f>
        <v/>
      </c>
      <c r="F1359" s="38" t="str">
        <f>TRIM('query (10)'!K1359)</f>
        <v>KWD2</v>
      </c>
      <c r="G1359" s="38" t="str">
        <f>IF('query (10)'!J1359="","",'query (10)'!J1359)</f>
        <v>Oil mist</v>
      </c>
      <c r="H1359" s="38" t="str">
        <f>TRIM(UPPER('query (10)'!J1359))</f>
        <v>OIL MIST</v>
      </c>
      <c r="I1359" s="38" t="str">
        <f>IF('query (10)'!F1359="","",'query (10)'!F1359)</f>
        <v>Time-based Maintenance</v>
      </c>
      <c r="J1359" s="38" t="str">
        <f>IF('query (10)'!F1359="","",IFERROR(INDEX(Cleaning_Rules!$B$14:$B$17,MATCH(TRIM('query (10)'!F1359),Cleaning_Rules!$A$14:$A$17,0)),"UNKNOWN"))</f>
        <v>TBM</v>
      </c>
      <c r="K1359" s="38" t="str">
        <f>IF('query (10)'!G1359="","",'query (10)'!G1359)</f>
        <v>เสร็จสิ้น</v>
      </c>
      <c r="L1359" s="38" t="str">
        <f>IF('query (10)'!G1359="","MISSING",IFERROR(INDEX(Cleaning_Rules!$B$5:$B$10,MATCH(TRIM('query (10)'!G1359),Cleaning_Rules!$A$5:$A$10,0)),"UNKNOWN"))</f>
        <v>COMPLETED</v>
      </c>
      <c r="M1359" s="38" t="str">
        <f>IF('query (10)'!I1359="","",'query (10)'!I1359)</f>
        <v>Mechanical</v>
      </c>
      <c r="N1359" s="38" t="str">
        <f>IF('query (10)'!O1359="","",'query (10)'!O1359)</f>
        <v>Cleaning</v>
      </c>
      <c r="O1359" s="38" t="str">
        <f>IF('query (10)'!P1359="","",'query (10)'!P1359)</f>
        <v>Medium</v>
      </c>
      <c r="P1359" s="38" t="str">
        <f>IF('query (10)'!N1359="","",'query (10)'!N1359)</f>
        <v>Cleaning oil mist ventury to PM 6 Month Cycle</v>
      </c>
      <c r="Q1359" s="38" t="str">
        <f>TRIM('query (10)'!N1359)</f>
        <v>Cleaning oil mist ventury to PM 6 Month Cycle</v>
      </c>
      <c r="R1359" s="38" t="str">
        <f>TRIM(UPPER('query (10)'!R1359))</f>
        <v/>
      </c>
      <c r="S1359" s="38" t="str">
        <f>TRIM(UPPER('query (10)'!S1359))</f>
        <v/>
      </c>
      <c r="T1359" s="38" t="str">
        <f>IF('query (10)'!Q1359="","",TRIM(UPPER('query (10)'!Q1359)))</f>
        <v/>
      </c>
      <c r="U1359" s="38" t="str">
        <f>IF('query (10)'!T1359="","",'query (10)'!T1359)</f>
        <v/>
      </c>
      <c r="V1359" s="39" t="str">
        <f>IF('query (10)'!T1359="","",IFERROR(VALUE('query (10)'!T1359),""))</f>
        <v/>
      </c>
      <c r="W1359" s="40">
        <f>IF('query (10)'!U1359="","",'query (10)'!U1359)</f>
        <v>0</v>
      </c>
      <c r="X1359" s="39">
        <f>IF('query (10)'!V1359="","",'query (10)'!V1359)</f>
        <v>180</v>
      </c>
      <c r="Y1359" s="41">
        <f>IF('query (10)'!W1359="","",'query (10)'!W1359)</f>
        <v>46083</v>
      </c>
      <c r="Z1359" s="41">
        <f>IF('query (10)'!X1359="","",'query (10)'!X1359)</f>
        <v>46095</v>
      </c>
      <c r="AA1359" s="41">
        <f>IF('query (10)'!Y1359="","",'query (10)'!Y1359)</f>
        <v>46095</v>
      </c>
      <c r="AB1359" s="41">
        <f>IF('query (10)'!Z1359="","",'query (10)'!Z1359)</f>
        <v>46275</v>
      </c>
      <c r="AC1359" s="38" t="str">
        <f>IF(OR('query (10)'!AA1359="",COUNTIF(Cleaning_Rules!$A$21:$A$26,TRIM('query (10)'!AA1359))&gt;0),"",TRIM('query (10)'!AA1359))</f>
        <v/>
      </c>
      <c r="AD1359" s="38" t="str">
        <f>IF('query (10)'!AB1359="","",TRIM(IFERROR(_xlfn.TEXTBEFORE('query (10)'!AB1359,"("),'query (10)'!AB1359)))</f>
        <v>เริ่มซ่อมงาน PM แล้ว รับผิดชอบโดย JAKKAPAT KHOTSOMBAT</v>
      </c>
      <c r="AE1359" s="38" t="str">
        <f>IFERROR(LOWER(TRIM(_xlfn.TEXTBEFORE(_xlfn.TEXTAFTER('query (10)'!AB1359,"("),")"))),"")</f>
        <v>jakkapat@nsk.com</v>
      </c>
      <c r="AF1359" s="38" t="str">
        <f>IF('query (10)'!AD1359="","",TRIM('query (10)'!AD1359))</f>
        <v>คุณานนต์ ปารวัณวงศ์</v>
      </c>
      <c r="AG1359" s="38" t="str">
        <f>IF('query (10)'!AE1359="","",TRIM('query (10)'!AE1359))</f>
        <v>จักรภัทร โคตรสมบัติ</v>
      </c>
      <c r="AH1359" s="38" t="str">
        <f>IF('query (10)'!AF1359="","",IFERROR(VALUE('query (10)'!AF1359),""))</f>
        <v/>
      </c>
      <c r="AI1359" s="38" t="str">
        <f>IF('query (10)'!AG1359="","",TRIM('query (10)'!AG1359))</f>
        <v/>
      </c>
      <c r="AJ1359" s="38" t="str">
        <f>IF('query (10)'!AH1359="","",IFERROR(VALUE('query (10)'!AH1359),""))</f>
        <v/>
      </c>
      <c r="AK1359" s="38" t="str">
        <f>IF('query (10)'!AI1359="","",TRIM('query (10)'!AI1359))</f>
        <v/>
      </c>
      <c r="AL1359" s="42">
        <f t="shared" si="105"/>
        <v>2026</v>
      </c>
      <c r="AM1359" s="42" t="str">
        <f t="shared" si="106"/>
        <v>2026-03</v>
      </c>
      <c r="AN1359" s="42" t="str">
        <f t="shared" ca="1" si="107"/>
        <v/>
      </c>
      <c r="AO1359" s="42" t="str">
        <f t="shared" si="108"/>
        <v>GR-265 | OUTER RING RACEWAY GRINDING MACHINE | KWD2 | OIL MIST | Time-based Maintenance | Mechanical | Cleaning | Medium | Cleaning oil mist ventury to PM 6 Month Cycle | เริ่มซ่อมงาน PM แล้ว รับผิดชอบโดย JAKKAPAT KHOTSOMBAT | จักรภัทร โคตรสมบัติ</v>
      </c>
      <c r="AP1359" s="42" t="str">
        <f>_xlfn.TEXTJOIN("; ",TRUE,IF(COUNTA('query (10)'!A1359:AK1359)&lt;=6,"NEAR_EMPTY_ROW",""),IF($K1359="","MISSING_STATUS",""),IF(AND($K1359="เสร็จสิ้น",$Z1359=""),"DONE_NO_ACTUAL_DATE",""),IF(AND($I1359="Condition-based Maintenance",$AH1359=""),"CBM_NO_MEASUREMENT",""),IF(OR($X1359="",$X1359=0),"INVALID_PERIOD",""),IF(AND($AA1359&lt;&gt;"",$AB1359&lt;&gt;"",$AB1359&lt;$AA1359),"DATE_SEQUENCE_ERROR",""),IF(AND($AB1359&lt;&gt;"",$AB1359&gt;DATE(2030,12,31)),"DATE_OUTLIER",""),IF($C1359="","MISSING_QRCODE",""),IF($J1359="UNKNOWN","UNKNOWN_PM_TYPE",""),IF($L1359="UNKNOWN","UNKNOWN_STATUS",""))</f>
        <v/>
      </c>
      <c r="AQ1359" s="42" t="str">
        <f t="shared" si="109"/>
        <v>NO</v>
      </c>
    </row>
    <row r="1360" spans="1:43" x14ac:dyDescent="0.3">
      <c r="A1360" s="38">
        <f>IF('query (10)'!A1360="","",'query (10)'!A1360)</f>
        <v>1548</v>
      </c>
      <c r="B1360" s="38">
        <f>IF('query (10)'!B1360="","",'query (10)'!B1360)</f>
        <v>18778</v>
      </c>
      <c r="C1360" s="38" t="str">
        <f>TRIM(UPPER('query (10)'!M1360))</f>
        <v>GR-250</v>
      </c>
      <c r="D1360" s="38" t="str">
        <f>TRIM(UPPER(IFERROR(_xlfn.TEXTBEFORE('query (10)'!L1360,"("),'query (10)'!L1360)))</f>
        <v>INNER RING RACEWAY GRINDING MACHINE</v>
      </c>
      <c r="E1360" s="38" t="str">
        <f>IFERROR(TRIM(UPPER(_xlfn.TEXTBEFORE(_xlfn.TEXTAFTER('query (10)'!L1360,"("),")"))),"")</f>
        <v/>
      </c>
      <c r="F1360" s="38" t="str">
        <f>TRIM('query (10)'!K1360)</f>
        <v>KWD2</v>
      </c>
      <c r="G1360" s="38" t="str">
        <f>IF('query (10)'!J1360="","",'query (10)'!J1360)</f>
        <v>Oil mist</v>
      </c>
      <c r="H1360" s="38" t="str">
        <f>TRIM(UPPER('query (10)'!J1360))</f>
        <v>OIL MIST</v>
      </c>
      <c r="I1360" s="38" t="str">
        <f>IF('query (10)'!F1360="","",'query (10)'!F1360)</f>
        <v>Time-based Maintenance</v>
      </c>
      <c r="J1360" s="38" t="str">
        <f>IF('query (10)'!F1360="","",IFERROR(INDEX(Cleaning_Rules!$B$14:$B$17,MATCH(TRIM('query (10)'!F1360),Cleaning_Rules!$A$14:$A$17,0)),"UNKNOWN"))</f>
        <v>TBM</v>
      </c>
      <c r="K1360" s="38" t="str">
        <f>IF('query (10)'!G1360="","",'query (10)'!G1360)</f>
        <v>เสร็จสิ้น</v>
      </c>
      <c r="L1360" s="38" t="str">
        <f>IF('query (10)'!G1360="","MISSING",IFERROR(INDEX(Cleaning_Rules!$B$5:$B$10,MATCH(TRIM('query (10)'!G1360),Cleaning_Rules!$A$5:$A$10,0)),"UNKNOWN"))</f>
        <v>COMPLETED</v>
      </c>
      <c r="M1360" s="38" t="str">
        <f>IF('query (10)'!I1360="","",'query (10)'!I1360)</f>
        <v>Mechanical</v>
      </c>
      <c r="N1360" s="38" t="str">
        <f>IF('query (10)'!O1360="","",'query (10)'!O1360)</f>
        <v>Cleaning</v>
      </c>
      <c r="O1360" s="38" t="str">
        <f>IF('query (10)'!P1360="","",'query (10)'!P1360)</f>
        <v>Medium</v>
      </c>
      <c r="P1360" s="38" t="str">
        <f>IF('query (10)'!N1360="","",'query (10)'!N1360)</f>
        <v>Cleaning oil mist ventury to PM 6 Month Cycle</v>
      </c>
      <c r="Q1360" s="38" t="str">
        <f>TRIM('query (10)'!N1360)</f>
        <v>Cleaning oil mist ventury to PM 6 Month Cycle</v>
      </c>
      <c r="R1360" s="38" t="str">
        <f>TRIM(UPPER('query (10)'!R1360))</f>
        <v/>
      </c>
      <c r="S1360" s="38" t="str">
        <f>TRIM(UPPER('query (10)'!S1360))</f>
        <v/>
      </c>
      <c r="T1360" s="38" t="str">
        <f>IF('query (10)'!Q1360="","",TRIM(UPPER('query (10)'!Q1360)))</f>
        <v/>
      </c>
      <c r="U1360" s="38" t="str">
        <f>IF('query (10)'!T1360="","",'query (10)'!T1360)</f>
        <v/>
      </c>
      <c r="V1360" s="39" t="str">
        <f>IF('query (10)'!T1360="","",IFERROR(VALUE('query (10)'!T1360),""))</f>
        <v/>
      </c>
      <c r="W1360" s="40">
        <f>IF('query (10)'!U1360="","",'query (10)'!U1360)</f>
        <v>0</v>
      </c>
      <c r="X1360" s="39">
        <f>IF('query (10)'!V1360="","",'query (10)'!V1360)</f>
        <v>180</v>
      </c>
      <c r="Y1360" s="41">
        <f>IF('query (10)'!W1360="","",'query (10)'!W1360)</f>
        <v>46083</v>
      </c>
      <c r="Z1360" s="41">
        <f>IF('query (10)'!X1360="","",'query (10)'!X1360)</f>
        <v>46095</v>
      </c>
      <c r="AA1360" s="41">
        <f>IF('query (10)'!Y1360="","",'query (10)'!Y1360)</f>
        <v>46095</v>
      </c>
      <c r="AB1360" s="41">
        <f>IF('query (10)'!Z1360="","",'query (10)'!Z1360)</f>
        <v>46275</v>
      </c>
      <c r="AC1360" s="38" t="str">
        <f>IF(OR('query (10)'!AA1360="",COUNTIF(Cleaning_Rules!$A$21:$A$26,TRIM('query (10)'!AA1360))&gt;0),"",TRIM('query (10)'!AA1360))</f>
        <v/>
      </c>
      <c r="AD1360" s="38" t="str">
        <f>IF('query (10)'!AB1360="","",TRIM(IFERROR(_xlfn.TEXTBEFORE('query (10)'!AB1360,"("),'query (10)'!AB1360)))</f>
        <v>เริ่มซ่อมงาน PM แล้ว รับผิดชอบโดย JAKKAPAT KHOTSOMBAT</v>
      </c>
      <c r="AE1360" s="38" t="str">
        <f>IFERROR(LOWER(TRIM(_xlfn.TEXTBEFORE(_xlfn.TEXTAFTER('query (10)'!AB1360,"("),")"))),"")</f>
        <v>jakkapat@nsk.com</v>
      </c>
      <c r="AF1360" s="38" t="str">
        <f>IF('query (10)'!AD1360="","",TRIM('query (10)'!AD1360))</f>
        <v>คุณานนต์ ปารวัณวงศ์</v>
      </c>
      <c r="AG1360" s="38" t="str">
        <f>IF('query (10)'!AE1360="","",TRIM('query (10)'!AE1360))</f>
        <v>จักรภัทร โคตรสมบัติ</v>
      </c>
      <c r="AH1360" s="38" t="str">
        <f>IF('query (10)'!AF1360="","",IFERROR(VALUE('query (10)'!AF1360),""))</f>
        <v/>
      </c>
      <c r="AI1360" s="38" t="str">
        <f>IF('query (10)'!AG1360="","",TRIM('query (10)'!AG1360))</f>
        <v/>
      </c>
      <c r="AJ1360" s="38" t="str">
        <f>IF('query (10)'!AH1360="","",IFERROR(VALUE('query (10)'!AH1360),""))</f>
        <v/>
      </c>
      <c r="AK1360" s="38" t="str">
        <f>IF('query (10)'!AI1360="","",TRIM('query (10)'!AI1360))</f>
        <v/>
      </c>
      <c r="AL1360" s="42">
        <f t="shared" si="105"/>
        <v>2026</v>
      </c>
      <c r="AM1360" s="42" t="str">
        <f t="shared" si="106"/>
        <v>2026-03</v>
      </c>
      <c r="AN1360" s="42" t="str">
        <f t="shared" ca="1" si="107"/>
        <v/>
      </c>
      <c r="AO1360" s="42" t="str">
        <f t="shared" si="108"/>
        <v>GR-250 | INNER RING RACEWAY GRINDING MACHINE | KWD2 | OIL MIST | Time-based Maintenance | Mechanical | Cleaning | Medium | Cleaning oil mist ventury to PM 6 Month Cycle | เริ่มซ่อมงาน PM แล้ว รับผิดชอบโดย JAKKAPAT KHOTSOMBAT | จักรภัทร โคตรสมบัติ</v>
      </c>
      <c r="AP1360" s="42" t="str">
        <f>_xlfn.TEXTJOIN("; ",TRUE,IF(COUNTA('query (10)'!A1360:AK1360)&lt;=6,"NEAR_EMPTY_ROW",""),IF($K1360="","MISSING_STATUS",""),IF(AND($K1360="เสร็จสิ้น",$Z1360=""),"DONE_NO_ACTUAL_DATE",""),IF(AND($I1360="Condition-based Maintenance",$AH1360=""),"CBM_NO_MEASUREMENT",""),IF(OR($X1360="",$X1360=0),"INVALID_PERIOD",""),IF(AND($AA1360&lt;&gt;"",$AB1360&lt;&gt;"",$AB1360&lt;$AA1360),"DATE_SEQUENCE_ERROR",""),IF(AND($AB1360&lt;&gt;"",$AB1360&gt;DATE(2030,12,31)),"DATE_OUTLIER",""),IF($C1360="","MISSING_QRCODE",""),IF($J1360="UNKNOWN","UNKNOWN_PM_TYPE",""),IF($L1360="UNKNOWN","UNKNOWN_STATUS",""))</f>
        <v/>
      </c>
      <c r="AQ1360" s="42" t="str">
        <f t="shared" si="109"/>
        <v>NO</v>
      </c>
    </row>
    <row r="1361" spans="1:43" x14ac:dyDescent="0.3">
      <c r="A1361" s="38">
        <f>IF('query (10)'!A1361="","",'query (10)'!A1361)</f>
        <v>1549</v>
      </c>
      <c r="B1361" s="38">
        <f>IF('query (10)'!B1361="","",'query (10)'!B1361)</f>
        <v>18780</v>
      </c>
      <c r="C1361" s="38" t="str">
        <f>TRIM(UPPER('query (10)'!M1361))</f>
        <v>GR-253</v>
      </c>
      <c r="D1361" s="38" t="str">
        <f>TRIM(UPPER(IFERROR(_xlfn.TEXTBEFORE('query (10)'!L1361,"("),'query (10)'!L1361)))</f>
        <v>INNER RING RIB GRINDING MACHINE</v>
      </c>
      <c r="E1361" s="38" t="str">
        <f>IFERROR(TRIM(UPPER(_xlfn.TEXTBEFORE(_xlfn.TEXTAFTER('query (10)'!L1361,"("),")"))),"")</f>
        <v/>
      </c>
      <c r="F1361" s="38" t="str">
        <f>TRIM('query (10)'!K1361)</f>
        <v>KWD2</v>
      </c>
      <c r="G1361" s="38" t="str">
        <f>IF('query (10)'!J1361="","",'query (10)'!J1361)</f>
        <v>Oil mist</v>
      </c>
      <c r="H1361" s="38" t="str">
        <f>TRIM(UPPER('query (10)'!J1361))</f>
        <v>OIL MIST</v>
      </c>
      <c r="I1361" s="38" t="str">
        <f>IF('query (10)'!F1361="","",'query (10)'!F1361)</f>
        <v>Time-based Maintenance</v>
      </c>
      <c r="J1361" s="38" t="str">
        <f>IF('query (10)'!F1361="","",IFERROR(INDEX(Cleaning_Rules!$B$14:$B$17,MATCH(TRIM('query (10)'!F1361),Cleaning_Rules!$A$14:$A$17,0)),"UNKNOWN"))</f>
        <v>TBM</v>
      </c>
      <c r="K1361" s="38" t="str">
        <f>IF('query (10)'!G1361="","",'query (10)'!G1361)</f>
        <v>เสร็จสิ้น</v>
      </c>
      <c r="L1361" s="38" t="str">
        <f>IF('query (10)'!G1361="","MISSING",IFERROR(INDEX(Cleaning_Rules!$B$5:$B$10,MATCH(TRIM('query (10)'!G1361),Cleaning_Rules!$A$5:$A$10,0)),"UNKNOWN"))</f>
        <v>COMPLETED</v>
      </c>
      <c r="M1361" s="38" t="str">
        <f>IF('query (10)'!I1361="","",'query (10)'!I1361)</f>
        <v>Mechanical</v>
      </c>
      <c r="N1361" s="38" t="str">
        <f>IF('query (10)'!O1361="","",'query (10)'!O1361)</f>
        <v>Cleaning</v>
      </c>
      <c r="O1361" s="38" t="str">
        <f>IF('query (10)'!P1361="","",'query (10)'!P1361)</f>
        <v>Medium</v>
      </c>
      <c r="P1361" s="38" t="str">
        <f>IF('query (10)'!N1361="","",'query (10)'!N1361)</f>
        <v>Cleaning oil mist ventury to PM 6 Month Cycle</v>
      </c>
      <c r="Q1361" s="38" t="str">
        <f>TRIM('query (10)'!N1361)</f>
        <v>Cleaning oil mist ventury to PM 6 Month Cycle</v>
      </c>
      <c r="R1361" s="38" t="str">
        <f>TRIM(UPPER('query (10)'!R1361))</f>
        <v/>
      </c>
      <c r="S1361" s="38" t="str">
        <f>TRIM(UPPER('query (10)'!S1361))</f>
        <v/>
      </c>
      <c r="T1361" s="38" t="str">
        <f>IF('query (10)'!Q1361="","",TRIM(UPPER('query (10)'!Q1361)))</f>
        <v/>
      </c>
      <c r="U1361" s="38" t="str">
        <f>IF('query (10)'!T1361="","",'query (10)'!T1361)</f>
        <v/>
      </c>
      <c r="V1361" s="39" t="str">
        <f>IF('query (10)'!T1361="","",IFERROR(VALUE('query (10)'!T1361),""))</f>
        <v/>
      </c>
      <c r="W1361" s="40">
        <f>IF('query (10)'!U1361="","",'query (10)'!U1361)</f>
        <v>0</v>
      </c>
      <c r="X1361" s="39">
        <f>IF('query (10)'!V1361="","",'query (10)'!V1361)</f>
        <v>180</v>
      </c>
      <c r="Y1361" s="41">
        <f>IF('query (10)'!W1361="","",'query (10)'!W1361)</f>
        <v>46083</v>
      </c>
      <c r="Z1361" s="41">
        <f>IF('query (10)'!X1361="","",'query (10)'!X1361)</f>
        <v>46095</v>
      </c>
      <c r="AA1361" s="41">
        <f>IF('query (10)'!Y1361="","",'query (10)'!Y1361)</f>
        <v>46095</v>
      </c>
      <c r="AB1361" s="41">
        <f>IF('query (10)'!Z1361="","",'query (10)'!Z1361)</f>
        <v>46275</v>
      </c>
      <c r="AC1361" s="38" t="str">
        <f>IF(OR('query (10)'!AA1361="",COUNTIF(Cleaning_Rules!$A$21:$A$26,TRIM('query (10)'!AA1361))&gt;0),"",TRIM('query (10)'!AA1361))</f>
        <v/>
      </c>
      <c r="AD1361" s="38" t="str">
        <f>IF('query (10)'!AB1361="","",TRIM(IFERROR(_xlfn.TEXTBEFORE('query (10)'!AB1361,"("),'query (10)'!AB1361)))</f>
        <v>เริ่มซ่อมงาน PM แล้ว รับผิดชอบโดย JAKKAPAT KHOTSOMBAT</v>
      </c>
      <c r="AE1361" s="38" t="str">
        <f>IFERROR(LOWER(TRIM(_xlfn.TEXTBEFORE(_xlfn.TEXTAFTER('query (10)'!AB1361,"("),")"))),"")</f>
        <v>jakkapat@nsk.com</v>
      </c>
      <c r="AF1361" s="38" t="str">
        <f>IF('query (10)'!AD1361="","",TRIM('query (10)'!AD1361))</f>
        <v>คุณานนต์ ปารวัณวงศ์</v>
      </c>
      <c r="AG1361" s="38" t="str">
        <f>IF('query (10)'!AE1361="","",TRIM('query (10)'!AE1361))</f>
        <v>จักรภัทร โคตรสมบัติ</v>
      </c>
      <c r="AH1361" s="38" t="str">
        <f>IF('query (10)'!AF1361="","",IFERROR(VALUE('query (10)'!AF1361),""))</f>
        <v/>
      </c>
      <c r="AI1361" s="38" t="str">
        <f>IF('query (10)'!AG1361="","",TRIM('query (10)'!AG1361))</f>
        <v/>
      </c>
      <c r="AJ1361" s="38" t="str">
        <f>IF('query (10)'!AH1361="","",IFERROR(VALUE('query (10)'!AH1361),""))</f>
        <v/>
      </c>
      <c r="AK1361" s="38" t="str">
        <f>IF('query (10)'!AI1361="","",TRIM('query (10)'!AI1361))</f>
        <v/>
      </c>
      <c r="AL1361" s="42">
        <f t="shared" si="105"/>
        <v>2026</v>
      </c>
      <c r="AM1361" s="42" t="str">
        <f t="shared" si="106"/>
        <v>2026-03</v>
      </c>
      <c r="AN1361" s="42" t="str">
        <f t="shared" ca="1" si="107"/>
        <v/>
      </c>
      <c r="AO1361" s="42" t="str">
        <f t="shared" si="108"/>
        <v>GR-253 | INNER RING RIB GRINDING MACHINE | KWD2 | OIL MIST | Time-based Maintenance | Mechanical | Cleaning | Medium | Cleaning oil mist ventury to PM 6 Month Cycle | เริ่มซ่อมงาน PM แล้ว รับผิดชอบโดย JAKKAPAT KHOTSOMBAT | จักรภัทร โคตรสมบัติ</v>
      </c>
      <c r="AP1361" s="42" t="str">
        <f>_xlfn.TEXTJOIN("; ",TRUE,IF(COUNTA('query (10)'!A1361:AK1361)&lt;=6,"NEAR_EMPTY_ROW",""),IF($K1361="","MISSING_STATUS",""),IF(AND($K1361="เสร็จสิ้น",$Z1361=""),"DONE_NO_ACTUAL_DATE",""),IF(AND($I1361="Condition-based Maintenance",$AH1361=""),"CBM_NO_MEASUREMENT",""),IF(OR($X1361="",$X1361=0),"INVALID_PERIOD",""),IF(AND($AA1361&lt;&gt;"",$AB1361&lt;&gt;"",$AB1361&lt;$AA1361),"DATE_SEQUENCE_ERROR",""),IF(AND($AB1361&lt;&gt;"",$AB1361&gt;DATE(2030,12,31)),"DATE_OUTLIER",""),IF($C1361="","MISSING_QRCODE",""),IF($J1361="UNKNOWN","UNKNOWN_PM_TYPE",""),IF($L1361="UNKNOWN","UNKNOWN_STATUS",""))</f>
        <v/>
      </c>
      <c r="AQ1361" s="42" t="str">
        <f t="shared" si="109"/>
        <v>NO</v>
      </c>
    </row>
    <row r="1362" spans="1:43" x14ac:dyDescent="0.3">
      <c r="A1362" s="38">
        <f>IF('query (10)'!A1362="","",'query (10)'!A1362)</f>
        <v>1550</v>
      </c>
      <c r="B1362" s="38">
        <f>IF('query (10)'!B1362="","",'query (10)'!B1362)</f>
        <v>18781</v>
      </c>
      <c r="C1362" s="38" t="str">
        <f>TRIM(UPPER('query (10)'!M1362))</f>
        <v>GR-254</v>
      </c>
      <c r="D1362" s="38" t="str">
        <f>TRIM(UPPER(IFERROR(_xlfn.TEXTBEFORE('query (10)'!L1362,"("),'query (10)'!L1362)))</f>
        <v>INNER RING BORE GRINDING MACHINE</v>
      </c>
      <c r="E1362" s="38" t="str">
        <f>IFERROR(TRIM(UPPER(_xlfn.TEXTBEFORE(_xlfn.TEXTAFTER('query (10)'!L1362,"("),")"))),"")</f>
        <v/>
      </c>
      <c r="F1362" s="38" t="str">
        <f>TRIM('query (10)'!K1362)</f>
        <v>KWD2</v>
      </c>
      <c r="G1362" s="38" t="str">
        <f>IF('query (10)'!J1362="","",'query (10)'!J1362)</f>
        <v>Oil mist</v>
      </c>
      <c r="H1362" s="38" t="str">
        <f>TRIM(UPPER('query (10)'!J1362))</f>
        <v>OIL MIST</v>
      </c>
      <c r="I1362" s="38" t="str">
        <f>IF('query (10)'!F1362="","",'query (10)'!F1362)</f>
        <v>Time-based Maintenance</v>
      </c>
      <c r="J1362" s="38" t="str">
        <f>IF('query (10)'!F1362="","",IFERROR(INDEX(Cleaning_Rules!$B$14:$B$17,MATCH(TRIM('query (10)'!F1362),Cleaning_Rules!$A$14:$A$17,0)),"UNKNOWN"))</f>
        <v>TBM</v>
      </c>
      <c r="K1362" s="38" t="str">
        <f>IF('query (10)'!G1362="","",'query (10)'!G1362)</f>
        <v>เสร็จสิ้น</v>
      </c>
      <c r="L1362" s="38" t="str">
        <f>IF('query (10)'!G1362="","MISSING",IFERROR(INDEX(Cleaning_Rules!$B$5:$B$10,MATCH(TRIM('query (10)'!G1362),Cleaning_Rules!$A$5:$A$10,0)),"UNKNOWN"))</f>
        <v>COMPLETED</v>
      </c>
      <c r="M1362" s="38" t="str">
        <f>IF('query (10)'!I1362="","",'query (10)'!I1362)</f>
        <v>Mechanical</v>
      </c>
      <c r="N1362" s="38" t="str">
        <f>IF('query (10)'!O1362="","",'query (10)'!O1362)</f>
        <v>Cleaning</v>
      </c>
      <c r="O1362" s="38" t="str">
        <f>IF('query (10)'!P1362="","",'query (10)'!P1362)</f>
        <v>Medium</v>
      </c>
      <c r="P1362" s="38" t="str">
        <f>IF('query (10)'!N1362="","",'query (10)'!N1362)</f>
        <v>Cleaning oil mist ventury to PM 6 Month Cycle</v>
      </c>
      <c r="Q1362" s="38" t="str">
        <f>TRIM('query (10)'!N1362)</f>
        <v>Cleaning oil mist ventury to PM 6 Month Cycle</v>
      </c>
      <c r="R1362" s="38" t="str">
        <f>TRIM(UPPER('query (10)'!R1362))</f>
        <v/>
      </c>
      <c r="S1362" s="38" t="str">
        <f>TRIM(UPPER('query (10)'!S1362))</f>
        <v/>
      </c>
      <c r="T1362" s="38" t="str">
        <f>IF('query (10)'!Q1362="","",TRIM(UPPER('query (10)'!Q1362)))</f>
        <v/>
      </c>
      <c r="U1362" s="38" t="str">
        <f>IF('query (10)'!T1362="","",'query (10)'!T1362)</f>
        <v/>
      </c>
      <c r="V1362" s="39" t="str">
        <f>IF('query (10)'!T1362="","",IFERROR(VALUE('query (10)'!T1362),""))</f>
        <v/>
      </c>
      <c r="W1362" s="40">
        <f>IF('query (10)'!U1362="","",'query (10)'!U1362)</f>
        <v>0</v>
      </c>
      <c r="X1362" s="39">
        <f>IF('query (10)'!V1362="","",'query (10)'!V1362)</f>
        <v>180</v>
      </c>
      <c r="Y1362" s="41">
        <f>IF('query (10)'!W1362="","",'query (10)'!W1362)</f>
        <v>46083</v>
      </c>
      <c r="Z1362" s="41">
        <f>IF('query (10)'!X1362="","",'query (10)'!X1362)</f>
        <v>46095</v>
      </c>
      <c r="AA1362" s="41">
        <f>IF('query (10)'!Y1362="","",'query (10)'!Y1362)</f>
        <v>46095</v>
      </c>
      <c r="AB1362" s="41">
        <f>IF('query (10)'!Z1362="","",'query (10)'!Z1362)</f>
        <v>46275</v>
      </c>
      <c r="AC1362" s="38" t="str">
        <f>IF(OR('query (10)'!AA1362="",COUNTIF(Cleaning_Rules!$A$21:$A$26,TRIM('query (10)'!AA1362))&gt;0),"",TRIM('query (10)'!AA1362))</f>
        <v/>
      </c>
      <c r="AD1362" s="38" t="str">
        <f>IF('query (10)'!AB1362="","",TRIM(IFERROR(_xlfn.TEXTBEFORE('query (10)'!AB1362,"("),'query (10)'!AB1362)))</f>
        <v>เริ่มซ่อมงาน PM แล้ว รับผิดชอบโดย JAKKAPAT KHOTSOMBAT</v>
      </c>
      <c r="AE1362" s="38" t="str">
        <f>IFERROR(LOWER(TRIM(_xlfn.TEXTBEFORE(_xlfn.TEXTAFTER('query (10)'!AB1362,"("),")"))),"")</f>
        <v>jakkapat@nsk.com</v>
      </c>
      <c r="AF1362" s="38" t="str">
        <f>IF('query (10)'!AD1362="","",TRIM('query (10)'!AD1362))</f>
        <v>คุณานนต์ ปารวัณวงศ์</v>
      </c>
      <c r="AG1362" s="38" t="str">
        <f>IF('query (10)'!AE1362="","",TRIM('query (10)'!AE1362))</f>
        <v>จักรภัทร โคตรสมบัติ</v>
      </c>
      <c r="AH1362" s="38" t="str">
        <f>IF('query (10)'!AF1362="","",IFERROR(VALUE('query (10)'!AF1362),""))</f>
        <v/>
      </c>
      <c r="AI1362" s="38" t="str">
        <f>IF('query (10)'!AG1362="","",TRIM('query (10)'!AG1362))</f>
        <v/>
      </c>
      <c r="AJ1362" s="38" t="str">
        <f>IF('query (10)'!AH1362="","",IFERROR(VALUE('query (10)'!AH1362),""))</f>
        <v/>
      </c>
      <c r="AK1362" s="38" t="str">
        <f>IF('query (10)'!AI1362="","",TRIM('query (10)'!AI1362))</f>
        <v/>
      </c>
      <c r="AL1362" s="42">
        <f t="shared" si="105"/>
        <v>2026</v>
      </c>
      <c r="AM1362" s="42" t="str">
        <f t="shared" si="106"/>
        <v>2026-03</v>
      </c>
      <c r="AN1362" s="42" t="str">
        <f t="shared" ca="1" si="107"/>
        <v/>
      </c>
      <c r="AO1362" s="42" t="str">
        <f t="shared" si="108"/>
        <v>GR-254 | INNER RING BORE GRINDING MACHINE | KWD2 | OIL MIST | Time-based Maintenance | Mechanical | Cleaning | Medium | Cleaning oil mist ventury to PM 6 Month Cycle | เริ่มซ่อมงาน PM แล้ว รับผิดชอบโดย JAKKAPAT KHOTSOMBAT | จักรภัทร โคตรสมบัติ</v>
      </c>
      <c r="AP1362" s="42" t="str">
        <f>_xlfn.TEXTJOIN("; ",TRUE,IF(COUNTA('query (10)'!A1362:AK1362)&lt;=6,"NEAR_EMPTY_ROW",""),IF($K1362="","MISSING_STATUS",""),IF(AND($K1362="เสร็จสิ้น",$Z1362=""),"DONE_NO_ACTUAL_DATE",""),IF(AND($I1362="Condition-based Maintenance",$AH1362=""),"CBM_NO_MEASUREMENT",""),IF(OR($X1362="",$X1362=0),"INVALID_PERIOD",""),IF(AND($AA1362&lt;&gt;"",$AB1362&lt;&gt;"",$AB1362&lt;$AA1362),"DATE_SEQUENCE_ERROR",""),IF(AND($AB1362&lt;&gt;"",$AB1362&gt;DATE(2030,12,31)),"DATE_OUTLIER",""),IF($C1362="","MISSING_QRCODE",""),IF($J1362="UNKNOWN","UNKNOWN_PM_TYPE",""),IF($L1362="UNKNOWN","UNKNOWN_STATUS",""))</f>
        <v/>
      </c>
      <c r="AQ1362" s="42" t="str">
        <f t="shared" si="109"/>
        <v>NO</v>
      </c>
    </row>
    <row r="1363" spans="1:43" x14ac:dyDescent="0.3">
      <c r="A1363" s="38">
        <f>IF('query (10)'!A1363="","",'query (10)'!A1363)</f>
        <v>1551</v>
      </c>
      <c r="B1363" s="38">
        <f>IF('query (10)'!B1363="","",'query (10)'!B1363)</f>
        <v>18612</v>
      </c>
      <c r="C1363" s="38" t="str">
        <f>TRIM(UPPER('query (10)'!M1363))</f>
        <v>CH-637</v>
      </c>
      <c r="D1363" s="38" t="str">
        <f>TRIM(UPPER(IFERROR(_xlfn.TEXTBEFORE('query (10)'!L1363,"("),'query (10)'!L1363)))</f>
        <v>AUTO RADIAL CLEARANCE M/C</v>
      </c>
      <c r="E1363" s="38" t="str">
        <f>IFERROR(TRIM(UPPER(_xlfn.TEXTBEFORE(_xlfn.TEXTAFTER('query (10)'!L1363,"("),")"))),"")</f>
        <v/>
      </c>
      <c r="F1363" s="38" t="str">
        <f>TRIM('query (10)'!K1363)</f>
        <v>MCB3</v>
      </c>
      <c r="G1363" s="38" t="str">
        <f>IF('query (10)'!J1363="","",'query (10)'!J1363)</f>
        <v>Vibrator</v>
      </c>
      <c r="H1363" s="38" t="str">
        <f>TRIM(UPPER('query (10)'!J1363))</f>
        <v>VIBRATOR</v>
      </c>
      <c r="I1363" s="38" t="str">
        <f>IF('query (10)'!F1363="","",'query (10)'!F1363)</f>
        <v>Time-based Maintenance</v>
      </c>
      <c r="J1363" s="38" t="str">
        <f>IF('query (10)'!F1363="","",IFERROR(INDEX(Cleaning_Rules!$B$14:$B$17,MATCH(TRIM('query (10)'!F1363),Cleaning_Rules!$A$14:$A$17,0)),"UNKNOWN"))</f>
        <v>TBM</v>
      </c>
      <c r="K1363" s="38" t="str">
        <f>IF('query (10)'!G1363="","",'query (10)'!G1363)</f>
        <v>เสร็จสิ้น</v>
      </c>
      <c r="L1363" s="38" t="str">
        <f>IF('query (10)'!G1363="","MISSING",IFERROR(INDEX(Cleaning_Rules!$B$5:$B$10,MATCH(TRIM('query (10)'!G1363),Cleaning_Rules!$A$5:$A$10,0)),"UNKNOWN"))</f>
        <v>COMPLETED</v>
      </c>
      <c r="M1363" s="38" t="str">
        <f>IF('query (10)'!I1363="","",'query (10)'!I1363)</f>
        <v>Mechanical</v>
      </c>
      <c r="N1363" s="38" t="str">
        <f>IF('query (10)'!O1363="","",'query (10)'!O1363)</f>
        <v>Part Change</v>
      </c>
      <c r="O1363" s="38" t="str">
        <f>IF('query (10)'!P1363="","",'query (10)'!P1363)</f>
        <v>Medium</v>
      </c>
      <c r="P1363" s="38" t="str">
        <f>IF('query (10)'!N1363="","",'query (10)'!N1363)</f>
        <v>Change vibrator air L,R to cycle pm 1Y.</v>
      </c>
      <c r="Q1363" s="38" t="str">
        <f>TRIM('query (10)'!N1363)</f>
        <v>Change vibrator air L,R to cycle pm 1Y.</v>
      </c>
      <c r="R1363" s="38" t="str">
        <f>TRIM(UPPER('query (10)'!R1363))</f>
        <v>VIBRATOR</v>
      </c>
      <c r="S1363" s="38" t="str">
        <f>TRIM(UPPER('query (10)'!S1363))</f>
        <v/>
      </c>
      <c r="T1363" s="38" t="str">
        <f>IF('query (10)'!Q1363="","",TRIM(UPPER('query (10)'!Q1363)))</f>
        <v/>
      </c>
      <c r="U1363" s="38" t="str">
        <f>IF('query (10)'!T1363="","",'query (10)'!T1363)</f>
        <v/>
      </c>
      <c r="V1363" s="39" t="str">
        <f>IF('query (10)'!T1363="","",IFERROR(VALUE('query (10)'!T1363),""))</f>
        <v/>
      </c>
      <c r="W1363" s="40">
        <f>IF('query (10)'!U1363="","",'query (10)'!U1363)</f>
        <v>0</v>
      </c>
      <c r="X1363" s="39">
        <f>IF('query (10)'!V1363="","",'query (10)'!V1363)</f>
        <v>365</v>
      </c>
      <c r="Y1363" s="41">
        <f>IF('query (10)'!W1363="","",'query (10)'!W1363)</f>
        <v>46077</v>
      </c>
      <c r="Z1363" s="41">
        <f>IF('query (10)'!X1363="","",'query (10)'!X1363)</f>
        <v>46087</v>
      </c>
      <c r="AA1363" s="41">
        <f>IF('query (10)'!Y1363="","",'query (10)'!Y1363)</f>
        <v>46087</v>
      </c>
      <c r="AB1363" s="41">
        <f>IF('query (10)'!Z1363="","",'query (10)'!Z1363)</f>
        <v>46452</v>
      </c>
      <c r="AC1363" s="38" t="str">
        <f>IF(OR('query (10)'!AA1363="",COUNTIF(Cleaning_Rules!$A$21:$A$26,TRIM('query (10)'!AA1363))&gt;0),"",TRIM('query (10)'!AA1363))</f>
        <v/>
      </c>
      <c r="AD1363" s="38" t="str">
        <f>IF('query (10)'!AB1363="","",TRIM(IFERROR(_xlfn.TEXTBEFORE('query (10)'!AB1363,"("),'query (10)'!AB1363)))</f>
        <v>เริ่มซ่อมงาน PM แล้ว รับผิดชอบโดย KUNANON PARAWANWONG</v>
      </c>
      <c r="AE1363" s="38" t="str">
        <f>IFERROR(LOWER(TRIM(_xlfn.TEXTBEFORE(_xlfn.TEXTAFTER('query (10)'!AB1363,"("),")"))),"")</f>
        <v>parawanwong-k-3161@nsk.com</v>
      </c>
      <c r="AF1363" s="38" t="str">
        <f>IF('query (10)'!AD1363="","",TRIM('query (10)'!AD1363))</f>
        <v>เจษฎา ผิวบาง</v>
      </c>
      <c r="AG1363" s="38" t="str">
        <f>IF('query (10)'!AE1363="","",TRIM('query (10)'!AE1363))</f>
        <v>คุณานนต์ ปารวัณวงศ์</v>
      </c>
      <c r="AH1363" s="38" t="str">
        <f>IF('query (10)'!AF1363="","",IFERROR(VALUE('query (10)'!AF1363),""))</f>
        <v/>
      </c>
      <c r="AI1363" s="38" t="str">
        <f>IF('query (10)'!AG1363="","",TRIM('query (10)'!AG1363))</f>
        <v/>
      </c>
      <c r="AJ1363" s="38" t="str">
        <f>IF('query (10)'!AH1363="","",IFERROR(VALUE('query (10)'!AH1363),""))</f>
        <v/>
      </c>
      <c r="AK1363" s="38" t="str">
        <f>IF('query (10)'!AI1363="","",TRIM('query (10)'!AI1363))</f>
        <v/>
      </c>
      <c r="AL1363" s="42">
        <f t="shared" si="105"/>
        <v>2026</v>
      </c>
      <c r="AM1363" s="42" t="str">
        <f t="shared" si="106"/>
        <v>2026-02</v>
      </c>
      <c r="AN1363" s="42" t="str">
        <f t="shared" ca="1" si="107"/>
        <v/>
      </c>
      <c r="AO1363" s="42" t="str">
        <f t="shared" si="108"/>
        <v>CH-637 | AUTO RADIAL CLEARANCE M/C | MCB3 | VIBRATOR | Time-based Maintenance | Mechanical | Part Change | Medium | Change vibrator air L,R to cycle pm 1Y. | VIBRATOR | เริ่มซ่อมงาน PM แล้ว รับผิดชอบโดย KUNANON PARAWANWONG | คุณานนต์ ปารวัณวงศ์</v>
      </c>
      <c r="AP1363" s="42" t="str">
        <f>_xlfn.TEXTJOIN("; ",TRUE,IF(COUNTA('query (10)'!A1363:AK1363)&lt;=6,"NEAR_EMPTY_ROW",""),IF($K1363="","MISSING_STATUS",""),IF(AND($K1363="เสร็จสิ้น",$Z1363=""),"DONE_NO_ACTUAL_DATE",""),IF(AND($I1363="Condition-based Maintenance",$AH1363=""),"CBM_NO_MEASUREMENT",""),IF(OR($X1363="",$X1363=0),"INVALID_PERIOD",""),IF(AND($AA1363&lt;&gt;"",$AB1363&lt;&gt;"",$AB1363&lt;$AA1363),"DATE_SEQUENCE_ERROR",""),IF(AND($AB1363&lt;&gt;"",$AB1363&gt;DATE(2030,12,31)),"DATE_OUTLIER",""),IF($C1363="","MISSING_QRCODE",""),IF($J1363="UNKNOWN","UNKNOWN_PM_TYPE",""),IF($L1363="UNKNOWN","UNKNOWN_STATUS",""))</f>
        <v/>
      </c>
      <c r="AQ1363" s="42" t="str">
        <f t="shared" si="109"/>
        <v>NO</v>
      </c>
    </row>
    <row r="1364" spans="1:43" x14ac:dyDescent="0.3">
      <c r="A1364" s="38">
        <f>IF('query (10)'!A1364="","",'query (10)'!A1364)</f>
        <v>1552</v>
      </c>
      <c r="B1364" s="38">
        <f>IF('query (10)'!B1364="","",'query (10)'!B1364)</f>
        <v>18840</v>
      </c>
      <c r="C1364" s="38" t="str">
        <f>TRIM(UPPER('query (10)'!M1364))</f>
        <v>GR-351</v>
      </c>
      <c r="D1364" s="38" t="str">
        <f>TRIM(UPPER(IFERROR(_xlfn.TEXTBEFORE('query (10)'!L1364,"("),'query (10)'!L1364)))</f>
        <v>OUTER RING RACEWAY GRINDING MACHINE</v>
      </c>
      <c r="E1364" s="38" t="str">
        <f>IFERROR(TRIM(UPPER(_xlfn.TEXTBEFORE(_xlfn.TEXTAFTER('query (10)'!L1364,"("),")"))),"")</f>
        <v/>
      </c>
      <c r="F1364" s="38" t="str">
        <f>TRIM('query (10)'!K1364)</f>
        <v>KWD3</v>
      </c>
      <c r="G1364" s="38" t="str">
        <f>IF('query (10)'!J1364="","",'query (10)'!J1364)</f>
        <v>Oil mist</v>
      </c>
      <c r="H1364" s="38" t="str">
        <f>TRIM(UPPER('query (10)'!J1364))</f>
        <v>OIL MIST</v>
      </c>
      <c r="I1364" s="38" t="str">
        <f>IF('query (10)'!F1364="","",'query (10)'!F1364)</f>
        <v>Time-based Maintenance</v>
      </c>
      <c r="J1364" s="38" t="str">
        <f>IF('query (10)'!F1364="","",IFERROR(INDEX(Cleaning_Rules!$B$14:$B$17,MATCH(TRIM('query (10)'!F1364),Cleaning_Rules!$A$14:$A$17,0)),"UNKNOWN"))</f>
        <v>TBM</v>
      </c>
      <c r="K1364" s="38" t="str">
        <f>IF('query (10)'!G1364="","",'query (10)'!G1364)</f>
        <v>เสร็จสิ้น</v>
      </c>
      <c r="L1364" s="38" t="str">
        <f>IF('query (10)'!G1364="","MISSING",IFERROR(INDEX(Cleaning_Rules!$B$5:$B$10,MATCH(TRIM('query (10)'!G1364),Cleaning_Rules!$A$5:$A$10,0)),"UNKNOWN"))</f>
        <v>COMPLETED</v>
      </c>
      <c r="M1364" s="38" t="str">
        <f>IF('query (10)'!I1364="","",'query (10)'!I1364)</f>
        <v>Mechanical</v>
      </c>
      <c r="N1364" s="38" t="str">
        <f>IF('query (10)'!O1364="","",'query (10)'!O1364)</f>
        <v>Cleaning</v>
      </c>
      <c r="O1364" s="38" t="str">
        <f>IF('query (10)'!P1364="","",'query (10)'!P1364)</f>
        <v>Medium</v>
      </c>
      <c r="P1364" s="38" t="str">
        <f>IF('query (10)'!N1364="","",'query (10)'!N1364)</f>
        <v>Cleaning oil mist ventury to PM 6 Month Cycle</v>
      </c>
      <c r="Q1364" s="38" t="str">
        <f>TRIM('query (10)'!N1364)</f>
        <v>Cleaning oil mist ventury to PM 6 Month Cycle</v>
      </c>
      <c r="R1364" s="38" t="str">
        <f>TRIM(UPPER('query (10)'!R1364))</f>
        <v/>
      </c>
      <c r="S1364" s="38" t="str">
        <f>TRIM(UPPER('query (10)'!S1364))</f>
        <v/>
      </c>
      <c r="T1364" s="38" t="str">
        <f>IF('query (10)'!Q1364="","",TRIM(UPPER('query (10)'!Q1364)))</f>
        <v/>
      </c>
      <c r="U1364" s="38" t="str">
        <f>IF('query (10)'!T1364="","",'query (10)'!T1364)</f>
        <v/>
      </c>
      <c r="V1364" s="39" t="str">
        <f>IF('query (10)'!T1364="","",IFERROR(VALUE('query (10)'!T1364),""))</f>
        <v/>
      </c>
      <c r="W1364" s="40">
        <f>IF('query (10)'!U1364="","",'query (10)'!U1364)</f>
        <v>0</v>
      </c>
      <c r="X1364" s="39">
        <f>IF('query (10)'!V1364="","",'query (10)'!V1364)</f>
        <v>180</v>
      </c>
      <c r="Y1364" s="41">
        <f>IF('query (10)'!W1364="","",'query (10)'!W1364)</f>
        <v>46084</v>
      </c>
      <c r="Z1364" s="41">
        <f>IF('query (10)'!X1364="","",'query (10)'!X1364)</f>
        <v>46095</v>
      </c>
      <c r="AA1364" s="41">
        <f>IF('query (10)'!Y1364="","",'query (10)'!Y1364)</f>
        <v>46095</v>
      </c>
      <c r="AB1364" s="41">
        <f>IF('query (10)'!Z1364="","",'query (10)'!Z1364)</f>
        <v>46275</v>
      </c>
      <c r="AC1364" s="38" t="str">
        <f>IF(OR('query (10)'!AA1364="",COUNTIF(Cleaning_Rules!$A$21:$A$26,TRIM('query (10)'!AA1364))&gt;0),"",TRIM('query (10)'!AA1364))</f>
        <v/>
      </c>
      <c r="AD1364" s="38" t="str">
        <f>IF('query (10)'!AB1364="","",TRIM(IFERROR(_xlfn.TEXTBEFORE('query (10)'!AB1364,"("),'query (10)'!AB1364)))</f>
        <v>เริ่มซ่อมงาน PM แล้ว รับผิดชอบโดย CHETSADA PHIWBANG</v>
      </c>
      <c r="AE1364" s="38" t="str">
        <f>IFERROR(LOWER(TRIM(_xlfn.TEXTBEFORE(_xlfn.TEXTAFTER('query (10)'!AB1364,"("),")"))),"")</f>
        <v>chetsada@nsk.com</v>
      </c>
      <c r="AF1364" s="38" t="str">
        <f>IF('query (10)'!AD1364="","",TRIM('query (10)'!AD1364))</f>
        <v>คุณานนต์ ปารวัณวงศ์</v>
      </c>
      <c r="AG1364" s="38" t="str">
        <f>IF('query (10)'!AE1364="","",TRIM('query (10)'!AE1364))</f>
        <v>เจษฎา ผิวบาง</v>
      </c>
      <c r="AH1364" s="38" t="str">
        <f>IF('query (10)'!AF1364="","",IFERROR(VALUE('query (10)'!AF1364),""))</f>
        <v/>
      </c>
      <c r="AI1364" s="38" t="str">
        <f>IF('query (10)'!AG1364="","",TRIM('query (10)'!AG1364))</f>
        <v/>
      </c>
      <c r="AJ1364" s="38" t="str">
        <f>IF('query (10)'!AH1364="","",IFERROR(VALUE('query (10)'!AH1364),""))</f>
        <v/>
      </c>
      <c r="AK1364" s="38" t="str">
        <f>IF('query (10)'!AI1364="","",TRIM('query (10)'!AI1364))</f>
        <v/>
      </c>
      <c r="AL1364" s="42">
        <f t="shared" si="105"/>
        <v>2026</v>
      </c>
      <c r="AM1364" s="42" t="str">
        <f t="shared" si="106"/>
        <v>2026-03</v>
      </c>
      <c r="AN1364" s="42" t="str">
        <f t="shared" ca="1" si="107"/>
        <v/>
      </c>
      <c r="AO1364" s="42" t="str">
        <f t="shared" si="108"/>
        <v>GR-351 | OUTER RING RACEWAY GRINDING MACHINE | KWD3 | OIL MIST | Time-based Maintenance | Mechanical | Cleaning | Medium | Cleaning oil mist ventury to PM 6 Month Cycle | เริ่มซ่อมงาน PM แล้ว รับผิดชอบโดย CHETSADA PHIWBANG | เจษฎา ผิวบาง</v>
      </c>
      <c r="AP1364" s="42" t="str">
        <f>_xlfn.TEXTJOIN("; ",TRUE,IF(COUNTA('query (10)'!A1364:AK1364)&lt;=6,"NEAR_EMPTY_ROW",""),IF($K1364="","MISSING_STATUS",""),IF(AND($K1364="เสร็จสิ้น",$Z1364=""),"DONE_NO_ACTUAL_DATE",""),IF(AND($I1364="Condition-based Maintenance",$AH1364=""),"CBM_NO_MEASUREMENT",""),IF(OR($X1364="",$X1364=0),"INVALID_PERIOD",""),IF(AND($AA1364&lt;&gt;"",$AB1364&lt;&gt;"",$AB1364&lt;$AA1364),"DATE_SEQUENCE_ERROR",""),IF(AND($AB1364&lt;&gt;"",$AB1364&gt;DATE(2030,12,31)),"DATE_OUTLIER",""),IF($C1364="","MISSING_QRCODE",""),IF($J1364="UNKNOWN","UNKNOWN_PM_TYPE",""),IF($L1364="UNKNOWN","UNKNOWN_STATUS",""))</f>
        <v/>
      </c>
      <c r="AQ1364" s="42" t="str">
        <f t="shared" si="109"/>
        <v>NO</v>
      </c>
    </row>
    <row r="1365" spans="1:43" x14ac:dyDescent="0.3">
      <c r="A1365" s="38">
        <f>IF('query (10)'!A1365="","",'query (10)'!A1365)</f>
        <v>1553</v>
      </c>
      <c r="B1365" s="38">
        <f>IF('query (10)'!B1365="","",'query (10)'!B1365)</f>
        <v>18513</v>
      </c>
      <c r="C1365" s="38" t="str">
        <f>TRIM(UPPER('query (10)'!M1365))</f>
        <v>CH-867</v>
      </c>
      <c r="D1365" s="38" t="str">
        <f>TRIM(UPPER(IFERROR(_xlfn.TEXTBEFORE('query (10)'!L1365,"("),'query (10)'!L1365)))</f>
        <v>INNER/OUTER RING EDDY CURRENT TESTER M/C</v>
      </c>
      <c r="E1365" s="38" t="str">
        <f>IFERROR(TRIM(UPPER(_xlfn.TEXTBEFORE(_xlfn.TEXTAFTER('query (10)'!L1365,"("),")"))),"")</f>
        <v/>
      </c>
      <c r="F1365" s="38" t="str">
        <f>TRIM('query (10)'!K1365)</f>
        <v>SB8</v>
      </c>
      <c r="G1365" s="38" t="str">
        <f>IF('query (10)'!J1365="","",'query (10)'!J1365)</f>
        <v>Electrical Control</v>
      </c>
      <c r="H1365" s="38" t="str">
        <f>TRIM(UPPER('query (10)'!J1365))</f>
        <v>ELECTRICAL CONTROL</v>
      </c>
      <c r="I1365" s="38" t="str">
        <f>IF('query (10)'!F1365="","",'query (10)'!F1365)</f>
        <v>Time-based Maintenance</v>
      </c>
      <c r="J1365" s="38" t="str">
        <f>IF('query (10)'!F1365="","",IFERROR(INDEX(Cleaning_Rules!$B$14:$B$17,MATCH(TRIM('query (10)'!F1365),Cleaning_Rules!$A$14:$A$17,0)),"UNKNOWN"))</f>
        <v>TBM</v>
      </c>
      <c r="K1365" s="38" t="str">
        <f>IF('query (10)'!G1365="","",'query (10)'!G1365)</f>
        <v>เสร็จสิ้น</v>
      </c>
      <c r="L1365" s="38" t="str">
        <f>IF('query (10)'!G1365="","MISSING",IFERROR(INDEX(Cleaning_Rules!$B$5:$B$10,MATCH(TRIM('query (10)'!G1365),Cleaning_Rules!$A$5:$A$10,0)),"UNKNOWN"))</f>
        <v>COMPLETED</v>
      </c>
      <c r="M1365" s="38" t="str">
        <f>IF('query (10)'!I1365="","",'query (10)'!I1365)</f>
        <v>Electrical</v>
      </c>
      <c r="N1365" s="38" t="str">
        <f>IF('query (10)'!O1365="","",'query (10)'!O1365)</f>
        <v>Inspection</v>
      </c>
      <c r="O1365" s="38" t="str">
        <f>IF('query (10)'!P1365="","",'query (10)'!P1365)</f>
        <v>Medium</v>
      </c>
      <c r="P1365" s="38" t="str">
        <f>IF('query (10)'!N1365="","",'query (10)'!N1365)</f>
        <v>-Cleaning VR of ECT</v>
      </c>
      <c r="Q1365" s="38" t="str">
        <f>TRIM('query (10)'!N1365)</f>
        <v>-Cleaning VR of ECT</v>
      </c>
      <c r="R1365" s="38" t="str">
        <f>TRIM(UPPER('query (10)'!R1365))</f>
        <v/>
      </c>
      <c r="S1365" s="38" t="str">
        <f>TRIM(UPPER('query (10)'!S1365))</f>
        <v/>
      </c>
      <c r="T1365" s="38" t="str">
        <f>IF('query (10)'!Q1365="","",TRIM(UPPER('query (10)'!Q1365)))</f>
        <v/>
      </c>
      <c r="U1365" s="38" t="str">
        <f>IF('query (10)'!T1365="","",'query (10)'!T1365)</f>
        <v/>
      </c>
      <c r="V1365" s="39" t="str">
        <f>IF('query (10)'!T1365="","",IFERROR(VALUE('query (10)'!T1365),""))</f>
        <v/>
      </c>
      <c r="W1365" s="40">
        <f>IF('query (10)'!U1365="","",'query (10)'!U1365)</f>
        <v>0</v>
      </c>
      <c r="X1365" s="39">
        <f>IF('query (10)'!V1365="","",'query (10)'!V1365)</f>
        <v>30</v>
      </c>
      <c r="Y1365" s="41">
        <f>IF('query (10)'!W1365="","",'query (10)'!W1365)</f>
        <v>46074</v>
      </c>
      <c r="Z1365" s="41">
        <f>IF('query (10)'!X1365="","",'query (10)'!X1365)</f>
        <v>46076</v>
      </c>
      <c r="AA1365" s="41">
        <f>IF('query (10)'!Y1365="","",'query (10)'!Y1365)</f>
        <v>46076</v>
      </c>
      <c r="AB1365" s="41">
        <f>IF('query (10)'!Z1365="","",'query (10)'!Z1365)</f>
        <v>46106</v>
      </c>
      <c r="AC1365" s="38" t="str">
        <f>IF(OR('query (10)'!AA1365="",COUNTIF(Cleaning_Rules!$A$21:$A$26,TRIM('query (10)'!AA1365))&gt;0),"",TRIM('query (10)'!AA1365))</f>
        <v/>
      </c>
      <c r="AD1365" s="38" t="str">
        <f>IF('query (10)'!AB1365="","",TRIM(IFERROR(_xlfn.TEXTBEFORE('query (10)'!AB1365,"("),'query (10)'!AB1365)))</f>
        <v>เริ่มซ่อมงาน PM แล้ว รับผิดชอบโดย PIYAPONG THONGSAN</v>
      </c>
      <c r="AE1365" s="38" t="str">
        <f>IFERROR(LOWER(TRIM(_xlfn.TEXTBEFORE(_xlfn.TEXTAFTER('query (10)'!AB1365,"("),")"))),"")</f>
        <v>thongsan-p-3769@nsk.com</v>
      </c>
      <c r="AF1365" s="38" t="str">
        <f>IF('query (10)'!AD1365="","",TRIM('query (10)'!AD1365))</f>
        <v>พงษ์พิทักษ์ ศรไชย</v>
      </c>
      <c r="AG1365" s="38" t="str">
        <f>IF('query (10)'!AE1365="","",TRIM('query (10)'!AE1365))</f>
        <v>ปิยะพงษ์ ทองแสน</v>
      </c>
      <c r="AH1365" s="38" t="str">
        <f>IF('query (10)'!AF1365="","",IFERROR(VALUE('query (10)'!AF1365),""))</f>
        <v/>
      </c>
      <c r="AI1365" s="38" t="str">
        <f>IF('query (10)'!AG1365="","",TRIM('query (10)'!AG1365))</f>
        <v/>
      </c>
      <c r="AJ1365" s="38" t="str">
        <f>IF('query (10)'!AH1365="","",IFERROR(VALUE('query (10)'!AH1365),""))</f>
        <v/>
      </c>
      <c r="AK1365" s="38" t="str">
        <f>IF('query (10)'!AI1365="","",TRIM('query (10)'!AI1365))</f>
        <v/>
      </c>
      <c r="AL1365" s="42">
        <f t="shared" si="105"/>
        <v>2026</v>
      </c>
      <c r="AM1365" s="42" t="str">
        <f t="shared" si="106"/>
        <v>2026-02</v>
      </c>
      <c r="AN1365" s="42" t="str">
        <f t="shared" ca="1" si="107"/>
        <v/>
      </c>
      <c r="AO1365" s="42" t="str">
        <f t="shared" si="108"/>
        <v>CH-867 | INNER/OUTER RING EDDY CURRENT TESTER M/C | SB8 | ELECTRICAL CONTROL | Time-based Maintenance | Electrical | Inspection | Medium | -Cleaning VR of ECT | เริ่มซ่อมงาน PM แล้ว รับผิดชอบโดย PIYAPONG THONGSAN | ปิยะพงษ์ ทองแสน</v>
      </c>
      <c r="AP1365" s="42" t="str">
        <f>_xlfn.TEXTJOIN("; ",TRUE,IF(COUNTA('query (10)'!A1365:AK1365)&lt;=6,"NEAR_EMPTY_ROW",""),IF($K1365="","MISSING_STATUS",""),IF(AND($K1365="เสร็จสิ้น",$Z1365=""),"DONE_NO_ACTUAL_DATE",""),IF(AND($I1365="Condition-based Maintenance",$AH1365=""),"CBM_NO_MEASUREMENT",""),IF(OR($X1365="",$X1365=0),"INVALID_PERIOD",""),IF(AND($AA1365&lt;&gt;"",$AB1365&lt;&gt;"",$AB1365&lt;$AA1365),"DATE_SEQUENCE_ERROR",""),IF(AND($AB1365&lt;&gt;"",$AB1365&gt;DATE(2030,12,31)),"DATE_OUTLIER",""),IF($C1365="","MISSING_QRCODE",""),IF($J1365="UNKNOWN","UNKNOWN_PM_TYPE",""),IF($L1365="UNKNOWN","UNKNOWN_STATUS",""))</f>
        <v/>
      </c>
      <c r="AQ1365" s="42" t="str">
        <f t="shared" si="109"/>
        <v>NO</v>
      </c>
    </row>
    <row r="1366" spans="1:43" x14ac:dyDescent="0.3">
      <c r="A1366" s="38">
        <f>IF('query (10)'!A1366="","",'query (10)'!A1366)</f>
        <v>1554</v>
      </c>
      <c r="B1366" s="38">
        <f>IF('query (10)'!B1366="","",'query (10)'!B1366)</f>
        <v>18839</v>
      </c>
      <c r="C1366" s="38" t="str">
        <f>TRIM(UPPER('query (10)'!M1366))</f>
        <v>GR-336</v>
      </c>
      <c r="D1366" s="38" t="str">
        <f>TRIM(UPPER(IFERROR(_xlfn.TEXTBEFORE('query (10)'!L1366,"("),'query (10)'!L1366)))</f>
        <v>INNER RING RACEWAY GRINDING MACHINE</v>
      </c>
      <c r="E1366" s="38" t="str">
        <f>IFERROR(TRIM(UPPER(_xlfn.TEXTBEFORE(_xlfn.TEXTAFTER('query (10)'!L1366,"("),")"))),"")</f>
        <v/>
      </c>
      <c r="F1366" s="38" t="str">
        <f>TRIM('query (10)'!K1366)</f>
        <v>KWD3</v>
      </c>
      <c r="G1366" s="38" t="str">
        <f>IF('query (10)'!J1366="","",'query (10)'!J1366)</f>
        <v>Oil mist</v>
      </c>
      <c r="H1366" s="38" t="str">
        <f>TRIM(UPPER('query (10)'!J1366))</f>
        <v>OIL MIST</v>
      </c>
      <c r="I1366" s="38" t="str">
        <f>IF('query (10)'!F1366="","",'query (10)'!F1366)</f>
        <v>Time-based Maintenance</v>
      </c>
      <c r="J1366" s="38" t="str">
        <f>IF('query (10)'!F1366="","",IFERROR(INDEX(Cleaning_Rules!$B$14:$B$17,MATCH(TRIM('query (10)'!F1366),Cleaning_Rules!$A$14:$A$17,0)),"UNKNOWN"))</f>
        <v>TBM</v>
      </c>
      <c r="K1366" s="38" t="str">
        <f>IF('query (10)'!G1366="","",'query (10)'!G1366)</f>
        <v>เสร็จสิ้น</v>
      </c>
      <c r="L1366" s="38" t="str">
        <f>IF('query (10)'!G1366="","MISSING",IFERROR(INDEX(Cleaning_Rules!$B$5:$B$10,MATCH(TRIM('query (10)'!G1366),Cleaning_Rules!$A$5:$A$10,0)),"UNKNOWN"))</f>
        <v>COMPLETED</v>
      </c>
      <c r="M1366" s="38" t="str">
        <f>IF('query (10)'!I1366="","",'query (10)'!I1366)</f>
        <v>Mechanical</v>
      </c>
      <c r="N1366" s="38" t="str">
        <f>IF('query (10)'!O1366="","",'query (10)'!O1366)</f>
        <v>Cleaning</v>
      </c>
      <c r="O1366" s="38" t="str">
        <f>IF('query (10)'!P1366="","",'query (10)'!P1366)</f>
        <v>Medium</v>
      </c>
      <c r="P1366" s="38" t="str">
        <f>IF('query (10)'!N1366="","",'query (10)'!N1366)</f>
        <v>Cleaning oil mist ventury to PM 6 Month Cycle</v>
      </c>
      <c r="Q1366" s="38" t="str">
        <f>TRIM('query (10)'!N1366)</f>
        <v>Cleaning oil mist ventury to PM 6 Month Cycle</v>
      </c>
      <c r="R1366" s="38" t="str">
        <f>TRIM(UPPER('query (10)'!R1366))</f>
        <v/>
      </c>
      <c r="S1366" s="38" t="str">
        <f>TRIM(UPPER('query (10)'!S1366))</f>
        <v/>
      </c>
      <c r="T1366" s="38" t="str">
        <f>IF('query (10)'!Q1366="","",TRIM(UPPER('query (10)'!Q1366)))</f>
        <v/>
      </c>
      <c r="U1366" s="38" t="str">
        <f>IF('query (10)'!T1366="","",'query (10)'!T1366)</f>
        <v/>
      </c>
      <c r="V1366" s="39" t="str">
        <f>IF('query (10)'!T1366="","",IFERROR(VALUE('query (10)'!T1366),""))</f>
        <v/>
      </c>
      <c r="W1366" s="40">
        <f>IF('query (10)'!U1366="","",'query (10)'!U1366)</f>
        <v>0</v>
      </c>
      <c r="X1366" s="39">
        <f>IF('query (10)'!V1366="","",'query (10)'!V1366)</f>
        <v>180</v>
      </c>
      <c r="Y1366" s="41">
        <f>IF('query (10)'!W1366="","",'query (10)'!W1366)</f>
        <v>46084</v>
      </c>
      <c r="Z1366" s="41">
        <f>IF('query (10)'!X1366="","",'query (10)'!X1366)</f>
        <v>46095</v>
      </c>
      <c r="AA1366" s="41">
        <f>IF('query (10)'!Y1366="","",'query (10)'!Y1366)</f>
        <v>46095</v>
      </c>
      <c r="AB1366" s="41">
        <f>IF('query (10)'!Z1366="","",'query (10)'!Z1366)</f>
        <v>46275</v>
      </c>
      <c r="AC1366" s="38" t="str">
        <f>IF(OR('query (10)'!AA1366="",COUNTIF(Cleaning_Rules!$A$21:$A$26,TRIM('query (10)'!AA1366))&gt;0),"",TRIM('query (10)'!AA1366))</f>
        <v/>
      </c>
      <c r="AD1366" s="38" t="str">
        <f>IF('query (10)'!AB1366="","",TRIM(IFERROR(_xlfn.TEXTBEFORE('query (10)'!AB1366,"("),'query (10)'!AB1366)))</f>
        <v>เริ่มซ่อมงาน PM แล้ว รับผิดชอบโดย CHETSADA PHIWBANG</v>
      </c>
      <c r="AE1366" s="38" t="str">
        <f>IFERROR(LOWER(TRIM(_xlfn.TEXTBEFORE(_xlfn.TEXTAFTER('query (10)'!AB1366,"("),")"))),"")</f>
        <v>chetsada@nsk.com</v>
      </c>
      <c r="AF1366" s="38" t="str">
        <f>IF('query (10)'!AD1366="","",TRIM('query (10)'!AD1366))</f>
        <v>คุณานนต์ ปารวัณวงศ์</v>
      </c>
      <c r="AG1366" s="38" t="str">
        <f>IF('query (10)'!AE1366="","",TRIM('query (10)'!AE1366))</f>
        <v>เจษฎา ผิวบาง</v>
      </c>
      <c r="AH1366" s="38" t="str">
        <f>IF('query (10)'!AF1366="","",IFERROR(VALUE('query (10)'!AF1366),""))</f>
        <v/>
      </c>
      <c r="AI1366" s="38" t="str">
        <f>IF('query (10)'!AG1366="","",TRIM('query (10)'!AG1366))</f>
        <v/>
      </c>
      <c r="AJ1366" s="38" t="str">
        <f>IF('query (10)'!AH1366="","",IFERROR(VALUE('query (10)'!AH1366),""))</f>
        <v/>
      </c>
      <c r="AK1366" s="38" t="str">
        <f>IF('query (10)'!AI1366="","",TRIM('query (10)'!AI1366))</f>
        <v/>
      </c>
      <c r="AL1366" s="42">
        <f t="shared" si="105"/>
        <v>2026</v>
      </c>
      <c r="AM1366" s="42" t="str">
        <f t="shared" si="106"/>
        <v>2026-03</v>
      </c>
      <c r="AN1366" s="42" t="str">
        <f t="shared" ca="1" si="107"/>
        <v/>
      </c>
      <c r="AO1366" s="42" t="str">
        <f t="shared" si="108"/>
        <v>GR-336 | INNER RING RACEWAY GRINDING MACHINE | KWD3 | OIL MIST | Time-based Maintenance | Mechanical | Cleaning | Medium | Cleaning oil mist ventury to PM 6 Month Cycle | เริ่มซ่อมงาน PM แล้ว รับผิดชอบโดย CHETSADA PHIWBANG | เจษฎา ผิวบาง</v>
      </c>
      <c r="AP1366" s="42" t="str">
        <f>_xlfn.TEXTJOIN("; ",TRUE,IF(COUNTA('query (10)'!A1366:AK1366)&lt;=6,"NEAR_EMPTY_ROW",""),IF($K1366="","MISSING_STATUS",""),IF(AND($K1366="เสร็จสิ้น",$Z1366=""),"DONE_NO_ACTUAL_DATE",""),IF(AND($I1366="Condition-based Maintenance",$AH1366=""),"CBM_NO_MEASUREMENT",""),IF(OR($X1366="",$X1366=0),"INVALID_PERIOD",""),IF(AND($AA1366&lt;&gt;"",$AB1366&lt;&gt;"",$AB1366&lt;$AA1366),"DATE_SEQUENCE_ERROR",""),IF(AND($AB1366&lt;&gt;"",$AB1366&gt;DATE(2030,12,31)),"DATE_OUTLIER",""),IF($C1366="","MISSING_QRCODE",""),IF($J1366="UNKNOWN","UNKNOWN_PM_TYPE",""),IF($L1366="UNKNOWN","UNKNOWN_STATUS",""))</f>
        <v/>
      </c>
      <c r="AQ1366" s="42" t="str">
        <f t="shared" si="109"/>
        <v>NO</v>
      </c>
    </row>
    <row r="1367" spans="1:43" x14ac:dyDescent="0.3">
      <c r="A1367" s="38">
        <f>IF('query (10)'!A1367="","",'query (10)'!A1367)</f>
        <v>1555</v>
      </c>
      <c r="B1367" s="38">
        <f>IF('query (10)'!B1367="","",'query (10)'!B1367)</f>
        <v>18837</v>
      </c>
      <c r="C1367" s="38" t="str">
        <f>TRIM(UPPER('query (10)'!M1367))</f>
        <v>GR-339</v>
      </c>
      <c r="D1367" s="38" t="str">
        <f>TRIM(UPPER(IFERROR(_xlfn.TEXTBEFORE('query (10)'!L1367,"("),'query (10)'!L1367)))</f>
        <v>INNER RING RIB GRINDING MACHINE</v>
      </c>
      <c r="E1367" s="38" t="str">
        <f>IFERROR(TRIM(UPPER(_xlfn.TEXTBEFORE(_xlfn.TEXTAFTER('query (10)'!L1367,"("),")"))),"")</f>
        <v/>
      </c>
      <c r="F1367" s="38" t="str">
        <f>TRIM('query (10)'!K1367)</f>
        <v>KWD3</v>
      </c>
      <c r="G1367" s="38" t="str">
        <f>IF('query (10)'!J1367="","",'query (10)'!J1367)</f>
        <v>Oil mist</v>
      </c>
      <c r="H1367" s="38" t="str">
        <f>TRIM(UPPER('query (10)'!J1367))</f>
        <v>OIL MIST</v>
      </c>
      <c r="I1367" s="38" t="str">
        <f>IF('query (10)'!F1367="","",'query (10)'!F1367)</f>
        <v>Time-based Maintenance</v>
      </c>
      <c r="J1367" s="38" t="str">
        <f>IF('query (10)'!F1367="","",IFERROR(INDEX(Cleaning_Rules!$B$14:$B$17,MATCH(TRIM('query (10)'!F1367),Cleaning_Rules!$A$14:$A$17,0)),"UNKNOWN"))</f>
        <v>TBM</v>
      </c>
      <c r="K1367" s="38" t="str">
        <f>IF('query (10)'!G1367="","",'query (10)'!G1367)</f>
        <v>เสร็จสิ้น</v>
      </c>
      <c r="L1367" s="38" t="str">
        <f>IF('query (10)'!G1367="","MISSING",IFERROR(INDEX(Cleaning_Rules!$B$5:$B$10,MATCH(TRIM('query (10)'!G1367),Cleaning_Rules!$A$5:$A$10,0)),"UNKNOWN"))</f>
        <v>COMPLETED</v>
      </c>
      <c r="M1367" s="38" t="str">
        <f>IF('query (10)'!I1367="","",'query (10)'!I1367)</f>
        <v>Mechanical</v>
      </c>
      <c r="N1367" s="38" t="str">
        <f>IF('query (10)'!O1367="","",'query (10)'!O1367)</f>
        <v>Cleaning</v>
      </c>
      <c r="O1367" s="38" t="str">
        <f>IF('query (10)'!P1367="","",'query (10)'!P1367)</f>
        <v>Medium</v>
      </c>
      <c r="P1367" s="38" t="str">
        <f>IF('query (10)'!N1367="","",'query (10)'!N1367)</f>
        <v>Cleaning oil mist ventury to PM 6 Month Cycle</v>
      </c>
      <c r="Q1367" s="38" t="str">
        <f>TRIM('query (10)'!N1367)</f>
        <v>Cleaning oil mist ventury to PM 6 Month Cycle</v>
      </c>
      <c r="R1367" s="38" t="str">
        <f>TRIM(UPPER('query (10)'!R1367))</f>
        <v/>
      </c>
      <c r="S1367" s="38" t="str">
        <f>TRIM(UPPER('query (10)'!S1367))</f>
        <v/>
      </c>
      <c r="T1367" s="38" t="str">
        <f>IF('query (10)'!Q1367="","",TRIM(UPPER('query (10)'!Q1367)))</f>
        <v/>
      </c>
      <c r="U1367" s="38" t="str">
        <f>IF('query (10)'!T1367="","",'query (10)'!T1367)</f>
        <v/>
      </c>
      <c r="V1367" s="39" t="str">
        <f>IF('query (10)'!T1367="","",IFERROR(VALUE('query (10)'!T1367),""))</f>
        <v/>
      </c>
      <c r="W1367" s="40">
        <f>IF('query (10)'!U1367="","",'query (10)'!U1367)</f>
        <v>0</v>
      </c>
      <c r="X1367" s="39">
        <f>IF('query (10)'!V1367="","",'query (10)'!V1367)</f>
        <v>180</v>
      </c>
      <c r="Y1367" s="41">
        <f>IF('query (10)'!W1367="","",'query (10)'!W1367)</f>
        <v>46084</v>
      </c>
      <c r="Z1367" s="41">
        <f>IF('query (10)'!X1367="","",'query (10)'!X1367)</f>
        <v>46095</v>
      </c>
      <c r="AA1367" s="41">
        <f>IF('query (10)'!Y1367="","",'query (10)'!Y1367)</f>
        <v>46095</v>
      </c>
      <c r="AB1367" s="41">
        <f>IF('query (10)'!Z1367="","",'query (10)'!Z1367)</f>
        <v>46275</v>
      </c>
      <c r="AC1367" s="38" t="str">
        <f>IF(OR('query (10)'!AA1367="",COUNTIF(Cleaning_Rules!$A$21:$A$26,TRIM('query (10)'!AA1367))&gt;0),"",TRIM('query (10)'!AA1367))</f>
        <v/>
      </c>
      <c r="AD1367" s="38" t="str">
        <f>IF('query (10)'!AB1367="","",TRIM(IFERROR(_xlfn.TEXTBEFORE('query (10)'!AB1367,"("),'query (10)'!AB1367)))</f>
        <v>เริ่มซ่อมงาน PM แล้ว รับผิดชอบโดย CHETSADA PHIWBANG</v>
      </c>
      <c r="AE1367" s="38" t="str">
        <f>IFERROR(LOWER(TRIM(_xlfn.TEXTBEFORE(_xlfn.TEXTAFTER('query (10)'!AB1367,"("),")"))),"")</f>
        <v>chetsada@nsk.com</v>
      </c>
      <c r="AF1367" s="38" t="str">
        <f>IF('query (10)'!AD1367="","",TRIM('query (10)'!AD1367))</f>
        <v>คุณานนต์ ปารวัณวงศ์</v>
      </c>
      <c r="AG1367" s="38" t="str">
        <f>IF('query (10)'!AE1367="","",TRIM('query (10)'!AE1367))</f>
        <v>เจษฎา ผิวบาง</v>
      </c>
      <c r="AH1367" s="38" t="str">
        <f>IF('query (10)'!AF1367="","",IFERROR(VALUE('query (10)'!AF1367),""))</f>
        <v/>
      </c>
      <c r="AI1367" s="38" t="str">
        <f>IF('query (10)'!AG1367="","",TRIM('query (10)'!AG1367))</f>
        <v/>
      </c>
      <c r="AJ1367" s="38" t="str">
        <f>IF('query (10)'!AH1367="","",IFERROR(VALUE('query (10)'!AH1367),""))</f>
        <v/>
      </c>
      <c r="AK1367" s="38" t="str">
        <f>IF('query (10)'!AI1367="","",TRIM('query (10)'!AI1367))</f>
        <v/>
      </c>
      <c r="AL1367" s="42">
        <f t="shared" si="105"/>
        <v>2026</v>
      </c>
      <c r="AM1367" s="42" t="str">
        <f t="shared" si="106"/>
        <v>2026-03</v>
      </c>
      <c r="AN1367" s="42" t="str">
        <f t="shared" ca="1" si="107"/>
        <v/>
      </c>
      <c r="AO1367" s="42" t="str">
        <f t="shared" si="108"/>
        <v>GR-339 | INNER RING RIB GRINDING MACHINE | KWD3 | OIL MIST | Time-based Maintenance | Mechanical | Cleaning | Medium | Cleaning oil mist ventury to PM 6 Month Cycle | เริ่มซ่อมงาน PM แล้ว รับผิดชอบโดย CHETSADA PHIWBANG | เจษฎา ผิวบาง</v>
      </c>
      <c r="AP1367" s="42" t="str">
        <f>_xlfn.TEXTJOIN("; ",TRUE,IF(COUNTA('query (10)'!A1367:AK1367)&lt;=6,"NEAR_EMPTY_ROW",""),IF($K1367="","MISSING_STATUS",""),IF(AND($K1367="เสร็จสิ้น",$Z1367=""),"DONE_NO_ACTUAL_DATE",""),IF(AND($I1367="Condition-based Maintenance",$AH1367=""),"CBM_NO_MEASUREMENT",""),IF(OR($X1367="",$X1367=0),"INVALID_PERIOD",""),IF(AND($AA1367&lt;&gt;"",$AB1367&lt;&gt;"",$AB1367&lt;$AA1367),"DATE_SEQUENCE_ERROR",""),IF(AND($AB1367&lt;&gt;"",$AB1367&gt;DATE(2030,12,31)),"DATE_OUTLIER",""),IF($C1367="","MISSING_QRCODE",""),IF($J1367="UNKNOWN","UNKNOWN_PM_TYPE",""),IF($L1367="UNKNOWN","UNKNOWN_STATUS",""))</f>
        <v/>
      </c>
      <c r="AQ1367" s="42" t="str">
        <f t="shared" si="109"/>
        <v>NO</v>
      </c>
    </row>
    <row r="1368" spans="1:43" x14ac:dyDescent="0.3">
      <c r="A1368" s="38">
        <f>IF('query (10)'!A1368="","",'query (10)'!A1368)</f>
        <v>1557</v>
      </c>
      <c r="B1368" s="38">
        <f>IF('query (10)'!B1368="","",'query (10)'!B1368)</f>
        <v>18836</v>
      </c>
      <c r="C1368" s="38" t="str">
        <f>TRIM(UPPER('query (10)'!M1368))</f>
        <v>GR-340</v>
      </c>
      <c r="D1368" s="38" t="str">
        <f>TRIM(UPPER(IFERROR(_xlfn.TEXTBEFORE('query (10)'!L1368,"("),'query (10)'!L1368)))</f>
        <v>INNER RING BORE GRINDING MACHINE</v>
      </c>
      <c r="E1368" s="38" t="str">
        <f>IFERROR(TRIM(UPPER(_xlfn.TEXTBEFORE(_xlfn.TEXTAFTER('query (10)'!L1368,"("),")"))),"")</f>
        <v/>
      </c>
      <c r="F1368" s="38" t="str">
        <f>TRIM('query (10)'!K1368)</f>
        <v>KWD3</v>
      </c>
      <c r="G1368" s="38" t="str">
        <f>IF('query (10)'!J1368="","",'query (10)'!J1368)</f>
        <v>Oil mist</v>
      </c>
      <c r="H1368" s="38" t="str">
        <f>TRIM(UPPER('query (10)'!J1368))</f>
        <v>OIL MIST</v>
      </c>
      <c r="I1368" s="38" t="str">
        <f>IF('query (10)'!F1368="","",'query (10)'!F1368)</f>
        <v>Time-based Maintenance</v>
      </c>
      <c r="J1368" s="38" t="str">
        <f>IF('query (10)'!F1368="","",IFERROR(INDEX(Cleaning_Rules!$B$14:$B$17,MATCH(TRIM('query (10)'!F1368),Cleaning_Rules!$A$14:$A$17,0)),"UNKNOWN"))</f>
        <v>TBM</v>
      </c>
      <c r="K1368" s="38" t="str">
        <f>IF('query (10)'!G1368="","",'query (10)'!G1368)</f>
        <v>เสร็จสิ้น</v>
      </c>
      <c r="L1368" s="38" t="str">
        <f>IF('query (10)'!G1368="","MISSING",IFERROR(INDEX(Cleaning_Rules!$B$5:$B$10,MATCH(TRIM('query (10)'!G1368),Cleaning_Rules!$A$5:$A$10,0)),"UNKNOWN"))</f>
        <v>COMPLETED</v>
      </c>
      <c r="M1368" s="38" t="str">
        <f>IF('query (10)'!I1368="","",'query (10)'!I1368)</f>
        <v>Mechanical</v>
      </c>
      <c r="N1368" s="38" t="str">
        <f>IF('query (10)'!O1368="","",'query (10)'!O1368)</f>
        <v>Cleaning</v>
      </c>
      <c r="O1368" s="38" t="str">
        <f>IF('query (10)'!P1368="","",'query (10)'!P1368)</f>
        <v>Medium</v>
      </c>
      <c r="P1368" s="38" t="str">
        <f>IF('query (10)'!N1368="","",'query (10)'!N1368)</f>
        <v>Cleaning oil mist ventury to PM 6 Month Cycle</v>
      </c>
      <c r="Q1368" s="38" t="str">
        <f>TRIM('query (10)'!N1368)</f>
        <v>Cleaning oil mist ventury to PM 6 Month Cycle</v>
      </c>
      <c r="R1368" s="38" t="str">
        <f>TRIM(UPPER('query (10)'!R1368))</f>
        <v/>
      </c>
      <c r="S1368" s="38" t="str">
        <f>TRIM(UPPER('query (10)'!S1368))</f>
        <v/>
      </c>
      <c r="T1368" s="38" t="str">
        <f>IF('query (10)'!Q1368="","",TRIM(UPPER('query (10)'!Q1368)))</f>
        <v/>
      </c>
      <c r="U1368" s="38" t="str">
        <f>IF('query (10)'!T1368="","",'query (10)'!T1368)</f>
        <v/>
      </c>
      <c r="V1368" s="39" t="str">
        <f>IF('query (10)'!T1368="","",IFERROR(VALUE('query (10)'!T1368),""))</f>
        <v/>
      </c>
      <c r="W1368" s="40">
        <f>IF('query (10)'!U1368="","",'query (10)'!U1368)</f>
        <v>0</v>
      </c>
      <c r="X1368" s="39">
        <f>IF('query (10)'!V1368="","",'query (10)'!V1368)</f>
        <v>180</v>
      </c>
      <c r="Y1368" s="41">
        <f>IF('query (10)'!W1368="","",'query (10)'!W1368)</f>
        <v>46084</v>
      </c>
      <c r="Z1368" s="41">
        <f>IF('query (10)'!X1368="","",'query (10)'!X1368)</f>
        <v>46095</v>
      </c>
      <c r="AA1368" s="41">
        <f>IF('query (10)'!Y1368="","",'query (10)'!Y1368)</f>
        <v>46095</v>
      </c>
      <c r="AB1368" s="41">
        <f>IF('query (10)'!Z1368="","",'query (10)'!Z1368)</f>
        <v>46275</v>
      </c>
      <c r="AC1368" s="38" t="str">
        <f>IF(OR('query (10)'!AA1368="",COUNTIF(Cleaning_Rules!$A$21:$A$26,TRIM('query (10)'!AA1368))&gt;0),"",TRIM('query (10)'!AA1368))</f>
        <v/>
      </c>
      <c r="AD1368" s="38" t="str">
        <f>IF('query (10)'!AB1368="","",TRIM(IFERROR(_xlfn.TEXTBEFORE('query (10)'!AB1368,"("),'query (10)'!AB1368)))</f>
        <v>เริ่มซ่อมงาน PM แล้ว รับผิดชอบโดย CHETSADA PHIWBANG</v>
      </c>
      <c r="AE1368" s="38" t="str">
        <f>IFERROR(LOWER(TRIM(_xlfn.TEXTBEFORE(_xlfn.TEXTAFTER('query (10)'!AB1368,"("),")"))),"")</f>
        <v>chetsada@nsk.com</v>
      </c>
      <c r="AF1368" s="38" t="str">
        <f>IF('query (10)'!AD1368="","",TRIM('query (10)'!AD1368))</f>
        <v>คุณานนต์ ปารวัณวงศ์</v>
      </c>
      <c r="AG1368" s="38" t="str">
        <f>IF('query (10)'!AE1368="","",TRIM('query (10)'!AE1368))</f>
        <v>เจษฎา ผิวบาง</v>
      </c>
      <c r="AH1368" s="38" t="str">
        <f>IF('query (10)'!AF1368="","",IFERROR(VALUE('query (10)'!AF1368),""))</f>
        <v/>
      </c>
      <c r="AI1368" s="38" t="str">
        <f>IF('query (10)'!AG1368="","",TRIM('query (10)'!AG1368))</f>
        <v/>
      </c>
      <c r="AJ1368" s="38" t="str">
        <f>IF('query (10)'!AH1368="","",IFERROR(VALUE('query (10)'!AH1368),""))</f>
        <v/>
      </c>
      <c r="AK1368" s="38" t="str">
        <f>IF('query (10)'!AI1368="","",TRIM('query (10)'!AI1368))</f>
        <v/>
      </c>
      <c r="AL1368" s="42">
        <f t="shared" si="105"/>
        <v>2026</v>
      </c>
      <c r="AM1368" s="42" t="str">
        <f t="shared" si="106"/>
        <v>2026-03</v>
      </c>
      <c r="AN1368" s="42" t="str">
        <f t="shared" ca="1" si="107"/>
        <v/>
      </c>
      <c r="AO1368" s="42" t="str">
        <f t="shared" si="108"/>
        <v>GR-340 | INNER RING BORE GRINDING MACHINE | KWD3 | OIL MIST | Time-based Maintenance | Mechanical | Cleaning | Medium | Cleaning oil mist ventury to PM 6 Month Cycle | เริ่มซ่อมงาน PM แล้ว รับผิดชอบโดย CHETSADA PHIWBANG | เจษฎา ผิวบาง</v>
      </c>
      <c r="AP1368" s="42" t="str">
        <f>_xlfn.TEXTJOIN("; ",TRUE,IF(COUNTA('query (10)'!A1368:AK1368)&lt;=6,"NEAR_EMPTY_ROW",""),IF($K1368="","MISSING_STATUS",""),IF(AND($K1368="เสร็จสิ้น",$Z1368=""),"DONE_NO_ACTUAL_DATE",""),IF(AND($I1368="Condition-based Maintenance",$AH1368=""),"CBM_NO_MEASUREMENT",""),IF(OR($X1368="",$X1368=0),"INVALID_PERIOD",""),IF(AND($AA1368&lt;&gt;"",$AB1368&lt;&gt;"",$AB1368&lt;$AA1368),"DATE_SEQUENCE_ERROR",""),IF(AND($AB1368&lt;&gt;"",$AB1368&gt;DATE(2030,12,31)),"DATE_OUTLIER",""),IF($C1368="","MISSING_QRCODE",""),IF($J1368="UNKNOWN","UNKNOWN_PM_TYPE",""),IF($L1368="UNKNOWN","UNKNOWN_STATUS",""))</f>
        <v/>
      </c>
      <c r="AQ1368" s="42" t="str">
        <f t="shared" si="109"/>
        <v>NO</v>
      </c>
    </row>
    <row r="1369" spans="1:43" x14ac:dyDescent="0.3">
      <c r="A1369" s="38">
        <f>IF('query (10)'!A1369="","",'query (10)'!A1369)</f>
        <v>1558</v>
      </c>
      <c r="B1369" s="38">
        <f>IF('query (10)'!B1369="","",'query (10)'!B1369)</f>
        <v>18849</v>
      </c>
      <c r="C1369" s="38" t="str">
        <f>TRIM(UPPER('query (10)'!M1369))</f>
        <v>GR-473</v>
      </c>
      <c r="D1369" s="38" t="str">
        <f>TRIM(UPPER(IFERROR(_xlfn.TEXTBEFORE('query (10)'!L1369,"("),'query (10)'!L1369)))</f>
        <v>OUTER RING RACEWAY GRINDING MACHINE</v>
      </c>
      <c r="E1369" s="38" t="str">
        <f>IFERROR(TRIM(UPPER(_xlfn.TEXTBEFORE(_xlfn.TEXTAFTER('query (10)'!L1369,"("),")"))),"")</f>
        <v/>
      </c>
      <c r="F1369" s="38" t="str">
        <f>TRIM('query (10)'!K1369)</f>
        <v>KWD4</v>
      </c>
      <c r="G1369" s="38" t="str">
        <f>IF('query (10)'!J1369="","",'query (10)'!J1369)</f>
        <v>Oil mist</v>
      </c>
      <c r="H1369" s="38" t="str">
        <f>TRIM(UPPER('query (10)'!J1369))</f>
        <v>OIL MIST</v>
      </c>
      <c r="I1369" s="38" t="str">
        <f>IF('query (10)'!F1369="","",'query (10)'!F1369)</f>
        <v>Time-based Maintenance</v>
      </c>
      <c r="J1369" s="38" t="str">
        <f>IF('query (10)'!F1369="","",IFERROR(INDEX(Cleaning_Rules!$B$14:$B$17,MATCH(TRIM('query (10)'!F1369),Cleaning_Rules!$A$14:$A$17,0)),"UNKNOWN"))</f>
        <v>TBM</v>
      </c>
      <c r="K1369" s="38" t="str">
        <f>IF('query (10)'!G1369="","",'query (10)'!G1369)</f>
        <v>เสร็จสิ้น</v>
      </c>
      <c r="L1369" s="38" t="str">
        <f>IF('query (10)'!G1369="","MISSING",IFERROR(INDEX(Cleaning_Rules!$B$5:$B$10,MATCH(TRIM('query (10)'!G1369),Cleaning_Rules!$A$5:$A$10,0)),"UNKNOWN"))</f>
        <v>COMPLETED</v>
      </c>
      <c r="M1369" s="38" t="str">
        <f>IF('query (10)'!I1369="","",'query (10)'!I1369)</f>
        <v>Mechanical</v>
      </c>
      <c r="N1369" s="38" t="str">
        <f>IF('query (10)'!O1369="","",'query (10)'!O1369)</f>
        <v>Cleaning</v>
      </c>
      <c r="O1369" s="38" t="str">
        <f>IF('query (10)'!P1369="","",'query (10)'!P1369)</f>
        <v>Medium</v>
      </c>
      <c r="P1369" s="38" t="str">
        <f>IF('query (10)'!N1369="","",'query (10)'!N1369)</f>
        <v>Cleaning oil mist ventury to PM 6 Month Cycle</v>
      </c>
      <c r="Q1369" s="38" t="str">
        <f>TRIM('query (10)'!N1369)</f>
        <v>Cleaning oil mist ventury to PM 6 Month Cycle</v>
      </c>
      <c r="R1369" s="38" t="str">
        <f>TRIM(UPPER('query (10)'!R1369))</f>
        <v/>
      </c>
      <c r="S1369" s="38" t="str">
        <f>TRIM(UPPER('query (10)'!S1369))</f>
        <v/>
      </c>
      <c r="T1369" s="38" t="str">
        <f>IF('query (10)'!Q1369="","",TRIM(UPPER('query (10)'!Q1369)))</f>
        <v/>
      </c>
      <c r="U1369" s="38" t="str">
        <f>IF('query (10)'!T1369="","",'query (10)'!T1369)</f>
        <v/>
      </c>
      <c r="V1369" s="39" t="str">
        <f>IF('query (10)'!T1369="","",IFERROR(VALUE('query (10)'!T1369),""))</f>
        <v/>
      </c>
      <c r="W1369" s="40">
        <f>IF('query (10)'!U1369="","",'query (10)'!U1369)</f>
        <v>0</v>
      </c>
      <c r="X1369" s="39">
        <f>IF('query (10)'!V1369="","",'query (10)'!V1369)</f>
        <v>180</v>
      </c>
      <c r="Y1369" s="41">
        <f>IF('query (10)'!W1369="","",'query (10)'!W1369)</f>
        <v>46085</v>
      </c>
      <c r="Z1369" s="41">
        <f>IF('query (10)'!X1369="","",'query (10)'!X1369)</f>
        <v>46095</v>
      </c>
      <c r="AA1369" s="41">
        <f>IF('query (10)'!Y1369="","",'query (10)'!Y1369)</f>
        <v>46095</v>
      </c>
      <c r="AB1369" s="41">
        <f>IF('query (10)'!Z1369="","",'query (10)'!Z1369)</f>
        <v>46275</v>
      </c>
      <c r="AC1369" s="38" t="str">
        <f>IF(OR('query (10)'!AA1369="",COUNTIF(Cleaning_Rules!$A$21:$A$26,TRIM('query (10)'!AA1369))&gt;0),"",TRIM('query (10)'!AA1369))</f>
        <v/>
      </c>
      <c r="AD1369" s="38" t="str">
        <f>IF('query (10)'!AB1369="","",TRIM(IFERROR(_xlfn.TEXTBEFORE('query (10)'!AB1369,"("),'query (10)'!AB1369)))</f>
        <v>เริ่มซ่อมงาน PM แล้ว รับผิดชอบโดย JAKKAPAT KHOTSOMBAT</v>
      </c>
      <c r="AE1369" s="38" t="str">
        <f>IFERROR(LOWER(TRIM(_xlfn.TEXTBEFORE(_xlfn.TEXTAFTER('query (10)'!AB1369,"("),")"))),"")</f>
        <v>jakkapat@nsk.com</v>
      </c>
      <c r="AF1369" s="38" t="str">
        <f>IF('query (10)'!AD1369="","",TRIM('query (10)'!AD1369))</f>
        <v>คุณานนต์ ปารวัณวงศ์</v>
      </c>
      <c r="AG1369" s="38" t="str">
        <f>IF('query (10)'!AE1369="","",TRIM('query (10)'!AE1369))</f>
        <v>คุณานนต์ ปารวัณวงศ์</v>
      </c>
      <c r="AH1369" s="38" t="str">
        <f>IF('query (10)'!AF1369="","",IFERROR(VALUE('query (10)'!AF1369),""))</f>
        <v/>
      </c>
      <c r="AI1369" s="38" t="str">
        <f>IF('query (10)'!AG1369="","",TRIM('query (10)'!AG1369))</f>
        <v/>
      </c>
      <c r="AJ1369" s="38" t="str">
        <f>IF('query (10)'!AH1369="","",IFERROR(VALUE('query (10)'!AH1369),""))</f>
        <v/>
      </c>
      <c r="AK1369" s="38" t="str">
        <f>IF('query (10)'!AI1369="","",TRIM('query (10)'!AI1369))</f>
        <v/>
      </c>
      <c r="AL1369" s="42">
        <f t="shared" si="105"/>
        <v>2026</v>
      </c>
      <c r="AM1369" s="42" t="str">
        <f t="shared" si="106"/>
        <v>2026-03</v>
      </c>
      <c r="AN1369" s="42" t="str">
        <f t="shared" ca="1" si="107"/>
        <v/>
      </c>
      <c r="AO1369" s="42" t="str">
        <f t="shared" si="108"/>
        <v>GR-473 | OUTER RING RACEWAY GRINDING MACHINE | KWD4 | OIL MIST | Time-based Maintenance | Mechanical | Cleaning | Medium | Cleaning oil mist ventury to PM 6 Month Cycle | เริ่มซ่อมงาน PM แล้ว รับผิดชอบโดย JAKKAPAT KHOTSOMBAT | คุณานนต์ ปารวัณวงศ์</v>
      </c>
      <c r="AP1369" s="42" t="str">
        <f>_xlfn.TEXTJOIN("; ",TRUE,IF(COUNTA('query (10)'!A1369:AK1369)&lt;=6,"NEAR_EMPTY_ROW",""),IF($K1369="","MISSING_STATUS",""),IF(AND($K1369="เสร็จสิ้น",$Z1369=""),"DONE_NO_ACTUAL_DATE",""),IF(AND($I1369="Condition-based Maintenance",$AH1369=""),"CBM_NO_MEASUREMENT",""),IF(OR($X1369="",$X1369=0),"INVALID_PERIOD",""),IF(AND($AA1369&lt;&gt;"",$AB1369&lt;&gt;"",$AB1369&lt;$AA1369),"DATE_SEQUENCE_ERROR",""),IF(AND($AB1369&lt;&gt;"",$AB1369&gt;DATE(2030,12,31)),"DATE_OUTLIER",""),IF($C1369="","MISSING_QRCODE",""),IF($J1369="UNKNOWN","UNKNOWN_PM_TYPE",""),IF($L1369="UNKNOWN","UNKNOWN_STATUS",""))</f>
        <v/>
      </c>
      <c r="AQ1369" s="42" t="str">
        <f t="shared" si="109"/>
        <v>NO</v>
      </c>
    </row>
    <row r="1370" spans="1:43" x14ac:dyDescent="0.3">
      <c r="A1370" s="38">
        <f>IF('query (10)'!A1370="","",'query (10)'!A1370)</f>
        <v>1559</v>
      </c>
      <c r="B1370" s="38">
        <f>IF('query (10)'!B1370="","",'query (10)'!B1370)</f>
        <v>18850</v>
      </c>
      <c r="C1370" s="38" t="str">
        <f>TRIM(UPPER('query (10)'!M1370))</f>
        <v>GR-458</v>
      </c>
      <c r="D1370" s="38" t="str">
        <f>TRIM(UPPER(IFERROR(_xlfn.TEXTBEFORE('query (10)'!L1370,"("),'query (10)'!L1370)))</f>
        <v>INNER RING RACEWAY GRINDING MACHINE</v>
      </c>
      <c r="E1370" s="38" t="str">
        <f>IFERROR(TRIM(UPPER(_xlfn.TEXTBEFORE(_xlfn.TEXTAFTER('query (10)'!L1370,"("),")"))),"")</f>
        <v/>
      </c>
      <c r="F1370" s="38" t="str">
        <f>TRIM('query (10)'!K1370)</f>
        <v>KWD4</v>
      </c>
      <c r="G1370" s="38" t="str">
        <f>IF('query (10)'!J1370="","",'query (10)'!J1370)</f>
        <v>Oil mist</v>
      </c>
      <c r="H1370" s="38" t="str">
        <f>TRIM(UPPER('query (10)'!J1370))</f>
        <v>OIL MIST</v>
      </c>
      <c r="I1370" s="38" t="str">
        <f>IF('query (10)'!F1370="","",'query (10)'!F1370)</f>
        <v>Time-based Maintenance</v>
      </c>
      <c r="J1370" s="38" t="str">
        <f>IF('query (10)'!F1370="","",IFERROR(INDEX(Cleaning_Rules!$B$14:$B$17,MATCH(TRIM('query (10)'!F1370),Cleaning_Rules!$A$14:$A$17,0)),"UNKNOWN"))</f>
        <v>TBM</v>
      </c>
      <c r="K1370" s="38" t="str">
        <f>IF('query (10)'!G1370="","",'query (10)'!G1370)</f>
        <v>เสร็จสิ้น</v>
      </c>
      <c r="L1370" s="38" t="str">
        <f>IF('query (10)'!G1370="","MISSING",IFERROR(INDEX(Cleaning_Rules!$B$5:$B$10,MATCH(TRIM('query (10)'!G1370),Cleaning_Rules!$A$5:$A$10,0)),"UNKNOWN"))</f>
        <v>COMPLETED</v>
      </c>
      <c r="M1370" s="38" t="str">
        <f>IF('query (10)'!I1370="","",'query (10)'!I1370)</f>
        <v>Mechanical</v>
      </c>
      <c r="N1370" s="38" t="str">
        <f>IF('query (10)'!O1370="","",'query (10)'!O1370)</f>
        <v>Cleaning</v>
      </c>
      <c r="O1370" s="38" t="str">
        <f>IF('query (10)'!P1370="","",'query (10)'!P1370)</f>
        <v>Medium</v>
      </c>
      <c r="P1370" s="38" t="str">
        <f>IF('query (10)'!N1370="","",'query (10)'!N1370)</f>
        <v>Cleaning oil mist ventury to PM 6 Month Cycle</v>
      </c>
      <c r="Q1370" s="38" t="str">
        <f>TRIM('query (10)'!N1370)</f>
        <v>Cleaning oil mist ventury to PM 6 Month Cycle</v>
      </c>
      <c r="R1370" s="38" t="str">
        <f>TRIM(UPPER('query (10)'!R1370))</f>
        <v/>
      </c>
      <c r="S1370" s="38" t="str">
        <f>TRIM(UPPER('query (10)'!S1370))</f>
        <v/>
      </c>
      <c r="T1370" s="38" t="str">
        <f>IF('query (10)'!Q1370="","",TRIM(UPPER('query (10)'!Q1370)))</f>
        <v/>
      </c>
      <c r="U1370" s="38" t="str">
        <f>IF('query (10)'!T1370="","",'query (10)'!T1370)</f>
        <v/>
      </c>
      <c r="V1370" s="39" t="str">
        <f>IF('query (10)'!T1370="","",IFERROR(VALUE('query (10)'!T1370),""))</f>
        <v/>
      </c>
      <c r="W1370" s="40">
        <f>IF('query (10)'!U1370="","",'query (10)'!U1370)</f>
        <v>0</v>
      </c>
      <c r="X1370" s="39">
        <f>IF('query (10)'!V1370="","",'query (10)'!V1370)</f>
        <v>180</v>
      </c>
      <c r="Y1370" s="41">
        <f>IF('query (10)'!W1370="","",'query (10)'!W1370)</f>
        <v>46085</v>
      </c>
      <c r="Z1370" s="41">
        <f>IF('query (10)'!X1370="","",'query (10)'!X1370)</f>
        <v>46095</v>
      </c>
      <c r="AA1370" s="41">
        <f>IF('query (10)'!Y1370="","",'query (10)'!Y1370)</f>
        <v>46095</v>
      </c>
      <c r="AB1370" s="41">
        <f>IF('query (10)'!Z1370="","",'query (10)'!Z1370)</f>
        <v>46275</v>
      </c>
      <c r="AC1370" s="38" t="str">
        <f>IF(OR('query (10)'!AA1370="",COUNTIF(Cleaning_Rules!$A$21:$A$26,TRIM('query (10)'!AA1370))&gt;0),"",TRIM('query (10)'!AA1370))</f>
        <v/>
      </c>
      <c r="AD1370" s="38" t="str">
        <f>IF('query (10)'!AB1370="","",TRIM(IFERROR(_xlfn.TEXTBEFORE('query (10)'!AB1370,"("),'query (10)'!AB1370)))</f>
        <v>เริ่มซ่อมงาน PM แล้ว รับผิดชอบโดย KUNANON PARAWANWONG</v>
      </c>
      <c r="AE1370" s="38" t="str">
        <f>IFERROR(LOWER(TRIM(_xlfn.TEXTBEFORE(_xlfn.TEXTAFTER('query (10)'!AB1370,"("),")"))),"")</f>
        <v>parawanwong-k-3161@nsk.com</v>
      </c>
      <c r="AF1370" s="38" t="str">
        <f>IF('query (10)'!AD1370="","",TRIM('query (10)'!AD1370))</f>
        <v>คุณานนต์ ปารวัณวงศ์</v>
      </c>
      <c r="AG1370" s="38" t="str">
        <f>IF('query (10)'!AE1370="","",TRIM('query (10)'!AE1370))</f>
        <v>คุณานนต์ ปารวัณวงศ์</v>
      </c>
      <c r="AH1370" s="38" t="str">
        <f>IF('query (10)'!AF1370="","",IFERROR(VALUE('query (10)'!AF1370),""))</f>
        <v/>
      </c>
      <c r="AI1370" s="38" t="str">
        <f>IF('query (10)'!AG1370="","",TRIM('query (10)'!AG1370))</f>
        <v/>
      </c>
      <c r="AJ1370" s="38" t="str">
        <f>IF('query (10)'!AH1370="","",IFERROR(VALUE('query (10)'!AH1370),""))</f>
        <v/>
      </c>
      <c r="AK1370" s="38" t="str">
        <f>IF('query (10)'!AI1370="","",TRIM('query (10)'!AI1370))</f>
        <v/>
      </c>
      <c r="AL1370" s="42">
        <f t="shared" si="105"/>
        <v>2026</v>
      </c>
      <c r="AM1370" s="42" t="str">
        <f t="shared" si="106"/>
        <v>2026-03</v>
      </c>
      <c r="AN1370" s="42" t="str">
        <f t="shared" ca="1" si="107"/>
        <v/>
      </c>
      <c r="AO1370" s="42" t="str">
        <f t="shared" si="108"/>
        <v>GR-458 | INNER RING RACEWAY GRINDING MACHINE | KWD4 | OIL MIST | Time-based Maintenance | Mechanical | Cleaning | Medium | Cleaning oil mist ventury to PM 6 Month Cycle | เริ่มซ่อมงาน PM แล้ว รับผิดชอบโดย KUNANON PARAWANWONG | คุณานนต์ ปารวัณวงศ์</v>
      </c>
      <c r="AP1370" s="42" t="str">
        <f>_xlfn.TEXTJOIN("; ",TRUE,IF(COUNTA('query (10)'!A1370:AK1370)&lt;=6,"NEAR_EMPTY_ROW",""),IF($K1370="","MISSING_STATUS",""),IF(AND($K1370="เสร็จสิ้น",$Z1370=""),"DONE_NO_ACTUAL_DATE",""),IF(AND($I1370="Condition-based Maintenance",$AH1370=""),"CBM_NO_MEASUREMENT",""),IF(OR($X1370="",$X1370=0),"INVALID_PERIOD",""),IF(AND($AA1370&lt;&gt;"",$AB1370&lt;&gt;"",$AB1370&lt;$AA1370),"DATE_SEQUENCE_ERROR",""),IF(AND($AB1370&lt;&gt;"",$AB1370&gt;DATE(2030,12,31)),"DATE_OUTLIER",""),IF($C1370="","MISSING_QRCODE",""),IF($J1370="UNKNOWN","UNKNOWN_PM_TYPE",""),IF($L1370="UNKNOWN","UNKNOWN_STATUS",""))</f>
        <v/>
      </c>
      <c r="AQ1370" s="42" t="str">
        <f t="shared" si="109"/>
        <v>NO</v>
      </c>
    </row>
    <row r="1371" spans="1:43" x14ac:dyDescent="0.3">
      <c r="A1371" s="38">
        <f>IF('query (10)'!A1371="","",'query (10)'!A1371)</f>
        <v>1561</v>
      </c>
      <c r="B1371" s="38">
        <f>IF('query (10)'!B1371="","",'query (10)'!B1371)</f>
        <v>18851</v>
      </c>
      <c r="C1371" s="38" t="str">
        <f>TRIM(UPPER('query (10)'!M1371))</f>
        <v>GR-461</v>
      </c>
      <c r="D1371" s="38" t="str">
        <f>TRIM(UPPER(IFERROR(_xlfn.TEXTBEFORE('query (10)'!L1371,"("),'query (10)'!L1371)))</f>
        <v>INNER RING RIB GRINDING MACHINE</v>
      </c>
      <c r="E1371" s="38" t="str">
        <f>IFERROR(TRIM(UPPER(_xlfn.TEXTBEFORE(_xlfn.TEXTAFTER('query (10)'!L1371,"("),")"))),"")</f>
        <v/>
      </c>
      <c r="F1371" s="38" t="str">
        <f>TRIM('query (10)'!K1371)</f>
        <v>KWD4</v>
      </c>
      <c r="G1371" s="38" t="str">
        <f>IF('query (10)'!J1371="","",'query (10)'!J1371)</f>
        <v>Oil mist</v>
      </c>
      <c r="H1371" s="38" t="str">
        <f>TRIM(UPPER('query (10)'!J1371))</f>
        <v>OIL MIST</v>
      </c>
      <c r="I1371" s="38" t="str">
        <f>IF('query (10)'!F1371="","",'query (10)'!F1371)</f>
        <v>Time-based Maintenance</v>
      </c>
      <c r="J1371" s="38" t="str">
        <f>IF('query (10)'!F1371="","",IFERROR(INDEX(Cleaning_Rules!$B$14:$B$17,MATCH(TRIM('query (10)'!F1371),Cleaning_Rules!$A$14:$A$17,0)),"UNKNOWN"))</f>
        <v>TBM</v>
      </c>
      <c r="K1371" s="38" t="str">
        <f>IF('query (10)'!G1371="","",'query (10)'!G1371)</f>
        <v>เสร็จสิ้น</v>
      </c>
      <c r="L1371" s="38" t="str">
        <f>IF('query (10)'!G1371="","MISSING",IFERROR(INDEX(Cleaning_Rules!$B$5:$B$10,MATCH(TRIM('query (10)'!G1371),Cleaning_Rules!$A$5:$A$10,0)),"UNKNOWN"))</f>
        <v>COMPLETED</v>
      </c>
      <c r="M1371" s="38" t="str">
        <f>IF('query (10)'!I1371="","",'query (10)'!I1371)</f>
        <v>Mechanical</v>
      </c>
      <c r="N1371" s="38" t="str">
        <f>IF('query (10)'!O1371="","",'query (10)'!O1371)</f>
        <v>Cleaning</v>
      </c>
      <c r="O1371" s="38" t="str">
        <f>IF('query (10)'!P1371="","",'query (10)'!P1371)</f>
        <v>Medium</v>
      </c>
      <c r="P1371" s="38" t="str">
        <f>IF('query (10)'!N1371="","",'query (10)'!N1371)</f>
        <v>Cleaning oil mist ventury to PM 6 Month Cycle</v>
      </c>
      <c r="Q1371" s="38" t="str">
        <f>TRIM('query (10)'!N1371)</f>
        <v>Cleaning oil mist ventury to PM 6 Month Cycle</v>
      </c>
      <c r="R1371" s="38" t="str">
        <f>TRIM(UPPER('query (10)'!R1371))</f>
        <v/>
      </c>
      <c r="S1371" s="38" t="str">
        <f>TRIM(UPPER('query (10)'!S1371))</f>
        <v/>
      </c>
      <c r="T1371" s="38" t="str">
        <f>IF('query (10)'!Q1371="","",TRIM(UPPER('query (10)'!Q1371)))</f>
        <v/>
      </c>
      <c r="U1371" s="38" t="str">
        <f>IF('query (10)'!T1371="","",'query (10)'!T1371)</f>
        <v/>
      </c>
      <c r="V1371" s="39" t="str">
        <f>IF('query (10)'!T1371="","",IFERROR(VALUE('query (10)'!T1371),""))</f>
        <v/>
      </c>
      <c r="W1371" s="40">
        <f>IF('query (10)'!U1371="","",'query (10)'!U1371)</f>
        <v>0</v>
      </c>
      <c r="X1371" s="39">
        <f>IF('query (10)'!V1371="","",'query (10)'!V1371)</f>
        <v>180</v>
      </c>
      <c r="Y1371" s="41">
        <f>IF('query (10)'!W1371="","",'query (10)'!W1371)</f>
        <v>46085</v>
      </c>
      <c r="Z1371" s="41">
        <f>IF('query (10)'!X1371="","",'query (10)'!X1371)</f>
        <v>46095</v>
      </c>
      <c r="AA1371" s="41">
        <f>IF('query (10)'!Y1371="","",'query (10)'!Y1371)</f>
        <v>46095</v>
      </c>
      <c r="AB1371" s="41">
        <f>IF('query (10)'!Z1371="","",'query (10)'!Z1371)</f>
        <v>46275</v>
      </c>
      <c r="AC1371" s="38" t="str">
        <f>IF(OR('query (10)'!AA1371="",COUNTIF(Cleaning_Rules!$A$21:$A$26,TRIM('query (10)'!AA1371))&gt;0),"",TRIM('query (10)'!AA1371))</f>
        <v/>
      </c>
      <c r="AD1371" s="38" t="str">
        <f>IF('query (10)'!AB1371="","",TRIM(IFERROR(_xlfn.TEXTBEFORE('query (10)'!AB1371,"("),'query (10)'!AB1371)))</f>
        <v>เริ่มซ่อมงาน PM แล้ว รับผิดชอบโดย KUNANON PARAWANWONG</v>
      </c>
      <c r="AE1371" s="38" t="str">
        <f>IFERROR(LOWER(TRIM(_xlfn.TEXTBEFORE(_xlfn.TEXTAFTER('query (10)'!AB1371,"("),")"))),"")</f>
        <v>parawanwong-k-3161@nsk.com</v>
      </c>
      <c r="AF1371" s="38" t="str">
        <f>IF('query (10)'!AD1371="","",TRIM('query (10)'!AD1371))</f>
        <v>คุณานนต์ ปารวัณวงศ์</v>
      </c>
      <c r="AG1371" s="38" t="str">
        <f>IF('query (10)'!AE1371="","",TRIM('query (10)'!AE1371))</f>
        <v>คุณานนต์ ปารวัณวงศ์</v>
      </c>
      <c r="AH1371" s="38" t="str">
        <f>IF('query (10)'!AF1371="","",IFERROR(VALUE('query (10)'!AF1371),""))</f>
        <v/>
      </c>
      <c r="AI1371" s="38" t="str">
        <f>IF('query (10)'!AG1371="","",TRIM('query (10)'!AG1371))</f>
        <v/>
      </c>
      <c r="AJ1371" s="38" t="str">
        <f>IF('query (10)'!AH1371="","",IFERROR(VALUE('query (10)'!AH1371),""))</f>
        <v/>
      </c>
      <c r="AK1371" s="38" t="str">
        <f>IF('query (10)'!AI1371="","",TRIM('query (10)'!AI1371))</f>
        <v/>
      </c>
      <c r="AL1371" s="42">
        <f t="shared" si="105"/>
        <v>2026</v>
      </c>
      <c r="AM1371" s="42" t="str">
        <f t="shared" si="106"/>
        <v>2026-03</v>
      </c>
      <c r="AN1371" s="42" t="str">
        <f t="shared" ca="1" si="107"/>
        <v/>
      </c>
      <c r="AO1371" s="42" t="str">
        <f t="shared" si="108"/>
        <v>GR-461 | INNER RING RIB GRINDING MACHINE | KWD4 | OIL MIST | Time-based Maintenance | Mechanical | Cleaning | Medium | Cleaning oil mist ventury to PM 6 Month Cycle | เริ่มซ่อมงาน PM แล้ว รับผิดชอบโดย KUNANON PARAWANWONG | คุณานนต์ ปารวัณวงศ์</v>
      </c>
      <c r="AP1371" s="42" t="str">
        <f>_xlfn.TEXTJOIN("; ",TRUE,IF(COUNTA('query (10)'!A1371:AK1371)&lt;=6,"NEAR_EMPTY_ROW",""),IF($K1371="","MISSING_STATUS",""),IF(AND($K1371="เสร็จสิ้น",$Z1371=""),"DONE_NO_ACTUAL_DATE",""),IF(AND($I1371="Condition-based Maintenance",$AH1371=""),"CBM_NO_MEASUREMENT",""),IF(OR($X1371="",$X1371=0),"INVALID_PERIOD",""),IF(AND($AA1371&lt;&gt;"",$AB1371&lt;&gt;"",$AB1371&lt;$AA1371),"DATE_SEQUENCE_ERROR",""),IF(AND($AB1371&lt;&gt;"",$AB1371&gt;DATE(2030,12,31)),"DATE_OUTLIER",""),IF($C1371="","MISSING_QRCODE",""),IF($J1371="UNKNOWN","UNKNOWN_PM_TYPE",""),IF($L1371="UNKNOWN","UNKNOWN_STATUS",""))</f>
        <v/>
      </c>
      <c r="AQ1371" s="42" t="str">
        <f t="shared" si="109"/>
        <v>NO</v>
      </c>
    </row>
    <row r="1372" spans="1:43" x14ac:dyDescent="0.3">
      <c r="A1372" s="38">
        <f>IF('query (10)'!A1372="","",'query (10)'!A1372)</f>
        <v>1562</v>
      </c>
      <c r="B1372" s="38">
        <f>IF('query (10)'!B1372="","",'query (10)'!B1372)</f>
        <v>18853</v>
      </c>
      <c r="C1372" s="38" t="str">
        <f>TRIM(UPPER('query (10)'!M1372))</f>
        <v>GR-462</v>
      </c>
      <c r="D1372" s="38" t="str">
        <f>TRIM(UPPER(IFERROR(_xlfn.TEXTBEFORE('query (10)'!L1372,"("),'query (10)'!L1372)))</f>
        <v>INNER RING BORE GRINDING MACHINE</v>
      </c>
      <c r="E1372" s="38" t="str">
        <f>IFERROR(TRIM(UPPER(_xlfn.TEXTBEFORE(_xlfn.TEXTAFTER('query (10)'!L1372,"("),")"))),"")</f>
        <v/>
      </c>
      <c r="F1372" s="38" t="str">
        <f>TRIM('query (10)'!K1372)</f>
        <v>KWD4</v>
      </c>
      <c r="G1372" s="38" t="str">
        <f>IF('query (10)'!J1372="","",'query (10)'!J1372)</f>
        <v>Oil mist</v>
      </c>
      <c r="H1372" s="38" t="str">
        <f>TRIM(UPPER('query (10)'!J1372))</f>
        <v>OIL MIST</v>
      </c>
      <c r="I1372" s="38" t="str">
        <f>IF('query (10)'!F1372="","",'query (10)'!F1372)</f>
        <v>Time-based Maintenance</v>
      </c>
      <c r="J1372" s="38" t="str">
        <f>IF('query (10)'!F1372="","",IFERROR(INDEX(Cleaning_Rules!$B$14:$B$17,MATCH(TRIM('query (10)'!F1372),Cleaning_Rules!$A$14:$A$17,0)),"UNKNOWN"))</f>
        <v>TBM</v>
      </c>
      <c r="K1372" s="38" t="str">
        <f>IF('query (10)'!G1372="","",'query (10)'!G1372)</f>
        <v>เสร็จสิ้น</v>
      </c>
      <c r="L1372" s="38" t="str">
        <f>IF('query (10)'!G1372="","MISSING",IFERROR(INDEX(Cleaning_Rules!$B$5:$B$10,MATCH(TRIM('query (10)'!G1372),Cleaning_Rules!$A$5:$A$10,0)),"UNKNOWN"))</f>
        <v>COMPLETED</v>
      </c>
      <c r="M1372" s="38" t="str">
        <f>IF('query (10)'!I1372="","",'query (10)'!I1372)</f>
        <v>Mechanical</v>
      </c>
      <c r="N1372" s="38" t="str">
        <f>IF('query (10)'!O1372="","",'query (10)'!O1372)</f>
        <v>Cleaning</v>
      </c>
      <c r="O1372" s="38" t="str">
        <f>IF('query (10)'!P1372="","",'query (10)'!P1372)</f>
        <v>Medium</v>
      </c>
      <c r="P1372" s="38" t="str">
        <f>IF('query (10)'!N1372="","",'query (10)'!N1372)</f>
        <v>Cleaning oil mist ventury to PM 6 Month Cycle</v>
      </c>
      <c r="Q1372" s="38" t="str">
        <f>TRIM('query (10)'!N1372)</f>
        <v>Cleaning oil mist ventury to PM 6 Month Cycle</v>
      </c>
      <c r="R1372" s="38" t="str">
        <f>TRIM(UPPER('query (10)'!R1372))</f>
        <v/>
      </c>
      <c r="S1372" s="38" t="str">
        <f>TRIM(UPPER('query (10)'!S1372))</f>
        <v/>
      </c>
      <c r="T1372" s="38" t="str">
        <f>IF('query (10)'!Q1372="","",TRIM(UPPER('query (10)'!Q1372)))</f>
        <v/>
      </c>
      <c r="U1372" s="38" t="str">
        <f>IF('query (10)'!T1372="","",'query (10)'!T1372)</f>
        <v/>
      </c>
      <c r="V1372" s="39" t="str">
        <f>IF('query (10)'!T1372="","",IFERROR(VALUE('query (10)'!T1372),""))</f>
        <v/>
      </c>
      <c r="W1372" s="40">
        <f>IF('query (10)'!U1372="","",'query (10)'!U1372)</f>
        <v>0</v>
      </c>
      <c r="X1372" s="39">
        <f>IF('query (10)'!V1372="","",'query (10)'!V1372)</f>
        <v>180</v>
      </c>
      <c r="Y1372" s="41">
        <f>IF('query (10)'!W1372="","",'query (10)'!W1372)</f>
        <v>46085</v>
      </c>
      <c r="Z1372" s="41">
        <f>IF('query (10)'!X1372="","",'query (10)'!X1372)</f>
        <v>46095</v>
      </c>
      <c r="AA1372" s="41">
        <f>IF('query (10)'!Y1372="","",'query (10)'!Y1372)</f>
        <v>46095</v>
      </c>
      <c r="AB1372" s="41">
        <f>IF('query (10)'!Z1372="","",'query (10)'!Z1372)</f>
        <v>46275</v>
      </c>
      <c r="AC1372" s="38" t="str">
        <f>IF(OR('query (10)'!AA1372="",COUNTIF(Cleaning_Rules!$A$21:$A$26,TRIM('query (10)'!AA1372))&gt;0),"",TRIM('query (10)'!AA1372))</f>
        <v/>
      </c>
      <c r="AD1372" s="38" t="str">
        <f>IF('query (10)'!AB1372="","",TRIM(IFERROR(_xlfn.TEXTBEFORE('query (10)'!AB1372,"("),'query (10)'!AB1372)))</f>
        <v>เริ่มซ่อมงาน PM แล้ว รับผิดชอบโดย KUNANON PARAWANWONG</v>
      </c>
      <c r="AE1372" s="38" t="str">
        <f>IFERROR(LOWER(TRIM(_xlfn.TEXTBEFORE(_xlfn.TEXTAFTER('query (10)'!AB1372,"("),")"))),"")</f>
        <v>parawanwong-k-3161@nsk.com</v>
      </c>
      <c r="AF1372" s="38" t="str">
        <f>IF('query (10)'!AD1372="","",TRIM('query (10)'!AD1372))</f>
        <v>คุณานนต์ ปารวัณวงศ์</v>
      </c>
      <c r="AG1372" s="38" t="str">
        <f>IF('query (10)'!AE1372="","",TRIM('query (10)'!AE1372))</f>
        <v>คุณานนต์ ปารวัณวงศ์</v>
      </c>
      <c r="AH1372" s="38" t="str">
        <f>IF('query (10)'!AF1372="","",IFERROR(VALUE('query (10)'!AF1372),""))</f>
        <v/>
      </c>
      <c r="AI1372" s="38" t="str">
        <f>IF('query (10)'!AG1372="","",TRIM('query (10)'!AG1372))</f>
        <v/>
      </c>
      <c r="AJ1372" s="38" t="str">
        <f>IF('query (10)'!AH1372="","",IFERROR(VALUE('query (10)'!AH1372),""))</f>
        <v/>
      </c>
      <c r="AK1372" s="38" t="str">
        <f>IF('query (10)'!AI1372="","",TRIM('query (10)'!AI1372))</f>
        <v/>
      </c>
      <c r="AL1372" s="42">
        <f t="shared" si="105"/>
        <v>2026</v>
      </c>
      <c r="AM1372" s="42" t="str">
        <f t="shared" si="106"/>
        <v>2026-03</v>
      </c>
      <c r="AN1372" s="42" t="str">
        <f t="shared" ca="1" si="107"/>
        <v/>
      </c>
      <c r="AO1372" s="42" t="str">
        <f t="shared" si="108"/>
        <v>GR-462 | INNER RING BORE GRINDING MACHINE | KWD4 | OIL MIST | Time-based Maintenance | Mechanical | Cleaning | Medium | Cleaning oil mist ventury to PM 6 Month Cycle | เริ่มซ่อมงาน PM แล้ว รับผิดชอบโดย KUNANON PARAWANWONG | คุณานนต์ ปารวัณวงศ์</v>
      </c>
      <c r="AP1372" s="42" t="str">
        <f>_xlfn.TEXTJOIN("; ",TRUE,IF(COUNTA('query (10)'!A1372:AK1372)&lt;=6,"NEAR_EMPTY_ROW",""),IF($K1372="","MISSING_STATUS",""),IF(AND($K1372="เสร็จสิ้น",$Z1372=""),"DONE_NO_ACTUAL_DATE",""),IF(AND($I1372="Condition-based Maintenance",$AH1372=""),"CBM_NO_MEASUREMENT",""),IF(OR($X1372="",$X1372=0),"INVALID_PERIOD",""),IF(AND($AA1372&lt;&gt;"",$AB1372&lt;&gt;"",$AB1372&lt;$AA1372),"DATE_SEQUENCE_ERROR",""),IF(AND($AB1372&lt;&gt;"",$AB1372&gt;DATE(2030,12,31)),"DATE_OUTLIER",""),IF($C1372="","MISSING_QRCODE",""),IF($J1372="UNKNOWN","UNKNOWN_PM_TYPE",""),IF($L1372="UNKNOWN","UNKNOWN_STATUS",""))</f>
        <v/>
      </c>
      <c r="AQ1372" s="42" t="str">
        <f t="shared" si="109"/>
        <v>NO</v>
      </c>
    </row>
    <row r="1373" spans="1:43" x14ac:dyDescent="0.3">
      <c r="A1373" s="38">
        <f>IF('query (10)'!A1373="","",'query (10)'!A1373)</f>
        <v>1563</v>
      </c>
      <c r="B1373" s="38">
        <f>IF('query (10)'!B1373="","",'query (10)'!B1373)</f>
        <v>18918</v>
      </c>
      <c r="C1373" s="38" t="str">
        <f>TRIM(UPPER('query (10)'!M1373))</f>
        <v>GR-589</v>
      </c>
      <c r="D1373" s="38" t="str">
        <f>TRIM(UPPER(IFERROR(_xlfn.TEXTBEFORE('query (10)'!L1373,"("),'query (10)'!L1373)))</f>
        <v>OUTER RING RACEWAY GRINDING MACHINE</v>
      </c>
      <c r="E1373" s="38" t="str">
        <f>IFERROR(TRIM(UPPER(_xlfn.TEXTBEFORE(_xlfn.TEXTAFTER('query (10)'!L1373,"("),")"))),"")</f>
        <v/>
      </c>
      <c r="F1373" s="38" t="str">
        <f>TRIM('query (10)'!K1373)</f>
        <v>KWD5</v>
      </c>
      <c r="G1373" s="38" t="str">
        <f>IF('query (10)'!J1373="","",'query (10)'!J1373)</f>
        <v>Oil mist</v>
      </c>
      <c r="H1373" s="38" t="str">
        <f>TRIM(UPPER('query (10)'!J1373))</f>
        <v>OIL MIST</v>
      </c>
      <c r="I1373" s="38" t="str">
        <f>IF('query (10)'!F1373="","",'query (10)'!F1373)</f>
        <v>Time-based Maintenance</v>
      </c>
      <c r="J1373" s="38" t="str">
        <f>IF('query (10)'!F1373="","",IFERROR(INDEX(Cleaning_Rules!$B$14:$B$17,MATCH(TRIM('query (10)'!F1373),Cleaning_Rules!$A$14:$A$17,0)),"UNKNOWN"))</f>
        <v>TBM</v>
      </c>
      <c r="K1373" s="38" t="str">
        <f>IF('query (10)'!G1373="","",'query (10)'!G1373)</f>
        <v>เสร็จสิ้น</v>
      </c>
      <c r="L1373" s="38" t="str">
        <f>IF('query (10)'!G1373="","MISSING",IFERROR(INDEX(Cleaning_Rules!$B$5:$B$10,MATCH(TRIM('query (10)'!G1373),Cleaning_Rules!$A$5:$A$10,0)),"UNKNOWN"))</f>
        <v>COMPLETED</v>
      </c>
      <c r="M1373" s="38" t="str">
        <f>IF('query (10)'!I1373="","",'query (10)'!I1373)</f>
        <v>Mechanical</v>
      </c>
      <c r="N1373" s="38" t="str">
        <f>IF('query (10)'!O1373="","",'query (10)'!O1373)</f>
        <v>Cleaning</v>
      </c>
      <c r="O1373" s="38" t="str">
        <f>IF('query (10)'!P1373="","",'query (10)'!P1373)</f>
        <v>Medium</v>
      </c>
      <c r="P1373" s="38" t="str">
        <f>IF('query (10)'!N1373="","",'query (10)'!N1373)</f>
        <v>Cleaning oil mist ventury to PM 6 Month Cycle</v>
      </c>
      <c r="Q1373" s="38" t="str">
        <f>TRIM('query (10)'!N1373)</f>
        <v>Cleaning oil mist ventury to PM 6 Month Cycle</v>
      </c>
      <c r="R1373" s="38" t="str">
        <f>TRIM(UPPER('query (10)'!R1373))</f>
        <v/>
      </c>
      <c r="S1373" s="38" t="str">
        <f>TRIM(UPPER('query (10)'!S1373))</f>
        <v/>
      </c>
      <c r="T1373" s="38" t="str">
        <f>IF('query (10)'!Q1373="","",TRIM(UPPER('query (10)'!Q1373)))</f>
        <v/>
      </c>
      <c r="U1373" s="38" t="str">
        <f>IF('query (10)'!T1373="","",'query (10)'!T1373)</f>
        <v/>
      </c>
      <c r="V1373" s="39" t="str">
        <f>IF('query (10)'!T1373="","",IFERROR(VALUE('query (10)'!T1373),""))</f>
        <v/>
      </c>
      <c r="W1373" s="40">
        <f>IF('query (10)'!U1373="","",'query (10)'!U1373)</f>
        <v>0</v>
      </c>
      <c r="X1373" s="39">
        <f>IF('query (10)'!V1373="","",'query (10)'!V1373)</f>
        <v>180</v>
      </c>
      <c r="Y1373" s="41">
        <f>IF('query (10)'!W1373="","",'query (10)'!W1373)</f>
        <v>46086</v>
      </c>
      <c r="Z1373" s="41">
        <f>IF('query (10)'!X1373="","",'query (10)'!X1373)</f>
        <v>46108</v>
      </c>
      <c r="AA1373" s="41">
        <f>IF('query (10)'!Y1373="","",'query (10)'!Y1373)</f>
        <v>46108</v>
      </c>
      <c r="AB1373" s="41">
        <f>IF('query (10)'!Z1373="","",'query (10)'!Z1373)</f>
        <v>46288</v>
      </c>
      <c r="AC1373" s="38" t="str">
        <f>IF(OR('query (10)'!AA1373="",COUNTIF(Cleaning_Rules!$A$21:$A$26,TRIM('query (10)'!AA1373))&gt;0),"",TRIM('query (10)'!AA1373))</f>
        <v/>
      </c>
      <c r="AD1373" s="38" t="str">
        <f>IF('query (10)'!AB1373="","",TRIM(IFERROR(_xlfn.TEXTBEFORE('query (10)'!AB1373,"("),'query (10)'!AB1373)))</f>
        <v>เริ่มซ่อมงาน PM แล้ว รับผิดชอบโดย JAKKAPAT KHOTSOMBAT</v>
      </c>
      <c r="AE1373" s="38" t="str">
        <f>IFERROR(LOWER(TRIM(_xlfn.TEXTBEFORE(_xlfn.TEXTAFTER('query (10)'!AB1373,"("),")"))),"")</f>
        <v>jakkapat@nsk.com</v>
      </c>
      <c r="AF1373" s="38" t="str">
        <f>IF('query (10)'!AD1373="","",TRIM('query (10)'!AD1373))</f>
        <v>คุณานนต์ ปารวัณวงศ์</v>
      </c>
      <c r="AG1373" s="38" t="str">
        <f>IF('query (10)'!AE1373="","",TRIM('query (10)'!AE1373))</f>
        <v>จักรภัทร โคตรสมบัติ</v>
      </c>
      <c r="AH1373" s="38" t="str">
        <f>IF('query (10)'!AF1373="","",IFERROR(VALUE('query (10)'!AF1373),""))</f>
        <v/>
      </c>
      <c r="AI1373" s="38" t="str">
        <f>IF('query (10)'!AG1373="","",TRIM('query (10)'!AG1373))</f>
        <v/>
      </c>
      <c r="AJ1373" s="38" t="str">
        <f>IF('query (10)'!AH1373="","",IFERROR(VALUE('query (10)'!AH1373),""))</f>
        <v/>
      </c>
      <c r="AK1373" s="38" t="str">
        <f>IF('query (10)'!AI1373="","",TRIM('query (10)'!AI1373))</f>
        <v/>
      </c>
      <c r="AL1373" s="42">
        <f t="shared" si="105"/>
        <v>2026</v>
      </c>
      <c r="AM1373" s="42" t="str">
        <f t="shared" si="106"/>
        <v>2026-03</v>
      </c>
      <c r="AN1373" s="42" t="str">
        <f t="shared" ca="1" si="107"/>
        <v/>
      </c>
      <c r="AO1373" s="42" t="str">
        <f t="shared" si="108"/>
        <v>GR-589 | OUTER RING RACEWAY GRINDING MACHINE | KWD5 | OIL MIST | Time-based Maintenance | Mechanical | Cleaning | Medium | Cleaning oil mist ventury to PM 6 Month Cycle | เริ่มซ่อมงาน PM แล้ว รับผิดชอบโดย JAKKAPAT KHOTSOMBAT | จักรภัทร โคตรสมบัติ</v>
      </c>
      <c r="AP1373" s="42" t="str">
        <f>_xlfn.TEXTJOIN("; ",TRUE,IF(COUNTA('query (10)'!A1373:AK1373)&lt;=6,"NEAR_EMPTY_ROW",""),IF($K1373="","MISSING_STATUS",""),IF(AND($K1373="เสร็จสิ้น",$Z1373=""),"DONE_NO_ACTUAL_DATE",""),IF(AND($I1373="Condition-based Maintenance",$AH1373=""),"CBM_NO_MEASUREMENT",""),IF(OR($X1373="",$X1373=0),"INVALID_PERIOD",""),IF(AND($AA1373&lt;&gt;"",$AB1373&lt;&gt;"",$AB1373&lt;$AA1373),"DATE_SEQUENCE_ERROR",""),IF(AND($AB1373&lt;&gt;"",$AB1373&gt;DATE(2030,12,31)),"DATE_OUTLIER",""),IF($C1373="","MISSING_QRCODE",""),IF($J1373="UNKNOWN","UNKNOWN_PM_TYPE",""),IF($L1373="UNKNOWN","UNKNOWN_STATUS",""))</f>
        <v/>
      </c>
      <c r="AQ1373" s="42" t="str">
        <f t="shared" si="109"/>
        <v>NO</v>
      </c>
    </row>
    <row r="1374" spans="1:43" x14ac:dyDescent="0.3">
      <c r="A1374" s="38">
        <f>IF('query (10)'!A1374="","",'query (10)'!A1374)</f>
        <v>1564</v>
      </c>
      <c r="B1374" s="38">
        <f>IF('query (10)'!B1374="","",'query (10)'!B1374)</f>
        <v>18919</v>
      </c>
      <c r="C1374" s="38" t="str">
        <f>TRIM(UPPER('query (10)'!M1374))</f>
        <v>GR-575</v>
      </c>
      <c r="D1374" s="38" t="str">
        <f>TRIM(UPPER(IFERROR(_xlfn.TEXTBEFORE('query (10)'!L1374,"("),'query (10)'!L1374)))</f>
        <v>INNER RING RACEWAY GRINDING MACHINE</v>
      </c>
      <c r="E1374" s="38" t="str">
        <f>IFERROR(TRIM(UPPER(_xlfn.TEXTBEFORE(_xlfn.TEXTAFTER('query (10)'!L1374,"("),")"))),"")</f>
        <v/>
      </c>
      <c r="F1374" s="38" t="str">
        <f>TRIM('query (10)'!K1374)</f>
        <v>KWD5</v>
      </c>
      <c r="G1374" s="38" t="str">
        <f>IF('query (10)'!J1374="","",'query (10)'!J1374)</f>
        <v>Oil mist</v>
      </c>
      <c r="H1374" s="38" t="str">
        <f>TRIM(UPPER('query (10)'!J1374))</f>
        <v>OIL MIST</v>
      </c>
      <c r="I1374" s="38" t="str">
        <f>IF('query (10)'!F1374="","",'query (10)'!F1374)</f>
        <v>Time-based Maintenance</v>
      </c>
      <c r="J1374" s="38" t="str">
        <f>IF('query (10)'!F1374="","",IFERROR(INDEX(Cleaning_Rules!$B$14:$B$17,MATCH(TRIM('query (10)'!F1374),Cleaning_Rules!$A$14:$A$17,0)),"UNKNOWN"))</f>
        <v>TBM</v>
      </c>
      <c r="K1374" s="38" t="str">
        <f>IF('query (10)'!G1374="","",'query (10)'!G1374)</f>
        <v>เสร็จสิ้น</v>
      </c>
      <c r="L1374" s="38" t="str">
        <f>IF('query (10)'!G1374="","MISSING",IFERROR(INDEX(Cleaning_Rules!$B$5:$B$10,MATCH(TRIM('query (10)'!G1374),Cleaning_Rules!$A$5:$A$10,0)),"UNKNOWN"))</f>
        <v>COMPLETED</v>
      </c>
      <c r="M1374" s="38" t="str">
        <f>IF('query (10)'!I1374="","",'query (10)'!I1374)</f>
        <v>Mechanical</v>
      </c>
      <c r="N1374" s="38" t="str">
        <f>IF('query (10)'!O1374="","",'query (10)'!O1374)</f>
        <v>Cleaning</v>
      </c>
      <c r="O1374" s="38" t="str">
        <f>IF('query (10)'!P1374="","",'query (10)'!P1374)</f>
        <v>Medium</v>
      </c>
      <c r="P1374" s="38" t="str">
        <f>IF('query (10)'!N1374="","",'query (10)'!N1374)</f>
        <v>Cleaning oil mist ventury to PM 6 Month Cycle</v>
      </c>
      <c r="Q1374" s="38" t="str">
        <f>TRIM('query (10)'!N1374)</f>
        <v>Cleaning oil mist ventury to PM 6 Month Cycle</v>
      </c>
      <c r="R1374" s="38" t="str">
        <f>TRIM(UPPER('query (10)'!R1374))</f>
        <v/>
      </c>
      <c r="S1374" s="38" t="str">
        <f>TRIM(UPPER('query (10)'!S1374))</f>
        <v/>
      </c>
      <c r="T1374" s="38" t="str">
        <f>IF('query (10)'!Q1374="","",TRIM(UPPER('query (10)'!Q1374)))</f>
        <v/>
      </c>
      <c r="U1374" s="38" t="str">
        <f>IF('query (10)'!T1374="","",'query (10)'!T1374)</f>
        <v/>
      </c>
      <c r="V1374" s="39" t="str">
        <f>IF('query (10)'!T1374="","",IFERROR(VALUE('query (10)'!T1374),""))</f>
        <v/>
      </c>
      <c r="W1374" s="40">
        <f>IF('query (10)'!U1374="","",'query (10)'!U1374)</f>
        <v>0</v>
      </c>
      <c r="X1374" s="39">
        <f>IF('query (10)'!V1374="","",'query (10)'!V1374)</f>
        <v>180</v>
      </c>
      <c r="Y1374" s="41">
        <f>IF('query (10)'!W1374="","",'query (10)'!W1374)</f>
        <v>46086</v>
      </c>
      <c r="Z1374" s="41">
        <f>IF('query (10)'!X1374="","",'query (10)'!X1374)</f>
        <v>46108</v>
      </c>
      <c r="AA1374" s="41">
        <f>IF('query (10)'!Y1374="","",'query (10)'!Y1374)</f>
        <v>46108</v>
      </c>
      <c r="AB1374" s="41">
        <f>IF('query (10)'!Z1374="","",'query (10)'!Z1374)</f>
        <v>46288</v>
      </c>
      <c r="AC1374" s="38" t="str">
        <f>IF(OR('query (10)'!AA1374="",COUNTIF(Cleaning_Rules!$A$21:$A$26,TRIM('query (10)'!AA1374))&gt;0),"",TRIM('query (10)'!AA1374))</f>
        <v/>
      </c>
      <c r="AD1374" s="38" t="str">
        <f>IF('query (10)'!AB1374="","",TRIM(IFERROR(_xlfn.TEXTBEFORE('query (10)'!AB1374,"("),'query (10)'!AB1374)))</f>
        <v>เริ่มซ่อมงาน PM แล้ว รับผิดชอบโดย JAKKAPAT KHOTSOMBAT</v>
      </c>
      <c r="AE1374" s="38" t="str">
        <f>IFERROR(LOWER(TRIM(_xlfn.TEXTBEFORE(_xlfn.TEXTAFTER('query (10)'!AB1374,"("),")"))),"")</f>
        <v>jakkapat@nsk.com</v>
      </c>
      <c r="AF1374" s="38" t="str">
        <f>IF('query (10)'!AD1374="","",TRIM('query (10)'!AD1374))</f>
        <v>คุณานนต์ ปารวัณวงศ์</v>
      </c>
      <c r="AG1374" s="38" t="str">
        <f>IF('query (10)'!AE1374="","",TRIM('query (10)'!AE1374))</f>
        <v>จักรภัทร โคตรสมบัติ</v>
      </c>
      <c r="AH1374" s="38" t="str">
        <f>IF('query (10)'!AF1374="","",IFERROR(VALUE('query (10)'!AF1374),""))</f>
        <v/>
      </c>
      <c r="AI1374" s="38" t="str">
        <f>IF('query (10)'!AG1374="","",TRIM('query (10)'!AG1374))</f>
        <v/>
      </c>
      <c r="AJ1374" s="38" t="str">
        <f>IF('query (10)'!AH1374="","",IFERROR(VALUE('query (10)'!AH1374),""))</f>
        <v/>
      </c>
      <c r="AK1374" s="38" t="str">
        <f>IF('query (10)'!AI1374="","",TRIM('query (10)'!AI1374))</f>
        <v/>
      </c>
      <c r="AL1374" s="42">
        <f t="shared" si="105"/>
        <v>2026</v>
      </c>
      <c r="AM1374" s="42" t="str">
        <f t="shared" si="106"/>
        <v>2026-03</v>
      </c>
      <c r="AN1374" s="42" t="str">
        <f t="shared" ca="1" si="107"/>
        <v/>
      </c>
      <c r="AO1374" s="42" t="str">
        <f t="shared" si="108"/>
        <v>GR-575 | INNER RING RACEWAY GRINDING MACHINE | KWD5 | OIL MIST | Time-based Maintenance | Mechanical | Cleaning | Medium | Cleaning oil mist ventury to PM 6 Month Cycle | เริ่มซ่อมงาน PM แล้ว รับผิดชอบโดย JAKKAPAT KHOTSOMBAT | จักรภัทร โคตรสมบัติ</v>
      </c>
      <c r="AP1374" s="42" t="str">
        <f>_xlfn.TEXTJOIN("; ",TRUE,IF(COUNTA('query (10)'!A1374:AK1374)&lt;=6,"NEAR_EMPTY_ROW",""),IF($K1374="","MISSING_STATUS",""),IF(AND($K1374="เสร็จสิ้น",$Z1374=""),"DONE_NO_ACTUAL_DATE",""),IF(AND($I1374="Condition-based Maintenance",$AH1374=""),"CBM_NO_MEASUREMENT",""),IF(OR($X1374="",$X1374=0),"INVALID_PERIOD",""),IF(AND($AA1374&lt;&gt;"",$AB1374&lt;&gt;"",$AB1374&lt;$AA1374),"DATE_SEQUENCE_ERROR",""),IF(AND($AB1374&lt;&gt;"",$AB1374&gt;DATE(2030,12,31)),"DATE_OUTLIER",""),IF($C1374="","MISSING_QRCODE",""),IF($J1374="UNKNOWN","UNKNOWN_PM_TYPE",""),IF($L1374="UNKNOWN","UNKNOWN_STATUS",""))</f>
        <v/>
      </c>
      <c r="AQ1374" s="42" t="str">
        <f t="shared" si="109"/>
        <v>NO</v>
      </c>
    </row>
    <row r="1375" spans="1:43" x14ac:dyDescent="0.3">
      <c r="A1375" s="38">
        <f>IF('query (10)'!A1375="","",'query (10)'!A1375)</f>
        <v>1565</v>
      </c>
      <c r="B1375" s="38">
        <f>IF('query (10)'!B1375="","",'query (10)'!B1375)</f>
        <v>18920</v>
      </c>
      <c r="C1375" s="38" t="str">
        <f>TRIM(UPPER('query (10)'!M1375))</f>
        <v>GR-578</v>
      </c>
      <c r="D1375" s="38" t="str">
        <f>TRIM(UPPER(IFERROR(_xlfn.TEXTBEFORE('query (10)'!L1375,"("),'query (10)'!L1375)))</f>
        <v>INNER RING RIB GRINDING MACHINE</v>
      </c>
      <c r="E1375" s="38" t="str">
        <f>IFERROR(TRIM(UPPER(_xlfn.TEXTBEFORE(_xlfn.TEXTAFTER('query (10)'!L1375,"("),")"))),"")</f>
        <v/>
      </c>
      <c r="F1375" s="38" t="str">
        <f>TRIM('query (10)'!K1375)</f>
        <v>KWD5</v>
      </c>
      <c r="G1375" s="38" t="str">
        <f>IF('query (10)'!J1375="","",'query (10)'!J1375)</f>
        <v>Oil mist</v>
      </c>
      <c r="H1375" s="38" t="str">
        <f>TRIM(UPPER('query (10)'!J1375))</f>
        <v>OIL MIST</v>
      </c>
      <c r="I1375" s="38" t="str">
        <f>IF('query (10)'!F1375="","",'query (10)'!F1375)</f>
        <v>Time-based Maintenance</v>
      </c>
      <c r="J1375" s="38" t="str">
        <f>IF('query (10)'!F1375="","",IFERROR(INDEX(Cleaning_Rules!$B$14:$B$17,MATCH(TRIM('query (10)'!F1375),Cleaning_Rules!$A$14:$A$17,0)),"UNKNOWN"))</f>
        <v>TBM</v>
      </c>
      <c r="K1375" s="38" t="str">
        <f>IF('query (10)'!G1375="","",'query (10)'!G1375)</f>
        <v>เสร็จสิ้น</v>
      </c>
      <c r="L1375" s="38" t="str">
        <f>IF('query (10)'!G1375="","MISSING",IFERROR(INDEX(Cleaning_Rules!$B$5:$B$10,MATCH(TRIM('query (10)'!G1375),Cleaning_Rules!$A$5:$A$10,0)),"UNKNOWN"))</f>
        <v>COMPLETED</v>
      </c>
      <c r="M1375" s="38" t="str">
        <f>IF('query (10)'!I1375="","",'query (10)'!I1375)</f>
        <v>Mechanical</v>
      </c>
      <c r="N1375" s="38" t="str">
        <f>IF('query (10)'!O1375="","",'query (10)'!O1375)</f>
        <v>Cleaning</v>
      </c>
      <c r="O1375" s="38" t="str">
        <f>IF('query (10)'!P1375="","",'query (10)'!P1375)</f>
        <v>Medium</v>
      </c>
      <c r="P1375" s="38" t="str">
        <f>IF('query (10)'!N1375="","",'query (10)'!N1375)</f>
        <v>Cleaning oil mist ventury to PM 6 Month Cycle</v>
      </c>
      <c r="Q1375" s="38" t="str">
        <f>TRIM('query (10)'!N1375)</f>
        <v>Cleaning oil mist ventury to PM 6 Month Cycle</v>
      </c>
      <c r="R1375" s="38" t="str">
        <f>TRIM(UPPER('query (10)'!R1375))</f>
        <v/>
      </c>
      <c r="S1375" s="38" t="str">
        <f>TRIM(UPPER('query (10)'!S1375))</f>
        <v/>
      </c>
      <c r="T1375" s="38" t="str">
        <f>IF('query (10)'!Q1375="","",TRIM(UPPER('query (10)'!Q1375)))</f>
        <v/>
      </c>
      <c r="U1375" s="38" t="str">
        <f>IF('query (10)'!T1375="","",'query (10)'!T1375)</f>
        <v/>
      </c>
      <c r="V1375" s="39" t="str">
        <f>IF('query (10)'!T1375="","",IFERROR(VALUE('query (10)'!T1375),""))</f>
        <v/>
      </c>
      <c r="W1375" s="40">
        <f>IF('query (10)'!U1375="","",'query (10)'!U1375)</f>
        <v>0</v>
      </c>
      <c r="X1375" s="39">
        <f>IF('query (10)'!V1375="","",'query (10)'!V1375)</f>
        <v>180</v>
      </c>
      <c r="Y1375" s="41">
        <f>IF('query (10)'!W1375="","",'query (10)'!W1375)</f>
        <v>46086</v>
      </c>
      <c r="Z1375" s="41">
        <f>IF('query (10)'!X1375="","",'query (10)'!X1375)</f>
        <v>46108</v>
      </c>
      <c r="AA1375" s="41">
        <f>IF('query (10)'!Y1375="","",'query (10)'!Y1375)</f>
        <v>46108</v>
      </c>
      <c r="AB1375" s="41">
        <f>IF('query (10)'!Z1375="","",'query (10)'!Z1375)</f>
        <v>46288</v>
      </c>
      <c r="AC1375" s="38" t="str">
        <f>IF(OR('query (10)'!AA1375="",COUNTIF(Cleaning_Rules!$A$21:$A$26,TRIM('query (10)'!AA1375))&gt;0),"",TRIM('query (10)'!AA1375))</f>
        <v/>
      </c>
      <c r="AD1375" s="38" t="str">
        <f>IF('query (10)'!AB1375="","",TRIM(IFERROR(_xlfn.TEXTBEFORE('query (10)'!AB1375,"("),'query (10)'!AB1375)))</f>
        <v>เริ่มซ่อมงาน PM แล้ว รับผิดชอบโดย JAKKAPAT KHOTSOMBAT</v>
      </c>
      <c r="AE1375" s="38" t="str">
        <f>IFERROR(LOWER(TRIM(_xlfn.TEXTBEFORE(_xlfn.TEXTAFTER('query (10)'!AB1375,"("),")"))),"")</f>
        <v>jakkapat@nsk.com</v>
      </c>
      <c r="AF1375" s="38" t="str">
        <f>IF('query (10)'!AD1375="","",TRIM('query (10)'!AD1375))</f>
        <v>คุณานนต์ ปารวัณวงศ์</v>
      </c>
      <c r="AG1375" s="38" t="str">
        <f>IF('query (10)'!AE1375="","",TRIM('query (10)'!AE1375))</f>
        <v>จักรภัทร โคตรสมบัติ</v>
      </c>
      <c r="AH1375" s="38" t="str">
        <f>IF('query (10)'!AF1375="","",IFERROR(VALUE('query (10)'!AF1375),""))</f>
        <v/>
      </c>
      <c r="AI1375" s="38" t="str">
        <f>IF('query (10)'!AG1375="","",TRIM('query (10)'!AG1375))</f>
        <v/>
      </c>
      <c r="AJ1375" s="38" t="str">
        <f>IF('query (10)'!AH1375="","",IFERROR(VALUE('query (10)'!AH1375),""))</f>
        <v/>
      </c>
      <c r="AK1375" s="38" t="str">
        <f>IF('query (10)'!AI1375="","",TRIM('query (10)'!AI1375))</f>
        <v/>
      </c>
      <c r="AL1375" s="42">
        <f t="shared" si="105"/>
        <v>2026</v>
      </c>
      <c r="AM1375" s="42" t="str">
        <f t="shared" si="106"/>
        <v>2026-03</v>
      </c>
      <c r="AN1375" s="42" t="str">
        <f t="shared" ca="1" si="107"/>
        <v/>
      </c>
      <c r="AO1375" s="42" t="str">
        <f t="shared" si="108"/>
        <v>GR-578 | INNER RING RIB GRINDING MACHINE | KWD5 | OIL MIST | Time-based Maintenance | Mechanical | Cleaning | Medium | Cleaning oil mist ventury to PM 6 Month Cycle | เริ่มซ่อมงาน PM แล้ว รับผิดชอบโดย JAKKAPAT KHOTSOMBAT | จักรภัทร โคตรสมบัติ</v>
      </c>
      <c r="AP1375" s="42" t="str">
        <f>_xlfn.TEXTJOIN("; ",TRUE,IF(COUNTA('query (10)'!A1375:AK1375)&lt;=6,"NEAR_EMPTY_ROW",""),IF($K1375="","MISSING_STATUS",""),IF(AND($K1375="เสร็จสิ้น",$Z1375=""),"DONE_NO_ACTUAL_DATE",""),IF(AND($I1375="Condition-based Maintenance",$AH1375=""),"CBM_NO_MEASUREMENT",""),IF(OR($X1375="",$X1375=0),"INVALID_PERIOD",""),IF(AND($AA1375&lt;&gt;"",$AB1375&lt;&gt;"",$AB1375&lt;$AA1375),"DATE_SEQUENCE_ERROR",""),IF(AND($AB1375&lt;&gt;"",$AB1375&gt;DATE(2030,12,31)),"DATE_OUTLIER",""),IF($C1375="","MISSING_QRCODE",""),IF($J1375="UNKNOWN","UNKNOWN_PM_TYPE",""),IF($L1375="UNKNOWN","UNKNOWN_STATUS",""))</f>
        <v/>
      </c>
      <c r="AQ1375" s="42" t="str">
        <f t="shared" si="109"/>
        <v>NO</v>
      </c>
    </row>
    <row r="1376" spans="1:43" x14ac:dyDescent="0.3">
      <c r="A1376" s="38">
        <f>IF('query (10)'!A1376="","",'query (10)'!A1376)</f>
        <v>1566</v>
      </c>
      <c r="B1376" s="38">
        <f>IF('query (10)'!B1376="","",'query (10)'!B1376)</f>
        <v>18921</v>
      </c>
      <c r="C1376" s="38" t="str">
        <f>TRIM(UPPER('query (10)'!M1376))</f>
        <v>GR-579</v>
      </c>
      <c r="D1376" s="38" t="str">
        <f>TRIM(UPPER(IFERROR(_xlfn.TEXTBEFORE('query (10)'!L1376,"("),'query (10)'!L1376)))</f>
        <v>INNER RING BORE GRINDING MACHINE</v>
      </c>
      <c r="E1376" s="38" t="str">
        <f>IFERROR(TRIM(UPPER(_xlfn.TEXTBEFORE(_xlfn.TEXTAFTER('query (10)'!L1376,"("),")"))),"")</f>
        <v/>
      </c>
      <c r="F1376" s="38" t="str">
        <f>TRIM('query (10)'!K1376)</f>
        <v>KWD5</v>
      </c>
      <c r="G1376" s="38" t="str">
        <f>IF('query (10)'!J1376="","",'query (10)'!J1376)</f>
        <v>Oil mist</v>
      </c>
      <c r="H1376" s="38" t="str">
        <f>TRIM(UPPER('query (10)'!J1376))</f>
        <v>OIL MIST</v>
      </c>
      <c r="I1376" s="38" t="str">
        <f>IF('query (10)'!F1376="","",'query (10)'!F1376)</f>
        <v>Time-based Maintenance</v>
      </c>
      <c r="J1376" s="38" t="str">
        <f>IF('query (10)'!F1376="","",IFERROR(INDEX(Cleaning_Rules!$B$14:$B$17,MATCH(TRIM('query (10)'!F1376),Cleaning_Rules!$A$14:$A$17,0)),"UNKNOWN"))</f>
        <v>TBM</v>
      </c>
      <c r="K1376" s="38" t="str">
        <f>IF('query (10)'!G1376="","",'query (10)'!G1376)</f>
        <v>เสร็จสิ้น</v>
      </c>
      <c r="L1376" s="38" t="str">
        <f>IF('query (10)'!G1376="","MISSING",IFERROR(INDEX(Cleaning_Rules!$B$5:$B$10,MATCH(TRIM('query (10)'!G1376),Cleaning_Rules!$A$5:$A$10,0)),"UNKNOWN"))</f>
        <v>COMPLETED</v>
      </c>
      <c r="M1376" s="38" t="str">
        <f>IF('query (10)'!I1376="","",'query (10)'!I1376)</f>
        <v>Mechanical</v>
      </c>
      <c r="N1376" s="38" t="str">
        <f>IF('query (10)'!O1376="","",'query (10)'!O1376)</f>
        <v>Cleaning</v>
      </c>
      <c r="O1376" s="38" t="str">
        <f>IF('query (10)'!P1376="","",'query (10)'!P1376)</f>
        <v>Medium</v>
      </c>
      <c r="P1376" s="38" t="str">
        <f>IF('query (10)'!N1376="","",'query (10)'!N1376)</f>
        <v>Cleaning oil mist ventury to PM 6 Month Cycle</v>
      </c>
      <c r="Q1376" s="38" t="str">
        <f>TRIM('query (10)'!N1376)</f>
        <v>Cleaning oil mist ventury to PM 6 Month Cycle</v>
      </c>
      <c r="R1376" s="38" t="str">
        <f>TRIM(UPPER('query (10)'!R1376))</f>
        <v/>
      </c>
      <c r="S1376" s="38" t="str">
        <f>TRIM(UPPER('query (10)'!S1376))</f>
        <v/>
      </c>
      <c r="T1376" s="38" t="str">
        <f>IF('query (10)'!Q1376="","",TRIM(UPPER('query (10)'!Q1376)))</f>
        <v/>
      </c>
      <c r="U1376" s="38" t="str">
        <f>IF('query (10)'!T1376="","",'query (10)'!T1376)</f>
        <v/>
      </c>
      <c r="V1376" s="39" t="str">
        <f>IF('query (10)'!T1376="","",IFERROR(VALUE('query (10)'!T1376),""))</f>
        <v/>
      </c>
      <c r="W1376" s="40">
        <f>IF('query (10)'!U1376="","",'query (10)'!U1376)</f>
        <v>0</v>
      </c>
      <c r="X1376" s="39">
        <f>IF('query (10)'!V1376="","",'query (10)'!V1376)</f>
        <v>180</v>
      </c>
      <c r="Y1376" s="41">
        <f>IF('query (10)'!W1376="","",'query (10)'!W1376)</f>
        <v>46086</v>
      </c>
      <c r="Z1376" s="41">
        <f>IF('query (10)'!X1376="","",'query (10)'!X1376)</f>
        <v>46108</v>
      </c>
      <c r="AA1376" s="41">
        <f>IF('query (10)'!Y1376="","",'query (10)'!Y1376)</f>
        <v>46108</v>
      </c>
      <c r="AB1376" s="41">
        <f>IF('query (10)'!Z1376="","",'query (10)'!Z1376)</f>
        <v>46288</v>
      </c>
      <c r="AC1376" s="38" t="str">
        <f>IF(OR('query (10)'!AA1376="",COUNTIF(Cleaning_Rules!$A$21:$A$26,TRIM('query (10)'!AA1376))&gt;0),"",TRIM('query (10)'!AA1376))</f>
        <v/>
      </c>
      <c r="AD1376" s="38" t="str">
        <f>IF('query (10)'!AB1376="","",TRIM(IFERROR(_xlfn.TEXTBEFORE('query (10)'!AB1376,"("),'query (10)'!AB1376)))</f>
        <v>เริ่มซ่อมงาน PM แล้ว รับผิดชอบโดย JAKKAPAT KHOTSOMBAT</v>
      </c>
      <c r="AE1376" s="38" t="str">
        <f>IFERROR(LOWER(TRIM(_xlfn.TEXTBEFORE(_xlfn.TEXTAFTER('query (10)'!AB1376,"("),")"))),"")</f>
        <v>jakkapat@nsk.com</v>
      </c>
      <c r="AF1376" s="38" t="str">
        <f>IF('query (10)'!AD1376="","",TRIM('query (10)'!AD1376))</f>
        <v>คุณานนต์ ปารวัณวงศ์</v>
      </c>
      <c r="AG1376" s="38" t="str">
        <f>IF('query (10)'!AE1376="","",TRIM('query (10)'!AE1376))</f>
        <v>จักรภัทร โคตรสมบัติ</v>
      </c>
      <c r="AH1376" s="38" t="str">
        <f>IF('query (10)'!AF1376="","",IFERROR(VALUE('query (10)'!AF1376),""))</f>
        <v/>
      </c>
      <c r="AI1376" s="38" t="str">
        <f>IF('query (10)'!AG1376="","",TRIM('query (10)'!AG1376))</f>
        <v/>
      </c>
      <c r="AJ1376" s="38" t="str">
        <f>IF('query (10)'!AH1376="","",IFERROR(VALUE('query (10)'!AH1376),""))</f>
        <v/>
      </c>
      <c r="AK1376" s="38" t="str">
        <f>IF('query (10)'!AI1376="","",TRIM('query (10)'!AI1376))</f>
        <v/>
      </c>
      <c r="AL1376" s="42">
        <f t="shared" si="105"/>
        <v>2026</v>
      </c>
      <c r="AM1376" s="42" t="str">
        <f t="shared" si="106"/>
        <v>2026-03</v>
      </c>
      <c r="AN1376" s="42" t="str">
        <f t="shared" ca="1" si="107"/>
        <v/>
      </c>
      <c r="AO1376" s="42" t="str">
        <f t="shared" si="108"/>
        <v>GR-579 | INNER RING BORE GRINDING MACHINE | KWD5 | OIL MIST | Time-based Maintenance | Mechanical | Cleaning | Medium | Cleaning oil mist ventury to PM 6 Month Cycle | เริ่มซ่อมงาน PM แล้ว รับผิดชอบโดย JAKKAPAT KHOTSOMBAT | จักรภัทร โคตรสมบัติ</v>
      </c>
      <c r="AP1376" s="42" t="str">
        <f>_xlfn.TEXTJOIN("; ",TRUE,IF(COUNTA('query (10)'!A1376:AK1376)&lt;=6,"NEAR_EMPTY_ROW",""),IF($K1376="","MISSING_STATUS",""),IF(AND($K1376="เสร็จสิ้น",$Z1376=""),"DONE_NO_ACTUAL_DATE",""),IF(AND($I1376="Condition-based Maintenance",$AH1376=""),"CBM_NO_MEASUREMENT",""),IF(OR($X1376="",$X1376=0),"INVALID_PERIOD",""),IF(AND($AA1376&lt;&gt;"",$AB1376&lt;&gt;"",$AB1376&lt;$AA1376),"DATE_SEQUENCE_ERROR",""),IF(AND($AB1376&lt;&gt;"",$AB1376&gt;DATE(2030,12,31)),"DATE_OUTLIER",""),IF($C1376="","MISSING_QRCODE",""),IF($J1376="UNKNOWN","UNKNOWN_PM_TYPE",""),IF($L1376="UNKNOWN","UNKNOWN_STATUS",""))</f>
        <v/>
      </c>
      <c r="AQ1376" s="42" t="str">
        <f t="shared" si="109"/>
        <v>NO</v>
      </c>
    </row>
    <row r="1377" spans="1:43" x14ac:dyDescent="0.3">
      <c r="A1377" s="38">
        <f>IF('query (10)'!A1377="","",'query (10)'!A1377)</f>
        <v>1567</v>
      </c>
      <c r="B1377" s="38">
        <f>IF('query (10)'!B1377="","",'query (10)'!B1377)</f>
        <v>18939</v>
      </c>
      <c r="C1377" s="38" t="str">
        <f>TRIM(UPPER('query (10)'!M1377))</f>
        <v>GR-694</v>
      </c>
      <c r="D1377" s="38" t="str">
        <f>TRIM(UPPER(IFERROR(_xlfn.TEXTBEFORE('query (10)'!L1377,"("),'query (10)'!L1377)))</f>
        <v>OUTER RING RACEWAY GRINDING MACHINE</v>
      </c>
      <c r="E1377" s="38" t="str">
        <f>IFERROR(TRIM(UPPER(_xlfn.TEXTBEFORE(_xlfn.TEXTAFTER('query (10)'!L1377,"("),")"))),"")</f>
        <v/>
      </c>
      <c r="F1377" s="38" t="str">
        <f>TRIM('query (10)'!K1377)</f>
        <v>KWD6</v>
      </c>
      <c r="G1377" s="38" t="str">
        <f>IF('query (10)'!J1377="","",'query (10)'!J1377)</f>
        <v>Oil mist</v>
      </c>
      <c r="H1377" s="38" t="str">
        <f>TRIM(UPPER('query (10)'!J1377))</f>
        <v>OIL MIST</v>
      </c>
      <c r="I1377" s="38" t="str">
        <f>IF('query (10)'!F1377="","",'query (10)'!F1377)</f>
        <v>Time-based Maintenance</v>
      </c>
      <c r="J1377" s="38" t="str">
        <f>IF('query (10)'!F1377="","",IFERROR(INDEX(Cleaning_Rules!$B$14:$B$17,MATCH(TRIM('query (10)'!F1377),Cleaning_Rules!$A$14:$A$17,0)),"UNKNOWN"))</f>
        <v>TBM</v>
      </c>
      <c r="K1377" s="38" t="str">
        <f>IF('query (10)'!G1377="","",'query (10)'!G1377)</f>
        <v>เสร็จสิ้น</v>
      </c>
      <c r="L1377" s="38" t="str">
        <f>IF('query (10)'!G1377="","MISSING",IFERROR(INDEX(Cleaning_Rules!$B$5:$B$10,MATCH(TRIM('query (10)'!G1377),Cleaning_Rules!$A$5:$A$10,0)),"UNKNOWN"))</f>
        <v>COMPLETED</v>
      </c>
      <c r="M1377" s="38" t="str">
        <f>IF('query (10)'!I1377="","",'query (10)'!I1377)</f>
        <v>Mechanical</v>
      </c>
      <c r="N1377" s="38" t="str">
        <f>IF('query (10)'!O1377="","",'query (10)'!O1377)</f>
        <v>Cleaning</v>
      </c>
      <c r="O1377" s="38" t="str">
        <f>IF('query (10)'!P1377="","",'query (10)'!P1377)</f>
        <v>Medium</v>
      </c>
      <c r="P1377" s="38" t="str">
        <f>IF('query (10)'!N1377="","",'query (10)'!N1377)</f>
        <v>Cleaning oil mist ventury to PM 6 Month Cycle</v>
      </c>
      <c r="Q1377" s="38" t="str">
        <f>TRIM('query (10)'!N1377)</f>
        <v>Cleaning oil mist ventury to PM 6 Month Cycle</v>
      </c>
      <c r="R1377" s="38" t="str">
        <f>TRIM(UPPER('query (10)'!R1377))</f>
        <v/>
      </c>
      <c r="S1377" s="38" t="str">
        <f>TRIM(UPPER('query (10)'!S1377))</f>
        <v/>
      </c>
      <c r="T1377" s="38" t="str">
        <f>IF('query (10)'!Q1377="","",TRIM(UPPER('query (10)'!Q1377)))</f>
        <v/>
      </c>
      <c r="U1377" s="38" t="str">
        <f>IF('query (10)'!T1377="","",'query (10)'!T1377)</f>
        <v/>
      </c>
      <c r="V1377" s="39" t="str">
        <f>IF('query (10)'!T1377="","",IFERROR(VALUE('query (10)'!T1377),""))</f>
        <v/>
      </c>
      <c r="W1377" s="40">
        <f>IF('query (10)'!U1377="","",'query (10)'!U1377)</f>
        <v>0</v>
      </c>
      <c r="X1377" s="39">
        <f>IF('query (10)'!V1377="","",'query (10)'!V1377)</f>
        <v>180</v>
      </c>
      <c r="Y1377" s="41">
        <f>IF('query (10)'!W1377="","",'query (10)'!W1377)</f>
        <v>46087</v>
      </c>
      <c r="Z1377" s="41">
        <f>IF('query (10)'!X1377="","",'query (10)'!X1377)</f>
        <v>46095</v>
      </c>
      <c r="AA1377" s="41">
        <f>IF('query (10)'!Y1377="","",'query (10)'!Y1377)</f>
        <v>46095</v>
      </c>
      <c r="AB1377" s="41">
        <f>IF('query (10)'!Z1377="","",'query (10)'!Z1377)</f>
        <v>46275</v>
      </c>
      <c r="AC1377" s="38" t="str">
        <f>IF(OR('query (10)'!AA1377="",COUNTIF(Cleaning_Rules!$A$21:$A$26,TRIM('query (10)'!AA1377))&gt;0),"",TRIM('query (10)'!AA1377))</f>
        <v/>
      </c>
      <c r="AD1377" s="38" t="str">
        <f>IF('query (10)'!AB1377="","",TRIM(IFERROR(_xlfn.TEXTBEFORE('query (10)'!AB1377,"("),'query (10)'!AB1377)))</f>
        <v>เริ่มซ่อมงาน PM แล้ว รับผิดชอบโดย CHETSADA PHIWBANG</v>
      </c>
      <c r="AE1377" s="38" t="str">
        <f>IFERROR(LOWER(TRIM(_xlfn.TEXTBEFORE(_xlfn.TEXTAFTER('query (10)'!AB1377,"("),")"))),"")</f>
        <v>chetsada@nsk.com</v>
      </c>
      <c r="AF1377" s="38" t="str">
        <f>IF('query (10)'!AD1377="","",TRIM('query (10)'!AD1377))</f>
        <v>คุณานนต์ ปารวัณวงศ์</v>
      </c>
      <c r="AG1377" s="38" t="str">
        <f>IF('query (10)'!AE1377="","",TRIM('query (10)'!AE1377))</f>
        <v>เจษฎา ผิวบาง</v>
      </c>
      <c r="AH1377" s="38" t="str">
        <f>IF('query (10)'!AF1377="","",IFERROR(VALUE('query (10)'!AF1377),""))</f>
        <v/>
      </c>
      <c r="AI1377" s="38" t="str">
        <f>IF('query (10)'!AG1377="","",TRIM('query (10)'!AG1377))</f>
        <v/>
      </c>
      <c r="AJ1377" s="38" t="str">
        <f>IF('query (10)'!AH1377="","",IFERROR(VALUE('query (10)'!AH1377),""))</f>
        <v/>
      </c>
      <c r="AK1377" s="38" t="str">
        <f>IF('query (10)'!AI1377="","",TRIM('query (10)'!AI1377))</f>
        <v/>
      </c>
      <c r="AL1377" s="42">
        <f t="shared" si="105"/>
        <v>2026</v>
      </c>
      <c r="AM1377" s="42" t="str">
        <f t="shared" si="106"/>
        <v>2026-03</v>
      </c>
      <c r="AN1377" s="42" t="str">
        <f t="shared" ca="1" si="107"/>
        <v/>
      </c>
      <c r="AO1377" s="42" t="str">
        <f t="shared" si="108"/>
        <v>GR-694 | OUTER RING RACEWAY GRINDING MACHINE | KWD6 | OIL MIST | Time-based Maintenance | Mechanical | Cleaning | Medium | Cleaning oil mist ventury to PM 6 Month Cycle | เริ่มซ่อมงาน PM แล้ว รับผิดชอบโดย CHETSADA PHIWBANG | เจษฎา ผิวบาง</v>
      </c>
      <c r="AP1377" s="42" t="str">
        <f>_xlfn.TEXTJOIN("; ",TRUE,IF(COUNTA('query (10)'!A1377:AK1377)&lt;=6,"NEAR_EMPTY_ROW",""),IF($K1377="","MISSING_STATUS",""),IF(AND($K1377="เสร็จสิ้น",$Z1377=""),"DONE_NO_ACTUAL_DATE",""),IF(AND($I1377="Condition-based Maintenance",$AH1377=""),"CBM_NO_MEASUREMENT",""),IF(OR($X1377="",$X1377=0),"INVALID_PERIOD",""),IF(AND($AA1377&lt;&gt;"",$AB1377&lt;&gt;"",$AB1377&lt;$AA1377),"DATE_SEQUENCE_ERROR",""),IF(AND($AB1377&lt;&gt;"",$AB1377&gt;DATE(2030,12,31)),"DATE_OUTLIER",""),IF($C1377="","MISSING_QRCODE",""),IF($J1377="UNKNOWN","UNKNOWN_PM_TYPE",""),IF($L1377="UNKNOWN","UNKNOWN_STATUS",""))</f>
        <v/>
      </c>
      <c r="AQ1377" s="42" t="str">
        <f t="shared" si="109"/>
        <v>NO</v>
      </c>
    </row>
    <row r="1378" spans="1:43" x14ac:dyDescent="0.3">
      <c r="A1378" s="38">
        <f>IF('query (10)'!A1378="","",'query (10)'!A1378)</f>
        <v>1568</v>
      </c>
      <c r="B1378" s="38">
        <f>IF('query (10)'!B1378="","",'query (10)'!B1378)</f>
        <v>18940</v>
      </c>
      <c r="C1378" s="38" t="str">
        <f>TRIM(UPPER('query (10)'!M1378))</f>
        <v>GR-689</v>
      </c>
      <c r="D1378" s="38" t="str">
        <f>TRIM(UPPER(IFERROR(_xlfn.TEXTBEFORE('query (10)'!L1378,"("),'query (10)'!L1378)))</f>
        <v>INNER RING RACEWAY GRINDING MACHINE</v>
      </c>
      <c r="E1378" s="38" t="str">
        <f>IFERROR(TRIM(UPPER(_xlfn.TEXTBEFORE(_xlfn.TEXTAFTER('query (10)'!L1378,"("),")"))),"")</f>
        <v/>
      </c>
      <c r="F1378" s="38" t="str">
        <f>TRIM('query (10)'!K1378)</f>
        <v>KWD6</v>
      </c>
      <c r="G1378" s="38" t="str">
        <f>IF('query (10)'!J1378="","",'query (10)'!J1378)</f>
        <v>Oil mist</v>
      </c>
      <c r="H1378" s="38" t="str">
        <f>TRIM(UPPER('query (10)'!J1378))</f>
        <v>OIL MIST</v>
      </c>
      <c r="I1378" s="38" t="str">
        <f>IF('query (10)'!F1378="","",'query (10)'!F1378)</f>
        <v>Time-based Maintenance</v>
      </c>
      <c r="J1378" s="38" t="str">
        <f>IF('query (10)'!F1378="","",IFERROR(INDEX(Cleaning_Rules!$B$14:$B$17,MATCH(TRIM('query (10)'!F1378),Cleaning_Rules!$A$14:$A$17,0)),"UNKNOWN"))</f>
        <v>TBM</v>
      </c>
      <c r="K1378" s="38" t="str">
        <f>IF('query (10)'!G1378="","",'query (10)'!G1378)</f>
        <v>เสร็จสิ้น</v>
      </c>
      <c r="L1378" s="38" t="str">
        <f>IF('query (10)'!G1378="","MISSING",IFERROR(INDEX(Cleaning_Rules!$B$5:$B$10,MATCH(TRIM('query (10)'!G1378),Cleaning_Rules!$A$5:$A$10,0)),"UNKNOWN"))</f>
        <v>COMPLETED</v>
      </c>
      <c r="M1378" s="38" t="str">
        <f>IF('query (10)'!I1378="","",'query (10)'!I1378)</f>
        <v>Mechanical</v>
      </c>
      <c r="N1378" s="38" t="str">
        <f>IF('query (10)'!O1378="","",'query (10)'!O1378)</f>
        <v>Cleaning</v>
      </c>
      <c r="O1378" s="38" t="str">
        <f>IF('query (10)'!P1378="","",'query (10)'!P1378)</f>
        <v>Medium</v>
      </c>
      <c r="P1378" s="38" t="str">
        <f>IF('query (10)'!N1378="","",'query (10)'!N1378)</f>
        <v>Cleaning oil mist ventury to PM 6 Month Cycle</v>
      </c>
      <c r="Q1378" s="38" t="str">
        <f>TRIM('query (10)'!N1378)</f>
        <v>Cleaning oil mist ventury to PM 6 Month Cycle</v>
      </c>
      <c r="R1378" s="38" t="str">
        <f>TRIM(UPPER('query (10)'!R1378))</f>
        <v/>
      </c>
      <c r="S1378" s="38" t="str">
        <f>TRIM(UPPER('query (10)'!S1378))</f>
        <v/>
      </c>
      <c r="T1378" s="38" t="str">
        <f>IF('query (10)'!Q1378="","",TRIM(UPPER('query (10)'!Q1378)))</f>
        <v/>
      </c>
      <c r="U1378" s="38" t="str">
        <f>IF('query (10)'!T1378="","",'query (10)'!T1378)</f>
        <v/>
      </c>
      <c r="V1378" s="39" t="str">
        <f>IF('query (10)'!T1378="","",IFERROR(VALUE('query (10)'!T1378),""))</f>
        <v/>
      </c>
      <c r="W1378" s="40">
        <f>IF('query (10)'!U1378="","",'query (10)'!U1378)</f>
        <v>0</v>
      </c>
      <c r="X1378" s="39">
        <f>IF('query (10)'!V1378="","",'query (10)'!V1378)</f>
        <v>180</v>
      </c>
      <c r="Y1378" s="41">
        <f>IF('query (10)'!W1378="","",'query (10)'!W1378)</f>
        <v>46087</v>
      </c>
      <c r="Z1378" s="41">
        <f>IF('query (10)'!X1378="","",'query (10)'!X1378)</f>
        <v>46095</v>
      </c>
      <c r="AA1378" s="41">
        <f>IF('query (10)'!Y1378="","",'query (10)'!Y1378)</f>
        <v>46095</v>
      </c>
      <c r="AB1378" s="41">
        <f>IF('query (10)'!Z1378="","",'query (10)'!Z1378)</f>
        <v>46275</v>
      </c>
      <c r="AC1378" s="38" t="str">
        <f>IF(OR('query (10)'!AA1378="",COUNTIF(Cleaning_Rules!$A$21:$A$26,TRIM('query (10)'!AA1378))&gt;0),"",TRIM('query (10)'!AA1378))</f>
        <v/>
      </c>
      <c r="AD1378" s="38" t="str">
        <f>IF('query (10)'!AB1378="","",TRIM(IFERROR(_xlfn.TEXTBEFORE('query (10)'!AB1378,"("),'query (10)'!AB1378)))</f>
        <v>เริ่มซ่อมงาน PM แล้ว รับผิดชอบโดย CHETSADA PHIWBANG</v>
      </c>
      <c r="AE1378" s="38" t="str">
        <f>IFERROR(LOWER(TRIM(_xlfn.TEXTBEFORE(_xlfn.TEXTAFTER('query (10)'!AB1378,"("),")"))),"")</f>
        <v>chetsada@nsk.com</v>
      </c>
      <c r="AF1378" s="38" t="str">
        <f>IF('query (10)'!AD1378="","",TRIM('query (10)'!AD1378))</f>
        <v>คุณานนต์ ปารวัณวงศ์</v>
      </c>
      <c r="AG1378" s="38" t="str">
        <f>IF('query (10)'!AE1378="","",TRIM('query (10)'!AE1378))</f>
        <v>เจษฎา ผิวบาง</v>
      </c>
      <c r="AH1378" s="38" t="str">
        <f>IF('query (10)'!AF1378="","",IFERROR(VALUE('query (10)'!AF1378),""))</f>
        <v/>
      </c>
      <c r="AI1378" s="38" t="str">
        <f>IF('query (10)'!AG1378="","",TRIM('query (10)'!AG1378))</f>
        <v/>
      </c>
      <c r="AJ1378" s="38" t="str">
        <f>IF('query (10)'!AH1378="","",IFERROR(VALUE('query (10)'!AH1378),""))</f>
        <v/>
      </c>
      <c r="AK1378" s="38" t="str">
        <f>IF('query (10)'!AI1378="","",TRIM('query (10)'!AI1378))</f>
        <v/>
      </c>
      <c r="AL1378" s="42">
        <f t="shared" si="105"/>
        <v>2026</v>
      </c>
      <c r="AM1378" s="42" t="str">
        <f t="shared" si="106"/>
        <v>2026-03</v>
      </c>
      <c r="AN1378" s="42" t="str">
        <f t="shared" ca="1" si="107"/>
        <v/>
      </c>
      <c r="AO1378" s="42" t="str">
        <f t="shared" si="108"/>
        <v>GR-689 | INNER RING RACEWAY GRINDING MACHINE | KWD6 | OIL MIST | Time-based Maintenance | Mechanical | Cleaning | Medium | Cleaning oil mist ventury to PM 6 Month Cycle | เริ่มซ่อมงาน PM แล้ว รับผิดชอบโดย CHETSADA PHIWBANG | เจษฎา ผิวบาง</v>
      </c>
      <c r="AP1378" s="42" t="str">
        <f>_xlfn.TEXTJOIN("; ",TRUE,IF(COUNTA('query (10)'!A1378:AK1378)&lt;=6,"NEAR_EMPTY_ROW",""),IF($K1378="","MISSING_STATUS",""),IF(AND($K1378="เสร็จสิ้น",$Z1378=""),"DONE_NO_ACTUAL_DATE",""),IF(AND($I1378="Condition-based Maintenance",$AH1378=""),"CBM_NO_MEASUREMENT",""),IF(OR($X1378="",$X1378=0),"INVALID_PERIOD",""),IF(AND($AA1378&lt;&gt;"",$AB1378&lt;&gt;"",$AB1378&lt;$AA1378),"DATE_SEQUENCE_ERROR",""),IF(AND($AB1378&lt;&gt;"",$AB1378&gt;DATE(2030,12,31)),"DATE_OUTLIER",""),IF($C1378="","MISSING_QRCODE",""),IF($J1378="UNKNOWN","UNKNOWN_PM_TYPE",""),IF($L1378="UNKNOWN","UNKNOWN_STATUS",""))</f>
        <v/>
      </c>
      <c r="AQ1378" s="42" t="str">
        <f t="shared" si="109"/>
        <v>NO</v>
      </c>
    </row>
    <row r="1379" spans="1:43" x14ac:dyDescent="0.3">
      <c r="A1379" s="38">
        <f>IF('query (10)'!A1379="","",'query (10)'!A1379)</f>
        <v>1569</v>
      </c>
      <c r="B1379" s="38">
        <f>IF('query (10)'!B1379="","",'query (10)'!B1379)</f>
        <v>18941</v>
      </c>
      <c r="C1379" s="38" t="str">
        <f>TRIM(UPPER('query (10)'!M1379))</f>
        <v>GR-690</v>
      </c>
      <c r="D1379" s="38" t="str">
        <f>TRIM(UPPER(IFERROR(_xlfn.TEXTBEFORE('query (10)'!L1379,"("),'query (10)'!L1379)))</f>
        <v>INNER RING RIB GRINDING MACHINE</v>
      </c>
      <c r="E1379" s="38" t="str">
        <f>IFERROR(TRIM(UPPER(_xlfn.TEXTBEFORE(_xlfn.TEXTAFTER('query (10)'!L1379,"("),")"))),"")</f>
        <v/>
      </c>
      <c r="F1379" s="38" t="str">
        <f>TRIM('query (10)'!K1379)</f>
        <v>KWD6</v>
      </c>
      <c r="G1379" s="38" t="str">
        <f>IF('query (10)'!J1379="","",'query (10)'!J1379)</f>
        <v>Oil mist</v>
      </c>
      <c r="H1379" s="38" t="str">
        <f>TRIM(UPPER('query (10)'!J1379))</f>
        <v>OIL MIST</v>
      </c>
      <c r="I1379" s="38" t="str">
        <f>IF('query (10)'!F1379="","",'query (10)'!F1379)</f>
        <v>Time-based Maintenance</v>
      </c>
      <c r="J1379" s="38" t="str">
        <f>IF('query (10)'!F1379="","",IFERROR(INDEX(Cleaning_Rules!$B$14:$B$17,MATCH(TRIM('query (10)'!F1379),Cleaning_Rules!$A$14:$A$17,0)),"UNKNOWN"))</f>
        <v>TBM</v>
      </c>
      <c r="K1379" s="38" t="str">
        <f>IF('query (10)'!G1379="","",'query (10)'!G1379)</f>
        <v>เสร็จสิ้น</v>
      </c>
      <c r="L1379" s="38" t="str">
        <f>IF('query (10)'!G1379="","MISSING",IFERROR(INDEX(Cleaning_Rules!$B$5:$B$10,MATCH(TRIM('query (10)'!G1379),Cleaning_Rules!$A$5:$A$10,0)),"UNKNOWN"))</f>
        <v>COMPLETED</v>
      </c>
      <c r="M1379" s="38" t="str">
        <f>IF('query (10)'!I1379="","",'query (10)'!I1379)</f>
        <v>Mechanical</v>
      </c>
      <c r="N1379" s="38" t="str">
        <f>IF('query (10)'!O1379="","",'query (10)'!O1379)</f>
        <v>Cleaning</v>
      </c>
      <c r="O1379" s="38" t="str">
        <f>IF('query (10)'!P1379="","",'query (10)'!P1379)</f>
        <v>Medium</v>
      </c>
      <c r="P1379" s="38" t="str">
        <f>IF('query (10)'!N1379="","",'query (10)'!N1379)</f>
        <v>Cleaning oil mist ventury to PM 6 Month Cycle</v>
      </c>
      <c r="Q1379" s="38" t="str">
        <f>TRIM('query (10)'!N1379)</f>
        <v>Cleaning oil mist ventury to PM 6 Month Cycle</v>
      </c>
      <c r="R1379" s="38" t="str">
        <f>TRIM(UPPER('query (10)'!R1379))</f>
        <v/>
      </c>
      <c r="S1379" s="38" t="str">
        <f>TRIM(UPPER('query (10)'!S1379))</f>
        <v/>
      </c>
      <c r="T1379" s="38" t="str">
        <f>IF('query (10)'!Q1379="","",TRIM(UPPER('query (10)'!Q1379)))</f>
        <v/>
      </c>
      <c r="U1379" s="38" t="str">
        <f>IF('query (10)'!T1379="","",'query (10)'!T1379)</f>
        <v/>
      </c>
      <c r="V1379" s="39" t="str">
        <f>IF('query (10)'!T1379="","",IFERROR(VALUE('query (10)'!T1379),""))</f>
        <v/>
      </c>
      <c r="W1379" s="40">
        <f>IF('query (10)'!U1379="","",'query (10)'!U1379)</f>
        <v>0</v>
      </c>
      <c r="X1379" s="39">
        <f>IF('query (10)'!V1379="","",'query (10)'!V1379)</f>
        <v>180</v>
      </c>
      <c r="Y1379" s="41">
        <f>IF('query (10)'!W1379="","",'query (10)'!W1379)</f>
        <v>46087</v>
      </c>
      <c r="Z1379" s="41">
        <f>IF('query (10)'!X1379="","",'query (10)'!X1379)</f>
        <v>46095</v>
      </c>
      <c r="AA1379" s="41">
        <f>IF('query (10)'!Y1379="","",'query (10)'!Y1379)</f>
        <v>46095</v>
      </c>
      <c r="AB1379" s="41">
        <f>IF('query (10)'!Z1379="","",'query (10)'!Z1379)</f>
        <v>46275</v>
      </c>
      <c r="AC1379" s="38" t="str">
        <f>IF(OR('query (10)'!AA1379="",COUNTIF(Cleaning_Rules!$A$21:$A$26,TRIM('query (10)'!AA1379))&gt;0),"",TRIM('query (10)'!AA1379))</f>
        <v/>
      </c>
      <c r="AD1379" s="38" t="str">
        <f>IF('query (10)'!AB1379="","",TRIM(IFERROR(_xlfn.TEXTBEFORE('query (10)'!AB1379,"("),'query (10)'!AB1379)))</f>
        <v>เริ่มซ่อมงาน PM แล้ว รับผิดชอบโดย CHETSADA PHIWBANG</v>
      </c>
      <c r="AE1379" s="38" t="str">
        <f>IFERROR(LOWER(TRIM(_xlfn.TEXTBEFORE(_xlfn.TEXTAFTER('query (10)'!AB1379,"("),")"))),"")</f>
        <v>chetsada@nsk.com</v>
      </c>
      <c r="AF1379" s="38" t="str">
        <f>IF('query (10)'!AD1379="","",TRIM('query (10)'!AD1379))</f>
        <v>คุณานนต์ ปารวัณวงศ์</v>
      </c>
      <c r="AG1379" s="38" t="str">
        <f>IF('query (10)'!AE1379="","",TRIM('query (10)'!AE1379))</f>
        <v>เจษฎา ผิวบาง</v>
      </c>
      <c r="AH1379" s="38" t="str">
        <f>IF('query (10)'!AF1379="","",IFERROR(VALUE('query (10)'!AF1379),""))</f>
        <v/>
      </c>
      <c r="AI1379" s="38" t="str">
        <f>IF('query (10)'!AG1379="","",TRIM('query (10)'!AG1379))</f>
        <v/>
      </c>
      <c r="AJ1379" s="38" t="str">
        <f>IF('query (10)'!AH1379="","",IFERROR(VALUE('query (10)'!AH1379),""))</f>
        <v/>
      </c>
      <c r="AK1379" s="38" t="str">
        <f>IF('query (10)'!AI1379="","",TRIM('query (10)'!AI1379))</f>
        <v/>
      </c>
      <c r="AL1379" s="42">
        <f t="shared" si="105"/>
        <v>2026</v>
      </c>
      <c r="AM1379" s="42" t="str">
        <f t="shared" si="106"/>
        <v>2026-03</v>
      </c>
      <c r="AN1379" s="42" t="str">
        <f t="shared" ca="1" si="107"/>
        <v/>
      </c>
      <c r="AO1379" s="42" t="str">
        <f t="shared" si="108"/>
        <v>GR-690 | INNER RING RIB GRINDING MACHINE | KWD6 | OIL MIST | Time-based Maintenance | Mechanical | Cleaning | Medium | Cleaning oil mist ventury to PM 6 Month Cycle | เริ่มซ่อมงาน PM แล้ว รับผิดชอบโดย CHETSADA PHIWBANG | เจษฎา ผิวบาง</v>
      </c>
      <c r="AP1379" s="42" t="str">
        <f>_xlfn.TEXTJOIN("; ",TRUE,IF(COUNTA('query (10)'!A1379:AK1379)&lt;=6,"NEAR_EMPTY_ROW",""),IF($K1379="","MISSING_STATUS",""),IF(AND($K1379="เสร็จสิ้น",$Z1379=""),"DONE_NO_ACTUAL_DATE",""),IF(AND($I1379="Condition-based Maintenance",$AH1379=""),"CBM_NO_MEASUREMENT",""),IF(OR($X1379="",$X1379=0),"INVALID_PERIOD",""),IF(AND($AA1379&lt;&gt;"",$AB1379&lt;&gt;"",$AB1379&lt;$AA1379),"DATE_SEQUENCE_ERROR",""),IF(AND($AB1379&lt;&gt;"",$AB1379&gt;DATE(2030,12,31)),"DATE_OUTLIER",""),IF($C1379="","MISSING_QRCODE",""),IF($J1379="UNKNOWN","UNKNOWN_PM_TYPE",""),IF($L1379="UNKNOWN","UNKNOWN_STATUS",""))</f>
        <v/>
      </c>
      <c r="AQ1379" s="42" t="str">
        <f t="shared" si="109"/>
        <v>NO</v>
      </c>
    </row>
    <row r="1380" spans="1:43" x14ac:dyDescent="0.3">
      <c r="A1380" s="38">
        <f>IF('query (10)'!A1380="","",'query (10)'!A1380)</f>
        <v>1570</v>
      </c>
      <c r="B1380" s="38">
        <f>IF('query (10)'!B1380="","",'query (10)'!B1380)</f>
        <v>18942</v>
      </c>
      <c r="C1380" s="38" t="str">
        <f>TRIM(UPPER('query (10)'!M1380))</f>
        <v>GR-691</v>
      </c>
      <c r="D1380" s="38" t="str">
        <f>TRIM(UPPER(IFERROR(_xlfn.TEXTBEFORE('query (10)'!L1380,"("),'query (10)'!L1380)))</f>
        <v>INNER RING BORE GRINDING MACHINE</v>
      </c>
      <c r="E1380" s="38" t="str">
        <f>IFERROR(TRIM(UPPER(_xlfn.TEXTBEFORE(_xlfn.TEXTAFTER('query (10)'!L1380,"("),")"))),"")</f>
        <v/>
      </c>
      <c r="F1380" s="38" t="str">
        <f>TRIM('query (10)'!K1380)</f>
        <v>KWD6</v>
      </c>
      <c r="G1380" s="38" t="str">
        <f>IF('query (10)'!J1380="","",'query (10)'!J1380)</f>
        <v>Oil mist</v>
      </c>
      <c r="H1380" s="38" t="str">
        <f>TRIM(UPPER('query (10)'!J1380))</f>
        <v>OIL MIST</v>
      </c>
      <c r="I1380" s="38" t="str">
        <f>IF('query (10)'!F1380="","",'query (10)'!F1380)</f>
        <v>Time-based Maintenance</v>
      </c>
      <c r="J1380" s="38" t="str">
        <f>IF('query (10)'!F1380="","",IFERROR(INDEX(Cleaning_Rules!$B$14:$B$17,MATCH(TRIM('query (10)'!F1380),Cleaning_Rules!$A$14:$A$17,0)),"UNKNOWN"))</f>
        <v>TBM</v>
      </c>
      <c r="K1380" s="38" t="str">
        <f>IF('query (10)'!G1380="","",'query (10)'!G1380)</f>
        <v>เสร็จสิ้น</v>
      </c>
      <c r="L1380" s="38" t="str">
        <f>IF('query (10)'!G1380="","MISSING",IFERROR(INDEX(Cleaning_Rules!$B$5:$B$10,MATCH(TRIM('query (10)'!G1380),Cleaning_Rules!$A$5:$A$10,0)),"UNKNOWN"))</f>
        <v>COMPLETED</v>
      </c>
      <c r="M1380" s="38" t="str">
        <f>IF('query (10)'!I1380="","",'query (10)'!I1380)</f>
        <v>Mechanical</v>
      </c>
      <c r="N1380" s="38" t="str">
        <f>IF('query (10)'!O1380="","",'query (10)'!O1380)</f>
        <v>Cleaning</v>
      </c>
      <c r="O1380" s="38" t="str">
        <f>IF('query (10)'!P1380="","",'query (10)'!P1380)</f>
        <v>Medium</v>
      </c>
      <c r="P1380" s="38" t="str">
        <f>IF('query (10)'!N1380="","",'query (10)'!N1380)</f>
        <v>Cleaning oil mist ventury to PM 6 Month Cycle</v>
      </c>
      <c r="Q1380" s="38" t="str">
        <f>TRIM('query (10)'!N1380)</f>
        <v>Cleaning oil mist ventury to PM 6 Month Cycle</v>
      </c>
      <c r="R1380" s="38" t="str">
        <f>TRIM(UPPER('query (10)'!R1380))</f>
        <v/>
      </c>
      <c r="S1380" s="38" t="str">
        <f>TRIM(UPPER('query (10)'!S1380))</f>
        <v/>
      </c>
      <c r="T1380" s="38" t="str">
        <f>IF('query (10)'!Q1380="","",TRIM(UPPER('query (10)'!Q1380)))</f>
        <v/>
      </c>
      <c r="U1380" s="38" t="str">
        <f>IF('query (10)'!T1380="","",'query (10)'!T1380)</f>
        <v/>
      </c>
      <c r="V1380" s="39" t="str">
        <f>IF('query (10)'!T1380="","",IFERROR(VALUE('query (10)'!T1380),""))</f>
        <v/>
      </c>
      <c r="W1380" s="40">
        <f>IF('query (10)'!U1380="","",'query (10)'!U1380)</f>
        <v>0</v>
      </c>
      <c r="X1380" s="39">
        <f>IF('query (10)'!V1380="","",'query (10)'!V1380)</f>
        <v>180</v>
      </c>
      <c r="Y1380" s="41">
        <f>IF('query (10)'!W1380="","",'query (10)'!W1380)</f>
        <v>46087</v>
      </c>
      <c r="Z1380" s="41">
        <f>IF('query (10)'!X1380="","",'query (10)'!X1380)</f>
        <v>46095</v>
      </c>
      <c r="AA1380" s="41">
        <f>IF('query (10)'!Y1380="","",'query (10)'!Y1380)</f>
        <v>46095</v>
      </c>
      <c r="AB1380" s="41">
        <f>IF('query (10)'!Z1380="","",'query (10)'!Z1380)</f>
        <v>46275</v>
      </c>
      <c r="AC1380" s="38" t="str">
        <f>IF(OR('query (10)'!AA1380="",COUNTIF(Cleaning_Rules!$A$21:$A$26,TRIM('query (10)'!AA1380))&gt;0),"",TRIM('query (10)'!AA1380))</f>
        <v/>
      </c>
      <c r="AD1380" s="38" t="str">
        <f>IF('query (10)'!AB1380="","",TRIM(IFERROR(_xlfn.TEXTBEFORE('query (10)'!AB1380,"("),'query (10)'!AB1380)))</f>
        <v>เริ่มซ่อมงาน PM แล้ว รับผิดชอบโดย CHETSADA PHIWBANG</v>
      </c>
      <c r="AE1380" s="38" t="str">
        <f>IFERROR(LOWER(TRIM(_xlfn.TEXTBEFORE(_xlfn.TEXTAFTER('query (10)'!AB1380,"("),")"))),"")</f>
        <v>chetsada@nsk.com</v>
      </c>
      <c r="AF1380" s="38" t="str">
        <f>IF('query (10)'!AD1380="","",TRIM('query (10)'!AD1380))</f>
        <v>คุณานนต์ ปารวัณวงศ์</v>
      </c>
      <c r="AG1380" s="38" t="str">
        <f>IF('query (10)'!AE1380="","",TRIM('query (10)'!AE1380))</f>
        <v>เจษฎา ผิวบาง</v>
      </c>
      <c r="AH1380" s="38" t="str">
        <f>IF('query (10)'!AF1380="","",IFERROR(VALUE('query (10)'!AF1380),""))</f>
        <v/>
      </c>
      <c r="AI1380" s="38" t="str">
        <f>IF('query (10)'!AG1380="","",TRIM('query (10)'!AG1380))</f>
        <v/>
      </c>
      <c r="AJ1380" s="38" t="str">
        <f>IF('query (10)'!AH1380="","",IFERROR(VALUE('query (10)'!AH1380),""))</f>
        <v/>
      </c>
      <c r="AK1380" s="38" t="str">
        <f>IF('query (10)'!AI1380="","",TRIM('query (10)'!AI1380))</f>
        <v/>
      </c>
      <c r="AL1380" s="42">
        <f t="shared" si="105"/>
        <v>2026</v>
      </c>
      <c r="AM1380" s="42" t="str">
        <f t="shared" si="106"/>
        <v>2026-03</v>
      </c>
      <c r="AN1380" s="42" t="str">
        <f t="shared" ca="1" si="107"/>
        <v/>
      </c>
      <c r="AO1380" s="42" t="str">
        <f t="shared" si="108"/>
        <v>GR-691 | INNER RING BORE GRINDING MACHINE | KWD6 | OIL MIST | Time-based Maintenance | Mechanical | Cleaning | Medium | Cleaning oil mist ventury to PM 6 Month Cycle | เริ่มซ่อมงาน PM แล้ว รับผิดชอบโดย CHETSADA PHIWBANG | เจษฎา ผิวบาง</v>
      </c>
      <c r="AP1380" s="42" t="str">
        <f>_xlfn.TEXTJOIN("; ",TRUE,IF(COUNTA('query (10)'!A1380:AK1380)&lt;=6,"NEAR_EMPTY_ROW",""),IF($K1380="","MISSING_STATUS",""),IF(AND($K1380="เสร็จสิ้น",$Z1380=""),"DONE_NO_ACTUAL_DATE",""),IF(AND($I1380="Condition-based Maintenance",$AH1380=""),"CBM_NO_MEASUREMENT",""),IF(OR($X1380="",$X1380=0),"INVALID_PERIOD",""),IF(AND($AA1380&lt;&gt;"",$AB1380&lt;&gt;"",$AB1380&lt;$AA1380),"DATE_SEQUENCE_ERROR",""),IF(AND($AB1380&lt;&gt;"",$AB1380&gt;DATE(2030,12,31)),"DATE_OUTLIER",""),IF($C1380="","MISSING_QRCODE",""),IF($J1380="UNKNOWN","UNKNOWN_PM_TYPE",""),IF($L1380="UNKNOWN","UNKNOWN_STATUS",""))</f>
        <v/>
      </c>
      <c r="AQ1380" s="42" t="str">
        <f t="shared" si="109"/>
        <v>NO</v>
      </c>
    </row>
    <row r="1381" spans="1:43" x14ac:dyDescent="0.3">
      <c r="A1381" s="38">
        <f>IF('query (10)'!A1381="","",'query (10)'!A1381)</f>
        <v>1571</v>
      </c>
      <c r="B1381" s="38">
        <f>IF('query (10)'!B1381="","",'query (10)'!B1381)</f>
        <v>18985</v>
      </c>
      <c r="C1381" s="38" t="str">
        <f>TRIM(UPPER('query (10)'!M1381))</f>
        <v>GR-838</v>
      </c>
      <c r="D1381" s="38" t="str">
        <f>TRIM(UPPER(IFERROR(_xlfn.TEXTBEFORE('query (10)'!L1381,"("),'query (10)'!L1381)))</f>
        <v>OUTER RING RACEWAY GRINDING MACHINE</v>
      </c>
      <c r="E1381" s="38" t="str">
        <f>IFERROR(TRIM(UPPER(_xlfn.TEXTBEFORE(_xlfn.TEXTAFTER('query (10)'!L1381,"("),")"))),"")</f>
        <v/>
      </c>
      <c r="F1381" s="38" t="str">
        <f>TRIM('query (10)'!K1381)</f>
        <v>KWD7</v>
      </c>
      <c r="G1381" s="38" t="str">
        <f>IF('query (10)'!J1381="","",'query (10)'!J1381)</f>
        <v>Oil mist</v>
      </c>
      <c r="H1381" s="38" t="str">
        <f>TRIM(UPPER('query (10)'!J1381))</f>
        <v>OIL MIST</v>
      </c>
      <c r="I1381" s="38" t="str">
        <f>IF('query (10)'!F1381="","",'query (10)'!F1381)</f>
        <v>Time-based Maintenance</v>
      </c>
      <c r="J1381" s="38" t="str">
        <f>IF('query (10)'!F1381="","",IFERROR(INDEX(Cleaning_Rules!$B$14:$B$17,MATCH(TRIM('query (10)'!F1381),Cleaning_Rules!$A$14:$A$17,0)),"UNKNOWN"))</f>
        <v>TBM</v>
      </c>
      <c r="K1381" s="38" t="str">
        <f>IF('query (10)'!G1381="","",'query (10)'!G1381)</f>
        <v>เสร็จสิ้น</v>
      </c>
      <c r="L1381" s="38" t="str">
        <f>IF('query (10)'!G1381="","MISSING",IFERROR(INDEX(Cleaning_Rules!$B$5:$B$10,MATCH(TRIM('query (10)'!G1381),Cleaning_Rules!$A$5:$A$10,0)),"UNKNOWN"))</f>
        <v>COMPLETED</v>
      </c>
      <c r="M1381" s="38" t="str">
        <f>IF('query (10)'!I1381="","",'query (10)'!I1381)</f>
        <v>Mechanical</v>
      </c>
      <c r="N1381" s="38" t="str">
        <f>IF('query (10)'!O1381="","",'query (10)'!O1381)</f>
        <v>Cleaning</v>
      </c>
      <c r="O1381" s="38" t="str">
        <f>IF('query (10)'!P1381="","",'query (10)'!P1381)</f>
        <v>Medium</v>
      </c>
      <c r="P1381" s="38" t="str">
        <f>IF('query (10)'!N1381="","",'query (10)'!N1381)</f>
        <v>Cleaning oil mist ventury to PM 6 Month Cycle</v>
      </c>
      <c r="Q1381" s="38" t="str">
        <f>TRIM('query (10)'!N1381)</f>
        <v>Cleaning oil mist ventury to PM 6 Month Cycle</v>
      </c>
      <c r="R1381" s="38" t="str">
        <f>TRIM(UPPER('query (10)'!R1381))</f>
        <v/>
      </c>
      <c r="S1381" s="38" t="str">
        <f>TRIM(UPPER('query (10)'!S1381))</f>
        <v/>
      </c>
      <c r="T1381" s="38" t="str">
        <f>IF('query (10)'!Q1381="","",TRIM(UPPER('query (10)'!Q1381)))</f>
        <v/>
      </c>
      <c r="U1381" s="38" t="str">
        <f>IF('query (10)'!T1381="","",'query (10)'!T1381)</f>
        <v/>
      </c>
      <c r="V1381" s="39" t="str">
        <f>IF('query (10)'!T1381="","",IFERROR(VALUE('query (10)'!T1381),""))</f>
        <v/>
      </c>
      <c r="W1381" s="40">
        <f>IF('query (10)'!U1381="","",'query (10)'!U1381)</f>
        <v>0</v>
      </c>
      <c r="X1381" s="39">
        <f>IF('query (10)'!V1381="","",'query (10)'!V1381)</f>
        <v>180</v>
      </c>
      <c r="Y1381" s="41">
        <f>IF('query (10)'!W1381="","",'query (10)'!W1381)</f>
        <v>46088</v>
      </c>
      <c r="Z1381" s="41">
        <f>IF('query (10)'!X1381="","",'query (10)'!X1381)</f>
        <v>46095</v>
      </c>
      <c r="AA1381" s="41">
        <f>IF('query (10)'!Y1381="","",'query (10)'!Y1381)</f>
        <v>46095</v>
      </c>
      <c r="AB1381" s="41">
        <f>IF('query (10)'!Z1381="","",'query (10)'!Z1381)</f>
        <v>46275</v>
      </c>
      <c r="AC1381" s="38" t="str">
        <f>IF(OR('query (10)'!AA1381="",COUNTIF(Cleaning_Rules!$A$21:$A$26,TRIM('query (10)'!AA1381))&gt;0),"",TRIM('query (10)'!AA1381))</f>
        <v/>
      </c>
      <c r="AD1381" s="38" t="str">
        <f>IF('query (10)'!AB1381="","",TRIM(IFERROR(_xlfn.TEXTBEFORE('query (10)'!AB1381,"("),'query (10)'!AB1381)))</f>
        <v>เริ่มซ่อมงาน PM แล้ว รับผิดชอบโดย KUNANON PARAWANWONG</v>
      </c>
      <c r="AE1381" s="38" t="str">
        <f>IFERROR(LOWER(TRIM(_xlfn.TEXTBEFORE(_xlfn.TEXTAFTER('query (10)'!AB1381,"("),")"))),"")</f>
        <v>parawanwong-k-3161@nsk.com</v>
      </c>
      <c r="AF1381" s="38" t="str">
        <f>IF('query (10)'!AD1381="","",TRIM('query (10)'!AD1381))</f>
        <v>คุณานนต์ ปารวัณวงศ์</v>
      </c>
      <c r="AG1381" s="38" t="str">
        <f>IF('query (10)'!AE1381="","",TRIM('query (10)'!AE1381))</f>
        <v>คุณานนต์ ปารวัณวงศ์</v>
      </c>
      <c r="AH1381" s="38" t="str">
        <f>IF('query (10)'!AF1381="","",IFERROR(VALUE('query (10)'!AF1381),""))</f>
        <v/>
      </c>
      <c r="AI1381" s="38" t="str">
        <f>IF('query (10)'!AG1381="","",TRIM('query (10)'!AG1381))</f>
        <v/>
      </c>
      <c r="AJ1381" s="38" t="str">
        <f>IF('query (10)'!AH1381="","",IFERROR(VALUE('query (10)'!AH1381),""))</f>
        <v/>
      </c>
      <c r="AK1381" s="38" t="str">
        <f>IF('query (10)'!AI1381="","",TRIM('query (10)'!AI1381))</f>
        <v/>
      </c>
      <c r="AL1381" s="42">
        <f t="shared" si="105"/>
        <v>2026</v>
      </c>
      <c r="AM1381" s="42" t="str">
        <f t="shared" si="106"/>
        <v>2026-03</v>
      </c>
      <c r="AN1381" s="42" t="str">
        <f t="shared" ca="1" si="107"/>
        <v/>
      </c>
      <c r="AO1381" s="42" t="str">
        <f t="shared" si="108"/>
        <v>GR-838 | OUTER RING RACEWAY GRINDING MACHINE | KWD7 | OIL MIST | Time-based Maintenance | Mechanical | Cleaning | Medium | Cleaning oil mist ventury to PM 6 Month Cycle | เริ่มซ่อมงาน PM แล้ว รับผิดชอบโดย KUNANON PARAWANWONG | คุณานนต์ ปารวัณวงศ์</v>
      </c>
      <c r="AP1381" s="42" t="str">
        <f>_xlfn.TEXTJOIN("; ",TRUE,IF(COUNTA('query (10)'!A1381:AK1381)&lt;=6,"NEAR_EMPTY_ROW",""),IF($K1381="","MISSING_STATUS",""),IF(AND($K1381="เสร็จสิ้น",$Z1381=""),"DONE_NO_ACTUAL_DATE",""),IF(AND($I1381="Condition-based Maintenance",$AH1381=""),"CBM_NO_MEASUREMENT",""),IF(OR($X1381="",$X1381=0),"INVALID_PERIOD",""),IF(AND($AA1381&lt;&gt;"",$AB1381&lt;&gt;"",$AB1381&lt;$AA1381),"DATE_SEQUENCE_ERROR",""),IF(AND($AB1381&lt;&gt;"",$AB1381&gt;DATE(2030,12,31)),"DATE_OUTLIER",""),IF($C1381="","MISSING_QRCODE",""),IF($J1381="UNKNOWN","UNKNOWN_PM_TYPE",""),IF($L1381="UNKNOWN","UNKNOWN_STATUS",""))</f>
        <v/>
      </c>
      <c r="AQ1381" s="42" t="str">
        <f t="shared" si="109"/>
        <v>NO</v>
      </c>
    </row>
    <row r="1382" spans="1:43" x14ac:dyDescent="0.3">
      <c r="A1382" s="38">
        <f>IF('query (10)'!A1382="","",'query (10)'!A1382)</f>
        <v>1572</v>
      </c>
      <c r="B1382" s="38">
        <f>IF('query (10)'!B1382="","",'query (10)'!B1382)</f>
        <v>18986</v>
      </c>
      <c r="C1382" s="38" t="str">
        <f>TRIM(UPPER('query (10)'!M1382))</f>
        <v>GR-825</v>
      </c>
      <c r="D1382" s="38" t="str">
        <f>TRIM(UPPER(IFERROR(_xlfn.TEXTBEFORE('query (10)'!L1382,"("),'query (10)'!L1382)))</f>
        <v>INNER RING RACEWAY GRINDING MACHINE</v>
      </c>
      <c r="E1382" s="38" t="str">
        <f>IFERROR(TRIM(UPPER(_xlfn.TEXTBEFORE(_xlfn.TEXTAFTER('query (10)'!L1382,"("),")"))),"")</f>
        <v/>
      </c>
      <c r="F1382" s="38" t="str">
        <f>TRIM('query (10)'!K1382)</f>
        <v>KWD7</v>
      </c>
      <c r="G1382" s="38" t="str">
        <f>IF('query (10)'!J1382="","",'query (10)'!J1382)</f>
        <v>Oil mist</v>
      </c>
      <c r="H1382" s="38" t="str">
        <f>TRIM(UPPER('query (10)'!J1382))</f>
        <v>OIL MIST</v>
      </c>
      <c r="I1382" s="38" t="str">
        <f>IF('query (10)'!F1382="","",'query (10)'!F1382)</f>
        <v>Time-based Maintenance</v>
      </c>
      <c r="J1382" s="38" t="str">
        <f>IF('query (10)'!F1382="","",IFERROR(INDEX(Cleaning_Rules!$B$14:$B$17,MATCH(TRIM('query (10)'!F1382),Cleaning_Rules!$A$14:$A$17,0)),"UNKNOWN"))</f>
        <v>TBM</v>
      </c>
      <c r="K1382" s="38" t="str">
        <f>IF('query (10)'!G1382="","",'query (10)'!G1382)</f>
        <v>เสร็จสิ้น</v>
      </c>
      <c r="L1382" s="38" t="str">
        <f>IF('query (10)'!G1382="","MISSING",IFERROR(INDEX(Cleaning_Rules!$B$5:$B$10,MATCH(TRIM('query (10)'!G1382),Cleaning_Rules!$A$5:$A$10,0)),"UNKNOWN"))</f>
        <v>COMPLETED</v>
      </c>
      <c r="M1382" s="38" t="str">
        <f>IF('query (10)'!I1382="","",'query (10)'!I1382)</f>
        <v>Mechanical</v>
      </c>
      <c r="N1382" s="38" t="str">
        <f>IF('query (10)'!O1382="","",'query (10)'!O1382)</f>
        <v>Cleaning</v>
      </c>
      <c r="O1382" s="38" t="str">
        <f>IF('query (10)'!P1382="","",'query (10)'!P1382)</f>
        <v>Medium</v>
      </c>
      <c r="P1382" s="38" t="str">
        <f>IF('query (10)'!N1382="","",'query (10)'!N1382)</f>
        <v>Cleaning oil mist ventury to PM 6 Month Cycle</v>
      </c>
      <c r="Q1382" s="38" t="str">
        <f>TRIM('query (10)'!N1382)</f>
        <v>Cleaning oil mist ventury to PM 6 Month Cycle</v>
      </c>
      <c r="R1382" s="38" t="str">
        <f>TRIM(UPPER('query (10)'!R1382))</f>
        <v/>
      </c>
      <c r="S1382" s="38" t="str">
        <f>TRIM(UPPER('query (10)'!S1382))</f>
        <v/>
      </c>
      <c r="T1382" s="38" t="str">
        <f>IF('query (10)'!Q1382="","",TRIM(UPPER('query (10)'!Q1382)))</f>
        <v/>
      </c>
      <c r="U1382" s="38" t="str">
        <f>IF('query (10)'!T1382="","",'query (10)'!T1382)</f>
        <v/>
      </c>
      <c r="V1382" s="39" t="str">
        <f>IF('query (10)'!T1382="","",IFERROR(VALUE('query (10)'!T1382),""))</f>
        <v/>
      </c>
      <c r="W1382" s="40">
        <f>IF('query (10)'!U1382="","",'query (10)'!U1382)</f>
        <v>0</v>
      </c>
      <c r="X1382" s="39">
        <f>IF('query (10)'!V1382="","",'query (10)'!V1382)</f>
        <v>180</v>
      </c>
      <c r="Y1382" s="41">
        <f>IF('query (10)'!W1382="","",'query (10)'!W1382)</f>
        <v>46088</v>
      </c>
      <c r="Z1382" s="41">
        <f>IF('query (10)'!X1382="","",'query (10)'!X1382)</f>
        <v>46095</v>
      </c>
      <c r="AA1382" s="41">
        <f>IF('query (10)'!Y1382="","",'query (10)'!Y1382)</f>
        <v>46095</v>
      </c>
      <c r="AB1382" s="41">
        <f>IF('query (10)'!Z1382="","",'query (10)'!Z1382)</f>
        <v>46275</v>
      </c>
      <c r="AC1382" s="38" t="str">
        <f>IF(OR('query (10)'!AA1382="",COUNTIF(Cleaning_Rules!$A$21:$A$26,TRIM('query (10)'!AA1382))&gt;0),"",TRIM('query (10)'!AA1382))</f>
        <v/>
      </c>
      <c r="AD1382" s="38" t="str">
        <f>IF('query (10)'!AB1382="","",TRIM(IFERROR(_xlfn.TEXTBEFORE('query (10)'!AB1382,"("),'query (10)'!AB1382)))</f>
        <v>เริ่มซ่อมงาน PM แล้ว รับผิดชอบโดย KUNANON PARAWANWONG</v>
      </c>
      <c r="AE1382" s="38" t="str">
        <f>IFERROR(LOWER(TRIM(_xlfn.TEXTBEFORE(_xlfn.TEXTAFTER('query (10)'!AB1382,"("),")"))),"")</f>
        <v>parawanwong-k-3161@nsk.com</v>
      </c>
      <c r="AF1382" s="38" t="str">
        <f>IF('query (10)'!AD1382="","",TRIM('query (10)'!AD1382))</f>
        <v>คุณานนต์ ปารวัณวงศ์</v>
      </c>
      <c r="AG1382" s="38" t="str">
        <f>IF('query (10)'!AE1382="","",TRIM('query (10)'!AE1382))</f>
        <v>คุณานนต์ ปารวัณวงศ์</v>
      </c>
      <c r="AH1382" s="38" t="str">
        <f>IF('query (10)'!AF1382="","",IFERROR(VALUE('query (10)'!AF1382),""))</f>
        <v/>
      </c>
      <c r="AI1382" s="38" t="str">
        <f>IF('query (10)'!AG1382="","",TRIM('query (10)'!AG1382))</f>
        <v/>
      </c>
      <c r="AJ1382" s="38" t="str">
        <f>IF('query (10)'!AH1382="","",IFERROR(VALUE('query (10)'!AH1382),""))</f>
        <v/>
      </c>
      <c r="AK1382" s="38" t="str">
        <f>IF('query (10)'!AI1382="","",TRIM('query (10)'!AI1382))</f>
        <v/>
      </c>
      <c r="AL1382" s="42">
        <f t="shared" si="105"/>
        <v>2026</v>
      </c>
      <c r="AM1382" s="42" t="str">
        <f t="shared" si="106"/>
        <v>2026-03</v>
      </c>
      <c r="AN1382" s="42" t="str">
        <f t="shared" ca="1" si="107"/>
        <v/>
      </c>
      <c r="AO1382" s="42" t="str">
        <f t="shared" si="108"/>
        <v>GR-825 | INNER RING RACEWAY GRINDING MACHINE | KWD7 | OIL MIST | Time-based Maintenance | Mechanical | Cleaning | Medium | Cleaning oil mist ventury to PM 6 Month Cycle | เริ่มซ่อมงาน PM แล้ว รับผิดชอบโดย KUNANON PARAWANWONG | คุณานนต์ ปารวัณวงศ์</v>
      </c>
      <c r="AP1382" s="42" t="str">
        <f>_xlfn.TEXTJOIN("; ",TRUE,IF(COUNTA('query (10)'!A1382:AK1382)&lt;=6,"NEAR_EMPTY_ROW",""),IF($K1382="","MISSING_STATUS",""),IF(AND($K1382="เสร็จสิ้น",$Z1382=""),"DONE_NO_ACTUAL_DATE",""),IF(AND($I1382="Condition-based Maintenance",$AH1382=""),"CBM_NO_MEASUREMENT",""),IF(OR($X1382="",$X1382=0),"INVALID_PERIOD",""),IF(AND($AA1382&lt;&gt;"",$AB1382&lt;&gt;"",$AB1382&lt;$AA1382),"DATE_SEQUENCE_ERROR",""),IF(AND($AB1382&lt;&gt;"",$AB1382&gt;DATE(2030,12,31)),"DATE_OUTLIER",""),IF($C1382="","MISSING_QRCODE",""),IF($J1382="UNKNOWN","UNKNOWN_PM_TYPE",""),IF($L1382="UNKNOWN","UNKNOWN_STATUS",""))</f>
        <v/>
      </c>
      <c r="AQ1382" s="42" t="str">
        <f t="shared" si="109"/>
        <v>NO</v>
      </c>
    </row>
    <row r="1383" spans="1:43" x14ac:dyDescent="0.3">
      <c r="A1383" s="38">
        <f>IF('query (10)'!A1383="","",'query (10)'!A1383)</f>
        <v>1574</v>
      </c>
      <c r="B1383" s="38">
        <f>IF('query (10)'!B1383="","",'query (10)'!B1383)</f>
        <v>18987</v>
      </c>
      <c r="C1383" s="38" t="str">
        <f>TRIM(UPPER('query (10)'!M1383))</f>
        <v>GR-827</v>
      </c>
      <c r="D1383" s="38" t="str">
        <f>TRIM(UPPER(IFERROR(_xlfn.TEXTBEFORE('query (10)'!L1383,"("),'query (10)'!L1383)))</f>
        <v>INNER RING RIB GRINDING MACHINE</v>
      </c>
      <c r="E1383" s="38" t="str">
        <f>IFERROR(TRIM(UPPER(_xlfn.TEXTBEFORE(_xlfn.TEXTAFTER('query (10)'!L1383,"("),")"))),"")</f>
        <v/>
      </c>
      <c r="F1383" s="38" t="str">
        <f>TRIM('query (10)'!K1383)</f>
        <v>KWD7</v>
      </c>
      <c r="G1383" s="38" t="str">
        <f>IF('query (10)'!J1383="","",'query (10)'!J1383)</f>
        <v>Oil mist</v>
      </c>
      <c r="H1383" s="38" t="str">
        <f>TRIM(UPPER('query (10)'!J1383))</f>
        <v>OIL MIST</v>
      </c>
      <c r="I1383" s="38" t="str">
        <f>IF('query (10)'!F1383="","",'query (10)'!F1383)</f>
        <v>Time-based Maintenance</v>
      </c>
      <c r="J1383" s="38" t="str">
        <f>IF('query (10)'!F1383="","",IFERROR(INDEX(Cleaning_Rules!$B$14:$B$17,MATCH(TRIM('query (10)'!F1383),Cleaning_Rules!$A$14:$A$17,0)),"UNKNOWN"))</f>
        <v>TBM</v>
      </c>
      <c r="K1383" s="38" t="str">
        <f>IF('query (10)'!G1383="","",'query (10)'!G1383)</f>
        <v>เสร็จสิ้น</v>
      </c>
      <c r="L1383" s="38" t="str">
        <f>IF('query (10)'!G1383="","MISSING",IFERROR(INDEX(Cleaning_Rules!$B$5:$B$10,MATCH(TRIM('query (10)'!G1383),Cleaning_Rules!$A$5:$A$10,0)),"UNKNOWN"))</f>
        <v>COMPLETED</v>
      </c>
      <c r="M1383" s="38" t="str">
        <f>IF('query (10)'!I1383="","",'query (10)'!I1383)</f>
        <v>Mechanical</v>
      </c>
      <c r="N1383" s="38" t="str">
        <f>IF('query (10)'!O1383="","",'query (10)'!O1383)</f>
        <v>Cleaning</v>
      </c>
      <c r="O1383" s="38" t="str">
        <f>IF('query (10)'!P1383="","",'query (10)'!P1383)</f>
        <v>Medium</v>
      </c>
      <c r="P1383" s="38" t="str">
        <f>IF('query (10)'!N1383="","",'query (10)'!N1383)</f>
        <v>Cleaning oil mist ventury to PM 6 Month Cycle</v>
      </c>
      <c r="Q1383" s="38" t="str">
        <f>TRIM('query (10)'!N1383)</f>
        <v>Cleaning oil mist ventury to PM 6 Month Cycle</v>
      </c>
      <c r="R1383" s="38" t="str">
        <f>TRIM(UPPER('query (10)'!R1383))</f>
        <v/>
      </c>
      <c r="S1383" s="38" t="str">
        <f>TRIM(UPPER('query (10)'!S1383))</f>
        <v/>
      </c>
      <c r="T1383" s="38" t="str">
        <f>IF('query (10)'!Q1383="","",TRIM(UPPER('query (10)'!Q1383)))</f>
        <v/>
      </c>
      <c r="U1383" s="38" t="str">
        <f>IF('query (10)'!T1383="","",'query (10)'!T1383)</f>
        <v/>
      </c>
      <c r="V1383" s="39" t="str">
        <f>IF('query (10)'!T1383="","",IFERROR(VALUE('query (10)'!T1383),""))</f>
        <v/>
      </c>
      <c r="W1383" s="40">
        <f>IF('query (10)'!U1383="","",'query (10)'!U1383)</f>
        <v>0</v>
      </c>
      <c r="X1383" s="39">
        <f>IF('query (10)'!V1383="","",'query (10)'!V1383)</f>
        <v>180</v>
      </c>
      <c r="Y1383" s="41">
        <f>IF('query (10)'!W1383="","",'query (10)'!W1383)</f>
        <v>46088</v>
      </c>
      <c r="Z1383" s="41">
        <f>IF('query (10)'!X1383="","",'query (10)'!X1383)</f>
        <v>46095</v>
      </c>
      <c r="AA1383" s="41">
        <f>IF('query (10)'!Y1383="","",'query (10)'!Y1383)</f>
        <v>46095</v>
      </c>
      <c r="AB1383" s="41">
        <f>IF('query (10)'!Z1383="","",'query (10)'!Z1383)</f>
        <v>46275</v>
      </c>
      <c r="AC1383" s="38" t="str">
        <f>IF(OR('query (10)'!AA1383="",COUNTIF(Cleaning_Rules!$A$21:$A$26,TRIM('query (10)'!AA1383))&gt;0),"",TRIM('query (10)'!AA1383))</f>
        <v/>
      </c>
      <c r="AD1383" s="38" t="str">
        <f>IF('query (10)'!AB1383="","",TRIM(IFERROR(_xlfn.TEXTBEFORE('query (10)'!AB1383,"("),'query (10)'!AB1383)))</f>
        <v>เริ่มซ่อมงาน PM แล้ว รับผิดชอบโดย KUNANON PARAWANWONG</v>
      </c>
      <c r="AE1383" s="38" t="str">
        <f>IFERROR(LOWER(TRIM(_xlfn.TEXTBEFORE(_xlfn.TEXTAFTER('query (10)'!AB1383,"("),")"))),"")</f>
        <v>parawanwong-k-3161@nsk.com</v>
      </c>
      <c r="AF1383" s="38" t="str">
        <f>IF('query (10)'!AD1383="","",TRIM('query (10)'!AD1383))</f>
        <v>คุณานนต์ ปารวัณวงศ์</v>
      </c>
      <c r="AG1383" s="38" t="str">
        <f>IF('query (10)'!AE1383="","",TRIM('query (10)'!AE1383))</f>
        <v>คุณานนต์ ปารวัณวงศ์</v>
      </c>
      <c r="AH1383" s="38" t="str">
        <f>IF('query (10)'!AF1383="","",IFERROR(VALUE('query (10)'!AF1383),""))</f>
        <v/>
      </c>
      <c r="AI1383" s="38" t="str">
        <f>IF('query (10)'!AG1383="","",TRIM('query (10)'!AG1383))</f>
        <v/>
      </c>
      <c r="AJ1383" s="38" t="str">
        <f>IF('query (10)'!AH1383="","",IFERROR(VALUE('query (10)'!AH1383),""))</f>
        <v/>
      </c>
      <c r="AK1383" s="38" t="str">
        <f>IF('query (10)'!AI1383="","",TRIM('query (10)'!AI1383))</f>
        <v/>
      </c>
      <c r="AL1383" s="42">
        <f t="shared" si="105"/>
        <v>2026</v>
      </c>
      <c r="AM1383" s="42" t="str">
        <f t="shared" si="106"/>
        <v>2026-03</v>
      </c>
      <c r="AN1383" s="42" t="str">
        <f t="shared" ca="1" si="107"/>
        <v/>
      </c>
      <c r="AO1383" s="42" t="str">
        <f t="shared" si="108"/>
        <v>GR-827 | INNER RING RIB GRINDING MACHINE | KWD7 | OIL MIST | Time-based Maintenance | Mechanical | Cleaning | Medium | Cleaning oil mist ventury to PM 6 Month Cycle | เริ่มซ่อมงาน PM แล้ว รับผิดชอบโดย KUNANON PARAWANWONG | คุณานนต์ ปารวัณวงศ์</v>
      </c>
      <c r="AP1383" s="42" t="str">
        <f>_xlfn.TEXTJOIN("; ",TRUE,IF(COUNTA('query (10)'!A1383:AK1383)&lt;=6,"NEAR_EMPTY_ROW",""),IF($K1383="","MISSING_STATUS",""),IF(AND($K1383="เสร็จสิ้น",$Z1383=""),"DONE_NO_ACTUAL_DATE",""),IF(AND($I1383="Condition-based Maintenance",$AH1383=""),"CBM_NO_MEASUREMENT",""),IF(OR($X1383="",$X1383=0),"INVALID_PERIOD",""),IF(AND($AA1383&lt;&gt;"",$AB1383&lt;&gt;"",$AB1383&lt;$AA1383),"DATE_SEQUENCE_ERROR",""),IF(AND($AB1383&lt;&gt;"",$AB1383&gt;DATE(2030,12,31)),"DATE_OUTLIER",""),IF($C1383="","MISSING_QRCODE",""),IF($J1383="UNKNOWN","UNKNOWN_PM_TYPE",""),IF($L1383="UNKNOWN","UNKNOWN_STATUS",""))</f>
        <v/>
      </c>
      <c r="AQ1383" s="42" t="str">
        <f t="shared" si="109"/>
        <v>NO</v>
      </c>
    </row>
    <row r="1384" spans="1:43" x14ac:dyDescent="0.3">
      <c r="A1384" s="38">
        <f>IF('query (10)'!A1384="","",'query (10)'!A1384)</f>
        <v>1575</v>
      </c>
      <c r="B1384" s="38">
        <f>IF('query (10)'!B1384="","",'query (10)'!B1384)</f>
        <v>18988</v>
      </c>
      <c r="C1384" s="38" t="str">
        <f>TRIM(UPPER('query (10)'!M1384))</f>
        <v>GR-828</v>
      </c>
      <c r="D1384" s="38" t="str">
        <f>TRIM(UPPER(IFERROR(_xlfn.TEXTBEFORE('query (10)'!L1384,"("),'query (10)'!L1384)))</f>
        <v>INNER RING BORE GRINDING MACHINE</v>
      </c>
      <c r="E1384" s="38" t="str">
        <f>IFERROR(TRIM(UPPER(_xlfn.TEXTBEFORE(_xlfn.TEXTAFTER('query (10)'!L1384,"("),")"))),"")</f>
        <v/>
      </c>
      <c r="F1384" s="38" t="str">
        <f>TRIM('query (10)'!K1384)</f>
        <v>KWD7</v>
      </c>
      <c r="G1384" s="38" t="str">
        <f>IF('query (10)'!J1384="","",'query (10)'!J1384)</f>
        <v>Oil mist</v>
      </c>
      <c r="H1384" s="38" t="str">
        <f>TRIM(UPPER('query (10)'!J1384))</f>
        <v>OIL MIST</v>
      </c>
      <c r="I1384" s="38" t="str">
        <f>IF('query (10)'!F1384="","",'query (10)'!F1384)</f>
        <v>Time-based Maintenance</v>
      </c>
      <c r="J1384" s="38" t="str">
        <f>IF('query (10)'!F1384="","",IFERROR(INDEX(Cleaning_Rules!$B$14:$B$17,MATCH(TRIM('query (10)'!F1384),Cleaning_Rules!$A$14:$A$17,0)),"UNKNOWN"))</f>
        <v>TBM</v>
      </c>
      <c r="K1384" s="38" t="str">
        <f>IF('query (10)'!G1384="","",'query (10)'!G1384)</f>
        <v>เสร็จสิ้น</v>
      </c>
      <c r="L1384" s="38" t="str">
        <f>IF('query (10)'!G1384="","MISSING",IFERROR(INDEX(Cleaning_Rules!$B$5:$B$10,MATCH(TRIM('query (10)'!G1384),Cleaning_Rules!$A$5:$A$10,0)),"UNKNOWN"))</f>
        <v>COMPLETED</v>
      </c>
      <c r="M1384" s="38" t="str">
        <f>IF('query (10)'!I1384="","",'query (10)'!I1384)</f>
        <v>Mechanical</v>
      </c>
      <c r="N1384" s="38" t="str">
        <f>IF('query (10)'!O1384="","",'query (10)'!O1384)</f>
        <v>Cleaning</v>
      </c>
      <c r="O1384" s="38" t="str">
        <f>IF('query (10)'!P1384="","",'query (10)'!P1384)</f>
        <v>Medium</v>
      </c>
      <c r="P1384" s="38" t="str">
        <f>IF('query (10)'!N1384="","",'query (10)'!N1384)</f>
        <v>Cleaning oil mist ventury to PM 6 Month Cycle</v>
      </c>
      <c r="Q1384" s="38" t="str">
        <f>TRIM('query (10)'!N1384)</f>
        <v>Cleaning oil mist ventury to PM 6 Month Cycle</v>
      </c>
      <c r="R1384" s="38" t="str">
        <f>TRIM(UPPER('query (10)'!R1384))</f>
        <v/>
      </c>
      <c r="S1384" s="38" t="str">
        <f>TRIM(UPPER('query (10)'!S1384))</f>
        <v/>
      </c>
      <c r="T1384" s="38" t="str">
        <f>IF('query (10)'!Q1384="","",TRIM(UPPER('query (10)'!Q1384)))</f>
        <v/>
      </c>
      <c r="U1384" s="38" t="str">
        <f>IF('query (10)'!T1384="","",'query (10)'!T1384)</f>
        <v/>
      </c>
      <c r="V1384" s="39" t="str">
        <f>IF('query (10)'!T1384="","",IFERROR(VALUE('query (10)'!T1384),""))</f>
        <v/>
      </c>
      <c r="W1384" s="40">
        <f>IF('query (10)'!U1384="","",'query (10)'!U1384)</f>
        <v>0</v>
      </c>
      <c r="X1384" s="39">
        <f>IF('query (10)'!V1384="","",'query (10)'!V1384)</f>
        <v>180</v>
      </c>
      <c r="Y1384" s="41">
        <f>IF('query (10)'!W1384="","",'query (10)'!W1384)</f>
        <v>46088</v>
      </c>
      <c r="Z1384" s="41">
        <f>IF('query (10)'!X1384="","",'query (10)'!X1384)</f>
        <v>46095</v>
      </c>
      <c r="AA1384" s="41">
        <f>IF('query (10)'!Y1384="","",'query (10)'!Y1384)</f>
        <v>46095</v>
      </c>
      <c r="AB1384" s="41">
        <f>IF('query (10)'!Z1384="","",'query (10)'!Z1384)</f>
        <v>46275</v>
      </c>
      <c r="AC1384" s="38" t="str">
        <f>IF(OR('query (10)'!AA1384="",COUNTIF(Cleaning_Rules!$A$21:$A$26,TRIM('query (10)'!AA1384))&gt;0),"",TRIM('query (10)'!AA1384))</f>
        <v/>
      </c>
      <c r="AD1384" s="38" t="str">
        <f>IF('query (10)'!AB1384="","",TRIM(IFERROR(_xlfn.TEXTBEFORE('query (10)'!AB1384,"("),'query (10)'!AB1384)))</f>
        <v>เริ่มซ่อมงาน PM แล้ว รับผิดชอบโดย KUNANON PARAWANWONG</v>
      </c>
      <c r="AE1384" s="38" t="str">
        <f>IFERROR(LOWER(TRIM(_xlfn.TEXTBEFORE(_xlfn.TEXTAFTER('query (10)'!AB1384,"("),")"))),"")</f>
        <v>parawanwong-k-3161@nsk.com</v>
      </c>
      <c r="AF1384" s="38" t="str">
        <f>IF('query (10)'!AD1384="","",TRIM('query (10)'!AD1384))</f>
        <v>คุณานนต์ ปารวัณวงศ์</v>
      </c>
      <c r="AG1384" s="38" t="str">
        <f>IF('query (10)'!AE1384="","",TRIM('query (10)'!AE1384))</f>
        <v>คุณานนต์ ปารวัณวงศ์</v>
      </c>
      <c r="AH1384" s="38" t="str">
        <f>IF('query (10)'!AF1384="","",IFERROR(VALUE('query (10)'!AF1384),""))</f>
        <v/>
      </c>
      <c r="AI1384" s="38" t="str">
        <f>IF('query (10)'!AG1384="","",TRIM('query (10)'!AG1384))</f>
        <v/>
      </c>
      <c r="AJ1384" s="38" t="str">
        <f>IF('query (10)'!AH1384="","",IFERROR(VALUE('query (10)'!AH1384),""))</f>
        <v/>
      </c>
      <c r="AK1384" s="38" t="str">
        <f>IF('query (10)'!AI1384="","",TRIM('query (10)'!AI1384))</f>
        <v/>
      </c>
      <c r="AL1384" s="42">
        <f t="shared" si="105"/>
        <v>2026</v>
      </c>
      <c r="AM1384" s="42" t="str">
        <f t="shared" si="106"/>
        <v>2026-03</v>
      </c>
      <c r="AN1384" s="42" t="str">
        <f t="shared" ca="1" si="107"/>
        <v/>
      </c>
      <c r="AO1384" s="42" t="str">
        <f t="shared" si="108"/>
        <v>GR-828 | INNER RING BORE GRINDING MACHINE | KWD7 | OIL MIST | Time-based Maintenance | Mechanical | Cleaning | Medium | Cleaning oil mist ventury to PM 6 Month Cycle | เริ่มซ่อมงาน PM แล้ว รับผิดชอบโดย KUNANON PARAWANWONG | คุณานนต์ ปารวัณวงศ์</v>
      </c>
      <c r="AP1384" s="42" t="str">
        <f>_xlfn.TEXTJOIN("; ",TRUE,IF(COUNTA('query (10)'!A1384:AK1384)&lt;=6,"NEAR_EMPTY_ROW",""),IF($K1384="","MISSING_STATUS",""),IF(AND($K1384="เสร็จสิ้น",$Z1384=""),"DONE_NO_ACTUAL_DATE",""),IF(AND($I1384="Condition-based Maintenance",$AH1384=""),"CBM_NO_MEASUREMENT",""),IF(OR($X1384="",$X1384=0),"INVALID_PERIOD",""),IF(AND($AA1384&lt;&gt;"",$AB1384&lt;&gt;"",$AB1384&lt;$AA1384),"DATE_SEQUENCE_ERROR",""),IF(AND($AB1384&lt;&gt;"",$AB1384&gt;DATE(2030,12,31)),"DATE_OUTLIER",""),IF($C1384="","MISSING_QRCODE",""),IF($J1384="UNKNOWN","UNKNOWN_PM_TYPE",""),IF($L1384="UNKNOWN","UNKNOWN_STATUS",""))</f>
        <v/>
      </c>
      <c r="AQ1384" s="42" t="str">
        <f t="shared" si="109"/>
        <v>NO</v>
      </c>
    </row>
    <row r="1385" spans="1:43" x14ac:dyDescent="0.3">
      <c r="A1385" s="38">
        <f>IF('query (10)'!A1385="","",'query (10)'!A1385)</f>
        <v>1576</v>
      </c>
      <c r="B1385" s="38">
        <f>IF('query (10)'!B1385="","",'query (10)'!B1385)</f>
        <v>18726</v>
      </c>
      <c r="C1385" s="38" t="str">
        <f>TRIM(UPPER('query (10)'!M1385))</f>
        <v>GR-416</v>
      </c>
      <c r="D1385" s="38" t="str">
        <f>TRIM(UPPER(IFERROR(_xlfn.TEXTBEFORE('query (10)'!L1385,"("),'query (10)'!L1385)))</f>
        <v>OUTER RING RACEWAY SUPER FINISH GRINDING MACHINE.</v>
      </c>
      <c r="E1385" s="38" t="str">
        <f>IFERROR(TRIM(UPPER(_xlfn.TEXTBEFORE(_xlfn.TEXTAFTER('query (10)'!L1385,"("),")"))),"")</f>
        <v/>
      </c>
      <c r="F1385" s="38" t="str">
        <f>TRIM('query (10)'!K1385)</f>
        <v>WP Grinding2</v>
      </c>
      <c r="G1385" s="38" t="str">
        <f>IF('query (10)'!J1385="","",'query (10)'!J1385)</f>
        <v>Demagneetize inlet</v>
      </c>
      <c r="H1385" s="38" t="str">
        <f>TRIM(UPPER('query (10)'!J1385))</f>
        <v>DEMAGNEETIZE INLET</v>
      </c>
      <c r="I1385" s="38" t="str">
        <f>IF('query (10)'!F1385="","",'query (10)'!F1385)</f>
        <v>Time-based Maintenance</v>
      </c>
      <c r="J1385" s="38" t="str">
        <f>IF('query (10)'!F1385="","",IFERROR(INDEX(Cleaning_Rules!$B$14:$B$17,MATCH(TRIM('query (10)'!F1385),Cleaning_Rules!$A$14:$A$17,0)),"UNKNOWN"))</f>
        <v>TBM</v>
      </c>
      <c r="K1385" s="38" t="str">
        <f>IF('query (10)'!G1385="","",'query (10)'!G1385)</f>
        <v>เสร็จสิ้น</v>
      </c>
      <c r="L1385" s="38" t="str">
        <f>IF('query (10)'!G1385="","MISSING",IFERROR(INDEX(Cleaning_Rules!$B$5:$B$10,MATCH(TRIM('query (10)'!G1385),Cleaning_Rules!$A$5:$A$10,0)),"UNKNOWN"))</f>
        <v>COMPLETED</v>
      </c>
      <c r="M1385" s="38" t="str">
        <f>IF('query (10)'!I1385="","",'query (10)'!I1385)</f>
        <v>Mechanical</v>
      </c>
      <c r="N1385" s="38" t="str">
        <f>IF('query (10)'!O1385="","",'query (10)'!O1385)</f>
        <v>Part Change</v>
      </c>
      <c r="O1385" s="38" t="str">
        <f>IF('query (10)'!P1385="","",'query (10)'!P1385)</f>
        <v>Medium</v>
      </c>
      <c r="P1385" s="38" t="str">
        <f>IF('query (10)'!N1385="","",'query (10)'!N1385)</f>
        <v xml:space="preserve">Repair demagnetize in-chute to cycle pm 3Y.
-change stainless flame plate in-chute
-change bolt SLBRFN10-240-PMC = 4 EA.
</v>
      </c>
      <c r="Q1385" s="38" t="str">
        <f>TRIM('query (10)'!N1385)</f>
        <v xml:space="preserve">Repair demagnetize in-chute to cycle pm 3Y.
-change stainless flame plate in-chute
-change bolt SLBRFN10-240-PMC = 4 EA.
</v>
      </c>
      <c r="R1385" s="38" t="str">
        <f>TRIM(UPPER('query (10)'!R1385))</f>
        <v>BEARING</v>
      </c>
      <c r="S1385" s="38" t="str">
        <f>TRIM(UPPER('query (10)'!S1385))</f>
        <v>6904ZZCM</v>
      </c>
      <c r="T1385" s="38" t="str">
        <f>IF('query (10)'!Q1385="","",TRIM(UPPER('query (10)'!Q1385)))</f>
        <v/>
      </c>
      <c r="U1385" s="38" t="str">
        <f>IF('query (10)'!T1385="","",'query (10)'!T1385)</f>
        <v/>
      </c>
      <c r="V1385" s="39" t="str">
        <f>IF('query (10)'!T1385="","",IFERROR(VALUE('query (10)'!T1385),""))</f>
        <v/>
      </c>
      <c r="W1385" s="40">
        <f>IF('query (10)'!U1385="","",'query (10)'!U1385)</f>
        <v>0</v>
      </c>
      <c r="X1385" s="39">
        <f>IF('query (10)'!V1385="","",'query (10)'!V1385)</f>
        <v>1080</v>
      </c>
      <c r="Y1385" s="41">
        <f>IF('query (10)'!W1385="","",'query (10)'!W1385)</f>
        <v>46079</v>
      </c>
      <c r="Z1385" s="41" t="str">
        <f>IF('query (10)'!X1385="","",'query (10)'!X1385)</f>
        <v/>
      </c>
      <c r="AA1385" s="41">
        <f>IF('query (10)'!Y1385="","",'query (10)'!Y1385)</f>
        <v>46079</v>
      </c>
      <c r="AB1385" s="41">
        <f>IF('query (10)'!Z1385="","",'query (10)'!Z1385)</f>
        <v>47167</v>
      </c>
      <c r="AC1385" s="38" t="str">
        <f>IF(OR('query (10)'!AA1385="",COUNTIF(Cleaning_Rules!$A$21:$A$26,TRIM('query (10)'!AA1385))&gt;0),"",TRIM('query (10)'!AA1385))</f>
        <v/>
      </c>
      <c r="AD1385" s="38" t="str">
        <f>IF('query (10)'!AB1385="","",TRIM(IFERROR(_xlfn.TEXTBEFORE('query (10)'!AB1385,"("),'query (10)'!AB1385)))</f>
        <v>เริ่มซ่อมงาน PM แล้ว รับผิดชอบโดย PAHLA SEEDANG</v>
      </c>
      <c r="AE1385" s="38" t="str">
        <f>IFERROR(LOWER(TRIM(_xlfn.TEXTBEFORE(_xlfn.TEXTAFTER('query (10)'!AB1385,"("),")"))),"")</f>
        <v>pahla@nsk.com</v>
      </c>
      <c r="AF1385" s="38" t="str">
        <f>IF('query (10)'!AD1385="","",TRIM('query (10)'!AD1385))</f>
        <v>เจษฎา ผิวบาง</v>
      </c>
      <c r="AG1385" s="38" t="str">
        <f>IF('query (10)'!AE1385="","",TRIM('query (10)'!AE1385))</f>
        <v>ผะหลา สีแดง</v>
      </c>
      <c r="AH1385" s="38" t="str">
        <f>IF('query (10)'!AF1385="","",IFERROR(VALUE('query (10)'!AF1385),""))</f>
        <v/>
      </c>
      <c r="AI1385" s="38" t="str">
        <f>IF('query (10)'!AG1385="","",TRIM('query (10)'!AG1385))</f>
        <v/>
      </c>
      <c r="AJ1385" s="38" t="str">
        <f>IF('query (10)'!AH1385="","",IFERROR(VALUE('query (10)'!AH1385),""))</f>
        <v/>
      </c>
      <c r="AK1385" s="38" t="str">
        <f>IF('query (10)'!AI1385="","",TRIM('query (10)'!AI1385))</f>
        <v/>
      </c>
      <c r="AL1385" s="42">
        <f t="shared" si="105"/>
        <v>2026</v>
      </c>
      <c r="AM1385" s="42" t="str">
        <f t="shared" si="106"/>
        <v>2026-02</v>
      </c>
      <c r="AN1385" s="42" t="str">
        <f t="shared" ca="1" si="107"/>
        <v/>
      </c>
      <c r="AO1385" s="42" t="str">
        <f t="shared" si="108"/>
        <v>GR-416 | OUTER RING RACEWAY SUPER FINISH GRINDING MACHINE. | WP Grinding2 | DEMAGNEETIZE INLET | Time-based Maintenance | Mechanical | Part Change | Medium | Repair demagnetize in-chute to cycle pm 3Y.
-change stainless flame plate in-chute
-change bolt SLBRFN10-240-PMC = 4 EA.
 | BEARING | 6904ZZCM | เริ่มซ่อมงาน PM แล้ว รับผิดชอบโดย PAHLA SEEDANG | ผะหลา สีแดง</v>
      </c>
      <c r="AP1385" s="42" t="str">
        <f>_xlfn.TEXTJOIN("; ",TRUE,IF(COUNTA('query (10)'!A1385:AK1385)&lt;=6,"NEAR_EMPTY_ROW",""),IF($K1385="","MISSING_STATUS",""),IF(AND($K1385="เสร็จสิ้น",$Z1385=""),"DONE_NO_ACTUAL_DATE",""),IF(AND($I1385="Condition-based Maintenance",$AH1385=""),"CBM_NO_MEASUREMENT",""),IF(OR($X1385="",$X1385=0),"INVALID_PERIOD",""),IF(AND($AA1385&lt;&gt;"",$AB1385&lt;&gt;"",$AB1385&lt;$AA1385),"DATE_SEQUENCE_ERROR",""),IF(AND($AB1385&lt;&gt;"",$AB1385&gt;DATE(2030,12,31)),"DATE_OUTLIER",""),IF($C1385="","MISSING_QRCODE",""),IF($J1385="UNKNOWN","UNKNOWN_PM_TYPE",""),IF($L1385="UNKNOWN","UNKNOWN_STATUS",""))</f>
        <v>DONE_NO_ACTUAL_DATE</v>
      </c>
      <c r="AQ1385" s="42" t="str">
        <f t="shared" si="109"/>
        <v>NO</v>
      </c>
    </row>
    <row r="1386" spans="1:43" x14ac:dyDescent="0.3">
      <c r="A1386" s="38">
        <f>IF('query (10)'!A1386="","",'query (10)'!A1386)</f>
        <v>1577</v>
      </c>
      <c r="B1386" s="38">
        <f>IF('query (10)'!B1386="","",'query (10)'!B1386)</f>
        <v>18649</v>
      </c>
      <c r="C1386" s="38" t="str">
        <f>TRIM(UPPER('query (10)'!M1386))</f>
        <v>GR-241</v>
      </c>
      <c r="D1386" s="38" t="str">
        <f>TRIM(UPPER(IFERROR(_xlfn.TEXTBEFORE('query (10)'!L1386,"("),'query (10)'!L1386)))</f>
        <v>OUTER RING RACEWAY GRINDING M/C</v>
      </c>
      <c r="E1386" s="38" t="str">
        <f>IFERROR(TRIM(UPPER(_xlfn.TEXTBEFORE(_xlfn.TEXTAFTER('query (10)'!L1386,"("),")"))),"")</f>
        <v/>
      </c>
      <c r="F1386" s="38" t="str">
        <f>TRIM('query (10)'!K1386)</f>
        <v>WP Grinding1</v>
      </c>
      <c r="G1386" s="38" t="str">
        <f>IF('query (10)'!J1386="","",'query (10)'!J1386)</f>
        <v>Ejector</v>
      </c>
      <c r="H1386" s="38" t="str">
        <f>TRIM(UPPER('query (10)'!J1386))</f>
        <v>EJECTOR</v>
      </c>
      <c r="I1386" s="38" t="str">
        <f>IF('query (10)'!F1386="","",'query (10)'!F1386)</f>
        <v>Time-based Maintenance</v>
      </c>
      <c r="J1386" s="38" t="str">
        <f>IF('query (10)'!F1386="","",IFERROR(INDEX(Cleaning_Rules!$B$14:$B$17,MATCH(TRIM('query (10)'!F1386),Cleaning_Rules!$A$14:$A$17,0)),"UNKNOWN"))</f>
        <v>TBM</v>
      </c>
      <c r="K1386" s="38" t="str">
        <f>IF('query (10)'!G1386="","",'query (10)'!G1386)</f>
        <v>เสร็จสิ้น</v>
      </c>
      <c r="L1386" s="38" t="str">
        <f>IF('query (10)'!G1386="","MISSING",IFERROR(INDEX(Cleaning_Rules!$B$5:$B$10,MATCH(TRIM('query (10)'!G1386),Cleaning_Rules!$A$5:$A$10,0)),"UNKNOWN"))</f>
        <v>COMPLETED</v>
      </c>
      <c r="M1386" s="38" t="str">
        <f>IF('query (10)'!I1386="","",'query (10)'!I1386)</f>
        <v>Mechanical</v>
      </c>
      <c r="N1386" s="38" t="str">
        <f>IF('query (10)'!O1386="","",'query (10)'!O1386)</f>
        <v>Part Change</v>
      </c>
      <c r="O1386" s="38" t="str">
        <f>IF('query (10)'!P1386="","",'query (10)'!P1386)</f>
        <v>Medium</v>
      </c>
      <c r="P1386" s="38" t="str">
        <f>IF('query (10)'!N1386="","",'query (10)'!N1386)</f>
        <v>Repair ejector unit to cycle pm 3Y.
-Bearing 6203DDU = 2 EA.
-Seal VC22425 = 2 EA.</v>
      </c>
      <c r="Q1386" s="38" t="str">
        <f>TRIM('query (10)'!N1386)</f>
        <v>Repair ejector unit to cycle pm 3Y.
-Bearing 6203DDU = 2 EA.
-Seal VC22425 = 2 EA.</v>
      </c>
      <c r="R1386" s="38" t="str">
        <f>TRIM(UPPER('query (10)'!R1386))</f>
        <v>REPAIR EJECTOR</v>
      </c>
      <c r="S1386" s="38" t="str">
        <f>TRIM(UPPER('query (10)'!S1386))</f>
        <v/>
      </c>
      <c r="T1386" s="38" t="str">
        <f>IF('query (10)'!Q1386="","",TRIM(UPPER('query (10)'!Q1386)))</f>
        <v/>
      </c>
      <c r="U1386" s="38" t="str">
        <f>IF('query (10)'!T1386="","",'query (10)'!T1386)</f>
        <v/>
      </c>
      <c r="V1386" s="39" t="str">
        <f>IF('query (10)'!T1386="","",IFERROR(VALUE('query (10)'!T1386),""))</f>
        <v/>
      </c>
      <c r="W1386" s="40">
        <f>IF('query (10)'!U1386="","",'query (10)'!U1386)</f>
        <v>0</v>
      </c>
      <c r="X1386" s="39">
        <f>IF('query (10)'!V1386="","",'query (10)'!V1386)</f>
        <v>1080</v>
      </c>
      <c r="Y1386" s="41">
        <f>IF('query (10)'!W1386="","",'query (10)'!W1386)</f>
        <v>46078</v>
      </c>
      <c r="Z1386" s="41" t="str">
        <f>IF('query (10)'!X1386="","",'query (10)'!X1386)</f>
        <v/>
      </c>
      <c r="AA1386" s="41">
        <f>IF('query (10)'!Y1386="","",'query (10)'!Y1386)</f>
        <v>46106</v>
      </c>
      <c r="AB1386" s="41">
        <f>IF('query (10)'!Z1386="","",'query (10)'!Z1386)</f>
        <v>47167</v>
      </c>
      <c r="AC1386" s="38" t="str">
        <f>IF(OR('query (10)'!AA1386="",COUNTIF(Cleaning_Rules!$A$21:$A$26,TRIM('query (10)'!AA1386))&gt;0),"",TRIM('query (10)'!AA1386))</f>
        <v/>
      </c>
      <c r="AD1386" s="38" t="str">
        <f>IF('query (10)'!AB1386="","",TRIM(IFERROR(_xlfn.TEXTBEFORE('query (10)'!AB1386,"("),'query (10)'!AB1386)))</f>
        <v>เริ่มซ่อมงาน PM แล้ว รับผิดชอบโดย KUNANON PARAWANWONG</v>
      </c>
      <c r="AE1386" s="38" t="str">
        <f>IFERROR(LOWER(TRIM(_xlfn.TEXTBEFORE(_xlfn.TEXTAFTER('query (10)'!AB1386,"("),")"))),"")</f>
        <v>parawanwong-k-3161@nsk.com</v>
      </c>
      <c r="AF1386" s="38" t="str">
        <f>IF('query (10)'!AD1386="","",TRIM('query (10)'!AD1386))</f>
        <v>เจษฎา ผิวบาง</v>
      </c>
      <c r="AG1386" s="38" t="str">
        <f>IF('query (10)'!AE1386="","",TRIM('query (10)'!AE1386))</f>
        <v>คุณานนต์ ปารวัณวงศ์</v>
      </c>
      <c r="AH1386" s="38" t="str">
        <f>IF('query (10)'!AF1386="","",IFERROR(VALUE('query (10)'!AF1386),""))</f>
        <v/>
      </c>
      <c r="AI1386" s="38" t="str">
        <f>IF('query (10)'!AG1386="","",TRIM('query (10)'!AG1386))</f>
        <v/>
      </c>
      <c r="AJ1386" s="38" t="str">
        <f>IF('query (10)'!AH1386="","",IFERROR(VALUE('query (10)'!AH1386),""))</f>
        <v/>
      </c>
      <c r="AK1386" s="38" t="str">
        <f>IF('query (10)'!AI1386="","",TRIM('query (10)'!AI1386))</f>
        <v/>
      </c>
      <c r="AL1386" s="42">
        <f t="shared" si="105"/>
        <v>2026</v>
      </c>
      <c r="AM1386" s="42" t="str">
        <f t="shared" si="106"/>
        <v>2026-02</v>
      </c>
      <c r="AN1386" s="42" t="str">
        <f t="shared" ca="1" si="107"/>
        <v/>
      </c>
      <c r="AO1386" s="42" t="str">
        <f t="shared" si="108"/>
        <v>GR-241 | OUTER RING RACEWAY GRINDING M/C | WP Grinding1 | EJECTOR | Time-based Maintenance | Mechanical | Part Change | Medium | Repair ejector unit to cycle pm 3Y.
-Bearing 6203DDU = 2 EA.
-Seal VC22425 = 2 EA. | REPAIR EJECTOR | เริ่มซ่อมงาน PM แล้ว รับผิดชอบโดย KUNANON PARAWANWONG | คุณานนต์ ปารวัณวงศ์</v>
      </c>
      <c r="AP1386" s="42" t="str">
        <f>_xlfn.TEXTJOIN("; ",TRUE,IF(COUNTA('query (10)'!A1386:AK1386)&lt;=6,"NEAR_EMPTY_ROW",""),IF($K1386="","MISSING_STATUS",""),IF(AND($K1386="เสร็จสิ้น",$Z1386=""),"DONE_NO_ACTUAL_DATE",""),IF(AND($I1386="Condition-based Maintenance",$AH1386=""),"CBM_NO_MEASUREMENT",""),IF(OR($X1386="",$X1386=0),"INVALID_PERIOD",""),IF(AND($AA1386&lt;&gt;"",$AB1386&lt;&gt;"",$AB1386&lt;$AA1386),"DATE_SEQUENCE_ERROR",""),IF(AND($AB1386&lt;&gt;"",$AB1386&gt;DATE(2030,12,31)),"DATE_OUTLIER",""),IF($C1386="","MISSING_QRCODE",""),IF($J1386="UNKNOWN","UNKNOWN_PM_TYPE",""),IF($L1386="UNKNOWN","UNKNOWN_STATUS",""))</f>
        <v>DONE_NO_ACTUAL_DATE</v>
      </c>
      <c r="AQ1386" s="42" t="str">
        <f t="shared" si="109"/>
        <v>NO</v>
      </c>
    </row>
    <row r="1387" spans="1:43" x14ac:dyDescent="0.3">
      <c r="A1387" s="38">
        <f>IF('query (10)'!A1387="","",'query (10)'!A1387)</f>
        <v>1578</v>
      </c>
      <c r="B1387" s="38">
        <f>IF('query (10)'!B1387="","",'query (10)'!B1387)</f>
        <v>18547</v>
      </c>
      <c r="C1387" s="38" t="str">
        <f>TRIM(UPPER('query (10)'!M1387))</f>
        <v>GR-423</v>
      </c>
      <c r="D1387" s="38" t="str">
        <f>TRIM(UPPER(IFERROR(_xlfn.TEXTBEFORE('query (10)'!L1387,"("),'query (10)'!L1387)))</f>
        <v>OUTER RING RACEWAY GRINDING MACHINE.</v>
      </c>
      <c r="E1387" s="38" t="str">
        <f>IFERROR(TRIM(UPPER(_xlfn.TEXTBEFORE(_xlfn.TEXTAFTER('query (10)'!L1387,"("),")"))),"")</f>
        <v/>
      </c>
      <c r="F1387" s="38" t="str">
        <f>TRIM('query (10)'!K1387)</f>
        <v>WP Grinding2</v>
      </c>
      <c r="G1387" s="38" t="str">
        <f>IF('query (10)'!J1387="","",'query (10)'!J1387)</f>
        <v>Ejector</v>
      </c>
      <c r="H1387" s="38" t="str">
        <f>TRIM(UPPER('query (10)'!J1387))</f>
        <v>EJECTOR</v>
      </c>
      <c r="I1387" s="38" t="str">
        <f>IF('query (10)'!F1387="","",'query (10)'!F1387)</f>
        <v>Time-based Maintenance</v>
      </c>
      <c r="J1387" s="38" t="str">
        <f>IF('query (10)'!F1387="","",IFERROR(INDEX(Cleaning_Rules!$B$14:$B$17,MATCH(TRIM('query (10)'!F1387),Cleaning_Rules!$A$14:$A$17,0)),"UNKNOWN"))</f>
        <v>TBM</v>
      </c>
      <c r="K1387" s="38" t="str">
        <f>IF('query (10)'!G1387="","",'query (10)'!G1387)</f>
        <v>เสร็จสิ้น</v>
      </c>
      <c r="L1387" s="38" t="str">
        <f>IF('query (10)'!G1387="","MISSING",IFERROR(INDEX(Cleaning_Rules!$B$5:$B$10,MATCH(TRIM('query (10)'!G1387),Cleaning_Rules!$A$5:$A$10,0)),"UNKNOWN"))</f>
        <v>COMPLETED</v>
      </c>
      <c r="M1387" s="38" t="str">
        <f>IF('query (10)'!I1387="","",'query (10)'!I1387)</f>
        <v>Mechanical</v>
      </c>
      <c r="N1387" s="38" t="str">
        <f>IF('query (10)'!O1387="","",'query (10)'!O1387)</f>
        <v>Part Change</v>
      </c>
      <c r="O1387" s="38" t="str">
        <f>IF('query (10)'!P1387="","",'query (10)'!P1387)</f>
        <v>Medium</v>
      </c>
      <c r="P1387" s="38" t="str">
        <f>IF('query (10)'!N1387="","",'query (10)'!N1387)</f>
        <v>Repair ejector unit to cycle pm 3Y.
-Bearing 6203DDU = 2 EA.
-Seal VC22425 = 2 EA.</v>
      </c>
      <c r="Q1387" s="38" t="str">
        <f>TRIM('query (10)'!N1387)</f>
        <v>Repair ejector unit to cycle pm 3Y.
-Bearing 6203DDU = 2 EA.
-Seal VC22425 = 2 EA.</v>
      </c>
      <c r="R1387" s="38" t="str">
        <f>TRIM(UPPER('query (10)'!R1387))</f>
        <v>REPAIR EJECTOR</v>
      </c>
      <c r="S1387" s="38" t="str">
        <f>TRIM(UPPER('query (10)'!S1387))</f>
        <v/>
      </c>
      <c r="T1387" s="38" t="str">
        <f>IF('query (10)'!Q1387="","",TRIM(UPPER('query (10)'!Q1387)))</f>
        <v/>
      </c>
      <c r="U1387" s="38" t="str">
        <f>IF('query (10)'!T1387="","",'query (10)'!T1387)</f>
        <v/>
      </c>
      <c r="V1387" s="39" t="str">
        <f>IF('query (10)'!T1387="","",IFERROR(VALUE('query (10)'!T1387),""))</f>
        <v/>
      </c>
      <c r="W1387" s="40">
        <f>IF('query (10)'!U1387="","",'query (10)'!U1387)</f>
        <v>0</v>
      </c>
      <c r="X1387" s="39">
        <f>IF('query (10)'!V1387="","",'query (10)'!V1387)</f>
        <v>1080</v>
      </c>
      <c r="Y1387" s="41">
        <f>IF('query (10)'!W1387="","",'query (10)'!W1387)</f>
        <v>46079</v>
      </c>
      <c r="Z1387" s="41" t="str">
        <f>IF('query (10)'!X1387="","",'query (10)'!X1387)</f>
        <v/>
      </c>
      <c r="AA1387" s="41">
        <f>IF('query (10)'!Y1387="","",'query (10)'!Y1387)</f>
        <v>46079</v>
      </c>
      <c r="AB1387" s="41">
        <f>IF('query (10)'!Z1387="","",'query (10)'!Z1387)</f>
        <v>47158</v>
      </c>
      <c r="AC1387" s="38" t="str">
        <f>IF(OR('query (10)'!AA1387="",COUNTIF(Cleaning_Rules!$A$21:$A$26,TRIM('query (10)'!AA1387))&gt;0),"",TRIM('query (10)'!AA1387))</f>
        <v/>
      </c>
      <c r="AD1387" s="38" t="str">
        <f>IF('query (10)'!AB1387="","",TRIM(IFERROR(_xlfn.TEXTBEFORE('query (10)'!AB1387,"("),'query (10)'!AB1387)))</f>
        <v>เริ่มซ่อมงาน PM แล้ว รับผิดชอบโดย CHETSADA PHIWBANG</v>
      </c>
      <c r="AE1387" s="38" t="str">
        <f>IFERROR(LOWER(TRIM(_xlfn.TEXTBEFORE(_xlfn.TEXTAFTER('query (10)'!AB1387,"("),")"))),"")</f>
        <v>chetsada@nsk.com</v>
      </c>
      <c r="AF1387" s="38" t="str">
        <f>IF('query (10)'!AD1387="","",TRIM('query (10)'!AD1387))</f>
        <v>เจษฎา ผิวบาง</v>
      </c>
      <c r="AG1387" s="38" t="str">
        <f>IF('query (10)'!AE1387="","",TRIM('query (10)'!AE1387))</f>
        <v>เจษฎา ผิวบาง</v>
      </c>
      <c r="AH1387" s="38" t="str">
        <f>IF('query (10)'!AF1387="","",IFERROR(VALUE('query (10)'!AF1387),""))</f>
        <v/>
      </c>
      <c r="AI1387" s="38" t="str">
        <f>IF('query (10)'!AG1387="","",TRIM('query (10)'!AG1387))</f>
        <v/>
      </c>
      <c r="AJ1387" s="38" t="str">
        <f>IF('query (10)'!AH1387="","",IFERROR(VALUE('query (10)'!AH1387),""))</f>
        <v/>
      </c>
      <c r="AK1387" s="38" t="str">
        <f>IF('query (10)'!AI1387="","",TRIM('query (10)'!AI1387))</f>
        <v/>
      </c>
      <c r="AL1387" s="42">
        <f t="shared" si="105"/>
        <v>2026</v>
      </c>
      <c r="AM1387" s="42" t="str">
        <f t="shared" si="106"/>
        <v>2026-02</v>
      </c>
      <c r="AN1387" s="42" t="str">
        <f t="shared" ca="1" si="107"/>
        <v/>
      </c>
      <c r="AO1387" s="42" t="str">
        <f t="shared" si="108"/>
        <v>GR-423 | OUTER RING RACEWAY GRINDING MACHINE. | WP Grinding2 | EJECTOR | Time-based Maintenance | Mechanical | Part Change | Medium | Repair ejector unit to cycle pm 3Y.
-Bearing 6203DDU = 2 EA.
-Seal VC22425 = 2 EA. | REPAIR EJECTOR | เริ่มซ่อมงาน PM แล้ว รับผิดชอบโดย CHETSADA PHIWBANG | เจษฎา ผิวบาง</v>
      </c>
      <c r="AP1387" s="42" t="str">
        <f>_xlfn.TEXTJOIN("; ",TRUE,IF(COUNTA('query (10)'!A1387:AK1387)&lt;=6,"NEAR_EMPTY_ROW",""),IF($K1387="","MISSING_STATUS",""),IF(AND($K1387="เสร็จสิ้น",$Z1387=""),"DONE_NO_ACTUAL_DATE",""),IF(AND($I1387="Condition-based Maintenance",$AH1387=""),"CBM_NO_MEASUREMENT",""),IF(OR($X1387="",$X1387=0),"INVALID_PERIOD",""),IF(AND($AA1387&lt;&gt;"",$AB1387&lt;&gt;"",$AB1387&lt;$AA1387),"DATE_SEQUENCE_ERROR",""),IF(AND($AB1387&lt;&gt;"",$AB1387&gt;DATE(2030,12,31)),"DATE_OUTLIER",""),IF($C1387="","MISSING_QRCODE",""),IF($J1387="UNKNOWN","UNKNOWN_PM_TYPE",""),IF($L1387="UNKNOWN","UNKNOWN_STATUS",""))</f>
        <v>DONE_NO_ACTUAL_DATE</v>
      </c>
      <c r="AQ1387" s="42" t="str">
        <f t="shared" si="109"/>
        <v>NO</v>
      </c>
    </row>
    <row r="1388" spans="1:43" x14ac:dyDescent="0.3">
      <c r="A1388" s="38">
        <f>IF('query (10)'!A1388="","",'query (10)'!A1388)</f>
        <v>1579</v>
      </c>
      <c r="B1388" s="38">
        <f>IF('query (10)'!B1388="","",'query (10)'!B1388)</f>
        <v>18743</v>
      </c>
      <c r="C1388" s="38" t="str">
        <f>TRIM(UPPER('query (10)'!M1388))</f>
        <v>GR-922</v>
      </c>
      <c r="D1388" s="38" t="str">
        <f>TRIM(UPPER(IFERROR(_xlfn.TEXTBEFORE('query (10)'!L1388,"("),'query (10)'!L1388)))</f>
        <v>OUTER RING RACEWAY GRINDING M/C</v>
      </c>
      <c r="E1388" s="38" t="str">
        <f>IFERROR(TRIM(UPPER(_xlfn.TEXTBEFORE(_xlfn.TEXTAFTER('query (10)'!L1388,"("),")"))),"")</f>
        <v/>
      </c>
      <c r="F1388" s="38" t="str">
        <f>TRIM('query (10)'!K1388)</f>
        <v>WP Grinding3</v>
      </c>
      <c r="G1388" s="38" t="str">
        <f>IF('query (10)'!J1388="","",'query (10)'!J1388)</f>
        <v>Ejector</v>
      </c>
      <c r="H1388" s="38" t="str">
        <f>TRIM(UPPER('query (10)'!J1388))</f>
        <v>EJECTOR</v>
      </c>
      <c r="I1388" s="38" t="str">
        <f>IF('query (10)'!F1388="","",'query (10)'!F1388)</f>
        <v>Time-based Maintenance</v>
      </c>
      <c r="J1388" s="38" t="str">
        <f>IF('query (10)'!F1388="","",IFERROR(INDEX(Cleaning_Rules!$B$14:$B$17,MATCH(TRIM('query (10)'!F1388),Cleaning_Rules!$A$14:$A$17,0)),"UNKNOWN"))</f>
        <v>TBM</v>
      </c>
      <c r="K1388" s="38" t="str">
        <f>IF('query (10)'!G1388="","",'query (10)'!G1388)</f>
        <v>เสร็จสิ้น</v>
      </c>
      <c r="L1388" s="38" t="str">
        <f>IF('query (10)'!G1388="","MISSING",IFERROR(INDEX(Cleaning_Rules!$B$5:$B$10,MATCH(TRIM('query (10)'!G1388),Cleaning_Rules!$A$5:$A$10,0)),"UNKNOWN"))</f>
        <v>COMPLETED</v>
      </c>
      <c r="M1388" s="38" t="str">
        <f>IF('query (10)'!I1388="","",'query (10)'!I1388)</f>
        <v>Mechanical</v>
      </c>
      <c r="N1388" s="38" t="str">
        <f>IF('query (10)'!O1388="","",'query (10)'!O1388)</f>
        <v>Part Change</v>
      </c>
      <c r="O1388" s="38" t="str">
        <f>IF('query (10)'!P1388="","",'query (10)'!P1388)</f>
        <v>Medium</v>
      </c>
      <c r="P1388" s="38" t="str">
        <f>IF('query (10)'!N1388="","",'query (10)'!N1388)</f>
        <v>Repair ejector unit to cycle pm 3Y.
-Bearing 6203DDU = 2 EA.
-Seal VC22425 = 2 EA.</v>
      </c>
      <c r="Q1388" s="38" t="str">
        <f>TRIM('query (10)'!N1388)</f>
        <v>Repair ejector unit to cycle pm 3Y.
-Bearing 6203DDU = 2 EA.
-Seal VC22425 = 2 EA.</v>
      </c>
      <c r="R1388" s="38" t="str">
        <f>TRIM(UPPER('query (10)'!R1388))</f>
        <v>REPAIR EJECTOR</v>
      </c>
      <c r="S1388" s="38" t="str">
        <f>TRIM(UPPER('query (10)'!S1388))</f>
        <v/>
      </c>
      <c r="T1388" s="38" t="str">
        <f>IF('query (10)'!Q1388="","",TRIM(UPPER('query (10)'!Q1388)))</f>
        <v/>
      </c>
      <c r="U1388" s="38" t="str">
        <f>IF('query (10)'!T1388="","",'query (10)'!T1388)</f>
        <v/>
      </c>
      <c r="V1388" s="39" t="str">
        <f>IF('query (10)'!T1388="","",IFERROR(VALUE('query (10)'!T1388),""))</f>
        <v/>
      </c>
      <c r="W1388" s="40">
        <f>IF('query (10)'!U1388="","",'query (10)'!U1388)</f>
        <v>0</v>
      </c>
      <c r="X1388" s="39">
        <f>IF('query (10)'!V1388="","",'query (10)'!V1388)</f>
        <v>1080</v>
      </c>
      <c r="Y1388" s="41">
        <f>IF('query (10)'!W1388="","",'query (10)'!W1388)</f>
        <v>46080</v>
      </c>
      <c r="Z1388" s="41" t="str">
        <f>IF('query (10)'!X1388="","",'query (10)'!X1388)</f>
        <v/>
      </c>
      <c r="AA1388" s="41">
        <f>IF('query (10)'!Y1388="","",'query (10)'!Y1388)</f>
        <v>46080</v>
      </c>
      <c r="AB1388" s="41">
        <f>IF('query (10)'!Z1388="","",'query (10)'!Z1388)</f>
        <v>47175</v>
      </c>
      <c r="AC1388" s="38" t="str">
        <f>IF(OR('query (10)'!AA1388="",COUNTIF(Cleaning_Rules!$A$21:$A$26,TRIM('query (10)'!AA1388))&gt;0),"",TRIM('query (10)'!AA1388))</f>
        <v/>
      </c>
      <c r="AD1388" s="38" t="str">
        <f>IF('query (10)'!AB1388="","",TRIM(IFERROR(_xlfn.TEXTBEFORE('query (10)'!AB1388,"("),'query (10)'!AB1388)))</f>
        <v>เริ่มซ่อมงาน PM แล้ว รับผิดชอบโดย PUCHIT KULSEREE</v>
      </c>
      <c r="AE1388" s="38" t="str">
        <f>IFERROR(LOWER(TRIM(_xlfn.TEXTBEFORE(_xlfn.TEXTAFTER('query (10)'!AB1388,"("),")"))),"")</f>
        <v>puchit@nsk.com</v>
      </c>
      <c r="AF1388" s="38" t="str">
        <f>IF('query (10)'!AD1388="","",TRIM('query (10)'!AD1388))</f>
        <v>เจษฎา ผิวบาง</v>
      </c>
      <c r="AG1388" s="38" t="str">
        <f>IF('query (10)'!AE1388="","",TRIM('query (10)'!AE1388))</f>
        <v>ภูชิต กุลเสรี</v>
      </c>
      <c r="AH1388" s="38" t="str">
        <f>IF('query (10)'!AF1388="","",IFERROR(VALUE('query (10)'!AF1388),""))</f>
        <v/>
      </c>
      <c r="AI1388" s="38" t="str">
        <f>IF('query (10)'!AG1388="","",TRIM('query (10)'!AG1388))</f>
        <v/>
      </c>
      <c r="AJ1388" s="38" t="str">
        <f>IF('query (10)'!AH1388="","",IFERROR(VALUE('query (10)'!AH1388),""))</f>
        <v/>
      </c>
      <c r="AK1388" s="38" t="str">
        <f>IF('query (10)'!AI1388="","",TRIM('query (10)'!AI1388))</f>
        <v/>
      </c>
      <c r="AL1388" s="42">
        <f t="shared" si="105"/>
        <v>2026</v>
      </c>
      <c r="AM1388" s="42" t="str">
        <f t="shared" si="106"/>
        <v>2026-02</v>
      </c>
      <c r="AN1388" s="42" t="str">
        <f t="shared" ca="1" si="107"/>
        <v/>
      </c>
      <c r="AO1388" s="42" t="str">
        <f t="shared" si="108"/>
        <v>GR-922 | OUTER RING RACEWAY GRINDING M/C | WP Grinding3 | EJECTOR | Time-based Maintenance | Mechanical | Part Change | Medium | Repair ejector unit to cycle pm 3Y.
-Bearing 6203DDU = 2 EA.
-Seal VC22425 = 2 EA. | REPAIR EJECTOR | เริ่มซ่อมงาน PM แล้ว รับผิดชอบโดย PUCHIT KULSEREE | ภูชิต กุลเสรี</v>
      </c>
      <c r="AP1388" s="42" t="str">
        <f>_xlfn.TEXTJOIN("; ",TRUE,IF(COUNTA('query (10)'!A1388:AK1388)&lt;=6,"NEAR_EMPTY_ROW",""),IF($K1388="","MISSING_STATUS",""),IF(AND($K1388="เสร็จสิ้น",$Z1388=""),"DONE_NO_ACTUAL_DATE",""),IF(AND($I1388="Condition-based Maintenance",$AH1388=""),"CBM_NO_MEASUREMENT",""),IF(OR($X1388="",$X1388=0),"INVALID_PERIOD",""),IF(AND($AA1388&lt;&gt;"",$AB1388&lt;&gt;"",$AB1388&lt;$AA1388),"DATE_SEQUENCE_ERROR",""),IF(AND($AB1388&lt;&gt;"",$AB1388&gt;DATE(2030,12,31)),"DATE_OUTLIER",""),IF($C1388="","MISSING_QRCODE",""),IF($J1388="UNKNOWN","UNKNOWN_PM_TYPE",""),IF($L1388="UNKNOWN","UNKNOWN_STATUS",""))</f>
        <v>DONE_NO_ACTUAL_DATE</v>
      </c>
      <c r="AQ1388" s="42" t="str">
        <f t="shared" si="109"/>
        <v>NO</v>
      </c>
    </row>
    <row r="1389" spans="1:43" x14ac:dyDescent="0.3">
      <c r="A1389" s="38">
        <f>IF('query (10)'!A1389="","",'query (10)'!A1389)</f>
        <v>1580</v>
      </c>
      <c r="B1389" s="38">
        <f>IF('query (10)'!B1389="","",'query (10)'!B1389)</f>
        <v>18545</v>
      </c>
      <c r="C1389" s="38" t="str">
        <f>TRIM(UPPER('query (10)'!M1389))</f>
        <v>GR-129</v>
      </c>
      <c r="D1389" s="38" t="str">
        <f>TRIM(UPPER(IFERROR(_xlfn.TEXTBEFORE('query (10)'!L1389,"("),'query (10)'!L1389)))</f>
        <v>OUTER RING RACEWAY GRINDING M/C</v>
      </c>
      <c r="E1389" s="38" t="str">
        <f>IFERROR(TRIM(UPPER(_xlfn.TEXTBEFORE(_xlfn.TEXTAFTER('query (10)'!L1389,"("),")"))),"")</f>
        <v/>
      </c>
      <c r="F1389" s="38" t="str">
        <f>TRIM('query (10)'!K1389)</f>
        <v>MCB1</v>
      </c>
      <c r="G1389" s="38" t="str">
        <f>IF('query (10)'!J1389="","",'query (10)'!J1389)</f>
        <v>Ejector</v>
      </c>
      <c r="H1389" s="38" t="str">
        <f>TRIM(UPPER('query (10)'!J1389))</f>
        <v>EJECTOR</v>
      </c>
      <c r="I1389" s="38" t="str">
        <f>IF('query (10)'!F1389="","",'query (10)'!F1389)</f>
        <v>Time-based Maintenance</v>
      </c>
      <c r="J1389" s="38" t="str">
        <f>IF('query (10)'!F1389="","",IFERROR(INDEX(Cleaning_Rules!$B$14:$B$17,MATCH(TRIM('query (10)'!F1389),Cleaning_Rules!$A$14:$A$17,0)),"UNKNOWN"))</f>
        <v>TBM</v>
      </c>
      <c r="K1389" s="38" t="str">
        <f>IF('query (10)'!G1389="","",'query (10)'!G1389)</f>
        <v>เสร็จสิ้น</v>
      </c>
      <c r="L1389" s="38" t="str">
        <f>IF('query (10)'!G1389="","MISSING",IFERROR(INDEX(Cleaning_Rules!$B$5:$B$10,MATCH(TRIM('query (10)'!G1389),Cleaning_Rules!$A$5:$A$10,0)),"UNKNOWN"))</f>
        <v>COMPLETED</v>
      </c>
      <c r="M1389" s="38" t="str">
        <f>IF('query (10)'!I1389="","",'query (10)'!I1389)</f>
        <v>Mechanical</v>
      </c>
      <c r="N1389" s="38" t="str">
        <f>IF('query (10)'!O1389="","",'query (10)'!O1389)</f>
        <v>Part Change</v>
      </c>
      <c r="O1389" s="38" t="str">
        <f>IF('query (10)'!P1389="","",'query (10)'!P1389)</f>
        <v>Medium</v>
      </c>
      <c r="P1389" s="38" t="str">
        <f>IF('query (10)'!N1389="","",'query (10)'!N1389)</f>
        <v>Repair ejector unit to cycle pm 3Y.
-Bearing 6203DDU = 2 EA.
-Seal VC22425 = 2 EA.</v>
      </c>
      <c r="Q1389" s="38" t="str">
        <f>TRIM('query (10)'!N1389)</f>
        <v>Repair ejector unit to cycle pm 3Y.
-Bearing 6203DDU = 2 EA.
-Seal VC22425 = 2 EA.</v>
      </c>
      <c r="R1389" s="38" t="str">
        <f>TRIM(UPPER('query (10)'!R1389))</f>
        <v>REPAIR EJECTOR</v>
      </c>
      <c r="S1389" s="38" t="str">
        <f>TRIM(UPPER('query (10)'!S1389))</f>
        <v/>
      </c>
      <c r="T1389" s="38" t="str">
        <f>IF('query (10)'!Q1389="","",TRIM(UPPER('query (10)'!Q1389)))</f>
        <v/>
      </c>
      <c r="U1389" s="38" t="str">
        <f>IF('query (10)'!T1389="","",'query (10)'!T1389)</f>
        <v/>
      </c>
      <c r="V1389" s="39" t="str">
        <f>IF('query (10)'!T1389="","",IFERROR(VALUE('query (10)'!T1389),""))</f>
        <v/>
      </c>
      <c r="W1389" s="40">
        <f>IF('query (10)'!U1389="","",'query (10)'!U1389)</f>
        <v>0</v>
      </c>
      <c r="X1389" s="39">
        <f>IF('query (10)'!V1389="","",'query (10)'!V1389)</f>
        <v>1080</v>
      </c>
      <c r="Y1389" s="41">
        <f>IF('query (10)'!W1389="","",'query (10)'!W1389)</f>
        <v>46077</v>
      </c>
      <c r="Z1389" s="41">
        <f>IF('query (10)'!X1389="","",'query (10)'!X1389)</f>
        <v>46116</v>
      </c>
      <c r="AA1389" s="41">
        <f>IF('query (10)'!Y1389="","",'query (10)'!Y1389)</f>
        <v>46116</v>
      </c>
      <c r="AB1389" s="41">
        <f>IF('query (10)'!Z1389="","",'query (10)'!Z1389)</f>
        <v>47196</v>
      </c>
      <c r="AC1389" s="38" t="str">
        <f>IF(OR('query (10)'!AA1389="",COUNTIF(Cleaning_Rules!$A$21:$A$26,TRIM('query (10)'!AA1389))&gt;0),"",TRIM('query (10)'!AA1389))</f>
        <v/>
      </c>
      <c r="AD1389" s="38" t="str">
        <f>IF('query (10)'!AB1389="","",TRIM(IFERROR(_xlfn.TEXTBEFORE('query (10)'!AB1389,"("),'query (10)'!AB1389)))</f>
        <v>เริ่มซ่อมงาน PM แล้ว รับผิดชอบโดย CHETSADA PHIWBANG</v>
      </c>
      <c r="AE1389" s="38" t="str">
        <f>IFERROR(LOWER(TRIM(_xlfn.TEXTBEFORE(_xlfn.TEXTAFTER('query (10)'!AB1389,"("),")"))),"")</f>
        <v>chetsada@nsk.com</v>
      </c>
      <c r="AF1389" s="38" t="str">
        <f>IF('query (10)'!AD1389="","",TRIM('query (10)'!AD1389))</f>
        <v>เจษฎา ผิวบาง</v>
      </c>
      <c r="AG1389" s="38" t="str">
        <f>IF('query (10)'!AE1389="","",TRIM('query (10)'!AE1389))</f>
        <v>เจษฎา ผิวบาง</v>
      </c>
      <c r="AH1389" s="38" t="str">
        <f>IF('query (10)'!AF1389="","",IFERROR(VALUE('query (10)'!AF1389),""))</f>
        <v/>
      </c>
      <c r="AI1389" s="38" t="str">
        <f>IF('query (10)'!AG1389="","",TRIM('query (10)'!AG1389))</f>
        <v/>
      </c>
      <c r="AJ1389" s="38" t="str">
        <f>IF('query (10)'!AH1389="","",IFERROR(VALUE('query (10)'!AH1389),""))</f>
        <v/>
      </c>
      <c r="AK1389" s="38" t="str">
        <f>IF('query (10)'!AI1389="","",TRIM('query (10)'!AI1389))</f>
        <v/>
      </c>
      <c r="AL1389" s="42">
        <f t="shared" si="105"/>
        <v>2026</v>
      </c>
      <c r="AM1389" s="42" t="str">
        <f t="shared" si="106"/>
        <v>2026-02</v>
      </c>
      <c r="AN1389" s="42" t="str">
        <f t="shared" ca="1" si="107"/>
        <v/>
      </c>
      <c r="AO1389" s="42" t="str">
        <f t="shared" si="108"/>
        <v>GR-129 | OUTER RING RACEWAY GRINDING M/C | MCB1 | EJECTOR | Time-based Maintenance | Mechanical | Part Change | Medium | Repair ejector unit to cycle pm 3Y.
-Bearing 6203DDU = 2 EA.
-Seal VC22425 = 2 EA. | REPAIR EJECTOR | เริ่มซ่อมงาน PM แล้ว รับผิดชอบโดย CHETSADA PHIWBANG | เจษฎา ผิวบาง</v>
      </c>
      <c r="AP1389" s="42" t="str">
        <f>_xlfn.TEXTJOIN("; ",TRUE,IF(COUNTA('query (10)'!A1389:AK1389)&lt;=6,"NEAR_EMPTY_ROW",""),IF($K1389="","MISSING_STATUS",""),IF(AND($K1389="เสร็จสิ้น",$Z1389=""),"DONE_NO_ACTUAL_DATE",""),IF(AND($I1389="Condition-based Maintenance",$AH1389=""),"CBM_NO_MEASUREMENT",""),IF(OR($X1389="",$X1389=0),"INVALID_PERIOD",""),IF(AND($AA1389&lt;&gt;"",$AB1389&lt;&gt;"",$AB1389&lt;$AA1389),"DATE_SEQUENCE_ERROR",""),IF(AND($AB1389&lt;&gt;"",$AB1389&gt;DATE(2030,12,31)),"DATE_OUTLIER",""),IF($C1389="","MISSING_QRCODE",""),IF($J1389="UNKNOWN","UNKNOWN_PM_TYPE",""),IF($L1389="UNKNOWN","UNKNOWN_STATUS",""))</f>
        <v/>
      </c>
      <c r="AQ1389" s="42" t="str">
        <f t="shared" si="109"/>
        <v>NO</v>
      </c>
    </row>
    <row r="1390" spans="1:43" x14ac:dyDescent="0.3">
      <c r="A1390" s="38">
        <f>IF('query (10)'!A1390="","",'query (10)'!A1390)</f>
        <v>1581</v>
      </c>
      <c r="B1390" s="38">
        <f>IF('query (10)'!B1390="","",'query (10)'!B1390)</f>
        <v>18546</v>
      </c>
      <c r="C1390" s="38" t="str">
        <f>TRIM(UPPER('query (10)'!M1390))</f>
        <v>GR-122</v>
      </c>
      <c r="D1390" s="38" t="str">
        <f>TRIM(UPPER(IFERROR(_xlfn.TEXTBEFORE('query (10)'!L1390,"("),'query (10)'!L1390)))</f>
        <v>INNER RING BORE GRINDING M/C</v>
      </c>
      <c r="E1390" s="38" t="str">
        <f>IFERROR(TRIM(UPPER(_xlfn.TEXTBEFORE(_xlfn.TEXTAFTER('query (10)'!L1390,"("),")"))),"")</f>
        <v/>
      </c>
      <c r="F1390" s="38" t="str">
        <f>TRIM('query (10)'!K1390)</f>
        <v>MCB1</v>
      </c>
      <c r="G1390" s="38" t="str">
        <f>IF('query (10)'!J1390="","",'query (10)'!J1390)</f>
        <v>Ejector</v>
      </c>
      <c r="H1390" s="38" t="str">
        <f>TRIM(UPPER('query (10)'!J1390))</f>
        <v>EJECTOR</v>
      </c>
      <c r="I1390" s="38" t="str">
        <f>IF('query (10)'!F1390="","",'query (10)'!F1390)</f>
        <v>Time-based Maintenance</v>
      </c>
      <c r="J1390" s="38" t="str">
        <f>IF('query (10)'!F1390="","",IFERROR(INDEX(Cleaning_Rules!$B$14:$B$17,MATCH(TRIM('query (10)'!F1390),Cleaning_Rules!$A$14:$A$17,0)),"UNKNOWN"))</f>
        <v>TBM</v>
      </c>
      <c r="K1390" s="38" t="str">
        <f>IF('query (10)'!G1390="","",'query (10)'!G1390)</f>
        <v>เสร็จสิ้น</v>
      </c>
      <c r="L1390" s="38" t="str">
        <f>IF('query (10)'!G1390="","MISSING",IFERROR(INDEX(Cleaning_Rules!$B$5:$B$10,MATCH(TRIM('query (10)'!G1390),Cleaning_Rules!$A$5:$A$10,0)),"UNKNOWN"))</f>
        <v>COMPLETED</v>
      </c>
      <c r="M1390" s="38" t="str">
        <f>IF('query (10)'!I1390="","",'query (10)'!I1390)</f>
        <v>Mechanical</v>
      </c>
      <c r="N1390" s="38" t="str">
        <f>IF('query (10)'!O1390="","",'query (10)'!O1390)</f>
        <v>Part Change</v>
      </c>
      <c r="O1390" s="38" t="str">
        <f>IF('query (10)'!P1390="","",'query (10)'!P1390)</f>
        <v>Medium</v>
      </c>
      <c r="P1390" s="38" t="str">
        <f>IF('query (10)'!N1390="","",'query (10)'!N1390)</f>
        <v>Repair ejector unit to cycle pm 3Y.
-Bearing 6203DDU = 2 EA.
-Seal VC22425 = 2 EA.</v>
      </c>
      <c r="Q1390" s="38" t="str">
        <f>TRIM('query (10)'!N1390)</f>
        <v>Repair ejector unit to cycle pm 3Y.
-Bearing 6203DDU = 2 EA.
-Seal VC22425 = 2 EA.</v>
      </c>
      <c r="R1390" s="38" t="str">
        <f>TRIM(UPPER('query (10)'!R1390))</f>
        <v>REPAIR EJECTOR</v>
      </c>
      <c r="S1390" s="38" t="str">
        <f>TRIM(UPPER('query (10)'!S1390))</f>
        <v/>
      </c>
      <c r="T1390" s="38" t="str">
        <f>IF('query (10)'!Q1390="","",TRIM(UPPER('query (10)'!Q1390)))</f>
        <v/>
      </c>
      <c r="U1390" s="38" t="str">
        <f>IF('query (10)'!T1390="","",'query (10)'!T1390)</f>
        <v/>
      </c>
      <c r="V1390" s="39" t="str">
        <f>IF('query (10)'!T1390="","",IFERROR(VALUE('query (10)'!T1390),""))</f>
        <v/>
      </c>
      <c r="W1390" s="40">
        <f>IF('query (10)'!U1390="","",'query (10)'!U1390)</f>
        <v>0</v>
      </c>
      <c r="X1390" s="39">
        <f>IF('query (10)'!V1390="","",'query (10)'!V1390)</f>
        <v>1080</v>
      </c>
      <c r="Y1390" s="41">
        <f>IF('query (10)'!W1390="","",'query (10)'!W1390)</f>
        <v>46077</v>
      </c>
      <c r="Z1390" s="41">
        <f>IF('query (10)'!X1390="","",'query (10)'!X1390)</f>
        <v>46116</v>
      </c>
      <c r="AA1390" s="41">
        <f>IF('query (10)'!Y1390="","",'query (10)'!Y1390)</f>
        <v>46116</v>
      </c>
      <c r="AB1390" s="41">
        <f>IF('query (10)'!Z1390="","",'query (10)'!Z1390)</f>
        <v>47196</v>
      </c>
      <c r="AC1390" s="38" t="str">
        <f>IF(OR('query (10)'!AA1390="",COUNTIF(Cleaning_Rules!$A$21:$A$26,TRIM('query (10)'!AA1390))&gt;0),"",TRIM('query (10)'!AA1390))</f>
        <v/>
      </c>
      <c r="AD1390" s="38" t="str">
        <f>IF('query (10)'!AB1390="","",TRIM(IFERROR(_xlfn.TEXTBEFORE('query (10)'!AB1390,"("),'query (10)'!AB1390)))</f>
        <v>เริ่มซ่อมงาน PM แล้ว รับผิดชอบโดย CHETSADA PHIWBANG</v>
      </c>
      <c r="AE1390" s="38" t="str">
        <f>IFERROR(LOWER(TRIM(_xlfn.TEXTBEFORE(_xlfn.TEXTAFTER('query (10)'!AB1390,"("),")"))),"")</f>
        <v>chetsada@nsk.com</v>
      </c>
      <c r="AF1390" s="38" t="str">
        <f>IF('query (10)'!AD1390="","",TRIM('query (10)'!AD1390))</f>
        <v>เจษฎา ผิวบาง</v>
      </c>
      <c r="AG1390" s="38" t="str">
        <f>IF('query (10)'!AE1390="","",TRIM('query (10)'!AE1390))</f>
        <v>เจษฎา ผิวบาง</v>
      </c>
      <c r="AH1390" s="38" t="str">
        <f>IF('query (10)'!AF1390="","",IFERROR(VALUE('query (10)'!AF1390),""))</f>
        <v/>
      </c>
      <c r="AI1390" s="38" t="str">
        <f>IF('query (10)'!AG1390="","",TRIM('query (10)'!AG1390))</f>
        <v/>
      </c>
      <c r="AJ1390" s="38" t="str">
        <f>IF('query (10)'!AH1390="","",IFERROR(VALUE('query (10)'!AH1390),""))</f>
        <v/>
      </c>
      <c r="AK1390" s="38" t="str">
        <f>IF('query (10)'!AI1390="","",TRIM('query (10)'!AI1390))</f>
        <v/>
      </c>
      <c r="AL1390" s="42">
        <f t="shared" si="105"/>
        <v>2026</v>
      </c>
      <c r="AM1390" s="42" t="str">
        <f t="shared" si="106"/>
        <v>2026-02</v>
      </c>
      <c r="AN1390" s="42" t="str">
        <f t="shared" ca="1" si="107"/>
        <v/>
      </c>
      <c r="AO1390" s="42" t="str">
        <f t="shared" si="108"/>
        <v>GR-122 | INNER RING BORE GRINDING M/C | MCB1 | EJECTOR | Time-based Maintenance | Mechanical | Part Change | Medium | Repair ejector unit to cycle pm 3Y.
-Bearing 6203DDU = 2 EA.
-Seal VC22425 = 2 EA. | REPAIR EJECTOR | เริ่มซ่อมงาน PM แล้ว รับผิดชอบโดย CHETSADA PHIWBANG | เจษฎา ผิวบาง</v>
      </c>
      <c r="AP1390" s="42" t="str">
        <f>_xlfn.TEXTJOIN("; ",TRUE,IF(COUNTA('query (10)'!A1390:AK1390)&lt;=6,"NEAR_EMPTY_ROW",""),IF($K1390="","MISSING_STATUS",""),IF(AND($K1390="เสร็จสิ้น",$Z1390=""),"DONE_NO_ACTUAL_DATE",""),IF(AND($I1390="Condition-based Maintenance",$AH1390=""),"CBM_NO_MEASUREMENT",""),IF(OR($X1390="",$X1390=0),"INVALID_PERIOD",""),IF(AND($AA1390&lt;&gt;"",$AB1390&lt;&gt;"",$AB1390&lt;$AA1390),"DATE_SEQUENCE_ERROR",""),IF(AND($AB1390&lt;&gt;"",$AB1390&gt;DATE(2030,12,31)),"DATE_OUTLIER",""),IF($C1390="","MISSING_QRCODE",""),IF($J1390="UNKNOWN","UNKNOWN_PM_TYPE",""),IF($L1390="UNKNOWN","UNKNOWN_STATUS",""))</f>
        <v/>
      </c>
      <c r="AQ1390" s="42" t="str">
        <f t="shared" si="109"/>
        <v>NO</v>
      </c>
    </row>
    <row r="1391" spans="1:43" x14ac:dyDescent="0.3">
      <c r="A1391" s="38">
        <f>IF('query (10)'!A1391="","",'query (10)'!A1391)</f>
        <v>1582</v>
      </c>
      <c r="B1391" s="38" t="str">
        <f>IF('query (10)'!B1391="","",'query (10)'!B1391)</f>
        <v/>
      </c>
      <c r="C1391" s="38" t="str">
        <f>TRIM(UPPER('query (10)'!M1391))</f>
        <v>GR-420</v>
      </c>
      <c r="D1391" s="38" t="str">
        <f>TRIM(UPPER(IFERROR(_xlfn.TEXTBEFORE('query (10)'!L1391,"("),'query (10)'!L1391)))</f>
        <v>SHAFT FRONT O.D.GRINDING MACHINE.</v>
      </c>
      <c r="E1391" s="38" t="str">
        <f>IFERROR(TRIM(UPPER(_xlfn.TEXTBEFORE(_xlfn.TEXTAFTER('query (10)'!L1391,"("),")"))),"")</f>
        <v/>
      </c>
      <c r="F1391" s="38" t="str">
        <f>TRIM('query (10)'!K1391)</f>
        <v>WP Grinding1</v>
      </c>
      <c r="G1391" s="38" t="str">
        <f>IF('query (10)'!J1391="","",'query (10)'!J1391)</f>
        <v>Transfer</v>
      </c>
      <c r="H1391" s="38" t="str">
        <f>TRIM(UPPER('query (10)'!J1391))</f>
        <v>TRANSFER</v>
      </c>
      <c r="I1391" s="38" t="str">
        <f>IF('query (10)'!F1391="","",'query (10)'!F1391)</f>
        <v>Time-based Maintenance</v>
      </c>
      <c r="J1391" s="38" t="str">
        <f>IF('query (10)'!F1391="","",IFERROR(INDEX(Cleaning_Rules!$B$14:$B$17,MATCH(TRIM('query (10)'!F1391),Cleaning_Rules!$A$14:$A$17,0)),"UNKNOWN"))</f>
        <v>TBM</v>
      </c>
      <c r="K1391" s="38" t="str">
        <f>IF('query (10)'!G1391="","",'query (10)'!G1391)</f>
        <v>เสร็จสิ้น</v>
      </c>
      <c r="L1391" s="38" t="str">
        <f>IF('query (10)'!G1391="","MISSING",IFERROR(INDEX(Cleaning_Rules!$B$5:$B$10,MATCH(TRIM('query (10)'!G1391),Cleaning_Rules!$A$5:$A$10,0)),"UNKNOWN"))</f>
        <v>COMPLETED</v>
      </c>
      <c r="M1391" s="38" t="str">
        <f>IF('query (10)'!I1391="","",'query (10)'!I1391)</f>
        <v>Mechanical</v>
      </c>
      <c r="N1391" s="38" t="str">
        <f>IF('query (10)'!O1391="","",'query (10)'!O1391)</f>
        <v>Part Change</v>
      </c>
      <c r="O1391" s="38" t="str">
        <f>IF('query (10)'!P1391="","",'query (10)'!P1391)</f>
        <v>Medium</v>
      </c>
      <c r="P1391" s="38" t="str">
        <f>IF('query (10)'!N1391="","",'query (10)'!N1391)</f>
        <v>Change nylon tube inlet/outlet transfer to cycle pm 3Y.
model : N2-4-8X6-BU-20M</v>
      </c>
      <c r="Q1391" s="38" t="str">
        <f>TRIM('query (10)'!N1391)</f>
        <v>Change nylon tube inlet/outlet transfer to cycle pm 3Y.
model : N2-4-8X6-BU-20M</v>
      </c>
      <c r="R1391" s="38" t="str">
        <f>TRIM(UPPER('query (10)'!R1391))</f>
        <v>NYLON HOSE</v>
      </c>
      <c r="S1391" s="38" t="str">
        <f>TRIM(UPPER('query (10)'!S1391))</f>
        <v>N2-4-8X6-BU-20M</v>
      </c>
      <c r="T1391" s="38" t="str">
        <f>IF('query (10)'!Q1391="","",TRIM(UPPER('query (10)'!Q1391)))</f>
        <v/>
      </c>
      <c r="U1391" s="38" t="str">
        <f>IF('query (10)'!T1391="","",'query (10)'!T1391)</f>
        <v/>
      </c>
      <c r="V1391" s="39" t="str">
        <f>IF('query (10)'!T1391="","",IFERROR(VALUE('query (10)'!T1391),""))</f>
        <v/>
      </c>
      <c r="W1391" s="40">
        <f>IF('query (10)'!U1391="","",'query (10)'!U1391)</f>
        <v>0</v>
      </c>
      <c r="X1391" s="39">
        <f>IF('query (10)'!V1391="","",'query (10)'!V1391)</f>
        <v>1080</v>
      </c>
      <c r="Y1391" s="41">
        <f>IF('query (10)'!W1391="","",'query (10)'!W1391)</f>
        <v>46078</v>
      </c>
      <c r="Z1391" s="41" t="str">
        <f>IF('query (10)'!X1391="","",'query (10)'!X1391)</f>
        <v/>
      </c>
      <c r="AA1391" s="41">
        <f>IF('query (10)'!Y1391="","",'query (10)'!Y1391)</f>
        <v>46078</v>
      </c>
      <c r="AB1391" s="41">
        <f>IF('query (10)'!Z1391="","",'query (10)'!Z1391)</f>
        <v>47158</v>
      </c>
      <c r="AC1391" s="38" t="str">
        <f>IF(OR('query (10)'!AA1391="",COUNTIF(Cleaning_Rules!$A$21:$A$26,TRIM('query (10)'!AA1391))&gt;0),"",TRIM('query (10)'!AA1391))</f>
        <v/>
      </c>
      <c r="AD1391" s="38" t="str">
        <f>IF('query (10)'!AB1391="","",TRIM(IFERROR(_xlfn.TEXTBEFORE('query (10)'!AB1391,"("),'query (10)'!AB1391)))</f>
        <v/>
      </c>
      <c r="AE1391" s="38" t="str">
        <f>IFERROR(LOWER(TRIM(_xlfn.TEXTBEFORE(_xlfn.TEXTAFTER('query (10)'!AB1391,"("),")"))),"")</f>
        <v/>
      </c>
      <c r="AF1391" s="38" t="str">
        <f>IF('query (10)'!AD1391="","",TRIM('query (10)'!AD1391))</f>
        <v>เจษฎา ผิวบาง</v>
      </c>
      <c r="AG1391" s="38" t="str">
        <f>IF('query (10)'!AE1391="","",TRIM('query (10)'!AE1391))</f>
        <v>เจษฎา ผิวบาง</v>
      </c>
      <c r="AH1391" s="38" t="str">
        <f>IF('query (10)'!AF1391="","",IFERROR(VALUE('query (10)'!AF1391),""))</f>
        <v/>
      </c>
      <c r="AI1391" s="38" t="str">
        <f>IF('query (10)'!AG1391="","",TRIM('query (10)'!AG1391))</f>
        <v/>
      </c>
      <c r="AJ1391" s="38" t="str">
        <f>IF('query (10)'!AH1391="","",IFERROR(VALUE('query (10)'!AH1391),""))</f>
        <v/>
      </c>
      <c r="AK1391" s="38" t="str">
        <f>IF('query (10)'!AI1391="","",TRIM('query (10)'!AI1391))</f>
        <v/>
      </c>
      <c r="AL1391" s="42">
        <f t="shared" si="105"/>
        <v>2026</v>
      </c>
      <c r="AM1391" s="42" t="str">
        <f t="shared" si="106"/>
        <v>2026-02</v>
      </c>
      <c r="AN1391" s="42" t="str">
        <f t="shared" ca="1" si="107"/>
        <v/>
      </c>
      <c r="AO1391" s="42" t="str">
        <f t="shared" si="108"/>
        <v>GR-420 | SHAFT FRONT O.D.GRINDING MACHINE. | WP Grinding1 | TRANSFER | Time-based Maintenance | Mechanical | Part Change | Medium | Change nylon tube inlet/outlet transfer to cycle pm 3Y.
model : N2-4-8X6-BU-20M | NYLON HOSE | N2-4-8X6-BU-20M | เจษฎา ผิวบาง</v>
      </c>
      <c r="AP1391" s="42" t="str">
        <f>_xlfn.TEXTJOIN("; ",TRUE,IF(COUNTA('query (10)'!A1391:AK1391)&lt;=6,"NEAR_EMPTY_ROW",""),IF($K1391="","MISSING_STATUS",""),IF(AND($K1391="เสร็จสิ้น",$Z1391=""),"DONE_NO_ACTUAL_DATE",""),IF(AND($I1391="Condition-based Maintenance",$AH1391=""),"CBM_NO_MEASUREMENT",""),IF(OR($X1391="",$X1391=0),"INVALID_PERIOD",""),IF(AND($AA1391&lt;&gt;"",$AB1391&lt;&gt;"",$AB1391&lt;$AA1391),"DATE_SEQUENCE_ERROR",""),IF(AND($AB1391&lt;&gt;"",$AB1391&gt;DATE(2030,12,31)),"DATE_OUTLIER",""),IF($C1391="","MISSING_QRCODE",""),IF($J1391="UNKNOWN","UNKNOWN_PM_TYPE",""),IF($L1391="UNKNOWN","UNKNOWN_STATUS",""))</f>
        <v>DONE_NO_ACTUAL_DATE</v>
      </c>
      <c r="AQ1391" s="42" t="str">
        <f t="shared" si="109"/>
        <v>NO</v>
      </c>
    </row>
    <row r="1392" spans="1:43" x14ac:dyDescent="0.3">
      <c r="A1392" s="38">
        <f>IF('query (10)'!A1392="","",'query (10)'!A1392)</f>
        <v>1583</v>
      </c>
      <c r="B1392" s="38" t="str">
        <f>IF('query (10)'!B1392="","",'query (10)'!B1392)</f>
        <v/>
      </c>
      <c r="C1392" s="38" t="str">
        <f>TRIM(UPPER('query (10)'!M1392))</f>
        <v>GR-420</v>
      </c>
      <c r="D1392" s="38" t="str">
        <f>TRIM(UPPER(IFERROR(_xlfn.TEXTBEFORE('query (10)'!L1392,"("),'query (10)'!L1392)))</f>
        <v>REAR O.D. GRINDING M/C</v>
      </c>
      <c r="E1392" s="38" t="str">
        <f>IFERROR(TRIM(UPPER(_xlfn.TEXTBEFORE(_xlfn.TEXTAFTER('query (10)'!L1392,"("),")"))),"")</f>
        <v/>
      </c>
      <c r="F1392" s="38" t="str">
        <f>TRIM('query (10)'!K1392)</f>
        <v>WP Grinding1</v>
      </c>
      <c r="G1392" s="38" t="str">
        <f>IF('query (10)'!J1392="","",'query (10)'!J1392)</f>
        <v>Transfer</v>
      </c>
      <c r="H1392" s="38" t="str">
        <f>TRIM(UPPER('query (10)'!J1392))</f>
        <v>TRANSFER</v>
      </c>
      <c r="I1392" s="38" t="str">
        <f>IF('query (10)'!F1392="","",'query (10)'!F1392)</f>
        <v>Time-based Maintenance</v>
      </c>
      <c r="J1392" s="38" t="str">
        <f>IF('query (10)'!F1392="","",IFERROR(INDEX(Cleaning_Rules!$B$14:$B$17,MATCH(TRIM('query (10)'!F1392),Cleaning_Rules!$A$14:$A$17,0)),"UNKNOWN"))</f>
        <v>TBM</v>
      </c>
      <c r="K1392" s="38" t="str">
        <f>IF('query (10)'!G1392="","",'query (10)'!G1392)</f>
        <v>เสร็จสิ้น</v>
      </c>
      <c r="L1392" s="38" t="str">
        <f>IF('query (10)'!G1392="","MISSING",IFERROR(INDEX(Cleaning_Rules!$B$5:$B$10,MATCH(TRIM('query (10)'!G1392),Cleaning_Rules!$A$5:$A$10,0)),"UNKNOWN"))</f>
        <v>COMPLETED</v>
      </c>
      <c r="M1392" s="38" t="str">
        <f>IF('query (10)'!I1392="","",'query (10)'!I1392)</f>
        <v>Mechanical</v>
      </c>
      <c r="N1392" s="38" t="str">
        <f>IF('query (10)'!O1392="","",'query (10)'!O1392)</f>
        <v>Part Change</v>
      </c>
      <c r="O1392" s="38" t="str">
        <f>IF('query (10)'!P1392="","",'query (10)'!P1392)</f>
        <v>Medium</v>
      </c>
      <c r="P1392" s="38" t="str">
        <f>IF('query (10)'!N1392="","",'query (10)'!N1392)</f>
        <v>Change nylon tube inlet/outlet transfer to cycle pm 3Y.
model : N2-4-8X6-BU-20M</v>
      </c>
      <c r="Q1392" s="38" t="str">
        <f>TRIM('query (10)'!N1392)</f>
        <v>Change nylon tube inlet/outlet transfer to cycle pm 3Y.
model : N2-4-8X6-BU-20M</v>
      </c>
      <c r="R1392" s="38" t="str">
        <f>TRIM(UPPER('query (10)'!R1392))</f>
        <v>NYLON HOSE</v>
      </c>
      <c r="S1392" s="38" t="str">
        <f>TRIM(UPPER('query (10)'!S1392))</f>
        <v>N2-4-8X6-BU-20M</v>
      </c>
      <c r="T1392" s="38" t="str">
        <f>IF('query (10)'!Q1392="","",TRIM(UPPER('query (10)'!Q1392)))</f>
        <v/>
      </c>
      <c r="U1392" s="38" t="str">
        <f>IF('query (10)'!T1392="","",'query (10)'!T1392)</f>
        <v/>
      </c>
      <c r="V1392" s="39" t="str">
        <f>IF('query (10)'!T1392="","",IFERROR(VALUE('query (10)'!T1392),""))</f>
        <v/>
      </c>
      <c r="W1392" s="40">
        <f>IF('query (10)'!U1392="","",'query (10)'!U1392)</f>
        <v>0</v>
      </c>
      <c r="X1392" s="39">
        <f>IF('query (10)'!V1392="","",'query (10)'!V1392)</f>
        <v>1080</v>
      </c>
      <c r="Y1392" s="41">
        <f>IF('query (10)'!W1392="","",'query (10)'!W1392)</f>
        <v>46078</v>
      </c>
      <c r="Z1392" s="41" t="str">
        <f>IF('query (10)'!X1392="","",'query (10)'!X1392)</f>
        <v/>
      </c>
      <c r="AA1392" s="41">
        <f>IF('query (10)'!Y1392="","",'query (10)'!Y1392)</f>
        <v>46078</v>
      </c>
      <c r="AB1392" s="41">
        <f>IF('query (10)'!Z1392="","",'query (10)'!Z1392)</f>
        <v>47158</v>
      </c>
      <c r="AC1392" s="38" t="str">
        <f>IF(OR('query (10)'!AA1392="",COUNTIF(Cleaning_Rules!$A$21:$A$26,TRIM('query (10)'!AA1392))&gt;0),"",TRIM('query (10)'!AA1392))</f>
        <v/>
      </c>
      <c r="AD1392" s="38" t="str">
        <f>IF('query (10)'!AB1392="","",TRIM(IFERROR(_xlfn.TEXTBEFORE('query (10)'!AB1392,"("),'query (10)'!AB1392)))</f>
        <v/>
      </c>
      <c r="AE1392" s="38" t="str">
        <f>IFERROR(LOWER(TRIM(_xlfn.TEXTBEFORE(_xlfn.TEXTAFTER('query (10)'!AB1392,"("),")"))),"")</f>
        <v/>
      </c>
      <c r="AF1392" s="38" t="str">
        <f>IF('query (10)'!AD1392="","",TRIM('query (10)'!AD1392))</f>
        <v>เจษฎา ผิวบาง</v>
      </c>
      <c r="AG1392" s="38" t="str">
        <f>IF('query (10)'!AE1392="","",TRIM('query (10)'!AE1392))</f>
        <v>เจษฎา ผิวบาง</v>
      </c>
      <c r="AH1392" s="38" t="str">
        <f>IF('query (10)'!AF1392="","",IFERROR(VALUE('query (10)'!AF1392),""))</f>
        <v/>
      </c>
      <c r="AI1392" s="38" t="str">
        <f>IF('query (10)'!AG1392="","",TRIM('query (10)'!AG1392))</f>
        <v/>
      </c>
      <c r="AJ1392" s="38" t="str">
        <f>IF('query (10)'!AH1392="","",IFERROR(VALUE('query (10)'!AH1392),""))</f>
        <v/>
      </c>
      <c r="AK1392" s="38" t="str">
        <f>IF('query (10)'!AI1392="","",TRIM('query (10)'!AI1392))</f>
        <v/>
      </c>
      <c r="AL1392" s="42">
        <f t="shared" si="105"/>
        <v>2026</v>
      </c>
      <c r="AM1392" s="42" t="str">
        <f t="shared" si="106"/>
        <v>2026-02</v>
      </c>
      <c r="AN1392" s="42" t="str">
        <f t="shared" ca="1" si="107"/>
        <v/>
      </c>
      <c r="AO1392" s="42" t="str">
        <f t="shared" si="108"/>
        <v>GR-420 | REAR O.D. GRINDING M/C | WP Grinding1 | TRANSFER | Time-based Maintenance | Mechanical | Part Change | Medium | Change nylon tube inlet/outlet transfer to cycle pm 3Y.
model : N2-4-8X6-BU-20M | NYLON HOSE | N2-4-8X6-BU-20M | เจษฎา ผิวบาง</v>
      </c>
      <c r="AP1392" s="42" t="str">
        <f>_xlfn.TEXTJOIN("; ",TRUE,IF(COUNTA('query (10)'!A1392:AK1392)&lt;=6,"NEAR_EMPTY_ROW",""),IF($K1392="","MISSING_STATUS",""),IF(AND($K1392="เสร็จสิ้น",$Z1392=""),"DONE_NO_ACTUAL_DATE",""),IF(AND($I1392="Condition-based Maintenance",$AH1392=""),"CBM_NO_MEASUREMENT",""),IF(OR($X1392="",$X1392=0),"INVALID_PERIOD",""),IF(AND($AA1392&lt;&gt;"",$AB1392&lt;&gt;"",$AB1392&lt;$AA1392),"DATE_SEQUENCE_ERROR",""),IF(AND($AB1392&lt;&gt;"",$AB1392&gt;DATE(2030,12,31)),"DATE_OUTLIER",""),IF($C1392="","MISSING_QRCODE",""),IF($J1392="UNKNOWN","UNKNOWN_PM_TYPE",""),IF($L1392="UNKNOWN","UNKNOWN_STATUS",""))</f>
        <v>DONE_NO_ACTUAL_DATE</v>
      </c>
      <c r="AQ1392" s="42" t="str">
        <f t="shared" si="109"/>
        <v>NO</v>
      </c>
    </row>
    <row r="1393" spans="1:43" x14ac:dyDescent="0.3">
      <c r="A1393" s="38">
        <f>IF('query (10)'!A1393="","",'query (10)'!A1393)</f>
        <v>1584</v>
      </c>
      <c r="B1393" s="38">
        <f>IF('query (10)'!B1393="","",'query (10)'!B1393)</f>
        <v>18724</v>
      </c>
      <c r="C1393" s="38" t="str">
        <f>TRIM(UPPER('query (10)'!M1393))</f>
        <v>GR-419</v>
      </c>
      <c r="D1393" s="38" t="str">
        <f>TRIM(UPPER(IFERROR(_xlfn.TEXTBEFORE('query (10)'!L1393,"("),'query (10)'!L1393)))</f>
        <v>SHAFT FRONT O.D.GRINDING MACHINE.</v>
      </c>
      <c r="E1393" s="38" t="str">
        <f>IFERROR(TRIM(UPPER(_xlfn.TEXTBEFORE(_xlfn.TEXTAFTER('query (10)'!L1393,"("),")"))),"")</f>
        <v/>
      </c>
      <c r="F1393" s="38" t="str">
        <f>TRIM('query (10)'!K1393)</f>
        <v>WP Grinding2</v>
      </c>
      <c r="G1393" s="38" t="str">
        <f>IF('query (10)'!J1393="","",'query (10)'!J1393)</f>
        <v>Transfer</v>
      </c>
      <c r="H1393" s="38" t="str">
        <f>TRIM(UPPER('query (10)'!J1393))</f>
        <v>TRANSFER</v>
      </c>
      <c r="I1393" s="38" t="str">
        <f>IF('query (10)'!F1393="","",'query (10)'!F1393)</f>
        <v>Time-based Maintenance</v>
      </c>
      <c r="J1393" s="38" t="str">
        <f>IF('query (10)'!F1393="","",IFERROR(INDEX(Cleaning_Rules!$B$14:$B$17,MATCH(TRIM('query (10)'!F1393),Cleaning_Rules!$A$14:$A$17,0)),"UNKNOWN"))</f>
        <v>TBM</v>
      </c>
      <c r="K1393" s="38" t="str">
        <f>IF('query (10)'!G1393="","",'query (10)'!G1393)</f>
        <v>เสร็จสิ้น</v>
      </c>
      <c r="L1393" s="38" t="str">
        <f>IF('query (10)'!G1393="","MISSING",IFERROR(INDEX(Cleaning_Rules!$B$5:$B$10,MATCH(TRIM('query (10)'!G1393),Cleaning_Rules!$A$5:$A$10,0)),"UNKNOWN"))</f>
        <v>COMPLETED</v>
      </c>
      <c r="M1393" s="38" t="str">
        <f>IF('query (10)'!I1393="","",'query (10)'!I1393)</f>
        <v>Mechanical</v>
      </c>
      <c r="N1393" s="38" t="str">
        <f>IF('query (10)'!O1393="","",'query (10)'!O1393)</f>
        <v>Part Change</v>
      </c>
      <c r="O1393" s="38" t="str">
        <f>IF('query (10)'!P1393="","",'query (10)'!P1393)</f>
        <v>Medium</v>
      </c>
      <c r="P1393" s="38" t="str">
        <f>IF('query (10)'!N1393="","",'query (10)'!N1393)</f>
        <v>Change nylon tube inlet/outlet transfer to cycle pm 3Y.
model : N2-4-8X6-BU-20M</v>
      </c>
      <c r="Q1393" s="38" t="str">
        <f>TRIM('query (10)'!N1393)</f>
        <v>Change nylon tube inlet/outlet transfer to cycle pm 3Y.
model : N2-4-8X6-BU-20M</v>
      </c>
      <c r="R1393" s="38" t="str">
        <f>TRIM(UPPER('query (10)'!R1393))</f>
        <v>NYLON HOSE</v>
      </c>
      <c r="S1393" s="38" t="str">
        <f>TRIM(UPPER('query (10)'!S1393))</f>
        <v>N2-4-8X6-BU-20M</v>
      </c>
      <c r="T1393" s="38" t="str">
        <f>IF('query (10)'!Q1393="","",TRIM(UPPER('query (10)'!Q1393)))</f>
        <v/>
      </c>
      <c r="U1393" s="38" t="str">
        <f>IF('query (10)'!T1393="","",'query (10)'!T1393)</f>
        <v/>
      </c>
      <c r="V1393" s="39" t="str">
        <f>IF('query (10)'!T1393="","",IFERROR(VALUE('query (10)'!T1393),""))</f>
        <v/>
      </c>
      <c r="W1393" s="40">
        <f>IF('query (10)'!U1393="","",'query (10)'!U1393)</f>
        <v>0</v>
      </c>
      <c r="X1393" s="39">
        <f>IF('query (10)'!V1393="","",'query (10)'!V1393)</f>
        <v>1080</v>
      </c>
      <c r="Y1393" s="41">
        <f>IF('query (10)'!W1393="","",'query (10)'!W1393)</f>
        <v>46079</v>
      </c>
      <c r="Z1393" s="41" t="str">
        <f>IF('query (10)'!X1393="","",'query (10)'!X1393)</f>
        <v/>
      </c>
      <c r="AA1393" s="41">
        <f>IF('query (10)'!Y1393="","",'query (10)'!Y1393)</f>
        <v>46079</v>
      </c>
      <c r="AB1393" s="41">
        <f>IF('query (10)'!Z1393="","",'query (10)'!Z1393)</f>
        <v>47167</v>
      </c>
      <c r="AC1393" s="38" t="str">
        <f>IF(OR('query (10)'!AA1393="",COUNTIF(Cleaning_Rules!$A$21:$A$26,TRIM('query (10)'!AA1393))&gt;0),"",TRIM('query (10)'!AA1393))</f>
        <v/>
      </c>
      <c r="AD1393" s="38" t="str">
        <f>IF('query (10)'!AB1393="","",TRIM(IFERROR(_xlfn.TEXTBEFORE('query (10)'!AB1393,"("),'query (10)'!AB1393)))</f>
        <v>เริ่มซ่อมงาน PM แล้ว รับผิดชอบโดย JAKKAPAT KHOTSOMBAT</v>
      </c>
      <c r="AE1393" s="38" t="str">
        <f>IFERROR(LOWER(TRIM(_xlfn.TEXTBEFORE(_xlfn.TEXTAFTER('query (10)'!AB1393,"("),")"))),"")</f>
        <v>jakkapat@nsk.com</v>
      </c>
      <c r="AF1393" s="38" t="str">
        <f>IF('query (10)'!AD1393="","",TRIM('query (10)'!AD1393))</f>
        <v>เจษฎา ผิวบาง</v>
      </c>
      <c r="AG1393" s="38" t="str">
        <f>IF('query (10)'!AE1393="","",TRIM('query (10)'!AE1393))</f>
        <v>จักรภัทร โคตรสมบัติ</v>
      </c>
      <c r="AH1393" s="38" t="str">
        <f>IF('query (10)'!AF1393="","",IFERROR(VALUE('query (10)'!AF1393),""))</f>
        <v/>
      </c>
      <c r="AI1393" s="38" t="str">
        <f>IF('query (10)'!AG1393="","",TRIM('query (10)'!AG1393))</f>
        <v/>
      </c>
      <c r="AJ1393" s="38" t="str">
        <f>IF('query (10)'!AH1393="","",IFERROR(VALUE('query (10)'!AH1393),""))</f>
        <v/>
      </c>
      <c r="AK1393" s="38" t="str">
        <f>IF('query (10)'!AI1393="","",TRIM('query (10)'!AI1393))</f>
        <v/>
      </c>
      <c r="AL1393" s="42">
        <f t="shared" si="105"/>
        <v>2026</v>
      </c>
      <c r="AM1393" s="42" t="str">
        <f t="shared" si="106"/>
        <v>2026-02</v>
      </c>
      <c r="AN1393" s="42" t="str">
        <f t="shared" ca="1" si="107"/>
        <v/>
      </c>
      <c r="AO1393" s="42" t="str">
        <f t="shared" si="108"/>
        <v>GR-419 | SHAFT FRONT O.D.GRINDING MACHINE. | WP Grinding2 | TRANSFER | Time-based Maintenance | Mechanical | Part Change | Medium | Change nylon tube inlet/outlet transfer to cycle pm 3Y.
model : N2-4-8X6-BU-20M | NYLON HOSE | N2-4-8X6-BU-20M | เริ่มซ่อมงาน PM แล้ว รับผิดชอบโดย JAKKAPAT KHOTSOMBAT | จักรภัทร โคตรสมบัติ</v>
      </c>
      <c r="AP1393" s="42" t="str">
        <f>_xlfn.TEXTJOIN("; ",TRUE,IF(COUNTA('query (10)'!A1393:AK1393)&lt;=6,"NEAR_EMPTY_ROW",""),IF($K1393="","MISSING_STATUS",""),IF(AND($K1393="เสร็จสิ้น",$Z1393=""),"DONE_NO_ACTUAL_DATE",""),IF(AND($I1393="Condition-based Maintenance",$AH1393=""),"CBM_NO_MEASUREMENT",""),IF(OR($X1393="",$X1393=0),"INVALID_PERIOD",""),IF(AND($AA1393&lt;&gt;"",$AB1393&lt;&gt;"",$AB1393&lt;$AA1393),"DATE_SEQUENCE_ERROR",""),IF(AND($AB1393&lt;&gt;"",$AB1393&gt;DATE(2030,12,31)),"DATE_OUTLIER",""),IF($C1393="","MISSING_QRCODE",""),IF($J1393="UNKNOWN","UNKNOWN_PM_TYPE",""),IF($L1393="UNKNOWN","UNKNOWN_STATUS",""))</f>
        <v>DONE_NO_ACTUAL_DATE</v>
      </c>
      <c r="AQ1393" s="42" t="str">
        <f t="shared" si="109"/>
        <v>NO</v>
      </c>
    </row>
    <row r="1394" spans="1:43" x14ac:dyDescent="0.3">
      <c r="A1394" s="38">
        <f>IF('query (10)'!A1394="","",'query (10)'!A1394)</f>
        <v>1585</v>
      </c>
      <c r="B1394" s="38">
        <f>IF('query (10)'!B1394="","",'query (10)'!B1394)</f>
        <v>18725</v>
      </c>
      <c r="C1394" s="38" t="str">
        <f>TRIM(UPPER('query (10)'!M1394))</f>
        <v>GR-237</v>
      </c>
      <c r="D1394" s="38" t="str">
        <f>TRIM(UPPER(IFERROR(_xlfn.TEXTBEFORE('query (10)'!L1394,"("),'query (10)'!L1394)))</f>
        <v>SHAFT REAR O.D. GRINDING M/C</v>
      </c>
      <c r="E1394" s="38" t="str">
        <f>IFERROR(TRIM(UPPER(_xlfn.TEXTBEFORE(_xlfn.TEXTAFTER('query (10)'!L1394,"("),")"))),"")</f>
        <v/>
      </c>
      <c r="F1394" s="38" t="str">
        <f>TRIM('query (10)'!K1394)</f>
        <v>WP Grinding2</v>
      </c>
      <c r="G1394" s="38" t="str">
        <f>IF('query (10)'!J1394="","",'query (10)'!J1394)</f>
        <v>Transfer</v>
      </c>
      <c r="H1394" s="38" t="str">
        <f>TRIM(UPPER('query (10)'!J1394))</f>
        <v>TRANSFER</v>
      </c>
      <c r="I1394" s="38" t="str">
        <f>IF('query (10)'!F1394="","",'query (10)'!F1394)</f>
        <v>Time-based Maintenance</v>
      </c>
      <c r="J1394" s="38" t="str">
        <f>IF('query (10)'!F1394="","",IFERROR(INDEX(Cleaning_Rules!$B$14:$B$17,MATCH(TRIM('query (10)'!F1394),Cleaning_Rules!$A$14:$A$17,0)),"UNKNOWN"))</f>
        <v>TBM</v>
      </c>
      <c r="K1394" s="38" t="str">
        <f>IF('query (10)'!G1394="","",'query (10)'!G1394)</f>
        <v>เสร็จสิ้น</v>
      </c>
      <c r="L1394" s="38" t="str">
        <f>IF('query (10)'!G1394="","MISSING",IFERROR(INDEX(Cleaning_Rules!$B$5:$B$10,MATCH(TRIM('query (10)'!G1394),Cleaning_Rules!$A$5:$A$10,0)),"UNKNOWN"))</f>
        <v>COMPLETED</v>
      </c>
      <c r="M1394" s="38" t="str">
        <f>IF('query (10)'!I1394="","",'query (10)'!I1394)</f>
        <v>Mechanical</v>
      </c>
      <c r="N1394" s="38" t="str">
        <f>IF('query (10)'!O1394="","",'query (10)'!O1394)</f>
        <v>Part Change</v>
      </c>
      <c r="O1394" s="38" t="str">
        <f>IF('query (10)'!P1394="","",'query (10)'!P1394)</f>
        <v>Medium</v>
      </c>
      <c r="P1394" s="38" t="str">
        <f>IF('query (10)'!N1394="","",'query (10)'!N1394)</f>
        <v>Change nylon tube inlet/outlet transfer to cycle pm 3Y.
model : N2-4-8X6-BU-20M</v>
      </c>
      <c r="Q1394" s="38" t="str">
        <f>TRIM('query (10)'!N1394)</f>
        <v>Change nylon tube inlet/outlet transfer to cycle pm 3Y.
model : N2-4-8X6-BU-20M</v>
      </c>
      <c r="R1394" s="38" t="str">
        <f>TRIM(UPPER('query (10)'!R1394))</f>
        <v>NYLON HOSE</v>
      </c>
      <c r="S1394" s="38" t="str">
        <f>TRIM(UPPER('query (10)'!S1394))</f>
        <v>N2-4-8X6-BU-20M</v>
      </c>
      <c r="T1394" s="38" t="str">
        <f>IF('query (10)'!Q1394="","",TRIM(UPPER('query (10)'!Q1394)))</f>
        <v/>
      </c>
      <c r="U1394" s="38" t="str">
        <f>IF('query (10)'!T1394="","",'query (10)'!T1394)</f>
        <v/>
      </c>
      <c r="V1394" s="39" t="str">
        <f>IF('query (10)'!T1394="","",IFERROR(VALUE('query (10)'!T1394),""))</f>
        <v/>
      </c>
      <c r="W1394" s="40">
        <f>IF('query (10)'!U1394="","",'query (10)'!U1394)</f>
        <v>0</v>
      </c>
      <c r="X1394" s="39">
        <f>IF('query (10)'!V1394="","",'query (10)'!V1394)</f>
        <v>1080</v>
      </c>
      <c r="Y1394" s="41">
        <f>IF('query (10)'!W1394="","",'query (10)'!W1394)</f>
        <v>46079</v>
      </c>
      <c r="Z1394" s="41" t="str">
        <f>IF('query (10)'!X1394="","",'query (10)'!X1394)</f>
        <v/>
      </c>
      <c r="AA1394" s="41">
        <f>IF('query (10)'!Y1394="","",'query (10)'!Y1394)</f>
        <v>46107</v>
      </c>
      <c r="AB1394" s="41">
        <f>IF('query (10)'!Z1394="","",'query (10)'!Z1394)</f>
        <v>47167</v>
      </c>
      <c r="AC1394" s="38" t="str">
        <f>IF(OR('query (10)'!AA1394="",COUNTIF(Cleaning_Rules!$A$21:$A$26,TRIM('query (10)'!AA1394))&gt;0),"",TRIM('query (10)'!AA1394))</f>
        <v/>
      </c>
      <c r="AD1394" s="38" t="str">
        <f>IF('query (10)'!AB1394="","",TRIM(IFERROR(_xlfn.TEXTBEFORE('query (10)'!AB1394,"("),'query (10)'!AB1394)))</f>
        <v>เริ่มซ่อมงาน PM แล้ว รับผิดชอบโดย KUNANON PARAWANWONG</v>
      </c>
      <c r="AE1394" s="38" t="str">
        <f>IFERROR(LOWER(TRIM(_xlfn.TEXTBEFORE(_xlfn.TEXTAFTER('query (10)'!AB1394,"("),")"))),"")</f>
        <v>parawanwong-k-3161@nsk.com</v>
      </c>
      <c r="AF1394" s="38" t="str">
        <f>IF('query (10)'!AD1394="","",TRIM('query (10)'!AD1394))</f>
        <v>เจษฎา ผิวบาง</v>
      </c>
      <c r="AG1394" s="38" t="str">
        <f>IF('query (10)'!AE1394="","",TRIM('query (10)'!AE1394))</f>
        <v>คุณานนต์ ปารวัณวงศ์</v>
      </c>
      <c r="AH1394" s="38" t="str">
        <f>IF('query (10)'!AF1394="","",IFERROR(VALUE('query (10)'!AF1394),""))</f>
        <v/>
      </c>
      <c r="AI1394" s="38" t="str">
        <f>IF('query (10)'!AG1394="","",TRIM('query (10)'!AG1394))</f>
        <v/>
      </c>
      <c r="AJ1394" s="38" t="str">
        <f>IF('query (10)'!AH1394="","",IFERROR(VALUE('query (10)'!AH1394),""))</f>
        <v/>
      </c>
      <c r="AK1394" s="38" t="str">
        <f>IF('query (10)'!AI1394="","",TRIM('query (10)'!AI1394))</f>
        <v/>
      </c>
      <c r="AL1394" s="42">
        <f t="shared" si="105"/>
        <v>2026</v>
      </c>
      <c r="AM1394" s="42" t="str">
        <f t="shared" si="106"/>
        <v>2026-02</v>
      </c>
      <c r="AN1394" s="42" t="str">
        <f t="shared" ca="1" si="107"/>
        <v/>
      </c>
      <c r="AO1394" s="42" t="str">
        <f t="shared" si="108"/>
        <v>GR-237 | SHAFT REAR O.D. GRINDING M/C | WP Grinding2 | TRANSFER | Time-based Maintenance | Mechanical | Part Change | Medium | Change nylon tube inlet/outlet transfer to cycle pm 3Y.
model : N2-4-8X6-BU-20M | NYLON HOSE | N2-4-8X6-BU-20M | เริ่มซ่อมงาน PM แล้ว รับผิดชอบโดย KUNANON PARAWANWONG | คุณานนต์ ปารวัณวงศ์</v>
      </c>
      <c r="AP1394" s="42" t="str">
        <f>_xlfn.TEXTJOIN("; ",TRUE,IF(COUNTA('query (10)'!A1394:AK1394)&lt;=6,"NEAR_EMPTY_ROW",""),IF($K1394="","MISSING_STATUS",""),IF(AND($K1394="เสร็จสิ้น",$Z1394=""),"DONE_NO_ACTUAL_DATE",""),IF(AND($I1394="Condition-based Maintenance",$AH1394=""),"CBM_NO_MEASUREMENT",""),IF(OR($X1394="",$X1394=0),"INVALID_PERIOD",""),IF(AND($AA1394&lt;&gt;"",$AB1394&lt;&gt;"",$AB1394&lt;$AA1394),"DATE_SEQUENCE_ERROR",""),IF(AND($AB1394&lt;&gt;"",$AB1394&gt;DATE(2030,12,31)),"DATE_OUTLIER",""),IF($C1394="","MISSING_QRCODE",""),IF($J1394="UNKNOWN","UNKNOWN_PM_TYPE",""),IF($L1394="UNKNOWN","UNKNOWN_STATUS",""))</f>
        <v>DONE_NO_ACTUAL_DATE</v>
      </c>
      <c r="AQ1394" s="42" t="str">
        <f t="shared" si="109"/>
        <v>NO</v>
      </c>
    </row>
    <row r="1395" spans="1:43" x14ac:dyDescent="0.3">
      <c r="A1395" s="38">
        <f>IF('query (10)'!A1395="","",'query (10)'!A1395)</f>
        <v>1586</v>
      </c>
      <c r="B1395" s="38">
        <f>IF('query (10)'!B1395="","",'query (10)'!B1395)</f>
        <v>20570</v>
      </c>
      <c r="C1395" s="38" t="str">
        <f>TRIM(UPPER('query (10)'!M1395))</f>
        <v>GR-268</v>
      </c>
      <c r="D1395" s="38" t="str">
        <f>TRIM(UPPER(IFERROR(_xlfn.TEXTBEFORE('query (10)'!L1395,"("),'query (10)'!L1395)))</f>
        <v>OUTER RING RACEWAY SUPER FINISH MACHINE</v>
      </c>
      <c r="E1395" s="38" t="str">
        <f>IFERROR(TRIM(UPPER(_xlfn.TEXTBEFORE(_xlfn.TEXTAFTER('query (10)'!L1395,"("),")"))),"")</f>
        <v/>
      </c>
      <c r="F1395" s="38" t="str">
        <f>TRIM('query (10)'!K1395)</f>
        <v>KWD2</v>
      </c>
      <c r="G1395" s="38" t="str">
        <f>IF('query (10)'!J1395="","",'query (10)'!J1395)</f>
        <v>Oscillation unit</v>
      </c>
      <c r="H1395" s="38" t="str">
        <f>TRIM(UPPER('query (10)'!J1395))</f>
        <v>OSCILLATION UNIT</v>
      </c>
      <c r="I1395" s="38" t="str">
        <f>IF('query (10)'!F1395="","",'query (10)'!F1395)</f>
        <v>Time-based Maintenance</v>
      </c>
      <c r="J1395" s="38" t="str">
        <f>IF('query (10)'!F1395="","",IFERROR(INDEX(Cleaning_Rules!$B$14:$B$17,MATCH(TRIM('query (10)'!F1395),Cleaning_Rules!$A$14:$A$17,0)),"UNKNOWN"))</f>
        <v>TBM</v>
      </c>
      <c r="K1395" s="38" t="str">
        <f>IF('query (10)'!G1395="","",'query (10)'!G1395)</f>
        <v>เสร็จสิ้น</v>
      </c>
      <c r="L1395" s="38" t="str">
        <f>IF('query (10)'!G1395="","MISSING",IFERROR(INDEX(Cleaning_Rules!$B$5:$B$10,MATCH(TRIM('query (10)'!G1395),Cleaning_Rules!$A$5:$A$10,0)),"UNKNOWN"))</f>
        <v>COMPLETED</v>
      </c>
      <c r="M1395" s="38" t="str">
        <f>IF('query (10)'!I1395="","",'query (10)'!I1395)</f>
        <v>Mechanical</v>
      </c>
      <c r="N1395" s="38" t="str">
        <f>IF('query (10)'!O1395="","",'query (10)'!O1395)</f>
        <v>Part Change</v>
      </c>
      <c r="O1395" s="38" t="str">
        <f>IF('query (10)'!P1395="","",'query (10)'!P1395)</f>
        <v>Medium</v>
      </c>
      <c r="P1395" s="38" t="str">
        <f>IF('query (10)'!N1395="","",'query (10)'!N1395)</f>
        <v xml:space="preserve">Change bearing oscillation to PM 6 Month Cycle
Model: 6208 DDU
Check/change Stopper oscillation
Model: THAN110-04-0047
</v>
      </c>
      <c r="Q1395" s="38" t="str">
        <f>TRIM('query (10)'!N1395)</f>
        <v xml:space="preserve">Change bearing oscillation to PM 6 Month Cycle
Model: 6208 DDU
Check/change Stopper oscillation
Model: THAN110-04-0047
</v>
      </c>
      <c r="R1395" s="38" t="str">
        <f>TRIM(UPPER('query (10)'!R1395))</f>
        <v>STOPPER</v>
      </c>
      <c r="S1395" s="38" t="str">
        <f>TRIM(UPPER('query (10)'!S1395))</f>
        <v>THAN110-04-0047</v>
      </c>
      <c r="T1395" s="38" t="str">
        <f>IF('query (10)'!Q1395="","",TRIM(UPPER('query (10)'!Q1395)))</f>
        <v/>
      </c>
      <c r="U1395" s="38" t="str">
        <f>IF('query (10)'!T1395="","",'query (10)'!T1395)</f>
        <v/>
      </c>
      <c r="V1395" s="39" t="str">
        <f>IF('query (10)'!T1395="","",IFERROR(VALUE('query (10)'!T1395),""))</f>
        <v/>
      </c>
      <c r="W1395" s="40">
        <f>IF('query (10)'!U1395="","",'query (10)'!U1395)</f>
        <v>0</v>
      </c>
      <c r="X1395" s="39">
        <f>IF('query (10)'!V1395="","",'query (10)'!V1395)</f>
        <v>180</v>
      </c>
      <c r="Y1395" s="41">
        <f>IF('query (10)'!W1395="","",'query (10)'!W1395)</f>
        <v>46083</v>
      </c>
      <c r="Z1395" s="41">
        <f>IF('query (10)'!X1395="","",'query (10)'!X1395)</f>
        <v>46178</v>
      </c>
      <c r="AA1395" s="41">
        <f>IF('query (10)'!Y1395="","",'query (10)'!Y1395)</f>
        <v>46178</v>
      </c>
      <c r="AB1395" s="41">
        <f>IF('query (10)'!Z1395="","",'query (10)'!Z1395)</f>
        <v>46358</v>
      </c>
      <c r="AC1395" s="38" t="str">
        <f>IF(OR('query (10)'!AA1395="",COUNTIF(Cleaning_Rules!$A$21:$A$26,TRIM('query (10)'!AA1395))&gt;0),"",TRIM('query (10)'!AA1395))</f>
        <v/>
      </c>
      <c r="AD1395" s="38" t="str">
        <f>IF('query (10)'!AB1395="","",TRIM(IFERROR(_xlfn.TEXTBEFORE('query (10)'!AB1395,"("),'query (10)'!AB1395)))</f>
        <v>เริ่มซ่อมงาน PM แล้ว รับผิดชอบโดย JAKKAPAT KHOTSOMBAT</v>
      </c>
      <c r="AE1395" s="38" t="str">
        <f>IFERROR(LOWER(TRIM(_xlfn.TEXTBEFORE(_xlfn.TEXTAFTER('query (10)'!AB1395,"("),")"))),"")</f>
        <v>jakkapat@nsk.com</v>
      </c>
      <c r="AF1395" s="38" t="str">
        <f>IF('query (10)'!AD1395="","",TRIM('query (10)'!AD1395))</f>
        <v>คุณานนต์ ปารวัณวงศ์</v>
      </c>
      <c r="AG1395" s="38" t="str">
        <f>IF('query (10)'!AE1395="","",TRIM('query (10)'!AE1395))</f>
        <v>จักรภัทร โคตรสมบัติ</v>
      </c>
      <c r="AH1395" s="38" t="str">
        <f>IF('query (10)'!AF1395="","",IFERROR(VALUE('query (10)'!AF1395),""))</f>
        <v/>
      </c>
      <c r="AI1395" s="38" t="str">
        <f>IF('query (10)'!AG1395="","",TRIM('query (10)'!AG1395))</f>
        <v/>
      </c>
      <c r="AJ1395" s="38" t="str">
        <f>IF('query (10)'!AH1395="","",IFERROR(VALUE('query (10)'!AH1395),""))</f>
        <v/>
      </c>
      <c r="AK1395" s="38" t="str">
        <f>IF('query (10)'!AI1395="","",TRIM('query (10)'!AI1395))</f>
        <v/>
      </c>
      <c r="AL1395" s="42">
        <f t="shared" si="105"/>
        <v>2026</v>
      </c>
      <c r="AM1395" s="42" t="str">
        <f t="shared" si="106"/>
        <v>2026-03</v>
      </c>
      <c r="AN1395" s="42" t="str">
        <f t="shared" ca="1" si="107"/>
        <v/>
      </c>
      <c r="AO1395" s="42" t="str">
        <f t="shared" si="108"/>
        <v>GR-268 | OUTER RING RACEWAY SUPER FINISH MACHINE | KWD2 | OSCILLATION UNIT | Time-based Maintenance | Mechanical | Part Change | Medium | Change bearing oscillation to PM 6 Month Cycle
Model: 6208 DDU
Check/change Stopper oscillation
Model: THAN110-04-0047
 | STOPPER | THAN110-04-0047 | เริ่มซ่อมงาน PM แล้ว รับผิดชอบโดย JAKKAPAT KHOTSOMBAT | จักรภัทร โคตรสมบัติ</v>
      </c>
      <c r="AP1395" s="42" t="str">
        <f>_xlfn.TEXTJOIN("; ",TRUE,IF(COUNTA('query (10)'!A1395:AK1395)&lt;=6,"NEAR_EMPTY_ROW",""),IF($K1395="","MISSING_STATUS",""),IF(AND($K1395="เสร็จสิ้น",$Z1395=""),"DONE_NO_ACTUAL_DATE",""),IF(AND($I1395="Condition-based Maintenance",$AH1395=""),"CBM_NO_MEASUREMENT",""),IF(OR($X1395="",$X1395=0),"INVALID_PERIOD",""),IF(AND($AA1395&lt;&gt;"",$AB1395&lt;&gt;"",$AB1395&lt;$AA1395),"DATE_SEQUENCE_ERROR",""),IF(AND($AB1395&lt;&gt;"",$AB1395&gt;DATE(2030,12,31)),"DATE_OUTLIER",""),IF($C1395="","MISSING_QRCODE",""),IF($J1395="UNKNOWN","UNKNOWN_PM_TYPE",""),IF($L1395="UNKNOWN","UNKNOWN_STATUS",""))</f>
        <v/>
      </c>
      <c r="AQ1395" s="42" t="str">
        <f t="shared" si="109"/>
        <v>NO</v>
      </c>
    </row>
    <row r="1396" spans="1:43" x14ac:dyDescent="0.3">
      <c r="A1396" s="38">
        <f>IF('query (10)'!A1396="","",'query (10)'!A1396)</f>
        <v>1587</v>
      </c>
      <c r="B1396" s="38" t="str">
        <f>IF('query (10)'!B1396="","",'query (10)'!B1396)</f>
        <v/>
      </c>
      <c r="C1396" s="38" t="str">
        <f>TRIM(UPPER('query (10)'!M1396))</f>
        <v>GR-257</v>
      </c>
      <c r="D1396" s="38" t="str">
        <f>TRIM(UPPER(IFERROR(_xlfn.TEXTBEFORE('query (10)'!L1396,"("),'query (10)'!L1396)))</f>
        <v>INNER RING RACEWAY AND RIB SUPER FINISH MACHINE</v>
      </c>
      <c r="E1396" s="38" t="str">
        <f>IFERROR(TRIM(UPPER(_xlfn.TEXTBEFORE(_xlfn.TEXTAFTER('query (10)'!L1396,"("),")"))),"")</f>
        <v/>
      </c>
      <c r="F1396" s="38" t="str">
        <f>TRIM('query (10)'!K1396)</f>
        <v>KWD2</v>
      </c>
      <c r="G1396" s="38" t="str">
        <f>IF('query (10)'!J1396="","",'query (10)'!J1396)</f>
        <v>Oscillation unit</v>
      </c>
      <c r="H1396" s="38" t="str">
        <f>TRIM(UPPER('query (10)'!J1396))</f>
        <v>OSCILLATION UNIT</v>
      </c>
      <c r="I1396" s="38" t="str">
        <f>IF('query (10)'!F1396="","",'query (10)'!F1396)</f>
        <v>Time-based Maintenance</v>
      </c>
      <c r="J1396" s="38" t="str">
        <f>IF('query (10)'!F1396="","",IFERROR(INDEX(Cleaning_Rules!$B$14:$B$17,MATCH(TRIM('query (10)'!F1396),Cleaning_Rules!$A$14:$A$17,0)),"UNKNOWN"))</f>
        <v>TBM</v>
      </c>
      <c r="K1396" s="38" t="str">
        <f>IF('query (10)'!G1396="","",'query (10)'!G1396)</f>
        <v>เสร็จสิ้น</v>
      </c>
      <c r="L1396" s="38" t="str">
        <f>IF('query (10)'!G1396="","MISSING",IFERROR(INDEX(Cleaning_Rules!$B$5:$B$10,MATCH(TRIM('query (10)'!G1396),Cleaning_Rules!$A$5:$A$10,0)),"UNKNOWN"))</f>
        <v>COMPLETED</v>
      </c>
      <c r="M1396" s="38" t="str">
        <f>IF('query (10)'!I1396="","",'query (10)'!I1396)</f>
        <v>Mechanical</v>
      </c>
      <c r="N1396" s="38" t="str">
        <f>IF('query (10)'!O1396="","",'query (10)'!O1396)</f>
        <v>Part Change</v>
      </c>
      <c r="O1396" s="38" t="str">
        <f>IF('query (10)'!P1396="","",'query (10)'!P1396)</f>
        <v>Medium</v>
      </c>
      <c r="P1396" s="38" t="str">
        <f>IF('query (10)'!N1396="","",'query (10)'!N1396)</f>
        <v xml:space="preserve">Change bearing oscillation to PM 12 Month Cycle
Model: 6208 DDU
Check/change Stopper oscillation
Model: THAN110-04-0047
</v>
      </c>
      <c r="Q1396" s="38" t="str">
        <f>TRIM('query (10)'!N1396)</f>
        <v xml:space="preserve">Change bearing oscillation to PM 12 Month Cycle
Model: 6208 DDU
Check/change Stopper oscillation
Model: THAN110-04-0047
</v>
      </c>
      <c r="R1396" s="38" t="str">
        <f>TRIM(UPPER('query (10)'!R1396))</f>
        <v>STOPPER</v>
      </c>
      <c r="S1396" s="38" t="str">
        <f>TRIM(UPPER('query (10)'!S1396))</f>
        <v>THAN110-04-0047</v>
      </c>
      <c r="T1396" s="38" t="str">
        <f>IF('query (10)'!Q1396="","",TRIM(UPPER('query (10)'!Q1396)))</f>
        <v/>
      </c>
      <c r="U1396" s="38" t="str">
        <f>IF('query (10)'!T1396="","",'query (10)'!T1396)</f>
        <v/>
      </c>
      <c r="V1396" s="39" t="str">
        <f>IF('query (10)'!T1396="","",IFERROR(VALUE('query (10)'!T1396),""))</f>
        <v/>
      </c>
      <c r="W1396" s="40">
        <f>IF('query (10)'!U1396="","",'query (10)'!U1396)</f>
        <v>0</v>
      </c>
      <c r="X1396" s="39">
        <f>IF('query (10)'!V1396="","",'query (10)'!V1396)</f>
        <v>360</v>
      </c>
      <c r="Y1396" s="41">
        <f>IF('query (10)'!W1396="","",'query (10)'!W1396)</f>
        <v>46083</v>
      </c>
      <c r="Z1396" s="41" t="str">
        <f>IF('query (10)'!X1396="","",'query (10)'!X1396)</f>
        <v/>
      </c>
      <c r="AA1396" s="41">
        <f>IF('query (10)'!Y1396="","",'query (10)'!Y1396)</f>
        <v>46083</v>
      </c>
      <c r="AB1396" s="41">
        <f>IF('query (10)'!Z1396="","",'query (10)'!Z1396)</f>
        <v>46443</v>
      </c>
      <c r="AC1396" s="38" t="str">
        <f>IF(OR('query (10)'!AA1396="",COUNTIF(Cleaning_Rules!$A$21:$A$26,TRIM('query (10)'!AA1396))&gt;0),"",TRIM('query (10)'!AA1396))</f>
        <v/>
      </c>
      <c r="AD1396" s="38" t="str">
        <f>IF('query (10)'!AB1396="","",TRIM(IFERROR(_xlfn.TEXTBEFORE('query (10)'!AB1396,"("),'query (10)'!AB1396)))</f>
        <v/>
      </c>
      <c r="AE1396" s="38" t="str">
        <f>IFERROR(LOWER(TRIM(_xlfn.TEXTBEFORE(_xlfn.TEXTAFTER('query (10)'!AB1396,"("),")"))),"")</f>
        <v/>
      </c>
      <c r="AF1396" s="38" t="str">
        <f>IF('query (10)'!AD1396="","",TRIM('query (10)'!AD1396))</f>
        <v>คุณานนต์ ปารวัณวงศ์</v>
      </c>
      <c r="AG1396" s="38" t="str">
        <f>IF('query (10)'!AE1396="","",TRIM('query (10)'!AE1396))</f>
        <v>คุณานนต์ ปารวัณวงศ์</v>
      </c>
      <c r="AH1396" s="38" t="str">
        <f>IF('query (10)'!AF1396="","",IFERROR(VALUE('query (10)'!AF1396),""))</f>
        <v/>
      </c>
      <c r="AI1396" s="38" t="str">
        <f>IF('query (10)'!AG1396="","",TRIM('query (10)'!AG1396))</f>
        <v/>
      </c>
      <c r="AJ1396" s="38" t="str">
        <f>IF('query (10)'!AH1396="","",IFERROR(VALUE('query (10)'!AH1396),""))</f>
        <v/>
      </c>
      <c r="AK1396" s="38" t="str">
        <f>IF('query (10)'!AI1396="","",TRIM('query (10)'!AI1396))</f>
        <v/>
      </c>
      <c r="AL1396" s="42">
        <f t="shared" si="105"/>
        <v>2026</v>
      </c>
      <c r="AM1396" s="42" t="str">
        <f t="shared" si="106"/>
        <v>2026-03</v>
      </c>
      <c r="AN1396" s="42" t="str">
        <f t="shared" ca="1" si="107"/>
        <v/>
      </c>
      <c r="AO1396" s="42" t="str">
        <f t="shared" si="108"/>
        <v>GR-257 | INNER RING RACEWAY AND RIB SUPER FINISH MACHINE | KWD2 | OSCILLATION UNIT | Time-based Maintenance | Mechanical | Part Change | Medium | Change bearing oscillation to PM 12 Month Cycle
Model: 6208 DDU
Check/change Stopper oscillation
Model: THAN110-04-0047
 | STOPPER | THAN110-04-0047 | คุณานนต์ ปารวัณวงศ์</v>
      </c>
      <c r="AP1396" s="42" t="str">
        <f>_xlfn.TEXTJOIN("; ",TRUE,IF(COUNTA('query (10)'!A1396:AK1396)&lt;=6,"NEAR_EMPTY_ROW",""),IF($K1396="","MISSING_STATUS",""),IF(AND($K1396="เสร็จสิ้น",$Z1396=""),"DONE_NO_ACTUAL_DATE",""),IF(AND($I1396="Condition-based Maintenance",$AH1396=""),"CBM_NO_MEASUREMENT",""),IF(OR($X1396="",$X1396=0),"INVALID_PERIOD",""),IF(AND($AA1396&lt;&gt;"",$AB1396&lt;&gt;"",$AB1396&lt;$AA1396),"DATE_SEQUENCE_ERROR",""),IF(AND($AB1396&lt;&gt;"",$AB1396&gt;DATE(2030,12,31)),"DATE_OUTLIER",""),IF($C1396="","MISSING_QRCODE",""),IF($J1396="UNKNOWN","UNKNOWN_PM_TYPE",""),IF($L1396="UNKNOWN","UNKNOWN_STATUS",""))</f>
        <v>DONE_NO_ACTUAL_DATE</v>
      </c>
      <c r="AQ1396" s="42" t="str">
        <f t="shared" si="109"/>
        <v>NO</v>
      </c>
    </row>
    <row r="1397" spans="1:43" x14ac:dyDescent="0.3">
      <c r="A1397" s="38">
        <f>IF('query (10)'!A1397="","",'query (10)'!A1397)</f>
        <v>1588</v>
      </c>
      <c r="B1397" s="38">
        <f>IF('query (10)'!B1397="","",'query (10)'!B1397)</f>
        <v>18835</v>
      </c>
      <c r="C1397" s="38" t="str">
        <f>TRIM(UPPER('query (10)'!M1397))</f>
        <v>GR-342</v>
      </c>
      <c r="D1397" s="38" t="str">
        <f>TRIM(UPPER(IFERROR(_xlfn.TEXTBEFORE('query (10)'!L1397,"("),'query (10)'!L1397)))</f>
        <v>INNER RING RACEWAY AND RIB SUPER FINISH MACHINE</v>
      </c>
      <c r="E1397" s="38" t="str">
        <f>IFERROR(TRIM(UPPER(_xlfn.TEXTBEFORE(_xlfn.TEXTAFTER('query (10)'!L1397,"("),")"))),"")</f>
        <v/>
      </c>
      <c r="F1397" s="38" t="str">
        <f>TRIM('query (10)'!K1397)</f>
        <v>KWD3</v>
      </c>
      <c r="G1397" s="38" t="str">
        <f>IF('query (10)'!J1397="","",'query (10)'!J1397)</f>
        <v>Oscillation unit</v>
      </c>
      <c r="H1397" s="38" t="str">
        <f>TRIM(UPPER('query (10)'!J1397))</f>
        <v>OSCILLATION UNIT</v>
      </c>
      <c r="I1397" s="38" t="str">
        <f>IF('query (10)'!F1397="","",'query (10)'!F1397)</f>
        <v>Time-based Maintenance</v>
      </c>
      <c r="J1397" s="38" t="str">
        <f>IF('query (10)'!F1397="","",IFERROR(INDEX(Cleaning_Rules!$B$14:$B$17,MATCH(TRIM('query (10)'!F1397),Cleaning_Rules!$A$14:$A$17,0)),"UNKNOWN"))</f>
        <v>TBM</v>
      </c>
      <c r="K1397" s="38" t="str">
        <f>IF('query (10)'!G1397="","",'query (10)'!G1397)</f>
        <v>เสร็จสิ้น</v>
      </c>
      <c r="L1397" s="38" t="str">
        <f>IF('query (10)'!G1397="","MISSING",IFERROR(INDEX(Cleaning_Rules!$B$5:$B$10,MATCH(TRIM('query (10)'!G1397),Cleaning_Rules!$A$5:$A$10,0)),"UNKNOWN"))</f>
        <v>COMPLETED</v>
      </c>
      <c r="M1397" s="38" t="str">
        <f>IF('query (10)'!I1397="","",'query (10)'!I1397)</f>
        <v>Mechanical</v>
      </c>
      <c r="N1397" s="38" t="str">
        <f>IF('query (10)'!O1397="","",'query (10)'!O1397)</f>
        <v>Part Change</v>
      </c>
      <c r="O1397" s="38" t="str">
        <f>IF('query (10)'!P1397="","",'query (10)'!P1397)</f>
        <v>Medium</v>
      </c>
      <c r="P1397" s="38" t="str">
        <f>IF('query (10)'!N1397="","",'query (10)'!N1397)</f>
        <v xml:space="preserve">Change bearing oscillation to PM 12 Month Cycle
Model: 6208 DDU
Check/change Stopper oscillation
Model: THAN110-04-0047
</v>
      </c>
      <c r="Q1397" s="38" t="str">
        <f>TRIM('query (10)'!N1397)</f>
        <v xml:space="preserve">Change bearing oscillation to PM 12 Month Cycle
Model: 6208 DDU
Check/change Stopper oscillation
Model: THAN110-04-0047
</v>
      </c>
      <c r="R1397" s="38" t="str">
        <f>TRIM(UPPER('query (10)'!R1397))</f>
        <v>STOPPER</v>
      </c>
      <c r="S1397" s="38" t="str">
        <f>TRIM(UPPER('query (10)'!S1397))</f>
        <v>THAN110-04-0047</v>
      </c>
      <c r="T1397" s="38" t="str">
        <f>IF('query (10)'!Q1397="","",TRIM(UPPER('query (10)'!Q1397)))</f>
        <v/>
      </c>
      <c r="U1397" s="38" t="str">
        <f>IF('query (10)'!T1397="","",'query (10)'!T1397)</f>
        <v/>
      </c>
      <c r="V1397" s="39" t="str">
        <f>IF('query (10)'!T1397="","",IFERROR(VALUE('query (10)'!T1397),""))</f>
        <v/>
      </c>
      <c r="W1397" s="40">
        <f>IF('query (10)'!U1397="","",'query (10)'!U1397)</f>
        <v>0</v>
      </c>
      <c r="X1397" s="39">
        <f>IF('query (10)'!V1397="","",'query (10)'!V1397)</f>
        <v>360</v>
      </c>
      <c r="Y1397" s="41">
        <f>IF('query (10)'!W1397="","",'query (10)'!W1397)</f>
        <v>46084</v>
      </c>
      <c r="Z1397" s="41">
        <f>IF('query (10)'!X1397="","",'query (10)'!X1397)</f>
        <v>46095</v>
      </c>
      <c r="AA1397" s="41">
        <f>IF('query (10)'!Y1397="","",'query (10)'!Y1397)</f>
        <v>46095</v>
      </c>
      <c r="AB1397" s="41">
        <f>IF('query (10)'!Z1397="","",'query (10)'!Z1397)</f>
        <v>46455</v>
      </c>
      <c r="AC1397" s="38" t="str">
        <f>IF(OR('query (10)'!AA1397="",COUNTIF(Cleaning_Rules!$A$21:$A$26,TRIM('query (10)'!AA1397))&gt;0),"",TRIM('query (10)'!AA1397))</f>
        <v/>
      </c>
      <c r="AD1397" s="38" t="str">
        <f>IF('query (10)'!AB1397="","",TRIM(IFERROR(_xlfn.TEXTBEFORE('query (10)'!AB1397,"("),'query (10)'!AB1397)))</f>
        <v>เริ่มซ่อมงาน PM แล้ว รับผิดชอบโดย JAKKAPAT KHOTSOMBAT</v>
      </c>
      <c r="AE1397" s="38" t="str">
        <f>IFERROR(LOWER(TRIM(_xlfn.TEXTBEFORE(_xlfn.TEXTAFTER('query (10)'!AB1397,"("),")"))),"")</f>
        <v>jakkapat@nsk.com</v>
      </c>
      <c r="AF1397" s="38" t="str">
        <f>IF('query (10)'!AD1397="","",TRIM('query (10)'!AD1397))</f>
        <v>คุณานนต์ ปารวัณวงศ์</v>
      </c>
      <c r="AG1397" s="38" t="str">
        <f>IF('query (10)'!AE1397="","",TRIM('query (10)'!AE1397))</f>
        <v>จักรภัทร โคตรสมบัติ</v>
      </c>
      <c r="AH1397" s="38" t="str">
        <f>IF('query (10)'!AF1397="","",IFERROR(VALUE('query (10)'!AF1397),""))</f>
        <v/>
      </c>
      <c r="AI1397" s="38" t="str">
        <f>IF('query (10)'!AG1397="","",TRIM('query (10)'!AG1397))</f>
        <v/>
      </c>
      <c r="AJ1397" s="38" t="str">
        <f>IF('query (10)'!AH1397="","",IFERROR(VALUE('query (10)'!AH1397),""))</f>
        <v/>
      </c>
      <c r="AK1397" s="38" t="str">
        <f>IF('query (10)'!AI1397="","",TRIM('query (10)'!AI1397))</f>
        <v/>
      </c>
      <c r="AL1397" s="42">
        <f t="shared" si="105"/>
        <v>2026</v>
      </c>
      <c r="AM1397" s="42" t="str">
        <f t="shared" si="106"/>
        <v>2026-03</v>
      </c>
      <c r="AN1397" s="42" t="str">
        <f t="shared" ca="1" si="107"/>
        <v/>
      </c>
      <c r="AO1397" s="42" t="str">
        <f t="shared" si="108"/>
        <v>GR-342 | INNER RING RACEWAY AND RIB SUPER FINISH MACHINE | KWD3 | OSCILLATION UNIT | Time-based Maintenance | Mechanical | Part Change | Medium | Change bearing oscillation to PM 12 Month Cycle
Model: 6208 DDU
Check/change Stopper oscillation
Model: THAN110-04-0047
 | STOPPER | THAN110-04-0047 | เริ่มซ่อมงาน PM แล้ว รับผิดชอบโดย JAKKAPAT KHOTSOMBAT | จักรภัทร โคตรสมบัติ</v>
      </c>
      <c r="AP1397" s="42" t="str">
        <f>_xlfn.TEXTJOIN("; ",TRUE,IF(COUNTA('query (10)'!A1397:AK1397)&lt;=6,"NEAR_EMPTY_ROW",""),IF($K1397="","MISSING_STATUS",""),IF(AND($K1397="เสร็จสิ้น",$Z1397=""),"DONE_NO_ACTUAL_DATE",""),IF(AND($I1397="Condition-based Maintenance",$AH1397=""),"CBM_NO_MEASUREMENT",""),IF(OR($X1397="",$X1397=0),"INVALID_PERIOD",""),IF(AND($AA1397&lt;&gt;"",$AB1397&lt;&gt;"",$AB1397&lt;$AA1397),"DATE_SEQUENCE_ERROR",""),IF(AND($AB1397&lt;&gt;"",$AB1397&gt;DATE(2030,12,31)),"DATE_OUTLIER",""),IF($C1397="","MISSING_QRCODE",""),IF($J1397="UNKNOWN","UNKNOWN_PM_TYPE",""),IF($L1397="UNKNOWN","UNKNOWN_STATUS",""))</f>
        <v/>
      </c>
      <c r="AQ1397" s="42" t="str">
        <f t="shared" si="109"/>
        <v>NO</v>
      </c>
    </row>
    <row r="1398" spans="1:43" x14ac:dyDescent="0.3">
      <c r="A1398" s="38">
        <f>IF('query (10)'!A1398="","",'query (10)'!A1398)</f>
        <v>1589</v>
      </c>
      <c r="B1398" s="38">
        <f>IF('query (10)'!B1398="","",'query (10)'!B1398)</f>
        <v>18834</v>
      </c>
      <c r="C1398" s="38" t="str">
        <f>TRIM(UPPER('query (10)'!M1398))</f>
        <v>GR-354</v>
      </c>
      <c r="D1398" s="38" t="str">
        <f>TRIM(UPPER(IFERROR(_xlfn.TEXTBEFORE('query (10)'!L1398,"("),'query (10)'!L1398)))</f>
        <v>OUTER RING RACEWAY SUPER FINISH MACHINE</v>
      </c>
      <c r="E1398" s="38" t="str">
        <f>IFERROR(TRIM(UPPER(_xlfn.TEXTBEFORE(_xlfn.TEXTAFTER('query (10)'!L1398,"("),")"))),"")</f>
        <v/>
      </c>
      <c r="F1398" s="38" t="str">
        <f>TRIM('query (10)'!K1398)</f>
        <v>KWD3</v>
      </c>
      <c r="G1398" s="38" t="str">
        <f>IF('query (10)'!J1398="","",'query (10)'!J1398)</f>
        <v>Oscillation unit</v>
      </c>
      <c r="H1398" s="38" t="str">
        <f>TRIM(UPPER('query (10)'!J1398))</f>
        <v>OSCILLATION UNIT</v>
      </c>
      <c r="I1398" s="38" t="str">
        <f>IF('query (10)'!F1398="","",'query (10)'!F1398)</f>
        <v>Time-based Maintenance</v>
      </c>
      <c r="J1398" s="38" t="str">
        <f>IF('query (10)'!F1398="","",IFERROR(INDEX(Cleaning_Rules!$B$14:$B$17,MATCH(TRIM('query (10)'!F1398),Cleaning_Rules!$A$14:$A$17,0)),"UNKNOWN"))</f>
        <v>TBM</v>
      </c>
      <c r="K1398" s="38" t="str">
        <f>IF('query (10)'!G1398="","",'query (10)'!G1398)</f>
        <v>เสร็จสิ้น</v>
      </c>
      <c r="L1398" s="38" t="str">
        <f>IF('query (10)'!G1398="","MISSING",IFERROR(INDEX(Cleaning_Rules!$B$5:$B$10,MATCH(TRIM('query (10)'!G1398),Cleaning_Rules!$A$5:$A$10,0)),"UNKNOWN"))</f>
        <v>COMPLETED</v>
      </c>
      <c r="M1398" s="38" t="str">
        <f>IF('query (10)'!I1398="","",'query (10)'!I1398)</f>
        <v>Mechanical</v>
      </c>
      <c r="N1398" s="38" t="str">
        <f>IF('query (10)'!O1398="","",'query (10)'!O1398)</f>
        <v>Part Change</v>
      </c>
      <c r="O1398" s="38" t="str">
        <f>IF('query (10)'!P1398="","",'query (10)'!P1398)</f>
        <v>Medium</v>
      </c>
      <c r="P1398" s="38" t="str">
        <f>IF('query (10)'!N1398="","",'query (10)'!N1398)</f>
        <v xml:space="preserve">Change bearing oscillation to PM 6 Month Cycle
Model: 6208 DDU
Check/change Stopper oscillation
Model: THAN110-04-0047
</v>
      </c>
      <c r="Q1398" s="38" t="str">
        <f>TRIM('query (10)'!N1398)</f>
        <v xml:space="preserve">Change bearing oscillation to PM 6 Month Cycle
Model: 6208 DDU
Check/change Stopper oscillation
Model: THAN110-04-0047
</v>
      </c>
      <c r="R1398" s="38" t="str">
        <f>TRIM(UPPER('query (10)'!R1398))</f>
        <v>STOPPER</v>
      </c>
      <c r="S1398" s="38" t="str">
        <f>TRIM(UPPER('query (10)'!S1398))</f>
        <v>THAN110-04-0047</v>
      </c>
      <c r="T1398" s="38" t="str">
        <f>IF('query (10)'!Q1398="","",TRIM(UPPER('query (10)'!Q1398)))</f>
        <v/>
      </c>
      <c r="U1398" s="38" t="str">
        <f>IF('query (10)'!T1398="","",'query (10)'!T1398)</f>
        <v/>
      </c>
      <c r="V1398" s="39" t="str">
        <f>IF('query (10)'!T1398="","",IFERROR(VALUE('query (10)'!T1398),""))</f>
        <v/>
      </c>
      <c r="W1398" s="40">
        <f>IF('query (10)'!U1398="","",'query (10)'!U1398)</f>
        <v>0</v>
      </c>
      <c r="X1398" s="39">
        <f>IF('query (10)'!V1398="","",'query (10)'!V1398)</f>
        <v>180</v>
      </c>
      <c r="Y1398" s="41">
        <f>IF('query (10)'!W1398="","",'query (10)'!W1398)</f>
        <v>46084</v>
      </c>
      <c r="Z1398" s="41">
        <f>IF('query (10)'!X1398="","",'query (10)'!X1398)</f>
        <v>46095</v>
      </c>
      <c r="AA1398" s="41">
        <f>IF('query (10)'!Y1398="","",'query (10)'!Y1398)</f>
        <v>46095</v>
      </c>
      <c r="AB1398" s="41">
        <f>IF('query (10)'!Z1398="","",'query (10)'!Z1398)</f>
        <v>46275</v>
      </c>
      <c r="AC1398" s="38" t="str">
        <f>IF(OR('query (10)'!AA1398="",COUNTIF(Cleaning_Rules!$A$21:$A$26,TRIM('query (10)'!AA1398))&gt;0),"",TRIM('query (10)'!AA1398))</f>
        <v/>
      </c>
      <c r="AD1398" s="38" t="str">
        <f>IF('query (10)'!AB1398="","",TRIM(IFERROR(_xlfn.TEXTBEFORE('query (10)'!AB1398,"("),'query (10)'!AB1398)))</f>
        <v>เริ่มซ่อมงาน PM แล้ว รับผิดชอบโดย KUNANON PARAWANWONG</v>
      </c>
      <c r="AE1398" s="38" t="str">
        <f>IFERROR(LOWER(TRIM(_xlfn.TEXTBEFORE(_xlfn.TEXTAFTER('query (10)'!AB1398,"("),")"))),"")</f>
        <v>parawanwong-k-3161@nsk.com</v>
      </c>
      <c r="AF1398" s="38" t="str">
        <f>IF('query (10)'!AD1398="","",TRIM('query (10)'!AD1398))</f>
        <v>คุณานนต์ ปารวัณวงศ์</v>
      </c>
      <c r="AG1398" s="38" t="str">
        <f>IF('query (10)'!AE1398="","",TRIM('query (10)'!AE1398))</f>
        <v>คุณานนต์ ปารวัณวงศ์</v>
      </c>
      <c r="AH1398" s="38" t="str">
        <f>IF('query (10)'!AF1398="","",IFERROR(VALUE('query (10)'!AF1398),""))</f>
        <v/>
      </c>
      <c r="AI1398" s="38" t="str">
        <f>IF('query (10)'!AG1398="","",TRIM('query (10)'!AG1398))</f>
        <v/>
      </c>
      <c r="AJ1398" s="38" t="str">
        <f>IF('query (10)'!AH1398="","",IFERROR(VALUE('query (10)'!AH1398),""))</f>
        <v/>
      </c>
      <c r="AK1398" s="38" t="str">
        <f>IF('query (10)'!AI1398="","",TRIM('query (10)'!AI1398))</f>
        <v/>
      </c>
      <c r="AL1398" s="42">
        <f t="shared" si="105"/>
        <v>2026</v>
      </c>
      <c r="AM1398" s="42" t="str">
        <f t="shared" si="106"/>
        <v>2026-03</v>
      </c>
      <c r="AN1398" s="42" t="str">
        <f t="shared" ca="1" si="107"/>
        <v/>
      </c>
      <c r="AO1398" s="42" t="str">
        <f t="shared" si="108"/>
        <v>GR-354 | OUTER RING RACEWAY SUPER FINISH MACHINE | KWD3 | OSCILLATION UNIT | Time-based Maintenance | Mechanical | Part Change | Medium | Change bearing oscillation to PM 6 Month Cycle
Model: 6208 DDU
Check/change Stopper oscillation
Model: THAN110-04-0047
 | STOPPER | THAN110-04-0047 | เริ่มซ่อมงาน PM แล้ว รับผิดชอบโดย KUNANON PARAWANWONG | คุณานนต์ ปารวัณวงศ์</v>
      </c>
      <c r="AP1398" s="42" t="str">
        <f>_xlfn.TEXTJOIN("; ",TRUE,IF(COUNTA('query (10)'!A1398:AK1398)&lt;=6,"NEAR_EMPTY_ROW",""),IF($K1398="","MISSING_STATUS",""),IF(AND($K1398="เสร็จสิ้น",$Z1398=""),"DONE_NO_ACTUAL_DATE",""),IF(AND($I1398="Condition-based Maintenance",$AH1398=""),"CBM_NO_MEASUREMENT",""),IF(OR($X1398="",$X1398=0),"INVALID_PERIOD",""),IF(AND($AA1398&lt;&gt;"",$AB1398&lt;&gt;"",$AB1398&lt;$AA1398),"DATE_SEQUENCE_ERROR",""),IF(AND($AB1398&lt;&gt;"",$AB1398&gt;DATE(2030,12,31)),"DATE_OUTLIER",""),IF($C1398="","MISSING_QRCODE",""),IF($J1398="UNKNOWN","UNKNOWN_PM_TYPE",""),IF($L1398="UNKNOWN","UNKNOWN_STATUS",""))</f>
        <v/>
      </c>
      <c r="AQ1398" s="42" t="str">
        <f t="shared" si="109"/>
        <v>NO</v>
      </c>
    </row>
    <row r="1399" spans="1:43" x14ac:dyDescent="0.3">
      <c r="A1399" s="38">
        <f>IF('query (10)'!A1399="","",'query (10)'!A1399)</f>
        <v>1590</v>
      </c>
      <c r="B1399" s="38">
        <f>IF('query (10)'!B1399="","",'query (10)'!B1399)</f>
        <v>18855</v>
      </c>
      <c r="C1399" s="38" t="str">
        <f>TRIM(UPPER('query (10)'!M1399))</f>
        <v>GR-476</v>
      </c>
      <c r="D1399" s="38" t="str">
        <f>TRIM(UPPER(IFERROR(_xlfn.TEXTBEFORE('query (10)'!L1399,"("),'query (10)'!L1399)))</f>
        <v>OUTER RING RACEWAY SUPER FINISH MACHINE</v>
      </c>
      <c r="E1399" s="38" t="str">
        <f>IFERROR(TRIM(UPPER(_xlfn.TEXTBEFORE(_xlfn.TEXTAFTER('query (10)'!L1399,"("),")"))),"")</f>
        <v/>
      </c>
      <c r="F1399" s="38" t="str">
        <f>TRIM('query (10)'!K1399)</f>
        <v>KWD4</v>
      </c>
      <c r="G1399" s="38" t="str">
        <f>IF('query (10)'!J1399="","",'query (10)'!J1399)</f>
        <v>Oscillation unit</v>
      </c>
      <c r="H1399" s="38" t="str">
        <f>TRIM(UPPER('query (10)'!J1399))</f>
        <v>OSCILLATION UNIT</v>
      </c>
      <c r="I1399" s="38" t="str">
        <f>IF('query (10)'!F1399="","",'query (10)'!F1399)</f>
        <v>Time-based Maintenance</v>
      </c>
      <c r="J1399" s="38" t="str">
        <f>IF('query (10)'!F1399="","",IFERROR(INDEX(Cleaning_Rules!$B$14:$B$17,MATCH(TRIM('query (10)'!F1399),Cleaning_Rules!$A$14:$A$17,0)),"UNKNOWN"))</f>
        <v>TBM</v>
      </c>
      <c r="K1399" s="38" t="str">
        <f>IF('query (10)'!G1399="","",'query (10)'!G1399)</f>
        <v>เสร็จสิ้น</v>
      </c>
      <c r="L1399" s="38" t="str">
        <f>IF('query (10)'!G1399="","MISSING",IFERROR(INDEX(Cleaning_Rules!$B$5:$B$10,MATCH(TRIM('query (10)'!G1399),Cleaning_Rules!$A$5:$A$10,0)),"UNKNOWN"))</f>
        <v>COMPLETED</v>
      </c>
      <c r="M1399" s="38" t="str">
        <f>IF('query (10)'!I1399="","",'query (10)'!I1399)</f>
        <v>Mechanical</v>
      </c>
      <c r="N1399" s="38" t="str">
        <f>IF('query (10)'!O1399="","",'query (10)'!O1399)</f>
        <v>Part Change</v>
      </c>
      <c r="O1399" s="38" t="str">
        <f>IF('query (10)'!P1399="","",'query (10)'!P1399)</f>
        <v>Medium</v>
      </c>
      <c r="P1399" s="38" t="str">
        <f>IF('query (10)'!N1399="","",'query (10)'!N1399)</f>
        <v xml:space="preserve">Change bearing oscillation to PM 6 Month Cycle
Model: 6208 DDU
Check/change Stopper oscillation
Model: THAN110-04-0047
</v>
      </c>
      <c r="Q1399" s="38" t="str">
        <f>TRIM('query (10)'!N1399)</f>
        <v xml:space="preserve">Change bearing oscillation to PM 6 Month Cycle
Model: 6208 DDU
Check/change Stopper oscillation
Model: THAN110-04-0047
</v>
      </c>
      <c r="R1399" s="38" t="str">
        <f>TRIM(UPPER('query (10)'!R1399))</f>
        <v>STOPPER</v>
      </c>
      <c r="S1399" s="38" t="str">
        <f>TRIM(UPPER('query (10)'!S1399))</f>
        <v>THAN110-04-0047</v>
      </c>
      <c r="T1399" s="38" t="str">
        <f>IF('query (10)'!Q1399="","",TRIM(UPPER('query (10)'!Q1399)))</f>
        <v/>
      </c>
      <c r="U1399" s="38" t="str">
        <f>IF('query (10)'!T1399="","",'query (10)'!T1399)</f>
        <v/>
      </c>
      <c r="V1399" s="39" t="str">
        <f>IF('query (10)'!T1399="","",IFERROR(VALUE('query (10)'!T1399),""))</f>
        <v/>
      </c>
      <c r="W1399" s="40">
        <f>IF('query (10)'!U1399="","",'query (10)'!U1399)</f>
        <v>0</v>
      </c>
      <c r="X1399" s="39">
        <f>IF('query (10)'!V1399="","",'query (10)'!V1399)</f>
        <v>180</v>
      </c>
      <c r="Y1399" s="41">
        <f>IF('query (10)'!W1399="","",'query (10)'!W1399)</f>
        <v>46085</v>
      </c>
      <c r="Z1399" s="41">
        <f>IF('query (10)'!X1399="","",'query (10)'!X1399)</f>
        <v>46095</v>
      </c>
      <c r="AA1399" s="41">
        <f>IF('query (10)'!Y1399="","",'query (10)'!Y1399)</f>
        <v>46095</v>
      </c>
      <c r="AB1399" s="41">
        <f>IF('query (10)'!Z1399="","",'query (10)'!Z1399)</f>
        <v>46275</v>
      </c>
      <c r="AC1399" s="38" t="str">
        <f>IF(OR('query (10)'!AA1399="",COUNTIF(Cleaning_Rules!$A$21:$A$26,TRIM('query (10)'!AA1399))&gt;0),"",TRIM('query (10)'!AA1399))</f>
        <v/>
      </c>
      <c r="AD1399" s="38" t="str">
        <f>IF('query (10)'!AB1399="","",TRIM(IFERROR(_xlfn.TEXTBEFORE('query (10)'!AB1399,"("),'query (10)'!AB1399)))</f>
        <v>เริ่มซ่อมงาน PM แล้ว รับผิดชอบโดย CHETSADA PHIWBANG</v>
      </c>
      <c r="AE1399" s="38" t="str">
        <f>IFERROR(LOWER(TRIM(_xlfn.TEXTBEFORE(_xlfn.TEXTAFTER('query (10)'!AB1399,"("),")"))),"")</f>
        <v>chetsada@nsk.com</v>
      </c>
      <c r="AF1399" s="38" t="str">
        <f>IF('query (10)'!AD1399="","",TRIM('query (10)'!AD1399))</f>
        <v>คุณานนต์ ปารวัณวงศ์</v>
      </c>
      <c r="AG1399" s="38" t="str">
        <f>IF('query (10)'!AE1399="","",TRIM('query (10)'!AE1399))</f>
        <v>เจษฎา ผิวบาง</v>
      </c>
      <c r="AH1399" s="38" t="str">
        <f>IF('query (10)'!AF1399="","",IFERROR(VALUE('query (10)'!AF1399),""))</f>
        <v/>
      </c>
      <c r="AI1399" s="38" t="str">
        <f>IF('query (10)'!AG1399="","",TRIM('query (10)'!AG1399))</f>
        <v/>
      </c>
      <c r="AJ1399" s="38" t="str">
        <f>IF('query (10)'!AH1399="","",IFERROR(VALUE('query (10)'!AH1399),""))</f>
        <v/>
      </c>
      <c r="AK1399" s="38" t="str">
        <f>IF('query (10)'!AI1399="","",TRIM('query (10)'!AI1399))</f>
        <v/>
      </c>
      <c r="AL1399" s="42">
        <f t="shared" si="105"/>
        <v>2026</v>
      </c>
      <c r="AM1399" s="42" t="str">
        <f t="shared" si="106"/>
        <v>2026-03</v>
      </c>
      <c r="AN1399" s="42" t="str">
        <f t="shared" ca="1" si="107"/>
        <v/>
      </c>
      <c r="AO1399" s="42" t="str">
        <f t="shared" si="108"/>
        <v>GR-476 | OUTER RING RACEWAY SUPER FINISH MACHINE | KWD4 | OSCILLATION UNIT | Time-based Maintenance | Mechanical | Part Change | Medium | Change bearing oscillation to PM 6 Month Cycle
Model: 6208 DDU
Check/change Stopper oscillation
Model: THAN110-04-0047
 | STOPPER | THAN110-04-0047 | เริ่มซ่อมงาน PM แล้ว รับผิดชอบโดย CHETSADA PHIWBANG | เจษฎา ผิวบาง</v>
      </c>
      <c r="AP1399" s="42" t="str">
        <f>_xlfn.TEXTJOIN("; ",TRUE,IF(COUNTA('query (10)'!A1399:AK1399)&lt;=6,"NEAR_EMPTY_ROW",""),IF($K1399="","MISSING_STATUS",""),IF(AND($K1399="เสร็จสิ้น",$Z1399=""),"DONE_NO_ACTUAL_DATE",""),IF(AND($I1399="Condition-based Maintenance",$AH1399=""),"CBM_NO_MEASUREMENT",""),IF(OR($X1399="",$X1399=0),"INVALID_PERIOD",""),IF(AND($AA1399&lt;&gt;"",$AB1399&lt;&gt;"",$AB1399&lt;$AA1399),"DATE_SEQUENCE_ERROR",""),IF(AND($AB1399&lt;&gt;"",$AB1399&gt;DATE(2030,12,31)),"DATE_OUTLIER",""),IF($C1399="","MISSING_QRCODE",""),IF($J1399="UNKNOWN","UNKNOWN_PM_TYPE",""),IF($L1399="UNKNOWN","UNKNOWN_STATUS",""))</f>
        <v/>
      </c>
      <c r="AQ1399" s="42" t="str">
        <f t="shared" si="109"/>
        <v>NO</v>
      </c>
    </row>
    <row r="1400" spans="1:43" x14ac:dyDescent="0.3">
      <c r="A1400" s="38">
        <f>IF('query (10)'!A1400="","",'query (10)'!A1400)</f>
        <v>1592</v>
      </c>
      <c r="B1400" s="38">
        <f>IF('query (10)'!B1400="","",'query (10)'!B1400)</f>
        <v>18856</v>
      </c>
      <c r="C1400" s="38" t="str">
        <f>TRIM(UPPER('query (10)'!M1400))</f>
        <v>GR-464</v>
      </c>
      <c r="D1400" s="38" t="str">
        <f>TRIM(UPPER(IFERROR(_xlfn.TEXTBEFORE('query (10)'!L1400,"("),'query (10)'!L1400)))</f>
        <v>INNER RING RACEWAY AND RIB SUPER FINISH MACHINE</v>
      </c>
      <c r="E1400" s="38" t="str">
        <f>IFERROR(TRIM(UPPER(_xlfn.TEXTBEFORE(_xlfn.TEXTAFTER('query (10)'!L1400,"("),")"))),"")</f>
        <v/>
      </c>
      <c r="F1400" s="38" t="str">
        <f>TRIM('query (10)'!K1400)</f>
        <v>KWD4</v>
      </c>
      <c r="G1400" s="38" t="str">
        <f>IF('query (10)'!J1400="","",'query (10)'!J1400)</f>
        <v>Oscillation unit</v>
      </c>
      <c r="H1400" s="38" t="str">
        <f>TRIM(UPPER('query (10)'!J1400))</f>
        <v>OSCILLATION UNIT</v>
      </c>
      <c r="I1400" s="38" t="str">
        <f>IF('query (10)'!F1400="","",'query (10)'!F1400)</f>
        <v>Time-based Maintenance</v>
      </c>
      <c r="J1400" s="38" t="str">
        <f>IF('query (10)'!F1400="","",IFERROR(INDEX(Cleaning_Rules!$B$14:$B$17,MATCH(TRIM('query (10)'!F1400),Cleaning_Rules!$A$14:$A$17,0)),"UNKNOWN"))</f>
        <v>TBM</v>
      </c>
      <c r="K1400" s="38" t="str">
        <f>IF('query (10)'!G1400="","",'query (10)'!G1400)</f>
        <v>เสร็จสิ้น</v>
      </c>
      <c r="L1400" s="38" t="str">
        <f>IF('query (10)'!G1400="","MISSING",IFERROR(INDEX(Cleaning_Rules!$B$5:$B$10,MATCH(TRIM('query (10)'!G1400),Cleaning_Rules!$A$5:$A$10,0)),"UNKNOWN"))</f>
        <v>COMPLETED</v>
      </c>
      <c r="M1400" s="38" t="str">
        <f>IF('query (10)'!I1400="","",'query (10)'!I1400)</f>
        <v>Mechanical</v>
      </c>
      <c r="N1400" s="38" t="str">
        <f>IF('query (10)'!O1400="","",'query (10)'!O1400)</f>
        <v>Part Change</v>
      </c>
      <c r="O1400" s="38" t="str">
        <f>IF('query (10)'!P1400="","",'query (10)'!P1400)</f>
        <v>Medium</v>
      </c>
      <c r="P1400" s="38" t="str">
        <f>IF('query (10)'!N1400="","",'query (10)'!N1400)</f>
        <v xml:space="preserve">Change bearing oscillation to PM 12 Month Cycle
Model: 6208 DDU
Check/change Stopper oscillation
Model: THAN110-04-0047
</v>
      </c>
      <c r="Q1400" s="38" t="str">
        <f>TRIM('query (10)'!N1400)</f>
        <v xml:space="preserve">Change bearing oscillation to PM 12 Month Cycle
Model: 6208 DDU
Check/change Stopper oscillation
Model: THAN110-04-0047
</v>
      </c>
      <c r="R1400" s="38" t="str">
        <f>TRIM(UPPER('query (10)'!R1400))</f>
        <v>STOPPER</v>
      </c>
      <c r="S1400" s="38" t="str">
        <f>TRIM(UPPER('query (10)'!S1400))</f>
        <v>THAN110-04-0047</v>
      </c>
      <c r="T1400" s="38" t="str">
        <f>IF('query (10)'!Q1400="","",TRIM(UPPER('query (10)'!Q1400)))</f>
        <v/>
      </c>
      <c r="U1400" s="38" t="str">
        <f>IF('query (10)'!T1400="","",'query (10)'!T1400)</f>
        <v/>
      </c>
      <c r="V1400" s="39" t="str">
        <f>IF('query (10)'!T1400="","",IFERROR(VALUE('query (10)'!T1400),""))</f>
        <v/>
      </c>
      <c r="W1400" s="40">
        <f>IF('query (10)'!U1400="","",'query (10)'!U1400)</f>
        <v>0</v>
      </c>
      <c r="X1400" s="39">
        <f>IF('query (10)'!V1400="","",'query (10)'!V1400)</f>
        <v>360</v>
      </c>
      <c r="Y1400" s="41">
        <f>IF('query (10)'!W1400="","",'query (10)'!W1400)</f>
        <v>46085</v>
      </c>
      <c r="Z1400" s="41">
        <f>IF('query (10)'!X1400="","",'query (10)'!X1400)</f>
        <v>46116</v>
      </c>
      <c r="AA1400" s="41">
        <f>IF('query (10)'!Y1400="","",'query (10)'!Y1400)</f>
        <v>46116</v>
      </c>
      <c r="AB1400" s="41">
        <f>IF('query (10)'!Z1400="","",'query (10)'!Z1400)</f>
        <v>46476</v>
      </c>
      <c r="AC1400" s="38" t="str">
        <f>IF(OR('query (10)'!AA1400="",COUNTIF(Cleaning_Rules!$A$21:$A$26,TRIM('query (10)'!AA1400))&gt;0),"",TRIM('query (10)'!AA1400))</f>
        <v/>
      </c>
      <c r="AD1400" s="38" t="str">
        <f>IF('query (10)'!AB1400="","",TRIM(IFERROR(_xlfn.TEXTBEFORE('query (10)'!AB1400,"("),'query (10)'!AB1400)))</f>
        <v>เริ่มซ่อมงาน PM แล้ว รับผิดชอบโดย PUCHIT KULSEREE</v>
      </c>
      <c r="AE1400" s="38" t="str">
        <f>IFERROR(LOWER(TRIM(_xlfn.TEXTBEFORE(_xlfn.TEXTAFTER('query (10)'!AB1400,"("),")"))),"")</f>
        <v>puchit@nsk.com</v>
      </c>
      <c r="AF1400" s="38" t="str">
        <f>IF('query (10)'!AD1400="","",TRIM('query (10)'!AD1400))</f>
        <v>คุณานนต์ ปารวัณวงศ์</v>
      </c>
      <c r="AG1400" s="38" t="str">
        <f>IF('query (10)'!AE1400="","",TRIM('query (10)'!AE1400))</f>
        <v>ภูชิต กุลเสรี</v>
      </c>
      <c r="AH1400" s="38" t="str">
        <f>IF('query (10)'!AF1400="","",IFERROR(VALUE('query (10)'!AF1400),""))</f>
        <v/>
      </c>
      <c r="AI1400" s="38" t="str">
        <f>IF('query (10)'!AG1400="","",TRIM('query (10)'!AG1400))</f>
        <v/>
      </c>
      <c r="AJ1400" s="38" t="str">
        <f>IF('query (10)'!AH1400="","",IFERROR(VALUE('query (10)'!AH1400),""))</f>
        <v/>
      </c>
      <c r="AK1400" s="38" t="str">
        <f>IF('query (10)'!AI1400="","",TRIM('query (10)'!AI1400))</f>
        <v/>
      </c>
      <c r="AL1400" s="42">
        <f t="shared" si="105"/>
        <v>2026</v>
      </c>
      <c r="AM1400" s="42" t="str">
        <f t="shared" si="106"/>
        <v>2026-03</v>
      </c>
      <c r="AN1400" s="42" t="str">
        <f t="shared" ca="1" si="107"/>
        <v/>
      </c>
      <c r="AO1400" s="42" t="str">
        <f t="shared" si="108"/>
        <v>GR-464 | INNER RING RACEWAY AND RIB SUPER FINISH MACHINE | KWD4 | OSCILLATION UNIT | Time-based Maintenance | Mechanical | Part Change | Medium | Change bearing oscillation to PM 12 Month Cycle
Model: 6208 DDU
Check/change Stopper oscillation
Model: THAN110-04-0047
 | STOPPER | THAN110-04-0047 | เริ่มซ่อมงาน PM แล้ว รับผิดชอบโดย PUCHIT KULSEREE | ภูชิต กุลเสรี</v>
      </c>
      <c r="AP1400" s="42" t="str">
        <f>_xlfn.TEXTJOIN("; ",TRUE,IF(COUNTA('query (10)'!A1400:AK1400)&lt;=6,"NEAR_EMPTY_ROW",""),IF($K1400="","MISSING_STATUS",""),IF(AND($K1400="เสร็จสิ้น",$Z1400=""),"DONE_NO_ACTUAL_DATE",""),IF(AND($I1400="Condition-based Maintenance",$AH1400=""),"CBM_NO_MEASUREMENT",""),IF(OR($X1400="",$X1400=0),"INVALID_PERIOD",""),IF(AND($AA1400&lt;&gt;"",$AB1400&lt;&gt;"",$AB1400&lt;$AA1400),"DATE_SEQUENCE_ERROR",""),IF(AND($AB1400&lt;&gt;"",$AB1400&gt;DATE(2030,12,31)),"DATE_OUTLIER",""),IF($C1400="","MISSING_QRCODE",""),IF($J1400="UNKNOWN","UNKNOWN_PM_TYPE",""),IF($L1400="UNKNOWN","UNKNOWN_STATUS",""))</f>
        <v/>
      </c>
      <c r="AQ1400" s="42" t="str">
        <f t="shared" si="109"/>
        <v>NO</v>
      </c>
    </row>
    <row r="1401" spans="1:43" x14ac:dyDescent="0.3">
      <c r="A1401" s="38">
        <f>IF('query (10)'!A1401="","",'query (10)'!A1401)</f>
        <v>1593</v>
      </c>
      <c r="B1401" s="38">
        <f>IF('query (10)'!B1401="","",'query (10)'!B1401)</f>
        <v>18922</v>
      </c>
      <c r="C1401" s="38" t="str">
        <f>TRIM(UPPER('query (10)'!M1401))</f>
        <v>GR-581</v>
      </c>
      <c r="D1401" s="38" t="str">
        <f>TRIM(UPPER(IFERROR(_xlfn.TEXTBEFORE('query (10)'!L1401,"("),'query (10)'!L1401)))</f>
        <v>INNER RING RACEWAY AND RIB SUPER FINISH MACHINE</v>
      </c>
      <c r="E1401" s="38" t="str">
        <f>IFERROR(TRIM(UPPER(_xlfn.TEXTBEFORE(_xlfn.TEXTAFTER('query (10)'!L1401,"("),")"))),"")</f>
        <v/>
      </c>
      <c r="F1401" s="38" t="str">
        <f>TRIM('query (10)'!K1401)</f>
        <v>KWD5</v>
      </c>
      <c r="G1401" s="38" t="str">
        <f>IF('query (10)'!J1401="","",'query (10)'!J1401)</f>
        <v>Oscillation unit</v>
      </c>
      <c r="H1401" s="38" t="str">
        <f>TRIM(UPPER('query (10)'!J1401))</f>
        <v>OSCILLATION UNIT</v>
      </c>
      <c r="I1401" s="38" t="str">
        <f>IF('query (10)'!F1401="","",'query (10)'!F1401)</f>
        <v>Time-based Maintenance</v>
      </c>
      <c r="J1401" s="38" t="str">
        <f>IF('query (10)'!F1401="","",IFERROR(INDEX(Cleaning_Rules!$B$14:$B$17,MATCH(TRIM('query (10)'!F1401),Cleaning_Rules!$A$14:$A$17,0)),"UNKNOWN"))</f>
        <v>TBM</v>
      </c>
      <c r="K1401" s="38" t="str">
        <f>IF('query (10)'!G1401="","",'query (10)'!G1401)</f>
        <v>เสร็จสิ้น</v>
      </c>
      <c r="L1401" s="38" t="str">
        <f>IF('query (10)'!G1401="","MISSING",IFERROR(INDEX(Cleaning_Rules!$B$5:$B$10,MATCH(TRIM('query (10)'!G1401),Cleaning_Rules!$A$5:$A$10,0)),"UNKNOWN"))</f>
        <v>COMPLETED</v>
      </c>
      <c r="M1401" s="38" t="str">
        <f>IF('query (10)'!I1401="","",'query (10)'!I1401)</f>
        <v>Mechanical</v>
      </c>
      <c r="N1401" s="38" t="str">
        <f>IF('query (10)'!O1401="","",'query (10)'!O1401)</f>
        <v>Part Change</v>
      </c>
      <c r="O1401" s="38" t="str">
        <f>IF('query (10)'!P1401="","",'query (10)'!P1401)</f>
        <v>Medium</v>
      </c>
      <c r="P1401" s="38" t="str">
        <f>IF('query (10)'!N1401="","",'query (10)'!N1401)</f>
        <v xml:space="preserve">Change bearing oscillation to PM 12 Month Cycle
Model: 6208 DDU
Check/change Stopper oscillation
Model: THAN110-04-0047
</v>
      </c>
      <c r="Q1401" s="38" t="str">
        <f>TRIM('query (10)'!N1401)</f>
        <v xml:space="preserve">Change bearing oscillation to PM 12 Month Cycle
Model: 6208 DDU
Check/change Stopper oscillation
Model: THAN110-04-0047
</v>
      </c>
      <c r="R1401" s="38" t="str">
        <f>TRIM(UPPER('query (10)'!R1401))</f>
        <v>STOPPER</v>
      </c>
      <c r="S1401" s="38" t="str">
        <f>TRIM(UPPER('query (10)'!S1401))</f>
        <v>THAN110-04-0047</v>
      </c>
      <c r="T1401" s="38" t="str">
        <f>IF('query (10)'!Q1401="","",TRIM(UPPER('query (10)'!Q1401)))</f>
        <v/>
      </c>
      <c r="U1401" s="38" t="str">
        <f>IF('query (10)'!T1401="","",'query (10)'!T1401)</f>
        <v/>
      </c>
      <c r="V1401" s="39" t="str">
        <f>IF('query (10)'!T1401="","",IFERROR(VALUE('query (10)'!T1401),""))</f>
        <v/>
      </c>
      <c r="W1401" s="40">
        <f>IF('query (10)'!U1401="","",'query (10)'!U1401)</f>
        <v>0</v>
      </c>
      <c r="X1401" s="39">
        <f>IF('query (10)'!V1401="","",'query (10)'!V1401)</f>
        <v>360</v>
      </c>
      <c r="Y1401" s="41">
        <f>IF('query (10)'!W1401="","",'query (10)'!W1401)</f>
        <v>46086</v>
      </c>
      <c r="Z1401" s="41">
        <f>IF('query (10)'!X1401="","",'query (10)'!X1401)</f>
        <v>46095</v>
      </c>
      <c r="AA1401" s="41">
        <f>IF('query (10)'!Y1401="","",'query (10)'!Y1401)</f>
        <v>46095</v>
      </c>
      <c r="AB1401" s="41">
        <f>IF('query (10)'!Z1401="","",'query (10)'!Z1401)</f>
        <v>46455</v>
      </c>
      <c r="AC1401" s="38" t="str">
        <f>IF(OR('query (10)'!AA1401="",COUNTIF(Cleaning_Rules!$A$21:$A$26,TRIM('query (10)'!AA1401))&gt;0),"",TRIM('query (10)'!AA1401))</f>
        <v/>
      </c>
      <c r="AD1401" s="38" t="str">
        <f>IF('query (10)'!AB1401="","",TRIM(IFERROR(_xlfn.TEXTBEFORE('query (10)'!AB1401,"("),'query (10)'!AB1401)))</f>
        <v>เริ่มซ่อมงาน PM แล้ว รับผิดชอบโดย PAHLA SEEDANG</v>
      </c>
      <c r="AE1401" s="38" t="str">
        <f>IFERROR(LOWER(TRIM(_xlfn.TEXTBEFORE(_xlfn.TEXTAFTER('query (10)'!AB1401,"("),")"))),"")</f>
        <v>pahla@nsk.com</v>
      </c>
      <c r="AF1401" s="38" t="str">
        <f>IF('query (10)'!AD1401="","",TRIM('query (10)'!AD1401))</f>
        <v>คุณานนต์ ปารวัณวงศ์</v>
      </c>
      <c r="AG1401" s="38" t="str">
        <f>IF('query (10)'!AE1401="","",TRIM('query (10)'!AE1401))</f>
        <v>ผะหลา สีแดง</v>
      </c>
      <c r="AH1401" s="38" t="str">
        <f>IF('query (10)'!AF1401="","",IFERROR(VALUE('query (10)'!AF1401),""))</f>
        <v/>
      </c>
      <c r="AI1401" s="38" t="str">
        <f>IF('query (10)'!AG1401="","",TRIM('query (10)'!AG1401))</f>
        <v/>
      </c>
      <c r="AJ1401" s="38" t="str">
        <f>IF('query (10)'!AH1401="","",IFERROR(VALUE('query (10)'!AH1401),""))</f>
        <v/>
      </c>
      <c r="AK1401" s="38" t="str">
        <f>IF('query (10)'!AI1401="","",TRIM('query (10)'!AI1401))</f>
        <v/>
      </c>
      <c r="AL1401" s="42">
        <f t="shared" si="105"/>
        <v>2026</v>
      </c>
      <c r="AM1401" s="42" t="str">
        <f t="shared" si="106"/>
        <v>2026-03</v>
      </c>
      <c r="AN1401" s="42" t="str">
        <f t="shared" ca="1" si="107"/>
        <v/>
      </c>
      <c r="AO1401" s="42" t="str">
        <f t="shared" si="108"/>
        <v>GR-581 | INNER RING RACEWAY AND RIB SUPER FINISH MACHINE | KWD5 | OSCILLATION UNIT | Time-based Maintenance | Mechanical | Part Change | Medium | Change bearing oscillation to PM 12 Month Cycle
Model: 6208 DDU
Check/change Stopper oscillation
Model: THAN110-04-0047
 | STOPPER | THAN110-04-0047 | เริ่มซ่อมงาน PM แล้ว รับผิดชอบโดย PAHLA SEEDANG | ผะหลา สีแดง</v>
      </c>
      <c r="AP1401" s="42" t="str">
        <f>_xlfn.TEXTJOIN("; ",TRUE,IF(COUNTA('query (10)'!A1401:AK1401)&lt;=6,"NEAR_EMPTY_ROW",""),IF($K1401="","MISSING_STATUS",""),IF(AND($K1401="เสร็จสิ้น",$Z1401=""),"DONE_NO_ACTUAL_DATE",""),IF(AND($I1401="Condition-based Maintenance",$AH1401=""),"CBM_NO_MEASUREMENT",""),IF(OR($X1401="",$X1401=0),"INVALID_PERIOD",""),IF(AND($AA1401&lt;&gt;"",$AB1401&lt;&gt;"",$AB1401&lt;$AA1401),"DATE_SEQUENCE_ERROR",""),IF(AND($AB1401&lt;&gt;"",$AB1401&gt;DATE(2030,12,31)),"DATE_OUTLIER",""),IF($C1401="","MISSING_QRCODE",""),IF($J1401="UNKNOWN","UNKNOWN_PM_TYPE",""),IF($L1401="UNKNOWN","UNKNOWN_STATUS",""))</f>
        <v/>
      </c>
      <c r="AQ1401" s="42" t="str">
        <f t="shared" si="109"/>
        <v>NO</v>
      </c>
    </row>
    <row r="1402" spans="1:43" x14ac:dyDescent="0.3">
      <c r="A1402" s="38">
        <f>IF('query (10)'!A1402="","",'query (10)'!A1402)</f>
        <v>1594</v>
      </c>
      <c r="B1402" s="38">
        <f>IF('query (10)'!B1402="","",'query (10)'!B1402)</f>
        <v>18923</v>
      </c>
      <c r="C1402" s="38" t="str">
        <f>TRIM(UPPER('query (10)'!M1402))</f>
        <v>GR-592</v>
      </c>
      <c r="D1402" s="38" t="str">
        <f>TRIM(UPPER(IFERROR(_xlfn.TEXTBEFORE('query (10)'!L1402,"("),'query (10)'!L1402)))</f>
        <v>OUTER RING RACEWAY SUPER FINISH MACHINE</v>
      </c>
      <c r="E1402" s="38" t="str">
        <f>IFERROR(TRIM(UPPER(_xlfn.TEXTBEFORE(_xlfn.TEXTAFTER('query (10)'!L1402,"("),")"))),"")</f>
        <v/>
      </c>
      <c r="F1402" s="38" t="str">
        <f>TRIM('query (10)'!K1402)</f>
        <v>KWD5</v>
      </c>
      <c r="G1402" s="38" t="str">
        <f>IF('query (10)'!J1402="","",'query (10)'!J1402)</f>
        <v>Oscillation unit</v>
      </c>
      <c r="H1402" s="38" t="str">
        <f>TRIM(UPPER('query (10)'!J1402))</f>
        <v>OSCILLATION UNIT</v>
      </c>
      <c r="I1402" s="38" t="str">
        <f>IF('query (10)'!F1402="","",'query (10)'!F1402)</f>
        <v>Time-based Maintenance</v>
      </c>
      <c r="J1402" s="38" t="str">
        <f>IF('query (10)'!F1402="","",IFERROR(INDEX(Cleaning_Rules!$B$14:$B$17,MATCH(TRIM('query (10)'!F1402),Cleaning_Rules!$A$14:$A$17,0)),"UNKNOWN"))</f>
        <v>TBM</v>
      </c>
      <c r="K1402" s="38" t="str">
        <f>IF('query (10)'!G1402="","",'query (10)'!G1402)</f>
        <v>เสร็จสิ้น</v>
      </c>
      <c r="L1402" s="38" t="str">
        <f>IF('query (10)'!G1402="","MISSING",IFERROR(INDEX(Cleaning_Rules!$B$5:$B$10,MATCH(TRIM('query (10)'!G1402),Cleaning_Rules!$A$5:$A$10,0)),"UNKNOWN"))</f>
        <v>COMPLETED</v>
      </c>
      <c r="M1402" s="38" t="str">
        <f>IF('query (10)'!I1402="","",'query (10)'!I1402)</f>
        <v>Mechanical</v>
      </c>
      <c r="N1402" s="38" t="str">
        <f>IF('query (10)'!O1402="","",'query (10)'!O1402)</f>
        <v>Part Change</v>
      </c>
      <c r="O1402" s="38" t="str">
        <f>IF('query (10)'!P1402="","",'query (10)'!P1402)</f>
        <v>Medium</v>
      </c>
      <c r="P1402" s="38" t="str">
        <f>IF('query (10)'!N1402="","",'query (10)'!N1402)</f>
        <v xml:space="preserve">Change bearing oscillation to PM 6 Month Cycle
Model: 6208 DDU
Check/change Stopper oscillation
Model: THAN110-04-0047
</v>
      </c>
      <c r="Q1402" s="38" t="str">
        <f>TRIM('query (10)'!N1402)</f>
        <v xml:space="preserve">Change bearing oscillation to PM 6 Month Cycle
Model: 6208 DDU
Check/change Stopper oscillation
Model: THAN110-04-0047
</v>
      </c>
      <c r="R1402" s="38" t="str">
        <f>TRIM(UPPER('query (10)'!R1402))</f>
        <v>STOPPER</v>
      </c>
      <c r="S1402" s="38" t="str">
        <f>TRIM(UPPER('query (10)'!S1402))</f>
        <v>THAN110-04-0047</v>
      </c>
      <c r="T1402" s="38" t="str">
        <f>IF('query (10)'!Q1402="","",TRIM(UPPER('query (10)'!Q1402)))</f>
        <v/>
      </c>
      <c r="U1402" s="38" t="str">
        <f>IF('query (10)'!T1402="","",'query (10)'!T1402)</f>
        <v/>
      </c>
      <c r="V1402" s="39" t="str">
        <f>IF('query (10)'!T1402="","",IFERROR(VALUE('query (10)'!T1402),""))</f>
        <v/>
      </c>
      <c r="W1402" s="40">
        <f>IF('query (10)'!U1402="","",'query (10)'!U1402)</f>
        <v>0</v>
      </c>
      <c r="X1402" s="39">
        <f>IF('query (10)'!V1402="","",'query (10)'!V1402)</f>
        <v>180</v>
      </c>
      <c r="Y1402" s="41">
        <f>IF('query (10)'!W1402="","",'query (10)'!W1402)</f>
        <v>46086</v>
      </c>
      <c r="Z1402" s="41">
        <f>IF('query (10)'!X1402="","",'query (10)'!X1402)</f>
        <v>46108</v>
      </c>
      <c r="AA1402" s="41">
        <f>IF('query (10)'!Y1402="","",'query (10)'!Y1402)</f>
        <v>46108</v>
      </c>
      <c r="AB1402" s="41">
        <f>IF('query (10)'!Z1402="","",'query (10)'!Z1402)</f>
        <v>46288</v>
      </c>
      <c r="AC1402" s="38" t="str">
        <f>IF(OR('query (10)'!AA1402="",COUNTIF(Cleaning_Rules!$A$21:$A$26,TRIM('query (10)'!AA1402))&gt;0),"",TRIM('query (10)'!AA1402))</f>
        <v/>
      </c>
      <c r="AD1402" s="38" t="str">
        <f>IF('query (10)'!AB1402="","",TRIM(IFERROR(_xlfn.TEXTBEFORE('query (10)'!AB1402,"("),'query (10)'!AB1402)))</f>
        <v>เริ่มซ่อมงาน PM แล้ว รับผิดชอบโดย JAKKAPAT KHOTSOMBAT</v>
      </c>
      <c r="AE1402" s="38" t="str">
        <f>IFERROR(LOWER(TRIM(_xlfn.TEXTBEFORE(_xlfn.TEXTAFTER('query (10)'!AB1402,"("),")"))),"")</f>
        <v>jakkapat@nsk.com</v>
      </c>
      <c r="AF1402" s="38" t="str">
        <f>IF('query (10)'!AD1402="","",TRIM('query (10)'!AD1402))</f>
        <v>คุณานนต์ ปารวัณวงศ์</v>
      </c>
      <c r="AG1402" s="38" t="str">
        <f>IF('query (10)'!AE1402="","",TRIM('query (10)'!AE1402))</f>
        <v>จักรภัทร โคตรสมบัติ</v>
      </c>
      <c r="AH1402" s="38" t="str">
        <f>IF('query (10)'!AF1402="","",IFERROR(VALUE('query (10)'!AF1402),""))</f>
        <v/>
      </c>
      <c r="AI1402" s="38" t="str">
        <f>IF('query (10)'!AG1402="","",TRIM('query (10)'!AG1402))</f>
        <v/>
      </c>
      <c r="AJ1402" s="38" t="str">
        <f>IF('query (10)'!AH1402="","",IFERROR(VALUE('query (10)'!AH1402),""))</f>
        <v/>
      </c>
      <c r="AK1402" s="38" t="str">
        <f>IF('query (10)'!AI1402="","",TRIM('query (10)'!AI1402))</f>
        <v/>
      </c>
      <c r="AL1402" s="42">
        <f t="shared" si="105"/>
        <v>2026</v>
      </c>
      <c r="AM1402" s="42" t="str">
        <f t="shared" si="106"/>
        <v>2026-03</v>
      </c>
      <c r="AN1402" s="42" t="str">
        <f t="shared" ca="1" si="107"/>
        <v/>
      </c>
      <c r="AO1402" s="42" t="str">
        <f t="shared" si="108"/>
        <v>GR-592 | OUTER RING RACEWAY SUPER FINISH MACHINE | KWD5 | OSCILLATION UNIT | Time-based Maintenance | Mechanical | Part Change | Medium | Change bearing oscillation to PM 6 Month Cycle
Model: 6208 DDU
Check/change Stopper oscillation
Model: THAN110-04-0047
 | STOPPER | THAN110-04-0047 | เริ่มซ่อมงาน PM แล้ว รับผิดชอบโดย JAKKAPAT KHOTSOMBAT | จักรภัทร โคตรสมบัติ</v>
      </c>
      <c r="AP1402" s="42" t="str">
        <f>_xlfn.TEXTJOIN("; ",TRUE,IF(COUNTA('query (10)'!A1402:AK1402)&lt;=6,"NEAR_EMPTY_ROW",""),IF($K1402="","MISSING_STATUS",""),IF(AND($K1402="เสร็จสิ้น",$Z1402=""),"DONE_NO_ACTUAL_DATE",""),IF(AND($I1402="Condition-based Maintenance",$AH1402=""),"CBM_NO_MEASUREMENT",""),IF(OR($X1402="",$X1402=0),"INVALID_PERIOD",""),IF(AND($AA1402&lt;&gt;"",$AB1402&lt;&gt;"",$AB1402&lt;$AA1402),"DATE_SEQUENCE_ERROR",""),IF(AND($AB1402&lt;&gt;"",$AB1402&gt;DATE(2030,12,31)),"DATE_OUTLIER",""),IF($C1402="","MISSING_QRCODE",""),IF($J1402="UNKNOWN","UNKNOWN_PM_TYPE",""),IF($L1402="UNKNOWN","UNKNOWN_STATUS",""))</f>
        <v/>
      </c>
      <c r="AQ1402" s="42" t="str">
        <f t="shared" si="109"/>
        <v>NO</v>
      </c>
    </row>
    <row r="1403" spans="1:43" x14ac:dyDescent="0.3">
      <c r="A1403" s="38">
        <f>IF('query (10)'!A1403="","",'query (10)'!A1403)</f>
        <v>1595</v>
      </c>
      <c r="B1403" s="38">
        <f>IF('query (10)'!B1403="","",'query (10)'!B1403)</f>
        <v>18943</v>
      </c>
      <c r="C1403" s="38" t="str">
        <f>TRIM(UPPER('query (10)'!M1403))</f>
        <v>GR-696</v>
      </c>
      <c r="D1403" s="38" t="str">
        <f>TRIM(UPPER(IFERROR(_xlfn.TEXTBEFORE('query (10)'!L1403,"("),'query (10)'!L1403)))</f>
        <v>OUTER RING RACEWAY SUPER FINISH MACHINE</v>
      </c>
      <c r="E1403" s="38" t="str">
        <f>IFERROR(TRIM(UPPER(_xlfn.TEXTBEFORE(_xlfn.TEXTAFTER('query (10)'!L1403,"("),")"))),"")</f>
        <v/>
      </c>
      <c r="F1403" s="38" t="str">
        <f>TRIM('query (10)'!K1403)</f>
        <v>KWD6</v>
      </c>
      <c r="G1403" s="38" t="str">
        <f>IF('query (10)'!J1403="","",'query (10)'!J1403)</f>
        <v>Oscillation unit</v>
      </c>
      <c r="H1403" s="38" t="str">
        <f>TRIM(UPPER('query (10)'!J1403))</f>
        <v>OSCILLATION UNIT</v>
      </c>
      <c r="I1403" s="38" t="str">
        <f>IF('query (10)'!F1403="","",'query (10)'!F1403)</f>
        <v>Time-based Maintenance</v>
      </c>
      <c r="J1403" s="38" t="str">
        <f>IF('query (10)'!F1403="","",IFERROR(INDEX(Cleaning_Rules!$B$14:$B$17,MATCH(TRIM('query (10)'!F1403),Cleaning_Rules!$A$14:$A$17,0)),"UNKNOWN"))</f>
        <v>TBM</v>
      </c>
      <c r="K1403" s="38" t="str">
        <f>IF('query (10)'!G1403="","",'query (10)'!G1403)</f>
        <v>เสร็จสิ้น</v>
      </c>
      <c r="L1403" s="38" t="str">
        <f>IF('query (10)'!G1403="","MISSING",IFERROR(INDEX(Cleaning_Rules!$B$5:$B$10,MATCH(TRIM('query (10)'!G1403),Cleaning_Rules!$A$5:$A$10,0)),"UNKNOWN"))</f>
        <v>COMPLETED</v>
      </c>
      <c r="M1403" s="38" t="str">
        <f>IF('query (10)'!I1403="","",'query (10)'!I1403)</f>
        <v>Mechanical</v>
      </c>
      <c r="N1403" s="38" t="str">
        <f>IF('query (10)'!O1403="","",'query (10)'!O1403)</f>
        <v>Part Change</v>
      </c>
      <c r="O1403" s="38" t="str">
        <f>IF('query (10)'!P1403="","",'query (10)'!P1403)</f>
        <v>Medium</v>
      </c>
      <c r="P1403" s="38" t="str">
        <f>IF('query (10)'!N1403="","",'query (10)'!N1403)</f>
        <v xml:space="preserve">Change bearing oscillation to PM 6 Month Cycle
Model: 6208 DDU
Check/change Stopper oscillation
Model: THAN110-04-0047
</v>
      </c>
      <c r="Q1403" s="38" t="str">
        <f>TRIM('query (10)'!N1403)</f>
        <v xml:space="preserve">Change bearing oscillation to PM 6 Month Cycle
Model: 6208 DDU
Check/change Stopper oscillation
Model: THAN110-04-0047
</v>
      </c>
      <c r="R1403" s="38" t="str">
        <f>TRIM(UPPER('query (10)'!R1403))</f>
        <v>STOPPER</v>
      </c>
      <c r="S1403" s="38" t="str">
        <f>TRIM(UPPER('query (10)'!S1403))</f>
        <v>THAN110-04-0047</v>
      </c>
      <c r="T1403" s="38" t="str">
        <f>IF('query (10)'!Q1403="","",TRIM(UPPER('query (10)'!Q1403)))</f>
        <v/>
      </c>
      <c r="U1403" s="38" t="str">
        <f>IF('query (10)'!T1403="","",'query (10)'!T1403)</f>
        <v/>
      </c>
      <c r="V1403" s="39" t="str">
        <f>IF('query (10)'!T1403="","",IFERROR(VALUE('query (10)'!T1403),""))</f>
        <v/>
      </c>
      <c r="W1403" s="40">
        <f>IF('query (10)'!U1403="","",'query (10)'!U1403)</f>
        <v>0</v>
      </c>
      <c r="X1403" s="39">
        <f>IF('query (10)'!V1403="","",'query (10)'!V1403)</f>
        <v>180</v>
      </c>
      <c r="Y1403" s="41">
        <f>IF('query (10)'!W1403="","",'query (10)'!W1403)</f>
        <v>46087</v>
      </c>
      <c r="Z1403" s="41">
        <f>IF('query (10)'!X1403="","",'query (10)'!X1403)</f>
        <v>46095</v>
      </c>
      <c r="AA1403" s="41">
        <f>IF('query (10)'!Y1403="","",'query (10)'!Y1403)</f>
        <v>46095</v>
      </c>
      <c r="AB1403" s="41">
        <f>IF('query (10)'!Z1403="","",'query (10)'!Z1403)</f>
        <v>46275</v>
      </c>
      <c r="AC1403" s="38" t="str">
        <f>IF(OR('query (10)'!AA1403="",COUNTIF(Cleaning_Rules!$A$21:$A$26,TRIM('query (10)'!AA1403))&gt;0),"",TRIM('query (10)'!AA1403))</f>
        <v/>
      </c>
      <c r="AD1403" s="38" t="str">
        <f>IF('query (10)'!AB1403="","",TRIM(IFERROR(_xlfn.TEXTBEFORE('query (10)'!AB1403,"("),'query (10)'!AB1403)))</f>
        <v>เริ่มซ่อมงาน PM แล้ว รับผิดชอบโดย PAHLA SEEDANG</v>
      </c>
      <c r="AE1403" s="38" t="str">
        <f>IFERROR(LOWER(TRIM(_xlfn.TEXTBEFORE(_xlfn.TEXTAFTER('query (10)'!AB1403,"("),")"))),"")</f>
        <v>pahla@nsk.com</v>
      </c>
      <c r="AF1403" s="38" t="str">
        <f>IF('query (10)'!AD1403="","",TRIM('query (10)'!AD1403))</f>
        <v>คุณานนต์ ปารวัณวงศ์</v>
      </c>
      <c r="AG1403" s="38" t="str">
        <f>IF('query (10)'!AE1403="","",TRIM('query (10)'!AE1403))</f>
        <v>ผะหลา สีแดง</v>
      </c>
      <c r="AH1403" s="38" t="str">
        <f>IF('query (10)'!AF1403="","",IFERROR(VALUE('query (10)'!AF1403),""))</f>
        <v/>
      </c>
      <c r="AI1403" s="38" t="str">
        <f>IF('query (10)'!AG1403="","",TRIM('query (10)'!AG1403))</f>
        <v/>
      </c>
      <c r="AJ1403" s="38" t="str">
        <f>IF('query (10)'!AH1403="","",IFERROR(VALUE('query (10)'!AH1403),""))</f>
        <v/>
      </c>
      <c r="AK1403" s="38" t="str">
        <f>IF('query (10)'!AI1403="","",TRIM('query (10)'!AI1403))</f>
        <v/>
      </c>
      <c r="AL1403" s="42">
        <f t="shared" si="105"/>
        <v>2026</v>
      </c>
      <c r="AM1403" s="42" t="str">
        <f t="shared" si="106"/>
        <v>2026-03</v>
      </c>
      <c r="AN1403" s="42" t="str">
        <f t="shared" ca="1" si="107"/>
        <v/>
      </c>
      <c r="AO1403" s="42" t="str">
        <f t="shared" si="108"/>
        <v>GR-696 | OUTER RING RACEWAY SUPER FINISH MACHINE | KWD6 | OSCILLATION UNIT | Time-based Maintenance | Mechanical | Part Change | Medium | Change bearing oscillation to PM 6 Month Cycle
Model: 6208 DDU
Check/change Stopper oscillation
Model: THAN110-04-0047
 | STOPPER | THAN110-04-0047 | เริ่มซ่อมงาน PM แล้ว รับผิดชอบโดย PAHLA SEEDANG | ผะหลา สีแดง</v>
      </c>
      <c r="AP1403" s="42" t="str">
        <f>_xlfn.TEXTJOIN("; ",TRUE,IF(COUNTA('query (10)'!A1403:AK1403)&lt;=6,"NEAR_EMPTY_ROW",""),IF($K1403="","MISSING_STATUS",""),IF(AND($K1403="เสร็จสิ้น",$Z1403=""),"DONE_NO_ACTUAL_DATE",""),IF(AND($I1403="Condition-based Maintenance",$AH1403=""),"CBM_NO_MEASUREMENT",""),IF(OR($X1403="",$X1403=0),"INVALID_PERIOD",""),IF(AND($AA1403&lt;&gt;"",$AB1403&lt;&gt;"",$AB1403&lt;$AA1403),"DATE_SEQUENCE_ERROR",""),IF(AND($AB1403&lt;&gt;"",$AB1403&gt;DATE(2030,12,31)),"DATE_OUTLIER",""),IF($C1403="","MISSING_QRCODE",""),IF($J1403="UNKNOWN","UNKNOWN_PM_TYPE",""),IF($L1403="UNKNOWN","UNKNOWN_STATUS",""))</f>
        <v/>
      </c>
      <c r="AQ1403" s="42" t="str">
        <f t="shared" si="109"/>
        <v>NO</v>
      </c>
    </row>
    <row r="1404" spans="1:43" x14ac:dyDescent="0.3">
      <c r="A1404" s="38">
        <f>IF('query (10)'!A1404="","",'query (10)'!A1404)</f>
        <v>1596</v>
      </c>
      <c r="B1404" s="38">
        <f>IF('query (10)'!B1404="","",'query (10)'!B1404)</f>
        <v>18945</v>
      </c>
      <c r="C1404" s="38" t="str">
        <f>TRIM(UPPER('query (10)'!M1404))</f>
        <v>GR-693</v>
      </c>
      <c r="D1404" s="38" t="str">
        <f>TRIM(UPPER(IFERROR(_xlfn.TEXTBEFORE('query (10)'!L1404,"("),'query (10)'!L1404)))</f>
        <v>INNER RING RACEWAY AND RIB SUPER FINISH MACHINE</v>
      </c>
      <c r="E1404" s="38" t="str">
        <f>IFERROR(TRIM(UPPER(_xlfn.TEXTBEFORE(_xlfn.TEXTAFTER('query (10)'!L1404,"("),")"))),"")</f>
        <v/>
      </c>
      <c r="F1404" s="38" t="str">
        <f>TRIM('query (10)'!K1404)</f>
        <v>KWD6</v>
      </c>
      <c r="G1404" s="38" t="str">
        <f>IF('query (10)'!J1404="","",'query (10)'!J1404)</f>
        <v>Oscillation unit</v>
      </c>
      <c r="H1404" s="38" t="str">
        <f>TRIM(UPPER('query (10)'!J1404))</f>
        <v>OSCILLATION UNIT</v>
      </c>
      <c r="I1404" s="38" t="str">
        <f>IF('query (10)'!F1404="","",'query (10)'!F1404)</f>
        <v>Time-based Maintenance</v>
      </c>
      <c r="J1404" s="38" t="str">
        <f>IF('query (10)'!F1404="","",IFERROR(INDEX(Cleaning_Rules!$B$14:$B$17,MATCH(TRIM('query (10)'!F1404),Cleaning_Rules!$A$14:$A$17,0)),"UNKNOWN"))</f>
        <v>TBM</v>
      </c>
      <c r="K1404" s="38" t="str">
        <f>IF('query (10)'!G1404="","",'query (10)'!G1404)</f>
        <v>เสร็จสิ้น</v>
      </c>
      <c r="L1404" s="38" t="str">
        <f>IF('query (10)'!G1404="","MISSING",IFERROR(INDEX(Cleaning_Rules!$B$5:$B$10,MATCH(TRIM('query (10)'!G1404),Cleaning_Rules!$A$5:$A$10,0)),"UNKNOWN"))</f>
        <v>COMPLETED</v>
      </c>
      <c r="M1404" s="38" t="str">
        <f>IF('query (10)'!I1404="","",'query (10)'!I1404)</f>
        <v>Mechanical</v>
      </c>
      <c r="N1404" s="38" t="str">
        <f>IF('query (10)'!O1404="","",'query (10)'!O1404)</f>
        <v>Part Change</v>
      </c>
      <c r="O1404" s="38" t="str">
        <f>IF('query (10)'!P1404="","",'query (10)'!P1404)</f>
        <v>Medium</v>
      </c>
      <c r="P1404" s="38" t="str">
        <f>IF('query (10)'!N1404="","",'query (10)'!N1404)</f>
        <v xml:space="preserve">Change bearing oscillation to PM 12 Month Cycle
Model: 6208 DDU
Check/change Stopper oscillation
Model: THAN110-04-0047
</v>
      </c>
      <c r="Q1404" s="38" t="str">
        <f>TRIM('query (10)'!N1404)</f>
        <v xml:space="preserve">Change bearing oscillation to PM 12 Month Cycle
Model: 6208 DDU
Check/change Stopper oscillation
Model: THAN110-04-0047
</v>
      </c>
      <c r="R1404" s="38" t="str">
        <f>TRIM(UPPER('query (10)'!R1404))</f>
        <v>STOPPER</v>
      </c>
      <c r="S1404" s="38" t="str">
        <f>TRIM(UPPER('query (10)'!S1404))</f>
        <v>THAN110-04-0047</v>
      </c>
      <c r="T1404" s="38" t="str">
        <f>IF('query (10)'!Q1404="","",TRIM(UPPER('query (10)'!Q1404)))</f>
        <v/>
      </c>
      <c r="U1404" s="38" t="str">
        <f>IF('query (10)'!T1404="","",'query (10)'!T1404)</f>
        <v/>
      </c>
      <c r="V1404" s="39" t="str">
        <f>IF('query (10)'!T1404="","",IFERROR(VALUE('query (10)'!T1404),""))</f>
        <v/>
      </c>
      <c r="W1404" s="40">
        <f>IF('query (10)'!U1404="","",'query (10)'!U1404)</f>
        <v>0</v>
      </c>
      <c r="X1404" s="39">
        <f>IF('query (10)'!V1404="","",'query (10)'!V1404)</f>
        <v>360</v>
      </c>
      <c r="Y1404" s="41">
        <f>IF('query (10)'!W1404="","",'query (10)'!W1404)</f>
        <v>46087</v>
      </c>
      <c r="Z1404" s="41">
        <f>IF('query (10)'!X1404="","",'query (10)'!X1404)</f>
        <v>46095</v>
      </c>
      <c r="AA1404" s="41">
        <f>IF('query (10)'!Y1404="","",'query (10)'!Y1404)</f>
        <v>46095</v>
      </c>
      <c r="AB1404" s="41">
        <f>IF('query (10)'!Z1404="","",'query (10)'!Z1404)</f>
        <v>46455</v>
      </c>
      <c r="AC1404" s="38" t="str">
        <f>IF(OR('query (10)'!AA1404="",COUNTIF(Cleaning_Rules!$A$21:$A$26,TRIM('query (10)'!AA1404))&gt;0),"",TRIM('query (10)'!AA1404))</f>
        <v/>
      </c>
      <c r="AD1404" s="38" t="str">
        <f>IF('query (10)'!AB1404="","",TRIM(IFERROR(_xlfn.TEXTBEFORE('query (10)'!AB1404,"("),'query (10)'!AB1404)))</f>
        <v>เริ่มซ่อมงาน PM แล้ว รับผิดชอบโดย CHETSADA PHIWBANG</v>
      </c>
      <c r="AE1404" s="38" t="str">
        <f>IFERROR(LOWER(TRIM(_xlfn.TEXTBEFORE(_xlfn.TEXTAFTER('query (10)'!AB1404,"("),")"))),"")</f>
        <v>chetsada@nsk.com</v>
      </c>
      <c r="AF1404" s="38" t="str">
        <f>IF('query (10)'!AD1404="","",TRIM('query (10)'!AD1404))</f>
        <v>คุณานนต์ ปารวัณวงศ์</v>
      </c>
      <c r="AG1404" s="38" t="str">
        <f>IF('query (10)'!AE1404="","",TRIM('query (10)'!AE1404))</f>
        <v>เจษฎา ผิวบาง</v>
      </c>
      <c r="AH1404" s="38" t="str">
        <f>IF('query (10)'!AF1404="","",IFERROR(VALUE('query (10)'!AF1404),""))</f>
        <v/>
      </c>
      <c r="AI1404" s="38" t="str">
        <f>IF('query (10)'!AG1404="","",TRIM('query (10)'!AG1404))</f>
        <v/>
      </c>
      <c r="AJ1404" s="38" t="str">
        <f>IF('query (10)'!AH1404="","",IFERROR(VALUE('query (10)'!AH1404),""))</f>
        <v/>
      </c>
      <c r="AK1404" s="38" t="str">
        <f>IF('query (10)'!AI1404="","",TRIM('query (10)'!AI1404))</f>
        <v/>
      </c>
      <c r="AL1404" s="42">
        <f t="shared" si="105"/>
        <v>2026</v>
      </c>
      <c r="AM1404" s="42" t="str">
        <f t="shared" si="106"/>
        <v>2026-03</v>
      </c>
      <c r="AN1404" s="42" t="str">
        <f t="shared" ca="1" si="107"/>
        <v/>
      </c>
      <c r="AO1404" s="42" t="str">
        <f t="shared" si="108"/>
        <v>GR-693 | INNER RING RACEWAY AND RIB SUPER FINISH MACHINE | KWD6 | OSCILLATION UNIT | Time-based Maintenance | Mechanical | Part Change | Medium | Change bearing oscillation to PM 12 Month Cycle
Model: 6208 DDU
Check/change Stopper oscillation
Model: THAN110-04-0047
 | STOPPER | THAN110-04-0047 | เริ่มซ่อมงาน PM แล้ว รับผิดชอบโดย CHETSADA PHIWBANG | เจษฎา ผิวบาง</v>
      </c>
      <c r="AP1404" s="42" t="str">
        <f>_xlfn.TEXTJOIN("; ",TRUE,IF(COUNTA('query (10)'!A1404:AK1404)&lt;=6,"NEAR_EMPTY_ROW",""),IF($K1404="","MISSING_STATUS",""),IF(AND($K1404="เสร็จสิ้น",$Z1404=""),"DONE_NO_ACTUAL_DATE",""),IF(AND($I1404="Condition-based Maintenance",$AH1404=""),"CBM_NO_MEASUREMENT",""),IF(OR($X1404="",$X1404=0),"INVALID_PERIOD",""),IF(AND($AA1404&lt;&gt;"",$AB1404&lt;&gt;"",$AB1404&lt;$AA1404),"DATE_SEQUENCE_ERROR",""),IF(AND($AB1404&lt;&gt;"",$AB1404&gt;DATE(2030,12,31)),"DATE_OUTLIER",""),IF($C1404="","MISSING_QRCODE",""),IF($J1404="UNKNOWN","UNKNOWN_PM_TYPE",""),IF($L1404="UNKNOWN","UNKNOWN_STATUS",""))</f>
        <v/>
      </c>
      <c r="AQ1404" s="42" t="str">
        <f t="shared" si="109"/>
        <v>NO</v>
      </c>
    </row>
    <row r="1405" spans="1:43" x14ac:dyDescent="0.3">
      <c r="A1405" s="38">
        <f>IF('query (10)'!A1405="","",'query (10)'!A1405)</f>
        <v>1597</v>
      </c>
      <c r="B1405" s="38" t="str">
        <f>IF('query (10)'!B1405="","",'query (10)'!B1405)</f>
        <v/>
      </c>
      <c r="C1405" s="38" t="str">
        <f>TRIM(UPPER('query (10)'!M1405))</f>
        <v>GR-830</v>
      </c>
      <c r="D1405" s="38" t="str">
        <f>TRIM(UPPER(IFERROR(_xlfn.TEXTBEFORE('query (10)'!L1405,"("),'query (10)'!L1405)))</f>
        <v>INNER RING RACEWAY AND RIB SUPER FINISH MACHINE</v>
      </c>
      <c r="E1405" s="38" t="str">
        <f>IFERROR(TRIM(UPPER(_xlfn.TEXTBEFORE(_xlfn.TEXTAFTER('query (10)'!L1405,"("),")"))),"")</f>
        <v/>
      </c>
      <c r="F1405" s="38" t="str">
        <f>TRIM('query (10)'!K1405)</f>
        <v>KWD7</v>
      </c>
      <c r="G1405" s="38" t="str">
        <f>IF('query (10)'!J1405="","",'query (10)'!J1405)</f>
        <v>Oscillation unit</v>
      </c>
      <c r="H1405" s="38" t="str">
        <f>TRIM(UPPER('query (10)'!J1405))</f>
        <v>OSCILLATION UNIT</v>
      </c>
      <c r="I1405" s="38" t="str">
        <f>IF('query (10)'!F1405="","",'query (10)'!F1405)</f>
        <v>Time-based Maintenance</v>
      </c>
      <c r="J1405" s="38" t="str">
        <f>IF('query (10)'!F1405="","",IFERROR(INDEX(Cleaning_Rules!$B$14:$B$17,MATCH(TRIM('query (10)'!F1405),Cleaning_Rules!$A$14:$A$17,0)),"UNKNOWN"))</f>
        <v>TBM</v>
      </c>
      <c r="K1405" s="38" t="str">
        <f>IF('query (10)'!G1405="","",'query (10)'!G1405)</f>
        <v>เสร็จสิ้น</v>
      </c>
      <c r="L1405" s="38" t="str">
        <f>IF('query (10)'!G1405="","MISSING",IFERROR(INDEX(Cleaning_Rules!$B$5:$B$10,MATCH(TRIM('query (10)'!G1405),Cleaning_Rules!$A$5:$A$10,0)),"UNKNOWN"))</f>
        <v>COMPLETED</v>
      </c>
      <c r="M1405" s="38" t="str">
        <f>IF('query (10)'!I1405="","",'query (10)'!I1405)</f>
        <v>Mechanical</v>
      </c>
      <c r="N1405" s="38" t="str">
        <f>IF('query (10)'!O1405="","",'query (10)'!O1405)</f>
        <v>Part Change</v>
      </c>
      <c r="O1405" s="38" t="str">
        <f>IF('query (10)'!P1405="","",'query (10)'!P1405)</f>
        <v>Medium</v>
      </c>
      <c r="P1405" s="38" t="str">
        <f>IF('query (10)'!N1405="","",'query (10)'!N1405)</f>
        <v xml:space="preserve">Change bearing oscillation to PM 12 Month Cycle
Model: 6208 DDU
Check/change Stopper oscillation
Model: THAN110-04-0047
</v>
      </c>
      <c r="Q1405" s="38" t="str">
        <f>TRIM('query (10)'!N1405)</f>
        <v xml:space="preserve">Change bearing oscillation to PM 12 Month Cycle
Model: 6208 DDU
Check/change Stopper oscillation
Model: THAN110-04-0047
</v>
      </c>
      <c r="R1405" s="38" t="str">
        <f>TRIM(UPPER('query (10)'!R1405))</f>
        <v>STOPPER</v>
      </c>
      <c r="S1405" s="38" t="str">
        <f>TRIM(UPPER('query (10)'!S1405))</f>
        <v>THAN110-04-0047</v>
      </c>
      <c r="T1405" s="38" t="str">
        <f>IF('query (10)'!Q1405="","",TRIM(UPPER('query (10)'!Q1405)))</f>
        <v/>
      </c>
      <c r="U1405" s="38" t="str">
        <f>IF('query (10)'!T1405="","",'query (10)'!T1405)</f>
        <v/>
      </c>
      <c r="V1405" s="39" t="str">
        <f>IF('query (10)'!T1405="","",IFERROR(VALUE('query (10)'!T1405),""))</f>
        <v/>
      </c>
      <c r="W1405" s="40">
        <f>IF('query (10)'!U1405="","",'query (10)'!U1405)</f>
        <v>0</v>
      </c>
      <c r="X1405" s="39">
        <f>IF('query (10)'!V1405="","",'query (10)'!V1405)</f>
        <v>360</v>
      </c>
      <c r="Y1405" s="41">
        <f>IF('query (10)'!W1405="","",'query (10)'!W1405)</f>
        <v>46088</v>
      </c>
      <c r="Z1405" s="41" t="str">
        <f>IF('query (10)'!X1405="","",'query (10)'!X1405)</f>
        <v/>
      </c>
      <c r="AA1405" s="41">
        <f>IF('query (10)'!Y1405="","",'query (10)'!Y1405)</f>
        <v>46088</v>
      </c>
      <c r="AB1405" s="41">
        <f>IF('query (10)'!Z1405="","",'query (10)'!Z1405)</f>
        <v>46448</v>
      </c>
      <c r="AC1405" s="38" t="str">
        <f>IF(OR('query (10)'!AA1405="",COUNTIF(Cleaning_Rules!$A$21:$A$26,TRIM('query (10)'!AA1405))&gt;0),"",TRIM('query (10)'!AA1405))</f>
        <v/>
      </c>
      <c r="AD1405" s="38" t="str">
        <f>IF('query (10)'!AB1405="","",TRIM(IFERROR(_xlfn.TEXTBEFORE('query (10)'!AB1405,"("),'query (10)'!AB1405)))</f>
        <v/>
      </c>
      <c r="AE1405" s="38" t="str">
        <f>IFERROR(LOWER(TRIM(_xlfn.TEXTBEFORE(_xlfn.TEXTAFTER('query (10)'!AB1405,"("),")"))),"")</f>
        <v/>
      </c>
      <c r="AF1405" s="38" t="str">
        <f>IF('query (10)'!AD1405="","",TRIM('query (10)'!AD1405))</f>
        <v>คุณานนต์ ปารวัณวงศ์</v>
      </c>
      <c r="AG1405" s="38" t="str">
        <f>IF('query (10)'!AE1405="","",TRIM('query (10)'!AE1405))</f>
        <v>ผะหลา สีแดง</v>
      </c>
      <c r="AH1405" s="38" t="str">
        <f>IF('query (10)'!AF1405="","",IFERROR(VALUE('query (10)'!AF1405),""))</f>
        <v/>
      </c>
      <c r="AI1405" s="38" t="str">
        <f>IF('query (10)'!AG1405="","",TRIM('query (10)'!AG1405))</f>
        <v/>
      </c>
      <c r="AJ1405" s="38" t="str">
        <f>IF('query (10)'!AH1405="","",IFERROR(VALUE('query (10)'!AH1405),""))</f>
        <v/>
      </c>
      <c r="AK1405" s="38" t="str">
        <f>IF('query (10)'!AI1405="","",TRIM('query (10)'!AI1405))</f>
        <v/>
      </c>
      <c r="AL1405" s="42">
        <f t="shared" si="105"/>
        <v>2026</v>
      </c>
      <c r="AM1405" s="42" t="str">
        <f t="shared" si="106"/>
        <v>2026-03</v>
      </c>
      <c r="AN1405" s="42" t="str">
        <f t="shared" ca="1" si="107"/>
        <v/>
      </c>
      <c r="AO1405" s="42" t="str">
        <f t="shared" si="108"/>
        <v>GR-830 | INNER RING RACEWAY AND RIB SUPER FINISH MACHINE | KWD7 | OSCILLATION UNIT | Time-based Maintenance | Mechanical | Part Change | Medium | Change bearing oscillation to PM 12 Month Cycle
Model: 6208 DDU
Check/change Stopper oscillation
Model: THAN110-04-0047
 | STOPPER | THAN110-04-0047 | ผะหลา สีแดง</v>
      </c>
      <c r="AP1405" s="42" t="str">
        <f>_xlfn.TEXTJOIN("; ",TRUE,IF(COUNTA('query (10)'!A1405:AK1405)&lt;=6,"NEAR_EMPTY_ROW",""),IF($K1405="","MISSING_STATUS",""),IF(AND($K1405="เสร็จสิ้น",$Z1405=""),"DONE_NO_ACTUAL_DATE",""),IF(AND($I1405="Condition-based Maintenance",$AH1405=""),"CBM_NO_MEASUREMENT",""),IF(OR($X1405="",$X1405=0),"INVALID_PERIOD",""),IF(AND($AA1405&lt;&gt;"",$AB1405&lt;&gt;"",$AB1405&lt;$AA1405),"DATE_SEQUENCE_ERROR",""),IF(AND($AB1405&lt;&gt;"",$AB1405&gt;DATE(2030,12,31)),"DATE_OUTLIER",""),IF($C1405="","MISSING_QRCODE",""),IF($J1405="UNKNOWN","UNKNOWN_PM_TYPE",""),IF($L1405="UNKNOWN","UNKNOWN_STATUS",""))</f>
        <v>DONE_NO_ACTUAL_DATE</v>
      </c>
      <c r="AQ1405" s="42" t="str">
        <f t="shared" si="109"/>
        <v>NO</v>
      </c>
    </row>
    <row r="1406" spans="1:43" x14ac:dyDescent="0.3">
      <c r="A1406" s="38">
        <f>IF('query (10)'!A1406="","",'query (10)'!A1406)</f>
        <v>1598</v>
      </c>
      <c r="B1406" s="38">
        <f>IF('query (10)'!B1406="","",'query (10)'!B1406)</f>
        <v>19762</v>
      </c>
      <c r="C1406" s="38" t="str">
        <f>TRIM(UPPER('query (10)'!M1406))</f>
        <v>GR-841</v>
      </c>
      <c r="D1406" s="38" t="str">
        <f>TRIM(UPPER(IFERROR(_xlfn.TEXTBEFORE('query (10)'!L1406,"("),'query (10)'!L1406)))</f>
        <v>OUTER RING RACEWAY SUPER FINISH MACHINE</v>
      </c>
      <c r="E1406" s="38" t="str">
        <f>IFERROR(TRIM(UPPER(_xlfn.TEXTBEFORE(_xlfn.TEXTAFTER('query (10)'!L1406,"("),")"))),"")</f>
        <v/>
      </c>
      <c r="F1406" s="38" t="str">
        <f>TRIM('query (10)'!K1406)</f>
        <v>KWD7</v>
      </c>
      <c r="G1406" s="38" t="str">
        <f>IF('query (10)'!J1406="","",'query (10)'!J1406)</f>
        <v>Oscillation unit</v>
      </c>
      <c r="H1406" s="38" t="str">
        <f>TRIM(UPPER('query (10)'!J1406))</f>
        <v>OSCILLATION UNIT</v>
      </c>
      <c r="I1406" s="38" t="str">
        <f>IF('query (10)'!F1406="","",'query (10)'!F1406)</f>
        <v>Time-based Maintenance</v>
      </c>
      <c r="J1406" s="38" t="str">
        <f>IF('query (10)'!F1406="","",IFERROR(INDEX(Cleaning_Rules!$B$14:$B$17,MATCH(TRIM('query (10)'!F1406),Cleaning_Rules!$A$14:$A$17,0)),"UNKNOWN"))</f>
        <v>TBM</v>
      </c>
      <c r="K1406" s="38" t="str">
        <f>IF('query (10)'!G1406="","",'query (10)'!G1406)</f>
        <v>เสร็จสิ้น</v>
      </c>
      <c r="L1406" s="38" t="str">
        <f>IF('query (10)'!G1406="","MISSING",IFERROR(INDEX(Cleaning_Rules!$B$5:$B$10,MATCH(TRIM('query (10)'!G1406),Cleaning_Rules!$A$5:$A$10,0)),"UNKNOWN"))</f>
        <v>COMPLETED</v>
      </c>
      <c r="M1406" s="38" t="str">
        <f>IF('query (10)'!I1406="","",'query (10)'!I1406)</f>
        <v>Mechanical</v>
      </c>
      <c r="N1406" s="38" t="str">
        <f>IF('query (10)'!O1406="","",'query (10)'!O1406)</f>
        <v>Part Change</v>
      </c>
      <c r="O1406" s="38" t="str">
        <f>IF('query (10)'!P1406="","",'query (10)'!P1406)</f>
        <v>Medium</v>
      </c>
      <c r="P1406" s="38" t="str">
        <f>IF('query (10)'!N1406="","",'query (10)'!N1406)</f>
        <v xml:space="preserve">Change bearing oscillation to PM 6 Month Cycle
Model: 6208 DDU
Check/change Stopper oscillation
Model: THAN110-04-0047
</v>
      </c>
      <c r="Q1406" s="38" t="str">
        <f>TRIM('query (10)'!N1406)</f>
        <v xml:space="preserve">Change bearing oscillation to PM 6 Month Cycle
Model: 6208 DDU
Check/change Stopper oscillation
Model: THAN110-04-0047
</v>
      </c>
      <c r="R1406" s="38" t="str">
        <f>TRIM(UPPER('query (10)'!R1406))</f>
        <v>STOPPER</v>
      </c>
      <c r="S1406" s="38" t="str">
        <f>TRIM(UPPER('query (10)'!S1406))</f>
        <v>THAN110-04-0047</v>
      </c>
      <c r="T1406" s="38" t="str">
        <f>IF('query (10)'!Q1406="","",TRIM(UPPER('query (10)'!Q1406)))</f>
        <v/>
      </c>
      <c r="U1406" s="38" t="str">
        <f>IF('query (10)'!T1406="","",'query (10)'!T1406)</f>
        <v/>
      </c>
      <c r="V1406" s="39" t="str">
        <f>IF('query (10)'!T1406="","",IFERROR(VALUE('query (10)'!T1406),""))</f>
        <v/>
      </c>
      <c r="W1406" s="40">
        <f>IF('query (10)'!U1406="","",'query (10)'!U1406)</f>
        <v>0</v>
      </c>
      <c r="X1406" s="39">
        <f>IF('query (10)'!V1406="","",'query (10)'!V1406)</f>
        <v>180</v>
      </c>
      <c r="Y1406" s="41">
        <f>IF('query (10)'!W1406="","",'query (10)'!W1406)</f>
        <v>46088</v>
      </c>
      <c r="Z1406" s="41">
        <f>IF('query (10)'!X1406="","",'query (10)'!X1406)</f>
        <v>46116</v>
      </c>
      <c r="AA1406" s="41">
        <f>IF('query (10)'!Y1406="","",'query (10)'!Y1406)</f>
        <v>46116</v>
      </c>
      <c r="AB1406" s="41">
        <f>IF('query (10)'!Z1406="","",'query (10)'!Z1406)</f>
        <v>46296</v>
      </c>
      <c r="AC1406" s="38" t="str">
        <f>IF(OR('query (10)'!AA1406="",COUNTIF(Cleaning_Rules!$A$21:$A$26,TRIM('query (10)'!AA1406))&gt;0),"",TRIM('query (10)'!AA1406))</f>
        <v/>
      </c>
      <c r="AD1406" s="38" t="str">
        <f>IF('query (10)'!AB1406="","",TRIM(IFERROR(_xlfn.TEXTBEFORE('query (10)'!AB1406,"("),'query (10)'!AB1406)))</f>
        <v>เริ่มซ่อมงาน PM แล้ว รับผิดชอบโดย PUCHIT KULSEREE</v>
      </c>
      <c r="AE1406" s="38" t="str">
        <f>IFERROR(LOWER(TRIM(_xlfn.TEXTBEFORE(_xlfn.TEXTAFTER('query (10)'!AB1406,"("),")"))),"")</f>
        <v>puchit@nsk.com</v>
      </c>
      <c r="AF1406" s="38" t="str">
        <f>IF('query (10)'!AD1406="","",TRIM('query (10)'!AD1406))</f>
        <v>คุณานนต์ ปารวัณวงศ์</v>
      </c>
      <c r="AG1406" s="38" t="str">
        <f>IF('query (10)'!AE1406="","",TRIM('query (10)'!AE1406))</f>
        <v>ภูชิต กุลเสรี</v>
      </c>
      <c r="AH1406" s="38" t="str">
        <f>IF('query (10)'!AF1406="","",IFERROR(VALUE('query (10)'!AF1406),""))</f>
        <v/>
      </c>
      <c r="AI1406" s="38" t="str">
        <f>IF('query (10)'!AG1406="","",TRIM('query (10)'!AG1406))</f>
        <v/>
      </c>
      <c r="AJ1406" s="38" t="str">
        <f>IF('query (10)'!AH1406="","",IFERROR(VALUE('query (10)'!AH1406),""))</f>
        <v/>
      </c>
      <c r="AK1406" s="38" t="str">
        <f>IF('query (10)'!AI1406="","",TRIM('query (10)'!AI1406))</f>
        <v/>
      </c>
      <c r="AL1406" s="42">
        <f t="shared" si="105"/>
        <v>2026</v>
      </c>
      <c r="AM1406" s="42" t="str">
        <f t="shared" si="106"/>
        <v>2026-03</v>
      </c>
      <c r="AN1406" s="42" t="str">
        <f t="shared" ca="1" si="107"/>
        <v/>
      </c>
      <c r="AO1406" s="42" t="str">
        <f t="shared" si="108"/>
        <v>GR-841 | OUTER RING RACEWAY SUPER FINISH MACHINE | KWD7 | OSCILLATION UNIT | Time-based Maintenance | Mechanical | Part Change | Medium | Change bearing oscillation to PM 6 Month Cycle
Model: 6208 DDU
Check/change Stopper oscillation
Model: THAN110-04-0047
 | STOPPER | THAN110-04-0047 | เริ่มซ่อมงาน PM แล้ว รับผิดชอบโดย PUCHIT KULSEREE | ภูชิต กุลเสรี</v>
      </c>
      <c r="AP1406" s="42" t="str">
        <f>_xlfn.TEXTJOIN("; ",TRUE,IF(COUNTA('query (10)'!A1406:AK1406)&lt;=6,"NEAR_EMPTY_ROW",""),IF($K1406="","MISSING_STATUS",""),IF(AND($K1406="เสร็จสิ้น",$Z1406=""),"DONE_NO_ACTUAL_DATE",""),IF(AND($I1406="Condition-based Maintenance",$AH1406=""),"CBM_NO_MEASUREMENT",""),IF(OR($X1406="",$X1406=0),"INVALID_PERIOD",""),IF(AND($AA1406&lt;&gt;"",$AB1406&lt;&gt;"",$AB1406&lt;$AA1406),"DATE_SEQUENCE_ERROR",""),IF(AND($AB1406&lt;&gt;"",$AB1406&gt;DATE(2030,12,31)),"DATE_OUTLIER",""),IF($C1406="","MISSING_QRCODE",""),IF($J1406="UNKNOWN","UNKNOWN_PM_TYPE",""),IF($L1406="UNKNOWN","UNKNOWN_STATUS",""))</f>
        <v/>
      </c>
      <c r="AQ1406" s="42" t="str">
        <f t="shared" si="109"/>
        <v>NO</v>
      </c>
    </row>
    <row r="1407" spans="1:43" x14ac:dyDescent="0.3">
      <c r="A1407" s="38">
        <f>IF('query (10)'!A1407="","",'query (10)'!A1407)</f>
        <v>1599</v>
      </c>
      <c r="B1407" s="38" t="str">
        <f>IF('query (10)'!B1407="","",'query (10)'!B1407)</f>
        <v/>
      </c>
      <c r="C1407" s="38" t="str">
        <f>TRIM(UPPER('query (10)'!M1407))</f>
        <v>GR-131</v>
      </c>
      <c r="D1407" s="38" t="str">
        <f>TRIM(UPPER(IFERROR(_xlfn.TEXTBEFORE('query (10)'!L1407,"("),'query (10)'!L1407)))</f>
        <v>OUTER RING RACEWAY SUPER FINISH M/C</v>
      </c>
      <c r="E1407" s="38" t="str">
        <f>IFERROR(TRIM(UPPER(_xlfn.TEXTBEFORE(_xlfn.TEXTAFTER('query (10)'!L1407,"("),")"))),"")</f>
        <v/>
      </c>
      <c r="F1407" s="38" t="str">
        <f>TRIM('query (10)'!K1407)</f>
        <v>MCB1</v>
      </c>
      <c r="G1407" s="38" t="str">
        <f>IF('query (10)'!J1407="","",'query (10)'!J1407)</f>
        <v>Work head</v>
      </c>
      <c r="H1407" s="38" t="str">
        <f>TRIM(UPPER('query (10)'!J1407))</f>
        <v>WORK HEAD</v>
      </c>
      <c r="I1407" s="38" t="str">
        <f>IF('query (10)'!F1407="","",'query (10)'!F1407)</f>
        <v>Time-based Maintenance</v>
      </c>
      <c r="J1407" s="38" t="str">
        <f>IF('query (10)'!F1407="","",IFERROR(INDEX(Cleaning_Rules!$B$14:$B$17,MATCH(TRIM('query (10)'!F1407),Cleaning_Rules!$A$14:$A$17,0)),"UNKNOWN"))</f>
        <v>TBM</v>
      </c>
      <c r="K1407" s="38" t="str">
        <f>IF('query (10)'!G1407="","",'query (10)'!G1407)</f>
        <v>แผนใหม่</v>
      </c>
      <c r="L1407" s="38" t="str">
        <f>IF('query (10)'!G1407="","MISSING",IFERROR(INDEX(Cleaning_Rules!$B$5:$B$10,MATCH(TRIM('query (10)'!G1407),Cleaning_Rules!$A$5:$A$10,0)),"UNKNOWN"))</f>
        <v>NEW_PLAN</v>
      </c>
      <c r="M1407" s="38" t="str">
        <f>IF('query (10)'!I1407="","",'query (10)'!I1407)</f>
        <v>Mechanical</v>
      </c>
      <c r="N1407" s="38" t="str">
        <f>IF('query (10)'!O1407="","",'query (10)'!O1407)</f>
        <v>Part Change</v>
      </c>
      <c r="O1407" s="38" t="str">
        <f>IF('query (10)'!P1407="","",'query (10)'!P1407)</f>
        <v>Medium</v>
      </c>
      <c r="P1407" s="38" t="str">
        <f>IF('query (10)'!N1407="","",'query (10)'!N1407)</f>
        <v>Repair spindle work head No.1 to cycle pm 3Y.
-bearing 7207ATD-P5
-FUN05SC</v>
      </c>
      <c r="Q1407" s="38" t="str">
        <f>TRIM('query (10)'!N1407)</f>
        <v>Repair spindle work head No.1 to cycle pm 3Y.
-bearing 7207ATD-P5
-FUN05SC</v>
      </c>
      <c r="R1407" s="38" t="str">
        <f>TRIM(UPPER('query (10)'!R1407))</f>
        <v>BEARING</v>
      </c>
      <c r="S1407" s="38" t="str">
        <f>TRIM(UPPER('query (10)'!S1407))</f>
        <v>7207ATYNDULP5</v>
      </c>
      <c r="T1407" s="38" t="str">
        <f>IF('query (10)'!Q1407="","",TRIM(UPPER('query (10)'!Q1407)))</f>
        <v/>
      </c>
      <c r="U1407" s="38" t="str">
        <f>IF('query (10)'!T1407="","",'query (10)'!T1407)</f>
        <v/>
      </c>
      <c r="V1407" s="39" t="str">
        <f>IF('query (10)'!T1407="","",IFERROR(VALUE('query (10)'!T1407),""))</f>
        <v/>
      </c>
      <c r="W1407" s="40">
        <f>IF('query (10)'!U1407="","",'query (10)'!U1407)</f>
        <v>0</v>
      </c>
      <c r="X1407" s="39">
        <f>IF('query (10)'!V1407="","",'query (10)'!V1407)</f>
        <v>1080</v>
      </c>
      <c r="Y1407" s="41">
        <f>IF('query (10)'!W1407="","",'query (10)'!W1407)</f>
        <v>46350</v>
      </c>
      <c r="Z1407" s="41" t="str">
        <f>IF('query (10)'!X1407="","",'query (10)'!X1407)</f>
        <v/>
      </c>
      <c r="AA1407" s="41">
        <f>IF('query (10)'!Y1407="","",'query (10)'!Y1407)</f>
        <v>46351</v>
      </c>
      <c r="AB1407" s="41">
        <f>IF('query (10)'!Z1407="","",'query (10)'!Z1407)</f>
        <v>47431</v>
      </c>
      <c r="AC1407" s="38" t="str">
        <f>IF(OR('query (10)'!AA1407="",COUNTIF(Cleaning_Rules!$A$21:$A$26,TRIM('query (10)'!AA1407))&gt;0),"",TRIM('query (10)'!AA1407))</f>
        <v/>
      </c>
      <c r="AD1407" s="38" t="str">
        <f>IF('query (10)'!AB1407="","",TRIM(IFERROR(_xlfn.TEXTBEFORE('query (10)'!AB1407,"("),'query (10)'!AB1407)))</f>
        <v/>
      </c>
      <c r="AE1407" s="38" t="str">
        <f>IFERROR(LOWER(TRIM(_xlfn.TEXTBEFORE(_xlfn.TEXTAFTER('query (10)'!AB1407,"("),")"))),"")</f>
        <v/>
      </c>
      <c r="AF1407" s="38" t="str">
        <f>IF('query (10)'!AD1407="","",TRIM('query (10)'!AD1407))</f>
        <v>เจษฎา ผิวบาง</v>
      </c>
      <c r="AG1407" s="38" t="str">
        <f>IF('query (10)'!AE1407="","",TRIM('query (10)'!AE1407))</f>
        <v>เจษฎา ผิวบาง</v>
      </c>
      <c r="AH1407" s="38" t="str">
        <f>IF('query (10)'!AF1407="","",IFERROR(VALUE('query (10)'!AF1407),""))</f>
        <v/>
      </c>
      <c r="AI1407" s="38" t="str">
        <f>IF('query (10)'!AG1407="","",TRIM('query (10)'!AG1407))</f>
        <v/>
      </c>
      <c r="AJ1407" s="38" t="str">
        <f>IF('query (10)'!AH1407="","",IFERROR(VALUE('query (10)'!AH1407),""))</f>
        <v/>
      </c>
      <c r="AK1407" s="38" t="str">
        <f>IF('query (10)'!AI1407="","",TRIM('query (10)'!AI1407))</f>
        <v/>
      </c>
      <c r="AL1407" s="42">
        <f t="shared" si="105"/>
        <v>2026</v>
      </c>
      <c r="AM1407" s="42" t="str">
        <f t="shared" si="106"/>
        <v>2026-11</v>
      </c>
      <c r="AN1407" s="42" t="str">
        <f t="shared" ca="1" si="107"/>
        <v>ON_SCHEDULE</v>
      </c>
      <c r="AO1407" s="42" t="str">
        <f t="shared" si="108"/>
        <v>GR-131 | OUTER RING RACEWAY SUPER FINISH M/C | MCB1 | WORK HEAD | Time-based Maintenance | Mechanical | Part Change | Medium | Repair spindle work head No.1 to cycle pm 3Y.
-bearing 7207ATD-P5
-FUN05SC | BEARING | 7207ATYNDULP5 | เจษฎา ผิวบาง</v>
      </c>
      <c r="AP1407" s="42" t="str">
        <f>_xlfn.TEXTJOIN("; ",TRUE,IF(COUNTA('query (10)'!A1407:AK1407)&lt;=6,"NEAR_EMPTY_ROW",""),IF($K1407="","MISSING_STATUS",""),IF(AND($K1407="เสร็จสิ้น",$Z1407=""),"DONE_NO_ACTUAL_DATE",""),IF(AND($I1407="Condition-based Maintenance",$AH1407=""),"CBM_NO_MEASUREMENT",""),IF(OR($X1407="",$X1407=0),"INVALID_PERIOD",""),IF(AND($AA1407&lt;&gt;"",$AB1407&lt;&gt;"",$AB1407&lt;$AA1407),"DATE_SEQUENCE_ERROR",""),IF(AND($AB1407&lt;&gt;"",$AB1407&gt;DATE(2030,12,31)),"DATE_OUTLIER",""),IF($C1407="","MISSING_QRCODE",""),IF($J1407="UNKNOWN","UNKNOWN_PM_TYPE",""),IF($L1407="UNKNOWN","UNKNOWN_STATUS",""))</f>
        <v/>
      </c>
      <c r="AQ1407" s="42" t="str">
        <f t="shared" si="109"/>
        <v>NO</v>
      </c>
    </row>
    <row r="1408" spans="1:43" x14ac:dyDescent="0.3">
      <c r="A1408" s="38">
        <f>IF('query (10)'!A1408="","",'query (10)'!A1408)</f>
        <v>1600</v>
      </c>
      <c r="B1408" s="38" t="str">
        <f>IF('query (10)'!B1408="","",'query (10)'!B1408)</f>
        <v/>
      </c>
      <c r="C1408" s="38" t="str">
        <f>TRIM(UPPER('query (10)'!M1408))</f>
        <v>GR-125</v>
      </c>
      <c r="D1408" s="38" t="str">
        <f>TRIM(UPPER(IFERROR(_xlfn.TEXTBEFORE('query (10)'!L1408,"("),'query (10)'!L1408)))</f>
        <v>INNER RING RACEWAY SUPER FINISH M/C</v>
      </c>
      <c r="E1408" s="38" t="str">
        <f>IFERROR(TRIM(UPPER(_xlfn.TEXTBEFORE(_xlfn.TEXTAFTER('query (10)'!L1408,"("),")"))),"")</f>
        <v/>
      </c>
      <c r="F1408" s="38" t="str">
        <f>TRIM('query (10)'!K1408)</f>
        <v>MCB1</v>
      </c>
      <c r="G1408" s="38" t="str">
        <f>IF('query (10)'!J1408="","",'query (10)'!J1408)</f>
        <v>Work head</v>
      </c>
      <c r="H1408" s="38" t="str">
        <f>TRIM(UPPER('query (10)'!J1408))</f>
        <v>WORK HEAD</v>
      </c>
      <c r="I1408" s="38" t="str">
        <f>IF('query (10)'!F1408="","",'query (10)'!F1408)</f>
        <v>Time-based Maintenance</v>
      </c>
      <c r="J1408" s="38" t="str">
        <f>IF('query (10)'!F1408="","",IFERROR(INDEX(Cleaning_Rules!$B$14:$B$17,MATCH(TRIM('query (10)'!F1408),Cleaning_Rules!$A$14:$A$17,0)),"UNKNOWN"))</f>
        <v>TBM</v>
      </c>
      <c r="K1408" s="38" t="str">
        <f>IF('query (10)'!G1408="","",'query (10)'!G1408)</f>
        <v>แผนใหม่</v>
      </c>
      <c r="L1408" s="38" t="str">
        <f>IF('query (10)'!G1408="","MISSING",IFERROR(INDEX(Cleaning_Rules!$B$5:$B$10,MATCH(TRIM('query (10)'!G1408),Cleaning_Rules!$A$5:$A$10,0)),"UNKNOWN"))</f>
        <v>NEW_PLAN</v>
      </c>
      <c r="M1408" s="38" t="str">
        <f>IF('query (10)'!I1408="","",'query (10)'!I1408)</f>
        <v>Mechanical</v>
      </c>
      <c r="N1408" s="38" t="str">
        <f>IF('query (10)'!O1408="","",'query (10)'!O1408)</f>
        <v>Part Change</v>
      </c>
      <c r="O1408" s="38" t="str">
        <f>IF('query (10)'!P1408="","",'query (10)'!P1408)</f>
        <v>Medium</v>
      </c>
      <c r="P1408" s="38" t="str">
        <f>IF('query (10)'!N1408="","",'query (10)'!N1408)</f>
        <v>Repair spindle work head No.1 to cycle pm 3Y.
-bearing 7207ATD-P5
-FUN05SC</v>
      </c>
      <c r="Q1408" s="38" t="str">
        <f>TRIM('query (10)'!N1408)</f>
        <v>Repair spindle work head No.1 to cycle pm 3Y.
-bearing 7207ATD-P5
-FUN05SC</v>
      </c>
      <c r="R1408" s="38" t="str">
        <f>TRIM(UPPER('query (10)'!R1408))</f>
        <v>BEARING</v>
      </c>
      <c r="S1408" s="38" t="str">
        <f>TRIM(UPPER('query (10)'!S1408))</f>
        <v>7207ATYNDULP5</v>
      </c>
      <c r="T1408" s="38" t="str">
        <f>IF('query (10)'!Q1408="","",TRIM(UPPER('query (10)'!Q1408)))</f>
        <v/>
      </c>
      <c r="U1408" s="38" t="str">
        <f>IF('query (10)'!T1408="","",'query (10)'!T1408)</f>
        <v/>
      </c>
      <c r="V1408" s="39" t="str">
        <f>IF('query (10)'!T1408="","",IFERROR(VALUE('query (10)'!T1408),""))</f>
        <v/>
      </c>
      <c r="W1408" s="40">
        <f>IF('query (10)'!U1408="","",'query (10)'!U1408)</f>
        <v>0</v>
      </c>
      <c r="X1408" s="39">
        <f>IF('query (10)'!V1408="","",'query (10)'!V1408)</f>
        <v>1080</v>
      </c>
      <c r="Y1408" s="41">
        <f>IF('query (10)'!W1408="","",'query (10)'!W1408)</f>
        <v>46350</v>
      </c>
      <c r="Z1408" s="41" t="str">
        <f>IF('query (10)'!X1408="","",'query (10)'!X1408)</f>
        <v/>
      </c>
      <c r="AA1408" s="41">
        <f>IF('query (10)'!Y1408="","",'query (10)'!Y1408)</f>
        <v>46351</v>
      </c>
      <c r="AB1408" s="41">
        <f>IF('query (10)'!Z1408="","",'query (10)'!Z1408)</f>
        <v>47431</v>
      </c>
      <c r="AC1408" s="38" t="str">
        <f>IF(OR('query (10)'!AA1408="",COUNTIF(Cleaning_Rules!$A$21:$A$26,TRIM('query (10)'!AA1408))&gt;0),"",TRIM('query (10)'!AA1408))</f>
        <v/>
      </c>
      <c r="AD1408" s="38" t="str">
        <f>IF('query (10)'!AB1408="","",TRIM(IFERROR(_xlfn.TEXTBEFORE('query (10)'!AB1408,"("),'query (10)'!AB1408)))</f>
        <v/>
      </c>
      <c r="AE1408" s="38" t="str">
        <f>IFERROR(LOWER(TRIM(_xlfn.TEXTBEFORE(_xlfn.TEXTAFTER('query (10)'!AB1408,"("),")"))),"")</f>
        <v/>
      </c>
      <c r="AF1408" s="38" t="str">
        <f>IF('query (10)'!AD1408="","",TRIM('query (10)'!AD1408))</f>
        <v>เจษฎา ผิวบาง</v>
      </c>
      <c r="AG1408" s="38" t="str">
        <f>IF('query (10)'!AE1408="","",TRIM('query (10)'!AE1408))</f>
        <v>เจษฎา ผิวบาง</v>
      </c>
      <c r="AH1408" s="38" t="str">
        <f>IF('query (10)'!AF1408="","",IFERROR(VALUE('query (10)'!AF1408),""))</f>
        <v/>
      </c>
      <c r="AI1408" s="38" t="str">
        <f>IF('query (10)'!AG1408="","",TRIM('query (10)'!AG1408))</f>
        <v/>
      </c>
      <c r="AJ1408" s="38" t="str">
        <f>IF('query (10)'!AH1408="","",IFERROR(VALUE('query (10)'!AH1408),""))</f>
        <v/>
      </c>
      <c r="AK1408" s="38" t="str">
        <f>IF('query (10)'!AI1408="","",TRIM('query (10)'!AI1408))</f>
        <v/>
      </c>
      <c r="AL1408" s="42">
        <f t="shared" si="105"/>
        <v>2026</v>
      </c>
      <c r="AM1408" s="42" t="str">
        <f t="shared" si="106"/>
        <v>2026-11</v>
      </c>
      <c r="AN1408" s="42" t="str">
        <f t="shared" ca="1" si="107"/>
        <v>ON_SCHEDULE</v>
      </c>
      <c r="AO1408" s="42" t="str">
        <f t="shared" si="108"/>
        <v>GR-125 | INNER RING RACEWAY SUPER FINISH M/C | MCB1 | WORK HEAD | Time-based Maintenance | Mechanical | Part Change | Medium | Repair spindle work head No.1 to cycle pm 3Y.
-bearing 7207ATD-P5
-FUN05SC | BEARING | 7207ATYNDULP5 | เจษฎา ผิวบาง</v>
      </c>
      <c r="AP1408" s="42" t="str">
        <f>_xlfn.TEXTJOIN("; ",TRUE,IF(COUNTA('query (10)'!A1408:AK1408)&lt;=6,"NEAR_EMPTY_ROW",""),IF($K1408="","MISSING_STATUS",""),IF(AND($K1408="เสร็จสิ้น",$Z1408=""),"DONE_NO_ACTUAL_DATE",""),IF(AND($I1408="Condition-based Maintenance",$AH1408=""),"CBM_NO_MEASUREMENT",""),IF(OR($X1408="",$X1408=0),"INVALID_PERIOD",""),IF(AND($AA1408&lt;&gt;"",$AB1408&lt;&gt;"",$AB1408&lt;$AA1408),"DATE_SEQUENCE_ERROR",""),IF(AND($AB1408&lt;&gt;"",$AB1408&gt;DATE(2030,12,31)),"DATE_OUTLIER",""),IF($C1408="","MISSING_QRCODE",""),IF($J1408="UNKNOWN","UNKNOWN_PM_TYPE",""),IF($L1408="UNKNOWN","UNKNOWN_STATUS",""))</f>
        <v/>
      </c>
      <c r="AQ1408" s="42" t="str">
        <f t="shared" si="109"/>
        <v>NO</v>
      </c>
    </row>
    <row r="1409" spans="1:43" x14ac:dyDescent="0.3">
      <c r="A1409" s="38">
        <f>IF('query (10)'!A1409="","",'query (10)'!A1409)</f>
        <v>1601</v>
      </c>
      <c r="B1409" s="38" t="str">
        <f>IF('query (10)'!B1409="","",'query (10)'!B1409)</f>
        <v/>
      </c>
      <c r="C1409" s="38" t="str">
        <f>TRIM(UPPER('query (10)'!M1409))</f>
        <v>GR-428</v>
      </c>
      <c r="D1409" s="38" t="str">
        <f>TRIM(UPPER(IFERROR(_xlfn.TEXTBEFORE('query (10)'!L1409,"("),'query (10)'!L1409)))</f>
        <v>INNER RING RACEWAY SUPER FINISH MACHINE.</v>
      </c>
      <c r="E1409" s="38" t="str">
        <f>IFERROR(TRIM(UPPER(_xlfn.TEXTBEFORE(_xlfn.TEXTAFTER('query (10)'!L1409,"("),")"))),"")</f>
        <v/>
      </c>
      <c r="F1409" s="38" t="str">
        <f>TRIM('query (10)'!K1409)</f>
        <v>MCB2</v>
      </c>
      <c r="G1409" s="38" t="str">
        <f>IF('query (10)'!J1409="","",'query (10)'!J1409)</f>
        <v>Work head</v>
      </c>
      <c r="H1409" s="38" t="str">
        <f>TRIM(UPPER('query (10)'!J1409))</f>
        <v>WORK HEAD</v>
      </c>
      <c r="I1409" s="38" t="str">
        <f>IF('query (10)'!F1409="","",'query (10)'!F1409)</f>
        <v>Time-based Maintenance</v>
      </c>
      <c r="J1409" s="38" t="str">
        <f>IF('query (10)'!F1409="","",IFERROR(INDEX(Cleaning_Rules!$B$14:$B$17,MATCH(TRIM('query (10)'!F1409),Cleaning_Rules!$A$14:$A$17,0)),"UNKNOWN"))</f>
        <v>TBM</v>
      </c>
      <c r="K1409" s="38" t="str">
        <f>IF('query (10)'!G1409="","",'query (10)'!G1409)</f>
        <v>แผนใหม่</v>
      </c>
      <c r="L1409" s="38" t="str">
        <f>IF('query (10)'!G1409="","MISSING",IFERROR(INDEX(Cleaning_Rules!$B$5:$B$10,MATCH(TRIM('query (10)'!G1409),Cleaning_Rules!$A$5:$A$10,0)),"UNKNOWN"))</f>
        <v>NEW_PLAN</v>
      </c>
      <c r="M1409" s="38" t="str">
        <f>IF('query (10)'!I1409="","",'query (10)'!I1409)</f>
        <v>Mechanical</v>
      </c>
      <c r="N1409" s="38" t="str">
        <f>IF('query (10)'!O1409="","",'query (10)'!O1409)</f>
        <v>Part Change</v>
      </c>
      <c r="O1409" s="38" t="str">
        <f>IF('query (10)'!P1409="","",'query (10)'!P1409)</f>
        <v>Medium</v>
      </c>
      <c r="P1409" s="38" t="str">
        <f>IF('query (10)'!N1409="","",'query (10)'!N1409)</f>
        <v>Repair spindle work head No.1 to cycle pm 3Y.
-bearing 7207ATD-P5
-FUN05SC</v>
      </c>
      <c r="Q1409" s="38" t="str">
        <f>TRIM('query (10)'!N1409)</f>
        <v>Repair spindle work head No.1 to cycle pm 3Y.
-bearing 7207ATD-P5
-FUN05SC</v>
      </c>
      <c r="R1409" s="38" t="str">
        <f>TRIM(UPPER('query (10)'!R1409))</f>
        <v>BEARING</v>
      </c>
      <c r="S1409" s="38" t="str">
        <f>TRIM(UPPER('query (10)'!S1409))</f>
        <v>7207ATYNDULP5</v>
      </c>
      <c r="T1409" s="38" t="str">
        <f>IF('query (10)'!Q1409="","",TRIM(UPPER('query (10)'!Q1409)))</f>
        <v/>
      </c>
      <c r="U1409" s="38" t="str">
        <f>IF('query (10)'!T1409="","",'query (10)'!T1409)</f>
        <v/>
      </c>
      <c r="V1409" s="39" t="str">
        <f>IF('query (10)'!T1409="","",IFERROR(VALUE('query (10)'!T1409),""))</f>
        <v/>
      </c>
      <c r="W1409" s="40">
        <f>IF('query (10)'!U1409="","",'query (10)'!U1409)</f>
        <v>0</v>
      </c>
      <c r="X1409" s="39">
        <f>IF('query (10)'!V1409="","",'query (10)'!V1409)</f>
        <v>1080</v>
      </c>
      <c r="Y1409" s="41">
        <f>IF('query (10)'!W1409="","",'query (10)'!W1409)</f>
        <v>46350</v>
      </c>
      <c r="Z1409" s="41" t="str">
        <f>IF('query (10)'!X1409="","",'query (10)'!X1409)</f>
        <v/>
      </c>
      <c r="AA1409" s="41">
        <f>IF('query (10)'!Y1409="","",'query (10)'!Y1409)</f>
        <v>46351</v>
      </c>
      <c r="AB1409" s="41">
        <f>IF('query (10)'!Z1409="","",'query (10)'!Z1409)</f>
        <v>47431</v>
      </c>
      <c r="AC1409" s="38" t="str">
        <f>IF(OR('query (10)'!AA1409="",COUNTIF(Cleaning_Rules!$A$21:$A$26,TRIM('query (10)'!AA1409))&gt;0),"",TRIM('query (10)'!AA1409))</f>
        <v/>
      </c>
      <c r="AD1409" s="38" t="str">
        <f>IF('query (10)'!AB1409="","",TRIM(IFERROR(_xlfn.TEXTBEFORE('query (10)'!AB1409,"("),'query (10)'!AB1409)))</f>
        <v/>
      </c>
      <c r="AE1409" s="38" t="str">
        <f>IFERROR(LOWER(TRIM(_xlfn.TEXTBEFORE(_xlfn.TEXTAFTER('query (10)'!AB1409,"("),")"))),"")</f>
        <v/>
      </c>
      <c r="AF1409" s="38" t="str">
        <f>IF('query (10)'!AD1409="","",TRIM('query (10)'!AD1409))</f>
        <v>เจษฎา ผิวบาง</v>
      </c>
      <c r="AG1409" s="38" t="str">
        <f>IF('query (10)'!AE1409="","",TRIM('query (10)'!AE1409))</f>
        <v>เจษฎา ผิวบาง</v>
      </c>
      <c r="AH1409" s="38" t="str">
        <f>IF('query (10)'!AF1409="","",IFERROR(VALUE('query (10)'!AF1409),""))</f>
        <v/>
      </c>
      <c r="AI1409" s="38" t="str">
        <f>IF('query (10)'!AG1409="","",TRIM('query (10)'!AG1409))</f>
        <v/>
      </c>
      <c r="AJ1409" s="38" t="str">
        <f>IF('query (10)'!AH1409="","",IFERROR(VALUE('query (10)'!AH1409),""))</f>
        <v/>
      </c>
      <c r="AK1409" s="38" t="str">
        <f>IF('query (10)'!AI1409="","",TRIM('query (10)'!AI1409))</f>
        <v/>
      </c>
      <c r="AL1409" s="42">
        <f t="shared" si="105"/>
        <v>2026</v>
      </c>
      <c r="AM1409" s="42" t="str">
        <f t="shared" si="106"/>
        <v>2026-11</v>
      </c>
      <c r="AN1409" s="42" t="str">
        <f t="shared" ca="1" si="107"/>
        <v>ON_SCHEDULE</v>
      </c>
      <c r="AO1409" s="42" t="str">
        <f t="shared" si="108"/>
        <v>GR-428 | INNER RING RACEWAY SUPER FINISH MACHINE. | MCB2 | WORK HEAD | Time-based Maintenance | Mechanical | Part Change | Medium | Repair spindle work head No.1 to cycle pm 3Y.
-bearing 7207ATD-P5
-FUN05SC | BEARING | 7207ATYNDULP5 | เจษฎา ผิวบาง</v>
      </c>
      <c r="AP1409" s="42" t="str">
        <f>_xlfn.TEXTJOIN("; ",TRUE,IF(COUNTA('query (10)'!A1409:AK1409)&lt;=6,"NEAR_EMPTY_ROW",""),IF($K1409="","MISSING_STATUS",""),IF(AND($K1409="เสร็จสิ้น",$Z1409=""),"DONE_NO_ACTUAL_DATE",""),IF(AND($I1409="Condition-based Maintenance",$AH1409=""),"CBM_NO_MEASUREMENT",""),IF(OR($X1409="",$X1409=0),"INVALID_PERIOD",""),IF(AND($AA1409&lt;&gt;"",$AB1409&lt;&gt;"",$AB1409&lt;$AA1409),"DATE_SEQUENCE_ERROR",""),IF(AND($AB1409&lt;&gt;"",$AB1409&gt;DATE(2030,12,31)),"DATE_OUTLIER",""),IF($C1409="","MISSING_QRCODE",""),IF($J1409="UNKNOWN","UNKNOWN_PM_TYPE",""),IF($L1409="UNKNOWN","UNKNOWN_STATUS",""))</f>
        <v/>
      </c>
      <c r="AQ1409" s="42" t="str">
        <f t="shared" si="109"/>
        <v>NO</v>
      </c>
    </row>
    <row r="1410" spans="1:43" x14ac:dyDescent="0.3">
      <c r="A1410" s="38">
        <f>IF('query (10)'!A1410="","",'query (10)'!A1410)</f>
        <v>1602</v>
      </c>
      <c r="B1410" s="38" t="str">
        <f>IF('query (10)'!B1410="","",'query (10)'!B1410)</f>
        <v/>
      </c>
      <c r="C1410" s="38" t="str">
        <f>TRIM(UPPER('query (10)'!M1410))</f>
        <v>GR-434</v>
      </c>
      <c r="D1410" s="38" t="str">
        <f>TRIM(UPPER(IFERROR(_xlfn.TEXTBEFORE('query (10)'!L1410,"("),'query (10)'!L1410)))</f>
        <v>OUTER RING RACEWAY SUPER FINISH MACHINE.</v>
      </c>
      <c r="E1410" s="38" t="str">
        <f>IFERROR(TRIM(UPPER(_xlfn.TEXTBEFORE(_xlfn.TEXTAFTER('query (10)'!L1410,"("),")"))),"")</f>
        <v/>
      </c>
      <c r="F1410" s="38" t="str">
        <f>TRIM('query (10)'!K1410)</f>
        <v>MCB2</v>
      </c>
      <c r="G1410" s="38" t="str">
        <f>IF('query (10)'!J1410="","",'query (10)'!J1410)</f>
        <v>Work head</v>
      </c>
      <c r="H1410" s="38" t="str">
        <f>TRIM(UPPER('query (10)'!J1410))</f>
        <v>WORK HEAD</v>
      </c>
      <c r="I1410" s="38" t="str">
        <f>IF('query (10)'!F1410="","",'query (10)'!F1410)</f>
        <v>Time-based Maintenance</v>
      </c>
      <c r="J1410" s="38" t="str">
        <f>IF('query (10)'!F1410="","",IFERROR(INDEX(Cleaning_Rules!$B$14:$B$17,MATCH(TRIM('query (10)'!F1410),Cleaning_Rules!$A$14:$A$17,0)),"UNKNOWN"))</f>
        <v>TBM</v>
      </c>
      <c r="K1410" s="38" t="str">
        <f>IF('query (10)'!G1410="","",'query (10)'!G1410)</f>
        <v>แผนใหม่</v>
      </c>
      <c r="L1410" s="38" t="str">
        <f>IF('query (10)'!G1410="","MISSING",IFERROR(INDEX(Cleaning_Rules!$B$5:$B$10,MATCH(TRIM('query (10)'!G1410),Cleaning_Rules!$A$5:$A$10,0)),"UNKNOWN"))</f>
        <v>NEW_PLAN</v>
      </c>
      <c r="M1410" s="38" t="str">
        <f>IF('query (10)'!I1410="","",'query (10)'!I1410)</f>
        <v>Mechanical</v>
      </c>
      <c r="N1410" s="38" t="str">
        <f>IF('query (10)'!O1410="","",'query (10)'!O1410)</f>
        <v>Part Change</v>
      </c>
      <c r="O1410" s="38" t="str">
        <f>IF('query (10)'!P1410="","",'query (10)'!P1410)</f>
        <v>Medium</v>
      </c>
      <c r="P1410" s="38" t="str">
        <f>IF('query (10)'!N1410="","",'query (10)'!N1410)</f>
        <v>Repair spindle work head No.1 to cycle pm 3Y.
-bearing 7207ATD-P5
-FUN05SC</v>
      </c>
      <c r="Q1410" s="38" t="str">
        <f>TRIM('query (10)'!N1410)</f>
        <v>Repair spindle work head No.1 to cycle pm 3Y.
-bearing 7207ATD-P5
-FUN05SC</v>
      </c>
      <c r="R1410" s="38" t="str">
        <f>TRIM(UPPER('query (10)'!R1410))</f>
        <v>BEARING</v>
      </c>
      <c r="S1410" s="38" t="str">
        <f>TRIM(UPPER('query (10)'!S1410))</f>
        <v>7207ATYNDULP5</v>
      </c>
      <c r="T1410" s="38" t="str">
        <f>IF('query (10)'!Q1410="","",TRIM(UPPER('query (10)'!Q1410)))</f>
        <v/>
      </c>
      <c r="U1410" s="38" t="str">
        <f>IF('query (10)'!T1410="","",'query (10)'!T1410)</f>
        <v/>
      </c>
      <c r="V1410" s="39" t="str">
        <f>IF('query (10)'!T1410="","",IFERROR(VALUE('query (10)'!T1410),""))</f>
        <v/>
      </c>
      <c r="W1410" s="40">
        <f>IF('query (10)'!U1410="","",'query (10)'!U1410)</f>
        <v>0</v>
      </c>
      <c r="X1410" s="39">
        <f>IF('query (10)'!V1410="","",'query (10)'!V1410)</f>
        <v>1080</v>
      </c>
      <c r="Y1410" s="41">
        <f>IF('query (10)'!W1410="","",'query (10)'!W1410)</f>
        <v>46350</v>
      </c>
      <c r="Z1410" s="41" t="str">
        <f>IF('query (10)'!X1410="","",'query (10)'!X1410)</f>
        <v/>
      </c>
      <c r="AA1410" s="41">
        <f>IF('query (10)'!Y1410="","",'query (10)'!Y1410)</f>
        <v>46351</v>
      </c>
      <c r="AB1410" s="41">
        <f>IF('query (10)'!Z1410="","",'query (10)'!Z1410)</f>
        <v>47431</v>
      </c>
      <c r="AC1410" s="38" t="str">
        <f>IF(OR('query (10)'!AA1410="",COUNTIF(Cleaning_Rules!$A$21:$A$26,TRIM('query (10)'!AA1410))&gt;0),"",TRIM('query (10)'!AA1410))</f>
        <v/>
      </c>
      <c r="AD1410" s="38" t="str">
        <f>IF('query (10)'!AB1410="","",TRIM(IFERROR(_xlfn.TEXTBEFORE('query (10)'!AB1410,"("),'query (10)'!AB1410)))</f>
        <v/>
      </c>
      <c r="AE1410" s="38" t="str">
        <f>IFERROR(LOWER(TRIM(_xlfn.TEXTBEFORE(_xlfn.TEXTAFTER('query (10)'!AB1410,"("),")"))),"")</f>
        <v/>
      </c>
      <c r="AF1410" s="38" t="str">
        <f>IF('query (10)'!AD1410="","",TRIM('query (10)'!AD1410))</f>
        <v>เจษฎา ผิวบาง</v>
      </c>
      <c r="AG1410" s="38" t="str">
        <f>IF('query (10)'!AE1410="","",TRIM('query (10)'!AE1410))</f>
        <v>เจษฎา ผิวบาง</v>
      </c>
      <c r="AH1410" s="38" t="str">
        <f>IF('query (10)'!AF1410="","",IFERROR(VALUE('query (10)'!AF1410),""))</f>
        <v/>
      </c>
      <c r="AI1410" s="38" t="str">
        <f>IF('query (10)'!AG1410="","",TRIM('query (10)'!AG1410))</f>
        <v/>
      </c>
      <c r="AJ1410" s="38" t="str">
        <f>IF('query (10)'!AH1410="","",IFERROR(VALUE('query (10)'!AH1410),""))</f>
        <v/>
      </c>
      <c r="AK1410" s="38" t="str">
        <f>IF('query (10)'!AI1410="","",TRIM('query (10)'!AI1410))</f>
        <v/>
      </c>
      <c r="AL1410" s="42">
        <f t="shared" si="105"/>
        <v>2026</v>
      </c>
      <c r="AM1410" s="42" t="str">
        <f t="shared" si="106"/>
        <v>2026-11</v>
      </c>
      <c r="AN1410" s="42" t="str">
        <f t="shared" ca="1" si="107"/>
        <v>ON_SCHEDULE</v>
      </c>
      <c r="AO1410" s="42" t="str">
        <f t="shared" si="108"/>
        <v>GR-434 | OUTER RING RACEWAY SUPER FINISH MACHINE. | MCB2 | WORK HEAD | Time-based Maintenance | Mechanical | Part Change | Medium | Repair spindle work head No.1 to cycle pm 3Y.
-bearing 7207ATD-P5
-FUN05SC | BEARING | 7207ATYNDULP5 | เจษฎา ผิวบาง</v>
      </c>
      <c r="AP1410" s="42" t="str">
        <f>_xlfn.TEXTJOIN("; ",TRUE,IF(COUNTA('query (10)'!A1410:AK1410)&lt;=6,"NEAR_EMPTY_ROW",""),IF($K1410="","MISSING_STATUS",""),IF(AND($K1410="เสร็จสิ้น",$Z1410=""),"DONE_NO_ACTUAL_DATE",""),IF(AND($I1410="Condition-based Maintenance",$AH1410=""),"CBM_NO_MEASUREMENT",""),IF(OR($X1410="",$X1410=0),"INVALID_PERIOD",""),IF(AND($AA1410&lt;&gt;"",$AB1410&lt;&gt;"",$AB1410&lt;$AA1410),"DATE_SEQUENCE_ERROR",""),IF(AND($AB1410&lt;&gt;"",$AB1410&gt;DATE(2030,12,31)),"DATE_OUTLIER",""),IF($C1410="","MISSING_QRCODE",""),IF($J1410="UNKNOWN","UNKNOWN_PM_TYPE",""),IF($L1410="UNKNOWN","UNKNOWN_STATUS",""))</f>
        <v/>
      </c>
      <c r="AQ1410" s="42" t="str">
        <f t="shared" si="109"/>
        <v>NO</v>
      </c>
    </row>
    <row r="1411" spans="1:43" x14ac:dyDescent="0.3">
      <c r="A1411" s="38">
        <f>IF('query (10)'!A1411="","",'query (10)'!A1411)</f>
        <v>1603</v>
      </c>
      <c r="B1411" s="38" t="str">
        <f>IF('query (10)'!B1411="","",'query (10)'!B1411)</f>
        <v/>
      </c>
      <c r="C1411" s="38" t="str">
        <f>TRIM(UPPER('query (10)'!M1411))</f>
        <v>GR-723</v>
      </c>
      <c r="D1411" s="38" t="str">
        <f>TRIM(UPPER(IFERROR(_xlfn.TEXTBEFORE('query (10)'!L1411,"("),'query (10)'!L1411)))</f>
        <v>OUTER RING RACEWAY SUPER FINISH MACHINE.</v>
      </c>
      <c r="E1411" s="38" t="str">
        <f>IFERROR(TRIM(UPPER(_xlfn.TEXTBEFORE(_xlfn.TEXTAFTER('query (10)'!L1411,"("),")"))),"")</f>
        <v/>
      </c>
      <c r="F1411" s="38" t="str">
        <f>TRIM('query (10)'!K1411)</f>
        <v>MCB3</v>
      </c>
      <c r="G1411" s="38" t="str">
        <f>IF('query (10)'!J1411="","",'query (10)'!J1411)</f>
        <v>Work head</v>
      </c>
      <c r="H1411" s="38" t="str">
        <f>TRIM(UPPER('query (10)'!J1411))</f>
        <v>WORK HEAD</v>
      </c>
      <c r="I1411" s="38" t="str">
        <f>IF('query (10)'!F1411="","",'query (10)'!F1411)</f>
        <v>Time-based Maintenance</v>
      </c>
      <c r="J1411" s="38" t="str">
        <f>IF('query (10)'!F1411="","",IFERROR(INDEX(Cleaning_Rules!$B$14:$B$17,MATCH(TRIM('query (10)'!F1411),Cleaning_Rules!$A$14:$A$17,0)),"UNKNOWN"))</f>
        <v>TBM</v>
      </c>
      <c r="K1411" s="38" t="str">
        <f>IF('query (10)'!G1411="","",'query (10)'!G1411)</f>
        <v>แผนใหม่</v>
      </c>
      <c r="L1411" s="38" t="str">
        <f>IF('query (10)'!G1411="","MISSING",IFERROR(INDEX(Cleaning_Rules!$B$5:$B$10,MATCH(TRIM('query (10)'!G1411),Cleaning_Rules!$A$5:$A$10,0)),"UNKNOWN"))</f>
        <v>NEW_PLAN</v>
      </c>
      <c r="M1411" s="38" t="str">
        <f>IF('query (10)'!I1411="","",'query (10)'!I1411)</f>
        <v>Mechanical</v>
      </c>
      <c r="N1411" s="38" t="str">
        <f>IF('query (10)'!O1411="","",'query (10)'!O1411)</f>
        <v>Part Change</v>
      </c>
      <c r="O1411" s="38" t="str">
        <f>IF('query (10)'!P1411="","",'query (10)'!P1411)</f>
        <v>Medium</v>
      </c>
      <c r="P1411" s="38" t="str">
        <f>IF('query (10)'!N1411="","",'query (10)'!N1411)</f>
        <v>Repair spindle work head No.1 to cycle pm 3Y.
-bearing 7207ATD-P5
-FUN05SC</v>
      </c>
      <c r="Q1411" s="38" t="str">
        <f>TRIM('query (10)'!N1411)</f>
        <v>Repair spindle work head No.1 to cycle pm 3Y.
-bearing 7207ATD-P5
-FUN05SC</v>
      </c>
      <c r="R1411" s="38" t="str">
        <f>TRIM(UPPER('query (10)'!R1411))</f>
        <v>BEARING</v>
      </c>
      <c r="S1411" s="38" t="str">
        <f>TRIM(UPPER('query (10)'!S1411))</f>
        <v>7207ATYNDULP5</v>
      </c>
      <c r="T1411" s="38" t="str">
        <f>IF('query (10)'!Q1411="","",TRIM(UPPER('query (10)'!Q1411)))</f>
        <v/>
      </c>
      <c r="U1411" s="38" t="str">
        <f>IF('query (10)'!T1411="","",'query (10)'!T1411)</f>
        <v/>
      </c>
      <c r="V1411" s="39" t="str">
        <f>IF('query (10)'!T1411="","",IFERROR(VALUE('query (10)'!T1411),""))</f>
        <v/>
      </c>
      <c r="W1411" s="40">
        <f>IF('query (10)'!U1411="","",'query (10)'!U1411)</f>
        <v>0</v>
      </c>
      <c r="X1411" s="39">
        <f>IF('query (10)'!V1411="","",'query (10)'!V1411)</f>
        <v>1080</v>
      </c>
      <c r="Y1411" s="41">
        <f>IF('query (10)'!W1411="","",'query (10)'!W1411)</f>
        <v>46350</v>
      </c>
      <c r="Z1411" s="41" t="str">
        <f>IF('query (10)'!X1411="","",'query (10)'!X1411)</f>
        <v/>
      </c>
      <c r="AA1411" s="41">
        <f>IF('query (10)'!Y1411="","",'query (10)'!Y1411)</f>
        <v>46350</v>
      </c>
      <c r="AB1411" s="41">
        <f>IF('query (10)'!Z1411="","",'query (10)'!Z1411)</f>
        <v>47430</v>
      </c>
      <c r="AC1411" s="38" t="str">
        <f>IF(OR('query (10)'!AA1411="",COUNTIF(Cleaning_Rules!$A$21:$A$26,TRIM('query (10)'!AA1411))&gt;0),"",TRIM('query (10)'!AA1411))</f>
        <v/>
      </c>
      <c r="AD1411" s="38" t="str">
        <f>IF('query (10)'!AB1411="","",TRIM(IFERROR(_xlfn.TEXTBEFORE('query (10)'!AB1411,"("),'query (10)'!AB1411)))</f>
        <v/>
      </c>
      <c r="AE1411" s="38" t="str">
        <f>IFERROR(LOWER(TRIM(_xlfn.TEXTBEFORE(_xlfn.TEXTAFTER('query (10)'!AB1411,"("),")"))),"")</f>
        <v/>
      </c>
      <c r="AF1411" s="38" t="str">
        <f>IF('query (10)'!AD1411="","",TRIM('query (10)'!AD1411))</f>
        <v>เจษฎา ผิวบาง</v>
      </c>
      <c r="AG1411" s="38" t="str">
        <f>IF('query (10)'!AE1411="","",TRIM('query (10)'!AE1411))</f>
        <v>เจษฎา ผิวบาง</v>
      </c>
      <c r="AH1411" s="38" t="str">
        <f>IF('query (10)'!AF1411="","",IFERROR(VALUE('query (10)'!AF1411),""))</f>
        <v/>
      </c>
      <c r="AI1411" s="38" t="str">
        <f>IF('query (10)'!AG1411="","",TRIM('query (10)'!AG1411))</f>
        <v/>
      </c>
      <c r="AJ1411" s="38" t="str">
        <f>IF('query (10)'!AH1411="","",IFERROR(VALUE('query (10)'!AH1411),""))</f>
        <v/>
      </c>
      <c r="AK1411" s="38" t="str">
        <f>IF('query (10)'!AI1411="","",TRIM('query (10)'!AI1411))</f>
        <v/>
      </c>
      <c r="AL1411" s="42">
        <f t="shared" ref="AL1411:AL1474" si="110">IF($Y1411="","",YEAR($Y1411))</f>
        <v>2026</v>
      </c>
      <c r="AM1411" s="42" t="str">
        <f t="shared" ref="AM1411:AM1474" si="111">IF($Y1411="","",TEXT($Y1411,"yyyy-mm"))</f>
        <v>2026-11</v>
      </c>
      <c r="AN1411" s="42" t="str">
        <f t="shared" ref="AN1411:AN1474" ca="1" si="112">IF(OR($AB1411="",$L1411="COMPLETED"),"",IF($AB1411&lt;TODAY(),"OVERDUE","ON_SCHEDULE"))</f>
        <v>ON_SCHEDULE</v>
      </c>
      <c r="AO1411" s="42" t="str">
        <f t="shared" ref="AO1411:AO1474" si="113">_xlfn.TEXTJOIN(" | ",TRUE,$C1411,$D1411,$E1411,$F1411,$H1411,$I1411,$M1411,$N1411,$O1411,$Q1411,$R1411,$S1411,$T1411,$AC1411,$AD1411,$AG1411)</f>
        <v>GR-723 | OUTER RING RACEWAY SUPER FINISH MACHINE. | MCB3 | WORK HEAD | Time-based Maintenance | Mechanical | Part Change | Medium | Repair spindle work head No.1 to cycle pm 3Y.
-bearing 7207ATD-P5
-FUN05SC | BEARING | 7207ATYNDULP5 | เจษฎา ผิวบาง</v>
      </c>
      <c r="AP1411" s="42" t="str">
        <f>_xlfn.TEXTJOIN("; ",TRUE,IF(COUNTA('query (10)'!A1411:AK1411)&lt;=6,"NEAR_EMPTY_ROW",""),IF($K1411="","MISSING_STATUS",""),IF(AND($K1411="เสร็จสิ้น",$Z1411=""),"DONE_NO_ACTUAL_DATE",""),IF(AND($I1411="Condition-based Maintenance",$AH1411=""),"CBM_NO_MEASUREMENT",""),IF(OR($X1411="",$X1411=0),"INVALID_PERIOD",""),IF(AND($AA1411&lt;&gt;"",$AB1411&lt;&gt;"",$AB1411&lt;$AA1411),"DATE_SEQUENCE_ERROR",""),IF(AND($AB1411&lt;&gt;"",$AB1411&gt;DATE(2030,12,31)),"DATE_OUTLIER",""),IF($C1411="","MISSING_QRCODE",""),IF($J1411="UNKNOWN","UNKNOWN_PM_TYPE",""),IF($L1411="UNKNOWN","UNKNOWN_STATUS",""))</f>
        <v/>
      </c>
      <c r="AQ1411" s="42" t="str">
        <f t="shared" ref="AQ1411:AQ1474" si="114">IF($W1411="","",IF($W1411&gt;0,"YES","NO"))</f>
        <v>NO</v>
      </c>
    </row>
    <row r="1412" spans="1:43" x14ac:dyDescent="0.3">
      <c r="A1412" s="38">
        <f>IF('query (10)'!A1412="","",'query (10)'!A1412)</f>
        <v>1604</v>
      </c>
      <c r="B1412" s="38" t="str">
        <f>IF('query (10)'!B1412="","",'query (10)'!B1412)</f>
        <v/>
      </c>
      <c r="C1412" s="38" t="str">
        <f>TRIM(UPPER('query (10)'!M1412))</f>
        <v>GR-718</v>
      </c>
      <c r="D1412" s="38" t="str">
        <f>TRIM(UPPER(IFERROR(_xlfn.TEXTBEFORE('query (10)'!L1412,"("),'query (10)'!L1412)))</f>
        <v>INNER RING RACEWAY SUPER FINISH MACHINE.</v>
      </c>
      <c r="E1412" s="38" t="str">
        <f>IFERROR(TRIM(UPPER(_xlfn.TEXTBEFORE(_xlfn.TEXTAFTER('query (10)'!L1412,"("),")"))),"")</f>
        <v/>
      </c>
      <c r="F1412" s="38" t="str">
        <f>TRIM('query (10)'!K1412)</f>
        <v>MCB3</v>
      </c>
      <c r="G1412" s="38" t="str">
        <f>IF('query (10)'!J1412="","",'query (10)'!J1412)</f>
        <v>Work head</v>
      </c>
      <c r="H1412" s="38" t="str">
        <f>TRIM(UPPER('query (10)'!J1412))</f>
        <v>WORK HEAD</v>
      </c>
      <c r="I1412" s="38" t="str">
        <f>IF('query (10)'!F1412="","",'query (10)'!F1412)</f>
        <v>Time-based Maintenance</v>
      </c>
      <c r="J1412" s="38" t="str">
        <f>IF('query (10)'!F1412="","",IFERROR(INDEX(Cleaning_Rules!$B$14:$B$17,MATCH(TRIM('query (10)'!F1412),Cleaning_Rules!$A$14:$A$17,0)),"UNKNOWN"))</f>
        <v>TBM</v>
      </c>
      <c r="K1412" s="38" t="str">
        <f>IF('query (10)'!G1412="","",'query (10)'!G1412)</f>
        <v>แผนใหม่</v>
      </c>
      <c r="L1412" s="38" t="str">
        <f>IF('query (10)'!G1412="","MISSING",IFERROR(INDEX(Cleaning_Rules!$B$5:$B$10,MATCH(TRIM('query (10)'!G1412),Cleaning_Rules!$A$5:$A$10,0)),"UNKNOWN"))</f>
        <v>NEW_PLAN</v>
      </c>
      <c r="M1412" s="38" t="str">
        <f>IF('query (10)'!I1412="","",'query (10)'!I1412)</f>
        <v>Mechanical</v>
      </c>
      <c r="N1412" s="38" t="str">
        <f>IF('query (10)'!O1412="","",'query (10)'!O1412)</f>
        <v>Part Change</v>
      </c>
      <c r="O1412" s="38" t="str">
        <f>IF('query (10)'!P1412="","",'query (10)'!P1412)</f>
        <v>Medium</v>
      </c>
      <c r="P1412" s="38" t="str">
        <f>IF('query (10)'!N1412="","",'query (10)'!N1412)</f>
        <v>Repair spindle work head No.1 to cycle pm 3Y.
-bearing 7207ATD-P5
-FUN05SC</v>
      </c>
      <c r="Q1412" s="38" t="str">
        <f>TRIM('query (10)'!N1412)</f>
        <v>Repair spindle work head No.1 to cycle pm 3Y.
-bearing 7207ATD-P5
-FUN05SC</v>
      </c>
      <c r="R1412" s="38" t="str">
        <f>TRIM(UPPER('query (10)'!R1412))</f>
        <v>BEARING</v>
      </c>
      <c r="S1412" s="38" t="str">
        <f>TRIM(UPPER('query (10)'!S1412))</f>
        <v>7207ATYNDULP5</v>
      </c>
      <c r="T1412" s="38" t="str">
        <f>IF('query (10)'!Q1412="","",TRIM(UPPER('query (10)'!Q1412)))</f>
        <v/>
      </c>
      <c r="U1412" s="38" t="str">
        <f>IF('query (10)'!T1412="","",'query (10)'!T1412)</f>
        <v/>
      </c>
      <c r="V1412" s="39" t="str">
        <f>IF('query (10)'!T1412="","",IFERROR(VALUE('query (10)'!T1412),""))</f>
        <v/>
      </c>
      <c r="W1412" s="40">
        <f>IF('query (10)'!U1412="","",'query (10)'!U1412)</f>
        <v>0</v>
      </c>
      <c r="X1412" s="39">
        <f>IF('query (10)'!V1412="","",'query (10)'!V1412)</f>
        <v>1080</v>
      </c>
      <c r="Y1412" s="41">
        <f>IF('query (10)'!W1412="","",'query (10)'!W1412)</f>
        <v>46350</v>
      </c>
      <c r="Z1412" s="41" t="str">
        <f>IF('query (10)'!X1412="","",'query (10)'!X1412)</f>
        <v/>
      </c>
      <c r="AA1412" s="41">
        <f>IF('query (10)'!Y1412="","",'query (10)'!Y1412)</f>
        <v>46350</v>
      </c>
      <c r="AB1412" s="41">
        <f>IF('query (10)'!Z1412="","",'query (10)'!Z1412)</f>
        <v>47430</v>
      </c>
      <c r="AC1412" s="38" t="str">
        <f>IF(OR('query (10)'!AA1412="",COUNTIF(Cleaning_Rules!$A$21:$A$26,TRIM('query (10)'!AA1412))&gt;0),"",TRIM('query (10)'!AA1412))</f>
        <v/>
      </c>
      <c r="AD1412" s="38" t="str">
        <f>IF('query (10)'!AB1412="","",TRIM(IFERROR(_xlfn.TEXTBEFORE('query (10)'!AB1412,"("),'query (10)'!AB1412)))</f>
        <v/>
      </c>
      <c r="AE1412" s="38" t="str">
        <f>IFERROR(LOWER(TRIM(_xlfn.TEXTBEFORE(_xlfn.TEXTAFTER('query (10)'!AB1412,"("),")"))),"")</f>
        <v/>
      </c>
      <c r="AF1412" s="38" t="str">
        <f>IF('query (10)'!AD1412="","",TRIM('query (10)'!AD1412))</f>
        <v>เจษฎา ผิวบาง</v>
      </c>
      <c r="AG1412" s="38" t="str">
        <f>IF('query (10)'!AE1412="","",TRIM('query (10)'!AE1412))</f>
        <v>เจษฎา ผิวบาง</v>
      </c>
      <c r="AH1412" s="38" t="str">
        <f>IF('query (10)'!AF1412="","",IFERROR(VALUE('query (10)'!AF1412),""))</f>
        <v/>
      </c>
      <c r="AI1412" s="38" t="str">
        <f>IF('query (10)'!AG1412="","",TRIM('query (10)'!AG1412))</f>
        <v/>
      </c>
      <c r="AJ1412" s="38" t="str">
        <f>IF('query (10)'!AH1412="","",IFERROR(VALUE('query (10)'!AH1412),""))</f>
        <v/>
      </c>
      <c r="AK1412" s="38" t="str">
        <f>IF('query (10)'!AI1412="","",TRIM('query (10)'!AI1412))</f>
        <v/>
      </c>
      <c r="AL1412" s="42">
        <f t="shared" si="110"/>
        <v>2026</v>
      </c>
      <c r="AM1412" s="42" t="str">
        <f t="shared" si="111"/>
        <v>2026-11</v>
      </c>
      <c r="AN1412" s="42" t="str">
        <f t="shared" ca="1" si="112"/>
        <v>ON_SCHEDULE</v>
      </c>
      <c r="AO1412" s="42" t="str">
        <f t="shared" si="113"/>
        <v>GR-718 | INNER RING RACEWAY SUPER FINISH MACHINE. | MCB3 | WORK HEAD | Time-based Maintenance | Mechanical | Part Change | Medium | Repair spindle work head No.1 to cycle pm 3Y.
-bearing 7207ATD-P5
-FUN05SC | BEARING | 7207ATYNDULP5 | เจษฎา ผิวบาง</v>
      </c>
      <c r="AP1412" s="42" t="str">
        <f>_xlfn.TEXTJOIN("; ",TRUE,IF(COUNTA('query (10)'!A1412:AK1412)&lt;=6,"NEAR_EMPTY_ROW",""),IF($K1412="","MISSING_STATUS",""),IF(AND($K1412="เสร็จสิ้น",$Z1412=""),"DONE_NO_ACTUAL_DATE",""),IF(AND($I1412="Condition-based Maintenance",$AH1412=""),"CBM_NO_MEASUREMENT",""),IF(OR($X1412="",$X1412=0),"INVALID_PERIOD",""),IF(AND($AA1412&lt;&gt;"",$AB1412&lt;&gt;"",$AB1412&lt;$AA1412),"DATE_SEQUENCE_ERROR",""),IF(AND($AB1412&lt;&gt;"",$AB1412&gt;DATE(2030,12,31)),"DATE_OUTLIER",""),IF($C1412="","MISSING_QRCODE",""),IF($J1412="UNKNOWN","UNKNOWN_PM_TYPE",""),IF($L1412="UNKNOWN","UNKNOWN_STATUS",""))</f>
        <v/>
      </c>
      <c r="AQ1412" s="42" t="str">
        <f t="shared" si="114"/>
        <v>NO</v>
      </c>
    </row>
    <row r="1413" spans="1:43" x14ac:dyDescent="0.3">
      <c r="A1413" s="38">
        <f>IF('query (10)'!A1413="","",'query (10)'!A1413)</f>
        <v>1605</v>
      </c>
      <c r="B1413" s="38" t="str">
        <f>IF('query (10)'!B1413="","",'query (10)'!B1413)</f>
        <v/>
      </c>
      <c r="C1413" s="38" t="str">
        <f>TRIM(UPPER('query (10)'!M1413))</f>
        <v>GR-268</v>
      </c>
      <c r="D1413" s="38" t="str">
        <f>TRIM(UPPER(IFERROR(_xlfn.TEXTBEFORE('query (10)'!L1413,"("),'query (10)'!L1413)))</f>
        <v>OUTER RING RACEWAY SUPER FINISH MACHINE</v>
      </c>
      <c r="E1413" s="38" t="str">
        <f>IFERROR(TRIM(UPPER(_xlfn.TEXTBEFORE(_xlfn.TEXTAFTER('query (10)'!L1413,"("),")"))),"")</f>
        <v/>
      </c>
      <c r="F1413" s="38" t="str">
        <f>TRIM('query (10)'!K1413)</f>
        <v>KWD2</v>
      </c>
      <c r="G1413" s="38" t="str">
        <f>IF('query (10)'!J1413="","",'query (10)'!J1413)</f>
        <v xml:space="preserve">loader </v>
      </c>
      <c r="H1413" s="38" t="str">
        <f>TRIM(UPPER('query (10)'!J1413))</f>
        <v>LOADER</v>
      </c>
      <c r="I1413" s="38" t="str">
        <f>IF('query (10)'!F1413="","",'query (10)'!F1413)</f>
        <v>Time-based Maintenance</v>
      </c>
      <c r="J1413" s="38" t="str">
        <f>IF('query (10)'!F1413="","",IFERROR(INDEX(Cleaning_Rules!$B$14:$B$17,MATCH(TRIM('query (10)'!F1413),Cleaning_Rules!$A$14:$A$17,0)),"UNKNOWN"))</f>
        <v>TBM</v>
      </c>
      <c r="K1413" s="38" t="str">
        <f>IF('query (10)'!G1413="","",'query (10)'!G1413)</f>
        <v>เลื่อนแผน</v>
      </c>
      <c r="L1413" s="38" t="str">
        <f>IF('query (10)'!G1413="","MISSING",IFERROR(INDEX(Cleaning_Rules!$B$5:$B$10,MATCH(TRIM('query (10)'!G1413),Cleaning_Rules!$A$5:$A$10,0)),"UNKNOWN"))</f>
        <v>POSTPONED</v>
      </c>
      <c r="M1413" s="38" t="str">
        <f>IF('query (10)'!I1413="","",'query (10)'!I1413)</f>
        <v>Mechanical</v>
      </c>
      <c r="N1413" s="38" t="str">
        <f>IF('query (10)'!O1413="","",'query (10)'!O1413)</f>
        <v>Part Change</v>
      </c>
      <c r="O1413" s="38" t="str">
        <f>IF('query (10)'!P1413="","",'query (10)'!P1413)</f>
        <v>Medium</v>
      </c>
      <c r="P1413" s="38" t="str">
        <f>IF('query (10)'!N1413="","",'query (10)'!N1413)</f>
        <v xml:space="preserve">Check Accuracy Loader stopper to PM 6 Month Cycle
Check/Change Stopper Loader 
Model: THAN110-04-0016 (ตัวเล็ก)
Model: AN110-3-703-01/2 (ตัวเหลี่ยม)
Check Bearing Loader
</v>
      </c>
      <c r="Q1413" s="38" t="str">
        <f>TRIM('query (10)'!N1413)</f>
        <v xml:space="preserve">Check Accuracy Loader stopper to PM 6 Month Cycle
Check/Change Stopper Loader 
Model: THAN110-04-0016 (ตัวเล็ก)
Model: AN110-3-703-01/2 (ตัวเหลี่ยม)
Check Bearing Loader
</v>
      </c>
      <c r="R1413" s="38" t="str">
        <f>TRIM(UPPER('query (10)'!R1413))</f>
        <v>STOPPER</v>
      </c>
      <c r="S1413" s="38" t="str">
        <f>TRIM(UPPER('query (10)'!S1413))</f>
        <v>AN110-3-703-01/2</v>
      </c>
      <c r="T1413" s="38" t="str">
        <f>IF('query (10)'!Q1413="","",TRIM(UPPER('query (10)'!Q1413)))</f>
        <v/>
      </c>
      <c r="U1413" s="38" t="str">
        <f>IF('query (10)'!T1413="","",'query (10)'!T1413)</f>
        <v/>
      </c>
      <c r="V1413" s="39" t="str">
        <f>IF('query (10)'!T1413="","",IFERROR(VALUE('query (10)'!T1413),""))</f>
        <v/>
      </c>
      <c r="W1413" s="40">
        <f>IF('query (10)'!U1413="","",'query (10)'!U1413)</f>
        <v>0</v>
      </c>
      <c r="X1413" s="39">
        <f>IF('query (10)'!V1413="","",'query (10)'!V1413)</f>
        <v>180</v>
      </c>
      <c r="Y1413" s="41">
        <f>IF('query (10)'!W1413="","",'query (10)'!W1413)</f>
        <v>46083</v>
      </c>
      <c r="Z1413" s="41" t="str">
        <f>IF('query (10)'!X1413="","",'query (10)'!X1413)</f>
        <v/>
      </c>
      <c r="AA1413" s="41">
        <f>IF('query (10)'!Y1413="","",'query (10)'!Y1413)</f>
        <v>46083</v>
      </c>
      <c r="AB1413" s="41">
        <f>IF('query (10)'!Z1413="","",'query (10)'!Z1413)</f>
        <v>46263</v>
      </c>
      <c r="AC1413" s="38" t="str">
        <f>IF(OR('query (10)'!AA1413="",COUNTIF(Cleaning_Rules!$A$21:$A$26,TRIM('query (10)'!AA1413))&gt;0),"",TRIM('query (10)'!AA1413))</f>
        <v/>
      </c>
      <c r="AD1413" s="38" t="str">
        <f>IF('query (10)'!AB1413="","",TRIM(IFERROR(_xlfn.TEXTBEFORE('query (10)'!AB1413,"("),'query (10)'!AB1413)))</f>
        <v/>
      </c>
      <c r="AE1413" s="38" t="str">
        <f>IFERROR(LOWER(TRIM(_xlfn.TEXTBEFORE(_xlfn.TEXTAFTER('query (10)'!AB1413,"("),")"))),"")</f>
        <v/>
      </c>
      <c r="AF1413" s="38" t="str">
        <f>IF('query (10)'!AD1413="","",TRIM('query (10)'!AD1413))</f>
        <v>คุณานนต์ ปารวัณวงศ์</v>
      </c>
      <c r="AG1413" s="38" t="str">
        <f>IF('query (10)'!AE1413="","",TRIM('query (10)'!AE1413))</f>
        <v>คุณานนต์ ปารวัณวงศ์</v>
      </c>
      <c r="AH1413" s="38" t="str">
        <f>IF('query (10)'!AF1413="","",IFERROR(VALUE('query (10)'!AF1413),""))</f>
        <v/>
      </c>
      <c r="AI1413" s="38" t="str">
        <f>IF('query (10)'!AG1413="","",TRIM('query (10)'!AG1413))</f>
        <v/>
      </c>
      <c r="AJ1413" s="38" t="str">
        <f>IF('query (10)'!AH1413="","",IFERROR(VALUE('query (10)'!AH1413),""))</f>
        <v/>
      </c>
      <c r="AK1413" s="38" t="str">
        <f>IF('query (10)'!AI1413="","",TRIM('query (10)'!AI1413))</f>
        <v/>
      </c>
      <c r="AL1413" s="42">
        <f t="shared" si="110"/>
        <v>2026</v>
      </c>
      <c r="AM1413" s="42" t="str">
        <f t="shared" si="111"/>
        <v>2026-03</v>
      </c>
      <c r="AN1413" s="42" t="str">
        <f t="shared" ca="1" si="112"/>
        <v>ON_SCHEDULE</v>
      </c>
      <c r="AO1413" s="42" t="str">
        <f t="shared" si="113"/>
        <v>GR-268 | OUTER RING RACEWAY SUPER FINISH MACHINE | KWD2 | LOADER | Time-based Maintenance | Mechanical | Part Change | Medium | Check Accuracy Loader stopper to PM 6 Month Cycle
Check/Change Stopper Loader 
Model: THAN110-04-0016 (ตัวเล็ก)
Model: AN110-3-703-01/2 (ตัวเหลี่ยม)
Check Bearing Loader
 | STOPPER | AN110-3-703-01/2 | คุณานนต์ ปารวัณวงศ์</v>
      </c>
      <c r="AP1413" s="42" t="str">
        <f>_xlfn.TEXTJOIN("; ",TRUE,IF(COUNTA('query (10)'!A1413:AK1413)&lt;=6,"NEAR_EMPTY_ROW",""),IF($K1413="","MISSING_STATUS",""),IF(AND($K1413="เสร็จสิ้น",$Z1413=""),"DONE_NO_ACTUAL_DATE",""),IF(AND($I1413="Condition-based Maintenance",$AH1413=""),"CBM_NO_MEASUREMENT",""),IF(OR($X1413="",$X1413=0),"INVALID_PERIOD",""),IF(AND($AA1413&lt;&gt;"",$AB1413&lt;&gt;"",$AB1413&lt;$AA1413),"DATE_SEQUENCE_ERROR",""),IF(AND($AB1413&lt;&gt;"",$AB1413&gt;DATE(2030,12,31)),"DATE_OUTLIER",""),IF($C1413="","MISSING_QRCODE",""),IF($J1413="UNKNOWN","UNKNOWN_PM_TYPE",""),IF($L1413="UNKNOWN","UNKNOWN_STATUS",""))</f>
        <v/>
      </c>
      <c r="AQ1413" s="42" t="str">
        <f t="shared" si="114"/>
        <v>NO</v>
      </c>
    </row>
    <row r="1414" spans="1:43" x14ac:dyDescent="0.3">
      <c r="A1414" s="38">
        <f>IF('query (10)'!A1414="","",'query (10)'!A1414)</f>
        <v>1606</v>
      </c>
      <c r="B1414" s="38" t="str">
        <f>IF('query (10)'!B1414="","",'query (10)'!B1414)</f>
        <v/>
      </c>
      <c r="C1414" s="38" t="str">
        <f>TRIM(UPPER('query (10)'!M1414))</f>
        <v>GR-257</v>
      </c>
      <c r="D1414" s="38" t="str">
        <f>TRIM(UPPER(IFERROR(_xlfn.TEXTBEFORE('query (10)'!L1414,"("),'query (10)'!L1414)))</f>
        <v>INNER RING RACEWAY AND RIB SUPER FINISH MACHINE</v>
      </c>
      <c r="E1414" s="38" t="str">
        <f>IFERROR(TRIM(UPPER(_xlfn.TEXTBEFORE(_xlfn.TEXTAFTER('query (10)'!L1414,"("),")"))),"")</f>
        <v/>
      </c>
      <c r="F1414" s="38" t="str">
        <f>TRIM('query (10)'!K1414)</f>
        <v>KWD2</v>
      </c>
      <c r="G1414" s="38" t="str">
        <f>IF('query (10)'!J1414="","",'query (10)'!J1414)</f>
        <v xml:space="preserve">loader </v>
      </c>
      <c r="H1414" s="38" t="str">
        <f>TRIM(UPPER('query (10)'!J1414))</f>
        <v>LOADER</v>
      </c>
      <c r="I1414" s="38" t="str">
        <f>IF('query (10)'!F1414="","",'query (10)'!F1414)</f>
        <v>Time-based Maintenance</v>
      </c>
      <c r="J1414" s="38" t="str">
        <f>IF('query (10)'!F1414="","",IFERROR(INDEX(Cleaning_Rules!$B$14:$B$17,MATCH(TRIM('query (10)'!F1414),Cleaning_Rules!$A$14:$A$17,0)),"UNKNOWN"))</f>
        <v>TBM</v>
      </c>
      <c r="K1414" s="38" t="str">
        <f>IF('query (10)'!G1414="","",'query (10)'!G1414)</f>
        <v>เสร็จสิ้น</v>
      </c>
      <c r="L1414" s="38" t="str">
        <f>IF('query (10)'!G1414="","MISSING",IFERROR(INDEX(Cleaning_Rules!$B$5:$B$10,MATCH(TRIM('query (10)'!G1414),Cleaning_Rules!$A$5:$A$10,0)),"UNKNOWN"))</f>
        <v>COMPLETED</v>
      </c>
      <c r="M1414" s="38" t="str">
        <f>IF('query (10)'!I1414="","",'query (10)'!I1414)</f>
        <v>Mechanical</v>
      </c>
      <c r="N1414" s="38" t="str">
        <f>IF('query (10)'!O1414="","",'query (10)'!O1414)</f>
        <v>Part Change</v>
      </c>
      <c r="O1414" s="38" t="str">
        <f>IF('query (10)'!P1414="","",'query (10)'!P1414)</f>
        <v>Medium</v>
      </c>
      <c r="P1414" s="38" t="str">
        <f>IF('query (10)'!N1414="","",'query (10)'!N1414)</f>
        <v xml:space="preserve">Check Accuracy Loader stopper to PM 6 Month Cycle
Check/Change Stopper Loader 
Model: THAN110-04-0016 (ตัวเล็ก)
Model: AN110-3-703-01/2 (ตัวเหลี่ยม)
Check Bearing Loader
</v>
      </c>
      <c r="Q1414" s="38" t="str">
        <f>TRIM('query (10)'!N1414)</f>
        <v xml:space="preserve">Check Accuracy Loader stopper to PM 6 Month Cycle
Check/Change Stopper Loader 
Model: THAN110-04-0016 (ตัวเล็ก)
Model: AN110-3-703-01/2 (ตัวเหลี่ยม)
Check Bearing Loader
</v>
      </c>
      <c r="R1414" s="38" t="str">
        <f>TRIM(UPPER('query (10)'!R1414))</f>
        <v>STOPPER</v>
      </c>
      <c r="S1414" s="38" t="str">
        <f>TRIM(UPPER('query (10)'!S1414))</f>
        <v>AN110-3-703-01/2</v>
      </c>
      <c r="T1414" s="38" t="str">
        <f>IF('query (10)'!Q1414="","",TRIM(UPPER('query (10)'!Q1414)))</f>
        <v/>
      </c>
      <c r="U1414" s="38" t="str">
        <f>IF('query (10)'!T1414="","",'query (10)'!T1414)</f>
        <v/>
      </c>
      <c r="V1414" s="39" t="str">
        <f>IF('query (10)'!T1414="","",IFERROR(VALUE('query (10)'!T1414),""))</f>
        <v/>
      </c>
      <c r="W1414" s="40">
        <f>IF('query (10)'!U1414="","",'query (10)'!U1414)</f>
        <v>0</v>
      </c>
      <c r="X1414" s="39">
        <f>IF('query (10)'!V1414="","",'query (10)'!V1414)</f>
        <v>180</v>
      </c>
      <c r="Y1414" s="41">
        <f>IF('query (10)'!W1414="","",'query (10)'!W1414)</f>
        <v>46083</v>
      </c>
      <c r="Z1414" s="41" t="str">
        <f>IF('query (10)'!X1414="","",'query (10)'!X1414)</f>
        <v/>
      </c>
      <c r="AA1414" s="41">
        <f>IF('query (10)'!Y1414="","",'query (10)'!Y1414)</f>
        <v>46083</v>
      </c>
      <c r="AB1414" s="41">
        <f>IF('query (10)'!Z1414="","",'query (10)'!Z1414)</f>
        <v>46263</v>
      </c>
      <c r="AC1414" s="38" t="str">
        <f>IF(OR('query (10)'!AA1414="",COUNTIF(Cleaning_Rules!$A$21:$A$26,TRIM('query (10)'!AA1414))&gt;0),"",TRIM('query (10)'!AA1414))</f>
        <v/>
      </c>
      <c r="AD1414" s="38" t="str">
        <f>IF('query (10)'!AB1414="","",TRIM(IFERROR(_xlfn.TEXTBEFORE('query (10)'!AB1414,"("),'query (10)'!AB1414)))</f>
        <v/>
      </c>
      <c r="AE1414" s="38" t="str">
        <f>IFERROR(LOWER(TRIM(_xlfn.TEXTBEFORE(_xlfn.TEXTAFTER('query (10)'!AB1414,"("),")"))),"")</f>
        <v/>
      </c>
      <c r="AF1414" s="38" t="str">
        <f>IF('query (10)'!AD1414="","",TRIM('query (10)'!AD1414))</f>
        <v>คุณานนต์ ปารวัณวงศ์</v>
      </c>
      <c r="AG1414" s="38" t="str">
        <f>IF('query (10)'!AE1414="","",TRIM('query (10)'!AE1414))</f>
        <v>คุณานนต์ ปารวัณวงศ์</v>
      </c>
      <c r="AH1414" s="38" t="str">
        <f>IF('query (10)'!AF1414="","",IFERROR(VALUE('query (10)'!AF1414),""))</f>
        <v/>
      </c>
      <c r="AI1414" s="38" t="str">
        <f>IF('query (10)'!AG1414="","",TRIM('query (10)'!AG1414))</f>
        <v/>
      </c>
      <c r="AJ1414" s="38" t="str">
        <f>IF('query (10)'!AH1414="","",IFERROR(VALUE('query (10)'!AH1414),""))</f>
        <v/>
      </c>
      <c r="AK1414" s="38" t="str">
        <f>IF('query (10)'!AI1414="","",TRIM('query (10)'!AI1414))</f>
        <v/>
      </c>
      <c r="AL1414" s="42">
        <f t="shared" si="110"/>
        <v>2026</v>
      </c>
      <c r="AM1414" s="42" t="str">
        <f t="shared" si="111"/>
        <v>2026-03</v>
      </c>
      <c r="AN1414" s="42" t="str">
        <f t="shared" ca="1" si="112"/>
        <v/>
      </c>
      <c r="AO1414" s="42" t="str">
        <f t="shared" si="113"/>
        <v>GR-257 | INNER RING RACEWAY AND RIB SUPER FINISH MACHINE | KWD2 | LOADER | Time-based Maintenance | Mechanical | Part Change | Medium | Check Accuracy Loader stopper to PM 6 Month Cycle
Check/Change Stopper Loader 
Model: THAN110-04-0016 (ตัวเล็ก)
Model: AN110-3-703-01/2 (ตัวเหลี่ยม)
Check Bearing Loader
 | STOPPER | AN110-3-703-01/2 | คุณานนต์ ปารวัณวงศ์</v>
      </c>
      <c r="AP1414" s="42" t="str">
        <f>_xlfn.TEXTJOIN("; ",TRUE,IF(COUNTA('query (10)'!A1414:AK1414)&lt;=6,"NEAR_EMPTY_ROW",""),IF($K1414="","MISSING_STATUS",""),IF(AND($K1414="เสร็จสิ้น",$Z1414=""),"DONE_NO_ACTUAL_DATE",""),IF(AND($I1414="Condition-based Maintenance",$AH1414=""),"CBM_NO_MEASUREMENT",""),IF(OR($X1414="",$X1414=0),"INVALID_PERIOD",""),IF(AND($AA1414&lt;&gt;"",$AB1414&lt;&gt;"",$AB1414&lt;$AA1414),"DATE_SEQUENCE_ERROR",""),IF(AND($AB1414&lt;&gt;"",$AB1414&gt;DATE(2030,12,31)),"DATE_OUTLIER",""),IF($C1414="","MISSING_QRCODE",""),IF($J1414="UNKNOWN","UNKNOWN_PM_TYPE",""),IF($L1414="UNKNOWN","UNKNOWN_STATUS",""))</f>
        <v>DONE_NO_ACTUAL_DATE</v>
      </c>
      <c r="AQ1414" s="42" t="str">
        <f t="shared" si="114"/>
        <v>NO</v>
      </c>
    </row>
    <row r="1415" spans="1:43" x14ac:dyDescent="0.3">
      <c r="A1415" s="38">
        <f>IF('query (10)'!A1415="","",'query (10)'!A1415)</f>
        <v>1607</v>
      </c>
      <c r="B1415" s="38">
        <f>IF('query (10)'!B1415="","",'query (10)'!B1415)</f>
        <v>18833</v>
      </c>
      <c r="C1415" s="38" t="str">
        <f>TRIM(UPPER('query (10)'!M1415))</f>
        <v>GR-354</v>
      </c>
      <c r="D1415" s="38" t="str">
        <f>TRIM(UPPER(IFERROR(_xlfn.TEXTBEFORE('query (10)'!L1415,"("),'query (10)'!L1415)))</f>
        <v>OUTER RING RACEWAY SUPER FINISH MACHINE</v>
      </c>
      <c r="E1415" s="38" t="str">
        <f>IFERROR(TRIM(UPPER(_xlfn.TEXTBEFORE(_xlfn.TEXTAFTER('query (10)'!L1415,"("),")"))),"")</f>
        <v/>
      </c>
      <c r="F1415" s="38" t="str">
        <f>TRIM('query (10)'!K1415)</f>
        <v>KWD3</v>
      </c>
      <c r="G1415" s="38" t="str">
        <f>IF('query (10)'!J1415="","",'query (10)'!J1415)</f>
        <v xml:space="preserve">loader </v>
      </c>
      <c r="H1415" s="38" t="str">
        <f>TRIM(UPPER('query (10)'!J1415))</f>
        <v>LOADER</v>
      </c>
      <c r="I1415" s="38" t="str">
        <f>IF('query (10)'!F1415="","",'query (10)'!F1415)</f>
        <v>Time-based Maintenance</v>
      </c>
      <c r="J1415" s="38" t="str">
        <f>IF('query (10)'!F1415="","",IFERROR(INDEX(Cleaning_Rules!$B$14:$B$17,MATCH(TRIM('query (10)'!F1415),Cleaning_Rules!$A$14:$A$17,0)),"UNKNOWN"))</f>
        <v>TBM</v>
      </c>
      <c r="K1415" s="38" t="str">
        <f>IF('query (10)'!G1415="","",'query (10)'!G1415)</f>
        <v>เสร็จสิ้น</v>
      </c>
      <c r="L1415" s="38" t="str">
        <f>IF('query (10)'!G1415="","MISSING",IFERROR(INDEX(Cleaning_Rules!$B$5:$B$10,MATCH(TRIM('query (10)'!G1415),Cleaning_Rules!$A$5:$A$10,0)),"UNKNOWN"))</f>
        <v>COMPLETED</v>
      </c>
      <c r="M1415" s="38" t="str">
        <f>IF('query (10)'!I1415="","",'query (10)'!I1415)</f>
        <v>Mechanical</v>
      </c>
      <c r="N1415" s="38" t="str">
        <f>IF('query (10)'!O1415="","",'query (10)'!O1415)</f>
        <v>Part Change</v>
      </c>
      <c r="O1415" s="38" t="str">
        <f>IF('query (10)'!P1415="","",'query (10)'!P1415)</f>
        <v>Medium</v>
      </c>
      <c r="P1415" s="38" t="str">
        <f>IF('query (10)'!N1415="","",'query (10)'!N1415)</f>
        <v xml:space="preserve">Check Accuracy Loader stopper to PM 6 Month Cycle
Check/Change Stopper Loader 
Model: THAN110-04-0016 (ตัวเล็ก)
Model: AN110-3-703-01/2 (ตัวเหลี่ยม)
Check Bearing Loader
</v>
      </c>
      <c r="Q1415" s="38" t="str">
        <f>TRIM('query (10)'!N1415)</f>
        <v xml:space="preserve">Check Accuracy Loader stopper to PM 6 Month Cycle
Check/Change Stopper Loader 
Model: THAN110-04-0016 (ตัวเล็ก)
Model: AN110-3-703-01/2 (ตัวเหลี่ยม)
Check Bearing Loader
</v>
      </c>
      <c r="R1415" s="38" t="str">
        <f>TRIM(UPPER('query (10)'!R1415))</f>
        <v>STOPPER</v>
      </c>
      <c r="S1415" s="38" t="str">
        <f>TRIM(UPPER('query (10)'!S1415))</f>
        <v>AN110-3-703-01/2</v>
      </c>
      <c r="T1415" s="38" t="str">
        <f>IF('query (10)'!Q1415="","",TRIM(UPPER('query (10)'!Q1415)))</f>
        <v/>
      </c>
      <c r="U1415" s="38" t="str">
        <f>IF('query (10)'!T1415="","",'query (10)'!T1415)</f>
        <v/>
      </c>
      <c r="V1415" s="39" t="str">
        <f>IF('query (10)'!T1415="","",IFERROR(VALUE('query (10)'!T1415),""))</f>
        <v/>
      </c>
      <c r="W1415" s="40">
        <f>IF('query (10)'!U1415="","",'query (10)'!U1415)</f>
        <v>0</v>
      </c>
      <c r="X1415" s="39">
        <f>IF('query (10)'!V1415="","",'query (10)'!V1415)</f>
        <v>180</v>
      </c>
      <c r="Y1415" s="41">
        <f>IF('query (10)'!W1415="","",'query (10)'!W1415)</f>
        <v>46084</v>
      </c>
      <c r="Z1415" s="41">
        <f>IF('query (10)'!X1415="","",'query (10)'!X1415)</f>
        <v>46095</v>
      </c>
      <c r="AA1415" s="41">
        <f>IF('query (10)'!Y1415="","",'query (10)'!Y1415)</f>
        <v>46095</v>
      </c>
      <c r="AB1415" s="41">
        <f>IF('query (10)'!Z1415="","",'query (10)'!Z1415)</f>
        <v>46275</v>
      </c>
      <c r="AC1415" s="38" t="str">
        <f>IF(OR('query (10)'!AA1415="",COUNTIF(Cleaning_Rules!$A$21:$A$26,TRIM('query (10)'!AA1415))&gt;0),"",TRIM('query (10)'!AA1415))</f>
        <v/>
      </c>
      <c r="AD1415" s="38" t="str">
        <f>IF('query (10)'!AB1415="","",TRIM(IFERROR(_xlfn.TEXTBEFORE('query (10)'!AB1415,"("),'query (10)'!AB1415)))</f>
        <v>เริ่มซ่อมงาน PM แล้ว รับผิดชอบโดย KUNANON PARAWANWONG</v>
      </c>
      <c r="AE1415" s="38" t="str">
        <f>IFERROR(LOWER(TRIM(_xlfn.TEXTBEFORE(_xlfn.TEXTAFTER('query (10)'!AB1415,"("),")"))),"")</f>
        <v>parawanwong-k-3161@nsk.com</v>
      </c>
      <c r="AF1415" s="38" t="str">
        <f>IF('query (10)'!AD1415="","",TRIM('query (10)'!AD1415))</f>
        <v>คุณานนต์ ปารวัณวงศ์</v>
      </c>
      <c r="AG1415" s="38" t="str">
        <f>IF('query (10)'!AE1415="","",TRIM('query (10)'!AE1415))</f>
        <v>คุณานนต์ ปารวัณวงศ์</v>
      </c>
      <c r="AH1415" s="38" t="str">
        <f>IF('query (10)'!AF1415="","",IFERROR(VALUE('query (10)'!AF1415),""))</f>
        <v/>
      </c>
      <c r="AI1415" s="38" t="str">
        <f>IF('query (10)'!AG1415="","",TRIM('query (10)'!AG1415))</f>
        <v/>
      </c>
      <c r="AJ1415" s="38" t="str">
        <f>IF('query (10)'!AH1415="","",IFERROR(VALUE('query (10)'!AH1415),""))</f>
        <v/>
      </c>
      <c r="AK1415" s="38" t="str">
        <f>IF('query (10)'!AI1415="","",TRIM('query (10)'!AI1415))</f>
        <v/>
      </c>
      <c r="AL1415" s="42">
        <f t="shared" si="110"/>
        <v>2026</v>
      </c>
      <c r="AM1415" s="42" t="str">
        <f t="shared" si="111"/>
        <v>2026-03</v>
      </c>
      <c r="AN1415" s="42" t="str">
        <f t="shared" ca="1" si="112"/>
        <v/>
      </c>
      <c r="AO1415" s="42" t="str">
        <f t="shared" si="113"/>
        <v>GR-354 | OUTER RING RACEWAY SUPER FINISH MACHINE | KWD3 | LOADER | Time-based Maintenance | Mechanical | Part Change | Medium | Check Accuracy Loader stopper to PM 6 Month Cycle
Check/Change Stopper Loader 
Model: THAN110-04-0016 (ตัวเล็ก)
Model: AN110-3-703-01/2 (ตัวเหลี่ยม)
Check Bearing Loader
 | STOPPER | AN110-3-703-01/2 | เริ่มซ่อมงาน PM แล้ว รับผิดชอบโดย KUNANON PARAWANWONG | คุณานนต์ ปารวัณวงศ์</v>
      </c>
      <c r="AP1415" s="42" t="str">
        <f>_xlfn.TEXTJOIN("; ",TRUE,IF(COUNTA('query (10)'!A1415:AK1415)&lt;=6,"NEAR_EMPTY_ROW",""),IF($K1415="","MISSING_STATUS",""),IF(AND($K1415="เสร็จสิ้น",$Z1415=""),"DONE_NO_ACTUAL_DATE",""),IF(AND($I1415="Condition-based Maintenance",$AH1415=""),"CBM_NO_MEASUREMENT",""),IF(OR($X1415="",$X1415=0),"INVALID_PERIOD",""),IF(AND($AA1415&lt;&gt;"",$AB1415&lt;&gt;"",$AB1415&lt;$AA1415),"DATE_SEQUENCE_ERROR",""),IF(AND($AB1415&lt;&gt;"",$AB1415&gt;DATE(2030,12,31)),"DATE_OUTLIER",""),IF($C1415="","MISSING_QRCODE",""),IF($J1415="UNKNOWN","UNKNOWN_PM_TYPE",""),IF($L1415="UNKNOWN","UNKNOWN_STATUS",""))</f>
        <v/>
      </c>
      <c r="AQ1415" s="42" t="str">
        <f t="shared" si="114"/>
        <v>NO</v>
      </c>
    </row>
    <row r="1416" spans="1:43" x14ac:dyDescent="0.3">
      <c r="A1416" s="38">
        <f>IF('query (10)'!A1416="","",'query (10)'!A1416)</f>
        <v>1608</v>
      </c>
      <c r="B1416" s="38">
        <f>IF('query (10)'!B1416="","",'query (10)'!B1416)</f>
        <v>18831</v>
      </c>
      <c r="C1416" s="38" t="str">
        <f>TRIM(UPPER('query (10)'!M1416))</f>
        <v>GR-342</v>
      </c>
      <c r="D1416" s="38" t="str">
        <f>TRIM(UPPER(IFERROR(_xlfn.TEXTBEFORE('query (10)'!L1416,"("),'query (10)'!L1416)))</f>
        <v>INNER RING RACEWAY AND RIB SUPER FINISH MACHINE</v>
      </c>
      <c r="E1416" s="38" t="str">
        <f>IFERROR(TRIM(UPPER(_xlfn.TEXTBEFORE(_xlfn.TEXTAFTER('query (10)'!L1416,"("),")"))),"")</f>
        <v/>
      </c>
      <c r="F1416" s="38" t="str">
        <f>TRIM('query (10)'!K1416)</f>
        <v>KWD3</v>
      </c>
      <c r="G1416" s="38" t="str">
        <f>IF('query (10)'!J1416="","",'query (10)'!J1416)</f>
        <v xml:space="preserve">loader </v>
      </c>
      <c r="H1416" s="38" t="str">
        <f>TRIM(UPPER('query (10)'!J1416))</f>
        <v>LOADER</v>
      </c>
      <c r="I1416" s="38" t="str">
        <f>IF('query (10)'!F1416="","",'query (10)'!F1416)</f>
        <v>Time-based Maintenance</v>
      </c>
      <c r="J1416" s="38" t="str">
        <f>IF('query (10)'!F1416="","",IFERROR(INDEX(Cleaning_Rules!$B$14:$B$17,MATCH(TRIM('query (10)'!F1416),Cleaning_Rules!$A$14:$A$17,0)),"UNKNOWN"))</f>
        <v>TBM</v>
      </c>
      <c r="K1416" s="38" t="str">
        <f>IF('query (10)'!G1416="","",'query (10)'!G1416)</f>
        <v>เสร็จสิ้น</v>
      </c>
      <c r="L1416" s="38" t="str">
        <f>IF('query (10)'!G1416="","MISSING",IFERROR(INDEX(Cleaning_Rules!$B$5:$B$10,MATCH(TRIM('query (10)'!G1416),Cleaning_Rules!$A$5:$A$10,0)),"UNKNOWN"))</f>
        <v>COMPLETED</v>
      </c>
      <c r="M1416" s="38" t="str">
        <f>IF('query (10)'!I1416="","",'query (10)'!I1416)</f>
        <v>Mechanical</v>
      </c>
      <c r="N1416" s="38" t="str">
        <f>IF('query (10)'!O1416="","",'query (10)'!O1416)</f>
        <v>Part Change</v>
      </c>
      <c r="O1416" s="38" t="str">
        <f>IF('query (10)'!P1416="","",'query (10)'!P1416)</f>
        <v>Medium</v>
      </c>
      <c r="P1416" s="38" t="str">
        <f>IF('query (10)'!N1416="","",'query (10)'!N1416)</f>
        <v xml:space="preserve">Check Accuracy Loader stopper to PM 6 Month Cycle
Check/Change Stopper Loader 
Model: THAN110-04-0016 (ตัวเล็ก)
Model: AN110-3-703-01/2 (ตัวเหลี่ยม)
Check Bearing Loader
</v>
      </c>
      <c r="Q1416" s="38" t="str">
        <f>TRIM('query (10)'!N1416)</f>
        <v xml:space="preserve">Check Accuracy Loader stopper to PM 6 Month Cycle
Check/Change Stopper Loader 
Model: THAN110-04-0016 (ตัวเล็ก)
Model: AN110-3-703-01/2 (ตัวเหลี่ยม)
Check Bearing Loader
</v>
      </c>
      <c r="R1416" s="38" t="str">
        <f>TRIM(UPPER('query (10)'!R1416))</f>
        <v>STOPPER</v>
      </c>
      <c r="S1416" s="38" t="str">
        <f>TRIM(UPPER('query (10)'!S1416))</f>
        <v>AN110-3-703-01/2</v>
      </c>
      <c r="T1416" s="38" t="str">
        <f>IF('query (10)'!Q1416="","",TRIM(UPPER('query (10)'!Q1416)))</f>
        <v/>
      </c>
      <c r="U1416" s="38" t="str">
        <f>IF('query (10)'!T1416="","",'query (10)'!T1416)</f>
        <v/>
      </c>
      <c r="V1416" s="39" t="str">
        <f>IF('query (10)'!T1416="","",IFERROR(VALUE('query (10)'!T1416),""))</f>
        <v/>
      </c>
      <c r="W1416" s="40">
        <f>IF('query (10)'!U1416="","",'query (10)'!U1416)</f>
        <v>0</v>
      </c>
      <c r="X1416" s="39">
        <f>IF('query (10)'!V1416="","",'query (10)'!V1416)</f>
        <v>180</v>
      </c>
      <c r="Y1416" s="41">
        <f>IF('query (10)'!W1416="","",'query (10)'!W1416)</f>
        <v>46084</v>
      </c>
      <c r="Z1416" s="41">
        <f>IF('query (10)'!X1416="","",'query (10)'!X1416)</f>
        <v>46095</v>
      </c>
      <c r="AA1416" s="41">
        <f>IF('query (10)'!Y1416="","",'query (10)'!Y1416)</f>
        <v>46095</v>
      </c>
      <c r="AB1416" s="41">
        <f>IF('query (10)'!Z1416="","",'query (10)'!Z1416)</f>
        <v>46275</v>
      </c>
      <c r="AC1416" s="38" t="str">
        <f>IF(OR('query (10)'!AA1416="",COUNTIF(Cleaning_Rules!$A$21:$A$26,TRIM('query (10)'!AA1416))&gt;0),"",TRIM('query (10)'!AA1416))</f>
        <v/>
      </c>
      <c r="AD1416" s="38" t="str">
        <f>IF('query (10)'!AB1416="","",TRIM(IFERROR(_xlfn.TEXTBEFORE('query (10)'!AB1416,"("),'query (10)'!AB1416)))</f>
        <v>เริ่มซ่อมงาน PM แล้ว รับผิดชอบโดย JAKKAPAT KHOTSOMBAT</v>
      </c>
      <c r="AE1416" s="38" t="str">
        <f>IFERROR(LOWER(TRIM(_xlfn.TEXTBEFORE(_xlfn.TEXTAFTER('query (10)'!AB1416,"("),")"))),"")</f>
        <v>jakkapat@nsk.com</v>
      </c>
      <c r="AF1416" s="38" t="str">
        <f>IF('query (10)'!AD1416="","",TRIM('query (10)'!AD1416))</f>
        <v>คุณานนต์ ปารวัณวงศ์</v>
      </c>
      <c r="AG1416" s="38" t="str">
        <f>IF('query (10)'!AE1416="","",TRIM('query (10)'!AE1416))</f>
        <v>จักรภัทร โคตรสมบัติ</v>
      </c>
      <c r="AH1416" s="38" t="str">
        <f>IF('query (10)'!AF1416="","",IFERROR(VALUE('query (10)'!AF1416),""))</f>
        <v/>
      </c>
      <c r="AI1416" s="38" t="str">
        <f>IF('query (10)'!AG1416="","",TRIM('query (10)'!AG1416))</f>
        <v/>
      </c>
      <c r="AJ1416" s="38" t="str">
        <f>IF('query (10)'!AH1416="","",IFERROR(VALUE('query (10)'!AH1416),""))</f>
        <v/>
      </c>
      <c r="AK1416" s="38" t="str">
        <f>IF('query (10)'!AI1416="","",TRIM('query (10)'!AI1416))</f>
        <v/>
      </c>
      <c r="AL1416" s="42">
        <f t="shared" si="110"/>
        <v>2026</v>
      </c>
      <c r="AM1416" s="42" t="str">
        <f t="shared" si="111"/>
        <v>2026-03</v>
      </c>
      <c r="AN1416" s="42" t="str">
        <f t="shared" ca="1" si="112"/>
        <v/>
      </c>
      <c r="AO1416" s="42" t="str">
        <f t="shared" si="113"/>
        <v>GR-342 | INNER RING RACEWAY AND RIB SUPER FINISH MACHINE | KWD3 | LOADER | Time-based Maintenance | Mechanical | Part Change | Medium | Check Accuracy Loader stopper to PM 6 Month Cycle
Check/Change Stopper Loader 
Model: THAN110-04-0016 (ตัวเล็ก)
Model: AN110-3-703-01/2 (ตัวเหลี่ยม)
Check Bearing Loader
 | STOPPER | AN110-3-703-01/2 | เริ่มซ่อมงาน PM แล้ว รับผิดชอบโดย JAKKAPAT KHOTSOMBAT | จักรภัทร โคตรสมบัติ</v>
      </c>
      <c r="AP1416" s="42" t="str">
        <f>_xlfn.TEXTJOIN("; ",TRUE,IF(COUNTA('query (10)'!A1416:AK1416)&lt;=6,"NEAR_EMPTY_ROW",""),IF($K1416="","MISSING_STATUS",""),IF(AND($K1416="เสร็จสิ้น",$Z1416=""),"DONE_NO_ACTUAL_DATE",""),IF(AND($I1416="Condition-based Maintenance",$AH1416=""),"CBM_NO_MEASUREMENT",""),IF(OR($X1416="",$X1416=0),"INVALID_PERIOD",""),IF(AND($AA1416&lt;&gt;"",$AB1416&lt;&gt;"",$AB1416&lt;$AA1416),"DATE_SEQUENCE_ERROR",""),IF(AND($AB1416&lt;&gt;"",$AB1416&gt;DATE(2030,12,31)),"DATE_OUTLIER",""),IF($C1416="","MISSING_QRCODE",""),IF($J1416="UNKNOWN","UNKNOWN_PM_TYPE",""),IF($L1416="UNKNOWN","UNKNOWN_STATUS",""))</f>
        <v/>
      </c>
      <c r="AQ1416" s="42" t="str">
        <f t="shared" si="114"/>
        <v>NO</v>
      </c>
    </row>
    <row r="1417" spans="1:43" x14ac:dyDescent="0.3">
      <c r="A1417" s="38">
        <f>IF('query (10)'!A1417="","",'query (10)'!A1417)</f>
        <v>1609</v>
      </c>
      <c r="B1417" s="38">
        <f>IF('query (10)'!B1417="","",'query (10)'!B1417)</f>
        <v>18857</v>
      </c>
      <c r="C1417" s="38" t="str">
        <f>TRIM(UPPER('query (10)'!M1417))</f>
        <v>GR-476</v>
      </c>
      <c r="D1417" s="38" t="str">
        <f>TRIM(UPPER(IFERROR(_xlfn.TEXTBEFORE('query (10)'!L1417,"("),'query (10)'!L1417)))</f>
        <v>OUTER RING RACEWAY SUPER FINISH MACHINE</v>
      </c>
      <c r="E1417" s="38" t="str">
        <f>IFERROR(TRIM(UPPER(_xlfn.TEXTBEFORE(_xlfn.TEXTAFTER('query (10)'!L1417,"("),")"))),"")</f>
        <v/>
      </c>
      <c r="F1417" s="38" t="str">
        <f>TRIM('query (10)'!K1417)</f>
        <v>KWD4</v>
      </c>
      <c r="G1417" s="38" t="str">
        <f>IF('query (10)'!J1417="","",'query (10)'!J1417)</f>
        <v xml:space="preserve">loader </v>
      </c>
      <c r="H1417" s="38" t="str">
        <f>TRIM(UPPER('query (10)'!J1417))</f>
        <v>LOADER</v>
      </c>
      <c r="I1417" s="38" t="str">
        <f>IF('query (10)'!F1417="","",'query (10)'!F1417)</f>
        <v>Time-based Maintenance</v>
      </c>
      <c r="J1417" s="38" t="str">
        <f>IF('query (10)'!F1417="","",IFERROR(INDEX(Cleaning_Rules!$B$14:$B$17,MATCH(TRIM('query (10)'!F1417),Cleaning_Rules!$A$14:$A$17,0)),"UNKNOWN"))</f>
        <v>TBM</v>
      </c>
      <c r="K1417" s="38" t="str">
        <f>IF('query (10)'!G1417="","",'query (10)'!G1417)</f>
        <v>เสร็จสิ้น</v>
      </c>
      <c r="L1417" s="38" t="str">
        <f>IF('query (10)'!G1417="","MISSING",IFERROR(INDEX(Cleaning_Rules!$B$5:$B$10,MATCH(TRIM('query (10)'!G1417),Cleaning_Rules!$A$5:$A$10,0)),"UNKNOWN"))</f>
        <v>COMPLETED</v>
      </c>
      <c r="M1417" s="38" t="str">
        <f>IF('query (10)'!I1417="","",'query (10)'!I1417)</f>
        <v>Mechanical</v>
      </c>
      <c r="N1417" s="38" t="str">
        <f>IF('query (10)'!O1417="","",'query (10)'!O1417)</f>
        <v>Part Change</v>
      </c>
      <c r="O1417" s="38" t="str">
        <f>IF('query (10)'!P1417="","",'query (10)'!P1417)</f>
        <v>Medium</v>
      </c>
      <c r="P1417" s="38" t="str">
        <f>IF('query (10)'!N1417="","",'query (10)'!N1417)</f>
        <v xml:space="preserve">Check Accuracy Loader stopper to PM 6 Month Cycle
Check/Change Stopper Loader 
Model: THAN110-04-0016 (ตัวเล็ก)
Model: AN110-3-703-01/2 (ตัวเหลี่ยม)
Check Bearing Loader
</v>
      </c>
      <c r="Q1417" s="38" t="str">
        <f>TRIM('query (10)'!N1417)</f>
        <v xml:space="preserve">Check Accuracy Loader stopper to PM 6 Month Cycle
Check/Change Stopper Loader 
Model: THAN110-04-0016 (ตัวเล็ก)
Model: AN110-3-703-01/2 (ตัวเหลี่ยม)
Check Bearing Loader
</v>
      </c>
      <c r="R1417" s="38" t="str">
        <f>TRIM(UPPER('query (10)'!R1417))</f>
        <v>STOPPER</v>
      </c>
      <c r="S1417" s="38" t="str">
        <f>TRIM(UPPER('query (10)'!S1417))</f>
        <v>AN110-3-703-01/2</v>
      </c>
      <c r="T1417" s="38" t="str">
        <f>IF('query (10)'!Q1417="","",TRIM(UPPER('query (10)'!Q1417)))</f>
        <v/>
      </c>
      <c r="U1417" s="38" t="str">
        <f>IF('query (10)'!T1417="","",'query (10)'!T1417)</f>
        <v/>
      </c>
      <c r="V1417" s="39" t="str">
        <f>IF('query (10)'!T1417="","",IFERROR(VALUE('query (10)'!T1417),""))</f>
        <v/>
      </c>
      <c r="W1417" s="40">
        <f>IF('query (10)'!U1417="","",'query (10)'!U1417)</f>
        <v>0</v>
      </c>
      <c r="X1417" s="39">
        <f>IF('query (10)'!V1417="","",'query (10)'!V1417)</f>
        <v>180</v>
      </c>
      <c r="Y1417" s="41">
        <f>IF('query (10)'!W1417="","",'query (10)'!W1417)</f>
        <v>46085</v>
      </c>
      <c r="Z1417" s="41">
        <f>IF('query (10)'!X1417="","",'query (10)'!X1417)</f>
        <v>46095</v>
      </c>
      <c r="AA1417" s="41">
        <f>IF('query (10)'!Y1417="","",'query (10)'!Y1417)</f>
        <v>46095</v>
      </c>
      <c r="AB1417" s="41">
        <f>IF('query (10)'!Z1417="","",'query (10)'!Z1417)</f>
        <v>46275</v>
      </c>
      <c r="AC1417" s="38" t="str">
        <f>IF(OR('query (10)'!AA1417="",COUNTIF(Cleaning_Rules!$A$21:$A$26,TRIM('query (10)'!AA1417))&gt;0),"",TRIM('query (10)'!AA1417))</f>
        <v/>
      </c>
      <c r="AD1417" s="38" t="str">
        <f>IF('query (10)'!AB1417="","",TRIM(IFERROR(_xlfn.TEXTBEFORE('query (10)'!AB1417,"("),'query (10)'!AB1417)))</f>
        <v>เริ่มซ่อมงาน PM แล้ว รับผิดชอบโดย CHETSADA PHIWBANG</v>
      </c>
      <c r="AE1417" s="38" t="str">
        <f>IFERROR(LOWER(TRIM(_xlfn.TEXTBEFORE(_xlfn.TEXTAFTER('query (10)'!AB1417,"("),")"))),"")</f>
        <v>chetsada@nsk.com</v>
      </c>
      <c r="AF1417" s="38" t="str">
        <f>IF('query (10)'!AD1417="","",TRIM('query (10)'!AD1417))</f>
        <v>คุณานนต์ ปารวัณวงศ์</v>
      </c>
      <c r="AG1417" s="38" t="str">
        <f>IF('query (10)'!AE1417="","",TRIM('query (10)'!AE1417))</f>
        <v>เจษฎา ผิวบาง</v>
      </c>
      <c r="AH1417" s="38" t="str">
        <f>IF('query (10)'!AF1417="","",IFERROR(VALUE('query (10)'!AF1417),""))</f>
        <v/>
      </c>
      <c r="AI1417" s="38" t="str">
        <f>IF('query (10)'!AG1417="","",TRIM('query (10)'!AG1417))</f>
        <v/>
      </c>
      <c r="AJ1417" s="38" t="str">
        <f>IF('query (10)'!AH1417="","",IFERROR(VALUE('query (10)'!AH1417),""))</f>
        <v/>
      </c>
      <c r="AK1417" s="38" t="str">
        <f>IF('query (10)'!AI1417="","",TRIM('query (10)'!AI1417))</f>
        <v/>
      </c>
      <c r="AL1417" s="42">
        <f t="shared" si="110"/>
        <v>2026</v>
      </c>
      <c r="AM1417" s="42" t="str">
        <f t="shared" si="111"/>
        <v>2026-03</v>
      </c>
      <c r="AN1417" s="42" t="str">
        <f t="shared" ca="1" si="112"/>
        <v/>
      </c>
      <c r="AO1417" s="42" t="str">
        <f t="shared" si="113"/>
        <v>GR-476 | OUTER RING RACEWAY SUPER FINISH MACHINE | KWD4 | LOADER | Time-based Maintenance | Mechanical | Part Change | Medium | Check Accuracy Loader stopper to PM 6 Month Cycle
Check/Change Stopper Loader 
Model: THAN110-04-0016 (ตัวเล็ก)
Model: AN110-3-703-01/2 (ตัวเหลี่ยม)
Check Bearing Loader
 | STOPPER | AN110-3-703-01/2 | เริ่มซ่อมงาน PM แล้ว รับผิดชอบโดย CHETSADA PHIWBANG | เจษฎา ผิวบาง</v>
      </c>
      <c r="AP1417" s="42" t="str">
        <f>_xlfn.TEXTJOIN("; ",TRUE,IF(COUNTA('query (10)'!A1417:AK1417)&lt;=6,"NEAR_EMPTY_ROW",""),IF($K1417="","MISSING_STATUS",""),IF(AND($K1417="เสร็จสิ้น",$Z1417=""),"DONE_NO_ACTUAL_DATE",""),IF(AND($I1417="Condition-based Maintenance",$AH1417=""),"CBM_NO_MEASUREMENT",""),IF(OR($X1417="",$X1417=0),"INVALID_PERIOD",""),IF(AND($AA1417&lt;&gt;"",$AB1417&lt;&gt;"",$AB1417&lt;$AA1417),"DATE_SEQUENCE_ERROR",""),IF(AND($AB1417&lt;&gt;"",$AB1417&gt;DATE(2030,12,31)),"DATE_OUTLIER",""),IF($C1417="","MISSING_QRCODE",""),IF($J1417="UNKNOWN","UNKNOWN_PM_TYPE",""),IF($L1417="UNKNOWN","UNKNOWN_STATUS",""))</f>
        <v/>
      </c>
      <c r="AQ1417" s="42" t="str">
        <f t="shared" si="114"/>
        <v>NO</v>
      </c>
    </row>
    <row r="1418" spans="1:43" x14ac:dyDescent="0.3">
      <c r="A1418" s="38">
        <f>IF('query (10)'!A1418="","",'query (10)'!A1418)</f>
        <v>1610</v>
      </c>
      <c r="B1418" s="38">
        <f>IF('query (10)'!B1418="","",'query (10)'!B1418)</f>
        <v>18858</v>
      </c>
      <c r="C1418" s="38" t="str">
        <f>TRIM(UPPER('query (10)'!M1418))</f>
        <v>GR-464</v>
      </c>
      <c r="D1418" s="38" t="str">
        <f>TRIM(UPPER(IFERROR(_xlfn.TEXTBEFORE('query (10)'!L1418,"("),'query (10)'!L1418)))</f>
        <v>INNER RING RACEWAY AND RIB SUPER FINISH MACHINE</v>
      </c>
      <c r="E1418" s="38" t="str">
        <f>IFERROR(TRIM(UPPER(_xlfn.TEXTBEFORE(_xlfn.TEXTAFTER('query (10)'!L1418,"("),")"))),"")</f>
        <v/>
      </c>
      <c r="F1418" s="38" t="str">
        <f>TRIM('query (10)'!K1418)</f>
        <v>KWD4</v>
      </c>
      <c r="G1418" s="38" t="str">
        <f>IF('query (10)'!J1418="","",'query (10)'!J1418)</f>
        <v xml:space="preserve">loader </v>
      </c>
      <c r="H1418" s="38" t="str">
        <f>TRIM(UPPER('query (10)'!J1418))</f>
        <v>LOADER</v>
      </c>
      <c r="I1418" s="38" t="str">
        <f>IF('query (10)'!F1418="","",'query (10)'!F1418)</f>
        <v>Time-based Maintenance</v>
      </c>
      <c r="J1418" s="38" t="str">
        <f>IF('query (10)'!F1418="","",IFERROR(INDEX(Cleaning_Rules!$B$14:$B$17,MATCH(TRIM('query (10)'!F1418),Cleaning_Rules!$A$14:$A$17,0)),"UNKNOWN"))</f>
        <v>TBM</v>
      </c>
      <c r="K1418" s="38" t="str">
        <f>IF('query (10)'!G1418="","",'query (10)'!G1418)</f>
        <v>เสร็จสิ้น</v>
      </c>
      <c r="L1418" s="38" t="str">
        <f>IF('query (10)'!G1418="","MISSING",IFERROR(INDEX(Cleaning_Rules!$B$5:$B$10,MATCH(TRIM('query (10)'!G1418),Cleaning_Rules!$A$5:$A$10,0)),"UNKNOWN"))</f>
        <v>COMPLETED</v>
      </c>
      <c r="M1418" s="38" t="str">
        <f>IF('query (10)'!I1418="","",'query (10)'!I1418)</f>
        <v>Mechanical</v>
      </c>
      <c r="N1418" s="38" t="str">
        <f>IF('query (10)'!O1418="","",'query (10)'!O1418)</f>
        <v>Part Change</v>
      </c>
      <c r="O1418" s="38" t="str">
        <f>IF('query (10)'!P1418="","",'query (10)'!P1418)</f>
        <v>Medium</v>
      </c>
      <c r="P1418" s="38" t="str">
        <f>IF('query (10)'!N1418="","",'query (10)'!N1418)</f>
        <v xml:space="preserve">Check Accuracy Loader stopper to PM 6 Month Cycle
Check/Change Stopper Loader 
Model: THAN110-04-0016 (ตัวเล็ก)
Model: AN110-3-703-01/2 (ตัวเหลี่ยม)
Check Bearing Loader
</v>
      </c>
      <c r="Q1418" s="38" t="str">
        <f>TRIM('query (10)'!N1418)</f>
        <v xml:space="preserve">Check Accuracy Loader stopper to PM 6 Month Cycle
Check/Change Stopper Loader 
Model: THAN110-04-0016 (ตัวเล็ก)
Model: AN110-3-703-01/2 (ตัวเหลี่ยม)
Check Bearing Loader
</v>
      </c>
      <c r="R1418" s="38" t="str">
        <f>TRIM(UPPER('query (10)'!R1418))</f>
        <v>STOPPER</v>
      </c>
      <c r="S1418" s="38" t="str">
        <f>TRIM(UPPER('query (10)'!S1418))</f>
        <v>AN110-3-703-01/2</v>
      </c>
      <c r="T1418" s="38" t="str">
        <f>IF('query (10)'!Q1418="","",TRIM(UPPER('query (10)'!Q1418)))</f>
        <v/>
      </c>
      <c r="U1418" s="38" t="str">
        <f>IF('query (10)'!T1418="","",'query (10)'!T1418)</f>
        <v/>
      </c>
      <c r="V1418" s="39" t="str">
        <f>IF('query (10)'!T1418="","",IFERROR(VALUE('query (10)'!T1418),""))</f>
        <v/>
      </c>
      <c r="W1418" s="40">
        <f>IF('query (10)'!U1418="","",'query (10)'!U1418)</f>
        <v>0</v>
      </c>
      <c r="X1418" s="39">
        <f>IF('query (10)'!V1418="","",'query (10)'!V1418)</f>
        <v>180</v>
      </c>
      <c r="Y1418" s="41">
        <f>IF('query (10)'!W1418="","",'query (10)'!W1418)</f>
        <v>46085</v>
      </c>
      <c r="Z1418" s="41">
        <f>IF('query (10)'!X1418="","",'query (10)'!X1418)</f>
        <v>46116</v>
      </c>
      <c r="AA1418" s="41">
        <f>IF('query (10)'!Y1418="","",'query (10)'!Y1418)</f>
        <v>46116</v>
      </c>
      <c r="AB1418" s="41">
        <f>IF('query (10)'!Z1418="","",'query (10)'!Z1418)</f>
        <v>46296</v>
      </c>
      <c r="AC1418" s="38" t="str">
        <f>IF(OR('query (10)'!AA1418="",COUNTIF(Cleaning_Rules!$A$21:$A$26,TRIM('query (10)'!AA1418))&gt;0),"",TRIM('query (10)'!AA1418))</f>
        <v/>
      </c>
      <c r="AD1418" s="38" t="str">
        <f>IF('query (10)'!AB1418="","",TRIM(IFERROR(_xlfn.TEXTBEFORE('query (10)'!AB1418,"("),'query (10)'!AB1418)))</f>
        <v>เริ่มซ่อมงาน PM แล้ว รับผิดชอบโดย PUCHIT KULSEREE</v>
      </c>
      <c r="AE1418" s="38" t="str">
        <f>IFERROR(LOWER(TRIM(_xlfn.TEXTBEFORE(_xlfn.TEXTAFTER('query (10)'!AB1418,"("),")"))),"")</f>
        <v>puchit@nsk.com</v>
      </c>
      <c r="AF1418" s="38" t="str">
        <f>IF('query (10)'!AD1418="","",TRIM('query (10)'!AD1418))</f>
        <v>คุณานนต์ ปารวัณวงศ์</v>
      </c>
      <c r="AG1418" s="38" t="str">
        <f>IF('query (10)'!AE1418="","",TRIM('query (10)'!AE1418))</f>
        <v>ภูชิต กุลเสรี</v>
      </c>
      <c r="AH1418" s="38" t="str">
        <f>IF('query (10)'!AF1418="","",IFERROR(VALUE('query (10)'!AF1418),""))</f>
        <v/>
      </c>
      <c r="AI1418" s="38" t="str">
        <f>IF('query (10)'!AG1418="","",TRIM('query (10)'!AG1418))</f>
        <v/>
      </c>
      <c r="AJ1418" s="38" t="str">
        <f>IF('query (10)'!AH1418="","",IFERROR(VALUE('query (10)'!AH1418),""))</f>
        <v/>
      </c>
      <c r="AK1418" s="38" t="str">
        <f>IF('query (10)'!AI1418="","",TRIM('query (10)'!AI1418))</f>
        <v/>
      </c>
      <c r="AL1418" s="42">
        <f t="shared" si="110"/>
        <v>2026</v>
      </c>
      <c r="AM1418" s="42" t="str">
        <f t="shared" si="111"/>
        <v>2026-03</v>
      </c>
      <c r="AN1418" s="42" t="str">
        <f t="shared" ca="1" si="112"/>
        <v/>
      </c>
      <c r="AO1418" s="42" t="str">
        <f t="shared" si="113"/>
        <v>GR-464 | INNER RING RACEWAY AND RIB SUPER FINISH MACHINE | KWD4 | LOADER | Time-based Maintenance | Mechanical | Part Change | Medium | Check Accuracy Loader stopper to PM 6 Month Cycle
Check/Change Stopper Loader 
Model: THAN110-04-0016 (ตัวเล็ก)
Model: AN110-3-703-01/2 (ตัวเหลี่ยม)
Check Bearing Loader
 | STOPPER | AN110-3-703-01/2 | เริ่มซ่อมงาน PM แล้ว รับผิดชอบโดย PUCHIT KULSEREE | ภูชิต กุลเสรี</v>
      </c>
      <c r="AP1418" s="42" t="str">
        <f>_xlfn.TEXTJOIN("; ",TRUE,IF(COUNTA('query (10)'!A1418:AK1418)&lt;=6,"NEAR_EMPTY_ROW",""),IF($K1418="","MISSING_STATUS",""),IF(AND($K1418="เสร็จสิ้น",$Z1418=""),"DONE_NO_ACTUAL_DATE",""),IF(AND($I1418="Condition-based Maintenance",$AH1418=""),"CBM_NO_MEASUREMENT",""),IF(OR($X1418="",$X1418=0),"INVALID_PERIOD",""),IF(AND($AA1418&lt;&gt;"",$AB1418&lt;&gt;"",$AB1418&lt;$AA1418),"DATE_SEQUENCE_ERROR",""),IF(AND($AB1418&lt;&gt;"",$AB1418&gt;DATE(2030,12,31)),"DATE_OUTLIER",""),IF($C1418="","MISSING_QRCODE",""),IF($J1418="UNKNOWN","UNKNOWN_PM_TYPE",""),IF($L1418="UNKNOWN","UNKNOWN_STATUS",""))</f>
        <v/>
      </c>
      <c r="AQ1418" s="42" t="str">
        <f t="shared" si="114"/>
        <v>NO</v>
      </c>
    </row>
    <row r="1419" spans="1:43" x14ac:dyDescent="0.3">
      <c r="A1419" s="38">
        <f>IF('query (10)'!A1419="","",'query (10)'!A1419)</f>
        <v>1611</v>
      </c>
      <c r="B1419" s="38">
        <f>IF('query (10)'!B1419="","",'query (10)'!B1419)</f>
        <v>18924</v>
      </c>
      <c r="C1419" s="38" t="str">
        <f>TRIM(UPPER('query (10)'!M1419))</f>
        <v>GR-592</v>
      </c>
      <c r="D1419" s="38" t="str">
        <f>TRIM(UPPER(IFERROR(_xlfn.TEXTBEFORE('query (10)'!L1419,"("),'query (10)'!L1419)))</f>
        <v>OUTER RING RACEWAY SUPER FINISH MACHINE</v>
      </c>
      <c r="E1419" s="38" t="str">
        <f>IFERROR(TRIM(UPPER(_xlfn.TEXTBEFORE(_xlfn.TEXTAFTER('query (10)'!L1419,"("),")"))),"")</f>
        <v/>
      </c>
      <c r="F1419" s="38" t="str">
        <f>TRIM('query (10)'!K1419)</f>
        <v>KWD5</v>
      </c>
      <c r="G1419" s="38" t="str">
        <f>IF('query (10)'!J1419="","",'query (10)'!J1419)</f>
        <v xml:space="preserve">loader </v>
      </c>
      <c r="H1419" s="38" t="str">
        <f>TRIM(UPPER('query (10)'!J1419))</f>
        <v>LOADER</v>
      </c>
      <c r="I1419" s="38" t="str">
        <f>IF('query (10)'!F1419="","",'query (10)'!F1419)</f>
        <v>Time-based Maintenance</v>
      </c>
      <c r="J1419" s="38" t="str">
        <f>IF('query (10)'!F1419="","",IFERROR(INDEX(Cleaning_Rules!$B$14:$B$17,MATCH(TRIM('query (10)'!F1419),Cleaning_Rules!$A$14:$A$17,0)),"UNKNOWN"))</f>
        <v>TBM</v>
      </c>
      <c r="K1419" s="38" t="str">
        <f>IF('query (10)'!G1419="","",'query (10)'!G1419)</f>
        <v>เสร็จสิ้น</v>
      </c>
      <c r="L1419" s="38" t="str">
        <f>IF('query (10)'!G1419="","MISSING",IFERROR(INDEX(Cleaning_Rules!$B$5:$B$10,MATCH(TRIM('query (10)'!G1419),Cleaning_Rules!$A$5:$A$10,0)),"UNKNOWN"))</f>
        <v>COMPLETED</v>
      </c>
      <c r="M1419" s="38" t="str">
        <f>IF('query (10)'!I1419="","",'query (10)'!I1419)</f>
        <v>Mechanical</v>
      </c>
      <c r="N1419" s="38" t="str">
        <f>IF('query (10)'!O1419="","",'query (10)'!O1419)</f>
        <v>Part Change</v>
      </c>
      <c r="O1419" s="38" t="str">
        <f>IF('query (10)'!P1419="","",'query (10)'!P1419)</f>
        <v>Medium</v>
      </c>
      <c r="P1419" s="38" t="str">
        <f>IF('query (10)'!N1419="","",'query (10)'!N1419)</f>
        <v xml:space="preserve">Check Accuracy Loader stopper to PM 6 Month Cycle
Check/Change Stopper Loader 
Model: THAN110-04-0016 (ตัวเล็ก)
Model: AN110-3-703-01/2 (ตัวเหลี่ยม)
Check Bearing Loader
</v>
      </c>
      <c r="Q1419" s="38" t="str">
        <f>TRIM('query (10)'!N1419)</f>
        <v xml:space="preserve">Check Accuracy Loader stopper to PM 6 Month Cycle
Check/Change Stopper Loader 
Model: THAN110-04-0016 (ตัวเล็ก)
Model: AN110-3-703-01/2 (ตัวเหลี่ยม)
Check Bearing Loader
</v>
      </c>
      <c r="R1419" s="38" t="str">
        <f>TRIM(UPPER('query (10)'!R1419))</f>
        <v>STOPPER</v>
      </c>
      <c r="S1419" s="38" t="str">
        <f>TRIM(UPPER('query (10)'!S1419))</f>
        <v>AN110-3-703-01/2</v>
      </c>
      <c r="T1419" s="38" t="str">
        <f>IF('query (10)'!Q1419="","",TRIM(UPPER('query (10)'!Q1419)))</f>
        <v/>
      </c>
      <c r="U1419" s="38" t="str">
        <f>IF('query (10)'!T1419="","",'query (10)'!T1419)</f>
        <v/>
      </c>
      <c r="V1419" s="39" t="str">
        <f>IF('query (10)'!T1419="","",IFERROR(VALUE('query (10)'!T1419),""))</f>
        <v/>
      </c>
      <c r="W1419" s="40">
        <f>IF('query (10)'!U1419="","",'query (10)'!U1419)</f>
        <v>0</v>
      </c>
      <c r="X1419" s="39">
        <f>IF('query (10)'!V1419="","",'query (10)'!V1419)</f>
        <v>180</v>
      </c>
      <c r="Y1419" s="41">
        <f>IF('query (10)'!W1419="","",'query (10)'!W1419)</f>
        <v>46086</v>
      </c>
      <c r="Z1419" s="41">
        <f>IF('query (10)'!X1419="","",'query (10)'!X1419)</f>
        <v>46108</v>
      </c>
      <c r="AA1419" s="41">
        <f>IF('query (10)'!Y1419="","",'query (10)'!Y1419)</f>
        <v>46108</v>
      </c>
      <c r="AB1419" s="41">
        <f>IF('query (10)'!Z1419="","",'query (10)'!Z1419)</f>
        <v>46288</v>
      </c>
      <c r="AC1419" s="38" t="str">
        <f>IF(OR('query (10)'!AA1419="",COUNTIF(Cleaning_Rules!$A$21:$A$26,TRIM('query (10)'!AA1419))&gt;0),"",TRIM('query (10)'!AA1419))</f>
        <v/>
      </c>
      <c r="AD1419" s="38" t="str">
        <f>IF('query (10)'!AB1419="","",TRIM(IFERROR(_xlfn.TEXTBEFORE('query (10)'!AB1419,"("),'query (10)'!AB1419)))</f>
        <v>เริ่มซ่อมงาน PM แล้ว รับผิดชอบโดย JAKKAPAT KHOTSOMBAT</v>
      </c>
      <c r="AE1419" s="38" t="str">
        <f>IFERROR(LOWER(TRIM(_xlfn.TEXTBEFORE(_xlfn.TEXTAFTER('query (10)'!AB1419,"("),")"))),"")</f>
        <v>jakkapat@nsk.com</v>
      </c>
      <c r="AF1419" s="38" t="str">
        <f>IF('query (10)'!AD1419="","",TRIM('query (10)'!AD1419))</f>
        <v>คุณานนต์ ปารวัณวงศ์</v>
      </c>
      <c r="AG1419" s="38" t="str">
        <f>IF('query (10)'!AE1419="","",TRIM('query (10)'!AE1419))</f>
        <v>จักรภัทร โคตรสมบัติ</v>
      </c>
      <c r="AH1419" s="38" t="str">
        <f>IF('query (10)'!AF1419="","",IFERROR(VALUE('query (10)'!AF1419),""))</f>
        <v/>
      </c>
      <c r="AI1419" s="38" t="str">
        <f>IF('query (10)'!AG1419="","",TRIM('query (10)'!AG1419))</f>
        <v/>
      </c>
      <c r="AJ1419" s="38" t="str">
        <f>IF('query (10)'!AH1419="","",IFERROR(VALUE('query (10)'!AH1419),""))</f>
        <v/>
      </c>
      <c r="AK1419" s="38" t="str">
        <f>IF('query (10)'!AI1419="","",TRIM('query (10)'!AI1419))</f>
        <v/>
      </c>
      <c r="AL1419" s="42">
        <f t="shared" si="110"/>
        <v>2026</v>
      </c>
      <c r="AM1419" s="42" t="str">
        <f t="shared" si="111"/>
        <v>2026-03</v>
      </c>
      <c r="AN1419" s="42" t="str">
        <f t="shared" ca="1" si="112"/>
        <v/>
      </c>
      <c r="AO1419" s="42" t="str">
        <f t="shared" si="113"/>
        <v>GR-592 | OUTER RING RACEWAY SUPER FINISH MACHINE | KWD5 | LOADER | Time-based Maintenance | Mechanical | Part Change | Medium | Check Accuracy Loader stopper to PM 6 Month Cycle
Check/Change Stopper Loader 
Model: THAN110-04-0016 (ตัวเล็ก)
Model: AN110-3-703-01/2 (ตัวเหลี่ยม)
Check Bearing Loader
 | STOPPER | AN110-3-703-01/2 | เริ่มซ่อมงาน PM แล้ว รับผิดชอบโดย JAKKAPAT KHOTSOMBAT | จักรภัทร โคตรสมบัติ</v>
      </c>
      <c r="AP1419" s="42" t="str">
        <f>_xlfn.TEXTJOIN("; ",TRUE,IF(COUNTA('query (10)'!A1419:AK1419)&lt;=6,"NEAR_EMPTY_ROW",""),IF($K1419="","MISSING_STATUS",""),IF(AND($K1419="เสร็จสิ้น",$Z1419=""),"DONE_NO_ACTUAL_DATE",""),IF(AND($I1419="Condition-based Maintenance",$AH1419=""),"CBM_NO_MEASUREMENT",""),IF(OR($X1419="",$X1419=0),"INVALID_PERIOD",""),IF(AND($AA1419&lt;&gt;"",$AB1419&lt;&gt;"",$AB1419&lt;$AA1419),"DATE_SEQUENCE_ERROR",""),IF(AND($AB1419&lt;&gt;"",$AB1419&gt;DATE(2030,12,31)),"DATE_OUTLIER",""),IF($C1419="","MISSING_QRCODE",""),IF($J1419="UNKNOWN","UNKNOWN_PM_TYPE",""),IF($L1419="UNKNOWN","UNKNOWN_STATUS",""))</f>
        <v/>
      </c>
      <c r="AQ1419" s="42" t="str">
        <f t="shared" si="114"/>
        <v>NO</v>
      </c>
    </row>
    <row r="1420" spans="1:43" x14ac:dyDescent="0.3">
      <c r="A1420" s="38">
        <f>IF('query (10)'!A1420="","",'query (10)'!A1420)</f>
        <v>1612</v>
      </c>
      <c r="B1420" s="38">
        <f>IF('query (10)'!B1420="","",'query (10)'!B1420)</f>
        <v>18925</v>
      </c>
      <c r="C1420" s="38" t="str">
        <f>TRIM(UPPER('query (10)'!M1420))</f>
        <v>GR-581</v>
      </c>
      <c r="D1420" s="38" t="str">
        <f>TRIM(UPPER(IFERROR(_xlfn.TEXTBEFORE('query (10)'!L1420,"("),'query (10)'!L1420)))</f>
        <v>INNER RING RACEWAY AND RIB SUPER FINISH MACHINE</v>
      </c>
      <c r="E1420" s="38" t="str">
        <f>IFERROR(TRIM(UPPER(_xlfn.TEXTBEFORE(_xlfn.TEXTAFTER('query (10)'!L1420,"("),")"))),"")</f>
        <v/>
      </c>
      <c r="F1420" s="38" t="str">
        <f>TRIM('query (10)'!K1420)</f>
        <v>KWD5</v>
      </c>
      <c r="G1420" s="38" t="str">
        <f>IF('query (10)'!J1420="","",'query (10)'!J1420)</f>
        <v xml:space="preserve">loader </v>
      </c>
      <c r="H1420" s="38" t="str">
        <f>TRIM(UPPER('query (10)'!J1420))</f>
        <v>LOADER</v>
      </c>
      <c r="I1420" s="38" t="str">
        <f>IF('query (10)'!F1420="","",'query (10)'!F1420)</f>
        <v>Time-based Maintenance</v>
      </c>
      <c r="J1420" s="38" t="str">
        <f>IF('query (10)'!F1420="","",IFERROR(INDEX(Cleaning_Rules!$B$14:$B$17,MATCH(TRIM('query (10)'!F1420),Cleaning_Rules!$A$14:$A$17,0)),"UNKNOWN"))</f>
        <v>TBM</v>
      </c>
      <c r="K1420" s="38" t="str">
        <f>IF('query (10)'!G1420="","",'query (10)'!G1420)</f>
        <v>เสร็จสิ้น</v>
      </c>
      <c r="L1420" s="38" t="str">
        <f>IF('query (10)'!G1420="","MISSING",IFERROR(INDEX(Cleaning_Rules!$B$5:$B$10,MATCH(TRIM('query (10)'!G1420),Cleaning_Rules!$A$5:$A$10,0)),"UNKNOWN"))</f>
        <v>COMPLETED</v>
      </c>
      <c r="M1420" s="38" t="str">
        <f>IF('query (10)'!I1420="","",'query (10)'!I1420)</f>
        <v>Mechanical</v>
      </c>
      <c r="N1420" s="38" t="str">
        <f>IF('query (10)'!O1420="","",'query (10)'!O1420)</f>
        <v>Part Change</v>
      </c>
      <c r="O1420" s="38" t="str">
        <f>IF('query (10)'!P1420="","",'query (10)'!P1420)</f>
        <v>Medium</v>
      </c>
      <c r="P1420" s="38" t="str">
        <f>IF('query (10)'!N1420="","",'query (10)'!N1420)</f>
        <v xml:space="preserve">Check Accuracy Loader stopper to PM 6 Month Cycle
Check/Change Stopper Loader 
Model: THAN110-04-0016 (ตัวเล็ก)
Model: AN110-3-703-01/2 (ตัวเหลี่ยม)
Check Bearing Loader
</v>
      </c>
      <c r="Q1420" s="38" t="str">
        <f>TRIM('query (10)'!N1420)</f>
        <v xml:space="preserve">Check Accuracy Loader stopper to PM 6 Month Cycle
Check/Change Stopper Loader 
Model: THAN110-04-0016 (ตัวเล็ก)
Model: AN110-3-703-01/2 (ตัวเหลี่ยม)
Check Bearing Loader
</v>
      </c>
      <c r="R1420" s="38" t="str">
        <f>TRIM(UPPER('query (10)'!R1420))</f>
        <v>STOPPER</v>
      </c>
      <c r="S1420" s="38" t="str">
        <f>TRIM(UPPER('query (10)'!S1420))</f>
        <v>AN110-3-703-01/2</v>
      </c>
      <c r="T1420" s="38" t="str">
        <f>IF('query (10)'!Q1420="","",TRIM(UPPER('query (10)'!Q1420)))</f>
        <v/>
      </c>
      <c r="U1420" s="38" t="str">
        <f>IF('query (10)'!T1420="","",'query (10)'!T1420)</f>
        <v/>
      </c>
      <c r="V1420" s="39" t="str">
        <f>IF('query (10)'!T1420="","",IFERROR(VALUE('query (10)'!T1420),""))</f>
        <v/>
      </c>
      <c r="W1420" s="40">
        <f>IF('query (10)'!U1420="","",'query (10)'!U1420)</f>
        <v>0</v>
      </c>
      <c r="X1420" s="39">
        <f>IF('query (10)'!V1420="","",'query (10)'!V1420)</f>
        <v>180</v>
      </c>
      <c r="Y1420" s="41">
        <f>IF('query (10)'!W1420="","",'query (10)'!W1420)</f>
        <v>46086</v>
      </c>
      <c r="Z1420" s="41">
        <f>IF('query (10)'!X1420="","",'query (10)'!X1420)</f>
        <v>46095</v>
      </c>
      <c r="AA1420" s="41">
        <f>IF('query (10)'!Y1420="","",'query (10)'!Y1420)</f>
        <v>46095</v>
      </c>
      <c r="AB1420" s="41">
        <f>IF('query (10)'!Z1420="","",'query (10)'!Z1420)</f>
        <v>46275</v>
      </c>
      <c r="AC1420" s="38" t="str">
        <f>IF(OR('query (10)'!AA1420="",COUNTIF(Cleaning_Rules!$A$21:$A$26,TRIM('query (10)'!AA1420))&gt;0),"",TRIM('query (10)'!AA1420))</f>
        <v/>
      </c>
      <c r="AD1420" s="38" t="str">
        <f>IF('query (10)'!AB1420="","",TRIM(IFERROR(_xlfn.TEXTBEFORE('query (10)'!AB1420,"("),'query (10)'!AB1420)))</f>
        <v>เริ่มซ่อมงาน PM แล้ว รับผิดชอบโดย PAHLA SEEDANG</v>
      </c>
      <c r="AE1420" s="38" t="str">
        <f>IFERROR(LOWER(TRIM(_xlfn.TEXTBEFORE(_xlfn.TEXTAFTER('query (10)'!AB1420,"("),")"))),"")</f>
        <v>pahla@nsk.com</v>
      </c>
      <c r="AF1420" s="38" t="str">
        <f>IF('query (10)'!AD1420="","",TRIM('query (10)'!AD1420))</f>
        <v>คุณานนต์ ปารวัณวงศ์</v>
      </c>
      <c r="AG1420" s="38" t="str">
        <f>IF('query (10)'!AE1420="","",TRIM('query (10)'!AE1420))</f>
        <v>ผะหลา สีแดง</v>
      </c>
      <c r="AH1420" s="38" t="str">
        <f>IF('query (10)'!AF1420="","",IFERROR(VALUE('query (10)'!AF1420),""))</f>
        <v/>
      </c>
      <c r="AI1420" s="38" t="str">
        <f>IF('query (10)'!AG1420="","",TRIM('query (10)'!AG1420))</f>
        <v/>
      </c>
      <c r="AJ1420" s="38" t="str">
        <f>IF('query (10)'!AH1420="","",IFERROR(VALUE('query (10)'!AH1420),""))</f>
        <v/>
      </c>
      <c r="AK1420" s="38" t="str">
        <f>IF('query (10)'!AI1420="","",TRIM('query (10)'!AI1420))</f>
        <v/>
      </c>
      <c r="AL1420" s="42">
        <f t="shared" si="110"/>
        <v>2026</v>
      </c>
      <c r="AM1420" s="42" t="str">
        <f t="shared" si="111"/>
        <v>2026-03</v>
      </c>
      <c r="AN1420" s="42" t="str">
        <f t="shared" ca="1" si="112"/>
        <v/>
      </c>
      <c r="AO1420" s="42" t="str">
        <f t="shared" si="113"/>
        <v>GR-581 | INNER RING RACEWAY AND RIB SUPER FINISH MACHINE | KWD5 | LOADER | Time-based Maintenance | Mechanical | Part Change | Medium | Check Accuracy Loader stopper to PM 6 Month Cycle
Check/Change Stopper Loader 
Model: THAN110-04-0016 (ตัวเล็ก)
Model: AN110-3-703-01/2 (ตัวเหลี่ยม)
Check Bearing Loader
 | STOPPER | AN110-3-703-01/2 | เริ่มซ่อมงาน PM แล้ว รับผิดชอบโดย PAHLA SEEDANG | ผะหลา สีแดง</v>
      </c>
      <c r="AP1420" s="42" t="str">
        <f>_xlfn.TEXTJOIN("; ",TRUE,IF(COUNTA('query (10)'!A1420:AK1420)&lt;=6,"NEAR_EMPTY_ROW",""),IF($K1420="","MISSING_STATUS",""),IF(AND($K1420="เสร็จสิ้น",$Z1420=""),"DONE_NO_ACTUAL_DATE",""),IF(AND($I1420="Condition-based Maintenance",$AH1420=""),"CBM_NO_MEASUREMENT",""),IF(OR($X1420="",$X1420=0),"INVALID_PERIOD",""),IF(AND($AA1420&lt;&gt;"",$AB1420&lt;&gt;"",$AB1420&lt;$AA1420),"DATE_SEQUENCE_ERROR",""),IF(AND($AB1420&lt;&gt;"",$AB1420&gt;DATE(2030,12,31)),"DATE_OUTLIER",""),IF($C1420="","MISSING_QRCODE",""),IF($J1420="UNKNOWN","UNKNOWN_PM_TYPE",""),IF($L1420="UNKNOWN","UNKNOWN_STATUS",""))</f>
        <v/>
      </c>
      <c r="AQ1420" s="42" t="str">
        <f t="shared" si="114"/>
        <v>NO</v>
      </c>
    </row>
    <row r="1421" spans="1:43" x14ac:dyDescent="0.3">
      <c r="A1421" s="38">
        <f>IF('query (10)'!A1421="","",'query (10)'!A1421)</f>
        <v>1613</v>
      </c>
      <c r="B1421" s="38">
        <f>IF('query (10)'!B1421="","",'query (10)'!B1421)</f>
        <v>18944</v>
      </c>
      <c r="C1421" s="38" t="str">
        <f>TRIM(UPPER('query (10)'!M1421))</f>
        <v>GR-696</v>
      </c>
      <c r="D1421" s="38" t="str">
        <f>TRIM(UPPER(IFERROR(_xlfn.TEXTBEFORE('query (10)'!L1421,"("),'query (10)'!L1421)))</f>
        <v>OUTER RING RACEWAY SUPER FINISH MACHINE</v>
      </c>
      <c r="E1421" s="38" t="str">
        <f>IFERROR(TRIM(UPPER(_xlfn.TEXTBEFORE(_xlfn.TEXTAFTER('query (10)'!L1421,"("),")"))),"")</f>
        <v/>
      </c>
      <c r="F1421" s="38" t="str">
        <f>TRIM('query (10)'!K1421)</f>
        <v>KWD6</v>
      </c>
      <c r="G1421" s="38" t="str">
        <f>IF('query (10)'!J1421="","",'query (10)'!J1421)</f>
        <v xml:space="preserve">loader </v>
      </c>
      <c r="H1421" s="38" t="str">
        <f>TRIM(UPPER('query (10)'!J1421))</f>
        <v>LOADER</v>
      </c>
      <c r="I1421" s="38" t="str">
        <f>IF('query (10)'!F1421="","",'query (10)'!F1421)</f>
        <v>Time-based Maintenance</v>
      </c>
      <c r="J1421" s="38" t="str">
        <f>IF('query (10)'!F1421="","",IFERROR(INDEX(Cleaning_Rules!$B$14:$B$17,MATCH(TRIM('query (10)'!F1421),Cleaning_Rules!$A$14:$A$17,0)),"UNKNOWN"))</f>
        <v>TBM</v>
      </c>
      <c r="K1421" s="38" t="str">
        <f>IF('query (10)'!G1421="","",'query (10)'!G1421)</f>
        <v>เสร็จสิ้น</v>
      </c>
      <c r="L1421" s="38" t="str">
        <f>IF('query (10)'!G1421="","MISSING",IFERROR(INDEX(Cleaning_Rules!$B$5:$B$10,MATCH(TRIM('query (10)'!G1421),Cleaning_Rules!$A$5:$A$10,0)),"UNKNOWN"))</f>
        <v>COMPLETED</v>
      </c>
      <c r="M1421" s="38" t="str">
        <f>IF('query (10)'!I1421="","",'query (10)'!I1421)</f>
        <v>Mechanical</v>
      </c>
      <c r="N1421" s="38" t="str">
        <f>IF('query (10)'!O1421="","",'query (10)'!O1421)</f>
        <v>Part Change</v>
      </c>
      <c r="O1421" s="38" t="str">
        <f>IF('query (10)'!P1421="","",'query (10)'!P1421)</f>
        <v>Medium</v>
      </c>
      <c r="P1421" s="38" t="str">
        <f>IF('query (10)'!N1421="","",'query (10)'!N1421)</f>
        <v xml:space="preserve">Check Accuracy Loader stopper to PM 6 Month Cycle
Check/Change Stopper Loader 
Model: THAN110-04-0016 (ตัวเล็ก)
Model: AN110-3-703-01/2 (ตัวเหลี่ยม)
Check Bearing Loader
</v>
      </c>
      <c r="Q1421" s="38" t="str">
        <f>TRIM('query (10)'!N1421)</f>
        <v xml:space="preserve">Check Accuracy Loader stopper to PM 6 Month Cycle
Check/Change Stopper Loader 
Model: THAN110-04-0016 (ตัวเล็ก)
Model: AN110-3-703-01/2 (ตัวเหลี่ยม)
Check Bearing Loader
</v>
      </c>
      <c r="R1421" s="38" t="str">
        <f>TRIM(UPPER('query (10)'!R1421))</f>
        <v>STOPPER</v>
      </c>
      <c r="S1421" s="38" t="str">
        <f>TRIM(UPPER('query (10)'!S1421))</f>
        <v>AN110-3-703-01/2</v>
      </c>
      <c r="T1421" s="38" t="str">
        <f>IF('query (10)'!Q1421="","",TRIM(UPPER('query (10)'!Q1421)))</f>
        <v/>
      </c>
      <c r="U1421" s="38" t="str">
        <f>IF('query (10)'!T1421="","",'query (10)'!T1421)</f>
        <v/>
      </c>
      <c r="V1421" s="39" t="str">
        <f>IF('query (10)'!T1421="","",IFERROR(VALUE('query (10)'!T1421),""))</f>
        <v/>
      </c>
      <c r="W1421" s="40">
        <f>IF('query (10)'!U1421="","",'query (10)'!U1421)</f>
        <v>0</v>
      </c>
      <c r="X1421" s="39">
        <f>IF('query (10)'!V1421="","",'query (10)'!V1421)</f>
        <v>180</v>
      </c>
      <c r="Y1421" s="41">
        <f>IF('query (10)'!W1421="","",'query (10)'!W1421)</f>
        <v>46087</v>
      </c>
      <c r="Z1421" s="41">
        <f>IF('query (10)'!X1421="","",'query (10)'!X1421)</f>
        <v>46095</v>
      </c>
      <c r="AA1421" s="41">
        <f>IF('query (10)'!Y1421="","",'query (10)'!Y1421)</f>
        <v>46095</v>
      </c>
      <c r="AB1421" s="41">
        <f>IF('query (10)'!Z1421="","",'query (10)'!Z1421)</f>
        <v>46275</v>
      </c>
      <c r="AC1421" s="38" t="str">
        <f>IF(OR('query (10)'!AA1421="",COUNTIF(Cleaning_Rules!$A$21:$A$26,TRIM('query (10)'!AA1421))&gt;0),"",TRIM('query (10)'!AA1421))</f>
        <v/>
      </c>
      <c r="AD1421" s="38" t="str">
        <f>IF('query (10)'!AB1421="","",TRIM(IFERROR(_xlfn.TEXTBEFORE('query (10)'!AB1421,"("),'query (10)'!AB1421)))</f>
        <v>เริ่มซ่อมงาน PM แล้ว รับผิดชอบโดย PAHLA SEEDANG</v>
      </c>
      <c r="AE1421" s="38" t="str">
        <f>IFERROR(LOWER(TRIM(_xlfn.TEXTBEFORE(_xlfn.TEXTAFTER('query (10)'!AB1421,"("),")"))),"")</f>
        <v>pahla@nsk.com</v>
      </c>
      <c r="AF1421" s="38" t="str">
        <f>IF('query (10)'!AD1421="","",TRIM('query (10)'!AD1421))</f>
        <v>คุณานนต์ ปารวัณวงศ์</v>
      </c>
      <c r="AG1421" s="38" t="str">
        <f>IF('query (10)'!AE1421="","",TRIM('query (10)'!AE1421))</f>
        <v>ผะหลา สีแดง</v>
      </c>
      <c r="AH1421" s="38" t="str">
        <f>IF('query (10)'!AF1421="","",IFERROR(VALUE('query (10)'!AF1421),""))</f>
        <v/>
      </c>
      <c r="AI1421" s="38" t="str">
        <f>IF('query (10)'!AG1421="","",TRIM('query (10)'!AG1421))</f>
        <v/>
      </c>
      <c r="AJ1421" s="38" t="str">
        <f>IF('query (10)'!AH1421="","",IFERROR(VALUE('query (10)'!AH1421),""))</f>
        <v/>
      </c>
      <c r="AK1421" s="38" t="str">
        <f>IF('query (10)'!AI1421="","",TRIM('query (10)'!AI1421))</f>
        <v/>
      </c>
      <c r="AL1421" s="42">
        <f t="shared" si="110"/>
        <v>2026</v>
      </c>
      <c r="AM1421" s="42" t="str">
        <f t="shared" si="111"/>
        <v>2026-03</v>
      </c>
      <c r="AN1421" s="42" t="str">
        <f t="shared" ca="1" si="112"/>
        <v/>
      </c>
      <c r="AO1421" s="42" t="str">
        <f t="shared" si="113"/>
        <v>GR-696 | OUTER RING RACEWAY SUPER FINISH MACHINE | KWD6 | LOADER | Time-based Maintenance | Mechanical | Part Change | Medium | Check Accuracy Loader stopper to PM 6 Month Cycle
Check/Change Stopper Loader 
Model: THAN110-04-0016 (ตัวเล็ก)
Model: AN110-3-703-01/2 (ตัวเหลี่ยม)
Check Bearing Loader
 | STOPPER | AN110-3-703-01/2 | เริ่มซ่อมงาน PM แล้ว รับผิดชอบโดย PAHLA SEEDANG | ผะหลา สีแดง</v>
      </c>
      <c r="AP1421" s="42" t="str">
        <f>_xlfn.TEXTJOIN("; ",TRUE,IF(COUNTA('query (10)'!A1421:AK1421)&lt;=6,"NEAR_EMPTY_ROW",""),IF($K1421="","MISSING_STATUS",""),IF(AND($K1421="เสร็จสิ้น",$Z1421=""),"DONE_NO_ACTUAL_DATE",""),IF(AND($I1421="Condition-based Maintenance",$AH1421=""),"CBM_NO_MEASUREMENT",""),IF(OR($X1421="",$X1421=0),"INVALID_PERIOD",""),IF(AND($AA1421&lt;&gt;"",$AB1421&lt;&gt;"",$AB1421&lt;$AA1421),"DATE_SEQUENCE_ERROR",""),IF(AND($AB1421&lt;&gt;"",$AB1421&gt;DATE(2030,12,31)),"DATE_OUTLIER",""),IF($C1421="","MISSING_QRCODE",""),IF($J1421="UNKNOWN","UNKNOWN_PM_TYPE",""),IF($L1421="UNKNOWN","UNKNOWN_STATUS",""))</f>
        <v/>
      </c>
      <c r="AQ1421" s="42" t="str">
        <f t="shared" si="114"/>
        <v>NO</v>
      </c>
    </row>
    <row r="1422" spans="1:43" x14ac:dyDescent="0.3">
      <c r="A1422" s="38">
        <f>IF('query (10)'!A1422="","",'query (10)'!A1422)</f>
        <v>1614</v>
      </c>
      <c r="B1422" s="38">
        <f>IF('query (10)'!B1422="","",'query (10)'!B1422)</f>
        <v>18948</v>
      </c>
      <c r="C1422" s="38" t="str">
        <f>TRIM(UPPER('query (10)'!M1422))</f>
        <v>GR-693</v>
      </c>
      <c r="D1422" s="38" t="str">
        <f>TRIM(UPPER(IFERROR(_xlfn.TEXTBEFORE('query (10)'!L1422,"("),'query (10)'!L1422)))</f>
        <v>INNER RING RACEWAY AND RIB SUPER FINISH MACHINE</v>
      </c>
      <c r="E1422" s="38" t="str">
        <f>IFERROR(TRIM(UPPER(_xlfn.TEXTBEFORE(_xlfn.TEXTAFTER('query (10)'!L1422,"("),")"))),"")</f>
        <v/>
      </c>
      <c r="F1422" s="38" t="str">
        <f>TRIM('query (10)'!K1422)</f>
        <v>KWD6</v>
      </c>
      <c r="G1422" s="38" t="str">
        <f>IF('query (10)'!J1422="","",'query (10)'!J1422)</f>
        <v xml:space="preserve">loader </v>
      </c>
      <c r="H1422" s="38" t="str">
        <f>TRIM(UPPER('query (10)'!J1422))</f>
        <v>LOADER</v>
      </c>
      <c r="I1422" s="38" t="str">
        <f>IF('query (10)'!F1422="","",'query (10)'!F1422)</f>
        <v>Time-based Maintenance</v>
      </c>
      <c r="J1422" s="38" t="str">
        <f>IF('query (10)'!F1422="","",IFERROR(INDEX(Cleaning_Rules!$B$14:$B$17,MATCH(TRIM('query (10)'!F1422),Cleaning_Rules!$A$14:$A$17,0)),"UNKNOWN"))</f>
        <v>TBM</v>
      </c>
      <c r="K1422" s="38" t="str">
        <f>IF('query (10)'!G1422="","",'query (10)'!G1422)</f>
        <v>เสร็จสิ้น</v>
      </c>
      <c r="L1422" s="38" t="str">
        <f>IF('query (10)'!G1422="","MISSING",IFERROR(INDEX(Cleaning_Rules!$B$5:$B$10,MATCH(TRIM('query (10)'!G1422),Cleaning_Rules!$A$5:$A$10,0)),"UNKNOWN"))</f>
        <v>COMPLETED</v>
      </c>
      <c r="M1422" s="38" t="str">
        <f>IF('query (10)'!I1422="","",'query (10)'!I1422)</f>
        <v>Mechanical</v>
      </c>
      <c r="N1422" s="38" t="str">
        <f>IF('query (10)'!O1422="","",'query (10)'!O1422)</f>
        <v>Part Change</v>
      </c>
      <c r="O1422" s="38" t="str">
        <f>IF('query (10)'!P1422="","",'query (10)'!P1422)</f>
        <v>Medium</v>
      </c>
      <c r="P1422" s="38" t="str">
        <f>IF('query (10)'!N1422="","",'query (10)'!N1422)</f>
        <v xml:space="preserve">Check Accuracy Loader stopper to PM 6 Month Cycle
Check/Change Stopper Loader 
Model: THAN110-04-0016 (ตัวเล็ก)
Model: AN110-3-703-01/2 (ตัวเหลี่ยม)
Check Bearing Loader
</v>
      </c>
      <c r="Q1422" s="38" t="str">
        <f>TRIM('query (10)'!N1422)</f>
        <v xml:space="preserve">Check Accuracy Loader stopper to PM 6 Month Cycle
Check/Change Stopper Loader 
Model: THAN110-04-0016 (ตัวเล็ก)
Model: AN110-3-703-01/2 (ตัวเหลี่ยม)
Check Bearing Loader
</v>
      </c>
      <c r="R1422" s="38" t="str">
        <f>TRIM(UPPER('query (10)'!R1422))</f>
        <v>STOPPER</v>
      </c>
      <c r="S1422" s="38" t="str">
        <f>TRIM(UPPER('query (10)'!S1422))</f>
        <v>AN110-3-703-01/2</v>
      </c>
      <c r="T1422" s="38" t="str">
        <f>IF('query (10)'!Q1422="","",TRIM(UPPER('query (10)'!Q1422)))</f>
        <v/>
      </c>
      <c r="U1422" s="38" t="str">
        <f>IF('query (10)'!T1422="","",'query (10)'!T1422)</f>
        <v/>
      </c>
      <c r="V1422" s="39" t="str">
        <f>IF('query (10)'!T1422="","",IFERROR(VALUE('query (10)'!T1422),""))</f>
        <v/>
      </c>
      <c r="W1422" s="40">
        <f>IF('query (10)'!U1422="","",'query (10)'!U1422)</f>
        <v>0</v>
      </c>
      <c r="X1422" s="39">
        <f>IF('query (10)'!V1422="","",'query (10)'!V1422)</f>
        <v>180</v>
      </c>
      <c r="Y1422" s="41">
        <f>IF('query (10)'!W1422="","",'query (10)'!W1422)</f>
        <v>46087</v>
      </c>
      <c r="Z1422" s="41">
        <f>IF('query (10)'!X1422="","",'query (10)'!X1422)</f>
        <v>46095</v>
      </c>
      <c r="AA1422" s="41">
        <f>IF('query (10)'!Y1422="","",'query (10)'!Y1422)</f>
        <v>46095</v>
      </c>
      <c r="AB1422" s="41">
        <f>IF('query (10)'!Z1422="","",'query (10)'!Z1422)</f>
        <v>46275</v>
      </c>
      <c r="AC1422" s="38" t="str">
        <f>IF(OR('query (10)'!AA1422="",COUNTIF(Cleaning_Rules!$A$21:$A$26,TRIM('query (10)'!AA1422))&gt;0),"",TRIM('query (10)'!AA1422))</f>
        <v/>
      </c>
      <c r="AD1422" s="38" t="str">
        <f>IF('query (10)'!AB1422="","",TRIM(IFERROR(_xlfn.TEXTBEFORE('query (10)'!AB1422,"("),'query (10)'!AB1422)))</f>
        <v>เริ่มซ่อมงาน PM แล้ว รับผิดชอบโดย CHETSADA PHIWBANG</v>
      </c>
      <c r="AE1422" s="38" t="str">
        <f>IFERROR(LOWER(TRIM(_xlfn.TEXTBEFORE(_xlfn.TEXTAFTER('query (10)'!AB1422,"("),")"))),"")</f>
        <v>chetsada@nsk.com</v>
      </c>
      <c r="AF1422" s="38" t="str">
        <f>IF('query (10)'!AD1422="","",TRIM('query (10)'!AD1422))</f>
        <v>คุณานนต์ ปารวัณวงศ์</v>
      </c>
      <c r="AG1422" s="38" t="str">
        <f>IF('query (10)'!AE1422="","",TRIM('query (10)'!AE1422))</f>
        <v>ผะหลา สีแดง</v>
      </c>
      <c r="AH1422" s="38" t="str">
        <f>IF('query (10)'!AF1422="","",IFERROR(VALUE('query (10)'!AF1422),""))</f>
        <v/>
      </c>
      <c r="AI1422" s="38" t="str">
        <f>IF('query (10)'!AG1422="","",TRIM('query (10)'!AG1422))</f>
        <v/>
      </c>
      <c r="AJ1422" s="38" t="str">
        <f>IF('query (10)'!AH1422="","",IFERROR(VALUE('query (10)'!AH1422),""))</f>
        <v/>
      </c>
      <c r="AK1422" s="38" t="str">
        <f>IF('query (10)'!AI1422="","",TRIM('query (10)'!AI1422))</f>
        <v/>
      </c>
      <c r="AL1422" s="42">
        <f t="shared" si="110"/>
        <v>2026</v>
      </c>
      <c r="AM1422" s="42" t="str">
        <f t="shared" si="111"/>
        <v>2026-03</v>
      </c>
      <c r="AN1422" s="42" t="str">
        <f t="shared" ca="1" si="112"/>
        <v/>
      </c>
      <c r="AO1422" s="42" t="str">
        <f t="shared" si="113"/>
        <v>GR-693 | INNER RING RACEWAY AND RIB SUPER FINISH MACHINE | KWD6 | LOADER | Time-based Maintenance | Mechanical | Part Change | Medium | Check Accuracy Loader stopper to PM 6 Month Cycle
Check/Change Stopper Loader 
Model: THAN110-04-0016 (ตัวเล็ก)
Model: AN110-3-703-01/2 (ตัวเหลี่ยม)
Check Bearing Loader
 | STOPPER | AN110-3-703-01/2 | เริ่มซ่อมงาน PM แล้ว รับผิดชอบโดย CHETSADA PHIWBANG | ผะหลา สีแดง</v>
      </c>
      <c r="AP1422" s="42" t="str">
        <f>_xlfn.TEXTJOIN("; ",TRUE,IF(COUNTA('query (10)'!A1422:AK1422)&lt;=6,"NEAR_EMPTY_ROW",""),IF($K1422="","MISSING_STATUS",""),IF(AND($K1422="เสร็จสิ้น",$Z1422=""),"DONE_NO_ACTUAL_DATE",""),IF(AND($I1422="Condition-based Maintenance",$AH1422=""),"CBM_NO_MEASUREMENT",""),IF(OR($X1422="",$X1422=0),"INVALID_PERIOD",""),IF(AND($AA1422&lt;&gt;"",$AB1422&lt;&gt;"",$AB1422&lt;$AA1422),"DATE_SEQUENCE_ERROR",""),IF(AND($AB1422&lt;&gt;"",$AB1422&gt;DATE(2030,12,31)),"DATE_OUTLIER",""),IF($C1422="","MISSING_QRCODE",""),IF($J1422="UNKNOWN","UNKNOWN_PM_TYPE",""),IF($L1422="UNKNOWN","UNKNOWN_STATUS",""))</f>
        <v/>
      </c>
      <c r="AQ1422" s="42" t="str">
        <f t="shared" si="114"/>
        <v>NO</v>
      </c>
    </row>
    <row r="1423" spans="1:43" x14ac:dyDescent="0.3">
      <c r="A1423" s="38">
        <f>IF('query (10)'!A1423="","",'query (10)'!A1423)</f>
        <v>1615</v>
      </c>
      <c r="B1423" s="38">
        <f>IF('query (10)'!B1423="","",'query (10)'!B1423)</f>
        <v>19763</v>
      </c>
      <c r="C1423" s="38" t="str">
        <f>TRIM(UPPER('query (10)'!M1423))</f>
        <v>GR-841</v>
      </c>
      <c r="D1423" s="38" t="str">
        <f>TRIM(UPPER(IFERROR(_xlfn.TEXTBEFORE('query (10)'!L1423,"("),'query (10)'!L1423)))</f>
        <v>OUTER RING RACEWAY SUPER FINISH MACHINE</v>
      </c>
      <c r="E1423" s="38" t="str">
        <f>IFERROR(TRIM(UPPER(_xlfn.TEXTBEFORE(_xlfn.TEXTAFTER('query (10)'!L1423,"("),")"))),"")</f>
        <v/>
      </c>
      <c r="F1423" s="38" t="str">
        <f>TRIM('query (10)'!K1423)</f>
        <v>KWD7</v>
      </c>
      <c r="G1423" s="38" t="str">
        <f>IF('query (10)'!J1423="","",'query (10)'!J1423)</f>
        <v xml:space="preserve">loader </v>
      </c>
      <c r="H1423" s="38" t="str">
        <f>TRIM(UPPER('query (10)'!J1423))</f>
        <v>LOADER</v>
      </c>
      <c r="I1423" s="38" t="str">
        <f>IF('query (10)'!F1423="","",'query (10)'!F1423)</f>
        <v>Time-based Maintenance</v>
      </c>
      <c r="J1423" s="38" t="str">
        <f>IF('query (10)'!F1423="","",IFERROR(INDEX(Cleaning_Rules!$B$14:$B$17,MATCH(TRIM('query (10)'!F1423),Cleaning_Rules!$A$14:$A$17,0)),"UNKNOWN"))</f>
        <v>TBM</v>
      </c>
      <c r="K1423" s="38" t="str">
        <f>IF('query (10)'!G1423="","",'query (10)'!G1423)</f>
        <v>เสร็จสิ้น</v>
      </c>
      <c r="L1423" s="38" t="str">
        <f>IF('query (10)'!G1423="","MISSING",IFERROR(INDEX(Cleaning_Rules!$B$5:$B$10,MATCH(TRIM('query (10)'!G1423),Cleaning_Rules!$A$5:$A$10,0)),"UNKNOWN"))</f>
        <v>COMPLETED</v>
      </c>
      <c r="M1423" s="38" t="str">
        <f>IF('query (10)'!I1423="","",'query (10)'!I1423)</f>
        <v>Mechanical</v>
      </c>
      <c r="N1423" s="38" t="str">
        <f>IF('query (10)'!O1423="","",'query (10)'!O1423)</f>
        <v>Part Change</v>
      </c>
      <c r="O1423" s="38" t="str">
        <f>IF('query (10)'!P1423="","",'query (10)'!P1423)</f>
        <v>Medium</v>
      </c>
      <c r="P1423" s="38" t="str">
        <f>IF('query (10)'!N1423="","",'query (10)'!N1423)</f>
        <v xml:space="preserve">Check Accuracy Loader stopper to PM 6 Month Cycle
Check/Change Stopper Loader 
Model: THAN110-04-0016 (ตัวเล็ก)
Model: AN110-3-703-01/2 (ตัวเหลี่ยม)
Check Bearing Loader
</v>
      </c>
      <c r="Q1423" s="38" t="str">
        <f>TRIM('query (10)'!N1423)</f>
        <v xml:space="preserve">Check Accuracy Loader stopper to PM 6 Month Cycle
Check/Change Stopper Loader 
Model: THAN110-04-0016 (ตัวเล็ก)
Model: AN110-3-703-01/2 (ตัวเหลี่ยม)
Check Bearing Loader
</v>
      </c>
      <c r="R1423" s="38" t="str">
        <f>TRIM(UPPER('query (10)'!R1423))</f>
        <v>STOPPER</v>
      </c>
      <c r="S1423" s="38" t="str">
        <f>TRIM(UPPER('query (10)'!S1423))</f>
        <v>AN110-3-703-01/2</v>
      </c>
      <c r="T1423" s="38" t="str">
        <f>IF('query (10)'!Q1423="","",TRIM(UPPER('query (10)'!Q1423)))</f>
        <v/>
      </c>
      <c r="U1423" s="38" t="str">
        <f>IF('query (10)'!T1423="","",'query (10)'!T1423)</f>
        <v/>
      </c>
      <c r="V1423" s="39" t="str">
        <f>IF('query (10)'!T1423="","",IFERROR(VALUE('query (10)'!T1423),""))</f>
        <v/>
      </c>
      <c r="W1423" s="40">
        <f>IF('query (10)'!U1423="","",'query (10)'!U1423)</f>
        <v>0</v>
      </c>
      <c r="X1423" s="39">
        <f>IF('query (10)'!V1423="","",'query (10)'!V1423)</f>
        <v>180</v>
      </c>
      <c r="Y1423" s="41">
        <f>IF('query (10)'!W1423="","",'query (10)'!W1423)</f>
        <v>46088</v>
      </c>
      <c r="Z1423" s="41">
        <f>IF('query (10)'!X1423="","",'query (10)'!X1423)</f>
        <v>46115</v>
      </c>
      <c r="AA1423" s="41">
        <f>IF('query (10)'!Y1423="","",'query (10)'!Y1423)</f>
        <v>46115</v>
      </c>
      <c r="AB1423" s="41">
        <f>IF('query (10)'!Z1423="","",'query (10)'!Z1423)</f>
        <v>46295</v>
      </c>
      <c r="AC1423" s="38" t="str">
        <f>IF(OR('query (10)'!AA1423="",COUNTIF(Cleaning_Rules!$A$21:$A$26,TRIM('query (10)'!AA1423))&gt;0),"",TRIM('query (10)'!AA1423))</f>
        <v/>
      </c>
      <c r="AD1423" s="38" t="str">
        <f>IF('query (10)'!AB1423="","",TRIM(IFERROR(_xlfn.TEXTBEFORE('query (10)'!AB1423,"("),'query (10)'!AB1423)))</f>
        <v>เริ่มซ่อมงาน PM แล้ว รับผิดชอบโดย PUCHIT KULSEREE</v>
      </c>
      <c r="AE1423" s="38" t="str">
        <f>IFERROR(LOWER(TRIM(_xlfn.TEXTBEFORE(_xlfn.TEXTAFTER('query (10)'!AB1423,"("),")"))),"")</f>
        <v>puchit@nsk.com</v>
      </c>
      <c r="AF1423" s="38" t="str">
        <f>IF('query (10)'!AD1423="","",TRIM('query (10)'!AD1423))</f>
        <v>คุณานนต์ ปารวัณวงศ์</v>
      </c>
      <c r="AG1423" s="38" t="str">
        <f>IF('query (10)'!AE1423="","",TRIM('query (10)'!AE1423))</f>
        <v>ภูชิต กุลเสรี</v>
      </c>
      <c r="AH1423" s="38" t="str">
        <f>IF('query (10)'!AF1423="","",IFERROR(VALUE('query (10)'!AF1423),""))</f>
        <v/>
      </c>
      <c r="AI1423" s="38" t="str">
        <f>IF('query (10)'!AG1423="","",TRIM('query (10)'!AG1423))</f>
        <v/>
      </c>
      <c r="AJ1423" s="38" t="str">
        <f>IF('query (10)'!AH1423="","",IFERROR(VALUE('query (10)'!AH1423),""))</f>
        <v/>
      </c>
      <c r="AK1423" s="38" t="str">
        <f>IF('query (10)'!AI1423="","",TRIM('query (10)'!AI1423))</f>
        <v/>
      </c>
      <c r="AL1423" s="42">
        <f t="shared" si="110"/>
        <v>2026</v>
      </c>
      <c r="AM1423" s="42" t="str">
        <f t="shared" si="111"/>
        <v>2026-03</v>
      </c>
      <c r="AN1423" s="42" t="str">
        <f t="shared" ca="1" si="112"/>
        <v/>
      </c>
      <c r="AO1423" s="42" t="str">
        <f t="shared" si="113"/>
        <v>GR-841 | OUTER RING RACEWAY SUPER FINISH MACHINE | KWD7 | LOADER | Time-based Maintenance | Mechanical | Part Change | Medium | Check Accuracy Loader stopper to PM 6 Month Cycle
Check/Change Stopper Loader 
Model: THAN110-04-0016 (ตัวเล็ก)
Model: AN110-3-703-01/2 (ตัวเหลี่ยม)
Check Bearing Loader
 | STOPPER | AN110-3-703-01/2 | เริ่มซ่อมงาน PM แล้ว รับผิดชอบโดย PUCHIT KULSEREE | ภูชิต กุลเสรี</v>
      </c>
      <c r="AP1423" s="42" t="str">
        <f>_xlfn.TEXTJOIN("; ",TRUE,IF(COUNTA('query (10)'!A1423:AK1423)&lt;=6,"NEAR_EMPTY_ROW",""),IF($K1423="","MISSING_STATUS",""),IF(AND($K1423="เสร็จสิ้น",$Z1423=""),"DONE_NO_ACTUAL_DATE",""),IF(AND($I1423="Condition-based Maintenance",$AH1423=""),"CBM_NO_MEASUREMENT",""),IF(OR($X1423="",$X1423=0),"INVALID_PERIOD",""),IF(AND($AA1423&lt;&gt;"",$AB1423&lt;&gt;"",$AB1423&lt;$AA1423),"DATE_SEQUENCE_ERROR",""),IF(AND($AB1423&lt;&gt;"",$AB1423&gt;DATE(2030,12,31)),"DATE_OUTLIER",""),IF($C1423="","MISSING_QRCODE",""),IF($J1423="UNKNOWN","UNKNOWN_PM_TYPE",""),IF($L1423="UNKNOWN","UNKNOWN_STATUS",""))</f>
        <v/>
      </c>
      <c r="AQ1423" s="42" t="str">
        <f t="shared" si="114"/>
        <v>NO</v>
      </c>
    </row>
    <row r="1424" spans="1:43" x14ac:dyDescent="0.3">
      <c r="A1424" s="38">
        <f>IF('query (10)'!A1424="","",'query (10)'!A1424)</f>
        <v>1616</v>
      </c>
      <c r="B1424" s="38">
        <f>IF('query (10)'!B1424="","",'query (10)'!B1424)</f>
        <v>19764</v>
      </c>
      <c r="C1424" s="38" t="str">
        <f>TRIM(UPPER('query (10)'!M1424))</f>
        <v>GR-830</v>
      </c>
      <c r="D1424" s="38" t="str">
        <f>TRIM(UPPER(IFERROR(_xlfn.TEXTBEFORE('query (10)'!L1424,"("),'query (10)'!L1424)))</f>
        <v>INNER RING RACEWAY AND RIB SUPER FINISH MACHINE</v>
      </c>
      <c r="E1424" s="38" t="str">
        <f>IFERROR(TRIM(UPPER(_xlfn.TEXTBEFORE(_xlfn.TEXTAFTER('query (10)'!L1424,"("),")"))),"")</f>
        <v/>
      </c>
      <c r="F1424" s="38" t="str">
        <f>TRIM('query (10)'!K1424)</f>
        <v>KWD7</v>
      </c>
      <c r="G1424" s="38" t="str">
        <f>IF('query (10)'!J1424="","",'query (10)'!J1424)</f>
        <v xml:space="preserve">loader </v>
      </c>
      <c r="H1424" s="38" t="str">
        <f>TRIM(UPPER('query (10)'!J1424))</f>
        <v>LOADER</v>
      </c>
      <c r="I1424" s="38" t="str">
        <f>IF('query (10)'!F1424="","",'query (10)'!F1424)</f>
        <v>Time-based Maintenance</v>
      </c>
      <c r="J1424" s="38" t="str">
        <f>IF('query (10)'!F1424="","",IFERROR(INDEX(Cleaning_Rules!$B$14:$B$17,MATCH(TRIM('query (10)'!F1424),Cleaning_Rules!$A$14:$A$17,0)),"UNKNOWN"))</f>
        <v>TBM</v>
      </c>
      <c r="K1424" s="38" t="str">
        <f>IF('query (10)'!G1424="","",'query (10)'!G1424)</f>
        <v>เสร็จสิ้น</v>
      </c>
      <c r="L1424" s="38" t="str">
        <f>IF('query (10)'!G1424="","MISSING",IFERROR(INDEX(Cleaning_Rules!$B$5:$B$10,MATCH(TRIM('query (10)'!G1424),Cleaning_Rules!$A$5:$A$10,0)),"UNKNOWN"))</f>
        <v>COMPLETED</v>
      </c>
      <c r="M1424" s="38" t="str">
        <f>IF('query (10)'!I1424="","",'query (10)'!I1424)</f>
        <v>Mechanical</v>
      </c>
      <c r="N1424" s="38" t="str">
        <f>IF('query (10)'!O1424="","",'query (10)'!O1424)</f>
        <v>Part Change</v>
      </c>
      <c r="O1424" s="38" t="str">
        <f>IF('query (10)'!P1424="","",'query (10)'!P1424)</f>
        <v>Medium</v>
      </c>
      <c r="P1424" s="38" t="str">
        <f>IF('query (10)'!N1424="","",'query (10)'!N1424)</f>
        <v xml:space="preserve">Check Accuracy Loader stopper to PM 6 Month Cycle
Check/Change Stopper Loader 
Model: THAN110-04-0016 (ตัวเล็ก)
Model: AN110-3-703-01/2 (ตัวเหลี่ยม)
Check Bearing Loader
</v>
      </c>
      <c r="Q1424" s="38" t="str">
        <f>TRIM('query (10)'!N1424)</f>
        <v xml:space="preserve">Check Accuracy Loader stopper to PM 6 Month Cycle
Check/Change Stopper Loader 
Model: THAN110-04-0016 (ตัวเล็ก)
Model: AN110-3-703-01/2 (ตัวเหลี่ยม)
Check Bearing Loader
</v>
      </c>
      <c r="R1424" s="38" t="str">
        <f>TRIM(UPPER('query (10)'!R1424))</f>
        <v>STOPPER</v>
      </c>
      <c r="S1424" s="38" t="str">
        <f>TRIM(UPPER('query (10)'!S1424))</f>
        <v>AN110-3-703-01/2</v>
      </c>
      <c r="T1424" s="38" t="str">
        <f>IF('query (10)'!Q1424="","",TRIM(UPPER('query (10)'!Q1424)))</f>
        <v/>
      </c>
      <c r="U1424" s="38" t="str">
        <f>IF('query (10)'!T1424="","",'query (10)'!T1424)</f>
        <v/>
      </c>
      <c r="V1424" s="39" t="str">
        <f>IF('query (10)'!T1424="","",IFERROR(VALUE('query (10)'!T1424),""))</f>
        <v/>
      </c>
      <c r="W1424" s="40">
        <f>IF('query (10)'!U1424="","",'query (10)'!U1424)</f>
        <v>0</v>
      </c>
      <c r="X1424" s="39">
        <f>IF('query (10)'!V1424="","",'query (10)'!V1424)</f>
        <v>180</v>
      </c>
      <c r="Y1424" s="41">
        <f>IF('query (10)'!W1424="","",'query (10)'!W1424)</f>
        <v>46088</v>
      </c>
      <c r="Z1424" s="41">
        <f>IF('query (10)'!X1424="","",'query (10)'!X1424)</f>
        <v>46141</v>
      </c>
      <c r="AA1424" s="41">
        <f>IF('query (10)'!Y1424="","",'query (10)'!Y1424)</f>
        <v>46141</v>
      </c>
      <c r="AB1424" s="41">
        <f>IF('query (10)'!Z1424="","",'query (10)'!Z1424)</f>
        <v>46321</v>
      </c>
      <c r="AC1424" s="38" t="str">
        <f>IF(OR('query (10)'!AA1424="",COUNTIF(Cleaning_Rules!$A$21:$A$26,TRIM('query (10)'!AA1424))&gt;0),"",TRIM('query (10)'!AA1424))</f>
        <v/>
      </c>
      <c r="AD1424" s="38" t="str">
        <f>IF('query (10)'!AB1424="","",TRIM(IFERROR(_xlfn.TEXTBEFORE('query (10)'!AB1424,"("),'query (10)'!AB1424)))</f>
        <v>เริ่มซ่อมงาน PM แล้ว รับผิดชอบโดย JAKKAPAT KHOTSOMBAT</v>
      </c>
      <c r="AE1424" s="38" t="str">
        <f>IFERROR(LOWER(TRIM(_xlfn.TEXTBEFORE(_xlfn.TEXTAFTER('query (10)'!AB1424,"("),")"))),"")</f>
        <v>jakkapat@nsk.com</v>
      </c>
      <c r="AF1424" s="38" t="str">
        <f>IF('query (10)'!AD1424="","",TRIM('query (10)'!AD1424))</f>
        <v>คุณานนต์ ปารวัณวงศ์</v>
      </c>
      <c r="AG1424" s="38" t="str">
        <f>IF('query (10)'!AE1424="","",TRIM('query (10)'!AE1424))</f>
        <v>จักรภัทร โคตรสมบัติ</v>
      </c>
      <c r="AH1424" s="38" t="str">
        <f>IF('query (10)'!AF1424="","",IFERROR(VALUE('query (10)'!AF1424),""))</f>
        <v/>
      </c>
      <c r="AI1424" s="38" t="str">
        <f>IF('query (10)'!AG1424="","",TRIM('query (10)'!AG1424))</f>
        <v/>
      </c>
      <c r="AJ1424" s="38" t="str">
        <f>IF('query (10)'!AH1424="","",IFERROR(VALUE('query (10)'!AH1424),""))</f>
        <v/>
      </c>
      <c r="AK1424" s="38" t="str">
        <f>IF('query (10)'!AI1424="","",TRIM('query (10)'!AI1424))</f>
        <v/>
      </c>
      <c r="AL1424" s="42">
        <f t="shared" si="110"/>
        <v>2026</v>
      </c>
      <c r="AM1424" s="42" t="str">
        <f t="shared" si="111"/>
        <v>2026-03</v>
      </c>
      <c r="AN1424" s="42" t="str">
        <f t="shared" ca="1" si="112"/>
        <v/>
      </c>
      <c r="AO1424" s="42" t="str">
        <f t="shared" si="113"/>
        <v>GR-830 | INNER RING RACEWAY AND RIB SUPER FINISH MACHINE | KWD7 | LOADER | Time-based Maintenance | Mechanical | Part Change | Medium | Check Accuracy Loader stopper to PM 6 Month Cycle
Check/Change Stopper Loader 
Model: THAN110-04-0016 (ตัวเล็ก)
Model: AN110-3-703-01/2 (ตัวเหลี่ยม)
Check Bearing Loader
 | STOPPER | AN110-3-703-01/2 | เริ่มซ่อมงาน PM แล้ว รับผิดชอบโดย JAKKAPAT KHOTSOMBAT | จักรภัทร โคตรสมบัติ</v>
      </c>
      <c r="AP1424" s="42" t="str">
        <f>_xlfn.TEXTJOIN("; ",TRUE,IF(COUNTA('query (10)'!A1424:AK1424)&lt;=6,"NEAR_EMPTY_ROW",""),IF($K1424="","MISSING_STATUS",""),IF(AND($K1424="เสร็จสิ้น",$Z1424=""),"DONE_NO_ACTUAL_DATE",""),IF(AND($I1424="Condition-based Maintenance",$AH1424=""),"CBM_NO_MEASUREMENT",""),IF(OR($X1424="",$X1424=0),"INVALID_PERIOD",""),IF(AND($AA1424&lt;&gt;"",$AB1424&lt;&gt;"",$AB1424&lt;$AA1424),"DATE_SEQUENCE_ERROR",""),IF(AND($AB1424&lt;&gt;"",$AB1424&gt;DATE(2030,12,31)),"DATE_OUTLIER",""),IF($C1424="","MISSING_QRCODE",""),IF($J1424="UNKNOWN","UNKNOWN_PM_TYPE",""),IF($L1424="UNKNOWN","UNKNOWN_STATUS",""))</f>
        <v/>
      </c>
      <c r="AQ1424" s="42" t="str">
        <f t="shared" si="114"/>
        <v>NO</v>
      </c>
    </row>
    <row r="1425" spans="1:43" x14ac:dyDescent="0.3">
      <c r="A1425" s="38">
        <f>IF('query (10)'!A1425="","",'query (10)'!A1425)</f>
        <v>1617</v>
      </c>
      <c r="B1425" s="38" t="str">
        <f>IF('query (10)'!B1425="","",'query (10)'!B1425)</f>
        <v/>
      </c>
      <c r="C1425" s="38" t="str">
        <f>TRIM(UPPER('query (10)'!M1425))</f>
        <v>GR-238</v>
      </c>
      <c r="D1425" s="38" t="str">
        <f>TRIM(UPPER(IFERROR(_xlfn.TEXTBEFORE('query (10)'!L1425,"("),'query (10)'!L1425)))</f>
        <v>SHAFT FRONT O.D.GRINDING MACHINE.</v>
      </c>
      <c r="E1425" s="38" t="str">
        <f>IFERROR(TRIM(UPPER(_xlfn.TEXTBEFORE(_xlfn.TEXTAFTER('query (10)'!L1425,"("),")"))),"")</f>
        <v/>
      </c>
      <c r="F1425" s="38" t="str">
        <f>TRIM('query (10)'!K1425)</f>
        <v>WP Grinding1</v>
      </c>
      <c r="G1425" s="38" t="str">
        <f>IF('query (10)'!J1425="","",'query (10)'!J1425)</f>
        <v>Wheel Head</v>
      </c>
      <c r="H1425" s="38" t="str">
        <f>TRIM(UPPER('query (10)'!J1425))</f>
        <v>WHEEL HEAD</v>
      </c>
      <c r="I1425" s="38" t="str">
        <f>IF('query (10)'!F1425="","",'query (10)'!F1425)</f>
        <v>Time-based Maintenance</v>
      </c>
      <c r="J1425" s="38" t="str">
        <f>IF('query (10)'!F1425="","",IFERROR(INDEX(Cleaning_Rules!$B$14:$B$17,MATCH(TRIM('query (10)'!F1425),Cleaning_Rules!$A$14:$A$17,0)),"UNKNOWN"))</f>
        <v>TBM</v>
      </c>
      <c r="K1425" s="38" t="str">
        <f>IF('query (10)'!G1425="","",'query (10)'!G1425)</f>
        <v>แก้ไขแผน</v>
      </c>
      <c r="L1425" s="38" t="str">
        <f>IF('query (10)'!G1425="","MISSING",IFERROR(INDEX(Cleaning_Rules!$B$5:$B$10,MATCH(TRIM('query (10)'!G1425),Cleaning_Rules!$A$5:$A$10,0)),"UNKNOWN"))</f>
        <v>PLAN_REVISED</v>
      </c>
      <c r="M1425" s="38" t="str">
        <f>IF('query (10)'!I1425="","",'query (10)'!I1425)</f>
        <v>Mechanical</v>
      </c>
      <c r="N1425" s="38" t="str">
        <f>IF('query (10)'!O1425="","",'query (10)'!O1425)</f>
        <v>Part Change</v>
      </c>
      <c r="O1425" s="38" t="str">
        <f>IF('query (10)'!P1425="","",'query (10)'!P1425)</f>
        <v>Medium</v>
      </c>
      <c r="P1425" s="38" t="str">
        <f>IF('query (10)'!N1425="","",'query (10)'!N1425)</f>
        <v>Change belt wheel head to cycle pm 6M.
model : 3/11M-1320</v>
      </c>
      <c r="Q1425" s="38" t="str">
        <f>TRIM('query (10)'!N1425)</f>
        <v>Change belt wheel head to cycle pm 6M.
model : 3/11M-1320</v>
      </c>
      <c r="R1425" s="38" t="str">
        <f>TRIM(UPPER('query (10)'!R1425))</f>
        <v>BELT</v>
      </c>
      <c r="S1425" s="38" t="str">
        <f>TRIM(UPPER('query (10)'!S1425))</f>
        <v>3/11M-1320</v>
      </c>
      <c r="T1425" s="38" t="str">
        <f>IF('query (10)'!Q1425="","",TRIM(UPPER('query (10)'!Q1425)))</f>
        <v/>
      </c>
      <c r="U1425" s="38" t="str">
        <f>IF('query (10)'!T1425="","",'query (10)'!T1425)</f>
        <v/>
      </c>
      <c r="V1425" s="39" t="str">
        <f>IF('query (10)'!T1425="","",IFERROR(VALUE('query (10)'!T1425),""))</f>
        <v/>
      </c>
      <c r="W1425" s="40">
        <f>IF('query (10)'!U1425="","",'query (10)'!U1425)</f>
        <v>0</v>
      </c>
      <c r="X1425" s="39">
        <f>IF('query (10)'!V1425="","",'query (10)'!V1425)</f>
        <v>184</v>
      </c>
      <c r="Y1425" s="41">
        <f>IF('query (10)'!W1425="","",'query (10)'!W1425)</f>
        <v>46262</v>
      </c>
      <c r="Z1425" s="41" t="str">
        <f>IF('query (10)'!X1425="","",'query (10)'!X1425)</f>
        <v/>
      </c>
      <c r="AA1425" s="41">
        <f>IF('query (10)'!Y1425="","",'query (10)'!Y1425)</f>
        <v>46262</v>
      </c>
      <c r="AB1425" s="41">
        <f>IF('query (10)'!Z1425="","",'query (10)'!Z1425)</f>
        <v>46446</v>
      </c>
      <c r="AC1425" s="38" t="str">
        <f>IF(OR('query (10)'!AA1425="",COUNTIF(Cleaning_Rules!$A$21:$A$26,TRIM('query (10)'!AA1425))&gt;0),"",TRIM('query (10)'!AA1425))</f>
        <v/>
      </c>
      <c r="AD1425" s="38" t="str">
        <f>IF('query (10)'!AB1425="","",TRIM(IFERROR(_xlfn.TEXTBEFORE('query (10)'!AB1425,"("),'query (10)'!AB1425)))</f>
        <v/>
      </c>
      <c r="AE1425" s="38" t="str">
        <f>IFERROR(LOWER(TRIM(_xlfn.TEXTBEFORE(_xlfn.TEXTAFTER('query (10)'!AB1425,"("),")"))),"")</f>
        <v/>
      </c>
      <c r="AF1425" s="38" t="str">
        <f>IF('query (10)'!AD1425="","",TRIM('query (10)'!AD1425))</f>
        <v>เจษฎา ผิวบาง</v>
      </c>
      <c r="AG1425" s="38" t="str">
        <f>IF('query (10)'!AE1425="","",TRIM('query (10)'!AE1425))</f>
        <v>เจษฎา ผิวบาง</v>
      </c>
      <c r="AH1425" s="38" t="str">
        <f>IF('query (10)'!AF1425="","",IFERROR(VALUE('query (10)'!AF1425),""))</f>
        <v/>
      </c>
      <c r="AI1425" s="38" t="str">
        <f>IF('query (10)'!AG1425="","",TRIM('query (10)'!AG1425))</f>
        <v/>
      </c>
      <c r="AJ1425" s="38" t="str">
        <f>IF('query (10)'!AH1425="","",IFERROR(VALUE('query (10)'!AH1425),""))</f>
        <v/>
      </c>
      <c r="AK1425" s="38" t="str">
        <f>IF('query (10)'!AI1425="","",TRIM('query (10)'!AI1425))</f>
        <v/>
      </c>
      <c r="AL1425" s="42">
        <f t="shared" si="110"/>
        <v>2026</v>
      </c>
      <c r="AM1425" s="42" t="str">
        <f t="shared" si="111"/>
        <v>2026-08</v>
      </c>
      <c r="AN1425" s="42" t="str">
        <f t="shared" ca="1" si="112"/>
        <v>ON_SCHEDULE</v>
      </c>
      <c r="AO1425" s="42" t="str">
        <f t="shared" si="113"/>
        <v>GR-238 | SHAFT FRONT O.D.GRINDING MACHINE. | WP Grinding1 | WHEEL HEAD | Time-based Maintenance | Mechanical | Part Change | Medium | Change belt wheel head to cycle pm 6M.
model : 3/11M-1320 | BELT | 3/11M-1320 | เจษฎา ผิวบาง</v>
      </c>
      <c r="AP1425" s="42" t="str">
        <f>_xlfn.TEXTJOIN("; ",TRUE,IF(COUNTA('query (10)'!A1425:AK1425)&lt;=6,"NEAR_EMPTY_ROW",""),IF($K1425="","MISSING_STATUS",""),IF(AND($K1425="เสร็จสิ้น",$Z1425=""),"DONE_NO_ACTUAL_DATE",""),IF(AND($I1425="Condition-based Maintenance",$AH1425=""),"CBM_NO_MEASUREMENT",""),IF(OR($X1425="",$X1425=0),"INVALID_PERIOD",""),IF(AND($AA1425&lt;&gt;"",$AB1425&lt;&gt;"",$AB1425&lt;$AA1425),"DATE_SEQUENCE_ERROR",""),IF(AND($AB1425&lt;&gt;"",$AB1425&gt;DATE(2030,12,31)),"DATE_OUTLIER",""),IF($C1425="","MISSING_QRCODE",""),IF($J1425="UNKNOWN","UNKNOWN_PM_TYPE",""),IF($L1425="UNKNOWN","UNKNOWN_STATUS",""))</f>
        <v/>
      </c>
      <c r="AQ1425" s="42" t="str">
        <f t="shared" si="114"/>
        <v>NO</v>
      </c>
    </row>
    <row r="1426" spans="1:43" x14ac:dyDescent="0.3">
      <c r="A1426" s="38">
        <f>IF('query (10)'!A1426="","",'query (10)'!A1426)</f>
        <v>1618</v>
      </c>
      <c r="B1426" s="38" t="str">
        <f>IF('query (10)'!B1426="","",'query (10)'!B1426)</f>
        <v/>
      </c>
      <c r="C1426" s="38" t="str">
        <f>TRIM(UPPER('query (10)'!M1426))</f>
        <v>GR-419</v>
      </c>
      <c r="D1426" s="38" t="str">
        <f>TRIM(UPPER(IFERROR(_xlfn.TEXTBEFORE('query (10)'!L1426,"("),'query (10)'!L1426)))</f>
        <v>SHAFT FRONT O.D.GRINDING MACHINE.</v>
      </c>
      <c r="E1426" s="38" t="str">
        <f>IFERROR(TRIM(UPPER(_xlfn.TEXTBEFORE(_xlfn.TEXTAFTER('query (10)'!L1426,"("),")"))),"")</f>
        <v/>
      </c>
      <c r="F1426" s="38" t="str">
        <f>TRIM('query (10)'!K1426)</f>
        <v>WP Grinding2</v>
      </c>
      <c r="G1426" s="38" t="str">
        <f>IF('query (10)'!J1426="","",'query (10)'!J1426)</f>
        <v>Wheel Head</v>
      </c>
      <c r="H1426" s="38" t="str">
        <f>TRIM(UPPER('query (10)'!J1426))</f>
        <v>WHEEL HEAD</v>
      </c>
      <c r="I1426" s="38" t="str">
        <f>IF('query (10)'!F1426="","",'query (10)'!F1426)</f>
        <v>Time-based Maintenance</v>
      </c>
      <c r="J1426" s="38" t="str">
        <f>IF('query (10)'!F1426="","",IFERROR(INDEX(Cleaning_Rules!$B$14:$B$17,MATCH(TRIM('query (10)'!F1426),Cleaning_Rules!$A$14:$A$17,0)),"UNKNOWN"))</f>
        <v>TBM</v>
      </c>
      <c r="K1426" s="38" t="str">
        <f>IF('query (10)'!G1426="","",'query (10)'!G1426)</f>
        <v>แผนใหม่</v>
      </c>
      <c r="L1426" s="38" t="str">
        <f>IF('query (10)'!G1426="","MISSING",IFERROR(INDEX(Cleaning_Rules!$B$5:$B$10,MATCH(TRIM('query (10)'!G1426),Cleaning_Rules!$A$5:$A$10,0)),"UNKNOWN"))</f>
        <v>NEW_PLAN</v>
      </c>
      <c r="M1426" s="38" t="str">
        <f>IF('query (10)'!I1426="","",'query (10)'!I1426)</f>
        <v>Mechanical</v>
      </c>
      <c r="N1426" s="38" t="str">
        <f>IF('query (10)'!O1426="","",'query (10)'!O1426)</f>
        <v>Part Change</v>
      </c>
      <c r="O1426" s="38" t="str">
        <f>IF('query (10)'!P1426="","",'query (10)'!P1426)</f>
        <v>Medium</v>
      </c>
      <c r="P1426" s="38" t="str">
        <f>IF('query (10)'!N1426="","",'query (10)'!N1426)</f>
        <v>Change belt wheel head to cycle pm 6M.
model : 3/11M-1320</v>
      </c>
      <c r="Q1426" s="38" t="str">
        <f>TRIM('query (10)'!N1426)</f>
        <v>Change belt wheel head to cycle pm 6M.
model : 3/11M-1320</v>
      </c>
      <c r="R1426" s="38" t="str">
        <f>TRIM(UPPER('query (10)'!R1426))</f>
        <v>BELT</v>
      </c>
      <c r="S1426" s="38" t="str">
        <f>TRIM(UPPER('query (10)'!S1426))</f>
        <v>3/11M-1320</v>
      </c>
      <c r="T1426" s="38" t="str">
        <f>IF('query (10)'!Q1426="","",TRIM(UPPER('query (10)'!Q1426)))</f>
        <v/>
      </c>
      <c r="U1426" s="38" t="str">
        <f>IF('query (10)'!T1426="","",'query (10)'!T1426)</f>
        <v/>
      </c>
      <c r="V1426" s="39" t="str">
        <f>IF('query (10)'!T1426="","",IFERROR(VALUE('query (10)'!T1426),""))</f>
        <v/>
      </c>
      <c r="W1426" s="40">
        <f>IF('query (10)'!U1426="","",'query (10)'!U1426)</f>
        <v>0</v>
      </c>
      <c r="X1426" s="39">
        <f>IF('query (10)'!V1426="","",'query (10)'!V1426)</f>
        <v>180</v>
      </c>
      <c r="Y1426" s="41">
        <f>IF('query (10)'!W1426="","",'query (10)'!W1426)</f>
        <v>46079</v>
      </c>
      <c r="Z1426" s="41" t="str">
        <f>IF('query (10)'!X1426="","",'query (10)'!X1426)</f>
        <v/>
      </c>
      <c r="AA1426" s="41">
        <f>IF('query (10)'!Y1426="","",'query (10)'!Y1426)</f>
        <v>46079</v>
      </c>
      <c r="AB1426" s="41">
        <f>IF('query (10)'!Z1426="","",'query (10)'!Z1426)</f>
        <v>46258</v>
      </c>
      <c r="AC1426" s="38" t="str">
        <f>IF(OR('query (10)'!AA1426="",COUNTIF(Cleaning_Rules!$A$21:$A$26,TRIM('query (10)'!AA1426))&gt;0),"",TRIM('query (10)'!AA1426))</f>
        <v/>
      </c>
      <c r="AD1426" s="38" t="str">
        <f>IF('query (10)'!AB1426="","",TRIM(IFERROR(_xlfn.TEXTBEFORE('query (10)'!AB1426,"("),'query (10)'!AB1426)))</f>
        <v/>
      </c>
      <c r="AE1426" s="38" t="str">
        <f>IFERROR(LOWER(TRIM(_xlfn.TEXTBEFORE(_xlfn.TEXTAFTER('query (10)'!AB1426,"("),")"))),"")</f>
        <v/>
      </c>
      <c r="AF1426" s="38" t="str">
        <f>IF('query (10)'!AD1426="","",TRIM('query (10)'!AD1426))</f>
        <v>เจษฎา ผิวบาง</v>
      </c>
      <c r="AG1426" s="38" t="str">
        <f>IF('query (10)'!AE1426="","",TRIM('query (10)'!AE1426))</f>
        <v>เจษฎา ผิวบาง</v>
      </c>
      <c r="AH1426" s="38" t="str">
        <f>IF('query (10)'!AF1426="","",IFERROR(VALUE('query (10)'!AF1426),""))</f>
        <v/>
      </c>
      <c r="AI1426" s="38" t="str">
        <f>IF('query (10)'!AG1426="","",TRIM('query (10)'!AG1426))</f>
        <v/>
      </c>
      <c r="AJ1426" s="38" t="str">
        <f>IF('query (10)'!AH1426="","",IFERROR(VALUE('query (10)'!AH1426),""))</f>
        <v/>
      </c>
      <c r="AK1426" s="38" t="str">
        <f>IF('query (10)'!AI1426="","",TRIM('query (10)'!AI1426))</f>
        <v/>
      </c>
      <c r="AL1426" s="42">
        <f t="shared" si="110"/>
        <v>2026</v>
      </c>
      <c r="AM1426" s="42" t="str">
        <f t="shared" si="111"/>
        <v>2026-02</v>
      </c>
      <c r="AN1426" s="42" t="str">
        <f t="shared" ca="1" si="112"/>
        <v>ON_SCHEDULE</v>
      </c>
      <c r="AO1426" s="42" t="str">
        <f t="shared" si="113"/>
        <v>GR-419 | SHAFT FRONT O.D.GRINDING MACHINE. | WP Grinding2 | WHEEL HEAD | Time-based Maintenance | Mechanical | Part Change | Medium | Change belt wheel head to cycle pm 6M.
model : 3/11M-1320 | BELT | 3/11M-1320 | เจษฎา ผิวบาง</v>
      </c>
      <c r="AP1426" s="42" t="str">
        <f>_xlfn.TEXTJOIN("; ",TRUE,IF(COUNTA('query (10)'!A1426:AK1426)&lt;=6,"NEAR_EMPTY_ROW",""),IF($K1426="","MISSING_STATUS",""),IF(AND($K1426="เสร็จสิ้น",$Z1426=""),"DONE_NO_ACTUAL_DATE",""),IF(AND($I1426="Condition-based Maintenance",$AH1426=""),"CBM_NO_MEASUREMENT",""),IF(OR($X1426="",$X1426=0),"INVALID_PERIOD",""),IF(AND($AA1426&lt;&gt;"",$AB1426&lt;&gt;"",$AB1426&lt;$AA1426),"DATE_SEQUENCE_ERROR",""),IF(AND($AB1426&lt;&gt;"",$AB1426&gt;DATE(2030,12,31)),"DATE_OUTLIER",""),IF($C1426="","MISSING_QRCODE",""),IF($J1426="UNKNOWN","UNKNOWN_PM_TYPE",""),IF($L1426="UNKNOWN","UNKNOWN_STATUS",""))</f>
        <v/>
      </c>
      <c r="AQ1426" s="42" t="str">
        <f t="shared" si="114"/>
        <v>NO</v>
      </c>
    </row>
    <row r="1427" spans="1:43" x14ac:dyDescent="0.3">
      <c r="A1427" s="38">
        <f>IF('query (10)'!A1427="","",'query (10)'!A1427)</f>
        <v>1619</v>
      </c>
      <c r="B1427" s="38" t="str">
        <f>IF('query (10)'!B1427="","",'query (10)'!B1427)</f>
        <v/>
      </c>
      <c r="C1427" s="38" t="str">
        <f>TRIM(UPPER('query (10)'!M1427))</f>
        <v>GR-237</v>
      </c>
      <c r="D1427" s="38" t="str">
        <f>TRIM(UPPER(IFERROR(_xlfn.TEXTBEFORE('query (10)'!L1427,"("),'query (10)'!L1427)))</f>
        <v>SHAFT REAR O.D. GRINDING M/C</v>
      </c>
      <c r="E1427" s="38" t="str">
        <f>IFERROR(TRIM(UPPER(_xlfn.TEXTBEFORE(_xlfn.TEXTAFTER('query (10)'!L1427,"("),")"))),"")</f>
        <v/>
      </c>
      <c r="F1427" s="38" t="str">
        <f>TRIM('query (10)'!K1427)</f>
        <v>WP Grinding2</v>
      </c>
      <c r="G1427" s="38" t="str">
        <f>IF('query (10)'!J1427="","",'query (10)'!J1427)</f>
        <v>Wheel Head</v>
      </c>
      <c r="H1427" s="38" t="str">
        <f>TRIM(UPPER('query (10)'!J1427))</f>
        <v>WHEEL HEAD</v>
      </c>
      <c r="I1427" s="38" t="str">
        <f>IF('query (10)'!F1427="","",'query (10)'!F1427)</f>
        <v>Time-based Maintenance</v>
      </c>
      <c r="J1427" s="38" t="str">
        <f>IF('query (10)'!F1427="","",IFERROR(INDEX(Cleaning_Rules!$B$14:$B$17,MATCH(TRIM('query (10)'!F1427),Cleaning_Rules!$A$14:$A$17,0)),"UNKNOWN"))</f>
        <v>TBM</v>
      </c>
      <c r="K1427" s="38" t="str">
        <f>IF('query (10)'!G1427="","",'query (10)'!G1427)</f>
        <v>แผนใหม่</v>
      </c>
      <c r="L1427" s="38" t="str">
        <f>IF('query (10)'!G1427="","MISSING",IFERROR(INDEX(Cleaning_Rules!$B$5:$B$10,MATCH(TRIM('query (10)'!G1427),Cleaning_Rules!$A$5:$A$10,0)),"UNKNOWN"))</f>
        <v>NEW_PLAN</v>
      </c>
      <c r="M1427" s="38" t="str">
        <f>IF('query (10)'!I1427="","",'query (10)'!I1427)</f>
        <v>Mechanical</v>
      </c>
      <c r="N1427" s="38" t="str">
        <f>IF('query (10)'!O1427="","",'query (10)'!O1427)</f>
        <v>Part Change</v>
      </c>
      <c r="O1427" s="38" t="str">
        <f>IF('query (10)'!P1427="","",'query (10)'!P1427)</f>
        <v>Medium</v>
      </c>
      <c r="P1427" s="38" t="str">
        <f>IF('query (10)'!N1427="","",'query (10)'!N1427)</f>
        <v>Change belt wheel head to cycle pm 6M.
model : 3/11M-1400</v>
      </c>
      <c r="Q1427" s="38" t="str">
        <f>TRIM('query (10)'!N1427)</f>
        <v>Change belt wheel head to cycle pm 6M.
model : 3/11M-1400</v>
      </c>
      <c r="R1427" s="38" t="str">
        <f>TRIM(UPPER('query (10)'!R1427))</f>
        <v>BELT</v>
      </c>
      <c r="S1427" s="38" t="str">
        <f>TRIM(UPPER('query (10)'!S1427))</f>
        <v>3/11M1400</v>
      </c>
      <c r="T1427" s="38" t="str">
        <f>IF('query (10)'!Q1427="","",TRIM(UPPER('query (10)'!Q1427)))</f>
        <v/>
      </c>
      <c r="U1427" s="38" t="str">
        <f>IF('query (10)'!T1427="","",'query (10)'!T1427)</f>
        <v/>
      </c>
      <c r="V1427" s="39" t="str">
        <f>IF('query (10)'!T1427="","",IFERROR(VALUE('query (10)'!T1427),""))</f>
        <v/>
      </c>
      <c r="W1427" s="40">
        <f>IF('query (10)'!U1427="","",'query (10)'!U1427)</f>
        <v>0</v>
      </c>
      <c r="X1427" s="39">
        <f>IF('query (10)'!V1427="","",'query (10)'!V1427)</f>
        <v>180</v>
      </c>
      <c r="Y1427" s="41">
        <f>IF('query (10)'!W1427="","",'query (10)'!W1427)</f>
        <v>46079</v>
      </c>
      <c r="Z1427" s="41" t="str">
        <f>IF('query (10)'!X1427="","",'query (10)'!X1427)</f>
        <v/>
      </c>
      <c r="AA1427" s="41">
        <f>IF('query (10)'!Y1427="","",'query (10)'!Y1427)</f>
        <v>46079</v>
      </c>
      <c r="AB1427" s="41">
        <f>IF('query (10)'!Z1427="","",'query (10)'!Z1427)</f>
        <v>46258</v>
      </c>
      <c r="AC1427" s="38" t="str">
        <f>IF(OR('query (10)'!AA1427="",COUNTIF(Cleaning_Rules!$A$21:$A$26,TRIM('query (10)'!AA1427))&gt;0),"",TRIM('query (10)'!AA1427))</f>
        <v/>
      </c>
      <c r="AD1427" s="38" t="str">
        <f>IF('query (10)'!AB1427="","",TRIM(IFERROR(_xlfn.TEXTBEFORE('query (10)'!AB1427,"("),'query (10)'!AB1427)))</f>
        <v/>
      </c>
      <c r="AE1427" s="38" t="str">
        <f>IFERROR(LOWER(TRIM(_xlfn.TEXTBEFORE(_xlfn.TEXTAFTER('query (10)'!AB1427,"("),")"))),"")</f>
        <v/>
      </c>
      <c r="AF1427" s="38" t="str">
        <f>IF('query (10)'!AD1427="","",TRIM('query (10)'!AD1427))</f>
        <v>เจษฎา ผิวบาง</v>
      </c>
      <c r="AG1427" s="38" t="str">
        <f>IF('query (10)'!AE1427="","",TRIM('query (10)'!AE1427))</f>
        <v>เจษฎา ผิวบาง</v>
      </c>
      <c r="AH1427" s="38" t="str">
        <f>IF('query (10)'!AF1427="","",IFERROR(VALUE('query (10)'!AF1427),""))</f>
        <v/>
      </c>
      <c r="AI1427" s="38" t="str">
        <f>IF('query (10)'!AG1427="","",TRIM('query (10)'!AG1427))</f>
        <v/>
      </c>
      <c r="AJ1427" s="38" t="str">
        <f>IF('query (10)'!AH1427="","",IFERROR(VALUE('query (10)'!AH1427),""))</f>
        <v/>
      </c>
      <c r="AK1427" s="38" t="str">
        <f>IF('query (10)'!AI1427="","",TRIM('query (10)'!AI1427))</f>
        <v/>
      </c>
      <c r="AL1427" s="42">
        <f t="shared" si="110"/>
        <v>2026</v>
      </c>
      <c r="AM1427" s="42" t="str">
        <f t="shared" si="111"/>
        <v>2026-02</v>
      </c>
      <c r="AN1427" s="42" t="str">
        <f t="shared" ca="1" si="112"/>
        <v>ON_SCHEDULE</v>
      </c>
      <c r="AO1427" s="42" t="str">
        <f t="shared" si="113"/>
        <v>GR-237 | SHAFT REAR O.D. GRINDING M/C | WP Grinding2 | WHEEL HEAD | Time-based Maintenance | Mechanical | Part Change | Medium | Change belt wheel head to cycle pm 6M.
model : 3/11M-1400 | BELT | 3/11M1400 | เจษฎา ผิวบาง</v>
      </c>
      <c r="AP1427" s="42" t="str">
        <f>_xlfn.TEXTJOIN("; ",TRUE,IF(COUNTA('query (10)'!A1427:AK1427)&lt;=6,"NEAR_EMPTY_ROW",""),IF($K1427="","MISSING_STATUS",""),IF(AND($K1427="เสร็จสิ้น",$Z1427=""),"DONE_NO_ACTUAL_DATE",""),IF(AND($I1427="Condition-based Maintenance",$AH1427=""),"CBM_NO_MEASUREMENT",""),IF(OR($X1427="",$X1427=0),"INVALID_PERIOD",""),IF(AND($AA1427&lt;&gt;"",$AB1427&lt;&gt;"",$AB1427&lt;$AA1427),"DATE_SEQUENCE_ERROR",""),IF(AND($AB1427&lt;&gt;"",$AB1427&gt;DATE(2030,12,31)),"DATE_OUTLIER",""),IF($C1427="","MISSING_QRCODE",""),IF($J1427="UNKNOWN","UNKNOWN_PM_TYPE",""),IF($L1427="UNKNOWN","UNKNOWN_STATUS",""))</f>
        <v/>
      </c>
      <c r="AQ1427" s="42" t="str">
        <f t="shared" si="114"/>
        <v>NO</v>
      </c>
    </row>
    <row r="1428" spans="1:43" x14ac:dyDescent="0.3">
      <c r="A1428" s="38">
        <f>IF('query (10)'!A1428="","",'query (10)'!A1428)</f>
        <v>1620</v>
      </c>
      <c r="B1428" s="38" t="str">
        <f>IF('query (10)'!B1428="","",'query (10)'!B1428)</f>
        <v/>
      </c>
      <c r="C1428" s="38" t="str">
        <f>TRIM(UPPER('query (10)'!M1428))</f>
        <v>GR-238</v>
      </c>
      <c r="D1428" s="38" t="str">
        <f>TRIM(UPPER(IFERROR(_xlfn.TEXTBEFORE('query (10)'!L1428,"("),'query (10)'!L1428)))</f>
        <v>REAR O.D. GRINDING M/C</v>
      </c>
      <c r="E1428" s="38" t="str">
        <f>IFERROR(TRIM(UPPER(_xlfn.TEXTBEFORE(_xlfn.TEXTAFTER('query (10)'!L1428,"("),")"))),"")</f>
        <v/>
      </c>
      <c r="F1428" s="38" t="str">
        <f>TRIM('query (10)'!K1428)</f>
        <v>WP Grinding1</v>
      </c>
      <c r="G1428" s="38" t="str">
        <f>IF('query (10)'!J1428="","",'query (10)'!J1428)</f>
        <v>Wheel Head</v>
      </c>
      <c r="H1428" s="38" t="str">
        <f>TRIM(UPPER('query (10)'!J1428))</f>
        <v>WHEEL HEAD</v>
      </c>
      <c r="I1428" s="38" t="str">
        <f>IF('query (10)'!F1428="","",'query (10)'!F1428)</f>
        <v>Time-based Maintenance</v>
      </c>
      <c r="J1428" s="38" t="str">
        <f>IF('query (10)'!F1428="","",IFERROR(INDEX(Cleaning_Rules!$B$14:$B$17,MATCH(TRIM('query (10)'!F1428),Cleaning_Rules!$A$14:$A$17,0)),"UNKNOWN"))</f>
        <v>TBM</v>
      </c>
      <c r="K1428" s="38" t="str">
        <f>IF('query (10)'!G1428="","",'query (10)'!G1428)</f>
        <v>แก้ไขแผน</v>
      </c>
      <c r="L1428" s="38" t="str">
        <f>IF('query (10)'!G1428="","MISSING",IFERROR(INDEX(Cleaning_Rules!$B$5:$B$10,MATCH(TRIM('query (10)'!G1428),Cleaning_Rules!$A$5:$A$10,0)),"UNKNOWN"))</f>
        <v>PLAN_REVISED</v>
      </c>
      <c r="M1428" s="38" t="str">
        <f>IF('query (10)'!I1428="","",'query (10)'!I1428)</f>
        <v>Mechanical</v>
      </c>
      <c r="N1428" s="38" t="str">
        <f>IF('query (10)'!O1428="","",'query (10)'!O1428)</f>
        <v>Part Change</v>
      </c>
      <c r="O1428" s="38" t="str">
        <f>IF('query (10)'!P1428="","",'query (10)'!P1428)</f>
        <v>Medium</v>
      </c>
      <c r="P1428" s="38" t="str">
        <f>IF('query (10)'!N1428="","",'query (10)'!N1428)</f>
        <v>Change belt wheel head to cycle pm 6M.
model : 3/11M-1400</v>
      </c>
      <c r="Q1428" s="38" t="str">
        <f>TRIM('query (10)'!N1428)</f>
        <v>Change belt wheel head to cycle pm 6M.
model : 3/11M-1400</v>
      </c>
      <c r="R1428" s="38" t="str">
        <f>TRIM(UPPER('query (10)'!R1428))</f>
        <v>BELT</v>
      </c>
      <c r="S1428" s="38" t="str">
        <f>TRIM(UPPER('query (10)'!S1428))</f>
        <v>3/11M1400</v>
      </c>
      <c r="T1428" s="38" t="str">
        <f>IF('query (10)'!Q1428="","",TRIM(UPPER('query (10)'!Q1428)))</f>
        <v/>
      </c>
      <c r="U1428" s="38" t="str">
        <f>IF('query (10)'!T1428="","",'query (10)'!T1428)</f>
        <v/>
      </c>
      <c r="V1428" s="39" t="str">
        <f>IF('query (10)'!T1428="","",IFERROR(VALUE('query (10)'!T1428),""))</f>
        <v/>
      </c>
      <c r="W1428" s="40">
        <f>IF('query (10)'!U1428="","",'query (10)'!U1428)</f>
        <v>0</v>
      </c>
      <c r="X1428" s="39">
        <f>IF('query (10)'!V1428="","",'query (10)'!V1428)</f>
        <v>184</v>
      </c>
      <c r="Y1428" s="41">
        <f>IF('query (10)'!W1428="","",'query (10)'!W1428)</f>
        <v>46262</v>
      </c>
      <c r="Z1428" s="41" t="str">
        <f>IF('query (10)'!X1428="","",'query (10)'!X1428)</f>
        <v/>
      </c>
      <c r="AA1428" s="41">
        <f>IF('query (10)'!Y1428="","",'query (10)'!Y1428)</f>
        <v>46078</v>
      </c>
      <c r="AB1428" s="41">
        <f>IF('query (10)'!Z1428="","",'query (10)'!Z1428)</f>
        <v>46259</v>
      </c>
      <c r="AC1428" s="38" t="str">
        <f>IF(OR('query (10)'!AA1428="",COUNTIF(Cleaning_Rules!$A$21:$A$26,TRIM('query (10)'!AA1428))&gt;0),"",TRIM('query (10)'!AA1428))</f>
        <v/>
      </c>
      <c r="AD1428" s="38" t="str">
        <f>IF('query (10)'!AB1428="","",TRIM(IFERROR(_xlfn.TEXTBEFORE('query (10)'!AB1428,"("),'query (10)'!AB1428)))</f>
        <v/>
      </c>
      <c r="AE1428" s="38" t="str">
        <f>IFERROR(LOWER(TRIM(_xlfn.TEXTBEFORE(_xlfn.TEXTAFTER('query (10)'!AB1428,"("),")"))),"")</f>
        <v/>
      </c>
      <c r="AF1428" s="38" t="str">
        <f>IF('query (10)'!AD1428="","",TRIM('query (10)'!AD1428))</f>
        <v>เจษฎา ผิวบาง</v>
      </c>
      <c r="AG1428" s="38" t="str">
        <f>IF('query (10)'!AE1428="","",TRIM('query (10)'!AE1428))</f>
        <v>เจษฎา ผิวบาง</v>
      </c>
      <c r="AH1428" s="38" t="str">
        <f>IF('query (10)'!AF1428="","",IFERROR(VALUE('query (10)'!AF1428),""))</f>
        <v/>
      </c>
      <c r="AI1428" s="38" t="str">
        <f>IF('query (10)'!AG1428="","",TRIM('query (10)'!AG1428))</f>
        <v/>
      </c>
      <c r="AJ1428" s="38" t="str">
        <f>IF('query (10)'!AH1428="","",IFERROR(VALUE('query (10)'!AH1428),""))</f>
        <v/>
      </c>
      <c r="AK1428" s="38" t="str">
        <f>IF('query (10)'!AI1428="","",TRIM('query (10)'!AI1428))</f>
        <v/>
      </c>
      <c r="AL1428" s="42">
        <f t="shared" si="110"/>
        <v>2026</v>
      </c>
      <c r="AM1428" s="42" t="str">
        <f t="shared" si="111"/>
        <v>2026-08</v>
      </c>
      <c r="AN1428" s="42" t="str">
        <f t="shared" ca="1" si="112"/>
        <v>ON_SCHEDULE</v>
      </c>
      <c r="AO1428" s="42" t="str">
        <f t="shared" si="113"/>
        <v>GR-238 | REAR O.D. GRINDING M/C | WP Grinding1 | WHEEL HEAD | Time-based Maintenance | Mechanical | Part Change | Medium | Change belt wheel head to cycle pm 6M.
model : 3/11M-1400 | BELT | 3/11M1400 | เจษฎา ผิวบาง</v>
      </c>
      <c r="AP1428" s="42" t="str">
        <f>_xlfn.TEXTJOIN("; ",TRUE,IF(COUNTA('query (10)'!A1428:AK1428)&lt;=6,"NEAR_EMPTY_ROW",""),IF($K1428="","MISSING_STATUS",""),IF(AND($K1428="เสร็จสิ้น",$Z1428=""),"DONE_NO_ACTUAL_DATE",""),IF(AND($I1428="Condition-based Maintenance",$AH1428=""),"CBM_NO_MEASUREMENT",""),IF(OR($X1428="",$X1428=0),"INVALID_PERIOD",""),IF(AND($AA1428&lt;&gt;"",$AB1428&lt;&gt;"",$AB1428&lt;$AA1428),"DATE_SEQUENCE_ERROR",""),IF(AND($AB1428&lt;&gt;"",$AB1428&gt;DATE(2030,12,31)),"DATE_OUTLIER",""),IF($C1428="","MISSING_QRCODE",""),IF($J1428="UNKNOWN","UNKNOWN_PM_TYPE",""),IF($L1428="UNKNOWN","UNKNOWN_STATUS",""))</f>
        <v/>
      </c>
      <c r="AQ1428" s="42" t="str">
        <f t="shared" si="114"/>
        <v>NO</v>
      </c>
    </row>
    <row r="1429" spans="1:43" x14ac:dyDescent="0.3">
      <c r="A1429" s="38">
        <f>IF('query (10)'!A1429="","",'query (10)'!A1429)</f>
        <v>1621</v>
      </c>
      <c r="B1429" s="38">
        <f>IF('query (10)'!B1429="","",'query (10)'!B1429)</f>
        <v>18697</v>
      </c>
      <c r="C1429" s="38" t="str">
        <f>TRIM(UPPER('query (10)'!M1429))</f>
        <v>GR-240</v>
      </c>
      <c r="D1429" s="38" t="str">
        <f>TRIM(UPPER(IFERROR(_xlfn.TEXTBEFORE('query (10)'!L1429,"("),'query (10)'!L1429)))</f>
        <v>SHAFT RACEWAY SUPER FINISH GRINDING M/C</v>
      </c>
      <c r="E1429" s="38" t="str">
        <f>IFERROR(TRIM(UPPER(_xlfn.TEXTBEFORE(_xlfn.TEXTAFTER('query (10)'!L1429,"("),")"))),"")</f>
        <v/>
      </c>
      <c r="F1429" s="38" t="str">
        <f>TRIM('query (10)'!K1429)</f>
        <v>WP Grinding1</v>
      </c>
      <c r="G1429" s="38" t="str">
        <f>IF('query (10)'!J1429="","",'query (10)'!J1429)</f>
        <v>Electrical Control</v>
      </c>
      <c r="H1429" s="38" t="str">
        <f>TRIM(UPPER('query (10)'!J1429))</f>
        <v>ELECTRICAL CONTROL</v>
      </c>
      <c r="I1429" s="38" t="str">
        <f>IF('query (10)'!F1429="","",'query (10)'!F1429)</f>
        <v>Usage-based Maintenance</v>
      </c>
      <c r="J1429" s="38" t="str">
        <f>IF('query (10)'!F1429="","",IFERROR(INDEX(Cleaning_Rules!$B$14:$B$17,MATCH(TRIM('query (10)'!F1429),Cleaning_Rules!$A$14:$A$17,0)),"UNKNOWN"))</f>
        <v>UBM</v>
      </c>
      <c r="K1429" s="38" t="str">
        <f>IF('query (10)'!G1429="","",'query (10)'!G1429)</f>
        <v>เสร็จสิ้น</v>
      </c>
      <c r="L1429" s="38" t="str">
        <f>IF('query (10)'!G1429="","MISSING",IFERROR(INDEX(Cleaning_Rules!$B$5:$B$10,MATCH(TRIM('query (10)'!G1429),Cleaning_Rules!$A$5:$A$10,0)),"UNKNOWN"))</f>
        <v>COMPLETED</v>
      </c>
      <c r="M1429" s="38" t="str">
        <f>IF('query (10)'!I1429="","",'query (10)'!I1429)</f>
        <v>Electrical</v>
      </c>
      <c r="N1429" s="38" t="str">
        <f>IF('query (10)'!O1429="","",'query (10)'!O1429)</f>
        <v>Part Change</v>
      </c>
      <c r="O1429" s="38" t="str">
        <f>IF('query (10)'!P1429="","",'query (10)'!P1429)</f>
        <v>Important</v>
      </c>
      <c r="P1429" s="38" t="str">
        <f>IF('query (10)'!N1429="","",'query (10)'!N1429)</f>
        <v>- Change new oil lube 
- Wiring and modify PLC program</v>
      </c>
      <c r="Q1429" s="38" t="str">
        <f>TRIM('query (10)'!N1429)</f>
        <v>- Change new oil lube 
- Wiring and modify PLC program</v>
      </c>
      <c r="R1429" s="38" t="str">
        <f>TRIM(UPPER('query (10)'!R1429))</f>
        <v/>
      </c>
      <c r="S1429" s="38" t="str">
        <f>TRIM(UPPER('query (10)'!S1429))</f>
        <v/>
      </c>
      <c r="T1429" s="38" t="str">
        <f>IF('query (10)'!Q1429="","",TRIM(UPPER('query (10)'!Q1429)))</f>
        <v/>
      </c>
      <c r="U1429" s="38" t="str">
        <f>IF('query (10)'!T1429="","",'query (10)'!T1429)</f>
        <v/>
      </c>
      <c r="V1429" s="39" t="str">
        <f>IF('query (10)'!T1429="","",IFERROR(VALUE('query (10)'!T1429),""))</f>
        <v/>
      </c>
      <c r="W1429" s="40">
        <f>IF('query (10)'!U1429="","",'query (10)'!U1429)</f>
        <v>0</v>
      </c>
      <c r="X1429" s="39">
        <f>IF('query (10)'!V1429="","",'query (10)'!V1429)</f>
        <v>0</v>
      </c>
      <c r="Y1429" s="41">
        <f>IF('query (10)'!W1429="","",'query (10)'!W1429)</f>
        <v>46074</v>
      </c>
      <c r="Z1429" s="41">
        <f>IF('query (10)'!X1429="","",'query (10)'!X1429)</f>
        <v>46106</v>
      </c>
      <c r="AA1429" s="41">
        <f>IF('query (10)'!Y1429="","",'query (10)'!Y1429)</f>
        <v>46106</v>
      </c>
      <c r="AB1429" s="41">
        <f>IF('query (10)'!Z1429="","",'query (10)'!Z1429)</f>
        <v>46106</v>
      </c>
      <c r="AC1429" s="38" t="str">
        <f>IF(OR('query (10)'!AA1429="",COUNTIF(Cleaning_Rules!$A$21:$A$26,TRIM('query (10)'!AA1429))&gt;0),"",TRIM('query (10)'!AA1429))</f>
        <v/>
      </c>
      <c r="AD1429" s="38" t="str">
        <f>IF('query (10)'!AB1429="","",TRIM(IFERROR(_xlfn.TEXTBEFORE('query (10)'!AB1429,"("),'query (10)'!AB1429)))</f>
        <v>เริ่มซ่อมงาน PM แล้ว รับผิดชอบโดย NATDANAI JUTHATHEP</v>
      </c>
      <c r="AE1429" s="38" t="str">
        <f>IFERROR(LOWER(TRIM(_xlfn.TEXTBEFORE(_xlfn.TEXTAFTER('query (10)'!AB1429,"("),")"))),"")</f>
        <v>juthathep-n-4697@nsk.com</v>
      </c>
      <c r="AF1429" s="38" t="str">
        <f>IF('query (10)'!AD1429="","",TRIM('query (10)'!AD1429))</f>
        <v>พงษ์พิทักษ์ ศรไชย</v>
      </c>
      <c r="AG1429" s="38" t="str">
        <f>IF('query (10)'!AE1429="","",TRIM('query (10)'!AE1429))</f>
        <v>พงษ์พิทักษ์ ศรไชย</v>
      </c>
      <c r="AH1429" s="38" t="str">
        <f>IF('query (10)'!AF1429="","",IFERROR(VALUE('query (10)'!AF1429),""))</f>
        <v/>
      </c>
      <c r="AI1429" s="38" t="str">
        <f>IF('query (10)'!AG1429="","",TRIM('query (10)'!AG1429))</f>
        <v/>
      </c>
      <c r="AJ1429" s="38" t="str">
        <f>IF('query (10)'!AH1429="","",IFERROR(VALUE('query (10)'!AH1429),""))</f>
        <v/>
      </c>
      <c r="AK1429" s="38" t="str">
        <f>IF('query (10)'!AI1429="","",TRIM('query (10)'!AI1429))</f>
        <v/>
      </c>
      <c r="AL1429" s="42">
        <f t="shared" si="110"/>
        <v>2026</v>
      </c>
      <c r="AM1429" s="42" t="str">
        <f t="shared" si="111"/>
        <v>2026-02</v>
      </c>
      <c r="AN1429" s="42" t="str">
        <f t="shared" ca="1" si="112"/>
        <v/>
      </c>
      <c r="AO1429" s="42" t="str">
        <f t="shared" si="113"/>
        <v>GR-240 | SHAFT RACEWAY SUPER FINISH GRINDING M/C | WP Grinding1 | ELECTRICAL CONTROL | Usage-based Maintenance | Electrical | Part Change | Important | - Change new oil lube 
- Wiring and modify PLC program | เริ่มซ่อมงาน PM แล้ว รับผิดชอบโดย NATDANAI JUTHATHEP | พงษ์พิทักษ์ ศรไชย</v>
      </c>
      <c r="AP1429" s="42" t="str">
        <f>_xlfn.TEXTJOIN("; ",TRUE,IF(COUNTA('query (10)'!A1429:AK1429)&lt;=6,"NEAR_EMPTY_ROW",""),IF($K1429="","MISSING_STATUS",""),IF(AND($K1429="เสร็จสิ้น",$Z1429=""),"DONE_NO_ACTUAL_DATE",""),IF(AND($I1429="Condition-based Maintenance",$AH1429=""),"CBM_NO_MEASUREMENT",""),IF(OR($X1429="",$X1429=0),"INVALID_PERIOD",""),IF(AND($AA1429&lt;&gt;"",$AB1429&lt;&gt;"",$AB1429&lt;$AA1429),"DATE_SEQUENCE_ERROR",""),IF(AND($AB1429&lt;&gt;"",$AB1429&gt;DATE(2030,12,31)),"DATE_OUTLIER",""),IF($C1429="","MISSING_QRCODE",""),IF($J1429="UNKNOWN","UNKNOWN_PM_TYPE",""),IF($L1429="UNKNOWN","UNKNOWN_STATUS",""))</f>
        <v>INVALID_PERIOD</v>
      </c>
      <c r="AQ1429" s="42" t="str">
        <f t="shared" si="114"/>
        <v>NO</v>
      </c>
    </row>
    <row r="1430" spans="1:43" x14ac:dyDescent="0.3">
      <c r="A1430" s="38">
        <f>IF('query (10)'!A1430="","",'query (10)'!A1430)</f>
        <v>1622</v>
      </c>
      <c r="B1430" s="38">
        <f>IF('query (10)'!B1430="","",'query (10)'!B1430)</f>
        <v>18699</v>
      </c>
      <c r="C1430" s="38" t="str">
        <f>TRIM(UPPER('query (10)'!M1430))</f>
        <v>GR-420</v>
      </c>
      <c r="D1430" s="38" t="str">
        <f>TRIM(UPPER(IFERROR(_xlfn.TEXTBEFORE('query (10)'!L1430,"("),'query (10)'!L1430)))</f>
        <v>SHAFT FRONT O.D.GRINDING MACHINE.</v>
      </c>
      <c r="E1430" s="38" t="str">
        <f>IFERROR(TRIM(UPPER(_xlfn.TEXTBEFORE(_xlfn.TEXTAFTER('query (10)'!L1430,"("),")"))),"")</f>
        <v/>
      </c>
      <c r="F1430" s="38" t="str">
        <f>TRIM('query (10)'!K1430)</f>
        <v>WP Grinding1</v>
      </c>
      <c r="G1430" s="38" t="str">
        <f>IF('query (10)'!J1430="","",'query (10)'!J1430)</f>
        <v>Motor</v>
      </c>
      <c r="H1430" s="38" t="str">
        <f>TRIM(UPPER('query (10)'!J1430))</f>
        <v>MOTOR</v>
      </c>
      <c r="I1430" s="38" t="str">
        <f>IF('query (10)'!F1430="","",'query (10)'!F1430)</f>
        <v>Usage-based Maintenance</v>
      </c>
      <c r="J1430" s="38" t="str">
        <f>IF('query (10)'!F1430="","",IFERROR(INDEX(Cleaning_Rules!$B$14:$B$17,MATCH(TRIM('query (10)'!F1430),Cleaning_Rules!$A$14:$A$17,0)),"UNKNOWN"))</f>
        <v>UBM</v>
      </c>
      <c r="K1430" s="38" t="str">
        <f>IF('query (10)'!G1430="","",'query (10)'!G1430)</f>
        <v>เสร็จสิ้น</v>
      </c>
      <c r="L1430" s="38" t="str">
        <f>IF('query (10)'!G1430="","MISSING",IFERROR(INDEX(Cleaning_Rules!$B$5:$B$10,MATCH(TRIM('query (10)'!G1430),Cleaning_Rules!$A$5:$A$10,0)),"UNKNOWN"))</f>
        <v>COMPLETED</v>
      </c>
      <c r="M1430" s="38" t="str">
        <f>IF('query (10)'!I1430="","",'query (10)'!I1430)</f>
        <v>Electrical</v>
      </c>
      <c r="N1430" s="38" t="str">
        <f>IF('query (10)'!O1430="","",'query (10)'!O1430)</f>
        <v>Part Change</v>
      </c>
      <c r="O1430" s="38" t="str">
        <f>IF('query (10)'!P1430="","",'query (10)'!P1430)</f>
        <v>Important</v>
      </c>
      <c r="P1430" s="38" t="str">
        <f>IF('query (10)'!N1430="","",'query (10)'!N1430)</f>
        <v>- Change new wheel head motor</v>
      </c>
      <c r="Q1430" s="38" t="str">
        <f>TRIM('query (10)'!N1430)</f>
        <v>- Change new wheel head motor</v>
      </c>
      <c r="R1430" s="38" t="str">
        <f>TRIM(UPPER('query (10)'!R1430))</f>
        <v>MOTOR</v>
      </c>
      <c r="S1430" s="38" t="str">
        <f>TRIM(UPPER('query (10)'!S1430))</f>
        <v>SF-PR 7.5KW 4P 380-415V</v>
      </c>
      <c r="T1430" s="38" t="str">
        <f>IF('query (10)'!Q1430="","",TRIM(UPPER('query (10)'!Q1430)))</f>
        <v/>
      </c>
      <c r="U1430" s="38" t="str">
        <f>IF('query (10)'!T1430="","",'query (10)'!T1430)</f>
        <v/>
      </c>
      <c r="V1430" s="39" t="str">
        <f>IF('query (10)'!T1430="","",IFERROR(VALUE('query (10)'!T1430),""))</f>
        <v/>
      </c>
      <c r="W1430" s="40">
        <f>IF('query (10)'!U1430="","",'query (10)'!U1430)</f>
        <v>0</v>
      </c>
      <c r="X1430" s="39">
        <f>IF('query (10)'!V1430="","",'query (10)'!V1430)</f>
        <v>0</v>
      </c>
      <c r="Y1430" s="41">
        <f>IF('query (10)'!W1430="","",'query (10)'!W1430)</f>
        <v>46074</v>
      </c>
      <c r="Z1430" s="41">
        <f>IF('query (10)'!X1430="","",'query (10)'!X1430)</f>
        <v>46108</v>
      </c>
      <c r="AA1430" s="41">
        <f>IF('query (10)'!Y1430="","",'query (10)'!Y1430)</f>
        <v>46108</v>
      </c>
      <c r="AB1430" s="41">
        <f>IF('query (10)'!Z1430="","",'query (10)'!Z1430)</f>
        <v>46108</v>
      </c>
      <c r="AC1430" s="38" t="str">
        <f>IF(OR('query (10)'!AA1430="",COUNTIF(Cleaning_Rules!$A$21:$A$26,TRIM('query (10)'!AA1430))&gt;0),"",TRIM('query (10)'!AA1430))</f>
        <v/>
      </c>
      <c r="AD1430" s="38" t="str">
        <f>IF('query (10)'!AB1430="","",TRIM(IFERROR(_xlfn.TEXTBEFORE('query (10)'!AB1430,"("),'query (10)'!AB1430)))</f>
        <v>เริ่มซ่อมงาน PM แล้ว รับผิดชอบโดย PONGPITAK SONCHAI</v>
      </c>
      <c r="AE1430" s="38" t="str">
        <f>IFERROR(LOWER(TRIM(_xlfn.TEXTBEFORE(_xlfn.TEXTAFTER('query (10)'!AB1430,"("),")"))),"")</f>
        <v>sonchai-p-6240@nsk.com</v>
      </c>
      <c r="AF1430" s="38" t="str">
        <f>IF('query (10)'!AD1430="","",TRIM('query (10)'!AD1430))</f>
        <v>พงษ์พิทักษ์ ศรไชย</v>
      </c>
      <c r="AG1430" s="38" t="str">
        <f>IF('query (10)'!AE1430="","",TRIM('query (10)'!AE1430))</f>
        <v>ณัฐดนัย จุฑาเทพ</v>
      </c>
      <c r="AH1430" s="38" t="str">
        <f>IF('query (10)'!AF1430="","",IFERROR(VALUE('query (10)'!AF1430),""))</f>
        <v/>
      </c>
      <c r="AI1430" s="38" t="str">
        <f>IF('query (10)'!AG1430="","",TRIM('query (10)'!AG1430))</f>
        <v/>
      </c>
      <c r="AJ1430" s="38" t="str">
        <f>IF('query (10)'!AH1430="","",IFERROR(VALUE('query (10)'!AH1430),""))</f>
        <v/>
      </c>
      <c r="AK1430" s="38" t="str">
        <f>IF('query (10)'!AI1430="","",TRIM('query (10)'!AI1430))</f>
        <v/>
      </c>
      <c r="AL1430" s="42">
        <f t="shared" si="110"/>
        <v>2026</v>
      </c>
      <c r="AM1430" s="42" t="str">
        <f t="shared" si="111"/>
        <v>2026-02</v>
      </c>
      <c r="AN1430" s="42" t="str">
        <f t="shared" ca="1" si="112"/>
        <v/>
      </c>
      <c r="AO1430" s="42" t="str">
        <f t="shared" si="113"/>
        <v>GR-420 | SHAFT FRONT O.D.GRINDING MACHINE. | WP Grinding1 | MOTOR | Usage-based Maintenance | Electrical | Part Change | Important | - Change new wheel head motor | MOTOR | SF-PR 7.5KW 4P 380-415V | เริ่มซ่อมงาน PM แล้ว รับผิดชอบโดย PONGPITAK SONCHAI | ณัฐดนัย จุฑาเทพ</v>
      </c>
      <c r="AP1430" s="42" t="str">
        <f>_xlfn.TEXTJOIN("; ",TRUE,IF(COUNTA('query (10)'!A1430:AK1430)&lt;=6,"NEAR_EMPTY_ROW",""),IF($K1430="","MISSING_STATUS",""),IF(AND($K1430="เสร็จสิ้น",$Z1430=""),"DONE_NO_ACTUAL_DATE",""),IF(AND($I1430="Condition-based Maintenance",$AH1430=""),"CBM_NO_MEASUREMENT",""),IF(OR($X1430="",$X1430=0),"INVALID_PERIOD",""),IF(AND($AA1430&lt;&gt;"",$AB1430&lt;&gt;"",$AB1430&lt;$AA1430),"DATE_SEQUENCE_ERROR",""),IF(AND($AB1430&lt;&gt;"",$AB1430&gt;DATE(2030,12,31)),"DATE_OUTLIER",""),IF($C1430="","MISSING_QRCODE",""),IF($J1430="UNKNOWN","UNKNOWN_PM_TYPE",""),IF($L1430="UNKNOWN","UNKNOWN_STATUS",""))</f>
        <v>INVALID_PERIOD</v>
      </c>
      <c r="AQ1430" s="42" t="str">
        <f t="shared" si="114"/>
        <v>NO</v>
      </c>
    </row>
    <row r="1431" spans="1:43" x14ac:dyDescent="0.3">
      <c r="A1431" s="38">
        <f>IF('query (10)'!A1431="","",'query (10)'!A1431)</f>
        <v>1623</v>
      </c>
      <c r="B1431" s="38" t="str">
        <f>IF('query (10)'!B1431="","",'query (10)'!B1431)</f>
        <v/>
      </c>
      <c r="C1431" s="38" t="str">
        <f>TRIM(UPPER('query (10)'!M1431))</f>
        <v>GR-120</v>
      </c>
      <c r="D1431" s="38" t="str">
        <f>TRIM(UPPER(IFERROR(_xlfn.TEXTBEFORE('query (10)'!L1431,"("),'query (10)'!L1431)))</f>
        <v>INNER RING RACEWAY GRINDING M/C</v>
      </c>
      <c r="E1431" s="38" t="str">
        <f>IFERROR(TRIM(UPPER(_xlfn.TEXTBEFORE(_xlfn.TEXTAFTER('query (10)'!L1431,"("),")"))),"")</f>
        <v/>
      </c>
      <c r="F1431" s="38" t="str">
        <f>TRIM('query (10)'!K1431)</f>
        <v>MCB1</v>
      </c>
      <c r="G1431" s="38" t="str">
        <f>IF('query (10)'!J1431="","",'query (10)'!J1431)</f>
        <v>Work head</v>
      </c>
      <c r="H1431" s="38" t="str">
        <f>TRIM(UPPER('query (10)'!J1431))</f>
        <v>WORK HEAD</v>
      </c>
      <c r="I1431" s="38" t="str">
        <f>IF('query (10)'!F1431="","",'query (10)'!F1431)</f>
        <v>Time-based Maintenance</v>
      </c>
      <c r="J1431" s="38" t="str">
        <f>IF('query (10)'!F1431="","",IFERROR(INDEX(Cleaning_Rules!$B$14:$B$17,MATCH(TRIM('query (10)'!F1431),Cleaning_Rules!$A$14:$A$17,0)),"UNKNOWN"))</f>
        <v>TBM</v>
      </c>
      <c r="K1431" s="38" t="str">
        <f>IF('query (10)'!G1431="","",'query (10)'!G1431)</f>
        <v>เสร็จสิ้น</v>
      </c>
      <c r="L1431" s="38" t="str">
        <f>IF('query (10)'!G1431="","MISSING",IFERROR(INDEX(Cleaning_Rules!$B$5:$B$10,MATCH(TRIM('query (10)'!G1431),Cleaning_Rules!$A$5:$A$10,0)),"UNKNOWN"))</f>
        <v>COMPLETED</v>
      </c>
      <c r="M1431" s="38" t="str">
        <f>IF('query (10)'!I1431="","",'query (10)'!I1431)</f>
        <v>Mechanical</v>
      </c>
      <c r="N1431" s="38" t="str">
        <f>IF('query (10)'!O1431="","",'query (10)'!O1431)</f>
        <v>Cleaning</v>
      </c>
      <c r="O1431" s="38" t="str">
        <f>IF('query (10)'!P1431="","",'query (10)'!P1431)</f>
        <v>Medium</v>
      </c>
      <c r="P1431" s="38" t="str">
        <f>IF('query (10)'!N1431="","",'query (10)'!N1431)</f>
        <v>Cleaning solenoid valve work head stoper to cycle pm 1Y.
model : VFS2100-5FZ</v>
      </c>
      <c r="Q1431" s="38" t="str">
        <f>TRIM('query (10)'!N1431)</f>
        <v>Cleaning solenoid valve work head stoper to cycle pm 1Y.
model : VFS2100-5FZ</v>
      </c>
      <c r="R1431" s="38" t="str">
        <f>TRIM(UPPER('query (10)'!R1431))</f>
        <v>SOLENOID</v>
      </c>
      <c r="S1431" s="38" t="str">
        <f>TRIM(UPPER('query (10)'!S1431))</f>
        <v>VFS2100-5FZ</v>
      </c>
      <c r="T1431" s="38" t="str">
        <f>IF('query (10)'!Q1431="","",TRIM(UPPER('query (10)'!Q1431)))</f>
        <v/>
      </c>
      <c r="U1431" s="38" t="str">
        <f>IF('query (10)'!T1431="","",'query (10)'!T1431)</f>
        <v/>
      </c>
      <c r="V1431" s="39" t="str">
        <f>IF('query (10)'!T1431="","",IFERROR(VALUE('query (10)'!T1431),""))</f>
        <v/>
      </c>
      <c r="W1431" s="40">
        <f>IF('query (10)'!U1431="","",'query (10)'!U1431)</f>
        <v>0</v>
      </c>
      <c r="X1431" s="39">
        <f>IF('query (10)'!V1431="","",'query (10)'!V1431)</f>
        <v>365</v>
      </c>
      <c r="Y1431" s="41">
        <f>IF('query (10)'!W1431="","",'query (10)'!W1431)</f>
        <v>46077</v>
      </c>
      <c r="Z1431" s="41" t="str">
        <f>IF('query (10)'!X1431="","",'query (10)'!X1431)</f>
        <v/>
      </c>
      <c r="AA1431" s="41">
        <f>IF('query (10)'!Y1431="","",'query (10)'!Y1431)</f>
        <v>46077</v>
      </c>
      <c r="AB1431" s="41">
        <f>IF('query (10)'!Z1431="","",'query (10)'!Z1431)</f>
        <v>46595</v>
      </c>
      <c r="AC1431" s="38" t="str">
        <f>IF(OR('query (10)'!AA1431="",COUNTIF(Cleaning_Rules!$A$21:$A$26,TRIM('query (10)'!AA1431))&gt;0),"",TRIM('query (10)'!AA1431))</f>
        <v/>
      </c>
      <c r="AD1431" s="38" t="str">
        <f>IF('query (10)'!AB1431="","",TRIM(IFERROR(_xlfn.TEXTBEFORE('query (10)'!AB1431,"("),'query (10)'!AB1431)))</f>
        <v/>
      </c>
      <c r="AE1431" s="38" t="str">
        <f>IFERROR(LOWER(TRIM(_xlfn.TEXTBEFORE(_xlfn.TEXTAFTER('query (10)'!AB1431,"("),")"))),"")</f>
        <v/>
      </c>
      <c r="AF1431" s="38" t="str">
        <f>IF('query (10)'!AD1431="","",TRIM('query (10)'!AD1431))</f>
        <v>เจษฎา ผิวบาง</v>
      </c>
      <c r="AG1431" s="38" t="str">
        <f>IF('query (10)'!AE1431="","",TRIM('query (10)'!AE1431))</f>
        <v>เจษฎา ผิวบาง</v>
      </c>
      <c r="AH1431" s="38" t="str">
        <f>IF('query (10)'!AF1431="","",IFERROR(VALUE('query (10)'!AF1431),""))</f>
        <v/>
      </c>
      <c r="AI1431" s="38" t="str">
        <f>IF('query (10)'!AG1431="","",TRIM('query (10)'!AG1431))</f>
        <v/>
      </c>
      <c r="AJ1431" s="38" t="str">
        <f>IF('query (10)'!AH1431="","",IFERROR(VALUE('query (10)'!AH1431),""))</f>
        <v/>
      </c>
      <c r="AK1431" s="38" t="str">
        <f>IF('query (10)'!AI1431="","",TRIM('query (10)'!AI1431))</f>
        <v/>
      </c>
      <c r="AL1431" s="42">
        <f t="shared" si="110"/>
        <v>2026</v>
      </c>
      <c r="AM1431" s="42" t="str">
        <f t="shared" si="111"/>
        <v>2026-02</v>
      </c>
      <c r="AN1431" s="42" t="str">
        <f t="shared" ca="1" si="112"/>
        <v/>
      </c>
      <c r="AO1431" s="42" t="str">
        <f t="shared" si="113"/>
        <v>GR-120 | INNER RING RACEWAY GRINDING M/C | MCB1 | WORK HEAD | Time-based Maintenance | Mechanical | Cleaning | Medium | Cleaning solenoid valve work head stoper to cycle pm 1Y.
model : VFS2100-5FZ | SOLENOID | VFS2100-5FZ | เจษฎา ผิวบาง</v>
      </c>
      <c r="AP1431" s="42" t="str">
        <f>_xlfn.TEXTJOIN("; ",TRUE,IF(COUNTA('query (10)'!A1431:AK1431)&lt;=6,"NEAR_EMPTY_ROW",""),IF($K1431="","MISSING_STATUS",""),IF(AND($K1431="เสร็จสิ้น",$Z1431=""),"DONE_NO_ACTUAL_DATE",""),IF(AND($I1431="Condition-based Maintenance",$AH1431=""),"CBM_NO_MEASUREMENT",""),IF(OR($X1431="",$X1431=0),"INVALID_PERIOD",""),IF(AND($AA1431&lt;&gt;"",$AB1431&lt;&gt;"",$AB1431&lt;$AA1431),"DATE_SEQUENCE_ERROR",""),IF(AND($AB1431&lt;&gt;"",$AB1431&gt;DATE(2030,12,31)),"DATE_OUTLIER",""),IF($C1431="","MISSING_QRCODE",""),IF($J1431="UNKNOWN","UNKNOWN_PM_TYPE",""),IF($L1431="UNKNOWN","UNKNOWN_STATUS",""))</f>
        <v>DONE_NO_ACTUAL_DATE</v>
      </c>
      <c r="AQ1431" s="42" t="str">
        <f t="shared" si="114"/>
        <v>NO</v>
      </c>
    </row>
    <row r="1432" spans="1:43" x14ac:dyDescent="0.3">
      <c r="A1432" s="38">
        <f>IF('query (10)'!A1432="","",'query (10)'!A1432)</f>
        <v>1624</v>
      </c>
      <c r="B1432" s="38">
        <f>IF('query (10)'!B1432="","",'query (10)'!B1432)</f>
        <v>18561</v>
      </c>
      <c r="C1432" s="38" t="str">
        <f>TRIM(UPPER('query (10)'!M1432))</f>
        <v>GR-424</v>
      </c>
      <c r="D1432" s="38" t="str">
        <f>TRIM(UPPER(IFERROR(_xlfn.TEXTBEFORE('query (10)'!L1432,"("),'query (10)'!L1432)))</f>
        <v>INNER RING RACEWAY GRINDING MACHINE.</v>
      </c>
      <c r="E1432" s="38" t="str">
        <f>IFERROR(TRIM(UPPER(_xlfn.TEXTBEFORE(_xlfn.TEXTAFTER('query (10)'!L1432,"("),")"))),"")</f>
        <v/>
      </c>
      <c r="F1432" s="38" t="str">
        <f>TRIM('query (10)'!K1432)</f>
        <v>MCB2</v>
      </c>
      <c r="G1432" s="38" t="str">
        <f>IF('query (10)'!J1432="","",'query (10)'!J1432)</f>
        <v>Work head</v>
      </c>
      <c r="H1432" s="38" t="str">
        <f>TRIM(UPPER('query (10)'!J1432))</f>
        <v>WORK HEAD</v>
      </c>
      <c r="I1432" s="38" t="str">
        <f>IF('query (10)'!F1432="","",'query (10)'!F1432)</f>
        <v>Time-based Maintenance</v>
      </c>
      <c r="J1432" s="38" t="str">
        <f>IF('query (10)'!F1432="","",IFERROR(INDEX(Cleaning_Rules!$B$14:$B$17,MATCH(TRIM('query (10)'!F1432),Cleaning_Rules!$A$14:$A$17,0)),"UNKNOWN"))</f>
        <v>TBM</v>
      </c>
      <c r="K1432" s="38" t="str">
        <f>IF('query (10)'!G1432="","",'query (10)'!G1432)</f>
        <v>เสร็จสิ้น</v>
      </c>
      <c r="L1432" s="38" t="str">
        <f>IF('query (10)'!G1432="","MISSING",IFERROR(INDEX(Cleaning_Rules!$B$5:$B$10,MATCH(TRIM('query (10)'!G1432),Cleaning_Rules!$A$5:$A$10,0)),"UNKNOWN"))</f>
        <v>COMPLETED</v>
      </c>
      <c r="M1432" s="38" t="str">
        <f>IF('query (10)'!I1432="","",'query (10)'!I1432)</f>
        <v>Mechanical</v>
      </c>
      <c r="N1432" s="38" t="str">
        <f>IF('query (10)'!O1432="","",'query (10)'!O1432)</f>
        <v>Cleaning</v>
      </c>
      <c r="O1432" s="38" t="str">
        <f>IF('query (10)'!P1432="","",'query (10)'!P1432)</f>
        <v>Medium</v>
      </c>
      <c r="P1432" s="38" t="str">
        <f>IF('query (10)'!N1432="","",'query (10)'!N1432)</f>
        <v>Cleaning solenoid valve work head stoper to cycle pm 1Y.
model : VFS2100-5FZ</v>
      </c>
      <c r="Q1432" s="38" t="str">
        <f>TRIM('query (10)'!N1432)</f>
        <v>Cleaning solenoid valve work head stoper to cycle pm 1Y.
model : VFS2100-5FZ</v>
      </c>
      <c r="R1432" s="38" t="str">
        <f>TRIM(UPPER('query (10)'!R1432))</f>
        <v>SOLENOID</v>
      </c>
      <c r="S1432" s="38" t="str">
        <f>TRIM(UPPER('query (10)'!S1432))</f>
        <v>VFS2100-5FZ</v>
      </c>
      <c r="T1432" s="38" t="str">
        <f>IF('query (10)'!Q1432="","",TRIM(UPPER('query (10)'!Q1432)))</f>
        <v/>
      </c>
      <c r="U1432" s="38" t="str">
        <f>IF('query (10)'!T1432="","",'query (10)'!T1432)</f>
        <v/>
      </c>
      <c r="V1432" s="39" t="str">
        <f>IF('query (10)'!T1432="","",IFERROR(VALUE('query (10)'!T1432),""))</f>
        <v/>
      </c>
      <c r="W1432" s="40">
        <f>IF('query (10)'!U1432="","",'query (10)'!U1432)</f>
        <v>0</v>
      </c>
      <c r="X1432" s="39">
        <f>IF('query (10)'!V1432="","",'query (10)'!V1432)</f>
        <v>365</v>
      </c>
      <c r="Y1432" s="41">
        <f>IF('query (10)'!W1432="","",'query (10)'!W1432)</f>
        <v>46226</v>
      </c>
      <c r="Z1432" s="41">
        <f>IF('query (10)'!X1432="","",'query (10)'!X1432)</f>
        <v>46087</v>
      </c>
      <c r="AA1432" s="41">
        <f>IF('query (10)'!Y1432="","",'query (10)'!Y1432)</f>
        <v>46087</v>
      </c>
      <c r="AB1432" s="41">
        <f>IF('query (10)'!Z1432="","",'query (10)'!Z1432)</f>
        <v>46452</v>
      </c>
      <c r="AC1432" s="38" t="str">
        <f>IF(OR('query (10)'!AA1432="",COUNTIF(Cleaning_Rules!$A$21:$A$26,TRIM('query (10)'!AA1432))&gt;0),"",TRIM('query (10)'!AA1432))</f>
        <v/>
      </c>
      <c r="AD1432" s="38" t="str">
        <f>IF('query (10)'!AB1432="","",TRIM(IFERROR(_xlfn.TEXTBEFORE('query (10)'!AB1432,"("),'query (10)'!AB1432)))</f>
        <v>เริ่มซ่อมงาน PM แล้ว รับผิดชอบโดย CHETSADA PHIWBANG</v>
      </c>
      <c r="AE1432" s="38" t="str">
        <f>IFERROR(LOWER(TRIM(_xlfn.TEXTBEFORE(_xlfn.TEXTAFTER('query (10)'!AB1432,"("),")"))),"")</f>
        <v>chetsada@nsk.com</v>
      </c>
      <c r="AF1432" s="38" t="str">
        <f>IF('query (10)'!AD1432="","",TRIM('query (10)'!AD1432))</f>
        <v>เจษฎา ผิวบาง</v>
      </c>
      <c r="AG1432" s="38" t="str">
        <f>IF('query (10)'!AE1432="","",TRIM('query (10)'!AE1432))</f>
        <v>เจษฎา ผิวบาง</v>
      </c>
      <c r="AH1432" s="38" t="str">
        <f>IF('query (10)'!AF1432="","",IFERROR(VALUE('query (10)'!AF1432),""))</f>
        <v/>
      </c>
      <c r="AI1432" s="38" t="str">
        <f>IF('query (10)'!AG1432="","",TRIM('query (10)'!AG1432))</f>
        <v/>
      </c>
      <c r="AJ1432" s="38" t="str">
        <f>IF('query (10)'!AH1432="","",IFERROR(VALUE('query (10)'!AH1432),""))</f>
        <v/>
      </c>
      <c r="AK1432" s="38" t="str">
        <f>IF('query (10)'!AI1432="","",TRIM('query (10)'!AI1432))</f>
        <v/>
      </c>
      <c r="AL1432" s="42">
        <f t="shared" si="110"/>
        <v>2026</v>
      </c>
      <c r="AM1432" s="42" t="str">
        <f t="shared" si="111"/>
        <v>2026-07</v>
      </c>
      <c r="AN1432" s="42" t="str">
        <f t="shared" ca="1" si="112"/>
        <v/>
      </c>
      <c r="AO1432" s="42" t="str">
        <f t="shared" si="113"/>
        <v>GR-424 | INNER RING RACEWAY GRINDING MACHINE. | MCB2 | WORK HEAD | Time-based Maintenance | Mechanical | Cleaning | Medium | Cleaning solenoid valve work head stoper to cycle pm 1Y.
model : VFS2100-5FZ | SOLENOID | VFS2100-5FZ | เริ่มซ่อมงาน PM แล้ว รับผิดชอบโดย CHETSADA PHIWBANG | เจษฎา ผิวบาง</v>
      </c>
      <c r="AP1432" s="42" t="str">
        <f>_xlfn.TEXTJOIN("; ",TRUE,IF(COUNTA('query (10)'!A1432:AK1432)&lt;=6,"NEAR_EMPTY_ROW",""),IF($K1432="","MISSING_STATUS",""),IF(AND($K1432="เสร็จสิ้น",$Z1432=""),"DONE_NO_ACTUAL_DATE",""),IF(AND($I1432="Condition-based Maintenance",$AH1432=""),"CBM_NO_MEASUREMENT",""),IF(OR($X1432="",$X1432=0),"INVALID_PERIOD",""),IF(AND($AA1432&lt;&gt;"",$AB1432&lt;&gt;"",$AB1432&lt;$AA1432),"DATE_SEQUENCE_ERROR",""),IF(AND($AB1432&lt;&gt;"",$AB1432&gt;DATE(2030,12,31)),"DATE_OUTLIER",""),IF($C1432="","MISSING_QRCODE",""),IF($J1432="UNKNOWN","UNKNOWN_PM_TYPE",""),IF($L1432="UNKNOWN","UNKNOWN_STATUS",""))</f>
        <v/>
      </c>
      <c r="AQ1432" s="42" t="str">
        <f t="shared" si="114"/>
        <v>NO</v>
      </c>
    </row>
    <row r="1433" spans="1:43" x14ac:dyDescent="0.3">
      <c r="A1433" s="38">
        <f>IF('query (10)'!A1433="","",'query (10)'!A1433)</f>
        <v>1625</v>
      </c>
      <c r="B1433" s="38">
        <f>IF('query (10)'!B1433="","",'query (10)'!B1433)</f>
        <v>18562</v>
      </c>
      <c r="C1433" s="38" t="str">
        <f>TRIM(UPPER('query (10)'!M1433))</f>
        <v>GR-715</v>
      </c>
      <c r="D1433" s="38" t="str">
        <f>TRIM(UPPER(IFERROR(_xlfn.TEXTBEFORE('query (10)'!L1433,"("),'query (10)'!L1433)))</f>
        <v>INNER RING RACEWAY GRINDING MACHINE.</v>
      </c>
      <c r="E1433" s="38" t="str">
        <f>IFERROR(TRIM(UPPER(_xlfn.TEXTBEFORE(_xlfn.TEXTAFTER('query (10)'!L1433,"("),")"))),"")</f>
        <v/>
      </c>
      <c r="F1433" s="38" t="str">
        <f>TRIM('query (10)'!K1433)</f>
        <v>MCB3</v>
      </c>
      <c r="G1433" s="38" t="str">
        <f>IF('query (10)'!J1433="","",'query (10)'!J1433)</f>
        <v>Work head</v>
      </c>
      <c r="H1433" s="38" t="str">
        <f>TRIM(UPPER('query (10)'!J1433))</f>
        <v>WORK HEAD</v>
      </c>
      <c r="I1433" s="38" t="str">
        <f>IF('query (10)'!F1433="","",'query (10)'!F1433)</f>
        <v>Time-based Maintenance</v>
      </c>
      <c r="J1433" s="38" t="str">
        <f>IF('query (10)'!F1433="","",IFERROR(INDEX(Cleaning_Rules!$B$14:$B$17,MATCH(TRIM('query (10)'!F1433),Cleaning_Rules!$A$14:$A$17,0)),"UNKNOWN"))</f>
        <v>TBM</v>
      </c>
      <c r="K1433" s="38" t="str">
        <f>IF('query (10)'!G1433="","",'query (10)'!G1433)</f>
        <v>เสร็จสิ้น</v>
      </c>
      <c r="L1433" s="38" t="str">
        <f>IF('query (10)'!G1433="","MISSING",IFERROR(INDEX(Cleaning_Rules!$B$5:$B$10,MATCH(TRIM('query (10)'!G1433),Cleaning_Rules!$A$5:$A$10,0)),"UNKNOWN"))</f>
        <v>COMPLETED</v>
      </c>
      <c r="M1433" s="38" t="str">
        <f>IF('query (10)'!I1433="","",'query (10)'!I1433)</f>
        <v>Mechanical</v>
      </c>
      <c r="N1433" s="38" t="str">
        <f>IF('query (10)'!O1433="","",'query (10)'!O1433)</f>
        <v>Cleaning</v>
      </c>
      <c r="O1433" s="38" t="str">
        <f>IF('query (10)'!P1433="","",'query (10)'!P1433)</f>
        <v>Medium</v>
      </c>
      <c r="P1433" s="38" t="str">
        <f>IF('query (10)'!N1433="","",'query (10)'!N1433)</f>
        <v>Cleaning solenoid valve work head stoper to cycle pm 1Y.
model : VFS2100-5FZ</v>
      </c>
      <c r="Q1433" s="38" t="str">
        <f>TRIM('query (10)'!N1433)</f>
        <v>Cleaning solenoid valve work head stoper to cycle pm 1Y.
model : VFS2100-5FZ</v>
      </c>
      <c r="R1433" s="38" t="str">
        <f>TRIM(UPPER('query (10)'!R1433))</f>
        <v>SOLENOID</v>
      </c>
      <c r="S1433" s="38" t="str">
        <f>TRIM(UPPER('query (10)'!S1433))</f>
        <v>VFS2100-5FZ</v>
      </c>
      <c r="T1433" s="38" t="str">
        <f>IF('query (10)'!Q1433="","",TRIM(UPPER('query (10)'!Q1433)))</f>
        <v/>
      </c>
      <c r="U1433" s="38" t="str">
        <f>IF('query (10)'!T1433="","",'query (10)'!T1433)</f>
        <v/>
      </c>
      <c r="V1433" s="39" t="str">
        <f>IF('query (10)'!T1433="","",IFERROR(VALUE('query (10)'!T1433),""))</f>
        <v/>
      </c>
      <c r="W1433" s="40">
        <f>IF('query (10)'!U1433="","",'query (10)'!U1433)</f>
        <v>0</v>
      </c>
      <c r="X1433" s="39">
        <f>IF('query (10)'!V1433="","",'query (10)'!V1433)</f>
        <v>365</v>
      </c>
      <c r="Y1433" s="41">
        <f>IF('query (10)'!W1433="","",'query (10)'!W1433)</f>
        <v>46226</v>
      </c>
      <c r="Z1433" s="41">
        <f>IF('query (10)'!X1433="","",'query (10)'!X1433)</f>
        <v>46087</v>
      </c>
      <c r="AA1433" s="41">
        <f>IF('query (10)'!Y1433="","",'query (10)'!Y1433)</f>
        <v>46087</v>
      </c>
      <c r="AB1433" s="41">
        <f>IF('query (10)'!Z1433="","",'query (10)'!Z1433)</f>
        <v>46452</v>
      </c>
      <c r="AC1433" s="38" t="str">
        <f>IF(OR('query (10)'!AA1433="",COUNTIF(Cleaning_Rules!$A$21:$A$26,TRIM('query (10)'!AA1433))&gt;0),"",TRIM('query (10)'!AA1433))</f>
        <v/>
      </c>
      <c r="AD1433" s="38" t="str">
        <f>IF('query (10)'!AB1433="","",TRIM(IFERROR(_xlfn.TEXTBEFORE('query (10)'!AB1433,"("),'query (10)'!AB1433)))</f>
        <v>เริ่มซ่อมงาน PM แล้ว รับผิดชอบโดย KUNANON PARAWANWONG</v>
      </c>
      <c r="AE1433" s="38" t="str">
        <f>IFERROR(LOWER(TRIM(_xlfn.TEXTBEFORE(_xlfn.TEXTAFTER('query (10)'!AB1433,"("),")"))),"")</f>
        <v>parawanwong-k-3161@nsk.com</v>
      </c>
      <c r="AF1433" s="38" t="str">
        <f>IF('query (10)'!AD1433="","",TRIM('query (10)'!AD1433))</f>
        <v>เจษฎา ผิวบาง</v>
      </c>
      <c r="AG1433" s="38" t="str">
        <f>IF('query (10)'!AE1433="","",TRIM('query (10)'!AE1433))</f>
        <v>เจษฎา ผิวบาง</v>
      </c>
      <c r="AH1433" s="38" t="str">
        <f>IF('query (10)'!AF1433="","",IFERROR(VALUE('query (10)'!AF1433),""))</f>
        <v/>
      </c>
      <c r="AI1433" s="38" t="str">
        <f>IF('query (10)'!AG1433="","",TRIM('query (10)'!AG1433))</f>
        <v/>
      </c>
      <c r="AJ1433" s="38" t="str">
        <f>IF('query (10)'!AH1433="","",IFERROR(VALUE('query (10)'!AH1433),""))</f>
        <v/>
      </c>
      <c r="AK1433" s="38" t="str">
        <f>IF('query (10)'!AI1433="","",TRIM('query (10)'!AI1433))</f>
        <v/>
      </c>
      <c r="AL1433" s="42">
        <f t="shared" si="110"/>
        <v>2026</v>
      </c>
      <c r="AM1433" s="42" t="str">
        <f t="shared" si="111"/>
        <v>2026-07</v>
      </c>
      <c r="AN1433" s="42" t="str">
        <f t="shared" ca="1" si="112"/>
        <v/>
      </c>
      <c r="AO1433" s="42" t="str">
        <f t="shared" si="113"/>
        <v>GR-715 | INNER RING RACEWAY GRINDING MACHINE. | MCB3 | WORK HEAD | Time-based Maintenance | Mechanical | Cleaning | Medium | Cleaning solenoid valve work head stoper to cycle pm 1Y.
model : VFS2100-5FZ | SOLENOID | VFS2100-5FZ | เริ่มซ่อมงาน PM แล้ว รับผิดชอบโดย KUNANON PARAWANWONG | เจษฎา ผิวบาง</v>
      </c>
      <c r="AP1433" s="42" t="str">
        <f>_xlfn.TEXTJOIN("; ",TRUE,IF(COUNTA('query (10)'!A1433:AK1433)&lt;=6,"NEAR_EMPTY_ROW",""),IF($K1433="","MISSING_STATUS",""),IF(AND($K1433="เสร็จสิ้น",$Z1433=""),"DONE_NO_ACTUAL_DATE",""),IF(AND($I1433="Condition-based Maintenance",$AH1433=""),"CBM_NO_MEASUREMENT",""),IF(OR($X1433="",$X1433=0),"INVALID_PERIOD",""),IF(AND($AA1433&lt;&gt;"",$AB1433&lt;&gt;"",$AB1433&lt;$AA1433),"DATE_SEQUENCE_ERROR",""),IF(AND($AB1433&lt;&gt;"",$AB1433&gt;DATE(2030,12,31)),"DATE_OUTLIER",""),IF($C1433="","MISSING_QRCODE",""),IF($J1433="UNKNOWN","UNKNOWN_PM_TYPE",""),IF($L1433="UNKNOWN","UNKNOWN_STATUS",""))</f>
        <v/>
      </c>
      <c r="AQ1433" s="42" t="str">
        <f t="shared" si="114"/>
        <v>NO</v>
      </c>
    </row>
    <row r="1434" spans="1:43" x14ac:dyDescent="0.3">
      <c r="A1434" s="38">
        <f>IF('query (10)'!A1434="","",'query (10)'!A1434)</f>
        <v>1626</v>
      </c>
      <c r="B1434" s="38">
        <f>IF('query (10)'!B1434="","",'query (10)'!B1434)</f>
        <v>21365</v>
      </c>
      <c r="C1434" s="38" t="str">
        <f>TRIM(UPPER('query (10)'!M1434))</f>
        <v>GR-150</v>
      </c>
      <c r="D1434" s="38" t="str">
        <f>TRIM(UPPER(IFERROR(_xlfn.TEXTBEFORE('query (10)'!L1434,"("),'query (10)'!L1434)))</f>
        <v>OUTER RING RACEWAY SUPER FINISH M/C</v>
      </c>
      <c r="E1434" s="38" t="str">
        <f>IFERROR(TRIM(UPPER(_xlfn.TEXTBEFORE(_xlfn.TEXTAFTER('query (10)'!L1434,"("),")"))),"")</f>
        <v/>
      </c>
      <c r="F1434" s="38" t="str">
        <f>TRIM('query (10)'!K1434)</f>
        <v>BWD2</v>
      </c>
      <c r="G1434" s="38" t="str">
        <f>IF('query (10)'!J1434="","",'query (10)'!J1434)</f>
        <v>Oil mist</v>
      </c>
      <c r="H1434" s="38" t="str">
        <f>TRIM(UPPER('query (10)'!J1434))</f>
        <v>OIL MIST</v>
      </c>
      <c r="I1434" s="38" t="str">
        <f>IF('query (10)'!F1434="","",'query (10)'!F1434)</f>
        <v>Time-based Maintenance</v>
      </c>
      <c r="J1434" s="38" t="str">
        <f>IF('query (10)'!F1434="","",IFERROR(INDEX(Cleaning_Rules!$B$14:$B$17,MATCH(TRIM('query (10)'!F1434),Cleaning_Rules!$A$14:$A$17,0)),"UNKNOWN"))</f>
        <v>TBM</v>
      </c>
      <c r="K1434" s="38" t="str">
        <f>IF('query (10)'!G1434="","",'query (10)'!G1434)</f>
        <v>กำลังดำเนินการ</v>
      </c>
      <c r="L1434" s="38" t="str">
        <f>IF('query (10)'!G1434="","MISSING",IFERROR(INDEX(Cleaning_Rules!$B$5:$B$10,MATCH(TRIM('query (10)'!G1434),Cleaning_Rules!$A$5:$A$10,0)),"UNKNOWN"))</f>
        <v>IN_PROGRESS</v>
      </c>
      <c r="M1434" s="38" t="str">
        <f>IF('query (10)'!I1434="","",'query (10)'!I1434)</f>
        <v>Mechanical</v>
      </c>
      <c r="N1434" s="38" t="str">
        <f>IF('query (10)'!O1434="","",'query (10)'!O1434)</f>
        <v>Cleaning</v>
      </c>
      <c r="O1434" s="38" t="str">
        <f>IF('query (10)'!P1434="","",'query (10)'!P1434)</f>
        <v>Medium</v>
      </c>
      <c r="P1434" s="38" t="str">
        <f>IF('query (10)'!N1434="","",'query (10)'!N1434)</f>
        <v>Cleaning filter venturi oil mist และตรวจสอบหยดน้ำมัน ตามรอบ PM 3 เดือน</v>
      </c>
      <c r="Q1434" s="38" t="str">
        <f>TRIM('query (10)'!N1434)</f>
        <v>Cleaning filter venturi oil mist และตรวจสอบหยดน้ำมัน ตามรอบ PM 3 เดือน</v>
      </c>
      <c r="R1434" s="38" t="str">
        <f>TRIM(UPPER('query (10)'!R1434))</f>
        <v/>
      </c>
      <c r="S1434" s="38" t="str">
        <f>TRIM(UPPER('query (10)'!S1434))</f>
        <v/>
      </c>
      <c r="T1434" s="38" t="str">
        <f>IF('query (10)'!Q1434="","",TRIM(UPPER('query (10)'!Q1434)))</f>
        <v/>
      </c>
      <c r="U1434" s="38" t="str">
        <f>IF('query (10)'!T1434="","",'query (10)'!T1434)</f>
        <v/>
      </c>
      <c r="V1434" s="39" t="str">
        <f>IF('query (10)'!T1434="","",IFERROR(VALUE('query (10)'!T1434),""))</f>
        <v/>
      </c>
      <c r="W1434" s="40">
        <f>IF('query (10)'!U1434="","",'query (10)'!U1434)</f>
        <v>0</v>
      </c>
      <c r="X1434" s="39">
        <f>IF('query (10)'!V1434="","",'query (10)'!V1434)</f>
        <v>90</v>
      </c>
      <c r="Y1434" s="41">
        <f>IF('query (10)'!W1434="","",'query (10)'!W1434)</f>
        <v>46084</v>
      </c>
      <c r="Z1434" s="41">
        <f>IF('query (10)'!X1434="","",'query (10)'!X1434)</f>
        <v>46090</v>
      </c>
      <c r="AA1434" s="41">
        <f>IF('query (10)'!Y1434="","",'query (10)'!Y1434)</f>
        <v>46090</v>
      </c>
      <c r="AB1434" s="41">
        <f>IF('query (10)'!Z1434="","",'query (10)'!Z1434)</f>
        <v>46180</v>
      </c>
      <c r="AC1434" s="38" t="str">
        <f>IF(OR('query (10)'!AA1434="",COUNTIF(Cleaning_Rules!$A$21:$A$26,TRIM('query (10)'!AA1434))&gt;0),"",TRIM('query (10)'!AA1434))</f>
        <v/>
      </c>
      <c r="AD1434" s="38" t="str">
        <f>IF('query (10)'!AB1434="","",TRIM(IFERROR(_xlfn.TEXTBEFORE('query (10)'!AB1434,"("),'query (10)'!AB1434)))</f>
        <v>เริ่มซ่อมงาน PM แล้ว รับผิดชอบโดย JAKKAPAT KHOTSOMBAT</v>
      </c>
      <c r="AE1434" s="38" t="str">
        <f>IFERROR(LOWER(TRIM(_xlfn.TEXTBEFORE(_xlfn.TEXTAFTER('query (10)'!AB1434,"("),")"))),"")</f>
        <v>jakkapat@nsk.com</v>
      </c>
      <c r="AF1434" s="38" t="str">
        <f>IF('query (10)'!AD1434="","",TRIM('query (10)'!AD1434))</f>
        <v>จักรภัทร โคตรสมบัติ</v>
      </c>
      <c r="AG1434" s="38" t="str">
        <f>IF('query (10)'!AE1434="","",TRIM('query (10)'!AE1434))</f>
        <v>จักรภัทร โคตรสมบัติ</v>
      </c>
      <c r="AH1434" s="38" t="str">
        <f>IF('query (10)'!AF1434="","",IFERROR(VALUE('query (10)'!AF1434),""))</f>
        <v/>
      </c>
      <c r="AI1434" s="38" t="str">
        <f>IF('query (10)'!AG1434="","",TRIM('query (10)'!AG1434))</f>
        <v/>
      </c>
      <c r="AJ1434" s="38" t="str">
        <f>IF('query (10)'!AH1434="","",IFERROR(VALUE('query (10)'!AH1434),""))</f>
        <v/>
      </c>
      <c r="AK1434" s="38" t="str">
        <f>IF('query (10)'!AI1434="","",TRIM('query (10)'!AI1434))</f>
        <v/>
      </c>
      <c r="AL1434" s="42">
        <f t="shared" si="110"/>
        <v>2026</v>
      </c>
      <c r="AM1434" s="42" t="str">
        <f t="shared" si="111"/>
        <v>2026-03</v>
      </c>
      <c r="AN1434" s="42" t="str">
        <f t="shared" ca="1" si="112"/>
        <v>OVERDUE</v>
      </c>
      <c r="AO1434" s="42" t="str">
        <f t="shared" si="113"/>
        <v>GR-150 | OUTER RING RACEWAY SUPER FINISH M/C | BWD2 | OIL MIST | Time-based Maintenance | Mechanical | Cleaning | Medium | Cleaning filter venturi oil mist และตรวจสอบหยดน้ำมัน ตามรอบ PM 3 เดือน | เริ่มซ่อมงาน PM แล้ว รับผิดชอบโดย JAKKAPAT KHOTSOMBAT | จักรภัทร โคตรสมบัติ</v>
      </c>
      <c r="AP1434" s="42" t="str">
        <f>_xlfn.TEXTJOIN("; ",TRUE,IF(COUNTA('query (10)'!A1434:AK1434)&lt;=6,"NEAR_EMPTY_ROW",""),IF($K1434="","MISSING_STATUS",""),IF(AND($K1434="เสร็จสิ้น",$Z1434=""),"DONE_NO_ACTUAL_DATE",""),IF(AND($I1434="Condition-based Maintenance",$AH1434=""),"CBM_NO_MEASUREMENT",""),IF(OR($X1434="",$X1434=0),"INVALID_PERIOD",""),IF(AND($AA1434&lt;&gt;"",$AB1434&lt;&gt;"",$AB1434&lt;$AA1434),"DATE_SEQUENCE_ERROR",""),IF(AND($AB1434&lt;&gt;"",$AB1434&gt;DATE(2030,12,31)),"DATE_OUTLIER",""),IF($C1434="","MISSING_QRCODE",""),IF($J1434="UNKNOWN","UNKNOWN_PM_TYPE",""),IF($L1434="UNKNOWN","UNKNOWN_STATUS",""))</f>
        <v/>
      </c>
      <c r="AQ1434" s="42" t="str">
        <f t="shared" si="114"/>
        <v>NO</v>
      </c>
    </row>
    <row r="1435" spans="1:43" x14ac:dyDescent="0.3">
      <c r="A1435" s="38">
        <f>IF('query (10)'!A1435="","",'query (10)'!A1435)</f>
        <v>1627</v>
      </c>
      <c r="B1435" s="38">
        <f>IF('query (10)'!B1435="","",'query (10)'!B1435)</f>
        <v>21366</v>
      </c>
      <c r="C1435" s="38" t="str">
        <f>TRIM(UPPER('query (10)'!M1435))</f>
        <v>GR-161</v>
      </c>
      <c r="D1435" s="38" t="str">
        <f>TRIM(UPPER(IFERROR(_xlfn.TEXTBEFORE('query (10)'!L1435,"("),'query (10)'!L1435)))</f>
        <v>INNER RING RACEWAY SUPER FINISH M/C</v>
      </c>
      <c r="E1435" s="38" t="str">
        <f>IFERROR(TRIM(UPPER(_xlfn.TEXTBEFORE(_xlfn.TEXTAFTER('query (10)'!L1435,"("),")"))),"")</f>
        <v/>
      </c>
      <c r="F1435" s="38" t="str">
        <f>TRIM('query (10)'!K1435)</f>
        <v>BWD2</v>
      </c>
      <c r="G1435" s="38" t="str">
        <f>IF('query (10)'!J1435="","",'query (10)'!J1435)</f>
        <v>Oil mist</v>
      </c>
      <c r="H1435" s="38" t="str">
        <f>TRIM(UPPER('query (10)'!J1435))</f>
        <v>OIL MIST</v>
      </c>
      <c r="I1435" s="38" t="str">
        <f>IF('query (10)'!F1435="","",'query (10)'!F1435)</f>
        <v>Time-based Maintenance</v>
      </c>
      <c r="J1435" s="38" t="str">
        <f>IF('query (10)'!F1435="","",IFERROR(INDEX(Cleaning_Rules!$B$14:$B$17,MATCH(TRIM('query (10)'!F1435),Cleaning_Rules!$A$14:$A$17,0)),"UNKNOWN"))</f>
        <v>TBM</v>
      </c>
      <c r="K1435" s="38" t="str">
        <f>IF('query (10)'!G1435="","",'query (10)'!G1435)</f>
        <v>กำลังดำเนินการ</v>
      </c>
      <c r="L1435" s="38" t="str">
        <f>IF('query (10)'!G1435="","MISSING",IFERROR(INDEX(Cleaning_Rules!$B$5:$B$10,MATCH(TRIM('query (10)'!G1435),Cleaning_Rules!$A$5:$A$10,0)),"UNKNOWN"))</f>
        <v>IN_PROGRESS</v>
      </c>
      <c r="M1435" s="38" t="str">
        <f>IF('query (10)'!I1435="","",'query (10)'!I1435)</f>
        <v>Mechanical</v>
      </c>
      <c r="N1435" s="38" t="str">
        <f>IF('query (10)'!O1435="","",'query (10)'!O1435)</f>
        <v>Cleaning</v>
      </c>
      <c r="O1435" s="38" t="str">
        <f>IF('query (10)'!P1435="","",'query (10)'!P1435)</f>
        <v>Medium</v>
      </c>
      <c r="P1435" s="38" t="str">
        <f>IF('query (10)'!N1435="","",'query (10)'!N1435)</f>
        <v>Cleaning filter venturi oil mist และตรวจสอบหยดน้ำมัน ตามรอบ PM 3 เดือน</v>
      </c>
      <c r="Q1435" s="38" t="str">
        <f>TRIM('query (10)'!N1435)</f>
        <v>Cleaning filter venturi oil mist และตรวจสอบหยดน้ำมัน ตามรอบ PM 3 เดือน</v>
      </c>
      <c r="R1435" s="38" t="str">
        <f>TRIM(UPPER('query (10)'!R1435))</f>
        <v/>
      </c>
      <c r="S1435" s="38" t="str">
        <f>TRIM(UPPER('query (10)'!S1435))</f>
        <v/>
      </c>
      <c r="T1435" s="38" t="str">
        <f>IF('query (10)'!Q1435="","",TRIM(UPPER('query (10)'!Q1435)))</f>
        <v/>
      </c>
      <c r="U1435" s="38" t="str">
        <f>IF('query (10)'!T1435="","",'query (10)'!T1435)</f>
        <v/>
      </c>
      <c r="V1435" s="39" t="str">
        <f>IF('query (10)'!T1435="","",IFERROR(VALUE('query (10)'!T1435),""))</f>
        <v/>
      </c>
      <c r="W1435" s="40">
        <f>IF('query (10)'!U1435="","",'query (10)'!U1435)</f>
        <v>0</v>
      </c>
      <c r="X1435" s="39">
        <f>IF('query (10)'!V1435="","",'query (10)'!V1435)</f>
        <v>90</v>
      </c>
      <c r="Y1435" s="41">
        <f>IF('query (10)'!W1435="","",'query (10)'!W1435)</f>
        <v>46084</v>
      </c>
      <c r="Z1435" s="41">
        <f>IF('query (10)'!X1435="","",'query (10)'!X1435)</f>
        <v>46090</v>
      </c>
      <c r="AA1435" s="41">
        <f>IF('query (10)'!Y1435="","",'query (10)'!Y1435)</f>
        <v>46090</v>
      </c>
      <c r="AB1435" s="41">
        <f>IF('query (10)'!Z1435="","",'query (10)'!Z1435)</f>
        <v>46180</v>
      </c>
      <c r="AC1435" s="38" t="str">
        <f>IF(OR('query (10)'!AA1435="",COUNTIF(Cleaning_Rules!$A$21:$A$26,TRIM('query (10)'!AA1435))&gt;0),"",TRIM('query (10)'!AA1435))</f>
        <v/>
      </c>
      <c r="AD1435" s="38" t="str">
        <f>IF('query (10)'!AB1435="","",TRIM(IFERROR(_xlfn.TEXTBEFORE('query (10)'!AB1435,"("),'query (10)'!AB1435)))</f>
        <v>เริ่มซ่อมงาน PM แล้ว รับผิดชอบโดย JAKKAPAT KHOTSOMBAT</v>
      </c>
      <c r="AE1435" s="38" t="str">
        <f>IFERROR(LOWER(TRIM(_xlfn.TEXTBEFORE(_xlfn.TEXTAFTER('query (10)'!AB1435,"("),")"))),"")</f>
        <v>jakkapat@nsk.com</v>
      </c>
      <c r="AF1435" s="38" t="str">
        <f>IF('query (10)'!AD1435="","",TRIM('query (10)'!AD1435))</f>
        <v>จักรภัทร โคตรสมบัติ</v>
      </c>
      <c r="AG1435" s="38" t="str">
        <f>IF('query (10)'!AE1435="","",TRIM('query (10)'!AE1435))</f>
        <v>จักรภัทร โคตรสมบัติ</v>
      </c>
      <c r="AH1435" s="38" t="str">
        <f>IF('query (10)'!AF1435="","",IFERROR(VALUE('query (10)'!AF1435),""))</f>
        <v/>
      </c>
      <c r="AI1435" s="38" t="str">
        <f>IF('query (10)'!AG1435="","",TRIM('query (10)'!AG1435))</f>
        <v/>
      </c>
      <c r="AJ1435" s="38" t="str">
        <f>IF('query (10)'!AH1435="","",IFERROR(VALUE('query (10)'!AH1435),""))</f>
        <v/>
      </c>
      <c r="AK1435" s="38" t="str">
        <f>IF('query (10)'!AI1435="","",TRIM('query (10)'!AI1435))</f>
        <v/>
      </c>
      <c r="AL1435" s="42">
        <f t="shared" si="110"/>
        <v>2026</v>
      </c>
      <c r="AM1435" s="42" t="str">
        <f t="shared" si="111"/>
        <v>2026-03</v>
      </c>
      <c r="AN1435" s="42" t="str">
        <f t="shared" ca="1" si="112"/>
        <v>OVERDUE</v>
      </c>
      <c r="AO1435" s="42" t="str">
        <f t="shared" si="113"/>
        <v>GR-161 | INNER RING RACEWAY SUPER FINISH M/C | BWD2 | OIL MIST | Time-based Maintenance | Mechanical | Cleaning | Medium | Cleaning filter venturi oil mist และตรวจสอบหยดน้ำมัน ตามรอบ PM 3 เดือน | เริ่มซ่อมงาน PM แล้ว รับผิดชอบโดย JAKKAPAT KHOTSOMBAT | จักรภัทร โคตรสมบัติ</v>
      </c>
      <c r="AP1435" s="42" t="str">
        <f>_xlfn.TEXTJOIN("; ",TRUE,IF(COUNTA('query (10)'!A1435:AK1435)&lt;=6,"NEAR_EMPTY_ROW",""),IF($K1435="","MISSING_STATUS",""),IF(AND($K1435="เสร็จสิ้น",$Z1435=""),"DONE_NO_ACTUAL_DATE",""),IF(AND($I1435="Condition-based Maintenance",$AH1435=""),"CBM_NO_MEASUREMENT",""),IF(OR($X1435="",$X1435=0),"INVALID_PERIOD",""),IF(AND($AA1435&lt;&gt;"",$AB1435&lt;&gt;"",$AB1435&lt;$AA1435),"DATE_SEQUENCE_ERROR",""),IF(AND($AB1435&lt;&gt;"",$AB1435&gt;DATE(2030,12,31)),"DATE_OUTLIER",""),IF($C1435="","MISSING_QRCODE",""),IF($J1435="UNKNOWN","UNKNOWN_PM_TYPE",""),IF($L1435="UNKNOWN","UNKNOWN_STATUS",""))</f>
        <v/>
      </c>
      <c r="AQ1435" s="42" t="str">
        <f t="shared" si="114"/>
        <v>NO</v>
      </c>
    </row>
    <row r="1436" spans="1:43" x14ac:dyDescent="0.3">
      <c r="A1436" s="38">
        <f>IF('query (10)'!A1436="","",'query (10)'!A1436)</f>
        <v>1628</v>
      </c>
      <c r="B1436" s="38">
        <f>IF('query (10)'!B1436="","",'query (10)'!B1436)</f>
        <v>18866</v>
      </c>
      <c r="C1436" s="38" t="str">
        <f>TRIM(UPPER('query (10)'!M1436))</f>
        <v>GR-150</v>
      </c>
      <c r="D1436" s="38" t="str">
        <f>TRIM(UPPER(IFERROR(_xlfn.TEXTBEFORE('query (10)'!L1436,"("),'query (10)'!L1436)))</f>
        <v>OUTER RING RACEWAY SUPER FINISH M/C</v>
      </c>
      <c r="E1436" s="38" t="str">
        <f>IFERROR(TRIM(UPPER(_xlfn.TEXTBEFORE(_xlfn.TEXTAFTER('query (10)'!L1436,"("),")"))),"")</f>
        <v/>
      </c>
      <c r="F1436" s="38" t="str">
        <f>TRIM('query (10)'!K1436)</f>
        <v>BWD2</v>
      </c>
      <c r="G1436" s="38" t="str">
        <f>IF('query (10)'!J1436="","",'query (10)'!J1436)</f>
        <v>Solenoid valve</v>
      </c>
      <c r="H1436" s="38" t="str">
        <f>TRIM(UPPER('query (10)'!J1436))</f>
        <v>SOLENOID VALVE</v>
      </c>
      <c r="I1436" s="38" t="str">
        <f>IF('query (10)'!F1436="","",'query (10)'!F1436)</f>
        <v>Time-based Maintenance</v>
      </c>
      <c r="J1436" s="38" t="str">
        <f>IF('query (10)'!F1436="","",IFERROR(INDEX(Cleaning_Rules!$B$14:$B$17,MATCH(TRIM('query (10)'!F1436),Cleaning_Rules!$A$14:$A$17,0)),"UNKNOWN"))</f>
        <v>TBM</v>
      </c>
      <c r="K1436" s="38" t="str">
        <f>IF('query (10)'!G1436="","",'query (10)'!G1436)</f>
        <v>เสร็จสิ้น</v>
      </c>
      <c r="L1436" s="38" t="str">
        <f>IF('query (10)'!G1436="","MISSING",IFERROR(INDEX(Cleaning_Rules!$B$5:$B$10,MATCH(TRIM('query (10)'!G1436),Cleaning_Rules!$A$5:$A$10,0)),"UNKNOWN"))</f>
        <v>COMPLETED</v>
      </c>
      <c r="M1436" s="38" t="str">
        <f>IF('query (10)'!I1436="","",'query (10)'!I1436)</f>
        <v>Mechanical</v>
      </c>
      <c r="N1436" s="38" t="str">
        <f>IF('query (10)'!O1436="","",'query (10)'!O1436)</f>
        <v>Cleaning</v>
      </c>
      <c r="O1436" s="38" t="str">
        <f>IF('query (10)'!P1436="","",'query (10)'!P1436)</f>
        <v>Medium</v>
      </c>
      <c r="P1436" s="38" t="str">
        <f>IF('query (10)'!N1436="","",'query (10)'!N1436)</f>
        <v>Cleaning and Lubrication Solenoid Valve According To PM 1 Year Cycle</v>
      </c>
      <c r="Q1436" s="38" t="str">
        <f>TRIM('query (10)'!N1436)</f>
        <v>Cleaning and Lubrication Solenoid Valve According To PM 1 Year Cycle</v>
      </c>
      <c r="R1436" s="38" t="str">
        <f>TRIM(UPPER('query (10)'!R1436))</f>
        <v/>
      </c>
      <c r="S1436" s="38" t="str">
        <f>TRIM(UPPER('query (10)'!S1436))</f>
        <v/>
      </c>
      <c r="T1436" s="38" t="str">
        <f>IF('query (10)'!Q1436="","",TRIM(UPPER('query (10)'!Q1436)))</f>
        <v/>
      </c>
      <c r="U1436" s="38" t="str">
        <f>IF('query (10)'!T1436="","",'query (10)'!T1436)</f>
        <v/>
      </c>
      <c r="V1436" s="39" t="str">
        <f>IF('query (10)'!T1436="","",IFERROR(VALUE('query (10)'!T1436),""))</f>
        <v/>
      </c>
      <c r="W1436" s="40">
        <f>IF('query (10)'!U1436="","",'query (10)'!U1436)</f>
        <v>0</v>
      </c>
      <c r="X1436" s="39">
        <f>IF('query (10)'!V1436="","",'query (10)'!V1436)</f>
        <v>360</v>
      </c>
      <c r="Y1436" s="41">
        <f>IF('query (10)'!W1436="","",'query (10)'!W1436)</f>
        <v>46084</v>
      </c>
      <c r="Z1436" s="41">
        <f>IF('query (10)'!X1436="","",'query (10)'!X1436)</f>
        <v>46090</v>
      </c>
      <c r="AA1436" s="41">
        <f>IF('query (10)'!Y1436="","",'query (10)'!Y1436)</f>
        <v>46090</v>
      </c>
      <c r="AB1436" s="41">
        <f>IF('query (10)'!Z1436="","",'query (10)'!Z1436)</f>
        <v>46450</v>
      </c>
      <c r="AC1436" s="38" t="str">
        <f>IF(OR('query (10)'!AA1436="",COUNTIF(Cleaning_Rules!$A$21:$A$26,TRIM('query (10)'!AA1436))&gt;0),"",TRIM('query (10)'!AA1436))</f>
        <v/>
      </c>
      <c r="AD1436" s="38" t="str">
        <f>IF('query (10)'!AB1436="","",TRIM(IFERROR(_xlfn.TEXTBEFORE('query (10)'!AB1436,"("),'query (10)'!AB1436)))</f>
        <v>เริ่มซ่อมงาน PM แล้ว รับผิดชอบโดย JAKKAPAT KHOTSOMBAT</v>
      </c>
      <c r="AE1436" s="38" t="str">
        <f>IFERROR(LOWER(TRIM(_xlfn.TEXTBEFORE(_xlfn.TEXTAFTER('query (10)'!AB1436,"("),")"))),"")</f>
        <v>jakkapat@nsk.com</v>
      </c>
      <c r="AF1436" s="38" t="str">
        <f>IF('query (10)'!AD1436="","",TRIM('query (10)'!AD1436))</f>
        <v>จักรภัทร โคตรสมบัติ</v>
      </c>
      <c r="AG1436" s="38" t="str">
        <f>IF('query (10)'!AE1436="","",TRIM('query (10)'!AE1436))</f>
        <v>จักรภัทร โคตรสมบัติ</v>
      </c>
      <c r="AH1436" s="38" t="str">
        <f>IF('query (10)'!AF1436="","",IFERROR(VALUE('query (10)'!AF1436),""))</f>
        <v/>
      </c>
      <c r="AI1436" s="38" t="str">
        <f>IF('query (10)'!AG1436="","",TRIM('query (10)'!AG1436))</f>
        <v/>
      </c>
      <c r="AJ1436" s="38" t="str">
        <f>IF('query (10)'!AH1436="","",IFERROR(VALUE('query (10)'!AH1436),""))</f>
        <v/>
      </c>
      <c r="AK1436" s="38" t="str">
        <f>IF('query (10)'!AI1436="","",TRIM('query (10)'!AI1436))</f>
        <v/>
      </c>
      <c r="AL1436" s="42">
        <f t="shared" si="110"/>
        <v>2026</v>
      </c>
      <c r="AM1436" s="42" t="str">
        <f t="shared" si="111"/>
        <v>2026-03</v>
      </c>
      <c r="AN1436" s="42" t="str">
        <f t="shared" ca="1" si="112"/>
        <v/>
      </c>
      <c r="AO1436" s="42" t="str">
        <f t="shared" si="113"/>
        <v>GR-150 | OUTER RING RACEWAY SUPER FINISH M/C | BWD2 | SOLENOID VALVE | Time-based Maintenance | Mechanical | Cleaning | Medium | Cleaning and Lubrication Solenoid Valve According To PM 1 Year Cycle | เริ่มซ่อมงาน PM แล้ว รับผิดชอบโดย JAKKAPAT KHOTSOMBAT | จักรภัทร โคตรสมบัติ</v>
      </c>
      <c r="AP1436" s="42" t="str">
        <f>_xlfn.TEXTJOIN("; ",TRUE,IF(COUNTA('query (10)'!A1436:AK1436)&lt;=6,"NEAR_EMPTY_ROW",""),IF($K1436="","MISSING_STATUS",""),IF(AND($K1436="เสร็จสิ้น",$Z1436=""),"DONE_NO_ACTUAL_DATE",""),IF(AND($I1436="Condition-based Maintenance",$AH1436=""),"CBM_NO_MEASUREMENT",""),IF(OR($X1436="",$X1436=0),"INVALID_PERIOD",""),IF(AND($AA1436&lt;&gt;"",$AB1436&lt;&gt;"",$AB1436&lt;$AA1436),"DATE_SEQUENCE_ERROR",""),IF(AND($AB1436&lt;&gt;"",$AB1436&gt;DATE(2030,12,31)),"DATE_OUTLIER",""),IF($C1436="","MISSING_QRCODE",""),IF($J1436="UNKNOWN","UNKNOWN_PM_TYPE",""),IF($L1436="UNKNOWN","UNKNOWN_STATUS",""))</f>
        <v/>
      </c>
      <c r="AQ1436" s="42" t="str">
        <f t="shared" si="114"/>
        <v>NO</v>
      </c>
    </row>
    <row r="1437" spans="1:43" x14ac:dyDescent="0.3">
      <c r="A1437" s="38">
        <f>IF('query (10)'!A1437="","",'query (10)'!A1437)</f>
        <v>1629</v>
      </c>
      <c r="B1437" s="38">
        <f>IF('query (10)'!B1437="","",'query (10)'!B1437)</f>
        <v>18867</v>
      </c>
      <c r="C1437" s="38" t="str">
        <f>TRIM(UPPER('query (10)'!M1437))</f>
        <v>GR-161</v>
      </c>
      <c r="D1437" s="38" t="str">
        <f>TRIM(UPPER(IFERROR(_xlfn.TEXTBEFORE('query (10)'!L1437,"("),'query (10)'!L1437)))</f>
        <v>INNER RING RACEWAY SUPER FINISH M/C</v>
      </c>
      <c r="E1437" s="38" t="str">
        <f>IFERROR(TRIM(UPPER(_xlfn.TEXTBEFORE(_xlfn.TEXTAFTER('query (10)'!L1437,"("),")"))),"")</f>
        <v/>
      </c>
      <c r="F1437" s="38" t="str">
        <f>TRIM('query (10)'!K1437)</f>
        <v>BWD2</v>
      </c>
      <c r="G1437" s="38" t="str">
        <f>IF('query (10)'!J1437="","",'query (10)'!J1437)</f>
        <v>Solenoid valve</v>
      </c>
      <c r="H1437" s="38" t="str">
        <f>TRIM(UPPER('query (10)'!J1437))</f>
        <v>SOLENOID VALVE</v>
      </c>
      <c r="I1437" s="38" t="str">
        <f>IF('query (10)'!F1437="","",'query (10)'!F1437)</f>
        <v>Time-based Maintenance</v>
      </c>
      <c r="J1437" s="38" t="str">
        <f>IF('query (10)'!F1437="","",IFERROR(INDEX(Cleaning_Rules!$B$14:$B$17,MATCH(TRIM('query (10)'!F1437),Cleaning_Rules!$A$14:$A$17,0)),"UNKNOWN"))</f>
        <v>TBM</v>
      </c>
      <c r="K1437" s="38" t="str">
        <f>IF('query (10)'!G1437="","",'query (10)'!G1437)</f>
        <v>เสร็จสิ้น</v>
      </c>
      <c r="L1437" s="38" t="str">
        <f>IF('query (10)'!G1437="","MISSING",IFERROR(INDEX(Cleaning_Rules!$B$5:$B$10,MATCH(TRIM('query (10)'!G1437),Cleaning_Rules!$A$5:$A$10,0)),"UNKNOWN"))</f>
        <v>COMPLETED</v>
      </c>
      <c r="M1437" s="38" t="str">
        <f>IF('query (10)'!I1437="","",'query (10)'!I1437)</f>
        <v>Mechanical</v>
      </c>
      <c r="N1437" s="38" t="str">
        <f>IF('query (10)'!O1437="","",'query (10)'!O1437)</f>
        <v>Cleaning</v>
      </c>
      <c r="O1437" s="38" t="str">
        <f>IF('query (10)'!P1437="","",'query (10)'!P1437)</f>
        <v>Medium</v>
      </c>
      <c r="P1437" s="38" t="str">
        <f>IF('query (10)'!N1437="","",'query (10)'!N1437)</f>
        <v>Cleaning and Lubrication Solenoid Valve According To PM 1 Year Cycle</v>
      </c>
      <c r="Q1437" s="38" t="str">
        <f>TRIM('query (10)'!N1437)</f>
        <v>Cleaning and Lubrication Solenoid Valve According To PM 1 Year Cycle</v>
      </c>
      <c r="R1437" s="38" t="str">
        <f>TRIM(UPPER('query (10)'!R1437))</f>
        <v/>
      </c>
      <c r="S1437" s="38" t="str">
        <f>TRIM(UPPER('query (10)'!S1437))</f>
        <v/>
      </c>
      <c r="T1437" s="38" t="str">
        <f>IF('query (10)'!Q1437="","",TRIM(UPPER('query (10)'!Q1437)))</f>
        <v/>
      </c>
      <c r="U1437" s="38" t="str">
        <f>IF('query (10)'!T1437="","",'query (10)'!T1437)</f>
        <v/>
      </c>
      <c r="V1437" s="39" t="str">
        <f>IF('query (10)'!T1437="","",IFERROR(VALUE('query (10)'!T1437),""))</f>
        <v/>
      </c>
      <c r="W1437" s="40">
        <f>IF('query (10)'!U1437="","",'query (10)'!U1437)</f>
        <v>0</v>
      </c>
      <c r="X1437" s="39">
        <f>IF('query (10)'!V1437="","",'query (10)'!V1437)</f>
        <v>360</v>
      </c>
      <c r="Y1437" s="41">
        <f>IF('query (10)'!W1437="","",'query (10)'!W1437)</f>
        <v>46084</v>
      </c>
      <c r="Z1437" s="41">
        <f>IF('query (10)'!X1437="","",'query (10)'!X1437)</f>
        <v>46090</v>
      </c>
      <c r="AA1437" s="41">
        <f>IF('query (10)'!Y1437="","",'query (10)'!Y1437)</f>
        <v>46090</v>
      </c>
      <c r="AB1437" s="41">
        <f>IF('query (10)'!Z1437="","",'query (10)'!Z1437)</f>
        <v>46450</v>
      </c>
      <c r="AC1437" s="38" t="str">
        <f>IF(OR('query (10)'!AA1437="",COUNTIF(Cleaning_Rules!$A$21:$A$26,TRIM('query (10)'!AA1437))&gt;0),"",TRIM('query (10)'!AA1437))</f>
        <v/>
      </c>
      <c r="AD1437" s="38" t="str">
        <f>IF('query (10)'!AB1437="","",TRIM(IFERROR(_xlfn.TEXTBEFORE('query (10)'!AB1437,"("),'query (10)'!AB1437)))</f>
        <v>เริ่มซ่อมงาน PM แล้ว รับผิดชอบโดย JAKKAPAT KHOTSOMBAT</v>
      </c>
      <c r="AE1437" s="38" t="str">
        <f>IFERROR(LOWER(TRIM(_xlfn.TEXTBEFORE(_xlfn.TEXTAFTER('query (10)'!AB1437,"("),")"))),"")</f>
        <v>jakkapat@nsk.com</v>
      </c>
      <c r="AF1437" s="38" t="str">
        <f>IF('query (10)'!AD1437="","",TRIM('query (10)'!AD1437))</f>
        <v>จักรภัทร โคตรสมบัติ</v>
      </c>
      <c r="AG1437" s="38" t="str">
        <f>IF('query (10)'!AE1437="","",TRIM('query (10)'!AE1437))</f>
        <v>จักรภัทร โคตรสมบัติ</v>
      </c>
      <c r="AH1437" s="38" t="str">
        <f>IF('query (10)'!AF1437="","",IFERROR(VALUE('query (10)'!AF1437),""))</f>
        <v/>
      </c>
      <c r="AI1437" s="38" t="str">
        <f>IF('query (10)'!AG1437="","",TRIM('query (10)'!AG1437))</f>
        <v/>
      </c>
      <c r="AJ1437" s="38" t="str">
        <f>IF('query (10)'!AH1437="","",IFERROR(VALUE('query (10)'!AH1437),""))</f>
        <v/>
      </c>
      <c r="AK1437" s="38" t="str">
        <f>IF('query (10)'!AI1437="","",TRIM('query (10)'!AI1437))</f>
        <v/>
      </c>
      <c r="AL1437" s="42">
        <f t="shared" si="110"/>
        <v>2026</v>
      </c>
      <c r="AM1437" s="42" t="str">
        <f t="shared" si="111"/>
        <v>2026-03</v>
      </c>
      <c r="AN1437" s="42" t="str">
        <f t="shared" ca="1" si="112"/>
        <v/>
      </c>
      <c r="AO1437" s="42" t="str">
        <f t="shared" si="113"/>
        <v>GR-161 | INNER RING RACEWAY SUPER FINISH M/C | BWD2 | SOLENOID VALVE | Time-based Maintenance | Mechanical | Cleaning | Medium | Cleaning and Lubrication Solenoid Valve According To PM 1 Year Cycle | เริ่มซ่อมงาน PM แล้ว รับผิดชอบโดย JAKKAPAT KHOTSOMBAT | จักรภัทร โคตรสมบัติ</v>
      </c>
      <c r="AP1437" s="42" t="str">
        <f>_xlfn.TEXTJOIN("; ",TRUE,IF(COUNTA('query (10)'!A1437:AK1437)&lt;=6,"NEAR_EMPTY_ROW",""),IF($K1437="","MISSING_STATUS",""),IF(AND($K1437="เสร็จสิ้น",$Z1437=""),"DONE_NO_ACTUAL_DATE",""),IF(AND($I1437="Condition-based Maintenance",$AH1437=""),"CBM_NO_MEASUREMENT",""),IF(OR($X1437="",$X1437=0),"INVALID_PERIOD",""),IF(AND($AA1437&lt;&gt;"",$AB1437&lt;&gt;"",$AB1437&lt;$AA1437),"DATE_SEQUENCE_ERROR",""),IF(AND($AB1437&lt;&gt;"",$AB1437&gt;DATE(2030,12,31)),"DATE_OUTLIER",""),IF($C1437="","MISSING_QRCODE",""),IF($J1437="UNKNOWN","UNKNOWN_PM_TYPE",""),IF($L1437="UNKNOWN","UNKNOWN_STATUS",""))</f>
        <v/>
      </c>
      <c r="AQ1437" s="42" t="str">
        <f t="shared" si="114"/>
        <v>NO</v>
      </c>
    </row>
    <row r="1438" spans="1:43" x14ac:dyDescent="0.3">
      <c r="A1438" s="38">
        <f>IF('query (10)'!A1438="","",'query (10)'!A1438)</f>
        <v>1630</v>
      </c>
      <c r="B1438" s="38">
        <f>IF('query (10)'!B1438="","",'query (10)'!B1438)</f>
        <v>18868</v>
      </c>
      <c r="C1438" s="38" t="str">
        <f>TRIM(UPPER('query (10)'!M1438))</f>
        <v>GR-147</v>
      </c>
      <c r="D1438" s="38" t="str">
        <f>TRIM(UPPER(IFERROR(_xlfn.TEXTBEFORE('query (10)'!L1438,"("),'query (10)'!L1438)))</f>
        <v>OUTER RING RACEWAY GRINDING M/C</v>
      </c>
      <c r="E1438" s="38" t="str">
        <f>IFERROR(TRIM(UPPER(_xlfn.TEXTBEFORE(_xlfn.TEXTAFTER('query (10)'!L1438,"("),")"))),"")</f>
        <v/>
      </c>
      <c r="F1438" s="38" t="str">
        <f>TRIM('query (10)'!K1438)</f>
        <v>BWD2</v>
      </c>
      <c r="G1438" s="38" t="str">
        <f>IF('query (10)'!J1438="","",'query (10)'!J1438)</f>
        <v>Conveyor</v>
      </c>
      <c r="H1438" s="38" t="str">
        <f>TRIM(UPPER('query (10)'!J1438))</f>
        <v>CONVEYOR</v>
      </c>
      <c r="I1438" s="38" t="str">
        <f>IF('query (10)'!F1438="","",'query (10)'!F1438)</f>
        <v>Time-based Maintenance</v>
      </c>
      <c r="J1438" s="38" t="str">
        <f>IF('query (10)'!F1438="","",IFERROR(INDEX(Cleaning_Rules!$B$14:$B$17,MATCH(TRIM('query (10)'!F1438),Cleaning_Rules!$A$14:$A$17,0)),"UNKNOWN"))</f>
        <v>TBM</v>
      </c>
      <c r="K1438" s="38" t="str">
        <f>IF('query (10)'!G1438="","",'query (10)'!G1438)</f>
        <v>เสร็จสิ้น</v>
      </c>
      <c r="L1438" s="38" t="str">
        <f>IF('query (10)'!G1438="","MISSING",IFERROR(INDEX(Cleaning_Rules!$B$5:$B$10,MATCH(TRIM('query (10)'!G1438),Cleaning_Rules!$A$5:$A$10,0)),"UNKNOWN"))</f>
        <v>COMPLETED</v>
      </c>
      <c r="M1438" s="38" t="str">
        <f>IF('query (10)'!I1438="","",'query (10)'!I1438)</f>
        <v>Mechanical</v>
      </c>
      <c r="N1438" s="38" t="str">
        <f>IF('query (10)'!O1438="","",'query (10)'!O1438)</f>
        <v>Part Change</v>
      </c>
      <c r="O1438" s="38" t="str">
        <f>IF('query (10)'!P1438="","",'query (10)'!P1438)</f>
        <v>Medium</v>
      </c>
      <c r="P1438" s="38" t="str">
        <f>IF('query (10)'!N1438="","",'query (10)'!N1438)</f>
        <v xml:space="preserve">Repair Out Conveyor
 1.Change Bearing (Drive)
 2.Check Sprocket and Chain Drive
 3.Check Sprocket </v>
      </c>
      <c r="Q1438" s="38" t="str">
        <f>TRIM('query (10)'!N1438)</f>
        <v>Repair Out Conveyor
 1.Change Bearing (Drive)
 2.Check Sprocket and Chain Drive
 3.Check Sprocket</v>
      </c>
      <c r="R1438" s="38" t="str">
        <f>TRIM(UPPER('query (10)'!R1438))</f>
        <v>BEARING</v>
      </c>
      <c r="S1438" s="38" t="str">
        <f>TRIM(UPPER('query (10)'!S1438))</f>
        <v>6001DDUCM</v>
      </c>
      <c r="T1438" s="38" t="str">
        <f>IF('query (10)'!Q1438="","",TRIM(UPPER('query (10)'!Q1438)))</f>
        <v/>
      </c>
      <c r="U1438" s="38" t="str">
        <f>IF('query (10)'!T1438="","",'query (10)'!T1438)</f>
        <v/>
      </c>
      <c r="V1438" s="39" t="str">
        <f>IF('query (10)'!T1438="","",IFERROR(VALUE('query (10)'!T1438),""))</f>
        <v/>
      </c>
      <c r="W1438" s="40">
        <f>IF('query (10)'!U1438="","",'query (10)'!U1438)</f>
        <v>0</v>
      </c>
      <c r="X1438" s="39">
        <f>IF('query (10)'!V1438="","",'query (10)'!V1438)</f>
        <v>360</v>
      </c>
      <c r="Y1438" s="41">
        <f>IF('query (10)'!W1438="","",'query (10)'!W1438)</f>
        <v>46084</v>
      </c>
      <c r="Z1438" s="41">
        <f>IF('query (10)'!X1438="","",'query (10)'!X1438)</f>
        <v>46090</v>
      </c>
      <c r="AA1438" s="41">
        <f>IF('query (10)'!Y1438="","",'query (10)'!Y1438)</f>
        <v>46090</v>
      </c>
      <c r="AB1438" s="41">
        <f>IF('query (10)'!Z1438="","",'query (10)'!Z1438)</f>
        <v>46450</v>
      </c>
      <c r="AC1438" s="38" t="str">
        <f>IF(OR('query (10)'!AA1438="",COUNTIF(Cleaning_Rules!$A$21:$A$26,TRIM('query (10)'!AA1438))&gt;0),"",TRIM('query (10)'!AA1438))</f>
        <v/>
      </c>
      <c r="AD1438" s="38" t="str">
        <f>IF('query (10)'!AB1438="","",TRIM(IFERROR(_xlfn.TEXTBEFORE('query (10)'!AB1438,"("),'query (10)'!AB1438)))</f>
        <v>เริ่มซ่อมงาน PM แล้ว รับผิดชอบโดย JAKKAPAT KHOTSOMBAT</v>
      </c>
      <c r="AE1438" s="38" t="str">
        <f>IFERROR(LOWER(TRIM(_xlfn.TEXTBEFORE(_xlfn.TEXTAFTER('query (10)'!AB1438,"("),")"))),"")</f>
        <v>jakkapat@nsk.com</v>
      </c>
      <c r="AF1438" s="38" t="str">
        <f>IF('query (10)'!AD1438="","",TRIM('query (10)'!AD1438))</f>
        <v>จักรภัทร โคตรสมบัติ</v>
      </c>
      <c r="AG1438" s="38" t="str">
        <f>IF('query (10)'!AE1438="","",TRIM('query (10)'!AE1438))</f>
        <v>จักรภัทร โคตรสมบัติ</v>
      </c>
      <c r="AH1438" s="38" t="str">
        <f>IF('query (10)'!AF1438="","",IFERROR(VALUE('query (10)'!AF1438),""))</f>
        <v/>
      </c>
      <c r="AI1438" s="38" t="str">
        <f>IF('query (10)'!AG1438="","",TRIM('query (10)'!AG1438))</f>
        <v/>
      </c>
      <c r="AJ1438" s="38" t="str">
        <f>IF('query (10)'!AH1438="","",IFERROR(VALUE('query (10)'!AH1438),""))</f>
        <v/>
      </c>
      <c r="AK1438" s="38" t="str">
        <f>IF('query (10)'!AI1438="","",TRIM('query (10)'!AI1438))</f>
        <v/>
      </c>
      <c r="AL1438" s="42">
        <f t="shared" si="110"/>
        <v>2026</v>
      </c>
      <c r="AM1438" s="42" t="str">
        <f t="shared" si="111"/>
        <v>2026-03</v>
      </c>
      <c r="AN1438" s="42" t="str">
        <f t="shared" ca="1" si="112"/>
        <v/>
      </c>
      <c r="AO1438" s="42" t="str">
        <f t="shared" si="113"/>
        <v>GR-147 | OUTER RING RACEWAY GRINDING M/C | BWD2 | CONVEYOR | Time-based Maintenance | Mechanical | Part Change | Medium | Repair Out Conveyor
 1.Change Bearing (Drive)
 2.Check Sprocket and Chain Drive
 3.Check Sprocket | BEARING | 6001DDUCM | เริ่มซ่อมงาน PM แล้ว รับผิดชอบโดย JAKKAPAT KHOTSOMBAT | จักรภัทร โคตรสมบัติ</v>
      </c>
      <c r="AP1438" s="42" t="str">
        <f>_xlfn.TEXTJOIN("; ",TRUE,IF(COUNTA('query (10)'!A1438:AK1438)&lt;=6,"NEAR_EMPTY_ROW",""),IF($K1438="","MISSING_STATUS",""),IF(AND($K1438="เสร็จสิ้น",$Z1438=""),"DONE_NO_ACTUAL_DATE",""),IF(AND($I1438="Condition-based Maintenance",$AH1438=""),"CBM_NO_MEASUREMENT",""),IF(OR($X1438="",$X1438=0),"INVALID_PERIOD",""),IF(AND($AA1438&lt;&gt;"",$AB1438&lt;&gt;"",$AB1438&lt;$AA1438),"DATE_SEQUENCE_ERROR",""),IF(AND($AB1438&lt;&gt;"",$AB1438&gt;DATE(2030,12,31)),"DATE_OUTLIER",""),IF($C1438="","MISSING_QRCODE",""),IF($J1438="UNKNOWN","UNKNOWN_PM_TYPE",""),IF($L1438="UNKNOWN","UNKNOWN_STATUS",""))</f>
        <v/>
      </c>
      <c r="AQ1438" s="42" t="str">
        <f t="shared" si="114"/>
        <v>NO</v>
      </c>
    </row>
    <row r="1439" spans="1:43" x14ac:dyDescent="0.3">
      <c r="A1439" s="38">
        <f>IF('query (10)'!A1439="","",'query (10)'!A1439)</f>
        <v>1631</v>
      </c>
      <c r="B1439" s="38">
        <f>IF('query (10)'!B1439="","",'query (10)'!B1439)</f>
        <v>18869</v>
      </c>
      <c r="C1439" s="38" t="str">
        <f>TRIM(UPPER('query (10)'!M1439))</f>
        <v>WA-505</v>
      </c>
      <c r="D1439" s="38" t="str">
        <f>TRIM(UPPER(IFERROR(_xlfn.TEXTBEFORE('query (10)'!L1439,"("),'query (10)'!L1439)))</f>
        <v>FINISH WASH EQUIPMENT</v>
      </c>
      <c r="E1439" s="38" t="str">
        <f>IFERROR(TRIM(UPPER(_xlfn.TEXTBEFORE(_xlfn.TEXTAFTER('query (10)'!L1439,"("),")"))),"")</f>
        <v/>
      </c>
      <c r="F1439" s="38" t="str">
        <f>TRIM('query (10)'!K1439)</f>
        <v>BWD2</v>
      </c>
      <c r="G1439" s="38" t="str">
        <f>IF('query (10)'!J1439="","",'query (10)'!J1439)</f>
        <v xml:space="preserve">Heavy smoke </v>
      </c>
      <c r="H1439" s="38" t="str">
        <f>TRIM(UPPER('query (10)'!J1439))</f>
        <v>HEAVY SMOKE</v>
      </c>
      <c r="I1439" s="38" t="str">
        <f>IF('query (10)'!F1439="","",'query (10)'!F1439)</f>
        <v>Time-based Maintenance</v>
      </c>
      <c r="J1439" s="38" t="str">
        <f>IF('query (10)'!F1439="","",IFERROR(INDEX(Cleaning_Rules!$B$14:$B$17,MATCH(TRIM('query (10)'!F1439),Cleaning_Rules!$A$14:$A$17,0)),"UNKNOWN"))</f>
        <v>TBM</v>
      </c>
      <c r="K1439" s="38" t="str">
        <f>IF('query (10)'!G1439="","",'query (10)'!G1439)</f>
        <v>เสร็จสิ้น</v>
      </c>
      <c r="L1439" s="38" t="str">
        <f>IF('query (10)'!G1439="","MISSING",IFERROR(INDEX(Cleaning_Rules!$B$5:$B$10,MATCH(TRIM('query (10)'!G1439),Cleaning_Rules!$A$5:$A$10,0)),"UNKNOWN"))</f>
        <v>COMPLETED</v>
      </c>
      <c r="M1439" s="38" t="str">
        <f>IF('query (10)'!I1439="","",'query (10)'!I1439)</f>
        <v>Mechanical</v>
      </c>
      <c r="N1439" s="38" t="str">
        <f>IF('query (10)'!O1439="","",'query (10)'!O1439)</f>
        <v>Part Change</v>
      </c>
      <c r="O1439" s="38" t="str">
        <f>IF('query (10)'!P1439="","",'query (10)'!P1439)</f>
        <v>Medium</v>
      </c>
      <c r="P1439" s="38" t="str">
        <f>IF('query (10)'!N1439="","",'query (10)'!N1439)</f>
        <v>Change Cylindrical Filter Heavy Smoke (DF-40) According To PM 1 Year Cycle</v>
      </c>
      <c r="Q1439" s="38" t="str">
        <f>TRIM('query (10)'!N1439)</f>
        <v>Change Cylindrical Filter Heavy Smoke (DF-40) According To PM 1 Year Cycle</v>
      </c>
      <c r="R1439" s="38" t="str">
        <f>TRIM(UPPER('query (10)'!R1439))</f>
        <v>FILTER</v>
      </c>
      <c r="S1439" s="38" t="str">
        <f>TRIM(UPPER('query (10)'!S1439))</f>
        <v>DF-40</v>
      </c>
      <c r="T1439" s="38" t="str">
        <f>IF('query (10)'!Q1439="","",TRIM(UPPER('query (10)'!Q1439)))</f>
        <v/>
      </c>
      <c r="U1439" s="38" t="str">
        <f>IF('query (10)'!T1439="","",'query (10)'!T1439)</f>
        <v/>
      </c>
      <c r="V1439" s="39" t="str">
        <f>IF('query (10)'!T1439="","",IFERROR(VALUE('query (10)'!T1439),""))</f>
        <v/>
      </c>
      <c r="W1439" s="40">
        <f>IF('query (10)'!U1439="","",'query (10)'!U1439)</f>
        <v>0</v>
      </c>
      <c r="X1439" s="39">
        <f>IF('query (10)'!V1439="","",'query (10)'!V1439)</f>
        <v>1080</v>
      </c>
      <c r="Y1439" s="41">
        <f>IF('query (10)'!W1439="","",'query (10)'!W1439)</f>
        <v>46084</v>
      </c>
      <c r="Z1439" s="41">
        <f>IF('query (10)'!X1439="","",'query (10)'!X1439)</f>
        <v>46095</v>
      </c>
      <c r="AA1439" s="41">
        <f>IF('query (10)'!Y1439="","",'query (10)'!Y1439)</f>
        <v>46095</v>
      </c>
      <c r="AB1439" s="41">
        <f>IF('query (10)'!Z1439="","",'query (10)'!Z1439)</f>
        <v>47175</v>
      </c>
      <c r="AC1439" s="38" t="str">
        <f>IF(OR('query (10)'!AA1439="",COUNTIF(Cleaning_Rules!$A$21:$A$26,TRIM('query (10)'!AA1439))&gt;0),"",TRIM('query (10)'!AA1439))</f>
        <v/>
      </c>
      <c r="AD1439" s="38" t="str">
        <f>IF('query (10)'!AB1439="","",TRIM(IFERROR(_xlfn.TEXTBEFORE('query (10)'!AB1439,"("),'query (10)'!AB1439)))</f>
        <v>เริ่มซ่อมงาน PM แล้ว รับผิดชอบโดย JAKKAPAT KHOTSOMBAT</v>
      </c>
      <c r="AE1439" s="38" t="str">
        <f>IFERROR(LOWER(TRIM(_xlfn.TEXTBEFORE(_xlfn.TEXTAFTER('query (10)'!AB1439,"("),")"))),"")</f>
        <v>jakkapat@nsk.com</v>
      </c>
      <c r="AF1439" s="38" t="str">
        <f>IF('query (10)'!AD1439="","",TRIM('query (10)'!AD1439))</f>
        <v>จักรภัทร โคตรสมบัติ</v>
      </c>
      <c r="AG1439" s="38" t="str">
        <f>IF('query (10)'!AE1439="","",TRIM('query (10)'!AE1439))</f>
        <v>จักรภัทร โคตรสมบัติ</v>
      </c>
      <c r="AH1439" s="38" t="str">
        <f>IF('query (10)'!AF1439="","",IFERROR(VALUE('query (10)'!AF1439),""))</f>
        <v/>
      </c>
      <c r="AI1439" s="38" t="str">
        <f>IF('query (10)'!AG1439="","",TRIM('query (10)'!AG1439))</f>
        <v/>
      </c>
      <c r="AJ1439" s="38" t="str">
        <f>IF('query (10)'!AH1439="","",IFERROR(VALUE('query (10)'!AH1439),""))</f>
        <v/>
      </c>
      <c r="AK1439" s="38" t="str">
        <f>IF('query (10)'!AI1439="","",TRIM('query (10)'!AI1439))</f>
        <v/>
      </c>
      <c r="AL1439" s="42">
        <f t="shared" si="110"/>
        <v>2026</v>
      </c>
      <c r="AM1439" s="42" t="str">
        <f t="shared" si="111"/>
        <v>2026-03</v>
      </c>
      <c r="AN1439" s="42" t="str">
        <f t="shared" ca="1" si="112"/>
        <v/>
      </c>
      <c r="AO1439" s="42" t="str">
        <f t="shared" si="113"/>
        <v>WA-505 | FINISH WASH EQUIPMENT | BWD2 | HEAVY SMOKE | Time-based Maintenance | Mechanical | Part Change | Medium | Change Cylindrical Filter Heavy Smoke (DF-40) According To PM 1 Year Cycle | FILTER | DF-40 | เริ่มซ่อมงาน PM แล้ว รับผิดชอบโดย JAKKAPAT KHOTSOMBAT | จักรภัทร โคตรสมบัติ</v>
      </c>
      <c r="AP1439" s="42" t="str">
        <f>_xlfn.TEXTJOIN("; ",TRUE,IF(COUNTA('query (10)'!A1439:AK1439)&lt;=6,"NEAR_EMPTY_ROW",""),IF($K1439="","MISSING_STATUS",""),IF(AND($K1439="เสร็จสิ้น",$Z1439=""),"DONE_NO_ACTUAL_DATE",""),IF(AND($I1439="Condition-based Maintenance",$AH1439=""),"CBM_NO_MEASUREMENT",""),IF(OR($X1439="",$X1439=0),"INVALID_PERIOD",""),IF(AND($AA1439&lt;&gt;"",$AB1439&lt;&gt;"",$AB1439&lt;$AA1439),"DATE_SEQUENCE_ERROR",""),IF(AND($AB1439&lt;&gt;"",$AB1439&gt;DATE(2030,12,31)),"DATE_OUTLIER",""),IF($C1439="","MISSING_QRCODE",""),IF($J1439="UNKNOWN","UNKNOWN_PM_TYPE",""),IF($L1439="UNKNOWN","UNKNOWN_STATUS",""))</f>
        <v/>
      </c>
      <c r="AQ1439" s="42" t="str">
        <f t="shared" si="114"/>
        <v>NO</v>
      </c>
    </row>
    <row r="1440" spans="1:43" x14ac:dyDescent="0.3">
      <c r="A1440" s="38">
        <f>IF('query (10)'!A1440="","",'query (10)'!A1440)</f>
        <v>1632</v>
      </c>
      <c r="B1440" s="38">
        <f>IF('query (10)'!B1440="","",'query (10)'!B1440)</f>
        <v>18871</v>
      </c>
      <c r="C1440" s="38" t="str">
        <f>TRIM(UPPER('query (10)'!M1440))</f>
        <v>WA-151</v>
      </c>
      <c r="D1440" s="38" t="str">
        <f>TRIM(UPPER(IFERROR(_xlfn.TEXTBEFORE('query (10)'!L1440,"("),'query (10)'!L1440)))</f>
        <v>OUTER RING &amp; INNER RING PART WASH EQUIPMENT</v>
      </c>
      <c r="E1440" s="38" t="str">
        <f>IFERROR(TRIM(UPPER(_xlfn.TEXTBEFORE(_xlfn.TEXTAFTER('query (10)'!L1440,"("),")"))),"")</f>
        <v/>
      </c>
      <c r="F1440" s="38" t="str">
        <f>TRIM('query (10)'!K1440)</f>
        <v>BWD2</v>
      </c>
      <c r="G1440" s="38" t="str">
        <f>IF('query (10)'!J1440="","",'query (10)'!J1440)</f>
        <v xml:space="preserve">Heavy smoke </v>
      </c>
      <c r="H1440" s="38" t="str">
        <f>TRIM(UPPER('query (10)'!J1440))</f>
        <v>HEAVY SMOKE</v>
      </c>
      <c r="I1440" s="38" t="str">
        <f>IF('query (10)'!F1440="","",'query (10)'!F1440)</f>
        <v>Time-based Maintenance</v>
      </c>
      <c r="J1440" s="38" t="str">
        <f>IF('query (10)'!F1440="","",IFERROR(INDEX(Cleaning_Rules!$B$14:$B$17,MATCH(TRIM('query (10)'!F1440),Cleaning_Rules!$A$14:$A$17,0)),"UNKNOWN"))</f>
        <v>TBM</v>
      </c>
      <c r="K1440" s="38" t="str">
        <f>IF('query (10)'!G1440="","",'query (10)'!G1440)</f>
        <v>กำลังดำเนินการ</v>
      </c>
      <c r="L1440" s="38" t="str">
        <f>IF('query (10)'!G1440="","MISSING",IFERROR(INDEX(Cleaning_Rules!$B$5:$B$10,MATCH(TRIM('query (10)'!G1440),Cleaning_Rules!$A$5:$A$10,0)),"UNKNOWN"))</f>
        <v>IN_PROGRESS</v>
      </c>
      <c r="M1440" s="38" t="str">
        <f>IF('query (10)'!I1440="","",'query (10)'!I1440)</f>
        <v>Mechanical</v>
      </c>
      <c r="N1440" s="38" t="str">
        <f>IF('query (10)'!O1440="","",'query (10)'!O1440)</f>
        <v>Part Change</v>
      </c>
      <c r="O1440" s="38" t="str">
        <f>IF('query (10)'!P1440="","",'query (10)'!P1440)</f>
        <v>Medium</v>
      </c>
      <c r="P1440" s="38" t="str">
        <f>IF('query (10)'!N1440="","",'query (10)'!N1440)</f>
        <v>Change Cylindrical Filter Heavy Smoke (DF-40) According To PM 1 Year Cycle</v>
      </c>
      <c r="Q1440" s="38" t="str">
        <f>TRIM('query (10)'!N1440)</f>
        <v>Change Cylindrical Filter Heavy Smoke (DF-40) According To PM 1 Year Cycle</v>
      </c>
      <c r="R1440" s="38" t="str">
        <f>TRIM(UPPER('query (10)'!R1440))</f>
        <v>FILTER</v>
      </c>
      <c r="S1440" s="38" t="str">
        <f>TRIM(UPPER('query (10)'!S1440))</f>
        <v>DF-40</v>
      </c>
      <c r="T1440" s="38" t="str">
        <f>IF('query (10)'!Q1440="","",TRIM(UPPER('query (10)'!Q1440)))</f>
        <v/>
      </c>
      <c r="U1440" s="38" t="str">
        <f>IF('query (10)'!T1440="","",'query (10)'!T1440)</f>
        <v/>
      </c>
      <c r="V1440" s="39" t="str">
        <f>IF('query (10)'!T1440="","",IFERROR(VALUE('query (10)'!T1440),""))</f>
        <v/>
      </c>
      <c r="W1440" s="40">
        <f>IF('query (10)'!U1440="","",'query (10)'!U1440)</f>
        <v>0</v>
      </c>
      <c r="X1440" s="39">
        <f>IF('query (10)'!V1440="","",'query (10)'!V1440)</f>
        <v>1080</v>
      </c>
      <c r="Y1440" s="41">
        <f>IF('query (10)'!W1440="","",'query (10)'!W1440)</f>
        <v>46084</v>
      </c>
      <c r="Z1440" s="41" t="str">
        <f>IF('query (10)'!X1440="","",'query (10)'!X1440)</f>
        <v/>
      </c>
      <c r="AA1440" s="41">
        <f>IF('query (10)'!Y1440="","",'query (10)'!Y1440)</f>
        <v>46084</v>
      </c>
      <c r="AB1440" s="41">
        <f>IF('query (10)'!Z1440="","",'query (10)'!Z1440)</f>
        <v>47164</v>
      </c>
      <c r="AC1440" s="38" t="str">
        <f>IF(OR('query (10)'!AA1440="",COUNTIF(Cleaning_Rules!$A$21:$A$26,TRIM('query (10)'!AA1440))&gt;0),"",TRIM('query (10)'!AA1440))</f>
        <v/>
      </c>
      <c r="AD1440" s="38" t="str">
        <f>IF('query (10)'!AB1440="","",TRIM(IFERROR(_xlfn.TEXTBEFORE('query (10)'!AB1440,"("),'query (10)'!AB1440)))</f>
        <v>เริ่มซ่อมงาน PM แล้ว รับผิดชอบโดย JAKKAPAT KHOTSOMBAT</v>
      </c>
      <c r="AE1440" s="38" t="str">
        <f>IFERROR(LOWER(TRIM(_xlfn.TEXTBEFORE(_xlfn.TEXTAFTER('query (10)'!AB1440,"("),")"))),"")</f>
        <v>jakkapat@nsk.com</v>
      </c>
      <c r="AF1440" s="38" t="str">
        <f>IF('query (10)'!AD1440="","",TRIM('query (10)'!AD1440))</f>
        <v>จักรภัทร โคตรสมบัติ</v>
      </c>
      <c r="AG1440" s="38" t="str">
        <f>IF('query (10)'!AE1440="","",TRIM('query (10)'!AE1440))</f>
        <v>จักรภัทร โคตรสมบัติ</v>
      </c>
      <c r="AH1440" s="38" t="str">
        <f>IF('query (10)'!AF1440="","",IFERROR(VALUE('query (10)'!AF1440),""))</f>
        <v/>
      </c>
      <c r="AI1440" s="38" t="str">
        <f>IF('query (10)'!AG1440="","",TRIM('query (10)'!AG1440))</f>
        <v/>
      </c>
      <c r="AJ1440" s="38" t="str">
        <f>IF('query (10)'!AH1440="","",IFERROR(VALUE('query (10)'!AH1440),""))</f>
        <v/>
      </c>
      <c r="AK1440" s="38" t="str">
        <f>IF('query (10)'!AI1440="","",TRIM('query (10)'!AI1440))</f>
        <v/>
      </c>
      <c r="AL1440" s="42">
        <f t="shared" si="110"/>
        <v>2026</v>
      </c>
      <c r="AM1440" s="42" t="str">
        <f t="shared" si="111"/>
        <v>2026-03</v>
      </c>
      <c r="AN1440" s="42" t="str">
        <f t="shared" ca="1" si="112"/>
        <v>ON_SCHEDULE</v>
      </c>
      <c r="AO1440" s="42" t="str">
        <f t="shared" si="113"/>
        <v>WA-151 | OUTER RING &amp; INNER RING PART WASH EQUIPMENT | BWD2 | HEAVY SMOKE | Time-based Maintenance | Mechanical | Part Change | Medium | Change Cylindrical Filter Heavy Smoke (DF-40) According To PM 1 Year Cycle | FILTER | DF-40 | เริ่มซ่อมงาน PM แล้ว รับผิดชอบโดย JAKKAPAT KHOTSOMBAT | จักรภัทร โคตรสมบัติ</v>
      </c>
      <c r="AP1440" s="42" t="str">
        <f>_xlfn.TEXTJOIN("; ",TRUE,IF(COUNTA('query (10)'!A1440:AK1440)&lt;=6,"NEAR_EMPTY_ROW",""),IF($K1440="","MISSING_STATUS",""),IF(AND($K1440="เสร็จสิ้น",$Z1440=""),"DONE_NO_ACTUAL_DATE",""),IF(AND($I1440="Condition-based Maintenance",$AH1440=""),"CBM_NO_MEASUREMENT",""),IF(OR($X1440="",$X1440=0),"INVALID_PERIOD",""),IF(AND($AA1440&lt;&gt;"",$AB1440&lt;&gt;"",$AB1440&lt;$AA1440),"DATE_SEQUENCE_ERROR",""),IF(AND($AB1440&lt;&gt;"",$AB1440&gt;DATE(2030,12,31)),"DATE_OUTLIER",""),IF($C1440="","MISSING_QRCODE",""),IF($J1440="UNKNOWN","UNKNOWN_PM_TYPE",""),IF($L1440="UNKNOWN","UNKNOWN_STATUS",""))</f>
        <v/>
      </c>
      <c r="AQ1440" s="42" t="str">
        <f t="shared" si="114"/>
        <v>NO</v>
      </c>
    </row>
    <row r="1441" spans="1:43" x14ac:dyDescent="0.3">
      <c r="A1441" s="38">
        <f>IF('query (10)'!A1441="","",'query (10)'!A1441)</f>
        <v>1633</v>
      </c>
      <c r="B1441" s="38">
        <f>IF('query (10)'!B1441="","",'query (10)'!B1441)</f>
        <v>18872</v>
      </c>
      <c r="C1441" s="38" t="str">
        <f>TRIM(UPPER('query (10)'!M1441))</f>
        <v>WA-151</v>
      </c>
      <c r="D1441" s="38" t="str">
        <f>TRIM(UPPER(IFERROR(_xlfn.TEXTBEFORE('query (10)'!L1441,"("),'query (10)'!L1441)))</f>
        <v>OUTER RING &amp; INNER RING PART WASH EQUIPMENT</v>
      </c>
      <c r="E1441" s="38" t="str">
        <f>IFERROR(TRIM(UPPER(_xlfn.TEXTBEFORE(_xlfn.TEXTAFTER('query (10)'!L1441,"("),")"))),"")</f>
        <v/>
      </c>
      <c r="F1441" s="38" t="str">
        <f>TRIM('query (10)'!K1441)</f>
        <v>BWD2</v>
      </c>
      <c r="G1441" s="38" t="str">
        <f>IF('query (10)'!J1441="","",'query (10)'!J1441)</f>
        <v>Oil Washing</v>
      </c>
      <c r="H1441" s="38" t="str">
        <f>TRIM(UPPER('query (10)'!J1441))</f>
        <v>OIL WASHING</v>
      </c>
      <c r="I1441" s="38" t="str">
        <f>IF('query (10)'!F1441="","",'query (10)'!F1441)</f>
        <v>Time-based Maintenance</v>
      </c>
      <c r="J1441" s="38" t="str">
        <f>IF('query (10)'!F1441="","",IFERROR(INDEX(Cleaning_Rules!$B$14:$B$17,MATCH(TRIM('query (10)'!F1441),Cleaning_Rules!$A$14:$A$17,0)),"UNKNOWN"))</f>
        <v>TBM</v>
      </c>
      <c r="K1441" s="38" t="str">
        <f>IF('query (10)'!G1441="","",'query (10)'!G1441)</f>
        <v>เสร็จสิ้น</v>
      </c>
      <c r="L1441" s="38" t="str">
        <f>IF('query (10)'!G1441="","MISSING",IFERROR(INDEX(Cleaning_Rules!$B$5:$B$10,MATCH(TRIM('query (10)'!G1441),Cleaning_Rules!$A$5:$A$10,0)),"UNKNOWN"))</f>
        <v>COMPLETED</v>
      </c>
      <c r="M1441" s="38" t="str">
        <f>IF('query (10)'!I1441="","",'query (10)'!I1441)</f>
        <v>Mechanical</v>
      </c>
      <c r="N1441" s="38" t="str">
        <f>IF('query (10)'!O1441="","",'query (10)'!O1441)</f>
        <v>Cleaning</v>
      </c>
      <c r="O1441" s="38" t="str">
        <f>IF('query (10)'!P1441="","",'query (10)'!P1441)</f>
        <v>Medium</v>
      </c>
      <c r="P1441" s="38" t="str">
        <f>IF('query (10)'!N1441="","",'query (10)'!N1441)</f>
        <v>Cleaning Filter Y-Strainer According To PM 1 Year Cycle</v>
      </c>
      <c r="Q1441" s="38" t="str">
        <f>TRIM('query (10)'!N1441)</f>
        <v>Cleaning Filter Y-Strainer According To PM 1 Year Cycle</v>
      </c>
      <c r="R1441" s="38" t="str">
        <f>TRIM(UPPER('query (10)'!R1441))</f>
        <v/>
      </c>
      <c r="S1441" s="38" t="str">
        <f>TRIM(UPPER('query (10)'!S1441))</f>
        <v/>
      </c>
      <c r="T1441" s="38" t="str">
        <f>IF('query (10)'!Q1441="","",TRIM(UPPER('query (10)'!Q1441)))</f>
        <v/>
      </c>
      <c r="U1441" s="38" t="str">
        <f>IF('query (10)'!T1441="","",'query (10)'!T1441)</f>
        <v/>
      </c>
      <c r="V1441" s="39" t="str">
        <f>IF('query (10)'!T1441="","",IFERROR(VALUE('query (10)'!T1441),""))</f>
        <v/>
      </c>
      <c r="W1441" s="40">
        <f>IF('query (10)'!U1441="","",'query (10)'!U1441)</f>
        <v>0</v>
      </c>
      <c r="X1441" s="39">
        <f>IF('query (10)'!V1441="","",'query (10)'!V1441)</f>
        <v>360</v>
      </c>
      <c r="Y1441" s="41">
        <f>IF('query (10)'!W1441="","",'query (10)'!W1441)</f>
        <v>46084</v>
      </c>
      <c r="Z1441" s="41">
        <f>IF('query (10)'!X1441="","",'query (10)'!X1441)</f>
        <v>46095</v>
      </c>
      <c r="AA1441" s="41">
        <f>IF('query (10)'!Y1441="","",'query (10)'!Y1441)</f>
        <v>46095</v>
      </c>
      <c r="AB1441" s="41">
        <f>IF('query (10)'!Z1441="","",'query (10)'!Z1441)</f>
        <v>46455</v>
      </c>
      <c r="AC1441" s="38" t="str">
        <f>IF(OR('query (10)'!AA1441="",COUNTIF(Cleaning_Rules!$A$21:$A$26,TRIM('query (10)'!AA1441))&gt;0),"",TRIM('query (10)'!AA1441))</f>
        <v/>
      </c>
      <c r="AD1441" s="38" t="str">
        <f>IF('query (10)'!AB1441="","",TRIM(IFERROR(_xlfn.TEXTBEFORE('query (10)'!AB1441,"("),'query (10)'!AB1441)))</f>
        <v>เริ่มซ่อมงาน PM แล้ว รับผิดชอบโดย JAKKAPAT KHOTSOMBAT</v>
      </c>
      <c r="AE1441" s="38" t="str">
        <f>IFERROR(LOWER(TRIM(_xlfn.TEXTBEFORE(_xlfn.TEXTAFTER('query (10)'!AB1441,"("),")"))),"")</f>
        <v>jakkapat@nsk.com</v>
      </c>
      <c r="AF1441" s="38" t="str">
        <f>IF('query (10)'!AD1441="","",TRIM('query (10)'!AD1441))</f>
        <v>จักรภัทร โคตรสมบัติ</v>
      </c>
      <c r="AG1441" s="38" t="str">
        <f>IF('query (10)'!AE1441="","",TRIM('query (10)'!AE1441))</f>
        <v>จักรภัทร โคตรสมบัติ</v>
      </c>
      <c r="AH1441" s="38" t="str">
        <f>IF('query (10)'!AF1441="","",IFERROR(VALUE('query (10)'!AF1441),""))</f>
        <v/>
      </c>
      <c r="AI1441" s="38" t="str">
        <f>IF('query (10)'!AG1441="","",TRIM('query (10)'!AG1441))</f>
        <v/>
      </c>
      <c r="AJ1441" s="38" t="str">
        <f>IF('query (10)'!AH1441="","",IFERROR(VALUE('query (10)'!AH1441),""))</f>
        <v/>
      </c>
      <c r="AK1441" s="38" t="str">
        <f>IF('query (10)'!AI1441="","",TRIM('query (10)'!AI1441))</f>
        <v/>
      </c>
      <c r="AL1441" s="42">
        <f t="shared" si="110"/>
        <v>2026</v>
      </c>
      <c r="AM1441" s="42" t="str">
        <f t="shared" si="111"/>
        <v>2026-03</v>
      </c>
      <c r="AN1441" s="42" t="str">
        <f t="shared" ca="1" si="112"/>
        <v/>
      </c>
      <c r="AO1441" s="42" t="str">
        <f t="shared" si="113"/>
        <v>WA-151 | OUTER RING &amp; INNER RING PART WASH EQUIPMENT | BWD2 | OIL WASHING | Time-based Maintenance | Mechanical | Cleaning | Medium | Cleaning Filter Y-Strainer According To PM 1 Year Cycle | เริ่มซ่อมงาน PM แล้ว รับผิดชอบโดย JAKKAPAT KHOTSOMBAT | จักรภัทร โคตรสมบัติ</v>
      </c>
      <c r="AP1441" s="42" t="str">
        <f>_xlfn.TEXTJOIN("; ",TRUE,IF(COUNTA('query (10)'!A1441:AK1441)&lt;=6,"NEAR_EMPTY_ROW",""),IF($K1441="","MISSING_STATUS",""),IF(AND($K1441="เสร็จสิ้น",$Z1441=""),"DONE_NO_ACTUAL_DATE",""),IF(AND($I1441="Condition-based Maintenance",$AH1441=""),"CBM_NO_MEASUREMENT",""),IF(OR($X1441="",$X1441=0),"INVALID_PERIOD",""),IF(AND($AA1441&lt;&gt;"",$AB1441&lt;&gt;"",$AB1441&lt;$AA1441),"DATE_SEQUENCE_ERROR",""),IF(AND($AB1441&lt;&gt;"",$AB1441&gt;DATE(2030,12,31)),"DATE_OUTLIER",""),IF($C1441="","MISSING_QRCODE",""),IF($J1441="UNKNOWN","UNKNOWN_PM_TYPE",""),IF($L1441="UNKNOWN","UNKNOWN_STATUS",""))</f>
        <v/>
      </c>
      <c r="AQ1441" s="42" t="str">
        <f t="shared" si="114"/>
        <v>NO</v>
      </c>
    </row>
    <row r="1442" spans="1:43" x14ac:dyDescent="0.3">
      <c r="A1442" s="38">
        <f>IF('query (10)'!A1442="","",'query (10)'!A1442)</f>
        <v>1634</v>
      </c>
      <c r="B1442" s="38">
        <f>IF('query (10)'!B1442="","",'query (10)'!B1442)</f>
        <v>18873</v>
      </c>
      <c r="C1442" s="38" t="str">
        <f>TRIM(UPPER('query (10)'!M1442))</f>
        <v>WA-505</v>
      </c>
      <c r="D1442" s="38" t="str">
        <f>TRIM(UPPER(IFERROR(_xlfn.TEXTBEFORE('query (10)'!L1442,"("),'query (10)'!L1442)))</f>
        <v>FINISH WASH EQUIPMENT</v>
      </c>
      <c r="E1442" s="38" t="str">
        <f>IFERROR(TRIM(UPPER(_xlfn.TEXTBEFORE(_xlfn.TEXTAFTER('query (10)'!L1442,"("),")"))),"")</f>
        <v/>
      </c>
      <c r="F1442" s="38" t="str">
        <f>TRIM('query (10)'!K1442)</f>
        <v>BWD2</v>
      </c>
      <c r="G1442" s="38" t="str">
        <f>IF('query (10)'!J1442="","",'query (10)'!J1442)</f>
        <v>Oil Washing</v>
      </c>
      <c r="H1442" s="38" t="str">
        <f>TRIM(UPPER('query (10)'!J1442))</f>
        <v>OIL WASHING</v>
      </c>
      <c r="I1442" s="38" t="str">
        <f>IF('query (10)'!F1442="","",'query (10)'!F1442)</f>
        <v>Time-based Maintenance</v>
      </c>
      <c r="J1442" s="38" t="str">
        <f>IF('query (10)'!F1442="","",IFERROR(INDEX(Cleaning_Rules!$B$14:$B$17,MATCH(TRIM('query (10)'!F1442),Cleaning_Rules!$A$14:$A$17,0)),"UNKNOWN"))</f>
        <v>TBM</v>
      </c>
      <c r="K1442" s="38" t="str">
        <f>IF('query (10)'!G1442="","",'query (10)'!G1442)</f>
        <v>เสร็จสิ้น</v>
      </c>
      <c r="L1442" s="38" t="str">
        <f>IF('query (10)'!G1442="","MISSING",IFERROR(INDEX(Cleaning_Rules!$B$5:$B$10,MATCH(TRIM('query (10)'!G1442),Cleaning_Rules!$A$5:$A$10,0)),"UNKNOWN"))</f>
        <v>COMPLETED</v>
      </c>
      <c r="M1442" s="38" t="str">
        <f>IF('query (10)'!I1442="","",'query (10)'!I1442)</f>
        <v>Mechanical</v>
      </c>
      <c r="N1442" s="38" t="str">
        <f>IF('query (10)'!O1442="","",'query (10)'!O1442)</f>
        <v>Cleaning</v>
      </c>
      <c r="O1442" s="38" t="str">
        <f>IF('query (10)'!P1442="","",'query (10)'!P1442)</f>
        <v>Medium</v>
      </c>
      <c r="P1442" s="38" t="str">
        <f>IF('query (10)'!N1442="","",'query (10)'!N1442)</f>
        <v>Cleaning Filter Y-Strainer According To PM 1 Year Cycle</v>
      </c>
      <c r="Q1442" s="38" t="str">
        <f>TRIM('query (10)'!N1442)</f>
        <v>Cleaning Filter Y-Strainer According To PM 1 Year Cycle</v>
      </c>
      <c r="R1442" s="38" t="str">
        <f>TRIM(UPPER('query (10)'!R1442))</f>
        <v/>
      </c>
      <c r="S1442" s="38" t="str">
        <f>TRIM(UPPER('query (10)'!S1442))</f>
        <v/>
      </c>
      <c r="T1442" s="38" t="str">
        <f>IF('query (10)'!Q1442="","",TRIM(UPPER('query (10)'!Q1442)))</f>
        <v/>
      </c>
      <c r="U1442" s="38" t="str">
        <f>IF('query (10)'!T1442="","",'query (10)'!T1442)</f>
        <v/>
      </c>
      <c r="V1442" s="39" t="str">
        <f>IF('query (10)'!T1442="","",IFERROR(VALUE('query (10)'!T1442),""))</f>
        <v/>
      </c>
      <c r="W1442" s="40">
        <f>IF('query (10)'!U1442="","",'query (10)'!U1442)</f>
        <v>0</v>
      </c>
      <c r="X1442" s="39">
        <f>IF('query (10)'!V1442="","",'query (10)'!V1442)</f>
        <v>360</v>
      </c>
      <c r="Y1442" s="41">
        <f>IF('query (10)'!W1442="","",'query (10)'!W1442)</f>
        <v>46084</v>
      </c>
      <c r="Z1442" s="41">
        <f>IF('query (10)'!X1442="","",'query (10)'!X1442)</f>
        <v>46090</v>
      </c>
      <c r="AA1442" s="41">
        <f>IF('query (10)'!Y1442="","",'query (10)'!Y1442)</f>
        <v>46090</v>
      </c>
      <c r="AB1442" s="41">
        <f>IF('query (10)'!Z1442="","",'query (10)'!Z1442)</f>
        <v>46450</v>
      </c>
      <c r="AC1442" s="38" t="str">
        <f>IF(OR('query (10)'!AA1442="",COUNTIF(Cleaning_Rules!$A$21:$A$26,TRIM('query (10)'!AA1442))&gt;0),"",TRIM('query (10)'!AA1442))</f>
        <v/>
      </c>
      <c r="AD1442" s="38" t="str">
        <f>IF('query (10)'!AB1442="","",TRIM(IFERROR(_xlfn.TEXTBEFORE('query (10)'!AB1442,"("),'query (10)'!AB1442)))</f>
        <v>เริ่มซ่อมงาน PM แล้ว รับผิดชอบโดย JAKKAPAT KHOTSOMBAT</v>
      </c>
      <c r="AE1442" s="38" t="str">
        <f>IFERROR(LOWER(TRIM(_xlfn.TEXTBEFORE(_xlfn.TEXTAFTER('query (10)'!AB1442,"("),")"))),"")</f>
        <v>jakkapat@nsk.com</v>
      </c>
      <c r="AF1442" s="38" t="str">
        <f>IF('query (10)'!AD1442="","",TRIM('query (10)'!AD1442))</f>
        <v>จักรภัทร โคตรสมบัติ</v>
      </c>
      <c r="AG1442" s="38" t="str">
        <f>IF('query (10)'!AE1442="","",TRIM('query (10)'!AE1442))</f>
        <v>จักรภัทร โคตรสมบัติ</v>
      </c>
      <c r="AH1442" s="38" t="str">
        <f>IF('query (10)'!AF1442="","",IFERROR(VALUE('query (10)'!AF1442),""))</f>
        <v/>
      </c>
      <c r="AI1442" s="38" t="str">
        <f>IF('query (10)'!AG1442="","",TRIM('query (10)'!AG1442))</f>
        <v/>
      </c>
      <c r="AJ1442" s="38" t="str">
        <f>IF('query (10)'!AH1442="","",IFERROR(VALUE('query (10)'!AH1442),""))</f>
        <v/>
      </c>
      <c r="AK1442" s="38" t="str">
        <f>IF('query (10)'!AI1442="","",TRIM('query (10)'!AI1442))</f>
        <v/>
      </c>
      <c r="AL1442" s="42">
        <f t="shared" si="110"/>
        <v>2026</v>
      </c>
      <c r="AM1442" s="42" t="str">
        <f t="shared" si="111"/>
        <v>2026-03</v>
      </c>
      <c r="AN1442" s="42" t="str">
        <f t="shared" ca="1" si="112"/>
        <v/>
      </c>
      <c r="AO1442" s="42" t="str">
        <f t="shared" si="113"/>
        <v>WA-505 | FINISH WASH EQUIPMENT | BWD2 | OIL WASHING | Time-based Maintenance | Mechanical | Cleaning | Medium | Cleaning Filter Y-Strainer According To PM 1 Year Cycle | เริ่มซ่อมงาน PM แล้ว รับผิดชอบโดย JAKKAPAT KHOTSOMBAT | จักรภัทร โคตรสมบัติ</v>
      </c>
      <c r="AP1442" s="42" t="str">
        <f>_xlfn.TEXTJOIN("; ",TRUE,IF(COUNTA('query (10)'!A1442:AK1442)&lt;=6,"NEAR_EMPTY_ROW",""),IF($K1442="","MISSING_STATUS",""),IF(AND($K1442="เสร็จสิ้น",$Z1442=""),"DONE_NO_ACTUAL_DATE",""),IF(AND($I1442="Condition-based Maintenance",$AH1442=""),"CBM_NO_MEASUREMENT",""),IF(OR($X1442="",$X1442=0),"INVALID_PERIOD",""),IF(AND($AA1442&lt;&gt;"",$AB1442&lt;&gt;"",$AB1442&lt;$AA1442),"DATE_SEQUENCE_ERROR",""),IF(AND($AB1442&lt;&gt;"",$AB1442&gt;DATE(2030,12,31)),"DATE_OUTLIER",""),IF($C1442="","MISSING_QRCODE",""),IF($J1442="UNKNOWN","UNKNOWN_PM_TYPE",""),IF($L1442="UNKNOWN","UNKNOWN_STATUS",""))</f>
        <v/>
      </c>
      <c r="AQ1442" s="42" t="str">
        <f t="shared" si="114"/>
        <v>NO</v>
      </c>
    </row>
    <row r="1443" spans="1:43" x14ac:dyDescent="0.3">
      <c r="A1443" s="38">
        <f>IF('query (10)'!A1443="","",'query (10)'!A1443)</f>
        <v>1635</v>
      </c>
      <c r="B1443" s="38">
        <f>IF('query (10)'!B1443="","",'query (10)'!B1443)</f>
        <v>18900</v>
      </c>
      <c r="C1443" s="38" t="str">
        <f>TRIM(UPPER('query (10)'!M1443))</f>
        <v>GR-1138</v>
      </c>
      <c r="D1443" s="38" t="str">
        <f>TRIM(UPPER(IFERROR(_xlfn.TEXTBEFORE('query (10)'!L1443,"("),'query (10)'!L1443)))</f>
        <v>OUTER RING RACEWAY GRINDING MACHINE</v>
      </c>
      <c r="E1443" s="38" t="str">
        <f>IFERROR(TRIM(UPPER(_xlfn.TEXTBEFORE(_xlfn.TEXTAFTER('query (10)'!L1443,"("),")"))),"")</f>
        <v/>
      </c>
      <c r="F1443" s="38" t="str">
        <f>TRIM('query (10)'!K1443)</f>
        <v>CR1</v>
      </c>
      <c r="G1443" s="38" t="str">
        <f>IF('query (10)'!J1443="","",'query (10)'!J1443)</f>
        <v>Work head</v>
      </c>
      <c r="H1443" s="38" t="str">
        <f>TRIM(UPPER('query (10)'!J1443))</f>
        <v>WORK HEAD</v>
      </c>
      <c r="I1443" s="38" t="str">
        <f>IF('query (10)'!F1443="","",'query (10)'!F1443)</f>
        <v>Condition-based Maintenance</v>
      </c>
      <c r="J1443" s="38" t="str">
        <f>IF('query (10)'!F1443="","",IFERROR(INDEX(Cleaning_Rules!$B$14:$B$17,MATCH(TRIM('query (10)'!F1443),Cleaning_Rules!$A$14:$A$17,0)),"UNKNOWN"))</f>
        <v>CBM</v>
      </c>
      <c r="K1443" s="38" t="str">
        <f>IF('query (10)'!G1443="","",'query (10)'!G1443)</f>
        <v>เสร็จสิ้น</v>
      </c>
      <c r="L1443" s="38" t="str">
        <f>IF('query (10)'!G1443="","MISSING",IFERROR(INDEX(Cleaning_Rules!$B$5:$B$10,MATCH(TRIM('query (10)'!G1443),Cleaning_Rules!$A$5:$A$10,0)),"UNKNOWN"))</f>
        <v>COMPLETED</v>
      </c>
      <c r="M1443" s="38" t="str">
        <f>IF('query (10)'!I1443="","",'query (10)'!I1443)</f>
        <v>Mechanical</v>
      </c>
      <c r="N1443" s="38" t="str">
        <f>IF('query (10)'!O1443="","",'query (10)'!O1443)</f>
        <v>Part Change</v>
      </c>
      <c r="O1443" s="38" t="str">
        <f>IF('query (10)'!P1443="","",'query (10)'!P1443)</f>
        <v>Medium</v>
      </c>
      <c r="P1443" s="38" t="str">
        <f>IF('query (10)'!N1443="","",'query (10)'!N1443)</f>
        <v>Repair work head unit 
Model bearing 7212CTDP5</v>
      </c>
      <c r="Q1443" s="38" t="str">
        <f>TRIM('query (10)'!N1443)</f>
        <v>Repair work head unit 
Model bearing 7212CTDP5</v>
      </c>
      <c r="R1443" s="38" t="str">
        <f>TRIM(UPPER('query (10)'!R1443))</f>
        <v>ORING</v>
      </c>
      <c r="S1443" s="38" t="str">
        <f>TRIM(UPPER('query (10)'!S1443))</f>
        <v>P24</v>
      </c>
      <c r="T1443" s="38" t="str">
        <f>IF('query (10)'!Q1443="","",TRIM(UPPER('query (10)'!Q1443)))</f>
        <v/>
      </c>
      <c r="U1443" s="38" t="str">
        <f>IF('query (10)'!T1443="","",'query (10)'!T1443)</f>
        <v/>
      </c>
      <c r="V1443" s="39" t="str">
        <f>IF('query (10)'!T1443="","",IFERROR(VALUE('query (10)'!T1443),""))</f>
        <v/>
      </c>
      <c r="W1443" s="40">
        <f>IF('query (10)'!U1443="","",'query (10)'!U1443)</f>
        <v>0</v>
      </c>
      <c r="X1443" s="39">
        <f>IF('query (10)'!V1443="","",'query (10)'!V1443)</f>
        <v>0</v>
      </c>
      <c r="Y1443" s="41">
        <f>IF('query (10)'!W1443="","",'query (10)'!W1443)</f>
        <v>46087</v>
      </c>
      <c r="Z1443" s="41">
        <f>IF('query (10)'!X1443="","",'query (10)'!X1443)</f>
        <v>46108</v>
      </c>
      <c r="AA1443" s="41">
        <f>IF('query (10)'!Y1443="","",'query (10)'!Y1443)</f>
        <v>46108</v>
      </c>
      <c r="AB1443" s="41">
        <f>IF('query (10)'!Z1443="","",'query (10)'!Z1443)</f>
        <v>46108</v>
      </c>
      <c r="AC1443" s="38" t="str">
        <f>IF(OR('query (10)'!AA1443="",COUNTIF(Cleaning_Rules!$A$21:$A$26,TRIM('query (10)'!AA1443))&gt;0),"",TRIM('query (10)'!AA1443))</f>
        <v/>
      </c>
      <c r="AD1443" s="38" t="str">
        <f>IF('query (10)'!AB1443="","",TRIM(IFERROR(_xlfn.TEXTBEFORE('query (10)'!AB1443,"("),'query (10)'!AB1443)))</f>
        <v>เริ่มซ่อมงาน PM แล้ว รับผิดชอบโดย JAKKAPAT KHOTSOMBAT</v>
      </c>
      <c r="AE1443" s="38" t="str">
        <f>IFERROR(LOWER(TRIM(_xlfn.TEXTBEFORE(_xlfn.TEXTAFTER('query (10)'!AB1443,"("),")"))),"")</f>
        <v>jakkapat@nsk.com</v>
      </c>
      <c r="AF1443" s="38" t="str">
        <f>IF('query (10)'!AD1443="","",TRIM('query (10)'!AD1443))</f>
        <v>ผะหลา สีแดง</v>
      </c>
      <c r="AG1443" s="38" t="str">
        <f>IF('query (10)'!AE1443="","",TRIM('query (10)'!AE1443))</f>
        <v>จักรภัทร โคตรสมบัติ</v>
      </c>
      <c r="AH1443" s="38" t="str">
        <f>IF('query (10)'!AF1443="","",IFERROR(VALUE('query (10)'!AF1443),""))</f>
        <v/>
      </c>
      <c r="AI1443" s="38" t="str">
        <f>IF('query (10)'!AG1443="","",TRIM('query (10)'!AG1443))</f>
        <v/>
      </c>
      <c r="AJ1443" s="38" t="str">
        <f>IF('query (10)'!AH1443="","",IFERROR(VALUE('query (10)'!AH1443),""))</f>
        <v/>
      </c>
      <c r="AK1443" s="38" t="str">
        <f>IF('query (10)'!AI1443="","",TRIM('query (10)'!AI1443))</f>
        <v/>
      </c>
      <c r="AL1443" s="42">
        <f t="shared" si="110"/>
        <v>2026</v>
      </c>
      <c r="AM1443" s="42" t="str">
        <f t="shared" si="111"/>
        <v>2026-03</v>
      </c>
      <c r="AN1443" s="42" t="str">
        <f t="shared" ca="1" si="112"/>
        <v/>
      </c>
      <c r="AO1443" s="42" t="str">
        <f t="shared" si="113"/>
        <v>GR-1138 | OUTER RING RACEWAY GRINDING MACHINE | CR1 | WORK HEAD | Condition-based Maintenance | Mechanical | Part Change | Medium | Repair work head unit 
Model bearing 7212CTDP5 | ORING | P24 | เริ่มซ่อมงาน PM แล้ว รับผิดชอบโดย JAKKAPAT KHOTSOMBAT | จักรภัทร โคตรสมบัติ</v>
      </c>
      <c r="AP1443" s="42" t="str">
        <f>_xlfn.TEXTJOIN("; ",TRUE,IF(COUNTA('query (10)'!A1443:AK1443)&lt;=6,"NEAR_EMPTY_ROW",""),IF($K1443="","MISSING_STATUS",""),IF(AND($K1443="เสร็จสิ้น",$Z1443=""),"DONE_NO_ACTUAL_DATE",""),IF(AND($I1443="Condition-based Maintenance",$AH1443=""),"CBM_NO_MEASUREMENT",""),IF(OR($X1443="",$X1443=0),"INVALID_PERIOD",""),IF(AND($AA1443&lt;&gt;"",$AB1443&lt;&gt;"",$AB1443&lt;$AA1443),"DATE_SEQUENCE_ERROR",""),IF(AND($AB1443&lt;&gt;"",$AB1443&gt;DATE(2030,12,31)),"DATE_OUTLIER",""),IF($C1443="","MISSING_QRCODE",""),IF($J1443="UNKNOWN","UNKNOWN_PM_TYPE",""),IF($L1443="UNKNOWN","UNKNOWN_STATUS",""))</f>
        <v>CBM_NO_MEASUREMENT; INVALID_PERIOD</v>
      </c>
      <c r="AQ1443" s="42" t="str">
        <f t="shared" si="114"/>
        <v>NO</v>
      </c>
    </row>
    <row r="1444" spans="1:43" x14ac:dyDescent="0.3">
      <c r="A1444" s="38">
        <f>IF('query (10)'!A1444="","",'query (10)'!A1444)</f>
        <v>1636</v>
      </c>
      <c r="B1444" s="38">
        <f>IF('query (10)'!B1444="","",'query (10)'!B1444)</f>
        <v>18874</v>
      </c>
      <c r="C1444" s="38" t="str">
        <f>TRIM(UPPER('query (10)'!M1444))</f>
        <v>GR-147</v>
      </c>
      <c r="D1444" s="38" t="str">
        <f>TRIM(UPPER(IFERROR(_xlfn.TEXTBEFORE('query (10)'!L1444,"("),'query (10)'!L1444)))</f>
        <v>OUTER RING RACEWAY GRINDING M/C</v>
      </c>
      <c r="E1444" s="38" t="str">
        <f>IFERROR(TRIM(UPPER(_xlfn.TEXTBEFORE(_xlfn.TEXTAFTER('query (10)'!L1444,"("),")"))),"")</f>
        <v/>
      </c>
      <c r="F1444" s="38" t="str">
        <f>TRIM('query (10)'!K1444)</f>
        <v>BWD2</v>
      </c>
      <c r="G1444" s="38" t="str">
        <f>IF('query (10)'!J1444="","",'query (10)'!J1444)</f>
        <v>Dresser</v>
      </c>
      <c r="H1444" s="38" t="str">
        <f>TRIM(UPPER('query (10)'!J1444))</f>
        <v>DRESSER</v>
      </c>
      <c r="I1444" s="38" t="str">
        <f>IF('query (10)'!F1444="","",'query (10)'!F1444)</f>
        <v>Time-based Maintenance</v>
      </c>
      <c r="J1444" s="38" t="str">
        <f>IF('query (10)'!F1444="","",IFERROR(INDEX(Cleaning_Rules!$B$14:$B$17,MATCH(TRIM('query (10)'!F1444),Cleaning_Rules!$A$14:$A$17,0)),"UNKNOWN"))</f>
        <v>TBM</v>
      </c>
      <c r="K1444" s="38" t="str">
        <f>IF('query (10)'!G1444="","",'query (10)'!G1444)</f>
        <v>เสร็จสิ้น</v>
      </c>
      <c r="L1444" s="38" t="str">
        <f>IF('query (10)'!G1444="","MISSING",IFERROR(INDEX(Cleaning_Rules!$B$5:$B$10,MATCH(TRIM('query (10)'!G1444),Cleaning_Rules!$A$5:$A$10,0)),"UNKNOWN"))</f>
        <v>COMPLETED</v>
      </c>
      <c r="M1444" s="38" t="str">
        <f>IF('query (10)'!I1444="","",'query (10)'!I1444)</f>
        <v>Mechanical</v>
      </c>
      <c r="N1444" s="38" t="str">
        <f>IF('query (10)'!O1444="","",'query (10)'!O1444)</f>
        <v>Inspection</v>
      </c>
      <c r="O1444" s="38" t="str">
        <f>IF('query (10)'!P1444="","",'query (10)'!P1444)</f>
        <v>Medium</v>
      </c>
      <c r="P1444" s="38" t="str">
        <f>IF('query (10)'!N1444="","",'query (10)'!N1444)</f>
        <v>Check Run-Out Dresser</v>
      </c>
      <c r="Q1444" s="38" t="str">
        <f>TRIM('query (10)'!N1444)</f>
        <v>Check Run-Out Dresser</v>
      </c>
      <c r="R1444" s="38" t="str">
        <f>TRIM(UPPER('query (10)'!R1444))</f>
        <v/>
      </c>
      <c r="S1444" s="38" t="str">
        <f>TRIM(UPPER('query (10)'!S1444))</f>
        <v/>
      </c>
      <c r="T1444" s="38" t="str">
        <f>IF('query (10)'!Q1444="","",TRIM(UPPER('query (10)'!Q1444)))</f>
        <v/>
      </c>
      <c r="U1444" s="38" t="str">
        <f>IF('query (10)'!T1444="","",'query (10)'!T1444)</f>
        <v/>
      </c>
      <c r="V1444" s="39" t="str">
        <f>IF('query (10)'!T1444="","",IFERROR(VALUE('query (10)'!T1444),""))</f>
        <v/>
      </c>
      <c r="W1444" s="40">
        <f>IF('query (10)'!U1444="","",'query (10)'!U1444)</f>
        <v>0</v>
      </c>
      <c r="X1444" s="39">
        <f>IF('query (10)'!V1444="","",'query (10)'!V1444)</f>
        <v>365</v>
      </c>
      <c r="Y1444" s="41">
        <f>IF('query (10)'!W1444="","",'query (10)'!W1444)</f>
        <v>46084</v>
      </c>
      <c r="Z1444" s="41">
        <f>IF('query (10)'!X1444="","",'query (10)'!X1444)</f>
        <v>46090</v>
      </c>
      <c r="AA1444" s="41">
        <f>IF('query (10)'!Y1444="","",'query (10)'!Y1444)</f>
        <v>46090</v>
      </c>
      <c r="AB1444" s="41">
        <f>IF('query (10)'!Z1444="","",'query (10)'!Z1444)</f>
        <v>46455</v>
      </c>
      <c r="AC1444" s="38" t="str">
        <f>IF(OR('query (10)'!AA1444="",COUNTIF(Cleaning_Rules!$A$21:$A$26,TRIM('query (10)'!AA1444))&gt;0),"",TRIM('query (10)'!AA1444))</f>
        <v/>
      </c>
      <c r="AD1444" s="38" t="str">
        <f>IF('query (10)'!AB1444="","",TRIM(IFERROR(_xlfn.TEXTBEFORE('query (10)'!AB1444,"("),'query (10)'!AB1444)))</f>
        <v>เริ่มซ่อมงาน PM แล้ว รับผิดชอบโดย JAKKAPAT KHOTSOMBAT</v>
      </c>
      <c r="AE1444" s="38" t="str">
        <f>IFERROR(LOWER(TRIM(_xlfn.TEXTBEFORE(_xlfn.TEXTAFTER('query (10)'!AB1444,"("),")"))),"")</f>
        <v>jakkapat@nsk.com</v>
      </c>
      <c r="AF1444" s="38" t="str">
        <f>IF('query (10)'!AD1444="","",TRIM('query (10)'!AD1444))</f>
        <v>จักรภัทร โคตรสมบัติ</v>
      </c>
      <c r="AG1444" s="38" t="str">
        <f>IF('query (10)'!AE1444="","",TRIM('query (10)'!AE1444))</f>
        <v>จักรภัทร โคตรสมบัติ</v>
      </c>
      <c r="AH1444" s="38" t="str">
        <f>IF('query (10)'!AF1444="","",IFERROR(VALUE('query (10)'!AF1444),""))</f>
        <v/>
      </c>
      <c r="AI1444" s="38" t="str">
        <f>IF('query (10)'!AG1444="","",TRIM('query (10)'!AG1444))</f>
        <v/>
      </c>
      <c r="AJ1444" s="38" t="str">
        <f>IF('query (10)'!AH1444="","",IFERROR(VALUE('query (10)'!AH1444),""))</f>
        <v/>
      </c>
      <c r="AK1444" s="38" t="str">
        <f>IF('query (10)'!AI1444="","",TRIM('query (10)'!AI1444))</f>
        <v/>
      </c>
      <c r="AL1444" s="42">
        <f t="shared" si="110"/>
        <v>2026</v>
      </c>
      <c r="AM1444" s="42" t="str">
        <f t="shared" si="111"/>
        <v>2026-03</v>
      </c>
      <c r="AN1444" s="42" t="str">
        <f t="shared" ca="1" si="112"/>
        <v/>
      </c>
      <c r="AO1444" s="42" t="str">
        <f t="shared" si="113"/>
        <v>GR-147 | OUTER RING RACEWAY GRINDING M/C | BWD2 | DRESSER | Time-based Maintenance | Mechanical | Inspection | Medium | Check Run-Out Dresser | เริ่มซ่อมงาน PM แล้ว รับผิดชอบโดย JAKKAPAT KHOTSOMBAT | จักรภัทร โคตรสมบัติ</v>
      </c>
      <c r="AP1444" s="42" t="str">
        <f>_xlfn.TEXTJOIN("; ",TRUE,IF(COUNTA('query (10)'!A1444:AK1444)&lt;=6,"NEAR_EMPTY_ROW",""),IF($K1444="","MISSING_STATUS",""),IF(AND($K1444="เสร็จสิ้น",$Z1444=""),"DONE_NO_ACTUAL_DATE",""),IF(AND($I1444="Condition-based Maintenance",$AH1444=""),"CBM_NO_MEASUREMENT",""),IF(OR($X1444="",$X1444=0),"INVALID_PERIOD",""),IF(AND($AA1444&lt;&gt;"",$AB1444&lt;&gt;"",$AB1444&lt;$AA1444),"DATE_SEQUENCE_ERROR",""),IF(AND($AB1444&lt;&gt;"",$AB1444&gt;DATE(2030,12,31)),"DATE_OUTLIER",""),IF($C1444="","MISSING_QRCODE",""),IF($J1444="UNKNOWN","UNKNOWN_PM_TYPE",""),IF($L1444="UNKNOWN","UNKNOWN_STATUS",""))</f>
        <v/>
      </c>
      <c r="AQ1444" s="42" t="str">
        <f t="shared" si="114"/>
        <v>NO</v>
      </c>
    </row>
    <row r="1445" spans="1:43" x14ac:dyDescent="0.3">
      <c r="A1445" s="38">
        <f>IF('query (10)'!A1445="","",'query (10)'!A1445)</f>
        <v>1637</v>
      </c>
      <c r="B1445" s="38">
        <f>IF('query (10)'!B1445="","",'query (10)'!B1445)</f>
        <v>18875</v>
      </c>
      <c r="C1445" s="38" t="str">
        <f>TRIM(UPPER('query (10)'!M1445))</f>
        <v>GR-155</v>
      </c>
      <c r="D1445" s="38" t="str">
        <f>TRIM(UPPER(IFERROR(_xlfn.TEXTBEFORE('query (10)'!L1445,"("),'query (10)'!L1445)))</f>
        <v>INNER RING RACEWAY GRINDING M/C</v>
      </c>
      <c r="E1445" s="38" t="str">
        <f>IFERROR(TRIM(UPPER(_xlfn.TEXTBEFORE(_xlfn.TEXTAFTER('query (10)'!L1445,"("),")"))),"")</f>
        <v/>
      </c>
      <c r="F1445" s="38" t="str">
        <f>TRIM('query (10)'!K1445)</f>
        <v>BWD2</v>
      </c>
      <c r="G1445" s="38" t="str">
        <f>IF('query (10)'!J1445="","",'query (10)'!J1445)</f>
        <v>Dresser</v>
      </c>
      <c r="H1445" s="38" t="str">
        <f>TRIM(UPPER('query (10)'!J1445))</f>
        <v>DRESSER</v>
      </c>
      <c r="I1445" s="38" t="str">
        <f>IF('query (10)'!F1445="","",'query (10)'!F1445)</f>
        <v>Time-based Maintenance</v>
      </c>
      <c r="J1445" s="38" t="str">
        <f>IF('query (10)'!F1445="","",IFERROR(INDEX(Cleaning_Rules!$B$14:$B$17,MATCH(TRIM('query (10)'!F1445),Cleaning_Rules!$A$14:$A$17,0)),"UNKNOWN"))</f>
        <v>TBM</v>
      </c>
      <c r="K1445" s="38" t="str">
        <f>IF('query (10)'!G1445="","",'query (10)'!G1445)</f>
        <v>เสร็จสิ้น</v>
      </c>
      <c r="L1445" s="38" t="str">
        <f>IF('query (10)'!G1445="","MISSING",IFERROR(INDEX(Cleaning_Rules!$B$5:$B$10,MATCH(TRIM('query (10)'!G1445),Cleaning_Rules!$A$5:$A$10,0)),"UNKNOWN"))</f>
        <v>COMPLETED</v>
      </c>
      <c r="M1445" s="38" t="str">
        <f>IF('query (10)'!I1445="","",'query (10)'!I1445)</f>
        <v>Mechanical</v>
      </c>
      <c r="N1445" s="38" t="str">
        <f>IF('query (10)'!O1445="","",'query (10)'!O1445)</f>
        <v>Inspection</v>
      </c>
      <c r="O1445" s="38" t="str">
        <f>IF('query (10)'!P1445="","",'query (10)'!P1445)</f>
        <v>Medium</v>
      </c>
      <c r="P1445" s="38" t="str">
        <f>IF('query (10)'!N1445="","",'query (10)'!N1445)</f>
        <v>Check Run-Out Dresser</v>
      </c>
      <c r="Q1445" s="38" t="str">
        <f>TRIM('query (10)'!N1445)</f>
        <v>Check Run-Out Dresser</v>
      </c>
      <c r="R1445" s="38" t="str">
        <f>TRIM(UPPER('query (10)'!R1445))</f>
        <v/>
      </c>
      <c r="S1445" s="38" t="str">
        <f>TRIM(UPPER('query (10)'!S1445))</f>
        <v/>
      </c>
      <c r="T1445" s="38" t="str">
        <f>IF('query (10)'!Q1445="","",TRIM(UPPER('query (10)'!Q1445)))</f>
        <v/>
      </c>
      <c r="U1445" s="38" t="str">
        <f>IF('query (10)'!T1445="","",'query (10)'!T1445)</f>
        <v/>
      </c>
      <c r="V1445" s="39" t="str">
        <f>IF('query (10)'!T1445="","",IFERROR(VALUE('query (10)'!T1445),""))</f>
        <v/>
      </c>
      <c r="W1445" s="40">
        <f>IF('query (10)'!U1445="","",'query (10)'!U1445)</f>
        <v>0</v>
      </c>
      <c r="X1445" s="39">
        <f>IF('query (10)'!V1445="","",'query (10)'!V1445)</f>
        <v>365</v>
      </c>
      <c r="Y1445" s="41">
        <f>IF('query (10)'!W1445="","",'query (10)'!W1445)</f>
        <v>46084</v>
      </c>
      <c r="Z1445" s="41">
        <f>IF('query (10)'!X1445="","",'query (10)'!X1445)</f>
        <v>46090</v>
      </c>
      <c r="AA1445" s="41">
        <f>IF('query (10)'!Y1445="","",'query (10)'!Y1445)</f>
        <v>46090</v>
      </c>
      <c r="AB1445" s="41">
        <f>IF('query (10)'!Z1445="","",'query (10)'!Z1445)</f>
        <v>46455</v>
      </c>
      <c r="AC1445" s="38" t="str">
        <f>IF(OR('query (10)'!AA1445="",COUNTIF(Cleaning_Rules!$A$21:$A$26,TRIM('query (10)'!AA1445))&gt;0),"",TRIM('query (10)'!AA1445))</f>
        <v/>
      </c>
      <c r="AD1445" s="38" t="str">
        <f>IF('query (10)'!AB1445="","",TRIM(IFERROR(_xlfn.TEXTBEFORE('query (10)'!AB1445,"("),'query (10)'!AB1445)))</f>
        <v>เริ่มซ่อมงาน PM แล้ว รับผิดชอบโดย JAKKAPAT KHOTSOMBAT</v>
      </c>
      <c r="AE1445" s="38" t="str">
        <f>IFERROR(LOWER(TRIM(_xlfn.TEXTBEFORE(_xlfn.TEXTAFTER('query (10)'!AB1445,"("),")"))),"")</f>
        <v>jakkapat@nsk.com</v>
      </c>
      <c r="AF1445" s="38" t="str">
        <f>IF('query (10)'!AD1445="","",TRIM('query (10)'!AD1445))</f>
        <v>จักรภัทร โคตรสมบัติ</v>
      </c>
      <c r="AG1445" s="38" t="str">
        <f>IF('query (10)'!AE1445="","",TRIM('query (10)'!AE1445))</f>
        <v>จักรภัทร โคตรสมบัติ</v>
      </c>
      <c r="AH1445" s="38" t="str">
        <f>IF('query (10)'!AF1445="","",IFERROR(VALUE('query (10)'!AF1445),""))</f>
        <v/>
      </c>
      <c r="AI1445" s="38" t="str">
        <f>IF('query (10)'!AG1445="","",TRIM('query (10)'!AG1445))</f>
        <v/>
      </c>
      <c r="AJ1445" s="38" t="str">
        <f>IF('query (10)'!AH1445="","",IFERROR(VALUE('query (10)'!AH1445),""))</f>
        <v/>
      </c>
      <c r="AK1445" s="38" t="str">
        <f>IF('query (10)'!AI1445="","",TRIM('query (10)'!AI1445))</f>
        <v/>
      </c>
      <c r="AL1445" s="42">
        <f t="shared" si="110"/>
        <v>2026</v>
      </c>
      <c r="AM1445" s="42" t="str">
        <f t="shared" si="111"/>
        <v>2026-03</v>
      </c>
      <c r="AN1445" s="42" t="str">
        <f t="shared" ca="1" si="112"/>
        <v/>
      </c>
      <c r="AO1445" s="42" t="str">
        <f t="shared" si="113"/>
        <v>GR-155 | INNER RING RACEWAY GRINDING M/C | BWD2 | DRESSER | Time-based Maintenance | Mechanical | Inspection | Medium | Check Run-Out Dresser | เริ่มซ่อมงาน PM แล้ว รับผิดชอบโดย JAKKAPAT KHOTSOMBAT | จักรภัทร โคตรสมบัติ</v>
      </c>
      <c r="AP1445" s="42" t="str">
        <f>_xlfn.TEXTJOIN("; ",TRUE,IF(COUNTA('query (10)'!A1445:AK1445)&lt;=6,"NEAR_EMPTY_ROW",""),IF($K1445="","MISSING_STATUS",""),IF(AND($K1445="เสร็จสิ้น",$Z1445=""),"DONE_NO_ACTUAL_DATE",""),IF(AND($I1445="Condition-based Maintenance",$AH1445=""),"CBM_NO_MEASUREMENT",""),IF(OR($X1445="",$X1445=0),"INVALID_PERIOD",""),IF(AND($AA1445&lt;&gt;"",$AB1445&lt;&gt;"",$AB1445&lt;$AA1445),"DATE_SEQUENCE_ERROR",""),IF(AND($AB1445&lt;&gt;"",$AB1445&gt;DATE(2030,12,31)),"DATE_OUTLIER",""),IF($C1445="","MISSING_QRCODE",""),IF($J1445="UNKNOWN","UNKNOWN_PM_TYPE",""),IF($L1445="UNKNOWN","UNKNOWN_STATUS",""))</f>
        <v/>
      </c>
      <c r="AQ1445" s="42" t="str">
        <f t="shared" si="114"/>
        <v>NO</v>
      </c>
    </row>
    <row r="1446" spans="1:43" x14ac:dyDescent="0.3">
      <c r="A1446" s="38">
        <f>IF('query (10)'!A1446="","",'query (10)'!A1446)</f>
        <v>1638</v>
      </c>
      <c r="B1446" s="38">
        <f>IF('query (10)'!B1446="","",'query (10)'!B1446)</f>
        <v>18876</v>
      </c>
      <c r="C1446" s="38" t="str">
        <f>TRIM(UPPER('query (10)'!M1446))</f>
        <v>GR-157</v>
      </c>
      <c r="D1446" s="38" t="str">
        <f>TRIM(UPPER(IFERROR(_xlfn.TEXTBEFORE('query (10)'!L1446,"("),'query (10)'!L1446)))</f>
        <v>INNER RING BORE GRINDING M/C</v>
      </c>
      <c r="E1446" s="38" t="str">
        <f>IFERROR(TRIM(UPPER(_xlfn.TEXTBEFORE(_xlfn.TEXTAFTER('query (10)'!L1446,"("),")"))),"")</f>
        <v/>
      </c>
      <c r="F1446" s="38" t="str">
        <f>TRIM('query (10)'!K1446)</f>
        <v>BWD2</v>
      </c>
      <c r="G1446" s="38" t="str">
        <f>IF('query (10)'!J1446="","",'query (10)'!J1446)</f>
        <v>Dresser</v>
      </c>
      <c r="H1446" s="38" t="str">
        <f>TRIM(UPPER('query (10)'!J1446))</f>
        <v>DRESSER</v>
      </c>
      <c r="I1446" s="38" t="str">
        <f>IF('query (10)'!F1446="","",'query (10)'!F1446)</f>
        <v>Time-based Maintenance</v>
      </c>
      <c r="J1446" s="38" t="str">
        <f>IF('query (10)'!F1446="","",IFERROR(INDEX(Cleaning_Rules!$B$14:$B$17,MATCH(TRIM('query (10)'!F1446),Cleaning_Rules!$A$14:$A$17,0)),"UNKNOWN"))</f>
        <v>TBM</v>
      </c>
      <c r="K1446" s="38" t="str">
        <f>IF('query (10)'!G1446="","",'query (10)'!G1446)</f>
        <v>เสร็จสิ้น</v>
      </c>
      <c r="L1446" s="38" t="str">
        <f>IF('query (10)'!G1446="","MISSING",IFERROR(INDEX(Cleaning_Rules!$B$5:$B$10,MATCH(TRIM('query (10)'!G1446),Cleaning_Rules!$A$5:$A$10,0)),"UNKNOWN"))</f>
        <v>COMPLETED</v>
      </c>
      <c r="M1446" s="38" t="str">
        <f>IF('query (10)'!I1446="","",'query (10)'!I1446)</f>
        <v>Mechanical</v>
      </c>
      <c r="N1446" s="38" t="str">
        <f>IF('query (10)'!O1446="","",'query (10)'!O1446)</f>
        <v>Inspection</v>
      </c>
      <c r="O1446" s="38" t="str">
        <f>IF('query (10)'!P1446="","",'query (10)'!P1446)</f>
        <v>Medium</v>
      </c>
      <c r="P1446" s="38" t="str">
        <f>IF('query (10)'!N1446="","",'query (10)'!N1446)</f>
        <v>Check Run-Out Dresser</v>
      </c>
      <c r="Q1446" s="38" t="str">
        <f>TRIM('query (10)'!N1446)</f>
        <v>Check Run-Out Dresser</v>
      </c>
      <c r="R1446" s="38" t="str">
        <f>TRIM(UPPER('query (10)'!R1446))</f>
        <v/>
      </c>
      <c r="S1446" s="38" t="str">
        <f>TRIM(UPPER('query (10)'!S1446))</f>
        <v/>
      </c>
      <c r="T1446" s="38" t="str">
        <f>IF('query (10)'!Q1446="","",TRIM(UPPER('query (10)'!Q1446)))</f>
        <v/>
      </c>
      <c r="U1446" s="38" t="str">
        <f>IF('query (10)'!T1446="","",'query (10)'!T1446)</f>
        <v/>
      </c>
      <c r="V1446" s="39" t="str">
        <f>IF('query (10)'!T1446="","",IFERROR(VALUE('query (10)'!T1446),""))</f>
        <v/>
      </c>
      <c r="W1446" s="40">
        <f>IF('query (10)'!U1446="","",'query (10)'!U1446)</f>
        <v>0</v>
      </c>
      <c r="X1446" s="39">
        <f>IF('query (10)'!V1446="","",'query (10)'!V1446)</f>
        <v>365</v>
      </c>
      <c r="Y1446" s="41">
        <f>IF('query (10)'!W1446="","",'query (10)'!W1446)</f>
        <v>46084</v>
      </c>
      <c r="Z1446" s="41">
        <f>IF('query (10)'!X1446="","",'query (10)'!X1446)</f>
        <v>46090</v>
      </c>
      <c r="AA1446" s="41">
        <f>IF('query (10)'!Y1446="","",'query (10)'!Y1446)</f>
        <v>46090</v>
      </c>
      <c r="AB1446" s="41">
        <f>IF('query (10)'!Z1446="","",'query (10)'!Z1446)</f>
        <v>46455</v>
      </c>
      <c r="AC1446" s="38" t="str">
        <f>IF(OR('query (10)'!AA1446="",COUNTIF(Cleaning_Rules!$A$21:$A$26,TRIM('query (10)'!AA1446))&gt;0),"",TRIM('query (10)'!AA1446))</f>
        <v/>
      </c>
      <c r="AD1446" s="38" t="str">
        <f>IF('query (10)'!AB1446="","",TRIM(IFERROR(_xlfn.TEXTBEFORE('query (10)'!AB1446,"("),'query (10)'!AB1446)))</f>
        <v>เริ่มซ่อมงาน PM แล้ว รับผิดชอบโดย JAKKAPAT KHOTSOMBAT</v>
      </c>
      <c r="AE1446" s="38" t="str">
        <f>IFERROR(LOWER(TRIM(_xlfn.TEXTBEFORE(_xlfn.TEXTAFTER('query (10)'!AB1446,"("),")"))),"")</f>
        <v>jakkapat@nsk.com</v>
      </c>
      <c r="AF1446" s="38" t="str">
        <f>IF('query (10)'!AD1446="","",TRIM('query (10)'!AD1446))</f>
        <v>จักรภัทร โคตรสมบัติ</v>
      </c>
      <c r="AG1446" s="38" t="str">
        <f>IF('query (10)'!AE1446="","",TRIM('query (10)'!AE1446))</f>
        <v>จักรภัทร โคตรสมบัติ</v>
      </c>
      <c r="AH1446" s="38" t="str">
        <f>IF('query (10)'!AF1446="","",IFERROR(VALUE('query (10)'!AF1446),""))</f>
        <v/>
      </c>
      <c r="AI1446" s="38" t="str">
        <f>IF('query (10)'!AG1446="","",TRIM('query (10)'!AG1446))</f>
        <v/>
      </c>
      <c r="AJ1446" s="38" t="str">
        <f>IF('query (10)'!AH1446="","",IFERROR(VALUE('query (10)'!AH1446),""))</f>
        <v/>
      </c>
      <c r="AK1446" s="38" t="str">
        <f>IF('query (10)'!AI1446="","",TRIM('query (10)'!AI1446))</f>
        <v/>
      </c>
      <c r="AL1446" s="42">
        <f t="shared" si="110"/>
        <v>2026</v>
      </c>
      <c r="AM1446" s="42" t="str">
        <f t="shared" si="111"/>
        <v>2026-03</v>
      </c>
      <c r="AN1446" s="42" t="str">
        <f t="shared" ca="1" si="112"/>
        <v/>
      </c>
      <c r="AO1446" s="42" t="str">
        <f t="shared" si="113"/>
        <v>GR-157 | INNER RING BORE GRINDING M/C | BWD2 | DRESSER | Time-based Maintenance | Mechanical | Inspection | Medium | Check Run-Out Dresser | เริ่มซ่อมงาน PM แล้ว รับผิดชอบโดย JAKKAPAT KHOTSOMBAT | จักรภัทร โคตรสมบัติ</v>
      </c>
      <c r="AP1446" s="42" t="str">
        <f>_xlfn.TEXTJOIN("; ",TRUE,IF(COUNTA('query (10)'!A1446:AK1446)&lt;=6,"NEAR_EMPTY_ROW",""),IF($K1446="","MISSING_STATUS",""),IF(AND($K1446="เสร็จสิ้น",$Z1446=""),"DONE_NO_ACTUAL_DATE",""),IF(AND($I1446="Condition-based Maintenance",$AH1446=""),"CBM_NO_MEASUREMENT",""),IF(OR($X1446="",$X1446=0),"INVALID_PERIOD",""),IF(AND($AA1446&lt;&gt;"",$AB1446&lt;&gt;"",$AB1446&lt;$AA1446),"DATE_SEQUENCE_ERROR",""),IF(AND($AB1446&lt;&gt;"",$AB1446&gt;DATE(2030,12,31)),"DATE_OUTLIER",""),IF($C1446="","MISSING_QRCODE",""),IF($J1446="UNKNOWN","UNKNOWN_PM_TYPE",""),IF($L1446="UNKNOWN","UNKNOWN_STATUS",""))</f>
        <v/>
      </c>
      <c r="AQ1446" s="42" t="str">
        <f t="shared" si="114"/>
        <v>NO</v>
      </c>
    </row>
    <row r="1447" spans="1:43" x14ac:dyDescent="0.3">
      <c r="A1447" s="38">
        <f>IF('query (10)'!A1447="","",'query (10)'!A1447)</f>
        <v>1639</v>
      </c>
      <c r="B1447" s="38">
        <f>IF('query (10)'!B1447="","",'query (10)'!B1447)</f>
        <v>18968</v>
      </c>
      <c r="C1447" s="38" t="str">
        <f>TRIM(UPPER('query (10)'!M1447))</f>
        <v>GR-487</v>
      </c>
      <c r="D1447" s="38" t="str">
        <f>TRIM(UPPER(IFERROR(_xlfn.TEXTBEFORE('query (10)'!L1447,"("),'query (10)'!L1447)))</f>
        <v>OUTER RING RACEWAY GRINDING MACHINE.</v>
      </c>
      <c r="E1447" s="38" t="str">
        <f>IFERROR(TRIM(UPPER(_xlfn.TEXTBEFORE(_xlfn.TEXTAFTER('query (10)'!L1447,"("),")"))),"")</f>
        <v/>
      </c>
      <c r="F1447" s="38" t="str">
        <f>TRIM('query (10)'!K1447)</f>
        <v>BWD3</v>
      </c>
      <c r="G1447" s="38" t="str">
        <f>IF('query (10)'!J1447="","",'query (10)'!J1447)</f>
        <v>Conveyor</v>
      </c>
      <c r="H1447" s="38" t="str">
        <f>TRIM(UPPER('query (10)'!J1447))</f>
        <v>CONVEYOR</v>
      </c>
      <c r="I1447" s="38" t="str">
        <f>IF('query (10)'!F1447="","",'query (10)'!F1447)</f>
        <v>Time-based Maintenance</v>
      </c>
      <c r="J1447" s="38" t="str">
        <f>IF('query (10)'!F1447="","",IFERROR(INDEX(Cleaning_Rules!$B$14:$B$17,MATCH(TRIM('query (10)'!F1447),Cleaning_Rules!$A$14:$A$17,0)),"UNKNOWN"))</f>
        <v>TBM</v>
      </c>
      <c r="K1447" s="38" t="str">
        <f>IF('query (10)'!G1447="","",'query (10)'!G1447)</f>
        <v>เสร็จสิ้น</v>
      </c>
      <c r="L1447" s="38" t="str">
        <f>IF('query (10)'!G1447="","MISSING",IFERROR(INDEX(Cleaning_Rules!$B$5:$B$10,MATCH(TRIM('query (10)'!G1447),Cleaning_Rules!$A$5:$A$10,0)),"UNKNOWN"))</f>
        <v>COMPLETED</v>
      </c>
      <c r="M1447" s="38" t="str">
        <f>IF('query (10)'!I1447="","",'query (10)'!I1447)</f>
        <v>Mechanical</v>
      </c>
      <c r="N1447" s="38" t="str">
        <f>IF('query (10)'!O1447="","",'query (10)'!O1447)</f>
        <v>Part Change</v>
      </c>
      <c r="O1447" s="38" t="str">
        <f>IF('query (10)'!P1447="","",'query (10)'!P1447)</f>
        <v>Medium</v>
      </c>
      <c r="P1447" s="38" t="str">
        <f>IF('query (10)'!N1447="","",'query (10)'!N1447)</f>
        <v xml:space="preserve">Repair Out Conveyor
 1.Change Bearing (Drive)
 2.Check Sprocket and Chain Drive
 3.Check Sprocket </v>
      </c>
      <c r="Q1447" s="38" t="str">
        <f>TRIM('query (10)'!N1447)</f>
        <v>Repair Out Conveyor
 1.Change Bearing (Drive)
 2.Check Sprocket and Chain Drive
 3.Check Sprocket</v>
      </c>
      <c r="R1447" s="38" t="str">
        <f>TRIM(UPPER('query (10)'!R1447))</f>
        <v>BEARING</v>
      </c>
      <c r="S1447" s="38" t="str">
        <f>TRIM(UPPER('query (10)'!S1447))</f>
        <v>6001ZZCM</v>
      </c>
      <c r="T1447" s="38" t="str">
        <f>IF('query (10)'!Q1447="","",TRIM(UPPER('query (10)'!Q1447)))</f>
        <v/>
      </c>
      <c r="U1447" s="38" t="str">
        <f>IF('query (10)'!T1447="","",'query (10)'!T1447)</f>
        <v/>
      </c>
      <c r="V1447" s="39" t="str">
        <f>IF('query (10)'!T1447="","",IFERROR(VALUE('query (10)'!T1447),""))</f>
        <v/>
      </c>
      <c r="W1447" s="40">
        <f>IF('query (10)'!U1447="","",'query (10)'!U1447)</f>
        <v>0</v>
      </c>
      <c r="X1447" s="39">
        <f>IF('query (10)'!V1447="","",'query (10)'!V1447)</f>
        <v>365</v>
      </c>
      <c r="Y1447" s="41">
        <f>IF('query (10)'!W1447="","",'query (10)'!W1447)</f>
        <v>46087</v>
      </c>
      <c r="Z1447" s="41">
        <f>IF('query (10)'!X1447="","",'query (10)'!X1447)</f>
        <v>46095</v>
      </c>
      <c r="AA1447" s="41">
        <f>IF('query (10)'!Y1447="","",'query (10)'!Y1447)</f>
        <v>46095</v>
      </c>
      <c r="AB1447" s="41">
        <f>IF('query (10)'!Z1447="","",'query (10)'!Z1447)</f>
        <v>46460</v>
      </c>
      <c r="AC1447" s="38" t="str">
        <f>IF(OR('query (10)'!AA1447="",COUNTIF(Cleaning_Rules!$A$21:$A$26,TRIM('query (10)'!AA1447))&gt;0),"",TRIM('query (10)'!AA1447))</f>
        <v/>
      </c>
      <c r="AD1447" s="38" t="str">
        <f>IF('query (10)'!AB1447="","",TRIM(IFERROR(_xlfn.TEXTBEFORE('query (10)'!AB1447,"("),'query (10)'!AB1447)))</f>
        <v>เริ่มซ่อมงาน PM แล้ว รับผิดชอบโดย JAKKAPAT KHOTSOMBAT</v>
      </c>
      <c r="AE1447" s="38" t="str">
        <f>IFERROR(LOWER(TRIM(_xlfn.TEXTBEFORE(_xlfn.TEXTAFTER('query (10)'!AB1447,"("),")"))),"")</f>
        <v>jakkapat@nsk.com</v>
      </c>
      <c r="AF1447" s="38" t="str">
        <f>IF('query (10)'!AD1447="","",TRIM('query (10)'!AD1447))</f>
        <v>จักรภัทร โคตรสมบัติ</v>
      </c>
      <c r="AG1447" s="38" t="str">
        <f>IF('query (10)'!AE1447="","",TRIM('query (10)'!AE1447))</f>
        <v>จักรภัทร โคตรสมบัติ</v>
      </c>
      <c r="AH1447" s="38" t="str">
        <f>IF('query (10)'!AF1447="","",IFERROR(VALUE('query (10)'!AF1447),""))</f>
        <v/>
      </c>
      <c r="AI1447" s="38" t="str">
        <f>IF('query (10)'!AG1447="","",TRIM('query (10)'!AG1447))</f>
        <v/>
      </c>
      <c r="AJ1447" s="38" t="str">
        <f>IF('query (10)'!AH1447="","",IFERROR(VALUE('query (10)'!AH1447),""))</f>
        <v/>
      </c>
      <c r="AK1447" s="38" t="str">
        <f>IF('query (10)'!AI1447="","",TRIM('query (10)'!AI1447))</f>
        <v/>
      </c>
      <c r="AL1447" s="42">
        <f t="shared" si="110"/>
        <v>2026</v>
      </c>
      <c r="AM1447" s="42" t="str">
        <f t="shared" si="111"/>
        <v>2026-03</v>
      </c>
      <c r="AN1447" s="42" t="str">
        <f t="shared" ca="1" si="112"/>
        <v/>
      </c>
      <c r="AO1447" s="42" t="str">
        <f t="shared" si="113"/>
        <v>GR-487 | OUTER RING RACEWAY GRINDING MACHINE. | BWD3 | CONVEYOR | Time-based Maintenance | Mechanical | Part Change | Medium | Repair Out Conveyor
 1.Change Bearing (Drive)
 2.Check Sprocket and Chain Drive
 3.Check Sprocket | BEARING | 6001ZZCM | เริ่มซ่อมงาน PM แล้ว รับผิดชอบโดย JAKKAPAT KHOTSOMBAT | จักรภัทร โคตรสมบัติ</v>
      </c>
      <c r="AP1447" s="42" t="str">
        <f>_xlfn.TEXTJOIN("; ",TRUE,IF(COUNTA('query (10)'!A1447:AK1447)&lt;=6,"NEAR_EMPTY_ROW",""),IF($K1447="","MISSING_STATUS",""),IF(AND($K1447="เสร็จสิ้น",$Z1447=""),"DONE_NO_ACTUAL_DATE",""),IF(AND($I1447="Condition-based Maintenance",$AH1447=""),"CBM_NO_MEASUREMENT",""),IF(OR($X1447="",$X1447=0),"INVALID_PERIOD",""),IF(AND($AA1447&lt;&gt;"",$AB1447&lt;&gt;"",$AB1447&lt;$AA1447),"DATE_SEQUENCE_ERROR",""),IF(AND($AB1447&lt;&gt;"",$AB1447&gt;DATE(2030,12,31)),"DATE_OUTLIER",""),IF($C1447="","MISSING_QRCODE",""),IF($J1447="UNKNOWN","UNKNOWN_PM_TYPE",""),IF($L1447="UNKNOWN","UNKNOWN_STATUS",""))</f>
        <v/>
      </c>
      <c r="AQ1447" s="42" t="str">
        <f t="shared" si="114"/>
        <v>NO</v>
      </c>
    </row>
    <row r="1448" spans="1:43" x14ac:dyDescent="0.3">
      <c r="A1448" s="38">
        <f>IF('query (10)'!A1448="","",'query (10)'!A1448)</f>
        <v>1641</v>
      </c>
      <c r="B1448" s="38">
        <f>IF('query (10)'!B1448="","",'query (10)'!B1448)</f>
        <v>18969</v>
      </c>
      <c r="C1448" s="38" t="str">
        <f>TRIM(UPPER('query (10)'!M1448))</f>
        <v>WA-165</v>
      </c>
      <c r="D1448" s="38" t="str">
        <f>TRIM(UPPER(IFERROR(_xlfn.TEXTBEFORE('query (10)'!L1448,"("),'query (10)'!L1448)))</f>
        <v>FINISH WASH EQUIPMENT</v>
      </c>
      <c r="E1448" s="38" t="str">
        <f>IFERROR(TRIM(UPPER(_xlfn.TEXTBEFORE(_xlfn.TEXTAFTER('query (10)'!L1448,"("),")"))),"")</f>
        <v/>
      </c>
      <c r="F1448" s="38" t="str">
        <f>TRIM('query (10)'!K1448)</f>
        <v>BWD3</v>
      </c>
      <c r="G1448" s="38" t="str">
        <f>IF('query (10)'!J1448="","",'query (10)'!J1448)</f>
        <v xml:space="preserve">Heavy smoke </v>
      </c>
      <c r="H1448" s="38" t="str">
        <f>TRIM(UPPER('query (10)'!J1448))</f>
        <v>HEAVY SMOKE</v>
      </c>
      <c r="I1448" s="38" t="str">
        <f>IF('query (10)'!F1448="","",'query (10)'!F1448)</f>
        <v>Time-based Maintenance</v>
      </c>
      <c r="J1448" s="38" t="str">
        <f>IF('query (10)'!F1448="","",IFERROR(INDEX(Cleaning_Rules!$B$14:$B$17,MATCH(TRIM('query (10)'!F1448),Cleaning_Rules!$A$14:$A$17,0)),"UNKNOWN"))</f>
        <v>TBM</v>
      </c>
      <c r="K1448" s="38" t="str">
        <f>IF('query (10)'!G1448="","",'query (10)'!G1448)</f>
        <v>เสร็จสิ้น</v>
      </c>
      <c r="L1448" s="38" t="str">
        <f>IF('query (10)'!G1448="","MISSING",IFERROR(INDEX(Cleaning_Rules!$B$5:$B$10,MATCH(TRIM('query (10)'!G1448),Cleaning_Rules!$A$5:$A$10,0)),"UNKNOWN"))</f>
        <v>COMPLETED</v>
      </c>
      <c r="M1448" s="38" t="str">
        <f>IF('query (10)'!I1448="","",'query (10)'!I1448)</f>
        <v>Mechanical</v>
      </c>
      <c r="N1448" s="38" t="str">
        <f>IF('query (10)'!O1448="","",'query (10)'!O1448)</f>
        <v>Part Change</v>
      </c>
      <c r="O1448" s="38" t="str">
        <f>IF('query (10)'!P1448="","",'query (10)'!P1448)</f>
        <v>Medium</v>
      </c>
      <c r="P1448" s="38" t="str">
        <f>IF('query (10)'!N1448="","",'query (10)'!N1448)</f>
        <v>Change Cylindrical Filter Heavy Smoke (DF-40) According To PM 1 Year Cycle</v>
      </c>
      <c r="Q1448" s="38" t="str">
        <f>TRIM('query (10)'!N1448)</f>
        <v>Change Cylindrical Filter Heavy Smoke (DF-40) According To PM 1 Year Cycle</v>
      </c>
      <c r="R1448" s="38" t="str">
        <f>TRIM(UPPER('query (10)'!R1448))</f>
        <v>FILTER</v>
      </c>
      <c r="S1448" s="38" t="str">
        <f>TRIM(UPPER('query (10)'!S1448))</f>
        <v>DF-40</v>
      </c>
      <c r="T1448" s="38" t="str">
        <f>IF('query (10)'!Q1448="","",TRIM(UPPER('query (10)'!Q1448)))</f>
        <v/>
      </c>
      <c r="U1448" s="38" t="str">
        <f>IF('query (10)'!T1448="","",'query (10)'!T1448)</f>
        <v/>
      </c>
      <c r="V1448" s="39" t="str">
        <f>IF('query (10)'!T1448="","",IFERROR(VALUE('query (10)'!T1448),""))</f>
        <v/>
      </c>
      <c r="W1448" s="40">
        <f>IF('query (10)'!U1448="","",'query (10)'!U1448)</f>
        <v>0</v>
      </c>
      <c r="X1448" s="39">
        <f>IF('query (10)'!V1448="","",'query (10)'!V1448)</f>
        <v>1095</v>
      </c>
      <c r="Y1448" s="41">
        <f>IF('query (10)'!W1448="","",'query (10)'!W1448)</f>
        <v>46087</v>
      </c>
      <c r="Z1448" s="41">
        <f>IF('query (10)'!X1448="","",'query (10)'!X1448)</f>
        <v>46095</v>
      </c>
      <c r="AA1448" s="41">
        <f>IF('query (10)'!Y1448="","",'query (10)'!Y1448)</f>
        <v>46095</v>
      </c>
      <c r="AB1448" s="41">
        <f>IF('query (10)'!Z1448="","",'query (10)'!Z1448)</f>
        <v>47190</v>
      </c>
      <c r="AC1448" s="38" t="str">
        <f>IF(OR('query (10)'!AA1448="",COUNTIF(Cleaning_Rules!$A$21:$A$26,TRIM('query (10)'!AA1448))&gt;0),"",TRIM('query (10)'!AA1448))</f>
        <v/>
      </c>
      <c r="AD1448" s="38" t="str">
        <f>IF('query (10)'!AB1448="","",TRIM(IFERROR(_xlfn.TEXTBEFORE('query (10)'!AB1448,"("),'query (10)'!AB1448)))</f>
        <v>เริ่มซ่อมงาน PM แล้ว รับผิดชอบโดย JAKKAPAT KHOTSOMBAT</v>
      </c>
      <c r="AE1448" s="38" t="str">
        <f>IFERROR(LOWER(TRIM(_xlfn.TEXTBEFORE(_xlfn.TEXTAFTER('query (10)'!AB1448,"("),")"))),"")</f>
        <v>jakkapat@nsk.com</v>
      </c>
      <c r="AF1448" s="38" t="str">
        <f>IF('query (10)'!AD1448="","",TRIM('query (10)'!AD1448))</f>
        <v>จักรภัทร โคตรสมบัติ</v>
      </c>
      <c r="AG1448" s="38" t="str">
        <f>IF('query (10)'!AE1448="","",TRIM('query (10)'!AE1448))</f>
        <v>จักรภัทร โคตรสมบัติ</v>
      </c>
      <c r="AH1448" s="38" t="str">
        <f>IF('query (10)'!AF1448="","",IFERROR(VALUE('query (10)'!AF1448),""))</f>
        <v/>
      </c>
      <c r="AI1448" s="38" t="str">
        <f>IF('query (10)'!AG1448="","",TRIM('query (10)'!AG1448))</f>
        <v/>
      </c>
      <c r="AJ1448" s="38" t="str">
        <f>IF('query (10)'!AH1448="","",IFERROR(VALUE('query (10)'!AH1448),""))</f>
        <v/>
      </c>
      <c r="AK1448" s="38" t="str">
        <f>IF('query (10)'!AI1448="","",TRIM('query (10)'!AI1448))</f>
        <v/>
      </c>
      <c r="AL1448" s="42">
        <f t="shared" si="110"/>
        <v>2026</v>
      </c>
      <c r="AM1448" s="42" t="str">
        <f t="shared" si="111"/>
        <v>2026-03</v>
      </c>
      <c r="AN1448" s="42" t="str">
        <f t="shared" ca="1" si="112"/>
        <v/>
      </c>
      <c r="AO1448" s="42" t="str">
        <f t="shared" si="113"/>
        <v>WA-165 | FINISH WASH EQUIPMENT | BWD3 | HEAVY SMOKE | Time-based Maintenance | Mechanical | Part Change | Medium | Change Cylindrical Filter Heavy Smoke (DF-40) According To PM 1 Year Cycle | FILTER | DF-40 | เริ่มซ่อมงาน PM แล้ว รับผิดชอบโดย JAKKAPAT KHOTSOMBAT | จักรภัทร โคตรสมบัติ</v>
      </c>
      <c r="AP1448" s="42" t="str">
        <f>_xlfn.TEXTJOIN("; ",TRUE,IF(COUNTA('query (10)'!A1448:AK1448)&lt;=6,"NEAR_EMPTY_ROW",""),IF($K1448="","MISSING_STATUS",""),IF(AND($K1448="เสร็จสิ้น",$Z1448=""),"DONE_NO_ACTUAL_DATE",""),IF(AND($I1448="Condition-based Maintenance",$AH1448=""),"CBM_NO_MEASUREMENT",""),IF(OR($X1448="",$X1448=0),"INVALID_PERIOD",""),IF(AND($AA1448&lt;&gt;"",$AB1448&lt;&gt;"",$AB1448&lt;$AA1448),"DATE_SEQUENCE_ERROR",""),IF(AND($AB1448&lt;&gt;"",$AB1448&gt;DATE(2030,12,31)),"DATE_OUTLIER",""),IF($C1448="","MISSING_QRCODE",""),IF($J1448="UNKNOWN","UNKNOWN_PM_TYPE",""),IF($L1448="UNKNOWN","UNKNOWN_STATUS",""))</f>
        <v/>
      </c>
      <c r="AQ1448" s="42" t="str">
        <f t="shared" si="114"/>
        <v>NO</v>
      </c>
    </row>
    <row r="1449" spans="1:43" x14ac:dyDescent="0.3">
      <c r="A1449" s="38">
        <f>IF('query (10)'!A1449="","",'query (10)'!A1449)</f>
        <v>1642</v>
      </c>
      <c r="B1449" s="38">
        <f>IF('query (10)'!B1449="","",'query (10)'!B1449)</f>
        <v>18971</v>
      </c>
      <c r="C1449" s="38" t="str">
        <f>TRIM(UPPER('query (10)'!M1449))</f>
        <v>WA-491</v>
      </c>
      <c r="D1449" s="38" t="str">
        <f>TRIM(UPPER(IFERROR(_xlfn.TEXTBEFORE('query (10)'!L1449,"("),'query (10)'!L1449)))</f>
        <v>OUTER/INNER RING PART WASH EQUIPMENT</v>
      </c>
      <c r="E1449" s="38" t="str">
        <f>IFERROR(TRIM(UPPER(_xlfn.TEXTBEFORE(_xlfn.TEXTAFTER('query (10)'!L1449,"("),")"))),"")</f>
        <v/>
      </c>
      <c r="F1449" s="38" t="str">
        <f>TRIM('query (10)'!K1449)</f>
        <v>BWD3</v>
      </c>
      <c r="G1449" s="38" t="str">
        <f>IF('query (10)'!J1449="","",'query (10)'!J1449)</f>
        <v>Oil Washing</v>
      </c>
      <c r="H1449" s="38" t="str">
        <f>TRIM(UPPER('query (10)'!J1449))</f>
        <v>OIL WASHING</v>
      </c>
      <c r="I1449" s="38" t="str">
        <f>IF('query (10)'!F1449="","",'query (10)'!F1449)</f>
        <v>Time-based Maintenance</v>
      </c>
      <c r="J1449" s="38" t="str">
        <f>IF('query (10)'!F1449="","",IFERROR(INDEX(Cleaning_Rules!$B$14:$B$17,MATCH(TRIM('query (10)'!F1449),Cleaning_Rules!$A$14:$A$17,0)),"UNKNOWN"))</f>
        <v>TBM</v>
      </c>
      <c r="K1449" s="38" t="str">
        <f>IF('query (10)'!G1449="","",'query (10)'!G1449)</f>
        <v>เสร็จสิ้น</v>
      </c>
      <c r="L1449" s="38" t="str">
        <f>IF('query (10)'!G1449="","MISSING",IFERROR(INDEX(Cleaning_Rules!$B$5:$B$10,MATCH(TRIM('query (10)'!G1449),Cleaning_Rules!$A$5:$A$10,0)),"UNKNOWN"))</f>
        <v>COMPLETED</v>
      </c>
      <c r="M1449" s="38" t="str">
        <f>IF('query (10)'!I1449="","",'query (10)'!I1449)</f>
        <v>Mechanical</v>
      </c>
      <c r="N1449" s="38" t="str">
        <f>IF('query (10)'!O1449="","",'query (10)'!O1449)</f>
        <v>Cleaning</v>
      </c>
      <c r="O1449" s="38" t="str">
        <f>IF('query (10)'!P1449="","",'query (10)'!P1449)</f>
        <v>Medium</v>
      </c>
      <c r="P1449" s="38" t="str">
        <f>IF('query (10)'!N1449="","",'query (10)'!N1449)</f>
        <v>Cleaning Filter Y-Strainer According To PM 1 Year Cycle</v>
      </c>
      <c r="Q1449" s="38" t="str">
        <f>TRIM('query (10)'!N1449)</f>
        <v>Cleaning Filter Y-Strainer According To PM 1 Year Cycle</v>
      </c>
      <c r="R1449" s="38" t="str">
        <f>TRIM(UPPER('query (10)'!R1449))</f>
        <v/>
      </c>
      <c r="S1449" s="38" t="str">
        <f>TRIM(UPPER('query (10)'!S1449))</f>
        <v/>
      </c>
      <c r="T1449" s="38" t="str">
        <f>IF('query (10)'!Q1449="","",TRIM(UPPER('query (10)'!Q1449)))</f>
        <v/>
      </c>
      <c r="U1449" s="38" t="str">
        <f>IF('query (10)'!T1449="","",'query (10)'!T1449)</f>
        <v/>
      </c>
      <c r="V1449" s="39" t="str">
        <f>IF('query (10)'!T1449="","",IFERROR(VALUE('query (10)'!T1449),""))</f>
        <v/>
      </c>
      <c r="W1449" s="40">
        <f>IF('query (10)'!U1449="","",'query (10)'!U1449)</f>
        <v>0</v>
      </c>
      <c r="X1449" s="39">
        <f>IF('query (10)'!V1449="","",'query (10)'!V1449)</f>
        <v>365</v>
      </c>
      <c r="Y1449" s="41">
        <f>IF('query (10)'!W1449="","",'query (10)'!W1449)</f>
        <v>46087</v>
      </c>
      <c r="Z1449" s="41">
        <f>IF('query (10)'!X1449="","",'query (10)'!X1449)</f>
        <v>46095</v>
      </c>
      <c r="AA1449" s="41">
        <f>IF('query (10)'!Y1449="","",'query (10)'!Y1449)</f>
        <v>46095</v>
      </c>
      <c r="AB1449" s="41">
        <f>IF('query (10)'!Z1449="","",'query (10)'!Z1449)</f>
        <v>46460</v>
      </c>
      <c r="AC1449" s="38" t="str">
        <f>IF(OR('query (10)'!AA1449="",COUNTIF(Cleaning_Rules!$A$21:$A$26,TRIM('query (10)'!AA1449))&gt;0),"",TRIM('query (10)'!AA1449))</f>
        <v/>
      </c>
      <c r="AD1449" s="38" t="str">
        <f>IF('query (10)'!AB1449="","",TRIM(IFERROR(_xlfn.TEXTBEFORE('query (10)'!AB1449,"("),'query (10)'!AB1449)))</f>
        <v>เริ่มซ่อมงาน PM แล้ว รับผิดชอบโดย JAKKAPAT KHOTSOMBAT</v>
      </c>
      <c r="AE1449" s="38" t="str">
        <f>IFERROR(LOWER(TRIM(_xlfn.TEXTBEFORE(_xlfn.TEXTAFTER('query (10)'!AB1449,"("),")"))),"")</f>
        <v>jakkapat@nsk.com</v>
      </c>
      <c r="AF1449" s="38" t="str">
        <f>IF('query (10)'!AD1449="","",TRIM('query (10)'!AD1449))</f>
        <v>จักรภัทร โคตรสมบัติ</v>
      </c>
      <c r="AG1449" s="38" t="str">
        <f>IF('query (10)'!AE1449="","",TRIM('query (10)'!AE1449))</f>
        <v>จักรภัทร โคตรสมบัติ</v>
      </c>
      <c r="AH1449" s="38" t="str">
        <f>IF('query (10)'!AF1449="","",IFERROR(VALUE('query (10)'!AF1449),""))</f>
        <v/>
      </c>
      <c r="AI1449" s="38" t="str">
        <f>IF('query (10)'!AG1449="","",TRIM('query (10)'!AG1449))</f>
        <v/>
      </c>
      <c r="AJ1449" s="38" t="str">
        <f>IF('query (10)'!AH1449="","",IFERROR(VALUE('query (10)'!AH1449),""))</f>
        <v/>
      </c>
      <c r="AK1449" s="38" t="str">
        <f>IF('query (10)'!AI1449="","",TRIM('query (10)'!AI1449))</f>
        <v/>
      </c>
      <c r="AL1449" s="42">
        <f t="shared" si="110"/>
        <v>2026</v>
      </c>
      <c r="AM1449" s="42" t="str">
        <f t="shared" si="111"/>
        <v>2026-03</v>
      </c>
      <c r="AN1449" s="42" t="str">
        <f t="shared" ca="1" si="112"/>
        <v/>
      </c>
      <c r="AO1449" s="42" t="str">
        <f t="shared" si="113"/>
        <v>WA-491 | OUTER/INNER RING PART WASH EQUIPMENT | BWD3 | OIL WASHING | Time-based Maintenance | Mechanical | Cleaning | Medium | Cleaning Filter Y-Strainer According To PM 1 Year Cycle | เริ่มซ่อมงาน PM แล้ว รับผิดชอบโดย JAKKAPAT KHOTSOMBAT | จักรภัทร โคตรสมบัติ</v>
      </c>
      <c r="AP1449" s="42" t="str">
        <f>_xlfn.TEXTJOIN("; ",TRUE,IF(COUNTA('query (10)'!A1449:AK1449)&lt;=6,"NEAR_EMPTY_ROW",""),IF($K1449="","MISSING_STATUS",""),IF(AND($K1449="เสร็จสิ้น",$Z1449=""),"DONE_NO_ACTUAL_DATE",""),IF(AND($I1449="Condition-based Maintenance",$AH1449=""),"CBM_NO_MEASUREMENT",""),IF(OR($X1449="",$X1449=0),"INVALID_PERIOD",""),IF(AND($AA1449&lt;&gt;"",$AB1449&lt;&gt;"",$AB1449&lt;$AA1449),"DATE_SEQUENCE_ERROR",""),IF(AND($AB1449&lt;&gt;"",$AB1449&gt;DATE(2030,12,31)),"DATE_OUTLIER",""),IF($C1449="","MISSING_QRCODE",""),IF($J1449="UNKNOWN","UNKNOWN_PM_TYPE",""),IF($L1449="UNKNOWN","UNKNOWN_STATUS",""))</f>
        <v/>
      </c>
      <c r="AQ1449" s="42" t="str">
        <f t="shared" si="114"/>
        <v>NO</v>
      </c>
    </row>
    <row r="1450" spans="1:43" x14ac:dyDescent="0.3">
      <c r="A1450" s="38">
        <f>IF('query (10)'!A1450="","",'query (10)'!A1450)</f>
        <v>1643</v>
      </c>
      <c r="B1450" s="38">
        <f>IF('query (10)'!B1450="","",'query (10)'!B1450)</f>
        <v>18972</v>
      </c>
      <c r="C1450" s="38" t="str">
        <f>TRIM(UPPER('query (10)'!M1450))</f>
        <v>WA-165</v>
      </c>
      <c r="D1450" s="38" t="str">
        <f>TRIM(UPPER(IFERROR(_xlfn.TEXTBEFORE('query (10)'!L1450,"("),'query (10)'!L1450)))</f>
        <v>FINISH WASH EQUIPMENT</v>
      </c>
      <c r="E1450" s="38" t="str">
        <f>IFERROR(TRIM(UPPER(_xlfn.TEXTBEFORE(_xlfn.TEXTAFTER('query (10)'!L1450,"("),")"))),"")</f>
        <v/>
      </c>
      <c r="F1450" s="38" t="str">
        <f>TRIM('query (10)'!K1450)</f>
        <v>BWD3</v>
      </c>
      <c r="G1450" s="38" t="str">
        <f>IF('query (10)'!J1450="","",'query (10)'!J1450)</f>
        <v>Oil Washing</v>
      </c>
      <c r="H1450" s="38" t="str">
        <f>TRIM(UPPER('query (10)'!J1450))</f>
        <v>OIL WASHING</v>
      </c>
      <c r="I1450" s="38" t="str">
        <f>IF('query (10)'!F1450="","",'query (10)'!F1450)</f>
        <v>Time-based Maintenance</v>
      </c>
      <c r="J1450" s="38" t="str">
        <f>IF('query (10)'!F1450="","",IFERROR(INDEX(Cleaning_Rules!$B$14:$B$17,MATCH(TRIM('query (10)'!F1450),Cleaning_Rules!$A$14:$A$17,0)),"UNKNOWN"))</f>
        <v>TBM</v>
      </c>
      <c r="K1450" s="38" t="str">
        <f>IF('query (10)'!G1450="","",'query (10)'!G1450)</f>
        <v>เสร็จสิ้น</v>
      </c>
      <c r="L1450" s="38" t="str">
        <f>IF('query (10)'!G1450="","MISSING",IFERROR(INDEX(Cleaning_Rules!$B$5:$B$10,MATCH(TRIM('query (10)'!G1450),Cleaning_Rules!$A$5:$A$10,0)),"UNKNOWN"))</f>
        <v>COMPLETED</v>
      </c>
      <c r="M1450" s="38" t="str">
        <f>IF('query (10)'!I1450="","",'query (10)'!I1450)</f>
        <v>Mechanical</v>
      </c>
      <c r="N1450" s="38" t="str">
        <f>IF('query (10)'!O1450="","",'query (10)'!O1450)</f>
        <v>Cleaning</v>
      </c>
      <c r="O1450" s="38" t="str">
        <f>IF('query (10)'!P1450="","",'query (10)'!P1450)</f>
        <v>Medium</v>
      </c>
      <c r="P1450" s="38" t="str">
        <f>IF('query (10)'!N1450="","",'query (10)'!N1450)</f>
        <v>Cleaning Filter Y-Strainer According To PM 1 Year Cycle</v>
      </c>
      <c r="Q1450" s="38" t="str">
        <f>TRIM('query (10)'!N1450)</f>
        <v>Cleaning Filter Y-Strainer According To PM 1 Year Cycle</v>
      </c>
      <c r="R1450" s="38" t="str">
        <f>TRIM(UPPER('query (10)'!R1450))</f>
        <v/>
      </c>
      <c r="S1450" s="38" t="str">
        <f>TRIM(UPPER('query (10)'!S1450))</f>
        <v/>
      </c>
      <c r="T1450" s="38" t="str">
        <f>IF('query (10)'!Q1450="","",TRIM(UPPER('query (10)'!Q1450)))</f>
        <v/>
      </c>
      <c r="U1450" s="38" t="str">
        <f>IF('query (10)'!T1450="","",'query (10)'!T1450)</f>
        <v/>
      </c>
      <c r="V1450" s="39" t="str">
        <f>IF('query (10)'!T1450="","",IFERROR(VALUE('query (10)'!T1450),""))</f>
        <v/>
      </c>
      <c r="W1450" s="40">
        <f>IF('query (10)'!U1450="","",'query (10)'!U1450)</f>
        <v>0</v>
      </c>
      <c r="X1450" s="39">
        <f>IF('query (10)'!V1450="","",'query (10)'!V1450)</f>
        <v>365</v>
      </c>
      <c r="Y1450" s="41">
        <f>IF('query (10)'!W1450="","",'query (10)'!W1450)</f>
        <v>46087</v>
      </c>
      <c r="Z1450" s="41">
        <f>IF('query (10)'!X1450="","",'query (10)'!X1450)</f>
        <v>46095</v>
      </c>
      <c r="AA1450" s="41">
        <f>IF('query (10)'!Y1450="","",'query (10)'!Y1450)</f>
        <v>46095</v>
      </c>
      <c r="AB1450" s="41">
        <f>IF('query (10)'!Z1450="","",'query (10)'!Z1450)</f>
        <v>46460</v>
      </c>
      <c r="AC1450" s="38" t="str">
        <f>IF(OR('query (10)'!AA1450="",COUNTIF(Cleaning_Rules!$A$21:$A$26,TRIM('query (10)'!AA1450))&gt;0),"",TRIM('query (10)'!AA1450))</f>
        <v/>
      </c>
      <c r="AD1450" s="38" t="str">
        <f>IF('query (10)'!AB1450="","",TRIM(IFERROR(_xlfn.TEXTBEFORE('query (10)'!AB1450,"("),'query (10)'!AB1450)))</f>
        <v>เริ่มซ่อมงาน PM แล้ว รับผิดชอบโดย JAKKAPAT KHOTSOMBAT</v>
      </c>
      <c r="AE1450" s="38" t="str">
        <f>IFERROR(LOWER(TRIM(_xlfn.TEXTBEFORE(_xlfn.TEXTAFTER('query (10)'!AB1450,"("),")"))),"")</f>
        <v>jakkapat@nsk.com</v>
      </c>
      <c r="AF1450" s="38" t="str">
        <f>IF('query (10)'!AD1450="","",TRIM('query (10)'!AD1450))</f>
        <v>จักรภัทร โคตรสมบัติ</v>
      </c>
      <c r="AG1450" s="38" t="str">
        <f>IF('query (10)'!AE1450="","",TRIM('query (10)'!AE1450))</f>
        <v>จักรภัทร โคตรสมบัติ</v>
      </c>
      <c r="AH1450" s="38" t="str">
        <f>IF('query (10)'!AF1450="","",IFERROR(VALUE('query (10)'!AF1450),""))</f>
        <v/>
      </c>
      <c r="AI1450" s="38" t="str">
        <f>IF('query (10)'!AG1450="","",TRIM('query (10)'!AG1450))</f>
        <v/>
      </c>
      <c r="AJ1450" s="38" t="str">
        <f>IF('query (10)'!AH1450="","",IFERROR(VALUE('query (10)'!AH1450),""))</f>
        <v/>
      </c>
      <c r="AK1450" s="38" t="str">
        <f>IF('query (10)'!AI1450="","",TRIM('query (10)'!AI1450))</f>
        <v/>
      </c>
      <c r="AL1450" s="42">
        <f t="shared" si="110"/>
        <v>2026</v>
      </c>
      <c r="AM1450" s="42" t="str">
        <f t="shared" si="111"/>
        <v>2026-03</v>
      </c>
      <c r="AN1450" s="42" t="str">
        <f t="shared" ca="1" si="112"/>
        <v/>
      </c>
      <c r="AO1450" s="42" t="str">
        <f t="shared" si="113"/>
        <v>WA-165 | FINISH WASH EQUIPMENT | BWD3 | OIL WASHING | Time-based Maintenance | Mechanical | Cleaning | Medium | Cleaning Filter Y-Strainer According To PM 1 Year Cycle | เริ่มซ่อมงาน PM แล้ว รับผิดชอบโดย JAKKAPAT KHOTSOMBAT | จักรภัทร โคตรสมบัติ</v>
      </c>
      <c r="AP1450" s="42" t="str">
        <f>_xlfn.TEXTJOIN("; ",TRUE,IF(COUNTA('query (10)'!A1450:AK1450)&lt;=6,"NEAR_EMPTY_ROW",""),IF($K1450="","MISSING_STATUS",""),IF(AND($K1450="เสร็จสิ้น",$Z1450=""),"DONE_NO_ACTUAL_DATE",""),IF(AND($I1450="Condition-based Maintenance",$AH1450=""),"CBM_NO_MEASUREMENT",""),IF(OR($X1450="",$X1450=0),"INVALID_PERIOD",""),IF(AND($AA1450&lt;&gt;"",$AB1450&lt;&gt;"",$AB1450&lt;$AA1450),"DATE_SEQUENCE_ERROR",""),IF(AND($AB1450&lt;&gt;"",$AB1450&gt;DATE(2030,12,31)),"DATE_OUTLIER",""),IF($C1450="","MISSING_QRCODE",""),IF($J1450="UNKNOWN","UNKNOWN_PM_TYPE",""),IF($L1450="UNKNOWN","UNKNOWN_STATUS",""))</f>
        <v/>
      </c>
      <c r="AQ1450" s="42" t="str">
        <f t="shared" si="114"/>
        <v>NO</v>
      </c>
    </row>
    <row r="1451" spans="1:43" x14ac:dyDescent="0.3">
      <c r="A1451" s="38">
        <f>IF('query (10)'!A1451="","",'query (10)'!A1451)</f>
        <v>1644</v>
      </c>
      <c r="B1451" s="38">
        <f>IF('query (10)'!B1451="","",'query (10)'!B1451)</f>
        <v>18973</v>
      </c>
      <c r="C1451" s="38" t="str">
        <f>TRIM(UPPER('query (10)'!M1451))</f>
        <v>GR-487</v>
      </c>
      <c r="D1451" s="38" t="str">
        <f>TRIM(UPPER(IFERROR(_xlfn.TEXTBEFORE('query (10)'!L1451,"("),'query (10)'!L1451)))</f>
        <v>OUTER RING RACEWAY GRINDING MACHINE.</v>
      </c>
      <c r="E1451" s="38" t="str">
        <f>IFERROR(TRIM(UPPER(_xlfn.TEXTBEFORE(_xlfn.TEXTAFTER('query (10)'!L1451,"("),")"))),"")</f>
        <v/>
      </c>
      <c r="F1451" s="38" t="str">
        <f>TRIM('query (10)'!K1451)</f>
        <v>BWD3</v>
      </c>
      <c r="G1451" s="38" t="str">
        <f>IF('query (10)'!J1451="","",'query (10)'!J1451)</f>
        <v>Dresser</v>
      </c>
      <c r="H1451" s="38" t="str">
        <f>TRIM(UPPER('query (10)'!J1451))</f>
        <v>DRESSER</v>
      </c>
      <c r="I1451" s="38" t="str">
        <f>IF('query (10)'!F1451="","",'query (10)'!F1451)</f>
        <v>Time-based Maintenance</v>
      </c>
      <c r="J1451" s="38" t="str">
        <f>IF('query (10)'!F1451="","",IFERROR(INDEX(Cleaning_Rules!$B$14:$B$17,MATCH(TRIM('query (10)'!F1451),Cleaning_Rules!$A$14:$A$17,0)),"UNKNOWN"))</f>
        <v>TBM</v>
      </c>
      <c r="K1451" s="38" t="str">
        <f>IF('query (10)'!G1451="","",'query (10)'!G1451)</f>
        <v>เสร็จสิ้น</v>
      </c>
      <c r="L1451" s="38" t="str">
        <f>IF('query (10)'!G1451="","MISSING",IFERROR(INDEX(Cleaning_Rules!$B$5:$B$10,MATCH(TRIM('query (10)'!G1451),Cleaning_Rules!$A$5:$A$10,0)),"UNKNOWN"))</f>
        <v>COMPLETED</v>
      </c>
      <c r="M1451" s="38" t="str">
        <f>IF('query (10)'!I1451="","",'query (10)'!I1451)</f>
        <v>Mechanical</v>
      </c>
      <c r="N1451" s="38" t="str">
        <f>IF('query (10)'!O1451="","",'query (10)'!O1451)</f>
        <v>Inspection</v>
      </c>
      <c r="O1451" s="38" t="str">
        <f>IF('query (10)'!P1451="","",'query (10)'!P1451)</f>
        <v>Medium</v>
      </c>
      <c r="P1451" s="38" t="str">
        <f>IF('query (10)'!N1451="","",'query (10)'!N1451)</f>
        <v>Check Run Out Dresser</v>
      </c>
      <c r="Q1451" s="38" t="str">
        <f>TRIM('query (10)'!N1451)</f>
        <v>Check Run Out Dresser</v>
      </c>
      <c r="R1451" s="38" t="str">
        <f>TRIM(UPPER('query (10)'!R1451))</f>
        <v/>
      </c>
      <c r="S1451" s="38" t="str">
        <f>TRIM(UPPER('query (10)'!S1451))</f>
        <v/>
      </c>
      <c r="T1451" s="38" t="str">
        <f>IF('query (10)'!Q1451="","",TRIM(UPPER('query (10)'!Q1451)))</f>
        <v/>
      </c>
      <c r="U1451" s="38" t="str">
        <f>IF('query (10)'!T1451="","",'query (10)'!T1451)</f>
        <v/>
      </c>
      <c r="V1451" s="39" t="str">
        <f>IF('query (10)'!T1451="","",IFERROR(VALUE('query (10)'!T1451),""))</f>
        <v/>
      </c>
      <c r="W1451" s="40">
        <f>IF('query (10)'!U1451="","",'query (10)'!U1451)</f>
        <v>0</v>
      </c>
      <c r="X1451" s="39">
        <f>IF('query (10)'!V1451="","",'query (10)'!V1451)</f>
        <v>365</v>
      </c>
      <c r="Y1451" s="41">
        <f>IF('query (10)'!W1451="","",'query (10)'!W1451)</f>
        <v>46087</v>
      </c>
      <c r="Z1451" s="41">
        <f>IF('query (10)'!X1451="","",'query (10)'!X1451)</f>
        <v>46095</v>
      </c>
      <c r="AA1451" s="41">
        <f>IF('query (10)'!Y1451="","",'query (10)'!Y1451)</f>
        <v>46095</v>
      </c>
      <c r="AB1451" s="41">
        <f>IF('query (10)'!Z1451="","",'query (10)'!Z1451)</f>
        <v>46460</v>
      </c>
      <c r="AC1451" s="38" t="str">
        <f>IF(OR('query (10)'!AA1451="",COUNTIF(Cleaning_Rules!$A$21:$A$26,TRIM('query (10)'!AA1451))&gt;0),"",TRIM('query (10)'!AA1451))</f>
        <v/>
      </c>
      <c r="AD1451" s="38" t="str">
        <f>IF('query (10)'!AB1451="","",TRIM(IFERROR(_xlfn.TEXTBEFORE('query (10)'!AB1451,"("),'query (10)'!AB1451)))</f>
        <v>เริ่มซ่อมงาน PM แล้ว รับผิดชอบโดย JAKKAPAT KHOTSOMBAT</v>
      </c>
      <c r="AE1451" s="38" t="str">
        <f>IFERROR(LOWER(TRIM(_xlfn.TEXTBEFORE(_xlfn.TEXTAFTER('query (10)'!AB1451,"("),")"))),"")</f>
        <v>jakkapat@nsk.com</v>
      </c>
      <c r="AF1451" s="38" t="str">
        <f>IF('query (10)'!AD1451="","",TRIM('query (10)'!AD1451))</f>
        <v>จักรภัทร โคตรสมบัติ</v>
      </c>
      <c r="AG1451" s="38" t="str">
        <f>IF('query (10)'!AE1451="","",TRIM('query (10)'!AE1451))</f>
        <v>จักรภัทร โคตรสมบัติ</v>
      </c>
      <c r="AH1451" s="38" t="str">
        <f>IF('query (10)'!AF1451="","",IFERROR(VALUE('query (10)'!AF1451),""))</f>
        <v/>
      </c>
      <c r="AI1451" s="38" t="str">
        <f>IF('query (10)'!AG1451="","",TRIM('query (10)'!AG1451))</f>
        <v/>
      </c>
      <c r="AJ1451" s="38" t="str">
        <f>IF('query (10)'!AH1451="","",IFERROR(VALUE('query (10)'!AH1451),""))</f>
        <v/>
      </c>
      <c r="AK1451" s="38" t="str">
        <f>IF('query (10)'!AI1451="","",TRIM('query (10)'!AI1451))</f>
        <v/>
      </c>
      <c r="AL1451" s="42">
        <f t="shared" si="110"/>
        <v>2026</v>
      </c>
      <c r="AM1451" s="42" t="str">
        <f t="shared" si="111"/>
        <v>2026-03</v>
      </c>
      <c r="AN1451" s="42" t="str">
        <f t="shared" ca="1" si="112"/>
        <v/>
      </c>
      <c r="AO1451" s="42" t="str">
        <f t="shared" si="113"/>
        <v>GR-487 | OUTER RING RACEWAY GRINDING MACHINE. | BWD3 | DRESSER | Time-based Maintenance | Mechanical | Inspection | Medium | Check Run Out Dresser | เริ่มซ่อมงาน PM แล้ว รับผิดชอบโดย JAKKAPAT KHOTSOMBAT | จักรภัทร โคตรสมบัติ</v>
      </c>
      <c r="AP1451" s="42" t="str">
        <f>_xlfn.TEXTJOIN("; ",TRUE,IF(COUNTA('query (10)'!A1451:AK1451)&lt;=6,"NEAR_EMPTY_ROW",""),IF($K1451="","MISSING_STATUS",""),IF(AND($K1451="เสร็จสิ้น",$Z1451=""),"DONE_NO_ACTUAL_DATE",""),IF(AND($I1451="Condition-based Maintenance",$AH1451=""),"CBM_NO_MEASUREMENT",""),IF(OR($X1451="",$X1451=0),"INVALID_PERIOD",""),IF(AND($AA1451&lt;&gt;"",$AB1451&lt;&gt;"",$AB1451&lt;$AA1451),"DATE_SEQUENCE_ERROR",""),IF(AND($AB1451&lt;&gt;"",$AB1451&gt;DATE(2030,12,31)),"DATE_OUTLIER",""),IF($C1451="","MISSING_QRCODE",""),IF($J1451="UNKNOWN","UNKNOWN_PM_TYPE",""),IF($L1451="UNKNOWN","UNKNOWN_STATUS",""))</f>
        <v/>
      </c>
      <c r="AQ1451" s="42" t="str">
        <f t="shared" si="114"/>
        <v>NO</v>
      </c>
    </row>
    <row r="1452" spans="1:43" x14ac:dyDescent="0.3">
      <c r="A1452" s="38">
        <f>IF('query (10)'!A1452="","",'query (10)'!A1452)</f>
        <v>1645</v>
      </c>
      <c r="B1452" s="38">
        <f>IF('query (10)'!B1452="","",'query (10)'!B1452)</f>
        <v>18974</v>
      </c>
      <c r="C1452" s="38" t="str">
        <f>TRIM(UPPER('query (10)'!M1452))</f>
        <v>GR-495</v>
      </c>
      <c r="D1452" s="38" t="str">
        <f>TRIM(UPPER(IFERROR(_xlfn.TEXTBEFORE('query (10)'!L1452,"("),'query (10)'!L1452)))</f>
        <v>INNER RING RACEWAY GRINDING MACHINE.</v>
      </c>
      <c r="E1452" s="38" t="str">
        <f>IFERROR(TRIM(UPPER(_xlfn.TEXTBEFORE(_xlfn.TEXTAFTER('query (10)'!L1452,"("),")"))),"")</f>
        <v/>
      </c>
      <c r="F1452" s="38" t="str">
        <f>TRIM('query (10)'!K1452)</f>
        <v>BWD3</v>
      </c>
      <c r="G1452" s="38" t="str">
        <f>IF('query (10)'!J1452="","",'query (10)'!J1452)</f>
        <v>Dresser</v>
      </c>
      <c r="H1452" s="38" t="str">
        <f>TRIM(UPPER('query (10)'!J1452))</f>
        <v>DRESSER</v>
      </c>
      <c r="I1452" s="38" t="str">
        <f>IF('query (10)'!F1452="","",'query (10)'!F1452)</f>
        <v>Time-based Maintenance</v>
      </c>
      <c r="J1452" s="38" t="str">
        <f>IF('query (10)'!F1452="","",IFERROR(INDEX(Cleaning_Rules!$B$14:$B$17,MATCH(TRIM('query (10)'!F1452),Cleaning_Rules!$A$14:$A$17,0)),"UNKNOWN"))</f>
        <v>TBM</v>
      </c>
      <c r="K1452" s="38" t="str">
        <f>IF('query (10)'!G1452="","",'query (10)'!G1452)</f>
        <v>เสร็จสิ้น</v>
      </c>
      <c r="L1452" s="38" t="str">
        <f>IF('query (10)'!G1452="","MISSING",IFERROR(INDEX(Cleaning_Rules!$B$5:$B$10,MATCH(TRIM('query (10)'!G1452),Cleaning_Rules!$A$5:$A$10,0)),"UNKNOWN"))</f>
        <v>COMPLETED</v>
      </c>
      <c r="M1452" s="38" t="str">
        <f>IF('query (10)'!I1452="","",'query (10)'!I1452)</f>
        <v>Mechanical</v>
      </c>
      <c r="N1452" s="38" t="str">
        <f>IF('query (10)'!O1452="","",'query (10)'!O1452)</f>
        <v>Inspection</v>
      </c>
      <c r="O1452" s="38" t="str">
        <f>IF('query (10)'!P1452="","",'query (10)'!P1452)</f>
        <v>Medium</v>
      </c>
      <c r="P1452" s="38" t="str">
        <f>IF('query (10)'!N1452="","",'query (10)'!N1452)</f>
        <v>Check Run Out Dresser</v>
      </c>
      <c r="Q1452" s="38" t="str">
        <f>TRIM('query (10)'!N1452)</f>
        <v>Check Run Out Dresser</v>
      </c>
      <c r="R1452" s="38" t="str">
        <f>TRIM(UPPER('query (10)'!R1452))</f>
        <v/>
      </c>
      <c r="S1452" s="38" t="str">
        <f>TRIM(UPPER('query (10)'!S1452))</f>
        <v/>
      </c>
      <c r="T1452" s="38" t="str">
        <f>IF('query (10)'!Q1452="","",TRIM(UPPER('query (10)'!Q1452)))</f>
        <v/>
      </c>
      <c r="U1452" s="38" t="str">
        <f>IF('query (10)'!T1452="","",'query (10)'!T1452)</f>
        <v/>
      </c>
      <c r="V1452" s="39" t="str">
        <f>IF('query (10)'!T1452="","",IFERROR(VALUE('query (10)'!T1452),""))</f>
        <v/>
      </c>
      <c r="W1452" s="40">
        <f>IF('query (10)'!U1452="","",'query (10)'!U1452)</f>
        <v>0</v>
      </c>
      <c r="X1452" s="39">
        <f>IF('query (10)'!V1452="","",'query (10)'!V1452)</f>
        <v>365</v>
      </c>
      <c r="Y1452" s="41">
        <f>IF('query (10)'!W1452="","",'query (10)'!W1452)</f>
        <v>46087</v>
      </c>
      <c r="Z1452" s="41">
        <f>IF('query (10)'!X1452="","",'query (10)'!X1452)</f>
        <v>46095</v>
      </c>
      <c r="AA1452" s="41">
        <f>IF('query (10)'!Y1452="","",'query (10)'!Y1452)</f>
        <v>46095</v>
      </c>
      <c r="AB1452" s="41">
        <f>IF('query (10)'!Z1452="","",'query (10)'!Z1452)</f>
        <v>46460</v>
      </c>
      <c r="AC1452" s="38" t="str">
        <f>IF(OR('query (10)'!AA1452="",COUNTIF(Cleaning_Rules!$A$21:$A$26,TRIM('query (10)'!AA1452))&gt;0),"",TRIM('query (10)'!AA1452))</f>
        <v/>
      </c>
      <c r="AD1452" s="38" t="str">
        <f>IF('query (10)'!AB1452="","",TRIM(IFERROR(_xlfn.TEXTBEFORE('query (10)'!AB1452,"("),'query (10)'!AB1452)))</f>
        <v>เริ่มซ่อมงาน PM แล้ว รับผิดชอบโดย JAKKAPAT KHOTSOMBAT</v>
      </c>
      <c r="AE1452" s="38" t="str">
        <f>IFERROR(LOWER(TRIM(_xlfn.TEXTBEFORE(_xlfn.TEXTAFTER('query (10)'!AB1452,"("),")"))),"")</f>
        <v>jakkapat@nsk.com</v>
      </c>
      <c r="AF1452" s="38" t="str">
        <f>IF('query (10)'!AD1452="","",TRIM('query (10)'!AD1452))</f>
        <v>จักรภัทร โคตรสมบัติ</v>
      </c>
      <c r="AG1452" s="38" t="str">
        <f>IF('query (10)'!AE1452="","",TRIM('query (10)'!AE1452))</f>
        <v>จักรภัทร โคตรสมบัติ</v>
      </c>
      <c r="AH1452" s="38" t="str">
        <f>IF('query (10)'!AF1452="","",IFERROR(VALUE('query (10)'!AF1452),""))</f>
        <v/>
      </c>
      <c r="AI1452" s="38" t="str">
        <f>IF('query (10)'!AG1452="","",TRIM('query (10)'!AG1452))</f>
        <v/>
      </c>
      <c r="AJ1452" s="38" t="str">
        <f>IF('query (10)'!AH1452="","",IFERROR(VALUE('query (10)'!AH1452),""))</f>
        <v/>
      </c>
      <c r="AK1452" s="38" t="str">
        <f>IF('query (10)'!AI1452="","",TRIM('query (10)'!AI1452))</f>
        <v/>
      </c>
      <c r="AL1452" s="42">
        <f t="shared" si="110"/>
        <v>2026</v>
      </c>
      <c r="AM1452" s="42" t="str">
        <f t="shared" si="111"/>
        <v>2026-03</v>
      </c>
      <c r="AN1452" s="42" t="str">
        <f t="shared" ca="1" si="112"/>
        <v/>
      </c>
      <c r="AO1452" s="42" t="str">
        <f t="shared" si="113"/>
        <v>GR-495 | INNER RING RACEWAY GRINDING MACHINE. | BWD3 | DRESSER | Time-based Maintenance | Mechanical | Inspection | Medium | Check Run Out Dresser | เริ่มซ่อมงาน PM แล้ว รับผิดชอบโดย JAKKAPAT KHOTSOMBAT | จักรภัทร โคตรสมบัติ</v>
      </c>
      <c r="AP1452" s="42" t="str">
        <f>_xlfn.TEXTJOIN("; ",TRUE,IF(COUNTA('query (10)'!A1452:AK1452)&lt;=6,"NEAR_EMPTY_ROW",""),IF($K1452="","MISSING_STATUS",""),IF(AND($K1452="เสร็จสิ้น",$Z1452=""),"DONE_NO_ACTUAL_DATE",""),IF(AND($I1452="Condition-based Maintenance",$AH1452=""),"CBM_NO_MEASUREMENT",""),IF(OR($X1452="",$X1452=0),"INVALID_PERIOD",""),IF(AND($AA1452&lt;&gt;"",$AB1452&lt;&gt;"",$AB1452&lt;$AA1452),"DATE_SEQUENCE_ERROR",""),IF(AND($AB1452&lt;&gt;"",$AB1452&gt;DATE(2030,12,31)),"DATE_OUTLIER",""),IF($C1452="","MISSING_QRCODE",""),IF($J1452="UNKNOWN","UNKNOWN_PM_TYPE",""),IF($L1452="UNKNOWN","UNKNOWN_STATUS",""))</f>
        <v/>
      </c>
      <c r="AQ1452" s="42" t="str">
        <f t="shared" si="114"/>
        <v>NO</v>
      </c>
    </row>
    <row r="1453" spans="1:43" x14ac:dyDescent="0.3">
      <c r="A1453" s="38">
        <f>IF('query (10)'!A1453="","",'query (10)'!A1453)</f>
        <v>1646</v>
      </c>
      <c r="B1453" s="38">
        <f>IF('query (10)'!B1453="","",'query (10)'!B1453)</f>
        <v>18975</v>
      </c>
      <c r="C1453" s="38" t="str">
        <f>TRIM(UPPER('query (10)'!M1453))</f>
        <v>GR-497</v>
      </c>
      <c r="D1453" s="38" t="str">
        <f>TRIM(UPPER(IFERROR(_xlfn.TEXTBEFORE('query (10)'!L1453,"("),'query (10)'!L1453)))</f>
        <v>INNER RING BORE GRINDING MACHINE.</v>
      </c>
      <c r="E1453" s="38" t="str">
        <f>IFERROR(TRIM(UPPER(_xlfn.TEXTBEFORE(_xlfn.TEXTAFTER('query (10)'!L1453,"("),")"))),"")</f>
        <v/>
      </c>
      <c r="F1453" s="38" t="str">
        <f>TRIM('query (10)'!K1453)</f>
        <v>BWD3</v>
      </c>
      <c r="G1453" s="38" t="str">
        <f>IF('query (10)'!J1453="","",'query (10)'!J1453)</f>
        <v>Dresser</v>
      </c>
      <c r="H1453" s="38" t="str">
        <f>TRIM(UPPER('query (10)'!J1453))</f>
        <v>DRESSER</v>
      </c>
      <c r="I1453" s="38" t="str">
        <f>IF('query (10)'!F1453="","",'query (10)'!F1453)</f>
        <v>Time-based Maintenance</v>
      </c>
      <c r="J1453" s="38" t="str">
        <f>IF('query (10)'!F1453="","",IFERROR(INDEX(Cleaning_Rules!$B$14:$B$17,MATCH(TRIM('query (10)'!F1453),Cleaning_Rules!$A$14:$A$17,0)),"UNKNOWN"))</f>
        <v>TBM</v>
      </c>
      <c r="K1453" s="38" t="str">
        <f>IF('query (10)'!G1453="","",'query (10)'!G1453)</f>
        <v>เสร็จสิ้น</v>
      </c>
      <c r="L1453" s="38" t="str">
        <f>IF('query (10)'!G1453="","MISSING",IFERROR(INDEX(Cleaning_Rules!$B$5:$B$10,MATCH(TRIM('query (10)'!G1453),Cleaning_Rules!$A$5:$A$10,0)),"UNKNOWN"))</f>
        <v>COMPLETED</v>
      </c>
      <c r="M1453" s="38" t="str">
        <f>IF('query (10)'!I1453="","",'query (10)'!I1453)</f>
        <v>Mechanical</v>
      </c>
      <c r="N1453" s="38" t="str">
        <f>IF('query (10)'!O1453="","",'query (10)'!O1453)</f>
        <v>Inspection</v>
      </c>
      <c r="O1453" s="38" t="str">
        <f>IF('query (10)'!P1453="","",'query (10)'!P1453)</f>
        <v>Medium</v>
      </c>
      <c r="P1453" s="38" t="str">
        <f>IF('query (10)'!N1453="","",'query (10)'!N1453)</f>
        <v>Check Run Out Dresser</v>
      </c>
      <c r="Q1453" s="38" t="str">
        <f>TRIM('query (10)'!N1453)</f>
        <v>Check Run Out Dresser</v>
      </c>
      <c r="R1453" s="38" t="str">
        <f>TRIM(UPPER('query (10)'!R1453))</f>
        <v/>
      </c>
      <c r="S1453" s="38" t="str">
        <f>TRIM(UPPER('query (10)'!S1453))</f>
        <v/>
      </c>
      <c r="T1453" s="38" t="str">
        <f>IF('query (10)'!Q1453="","",TRIM(UPPER('query (10)'!Q1453)))</f>
        <v/>
      </c>
      <c r="U1453" s="38" t="str">
        <f>IF('query (10)'!T1453="","",'query (10)'!T1453)</f>
        <v/>
      </c>
      <c r="V1453" s="39" t="str">
        <f>IF('query (10)'!T1453="","",IFERROR(VALUE('query (10)'!T1453),""))</f>
        <v/>
      </c>
      <c r="W1453" s="40">
        <f>IF('query (10)'!U1453="","",'query (10)'!U1453)</f>
        <v>0</v>
      </c>
      <c r="X1453" s="39">
        <f>IF('query (10)'!V1453="","",'query (10)'!V1453)</f>
        <v>365</v>
      </c>
      <c r="Y1453" s="41">
        <f>IF('query (10)'!W1453="","",'query (10)'!W1453)</f>
        <v>46087</v>
      </c>
      <c r="Z1453" s="41">
        <f>IF('query (10)'!X1453="","",'query (10)'!X1453)</f>
        <v>46095</v>
      </c>
      <c r="AA1453" s="41">
        <f>IF('query (10)'!Y1453="","",'query (10)'!Y1453)</f>
        <v>46095</v>
      </c>
      <c r="AB1453" s="41">
        <f>IF('query (10)'!Z1453="","",'query (10)'!Z1453)</f>
        <v>46460</v>
      </c>
      <c r="AC1453" s="38" t="str">
        <f>IF(OR('query (10)'!AA1453="",COUNTIF(Cleaning_Rules!$A$21:$A$26,TRIM('query (10)'!AA1453))&gt;0),"",TRIM('query (10)'!AA1453))</f>
        <v/>
      </c>
      <c r="AD1453" s="38" t="str">
        <f>IF('query (10)'!AB1453="","",TRIM(IFERROR(_xlfn.TEXTBEFORE('query (10)'!AB1453,"("),'query (10)'!AB1453)))</f>
        <v>เริ่มซ่อมงาน PM แล้ว รับผิดชอบโดย JAKKAPAT KHOTSOMBAT</v>
      </c>
      <c r="AE1453" s="38" t="str">
        <f>IFERROR(LOWER(TRIM(_xlfn.TEXTBEFORE(_xlfn.TEXTAFTER('query (10)'!AB1453,"("),")"))),"")</f>
        <v>jakkapat@nsk.com</v>
      </c>
      <c r="AF1453" s="38" t="str">
        <f>IF('query (10)'!AD1453="","",TRIM('query (10)'!AD1453))</f>
        <v>จักรภัทร โคตรสมบัติ</v>
      </c>
      <c r="AG1453" s="38" t="str">
        <f>IF('query (10)'!AE1453="","",TRIM('query (10)'!AE1453))</f>
        <v>จักรภัทร โคตรสมบัติ</v>
      </c>
      <c r="AH1453" s="38" t="str">
        <f>IF('query (10)'!AF1453="","",IFERROR(VALUE('query (10)'!AF1453),""))</f>
        <v/>
      </c>
      <c r="AI1453" s="38" t="str">
        <f>IF('query (10)'!AG1453="","",TRIM('query (10)'!AG1453))</f>
        <v/>
      </c>
      <c r="AJ1453" s="38" t="str">
        <f>IF('query (10)'!AH1453="","",IFERROR(VALUE('query (10)'!AH1453),""))</f>
        <v/>
      </c>
      <c r="AK1453" s="38" t="str">
        <f>IF('query (10)'!AI1453="","",TRIM('query (10)'!AI1453))</f>
        <v/>
      </c>
      <c r="AL1453" s="42">
        <f t="shared" si="110"/>
        <v>2026</v>
      </c>
      <c r="AM1453" s="42" t="str">
        <f t="shared" si="111"/>
        <v>2026-03</v>
      </c>
      <c r="AN1453" s="42" t="str">
        <f t="shared" ca="1" si="112"/>
        <v/>
      </c>
      <c r="AO1453" s="42" t="str">
        <f t="shared" si="113"/>
        <v>GR-497 | INNER RING BORE GRINDING MACHINE. | BWD3 | DRESSER | Time-based Maintenance | Mechanical | Inspection | Medium | Check Run Out Dresser | เริ่มซ่อมงาน PM แล้ว รับผิดชอบโดย JAKKAPAT KHOTSOMBAT | จักรภัทร โคตรสมบัติ</v>
      </c>
      <c r="AP1453" s="42" t="str">
        <f>_xlfn.TEXTJOIN("; ",TRUE,IF(COUNTA('query (10)'!A1453:AK1453)&lt;=6,"NEAR_EMPTY_ROW",""),IF($K1453="","MISSING_STATUS",""),IF(AND($K1453="เสร็จสิ้น",$Z1453=""),"DONE_NO_ACTUAL_DATE",""),IF(AND($I1453="Condition-based Maintenance",$AH1453=""),"CBM_NO_MEASUREMENT",""),IF(OR($X1453="",$X1453=0),"INVALID_PERIOD",""),IF(AND($AA1453&lt;&gt;"",$AB1453&lt;&gt;"",$AB1453&lt;$AA1453),"DATE_SEQUENCE_ERROR",""),IF(AND($AB1453&lt;&gt;"",$AB1453&gt;DATE(2030,12,31)),"DATE_OUTLIER",""),IF($C1453="","MISSING_QRCODE",""),IF($J1453="UNKNOWN","UNKNOWN_PM_TYPE",""),IF($L1453="UNKNOWN","UNKNOWN_STATUS",""))</f>
        <v/>
      </c>
      <c r="AQ1453" s="42" t="str">
        <f t="shared" si="114"/>
        <v>NO</v>
      </c>
    </row>
    <row r="1454" spans="1:43" x14ac:dyDescent="0.3">
      <c r="A1454" s="38">
        <f>IF('query (10)'!A1454="","",'query (10)'!A1454)</f>
        <v>1647</v>
      </c>
      <c r="B1454" s="38">
        <f>IF('query (10)'!B1454="","",'query (10)'!B1454)</f>
        <v>18976</v>
      </c>
      <c r="C1454" s="38" t="str">
        <f>TRIM(UPPER('query (10)'!M1454))</f>
        <v>GR-495</v>
      </c>
      <c r="D1454" s="38" t="str">
        <f>TRIM(UPPER(IFERROR(_xlfn.TEXTBEFORE('query (10)'!L1454,"("),'query (10)'!L1454)))</f>
        <v>INNER RING RACEWAY GRINDING MACHINE.</v>
      </c>
      <c r="E1454" s="38" t="str">
        <f>IFERROR(TRIM(UPPER(_xlfn.TEXTBEFORE(_xlfn.TEXTAFTER('query (10)'!L1454,"("),")"))),"")</f>
        <v/>
      </c>
      <c r="F1454" s="38" t="str">
        <f>TRIM('query (10)'!K1454)</f>
        <v>BWD3</v>
      </c>
      <c r="G1454" s="38" t="str">
        <f>IF('query (10)'!J1454="","",'query (10)'!J1454)</f>
        <v>Wheel Head</v>
      </c>
      <c r="H1454" s="38" t="str">
        <f>TRIM(UPPER('query (10)'!J1454))</f>
        <v>WHEEL HEAD</v>
      </c>
      <c r="I1454" s="38" t="str">
        <f>IF('query (10)'!F1454="","",'query (10)'!F1454)</f>
        <v>Time-based Maintenance</v>
      </c>
      <c r="J1454" s="38" t="str">
        <f>IF('query (10)'!F1454="","",IFERROR(INDEX(Cleaning_Rules!$B$14:$B$17,MATCH(TRIM('query (10)'!F1454),Cleaning_Rules!$A$14:$A$17,0)),"UNKNOWN"))</f>
        <v>TBM</v>
      </c>
      <c r="K1454" s="38" t="str">
        <f>IF('query (10)'!G1454="","",'query (10)'!G1454)</f>
        <v>เสร็จสิ้น</v>
      </c>
      <c r="L1454" s="38" t="str">
        <f>IF('query (10)'!G1454="","MISSING",IFERROR(INDEX(Cleaning_Rules!$B$5:$B$10,MATCH(TRIM('query (10)'!G1454),Cleaning_Rules!$A$5:$A$10,0)),"UNKNOWN"))</f>
        <v>COMPLETED</v>
      </c>
      <c r="M1454" s="38" t="str">
        <f>IF('query (10)'!I1454="","",'query (10)'!I1454)</f>
        <v>Mechanical</v>
      </c>
      <c r="N1454" s="38" t="str">
        <f>IF('query (10)'!O1454="","",'query (10)'!O1454)</f>
        <v>Part Change</v>
      </c>
      <c r="O1454" s="38" t="str">
        <f>IF('query (10)'!P1454="","",'query (10)'!P1454)</f>
        <v>Medium</v>
      </c>
      <c r="P1454" s="38" t="str">
        <f>IF('query (10)'!N1454="","",'query (10)'!N1454)</f>
        <v>Change Belt Wheel Head According To PM 1 Year Cycle</v>
      </c>
      <c r="Q1454" s="38" t="str">
        <f>TRIM('query (10)'!N1454)</f>
        <v>Change Belt Wheel Head According To PM 1 Year Cycle</v>
      </c>
      <c r="R1454" s="38" t="str">
        <f>TRIM(UPPER('query (10)'!R1454))</f>
        <v>BELT</v>
      </c>
      <c r="S1454" s="38" t="str">
        <f>TRIM(UPPER('query (10)'!S1454))</f>
        <v>3V600</v>
      </c>
      <c r="T1454" s="38" t="str">
        <f>IF('query (10)'!Q1454="","",TRIM(UPPER('query (10)'!Q1454)))</f>
        <v/>
      </c>
      <c r="U1454" s="38" t="str">
        <f>IF('query (10)'!T1454="","",'query (10)'!T1454)</f>
        <v/>
      </c>
      <c r="V1454" s="39" t="str">
        <f>IF('query (10)'!T1454="","",IFERROR(VALUE('query (10)'!T1454),""))</f>
        <v/>
      </c>
      <c r="W1454" s="40">
        <f>IF('query (10)'!U1454="","",'query (10)'!U1454)</f>
        <v>0</v>
      </c>
      <c r="X1454" s="39">
        <f>IF('query (10)'!V1454="","",'query (10)'!V1454)</f>
        <v>365</v>
      </c>
      <c r="Y1454" s="41">
        <f>IF('query (10)'!W1454="","",'query (10)'!W1454)</f>
        <v>46087</v>
      </c>
      <c r="Z1454" s="41">
        <f>IF('query (10)'!X1454="","",'query (10)'!X1454)</f>
        <v>46095</v>
      </c>
      <c r="AA1454" s="41">
        <f>IF('query (10)'!Y1454="","",'query (10)'!Y1454)</f>
        <v>46095</v>
      </c>
      <c r="AB1454" s="41">
        <f>IF('query (10)'!Z1454="","",'query (10)'!Z1454)</f>
        <v>46460</v>
      </c>
      <c r="AC1454" s="38" t="str">
        <f>IF(OR('query (10)'!AA1454="",COUNTIF(Cleaning_Rules!$A$21:$A$26,TRIM('query (10)'!AA1454))&gt;0),"",TRIM('query (10)'!AA1454))</f>
        <v/>
      </c>
      <c r="AD1454" s="38" t="str">
        <f>IF('query (10)'!AB1454="","",TRIM(IFERROR(_xlfn.TEXTBEFORE('query (10)'!AB1454,"("),'query (10)'!AB1454)))</f>
        <v>เริ่มซ่อมงาน PM แล้ว รับผิดชอบโดย JAKKAPAT KHOTSOMBAT</v>
      </c>
      <c r="AE1454" s="38" t="str">
        <f>IFERROR(LOWER(TRIM(_xlfn.TEXTBEFORE(_xlfn.TEXTAFTER('query (10)'!AB1454,"("),")"))),"")</f>
        <v>jakkapat@nsk.com</v>
      </c>
      <c r="AF1454" s="38" t="str">
        <f>IF('query (10)'!AD1454="","",TRIM('query (10)'!AD1454))</f>
        <v>จักรภัทร โคตรสมบัติ</v>
      </c>
      <c r="AG1454" s="38" t="str">
        <f>IF('query (10)'!AE1454="","",TRIM('query (10)'!AE1454))</f>
        <v>จักรภัทร โคตรสมบัติ</v>
      </c>
      <c r="AH1454" s="38" t="str">
        <f>IF('query (10)'!AF1454="","",IFERROR(VALUE('query (10)'!AF1454),""))</f>
        <v/>
      </c>
      <c r="AI1454" s="38" t="str">
        <f>IF('query (10)'!AG1454="","",TRIM('query (10)'!AG1454))</f>
        <v/>
      </c>
      <c r="AJ1454" s="38" t="str">
        <f>IF('query (10)'!AH1454="","",IFERROR(VALUE('query (10)'!AH1454),""))</f>
        <v/>
      </c>
      <c r="AK1454" s="38" t="str">
        <f>IF('query (10)'!AI1454="","",TRIM('query (10)'!AI1454))</f>
        <v/>
      </c>
      <c r="AL1454" s="42">
        <f t="shared" si="110"/>
        <v>2026</v>
      </c>
      <c r="AM1454" s="42" t="str">
        <f t="shared" si="111"/>
        <v>2026-03</v>
      </c>
      <c r="AN1454" s="42" t="str">
        <f t="shared" ca="1" si="112"/>
        <v/>
      </c>
      <c r="AO1454" s="42" t="str">
        <f t="shared" si="113"/>
        <v>GR-495 | INNER RING RACEWAY GRINDING MACHINE. | BWD3 | WHEEL HEAD | Time-based Maintenance | Mechanical | Part Change | Medium | Change Belt Wheel Head According To PM 1 Year Cycle | BELT | 3V600 | เริ่มซ่อมงาน PM แล้ว รับผิดชอบโดย JAKKAPAT KHOTSOMBAT | จักรภัทร โคตรสมบัติ</v>
      </c>
      <c r="AP1454" s="42" t="str">
        <f>_xlfn.TEXTJOIN("; ",TRUE,IF(COUNTA('query (10)'!A1454:AK1454)&lt;=6,"NEAR_EMPTY_ROW",""),IF($K1454="","MISSING_STATUS",""),IF(AND($K1454="เสร็จสิ้น",$Z1454=""),"DONE_NO_ACTUAL_DATE",""),IF(AND($I1454="Condition-based Maintenance",$AH1454=""),"CBM_NO_MEASUREMENT",""),IF(OR($X1454="",$X1454=0),"INVALID_PERIOD",""),IF(AND($AA1454&lt;&gt;"",$AB1454&lt;&gt;"",$AB1454&lt;$AA1454),"DATE_SEQUENCE_ERROR",""),IF(AND($AB1454&lt;&gt;"",$AB1454&gt;DATE(2030,12,31)),"DATE_OUTLIER",""),IF($C1454="","MISSING_QRCODE",""),IF($J1454="UNKNOWN","UNKNOWN_PM_TYPE",""),IF($L1454="UNKNOWN","UNKNOWN_STATUS",""))</f>
        <v/>
      </c>
      <c r="AQ1454" s="42" t="str">
        <f t="shared" si="114"/>
        <v>NO</v>
      </c>
    </row>
    <row r="1455" spans="1:43" x14ac:dyDescent="0.3">
      <c r="A1455" s="38">
        <f>IF('query (10)'!A1455="","",'query (10)'!A1455)</f>
        <v>1648</v>
      </c>
      <c r="B1455" s="38">
        <f>IF('query (10)'!B1455="","",'query (10)'!B1455)</f>
        <v>18783</v>
      </c>
      <c r="C1455" s="38" t="str">
        <f>TRIM(UPPER('query (10)'!M1455))</f>
        <v>WA-262</v>
      </c>
      <c r="D1455" s="38" t="str">
        <f>TRIM(UPPER(IFERROR(_xlfn.TEXTBEFORE('query (10)'!L1455,"("),'query (10)'!L1455)))</f>
        <v>FINISH WASH EQUIPMENT</v>
      </c>
      <c r="E1455" s="38" t="str">
        <f>IFERROR(TRIM(UPPER(_xlfn.TEXTBEFORE(_xlfn.TEXTAFTER('query (10)'!L1455,"("),")"))),"")</f>
        <v/>
      </c>
      <c r="F1455" s="38" t="str">
        <f>TRIM('query (10)'!K1455)</f>
        <v>KWD2</v>
      </c>
      <c r="G1455" s="38" t="str">
        <f>IF('query (10)'!J1455="","",'query (10)'!J1455)</f>
        <v xml:space="preserve">Heavy smoke </v>
      </c>
      <c r="H1455" s="38" t="str">
        <f>TRIM(UPPER('query (10)'!J1455))</f>
        <v>HEAVY SMOKE</v>
      </c>
      <c r="I1455" s="38" t="str">
        <f>IF('query (10)'!F1455="","",'query (10)'!F1455)</f>
        <v>Time-based Maintenance</v>
      </c>
      <c r="J1455" s="38" t="str">
        <f>IF('query (10)'!F1455="","",IFERROR(INDEX(Cleaning_Rules!$B$14:$B$17,MATCH(TRIM('query (10)'!F1455),Cleaning_Rules!$A$14:$A$17,0)),"UNKNOWN"))</f>
        <v>TBM</v>
      </c>
      <c r="K1455" s="38" t="str">
        <f>IF('query (10)'!G1455="","",'query (10)'!G1455)</f>
        <v>เสร็จสิ้น</v>
      </c>
      <c r="L1455" s="38" t="str">
        <f>IF('query (10)'!G1455="","MISSING",IFERROR(INDEX(Cleaning_Rules!$B$5:$B$10,MATCH(TRIM('query (10)'!G1455),Cleaning_Rules!$A$5:$A$10,0)),"UNKNOWN"))</f>
        <v>COMPLETED</v>
      </c>
      <c r="M1455" s="38" t="str">
        <f>IF('query (10)'!I1455="","",'query (10)'!I1455)</f>
        <v>Mechanical</v>
      </c>
      <c r="N1455" s="38" t="str">
        <f>IF('query (10)'!O1455="","",'query (10)'!O1455)</f>
        <v>Part Change</v>
      </c>
      <c r="O1455" s="38" t="str">
        <f>IF('query (10)'!P1455="","",'query (10)'!P1455)</f>
        <v>Medium</v>
      </c>
      <c r="P1455" s="38" t="str">
        <f>IF('query (10)'!N1455="","",'query (10)'!N1455)</f>
        <v xml:space="preserve">Change filer Heavy smoke According to PM 36 Month Cycle
Model: RF-40
</v>
      </c>
      <c r="Q1455" s="38" t="str">
        <f>TRIM('query (10)'!N1455)</f>
        <v xml:space="preserve">Change filer Heavy smoke According to PM 36 Month Cycle
Model: RF-40
</v>
      </c>
      <c r="R1455" s="38" t="str">
        <f>TRIM(UPPER('query (10)'!R1455))</f>
        <v>FILTER</v>
      </c>
      <c r="S1455" s="38" t="str">
        <f>TRIM(UPPER('query (10)'!S1455))</f>
        <v>RF-40</v>
      </c>
      <c r="T1455" s="38" t="str">
        <f>IF('query (10)'!Q1455="","",TRIM(UPPER('query (10)'!Q1455)))</f>
        <v/>
      </c>
      <c r="U1455" s="38" t="str">
        <f>IF('query (10)'!T1455="","",'query (10)'!T1455)</f>
        <v/>
      </c>
      <c r="V1455" s="39" t="str">
        <f>IF('query (10)'!T1455="","",IFERROR(VALUE('query (10)'!T1455),""))</f>
        <v/>
      </c>
      <c r="W1455" s="40">
        <f>IF('query (10)'!U1455="","",'query (10)'!U1455)</f>
        <v>0</v>
      </c>
      <c r="X1455" s="39">
        <f>IF('query (10)'!V1455="","",'query (10)'!V1455)</f>
        <v>1080</v>
      </c>
      <c r="Y1455" s="41">
        <f>IF('query (10)'!W1455="","",'query (10)'!W1455)</f>
        <v>46083</v>
      </c>
      <c r="Z1455" s="41">
        <f>IF('query (10)'!X1455="","",'query (10)'!X1455)</f>
        <v>46095</v>
      </c>
      <c r="AA1455" s="41">
        <f>IF('query (10)'!Y1455="","",'query (10)'!Y1455)</f>
        <v>46095</v>
      </c>
      <c r="AB1455" s="41">
        <f>IF('query (10)'!Z1455="","",'query (10)'!Z1455)</f>
        <v>47175</v>
      </c>
      <c r="AC1455" s="38" t="str">
        <f>IF(OR('query (10)'!AA1455="",COUNTIF(Cleaning_Rules!$A$21:$A$26,TRIM('query (10)'!AA1455))&gt;0),"",TRIM('query (10)'!AA1455))</f>
        <v/>
      </c>
      <c r="AD1455" s="38" t="str">
        <f>IF('query (10)'!AB1455="","",TRIM(IFERROR(_xlfn.TEXTBEFORE('query (10)'!AB1455,"("),'query (10)'!AB1455)))</f>
        <v>เริ่มซ่อมงาน PM แล้ว รับผิดชอบโดย PUCHIT KULSEREE</v>
      </c>
      <c r="AE1455" s="38" t="str">
        <f>IFERROR(LOWER(TRIM(_xlfn.TEXTBEFORE(_xlfn.TEXTAFTER('query (10)'!AB1455,"("),")"))),"")</f>
        <v>puchit@nsk.com</v>
      </c>
      <c r="AF1455" s="38" t="str">
        <f>IF('query (10)'!AD1455="","",TRIM('query (10)'!AD1455))</f>
        <v>คุณานนต์ ปารวัณวงศ์</v>
      </c>
      <c r="AG1455" s="38" t="str">
        <f>IF('query (10)'!AE1455="","",TRIM('query (10)'!AE1455))</f>
        <v>ภูชิต กุลเสรี</v>
      </c>
      <c r="AH1455" s="38" t="str">
        <f>IF('query (10)'!AF1455="","",IFERROR(VALUE('query (10)'!AF1455),""))</f>
        <v/>
      </c>
      <c r="AI1455" s="38" t="str">
        <f>IF('query (10)'!AG1455="","",TRIM('query (10)'!AG1455))</f>
        <v/>
      </c>
      <c r="AJ1455" s="38" t="str">
        <f>IF('query (10)'!AH1455="","",IFERROR(VALUE('query (10)'!AH1455),""))</f>
        <v/>
      </c>
      <c r="AK1455" s="38" t="str">
        <f>IF('query (10)'!AI1455="","",TRIM('query (10)'!AI1455))</f>
        <v/>
      </c>
      <c r="AL1455" s="42">
        <f t="shared" si="110"/>
        <v>2026</v>
      </c>
      <c r="AM1455" s="42" t="str">
        <f t="shared" si="111"/>
        <v>2026-03</v>
      </c>
      <c r="AN1455" s="42" t="str">
        <f t="shared" ca="1" si="112"/>
        <v/>
      </c>
      <c r="AO1455" s="42" t="str">
        <f t="shared" si="113"/>
        <v>WA-262 | FINISH WASH EQUIPMENT | KWD2 | HEAVY SMOKE | Time-based Maintenance | Mechanical | Part Change | Medium | Change filer Heavy smoke According to PM 36 Month Cycle
Model: RF-40
 | FILTER | RF-40 | เริ่มซ่อมงาน PM แล้ว รับผิดชอบโดย PUCHIT KULSEREE | ภูชิต กุลเสรี</v>
      </c>
      <c r="AP1455" s="42" t="str">
        <f>_xlfn.TEXTJOIN("; ",TRUE,IF(COUNTA('query (10)'!A1455:AK1455)&lt;=6,"NEAR_EMPTY_ROW",""),IF($K1455="","MISSING_STATUS",""),IF(AND($K1455="เสร็จสิ้น",$Z1455=""),"DONE_NO_ACTUAL_DATE",""),IF(AND($I1455="Condition-based Maintenance",$AH1455=""),"CBM_NO_MEASUREMENT",""),IF(OR($X1455="",$X1455=0),"INVALID_PERIOD",""),IF(AND($AA1455&lt;&gt;"",$AB1455&lt;&gt;"",$AB1455&lt;$AA1455),"DATE_SEQUENCE_ERROR",""),IF(AND($AB1455&lt;&gt;"",$AB1455&gt;DATE(2030,12,31)),"DATE_OUTLIER",""),IF($C1455="","MISSING_QRCODE",""),IF($J1455="UNKNOWN","UNKNOWN_PM_TYPE",""),IF($L1455="UNKNOWN","UNKNOWN_STATUS",""))</f>
        <v/>
      </c>
      <c r="AQ1455" s="42" t="str">
        <f t="shared" si="114"/>
        <v>NO</v>
      </c>
    </row>
    <row r="1456" spans="1:43" x14ac:dyDescent="0.3">
      <c r="A1456" s="38">
        <f>IF('query (10)'!A1456="","",'query (10)'!A1456)</f>
        <v>1649</v>
      </c>
      <c r="B1456" s="38">
        <f>IF('query (10)'!B1456="","",'query (10)'!B1456)</f>
        <v>18784</v>
      </c>
      <c r="C1456" s="38" t="str">
        <f>TRIM(UPPER('query (10)'!M1456))</f>
        <v>WA-269</v>
      </c>
      <c r="D1456" s="38" t="str">
        <f>TRIM(UPPER(IFERROR(_xlfn.TEXTBEFORE('query (10)'!L1456,"("),'query (10)'!L1456)))</f>
        <v>OUTER / INNER RING PART WASH MACHINE</v>
      </c>
      <c r="E1456" s="38" t="str">
        <f>IFERROR(TRIM(UPPER(_xlfn.TEXTBEFORE(_xlfn.TEXTAFTER('query (10)'!L1456,"("),")"))),"")</f>
        <v/>
      </c>
      <c r="F1456" s="38" t="str">
        <f>TRIM('query (10)'!K1456)</f>
        <v>KWD2</v>
      </c>
      <c r="G1456" s="38" t="str">
        <f>IF('query (10)'!J1456="","",'query (10)'!J1456)</f>
        <v xml:space="preserve">Heavy smoke </v>
      </c>
      <c r="H1456" s="38" t="str">
        <f>TRIM(UPPER('query (10)'!J1456))</f>
        <v>HEAVY SMOKE</v>
      </c>
      <c r="I1456" s="38" t="str">
        <f>IF('query (10)'!F1456="","",'query (10)'!F1456)</f>
        <v>Time-based Maintenance</v>
      </c>
      <c r="J1456" s="38" t="str">
        <f>IF('query (10)'!F1456="","",IFERROR(INDEX(Cleaning_Rules!$B$14:$B$17,MATCH(TRIM('query (10)'!F1456),Cleaning_Rules!$A$14:$A$17,0)),"UNKNOWN"))</f>
        <v>TBM</v>
      </c>
      <c r="K1456" s="38" t="str">
        <f>IF('query (10)'!G1456="","",'query (10)'!G1456)</f>
        <v>เสร็จสิ้น</v>
      </c>
      <c r="L1456" s="38" t="str">
        <f>IF('query (10)'!G1456="","MISSING",IFERROR(INDEX(Cleaning_Rules!$B$5:$B$10,MATCH(TRIM('query (10)'!G1456),Cleaning_Rules!$A$5:$A$10,0)),"UNKNOWN"))</f>
        <v>COMPLETED</v>
      </c>
      <c r="M1456" s="38" t="str">
        <f>IF('query (10)'!I1456="","",'query (10)'!I1456)</f>
        <v>Mechanical</v>
      </c>
      <c r="N1456" s="38" t="str">
        <f>IF('query (10)'!O1456="","",'query (10)'!O1456)</f>
        <v>Part Change</v>
      </c>
      <c r="O1456" s="38" t="str">
        <f>IF('query (10)'!P1456="","",'query (10)'!P1456)</f>
        <v>Medium</v>
      </c>
      <c r="P1456" s="38" t="str">
        <f>IF('query (10)'!N1456="","",'query (10)'!N1456)</f>
        <v xml:space="preserve">Change filer Heavy smoke According to PM 36 Month Cycle
Model: RF-40
</v>
      </c>
      <c r="Q1456" s="38" t="str">
        <f>TRIM('query (10)'!N1456)</f>
        <v xml:space="preserve">Change filer Heavy smoke According to PM 36 Month Cycle
Model: RF-40
</v>
      </c>
      <c r="R1456" s="38" t="str">
        <f>TRIM(UPPER('query (10)'!R1456))</f>
        <v>FILTER</v>
      </c>
      <c r="S1456" s="38" t="str">
        <f>TRIM(UPPER('query (10)'!S1456))</f>
        <v>RF-40</v>
      </c>
      <c r="T1456" s="38" t="str">
        <f>IF('query (10)'!Q1456="","",TRIM(UPPER('query (10)'!Q1456)))</f>
        <v/>
      </c>
      <c r="U1456" s="38" t="str">
        <f>IF('query (10)'!T1456="","",'query (10)'!T1456)</f>
        <v/>
      </c>
      <c r="V1456" s="39" t="str">
        <f>IF('query (10)'!T1456="","",IFERROR(VALUE('query (10)'!T1456),""))</f>
        <v/>
      </c>
      <c r="W1456" s="40">
        <f>IF('query (10)'!U1456="","",'query (10)'!U1456)</f>
        <v>0</v>
      </c>
      <c r="X1456" s="39">
        <f>IF('query (10)'!V1456="","",'query (10)'!V1456)</f>
        <v>1080</v>
      </c>
      <c r="Y1456" s="41">
        <f>IF('query (10)'!W1456="","",'query (10)'!W1456)</f>
        <v>46083</v>
      </c>
      <c r="Z1456" s="41">
        <f>IF('query (10)'!X1456="","",'query (10)'!X1456)</f>
        <v>46115</v>
      </c>
      <c r="AA1456" s="41">
        <f>IF('query (10)'!Y1456="","",'query (10)'!Y1456)</f>
        <v>46115</v>
      </c>
      <c r="AB1456" s="41">
        <f>IF('query (10)'!Z1456="","",'query (10)'!Z1456)</f>
        <v>47195</v>
      </c>
      <c r="AC1456" s="38" t="str">
        <f>IF(OR('query (10)'!AA1456="",COUNTIF(Cleaning_Rules!$A$21:$A$26,TRIM('query (10)'!AA1456))&gt;0),"",TRIM('query (10)'!AA1456))</f>
        <v/>
      </c>
      <c r="AD1456" s="38" t="str">
        <f>IF('query (10)'!AB1456="","",TRIM(IFERROR(_xlfn.TEXTBEFORE('query (10)'!AB1456,"("),'query (10)'!AB1456)))</f>
        <v>เริ่มซ่อมงาน PM แล้ว รับผิดชอบโดย PUCHIT KULSEREE</v>
      </c>
      <c r="AE1456" s="38" t="str">
        <f>IFERROR(LOWER(TRIM(_xlfn.TEXTBEFORE(_xlfn.TEXTAFTER('query (10)'!AB1456,"("),")"))),"")</f>
        <v>puchit@nsk.com</v>
      </c>
      <c r="AF1456" s="38" t="str">
        <f>IF('query (10)'!AD1456="","",TRIM('query (10)'!AD1456))</f>
        <v>คุณานนต์ ปารวัณวงศ์</v>
      </c>
      <c r="AG1456" s="38" t="str">
        <f>IF('query (10)'!AE1456="","",TRIM('query (10)'!AE1456))</f>
        <v>ภูชิต กุลเสรี</v>
      </c>
      <c r="AH1456" s="38" t="str">
        <f>IF('query (10)'!AF1456="","",IFERROR(VALUE('query (10)'!AF1456),""))</f>
        <v/>
      </c>
      <c r="AI1456" s="38" t="str">
        <f>IF('query (10)'!AG1456="","",TRIM('query (10)'!AG1456))</f>
        <v/>
      </c>
      <c r="AJ1456" s="38" t="str">
        <f>IF('query (10)'!AH1456="","",IFERROR(VALUE('query (10)'!AH1456),""))</f>
        <v/>
      </c>
      <c r="AK1456" s="38" t="str">
        <f>IF('query (10)'!AI1456="","",TRIM('query (10)'!AI1456))</f>
        <v/>
      </c>
      <c r="AL1456" s="42">
        <f t="shared" si="110"/>
        <v>2026</v>
      </c>
      <c r="AM1456" s="42" t="str">
        <f t="shared" si="111"/>
        <v>2026-03</v>
      </c>
      <c r="AN1456" s="42" t="str">
        <f t="shared" ca="1" si="112"/>
        <v/>
      </c>
      <c r="AO1456" s="42" t="str">
        <f t="shared" si="113"/>
        <v>WA-269 | OUTER / INNER RING PART WASH MACHINE | KWD2 | HEAVY SMOKE | Time-based Maintenance | Mechanical | Part Change | Medium | Change filer Heavy smoke According to PM 36 Month Cycle
Model: RF-40
 | FILTER | RF-40 | เริ่มซ่อมงาน PM แล้ว รับผิดชอบโดย PUCHIT KULSEREE | ภูชิต กุลเสรี</v>
      </c>
      <c r="AP1456" s="42" t="str">
        <f>_xlfn.TEXTJOIN("; ",TRUE,IF(COUNTA('query (10)'!A1456:AK1456)&lt;=6,"NEAR_EMPTY_ROW",""),IF($K1456="","MISSING_STATUS",""),IF(AND($K1456="เสร็จสิ้น",$Z1456=""),"DONE_NO_ACTUAL_DATE",""),IF(AND($I1456="Condition-based Maintenance",$AH1456=""),"CBM_NO_MEASUREMENT",""),IF(OR($X1456="",$X1456=0),"INVALID_PERIOD",""),IF(AND($AA1456&lt;&gt;"",$AB1456&lt;&gt;"",$AB1456&lt;$AA1456),"DATE_SEQUENCE_ERROR",""),IF(AND($AB1456&lt;&gt;"",$AB1456&gt;DATE(2030,12,31)),"DATE_OUTLIER",""),IF($C1456="","MISSING_QRCODE",""),IF($J1456="UNKNOWN","UNKNOWN_PM_TYPE",""),IF($L1456="UNKNOWN","UNKNOWN_STATUS",""))</f>
        <v/>
      </c>
      <c r="AQ1456" s="42" t="str">
        <f t="shared" si="114"/>
        <v>NO</v>
      </c>
    </row>
    <row r="1457" spans="1:43" x14ac:dyDescent="0.3">
      <c r="A1457" s="38">
        <f>IF('query (10)'!A1457="","",'query (10)'!A1457)</f>
        <v>1651</v>
      </c>
      <c r="B1457" s="38">
        <f>IF('query (10)'!B1457="","",'query (10)'!B1457)</f>
        <v>18829</v>
      </c>
      <c r="C1457" s="38" t="str">
        <f>TRIM(UPPER('query (10)'!M1457))</f>
        <v>WA-348</v>
      </c>
      <c r="D1457" s="38" t="str">
        <f>TRIM(UPPER(IFERROR(_xlfn.TEXTBEFORE('query (10)'!L1457,"("),'query (10)'!L1457)))</f>
        <v>FINISH WASH EQUIPMENT</v>
      </c>
      <c r="E1457" s="38" t="str">
        <f>IFERROR(TRIM(UPPER(_xlfn.TEXTBEFORE(_xlfn.TEXTAFTER('query (10)'!L1457,"("),")"))),"")</f>
        <v/>
      </c>
      <c r="F1457" s="38" t="str">
        <f>TRIM('query (10)'!K1457)</f>
        <v>KWD3</v>
      </c>
      <c r="G1457" s="38" t="str">
        <f>IF('query (10)'!J1457="","",'query (10)'!J1457)</f>
        <v xml:space="preserve">Heavy smoke </v>
      </c>
      <c r="H1457" s="38" t="str">
        <f>TRIM(UPPER('query (10)'!J1457))</f>
        <v>HEAVY SMOKE</v>
      </c>
      <c r="I1457" s="38" t="str">
        <f>IF('query (10)'!F1457="","",'query (10)'!F1457)</f>
        <v>Time-based Maintenance</v>
      </c>
      <c r="J1457" s="38" t="str">
        <f>IF('query (10)'!F1457="","",IFERROR(INDEX(Cleaning_Rules!$B$14:$B$17,MATCH(TRIM('query (10)'!F1457),Cleaning_Rules!$A$14:$A$17,0)),"UNKNOWN"))</f>
        <v>TBM</v>
      </c>
      <c r="K1457" s="38" t="str">
        <f>IF('query (10)'!G1457="","",'query (10)'!G1457)</f>
        <v>เสร็จสิ้น</v>
      </c>
      <c r="L1457" s="38" t="str">
        <f>IF('query (10)'!G1457="","MISSING",IFERROR(INDEX(Cleaning_Rules!$B$5:$B$10,MATCH(TRIM('query (10)'!G1457),Cleaning_Rules!$A$5:$A$10,0)),"UNKNOWN"))</f>
        <v>COMPLETED</v>
      </c>
      <c r="M1457" s="38" t="str">
        <f>IF('query (10)'!I1457="","",'query (10)'!I1457)</f>
        <v>Mechanical</v>
      </c>
      <c r="N1457" s="38" t="str">
        <f>IF('query (10)'!O1457="","",'query (10)'!O1457)</f>
        <v>Part Change</v>
      </c>
      <c r="O1457" s="38" t="str">
        <f>IF('query (10)'!P1457="","",'query (10)'!P1457)</f>
        <v>Medium</v>
      </c>
      <c r="P1457" s="38" t="str">
        <f>IF('query (10)'!N1457="","",'query (10)'!N1457)</f>
        <v xml:space="preserve">Change filer Heavy smoke According to PM 36 Month Cycle
Model: RF-40
</v>
      </c>
      <c r="Q1457" s="38" t="str">
        <f>TRIM('query (10)'!N1457)</f>
        <v xml:space="preserve">Change filer Heavy smoke According to PM 36 Month Cycle
Model: RF-40
</v>
      </c>
      <c r="R1457" s="38" t="str">
        <f>TRIM(UPPER('query (10)'!R1457))</f>
        <v>FILTER</v>
      </c>
      <c r="S1457" s="38" t="str">
        <f>TRIM(UPPER('query (10)'!S1457))</f>
        <v>RF-40</v>
      </c>
      <c r="T1457" s="38" t="str">
        <f>IF('query (10)'!Q1457="","",TRIM(UPPER('query (10)'!Q1457)))</f>
        <v/>
      </c>
      <c r="U1457" s="38" t="str">
        <f>IF('query (10)'!T1457="","",'query (10)'!T1457)</f>
        <v/>
      </c>
      <c r="V1457" s="39" t="str">
        <f>IF('query (10)'!T1457="","",IFERROR(VALUE('query (10)'!T1457),""))</f>
        <v/>
      </c>
      <c r="W1457" s="40">
        <f>IF('query (10)'!U1457="","",'query (10)'!U1457)</f>
        <v>0</v>
      </c>
      <c r="X1457" s="39">
        <f>IF('query (10)'!V1457="","",'query (10)'!V1457)</f>
        <v>1080</v>
      </c>
      <c r="Y1457" s="41">
        <f>IF('query (10)'!W1457="","",'query (10)'!W1457)</f>
        <v>46084</v>
      </c>
      <c r="Z1457" s="41">
        <f>IF('query (10)'!X1457="","",'query (10)'!X1457)</f>
        <v>46118</v>
      </c>
      <c r="AA1457" s="41">
        <f>IF('query (10)'!Y1457="","",'query (10)'!Y1457)</f>
        <v>46118</v>
      </c>
      <c r="AB1457" s="41">
        <f>IF('query (10)'!Z1457="","",'query (10)'!Z1457)</f>
        <v>47198</v>
      </c>
      <c r="AC1457" s="38" t="str">
        <f>IF(OR('query (10)'!AA1457="",COUNTIF(Cleaning_Rules!$A$21:$A$26,TRIM('query (10)'!AA1457))&gt;0),"",TRIM('query (10)'!AA1457))</f>
        <v/>
      </c>
      <c r="AD1457" s="38" t="str">
        <f>IF('query (10)'!AB1457="","",TRIM(IFERROR(_xlfn.TEXTBEFORE('query (10)'!AB1457,"("),'query (10)'!AB1457)))</f>
        <v>เริ่มซ่อมงาน PM แล้ว รับผิดชอบโดย PUCHIT KULSEREE</v>
      </c>
      <c r="AE1457" s="38" t="str">
        <f>IFERROR(LOWER(TRIM(_xlfn.TEXTBEFORE(_xlfn.TEXTAFTER('query (10)'!AB1457,"("),")"))),"")</f>
        <v>puchit@nsk.com</v>
      </c>
      <c r="AF1457" s="38" t="str">
        <f>IF('query (10)'!AD1457="","",TRIM('query (10)'!AD1457))</f>
        <v>คุณานนต์ ปารวัณวงศ์</v>
      </c>
      <c r="AG1457" s="38" t="str">
        <f>IF('query (10)'!AE1457="","",TRIM('query (10)'!AE1457))</f>
        <v>ภูชิต กุลเสรี</v>
      </c>
      <c r="AH1457" s="38" t="str">
        <f>IF('query (10)'!AF1457="","",IFERROR(VALUE('query (10)'!AF1457),""))</f>
        <v/>
      </c>
      <c r="AI1457" s="38" t="str">
        <f>IF('query (10)'!AG1457="","",TRIM('query (10)'!AG1457))</f>
        <v/>
      </c>
      <c r="AJ1457" s="38" t="str">
        <f>IF('query (10)'!AH1457="","",IFERROR(VALUE('query (10)'!AH1457),""))</f>
        <v/>
      </c>
      <c r="AK1457" s="38" t="str">
        <f>IF('query (10)'!AI1457="","",TRIM('query (10)'!AI1457))</f>
        <v/>
      </c>
      <c r="AL1457" s="42">
        <f t="shared" si="110"/>
        <v>2026</v>
      </c>
      <c r="AM1457" s="42" t="str">
        <f t="shared" si="111"/>
        <v>2026-03</v>
      </c>
      <c r="AN1457" s="42" t="str">
        <f t="shared" ca="1" si="112"/>
        <v/>
      </c>
      <c r="AO1457" s="42" t="str">
        <f t="shared" si="113"/>
        <v>WA-348 | FINISH WASH EQUIPMENT | KWD3 | HEAVY SMOKE | Time-based Maintenance | Mechanical | Part Change | Medium | Change filer Heavy smoke According to PM 36 Month Cycle
Model: RF-40
 | FILTER | RF-40 | เริ่มซ่อมงาน PM แล้ว รับผิดชอบโดย PUCHIT KULSEREE | ภูชิต กุลเสรี</v>
      </c>
      <c r="AP1457" s="42" t="str">
        <f>_xlfn.TEXTJOIN("; ",TRUE,IF(COUNTA('query (10)'!A1457:AK1457)&lt;=6,"NEAR_EMPTY_ROW",""),IF($K1457="","MISSING_STATUS",""),IF(AND($K1457="เสร็จสิ้น",$Z1457=""),"DONE_NO_ACTUAL_DATE",""),IF(AND($I1457="Condition-based Maintenance",$AH1457=""),"CBM_NO_MEASUREMENT",""),IF(OR($X1457="",$X1457=0),"INVALID_PERIOD",""),IF(AND($AA1457&lt;&gt;"",$AB1457&lt;&gt;"",$AB1457&lt;$AA1457),"DATE_SEQUENCE_ERROR",""),IF(AND($AB1457&lt;&gt;"",$AB1457&gt;DATE(2030,12,31)),"DATE_OUTLIER",""),IF($C1457="","MISSING_QRCODE",""),IF($J1457="UNKNOWN","UNKNOWN_PM_TYPE",""),IF($L1457="UNKNOWN","UNKNOWN_STATUS",""))</f>
        <v/>
      </c>
      <c r="AQ1457" s="42" t="str">
        <f t="shared" si="114"/>
        <v>NO</v>
      </c>
    </row>
    <row r="1458" spans="1:43" x14ac:dyDescent="0.3">
      <c r="A1458" s="38">
        <f>IF('query (10)'!A1458="","",'query (10)'!A1458)</f>
        <v>1652</v>
      </c>
      <c r="B1458" s="38">
        <f>IF('query (10)'!B1458="","",'query (10)'!B1458)</f>
        <v>18830</v>
      </c>
      <c r="C1458" s="38" t="str">
        <f>TRIM(UPPER('query (10)'!M1458))</f>
        <v>WA-355</v>
      </c>
      <c r="D1458" s="38" t="str">
        <f>TRIM(UPPER(IFERROR(_xlfn.TEXTBEFORE('query (10)'!L1458,"("),'query (10)'!L1458)))</f>
        <v>OUTER / INNER RING PART WASH MACHINE</v>
      </c>
      <c r="E1458" s="38" t="str">
        <f>IFERROR(TRIM(UPPER(_xlfn.TEXTBEFORE(_xlfn.TEXTAFTER('query (10)'!L1458,"("),")"))),"")</f>
        <v/>
      </c>
      <c r="F1458" s="38" t="str">
        <f>TRIM('query (10)'!K1458)</f>
        <v>KWD3</v>
      </c>
      <c r="G1458" s="38" t="str">
        <f>IF('query (10)'!J1458="","",'query (10)'!J1458)</f>
        <v xml:space="preserve">Heavy smoke </v>
      </c>
      <c r="H1458" s="38" t="str">
        <f>TRIM(UPPER('query (10)'!J1458))</f>
        <v>HEAVY SMOKE</v>
      </c>
      <c r="I1458" s="38" t="str">
        <f>IF('query (10)'!F1458="","",'query (10)'!F1458)</f>
        <v>Time-based Maintenance</v>
      </c>
      <c r="J1458" s="38" t="str">
        <f>IF('query (10)'!F1458="","",IFERROR(INDEX(Cleaning_Rules!$B$14:$B$17,MATCH(TRIM('query (10)'!F1458),Cleaning_Rules!$A$14:$A$17,0)),"UNKNOWN"))</f>
        <v>TBM</v>
      </c>
      <c r="K1458" s="38" t="str">
        <f>IF('query (10)'!G1458="","",'query (10)'!G1458)</f>
        <v>เสร็จสิ้น</v>
      </c>
      <c r="L1458" s="38" t="str">
        <f>IF('query (10)'!G1458="","MISSING",IFERROR(INDEX(Cleaning_Rules!$B$5:$B$10,MATCH(TRIM('query (10)'!G1458),Cleaning_Rules!$A$5:$A$10,0)),"UNKNOWN"))</f>
        <v>COMPLETED</v>
      </c>
      <c r="M1458" s="38" t="str">
        <f>IF('query (10)'!I1458="","",'query (10)'!I1458)</f>
        <v>Mechanical</v>
      </c>
      <c r="N1458" s="38" t="str">
        <f>IF('query (10)'!O1458="","",'query (10)'!O1458)</f>
        <v>Part Change</v>
      </c>
      <c r="O1458" s="38" t="str">
        <f>IF('query (10)'!P1458="","",'query (10)'!P1458)</f>
        <v>Medium</v>
      </c>
      <c r="P1458" s="38" t="str">
        <f>IF('query (10)'!N1458="","",'query (10)'!N1458)</f>
        <v xml:space="preserve">Change filer Heavy smoke According to PM 36 Month Cycle
Model: RF-40
</v>
      </c>
      <c r="Q1458" s="38" t="str">
        <f>TRIM('query (10)'!N1458)</f>
        <v xml:space="preserve">Change filer Heavy smoke According to PM 36 Month Cycle
Model: RF-40
</v>
      </c>
      <c r="R1458" s="38" t="str">
        <f>TRIM(UPPER('query (10)'!R1458))</f>
        <v>FILTER</v>
      </c>
      <c r="S1458" s="38" t="str">
        <f>TRIM(UPPER('query (10)'!S1458))</f>
        <v>RF-40</v>
      </c>
      <c r="T1458" s="38" t="str">
        <f>IF('query (10)'!Q1458="","",TRIM(UPPER('query (10)'!Q1458)))</f>
        <v/>
      </c>
      <c r="U1458" s="38" t="str">
        <f>IF('query (10)'!T1458="","",'query (10)'!T1458)</f>
        <v/>
      </c>
      <c r="V1458" s="39" t="str">
        <f>IF('query (10)'!T1458="","",IFERROR(VALUE('query (10)'!T1458),""))</f>
        <v/>
      </c>
      <c r="W1458" s="40">
        <f>IF('query (10)'!U1458="","",'query (10)'!U1458)</f>
        <v>0</v>
      </c>
      <c r="X1458" s="39">
        <f>IF('query (10)'!V1458="","",'query (10)'!V1458)</f>
        <v>1080</v>
      </c>
      <c r="Y1458" s="41">
        <f>IF('query (10)'!W1458="","",'query (10)'!W1458)</f>
        <v>46084</v>
      </c>
      <c r="Z1458" s="41">
        <f>IF('query (10)'!X1458="","",'query (10)'!X1458)</f>
        <v>46115</v>
      </c>
      <c r="AA1458" s="41">
        <f>IF('query (10)'!Y1458="","",'query (10)'!Y1458)</f>
        <v>46115</v>
      </c>
      <c r="AB1458" s="41">
        <f>IF('query (10)'!Z1458="","",'query (10)'!Z1458)</f>
        <v>47195</v>
      </c>
      <c r="AC1458" s="38" t="str">
        <f>IF(OR('query (10)'!AA1458="",COUNTIF(Cleaning_Rules!$A$21:$A$26,TRIM('query (10)'!AA1458))&gt;0),"",TRIM('query (10)'!AA1458))</f>
        <v/>
      </c>
      <c r="AD1458" s="38" t="str">
        <f>IF('query (10)'!AB1458="","",TRIM(IFERROR(_xlfn.TEXTBEFORE('query (10)'!AB1458,"("),'query (10)'!AB1458)))</f>
        <v>เริ่มซ่อมงาน PM แล้ว รับผิดชอบโดย PUCHIT KULSEREE</v>
      </c>
      <c r="AE1458" s="38" t="str">
        <f>IFERROR(LOWER(TRIM(_xlfn.TEXTBEFORE(_xlfn.TEXTAFTER('query (10)'!AB1458,"("),")"))),"")</f>
        <v>puchit@nsk.com</v>
      </c>
      <c r="AF1458" s="38" t="str">
        <f>IF('query (10)'!AD1458="","",TRIM('query (10)'!AD1458))</f>
        <v>คุณานนต์ ปารวัณวงศ์</v>
      </c>
      <c r="AG1458" s="38" t="str">
        <f>IF('query (10)'!AE1458="","",TRIM('query (10)'!AE1458))</f>
        <v>ภูชิต กุลเสรี</v>
      </c>
      <c r="AH1458" s="38" t="str">
        <f>IF('query (10)'!AF1458="","",IFERROR(VALUE('query (10)'!AF1458),""))</f>
        <v/>
      </c>
      <c r="AI1458" s="38" t="str">
        <f>IF('query (10)'!AG1458="","",TRIM('query (10)'!AG1458))</f>
        <v/>
      </c>
      <c r="AJ1458" s="38" t="str">
        <f>IF('query (10)'!AH1458="","",IFERROR(VALUE('query (10)'!AH1458),""))</f>
        <v/>
      </c>
      <c r="AK1458" s="38" t="str">
        <f>IF('query (10)'!AI1458="","",TRIM('query (10)'!AI1458))</f>
        <v/>
      </c>
      <c r="AL1458" s="42">
        <f t="shared" si="110"/>
        <v>2026</v>
      </c>
      <c r="AM1458" s="42" t="str">
        <f t="shared" si="111"/>
        <v>2026-03</v>
      </c>
      <c r="AN1458" s="42" t="str">
        <f t="shared" ca="1" si="112"/>
        <v/>
      </c>
      <c r="AO1458" s="42" t="str">
        <f t="shared" si="113"/>
        <v>WA-355 | OUTER / INNER RING PART WASH MACHINE | KWD3 | HEAVY SMOKE | Time-based Maintenance | Mechanical | Part Change | Medium | Change filer Heavy smoke According to PM 36 Month Cycle
Model: RF-40
 | FILTER | RF-40 | เริ่มซ่อมงาน PM แล้ว รับผิดชอบโดย PUCHIT KULSEREE | ภูชิต กุลเสรี</v>
      </c>
      <c r="AP1458" s="42" t="str">
        <f>_xlfn.TEXTJOIN("; ",TRUE,IF(COUNTA('query (10)'!A1458:AK1458)&lt;=6,"NEAR_EMPTY_ROW",""),IF($K1458="","MISSING_STATUS",""),IF(AND($K1458="เสร็จสิ้น",$Z1458=""),"DONE_NO_ACTUAL_DATE",""),IF(AND($I1458="Condition-based Maintenance",$AH1458=""),"CBM_NO_MEASUREMENT",""),IF(OR($X1458="",$X1458=0),"INVALID_PERIOD",""),IF(AND($AA1458&lt;&gt;"",$AB1458&lt;&gt;"",$AB1458&lt;$AA1458),"DATE_SEQUENCE_ERROR",""),IF(AND($AB1458&lt;&gt;"",$AB1458&gt;DATE(2030,12,31)),"DATE_OUTLIER",""),IF($C1458="","MISSING_QRCODE",""),IF($J1458="UNKNOWN","UNKNOWN_PM_TYPE",""),IF($L1458="UNKNOWN","UNKNOWN_STATUS",""))</f>
        <v/>
      </c>
      <c r="AQ1458" s="42" t="str">
        <f t="shared" si="114"/>
        <v>NO</v>
      </c>
    </row>
    <row r="1459" spans="1:43" x14ac:dyDescent="0.3">
      <c r="A1459" s="38">
        <f>IF('query (10)'!A1459="","",'query (10)'!A1459)</f>
        <v>1653</v>
      </c>
      <c r="B1459" s="38">
        <f>IF('query (10)'!B1459="","",'query (10)'!B1459)</f>
        <v>18860</v>
      </c>
      <c r="C1459" s="38" t="str">
        <f>TRIM(UPPER('query (10)'!M1459))</f>
        <v>WA-470</v>
      </c>
      <c r="D1459" s="38" t="str">
        <f>TRIM(UPPER(IFERROR(_xlfn.TEXTBEFORE('query (10)'!L1459,"("),'query (10)'!L1459)))</f>
        <v>FINISH WASH EQUIPMENT</v>
      </c>
      <c r="E1459" s="38" t="str">
        <f>IFERROR(TRIM(UPPER(_xlfn.TEXTBEFORE(_xlfn.TEXTAFTER('query (10)'!L1459,"("),")"))),"")</f>
        <v/>
      </c>
      <c r="F1459" s="38" t="str">
        <f>TRIM('query (10)'!K1459)</f>
        <v>KWD4</v>
      </c>
      <c r="G1459" s="38" t="str">
        <f>IF('query (10)'!J1459="","",'query (10)'!J1459)</f>
        <v xml:space="preserve">Heavy smoke </v>
      </c>
      <c r="H1459" s="38" t="str">
        <f>TRIM(UPPER('query (10)'!J1459))</f>
        <v>HEAVY SMOKE</v>
      </c>
      <c r="I1459" s="38" t="str">
        <f>IF('query (10)'!F1459="","",'query (10)'!F1459)</f>
        <v>Time-based Maintenance</v>
      </c>
      <c r="J1459" s="38" t="str">
        <f>IF('query (10)'!F1459="","",IFERROR(INDEX(Cleaning_Rules!$B$14:$B$17,MATCH(TRIM('query (10)'!F1459),Cleaning_Rules!$A$14:$A$17,0)),"UNKNOWN"))</f>
        <v>TBM</v>
      </c>
      <c r="K1459" s="38" t="str">
        <f>IF('query (10)'!G1459="","",'query (10)'!G1459)</f>
        <v>เสร็จสิ้น</v>
      </c>
      <c r="L1459" s="38" t="str">
        <f>IF('query (10)'!G1459="","MISSING",IFERROR(INDEX(Cleaning_Rules!$B$5:$B$10,MATCH(TRIM('query (10)'!G1459),Cleaning_Rules!$A$5:$A$10,0)),"UNKNOWN"))</f>
        <v>COMPLETED</v>
      </c>
      <c r="M1459" s="38" t="str">
        <f>IF('query (10)'!I1459="","",'query (10)'!I1459)</f>
        <v>Mechanical</v>
      </c>
      <c r="N1459" s="38" t="str">
        <f>IF('query (10)'!O1459="","",'query (10)'!O1459)</f>
        <v>Part Change</v>
      </c>
      <c r="O1459" s="38" t="str">
        <f>IF('query (10)'!P1459="","",'query (10)'!P1459)</f>
        <v>Medium</v>
      </c>
      <c r="P1459" s="38" t="str">
        <f>IF('query (10)'!N1459="","",'query (10)'!N1459)</f>
        <v xml:space="preserve">Change filer Heavy smoke According to PM 36 Month Cycle
Model: RF-40
</v>
      </c>
      <c r="Q1459" s="38" t="str">
        <f>TRIM('query (10)'!N1459)</f>
        <v xml:space="preserve">Change filer Heavy smoke According to PM 36 Month Cycle
Model: RF-40
</v>
      </c>
      <c r="R1459" s="38" t="str">
        <f>TRIM(UPPER('query (10)'!R1459))</f>
        <v>FILTER</v>
      </c>
      <c r="S1459" s="38" t="str">
        <f>TRIM(UPPER('query (10)'!S1459))</f>
        <v>RF-40</v>
      </c>
      <c r="T1459" s="38" t="str">
        <f>IF('query (10)'!Q1459="","",TRIM(UPPER('query (10)'!Q1459)))</f>
        <v/>
      </c>
      <c r="U1459" s="38" t="str">
        <f>IF('query (10)'!T1459="","",'query (10)'!T1459)</f>
        <v/>
      </c>
      <c r="V1459" s="39" t="str">
        <f>IF('query (10)'!T1459="","",IFERROR(VALUE('query (10)'!T1459),""))</f>
        <v/>
      </c>
      <c r="W1459" s="40">
        <f>IF('query (10)'!U1459="","",'query (10)'!U1459)</f>
        <v>0</v>
      </c>
      <c r="X1459" s="39">
        <f>IF('query (10)'!V1459="","",'query (10)'!V1459)</f>
        <v>1080</v>
      </c>
      <c r="Y1459" s="41">
        <f>IF('query (10)'!W1459="","",'query (10)'!W1459)</f>
        <v>46085</v>
      </c>
      <c r="Z1459" s="41">
        <f>IF('query (10)'!X1459="","",'query (10)'!X1459)</f>
        <v>46095</v>
      </c>
      <c r="AA1459" s="41">
        <f>IF('query (10)'!Y1459="","",'query (10)'!Y1459)</f>
        <v>46095</v>
      </c>
      <c r="AB1459" s="41">
        <f>IF('query (10)'!Z1459="","",'query (10)'!Z1459)</f>
        <v>47175</v>
      </c>
      <c r="AC1459" s="38" t="str">
        <f>IF(OR('query (10)'!AA1459="",COUNTIF(Cleaning_Rules!$A$21:$A$26,TRIM('query (10)'!AA1459))&gt;0),"",TRIM('query (10)'!AA1459))</f>
        <v/>
      </c>
      <c r="AD1459" s="38" t="str">
        <f>IF('query (10)'!AB1459="","",TRIM(IFERROR(_xlfn.TEXTBEFORE('query (10)'!AB1459,"("),'query (10)'!AB1459)))</f>
        <v>เริ่มซ่อมงาน PM แล้ว รับผิดชอบโดย JAKKAPAT KHOTSOMBAT</v>
      </c>
      <c r="AE1459" s="38" t="str">
        <f>IFERROR(LOWER(TRIM(_xlfn.TEXTBEFORE(_xlfn.TEXTAFTER('query (10)'!AB1459,"("),")"))),"")</f>
        <v>jakkapat@nsk.com</v>
      </c>
      <c r="AF1459" s="38" t="str">
        <f>IF('query (10)'!AD1459="","",TRIM('query (10)'!AD1459))</f>
        <v>คุณานนต์ ปารวัณวงศ์</v>
      </c>
      <c r="AG1459" s="38" t="str">
        <f>IF('query (10)'!AE1459="","",TRIM('query (10)'!AE1459))</f>
        <v>จักรภัทร โคตรสมบัติ</v>
      </c>
      <c r="AH1459" s="38" t="str">
        <f>IF('query (10)'!AF1459="","",IFERROR(VALUE('query (10)'!AF1459),""))</f>
        <v/>
      </c>
      <c r="AI1459" s="38" t="str">
        <f>IF('query (10)'!AG1459="","",TRIM('query (10)'!AG1459))</f>
        <v/>
      </c>
      <c r="AJ1459" s="38" t="str">
        <f>IF('query (10)'!AH1459="","",IFERROR(VALUE('query (10)'!AH1459),""))</f>
        <v/>
      </c>
      <c r="AK1459" s="38" t="str">
        <f>IF('query (10)'!AI1459="","",TRIM('query (10)'!AI1459))</f>
        <v/>
      </c>
      <c r="AL1459" s="42">
        <f t="shared" si="110"/>
        <v>2026</v>
      </c>
      <c r="AM1459" s="42" t="str">
        <f t="shared" si="111"/>
        <v>2026-03</v>
      </c>
      <c r="AN1459" s="42" t="str">
        <f t="shared" ca="1" si="112"/>
        <v/>
      </c>
      <c r="AO1459" s="42" t="str">
        <f t="shared" si="113"/>
        <v>WA-470 | FINISH WASH EQUIPMENT | KWD4 | HEAVY SMOKE | Time-based Maintenance | Mechanical | Part Change | Medium | Change filer Heavy smoke According to PM 36 Month Cycle
Model: RF-40
 | FILTER | RF-40 | เริ่มซ่อมงาน PM แล้ว รับผิดชอบโดย JAKKAPAT KHOTSOMBAT | จักรภัทร โคตรสมบัติ</v>
      </c>
      <c r="AP1459" s="42" t="str">
        <f>_xlfn.TEXTJOIN("; ",TRUE,IF(COUNTA('query (10)'!A1459:AK1459)&lt;=6,"NEAR_EMPTY_ROW",""),IF($K1459="","MISSING_STATUS",""),IF(AND($K1459="เสร็จสิ้น",$Z1459=""),"DONE_NO_ACTUAL_DATE",""),IF(AND($I1459="Condition-based Maintenance",$AH1459=""),"CBM_NO_MEASUREMENT",""),IF(OR($X1459="",$X1459=0),"INVALID_PERIOD",""),IF(AND($AA1459&lt;&gt;"",$AB1459&lt;&gt;"",$AB1459&lt;$AA1459),"DATE_SEQUENCE_ERROR",""),IF(AND($AB1459&lt;&gt;"",$AB1459&gt;DATE(2030,12,31)),"DATE_OUTLIER",""),IF($C1459="","MISSING_QRCODE",""),IF($J1459="UNKNOWN","UNKNOWN_PM_TYPE",""),IF($L1459="UNKNOWN","UNKNOWN_STATUS",""))</f>
        <v/>
      </c>
      <c r="AQ1459" s="42" t="str">
        <f t="shared" si="114"/>
        <v>NO</v>
      </c>
    </row>
    <row r="1460" spans="1:43" x14ac:dyDescent="0.3">
      <c r="A1460" s="38">
        <f>IF('query (10)'!A1460="","",'query (10)'!A1460)</f>
        <v>1654</v>
      </c>
      <c r="B1460" s="38">
        <f>IF('query (10)'!B1460="","",'query (10)'!B1460)</f>
        <v>18861</v>
      </c>
      <c r="C1460" s="38" t="str">
        <f>TRIM(UPPER('query (10)'!M1460))</f>
        <v>WA-477</v>
      </c>
      <c r="D1460" s="38" t="str">
        <f>TRIM(UPPER(IFERROR(_xlfn.TEXTBEFORE('query (10)'!L1460,"("),'query (10)'!L1460)))</f>
        <v>OUTER / INNER RING PART WASH MACHINE</v>
      </c>
      <c r="E1460" s="38" t="str">
        <f>IFERROR(TRIM(UPPER(_xlfn.TEXTBEFORE(_xlfn.TEXTAFTER('query (10)'!L1460,"("),")"))),"")</f>
        <v/>
      </c>
      <c r="F1460" s="38" t="str">
        <f>TRIM('query (10)'!K1460)</f>
        <v>KWD4</v>
      </c>
      <c r="G1460" s="38" t="str">
        <f>IF('query (10)'!J1460="","",'query (10)'!J1460)</f>
        <v xml:space="preserve">Heavy smoke </v>
      </c>
      <c r="H1460" s="38" t="str">
        <f>TRIM(UPPER('query (10)'!J1460))</f>
        <v>HEAVY SMOKE</v>
      </c>
      <c r="I1460" s="38" t="str">
        <f>IF('query (10)'!F1460="","",'query (10)'!F1460)</f>
        <v>Time-based Maintenance</v>
      </c>
      <c r="J1460" s="38" t="str">
        <f>IF('query (10)'!F1460="","",IFERROR(INDEX(Cleaning_Rules!$B$14:$B$17,MATCH(TRIM('query (10)'!F1460),Cleaning_Rules!$A$14:$A$17,0)),"UNKNOWN"))</f>
        <v>TBM</v>
      </c>
      <c r="K1460" s="38" t="str">
        <f>IF('query (10)'!G1460="","",'query (10)'!G1460)</f>
        <v>เสร็จสิ้น</v>
      </c>
      <c r="L1460" s="38" t="str">
        <f>IF('query (10)'!G1460="","MISSING",IFERROR(INDEX(Cleaning_Rules!$B$5:$B$10,MATCH(TRIM('query (10)'!G1460),Cleaning_Rules!$A$5:$A$10,0)),"UNKNOWN"))</f>
        <v>COMPLETED</v>
      </c>
      <c r="M1460" s="38" t="str">
        <f>IF('query (10)'!I1460="","",'query (10)'!I1460)</f>
        <v>Mechanical</v>
      </c>
      <c r="N1460" s="38" t="str">
        <f>IF('query (10)'!O1460="","",'query (10)'!O1460)</f>
        <v>Part Change</v>
      </c>
      <c r="O1460" s="38" t="str">
        <f>IF('query (10)'!P1460="","",'query (10)'!P1460)</f>
        <v>Medium</v>
      </c>
      <c r="P1460" s="38" t="str">
        <f>IF('query (10)'!N1460="","",'query (10)'!N1460)</f>
        <v xml:space="preserve">Change filer Heavy smoke According to PM 36 Month Cycle
Model: RF-40
</v>
      </c>
      <c r="Q1460" s="38" t="str">
        <f>TRIM('query (10)'!N1460)</f>
        <v xml:space="preserve">Change filer Heavy smoke According to PM 36 Month Cycle
Model: RF-40
</v>
      </c>
      <c r="R1460" s="38" t="str">
        <f>TRIM(UPPER('query (10)'!R1460))</f>
        <v>FILTER</v>
      </c>
      <c r="S1460" s="38" t="str">
        <f>TRIM(UPPER('query (10)'!S1460))</f>
        <v>RF-40</v>
      </c>
      <c r="T1460" s="38" t="str">
        <f>IF('query (10)'!Q1460="","",TRIM(UPPER('query (10)'!Q1460)))</f>
        <v/>
      </c>
      <c r="U1460" s="38" t="str">
        <f>IF('query (10)'!T1460="","",'query (10)'!T1460)</f>
        <v/>
      </c>
      <c r="V1460" s="39" t="str">
        <f>IF('query (10)'!T1460="","",IFERROR(VALUE('query (10)'!T1460),""))</f>
        <v/>
      </c>
      <c r="W1460" s="40">
        <f>IF('query (10)'!U1460="","",'query (10)'!U1460)</f>
        <v>0</v>
      </c>
      <c r="X1460" s="39">
        <f>IF('query (10)'!V1460="","",'query (10)'!V1460)</f>
        <v>1080</v>
      </c>
      <c r="Y1460" s="41">
        <f>IF('query (10)'!W1460="","",'query (10)'!W1460)</f>
        <v>46085</v>
      </c>
      <c r="Z1460" s="41">
        <f>IF('query (10)'!X1460="","",'query (10)'!X1460)</f>
        <v>46095</v>
      </c>
      <c r="AA1460" s="41">
        <f>IF('query (10)'!Y1460="","",'query (10)'!Y1460)</f>
        <v>46095</v>
      </c>
      <c r="AB1460" s="41">
        <f>IF('query (10)'!Z1460="","",'query (10)'!Z1460)</f>
        <v>47175</v>
      </c>
      <c r="AC1460" s="38" t="str">
        <f>IF(OR('query (10)'!AA1460="",COUNTIF(Cleaning_Rules!$A$21:$A$26,TRIM('query (10)'!AA1460))&gt;0),"",TRIM('query (10)'!AA1460))</f>
        <v/>
      </c>
      <c r="AD1460" s="38" t="str">
        <f>IF('query (10)'!AB1460="","",TRIM(IFERROR(_xlfn.TEXTBEFORE('query (10)'!AB1460,"("),'query (10)'!AB1460)))</f>
        <v>เริ่มซ่อมงาน PM แล้ว รับผิดชอบโดย JAKKAPAT KHOTSOMBAT</v>
      </c>
      <c r="AE1460" s="38" t="str">
        <f>IFERROR(LOWER(TRIM(_xlfn.TEXTBEFORE(_xlfn.TEXTAFTER('query (10)'!AB1460,"("),")"))),"")</f>
        <v>jakkapat@nsk.com</v>
      </c>
      <c r="AF1460" s="38" t="str">
        <f>IF('query (10)'!AD1460="","",TRIM('query (10)'!AD1460))</f>
        <v>คุณานนต์ ปารวัณวงศ์</v>
      </c>
      <c r="AG1460" s="38" t="str">
        <f>IF('query (10)'!AE1460="","",TRIM('query (10)'!AE1460))</f>
        <v>จักรภัทร โคตรสมบัติ</v>
      </c>
      <c r="AH1460" s="38" t="str">
        <f>IF('query (10)'!AF1460="","",IFERROR(VALUE('query (10)'!AF1460),""))</f>
        <v/>
      </c>
      <c r="AI1460" s="38" t="str">
        <f>IF('query (10)'!AG1460="","",TRIM('query (10)'!AG1460))</f>
        <v/>
      </c>
      <c r="AJ1460" s="38" t="str">
        <f>IF('query (10)'!AH1460="","",IFERROR(VALUE('query (10)'!AH1460),""))</f>
        <v/>
      </c>
      <c r="AK1460" s="38" t="str">
        <f>IF('query (10)'!AI1460="","",TRIM('query (10)'!AI1460))</f>
        <v/>
      </c>
      <c r="AL1460" s="42">
        <f t="shared" si="110"/>
        <v>2026</v>
      </c>
      <c r="AM1460" s="42" t="str">
        <f t="shared" si="111"/>
        <v>2026-03</v>
      </c>
      <c r="AN1460" s="42" t="str">
        <f t="shared" ca="1" si="112"/>
        <v/>
      </c>
      <c r="AO1460" s="42" t="str">
        <f t="shared" si="113"/>
        <v>WA-477 | OUTER / INNER RING PART WASH MACHINE | KWD4 | HEAVY SMOKE | Time-based Maintenance | Mechanical | Part Change | Medium | Change filer Heavy smoke According to PM 36 Month Cycle
Model: RF-40
 | FILTER | RF-40 | เริ่มซ่อมงาน PM แล้ว รับผิดชอบโดย JAKKAPAT KHOTSOMBAT | จักรภัทร โคตรสมบัติ</v>
      </c>
      <c r="AP1460" s="42" t="str">
        <f>_xlfn.TEXTJOIN("; ",TRUE,IF(COUNTA('query (10)'!A1460:AK1460)&lt;=6,"NEAR_EMPTY_ROW",""),IF($K1460="","MISSING_STATUS",""),IF(AND($K1460="เสร็จสิ้น",$Z1460=""),"DONE_NO_ACTUAL_DATE",""),IF(AND($I1460="Condition-based Maintenance",$AH1460=""),"CBM_NO_MEASUREMENT",""),IF(OR($X1460="",$X1460=0),"INVALID_PERIOD",""),IF(AND($AA1460&lt;&gt;"",$AB1460&lt;&gt;"",$AB1460&lt;$AA1460),"DATE_SEQUENCE_ERROR",""),IF(AND($AB1460&lt;&gt;"",$AB1460&gt;DATE(2030,12,31)),"DATE_OUTLIER",""),IF($C1460="","MISSING_QRCODE",""),IF($J1460="UNKNOWN","UNKNOWN_PM_TYPE",""),IF($L1460="UNKNOWN","UNKNOWN_STATUS",""))</f>
        <v/>
      </c>
      <c r="AQ1460" s="42" t="str">
        <f t="shared" si="114"/>
        <v>NO</v>
      </c>
    </row>
    <row r="1461" spans="1:43" x14ac:dyDescent="0.3">
      <c r="A1461" s="38">
        <f>IF('query (10)'!A1461="","",'query (10)'!A1461)</f>
        <v>1655</v>
      </c>
      <c r="B1461" s="38">
        <f>IF('query (10)'!B1461="","",'query (10)'!B1461)</f>
        <v>18926</v>
      </c>
      <c r="C1461" s="38" t="str">
        <f>TRIM(UPPER('query (10)'!M1461))</f>
        <v>WA-586</v>
      </c>
      <c r="D1461" s="38" t="str">
        <f>TRIM(UPPER(IFERROR(_xlfn.TEXTBEFORE('query (10)'!L1461,"("),'query (10)'!L1461)))</f>
        <v>FINISH WASH EQUIPMENT</v>
      </c>
      <c r="E1461" s="38" t="str">
        <f>IFERROR(TRIM(UPPER(_xlfn.TEXTBEFORE(_xlfn.TEXTAFTER('query (10)'!L1461,"("),")"))),"")</f>
        <v/>
      </c>
      <c r="F1461" s="38" t="str">
        <f>TRIM('query (10)'!K1461)</f>
        <v>KWD5</v>
      </c>
      <c r="G1461" s="38" t="str">
        <f>IF('query (10)'!J1461="","",'query (10)'!J1461)</f>
        <v xml:space="preserve">Heavy smoke </v>
      </c>
      <c r="H1461" s="38" t="str">
        <f>TRIM(UPPER('query (10)'!J1461))</f>
        <v>HEAVY SMOKE</v>
      </c>
      <c r="I1461" s="38" t="str">
        <f>IF('query (10)'!F1461="","",'query (10)'!F1461)</f>
        <v>Time-based Maintenance</v>
      </c>
      <c r="J1461" s="38" t="str">
        <f>IF('query (10)'!F1461="","",IFERROR(INDEX(Cleaning_Rules!$B$14:$B$17,MATCH(TRIM('query (10)'!F1461),Cleaning_Rules!$A$14:$A$17,0)),"UNKNOWN"))</f>
        <v>TBM</v>
      </c>
      <c r="K1461" s="38" t="str">
        <f>IF('query (10)'!G1461="","",'query (10)'!G1461)</f>
        <v>เสร็จสิ้น</v>
      </c>
      <c r="L1461" s="38" t="str">
        <f>IF('query (10)'!G1461="","MISSING",IFERROR(INDEX(Cleaning_Rules!$B$5:$B$10,MATCH(TRIM('query (10)'!G1461),Cleaning_Rules!$A$5:$A$10,0)),"UNKNOWN"))</f>
        <v>COMPLETED</v>
      </c>
      <c r="M1461" s="38" t="str">
        <f>IF('query (10)'!I1461="","",'query (10)'!I1461)</f>
        <v>Mechanical</v>
      </c>
      <c r="N1461" s="38" t="str">
        <f>IF('query (10)'!O1461="","",'query (10)'!O1461)</f>
        <v>Part Change</v>
      </c>
      <c r="O1461" s="38" t="str">
        <f>IF('query (10)'!P1461="","",'query (10)'!P1461)</f>
        <v>Medium</v>
      </c>
      <c r="P1461" s="38" t="str">
        <f>IF('query (10)'!N1461="","",'query (10)'!N1461)</f>
        <v xml:space="preserve">Change filer Heavy smoke According to PM 36 Month Cycle
Model: RF-40
</v>
      </c>
      <c r="Q1461" s="38" t="str">
        <f>TRIM('query (10)'!N1461)</f>
        <v xml:space="preserve">Change filer Heavy smoke According to PM 36 Month Cycle
Model: RF-40
</v>
      </c>
      <c r="R1461" s="38" t="str">
        <f>TRIM(UPPER('query (10)'!R1461))</f>
        <v>FILTER</v>
      </c>
      <c r="S1461" s="38" t="str">
        <f>TRIM(UPPER('query (10)'!S1461))</f>
        <v>RF-40</v>
      </c>
      <c r="T1461" s="38" t="str">
        <f>IF('query (10)'!Q1461="","",TRIM(UPPER('query (10)'!Q1461)))</f>
        <v/>
      </c>
      <c r="U1461" s="38" t="str">
        <f>IF('query (10)'!T1461="","",'query (10)'!T1461)</f>
        <v/>
      </c>
      <c r="V1461" s="39" t="str">
        <f>IF('query (10)'!T1461="","",IFERROR(VALUE('query (10)'!T1461),""))</f>
        <v/>
      </c>
      <c r="W1461" s="40">
        <f>IF('query (10)'!U1461="","",'query (10)'!U1461)</f>
        <v>0</v>
      </c>
      <c r="X1461" s="39">
        <f>IF('query (10)'!V1461="","",'query (10)'!V1461)</f>
        <v>1080</v>
      </c>
      <c r="Y1461" s="41">
        <f>IF('query (10)'!W1461="","",'query (10)'!W1461)</f>
        <v>46086</v>
      </c>
      <c r="Z1461" s="41">
        <f>IF('query (10)'!X1461="","",'query (10)'!X1461)</f>
        <v>46095</v>
      </c>
      <c r="AA1461" s="41">
        <f>IF('query (10)'!Y1461="","",'query (10)'!Y1461)</f>
        <v>46095</v>
      </c>
      <c r="AB1461" s="41">
        <f>IF('query (10)'!Z1461="","",'query (10)'!Z1461)</f>
        <v>47175</v>
      </c>
      <c r="AC1461" s="38" t="str">
        <f>IF(OR('query (10)'!AA1461="",COUNTIF(Cleaning_Rules!$A$21:$A$26,TRIM('query (10)'!AA1461))&gt;0),"",TRIM('query (10)'!AA1461))</f>
        <v/>
      </c>
      <c r="AD1461" s="38" t="str">
        <f>IF('query (10)'!AB1461="","",TRIM(IFERROR(_xlfn.TEXTBEFORE('query (10)'!AB1461,"("),'query (10)'!AB1461)))</f>
        <v>เริ่มซ่อมงาน PM แล้ว รับผิดชอบโดย PAHLA SEEDANG</v>
      </c>
      <c r="AE1461" s="38" t="str">
        <f>IFERROR(LOWER(TRIM(_xlfn.TEXTBEFORE(_xlfn.TEXTAFTER('query (10)'!AB1461,"("),")"))),"")</f>
        <v>pahla@nsk.com</v>
      </c>
      <c r="AF1461" s="38" t="str">
        <f>IF('query (10)'!AD1461="","",TRIM('query (10)'!AD1461))</f>
        <v>คุณานนต์ ปารวัณวงศ์</v>
      </c>
      <c r="AG1461" s="38" t="str">
        <f>IF('query (10)'!AE1461="","",TRIM('query (10)'!AE1461))</f>
        <v>ผะหลา สีแดง</v>
      </c>
      <c r="AH1461" s="38" t="str">
        <f>IF('query (10)'!AF1461="","",IFERROR(VALUE('query (10)'!AF1461),""))</f>
        <v/>
      </c>
      <c r="AI1461" s="38" t="str">
        <f>IF('query (10)'!AG1461="","",TRIM('query (10)'!AG1461))</f>
        <v/>
      </c>
      <c r="AJ1461" s="38" t="str">
        <f>IF('query (10)'!AH1461="","",IFERROR(VALUE('query (10)'!AH1461),""))</f>
        <v/>
      </c>
      <c r="AK1461" s="38" t="str">
        <f>IF('query (10)'!AI1461="","",TRIM('query (10)'!AI1461))</f>
        <v/>
      </c>
      <c r="AL1461" s="42">
        <f t="shared" si="110"/>
        <v>2026</v>
      </c>
      <c r="AM1461" s="42" t="str">
        <f t="shared" si="111"/>
        <v>2026-03</v>
      </c>
      <c r="AN1461" s="42" t="str">
        <f t="shared" ca="1" si="112"/>
        <v/>
      </c>
      <c r="AO1461" s="42" t="str">
        <f t="shared" si="113"/>
        <v>WA-586 | FINISH WASH EQUIPMENT | KWD5 | HEAVY SMOKE | Time-based Maintenance | Mechanical | Part Change | Medium | Change filer Heavy smoke According to PM 36 Month Cycle
Model: RF-40
 | FILTER | RF-40 | เริ่มซ่อมงาน PM แล้ว รับผิดชอบโดย PAHLA SEEDANG | ผะหลา สีแดง</v>
      </c>
      <c r="AP1461" s="42" t="str">
        <f>_xlfn.TEXTJOIN("; ",TRUE,IF(COUNTA('query (10)'!A1461:AK1461)&lt;=6,"NEAR_EMPTY_ROW",""),IF($K1461="","MISSING_STATUS",""),IF(AND($K1461="เสร็จสิ้น",$Z1461=""),"DONE_NO_ACTUAL_DATE",""),IF(AND($I1461="Condition-based Maintenance",$AH1461=""),"CBM_NO_MEASUREMENT",""),IF(OR($X1461="",$X1461=0),"INVALID_PERIOD",""),IF(AND($AA1461&lt;&gt;"",$AB1461&lt;&gt;"",$AB1461&lt;$AA1461),"DATE_SEQUENCE_ERROR",""),IF(AND($AB1461&lt;&gt;"",$AB1461&gt;DATE(2030,12,31)),"DATE_OUTLIER",""),IF($C1461="","MISSING_QRCODE",""),IF($J1461="UNKNOWN","UNKNOWN_PM_TYPE",""),IF($L1461="UNKNOWN","UNKNOWN_STATUS",""))</f>
        <v/>
      </c>
      <c r="AQ1461" s="42" t="str">
        <f t="shared" si="114"/>
        <v>NO</v>
      </c>
    </row>
    <row r="1462" spans="1:43" x14ac:dyDescent="0.3">
      <c r="A1462" s="38">
        <f>IF('query (10)'!A1462="","",'query (10)'!A1462)</f>
        <v>1656</v>
      </c>
      <c r="B1462" s="38">
        <f>IF('query (10)'!B1462="","",'query (10)'!B1462)</f>
        <v>18927</v>
      </c>
      <c r="C1462" s="38" t="str">
        <f>TRIM(UPPER('query (10)'!M1462))</f>
        <v>WA-593</v>
      </c>
      <c r="D1462" s="38" t="str">
        <f>TRIM(UPPER(IFERROR(_xlfn.TEXTBEFORE('query (10)'!L1462,"("),'query (10)'!L1462)))</f>
        <v>OUTER / INNER RING PART WASH MACHINE</v>
      </c>
      <c r="E1462" s="38" t="str">
        <f>IFERROR(TRIM(UPPER(_xlfn.TEXTBEFORE(_xlfn.TEXTAFTER('query (10)'!L1462,"("),")"))),"")</f>
        <v/>
      </c>
      <c r="F1462" s="38" t="str">
        <f>TRIM('query (10)'!K1462)</f>
        <v>KWD5</v>
      </c>
      <c r="G1462" s="38" t="str">
        <f>IF('query (10)'!J1462="","",'query (10)'!J1462)</f>
        <v xml:space="preserve">Heavy smoke </v>
      </c>
      <c r="H1462" s="38" t="str">
        <f>TRIM(UPPER('query (10)'!J1462))</f>
        <v>HEAVY SMOKE</v>
      </c>
      <c r="I1462" s="38" t="str">
        <f>IF('query (10)'!F1462="","",'query (10)'!F1462)</f>
        <v>Time-based Maintenance</v>
      </c>
      <c r="J1462" s="38" t="str">
        <f>IF('query (10)'!F1462="","",IFERROR(INDEX(Cleaning_Rules!$B$14:$B$17,MATCH(TRIM('query (10)'!F1462),Cleaning_Rules!$A$14:$A$17,0)),"UNKNOWN"))</f>
        <v>TBM</v>
      </c>
      <c r="K1462" s="38" t="str">
        <f>IF('query (10)'!G1462="","",'query (10)'!G1462)</f>
        <v>เสร็จสิ้น</v>
      </c>
      <c r="L1462" s="38" t="str">
        <f>IF('query (10)'!G1462="","MISSING",IFERROR(INDEX(Cleaning_Rules!$B$5:$B$10,MATCH(TRIM('query (10)'!G1462),Cleaning_Rules!$A$5:$A$10,0)),"UNKNOWN"))</f>
        <v>COMPLETED</v>
      </c>
      <c r="M1462" s="38" t="str">
        <f>IF('query (10)'!I1462="","",'query (10)'!I1462)</f>
        <v>Mechanical</v>
      </c>
      <c r="N1462" s="38" t="str">
        <f>IF('query (10)'!O1462="","",'query (10)'!O1462)</f>
        <v>Part Change</v>
      </c>
      <c r="O1462" s="38" t="str">
        <f>IF('query (10)'!P1462="","",'query (10)'!P1462)</f>
        <v>Medium</v>
      </c>
      <c r="P1462" s="38" t="str">
        <f>IF('query (10)'!N1462="","",'query (10)'!N1462)</f>
        <v xml:space="preserve">Change filer Heavy smoke According to PM 36 Month Cycle
Model: RF-40
</v>
      </c>
      <c r="Q1462" s="38" t="str">
        <f>TRIM('query (10)'!N1462)</f>
        <v xml:space="preserve">Change filer Heavy smoke According to PM 36 Month Cycle
Model: RF-40
</v>
      </c>
      <c r="R1462" s="38" t="str">
        <f>TRIM(UPPER('query (10)'!R1462))</f>
        <v>FILTER</v>
      </c>
      <c r="S1462" s="38" t="str">
        <f>TRIM(UPPER('query (10)'!S1462))</f>
        <v>RF-40</v>
      </c>
      <c r="T1462" s="38" t="str">
        <f>IF('query (10)'!Q1462="","",TRIM(UPPER('query (10)'!Q1462)))</f>
        <v/>
      </c>
      <c r="U1462" s="38" t="str">
        <f>IF('query (10)'!T1462="","",'query (10)'!T1462)</f>
        <v/>
      </c>
      <c r="V1462" s="39" t="str">
        <f>IF('query (10)'!T1462="","",IFERROR(VALUE('query (10)'!T1462),""))</f>
        <v/>
      </c>
      <c r="W1462" s="40">
        <f>IF('query (10)'!U1462="","",'query (10)'!U1462)</f>
        <v>0</v>
      </c>
      <c r="X1462" s="39">
        <f>IF('query (10)'!V1462="","",'query (10)'!V1462)</f>
        <v>1080</v>
      </c>
      <c r="Y1462" s="41">
        <f>IF('query (10)'!W1462="","",'query (10)'!W1462)</f>
        <v>46086</v>
      </c>
      <c r="Z1462" s="41">
        <f>IF('query (10)'!X1462="","",'query (10)'!X1462)</f>
        <v>46095</v>
      </c>
      <c r="AA1462" s="41">
        <f>IF('query (10)'!Y1462="","",'query (10)'!Y1462)</f>
        <v>46095</v>
      </c>
      <c r="AB1462" s="41">
        <f>IF('query (10)'!Z1462="","",'query (10)'!Z1462)</f>
        <v>47175</v>
      </c>
      <c r="AC1462" s="38" t="str">
        <f>IF(OR('query (10)'!AA1462="",COUNTIF(Cleaning_Rules!$A$21:$A$26,TRIM('query (10)'!AA1462))&gt;0),"",TRIM('query (10)'!AA1462))</f>
        <v/>
      </c>
      <c r="AD1462" s="38" t="str">
        <f>IF('query (10)'!AB1462="","",TRIM(IFERROR(_xlfn.TEXTBEFORE('query (10)'!AB1462,"("),'query (10)'!AB1462)))</f>
        <v>เริ่มซ่อมงาน PM แล้ว รับผิดชอบโดย PAHLA SEEDANG</v>
      </c>
      <c r="AE1462" s="38" t="str">
        <f>IFERROR(LOWER(TRIM(_xlfn.TEXTBEFORE(_xlfn.TEXTAFTER('query (10)'!AB1462,"("),")"))),"")</f>
        <v>pahla@nsk.com</v>
      </c>
      <c r="AF1462" s="38" t="str">
        <f>IF('query (10)'!AD1462="","",TRIM('query (10)'!AD1462))</f>
        <v>คุณานนต์ ปารวัณวงศ์</v>
      </c>
      <c r="AG1462" s="38" t="str">
        <f>IF('query (10)'!AE1462="","",TRIM('query (10)'!AE1462))</f>
        <v>ผะหลา สีแดง</v>
      </c>
      <c r="AH1462" s="38" t="str">
        <f>IF('query (10)'!AF1462="","",IFERROR(VALUE('query (10)'!AF1462),""))</f>
        <v/>
      </c>
      <c r="AI1462" s="38" t="str">
        <f>IF('query (10)'!AG1462="","",TRIM('query (10)'!AG1462))</f>
        <v/>
      </c>
      <c r="AJ1462" s="38" t="str">
        <f>IF('query (10)'!AH1462="","",IFERROR(VALUE('query (10)'!AH1462),""))</f>
        <v/>
      </c>
      <c r="AK1462" s="38" t="str">
        <f>IF('query (10)'!AI1462="","",TRIM('query (10)'!AI1462))</f>
        <v/>
      </c>
      <c r="AL1462" s="42">
        <f t="shared" si="110"/>
        <v>2026</v>
      </c>
      <c r="AM1462" s="42" t="str">
        <f t="shared" si="111"/>
        <v>2026-03</v>
      </c>
      <c r="AN1462" s="42" t="str">
        <f t="shared" ca="1" si="112"/>
        <v/>
      </c>
      <c r="AO1462" s="42" t="str">
        <f t="shared" si="113"/>
        <v>WA-593 | OUTER / INNER RING PART WASH MACHINE | KWD5 | HEAVY SMOKE | Time-based Maintenance | Mechanical | Part Change | Medium | Change filer Heavy smoke According to PM 36 Month Cycle
Model: RF-40
 | FILTER | RF-40 | เริ่มซ่อมงาน PM แล้ว รับผิดชอบโดย PAHLA SEEDANG | ผะหลา สีแดง</v>
      </c>
      <c r="AP1462" s="42" t="str">
        <f>_xlfn.TEXTJOIN("; ",TRUE,IF(COUNTA('query (10)'!A1462:AK1462)&lt;=6,"NEAR_EMPTY_ROW",""),IF($K1462="","MISSING_STATUS",""),IF(AND($K1462="เสร็จสิ้น",$Z1462=""),"DONE_NO_ACTUAL_DATE",""),IF(AND($I1462="Condition-based Maintenance",$AH1462=""),"CBM_NO_MEASUREMENT",""),IF(OR($X1462="",$X1462=0),"INVALID_PERIOD",""),IF(AND($AA1462&lt;&gt;"",$AB1462&lt;&gt;"",$AB1462&lt;$AA1462),"DATE_SEQUENCE_ERROR",""),IF(AND($AB1462&lt;&gt;"",$AB1462&gt;DATE(2030,12,31)),"DATE_OUTLIER",""),IF($C1462="","MISSING_QRCODE",""),IF($J1462="UNKNOWN","UNKNOWN_PM_TYPE",""),IF($L1462="UNKNOWN","UNKNOWN_STATUS",""))</f>
        <v/>
      </c>
      <c r="AQ1462" s="42" t="str">
        <f t="shared" si="114"/>
        <v>NO</v>
      </c>
    </row>
    <row r="1463" spans="1:43" x14ac:dyDescent="0.3">
      <c r="A1463" s="38">
        <f>IF('query (10)'!A1463="","",'query (10)'!A1463)</f>
        <v>1657</v>
      </c>
      <c r="B1463" s="38" t="str">
        <f>IF('query (10)'!B1463="","",'query (10)'!B1463)</f>
        <v/>
      </c>
      <c r="C1463" s="38" t="str">
        <f>TRIM(UPPER('query (10)'!M1463))</f>
        <v>WA-702</v>
      </c>
      <c r="D1463" s="38" t="str">
        <f>TRIM(UPPER(IFERROR(_xlfn.TEXTBEFORE('query (10)'!L1463,"("),'query (10)'!L1463)))</f>
        <v>FINISH WASH EQUIPMENT</v>
      </c>
      <c r="E1463" s="38" t="str">
        <f>IFERROR(TRIM(UPPER(_xlfn.TEXTBEFORE(_xlfn.TEXTAFTER('query (10)'!L1463,"("),")"))),"")</f>
        <v/>
      </c>
      <c r="F1463" s="38" t="str">
        <f>TRIM('query (10)'!K1463)</f>
        <v>KWD6</v>
      </c>
      <c r="G1463" s="38" t="str">
        <f>IF('query (10)'!J1463="","",'query (10)'!J1463)</f>
        <v xml:space="preserve">Heavy smoke </v>
      </c>
      <c r="H1463" s="38" t="str">
        <f>TRIM(UPPER('query (10)'!J1463))</f>
        <v>HEAVY SMOKE</v>
      </c>
      <c r="I1463" s="38" t="str">
        <f>IF('query (10)'!F1463="","",'query (10)'!F1463)</f>
        <v>Time-based Maintenance</v>
      </c>
      <c r="J1463" s="38" t="str">
        <f>IF('query (10)'!F1463="","",IFERROR(INDEX(Cleaning_Rules!$B$14:$B$17,MATCH(TRIM('query (10)'!F1463),Cleaning_Rules!$A$14:$A$17,0)),"UNKNOWN"))</f>
        <v>TBM</v>
      </c>
      <c r="K1463" s="38" t="str">
        <f>IF('query (10)'!G1463="","",'query (10)'!G1463)</f>
        <v>เสร็จสิ้น</v>
      </c>
      <c r="L1463" s="38" t="str">
        <f>IF('query (10)'!G1463="","MISSING",IFERROR(INDEX(Cleaning_Rules!$B$5:$B$10,MATCH(TRIM('query (10)'!G1463),Cleaning_Rules!$A$5:$A$10,0)),"UNKNOWN"))</f>
        <v>COMPLETED</v>
      </c>
      <c r="M1463" s="38" t="str">
        <f>IF('query (10)'!I1463="","",'query (10)'!I1463)</f>
        <v>Mechanical</v>
      </c>
      <c r="N1463" s="38" t="str">
        <f>IF('query (10)'!O1463="","",'query (10)'!O1463)</f>
        <v>Part Change</v>
      </c>
      <c r="O1463" s="38" t="str">
        <f>IF('query (10)'!P1463="","",'query (10)'!P1463)</f>
        <v>Medium</v>
      </c>
      <c r="P1463" s="38" t="str">
        <f>IF('query (10)'!N1463="","",'query (10)'!N1463)</f>
        <v xml:space="preserve">Change filer Heavy smoke According to PM 36 Month Cycle
Model: RF-40
</v>
      </c>
      <c r="Q1463" s="38" t="str">
        <f>TRIM('query (10)'!N1463)</f>
        <v xml:space="preserve">Change filer Heavy smoke According to PM 36 Month Cycle
Model: RF-40
</v>
      </c>
      <c r="R1463" s="38" t="str">
        <f>TRIM(UPPER('query (10)'!R1463))</f>
        <v>FILTER</v>
      </c>
      <c r="S1463" s="38" t="str">
        <f>TRIM(UPPER('query (10)'!S1463))</f>
        <v>RF-40</v>
      </c>
      <c r="T1463" s="38" t="str">
        <f>IF('query (10)'!Q1463="","",TRIM(UPPER('query (10)'!Q1463)))</f>
        <v/>
      </c>
      <c r="U1463" s="38" t="str">
        <f>IF('query (10)'!T1463="","",'query (10)'!T1463)</f>
        <v/>
      </c>
      <c r="V1463" s="39" t="str">
        <f>IF('query (10)'!T1463="","",IFERROR(VALUE('query (10)'!T1463),""))</f>
        <v/>
      </c>
      <c r="W1463" s="40">
        <f>IF('query (10)'!U1463="","",'query (10)'!U1463)</f>
        <v>0</v>
      </c>
      <c r="X1463" s="39">
        <f>IF('query (10)'!V1463="","",'query (10)'!V1463)</f>
        <v>1080</v>
      </c>
      <c r="Y1463" s="41">
        <f>IF('query (10)'!W1463="","",'query (10)'!W1463)</f>
        <v>46087</v>
      </c>
      <c r="Z1463" s="41">
        <f>IF('query (10)'!X1463="","",'query (10)'!X1463)</f>
        <v>46095</v>
      </c>
      <c r="AA1463" s="41">
        <f>IF('query (10)'!Y1463="","",'query (10)'!Y1463)</f>
        <v>46095</v>
      </c>
      <c r="AB1463" s="41">
        <f>IF('query (10)'!Z1463="","",'query (10)'!Z1463)</f>
        <v>47175</v>
      </c>
      <c r="AC1463" s="38" t="str">
        <f>IF(OR('query (10)'!AA1463="",COUNTIF(Cleaning_Rules!$A$21:$A$26,TRIM('query (10)'!AA1463))&gt;0),"",TRIM('query (10)'!AA1463))</f>
        <v/>
      </c>
      <c r="AD1463" s="38" t="str">
        <f>IF('query (10)'!AB1463="","",TRIM(IFERROR(_xlfn.TEXTBEFORE('query (10)'!AB1463,"("),'query (10)'!AB1463)))</f>
        <v>เริ่มซ่อมงาน PM แล้ว รับผิดชอบโดย PAHLA SEEDANG</v>
      </c>
      <c r="AE1463" s="38" t="str">
        <f>IFERROR(LOWER(TRIM(_xlfn.TEXTBEFORE(_xlfn.TEXTAFTER('query (10)'!AB1463,"("),")"))),"")</f>
        <v>pahla@nsk.com</v>
      </c>
      <c r="AF1463" s="38" t="str">
        <f>IF('query (10)'!AD1463="","",TRIM('query (10)'!AD1463))</f>
        <v>คุณานนต์ ปารวัณวงศ์</v>
      </c>
      <c r="AG1463" s="38" t="str">
        <f>IF('query (10)'!AE1463="","",TRIM('query (10)'!AE1463))</f>
        <v>คุณานนต์ ปารวัณวงศ์</v>
      </c>
      <c r="AH1463" s="38" t="str">
        <f>IF('query (10)'!AF1463="","",IFERROR(VALUE('query (10)'!AF1463),""))</f>
        <v/>
      </c>
      <c r="AI1463" s="38" t="str">
        <f>IF('query (10)'!AG1463="","",TRIM('query (10)'!AG1463))</f>
        <v/>
      </c>
      <c r="AJ1463" s="38" t="str">
        <f>IF('query (10)'!AH1463="","",IFERROR(VALUE('query (10)'!AH1463),""))</f>
        <v/>
      </c>
      <c r="AK1463" s="38" t="str">
        <f>IF('query (10)'!AI1463="","",TRIM('query (10)'!AI1463))</f>
        <v/>
      </c>
      <c r="AL1463" s="42">
        <f t="shared" si="110"/>
        <v>2026</v>
      </c>
      <c r="AM1463" s="42" t="str">
        <f t="shared" si="111"/>
        <v>2026-03</v>
      </c>
      <c r="AN1463" s="42" t="str">
        <f t="shared" ca="1" si="112"/>
        <v/>
      </c>
      <c r="AO1463" s="42" t="str">
        <f t="shared" si="113"/>
        <v>WA-702 | FINISH WASH EQUIPMENT | KWD6 | HEAVY SMOKE | Time-based Maintenance | Mechanical | Part Change | Medium | Change filer Heavy smoke According to PM 36 Month Cycle
Model: RF-40
 | FILTER | RF-40 | เริ่มซ่อมงาน PM แล้ว รับผิดชอบโดย PAHLA SEEDANG | คุณานนต์ ปารวัณวงศ์</v>
      </c>
      <c r="AP1463" s="42" t="str">
        <f>_xlfn.TEXTJOIN("; ",TRUE,IF(COUNTA('query (10)'!A1463:AK1463)&lt;=6,"NEAR_EMPTY_ROW",""),IF($K1463="","MISSING_STATUS",""),IF(AND($K1463="เสร็จสิ้น",$Z1463=""),"DONE_NO_ACTUAL_DATE",""),IF(AND($I1463="Condition-based Maintenance",$AH1463=""),"CBM_NO_MEASUREMENT",""),IF(OR($X1463="",$X1463=0),"INVALID_PERIOD",""),IF(AND($AA1463&lt;&gt;"",$AB1463&lt;&gt;"",$AB1463&lt;$AA1463),"DATE_SEQUENCE_ERROR",""),IF(AND($AB1463&lt;&gt;"",$AB1463&gt;DATE(2030,12,31)),"DATE_OUTLIER",""),IF($C1463="","MISSING_QRCODE",""),IF($J1463="UNKNOWN","UNKNOWN_PM_TYPE",""),IF($L1463="UNKNOWN","UNKNOWN_STATUS",""))</f>
        <v/>
      </c>
      <c r="AQ1463" s="42" t="str">
        <f t="shared" si="114"/>
        <v>NO</v>
      </c>
    </row>
    <row r="1464" spans="1:43" x14ac:dyDescent="0.3">
      <c r="A1464" s="38">
        <f>IF('query (10)'!A1464="","",'query (10)'!A1464)</f>
        <v>1658</v>
      </c>
      <c r="B1464" s="38" t="str">
        <f>IF('query (10)'!B1464="","",'query (10)'!B1464)</f>
        <v/>
      </c>
      <c r="C1464" s="38" t="str">
        <f>TRIM(UPPER('query (10)'!M1464))</f>
        <v>WA-697</v>
      </c>
      <c r="D1464" s="38" t="str">
        <f>TRIM(UPPER(IFERROR(_xlfn.TEXTBEFORE('query (10)'!L1464,"("),'query (10)'!L1464)))</f>
        <v>OUTER / INNER RING PART WASH MACHINE</v>
      </c>
      <c r="E1464" s="38" t="str">
        <f>IFERROR(TRIM(UPPER(_xlfn.TEXTBEFORE(_xlfn.TEXTAFTER('query (10)'!L1464,"("),")"))),"")</f>
        <v/>
      </c>
      <c r="F1464" s="38" t="str">
        <f>TRIM('query (10)'!K1464)</f>
        <v>KWD6</v>
      </c>
      <c r="G1464" s="38" t="str">
        <f>IF('query (10)'!J1464="","",'query (10)'!J1464)</f>
        <v xml:space="preserve">Heavy smoke </v>
      </c>
      <c r="H1464" s="38" t="str">
        <f>TRIM(UPPER('query (10)'!J1464))</f>
        <v>HEAVY SMOKE</v>
      </c>
      <c r="I1464" s="38" t="str">
        <f>IF('query (10)'!F1464="","",'query (10)'!F1464)</f>
        <v>Time-based Maintenance</v>
      </c>
      <c r="J1464" s="38" t="str">
        <f>IF('query (10)'!F1464="","",IFERROR(INDEX(Cleaning_Rules!$B$14:$B$17,MATCH(TRIM('query (10)'!F1464),Cleaning_Rules!$A$14:$A$17,0)),"UNKNOWN"))</f>
        <v>TBM</v>
      </c>
      <c r="K1464" s="38" t="str">
        <f>IF('query (10)'!G1464="","",'query (10)'!G1464)</f>
        <v>เสร็จสิ้น</v>
      </c>
      <c r="L1464" s="38" t="str">
        <f>IF('query (10)'!G1464="","MISSING",IFERROR(INDEX(Cleaning_Rules!$B$5:$B$10,MATCH(TRIM('query (10)'!G1464),Cleaning_Rules!$A$5:$A$10,0)),"UNKNOWN"))</f>
        <v>COMPLETED</v>
      </c>
      <c r="M1464" s="38" t="str">
        <f>IF('query (10)'!I1464="","",'query (10)'!I1464)</f>
        <v>Mechanical</v>
      </c>
      <c r="N1464" s="38" t="str">
        <f>IF('query (10)'!O1464="","",'query (10)'!O1464)</f>
        <v>Part Change</v>
      </c>
      <c r="O1464" s="38" t="str">
        <f>IF('query (10)'!P1464="","",'query (10)'!P1464)</f>
        <v>Medium</v>
      </c>
      <c r="P1464" s="38" t="str">
        <f>IF('query (10)'!N1464="","",'query (10)'!N1464)</f>
        <v xml:space="preserve">Change filer Heavy smoke According to PM 36 Month Cycle
Model: RF-40
</v>
      </c>
      <c r="Q1464" s="38" t="str">
        <f>TRIM('query (10)'!N1464)</f>
        <v xml:space="preserve">Change filer Heavy smoke According to PM 36 Month Cycle
Model: RF-40
</v>
      </c>
      <c r="R1464" s="38" t="str">
        <f>TRIM(UPPER('query (10)'!R1464))</f>
        <v>FILTER</v>
      </c>
      <c r="S1464" s="38" t="str">
        <f>TRIM(UPPER('query (10)'!S1464))</f>
        <v>RF-40</v>
      </c>
      <c r="T1464" s="38" t="str">
        <f>IF('query (10)'!Q1464="","",TRIM(UPPER('query (10)'!Q1464)))</f>
        <v/>
      </c>
      <c r="U1464" s="38" t="str">
        <f>IF('query (10)'!T1464="","",'query (10)'!T1464)</f>
        <v/>
      </c>
      <c r="V1464" s="39" t="str">
        <f>IF('query (10)'!T1464="","",IFERROR(VALUE('query (10)'!T1464),""))</f>
        <v/>
      </c>
      <c r="W1464" s="40">
        <f>IF('query (10)'!U1464="","",'query (10)'!U1464)</f>
        <v>0</v>
      </c>
      <c r="X1464" s="39">
        <f>IF('query (10)'!V1464="","",'query (10)'!V1464)</f>
        <v>1080</v>
      </c>
      <c r="Y1464" s="41">
        <f>IF('query (10)'!W1464="","",'query (10)'!W1464)</f>
        <v>46087</v>
      </c>
      <c r="Z1464" s="41">
        <f>IF('query (10)'!X1464="","",'query (10)'!X1464)</f>
        <v>46095</v>
      </c>
      <c r="AA1464" s="41">
        <f>IF('query (10)'!Y1464="","",'query (10)'!Y1464)</f>
        <v>46095</v>
      </c>
      <c r="AB1464" s="41">
        <f>IF('query (10)'!Z1464="","",'query (10)'!Z1464)</f>
        <v>47175</v>
      </c>
      <c r="AC1464" s="38" t="str">
        <f>IF(OR('query (10)'!AA1464="",COUNTIF(Cleaning_Rules!$A$21:$A$26,TRIM('query (10)'!AA1464))&gt;0),"",TRIM('query (10)'!AA1464))</f>
        <v/>
      </c>
      <c r="AD1464" s="38" t="str">
        <f>IF('query (10)'!AB1464="","",TRIM(IFERROR(_xlfn.TEXTBEFORE('query (10)'!AB1464,"("),'query (10)'!AB1464)))</f>
        <v>เริ่มซ่อมงาน PM แล้ว รับผิดชอบโดย PAHLA SEEDANG</v>
      </c>
      <c r="AE1464" s="38" t="str">
        <f>IFERROR(LOWER(TRIM(_xlfn.TEXTBEFORE(_xlfn.TEXTAFTER('query (10)'!AB1464,"("),")"))),"")</f>
        <v>pahla@nsk.com</v>
      </c>
      <c r="AF1464" s="38" t="str">
        <f>IF('query (10)'!AD1464="","",TRIM('query (10)'!AD1464))</f>
        <v>คุณานนต์ ปารวัณวงศ์</v>
      </c>
      <c r="AG1464" s="38" t="str">
        <f>IF('query (10)'!AE1464="","",TRIM('query (10)'!AE1464))</f>
        <v>คุณานนต์ ปารวัณวงศ์</v>
      </c>
      <c r="AH1464" s="38" t="str">
        <f>IF('query (10)'!AF1464="","",IFERROR(VALUE('query (10)'!AF1464),""))</f>
        <v/>
      </c>
      <c r="AI1464" s="38" t="str">
        <f>IF('query (10)'!AG1464="","",TRIM('query (10)'!AG1464))</f>
        <v/>
      </c>
      <c r="AJ1464" s="38" t="str">
        <f>IF('query (10)'!AH1464="","",IFERROR(VALUE('query (10)'!AH1464),""))</f>
        <v/>
      </c>
      <c r="AK1464" s="38" t="str">
        <f>IF('query (10)'!AI1464="","",TRIM('query (10)'!AI1464))</f>
        <v/>
      </c>
      <c r="AL1464" s="42">
        <f t="shared" si="110"/>
        <v>2026</v>
      </c>
      <c r="AM1464" s="42" t="str">
        <f t="shared" si="111"/>
        <v>2026-03</v>
      </c>
      <c r="AN1464" s="42" t="str">
        <f t="shared" ca="1" si="112"/>
        <v/>
      </c>
      <c r="AO1464" s="42" t="str">
        <f t="shared" si="113"/>
        <v>WA-697 | OUTER / INNER RING PART WASH MACHINE | KWD6 | HEAVY SMOKE | Time-based Maintenance | Mechanical | Part Change | Medium | Change filer Heavy smoke According to PM 36 Month Cycle
Model: RF-40
 | FILTER | RF-40 | เริ่มซ่อมงาน PM แล้ว รับผิดชอบโดย PAHLA SEEDANG | คุณานนต์ ปารวัณวงศ์</v>
      </c>
      <c r="AP1464" s="42" t="str">
        <f>_xlfn.TEXTJOIN("; ",TRUE,IF(COUNTA('query (10)'!A1464:AK1464)&lt;=6,"NEAR_EMPTY_ROW",""),IF($K1464="","MISSING_STATUS",""),IF(AND($K1464="เสร็จสิ้น",$Z1464=""),"DONE_NO_ACTUAL_DATE",""),IF(AND($I1464="Condition-based Maintenance",$AH1464=""),"CBM_NO_MEASUREMENT",""),IF(OR($X1464="",$X1464=0),"INVALID_PERIOD",""),IF(AND($AA1464&lt;&gt;"",$AB1464&lt;&gt;"",$AB1464&lt;$AA1464),"DATE_SEQUENCE_ERROR",""),IF(AND($AB1464&lt;&gt;"",$AB1464&gt;DATE(2030,12,31)),"DATE_OUTLIER",""),IF($C1464="","MISSING_QRCODE",""),IF($J1464="UNKNOWN","UNKNOWN_PM_TYPE",""),IF($L1464="UNKNOWN","UNKNOWN_STATUS",""))</f>
        <v/>
      </c>
      <c r="AQ1464" s="42" t="str">
        <f t="shared" si="114"/>
        <v>NO</v>
      </c>
    </row>
    <row r="1465" spans="1:43" x14ac:dyDescent="0.3">
      <c r="A1465" s="38">
        <f>IF('query (10)'!A1465="","",'query (10)'!A1465)</f>
        <v>1659</v>
      </c>
      <c r="B1465" s="38">
        <f>IF('query (10)'!B1465="","",'query (10)'!B1465)</f>
        <v>18989</v>
      </c>
      <c r="C1465" s="38" t="str">
        <f>TRIM(UPPER('query (10)'!M1465))</f>
        <v>WA-835</v>
      </c>
      <c r="D1465" s="38" t="str">
        <f>TRIM(UPPER(IFERROR(_xlfn.TEXTBEFORE('query (10)'!L1465,"("),'query (10)'!L1465)))</f>
        <v>FINISH WASH EQUIPMENT</v>
      </c>
      <c r="E1465" s="38" t="str">
        <f>IFERROR(TRIM(UPPER(_xlfn.TEXTBEFORE(_xlfn.TEXTAFTER('query (10)'!L1465,"("),")"))),"")</f>
        <v/>
      </c>
      <c r="F1465" s="38" t="str">
        <f>TRIM('query (10)'!K1465)</f>
        <v>KWD7</v>
      </c>
      <c r="G1465" s="38" t="str">
        <f>IF('query (10)'!J1465="","",'query (10)'!J1465)</f>
        <v xml:space="preserve">Heavy smoke </v>
      </c>
      <c r="H1465" s="38" t="str">
        <f>TRIM(UPPER('query (10)'!J1465))</f>
        <v>HEAVY SMOKE</v>
      </c>
      <c r="I1465" s="38" t="str">
        <f>IF('query (10)'!F1465="","",'query (10)'!F1465)</f>
        <v>Time-based Maintenance</v>
      </c>
      <c r="J1465" s="38" t="str">
        <f>IF('query (10)'!F1465="","",IFERROR(INDEX(Cleaning_Rules!$B$14:$B$17,MATCH(TRIM('query (10)'!F1465),Cleaning_Rules!$A$14:$A$17,0)),"UNKNOWN"))</f>
        <v>TBM</v>
      </c>
      <c r="K1465" s="38" t="str">
        <f>IF('query (10)'!G1465="","",'query (10)'!G1465)</f>
        <v>เสร็จสิ้น</v>
      </c>
      <c r="L1465" s="38" t="str">
        <f>IF('query (10)'!G1465="","MISSING",IFERROR(INDEX(Cleaning_Rules!$B$5:$B$10,MATCH(TRIM('query (10)'!G1465),Cleaning_Rules!$A$5:$A$10,0)),"UNKNOWN"))</f>
        <v>COMPLETED</v>
      </c>
      <c r="M1465" s="38" t="str">
        <f>IF('query (10)'!I1465="","",'query (10)'!I1465)</f>
        <v>Mechanical</v>
      </c>
      <c r="N1465" s="38" t="str">
        <f>IF('query (10)'!O1465="","",'query (10)'!O1465)</f>
        <v>Part Change</v>
      </c>
      <c r="O1465" s="38" t="str">
        <f>IF('query (10)'!P1465="","",'query (10)'!P1465)</f>
        <v>Medium</v>
      </c>
      <c r="P1465" s="38" t="str">
        <f>IF('query (10)'!N1465="","",'query (10)'!N1465)</f>
        <v xml:space="preserve">Change filer Heavy smoke According to PM 36 Month Cycle
Model: RF-40
</v>
      </c>
      <c r="Q1465" s="38" t="str">
        <f>TRIM('query (10)'!N1465)</f>
        <v xml:space="preserve">Change filer Heavy smoke According to PM 36 Month Cycle
Model: RF-40
</v>
      </c>
      <c r="R1465" s="38" t="str">
        <f>TRIM(UPPER('query (10)'!R1465))</f>
        <v>FILTER</v>
      </c>
      <c r="S1465" s="38" t="str">
        <f>TRIM(UPPER('query (10)'!S1465))</f>
        <v>RF-40</v>
      </c>
      <c r="T1465" s="38" t="str">
        <f>IF('query (10)'!Q1465="","",TRIM(UPPER('query (10)'!Q1465)))</f>
        <v/>
      </c>
      <c r="U1465" s="38" t="str">
        <f>IF('query (10)'!T1465="","",'query (10)'!T1465)</f>
        <v/>
      </c>
      <c r="V1465" s="39" t="str">
        <f>IF('query (10)'!T1465="","",IFERROR(VALUE('query (10)'!T1465),""))</f>
        <v/>
      </c>
      <c r="W1465" s="40">
        <f>IF('query (10)'!U1465="","",'query (10)'!U1465)</f>
        <v>0</v>
      </c>
      <c r="X1465" s="39">
        <f>IF('query (10)'!V1465="","",'query (10)'!V1465)</f>
        <v>1080</v>
      </c>
      <c r="Y1465" s="41">
        <f>IF('query (10)'!W1465="","",'query (10)'!W1465)</f>
        <v>46088</v>
      </c>
      <c r="Z1465" s="41">
        <f>IF('query (10)'!X1465="","",'query (10)'!X1465)</f>
        <v>46095</v>
      </c>
      <c r="AA1465" s="41">
        <f>IF('query (10)'!Y1465="","",'query (10)'!Y1465)</f>
        <v>46095</v>
      </c>
      <c r="AB1465" s="41">
        <f>IF('query (10)'!Z1465="","",'query (10)'!Z1465)</f>
        <v>47175</v>
      </c>
      <c r="AC1465" s="38" t="str">
        <f>IF(OR('query (10)'!AA1465="",COUNTIF(Cleaning_Rules!$A$21:$A$26,TRIM('query (10)'!AA1465))&gt;0),"",TRIM('query (10)'!AA1465))</f>
        <v/>
      </c>
      <c r="AD1465" s="38" t="str">
        <f>IF('query (10)'!AB1465="","",TRIM(IFERROR(_xlfn.TEXTBEFORE('query (10)'!AB1465,"("),'query (10)'!AB1465)))</f>
        <v>เริ่มซ่อมงาน PM แล้ว รับผิดชอบโดย KUNANON PARAWANWONG</v>
      </c>
      <c r="AE1465" s="38" t="str">
        <f>IFERROR(LOWER(TRIM(_xlfn.TEXTBEFORE(_xlfn.TEXTAFTER('query (10)'!AB1465,"("),")"))),"")</f>
        <v>parawanwong-k-3161@nsk.com</v>
      </c>
      <c r="AF1465" s="38" t="str">
        <f>IF('query (10)'!AD1465="","",TRIM('query (10)'!AD1465))</f>
        <v>คุณานนต์ ปารวัณวงศ์</v>
      </c>
      <c r="AG1465" s="38" t="str">
        <f>IF('query (10)'!AE1465="","",TRIM('query (10)'!AE1465))</f>
        <v>คุณานนต์ ปารวัณวงศ์</v>
      </c>
      <c r="AH1465" s="38" t="str">
        <f>IF('query (10)'!AF1465="","",IFERROR(VALUE('query (10)'!AF1465),""))</f>
        <v/>
      </c>
      <c r="AI1465" s="38" t="str">
        <f>IF('query (10)'!AG1465="","",TRIM('query (10)'!AG1465))</f>
        <v/>
      </c>
      <c r="AJ1465" s="38" t="str">
        <f>IF('query (10)'!AH1465="","",IFERROR(VALUE('query (10)'!AH1465),""))</f>
        <v/>
      </c>
      <c r="AK1465" s="38" t="str">
        <f>IF('query (10)'!AI1465="","",TRIM('query (10)'!AI1465))</f>
        <v/>
      </c>
      <c r="AL1465" s="42">
        <f t="shared" si="110"/>
        <v>2026</v>
      </c>
      <c r="AM1465" s="42" t="str">
        <f t="shared" si="111"/>
        <v>2026-03</v>
      </c>
      <c r="AN1465" s="42" t="str">
        <f t="shared" ca="1" si="112"/>
        <v/>
      </c>
      <c r="AO1465" s="42" t="str">
        <f t="shared" si="113"/>
        <v>WA-835 | FINISH WASH EQUIPMENT | KWD7 | HEAVY SMOKE | Time-based Maintenance | Mechanical | Part Change | Medium | Change filer Heavy smoke According to PM 36 Month Cycle
Model: RF-40
 | FILTER | RF-40 | เริ่มซ่อมงาน PM แล้ว รับผิดชอบโดย KUNANON PARAWANWONG | คุณานนต์ ปารวัณวงศ์</v>
      </c>
      <c r="AP1465" s="42" t="str">
        <f>_xlfn.TEXTJOIN("; ",TRUE,IF(COUNTA('query (10)'!A1465:AK1465)&lt;=6,"NEAR_EMPTY_ROW",""),IF($K1465="","MISSING_STATUS",""),IF(AND($K1465="เสร็จสิ้น",$Z1465=""),"DONE_NO_ACTUAL_DATE",""),IF(AND($I1465="Condition-based Maintenance",$AH1465=""),"CBM_NO_MEASUREMENT",""),IF(OR($X1465="",$X1465=0),"INVALID_PERIOD",""),IF(AND($AA1465&lt;&gt;"",$AB1465&lt;&gt;"",$AB1465&lt;$AA1465),"DATE_SEQUENCE_ERROR",""),IF(AND($AB1465&lt;&gt;"",$AB1465&gt;DATE(2030,12,31)),"DATE_OUTLIER",""),IF($C1465="","MISSING_QRCODE",""),IF($J1465="UNKNOWN","UNKNOWN_PM_TYPE",""),IF($L1465="UNKNOWN","UNKNOWN_STATUS",""))</f>
        <v/>
      </c>
      <c r="AQ1465" s="42" t="str">
        <f t="shared" si="114"/>
        <v>NO</v>
      </c>
    </row>
    <row r="1466" spans="1:43" x14ac:dyDescent="0.3">
      <c r="A1466" s="38">
        <f>IF('query (10)'!A1466="","",'query (10)'!A1466)</f>
        <v>1660</v>
      </c>
      <c r="B1466" s="38">
        <f>IF('query (10)'!B1466="","",'query (10)'!B1466)</f>
        <v>18990</v>
      </c>
      <c r="C1466" s="38" t="str">
        <f>TRIM(UPPER('query (10)'!M1466))</f>
        <v>WA-842</v>
      </c>
      <c r="D1466" s="38" t="str">
        <f>TRIM(UPPER(IFERROR(_xlfn.TEXTBEFORE('query (10)'!L1466,"("),'query (10)'!L1466)))</f>
        <v>OUTER / INNER RING PART WASH MACHINE</v>
      </c>
      <c r="E1466" s="38" t="str">
        <f>IFERROR(TRIM(UPPER(_xlfn.TEXTBEFORE(_xlfn.TEXTAFTER('query (10)'!L1466,"("),")"))),"")</f>
        <v/>
      </c>
      <c r="F1466" s="38" t="str">
        <f>TRIM('query (10)'!K1466)</f>
        <v>KWD7</v>
      </c>
      <c r="G1466" s="38" t="str">
        <f>IF('query (10)'!J1466="","",'query (10)'!J1466)</f>
        <v xml:space="preserve">Heavy smoke </v>
      </c>
      <c r="H1466" s="38" t="str">
        <f>TRIM(UPPER('query (10)'!J1466))</f>
        <v>HEAVY SMOKE</v>
      </c>
      <c r="I1466" s="38" t="str">
        <f>IF('query (10)'!F1466="","",'query (10)'!F1466)</f>
        <v>Time-based Maintenance</v>
      </c>
      <c r="J1466" s="38" t="str">
        <f>IF('query (10)'!F1466="","",IFERROR(INDEX(Cleaning_Rules!$B$14:$B$17,MATCH(TRIM('query (10)'!F1466),Cleaning_Rules!$A$14:$A$17,0)),"UNKNOWN"))</f>
        <v>TBM</v>
      </c>
      <c r="K1466" s="38" t="str">
        <f>IF('query (10)'!G1466="","",'query (10)'!G1466)</f>
        <v>เสร็จสิ้น</v>
      </c>
      <c r="L1466" s="38" t="str">
        <f>IF('query (10)'!G1466="","MISSING",IFERROR(INDEX(Cleaning_Rules!$B$5:$B$10,MATCH(TRIM('query (10)'!G1466),Cleaning_Rules!$A$5:$A$10,0)),"UNKNOWN"))</f>
        <v>COMPLETED</v>
      </c>
      <c r="M1466" s="38" t="str">
        <f>IF('query (10)'!I1466="","",'query (10)'!I1466)</f>
        <v>Mechanical</v>
      </c>
      <c r="N1466" s="38" t="str">
        <f>IF('query (10)'!O1466="","",'query (10)'!O1466)</f>
        <v>Part Change</v>
      </c>
      <c r="O1466" s="38" t="str">
        <f>IF('query (10)'!P1466="","",'query (10)'!P1466)</f>
        <v>Medium</v>
      </c>
      <c r="P1466" s="38" t="str">
        <f>IF('query (10)'!N1466="","",'query (10)'!N1466)</f>
        <v xml:space="preserve">Change filer Heavy smoke According to PM 36 Month Cycle
Model: RF-40
</v>
      </c>
      <c r="Q1466" s="38" t="str">
        <f>TRIM('query (10)'!N1466)</f>
        <v xml:space="preserve">Change filer Heavy smoke According to PM 36 Month Cycle
Model: RF-40
</v>
      </c>
      <c r="R1466" s="38" t="str">
        <f>TRIM(UPPER('query (10)'!R1466))</f>
        <v>FILTER</v>
      </c>
      <c r="S1466" s="38" t="str">
        <f>TRIM(UPPER('query (10)'!S1466))</f>
        <v>RF-40</v>
      </c>
      <c r="T1466" s="38" t="str">
        <f>IF('query (10)'!Q1466="","",TRIM(UPPER('query (10)'!Q1466)))</f>
        <v/>
      </c>
      <c r="U1466" s="38" t="str">
        <f>IF('query (10)'!T1466="","",'query (10)'!T1466)</f>
        <v/>
      </c>
      <c r="V1466" s="39" t="str">
        <f>IF('query (10)'!T1466="","",IFERROR(VALUE('query (10)'!T1466),""))</f>
        <v/>
      </c>
      <c r="W1466" s="40">
        <f>IF('query (10)'!U1466="","",'query (10)'!U1466)</f>
        <v>0</v>
      </c>
      <c r="X1466" s="39">
        <f>IF('query (10)'!V1466="","",'query (10)'!V1466)</f>
        <v>1080</v>
      </c>
      <c r="Y1466" s="41">
        <f>IF('query (10)'!W1466="","",'query (10)'!W1466)</f>
        <v>46088</v>
      </c>
      <c r="Z1466" s="41">
        <f>IF('query (10)'!X1466="","",'query (10)'!X1466)</f>
        <v>46095</v>
      </c>
      <c r="AA1466" s="41">
        <f>IF('query (10)'!Y1466="","",'query (10)'!Y1466)</f>
        <v>46095</v>
      </c>
      <c r="AB1466" s="41">
        <f>IF('query (10)'!Z1466="","",'query (10)'!Z1466)</f>
        <v>47175</v>
      </c>
      <c r="AC1466" s="38" t="str">
        <f>IF(OR('query (10)'!AA1466="",COUNTIF(Cleaning_Rules!$A$21:$A$26,TRIM('query (10)'!AA1466))&gt;0),"",TRIM('query (10)'!AA1466))</f>
        <v/>
      </c>
      <c r="AD1466" s="38" t="str">
        <f>IF('query (10)'!AB1466="","",TRIM(IFERROR(_xlfn.TEXTBEFORE('query (10)'!AB1466,"("),'query (10)'!AB1466)))</f>
        <v>เริ่มซ่อมงาน PM แล้ว รับผิดชอบโดย KUNANON PARAWANWONG</v>
      </c>
      <c r="AE1466" s="38" t="str">
        <f>IFERROR(LOWER(TRIM(_xlfn.TEXTBEFORE(_xlfn.TEXTAFTER('query (10)'!AB1466,"("),")"))),"")</f>
        <v>parawanwong-k-3161@nsk.com</v>
      </c>
      <c r="AF1466" s="38" t="str">
        <f>IF('query (10)'!AD1466="","",TRIM('query (10)'!AD1466))</f>
        <v>คุณานนต์ ปารวัณวงศ์</v>
      </c>
      <c r="AG1466" s="38" t="str">
        <f>IF('query (10)'!AE1466="","",TRIM('query (10)'!AE1466))</f>
        <v>คุณานนต์ ปารวัณวงศ์</v>
      </c>
      <c r="AH1466" s="38" t="str">
        <f>IF('query (10)'!AF1466="","",IFERROR(VALUE('query (10)'!AF1466),""))</f>
        <v/>
      </c>
      <c r="AI1466" s="38" t="str">
        <f>IF('query (10)'!AG1466="","",TRIM('query (10)'!AG1466))</f>
        <v/>
      </c>
      <c r="AJ1466" s="38" t="str">
        <f>IF('query (10)'!AH1466="","",IFERROR(VALUE('query (10)'!AH1466),""))</f>
        <v/>
      </c>
      <c r="AK1466" s="38" t="str">
        <f>IF('query (10)'!AI1466="","",TRIM('query (10)'!AI1466))</f>
        <v/>
      </c>
      <c r="AL1466" s="42">
        <f t="shared" si="110"/>
        <v>2026</v>
      </c>
      <c r="AM1466" s="42" t="str">
        <f t="shared" si="111"/>
        <v>2026-03</v>
      </c>
      <c r="AN1466" s="42" t="str">
        <f t="shared" ca="1" si="112"/>
        <v/>
      </c>
      <c r="AO1466" s="42" t="str">
        <f t="shared" si="113"/>
        <v>WA-842 | OUTER / INNER RING PART WASH MACHINE | KWD7 | HEAVY SMOKE | Time-based Maintenance | Mechanical | Part Change | Medium | Change filer Heavy smoke According to PM 36 Month Cycle
Model: RF-40
 | FILTER | RF-40 | เริ่มซ่อมงาน PM แล้ว รับผิดชอบโดย KUNANON PARAWANWONG | คุณานนต์ ปารวัณวงศ์</v>
      </c>
      <c r="AP1466" s="42" t="str">
        <f>_xlfn.TEXTJOIN("; ",TRUE,IF(COUNTA('query (10)'!A1466:AK1466)&lt;=6,"NEAR_EMPTY_ROW",""),IF($K1466="","MISSING_STATUS",""),IF(AND($K1466="เสร็จสิ้น",$Z1466=""),"DONE_NO_ACTUAL_DATE",""),IF(AND($I1466="Condition-based Maintenance",$AH1466=""),"CBM_NO_MEASUREMENT",""),IF(OR($X1466="",$X1466=0),"INVALID_PERIOD",""),IF(AND($AA1466&lt;&gt;"",$AB1466&lt;&gt;"",$AB1466&lt;$AA1466),"DATE_SEQUENCE_ERROR",""),IF(AND($AB1466&lt;&gt;"",$AB1466&gt;DATE(2030,12,31)),"DATE_OUTLIER",""),IF($C1466="","MISSING_QRCODE",""),IF($J1466="UNKNOWN","UNKNOWN_PM_TYPE",""),IF($L1466="UNKNOWN","UNKNOWN_STATUS",""))</f>
        <v/>
      </c>
      <c r="AQ1466" s="42" t="str">
        <f t="shared" si="114"/>
        <v>NO</v>
      </c>
    </row>
    <row r="1467" spans="1:43" x14ac:dyDescent="0.3">
      <c r="A1467" s="38">
        <f>IF('query (10)'!A1467="","",'query (10)'!A1467)</f>
        <v>1661</v>
      </c>
      <c r="B1467" s="38">
        <f>IF('query (10)'!B1467="","",'query (10)'!B1467)</f>
        <v>18647</v>
      </c>
      <c r="C1467" s="38" t="str">
        <f>TRIM(UPPER('query (10)'!M1467))</f>
        <v>AS-789</v>
      </c>
      <c r="D1467" s="38" t="str">
        <f>TRIM(UPPER(IFERROR(_xlfn.TEXTBEFORE('query (10)'!L1467,"("),'query (10)'!L1467)))</f>
        <v>RIVET PRESSING M/C</v>
      </c>
      <c r="E1467" s="38" t="str">
        <f>IFERROR(TRIM(UPPER(_xlfn.TEXTBEFORE(_xlfn.TEXTAFTER('query (10)'!L1467,"("),")"))),"")</f>
        <v/>
      </c>
      <c r="F1467" s="38" t="str">
        <f>TRIM('query (10)'!K1467)</f>
        <v>SB6</v>
      </c>
      <c r="G1467" s="38" t="str">
        <f>IF('query (10)'!J1467="","",'query (10)'!J1467)</f>
        <v>Hydraulic Cylinder</v>
      </c>
      <c r="H1467" s="38" t="str">
        <f>TRIM(UPPER('query (10)'!J1467))</f>
        <v>HYDRAULIC CYLINDER</v>
      </c>
      <c r="I1467" s="38" t="str">
        <f>IF('query (10)'!F1467="","",'query (10)'!F1467)</f>
        <v>Time-based Maintenance</v>
      </c>
      <c r="J1467" s="38" t="str">
        <f>IF('query (10)'!F1467="","",IFERROR(INDEX(Cleaning_Rules!$B$14:$B$17,MATCH(TRIM('query (10)'!F1467),Cleaning_Rules!$A$14:$A$17,0)),"UNKNOWN"))</f>
        <v>TBM</v>
      </c>
      <c r="K1467" s="38" t="str">
        <f>IF('query (10)'!G1467="","",'query (10)'!G1467)</f>
        <v>เสร็จสิ้น</v>
      </c>
      <c r="L1467" s="38" t="str">
        <f>IF('query (10)'!G1467="","MISSING",IFERROR(INDEX(Cleaning_Rules!$B$5:$B$10,MATCH(TRIM('query (10)'!G1467),Cleaning_Rules!$A$5:$A$10,0)),"UNKNOWN"))</f>
        <v>COMPLETED</v>
      </c>
      <c r="M1467" s="38" t="str">
        <f>IF('query (10)'!I1467="","",'query (10)'!I1467)</f>
        <v>Mechanical</v>
      </c>
      <c r="N1467" s="38" t="str">
        <f>IF('query (10)'!O1467="","",'query (10)'!O1467)</f>
        <v>Part Change</v>
      </c>
      <c r="O1467" s="38" t="str">
        <f>IF('query (10)'!P1467="","",'query (10)'!P1467)</f>
        <v>Medium</v>
      </c>
      <c r="P1467" s="38" t="str">
        <f>IF('query (10)'!N1467="","",'query (10)'!N1467)</f>
        <v>repair hydrulic cylinder up/down</v>
      </c>
      <c r="Q1467" s="38" t="str">
        <f>TRIM('query (10)'!N1467)</f>
        <v>repair hydrulic cylinder up/down</v>
      </c>
      <c r="R1467" s="38" t="str">
        <f>TRIM(UPPER('query (10)'!R1467))</f>
        <v/>
      </c>
      <c r="S1467" s="38" t="str">
        <f>TRIM(UPPER('query (10)'!S1467))</f>
        <v/>
      </c>
      <c r="T1467" s="38" t="str">
        <f>IF('query (10)'!Q1467="","",TRIM(UPPER('query (10)'!Q1467)))</f>
        <v/>
      </c>
      <c r="U1467" s="38" t="str">
        <f>IF('query (10)'!T1467="","",'query (10)'!T1467)</f>
        <v/>
      </c>
      <c r="V1467" s="39" t="str">
        <f>IF('query (10)'!T1467="","",IFERROR(VALUE('query (10)'!T1467),""))</f>
        <v/>
      </c>
      <c r="W1467" s="40">
        <f>IF('query (10)'!U1467="","",'query (10)'!U1467)</f>
        <v>0</v>
      </c>
      <c r="X1467" s="39">
        <f>IF('query (10)'!V1467="","",'query (10)'!V1467)</f>
        <v>1080</v>
      </c>
      <c r="Y1467" s="41">
        <f>IF('query (10)'!W1467="","",'query (10)'!W1467)</f>
        <v>46071</v>
      </c>
      <c r="Z1467" s="41">
        <f>IF('query (10)'!X1467="","",'query (10)'!X1467)</f>
        <v>46083</v>
      </c>
      <c r="AA1467" s="41">
        <f>IF('query (10)'!Y1467="","",'query (10)'!Y1467)</f>
        <v>46083</v>
      </c>
      <c r="AB1467" s="41">
        <f>IF('query (10)'!Z1467="","",'query (10)'!Z1467)</f>
        <v>47163</v>
      </c>
      <c r="AC1467" s="38" t="str">
        <f>IF(OR('query (10)'!AA1467="",COUNTIF(Cleaning_Rules!$A$21:$A$26,TRIM('query (10)'!AA1467))&gt;0),"",TRIM('query (10)'!AA1467))</f>
        <v/>
      </c>
      <c r="AD1467" s="38" t="str">
        <f>IF('query (10)'!AB1467="","",TRIM(IFERROR(_xlfn.TEXTBEFORE('query (10)'!AB1467,"("),'query (10)'!AB1467)))</f>
        <v>เริ่มซ่อมงาน PM แล้ว รับผิดชอบโดย PAHLA SEEDANG</v>
      </c>
      <c r="AE1467" s="38" t="str">
        <f>IFERROR(LOWER(TRIM(_xlfn.TEXTBEFORE(_xlfn.TEXTAFTER('query (10)'!AB1467,"("),")"))),"")</f>
        <v>pahla@nsk.com</v>
      </c>
      <c r="AF1467" s="38" t="str">
        <f>IF('query (10)'!AD1467="","",TRIM('query (10)'!AD1467))</f>
        <v>ภูชิต กุลเสรี</v>
      </c>
      <c r="AG1467" s="38" t="str">
        <f>IF('query (10)'!AE1467="","",TRIM('query (10)'!AE1467))</f>
        <v>ผะหลา สีแดง</v>
      </c>
      <c r="AH1467" s="38" t="str">
        <f>IF('query (10)'!AF1467="","",IFERROR(VALUE('query (10)'!AF1467),""))</f>
        <v/>
      </c>
      <c r="AI1467" s="38" t="str">
        <f>IF('query (10)'!AG1467="","",TRIM('query (10)'!AG1467))</f>
        <v/>
      </c>
      <c r="AJ1467" s="38" t="str">
        <f>IF('query (10)'!AH1467="","",IFERROR(VALUE('query (10)'!AH1467),""))</f>
        <v/>
      </c>
      <c r="AK1467" s="38" t="str">
        <f>IF('query (10)'!AI1467="","",TRIM('query (10)'!AI1467))</f>
        <v/>
      </c>
      <c r="AL1467" s="42">
        <f t="shared" si="110"/>
        <v>2026</v>
      </c>
      <c r="AM1467" s="42" t="str">
        <f t="shared" si="111"/>
        <v>2026-02</v>
      </c>
      <c r="AN1467" s="42" t="str">
        <f t="shared" ca="1" si="112"/>
        <v/>
      </c>
      <c r="AO1467" s="42" t="str">
        <f t="shared" si="113"/>
        <v>AS-789 | RIVET PRESSING M/C | SB6 | HYDRAULIC CYLINDER | Time-based Maintenance | Mechanical | Part Change | Medium | repair hydrulic cylinder up/down | เริ่มซ่อมงาน PM แล้ว รับผิดชอบโดย PAHLA SEEDANG | ผะหลา สีแดง</v>
      </c>
      <c r="AP1467" s="42" t="str">
        <f>_xlfn.TEXTJOIN("; ",TRUE,IF(COUNTA('query (10)'!A1467:AK1467)&lt;=6,"NEAR_EMPTY_ROW",""),IF($K1467="","MISSING_STATUS",""),IF(AND($K1467="เสร็จสิ้น",$Z1467=""),"DONE_NO_ACTUAL_DATE",""),IF(AND($I1467="Condition-based Maintenance",$AH1467=""),"CBM_NO_MEASUREMENT",""),IF(OR($X1467="",$X1467=0),"INVALID_PERIOD",""),IF(AND($AA1467&lt;&gt;"",$AB1467&lt;&gt;"",$AB1467&lt;$AA1467),"DATE_SEQUENCE_ERROR",""),IF(AND($AB1467&lt;&gt;"",$AB1467&gt;DATE(2030,12,31)),"DATE_OUTLIER",""),IF($C1467="","MISSING_QRCODE",""),IF($J1467="UNKNOWN","UNKNOWN_PM_TYPE",""),IF($L1467="UNKNOWN","UNKNOWN_STATUS",""))</f>
        <v/>
      </c>
      <c r="AQ1467" s="42" t="str">
        <f t="shared" si="114"/>
        <v>NO</v>
      </c>
    </row>
    <row r="1468" spans="1:43" x14ac:dyDescent="0.3">
      <c r="A1468" s="38">
        <f>IF('query (10)'!A1468="","",'query (10)'!A1468)</f>
        <v>1662</v>
      </c>
      <c r="B1468" s="38">
        <f>IF('query (10)'!B1468="","",'query (10)'!B1468)</f>
        <v>18648</v>
      </c>
      <c r="C1468" s="38" t="str">
        <f>TRIM(UPPER('query (10)'!M1468))</f>
        <v>DE-779</v>
      </c>
      <c r="D1468" s="38" t="str">
        <f>TRIM(UPPER(IFERROR(_xlfn.TEXTBEFORE('query (10)'!L1468,"("),'query (10)'!L1468)))</f>
        <v>DEMAGNETIZING FOR INNER RING M/C</v>
      </c>
      <c r="E1468" s="38" t="str">
        <f>IFERROR(TRIM(UPPER(_xlfn.TEXTBEFORE(_xlfn.TEXTAFTER('query (10)'!L1468,"("),")"))),"")</f>
        <v/>
      </c>
      <c r="F1468" s="38" t="str">
        <f>TRIM('query (10)'!K1468)</f>
        <v>SB6</v>
      </c>
      <c r="G1468" s="38" t="str">
        <f>IF('query (10)'!J1468="","",'query (10)'!J1468)</f>
        <v>Air Cylinder</v>
      </c>
      <c r="H1468" s="38" t="str">
        <f>TRIM(UPPER('query (10)'!J1468))</f>
        <v>AIR CYLINDER</v>
      </c>
      <c r="I1468" s="38" t="str">
        <f>IF('query (10)'!F1468="","",'query (10)'!F1468)</f>
        <v>Time-based Maintenance</v>
      </c>
      <c r="J1468" s="38" t="str">
        <f>IF('query (10)'!F1468="","",IFERROR(INDEX(Cleaning_Rules!$B$14:$B$17,MATCH(TRIM('query (10)'!F1468),Cleaning_Rules!$A$14:$A$17,0)),"UNKNOWN"))</f>
        <v>TBM</v>
      </c>
      <c r="K1468" s="38" t="str">
        <f>IF('query (10)'!G1468="","",'query (10)'!G1468)</f>
        <v>เสร็จสิ้น</v>
      </c>
      <c r="L1468" s="38" t="str">
        <f>IF('query (10)'!G1468="","MISSING",IFERROR(INDEX(Cleaning_Rules!$B$5:$B$10,MATCH(TRIM('query (10)'!G1468),Cleaning_Rules!$A$5:$A$10,0)),"UNKNOWN"))</f>
        <v>COMPLETED</v>
      </c>
      <c r="M1468" s="38" t="str">
        <f>IF('query (10)'!I1468="","",'query (10)'!I1468)</f>
        <v>Mechanical</v>
      </c>
      <c r="N1468" s="38" t="str">
        <f>IF('query (10)'!O1468="","",'query (10)'!O1468)</f>
        <v>Part Change</v>
      </c>
      <c r="O1468" s="38" t="str">
        <f>IF('query (10)'!P1468="","",'query (10)'!P1468)</f>
        <v>Medium</v>
      </c>
      <c r="P1468" s="38" t="str">
        <f>IF('query (10)'!N1468="","",'query (10)'!N1468)</f>
        <v>change air cylinder tranfer out/chut</v>
      </c>
      <c r="Q1468" s="38" t="str">
        <f>TRIM('query (10)'!N1468)</f>
        <v>change air cylinder tranfer out/chut</v>
      </c>
      <c r="R1468" s="38" t="str">
        <f>TRIM(UPPER('query (10)'!R1468))</f>
        <v>AIR CYLINDER</v>
      </c>
      <c r="S1468" s="38" t="str">
        <f>TRIM(UPPER('query (10)'!S1468))</f>
        <v>SRL3-00-25B-1100-A</v>
      </c>
      <c r="T1468" s="38" t="str">
        <f>IF('query (10)'!Q1468="","",TRIM(UPPER('query (10)'!Q1468)))</f>
        <v/>
      </c>
      <c r="U1468" s="38" t="str">
        <f>IF('query (10)'!T1468="","",'query (10)'!T1468)</f>
        <v/>
      </c>
      <c r="V1468" s="39" t="str">
        <f>IF('query (10)'!T1468="","",IFERROR(VALUE('query (10)'!T1468),""))</f>
        <v/>
      </c>
      <c r="W1468" s="40">
        <f>IF('query (10)'!U1468="","",'query (10)'!U1468)</f>
        <v>0</v>
      </c>
      <c r="X1468" s="39">
        <f>IF('query (10)'!V1468="","",'query (10)'!V1468)</f>
        <v>0</v>
      </c>
      <c r="Y1468" s="41">
        <f>IF('query (10)'!W1468="","",'query (10)'!W1468)</f>
        <v>46071</v>
      </c>
      <c r="Z1468" s="41">
        <f>IF('query (10)'!X1468="","",'query (10)'!X1468)</f>
        <v>46087</v>
      </c>
      <c r="AA1468" s="41">
        <f>IF('query (10)'!Y1468="","",'query (10)'!Y1468)</f>
        <v>46087</v>
      </c>
      <c r="AB1468" s="41">
        <f>IF('query (10)'!Z1468="","",'query (10)'!Z1468)</f>
        <v>46087</v>
      </c>
      <c r="AC1468" s="38" t="str">
        <f>IF(OR('query (10)'!AA1468="",COUNTIF(Cleaning_Rules!$A$21:$A$26,TRIM('query (10)'!AA1468))&gt;0),"",TRIM('query (10)'!AA1468))</f>
        <v/>
      </c>
      <c r="AD1468" s="38" t="str">
        <f>IF('query (10)'!AB1468="","",TRIM(IFERROR(_xlfn.TEXTBEFORE('query (10)'!AB1468,"("),'query (10)'!AB1468)))</f>
        <v>เริ่มซ่อมงาน PM แล้ว รับผิดชอบโดย PUCHIT KULSEREE</v>
      </c>
      <c r="AE1468" s="38" t="str">
        <f>IFERROR(LOWER(TRIM(_xlfn.TEXTBEFORE(_xlfn.TEXTAFTER('query (10)'!AB1468,"("),")"))),"")</f>
        <v>puchit@nsk.com</v>
      </c>
      <c r="AF1468" s="38" t="str">
        <f>IF('query (10)'!AD1468="","",TRIM('query (10)'!AD1468))</f>
        <v>ภูชิต กุลเสรี</v>
      </c>
      <c r="AG1468" s="38" t="str">
        <f>IF('query (10)'!AE1468="","",TRIM('query (10)'!AE1468))</f>
        <v>ภูชิต กุลเสรี</v>
      </c>
      <c r="AH1468" s="38" t="str">
        <f>IF('query (10)'!AF1468="","",IFERROR(VALUE('query (10)'!AF1468),""))</f>
        <v/>
      </c>
      <c r="AI1468" s="38" t="str">
        <f>IF('query (10)'!AG1468="","",TRIM('query (10)'!AG1468))</f>
        <v/>
      </c>
      <c r="AJ1468" s="38" t="str">
        <f>IF('query (10)'!AH1468="","",IFERROR(VALUE('query (10)'!AH1468),""))</f>
        <v/>
      </c>
      <c r="AK1468" s="38" t="str">
        <f>IF('query (10)'!AI1468="","",TRIM('query (10)'!AI1468))</f>
        <v/>
      </c>
      <c r="AL1468" s="42">
        <f t="shared" si="110"/>
        <v>2026</v>
      </c>
      <c r="AM1468" s="42" t="str">
        <f t="shared" si="111"/>
        <v>2026-02</v>
      </c>
      <c r="AN1468" s="42" t="str">
        <f t="shared" ca="1" si="112"/>
        <v/>
      </c>
      <c r="AO1468" s="42" t="str">
        <f t="shared" si="113"/>
        <v>DE-779 | DEMAGNETIZING FOR INNER RING M/C | SB6 | AIR CYLINDER | Time-based Maintenance | Mechanical | Part Change | Medium | change air cylinder tranfer out/chut | AIR CYLINDER | SRL3-00-25B-1100-A | เริ่มซ่อมงาน PM แล้ว รับผิดชอบโดย PUCHIT KULSEREE | ภูชิต กุลเสรี</v>
      </c>
      <c r="AP1468" s="42" t="str">
        <f>_xlfn.TEXTJOIN("; ",TRUE,IF(COUNTA('query (10)'!A1468:AK1468)&lt;=6,"NEAR_EMPTY_ROW",""),IF($K1468="","MISSING_STATUS",""),IF(AND($K1468="เสร็จสิ้น",$Z1468=""),"DONE_NO_ACTUAL_DATE",""),IF(AND($I1468="Condition-based Maintenance",$AH1468=""),"CBM_NO_MEASUREMENT",""),IF(OR($X1468="",$X1468=0),"INVALID_PERIOD",""),IF(AND($AA1468&lt;&gt;"",$AB1468&lt;&gt;"",$AB1468&lt;$AA1468),"DATE_SEQUENCE_ERROR",""),IF(AND($AB1468&lt;&gt;"",$AB1468&gt;DATE(2030,12,31)),"DATE_OUTLIER",""),IF($C1468="","MISSING_QRCODE",""),IF($J1468="UNKNOWN","UNKNOWN_PM_TYPE",""),IF($L1468="UNKNOWN","UNKNOWN_STATUS",""))</f>
        <v>INVALID_PERIOD</v>
      </c>
      <c r="AQ1468" s="42" t="str">
        <f t="shared" si="114"/>
        <v>NO</v>
      </c>
    </row>
    <row r="1469" spans="1:43" x14ac:dyDescent="0.3">
      <c r="A1469" s="38">
        <f>IF('query (10)'!A1469="","",'query (10)'!A1469)</f>
        <v>1663</v>
      </c>
      <c r="B1469" s="38">
        <f>IF('query (10)'!B1469="","",'query (10)'!B1469)</f>
        <v>18653</v>
      </c>
      <c r="C1469" s="38" t="str">
        <f>TRIM(UPPER('query (10)'!M1469))</f>
        <v>GR-802</v>
      </c>
      <c r="D1469" s="38" t="str">
        <f>TRIM(UPPER(IFERROR(_xlfn.TEXTBEFORE('query (10)'!L1469,"("),'query (10)'!L1469)))</f>
        <v>INNER RING BORE GRINDING M/C</v>
      </c>
      <c r="E1469" s="38" t="str">
        <f>IFERROR(TRIM(UPPER(_xlfn.TEXTBEFORE(_xlfn.TEXTAFTER('query (10)'!L1469,"("),")"))),"")</f>
        <v/>
      </c>
      <c r="F1469" s="38" t="str">
        <f>TRIM('query (10)'!K1469)</f>
        <v>SB7</v>
      </c>
      <c r="G1469" s="38" t="str">
        <f>IF('query (10)'!J1469="","",'query (10)'!J1469)</f>
        <v>Dresser</v>
      </c>
      <c r="H1469" s="38" t="str">
        <f>TRIM(UPPER('query (10)'!J1469))</f>
        <v>DRESSER</v>
      </c>
      <c r="I1469" s="38" t="str">
        <f>IF('query (10)'!F1469="","",'query (10)'!F1469)</f>
        <v>Time-based Maintenance</v>
      </c>
      <c r="J1469" s="38" t="str">
        <f>IF('query (10)'!F1469="","",IFERROR(INDEX(Cleaning_Rules!$B$14:$B$17,MATCH(TRIM('query (10)'!F1469),Cleaning_Rules!$A$14:$A$17,0)),"UNKNOWN"))</f>
        <v>TBM</v>
      </c>
      <c r="K1469" s="38" t="str">
        <f>IF('query (10)'!G1469="","",'query (10)'!G1469)</f>
        <v>เสร็จสิ้น</v>
      </c>
      <c r="L1469" s="38" t="str">
        <f>IF('query (10)'!G1469="","MISSING",IFERROR(INDEX(Cleaning_Rules!$B$5:$B$10,MATCH(TRIM('query (10)'!G1469),Cleaning_Rules!$A$5:$A$10,0)),"UNKNOWN"))</f>
        <v>COMPLETED</v>
      </c>
      <c r="M1469" s="38" t="str">
        <f>IF('query (10)'!I1469="","",'query (10)'!I1469)</f>
        <v>Mechanical</v>
      </c>
      <c r="N1469" s="38" t="str">
        <f>IF('query (10)'!O1469="","",'query (10)'!O1469)</f>
        <v>Part Change</v>
      </c>
      <c r="O1469" s="38" t="str">
        <f>IF('query (10)'!P1469="","",'query (10)'!P1469)</f>
        <v>Medium</v>
      </c>
      <c r="P1469" s="38" t="str">
        <f>IF('query (10)'!N1469="","",'query (10)'!N1469)</f>
        <v xml:space="preserve">repair bearing table dresser
repair seal cylinder dresser up/down
ตามรอบการใช้งาน
</v>
      </c>
      <c r="Q1469" s="38" t="str">
        <f>TRIM('query (10)'!N1469)</f>
        <v xml:space="preserve">repair bearing table dresser
repair seal cylinder dresser up/down
ตามรอบการใช้งาน
</v>
      </c>
      <c r="R1469" s="38" t="str">
        <f>TRIM(UPPER('query (10)'!R1469))</f>
        <v>BEARING</v>
      </c>
      <c r="S1469" s="38" t="str">
        <f>TRIM(UPPER('query (10)'!S1469))</f>
        <v>HR30206J</v>
      </c>
      <c r="T1469" s="38" t="str">
        <f>IF('query (10)'!Q1469="","",TRIM(UPPER('query (10)'!Q1469)))</f>
        <v/>
      </c>
      <c r="U1469" s="38" t="str">
        <f>IF('query (10)'!T1469="","",'query (10)'!T1469)</f>
        <v/>
      </c>
      <c r="V1469" s="39" t="str">
        <f>IF('query (10)'!T1469="","",IFERROR(VALUE('query (10)'!T1469),""))</f>
        <v/>
      </c>
      <c r="W1469" s="40">
        <f>IF('query (10)'!U1469="","",'query (10)'!U1469)</f>
        <v>0</v>
      </c>
      <c r="X1469" s="39">
        <f>IF('query (10)'!V1469="","",'query (10)'!V1469)</f>
        <v>1080</v>
      </c>
      <c r="Y1469" s="41">
        <f>IF('query (10)'!W1469="","",'query (10)'!W1469)</f>
        <v>46073</v>
      </c>
      <c r="Z1469" s="41">
        <f>IF('query (10)'!X1469="","",'query (10)'!X1469)</f>
        <v>46083</v>
      </c>
      <c r="AA1469" s="41">
        <f>IF('query (10)'!Y1469="","",'query (10)'!Y1469)</f>
        <v>46083</v>
      </c>
      <c r="AB1469" s="41">
        <f>IF('query (10)'!Z1469="","",'query (10)'!Z1469)</f>
        <v>47163</v>
      </c>
      <c r="AC1469" s="38" t="str">
        <f>IF(OR('query (10)'!AA1469="",COUNTIF(Cleaning_Rules!$A$21:$A$26,TRIM('query (10)'!AA1469))&gt;0),"",TRIM('query (10)'!AA1469))</f>
        <v/>
      </c>
      <c r="AD1469" s="38" t="str">
        <f>IF('query (10)'!AB1469="","",TRIM(IFERROR(_xlfn.TEXTBEFORE('query (10)'!AB1469,"("),'query (10)'!AB1469)))</f>
        <v>เริ่มซ่อมงาน PM แล้ว รับผิดชอบโดย PAHLA SEEDANG</v>
      </c>
      <c r="AE1469" s="38" t="str">
        <f>IFERROR(LOWER(TRIM(_xlfn.TEXTBEFORE(_xlfn.TEXTAFTER('query (10)'!AB1469,"("),")"))),"")</f>
        <v>pahla@nsk.com</v>
      </c>
      <c r="AF1469" s="38" t="str">
        <f>IF('query (10)'!AD1469="","",TRIM('query (10)'!AD1469))</f>
        <v>ภูชิต กุลเสรี</v>
      </c>
      <c r="AG1469" s="38" t="str">
        <f>IF('query (10)'!AE1469="","",TRIM('query (10)'!AE1469))</f>
        <v>ผะหลา สีแดง</v>
      </c>
      <c r="AH1469" s="38" t="str">
        <f>IF('query (10)'!AF1469="","",IFERROR(VALUE('query (10)'!AF1469),""))</f>
        <v/>
      </c>
      <c r="AI1469" s="38" t="str">
        <f>IF('query (10)'!AG1469="","",TRIM('query (10)'!AG1469))</f>
        <v/>
      </c>
      <c r="AJ1469" s="38" t="str">
        <f>IF('query (10)'!AH1469="","",IFERROR(VALUE('query (10)'!AH1469),""))</f>
        <v/>
      </c>
      <c r="AK1469" s="38" t="str">
        <f>IF('query (10)'!AI1469="","",TRIM('query (10)'!AI1469))</f>
        <v/>
      </c>
      <c r="AL1469" s="42">
        <f t="shared" si="110"/>
        <v>2026</v>
      </c>
      <c r="AM1469" s="42" t="str">
        <f t="shared" si="111"/>
        <v>2026-02</v>
      </c>
      <c r="AN1469" s="42" t="str">
        <f t="shared" ca="1" si="112"/>
        <v/>
      </c>
      <c r="AO1469" s="42" t="str">
        <f t="shared" si="113"/>
        <v>GR-802 | INNER RING BORE GRINDING M/C | SB7 | DRESSER | Time-based Maintenance | Mechanical | Part Change | Medium | repair bearing table dresser
repair seal cylinder dresser up/down
ตามรอบการใช้งาน
 | BEARING | HR30206J | เริ่มซ่อมงาน PM แล้ว รับผิดชอบโดย PAHLA SEEDANG | ผะหลา สีแดง</v>
      </c>
      <c r="AP1469" s="42" t="str">
        <f>_xlfn.TEXTJOIN("; ",TRUE,IF(COUNTA('query (10)'!A1469:AK1469)&lt;=6,"NEAR_EMPTY_ROW",""),IF($K1469="","MISSING_STATUS",""),IF(AND($K1469="เสร็จสิ้น",$Z1469=""),"DONE_NO_ACTUAL_DATE",""),IF(AND($I1469="Condition-based Maintenance",$AH1469=""),"CBM_NO_MEASUREMENT",""),IF(OR($X1469="",$X1469=0),"INVALID_PERIOD",""),IF(AND($AA1469&lt;&gt;"",$AB1469&lt;&gt;"",$AB1469&lt;$AA1469),"DATE_SEQUENCE_ERROR",""),IF(AND($AB1469&lt;&gt;"",$AB1469&gt;DATE(2030,12,31)),"DATE_OUTLIER",""),IF($C1469="","MISSING_QRCODE",""),IF($J1469="UNKNOWN","UNKNOWN_PM_TYPE",""),IF($L1469="UNKNOWN","UNKNOWN_STATUS",""))</f>
        <v/>
      </c>
      <c r="AQ1469" s="42" t="str">
        <f t="shared" si="114"/>
        <v>NO</v>
      </c>
    </row>
    <row r="1470" spans="1:43" x14ac:dyDescent="0.3">
      <c r="A1470" s="38">
        <f>IF('query (10)'!A1470="","",'query (10)'!A1470)</f>
        <v>1665</v>
      </c>
      <c r="B1470" s="38">
        <f>IF('query (10)'!B1470="","",'query (10)'!B1470)</f>
        <v>18652</v>
      </c>
      <c r="C1470" s="38" t="str">
        <f>TRIM(UPPER('query (10)'!M1470))</f>
        <v>DE-803</v>
      </c>
      <c r="D1470" s="38" t="str">
        <f>TRIM(UPPER(IFERROR(_xlfn.TEXTBEFORE('query (10)'!L1470,"("),'query (10)'!L1470)))</f>
        <v>DEMAGNETIZING FOR INNER RING M/C</v>
      </c>
      <c r="E1470" s="38" t="str">
        <f>IFERROR(TRIM(UPPER(_xlfn.TEXTBEFORE(_xlfn.TEXTAFTER('query (10)'!L1470,"("),")"))),"")</f>
        <v/>
      </c>
      <c r="F1470" s="38" t="str">
        <f>TRIM('query (10)'!K1470)</f>
        <v>SB7</v>
      </c>
      <c r="G1470" s="38" t="str">
        <f>IF('query (10)'!J1470="","",'query (10)'!J1470)</f>
        <v>Air Cylinder</v>
      </c>
      <c r="H1470" s="38" t="str">
        <f>TRIM(UPPER('query (10)'!J1470))</f>
        <v>AIR CYLINDER</v>
      </c>
      <c r="I1470" s="38" t="str">
        <f>IF('query (10)'!F1470="","",'query (10)'!F1470)</f>
        <v>Time-based Maintenance</v>
      </c>
      <c r="J1470" s="38" t="str">
        <f>IF('query (10)'!F1470="","",IFERROR(INDEX(Cleaning_Rules!$B$14:$B$17,MATCH(TRIM('query (10)'!F1470),Cleaning_Rules!$A$14:$A$17,0)),"UNKNOWN"))</f>
        <v>TBM</v>
      </c>
      <c r="K1470" s="38" t="str">
        <f>IF('query (10)'!G1470="","",'query (10)'!G1470)</f>
        <v>เสร็จสิ้น</v>
      </c>
      <c r="L1470" s="38" t="str">
        <f>IF('query (10)'!G1470="","MISSING",IFERROR(INDEX(Cleaning_Rules!$B$5:$B$10,MATCH(TRIM('query (10)'!G1470),Cleaning_Rules!$A$5:$A$10,0)),"UNKNOWN"))</f>
        <v>COMPLETED</v>
      </c>
      <c r="M1470" s="38" t="str">
        <f>IF('query (10)'!I1470="","",'query (10)'!I1470)</f>
        <v>Mechanical</v>
      </c>
      <c r="N1470" s="38" t="str">
        <f>IF('query (10)'!O1470="","",'query (10)'!O1470)</f>
        <v>Part Change</v>
      </c>
      <c r="O1470" s="38" t="str">
        <f>IF('query (10)'!P1470="","",'query (10)'!P1470)</f>
        <v>Medium</v>
      </c>
      <c r="P1470" s="38" t="str">
        <f>IF('query (10)'!N1470="","",'query (10)'!N1470)</f>
        <v>change air cylinder lifter  tranfer outchut up/down</v>
      </c>
      <c r="Q1470" s="38" t="str">
        <f>TRIM('query (10)'!N1470)</f>
        <v>change air cylinder lifter tranfer outchut up/down</v>
      </c>
      <c r="R1470" s="38" t="str">
        <f>TRIM(UPPER('query (10)'!R1470))</f>
        <v>AIR CYLINDER</v>
      </c>
      <c r="S1470" s="38" t="str">
        <f>TRIM(UPPER('query (10)'!S1470))</f>
        <v>SRL3-00-25B-1100-A</v>
      </c>
      <c r="T1470" s="38" t="str">
        <f>IF('query (10)'!Q1470="","",TRIM(UPPER('query (10)'!Q1470)))</f>
        <v/>
      </c>
      <c r="U1470" s="38" t="str">
        <f>IF('query (10)'!T1470="","",'query (10)'!T1470)</f>
        <v/>
      </c>
      <c r="V1470" s="39" t="str">
        <f>IF('query (10)'!T1470="","",IFERROR(VALUE('query (10)'!T1470),""))</f>
        <v/>
      </c>
      <c r="W1470" s="40">
        <f>IF('query (10)'!U1470="","",'query (10)'!U1470)</f>
        <v>0</v>
      </c>
      <c r="X1470" s="39">
        <f>IF('query (10)'!V1470="","",'query (10)'!V1470)</f>
        <v>0</v>
      </c>
      <c r="Y1470" s="41">
        <f>IF('query (10)'!W1470="","",'query (10)'!W1470)</f>
        <v>46073</v>
      </c>
      <c r="Z1470" s="41">
        <f>IF('query (10)'!X1470="","",'query (10)'!X1470)</f>
        <v>46083</v>
      </c>
      <c r="AA1470" s="41">
        <f>IF('query (10)'!Y1470="","",'query (10)'!Y1470)</f>
        <v>46083</v>
      </c>
      <c r="AB1470" s="41">
        <f>IF('query (10)'!Z1470="","",'query (10)'!Z1470)</f>
        <v>46083</v>
      </c>
      <c r="AC1470" s="38" t="str">
        <f>IF(OR('query (10)'!AA1470="",COUNTIF(Cleaning_Rules!$A$21:$A$26,TRIM('query (10)'!AA1470))&gt;0),"",TRIM('query (10)'!AA1470))</f>
        <v/>
      </c>
      <c r="AD1470" s="38" t="str">
        <f>IF('query (10)'!AB1470="","",TRIM(IFERROR(_xlfn.TEXTBEFORE('query (10)'!AB1470,"("),'query (10)'!AB1470)))</f>
        <v>เริ่มซ่อมงาน PM แล้ว รับผิดชอบโดย PAHLA SEEDANG</v>
      </c>
      <c r="AE1470" s="38" t="str">
        <f>IFERROR(LOWER(TRIM(_xlfn.TEXTBEFORE(_xlfn.TEXTAFTER('query (10)'!AB1470,"("),")"))),"")</f>
        <v>pahla@nsk.com</v>
      </c>
      <c r="AF1470" s="38" t="str">
        <f>IF('query (10)'!AD1470="","",TRIM('query (10)'!AD1470))</f>
        <v>ภูชิต กุลเสรี</v>
      </c>
      <c r="AG1470" s="38" t="str">
        <f>IF('query (10)'!AE1470="","",TRIM('query (10)'!AE1470))</f>
        <v>ผะหลา สีแดง</v>
      </c>
      <c r="AH1470" s="38" t="str">
        <f>IF('query (10)'!AF1470="","",IFERROR(VALUE('query (10)'!AF1470),""))</f>
        <v/>
      </c>
      <c r="AI1470" s="38" t="str">
        <f>IF('query (10)'!AG1470="","",TRIM('query (10)'!AG1470))</f>
        <v/>
      </c>
      <c r="AJ1470" s="38" t="str">
        <f>IF('query (10)'!AH1470="","",IFERROR(VALUE('query (10)'!AH1470),""))</f>
        <v/>
      </c>
      <c r="AK1470" s="38" t="str">
        <f>IF('query (10)'!AI1470="","",TRIM('query (10)'!AI1470))</f>
        <v/>
      </c>
      <c r="AL1470" s="42">
        <f t="shared" si="110"/>
        <v>2026</v>
      </c>
      <c r="AM1470" s="42" t="str">
        <f t="shared" si="111"/>
        <v>2026-02</v>
      </c>
      <c r="AN1470" s="42" t="str">
        <f t="shared" ca="1" si="112"/>
        <v/>
      </c>
      <c r="AO1470" s="42" t="str">
        <f t="shared" si="113"/>
        <v>DE-803 | DEMAGNETIZING FOR INNER RING M/C | SB7 | AIR CYLINDER | Time-based Maintenance | Mechanical | Part Change | Medium | change air cylinder lifter tranfer outchut up/down | AIR CYLINDER | SRL3-00-25B-1100-A | เริ่มซ่อมงาน PM แล้ว รับผิดชอบโดย PAHLA SEEDANG | ผะหลา สีแดง</v>
      </c>
      <c r="AP1470" s="42" t="str">
        <f>_xlfn.TEXTJOIN("; ",TRUE,IF(COUNTA('query (10)'!A1470:AK1470)&lt;=6,"NEAR_EMPTY_ROW",""),IF($K1470="","MISSING_STATUS",""),IF(AND($K1470="เสร็จสิ้น",$Z1470=""),"DONE_NO_ACTUAL_DATE",""),IF(AND($I1470="Condition-based Maintenance",$AH1470=""),"CBM_NO_MEASUREMENT",""),IF(OR($X1470="",$X1470=0),"INVALID_PERIOD",""),IF(AND($AA1470&lt;&gt;"",$AB1470&lt;&gt;"",$AB1470&lt;$AA1470),"DATE_SEQUENCE_ERROR",""),IF(AND($AB1470&lt;&gt;"",$AB1470&gt;DATE(2030,12,31)),"DATE_OUTLIER",""),IF($C1470="","MISSING_QRCODE",""),IF($J1470="UNKNOWN","UNKNOWN_PM_TYPE",""),IF($L1470="UNKNOWN","UNKNOWN_STATUS",""))</f>
        <v>INVALID_PERIOD</v>
      </c>
      <c r="AQ1470" s="42" t="str">
        <f t="shared" si="114"/>
        <v>NO</v>
      </c>
    </row>
    <row r="1471" spans="1:43" x14ac:dyDescent="0.3">
      <c r="A1471" s="38">
        <f>IF('query (10)'!A1471="","",'query (10)'!A1471)</f>
        <v>1666</v>
      </c>
      <c r="B1471" s="38">
        <f>IF('query (10)'!B1471="","",'query (10)'!B1471)</f>
        <v>18650</v>
      </c>
      <c r="C1471" s="38" t="str">
        <f>TRIM(UPPER('query (10)'!M1471))</f>
        <v>AS-812</v>
      </c>
      <c r="D1471" s="38" t="str">
        <f>TRIM(UPPER(IFERROR(_xlfn.TEXTBEFORE('query (10)'!L1471,"("),'query (10)'!L1471)))</f>
        <v>MATCHING &amp; BALL FILLING M/C</v>
      </c>
      <c r="E1471" s="38" t="str">
        <f>IFERROR(TRIM(UPPER(_xlfn.TEXTBEFORE(_xlfn.TEXTAFTER('query (10)'!L1471,"("),")"))),"")</f>
        <v/>
      </c>
      <c r="F1471" s="38" t="str">
        <f>TRIM('query (10)'!K1471)</f>
        <v>SB7</v>
      </c>
      <c r="G1471" s="38" t="str">
        <f>IF('query (10)'!J1471="","",'query (10)'!J1471)</f>
        <v>Solenoid valve</v>
      </c>
      <c r="H1471" s="38" t="str">
        <f>TRIM(UPPER('query (10)'!J1471))</f>
        <v>SOLENOID VALVE</v>
      </c>
      <c r="I1471" s="38" t="str">
        <f>IF('query (10)'!F1471="","",'query (10)'!F1471)</f>
        <v>Time-based Maintenance</v>
      </c>
      <c r="J1471" s="38" t="str">
        <f>IF('query (10)'!F1471="","",IFERROR(INDEX(Cleaning_Rules!$B$14:$B$17,MATCH(TRIM('query (10)'!F1471),Cleaning_Rules!$A$14:$A$17,0)),"UNKNOWN"))</f>
        <v>TBM</v>
      </c>
      <c r="K1471" s="38" t="str">
        <f>IF('query (10)'!G1471="","",'query (10)'!G1471)</f>
        <v>เสร็จสิ้น</v>
      </c>
      <c r="L1471" s="38" t="str">
        <f>IF('query (10)'!G1471="","MISSING",IFERROR(INDEX(Cleaning_Rules!$B$5:$B$10,MATCH(TRIM('query (10)'!G1471),Cleaning_Rules!$A$5:$A$10,0)),"UNKNOWN"))</f>
        <v>COMPLETED</v>
      </c>
      <c r="M1471" s="38" t="str">
        <f>IF('query (10)'!I1471="","",'query (10)'!I1471)</f>
        <v>Mechanical</v>
      </c>
      <c r="N1471" s="38" t="str">
        <f>IF('query (10)'!O1471="","",'query (10)'!O1471)</f>
        <v>Cleaning</v>
      </c>
      <c r="O1471" s="38" t="str">
        <f>IF('query (10)'!P1471="","",'query (10)'!P1471)</f>
        <v>Medium</v>
      </c>
      <c r="P1471" s="38" t="str">
        <f>IF('query (10)'!N1471="","",'query (10)'!N1471)</f>
        <v>cleaning solenoid valve fort 1,2,3,4</v>
      </c>
      <c r="Q1471" s="38" t="str">
        <f>TRIM('query (10)'!N1471)</f>
        <v>cleaning solenoid valve fort 1,2,3,4</v>
      </c>
      <c r="R1471" s="38" t="str">
        <f>TRIM(UPPER('query (10)'!R1471))</f>
        <v/>
      </c>
      <c r="S1471" s="38" t="str">
        <f>TRIM(UPPER('query (10)'!S1471))</f>
        <v/>
      </c>
      <c r="T1471" s="38" t="str">
        <f>IF('query (10)'!Q1471="","",TRIM(UPPER('query (10)'!Q1471)))</f>
        <v/>
      </c>
      <c r="U1471" s="38" t="str">
        <f>IF('query (10)'!T1471="","",'query (10)'!T1471)</f>
        <v/>
      </c>
      <c r="V1471" s="39" t="str">
        <f>IF('query (10)'!T1471="","",IFERROR(VALUE('query (10)'!T1471),""))</f>
        <v/>
      </c>
      <c r="W1471" s="40">
        <f>IF('query (10)'!U1471="","",'query (10)'!U1471)</f>
        <v>0</v>
      </c>
      <c r="X1471" s="39">
        <f>IF('query (10)'!V1471="","",'query (10)'!V1471)</f>
        <v>360</v>
      </c>
      <c r="Y1471" s="41">
        <f>IF('query (10)'!W1471="","",'query (10)'!W1471)</f>
        <v>46073</v>
      </c>
      <c r="Z1471" s="41">
        <f>IF('query (10)'!X1471="","",'query (10)'!X1471)</f>
        <v>46083</v>
      </c>
      <c r="AA1471" s="41">
        <f>IF('query (10)'!Y1471="","",'query (10)'!Y1471)</f>
        <v>46083</v>
      </c>
      <c r="AB1471" s="41">
        <f>IF('query (10)'!Z1471="","",'query (10)'!Z1471)</f>
        <v>46443</v>
      </c>
      <c r="AC1471" s="38" t="str">
        <f>IF(OR('query (10)'!AA1471="",COUNTIF(Cleaning_Rules!$A$21:$A$26,TRIM('query (10)'!AA1471))&gt;0),"",TRIM('query (10)'!AA1471))</f>
        <v/>
      </c>
      <c r="AD1471" s="38" t="str">
        <f>IF('query (10)'!AB1471="","",TRIM(IFERROR(_xlfn.TEXTBEFORE('query (10)'!AB1471,"("),'query (10)'!AB1471)))</f>
        <v>เริ่มซ่อมงาน PM แล้ว รับผิดชอบโดย JAKKAPAT KHOTSOMBAT</v>
      </c>
      <c r="AE1471" s="38" t="str">
        <f>IFERROR(LOWER(TRIM(_xlfn.TEXTBEFORE(_xlfn.TEXTAFTER('query (10)'!AB1471,"("),")"))),"")</f>
        <v>jakkapat@nsk.com</v>
      </c>
      <c r="AF1471" s="38" t="str">
        <f>IF('query (10)'!AD1471="","",TRIM('query (10)'!AD1471))</f>
        <v>ภูชิต กุลเสรี</v>
      </c>
      <c r="AG1471" s="38" t="str">
        <f>IF('query (10)'!AE1471="","",TRIM('query (10)'!AE1471))</f>
        <v>จักรภัทร โคตรสมบัติ</v>
      </c>
      <c r="AH1471" s="38" t="str">
        <f>IF('query (10)'!AF1471="","",IFERROR(VALUE('query (10)'!AF1471),""))</f>
        <v/>
      </c>
      <c r="AI1471" s="38" t="str">
        <f>IF('query (10)'!AG1471="","",TRIM('query (10)'!AG1471))</f>
        <v/>
      </c>
      <c r="AJ1471" s="38" t="str">
        <f>IF('query (10)'!AH1471="","",IFERROR(VALUE('query (10)'!AH1471),""))</f>
        <v/>
      </c>
      <c r="AK1471" s="38" t="str">
        <f>IF('query (10)'!AI1471="","",TRIM('query (10)'!AI1471))</f>
        <v/>
      </c>
      <c r="AL1471" s="42">
        <f t="shared" si="110"/>
        <v>2026</v>
      </c>
      <c r="AM1471" s="42" t="str">
        <f t="shared" si="111"/>
        <v>2026-02</v>
      </c>
      <c r="AN1471" s="42" t="str">
        <f t="shared" ca="1" si="112"/>
        <v/>
      </c>
      <c r="AO1471" s="42" t="str">
        <f t="shared" si="113"/>
        <v>AS-812 | MATCHING &amp; BALL FILLING M/C | SB7 | SOLENOID VALVE | Time-based Maintenance | Mechanical | Cleaning | Medium | cleaning solenoid valve fort 1,2,3,4 | เริ่มซ่อมงาน PM แล้ว รับผิดชอบโดย JAKKAPAT KHOTSOMBAT | จักรภัทร โคตรสมบัติ</v>
      </c>
      <c r="AP1471" s="42" t="str">
        <f>_xlfn.TEXTJOIN("; ",TRUE,IF(COUNTA('query (10)'!A1471:AK1471)&lt;=6,"NEAR_EMPTY_ROW",""),IF($K1471="","MISSING_STATUS",""),IF(AND($K1471="เสร็จสิ้น",$Z1471=""),"DONE_NO_ACTUAL_DATE",""),IF(AND($I1471="Condition-based Maintenance",$AH1471=""),"CBM_NO_MEASUREMENT",""),IF(OR($X1471="",$X1471=0),"INVALID_PERIOD",""),IF(AND($AA1471&lt;&gt;"",$AB1471&lt;&gt;"",$AB1471&lt;$AA1471),"DATE_SEQUENCE_ERROR",""),IF(AND($AB1471&lt;&gt;"",$AB1471&gt;DATE(2030,12,31)),"DATE_OUTLIER",""),IF($C1471="","MISSING_QRCODE",""),IF($J1471="UNKNOWN","UNKNOWN_PM_TYPE",""),IF($L1471="UNKNOWN","UNKNOWN_STATUS",""))</f>
        <v/>
      </c>
      <c r="AQ1471" s="42" t="str">
        <f t="shared" si="114"/>
        <v>NO</v>
      </c>
    </row>
    <row r="1472" spans="1:43" x14ac:dyDescent="0.3">
      <c r="A1472" s="38">
        <f>IF('query (10)'!A1472="","",'query (10)'!A1472)</f>
        <v>1667</v>
      </c>
      <c r="B1472" s="38">
        <f>IF('query (10)'!B1472="","",'query (10)'!B1472)</f>
        <v>18651</v>
      </c>
      <c r="C1472" s="38" t="str">
        <f>TRIM(UPPER('query (10)'!M1472))</f>
        <v>AS-812</v>
      </c>
      <c r="D1472" s="38" t="str">
        <f>TRIM(UPPER(IFERROR(_xlfn.TEXTBEFORE('query (10)'!L1472,"("),'query (10)'!L1472)))</f>
        <v>MATCHING &amp; BALL FILLING M/C</v>
      </c>
      <c r="E1472" s="38" t="str">
        <f>IFERROR(TRIM(UPPER(_xlfn.TEXTBEFORE(_xlfn.TEXTAFTER('query (10)'!L1472,"("),")"))),"")</f>
        <v/>
      </c>
      <c r="F1472" s="38" t="str">
        <f>TRIM('query (10)'!K1472)</f>
        <v>SB7</v>
      </c>
      <c r="G1472" s="38" t="str">
        <f>IF('query (10)'!J1472="","",'query (10)'!J1472)</f>
        <v>Solenoid valve</v>
      </c>
      <c r="H1472" s="38" t="str">
        <f>TRIM(UPPER('query (10)'!J1472))</f>
        <v>SOLENOID VALVE</v>
      </c>
      <c r="I1472" s="38" t="str">
        <f>IF('query (10)'!F1472="","",'query (10)'!F1472)</f>
        <v>Time-based Maintenance</v>
      </c>
      <c r="J1472" s="38" t="str">
        <f>IF('query (10)'!F1472="","",IFERROR(INDEX(Cleaning_Rules!$B$14:$B$17,MATCH(TRIM('query (10)'!F1472),Cleaning_Rules!$A$14:$A$17,0)),"UNKNOWN"))</f>
        <v>TBM</v>
      </c>
      <c r="K1472" s="38" t="str">
        <f>IF('query (10)'!G1472="","",'query (10)'!G1472)</f>
        <v>เสร็จสิ้น</v>
      </c>
      <c r="L1472" s="38" t="str">
        <f>IF('query (10)'!G1472="","MISSING",IFERROR(INDEX(Cleaning_Rules!$B$5:$B$10,MATCH(TRIM('query (10)'!G1472),Cleaning_Rules!$A$5:$A$10,0)),"UNKNOWN"))</f>
        <v>COMPLETED</v>
      </c>
      <c r="M1472" s="38" t="str">
        <f>IF('query (10)'!I1472="","",'query (10)'!I1472)</f>
        <v>Mechanical</v>
      </c>
      <c r="N1472" s="38" t="str">
        <f>IF('query (10)'!O1472="","",'query (10)'!O1472)</f>
        <v>Cleaning</v>
      </c>
      <c r="O1472" s="38" t="str">
        <f>IF('query (10)'!P1472="","",'query (10)'!P1472)</f>
        <v>Medium</v>
      </c>
      <c r="P1472" s="38" t="str">
        <f>IF('query (10)'!N1472="","",'query (10)'!N1472)</f>
        <v>cleaning solenoid valve fort 5,6,7,8</v>
      </c>
      <c r="Q1472" s="38" t="str">
        <f>TRIM('query (10)'!N1472)</f>
        <v>cleaning solenoid valve fort 5,6,7,8</v>
      </c>
      <c r="R1472" s="38" t="str">
        <f>TRIM(UPPER('query (10)'!R1472))</f>
        <v/>
      </c>
      <c r="S1472" s="38" t="str">
        <f>TRIM(UPPER('query (10)'!S1472))</f>
        <v/>
      </c>
      <c r="T1472" s="38" t="str">
        <f>IF('query (10)'!Q1472="","",TRIM(UPPER('query (10)'!Q1472)))</f>
        <v/>
      </c>
      <c r="U1472" s="38" t="str">
        <f>IF('query (10)'!T1472="","",'query (10)'!T1472)</f>
        <v/>
      </c>
      <c r="V1472" s="39" t="str">
        <f>IF('query (10)'!T1472="","",IFERROR(VALUE('query (10)'!T1472),""))</f>
        <v/>
      </c>
      <c r="W1472" s="40">
        <f>IF('query (10)'!U1472="","",'query (10)'!U1472)</f>
        <v>0</v>
      </c>
      <c r="X1472" s="39">
        <f>IF('query (10)'!V1472="","",'query (10)'!V1472)</f>
        <v>360</v>
      </c>
      <c r="Y1472" s="41">
        <f>IF('query (10)'!W1472="","",'query (10)'!W1472)</f>
        <v>46073</v>
      </c>
      <c r="Z1472" s="41">
        <f>IF('query (10)'!X1472="","",'query (10)'!X1472)</f>
        <v>46083</v>
      </c>
      <c r="AA1472" s="41">
        <f>IF('query (10)'!Y1472="","",'query (10)'!Y1472)</f>
        <v>46083</v>
      </c>
      <c r="AB1472" s="41">
        <f>IF('query (10)'!Z1472="","",'query (10)'!Z1472)</f>
        <v>46443</v>
      </c>
      <c r="AC1472" s="38" t="str">
        <f>IF(OR('query (10)'!AA1472="",COUNTIF(Cleaning_Rules!$A$21:$A$26,TRIM('query (10)'!AA1472))&gt;0),"",TRIM('query (10)'!AA1472))</f>
        <v/>
      </c>
      <c r="AD1472" s="38" t="str">
        <f>IF('query (10)'!AB1472="","",TRIM(IFERROR(_xlfn.TEXTBEFORE('query (10)'!AB1472,"("),'query (10)'!AB1472)))</f>
        <v>เริ่มซ่อมงาน PM แล้ว รับผิดชอบโดย CHETSADA PHIWBANG</v>
      </c>
      <c r="AE1472" s="38" t="str">
        <f>IFERROR(LOWER(TRIM(_xlfn.TEXTBEFORE(_xlfn.TEXTAFTER('query (10)'!AB1472,"("),")"))),"")</f>
        <v>chetsada@nsk.com</v>
      </c>
      <c r="AF1472" s="38" t="str">
        <f>IF('query (10)'!AD1472="","",TRIM('query (10)'!AD1472))</f>
        <v>ภูชิต กุลเสรี</v>
      </c>
      <c r="AG1472" s="38" t="str">
        <f>IF('query (10)'!AE1472="","",TRIM('query (10)'!AE1472))</f>
        <v>เจษฎา ผิวบาง</v>
      </c>
      <c r="AH1472" s="38" t="str">
        <f>IF('query (10)'!AF1472="","",IFERROR(VALUE('query (10)'!AF1472),""))</f>
        <v/>
      </c>
      <c r="AI1472" s="38" t="str">
        <f>IF('query (10)'!AG1472="","",TRIM('query (10)'!AG1472))</f>
        <v/>
      </c>
      <c r="AJ1472" s="38" t="str">
        <f>IF('query (10)'!AH1472="","",IFERROR(VALUE('query (10)'!AH1472),""))</f>
        <v/>
      </c>
      <c r="AK1472" s="38" t="str">
        <f>IF('query (10)'!AI1472="","",TRIM('query (10)'!AI1472))</f>
        <v/>
      </c>
      <c r="AL1472" s="42">
        <f t="shared" si="110"/>
        <v>2026</v>
      </c>
      <c r="AM1472" s="42" t="str">
        <f t="shared" si="111"/>
        <v>2026-02</v>
      </c>
      <c r="AN1472" s="42" t="str">
        <f t="shared" ca="1" si="112"/>
        <v/>
      </c>
      <c r="AO1472" s="42" t="str">
        <f t="shared" si="113"/>
        <v>AS-812 | MATCHING &amp; BALL FILLING M/C | SB7 | SOLENOID VALVE | Time-based Maintenance | Mechanical | Cleaning | Medium | cleaning solenoid valve fort 5,6,7,8 | เริ่มซ่อมงาน PM แล้ว รับผิดชอบโดย CHETSADA PHIWBANG | เจษฎา ผิวบาง</v>
      </c>
      <c r="AP1472" s="42" t="str">
        <f>_xlfn.TEXTJOIN("; ",TRUE,IF(COUNTA('query (10)'!A1472:AK1472)&lt;=6,"NEAR_EMPTY_ROW",""),IF($K1472="","MISSING_STATUS",""),IF(AND($K1472="เสร็จสิ้น",$Z1472=""),"DONE_NO_ACTUAL_DATE",""),IF(AND($I1472="Condition-based Maintenance",$AH1472=""),"CBM_NO_MEASUREMENT",""),IF(OR($X1472="",$X1472=0),"INVALID_PERIOD",""),IF(AND($AA1472&lt;&gt;"",$AB1472&lt;&gt;"",$AB1472&lt;$AA1472),"DATE_SEQUENCE_ERROR",""),IF(AND($AB1472&lt;&gt;"",$AB1472&gt;DATE(2030,12,31)),"DATE_OUTLIER",""),IF($C1472="","MISSING_QRCODE",""),IF($J1472="UNKNOWN","UNKNOWN_PM_TYPE",""),IF($L1472="UNKNOWN","UNKNOWN_STATUS",""))</f>
        <v/>
      </c>
      <c r="AQ1472" s="42" t="str">
        <f t="shared" si="114"/>
        <v>NO</v>
      </c>
    </row>
    <row r="1473" spans="1:43" x14ac:dyDescent="0.3">
      <c r="A1473" s="38">
        <f>IF('query (10)'!A1473="","",'query (10)'!A1473)</f>
        <v>1668</v>
      </c>
      <c r="B1473" s="38">
        <f>IF('query (10)'!B1473="","",'query (10)'!B1473)</f>
        <v>18654</v>
      </c>
      <c r="C1473" s="38" t="str">
        <f>TRIM(UPPER('query (10)'!M1473))</f>
        <v>WA-814</v>
      </c>
      <c r="D1473" s="38" t="str">
        <f>TRIM(UPPER(IFERROR(_xlfn.TEXTBEFORE('query (10)'!L1473,"("),'query (10)'!L1473)))</f>
        <v>ROUGH WASH EQUIPMENT M/C</v>
      </c>
      <c r="E1473" s="38" t="str">
        <f>IFERROR(TRIM(UPPER(_xlfn.TEXTBEFORE(_xlfn.TEXTAFTER('query (10)'!L1473,"("),")"))),"")</f>
        <v/>
      </c>
      <c r="F1473" s="38" t="str">
        <f>TRIM('query (10)'!K1473)</f>
        <v>SB7</v>
      </c>
      <c r="G1473" s="38" t="str">
        <f>IF('query (10)'!J1473="","",'query (10)'!J1473)</f>
        <v xml:space="preserve">Heavy smoke </v>
      </c>
      <c r="H1473" s="38" t="str">
        <f>TRIM(UPPER('query (10)'!J1473))</f>
        <v>HEAVY SMOKE</v>
      </c>
      <c r="I1473" s="38" t="str">
        <f>IF('query (10)'!F1473="","",'query (10)'!F1473)</f>
        <v>Time-based Maintenance</v>
      </c>
      <c r="J1473" s="38" t="str">
        <f>IF('query (10)'!F1473="","",IFERROR(INDEX(Cleaning_Rules!$B$14:$B$17,MATCH(TRIM('query (10)'!F1473),Cleaning_Rules!$A$14:$A$17,0)),"UNKNOWN"))</f>
        <v>TBM</v>
      </c>
      <c r="K1473" s="38" t="str">
        <f>IF('query (10)'!G1473="","",'query (10)'!G1473)</f>
        <v>เสร็จสิ้น</v>
      </c>
      <c r="L1473" s="38" t="str">
        <f>IF('query (10)'!G1473="","MISSING",IFERROR(INDEX(Cleaning_Rules!$B$5:$B$10,MATCH(TRIM('query (10)'!G1473),Cleaning_Rules!$A$5:$A$10,0)),"UNKNOWN"))</f>
        <v>COMPLETED</v>
      </c>
      <c r="M1473" s="38" t="str">
        <f>IF('query (10)'!I1473="","",'query (10)'!I1473)</f>
        <v>Mechanical</v>
      </c>
      <c r="N1473" s="38" t="str">
        <f>IF('query (10)'!O1473="","",'query (10)'!O1473)</f>
        <v>Part Change</v>
      </c>
      <c r="O1473" s="38" t="str">
        <f>IF('query (10)'!P1473="","",'query (10)'!P1473)</f>
        <v>Medium</v>
      </c>
      <c r="P1473" s="38" t="str">
        <f>IF('query (10)'!N1473="","",'query (10)'!N1473)</f>
        <v>change filter DF-40</v>
      </c>
      <c r="Q1473" s="38" t="str">
        <f>TRIM('query (10)'!N1473)</f>
        <v>change filter DF-40</v>
      </c>
      <c r="R1473" s="38" t="str">
        <f>TRIM(UPPER('query (10)'!R1473))</f>
        <v>FILTER</v>
      </c>
      <c r="S1473" s="38" t="str">
        <f>TRIM(UPPER('query (10)'!S1473))</f>
        <v>DF-40</v>
      </c>
      <c r="T1473" s="38" t="str">
        <f>IF('query (10)'!Q1473="","",TRIM(UPPER('query (10)'!Q1473)))</f>
        <v/>
      </c>
      <c r="U1473" s="38" t="str">
        <f>IF('query (10)'!T1473="","",'query (10)'!T1473)</f>
        <v/>
      </c>
      <c r="V1473" s="39" t="str">
        <f>IF('query (10)'!T1473="","",IFERROR(VALUE('query (10)'!T1473),""))</f>
        <v/>
      </c>
      <c r="W1473" s="40">
        <f>IF('query (10)'!U1473="","",'query (10)'!U1473)</f>
        <v>0</v>
      </c>
      <c r="X1473" s="39">
        <f>IF('query (10)'!V1473="","",'query (10)'!V1473)</f>
        <v>1080</v>
      </c>
      <c r="Y1473" s="41">
        <f>IF('query (10)'!W1473="","",'query (10)'!W1473)</f>
        <v>46073</v>
      </c>
      <c r="Z1473" s="41">
        <f>IF('query (10)'!X1473="","",'query (10)'!X1473)</f>
        <v>46087</v>
      </c>
      <c r="AA1473" s="41">
        <f>IF('query (10)'!Y1473="","",'query (10)'!Y1473)</f>
        <v>46087</v>
      </c>
      <c r="AB1473" s="41">
        <f>IF('query (10)'!Z1473="","",'query (10)'!Z1473)</f>
        <v>47167</v>
      </c>
      <c r="AC1473" s="38" t="str">
        <f>IF(OR('query (10)'!AA1473="",COUNTIF(Cleaning_Rules!$A$21:$A$26,TRIM('query (10)'!AA1473))&gt;0),"",TRIM('query (10)'!AA1473))</f>
        <v/>
      </c>
      <c r="AD1473" s="38" t="str">
        <f>IF('query (10)'!AB1473="","",TRIM(IFERROR(_xlfn.TEXTBEFORE('query (10)'!AB1473,"("),'query (10)'!AB1473)))</f>
        <v>เริ่มซ่อมงาน PM แล้ว รับผิดชอบโดย PUCHIT KULSEREE</v>
      </c>
      <c r="AE1473" s="38" t="str">
        <f>IFERROR(LOWER(TRIM(_xlfn.TEXTBEFORE(_xlfn.TEXTAFTER('query (10)'!AB1473,"("),")"))),"")</f>
        <v>puchit@nsk.com</v>
      </c>
      <c r="AF1473" s="38" t="str">
        <f>IF('query (10)'!AD1473="","",TRIM('query (10)'!AD1473))</f>
        <v>ภูชิต กุลเสรี</v>
      </c>
      <c r="AG1473" s="38" t="str">
        <f>IF('query (10)'!AE1473="","",TRIM('query (10)'!AE1473))</f>
        <v>ภูชิต กุลเสรี</v>
      </c>
      <c r="AH1473" s="38" t="str">
        <f>IF('query (10)'!AF1473="","",IFERROR(VALUE('query (10)'!AF1473),""))</f>
        <v/>
      </c>
      <c r="AI1473" s="38" t="str">
        <f>IF('query (10)'!AG1473="","",TRIM('query (10)'!AG1473))</f>
        <v/>
      </c>
      <c r="AJ1473" s="38" t="str">
        <f>IF('query (10)'!AH1473="","",IFERROR(VALUE('query (10)'!AH1473),""))</f>
        <v/>
      </c>
      <c r="AK1473" s="38" t="str">
        <f>IF('query (10)'!AI1473="","",TRIM('query (10)'!AI1473))</f>
        <v/>
      </c>
      <c r="AL1473" s="42">
        <f t="shared" si="110"/>
        <v>2026</v>
      </c>
      <c r="AM1473" s="42" t="str">
        <f t="shared" si="111"/>
        <v>2026-02</v>
      </c>
      <c r="AN1473" s="42" t="str">
        <f t="shared" ca="1" si="112"/>
        <v/>
      </c>
      <c r="AO1473" s="42" t="str">
        <f t="shared" si="113"/>
        <v>WA-814 | ROUGH WASH EQUIPMENT M/C | SB7 | HEAVY SMOKE | Time-based Maintenance | Mechanical | Part Change | Medium | change filter DF-40 | FILTER | DF-40 | เริ่มซ่อมงาน PM แล้ว รับผิดชอบโดย PUCHIT KULSEREE | ภูชิต กุลเสรี</v>
      </c>
      <c r="AP1473" s="42" t="str">
        <f>_xlfn.TEXTJOIN("; ",TRUE,IF(COUNTA('query (10)'!A1473:AK1473)&lt;=6,"NEAR_EMPTY_ROW",""),IF($K1473="","MISSING_STATUS",""),IF(AND($K1473="เสร็จสิ้น",$Z1473=""),"DONE_NO_ACTUAL_DATE",""),IF(AND($I1473="Condition-based Maintenance",$AH1473=""),"CBM_NO_MEASUREMENT",""),IF(OR($X1473="",$X1473=0),"INVALID_PERIOD",""),IF(AND($AA1473&lt;&gt;"",$AB1473&lt;&gt;"",$AB1473&lt;$AA1473),"DATE_SEQUENCE_ERROR",""),IF(AND($AB1473&lt;&gt;"",$AB1473&gt;DATE(2030,12,31)),"DATE_OUTLIER",""),IF($C1473="","MISSING_QRCODE",""),IF($J1473="UNKNOWN","UNKNOWN_PM_TYPE",""),IF($L1473="UNKNOWN","UNKNOWN_STATUS",""))</f>
        <v/>
      </c>
      <c r="AQ1473" s="42" t="str">
        <f t="shared" si="114"/>
        <v>NO</v>
      </c>
    </row>
    <row r="1474" spans="1:43" x14ac:dyDescent="0.3">
      <c r="A1474" s="38">
        <f>IF('query (10)'!A1474="","",'query (10)'!A1474)</f>
        <v>1669</v>
      </c>
      <c r="B1474" s="38">
        <f>IF('query (10)'!B1474="","",'query (10)'!B1474)</f>
        <v>18655</v>
      </c>
      <c r="C1474" s="38" t="str">
        <f>TRIM(UPPER('query (10)'!M1474))</f>
        <v>WA-816</v>
      </c>
      <c r="D1474" s="38" t="str">
        <f>TRIM(UPPER(IFERROR(_xlfn.TEXTBEFORE('query (10)'!L1474,"("),'query (10)'!L1474)))</f>
        <v>FINISH WASH EQUIPMENT M/C</v>
      </c>
      <c r="E1474" s="38" t="str">
        <f>IFERROR(TRIM(UPPER(_xlfn.TEXTBEFORE(_xlfn.TEXTAFTER('query (10)'!L1474,"("),")"))),"")</f>
        <v/>
      </c>
      <c r="F1474" s="38" t="str">
        <f>TRIM('query (10)'!K1474)</f>
        <v>SB7</v>
      </c>
      <c r="G1474" s="38" t="str">
        <f>IF('query (10)'!J1474="","",'query (10)'!J1474)</f>
        <v xml:space="preserve">Heavy smoke </v>
      </c>
      <c r="H1474" s="38" t="str">
        <f>TRIM(UPPER('query (10)'!J1474))</f>
        <v>HEAVY SMOKE</v>
      </c>
      <c r="I1474" s="38" t="str">
        <f>IF('query (10)'!F1474="","",'query (10)'!F1474)</f>
        <v>Time-based Maintenance</v>
      </c>
      <c r="J1474" s="38" t="str">
        <f>IF('query (10)'!F1474="","",IFERROR(INDEX(Cleaning_Rules!$B$14:$B$17,MATCH(TRIM('query (10)'!F1474),Cleaning_Rules!$A$14:$A$17,0)),"UNKNOWN"))</f>
        <v>TBM</v>
      </c>
      <c r="K1474" s="38" t="str">
        <f>IF('query (10)'!G1474="","",'query (10)'!G1474)</f>
        <v>เสร็จสิ้น</v>
      </c>
      <c r="L1474" s="38" t="str">
        <f>IF('query (10)'!G1474="","MISSING",IFERROR(INDEX(Cleaning_Rules!$B$5:$B$10,MATCH(TRIM('query (10)'!G1474),Cleaning_Rules!$A$5:$A$10,0)),"UNKNOWN"))</f>
        <v>COMPLETED</v>
      </c>
      <c r="M1474" s="38" t="str">
        <f>IF('query (10)'!I1474="","",'query (10)'!I1474)</f>
        <v>Mechanical</v>
      </c>
      <c r="N1474" s="38" t="str">
        <f>IF('query (10)'!O1474="","",'query (10)'!O1474)</f>
        <v>Part Change</v>
      </c>
      <c r="O1474" s="38" t="str">
        <f>IF('query (10)'!P1474="","",'query (10)'!P1474)</f>
        <v>Medium</v>
      </c>
      <c r="P1474" s="38" t="str">
        <f>IF('query (10)'!N1474="","",'query (10)'!N1474)</f>
        <v>change filter DF-40</v>
      </c>
      <c r="Q1474" s="38" t="str">
        <f>TRIM('query (10)'!N1474)</f>
        <v>change filter DF-40</v>
      </c>
      <c r="R1474" s="38" t="str">
        <f>TRIM(UPPER('query (10)'!R1474))</f>
        <v>FILTER</v>
      </c>
      <c r="S1474" s="38" t="str">
        <f>TRIM(UPPER('query (10)'!S1474))</f>
        <v>DF-40</v>
      </c>
      <c r="T1474" s="38" t="str">
        <f>IF('query (10)'!Q1474="","",TRIM(UPPER('query (10)'!Q1474)))</f>
        <v/>
      </c>
      <c r="U1474" s="38" t="str">
        <f>IF('query (10)'!T1474="","",'query (10)'!T1474)</f>
        <v/>
      </c>
      <c r="V1474" s="39" t="str">
        <f>IF('query (10)'!T1474="","",IFERROR(VALUE('query (10)'!T1474),""))</f>
        <v/>
      </c>
      <c r="W1474" s="40">
        <f>IF('query (10)'!U1474="","",'query (10)'!U1474)</f>
        <v>0</v>
      </c>
      <c r="X1474" s="39">
        <f>IF('query (10)'!V1474="","",'query (10)'!V1474)</f>
        <v>1080</v>
      </c>
      <c r="Y1474" s="41">
        <f>IF('query (10)'!W1474="","",'query (10)'!W1474)</f>
        <v>46073</v>
      </c>
      <c r="Z1474" s="41">
        <f>IF('query (10)'!X1474="","",'query (10)'!X1474)</f>
        <v>46087</v>
      </c>
      <c r="AA1474" s="41">
        <f>IF('query (10)'!Y1474="","",'query (10)'!Y1474)</f>
        <v>46087</v>
      </c>
      <c r="AB1474" s="41">
        <f>IF('query (10)'!Z1474="","",'query (10)'!Z1474)</f>
        <v>47167</v>
      </c>
      <c r="AC1474" s="38" t="str">
        <f>IF(OR('query (10)'!AA1474="",COUNTIF(Cleaning_Rules!$A$21:$A$26,TRIM('query (10)'!AA1474))&gt;0),"",TRIM('query (10)'!AA1474))</f>
        <v/>
      </c>
      <c r="AD1474" s="38" t="str">
        <f>IF('query (10)'!AB1474="","",TRIM(IFERROR(_xlfn.TEXTBEFORE('query (10)'!AB1474,"("),'query (10)'!AB1474)))</f>
        <v>เริ่มซ่อมงาน PM แล้ว รับผิดชอบโดย PUCHIT KULSEREE</v>
      </c>
      <c r="AE1474" s="38" t="str">
        <f>IFERROR(LOWER(TRIM(_xlfn.TEXTBEFORE(_xlfn.TEXTAFTER('query (10)'!AB1474,"("),")"))),"")</f>
        <v>puchit@nsk.com</v>
      </c>
      <c r="AF1474" s="38" t="str">
        <f>IF('query (10)'!AD1474="","",TRIM('query (10)'!AD1474))</f>
        <v>ภูชิต กุลเสรี</v>
      </c>
      <c r="AG1474" s="38" t="str">
        <f>IF('query (10)'!AE1474="","",TRIM('query (10)'!AE1474))</f>
        <v>ภูชิต กุลเสรี</v>
      </c>
      <c r="AH1474" s="38" t="str">
        <f>IF('query (10)'!AF1474="","",IFERROR(VALUE('query (10)'!AF1474),""))</f>
        <v/>
      </c>
      <c r="AI1474" s="38" t="str">
        <f>IF('query (10)'!AG1474="","",TRIM('query (10)'!AG1474))</f>
        <v/>
      </c>
      <c r="AJ1474" s="38" t="str">
        <f>IF('query (10)'!AH1474="","",IFERROR(VALUE('query (10)'!AH1474),""))</f>
        <v/>
      </c>
      <c r="AK1474" s="38" t="str">
        <f>IF('query (10)'!AI1474="","",TRIM('query (10)'!AI1474))</f>
        <v/>
      </c>
      <c r="AL1474" s="42">
        <f t="shared" si="110"/>
        <v>2026</v>
      </c>
      <c r="AM1474" s="42" t="str">
        <f t="shared" si="111"/>
        <v>2026-02</v>
      </c>
      <c r="AN1474" s="42" t="str">
        <f t="shared" ca="1" si="112"/>
        <v/>
      </c>
      <c r="AO1474" s="42" t="str">
        <f t="shared" si="113"/>
        <v>WA-816 | FINISH WASH EQUIPMENT M/C | SB7 | HEAVY SMOKE | Time-based Maintenance | Mechanical | Part Change | Medium | change filter DF-40 | FILTER | DF-40 | เริ่มซ่อมงาน PM แล้ว รับผิดชอบโดย PUCHIT KULSEREE | ภูชิต กุลเสรี</v>
      </c>
      <c r="AP1474" s="42" t="str">
        <f>_xlfn.TEXTJOIN("; ",TRUE,IF(COUNTA('query (10)'!A1474:AK1474)&lt;=6,"NEAR_EMPTY_ROW",""),IF($K1474="","MISSING_STATUS",""),IF(AND($K1474="เสร็จสิ้น",$Z1474=""),"DONE_NO_ACTUAL_DATE",""),IF(AND($I1474="Condition-based Maintenance",$AH1474=""),"CBM_NO_MEASUREMENT",""),IF(OR($X1474="",$X1474=0),"INVALID_PERIOD",""),IF(AND($AA1474&lt;&gt;"",$AB1474&lt;&gt;"",$AB1474&lt;$AA1474),"DATE_SEQUENCE_ERROR",""),IF(AND($AB1474&lt;&gt;"",$AB1474&gt;DATE(2030,12,31)),"DATE_OUTLIER",""),IF($C1474="","MISSING_QRCODE",""),IF($J1474="UNKNOWN","UNKNOWN_PM_TYPE",""),IF($L1474="UNKNOWN","UNKNOWN_STATUS",""))</f>
        <v/>
      </c>
      <c r="AQ1474" s="42" t="str">
        <f t="shared" si="114"/>
        <v>NO</v>
      </c>
    </row>
    <row r="1475" spans="1:43" x14ac:dyDescent="0.3">
      <c r="A1475" s="38">
        <f>IF('query (10)'!A1475="","",'query (10)'!A1475)</f>
        <v>1670</v>
      </c>
      <c r="B1475" s="38">
        <f>IF('query (10)'!B1475="","",'query (10)'!B1475)</f>
        <v>18656</v>
      </c>
      <c r="C1475" s="38" t="str">
        <f>TRIM(UPPER('query (10)'!M1475))</f>
        <v>WA-929</v>
      </c>
      <c r="D1475" s="38" t="str">
        <f>TRIM(UPPER(IFERROR(_xlfn.TEXTBEFORE('query (10)'!L1475,"("),'query (10)'!L1475)))</f>
        <v>OUTER/INNRE RING PART WASH EQUIPMENT M/C</v>
      </c>
      <c r="E1475" s="38" t="str">
        <f>IFERROR(TRIM(UPPER(_xlfn.TEXTBEFORE(_xlfn.TEXTAFTER('query (10)'!L1475,"("),")"))),"")</f>
        <v/>
      </c>
      <c r="F1475" s="38" t="str">
        <f>TRIM('query (10)'!K1475)</f>
        <v>SB7</v>
      </c>
      <c r="G1475" s="38" t="str">
        <f>IF('query (10)'!J1475="","",'query (10)'!J1475)</f>
        <v xml:space="preserve">Heavy smoke </v>
      </c>
      <c r="H1475" s="38" t="str">
        <f>TRIM(UPPER('query (10)'!J1475))</f>
        <v>HEAVY SMOKE</v>
      </c>
      <c r="I1475" s="38" t="str">
        <f>IF('query (10)'!F1475="","",'query (10)'!F1475)</f>
        <v>Time-based Maintenance</v>
      </c>
      <c r="J1475" s="38" t="str">
        <f>IF('query (10)'!F1475="","",IFERROR(INDEX(Cleaning_Rules!$B$14:$B$17,MATCH(TRIM('query (10)'!F1475),Cleaning_Rules!$A$14:$A$17,0)),"UNKNOWN"))</f>
        <v>TBM</v>
      </c>
      <c r="K1475" s="38" t="str">
        <f>IF('query (10)'!G1475="","",'query (10)'!G1475)</f>
        <v>เสร็จสิ้น</v>
      </c>
      <c r="L1475" s="38" t="str">
        <f>IF('query (10)'!G1475="","MISSING",IFERROR(INDEX(Cleaning_Rules!$B$5:$B$10,MATCH(TRIM('query (10)'!G1475),Cleaning_Rules!$A$5:$A$10,0)),"UNKNOWN"))</f>
        <v>COMPLETED</v>
      </c>
      <c r="M1475" s="38" t="str">
        <f>IF('query (10)'!I1475="","",'query (10)'!I1475)</f>
        <v>Mechanical</v>
      </c>
      <c r="N1475" s="38" t="str">
        <f>IF('query (10)'!O1475="","",'query (10)'!O1475)</f>
        <v>Part Change</v>
      </c>
      <c r="O1475" s="38" t="str">
        <f>IF('query (10)'!P1475="","",'query (10)'!P1475)</f>
        <v>Medium</v>
      </c>
      <c r="P1475" s="38" t="str">
        <f>IF('query (10)'!N1475="","",'query (10)'!N1475)</f>
        <v>change filter DF-40</v>
      </c>
      <c r="Q1475" s="38" t="str">
        <f>TRIM('query (10)'!N1475)</f>
        <v>change filter DF-40</v>
      </c>
      <c r="R1475" s="38" t="str">
        <f>TRIM(UPPER('query (10)'!R1475))</f>
        <v>FILTER</v>
      </c>
      <c r="S1475" s="38" t="str">
        <f>TRIM(UPPER('query (10)'!S1475))</f>
        <v>DF-40</v>
      </c>
      <c r="T1475" s="38" t="str">
        <f>IF('query (10)'!Q1475="","",TRIM(UPPER('query (10)'!Q1475)))</f>
        <v/>
      </c>
      <c r="U1475" s="38" t="str">
        <f>IF('query (10)'!T1475="","",'query (10)'!T1475)</f>
        <v/>
      </c>
      <c r="V1475" s="39" t="str">
        <f>IF('query (10)'!T1475="","",IFERROR(VALUE('query (10)'!T1475),""))</f>
        <v/>
      </c>
      <c r="W1475" s="40">
        <f>IF('query (10)'!U1475="","",'query (10)'!U1475)</f>
        <v>0</v>
      </c>
      <c r="X1475" s="39">
        <f>IF('query (10)'!V1475="","",'query (10)'!V1475)</f>
        <v>1080</v>
      </c>
      <c r="Y1475" s="41">
        <f>IF('query (10)'!W1475="","",'query (10)'!W1475)</f>
        <v>46073</v>
      </c>
      <c r="Z1475" s="41">
        <f>IF('query (10)'!X1475="","",'query (10)'!X1475)</f>
        <v>46087</v>
      </c>
      <c r="AA1475" s="41">
        <f>IF('query (10)'!Y1475="","",'query (10)'!Y1475)</f>
        <v>46087</v>
      </c>
      <c r="AB1475" s="41">
        <f>IF('query (10)'!Z1475="","",'query (10)'!Z1475)</f>
        <v>47167</v>
      </c>
      <c r="AC1475" s="38" t="str">
        <f>IF(OR('query (10)'!AA1475="",COUNTIF(Cleaning_Rules!$A$21:$A$26,TRIM('query (10)'!AA1475))&gt;0),"",TRIM('query (10)'!AA1475))</f>
        <v/>
      </c>
      <c r="AD1475" s="38" t="str">
        <f>IF('query (10)'!AB1475="","",TRIM(IFERROR(_xlfn.TEXTBEFORE('query (10)'!AB1475,"("),'query (10)'!AB1475)))</f>
        <v>เริ่มซ่อมงาน PM แล้ว รับผิดชอบโดย PUCHIT KULSEREE</v>
      </c>
      <c r="AE1475" s="38" t="str">
        <f>IFERROR(LOWER(TRIM(_xlfn.TEXTBEFORE(_xlfn.TEXTAFTER('query (10)'!AB1475,"("),")"))),"")</f>
        <v>puchit@nsk.com</v>
      </c>
      <c r="AF1475" s="38" t="str">
        <f>IF('query (10)'!AD1475="","",TRIM('query (10)'!AD1475))</f>
        <v>ภูชิต กุลเสรี</v>
      </c>
      <c r="AG1475" s="38" t="str">
        <f>IF('query (10)'!AE1475="","",TRIM('query (10)'!AE1475))</f>
        <v>ภูชิต กุลเสรี</v>
      </c>
      <c r="AH1475" s="38" t="str">
        <f>IF('query (10)'!AF1475="","",IFERROR(VALUE('query (10)'!AF1475),""))</f>
        <v/>
      </c>
      <c r="AI1475" s="38" t="str">
        <f>IF('query (10)'!AG1475="","",TRIM('query (10)'!AG1475))</f>
        <v/>
      </c>
      <c r="AJ1475" s="38" t="str">
        <f>IF('query (10)'!AH1475="","",IFERROR(VALUE('query (10)'!AH1475),""))</f>
        <v/>
      </c>
      <c r="AK1475" s="38" t="str">
        <f>IF('query (10)'!AI1475="","",TRIM('query (10)'!AI1475))</f>
        <v/>
      </c>
      <c r="AL1475" s="42">
        <f t="shared" ref="AL1475:AL1538" si="115">IF($Y1475="","",YEAR($Y1475))</f>
        <v>2026</v>
      </c>
      <c r="AM1475" s="42" t="str">
        <f t="shared" ref="AM1475:AM1538" si="116">IF($Y1475="","",TEXT($Y1475,"yyyy-mm"))</f>
        <v>2026-02</v>
      </c>
      <c r="AN1475" s="42" t="str">
        <f t="shared" ref="AN1475:AN1538" ca="1" si="117">IF(OR($AB1475="",$L1475="COMPLETED"),"",IF($AB1475&lt;TODAY(),"OVERDUE","ON_SCHEDULE"))</f>
        <v/>
      </c>
      <c r="AO1475" s="42" t="str">
        <f t="shared" ref="AO1475:AO1538" si="118">_xlfn.TEXTJOIN(" | ",TRUE,$C1475,$D1475,$E1475,$F1475,$H1475,$I1475,$M1475,$N1475,$O1475,$Q1475,$R1475,$S1475,$T1475,$AC1475,$AD1475,$AG1475)</f>
        <v>WA-929 | OUTER/INNRE RING PART WASH EQUIPMENT M/C | SB7 | HEAVY SMOKE | Time-based Maintenance | Mechanical | Part Change | Medium | change filter DF-40 | FILTER | DF-40 | เริ่มซ่อมงาน PM แล้ว รับผิดชอบโดย PUCHIT KULSEREE | ภูชิต กุลเสรี</v>
      </c>
      <c r="AP1475" s="42" t="str">
        <f>_xlfn.TEXTJOIN("; ",TRUE,IF(COUNTA('query (10)'!A1475:AK1475)&lt;=6,"NEAR_EMPTY_ROW",""),IF($K1475="","MISSING_STATUS",""),IF(AND($K1475="เสร็จสิ้น",$Z1475=""),"DONE_NO_ACTUAL_DATE",""),IF(AND($I1475="Condition-based Maintenance",$AH1475=""),"CBM_NO_MEASUREMENT",""),IF(OR($X1475="",$X1475=0),"INVALID_PERIOD",""),IF(AND($AA1475&lt;&gt;"",$AB1475&lt;&gt;"",$AB1475&lt;$AA1475),"DATE_SEQUENCE_ERROR",""),IF(AND($AB1475&lt;&gt;"",$AB1475&gt;DATE(2030,12,31)),"DATE_OUTLIER",""),IF($C1475="","MISSING_QRCODE",""),IF($J1475="UNKNOWN","UNKNOWN_PM_TYPE",""),IF($L1475="UNKNOWN","UNKNOWN_STATUS",""))</f>
        <v/>
      </c>
      <c r="AQ1475" s="42" t="str">
        <f t="shared" ref="AQ1475:AQ1538" si="119">IF($W1475="","",IF($W1475&gt;0,"YES","NO"))</f>
        <v>NO</v>
      </c>
    </row>
    <row r="1476" spans="1:43" x14ac:dyDescent="0.3">
      <c r="A1476" s="38">
        <f>IF('query (10)'!A1476="","",'query (10)'!A1476)</f>
        <v>1671</v>
      </c>
      <c r="B1476" s="38">
        <f>IF('query (10)'!B1476="","",'query (10)'!B1476)</f>
        <v>18659</v>
      </c>
      <c r="C1476" s="38" t="str">
        <f>TRIM(UPPER('query (10)'!M1476))</f>
        <v>GR-972</v>
      </c>
      <c r="D1476" s="38" t="str">
        <f>TRIM(UPPER(IFERROR(_xlfn.TEXTBEFORE('query (10)'!L1476,"("),'query (10)'!L1476)))</f>
        <v>OUTER RING RACEWAY GRINDING M/C</v>
      </c>
      <c r="E1476" s="38" t="str">
        <f>IFERROR(TRIM(UPPER(_xlfn.TEXTBEFORE(_xlfn.TEXTAFTER('query (10)'!L1476,"("),")"))),"")</f>
        <v/>
      </c>
      <c r="F1476" s="38" t="str">
        <f>TRIM('query (10)'!K1476)</f>
        <v>SB7</v>
      </c>
      <c r="G1476" s="38" t="str">
        <f>IF('query (10)'!J1476="","",'query (10)'!J1476)</f>
        <v>Air Cylinder</v>
      </c>
      <c r="H1476" s="38" t="str">
        <f>TRIM(UPPER('query (10)'!J1476))</f>
        <v>AIR CYLINDER</v>
      </c>
      <c r="I1476" s="38" t="str">
        <f>IF('query (10)'!F1476="","",'query (10)'!F1476)</f>
        <v>Time-based Maintenance</v>
      </c>
      <c r="J1476" s="38" t="str">
        <f>IF('query (10)'!F1476="","",IFERROR(INDEX(Cleaning_Rules!$B$14:$B$17,MATCH(TRIM('query (10)'!F1476),Cleaning_Rules!$A$14:$A$17,0)),"UNKNOWN"))</f>
        <v>TBM</v>
      </c>
      <c r="K1476" s="38" t="str">
        <f>IF('query (10)'!G1476="","",'query (10)'!G1476)</f>
        <v>เสร็จสิ้น</v>
      </c>
      <c r="L1476" s="38" t="str">
        <f>IF('query (10)'!G1476="","MISSING",IFERROR(INDEX(Cleaning_Rules!$B$5:$B$10,MATCH(TRIM('query (10)'!G1476),Cleaning_Rules!$A$5:$A$10,0)),"UNKNOWN"))</f>
        <v>COMPLETED</v>
      </c>
      <c r="M1476" s="38" t="str">
        <f>IF('query (10)'!I1476="","",'query (10)'!I1476)</f>
        <v>Mechanical</v>
      </c>
      <c r="N1476" s="38" t="str">
        <f>IF('query (10)'!O1476="","",'query (10)'!O1476)</f>
        <v>Part Change</v>
      </c>
      <c r="O1476" s="38" t="str">
        <f>IF('query (10)'!P1476="","",'query (10)'!P1476)</f>
        <v>Medium</v>
      </c>
      <c r="P1476" s="38" t="str">
        <f>IF('query (10)'!N1476="","",'query (10)'!N1476)</f>
        <v xml:space="preserve">change air cylinder tranfer stoger supply </v>
      </c>
      <c r="Q1476" s="38" t="str">
        <f>TRIM('query (10)'!N1476)</f>
        <v>change air cylinder tranfer stoger supply</v>
      </c>
      <c r="R1476" s="38" t="str">
        <f>TRIM(UPPER('query (10)'!R1476))</f>
        <v>AIR CYLINDER</v>
      </c>
      <c r="S1476" s="38" t="str">
        <f>TRIM(UPPER('query (10)'!S1476))</f>
        <v>MY1C20G-200</v>
      </c>
      <c r="T1476" s="38" t="str">
        <f>IF('query (10)'!Q1476="","",TRIM(UPPER('query (10)'!Q1476)))</f>
        <v/>
      </c>
      <c r="U1476" s="38" t="str">
        <f>IF('query (10)'!T1476="","",'query (10)'!T1476)</f>
        <v/>
      </c>
      <c r="V1476" s="39" t="str">
        <f>IF('query (10)'!T1476="","",IFERROR(VALUE('query (10)'!T1476),""))</f>
        <v/>
      </c>
      <c r="W1476" s="40">
        <f>IF('query (10)'!U1476="","",'query (10)'!U1476)</f>
        <v>0</v>
      </c>
      <c r="X1476" s="39">
        <f>IF('query (10)'!V1476="","",'query (10)'!V1476)</f>
        <v>0</v>
      </c>
      <c r="Y1476" s="41">
        <f>IF('query (10)'!W1476="","",'query (10)'!W1476)</f>
        <v>46073</v>
      </c>
      <c r="Z1476" s="41">
        <f>IF('query (10)'!X1476="","",'query (10)'!X1476)</f>
        <v>46083</v>
      </c>
      <c r="AA1476" s="41">
        <f>IF('query (10)'!Y1476="","",'query (10)'!Y1476)</f>
        <v>46083</v>
      </c>
      <c r="AB1476" s="41">
        <f>IF('query (10)'!Z1476="","",'query (10)'!Z1476)</f>
        <v>46083</v>
      </c>
      <c r="AC1476" s="38" t="str">
        <f>IF(OR('query (10)'!AA1476="",COUNTIF(Cleaning_Rules!$A$21:$A$26,TRIM('query (10)'!AA1476))&gt;0),"",TRIM('query (10)'!AA1476))</f>
        <v/>
      </c>
      <c r="AD1476" s="38" t="str">
        <f>IF('query (10)'!AB1476="","",TRIM(IFERROR(_xlfn.TEXTBEFORE('query (10)'!AB1476,"("),'query (10)'!AB1476)))</f>
        <v>เริ่มซ่อมงาน PM แล้ว รับผิดชอบโดย PAHLA SEEDANG</v>
      </c>
      <c r="AE1476" s="38" t="str">
        <f>IFERROR(LOWER(TRIM(_xlfn.TEXTBEFORE(_xlfn.TEXTAFTER('query (10)'!AB1476,"("),")"))),"")</f>
        <v>pahla@nsk.com</v>
      </c>
      <c r="AF1476" s="38" t="str">
        <f>IF('query (10)'!AD1476="","",TRIM('query (10)'!AD1476))</f>
        <v>ภูชิต กุลเสรี</v>
      </c>
      <c r="AG1476" s="38" t="str">
        <f>IF('query (10)'!AE1476="","",TRIM('query (10)'!AE1476))</f>
        <v>ผะหลา สีแดง</v>
      </c>
      <c r="AH1476" s="38" t="str">
        <f>IF('query (10)'!AF1476="","",IFERROR(VALUE('query (10)'!AF1476),""))</f>
        <v/>
      </c>
      <c r="AI1476" s="38" t="str">
        <f>IF('query (10)'!AG1476="","",TRIM('query (10)'!AG1476))</f>
        <v/>
      </c>
      <c r="AJ1476" s="38" t="str">
        <f>IF('query (10)'!AH1476="","",IFERROR(VALUE('query (10)'!AH1476),""))</f>
        <v/>
      </c>
      <c r="AK1476" s="38" t="str">
        <f>IF('query (10)'!AI1476="","",TRIM('query (10)'!AI1476))</f>
        <v/>
      </c>
      <c r="AL1476" s="42">
        <f t="shared" si="115"/>
        <v>2026</v>
      </c>
      <c r="AM1476" s="42" t="str">
        <f t="shared" si="116"/>
        <v>2026-02</v>
      </c>
      <c r="AN1476" s="42" t="str">
        <f t="shared" ca="1" si="117"/>
        <v/>
      </c>
      <c r="AO1476" s="42" t="str">
        <f t="shared" si="118"/>
        <v>GR-972 | OUTER RING RACEWAY GRINDING M/C | SB7 | AIR CYLINDER | Time-based Maintenance | Mechanical | Part Change | Medium | change air cylinder tranfer stoger supply | AIR CYLINDER | MY1C20G-200 | เริ่มซ่อมงาน PM แล้ว รับผิดชอบโดย PAHLA SEEDANG | ผะหลา สีแดง</v>
      </c>
      <c r="AP1476" s="42" t="str">
        <f>_xlfn.TEXTJOIN("; ",TRUE,IF(COUNTA('query (10)'!A1476:AK1476)&lt;=6,"NEAR_EMPTY_ROW",""),IF($K1476="","MISSING_STATUS",""),IF(AND($K1476="เสร็จสิ้น",$Z1476=""),"DONE_NO_ACTUAL_DATE",""),IF(AND($I1476="Condition-based Maintenance",$AH1476=""),"CBM_NO_MEASUREMENT",""),IF(OR($X1476="",$X1476=0),"INVALID_PERIOD",""),IF(AND($AA1476&lt;&gt;"",$AB1476&lt;&gt;"",$AB1476&lt;$AA1476),"DATE_SEQUENCE_ERROR",""),IF(AND($AB1476&lt;&gt;"",$AB1476&gt;DATE(2030,12,31)),"DATE_OUTLIER",""),IF($C1476="","MISSING_QRCODE",""),IF($J1476="UNKNOWN","UNKNOWN_PM_TYPE",""),IF($L1476="UNKNOWN","UNKNOWN_STATUS",""))</f>
        <v>INVALID_PERIOD</v>
      </c>
      <c r="AQ1476" s="42" t="str">
        <f t="shared" si="119"/>
        <v>NO</v>
      </c>
    </row>
    <row r="1477" spans="1:43" x14ac:dyDescent="0.3">
      <c r="A1477" s="38">
        <f>IF('query (10)'!A1477="","",'query (10)'!A1477)</f>
        <v>1672</v>
      </c>
      <c r="B1477" s="38">
        <f>IF('query (10)'!B1477="","",'query (10)'!B1477)</f>
        <v>18901</v>
      </c>
      <c r="C1477" s="38" t="str">
        <f>TRIM(UPPER('query (10)'!M1477))</f>
        <v>WA-1144</v>
      </c>
      <c r="D1477" s="38" t="str">
        <f>TRIM(UPPER(IFERROR(_xlfn.TEXTBEFORE('query (10)'!L1477,"("),'query (10)'!L1477)))</f>
        <v>PART WASHING</v>
      </c>
      <c r="E1477" s="38" t="str">
        <f>IFERROR(TRIM(UPPER(_xlfn.TEXTBEFORE(_xlfn.TEXTAFTER('query (10)'!L1477,"("),")"))),"")</f>
        <v/>
      </c>
      <c r="F1477" s="38" t="str">
        <f>TRIM('query (10)'!K1477)</f>
        <v>CR1</v>
      </c>
      <c r="G1477" s="38" t="str">
        <f>IF('query (10)'!J1477="","",'query (10)'!J1477)</f>
        <v>Filter</v>
      </c>
      <c r="H1477" s="38" t="str">
        <f>TRIM(UPPER('query (10)'!J1477))</f>
        <v>FILTER</v>
      </c>
      <c r="I1477" s="38" t="str">
        <f>IF('query (10)'!F1477="","",'query (10)'!F1477)</f>
        <v>Time-based Maintenance</v>
      </c>
      <c r="J1477" s="38" t="str">
        <f>IF('query (10)'!F1477="","",IFERROR(INDEX(Cleaning_Rules!$B$14:$B$17,MATCH(TRIM('query (10)'!F1477),Cleaning_Rules!$A$14:$A$17,0)),"UNKNOWN"))</f>
        <v>TBM</v>
      </c>
      <c r="K1477" s="38" t="str">
        <f>IF('query (10)'!G1477="","",'query (10)'!G1477)</f>
        <v>เสร็จสิ้น</v>
      </c>
      <c r="L1477" s="38" t="str">
        <f>IF('query (10)'!G1477="","MISSING",IFERROR(INDEX(Cleaning_Rules!$B$5:$B$10,MATCH(TRIM('query (10)'!G1477),Cleaning_Rules!$A$5:$A$10,0)),"UNKNOWN"))</f>
        <v>COMPLETED</v>
      </c>
      <c r="M1477" s="38" t="str">
        <f>IF('query (10)'!I1477="","",'query (10)'!I1477)</f>
        <v>Mechanical</v>
      </c>
      <c r="N1477" s="38" t="str">
        <f>IF('query (10)'!O1477="","",'query (10)'!O1477)</f>
        <v>Inspection</v>
      </c>
      <c r="O1477" s="38" t="str">
        <f>IF('query (10)'!P1477="","",'query (10)'!P1477)</f>
        <v>Medium</v>
      </c>
      <c r="P1477" s="38" t="str">
        <f>IF('query (10)'!N1477="","",'query (10)'!N1477)</f>
        <v>Change filter RF-40</v>
      </c>
      <c r="Q1477" s="38" t="str">
        <f>TRIM('query (10)'!N1477)</f>
        <v>Change filter RF-40</v>
      </c>
      <c r="R1477" s="38" t="str">
        <f>TRIM(UPPER('query (10)'!R1477))</f>
        <v>FILTER</v>
      </c>
      <c r="S1477" s="38" t="str">
        <f>TRIM(UPPER('query (10)'!S1477))</f>
        <v>RF-40</v>
      </c>
      <c r="T1477" s="38" t="str">
        <f>IF('query (10)'!Q1477="","",TRIM(UPPER('query (10)'!Q1477)))</f>
        <v/>
      </c>
      <c r="U1477" s="38" t="str">
        <f>IF('query (10)'!T1477="","",'query (10)'!T1477)</f>
        <v/>
      </c>
      <c r="V1477" s="39" t="str">
        <f>IF('query (10)'!T1477="","",IFERROR(VALUE('query (10)'!T1477),""))</f>
        <v/>
      </c>
      <c r="W1477" s="40">
        <f>IF('query (10)'!U1477="","",'query (10)'!U1477)</f>
        <v>0</v>
      </c>
      <c r="X1477" s="39">
        <f>IF('query (10)'!V1477="","",'query (10)'!V1477)</f>
        <v>1080</v>
      </c>
      <c r="Y1477" s="41">
        <f>IF('query (10)'!W1477="","",'query (10)'!W1477)</f>
        <v>46087</v>
      </c>
      <c r="Z1477" s="41">
        <f>IF('query (10)'!X1477="","",'query (10)'!X1477)</f>
        <v>46090</v>
      </c>
      <c r="AA1477" s="41">
        <f>IF('query (10)'!Y1477="","",'query (10)'!Y1477)</f>
        <v>46090</v>
      </c>
      <c r="AB1477" s="41">
        <f>IF('query (10)'!Z1477="","",'query (10)'!Z1477)</f>
        <v>47170</v>
      </c>
      <c r="AC1477" s="38" t="str">
        <f>IF(OR('query (10)'!AA1477="",COUNTIF(Cleaning_Rules!$A$21:$A$26,TRIM('query (10)'!AA1477))&gt;0),"",TRIM('query (10)'!AA1477))</f>
        <v/>
      </c>
      <c r="AD1477" s="38" t="str">
        <f>IF('query (10)'!AB1477="","",TRIM(IFERROR(_xlfn.TEXTBEFORE('query (10)'!AB1477,"("),'query (10)'!AB1477)))</f>
        <v>เริ่มซ่อมงาน PM แล้ว รับผิดชอบโดย KUNANON PARAWANWONG</v>
      </c>
      <c r="AE1477" s="38" t="str">
        <f>IFERROR(LOWER(TRIM(_xlfn.TEXTBEFORE(_xlfn.TEXTAFTER('query (10)'!AB1477,"("),")"))),"")</f>
        <v>parawanwong-k-3161@nsk.com</v>
      </c>
      <c r="AF1477" s="38" t="str">
        <f>IF('query (10)'!AD1477="","",TRIM('query (10)'!AD1477))</f>
        <v>ผะหลา สีแดง</v>
      </c>
      <c r="AG1477" s="38" t="str">
        <f>IF('query (10)'!AE1477="","",TRIM('query (10)'!AE1477))</f>
        <v>คุณานนต์ ปารวัณวงศ์</v>
      </c>
      <c r="AH1477" s="38" t="str">
        <f>IF('query (10)'!AF1477="","",IFERROR(VALUE('query (10)'!AF1477),""))</f>
        <v/>
      </c>
      <c r="AI1477" s="38" t="str">
        <f>IF('query (10)'!AG1477="","",TRIM('query (10)'!AG1477))</f>
        <v/>
      </c>
      <c r="AJ1477" s="38" t="str">
        <f>IF('query (10)'!AH1477="","",IFERROR(VALUE('query (10)'!AH1477),""))</f>
        <v/>
      </c>
      <c r="AK1477" s="38" t="str">
        <f>IF('query (10)'!AI1477="","",TRIM('query (10)'!AI1477))</f>
        <v/>
      </c>
      <c r="AL1477" s="42">
        <f t="shared" si="115"/>
        <v>2026</v>
      </c>
      <c r="AM1477" s="42" t="str">
        <f t="shared" si="116"/>
        <v>2026-03</v>
      </c>
      <c r="AN1477" s="42" t="str">
        <f t="shared" ca="1" si="117"/>
        <v/>
      </c>
      <c r="AO1477" s="42" t="str">
        <f t="shared" si="118"/>
        <v>WA-1144 | PART WASHING | CR1 | FILTER | Time-based Maintenance | Mechanical | Inspection | Medium | Change filter RF-40 | FILTER | RF-40 | เริ่มซ่อมงาน PM แล้ว รับผิดชอบโดย KUNANON PARAWANWONG | คุณานนต์ ปารวัณวงศ์</v>
      </c>
      <c r="AP1477" s="42" t="str">
        <f>_xlfn.TEXTJOIN("; ",TRUE,IF(COUNTA('query (10)'!A1477:AK1477)&lt;=6,"NEAR_EMPTY_ROW",""),IF($K1477="","MISSING_STATUS",""),IF(AND($K1477="เสร็จสิ้น",$Z1477=""),"DONE_NO_ACTUAL_DATE",""),IF(AND($I1477="Condition-based Maintenance",$AH1477=""),"CBM_NO_MEASUREMENT",""),IF(OR($X1477="",$X1477=0),"INVALID_PERIOD",""),IF(AND($AA1477&lt;&gt;"",$AB1477&lt;&gt;"",$AB1477&lt;$AA1477),"DATE_SEQUENCE_ERROR",""),IF(AND($AB1477&lt;&gt;"",$AB1477&gt;DATE(2030,12,31)),"DATE_OUTLIER",""),IF($C1477="","MISSING_QRCODE",""),IF($J1477="UNKNOWN","UNKNOWN_PM_TYPE",""),IF($L1477="UNKNOWN","UNKNOWN_STATUS",""))</f>
        <v/>
      </c>
      <c r="AQ1477" s="42" t="str">
        <f t="shared" si="119"/>
        <v>NO</v>
      </c>
    </row>
    <row r="1478" spans="1:43" x14ac:dyDescent="0.3">
      <c r="A1478" s="38">
        <f>IF('query (10)'!A1478="","",'query (10)'!A1478)</f>
        <v>1673</v>
      </c>
      <c r="B1478" s="38">
        <f>IF('query (10)'!B1478="","",'query (10)'!B1478)</f>
        <v>18665</v>
      </c>
      <c r="C1478" s="38" t="str">
        <f>TRIM(UPPER('query (10)'!M1478))</f>
        <v>GR-863</v>
      </c>
      <c r="D1478" s="38" t="str">
        <f>TRIM(UPPER(IFERROR(_xlfn.TEXTBEFORE('query (10)'!L1478,"("),'query (10)'!L1478)))</f>
        <v>INNER RING BORE GRINDING M/C</v>
      </c>
      <c r="E1478" s="38" t="str">
        <f>IFERROR(TRIM(UPPER(_xlfn.TEXTBEFORE(_xlfn.TEXTAFTER('query (10)'!L1478,"("),")"))),"")</f>
        <v/>
      </c>
      <c r="F1478" s="38" t="str">
        <f>TRIM('query (10)'!K1478)</f>
        <v>SB8</v>
      </c>
      <c r="G1478" s="38" t="str">
        <f>IF('query (10)'!J1478="","",'query (10)'!J1478)</f>
        <v>Dresser</v>
      </c>
      <c r="H1478" s="38" t="str">
        <f>TRIM(UPPER('query (10)'!J1478))</f>
        <v>DRESSER</v>
      </c>
      <c r="I1478" s="38" t="str">
        <f>IF('query (10)'!F1478="","",'query (10)'!F1478)</f>
        <v>Time-based Maintenance</v>
      </c>
      <c r="J1478" s="38" t="str">
        <f>IF('query (10)'!F1478="","",IFERROR(INDEX(Cleaning_Rules!$B$14:$B$17,MATCH(TRIM('query (10)'!F1478),Cleaning_Rules!$A$14:$A$17,0)),"UNKNOWN"))</f>
        <v>TBM</v>
      </c>
      <c r="K1478" s="38" t="str">
        <f>IF('query (10)'!G1478="","",'query (10)'!G1478)</f>
        <v>เสร็จสิ้น</v>
      </c>
      <c r="L1478" s="38" t="str">
        <f>IF('query (10)'!G1478="","MISSING",IFERROR(INDEX(Cleaning_Rules!$B$5:$B$10,MATCH(TRIM('query (10)'!G1478),Cleaning_Rules!$A$5:$A$10,0)),"UNKNOWN"))</f>
        <v>COMPLETED</v>
      </c>
      <c r="M1478" s="38" t="str">
        <f>IF('query (10)'!I1478="","",'query (10)'!I1478)</f>
        <v>Mechanical</v>
      </c>
      <c r="N1478" s="38" t="str">
        <f>IF('query (10)'!O1478="","",'query (10)'!O1478)</f>
        <v>Part Change</v>
      </c>
      <c r="O1478" s="38" t="str">
        <f>IF('query (10)'!P1478="","",'query (10)'!P1478)</f>
        <v>Medium</v>
      </c>
      <c r="P1478" s="38" t="str">
        <f>IF('query (10)'!N1478="","",'query (10)'!N1478)</f>
        <v xml:space="preserve">repair bearing table dresser
repair seal cylinder dresser up/down
ตามรอบการใช้งาน
</v>
      </c>
      <c r="Q1478" s="38" t="str">
        <f>TRIM('query (10)'!N1478)</f>
        <v xml:space="preserve">repair bearing table dresser
repair seal cylinder dresser up/down
ตามรอบการใช้งาน
</v>
      </c>
      <c r="R1478" s="38" t="str">
        <f>TRIM(UPPER('query (10)'!R1478))</f>
        <v>BEARING</v>
      </c>
      <c r="S1478" s="38" t="str">
        <f>TRIM(UPPER('query (10)'!S1478))</f>
        <v>HR30206J</v>
      </c>
      <c r="T1478" s="38" t="str">
        <f>IF('query (10)'!Q1478="","",TRIM(UPPER('query (10)'!Q1478)))</f>
        <v/>
      </c>
      <c r="U1478" s="38" t="str">
        <f>IF('query (10)'!T1478="","",'query (10)'!T1478)</f>
        <v/>
      </c>
      <c r="V1478" s="39" t="str">
        <f>IF('query (10)'!T1478="","",IFERROR(VALUE('query (10)'!T1478),""))</f>
        <v/>
      </c>
      <c r="W1478" s="40">
        <f>IF('query (10)'!U1478="","",'query (10)'!U1478)</f>
        <v>0</v>
      </c>
      <c r="X1478" s="39">
        <f>IF('query (10)'!V1478="","",'query (10)'!V1478)</f>
        <v>1080</v>
      </c>
      <c r="Y1478" s="41">
        <f>IF('query (10)'!W1478="","",'query (10)'!W1478)</f>
        <v>46074</v>
      </c>
      <c r="Z1478" s="41">
        <f>IF('query (10)'!X1478="","",'query (10)'!X1478)</f>
        <v>46083</v>
      </c>
      <c r="AA1478" s="41">
        <f>IF('query (10)'!Y1478="","",'query (10)'!Y1478)</f>
        <v>46083</v>
      </c>
      <c r="AB1478" s="41">
        <f>IF('query (10)'!Z1478="","",'query (10)'!Z1478)</f>
        <v>47163</v>
      </c>
      <c r="AC1478" s="38" t="str">
        <f>IF(OR('query (10)'!AA1478="",COUNTIF(Cleaning_Rules!$A$21:$A$26,TRIM('query (10)'!AA1478))&gt;0),"",TRIM('query (10)'!AA1478))</f>
        <v/>
      </c>
      <c r="AD1478" s="38" t="str">
        <f>IF('query (10)'!AB1478="","",TRIM(IFERROR(_xlfn.TEXTBEFORE('query (10)'!AB1478,"("),'query (10)'!AB1478)))</f>
        <v>เริ่มซ่อมงาน PM แล้ว รับผิดชอบโดย PAHLA SEEDANG</v>
      </c>
      <c r="AE1478" s="38" t="str">
        <f>IFERROR(LOWER(TRIM(_xlfn.TEXTBEFORE(_xlfn.TEXTAFTER('query (10)'!AB1478,"("),")"))),"")</f>
        <v>pahla@nsk.com</v>
      </c>
      <c r="AF1478" s="38" t="str">
        <f>IF('query (10)'!AD1478="","",TRIM('query (10)'!AD1478))</f>
        <v>ภูชิต กุลเสรี</v>
      </c>
      <c r="AG1478" s="38" t="str">
        <f>IF('query (10)'!AE1478="","",TRIM('query (10)'!AE1478))</f>
        <v>ผะหลา สีแดง</v>
      </c>
      <c r="AH1478" s="38" t="str">
        <f>IF('query (10)'!AF1478="","",IFERROR(VALUE('query (10)'!AF1478),""))</f>
        <v/>
      </c>
      <c r="AI1478" s="38" t="str">
        <f>IF('query (10)'!AG1478="","",TRIM('query (10)'!AG1478))</f>
        <v/>
      </c>
      <c r="AJ1478" s="38" t="str">
        <f>IF('query (10)'!AH1478="","",IFERROR(VALUE('query (10)'!AH1478),""))</f>
        <v/>
      </c>
      <c r="AK1478" s="38" t="str">
        <f>IF('query (10)'!AI1478="","",TRIM('query (10)'!AI1478))</f>
        <v/>
      </c>
      <c r="AL1478" s="42">
        <f t="shared" si="115"/>
        <v>2026</v>
      </c>
      <c r="AM1478" s="42" t="str">
        <f t="shared" si="116"/>
        <v>2026-02</v>
      </c>
      <c r="AN1478" s="42" t="str">
        <f t="shared" ca="1" si="117"/>
        <v/>
      </c>
      <c r="AO1478" s="42" t="str">
        <f t="shared" si="118"/>
        <v>GR-863 | INNER RING BORE GRINDING M/C | SB8 | DRESSER | Time-based Maintenance | Mechanical | Part Change | Medium | repair bearing table dresser
repair seal cylinder dresser up/down
ตามรอบการใช้งาน
 | BEARING | HR30206J | เริ่มซ่อมงาน PM แล้ว รับผิดชอบโดย PAHLA SEEDANG | ผะหลา สีแดง</v>
      </c>
      <c r="AP1478" s="42" t="str">
        <f>_xlfn.TEXTJOIN("; ",TRUE,IF(COUNTA('query (10)'!A1478:AK1478)&lt;=6,"NEAR_EMPTY_ROW",""),IF($K1478="","MISSING_STATUS",""),IF(AND($K1478="เสร็จสิ้น",$Z1478=""),"DONE_NO_ACTUAL_DATE",""),IF(AND($I1478="Condition-based Maintenance",$AH1478=""),"CBM_NO_MEASUREMENT",""),IF(OR($X1478="",$X1478=0),"INVALID_PERIOD",""),IF(AND($AA1478&lt;&gt;"",$AB1478&lt;&gt;"",$AB1478&lt;$AA1478),"DATE_SEQUENCE_ERROR",""),IF(AND($AB1478&lt;&gt;"",$AB1478&gt;DATE(2030,12,31)),"DATE_OUTLIER",""),IF($C1478="","MISSING_QRCODE",""),IF($J1478="UNKNOWN","UNKNOWN_PM_TYPE",""),IF($L1478="UNKNOWN","UNKNOWN_STATUS",""))</f>
        <v/>
      </c>
      <c r="AQ1478" s="42" t="str">
        <f t="shared" si="119"/>
        <v>NO</v>
      </c>
    </row>
    <row r="1479" spans="1:43" x14ac:dyDescent="0.3">
      <c r="A1479" s="38">
        <f>IF('query (10)'!A1479="","",'query (10)'!A1479)</f>
        <v>1674</v>
      </c>
      <c r="B1479" s="38">
        <f>IF('query (10)'!B1479="","",'query (10)'!B1479)</f>
        <v>18902</v>
      </c>
      <c r="C1479" s="38" t="str">
        <f>TRIM(UPPER('query (10)'!M1479))</f>
        <v>WA-1148</v>
      </c>
      <c r="D1479" s="38" t="str">
        <f>TRIM(UPPER(IFERROR(_xlfn.TEXTBEFORE('query (10)'!L1479,"("),'query (10)'!L1479)))</f>
        <v>DEOILER</v>
      </c>
      <c r="E1479" s="38" t="str">
        <f>IFERROR(TRIM(UPPER(_xlfn.TEXTBEFORE(_xlfn.TEXTAFTER('query (10)'!L1479,"("),")"))),"")</f>
        <v/>
      </c>
      <c r="F1479" s="38" t="str">
        <f>TRIM('query (10)'!K1479)</f>
        <v>CR1</v>
      </c>
      <c r="G1479" s="38" t="str">
        <f>IF('query (10)'!J1479="","",'query (10)'!J1479)</f>
        <v>Filter</v>
      </c>
      <c r="H1479" s="38" t="str">
        <f>TRIM(UPPER('query (10)'!J1479))</f>
        <v>FILTER</v>
      </c>
      <c r="I1479" s="38" t="str">
        <f>IF('query (10)'!F1479="","",'query (10)'!F1479)</f>
        <v>Time-based Maintenance</v>
      </c>
      <c r="J1479" s="38" t="str">
        <f>IF('query (10)'!F1479="","",IFERROR(INDEX(Cleaning_Rules!$B$14:$B$17,MATCH(TRIM('query (10)'!F1479),Cleaning_Rules!$A$14:$A$17,0)),"UNKNOWN"))</f>
        <v>TBM</v>
      </c>
      <c r="K1479" s="38" t="str">
        <f>IF('query (10)'!G1479="","",'query (10)'!G1479)</f>
        <v>เสร็จสิ้น</v>
      </c>
      <c r="L1479" s="38" t="str">
        <f>IF('query (10)'!G1479="","MISSING",IFERROR(INDEX(Cleaning_Rules!$B$5:$B$10,MATCH(TRIM('query (10)'!G1479),Cleaning_Rules!$A$5:$A$10,0)),"UNKNOWN"))</f>
        <v>COMPLETED</v>
      </c>
      <c r="M1479" s="38" t="str">
        <f>IF('query (10)'!I1479="","",'query (10)'!I1479)</f>
        <v>Mechanical</v>
      </c>
      <c r="N1479" s="38" t="str">
        <f>IF('query (10)'!O1479="","",'query (10)'!O1479)</f>
        <v>Inspection</v>
      </c>
      <c r="O1479" s="38" t="str">
        <f>IF('query (10)'!P1479="","",'query (10)'!P1479)</f>
        <v>Medium</v>
      </c>
      <c r="P1479" s="38" t="str">
        <f>IF('query (10)'!N1479="","",'query (10)'!N1479)</f>
        <v>Change filter RF-40</v>
      </c>
      <c r="Q1479" s="38" t="str">
        <f>TRIM('query (10)'!N1479)</f>
        <v>Change filter RF-40</v>
      </c>
      <c r="R1479" s="38" t="str">
        <f>TRIM(UPPER('query (10)'!R1479))</f>
        <v>FILTER</v>
      </c>
      <c r="S1479" s="38" t="str">
        <f>TRIM(UPPER('query (10)'!S1479))</f>
        <v>RF-40</v>
      </c>
      <c r="T1479" s="38" t="str">
        <f>IF('query (10)'!Q1479="","",TRIM(UPPER('query (10)'!Q1479)))</f>
        <v/>
      </c>
      <c r="U1479" s="38" t="str">
        <f>IF('query (10)'!T1479="","",'query (10)'!T1479)</f>
        <v/>
      </c>
      <c r="V1479" s="39" t="str">
        <f>IF('query (10)'!T1479="","",IFERROR(VALUE('query (10)'!T1479),""))</f>
        <v/>
      </c>
      <c r="W1479" s="40">
        <f>IF('query (10)'!U1479="","",'query (10)'!U1479)</f>
        <v>0</v>
      </c>
      <c r="X1479" s="39">
        <f>IF('query (10)'!V1479="","",'query (10)'!V1479)</f>
        <v>1080</v>
      </c>
      <c r="Y1479" s="41">
        <f>IF('query (10)'!W1479="","",'query (10)'!W1479)</f>
        <v>46087</v>
      </c>
      <c r="Z1479" s="41">
        <f>IF('query (10)'!X1479="","",'query (10)'!X1479)</f>
        <v>46090</v>
      </c>
      <c r="AA1479" s="41">
        <f>IF('query (10)'!Y1479="","",'query (10)'!Y1479)</f>
        <v>46090</v>
      </c>
      <c r="AB1479" s="41">
        <f>IF('query (10)'!Z1479="","",'query (10)'!Z1479)</f>
        <v>47170</v>
      </c>
      <c r="AC1479" s="38" t="str">
        <f>IF(OR('query (10)'!AA1479="",COUNTIF(Cleaning_Rules!$A$21:$A$26,TRIM('query (10)'!AA1479))&gt;0),"",TRIM('query (10)'!AA1479))</f>
        <v/>
      </c>
      <c r="AD1479" s="38" t="str">
        <f>IF('query (10)'!AB1479="","",TRIM(IFERROR(_xlfn.TEXTBEFORE('query (10)'!AB1479,"("),'query (10)'!AB1479)))</f>
        <v>เริ่มซ่อมงาน PM แล้ว รับผิดชอบโดย KUNANON PARAWANWONG</v>
      </c>
      <c r="AE1479" s="38" t="str">
        <f>IFERROR(LOWER(TRIM(_xlfn.TEXTBEFORE(_xlfn.TEXTAFTER('query (10)'!AB1479,"("),")"))),"")</f>
        <v>parawanwong-k-3161@nsk.com</v>
      </c>
      <c r="AF1479" s="38" t="str">
        <f>IF('query (10)'!AD1479="","",TRIM('query (10)'!AD1479))</f>
        <v>ผะหลา สีแดง</v>
      </c>
      <c r="AG1479" s="38" t="str">
        <f>IF('query (10)'!AE1479="","",TRIM('query (10)'!AE1479))</f>
        <v>คุณานนต์ ปารวัณวงศ์</v>
      </c>
      <c r="AH1479" s="38" t="str">
        <f>IF('query (10)'!AF1479="","",IFERROR(VALUE('query (10)'!AF1479),""))</f>
        <v/>
      </c>
      <c r="AI1479" s="38" t="str">
        <f>IF('query (10)'!AG1479="","",TRIM('query (10)'!AG1479))</f>
        <v/>
      </c>
      <c r="AJ1479" s="38" t="str">
        <f>IF('query (10)'!AH1479="","",IFERROR(VALUE('query (10)'!AH1479),""))</f>
        <v/>
      </c>
      <c r="AK1479" s="38" t="str">
        <f>IF('query (10)'!AI1479="","",TRIM('query (10)'!AI1479))</f>
        <v/>
      </c>
      <c r="AL1479" s="42">
        <f t="shared" si="115"/>
        <v>2026</v>
      </c>
      <c r="AM1479" s="42" t="str">
        <f t="shared" si="116"/>
        <v>2026-03</v>
      </c>
      <c r="AN1479" s="42" t="str">
        <f t="shared" ca="1" si="117"/>
        <v/>
      </c>
      <c r="AO1479" s="42" t="str">
        <f t="shared" si="118"/>
        <v>WA-1148 | DEOILER | CR1 | FILTER | Time-based Maintenance | Mechanical | Inspection | Medium | Change filter RF-40 | FILTER | RF-40 | เริ่มซ่อมงาน PM แล้ว รับผิดชอบโดย KUNANON PARAWANWONG | คุณานนต์ ปารวัณวงศ์</v>
      </c>
      <c r="AP1479" s="42" t="str">
        <f>_xlfn.TEXTJOIN("; ",TRUE,IF(COUNTA('query (10)'!A1479:AK1479)&lt;=6,"NEAR_EMPTY_ROW",""),IF($K1479="","MISSING_STATUS",""),IF(AND($K1479="เสร็จสิ้น",$Z1479=""),"DONE_NO_ACTUAL_DATE",""),IF(AND($I1479="Condition-based Maintenance",$AH1479=""),"CBM_NO_MEASUREMENT",""),IF(OR($X1479="",$X1479=0),"INVALID_PERIOD",""),IF(AND($AA1479&lt;&gt;"",$AB1479&lt;&gt;"",$AB1479&lt;$AA1479),"DATE_SEQUENCE_ERROR",""),IF(AND($AB1479&lt;&gt;"",$AB1479&gt;DATE(2030,12,31)),"DATE_OUTLIER",""),IF($C1479="","MISSING_QRCODE",""),IF($J1479="UNKNOWN","UNKNOWN_PM_TYPE",""),IF($L1479="UNKNOWN","UNKNOWN_STATUS",""))</f>
        <v/>
      </c>
      <c r="AQ1479" s="42" t="str">
        <f t="shared" si="119"/>
        <v>NO</v>
      </c>
    </row>
    <row r="1480" spans="1:43" x14ac:dyDescent="0.3">
      <c r="A1480" s="38">
        <f>IF('query (10)'!A1480="","",'query (10)'!A1480)</f>
        <v>1675</v>
      </c>
      <c r="B1480" s="38">
        <f>IF('query (10)'!B1480="","",'query (10)'!B1480)</f>
        <v>18666</v>
      </c>
      <c r="C1480" s="38" t="str">
        <f>TRIM(UPPER('query (10)'!M1480))</f>
        <v>GR-859</v>
      </c>
      <c r="D1480" s="38" t="str">
        <f>TRIM(UPPER(IFERROR(_xlfn.TEXTBEFORE('query (10)'!L1480,"("),'query (10)'!L1480)))</f>
        <v>OUTER RING RACEWAY GRINDING M/C</v>
      </c>
      <c r="E1480" s="38" t="str">
        <f>IFERROR(TRIM(UPPER(_xlfn.TEXTBEFORE(_xlfn.TEXTAFTER('query (10)'!L1480,"("),")"))),"")</f>
        <v/>
      </c>
      <c r="F1480" s="38" t="str">
        <f>TRIM('query (10)'!K1480)</f>
        <v>SB8</v>
      </c>
      <c r="G1480" s="38" t="str">
        <f>IF('query (10)'!J1480="","",'query (10)'!J1480)</f>
        <v>Dresser</v>
      </c>
      <c r="H1480" s="38" t="str">
        <f>TRIM(UPPER('query (10)'!J1480))</f>
        <v>DRESSER</v>
      </c>
      <c r="I1480" s="38" t="str">
        <f>IF('query (10)'!F1480="","",'query (10)'!F1480)</f>
        <v>Time-based Maintenance</v>
      </c>
      <c r="J1480" s="38" t="str">
        <f>IF('query (10)'!F1480="","",IFERROR(INDEX(Cleaning_Rules!$B$14:$B$17,MATCH(TRIM('query (10)'!F1480),Cleaning_Rules!$A$14:$A$17,0)),"UNKNOWN"))</f>
        <v>TBM</v>
      </c>
      <c r="K1480" s="38" t="str">
        <f>IF('query (10)'!G1480="","",'query (10)'!G1480)</f>
        <v>เสร็จสิ้น</v>
      </c>
      <c r="L1480" s="38" t="str">
        <f>IF('query (10)'!G1480="","MISSING",IFERROR(INDEX(Cleaning_Rules!$B$5:$B$10,MATCH(TRIM('query (10)'!G1480),Cleaning_Rules!$A$5:$A$10,0)),"UNKNOWN"))</f>
        <v>COMPLETED</v>
      </c>
      <c r="M1480" s="38" t="str">
        <f>IF('query (10)'!I1480="","",'query (10)'!I1480)</f>
        <v>Mechanical</v>
      </c>
      <c r="N1480" s="38" t="str">
        <f>IF('query (10)'!O1480="","",'query (10)'!O1480)</f>
        <v>Part Change</v>
      </c>
      <c r="O1480" s="38" t="str">
        <f>IF('query (10)'!P1480="","",'query (10)'!P1480)</f>
        <v>Medium</v>
      </c>
      <c r="P1480" s="38" t="str">
        <f>IF('query (10)'!N1480="","",'query (10)'!N1480)</f>
        <v xml:space="preserve">repair bearing table dresser
repair seal cylinder dresser up/down
ตามรอบการใช้งาน
</v>
      </c>
      <c r="Q1480" s="38" t="str">
        <f>TRIM('query (10)'!N1480)</f>
        <v xml:space="preserve">repair bearing table dresser
repair seal cylinder dresser up/down
ตามรอบการใช้งาน
</v>
      </c>
      <c r="R1480" s="38" t="str">
        <f>TRIM(UPPER('query (10)'!R1480))</f>
        <v>BEARING</v>
      </c>
      <c r="S1480" s="38" t="str">
        <f>TRIM(UPPER('query (10)'!S1480))</f>
        <v>HR30206J</v>
      </c>
      <c r="T1480" s="38" t="str">
        <f>IF('query (10)'!Q1480="","",TRIM(UPPER('query (10)'!Q1480)))</f>
        <v/>
      </c>
      <c r="U1480" s="38" t="str">
        <f>IF('query (10)'!T1480="","",'query (10)'!T1480)</f>
        <v/>
      </c>
      <c r="V1480" s="39" t="str">
        <f>IF('query (10)'!T1480="","",IFERROR(VALUE('query (10)'!T1480),""))</f>
        <v/>
      </c>
      <c r="W1480" s="40">
        <f>IF('query (10)'!U1480="","",'query (10)'!U1480)</f>
        <v>0</v>
      </c>
      <c r="X1480" s="39">
        <f>IF('query (10)'!V1480="","",'query (10)'!V1480)</f>
        <v>1080</v>
      </c>
      <c r="Y1480" s="41">
        <f>IF('query (10)'!W1480="","",'query (10)'!W1480)</f>
        <v>46074</v>
      </c>
      <c r="Z1480" s="41">
        <f>IF('query (10)'!X1480="","",'query (10)'!X1480)</f>
        <v>46095</v>
      </c>
      <c r="AA1480" s="41">
        <f>IF('query (10)'!Y1480="","",'query (10)'!Y1480)</f>
        <v>46095</v>
      </c>
      <c r="AB1480" s="41">
        <f>IF('query (10)'!Z1480="","",'query (10)'!Z1480)</f>
        <v>47175</v>
      </c>
      <c r="AC1480" s="38" t="str">
        <f>IF(OR('query (10)'!AA1480="",COUNTIF(Cleaning_Rules!$A$21:$A$26,TRIM('query (10)'!AA1480))&gt;0),"",TRIM('query (10)'!AA1480))</f>
        <v/>
      </c>
      <c r="AD1480" s="38" t="str">
        <f>IF('query (10)'!AB1480="","",TRIM(IFERROR(_xlfn.TEXTBEFORE('query (10)'!AB1480,"("),'query (10)'!AB1480)))</f>
        <v>เริ่มซ่อมงาน PM แล้ว รับผิดชอบโดย CHETSADA PHIWBANG</v>
      </c>
      <c r="AE1480" s="38" t="str">
        <f>IFERROR(LOWER(TRIM(_xlfn.TEXTBEFORE(_xlfn.TEXTAFTER('query (10)'!AB1480,"("),")"))),"")</f>
        <v>chetsada@nsk.com</v>
      </c>
      <c r="AF1480" s="38" t="str">
        <f>IF('query (10)'!AD1480="","",TRIM('query (10)'!AD1480))</f>
        <v>ภูชิต กุลเสรี</v>
      </c>
      <c r="AG1480" s="38" t="str">
        <f>IF('query (10)'!AE1480="","",TRIM('query (10)'!AE1480))</f>
        <v>เจษฎา ผิวบาง</v>
      </c>
      <c r="AH1480" s="38" t="str">
        <f>IF('query (10)'!AF1480="","",IFERROR(VALUE('query (10)'!AF1480),""))</f>
        <v/>
      </c>
      <c r="AI1480" s="38" t="str">
        <f>IF('query (10)'!AG1480="","",TRIM('query (10)'!AG1480))</f>
        <v/>
      </c>
      <c r="AJ1480" s="38" t="str">
        <f>IF('query (10)'!AH1480="","",IFERROR(VALUE('query (10)'!AH1480),""))</f>
        <v/>
      </c>
      <c r="AK1480" s="38" t="str">
        <f>IF('query (10)'!AI1480="","",TRIM('query (10)'!AI1480))</f>
        <v/>
      </c>
      <c r="AL1480" s="42">
        <f t="shared" si="115"/>
        <v>2026</v>
      </c>
      <c r="AM1480" s="42" t="str">
        <f t="shared" si="116"/>
        <v>2026-02</v>
      </c>
      <c r="AN1480" s="42" t="str">
        <f t="shared" ca="1" si="117"/>
        <v/>
      </c>
      <c r="AO1480" s="42" t="str">
        <f t="shared" si="118"/>
        <v>GR-859 | OUTER RING RACEWAY GRINDING M/C | SB8 | DRESSER | Time-based Maintenance | Mechanical | Part Change | Medium | repair bearing table dresser
repair seal cylinder dresser up/down
ตามรอบการใช้งาน
 | BEARING | HR30206J | เริ่มซ่อมงาน PM แล้ว รับผิดชอบโดย CHETSADA PHIWBANG | เจษฎา ผิวบาง</v>
      </c>
      <c r="AP1480" s="42" t="str">
        <f>_xlfn.TEXTJOIN("; ",TRUE,IF(COUNTA('query (10)'!A1480:AK1480)&lt;=6,"NEAR_EMPTY_ROW",""),IF($K1480="","MISSING_STATUS",""),IF(AND($K1480="เสร็จสิ้น",$Z1480=""),"DONE_NO_ACTUAL_DATE",""),IF(AND($I1480="Condition-based Maintenance",$AH1480=""),"CBM_NO_MEASUREMENT",""),IF(OR($X1480="",$X1480=0),"INVALID_PERIOD",""),IF(AND($AA1480&lt;&gt;"",$AB1480&lt;&gt;"",$AB1480&lt;$AA1480),"DATE_SEQUENCE_ERROR",""),IF(AND($AB1480&lt;&gt;"",$AB1480&gt;DATE(2030,12,31)),"DATE_OUTLIER",""),IF($C1480="","MISSING_QRCODE",""),IF($J1480="UNKNOWN","UNKNOWN_PM_TYPE",""),IF($L1480="UNKNOWN","UNKNOWN_STATUS",""))</f>
        <v/>
      </c>
      <c r="AQ1480" s="42" t="str">
        <f t="shared" si="119"/>
        <v>NO</v>
      </c>
    </row>
    <row r="1481" spans="1:43" x14ac:dyDescent="0.3">
      <c r="A1481" s="38">
        <f>IF('query (10)'!A1481="","",'query (10)'!A1481)</f>
        <v>1677</v>
      </c>
      <c r="B1481" s="38">
        <f>IF('query (10)'!B1481="","",'query (10)'!B1481)</f>
        <v>18667</v>
      </c>
      <c r="C1481" s="38" t="str">
        <f>TRIM(UPPER('query (10)'!M1481))</f>
        <v>WA-866</v>
      </c>
      <c r="D1481" s="38" t="str">
        <f>TRIM(UPPER(IFERROR(_xlfn.TEXTBEFORE('query (10)'!L1481,"("),'query (10)'!L1481)))</f>
        <v>INNER/OUTER RING PART WASH EQUIPMENT M/C</v>
      </c>
      <c r="E1481" s="38" t="str">
        <f>IFERROR(TRIM(UPPER(_xlfn.TEXTBEFORE(_xlfn.TEXTAFTER('query (10)'!L1481,"("),")"))),"")</f>
        <v/>
      </c>
      <c r="F1481" s="38" t="str">
        <f>TRIM('query (10)'!K1481)</f>
        <v>SB8</v>
      </c>
      <c r="G1481" s="38" t="str">
        <f>IF('query (10)'!J1481="","",'query (10)'!J1481)</f>
        <v xml:space="preserve">Heavy smoke </v>
      </c>
      <c r="H1481" s="38" t="str">
        <f>TRIM(UPPER('query (10)'!J1481))</f>
        <v>HEAVY SMOKE</v>
      </c>
      <c r="I1481" s="38" t="str">
        <f>IF('query (10)'!F1481="","",'query (10)'!F1481)</f>
        <v>Time-based Maintenance</v>
      </c>
      <c r="J1481" s="38" t="str">
        <f>IF('query (10)'!F1481="","",IFERROR(INDEX(Cleaning_Rules!$B$14:$B$17,MATCH(TRIM('query (10)'!F1481),Cleaning_Rules!$A$14:$A$17,0)),"UNKNOWN"))</f>
        <v>TBM</v>
      </c>
      <c r="K1481" s="38" t="str">
        <f>IF('query (10)'!G1481="","",'query (10)'!G1481)</f>
        <v>เสร็จสิ้น</v>
      </c>
      <c r="L1481" s="38" t="str">
        <f>IF('query (10)'!G1481="","MISSING",IFERROR(INDEX(Cleaning_Rules!$B$5:$B$10,MATCH(TRIM('query (10)'!G1481),Cleaning_Rules!$A$5:$A$10,0)),"UNKNOWN"))</f>
        <v>COMPLETED</v>
      </c>
      <c r="M1481" s="38" t="str">
        <f>IF('query (10)'!I1481="","",'query (10)'!I1481)</f>
        <v>Mechanical</v>
      </c>
      <c r="N1481" s="38" t="str">
        <f>IF('query (10)'!O1481="","",'query (10)'!O1481)</f>
        <v>Part Change</v>
      </c>
      <c r="O1481" s="38" t="str">
        <f>IF('query (10)'!P1481="","",'query (10)'!P1481)</f>
        <v>Medium</v>
      </c>
      <c r="P1481" s="38" t="str">
        <f>IF('query (10)'!N1481="","",'query (10)'!N1481)</f>
        <v>change filter DF-40</v>
      </c>
      <c r="Q1481" s="38" t="str">
        <f>TRIM('query (10)'!N1481)</f>
        <v>change filter DF-40</v>
      </c>
      <c r="R1481" s="38" t="str">
        <f>TRIM(UPPER('query (10)'!R1481))</f>
        <v>FILTER</v>
      </c>
      <c r="S1481" s="38" t="str">
        <f>TRIM(UPPER('query (10)'!S1481))</f>
        <v>DF-40</v>
      </c>
      <c r="T1481" s="38" t="str">
        <f>IF('query (10)'!Q1481="","",TRIM(UPPER('query (10)'!Q1481)))</f>
        <v/>
      </c>
      <c r="U1481" s="38" t="str">
        <f>IF('query (10)'!T1481="","",'query (10)'!T1481)</f>
        <v/>
      </c>
      <c r="V1481" s="39" t="str">
        <f>IF('query (10)'!T1481="","",IFERROR(VALUE('query (10)'!T1481),""))</f>
        <v/>
      </c>
      <c r="W1481" s="40">
        <f>IF('query (10)'!U1481="","",'query (10)'!U1481)</f>
        <v>0</v>
      </c>
      <c r="X1481" s="39">
        <f>IF('query (10)'!V1481="","",'query (10)'!V1481)</f>
        <v>1080</v>
      </c>
      <c r="Y1481" s="41">
        <f>IF('query (10)'!W1481="","",'query (10)'!W1481)</f>
        <v>46074</v>
      </c>
      <c r="Z1481" s="41">
        <f>IF('query (10)'!X1481="","",'query (10)'!X1481)</f>
        <v>46083</v>
      </c>
      <c r="AA1481" s="41">
        <f>IF('query (10)'!Y1481="","",'query (10)'!Y1481)</f>
        <v>46083</v>
      </c>
      <c r="AB1481" s="41">
        <f>IF('query (10)'!Z1481="","",'query (10)'!Z1481)</f>
        <v>47163</v>
      </c>
      <c r="AC1481" s="38" t="str">
        <f>IF(OR('query (10)'!AA1481="",COUNTIF(Cleaning_Rules!$A$21:$A$26,TRIM('query (10)'!AA1481))&gt;0),"",TRIM('query (10)'!AA1481))</f>
        <v/>
      </c>
      <c r="AD1481" s="38" t="str">
        <f>IF('query (10)'!AB1481="","",TRIM(IFERROR(_xlfn.TEXTBEFORE('query (10)'!AB1481,"("),'query (10)'!AB1481)))</f>
        <v>เริ่มซ่อมงาน PM แล้ว รับผิดชอบโดย JAKKAPAT KHOTSOMBAT</v>
      </c>
      <c r="AE1481" s="38" t="str">
        <f>IFERROR(LOWER(TRIM(_xlfn.TEXTBEFORE(_xlfn.TEXTAFTER('query (10)'!AB1481,"("),")"))),"")</f>
        <v>jakkapat@nsk.com</v>
      </c>
      <c r="AF1481" s="38" t="str">
        <f>IF('query (10)'!AD1481="","",TRIM('query (10)'!AD1481))</f>
        <v>ภูชิต กุลเสรี</v>
      </c>
      <c r="AG1481" s="38" t="str">
        <f>IF('query (10)'!AE1481="","",TRIM('query (10)'!AE1481))</f>
        <v>จักรภัทร โคตรสมบัติ</v>
      </c>
      <c r="AH1481" s="38" t="str">
        <f>IF('query (10)'!AF1481="","",IFERROR(VALUE('query (10)'!AF1481),""))</f>
        <v/>
      </c>
      <c r="AI1481" s="38" t="str">
        <f>IF('query (10)'!AG1481="","",TRIM('query (10)'!AG1481))</f>
        <v/>
      </c>
      <c r="AJ1481" s="38" t="str">
        <f>IF('query (10)'!AH1481="","",IFERROR(VALUE('query (10)'!AH1481),""))</f>
        <v/>
      </c>
      <c r="AK1481" s="38" t="str">
        <f>IF('query (10)'!AI1481="","",TRIM('query (10)'!AI1481))</f>
        <v/>
      </c>
      <c r="AL1481" s="42">
        <f t="shared" si="115"/>
        <v>2026</v>
      </c>
      <c r="AM1481" s="42" t="str">
        <f t="shared" si="116"/>
        <v>2026-02</v>
      </c>
      <c r="AN1481" s="42" t="str">
        <f t="shared" ca="1" si="117"/>
        <v/>
      </c>
      <c r="AO1481" s="42" t="str">
        <f t="shared" si="118"/>
        <v>WA-866 | INNER/OUTER RING PART WASH EQUIPMENT M/C | SB8 | HEAVY SMOKE | Time-based Maintenance | Mechanical | Part Change | Medium | change filter DF-40 | FILTER | DF-40 | เริ่มซ่อมงาน PM แล้ว รับผิดชอบโดย JAKKAPAT KHOTSOMBAT | จักรภัทร โคตรสมบัติ</v>
      </c>
      <c r="AP1481" s="42" t="str">
        <f>_xlfn.TEXTJOIN("; ",TRUE,IF(COUNTA('query (10)'!A1481:AK1481)&lt;=6,"NEAR_EMPTY_ROW",""),IF($K1481="","MISSING_STATUS",""),IF(AND($K1481="เสร็จสิ้น",$Z1481=""),"DONE_NO_ACTUAL_DATE",""),IF(AND($I1481="Condition-based Maintenance",$AH1481=""),"CBM_NO_MEASUREMENT",""),IF(OR($X1481="",$X1481=0),"INVALID_PERIOD",""),IF(AND($AA1481&lt;&gt;"",$AB1481&lt;&gt;"",$AB1481&lt;$AA1481),"DATE_SEQUENCE_ERROR",""),IF(AND($AB1481&lt;&gt;"",$AB1481&gt;DATE(2030,12,31)),"DATE_OUTLIER",""),IF($C1481="","MISSING_QRCODE",""),IF($J1481="UNKNOWN","UNKNOWN_PM_TYPE",""),IF($L1481="UNKNOWN","UNKNOWN_STATUS",""))</f>
        <v/>
      </c>
      <c r="AQ1481" s="42" t="str">
        <f t="shared" si="119"/>
        <v>NO</v>
      </c>
    </row>
    <row r="1482" spans="1:43" x14ac:dyDescent="0.3">
      <c r="A1482" s="38">
        <f>IF('query (10)'!A1482="","",'query (10)'!A1482)</f>
        <v>1678</v>
      </c>
      <c r="B1482" s="38">
        <f>IF('query (10)'!B1482="","",'query (10)'!B1482)</f>
        <v>18668</v>
      </c>
      <c r="C1482" s="38" t="str">
        <f>TRIM(UPPER('query (10)'!M1482))</f>
        <v>WA-870</v>
      </c>
      <c r="D1482" s="38" t="str">
        <f>TRIM(UPPER(IFERROR(_xlfn.TEXTBEFORE('query (10)'!L1482,"("),'query (10)'!L1482)))</f>
        <v>ROUGH WASH EQUIPMENT M/C</v>
      </c>
      <c r="E1482" s="38" t="str">
        <f>IFERROR(TRIM(UPPER(_xlfn.TEXTBEFORE(_xlfn.TEXTAFTER('query (10)'!L1482,"("),")"))),"")</f>
        <v/>
      </c>
      <c r="F1482" s="38" t="str">
        <f>TRIM('query (10)'!K1482)</f>
        <v>SB8</v>
      </c>
      <c r="G1482" s="38" t="str">
        <f>IF('query (10)'!J1482="","",'query (10)'!J1482)</f>
        <v xml:space="preserve">Heavy smoke </v>
      </c>
      <c r="H1482" s="38" t="str">
        <f>TRIM(UPPER('query (10)'!J1482))</f>
        <v>HEAVY SMOKE</v>
      </c>
      <c r="I1482" s="38" t="str">
        <f>IF('query (10)'!F1482="","",'query (10)'!F1482)</f>
        <v>Time-based Maintenance</v>
      </c>
      <c r="J1482" s="38" t="str">
        <f>IF('query (10)'!F1482="","",IFERROR(INDEX(Cleaning_Rules!$B$14:$B$17,MATCH(TRIM('query (10)'!F1482),Cleaning_Rules!$A$14:$A$17,0)),"UNKNOWN"))</f>
        <v>TBM</v>
      </c>
      <c r="K1482" s="38" t="str">
        <f>IF('query (10)'!G1482="","",'query (10)'!G1482)</f>
        <v>เสร็จสิ้น</v>
      </c>
      <c r="L1482" s="38" t="str">
        <f>IF('query (10)'!G1482="","MISSING",IFERROR(INDEX(Cleaning_Rules!$B$5:$B$10,MATCH(TRIM('query (10)'!G1482),Cleaning_Rules!$A$5:$A$10,0)),"UNKNOWN"))</f>
        <v>COMPLETED</v>
      </c>
      <c r="M1482" s="38" t="str">
        <f>IF('query (10)'!I1482="","",'query (10)'!I1482)</f>
        <v>Mechanical</v>
      </c>
      <c r="N1482" s="38" t="str">
        <f>IF('query (10)'!O1482="","",'query (10)'!O1482)</f>
        <v>Part Change</v>
      </c>
      <c r="O1482" s="38" t="str">
        <f>IF('query (10)'!P1482="","",'query (10)'!P1482)</f>
        <v>Medium</v>
      </c>
      <c r="P1482" s="38" t="str">
        <f>IF('query (10)'!N1482="","",'query (10)'!N1482)</f>
        <v>change filter DF-40</v>
      </c>
      <c r="Q1482" s="38" t="str">
        <f>TRIM('query (10)'!N1482)</f>
        <v>change filter DF-40</v>
      </c>
      <c r="R1482" s="38" t="str">
        <f>TRIM(UPPER('query (10)'!R1482))</f>
        <v>FILTER</v>
      </c>
      <c r="S1482" s="38" t="str">
        <f>TRIM(UPPER('query (10)'!S1482))</f>
        <v>DF-40</v>
      </c>
      <c r="T1482" s="38" t="str">
        <f>IF('query (10)'!Q1482="","",TRIM(UPPER('query (10)'!Q1482)))</f>
        <v/>
      </c>
      <c r="U1482" s="38" t="str">
        <f>IF('query (10)'!T1482="","",'query (10)'!T1482)</f>
        <v/>
      </c>
      <c r="V1482" s="39" t="str">
        <f>IF('query (10)'!T1482="","",IFERROR(VALUE('query (10)'!T1482),""))</f>
        <v/>
      </c>
      <c r="W1482" s="40">
        <f>IF('query (10)'!U1482="","",'query (10)'!U1482)</f>
        <v>0</v>
      </c>
      <c r="X1482" s="39">
        <f>IF('query (10)'!V1482="","",'query (10)'!V1482)</f>
        <v>1080</v>
      </c>
      <c r="Y1482" s="41">
        <f>IF('query (10)'!W1482="","",'query (10)'!W1482)</f>
        <v>46074</v>
      </c>
      <c r="Z1482" s="41">
        <f>IF('query (10)'!X1482="","",'query (10)'!X1482)</f>
        <v>46083</v>
      </c>
      <c r="AA1482" s="41">
        <f>IF('query (10)'!Y1482="","",'query (10)'!Y1482)</f>
        <v>46083</v>
      </c>
      <c r="AB1482" s="41">
        <f>IF('query (10)'!Z1482="","",'query (10)'!Z1482)</f>
        <v>47163</v>
      </c>
      <c r="AC1482" s="38" t="str">
        <f>IF(OR('query (10)'!AA1482="",COUNTIF(Cleaning_Rules!$A$21:$A$26,TRIM('query (10)'!AA1482))&gt;0),"",TRIM('query (10)'!AA1482))</f>
        <v/>
      </c>
      <c r="AD1482" s="38" t="str">
        <f>IF('query (10)'!AB1482="","",TRIM(IFERROR(_xlfn.TEXTBEFORE('query (10)'!AB1482,"("),'query (10)'!AB1482)))</f>
        <v>เริ่มซ่อมงาน PM แล้ว รับผิดชอบโดย JAKKAPAT KHOTSOMBAT</v>
      </c>
      <c r="AE1482" s="38" t="str">
        <f>IFERROR(LOWER(TRIM(_xlfn.TEXTBEFORE(_xlfn.TEXTAFTER('query (10)'!AB1482,"("),")"))),"")</f>
        <v>jakkapat@nsk.com</v>
      </c>
      <c r="AF1482" s="38" t="str">
        <f>IF('query (10)'!AD1482="","",TRIM('query (10)'!AD1482))</f>
        <v>ภูชิต กุลเสรี</v>
      </c>
      <c r="AG1482" s="38" t="str">
        <f>IF('query (10)'!AE1482="","",TRIM('query (10)'!AE1482))</f>
        <v>จักรภัทร โคตรสมบัติ</v>
      </c>
      <c r="AH1482" s="38" t="str">
        <f>IF('query (10)'!AF1482="","",IFERROR(VALUE('query (10)'!AF1482),""))</f>
        <v/>
      </c>
      <c r="AI1482" s="38" t="str">
        <f>IF('query (10)'!AG1482="","",TRIM('query (10)'!AG1482))</f>
        <v/>
      </c>
      <c r="AJ1482" s="38" t="str">
        <f>IF('query (10)'!AH1482="","",IFERROR(VALUE('query (10)'!AH1482),""))</f>
        <v/>
      </c>
      <c r="AK1482" s="38" t="str">
        <f>IF('query (10)'!AI1482="","",TRIM('query (10)'!AI1482))</f>
        <v/>
      </c>
      <c r="AL1482" s="42">
        <f t="shared" si="115"/>
        <v>2026</v>
      </c>
      <c r="AM1482" s="42" t="str">
        <f t="shared" si="116"/>
        <v>2026-02</v>
      </c>
      <c r="AN1482" s="42" t="str">
        <f t="shared" ca="1" si="117"/>
        <v/>
      </c>
      <c r="AO1482" s="42" t="str">
        <f t="shared" si="118"/>
        <v>WA-870 | ROUGH WASH EQUIPMENT M/C | SB8 | HEAVY SMOKE | Time-based Maintenance | Mechanical | Part Change | Medium | change filter DF-40 | FILTER | DF-40 | เริ่มซ่อมงาน PM แล้ว รับผิดชอบโดย JAKKAPAT KHOTSOMBAT | จักรภัทร โคตรสมบัติ</v>
      </c>
      <c r="AP1482" s="42" t="str">
        <f>_xlfn.TEXTJOIN("; ",TRUE,IF(COUNTA('query (10)'!A1482:AK1482)&lt;=6,"NEAR_EMPTY_ROW",""),IF($K1482="","MISSING_STATUS",""),IF(AND($K1482="เสร็จสิ้น",$Z1482=""),"DONE_NO_ACTUAL_DATE",""),IF(AND($I1482="Condition-based Maintenance",$AH1482=""),"CBM_NO_MEASUREMENT",""),IF(OR($X1482="",$X1482=0),"INVALID_PERIOD",""),IF(AND($AA1482&lt;&gt;"",$AB1482&lt;&gt;"",$AB1482&lt;$AA1482),"DATE_SEQUENCE_ERROR",""),IF(AND($AB1482&lt;&gt;"",$AB1482&gt;DATE(2030,12,31)),"DATE_OUTLIER",""),IF($C1482="","MISSING_QRCODE",""),IF($J1482="UNKNOWN","UNKNOWN_PM_TYPE",""),IF($L1482="UNKNOWN","UNKNOWN_STATUS",""))</f>
        <v/>
      </c>
      <c r="AQ1482" s="42" t="str">
        <f t="shared" si="119"/>
        <v>NO</v>
      </c>
    </row>
    <row r="1483" spans="1:43" x14ac:dyDescent="0.3">
      <c r="A1483" s="38">
        <f>IF('query (10)'!A1483="","",'query (10)'!A1483)</f>
        <v>1679</v>
      </c>
      <c r="B1483" s="38">
        <f>IF('query (10)'!B1483="","",'query (10)'!B1483)</f>
        <v>18669</v>
      </c>
      <c r="C1483" s="38" t="str">
        <f>TRIM(UPPER('query (10)'!M1483))</f>
        <v>WA-872</v>
      </c>
      <c r="D1483" s="38" t="str">
        <f>TRIM(UPPER(IFERROR(_xlfn.TEXTBEFORE('query (10)'!L1483,"("),'query (10)'!L1483)))</f>
        <v>FINISH WASH EQUIPMENT M/C</v>
      </c>
      <c r="E1483" s="38" t="str">
        <f>IFERROR(TRIM(UPPER(_xlfn.TEXTBEFORE(_xlfn.TEXTAFTER('query (10)'!L1483,"("),")"))),"")</f>
        <v/>
      </c>
      <c r="F1483" s="38" t="str">
        <f>TRIM('query (10)'!K1483)</f>
        <v>SB8</v>
      </c>
      <c r="G1483" s="38" t="str">
        <f>IF('query (10)'!J1483="","",'query (10)'!J1483)</f>
        <v xml:space="preserve">Heavy smoke </v>
      </c>
      <c r="H1483" s="38" t="str">
        <f>TRIM(UPPER('query (10)'!J1483))</f>
        <v>HEAVY SMOKE</v>
      </c>
      <c r="I1483" s="38" t="str">
        <f>IF('query (10)'!F1483="","",'query (10)'!F1483)</f>
        <v>Time-based Maintenance</v>
      </c>
      <c r="J1483" s="38" t="str">
        <f>IF('query (10)'!F1483="","",IFERROR(INDEX(Cleaning_Rules!$B$14:$B$17,MATCH(TRIM('query (10)'!F1483),Cleaning_Rules!$A$14:$A$17,0)),"UNKNOWN"))</f>
        <v>TBM</v>
      </c>
      <c r="K1483" s="38" t="str">
        <f>IF('query (10)'!G1483="","",'query (10)'!G1483)</f>
        <v>เสร็จสิ้น</v>
      </c>
      <c r="L1483" s="38" t="str">
        <f>IF('query (10)'!G1483="","MISSING",IFERROR(INDEX(Cleaning_Rules!$B$5:$B$10,MATCH(TRIM('query (10)'!G1483),Cleaning_Rules!$A$5:$A$10,0)),"UNKNOWN"))</f>
        <v>COMPLETED</v>
      </c>
      <c r="M1483" s="38" t="str">
        <f>IF('query (10)'!I1483="","",'query (10)'!I1483)</f>
        <v>Mechanical</v>
      </c>
      <c r="N1483" s="38" t="str">
        <f>IF('query (10)'!O1483="","",'query (10)'!O1483)</f>
        <v>Part Change</v>
      </c>
      <c r="O1483" s="38" t="str">
        <f>IF('query (10)'!P1483="","",'query (10)'!P1483)</f>
        <v>Medium</v>
      </c>
      <c r="P1483" s="38" t="str">
        <f>IF('query (10)'!N1483="","",'query (10)'!N1483)</f>
        <v>change filter DF-40</v>
      </c>
      <c r="Q1483" s="38" t="str">
        <f>TRIM('query (10)'!N1483)</f>
        <v>change filter DF-40</v>
      </c>
      <c r="R1483" s="38" t="str">
        <f>TRIM(UPPER('query (10)'!R1483))</f>
        <v>FILTER</v>
      </c>
      <c r="S1483" s="38" t="str">
        <f>TRIM(UPPER('query (10)'!S1483))</f>
        <v>DF-40</v>
      </c>
      <c r="T1483" s="38" t="str">
        <f>IF('query (10)'!Q1483="","",TRIM(UPPER('query (10)'!Q1483)))</f>
        <v/>
      </c>
      <c r="U1483" s="38" t="str">
        <f>IF('query (10)'!T1483="","",'query (10)'!T1483)</f>
        <v/>
      </c>
      <c r="V1483" s="39" t="str">
        <f>IF('query (10)'!T1483="","",IFERROR(VALUE('query (10)'!T1483),""))</f>
        <v/>
      </c>
      <c r="W1483" s="40">
        <f>IF('query (10)'!U1483="","",'query (10)'!U1483)</f>
        <v>0</v>
      </c>
      <c r="X1483" s="39">
        <f>IF('query (10)'!V1483="","",'query (10)'!V1483)</f>
        <v>1080</v>
      </c>
      <c r="Y1483" s="41">
        <f>IF('query (10)'!W1483="","",'query (10)'!W1483)</f>
        <v>46074</v>
      </c>
      <c r="Z1483" s="41">
        <f>IF('query (10)'!X1483="","",'query (10)'!X1483)</f>
        <v>46083</v>
      </c>
      <c r="AA1483" s="41">
        <f>IF('query (10)'!Y1483="","",'query (10)'!Y1483)</f>
        <v>46083</v>
      </c>
      <c r="AB1483" s="41">
        <f>IF('query (10)'!Z1483="","",'query (10)'!Z1483)</f>
        <v>47163</v>
      </c>
      <c r="AC1483" s="38" t="str">
        <f>IF(OR('query (10)'!AA1483="",COUNTIF(Cleaning_Rules!$A$21:$A$26,TRIM('query (10)'!AA1483))&gt;0),"",TRIM('query (10)'!AA1483))</f>
        <v/>
      </c>
      <c r="AD1483" s="38" t="str">
        <f>IF('query (10)'!AB1483="","",TRIM(IFERROR(_xlfn.TEXTBEFORE('query (10)'!AB1483,"("),'query (10)'!AB1483)))</f>
        <v>เริ่มซ่อมงาน PM แล้ว รับผิดชอบโดย JAKKAPAT KHOTSOMBAT</v>
      </c>
      <c r="AE1483" s="38" t="str">
        <f>IFERROR(LOWER(TRIM(_xlfn.TEXTBEFORE(_xlfn.TEXTAFTER('query (10)'!AB1483,"("),")"))),"")</f>
        <v>jakkapat@nsk.com</v>
      </c>
      <c r="AF1483" s="38" t="str">
        <f>IF('query (10)'!AD1483="","",TRIM('query (10)'!AD1483))</f>
        <v>ภูชิต กุลเสรี</v>
      </c>
      <c r="AG1483" s="38" t="str">
        <f>IF('query (10)'!AE1483="","",TRIM('query (10)'!AE1483))</f>
        <v>จักรภัทร โคตรสมบัติ</v>
      </c>
      <c r="AH1483" s="38" t="str">
        <f>IF('query (10)'!AF1483="","",IFERROR(VALUE('query (10)'!AF1483),""))</f>
        <v/>
      </c>
      <c r="AI1483" s="38" t="str">
        <f>IF('query (10)'!AG1483="","",TRIM('query (10)'!AG1483))</f>
        <v/>
      </c>
      <c r="AJ1483" s="38" t="str">
        <f>IF('query (10)'!AH1483="","",IFERROR(VALUE('query (10)'!AH1483),""))</f>
        <v/>
      </c>
      <c r="AK1483" s="38" t="str">
        <f>IF('query (10)'!AI1483="","",TRIM('query (10)'!AI1483))</f>
        <v/>
      </c>
      <c r="AL1483" s="42">
        <f t="shared" si="115"/>
        <v>2026</v>
      </c>
      <c r="AM1483" s="42" t="str">
        <f t="shared" si="116"/>
        <v>2026-02</v>
      </c>
      <c r="AN1483" s="42" t="str">
        <f t="shared" ca="1" si="117"/>
        <v/>
      </c>
      <c r="AO1483" s="42" t="str">
        <f t="shared" si="118"/>
        <v>WA-872 | FINISH WASH EQUIPMENT M/C | SB8 | HEAVY SMOKE | Time-based Maintenance | Mechanical | Part Change | Medium | change filter DF-40 | FILTER | DF-40 | เริ่มซ่อมงาน PM แล้ว รับผิดชอบโดย JAKKAPAT KHOTSOMBAT | จักรภัทร โคตรสมบัติ</v>
      </c>
      <c r="AP1483" s="42" t="str">
        <f>_xlfn.TEXTJOIN("; ",TRUE,IF(COUNTA('query (10)'!A1483:AK1483)&lt;=6,"NEAR_EMPTY_ROW",""),IF($K1483="","MISSING_STATUS",""),IF(AND($K1483="เสร็จสิ้น",$Z1483=""),"DONE_NO_ACTUAL_DATE",""),IF(AND($I1483="Condition-based Maintenance",$AH1483=""),"CBM_NO_MEASUREMENT",""),IF(OR($X1483="",$X1483=0),"INVALID_PERIOD",""),IF(AND($AA1483&lt;&gt;"",$AB1483&lt;&gt;"",$AB1483&lt;$AA1483),"DATE_SEQUENCE_ERROR",""),IF(AND($AB1483&lt;&gt;"",$AB1483&gt;DATE(2030,12,31)),"DATE_OUTLIER",""),IF($C1483="","MISSING_QRCODE",""),IF($J1483="UNKNOWN","UNKNOWN_PM_TYPE",""),IF($L1483="UNKNOWN","UNKNOWN_STATUS",""))</f>
        <v/>
      </c>
      <c r="AQ1483" s="42" t="str">
        <f t="shared" si="119"/>
        <v>NO</v>
      </c>
    </row>
    <row r="1484" spans="1:43" x14ac:dyDescent="0.3">
      <c r="A1484" s="38">
        <f>IF('query (10)'!A1484="","",'query (10)'!A1484)</f>
        <v>1680</v>
      </c>
      <c r="B1484" s="38">
        <f>IF('query (10)'!B1484="","",'query (10)'!B1484)</f>
        <v>18670</v>
      </c>
      <c r="C1484" s="38" t="str">
        <f>TRIM(UPPER('query (10)'!M1484))</f>
        <v>GR-859</v>
      </c>
      <c r="D1484" s="38" t="str">
        <f>TRIM(UPPER(IFERROR(_xlfn.TEXTBEFORE('query (10)'!L1484,"("),'query (10)'!L1484)))</f>
        <v>OUTER RING RACEWAY GRINDING M/C</v>
      </c>
      <c r="E1484" s="38" t="str">
        <f>IFERROR(TRIM(UPPER(_xlfn.TEXTBEFORE(_xlfn.TEXTAFTER('query (10)'!L1484,"("),")"))),"")</f>
        <v/>
      </c>
      <c r="F1484" s="38" t="str">
        <f>TRIM('query (10)'!K1484)</f>
        <v>SB8</v>
      </c>
      <c r="G1484" s="38" t="str">
        <f>IF('query (10)'!J1484="","",'query (10)'!J1484)</f>
        <v>Air Cylinder</v>
      </c>
      <c r="H1484" s="38" t="str">
        <f>TRIM(UPPER('query (10)'!J1484))</f>
        <v>AIR CYLINDER</v>
      </c>
      <c r="I1484" s="38" t="str">
        <f>IF('query (10)'!F1484="","",'query (10)'!F1484)</f>
        <v>Time-based Maintenance</v>
      </c>
      <c r="J1484" s="38" t="str">
        <f>IF('query (10)'!F1484="","",IFERROR(INDEX(Cleaning_Rules!$B$14:$B$17,MATCH(TRIM('query (10)'!F1484),Cleaning_Rules!$A$14:$A$17,0)),"UNKNOWN"))</f>
        <v>TBM</v>
      </c>
      <c r="K1484" s="38" t="str">
        <f>IF('query (10)'!G1484="","",'query (10)'!G1484)</f>
        <v>เสร็จสิ้น</v>
      </c>
      <c r="L1484" s="38" t="str">
        <f>IF('query (10)'!G1484="","MISSING",IFERROR(INDEX(Cleaning_Rules!$B$5:$B$10,MATCH(TRIM('query (10)'!G1484),Cleaning_Rules!$A$5:$A$10,0)),"UNKNOWN"))</f>
        <v>COMPLETED</v>
      </c>
      <c r="M1484" s="38" t="str">
        <f>IF('query (10)'!I1484="","",'query (10)'!I1484)</f>
        <v>Mechanical</v>
      </c>
      <c r="N1484" s="38" t="str">
        <f>IF('query (10)'!O1484="","",'query (10)'!O1484)</f>
        <v>Part Change</v>
      </c>
      <c r="O1484" s="38" t="str">
        <f>IF('query (10)'!P1484="","",'query (10)'!P1484)</f>
        <v>Medium</v>
      </c>
      <c r="P1484" s="38" t="str">
        <f>IF('query (10)'!N1484="","",'query (10)'!N1484)</f>
        <v xml:space="preserve">change air cylinder supply stoger </v>
      </c>
      <c r="Q1484" s="38" t="str">
        <f>TRIM('query (10)'!N1484)</f>
        <v>change air cylinder supply stoger</v>
      </c>
      <c r="R1484" s="38" t="str">
        <f>TRIM(UPPER('query (10)'!R1484))</f>
        <v>AIR CYLINDER</v>
      </c>
      <c r="S1484" s="38" t="str">
        <f>TRIM(UPPER('query (10)'!S1484))</f>
        <v>MY1C20G-200</v>
      </c>
      <c r="T1484" s="38" t="str">
        <f>IF('query (10)'!Q1484="","",TRIM(UPPER('query (10)'!Q1484)))</f>
        <v/>
      </c>
      <c r="U1484" s="38" t="str">
        <f>IF('query (10)'!T1484="","",'query (10)'!T1484)</f>
        <v/>
      </c>
      <c r="V1484" s="39" t="str">
        <f>IF('query (10)'!T1484="","",IFERROR(VALUE('query (10)'!T1484),""))</f>
        <v/>
      </c>
      <c r="W1484" s="40">
        <f>IF('query (10)'!U1484="","",'query (10)'!U1484)</f>
        <v>0</v>
      </c>
      <c r="X1484" s="39">
        <f>IF('query (10)'!V1484="","",'query (10)'!V1484)</f>
        <v>0</v>
      </c>
      <c r="Y1484" s="41">
        <f>IF('query (10)'!W1484="","",'query (10)'!W1484)</f>
        <v>46074</v>
      </c>
      <c r="Z1484" s="41">
        <f>IF('query (10)'!X1484="","",'query (10)'!X1484)</f>
        <v>46083</v>
      </c>
      <c r="AA1484" s="41">
        <f>IF('query (10)'!Y1484="","",'query (10)'!Y1484)</f>
        <v>46083</v>
      </c>
      <c r="AB1484" s="41">
        <f>IF('query (10)'!Z1484="","",'query (10)'!Z1484)</f>
        <v>46083</v>
      </c>
      <c r="AC1484" s="38" t="str">
        <f>IF(OR('query (10)'!AA1484="",COUNTIF(Cleaning_Rules!$A$21:$A$26,TRIM('query (10)'!AA1484))&gt;0),"",TRIM('query (10)'!AA1484))</f>
        <v/>
      </c>
      <c r="AD1484" s="38" t="str">
        <f>IF('query (10)'!AB1484="","",TRIM(IFERROR(_xlfn.TEXTBEFORE('query (10)'!AB1484,"("),'query (10)'!AB1484)))</f>
        <v>เริ่มซ่อมงาน PM แล้ว รับผิดชอบโดย JAKKAPAT KHOTSOMBAT</v>
      </c>
      <c r="AE1484" s="38" t="str">
        <f>IFERROR(LOWER(TRIM(_xlfn.TEXTBEFORE(_xlfn.TEXTAFTER('query (10)'!AB1484,"("),")"))),"")</f>
        <v>jakkapat@nsk.com</v>
      </c>
      <c r="AF1484" s="38" t="str">
        <f>IF('query (10)'!AD1484="","",TRIM('query (10)'!AD1484))</f>
        <v>ภูชิต กุลเสรี</v>
      </c>
      <c r="AG1484" s="38" t="str">
        <f>IF('query (10)'!AE1484="","",TRIM('query (10)'!AE1484))</f>
        <v>จักรภัทร โคตรสมบัติ</v>
      </c>
      <c r="AH1484" s="38" t="str">
        <f>IF('query (10)'!AF1484="","",IFERROR(VALUE('query (10)'!AF1484),""))</f>
        <v/>
      </c>
      <c r="AI1484" s="38" t="str">
        <f>IF('query (10)'!AG1484="","",TRIM('query (10)'!AG1484))</f>
        <v/>
      </c>
      <c r="AJ1484" s="38" t="str">
        <f>IF('query (10)'!AH1484="","",IFERROR(VALUE('query (10)'!AH1484),""))</f>
        <v/>
      </c>
      <c r="AK1484" s="38" t="str">
        <f>IF('query (10)'!AI1484="","",TRIM('query (10)'!AI1484))</f>
        <v/>
      </c>
      <c r="AL1484" s="42">
        <f t="shared" si="115"/>
        <v>2026</v>
      </c>
      <c r="AM1484" s="42" t="str">
        <f t="shared" si="116"/>
        <v>2026-02</v>
      </c>
      <c r="AN1484" s="42" t="str">
        <f t="shared" ca="1" si="117"/>
        <v/>
      </c>
      <c r="AO1484" s="42" t="str">
        <f t="shared" si="118"/>
        <v>GR-859 | OUTER RING RACEWAY GRINDING M/C | SB8 | AIR CYLINDER | Time-based Maintenance | Mechanical | Part Change | Medium | change air cylinder supply stoger | AIR CYLINDER | MY1C20G-200 | เริ่มซ่อมงาน PM แล้ว รับผิดชอบโดย JAKKAPAT KHOTSOMBAT | จักรภัทร โคตรสมบัติ</v>
      </c>
      <c r="AP1484" s="42" t="str">
        <f>_xlfn.TEXTJOIN("; ",TRUE,IF(COUNTA('query (10)'!A1484:AK1484)&lt;=6,"NEAR_EMPTY_ROW",""),IF($K1484="","MISSING_STATUS",""),IF(AND($K1484="เสร็จสิ้น",$Z1484=""),"DONE_NO_ACTUAL_DATE",""),IF(AND($I1484="Condition-based Maintenance",$AH1484=""),"CBM_NO_MEASUREMENT",""),IF(OR($X1484="",$X1484=0),"INVALID_PERIOD",""),IF(AND($AA1484&lt;&gt;"",$AB1484&lt;&gt;"",$AB1484&lt;$AA1484),"DATE_SEQUENCE_ERROR",""),IF(AND($AB1484&lt;&gt;"",$AB1484&gt;DATE(2030,12,31)),"DATE_OUTLIER",""),IF($C1484="","MISSING_QRCODE",""),IF($J1484="UNKNOWN","UNKNOWN_PM_TYPE",""),IF($L1484="UNKNOWN","UNKNOWN_STATUS",""))</f>
        <v>INVALID_PERIOD</v>
      </c>
      <c r="AQ1484" s="42" t="str">
        <f t="shared" si="119"/>
        <v>NO</v>
      </c>
    </row>
    <row r="1485" spans="1:43" x14ac:dyDescent="0.3">
      <c r="A1485" s="38">
        <f>IF('query (10)'!A1485="","",'query (10)'!A1485)</f>
        <v>1681</v>
      </c>
      <c r="B1485" s="38">
        <f>IF('query (10)'!B1485="","",'query (10)'!B1485)</f>
        <v>18671</v>
      </c>
      <c r="C1485" s="38" t="str">
        <f>TRIM(UPPER('query (10)'!M1485))</f>
        <v>GR-859</v>
      </c>
      <c r="D1485" s="38" t="str">
        <f>TRIM(UPPER(IFERROR(_xlfn.TEXTBEFORE('query (10)'!L1485,"("),'query (10)'!L1485)))</f>
        <v>OUTER RING RACEWAY GRINDING M/C</v>
      </c>
      <c r="E1485" s="38" t="str">
        <f>IFERROR(TRIM(UPPER(_xlfn.TEXTBEFORE(_xlfn.TEXTAFTER('query (10)'!L1485,"("),")"))),"")</f>
        <v/>
      </c>
      <c r="F1485" s="38" t="str">
        <f>TRIM('query (10)'!K1485)</f>
        <v>SB8</v>
      </c>
      <c r="G1485" s="38" t="str">
        <f>IF('query (10)'!J1485="","",'query (10)'!J1485)</f>
        <v>Conveyor</v>
      </c>
      <c r="H1485" s="38" t="str">
        <f>TRIM(UPPER('query (10)'!J1485))</f>
        <v>CONVEYOR</v>
      </c>
      <c r="I1485" s="38" t="str">
        <f>IF('query (10)'!F1485="","",'query (10)'!F1485)</f>
        <v>Time-based Maintenance</v>
      </c>
      <c r="J1485" s="38" t="str">
        <f>IF('query (10)'!F1485="","",IFERROR(INDEX(Cleaning_Rules!$B$14:$B$17,MATCH(TRIM('query (10)'!F1485),Cleaning_Rules!$A$14:$A$17,0)),"UNKNOWN"))</f>
        <v>TBM</v>
      </c>
      <c r="K1485" s="38" t="str">
        <f>IF('query (10)'!G1485="","",'query (10)'!G1485)</f>
        <v>เสร็จสิ้น</v>
      </c>
      <c r="L1485" s="38" t="str">
        <f>IF('query (10)'!G1485="","MISSING",IFERROR(INDEX(Cleaning_Rules!$B$5:$B$10,MATCH(TRIM('query (10)'!G1485),Cleaning_Rules!$A$5:$A$10,0)),"UNKNOWN"))</f>
        <v>COMPLETED</v>
      </c>
      <c r="M1485" s="38" t="str">
        <f>IF('query (10)'!I1485="","",'query (10)'!I1485)</f>
        <v>Mechanical</v>
      </c>
      <c r="N1485" s="38" t="str">
        <f>IF('query (10)'!O1485="","",'query (10)'!O1485)</f>
        <v>Part Change</v>
      </c>
      <c r="O1485" s="38" t="str">
        <f>IF('query (10)'!P1485="","",'query (10)'!P1485)</f>
        <v>Medium</v>
      </c>
      <c r="P1485" s="38" t="str">
        <f>IF('query (10)'!N1485="","",'query (10)'!N1485)</f>
        <v>change sprocket conveyor out chut</v>
      </c>
      <c r="Q1485" s="38" t="str">
        <f>TRIM('query (10)'!N1485)</f>
        <v>change sprocket conveyor out chut</v>
      </c>
      <c r="R1485" s="38" t="str">
        <f>TRIM(UPPER('query (10)'!R1485))</f>
        <v/>
      </c>
      <c r="S1485" s="38" t="str">
        <f>TRIM(UPPER('query (10)'!S1485))</f>
        <v/>
      </c>
      <c r="T1485" s="38" t="str">
        <f>IF('query (10)'!Q1485="","",TRIM(UPPER('query (10)'!Q1485)))</f>
        <v/>
      </c>
      <c r="U1485" s="38" t="str">
        <f>IF('query (10)'!T1485="","",'query (10)'!T1485)</f>
        <v/>
      </c>
      <c r="V1485" s="39" t="str">
        <f>IF('query (10)'!T1485="","",IFERROR(VALUE('query (10)'!T1485),""))</f>
        <v/>
      </c>
      <c r="W1485" s="40">
        <f>IF('query (10)'!U1485="","",'query (10)'!U1485)</f>
        <v>0</v>
      </c>
      <c r="X1485" s="39">
        <f>IF('query (10)'!V1485="","",'query (10)'!V1485)</f>
        <v>0</v>
      </c>
      <c r="Y1485" s="41">
        <f>IF('query (10)'!W1485="","",'query (10)'!W1485)</f>
        <v>46074</v>
      </c>
      <c r="Z1485" s="41">
        <f>IF('query (10)'!X1485="","",'query (10)'!X1485)</f>
        <v>46083</v>
      </c>
      <c r="AA1485" s="41">
        <f>IF('query (10)'!Y1485="","",'query (10)'!Y1485)</f>
        <v>46083</v>
      </c>
      <c r="AB1485" s="41">
        <f>IF('query (10)'!Z1485="","",'query (10)'!Z1485)</f>
        <v>46083</v>
      </c>
      <c r="AC1485" s="38" t="str">
        <f>IF(OR('query (10)'!AA1485="",COUNTIF(Cleaning_Rules!$A$21:$A$26,TRIM('query (10)'!AA1485))&gt;0),"",TRIM('query (10)'!AA1485))</f>
        <v/>
      </c>
      <c r="AD1485" s="38" t="str">
        <f>IF('query (10)'!AB1485="","",TRIM(IFERROR(_xlfn.TEXTBEFORE('query (10)'!AB1485,"("),'query (10)'!AB1485)))</f>
        <v>เริ่มซ่อมงาน PM แล้ว รับผิดชอบโดย JAKKAPAT KHOTSOMBAT</v>
      </c>
      <c r="AE1485" s="38" t="str">
        <f>IFERROR(LOWER(TRIM(_xlfn.TEXTBEFORE(_xlfn.TEXTAFTER('query (10)'!AB1485,"("),")"))),"")</f>
        <v>jakkapat@nsk.com</v>
      </c>
      <c r="AF1485" s="38" t="str">
        <f>IF('query (10)'!AD1485="","",TRIM('query (10)'!AD1485))</f>
        <v>ภูชิต กุลเสรี</v>
      </c>
      <c r="AG1485" s="38" t="str">
        <f>IF('query (10)'!AE1485="","",TRIM('query (10)'!AE1485))</f>
        <v>จักรภัทร โคตรสมบัติ</v>
      </c>
      <c r="AH1485" s="38" t="str">
        <f>IF('query (10)'!AF1485="","",IFERROR(VALUE('query (10)'!AF1485),""))</f>
        <v/>
      </c>
      <c r="AI1485" s="38" t="str">
        <f>IF('query (10)'!AG1485="","",TRIM('query (10)'!AG1485))</f>
        <v/>
      </c>
      <c r="AJ1485" s="38" t="str">
        <f>IF('query (10)'!AH1485="","",IFERROR(VALUE('query (10)'!AH1485),""))</f>
        <v/>
      </c>
      <c r="AK1485" s="38" t="str">
        <f>IF('query (10)'!AI1485="","",TRIM('query (10)'!AI1485))</f>
        <v/>
      </c>
      <c r="AL1485" s="42">
        <f t="shared" si="115"/>
        <v>2026</v>
      </c>
      <c r="AM1485" s="42" t="str">
        <f t="shared" si="116"/>
        <v>2026-02</v>
      </c>
      <c r="AN1485" s="42" t="str">
        <f t="shared" ca="1" si="117"/>
        <v/>
      </c>
      <c r="AO1485" s="42" t="str">
        <f t="shared" si="118"/>
        <v>GR-859 | OUTER RING RACEWAY GRINDING M/C | SB8 | CONVEYOR | Time-based Maintenance | Mechanical | Part Change | Medium | change sprocket conveyor out chut | เริ่มซ่อมงาน PM แล้ว รับผิดชอบโดย JAKKAPAT KHOTSOMBAT | จักรภัทร โคตรสมบัติ</v>
      </c>
      <c r="AP1485" s="42" t="str">
        <f>_xlfn.TEXTJOIN("; ",TRUE,IF(COUNTA('query (10)'!A1485:AK1485)&lt;=6,"NEAR_EMPTY_ROW",""),IF($K1485="","MISSING_STATUS",""),IF(AND($K1485="เสร็จสิ้น",$Z1485=""),"DONE_NO_ACTUAL_DATE",""),IF(AND($I1485="Condition-based Maintenance",$AH1485=""),"CBM_NO_MEASUREMENT",""),IF(OR($X1485="",$X1485=0),"INVALID_PERIOD",""),IF(AND($AA1485&lt;&gt;"",$AB1485&lt;&gt;"",$AB1485&lt;$AA1485),"DATE_SEQUENCE_ERROR",""),IF(AND($AB1485&lt;&gt;"",$AB1485&gt;DATE(2030,12,31)),"DATE_OUTLIER",""),IF($C1485="","MISSING_QRCODE",""),IF($J1485="UNKNOWN","UNKNOWN_PM_TYPE",""),IF($L1485="UNKNOWN","UNKNOWN_STATUS",""))</f>
        <v>INVALID_PERIOD</v>
      </c>
      <c r="AQ1485" s="42" t="str">
        <f t="shared" si="119"/>
        <v>NO</v>
      </c>
    </row>
    <row r="1486" spans="1:43" x14ac:dyDescent="0.3">
      <c r="A1486" s="38">
        <f>IF('query (10)'!A1486="","",'query (10)'!A1486)</f>
        <v>1682</v>
      </c>
      <c r="B1486" s="38">
        <f>IF('query (10)'!B1486="","",'query (10)'!B1486)</f>
        <v>18681</v>
      </c>
      <c r="C1486" s="38" t="str">
        <f>TRIM(UPPER('query (10)'!M1486))</f>
        <v>GR-882</v>
      </c>
      <c r="D1486" s="38" t="str">
        <f>TRIM(UPPER(IFERROR(_xlfn.TEXTBEFORE('query (10)'!L1486,"("),'query (10)'!L1486)))</f>
        <v>OUTER RING RACEWAY GRINDING M/C</v>
      </c>
      <c r="E1486" s="38" t="str">
        <f>IFERROR(TRIM(UPPER(_xlfn.TEXTBEFORE(_xlfn.TEXTAFTER('query (10)'!L1486,"("),")"))),"")</f>
        <v/>
      </c>
      <c r="F1486" s="38" t="str">
        <f>TRIM('query (10)'!K1486)</f>
        <v>SB9</v>
      </c>
      <c r="G1486" s="38" t="str">
        <f>IF('query (10)'!J1486="","",'query (10)'!J1486)</f>
        <v>Electrical Control</v>
      </c>
      <c r="H1486" s="38" t="str">
        <f>TRIM(UPPER('query (10)'!J1486))</f>
        <v>ELECTRICAL CONTROL</v>
      </c>
      <c r="I1486" s="38" t="str">
        <f>IF('query (10)'!F1486="","",'query (10)'!F1486)</f>
        <v>Time-based Maintenance</v>
      </c>
      <c r="J1486" s="38" t="str">
        <f>IF('query (10)'!F1486="","",IFERROR(INDEX(Cleaning_Rules!$B$14:$B$17,MATCH(TRIM('query (10)'!F1486),Cleaning_Rules!$A$14:$A$17,0)),"UNKNOWN"))</f>
        <v>TBM</v>
      </c>
      <c r="K1486" s="38" t="str">
        <f>IF('query (10)'!G1486="","",'query (10)'!G1486)</f>
        <v>กำลังดำเนินการ</v>
      </c>
      <c r="L1486" s="38" t="str">
        <f>IF('query (10)'!G1486="","MISSING",IFERROR(INDEX(Cleaning_Rules!$B$5:$B$10,MATCH(TRIM('query (10)'!G1486),Cleaning_Rules!$A$5:$A$10,0)),"UNKNOWN"))</f>
        <v>IN_PROGRESS</v>
      </c>
      <c r="M1486" s="38" t="str">
        <f>IF('query (10)'!I1486="","",'query (10)'!I1486)</f>
        <v>Electrical</v>
      </c>
      <c r="N1486" s="38" t="str">
        <f>IF('query (10)'!O1486="","",'query (10)'!O1486)</f>
        <v>Inspection</v>
      </c>
      <c r="O1486" s="38" t="str">
        <f>IF('query (10)'!P1486="","",'query (10)'!P1486)</f>
        <v>Medium</v>
      </c>
      <c r="P1486" s="38" t="str">
        <f>IF('query (10)'!N1486="","",'query (10)'!N1486)</f>
        <v xml:space="preserve">- Check condition of Push botton, Emergency, Lamp and selector switch
- Check condition of Circuit breaker, Power supply, Magnetic, Relay.
- Check condition of Servo amp, Inverter
-Check condition of Safety device </v>
      </c>
      <c r="Q1486" s="38" t="str">
        <f>TRIM('query (10)'!N1486)</f>
        <v>- Check condition of Push botton, Emergency, Lamp and selector switch
- Check condition of Circuit breaker, Power supply, Magnetic, Relay.
- Check condition of Servo amp, Inverter
-Check condition of Safety device</v>
      </c>
      <c r="R1486" s="38" t="str">
        <f>TRIM(UPPER('query (10)'!R1486))</f>
        <v/>
      </c>
      <c r="S1486" s="38" t="str">
        <f>TRIM(UPPER('query (10)'!S1486))</f>
        <v/>
      </c>
      <c r="T1486" s="38" t="str">
        <f>IF('query (10)'!Q1486="","",TRIM(UPPER('query (10)'!Q1486)))</f>
        <v/>
      </c>
      <c r="U1486" s="38" t="str">
        <f>IF('query (10)'!T1486="","",'query (10)'!T1486)</f>
        <v/>
      </c>
      <c r="V1486" s="39" t="str">
        <f>IF('query (10)'!T1486="","",IFERROR(VALUE('query (10)'!T1486),""))</f>
        <v/>
      </c>
      <c r="W1486" s="40">
        <f>IF('query (10)'!U1486="","",'query (10)'!U1486)</f>
        <v>0</v>
      </c>
      <c r="X1486" s="39">
        <f>IF('query (10)'!V1486="","",'query (10)'!V1486)</f>
        <v>30</v>
      </c>
      <c r="Y1486" s="41">
        <f>IF('query (10)'!W1486="","",'query (10)'!W1486)</f>
        <v>46076</v>
      </c>
      <c r="Z1486" s="41" t="str">
        <f>IF('query (10)'!X1486="","",'query (10)'!X1486)</f>
        <v/>
      </c>
      <c r="AA1486" s="41">
        <f>IF('query (10)'!Y1486="","",'query (10)'!Y1486)</f>
        <v>46045</v>
      </c>
      <c r="AB1486" s="41">
        <f>IF('query (10)'!Z1486="","",'query (10)'!Z1486)</f>
        <v>46076</v>
      </c>
      <c r="AC1486" s="38" t="str">
        <f>IF(OR('query (10)'!AA1486="",COUNTIF(Cleaning_Rules!$A$21:$A$26,TRIM('query (10)'!AA1486))&gt;0),"",TRIM('query (10)'!AA1486))</f>
        <v/>
      </c>
      <c r="AD1486" s="38" t="str">
        <f>IF('query (10)'!AB1486="","",TRIM(IFERROR(_xlfn.TEXTBEFORE('query (10)'!AB1486,"("),'query (10)'!AB1486)))</f>
        <v>เริ่มซ่อมงาน PM แล้ว รับผิดชอบโดย PAHLA SEEDANG</v>
      </c>
      <c r="AE1486" s="38" t="str">
        <f>IFERROR(LOWER(TRIM(_xlfn.TEXTBEFORE(_xlfn.TEXTAFTER('query (10)'!AB1486,"("),")"))),"")</f>
        <v>pahla@nsk.com</v>
      </c>
      <c r="AF1486" s="38" t="str">
        <f>IF('query (10)'!AD1486="","",TRIM('query (10)'!AD1486))</f>
        <v>พงษ์พิทักษ์ ศรไชย</v>
      </c>
      <c r="AG1486" s="38" t="str">
        <f>IF('query (10)'!AE1486="","",TRIM('query (10)'!AE1486))</f>
        <v>อัมรินทร์ รักษาพล</v>
      </c>
      <c r="AH1486" s="38" t="str">
        <f>IF('query (10)'!AF1486="","",IFERROR(VALUE('query (10)'!AF1486),""))</f>
        <v/>
      </c>
      <c r="AI1486" s="38" t="str">
        <f>IF('query (10)'!AG1486="","",TRIM('query (10)'!AG1486))</f>
        <v/>
      </c>
      <c r="AJ1486" s="38" t="str">
        <f>IF('query (10)'!AH1486="","",IFERROR(VALUE('query (10)'!AH1486),""))</f>
        <v/>
      </c>
      <c r="AK1486" s="38" t="str">
        <f>IF('query (10)'!AI1486="","",TRIM('query (10)'!AI1486))</f>
        <v/>
      </c>
      <c r="AL1486" s="42">
        <f t="shared" si="115"/>
        <v>2026</v>
      </c>
      <c r="AM1486" s="42" t="str">
        <f t="shared" si="116"/>
        <v>2026-02</v>
      </c>
      <c r="AN1486" s="42" t="str">
        <f t="shared" ca="1" si="117"/>
        <v>OVERDUE</v>
      </c>
      <c r="AO1486" s="42" t="str">
        <f t="shared" si="118"/>
        <v>GR-882 | OUTER RING RACEWAY GRINDING M/C | SB9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PAHLA SEEDANG | อัมรินทร์ รักษาพล</v>
      </c>
      <c r="AP1486" s="42" t="str">
        <f>_xlfn.TEXTJOIN("; ",TRUE,IF(COUNTA('query (10)'!A1486:AK1486)&lt;=6,"NEAR_EMPTY_ROW",""),IF($K1486="","MISSING_STATUS",""),IF(AND($K1486="เสร็จสิ้น",$Z1486=""),"DONE_NO_ACTUAL_DATE",""),IF(AND($I1486="Condition-based Maintenance",$AH1486=""),"CBM_NO_MEASUREMENT",""),IF(OR($X1486="",$X1486=0),"INVALID_PERIOD",""),IF(AND($AA1486&lt;&gt;"",$AB1486&lt;&gt;"",$AB1486&lt;$AA1486),"DATE_SEQUENCE_ERROR",""),IF(AND($AB1486&lt;&gt;"",$AB1486&gt;DATE(2030,12,31)),"DATE_OUTLIER",""),IF($C1486="","MISSING_QRCODE",""),IF($J1486="UNKNOWN","UNKNOWN_PM_TYPE",""),IF($L1486="UNKNOWN","UNKNOWN_STATUS",""))</f>
        <v/>
      </c>
      <c r="AQ1486" s="42" t="str">
        <f t="shared" si="119"/>
        <v>NO</v>
      </c>
    </row>
    <row r="1487" spans="1:43" x14ac:dyDescent="0.3">
      <c r="A1487" s="38">
        <f>IF('query (10)'!A1487="","",'query (10)'!A1487)</f>
        <v>1683</v>
      </c>
      <c r="B1487" s="38">
        <f>IF('query (10)'!B1487="","",'query (10)'!B1487)</f>
        <v>18682</v>
      </c>
      <c r="C1487" s="38" t="str">
        <f>TRIM(UPPER('query (10)'!M1487))</f>
        <v>GR-885</v>
      </c>
      <c r="D1487" s="38" t="str">
        <f>TRIM(UPPER(IFERROR(_xlfn.TEXTBEFORE('query (10)'!L1487,"("),'query (10)'!L1487)))</f>
        <v>INNER RING RACEWAY GRINDING M/C</v>
      </c>
      <c r="E1487" s="38" t="str">
        <f>IFERROR(TRIM(UPPER(_xlfn.TEXTBEFORE(_xlfn.TEXTAFTER('query (10)'!L1487,"("),")"))),"")</f>
        <v/>
      </c>
      <c r="F1487" s="38" t="str">
        <f>TRIM('query (10)'!K1487)</f>
        <v>SB9</v>
      </c>
      <c r="G1487" s="38" t="str">
        <f>IF('query (10)'!J1487="","",'query (10)'!J1487)</f>
        <v>Electrical Control</v>
      </c>
      <c r="H1487" s="38" t="str">
        <f>TRIM(UPPER('query (10)'!J1487))</f>
        <v>ELECTRICAL CONTROL</v>
      </c>
      <c r="I1487" s="38" t="str">
        <f>IF('query (10)'!F1487="","",'query (10)'!F1487)</f>
        <v>Time-based Maintenance</v>
      </c>
      <c r="J1487" s="38" t="str">
        <f>IF('query (10)'!F1487="","",IFERROR(INDEX(Cleaning_Rules!$B$14:$B$17,MATCH(TRIM('query (10)'!F1487),Cleaning_Rules!$A$14:$A$17,0)),"UNKNOWN"))</f>
        <v>TBM</v>
      </c>
      <c r="K1487" s="38" t="str">
        <f>IF('query (10)'!G1487="","",'query (10)'!G1487)</f>
        <v>กำลังดำเนินการ</v>
      </c>
      <c r="L1487" s="38" t="str">
        <f>IF('query (10)'!G1487="","MISSING",IFERROR(INDEX(Cleaning_Rules!$B$5:$B$10,MATCH(TRIM('query (10)'!G1487),Cleaning_Rules!$A$5:$A$10,0)),"UNKNOWN"))</f>
        <v>IN_PROGRESS</v>
      </c>
      <c r="M1487" s="38" t="str">
        <f>IF('query (10)'!I1487="","",'query (10)'!I1487)</f>
        <v>Electrical</v>
      </c>
      <c r="N1487" s="38" t="str">
        <f>IF('query (10)'!O1487="","",'query (10)'!O1487)</f>
        <v>Inspection</v>
      </c>
      <c r="O1487" s="38" t="str">
        <f>IF('query (10)'!P1487="","",'query (10)'!P1487)</f>
        <v>Medium</v>
      </c>
      <c r="P1487" s="38" t="str">
        <f>IF('query (10)'!N1487="","",'query (10)'!N1487)</f>
        <v xml:space="preserve">- Check condition of Push botton, Emergency, Lamp and selector switch
- Check condition of Circuit breaker, Power supply, Magnetic, Relay.
- Check condition of Servo amp, Inverter
-Check condition of Safety device </v>
      </c>
      <c r="Q1487" s="38" t="str">
        <f>TRIM('query (10)'!N1487)</f>
        <v>- Check condition of Push botton, Emergency, Lamp and selector switch
- Check condition of Circuit breaker, Power supply, Magnetic, Relay.
- Check condition of Servo amp, Inverter
-Check condition of Safety device</v>
      </c>
      <c r="R1487" s="38" t="str">
        <f>TRIM(UPPER('query (10)'!R1487))</f>
        <v/>
      </c>
      <c r="S1487" s="38" t="str">
        <f>TRIM(UPPER('query (10)'!S1487))</f>
        <v/>
      </c>
      <c r="T1487" s="38" t="str">
        <f>IF('query (10)'!Q1487="","",TRIM(UPPER('query (10)'!Q1487)))</f>
        <v/>
      </c>
      <c r="U1487" s="38" t="str">
        <f>IF('query (10)'!T1487="","",'query (10)'!T1487)</f>
        <v/>
      </c>
      <c r="V1487" s="39" t="str">
        <f>IF('query (10)'!T1487="","",IFERROR(VALUE('query (10)'!T1487),""))</f>
        <v/>
      </c>
      <c r="W1487" s="40">
        <f>IF('query (10)'!U1487="","",'query (10)'!U1487)</f>
        <v>0</v>
      </c>
      <c r="X1487" s="39">
        <f>IF('query (10)'!V1487="","",'query (10)'!V1487)</f>
        <v>30</v>
      </c>
      <c r="Y1487" s="41">
        <f>IF('query (10)'!W1487="","",'query (10)'!W1487)</f>
        <v>46076</v>
      </c>
      <c r="Z1487" s="41" t="str">
        <f>IF('query (10)'!X1487="","",'query (10)'!X1487)</f>
        <v/>
      </c>
      <c r="AA1487" s="41">
        <f>IF('query (10)'!Y1487="","",'query (10)'!Y1487)</f>
        <v>46045</v>
      </c>
      <c r="AB1487" s="41">
        <f>IF('query (10)'!Z1487="","",'query (10)'!Z1487)</f>
        <v>46076</v>
      </c>
      <c r="AC1487" s="38" t="str">
        <f>IF(OR('query (10)'!AA1487="",COUNTIF(Cleaning_Rules!$A$21:$A$26,TRIM('query (10)'!AA1487))&gt;0),"",TRIM('query (10)'!AA1487))</f>
        <v/>
      </c>
      <c r="AD1487" s="38" t="str">
        <f>IF('query (10)'!AB1487="","",TRIM(IFERROR(_xlfn.TEXTBEFORE('query (10)'!AB1487,"("),'query (10)'!AB1487)))</f>
        <v>เริ่มซ่อมงาน PM แล้ว รับผิดชอบโดย PAHLA SEEDANG</v>
      </c>
      <c r="AE1487" s="38" t="str">
        <f>IFERROR(LOWER(TRIM(_xlfn.TEXTBEFORE(_xlfn.TEXTAFTER('query (10)'!AB1487,"("),")"))),"")</f>
        <v>pahla@nsk.com</v>
      </c>
      <c r="AF1487" s="38" t="str">
        <f>IF('query (10)'!AD1487="","",TRIM('query (10)'!AD1487))</f>
        <v>พงษ์พิทักษ์ ศรไชย</v>
      </c>
      <c r="AG1487" s="38" t="str">
        <f>IF('query (10)'!AE1487="","",TRIM('query (10)'!AE1487))</f>
        <v>อัมรินทร์ รักษาพล</v>
      </c>
      <c r="AH1487" s="38" t="str">
        <f>IF('query (10)'!AF1487="","",IFERROR(VALUE('query (10)'!AF1487),""))</f>
        <v/>
      </c>
      <c r="AI1487" s="38" t="str">
        <f>IF('query (10)'!AG1487="","",TRIM('query (10)'!AG1487))</f>
        <v/>
      </c>
      <c r="AJ1487" s="38" t="str">
        <f>IF('query (10)'!AH1487="","",IFERROR(VALUE('query (10)'!AH1487),""))</f>
        <v/>
      </c>
      <c r="AK1487" s="38" t="str">
        <f>IF('query (10)'!AI1487="","",TRIM('query (10)'!AI1487))</f>
        <v/>
      </c>
      <c r="AL1487" s="42">
        <f t="shared" si="115"/>
        <v>2026</v>
      </c>
      <c r="AM1487" s="42" t="str">
        <f t="shared" si="116"/>
        <v>2026-02</v>
      </c>
      <c r="AN1487" s="42" t="str">
        <f t="shared" ca="1" si="117"/>
        <v>OVERDUE</v>
      </c>
      <c r="AO1487" s="42" t="str">
        <f t="shared" si="118"/>
        <v>GR-885 | INNER RING RACEWAY GRINDING M/C | SB9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PAHLA SEEDANG | อัมรินทร์ รักษาพล</v>
      </c>
      <c r="AP1487" s="42" t="str">
        <f>_xlfn.TEXTJOIN("; ",TRUE,IF(COUNTA('query (10)'!A1487:AK1487)&lt;=6,"NEAR_EMPTY_ROW",""),IF($K1487="","MISSING_STATUS",""),IF(AND($K1487="เสร็จสิ้น",$Z1487=""),"DONE_NO_ACTUAL_DATE",""),IF(AND($I1487="Condition-based Maintenance",$AH1487=""),"CBM_NO_MEASUREMENT",""),IF(OR($X1487="",$X1487=0),"INVALID_PERIOD",""),IF(AND($AA1487&lt;&gt;"",$AB1487&lt;&gt;"",$AB1487&lt;$AA1487),"DATE_SEQUENCE_ERROR",""),IF(AND($AB1487&lt;&gt;"",$AB1487&gt;DATE(2030,12,31)),"DATE_OUTLIER",""),IF($C1487="","MISSING_QRCODE",""),IF($J1487="UNKNOWN","UNKNOWN_PM_TYPE",""),IF($L1487="UNKNOWN","UNKNOWN_STATUS",""))</f>
        <v/>
      </c>
      <c r="AQ1487" s="42" t="str">
        <f t="shared" si="119"/>
        <v>NO</v>
      </c>
    </row>
    <row r="1488" spans="1:43" x14ac:dyDescent="0.3">
      <c r="A1488" s="38">
        <f>IF('query (10)'!A1488="","",'query (10)'!A1488)</f>
        <v>1684</v>
      </c>
      <c r="B1488" s="38">
        <f>IF('query (10)'!B1488="","",'query (10)'!B1488)</f>
        <v>18683</v>
      </c>
      <c r="C1488" s="38" t="str">
        <f>TRIM(UPPER('query (10)'!M1488))</f>
        <v>GR-886</v>
      </c>
      <c r="D1488" s="38" t="str">
        <f>TRIM(UPPER(IFERROR(_xlfn.TEXTBEFORE('query (10)'!L1488,"("),'query (10)'!L1488)))</f>
        <v>INNER RING BORE GRINDING M/C</v>
      </c>
      <c r="E1488" s="38" t="str">
        <f>IFERROR(TRIM(UPPER(_xlfn.TEXTBEFORE(_xlfn.TEXTAFTER('query (10)'!L1488,"("),")"))),"")</f>
        <v/>
      </c>
      <c r="F1488" s="38" t="str">
        <f>TRIM('query (10)'!K1488)</f>
        <v>SB9</v>
      </c>
      <c r="G1488" s="38" t="str">
        <f>IF('query (10)'!J1488="","",'query (10)'!J1488)</f>
        <v>Electrical Control</v>
      </c>
      <c r="H1488" s="38" t="str">
        <f>TRIM(UPPER('query (10)'!J1488))</f>
        <v>ELECTRICAL CONTROL</v>
      </c>
      <c r="I1488" s="38" t="str">
        <f>IF('query (10)'!F1488="","",'query (10)'!F1488)</f>
        <v>Time-based Maintenance</v>
      </c>
      <c r="J1488" s="38" t="str">
        <f>IF('query (10)'!F1488="","",IFERROR(INDEX(Cleaning_Rules!$B$14:$B$17,MATCH(TRIM('query (10)'!F1488),Cleaning_Rules!$A$14:$A$17,0)),"UNKNOWN"))</f>
        <v>TBM</v>
      </c>
      <c r="K1488" s="38" t="str">
        <f>IF('query (10)'!G1488="","",'query (10)'!G1488)</f>
        <v>กำลังดำเนินการ</v>
      </c>
      <c r="L1488" s="38" t="str">
        <f>IF('query (10)'!G1488="","MISSING",IFERROR(INDEX(Cleaning_Rules!$B$5:$B$10,MATCH(TRIM('query (10)'!G1488),Cleaning_Rules!$A$5:$A$10,0)),"UNKNOWN"))</f>
        <v>IN_PROGRESS</v>
      </c>
      <c r="M1488" s="38" t="str">
        <f>IF('query (10)'!I1488="","",'query (10)'!I1488)</f>
        <v>Electrical</v>
      </c>
      <c r="N1488" s="38" t="str">
        <f>IF('query (10)'!O1488="","",'query (10)'!O1488)</f>
        <v>Inspection</v>
      </c>
      <c r="O1488" s="38" t="str">
        <f>IF('query (10)'!P1488="","",'query (10)'!P1488)</f>
        <v>Medium</v>
      </c>
      <c r="P1488" s="38" t="str">
        <f>IF('query (10)'!N1488="","",'query (10)'!N1488)</f>
        <v xml:space="preserve">- Check condition of Push botton, Emergency, Lamp and selector switch
- Check condition of Circuit breaker, Power supply, Magnetic, Relay.
- Check condition of Servo amp, Inverter
-Check condition of Safety device </v>
      </c>
      <c r="Q1488" s="38" t="str">
        <f>TRIM('query (10)'!N1488)</f>
        <v>- Check condition of Push botton, Emergency, Lamp and selector switch
- Check condition of Circuit breaker, Power supply, Magnetic, Relay.
- Check condition of Servo amp, Inverter
-Check condition of Safety device</v>
      </c>
      <c r="R1488" s="38" t="str">
        <f>TRIM(UPPER('query (10)'!R1488))</f>
        <v/>
      </c>
      <c r="S1488" s="38" t="str">
        <f>TRIM(UPPER('query (10)'!S1488))</f>
        <v/>
      </c>
      <c r="T1488" s="38" t="str">
        <f>IF('query (10)'!Q1488="","",TRIM(UPPER('query (10)'!Q1488)))</f>
        <v/>
      </c>
      <c r="U1488" s="38" t="str">
        <f>IF('query (10)'!T1488="","",'query (10)'!T1488)</f>
        <v/>
      </c>
      <c r="V1488" s="39" t="str">
        <f>IF('query (10)'!T1488="","",IFERROR(VALUE('query (10)'!T1488),""))</f>
        <v/>
      </c>
      <c r="W1488" s="40">
        <f>IF('query (10)'!U1488="","",'query (10)'!U1488)</f>
        <v>0</v>
      </c>
      <c r="X1488" s="39">
        <f>IF('query (10)'!V1488="","",'query (10)'!V1488)</f>
        <v>30</v>
      </c>
      <c r="Y1488" s="41">
        <f>IF('query (10)'!W1488="","",'query (10)'!W1488)</f>
        <v>46076</v>
      </c>
      <c r="Z1488" s="41" t="str">
        <f>IF('query (10)'!X1488="","",'query (10)'!X1488)</f>
        <v/>
      </c>
      <c r="AA1488" s="41">
        <f>IF('query (10)'!Y1488="","",'query (10)'!Y1488)</f>
        <v>46045</v>
      </c>
      <c r="AB1488" s="41">
        <f>IF('query (10)'!Z1488="","",'query (10)'!Z1488)</f>
        <v>46076</v>
      </c>
      <c r="AC1488" s="38" t="str">
        <f>IF(OR('query (10)'!AA1488="",COUNTIF(Cleaning_Rules!$A$21:$A$26,TRIM('query (10)'!AA1488))&gt;0),"",TRIM('query (10)'!AA1488))</f>
        <v/>
      </c>
      <c r="AD1488" s="38" t="str">
        <f>IF('query (10)'!AB1488="","",TRIM(IFERROR(_xlfn.TEXTBEFORE('query (10)'!AB1488,"("),'query (10)'!AB1488)))</f>
        <v>เริ่มซ่อมงาน PM แล้ว รับผิดชอบโดย PAHLA SEEDANG</v>
      </c>
      <c r="AE1488" s="38" t="str">
        <f>IFERROR(LOWER(TRIM(_xlfn.TEXTBEFORE(_xlfn.TEXTAFTER('query (10)'!AB1488,"("),")"))),"")</f>
        <v>pahla@nsk.com</v>
      </c>
      <c r="AF1488" s="38" t="str">
        <f>IF('query (10)'!AD1488="","",TRIM('query (10)'!AD1488))</f>
        <v>พงษ์พิทักษ์ ศรไชย</v>
      </c>
      <c r="AG1488" s="38" t="str">
        <f>IF('query (10)'!AE1488="","",TRIM('query (10)'!AE1488))</f>
        <v>อัมรินทร์ รักษาพล</v>
      </c>
      <c r="AH1488" s="38" t="str">
        <f>IF('query (10)'!AF1488="","",IFERROR(VALUE('query (10)'!AF1488),""))</f>
        <v/>
      </c>
      <c r="AI1488" s="38" t="str">
        <f>IF('query (10)'!AG1488="","",TRIM('query (10)'!AG1488))</f>
        <v/>
      </c>
      <c r="AJ1488" s="38" t="str">
        <f>IF('query (10)'!AH1488="","",IFERROR(VALUE('query (10)'!AH1488),""))</f>
        <v/>
      </c>
      <c r="AK1488" s="38" t="str">
        <f>IF('query (10)'!AI1488="","",TRIM('query (10)'!AI1488))</f>
        <v/>
      </c>
      <c r="AL1488" s="42">
        <f t="shared" si="115"/>
        <v>2026</v>
      </c>
      <c r="AM1488" s="42" t="str">
        <f t="shared" si="116"/>
        <v>2026-02</v>
      </c>
      <c r="AN1488" s="42" t="str">
        <f t="shared" ca="1" si="117"/>
        <v>OVERDUE</v>
      </c>
      <c r="AO1488" s="42" t="str">
        <f t="shared" si="118"/>
        <v>GR-886 | INNER RING BORE GRINDING M/C | SB9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PAHLA SEEDANG | อัมรินทร์ รักษาพล</v>
      </c>
      <c r="AP1488" s="42" t="str">
        <f>_xlfn.TEXTJOIN("; ",TRUE,IF(COUNTA('query (10)'!A1488:AK1488)&lt;=6,"NEAR_EMPTY_ROW",""),IF($K1488="","MISSING_STATUS",""),IF(AND($K1488="เสร็จสิ้น",$Z1488=""),"DONE_NO_ACTUAL_DATE",""),IF(AND($I1488="Condition-based Maintenance",$AH1488=""),"CBM_NO_MEASUREMENT",""),IF(OR($X1488="",$X1488=0),"INVALID_PERIOD",""),IF(AND($AA1488&lt;&gt;"",$AB1488&lt;&gt;"",$AB1488&lt;$AA1488),"DATE_SEQUENCE_ERROR",""),IF(AND($AB1488&lt;&gt;"",$AB1488&gt;DATE(2030,12,31)),"DATE_OUTLIER",""),IF($C1488="","MISSING_QRCODE",""),IF($J1488="UNKNOWN","UNKNOWN_PM_TYPE",""),IF($L1488="UNKNOWN","UNKNOWN_STATUS",""))</f>
        <v/>
      </c>
      <c r="AQ1488" s="42" t="str">
        <f t="shared" si="119"/>
        <v>NO</v>
      </c>
    </row>
    <row r="1489" spans="1:43" x14ac:dyDescent="0.3">
      <c r="A1489" s="38">
        <f>IF('query (10)'!A1489="","",'query (10)'!A1489)</f>
        <v>1685</v>
      </c>
      <c r="B1489" s="38">
        <f>IF('query (10)'!B1489="","",'query (10)'!B1489)</f>
        <v>18684</v>
      </c>
      <c r="C1489" s="38" t="str">
        <f>TRIM(UPPER('query (10)'!M1489))</f>
        <v>GR-884</v>
      </c>
      <c r="D1489" s="38" t="str">
        <f>TRIM(UPPER(IFERROR(_xlfn.TEXTBEFORE('query (10)'!L1489,"("),'query (10)'!L1489)))</f>
        <v>OUTER RING RACEWAY SUPER FINISH M/C</v>
      </c>
      <c r="E1489" s="38" t="str">
        <f>IFERROR(TRIM(UPPER(_xlfn.TEXTBEFORE(_xlfn.TEXTAFTER('query (10)'!L1489,"("),")"))),"")</f>
        <v/>
      </c>
      <c r="F1489" s="38" t="str">
        <f>TRIM('query (10)'!K1489)</f>
        <v>SB9</v>
      </c>
      <c r="G1489" s="38" t="str">
        <f>IF('query (10)'!J1489="","",'query (10)'!J1489)</f>
        <v>Electrical Control</v>
      </c>
      <c r="H1489" s="38" t="str">
        <f>TRIM(UPPER('query (10)'!J1489))</f>
        <v>ELECTRICAL CONTROL</v>
      </c>
      <c r="I1489" s="38" t="str">
        <f>IF('query (10)'!F1489="","",'query (10)'!F1489)</f>
        <v>Time-based Maintenance</v>
      </c>
      <c r="J1489" s="38" t="str">
        <f>IF('query (10)'!F1489="","",IFERROR(INDEX(Cleaning_Rules!$B$14:$B$17,MATCH(TRIM('query (10)'!F1489),Cleaning_Rules!$A$14:$A$17,0)),"UNKNOWN"))</f>
        <v>TBM</v>
      </c>
      <c r="K1489" s="38" t="str">
        <f>IF('query (10)'!G1489="","",'query (10)'!G1489)</f>
        <v>กำลังดำเนินการ</v>
      </c>
      <c r="L1489" s="38" t="str">
        <f>IF('query (10)'!G1489="","MISSING",IFERROR(INDEX(Cleaning_Rules!$B$5:$B$10,MATCH(TRIM('query (10)'!G1489),Cleaning_Rules!$A$5:$A$10,0)),"UNKNOWN"))</f>
        <v>IN_PROGRESS</v>
      </c>
      <c r="M1489" s="38" t="str">
        <f>IF('query (10)'!I1489="","",'query (10)'!I1489)</f>
        <v>Electrical</v>
      </c>
      <c r="N1489" s="38" t="str">
        <f>IF('query (10)'!O1489="","",'query (10)'!O1489)</f>
        <v>Inspection</v>
      </c>
      <c r="O1489" s="38" t="str">
        <f>IF('query (10)'!P1489="","",'query (10)'!P1489)</f>
        <v>Medium</v>
      </c>
      <c r="P1489" s="38" t="str">
        <f>IF('query (10)'!N1489="","",'query (10)'!N1489)</f>
        <v xml:space="preserve">- Check condition of Push botton, Emergency, Lamp and selector switch
- Check condition of Circuit breaker, Power supply, Magnetic, Relay.
- Check condition of Servo amp, Inverter
- Check oil leak in terminalbox
-Check condition of Safety device </v>
      </c>
      <c r="Q1489" s="38" t="str">
        <f>TRIM('query (10)'!N1489)</f>
        <v>- Check condition of Push botton, Emergency, Lamp and selector switch
- Check condition of Circuit breaker, Power supply, Magnetic, Relay.
- Check condition of Servo amp, Inverter
- Check oil leak in terminalbox
-Check condition of Safety device</v>
      </c>
      <c r="R1489" s="38" t="str">
        <f>TRIM(UPPER('query (10)'!R1489))</f>
        <v/>
      </c>
      <c r="S1489" s="38" t="str">
        <f>TRIM(UPPER('query (10)'!S1489))</f>
        <v/>
      </c>
      <c r="T1489" s="38" t="str">
        <f>IF('query (10)'!Q1489="","",TRIM(UPPER('query (10)'!Q1489)))</f>
        <v/>
      </c>
      <c r="U1489" s="38" t="str">
        <f>IF('query (10)'!T1489="","",'query (10)'!T1489)</f>
        <v/>
      </c>
      <c r="V1489" s="39" t="str">
        <f>IF('query (10)'!T1489="","",IFERROR(VALUE('query (10)'!T1489),""))</f>
        <v/>
      </c>
      <c r="W1489" s="40">
        <f>IF('query (10)'!U1489="","",'query (10)'!U1489)</f>
        <v>0</v>
      </c>
      <c r="X1489" s="39">
        <f>IF('query (10)'!V1489="","",'query (10)'!V1489)</f>
        <v>30</v>
      </c>
      <c r="Y1489" s="41">
        <f>IF('query (10)'!W1489="","",'query (10)'!W1489)</f>
        <v>46076</v>
      </c>
      <c r="Z1489" s="41" t="str">
        <f>IF('query (10)'!X1489="","",'query (10)'!X1489)</f>
        <v/>
      </c>
      <c r="AA1489" s="41">
        <f>IF('query (10)'!Y1489="","",'query (10)'!Y1489)</f>
        <v>46045</v>
      </c>
      <c r="AB1489" s="41">
        <f>IF('query (10)'!Z1489="","",'query (10)'!Z1489)</f>
        <v>46076</v>
      </c>
      <c r="AC1489" s="38" t="str">
        <f>IF(OR('query (10)'!AA1489="",COUNTIF(Cleaning_Rules!$A$21:$A$26,TRIM('query (10)'!AA1489))&gt;0),"",TRIM('query (10)'!AA1489))</f>
        <v/>
      </c>
      <c r="AD1489" s="38" t="str">
        <f>IF('query (10)'!AB1489="","",TRIM(IFERROR(_xlfn.TEXTBEFORE('query (10)'!AB1489,"("),'query (10)'!AB1489)))</f>
        <v>เริ่มซ่อมงาน PM แล้ว รับผิดชอบโดย PAHLA SEEDANG</v>
      </c>
      <c r="AE1489" s="38" t="str">
        <f>IFERROR(LOWER(TRIM(_xlfn.TEXTBEFORE(_xlfn.TEXTAFTER('query (10)'!AB1489,"("),")"))),"")</f>
        <v>pahla@nsk.com</v>
      </c>
      <c r="AF1489" s="38" t="str">
        <f>IF('query (10)'!AD1489="","",TRIM('query (10)'!AD1489))</f>
        <v>พงษ์พิทักษ์ ศรไชย</v>
      </c>
      <c r="AG1489" s="38" t="str">
        <f>IF('query (10)'!AE1489="","",TRIM('query (10)'!AE1489))</f>
        <v>อัมรินทร์ รักษาพล</v>
      </c>
      <c r="AH1489" s="38" t="str">
        <f>IF('query (10)'!AF1489="","",IFERROR(VALUE('query (10)'!AF1489),""))</f>
        <v/>
      </c>
      <c r="AI1489" s="38" t="str">
        <f>IF('query (10)'!AG1489="","",TRIM('query (10)'!AG1489))</f>
        <v/>
      </c>
      <c r="AJ1489" s="38" t="str">
        <f>IF('query (10)'!AH1489="","",IFERROR(VALUE('query (10)'!AH1489),""))</f>
        <v/>
      </c>
      <c r="AK1489" s="38" t="str">
        <f>IF('query (10)'!AI1489="","",TRIM('query (10)'!AI1489))</f>
        <v/>
      </c>
      <c r="AL1489" s="42">
        <f t="shared" si="115"/>
        <v>2026</v>
      </c>
      <c r="AM1489" s="42" t="str">
        <f t="shared" si="116"/>
        <v>2026-02</v>
      </c>
      <c r="AN1489" s="42" t="str">
        <f t="shared" ca="1" si="117"/>
        <v>OVERDUE</v>
      </c>
      <c r="AO1489" s="42" t="str">
        <f t="shared" si="118"/>
        <v>GR-884 | OUTER RING RACEWAY SUPER FINISH M/C | SB9 | ELECTRICAL CONTROL | Time-based Maintenance | Electrical | Inspection | Medium | - Check condition of Push botton, Emergency, Lamp and selector switch
- Check condition of Circuit breaker, Power supply, Magnetic, Relay.
- Check condition of Servo amp, Inverter
- Check oil leak in terminalbox
-Check condition of Safety device | เริ่มซ่อมงาน PM แล้ว รับผิดชอบโดย PAHLA SEEDANG | อัมรินทร์ รักษาพล</v>
      </c>
      <c r="AP1489" s="42" t="str">
        <f>_xlfn.TEXTJOIN("; ",TRUE,IF(COUNTA('query (10)'!A1489:AK1489)&lt;=6,"NEAR_EMPTY_ROW",""),IF($K1489="","MISSING_STATUS",""),IF(AND($K1489="เสร็จสิ้น",$Z1489=""),"DONE_NO_ACTUAL_DATE",""),IF(AND($I1489="Condition-based Maintenance",$AH1489=""),"CBM_NO_MEASUREMENT",""),IF(OR($X1489="",$X1489=0),"INVALID_PERIOD",""),IF(AND($AA1489&lt;&gt;"",$AB1489&lt;&gt;"",$AB1489&lt;$AA1489),"DATE_SEQUENCE_ERROR",""),IF(AND($AB1489&lt;&gt;"",$AB1489&gt;DATE(2030,12,31)),"DATE_OUTLIER",""),IF($C1489="","MISSING_QRCODE",""),IF($J1489="UNKNOWN","UNKNOWN_PM_TYPE",""),IF($L1489="UNKNOWN","UNKNOWN_STATUS",""))</f>
        <v/>
      </c>
      <c r="AQ1489" s="42" t="str">
        <f t="shared" si="119"/>
        <v>NO</v>
      </c>
    </row>
    <row r="1490" spans="1:43" x14ac:dyDescent="0.3">
      <c r="A1490" s="38">
        <f>IF('query (10)'!A1490="","",'query (10)'!A1490)</f>
        <v>1686</v>
      </c>
      <c r="B1490" s="38">
        <f>IF('query (10)'!B1490="","",'query (10)'!B1490)</f>
        <v>18685</v>
      </c>
      <c r="C1490" s="38" t="str">
        <f>TRIM(UPPER('query (10)'!M1490))</f>
        <v>GR-888</v>
      </c>
      <c r="D1490" s="38" t="str">
        <f>TRIM(UPPER(IFERROR(_xlfn.TEXTBEFORE('query (10)'!L1490,"("),'query (10)'!L1490)))</f>
        <v>INNER RING RACEWAY SUPER FINISH M/C</v>
      </c>
      <c r="E1490" s="38" t="str">
        <f>IFERROR(TRIM(UPPER(_xlfn.TEXTBEFORE(_xlfn.TEXTAFTER('query (10)'!L1490,"("),")"))),"")</f>
        <v/>
      </c>
      <c r="F1490" s="38" t="str">
        <f>TRIM('query (10)'!K1490)</f>
        <v>SB9</v>
      </c>
      <c r="G1490" s="38" t="str">
        <f>IF('query (10)'!J1490="","",'query (10)'!J1490)</f>
        <v>Electrical Control</v>
      </c>
      <c r="H1490" s="38" t="str">
        <f>TRIM(UPPER('query (10)'!J1490))</f>
        <v>ELECTRICAL CONTROL</v>
      </c>
      <c r="I1490" s="38" t="str">
        <f>IF('query (10)'!F1490="","",'query (10)'!F1490)</f>
        <v>Time-based Maintenance</v>
      </c>
      <c r="J1490" s="38" t="str">
        <f>IF('query (10)'!F1490="","",IFERROR(INDEX(Cleaning_Rules!$B$14:$B$17,MATCH(TRIM('query (10)'!F1490),Cleaning_Rules!$A$14:$A$17,0)),"UNKNOWN"))</f>
        <v>TBM</v>
      </c>
      <c r="K1490" s="38" t="str">
        <f>IF('query (10)'!G1490="","",'query (10)'!G1490)</f>
        <v>กำลังดำเนินการ</v>
      </c>
      <c r="L1490" s="38" t="str">
        <f>IF('query (10)'!G1490="","MISSING",IFERROR(INDEX(Cleaning_Rules!$B$5:$B$10,MATCH(TRIM('query (10)'!G1490),Cleaning_Rules!$A$5:$A$10,0)),"UNKNOWN"))</f>
        <v>IN_PROGRESS</v>
      </c>
      <c r="M1490" s="38" t="str">
        <f>IF('query (10)'!I1490="","",'query (10)'!I1490)</f>
        <v>Electrical</v>
      </c>
      <c r="N1490" s="38" t="str">
        <f>IF('query (10)'!O1490="","",'query (10)'!O1490)</f>
        <v>Inspection</v>
      </c>
      <c r="O1490" s="38" t="str">
        <f>IF('query (10)'!P1490="","",'query (10)'!P1490)</f>
        <v>Medium</v>
      </c>
      <c r="P1490" s="38" t="str">
        <f>IF('query (10)'!N1490="","",'query (10)'!N1490)</f>
        <v xml:space="preserve">- Check condition of Push botton, Emergency, Lamp and selector switch
- Check condition of Circuit breaker, Power supply, Magnetic, Relay.
- Check condition of Servo amp, Inverter
- Check oil leak in terminalbox
-Check condition of Safety device </v>
      </c>
      <c r="Q1490" s="38" t="str">
        <f>TRIM('query (10)'!N1490)</f>
        <v>- Check condition of Push botton, Emergency, Lamp and selector switch
- Check condition of Circuit breaker, Power supply, Magnetic, Relay.
- Check condition of Servo amp, Inverter
- Check oil leak in terminalbox
-Check condition of Safety device</v>
      </c>
      <c r="R1490" s="38" t="str">
        <f>TRIM(UPPER('query (10)'!R1490))</f>
        <v/>
      </c>
      <c r="S1490" s="38" t="str">
        <f>TRIM(UPPER('query (10)'!S1490))</f>
        <v/>
      </c>
      <c r="T1490" s="38" t="str">
        <f>IF('query (10)'!Q1490="","",TRIM(UPPER('query (10)'!Q1490)))</f>
        <v/>
      </c>
      <c r="U1490" s="38" t="str">
        <f>IF('query (10)'!T1490="","",'query (10)'!T1490)</f>
        <v/>
      </c>
      <c r="V1490" s="39" t="str">
        <f>IF('query (10)'!T1490="","",IFERROR(VALUE('query (10)'!T1490),""))</f>
        <v/>
      </c>
      <c r="W1490" s="40">
        <f>IF('query (10)'!U1490="","",'query (10)'!U1490)</f>
        <v>0</v>
      </c>
      <c r="X1490" s="39">
        <f>IF('query (10)'!V1490="","",'query (10)'!V1490)</f>
        <v>30</v>
      </c>
      <c r="Y1490" s="41">
        <f>IF('query (10)'!W1490="","",'query (10)'!W1490)</f>
        <v>46076</v>
      </c>
      <c r="Z1490" s="41" t="str">
        <f>IF('query (10)'!X1490="","",'query (10)'!X1490)</f>
        <v/>
      </c>
      <c r="AA1490" s="41">
        <f>IF('query (10)'!Y1490="","",'query (10)'!Y1490)</f>
        <v>46045</v>
      </c>
      <c r="AB1490" s="41">
        <f>IF('query (10)'!Z1490="","",'query (10)'!Z1490)</f>
        <v>46076</v>
      </c>
      <c r="AC1490" s="38" t="str">
        <f>IF(OR('query (10)'!AA1490="",COUNTIF(Cleaning_Rules!$A$21:$A$26,TRIM('query (10)'!AA1490))&gt;0),"",TRIM('query (10)'!AA1490))</f>
        <v/>
      </c>
      <c r="AD1490" s="38" t="str">
        <f>IF('query (10)'!AB1490="","",TRIM(IFERROR(_xlfn.TEXTBEFORE('query (10)'!AB1490,"("),'query (10)'!AB1490)))</f>
        <v>เริ่มซ่อมงาน PM แล้ว รับผิดชอบโดย PAHLA SEEDANG</v>
      </c>
      <c r="AE1490" s="38" t="str">
        <f>IFERROR(LOWER(TRIM(_xlfn.TEXTBEFORE(_xlfn.TEXTAFTER('query (10)'!AB1490,"("),")"))),"")</f>
        <v>pahla@nsk.com</v>
      </c>
      <c r="AF1490" s="38" t="str">
        <f>IF('query (10)'!AD1490="","",TRIM('query (10)'!AD1490))</f>
        <v>พงษ์พิทักษ์ ศรไชย</v>
      </c>
      <c r="AG1490" s="38" t="str">
        <f>IF('query (10)'!AE1490="","",TRIM('query (10)'!AE1490))</f>
        <v>อัมรินทร์ รักษาพล</v>
      </c>
      <c r="AH1490" s="38" t="str">
        <f>IF('query (10)'!AF1490="","",IFERROR(VALUE('query (10)'!AF1490),""))</f>
        <v/>
      </c>
      <c r="AI1490" s="38" t="str">
        <f>IF('query (10)'!AG1490="","",TRIM('query (10)'!AG1490))</f>
        <v/>
      </c>
      <c r="AJ1490" s="38" t="str">
        <f>IF('query (10)'!AH1490="","",IFERROR(VALUE('query (10)'!AH1490),""))</f>
        <v/>
      </c>
      <c r="AK1490" s="38" t="str">
        <f>IF('query (10)'!AI1490="","",TRIM('query (10)'!AI1490))</f>
        <v/>
      </c>
      <c r="AL1490" s="42">
        <f t="shared" si="115"/>
        <v>2026</v>
      </c>
      <c r="AM1490" s="42" t="str">
        <f t="shared" si="116"/>
        <v>2026-02</v>
      </c>
      <c r="AN1490" s="42" t="str">
        <f t="shared" ca="1" si="117"/>
        <v>OVERDUE</v>
      </c>
      <c r="AO1490" s="42" t="str">
        <f t="shared" si="118"/>
        <v>GR-888 | INNER RING RACEWAY SUPER FINISH M/C | SB9 | ELECTRICAL CONTROL | Time-based Maintenance | Electrical | Inspection | Medium | - Check condition of Push botton, Emergency, Lamp and selector switch
- Check condition of Circuit breaker, Power supply, Magnetic, Relay.
- Check condition of Servo amp, Inverter
- Check oil leak in terminalbox
-Check condition of Safety device | เริ่มซ่อมงาน PM แล้ว รับผิดชอบโดย PAHLA SEEDANG | อัมรินทร์ รักษาพล</v>
      </c>
      <c r="AP1490" s="42" t="str">
        <f>_xlfn.TEXTJOIN("; ",TRUE,IF(COUNTA('query (10)'!A1490:AK1490)&lt;=6,"NEAR_EMPTY_ROW",""),IF($K1490="","MISSING_STATUS",""),IF(AND($K1490="เสร็จสิ้น",$Z1490=""),"DONE_NO_ACTUAL_DATE",""),IF(AND($I1490="Condition-based Maintenance",$AH1490=""),"CBM_NO_MEASUREMENT",""),IF(OR($X1490="",$X1490=0),"INVALID_PERIOD",""),IF(AND($AA1490&lt;&gt;"",$AB1490&lt;&gt;"",$AB1490&lt;$AA1490),"DATE_SEQUENCE_ERROR",""),IF(AND($AB1490&lt;&gt;"",$AB1490&gt;DATE(2030,12,31)),"DATE_OUTLIER",""),IF($C1490="","MISSING_QRCODE",""),IF($J1490="UNKNOWN","UNKNOWN_PM_TYPE",""),IF($L1490="UNKNOWN","UNKNOWN_STATUS",""))</f>
        <v/>
      </c>
      <c r="AQ1490" s="42" t="str">
        <f t="shared" si="119"/>
        <v>NO</v>
      </c>
    </row>
    <row r="1491" spans="1:43" x14ac:dyDescent="0.3">
      <c r="A1491" s="38">
        <f>IF('query (10)'!A1491="","",'query (10)'!A1491)</f>
        <v>1687</v>
      </c>
      <c r="B1491" s="38">
        <f>IF('query (10)'!B1491="","",'query (10)'!B1491)</f>
        <v>18686</v>
      </c>
      <c r="C1491" s="38" t="str">
        <f>TRIM(UPPER('query (10)'!M1491))</f>
        <v>WA-889</v>
      </c>
      <c r="D1491" s="38" t="str">
        <f>TRIM(UPPER(IFERROR(_xlfn.TEXTBEFORE('query (10)'!L1491,"("),'query (10)'!L1491)))</f>
        <v>INNER/OUTER RING PART WASH EQUIPMENT M/C</v>
      </c>
      <c r="E1491" s="38" t="str">
        <f>IFERROR(TRIM(UPPER(_xlfn.TEXTBEFORE(_xlfn.TEXTAFTER('query (10)'!L1491,"("),")"))),"")</f>
        <v/>
      </c>
      <c r="F1491" s="38" t="str">
        <f>TRIM('query (10)'!K1491)</f>
        <v>SB9</v>
      </c>
      <c r="G1491" s="38" t="str">
        <f>IF('query (10)'!J1491="","",'query (10)'!J1491)</f>
        <v>Electrical Control</v>
      </c>
      <c r="H1491" s="38" t="str">
        <f>TRIM(UPPER('query (10)'!J1491))</f>
        <v>ELECTRICAL CONTROL</v>
      </c>
      <c r="I1491" s="38" t="str">
        <f>IF('query (10)'!F1491="","",'query (10)'!F1491)</f>
        <v>Time-based Maintenance</v>
      </c>
      <c r="J1491" s="38" t="str">
        <f>IF('query (10)'!F1491="","",IFERROR(INDEX(Cleaning_Rules!$B$14:$B$17,MATCH(TRIM('query (10)'!F1491),Cleaning_Rules!$A$14:$A$17,0)),"UNKNOWN"))</f>
        <v>TBM</v>
      </c>
      <c r="K1491" s="38" t="str">
        <f>IF('query (10)'!G1491="","",'query (10)'!G1491)</f>
        <v>เสร็จสิ้น</v>
      </c>
      <c r="L1491" s="38" t="str">
        <f>IF('query (10)'!G1491="","MISSING",IFERROR(INDEX(Cleaning_Rules!$B$5:$B$10,MATCH(TRIM('query (10)'!G1491),Cleaning_Rules!$A$5:$A$10,0)),"UNKNOWN"))</f>
        <v>COMPLETED</v>
      </c>
      <c r="M1491" s="38" t="str">
        <f>IF('query (10)'!I1491="","",'query (10)'!I1491)</f>
        <v>Electrical</v>
      </c>
      <c r="N1491" s="38" t="str">
        <f>IF('query (10)'!O1491="","",'query (10)'!O1491)</f>
        <v>Inspection</v>
      </c>
      <c r="O1491" s="38" t="str">
        <f>IF('query (10)'!P1491="","",'query (10)'!P1491)</f>
        <v>Medium</v>
      </c>
      <c r="P1491" s="38" t="str">
        <f>IF('query (10)'!N1491="","",'query (10)'!N1491)</f>
        <v xml:space="preserve">- Check condition of Push botton, Emergency, Lamp and selector switch
- Check condition of Circuit breaker, Power supply, Magnetic, Relay.
- Check condition of Servo amp, Inverter
-Check condition of Safety device </v>
      </c>
      <c r="Q1491" s="38" t="str">
        <f>TRIM('query (10)'!N1491)</f>
        <v>- Check condition of Push botton, Emergency, Lamp and selector switch
- Check condition of Circuit breaker, Power supply, Magnetic, Relay.
- Check condition of Servo amp, Inverter
-Check condition of Safety device</v>
      </c>
      <c r="R1491" s="38" t="str">
        <f>TRIM(UPPER('query (10)'!R1491))</f>
        <v/>
      </c>
      <c r="S1491" s="38" t="str">
        <f>TRIM(UPPER('query (10)'!S1491))</f>
        <v/>
      </c>
      <c r="T1491" s="38" t="str">
        <f>IF('query (10)'!Q1491="","",TRIM(UPPER('query (10)'!Q1491)))</f>
        <v/>
      </c>
      <c r="U1491" s="38" t="str">
        <f>IF('query (10)'!T1491="","",'query (10)'!T1491)</f>
        <v/>
      </c>
      <c r="V1491" s="39" t="str">
        <f>IF('query (10)'!T1491="","",IFERROR(VALUE('query (10)'!T1491),""))</f>
        <v/>
      </c>
      <c r="W1491" s="40">
        <f>IF('query (10)'!U1491="","",'query (10)'!U1491)</f>
        <v>0</v>
      </c>
      <c r="X1491" s="39">
        <f>IF('query (10)'!V1491="","",'query (10)'!V1491)</f>
        <v>30</v>
      </c>
      <c r="Y1491" s="41">
        <f>IF('query (10)'!W1491="","",'query (10)'!W1491)</f>
        <v>46076</v>
      </c>
      <c r="Z1491" s="41">
        <f>IF('query (10)'!X1491="","",'query (10)'!X1491)</f>
        <v>46083</v>
      </c>
      <c r="AA1491" s="41">
        <f>IF('query (10)'!Y1491="","",'query (10)'!Y1491)</f>
        <v>46083</v>
      </c>
      <c r="AB1491" s="41">
        <f>IF('query (10)'!Z1491="","",'query (10)'!Z1491)</f>
        <v>46113</v>
      </c>
      <c r="AC1491" s="38" t="str">
        <f>IF(OR('query (10)'!AA1491="",COUNTIF(Cleaning_Rules!$A$21:$A$26,TRIM('query (10)'!AA1491))&gt;0),"",TRIM('query (10)'!AA1491))</f>
        <v/>
      </c>
      <c r="AD1491" s="38" t="str">
        <f>IF('query (10)'!AB1491="","",TRIM(IFERROR(_xlfn.TEXTBEFORE('query (10)'!AB1491,"("),'query (10)'!AB1491)))</f>
        <v>เริ่มซ่อมงาน PM แล้ว รับผิดชอบโดย PONGPITAK SONCHAI</v>
      </c>
      <c r="AE1491" s="38" t="str">
        <f>IFERROR(LOWER(TRIM(_xlfn.TEXTBEFORE(_xlfn.TEXTAFTER('query (10)'!AB1491,"("),")"))),"")</f>
        <v>sonchai-p-6240@nsk.com</v>
      </c>
      <c r="AF1491" s="38" t="str">
        <f>IF('query (10)'!AD1491="","",TRIM('query (10)'!AD1491))</f>
        <v>พงษ์พิทักษ์ ศรไชย</v>
      </c>
      <c r="AG1491" s="38" t="str">
        <f>IF('query (10)'!AE1491="","",TRIM('query (10)'!AE1491))</f>
        <v>พงษ์พิทักษ์ ศรไชย</v>
      </c>
      <c r="AH1491" s="38" t="str">
        <f>IF('query (10)'!AF1491="","",IFERROR(VALUE('query (10)'!AF1491),""))</f>
        <v/>
      </c>
      <c r="AI1491" s="38" t="str">
        <f>IF('query (10)'!AG1491="","",TRIM('query (10)'!AG1491))</f>
        <v/>
      </c>
      <c r="AJ1491" s="38" t="str">
        <f>IF('query (10)'!AH1491="","",IFERROR(VALUE('query (10)'!AH1491),""))</f>
        <v/>
      </c>
      <c r="AK1491" s="38" t="str">
        <f>IF('query (10)'!AI1491="","",TRIM('query (10)'!AI1491))</f>
        <v/>
      </c>
      <c r="AL1491" s="42">
        <f t="shared" si="115"/>
        <v>2026</v>
      </c>
      <c r="AM1491" s="42" t="str">
        <f t="shared" si="116"/>
        <v>2026-02</v>
      </c>
      <c r="AN1491" s="42" t="str">
        <f t="shared" ca="1" si="117"/>
        <v/>
      </c>
      <c r="AO1491" s="42" t="str">
        <f t="shared" si="118"/>
        <v>WA-889 | INNER/OUTER RING PART WASH EQUIPMENT M/C | SB9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เริ่มซ่อมงาน PM แล้ว รับผิดชอบโดย PONGPITAK SONCHAI | พงษ์พิทักษ์ ศรไชย</v>
      </c>
      <c r="AP1491" s="42" t="str">
        <f>_xlfn.TEXTJOIN("; ",TRUE,IF(COUNTA('query (10)'!A1491:AK1491)&lt;=6,"NEAR_EMPTY_ROW",""),IF($K1491="","MISSING_STATUS",""),IF(AND($K1491="เสร็จสิ้น",$Z1491=""),"DONE_NO_ACTUAL_DATE",""),IF(AND($I1491="Condition-based Maintenance",$AH1491=""),"CBM_NO_MEASUREMENT",""),IF(OR($X1491="",$X1491=0),"INVALID_PERIOD",""),IF(AND($AA1491&lt;&gt;"",$AB1491&lt;&gt;"",$AB1491&lt;$AA1491),"DATE_SEQUENCE_ERROR",""),IF(AND($AB1491&lt;&gt;"",$AB1491&gt;DATE(2030,12,31)),"DATE_OUTLIER",""),IF($C1491="","MISSING_QRCODE",""),IF($J1491="UNKNOWN","UNKNOWN_PM_TYPE",""),IF($L1491="UNKNOWN","UNKNOWN_STATUS",""))</f>
        <v/>
      </c>
      <c r="AQ1491" s="42" t="str">
        <f t="shared" si="119"/>
        <v>NO</v>
      </c>
    </row>
    <row r="1492" spans="1:43" x14ac:dyDescent="0.3">
      <c r="A1492" s="38">
        <f>IF('query (10)'!A1492="","",'query (10)'!A1492)</f>
        <v>1688</v>
      </c>
      <c r="B1492" s="38">
        <f>IF('query (10)'!B1492="","",'query (10)'!B1492)</f>
        <v>18687</v>
      </c>
      <c r="C1492" s="38" t="str">
        <f>TRIM(UPPER('query (10)'!M1492))</f>
        <v>CH-890</v>
      </c>
      <c r="D1492" s="38" t="str">
        <f>TRIM(UPPER(IFERROR(_xlfn.TEXTBEFORE('query (10)'!L1492,"("),'query (10)'!L1492)))</f>
        <v>INNER/OUTER RING EDDY CURRENT TESTER M/C</v>
      </c>
      <c r="E1492" s="38" t="str">
        <f>IFERROR(TRIM(UPPER(_xlfn.TEXTBEFORE(_xlfn.TEXTAFTER('query (10)'!L1492,"("),")"))),"")</f>
        <v/>
      </c>
      <c r="F1492" s="38" t="str">
        <f>TRIM('query (10)'!K1492)</f>
        <v>SB9</v>
      </c>
      <c r="G1492" s="38" t="str">
        <f>IF('query (10)'!J1492="","",'query (10)'!J1492)</f>
        <v>Electrical Control</v>
      </c>
      <c r="H1492" s="38" t="str">
        <f>TRIM(UPPER('query (10)'!J1492))</f>
        <v>ELECTRICAL CONTROL</v>
      </c>
      <c r="I1492" s="38" t="str">
        <f>IF('query (10)'!F1492="","",'query (10)'!F1492)</f>
        <v>Time-based Maintenance</v>
      </c>
      <c r="J1492" s="38" t="str">
        <f>IF('query (10)'!F1492="","",IFERROR(INDEX(Cleaning_Rules!$B$14:$B$17,MATCH(TRIM('query (10)'!F1492),Cleaning_Rules!$A$14:$A$17,0)),"UNKNOWN"))</f>
        <v>TBM</v>
      </c>
      <c r="K1492" s="38" t="str">
        <f>IF('query (10)'!G1492="","",'query (10)'!G1492)</f>
        <v>เสร็จสิ้น</v>
      </c>
      <c r="L1492" s="38" t="str">
        <f>IF('query (10)'!G1492="","MISSING",IFERROR(INDEX(Cleaning_Rules!$B$5:$B$10,MATCH(TRIM('query (10)'!G1492),Cleaning_Rules!$A$5:$A$10,0)),"UNKNOWN"))</f>
        <v>COMPLETED</v>
      </c>
      <c r="M1492" s="38" t="str">
        <f>IF('query (10)'!I1492="","",'query (10)'!I1492)</f>
        <v>Electrical</v>
      </c>
      <c r="N1492" s="38" t="str">
        <f>IF('query (10)'!O1492="","",'query (10)'!O1492)</f>
        <v>Inspection</v>
      </c>
      <c r="O1492" s="38" t="str">
        <f>IF('query (10)'!P1492="","",'query (10)'!P1492)</f>
        <v>Medium</v>
      </c>
      <c r="P1492" s="38" t="str">
        <f>IF('query (10)'!N1492="","",'query (10)'!N1492)</f>
        <v xml:space="preserve">- Check condition of Push botton, Emergency, Lamp and selector switch
- Check condition of Circuit breaker, Power supply, Magnetic, Relay.
- Cleaning VR of ECT
-Check condition of Safety device </v>
      </c>
      <c r="Q1492" s="38" t="str">
        <f>TRIM('query (10)'!N1492)</f>
        <v>- Check condition of Push botton, Emergency, Lamp and selector switch
- Check condition of Circuit breaker, Power supply, Magnetic, Relay.
- Cleaning VR of ECT
-Check condition of Safety device</v>
      </c>
      <c r="R1492" s="38" t="str">
        <f>TRIM(UPPER('query (10)'!R1492))</f>
        <v/>
      </c>
      <c r="S1492" s="38" t="str">
        <f>TRIM(UPPER('query (10)'!S1492))</f>
        <v/>
      </c>
      <c r="T1492" s="38" t="str">
        <f>IF('query (10)'!Q1492="","",TRIM(UPPER('query (10)'!Q1492)))</f>
        <v/>
      </c>
      <c r="U1492" s="38" t="str">
        <f>IF('query (10)'!T1492="","",'query (10)'!T1492)</f>
        <v/>
      </c>
      <c r="V1492" s="39" t="str">
        <f>IF('query (10)'!T1492="","",IFERROR(VALUE('query (10)'!T1492),""))</f>
        <v/>
      </c>
      <c r="W1492" s="40">
        <f>IF('query (10)'!U1492="","",'query (10)'!U1492)</f>
        <v>0</v>
      </c>
      <c r="X1492" s="39">
        <f>IF('query (10)'!V1492="","",'query (10)'!V1492)</f>
        <v>30</v>
      </c>
      <c r="Y1492" s="41">
        <f>IF('query (10)'!W1492="","",'query (10)'!W1492)</f>
        <v>46076</v>
      </c>
      <c r="Z1492" s="41">
        <f>IF('query (10)'!X1492="","",'query (10)'!X1492)</f>
        <v>46083</v>
      </c>
      <c r="AA1492" s="41">
        <f>IF('query (10)'!Y1492="","",'query (10)'!Y1492)</f>
        <v>46083</v>
      </c>
      <c r="AB1492" s="41">
        <f>IF('query (10)'!Z1492="","",'query (10)'!Z1492)</f>
        <v>46113</v>
      </c>
      <c r="AC1492" s="38" t="str">
        <f>IF(OR('query (10)'!AA1492="",COUNTIF(Cleaning_Rules!$A$21:$A$26,TRIM('query (10)'!AA1492))&gt;0),"",TRIM('query (10)'!AA1492))</f>
        <v/>
      </c>
      <c r="AD1492" s="38" t="str">
        <f>IF('query (10)'!AB1492="","",TRIM(IFERROR(_xlfn.TEXTBEFORE('query (10)'!AB1492,"("),'query (10)'!AB1492)))</f>
        <v>เริ่มซ่อมงาน PM แล้ว รับผิดชอบโดย PONGPITAK SONCHAI</v>
      </c>
      <c r="AE1492" s="38" t="str">
        <f>IFERROR(LOWER(TRIM(_xlfn.TEXTBEFORE(_xlfn.TEXTAFTER('query (10)'!AB1492,"("),")"))),"")</f>
        <v>sonchai-p-6240@nsk.com</v>
      </c>
      <c r="AF1492" s="38" t="str">
        <f>IF('query (10)'!AD1492="","",TRIM('query (10)'!AD1492))</f>
        <v>พงษ์พิทักษ์ ศรไชย</v>
      </c>
      <c r="AG1492" s="38" t="str">
        <f>IF('query (10)'!AE1492="","",TRIM('query (10)'!AE1492))</f>
        <v>พงษ์พิทักษ์ ศรไชย</v>
      </c>
      <c r="AH1492" s="38" t="str">
        <f>IF('query (10)'!AF1492="","",IFERROR(VALUE('query (10)'!AF1492),""))</f>
        <v/>
      </c>
      <c r="AI1492" s="38" t="str">
        <f>IF('query (10)'!AG1492="","",TRIM('query (10)'!AG1492))</f>
        <v/>
      </c>
      <c r="AJ1492" s="38" t="str">
        <f>IF('query (10)'!AH1492="","",IFERROR(VALUE('query (10)'!AH1492),""))</f>
        <v/>
      </c>
      <c r="AK1492" s="38" t="str">
        <f>IF('query (10)'!AI1492="","",TRIM('query (10)'!AI1492))</f>
        <v/>
      </c>
      <c r="AL1492" s="42">
        <f t="shared" si="115"/>
        <v>2026</v>
      </c>
      <c r="AM1492" s="42" t="str">
        <f t="shared" si="116"/>
        <v>2026-02</v>
      </c>
      <c r="AN1492" s="42" t="str">
        <f t="shared" ca="1" si="117"/>
        <v/>
      </c>
      <c r="AO1492" s="42" t="str">
        <f t="shared" si="118"/>
        <v>CH-890 | INNER/OUTER RING EDDY CURRENT TESTER M/C | SB9 | ELECTRICAL CONTROL | Time-based Maintenance | Electrical | Inspection | Medium | - Check condition of Push botton, Emergency, Lamp and selector switch
- Check condition of Circuit breaker, Power supply, Magnetic, Relay.
- Cleaning VR of ECT
-Check condition of Safety device | เริ่มซ่อมงาน PM แล้ว รับผิดชอบโดย PONGPITAK SONCHAI | พงษ์พิทักษ์ ศรไชย</v>
      </c>
      <c r="AP1492" s="42" t="str">
        <f>_xlfn.TEXTJOIN("; ",TRUE,IF(COUNTA('query (10)'!A1492:AK1492)&lt;=6,"NEAR_EMPTY_ROW",""),IF($K1492="","MISSING_STATUS",""),IF(AND($K1492="เสร็จสิ้น",$Z1492=""),"DONE_NO_ACTUAL_DATE",""),IF(AND($I1492="Condition-based Maintenance",$AH1492=""),"CBM_NO_MEASUREMENT",""),IF(OR($X1492="",$X1492=0),"INVALID_PERIOD",""),IF(AND($AA1492&lt;&gt;"",$AB1492&lt;&gt;"",$AB1492&lt;$AA1492),"DATE_SEQUENCE_ERROR",""),IF(AND($AB1492&lt;&gt;"",$AB1492&gt;DATE(2030,12,31)),"DATE_OUTLIER",""),IF($C1492="","MISSING_QRCODE",""),IF($J1492="UNKNOWN","UNKNOWN_PM_TYPE",""),IF($L1492="UNKNOWN","UNKNOWN_STATUS",""))</f>
        <v/>
      </c>
      <c r="AQ1492" s="42" t="str">
        <f t="shared" si="119"/>
        <v>NO</v>
      </c>
    </row>
    <row r="1493" spans="1:43" x14ac:dyDescent="0.3">
      <c r="A1493" s="38">
        <f>IF('query (10)'!A1493="","",'query (10)'!A1493)</f>
        <v>1689</v>
      </c>
      <c r="B1493" s="38">
        <f>IF('query (10)'!B1493="","",'query (10)'!B1493)</f>
        <v>18689</v>
      </c>
      <c r="C1493" s="38" t="str">
        <f>TRIM(UPPER('query (10)'!M1493))</f>
        <v>AS-891</v>
      </c>
      <c r="D1493" s="38" t="str">
        <f>TRIM(UPPER(IFERROR(_xlfn.TEXTBEFORE('query (10)'!L1493,"("),'query (10)'!L1493)))</f>
        <v>AUTOMATIC MATCHING &amp; BALL FILLING M/C</v>
      </c>
      <c r="E1493" s="38" t="str">
        <f>IFERROR(TRIM(UPPER(_xlfn.TEXTBEFORE(_xlfn.TEXTAFTER('query (10)'!L1493,"("),")"))),"")</f>
        <v/>
      </c>
      <c r="F1493" s="38" t="str">
        <f>TRIM('query (10)'!K1493)</f>
        <v>SB9</v>
      </c>
      <c r="G1493" s="38" t="str">
        <f>IF('query (10)'!J1493="","",'query (10)'!J1493)</f>
        <v>Electrical Control</v>
      </c>
      <c r="H1493" s="38" t="str">
        <f>TRIM(UPPER('query (10)'!J1493))</f>
        <v>ELECTRICAL CONTROL</v>
      </c>
      <c r="I1493" s="38" t="str">
        <f>IF('query (10)'!F1493="","",'query (10)'!F1493)</f>
        <v>Time-based Maintenance</v>
      </c>
      <c r="J1493" s="38" t="str">
        <f>IF('query (10)'!F1493="","",IFERROR(INDEX(Cleaning_Rules!$B$14:$B$17,MATCH(TRIM('query (10)'!F1493),Cleaning_Rules!$A$14:$A$17,0)),"UNKNOWN"))</f>
        <v>TBM</v>
      </c>
      <c r="K1493" s="38" t="str">
        <f>IF('query (10)'!G1493="","",'query (10)'!G1493)</f>
        <v>เสร็จสิ้น</v>
      </c>
      <c r="L1493" s="38" t="str">
        <f>IF('query (10)'!G1493="","MISSING",IFERROR(INDEX(Cleaning_Rules!$B$5:$B$10,MATCH(TRIM('query (10)'!G1493),Cleaning_Rules!$A$5:$A$10,0)),"UNKNOWN"))</f>
        <v>COMPLETED</v>
      </c>
      <c r="M1493" s="38" t="str">
        <f>IF('query (10)'!I1493="","",'query (10)'!I1493)</f>
        <v>Electrical</v>
      </c>
      <c r="N1493" s="38" t="str">
        <f>IF('query (10)'!O1493="","",'query (10)'!O1493)</f>
        <v>Inspection</v>
      </c>
      <c r="O1493" s="38" t="str">
        <f>IF('query (10)'!P1493="","",'query (10)'!P1493)</f>
        <v>Medium</v>
      </c>
      <c r="P1493" s="38" t="str">
        <f>IF('query (10)'!N1493="","",'query (10)'!N1493)</f>
        <v xml:space="preserve">- Check condition of Push botton, Emergency, Lamp and selector switch
- Check condition of Circuit breaker, Power supply, Magnetic, Relay.
- Check condition of Inverter
-Check condition of Safety device </v>
      </c>
      <c r="Q1493" s="38" t="str">
        <f>TRIM('query (10)'!N1493)</f>
        <v>- Check condition of Push botton, Emergency, Lamp and selector switch
- Check condition of Circuit breaker, Power supply, Magnetic, Relay.
- Check condition of Inverter
-Check condition of Safety device</v>
      </c>
      <c r="R1493" s="38" t="str">
        <f>TRIM(UPPER('query (10)'!R1493))</f>
        <v/>
      </c>
      <c r="S1493" s="38" t="str">
        <f>TRIM(UPPER('query (10)'!S1493))</f>
        <v/>
      </c>
      <c r="T1493" s="38" t="str">
        <f>IF('query (10)'!Q1493="","",TRIM(UPPER('query (10)'!Q1493)))</f>
        <v/>
      </c>
      <c r="U1493" s="38" t="str">
        <f>IF('query (10)'!T1493="","",'query (10)'!T1493)</f>
        <v/>
      </c>
      <c r="V1493" s="39" t="str">
        <f>IF('query (10)'!T1493="","",IFERROR(VALUE('query (10)'!T1493),""))</f>
        <v/>
      </c>
      <c r="W1493" s="40">
        <f>IF('query (10)'!U1493="","",'query (10)'!U1493)</f>
        <v>0</v>
      </c>
      <c r="X1493" s="39">
        <f>IF('query (10)'!V1493="","",'query (10)'!V1493)</f>
        <v>30</v>
      </c>
      <c r="Y1493" s="41">
        <f>IF('query (10)'!W1493="","",'query (10)'!W1493)</f>
        <v>46076</v>
      </c>
      <c r="Z1493" s="41">
        <f>IF('query (10)'!X1493="","",'query (10)'!X1493)</f>
        <v>46083</v>
      </c>
      <c r="AA1493" s="41">
        <f>IF('query (10)'!Y1493="","",'query (10)'!Y1493)</f>
        <v>46083</v>
      </c>
      <c r="AB1493" s="41">
        <f>IF('query (10)'!Z1493="","",'query (10)'!Z1493)</f>
        <v>46113</v>
      </c>
      <c r="AC1493" s="38" t="str">
        <f>IF(OR('query (10)'!AA1493="",COUNTIF(Cleaning_Rules!$A$21:$A$26,TRIM('query (10)'!AA1493))&gt;0),"",TRIM('query (10)'!AA1493))</f>
        <v/>
      </c>
      <c r="AD1493" s="38" t="str">
        <f>IF('query (10)'!AB1493="","",TRIM(IFERROR(_xlfn.TEXTBEFORE('query (10)'!AB1493,"("),'query (10)'!AB1493)))</f>
        <v>เริ่มซ่อมงาน PM แล้ว รับผิดชอบโดย PONGPITAK SONCHAI</v>
      </c>
      <c r="AE1493" s="38" t="str">
        <f>IFERROR(LOWER(TRIM(_xlfn.TEXTBEFORE(_xlfn.TEXTAFTER('query (10)'!AB1493,"("),")"))),"")</f>
        <v>sonchai-p-6240@nsk.com</v>
      </c>
      <c r="AF1493" s="38" t="str">
        <f>IF('query (10)'!AD1493="","",TRIM('query (10)'!AD1493))</f>
        <v>พงษ์พิทักษ์ ศรไชย</v>
      </c>
      <c r="AG1493" s="38" t="str">
        <f>IF('query (10)'!AE1493="","",TRIM('query (10)'!AE1493))</f>
        <v>พงษ์พิทักษ์ ศรไชย</v>
      </c>
      <c r="AH1493" s="38" t="str">
        <f>IF('query (10)'!AF1493="","",IFERROR(VALUE('query (10)'!AF1493),""))</f>
        <v/>
      </c>
      <c r="AI1493" s="38" t="str">
        <f>IF('query (10)'!AG1493="","",TRIM('query (10)'!AG1493))</f>
        <v/>
      </c>
      <c r="AJ1493" s="38" t="str">
        <f>IF('query (10)'!AH1493="","",IFERROR(VALUE('query (10)'!AH1493),""))</f>
        <v/>
      </c>
      <c r="AK1493" s="38" t="str">
        <f>IF('query (10)'!AI1493="","",TRIM('query (10)'!AI1493))</f>
        <v/>
      </c>
      <c r="AL1493" s="42">
        <f t="shared" si="115"/>
        <v>2026</v>
      </c>
      <c r="AM1493" s="42" t="str">
        <f t="shared" si="116"/>
        <v>2026-02</v>
      </c>
      <c r="AN1493" s="42" t="str">
        <f t="shared" ca="1" si="117"/>
        <v/>
      </c>
      <c r="AO1493" s="42" t="str">
        <f t="shared" si="118"/>
        <v>AS-891 | AUTOMATIC MATCHING &amp; BALL FILLING M/C | SB9 | ELECTRICAL CONTROL | Time-based Maintenance | Electrical | Inspection | Medium | - Check condition of Push botton, Emergency, Lamp and selector switch
- Check condition of Circuit breaker, Power supply, Magnetic, Relay.
- Check condition of Inverter
-Check condition of Safety device | เริ่มซ่อมงาน PM แล้ว รับผิดชอบโดย PONGPITAK SONCHAI | พงษ์พิทักษ์ ศรไชย</v>
      </c>
      <c r="AP1493" s="42" t="str">
        <f>_xlfn.TEXTJOIN("; ",TRUE,IF(COUNTA('query (10)'!A1493:AK1493)&lt;=6,"NEAR_EMPTY_ROW",""),IF($K1493="","MISSING_STATUS",""),IF(AND($K1493="เสร็จสิ้น",$Z1493=""),"DONE_NO_ACTUAL_DATE",""),IF(AND($I1493="Condition-based Maintenance",$AH1493=""),"CBM_NO_MEASUREMENT",""),IF(OR($X1493="",$X1493=0),"INVALID_PERIOD",""),IF(AND($AA1493&lt;&gt;"",$AB1493&lt;&gt;"",$AB1493&lt;$AA1493),"DATE_SEQUENCE_ERROR",""),IF(AND($AB1493&lt;&gt;"",$AB1493&gt;DATE(2030,12,31)),"DATE_OUTLIER",""),IF($C1493="","MISSING_QRCODE",""),IF($J1493="UNKNOWN","UNKNOWN_PM_TYPE",""),IF($L1493="UNKNOWN","UNKNOWN_STATUS",""))</f>
        <v/>
      </c>
      <c r="AQ1493" s="42" t="str">
        <f t="shared" si="119"/>
        <v>NO</v>
      </c>
    </row>
    <row r="1494" spans="1:43" x14ac:dyDescent="0.3">
      <c r="A1494" s="38">
        <f>IF('query (10)'!A1494="","",'query (10)'!A1494)</f>
        <v>1690</v>
      </c>
      <c r="B1494" s="38" t="str">
        <f>IF('query (10)'!B1494="","",'query (10)'!B1494)</f>
        <v/>
      </c>
      <c r="C1494" s="38" t="str">
        <f>TRIM(UPPER('query (10)'!M1494))</f>
        <v>WA-893</v>
      </c>
      <c r="D1494" s="38" t="str">
        <f>TRIM(UPPER(IFERROR(_xlfn.TEXTBEFORE('query (10)'!L1494,"("),'query (10)'!L1494)))</f>
        <v>ROUGH WASH EQUIPMENT M/C</v>
      </c>
      <c r="E1494" s="38" t="str">
        <f>IFERROR(TRIM(UPPER(_xlfn.TEXTBEFORE(_xlfn.TEXTAFTER('query (10)'!L1494,"("),")"))),"")</f>
        <v/>
      </c>
      <c r="F1494" s="38" t="str">
        <f>TRIM('query (10)'!K1494)</f>
        <v>SB9</v>
      </c>
      <c r="G1494" s="38" t="str">
        <f>IF('query (10)'!J1494="","",'query (10)'!J1494)</f>
        <v>Electrical Control</v>
      </c>
      <c r="H1494" s="38" t="str">
        <f>TRIM(UPPER('query (10)'!J1494))</f>
        <v>ELECTRICAL CONTROL</v>
      </c>
      <c r="I1494" s="38" t="str">
        <f>IF('query (10)'!F1494="","",'query (10)'!F1494)</f>
        <v>Time-based Maintenance</v>
      </c>
      <c r="J1494" s="38" t="str">
        <f>IF('query (10)'!F1494="","",IFERROR(INDEX(Cleaning_Rules!$B$14:$B$17,MATCH(TRIM('query (10)'!F1494),Cleaning_Rules!$A$14:$A$17,0)),"UNKNOWN"))</f>
        <v>TBM</v>
      </c>
      <c r="K1494" s="38" t="str">
        <f>IF('query (10)'!G1494="","",'query (10)'!G1494)</f>
        <v>เสร็จสิ้น</v>
      </c>
      <c r="L1494" s="38" t="str">
        <f>IF('query (10)'!G1494="","MISSING",IFERROR(INDEX(Cleaning_Rules!$B$5:$B$10,MATCH(TRIM('query (10)'!G1494),Cleaning_Rules!$A$5:$A$10,0)),"UNKNOWN"))</f>
        <v>COMPLETED</v>
      </c>
      <c r="M1494" s="38" t="str">
        <f>IF('query (10)'!I1494="","",'query (10)'!I1494)</f>
        <v>Electrical</v>
      </c>
      <c r="N1494" s="38" t="str">
        <f>IF('query (10)'!O1494="","",'query (10)'!O1494)</f>
        <v>Inspection</v>
      </c>
      <c r="O1494" s="38" t="str">
        <f>IF('query (10)'!P1494="","",'query (10)'!P1494)</f>
        <v>Medium</v>
      </c>
      <c r="P1494" s="38" t="str">
        <f>IF('query (10)'!N1494="","",'query (10)'!N1494)</f>
        <v xml:space="preserve">- Check condition of Push botton, Emergency, Lamp and selector switch
- Check condition of Circuit breaker, Power supply, Magnetic, Relay.
-Check condition of Safety device </v>
      </c>
      <c r="Q1494" s="38" t="str">
        <f>TRIM('query (10)'!N1494)</f>
        <v>- Check condition of Push botton, Emergency, Lamp and selector switch
- Check condition of Circuit breaker, Power supply, Magnetic, Relay.
-Check condition of Safety device</v>
      </c>
      <c r="R1494" s="38" t="str">
        <f>TRIM(UPPER('query (10)'!R1494))</f>
        <v/>
      </c>
      <c r="S1494" s="38" t="str">
        <f>TRIM(UPPER('query (10)'!S1494))</f>
        <v/>
      </c>
      <c r="T1494" s="38" t="str">
        <f>IF('query (10)'!Q1494="","",TRIM(UPPER('query (10)'!Q1494)))</f>
        <v/>
      </c>
      <c r="U1494" s="38" t="str">
        <f>IF('query (10)'!T1494="","",'query (10)'!T1494)</f>
        <v/>
      </c>
      <c r="V1494" s="39" t="str">
        <f>IF('query (10)'!T1494="","",IFERROR(VALUE('query (10)'!T1494),""))</f>
        <v/>
      </c>
      <c r="W1494" s="40">
        <f>IF('query (10)'!U1494="","",'query (10)'!U1494)</f>
        <v>0</v>
      </c>
      <c r="X1494" s="39">
        <f>IF('query (10)'!V1494="","",'query (10)'!V1494)</f>
        <v>30</v>
      </c>
      <c r="Y1494" s="41">
        <f>IF('query (10)'!W1494="","",'query (10)'!W1494)</f>
        <v>46076</v>
      </c>
      <c r="Z1494" s="41">
        <f>IF('query (10)'!X1494="","",'query (10)'!X1494)</f>
        <v>46083</v>
      </c>
      <c r="AA1494" s="41">
        <f>IF('query (10)'!Y1494="","",'query (10)'!Y1494)</f>
        <v>46083</v>
      </c>
      <c r="AB1494" s="41">
        <f>IF('query (10)'!Z1494="","",'query (10)'!Z1494)</f>
        <v>46113</v>
      </c>
      <c r="AC1494" s="38" t="str">
        <f>IF(OR('query (10)'!AA1494="",COUNTIF(Cleaning_Rules!$A$21:$A$26,TRIM('query (10)'!AA1494))&gt;0),"",TRIM('query (10)'!AA1494))</f>
        <v/>
      </c>
      <c r="AD1494" s="38" t="str">
        <f>IF('query (10)'!AB1494="","",TRIM(IFERROR(_xlfn.TEXTBEFORE('query (10)'!AB1494,"("),'query (10)'!AB1494)))</f>
        <v>เริ่มซ่อมงาน PM แล้ว รับผิดชอบโดย PONGPITAK SONCHAI</v>
      </c>
      <c r="AE1494" s="38" t="str">
        <f>IFERROR(LOWER(TRIM(_xlfn.TEXTBEFORE(_xlfn.TEXTAFTER('query (10)'!AB1494,"("),")"))),"")</f>
        <v>sonchai-p-6240@nsk.com</v>
      </c>
      <c r="AF1494" s="38" t="str">
        <f>IF('query (10)'!AD1494="","",TRIM('query (10)'!AD1494))</f>
        <v>พงษ์พิทักษ์ ศรไชย</v>
      </c>
      <c r="AG1494" s="38" t="str">
        <f>IF('query (10)'!AE1494="","",TRIM('query (10)'!AE1494))</f>
        <v>พงษ์พิทักษ์ ศรไชย</v>
      </c>
      <c r="AH1494" s="38" t="str">
        <f>IF('query (10)'!AF1494="","",IFERROR(VALUE('query (10)'!AF1494),""))</f>
        <v/>
      </c>
      <c r="AI1494" s="38" t="str">
        <f>IF('query (10)'!AG1494="","",TRIM('query (10)'!AG1494))</f>
        <v/>
      </c>
      <c r="AJ1494" s="38" t="str">
        <f>IF('query (10)'!AH1494="","",IFERROR(VALUE('query (10)'!AH1494),""))</f>
        <v/>
      </c>
      <c r="AK1494" s="38" t="str">
        <f>IF('query (10)'!AI1494="","",TRIM('query (10)'!AI1494))</f>
        <v/>
      </c>
      <c r="AL1494" s="42">
        <f t="shared" si="115"/>
        <v>2026</v>
      </c>
      <c r="AM1494" s="42" t="str">
        <f t="shared" si="116"/>
        <v>2026-02</v>
      </c>
      <c r="AN1494" s="42" t="str">
        <f t="shared" ca="1" si="117"/>
        <v/>
      </c>
      <c r="AO1494" s="42" t="str">
        <f t="shared" si="118"/>
        <v>WA-893 | ROUGH WASH EQUIPMENT M/C | SB9 | ELECTRICAL CONTROL | Time-based Maintenance | Electrical | Inspection | Medium | - Check condition of Push botton, Emergency, Lamp and selector switch
- Check condition of Circuit breaker, Power supply, Magnetic, Relay.
-Check condition of Safety device | เริ่มซ่อมงาน PM แล้ว รับผิดชอบโดย PONGPITAK SONCHAI | พงษ์พิทักษ์ ศรไชย</v>
      </c>
      <c r="AP1494" s="42" t="str">
        <f>_xlfn.TEXTJOIN("; ",TRUE,IF(COUNTA('query (10)'!A1494:AK1494)&lt;=6,"NEAR_EMPTY_ROW",""),IF($K1494="","MISSING_STATUS",""),IF(AND($K1494="เสร็จสิ้น",$Z1494=""),"DONE_NO_ACTUAL_DATE",""),IF(AND($I1494="Condition-based Maintenance",$AH1494=""),"CBM_NO_MEASUREMENT",""),IF(OR($X1494="",$X1494=0),"INVALID_PERIOD",""),IF(AND($AA1494&lt;&gt;"",$AB1494&lt;&gt;"",$AB1494&lt;$AA1494),"DATE_SEQUENCE_ERROR",""),IF(AND($AB1494&lt;&gt;"",$AB1494&gt;DATE(2030,12,31)),"DATE_OUTLIER",""),IF($C1494="","MISSING_QRCODE",""),IF($J1494="UNKNOWN","UNKNOWN_PM_TYPE",""),IF($L1494="UNKNOWN","UNKNOWN_STATUS",""))</f>
        <v/>
      </c>
      <c r="AQ1494" s="42" t="str">
        <f t="shared" si="119"/>
        <v>NO</v>
      </c>
    </row>
    <row r="1495" spans="1:43" x14ac:dyDescent="0.3">
      <c r="A1495" s="38">
        <f>IF('query (10)'!A1495="","",'query (10)'!A1495)</f>
        <v>1691</v>
      </c>
      <c r="B1495" s="38">
        <f>IF('query (10)'!B1495="","",'query (10)'!B1495)</f>
        <v>18690</v>
      </c>
      <c r="C1495" s="38" t="str">
        <f>TRIM(UPPER('query (10)'!M1495))</f>
        <v>WA-895</v>
      </c>
      <c r="D1495" s="38" t="str">
        <f>TRIM(UPPER(IFERROR(_xlfn.TEXTBEFORE('query (10)'!L1495,"("),'query (10)'!L1495)))</f>
        <v>FINISH WASH EQUIPMENT M/C</v>
      </c>
      <c r="E1495" s="38" t="str">
        <f>IFERROR(TRIM(UPPER(_xlfn.TEXTBEFORE(_xlfn.TEXTAFTER('query (10)'!L1495,"("),")"))),"")</f>
        <v/>
      </c>
      <c r="F1495" s="38" t="str">
        <f>TRIM('query (10)'!K1495)</f>
        <v>SB9</v>
      </c>
      <c r="G1495" s="38" t="str">
        <f>IF('query (10)'!J1495="","",'query (10)'!J1495)</f>
        <v>Electrical Control</v>
      </c>
      <c r="H1495" s="38" t="str">
        <f>TRIM(UPPER('query (10)'!J1495))</f>
        <v>ELECTRICAL CONTROL</v>
      </c>
      <c r="I1495" s="38" t="str">
        <f>IF('query (10)'!F1495="","",'query (10)'!F1495)</f>
        <v>Time-based Maintenance</v>
      </c>
      <c r="J1495" s="38" t="str">
        <f>IF('query (10)'!F1495="","",IFERROR(INDEX(Cleaning_Rules!$B$14:$B$17,MATCH(TRIM('query (10)'!F1495),Cleaning_Rules!$A$14:$A$17,0)),"UNKNOWN"))</f>
        <v>TBM</v>
      </c>
      <c r="K1495" s="38" t="str">
        <f>IF('query (10)'!G1495="","",'query (10)'!G1495)</f>
        <v>เสร็จสิ้น</v>
      </c>
      <c r="L1495" s="38" t="str">
        <f>IF('query (10)'!G1495="","MISSING",IFERROR(INDEX(Cleaning_Rules!$B$5:$B$10,MATCH(TRIM('query (10)'!G1495),Cleaning_Rules!$A$5:$A$10,0)),"UNKNOWN"))</f>
        <v>COMPLETED</v>
      </c>
      <c r="M1495" s="38" t="str">
        <f>IF('query (10)'!I1495="","",'query (10)'!I1495)</f>
        <v>Electrical</v>
      </c>
      <c r="N1495" s="38" t="str">
        <f>IF('query (10)'!O1495="","",'query (10)'!O1495)</f>
        <v>Inspection</v>
      </c>
      <c r="O1495" s="38" t="str">
        <f>IF('query (10)'!P1495="","",'query (10)'!P1495)</f>
        <v>Medium</v>
      </c>
      <c r="P1495" s="38" t="str">
        <f>IF('query (10)'!N1495="","",'query (10)'!N1495)</f>
        <v xml:space="preserve">- Check condition of Push botton, Emergency, Lamp and selector switch
- Check condition of Circuit breaker, Power supply, Magnetic, Relay.
-Check condition of Safety device </v>
      </c>
      <c r="Q1495" s="38" t="str">
        <f>TRIM('query (10)'!N1495)</f>
        <v>- Check condition of Push botton, Emergency, Lamp and selector switch
- Check condition of Circuit breaker, Power supply, Magnetic, Relay.
-Check condition of Safety device</v>
      </c>
      <c r="R1495" s="38" t="str">
        <f>TRIM(UPPER('query (10)'!R1495))</f>
        <v/>
      </c>
      <c r="S1495" s="38" t="str">
        <f>TRIM(UPPER('query (10)'!S1495))</f>
        <v/>
      </c>
      <c r="T1495" s="38" t="str">
        <f>IF('query (10)'!Q1495="","",TRIM(UPPER('query (10)'!Q1495)))</f>
        <v/>
      </c>
      <c r="U1495" s="38" t="str">
        <f>IF('query (10)'!T1495="","",'query (10)'!T1495)</f>
        <v/>
      </c>
      <c r="V1495" s="39" t="str">
        <f>IF('query (10)'!T1495="","",IFERROR(VALUE('query (10)'!T1495),""))</f>
        <v/>
      </c>
      <c r="W1495" s="40">
        <f>IF('query (10)'!U1495="","",'query (10)'!U1495)</f>
        <v>0</v>
      </c>
      <c r="X1495" s="39">
        <f>IF('query (10)'!V1495="","",'query (10)'!V1495)</f>
        <v>30</v>
      </c>
      <c r="Y1495" s="41">
        <f>IF('query (10)'!W1495="","",'query (10)'!W1495)</f>
        <v>46076</v>
      </c>
      <c r="Z1495" s="41">
        <f>IF('query (10)'!X1495="","",'query (10)'!X1495)</f>
        <v>46083</v>
      </c>
      <c r="AA1495" s="41">
        <f>IF('query (10)'!Y1495="","",'query (10)'!Y1495)</f>
        <v>46083</v>
      </c>
      <c r="AB1495" s="41">
        <f>IF('query (10)'!Z1495="","",'query (10)'!Z1495)</f>
        <v>46113</v>
      </c>
      <c r="AC1495" s="38" t="str">
        <f>IF(OR('query (10)'!AA1495="",COUNTIF(Cleaning_Rules!$A$21:$A$26,TRIM('query (10)'!AA1495))&gt;0),"",TRIM('query (10)'!AA1495))</f>
        <v/>
      </c>
      <c r="AD1495" s="38" t="str">
        <f>IF('query (10)'!AB1495="","",TRIM(IFERROR(_xlfn.TEXTBEFORE('query (10)'!AB1495,"("),'query (10)'!AB1495)))</f>
        <v>เริ่มซ่อมงาน PM แล้ว รับผิดชอบโดย PONGPITAK SONCHAI</v>
      </c>
      <c r="AE1495" s="38" t="str">
        <f>IFERROR(LOWER(TRIM(_xlfn.TEXTBEFORE(_xlfn.TEXTAFTER('query (10)'!AB1495,"("),")"))),"")</f>
        <v>sonchai-p-6240@nsk.com</v>
      </c>
      <c r="AF1495" s="38" t="str">
        <f>IF('query (10)'!AD1495="","",TRIM('query (10)'!AD1495))</f>
        <v>พงษ์พิทักษ์ ศรไชย</v>
      </c>
      <c r="AG1495" s="38" t="str">
        <f>IF('query (10)'!AE1495="","",TRIM('query (10)'!AE1495))</f>
        <v>พงษ์พิทักษ์ ศรไชย</v>
      </c>
      <c r="AH1495" s="38" t="str">
        <f>IF('query (10)'!AF1495="","",IFERROR(VALUE('query (10)'!AF1495),""))</f>
        <v/>
      </c>
      <c r="AI1495" s="38" t="str">
        <f>IF('query (10)'!AG1495="","",TRIM('query (10)'!AG1495))</f>
        <v/>
      </c>
      <c r="AJ1495" s="38" t="str">
        <f>IF('query (10)'!AH1495="","",IFERROR(VALUE('query (10)'!AH1495),""))</f>
        <v/>
      </c>
      <c r="AK1495" s="38" t="str">
        <f>IF('query (10)'!AI1495="","",TRIM('query (10)'!AI1495))</f>
        <v/>
      </c>
      <c r="AL1495" s="42">
        <f t="shared" si="115"/>
        <v>2026</v>
      </c>
      <c r="AM1495" s="42" t="str">
        <f t="shared" si="116"/>
        <v>2026-02</v>
      </c>
      <c r="AN1495" s="42" t="str">
        <f t="shared" ca="1" si="117"/>
        <v/>
      </c>
      <c r="AO1495" s="42" t="str">
        <f t="shared" si="118"/>
        <v>WA-895 | FINISH WASH EQUIPMENT M/C | SB9 | ELECTRICAL CONTROL | Time-based Maintenance | Electrical | Inspection | Medium | - Check condition of Push botton, Emergency, Lamp and selector switch
- Check condition of Circuit breaker, Power supply, Magnetic, Relay.
-Check condition of Safety device | เริ่มซ่อมงาน PM แล้ว รับผิดชอบโดย PONGPITAK SONCHAI | พงษ์พิทักษ์ ศรไชย</v>
      </c>
      <c r="AP1495" s="42" t="str">
        <f>_xlfn.TEXTJOIN("; ",TRUE,IF(COUNTA('query (10)'!A1495:AK1495)&lt;=6,"NEAR_EMPTY_ROW",""),IF($K1495="","MISSING_STATUS",""),IF(AND($K1495="เสร็จสิ้น",$Z1495=""),"DONE_NO_ACTUAL_DATE",""),IF(AND($I1495="Condition-based Maintenance",$AH1495=""),"CBM_NO_MEASUREMENT",""),IF(OR($X1495="",$X1495=0),"INVALID_PERIOD",""),IF(AND($AA1495&lt;&gt;"",$AB1495&lt;&gt;"",$AB1495&lt;$AA1495),"DATE_SEQUENCE_ERROR",""),IF(AND($AB1495&lt;&gt;"",$AB1495&gt;DATE(2030,12,31)),"DATE_OUTLIER",""),IF($C1495="","MISSING_QRCODE",""),IF($J1495="UNKNOWN","UNKNOWN_PM_TYPE",""),IF($L1495="UNKNOWN","UNKNOWN_STATUS",""))</f>
        <v/>
      </c>
      <c r="AQ1495" s="42" t="str">
        <f t="shared" si="119"/>
        <v>NO</v>
      </c>
    </row>
    <row r="1496" spans="1:43" x14ac:dyDescent="0.3">
      <c r="A1496" s="38">
        <f>IF('query (10)'!A1496="","",'query (10)'!A1496)</f>
        <v>1692</v>
      </c>
      <c r="B1496" s="38">
        <f>IF('query (10)'!B1496="","",'query (10)'!B1496)</f>
        <v>18691</v>
      </c>
      <c r="C1496" s="38" t="str">
        <f>TRIM(UPPER('query (10)'!M1496))</f>
        <v>CH-894</v>
      </c>
      <c r="D1496" s="38" t="str">
        <f>TRIM(UPPER(IFERROR(_xlfn.TEXTBEFORE('query (10)'!L1496,"("),'query (10)'!L1496)))</f>
        <v>AUTO RADIAL CLEARANCE M/C</v>
      </c>
      <c r="E1496" s="38" t="str">
        <f>IFERROR(TRIM(UPPER(_xlfn.TEXTBEFORE(_xlfn.TEXTAFTER('query (10)'!L1496,"("),")"))),"")</f>
        <v/>
      </c>
      <c r="F1496" s="38" t="str">
        <f>TRIM('query (10)'!K1496)</f>
        <v>SB9</v>
      </c>
      <c r="G1496" s="38" t="str">
        <f>IF('query (10)'!J1496="","",'query (10)'!J1496)</f>
        <v>Electrical Control</v>
      </c>
      <c r="H1496" s="38" t="str">
        <f>TRIM(UPPER('query (10)'!J1496))</f>
        <v>ELECTRICAL CONTROL</v>
      </c>
      <c r="I1496" s="38" t="str">
        <f>IF('query (10)'!F1496="","",'query (10)'!F1496)</f>
        <v>Time-based Maintenance</v>
      </c>
      <c r="J1496" s="38" t="str">
        <f>IF('query (10)'!F1496="","",IFERROR(INDEX(Cleaning_Rules!$B$14:$B$17,MATCH(TRIM('query (10)'!F1496),Cleaning_Rules!$A$14:$A$17,0)),"UNKNOWN"))</f>
        <v>TBM</v>
      </c>
      <c r="K1496" s="38" t="str">
        <f>IF('query (10)'!G1496="","",'query (10)'!G1496)</f>
        <v>เสร็จสิ้น</v>
      </c>
      <c r="L1496" s="38" t="str">
        <f>IF('query (10)'!G1496="","MISSING",IFERROR(INDEX(Cleaning_Rules!$B$5:$B$10,MATCH(TRIM('query (10)'!G1496),Cleaning_Rules!$A$5:$A$10,0)),"UNKNOWN"))</f>
        <v>COMPLETED</v>
      </c>
      <c r="M1496" s="38" t="str">
        <f>IF('query (10)'!I1496="","",'query (10)'!I1496)</f>
        <v>Electrical</v>
      </c>
      <c r="N1496" s="38" t="str">
        <f>IF('query (10)'!O1496="","",'query (10)'!O1496)</f>
        <v>Inspection</v>
      </c>
      <c r="O1496" s="38" t="str">
        <f>IF('query (10)'!P1496="","",'query (10)'!P1496)</f>
        <v>Medium</v>
      </c>
      <c r="P1496" s="38" t="str">
        <f>IF('query (10)'!N1496="","",'query (10)'!N1496)</f>
        <v xml:space="preserve">- Check condition of Push botton, Emergency, Lamp and selector switch
- Check condition of Circuit breaker, Power supply, Magnetic, Relay.
-Check condition of Safety device </v>
      </c>
      <c r="Q1496" s="38" t="str">
        <f>TRIM('query (10)'!N1496)</f>
        <v>- Check condition of Push botton, Emergency, Lamp and selector switch
- Check condition of Circuit breaker, Power supply, Magnetic, Relay.
-Check condition of Safety device</v>
      </c>
      <c r="R1496" s="38" t="str">
        <f>TRIM(UPPER('query (10)'!R1496))</f>
        <v/>
      </c>
      <c r="S1496" s="38" t="str">
        <f>TRIM(UPPER('query (10)'!S1496))</f>
        <v/>
      </c>
      <c r="T1496" s="38" t="str">
        <f>IF('query (10)'!Q1496="","",TRIM(UPPER('query (10)'!Q1496)))</f>
        <v/>
      </c>
      <c r="U1496" s="38" t="str">
        <f>IF('query (10)'!T1496="","",'query (10)'!T1496)</f>
        <v/>
      </c>
      <c r="V1496" s="39" t="str">
        <f>IF('query (10)'!T1496="","",IFERROR(VALUE('query (10)'!T1496),""))</f>
        <v/>
      </c>
      <c r="W1496" s="40">
        <f>IF('query (10)'!U1496="","",'query (10)'!U1496)</f>
        <v>0</v>
      </c>
      <c r="X1496" s="39">
        <f>IF('query (10)'!V1496="","",'query (10)'!V1496)</f>
        <v>30</v>
      </c>
      <c r="Y1496" s="41">
        <f>IF('query (10)'!W1496="","",'query (10)'!W1496)</f>
        <v>46076</v>
      </c>
      <c r="Z1496" s="41">
        <f>IF('query (10)'!X1496="","",'query (10)'!X1496)</f>
        <v>46083</v>
      </c>
      <c r="AA1496" s="41">
        <f>IF('query (10)'!Y1496="","",'query (10)'!Y1496)</f>
        <v>46083</v>
      </c>
      <c r="AB1496" s="41">
        <f>IF('query (10)'!Z1496="","",'query (10)'!Z1496)</f>
        <v>46113</v>
      </c>
      <c r="AC1496" s="38" t="str">
        <f>IF(OR('query (10)'!AA1496="",COUNTIF(Cleaning_Rules!$A$21:$A$26,TRIM('query (10)'!AA1496))&gt;0),"",TRIM('query (10)'!AA1496))</f>
        <v/>
      </c>
      <c r="AD1496" s="38" t="str">
        <f>IF('query (10)'!AB1496="","",TRIM(IFERROR(_xlfn.TEXTBEFORE('query (10)'!AB1496,"("),'query (10)'!AB1496)))</f>
        <v>เริ่มซ่อมงาน PM แล้ว รับผิดชอบโดย PONGPITAK SONCHAI</v>
      </c>
      <c r="AE1496" s="38" t="str">
        <f>IFERROR(LOWER(TRIM(_xlfn.TEXTBEFORE(_xlfn.TEXTAFTER('query (10)'!AB1496,"("),")"))),"")</f>
        <v>sonchai-p-6240@nsk.com</v>
      </c>
      <c r="AF1496" s="38" t="str">
        <f>IF('query (10)'!AD1496="","",TRIM('query (10)'!AD1496))</f>
        <v>พงษ์พิทักษ์ ศรไชย</v>
      </c>
      <c r="AG1496" s="38" t="str">
        <f>IF('query (10)'!AE1496="","",TRIM('query (10)'!AE1496))</f>
        <v>พงษ์พิทักษ์ ศรไชย</v>
      </c>
      <c r="AH1496" s="38" t="str">
        <f>IF('query (10)'!AF1496="","",IFERROR(VALUE('query (10)'!AF1496),""))</f>
        <v/>
      </c>
      <c r="AI1496" s="38" t="str">
        <f>IF('query (10)'!AG1496="","",TRIM('query (10)'!AG1496))</f>
        <v/>
      </c>
      <c r="AJ1496" s="38" t="str">
        <f>IF('query (10)'!AH1496="","",IFERROR(VALUE('query (10)'!AH1496),""))</f>
        <v/>
      </c>
      <c r="AK1496" s="38" t="str">
        <f>IF('query (10)'!AI1496="","",TRIM('query (10)'!AI1496))</f>
        <v/>
      </c>
      <c r="AL1496" s="42">
        <f t="shared" si="115"/>
        <v>2026</v>
      </c>
      <c r="AM1496" s="42" t="str">
        <f t="shared" si="116"/>
        <v>2026-02</v>
      </c>
      <c r="AN1496" s="42" t="str">
        <f t="shared" ca="1" si="117"/>
        <v/>
      </c>
      <c r="AO1496" s="42" t="str">
        <f t="shared" si="118"/>
        <v>CH-894 | AUTO RADIAL CLEARANCE M/C | SB9 | ELECTRICAL CONTROL | Time-based Maintenance | Electrical | Inspection | Medium | - Check condition of Push botton, Emergency, Lamp and selector switch
- Check condition of Circuit breaker, Power supply, Magnetic, Relay.
-Check condition of Safety device | เริ่มซ่อมงาน PM แล้ว รับผิดชอบโดย PONGPITAK SONCHAI | พงษ์พิทักษ์ ศรไชย</v>
      </c>
      <c r="AP1496" s="42" t="str">
        <f>_xlfn.TEXTJOIN("; ",TRUE,IF(COUNTA('query (10)'!A1496:AK1496)&lt;=6,"NEAR_EMPTY_ROW",""),IF($K1496="","MISSING_STATUS",""),IF(AND($K1496="เสร็จสิ้น",$Z1496=""),"DONE_NO_ACTUAL_DATE",""),IF(AND($I1496="Condition-based Maintenance",$AH1496=""),"CBM_NO_MEASUREMENT",""),IF(OR($X1496="",$X1496=0),"INVALID_PERIOD",""),IF(AND($AA1496&lt;&gt;"",$AB1496&lt;&gt;"",$AB1496&lt;$AA1496),"DATE_SEQUENCE_ERROR",""),IF(AND($AB1496&lt;&gt;"",$AB1496&gt;DATE(2030,12,31)),"DATE_OUTLIER",""),IF($C1496="","MISSING_QRCODE",""),IF($J1496="UNKNOWN","UNKNOWN_PM_TYPE",""),IF($L1496="UNKNOWN","UNKNOWN_STATUS",""))</f>
        <v/>
      </c>
      <c r="AQ1496" s="42" t="str">
        <f t="shared" si="119"/>
        <v>NO</v>
      </c>
    </row>
    <row r="1497" spans="1:43" x14ac:dyDescent="0.3">
      <c r="A1497" s="38">
        <f>IF('query (10)'!A1497="","",'query (10)'!A1497)</f>
        <v>1693</v>
      </c>
      <c r="B1497" s="38">
        <f>IF('query (10)'!B1497="","",'query (10)'!B1497)</f>
        <v>18692</v>
      </c>
      <c r="C1497" s="38" t="str">
        <f>TRIM(UPPER('query (10)'!M1497))</f>
        <v>AS-892</v>
      </c>
      <c r="D1497" s="38" t="str">
        <f>TRIM(UPPER(IFERROR(_xlfn.TEXTBEFORE('query (10)'!L1497,"("),'query (10)'!L1497)))</f>
        <v>RIVET PRESSING M/C</v>
      </c>
      <c r="E1497" s="38" t="str">
        <f>IFERROR(TRIM(UPPER(_xlfn.TEXTBEFORE(_xlfn.TEXTAFTER('query (10)'!L1497,"("),")"))),"")</f>
        <v/>
      </c>
      <c r="F1497" s="38" t="str">
        <f>TRIM('query (10)'!K1497)</f>
        <v>SB9</v>
      </c>
      <c r="G1497" s="38" t="str">
        <f>IF('query (10)'!J1497="","",'query (10)'!J1497)</f>
        <v>Electrical Control</v>
      </c>
      <c r="H1497" s="38" t="str">
        <f>TRIM(UPPER('query (10)'!J1497))</f>
        <v>ELECTRICAL CONTROL</v>
      </c>
      <c r="I1497" s="38" t="str">
        <f>IF('query (10)'!F1497="","",'query (10)'!F1497)</f>
        <v>Time-based Maintenance</v>
      </c>
      <c r="J1497" s="38" t="str">
        <f>IF('query (10)'!F1497="","",IFERROR(INDEX(Cleaning_Rules!$B$14:$B$17,MATCH(TRIM('query (10)'!F1497),Cleaning_Rules!$A$14:$A$17,0)),"UNKNOWN"))</f>
        <v>TBM</v>
      </c>
      <c r="K1497" s="38" t="str">
        <f>IF('query (10)'!G1497="","",'query (10)'!G1497)</f>
        <v>เสร็จสิ้น</v>
      </c>
      <c r="L1497" s="38" t="str">
        <f>IF('query (10)'!G1497="","MISSING",IFERROR(INDEX(Cleaning_Rules!$B$5:$B$10,MATCH(TRIM('query (10)'!G1497),Cleaning_Rules!$A$5:$A$10,0)),"UNKNOWN"))</f>
        <v>COMPLETED</v>
      </c>
      <c r="M1497" s="38" t="str">
        <f>IF('query (10)'!I1497="","",'query (10)'!I1497)</f>
        <v>Electrical</v>
      </c>
      <c r="N1497" s="38" t="str">
        <f>IF('query (10)'!O1497="","",'query (10)'!O1497)</f>
        <v>Inspection</v>
      </c>
      <c r="O1497" s="38" t="str">
        <f>IF('query (10)'!P1497="","",'query (10)'!P1497)</f>
        <v>Medium</v>
      </c>
      <c r="P1497" s="38" t="str">
        <f>IF('query (10)'!N1497="","",'query (10)'!N1497)</f>
        <v xml:space="preserve">- Check condition of Push botton, Emergency, Lamp and selector switch
- Check condition of Circuit breaker, Power supply, Magnetic, Relay.
- Check condition of proximity, Photo, Reed switch
-Check condition of Safety device </v>
      </c>
      <c r="Q1497" s="38" t="str">
        <f>TRIM('query (10)'!N1497)</f>
        <v>- Check condition of Push botton, Emergency, Lamp and selector switch
- Check condition of Circuit breaker, Power supply, Magnetic, Relay.
- Check condition of proximity, Photo, Reed switch
-Check condition of Safety device</v>
      </c>
      <c r="R1497" s="38" t="str">
        <f>TRIM(UPPER('query (10)'!R1497))</f>
        <v/>
      </c>
      <c r="S1497" s="38" t="str">
        <f>TRIM(UPPER('query (10)'!S1497))</f>
        <v/>
      </c>
      <c r="T1497" s="38" t="str">
        <f>IF('query (10)'!Q1497="","",TRIM(UPPER('query (10)'!Q1497)))</f>
        <v/>
      </c>
      <c r="U1497" s="38" t="str">
        <f>IF('query (10)'!T1497="","",'query (10)'!T1497)</f>
        <v/>
      </c>
      <c r="V1497" s="39" t="str">
        <f>IF('query (10)'!T1497="","",IFERROR(VALUE('query (10)'!T1497),""))</f>
        <v/>
      </c>
      <c r="W1497" s="40">
        <f>IF('query (10)'!U1497="","",'query (10)'!U1497)</f>
        <v>0</v>
      </c>
      <c r="X1497" s="39">
        <f>IF('query (10)'!V1497="","",'query (10)'!V1497)</f>
        <v>30</v>
      </c>
      <c r="Y1497" s="41">
        <f>IF('query (10)'!W1497="","",'query (10)'!W1497)</f>
        <v>46076</v>
      </c>
      <c r="Z1497" s="41">
        <f>IF('query (10)'!X1497="","",'query (10)'!X1497)</f>
        <v>46090</v>
      </c>
      <c r="AA1497" s="41">
        <f>IF('query (10)'!Y1497="","",'query (10)'!Y1497)</f>
        <v>46090</v>
      </c>
      <c r="AB1497" s="41">
        <f>IF('query (10)'!Z1497="","",'query (10)'!Z1497)</f>
        <v>46120</v>
      </c>
      <c r="AC1497" s="38" t="str">
        <f>IF(OR('query (10)'!AA1497="",COUNTIF(Cleaning_Rules!$A$21:$A$26,TRIM('query (10)'!AA1497))&gt;0),"",TRIM('query (10)'!AA1497))</f>
        <v/>
      </c>
      <c r="AD1497" s="38" t="str">
        <f>IF('query (10)'!AB1497="","",TRIM(IFERROR(_xlfn.TEXTBEFORE('query (10)'!AB1497,"("),'query (10)'!AB1497)))</f>
        <v>เริ่มซ่อมงาน PM แล้ว รับผิดชอบโดย NATDANAI JUTHATHEP</v>
      </c>
      <c r="AE1497" s="38" t="str">
        <f>IFERROR(LOWER(TRIM(_xlfn.TEXTBEFORE(_xlfn.TEXTAFTER('query (10)'!AB1497,"("),")"))),"")</f>
        <v>juthathep-n-4697@nsk.com</v>
      </c>
      <c r="AF1497" s="38" t="str">
        <f>IF('query (10)'!AD1497="","",TRIM('query (10)'!AD1497))</f>
        <v>พงษ์พิทักษ์ ศรไชย</v>
      </c>
      <c r="AG1497" s="38" t="str">
        <f>IF('query (10)'!AE1497="","",TRIM('query (10)'!AE1497))</f>
        <v>ณัฐดนัย จุฑาเทพ</v>
      </c>
      <c r="AH1497" s="38" t="str">
        <f>IF('query (10)'!AF1497="","",IFERROR(VALUE('query (10)'!AF1497),""))</f>
        <v/>
      </c>
      <c r="AI1497" s="38" t="str">
        <f>IF('query (10)'!AG1497="","",TRIM('query (10)'!AG1497))</f>
        <v/>
      </c>
      <c r="AJ1497" s="38" t="str">
        <f>IF('query (10)'!AH1497="","",IFERROR(VALUE('query (10)'!AH1497),""))</f>
        <v/>
      </c>
      <c r="AK1497" s="38" t="str">
        <f>IF('query (10)'!AI1497="","",TRIM('query (10)'!AI1497))</f>
        <v/>
      </c>
      <c r="AL1497" s="42">
        <f t="shared" si="115"/>
        <v>2026</v>
      </c>
      <c r="AM1497" s="42" t="str">
        <f t="shared" si="116"/>
        <v>2026-02</v>
      </c>
      <c r="AN1497" s="42" t="str">
        <f t="shared" ca="1" si="117"/>
        <v/>
      </c>
      <c r="AO1497" s="42" t="str">
        <f t="shared" si="118"/>
        <v>AS-892 | RIVET PRESSING M/C | SB9 | ELECTRICAL CONTROL | Time-based Maintenance | Electrical | Inspection | Medium | - Check condition of Push botton, Emergency, Lamp and selector switch
- Check condition of Circuit breaker, Power supply, Magnetic, Relay.
- Check condition of proximity, Photo, Reed switch
-Check condition of Safety device | เริ่มซ่อมงาน PM แล้ว รับผิดชอบโดย NATDANAI JUTHATHEP | ณัฐดนัย จุฑาเทพ</v>
      </c>
      <c r="AP1497" s="42" t="str">
        <f>_xlfn.TEXTJOIN("; ",TRUE,IF(COUNTA('query (10)'!A1497:AK1497)&lt;=6,"NEAR_EMPTY_ROW",""),IF($K1497="","MISSING_STATUS",""),IF(AND($K1497="เสร็จสิ้น",$Z1497=""),"DONE_NO_ACTUAL_DATE",""),IF(AND($I1497="Condition-based Maintenance",$AH1497=""),"CBM_NO_MEASUREMENT",""),IF(OR($X1497="",$X1497=0),"INVALID_PERIOD",""),IF(AND($AA1497&lt;&gt;"",$AB1497&lt;&gt;"",$AB1497&lt;$AA1497),"DATE_SEQUENCE_ERROR",""),IF(AND($AB1497&lt;&gt;"",$AB1497&gt;DATE(2030,12,31)),"DATE_OUTLIER",""),IF($C1497="","MISSING_QRCODE",""),IF($J1497="UNKNOWN","UNKNOWN_PM_TYPE",""),IF($L1497="UNKNOWN","UNKNOWN_STATUS",""))</f>
        <v/>
      </c>
      <c r="AQ1497" s="42" t="str">
        <f t="shared" si="119"/>
        <v>NO</v>
      </c>
    </row>
    <row r="1498" spans="1:43" x14ac:dyDescent="0.3">
      <c r="A1498" s="38">
        <f>IF('query (10)'!A1498="","",'query (10)'!A1498)</f>
        <v>1694</v>
      </c>
      <c r="B1498" s="38">
        <f>IF('query (10)'!B1498="","",'query (10)'!B1498)</f>
        <v>18693</v>
      </c>
      <c r="C1498" s="38" t="str">
        <f>TRIM(UPPER('query (10)'!M1498))</f>
        <v>CH-896</v>
      </c>
      <c r="D1498" s="38" t="str">
        <f>TRIM(UPPER(IFERROR(_xlfn.TEXTBEFORE('query (10)'!L1498,"("),'query (10)'!L1498)))</f>
        <v>AUTOMATIC VIBRATION TESTING M/C.</v>
      </c>
      <c r="E1498" s="38" t="str">
        <f>IFERROR(TRIM(UPPER(_xlfn.TEXTBEFORE(_xlfn.TEXTAFTER('query (10)'!L1498,"("),")"))),"")</f>
        <v/>
      </c>
      <c r="F1498" s="38" t="str">
        <f>TRIM('query (10)'!K1498)</f>
        <v>SB9</v>
      </c>
      <c r="G1498" s="38" t="str">
        <f>IF('query (10)'!J1498="","",'query (10)'!J1498)</f>
        <v>Electrical Control</v>
      </c>
      <c r="H1498" s="38" t="str">
        <f>TRIM(UPPER('query (10)'!J1498))</f>
        <v>ELECTRICAL CONTROL</v>
      </c>
      <c r="I1498" s="38" t="str">
        <f>IF('query (10)'!F1498="","",'query (10)'!F1498)</f>
        <v>Time-based Maintenance</v>
      </c>
      <c r="J1498" s="38" t="str">
        <f>IF('query (10)'!F1498="","",IFERROR(INDEX(Cleaning_Rules!$B$14:$B$17,MATCH(TRIM('query (10)'!F1498),Cleaning_Rules!$A$14:$A$17,0)),"UNKNOWN"))</f>
        <v>TBM</v>
      </c>
      <c r="K1498" s="38" t="str">
        <f>IF('query (10)'!G1498="","",'query (10)'!G1498)</f>
        <v>เสร็จสิ้น</v>
      </c>
      <c r="L1498" s="38" t="str">
        <f>IF('query (10)'!G1498="","MISSING",IFERROR(INDEX(Cleaning_Rules!$B$5:$B$10,MATCH(TRIM('query (10)'!G1498),Cleaning_Rules!$A$5:$A$10,0)),"UNKNOWN"))</f>
        <v>COMPLETED</v>
      </c>
      <c r="M1498" s="38" t="str">
        <f>IF('query (10)'!I1498="","",'query (10)'!I1498)</f>
        <v>Electrical</v>
      </c>
      <c r="N1498" s="38" t="str">
        <f>IF('query (10)'!O1498="","",'query (10)'!O1498)</f>
        <v>Inspection</v>
      </c>
      <c r="O1498" s="38" t="str">
        <f>IF('query (10)'!P1498="","",'query (10)'!P1498)</f>
        <v>Medium</v>
      </c>
      <c r="P1498" s="38" t="str">
        <f>IF('query (10)'!N1498="","",'query (10)'!N1498)</f>
        <v xml:space="preserve">- Check condition of Push botton, Emergency, Lamp and selector switch
- Check condition of Circuit breaker, Power supply, Magnetic, Relay.
- Cleaning ventilation of hot&amp;cool coil
-Check condition of Safety device </v>
      </c>
      <c r="Q1498" s="38" t="str">
        <f>TRIM('query (10)'!N1498)</f>
        <v>- Check condition of Push botton, Emergency, Lamp and selector switch
- Check condition of Circuit breaker, Power supply, Magnetic, Relay.
- Cleaning ventilation of hot&amp;cool coil
-Check condition of Safety device</v>
      </c>
      <c r="R1498" s="38" t="str">
        <f>TRIM(UPPER('query (10)'!R1498))</f>
        <v/>
      </c>
      <c r="S1498" s="38" t="str">
        <f>TRIM(UPPER('query (10)'!S1498))</f>
        <v/>
      </c>
      <c r="T1498" s="38" t="str">
        <f>IF('query (10)'!Q1498="","",TRIM(UPPER('query (10)'!Q1498)))</f>
        <v/>
      </c>
      <c r="U1498" s="38" t="str">
        <f>IF('query (10)'!T1498="","",'query (10)'!T1498)</f>
        <v/>
      </c>
      <c r="V1498" s="39" t="str">
        <f>IF('query (10)'!T1498="","",IFERROR(VALUE('query (10)'!T1498),""))</f>
        <v/>
      </c>
      <c r="W1498" s="40">
        <f>IF('query (10)'!U1498="","",'query (10)'!U1498)</f>
        <v>0</v>
      </c>
      <c r="X1498" s="39">
        <f>IF('query (10)'!V1498="","",'query (10)'!V1498)</f>
        <v>30</v>
      </c>
      <c r="Y1498" s="41">
        <f>IF('query (10)'!W1498="","",'query (10)'!W1498)</f>
        <v>46076</v>
      </c>
      <c r="Z1498" s="41">
        <f>IF('query (10)'!X1498="","",'query (10)'!X1498)</f>
        <v>46090</v>
      </c>
      <c r="AA1498" s="41">
        <f>IF('query (10)'!Y1498="","",'query (10)'!Y1498)</f>
        <v>46090</v>
      </c>
      <c r="AB1498" s="41">
        <f>IF('query (10)'!Z1498="","",'query (10)'!Z1498)</f>
        <v>46120</v>
      </c>
      <c r="AC1498" s="38" t="str">
        <f>IF(OR('query (10)'!AA1498="",COUNTIF(Cleaning_Rules!$A$21:$A$26,TRIM('query (10)'!AA1498))&gt;0),"",TRIM('query (10)'!AA1498))</f>
        <v/>
      </c>
      <c r="AD1498" s="38" t="str">
        <f>IF('query (10)'!AB1498="","",TRIM(IFERROR(_xlfn.TEXTBEFORE('query (10)'!AB1498,"("),'query (10)'!AB1498)))</f>
        <v>เริ่มซ่อมงาน PM แล้ว รับผิดชอบโดย NATDANAI JUTHATHEP</v>
      </c>
      <c r="AE1498" s="38" t="str">
        <f>IFERROR(LOWER(TRIM(_xlfn.TEXTBEFORE(_xlfn.TEXTAFTER('query (10)'!AB1498,"("),")"))),"")</f>
        <v>juthathep-n-4697@nsk.com</v>
      </c>
      <c r="AF1498" s="38" t="str">
        <f>IF('query (10)'!AD1498="","",TRIM('query (10)'!AD1498))</f>
        <v>พงษ์พิทักษ์ ศรไชย</v>
      </c>
      <c r="AG1498" s="38" t="str">
        <f>IF('query (10)'!AE1498="","",TRIM('query (10)'!AE1498))</f>
        <v>ณัฐดนัย จุฑาเทพ</v>
      </c>
      <c r="AH1498" s="38" t="str">
        <f>IF('query (10)'!AF1498="","",IFERROR(VALUE('query (10)'!AF1498),""))</f>
        <v/>
      </c>
      <c r="AI1498" s="38" t="str">
        <f>IF('query (10)'!AG1498="","",TRIM('query (10)'!AG1498))</f>
        <v/>
      </c>
      <c r="AJ1498" s="38" t="str">
        <f>IF('query (10)'!AH1498="","",IFERROR(VALUE('query (10)'!AH1498),""))</f>
        <v/>
      </c>
      <c r="AK1498" s="38" t="str">
        <f>IF('query (10)'!AI1498="","",TRIM('query (10)'!AI1498))</f>
        <v/>
      </c>
      <c r="AL1498" s="42">
        <f t="shared" si="115"/>
        <v>2026</v>
      </c>
      <c r="AM1498" s="42" t="str">
        <f t="shared" si="116"/>
        <v>2026-02</v>
      </c>
      <c r="AN1498" s="42" t="str">
        <f t="shared" ca="1" si="117"/>
        <v/>
      </c>
      <c r="AO1498" s="42" t="str">
        <f t="shared" si="118"/>
        <v>CH-896 | AUTOMATIC VIBRATION TESTING M/C. | SB9 | ELECTRICAL CONTROL | Time-based Maintenance | Electrical | Inspection | Medium | - Check condition of Push botton, Emergency, Lamp and selector switch
- Check condition of Circuit breaker, Power supply, Magnetic, Relay.
- Cleaning ventilation of hot&amp;cool coil
-Check condition of Safety device | เริ่มซ่อมงาน PM แล้ว รับผิดชอบโดย NATDANAI JUTHATHEP | ณัฐดนัย จุฑาเทพ</v>
      </c>
      <c r="AP1498" s="42" t="str">
        <f>_xlfn.TEXTJOIN("; ",TRUE,IF(COUNTA('query (10)'!A1498:AK1498)&lt;=6,"NEAR_EMPTY_ROW",""),IF($K1498="","MISSING_STATUS",""),IF(AND($K1498="เสร็จสิ้น",$Z1498=""),"DONE_NO_ACTUAL_DATE",""),IF(AND($I1498="Condition-based Maintenance",$AH1498=""),"CBM_NO_MEASUREMENT",""),IF(OR($X1498="",$X1498=0),"INVALID_PERIOD",""),IF(AND($AA1498&lt;&gt;"",$AB1498&lt;&gt;"",$AB1498&lt;$AA1498),"DATE_SEQUENCE_ERROR",""),IF(AND($AB1498&lt;&gt;"",$AB1498&gt;DATE(2030,12,31)),"DATE_OUTLIER",""),IF($C1498="","MISSING_QRCODE",""),IF($J1498="UNKNOWN","UNKNOWN_PM_TYPE",""),IF($L1498="UNKNOWN","UNKNOWN_STATUS",""))</f>
        <v/>
      </c>
      <c r="AQ1498" s="42" t="str">
        <f t="shared" si="119"/>
        <v>NO</v>
      </c>
    </row>
    <row r="1499" spans="1:43" x14ac:dyDescent="0.3">
      <c r="A1499" s="38">
        <f>IF('query (10)'!A1499="","",'query (10)'!A1499)</f>
        <v>1695</v>
      </c>
      <c r="B1499" s="38">
        <f>IF('query (10)'!B1499="","",'query (10)'!B1499)</f>
        <v>18694</v>
      </c>
      <c r="C1499" s="38" t="str">
        <f>TRIM(UPPER('query (10)'!M1499))</f>
        <v>MA-899</v>
      </c>
      <c r="D1499" s="38" t="str">
        <f>TRIM(UPPER(IFERROR(_xlfn.TEXTBEFORE('query (10)'!L1499,"("),'query (10)'!L1499)))</f>
        <v>LASER MARKER M/C.</v>
      </c>
      <c r="E1499" s="38" t="str">
        <f>IFERROR(TRIM(UPPER(_xlfn.TEXTBEFORE(_xlfn.TEXTAFTER('query (10)'!L1499,"("),")"))),"")</f>
        <v/>
      </c>
      <c r="F1499" s="38" t="str">
        <f>TRIM('query (10)'!K1499)</f>
        <v>SB9</v>
      </c>
      <c r="G1499" s="38" t="str">
        <f>IF('query (10)'!J1499="","",'query (10)'!J1499)</f>
        <v>Electrical Control</v>
      </c>
      <c r="H1499" s="38" t="str">
        <f>TRIM(UPPER('query (10)'!J1499))</f>
        <v>ELECTRICAL CONTROL</v>
      </c>
      <c r="I1499" s="38" t="str">
        <f>IF('query (10)'!F1499="","",'query (10)'!F1499)</f>
        <v>Time-based Maintenance</v>
      </c>
      <c r="J1499" s="38" t="str">
        <f>IF('query (10)'!F1499="","",IFERROR(INDEX(Cleaning_Rules!$B$14:$B$17,MATCH(TRIM('query (10)'!F1499),Cleaning_Rules!$A$14:$A$17,0)),"UNKNOWN"))</f>
        <v>TBM</v>
      </c>
      <c r="K1499" s="38" t="str">
        <f>IF('query (10)'!G1499="","",'query (10)'!G1499)</f>
        <v>กำลังดำเนินการ</v>
      </c>
      <c r="L1499" s="38" t="str">
        <f>IF('query (10)'!G1499="","MISSING",IFERROR(INDEX(Cleaning_Rules!$B$5:$B$10,MATCH(TRIM('query (10)'!G1499),Cleaning_Rules!$A$5:$A$10,0)),"UNKNOWN"))</f>
        <v>IN_PROGRESS</v>
      </c>
      <c r="M1499" s="38" t="str">
        <f>IF('query (10)'!I1499="","",'query (10)'!I1499)</f>
        <v>Electrical</v>
      </c>
      <c r="N1499" s="38" t="str">
        <f>IF('query (10)'!O1499="","",'query (10)'!O1499)</f>
        <v>Inspection</v>
      </c>
      <c r="O1499" s="38" t="str">
        <f>IF('query (10)'!P1499="","",'query (10)'!P1499)</f>
        <v>Medium</v>
      </c>
      <c r="P1499" s="38" t="str">
        <f>IF('query (10)'!N1499="","",'query (10)'!N1499)</f>
        <v xml:space="preserve">- Check condition of Push botton, Emergency, Lamp and selector switch
- Check condition of Circuit breaker, Power supply, Magnetic, Relay.
- Change dust filter
- Check condition of laser
-Check condition of Safety device </v>
      </c>
      <c r="Q1499" s="38" t="str">
        <f>TRIM('query (10)'!N1499)</f>
        <v>- Check condition of Push botton, Emergency, Lamp and selector switch
- Check condition of Circuit breaker, Power supply, Magnetic, Relay.
- Change dust filter
- Check condition of laser
-Check condition of Safety device</v>
      </c>
      <c r="R1499" s="38" t="str">
        <f>TRIM(UPPER('query (10)'!R1499))</f>
        <v/>
      </c>
      <c r="S1499" s="38" t="str">
        <f>TRIM(UPPER('query (10)'!S1499))</f>
        <v/>
      </c>
      <c r="T1499" s="38" t="str">
        <f>IF('query (10)'!Q1499="","",TRIM(UPPER('query (10)'!Q1499)))</f>
        <v/>
      </c>
      <c r="U1499" s="38" t="str">
        <f>IF('query (10)'!T1499="","",'query (10)'!T1499)</f>
        <v/>
      </c>
      <c r="V1499" s="39" t="str">
        <f>IF('query (10)'!T1499="","",IFERROR(VALUE('query (10)'!T1499),""))</f>
        <v/>
      </c>
      <c r="W1499" s="40">
        <f>IF('query (10)'!U1499="","",'query (10)'!U1499)</f>
        <v>0</v>
      </c>
      <c r="X1499" s="39">
        <f>IF('query (10)'!V1499="","",'query (10)'!V1499)</f>
        <v>30</v>
      </c>
      <c r="Y1499" s="41">
        <f>IF('query (10)'!W1499="","",'query (10)'!W1499)</f>
        <v>46076</v>
      </c>
      <c r="Z1499" s="41" t="str">
        <f>IF('query (10)'!X1499="","",'query (10)'!X1499)</f>
        <v/>
      </c>
      <c r="AA1499" s="41">
        <f>IF('query (10)'!Y1499="","",'query (10)'!Y1499)</f>
        <v>46045</v>
      </c>
      <c r="AB1499" s="41">
        <f>IF('query (10)'!Z1499="","",'query (10)'!Z1499)</f>
        <v>46076</v>
      </c>
      <c r="AC1499" s="38" t="str">
        <f>IF(OR('query (10)'!AA1499="",COUNTIF(Cleaning_Rules!$A$21:$A$26,TRIM('query (10)'!AA1499))&gt;0),"",TRIM('query (10)'!AA1499))</f>
        <v/>
      </c>
      <c r="AD1499" s="38" t="str">
        <f>IF('query (10)'!AB1499="","",TRIM(IFERROR(_xlfn.TEXTBEFORE('query (10)'!AB1499,"("),'query (10)'!AB1499)))</f>
        <v>เริ่มซ่อมงาน PM แล้ว รับผิดชอบโดย PAHLA SEEDANG</v>
      </c>
      <c r="AE1499" s="38" t="str">
        <f>IFERROR(LOWER(TRIM(_xlfn.TEXTBEFORE(_xlfn.TEXTAFTER('query (10)'!AB1499,"("),")"))),"")</f>
        <v>pahla@nsk.com</v>
      </c>
      <c r="AF1499" s="38" t="str">
        <f>IF('query (10)'!AD1499="","",TRIM('query (10)'!AD1499))</f>
        <v>พงษ์พิทักษ์ ศรไชย</v>
      </c>
      <c r="AG1499" s="38" t="str">
        <f>IF('query (10)'!AE1499="","",TRIM('query (10)'!AE1499))</f>
        <v>อัมรินทร์ รักษาพล</v>
      </c>
      <c r="AH1499" s="38" t="str">
        <f>IF('query (10)'!AF1499="","",IFERROR(VALUE('query (10)'!AF1499),""))</f>
        <v/>
      </c>
      <c r="AI1499" s="38" t="str">
        <f>IF('query (10)'!AG1499="","",TRIM('query (10)'!AG1499))</f>
        <v/>
      </c>
      <c r="AJ1499" s="38" t="str">
        <f>IF('query (10)'!AH1499="","",IFERROR(VALUE('query (10)'!AH1499),""))</f>
        <v/>
      </c>
      <c r="AK1499" s="38" t="str">
        <f>IF('query (10)'!AI1499="","",TRIM('query (10)'!AI1499))</f>
        <v/>
      </c>
      <c r="AL1499" s="42">
        <f t="shared" si="115"/>
        <v>2026</v>
      </c>
      <c r="AM1499" s="42" t="str">
        <f t="shared" si="116"/>
        <v>2026-02</v>
      </c>
      <c r="AN1499" s="42" t="str">
        <f t="shared" ca="1" si="117"/>
        <v>OVERDUE</v>
      </c>
      <c r="AO1499" s="42" t="str">
        <f t="shared" si="118"/>
        <v>MA-899 | LASER MARKER M/C. | SB9 | ELECTRICAL CONTROL | Time-based Maintenance | Electrical | Inspection | Medium | - Check condition of Push botton, Emergency, Lamp and selector switch
- Check condition of Circuit breaker, Power supply, Magnetic, Relay.
- Change dust filter
- Check condition of laser
-Check condition of Safety device | เริ่มซ่อมงาน PM แล้ว รับผิดชอบโดย PAHLA SEEDANG | อัมรินทร์ รักษาพล</v>
      </c>
      <c r="AP1499" s="42" t="str">
        <f>_xlfn.TEXTJOIN("; ",TRUE,IF(COUNTA('query (10)'!A1499:AK1499)&lt;=6,"NEAR_EMPTY_ROW",""),IF($K1499="","MISSING_STATUS",""),IF(AND($K1499="เสร็จสิ้น",$Z1499=""),"DONE_NO_ACTUAL_DATE",""),IF(AND($I1499="Condition-based Maintenance",$AH1499=""),"CBM_NO_MEASUREMENT",""),IF(OR($X1499="",$X1499=0),"INVALID_PERIOD",""),IF(AND($AA1499&lt;&gt;"",$AB1499&lt;&gt;"",$AB1499&lt;$AA1499),"DATE_SEQUENCE_ERROR",""),IF(AND($AB1499&lt;&gt;"",$AB1499&gt;DATE(2030,12,31)),"DATE_OUTLIER",""),IF($C1499="","MISSING_QRCODE",""),IF($J1499="UNKNOWN","UNKNOWN_PM_TYPE",""),IF($L1499="UNKNOWN","UNKNOWN_STATUS",""))</f>
        <v/>
      </c>
      <c r="AQ1499" s="42" t="str">
        <f t="shared" si="119"/>
        <v>NO</v>
      </c>
    </row>
    <row r="1500" spans="1:43" x14ac:dyDescent="0.3">
      <c r="A1500" s="38">
        <f>IF('query (10)'!A1500="","",'query (10)'!A1500)</f>
        <v>1696</v>
      </c>
      <c r="B1500" s="38">
        <f>IF('query (10)'!B1500="","",'query (10)'!B1500)</f>
        <v>18695</v>
      </c>
      <c r="C1500" s="38" t="str">
        <f>TRIM(UPPER('query (10)'!M1500))</f>
        <v>CH-1015</v>
      </c>
      <c r="D1500" s="38" t="str">
        <f>TRIM(UPPER(IFERROR(_xlfn.TEXTBEFORE('query (10)'!L1500,"("),'query (10)'!L1500)))</f>
        <v>AUTOMATION VISUAL INSPECTION M/C</v>
      </c>
      <c r="E1500" s="38" t="str">
        <f>IFERROR(TRIM(UPPER(_xlfn.TEXTBEFORE(_xlfn.TEXTAFTER('query (10)'!L1500,"("),")"))),"")</f>
        <v/>
      </c>
      <c r="F1500" s="38" t="str">
        <f>TRIM('query (10)'!K1500)</f>
        <v>SB9</v>
      </c>
      <c r="G1500" s="38" t="str">
        <f>IF('query (10)'!J1500="","",'query (10)'!J1500)</f>
        <v>Electrical Control</v>
      </c>
      <c r="H1500" s="38" t="str">
        <f>TRIM(UPPER('query (10)'!J1500))</f>
        <v>ELECTRICAL CONTROL</v>
      </c>
      <c r="I1500" s="38" t="str">
        <f>IF('query (10)'!F1500="","",'query (10)'!F1500)</f>
        <v>Time-based Maintenance</v>
      </c>
      <c r="J1500" s="38" t="str">
        <f>IF('query (10)'!F1500="","",IFERROR(INDEX(Cleaning_Rules!$B$14:$B$17,MATCH(TRIM('query (10)'!F1500),Cleaning_Rules!$A$14:$A$17,0)),"UNKNOWN"))</f>
        <v>TBM</v>
      </c>
      <c r="K1500" s="38" t="str">
        <f>IF('query (10)'!G1500="","",'query (10)'!G1500)</f>
        <v>กำลังดำเนินการ</v>
      </c>
      <c r="L1500" s="38" t="str">
        <f>IF('query (10)'!G1500="","MISSING",IFERROR(INDEX(Cleaning_Rules!$B$5:$B$10,MATCH(TRIM('query (10)'!G1500),Cleaning_Rules!$A$5:$A$10,0)),"UNKNOWN"))</f>
        <v>IN_PROGRESS</v>
      </c>
      <c r="M1500" s="38" t="str">
        <f>IF('query (10)'!I1500="","",'query (10)'!I1500)</f>
        <v>Electrical</v>
      </c>
      <c r="N1500" s="38" t="str">
        <f>IF('query (10)'!O1500="","",'query (10)'!O1500)</f>
        <v>Inspection</v>
      </c>
      <c r="O1500" s="38" t="str">
        <f>IF('query (10)'!P1500="","",'query (10)'!P1500)</f>
        <v>Medium</v>
      </c>
      <c r="P1500" s="38" t="str">
        <f>IF('query (10)'!N1500="","",'query (10)'!N1500)</f>
        <v xml:space="preserve">- Check condition of Push botton, Emergency, Lamp and selector switch
- Check condition of Circuit breaker, Power supply, Magnetic, Relay.
- Change dust filter
-Check condition of Safety device </v>
      </c>
      <c r="Q1500" s="38" t="str">
        <f>TRIM('query (10)'!N1500)</f>
        <v>- Check condition of Push botton, Emergency, Lamp and selector switch
- Check condition of Circuit breaker, Power supply, Magnetic, Relay.
- Change dust filter
-Check condition of Safety device</v>
      </c>
      <c r="R1500" s="38" t="str">
        <f>TRIM(UPPER('query (10)'!R1500))</f>
        <v/>
      </c>
      <c r="S1500" s="38" t="str">
        <f>TRIM(UPPER('query (10)'!S1500))</f>
        <v/>
      </c>
      <c r="T1500" s="38" t="str">
        <f>IF('query (10)'!Q1500="","",TRIM(UPPER('query (10)'!Q1500)))</f>
        <v/>
      </c>
      <c r="U1500" s="38" t="str">
        <f>IF('query (10)'!T1500="","",'query (10)'!T1500)</f>
        <v/>
      </c>
      <c r="V1500" s="39" t="str">
        <f>IF('query (10)'!T1500="","",IFERROR(VALUE('query (10)'!T1500),""))</f>
        <v/>
      </c>
      <c r="W1500" s="40">
        <f>IF('query (10)'!U1500="","",'query (10)'!U1500)</f>
        <v>0</v>
      </c>
      <c r="X1500" s="39">
        <f>IF('query (10)'!V1500="","",'query (10)'!V1500)</f>
        <v>30</v>
      </c>
      <c r="Y1500" s="41">
        <f>IF('query (10)'!W1500="","",'query (10)'!W1500)</f>
        <v>46076</v>
      </c>
      <c r="Z1500" s="41" t="str">
        <f>IF('query (10)'!X1500="","",'query (10)'!X1500)</f>
        <v/>
      </c>
      <c r="AA1500" s="41">
        <f>IF('query (10)'!Y1500="","",'query (10)'!Y1500)</f>
        <v>46045</v>
      </c>
      <c r="AB1500" s="41">
        <f>IF('query (10)'!Z1500="","",'query (10)'!Z1500)</f>
        <v>46076</v>
      </c>
      <c r="AC1500" s="38" t="str">
        <f>IF(OR('query (10)'!AA1500="",COUNTIF(Cleaning_Rules!$A$21:$A$26,TRIM('query (10)'!AA1500))&gt;0),"",TRIM('query (10)'!AA1500))</f>
        <v/>
      </c>
      <c r="AD1500" s="38" t="str">
        <f>IF('query (10)'!AB1500="","",TRIM(IFERROR(_xlfn.TEXTBEFORE('query (10)'!AB1500,"("),'query (10)'!AB1500)))</f>
        <v>เริ่มซ่อมงาน PM แล้ว รับผิดชอบโดย PAHLA SEEDANG</v>
      </c>
      <c r="AE1500" s="38" t="str">
        <f>IFERROR(LOWER(TRIM(_xlfn.TEXTBEFORE(_xlfn.TEXTAFTER('query (10)'!AB1500,"("),")"))),"")</f>
        <v>pahla@nsk.com</v>
      </c>
      <c r="AF1500" s="38" t="str">
        <f>IF('query (10)'!AD1500="","",TRIM('query (10)'!AD1500))</f>
        <v>พงษ์พิทักษ์ ศรไชย</v>
      </c>
      <c r="AG1500" s="38" t="str">
        <f>IF('query (10)'!AE1500="","",TRIM('query (10)'!AE1500))</f>
        <v>อัมรินทร์ รักษาพล</v>
      </c>
      <c r="AH1500" s="38" t="str">
        <f>IF('query (10)'!AF1500="","",IFERROR(VALUE('query (10)'!AF1500),""))</f>
        <v/>
      </c>
      <c r="AI1500" s="38" t="str">
        <f>IF('query (10)'!AG1500="","",TRIM('query (10)'!AG1500))</f>
        <v/>
      </c>
      <c r="AJ1500" s="38" t="str">
        <f>IF('query (10)'!AH1500="","",IFERROR(VALUE('query (10)'!AH1500),""))</f>
        <v/>
      </c>
      <c r="AK1500" s="38" t="str">
        <f>IF('query (10)'!AI1500="","",TRIM('query (10)'!AI1500))</f>
        <v/>
      </c>
      <c r="AL1500" s="42">
        <f t="shared" si="115"/>
        <v>2026</v>
      </c>
      <c r="AM1500" s="42" t="str">
        <f t="shared" si="116"/>
        <v>2026-02</v>
      </c>
      <c r="AN1500" s="42" t="str">
        <f t="shared" ca="1" si="117"/>
        <v>OVERDUE</v>
      </c>
      <c r="AO1500" s="42" t="str">
        <f t="shared" si="118"/>
        <v>CH-1015 | AUTOMATION VISUAL INSPECTION M/C | SB9 | ELECTRICAL CONTROL | Time-based Maintenance | Electrical | Inspection | Medium | - Check condition of Push botton, Emergency, Lamp and selector switch
- Check condition of Circuit breaker, Power supply, Magnetic, Relay.
- Change dust filter
-Check condition of Safety device | เริ่มซ่อมงาน PM แล้ว รับผิดชอบโดย PAHLA SEEDANG | อัมรินทร์ รักษาพล</v>
      </c>
      <c r="AP1500" s="42" t="str">
        <f>_xlfn.TEXTJOIN("; ",TRUE,IF(COUNTA('query (10)'!A1500:AK1500)&lt;=6,"NEAR_EMPTY_ROW",""),IF($K1500="","MISSING_STATUS",""),IF(AND($K1500="เสร็จสิ้น",$Z1500=""),"DONE_NO_ACTUAL_DATE",""),IF(AND($I1500="Condition-based Maintenance",$AH1500=""),"CBM_NO_MEASUREMENT",""),IF(OR($X1500="",$X1500=0),"INVALID_PERIOD",""),IF(AND($AA1500&lt;&gt;"",$AB1500&lt;&gt;"",$AB1500&lt;$AA1500),"DATE_SEQUENCE_ERROR",""),IF(AND($AB1500&lt;&gt;"",$AB1500&gt;DATE(2030,12,31)),"DATE_OUTLIER",""),IF($C1500="","MISSING_QRCODE",""),IF($J1500="UNKNOWN","UNKNOWN_PM_TYPE",""),IF($L1500="UNKNOWN","UNKNOWN_STATUS",""))</f>
        <v/>
      </c>
      <c r="AQ1500" s="42" t="str">
        <f t="shared" si="119"/>
        <v>NO</v>
      </c>
    </row>
    <row r="1501" spans="1:43" x14ac:dyDescent="0.3">
      <c r="A1501" s="38">
        <f>IF('query (10)'!A1501="","",'query (10)'!A1501)</f>
        <v>1697</v>
      </c>
      <c r="B1501" s="38">
        <f>IF('query (10)'!B1501="","",'query (10)'!B1501)</f>
        <v>18696</v>
      </c>
      <c r="C1501" s="38" t="str">
        <f>TRIM(UPPER('query (10)'!M1501))</f>
        <v>PK-1508</v>
      </c>
      <c r="D1501" s="38" t="str">
        <f>TRIM(UPPER(IFERROR(_xlfn.TEXTBEFORE('query (10)'!L1501,"("),'query (10)'!L1501)))</f>
        <v>PACKING TABLE M/C</v>
      </c>
      <c r="E1501" s="38" t="str">
        <f>IFERROR(TRIM(UPPER(_xlfn.TEXTBEFORE(_xlfn.TEXTAFTER('query (10)'!L1501,"("),")"))),"")</f>
        <v/>
      </c>
      <c r="F1501" s="38" t="str">
        <f>TRIM('query (10)'!K1501)</f>
        <v>SB9</v>
      </c>
      <c r="G1501" s="38" t="str">
        <f>IF('query (10)'!J1501="","",'query (10)'!J1501)</f>
        <v>Electrical Control</v>
      </c>
      <c r="H1501" s="38" t="str">
        <f>TRIM(UPPER('query (10)'!J1501))</f>
        <v>ELECTRICAL CONTROL</v>
      </c>
      <c r="I1501" s="38" t="str">
        <f>IF('query (10)'!F1501="","",'query (10)'!F1501)</f>
        <v>Time-based Maintenance</v>
      </c>
      <c r="J1501" s="38" t="str">
        <f>IF('query (10)'!F1501="","",IFERROR(INDEX(Cleaning_Rules!$B$14:$B$17,MATCH(TRIM('query (10)'!F1501),Cleaning_Rules!$A$14:$A$17,0)),"UNKNOWN"))</f>
        <v>TBM</v>
      </c>
      <c r="K1501" s="38" t="str">
        <f>IF('query (10)'!G1501="","",'query (10)'!G1501)</f>
        <v>กำลังดำเนินการ</v>
      </c>
      <c r="L1501" s="38" t="str">
        <f>IF('query (10)'!G1501="","MISSING",IFERROR(INDEX(Cleaning_Rules!$B$5:$B$10,MATCH(TRIM('query (10)'!G1501),Cleaning_Rules!$A$5:$A$10,0)),"UNKNOWN"))</f>
        <v>IN_PROGRESS</v>
      </c>
      <c r="M1501" s="38" t="str">
        <f>IF('query (10)'!I1501="","",'query (10)'!I1501)</f>
        <v>Electrical</v>
      </c>
      <c r="N1501" s="38" t="str">
        <f>IF('query (10)'!O1501="","",'query (10)'!O1501)</f>
        <v>Inspection</v>
      </c>
      <c r="O1501" s="38" t="str">
        <f>IF('query (10)'!P1501="","",'query (10)'!P1501)</f>
        <v>Medium</v>
      </c>
      <c r="P1501" s="38" t="str">
        <f>IF('query (10)'!N1501="","",'query (10)'!N1501)</f>
        <v xml:space="preserve">- Check condition of Push botton, Emergency, Lamp and selector switch
- Check condition of Circuit breaker, Power supply, Magnetic, Relay.
- Check condition of vistual lamp
-Check condition of Safety device </v>
      </c>
      <c r="Q1501" s="38" t="str">
        <f>TRIM('query (10)'!N1501)</f>
        <v>- Check condition of Push botton, Emergency, Lamp and selector switch
- Check condition of Circuit breaker, Power supply, Magnetic, Relay.
- Check condition of vistual lamp
-Check condition of Safety device</v>
      </c>
      <c r="R1501" s="38" t="str">
        <f>TRIM(UPPER('query (10)'!R1501))</f>
        <v/>
      </c>
      <c r="S1501" s="38" t="str">
        <f>TRIM(UPPER('query (10)'!S1501))</f>
        <v/>
      </c>
      <c r="T1501" s="38" t="str">
        <f>IF('query (10)'!Q1501="","",TRIM(UPPER('query (10)'!Q1501)))</f>
        <v/>
      </c>
      <c r="U1501" s="38" t="str">
        <f>IF('query (10)'!T1501="","",'query (10)'!T1501)</f>
        <v/>
      </c>
      <c r="V1501" s="39" t="str">
        <f>IF('query (10)'!T1501="","",IFERROR(VALUE('query (10)'!T1501),""))</f>
        <v/>
      </c>
      <c r="W1501" s="40">
        <f>IF('query (10)'!U1501="","",'query (10)'!U1501)</f>
        <v>0</v>
      </c>
      <c r="X1501" s="39">
        <f>IF('query (10)'!V1501="","",'query (10)'!V1501)</f>
        <v>30</v>
      </c>
      <c r="Y1501" s="41">
        <f>IF('query (10)'!W1501="","",'query (10)'!W1501)</f>
        <v>46076</v>
      </c>
      <c r="Z1501" s="41" t="str">
        <f>IF('query (10)'!X1501="","",'query (10)'!X1501)</f>
        <v/>
      </c>
      <c r="AA1501" s="41">
        <f>IF('query (10)'!Y1501="","",'query (10)'!Y1501)</f>
        <v>46045</v>
      </c>
      <c r="AB1501" s="41">
        <f>IF('query (10)'!Z1501="","",'query (10)'!Z1501)</f>
        <v>46076</v>
      </c>
      <c r="AC1501" s="38" t="str">
        <f>IF(OR('query (10)'!AA1501="",COUNTIF(Cleaning_Rules!$A$21:$A$26,TRIM('query (10)'!AA1501))&gt;0),"",TRIM('query (10)'!AA1501))</f>
        <v/>
      </c>
      <c r="AD1501" s="38" t="str">
        <f>IF('query (10)'!AB1501="","",TRIM(IFERROR(_xlfn.TEXTBEFORE('query (10)'!AB1501,"("),'query (10)'!AB1501)))</f>
        <v>เริ่มซ่อมงาน PM แล้ว รับผิดชอบโดย PAHLA SEEDANG</v>
      </c>
      <c r="AE1501" s="38" t="str">
        <f>IFERROR(LOWER(TRIM(_xlfn.TEXTBEFORE(_xlfn.TEXTAFTER('query (10)'!AB1501,"("),")"))),"")</f>
        <v>pahla@nsk.com</v>
      </c>
      <c r="AF1501" s="38" t="str">
        <f>IF('query (10)'!AD1501="","",TRIM('query (10)'!AD1501))</f>
        <v>พงษ์พิทักษ์ ศรไชย</v>
      </c>
      <c r="AG1501" s="38" t="str">
        <f>IF('query (10)'!AE1501="","",TRIM('query (10)'!AE1501))</f>
        <v>อัมรินทร์ รักษาพล</v>
      </c>
      <c r="AH1501" s="38" t="str">
        <f>IF('query (10)'!AF1501="","",IFERROR(VALUE('query (10)'!AF1501),""))</f>
        <v/>
      </c>
      <c r="AI1501" s="38" t="str">
        <f>IF('query (10)'!AG1501="","",TRIM('query (10)'!AG1501))</f>
        <v/>
      </c>
      <c r="AJ1501" s="38" t="str">
        <f>IF('query (10)'!AH1501="","",IFERROR(VALUE('query (10)'!AH1501),""))</f>
        <v/>
      </c>
      <c r="AK1501" s="38" t="str">
        <f>IF('query (10)'!AI1501="","",TRIM('query (10)'!AI1501))</f>
        <v/>
      </c>
      <c r="AL1501" s="42">
        <f t="shared" si="115"/>
        <v>2026</v>
      </c>
      <c r="AM1501" s="42" t="str">
        <f t="shared" si="116"/>
        <v>2026-02</v>
      </c>
      <c r="AN1501" s="42" t="str">
        <f t="shared" ca="1" si="117"/>
        <v>OVERDUE</v>
      </c>
      <c r="AO1501" s="42" t="str">
        <f t="shared" si="118"/>
        <v>PK-1508 | PACKING TABLE M/C | SB9 | ELECTRICAL CONTROL | Time-based Maintenance | Electrical | Inspection | Medium | - Check condition of Push botton, Emergency, Lamp and selector switch
- Check condition of Circuit breaker, Power supply, Magnetic, Relay.
- Check condition of vistual lamp
-Check condition of Safety device | เริ่มซ่อมงาน PM แล้ว รับผิดชอบโดย PAHLA SEEDANG | อัมรินทร์ รักษาพล</v>
      </c>
      <c r="AP1501" s="42" t="str">
        <f>_xlfn.TEXTJOIN("; ",TRUE,IF(COUNTA('query (10)'!A1501:AK1501)&lt;=6,"NEAR_EMPTY_ROW",""),IF($K1501="","MISSING_STATUS",""),IF(AND($K1501="เสร็จสิ้น",$Z1501=""),"DONE_NO_ACTUAL_DATE",""),IF(AND($I1501="Condition-based Maintenance",$AH1501=""),"CBM_NO_MEASUREMENT",""),IF(OR($X1501="",$X1501=0),"INVALID_PERIOD",""),IF(AND($AA1501&lt;&gt;"",$AB1501&lt;&gt;"",$AB1501&lt;$AA1501),"DATE_SEQUENCE_ERROR",""),IF(AND($AB1501&lt;&gt;"",$AB1501&gt;DATE(2030,12,31)),"DATE_OUTLIER",""),IF($C1501="","MISSING_QRCODE",""),IF($J1501="UNKNOWN","UNKNOWN_PM_TYPE",""),IF($L1501="UNKNOWN","UNKNOWN_STATUS",""))</f>
        <v/>
      </c>
      <c r="AQ1501" s="42" t="str">
        <f t="shared" si="119"/>
        <v>NO</v>
      </c>
    </row>
    <row r="1502" spans="1:43" x14ac:dyDescent="0.3">
      <c r="A1502" s="38">
        <f>IF('query (10)'!A1502="","",'query (10)'!A1502)</f>
        <v>1698</v>
      </c>
      <c r="B1502" s="38" t="str">
        <f>IF('query (10)'!B1502="","",'query (10)'!B1502)</f>
        <v/>
      </c>
      <c r="C1502" s="38" t="str">
        <f>TRIM(UPPER('query (10)'!M1502))</f>
        <v>GR-423</v>
      </c>
      <c r="D1502" s="38" t="str">
        <f>TRIM(UPPER(IFERROR(_xlfn.TEXTBEFORE('query (10)'!L1502,"("),'query (10)'!L1502)))</f>
        <v>OUTER RING RACEWAY GRINDING MACHINE.</v>
      </c>
      <c r="E1502" s="38" t="str">
        <f>IFERROR(TRIM(UPPER(_xlfn.TEXTBEFORE(_xlfn.TEXTAFTER('query (10)'!L1502,"("),")"))),"")</f>
        <v/>
      </c>
      <c r="F1502" s="38" t="str">
        <f>TRIM('query (10)'!K1502)</f>
        <v>WP Grinding2</v>
      </c>
      <c r="G1502" s="38" t="str">
        <f>IF('query (10)'!J1502="","",'query (10)'!J1502)</f>
        <v>Electrical Control</v>
      </c>
      <c r="H1502" s="38" t="str">
        <f>TRIM(UPPER('query (10)'!J1502))</f>
        <v>ELECTRICAL CONTROL</v>
      </c>
      <c r="I1502" s="38" t="str">
        <f>IF('query (10)'!F1502="","",'query (10)'!F1502)</f>
        <v>Time-based Maintenance</v>
      </c>
      <c r="J1502" s="38" t="str">
        <f>IF('query (10)'!F1502="","",IFERROR(INDEX(Cleaning_Rules!$B$14:$B$17,MATCH(TRIM('query (10)'!F1502),Cleaning_Rules!$A$14:$A$17,0)),"UNKNOWN"))</f>
        <v>TBM</v>
      </c>
      <c r="K1502" s="38" t="str">
        <f>IF('query (10)'!G1502="","",'query (10)'!G1502)</f>
        <v>แผนใหม่</v>
      </c>
      <c r="L1502" s="38" t="str">
        <f>IF('query (10)'!G1502="","MISSING",IFERROR(INDEX(Cleaning_Rules!$B$5:$B$10,MATCH(TRIM('query (10)'!G1502),Cleaning_Rules!$A$5:$A$10,0)),"UNKNOWN"))</f>
        <v>NEW_PLAN</v>
      </c>
      <c r="M1502" s="38" t="str">
        <f>IF('query (10)'!I1502="","",'query (10)'!I1502)</f>
        <v>Electrical</v>
      </c>
      <c r="N1502" s="38" t="str">
        <f>IF('query (10)'!O1502="","",'query (10)'!O1502)</f>
        <v>Inspection</v>
      </c>
      <c r="O1502" s="38" t="str">
        <f>IF('query (10)'!P1502="","",'query (10)'!P1502)</f>
        <v>Medium</v>
      </c>
      <c r="P1502" s="38" t="str">
        <f>IF('query (10)'!N1502="","",'query (10)'!N1502)</f>
        <v xml:space="preserve">- Check condition of Push botton, Emergency, Lamp and selector switch
- Check condition of Circuit breaker, Power supply, Magnetic, Relay.
- Check condition of Servo amp, Inverter
-Check condition of Safety device </v>
      </c>
      <c r="Q1502" s="38" t="str">
        <f>TRIM('query (10)'!N1502)</f>
        <v>- Check condition of Push botton, Emergency, Lamp and selector switch
- Check condition of Circuit breaker, Power supply, Magnetic, Relay.
- Check condition of Servo amp, Inverter
-Check condition of Safety device</v>
      </c>
      <c r="R1502" s="38" t="str">
        <f>TRIM(UPPER('query (10)'!R1502))</f>
        <v/>
      </c>
      <c r="S1502" s="38" t="str">
        <f>TRIM(UPPER('query (10)'!S1502))</f>
        <v/>
      </c>
      <c r="T1502" s="38" t="str">
        <f>IF('query (10)'!Q1502="","",TRIM(UPPER('query (10)'!Q1502)))</f>
        <v/>
      </c>
      <c r="U1502" s="38" t="str">
        <f>IF('query (10)'!T1502="","",'query (10)'!T1502)</f>
        <v/>
      </c>
      <c r="V1502" s="39" t="str">
        <f>IF('query (10)'!T1502="","",IFERROR(VALUE('query (10)'!T1502),""))</f>
        <v/>
      </c>
      <c r="W1502" s="40">
        <f>IF('query (10)'!U1502="","",'query (10)'!U1502)</f>
        <v>0</v>
      </c>
      <c r="X1502" s="39">
        <f>IF('query (10)'!V1502="","",'query (10)'!V1502)</f>
        <v>30</v>
      </c>
      <c r="Y1502" s="41">
        <f>IF('query (10)'!W1502="","",'query (10)'!W1502)</f>
        <v>46079</v>
      </c>
      <c r="Z1502" s="41" t="str">
        <f>IF('query (10)'!X1502="","",'query (10)'!X1502)</f>
        <v/>
      </c>
      <c r="AA1502" s="41">
        <f>IF('query (10)'!Y1502="","",'query (10)'!Y1502)</f>
        <v>46050</v>
      </c>
      <c r="AB1502" s="41">
        <f>IF('query (10)'!Z1502="","",'query (10)'!Z1502)</f>
        <v>46079</v>
      </c>
      <c r="AC1502" s="38" t="str">
        <f>IF(OR('query (10)'!AA1502="",COUNTIF(Cleaning_Rules!$A$21:$A$26,TRIM('query (10)'!AA1502))&gt;0),"",TRIM('query (10)'!AA1502))</f>
        <v/>
      </c>
      <c r="AD1502" s="38" t="str">
        <f>IF('query (10)'!AB1502="","",TRIM(IFERROR(_xlfn.TEXTBEFORE('query (10)'!AB1502,"("),'query (10)'!AB1502)))</f>
        <v/>
      </c>
      <c r="AE1502" s="38" t="str">
        <f>IFERROR(LOWER(TRIM(_xlfn.TEXTBEFORE(_xlfn.TEXTAFTER('query (10)'!AB1502,"("),")"))),"")</f>
        <v/>
      </c>
      <c r="AF1502" s="38" t="str">
        <f>IF('query (10)'!AD1502="","",TRIM('query (10)'!AD1502))</f>
        <v>พงษ์พิทักษ์ ศรไชย</v>
      </c>
      <c r="AG1502" s="38" t="str">
        <f>IF('query (10)'!AE1502="","",TRIM('query (10)'!AE1502))</f>
        <v>พงษ์พิทักษ์ ศรไชย</v>
      </c>
      <c r="AH1502" s="38" t="str">
        <f>IF('query (10)'!AF1502="","",IFERROR(VALUE('query (10)'!AF1502),""))</f>
        <v/>
      </c>
      <c r="AI1502" s="38" t="str">
        <f>IF('query (10)'!AG1502="","",TRIM('query (10)'!AG1502))</f>
        <v/>
      </c>
      <c r="AJ1502" s="38" t="str">
        <f>IF('query (10)'!AH1502="","",IFERROR(VALUE('query (10)'!AH1502),""))</f>
        <v/>
      </c>
      <c r="AK1502" s="38" t="str">
        <f>IF('query (10)'!AI1502="","",TRIM('query (10)'!AI1502))</f>
        <v/>
      </c>
      <c r="AL1502" s="42">
        <f t="shared" si="115"/>
        <v>2026</v>
      </c>
      <c r="AM1502" s="42" t="str">
        <f t="shared" si="116"/>
        <v>2026-02</v>
      </c>
      <c r="AN1502" s="42" t="str">
        <f t="shared" ca="1" si="117"/>
        <v>OVERDUE</v>
      </c>
      <c r="AO1502" s="42" t="str">
        <f t="shared" si="118"/>
        <v>GR-423 | OUTER RING RACEWAY GRINDING MACHINE. | WP Grinding2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พงษ์พิทักษ์ ศรไชย</v>
      </c>
      <c r="AP1502" s="42" t="str">
        <f>_xlfn.TEXTJOIN("; ",TRUE,IF(COUNTA('query (10)'!A1502:AK1502)&lt;=6,"NEAR_EMPTY_ROW",""),IF($K1502="","MISSING_STATUS",""),IF(AND($K1502="เสร็จสิ้น",$Z1502=""),"DONE_NO_ACTUAL_DATE",""),IF(AND($I1502="Condition-based Maintenance",$AH1502=""),"CBM_NO_MEASUREMENT",""),IF(OR($X1502="",$X1502=0),"INVALID_PERIOD",""),IF(AND($AA1502&lt;&gt;"",$AB1502&lt;&gt;"",$AB1502&lt;$AA1502),"DATE_SEQUENCE_ERROR",""),IF(AND($AB1502&lt;&gt;"",$AB1502&gt;DATE(2030,12,31)),"DATE_OUTLIER",""),IF($C1502="","MISSING_QRCODE",""),IF($J1502="UNKNOWN","UNKNOWN_PM_TYPE",""),IF($L1502="UNKNOWN","UNKNOWN_STATUS",""))</f>
        <v/>
      </c>
      <c r="AQ1502" s="42" t="str">
        <f t="shared" si="119"/>
        <v>NO</v>
      </c>
    </row>
    <row r="1503" spans="1:43" x14ac:dyDescent="0.3">
      <c r="A1503" s="38">
        <f>IF('query (10)'!A1503="","",'query (10)'!A1503)</f>
        <v>1699</v>
      </c>
      <c r="B1503" s="38" t="str">
        <f>IF('query (10)'!B1503="","",'query (10)'!B1503)</f>
        <v/>
      </c>
      <c r="C1503" s="38" t="str">
        <f>TRIM(UPPER('query (10)'!M1503))</f>
        <v>GR-416</v>
      </c>
      <c r="D1503" s="38" t="str">
        <f>TRIM(UPPER(IFERROR(_xlfn.TEXTBEFORE('query (10)'!L1503,"("),'query (10)'!L1503)))</f>
        <v>OUTER RING RACEWAY SUPER FINISH GRINDING MACHINE.</v>
      </c>
      <c r="E1503" s="38" t="str">
        <f>IFERROR(TRIM(UPPER(_xlfn.TEXTBEFORE(_xlfn.TEXTAFTER('query (10)'!L1503,"("),")"))),"")</f>
        <v/>
      </c>
      <c r="F1503" s="38" t="str">
        <f>TRIM('query (10)'!K1503)</f>
        <v>WP Grinding2</v>
      </c>
      <c r="G1503" s="38" t="str">
        <f>IF('query (10)'!J1503="","",'query (10)'!J1503)</f>
        <v>Electrical Control</v>
      </c>
      <c r="H1503" s="38" t="str">
        <f>TRIM(UPPER('query (10)'!J1503))</f>
        <v>ELECTRICAL CONTROL</v>
      </c>
      <c r="I1503" s="38" t="str">
        <f>IF('query (10)'!F1503="","",'query (10)'!F1503)</f>
        <v>Time-based Maintenance</v>
      </c>
      <c r="J1503" s="38" t="str">
        <f>IF('query (10)'!F1503="","",IFERROR(INDEX(Cleaning_Rules!$B$14:$B$17,MATCH(TRIM('query (10)'!F1503),Cleaning_Rules!$A$14:$A$17,0)),"UNKNOWN"))</f>
        <v>TBM</v>
      </c>
      <c r="K1503" s="38" t="str">
        <f>IF('query (10)'!G1503="","",'query (10)'!G1503)</f>
        <v>แผนใหม่</v>
      </c>
      <c r="L1503" s="38" t="str">
        <f>IF('query (10)'!G1503="","MISSING",IFERROR(INDEX(Cleaning_Rules!$B$5:$B$10,MATCH(TRIM('query (10)'!G1503),Cleaning_Rules!$A$5:$A$10,0)),"UNKNOWN"))</f>
        <v>NEW_PLAN</v>
      </c>
      <c r="M1503" s="38" t="str">
        <f>IF('query (10)'!I1503="","",'query (10)'!I1503)</f>
        <v>Electrical</v>
      </c>
      <c r="N1503" s="38" t="str">
        <f>IF('query (10)'!O1503="","",'query (10)'!O1503)</f>
        <v>Inspection</v>
      </c>
      <c r="O1503" s="38" t="str">
        <f>IF('query (10)'!P1503="","",'query (10)'!P1503)</f>
        <v>Medium</v>
      </c>
      <c r="P1503" s="38" t="str">
        <f>IF('query (10)'!N1503="","",'query (10)'!N1503)</f>
        <v xml:space="preserve">- Check condition of Push botton, Emergency, Lamp and selector switch
- Check condition of Circuit breaker, Power supply, Magnetic, Relay.
- Check condition of Servo amp, Inverter
-Check condition of Safety device </v>
      </c>
      <c r="Q1503" s="38" t="str">
        <f>TRIM('query (10)'!N1503)</f>
        <v>- Check condition of Push botton, Emergency, Lamp and selector switch
- Check condition of Circuit breaker, Power supply, Magnetic, Relay.
- Check condition of Servo amp, Inverter
-Check condition of Safety device</v>
      </c>
      <c r="R1503" s="38" t="str">
        <f>TRIM(UPPER('query (10)'!R1503))</f>
        <v/>
      </c>
      <c r="S1503" s="38" t="str">
        <f>TRIM(UPPER('query (10)'!S1503))</f>
        <v/>
      </c>
      <c r="T1503" s="38" t="str">
        <f>IF('query (10)'!Q1503="","",TRIM(UPPER('query (10)'!Q1503)))</f>
        <v/>
      </c>
      <c r="U1503" s="38" t="str">
        <f>IF('query (10)'!T1503="","",'query (10)'!T1503)</f>
        <v/>
      </c>
      <c r="V1503" s="39" t="str">
        <f>IF('query (10)'!T1503="","",IFERROR(VALUE('query (10)'!T1503),""))</f>
        <v/>
      </c>
      <c r="W1503" s="40">
        <f>IF('query (10)'!U1503="","",'query (10)'!U1503)</f>
        <v>0</v>
      </c>
      <c r="X1503" s="39">
        <f>IF('query (10)'!V1503="","",'query (10)'!V1503)</f>
        <v>30</v>
      </c>
      <c r="Y1503" s="41">
        <f>IF('query (10)'!W1503="","",'query (10)'!W1503)</f>
        <v>46079</v>
      </c>
      <c r="Z1503" s="41" t="str">
        <f>IF('query (10)'!X1503="","",'query (10)'!X1503)</f>
        <v/>
      </c>
      <c r="AA1503" s="41">
        <f>IF('query (10)'!Y1503="","",'query (10)'!Y1503)</f>
        <v>46050</v>
      </c>
      <c r="AB1503" s="41">
        <f>IF('query (10)'!Z1503="","",'query (10)'!Z1503)</f>
        <v>46079</v>
      </c>
      <c r="AC1503" s="38" t="str">
        <f>IF(OR('query (10)'!AA1503="",COUNTIF(Cleaning_Rules!$A$21:$A$26,TRIM('query (10)'!AA1503))&gt;0),"",TRIM('query (10)'!AA1503))</f>
        <v/>
      </c>
      <c r="AD1503" s="38" t="str">
        <f>IF('query (10)'!AB1503="","",TRIM(IFERROR(_xlfn.TEXTBEFORE('query (10)'!AB1503,"("),'query (10)'!AB1503)))</f>
        <v/>
      </c>
      <c r="AE1503" s="38" t="str">
        <f>IFERROR(LOWER(TRIM(_xlfn.TEXTBEFORE(_xlfn.TEXTAFTER('query (10)'!AB1503,"("),")"))),"")</f>
        <v/>
      </c>
      <c r="AF1503" s="38" t="str">
        <f>IF('query (10)'!AD1503="","",TRIM('query (10)'!AD1503))</f>
        <v>พงษ์พิทักษ์ ศรไชย</v>
      </c>
      <c r="AG1503" s="38" t="str">
        <f>IF('query (10)'!AE1503="","",TRIM('query (10)'!AE1503))</f>
        <v>พงษ์พิทักษ์ ศรไชย</v>
      </c>
      <c r="AH1503" s="38" t="str">
        <f>IF('query (10)'!AF1503="","",IFERROR(VALUE('query (10)'!AF1503),""))</f>
        <v/>
      </c>
      <c r="AI1503" s="38" t="str">
        <f>IF('query (10)'!AG1503="","",TRIM('query (10)'!AG1503))</f>
        <v/>
      </c>
      <c r="AJ1503" s="38" t="str">
        <f>IF('query (10)'!AH1503="","",IFERROR(VALUE('query (10)'!AH1503),""))</f>
        <v/>
      </c>
      <c r="AK1503" s="38" t="str">
        <f>IF('query (10)'!AI1503="","",TRIM('query (10)'!AI1503))</f>
        <v/>
      </c>
      <c r="AL1503" s="42">
        <f t="shared" si="115"/>
        <v>2026</v>
      </c>
      <c r="AM1503" s="42" t="str">
        <f t="shared" si="116"/>
        <v>2026-02</v>
      </c>
      <c r="AN1503" s="42" t="str">
        <f t="shared" ca="1" si="117"/>
        <v>OVERDUE</v>
      </c>
      <c r="AO1503" s="42" t="str">
        <f t="shared" si="118"/>
        <v>GR-416 | OUTER RING RACEWAY SUPER FINISH GRINDING MACHINE. | WP Grinding2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พงษ์พิทักษ์ ศรไชย</v>
      </c>
      <c r="AP1503" s="42" t="str">
        <f>_xlfn.TEXTJOIN("; ",TRUE,IF(COUNTA('query (10)'!A1503:AK1503)&lt;=6,"NEAR_EMPTY_ROW",""),IF($K1503="","MISSING_STATUS",""),IF(AND($K1503="เสร็จสิ้น",$Z1503=""),"DONE_NO_ACTUAL_DATE",""),IF(AND($I1503="Condition-based Maintenance",$AH1503=""),"CBM_NO_MEASUREMENT",""),IF(OR($X1503="",$X1503=0),"INVALID_PERIOD",""),IF(AND($AA1503&lt;&gt;"",$AB1503&lt;&gt;"",$AB1503&lt;$AA1503),"DATE_SEQUENCE_ERROR",""),IF(AND($AB1503&lt;&gt;"",$AB1503&gt;DATE(2030,12,31)),"DATE_OUTLIER",""),IF($C1503="","MISSING_QRCODE",""),IF($J1503="UNKNOWN","UNKNOWN_PM_TYPE",""),IF($L1503="UNKNOWN","UNKNOWN_STATUS",""))</f>
        <v/>
      </c>
      <c r="AQ1503" s="42" t="str">
        <f t="shared" si="119"/>
        <v>NO</v>
      </c>
    </row>
    <row r="1504" spans="1:43" x14ac:dyDescent="0.3">
      <c r="A1504" s="38">
        <f>IF('query (10)'!A1504="","",'query (10)'!A1504)</f>
        <v>1700</v>
      </c>
      <c r="B1504" s="38" t="str">
        <f>IF('query (10)'!B1504="","",'query (10)'!B1504)</f>
        <v/>
      </c>
      <c r="C1504" s="38" t="str">
        <f>TRIM(UPPER('query (10)'!M1504))</f>
        <v>GR-419</v>
      </c>
      <c r="D1504" s="38" t="str">
        <f>TRIM(UPPER(IFERROR(_xlfn.TEXTBEFORE('query (10)'!L1504,"("),'query (10)'!L1504)))</f>
        <v>SHAFT FRONT O.D.GRINDING MACHINE.</v>
      </c>
      <c r="E1504" s="38" t="str">
        <f>IFERROR(TRIM(UPPER(_xlfn.TEXTBEFORE(_xlfn.TEXTAFTER('query (10)'!L1504,"("),")"))),"")</f>
        <v/>
      </c>
      <c r="F1504" s="38" t="str">
        <f>TRIM('query (10)'!K1504)</f>
        <v>WP Grinding2</v>
      </c>
      <c r="G1504" s="38" t="str">
        <f>IF('query (10)'!J1504="","",'query (10)'!J1504)</f>
        <v>Electrical Control</v>
      </c>
      <c r="H1504" s="38" t="str">
        <f>TRIM(UPPER('query (10)'!J1504))</f>
        <v>ELECTRICAL CONTROL</v>
      </c>
      <c r="I1504" s="38" t="str">
        <f>IF('query (10)'!F1504="","",'query (10)'!F1504)</f>
        <v>Time-based Maintenance</v>
      </c>
      <c r="J1504" s="38" t="str">
        <f>IF('query (10)'!F1504="","",IFERROR(INDEX(Cleaning_Rules!$B$14:$B$17,MATCH(TRIM('query (10)'!F1504),Cleaning_Rules!$A$14:$A$17,0)),"UNKNOWN"))</f>
        <v>TBM</v>
      </c>
      <c r="K1504" s="38" t="str">
        <f>IF('query (10)'!G1504="","",'query (10)'!G1504)</f>
        <v>แผนใหม่</v>
      </c>
      <c r="L1504" s="38" t="str">
        <f>IF('query (10)'!G1504="","MISSING",IFERROR(INDEX(Cleaning_Rules!$B$5:$B$10,MATCH(TRIM('query (10)'!G1504),Cleaning_Rules!$A$5:$A$10,0)),"UNKNOWN"))</f>
        <v>NEW_PLAN</v>
      </c>
      <c r="M1504" s="38" t="str">
        <f>IF('query (10)'!I1504="","",'query (10)'!I1504)</f>
        <v>Electrical</v>
      </c>
      <c r="N1504" s="38" t="str">
        <f>IF('query (10)'!O1504="","",'query (10)'!O1504)</f>
        <v>Inspection</v>
      </c>
      <c r="O1504" s="38" t="str">
        <f>IF('query (10)'!P1504="","",'query (10)'!P1504)</f>
        <v>Medium</v>
      </c>
      <c r="P1504" s="38" t="str">
        <f>IF('query (10)'!N1504="","",'query (10)'!N1504)</f>
        <v xml:space="preserve">- Check condition of Push botton, Emergency, Lamp and selector switch
- Check condition of Circuit breaker, Power supply, Magnetic, Relay.
- Check condition of Servo amp, Inverter
-Check condition of Safety device </v>
      </c>
      <c r="Q1504" s="38" t="str">
        <f>TRIM('query (10)'!N1504)</f>
        <v>- Check condition of Push botton, Emergency, Lamp and selector switch
- Check condition of Circuit breaker, Power supply, Magnetic, Relay.
- Check condition of Servo amp, Inverter
-Check condition of Safety device</v>
      </c>
      <c r="R1504" s="38" t="str">
        <f>TRIM(UPPER('query (10)'!R1504))</f>
        <v/>
      </c>
      <c r="S1504" s="38" t="str">
        <f>TRIM(UPPER('query (10)'!S1504))</f>
        <v/>
      </c>
      <c r="T1504" s="38" t="str">
        <f>IF('query (10)'!Q1504="","",TRIM(UPPER('query (10)'!Q1504)))</f>
        <v/>
      </c>
      <c r="U1504" s="38" t="str">
        <f>IF('query (10)'!T1504="","",'query (10)'!T1504)</f>
        <v/>
      </c>
      <c r="V1504" s="39" t="str">
        <f>IF('query (10)'!T1504="","",IFERROR(VALUE('query (10)'!T1504),""))</f>
        <v/>
      </c>
      <c r="W1504" s="40">
        <f>IF('query (10)'!U1504="","",'query (10)'!U1504)</f>
        <v>0</v>
      </c>
      <c r="X1504" s="39">
        <f>IF('query (10)'!V1504="","",'query (10)'!V1504)</f>
        <v>30</v>
      </c>
      <c r="Y1504" s="41">
        <f>IF('query (10)'!W1504="","",'query (10)'!W1504)</f>
        <v>46079</v>
      </c>
      <c r="Z1504" s="41" t="str">
        <f>IF('query (10)'!X1504="","",'query (10)'!X1504)</f>
        <v/>
      </c>
      <c r="AA1504" s="41">
        <f>IF('query (10)'!Y1504="","",'query (10)'!Y1504)</f>
        <v>46050</v>
      </c>
      <c r="AB1504" s="41">
        <f>IF('query (10)'!Z1504="","",'query (10)'!Z1504)</f>
        <v>46079</v>
      </c>
      <c r="AC1504" s="38" t="str">
        <f>IF(OR('query (10)'!AA1504="",COUNTIF(Cleaning_Rules!$A$21:$A$26,TRIM('query (10)'!AA1504))&gt;0),"",TRIM('query (10)'!AA1504))</f>
        <v/>
      </c>
      <c r="AD1504" s="38" t="str">
        <f>IF('query (10)'!AB1504="","",TRIM(IFERROR(_xlfn.TEXTBEFORE('query (10)'!AB1504,"("),'query (10)'!AB1504)))</f>
        <v/>
      </c>
      <c r="AE1504" s="38" t="str">
        <f>IFERROR(LOWER(TRIM(_xlfn.TEXTBEFORE(_xlfn.TEXTAFTER('query (10)'!AB1504,"("),")"))),"")</f>
        <v/>
      </c>
      <c r="AF1504" s="38" t="str">
        <f>IF('query (10)'!AD1504="","",TRIM('query (10)'!AD1504))</f>
        <v>พงษ์พิทักษ์ ศรไชย</v>
      </c>
      <c r="AG1504" s="38" t="str">
        <f>IF('query (10)'!AE1504="","",TRIM('query (10)'!AE1504))</f>
        <v>พงษ์พิทักษ์ ศรไชย</v>
      </c>
      <c r="AH1504" s="38" t="str">
        <f>IF('query (10)'!AF1504="","",IFERROR(VALUE('query (10)'!AF1504),""))</f>
        <v/>
      </c>
      <c r="AI1504" s="38" t="str">
        <f>IF('query (10)'!AG1504="","",TRIM('query (10)'!AG1504))</f>
        <v/>
      </c>
      <c r="AJ1504" s="38" t="str">
        <f>IF('query (10)'!AH1504="","",IFERROR(VALUE('query (10)'!AH1504),""))</f>
        <v/>
      </c>
      <c r="AK1504" s="38" t="str">
        <f>IF('query (10)'!AI1504="","",TRIM('query (10)'!AI1504))</f>
        <v/>
      </c>
      <c r="AL1504" s="42">
        <f t="shared" si="115"/>
        <v>2026</v>
      </c>
      <c r="AM1504" s="42" t="str">
        <f t="shared" si="116"/>
        <v>2026-02</v>
      </c>
      <c r="AN1504" s="42" t="str">
        <f t="shared" ca="1" si="117"/>
        <v>OVERDUE</v>
      </c>
      <c r="AO1504" s="42" t="str">
        <f t="shared" si="118"/>
        <v>GR-419 | SHAFT FRONT O.D.GRINDING MACHINE. | WP Grinding2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พงษ์พิทักษ์ ศรไชย</v>
      </c>
      <c r="AP1504" s="42" t="str">
        <f>_xlfn.TEXTJOIN("; ",TRUE,IF(COUNTA('query (10)'!A1504:AK1504)&lt;=6,"NEAR_EMPTY_ROW",""),IF($K1504="","MISSING_STATUS",""),IF(AND($K1504="เสร็จสิ้น",$Z1504=""),"DONE_NO_ACTUAL_DATE",""),IF(AND($I1504="Condition-based Maintenance",$AH1504=""),"CBM_NO_MEASUREMENT",""),IF(OR($X1504="",$X1504=0),"INVALID_PERIOD",""),IF(AND($AA1504&lt;&gt;"",$AB1504&lt;&gt;"",$AB1504&lt;$AA1504),"DATE_SEQUENCE_ERROR",""),IF(AND($AB1504&lt;&gt;"",$AB1504&gt;DATE(2030,12,31)),"DATE_OUTLIER",""),IF($C1504="","MISSING_QRCODE",""),IF($J1504="UNKNOWN","UNKNOWN_PM_TYPE",""),IF($L1504="UNKNOWN","UNKNOWN_STATUS",""))</f>
        <v/>
      </c>
      <c r="AQ1504" s="42" t="str">
        <f t="shared" si="119"/>
        <v>NO</v>
      </c>
    </row>
    <row r="1505" spans="1:43" x14ac:dyDescent="0.3">
      <c r="A1505" s="38">
        <f>IF('query (10)'!A1505="","",'query (10)'!A1505)</f>
        <v>1701</v>
      </c>
      <c r="B1505" s="38" t="str">
        <f>IF('query (10)'!B1505="","",'query (10)'!B1505)</f>
        <v/>
      </c>
      <c r="C1505" s="38" t="str">
        <f>TRIM(UPPER('query (10)'!M1505))</f>
        <v>GR-237</v>
      </c>
      <c r="D1505" s="38" t="str">
        <f>TRIM(UPPER(IFERROR(_xlfn.TEXTBEFORE('query (10)'!L1505,"("),'query (10)'!L1505)))</f>
        <v>SHAFT REAR O.D. GRINDING M/C</v>
      </c>
      <c r="E1505" s="38" t="str">
        <f>IFERROR(TRIM(UPPER(_xlfn.TEXTBEFORE(_xlfn.TEXTAFTER('query (10)'!L1505,"("),")"))),"")</f>
        <v/>
      </c>
      <c r="F1505" s="38" t="str">
        <f>TRIM('query (10)'!K1505)</f>
        <v>WP Grinding2</v>
      </c>
      <c r="G1505" s="38" t="str">
        <f>IF('query (10)'!J1505="","",'query (10)'!J1505)</f>
        <v>Electrical Control</v>
      </c>
      <c r="H1505" s="38" t="str">
        <f>TRIM(UPPER('query (10)'!J1505))</f>
        <v>ELECTRICAL CONTROL</v>
      </c>
      <c r="I1505" s="38" t="str">
        <f>IF('query (10)'!F1505="","",'query (10)'!F1505)</f>
        <v>Time-based Maintenance</v>
      </c>
      <c r="J1505" s="38" t="str">
        <f>IF('query (10)'!F1505="","",IFERROR(INDEX(Cleaning_Rules!$B$14:$B$17,MATCH(TRIM('query (10)'!F1505),Cleaning_Rules!$A$14:$A$17,0)),"UNKNOWN"))</f>
        <v>TBM</v>
      </c>
      <c r="K1505" s="38" t="str">
        <f>IF('query (10)'!G1505="","",'query (10)'!G1505)</f>
        <v>แผนใหม่</v>
      </c>
      <c r="L1505" s="38" t="str">
        <f>IF('query (10)'!G1505="","MISSING",IFERROR(INDEX(Cleaning_Rules!$B$5:$B$10,MATCH(TRIM('query (10)'!G1505),Cleaning_Rules!$A$5:$A$10,0)),"UNKNOWN"))</f>
        <v>NEW_PLAN</v>
      </c>
      <c r="M1505" s="38" t="str">
        <f>IF('query (10)'!I1505="","",'query (10)'!I1505)</f>
        <v>Electrical</v>
      </c>
      <c r="N1505" s="38" t="str">
        <f>IF('query (10)'!O1505="","",'query (10)'!O1505)</f>
        <v>Inspection</v>
      </c>
      <c r="O1505" s="38" t="str">
        <f>IF('query (10)'!P1505="","",'query (10)'!P1505)</f>
        <v>Medium</v>
      </c>
      <c r="P1505" s="38" t="str">
        <f>IF('query (10)'!N1505="","",'query (10)'!N1505)</f>
        <v xml:space="preserve">- Check condition of Push botton, Emergency, Lamp and selector switch
- Check condition of Circuit breaker, Power supply, Magnetic, Relay.
- Check condition of Servo amp, Inverter
-Check condition of Safety device </v>
      </c>
      <c r="Q1505" s="38" t="str">
        <f>TRIM('query (10)'!N1505)</f>
        <v>- Check condition of Push botton, Emergency, Lamp and selector switch
- Check condition of Circuit breaker, Power supply, Magnetic, Relay.
- Check condition of Servo amp, Inverter
-Check condition of Safety device</v>
      </c>
      <c r="R1505" s="38" t="str">
        <f>TRIM(UPPER('query (10)'!R1505))</f>
        <v/>
      </c>
      <c r="S1505" s="38" t="str">
        <f>TRIM(UPPER('query (10)'!S1505))</f>
        <v/>
      </c>
      <c r="T1505" s="38" t="str">
        <f>IF('query (10)'!Q1505="","",TRIM(UPPER('query (10)'!Q1505)))</f>
        <v/>
      </c>
      <c r="U1505" s="38" t="str">
        <f>IF('query (10)'!T1505="","",'query (10)'!T1505)</f>
        <v/>
      </c>
      <c r="V1505" s="39" t="str">
        <f>IF('query (10)'!T1505="","",IFERROR(VALUE('query (10)'!T1505),""))</f>
        <v/>
      </c>
      <c r="W1505" s="40">
        <f>IF('query (10)'!U1505="","",'query (10)'!U1505)</f>
        <v>0</v>
      </c>
      <c r="X1505" s="39">
        <f>IF('query (10)'!V1505="","",'query (10)'!V1505)</f>
        <v>30</v>
      </c>
      <c r="Y1505" s="41">
        <f>IF('query (10)'!W1505="","",'query (10)'!W1505)</f>
        <v>46079</v>
      </c>
      <c r="Z1505" s="41" t="str">
        <f>IF('query (10)'!X1505="","",'query (10)'!X1505)</f>
        <v/>
      </c>
      <c r="AA1505" s="41">
        <f>IF('query (10)'!Y1505="","",'query (10)'!Y1505)</f>
        <v>46050</v>
      </c>
      <c r="AB1505" s="41">
        <f>IF('query (10)'!Z1505="","",'query (10)'!Z1505)</f>
        <v>46079</v>
      </c>
      <c r="AC1505" s="38" t="str">
        <f>IF(OR('query (10)'!AA1505="",COUNTIF(Cleaning_Rules!$A$21:$A$26,TRIM('query (10)'!AA1505))&gt;0),"",TRIM('query (10)'!AA1505))</f>
        <v/>
      </c>
      <c r="AD1505" s="38" t="str">
        <f>IF('query (10)'!AB1505="","",TRIM(IFERROR(_xlfn.TEXTBEFORE('query (10)'!AB1505,"("),'query (10)'!AB1505)))</f>
        <v/>
      </c>
      <c r="AE1505" s="38" t="str">
        <f>IFERROR(LOWER(TRIM(_xlfn.TEXTBEFORE(_xlfn.TEXTAFTER('query (10)'!AB1505,"("),")"))),"")</f>
        <v/>
      </c>
      <c r="AF1505" s="38" t="str">
        <f>IF('query (10)'!AD1505="","",TRIM('query (10)'!AD1505))</f>
        <v>พงษ์พิทักษ์ ศรไชย</v>
      </c>
      <c r="AG1505" s="38" t="str">
        <f>IF('query (10)'!AE1505="","",TRIM('query (10)'!AE1505))</f>
        <v>พงษ์พิทักษ์ ศรไชย</v>
      </c>
      <c r="AH1505" s="38" t="str">
        <f>IF('query (10)'!AF1505="","",IFERROR(VALUE('query (10)'!AF1505),""))</f>
        <v/>
      </c>
      <c r="AI1505" s="38" t="str">
        <f>IF('query (10)'!AG1505="","",TRIM('query (10)'!AG1505))</f>
        <v/>
      </c>
      <c r="AJ1505" s="38" t="str">
        <f>IF('query (10)'!AH1505="","",IFERROR(VALUE('query (10)'!AH1505),""))</f>
        <v/>
      </c>
      <c r="AK1505" s="38" t="str">
        <f>IF('query (10)'!AI1505="","",TRIM('query (10)'!AI1505))</f>
        <v/>
      </c>
      <c r="AL1505" s="42">
        <f t="shared" si="115"/>
        <v>2026</v>
      </c>
      <c r="AM1505" s="42" t="str">
        <f t="shared" si="116"/>
        <v>2026-02</v>
      </c>
      <c r="AN1505" s="42" t="str">
        <f t="shared" ca="1" si="117"/>
        <v>OVERDUE</v>
      </c>
      <c r="AO1505" s="42" t="str">
        <f t="shared" si="118"/>
        <v>GR-237 | SHAFT REAR O.D. GRINDING M/C | WP Grinding2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พงษ์พิทักษ์ ศรไชย</v>
      </c>
      <c r="AP1505" s="42" t="str">
        <f>_xlfn.TEXTJOIN("; ",TRUE,IF(COUNTA('query (10)'!A1505:AK1505)&lt;=6,"NEAR_EMPTY_ROW",""),IF($K1505="","MISSING_STATUS",""),IF(AND($K1505="เสร็จสิ้น",$Z1505=""),"DONE_NO_ACTUAL_DATE",""),IF(AND($I1505="Condition-based Maintenance",$AH1505=""),"CBM_NO_MEASUREMENT",""),IF(OR($X1505="",$X1505=0),"INVALID_PERIOD",""),IF(AND($AA1505&lt;&gt;"",$AB1505&lt;&gt;"",$AB1505&lt;$AA1505),"DATE_SEQUENCE_ERROR",""),IF(AND($AB1505&lt;&gt;"",$AB1505&gt;DATE(2030,12,31)),"DATE_OUTLIER",""),IF($C1505="","MISSING_QRCODE",""),IF($J1505="UNKNOWN","UNKNOWN_PM_TYPE",""),IF($L1505="UNKNOWN","UNKNOWN_STATUS",""))</f>
        <v/>
      </c>
      <c r="AQ1505" s="42" t="str">
        <f t="shared" si="119"/>
        <v>NO</v>
      </c>
    </row>
    <row r="1506" spans="1:43" x14ac:dyDescent="0.3">
      <c r="A1506" s="38">
        <f>IF('query (10)'!A1506="","",'query (10)'!A1506)</f>
        <v>1702</v>
      </c>
      <c r="B1506" s="38" t="str">
        <f>IF('query (10)'!B1506="","",'query (10)'!B1506)</f>
        <v/>
      </c>
      <c r="C1506" s="38" t="str">
        <f>TRIM(UPPER('query (10)'!M1506))</f>
        <v>GR-418</v>
      </c>
      <c r="D1506" s="38" t="str">
        <f>TRIM(UPPER(IFERROR(_xlfn.TEXTBEFORE('query (10)'!L1506,"("),'query (10)'!L1506)))</f>
        <v>SHAFT RACEWAY GRINDING MACHINE.</v>
      </c>
      <c r="E1506" s="38" t="str">
        <f>IFERROR(TRIM(UPPER(_xlfn.TEXTBEFORE(_xlfn.TEXTAFTER('query (10)'!L1506,"("),")"))),"")</f>
        <v/>
      </c>
      <c r="F1506" s="38" t="str">
        <f>TRIM('query (10)'!K1506)</f>
        <v>WP Grinding2</v>
      </c>
      <c r="G1506" s="38" t="str">
        <f>IF('query (10)'!J1506="","",'query (10)'!J1506)</f>
        <v>Electrical Control</v>
      </c>
      <c r="H1506" s="38" t="str">
        <f>TRIM(UPPER('query (10)'!J1506))</f>
        <v>ELECTRICAL CONTROL</v>
      </c>
      <c r="I1506" s="38" t="str">
        <f>IF('query (10)'!F1506="","",'query (10)'!F1506)</f>
        <v>Time-based Maintenance</v>
      </c>
      <c r="J1506" s="38" t="str">
        <f>IF('query (10)'!F1506="","",IFERROR(INDEX(Cleaning_Rules!$B$14:$B$17,MATCH(TRIM('query (10)'!F1506),Cleaning_Rules!$A$14:$A$17,0)),"UNKNOWN"))</f>
        <v>TBM</v>
      </c>
      <c r="K1506" s="38" t="str">
        <f>IF('query (10)'!G1506="","",'query (10)'!G1506)</f>
        <v>แผนใหม่</v>
      </c>
      <c r="L1506" s="38" t="str">
        <f>IF('query (10)'!G1506="","MISSING",IFERROR(INDEX(Cleaning_Rules!$B$5:$B$10,MATCH(TRIM('query (10)'!G1506),Cleaning_Rules!$A$5:$A$10,0)),"UNKNOWN"))</f>
        <v>NEW_PLAN</v>
      </c>
      <c r="M1506" s="38" t="str">
        <f>IF('query (10)'!I1506="","",'query (10)'!I1506)</f>
        <v>Electrical</v>
      </c>
      <c r="N1506" s="38" t="str">
        <f>IF('query (10)'!O1506="","",'query (10)'!O1506)</f>
        <v>Inspection</v>
      </c>
      <c r="O1506" s="38" t="str">
        <f>IF('query (10)'!P1506="","",'query (10)'!P1506)</f>
        <v>Medium</v>
      </c>
      <c r="P1506" s="38" t="str">
        <f>IF('query (10)'!N1506="","",'query (10)'!N1506)</f>
        <v xml:space="preserve">- Check condition of Push botton, Emergency, Lamp and selector switch
- Check condition of Circuit breaker, Power supply, Magnetic, Relay.
- Check condition of Servo amp, Inverter
-Check condition of Safety device </v>
      </c>
      <c r="Q1506" s="38" t="str">
        <f>TRIM('query (10)'!N1506)</f>
        <v>- Check condition of Push botton, Emergency, Lamp and selector switch
- Check condition of Circuit breaker, Power supply, Magnetic, Relay.
- Check condition of Servo amp, Inverter
-Check condition of Safety device</v>
      </c>
      <c r="R1506" s="38" t="str">
        <f>TRIM(UPPER('query (10)'!R1506))</f>
        <v/>
      </c>
      <c r="S1506" s="38" t="str">
        <f>TRIM(UPPER('query (10)'!S1506))</f>
        <v/>
      </c>
      <c r="T1506" s="38" t="str">
        <f>IF('query (10)'!Q1506="","",TRIM(UPPER('query (10)'!Q1506)))</f>
        <v/>
      </c>
      <c r="U1506" s="38" t="str">
        <f>IF('query (10)'!T1506="","",'query (10)'!T1506)</f>
        <v/>
      </c>
      <c r="V1506" s="39" t="str">
        <f>IF('query (10)'!T1506="","",IFERROR(VALUE('query (10)'!T1506),""))</f>
        <v/>
      </c>
      <c r="W1506" s="40">
        <f>IF('query (10)'!U1506="","",'query (10)'!U1506)</f>
        <v>0</v>
      </c>
      <c r="X1506" s="39">
        <f>IF('query (10)'!V1506="","",'query (10)'!V1506)</f>
        <v>30</v>
      </c>
      <c r="Y1506" s="41">
        <f>IF('query (10)'!W1506="","",'query (10)'!W1506)</f>
        <v>46079</v>
      </c>
      <c r="Z1506" s="41" t="str">
        <f>IF('query (10)'!X1506="","",'query (10)'!X1506)</f>
        <v/>
      </c>
      <c r="AA1506" s="41">
        <f>IF('query (10)'!Y1506="","",'query (10)'!Y1506)</f>
        <v>46050</v>
      </c>
      <c r="AB1506" s="41">
        <f>IF('query (10)'!Z1506="","",'query (10)'!Z1506)</f>
        <v>46079</v>
      </c>
      <c r="AC1506" s="38" t="str">
        <f>IF(OR('query (10)'!AA1506="",COUNTIF(Cleaning_Rules!$A$21:$A$26,TRIM('query (10)'!AA1506))&gt;0),"",TRIM('query (10)'!AA1506))</f>
        <v/>
      </c>
      <c r="AD1506" s="38" t="str">
        <f>IF('query (10)'!AB1506="","",TRIM(IFERROR(_xlfn.TEXTBEFORE('query (10)'!AB1506,"("),'query (10)'!AB1506)))</f>
        <v/>
      </c>
      <c r="AE1506" s="38" t="str">
        <f>IFERROR(LOWER(TRIM(_xlfn.TEXTBEFORE(_xlfn.TEXTAFTER('query (10)'!AB1506,"("),")"))),"")</f>
        <v/>
      </c>
      <c r="AF1506" s="38" t="str">
        <f>IF('query (10)'!AD1506="","",TRIM('query (10)'!AD1506))</f>
        <v>พงษ์พิทักษ์ ศรไชย</v>
      </c>
      <c r="AG1506" s="38" t="str">
        <f>IF('query (10)'!AE1506="","",TRIM('query (10)'!AE1506))</f>
        <v>พงษ์พิทักษ์ ศรไชย</v>
      </c>
      <c r="AH1506" s="38" t="str">
        <f>IF('query (10)'!AF1506="","",IFERROR(VALUE('query (10)'!AF1506),""))</f>
        <v/>
      </c>
      <c r="AI1506" s="38" t="str">
        <f>IF('query (10)'!AG1506="","",TRIM('query (10)'!AG1506))</f>
        <v/>
      </c>
      <c r="AJ1506" s="38" t="str">
        <f>IF('query (10)'!AH1506="","",IFERROR(VALUE('query (10)'!AH1506),""))</f>
        <v/>
      </c>
      <c r="AK1506" s="38" t="str">
        <f>IF('query (10)'!AI1506="","",TRIM('query (10)'!AI1506))</f>
        <v/>
      </c>
      <c r="AL1506" s="42">
        <f t="shared" si="115"/>
        <v>2026</v>
      </c>
      <c r="AM1506" s="42" t="str">
        <f t="shared" si="116"/>
        <v>2026-02</v>
      </c>
      <c r="AN1506" s="42" t="str">
        <f t="shared" ca="1" si="117"/>
        <v>OVERDUE</v>
      </c>
      <c r="AO1506" s="42" t="str">
        <f t="shared" si="118"/>
        <v>GR-418 | SHAFT RACEWAY GRINDING MACHINE. | WP Grinding2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พงษ์พิทักษ์ ศรไชย</v>
      </c>
      <c r="AP1506" s="42" t="str">
        <f>_xlfn.TEXTJOIN("; ",TRUE,IF(COUNTA('query (10)'!A1506:AK1506)&lt;=6,"NEAR_EMPTY_ROW",""),IF($K1506="","MISSING_STATUS",""),IF(AND($K1506="เสร็จสิ้น",$Z1506=""),"DONE_NO_ACTUAL_DATE",""),IF(AND($I1506="Condition-based Maintenance",$AH1506=""),"CBM_NO_MEASUREMENT",""),IF(OR($X1506="",$X1506=0),"INVALID_PERIOD",""),IF(AND($AA1506&lt;&gt;"",$AB1506&lt;&gt;"",$AB1506&lt;$AA1506),"DATE_SEQUENCE_ERROR",""),IF(AND($AB1506&lt;&gt;"",$AB1506&gt;DATE(2030,12,31)),"DATE_OUTLIER",""),IF($C1506="","MISSING_QRCODE",""),IF($J1506="UNKNOWN","UNKNOWN_PM_TYPE",""),IF($L1506="UNKNOWN","UNKNOWN_STATUS",""))</f>
        <v/>
      </c>
      <c r="AQ1506" s="42" t="str">
        <f t="shared" si="119"/>
        <v>NO</v>
      </c>
    </row>
    <row r="1507" spans="1:43" x14ac:dyDescent="0.3">
      <c r="A1507" s="38">
        <f>IF('query (10)'!A1507="","",'query (10)'!A1507)</f>
        <v>1703</v>
      </c>
      <c r="B1507" s="38" t="str">
        <f>IF('query (10)'!B1507="","",'query (10)'!B1507)</f>
        <v/>
      </c>
      <c r="C1507" s="38" t="str">
        <f>TRIM(UPPER('query (10)'!M1507))</f>
        <v>GR-417</v>
      </c>
      <c r="D1507" s="38" t="str">
        <f>TRIM(UPPER(IFERROR(_xlfn.TEXTBEFORE('query (10)'!L1507,"("),'query (10)'!L1507)))</f>
        <v>SHAFT RACEWAY SUPER FINISH GRINDING MACHINE.</v>
      </c>
      <c r="E1507" s="38" t="str">
        <f>IFERROR(TRIM(UPPER(_xlfn.TEXTBEFORE(_xlfn.TEXTAFTER('query (10)'!L1507,"("),")"))),"")</f>
        <v/>
      </c>
      <c r="F1507" s="38" t="str">
        <f>TRIM('query (10)'!K1507)</f>
        <v>WP Grinding2</v>
      </c>
      <c r="G1507" s="38" t="str">
        <f>IF('query (10)'!J1507="","",'query (10)'!J1507)</f>
        <v>Electrical Control</v>
      </c>
      <c r="H1507" s="38" t="str">
        <f>TRIM(UPPER('query (10)'!J1507))</f>
        <v>ELECTRICAL CONTROL</v>
      </c>
      <c r="I1507" s="38" t="str">
        <f>IF('query (10)'!F1507="","",'query (10)'!F1507)</f>
        <v>Time-based Maintenance</v>
      </c>
      <c r="J1507" s="38" t="str">
        <f>IF('query (10)'!F1507="","",IFERROR(INDEX(Cleaning_Rules!$B$14:$B$17,MATCH(TRIM('query (10)'!F1507),Cleaning_Rules!$A$14:$A$17,0)),"UNKNOWN"))</f>
        <v>TBM</v>
      </c>
      <c r="K1507" s="38" t="str">
        <f>IF('query (10)'!G1507="","",'query (10)'!G1507)</f>
        <v>แผนใหม่</v>
      </c>
      <c r="L1507" s="38" t="str">
        <f>IF('query (10)'!G1507="","MISSING",IFERROR(INDEX(Cleaning_Rules!$B$5:$B$10,MATCH(TRIM('query (10)'!G1507),Cleaning_Rules!$A$5:$A$10,0)),"UNKNOWN"))</f>
        <v>NEW_PLAN</v>
      </c>
      <c r="M1507" s="38" t="str">
        <f>IF('query (10)'!I1507="","",'query (10)'!I1507)</f>
        <v>Electrical</v>
      </c>
      <c r="N1507" s="38" t="str">
        <f>IF('query (10)'!O1507="","",'query (10)'!O1507)</f>
        <v>Inspection</v>
      </c>
      <c r="O1507" s="38" t="str">
        <f>IF('query (10)'!P1507="","",'query (10)'!P1507)</f>
        <v>Medium</v>
      </c>
      <c r="P1507" s="38" t="str">
        <f>IF('query (10)'!N1507="","",'query (10)'!N1507)</f>
        <v xml:space="preserve">- Check condition of Push botton, Emergency, Lamp and selector switch
- Check condition of Circuit breaker, Power supply, Magnetic, Relay.
- Check condition of Servo amp, Inverter
-Check condition of Safety device </v>
      </c>
      <c r="Q1507" s="38" t="str">
        <f>TRIM('query (10)'!N1507)</f>
        <v>- Check condition of Push botton, Emergency, Lamp and selector switch
- Check condition of Circuit breaker, Power supply, Magnetic, Relay.
- Check condition of Servo amp, Inverter
-Check condition of Safety device</v>
      </c>
      <c r="R1507" s="38" t="str">
        <f>TRIM(UPPER('query (10)'!R1507))</f>
        <v/>
      </c>
      <c r="S1507" s="38" t="str">
        <f>TRIM(UPPER('query (10)'!S1507))</f>
        <v/>
      </c>
      <c r="T1507" s="38" t="str">
        <f>IF('query (10)'!Q1507="","",TRIM(UPPER('query (10)'!Q1507)))</f>
        <v/>
      </c>
      <c r="U1507" s="38" t="str">
        <f>IF('query (10)'!T1507="","",'query (10)'!T1507)</f>
        <v/>
      </c>
      <c r="V1507" s="39" t="str">
        <f>IF('query (10)'!T1507="","",IFERROR(VALUE('query (10)'!T1507),""))</f>
        <v/>
      </c>
      <c r="W1507" s="40">
        <f>IF('query (10)'!U1507="","",'query (10)'!U1507)</f>
        <v>0</v>
      </c>
      <c r="X1507" s="39">
        <f>IF('query (10)'!V1507="","",'query (10)'!V1507)</f>
        <v>30</v>
      </c>
      <c r="Y1507" s="41">
        <f>IF('query (10)'!W1507="","",'query (10)'!W1507)</f>
        <v>46079</v>
      </c>
      <c r="Z1507" s="41" t="str">
        <f>IF('query (10)'!X1507="","",'query (10)'!X1507)</f>
        <v/>
      </c>
      <c r="AA1507" s="41">
        <f>IF('query (10)'!Y1507="","",'query (10)'!Y1507)</f>
        <v>46050</v>
      </c>
      <c r="AB1507" s="41">
        <f>IF('query (10)'!Z1507="","",'query (10)'!Z1507)</f>
        <v>46079</v>
      </c>
      <c r="AC1507" s="38" t="str">
        <f>IF(OR('query (10)'!AA1507="",COUNTIF(Cleaning_Rules!$A$21:$A$26,TRIM('query (10)'!AA1507))&gt;0),"",TRIM('query (10)'!AA1507))</f>
        <v/>
      </c>
      <c r="AD1507" s="38" t="str">
        <f>IF('query (10)'!AB1507="","",TRIM(IFERROR(_xlfn.TEXTBEFORE('query (10)'!AB1507,"("),'query (10)'!AB1507)))</f>
        <v/>
      </c>
      <c r="AE1507" s="38" t="str">
        <f>IFERROR(LOWER(TRIM(_xlfn.TEXTBEFORE(_xlfn.TEXTAFTER('query (10)'!AB1507,"("),")"))),"")</f>
        <v/>
      </c>
      <c r="AF1507" s="38" t="str">
        <f>IF('query (10)'!AD1507="","",TRIM('query (10)'!AD1507))</f>
        <v>พงษ์พิทักษ์ ศรไชย</v>
      </c>
      <c r="AG1507" s="38" t="str">
        <f>IF('query (10)'!AE1507="","",TRIM('query (10)'!AE1507))</f>
        <v>พงษ์พิทักษ์ ศรไชย</v>
      </c>
      <c r="AH1507" s="38" t="str">
        <f>IF('query (10)'!AF1507="","",IFERROR(VALUE('query (10)'!AF1507),""))</f>
        <v/>
      </c>
      <c r="AI1507" s="38" t="str">
        <f>IF('query (10)'!AG1507="","",TRIM('query (10)'!AG1507))</f>
        <v/>
      </c>
      <c r="AJ1507" s="38" t="str">
        <f>IF('query (10)'!AH1507="","",IFERROR(VALUE('query (10)'!AH1507),""))</f>
        <v/>
      </c>
      <c r="AK1507" s="38" t="str">
        <f>IF('query (10)'!AI1507="","",TRIM('query (10)'!AI1507))</f>
        <v/>
      </c>
      <c r="AL1507" s="42">
        <f t="shared" si="115"/>
        <v>2026</v>
      </c>
      <c r="AM1507" s="42" t="str">
        <f t="shared" si="116"/>
        <v>2026-02</v>
      </c>
      <c r="AN1507" s="42" t="str">
        <f t="shared" ca="1" si="117"/>
        <v>OVERDUE</v>
      </c>
      <c r="AO1507" s="42" t="str">
        <f t="shared" si="118"/>
        <v>GR-417 | SHAFT RACEWAY SUPER FINISH GRINDING MACHINE. | WP Grinding2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พงษ์พิทักษ์ ศรไชย</v>
      </c>
      <c r="AP1507" s="42" t="str">
        <f>_xlfn.TEXTJOIN("; ",TRUE,IF(COUNTA('query (10)'!A1507:AK1507)&lt;=6,"NEAR_EMPTY_ROW",""),IF($K1507="","MISSING_STATUS",""),IF(AND($K1507="เสร็จสิ้น",$Z1507=""),"DONE_NO_ACTUAL_DATE",""),IF(AND($I1507="Condition-based Maintenance",$AH1507=""),"CBM_NO_MEASUREMENT",""),IF(OR($X1507="",$X1507=0),"INVALID_PERIOD",""),IF(AND($AA1507&lt;&gt;"",$AB1507&lt;&gt;"",$AB1507&lt;$AA1507),"DATE_SEQUENCE_ERROR",""),IF(AND($AB1507&lt;&gt;"",$AB1507&gt;DATE(2030,12,31)),"DATE_OUTLIER",""),IF($C1507="","MISSING_QRCODE",""),IF($J1507="UNKNOWN","UNKNOWN_PM_TYPE",""),IF($L1507="UNKNOWN","UNKNOWN_STATUS",""))</f>
        <v/>
      </c>
      <c r="AQ1507" s="42" t="str">
        <f t="shared" si="119"/>
        <v>NO</v>
      </c>
    </row>
    <row r="1508" spans="1:43" x14ac:dyDescent="0.3">
      <c r="A1508" s="38">
        <f>IF('query (10)'!A1508="","",'query (10)'!A1508)</f>
        <v>1704</v>
      </c>
      <c r="B1508" s="38" t="str">
        <f>IF('query (10)'!B1508="","",'query (10)'!B1508)</f>
        <v/>
      </c>
      <c r="C1508" s="38" t="str">
        <f>TRIM(UPPER('query (10)'!M1508))</f>
        <v>WA-1019</v>
      </c>
      <c r="D1508" s="38" t="str">
        <f>TRIM(UPPER(IFERROR(_xlfn.TEXTBEFORE('query (10)'!L1508,"("),'query (10)'!L1508)))</f>
        <v>PART WASHING M/C</v>
      </c>
      <c r="E1508" s="38" t="str">
        <f>IFERROR(TRIM(UPPER(_xlfn.TEXTBEFORE(_xlfn.TEXTAFTER('query (10)'!L1508,"("),")"))),"")</f>
        <v/>
      </c>
      <c r="F1508" s="38" t="str">
        <f>TRIM('query (10)'!K1508)</f>
        <v>WP Grinding2</v>
      </c>
      <c r="G1508" s="38" t="str">
        <f>IF('query (10)'!J1508="","",'query (10)'!J1508)</f>
        <v>Electrical Control</v>
      </c>
      <c r="H1508" s="38" t="str">
        <f>TRIM(UPPER('query (10)'!J1508))</f>
        <v>ELECTRICAL CONTROL</v>
      </c>
      <c r="I1508" s="38" t="str">
        <f>IF('query (10)'!F1508="","",'query (10)'!F1508)</f>
        <v>Time-based Maintenance</v>
      </c>
      <c r="J1508" s="38" t="str">
        <f>IF('query (10)'!F1508="","",IFERROR(INDEX(Cleaning_Rules!$B$14:$B$17,MATCH(TRIM('query (10)'!F1508),Cleaning_Rules!$A$14:$A$17,0)),"UNKNOWN"))</f>
        <v>TBM</v>
      </c>
      <c r="K1508" s="38" t="str">
        <f>IF('query (10)'!G1508="","",'query (10)'!G1508)</f>
        <v>แผนใหม่</v>
      </c>
      <c r="L1508" s="38" t="str">
        <f>IF('query (10)'!G1508="","MISSING",IFERROR(INDEX(Cleaning_Rules!$B$5:$B$10,MATCH(TRIM('query (10)'!G1508),Cleaning_Rules!$A$5:$A$10,0)),"UNKNOWN"))</f>
        <v>NEW_PLAN</v>
      </c>
      <c r="M1508" s="38" t="str">
        <f>IF('query (10)'!I1508="","",'query (10)'!I1508)</f>
        <v>Electrical</v>
      </c>
      <c r="N1508" s="38" t="str">
        <f>IF('query (10)'!O1508="","",'query (10)'!O1508)</f>
        <v>Inspection</v>
      </c>
      <c r="O1508" s="38" t="str">
        <f>IF('query (10)'!P1508="","",'query (10)'!P1508)</f>
        <v>Medium</v>
      </c>
      <c r="P1508" s="38" t="str">
        <f>IF('query (10)'!N1508="","",'query (10)'!N1508)</f>
        <v xml:space="preserve">- Check condition of Push botton, Emergency, Lamp and selector switch
- Check condition of Circuit breaker, Power supply, Magnetic, Relay.
- Check condition of Servo amp, Inverter
- Change dust filter
-Check condition of Safety device </v>
      </c>
      <c r="Q1508" s="38" t="str">
        <f>TRIM('query (10)'!N1508)</f>
        <v>- Check condition of Push botton, Emergency, Lamp and selector switch
- Check condition of Circuit breaker, Power supply, Magnetic, Relay.
- Check condition of Servo amp, Inverter
- Change dust filter
-Check condition of Safety device</v>
      </c>
      <c r="R1508" s="38" t="str">
        <f>TRIM(UPPER('query (10)'!R1508))</f>
        <v/>
      </c>
      <c r="S1508" s="38" t="str">
        <f>TRIM(UPPER('query (10)'!S1508))</f>
        <v/>
      </c>
      <c r="T1508" s="38" t="str">
        <f>IF('query (10)'!Q1508="","",TRIM(UPPER('query (10)'!Q1508)))</f>
        <v/>
      </c>
      <c r="U1508" s="38" t="str">
        <f>IF('query (10)'!T1508="","",'query (10)'!T1508)</f>
        <v/>
      </c>
      <c r="V1508" s="39" t="str">
        <f>IF('query (10)'!T1508="","",IFERROR(VALUE('query (10)'!T1508),""))</f>
        <v/>
      </c>
      <c r="W1508" s="40">
        <f>IF('query (10)'!U1508="","",'query (10)'!U1508)</f>
        <v>0</v>
      </c>
      <c r="X1508" s="39">
        <f>IF('query (10)'!V1508="","",'query (10)'!V1508)</f>
        <v>30</v>
      </c>
      <c r="Y1508" s="41">
        <f>IF('query (10)'!W1508="","",'query (10)'!W1508)</f>
        <v>46079</v>
      </c>
      <c r="Z1508" s="41" t="str">
        <f>IF('query (10)'!X1508="","",'query (10)'!X1508)</f>
        <v/>
      </c>
      <c r="AA1508" s="41">
        <f>IF('query (10)'!Y1508="","",'query (10)'!Y1508)</f>
        <v>46050</v>
      </c>
      <c r="AB1508" s="41">
        <f>IF('query (10)'!Z1508="","",'query (10)'!Z1508)</f>
        <v>46079</v>
      </c>
      <c r="AC1508" s="38" t="str">
        <f>IF(OR('query (10)'!AA1508="",COUNTIF(Cleaning_Rules!$A$21:$A$26,TRIM('query (10)'!AA1508))&gt;0),"",TRIM('query (10)'!AA1508))</f>
        <v/>
      </c>
      <c r="AD1508" s="38" t="str">
        <f>IF('query (10)'!AB1508="","",TRIM(IFERROR(_xlfn.TEXTBEFORE('query (10)'!AB1508,"("),'query (10)'!AB1508)))</f>
        <v/>
      </c>
      <c r="AE1508" s="38" t="str">
        <f>IFERROR(LOWER(TRIM(_xlfn.TEXTBEFORE(_xlfn.TEXTAFTER('query (10)'!AB1508,"("),")"))),"")</f>
        <v/>
      </c>
      <c r="AF1508" s="38" t="str">
        <f>IF('query (10)'!AD1508="","",TRIM('query (10)'!AD1508))</f>
        <v>พงษ์พิทักษ์ ศรไชย</v>
      </c>
      <c r="AG1508" s="38" t="str">
        <f>IF('query (10)'!AE1508="","",TRIM('query (10)'!AE1508))</f>
        <v>พงษ์พิทักษ์ ศรไชย</v>
      </c>
      <c r="AH1508" s="38" t="str">
        <f>IF('query (10)'!AF1508="","",IFERROR(VALUE('query (10)'!AF1508),""))</f>
        <v/>
      </c>
      <c r="AI1508" s="38" t="str">
        <f>IF('query (10)'!AG1508="","",TRIM('query (10)'!AG1508))</f>
        <v/>
      </c>
      <c r="AJ1508" s="38" t="str">
        <f>IF('query (10)'!AH1508="","",IFERROR(VALUE('query (10)'!AH1508),""))</f>
        <v/>
      </c>
      <c r="AK1508" s="38" t="str">
        <f>IF('query (10)'!AI1508="","",TRIM('query (10)'!AI1508))</f>
        <v/>
      </c>
      <c r="AL1508" s="42">
        <f t="shared" si="115"/>
        <v>2026</v>
      </c>
      <c r="AM1508" s="42" t="str">
        <f t="shared" si="116"/>
        <v>2026-02</v>
      </c>
      <c r="AN1508" s="42" t="str">
        <f t="shared" ca="1" si="117"/>
        <v>OVERDUE</v>
      </c>
      <c r="AO1508" s="42" t="str">
        <f t="shared" si="118"/>
        <v>WA-1019 | PART WASHING M/C | WP Grinding2 | ELECTRICAL CONTROL | Time-based Maintenance | Electrical | Inspection | Medium | - Check condition of Push botton, Emergency, Lamp and selector switch
- Check condition of Circuit breaker, Power supply, Magnetic, Relay.
- Check condition of Servo amp, Inverter
- Change dust filter
-Check condition of Safety device | พงษ์พิทักษ์ ศรไชย</v>
      </c>
      <c r="AP1508" s="42" t="str">
        <f>_xlfn.TEXTJOIN("; ",TRUE,IF(COUNTA('query (10)'!A1508:AK1508)&lt;=6,"NEAR_EMPTY_ROW",""),IF($K1508="","MISSING_STATUS",""),IF(AND($K1508="เสร็จสิ้น",$Z1508=""),"DONE_NO_ACTUAL_DATE",""),IF(AND($I1508="Condition-based Maintenance",$AH1508=""),"CBM_NO_MEASUREMENT",""),IF(OR($X1508="",$X1508=0),"INVALID_PERIOD",""),IF(AND($AA1508&lt;&gt;"",$AB1508&lt;&gt;"",$AB1508&lt;$AA1508),"DATE_SEQUENCE_ERROR",""),IF(AND($AB1508&lt;&gt;"",$AB1508&gt;DATE(2030,12,31)),"DATE_OUTLIER",""),IF($C1508="","MISSING_QRCODE",""),IF($J1508="UNKNOWN","UNKNOWN_PM_TYPE",""),IF($L1508="UNKNOWN","UNKNOWN_STATUS",""))</f>
        <v/>
      </c>
      <c r="AQ1508" s="42" t="str">
        <f t="shared" si="119"/>
        <v>NO</v>
      </c>
    </row>
    <row r="1509" spans="1:43" x14ac:dyDescent="0.3">
      <c r="A1509" s="38">
        <f>IF('query (10)'!A1509="","",'query (10)'!A1509)</f>
        <v>1705</v>
      </c>
      <c r="B1509" s="38" t="str">
        <f>IF('query (10)'!B1509="","",'query (10)'!B1509)</f>
        <v/>
      </c>
      <c r="C1509" s="38" t="str">
        <f>TRIM(UPPER('query (10)'!M1509))</f>
        <v>GR-917</v>
      </c>
      <c r="D1509" s="38" t="str">
        <f>TRIM(UPPER(IFERROR(_xlfn.TEXTBEFORE('query (10)'!L1509,"("),'query (10)'!L1509)))</f>
        <v>OUTER RING RACEWAY SUPER FINISHING M/C</v>
      </c>
      <c r="E1509" s="38" t="str">
        <f>IFERROR(TRIM(UPPER(_xlfn.TEXTBEFORE(_xlfn.TEXTAFTER('query (10)'!L1509,"("),")"))),"")</f>
        <v/>
      </c>
      <c r="F1509" s="38" t="str">
        <f>TRIM('query (10)'!K1509)</f>
        <v>WP Grinding3</v>
      </c>
      <c r="G1509" s="38" t="str">
        <f>IF('query (10)'!J1509="","",'query (10)'!J1509)</f>
        <v>Electrical Control</v>
      </c>
      <c r="H1509" s="38" t="str">
        <f>TRIM(UPPER('query (10)'!J1509))</f>
        <v>ELECTRICAL CONTROL</v>
      </c>
      <c r="I1509" s="38" t="str">
        <f>IF('query (10)'!F1509="","",'query (10)'!F1509)</f>
        <v>Time-based Maintenance</v>
      </c>
      <c r="J1509" s="38" t="str">
        <f>IF('query (10)'!F1509="","",IFERROR(INDEX(Cleaning_Rules!$B$14:$B$17,MATCH(TRIM('query (10)'!F1509),Cleaning_Rules!$A$14:$A$17,0)),"UNKNOWN"))</f>
        <v>TBM</v>
      </c>
      <c r="K1509" s="38" t="str">
        <f>IF('query (10)'!G1509="","",'query (10)'!G1509)</f>
        <v>แผนใหม่</v>
      </c>
      <c r="L1509" s="38" t="str">
        <f>IF('query (10)'!G1509="","MISSING",IFERROR(INDEX(Cleaning_Rules!$B$5:$B$10,MATCH(TRIM('query (10)'!G1509),Cleaning_Rules!$A$5:$A$10,0)),"UNKNOWN"))</f>
        <v>NEW_PLAN</v>
      </c>
      <c r="M1509" s="38" t="str">
        <f>IF('query (10)'!I1509="","",'query (10)'!I1509)</f>
        <v>Electrical</v>
      </c>
      <c r="N1509" s="38" t="str">
        <f>IF('query (10)'!O1509="","",'query (10)'!O1509)</f>
        <v>Inspection</v>
      </c>
      <c r="O1509" s="38" t="str">
        <f>IF('query (10)'!P1509="","",'query (10)'!P1509)</f>
        <v>Medium</v>
      </c>
      <c r="P1509" s="38" t="str">
        <f>IF('query (10)'!N1509="","",'query (10)'!N1509)</f>
        <v xml:space="preserve">- Check condition of Push botton, Emergency, Lamp and selector switch
- Check condition of Circuit breaker, Power supply, Magnetic, Relay.
- Check condition of Servo amp, Inverter
-Check condition of Safety device </v>
      </c>
      <c r="Q1509" s="38" t="str">
        <f>TRIM('query (10)'!N1509)</f>
        <v>- Check condition of Push botton, Emergency, Lamp and selector switch
- Check condition of Circuit breaker, Power supply, Magnetic, Relay.
- Check condition of Servo amp, Inverter
-Check condition of Safety device</v>
      </c>
      <c r="R1509" s="38" t="str">
        <f>TRIM(UPPER('query (10)'!R1509))</f>
        <v/>
      </c>
      <c r="S1509" s="38" t="str">
        <f>TRIM(UPPER('query (10)'!S1509))</f>
        <v/>
      </c>
      <c r="T1509" s="38" t="str">
        <f>IF('query (10)'!Q1509="","",TRIM(UPPER('query (10)'!Q1509)))</f>
        <v/>
      </c>
      <c r="U1509" s="38" t="str">
        <f>IF('query (10)'!T1509="","",'query (10)'!T1509)</f>
        <v/>
      </c>
      <c r="V1509" s="39" t="str">
        <f>IF('query (10)'!T1509="","",IFERROR(VALUE('query (10)'!T1509),""))</f>
        <v/>
      </c>
      <c r="W1509" s="40">
        <f>IF('query (10)'!U1509="","",'query (10)'!U1509)</f>
        <v>0</v>
      </c>
      <c r="X1509" s="39">
        <f>IF('query (10)'!V1509="","",'query (10)'!V1509)</f>
        <v>30</v>
      </c>
      <c r="Y1509" s="41">
        <f>IF('query (10)'!W1509="","",'query (10)'!W1509)</f>
        <v>46080</v>
      </c>
      <c r="Z1509" s="41" t="str">
        <f>IF('query (10)'!X1509="","",'query (10)'!X1509)</f>
        <v/>
      </c>
      <c r="AA1509" s="41">
        <f>IF('query (10)'!Y1509="","",'query (10)'!Y1509)</f>
        <v>46051</v>
      </c>
      <c r="AB1509" s="41">
        <f>IF('query (10)'!Z1509="","",'query (10)'!Z1509)</f>
        <v>46080</v>
      </c>
      <c r="AC1509" s="38" t="str">
        <f>IF(OR('query (10)'!AA1509="",COUNTIF(Cleaning_Rules!$A$21:$A$26,TRIM('query (10)'!AA1509))&gt;0),"",TRIM('query (10)'!AA1509))</f>
        <v/>
      </c>
      <c r="AD1509" s="38" t="str">
        <f>IF('query (10)'!AB1509="","",TRIM(IFERROR(_xlfn.TEXTBEFORE('query (10)'!AB1509,"("),'query (10)'!AB1509)))</f>
        <v/>
      </c>
      <c r="AE1509" s="38" t="str">
        <f>IFERROR(LOWER(TRIM(_xlfn.TEXTBEFORE(_xlfn.TEXTAFTER('query (10)'!AB1509,"("),")"))),"")</f>
        <v/>
      </c>
      <c r="AF1509" s="38" t="str">
        <f>IF('query (10)'!AD1509="","",TRIM('query (10)'!AD1509))</f>
        <v>พงษ์พิทักษ์ ศรไชย</v>
      </c>
      <c r="AG1509" s="38" t="str">
        <f>IF('query (10)'!AE1509="","",TRIM('query (10)'!AE1509))</f>
        <v>พงษ์พิทักษ์ ศรไชย</v>
      </c>
      <c r="AH1509" s="38" t="str">
        <f>IF('query (10)'!AF1509="","",IFERROR(VALUE('query (10)'!AF1509),""))</f>
        <v/>
      </c>
      <c r="AI1509" s="38" t="str">
        <f>IF('query (10)'!AG1509="","",TRIM('query (10)'!AG1509))</f>
        <v/>
      </c>
      <c r="AJ1509" s="38" t="str">
        <f>IF('query (10)'!AH1509="","",IFERROR(VALUE('query (10)'!AH1509),""))</f>
        <v/>
      </c>
      <c r="AK1509" s="38" t="str">
        <f>IF('query (10)'!AI1509="","",TRIM('query (10)'!AI1509))</f>
        <v/>
      </c>
      <c r="AL1509" s="42">
        <f t="shared" si="115"/>
        <v>2026</v>
      </c>
      <c r="AM1509" s="42" t="str">
        <f t="shared" si="116"/>
        <v>2026-02</v>
      </c>
      <c r="AN1509" s="42" t="str">
        <f t="shared" ca="1" si="117"/>
        <v>OVERDUE</v>
      </c>
      <c r="AO1509" s="42" t="str">
        <f t="shared" si="118"/>
        <v>GR-917 | OUTER RING RACEWAY SUPER FINISHING M/C | WP Grinding3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พงษ์พิทักษ์ ศรไชย</v>
      </c>
      <c r="AP1509" s="42" t="str">
        <f>_xlfn.TEXTJOIN("; ",TRUE,IF(COUNTA('query (10)'!A1509:AK1509)&lt;=6,"NEAR_EMPTY_ROW",""),IF($K1509="","MISSING_STATUS",""),IF(AND($K1509="เสร็จสิ้น",$Z1509=""),"DONE_NO_ACTUAL_DATE",""),IF(AND($I1509="Condition-based Maintenance",$AH1509=""),"CBM_NO_MEASUREMENT",""),IF(OR($X1509="",$X1509=0),"INVALID_PERIOD",""),IF(AND($AA1509&lt;&gt;"",$AB1509&lt;&gt;"",$AB1509&lt;$AA1509),"DATE_SEQUENCE_ERROR",""),IF(AND($AB1509&lt;&gt;"",$AB1509&gt;DATE(2030,12,31)),"DATE_OUTLIER",""),IF($C1509="","MISSING_QRCODE",""),IF($J1509="UNKNOWN","UNKNOWN_PM_TYPE",""),IF($L1509="UNKNOWN","UNKNOWN_STATUS",""))</f>
        <v/>
      </c>
      <c r="AQ1509" s="42" t="str">
        <f t="shared" si="119"/>
        <v>NO</v>
      </c>
    </row>
    <row r="1510" spans="1:43" x14ac:dyDescent="0.3">
      <c r="A1510" s="38">
        <f>IF('query (10)'!A1510="","",'query (10)'!A1510)</f>
        <v>1706</v>
      </c>
      <c r="B1510" s="38" t="str">
        <f>IF('query (10)'!B1510="","",'query (10)'!B1510)</f>
        <v/>
      </c>
      <c r="C1510" s="38" t="str">
        <f>TRIM(UPPER('query (10)'!M1510))</f>
        <v>GR-918</v>
      </c>
      <c r="D1510" s="38" t="str">
        <f>TRIM(UPPER(IFERROR(_xlfn.TEXTBEFORE('query (10)'!L1510,"("),'query (10)'!L1510)))</f>
        <v>SHAFT OUTER DAIMETER GRINDING M/C</v>
      </c>
      <c r="E1510" s="38" t="str">
        <f>IFERROR(TRIM(UPPER(_xlfn.TEXTBEFORE(_xlfn.TEXTAFTER('query (10)'!L1510,"("),")"))),"")</f>
        <v/>
      </c>
      <c r="F1510" s="38" t="str">
        <f>TRIM('query (10)'!K1510)</f>
        <v>WP Grinding3</v>
      </c>
      <c r="G1510" s="38" t="str">
        <f>IF('query (10)'!J1510="","",'query (10)'!J1510)</f>
        <v>Electrical Control</v>
      </c>
      <c r="H1510" s="38" t="str">
        <f>TRIM(UPPER('query (10)'!J1510))</f>
        <v>ELECTRICAL CONTROL</v>
      </c>
      <c r="I1510" s="38" t="str">
        <f>IF('query (10)'!F1510="","",'query (10)'!F1510)</f>
        <v>Time-based Maintenance</v>
      </c>
      <c r="J1510" s="38" t="str">
        <f>IF('query (10)'!F1510="","",IFERROR(INDEX(Cleaning_Rules!$B$14:$B$17,MATCH(TRIM('query (10)'!F1510),Cleaning_Rules!$A$14:$A$17,0)),"UNKNOWN"))</f>
        <v>TBM</v>
      </c>
      <c r="K1510" s="38" t="str">
        <f>IF('query (10)'!G1510="","",'query (10)'!G1510)</f>
        <v>แผนใหม่</v>
      </c>
      <c r="L1510" s="38" t="str">
        <f>IF('query (10)'!G1510="","MISSING",IFERROR(INDEX(Cleaning_Rules!$B$5:$B$10,MATCH(TRIM('query (10)'!G1510),Cleaning_Rules!$A$5:$A$10,0)),"UNKNOWN"))</f>
        <v>NEW_PLAN</v>
      </c>
      <c r="M1510" s="38" t="str">
        <f>IF('query (10)'!I1510="","",'query (10)'!I1510)</f>
        <v>Electrical</v>
      </c>
      <c r="N1510" s="38" t="str">
        <f>IF('query (10)'!O1510="","",'query (10)'!O1510)</f>
        <v>Inspection</v>
      </c>
      <c r="O1510" s="38" t="str">
        <f>IF('query (10)'!P1510="","",'query (10)'!P1510)</f>
        <v>Medium</v>
      </c>
      <c r="P1510" s="38" t="str">
        <f>IF('query (10)'!N1510="","",'query (10)'!N1510)</f>
        <v xml:space="preserve">- Check condition of Push botton, Emergency, Lamp and selector switch
- Check condition of Circuit breaker, Power supply, Magnetic, Relay.
- Check condition of Servo amp, Inverter
-Check condition of Safety device </v>
      </c>
      <c r="Q1510" s="38" t="str">
        <f>TRIM('query (10)'!N1510)</f>
        <v>- Check condition of Push botton, Emergency, Lamp and selector switch
- Check condition of Circuit breaker, Power supply, Magnetic, Relay.
- Check condition of Servo amp, Inverter
-Check condition of Safety device</v>
      </c>
      <c r="R1510" s="38" t="str">
        <f>TRIM(UPPER('query (10)'!R1510))</f>
        <v/>
      </c>
      <c r="S1510" s="38" t="str">
        <f>TRIM(UPPER('query (10)'!S1510))</f>
        <v/>
      </c>
      <c r="T1510" s="38" t="str">
        <f>IF('query (10)'!Q1510="","",TRIM(UPPER('query (10)'!Q1510)))</f>
        <v/>
      </c>
      <c r="U1510" s="38" t="str">
        <f>IF('query (10)'!T1510="","",'query (10)'!T1510)</f>
        <v/>
      </c>
      <c r="V1510" s="39" t="str">
        <f>IF('query (10)'!T1510="","",IFERROR(VALUE('query (10)'!T1510),""))</f>
        <v/>
      </c>
      <c r="W1510" s="40">
        <f>IF('query (10)'!U1510="","",'query (10)'!U1510)</f>
        <v>0</v>
      </c>
      <c r="X1510" s="39">
        <f>IF('query (10)'!V1510="","",'query (10)'!V1510)</f>
        <v>30</v>
      </c>
      <c r="Y1510" s="41">
        <f>IF('query (10)'!W1510="","",'query (10)'!W1510)</f>
        <v>46080</v>
      </c>
      <c r="Z1510" s="41" t="str">
        <f>IF('query (10)'!X1510="","",'query (10)'!X1510)</f>
        <v/>
      </c>
      <c r="AA1510" s="41">
        <f>IF('query (10)'!Y1510="","",'query (10)'!Y1510)</f>
        <v>46051</v>
      </c>
      <c r="AB1510" s="41">
        <f>IF('query (10)'!Z1510="","",'query (10)'!Z1510)</f>
        <v>46080</v>
      </c>
      <c r="AC1510" s="38" t="str">
        <f>IF(OR('query (10)'!AA1510="",COUNTIF(Cleaning_Rules!$A$21:$A$26,TRIM('query (10)'!AA1510))&gt;0),"",TRIM('query (10)'!AA1510))</f>
        <v/>
      </c>
      <c r="AD1510" s="38" t="str">
        <f>IF('query (10)'!AB1510="","",TRIM(IFERROR(_xlfn.TEXTBEFORE('query (10)'!AB1510,"("),'query (10)'!AB1510)))</f>
        <v/>
      </c>
      <c r="AE1510" s="38" t="str">
        <f>IFERROR(LOWER(TRIM(_xlfn.TEXTBEFORE(_xlfn.TEXTAFTER('query (10)'!AB1510,"("),")"))),"")</f>
        <v/>
      </c>
      <c r="AF1510" s="38" t="str">
        <f>IF('query (10)'!AD1510="","",TRIM('query (10)'!AD1510))</f>
        <v>พงษ์พิทักษ์ ศรไชย</v>
      </c>
      <c r="AG1510" s="38" t="str">
        <f>IF('query (10)'!AE1510="","",TRIM('query (10)'!AE1510))</f>
        <v>พงษ์พิทักษ์ ศรไชย</v>
      </c>
      <c r="AH1510" s="38" t="str">
        <f>IF('query (10)'!AF1510="","",IFERROR(VALUE('query (10)'!AF1510),""))</f>
        <v/>
      </c>
      <c r="AI1510" s="38" t="str">
        <f>IF('query (10)'!AG1510="","",TRIM('query (10)'!AG1510))</f>
        <v/>
      </c>
      <c r="AJ1510" s="38" t="str">
        <f>IF('query (10)'!AH1510="","",IFERROR(VALUE('query (10)'!AH1510),""))</f>
        <v/>
      </c>
      <c r="AK1510" s="38" t="str">
        <f>IF('query (10)'!AI1510="","",TRIM('query (10)'!AI1510))</f>
        <v/>
      </c>
      <c r="AL1510" s="42">
        <f t="shared" si="115"/>
        <v>2026</v>
      </c>
      <c r="AM1510" s="42" t="str">
        <f t="shared" si="116"/>
        <v>2026-02</v>
      </c>
      <c r="AN1510" s="42" t="str">
        <f t="shared" ca="1" si="117"/>
        <v>OVERDUE</v>
      </c>
      <c r="AO1510" s="42" t="str">
        <f t="shared" si="118"/>
        <v>GR-918 | SHAFT OUTER DAIMETER GRINDING M/C | WP Grinding3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พงษ์พิทักษ์ ศรไชย</v>
      </c>
      <c r="AP1510" s="42" t="str">
        <f>_xlfn.TEXTJOIN("; ",TRUE,IF(COUNTA('query (10)'!A1510:AK1510)&lt;=6,"NEAR_EMPTY_ROW",""),IF($K1510="","MISSING_STATUS",""),IF(AND($K1510="เสร็จสิ้น",$Z1510=""),"DONE_NO_ACTUAL_DATE",""),IF(AND($I1510="Condition-based Maintenance",$AH1510=""),"CBM_NO_MEASUREMENT",""),IF(OR($X1510="",$X1510=0),"INVALID_PERIOD",""),IF(AND($AA1510&lt;&gt;"",$AB1510&lt;&gt;"",$AB1510&lt;$AA1510),"DATE_SEQUENCE_ERROR",""),IF(AND($AB1510&lt;&gt;"",$AB1510&gt;DATE(2030,12,31)),"DATE_OUTLIER",""),IF($C1510="","MISSING_QRCODE",""),IF($J1510="UNKNOWN","UNKNOWN_PM_TYPE",""),IF($L1510="UNKNOWN","UNKNOWN_STATUS",""))</f>
        <v/>
      </c>
      <c r="AQ1510" s="42" t="str">
        <f t="shared" si="119"/>
        <v>NO</v>
      </c>
    </row>
    <row r="1511" spans="1:43" x14ac:dyDescent="0.3">
      <c r="A1511" s="38">
        <f>IF('query (10)'!A1511="","",'query (10)'!A1511)</f>
        <v>1707</v>
      </c>
      <c r="B1511" s="38" t="str">
        <f>IF('query (10)'!B1511="","",'query (10)'!B1511)</f>
        <v/>
      </c>
      <c r="C1511" s="38" t="str">
        <f>TRIM(UPPER('query (10)'!M1511))</f>
        <v>GR-919</v>
      </c>
      <c r="D1511" s="38" t="str">
        <f>TRIM(UPPER(IFERROR(_xlfn.TEXTBEFORE('query (10)'!L1511,"("),'query (10)'!L1511)))</f>
        <v>SHAFT RACEWAY GRINDING M/C</v>
      </c>
      <c r="E1511" s="38" t="str">
        <f>IFERROR(TRIM(UPPER(_xlfn.TEXTBEFORE(_xlfn.TEXTAFTER('query (10)'!L1511,"("),")"))),"")</f>
        <v/>
      </c>
      <c r="F1511" s="38" t="str">
        <f>TRIM('query (10)'!K1511)</f>
        <v>WP Grinding3</v>
      </c>
      <c r="G1511" s="38" t="str">
        <f>IF('query (10)'!J1511="","",'query (10)'!J1511)</f>
        <v>Electrical Control</v>
      </c>
      <c r="H1511" s="38" t="str">
        <f>TRIM(UPPER('query (10)'!J1511))</f>
        <v>ELECTRICAL CONTROL</v>
      </c>
      <c r="I1511" s="38" t="str">
        <f>IF('query (10)'!F1511="","",'query (10)'!F1511)</f>
        <v>Time-based Maintenance</v>
      </c>
      <c r="J1511" s="38" t="str">
        <f>IF('query (10)'!F1511="","",IFERROR(INDEX(Cleaning_Rules!$B$14:$B$17,MATCH(TRIM('query (10)'!F1511),Cleaning_Rules!$A$14:$A$17,0)),"UNKNOWN"))</f>
        <v>TBM</v>
      </c>
      <c r="K1511" s="38" t="str">
        <f>IF('query (10)'!G1511="","",'query (10)'!G1511)</f>
        <v>แผนใหม่</v>
      </c>
      <c r="L1511" s="38" t="str">
        <f>IF('query (10)'!G1511="","MISSING",IFERROR(INDEX(Cleaning_Rules!$B$5:$B$10,MATCH(TRIM('query (10)'!G1511),Cleaning_Rules!$A$5:$A$10,0)),"UNKNOWN"))</f>
        <v>NEW_PLAN</v>
      </c>
      <c r="M1511" s="38" t="str">
        <f>IF('query (10)'!I1511="","",'query (10)'!I1511)</f>
        <v>Electrical</v>
      </c>
      <c r="N1511" s="38" t="str">
        <f>IF('query (10)'!O1511="","",'query (10)'!O1511)</f>
        <v>Inspection</v>
      </c>
      <c r="O1511" s="38" t="str">
        <f>IF('query (10)'!P1511="","",'query (10)'!P1511)</f>
        <v>Medium</v>
      </c>
      <c r="P1511" s="38" t="str">
        <f>IF('query (10)'!N1511="","",'query (10)'!N1511)</f>
        <v xml:space="preserve">- Check condition of Push botton, Emergency, Lamp and selector switch
- Check condition of Circuit breaker, Power supply, Magnetic, Relay.
- Check condition of Servo amp, Inverter
-Check condition of Safety device </v>
      </c>
      <c r="Q1511" s="38" t="str">
        <f>TRIM('query (10)'!N1511)</f>
        <v>- Check condition of Push botton, Emergency, Lamp and selector switch
- Check condition of Circuit breaker, Power supply, Magnetic, Relay.
- Check condition of Servo amp, Inverter
-Check condition of Safety device</v>
      </c>
      <c r="R1511" s="38" t="str">
        <f>TRIM(UPPER('query (10)'!R1511))</f>
        <v/>
      </c>
      <c r="S1511" s="38" t="str">
        <f>TRIM(UPPER('query (10)'!S1511))</f>
        <v/>
      </c>
      <c r="T1511" s="38" t="str">
        <f>IF('query (10)'!Q1511="","",TRIM(UPPER('query (10)'!Q1511)))</f>
        <v/>
      </c>
      <c r="U1511" s="38" t="str">
        <f>IF('query (10)'!T1511="","",'query (10)'!T1511)</f>
        <v/>
      </c>
      <c r="V1511" s="39" t="str">
        <f>IF('query (10)'!T1511="","",IFERROR(VALUE('query (10)'!T1511),""))</f>
        <v/>
      </c>
      <c r="W1511" s="40">
        <f>IF('query (10)'!U1511="","",'query (10)'!U1511)</f>
        <v>0</v>
      </c>
      <c r="X1511" s="39">
        <f>IF('query (10)'!V1511="","",'query (10)'!V1511)</f>
        <v>30</v>
      </c>
      <c r="Y1511" s="41">
        <f>IF('query (10)'!W1511="","",'query (10)'!W1511)</f>
        <v>46080</v>
      </c>
      <c r="Z1511" s="41" t="str">
        <f>IF('query (10)'!X1511="","",'query (10)'!X1511)</f>
        <v/>
      </c>
      <c r="AA1511" s="41">
        <f>IF('query (10)'!Y1511="","",'query (10)'!Y1511)</f>
        <v>46051</v>
      </c>
      <c r="AB1511" s="41">
        <f>IF('query (10)'!Z1511="","",'query (10)'!Z1511)</f>
        <v>46080</v>
      </c>
      <c r="AC1511" s="38" t="str">
        <f>IF(OR('query (10)'!AA1511="",COUNTIF(Cleaning_Rules!$A$21:$A$26,TRIM('query (10)'!AA1511))&gt;0),"",TRIM('query (10)'!AA1511))</f>
        <v/>
      </c>
      <c r="AD1511" s="38" t="str">
        <f>IF('query (10)'!AB1511="","",TRIM(IFERROR(_xlfn.TEXTBEFORE('query (10)'!AB1511,"("),'query (10)'!AB1511)))</f>
        <v/>
      </c>
      <c r="AE1511" s="38" t="str">
        <f>IFERROR(LOWER(TRIM(_xlfn.TEXTBEFORE(_xlfn.TEXTAFTER('query (10)'!AB1511,"("),")"))),"")</f>
        <v/>
      </c>
      <c r="AF1511" s="38" t="str">
        <f>IF('query (10)'!AD1511="","",TRIM('query (10)'!AD1511))</f>
        <v>พงษ์พิทักษ์ ศรไชย</v>
      </c>
      <c r="AG1511" s="38" t="str">
        <f>IF('query (10)'!AE1511="","",TRIM('query (10)'!AE1511))</f>
        <v>พงษ์พิทักษ์ ศรไชย</v>
      </c>
      <c r="AH1511" s="38" t="str">
        <f>IF('query (10)'!AF1511="","",IFERROR(VALUE('query (10)'!AF1511),""))</f>
        <v/>
      </c>
      <c r="AI1511" s="38" t="str">
        <f>IF('query (10)'!AG1511="","",TRIM('query (10)'!AG1511))</f>
        <v/>
      </c>
      <c r="AJ1511" s="38" t="str">
        <f>IF('query (10)'!AH1511="","",IFERROR(VALUE('query (10)'!AH1511),""))</f>
        <v/>
      </c>
      <c r="AK1511" s="38" t="str">
        <f>IF('query (10)'!AI1511="","",TRIM('query (10)'!AI1511))</f>
        <v/>
      </c>
      <c r="AL1511" s="42">
        <f t="shared" si="115"/>
        <v>2026</v>
      </c>
      <c r="AM1511" s="42" t="str">
        <f t="shared" si="116"/>
        <v>2026-02</v>
      </c>
      <c r="AN1511" s="42" t="str">
        <f t="shared" ca="1" si="117"/>
        <v>OVERDUE</v>
      </c>
      <c r="AO1511" s="42" t="str">
        <f t="shared" si="118"/>
        <v>GR-919 | SHAFT RACEWAY GRINDING M/C | WP Grinding3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พงษ์พิทักษ์ ศรไชย</v>
      </c>
      <c r="AP1511" s="42" t="str">
        <f>_xlfn.TEXTJOIN("; ",TRUE,IF(COUNTA('query (10)'!A1511:AK1511)&lt;=6,"NEAR_EMPTY_ROW",""),IF($K1511="","MISSING_STATUS",""),IF(AND($K1511="เสร็จสิ้น",$Z1511=""),"DONE_NO_ACTUAL_DATE",""),IF(AND($I1511="Condition-based Maintenance",$AH1511=""),"CBM_NO_MEASUREMENT",""),IF(OR($X1511="",$X1511=0),"INVALID_PERIOD",""),IF(AND($AA1511&lt;&gt;"",$AB1511&lt;&gt;"",$AB1511&lt;$AA1511),"DATE_SEQUENCE_ERROR",""),IF(AND($AB1511&lt;&gt;"",$AB1511&gt;DATE(2030,12,31)),"DATE_OUTLIER",""),IF($C1511="","MISSING_QRCODE",""),IF($J1511="UNKNOWN","UNKNOWN_PM_TYPE",""),IF($L1511="UNKNOWN","UNKNOWN_STATUS",""))</f>
        <v/>
      </c>
      <c r="AQ1511" s="42" t="str">
        <f t="shared" si="119"/>
        <v>NO</v>
      </c>
    </row>
    <row r="1512" spans="1:43" x14ac:dyDescent="0.3">
      <c r="A1512" s="38">
        <f>IF('query (10)'!A1512="","",'query (10)'!A1512)</f>
        <v>1708</v>
      </c>
      <c r="B1512" s="38" t="str">
        <f>IF('query (10)'!B1512="","",'query (10)'!B1512)</f>
        <v/>
      </c>
      <c r="C1512" s="38" t="str">
        <f>TRIM(UPPER('query (10)'!M1512))</f>
        <v>GR-920</v>
      </c>
      <c r="D1512" s="38" t="str">
        <f>TRIM(UPPER(IFERROR(_xlfn.TEXTBEFORE('query (10)'!L1512,"("),'query (10)'!L1512)))</f>
        <v>SHAFT RACEWAY SUPER FINISHING M/C</v>
      </c>
      <c r="E1512" s="38" t="str">
        <f>IFERROR(TRIM(UPPER(_xlfn.TEXTBEFORE(_xlfn.TEXTAFTER('query (10)'!L1512,"("),")"))),"")</f>
        <v/>
      </c>
      <c r="F1512" s="38" t="str">
        <f>TRIM('query (10)'!K1512)</f>
        <v>WP Grinding3</v>
      </c>
      <c r="G1512" s="38" t="str">
        <f>IF('query (10)'!J1512="","",'query (10)'!J1512)</f>
        <v>Electrical Control</v>
      </c>
      <c r="H1512" s="38" t="str">
        <f>TRIM(UPPER('query (10)'!J1512))</f>
        <v>ELECTRICAL CONTROL</v>
      </c>
      <c r="I1512" s="38" t="str">
        <f>IF('query (10)'!F1512="","",'query (10)'!F1512)</f>
        <v>Time-based Maintenance</v>
      </c>
      <c r="J1512" s="38" t="str">
        <f>IF('query (10)'!F1512="","",IFERROR(INDEX(Cleaning_Rules!$B$14:$B$17,MATCH(TRIM('query (10)'!F1512),Cleaning_Rules!$A$14:$A$17,0)),"UNKNOWN"))</f>
        <v>TBM</v>
      </c>
      <c r="K1512" s="38" t="str">
        <f>IF('query (10)'!G1512="","",'query (10)'!G1512)</f>
        <v>แผนใหม่</v>
      </c>
      <c r="L1512" s="38" t="str">
        <f>IF('query (10)'!G1512="","MISSING",IFERROR(INDEX(Cleaning_Rules!$B$5:$B$10,MATCH(TRIM('query (10)'!G1512),Cleaning_Rules!$A$5:$A$10,0)),"UNKNOWN"))</f>
        <v>NEW_PLAN</v>
      </c>
      <c r="M1512" s="38" t="str">
        <f>IF('query (10)'!I1512="","",'query (10)'!I1512)</f>
        <v>Electrical</v>
      </c>
      <c r="N1512" s="38" t="str">
        <f>IF('query (10)'!O1512="","",'query (10)'!O1512)</f>
        <v>Inspection</v>
      </c>
      <c r="O1512" s="38" t="str">
        <f>IF('query (10)'!P1512="","",'query (10)'!P1512)</f>
        <v>Medium</v>
      </c>
      <c r="P1512" s="38" t="str">
        <f>IF('query (10)'!N1512="","",'query (10)'!N1512)</f>
        <v xml:space="preserve">- Check condition of Push botton, Emergency, Lamp and selector switch
- Check condition of Circuit breaker, Power supply, Magnetic, Relay.
- Check condition of Servo amp, Inverter
-Check condition of Safety device </v>
      </c>
      <c r="Q1512" s="38" t="str">
        <f>TRIM('query (10)'!N1512)</f>
        <v>- Check condition of Push botton, Emergency, Lamp and selector switch
- Check condition of Circuit breaker, Power supply, Magnetic, Relay.
- Check condition of Servo amp, Inverter
-Check condition of Safety device</v>
      </c>
      <c r="R1512" s="38" t="str">
        <f>TRIM(UPPER('query (10)'!R1512))</f>
        <v/>
      </c>
      <c r="S1512" s="38" t="str">
        <f>TRIM(UPPER('query (10)'!S1512))</f>
        <v/>
      </c>
      <c r="T1512" s="38" t="str">
        <f>IF('query (10)'!Q1512="","",TRIM(UPPER('query (10)'!Q1512)))</f>
        <v/>
      </c>
      <c r="U1512" s="38" t="str">
        <f>IF('query (10)'!T1512="","",'query (10)'!T1512)</f>
        <v/>
      </c>
      <c r="V1512" s="39" t="str">
        <f>IF('query (10)'!T1512="","",IFERROR(VALUE('query (10)'!T1512),""))</f>
        <v/>
      </c>
      <c r="W1512" s="40">
        <f>IF('query (10)'!U1512="","",'query (10)'!U1512)</f>
        <v>0</v>
      </c>
      <c r="X1512" s="39">
        <f>IF('query (10)'!V1512="","",'query (10)'!V1512)</f>
        <v>30</v>
      </c>
      <c r="Y1512" s="41">
        <f>IF('query (10)'!W1512="","",'query (10)'!W1512)</f>
        <v>46080</v>
      </c>
      <c r="Z1512" s="41" t="str">
        <f>IF('query (10)'!X1512="","",'query (10)'!X1512)</f>
        <v/>
      </c>
      <c r="AA1512" s="41">
        <f>IF('query (10)'!Y1512="","",'query (10)'!Y1512)</f>
        <v>46051</v>
      </c>
      <c r="AB1512" s="41">
        <f>IF('query (10)'!Z1512="","",'query (10)'!Z1512)</f>
        <v>46080</v>
      </c>
      <c r="AC1512" s="38" t="str">
        <f>IF(OR('query (10)'!AA1512="",COUNTIF(Cleaning_Rules!$A$21:$A$26,TRIM('query (10)'!AA1512))&gt;0),"",TRIM('query (10)'!AA1512))</f>
        <v/>
      </c>
      <c r="AD1512" s="38" t="str">
        <f>IF('query (10)'!AB1512="","",TRIM(IFERROR(_xlfn.TEXTBEFORE('query (10)'!AB1512,"("),'query (10)'!AB1512)))</f>
        <v/>
      </c>
      <c r="AE1512" s="38" t="str">
        <f>IFERROR(LOWER(TRIM(_xlfn.TEXTBEFORE(_xlfn.TEXTAFTER('query (10)'!AB1512,"("),")"))),"")</f>
        <v/>
      </c>
      <c r="AF1512" s="38" t="str">
        <f>IF('query (10)'!AD1512="","",TRIM('query (10)'!AD1512))</f>
        <v>พงษ์พิทักษ์ ศรไชย</v>
      </c>
      <c r="AG1512" s="38" t="str">
        <f>IF('query (10)'!AE1512="","",TRIM('query (10)'!AE1512))</f>
        <v>พงษ์พิทักษ์ ศรไชย</v>
      </c>
      <c r="AH1512" s="38" t="str">
        <f>IF('query (10)'!AF1512="","",IFERROR(VALUE('query (10)'!AF1512),""))</f>
        <v/>
      </c>
      <c r="AI1512" s="38" t="str">
        <f>IF('query (10)'!AG1512="","",TRIM('query (10)'!AG1512))</f>
        <v/>
      </c>
      <c r="AJ1512" s="38" t="str">
        <f>IF('query (10)'!AH1512="","",IFERROR(VALUE('query (10)'!AH1512),""))</f>
        <v/>
      </c>
      <c r="AK1512" s="38" t="str">
        <f>IF('query (10)'!AI1512="","",TRIM('query (10)'!AI1512))</f>
        <v/>
      </c>
      <c r="AL1512" s="42">
        <f t="shared" si="115"/>
        <v>2026</v>
      </c>
      <c r="AM1512" s="42" t="str">
        <f t="shared" si="116"/>
        <v>2026-02</v>
      </c>
      <c r="AN1512" s="42" t="str">
        <f t="shared" ca="1" si="117"/>
        <v>OVERDUE</v>
      </c>
      <c r="AO1512" s="42" t="str">
        <f t="shared" si="118"/>
        <v>GR-920 | SHAFT RACEWAY SUPER FINISHING M/C | WP Grinding3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พงษ์พิทักษ์ ศรไชย</v>
      </c>
      <c r="AP1512" s="42" t="str">
        <f>_xlfn.TEXTJOIN("; ",TRUE,IF(COUNTA('query (10)'!A1512:AK1512)&lt;=6,"NEAR_EMPTY_ROW",""),IF($K1512="","MISSING_STATUS",""),IF(AND($K1512="เสร็จสิ้น",$Z1512=""),"DONE_NO_ACTUAL_DATE",""),IF(AND($I1512="Condition-based Maintenance",$AH1512=""),"CBM_NO_MEASUREMENT",""),IF(OR($X1512="",$X1512=0),"INVALID_PERIOD",""),IF(AND($AA1512&lt;&gt;"",$AB1512&lt;&gt;"",$AB1512&lt;$AA1512),"DATE_SEQUENCE_ERROR",""),IF(AND($AB1512&lt;&gt;"",$AB1512&gt;DATE(2030,12,31)),"DATE_OUTLIER",""),IF($C1512="","MISSING_QRCODE",""),IF($J1512="UNKNOWN","UNKNOWN_PM_TYPE",""),IF($L1512="UNKNOWN","UNKNOWN_STATUS",""))</f>
        <v/>
      </c>
      <c r="AQ1512" s="42" t="str">
        <f t="shared" si="119"/>
        <v>NO</v>
      </c>
    </row>
    <row r="1513" spans="1:43" x14ac:dyDescent="0.3">
      <c r="A1513" s="38">
        <f>IF('query (10)'!A1513="","",'query (10)'!A1513)</f>
        <v>1709</v>
      </c>
      <c r="B1513" s="38" t="str">
        <f>IF('query (10)'!B1513="","",'query (10)'!B1513)</f>
        <v/>
      </c>
      <c r="C1513" s="38" t="str">
        <f>TRIM(UPPER('query (10)'!M1513))</f>
        <v>GR-922</v>
      </c>
      <c r="D1513" s="38" t="str">
        <f>TRIM(UPPER(IFERROR(_xlfn.TEXTBEFORE('query (10)'!L1513,"("),'query (10)'!L1513)))</f>
        <v>OUTER RING RACEWAY GRINDING M/C</v>
      </c>
      <c r="E1513" s="38" t="str">
        <f>IFERROR(TRIM(UPPER(_xlfn.TEXTBEFORE(_xlfn.TEXTAFTER('query (10)'!L1513,"("),")"))),"")</f>
        <v/>
      </c>
      <c r="F1513" s="38" t="str">
        <f>TRIM('query (10)'!K1513)</f>
        <v>WP Grinding3</v>
      </c>
      <c r="G1513" s="38" t="str">
        <f>IF('query (10)'!J1513="","",'query (10)'!J1513)</f>
        <v>Electrical Control</v>
      </c>
      <c r="H1513" s="38" t="str">
        <f>TRIM(UPPER('query (10)'!J1513))</f>
        <v>ELECTRICAL CONTROL</v>
      </c>
      <c r="I1513" s="38" t="str">
        <f>IF('query (10)'!F1513="","",'query (10)'!F1513)</f>
        <v>Time-based Maintenance</v>
      </c>
      <c r="J1513" s="38" t="str">
        <f>IF('query (10)'!F1513="","",IFERROR(INDEX(Cleaning_Rules!$B$14:$B$17,MATCH(TRIM('query (10)'!F1513),Cleaning_Rules!$A$14:$A$17,0)),"UNKNOWN"))</f>
        <v>TBM</v>
      </c>
      <c r="K1513" s="38" t="str">
        <f>IF('query (10)'!G1513="","",'query (10)'!G1513)</f>
        <v>แผนใหม่</v>
      </c>
      <c r="L1513" s="38" t="str">
        <f>IF('query (10)'!G1513="","MISSING",IFERROR(INDEX(Cleaning_Rules!$B$5:$B$10,MATCH(TRIM('query (10)'!G1513),Cleaning_Rules!$A$5:$A$10,0)),"UNKNOWN"))</f>
        <v>NEW_PLAN</v>
      </c>
      <c r="M1513" s="38" t="str">
        <f>IF('query (10)'!I1513="","",'query (10)'!I1513)</f>
        <v>Electrical</v>
      </c>
      <c r="N1513" s="38" t="str">
        <f>IF('query (10)'!O1513="","",'query (10)'!O1513)</f>
        <v>Inspection</v>
      </c>
      <c r="O1513" s="38" t="str">
        <f>IF('query (10)'!P1513="","",'query (10)'!P1513)</f>
        <v>Medium</v>
      </c>
      <c r="P1513" s="38" t="str">
        <f>IF('query (10)'!N1513="","",'query (10)'!N1513)</f>
        <v xml:space="preserve">- Check condition of Push botton, Emergency, Lamp and selector switch
- Check condition of Circuit breaker, Power supply, Magnetic, Relay.
- Check condition of Servo amp, Inverter
-Check condition of Safety device </v>
      </c>
      <c r="Q1513" s="38" t="str">
        <f>TRIM('query (10)'!N1513)</f>
        <v>- Check condition of Push botton, Emergency, Lamp and selector switch
- Check condition of Circuit breaker, Power supply, Magnetic, Relay.
- Check condition of Servo amp, Inverter
-Check condition of Safety device</v>
      </c>
      <c r="R1513" s="38" t="str">
        <f>TRIM(UPPER('query (10)'!R1513))</f>
        <v/>
      </c>
      <c r="S1513" s="38" t="str">
        <f>TRIM(UPPER('query (10)'!S1513))</f>
        <v/>
      </c>
      <c r="T1513" s="38" t="str">
        <f>IF('query (10)'!Q1513="","",TRIM(UPPER('query (10)'!Q1513)))</f>
        <v/>
      </c>
      <c r="U1513" s="38" t="str">
        <f>IF('query (10)'!T1513="","",'query (10)'!T1513)</f>
        <v/>
      </c>
      <c r="V1513" s="39" t="str">
        <f>IF('query (10)'!T1513="","",IFERROR(VALUE('query (10)'!T1513),""))</f>
        <v/>
      </c>
      <c r="W1513" s="40">
        <f>IF('query (10)'!U1513="","",'query (10)'!U1513)</f>
        <v>0</v>
      </c>
      <c r="X1513" s="39">
        <f>IF('query (10)'!V1513="","",'query (10)'!V1513)</f>
        <v>30</v>
      </c>
      <c r="Y1513" s="41">
        <f>IF('query (10)'!W1513="","",'query (10)'!W1513)</f>
        <v>46080</v>
      </c>
      <c r="Z1513" s="41" t="str">
        <f>IF('query (10)'!X1513="","",'query (10)'!X1513)</f>
        <v/>
      </c>
      <c r="AA1513" s="41">
        <f>IF('query (10)'!Y1513="","",'query (10)'!Y1513)</f>
        <v>46051</v>
      </c>
      <c r="AB1513" s="41">
        <f>IF('query (10)'!Z1513="","",'query (10)'!Z1513)</f>
        <v>46080</v>
      </c>
      <c r="AC1513" s="38" t="str">
        <f>IF(OR('query (10)'!AA1513="",COUNTIF(Cleaning_Rules!$A$21:$A$26,TRIM('query (10)'!AA1513))&gt;0),"",TRIM('query (10)'!AA1513))</f>
        <v/>
      </c>
      <c r="AD1513" s="38" t="str">
        <f>IF('query (10)'!AB1513="","",TRIM(IFERROR(_xlfn.TEXTBEFORE('query (10)'!AB1513,"("),'query (10)'!AB1513)))</f>
        <v/>
      </c>
      <c r="AE1513" s="38" t="str">
        <f>IFERROR(LOWER(TRIM(_xlfn.TEXTBEFORE(_xlfn.TEXTAFTER('query (10)'!AB1513,"("),")"))),"")</f>
        <v/>
      </c>
      <c r="AF1513" s="38" t="str">
        <f>IF('query (10)'!AD1513="","",TRIM('query (10)'!AD1513))</f>
        <v>พงษ์พิทักษ์ ศรไชย</v>
      </c>
      <c r="AG1513" s="38" t="str">
        <f>IF('query (10)'!AE1513="","",TRIM('query (10)'!AE1513))</f>
        <v>พงษ์พิทักษ์ ศรไชย</v>
      </c>
      <c r="AH1513" s="38" t="str">
        <f>IF('query (10)'!AF1513="","",IFERROR(VALUE('query (10)'!AF1513),""))</f>
        <v/>
      </c>
      <c r="AI1513" s="38" t="str">
        <f>IF('query (10)'!AG1513="","",TRIM('query (10)'!AG1513))</f>
        <v/>
      </c>
      <c r="AJ1513" s="38" t="str">
        <f>IF('query (10)'!AH1513="","",IFERROR(VALUE('query (10)'!AH1513),""))</f>
        <v/>
      </c>
      <c r="AK1513" s="38" t="str">
        <f>IF('query (10)'!AI1513="","",TRIM('query (10)'!AI1513))</f>
        <v/>
      </c>
      <c r="AL1513" s="42">
        <f t="shared" si="115"/>
        <v>2026</v>
      </c>
      <c r="AM1513" s="42" t="str">
        <f t="shared" si="116"/>
        <v>2026-02</v>
      </c>
      <c r="AN1513" s="42" t="str">
        <f t="shared" ca="1" si="117"/>
        <v>OVERDUE</v>
      </c>
      <c r="AO1513" s="42" t="str">
        <f t="shared" si="118"/>
        <v>GR-922 | OUTER RING RACEWAY GRINDING M/C | WP Grinding3 | ELECTRICAL CONTROL | Time-based Maintenance | Electrical | Inspection | Medium | - Check condition of Push botton, Emergency, Lamp and selector switch
- Check condition of Circuit breaker, Power supply, Magnetic, Relay.
- Check condition of Servo amp, Inverter
-Check condition of Safety device | พงษ์พิทักษ์ ศรไชย</v>
      </c>
      <c r="AP1513" s="42" t="str">
        <f>_xlfn.TEXTJOIN("; ",TRUE,IF(COUNTA('query (10)'!A1513:AK1513)&lt;=6,"NEAR_EMPTY_ROW",""),IF($K1513="","MISSING_STATUS",""),IF(AND($K1513="เสร็จสิ้น",$Z1513=""),"DONE_NO_ACTUAL_DATE",""),IF(AND($I1513="Condition-based Maintenance",$AH1513=""),"CBM_NO_MEASUREMENT",""),IF(OR($X1513="",$X1513=0),"INVALID_PERIOD",""),IF(AND($AA1513&lt;&gt;"",$AB1513&lt;&gt;"",$AB1513&lt;$AA1513),"DATE_SEQUENCE_ERROR",""),IF(AND($AB1513&lt;&gt;"",$AB1513&gt;DATE(2030,12,31)),"DATE_OUTLIER",""),IF($C1513="","MISSING_QRCODE",""),IF($J1513="UNKNOWN","UNKNOWN_PM_TYPE",""),IF($L1513="UNKNOWN","UNKNOWN_STATUS",""))</f>
        <v/>
      </c>
      <c r="AQ1513" s="42" t="str">
        <f t="shared" si="119"/>
        <v>NO</v>
      </c>
    </row>
    <row r="1514" spans="1:43" x14ac:dyDescent="0.3">
      <c r="A1514" s="38">
        <f>IF('query (10)'!A1514="","",'query (10)'!A1514)</f>
        <v>1710</v>
      </c>
      <c r="B1514" s="38" t="str">
        <f>IF('query (10)'!B1514="","",'query (10)'!B1514)</f>
        <v/>
      </c>
      <c r="C1514" s="38" t="str">
        <f>TRIM(UPPER('query (10)'!M1514))</f>
        <v>WA-988</v>
      </c>
      <c r="D1514" s="38" t="str">
        <f>TRIM(UPPER(IFERROR(_xlfn.TEXTBEFORE('query (10)'!L1514,"("),'query (10)'!L1514)))</f>
        <v>PART WASHING G2 M/C</v>
      </c>
      <c r="E1514" s="38" t="str">
        <f>IFERROR(TRIM(UPPER(_xlfn.TEXTBEFORE(_xlfn.TEXTAFTER('query (10)'!L1514,"("),")"))),"")</f>
        <v/>
      </c>
      <c r="F1514" s="38" t="str">
        <f>TRIM('query (10)'!K1514)</f>
        <v>WP Grinding3</v>
      </c>
      <c r="G1514" s="38" t="str">
        <f>IF('query (10)'!J1514="","",'query (10)'!J1514)</f>
        <v>Electrical Control</v>
      </c>
      <c r="H1514" s="38" t="str">
        <f>TRIM(UPPER('query (10)'!J1514))</f>
        <v>ELECTRICAL CONTROL</v>
      </c>
      <c r="I1514" s="38" t="str">
        <f>IF('query (10)'!F1514="","",'query (10)'!F1514)</f>
        <v>Time-based Maintenance</v>
      </c>
      <c r="J1514" s="38" t="str">
        <f>IF('query (10)'!F1514="","",IFERROR(INDEX(Cleaning_Rules!$B$14:$B$17,MATCH(TRIM('query (10)'!F1514),Cleaning_Rules!$A$14:$A$17,0)),"UNKNOWN"))</f>
        <v>TBM</v>
      </c>
      <c r="K1514" s="38" t="str">
        <f>IF('query (10)'!G1514="","",'query (10)'!G1514)</f>
        <v>แผนใหม่</v>
      </c>
      <c r="L1514" s="38" t="str">
        <f>IF('query (10)'!G1514="","MISSING",IFERROR(INDEX(Cleaning_Rules!$B$5:$B$10,MATCH(TRIM('query (10)'!G1514),Cleaning_Rules!$A$5:$A$10,0)),"UNKNOWN"))</f>
        <v>NEW_PLAN</v>
      </c>
      <c r="M1514" s="38" t="str">
        <f>IF('query (10)'!I1514="","",'query (10)'!I1514)</f>
        <v>Electrical</v>
      </c>
      <c r="N1514" s="38" t="str">
        <f>IF('query (10)'!O1514="","",'query (10)'!O1514)</f>
        <v>Inspection</v>
      </c>
      <c r="O1514" s="38" t="str">
        <f>IF('query (10)'!P1514="","",'query (10)'!P1514)</f>
        <v>Medium</v>
      </c>
      <c r="P1514" s="38" t="str">
        <f>IF('query (10)'!N1514="","",'query (10)'!N1514)</f>
        <v xml:space="preserve">- Check condition of Push botton, Emergency, Lamp and selector switch
- Check condition of Circuit breaker, Power supply, Magnetic, Relay.
- Check condition of Servo amp, Inverter
- Change dust filter
-Check condition of Safety device </v>
      </c>
      <c r="Q1514" s="38" t="str">
        <f>TRIM('query (10)'!N1514)</f>
        <v>- Check condition of Push botton, Emergency, Lamp and selector switch
- Check condition of Circuit breaker, Power supply, Magnetic, Relay.
- Check condition of Servo amp, Inverter
- Change dust filter
-Check condition of Safety device</v>
      </c>
      <c r="R1514" s="38" t="str">
        <f>TRIM(UPPER('query (10)'!R1514))</f>
        <v/>
      </c>
      <c r="S1514" s="38" t="str">
        <f>TRIM(UPPER('query (10)'!S1514))</f>
        <v/>
      </c>
      <c r="T1514" s="38" t="str">
        <f>IF('query (10)'!Q1514="","",TRIM(UPPER('query (10)'!Q1514)))</f>
        <v/>
      </c>
      <c r="U1514" s="38" t="str">
        <f>IF('query (10)'!T1514="","",'query (10)'!T1514)</f>
        <v/>
      </c>
      <c r="V1514" s="39" t="str">
        <f>IF('query (10)'!T1514="","",IFERROR(VALUE('query (10)'!T1514),""))</f>
        <v/>
      </c>
      <c r="W1514" s="40">
        <f>IF('query (10)'!U1514="","",'query (10)'!U1514)</f>
        <v>0</v>
      </c>
      <c r="X1514" s="39">
        <f>IF('query (10)'!V1514="","",'query (10)'!V1514)</f>
        <v>30</v>
      </c>
      <c r="Y1514" s="41">
        <f>IF('query (10)'!W1514="","",'query (10)'!W1514)</f>
        <v>46080</v>
      </c>
      <c r="Z1514" s="41" t="str">
        <f>IF('query (10)'!X1514="","",'query (10)'!X1514)</f>
        <v/>
      </c>
      <c r="AA1514" s="41">
        <f>IF('query (10)'!Y1514="","",'query (10)'!Y1514)</f>
        <v>46051</v>
      </c>
      <c r="AB1514" s="41">
        <f>IF('query (10)'!Z1514="","",'query (10)'!Z1514)</f>
        <v>46080</v>
      </c>
      <c r="AC1514" s="38" t="str">
        <f>IF(OR('query (10)'!AA1514="",COUNTIF(Cleaning_Rules!$A$21:$A$26,TRIM('query (10)'!AA1514))&gt;0),"",TRIM('query (10)'!AA1514))</f>
        <v/>
      </c>
      <c r="AD1514" s="38" t="str">
        <f>IF('query (10)'!AB1514="","",TRIM(IFERROR(_xlfn.TEXTBEFORE('query (10)'!AB1514,"("),'query (10)'!AB1514)))</f>
        <v/>
      </c>
      <c r="AE1514" s="38" t="str">
        <f>IFERROR(LOWER(TRIM(_xlfn.TEXTBEFORE(_xlfn.TEXTAFTER('query (10)'!AB1514,"("),")"))),"")</f>
        <v/>
      </c>
      <c r="AF1514" s="38" t="str">
        <f>IF('query (10)'!AD1514="","",TRIM('query (10)'!AD1514))</f>
        <v>พงษ์พิทักษ์ ศรไชย</v>
      </c>
      <c r="AG1514" s="38" t="str">
        <f>IF('query (10)'!AE1514="","",TRIM('query (10)'!AE1514))</f>
        <v>พงษ์พิทักษ์ ศรไชย</v>
      </c>
      <c r="AH1514" s="38" t="str">
        <f>IF('query (10)'!AF1514="","",IFERROR(VALUE('query (10)'!AF1514),""))</f>
        <v/>
      </c>
      <c r="AI1514" s="38" t="str">
        <f>IF('query (10)'!AG1514="","",TRIM('query (10)'!AG1514))</f>
        <v/>
      </c>
      <c r="AJ1514" s="38" t="str">
        <f>IF('query (10)'!AH1514="","",IFERROR(VALUE('query (10)'!AH1514),""))</f>
        <v/>
      </c>
      <c r="AK1514" s="38" t="str">
        <f>IF('query (10)'!AI1514="","",TRIM('query (10)'!AI1514))</f>
        <v/>
      </c>
      <c r="AL1514" s="42">
        <f t="shared" si="115"/>
        <v>2026</v>
      </c>
      <c r="AM1514" s="42" t="str">
        <f t="shared" si="116"/>
        <v>2026-02</v>
      </c>
      <c r="AN1514" s="42" t="str">
        <f t="shared" ca="1" si="117"/>
        <v>OVERDUE</v>
      </c>
      <c r="AO1514" s="42" t="str">
        <f t="shared" si="118"/>
        <v>WA-988 | PART WASHING G2 M/C | WP Grinding3 | ELECTRICAL CONTROL | Time-based Maintenance | Electrical | Inspection | Medium | - Check condition of Push botton, Emergency, Lamp and selector switch
- Check condition of Circuit breaker, Power supply, Magnetic, Relay.
- Check condition of Servo amp, Inverter
- Change dust filter
-Check condition of Safety device | พงษ์พิทักษ์ ศรไชย</v>
      </c>
      <c r="AP1514" s="42" t="str">
        <f>_xlfn.TEXTJOIN("; ",TRUE,IF(COUNTA('query (10)'!A1514:AK1514)&lt;=6,"NEAR_EMPTY_ROW",""),IF($K1514="","MISSING_STATUS",""),IF(AND($K1514="เสร็จสิ้น",$Z1514=""),"DONE_NO_ACTUAL_DATE",""),IF(AND($I1514="Condition-based Maintenance",$AH1514=""),"CBM_NO_MEASUREMENT",""),IF(OR($X1514="",$X1514=0),"INVALID_PERIOD",""),IF(AND($AA1514&lt;&gt;"",$AB1514&lt;&gt;"",$AB1514&lt;$AA1514),"DATE_SEQUENCE_ERROR",""),IF(AND($AB1514&lt;&gt;"",$AB1514&gt;DATE(2030,12,31)),"DATE_OUTLIER",""),IF($C1514="","MISSING_QRCODE",""),IF($J1514="UNKNOWN","UNKNOWN_PM_TYPE",""),IF($L1514="UNKNOWN","UNKNOWN_STATUS",""))</f>
        <v/>
      </c>
      <c r="AQ1514" s="42" t="str">
        <f t="shared" si="119"/>
        <v>NO</v>
      </c>
    </row>
    <row r="1515" spans="1:43" x14ac:dyDescent="0.3">
      <c r="A1515" s="38">
        <f>IF('query (10)'!A1515="","",'query (10)'!A1515)</f>
        <v>1711</v>
      </c>
      <c r="B1515" s="38">
        <f>IF('query (10)'!B1515="","",'query (10)'!B1515)</f>
        <v>18877</v>
      </c>
      <c r="C1515" s="38" t="str">
        <f>TRIM(UPPER('query (10)'!M1515))</f>
        <v>WA-151</v>
      </c>
      <c r="D1515" s="38" t="str">
        <f>TRIM(UPPER(IFERROR(_xlfn.TEXTBEFORE('query (10)'!L1515,"("),'query (10)'!L1515)))</f>
        <v>OUTER RING &amp; INNER RING PART WASH EQUIPMENT</v>
      </c>
      <c r="E1515" s="38" t="str">
        <f>IFERROR(TRIM(UPPER(_xlfn.TEXTBEFORE(_xlfn.TEXTAFTER('query (10)'!L1515,"("),")"))),"")</f>
        <v/>
      </c>
      <c r="F1515" s="38" t="str">
        <f>TRIM('query (10)'!K1515)</f>
        <v>BWD2</v>
      </c>
      <c r="G1515" s="38" t="str">
        <f>IF('query (10)'!J1515="","",'query (10)'!J1515)</f>
        <v xml:space="preserve">Heavy smoke </v>
      </c>
      <c r="H1515" s="38" t="str">
        <f>TRIM(UPPER('query (10)'!J1515))</f>
        <v>HEAVY SMOKE</v>
      </c>
      <c r="I1515" s="38" t="str">
        <f>IF('query (10)'!F1515="","",'query (10)'!F1515)</f>
        <v>Time-based Maintenance</v>
      </c>
      <c r="J1515" s="38" t="str">
        <f>IF('query (10)'!F1515="","",IFERROR(INDEX(Cleaning_Rules!$B$14:$B$17,MATCH(TRIM('query (10)'!F1515),Cleaning_Rules!$A$14:$A$17,0)),"UNKNOWN"))</f>
        <v>TBM</v>
      </c>
      <c r="K1515" s="38" t="str">
        <f>IF('query (10)'!G1515="","",'query (10)'!G1515)</f>
        <v>เสร็จสิ้น</v>
      </c>
      <c r="L1515" s="38" t="str">
        <f>IF('query (10)'!G1515="","MISSING",IFERROR(INDEX(Cleaning_Rules!$B$5:$B$10,MATCH(TRIM('query (10)'!G1515),Cleaning_Rules!$A$5:$A$10,0)),"UNKNOWN"))</f>
        <v>COMPLETED</v>
      </c>
      <c r="M1515" s="38" t="str">
        <f>IF('query (10)'!I1515="","",'query (10)'!I1515)</f>
        <v>Mechanical</v>
      </c>
      <c r="N1515" s="38" t="str">
        <f>IF('query (10)'!O1515="","",'query (10)'!O1515)</f>
        <v>Part Change</v>
      </c>
      <c r="O1515" s="38" t="str">
        <f>IF('query (10)'!P1515="","",'query (10)'!P1515)</f>
        <v>Medium</v>
      </c>
      <c r="P1515" s="38" t="str">
        <f>IF('query (10)'!N1515="","",'query (10)'!N1515)</f>
        <v>Change Haevy smoke Filter (Cylindrical filter) According To PM 3 Year Cycle</v>
      </c>
      <c r="Q1515" s="38" t="str">
        <f>TRIM('query (10)'!N1515)</f>
        <v>Change Haevy smoke Filter (Cylindrical filter) According To PM 3 Year Cycle</v>
      </c>
      <c r="R1515" s="38" t="str">
        <f>TRIM(UPPER('query (10)'!R1515))</f>
        <v>FILTER</v>
      </c>
      <c r="S1515" s="38" t="str">
        <f>TRIM(UPPER('query (10)'!S1515))</f>
        <v>RF-40</v>
      </c>
      <c r="T1515" s="38" t="str">
        <f>IF('query (10)'!Q1515="","",TRIM(UPPER('query (10)'!Q1515)))</f>
        <v/>
      </c>
      <c r="U1515" s="38" t="str">
        <f>IF('query (10)'!T1515="","",'query (10)'!T1515)</f>
        <v/>
      </c>
      <c r="V1515" s="39" t="str">
        <f>IF('query (10)'!T1515="","",IFERROR(VALUE('query (10)'!T1515),""))</f>
        <v/>
      </c>
      <c r="W1515" s="40">
        <f>IF('query (10)'!U1515="","",'query (10)'!U1515)</f>
        <v>0</v>
      </c>
      <c r="X1515" s="39">
        <f>IF('query (10)'!V1515="","",'query (10)'!V1515)</f>
        <v>1095</v>
      </c>
      <c r="Y1515" s="41">
        <f>IF('query (10)'!W1515="","",'query (10)'!W1515)</f>
        <v>46084</v>
      </c>
      <c r="Z1515" s="41">
        <f>IF('query (10)'!X1515="","",'query (10)'!X1515)</f>
        <v>46090</v>
      </c>
      <c r="AA1515" s="41">
        <f>IF('query (10)'!Y1515="","",'query (10)'!Y1515)</f>
        <v>46090</v>
      </c>
      <c r="AB1515" s="41">
        <f>IF('query (10)'!Z1515="","",'query (10)'!Z1515)</f>
        <v>47185</v>
      </c>
      <c r="AC1515" s="38" t="str">
        <f>IF(OR('query (10)'!AA1515="",COUNTIF(Cleaning_Rules!$A$21:$A$26,TRIM('query (10)'!AA1515))&gt;0),"",TRIM('query (10)'!AA1515))</f>
        <v/>
      </c>
      <c r="AD1515" s="38" t="str">
        <f>IF('query (10)'!AB1515="","",TRIM(IFERROR(_xlfn.TEXTBEFORE('query (10)'!AB1515,"("),'query (10)'!AB1515)))</f>
        <v>เริ่มซ่อมงาน PM แล้ว รับผิดชอบโดย JAKKAPAT KHOTSOMBAT</v>
      </c>
      <c r="AE1515" s="38" t="str">
        <f>IFERROR(LOWER(TRIM(_xlfn.TEXTBEFORE(_xlfn.TEXTAFTER('query (10)'!AB1515,"("),")"))),"")</f>
        <v>jakkapat@nsk.com</v>
      </c>
      <c r="AF1515" s="38" t="str">
        <f>IF('query (10)'!AD1515="","",TRIM('query (10)'!AD1515))</f>
        <v>จักรภัทร โคตรสมบัติ</v>
      </c>
      <c r="AG1515" s="38" t="str">
        <f>IF('query (10)'!AE1515="","",TRIM('query (10)'!AE1515))</f>
        <v>จักรภัทร โคตรสมบัติ</v>
      </c>
      <c r="AH1515" s="38" t="str">
        <f>IF('query (10)'!AF1515="","",IFERROR(VALUE('query (10)'!AF1515),""))</f>
        <v/>
      </c>
      <c r="AI1515" s="38" t="str">
        <f>IF('query (10)'!AG1515="","",TRIM('query (10)'!AG1515))</f>
        <v/>
      </c>
      <c r="AJ1515" s="38" t="str">
        <f>IF('query (10)'!AH1515="","",IFERROR(VALUE('query (10)'!AH1515),""))</f>
        <v/>
      </c>
      <c r="AK1515" s="38" t="str">
        <f>IF('query (10)'!AI1515="","",TRIM('query (10)'!AI1515))</f>
        <v/>
      </c>
      <c r="AL1515" s="42">
        <f t="shared" si="115"/>
        <v>2026</v>
      </c>
      <c r="AM1515" s="42" t="str">
        <f t="shared" si="116"/>
        <v>2026-03</v>
      </c>
      <c r="AN1515" s="42" t="str">
        <f t="shared" ca="1" si="117"/>
        <v/>
      </c>
      <c r="AO1515" s="42" t="str">
        <f t="shared" si="118"/>
        <v>WA-151 | OUTER RING &amp; INNER RING PART WASH EQUIPMENT | BWD2 | HEAVY SMOKE | Time-based Maintenance | Mechanical | Part Change | Medium | Change Haevy smoke Filter (Cylindrical filter) According To PM 3 Year Cycle | FILTER | RF-40 | เริ่มซ่อมงาน PM แล้ว รับผิดชอบโดย JAKKAPAT KHOTSOMBAT | จักรภัทร โคตรสมบัติ</v>
      </c>
      <c r="AP1515" s="42" t="str">
        <f>_xlfn.TEXTJOIN("; ",TRUE,IF(COUNTA('query (10)'!A1515:AK1515)&lt;=6,"NEAR_EMPTY_ROW",""),IF($K1515="","MISSING_STATUS",""),IF(AND($K1515="เสร็จสิ้น",$Z1515=""),"DONE_NO_ACTUAL_DATE",""),IF(AND($I1515="Condition-based Maintenance",$AH1515=""),"CBM_NO_MEASUREMENT",""),IF(OR($X1515="",$X1515=0),"INVALID_PERIOD",""),IF(AND($AA1515&lt;&gt;"",$AB1515&lt;&gt;"",$AB1515&lt;$AA1515),"DATE_SEQUENCE_ERROR",""),IF(AND($AB1515&lt;&gt;"",$AB1515&gt;DATE(2030,12,31)),"DATE_OUTLIER",""),IF($C1515="","MISSING_QRCODE",""),IF($J1515="UNKNOWN","UNKNOWN_PM_TYPE",""),IF($L1515="UNKNOWN","UNKNOWN_STATUS",""))</f>
        <v/>
      </c>
      <c r="AQ1515" s="42" t="str">
        <f t="shared" si="119"/>
        <v>NO</v>
      </c>
    </row>
    <row r="1516" spans="1:43" x14ac:dyDescent="0.3">
      <c r="A1516" s="38">
        <f>IF('query (10)'!A1516="","",'query (10)'!A1516)</f>
        <v>1712</v>
      </c>
      <c r="B1516" s="38">
        <f>IF('query (10)'!B1516="","",'query (10)'!B1516)</f>
        <v>18878</v>
      </c>
      <c r="C1516" s="38" t="str">
        <f>TRIM(UPPER('query (10)'!M1516))</f>
        <v>WA-505</v>
      </c>
      <c r="D1516" s="38" t="str">
        <f>TRIM(UPPER(IFERROR(_xlfn.TEXTBEFORE('query (10)'!L1516,"("),'query (10)'!L1516)))</f>
        <v>FINISH WASH EQUIPMENT</v>
      </c>
      <c r="E1516" s="38" t="str">
        <f>IFERROR(TRIM(UPPER(_xlfn.TEXTBEFORE(_xlfn.TEXTAFTER('query (10)'!L1516,"("),")"))),"")</f>
        <v/>
      </c>
      <c r="F1516" s="38" t="str">
        <f>TRIM('query (10)'!K1516)</f>
        <v>BWD2</v>
      </c>
      <c r="G1516" s="38" t="str">
        <f>IF('query (10)'!J1516="","",'query (10)'!J1516)</f>
        <v xml:space="preserve">Heavy smoke </v>
      </c>
      <c r="H1516" s="38" t="str">
        <f>TRIM(UPPER('query (10)'!J1516))</f>
        <v>HEAVY SMOKE</v>
      </c>
      <c r="I1516" s="38" t="str">
        <f>IF('query (10)'!F1516="","",'query (10)'!F1516)</f>
        <v>Time-based Maintenance</v>
      </c>
      <c r="J1516" s="38" t="str">
        <f>IF('query (10)'!F1516="","",IFERROR(INDEX(Cleaning_Rules!$B$14:$B$17,MATCH(TRIM('query (10)'!F1516),Cleaning_Rules!$A$14:$A$17,0)),"UNKNOWN"))</f>
        <v>TBM</v>
      </c>
      <c r="K1516" s="38" t="str">
        <f>IF('query (10)'!G1516="","",'query (10)'!G1516)</f>
        <v>เสร็จสิ้น</v>
      </c>
      <c r="L1516" s="38" t="str">
        <f>IF('query (10)'!G1516="","MISSING",IFERROR(INDEX(Cleaning_Rules!$B$5:$B$10,MATCH(TRIM('query (10)'!G1516),Cleaning_Rules!$A$5:$A$10,0)),"UNKNOWN"))</f>
        <v>COMPLETED</v>
      </c>
      <c r="M1516" s="38" t="str">
        <f>IF('query (10)'!I1516="","",'query (10)'!I1516)</f>
        <v>Mechanical</v>
      </c>
      <c r="N1516" s="38" t="str">
        <f>IF('query (10)'!O1516="","",'query (10)'!O1516)</f>
        <v>Part Change</v>
      </c>
      <c r="O1516" s="38" t="str">
        <f>IF('query (10)'!P1516="","",'query (10)'!P1516)</f>
        <v>Medium</v>
      </c>
      <c r="P1516" s="38" t="str">
        <f>IF('query (10)'!N1516="","",'query (10)'!N1516)</f>
        <v>Change Haevy smoke Filter (Cylindrical filter) According To PM 3 Year Cycle</v>
      </c>
      <c r="Q1516" s="38" t="str">
        <f>TRIM('query (10)'!N1516)</f>
        <v>Change Haevy smoke Filter (Cylindrical filter) According To PM 3 Year Cycle</v>
      </c>
      <c r="R1516" s="38" t="str">
        <f>TRIM(UPPER('query (10)'!R1516))</f>
        <v>FILTER</v>
      </c>
      <c r="S1516" s="38" t="str">
        <f>TRIM(UPPER('query (10)'!S1516))</f>
        <v>RF-40</v>
      </c>
      <c r="T1516" s="38" t="str">
        <f>IF('query (10)'!Q1516="","",TRIM(UPPER('query (10)'!Q1516)))</f>
        <v/>
      </c>
      <c r="U1516" s="38" t="str">
        <f>IF('query (10)'!T1516="","",'query (10)'!T1516)</f>
        <v/>
      </c>
      <c r="V1516" s="39" t="str">
        <f>IF('query (10)'!T1516="","",IFERROR(VALUE('query (10)'!T1516),""))</f>
        <v/>
      </c>
      <c r="W1516" s="40">
        <f>IF('query (10)'!U1516="","",'query (10)'!U1516)</f>
        <v>0</v>
      </c>
      <c r="X1516" s="39">
        <f>IF('query (10)'!V1516="","",'query (10)'!V1516)</f>
        <v>1095</v>
      </c>
      <c r="Y1516" s="41">
        <f>IF('query (10)'!W1516="","",'query (10)'!W1516)</f>
        <v>46084</v>
      </c>
      <c r="Z1516" s="41">
        <f>IF('query (10)'!X1516="","",'query (10)'!X1516)</f>
        <v>46090</v>
      </c>
      <c r="AA1516" s="41">
        <f>IF('query (10)'!Y1516="","",'query (10)'!Y1516)</f>
        <v>46090</v>
      </c>
      <c r="AB1516" s="41">
        <f>IF('query (10)'!Z1516="","",'query (10)'!Z1516)</f>
        <v>47185</v>
      </c>
      <c r="AC1516" s="38" t="str">
        <f>IF(OR('query (10)'!AA1516="",COUNTIF(Cleaning_Rules!$A$21:$A$26,TRIM('query (10)'!AA1516))&gt;0),"",TRIM('query (10)'!AA1516))</f>
        <v/>
      </c>
      <c r="AD1516" s="38" t="str">
        <f>IF('query (10)'!AB1516="","",TRIM(IFERROR(_xlfn.TEXTBEFORE('query (10)'!AB1516,"("),'query (10)'!AB1516)))</f>
        <v>เริ่มซ่อมงาน PM แล้ว รับผิดชอบโดย JAKKAPAT KHOTSOMBAT</v>
      </c>
      <c r="AE1516" s="38" t="str">
        <f>IFERROR(LOWER(TRIM(_xlfn.TEXTBEFORE(_xlfn.TEXTAFTER('query (10)'!AB1516,"("),")"))),"")</f>
        <v>jakkapat@nsk.com</v>
      </c>
      <c r="AF1516" s="38" t="str">
        <f>IF('query (10)'!AD1516="","",TRIM('query (10)'!AD1516))</f>
        <v>จักรภัทร โคตรสมบัติ</v>
      </c>
      <c r="AG1516" s="38" t="str">
        <f>IF('query (10)'!AE1516="","",TRIM('query (10)'!AE1516))</f>
        <v>จักรภัทร โคตรสมบัติ</v>
      </c>
      <c r="AH1516" s="38" t="str">
        <f>IF('query (10)'!AF1516="","",IFERROR(VALUE('query (10)'!AF1516),""))</f>
        <v/>
      </c>
      <c r="AI1516" s="38" t="str">
        <f>IF('query (10)'!AG1516="","",TRIM('query (10)'!AG1516))</f>
        <v/>
      </c>
      <c r="AJ1516" s="38" t="str">
        <f>IF('query (10)'!AH1516="","",IFERROR(VALUE('query (10)'!AH1516),""))</f>
        <v/>
      </c>
      <c r="AK1516" s="38" t="str">
        <f>IF('query (10)'!AI1516="","",TRIM('query (10)'!AI1516))</f>
        <v/>
      </c>
      <c r="AL1516" s="42">
        <f t="shared" si="115"/>
        <v>2026</v>
      </c>
      <c r="AM1516" s="42" t="str">
        <f t="shared" si="116"/>
        <v>2026-03</v>
      </c>
      <c r="AN1516" s="42" t="str">
        <f t="shared" ca="1" si="117"/>
        <v/>
      </c>
      <c r="AO1516" s="42" t="str">
        <f t="shared" si="118"/>
        <v>WA-505 | FINISH WASH EQUIPMENT | BWD2 | HEAVY SMOKE | Time-based Maintenance | Mechanical | Part Change | Medium | Change Haevy smoke Filter (Cylindrical filter) According To PM 3 Year Cycle | FILTER | RF-40 | เริ่มซ่อมงาน PM แล้ว รับผิดชอบโดย JAKKAPAT KHOTSOMBAT | จักรภัทร โคตรสมบัติ</v>
      </c>
      <c r="AP1516" s="42" t="str">
        <f>_xlfn.TEXTJOIN("; ",TRUE,IF(COUNTA('query (10)'!A1516:AK1516)&lt;=6,"NEAR_EMPTY_ROW",""),IF($K1516="","MISSING_STATUS",""),IF(AND($K1516="เสร็จสิ้น",$Z1516=""),"DONE_NO_ACTUAL_DATE",""),IF(AND($I1516="Condition-based Maintenance",$AH1516=""),"CBM_NO_MEASUREMENT",""),IF(OR($X1516="",$X1516=0),"INVALID_PERIOD",""),IF(AND($AA1516&lt;&gt;"",$AB1516&lt;&gt;"",$AB1516&lt;$AA1516),"DATE_SEQUENCE_ERROR",""),IF(AND($AB1516&lt;&gt;"",$AB1516&gt;DATE(2030,12,31)),"DATE_OUTLIER",""),IF($C1516="","MISSING_QRCODE",""),IF($J1516="UNKNOWN","UNKNOWN_PM_TYPE",""),IF($L1516="UNKNOWN","UNKNOWN_STATUS",""))</f>
        <v/>
      </c>
      <c r="AQ1516" s="42" t="str">
        <f t="shared" si="119"/>
        <v>NO</v>
      </c>
    </row>
    <row r="1517" spans="1:43" x14ac:dyDescent="0.3">
      <c r="A1517" s="38">
        <f>IF('query (10)'!A1517="","",'query (10)'!A1517)</f>
        <v>1715</v>
      </c>
      <c r="B1517" s="38">
        <f>IF('query (10)'!B1517="","",'query (10)'!B1517)</f>
        <v>18717</v>
      </c>
      <c r="C1517" s="38" t="str">
        <f>TRIM(UPPER('query (10)'!M1517))</f>
        <v>GR-886</v>
      </c>
      <c r="D1517" s="38" t="str">
        <f>TRIM(UPPER(IFERROR(_xlfn.TEXTBEFORE('query (10)'!L1517,"("),'query (10)'!L1517)))</f>
        <v>INNER RING BORE GRINDING M/C</v>
      </c>
      <c r="E1517" s="38" t="str">
        <f>IFERROR(TRIM(UPPER(_xlfn.TEXTBEFORE(_xlfn.TEXTAFTER('query (10)'!L1517,"("),")"))),"")</f>
        <v/>
      </c>
      <c r="F1517" s="38" t="str">
        <f>TRIM('query (10)'!K1517)</f>
        <v>SB9</v>
      </c>
      <c r="G1517" s="38" t="str">
        <f>IF('query (10)'!J1517="","",'query (10)'!J1517)</f>
        <v>Dresser</v>
      </c>
      <c r="H1517" s="38" t="str">
        <f>TRIM(UPPER('query (10)'!J1517))</f>
        <v>DRESSER</v>
      </c>
      <c r="I1517" s="38" t="str">
        <f>IF('query (10)'!F1517="","",'query (10)'!F1517)</f>
        <v>Time-based Maintenance</v>
      </c>
      <c r="J1517" s="38" t="str">
        <f>IF('query (10)'!F1517="","",IFERROR(INDEX(Cleaning_Rules!$B$14:$B$17,MATCH(TRIM('query (10)'!F1517),Cleaning_Rules!$A$14:$A$17,0)),"UNKNOWN"))</f>
        <v>TBM</v>
      </c>
      <c r="K1517" s="38" t="str">
        <f>IF('query (10)'!G1517="","",'query (10)'!G1517)</f>
        <v>เสร็จสิ้น</v>
      </c>
      <c r="L1517" s="38" t="str">
        <f>IF('query (10)'!G1517="","MISSING",IFERROR(INDEX(Cleaning_Rules!$B$5:$B$10,MATCH(TRIM('query (10)'!G1517),Cleaning_Rules!$A$5:$A$10,0)),"UNKNOWN"))</f>
        <v>COMPLETED</v>
      </c>
      <c r="M1517" s="38" t="str">
        <f>IF('query (10)'!I1517="","",'query (10)'!I1517)</f>
        <v>Mechanical</v>
      </c>
      <c r="N1517" s="38" t="str">
        <f>IF('query (10)'!O1517="","",'query (10)'!O1517)</f>
        <v>Part Change</v>
      </c>
      <c r="O1517" s="38" t="str">
        <f>IF('query (10)'!P1517="","",'query (10)'!P1517)</f>
        <v>Medium</v>
      </c>
      <c r="P1517" s="38" t="str">
        <f>IF('query (10)'!N1517="","",'query (10)'!N1517)</f>
        <v xml:space="preserve">repair bearing table dresser
repair seal cylinder dresser up/down
ตามรอบการใช้งาน
</v>
      </c>
      <c r="Q1517" s="38" t="str">
        <f>TRIM('query (10)'!N1517)</f>
        <v xml:space="preserve">repair bearing table dresser
repair seal cylinder dresser up/down
ตามรอบการใช้งาน
</v>
      </c>
      <c r="R1517" s="38" t="str">
        <f>TRIM(UPPER('query (10)'!R1517))</f>
        <v>BEARING</v>
      </c>
      <c r="S1517" s="38" t="str">
        <f>TRIM(UPPER('query (10)'!S1517))</f>
        <v>BK1210</v>
      </c>
      <c r="T1517" s="38" t="str">
        <f>IF('query (10)'!Q1517="","",TRIM(UPPER('query (10)'!Q1517)))</f>
        <v/>
      </c>
      <c r="U1517" s="38" t="str">
        <f>IF('query (10)'!T1517="","",'query (10)'!T1517)</f>
        <v/>
      </c>
      <c r="V1517" s="39" t="str">
        <f>IF('query (10)'!T1517="","",IFERROR(VALUE('query (10)'!T1517),""))</f>
        <v/>
      </c>
      <c r="W1517" s="40">
        <f>IF('query (10)'!U1517="","",'query (10)'!U1517)</f>
        <v>0</v>
      </c>
      <c r="X1517" s="39">
        <f>IF('query (10)'!V1517="","",'query (10)'!V1517)</f>
        <v>1080</v>
      </c>
      <c r="Y1517" s="41">
        <f>IF('query (10)'!W1517="","",'query (10)'!W1517)</f>
        <v>46076</v>
      </c>
      <c r="Z1517" s="41">
        <f>IF('query (10)'!X1517="","",'query (10)'!X1517)</f>
        <v>46083</v>
      </c>
      <c r="AA1517" s="41">
        <f>IF('query (10)'!Y1517="","",'query (10)'!Y1517)</f>
        <v>46083</v>
      </c>
      <c r="AB1517" s="41">
        <f>IF('query (10)'!Z1517="","",'query (10)'!Z1517)</f>
        <v>47163</v>
      </c>
      <c r="AC1517" s="38" t="str">
        <f>IF(OR('query (10)'!AA1517="",COUNTIF(Cleaning_Rules!$A$21:$A$26,TRIM('query (10)'!AA1517))&gt;0),"",TRIM('query (10)'!AA1517))</f>
        <v/>
      </c>
      <c r="AD1517" s="38" t="str">
        <f>IF('query (10)'!AB1517="","",TRIM(IFERROR(_xlfn.TEXTBEFORE('query (10)'!AB1517,"("),'query (10)'!AB1517)))</f>
        <v>เริ่มซ่อมงาน PM แล้ว รับผิดชอบโดย KUNANON PARAWANWONG</v>
      </c>
      <c r="AE1517" s="38" t="str">
        <f>IFERROR(LOWER(TRIM(_xlfn.TEXTBEFORE(_xlfn.TEXTAFTER('query (10)'!AB1517,"("),")"))),"")</f>
        <v>parawanwong-k-3161@nsk.com</v>
      </c>
      <c r="AF1517" s="38" t="str">
        <f>IF('query (10)'!AD1517="","",TRIM('query (10)'!AD1517))</f>
        <v>ภูชิต กุลเสรี</v>
      </c>
      <c r="AG1517" s="38" t="str">
        <f>IF('query (10)'!AE1517="","",TRIM('query (10)'!AE1517))</f>
        <v>คุณานนต์ ปารวัณวงศ์</v>
      </c>
      <c r="AH1517" s="38" t="str">
        <f>IF('query (10)'!AF1517="","",IFERROR(VALUE('query (10)'!AF1517),""))</f>
        <v/>
      </c>
      <c r="AI1517" s="38" t="str">
        <f>IF('query (10)'!AG1517="","",TRIM('query (10)'!AG1517))</f>
        <v/>
      </c>
      <c r="AJ1517" s="38" t="str">
        <f>IF('query (10)'!AH1517="","",IFERROR(VALUE('query (10)'!AH1517),""))</f>
        <v/>
      </c>
      <c r="AK1517" s="38" t="str">
        <f>IF('query (10)'!AI1517="","",TRIM('query (10)'!AI1517))</f>
        <v/>
      </c>
      <c r="AL1517" s="42">
        <f t="shared" si="115"/>
        <v>2026</v>
      </c>
      <c r="AM1517" s="42" t="str">
        <f t="shared" si="116"/>
        <v>2026-02</v>
      </c>
      <c r="AN1517" s="42" t="str">
        <f t="shared" ca="1" si="117"/>
        <v/>
      </c>
      <c r="AO1517" s="42" t="str">
        <f t="shared" si="118"/>
        <v>GR-886 | INNER RING BORE GRINDING M/C | SB9 | DRESSER | Time-based Maintenance | Mechanical | Part Change | Medium | repair bearing table dresser
repair seal cylinder dresser up/down
ตามรอบการใช้งาน
 | BEARING | BK1210 | เริ่มซ่อมงาน PM แล้ว รับผิดชอบโดย KUNANON PARAWANWONG | คุณานนต์ ปารวัณวงศ์</v>
      </c>
      <c r="AP1517" s="42" t="str">
        <f>_xlfn.TEXTJOIN("; ",TRUE,IF(COUNTA('query (10)'!A1517:AK1517)&lt;=6,"NEAR_EMPTY_ROW",""),IF($K1517="","MISSING_STATUS",""),IF(AND($K1517="เสร็จสิ้น",$Z1517=""),"DONE_NO_ACTUAL_DATE",""),IF(AND($I1517="Condition-based Maintenance",$AH1517=""),"CBM_NO_MEASUREMENT",""),IF(OR($X1517="",$X1517=0),"INVALID_PERIOD",""),IF(AND($AA1517&lt;&gt;"",$AB1517&lt;&gt;"",$AB1517&lt;$AA1517),"DATE_SEQUENCE_ERROR",""),IF(AND($AB1517&lt;&gt;"",$AB1517&gt;DATE(2030,12,31)),"DATE_OUTLIER",""),IF($C1517="","MISSING_QRCODE",""),IF($J1517="UNKNOWN","UNKNOWN_PM_TYPE",""),IF($L1517="UNKNOWN","UNKNOWN_STATUS",""))</f>
        <v/>
      </c>
      <c r="AQ1517" s="42" t="str">
        <f t="shared" si="119"/>
        <v>NO</v>
      </c>
    </row>
    <row r="1518" spans="1:43" x14ac:dyDescent="0.3">
      <c r="A1518" s="38">
        <f>IF('query (10)'!A1518="","",'query (10)'!A1518)</f>
        <v>1716</v>
      </c>
      <c r="B1518" s="38">
        <f>IF('query (10)'!B1518="","",'query (10)'!B1518)</f>
        <v>18718</v>
      </c>
      <c r="C1518" s="38" t="str">
        <f>TRIM(UPPER('query (10)'!M1518))</f>
        <v>WA-889</v>
      </c>
      <c r="D1518" s="38" t="str">
        <f>TRIM(UPPER(IFERROR(_xlfn.TEXTBEFORE('query (10)'!L1518,"("),'query (10)'!L1518)))</f>
        <v>INNER/OUTER RING PART WASH EQUIPMENT M/C</v>
      </c>
      <c r="E1518" s="38" t="str">
        <f>IFERROR(TRIM(UPPER(_xlfn.TEXTBEFORE(_xlfn.TEXTAFTER('query (10)'!L1518,"("),")"))),"")</f>
        <v/>
      </c>
      <c r="F1518" s="38" t="str">
        <f>TRIM('query (10)'!K1518)</f>
        <v>SB9</v>
      </c>
      <c r="G1518" s="38" t="str">
        <f>IF('query (10)'!J1518="","",'query (10)'!J1518)</f>
        <v>Filter</v>
      </c>
      <c r="H1518" s="38" t="str">
        <f>TRIM(UPPER('query (10)'!J1518))</f>
        <v>FILTER</v>
      </c>
      <c r="I1518" s="38" t="str">
        <f>IF('query (10)'!F1518="","",'query (10)'!F1518)</f>
        <v>Time-based Maintenance</v>
      </c>
      <c r="J1518" s="38" t="str">
        <f>IF('query (10)'!F1518="","",IFERROR(INDEX(Cleaning_Rules!$B$14:$B$17,MATCH(TRIM('query (10)'!F1518),Cleaning_Rules!$A$14:$A$17,0)),"UNKNOWN"))</f>
        <v>TBM</v>
      </c>
      <c r="K1518" s="38" t="str">
        <f>IF('query (10)'!G1518="","",'query (10)'!G1518)</f>
        <v>เสร็จสิ้น</v>
      </c>
      <c r="L1518" s="38" t="str">
        <f>IF('query (10)'!G1518="","MISSING",IFERROR(INDEX(Cleaning_Rules!$B$5:$B$10,MATCH(TRIM('query (10)'!G1518),Cleaning_Rules!$A$5:$A$10,0)),"UNKNOWN"))</f>
        <v>COMPLETED</v>
      </c>
      <c r="M1518" s="38" t="str">
        <f>IF('query (10)'!I1518="","",'query (10)'!I1518)</f>
        <v>Mechanical</v>
      </c>
      <c r="N1518" s="38" t="str">
        <f>IF('query (10)'!O1518="","",'query (10)'!O1518)</f>
        <v>Part Change</v>
      </c>
      <c r="O1518" s="38" t="str">
        <f>IF('query (10)'!P1518="","",'query (10)'!P1518)</f>
        <v>Medium</v>
      </c>
      <c r="P1518" s="38" t="str">
        <f>IF('query (10)'!N1518="","",'query (10)'!N1518)</f>
        <v>Change filter DF-47</v>
      </c>
      <c r="Q1518" s="38" t="str">
        <f>TRIM('query (10)'!N1518)</f>
        <v>Change filter DF-47</v>
      </c>
      <c r="R1518" s="38" t="str">
        <f>TRIM(UPPER('query (10)'!R1518))</f>
        <v/>
      </c>
      <c r="S1518" s="38" t="str">
        <f>TRIM(UPPER('query (10)'!S1518))</f>
        <v/>
      </c>
      <c r="T1518" s="38" t="str">
        <f>IF('query (10)'!Q1518="","",TRIM(UPPER('query (10)'!Q1518)))</f>
        <v/>
      </c>
      <c r="U1518" s="38" t="str">
        <f>IF('query (10)'!T1518="","",'query (10)'!T1518)</f>
        <v/>
      </c>
      <c r="V1518" s="39" t="str">
        <f>IF('query (10)'!T1518="","",IFERROR(VALUE('query (10)'!T1518),""))</f>
        <v/>
      </c>
      <c r="W1518" s="40">
        <f>IF('query (10)'!U1518="","",'query (10)'!U1518)</f>
        <v>0</v>
      </c>
      <c r="X1518" s="39">
        <f>IF('query (10)'!V1518="","",'query (10)'!V1518)</f>
        <v>1080</v>
      </c>
      <c r="Y1518" s="41">
        <f>IF('query (10)'!W1518="","",'query (10)'!W1518)</f>
        <v>46076</v>
      </c>
      <c r="Z1518" s="41">
        <f>IF('query (10)'!X1518="","",'query (10)'!X1518)</f>
        <v>46083</v>
      </c>
      <c r="AA1518" s="41">
        <f>IF('query (10)'!Y1518="","",'query (10)'!Y1518)</f>
        <v>46083</v>
      </c>
      <c r="AB1518" s="41">
        <f>IF('query (10)'!Z1518="","",'query (10)'!Z1518)</f>
        <v>47163</v>
      </c>
      <c r="AC1518" s="38" t="str">
        <f>IF(OR('query (10)'!AA1518="",COUNTIF(Cleaning_Rules!$A$21:$A$26,TRIM('query (10)'!AA1518))&gt;0),"",TRIM('query (10)'!AA1518))</f>
        <v/>
      </c>
      <c r="AD1518" s="38" t="str">
        <f>IF('query (10)'!AB1518="","",TRIM(IFERROR(_xlfn.TEXTBEFORE('query (10)'!AB1518,"("),'query (10)'!AB1518)))</f>
        <v>เริ่มซ่อมงาน PM แล้ว รับผิดชอบโดย PUCHIT KULSEREE</v>
      </c>
      <c r="AE1518" s="38" t="str">
        <f>IFERROR(LOWER(TRIM(_xlfn.TEXTBEFORE(_xlfn.TEXTAFTER('query (10)'!AB1518,"("),")"))),"")</f>
        <v>puchit@nsk.com</v>
      </c>
      <c r="AF1518" s="38" t="str">
        <f>IF('query (10)'!AD1518="","",TRIM('query (10)'!AD1518))</f>
        <v>ภูชิต กุลเสรี</v>
      </c>
      <c r="AG1518" s="38" t="str">
        <f>IF('query (10)'!AE1518="","",TRIM('query (10)'!AE1518))</f>
        <v>ภูชิต กุลเสรี</v>
      </c>
      <c r="AH1518" s="38" t="str">
        <f>IF('query (10)'!AF1518="","",IFERROR(VALUE('query (10)'!AF1518),""))</f>
        <v/>
      </c>
      <c r="AI1518" s="38" t="str">
        <f>IF('query (10)'!AG1518="","",TRIM('query (10)'!AG1518))</f>
        <v/>
      </c>
      <c r="AJ1518" s="38" t="str">
        <f>IF('query (10)'!AH1518="","",IFERROR(VALUE('query (10)'!AH1518),""))</f>
        <v/>
      </c>
      <c r="AK1518" s="38" t="str">
        <f>IF('query (10)'!AI1518="","",TRIM('query (10)'!AI1518))</f>
        <v/>
      </c>
      <c r="AL1518" s="42">
        <f t="shared" si="115"/>
        <v>2026</v>
      </c>
      <c r="AM1518" s="42" t="str">
        <f t="shared" si="116"/>
        <v>2026-02</v>
      </c>
      <c r="AN1518" s="42" t="str">
        <f t="shared" ca="1" si="117"/>
        <v/>
      </c>
      <c r="AO1518" s="42" t="str">
        <f t="shared" si="118"/>
        <v>WA-889 | INNER/OUTER RING PART WASH EQUIPMENT M/C | SB9 | FILTER | Time-based Maintenance | Mechanical | Part Change | Medium | Change filter DF-47 | เริ่มซ่อมงาน PM แล้ว รับผิดชอบโดย PUCHIT KULSEREE | ภูชิต กุลเสรี</v>
      </c>
      <c r="AP1518" s="42" t="str">
        <f>_xlfn.TEXTJOIN("; ",TRUE,IF(COUNTA('query (10)'!A1518:AK1518)&lt;=6,"NEAR_EMPTY_ROW",""),IF($K1518="","MISSING_STATUS",""),IF(AND($K1518="เสร็จสิ้น",$Z1518=""),"DONE_NO_ACTUAL_DATE",""),IF(AND($I1518="Condition-based Maintenance",$AH1518=""),"CBM_NO_MEASUREMENT",""),IF(OR($X1518="",$X1518=0),"INVALID_PERIOD",""),IF(AND($AA1518&lt;&gt;"",$AB1518&lt;&gt;"",$AB1518&lt;$AA1518),"DATE_SEQUENCE_ERROR",""),IF(AND($AB1518&lt;&gt;"",$AB1518&gt;DATE(2030,12,31)),"DATE_OUTLIER",""),IF($C1518="","MISSING_QRCODE",""),IF($J1518="UNKNOWN","UNKNOWN_PM_TYPE",""),IF($L1518="UNKNOWN","UNKNOWN_STATUS",""))</f>
        <v/>
      </c>
      <c r="AQ1518" s="42" t="str">
        <f t="shared" si="119"/>
        <v>NO</v>
      </c>
    </row>
    <row r="1519" spans="1:43" x14ac:dyDescent="0.3">
      <c r="A1519" s="38">
        <f>IF('query (10)'!A1519="","",'query (10)'!A1519)</f>
        <v>1717</v>
      </c>
      <c r="B1519" s="38">
        <f>IF('query (10)'!B1519="","",'query (10)'!B1519)</f>
        <v>18719</v>
      </c>
      <c r="C1519" s="38" t="str">
        <f>TRIM(UPPER('query (10)'!M1519))</f>
        <v>WA-893</v>
      </c>
      <c r="D1519" s="38" t="str">
        <f>TRIM(UPPER(IFERROR(_xlfn.TEXTBEFORE('query (10)'!L1519,"("),'query (10)'!L1519)))</f>
        <v>ROUGH WASH EQUIPMENT M/C</v>
      </c>
      <c r="E1519" s="38" t="str">
        <f>IFERROR(TRIM(UPPER(_xlfn.TEXTBEFORE(_xlfn.TEXTAFTER('query (10)'!L1519,"("),")"))),"")</f>
        <v/>
      </c>
      <c r="F1519" s="38" t="str">
        <f>TRIM('query (10)'!K1519)</f>
        <v>SB9</v>
      </c>
      <c r="G1519" s="38" t="str">
        <f>IF('query (10)'!J1519="","",'query (10)'!J1519)</f>
        <v>Filter</v>
      </c>
      <c r="H1519" s="38" t="str">
        <f>TRIM(UPPER('query (10)'!J1519))</f>
        <v>FILTER</v>
      </c>
      <c r="I1519" s="38" t="str">
        <f>IF('query (10)'!F1519="","",'query (10)'!F1519)</f>
        <v>Time-based Maintenance</v>
      </c>
      <c r="J1519" s="38" t="str">
        <f>IF('query (10)'!F1519="","",IFERROR(INDEX(Cleaning_Rules!$B$14:$B$17,MATCH(TRIM('query (10)'!F1519),Cleaning_Rules!$A$14:$A$17,0)),"UNKNOWN"))</f>
        <v>TBM</v>
      </c>
      <c r="K1519" s="38" t="str">
        <f>IF('query (10)'!G1519="","",'query (10)'!G1519)</f>
        <v>เสร็จสิ้น</v>
      </c>
      <c r="L1519" s="38" t="str">
        <f>IF('query (10)'!G1519="","MISSING",IFERROR(INDEX(Cleaning_Rules!$B$5:$B$10,MATCH(TRIM('query (10)'!G1519),Cleaning_Rules!$A$5:$A$10,0)),"UNKNOWN"))</f>
        <v>COMPLETED</v>
      </c>
      <c r="M1519" s="38" t="str">
        <f>IF('query (10)'!I1519="","",'query (10)'!I1519)</f>
        <v>Mechanical</v>
      </c>
      <c r="N1519" s="38" t="str">
        <f>IF('query (10)'!O1519="","",'query (10)'!O1519)</f>
        <v>Part Change</v>
      </c>
      <c r="O1519" s="38" t="str">
        <f>IF('query (10)'!P1519="","",'query (10)'!P1519)</f>
        <v>Medium</v>
      </c>
      <c r="P1519" s="38" t="str">
        <f>IF('query (10)'!N1519="","",'query (10)'!N1519)</f>
        <v>change filter DF-40</v>
      </c>
      <c r="Q1519" s="38" t="str">
        <f>TRIM('query (10)'!N1519)</f>
        <v>change filter DF-40</v>
      </c>
      <c r="R1519" s="38" t="str">
        <f>TRIM(UPPER('query (10)'!R1519))</f>
        <v>FILTER</v>
      </c>
      <c r="S1519" s="38" t="str">
        <f>TRIM(UPPER('query (10)'!S1519))</f>
        <v>DF-40</v>
      </c>
      <c r="T1519" s="38" t="str">
        <f>IF('query (10)'!Q1519="","",TRIM(UPPER('query (10)'!Q1519)))</f>
        <v/>
      </c>
      <c r="U1519" s="38" t="str">
        <f>IF('query (10)'!T1519="","",'query (10)'!T1519)</f>
        <v/>
      </c>
      <c r="V1519" s="39" t="str">
        <f>IF('query (10)'!T1519="","",IFERROR(VALUE('query (10)'!T1519),""))</f>
        <v/>
      </c>
      <c r="W1519" s="40">
        <f>IF('query (10)'!U1519="","",'query (10)'!U1519)</f>
        <v>0</v>
      </c>
      <c r="X1519" s="39">
        <f>IF('query (10)'!V1519="","",'query (10)'!V1519)</f>
        <v>1080</v>
      </c>
      <c r="Y1519" s="41">
        <f>IF('query (10)'!W1519="","",'query (10)'!W1519)</f>
        <v>46076</v>
      </c>
      <c r="Z1519" s="41">
        <f>IF('query (10)'!X1519="","",'query (10)'!X1519)</f>
        <v>46083</v>
      </c>
      <c r="AA1519" s="41">
        <f>IF('query (10)'!Y1519="","",'query (10)'!Y1519)</f>
        <v>46083</v>
      </c>
      <c r="AB1519" s="41">
        <f>IF('query (10)'!Z1519="","",'query (10)'!Z1519)</f>
        <v>47163</v>
      </c>
      <c r="AC1519" s="38" t="str">
        <f>IF(OR('query (10)'!AA1519="",COUNTIF(Cleaning_Rules!$A$21:$A$26,TRIM('query (10)'!AA1519))&gt;0),"",TRIM('query (10)'!AA1519))</f>
        <v/>
      </c>
      <c r="AD1519" s="38" t="str">
        <f>IF('query (10)'!AB1519="","",TRIM(IFERROR(_xlfn.TEXTBEFORE('query (10)'!AB1519,"("),'query (10)'!AB1519)))</f>
        <v>เริ่มซ่อมงาน PM แล้ว รับผิดชอบโดย PUCHIT KULSEREE</v>
      </c>
      <c r="AE1519" s="38" t="str">
        <f>IFERROR(LOWER(TRIM(_xlfn.TEXTBEFORE(_xlfn.TEXTAFTER('query (10)'!AB1519,"("),")"))),"")</f>
        <v>puchit@nsk.com</v>
      </c>
      <c r="AF1519" s="38" t="str">
        <f>IF('query (10)'!AD1519="","",TRIM('query (10)'!AD1519))</f>
        <v>ภูชิต กุลเสรี</v>
      </c>
      <c r="AG1519" s="38" t="str">
        <f>IF('query (10)'!AE1519="","",TRIM('query (10)'!AE1519))</f>
        <v>ภูชิต กุลเสรี</v>
      </c>
      <c r="AH1519" s="38" t="str">
        <f>IF('query (10)'!AF1519="","",IFERROR(VALUE('query (10)'!AF1519),""))</f>
        <v/>
      </c>
      <c r="AI1519" s="38" t="str">
        <f>IF('query (10)'!AG1519="","",TRIM('query (10)'!AG1519))</f>
        <v/>
      </c>
      <c r="AJ1519" s="38" t="str">
        <f>IF('query (10)'!AH1519="","",IFERROR(VALUE('query (10)'!AH1519),""))</f>
        <v/>
      </c>
      <c r="AK1519" s="38" t="str">
        <f>IF('query (10)'!AI1519="","",TRIM('query (10)'!AI1519))</f>
        <v/>
      </c>
      <c r="AL1519" s="42">
        <f t="shared" si="115"/>
        <v>2026</v>
      </c>
      <c r="AM1519" s="42" t="str">
        <f t="shared" si="116"/>
        <v>2026-02</v>
      </c>
      <c r="AN1519" s="42" t="str">
        <f t="shared" ca="1" si="117"/>
        <v/>
      </c>
      <c r="AO1519" s="42" t="str">
        <f t="shared" si="118"/>
        <v>WA-893 | ROUGH WASH EQUIPMENT M/C | SB9 | FILTER | Time-based Maintenance | Mechanical | Part Change | Medium | change filter DF-40 | FILTER | DF-40 | เริ่มซ่อมงาน PM แล้ว รับผิดชอบโดย PUCHIT KULSEREE | ภูชิต กุลเสรี</v>
      </c>
      <c r="AP1519" s="42" t="str">
        <f>_xlfn.TEXTJOIN("; ",TRUE,IF(COUNTA('query (10)'!A1519:AK1519)&lt;=6,"NEAR_EMPTY_ROW",""),IF($K1519="","MISSING_STATUS",""),IF(AND($K1519="เสร็จสิ้น",$Z1519=""),"DONE_NO_ACTUAL_DATE",""),IF(AND($I1519="Condition-based Maintenance",$AH1519=""),"CBM_NO_MEASUREMENT",""),IF(OR($X1519="",$X1519=0),"INVALID_PERIOD",""),IF(AND($AA1519&lt;&gt;"",$AB1519&lt;&gt;"",$AB1519&lt;$AA1519),"DATE_SEQUENCE_ERROR",""),IF(AND($AB1519&lt;&gt;"",$AB1519&gt;DATE(2030,12,31)),"DATE_OUTLIER",""),IF($C1519="","MISSING_QRCODE",""),IF($J1519="UNKNOWN","UNKNOWN_PM_TYPE",""),IF($L1519="UNKNOWN","UNKNOWN_STATUS",""))</f>
        <v/>
      </c>
      <c r="AQ1519" s="42" t="str">
        <f t="shared" si="119"/>
        <v>NO</v>
      </c>
    </row>
    <row r="1520" spans="1:43" x14ac:dyDescent="0.3">
      <c r="A1520" s="38">
        <f>IF('query (10)'!A1520="","",'query (10)'!A1520)</f>
        <v>1720</v>
      </c>
      <c r="B1520" s="38">
        <f>IF('query (10)'!B1520="","",'query (10)'!B1520)</f>
        <v>18720</v>
      </c>
      <c r="C1520" s="38" t="str">
        <f>TRIM(UPPER('query (10)'!M1520))</f>
        <v>WA-895</v>
      </c>
      <c r="D1520" s="38" t="str">
        <f>TRIM(UPPER(IFERROR(_xlfn.TEXTBEFORE('query (10)'!L1520,"("),'query (10)'!L1520)))</f>
        <v>FINISH WASH EQUIPMENT M/C</v>
      </c>
      <c r="E1520" s="38" t="str">
        <f>IFERROR(TRIM(UPPER(_xlfn.TEXTBEFORE(_xlfn.TEXTAFTER('query (10)'!L1520,"("),")"))),"")</f>
        <v/>
      </c>
      <c r="F1520" s="38" t="str">
        <f>TRIM('query (10)'!K1520)</f>
        <v>SB9</v>
      </c>
      <c r="G1520" s="38" t="str">
        <f>IF('query (10)'!J1520="","",'query (10)'!J1520)</f>
        <v>Filter</v>
      </c>
      <c r="H1520" s="38" t="str">
        <f>TRIM(UPPER('query (10)'!J1520))</f>
        <v>FILTER</v>
      </c>
      <c r="I1520" s="38" t="str">
        <f>IF('query (10)'!F1520="","",'query (10)'!F1520)</f>
        <v>Time-based Maintenance</v>
      </c>
      <c r="J1520" s="38" t="str">
        <f>IF('query (10)'!F1520="","",IFERROR(INDEX(Cleaning_Rules!$B$14:$B$17,MATCH(TRIM('query (10)'!F1520),Cleaning_Rules!$A$14:$A$17,0)),"UNKNOWN"))</f>
        <v>TBM</v>
      </c>
      <c r="K1520" s="38" t="str">
        <f>IF('query (10)'!G1520="","",'query (10)'!G1520)</f>
        <v>เสร็จสิ้น</v>
      </c>
      <c r="L1520" s="38" t="str">
        <f>IF('query (10)'!G1520="","MISSING",IFERROR(INDEX(Cleaning_Rules!$B$5:$B$10,MATCH(TRIM('query (10)'!G1520),Cleaning_Rules!$A$5:$A$10,0)),"UNKNOWN"))</f>
        <v>COMPLETED</v>
      </c>
      <c r="M1520" s="38" t="str">
        <f>IF('query (10)'!I1520="","",'query (10)'!I1520)</f>
        <v>Mechanical</v>
      </c>
      <c r="N1520" s="38" t="str">
        <f>IF('query (10)'!O1520="","",'query (10)'!O1520)</f>
        <v>Part Change</v>
      </c>
      <c r="O1520" s="38" t="str">
        <f>IF('query (10)'!P1520="","",'query (10)'!P1520)</f>
        <v>Medium</v>
      </c>
      <c r="P1520" s="38" t="str">
        <f>IF('query (10)'!N1520="","",'query (10)'!N1520)</f>
        <v>change filter DF-40</v>
      </c>
      <c r="Q1520" s="38" t="str">
        <f>TRIM('query (10)'!N1520)</f>
        <v>change filter DF-40</v>
      </c>
      <c r="R1520" s="38" t="str">
        <f>TRIM(UPPER('query (10)'!R1520))</f>
        <v>FILTER</v>
      </c>
      <c r="S1520" s="38" t="str">
        <f>TRIM(UPPER('query (10)'!S1520))</f>
        <v>DF-40</v>
      </c>
      <c r="T1520" s="38" t="str">
        <f>IF('query (10)'!Q1520="","",TRIM(UPPER('query (10)'!Q1520)))</f>
        <v/>
      </c>
      <c r="U1520" s="38" t="str">
        <f>IF('query (10)'!T1520="","",'query (10)'!T1520)</f>
        <v/>
      </c>
      <c r="V1520" s="39" t="str">
        <f>IF('query (10)'!T1520="","",IFERROR(VALUE('query (10)'!T1520),""))</f>
        <v/>
      </c>
      <c r="W1520" s="40">
        <f>IF('query (10)'!U1520="","",'query (10)'!U1520)</f>
        <v>0</v>
      </c>
      <c r="X1520" s="39">
        <f>IF('query (10)'!V1520="","",'query (10)'!V1520)</f>
        <v>1080</v>
      </c>
      <c r="Y1520" s="41">
        <f>IF('query (10)'!W1520="","",'query (10)'!W1520)</f>
        <v>46076</v>
      </c>
      <c r="Z1520" s="41">
        <f>IF('query (10)'!X1520="","",'query (10)'!X1520)</f>
        <v>46083</v>
      </c>
      <c r="AA1520" s="41">
        <f>IF('query (10)'!Y1520="","",'query (10)'!Y1520)</f>
        <v>46083</v>
      </c>
      <c r="AB1520" s="41">
        <f>IF('query (10)'!Z1520="","",'query (10)'!Z1520)</f>
        <v>47163</v>
      </c>
      <c r="AC1520" s="38" t="str">
        <f>IF(OR('query (10)'!AA1520="",COUNTIF(Cleaning_Rules!$A$21:$A$26,TRIM('query (10)'!AA1520))&gt;0),"",TRIM('query (10)'!AA1520))</f>
        <v/>
      </c>
      <c r="AD1520" s="38" t="str">
        <f>IF('query (10)'!AB1520="","",TRIM(IFERROR(_xlfn.TEXTBEFORE('query (10)'!AB1520,"("),'query (10)'!AB1520)))</f>
        <v>เริ่มซ่อมงาน PM แล้ว รับผิดชอบโดย PUCHIT KULSEREE</v>
      </c>
      <c r="AE1520" s="38" t="str">
        <f>IFERROR(LOWER(TRIM(_xlfn.TEXTBEFORE(_xlfn.TEXTAFTER('query (10)'!AB1520,"("),")"))),"")</f>
        <v>puchit@nsk.com</v>
      </c>
      <c r="AF1520" s="38" t="str">
        <f>IF('query (10)'!AD1520="","",TRIM('query (10)'!AD1520))</f>
        <v>ภูชิต กุลเสรี</v>
      </c>
      <c r="AG1520" s="38" t="str">
        <f>IF('query (10)'!AE1520="","",TRIM('query (10)'!AE1520))</f>
        <v>ภูชิต กุลเสรี</v>
      </c>
      <c r="AH1520" s="38" t="str">
        <f>IF('query (10)'!AF1520="","",IFERROR(VALUE('query (10)'!AF1520),""))</f>
        <v/>
      </c>
      <c r="AI1520" s="38" t="str">
        <f>IF('query (10)'!AG1520="","",TRIM('query (10)'!AG1520))</f>
        <v/>
      </c>
      <c r="AJ1520" s="38" t="str">
        <f>IF('query (10)'!AH1520="","",IFERROR(VALUE('query (10)'!AH1520),""))</f>
        <v/>
      </c>
      <c r="AK1520" s="38" t="str">
        <f>IF('query (10)'!AI1520="","",TRIM('query (10)'!AI1520))</f>
        <v/>
      </c>
      <c r="AL1520" s="42">
        <f t="shared" si="115"/>
        <v>2026</v>
      </c>
      <c r="AM1520" s="42" t="str">
        <f t="shared" si="116"/>
        <v>2026-02</v>
      </c>
      <c r="AN1520" s="42" t="str">
        <f t="shared" ca="1" si="117"/>
        <v/>
      </c>
      <c r="AO1520" s="42" t="str">
        <f t="shared" si="118"/>
        <v>WA-895 | FINISH WASH EQUIPMENT M/C | SB9 | FILTER | Time-based Maintenance | Mechanical | Part Change | Medium | change filter DF-40 | FILTER | DF-40 | เริ่มซ่อมงาน PM แล้ว รับผิดชอบโดย PUCHIT KULSEREE | ภูชิต กุลเสรี</v>
      </c>
      <c r="AP1520" s="42" t="str">
        <f>_xlfn.TEXTJOIN("; ",TRUE,IF(COUNTA('query (10)'!A1520:AK1520)&lt;=6,"NEAR_EMPTY_ROW",""),IF($K1520="","MISSING_STATUS",""),IF(AND($K1520="เสร็จสิ้น",$Z1520=""),"DONE_NO_ACTUAL_DATE",""),IF(AND($I1520="Condition-based Maintenance",$AH1520=""),"CBM_NO_MEASUREMENT",""),IF(OR($X1520="",$X1520=0),"INVALID_PERIOD",""),IF(AND($AA1520&lt;&gt;"",$AB1520&lt;&gt;"",$AB1520&lt;$AA1520),"DATE_SEQUENCE_ERROR",""),IF(AND($AB1520&lt;&gt;"",$AB1520&gt;DATE(2030,12,31)),"DATE_OUTLIER",""),IF($C1520="","MISSING_QRCODE",""),IF($J1520="UNKNOWN","UNKNOWN_PM_TYPE",""),IF($L1520="UNKNOWN","UNKNOWN_STATUS",""))</f>
        <v/>
      </c>
      <c r="AQ1520" s="42" t="str">
        <f t="shared" si="119"/>
        <v>NO</v>
      </c>
    </row>
    <row r="1521" spans="1:43" x14ac:dyDescent="0.3">
      <c r="A1521" s="38">
        <f>IF('query (10)'!A1521="","",'query (10)'!A1521)</f>
        <v>1721</v>
      </c>
      <c r="B1521" s="38">
        <f>IF('query (10)'!B1521="","",'query (10)'!B1521)</f>
        <v>18721</v>
      </c>
      <c r="C1521" s="38" t="str">
        <f>TRIM(UPPER('query (10)'!M1521))</f>
        <v>GR-884</v>
      </c>
      <c r="D1521" s="38" t="str">
        <f>TRIM(UPPER(IFERROR(_xlfn.TEXTBEFORE('query (10)'!L1521,"("),'query (10)'!L1521)))</f>
        <v>OUTER RING RACEWAY SUPER FINISH M/C</v>
      </c>
      <c r="E1521" s="38" t="str">
        <f>IFERROR(TRIM(UPPER(_xlfn.TEXTBEFORE(_xlfn.TEXTAFTER('query (10)'!L1521,"("),")"))),"")</f>
        <v/>
      </c>
      <c r="F1521" s="38" t="str">
        <f>TRIM('query (10)'!K1521)</f>
        <v>SB9</v>
      </c>
      <c r="G1521" s="38" t="str">
        <f>IF('query (10)'!J1521="","",'query (10)'!J1521)</f>
        <v>pressur roll unit</v>
      </c>
      <c r="H1521" s="38" t="str">
        <f>TRIM(UPPER('query (10)'!J1521))</f>
        <v>PRESSUR ROLL UNIT</v>
      </c>
      <c r="I1521" s="38" t="str">
        <f>IF('query (10)'!F1521="","",'query (10)'!F1521)</f>
        <v>Time-based Maintenance</v>
      </c>
      <c r="J1521" s="38" t="str">
        <f>IF('query (10)'!F1521="","",IFERROR(INDEX(Cleaning_Rules!$B$14:$B$17,MATCH(TRIM('query (10)'!F1521),Cleaning_Rules!$A$14:$A$17,0)),"UNKNOWN"))</f>
        <v>TBM</v>
      </c>
      <c r="K1521" s="38" t="str">
        <f>IF('query (10)'!G1521="","",'query (10)'!G1521)</f>
        <v>เสร็จสิ้น</v>
      </c>
      <c r="L1521" s="38" t="str">
        <f>IF('query (10)'!G1521="","MISSING",IFERROR(INDEX(Cleaning_Rules!$B$5:$B$10,MATCH(TRIM('query (10)'!G1521),Cleaning_Rules!$A$5:$A$10,0)),"UNKNOWN"))</f>
        <v>COMPLETED</v>
      </c>
      <c r="M1521" s="38" t="str">
        <f>IF('query (10)'!I1521="","",'query (10)'!I1521)</f>
        <v>Mechanical</v>
      </c>
      <c r="N1521" s="38" t="str">
        <f>IF('query (10)'!O1521="","",'query (10)'!O1521)</f>
        <v>Part Change</v>
      </c>
      <c r="O1521" s="38" t="str">
        <f>IF('query (10)'!P1521="","",'query (10)'!P1521)</f>
        <v>Medium</v>
      </c>
      <c r="P1521" s="38" t="str">
        <f>IF('query (10)'!N1521="","",'query (10)'!N1521)</f>
        <v>repair unit pressur roll ตามรอบการใช้งาน</v>
      </c>
      <c r="Q1521" s="38" t="str">
        <f>TRIM('query (10)'!N1521)</f>
        <v>repair unit pressur roll ตามรอบการใช้งาน</v>
      </c>
      <c r="R1521" s="38" t="str">
        <f>TRIM(UPPER('query (10)'!R1521))</f>
        <v>BEARING</v>
      </c>
      <c r="S1521" s="38" t="str">
        <f>TRIM(UPPER('query (10)'!S1521))</f>
        <v>6002DDUCM</v>
      </c>
      <c r="T1521" s="38" t="str">
        <f>IF('query (10)'!Q1521="","",TRIM(UPPER('query (10)'!Q1521)))</f>
        <v/>
      </c>
      <c r="U1521" s="38" t="str">
        <f>IF('query (10)'!T1521="","",'query (10)'!T1521)</f>
        <v/>
      </c>
      <c r="V1521" s="39" t="str">
        <f>IF('query (10)'!T1521="","",IFERROR(VALUE('query (10)'!T1521),""))</f>
        <v/>
      </c>
      <c r="W1521" s="40">
        <f>IF('query (10)'!U1521="","",'query (10)'!U1521)</f>
        <v>0</v>
      </c>
      <c r="X1521" s="39">
        <f>IF('query (10)'!V1521="","",'query (10)'!V1521)</f>
        <v>1080</v>
      </c>
      <c r="Y1521" s="41">
        <f>IF('query (10)'!W1521="","",'query (10)'!W1521)</f>
        <v>46076</v>
      </c>
      <c r="Z1521" s="41">
        <f>IF('query (10)'!X1521="","",'query (10)'!X1521)</f>
        <v>46083</v>
      </c>
      <c r="AA1521" s="41">
        <f>IF('query (10)'!Y1521="","",'query (10)'!Y1521)</f>
        <v>46083</v>
      </c>
      <c r="AB1521" s="41">
        <f>IF('query (10)'!Z1521="","",'query (10)'!Z1521)</f>
        <v>47163</v>
      </c>
      <c r="AC1521" s="38" t="str">
        <f>IF(OR('query (10)'!AA1521="",COUNTIF(Cleaning_Rules!$A$21:$A$26,TRIM('query (10)'!AA1521))&gt;0),"",TRIM('query (10)'!AA1521))</f>
        <v/>
      </c>
      <c r="AD1521" s="38" t="str">
        <f>IF('query (10)'!AB1521="","",TRIM(IFERROR(_xlfn.TEXTBEFORE('query (10)'!AB1521,"("),'query (10)'!AB1521)))</f>
        <v>เริ่มซ่อมงาน PM แล้ว รับผิดชอบโดย PUCHIT KULSEREE</v>
      </c>
      <c r="AE1521" s="38" t="str">
        <f>IFERROR(LOWER(TRIM(_xlfn.TEXTBEFORE(_xlfn.TEXTAFTER('query (10)'!AB1521,"("),")"))),"")</f>
        <v>puchit@nsk.com</v>
      </c>
      <c r="AF1521" s="38" t="str">
        <f>IF('query (10)'!AD1521="","",TRIM('query (10)'!AD1521))</f>
        <v>ภูชิต กุลเสรี</v>
      </c>
      <c r="AG1521" s="38" t="str">
        <f>IF('query (10)'!AE1521="","",TRIM('query (10)'!AE1521))</f>
        <v>ภูชิต กุลเสรี</v>
      </c>
      <c r="AH1521" s="38" t="str">
        <f>IF('query (10)'!AF1521="","",IFERROR(VALUE('query (10)'!AF1521),""))</f>
        <v/>
      </c>
      <c r="AI1521" s="38" t="str">
        <f>IF('query (10)'!AG1521="","",TRIM('query (10)'!AG1521))</f>
        <v/>
      </c>
      <c r="AJ1521" s="38" t="str">
        <f>IF('query (10)'!AH1521="","",IFERROR(VALUE('query (10)'!AH1521),""))</f>
        <v/>
      </c>
      <c r="AK1521" s="38" t="str">
        <f>IF('query (10)'!AI1521="","",TRIM('query (10)'!AI1521))</f>
        <v/>
      </c>
      <c r="AL1521" s="42">
        <f t="shared" si="115"/>
        <v>2026</v>
      </c>
      <c r="AM1521" s="42" t="str">
        <f t="shared" si="116"/>
        <v>2026-02</v>
      </c>
      <c r="AN1521" s="42" t="str">
        <f t="shared" ca="1" si="117"/>
        <v/>
      </c>
      <c r="AO1521" s="42" t="str">
        <f t="shared" si="118"/>
        <v>GR-884 | OUTER RING RACEWAY SUPER FINISH M/C | SB9 | PRESSUR ROLL UNIT | Time-based Maintenance | Mechanical | Part Change | Medium | repair unit pressur roll ตามรอบการใช้งาน | BEARING | 6002DDUCM | เริ่มซ่อมงาน PM แล้ว รับผิดชอบโดย PUCHIT KULSEREE | ภูชิต กุลเสรี</v>
      </c>
      <c r="AP1521" s="42" t="str">
        <f>_xlfn.TEXTJOIN("; ",TRUE,IF(COUNTA('query (10)'!A1521:AK1521)&lt;=6,"NEAR_EMPTY_ROW",""),IF($K1521="","MISSING_STATUS",""),IF(AND($K1521="เสร็จสิ้น",$Z1521=""),"DONE_NO_ACTUAL_DATE",""),IF(AND($I1521="Condition-based Maintenance",$AH1521=""),"CBM_NO_MEASUREMENT",""),IF(OR($X1521="",$X1521=0),"INVALID_PERIOD",""),IF(AND($AA1521&lt;&gt;"",$AB1521&lt;&gt;"",$AB1521&lt;$AA1521),"DATE_SEQUENCE_ERROR",""),IF(AND($AB1521&lt;&gt;"",$AB1521&gt;DATE(2030,12,31)),"DATE_OUTLIER",""),IF($C1521="","MISSING_QRCODE",""),IF($J1521="UNKNOWN","UNKNOWN_PM_TYPE",""),IF($L1521="UNKNOWN","UNKNOWN_STATUS",""))</f>
        <v/>
      </c>
      <c r="AQ1521" s="42" t="str">
        <f t="shared" si="119"/>
        <v>NO</v>
      </c>
    </row>
    <row r="1522" spans="1:43" x14ac:dyDescent="0.3">
      <c r="A1522" s="38">
        <f>IF('query (10)'!A1522="","",'query (10)'!A1522)</f>
        <v>1722</v>
      </c>
      <c r="B1522" s="38">
        <f>IF('query (10)'!B1522="","",'query (10)'!B1522)</f>
        <v>18722</v>
      </c>
      <c r="C1522" s="38" t="str">
        <f>TRIM(UPPER('query (10)'!M1522))</f>
        <v>GR-888</v>
      </c>
      <c r="D1522" s="38" t="str">
        <f>TRIM(UPPER(IFERROR(_xlfn.TEXTBEFORE('query (10)'!L1522,"("),'query (10)'!L1522)))</f>
        <v>INNER RING RACEWAY SUPER FINISH M/C</v>
      </c>
      <c r="E1522" s="38" t="str">
        <f>IFERROR(TRIM(UPPER(_xlfn.TEXTBEFORE(_xlfn.TEXTAFTER('query (10)'!L1522,"("),")"))),"")</f>
        <v/>
      </c>
      <c r="F1522" s="38" t="str">
        <f>TRIM('query (10)'!K1522)</f>
        <v>SB9</v>
      </c>
      <c r="G1522" s="38" t="str">
        <f>IF('query (10)'!J1522="","",'query (10)'!J1522)</f>
        <v>pressur roll unit</v>
      </c>
      <c r="H1522" s="38" t="str">
        <f>TRIM(UPPER('query (10)'!J1522))</f>
        <v>PRESSUR ROLL UNIT</v>
      </c>
      <c r="I1522" s="38" t="str">
        <f>IF('query (10)'!F1522="","",'query (10)'!F1522)</f>
        <v>Time-based Maintenance</v>
      </c>
      <c r="J1522" s="38" t="str">
        <f>IF('query (10)'!F1522="","",IFERROR(INDEX(Cleaning_Rules!$B$14:$B$17,MATCH(TRIM('query (10)'!F1522),Cleaning_Rules!$A$14:$A$17,0)),"UNKNOWN"))</f>
        <v>TBM</v>
      </c>
      <c r="K1522" s="38" t="str">
        <f>IF('query (10)'!G1522="","",'query (10)'!G1522)</f>
        <v>เสร็จสิ้น</v>
      </c>
      <c r="L1522" s="38" t="str">
        <f>IF('query (10)'!G1522="","MISSING",IFERROR(INDEX(Cleaning_Rules!$B$5:$B$10,MATCH(TRIM('query (10)'!G1522),Cleaning_Rules!$A$5:$A$10,0)),"UNKNOWN"))</f>
        <v>COMPLETED</v>
      </c>
      <c r="M1522" s="38" t="str">
        <f>IF('query (10)'!I1522="","",'query (10)'!I1522)</f>
        <v>Mechanical</v>
      </c>
      <c r="N1522" s="38" t="str">
        <f>IF('query (10)'!O1522="","",'query (10)'!O1522)</f>
        <v>Part Change</v>
      </c>
      <c r="O1522" s="38" t="str">
        <f>IF('query (10)'!P1522="","",'query (10)'!P1522)</f>
        <v>Medium</v>
      </c>
      <c r="P1522" s="38" t="str">
        <f>IF('query (10)'!N1522="","",'query (10)'!N1522)</f>
        <v>repair unit pressur roll ตามรอบการใช้งาน</v>
      </c>
      <c r="Q1522" s="38" t="str">
        <f>TRIM('query (10)'!N1522)</f>
        <v>repair unit pressur roll ตามรอบการใช้งาน</v>
      </c>
      <c r="R1522" s="38" t="str">
        <f>TRIM(UPPER('query (10)'!R1522))</f>
        <v>BEARING</v>
      </c>
      <c r="S1522" s="38" t="str">
        <f>TRIM(UPPER('query (10)'!S1522))</f>
        <v>6002DDUCM</v>
      </c>
      <c r="T1522" s="38" t="str">
        <f>IF('query (10)'!Q1522="","",TRIM(UPPER('query (10)'!Q1522)))</f>
        <v/>
      </c>
      <c r="U1522" s="38" t="str">
        <f>IF('query (10)'!T1522="","",'query (10)'!T1522)</f>
        <v/>
      </c>
      <c r="V1522" s="39" t="str">
        <f>IF('query (10)'!T1522="","",IFERROR(VALUE('query (10)'!T1522),""))</f>
        <v/>
      </c>
      <c r="W1522" s="40">
        <f>IF('query (10)'!U1522="","",'query (10)'!U1522)</f>
        <v>0</v>
      </c>
      <c r="X1522" s="39">
        <f>IF('query (10)'!V1522="","",'query (10)'!V1522)</f>
        <v>1080</v>
      </c>
      <c r="Y1522" s="41">
        <f>IF('query (10)'!W1522="","",'query (10)'!W1522)</f>
        <v>46076</v>
      </c>
      <c r="Z1522" s="41">
        <f>IF('query (10)'!X1522="","",'query (10)'!X1522)</f>
        <v>46083</v>
      </c>
      <c r="AA1522" s="41">
        <f>IF('query (10)'!Y1522="","",'query (10)'!Y1522)</f>
        <v>46083</v>
      </c>
      <c r="AB1522" s="41">
        <f>IF('query (10)'!Z1522="","",'query (10)'!Z1522)</f>
        <v>47163</v>
      </c>
      <c r="AC1522" s="38" t="str">
        <f>IF(OR('query (10)'!AA1522="",COUNTIF(Cleaning_Rules!$A$21:$A$26,TRIM('query (10)'!AA1522))&gt;0),"",TRIM('query (10)'!AA1522))</f>
        <v/>
      </c>
      <c r="AD1522" s="38" t="str">
        <f>IF('query (10)'!AB1522="","",TRIM(IFERROR(_xlfn.TEXTBEFORE('query (10)'!AB1522,"("),'query (10)'!AB1522)))</f>
        <v>เริ่มซ่อมงาน PM แล้ว รับผิดชอบโดย PAHLA SEEDANG</v>
      </c>
      <c r="AE1522" s="38" t="str">
        <f>IFERROR(LOWER(TRIM(_xlfn.TEXTBEFORE(_xlfn.TEXTAFTER('query (10)'!AB1522,"("),")"))),"")</f>
        <v>pahla@nsk.com</v>
      </c>
      <c r="AF1522" s="38" t="str">
        <f>IF('query (10)'!AD1522="","",TRIM('query (10)'!AD1522))</f>
        <v>ภูชิต กุลเสรี</v>
      </c>
      <c r="AG1522" s="38" t="str">
        <f>IF('query (10)'!AE1522="","",TRIM('query (10)'!AE1522))</f>
        <v>ผะหลา สีแดง</v>
      </c>
      <c r="AH1522" s="38" t="str">
        <f>IF('query (10)'!AF1522="","",IFERROR(VALUE('query (10)'!AF1522),""))</f>
        <v/>
      </c>
      <c r="AI1522" s="38" t="str">
        <f>IF('query (10)'!AG1522="","",TRIM('query (10)'!AG1522))</f>
        <v/>
      </c>
      <c r="AJ1522" s="38" t="str">
        <f>IF('query (10)'!AH1522="","",IFERROR(VALUE('query (10)'!AH1522),""))</f>
        <v/>
      </c>
      <c r="AK1522" s="38" t="str">
        <f>IF('query (10)'!AI1522="","",TRIM('query (10)'!AI1522))</f>
        <v/>
      </c>
      <c r="AL1522" s="42">
        <f t="shared" si="115"/>
        <v>2026</v>
      </c>
      <c r="AM1522" s="42" t="str">
        <f t="shared" si="116"/>
        <v>2026-02</v>
      </c>
      <c r="AN1522" s="42" t="str">
        <f t="shared" ca="1" si="117"/>
        <v/>
      </c>
      <c r="AO1522" s="42" t="str">
        <f t="shared" si="118"/>
        <v>GR-888 | INNER RING RACEWAY SUPER FINISH M/C | SB9 | PRESSUR ROLL UNIT | Time-based Maintenance | Mechanical | Part Change | Medium | repair unit pressur roll ตามรอบการใช้งาน | BEARING | 6002DDUCM | เริ่มซ่อมงาน PM แล้ว รับผิดชอบโดย PAHLA SEEDANG | ผะหลา สีแดง</v>
      </c>
      <c r="AP1522" s="42" t="str">
        <f>_xlfn.TEXTJOIN("; ",TRUE,IF(COUNTA('query (10)'!A1522:AK1522)&lt;=6,"NEAR_EMPTY_ROW",""),IF($K1522="","MISSING_STATUS",""),IF(AND($K1522="เสร็จสิ้น",$Z1522=""),"DONE_NO_ACTUAL_DATE",""),IF(AND($I1522="Condition-based Maintenance",$AH1522=""),"CBM_NO_MEASUREMENT",""),IF(OR($X1522="",$X1522=0),"INVALID_PERIOD",""),IF(AND($AA1522&lt;&gt;"",$AB1522&lt;&gt;"",$AB1522&lt;$AA1522),"DATE_SEQUENCE_ERROR",""),IF(AND($AB1522&lt;&gt;"",$AB1522&gt;DATE(2030,12,31)),"DATE_OUTLIER",""),IF($C1522="","MISSING_QRCODE",""),IF($J1522="UNKNOWN","UNKNOWN_PM_TYPE",""),IF($L1522="UNKNOWN","UNKNOWN_STATUS",""))</f>
        <v/>
      </c>
      <c r="AQ1522" s="42" t="str">
        <f t="shared" si="119"/>
        <v>NO</v>
      </c>
    </row>
    <row r="1523" spans="1:43" x14ac:dyDescent="0.3">
      <c r="A1523" s="38">
        <f>IF('query (10)'!A1523="","",'query (10)'!A1523)</f>
        <v>1723</v>
      </c>
      <c r="B1523" s="38">
        <f>IF('query (10)'!B1523="","",'query (10)'!B1523)</f>
        <v>18723</v>
      </c>
      <c r="C1523" s="38" t="str">
        <f>TRIM(UPPER('query (10)'!M1523))</f>
        <v>GR-882</v>
      </c>
      <c r="D1523" s="38" t="str">
        <f>TRIM(UPPER(IFERROR(_xlfn.TEXTBEFORE('query (10)'!L1523,"("),'query (10)'!L1523)))</f>
        <v>OUTER RING RACEWAY GRINDING M/C</v>
      </c>
      <c r="E1523" s="38" t="str">
        <f>IFERROR(TRIM(UPPER(_xlfn.TEXTBEFORE(_xlfn.TEXTAFTER('query (10)'!L1523,"("),")"))),"")</f>
        <v/>
      </c>
      <c r="F1523" s="38" t="str">
        <f>TRIM('query (10)'!K1523)</f>
        <v>SB9</v>
      </c>
      <c r="G1523" s="38" t="str">
        <f>IF('query (10)'!J1523="","",'query (10)'!J1523)</f>
        <v>Air Cylinder</v>
      </c>
      <c r="H1523" s="38" t="str">
        <f>TRIM(UPPER('query (10)'!J1523))</f>
        <v>AIR CYLINDER</v>
      </c>
      <c r="I1523" s="38" t="str">
        <f>IF('query (10)'!F1523="","",'query (10)'!F1523)</f>
        <v>Time-based Maintenance</v>
      </c>
      <c r="J1523" s="38" t="str">
        <f>IF('query (10)'!F1523="","",IFERROR(INDEX(Cleaning_Rules!$B$14:$B$17,MATCH(TRIM('query (10)'!F1523),Cleaning_Rules!$A$14:$A$17,0)),"UNKNOWN"))</f>
        <v>TBM</v>
      </c>
      <c r="K1523" s="38" t="str">
        <f>IF('query (10)'!G1523="","",'query (10)'!G1523)</f>
        <v>เสร็จสิ้น</v>
      </c>
      <c r="L1523" s="38" t="str">
        <f>IF('query (10)'!G1523="","MISSING",IFERROR(INDEX(Cleaning_Rules!$B$5:$B$10,MATCH(TRIM('query (10)'!G1523),Cleaning_Rules!$A$5:$A$10,0)),"UNKNOWN"))</f>
        <v>COMPLETED</v>
      </c>
      <c r="M1523" s="38" t="str">
        <f>IF('query (10)'!I1523="","",'query (10)'!I1523)</f>
        <v>Mechanical</v>
      </c>
      <c r="N1523" s="38" t="str">
        <f>IF('query (10)'!O1523="","",'query (10)'!O1523)</f>
        <v>Part Change</v>
      </c>
      <c r="O1523" s="38" t="str">
        <f>IF('query (10)'!P1523="","",'query (10)'!P1523)</f>
        <v>Medium</v>
      </c>
      <c r="P1523" s="38" t="str">
        <f>IF('query (10)'!N1523="","",'query (10)'!N1523)</f>
        <v xml:space="preserve">change air cylinder stoger pusher supply </v>
      </c>
      <c r="Q1523" s="38" t="str">
        <f>TRIM('query (10)'!N1523)</f>
        <v>change air cylinder stoger pusher supply</v>
      </c>
      <c r="R1523" s="38" t="str">
        <f>TRIM(UPPER('query (10)'!R1523))</f>
        <v>AIR CYLINDER</v>
      </c>
      <c r="S1523" s="38" t="str">
        <f>TRIM(UPPER('query (10)'!S1523))</f>
        <v>MY1C20G-200</v>
      </c>
      <c r="T1523" s="38" t="str">
        <f>IF('query (10)'!Q1523="","",TRIM(UPPER('query (10)'!Q1523)))</f>
        <v/>
      </c>
      <c r="U1523" s="38" t="str">
        <f>IF('query (10)'!T1523="","",'query (10)'!T1523)</f>
        <v/>
      </c>
      <c r="V1523" s="39" t="str">
        <f>IF('query (10)'!T1523="","",IFERROR(VALUE('query (10)'!T1523),""))</f>
        <v/>
      </c>
      <c r="W1523" s="40">
        <f>IF('query (10)'!U1523="","",'query (10)'!U1523)</f>
        <v>0</v>
      </c>
      <c r="X1523" s="39">
        <f>IF('query (10)'!V1523="","",'query (10)'!V1523)</f>
        <v>0</v>
      </c>
      <c r="Y1523" s="41">
        <f>IF('query (10)'!W1523="","",'query (10)'!W1523)</f>
        <v>46076</v>
      </c>
      <c r="Z1523" s="41">
        <f>IF('query (10)'!X1523="","",'query (10)'!X1523)</f>
        <v>46083</v>
      </c>
      <c r="AA1523" s="41">
        <f>IF('query (10)'!Y1523="","",'query (10)'!Y1523)</f>
        <v>46083</v>
      </c>
      <c r="AB1523" s="41">
        <f>IF('query (10)'!Z1523="","",'query (10)'!Z1523)</f>
        <v>46083</v>
      </c>
      <c r="AC1523" s="38" t="str">
        <f>IF(OR('query (10)'!AA1523="",COUNTIF(Cleaning_Rules!$A$21:$A$26,TRIM('query (10)'!AA1523))&gt;0),"",TRIM('query (10)'!AA1523))</f>
        <v/>
      </c>
      <c r="AD1523" s="38" t="str">
        <f>IF('query (10)'!AB1523="","",TRIM(IFERROR(_xlfn.TEXTBEFORE('query (10)'!AB1523,"("),'query (10)'!AB1523)))</f>
        <v>เริ่มซ่อมงาน PM แล้ว รับผิดชอบโดย PAHLA SEEDANG</v>
      </c>
      <c r="AE1523" s="38" t="str">
        <f>IFERROR(LOWER(TRIM(_xlfn.TEXTBEFORE(_xlfn.TEXTAFTER('query (10)'!AB1523,"("),")"))),"")</f>
        <v>pahla@nsk.com</v>
      </c>
      <c r="AF1523" s="38" t="str">
        <f>IF('query (10)'!AD1523="","",TRIM('query (10)'!AD1523))</f>
        <v>ภูชิต กุลเสรี</v>
      </c>
      <c r="AG1523" s="38" t="str">
        <f>IF('query (10)'!AE1523="","",TRIM('query (10)'!AE1523))</f>
        <v>ผะหลา สีแดง</v>
      </c>
      <c r="AH1523" s="38" t="str">
        <f>IF('query (10)'!AF1523="","",IFERROR(VALUE('query (10)'!AF1523),""))</f>
        <v/>
      </c>
      <c r="AI1523" s="38" t="str">
        <f>IF('query (10)'!AG1523="","",TRIM('query (10)'!AG1523))</f>
        <v/>
      </c>
      <c r="AJ1523" s="38" t="str">
        <f>IF('query (10)'!AH1523="","",IFERROR(VALUE('query (10)'!AH1523),""))</f>
        <v/>
      </c>
      <c r="AK1523" s="38" t="str">
        <f>IF('query (10)'!AI1523="","",TRIM('query (10)'!AI1523))</f>
        <v/>
      </c>
      <c r="AL1523" s="42">
        <f t="shared" si="115"/>
        <v>2026</v>
      </c>
      <c r="AM1523" s="42" t="str">
        <f t="shared" si="116"/>
        <v>2026-02</v>
      </c>
      <c r="AN1523" s="42" t="str">
        <f t="shared" ca="1" si="117"/>
        <v/>
      </c>
      <c r="AO1523" s="42" t="str">
        <f t="shared" si="118"/>
        <v>GR-882 | OUTER RING RACEWAY GRINDING M/C | SB9 | AIR CYLINDER | Time-based Maintenance | Mechanical | Part Change | Medium | change air cylinder stoger pusher supply | AIR CYLINDER | MY1C20G-200 | เริ่มซ่อมงาน PM แล้ว รับผิดชอบโดย PAHLA SEEDANG | ผะหลา สีแดง</v>
      </c>
      <c r="AP1523" s="42" t="str">
        <f>_xlfn.TEXTJOIN("; ",TRUE,IF(COUNTA('query (10)'!A1523:AK1523)&lt;=6,"NEAR_EMPTY_ROW",""),IF($K1523="","MISSING_STATUS",""),IF(AND($K1523="เสร็จสิ้น",$Z1523=""),"DONE_NO_ACTUAL_DATE",""),IF(AND($I1523="Condition-based Maintenance",$AH1523=""),"CBM_NO_MEASUREMENT",""),IF(OR($X1523="",$X1523=0),"INVALID_PERIOD",""),IF(AND($AA1523&lt;&gt;"",$AB1523&lt;&gt;"",$AB1523&lt;$AA1523),"DATE_SEQUENCE_ERROR",""),IF(AND($AB1523&lt;&gt;"",$AB1523&gt;DATE(2030,12,31)),"DATE_OUTLIER",""),IF($C1523="","MISSING_QRCODE",""),IF($J1523="UNKNOWN","UNKNOWN_PM_TYPE",""),IF($L1523="UNKNOWN","UNKNOWN_STATUS",""))</f>
        <v>INVALID_PERIOD</v>
      </c>
      <c r="AQ1523" s="42" t="str">
        <f t="shared" si="119"/>
        <v>NO</v>
      </c>
    </row>
    <row r="1524" spans="1:43" x14ac:dyDescent="0.3">
      <c r="A1524" s="38">
        <f>IF('query (10)'!A1524="","",'query (10)'!A1524)</f>
        <v>1724</v>
      </c>
      <c r="B1524" s="38">
        <f>IF('query (10)'!B1524="","",'query (10)'!B1524)</f>
        <v>18728</v>
      </c>
      <c r="C1524" s="38" t="str">
        <f>TRIM(UPPER('query (10)'!M1524))</f>
        <v>WA-657</v>
      </c>
      <c r="D1524" s="38" t="str">
        <f>TRIM(UPPER(IFERROR(_xlfn.TEXTBEFORE('query (10)'!L1524,"("),'query (10)'!L1524)))</f>
        <v>FINISH WASHING</v>
      </c>
      <c r="E1524" s="38" t="str">
        <f>IFERROR(TRIM(UPPER(_xlfn.TEXTBEFORE(_xlfn.TEXTAFTER('query (10)'!L1524,"("),")"))),"")</f>
        <v/>
      </c>
      <c r="F1524" s="38" t="str">
        <f>TRIM('query (10)'!K1524)</f>
        <v>WP Assambly2</v>
      </c>
      <c r="G1524" s="38" t="str">
        <f>IF('query (10)'!J1524="","",'query (10)'!J1524)</f>
        <v xml:space="preserve">Heavy smoke </v>
      </c>
      <c r="H1524" s="38" t="str">
        <f>TRIM(UPPER('query (10)'!J1524))</f>
        <v>HEAVY SMOKE</v>
      </c>
      <c r="I1524" s="38" t="str">
        <f>IF('query (10)'!F1524="","",'query (10)'!F1524)</f>
        <v>Time-based Maintenance</v>
      </c>
      <c r="J1524" s="38" t="str">
        <f>IF('query (10)'!F1524="","",IFERROR(INDEX(Cleaning_Rules!$B$14:$B$17,MATCH(TRIM('query (10)'!F1524),Cleaning_Rules!$A$14:$A$17,0)),"UNKNOWN"))</f>
        <v>TBM</v>
      </c>
      <c r="K1524" s="38" t="str">
        <f>IF('query (10)'!G1524="","",'query (10)'!G1524)</f>
        <v>เสร็จสิ้น</v>
      </c>
      <c r="L1524" s="38" t="str">
        <f>IF('query (10)'!G1524="","MISSING",IFERROR(INDEX(Cleaning_Rules!$B$5:$B$10,MATCH(TRIM('query (10)'!G1524),Cleaning_Rules!$A$5:$A$10,0)),"UNKNOWN"))</f>
        <v>COMPLETED</v>
      </c>
      <c r="M1524" s="38" t="str">
        <f>IF('query (10)'!I1524="","",'query (10)'!I1524)</f>
        <v>Mechanical</v>
      </c>
      <c r="N1524" s="38" t="str">
        <f>IF('query (10)'!O1524="","",'query (10)'!O1524)</f>
        <v>Part Change</v>
      </c>
      <c r="O1524" s="38" t="str">
        <f>IF('query (10)'!P1524="","",'query (10)'!P1524)</f>
        <v>Medium</v>
      </c>
      <c r="P1524" s="38" t="str">
        <f>IF('query (10)'!N1524="","",'query (10)'!N1524)</f>
        <v>Chage filter DF heavy smoker to cycle pm 3Y.
model : DF-40</v>
      </c>
      <c r="Q1524" s="38" t="str">
        <f>TRIM('query (10)'!N1524)</f>
        <v>Chage filter DF heavy smoker to cycle pm 3Y.
model : DF-40</v>
      </c>
      <c r="R1524" s="38" t="str">
        <f>TRIM(UPPER('query (10)'!R1524))</f>
        <v>FILTER</v>
      </c>
      <c r="S1524" s="38" t="str">
        <f>TRIM(UPPER('query (10)'!S1524))</f>
        <v>DF-40</v>
      </c>
      <c r="T1524" s="38" t="str">
        <f>IF('query (10)'!Q1524="","",TRIM(UPPER('query (10)'!Q1524)))</f>
        <v/>
      </c>
      <c r="U1524" s="38" t="str">
        <f>IF('query (10)'!T1524="","",'query (10)'!T1524)</f>
        <v/>
      </c>
      <c r="V1524" s="39" t="str">
        <f>IF('query (10)'!T1524="","",IFERROR(VALUE('query (10)'!T1524),""))</f>
        <v/>
      </c>
      <c r="W1524" s="40">
        <f>IF('query (10)'!U1524="","",'query (10)'!U1524)</f>
        <v>0</v>
      </c>
      <c r="X1524" s="39">
        <f>IF('query (10)'!V1524="","",'query (10)'!V1524)</f>
        <v>1080</v>
      </c>
      <c r="Y1524" s="41">
        <f>IF('query (10)'!W1524="","",'query (10)'!W1524)</f>
        <v>46087</v>
      </c>
      <c r="Z1524" s="41" t="str">
        <f>IF('query (10)'!X1524="","",'query (10)'!X1524)</f>
        <v/>
      </c>
      <c r="AA1524" s="41">
        <f>IF('query (10)'!Y1524="","",'query (10)'!Y1524)</f>
        <v>46087</v>
      </c>
      <c r="AB1524" s="41">
        <f>IF('query (10)'!Z1524="","",'query (10)'!Z1524)</f>
        <v>47167</v>
      </c>
      <c r="AC1524" s="38" t="str">
        <f>IF(OR('query (10)'!AA1524="",COUNTIF(Cleaning_Rules!$A$21:$A$26,TRIM('query (10)'!AA1524))&gt;0),"",TRIM('query (10)'!AA1524))</f>
        <v/>
      </c>
      <c r="AD1524" s="38" t="str">
        <f>IF('query (10)'!AB1524="","",TRIM(IFERROR(_xlfn.TEXTBEFORE('query (10)'!AB1524,"("),'query (10)'!AB1524)))</f>
        <v>เริ่มซ่อมงาน PM แล้ว รับผิดชอบโดย PAHLA SEEDANG</v>
      </c>
      <c r="AE1524" s="38" t="str">
        <f>IFERROR(LOWER(TRIM(_xlfn.TEXTBEFORE(_xlfn.TEXTAFTER('query (10)'!AB1524,"("),")"))),"")</f>
        <v>pahla@nsk.com</v>
      </c>
      <c r="AF1524" s="38" t="str">
        <f>IF('query (10)'!AD1524="","",TRIM('query (10)'!AD1524))</f>
        <v>เจษฎา ผิวบาง</v>
      </c>
      <c r="AG1524" s="38" t="str">
        <f>IF('query (10)'!AE1524="","",TRIM('query (10)'!AE1524))</f>
        <v>ผะหลา สีแดง</v>
      </c>
      <c r="AH1524" s="38" t="str">
        <f>IF('query (10)'!AF1524="","",IFERROR(VALUE('query (10)'!AF1524),""))</f>
        <v/>
      </c>
      <c r="AI1524" s="38" t="str">
        <f>IF('query (10)'!AG1524="","",TRIM('query (10)'!AG1524))</f>
        <v/>
      </c>
      <c r="AJ1524" s="38" t="str">
        <f>IF('query (10)'!AH1524="","",IFERROR(VALUE('query (10)'!AH1524),""))</f>
        <v/>
      </c>
      <c r="AK1524" s="38" t="str">
        <f>IF('query (10)'!AI1524="","",TRIM('query (10)'!AI1524))</f>
        <v/>
      </c>
      <c r="AL1524" s="42">
        <f t="shared" si="115"/>
        <v>2026</v>
      </c>
      <c r="AM1524" s="42" t="str">
        <f t="shared" si="116"/>
        <v>2026-03</v>
      </c>
      <c r="AN1524" s="42" t="str">
        <f t="shared" ca="1" si="117"/>
        <v/>
      </c>
      <c r="AO1524" s="42" t="str">
        <f t="shared" si="118"/>
        <v>WA-657 | FINISH WASHING | WP Assambly2 | HEAVY SMOKE | Time-based Maintenance | Mechanical | Part Change | Medium | Chage filter DF heavy smoker to cycle pm 3Y.
model : DF-40 | FILTER | DF-40 | เริ่มซ่อมงาน PM แล้ว รับผิดชอบโดย PAHLA SEEDANG | ผะหลา สีแดง</v>
      </c>
      <c r="AP1524" s="42" t="str">
        <f>_xlfn.TEXTJOIN("; ",TRUE,IF(COUNTA('query (10)'!A1524:AK1524)&lt;=6,"NEAR_EMPTY_ROW",""),IF($K1524="","MISSING_STATUS",""),IF(AND($K1524="เสร็จสิ้น",$Z1524=""),"DONE_NO_ACTUAL_DATE",""),IF(AND($I1524="Condition-based Maintenance",$AH1524=""),"CBM_NO_MEASUREMENT",""),IF(OR($X1524="",$X1524=0),"INVALID_PERIOD",""),IF(AND($AA1524&lt;&gt;"",$AB1524&lt;&gt;"",$AB1524&lt;$AA1524),"DATE_SEQUENCE_ERROR",""),IF(AND($AB1524&lt;&gt;"",$AB1524&gt;DATE(2030,12,31)),"DATE_OUTLIER",""),IF($C1524="","MISSING_QRCODE",""),IF($J1524="UNKNOWN","UNKNOWN_PM_TYPE",""),IF($L1524="UNKNOWN","UNKNOWN_STATUS",""))</f>
        <v>DONE_NO_ACTUAL_DATE</v>
      </c>
      <c r="AQ1524" s="42" t="str">
        <f t="shared" si="119"/>
        <v>NO</v>
      </c>
    </row>
    <row r="1525" spans="1:43" x14ac:dyDescent="0.3">
      <c r="A1525" s="38">
        <f>IF('query (10)'!A1525="","",'query (10)'!A1525)</f>
        <v>1725</v>
      </c>
      <c r="B1525" s="38">
        <f>IF('query (10)'!B1525="","",'query (10)'!B1525)</f>
        <v>18727</v>
      </c>
      <c r="C1525" s="38" t="str">
        <f>TRIM(UPPER('query (10)'!M1525))</f>
        <v>WA-657</v>
      </c>
      <c r="D1525" s="38" t="str">
        <f>TRIM(UPPER(IFERROR(_xlfn.TEXTBEFORE('query (10)'!L1525,"("),'query (10)'!L1525)))</f>
        <v>FINISH WASHING</v>
      </c>
      <c r="E1525" s="38" t="str">
        <f>IFERROR(TRIM(UPPER(_xlfn.TEXTBEFORE(_xlfn.TEXTAFTER('query (10)'!L1525,"("),")"))),"")</f>
        <v/>
      </c>
      <c r="F1525" s="38" t="str">
        <f>TRIM('query (10)'!K1525)</f>
        <v>WP Assambly2</v>
      </c>
      <c r="G1525" s="38" t="str">
        <f>IF('query (10)'!J1525="","",'query (10)'!J1525)</f>
        <v xml:space="preserve">Heavy smoke </v>
      </c>
      <c r="H1525" s="38" t="str">
        <f>TRIM(UPPER('query (10)'!J1525))</f>
        <v>HEAVY SMOKE</v>
      </c>
      <c r="I1525" s="38" t="str">
        <f>IF('query (10)'!F1525="","",'query (10)'!F1525)</f>
        <v>Time-based Maintenance</v>
      </c>
      <c r="J1525" s="38" t="str">
        <f>IF('query (10)'!F1525="","",IFERROR(INDEX(Cleaning_Rules!$B$14:$B$17,MATCH(TRIM('query (10)'!F1525),Cleaning_Rules!$A$14:$A$17,0)),"UNKNOWN"))</f>
        <v>TBM</v>
      </c>
      <c r="K1525" s="38" t="str">
        <f>IF('query (10)'!G1525="","",'query (10)'!G1525)</f>
        <v>เสร็จสิ้น</v>
      </c>
      <c r="L1525" s="38" t="str">
        <f>IF('query (10)'!G1525="","MISSING",IFERROR(INDEX(Cleaning_Rules!$B$5:$B$10,MATCH(TRIM('query (10)'!G1525),Cleaning_Rules!$A$5:$A$10,0)),"UNKNOWN"))</f>
        <v>COMPLETED</v>
      </c>
      <c r="M1525" s="38" t="str">
        <f>IF('query (10)'!I1525="","",'query (10)'!I1525)</f>
        <v>Mechanical</v>
      </c>
      <c r="N1525" s="38" t="str">
        <f>IF('query (10)'!O1525="","",'query (10)'!O1525)</f>
        <v>Part Change</v>
      </c>
      <c r="O1525" s="38" t="str">
        <f>IF('query (10)'!P1525="","",'query (10)'!P1525)</f>
        <v>Medium</v>
      </c>
      <c r="P1525" s="38" t="str">
        <f>IF('query (10)'!N1525="","",'query (10)'!N1525)</f>
        <v>Chage filter RF heavy smoker to cycle pm 3Y.
model : RF-40</v>
      </c>
      <c r="Q1525" s="38" t="str">
        <f>TRIM('query (10)'!N1525)</f>
        <v>Chage filter RF heavy smoker to cycle pm 3Y.
model : RF-40</v>
      </c>
      <c r="R1525" s="38" t="str">
        <f>TRIM(UPPER('query (10)'!R1525))</f>
        <v>FILTER</v>
      </c>
      <c r="S1525" s="38" t="str">
        <f>TRIM(UPPER('query (10)'!S1525))</f>
        <v>RF-40</v>
      </c>
      <c r="T1525" s="38" t="str">
        <f>IF('query (10)'!Q1525="","",TRIM(UPPER('query (10)'!Q1525)))</f>
        <v/>
      </c>
      <c r="U1525" s="38" t="str">
        <f>IF('query (10)'!T1525="","",'query (10)'!T1525)</f>
        <v/>
      </c>
      <c r="V1525" s="39" t="str">
        <f>IF('query (10)'!T1525="","",IFERROR(VALUE('query (10)'!T1525),""))</f>
        <v/>
      </c>
      <c r="W1525" s="40">
        <f>IF('query (10)'!U1525="","",'query (10)'!U1525)</f>
        <v>0</v>
      </c>
      <c r="X1525" s="39">
        <f>IF('query (10)'!V1525="","",'query (10)'!V1525)</f>
        <v>1080</v>
      </c>
      <c r="Y1525" s="41">
        <f>IF('query (10)'!W1525="","",'query (10)'!W1525)</f>
        <v>46087</v>
      </c>
      <c r="Z1525" s="41" t="str">
        <f>IF('query (10)'!X1525="","",'query (10)'!X1525)</f>
        <v/>
      </c>
      <c r="AA1525" s="41">
        <f>IF('query (10)'!Y1525="","",'query (10)'!Y1525)</f>
        <v>46087</v>
      </c>
      <c r="AB1525" s="41">
        <f>IF('query (10)'!Z1525="","",'query (10)'!Z1525)</f>
        <v>47167</v>
      </c>
      <c r="AC1525" s="38" t="str">
        <f>IF(OR('query (10)'!AA1525="",COUNTIF(Cleaning_Rules!$A$21:$A$26,TRIM('query (10)'!AA1525))&gt;0),"",TRIM('query (10)'!AA1525))</f>
        <v/>
      </c>
      <c r="AD1525" s="38" t="str">
        <f>IF('query (10)'!AB1525="","",TRIM(IFERROR(_xlfn.TEXTBEFORE('query (10)'!AB1525,"("),'query (10)'!AB1525)))</f>
        <v>เริ่มซ่อมงาน PM แล้ว รับผิดชอบโดย PAHLA SEEDANG</v>
      </c>
      <c r="AE1525" s="38" t="str">
        <f>IFERROR(LOWER(TRIM(_xlfn.TEXTBEFORE(_xlfn.TEXTAFTER('query (10)'!AB1525,"("),")"))),"")</f>
        <v>pahla@nsk.com</v>
      </c>
      <c r="AF1525" s="38" t="str">
        <f>IF('query (10)'!AD1525="","",TRIM('query (10)'!AD1525))</f>
        <v>เจษฎา ผิวบาง</v>
      </c>
      <c r="AG1525" s="38" t="str">
        <f>IF('query (10)'!AE1525="","",TRIM('query (10)'!AE1525))</f>
        <v>ผะหลา สีแดง</v>
      </c>
      <c r="AH1525" s="38" t="str">
        <f>IF('query (10)'!AF1525="","",IFERROR(VALUE('query (10)'!AF1525),""))</f>
        <v/>
      </c>
      <c r="AI1525" s="38" t="str">
        <f>IF('query (10)'!AG1525="","",TRIM('query (10)'!AG1525))</f>
        <v/>
      </c>
      <c r="AJ1525" s="38" t="str">
        <f>IF('query (10)'!AH1525="","",IFERROR(VALUE('query (10)'!AH1525),""))</f>
        <v/>
      </c>
      <c r="AK1525" s="38" t="str">
        <f>IF('query (10)'!AI1525="","",TRIM('query (10)'!AI1525))</f>
        <v/>
      </c>
      <c r="AL1525" s="42">
        <f t="shared" si="115"/>
        <v>2026</v>
      </c>
      <c r="AM1525" s="42" t="str">
        <f t="shared" si="116"/>
        <v>2026-03</v>
      </c>
      <c r="AN1525" s="42" t="str">
        <f t="shared" ca="1" si="117"/>
        <v/>
      </c>
      <c r="AO1525" s="42" t="str">
        <f t="shared" si="118"/>
        <v>WA-657 | FINISH WASHING | WP Assambly2 | HEAVY SMOKE | Time-based Maintenance | Mechanical | Part Change | Medium | Chage filter RF heavy smoker to cycle pm 3Y.
model : RF-40 | FILTER | RF-40 | เริ่มซ่อมงาน PM แล้ว รับผิดชอบโดย PAHLA SEEDANG | ผะหลา สีแดง</v>
      </c>
      <c r="AP1525" s="42" t="str">
        <f>_xlfn.TEXTJOIN("; ",TRUE,IF(COUNTA('query (10)'!A1525:AK1525)&lt;=6,"NEAR_EMPTY_ROW",""),IF($K1525="","MISSING_STATUS",""),IF(AND($K1525="เสร็จสิ้น",$Z1525=""),"DONE_NO_ACTUAL_DATE",""),IF(AND($I1525="Condition-based Maintenance",$AH1525=""),"CBM_NO_MEASUREMENT",""),IF(OR($X1525="",$X1525=0),"INVALID_PERIOD",""),IF(AND($AA1525&lt;&gt;"",$AB1525&lt;&gt;"",$AB1525&lt;$AA1525),"DATE_SEQUENCE_ERROR",""),IF(AND($AB1525&lt;&gt;"",$AB1525&gt;DATE(2030,12,31)),"DATE_OUTLIER",""),IF($C1525="","MISSING_QRCODE",""),IF($J1525="UNKNOWN","UNKNOWN_PM_TYPE",""),IF($L1525="UNKNOWN","UNKNOWN_STATUS",""))</f>
        <v>DONE_NO_ACTUAL_DATE</v>
      </c>
      <c r="AQ1525" s="42" t="str">
        <f t="shared" si="119"/>
        <v>NO</v>
      </c>
    </row>
    <row r="1526" spans="1:43" x14ac:dyDescent="0.3">
      <c r="A1526" s="38">
        <f>IF('query (10)'!A1526="","",'query (10)'!A1526)</f>
        <v>1726</v>
      </c>
      <c r="B1526" s="38" t="str">
        <f>IF('query (10)'!B1526="","",'query (10)'!B1526)</f>
        <v/>
      </c>
      <c r="C1526" s="38" t="str">
        <f>TRIM(UPPER('query (10)'!M1526))</f>
        <v>GR-918</v>
      </c>
      <c r="D1526" s="38" t="str">
        <f>TRIM(UPPER(IFERROR(_xlfn.TEXTBEFORE('query (10)'!L1526,"("),'query (10)'!L1526)))</f>
        <v>SHAFT OUTER DAIMETER GRINDING M/C</v>
      </c>
      <c r="E1526" s="38" t="str">
        <f>IFERROR(TRIM(UPPER(_xlfn.TEXTBEFORE(_xlfn.TEXTAFTER('query (10)'!L1526,"("),")"))),"")</f>
        <v/>
      </c>
      <c r="F1526" s="38" t="str">
        <f>TRIM('query (10)'!K1526)</f>
        <v>WP Grinding3</v>
      </c>
      <c r="G1526" s="38" t="str">
        <f>IF('query (10)'!J1526="","",'query (10)'!J1526)</f>
        <v>Air Cylinder</v>
      </c>
      <c r="H1526" s="38" t="str">
        <f>TRIM(UPPER('query (10)'!J1526))</f>
        <v>AIR CYLINDER</v>
      </c>
      <c r="I1526" s="38" t="str">
        <f>IF('query (10)'!F1526="","",'query (10)'!F1526)</f>
        <v>Time-based Maintenance</v>
      </c>
      <c r="J1526" s="38" t="str">
        <f>IF('query (10)'!F1526="","",IFERROR(INDEX(Cleaning_Rules!$B$14:$B$17,MATCH(TRIM('query (10)'!F1526),Cleaning_Rules!$A$14:$A$17,0)),"UNKNOWN"))</f>
        <v>TBM</v>
      </c>
      <c r="K1526" s="38" t="str">
        <f>IF('query (10)'!G1526="","",'query (10)'!G1526)</f>
        <v>แผนใหม่</v>
      </c>
      <c r="L1526" s="38" t="str">
        <f>IF('query (10)'!G1526="","MISSING",IFERROR(INDEX(Cleaning_Rules!$B$5:$B$10,MATCH(TRIM('query (10)'!G1526),Cleaning_Rules!$A$5:$A$10,0)),"UNKNOWN"))</f>
        <v>NEW_PLAN</v>
      </c>
      <c r="M1526" s="38" t="str">
        <f>IF('query (10)'!I1526="","",'query (10)'!I1526)</f>
        <v>Mechanical</v>
      </c>
      <c r="N1526" s="38" t="str">
        <f>IF('query (10)'!O1526="","",'query (10)'!O1526)</f>
        <v>Part Change</v>
      </c>
      <c r="O1526" s="38" t="str">
        <f>IF('query (10)'!P1526="","",'query (10)'!P1526)</f>
        <v>Medium</v>
      </c>
      <c r="P1526" s="38" t="str">
        <f>IF('query (10)'!N1526="","",'query (10)'!N1526)</f>
        <v xml:space="preserve">Change seal kit  hydraulic cylinder transfer adv.-ret. (L) to cycle pm 6M
model : CJT35-FA32S620B-BAD-K-30 </v>
      </c>
      <c r="Q1526" s="38" t="str">
        <f>TRIM('query (10)'!N1526)</f>
        <v>Change seal kit hydraulic cylinder transfer adv.-ret. (L) to cycle pm 6M
model : CJT35-FA32S620B-BAD-K-30</v>
      </c>
      <c r="R1526" s="38" t="str">
        <f>TRIM(UPPER('query (10)'!R1526))</f>
        <v>HYDRAULIC CYLINDER</v>
      </c>
      <c r="S1526" s="38" t="str">
        <f>TRIM(UPPER('query (10)'!S1526))</f>
        <v>CJT35-FA32S620B-BAD-K-30</v>
      </c>
      <c r="T1526" s="38" t="str">
        <f>IF('query (10)'!Q1526="","",TRIM(UPPER('query (10)'!Q1526)))</f>
        <v/>
      </c>
      <c r="U1526" s="38" t="str">
        <f>IF('query (10)'!T1526="","",'query (10)'!T1526)</f>
        <v/>
      </c>
      <c r="V1526" s="39" t="str">
        <f>IF('query (10)'!T1526="","",IFERROR(VALUE('query (10)'!T1526),""))</f>
        <v/>
      </c>
      <c r="W1526" s="40">
        <f>IF('query (10)'!U1526="","",'query (10)'!U1526)</f>
        <v>0</v>
      </c>
      <c r="X1526" s="39">
        <f>IF('query (10)'!V1526="","",'query (10)'!V1526)</f>
        <v>180</v>
      </c>
      <c r="Y1526" s="41">
        <f>IF('query (10)'!W1526="","",'query (10)'!W1526)</f>
        <v>46080</v>
      </c>
      <c r="Z1526" s="41" t="str">
        <f>IF('query (10)'!X1526="","",'query (10)'!X1526)</f>
        <v/>
      </c>
      <c r="AA1526" s="41">
        <f>IF('query (10)'!Y1526="","",'query (10)'!Y1526)</f>
        <v>46080</v>
      </c>
      <c r="AB1526" s="41">
        <f>IF('query (10)'!Z1526="","",'query (10)'!Z1526)</f>
        <v>46260</v>
      </c>
      <c r="AC1526" s="38" t="str">
        <f>IF(OR('query (10)'!AA1526="",COUNTIF(Cleaning_Rules!$A$21:$A$26,TRIM('query (10)'!AA1526))&gt;0),"",TRIM('query (10)'!AA1526))</f>
        <v/>
      </c>
      <c r="AD1526" s="38" t="str">
        <f>IF('query (10)'!AB1526="","",TRIM(IFERROR(_xlfn.TEXTBEFORE('query (10)'!AB1526,"("),'query (10)'!AB1526)))</f>
        <v/>
      </c>
      <c r="AE1526" s="38" t="str">
        <f>IFERROR(LOWER(TRIM(_xlfn.TEXTBEFORE(_xlfn.TEXTAFTER('query (10)'!AB1526,"("),")"))),"")</f>
        <v/>
      </c>
      <c r="AF1526" s="38" t="str">
        <f>IF('query (10)'!AD1526="","",TRIM('query (10)'!AD1526))</f>
        <v>เจษฎา ผิวบาง</v>
      </c>
      <c r="AG1526" s="38" t="str">
        <f>IF('query (10)'!AE1526="","",TRIM('query (10)'!AE1526))</f>
        <v>เจษฎา ผิวบาง</v>
      </c>
      <c r="AH1526" s="38" t="str">
        <f>IF('query (10)'!AF1526="","",IFERROR(VALUE('query (10)'!AF1526),""))</f>
        <v/>
      </c>
      <c r="AI1526" s="38" t="str">
        <f>IF('query (10)'!AG1526="","",TRIM('query (10)'!AG1526))</f>
        <v/>
      </c>
      <c r="AJ1526" s="38" t="str">
        <f>IF('query (10)'!AH1526="","",IFERROR(VALUE('query (10)'!AH1526),""))</f>
        <v/>
      </c>
      <c r="AK1526" s="38" t="str">
        <f>IF('query (10)'!AI1526="","",TRIM('query (10)'!AI1526))</f>
        <v/>
      </c>
      <c r="AL1526" s="42">
        <f t="shared" si="115"/>
        <v>2026</v>
      </c>
      <c r="AM1526" s="42" t="str">
        <f t="shared" si="116"/>
        <v>2026-02</v>
      </c>
      <c r="AN1526" s="42" t="str">
        <f t="shared" ca="1" si="117"/>
        <v>ON_SCHEDULE</v>
      </c>
      <c r="AO1526" s="42" t="str">
        <f t="shared" si="118"/>
        <v>GR-918 | SHAFT OUTER DAIMETER GRINDING M/C | WP Grinding3 | AIR CYLINDER | Time-based Maintenance | Mechanical | Part Change | Medium | Change seal kit hydraulic cylinder transfer adv.-ret. (L) to cycle pm 6M
model : CJT35-FA32S620B-BAD-K-30 | HYDRAULIC CYLINDER | CJT35-FA32S620B-BAD-K-30 | เจษฎา ผิวบาง</v>
      </c>
      <c r="AP1526" s="42" t="str">
        <f>_xlfn.TEXTJOIN("; ",TRUE,IF(COUNTA('query (10)'!A1526:AK1526)&lt;=6,"NEAR_EMPTY_ROW",""),IF($K1526="","MISSING_STATUS",""),IF(AND($K1526="เสร็จสิ้น",$Z1526=""),"DONE_NO_ACTUAL_DATE",""),IF(AND($I1526="Condition-based Maintenance",$AH1526=""),"CBM_NO_MEASUREMENT",""),IF(OR($X1526="",$X1526=0),"INVALID_PERIOD",""),IF(AND($AA1526&lt;&gt;"",$AB1526&lt;&gt;"",$AB1526&lt;$AA1526),"DATE_SEQUENCE_ERROR",""),IF(AND($AB1526&lt;&gt;"",$AB1526&gt;DATE(2030,12,31)),"DATE_OUTLIER",""),IF($C1526="","MISSING_QRCODE",""),IF($J1526="UNKNOWN","UNKNOWN_PM_TYPE",""),IF($L1526="UNKNOWN","UNKNOWN_STATUS",""))</f>
        <v/>
      </c>
      <c r="AQ1526" s="42" t="str">
        <f t="shared" si="119"/>
        <v>NO</v>
      </c>
    </row>
    <row r="1527" spans="1:43" x14ac:dyDescent="0.3">
      <c r="A1527" s="38">
        <f>IF('query (10)'!A1527="","",'query (10)'!A1527)</f>
        <v>1727</v>
      </c>
      <c r="B1527" s="38">
        <f>IF('query (10)'!B1527="","",'query (10)'!B1527)</f>
        <v>18745</v>
      </c>
      <c r="C1527" s="38" t="str">
        <f>TRIM(UPPER('query (10)'!M1527))</f>
        <v>GR-918</v>
      </c>
      <c r="D1527" s="38" t="str">
        <f>TRIM(UPPER(IFERROR(_xlfn.TEXTBEFORE('query (10)'!L1527,"("),'query (10)'!L1527)))</f>
        <v>SHAFT OUTER DAIMETER GRINDING M/C</v>
      </c>
      <c r="E1527" s="38" t="str">
        <f>IFERROR(TRIM(UPPER(_xlfn.TEXTBEFORE(_xlfn.TEXTAFTER('query (10)'!L1527,"("),")"))),"")</f>
        <v/>
      </c>
      <c r="F1527" s="38" t="str">
        <f>TRIM('query (10)'!K1527)</f>
        <v>WP Grinding3</v>
      </c>
      <c r="G1527" s="38" t="str">
        <f>IF('query (10)'!J1527="","",'query (10)'!J1527)</f>
        <v>Air Cylinder</v>
      </c>
      <c r="H1527" s="38" t="str">
        <f>TRIM(UPPER('query (10)'!J1527))</f>
        <v>AIR CYLINDER</v>
      </c>
      <c r="I1527" s="38" t="str">
        <f>IF('query (10)'!F1527="","",'query (10)'!F1527)</f>
        <v>Time-based Maintenance</v>
      </c>
      <c r="J1527" s="38" t="str">
        <f>IF('query (10)'!F1527="","",IFERROR(INDEX(Cleaning_Rules!$B$14:$B$17,MATCH(TRIM('query (10)'!F1527),Cleaning_Rules!$A$14:$A$17,0)),"UNKNOWN"))</f>
        <v>TBM</v>
      </c>
      <c r="K1527" s="38" t="str">
        <f>IF('query (10)'!G1527="","",'query (10)'!G1527)</f>
        <v>เสร็จสิ้น</v>
      </c>
      <c r="L1527" s="38" t="str">
        <f>IF('query (10)'!G1527="","MISSING",IFERROR(INDEX(Cleaning_Rules!$B$5:$B$10,MATCH(TRIM('query (10)'!G1527),Cleaning_Rules!$A$5:$A$10,0)),"UNKNOWN"))</f>
        <v>COMPLETED</v>
      </c>
      <c r="M1527" s="38" t="str">
        <f>IF('query (10)'!I1527="","",'query (10)'!I1527)</f>
        <v>Mechanical</v>
      </c>
      <c r="N1527" s="38" t="str">
        <f>IF('query (10)'!O1527="","",'query (10)'!O1527)</f>
        <v>Part Change</v>
      </c>
      <c r="O1527" s="38" t="str">
        <f>IF('query (10)'!P1527="","",'query (10)'!P1527)</f>
        <v>Medium</v>
      </c>
      <c r="P1527" s="38" t="str">
        <f>IF('query (10)'!N1527="","",'query (10)'!N1527)</f>
        <v xml:space="preserve">Change seal kit  hydraulic cylinder transfer adv.-ret. (R) to cycle pm 6M
model : CJT35-FA32S620B-BAD-K-30 </v>
      </c>
      <c r="Q1527" s="38" t="str">
        <f>TRIM('query (10)'!N1527)</f>
        <v>Change seal kit hydraulic cylinder transfer adv.-ret. (R) to cycle pm 6M
model : CJT35-FA32S620B-BAD-K-30</v>
      </c>
      <c r="R1527" s="38" t="str">
        <f>TRIM(UPPER('query (10)'!R1527))</f>
        <v>HYDRAULIC CYLINDER</v>
      </c>
      <c r="S1527" s="38" t="str">
        <f>TRIM(UPPER('query (10)'!S1527))</f>
        <v>CJT35-FA32S620B-BAD-K-30</v>
      </c>
      <c r="T1527" s="38" t="str">
        <f>IF('query (10)'!Q1527="","",TRIM(UPPER('query (10)'!Q1527)))</f>
        <v/>
      </c>
      <c r="U1527" s="38" t="str">
        <f>IF('query (10)'!T1527="","",'query (10)'!T1527)</f>
        <v/>
      </c>
      <c r="V1527" s="39" t="str">
        <f>IF('query (10)'!T1527="","",IFERROR(VALUE('query (10)'!T1527),""))</f>
        <v/>
      </c>
      <c r="W1527" s="40">
        <f>IF('query (10)'!U1527="","",'query (10)'!U1527)</f>
        <v>0</v>
      </c>
      <c r="X1527" s="39">
        <f>IF('query (10)'!V1527="","",'query (10)'!V1527)</f>
        <v>180</v>
      </c>
      <c r="Y1527" s="41">
        <f>IF('query (10)'!W1527="","",'query (10)'!W1527)</f>
        <v>46080</v>
      </c>
      <c r="Z1527" s="41" t="str">
        <f>IF('query (10)'!X1527="","",'query (10)'!X1527)</f>
        <v/>
      </c>
      <c r="AA1527" s="41">
        <f>IF('query (10)'!Y1527="","",'query (10)'!Y1527)</f>
        <v>46080</v>
      </c>
      <c r="AB1527" s="41">
        <f>IF('query (10)'!Z1527="","",'query (10)'!Z1527)</f>
        <v>46267</v>
      </c>
      <c r="AC1527" s="38" t="str">
        <f>IF(OR('query (10)'!AA1527="",COUNTIF(Cleaning_Rules!$A$21:$A$26,TRIM('query (10)'!AA1527))&gt;0),"",TRIM('query (10)'!AA1527))</f>
        <v/>
      </c>
      <c r="AD1527" s="38" t="str">
        <f>IF('query (10)'!AB1527="","",TRIM(IFERROR(_xlfn.TEXTBEFORE('query (10)'!AB1527,"("),'query (10)'!AB1527)))</f>
        <v>เริ่มซ่อมงาน PM แล้ว รับผิดชอบโดย CHETSADA PHIWBANG</v>
      </c>
      <c r="AE1527" s="38" t="str">
        <f>IFERROR(LOWER(TRIM(_xlfn.TEXTBEFORE(_xlfn.TEXTAFTER('query (10)'!AB1527,"("),")"))),"")</f>
        <v>chetsada@nsk.com</v>
      </c>
      <c r="AF1527" s="38" t="str">
        <f>IF('query (10)'!AD1527="","",TRIM('query (10)'!AD1527))</f>
        <v>เจษฎา ผิวบาง</v>
      </c>
      <c r="AG1527" s="38" t="str">
        <f>IF('query (10)'!AE1527="","",TRIM('query (10)'!AE1527))</f>
        <v>เจษฎา ผิวบาง</v>
      </c>
      <c r="AH1527" s="38" t="str">
        <f>IF('query (10)'!AF1527="","",IFERROR(VALUE('query (10)'!AF1527),""))</f>
        <v/>
      </c>
      <c r="AI1527" s="38" t="str">
        <f>IF('query (10)'!AG1527="","",TRIM('query (10)'!AG1527))</f>
        <v/>
      </c>
      <c r="AJ1527" s="38" t="str">
        <f>IF('query (10)'!AH1527="","",IFERROR(VALUE('query (10)'!AH1527),""))</f>
        <v/>
      </c>
      <c r="AK1527" s="38" t="str">
        <f>IF('query (10)'!AI1527="","",TRIM('query (10)'!AI1527))</f>
        <v/>
      </c>
      <c r="AL1527" s="42">
        <f t="shared" si="115"/>
        <v>2026</v>
      </c>
      <c r="AM1527" s="42" t="str">
        <f t="shared" si="116"/>
        <v>2026-02</v>
      </c>
      <c r="AN1527" s="42" t="str">
        <f t="shared" ca="1" si="117"/>
        <v/>
      </c>
      <c r="AO1527" s="42" t="str">
        <f t="shared" si="118"/>
        <v>GR-918 | SHAFT OUTER DAIMETER GRINDING M/C | WP Grinding3 | AIR CYLINDER | Time-based Maintenance | Mechanical | Part Change | Medium | Change seal kit hydraulic cylinder transfer adv.-ret. (R) to cycle pm 6M
model : CJT35-FA32S620B-BAD-K-30 | HYDRAULIC CYLINDER | CJT35-FA32S620B-BAD-K-30 | เริ่มซ่อมงาน PM แล้ว รับผิดชอบโดย CHETSADA PHIWBANG | เจษฎา ผิวบาง</v>
      </c>
      <c r="AP1527" s="42" t="str">
        <f>_xlfn.TEXTJOIN("; ",TRUE,IF(COUNTA('query (10)'!A1527:AK1527)&lt;=6,"NEAR_EMPTY_ROW",""),IF($K1527="","MISSING_STATUS",""),IF(AND($K1527="เสร็จสิ้น",$Z1527=""),"DONE_NO_ACTUAL_DATE",""),IF(AND($I1527="Condition-based Maintenance",$AH1527=""),"CBM_NO_MEASUREMENT",""),IF(OR($X1527="",$X1527=0),"INVALID_PERIOD",""),IF(AND($AA1527&lt;&gt;"",$AB1527&lt;&gt;"",$AB1527&lt;$AA1527),"DATE_SEQUENCE_ERROR",""),IF(AND($AB1527&lt;&gt;"",$AB1527&gt;DATE(2030,12,31)),"DATE_OUTLIER",""),IF($C1527="","MISSING_QRCODE",""),IF($J1527="UNKNOWN","UNKNOWN_PM_TYPE",""),IF($L1527="UNKNOWN","UNKNOWN_STATUS",""))</f>
        <v>DONE_NO_ACTUAL_DATE</v>
      </c>
      <c r="AQ1527" s="42" t="str">
        <f t="shared" si="119"/>
        <v>NO</v>
      </c>
    </row>
    <row r="1528" spans="1:43" x14ac:dyDescent="0.3">
      <c r="A1528" s="38">
        <f>IF('query (10)'!A1528="","",'query (10)'!A1528)</f>
        <v>1729</v>
      </c>
      <c r="B1528" s="38">
        <f>IF('query (10)'!B1528="","",'query (10)'!B1528)</f>
        <v>20838</v>
      </c>
      <c r="C1528" s="38" t="str">
        <f>TRIM(UPPER('query (10)'!M1528))</f>
        <v>WA-355</v>
      </c>
      <c r="D1528" s="38" t="str">
        <f>TRIM(UPPER(IFERROR(_xlfn.TEXTBEFORE('query (10)'!L1528,"("),'query (10)'!L1528)))</f>
        <v>OUTER / INNER RING PART WASH MACHINE</v>
      </c>
      <c r="E1528" s="38" t="str">
        <f>IFERROR(TRIM(UPPER(_xlfn.TEXTBEFORE(_xlfn.TEXTAFTER('query (10)'!L1528,"("),")"))),"")</f>
        <v/>
      </c>
      <c r="F1528" s="38" t="str">
        <f>TRIM('query (10)'!K1528)</f>
        <v>KWD3</v>
      </c>
      <c r="G1528" s="38" t="str">
        <f>IF('query (10)'!J1528="","",'query (10)'!J1528)</f>
        <v>Electrical Control</v>
      </c>
      <c r="H1528" s="38" t="str">
        <f>TRIM(UPPER('query (10)'!J1528))</f>
        <v>ELECTRICAL CONTROL</v>
      </c>
      <c r="I1528" s="38" t="str">
        <f>IF('query (10)'!F1528="","",'query (10)'!F1528)</f>
        <v>Time-based Maintenance</v>
      </c>
      <c r="J1528" s="38" t="str">
        <f>IF('query (10)'!F1528="","",IFERROR(INDEX(Cleaning_Rules!$B$14:$B$17,MATCH(TRIM('query (10)'!F1528),Cleaning_Rules!$A$14:$A$17,0)),"UNKNOWN"))</f>
        <v>TBM</v>
      </c>
      <c r="K1528" s="38" t="str">
        <f>IF('query (10)'!G1528="","",'query (10)'!G1528)</f>
        <v>เสร็จสิ้น</v>
      </c>
      <c r="L1528" s="38" t="str">
        <f>IF('query (10)'!G1528="","MISSING",IFERROR(INDEX(Cleaning_Rules!$B$5:$B$10,MATCH(TRIM('query (10)'!G1528),Cleaning_Rules!$A$5:$A$10,0)),"UNKNOWN"))</f>
        <v>COMPLETED</v>
      </c>
      <c r="M1528" s="38" t="str">
        <f>IF('query (10)'!I1528="","",'query (10)'!I1528)</f>
        <v>Electrical</v>
      </c>
      <c r="N1528" s="38" t="str">
        <f>IF('query (10)'!O1528="","",'query (10)'!O1528)</f>
        <v>Inspection</v>
      </c>
      <c r="O1528" s="38" t="str">
        <f>IF('query (10)'!P1528="","",'query (10)'!P1528)</f>
        <v>Medium</v>
      </c>
      <c r="P1528" s="38" t="str">
        <f>IF('query (10)'!N1528="","",'query (10)'!N1528)</f>
        <v xml:space="preserve">Check Push botton, Emergency, Lamp, Selector switch
Check Circuit breaker, Power supply, Magnetic, Relay 
Check Error Code of Inverter
Check lens Photo sensor 
Check tight anchor point of Photo sensor
Check Safety Guard
Check Emergency Stop
</v>
      </c>
      <c r="Q1528" s="38" t="str">
        <f>TRIM('query (10)'!N1528)</f>
        <v xml:space="preserve">Check Push botton, Emergency, Lamp, Selector switch
Check Circuit breaker, Power supply, Magnetic, Relay 
Check Error Code of Inverter
Check lens Photo sensor 
Check tight anchor point of Photo sensor
Check Safety Guard
Check Emergency Stop
</v>
      </c>
      <c r="R1528" s="38" t="str">
        <f>TRIM(UPPER('query (10)'!R1528))</f>
        <v/>
      </c>
      <c r="S1528" s="38" t="str">
        <f>TRIM(UPPER('query (10)'!S1528))</f>
        <v/>
      </c>
      <c r="T1528" s="38" t="str">
        <f>IF('query (10)'!Q1528="","",TRIM(UPPER('query (10)'!Q1528)))</f>
        <v/>
      </c>
      <c r="U1528" s="38" t="str">
        <f>IF('query (10)'!T1528="","",'query (10)'!T1528)</f>
        <v/>
      </c>
      <c r="V1528" s="39" t="str">
        <f>IF('query (10)'!T1528="","",IFERROR(VALUE('query (10)'!T1528),""))</f>
        <v/>
      </c>
      <c r="W1528" s="40">
        <f>IF('query (10)'!U1528="","",'query (10)'!U1528)</f>
        <v>0</v>
      </c>
      <c r="X1528" s="39">
        <f>IF('query (10)'!V1528="","",'query (10)'!V1528)</f>
        <v>30</v>
      </c>
      <c r="Y1528" s="41">
        <f>IF('query (10)'!W1528="","",'query (10)'!W1528)</f>
        <v>46056</v>
      </c>
      <c r="Z1528" s="41">
        <f>IF('query (10)'!X1528="","",'query (10)'!X1528)</f>
        <v>46183</v>
      </c>
      <c r="AA1528" s="41">
        <f>IF('query (10)'!Y1528="","",'query (10)'!Y1528)</f>
        <v>46183</v>
      </c>
      <c r="AB1528" s="41">
        <f>IF('query (10)'!Z1528="","",'query (10)'!Z1528)</f>
        <v>46213</v>
      </c>
      <c r="AC1528" s="38" t="str">
        <f>IF(OR('query (10)'!AA1528="",COUNTIF(Cleaning_Rules!$A$21:$A$26,TRIM('query (10)'!AA1528))&gt;0),"",TRIM('query (10)'!AA1528))</f>
        <v/>
      </c>
      <c r="AD1528" s="38" t="str">
        <f>IF('query (10)'!AB1528="","",TRIM(IFERROR(_xlfn.TEXTBEFORE('query (10)'!AB1528,"("),'query (10)'!AB1528)))</f>
        <v>เริ่มซ่อมงาน PM แล้ว รับผิดชอบโดย PONGPITAK SONCHAI</v>
      </c>
      <c r="AE1528" s="38" t="str">
        <f>IFERROR(LOWER(TRIM(_xlfn.TEXTBEFORE(_xlfn.TEXTAFTER('query (10)'!AB1528,"("),")"))),"")</f>
        <v>sonchai-p-6240@nsk.com</v>
      </c>
      <c r="AF1528" s="38" t="str">
        <f>IF('query (10)'!AD1528="","",TRIM('query (10)'!AD1528))</f>
        <v>ณัฐดนัย จุฑาเทพ</v>
      </c>
      <c r="AG1528" s="38" t="str">
        <f>IF('query (10)'!AE1528="","",TRIM('query (10)'!AE1528))</f>
        <v>พงษ์พิทักษ์ ศรไชย</v>
      </c>
      <c r="AH1528" s="38" t="str">
        <f>IF('query (10)'!AF1528="","",IFERROR(VALUE('query (10)'!AF1528),""))</f>
        <v/>
      </c>
      <c r="AI1528" s="38" t="str">
        <f>IF('query (10)'!AG1528="","",TRIM('query (10)'!AG1528))</f>
        <v/>
      </c>
      <c r="AJ1528" s="38" t="str">
        <f>IF('query (10)'!AH1528="","",IFERROR(VALUE('query (10)'!AH1528),""))</f>
        <v/>
      </c>
      <c r="AK1528" s="38" t="str">
        <f>IF('query (10)'!AI1528="","",TRIM('query (10)'!AI1528))</f>
        <v/>
      </c>
      <c r="AL1528" s="42">
        <f t="shared" si="115"/>
        <v>2026</v>
      </c>
      <c r="AM1528" s="42" t="str">
        <f t="shared" si="116"/>
        <v>2026-02</v>
      </c>
      <c r="AN1528" s="42" t="str">
        <f t="shared" ca="1" si="117"/>
        <v/>
      </c>
      <c r="AO1528" s="42" t="str">
        <f t="shared" si="118"/>
        <v>WA-355 | OUTER / INNER RING PART WASH MACHINE | KWD3 | ELECTRICAL CONTROL | Time-based Maintenance | Electrical | Inspection | Medium | Check Push botton, Emergency, Lamp, Selector switch
Check Circuit breaker, Power supply, Magnetic, Relay 
Check Error Code of Inverter
Check lens Photo sensor 
Check tight anchor point of Photo sensor
Check Safety Guard
Check Emergency Stop
 | เริ่มซ่อมงาน PM แล้ว รับผิดชอบโดย PONGPITAK SONCHAI | พงษ์พิทักษ์ ศรไชย</v>
      </c>
      <c r="AP1528" s="42" t="str">
        <f>_xlfn.TEXTJOIN("; ",TRUE,IF(COUNTA('query (10)'!A1528:AK1528)&lt;=6,"NEAR_EMPTY_ROW",""),IF($K1528="","MISSING_STATUS",""),IF(AND($K1528="เสร็จสิ้น",$Z1528=""),"DONE_NO_ACTUAL_DATE",""),IF(AND($I1528="Condition-based Maintenance",$AH1528=""),"CBM_NO_MEASUREMENT",""),IF(OR($X1528="",$X1528=0),"INVALID_PERIOD",""),IF(AND($AA1528&lt;&gt;"",$AB1528&lt;&gt;"",$AB1528&lt;$AA1528),"DATE_SEQUENCE_ERROR",""),IF(AND($AB1528&lt;&gt;"",$AB1528&gt;DATE(2030,12,31)),"DATE_OUTLIER",""),IF($C1528="","MISSING_QRCODE",""),IF($J1528="UNKNOWN","UNKNOWN_PM_TYPE",""),IF($L1528="UNKNOWN","UNKNOWN_STATUS",""))</f>
        <v/>
      </c>
      <c r="AQ1528" s="42" t="str">
        <f t="shared" si="119"/>
        <v>NO</v>
      </c>
    </row>
    <row r="1529" spans="1:43" x14ac:dyDescent="0.3">
      <c r="A1529" s="38">
        <f>IF('query (10)'!A1529="","",'query (10)'!A1529)</f>
        <v>1730</v>
      </c>
      <c r="B1529" s="38">
        <f>IF('query (10)'!B1529="","",'query (10)'!B1529)</f>
        <v>20856</v>
      </c>
      <c r="C1529" s="38" t="str">
        <f>TRIM(UPPER('query (10)'!M1529))</f>
        <v>WA-477</v>
      </c>
      <c r="D1529" s="38" t="str">
        <f>TRIM(UPPER(IFERROR(_xlfn.TEXTBEFORE('query (10)'!L1529,"("),'query (10)'!L1529)))</f>
        <v>OUTER / INNER RING PART WASH MACHINE</v>
      </c>
      <c r="E1529" s="38" t="str">
        <f>IFERROR(TRIM(UPPER(_xlfn.TEXTBEFORE(_xlfn.TEXTAFTER('query (10)'!L1529,"("),")"))),"")</f>
        <v/>
      </c>
      <c r="F1529" s="38" t="str">
        <f>TRIM('query (10)'!K1529)</f>
        <v>KWD4</v>
      </c>
      <c r="G1529" s="38" t="str">
        <f>IF('query (10)'!J1529="","",'query (10)'!J1529)</f>
        <v>Electrical Control</v>
      </c>
      <c r="H1529" s="38" t="str">
        <f>TRIM(UPPER('query (10)'!J1529))</f>
        <v>ELECTRICAL CONTROL</v>
      </c>
      <c r="I1529" s="38" t="str">
        <f>IF('query (10)'!F1529="","",'query (10)'!F1529)</f>
        <v>Time-based Maintenance</v>
      </c>
      <c r="J1529" s="38" t="str">
        <f>IF('query (10)'!F1529="","",IFERROR(INDEX(Cleaning_Rules!$B$14:$B$17,MATCH(TRIM('query (10)'!F1529),Cleaning_Rules!$A$14:$A$17,0)),"UNKNOWN"))</f>
        <v>TBM</v>
      </c>
      <c r="K1529" s="38" t="str">
        <f>IF('query (10)'!G1529="","",'query (10)'!G1529)</f>
        <v>กำลังดำเนินการ</v>
      </c>
      <c r="L1529" s="38" t="str">
        <f>IF('query (10)'!G1529="","MISSING",IFERROR(INDEX(Cleaning_Rules!$B$5:$B$10,MATCH(TRIM('query (10)'!G1529),Cleaning_Rules!$A$5:$A$10,0)),"UNKNOWN"))</f>
        <v>IN_PROGRESS</v>
      </c>
      <c r="M1529" s="38" t="str">
        <f>IF('query (10)'!I1529="","",'query (10)'!I1529)</f>
        <v>Electrical</v>
      </c>
      <c r="N1529" s="38" t="str">
        <f>IF('query (10)'!O1529="","",'query (10)'!O1529)</f>
        <v>Inspection</v>
      </c>
      <c r="O1529" s="38" t="str">
        <f>IF('query (10)'!P1529="","",'query (10)'!P1529)</f>
        <v>Medium</v>
      </c>
      <c r="P1529" s="38" t="str">
        <f>IF('query (10)'!N1529="","",'query (10)'!N1529)</f>
        <v xml:space="preserve">Check Push botton, Emergency, Lamp, Selector switch
Check Circuit breaker, Power supply, Magnetic, Relay 
Check Error Code of Inverter
Check lens Photo sensor 
Check tight anchor point of Photo sensor
Check Safety Guard
Check Emergency Stop
</v>
      </c>
      <c r="Q1529" s="38" t="str">
        <f>TRIM('query (10)'!N1529)</f>
        <v xml:space="preserve">Check Push botton, Emergency, Lamp, Selector switch
Check Circuit breaker, Power supply, Magnetic, Relay 
Check Error Code of Inverter
Check lens Photo sensor 
Check tight anchor point of Photo sensor
Check Safety Guard
Check Emergency Stop
</v>
      </c>
      <c r="R1529" s="38" t="str">
        <f>TRIM(UPPER('query (10)'!R1529))</f>
        <v/>
      </c>
      <c r="S1529" s="38" t="str">
        <f>TRIM(UPPER('query (10)'!S1529))</f>
        <v/>
      </c>
      <c r="T1529" s="38" t="str">
        <f>IF('query (10)'!Q1529="","",TRIM(UPPER('query (10)'!Q1529)))</f>
        <v/>
      </c>
      <c r="U1529" s="38" t="str">
        <f>IF('query (10)'!T1529="","",'query (10)'!T1529)</f>
        <v/>
      </c>
      <c r="V1529" s="39" t="str">
        <f>IF('query (10)'!T1529="","",IFERROR(VALUE('query (10)'!T1529),""))</f>
        <v/>
      </c>
      <c r="W1529" s="40">
        <f>IF('query (10)'!U1529="","",'query (10)'!U1529)</f>
        <v>0</v>
      </c>
      <c r="X1529" s="39">
        <f>IF('query (10)'!V1529="","",'query (10)'!V1529)</f>
        <v>30</v>
      </c>
      <c r="Y1529" s="41">
        <f>IF('query (10)'!W1529="","",'query (10)'!W1529)</f>
        <v>46057</v>
      </c>
      <c r="Z1529" s="41" t="str">
        <f>IF('query (10)'!X1529="","",'query (10)'!X1529)</f>
        <v/>
      </c>
      <c r="AA1529" s="41">
        <f>IF('query (10)'!Y1529="","",'query (10)'!Y1529)</f>
        <v>46057</v>
      </c>
      <c r="AB1529" s="41">
        <f>IF('query (10)'!Z1529="","",'query (10)'!Z1529)</f>
        <v>46087</v>
      </c>
      <c r="AC1529" s="38" t="str">
        <f>IF(OR('query (10)'!AA1529="",COUNTIF(Cleaning_Rules!$A$21:$A$26,TRIM('query (10)'!AA1529))&gt;0),"",TRIM('query (10)'!AA1529))</f>
        <v/>
      </c>
      <c r="AD1529" s="38" t="str">
        <f>IF('query (10)'!AB1529="","",TRIM(IFERROR(_xlfn.TEXTBEFORE('query (10)'!AB1529,"("),'query (10)'!AB1529)))</f>
        <v>เริ่มซ่อมงาน PM แล้ว รับผิดชอบโดย PAHLA SEEDANG</v>
      </c>
      <c r="AE1529" s="38" t="str">
        <f>IFERROR(LOWER(TRIM(_xlfn.TEXTBEFORE(_xlfn.TEXTAFTER('query (10)'!AB1529,"("),")"))),"")</f>
        <v>pahla@nsk.com</v>
      </c>
      <c r="AF1529" s="38" t="str">
        <f>IF('query (10)'!AD1529="","",TRIM('query (10)'!AD1529))</f>
        <v>ณัฐดนัย จุฑาเทพ</v>
      </c>
      <c r="AG1529" s="38" t="str">
        <f>IF('query (10)'!AE1529="","",TRIM('query (10)'!AE1529))</f>
        <v>อัมรินทร์ รักษาพล</v>
      </c>
      <c r="AH1529" s="38" t="str">
        <f>IF('query (10)'!AF1529="","",IFERROR(VALUE('query (10)'!AF1529),""))</f>
        <v/>
      </c>
      <c r="AI1529" s="38" t="str">
        <f>IF('query (10)'!AG1529="","",TRIM('query (10)'!AG1529))</f>
        <v/>
      </c>
      <c r="AJ1529" s="38" t="str">
        <f>IF('query (10)'!AH1529="","",IFERROR(VALUE('query (10)'!AH1529),""))</f>
        <v/>
      </c>
      <c r="AK1529" s="38" t="str">
        <f>IF('query (10)'!AI1529="","",TRIM('query (10)'!AI1529))</f>
        <v/>
      </c>
      <c r="AL1529" s="42">
        <f t="shared" si="115"/>
        <v>2026</v>
      </c>
      <c r="AM1529" s="42" t="str">
        <f t="shared" si="116"/>
        <v>2026-02</v>
      </c>
      <c r="AN1529" s="42" t="str">
        <f t="shared" ca="1" si="117"/>
        <v>OVERDUE</v>
      </c>
      <c r="AO1529" s="42" t="str">
        <f t="shared" si="118"/>
        <v>WA-477 | OUTER / INNER RING PART WASH MACHINE | KWD4 | ELECTRICAL CONTROL | Time-based Maintenance | Electrical | Inspection | Medium | Check Push botton, Emergency, Lamp, Selector switch
Check Circuit breaker, Power supply, Magnetic, Relay 
Check Error Code of Inverter
Check lens Photo sensor 
Check tight anchor point of Photo sensor
Check Safety Guard
Check Emergency Stop
 | เริ่มซ่อมงาน PM แล้ว รับผิดชอบโดย PAHLA SEEDANG | อัมรินทร์ รักษาพล</v>
      </c>
      <c r="AP1529" s="42" t="str">
        <f>_xlfn.TEXTJOIN("; ",TRUE,IF(COUNTA('query (10)'!A1529:AK1529)&lt;=6,"NEAR_EMPTY_ROW",""),IF($K1529="","MISSING_STATUS",""),IF(AND($K1529="เสร็จสิ้น",$Z1529=""),"DONE_NO_ACTUAL_DATE",""),IF(AND($I1529="Condition-based Maintenance",$AH1529=""),"CBM_NO_MEASUREMENT",""),IF(OR($X1529="",$X1529=0),"INVALID_PERIOD",""),IF(AND($AA1529&lt;&gt;"",$AB1529&lt;&gt;"",$AB1529&lt;$AA1529),"DATE_SEQUENCE_ERROR",""),IF(AND($AB1529&lt;&gt;"",$AB1529&gt;DATE(2030,12,31)),"DATE_OUTLIER",""),IF($C1529="","MISSING_QRCODE",""),IF($J1529="UNKNOWN","UNKNOWN_PM_TYPE",""),IF($L1529="UNKNOWN","UNKNOWN_STATUS",""))</f>
        <v/>
      </c>
      <c r="AQ1529" s="42" t="str">
        <f t="shared" si="119"/>
        <v>NO</v>
      </c>
    </row>
    <row r="1530" spans="1:43" x14ac:dyDescent="0.3">
      <c r="A1530" s="38">
        <f>IF('query (10)'!A1530="","",'query (10)'!A1530)</f>
        <v>1731</v>
      </c>
      <c r="B1530" s="38" t="str">
        <f>IF('query (10)'!B1530="","",'query (10)'!B1530)</f>
        <v/>
      </c>
      <c r="C1530" s="38" t="str">
        <f>TRIM(UPPER('query (10)'!M1530))</f>
        <v>WA-593</v>
      </c>
      <c r="D1530" s="38" t="str">
        <f>TRIM(UPPER(IFERROR(_xlfn.TEXTBEFORE('query (10)'!L1530,"("),'query (10)'!L1530)))</f>
        <v>OUTER / INNER RING PART WASH MACHINE</v>
      </c>
      <c r="E1530" s="38" t="str">
        <f>IFERROR(TRIM(UPPER(_xlfn.TEXTBEFORE(_xlfn.TEXTAFTER('query (10)'!L1530,"("),")"))),"")</f>
        <v/>
      </c>
      <c r="F1530" s="38" t="str">
        <f>TRIM('query (10)'!K1530)</f>
        <v>KWD5</v>
      </c>
      <c r="G1530" s="38" t="str">
        <f>IF('query (10)'!J1530="","",'query (10)'!J1530)</f>
        <v>Electrical Control</v>
      </c>
      <c r="H1530" s="38" t="str">
        <f>TRIM(UPPER('query (10)'!J1530))</f>
        <v>ELECTRICAL CONTROL</v>
      </c>
      <c r="I1530" s="38" t="str">
        <f>IF('query (10)'!F1530="","",'query (10)'!F1530)</f>
        <v>Time-based Maintenance</v>
      </c>
      <c r="J1530" s="38" t="str">
        <f>IF('query (10)'!F1530="","",IFERROR(INDEX(Cleaning_Rules!$B$14:$B$17,MATCH(TRIM('query (10)'!F1530),Cleaning_Rules!$A$14:$A$17,0)),"UNKNOWN"))</f>
        <v>TBM</v>
      </c>
      <c r="K1530" s="38" t="str">
        <f>IF('query (10)'!G1530="","",'query (10)'!G1530)</f>
        <v>แผนใหม่</v>
      </c>
      <c r="L1530" s="38" t="str">
        <f>IF('query (10)'!G1530="","MISSING",IFERROR(INDEX(Cleaning_Rules!$B$5:$B$10,MATCH(TRIM('query (10)'!G1530),Cleaning_Rules!$A$5:$A$10,0)),"UNKNOWN"))</f>
        <v>NEW_PLAN</v>
      </c>
      <c r="M1530" s="38" t="str">
        <f>IF('query (10)'!I1530="","",'query (10)'!I1530)</f>
        <v>Electrical</v>
      </c>
      <c r="N1530" s="38" t="str">
        <f>IF('query (10)'!O1530="","",'query (10)'!O1530)</f>
        <v>Inspection</v>
      </c>
      <c r="O1530" s="38" t="str">
        <f>IF('query (10)'!P1530="","",'query (10)'!P1530)</f>
        <v>Medium</v>
      </c>
      <c r="P1530" s="38" t="str">
        <f>IF('query (10)'!N1530="","",'query (10)'!N1530)</f>
        <v xml:space="preserve">Check Push botton, Emergency, Lamp, Selector switch
Check Circuit breaker, Power supply, Magnetic, Relay 
Check Error Code of Inverter
Check lens Photo sensor 
Check tight anchor point of Photo sensor
Check Safety Guard
Check Emergency Stop
</v>
      </c>
      <c r="Q1530" s="38" t="str">
        <f>TRIM('query (10)'!N1530)</f>
        <v xml:space="preserve">Check Push botton, Emergency, Lamp, Selector switch
Check Circuit breaker, Power supply, Magnetic, Relay 
Check Error Code of Inverter
Check lens Photo sensor 
Check tight anchor point of Photo sensor
Check Safety Guard
Check Emergency Stop
</v>
      </c>
      <c r="R1530" s="38" t="str">
        <f>TRIM(UPPER('query (10)'!R1530))</f>
        <v/>
      </c>
      <c r="S1530" s="38" t="str">
        <f>TRIM(UPPER('query (10)'!S1530))</f>
        <v/>
      </c>
      <c r="T1530" s="38" t="str">
        <f>IF('query (10)'!Q1530="","",TRIM(UPPER('query (10)'!Q1530)))</f>
        <v/>
      </c>
      <c r="U1530" s="38" t="str">
        <f>IF('query (10)'!T1530="","",'query (10)'!T1530)</f>
        <v/>
      </c>
      <c r="V1530" s="39" t="str">
        <f>IF('query (10)'!T1530="","",IFERROR(VALUE('query (10)'!T1530),""))</f>
        <v/>
      </c>
      <c r="W1530" s="40">
        <f>IF('query (10)'!U1530="","",'query (10)'!U1530)</f>
        <v>0</v>
      </c>
      <c r="X1530" s="39">
        <f>IF('query (10)'!V1530="","",'query (10)'!V1530)</f>
        <v>30</v>
      </c>
      <c r="Y1530" s="41">
        <f>IF('query (10)'!W1530="","",'query (10)'!W1530)</f>
        <v>46058</v>
      </c>
      <c r="Z1530" s="41" t="str">
        <f>IF('query (10)'!X1530="","",'query (10)'!X1530)</f>
        <v/>
      </c>
      <c r="AA1530" s="41">
        <f>IF('query (10)'!Y1530="","",'query (10)'!Y1530)</f>
        <v>46058</v>
      </c>
      <c r="AB1530" s="41">
        <f>IF('query (10)'!Z1530="","",'query (10)'!Z1530)</f>
        <v>46088</v>
      </c>
      <c r="AC1530" s="38" t="str">
        <f>IF(OR('query (10)'!AA1530="",COUNTIF(Cleaning_Rules!$A$21:$A$26,TRIM('query (10)'!AA1530))&gt;0),"",TRIM('query (10)'!AA1530))</f>
        <v/>
      </c>
      <c r="AD1530" s="38" t="str">
        <f>IF('query (10)'!AB1530="","",TRIM(IFERROR(_xlfn.TEXTBEFORE('query (10)'!AB1530,"("),'query (10)'!AB1530)))</f>
        <v/>
      </c>
      <c r="AE1530" s="38" t="str">
        <f>IFERROR(LOWER(TRIM(_xlfn.TEXTBEFORE(_xlfn.TEXTAFTER('query (10)'!AB1530,"("),")"))),"")</f>
        <v/>
      </c>
      <c r="AF1530" s="38" t="str">
        <f>IF('query (10)'!AD1530="","",TRIM('query (10)'!AD1530))</f>
        <v>ณัฐดนัย จุฑาเทพ</v>
      </c>
      <c r="AG1530" s="38" t="str">
        <f>IF('query (10)'!AE1530="","",TRIM('query (10)'!AE1530))</f>
        <v>ณัฐดนัย จุฑาเทพ</v>
      </c>
      <c r="AH1530" s="38" t="str">
        <f>IF('query (10)'!AF1530="","",IFERROR(VALUE('query (10)'!AF1530),""))</f>
        <v/>
      </c>
      <c r="AI1530" s="38" t="str">
        <f>IF('query (10)'!AG1530="","",TRIM('query (10)'!AG1530))</f>
        <v/>
      </c>
      <c r="AJ1530" s="38" t="str">
        <f>IF('query (10)'!AH1530="","",IFERROR(VALUE('query (10)'!AH1530),""))</f>
        <v/>
      </c>
      <c r="AK1530" s="38" t="str">
        <f>IF('query (10)'!AI1530="","",TRIM('query (10)'!AI1530))</f>
        <v/>
      </c>
      <c r="AL1530" s="42">
        <f t="shared" si="115"/>
        <v>2026</v>
      </c>
      <c r="AM1530" s="42" t="str">
        <f t="shared" si="116"/>
        <v>2026-02</v>
      </c>
      <c r="AN1530" s="42" t="str">
        <f t="shared" ca="1" si="117"/>
        <v>OVERDUE</v>
      </c>
      <c r="AO1530" s="42" t="str">
        <f t="shared" si="118"/>
        <v>WA-593 | OUTER / INNER RING PART WASH MACHINE | KWD5 | ELECTRICAL CONTROL | Time-based Maintenance | Electrical | Inspection | Medium | Check Push botton, Emergency, Lamp, Selector switch
Check Circuit breaker, Power supply, Magnetic, Relay 
Check Error Code of Inverter
Check lens Photo sensor 
Check tight anchor point of Photo sensor
Check Safety Guard
Check Emergency Stop
 | ณัฐดนัย จุฑาเทพ</v>
      </c>
      <c r="AP1530" s="42" t="str">
        <f>_xlfn.TEXTJOIN("; ",TRUE,IF(COUNTA('query (10)'!A1530:AK1530)&lt;=6,"NEAR_EMPTY_ROW",""),IF($K1530="","MISSING_STATUS",""),IF(AND($K1530="เสร็จสิ้น",$Z1530=""),"DONE_NO_ACTUAL_DATE",""),IF(AND($I1530="Condition-based Maintenance",$AH1530=""),"CBM_NO_MEASUREMENT",""),IF(OR($X1530="",$X1530=0),"INVALID_PERIOD",""),IF(AND($AA1530&lt;&gt;"",$AB1530&lt;&gt;"",$AB1530&lt;$AA1530),"DATE_SEQUENCE_ERROR",""),IF(AND($AB1530&lt;&gt;"",$AB1530&gt;DATE(2030,12,31)),"DATE_OUTLIER",""),IF($C1530="","MISSING_QRCODE",""),IF($J1530="UNKNOWN","UNKNOWN_PM_TYPE",""),IF($L1530="UNKNOWN","UNKNOWN_STATUS",""))</f>
        <v/>
      </c>
      <c r="AQ1530" s="42" t="str">
        <f t="shared" si="119"/>
        <v>NO</v>
      </c>
    </row>
    <row r="1531" spans="1:43" x14ac:dyDescent="0.3">
      <c r="A1531" s="38">
        <f>IF('query (10)'!A1531="","",'query (10)'!A1531)</f>
        <v>1732</v>
      </c>
      <c r="B1531" s="38">
        <f>IF('query (10)'!B1531="","",'query (10)'!B1531)</f>
        <v>19163</v>
      </c>
      <c r="C1531" s="38" t="str">
        <f>TRIM(UPPER('query (10)'!M1531))</f>
        <v>WA-697</v>
      </c>
      <c r="D1531" s="38" t="str">
        <f>TRIM(UPPER(IFERROR(_xlfn.TEXTBEFORE('query (10)'!L1531,"("),'query (10)'!L1531)))</f>
        <v>OUTER / INNER RING PART WASH MACHINE</v>
      </c>
      <c r="E1531" s="38" t="str">
        <f>IFERROR(TRIM(UPPER(_xlfn.TEXTBEFORE(_xlfn.TEXTAFTER('query (10)'!L1531,"("),")"))),"")</f>
        <v/>
      </c>
      <c r="F1531" s="38" t="str">
        <f>TRIM('query (10)'!K1531)</f>
        <v>KWD6</v>
      </c>
      <c r="G1531" s="38" t="str">
        <f>IF('query (10)'!J1531="","",'query (10)'!J1531)</f>
        <v>Electrical Control</v>
      </c>
      <c r="H1531" s="38" t="str">
        <f>TRIM(UPPER('query (10)'!J1531))</f>
        <v>ELECTRICAL CONTROL</v>
      </c>
      <c r="I1531" s="38" t="str">
        <f>IF('query (10)'!F1531="","",'query (10)'!F1531)</f>
        <v>Time-based Maintenance</v>
      </c>
      <c r="J1531" s="38" t="str">
        <f>IF('query (10)'!F1531="","",IFERROR(INDEX(Cleaning_Rules!$B$14:$B$17,MATCH(TRIM('query (10)'!F1531),Cleaning_Rules!$A$14:$A$17,0)),"UNKNOWN"))</f>
        <v>TBM</v>
      </c>
      <c r="K1531" s="38" t="str">
        <f>IF('query (10)'!G1531="","",'query (10)'!G1531)</f>
        <v>เสร็จสิ้น</v>
      </c>
      <c r="L1531" s="38" t="str">
        <f>IF('query (10)'!G1531="","MISSING",IFERROR(INDEX(Cleaning_Rules!$B$5:$B$10,MATCH(TRIM('query (10)'!G1531),Cleaning_Rules!$A$5:$A$10,0)),"UNKNOWN"))</f>
        <v>COMPLETED</v>
      </c>
      <c r="M1531" s="38" t="str">
        <f>IF('query (10)'!I1531="","",'query (10)'!I1531)</f>
        <v>Electrical</v>
      </c>
      <c r="N1531" s="38" t="str">
        <f>IF('query (10)'!O1531="","",'query (10)'!O1531)</f>
        <v>Inspection</v>
      </c>
      <c r="O1531" s="38" t="str">
        <f>IF('query (10)'!P1531="","",'query (10)'!P1531)</f>
        <v>Medium</v>
      </c>
      <c r="P1531" s="38" t="str">
        <f>IF('query (10)'!N1531="","",'query (10)'!N1531)</f>
        <v xml:space="preserve">Check Push botton, Emergency, Lamp, Selector switch
Check Circuit breaker, Power supply, Magnetic, Relay 
Check Error Code of Inverter
Check lens Photo sensor 
Check tight anchor point of Photo sensor
Check Safety Guard
Check Emergency Stop
</v>
      </c>
      <c r="Q1531" s="38" t="str">
        <f>TRIM('query (10)'!N1531)</f>
        <v xml:space="preserve">Check Push botton, Emergency, Lamp, Selector switch
Check Circuit breaker, Power supply, Magnetic, Relay 
Check Error Code of Inverter
Check lens Photo sensor 
Check tight anchor point of Photo sensor
Check Safety Guard
Check Emergency Stop
</v>
      </c>
      <c r="R1531" s="38" t="str">
        <f>TRIM(UPPER('query (10)'!R1531))</f>
        <v/>
      </c>
      <c r="S1531" s="38" t="str">
        <f>TRIM(UPPER('query (10)'!S1531))</f>
        <v/>
      </c>
      <c r="T1531" s="38" t="str">
        <f>IF('query (10)'!Q1531="","",TRIM(UPPER('query (10)'!Q1531)))</f>
        <v/>
      </c>
      <c r="U1531" s="38" t="str">
        <f>IF('query (10)'!T1531="","",'query (10)'!T1531)</f>
        <v/>
      </c>
      <c r="V1531" s="39" t="str">
        <f>IF('query (10)'!T1531="","",IFERROR(VALUE('query (10)'!T1531),""))</f>
        <v/>
      </c>
      <c r="W1531" s="40">
        <f>IF('query (10)'!U1531="","",'query (10)'!U1531)</f>
        <v>0</v>
      </c>
      <c r="X1531" s="39">
        <f>IF('query (10)'!V1531="","",'query (10)'!V1531)</f>
        <v>30</v>
      </c>
      <c r="Y1531" s="41">
        <f>IF('query (10)'!W1531="","",'query (10)'!W1531)</f>
        <v>46059</v>
      </c>
      <c r="Z1531" s="41">
        <f>IF('query (10)'!X1531="","",'query (10)'!X1531)</f>
        <v>46106</v>
      </c>
      <c r="AA1531" s="41">
        <f>IF('query (10)'!Y1531="","",'query (10)'!Y1531)</f>
        <v>46106</v>
      </c>
      <c r="AB1531" s="41">
        <f>IF('query (10)'!Z1531="","",'query (10)'!Z1531)</f>
        <v>46136</v>
      </c>
      <c r="AC1531" s="38" t="str">
        <f>IF(OR('query (10)'!AA1531="",COUNTIF(Cleaning_Rules!$A$21:$A$26,TRIM('query (10)'!AA1531))&gt;0),"",TRIM('query (10)'!AA1531))</f>
        <v/>
      </c>
      <c r="AD1531" s="38" t="str">
        <f>IF('query (10)'!AB1531="","",TRIM(IFERROR(_xlfn.TEXTBEFORE('query (10)'!AB1531,"("),'query (10)'!AB1531)))</f>
        <v>เริ่มซ่อมงาน PM แล้ว รับผิดชอบโดย PONGPITAK SONCHAI</v>
      </c>
      <c r="AE1531" s="38" t="str">
        <f>IFERROR(LOWER(TRIM(_xlfn.TEXTBEFORE(_xlfn.TEXTAFTER('query (10)'!AB1531,"("),")"))),"")</f>
        <v>sonchai-p-6240@nsk.com</v>
      </c>
      <c r="AF1531" s="38" t="str">
        <f>IF('query (10)'!AD1531="","",TRIM('query (10)'!AD1531))</f>
        <v>ณัฐดนัย จุฑาเทพ</v>
      </c>
      <c r="AG1531" s="38" t="str">
        <f>IF('query (10)'!AE1531="","",TRIM('query (10)'!AE1531))</f>
        <v>พงษ์พิทักษ์ ศรไชย</v>
      </c>
      <c r="AH1531" s="38" t="str">
        <f>IF('query (10)'!AF1531="","",IFERROR(VALUE('query (10)'!AF1531),""))</f>
        <v/>
      </c>
      <c r="AI1531" s="38" t="str">
        <f>IF('query (10)'!AG1531="","",TRIM('query (10)'!AG1531))</f>
        <v/>
      </c>
      <c r="AJ1531" s="38" t="str">
        <f>IF('query (10)'!AH1531="","",IFERROR(VALUE('query (10)'!AH1531),""))</f>
        <v/>
      </c>
      <c r="AK1531" s="38" t="str">
        <f>IF('query (10)'!AI1531="","",TRIM('query (10)'!AI1531))</f>
        <v/>
      </c>
      <c r="AL1531" s="42">
        <f t="shared" si="115"/>
        <v>2026</v>
      </c>
      <c r="AM1531" s="42" t="str">
        <f t="shared" si="116"/>
        <v>2026-02</v>
      </c>
      <c r="AN1531" s="42" t="str">
        <f t="shared" ca="1" si="117"/>
        <v/>
      </c>
      <c r="AO1531" s="42" t="str">
        <f t="shared" si="118"/>
        <v>WA-697 | OUTER / INNER RING PART WASH MACHINE | KWD6 | ELECTRICAL CONTROL | Time-based Maintenance | Electrical | Inspection | Medium | Check Push botton, Emergency, Lamp, Selector switch
Check Circuit breaker, Power supply, Magnetic, Relay 
Check Error Code of Inverter
Check lens Photo sensor 
Check tight anchor point of Photo sensor
Check Safety Guard
Check Emergency Stop
 | เริ่มซ่อมงาน PM แล้ว รับผิดชอบโดย PONGPITAK SONCHAI | พงษ์พิทักษ์ ศรไชย</v>
      </c>
      <c r="AP1531" s="42" t="str">
        <f>_xlfn.TEXTJOIN("; ",TRUE,IF(COUNTA('query (10)'!A1531:AK1531)&lt;=6,"NEAR_EMPTY_ROW",""),IF($K1531="","MISSING_STATUS",""),IF(AND($K1531="เสร็จสิ้น",$Z1531=""),"DONE_NO_ACTUAL_DATE",""),IF(AND($I1531="Condition-based Maintenance",$AH1531=""),"CBM_NO_MEASUREMENT",""),IF(OR($X1531="",$X1531=0),"INVALID_PERIOD",""),IF(AND($AA1531&lt;&gt;"",$AB1531&lt;&gt;"",$AB1531&lt;$AA1531),"DATE_SEQUENCE_ERROR",""),IF(AND($AB1531&lt;&gt;"",$AB1531&gt;DATE(2030,12,31)),"DATE_OUTLIER",""),IF($C1531="","MISSING_QRCODE",""),IF($J1531="UNKNOWN","UNKNOWN_PM_TYPE",""),IF($L1531="UNKNOWN","UNKNOWN_STATUS",""))</f>
        <v/>
      </c>
      <c r="AQ1531" s="42" t="str">
        <f t="shared" si="119"/>
        <v>NO</v>
      </c>
    </row>
    <row r="1532" spans="1:43" x14ac:dyDescent="0.3">
      <c r="A1532" s="38">
        <f>IF('query (10)'!A1532="","",'query (10)'!A1532)</f>
        <v>1733</v>
      </c>
      <c r="B1532" s="38">
        <f>IF('query (10)'!B1532="","",'query (10)'!B1532)</f>
        <v>19870</v>
      </c>
      <c r="C1532" s="38" t="str">
        <f>TRIM(UPPER('query (10)'!M1532))</f>
        <v>WA-842</v>
      </c>
      <c r="D1532" s="38" t="str">
        <f>TRIM(UPPER(IFERROR(_xlfn.TEXTBEFORE('query (10)'!L1532,"("),'query (10)'!L1532)))</f>
        <v>OUTER / INNER RING PART WASH MACHINE</v>
      </c>
      <c r="E1532" s="38" t="str">
        <f>IFERROR(TRIM(UPPER(_xlfn.TEXTBEFORE(_xlfn.TEXTAFTER('query (10)'!L1532,"("),")"))),"")</f>
        <v/>
      </c>
      <c r="F1532" s="38" t="str">
        <f>TRIM('query (10)'!K1532)</f>
        <v>KWD7</v>
      </c>
      <c r="G1532" s="38" t="str">
        <f>IF('query (10)'!J1532="","",'query (10)'!J1532)</f>
        <v>Electrical Control</v>
      </c>
      <c r="H1532" s="38" t="str">
        <f>TRIM(UPPER('query (10)'!J1532))</f>
        <v>ELECTRICAL CONTROL</v>
      </c>
      <c r="I1532" s="38" t="str">
        <f>IF('query (10)'!F1532="","",'query (10)'!F1532)</f>
        <v>Time-based Maintenance</v>
      </c>
      <c r="J1532" s="38" t="str">
        <f>IF('query (10)'!F1532="","",IFERROR(INDEX(Cleaning_Rules!$B$14:$B$17,MATCH(TRIM('query (10)'!F1532),Cleaning_Rules!$A$14:$A$17,0)),"UNKNOWN"))</f>
        <v>TBM</v>
      </c>
      <c r="K1532" s="38" t="str">
        <f>IF('query (10)'!G1532="","",'query (10)'!G1532)</f>
        <v>เสร็จสิ้น</v>
      </c>
      <c r="L1532" s="38" t="str">
        <f>IF('query (10)'!G1532="","MISSING",IFERROR(INDEX(Cleaning_Rules!$B$5:$B$10,MATCH(TRIM('query (10)'!G1532),Cleaning_Rules!$A$5:$A$10,0)),"UNKNOWN"))</f>
        <v>COMPLETED</v>
      </c>
      <c r="M1532" s="38" t="str">
        <f>IF('query (10)'!I1532="","",'query (10)'!I1532)</f>
        <v>Electrical</v>
      </c>
      <c r="N1532" s="38" t="str">
        <f>IF('query (10)'!O1532="","",'query (10)'!O1532)</f>
        <v>Inspection</v>
      </c>
      <c r="O1532" s="38" t="str">
        <f>IF('query (10)'!P1532="","",'query (10)'!P1532)</f>
        <v>Medium</v>
      </c>
      <c r="P1532" s="38" t="str">
        <f>IF('query (10)'!N1532="","",'query (10)'!N1532)</f>
        <v xml:space="preserve">Check Push botton, Emergency, Lamp, Selector switch
Check Circuit breaker, Power supply, Magnetic, Relay 
Check Error Code of Inverter
Check lens Photo sensor 
Check tight anchor point of Photo sensor
Check Safety Guard
Check Emergency Stop
</v>
      </c>
      <c r="Q1532" s="38" t="str">
        <f>TRIM('query (10)'!N1532)</f>
        <v xml:space="preserve">Check Push botton, Emergency, Lamp, Selector switch
Check Circuit breaker, Power supply, Magnetic, Relay 
Check Error Code of Inverter
Check lens Photo sensor 
Check tight anchor point of Photo sensor
Check Safety Guard
Check Emergency Stop
</v>
      </c>
      <c r="R1532" s="38" t="str">
        <f>TRIM(UPPER('query (10)'!R1532))</f>
        <v/>
      </c>
      <c r="S1532" s="38" t="str">
        <f>TRIM(UPPER('query (10)'!S1532))</f>
        <v/>
      </c>
      <c r="T1532" s="38" t="str">
        <f>IF('query (10)'!Q1532="","",TRIM(UPPER('query (10)'!Q1532)))</f>
        <v/>
      </c>
      <c r="U1532" s="38" t="str">
        <f>IF('query (10)'!T1532="","",'query (10)'!T1532)</f>
        <v/>
      </c>
      <c r="V1532" s="39" t="str">
        <f>IF('query (10)'!T1532="","",IFERROR(VALUE('query (10)'!T1532),""))</f>
        <v/>
      </c>
      <c r="W1532" s="40">
        <f>IF('query (10)'!U1532="","",'query (10)'!U1532)</f>
        <v>0</v>
      </c>
      <c r="X1532" s="39">
        <f>IF('query (10)'!V1532="","",'query (10)'!V1532)</f>
        <v>30</v>
      </c>
      <c r="Y1532" s="41">
        <f>IF('query (10)'!W1532="","",'query (10)'!W1532)</f>
        <v>46060</v>
      </c>
      <c r="Z1532" s="41">
        <f>IF('query (10)'!X1532="","",'query (10)'!X1532)</f>
        <v>46141</v>
      </c>
      <c r="AA1532" s="41">
        <f>IF('query (10)'!Y1532="","",'query (10)'!Y1532)</f>
        <v>46141</v>
      </c>
      <c r="AB1532" s="41">
        <f>IF('query (10)'!Z1532="","",'query (10)'!Z1532)</f>
        <v>46171</v>
      </c>
      <c r="AC1532" s="38" t="str">
        <f>IF(OR('query (10)'!AA1532="",COUNTIF(Cleaning_Rules!$A$21:$A$26,TRIM('query (10)'!AA1532))&gt;0),"",TRIM('query (10)'!AA1532))</f>
        <v/>
      </c>
      <c r="AD1532" s="38" t="str">
        <f>IF('query (10)'!AB1532="","",TRIM(IFERROR(_xlfn.TEXTBEFORE('query (10)'!AB1532,"("),'query (10)'!AB1532)))</f>
        <v>เริ่มซ่อมงาน PM แล้ว รับผิดชอบโดย PONGPITAK SONCHAI</v>
      </c>
      <c r="AE1532" s="38" t="str">
        <f>IFERROR(LOWER(TRIM(_xlfn.TEXTBEFORE(_xlfn.TEXTAFTER('query (10)'!AB1532,"("),")"))),"")</f>
        <v>sonchai-p-6240@nsk.com</v>
      </c>
      <c r="AF1532" s="38" t="str">
        <f>IF('query (10)'!AD1532="","",TRIM('query (10)'!AD1532))</f>
        <v>ณัฐดนัย จุฑาเทพ</v>
      </c>
      <c r="AG1532" s="38" t="str">
        <f>IF('query (10)'!AE1532="","",TRIM('query (10)'!AE1532))</f>
        <v>พงษ์พิทักษ์ ศรไชย</v>
      </c>
      <c r="AH1532" s="38" t="str">
        <f>IF('query (10)'!AF1532="","",IFERROR(VALUE('query (10)'!AF1532),""))</f>
        <v/>
      </c>
      <c r="AI1532" s="38" t="str">
        <f>IF('query (10)'!AG1532="","",TRIM('query (10)'!AG1532))</f>
        <v/>
      </c>
      <c r="AJ1532" s="38" t="str">
        <f>IF('query (10)'!AH1532="","",IFERROR(VALUE('query (10)'!AH1532),""))</f>
        <v/>
      </c>
      <c r="AK1532" s="38" t="str">
        <f>IF('query (10)'!AI1532="","",TRIM('query (10)'!AI1532))</f>
        <v/>
      </c>
      <c r="AL1532" s="42">
        <f t="shared" si="115"/>
        <v>2026</v>
      </c>
      <c r="AM1532" s="42" t="str">
        <f t="shared" si="116"/>
        <v>2026-02</v>
      </c>
      <c r="AN1532" s="42" t="str">
        <f t="shared" ca="1" si="117"/>
        <v/>
      </c>
      <c r="AO1532" s="42" t="str">
        <f t="shared" si="118"/>
        <v>WA-842 | OUTER / INNER RING PART WASH MACHINE | KWD7 | ELECTRICAL CONTROL | Time-based Maintenance | Electrical | Inspection | Medium | Check Push botton, Emergency, Lamp, Selector switch
Check Circuit breaker, Power supply, Magnetic, Relay 
Check Error Code of Inverter
Check lens Photo sensor 
Check tight anchor point of Photo sensor
Check Safety Guard
Check Emergency Stop
 | เริ่มซ่อมงาน PM แล้ว รับผิดชอบโดย PONGPITAK SONCHAI | พงษ์พิทักษ์ ศรไชย</v>
      </c>
      <c r="AP1532" s="42" t="str">
        <f>_xlfn.TEXTJOIN("; ",TRUE,IF(COUNTA('query (10)'!A1532:AK1532)&lt;=6,"NEAR_EMPTY_ROW",""),IF($K1532="","MISSING_STATUS",""),IF(AND($K1532="เสร็จสิ้น",$Z1532=""),"DONE_NO_ACTUAL_DATE",""),IF(AND($I1532="Condition-based Maintenance",$AH1532=""),"CBM_NO_MEASUREMENT",""),IF(OR($X1532="",$X1532=0),"INVALID_PERIOD",""),IF(AND($AA1532&lt;&gt;"",$AB1532&lt;&gt;"",$AB1532&lt;$AA1532),"DATE_SEQUENCE_ERROR",""),IF(AND($AB1532&lt;&gt;"",$AB1532&gt;DATE(2030,12,31)),"DATE_OUTLIER",""),IF($C1532="","MISSING_QRCODE",""),IF($J1532="UNKNOWN","UNKNOWN_PM_TYPE",""),IF($L1532="UNKNOWN","UNKNOWN_STATUS",""))</f>
        <v/>
      </c>
      <c r="AQ1532" s="42" t="str">
        <f t="shared" si="119"/>
        <v>NO</v>
      </c>
    </row>
    <row r="1533" spans="1:43" x14ac:dyDescent="0.3">
      <c r="A1533" s="38">
        <f>IF('query (10)'!A1533="","",'query (10)'!A1533)</f>
        <v>1735</v>
      </c>
      <c r="B1533" s="38">
        <f>IF('query (10)'!B1533="","",'query (10)'!B1533)</f>
        <v>19950</v>
      </c>
      <c r="C1533" s="38" t="str">
        <f>TRIM(UPPER('query (10)'!M1533))</f>
        <v>WA-355</v>
      </c>
      <c r="D1533" s="38" t="str">
        <f>TRIM(UPPER(IFERROR(_xlfn.TEXTBEFORE('query (10)'!L1533,"("),'query (10)'!L1533)))</f>
        <v>OUTER / INNER RING PART WASH MACHINE</v>
      </c>
      <c r="E1533" s="38" t="str">
        <f>IFERROR(TRIM(UPPER(_xlfn.TEXTBEFORE(_xlfn.TEXTAFTER('query (10)'!L1533,"("),")"))),"")</f>
        <v/>
      </c>
      <c r="F1533" s="38" t="str">
        <f>TRIM('query (10)'!K1533)</f>
        <v>KWD3</v>
      </c>
      <c r="G1533" s="38" t="str">
        <f>IF('query (10)'!J1533="","",'query (10)'!J1533)</f>
        <v>Electrical Control</v>
      </c>
      <c r="H1533" s="38" t="str">
        <f>TRIM(UPPER('query (10)'!J1533))</f>
        <v>ELECTRICAL CONTROL</v>
      </c>
      <c r="I1533" s="38" t="str">
        <f>IF('query (10)'!F1533="","",'query (10)'!F1533)</f>
        <v>Time-based Maintenance</v>
      </c>
      <c r="J1533" s="38" t="str">
        <f>IF('query (10)'!F1533="","",IFERROR(INDEX(Cleaning_Rules!$B$14:$B$17,MATCH(TRIM('query (10)'!F1533),Cleaning_Rules!$A$14:$A$17,0)),"UNKNOWN"))</f>
        <v>TBM</v>
      </c>
      <c r="K1533" s="38" t="str">
        <f>IF('query (10)'!G1533="","",'query (10)'!G1533)</f>
        <v>เสร็จสิ้น</v>
      </c>
      <c r="L1533" s="38" t="str">
        <f>IF('query (10)'!G1533="","MISSING",IFERROR(INDEX(Cleaning_Rules!$B$5:$B$10,MATCH(TRIM('query (10)'!G1533),Cleaning_Rules!$A$5:$A$10,0)),"UNKNOWN"))</f>
        <v>COMPLETED</v>
      </c>
      <c r="M1533" s="38" t="str">
        <f>IF('query (10)'!I1533="","",'query (10)'!I1533)</f>
        <v>Electrical</v>
      </c>
      <c r="N1533" s="38" t="str">
        <f>IF('query (10)'!O1533="","",'query (10)'!O1533)</f>
        <v>Inspection</v>
      </c>
      <c r="O1533" s="38" t="str">
        <f>IF('query (10)'!P1533="","",'query (10)'!P1533)</f>
        <v>Medium</v>
      </c>
      <c r="P1533" s="38" t="str">
        <f>IF('query (10)'!N1533="","",'query (10)'!N1533)</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33" s="38" t="str">
        <f>TRIM('query (10)'!N1533)</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33" s="38" t="str">
        <f>TRIM(UPPER('query (10)'!R1533))</f>
        <v/>
      </c>
      <c r="S1533" s="38" t="str">
        <f>TRIM(UPPER('query (10)'!S1533))</f>
        <v/>
      </c>
      <c r="T1533" s="38" t="str">
        <f>IF('query (10)'!Q1533="","",TRIM(UPPER('query (10)'!Q1533)))</f>
        <v/>
      </c>
      <c r="U1533" s="38" t="str">
        <f>IF('query (10)'!T1533="","",'query (10)'!T1533)</f>
        <v/>
      </c>
      <c r="V1533" s="39" t="str">
        <f>IF('query (10)'!T1533="","",IFERROR(VALUE('query (10)'!T1533),""))</f>
        <v/>
      </c>
      <c r="W1533" s="40">
        <f>IF('query (10)'!U1533="","",'query (10)'!U1533)</f>
        <v>0</v>
      </c>
      <c r="X1533" s="39">
        <f>IF('query (10)'!V1533="","",'query (10)'!V1533)</f>
        <v>90</v>
      </c>
      <c r="Y1533" s="41">
        <f>IF('query (10)'!W1533="","",'query (10)'!W1533)</f>
        <v>46056</v>
      </c>
      <c r="Z1533" s="41">
        <f>IF('query (10)'!X1533="","",'query (10)'!X1533)</f>
        <v>46141</v>
      </c>
      <c r="AA1533" s="41">
        <f>IF('query (10)'!Y1533="","",'query (10)'!Y1533)</f>
        <v>46141</v>
      </c>
      <c r="AB1533" s="41">
        <f>IF('query (10)'!Z1533="","",'query (10)'!Z1533)</f>
        <v>46231</v>
      </c>
      <c r="AC1533" s="38" t="str">
        <f>IF(OR('query (10)'!AA1533="",COUNTIF(Cleaning_Rules!$A$21:$A$26,TRIM('query (10)'!AA1533))&gt;0),"",TRIM('query (10)'!AA1533))</f>
        <v/>
      </c>
      <c r="AD1533" s="38" t="str">
        <f>IF('query (10)'!AB1533="","",TRIM(IFERROR(_xlfn.TEXTBEFORE('query (10)'!AB1533,"("),'query (10)'!AB1533)))</f>
        <v>เริ่มซ่อมงาน PM แล้ว รับผิดชอบโดย PONGPITAK SONCHAI</v>
      </c>
      <c r="AE1533" s="38" t="str">
        <f>IFERROR(LOWER(TRIM(_xlfn.TEXTBEFORE(_xlfn.TEXTAFTER('query (10)'!AB1533,"("),")"))),"")</f>
        <v>sonchai-p-6240@nsk.com</v>
      </c>
      <c r="AF1533" s="38" t="str">
        <f>IF('query (10)'!AD1533="","",TRIM('query (10)'!AD1533))</f>
        <v>ณัฐดนัย จุฑาเทพ</v>
      </c>
      <c r="AG1533" s="38" t="str">
        <f>IF('query (10)'!AE1533="","",TRIM('query (10)'!AE1533))</f>
        <v>พงษ์พิทักษ์ ศรไชย</v>
      </c>
      <c r="AH1533" s="38" t="str">
        <f>IF('query (10)'!AF1533="","",IFERROR(VALUE('query (10)'!AF1533),""))</f>
        <v/>
      </c>
      <c r="AI1533" s="38" t="str">
        <f>IF('query (10)'!AG1533="","",TRIM('query (10)'!AG1533))</f>
        <v/>
      </c>
      <c r="AJ1533" s="38" t="str">
        <f>IF('query (10)'!AH1533="","",IFERROR(VALUE('query (10)'!AH1533),""))</f>
        <v/>
      </c>
      <c r="AK1533" s="38" t="str">
        <f>IF('query (10)'!AI1533="","",TRIM('query (10)'!AI1533))</f>
        <v/>
      </c>
      <c r="AL1533" s="42">
        <f t="shared" si="115"/>
        <v>2026</v>
      </c>
      <c r="AM1533" s="42" t="str">
        <f t="shared" si="116"/>
        <v>2026-02</v>
      </c>
      <c r="AN1533" s="42" t="str">
        <f t="shared" ca="1" si="117"/>
        <v/>
      </c>
      <c r="AO1533" s="42" t="str">
        <f t="shared" si="118"/>
        <v>WA-355 | OUTER / INNER RING PART WASH MACHINE | KWD3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เริ่มซ่อมงาน PM แล้ว รับผิดชอบโดย PONGPITAK SONCHAI | พงษ์พิทักษ์ ศรไชย</v>
      </c>
      <c r="AP1533" s="42" t="str">
        <f>_xlfn.TEXTJOIN("; ",TRUE,IF(COUNTA('query (10)'!A1533:AK1533)&lt;=6,"NEAR_EMPTY_ROW",""),IF($K1533="","MISSING_STATUS",""),IF(AND($K1533="เสร็จสิ้น",$Z1533=""),"DONE_NO_ACTUAL_DATE",""),IF(AND($I1533="Condition-based Maintenance",$AH1533=""),"CBM_NO_MEASUREMENT",""),IF(OR($X1533="",$X1533=0),"INVALID_PERIOD",""),IF(AND($AA1533&lt;&gt;"",$AB1533&lt;&gt;"",$AB1533&lt;$AA1533),"DATE_SEQUENCE_ERROR",""),IF(AND($AB1533&lt;&gt;"",$AB1533&gt;DATE(2030,12,31)),"DATE_OUTLIER",""),IF($C1533="","MISSING_QRCODE",""),IF($J1533="UNKNOWN","UNKNOWN_PM_TYPE",""),IF($L1533="UNKNOWN","UNKNOWN_STATUS",""))</f>
        <v/>
      </c>
      <c r="AQ1533" s="42" t="str">
        <f t="shared" si="119"/>
        <v>NO</v>
      </c>
    </row>
    <row r="1534" spans="1:43" x14ac:dyDescent="0.3">
      <c r="A1534" s="38">
        <f>IF('query (10)'!A1534="","",'query (10)'!A1534)</f>
        <v>1736</v>
      </c>
      <c r="B1534" s="38">
        <f>IF('query (10)'!B1534="","",'query (10)'!B1534)</f>
        <v>19871</v>
      </c>
      <c r="C1534" s="38" t="str">
        <f>TRIM(UPPER('query (10)'!M1534))</f>
        <v>WA-842</v>
      </c>
      <c r="D1534" s="38" t="str">
        <f>TRIM(UPPER(IFERROR(_xlfn.TEXTBEFORE('query (10)'!L1534,"("),'query (10)'!L1534)))</f>
        <v>OUTER / INNER RING PART WASH MACHINE</v>
      </c>
      <c r="E1534" s="38" t="str">
        <f>IFERROR(TRIM(UPPER(_xlfn.TEXTBEFORE(_xlfn.TEXTAFTER('query (10)'!L1534,"("),")"))),"")</f>
        <v/>
      </c>
      <c r="F1534" s="38" t="str">
        <f>TRIM('query (10)'!K1534)</f>
        <v>KWD7</v>
      </c>
      <c r="G1534" s="38" t="str">
        <f>IF('query (10)'!J1534="","",'query (10)'!J1534)</f>
        <v>Electrical Control</v>
      </c>
      <c r="H1534" s="38" t="str">
        <f>TRIM(UPPER('query (10)'!J1534))</f>
        <v>ELECTRICAL CONTROL</v>
      </c>
      <c r="I1534" s="38" t="str">
        <f>IF('query (10)'!F1534="","",'query (10)'!F1534)</f>
        <v>Time-based Maintenance</v>
      </c>
      <c r="J1534" s="38" t="str">
        <f>IF('query (10)'!F1534="","",IFERROR(INDEX(Cleaning_Rules!$B$14:$B$17,MATCH(TRIM('query (10)'!F1534),Cleaning_Rules!$A$14:$A$17,0)),"UNKNOWN"))</f>
        <v>TBM</v>
      </c>
      <c r="K1534" s="38" t="str">
        <f>IF('query (10)'!G1534="","",'query (10)'!G1534)</f>
        <v>เสร็จสิ้น</v>
      </c>
      <c r="L1534" s="38" t="str">
        <f>IF('query (10)'!G1534="","MISSING",IFERROR(INDEX(Cleaning_Rules!$B$5:$B$10,MATCH(TRIM('query (10)'!G1534),Cleaning_Rules!$A$5:$A$10,0)),"UNKNOWN"))</f>
        <v>COMPLETED</v>
      </c>
      <c r="M1534" s="38" t="str">
        <f>IF('query (10)'!I1534="","",'query (10)'!I1534)</f>
        <v>Electrical</v>
      </c>
      <c r="N1534" s="38" t="str">
        <f>IF('query (10)'!O1534="","",'query (10)'!O1534)</f>
        <v>Inspection</v>
      </c>
      <c r="O1534" s="38" t="str">
        <f>IF('query (10)'!P1534="","",'query (10)'!P1534)</f>
        <v>Medium</v>
      </c>
      <c r="P1534" s="38" t="str">
        <f>IF('query (10)'!N1534="","",'query (10)'!N1534)</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34" s="38" t="str">
        <f>TRIM('query (10)'!N1534)</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34" s="38" t="str">
        <f>TRIM(UPPER('query (10)'!R1534))</f>
        <v/>
      </c>
      <c r="S1534" s="38" t="str">
        <f>TRIM(UPPER('query (10)'!S1534))</f>
        <v/>
      </c>
      <c r="T1534" s="38" t="str">
        <f>IF('query (10)'!Q1534="","",TRIM(UPPER('query (10)'!Q1534)))</f>
        <v/>
      </c>
      <c r="U1534" s="38" t="str">
        <f>IF('query (10)'!T1534="","",'query (10)'!T1534)</f>
        <v/>
      </c>
      <c r="V1534" s="39" t="str">
        <f>IF('query (10)'!T1534="","",IFERROR(VALUE('query (10)'!T1534),""))</f>
        <v/>
      </c>
      <c r="W1534" s="40">
        <f>IF('query (10)'!U1534="","",'query (10)'!U1534)</f>
        <v>0</v>
      </c>
      <c r="X1534" s="39">
        <f>IF('query (10)'!V1534="","",'query (10)'!V1534)</f>
        <v>90</v>
      </c>
      <c r="Y1534" s="41">
        <f>IF('query (10)'!W1534="","",'query (10)'!W1534)</f>
        <v>46060</v>
      </c>
      <c r="Z1534" s="41">
        <f>IF('query (10)'!X1534="","",'query (10)'!X1534)</f>
        <v>46184</v>
      </c>
      <c r="AA1534" s="41">
        <f>IF('query (10)'!Y1534="","",'query (10)'!Y1534)</f>
        <v>46184</v>
      </c>
      <c r="AB1534" s="41">
        <f>IF('query (10)'!Z1534="","",'query (10)'!Z1534)</f>
        <v>46274</v>
      </c>
      <c r="AC1534" s="38" t="str">
        <f>IF(OR('query (10)'!AA1534="",COUNTIF(Cleaning_Rules!$A$21:$A$26,TRIM('query (10)'!AA1534))&gt;0),"",TRIM('query (10)'!AA1534))</f>
        <v/>
      </c>
      <c r="AD1534" s="38" t="str">
        <f>IF('query (10)'!AB1534="","",TRIM(IFERROR(_xlfn.TEXTBEFORE('query (10)'!AB1534,"("),'query (10)'!AB1534)))</f>
        <v>เริ่มซ่อมงาน PM แล้ว รับผิดชอบโดย NATDANAI JUTHATHEP</v>
      </c>
      <c r="AE1534" s="38" t="str">
        <f>IFERROR(LOWER(TRIM(_xlfn.TEXTBEFORE(_xlfn.TEXTAFTER('query (10)'!AB1534,"("),")"))),"")</f>
        <v>juthathep-n-4697@nsk.com</v>
      </c>
      <c r="AF1534" s="38" t="str">
        <f>IF('query (10)'!AD1534="","",TRIM('query (10)'!AD1534))</f>
        <v>ณัฐดนัย จุฑาเทพ</v>
      </c>
      <c r="AG1534" s="38" t="str">
        <f>IF('query (10)'!AE1534="","",TRIM('query (10)'!AE1534))</f>
        <v>ณัฐดนัย จุฑาเทพ</v>
      </c>
      <c r="AH1534" s="38" t="str">
        <f>IF('query (10)'!AF1534="","",IFERROR(VALUE('query (10)'!AF1534),""))</f>
        <v/>
      </c>
      <c r="AI1534" s="38" t="str">
        <f>IF('query (10)'!AG1534="","",TRIM('query (10)'!AG1534))</f>
        <v/>
      </c>
      <c r="AJ1534" s="38" t="str">
        <f>IF('query (10)'!AH1534="","",IFERROR(VALUE('query (10)'!AH1534),""))</f>
        <v/>
      </c>
      <c r="AK1534" s="38" t="str">
        <f>IF('query (10)'!AI1534="","",TRIM('query (10)'!AI1534))</f>
        <v/>
      </c>
      <c r="AL1534" s="42">
        <f t="shared" si="115"/>
        <v>2026</v>
      </c>
      <c r="AM1534" s="42" t="str">
        <f t="shared" si="116"/>
        <v>2026-02</v>
      </c>
      <c r="AN1534" s="42" t="str">
        <f t="shared" ca="1" si="117"/>
        <v/>
      </c>
      <c r="AO1534" s="42" t="str">
        <f t="shared" si="118"/>
        <v>WA-842 | OUTER / INNER RING PART WASH MACHINE | KWD7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เริ่มซ่อมงาน PM แล้ว รับผิดชอบโดย NATDANAI JUTHATHEP | ณัฐดนัย จุฑาเทพ</v>
      </c>
      <c r="AP1534" s="42" t="str">
        <f>_xlfn.TEXTJOIN("; ",TRUE,IF(COUNTA('query (10)'!A1534:AK1534)&lt;=6,"NEAR_EMPTY_ROW",""),IF($K1534="","MISSING_STATUS",""),IF(AND($K1534="เสร็จสิ้น",$Z1534=""),"DONE_NO_ACTUAL_DATE",""),IF(AND($I1534="Condition-based Maintenance",$AH1534=""),"CBM_NO_MEASUREMENT",""),IF(OR($X1534="",$X1534=0),"INVALID_PERIOD",""),IF(AND($AA1534&lt;&gt;"",$AB1534&lt;&gt;"",$AB1534&lt;$AA1534),"DATE_SEQUENCE_ERROR",""),IF(AND($AB1534&lt;&gt;"",$AB1534&gt;DATE(2030,12,31)),"DATE_OUTLIER",""),IF($C1534="","MISSING_QRCODE",""),IF($J1534="UNKNOWN","UNKNOWN_PM_TYPE",""),IF($L1534="UNKNOWN","UNKNOWN_STATUS",""))</f>
        <v/>
      </c>
      <c r="AQ1534" s="42" t="str">
        <f t="shared" si="119"/>
        <v>NO</v>
      </c>
    </row>
    <row r="1535" spans="1:43" x14ac:dyDescent="0.3">
      <c r="A1535" s="38">
        <f>IF('query (10)'!A1535="","",'query (10)'!A1535)</f>
        <v>1737</v>
      </c>
      <c r="B1535" s="38">
        <f>IF('query (10)'!B1535="","",'query (10)'!B1535)</f>
        <v>20827</v>
      </c>
      <c r="C1535" s="38" t="str">
        <f>TRIM(UPPER('query (10)'!M1535))</f>
        <v>AS-949</v>
      </c>
      <c r="D1535" s="38" t="str">
        <f>TRIM(UPPER(IFERROR(_xlfn.TEXTBEFORE('query (10)'!L1535,"("),'query (10)'!L1535)))</f>
        <v>AUTOMATIC ASSEMBLY MACHINE</v>
      </c>
      <c r="E1535" s="38" t="str">
        <f>IFERROR(TRIM(UPPER(_xlfn.TEXTBEFORE(_xlfn.TEXTAFTER('query (10)'!L1535,"("),")"))),"")</f>
        <v/>
      </c>
      <c r="F1535" s="38" t="str">
        <f>TRIM('query (10)'!K1535)</f>
        <v>KWD2</v>
      </c>
      <c r="G1535" s="38" t="str">
        <f>IF('query (10)'!J1535="","",'query (10)'!J1535)</f>
        <v>Electrical Control</v>
      </c>
      <c r="H1535" s="38" t="str">
        <f>TRIM(UPPER('query (10)'!J1535))</f>
        <v>ELECTRICAL CONTROL</v>
      </c>
      <c r="I1535" s="38" t="str">
        <f>IF('query (10)'!F1535="","",'query (10)'!F1535)</f>
        <v>Time-based Maintenance</v>
      </c>
      <c r="J1535" s="38" t="str">
        <f>IF('query (10)'!F1535="","",IFERROR(INDEX(Cleaning_Rules!$B$14:$B$17,MATCH(TRIM('query (10)'!F1535),Cleaning_Rules!$A$14:$A$17,0)),"UNKNOWN"))</f>
        <v>TBM</v>
      </c>
      <c r="K1535" s="38" t="str">
        <f>IF('query (10)'!G1535="","",'query (10)'!G1535)</f>
        <v>เสร็จสิ้น</v>
      </c>
      <c r="L1535" s="38" t="str">
        <f>IF('query (10)'!G1535="","MISSING",IFERROR(INDEX(Cleaning_Rules!$B$5:$B$10,MATCH(TRIM('query (10)'!G1535),Cleaning_Rules!$A$5:$A$10,0)),"UNKNOWN"))</f>
        <v>COMPLETED</v>
      </c>
      <c r="M1535" s="38" t="str">
        <f>IF('query (10)'!I1535="","",'query (10)'!I1535)</f>
        <v>Electrical</v>
      </c>
      <c r="N1535" s="38" t="str">
        <f>IF('query (10)'!O1535="","",'query (10)'!O1535)</f>
        <v>Inspection</v>
      </c>
      <c r="O1535" s="38" t="str">
        <f>IF('query (10)'!P1535="","",'query (10)'!P1535)</f>
        <v>Medium</v>
      </c>
      <c r="P1535" s="38" t="str">
        <f>IF('query (10)'!N1535="","",'query (10)'!N1535)</f>
        <v xml:space="preserve">Check Push botton, Emergency, Lamp, Selector switch
Check Circuit breaker, Power supply, Magnetic, Relay 
Check Error Code of Inverter
Check lens Photo sensor 
Check tight anchor point of Photo sensor
Check Safety Guard
Check Emergency Stop
</v>
      </c>
      <c r="Q1535" s="38" t="str">
        <f>TRIM('query (10)'!N1535)</f>
        <v xml:space="preserve">Check Push botton, Emergency, Lamp, Selector switch
Check Circuit breaker, Power supply, Magnetic, Relay 
Check Error Code of Inverter
Check lens Photo sensor 
Check tight anchor point of Photo sensor
Check Safety Guard
Check Emergency Stop
</v>
      </c>
      <c r="R1535" s="38" t="str">
        <f>TRIM(UPPER('query (10)'!R1535))</f>
        <v/>
      </c>
      <c r="S1535" s="38" t="str">
        <f>TRIM(UPPER('query (10)'!S1535))</f>
        <v/>
      </c>
      <c r="T1535" s="38" t="str">
        <f>IF('query (10)'!Q1535="","",TRIM(UPPER('query (10)'!Q1535)))</f>
        <v/>
      </c>
      <c r="U1535" s="38" t="str">
        <f>IF('query (10)'!T1535="","",'query (10)'!T1535)</f>
        <v/>
      </c>
      <c r="V1535" s="39" t="str">
        <f>IF('query (10)'!T1535="","",IFERROR(VALUE('query (10)'!T1535),""))</f>
        <v/>
      </c>
      <c r="W1535" s="40">
        <f>IF('query (10)'!U1535="","",'query (10)'!U1535)</f>
        <v>0</v>
      </c>
      <c r="X1535" s="39">
        <f>IF('query (10)'!V1535="","",'query (10)'!V1535)</f>
        <v>30</v>
      </c>
      <c r="Y1535" s="41">
        <f>IF('query (10)'!W1535="","",'query (10)'!W1535)</f>
        <v>46055</v>
      </c>
      <c r="Z1535" s="41">
        <f>IF('query (10)'!X1535="","",'query (10)'!X1535)</f>
        <v>46178</v>
      </c>
      <c r="AA1535" s="41">
        <f>IF('query (10)'!Y1535="","",'query (10)'!Y1535)</f>
        <v>46178</v>
      </c>
      <c r="AB1535" s="41">
        <f>IF('query (10)'!Z1535="","",'query (10)'!Z1535)</f>
        <v>46208</v>
      </c>
      <c r="AC1535" s="38" t="str">
        <f>IF(OR('query (10)'!AA1535="",COUNTIF(Cleaning_Rules!$A$21:$A$26,TRIM('query (10)'!AA1535))&gt;0),"",TRIM('query (10)'!AA1535))</f>
        <v/>
      </c>
      <c r="AD1535" s="38" t="str">
        <f>IF('query (10)'!AB1535="","",TRIM(IFERROR(_xlfn.TEXTBEFORE('query (10)'!AB1535,"("),'query (10)'!AB1535)))</f>
        <v>เริ่มซ่อมงาน PM แล้ว รับผิดชอบโดย NATDANAI JUTHATHEP</v>
      </c>
      <c r="AE1535" s="38" t="str">
        <f>IFERROR(LOWER(TRIM(_xlfn.TEXTBEFORE(_xlfn.TEXTAFTER('query (10)'!AB1535,"("),")"))),"")</f>
        <v>juthathep-n-4697@nsk.com</v>
      </c>
      <c r="AF1535" s="38" t="str">
        <f>IF('query (10)'!AD1535="","",TRIM('query (10)'!AD1535))</f>
        <v>ณัฐดนัย จุฑาเทพ</v>
      </c>
      <c r="AG1535" s="38" t="str">
        <f>IF('query (10)'!AE1535="","",TRIM('query (10)'!AE1535))</f>
        <v>ณัฐดนัย จุฑาเทพ</v>
      </c>
      <c r="AH1535" s="38" t="str">
        <f>IF('query (10)'!AF1535="","",IFERROR(VALUE('query (10)'!AF1535),""))</f>
        <v/>
      </c>
      <c r="AI1535" s="38" t="str">
        <f>IF('query (10)'!AG1535="","",TRIM('query (10)'!AG1535))</f>
        <v/>
      </c>
      <c r="AJ1535" s="38" t="str">
        <f>IF('query (10)'!AH1535="","",IFERROR(VALUE('query (10)'!AH1535),""))</f>
        <v/>
      </c>
      <c r="AK1535" s="38" t="str">
        <f>IF('query (10)'!AI1535="","",TRIM('query (10)'!AI1535))</f>
        <v/>
      </c>
      <c r="AL1535" s="42">
        <f t="shared" si="115"/>
        <v>2026</v>
      </c>
      <c r="AM1535" s="42" t="str">
        <f t="shared" si="116"/>
        <v>2026-02</v>
      </c>
      <c r="AN1535" s="42" t="str">
        <f t="shared" ca="1" si="117"/>
        <v/>
      </c>
      <c r="AO1535" s="42" t="str">
        <f t="shared" si="118"/>
        <v>AS-949 | AUTOMATIC ASSEMBLY MACHINE | KWD2 | ELECTRICAL CONTROL | Time-based Maintenance | Electrical | Inspection | Medium | Check Push botton, Emergency, Lamp, Selector switch
Check Circuit breaker, Power supply, Magnetic, Relay 
Check Error Code of Inverter
Check lens Photo sensor 
Check tight anchor point of Photo sensor
Check Safety Guard
Check Emergency Stop
 | เริ่มซ่อมงาน PM แล้ว รับผิดชอบโดย NATDANAI JUTHATHEP | ณัฐดนัย จุฑาเทพ</v>
      </c>
      <c r="AP1535" s="42" t="str">
        <f>_xlfn.TEXTJOIN("; ",TRUE,IF(COUNTA('query (10)'!A1535:AK1535)&lt;=6,"NEAR_EMPTY_ROW",""),IF($K1535="","MISSING_STATUS",""),IF(AND($K1535="เสร็จสิ้น",$Z1535=""),"DONE_NO_ACTUAL_DATE",""),IF(AND($I1535="Condition-based Maintenance",$AH1535=""),"CBM_NO_MEASUREMENT",""),IF(OR($X1535="",$X1535=0),"INVALID_PERIOD",""),IF(AND($AA1535&lt;&gt;"",$AB1535&lt;&gt;"",$AB1535&lt;$AA1535),"DATE_SEQUENCE_ERROR",""),IF(AND($AB1535&lt;&gt;"",$AB1535&gt;DATE(2030,12,31)),"DATE_OUTLIER",""),IF($C1535="","MISSING_QRCODE",""),IF($J1535="UNKNOWN","UNKNOWN_PM_TYPE",""),IF($L1535="UNKNOWN","UNKNOWN_STATUS",""))</f>
        <v/>
      </c>
      <c r="AQ1535" s="42" t="str">
        <f t="shared" si="119"/>
        <v>NO</v>
      </c>
    </row>
    <row r="1536" spans="1:43" x14ac:dyDescent="0.3">
      <c r="A1536" s="38">
        <f>IF('query (10)'!A1536="","",'query (10)'!A1536)</f>
        <v>1738</v>
      </c>
      <c r="B1536" s="38">
        <f>IF('query (10)'!B1536="","",'query (10)'!B1536)</f>
        <v>20839</v>
      </c>
      <c r="C1536" s="38" t="str">
        <f>TRIM(UPPER('query (10)'!M1536))</f>
        <v>AS-950</v>
      </c>
      <c r="D1536" s="38" t="str">
        <f>TRIM(UPPER(IFERROR(_xlfn.TEXTBEFORE('query (10)'!L1536,"("),'query (10)'!L1536)))</f>
        <v>AUTOMATIC ASSEMBLY MACHINE</v>
      </c>
      <c r="E1536" s="38" t="str">
        <f>IFERROR(TRIM(UPPER(_xlfn.TEXTBEFORE(_xlfn.TEXTAFTER('query (10)'!L1536,"("),")"))),"")</f>
        <v/>
      </c>
      <c r="F1536" s="38" t="str">
        <f>TRIM('query (10)'!K1536)</f>
        <v>KWD3</v>
      </c>
      <c r="G1536" s="38" t="str">
        <f>IF('query (10)'!J1536="","",'query (10)'!J1536)</f>
        <v>Electrical Control</v>
      </c>
      <c r="H1536" s="38" t="str">
        <f>TRIM(UPPER('query (10)'!J1536))</f>
        <v>ELECTRICAL CONTROL</v>
      </c>
      <c r="I1536" s="38" t="str">
        <f>IF('query (10)'!F1536="","",'query (10)'!F1536)</f>
        <v>Time-based Maintenance</v>
      </c>
      <c r="J1536" s="38" t="str">
        <f>IF('query (10)'!F1536="","",IFERROR(INDEX(Cleaning_Rules!$B$14:$B$17,MATCH(TRIM('query (10)'!F1536),Cleaning_Rules!$A$14:$A$17,0)),"UNKNOWN"))</f>
        <v>TBM</v>
      </c>
      <c r="K1536" s="38" t="str">
        <f>IF('query (10)'!G1536="","",'query (10)'!G1536)</f>
        <v>เสร็จสิ้น</v>
      </c>
      <c r="L1536" s="38" t="str">
        <f>IF('query (10)'!G1536="","MISSING",IFERROR(INDEX(Cleaning_Rules!$B$5:$B$10,MATCH(TRIM('query (10)'!G1536),Cleaning_Rules!$A$5:$A$10,0)),"UNKNOWN"))</f>
        <v>COMPLETED</v>
      </c>
      <c r="M1536" s="38" t="str">
        <f>IF('query (10)'!I1536="","",'query (10)'!I1536)</f>
        <v>Electrical</v>
      </c>
      <c r="N1536" s="38" t="str">
        <f>IF('query (10)'!O1536="","",'query (10)'!O1536)</f>
        <v>Inspection</v>
      </c>
      <c r="O1536" s="38" t="str">
        <f>IF('query (10)'!P1536="","",'query (10)'!P1536)</f>
        <v>Medium</v>
      </c>
      <c r="P1536" s="38" t="str">
        <f>IF('query (10)'!N1536="","",'query (10)'!N1536)</f>
        <v xml:space="preserve">Check Push botton, Emergency, Lamp, Selector switch
Check Circuit breaker, Power supply, Magnetic, Relay 
Check Error Code of Inverter
Check lens Photo sensor 
Check tight anchor point of Photo sensor
Check Safety Guard
Check Emergency Stop
</v>
      </c>
      <c r="Q1536" s="38" t="str">
        <f>TRIM('query (10)'!N1536)</f>
        <v xml:space="preserve">Check Push botton, Emergency, Lamp, Selector switch
Check Circuit breaker, Power supply, Magnetic, Relay 
Check Error Code of Inverter
Check lens Photo sensor 
Check tight anchor point of Photo sensor
Check Safety Guard
Check Emergency Stop
</v>
      </c>
      <c r="R1536" s="38" t="str">
        <f>TRIM(UPPER('query (10)'!R1536))</f>
        <v/>
      </c>
      <c r="S1536" s="38" t="str">
        <f>TRIM(UPPER('query (10)'!S1536))</f>
        <v/>
      </c>
      <c r="T1536" s="38" t="str">
        <f>IF('query (10)'!Q1536="","",TRIM(UPPER('query (10)'!Q1536)))</f>
        <v/>
      </c>
      <c r="U1536" s="38" t="str">
        <f>IF('query (10)'!T1536="","",'query (10)'!T1536)</f>
        <v/>
      </c>
      <c r="V1536" s="39" t="str">
        <f>IF('query (10)'!T1536="","",IFERROR(VALUE('query (10)'!T1536),""))</f>
        <v/>
      </c>
      <c r="W1536" s="40">
        <f>IF('query (10)'!U1536="","",'query (10)'!U1536)</f>
        <v>0</v>
      </c>
      <c r="X1536" s="39">
        <f>IF('query (10)'!V1536="","",'query (10)'!V1536)</f>
        <v>30</v>
      </c>
      <c r="Y1536" s="41">
        <f>IF('query (10)'!W1536="","",'query (10)'!W1536)</f>
        <v>46056</v>
      </c>
      <c r="Z1536" s="41">
        <f>IF('query (10)'!X1536="","",'query (10)'!X1536)</f>
        <v>46183</v>
      </c>
      <c r="AA1536" s="41">
        <f>IF('query (10)'!Y1536="","",'query (10)'!Y1536)</f>
        <v>46183</v>
      </c>
      <c r="AB1536" s="41">
        <f>IF('query (10)'!Z1536="","",'query (10)'!Z1536)</f>
        <v>46213</v>
      </c>
      <c r="AC1536" s="38" t="str">
        <f>IF(OR('query (10)'!AA1536="",COUNTIF(Cleaning_Rules!$A$21:$A$26,TRIM('query (10)'!AA1536))&gt;0),"",TRIM('query (10)'!AA1536))</f>
        <v/>
      </c>
      <c r="AD1536" s="38" t="str">
        <f>IF('query (10)'!AB1536="","",TRIM(IFERROR(_xlfn.TEXTBEFORE('query (10)'!AB1536,"("),'query (10)'!AB1536)))</f>
        <v>เริ่มซ่อมงาน PM แล้ว รับผิดชอบโดย NATDANAI JUTHATHEP</v>
      </c>
      <c r="AE1536" s="38" t="str">
        <f>IFERROR(LOWER(TRIM(_xlfn.TEXTBEFORE(_xlfn.TEXTAFTER('query (10)'!AB1536,"("),")"))),"")</f>
        <v>juthathep-n-4697@nsk.com</v>
      </c>
      <c r="AF1536" s="38" t="str">
        <f>IF('query (10)'!AD1536="","",TRIM('query (10)'!AD1536))</f>
        <v>ณัฐดนัย จุฑาเทพ</v>
      </c>
      <c r="AG1536" s="38" t="str">
        <f>IF('query (10)'!AE1536="","",TRIM('query (10)'!AE1536))</f>
        <v>ณัฐดนัย จุฑาเทพ</v>
      </c>
      <c r="AH1536" s="38" t="str">
        <f>IF('query (10)'!AF1536="","",IFERROR(VALUE('query (10)'!AF1536),""))</f>
        <v/>
      </c>
      <c r="AI1536" s="38" t="str">
        <f>IF('query (10)'!AG1536="","",TRIM('query (10)'!AG1536))</f>
        <v/>
      </c>
      <c r="AJ1536" s="38" t="str">
        <f>IF('query (10)'!AH1536="","",IFERROR(VALUE('query (10)'!AH1536),""))</f>
        <v/>
      </c>
      <c r="AK1536" s="38" t="str">
        <f>IF('query (10)'!AI1536="","",TRIM('query (10)'!AI1536))</f>
        <v/>
      </c>
      <c r="AL1536" s="42">
        <f t="shared" si="115"/>
        <v>2026</v>
      </c>
      <c r="AM1536" s="42" t="str">
        <f t="shared" si="116"/>
        <v>2026-02</v>
      </c>
      <c r="AN1536" s="42" t="str">
        <f t="shared" ca="1" si="117"/>
        <v/>
      </c>
      <c r="AO1536" s="42" t="str">
        <f t="shared" si="118"/>
        <v>AS-950 | AUTOMATIC ASSEMBLY MACHINE | KWD3 | ELECTRICAL CONTROL | Time-based Maintenance | Electrical | Inspection | Medium | Check Push botton, Emergency, Lamp, Selector switch
Check Circuit breaker, Power supply, Magnetic, Relay 
Check Error Code of Inverter
Check lens Photo sensor 
Check tight anchor point of Photo sensor
Check Safety Guard
Check Emergency Stop
 | เริ่มซ่อมงาน PM แล้ว รับผิดชอบโดย NATDANAI JUTHATHEP | ณัฐดนัย จุฑาเทพ</v>
      </c>
      <c r="AP1536" s="42" t="str">
        <f>_xlfn.TEXTJOIN("; ",TRUE,IF(COUNTA('query (10)'!A1536:AK1536)&lt;=6,"NEAR_EMPTY_ROW",""),IF($K1536="","MISSING_STATUS",""),IF(AND($K1536="เสร็จสิ้น",$Z1536=""),"DONE_NO_ACTUAL_DATE",""),IF(AND($I1536="Condition-based Maintenance",$AH1536=""),"CBM_NO_MEASUREMENT",""),IF(OR($X1536="",$X1536=0),"INVALID_PERIOD",""),IF(AND($AA1536&lt;&gt;"",$AB1536&lt;&gt;"",$AB1536&lt;$AA1536),"DATE_SEQUENCE_ERROR",""),IF(AND($AB1536&lt;&gt;"",$AB1536&gt;DATE(2030,12,31)),"DATE_OUTLIER",""),IF($C1536="","MISSING_QRCODE",""),IF($J1536="UNKNOWN","UNKNOWN_PM_TYPE",""),IF($L1536="UNKNOWN","UNKNOWN_STATUS",""))</f>
        <v/>
      </c>
      <c r="AQ1536" s="42" t="str">
        <f t="shared" si="119"/>
        <v>NO</v>
      </c>
    </row>
    <row r="1537" spans="1:43" x14ac:dyDescent="0.3">
      <c r="A1537" s="38">
        <f>IF('query (10)'!A1537="","",'query (10)'!A1537)</f>
        <v>1739</v>
      </c>
      <c r="B1537" s="38">
        <f>IF('query (10)'!B1537="","",'query (10)'!B1537)</f>
        <v>20857</v>
      </c>
      <c r="C1537" s="38" t="str">
        <f>TRIM(UPPER('query (10)'!M1537))</f>
        <v>AS-909</v>
      </c>
      <c r="D1537" s="38" t="str">
        <f>TRIM(UPPER(IFERROR(_xlfn.TEXTBEFORE('query (10)'!L1537,"("),'query (10)'!L1537)))</f>
        <v>AUTOMATIC ASSEMBLY MACHINE</v>
      </c>
      <c r="E1537" s="38" t="str">
        <f>IFERROR(TRIM(UPPER(_xlfn.TEXTBEFORE(_xlfn.TEXTAFTER('query (10)'!L1537,"("),")"))),"")</f>
        <v/>
      </c>
      <c r="F1537" s="38" t="str">
        <f>TRIM('query (10)'!K1537)</f>
        <v>KWD4</v>
      </c>
      <c r="G1537" s="38" t="str">
        <f>IF('query (10)'!J1537="","",'query (10)'!J1537)</f>
        <v>Electrical Control</v>
      </c>
      <c r="H1537" s="38" t="str">
        <f>TRIM(UPPER('query (10)'!J1537))</f>
        <v>ELECTRICAL CONTROL</v>
      </c>
      <c r="I1537" s="38" t="str">
        <f>IF('query (10)'!F1537="","",'query (10)'!F1537)</f>
        <v>Time-based Maintenance</v>
      </c>
      <c r="J1537" s="38" t="str">
        <f>IF('query (10)'!F1537="","",IFERROR(INDEX(Cleaning_Rules!$B$14:$B$17,MATCH(TRIM('query (10)'!F1537),Cleaning_Rules!$A$14:$A$17,0)),"UNKNOWN"))</f>
        <v>TBM</v>
      </c>
      <c r="K1537" s="38" t="str">
        <f>IF('query (10)'!G1537="","",'query (10)'!G1537)</f>
        <v>เสร็จสิ้น</v>
      </c>
      <c r="L1537" s="38" t="str">
        <f>IF('query (10)'!G1537="","MISSING",IFERROR(INDEX(Cleaning_Rules!$B$5:$B$10,MATCH(TRIM('query (10)'!G1537),Cleaning_Rules!$A$5:$A$10,0)),"UNKNOWN"))</f>
        <v>COMPLETED</v>
      </c>
      <c r="M1537" s="38" t="str">
        <f>IF('query (10)'!I1537="","",'query (10)'!I1537)</f>
        <v>Electrical</v>
      </c>
      <c r="N1537" s="38" t="str">
        <f>IF('query (10)'!O1537="","",'query (10)'!O1537)</f>
        <v>Inspection</v>
      </c>
      <c r="O1537" s="38" t="str">
        <f>IF('query (10)'!P1537="","",'query (10)'!P1537)</f>
        <v>Medium</v>
      </c>
      <c r="P1537" s="38" t="str">
        <f>IF('query (10)'!N1537="","",'query (10)'!N1537)</f>
        <v xml:space="preserve">Check Push botton, Emergency, Lamp, Selector switch
Check Circuit breaker, Power supply, Magnetic, Relay 
Check Error Code of Inverter
Check lens Photo sensor 
Check tight anchor point of Photo sensor
Check Safety Guard
Check Emergency Stop
</v>
      </c>
      <c r="Q1537" s="38" t="str">
        <f>TRIM('query (10)'!N1537)</f>
        <v xml:space="preserve">Check Push botton, Emergency, Lamp, Selector switch
Check Circuit breaker, Power supply, Magnetic, Relay 
Check Error Code of Inverter
Check lens Photo sensor 
Check tight anchor point of Photo sensor
Check Safety Guard
Check Emergency Stop
</v>
      </c>
      <c r="R1537" s="38" t="str">
        <f>TRIM(UPPER('query (10)'!R1537))</f>
        <v/>
      </c>
      <c r="S1537" s="38" t="str">
        <f>TRIM(UPPER('query (10)'!S1537))</f>
        <v/>
      </c>
      <c r="T1537" s="38" t="str">
        <f>IF('query (10)'!Q1537="","",TRIM(UPPER('query (10)'!Q1537)))</f>
        <v/>
      </c>
      <c r="U1537" s="38" t="str">
        <f>IF('query (10)'!T1537="","",'query (10)'!T1537)</f>
        <v/>
      </c>
      <c r="V1537" s="39" t="str">
        <f>IF('query (10)'!T1537="","",IFERROR(VALUE('query (10)'!T1537),""))</f>
        <v/>
      </c>
      <c r="W1537" s="40">
        <f>IF('query (10)'!U1537="","",'query (10)'!U1537)</f>
        <v>0</v>
      </c>
      <c r="X1537" s="39">
        <f>IF('query (10)'!V1537="","",'query (10)'!V1537)</f>
        <v>30</v>
      </c>
      <c r="Y1537" s="41">
        <f>IF('query (10)'!W1537="","",'query (10)'!W1537)</f>
        <v>46057</v>
      </c>
      <c r="Z1537" s="41">
        <f>IF('query (10)'!X1537="","",'query (10)'!X1537)</f>
        <v>46178</v>
      </c>
      <c r="AA1537" s="41">
        <f>IF('query (10)'!Y1537="","",'query (10)'!Y1537)</f>
        <v>46178</v>
      </c>
      <c r="AB1537" s="41">
        <f>IF('query (10)'!Z1537="","",'query (10)'!Z1537)</f>
        <v>46208</v>
      </c>
      <c r="AC1537" s="38" t="str">
        <f>IF(OR('query (10)'!AA1537="",COUNTIF(Cleaning_Rules!$A$21:$A$26,TRIM('query (10)'!AA1537))&gt;0),"",TRIM('query (10)'!AA1537))</f>
        <v/>
      </c>
      <c r="AD1537" s="38" t="str">
        <f>IF('query (10)'!AB1537="","",TRIM(IFERROR(_xlfn.TEXTBEFORE('query (10)'!AB1537,"("),'query (10)'!AB1537)))</f>
        <v>เริ่มซ่อมงาน PM แล้ว รับผิดชอบโดย NATDANAI JUTHATHEP</v>
      </c>
      <c r="AE1537" s="38" t="str">
        <f>IFERROR(LOWER(TRIM(_xlfn.TEXTBEFORE(_xlfn.TEXTAFTER('query (10)'!AB1537,"("),")"))),"")</f>
        <v>juthathep-n-4697@nsk.com</v>
      </c>
      <c r="AF1537" s="38" t="str">
        <f>IF('query (10)'!AD1537="","",TRIM('query (10)'!AD1537))</f>
        <v>ณัฐดนัย จุฑาเทพ</v>
      </c>
      <c r="AG1537" s="38" t="str">
        <f>IF('query (10)'!AE1537="","",TRIM('query (10)'!AE1537))</f>
        <v>ณัฐดนัย จุฑาเทพ</v>
      </c>
      <c r="AH1537" s="38" t="str">
        <f>IF('query (10)'!AF1537="","",IFERROR(VALUE('query (10)'!AF1537),""))</f>
        <v/>
      </c>
      <c r="AI1537" s="38" t="str">
        <f>IF('query (10)'!AG1537="","",TRIM('query (10)'!AG1537))</f>
        <v/>
      </c>
      <c r="AJ1537" s="38" t="str">
        <f>IF('query (10)'!AH1537="","",IFERROR(VALUE('query (10)'!AH1537),""))</f>
        <v/>
      </c>
      <c r="AK1537" s="38" t="str">
        <f>IF('query (10)'!AI1537="","",TRIM('query (10)'!AI1537))</f>
        <v/>
      </c>
      <c r="AL1537" s="42">
        <f t="shared" si="115"/>
        <v>2026</v>
      </c>
      <c r="AM1537" s="42" t="str">
        <f t="shared" si="116"/>
        <v>2026-02</v>
      </c>
      <c r="AN1537" s="42" t="str">
        <f t="shared" ca="1" si="117"/>
        <v/>
      </c>
      <c r="AO1537" s="42" t="str">
        <f t="shared" si="118"/>
        <v>AS-909 | AUTOMATIC ASSEMBLY MACHINE | KWD4 | ELECTRICAL CONTROL | Time-based Maintenance | Electrical | Inspection | Medium | Check Push botton, Emergency, Lamp, Selector switch
Check Circuit breaker, Power supply, Magnetic, Relay 
Check Error Code of Inverter
Check lens Photo sensor 
Check tight anchor point of Photo sensor
Check Safety Guard
Check Emergency Stop
 | เริ่มซ่อมงาน PM แล้ว รับผิดชอบโดย NATDANAI JUTHATHEP | ณัฐดนัย จุฑาเทพ</v>
      </c>
      <c r="AP1537" s="42" t="str">
        <f>_xlfn.TEXTJOIN("; ",TRUE,IF(COUNTA('query (10)'!A1537:AK1537)&lt;=6,"NEAR_EMPTY_ROW",""),IF($K1537="","MISSING_STATUS",""),IF(AND($K1537="เสร็จสิ้น",$Z1537=""),"DONE_NO_ACTUAL_DATE",""),IF(AND($I1537="Condition-based Maintenance",$AH1537=""),"CBM_NO_MEASUREMENT",""),IF(OR($X1537="",$X1537=0),"INVALID_PERIOD",""),IF(AND($AA1537&lt;&gt;"",$AB1537&lt;&gt;"",$AB1537&lt;$AA1537),"DATE_SEQUENCE_ERROR",""),IF(AND($AB1537&lt;&gt;"",$AB1537&gt;DATE(2030,12,31)),"DATE_OUTLIER",""),IF($C1537="","MISSING_QRCODE",""),IF($J1537="UNKNOWN","UNKNOWN_PM_TYPE",""),IF($L1537="UNKNOWN","UNKNOWN_STATUS",""))</f>
        <v/>
      </c>
      <c r="AQ1537" s="42" t="str">
        <f t="shared" si="119"/>
        <v>NO</v>
      </c>
    </row>
    <row r="1538" spans="1:43" x14ac:dyDescent="0.3">
      <c r="A1538" s="38">
        <f>IF('query (10)'!A1538="","",'query (10)'!A1538)</f>
        <v>1740</v>
      </c>
      <c r="B1538" s="38" t="str">
        <f>IF('query (10)'!B1538="","",'query (10)'!B1538)</f>
        <v/>
      </c>
      <c r="C1538" s="38" t="str">
        <f>TRIM(UPPER('query (10)'!M1538))</f>
        <v>AS-924</v>
      </c>
      <c r="D1538" s="38" t="str">
        <f>TRIM(UPPER(IFERROR(_xlfn.TEXTBEFORE('query (10)'!L1538,"("),'query (10)'!L1538)))</f>
        <v>AUTOMATIC ASSEMBLY MACHINE</v>
      </c>
      <c r="E1538" s="38" t="str">
        <f>IFERROR(TRIM(UPPER(_xlfn.TEXTBEFORE(_xlfn.TEXTAFTER('query (10)'!L1538,"("),")"))),"")</f>
        <v/>
      </c>
      <c r="F1538" s="38" t="str">
        <f>TRIM('query (10)'!K1538)</f>
        <v>KWD5</v>
      </c>
      <c r="G1538" s="38" t="str">
        <f>IF('query (10)'!J1538="","",'query (10)'!J1538)</f>
        <v>Electrical Control</v>
      </c>
      <c r="H1538" s="38" t="str">
        <f>TRIM(UPPER('query (10)'!J1538))</f>
        <v>ELECTRICAL CONTROL</v>
      </c>
      <c r="I1538" s="38" t="str">
        <f>IF('query (10)'!F1538="","",'query (10)'!F1538)</f>
        <v>Time-based Maintenance</v>
      </c>
      <c r="J1538" s="38" t="str">
        <f>IF('query (10)'!F1538="","",IFERROR(INDEX(Cleaning_Rules!$B$14:$B$17,MATCH(TRIM('query (10)'!F1538),Cleaning_Rules!$A$14:$A$17,0)),"UNKNOWN"))</f>
        <v>TBM</v>
      </c>
      <c r="K1538" s="38" t="str">
        <f>IF('query (10)'!G1538="","",'query (10)'!G1538)</f>
        <v>แผนใหม่</v>
      </c>
      <c r="L1538" s="38" t="str">
        <f>IF('query (10)'!G1538="","MISSING",IFERROR(INDEX(Cleaning_Rules!$B$5:$B$10,MATCH(TRIM('query (10)'!G1538),Cleaning_Rules!$A$5:$A$10,0)),"UNKNOWN"))</f>
        <v>NEW_PLAN</v>
      </c>
      <c r="M1538" s="38" t="str">
        <f>IF('query (10)'!I1538="","",'query (10)'!I1538)</f>
        <v>Electrical</v>
      </c>
      <c r="N1538" s="38" t="str">
        <f>IF('query (10)'!O1538="","",'query (10)'!O1538)</f>
        <v>Inspection</v>
      </c>
      <c r="O1538" s="38" t="str">
        <f>IF('query (10)'!P1538="","",'query (10)'!P1538)</f>
        <v>Medium</v>
      </c>
      <c r="P1538" s="38" t="str">
        <f>IF('query (10)'!N1538="","",'query (10)'!N1538)</f>
        <v xml:space="preserve">Check Push botton, Emergency, Lamp, Selector switch
Check Circuit breaker, Power supply, Magnetic, Relay 
Check Error Code of Inverter
Check lens Photo sensor 
Check tight anchor point of Photo sensor
Check Safety Guard
Check Emergency Stop
</v>
      </c>
      <c r="Q1538" s="38" t="str">
        <f>TRIM('query (10)'!N1538)</f>
        <v xml:space="preserve">Check Push botton, Emergency, Lamp, Selector switch
Check Circuit breaker, Power supply, Magnetic, Relay 
Check Error Code of Inverter
Check lens Photo sensor 
Check tight anchor point of Photo sensor
Check Safety Guard
Check Emergency Stop
</v>
      </c>
      <c r="R1538" s="38" t="str">
        <f>TRIM(UPPER('query (10)'!R1538))</f>
        <v/>
      </c>
      <c r="S1538" s="38" t="str">
        <f>TRIM(UPPER('query (10)'!S1538))</f>
        <v/>
      </c>
      <c r="T1538" s="38" t="str">
        <f>IF('query (10)'!Q1538="","",TRIM(UPPER('query (10)'!Q1538)))</f>
        <v/>
      </c>
      <c r="U1538" s="38" t="str">
        <f>IF('query (10)'!T1538="","",'query (10)'!T1538)</f>
        <v/>
      </c>
      <c r="V1538" s="39" t="str">
        <f>IF('query (10)'!T1538="","",IFERROR(VALUE('query (10)'!T1538),""))</f>
        <v/>
      </c>
      <c r="W1538" s="40">
        <f>IF('query (10)'!U1538="","",'query (10)'!U1538)</f>
        <v>0</v>
      </c>
      <c r="X1538" s="39">
        <f>IF('query (10)'!V1538="","",'query (10)'!V1538)</f>
        <v>30</v>
      </c>
      <c r="Y1538" s="41">
        <f>IF('query (10)'!W1538="","",'query (10)'!W1538)</f>
        <v>46058</v>
      </c>
      <c r="Z1538" s="41" t="str">
        <f>IF('query (10)'!X1538="","",'query (10)'!X1538)</f>
        <v/>
      </c>
      <c r="AA1538" s="41">
        <f>IF('query (10)'!Y1538="","",'query (10)'!Y1538)</f>
        <v>46058</v>
      </c>
      <c r="AB1538" s="41">
        <f>IF('query (10)'!Z1538="","",'query (10)'!Z1538)</f>
        <v>46088</v>
      </c>
      <c r="AC1538" s="38" t="str">
        <f>IF(OR('query (10)'!AA1538="",COUNTIF(Cleaning_Rules!$A$21:$A$26,TRIM('query (10)'!AA1538))&gt;0),"",TRIM('query (10)'!AA1538))</f>
        <v/>
      </c>
      <c r="AD1538" s="38" t="str">
        <f>IF('query (10)'!AB1538="","",TRIM(IFERROR(_xlfn.TEXTBEFORE('query (10)'!AB1538,"("),'query (10)'!AB1538)))</f>
        <v/>
      </c>
      <c r="AE1538" s="38" t="str">
        <f>IFERROR(LOWER(TRIM(_xlfn.TEXTBEFORE(_xlfn.TEXTAFTER('query (10)'!AB1538,"("),")"))),"")</f>
        <v/>
      </c>
      <c r="AF1538" s="38" t="str">
        <f>IF('query (10)'!AD1538="","",TRIM('query (10)'!AD1538))</f>
        <v>ณัฐดนัย จุฑาเทพ</v>
      </c>
      <c r="AG1538" s="38" t="str">
        <f>IF('query (10)'!AE1538="","",TRIM('query (10)'!AE1538))</f>
        <v>ณัฐดนัย จุฑาเทพ</v>
      </c>
      <c r="AH1538" s="38" t="str">
        <f>IF('query (10)'!AF1538="","",IFERROR(VALUE('query (10)'!AF1538),""))</f>
        <v/>
      </c>
      <c r="AI1538" s="38" t="str">
        <f>IF('query (10)'!AG1538="","",TRIM('query (10)'!AG1538))</f>
        <v/>
      </c>
      <c r="AJ1538" s="38" t="str">
        <f>IF('query (10)'!AH1538="","",IFERROR(VALUE('query (10)'!AH1538),""))</f>
        <v/>
      </c>
      <c r="AK1538" s="38" t="str">
        <f>IF('query (10)'!AI1538="","",TRIM('query (10)'!AI1538))</f>
        <v/>
      </c>
      <c r="AL1538" s="42">
        <f t="shared" si="115"/>
        <v>2026</v>
      </c>
      <c r="AM1538" s="42" t="str">
        <f t="shared" si="116"/>
        <v>2026-02</v>
      </c>
      <c r="AN1538" s="42" t="str">
        <f t="shared" ca="1" si="117"/>
        <v>OVERDUE</v>
      </c>
      <c r="AO1538" s="42" t="str">
        <f t="shared" si="118"/>
        <v>AS-924 | AUTOMATIC ASSEMBLY MACHINE | KWD5 | ELECTRICAL CONTROL | Time-based Maintenance | Electrical | Inspection | Medium | Check Push botton, Emergency, Lamp, Selector switch
Check Circuit breaker, Power supply, Magnetic, Relay 
Check Error Code of Inverter
Check lens Photo sensor 
Check tight anchor point of Photo sensor
Check Safety Guard
Check Emergency Stop
 | ณัฐดนัย จุฑาเทพ</v>
      </c>
      <c r="AP1538" s="42" t="str">
        <f>_xlfn.TEXTJOIN("; ",TRUE,IF(COUNTA('query (10)'!A1538:AK1538)&lt;=6,"NEAR_EMPTY_ROW",""),IF($K1538="","MISSING_STATUS",""),IF(AND($K1538="เสร็จสิ้น",$Z1538=""),"DONE_NO_ACTUAL_DATE",""),IF(AND($I1538="Condition-based Maintenance",$AH1538=""),"CBM_NO_MEASUREMENT",""),IF(OR($X1538="",$X1538=0),"INVALID_PERIOD",""),IF(AND($AA1538&lt;&gt;"",$AB1538&lt;&gt;"",$AB1538&lt;$AA1538),"DATE_SEQUENCE_ERROR",""),IF(AND($AB1538&lt;&gt;"",$AB1538&gt;DATE(2030,12,31)),"DATE_OUTLIER",""),IF($C1538="","MISSING_QRCODE",""),IF($J1538="UNKNOWN","UNKNOWN_PM_TYPE",""),IF($L1538="UNKNOWN","UNKNOWN_STATUS",""))</f>
        <v/>
      </c>
      <c r="AQ1538" s="42" t="str">
        <f t="shared" si="119"/>
        <v>NO</v>
      </c>
    </row>
    <row r="1539" spans="1:43" x14ac:dyDescent="0.3">
      <c r="A1539" s="38">
        <f>IF('query (10)'!A1539="","",'query (10)'!A1539)</f>
        <v>1741</v>
      </c>
      <c r="B1539" s="38">
        <f>IF('query (10)'!B1539="","",'query (10)'!B1539)</f>
        <v>19164</v>
      </c>
      <c r="C1539" s="38" t="str">
        <f>TRIM(UPPER('query (10)'!M1539))</f>
        <v>AS-700</v>
      </c>
      <c r="D1539" s="38" t="str">
        <f>TRIM(UPPER(IFERROR(_xlfn.TEXTBEFORE('query (10)'!L1539,"("),'query (10)'!L1539)))</f>
        <v>AUTOMATIC ASSEMBLY MACHINE</v>
      </c>
      <c r="E1539" s="38" t="str">
        <f>IFERROR(TRIM(UPPER(_xlfn.TEXTBEFORE(_xlfn.TEXTAFTER('query (10)'!L1539,"("),")"))),"")</f>
        <v/>
      </c>
      <c r="F1539" s="38" t="str">
        <f>TRIM('query (10)'!K1539)</f>
        <v>KWD6</v>
      </c>
      <c r="G1539" s="38" t="str">
        <f>IF('query (10)'!J1539="","",'query (10)'!J1539)</f>
        <v>Electrical Control</v>
      </c>
      <c r="H1539" s="38" t="str">
        <f>TRIM(UPPER('query (10)'!J1539))</f>
        <v>ELECTRICAL CONTROL</v>
      </c>
      <c r="I1539" s="38" t="str">
        <f>IF('query (10)'!F1539="","",'query (10)'!F1539)</f>
        <v>Time-based Maintenance</v>
      </c>
      <c r="J1539" s="38" t="str">
        <f>IF('query (10)'!F1539="","",IFERROR(INDEX(Cleaning_Rules!$B$14:$B$17,MATCH(TRIM('query (10)'!F1539),Cleaning_Rules!$A$14:$A$17,0)),"UNKNOWN"))</f>
        <v>TBM</v>
      </c>
      <c r="K1539" s="38" t="str">
        <f>IF('query (10)'!G1539="","",'query (10)'!G1539)</f>
        <v>เสร็จสิ้น</v>
      </c>
      <c r="L1539" s="38" t="str">
        <f>IF('query (10)'!G1539="","MISSING",IFERROR(INDEX(Cleaning_Rules!$B$5:$B$10,MATCH(TRIM('query (10)'!G1539),Cleaning_Rules!$A$5:$A$10,0)),"UNKNOWN"))</f>
        <v>COMPLETED</v>
      </c>
      <c r="M1539" s="38" t="str">
        <f>IF('query (10)'!I1539="","",'query (10)'!I1539)</f>
        <v>Electrical</v>
      </c>
      <c r="N1539" s="38" t="str">
        <f>IF('query (10)'!O1539="","",'query (10)'!O1539)</f>
        <v>Inspection</v>
      </c>
      <c r="O1539" s="38" t="str">
        <f>IF('query (10)'!P1539="","",'query (10)'!P1539)</f>
        <v>Medium</v>
      </c>
      <c r="P1539" s="38" t="str">
        <f>IF('query (10)'!N1539="","",'query (10)'!N1539)</f>
        <v xml:space="preserve">Check Push botton, Emergency, Lamp, Selector switch
Check Circuit breaker, Power supply, Magnetic, Relay 
Check Error Code of Inverter
Check lens Photo sensor 
Check tight anchor point of Photo sensor
Check Safety Guard
Check Emergency Stop
</v>
      </c>
      <c r="Q1539" s="38" t="str">
        <f>TRIM('query (10)'!N1539)</f>
        <v xml:space="preserve">Check Push botton, Emergency, Lamp, Selector switch
Check Circuit breaker, Power supply, Magnetic, Relay 
Check Error Code of Inverter
Check lens Photo sensor 
Check tight anchor point of Photo sensor
Check Safety Guard
Check Emergency Stop
</v>
      </c>
      <c r="R1539" s="38" t="str">
        <f>TRIM(UPPER('query (10)'!R1539))</f>
        <v/>
      </c>
      <c r="S1539" s="38" t="str">
        <f>TRIM(UPPER('query (10)'!S1539))</f>
        <v/>
      </c>
      <c r="T1539" s="38" t="str">
        <f>IF('query (10)'!Q1539="","",TRIM(UPPER('query (10)'!Q1539)))</f>
        <v/>
      </c>
      <c r="U1539" s="38" t="str">
        <f>IF('query (10)'!T1539="","",'query (10)'!T1539)</f>
        <v/>
      </c>
      <c r="V1539" s="39" t="str">
        <f>IF('query (10)'!T1539="","",IFERROR(VALUE('query (10)'!T1539),""))</f>
        <v/>
      </c>
      <c r="W1539" s="40">
        <f>IF('query (10)'!U1539="","",'query (10)'!U1539)</f>
        <v>0</v>
      </c>
      <c r="X1539" s="39">
        <f>IF('query (10)'!V1539="","",'query (10)'!V1539)</f>
        <v>30</v>
      </c>
      <c r="Y1539" s="41">
        <f>IF('query (10)'!W1539="","",'query (10)'!W1539)</f>
        <v>46059</v>
      </c>
      <c r="Z1539" s="41">
        <f>IF('query (10)'!X1539="","",'query (10)'!X1539)</f>
        <v>46106</v>
      </c>
      <c r="AA1539" s="41">
        <f>IF('query (10)'!Y1539="","",'query (10)'!Y1539)</f>
        <v>46106</v>
      </c>
      <c r="AB1539" s="41">
        <f>IF('query (10)'!Z1539="","",'query (10)'!Z1539)</f>
        <v>46136</v>
      </c>
      <c r="AC1539" s="38" t="str">
        <f>IF(OR('query (10)'!AA1539="",COUNTIF(Cleaning_Rules!$A$21:$A$26,TRIM('query (10)'!AA1539))&gt;0),"",TRIM('query (10)'!AA1539))</f>
        <v/>
      </c>
      <c r="AD1539" s="38" t="str">
        <f>IF('query (10)'!AB1539="","",TRIM(IFERROR(_xlfn.TEXTBEFORE('query (10)'!AB1539,"("),'query (10)'!AB1539)))</f>
        <v>เริ่มซ่อมงาน PM แล้ว รับผิดชอบโดย PONGPITAK SONCHAI</v>
      </c>
      <c r="AE1539" s="38" t="str">
        <f>IFERROR(LOWER(TRIM(_xlfn.TEXTBEFORE(_xlfn.TEXTAFTER('query (10)'!AB1539,"("),")"))),"")</f>
        <v>sonchai-p-6240@nsk.com</v>
      </c>
      <c r="AF1539" s="38" t="str">
        <f>IF('query (10)'!AD1539="","",TRIM('query (10)'!AD1539))</f>
        <v>ณัฐดนัย จุฑาเทพ</v>
      </c>
      <c r="AG1539" s="38" t="str">
        <f>IF('query (10)'!AE1539="","",TRIM('query (10)'!AE1539))</f>
        <v>พงษ์พิทักษ์ ศรไชย</v>
      </c>
      <c r="AH1539" s="38" t="str">
        <f>IF('query (10)'!AF1539="","",IFERROR(VALUE('query (10)'!AF1539),""))</f>
        <v/>
      </c>
      <c r="AI1539" s="38" t="str">
        <f>IF('query (10)'!AG1539="","",TRIM('query (10)'!AG1539))</f>
        <v/>
      </c>
      <c r="AJ1539" s="38" t="str">
        <f>IF('query (10)'!AH1539="","",IFERROR(VALUE('query (10)'!AH1539),""))</f>
        <v/>
      </c>
      <c r="AK1539" s="38" t="str">
        <f>IF('query (10)'!AI1539="","",TRIM('query (10)'!AI1539))</f>
        <v/>
      </c>
      <c r="AL1539" s="42">
        <f t="shared" ref="AL1539:AL1602" si="120">IF($Y1539="","",YEAR($Y1539))</f>
        <v>2026</v>
      </c>
      <c r="AM1539" s="42" t="str">
        <f t="shared" ref="AM1539:AM1602" si="121">IF($Y1539="","",TEXT($Y1539,"yyyy-mm"))</f>
        <v>2026-02</v>
      </c>
      <c r="AN1539" s="42" t="str">
        <f t="shared" ref="AN1539:AN1602" ca="1" si="122">IF(OR($AB1539="",$L1539="COMPLETED"),"",IF($AB1539&lt;TODAY(),"OVERDUE","ON_SCHEDULE"))</f>
        <v/>
      </c>
      <c r="AO1539" s="42" t="str">
        <f t="shared" ref="AO1539:AO1602" si="123">_xlfn.TEXTJOIN(" | ",TRUE,$C1539,$D1539,$E1539,$F1539,$H1539,$I1539,$M1539,$N1539,$O1539,$Q1539,$R1539,$S1539,$T1539,$AC1539,$AD1539,$AG1539)</f>
        <v>AS-700 | AUTOMATIC ASSEMBLY MACHINE | KWD6 | ELECTRICAL CONTROL | Time-based Maintenance | Electrical | Inspection | Medium | Check Push botton, Emergency, Lamp, Selector switch
Check Circuit breaker, Power supply, Magnetic, Relay 
Check Error Code of Inverter
Check lens Photo sensor 
Check tight anchor point of Photo sensor
Check Safety Guard
Check Emergency Stop
 | เริ่มซ่อมงาน PM แล้ว รับผิดชอบโดย PONGPITAK SONCHAI | พงษ์พิทักษ์ ศรไชย</v>
      </c>
      <c r="AP1539" s="42" t="str">
        <f>_xlfn.TEXTJOIN("; ",TRUE,IF(COUNTA('query (10)'!A1539:AK1539)&lt;=6,"NEAR_EMPTY_ROW",""),IF($K1539="","MISSING_STATUS",""),IF(AND($K1539="เสร็จสิ้น",$Z1539=""),"DONE_NO_ACTUAL_DATE",""),IF(AND($I1539="Condition-based Maintenance",$AH1539=""),"CBM_NO_MEASUREMENT",""),IF(OR($X1539="",$X1539=0),"INVALID_PERIOD",""),IF(AND($AA1539&lt;&gt;"",$AB1539&lt;&gt;"",$AB1539&lt;$AA1539),"DATE_SEQUENCE_ERROR",""),IF(AND($AB1539&lt;&gt;"",$AB1539&gt;DATE(2030,12,31)),"DATE_OUTLIER",""),IF($C1539="","MISSING_QRCODE",""),IF($J1539="UNKNOWN","UNKNOWN_PM_TYPE",""),IF($L1539="UNKNOWN","UNKNOWN_STATUS",""))</f>
        <v/>
      </c>
      <c r="AQ1539" s="42" t="str">
        <f t="shared" ref="AQ1539:AQ1602" si="124">IF($W1539="","",IF($W1539&gt;0,"YES","NO"))</f>
        <v>NO</v>
      </c>
    </row>
    <row r="1540" spans="1:43" x14ac:dyDescent="0.3">
      <c r="A1540" s="38">
        <f>IF('query (10)'!A1540="","",'query (10)'!A1540)</f>
        <v>1742</v>
      </c>
      <c r="B1540" s="38">
        <f>IF('query (10)'!B1540="","",'query (10)'!B1540)</f>
        <v>19824</v>
      </c>
      <c r="C1540" s="38" t="str">
        <f>TRIM(UPPER('query (10)'!M1540))</f>
        <v>AS-833</v>
      </c>
      <c r="D1540" s="38" t="str">
        <f>TRIM(UPPER(IFERROR(_xlfn.TEXTBEFORE('query (10)'!L1540,"("),'query (10)'!L1540)))</f>
        <v>AUTOMATIC ASSEMBLY MACHINE</v>
      </c>
      <c r="E1540" s="38" t="str">
        <f>IFERROR(TRIM(UPPER(_xlfn.TEXTBEFORE(_xlfn.TEXTAFTER('query (10)'!L1540,"("),")"))),"")</f>
        <v/>
      </c>
      <c r="F1540" s="38" t="str">
        <f>TRIM('query (10)'!K1540)</f>
        <v>KWD7</v>
      </c>
      <c r="G1540" s="38" t="str">
        <f>IF('query (10)'!J1540="","",'query (10)'!J1540)</f>
        <v>Electrical Control</v>
      </c>
      <c r="H1540" s="38" t="str">
        <f>TRIM(UPPER('query (10)'!J1540))</f>
        <v>ELECTRICAL CONTROL</v>
      </c>
      <c r="I1540" s="38" t="str">
        <f>IF('query (10)'!F1540="","",'query (10)'!F1540)</f>
        <v>Time-based Maintenance</v>
      </c>
      <c r="J1540" s="38" t="str">
        <f>IF('query (10)'!F1540="","",IFERROR(INDEX(Cleaning_Rules!$B$14:$B$17,MATCH(TRIM('query (10)'!F1540),Cleaning_Rules!$A$14:$A$17,0)),"UNKNOWN"))</f>
        <v>TBM</v>
      </c>
      <c r="K1540" s="38" t="str">
        <f>IF('query (10)'!G1540="","",'query (10)'!G1540)</f>
        <v>เสร็จสิ้น</v>
      </c>
      <c r="L1540" s="38" t="str">
        <f>IF('query (10)'!G1540="","MISSING",IFERROR(INDEX(Cleaning_Rules!$B$5:$B$10,MATCH(TRIM('query (10)'!G1540),Cleaning_Rules!$A$5:$A$10,0)),"UNKNOWN"))</f>
        <v>COMPLETED</v>
      </c>
      <c r="M1540" s="38" t="str">
        <f>IF('query (10)'!I1540="","",'query (10)'!I1540)</f>
        <v>Electrical</v>
      </c>
      <c r="N1540" s="38" t="str">
        <f>IF('query (10)'!O1540="","",'query (10)'!O1540)</f>
        <v>Inspection</v>
      </c>
      <c r="O1540" s="38" t="str">
        <f>IF('query (10)'!P1540="","",'query (10)'!P1540)</f>
        <v>Medium</v>
      </c>
      <c r="P1540" s="38" t="str">
        <f>IF('query (10)'!N1540="","",'query (10)'!N1540)</f>
        <v xml:space="preserve">Check Push botton, Emergency, Lamp, Selector switch
Check Circuit breaker, Power supply, Magnetic, Relay 
Check Error Code of Inverter
Check lens Photo sensor 
Check tight anchor point of Photo sensor
Check Safety Guard
Check Emergency Stop
</v>
      </c>
      <c r="Q1540" s="38" t="str">
        <f>TRIM('query (10)'!N1540)</f>
        <v xml:space="preserve">Check Push botton, Emergency, Lamp, Selector switch
Check Circuit breaker, Power supply, Magnetic, Relay 
Check Error Code of Inverter
Check lens Photo sensor 
Check tight anchor point of Photo sensor
Check Safety Guard
Check Emergency Stop
</v>
      </c>
      <c r="R1540" s="38" t="str">
        <f>TRIM(UPPER('query (10)'!R1540))</f>
        <v/>
      </c>
      <c r="S1540" s="38" t="str">
        <f>TRIM(UPPER('query (10)'!S1540))</f>
        <v/>
      </c>
      <c r="T1540" s="38" t="str">
        <f>IF('query (10)'!Q1540="","",TRIM(UPPER('query (10)'!Q1540)))</f>
        <v/>
      </c>
      <c r="U1540" s="38" t="str">
        <f>IF('query (10)'!T1540="","",'query (10)'!T1540)</f>
        <v/>
      </c>
      <c r="V1540" s="39" t="str">
        <f>IF('query (10)'!T1540="","",IFERROR(VALUE('query (10)'!T1540),""))</f>
        <v/>
      </c>
      <c r="W1540" s="40">
        <f>IF('query (10)'!U1540="","",'query (10)'!U1540)</f>
        <v>0</v>
      </c>
      <c r="X1540" s="39">
        <f>IF('query (10)'!V1540="","",'query (10)'!V1540)</f>
        <v>30</v>
      </c>
      <c r="Y1540" s="41">
        <f>IF('query (10)'!W1540="","",'query (10)'!W1540)</f>
        <v>46060</v>
      </c>
      <c r="Z1540" s="41">
        <f>IF('query (10)'!X1540="","",'query (10)'!X1540)</f>
        <v>46142</v>
      </c>
      <c r="AA1540" s="41">
        <f>IF('query (10)'!Y1540="","",'query (10)'!Y1540)</f>
        <v>46142</v>
      </c>
      <c r="AB1540" s="41">
        <f>IF('query (10)'!Z1540="","",'query (10)'!Z1540)</f>
        <v>46172</v>
      </c>
      <c r="AC1540" s="38" t="str">
        <f>IF(OR('query (10)'!AA1540="",COUNTIF(Cleaning_Rules!$A$21:$A$26,TRIM('query (10)'!AA1540))&gt;0),"",TRIM('query (10)'!AA1540))</f>
        <v/>
      </c>
      <c r="AD1540" s="38" t="str">
        <f>IF('query (10)'!AB1540="","",TRIM(IFERROR(_xlfn.TEXTBEFORE('query (10)'!AB1540,"("),'query (10)'!AB1540)))</f>
        <v>เริ่มซ่อมงาน PM แล้ว รับผิดชอบโดย PONGPITAK SONCHAI</v>
      </c>
      <c r="AE1540" s="38" t="str">
        <f>IFERROR(LOWER(TRIM(_xlfn.TEXTBEFORE(_xlfn.TEXTAFTER('query (10)'!AB1540,"("),")"))),"")</f>
        <v>sonchai-p-6240@nsk.com</v>
      </c>
      <c r="AF1540" s="38" t="str">
        <f>IF('query (10)'!AD1540="","",TRIM('query (10)'!AD1540))</f>
        <v>ณัฐดนัย จุฑาเทพ</v>
      </c>
      <c r="AG1540" s="38" t="str">
        <f>IF('query (10)'!AE1540="","",TRIM('query (10)'!AE1540))</f>
        <v>พงษ์พิทักษ์ ศรไชย</v>
      </c>
      <c r="AH1540" s="38" t="str">
        <f>IF('query (10)'!AF1540="","",IFERROR(VALUE('query (10)'!AF1540),""))</f>
        <v/>
      </c>
      <c r="AI1540" s="38" t="str">
        <f>IF('query (10)'!AG1540="","",TRIM('query (10)'!AG1540))</f>
        <v/>
      </c>
      <c r="AJ1540" s="38" t="str">
        <f>IF('query (10)'!AH1540="","",IFERROR(VALUE('query (10)'!AH1540),""))</f>
        <v/>
      </c>
      <c r="AK1540" s="38" t="str">
        <f>IF('query (10)'!AI1540="","",TRIM('query (10)'!AI1540))</f>
        <v/>
      </c>
      <c r="AL1540" s="42">
        <f t="shared" si="120"/>
        <v>2026</v>
      </c>
      <c r="AM1540" s="42" t="str">
        <f t="shared" si="121"/>
        <v>2026-02</v>
      </c>
      <c r="AN1540" s="42" t="str">
        <f t="shared" ca="1" si="122"/>
        <v/>
      </c>
      <c r="AO1540" s="42" t="str">
        <f t="shared" si="123"/>
        <v>AS-833 | AUTOMATIC ASSEMBLY MACHINE | KWD7 | ELECTRICAL CONTROL | Time-based Maintenance | Electrical | Inspection | Medium | Check Push botton, Emergency, Lamp, Selector switch
Check Circuit breaker, Power supply, Magnetic, Relay 
Check Error Code of Inverter
Check lens Photo sensor 
Check tight anchor point of Photo sensor
Check Safety Guard
Check Emergency Stop
 | เริ่มซ่อมงาน PM แล้ว รับผิดชอบโดย PONGPITAK SONCHAI | พงษ์พิทักษ์ ศรไชย</v>
      </c>
      <c r="AP1540" s="42" t="str">
        <f>_xlfn.TEXTJOIN("; ",TRUE,IF(COUNTA('query (10)'!A1540:AK1540)&lt;=6,"NEAR_EMPTY_ROW",""),IF($K1540="","MISSING_STATUS",""),IF(AND($K1540="เสร็จสิ้น",$Z1540=""),"DONE_NO_ACTUAL_DATE",""),IF(AND($I1540="Condition-based Maintenance",$AH1540=""),"CBM_NO_MEASUREMENT",""),IF(OR($X1540="",$X1540=0),"INVALID_PERIOD",""),IF(AND($AA1540&lt;&gt;"",$AB1540&lt;&gt;"",$AB1540&lt;$AA1540),"DATE_SEQUENCE_ERROR",""),IF(AND($AB1540&lt;&gt;"",$AB1540&gt;DATE(2030,12,31)),"DATE_OUTLIER",""),IF($C1540="","MISSING_QRCODE",""),IF($J1540="UNKNOWN","UNKNOWN_PM_TYPE",""),IF($L1540="UNKNOWN","UNKNOWN_STATUS",""))</f>
        <v/>
      </c>
      <c r="AQ1540" s="42" t="str">
        <f t="shared" si="124"/>
        <v>NO</v>
      </c>
    </row>
    <row r="1541" spans="1:43" x14ac:dyDescent="0.3">
      <c r="A1541" s="38">
        <f>IF('query (10)'!A1541="","",'query (10)'!A1541)</f>
        <v>1743</v>
      </c>
      <c r="B1541" s="38" t="str">
        <f>IF('query (10)'!B1541="","",'query (10)'!B1541)</f>
        <v/>
      </c>
      <c r="C1541" s="38" t="str">
        <f>TRIM(UPPER('query (10)'!M1541))</f>
        <v>AS-949</v>
      </c>
      <c r="D1541" s="38" t="str">
        <f>TRIM(UPPER(IFERROR(_xlfn.TEXTBEFORE('query (10)'!L1541,"("),'query (10)'!L1541)))</f>
        <v>AUTOMATIC ASSEMBLY MACHINE</v>
      </c>
      <c r="E1541" s="38" t="str">
        <f>IFERROR(TRIM(UPPER(_xlfn.TEXTBEFORE(_xlfn.TEXTAFTER('query (10)'!L1541,"("),")"))),"")</f>
        <v/>
      </c>
      <c r="F1541" s="38" t="str">
        <f>TRIM('query (10)'!K1541)</f>
        <v>KWD2</v>
      </c>
      <c r="G1541" s="38" t="str">
        <f>IF('query (10)'!J1541="","",'query (10)'!J1541)</f>
        <v>Electrical Control</v>
      </c>
      <c r="H1541" s="38" t="str">
        <f>TRIM(UPPER('query (10)'!J1541))</f>
        <v>ELECTRICAL CONTROL</v>
      </c>
      <c r="I1541" s="38" t="str">
        <f>IF('query (10)'!F1541="","",'query (10)'!F1541)</f>
        <v>Time-based Maintenance</v>
      </c>
      <c r="J1541" s="38" t="str">
        <f>IF('query (10)'!F1541="","",IFERROR(INDEX(Cleaning_Rules!$B$14:$B$17,MATCH(TRIM('query (10)'!F1541),Cleaning_Rules!$A$14:$A$17,0)),"UNKNOWN"))</f>
        <v>TBM</v>
      </c>
      <c r="K1541" s="38" t="str">
        <f>IF('query (10)'!G1541="","",'query (10)'!G1541)</f>
        <v>แผนใหม่</v>
      </c>
      <c r="L1541" s="38" t="str">
        <f>IF('query (10)'!G1541="","MISSING",IFERROR(INDEX(Cleaning_Rules!$B$5:$B$10,MATCH(TRIM('query (10)'!G1541),Cleaning_Rules!$A$5:$A$10,0)),"UNKNOWN"))</f>
        <v>NEW_PLAN</v>
      </c>
      <c r="M1541" s="38" t="str">
        <f>IF('query (10)'!I1541="","",'query (10)'!I1541)</f>
        <v>Electrical</v>
      </c>
      <c r="N1541" s="38" t="str">
        <f>IF('query (10)'!O1541="","",'query (10)'!O1541)</f>
        <v>Inspection</v>
      </c>
      <c r="O1541" s="38" t="str">
        <f>IF('query (10)'!P1541="","",'query (10)'!P1541)</f>
        <v>Medium</v>
      </c>
      <c r="P1541" s="38" t="str">
        <f>IF('query (10)'!N1541="","",'query (10)'!N1541)</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41" s="38" t="str">
        <f>TRIM('query (10)'!N1541)</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41" s="38" t="str">
        <f>TRIM(UPPER('query (10)'!R1541))</f>
        <v/>
      </c>
      <c r="S1541" s="38" t="str">
        <f>TRIM(UPPER('query (10)'!S1541))</f>
        <v/>
      </c>
      <c r="T1541" s="38" t="str">
        <f>IF('query (10)'!Q1541="","",TRIM(UPPER('query (10)'!Q1541)))</f>
        <v/>
      </c>
      <c r="U1541" s="38" t="str">
        <f>IF('query (10)'!T1541="","",'query (10)'!T1541)</f>
        <v/>
      </c>
      <c r="V1541" s="39" t="str">
        <f>IF('query (10)'!T1541="","",IFERROR(VALUE('query (10)'!T1541),""))</f>
        <v/>
      </c>
      <c r="W1541" s="40">
        <f>IF('query (10)'!U1541="","",'query (10)'!U1541)</f>
        <v>0</v>
      </c>
      <c r="X1541" s="39">
        <f>IF('query (10)'!V1541="","",'query (10)'!V1541)</f>
        <v>90</v>
      </c>
      <c r="Y1541" s="41">
        <f>IF('query (10)'!W1541="","",'query (10)'!W1541)</f>
        <v>46055</v>
      </c>
      <c r="Z1541" s="41" t="str">
        <f>IF('query (10)'!X1541="","",'query (10)'!X1541)</f>
        <v/>
      </c>
      <c r="AA1541" s="41">
        <f>IF('query (10)'!Y1541="","",'query (10)'!Y1541)</f>
        <v>46055</v>
      </c>
      <c r="AB1541" s="41">
        <f>IF('query (10)'!Z1541="","",'query (10)'!Z1541)</f>
        <v>46145</v>
      </c>
      <c r="AC1541" s="38" t="str">
        <f>IF(OR('query (10)'!AA1541="",COUNTIF(Cleaning_Rules!$A$21:$A$26,TRIM('query (10)'!AA1541))&gt;0),"",TRIM('query (10)'!AA1541))</f>
        <v/>
      </c>
      <c r="AD1541" s="38" t="str">
        <f>IF('query (10)'!AB1541="","",TRIM(IFERROR(_xlfn.TEXTBEFORE('query (10)'!AB1541,"("),'query (10)'!AB1541)))</f>
        <v/>
      </c>
      <c r="AE1541" s="38" t="str">
        <f>IFERROR(LOWER(TRIM(_xlfn.TEXTBEFORE(_xlfn.TEXTAFTER('query (10)'!AB1541,"("),")"))),"")</f>
        <v/>
      </c>
      <c r="AF1541" s="38" t="str">
        <f>IF('query (10)'!AD1541="","",TRIM('query (10)'!AD1541))</f>
        <v>ณัฐดนัย จุฑาเทพ</v>
      </c>
      <c r="AG1541" s="38" t="str">
        <f>IF('query (10)'!AE1541="","",TRIM('query (10)'!AE1541))</f>
        <v>ณัฐดนัย จุฑาเทพ</v>
      </c>
      <c r="AH1541" s="38" t="str">
        <f>IF('query (10)'!AF1541="","",IFERROR(VALUE('query (10)'!AF1541),""))</f>
        <v/>
      </c>
      <c r="AI1541" s="38" t="str">
        <f>IF('query (10)'!AG1541="","",TRIM('query (10)'!AG1541))</f>
        <v/>
      </c>
      <c r="AJ1541" s="38" t="str">
        <f>IF('query (10)'!AH1541="","",IFERROR(VALUE('query (10)'!AH1541),""))</f>
        <v/>
      </c>
      <c r="AK1541" s="38" t="str">
        <f>IF('query (10)'!AI1541="","",TRIM('query (10)'!AI1541))</f>
        <v/>
      </c>
      <c r="AL1541" s="42">
        <f t="shared" si="120"/>
        <v>2026</v>
      </c>
      <c r="AM1541" s="42" t="str">
        <f t="shared" si="121"/>
        <v>2026-02</v>
      </c>
      <c r="AN1541" s="42" t="str">
        <f t="shared" ca="1" si="122"/>
        <v>OVERDUE</v>
      </c>
      <c r="AO1541" s="42" t="str">
        <f t="shared" si="123"/>
        <v>AS-949 | AUTOMATIC ASSEMBLY MACHINE | KWD2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541" s="42" t="str">
        <f>_xlfn.TEXTJOIN("; ",TRUE,IF(COUNTA('query (10)'!A1541:AK1541)&lt;=6,"NEAR_EMPTY_ROW",""),IF($K1541="","MISSING_STATUS",""),IF(AND($K1541="เสร็จสิ้น",$Z1541=""),"DONE_NO_ACTUAL_DATE",""),IF(AND($I1541="Condition-based Maintenance",$AH1541=""),"CBM_NO_MEASUREMENT",""),IF(OR($X1541="",$X1541=0),"INVALID_PERIOD",""),IF(AND($AA1541&lt;&gt;"",$AB1541&lt;&gt;"",$AB1541&lt;$AA1541),"DATE_SEQUENCE_ERROR",""),IF(AND($AB1541&lt;&gt;"",$AB1541&gt;DATE(2030,12,31)),"DATE_OUTLIER",""),IF($C1541="","MISSING_QRCODE",""),IF($J1541="UNKNOWN","UNKNOWN_PM_TYPE",""),IF($L1541="UNKNOWN","UNKNOWN_STATUS",""))</f>
        <v/>
      </c>
      <c r="AQ1541" s="42" t="str">
        <f t="shared" si="124"/>
        <v>NO</v>
      </c>
    </row>
    <row r="1542" spans="1:43" x14ac:dyDescent="0.3">
      <c r="A1542" s="38">
        <f>IF('query (10)'!A1542="","",'query (10)'!A1542)</f>
        <v>1744</v>
      </c>
      <c r="B1542" s="38">
        <f>IF('query (10)'!B1542="","",'query (10)'!B1542)</f>
        <v>19903</v>
      </c>
      <c r="C1542" s="38" t="str">
        <f>TRIM(UPPER('query (10)'!M1542))</f>
        <v>AS-950</v>
      </c>
      <c r="D1542" s="38" t="str">
        <f>TRIM(UPPER(IFERROR(_xlfn.TEXTBEFORE('query (10)'!L1542,"("),'query (10)'!L1542)))</f>
        <v>AUTOMATIC ASSEMBLY MACHINE</v>
      </c>
      <c r="E1542" s="38" t="str">
        <f>IFERROR(TRIM(UPPER(_xlfn.TEXTBEFORE(_xlfn.TEXTAFTER('query (10)'!L1542,"("),")"))),"")</f>
        <v/>
      </c>
      <c r="F1542" s="38" t="str">
        <f>TRIM('query (10)'!K1542)</f>
        <v>KWD3</v>
      </c>
      <c r="G1542" s="38" t="str">
        <f>IF('query (10)'!J1542="","",'query (10)'!J1542)</f>
        <v>Electrical Control</v>
      </c>
      <c r="H1542" s="38" t="str">
        <f>TRIM(UPPER('query (10)'!J1542))</f>
        <v>ELECTRICAL CONTROL</v>
      </c>
      <c r="I1542" s="38" t="str">
        <f>IF('query (10)'!F1542="","",'query (10)'!F1542)</f>
        <v>Time-based Maintenance</v>
      </c>
      <c r="J1542" s="38" t="str">
        <f>IF('query (10)'!F1542="","",IFERROR(INDEX(Cleaning_Rules!$B$14:$B$17,MATCH(TRIM('query (10)'!F1542),Cleaning_Rules!$A$14:$A$17,0)),"UNKNOWN"))</f>
        <v>TBM</v>
      </c>
      <c r="K1542" s="38" t="str">
        <f>IF('query (10)'!G1542="","",'query (10)'!G1542)</f>
        <v>เสร็จสิ้น</v>
      </c>
      <c r="L1542" s="38" t="str">
        <f>IF('query (10)'!G1542="","MISSING",IFERROR(INDEX(Cleaning_Rules!$B$5:$B$10,MATCH(TRIM('query (10)'!G1542),Cleaning_Rules!$A$5:$A$10,0)),"UNKNOWN"))</f>
        <v>COMPLETED</v>
      </c>
      <c r="M1542" s="38" t="str">
        <f>IF('query (10)'!I1542="","",'query (10)'!I1542)</f>
        <v>Electrical</v>
      </c>
      <c r="N1542" s="38" t="str">
        <f>IF('query (10)'!O1542="","",'query (10)'!O1542)</f>
        <v>Inspection</v>
      </c>
      <c r="O1542" s="38" t="str">
        <f>IF('query (10)'!P1542="","",'query (10)'!P1542)</f>
        <v>Medium</v>
      </c>
      <c r="P1542" s="38" t="str">
        <f>IF('query (10)'!N1542="","",'query (10)'!N1542)</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42" s="38" t="str">
        <f>TRIM('query (10)'!N1542)</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42" s="38" t="str">
        <f>TRIM(UPPER('query (10)'!R1542))</f>
        <v/>
      </c>
      <c r="S1542" s="38" t="str">
        <f>TRIM(UPPER('query (10)'!S1542))</f>
        <v/>
      </c>
      <c r="T1542" s="38" t="str">
        <f>IF('query (10)'!Q1542="","",TRIM(UPPER('query (10)'!Q1542)))</f>
        <v/>
      </c>
      <c r="U1542" s="38" t="str">
        <f>IF('query (10)'!T1542="","",'query (10)'!T1542)</f>
        <v/>
      </c>
      <c r="V1542" s="39" t="str">
        <f>IF('query (10)'!T1542="","",IFERROR(VALUE('query (10)'!T1542),""))</f>
        <v/>
      </c>
      <c r="W1542" s="40">
        <f>IF('query (10)'!U1542="","",'query (10)'!U1542)</f>
        <v>0</v>
      </c>
      <c r="X1542" s="39">
        <f>IF('query (10)'!V1542="","",'query (10)'!V1542)</f>
        <v>90</v>
      </c>
      <c r="Y1542" s="41">
        <f>IF('query (10)'!W1542="","",'query (10)'!W1542)</f>
        <v>46056</v>
      </c>
      <c r="Z1542" s="41">
        <f>IF('query (10)'!X1542="","",'query (10)'!X1542)</f>
        <v>46183</v>
      </c>
      <c r="AA1542" s="41">
        <f>IF('query (10)'!Y1542="","",'query (10)'!Y1542)</f>
        <v>46183</v>
      </c>
      <c r="AB1542" s="41">
        <f>IF('query (10)'!Z1542="","",'query (10)'!Z1542)</f>
        <v>46273</v>
      </c>
      <c r="AC1542" s="38" t="str">
        <f>IF(OR('query (10)'!AA1542="",COUNTIF(Cleaning_Rules!$A$21:$A$26,TRIM('query (10)'!AA1542))&gt;0),"",TRIM('query (10)'!AA1542))</f>
        <v/>
      </c>
      <c r="AD1542" s="38" t="str">
        <f>IF('query (10)'!AB1542="","",TRIM(IFERROR(_xlfn.TEXTBEFORE('query (10)'!AB1542,"("),'query (10)'!AB1542)))</f>
        <v>เริ่มซ่อมงาน PM แล้ว รับผิดชอบโดย NATDANAI JUTHATHEP</v>
      </c>
      <c r="AE1542" s="38" t="str">
        <f>IFERROR(LOWER(TRIM(_xlfn.TEXTBEFORE(_xlfn.TEXTAFTER('query (10)'!AB1542,"("),")"))),"")</f>
        <v>juthathep-n-4697@nsk.com</v>
      </c>
      <c r="AF1542" s="38" t="str">
        <f>IF('query (10)'!AD1542="","",TRIM('query (10)'!AD1542))</f>
        <v>ณัฐดนัย จุฑาเทพ</v>
      </c>
      <c r="AG1542" s="38" t="str">
        <f>IF('query (10)'!AE1542="","",TRIM('query (10)'!AE1542))</f>
        <v>ณัฐดนัย จุฑาเทพ</v>
      </c>
      <c r="AH1542" s="38" t="str">
        <f>IF('query (10)'!AF1542="","",IFERROR(VALUE('query (10)'!AF1542),""))</f>
        <v/>
      </c>
      <c r="AI1542" s="38" t="str">
        <f>IF('query (10)'!AG1542="","",TRIM('query (10)'!AG1542))</f>
        <v/>
      </c>
      <c r="AJ1542" s="38" t="str">
        <f>IF('query (10)'!AH1542="","",IFERROR(VALUE('query (10)'!AH1542),""))</f>
        <v/>
      </c>
      <c r="AK1542" s="38" t="str">
        <f>IF('query (10)'!AI1542="","",TRIM('query (10)'!AI1542))</f>
        <v/>
      </c>
      <c r="AL1542" s="42">
        <f t="shared" si="120"/>
        <v>2026</v>
      </c>
      <c r="AM1542" s="42" t="str">
        <f t="shared" si="121"/>
        <v>2026-02</v>
      </c>
      <c r="AN1542" s="42" t="str">
        <f t="shared" ca="1" si="122"/>
        <v/>
      </c>
      <c r="AO1542" s="42" t="str">
        <f t="shared" si="123"/>
        <v>AS-950 | AUTOMATIC ASSEMBLY MACHINE | KWD3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เริ่มซ่อมงาน PM แล้ว รับผิดชอบโดย NATDANAI JUTHATHEP | ณัฐดนัย จุฑาเทพ</v>
      </c>
      <c r="AP1542" s="42" t="str">
        <f>_xlfn.TEXTJOIN("; ",TRUE,IF(COUNTA('query (10)'!A1542:AK1542)&lt;=6,"NEAR_EMPTY_ROW",""),IF($K1542="","MISSING_STATUS",""),IF(AND($K1542="เสร็จสิ้น",$Z1542=""),"DONE_NO_ACTUAL_DATE",""),IF(AND($I1542="Condition-based Maintenance",$AH1542=""),"CBM_NO_MEASUREMENT",""),IF(OR($X1542="",$X1542=0),"INVALID_PERIOD",""),IF(AND($AA1542&lt;&gt;"",$AB1542&lt;&gt;"",$AB1542&lt;$AA1542),"DATE_SEQUENCE_ERROR",""),IF(AND($AB1542&lt;&gt;"",$AB1542&gt;DATE(2030,12,31)),"DATE_OUTLIER",""),IF($C1542="","MISSING_QRCODE",""),IF($J1542="UNKNOWN","UNKNOWN_PM_TYPE",""),IF($L1542="UNKNOWN","UNKNOWN_STATUS",""))</f>
        <v/>
      </c>
      <c r="AQ1542" s="42" t="str">
        <f t="shared" si="124"/>
        <v>NO</v>
      </c>
    </row>
    <row r="1543" spans="1:43" x14ac:dyDescent="0.3">
      <c r="A1543" s="38">
        <f>IF('query (10)'!A1543="","",'query (10)'!A1543)</f>
        <v>1745</v>
      </c>
      <c r="B1543" s="38" t="str">
        <f>IF('query (10)'!B1543="","",'query (10)'!B1543)</f>
        <v/>
      </c>
      <c r="C1543" s="38" t="str">
        <f>TRIM(UPPER('query (10)'!M1543))</f>
        <v>AS-909</v>
      </c>
      <c r="D1543" s="38" t="str">
        <f>TRIM(UPPER(IFERROR(_xlfn.TEXTBEFORE('query (10)'!L1543,"("),'query (10)'!L1543)))</f>
        <v>AUTOMATIC ASSEMBLY MACHINE</v>
      </c>
      <c r="E1543" s="38" t="str">
        <f>IFERROR(TRIM(UPPER(_xlfn.TEXTBEFORE(_xlfn.TEXTAFTER('query (10)'!L1543,"("),")"))),"")</f>
        <v/>
      </c>
      <c r="F1543" s="38" t="str">
        <f>TRIM('query (10)'!K1543)</f>
        <v>KWD4</v>
      </c>
      <c r="G1543" s="38" t="str">
        <f>IF('query (10)'!J1543="","",'query (10)'!J1543)</f>
        <v>Electrical Control</v>
      </c>
      <c r="H1543" s="38" t="str">
        <f>TRIM(UPPER('query (10)'!J1543))</f>
        <v>ELECTRICAL CONTROL</v>
      </c>
      <c r="I1543" s="38" t="str">
        <f>IF('query (10)'!F1543="","",'query (10)'!F1543)</f>
        <v>Time-based Maintenance</v>
      </c>
      <c r="J1543" s="38" t="str">
        <f>IF('query (10)'!F1543="","",IFERROR(INDEX(Cleaning_Rules!$B$14:$B$17,MATCH(TRIM('query (10)'!F1543),Cleaning_Rules!$A$14:$A$17,0)),"UNKNOWN"))</f>
        <v>TBM</v>
      </c>
      <c r="K1543" s="38" t="str">
        <f>IF('query (10)'!G1543="","",'query (10)'!G1543)</f>
        <v>แผนใหม่</v>
      </c>
      <c r="L1543" s="38" t="str">
        <f>IF('query (10)'!G1543="","MISSING",IFERROR(INDEX(Cleaning_Rules!$B$5:$B$10,MATCH(TRIM('query (10)'!G1543),Cleaning_Rules!$A$5:$A$10,0)),"UNKNOWN"))</f>
        <v>NEW_PLAN</v>
      </c>
      <c r="M1543" s="38" t="str">
        <f>IF('query (10)'!I1543="","",'query (10)'!I1543)</f>
        <v>Electrical</v>
      </c>
      <c r="N1543" s="38" t="str">
        <f>IF('query (10)'!O1543="","",'query (10)'!O1543)</f>
        <v>Inspection</v>
      </c>
      <c r="O1543" s="38" t="str">
        <f>IF('query (10)'!P1543="","",'query (10)'!P1543)</f>
        <v>Medium</v>
      </c>
      <c r="P1543" s="38" t="str">
        <f>IF('query (10)'!N1543="","",'query (10)'!N1543)</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43" s="38" t="str">
        <f>TRIM('query (10)'!N1543)</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43" s="38" t="str">
        <f>TRIM(UPPER('query (10)'!R1543))</f>
        <v/>
      </c>
      <c r="S1543" s="38" t="str">
        <f>TRIM(UPPER('query (10)'!S1543))</f>
        <v/>
      </c>
      <c r="T1543" s="38" t="str">
        <f>IF('query (10)'!Q1543="","",TRIM(UPPER('query (10)'!Q1543)))</f>
        <v/>
      </c>
      <c r="U1543" s="38" t="str">
        <f>IF('query (10)'!T1543="","",'query (10)'!T1543)</f>
        <v/>
      </c>
      <c r="V1543" s="39" t="str">
        <f>IF('query (10)'!T1543="","",IFERROR(VALUE('query (10)'!T1543),""))</f>
        <v/>
      </c>
      <c r="W1543" s="40">
        <f>IF('query (10)'!U1543="","",'query (10)'!U1543)</f>
        <v>0</v>
      </c>
      <c r="X1543" s="39">
        <f>IF('query (10)'!V1543="","",'query (10)'!V1543)</f>
        <v>90</v>
      </c>
      <c r="Y1543" s="41">
        <f>IF('query (10)'!W1543="","",'query (10)'!W1543)</f>
        <v>46057</v>
      </c>
      <c r="Z1543" s="41" t="str">
        <f>IF('query (10)'!X1543="","",'query (10)'!X1543)</f>
        <v/>
      </c>
      <c r="AA1543" s="41">
        <f>IF('query (10)'!Y1543="","",'query (10)'!Y1543)</f>
        <v>46057</v>
      </c>
      <c r="AB1543" s="41">
        <f>IF('query (10)'!Z1543="","",'query (10)'!Z1543)</f>
        <v>46147</v>
      </c>
      <c r="AC1543" s="38" t="str">
        <f>IF(OR('query (10)'!AA1543="",COUNTIF(Cleaning_Rules!$A$21:$A$26,TRIM('query (10)'!AA1543))&gt;0),"",TRIM('query (10)'!AA1543))</f>
        <v/>
      </c>
      <c r="AD1543" s="38" t="str">
        <f>IF('query (10)'!AB1543="","",TRIM(IFERROR(_xlfn.TEXTBEFORE('query (10)'!AB1543,"("),'query (10)'!AB1543)))</f>
        <v/>
      </c>
      <c r="AE1543" s="38" t="str">
        <f>IFERROR(LOWER(TRIM(_xlfn.TEXTBEFORE(_xlfn.TEXTAFTER('query (10)'!AB1543,"("),")"))),"")</f>
        <v/>
      </c>
      <c r="AF1543" s="38" t="str">
        <f>IF('query (10)'!AD1543="","",TRIM('query (10)'!AD1543))</f>
        <v>ณัฐดนัย จุฑาเทพ</v>
      </c>
      <c r="AG1543" s="38" t="str">
        <f>IF('query (10)'!AE1543="","",TRIM('query (10)'!AE1543))</f>
        <v>ณัฐดนัย จุฑาเทพ</v>
      </c>
      <c r="AH1543" s="38" t="str">
        <f>IF('query (10)'!AF1543="","",IFERROR(VALUE('query (10)'!AF1543),""))</f>
        <v/>
      </c>
      <c r="AI1543" s="38" t="str">
        <f>IF('query (10)'!AG1543="","",TRIM('query (10)'!AG1543))</f>
        <v/>
      </c>
      <c r="AJ1543" s="38" t="str">
        <f>IF('query (10)'!AH1543="","",IFERROR(VALUE('query (10)'!AH1543),""))</f>
        <v/>
      </c>
      <c r="AK1543" s="38" t="str">
        <f>IF('query (10)'!AI1543="","",TRIM('query (10)'!AI1543))</f>
        <v/>
      </c>
      <c r="AL1543" s="42">
        <f t="shared" si="120"/>
        <v>2026</v>
      </c>
      <c r="AM1543" s="42" t="str">
        <f t="shared" si="121"/>
        <v>2026-02</v>
      </c>
      <c r="AN1543" s="42" t="str">
        <f t="shared" ca="1" si="122"/>
        <v>OVERDUE</v>
      </c>
      <c r="AO1543" s="42" t="str">
        <f t="shared" si="123"/>
        <v>AS-909 | AUTOMATIC ASSEMBLY MACHINE | KWD4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543" s="42" t="str">
        <f>_xlfn.TEXTJOIN("; ",TRUE,IF(COUNTA('query (10)'!A1543:AK1543)&lt;=6,"NEAR_EMPTY_ROW",""),IF($K1543="","MISSING_STATUS",""),IF(AND($K1543="เสร็จสิ้น",$Z1543=""),"DONE_NO_ACTUAL_DATE",""),IF(AND($I1543="Condition-based Maintenance",$AH1543=""),"CBM_NO_MEASUREMENT",""),IF(OR($X1543="",$X1543=0),"INVALID_PERIOD",""),IF(AND($AA1543&lt;&gt;"",$AB1543&lt;&gt;"",$AB1543&lt;$AA1543),"DATE_SEQUENCE_ERROR",""),IF(AND($AB1543&lt;&gt;"",$AB1543&gt;DATE(2030,12,31)),"DATE_OUTLIER",""),IF($C1543="","MISSING_QRCODE",""),IF($J1543="UNKNOWN","UNKNOWN_PM_TYPE",""),IF($L1543="UNKNOWN","UNKNOWN_STATUS",""))</f>
        <v/>
      </c>
      <c r="AQ1543" s="42" t="str">
        <f t="shared" si="124"/>
        <v>NO</v>
      </c>
    </row>
    <row r="1544" spans="1:43" x14ac:dyDescent="0.3">
      <c r="A1544" s="38">
        <f>IF('query (10)'!A1544="","",'query (10)'!A1544)</f>
        <v>1746</v>
      </c>
      <c r="B1544" s="38" t="str">
        <f>IF('query (10)'!B1544="","",'query (10)'!B1544)</f>
        <v/>
      </c>
      <c r="C1544" s="38" t="str">
        <f>TRIM(UPPER('query (10)'!M1544))</f>
        <v>AS-924</v>
      </c>
      <c r="D1544" s="38" t="str">
        <f>TRIM(UPPER(IFERROR(_xlfn.TEXTBEFORE('query (10)'!L1544,"("),'query (10)'!L1544)))</f>
        <v>AUTOMATIC ASSEMBLY MACHINE</v>
      </c>
      <c r="E1544" s="38" t="str">
        <f>IFERROR(TRIM(UPPER(_xlfn.TEXTBEFORE(_xlfn.TEXTAFTER('query (10)'!L1544,"("),")"))),"")</f>
        <v/>
      </c>
      <c r="F1544" s="38" t="str">
        <f>TRIM('query (10)'!K1544)</f>
        <v>KWD5</v>
      </c>
      <c r="G1544" s="38" t="str">
        <f>IF('query (10)'!J1544="","",'query (10)'!J1544)</f>
        <v>Electrical Control</v>
      </c>
      <c r="H1544" s="38" t="str">
        <f>TRIM(UPPER('query (10)'!J1544))</f>
        <v>ELECTRICAL CONTROL</v>
      </c>
      <c r="I1544" s="38" t="str">
        <f>IF('query (10)'!F1544="","",'query (10)'!F1544)</f>
        <v>Time-based Maintenance</v>
      </c>
      <c r="J1544" s="38" t="str">
        <f>IF('query (10)'!F1544="","",IFERROR(INDEX(Cleaning_Rules!$B$14:$B$17,MATCH(TRIM('query (10)'!F1544),Cleaning_Rules!$A$14:$A$17,0)),"UNKNOWN"))</f>
        <v>TBM</v>
      </c>
      <c r="K1544" s="38" t="str">
        <f>IF('query (10)'!G1544="","",'query (10)'!G1544)</f>
        <v>แผนใหม่</v>
      </c>
      <c r="L1544" s="38" t="str">
        <f>IF('query (10)'!G1544="","MISSING",IFERROR(INDEX(Cleaning_Rules!$B$5:$B$10,MATCH(TRIM('query (10)'!G1544),Cleaning_Rules!$A$5:$A$10,0)),"UNKNOWN"))</f>
        <v>NEW_PLAN</v>
      </c>
      <c r="M1544" s="38" t="str">
        <f>IF('query (10)'!I1544="","",'query (10)'!I1544)</f>
        <v>Electrical</v>
      </c>
      <c r="N1544" s="38" t="str">
        <f>IF('query (10)'!O1544="","",'query (10)'!O1544)</f>
        <v>Inspection</v>
      </c>
      <c r="O1544" s="38" t="str">
        <f>IF('query (10)'!P1544="","",'query (10)'!P1544)</f>
        <v>Medium</v>
      </c>
      <c r="P1544" s="38" t="str">
        <f>IF('query (10)'!N1544="","",'query (10)'!N1544)</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44" s="38" t="str">
        <f>TRIM('query (10)'!N1544)</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44" s="38" t="str">
        <f>TRIM(UPPER('query (10)'!R1544))</f>
        <v/>
      </c>
      <c r="S1544" s="38" t="str">
        <f>TRIM(UPPER('query (10)'!S1544))</f>
        <v/>
      </c>
      <c r="T1544" s="38" t="str">
        <f>IF('query (10)'!Q1544="","",TRIM(UPPER('query (10)'!Q1544)))</f>
        <v/>
      </c>
      <c r="U1544" s="38" t="str">
        <f>IF('query (10)'!T1544="","",'query (10)'!T1544)</f>
        <v/>
      </c>
      <c r="V1544" s="39" t="str">
        <f>IF('query (10)'!T1544="","",IFERROR(VALUE('query (10)'!T1544),""))</f>
        <v/>
      </c>
      <c r="W1544" s="40">
        <f>IF('query (10)'!U1544="","",'query (10)'!U1544)</f>
        <v>0</v>
      </c>
      <c r="X1544" s="39">
        <f>IF('query (10)'!V1544="","",'query (10)'!V1544)</f>
        <v>90</v>
      </c>
      <c r="Y1544" s="41">
        <f>IF('query (10)'!W1544="","",'query (10)'!W1544)</f>
        <v>46058</v>
      </c>
      <c r="Z1544" s="41" t="str">
        <f>IF('query (10)'!X1544="","",'query (10)'!X1544)</f>
        <v/>
      </c>
      <c r="AA1544" s="41">
        <f>IF('query (10)'!Y1544="","",'query (10)'!Y1544)</f>
        <v>46058</v>
      </c>
      <c r="AB1544" s="41">
        <f>IF('query (10)'!Z1544="","",'query (10)'!Z1544)</f>
        <v>46148</v>
      </c>
      <c r="AC1544" s="38" t="str">
        <f>IF(OR('query (10)'!AA1544="",COUNTIF(Cleaning_Rules!$A$21:$A$26,TRIM('query (10)'!AA1544))&gt;0),"",TRIM('query (10)'!AA1544))</f>
        <v/>
      </c>
      <c r="AD1544" s="38" t="str">
        <f>IF('query (10)'!AB1544="","",TRIM(IFERROR(_xlfn.TEXTBEFORE('query (10)'!AB1544,"("),'query (10)'!AB1544)))</f>
        <v/>
      </c>
      <c r="AE1544" s="38" t="str">
        <f>IFERROR(LOWER(TRIM(_xlfn.TEXTBEFORE(_xlfn.TEXTAFTER('query (10)'!AB1544,"("),")"))),"")</f>
        <v/>
      </c>
      <c r="AF1544" s="38" t="str">
        <f>IF('query (10)'!AD1544="","",TRIM('query (10)'!AD1544))</f>
        <v>ณัฐดนัย จุฑาเทพ</v>
      </c>
      <c r="AG1544" s="38" t="str">
        <f>IF('query (10)'!AE1544="","",TRIM('query (10)'!AE1544))</f>
        <v>ณัฐดนัย จุฑาเทพ</v>
      </c>
      <c r="AH1544" s="38" t="str">
        <f>IF('query (10)'!AF1544="","",IFERROR(VALUE('query (10)'!AF1544),""))</f>
        <v/>
      </c>
      <c r="AI1544" s="38" t="str">
        <f>IF('query (10)'!AG1544="","",TRIM('query (10)'!AG1544))</f>
        <v/>
      </c>
      <c r="AJ1544" s="38" t="str">
        <f>IF('query (10)'!AH1544="","",IFERROR(VALUE('query (10)'!AH1544),""))</f>
        <v/>
      </c>
      <c r="AK1544" s="38" t="str">
        <f>IF('query (10)'!AI1544="","",TRIM('query (10)'!AI1544))</f>
        <v/>
      </c>
      <c r="AL1544" s="42">
        <f t="shared" si="120"/>
        <v>2026</v>
      </c>
      <c r="AM1544" s="42" t="str">
        <f t="shared" si="121"/>
        <v>2026-02</v>
      </c>
      <c r="AN1544" s="42" t="str">
        <f t="shared" ca="1" si="122"/>
        <v>OVERDUE</v>
      </c>
      <c r="AO1544" s="42" t="str">
        <f t="shared" si="123"/>
        <v>AS-924 | AUTOMATIC ASSEMBLY MACHINE | KWD5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544" s="42" t="str">
        <f>_xlfn.TEXTJOIN("; ",TRUE,IF(COUNTA('query (10)'!A1544:AK1544)&lt;=6,"NEAR_EMPTY_ROW",""),IF($K1544="","MISSING_STATUS",""),IF(AND($K1544="เสร็จสิ้น",$Z1544=""),"DONE_NO_ACTUAL_DATE",""),IF(AND($I1544="Condition-based Maintenance",$AH1544=""),"CBM_NO_MEASUREMENT",""),IF(OR($X1544="",$X1544=0),"INVALID_PERIOD",""),IF(AND($AA1544&lt;&gt;"",$AB1544&lt;&gt;"",$AB1544&lt;$AA1544),"DATE_SEQUENCE_ERROR",""),IF(AND($AB1544&lt;&gt;"",$AB1544&gt;DATE(2030,12,31)),"DATE_OUTLIER",""),IF($C1544="","MISSING_QRCODE",""),IF($J1544="UNKNOWN","UNKNOWN_PM_TYPE",""),IF($L1544="UNKNOWN","UNKNOWN_STATUS",""))</f>
        <v/>
      </c>
      <c r="AQ1544" s="42" t="str">
        <f t="shared" si="124"/>
        <v>NO</v>
      </c>
    </row>
    <row r="1545" spans="1:43" x14ac:dyDescent="0.3">
      <c r="A1545" s="38">
        <f>IF('query (10)'!A1545="","",'query (10)'!A1545)</f>
        <v>1747</v>
      </c>
      <c r="B1545" s="38" t="str">
        <f>IF('query (10)'!B1545="","",'query (10)'!B1545)</f>
        <v/>
      </c>
      <c r="C1545" s="38" t="str">
        <f>TRIM(UPPER('query (10)'!M1545))</f>
        <v>AS-700</v>
      </c>
      <c r="D1545" s="38" t="str">
        <f>TRIM(UPPER(IFERROR(_xlfn.TEXTBEFORE('query (10)'!L1545,"("),'query (10)'!L1545)))</f>
        <v>AUTOMATIC ASSEMBLY MACHINE</v>
      </c>
      <c r="E1545" s="38" t="str">
        <f>IFERROR(TRIM(UPPER(_xlfn.TEXTBEFORE(_xlfn.TEXTAFTER('query (10)'!L1545,"("),")"))),"")</f>
        <v/>
      </c>
      <c r="F1545" s="38" t="str">
        <f>TRIM('query (10)'!K1545)</f>
        <v>KWD6</v>
      </c>
      <c r="G1545" s="38" t="str">
        <f>IF('query (10)'!J1545="","",'query (10)'!J1545)</f>
        <v>Electrical Control</v>
      </c>
      <c r="H1545" s="38" t="str">
        <f>TRIM(UPPER('query (10)'!J1545))</f>
        <v>ELECTRICAL CONTROL</v>
      </c>
      <c r="I1545" s="38" t="str">
        <f>IF('query (10)'!F1545="","",'query (10)'!F1545)</f>
        <v>Time-based Maintenance</v>
      </c>
      <c r="J1545" s="38" t="str">
        <f>IF('query (10)'!F1545="","",IFERROR(INDEX(Cleaning_Rules!$B$14:$B$17,MATCH(TRIM('query (10)'!F1545),Cleaning_Rules!$A$14:$A$17,0)),"UNKNOWN"))</f>
        <v>TBM</v>
      </c>
      <c r="K1545" s="38" t="str">
        <f>IF('query (10)'!G1545="","",'query (10)'!G1545)</f>
        <v>แผนใหม่</v>
      </c>
      <c r="L1545" s="38" t="str">
        <f>IF('query (10)'!G1545="","MISSING",IFERROR(INDEX(Cleaning_Rules!$B$5:$B$10,MATCH(TRIM('query (10)'!G1545),Cleaning_Rules!$A$5:$A$10,0)),"UNKNOWN"))</f>
        <v>NEW_PLAN</v>
      </c>
      <c r="M1545" s="38" t="str">
        <f>IF('query (10)'!I1545="","",'query (10)'!I1545)</f>
        <v>Electrical</v>
      </c>
      <c r="N1545" s="38" t="str">
        <f>IF('query (10)'!O1545="","",'query (10)'!O1545)</f>
        <v>Inspection</v>
      </c>
      <c r="O1545" s="38" t="str">
        <f>IF('query (10)'!P1545="","",'query (10)'!P1545)</f>
        <v>Medium</v>
      </c>
      <c r="P1545" s="38" t="str">
        <f>IF('query (10)'!N1545="","",'query (10)'!N1545)</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45" s="38" t="str">
        <f>TRIM('query (10)'!N1545)</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45" s="38" t="str">
        <f>TRIM(UPPER('query (10)'!R1545))</f>
        <v/>
      </c>
      <c r="S1545" s="38" t="str">
        <f>TRIM(UPPER('query (10)'!S1545))</f>
        <v/>
      </c>
      <c r="T1545" s="38" t="str">
        <f>IF('query (10)'!Q1545="","",TRIM(UPPER('query (10)'!Q1545)))</f>
        <v/>
      </c>
      <c r="U1545" s="38" t="str">
        <f>IF('query (10)'!T1545="","",'query (10)'!T1545)</f>
        <v/>
      </c>
      <c r="V1545" s="39" t="str">
        <f>IF('query (10)'!T1545="","",IFERROR(VALUE('query (10)'!T1545),""))</f>
        <v/>
      </c>
      <c r="W1545" s="40">
        <f>IF('query (10)'!U1545="","",'query (10)'!U1545)</f>
        <v>0</v>
      </c>
      <c r="X1545" s="39">
        <f>IF('query (10)'!V1545="","",'query (10)'!V1545)</f>
        <v>90</v>
      </c>
      <c r="Y1545" s="41">
        <f>IF('query (10)'!W1545="","",'query (10)'!W1545)</f>
        <v>46059</v>
      </c>
      <c r="Z1545" s="41" t="str">
        <f>IF('query (10)'!X1545="","",'query (10)'!X1545)</f>
        <v/>
      </c>
      <c r="AA1545" s="41">
        <f>IF('query (10)'!Y1545="","",'query (10)'!Y1545)</f>
        <v>46059</v>
      </c>
      <c r="AB1545" s="41">
        <f>IF('query (10)'!Z1545="","",'query (10)'!Z1545)</f>
        <v>46149</v>
      </c>
      <c r="AC1545" s="38" t="str">
        <f>IF(OR('query (10)'!AA1545="",COUNTIF(Cleaning_Rules!$A$21:$A$26,TRIM('query (10)'!AA1545))&gt;0),"",TRIM('query (10)'!AA1545))</f>
        <v/>
      </c>
      <c r="AD1545" s="38" t="str">
        <f>IF('query (10)'!AB1545="","",TRIM(IFERROR(_xlfn.TEXTBEFORE('query (10)'!AB1545,"("),'query (10)'!AB1545)))</f>
        <v/>
      </c>
      <c r="AE1545" s="38" t="str">
        <f>IFERROR(LOWER(TRIM(_xlfn.TEXTBEFORE(_xlfn.TEXTAFTER('query (10)'!AB1545,"("),")"))),"")</f>
        <v/>
      </c>
      <c r="AF1545" s="38" t="str">
        <f>IF('query (10)'!AD1545="","",TRIM('query (10)'!AD1545))</f>
        <v>ณัฐดนัย จุฑาเทพ</v>
      </c>
      <c r="AG1545" s="38" t="str">
        <f>IF('query (10)'!AE1545="","",TRIM('query (10)'!AE1545))</f>
        <v>ณัฐดนัย จุฑาเทพ</v>
      </c>
      <c r="AH1545" s="38" t="str">
        <f>IF('query (10)'!AF1545="","",IFERROR(VALUE('query (10)'!AF1545),""))</f>
        <v/>
      </c>
      <c r="AI1545" s="38" t="str">
        <f>IF('query (10)'!AG1545="","",TRIM('query (10)'!AG1545))</f>
        <v/>
      </c>
      <c r="AJ1545" s="38" t="str">
        <f>IF('query (10)'!AH1545="","",IFERROR(VALUE('query (10)'!AH1545),""))</f>
        <v/>
      </c>
      <c r="AK1545" s="38" t="str">
        <f>IF('query (10)'!AI1545="","",TRIM('query (10)'!AI1545))</f>
        <v/>
      </c>
      <c r="AL1545" s="42">
        <f t="shared" si="120"/>
        <v>2026</v>
      </c>
      <c r="AM1545" s="42" t="str">
        <f t="shared" si="121"/>
        <v>2026-02</v>
      </c>
      <c r="AN1545" s="42" t="str">
        <f t="shared" ca="1" si="122"/>
        <v>OVERDUE</v>
      </c>
      <c r="AO1545" s="42" t="str">
        <f t="shared" si="123"/>
        <v>AS-700 | AUTOMATIC ASSEMBLY MACHINE | KWD6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545" s="42" t="str">
        <f>_xlfn.TEXTJOIN("; ",TRUE,IF(COUNTA('query (10)'!A1545:AK1545)&lt;=6,"NEAR_EMPTY_ROW",""),IF($K1545="","MISSING_STATUS",""),IF(AND($K1545="เสร็จสิ้น",$Z1545=""),"DONE_NO_ACTUAL_DATE",""),IF(AND($I1545="Condition-based Maintenance",$AH1545=""),"CBM_NO_MEASUREMENT",""),IF(OR($X1545="",$X1545=0),"INVALID_PERIOD",""),IF(AND($AA1545&lt;&gt;"",$AB1545&lt;&gt;"",$AB1545&lt;$AA1545),"DATE_SEQUENCE_ERROR",""),IF(AND($AB1545&lt;&gt;"",$AB1545&gt;DATE(2030,12,31)),"DATE_OUTLIER",""),IF($C1545="","MISSING_QRCODE",""),IF($J1545="UNKNOWN","UNKNOWN_PM_TYPE",""),IF($L1545="UNKNOWN","UNKNOWN_STATUS",""))</f>
        <v/>
      </c>
      <c r="AQ1545" s="42" t="str">
        <f t="shared" si="124"/>
        <v>NO</v>
      </c>
    </row>
    <row r="1546" spans="1:43" x14ac:dyDescent="0.3">
      <c r="A1546" s="38">
        <f>IF('query (10)'!A1546="","",'query (10)'!A1546)</f>
        <v>1748</v>
      </c>
      <c r="B1546" s="38">
        <f>IF('query (10)'!B1546="","",'query (10)'!B1546)</f>
        <v>19834</v>
      </c>
      <c r="C1546" s="38" t="str">
        <f>TRIM(UPPER('query (10)'!M1546))</f>
        <v>AS-833</v>
      </c>
      <c r="D1546" s="38" t="str">
        <f>TRIM(UPPER(IFERROR(_xlfn.TEXTBEFORE('query (10)'!L1546,"("),'query (10)'!L1546)))</f>
        <v>AUTOMATIC ASSEMBLY MACHINE</v>
      </c>
      <c r="E1546" s="38" t="str">
        <f>IFERROR(TRIM(UPPER(_xlfn.TEXTBEFORE(_xlfn.TEXTAFTER('query (10)'!L1546,"("),")"))),"")</f>
        <v/>
      </c>
      <c r="F1546" s="38" t="str">
        <f>TRIM('query (10)'!K1546)</f>
        <v>KWD7</v>
      </c>
      <c r="G1546" s="38" t="str">
        <f>IF('query (10)'!J1546="","",'query (10)'!J1546)</f>
        <v>Electrical Control</v>
      </c>
      <c r="H1546" s="38" t="str">
        <f>TRIM(UPPER('query (10)'!J1546))</f>
        <v>ELECTRICAL CONTROL</v>
      </c>
      <c r="I1546" s="38" t="str">
        <f>IF('query (10)'!F1546="","",'query (10)'!F1546)</f>
        <v>Time-based Maintenance</v>
      </c>
      <c r="J1546" s="38" t="str">
        <f>IF('query (10)'!F1546="","",IFERROR(INDEX(Cleaning_Rules!$B$14:$B$17,MATCH(TRIM('query (10)'!F1546),Cleaning_Rules!$A$14:$A$17,0)),"UNKNOWN"))</f>
        <v>TBM</v>
      </c>
      <c r="K1546" s="38" t="str">
        <f>IF('query (10)'!G1546="","",'query (10)'!G1546)</f>
        <v>เสร็จสิ้น</v>
      </c>
      <c r="L1546" s="38" t="str">
        <f>IF('query (10)'!G1546="","MISSING",IFERROR(INDEX(Cleaning_Rules!$B$5:$B$10,MATCH(TRIM('query (10)'!G1546),Cleaning_Rules!$A$5:$A$10,0)),"UNKNOWN"))</f>
        <v>COMPLETED</v>
      </c>
      <c r="M1546" s="38" t="str">
        <f>IF('query (10)'!I1546="","",'query (10)'!I1546)</f>
        <v>Electrical</v>
      </c>
      <c r="N1546" s="38" t="str">
        <f>IF('query (10)'!O1546="","",'query (10)'!O1546)</f>
        <v>Inspection</v>
      </c>
      <c r="O1546" s="38" t="str">
        <f>IF('query (10)'!P1546="","",'query (10)'!P1546)</f>
        <v>Medium</v>
      </c>
      <c r="P1546" s="38" t="str">
        <f>IF('query (10)'!N1546="","",'query (10)'!N1546)</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46" s="38" t="str">
        <f>TRIM('query (10)'!N1546)</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46" s="38" t="str">
        <f>TRIM(UPPER('query (10)'!R1546))</f>
        <v/>
      </c>
      <c r="S1546" s="38" t="str">
        <f>TRIM(UPPER('query (10)'!S1546))</f>
        <v/>
      </c>
      <c r="T1546" s="38" t="str">
        <f>IF('query (10)'!Q1546="","",TRIM(UPPER('query (10)'!Q1546)))</f>
        <v/>
      </c>
      <c r="U1546" s="38" t="str">
        <f>IF('query (10)'!T1546="","",'query (10)'!T1546)</f>
        <v/>
      </c>
      <c r="V1546" s="39" t="str">
        <f>IF('query (10)'!T1546="","",IFERROR(VALUE('query (10)'!T1546),""))</f>
        <v/>
      </c>
      <c r="W1546" s="40">
        <f>IF('query (10)'!U1546="","",'query (10)'!U1546)</f>
        <v>0</v>
      </c>
      <c r="X1546" s="39">
        <f>IF('query (10)'!V1546="","",'query (10)'!V1546)</f>
        <v>90</v>
      </c>
      <c r="Y1546" s="41">
        <f>IF('query (10)'!W1546="","",'query (10)'!W1546)</f>
        <v>46060</v>
      </c>
      <c r="Z1546" s="41">
        <f>IF('query (10)'!X1546="","",'query (10)'!X1546)</f>
        <v>46141</v>
      </c>
      <c r="AA1546" s="41">
        <f>IF('query (10)'!Y1546="","",'query (10)'!Y1546)</f>
        <v>46141</v>
      </c>
      <c r="AB1546" s="41">
        <f>IF('query (10)'!Z1546="","",'query (10)'!Z1546)</f>
        <v>46231</v>
      </c>
      <c r="AC1546" s="38" t="str">
        <f>IF(OR('query (10)'!AA1546="",COUNTIF(Cleaning_Rules!$A$21:$A$26,TRIM('query (10)'!AA1546))&gt;0),"",TRIM('query (10)'!AA1546))</f>
        <v/>
      </c>
      <c r="AD1546" s="38" t="str">
        <f>IF('query (10)'!AB1546="","",TRIM(IFERROR(_xlfn.TEXTBEFORE('query (10)'!AB1546,"("),'query (10)'!AB1546)))</f>
        <v>เริ่มซ่อมงาน PM แล้ว รับผิดชอบโดย PONGPITAK SONCHAI</v>
      </c>
      <c r="AE1546" s="38" t="str">
        <f>IFERROR(LOWER(TRIM(_xlfn.TEXTBEFORE(_xlfn.TEXTAFTER('query (10)'!AB1546,"("),")"))),"")</f>
        <v>sonchai-p-6240@nsk.com</v>
      </c>
      <c r="AF1546" s="38" t="str">
        <f>IF('query (10)'!AD1546="","",TRIM('query (10)'!AD1546))</f>
        <v>ณัฐดนัย จุฑาเทพ</v>
      </c>
      <c r="AG1546" s="38" t="str">
        <f>IF('query (10)'!AE1546="","",TRIM('query (10)'!AE1546))</f>
        <v>พงษ์พิทักษ์ ศรไชย</v>
      </c>
      <c r="AH1546" s="38" t="str">
        <f>IF('query (10)'!AF1546="","",IFERROR(VALUE('query (10)'!AF1546),""))</f>
        <v/>
      </c>
      <c r="AI1546" s="38" t="str">
        <f>IF('query (10)'!AG1546="","",TRIM('query (10)'!AG1546))</f>
        <v/>
      </c>
      <c r="AJ1546" s="38" t="str">
        <f>IF('query (10)'!AH1546="","",IFERROR(VALUE('query (10)'!AH1546),""))</f>
        <v/>
      </c>
      <c r="AK1546" s="38" t="str">
        <f>IF('query (10)'!AI1546="","",TRIM('query (10)'!AI1546))</f>
        <v/>
      </c>
      <c r="AL1546" s="42">
        <f t="shared" si="120"/>
        <v>2026</v>
      </c>
      <c r="AM1546" s="42" t="str">
        <f t="shared" si="121"/>
        <v>2026-02</v>
      </c>
      <c r="AN1546" s="42" t="str">
        <f t="shared" ca="1" si="122"/>
        <v/>
      </c>
      <c r="AO1546" s="42" t="str">
        <f t="shared" si="123"/>
        <v>AS-833 | AUTOMATIC ASSEMBLY MACHINE | KWD7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เริ่มซ่อมงาน PM แล้ว รับผิดชอบโดย PONGPITAK SONCHAI | พงษ์พิทักษ์ ศรไชย</v>
      </c>
      <c r="AP1546" s="42" t="str">
        <f>_xlfn.TEXTJOIN("; ",TRUE,IF(COUNTA('query (10)'!A1546:AK1546)&lt;=6,"NEAR_EMPTY_ROW",""),IF($K1546="","MISSING_STATUS",""),IF(AND($K1546="เสร็จสิ้น",$Z1546=""),"DONE_NO_ACTUAL_DATE",""),IF(AND($I1546="Condition-based Maintenance",$AH1546=""),"CBM_NO_MEASUREMENT",""),IF(OR($X1546="",$X1546=0),"INVALID_PERIOD",""),IF(AND($AA1546&lt;&gt;"",$AB1546&lt;&gt;"",$AB1546&lt;$AA1546),"DATE_SEQUENCE_ERROR",""),IF(AND($AB1546&lt;&gt;"",$AB1546&gt;DATE(2030,12,31)),"DATE_OUTLIER",""),IF($C1546="","MISSING_QRCODE",""),IF($J1546="UNKNOWN","UNKNOWN_PM_TYPE",""),IF($L1546="UNKNOWN","UNKNOWN_STATUS",""))</f>
        <v/>
      </c>
      <c r="AQ1546" s="42" t="str">
        <f t="shared" si="124"/>
        <v>NO</v>
      </c>
    </row>
    <row r="1547" spans="1:43" x14ac:dyDescent="0.3">
      <c r="A1547" s="38">
        <f>IF('query (10)'!A1547="","",'query (10)'!A1547)</f>
        <v>1749</v>
      </c>
      <c r="B1547" s="38" t="str">
        <f>IF('query (10)'!B1547="","",'query (10)'!B1547)</f>
        <v/>
      </c>
      <c r="C1547" s="38" t="str">
        <f>TRIM(UPPER('query (10)'!M1547))</f>
        <v>AS-949</v>
      </c>
      <c r="D1547" s="38" t="str">
        <f>TRIM(UPPER(IFERROR(_xlfn.TEXTBEFORE('query (10)'!L1547,"("),'query (10)'!L1547)))</f>
        <v>AUTOMATIC ASSEMBLY MACHINE</v>
      </c>
      <c r="E1547" s="38" t="str">
        <f>IFERROR(TRIM(UPPER(_xlfn.TEXTBEFORE(_xlfn.TEXTAFTER('query (10)'!L1547,"("),")"))),"")</f>
        <v/>
      </c>
      <c r="F1547" s="38" t="str">
        <f>TRIM('query (10)'!K1547)</f>
        <v>KWD2</v>
      </c>
      <c r="G1547" s="38" t="str">
        <f>IF('query (10)'!J1547="","",'query (10)'!J1547)</f>
        <v>Electrical Control</v>
      </c>
      <c r="H1547" s="38" t="str">
        <f>TRIM(UPPER('query (10)'!J1547))</f>
        <v>ELECTRICAL CONTROL</v>
      </c>
      <c r="I1547" s="38" t="str">
        <f>IF('query (10)'!F1547="","",'query (10)'!F1547)</f>
        <v>Time-based Maintenance</v>
      </c>
      <c r="J1547" s="38" t="str">
        <f>IF('query (10)'!F1547="","",IFERROR(INDEX(Cleaning_Rules!$B$14:$B$17,MATCH(TRIM('query (10)'!F1547),Cleaning_Rules!$A$14:$A$17,0)),"UNKNOWN"))</f>
        <v>TBM</v>
      </c>
      <c r="K1547" s="38" t="str">
        <f>IF('query (10)'!G1547="","",'query (10)'!G1547)</f>
        <v>แก้ไขแผน</v>
      </c>
      <c r="L1547" s="38" t="str">
        <f>IF('query (10)'!G1547="","MISSING",IFERROR(INDEX(Cleaning_Rules!$B$5:$B$10,MATCH(TRIM('query (10)'!G1547),Cleaning_Rules!$A$5:$A$10,0)),"UNKNOWN"))</f>
        <v>PLAN_REVISED</v>
      </c>
      <c r="M1547" s="38" t="str">
        <f>IF('query (10)'!I1547="","",'query (10)'!I1547)</f>
        <v>Electrical</v>
      </c>
      <c r="N1547" s="38" t="str">
        <f>IF('query (10)'!O1547="","",'query (10)'!O1547)</f>
        <v>Inspection</v>
      </c>
      <c r="O1547" s="38" t="str">
        <f>IF('query (10)'!P1547="","",'query (10)'!P1547)</f>
        <v>Medium</v>
      </c>
      <c r="P1547" s="38" t="str">
        <f>IF('query (10)'!N1547="","",'query (10)'!N1547)</f>
        <v xml:space="preserve">Check and Cleaning Tighten of Terminal
Check Adhesion of PLC
Check and Cleaning PLC
</v>
      </c>
      <c r="Q1547" s="38" t="str">
        <f>TRIM('query (10)'!N1547)</f>
        <v xml:space="preserve">Check and Cleaning Tighten of Terminal
Check Adhesion of PLC
Check and Cleaning PLC
</v>
      </c>
      <c r="R1547" s="38" t="str">
        <f>TRIM(UPPER('query (10)'!R1547))</f>
        <v/>
      </c>
      <c r="S1547" s="38" t="str">
        <f>TRIM(UPPER('query (10)'!S1547))</f>
        <v/>
      </c>
      <c r="T1547" s="38" t="str">
        <f>IF('query (10)'!Q1547="","",TRIM(UPPER('query (10)'!Q1547)))</f>
        <v/>
      </c>
      <c r="U1547" s="38" t="str">
        <f>IF('query (10)'!T1547="","",'query (10)'!T1547)</f>
        <v/>
      </c>
      <c r="V1547" s="39" t="str">
        <f>IF('query (10)'!T1547="","",IFERROR(VALUE('query (10)'!T1547),""))</f>
        <v/>
      </c>
      <c r="W1547" s="40">
        <f>IF('query (10)'!U1547="","",'query (10)'!U1547)</f>
        <v>0</v>
      </c>
      <c r="X1547" s="39">
        <f>IF('query (10)'!V1547="","",'query (10)'!V1547)</f>
        <v>180</v>
      </c>
      <c r="Y1547" s="41">
        <f>IF('query (10)'!W1547="","",'query (10)'!W1547)</f>
        <v>46055</v>
      </c>
      <c r="Z1547" s="41" t="str">
        <f>IF('query (10)'!X1547="","",'query (10)'!X1547)</f>
        <v/>
      </c>
      <c r="AA1547" s="41">
        <f>IF('query (10)'!Y1547="","",'query (10)'!Y1547)</f>
        <v>46055</v>
      </c>
      <c r="AB1547" s="41">
        <f>IF('query (10)'!Z1547="","",'query (10)'!Z1547)</f>
        <v>46235</v>
      </c>
      <c r="AC1547" s="38" t="str">
        <f>IF(OR('query (10)'!AA1547="",COUNTIF(Cleaning_Rules!$A$21:$A$26,TRIM('query (10)'!AA1547))&gt;0),"",TRIM('query (10)'!AA1547))</f>
        <v/>
      </c>
      <c r="AD1547" s="38" t="str">
        <f>IF('query (10)'!AB1547="","",TRIM(IFERROR(_xlfn.TEXTBEFORE('query (10)'!AB1547,"("),'query (10)'!AB1547)))</f>
        <v/>
      </c>
      <c r="AE1547" s="38" t="str">
        <f>IFERROR(LOWER(TRIM(_xlfn.TEXTBEFORE(_xlfn.TEXTAFTER('query (10)'!AB1547,"("),")"))),"")</f>
        <v/>
      </c>
      <c r="AF1547" s="38" t="str">
        <f>IF('query (10)'!AD1547="","",TRIM('query (10)'!AD1547))</f>
        <v>ณัฐดนัย จุฑาเทพ</v>
      </c>
      <c r="AG1547" s="38" t="str">
        <f>IF('query (10)'!AE1547="","",TRIM('query (10)'!AE1547))</f>
        <v>ณัฐดนัย จุฑาเทพ</v>
      </c>
      <c r="AH1547" s="38" t="str">
        <f>IF('query (10)'!AF1547="","",IFERROR(VALUE('query (10)'!AF1547),""))</f>
        <v/>
      </c>
      <c r="AI1547" s="38" t="str">
        <f>IF('query (10)'!AG1547="","",TRIM('query (10)'!AG1547))</f>
        <v/>
      </c>
      <c r="AJ1547" s="38" t="str">
        <f>IF('query (10)'!AH1547="","",IFERROR(VALUE('query (10)'!AH1547),""))</f>
        <v/>
      </c>
      <c r="AK1547" s="38" t="str">
        <f>IF('query (10)'!AI1547="","",TRIM('query (10)'!AI1547))</f>
        <v/>
      </c>
      <c r="AL1547" s="42">
        <f t="shared" si="120"/>
        <v>2026</v>
      </c>
      <c r="AM1547" s="42" t="str">
        <f t="shared" si="121"/>
        <v>2026-02</v>
      </c>
      <c r="AN1547" s="42" t="str">
        <f t="shared" ca="1" si="122"/>
        <v>OVERDUE</v>
      </c>
      <c r="AO1547" s="42" t="str">
        <f t="shared" si="123"/>
        <v>AS-949 | AUTOMATIC ASSEMBLY MACHINE | KWD2 | ELECTRICAL CONTROL | Time-based Maintenance | Electrical | Inspection | Medium | Check and Cleaning Tighten of Terminal
Check Adhesion of PLC
Check and Cleaning PLC
 | ณัฐดนัย จุฑาเทพ</v>
      </c>
      <c r="AP1547" s="42" t="str">
        <f>_xlfn.TEXTJOIN("; ",TRUE,IF(COUNTA('query (10)'!A1547:AK1547)&lt;=6,"NEAR_EMPTY_ROW",""),IF($K1547="","MISSING_STATUS",""),IF(AND($K1547="เสร็จสิ้น",$Z1547=""),"DONE_NO_ACTUAL_DATE",""),IF(AND($I1547="Condition-based Maintenance",$AH1547=""),"CBM_NO_MEASUREMENT",""),IF(OR($X1547="",$X1547=0),"INVALID_PERIOD",""),IF(AND($AA1547&lt;&gt;"",$AB1547&lt;&gt;"",$AB1547&lt;$AA1547),"DATE_SEQUENCE_ERROR",""),IF(AND($AB1547&lt;&gt;"",$AB1547&gt;DATE(2030,12,31)),"DATE_OUTLIER",""),IF($C1547="","MISSING_QRCODE",""),IF($J1547="UNKNOWN","UNKNOWN_PM_TYPE",""),IF($L1547="UNKNOWN","UNKNOWN_STATUS",""))</f>
        <v/>
      </c>
      <c r="AQ1547" s="42" t="str">
        <f t="shared" si="124"/>
        <v>NO</v>
      </c>
    </row>
    <row r="1548" spans="1:43" x14ac:dyDescent="0.3">
      <c r="A1548" s="38">
        <f>IF('query (10)'!A1548="","",'query (10)'!A1548)</f>
        <v>1750</v>
      </c>
      <c r="B1548" s="38">
        <f>IF('query (10)'!B1548="","",'query (10)'!B1548)</f>
        <v>19904</v>
      </c>
      <c r="C1548" s="38" t="str">
        <f>TRIM(UPPER('query (10)'!M1548))</f>
        <v>AS-950</v>
      </c>
      <c r="D1548" s="38" t="str">
        <f>TRIM(UPPER(IFERROR(_xlfn.TEXTBEFORE('query (10)'!L1548,"("),'query (10)'!L1548)))</f>
        <v>AUTOMATIC ASSEMBLY MACHINE</v>
      </c>
      <c r="E1548" s="38" t="str">
        <f>IFERROR(TRIM(UPPER(_xlfn.TEXTBEFORE(_xlfn.TEXTAFTER('query (10)'!L1548,"("),")"))),"")</f>
        <v/>
      </c>
      <c r="F1548" s="38" t="str">
        <f>TRIM('query (10)'!K1548)</f>
        <v>KWD3</v>
      </c>
      <c r="G1548" s="38" t="str">
        <f>IF('query (10)'!J1548="","",'query (10)'!J1548)</f>
        <v>Electrical Control</v>
      </c>
      <c r="H1548" s="38" t="str">
        <f>TRIM(UPPER('query (10)'!J1548))</f>
        <v>ELECTRICAL CONTROL</v>
      </c>
      <c r="I1548" s="38" t="str">
        <f>IF('query (10)'!F1548="","",'query (10)'!F1548)</f>
        <v>Time-based Maintenance</v>
      </c>
      <c r="J1548" s="38" t="str">
        <f>IF('query (10)'!F1548="","",IFERROR(INDEX(Cleaning_Rules!$B$14:$B$17,MATCH(TRIM('query (10)'!F1548),Cleaning_Rules!$A$14:$A$17,0)),"UNKNOWN"))</f>
        <v>TBM</v>
      </c>
      <c r="K1548" s="38" t="str">
        <f>IF('query (10)'!G1548="","",'query (10)'!G1548)</f>
        <v>เสร็จสิ้น</v>
      </c>
      <c r="L1548" s="38" t="str">
        <f>IF('query (10)'!G1548="","MISSING",IFERROR(INDEX(Cleaning_Rules!$B$5:$B$10,MATCH(TRIM('query (10)'!G1548),Cleaning_Rules!$A$5:$A$10,0)),"UNKNOWN"))</f>
        <v>COMPLETED</v>
      </c>
      <c r="M1548" s="38" t="str">
        <f>IF('query (10)'!I1548="","",'query (10)'!I1548)</f>
        <v>Electrical</v>
      </c>
      <c r="N1548" s="38" t="str">
        <f>IF('query (10)'!O1548="","",'query (10)'!O1548)</f>
        <v>Inspection</v>
      </c>
      <c r="O1548" s="38" t="str">
        <f>IF('query (10)'!P1548="","",'query (10)'!P1548)</f>
        <v>Medium</v>
      </c>
      <c r="P1548" s="38" t="str">
        <f>IF('query (10)'!N1548="","",'query (10)'!N1548)</f>
        <v xml:space="preserve">Check and Cleaning Tighten of Terminal
Check Adhesion of PLC
Check and Cleaning PLC
</v>
      </c>
      <c r="Q1548" s="38" t="str">
        <f>TRIM('query (10)'!N1548)</f>
        <v xml:space="preserve">Check and Cleaning Tighten of Terminal
Check Adhesion of PLC
Check and Cleaning PLC
</v>
      </c>
      <c r="R1548" s="38" t="str">
        <f>TRIM(UPPER('query (10)'!R1548))</f>
        <v/>
      </c>
      <c r="S1548" s="38" t="str">
        <f>TRIM(UPPER('query (10)'!S1548))</f>
        <v/>
      </c>
      <c r="T1548" s="38" t="str">
        <f>IF('query (10)'!Q1548="","",TRIM(UPPER('query (10)'!Q1548)))</f>
        <v/>
      </c>
      <c r="U1548" s="38" t="str">
        <f>IF('query (10)'!T1548="","",'query (10)'!T1548)</f>
        <v/>
      </c>
      <c r="V1548" s="39" t="str">
        <f>IF('query (10)'!T1548="","",IFERROR(VALUE('query (10)'!T1548),""))</f>
        <v/>
      </c>
      <c r="W1548" s="40">
        <f>IF('query (10)'!U1548="","",'query (10)'!U1548)</f>
        <v>0</v>
      </c>
      <c r="X1548" s="39">
        <f>IF('query (10)'!V1548="","",'query (10)'!V1548)</f>
        <v>180</v>
      </c>
      <c r="Y1548" s="41">
        <f>IF('query (10)'!W1548="","",'query (10)'!W1548)</f>
        <v>46056</v>
      </c>
      <c r="Z1548" s="41">
        <f>IF('query (10)'!X1548="","",'query (10)'!X1548)</f>
        <v>46183</v>
      </c>
      <c r="AA1548" s="41">
        <f>IF('query (10)'!Y1548="","",'query (10)'!Y1548)</f>
        <v>46183</v>
      </c>
      <c r="AB1548" s="41">
        <f>IF('query (10)'!Z1548="","",'query (10)'!Z1548)</f>
        <v>46363</v>
      </c>
      <c r="AC1548" s="38" t="str">
        <f>IF(OR('query (10)'!AA1548="",COUNTIF(Cleaning_Rules!$A$21:$A$26,TRIM('query (10)'!AA1548))&gt;0),"",TRIM('query (10)'!AA1548))</f>
        <v/>
      </c>
      <c r="AD1548" s="38" t="str">
        <f>IF('query (10)'!AB1548="","",TRIM(IFERROR(_xlfn.TEXTBEFORE('query (10)'!AB1548,"("),'query (10)'!AB1548)))</f>
        <v>เริ่มซ่อมงาน PM แล้ว รับผิดชอบโดย NATDANAI JUTHATHEP</v>
      </c>
      <c r="AE1548" s="38" t="str">
        <f>IFERROR(LOWER(TRIM(_xlfn.TEXTBEFORE(_xlfn.TEXTAFTER('query (10)'!AB1548,"("),")"))),"")</f>
        <v>juthathep-n-4697@nsk.com</v>
      </c>
      <c r="AF1548" s="38" t="str">
        <f>IF('query (10)'!AD1548="","",TRIM('query (10)'!AD1548))</f>
        <v>ณัฐดนัย จุฑาเทพ</v>
      </c>
      <c r="AG1548" s="38" t="str">
        <f>IF('query (10)'!AE1548="","",TRIM('query (10)'!AE1548))</f>
        <v>ณัฐดนัย จุฑาเทพ</v>
      </c>
      <c r="AH1548" s="38" t="str">
        <f>IF('query (10)'!AF1548="","",IFERROR(VALUE('query (10)'!AF1548),""))</f>
        <v/>
      </c>
      <c r="AI1548" s="38" t="str">
        <f>IF('query (10)'!AG1548="","",TRIM('query (10)'!AG1548))</f>
        <v/>
      </c>
      <c r="AJ1548" s="38" t="str">
        <f>IF('query (10)'!AH1548="","",IFERROR(VALUE('query (10)'!AH1548),""))</f>
        <v/>
      </c>
      <c r="AK1548" s="38" t="str">
        <f>IF('query (10)'!AI1548="","",TRIM('query (10)'!AI1548))</f>
        <v/>
      </c>
      <c r="AL1548" s="42">
        <f t="shared" si="120"/>
        <v>2026</v>
      </c>
      <c r="AM1548" s="42" t="str">
        <f t="shared" si="121"/>
        <v>2026-02</v>
      </c>
      <c r="AN1548" s="42" t="str">
        <f t="shared" ca="1" si="122"/>
        <v/>
      </c>
      <c r="AO1548" s="42" t="str">
        <f t="shared" si="123"/>
        <v>AS-950 | AUTOMATIC ASSEMBLY MACHINE | KWD3 | ELECTRICAL CONTROL | Time-based Maintenance | Electrical | Inspection | Medium | Check and Cleaning Tighten of Terminal
Check Adhesion of PLC
Check and Cleaning PLC
 | เริ่มซ่อมงาน PM แล้ว รับผิดชอบโดย NATDANAI JUTHATHEP | ณัฐดนัย จุฑาเทพ</v>
      </c>
      <c r="AP1548" s="42" t="str">
        <f>_xlfn.TEXTJOIN("; ",TRUE,IF(COUNTA('query (10)'!A1548:AK1548)&lt;=6,"NEAR_EMPTY_ROW",""),IF($K1548="","MISSING_STATUS",""),IF(AND($K1548="เสร็จสิ้น",$Z1548=""),"DONE_NO_ACTUAL_DATE",""),IF(AND($I1548="Condition-based Maintenance",$AH1548=""),"CBM_NO_MEASUREMENT",""),IF(OR($X1548="",$X1548=0),"INVALID_PERIOD",""),IF(AND($AA1548&lt;&gt;"",$AB1548&lt;&gt;"",$AB1548&lt;$AA1548),"DATE_SEQUENCE_ERROR",""),IF(AND($AB1548&lt;&gt;"",$AB1548&gt;DATE(2030,12,31)),"DATE_OUTLIER",""),IF($C1548="","MISSING_QRCODE",""),IF($J1548="UNKNOWN","UNKNOWN_PM_TYPE",""),IF($L1548="UNKNOWN","UNKNOWN_STATUS",""))</f>
        <v/>
      </c>
      <c r="AQ1548" s="42" t="str">
        <f t="shared" si="124"/>
        <v>NO</v>
      </c>
    </row>
    <row r="1549" spans="1:43" x14ac:dyDescent="0.3">
      <c r="A1549" s="38">
        <f>IF('query (10)'!A1549="","",'query (10)'!A1549)</f>
        <v>1751</v>
      </c>
      <c r="B1549" s="38" t="str">
        <f>IF('query (10)'!B1549="","",'query (10)'!B1549)</f>
        <v/>
      </c>
      <c r="C1549" s="38" t="str">
        <f>TRIM(UPPER('query (10)'!M1549))</f>
        <v>AS-909</v>
      </c>
      <c r="D1549" s="38" t="str">
        <f>TRIM(UPPER(IFERROR(_xlfn.TEXTBEFORE('query (10)'!L1549,"("),'query (10)'!L1549)))</f>
        <v>AUTOMATIC ASSEMBLY MACHINE</v>
      </c>
      <c r="E1549" s="38" t="str">
        <f>IFERROR(TRIM(UPPER(_xlfn.TEXTBEFORE(_xlfn.TEXTAFTER('query (10)'!L1549,"("),")"))),"")</f>
        <v/>
      </c>
      <c r="F1549" s="38" t="str">
        <f>TRIM('query (10)'!K1549)</f>
        <v>KWD4</v>
      </c>
      <c r="G1549" s="38" t="str">
        <f>IF('query (10)'!J1549="","",'query (10)'!J1549)</f>
        <v>Electrical Control</v>
      </c>
      <c r="H1549" s="38" t="str">
        <f>TRIM(UPPER('query (10)'!J1549))</f>
        <v>ELECTRICAL CONTROL</v>
      </c>
      <c r="I1549" s="38" t="str">
        <f>IF('query (10)'!F1549="","",'query (10)'!F1549)</f>
        <v>Time-based Maintenance</v>
      </c>
      <c r="J1549" s="38" t="str">
        <f>IF('query (10)'!F1549="","",IFERROR(INDEX(Cleaning_Rules!$B$14:$B$17,MATCH(TRIM('query (10)'!F1549),Cleaning_Rules!$A$14:$A$17,0)),"UNKNOWN"))</f>
        <v>TBM</v>
      </c>
      <c r="K1549" s="38" t="str">
        <f>IF('query (10)'!G1549="","",'query (10)'!G1549)</f>
        <v>แก้ไขแผน</v>
      </c>
      <c r="L1549" s="38" t="str">
        <f>IF('query (10)'!G1549="","MISSING",IFERROR(INDEX(Cleaning_Rules!$B$5:$B$10,MATCH(TRIM('query (10)'!G1549),Cleaning_Rules!$A$5:$A$10,0)),"UNKNOWN"))</f>
        <v>PLAN_REVISED</v>
      </c>
      <c r="M1549" s="38" t="str">
        <f>IF('query (10)'!I1549="","",'query (10)'!I1549)</f>
        <v>Electrical</v>
      </c>
      <c r="N1549" s="38" t="str">
        <f>IF('query (10)'!O1549="","",'query (10)'!O1549)</f>
        <v>Inspection</v>
      </c>
      <c r="O1549" s="38" t="str">
        <f>IF('query (10)'!P1549="","",'query (10)'!P1549)</f>
        <v>Medium</v>
      </c>
      <c r="P1549" s="38" t="str">
        <f>IF('query (10)'!N1549="","",'query (10)'!N1549)</f>
        <v xml:space="preserve">Check and Cleaning Tighten of Terminal
Check Adhesion of PLC
Check and Cleaning PLC
</v>
      </c>
      <c r="Q1549" s="38" t="str">
        <f>TRIM('query (10)'!N1549)</f>
        <v xml:space="preserve">Check and Cleaning Tighten of Terminal
Check Adhesion of PLC
Check and Cleaning PLC
</v>
      </c>
      <c r="R1549" s="38" t="str">
        <f>TRIM(UPPER('query (10)'!R1549))</f>
        <v/>
      </c>
      <c r="S1549" s="38" t="str">
        <f>TRIM(UPPER('query (10)'!S1549))</f>
        <v/>
      </c>
      <c r="T1549" s="38" t="str">
        <f>IF('query (10)'!Q1549="","",TRIM(UPPER('query (10)'!Q1549)))</f>
        <v/>
      </c>
      <c r="U1549" s="38" t="str">
        <f>IF('query (10)'!T1549="","",'query (10)'!T1549)</f>
        <v/>
      </c>
      <c r="V1549" s="39" t="str">
        <f>IF('query (10)'!T1549="","",IFERROR(VALUE('query (10)'!T1549),""))</f>
        <v/>
      </c>
      <c r="W1549" s="40">
        <f>IF('query (10)'!U1549="","",'query (10)'!U1549)</f>
        <v>0</v>
      </c>
      <c r="X1549" s="39">
        <f>IF('query (10)'!V1549="","",'query (10)'!V1549)</f>
        <v>180</v>
      </c>
      <c r="Y1549" s="41">
        <f>IF('query (10)'!W1549="","",'query (10)'!W1549)</f>
        <v>46057</v>
      </c>
      <c r="Z1549" s="41" t="str">
        <f>IF('query (10)'!X1549="","",'query (10)'!X1549)</f>
        <v/>
      </c>
      <c r="AA1549" s="41">
        <f>IF('query (10)'!Y1549="","",'query (10)'!Y1549)</f>
        <v>46057</v>
      </c>
      <c r="AB1549" s="41">
        <f>IF('query (10)'!Z1549="","",'query (10)'!Z1549)</f>
        <v>46237</v>
      </c>
      <c r="AC1549" s="38" t="str">
        <f>IF(OR('query (10)'!AA1549="",COUNTIF(Cleaning_Rules!$A$21:$A$26,TRIM('query (10)'!AA1549))&gt;0),"",TRIM('query (10)'!AA1549))</f>
        <v/>
      </c>
      <c r="AD1549" s="38" t="str">
        <f>IF('query (10)'!AB1549="","",TRIM(IFERROR(_xlfn.TEXTBEFORE('query (10)'!AB1549,"("),'query (10)'!AB1549)))</f>
        <v/>
      </c>
      <c r="AE1549" s="38" t="str">
        <f>IFERROR(LOWER(TRIM(_xlfn.TEXTBEFORE(_xlfn.TEXTAFTER('query (10)'!AB1549,"("),")"))),"")</f>
        <v/>
      </c>
      <c r="AF1549" s="38" t="str">
        <f>IF('query (10)'!AD1549="","",TRIM('query (10)'!AD1549))</f>
        <v>ณัฐดนัย จุฑาเทพ</v>
      </c>
      <c r="AG1549" s="38" t="str">
        <f>IF('query (10)'!AE1549="","",TRIM('query (10)'!AE1549))</f>
        <v>ณัฐดนัย จุฑาเทพ</v>
      </c>
      <c r="AH1549" s="38" t="str">
        <f>IF('query (10)'!AF1549="","",IFERROR(VALUE('query (10)'!AF1549),""))</f>
        <v/>
      </c>
      <c r="AI1549" s="38" t="str">
        <f>IF('query (10)'!AG1549="","",TRIM('query (10)'!AG1549))</f>
        <v/>
      </c>
      <c r="AJ1549" s="38" t="str">
        <f>IF('query (10)'!AH1549="","",IFERROR(VALUE('query (10)'!AH1549),""))</f>
        <v/>
      </c>
      <c r="AK1549" s="38" t="str">
        <f>IF('query (10)'!AI1549="","",TRIM('query (10)'!AI1549))</f>
        <v/>
      </c>
      <c r="AL1549" s="42">
        <f t="shared" si="120"/>
        <v>2026</v>
      </c>
      <c r="AM1549" s="42" t="str">
        <f t="shared" si="121"/>
        <v>2026-02</v>
      </c>
      <c r="AN1549" s="42" t="str">
        <f t="shared" ca="1" si="122"/>
        <v>OVERDUE</v>
      </c>
      <c r="AO1549" s="42" t="str">
        <f t="shared" si="123"/>
        <v>AS-909 | AUTOMATIC ASSEMBLY MACHINE | KWD4 | ELECTRICAL CONTROL | Time-based Maintenance | Electrical | Inspection | Medium | Check and Cleaning Tighten of Terminal
Check Adhesion of PLC
Check and Cleaning PLC
 | ณัฐดนัย จุฑาเทพ</v>
      </c>
      <c r="AP1549" s="42" t="str">
        <f>_xlfn.TEXTJOIN("; ",TRUE,IF(COUNTA('query (10)'!A1549:AK1549)&lt;=6,"NEAR_EMPTY_ROW",""),IF($K1549="","MISSING_STATUS",""),IF(AND($K1549="เสร็จสิ้น",$Z1549=""),"DONE_NO_ACTUAL_DATE",""),IF(AND($I1549="Condition-based Maintenance",$AH1549=""),"CBM_NO_MEASUREMENT",""),IF(OR($X1549="",$X1549=0),"INVALID_PERIOD",""),IF(AND($AA1549&lt;&gt;"",$AB1549&lt;&gt;"",$AB1549&lt;$AA1549),"DATE_SEQUENCE_ERROR",""),IF(AND($AB1549&lt;&gt;"",$AB1549&gt;DATE(2030,12,31)),"DATE_OUTLIER",""),IF($C1549="","MISSING_QRCODE",""),IF($J1549="UNKNOWN","UNKNOWN_PM_TYPE",""),IF($L1549="UNKNOWN","UNKNOWN_STATUS",""))</f>
        <v/>
      </c>
      <c r="AQ1549" s="42" t="str">
        <f t="shared" si="124"/>
        <v>NO</v>
      </c>
    </row>
    <row r="1550" spans="1:43" x14ac:dyDescent="0.3">
      <c r="A1550" s="38">
        <f>IF('query (10)'!A1550="","",'query (10)'!A1550)</f>
        <v>1752</v>
      </c>
      <c r="B1550" s="38" t="str">
        <f>IF('query (10)'!B1550="","",'query (10)'!B1550)</f>
        <v/>
      </c>
      <c r="C1550" s="38" t="str">
        <f>TRIM(UPPER('query (10)'!M1550))</f>
        <v>AS-924</v>
      </c>
      <c r="D1550" s="38" t="str">
        <f>TRIM(UPPER(IFERROR(_xlfn.TEXTBEFORE('query (10)'!L1550,"("),'query (10)'!L1550)))</f>
        <v>AUTOMATIC ASSEMBLY MACHINE</v>
      </c>
      <c r="E1550" s="38" t="str">
        <f>IFERROR(TRIM(UPPER(_xlfn.TEXTBEFORE(_xlfn.TEXTAFTER('query (10)'!L1550,"("),")"))),"")</f>
        <v/>
      </c>
      <c r="F1550" s="38" t="str">
        <f>TRIM('query (10)'!K1550)</f>
        <v>KWD5</v>
      </c>
      <c r="G1550" s="38" t="str">
        <f>IF('query (10)'!J1550="","",'query (10)'!J1550)</f>
        <v>Electrical Control</v>
      </c>
      <c r="H1550" s="38" t="str">
        <f>TRIM(UPPER('query (10)'!J1550))</f>
        <v>ELECTRICAL CONTROL</v>
      </c>
      <c r="I1550" s="38" t="str">
        <f>IF('query (10)'!F1550="","",'query (10)'!F1550)</f>
        <v>Time-based Maintenance</v>
      </c>
      <c r="J1550" s="38" t="str">
        <f>IF('query (10)'!F1550="","",IFERROR(INDEX(Cleaning_Rules!$B$14:$B$17,MATCH(TRIM('query (10)'!F1550),Cleaning_Rules!$A$14:$A$17,0)),"UNKNOWN"))</f>
        <v>TBM</v>
      </c>
      <c r="K1550" s="38" t="str">
        <f>IF('query (10)'!G1550="","",'query (10)'!G1550)</f>
        <v>แก้ไขแผน</v>
      </c>
      <c r="L1550" s="38" t="str">
        <f>IF('query (10)'!G1550="","MISSING",IFERROR(INDEX(Cleaning_Rules!$B$5:$B$10,MATCH(TRIM('query (10)'!G1550),Cleaning_Rules!$A$5:$A$10,0)),"UNKNOWN"))</f>
        <v>PLAN_REVISED</v>
      </c>
      <c r="M1550" s="38" t="str">
        <f>IF('query (10)'!I1550="","",'query (10)'!I1550)</f>
        <v>Electrical</v>
      </c>
      <c r="N1550" s="38" t="str">
        <f>IF('query (10)'!O1550="","",'query (10)'!O1550)</f>
        <v>Inspection</v>
      </c>
      <c r="O1550" s="38" t="str">
        <f>IF('query (10)'!P1550="","",'query (10)'!P1550)</f>
        <v>Medium</v>
      </c>
      <c r="P1550" s="38" t="str">
        <f>IF('query (10)'!N1550="","",'query (10)'!N1550)</f>
        <v xml:space="preserve">Check and Cleaning Tighten of Terminal
Check Adhesion of PLC
Check and Cleaning PLC
</v>
      </c>
      <c r="Q1550" s="38" t="str">
        <f>TRIM('query (10)'!N1550)</f>
        <v xml:space="preserve">Check and Cleaning Tighten of Terminal
Check Adhesion of PLC
Check and Cleaning PLC
</v>
      </c>
      <c r="R1550" s="38" t="str">
        <f>TRIM(UPPER('query (10)'!R1550))</f>
        <v/>
      </c>
      <c r="S1550" s="38" t="str">
        <f>TRIM(UPPER('query (10)'!S1550))</f>
        <v/>
      </c>
      <c r="T1550" s="38" t="str">
        <f>IF('query (10)'!Q1550="","",TRIM(UPPER('query (10)'!Q1550)))</f>
        <v/>
      </c>
      <c r="U1550" s="38" t="str">
        <f>IF('query (10)'!T1550="","",'query (10)'!T1550)</f>
        <v/>
      </c>
      <c r="V1550" s="39" t="str">
        <f>IF('query (10)'!T1550="","",IFERROR(VALUE('query (10)'!T1550),""))</f>
        <v/>
      </c>
      <c r="W1550" s="40">
        <f>IF('query (10)'!U1550="","",'query (10)'!U1550)</f>
        <v>0</v>
      </c>
      <c r="X1550" s="39">
        <f>IF('query (10)'!V1550="","",'query (10)'!V1550)</f>
        <v>180</v>
      </c>
      <c r="Y1550" s="41">
        <f>IF('query (10)'!W1550="","",'query (10)'!W1550)</f>
        <v>46058</v>
      </c>
      <c r="Z1550" s="41" t="str">
        <f>IF('query (10)'!X1550="","",'query (10)'!X1550)</f>
        <v/>
      </c>
      <c r="AA1550" s="41">
        <f>IF('query (10)'!Y1550="","",'query (10)'!Y1550)</f>
        <v>46058</v>
      </c>
      <c r="AB1550" s="41">
        <f>IF('query (10)'!Z1550="","",'query (10)'!Z1550)</f>
        <v>46238</v>
      </c>
      <c r="AC1550" s="38" t="str">
        <f>IF(OR('query (10)'!AA1550="",COUNTIF(Cleaning_Rules!$A$21:$A$26,TRIM('query (10)'!AA1550))&gt;0),"",TRIM('query (10)'!AA1550))</f>
        <v/>
      </c>
      <c r="AD1550" s="38" t="str">
        <f>IF('query (10)'!AB1550="","",TRIM(IFERROR(_xlfn.TEXTBEFORE('query (10)'!AB1550,"("),'query (10)'!AB1550)))</f>
        <v/>
      </c>
      <c r="AE1550" s="38" t="str">
        <f>IFERROR(LOWER(TRIM(_xlfn.TEXTBEFORE(_xlfn.TEXTAFTER('query (10)'!AB1550,"("),")"))),"")</f>
        <v/>
      </c>
      <c r="AF1550" s="38" t="str">
        <f>IF('query (10)'!AD1550="","",TRIM('query (10)'!AD1550))</f>
        <v>ณัฐดนัย จุฑาเทพ</v>
      </c>
      <c r="AG1550" s="38" t="str">
        <f>IF('query (10)'!AE1550="","",TRIM('query (10)'!AE1550))</f>
        <v>ณัฐดนัย จุฑาเทพ</v>
      </c>
      <c r="AH1550" s="38" t="str">
        <f>IF('query (10)'!AF1550="","",IFERROR(VALUE('query (10)'!AF1550),""))</f>
        <v/>
      </c>
      <c r="AI1550" s="38" t="str">
        <f>IF('query (10)'!AG1550="","",TRIM('query (10)'!AG1550))</f>
        <v/>
      </c>
      <c r="AJ1550" s="38" t="str">
        <f>IF('query (10)'!AH1550="","",IFERROR(VALUE('query (10)'!AH1550),""))</f>
        <v/>
      </c>
      <c r="AK1550" s="38" t="str">
        <f>IF('query (10)'!AI1550="","",TRIM('query (10)'!AI1550))</f>
        <v/>
      </c>
      <c r="AL1550" s="42">
        <f t="shared" si="120"/>
        <v>2026</v>
      </c>
      <c r="AM1550" s="42" t="str">
        <f t="shared" si="121"/>
        <v>2026-02</v>
      </c>
      <c r="AN1550" s="42" t="str">
        <f t="shared" ca="1" si="122"/>
        <v>OVERDUE</v>
      </c>
      <c r="AO1550" s="42" t="str">
        <f t="shared" si="123"/>
        <v>AS-924 | AUTOMATIC ASSEMBLY MACHINE | KWD5 | ELECTRICAL CONTROL | Time-based Maintenance | Electrical | Inspection | Medium | Check and Cleaning Tighten of Terminal
Check Adhesion of PLC
Check and Cleaning PLC
 | ณัฐดนัย จุฑาเทพ</v>
      </c>
      <c r="AP1550" s="42" t="str">
        <f>_xlfn.TEXTJOIN("; ",TRUE,IF(COUNTA('query (10)'!A1550:AK1550)&lt;=6,"NEAR_EMPTY_ROW",""),IF($K1550="","MISSING_STATUS",""),IF(AND($K1550="เสร็จสิ้น",$Z1550=""),"DONE_NO_ACTUAL_DATE",""),IF(AND($I1550="Condition-based Maintenance",$AH1550=""),"CBM_NO_MEASUREMENT",""),IF(OR($X1550="",$X1550=0),"INVALID_PERIOD",""),IF(AND($AA1550&lt;&gt;"",$AB1550&lt;&gt;"",$AB1550&lt;$AA1550),"DATE_SEQUENCE_ERROR",""),IF(AND($AB1550&lt;&gt;"",$AB1550&gt;DATE(2030,12,31)),"DATE_OUTLIER",""),IF($C1550="","MISSING_QRCODE",""),IF($J1550="UNKNOWN","UNKNOWN_PM_TYPE",""),IF($L1550="UNKNOWN","UNKNOWN_STATUS",""))</f>
        <v/>
      </c>
      <c r="AQ1550" s="42" t="str">
        <f t="shared" si="124"/>
        <v>NO</v>
      </c>
    </row>
    <row r="1551" spans="1:43" x14ac:dyDescent="0.3">
      <c r="A1551" s="38">
        <f>IF('query (10)'!A1551="","",'query (10)'!A1551)</f>
        <v>1753</v>
      </c>
      <c r="B1551" s="38" t="str">
        <f>IF('query (10)'!B1551="","",'query (10)'!B1551)</f>
        <v/>
      </c>
      <c r="C1551" s="38" t="str">
        <f>TRIM(UPPER('query (10)'!M1551))</f>
        <v>AS-700</v>
      </c>
      <c r="D1551" s="38" t="str">
        <f>TRIM(UPPER(IFERROR(_xlfn.TEXTBEFORE('query (10)'!L1551,"("),'query (10)'!L1551)))</f>
        <v>AUTOMATIC ASSEMBLY MACHINE</v>
      </c>
      <c r="E1551" s="38" t="str">
        <f>IFERROR(TRIM(UPPER(_xlfn.TEXTBEFORE(_xlfn.TEXTAFTER('query (10)'!L1551,"("),")"))),"")</f>
        <v/>
      </c>
      <c r="F1551" s="38" t="str">
        <f>TRIM('query (10)'!K1551)</f>
        <v>KWD6</v>
      </c>
      <c r="G1551" s="38" t="str">
        <f>IF('query (10)'!J1551="","",'query (10)'!J1551)</f>
        <v>Electrical Control</v>
      </c>
      <c r="H1551" s="38" t="str">
        <f>TRIM(UPPER('query (10)'!J1551))</f>
        <v>ELECTRICAL CONTROL</v>
      </c>
      <c r="I1551" s="38" t="str">
        <f>IF('query (10)'!F1551="","",'query (10)'!F1551)</f>
        <v>Time-based Maintenance</v>
      </c>
      <c r="J1551" s="38" t="str">
        <f>IF('query (10)'!F1551="","",IFERROR(INDEX(Cleaning_Rules!$B$14:$B$17,MATCH(TRIM('query (10)'!F1551),Cleaning_Rules!$A$14:$A$17,0)),"UNKNOWN"))</f>
        <v>TBM</v>
      </c>
      <c r="K1551" s="38" t="str">
        <f>IF('query (10)'!G1551="","",'query (10)'!G1551)</f>
        <v>แผนใหม่</v>
      </c>
      <c r="L1551" s="38" t="str">
        <f>IF('query (10)'!G1551="","MISSING",IFERROR(INDEX(Cleaning_Rules!$B$5:$B$10,MATCH(TRIM('query (10)'!G1551),Cleaning_Rules!$A$5:$A$10,0)),"UNKNOWN"))</f>
        <v>NEW_PLAN</v>
      </c>
      <c r="M1551" s="38" t="str">
        <f>IF('query (10)'!I1551="","",'query (10)'!I1551)</f>
        <v>Electrical</v>
      </c>
      <c r="N1551" s="38" t="str">
        <f>IF('query (10)'!O1551="","",'query (10)'!O1551)</f>
        <v>Inspection</v>
      </c>
      <c r="O1551" s="38" t="str">
        <f>IF('query (10)'!P1551="","",'query (10)'!P1551)</f>
        <v>Medium</v>
      </c>
      <c r="P1551" s="38" t="str">
        <f>IF('query (10)'!N1551="","",'query (10)'!N1551)</f>
        <v xml:space="preserve">Check and Cleaning Tighten of Terminal
Check Adhesion of PLC
Check and Cleaning PLC
</v>
      </c>
      <c r="Q1551" s="38" t="str">
        <f>TRIM('query (10)'!N1551)</f>
        <v xml:space="preserve">Check and Cleaning Tighten of Terminal
Check Adhesion of PLC
Check and Cleaning PLC
</v>
      </c>
      <c r="R1551" s="38" t="str">
        <f>TRIM(UPPER('query (10)'!R1551))</f>
        <v/>
      </c>
      <c r="S1551" s="38" t="str">
        <f>TRIM(UPPER('query (10)'!S1551))</f>
        <v/>
      </c>
      <c r="T1551" s="38" t="str">
        <f>IF('query (10)'!Q1551="","",TRIM(UPPER('query (10)'!Q1551)))</f>
        <v/>
      </c>
      <c r="U1551" s="38" t="str">
        <f>IF('query (10)'!T1551="","",'query (10)'!T1551)</f>
        <v/>
      </c>
      <c r="V1551" s="39" t="str">
        <f>IF('query (10)'!T1551="","",IFERROR(VALUE('query (10)'!T1551),""))</f>
        <v/>
      </c>
      <c r="W1551" s="40">
        <f>IF('query (10)'!U1551="","",'query (10)'!U1551)</f>
        <v>0</v>
      </c>
      <c r="X1551" s="39">
        <f>IF('query (10)'!V1551="","",'query (10)'!V1551)</f>
        <v>180</v>
      </c>
      <c r="Y1551" s="41">
        <f>IF('query (10)'!W1551="","",'query (10)'!W1551)</f>
        <v>46058</v>
      </c>
      <c r="Z1551" s="41" t="str">
        <f>IF('query (10)'!X1551="","",'query (10)'!X1551)</f>
        <v/>
      </c>
      <c r="AA1551" s="41">
        <f>IF('query (10)'!Y1551="","",'query (10)'!Y1551)</f>
        <v>46058</v>
      </c>
      <c r="AB1551" s="41">
        <f>IF('query (10)'!Z1551="","",'query (10)'!Z1551)</f>
        <v>46238</v>
      </c>
      <c r="AC1551" s="38" t="str">
        <f>IF(OR('query (10)'!AA1551="",COUNTIF(Cleaning_Rules!$A$21:$A$26,TRIM('query (10)'!AA1551))&gt;0),"",TRIM('query (10)'!AA1551))</f>
        <v/>
      </c>
      <c r="AD1551" s="38" t="str">
        <f>IF('query (10)'!AB1551="","",TRIM(IFERROR(_xlfn.TEXTBEFORE('query (10)'!AB1551,"("),'query (10)'!AB1551)))</f>
        <v/>
      </c>
      <c r="AE1551" s="38" t="str">
        <f>IFERROR(LOWER(TRIM(_xlfn.TEXTBEFORE(_xlfn.TEXTAFTER('query (10)'!AB1551,"("),")"))),"")</f>
        <v/>
      </c>
      <c r="AF1551" s="38" t="str">
        <f>IF('query (10)'!AD1551="","",TRIM('query (10)'!AD1551))</f>
        <v>ณัฐดนัย จุฑาเทพ</v>
      </c>
      <c r="AG1551" s="38" t="str">
        <f>IF('query (10)'!AE1551="","",TRIM('query (10)'!AE1551))</f>
        <v>ณัฐดนัย จุฑาเทพ</v>
      </c>
      <c r="AH1551" s="38" t="str">
        <f>IF('query (10)'!AF1551="","",IFERROR(VALUE('query (10)'!AF1551),""))</f>
        <v/>
      </c>
      <c r="AI1551" s="38" t="str">
        <f>IF('query (10)'!AG1551="","",TRIM('query (10)'!AG1551))</f>
        <v/>
      </c>
      <c r="AJ1551" s="38" t="str">
        <f>IF('query (10)'!AH1551="","",IFERROR(VALUE('query (10)'!AH1551),""))</f>
        <v/>
      </c>
      <c r="AK1551" s="38" t="str">
        <f>IF('query (10)'!AI1551="","",TRIM('query (10)'!AI1551))</f>
        <v/>
      </c>
      <c r="AL1551" s="42">
        <f t="shared" si="120"/>
        <v>2026</v>
      </c>
      <c r="AM1551" s="42" t="str">
        <f t="shared" si="121"/>
        <v>2026-02</v>
      </c>
      <c r="AN1551" s="42" t="str">
        <f t="shared" ca="1" si="122"/>
        <v>OVERDUE</v>
      </c>
      <c r="AO1551" s="42" t="str">
        <f t="shared" si="123"/>
        <v>AS-700 | AUTOMATIC ASSEMBLY MACHINE | KWD6 | ELECTRICAL CONTROL | Time-based Maintenance | Electrical | Inspection | Medium | Check and Cleaning Tighten of Terminal
Check Adhesion of PLC
Check and Cleaning PLC
 | ณัฐดนัย จุฑาเทพ</v>
      </c>
      <c r="AP1551" s="42" t="str">
        <f>_xlfn.TEXTJOIN("; ",TRUE,IF(COUNTA('query (10)'!A1551:AK1551)&lt;=6,"NEAR_EMPTY_ROW",""),IF($K1551="","MISSING_STATUS",""),IF(AND($K1551="เสร็จสิ้น",$Z1551=""),"DONE_NO_ACTUAL_DATE",""),IF(AND($I1551="Condition-based Maintenance",$AH1551=""),"CBM_NO_MEASUREMENT",""),IF(OR($X1551="",$X1551=0),"INVALID_PERIOD",""),IF(AND($AA1551&lt;&gt;"",$AB1551&lt;&gt;"",$AB1551&lt;$AA1551),"DATE_SEQUENCE_ERROR",""),IF(AND($AB1551&lt;&gt;"",$AB1551&gt;DATE(2030,12,31)),"DATE_OUTLIER",""),IF($C1551="","MISSING_QRCODE",""),IF($J1551="UNKNOWN","UNKNOWN_PM_TYPE",""),IF($L1551="UNKNOWN","UNKNOWN_STATUS",""))</f>
        <v/>
      </c>
      <c r="AQ1551" s="42" t="str">
        <f t="shared" si="124"/>
        <v>NO</v>
      </c>
    </row>
    <row r="1552" spans="1:43" x14ac:dyDescent="0.3">
      <c r="A1552" s="38">
        <f>IF('query (10)'!A1552="","",'query (10)'!A1552)</f>
        <v>1754</v>
      </c>
      <c r="B1552" s="38">
        <f>IF('query (10)'!B1552="","",'query (10)'!B1552)</f>
        <v>19836</v>
      </c>
      <c r="C1552" s="38" t="str">
        <f>TRIM(UPPER('query (10)'!M1552))</f>
        <v>AS-833</v>
      </c>
      <c r="D1552" s="38" t="str">
        <f>TRIM(UPPER(IFERROR(_xlfn.TEXTBEFORE('query (10)'!L1552,"("),'query (10)'!L1552)))</f>
        <v>AUTOMATIC ASSEMBLY MACHINE</v>
      </c>
      <c r="E1552" s="38" t="str">
        <f>IFERROR(TRIM(UPPER(_xlfn.TEXTBEFORE(_xlfn.TEXTAFTER('query (10)'!L1552,"("),")"))),"")</f>
        <v/>
      </c>
      <c r="F1552" s="38" t="str">
        <f>TRIM('query (10)'!K1552)</f>
        <v>KWD7</v>
      </c>
      <c r="G1552" s="38" t="str">
        <f>IF('query (10)'!J1552="","",'query (10)'!J1552)</f>
        <v>Electrical Control</v>
      </c>
      <c r="H1552" s="38" t="str">
        <f>TRIM(UPPER('query (10)'!J1552))</f>
        <v>ELECTRICAL CONTROL</v>
      </c>
      <c r="I1552" s="38" t="str">
        <f>IF('query (10)'!F1552="","",'query (10)'!F1552)</f>
        <v>Time-based Maintenance</v>
      </c>
      <c r="J1552" s="38" t="str">
        <f>IF('query (10)'!F1552="","",IFERROR(INDEX(Cleaning_Rules!$B$14:$B$17,MATCH(TRIM('query (10)'!F1552),Cleaning_Rules!$A$14:$A$17,0)),"UNKNOWN"))</f>
        <v>TBM</v>
      </c>
      <c r="K1552" s="38" t="str">
        <f>IF('query (10)'!G1552="","",'query (10)'!G1552)</f>
        <v>เสร็จสิ้น</v>
      </c>
      <c r="L1552" s="38" t="str">
        <f>IF('query (10)'!G1552="","MISSING",IFERROR(INDEX(Cleaning_Rules!$B$5:$B$10,MATCH(TRIM('query (10)'!G1552),Cleaning_Rules!$A$5:$A$10,0)),"UNKNOWN"))</f>
        <v>COMPLETED</v>
      </c>
      <c r="M1552" s="38" t="str">
        <f>IF('query (10)'!I1552="","",'query (10)'!I1552)</f>
        <v>Electrical</v>
      </c>
      <c r="N1552" s="38" t="str">
        <f>IF('query (10)'!O1552="","",'query (10)'!O1552)</f>
        <v>Inspection</v>
      </c>
      <c r="O1552" s="38" t="str">
        <f>IF('query (10)'!P1552="","",'query (10)'!P1552)</f>
        <v>Medium</v>
      </c>
      <c r="P1552" s="38" t="str">
        <f>IF('query (10)'!N1552="","",'query (10)'!N1552)</f>
        <v xml:space="preserve">Check and Cleaning Tighten of Terminal
Check Adhesion of PLC
Check and Cleaning PLC
</v>
      </c>
      <c r="Q1552" s="38" t="str">
        <f>TRIM('query (10)'!N1552)</f>
        <v xml:space="preserve">Check and Cleaning Tighten of Terminal
Check Adhesion of PLC
Check and Cleaning PLC
</v>
      </c>
      <c r="R1552" s="38" t="str">
        <f>TRIM(UPPER('query (10)'!R1552))</f>
        <v/>
      </c>
      <c r="S1552" s="38" t="str">
        <f>TRIM(UPPER('query (10)'!S1552))</f>
        <v/>
      </c>
      <c r="T1552" s="38" t="str">
        <f>IF('query (10)'!Q1552="","",TRIM(UPPER('query (10)'!Q1552)))</f>
        <v/>
      </c>
      <c r="U1552" s="38" t="str">
        <f>IF('query (10)'!T1552="","",'query (10)'!T1552)</f>
        <v/>
      </c>
      <c r="V1552" s="39" t="str">
        <f>IF('query (10)'!T1552="","",IFERROR(VALUE('query (10)'!T1552),""))</f>
        <v/>
      </c>
      <c r="W1552" s="40">
        <f>IF('query (10)'!U1552="","",'query (10)'!U1552)</f>
        <v>0</v>
      </c>
      <c r="X1552" s="39">
        <f>IF('query (10)'!V1552="","",'query (10)'!V1552)</f>
        <v>180</v>
      </c>
      <c r="Y1552" s="41">
        <f>IF('query (10)'!W1552="","",'query (10)'!W1552)</f>
        <v>46058</v>
      </c>
      <c r="Z1552" s="41">
        <f>IF('query (10)'!X1552="","",'query (10)'!X1552)</f>
        <v>46141</v>
      </c>
      <c r="AA1552" s="41">
        <f>IF('query (10)'!Y1552="","",'query (10)'!Y1552)</f>
        <v>46141</v>
      </c>
      <c r="AB1552" s="41">
        <f>IF('query (10)'!Z1552="","",'query (10)'!Z1552)</f>
        <v>46321</v>
      </c>
      <c r="AC1552" s="38" t="str">
        <f>IF(OR('query (10)'!AA1552="",COUNTIF(Cleaning_Rules!$A$21:$A$26,TRIM('query (10)'!AA1552))&gt;0),"",TRIM('query (10)'!AA1552))</f>
        <v/>
      </c>
      <c r="AD1552" s="38" t="str">
        <f>IF('query (10)'!AB1552="","",TRIM(IFERROR(_xlfn.TEXTBEFORE('query (10)'!AB1552,"("),'query (10)'!AB1552)))</f>
        <v>เริ่มซ่อมงาน PM แล้ว รับผิดชอบโดย PONGPITAK SONCHAI</v>
      </c>
      <c r="AE1552" s="38" t="str">
        <f>IFERROR(LOWER(TRIM(_xlfn.TEXTBEFORE(_xlfn.TEXTAFTER('query (10)'!AB1552,"("),")"))),"")</f>
        <v>sonchai-p-6240@nsk.com</v>
      </c>
      <c r="AF1552" s="38" t="str">
        <f>IF('query (10)'!AD1552="","",TRIM('query (10)'!AD1552))</f>
        <v>ณัฐดนัย จุฑาเทพ</v>
      </c>
      <c r="AG1552" s="38" t="str">
        <f>IF('query (10)'!AE1552="","",TRIM('query (10)'!AE1552))</f>
        <v>พงษ์พิทักษ์ ศรไชย</v>
      </c>
      <c r="AH1552" s="38" t="str">
        <f>IF('query (10)'!AF1552="","",IFERROR(VALUE('query (10)'!AF1552),""))</f>
        <v/>
      </c>
      <c r="AI1552" s="38" t="str">
        <f>IF('query (10)'!AG1552="","",TRIM('query (10)'!AG1552))</f>
        <v/>
      </c>
      <c r="AJ1552" s="38" t="str">
        <f>IF('query (10)'!AH1552="","",IFERROR(VALUE('query (10)'!AH1552),""))</f>
        <v/>
      </c>
      <c r="AK1552" s="38" t="str">
        <f>IF('query (10)'!AI1552="","",TRIM('query (10)'!AI1552))</f>
        <v/>
      </c>
      <c r="AL1552" s="42">
        <f t="shared" si="120"/>
        <v>2026</v>
      </c>
      <c r="AM1552" s="42" t="str">
        <f t="shared" si="121"/>
        <v>2026-02</v>
      </c>
      <c r="AN1552" s="42" t="str">
        <f t="shared" ca="1" si="122"/>
        <v/>
      </c>
      <c r="AO1552" s="42" t="str">
        <f t="shared" si="123"/>
        <v>AS-833 | AUTOMATIC ASSEMBLY MACHINE | KWD7 | ELECTRICAL CONTROL | Time-based Maintenance | Electrical | Inspection | Medium | Check and Cleaning Tighten of Terminal
Check Adhesion of PLC
Check and Cleaning PLC
 | เริ่มซ่อมงาน PM แล้ว รับผิดชอบโดย PONGPITAK SONCHAI | พงษ์พิทักษ์ ศรไชย</v>
      </c>
      <c r="AP1552" s="42" t="str">
        <f>_xlfn.TEXTJOIN("; ",TRUE,IF(COUNTA('query (10)'!A1552:AK1552)&lt;=6,"NEAR_EMPTY_ROW",""),IF($K1552="","MISSING_STATUS",""),IF(AND($K1552="เสร็จสิ้น",$Z1552=""),"DONE_NO_ACTUAL_DATE",""),IF(AND($I1552="Condition-based Maintenance",$AH1552=""),"CBM_NO_MEASUREMENT",""),IF(OR($X1552="",$X1552=0),"INVALID_PERIOD",""),IF(AND($AA1552&lt;&gt;"",$AB1552&lt;&gt;"",$AB1552&lt;$AA1552),"DATE_SEQUENCE_ERROR",""),IF(AND($AB1552&lt;&gt;"",$AB1552&gt;DATE(2030,12,31)),"DATE_OUTLIER",""),IF($C1552="","MISSING_QRCODE",""),IF($J1552="UNKNOWN","UNKNOWN_PM_TYPE",""),IF($L1552="UNKNOWN","UNKNOWN_STATUS",""))</f>
        <v/>
      </c>
      <c r="AQ1552" s="42" t="str">
        <f t="shared" si="124"/>
        <v>NO</v>
      </c>
    </row>
    <row r="1553" spans="1:43" x14ac:dyDescent="0.3">
      <c r="A1553" s="38">
        <f>IF('query (10)'!A1553="","",'query (10)'!A1553)</f>
        <v>1755</v>
      </c>
      <c r="B1553" s="38" t="str">
        <f>IF('query (10)'!B1553="","",'query (10)'!B1553)</f>
        <v/>
      </c>
      <c r="C1553" s="38" t="str">
        <f>TRIM(UPPER('query (10)'!M1553))</f>
        <v>AS-949</v>
      </c>
      <c r="D1553" s="38" t="str">
        <f>TRIM(UPPER(IFERROR(_xlfn.TEXTBEFORE('query (10)'!L1553,"("),'query (10)'!L1553)))</f>
        <v>AUTOMATIC ASSEMBLY MACHINE</v>
      </c>
      <c r="E1553" s="38" t="str">
        <f>IFERROR(TRIM(UPPER(_xlfn.TEXTBEFORE(_xlfn.TEXTAFTER('query (10)'!L1553,"("),")"))),"")</f>
        <v/>
      </c>
      <c r="F1553" s="38" t="str">
        <f>TRIM('query (10)'!K1553)</f>
        <v>KWD2</v>
      </c>
      <c r="G1553" s="38" t="str">
        <f>IF('query (10)'!J1553="","",'query (10)'!J1553)</f>
        <v>Electrical Control</v>
      </c>
      <c r="H1553" s="38" t="str">
        <f>TRIM(UPPER('query (10)'!J1553))</f>
        <v>ELECTRICAL CONTROL</v>
      </c>
      <c r="I1553" s="38" t="str">
        <f>IF('query (10)'!F1553="","",'query (10)'!F1553)</f>
        <v>Time-based Maintenance</v>
      </c>
      <c r="J1553" s="38" t="str">
        <f>IF('query (10)'!F1553="","",IFERROR(INDEX(Cleaning_Rules!$B$14:$B$17,MATCH(TRIM('query (10)'!F1553),Cleaning_Rules!$A$14:$A$17,0)),"UNKNOWN"))</f>
        <v>TBM</v>
      </c>
      <c r="K1553" s="38" t="str">
        <f>IF('query (10)'!G1553="","",'query (10)'!G1553)</f>
        <v>แก้ไขแผน</v>
      </c>
      <c r="L1553" s="38" t="str">
        <f>IF('query (10)'!G1553="","MISSING",IFERROR(INDEX(Cleaning_Rules!$B$5:$B$10,MATCH(TRIM('query (10)'!G1553),Cleaning_Rules!$A$5:$A$10,0)),"UNKNOWN"))</f>
        <v>PLAN_REVISED</v>
      </c>
      <c r="M1553" s="38" t="str">
        <f>IF('query (10)'!I1553="","",'query (10)'!I1553)</f>
        <v>Electrical</v>
      </c>
      <c r="N1553" s="38" t="str">
        <f>IF('query (10)'!O1553="","",'query (10)'!O1553)</f>
        <v>Inspection</v>
      </c>
      <c r="O1553" s="38" t="str">
        <f>IF('query (10)'!P1553="","",'query (10)'!P1553)</f>
        <v>Medium</v>
      </c>
      <c r="P1553" s="38" t="str">
        <f>IF('query (10)'!N1553="","",'query (10)'!N1553)</f>
        <v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v>
      </c>
      <c r="Q1553" s="38" t="str">
        <f>TRIM('query (10)'!N1553)</f>
        <v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v>
      </c>
      <c r="R1553" s="38" t="str">
        <f>TRIM(UPPER('query (10)'!R1553))</f>
        <v/>
      </c>
      <c r="S1553" s="38" t="str">
        <f>TRIM(UPPER('query (10)'!S1553))</f>
        <v/>
      </c>
      <c r="T1553" s="38" t="str">
        <f>IF('query (10)'!Q1553="","",TRIM(UPPER('query (10)'!Q1553)))</f>
        <v/>
      </c>
      <c r="U1553" s="38" t="str">
        <f>IF('query (10)'!T1553="","",'query (10)'!T1553)</f>
        <v/>
      </c>
      <c r="V1553" s="39" t="str">
        <f>IF('query (10)'!T1553="","",IFERROR(VALUE('query (10)'!T1553),""))</f>
        <v/>
      </c>
      <c r="W1553" s="40">
        <f>IF('query (10)'!U1553="","",'query (10)'!U1553)</f>
        <v>0</v>
      </c>
      <c r="X1553" s="39">
        <f>IF('query (10)'!V1553="","",'query (10)'!V1553)</f>
        <v>360</v>
      </c>
      <c r="Y1553" s="41">
        <f>IF('query (10)'!W1553="","",'query (10)'!W1553)</f>
        <v>46055</v>
      </c>
      <c r="Z1553" s="41" t="str">
        <f>IF('query (10)'!X1553="","",'query (10)'!X1553)</f>
        <v/>
      </c>
      <c r="AA1553" s="41">
        <f>IF('query (10)'!Y1553="","",'query (10)'!Y1553)</f>
        <v>46055</v>
      </c>
      <c r="AB1553" s="41">
        <f>IF('query (10)'!Z1553="","",'query (10)'!Z1553)</f>
        <v>46415</v>
      </c>
      <c r="AC1553" s="38" t="str">
        <f>IF(OR('query (10)'!AA1553="",COUNTIF(Cleaning_Rules!$A$21:$A$26,TRIM('query (10)'!AA1553))&gt;0),"",TRIM('query (10)'!AA1553))</f>
        <v/>
      </c>
      <c r="AD1553" s="38" t="str">
        <f>IF('query (10)'!AB1553="","",TRIM(IFERROR(_xlfn.TEXTBEFORE('query (10)'!AB1553,"("),'query (10)'!AB1553)))</f>
        <v/>
      </c>
      <c r="AE1553" s="38" t="str">
        <f>IFERROR(LOWER(TRIM(_xlfn.TEXTBEFORE(_xlfn.TEXTAFTER('query (10)'!AB1553,"("),")"))),"")</f>
        <v/>
      </c>
      <c r="AF1553" s="38" t="str">
        <f>IF('query (10)'!AD1553="","",TRIM('query (10)'!AD1553))</f>
        <v>ณัฐดนัย จุฑาเทพ</v>
      </c>
      <c r="AG1553" s="38" t="str">
        <f>IF('query (10)'!AE1553="","",TRIM('query (10)'!AE1553))</f>
        <v>ณัฐดนัย จุฑาเทพ</v>
      </c>
      <c r="AH1553" s="38" t="str">
        <f>IF('query (10)'!AF1553="","",IFERROR(VALUE('query (10)'!AF1553),""))</f>
        <v/>
      </c>
      <c r="AI1553" s="38" t="str">
        <f>IF('query (10)'!AG1553="","",TRIM('query (10)'!AG1553))</f>
        <v/>
      </c>
      <c r="AJ1553" s="38" t="str">
        <f>IF('query (10)'!AH1553="","",IFERROR(VALUE('query (10)'!AH1553),""))</f>
        <v/>
      </c>
      <c r="AK1553" s="38" t="str">
        <f>IF('query (10)'!AI1553="","",TRIM('query (10)'!AI1553))</f>
        <v/>
      </c>
      <c r="AL1553" s="42">
        <f t="shared" si="120"/>
        <v>2026</v>
      </c>
      <c r="AM1553" s="42" t="str">
        <f t="shared" si="121"/>
        <v>2026-02</v>
      </c>
      <c r="AN1553" s="42" t="str">
        <f t="shared" ca="1" si="122"/>
        <v>ON_SCHEDULE</v>
      </c>
      <c r="AO1553" s="42" t="str">
        <f t="shared" si="123"/>
        <v>AS-949 | AUTOMATIC ASSEMBLY MACHINE | KWD2 | ELECTRICAL CONTROL | Time-based Maintenance | Electrical | Inspection | Medium | 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 ณัฐดนัย จุฑาเทพ</v>
      </c>
      <c r="AP1553" s="42" t="str">
        <f>_xlfn.TEXTJOIN("; ",TRUE,IF(COUNTA('query (10)'!A1553:AK1553)&lt;=6,"NEAR_EMPTY_ROW",""),IF($K1553="","MISSING_STATUS",""),IF(AND($K1553="เสร็จสิ้น",$Z1553=""),"DONE_NO_ACTUAL_DATE",""),IF(AND($I1553="Condition-based Maintenance",$AH1553=""),"CBM_NO_MEASUREMENT",""),IF(OR($X1553="",$X1553=0),"INVALID_PERIOD",""),IF(AND($AA1553&lt;&gt;"",$AB1553&lt;&gt;"",$AB1553&lt;$AA1553),"DATE_SEQUENCE_ERROR",""),IF(AND($AB1553&lt;&gt;"",$AB1553&gt;DATE(2030,12,31)),"DATE_OUTLIER",""),IF($C1553="","MISSING_QRCODE",""),IF($J1553="UNKNOWN","UNKNOWN_PM_TYPE",""),IF($L1553="UNKNOWN","UNKNOWN_STATUS",""))</f>
        <v/>
      </c>
      <c r="AQ1553" s="42" t="str">
        <f t="shared" si="124"/>
        <v>NO</v>
      </c>
    </row>
    <row r="1554" spans="1:43" x14ac:dyDescent="0.3">
      <c r="A1554" s="38">
        <f>IF('query (10)'!A1554="","",'query (10)'!A1554)</f>
        <v>1756</v>
      </c>
      <c r="B1554" s="38">
        <f>IF('query (10)'!B1554="","",'query (10)'!B1554)</f>
        <v>19905</v>
      </c>
      <c r="C1554" s="38" t="str">
        <f>TRIM(UPPER('query (10)'!M1554))</f>
        <v>AS-950</v>
      </c>
      <c r="D1554" s="38" t="str">
        <f>TRIM(UPPER(IFERROR(_xlfn.TEXTBEFORE('query (10)'!L1554,"("),'query (10)'!L1554)))</f>
        <v>AUTOMATIC ASSEMBLY MACHINE</v>
      </c>
      <c r="E1554" s="38" t="str">
        <f>IFERROR(TRIM(UPPER(_xlfn.TEXTBEFORE(_xlfn.TEXTAFTER('query (10)'!L1554,"("),")"))),"")</f>
        <v/>
      </c>
      <c r="F1554" s="38" t="str">
        <f>TRIM('query (10)'!K1554)</f>
        <v>KWD3</v>
      </c>
      <c r="G1554" s="38" t="str">
        <f>IF('query (10)'!J1554="","",'query (10)'!J1554)</f>
        <v>Electrical Control</v>
      </c>
      <c r="H1554" s="38" t="str">
        <f>TRIM(UPPER('query (10)'!J1554))</f>
        <v>ELECTRICAL CONTROL</v>
      </c>
      <c r="I1554" s="38" t="str">
        <f>IF('query (10)'!F1554="","",'query (10)'!F1554)</f>
        <v>Time-based Maintenance</v>
      </c>
      <c r="J1554" s="38" t="str">
        <f>IF('query (10)'!F1554="","",IFERROR(INDEX(Cleaning_Rules!$B$14:$B$17,MATCH(TRIM('query (10)'!F1554),Cleaning_Rules!$A$14:$A$17,0)),"UNKNOWN"))</f>
        <v>TBM</v>
      </c>
      <c r="K1554" s="38" t="str">
        <f>IF('query (10)'!G1554="","",'query (10)'!G1554)</f>
        <v>เสร็จสิ้น</v>
      </c>
      <c r="L1554" s="38" t="str">
        <f>IF('query (10)'!G1554="","MISSING",IFERROR(INDEX(Cleaning_Rules!$B$5:$B$10,MATCH(TRIM('query (10)'!G1554),Cleaning_Rules!$A$5:$A$10,0)),"UNKNOWN"))</f>
        <v>COMPLETED</v>
      </c>
      <c r="M1554" s="38" t="str">
        <f>IF('query (10)'!I1554="","",'query (10)'!I1554)</f>
        <v>Electrical</v>
      </c>
      <c r="N1554" s="38" t="str">
        <f>IF('query (10)'!O1554="","",'query (10)'!O1554)</f>
        <v>Inspection</v>
      </c>
      <c r="O1554" s="38" t="str">
        <f>IF('query (10)'!P1554="","",'query (10)'!P1554)</f>
        <v>Medium</v>
      </c>
      <c r="P1554" s="38" t="str">
        <f>IF('query (10)'!N1554="","",'query (10)'!N1554)</f>
        <v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v>
      </c>
      <c r="Q1554" s="38" t="str">
        <f>TRIM('query (10)'!N1554)</f>
        <v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v>
      </c>
      <c r="R1554" s="38" t="str">
        <f>TRIM(UPPER('query (10)'!R1554))</f>
        <v/>
      </c>
      <c r="S1554" s="38" t="str">
        <f>TRIM(UPPER('query (10)'!S1554))</f>
        <v/>
      </c>
      <c r="T1554" s="38" t="str">
        <f>IF('query (10)'!Q1554="","",TRIM(UPPER('query (10)'!Q1554)))</f>
        <v/>
      </c>
      <c r="U1554" s="38" t="str">
        <f>IF('query (10)'!T1554="","",'query (10)'!T1554)</f>
        <v/>
      </c>
      <c r="V1554" s="39" t="str">
        <f>IF('query (10)'!T1554="","",IFERROR(VALUE('query (10)'!T1554),""))</f>
        <v/>
      </c>
      <c r="W1554" s="40">
        <f>IF('query (10)'!U1554="","",'query (10)'!U1554)</f>
        <v>0</v>
      </c>
      <c r="X1554" s="39">
        <f>IF('query (10)'!V1554="","",'query (10)'!V1554)</f>
        <v>360</v>
      </c>
      <c r="Y1554" s="41">
        <f>IF('query (10)'!W1554="","",'query (10)'!W1554)</f>
        <v>46056</v>
      </c>
      <c r="Z1554" s="41">
        <f>IF('query (10)'!X1554="","",'query (10)'!X1554)</f>
        <v>46184</v>
      </c>
      <c r="AA1554" s="41">
        <f>IF('query (10)'!Y1554="","",'query (10)'!Y1554)</f>
        <v>46184</v>
      </c>
      <c r="AB1554" s="41">
        <f>IF('query (10)'!Z1554="","",'query (10)'!Z1554)</f>
        <v>46544</v>
      </c>
      <c r="AC1554" s="38" t="str">
        <f>IF(OR('query (10)'!AA1554="",COUNTIF(Cleaning_Rules!$A$21:$A$26,TRIM('query (10)'!AA1554))&gt;0),"",TRIM('query (10)'!AA1554))</f>
        <v/>
      </c>
      <c r="AD1554" s="38" t="str">
        <f>IF('query (10)'!AB1554="","",TRIM(IFERROR(_xlfn.TEXTBEFORE('query (10)'!AB1554,"("),'query (10)'!AB1554)))</f>
        <v>เริ่มซ่อมงาน PM แล้ว รับผิดชอบโดย NATDANAI JUTHATHEP</v>
      </c>
      <c r="AE1554" s="38" t="str">
        <f>IFERROR(LOWER(TRIM(_xlfn.TEXTBEFORE(_xlfn.TEXTAFTER('query (10)'!AB1554,"("),")"))),"")</f>
        <v>juthathep-n-4697@nsk.com</v>
      </c>
      <c r="AF1554" s="38" t="str">
        <f>IF('query (10)'!AD1554="","",TRIM('query (10)'!AD1554))</f>
        <v>ณัฐดนัย จุฑาเทพ</v>
      </c>
      <c r="AG1554" s="38" t="str">
        <f>IF('query (10)'!AE1554="","",TRIM('query (10)'!AE1554))</f>
        <v>ณัฐดนัย จุฑาเทพ</v>
      </c>
      <c r="AH1554" s="38" t="str">
        <f>IF('query (10)'!AF1554="","",IFERROR(VALUE('query (10)'!AF1554),""))</f>
        <v/>
      </c>
      <c r="AI1554" s="38" t="str">
        <f>IF('query (10)'!AG1554="","",TRIM('query (10)'!AG1554))</f>
        <v/>
      </c>
      <c r="AJ1554" s="38" t="str">
        <f>IF('query (10)'!AH1554="","",IFERROR(VALUE('query (10)'!AH1554),""))</f>
        <v/>
      </c>
      <c r="AK1554" s="38" t="str">
        <f>IF('query (10)'!AI1554="","",TRIM('query (10)'!AI1554))</f>
        <v/>
      </c>
      <c r="AL1554" s="42">
        <f t="shared" si="120"/>
        <v>2026</v>
      </c>
      <c r="AM1554" s="42" t="str">
        <f t="shared" si="121"/>
        <v>2026-02</v>
      </c>
      <c r="AN1554" s="42" t="str">
        <f t="shared" ca="1" si="122"/>
        <v/>
      </c>
      <c r="AO1554" s="42" t="str">
        <f t="shared" si="123"/>
        <v>AS-950 | AUTOMATIC ASSEMBLY MACHINE | KWD3 | ELECTRICAL CONTROL | Time-based Maintenance | Electrical | Inspection | Medium | 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 เริ่มซ่อมงาน PM แล้ว รับผิดชอบโดย NATDANAI JUTHATHEP | ณัฐดนัย จุฑาเทพ</v>
      </c>
      <c r="AP1554" s="42" t="str">
        <f>_xlfn.TEXTJOIN("; ",TRUE,IF(COUNTA('query (10)'!A1554:AK1554)&lt;=6,"NEAR_EMPTY_ROW",""),IF($K1554="","MISSING_STATUS",""),IF(AND($K1554="เสร็จสิ้น",$Z1554=""),"DONE_NO_ACTUAL_DATE",""),IF(AND($I1554="Condition-based Maintenance",$AH1554=""),"CBM_NO_MEASUREMENT",""),IF(OR($X1554="",$X1554=0),"INVALID_PERIOD",""),IF(AND($AA1554&lt;&gt;"",$AB1554&lt;&gt;"",$AB1554&lt;$AA1554),"DATE_SEQUENCE_ERROR",""),IF(AND($AB1554&lt;&gt;"",$AB1554&gt;DATE(2030,12,31)),"DATE_OUTLIER",""),IF($C1554="","MISSING_QRCODE",""),IF($J1554="UNKNOWN","UNKNOWN_PM_TYPE",""),IF($L1554="UNKNOWN","UNKNOWN_STATUS",""))</f>
        <v/>
      </c>
      <c r="AQ1554" s="42" t="str">
        <f t="shared" si="124"/>
        <v>NO</v>
      </c>
    </row>
    <row r="1555" spans="1:43" x14ac:dyDescent="0.3">
      <c r="A1555" s="38">
        <f>IF('query (10)'!A1555="","",'query (10)'!A1555)</f>
        <v>1757</v>
      </c>
      <c r="B1555" s="38" t="str">
        <f>IF('query (10)'!B1555="","",'query (10)'!B1555)</f>
        <v/>
      </c>
      <c r="C1555" s="38" t="str">
        <f>TRIM(UPPER('query (10)'!M1555))</f>
        <v>AS-909</v>
      </c>
      <c r="D1555" s="38" t="str">
        <f>TRIM(UPPER(IFERROR(_xlfn.TEXTBEFORE('query (10)'!L1555,"("),'query (10)'!L1555)))</f>
        <v>AUTOMATIC ASSEMBLY MACHINE</v>
      </c>
      <c r="E1555" s="38" t="str">
        <f>IFERROR(TRIM(UPPER(_xlfn.TEXTBEFORE(_xlfn.TEXTAFTER('query (10)'!L1555,"("),")"))),"")</f>
        <v/>
      </c>
      <c r="F1555" s="38" t="str">
        <f>TRIM('query (10)'!K1555)</f>
        <v>KWD4</v>
      </c>
      <c r="G1555" s="38" t="str">
        <f>IF('query (10)'!J1555="","",'query (10)'!J1555)</f>
        <v>Electrical Control</v>
      </c>
      <c r="H1555" s="38" t="str">
        <f>TRIM(UPPER('query (10)'!J1555))</f>
        <v>ELECTRICAL CONTROL</v>
      </c>
      <c r="I1555" s="38" t="str">
        <f>IF('query (10)'!F1555="","",'query (10)'!F1555)</f>
        <v>Time-based Maintenance</v>
      </c>
      <c r="J1555" s="38" t="str">
        <f>IF('query (10)'!F1555="","",IFERROR(INDEX(Cleaning_Rules!$B$14:$B$17,MATCH(TRIM('query (10)'!F1555),Cleaning_Rules!$A$14:$A$17,0)),"UNKNOWN"))</f>
        <v>TBM</v>
      </c>
      <c r="K1555" s="38" t="str">
        <f>IF('query (10)'!G1555="","",'query (10)'!G1555)</f>
        <v>แผนใหม่</v>
      </c>
      <c r="L1555" s="38" t="str">
        <f>IF('query (10)'!G1555="","MISSING",IFERROR(INDEX(Cleaning_Rules!$B$5:$B$10,MATCH(TRIM('query (10)'!G1555),Cleaning_Rules!$A$5:$A$10,0)),"UNKNOWN"))</f>
        <v>NEW_PLAN</v>
      </c>
      <c r="M1555" s="38" t="str">
        <f>IF('query (10)'!I1555="","",'query (10)'!I1555)</f>
        <v>Electrical</v>
      </c>
      <c r="N1555" s="38" t="str">
        <f>IF('query (10)'!O1555="","",'query (10)'!O1555)</f>
        <v>Inspection</v>
      </c>
      <c r="O1555" s="38" t="str">
        <f>IF('query (10)'!P1555="","",'query (10)'!P1555)</f>
        <v>Medium</v>
      </c>
      <c r="P1555" s="38" t="str">
        <f>IF('query (10)'!N1555="","",'query (10)'!N1555)</f>
        <v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v>
      </c>
      <c r="Q1555" s="38" t="str">
        <f>TRIM('query (10)'!N1555)</f>
        <v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v>
      </c>
      <c r="R1555" s="38" t="str">
        <f>TRIM(UPPER('query (10)'!R1555))</f>
        <v/>
      </c>
      <c r="S1555" s="38" t="str">
        <f>TRIM(UPPER('query (10)'!S1555))</f>
        <v/>
      </c>
      <c r="T1555" s="38" t="str">
        <f>IF('query (10)'!Q1555="","",TRIM(UPPER('query (10)'!Q1555)))</f>
        <v/>
      </c>
      <c r="U1555" s="38" t="str">
        <f>IF('query (10)'!T1555="","",'query (10)'!T1555)</f>
        <v/>
      </c>
      <c r="V1555" s="39" t="str">
        <f>IF('query (10)'!T1555="","",IFERROR(VALUE('query (10)'!T1555),""))</f>
        <v/>
      </c>
      <c r="W1555" s="40">
        <f>IF('query (10)'!U1555="","",'query (10)'!U1555)</f>
        <v>0</v>
      </c>
      <c r="X1555" s="39">
        <f>IF('query (10)'!V1555="","",'query (10)'!V1555)</f>
        <v>360</v>
      </c>
      <c r="Y1555" s="41">
        <f>IF('query (10)'!W1555="","",'query (10)'!W1555)</f>
        <v>46057</v>
      </c>
      <c r="Z1555" s="41" t="str">
        <f>IF('query (10)'!X1555="","",'query (10)'!X1555)</f>
        <v/>
      </c>
      <c r="AA1555" s="41">
        <f>IF('query (10)'!Y1555="","",'query (10)'!Y1555)</f>
        <v>46057</v>
      </c>
      <c r="AB1555" s="41">
        <f>IF('query (10)'!Z1555="","",'query (10)'!Z1555)</f>
        <v>46417</v>
      </c>
      <c r="AC1555" s="38" t="str">
        <f>IF(OR('query (10)'!AA1555="",COUNTIF(Cleaning_Rules!$A$21:$A$26,TRIM('query (10)'!AA1555))&gt;0),"",TRIM('query (10)'!AA1555))</f>
        <v/>
      </c>
      <c r="AD1555" s="38" t="str">
        <f>IF('query (10)'!AB1555="","",TRIM(IFERROR(_xlfn.TEXTBEFORE('query (10)'!AB1555,"("),'query (10)'!AB1555)))</f>
        <v/>
      </c>
      <c r="AE1555" s="38" t="str">
        <f>IFERROR(LOWER(TRIM(_xlfn.TEXTBEFORE(_xlfn.TEXTAFTER('query (10)'!AB1555,"("),")"))),"")</f>
        <v/>
      </c>
      <c r="AF1555" s="38" t="str">
        <f>IF('query (10)'!AD1555="","",TRIM('query (10)'!AD1555))</f>
        <v>ณัฐดนัย จุฑาเทพ</v>
      </c>
      <c r="AG1555" s="38" t="str">
        <f>IF('query (10)'!AE1555="","",TRIM('query (10)'!AE1555))</f>
        <v>ณัฐดนัย จุฑาเทพ</v>
      </c>
      <c r="AH1555" s="38" t="str">
        <f>IF('query (10)'!AF1555="","",IFERROR(VALUE('query (10)'!AF1555),""))</f>
        <v/>
      </c>
      <c r="AI1555" s="38" t="str">
        <f>IF('query (10)'!AG1555="","",TRIM('query (10)'!AG1555))</f>
        <v/>
      </c>
      <c r="AJ1555" s="38" t="str">
        <f>IF('query (10)'!AH1555="","",IFERROR(VALUE('query (10)'!AH1555),""))</f>
        <v/>
      </c>
      <c r="AK1555" s="38" t="str">
        <f>IF('query (10)'!AI1555="","",TRIM('query (10)'!AI1555))</f>
        <v/>
      </c>
      <c r="AL1555" s="42">
        <f t="shared" si="120"/>
        <v>2026</v>
      </c>
      <c r="AM1555" s="42" t="str">
        <f t="shared" si="121"/>
        <v>2026-02</v>
      </c>
      <c r="AN1555" s="42" t="str">
        <f t="shared" ca="1" si="122"/>
        <v>ON_SCHEDULE</v>
      </c>
      <c r="AO1555" s="42" t="str">
        <f t="shared" si="123"/>
        <v>AS-909 | AUTOMATIC ASSEMBLY MACHINE | KWD4 | ELECTRICAL CONTROL | Time-based Maintenance | Electrical | Inspection | Medium | 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 ณัฐดนัย จุฑาเทพ</v>
      </c>
      <c r="AP1555" s="42" t="str">
        <f>_xlfn.TEXTJOIN("; ",TRUE,IF(COUNTA('query (10)'!A1555:AK1555)&lt;=6,"NEAR_EMPTY_ROW",""),IF($K1555="","MISSING_STATUS",""),IF(AND($K1555="เสร็จสิ้น",$Z1555=""),"DONE_NO_ACTUAL_DATE",""),IF(AND($I1555="Condition-based Maintenance",$AH1555=""),"CBM_NO_MEASUREMENT",""),IF(OR($X1555="",$X1555=0),"INVALID_PERIOD",""),IF(AND($AA1555&lt;&gt;"",$AB1555&lt;&gt;"",$AB1555&lt;$AA1555),"DATE_SEQUENCE_ERROR",""),IF(AND($AB1555&lt;&gt;"",$AB1555&gt;DATE(2030,12,31)),"DATE_OUTLIER",""),IF($C1555="","MISSING_QRCODE",""),IF($J1555="UNKNOWN","UNKNOWN_PM_TYPE",""),IF($L1555="UNKNOWN","UNKNOWN_STATUS",""))</f>
        <v/>
      </c>
      <c r="AQ1555" s="42" t="str">
        <f t="shared" si="124"/>
        <v>NO</v>
      </c>
    </row>
    <row r="1556" spans="1:43" x14ac:dyDescent="0.3">
      <c r="A1556" s="38">
        <f>IF('query (10)'!A1556="","",'query (10)'!A1556)</f>
        <v>1758</v>
      </c>
      <c r="B1556" s="38" t="str">
        <f>IF('query (10)'!B1556="","",'query (10)'!B1556)</f>
        <v/>
      </c>
      <c r="C1556" s="38" t="str">
        <f>TRIM(UPPER('query (10)'!M1556))</f>
        <v>AS-909</v>
      </c>
      <c r="D1556" s="38" t="str">
        <f>TRIM(UPPER(IFERROR(_xlfn.TEXTBEFORE('query (10)'!L1556,"("),'query (10)'!L1556)))</f>
        <v>AUTOMATIC ASSEMBLY MACHINE</v>
      </c>
      <c r="E1556" s="38" t="str">
        <f>IFERROR(TRIM(UPPER(_xlfn.TEXTBEFORE(_xlfn.TEXTAFTER('query (10)'!L1556,"("),")"))),"")</f>
        <v/>
      </c>
      <c r="F1556" s="38" t="str">
        <f>TRIM('query (10)'!K1556)</f>
        <v>KWD4</v>
      </c>
      <c r="G1556" s="38" t="str">
        <f>IF('query (10)'!J1556="","",'query (10)'!J1556)</f>
        <v>Electrical Control</v>
      </c>
      <c r="H1556" s="38" t="str">
        <f>TRIM(UPPER('query (10)'!J1556))</f>
        <v>ELECTRICAL CONTROL</v>
      </c>
      <c r="I1556" s="38" t="str">
        <f>IF('query (10)'!F1556="","",'query (10)'!F1556)</f>
        <v>Time-based Maintenance</v>
      </c>
      <c r="J1556" s="38" t="str">
        <f>IF('query (10)'!F1556="","",IFERROR(INDEX(Cleaning_Rules!$B$14:$B$17,MATCH(TRIM('query (10)'!F1556),Cleaning_Rules!$A$14:$A$17,0)),"UNKNOWN"))</f>
        <v>TBM</v>
      </c>
      <c r="K1556" s="38" t="str">
        <f>IF('query (10)'!G1556="","",'query (10)'!G1556)</f>
        <v>แผนใหม่</v>
      </c>
      <c r="L1556" s="38" t="str">
        <f>IF('query (10)'!G1556="","MISSING",IFERROR(INDEX(Cleaning_Rules!$B$5:$B$10,MATCH(TRIM('query (10)'!G1556),Cleaning_Rules!$A$5:$A$10,0)),"UNKNOWN"))</f>
        <v>NEW_PLAN</v>
      </c>
      <c r="M1556" s="38" t="str">
        <f>IF('query (10)'!I1556="","",'query (10)'!I1556)</f>
        <v>Electrical</v>
      </c>
      <c r="N1556" s="38" t="str">
        <f>IF('query (10)'!O1556="","",'query (10)'!O1556)</f>
        <v>Inspection</v>
      </c>
      <c r="O1556" s="38" t="str">
        <f>IF('query (10)'!P1556="","",'query (10)'!P1556)</f>
        <v>Medium</v>
      </c>
      <c r="P1556" s="38" t="str">
        <f>IF('query (10)'!N1556="","",'query (10)'!N1556)</f>
        <v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v>
      </c>
      <c r="Q1556" s="38" t="str">
        <f>TRIM('query (10)'!N1556)</f>
        <v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v>
      </c>
      <c r="R1556" s="38" t="str">
        <f>TRIM(UPPER('query (10)'!R1556))</f>
        <v/>
      </c>
      <c r="S1556" s="38" t="str">
        <f>TRIM(UPPER('query (10)'!S1556))</f>
        <v/>
      </c>
      <c r="T1556" s="38" t="str">
        <f>IF('query (10)'!Q1556="","",TRIM(UPPER('query (10)'!Q1556)))</f>
        <v/>
      </c>
      <c r="U1556" s="38" t="str">
        <f>IF('query (10)'!T1556="","",'query (10)'!T1556)</f>
        <v/>
      </c>
      <c r="V1556" s="39" t="str">
        <f>IF('query (10)'!T1556="","",IFERROR(VALUE('query (10)'!T1556),""))</f>
        <v/>
      </c>
      <c r="W1556" s="40">
        <f>IF('query (10)'!U1556="","",'query (10)'!U1556)</f>
        <v>0</v>
      </c>
      <c r="X1556" s="39">
        <f>IF('query (10)'!V1556="","",'query (10)'!V1556)</f>
        <v>360</v>
      </c>
      <c r="Y1556" s="41">
        <f>IF('query (10)'!W1556="","",'query (10)'!W1556)</f>
        <v>46057</v>
      </c>
      <c r="Z1556" s="41" t="str">
        <f>IF('query (10)'!X1556="","",'query (10)'!X1556)</f>
        <v/>
      </c>
      <c r="AA1556" s="41">
        <f>IF('query (10)'!Y1556="","",'query (10)'!Y1556)</f>
        <v>46057</v>
      </c>
      <c r="AB1556" s="41">
        <f>IF('query (10)'!Z1556="","",'query (10)'!Z1556)</f>
        <v>46417</v>
      </c>
      <c r="AC1556" s="38" t="str">
        <f>IF(OR('query (10)'!AA1556="",COUNTIF(Cleaning_Rules!$A$21:$A$26,TRIM('query (10)'!AA1556))&gt;0),"",TRIM('query (10)'!AA1556))</f>
        <v/>
      </c>
      <c r="AD1556" s="38" t="str">
        <f>IF('query (10)'!AB1556="","",TRIM(IFERROR(_xlfn.TEXTBEFORE('query (10)'!AB1556,"("),'query (10)'!AB1556)))</f>
        <v/>
      </c>
      <c r="AE1556" s="38" t="str">
        <f>IFERROR(LOWER(TRIM(_xlfn.TEXTBEFORE(_xlfn.TEXTAFTER('query (10)'!AB1556,"("),")"))),"")</f>
        <v/>
      </c>
      <c r="AF1556" s="38" t="str">
        <f>IF('query (10)'!AD1556="","",TRIM('query (10)'!AD1556))</f>
        <v>ณัฐดนัย จุฑาเทพ</v>
      </c>
      <c r="AG1556" s="38" t="str">
        <f>IF('query (10)'!AE1556="","",TRIM('query (10)'!AE1556))</f>
        <v>ณัฐดนัย จุฑาเทพ</v>
      </c>
      <c r="AH1556" s="38" t="str">
        <f>IF('query (10)'!AF1556="","",IFERROR(VALUE('query (10)'!AF1556),""))</f>
        <v/>
      </c>
      <c r="AI1556" s="38" t="str">
        <f>IF('query (10)'!AG1556="","",TRIM('query (10)'!AG1556))</f>
        <v/>
      </c>
      <c r="AJ1556" s="38" t="str">
        <f>IF('query (10)'!AH1556="","",IFERROR(VALUE('query (10)'!AH1556),""))</f>
        <v/>
      </c>
      <c r="AK1556" s="38" t="str">
        <f>IF('query (10)'!AI1556="","",TRIM('query (10)'!AI1556))</f>
        <v/>
      </c>
      <c r="AL1556" s="42">
        <f t="shared" si="120"/>
        <v>2026</v>
      </c>
      <c r="AM1556" s="42" t="str">
        <f t="shared" si="121"/>
        <v>2026-02</v>
      </c>
      <c r="AN1556" s="42" t="str">
        <f t="shared" ca="1" si="122"/>
        <v>ON_SCHEDULE</v>
      </c>
      <c r="AO1556" s="42" t="str">
        <f t="shared" si="123"/>
        <v>AS-909 | AUTOMATIC ASSEMBLY MACHINE | KWD4 | ELECTRICAL CONTROL | Time-based Maintenance | Electrical | Inspection | Medium | 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 ณัฐดนัย จุฑาเทพ</v>
      </c>
      <c r="AP1556" s="42" t="str">
        <f>_xlfn.TEXTJOIN("; ",TRUE,IF(COUNTA('query (10)'!A1556:AK1556)&lt;=6,"NEAR_EMPTY_ROW",""),IF($K1556="","MISSING_STATUS",""),IF(AND($K1556="เสร็จสิ้น",$Z1556=""),"DONE_NO_ACTUAL_DATE",""),IF(AND($I1556="Condition-based Maintenance",$AH1556=""),"CBM_NO_MEASUREMENT",""),IF(OR($X1556="",$X1556=0),"INVALID_PERIOD",""),IF(AND($AA1556&lt;&gt;"",$AB1556&lt;&gt;"",$AB1556&lt;$AA1556),"DATE_SEQUENCE_ERROR",""),IF(AND($AB1556&lt;&gt;"",$AB1556&gt;DATE(2030,12,31)),"DATE_OUTLIER",""),IF($C1556="","MISSING_QRCODE",""),IF($J1556="UNKNOWN","UNKNOWN_PM_TYPE",""),IF($L1556="UNKNOWN","UNKNOWN_STATUS",""))</f>
        <v/>
      </c>
      <c r="AQ1556" s="42" t="str">
        <f t="shared" si="124"/>
        <v>NO</v>
      </c>
    </row>
    <row r="1557" spans="1:43" x14ac:dyDescent="0.3">
      <c r="A1557" s="38">
        <f>IF('query (10)'!A1557="","",'query (10)'!A1557)</f>
        <v>1759</v>
      </c>
      <c r="B1557" s="38" t="str">
        <f>IF('query (10)'!B1557="","",'query (10)'!B1557)</f>
        <v/>
      </c>
      <c r="C1557" s="38" t="str">
        <f>TRIM(UPPER('query (10)'!M1557))</f>
        <v>AS-924</v>
      </c>
      <c r="D1557" s="38" t="str">
        <f>TRIM(UPPER(IFERROR(_xlfn.TEXTBEFORE('query (10)'!L1557,"("),'query (10)'!L1557)))</f>
        <v>AUTOMATIC ASSEMBLY MACHINE</v>
      </c>
      <c r="E1557" s="38" t="str">
        <f>IFERROR(TRIM(UPPER(_xlfn.TEXTBEFORE(_xlfn.TEXTAFTER('query (10)'!L1557,"("),")"))),"")</f>
        <v/>
      </c>
      <c r="F1557" s="38" t="str">
        <f>TRIM('query (10)'!K1557)</f>
        <v>KWD5</v>
      </c>
      <c r="G1557" s="38" t="str">
        <f>IF('query (10)'!J1557="","",'query (10)'!J1557)</f>
        <v>Electrical Control</v>
      </c>
      <c r="H1557" s="38" t="str">
        <f>TRIM(UPPER('query (10)'!J1557))</f>
        <v>ELECTRICAL CONTROL</v>
      </c>
      <c r="I1557" s="38" t="str">
        <f>IF('query (10)'!F1557="","",'query (10)'!F1557)</f>
        <v>Time-based Maintenance</v>
      </c>
      <c r="J1557" s="38" t="str">
        <f>IF('query (10)'!F1557="","",IFERROR(INDEX(Cleaning_Rules!$B$14:$B$17,MATCH(TRIM('query (10)'!F1557),Cleaning_Rules!$A$14:$A$17,0)),"UNKNOWN"))</f>
        <v>TBM</v>
      </c>
      <c r="K1557" s="38" t="str">
        <f>IF('query (10)'!G1557="","",'query (10)'!G1557)</f>
        <v>แผนใหม่</v>
      </c>
      <c r="L1557" s="38" t="str">
        <f>IF('query (10)'!G1557="","MISSING",IFERROR(INDEX(Cleaning_Rules!$B$5:$B$10,MATCH(TRIM('query (10)'!G1557),Cleaning_Rules!$A$5:$A$10,0)),"UNKNOWN"))</f>
        <v>NEW_PLAN</v>
      </c>
      <c r="M1557" s="38" t="str">
        <f>IF('query (10)'!I1557="","",'query (10)'!I1557)</f>
        <v>Electrical</v>
      </c>
      <c r="N1557" s="38" t="str">
        <f>IF('query (10)'!O1557="","",'query (10)'!O1557)</f>
        <v>Inspection</v>
      </c>
      <c r="O1557" s="38" t="str">
        <f>IF('query (10)'!P1557="","",'query (10)'!P1557)</f>
        <v>Medium</v>
      </c>
      <c r="P1557" s="38" t="str">
        <f>IF('query (10)'!N1557="","",'query (10)'!N1557)</f>
        <v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v>
      </c>
      <c r="Q1557" s="38" t="str">
        <f>TRIM('query (10)'!N1557)</f>
        <v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v>
      </c>
      <c r="R1557" s="38" t="str">
        <f>TRIM(UPPER('query (10)'!R1557))</f>
        <v/>
      </c>
      <c r="S1557" s="38" t="str">
        <f>TRIM(UPPER('query (10)'!S1557))</f>
        <v/>
      </c>
      <c r="T1557" s="38" t="str">
        <f>IF('query (10)'!Q1557="","",TRIM(UPPER('query (10)'!Q1557)))</f>
        <v/>
      </c>
      <c r="U1557" s="38" t="str">
        <f>IF('query (10)'!T1557="","",'query (10)'!T1557)</f>
        <v/>
      </c>
      <c r="V1557" s="39" t="str">
        <f>IF('query (10)'!T1557="","",IFERROR(VALUE('query (10)'!T1557),""))</f>
        <v/>
      </c>
      <c r="W1557" s="40">
        <f>IF('query (10)'!U1557="","",'query (10)'!U1557)</f>
        <v>0</v>
      </c>
      <c r="X1557" s="39">
        <f>IF('query (10)'!V1557="","",'query (10)'!V1557)</f>
        <v>360</v>
      </c>
      <c r="Y1557" s="41">
        <f>IF('query (10)'!W1557="","",'query (10)'!W1557)</f>
        <v>46058</v>
      </c>
      <c r="Z1557" s="41" t="str">
        <f>IF('query (10)'!X1557="","",'query (10)'!X1557)</f>
        <v/>
      </c>
      <c r="AA1557" s="41">
        <f>IF('query (10)'!Y1557="","",'query (10)'!Y1557)</f>
        <v>46058</v>
      </c>
      <c r="AB1557" s="41">
        <f>IF('query (10)'!Z1557="","",'query (10)'!Z1557)</f>
        <v>46418</v>
      </c>
      <c r="AC1557" s="38" t="str">
        <f>IF(OR('query (10)'!AA1557="",COUNTIF(Cleaning_Rules!$A$21:$A$26,TRIM('query (10)'!AA1557))&gt;0),"",TRIM('query (10)'!AA1557))</f>
        <v/>
      </c>
      <c r="AD1557" s="38" t="str">
        <f>IF('query (10)'!AB1557="","",TRIM(IFERROR(_xlfn.TEXTBEFORE('query (10)'!AB1557,"("),'query (10)'!AB1557)))</f>
        <v/>
      </c>
      <c r="AE1557" s="38" t="str">
        <f>IFERROR(LOWER(TRIM(_xlfn.TEXTBEFORE(_xlfn.TEXTAFTER('query (10)'!AB1557,"("),")"))),"")</f>
        <v/>
      </c>
      <c r="AF1557" s="38" t="str">
        <f>IF('query (10)'!AD1557="","",TRIM('query (10)'!AD1557))</f>
        <v>ณัฐดนัย จุฑาเทพ</v>
      </c>
      <c r="AG1557" s="38" t="str">
        <f>IF('query (10)'!AE1557="","",TRIM('query (10)'!AE1557))</f>
        <v>ณัฐดนัย จุฑาเทพ</v>
      </c>
      <c r="AH1557" s="38" t="str">
        <f>IF('query (10)'!AF1557="","",IFERROR(VALUE('query (10)'!AF1557),""))</f>
        <v/>
      </c>
      <c r="AI1557" s="38" t="str">
        <f>IF('query (10)'!AG1557="","",TRIM('query (10)'!AG1557))</f>
        <v/>
      </c>
      <c r="AJ1557" s="38" t="str">
        <f>IF('query (10)'!AH1557="","",IFERROR(VALUE('query (10)'!AH1557),""))</f>
        <v/>
      </c>
      <c r="AK1557" s="38" t="str">
        <f>IF('query (10)'!AI1557="","",TRIM('query (10)'!AI1557))</f>
        <v/>
      </c>
      <c r="AL1557" s="42">
        <f t="shared" si="120"/>
        <v>2026</v>
      </c>
      <c r="AM1557" s="42" t="str">
        <f t="shared" si="121"/>
        <v>2026-02</v>
      </c>
      <c r="AN1557" s="42" t="str">
        <f t="shared" ca="1" si="122"/>
        <v>ON_SCHEDULE</v>
      </c>
      <c r="AO1557" s="42" t="str">
        <f t="shared" si="123"/>
        <v>AS-924 | AUTOMATIC ASSEMBLY MACHINE | KWD5 | ELECTRICAL CONTROL | Time-based Maintenance | Electrical | Inspection | Medium | 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 ณัฐดนัย จุฑาเทพ</v>
      </c>
      <c r="AP1557" s="42" t="str">
        <f>_xlfn.TEXTJOIN("; ",TRUE,IF(COUNTA('query (10)'!A1557:AK1557)&lt;=6,"NEAR_EMPTY_ROW",""),IF($K1557="","MISSING_STATUS",""),IF(AND($K1557="เสร็จสิ้น",$Z1557=""),"DONE_NO_ACTUAL_DATE",""),IF(AND($I1557="Condition-based Maintenance",$AH1557=""),"CBM_NO_MEASUREMENT",""),IF(OR($X1557="",$X1557=0),"INVALID_PERIOD",""),IF(AND($AA1557&lt;&gt;"",$AB1557&lt;&gt;"",$AB1557&lt;$AA1557),"DATE_SEQUENCE_ERROR",""),IF(AND($AB1557&lt;&gt;"",$AB1557&gt;DATE(2030,12,31)),"DATE_OUTLIER",""),IF($C1557="","MISSING_QRCODE",""),IF($J1557="UNKNOWN","UNKNOWN_PM_TYPE",""),IF($L1557="UNKNOWN","UNKNOWN_STATUS",""))</f>
        <v/>
      </c>
      <c r="AQ1557" s="42" t="str">
        <f t="shared" si="124"/>
        <v>NO</v>
      </c>
    </row>
    <row r="1558" spans="1:43" x14ac:dyDescent="0.3">
      <c r="A1558" s="38">
        <f>IF('query (10)'!A1558="","",'query (10)'!A1558)</f>
        <v>1760</v>
      </c>
      <c r="B1558" s="38" t="str">
        <f>IF('query (10)'!B1558="","",'query (10)'!B1558)</f>
        <v/>
      </c>
      <c r="C1558" s="38" t="str">
        <f>TRIM(UPPER('query (10)'!M1558))</f>
        <v>AS-700</v>
      </c>
      <c r="D1558" s="38" t="str">
        <f>TRIM(UPPER(IFERROR(_xlfn.TEXTBEFORE('query (10)'!L1558,"("),'query (10)'!L1558)))</f>
        <v>AUTOMATIC ASSEMBLY MACHINE</v>
      </c>
      <c r="E1558" s="38" t="str">
        <f>IFERROR(TRIM(UPPER(_xlfn.TEXTBEFORE(_xlfn.TEXTAFTER('query (10)'!L1558,"("),")"))),"")</f>
        <v/>
      </c>
      <c r="F1558" s="38" t="str">
        <f>TRIM('query (10)'!K1558)</f>
        <v>KWD6</v>
      </c>
      <c r="G1558" s="38" t="str">
        <f>IF('query (10)'!J1558="","",'query (10)'!J1558)</f>
        <v>Electrical Control</v>
      </c>
      <c r="H1558" s="38" t="str">
        <f>TRIM(UPPER('query (10)'!J1558))</f>
        <v>ELECTRICAL CONTROL</v>
      </c>
      <c r="I1558" s="38" t="str">
        <f>IF('query (10)'!F1558="","",'query (10)'!F1558)</f>
        <v>Time-based Maintenance</v>
      </c>
      <c r="J1558" s="38" t="str">
        <f>IF('query (10)'!F1558="","",IFERROR(INDEX(Cleaning_Rules!$B$14:$B$17,MATCH(TRIM('query (10)'!F1558),Cleaning_Rules!$A$14:$A$17,0)),"UNKNOWN"))</f>
        <v>TBM</v>
      </c>
      <c r="K1558" s="38" t="str">
        <f>IF('query (10)'!G1558="","",'query (10)'!G1558)</f>
        <v>แผนใหม่</v>
      </c>
      <c r="L1558" s="38" t="str">
        <f>IF('query (10)'!G1558="","MISSING",IFERROR(INDEX(Cleaning_Rules!$B$5:$B$10,MATCH(TRIM('query (10)'!G1558),Cleaning_Rules!$A$5:$A$10,0)),"UNKNOWN"))</f>
        <v>NEW_PLAN</v>
      </c>
      <c r="M1558" s="38" t="str">
        <f>IF('query (10)'!I1558="","",'query (10)'!I1558)</f>
        <v>Electrical</v>
      </c>
      <c r="N1558" s="38" t="str">
        <f>IF('query (10)'!O1558="","",'query (10)'!O1558)</f>
        <v>Inspection</v>
      </c>
      <c r="O1558" s="38" t="str">
        <f>IF('query (10)'!P1558="","",'query (10)'!P1558)</f>
        <v>Medium</v>
      </c>
      <c r="P1558" s="38" t="str">
        <f>IF('query (10)'!N1558="","",'query (10)'!N1558)</f>
        <v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v>
      </c>
      <c r="Q1558" s="38" t="str">
        <f>TRIM('query (10)'!N1558)</f>
        <v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v>
      </c>
      <c r="R1558" s="38" t="str">
        <f>TRIM(UPPER('query (10)'!R1558))</f>
        <v/>
      </c>
      <c r="S1558" s="38" t="str">
        <f>TRIM(UPPER('query (10)'!S1558))</f>
        <v/>
      </c>
      <c r="T1558" s="38" t="str">
        <f>IF('query (10)'!Q1558="","",TRIM(UPPER('query (10)'!Q1558)))</f>
        <v/>
      </c>
      <c r="U1558" s="38" t="str">
        <f>IF('query (10)'!T1558="","",'query (10)'!T1558)</f>
        <v/>
      </c>
      <c r="V1558" s="39" t="str">
        <f>IF('query (10)'!T1558="","",IFERROR(VALUE('query (10)'!T1558),""))</f>
        <v/>
      </c>
      <c r="W1558" s="40">
        <f>IF('query (10)'!U1558="","",'query (10)'!U1558)</f>
        <v>0</v>
      </c>
      <c r="X1558" s="39">
        <f>IF('query (10)'!V1558="","",'query (10)'!V1558)</f>
        <v>360</v>
      </c>
      <c r="Y1558" s="41">
        <f>IF('query (10)'!W1558="","",'query (10)'!W1558)</f>
        <v>46059</v>
      </c>
      <c r="Z1558" s="41" t="str">
        <f>IF('query (10)'!X1558="","",'query (10)'!X1558)</f>
        <v/>
      </c>
      <c r="AA1558" s="41">
        <f>IF('query (10)'!Y1558="","",'query (10)'!Y1558)</f>
        <v>46059</v>
      </c>
      <c r="AB1558" s="41">
        <f>IF('query (10)'!Z1558="","",'query (10)'!Z1558)</f>
        <v>46419</v>
      </c>
      <c r="AC1558" s="38" t="str">
        <f>IF(OR('query (10)'!AA1558="",COUNTIF(Cleaning_Rules!$A$21:$A$26,TRIM('query (10)'!AA1558))&gt;0),"",TRIM('query (10)'!AA1558))</f>
        <v/>
      </c>
      <c r="AD1558" s="38" t="str">
        <f>IF('query (10)'!AB1558="","",TRIM(IFERROR(_xlfn.TEXTBEFORE('query (10)'!AB1558,"("),'query (10)'!AB1558)))</f>
        <v/>
      </c>
      <c r="AE1558" s="38" t="str">
        <f>IFERROR(LOWER(TRIM(_xlfn.TEXTBEFORE(_xlfn.TEXTAFTER('query (10)'!AB1558,"("),")"))),"")</f>
        <v/>
      </c>
      <c r="AF1558" s="38" t="str">
        <f>IF('query (10)'!AD1558="","",TRIM('query (10)'!AD1558))</f>
        <v>ณัฐดนัย จุฑาเทพ</v>
      </c>
      <c r="AG1558" s="38" t="str">
        <f>IF('query (10)'!AE1558="","",TRIM('query (10)'!AE1558))</f>
        <v>ณัฐดนัย จุฑาเทพ</v>
      </c>
      <c r="AH1558" s="38" t="str">
        <f>IF('query (10)'!AF1558="","",IFERROR(VALUE('query (10)'!AF1558),""))</f>
        <v/>
      </c>
      <c r="AI1558" s="38" t="str">
        <f>IF('query (10)'!AG1558="","",TRIM('query (10)'!AG1558))</f>
        <v/>
      </c>
      <c r="AJ1558" s="38" t="str">
        <f>IF('query (10)'!AH1558="","",IFERROR(VALUE('query (10)'!AH1558),""))</f>
        <v/>
      </c>
      <c r="AK1558" s="38" t="str">
        <f>IF('query (10)'!AI1558="","",TRIM('query (10)'!AI1558))</f>
        <v/>
      </c>
      <c r="AL1558" s="42">
        <f t="shared" si="120"/>
        <v>2026</v>
      </c>
      <c r="AM1558" s="42" t="str">
        <f t="shared" si="121"/>
        <v>2026-02</v>
      </c>
      <c r="AN1558" s="42" t="str">
        <f t="shared" ca="1" si="122"/>
        <v>ON_SCHEDULE</v>
      </c>
      <c r="AO1558" s="42" t="str">
        <f t="shared" si="123"/>
        <v>AS-700 | AUTOMATIC ASSEMBLY MACHINE | KWD6 | ELECTRICAL CONTROL | Time-based Maintenance | Electrical | Inspection | Medium | 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 ณัฐดนัย จุฑาเทพ</v>
      </c>
      <c r="AP1558" s="42" t="str">
        <f>_xlfn.TEXTJOIN("; ",TRUE,IF(COUNTA('query (10)'!A1558:AK1558)&lt;=6,"NEAR_EMPTY_ROW",""),IF($K1558="","MISSING_STATUS",""),IF(AND($K1558="เสร็จสิ้น",$Z1558=""),"DONE_NO_ACTUAL_DATE",""),IF(AND($I1558="Condition-based Maintenance",$AH1558=""),"CBM_NO_MEASUREMENT",""),IF(OR($X1558="",$X1558=0),"INVALID_PERIOD",""),IF(AND($AA1558&lt;&gt;"",$AB1558&lt;&gt;"",$AB1558&lt;$AA1558),"DATE_SEQUENCE_ERROR",""),IF(AND($AB1558&lt;&gt;"",$AB1558&gt;DATE(2030,12,31)),"DATE_OUTLIER",""),IF($C1558="","MISSING_QRCODE",""),IF($J1558="UNKNOWN","UNKNOWN_PM_TYPE",""),IF($L1558="UNKNOWN","UNKNOWN_STATUS",""))</f>
        <v/>
      </c>
      <c r="AQ1558" s="42" t="str">
        <f t="shared" si="124"/>
        <v>NO</v>
      </c>
    </row>
    <row r="1559" spans="1:43" x14ac:dyDescent="0.3">
      <c r="A1559" s="38">
        <f>IF('query (10)'!A1559="","",'query (10)'!A1559)</f>
        <v>1761</v>
      </c>
      <c r="B1559" s="38">
        <f>IF('query (10)'!B1559="","",'query (10)'!B1559)</f>
        <v>19835</v>
      </c>
      <c r="C1559" s="38" t="str">
        <f>TRIM(UPPER('query (10)'!M1559))</f>
        <v>AS-833</v>
      </c>
      <c r="D1559" s="38" t="str">
        <f>TRIM(UPPER(IFERROR(_xlfn.TEXTBEFORE('query (10)'!L1559,"("),'query (10)'!L1559)))</f>
        <v>AUTOMATIC ASSEMBLY MACHINE</v>
      </c>
      <c r="E1559" s="38" t="str">
        <f>IFERROR(TRIM(UPPER(_xlfn.TEXTBEFORE(_xlfn.TEXTAFTER('query (10)'!L1559,"("),")"))),"")</f>
        <v/>
      </c>
      <c r="F1559" s="38" t="str">
        <f>TRIM('query (10)'!K1559)</f>
        <v>KWD7</v>
      </c>
      <c r="G1559" s="38" t="str">
        <f>IF('query (10)'!J1559="","",'query (10)'!J1559)</f>
        <v>Electrical Control</v>
      </c>
      <c r="H1559" s="38" t="str">
        <f>TRIM(UPPER('query (10)'!J1559))</f>
        <v>ELECTRICAL CONTROL</v>
      </c>
      <c r="I1559" s="38" t="str">
        <f>IF('query (10)'!F1559="","",'query (10)'!F1559)</f>
        <v>Time-based Maintenance</v>
      </c>
      <c r="J1559" s="38" t="str">
        <f>IF('query (10)'!F1559="","",IFERROR(INDEX(Cleaning_Rules!$B$14:$B$17,MATCH(TRIM('query (10)'!F1559),Cleaning_Rules!$A$14:$A$17,0)),"UNKNOWN"))</f>
        <v>TBM</v>
      </c>
      <c r="K1559" s="38" t="str">
        <f>IF('query (10)'!G1559="","",'query (10)'!G1559)</f>
        <v>เสร็จสิ้น</v>
      </c>
      <c r="L1559" s="38" t="str">
        <f>IF('query (10)'!G1559="","MISSING",IFERROR(INDEX(Cleaning_Rules!$B$5:$B$10,MATCH(TRIM('query (10)'!G1559),Cleaning_Rules!$A$5:$A$10,0)),"UNKNOWN"))</f>
        <v>COMPLETED</v>
      </c>
      <c r="M1559" s="38" t="str">
        <f>IF('query (10)'!I1559="","",'query (10)'!I1559)</f>
        <v>Electrical</v>
      </c>
      <c r="N1559" s="38" t="str">
        <f>IF('query (10)'!O1559="","",'query (10)'!O1559)</f>
        <v>Inspection</v>
      </c>
      <c r="O1559" s="38" t="str">
        <f>IF('query (10)'!P1559="","",'query (10)'!P1559)</f>
        <v>Medium</v>
      </c>
      <c r="P1559" s="38" t="str">
        <f>IF('query (10)'!N1559="","",'query (10)'!N1559)</f>
        <v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v>
      </c>
      <c r="Q1559" s="38" t="str">
        <f>TRIM('query (10)'!N1559)</f>
        <v xml:space="preserve">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v>
      </c>
      <c r="R1559" s="38" t="str">
        <f>TRIM(UPPER('query (10)'!R1559))</f>
        <v/>
      </c>
      <c r="S1559" s="38" t="str">
        <f>TRIM(UPPER('query (10)'!S1559))</f>
        <v/>
      </c>
      <c r="T1559" s="38" t="str">
        <f>IF('query (10)'!Q1559="","",TRIM(UPPER('query (10)'!Q1559)))</f>
        <v/>
      </c>
      <c r="U1559" s="38" t="str">
        <f>IF('query (10)'!T1559="","",'query (10)'!T1559)</f>
        <v/>
      </c>
      <c r="V1559" s="39" t="str">
        <f>IF('query (10)'!T1559="","",IFERROR(VALUE('query (10)'!T1559),""))</f>
        <v/>
      </c>
      <c r="W1559" s="40">
        <f>IF('query (10)'!U1559="","",'query (10)'!U1559)</f>
        <v>0</v>
      </c>
      <c r="X1559" s="39">
        <f>IF('query (10)'!V1559="","",'query (10)'!V1559)</f>
        <v>360</v>
      </c>
      <c r="Y1559" s="41">
        <f>IF('query (10)'!W1559="","",'query (10)'!W1559)</f>
        <v>46060</v>
      </c>
      <c r="Z1559" s="41">
        <f>IF('query (10)'!X1559="","",'query (10)'!X1559)</f>
        <v>46141</v>
      </c>
      <c r="AA1559" s="41">
        <f>IF('query (10)'!Y1559="","",'query (10)'!Y1559)</f>
        <v>46141</v>
      </c>
      <c r="AB1559" s="41">
        <f>IF('query (10)'!Z1559="","",'query (10)'!Z1559)</f>
        <v>46501</v>
      </c>
      <c r="AC1559" s="38" t="str">
        <f>IF(OR('query (10)'!AA1559="",COUNTIF(Cleaning_Rules!$A$21:$A$26,TRIM('query (10)'!AA1559))&gt;0),"",TRIM('query (10)'!AA1559))</f>
        <v/>
      </c>
      <c r="AD1559" s="38" t="str">
        <f>IF('query (10)'!AB1559="","",TRIM(IFERROR(_xlfn.TEXTBEFORE('query (10)'!AB1559,"("),'query (10)'!AB1559)))</f>
        <v>เริ่มซ่อมงาน PM แล้ว รับผิดชอบโดย PONGPITAK SONCHAI</v>
      </c>
      <c r="AE1559" s="38" t="str">
        <f>IFERROR(LOWER(TRIM(_xlfn.TEXTBEFORE(_xlfn.TEXTAFTER('query (10)'!AB1559,"("),")"))),"")</f>
        <v>sonchai-p-6240@nsk.com</v>
      </c>
      <c r="AF1559" s="38" t="str">
        <f>IF('query (10)'!AD1559="","",TRIM('query (10)'!AD1559))</f>
        <v>ณัฐดนัย จุฑาเทพ</v>
      </c>
      <c r="AG1559" s="38" t="str">
        <f>IF('query (10)'!AE1559="","",TRIM('query (10)'!AE1559))</f>
        <v>พงษ์พิทักษ์ ศรไชย</v>
      </c>
      <c r="AH1559" s="38" t="str">
        <f>IF('query (10)'!AF1559="","",IFERROR(VALUE('query (10)'!AF1559),""))</f>
        <v/>
      </c>
      <c r="AI1559" s="38" t="str">
        <f>IF('query (10)'!AG1559="","",TRIM('query (10)'!AG1559))</f>
        <v/>
      </c>
      <c r="AJ1559" s="38" t="str">
        <f>IF('query (10)'!AH1559="","",IFERROR(VALUE('query (10)'!AH1559),""))</f>
        <v/>
      </c>
      <c r="AK1559" s="38" t="str">
        <f>IF('query (10)'!AI1559="","",TRIM('query (10)'!AI1559))</f>
        <v/>
      </c>
      <c r="AL1559" s="42">
        <f t="shared" si="120"/>
        <v>2026</v>
      </c>
      <c r="AM1559" s="42" t="str">
        <f t="shared" si="121"/>
        <v>2026-02</v>
      </c>
      <c r="AN1559" s="42" t="str">
        <f t="shared" ca="1" si="122"/>
        <v/>
      </c>
      <c r="AO1559" s="42" t="str">
        <f t="shared" si="123"/>
        <v>AS-833 | AUTOMATIC ASSEMBLY MACHINE | KWD7 | ELECTRICAL CONTROL | Time-based Maintenance | Electrical | Inspection | Medium | Check and Change Battery of HMI
Check Thermoscan Control Panel
Change LED Indicator
Check and Change Battery of PLC
Check Tighten of Power Supply
Check and Thermoscan Index Motor 
Check Stainless steel sheet of IAI ROBO Actuator
Check wiring of IAI ROBO Actuator
Check Error Code of IAI ROBO Actuator
 | เริ่มซ่อมงาน PM แล้ว รับผิดชอบโดย PONGPITAK SONCHAI | พงษ์พิทักษ์ ศรไชย</v>
      </c>
      <c r="AP1559" s="42" t="str">
        <f>_xlfn.TEXTJOIN("; ",TRUE,IF(COUNTA('query (10)'!A1559:AK1559)&lt;=6,"NEAR_EMPTY_ROW",""),IF($K1559="","MISSING_STATUS",""),IF(AND($K1559="เสร็จสิ้น",$Z1559=""),"DONE_NO_ACTUAL_DATE",""),IF(AND($I1559="Condition-based Maintenance",$AH1559=""),"CBM_NO_MEASUREMENT",""),IF(OR($X1559="",$X1559=0),"INVALID_PERIOD",""),IF(AND($AA1559&lt;&gt;"",$AB1559&lt;&gt;"",$AB1559&lt;$AA1559),"DATE_SEQUENCE_ERROR",""),IF(AND($AB1559&lt;&gt;"",$AB1559&gt;DATE(2030,12,31)),"DATE_OUTLIER",""),IF($C1559="","MISSING_QRCODE",""),IF($J1559="UNKNOWN","UNKNOWN_PM_TYPE",""),IF($L1559="UNKNOWN","UNKNOWN_STATUS",""))</f>
        <v/>
      </c>
      <c r="AQ1559" s="42" t="str">
        <f t="shared" si="124"/>
        <v>NO</v>
      </c>
    </row>
    <row r="1560" spans="1:43" x14ac:dyDescent="0.3">
      <c r="A1560" s="38">
        <f>IF('query (10)'!A1560="","",'query (10)'!A1560)</f>
        <v>1762</v>
      </c>
      <c r="B1560" s="38">
        <f>IF('query (10)'!B1560="","",'query (10)'!B1560)</f>
        <v>20828</v>
      </c>
      <c r="C1560" s="38" t="str">
        <f>TRIM(UPPER('query (10)'!M1560))</f>
        <v>CH-261</v>
      </c>
      <c r="D1560" s="38" t="str">
        <f>TRIM(UPPER(IFERROR(_xlfn.TEXTBEFORE('query (10)'!L1560,"("),'query (10)'!L1560)))</f>
        <v>SEMI ASSEMBLY INSPECTION MACHINE</v>
      </c>
      <c r="E1560" s="38" t="str">
        <f>IFERROR(TRIM(UPPER(_xlfn.TEXTBEFORE(_xlfn.TEXTAFTER('query (10)'!L1560,"("),")"))),"")</f>
        <v/>
      </c>
      <c r="F1560" s="38" t="str">
        <f>TRIM('query (10)'!K1560)</f>
        <v>KWD2</v>
      </c>
      <c r="G1560" s="38" t="str">
        <f>IF('query (10)'!J1560="","",'query (10)'!J1560)</f>
        <v>Electrical Control</v>
      </c>
      <c r="H1560" s="38" t="str">
        <f>TRIM(UPPER('query (10)'!J1560))</f>
        <v>ELECTRICAL CONTROL</v>
      </c>
      <c r="I1560" s="38" t="str">
        <f>IF('query (10)'!F1560="","",'query (10)'!F1560)</f>
        <v>Time-based Maintenance</v>
      </c>
      <c r="J1560" s="38" t="str">
        <f>IF('query (10)'!F1560="","",IFERROR(INDEX(Cleaning_Rules!$B$14:$B$17,MATCH(TRIM('query (10)'!F1560),Cleaning_Rules!$A$14:$A$17,0)),"UNKNOWN"))</f>
        <v>TBM</v>
      </c>
      <c r="K1560" s="38" t="str">
        <f>IF('query (10)'!G1560="","",'query (10)'!G1560)</f>
        <v>เสร็จสิ้น</v>
      </c>
      <c r="L1560" s="38" t="str">
        <f>IF('query (10)'!G1560="","MISSING",IFERROR(INDEX(Cleaning_Rules!$B$5:$B$10,MATCH(TRIM('query (10)'!G1560),Cleaning_Rules!$A$5:$A$10,0)),"UNKNOWN"))</f>
        <v>COMPLETED</v>
      </c>
      <c r="M1560" s="38" t="str">
        <f>IF('query (10)'!I1560="","",'query (10)'!I1560)</f>
        <v>Electrical</v>
      </c>
      <c r="N1560" s="38" t="str">
        <f>IF('query (10)'!O1560="","",'query (10)'!O1560)</f>
        <v>Inspection</v>
      </c>
      <c r="O1560" s="38" t="str">
        <f>IF('query (10)'!P1560="","",'query (10)'!P1560)</f>
        <v>Medium</v>
      </c>
      <c r="P1560" s="38" t="str">
        <f>IF('query (10)'!N1560="","",'query (10)'!N1560)</f>
        <v xml:space="preserve">Check Push botton, Emergency, Lamp, Selector switch
Check Circuit breaker, Power supply, Magnetic, Relay 
Check Error Code of Inverter
Check lens Photo sensor 
Check tight anchor point of Photo sensor
Check Area Sensor
Check Emergency Stop
</v>
      </c>
      <c r="Q1560" s="38" t="str">
        <f>TRIM('query (10)'!N1560)</f>
        <v xml:space="preserve">Check Push botton, Emergency, Lamp, Selector switch
Check Circuit breaker, Power supply, Magnetic, Relay 
Check Error Code of Inverter
Check lens Photo sensor 
Check tight anchor point of Photo sensor
Check Area Sensor
Check Emergency Stop
</v>
      </c>
      <c r="R1560" s="38" t="str">
        <f>TRIM(UPPER('query (10)'!R1560))</f>
        <v/>
      </c>
      <c r="S1560" s="38" t="str">
        <f>TRIM(UPPER('query (10)'!S1560))</f>
        <v/>
      </c>
      <c r="T1560" s="38" t="str">
        <f>IF('query (10)'!Q1560="","",TRIM(UPPER('query (10)'!Q1560)))</f>
        <v/>
      </c>
      <c r="U1560" s="38" t="str">
        <f>IF('query (10)'!T1560="","",'query (10)'!T1560)</f>
        <v/>
      </c>
      <c r="V1560" s="39" t="str">
        <f>IF('query (10)'!T1560="","",IFERROR(VALUE('query (10)'!T1560),""))</f>
        <v/>
      </c>
      <c r="W1560" s="40">
        <f>IF('query (10)'!U1560="","",'query (10)'!U1560)</f>
        <v>0</v>
      </c>
      <c r="X1560" s="39">
        <f>IF('query (10)'!V1560="","",'query (10)'!V1560)</f>
        <v>30</v>
      </c>
      <c r="Y1560" s="41">
        <f>IF('query (10)'!W1560="","",'query (10)'!W1560)</f>
        <v>46055</v>
      </c>
      <c r="Z1560" s="41">
        <f>IF('query (10)'!X1560="","",'query (10)'!X1560)</f>
        <v>46178</v>
      </c>
      <c r="AA1560" s="41">
        <f>IF('query (10)'!Y1560="","",'query (10)'!Y1560)</f>
        <v>46178</v>
      </c>
      <c r="AB1560" s="41">
        <f>IF('query (10)'!Z1560="","",'query (10)'!Z1560)</f>
        <v>46208</v>
      </c>
      <c r="AC1560" s="38" t="str">
        <f>IF(OR('query (10)'!AA1560="",COUNTIF(Cleaning_Rules!$A$21:$A$26,TRIM('query (10)'!AA1560))&gt;0),"",TRIM('query (10)'!AA1560))</f>
        <v/>
      </c>
      <c r="AD1560" s="38" t="str">
        <f>IF('query (10)'!AB1560="","",TRIM(IFERROR(_xlfn.TEXTBEFORE('query (10)'!AB1560,"("),'query (10)'!AB1560)))</f>
        <v>เริ่มซ่อมงาน PM แล้ว รับผิดชอบโดย NATDANAI JUTHATHEP</v>
      </c>
      <c r="AE1560" s="38" t="str">
        <f>IFERROR(LOWER(TRIM(_xlfn.TEXTBEFORE(_xlfn.TEXTAFTER('query (10)'!AB1560,"("),")"))),"")</f>
        <v>juthathep-n-4697@nsk.com</v>
      </c>
      <c r="AF1560" s="38" t="str">
        <f>IF('query (10)'!AD1560="","",TRIM('query (10)'!AD1560))</f>
        <v>ณัฐดนัย จุฑาเทพ</v>
      </c>
      <c r="AG1560" s="38" t="str">
        <f>IF('query (10)'!AE1560="","",TRIM('query (10)'!AE1560))</f>
        <v>ณัฐดนัย จุฑาเทพ</v>
      </c>
      <c r="AH1560" s="38" t="str">
        <f>IF('query (10)'!AF1560="","",IFERROR(VALUE('query (10)'!AF1560),""))</f>
        <v/>
      </c>
      <c r="AI1560" s="38" t="str">
        <f>IF('query (10)'!AG1560="","",TRIM('query (10)'!AG1560))</f>
        <v/>
      </c>
      <c r="AJ1560" s="38" t="str">
        <f>IF('query (10)'!AH1560="","",IFERROR(VALUE('query (10)'!AH1560),""))</f>
        <v/>
      </c>
      <c r="AK1560" s="38" t="str">
        <f>IF('query (10)'!AI1560="","",TRIM('query (10)'!AI1560))</f>
        <v/>
      </c>
      <c r="AL1560" s="42">
        <f t="shared" si="120"/>
        <v>2026</v>
      </c>
      <c r="AM1560" s="42" t="str">
        <f t="shared" si="121"/>
        <v>2026-02</v>
      </c>
      <c r="AN1560" s="42" t="str">
        <f t="shared" ca="1" si="122"/>
        <v/>
      </c>
      <c r="AO1560" s="42" t="str">
        <f t="shared" si="123"/>
        <v>CH-261 | SEMI ASSEMBLY INSPECTION MACHINE | KWD2 | ELECTRICAL CONTROL | Time-based Maintenance | Electrical | Inspection | Medium | Check Push botton, Emergency, Lamp, Selector switch
Check Circuit breaker, Power supply, Magnetic, Relay 
Check Error Code of Inverter
Check lens Photo sensor 
Check tight anchor point of Photo sensor
Check Area Sensor
Check Emergency Stop
 | เริ่มซ่อมงาน PM แล้ว รับผิดชอบโดย NATDANAI JUTHATHEP | ณัฐดนัย จุฑาเทพ</v>
      </c>
      <c r="AP1560" s="42" t="str">
        <f>_xlfn.TEXTJOIN("; ",TRUE,IF(COUNTA('query (10)'!A1560:AK1560)&lt;=6,"NEAR_EMPTY_ROW",""),IF($K1560="","MISSING_STATUS",""),IF(AND($K1560="เสร็จสิ้น",$Z1560=""),"DONE_NO_ACTUAL_DATE",""),IF(AND($I1560="Condition-based Maintenance",$AH1560=""),"CBM_NO_MEASUREMENT",""),IF(OR($X1560="",$X1560=0),"INVALID_PERIOD",""),IF(AND($AA1560&lt;&gt;"",$AB1560&lt;&gt;"",$AB1560&lt;$AA1560),"DATE_SEQUENCE_ERROR",""),IF(AND($AB1560&lt;&gt;"",$AB1560&gt;DATE(2030,12,31)),"DATE_OUTLIER",""),IF($C1560="","MISSING_QRCODE",""),IF($J1560="UNKNOWN","UNKNOWN_PM_TYPE",""),IF($L1560="UNKNOWN","UNKNOWN_STATUS",""))</f>
        <v/>
      </c>
      <c r="AQ1560" s="42" t="str">
        <f t="shared" si="124"/>
        <v>NO</v>
      </c>
    </row>
    <row r="1561" spans="1:43" x14ac:dyDescent="0.3">
      <c r="A1561" s="38">
        <f>IF('query (10)'!A1561="","",'query (10)'!A1561)</f>
        <v>1763</v>
      </c>
      <c r="B1561" s="38">
        <f>IF('query (10)'!B1561="","",'query (10)'!B1561)</f>
        <v>20840</v>
      </c>
      <c r="C1561" s="38" t="str">
        <f>TRIM(UPPER('query (10)'!M1561))</f>
        <v>CH-347</v>
      </c>
      <c r="D1561" s="38" t="str">
        <f>TRIM(UPPER(IFERROR(_xlfn.TEXTBEFORE('query (10)'!L1561,"("),'query (10)'!L1561)))</f>
        <v>SEMI ASSEMBLY INSPECTION MACHINE</v>
      </c>
      <c r="E1561" s="38" t="str">
        <f>IFERROR(TRIM(UPPER(_xlfn.TEXTBEFORE(_xlfn.TEXTAFTER('query (10)'!L1561,"("),")"))),"")</f>
        <v/>
      </c>
      <c r="F1561" s="38" t="str">
        <f>TRIM('query (10)'!K1561)</f>
        <v>KWD3</v>
      </c>
      <c r="G1561" s="38" t="str">
        <f>IF('query (10)'!J1561="","",'query (10)'!J1561)</f>
        <v>Electrical Control</v>
      </c>
      <c r="H1561" s="38" t="str">
        <f>TRIM(UPPER('query (10)'!J1561))</f>
        <v>ELECTRICAL CONTROL</v>
      </c>
      <c r="I1561" s="38" t="str">
        <f>IF('query (10)'!F1561="","",'query (10)'!F1561)</f>
        <v>Time-based Maintenance</v>
      </c>
      <c r="J1561" s="38" t="str">
        <f>IF('query (10)'!F1561="","",IFERROR(INDEX(Cleaning_Rules!$B$14:$B$17,MATCH(TRIM('query (10)'!F1561),Cleaning_Rules!$A$14:$A$17,0)),"UNKNOWN"))</f>
        <v>TBM</v>
      </c>
      <c r="K1561" s="38" t="str">
        <f>IF('query (10)'!G1561="","",'query (10)'!G1561)</f>
        <v>เสร็จสิ้น</v>
      </c>
      <c r="L1561" s="38" t="str">
        <f>IF('query (10)'!G1561="","MISSING",IFERROR(INDEX(Cleaning_Rules!$B$5:$B$10,MATCH(TRIM('query (10)'!G1561),Cleaning_Rules!$A$5:$A$10,0)),"UNKNOWN"))</f>
        <v>COMPLETED</v>
      </c>
      <c r="M1561" s="38" t="str">
        <f>IF('query (10)'!I1561="","",'query (10)'!I1561)</f>
        <v>Electrical</v>
      </c>
      <c r="N1561" s="38" t="str">
        <f>IF('query (10)'!O1561="","",'query (10)'!O1561)</f>
        <v>Inspection</v>
      </c>
      <c r="O1561" s="38" t="str">
        <f>IF('query (10)'!P1561="","",'query (10)'!P1561)</f>
        <v>Medium</v>
      </c>
      <c r="P1561" s="38" t="str">
        <f>IF('query (10)'!N1561="","",'query (10)'!N1561)</f>
        <v xml:space="preserve">Check Push botton, Emergency, Lamp, Selector switch
Check Circuit breaker, Power supply, Magnetic, Relay 
Check Error Code of Inverter
Check lens Photo sensor 
Check tight anchor point of Photo sensor
Check Area Sensor
Check Emergency Stop
</v>
      </c>
      <c r="Q1561" s="38" t="str">
        <f>TRIM('query (10)'!N1561)</f>
        <v xml:space="preserve">Check Push botton, Emergency, Lamp, Selector switch
Check Circuit breaker, Power supply, Magnetic, Relay 
Check Error Code of Inverter
Check lens Photo sensor 
Check tight anchor point of Photo sensor
Check Area Sensor
Check Emergency Stop
</v>
      </c>
      <c r="R1561" s="38" t="str">
        <f>TRIM(UPPER('query (10)'!R1561))</f>
        <v/>
      </c>
      <c r="S1561" s="38" t="str">
        <f>TRIM(UPPER('query (10)'!S1561))</f>
        <v/>
      </c>
      <c r="T1561" s="38" t="str">
        <f>IF('query (10)'!Q1561="","",TRIM(UPPER('query (10)'!Q1561)))</f>
        <v/>
      </c>
      <c r="U1561" s="38" t="str">
        <f>IF('query (10)'!T1561="","",'query (10)'!T1561)</f>
        <v/>
      </c>
      <c r="V1561" s="39" t="str">
        <f>IF('query (10)'!T1561="","",IFERROR(VALUE('query (10)'!T1561),""))</f>
        <v/>
      </c>
      <c r="W1561" s="40">
        <f>IF('query (10)'!U1561="","",'query (10)'!U1561)</f>
        <v>0</v>
      </c>
      <c r="X1561" s="39">
        <f>IF('query (10)'!V1561="","",'query (10)'!V1561)</f>
        <v>30</v>
      </c>
      <c r="Y1561" s="41">
        <f>IF('query (10)'!W1561="","",'query (10)'!W1561)</f>
        <v>46056</v>
      </c>
      <c r="Z1561" s="41">
        <f>IF('query (10)'!X1561="","",'query (10)'!X1561)</f>
        <v>46184</v>
      </c>
      <c r="AA1561" s="41">
        <f>IF('query (10)'!Y1561="","",'query (10)'!Y1561)</f>
        <v>46184</v>
      </c>
      <c r="AB1561" s="41">
        <f>IF('query (10)'!Z1561="","",'query (10)'!Z1561)</f>
        <v>46214</v>
      </c>
      <c r="AC1561" s="38" t="str">
        <f>IF(OR('query (10)'!AA1561="",COUNTIF(Cleaning_Rules!$A$21:$A$26,TRIM('query (10)'!AA1561))&gt;0),"",TRIM('query (10)'!AA1561))</f>
        <v/>
      </c>
      <c r="AD1561" s="38" t="str">
        <f>IF('query (10)'!AB1561="","",TRIM(IFERROR(_xlfn.TEXTBEFORE('query (10)'!AB1561,"("),'query (10)'!AB1561)))</f>
        <v>เริ่มซ่อมงาน PM แล้ว รับผิดชอบโดย NATDANAI JUTHATHEP</v>
      </c>
      <c r="AE1561" s="38" t="str">
        <f>IFERROR(LOWER(TRIM(_xlfn.TEXTBEFORE(_xlfn.TEXTAFTER('query (10)'!AB1561,"("),")"))),"")</f>
        <v>juthathep-n-4697@nsk.com</v>
      </c>
      <c r="AF1561" s="38" t="str">
        <f>IF('query (10)'!AD1561="","",TRIM('query (10)'!AD1561))</f>
        <v>ณัฐดนัย จุฑาเทพ</v>
      </c>
      <c r="AG1561" s="38" t="str">
        <f>IF('query (10)'!AE1561="","",TRIM('query (10)'!AE1561))</f>
        <v>ณัฐดนัย จุฑาเทพ</v>
      </c>
      <c r="AH1561" s="38" t="str">
        <f>IF('query (10)'!AF1561="","",IFERROR(VALUE('query (10)'!AF1561),""))</f>
        <v/>
      </c>
      <c r="AI1561" s="38" t="str">
        <f>IF('query (10)'!AG1561="","",TRIM('query (10)'!AG1561))</f>
        <v/>
      </c>
      <c r="AJ1561" s="38" t="str">
        <f>IF('query (10)'!AH1561="","",IFERROR(VALUE('query (10)'!AH1561),""))</f>
        <v/>
      </c>
      <c r="AK1561" s="38" t="str">
        <f>IF('query (10)'!AI1561="","",TRIM('query (10)'!AI1561))</f>
        <v/>
      </c>
      <c r="AL1561" s="42">
        <f t="shared" si="120"/>
        <v>2026</v>
      </c>
      <c r="AM1561" s="42" t="str">
        <f t="shared" si="121"/>
        <v>2026-02</v>
      </c>
      <c r="AN1561" s="42" t="str">
        <f t="shared" ca="1" si="122"/>
        <v/>
      </c>
      <c r="AO1561" s="42" t="str">
        <f t="shared" si="123"/>
        <v>CH-347 | SEMI ASSEMBLY INSPECTION MACHINE | KWD3 | ELECTRICAL CONTROL | Time-based Maintenance | Electrical | Inspection | Medium | Check Push botton, Emergency, Lamp, Selector switch
Check Circuit breaker, Power supply, Magnetic, Relay 
Check Error Code of Inverter
Check lens Photo sensor 
Check tight anchor point of Photo sensor
Check Area Sensor
Check Emergency Stop
 | เริ่มซ่อมงาน PM แล้ว รับผิดชอบโดย NATDANAI JUTHATHEP | ณัฐดนัย จุฑาเทพ</v>
      </c>
      <c r="AP1561" s="42" t="str">
        <f>_xlfn.TEXTJOIN("; ",TRUE,IF(COUNTA('query (10)'!A1561:AK1561)&lt;=6,"NEAR_EMPTY_ROW",""),IF($K1561="","MISSING_STATUS",""),IF(AND($K1561="เสร็จสิ้น",$Z1561=""),"DONE_NO_ACTUAL_DATE",""),IF(AND($I1561="Condition-based Maintenance",$AH1561=""),"CBM_NO_MEASUREMENT",""),IF(OR($X1561="",$X1561=0),"INVALID_PERIOD",""),IF(AND($AA1561&lt;&gt;"",$AB1561&lt;&gt;"",$AB1561&lt;$AA1561),"DATE_SEQUENCE_ERROR",""),IF(AND($AB1561&lt;&gt;"",$AB1561&gt;DATE(2030,12,31)),"DATE_OUTLIER",""),IF($C1561="","MISSING_QRCODE",""),IF($J1561="UNKNOWN","UNKNOWN_PM_TYPE",""),IF($L1561="UNKNOWN","UNKNOWN_STATUS",""))</f>
        <v/>
      </c>
      <c r="AQ1561" s="42" t="str">
        <f t="shared" si="124"/>
        <v>NO</v>
      </c>
    </row>
    <row r="1562" spans="1:43" x14ac:dyDescent="0.3">
      <c r="A1562" s="38">
        <f>IF('query (10)'!A1562="","",'query (10)'!A1562)</f>
        <v>1764</v>
      </c>
      <c r="B1562" s="38">
        <f>IF('query (10)'!B1562="","",'query (10)'!B1562)</f>
        <v>20858</v>
      </c>
      <c r="C1562" s="38" t="str">
        <f>TRIM(UPPER('query (10)'!M1562))</f>
        <v>CH-469</v>
      </c>
      <c r="D1562" s="38" t="str">
        <f>TRIM(UPPER(IFERROR(_xlfn.TEXTBEFORE('query (10)'!L1562,"("),'query (10)'!L1562)))</f>
        <v>SEMI ASSEMBLY INSPECTION MACHINE</v>
      </c>
      <c r="E1562" s="38" t="str">
        <f>IFERROR(TRIM(UPPER(_xlfn.TEXTBEFORE(_xlfn.TEXTAFTER('query (10)'!L1562,"("),")"))),"")</f>
        <v/>
      </c>
      <c r="F1562" s="38" t="str">
        <f>TRIM('query (10)'!K1562)</f>
        <v>KWD4</v>
      </c>
      <c r="G1562" s="38" t="str">
        <f>IF('query (10)'!J1562="","",'query (10)'!J1562)</f>
        <v>Electrical Control</v>
      </c>
      <c r="H1562" s="38" t="str">
        <f>TRIM(UPPER('query (10)'!J1562))</f>
        <v>ELECTRICAL CONTROL</v>
      </c>
      <c r="I1562" s="38" t="str">
        <f>IF('query (10)'!F1562="","",'query (10)'!F1562)</f>
        <v>Time-based Maintenance</v>
      </c>
      <c r="J1562" s="38" t="str">
        <f>IF('query (10)'!F1562="","",IFERROR(INDEX(Cleaning_Rules!$B$14:$B$17,MATCH(TRIM('query (10)'!F1562),Cleaning_Rules!$A$14:$A$17,0)),"UNKNOWN"))</f>
        <v>TBM</v>
      </c>
      <c r="K1562" s="38" t="str">
        <f>IF('query (10)'!G1562="","",'query (10)'!G1562)</f>
        <v>เสร็จสิ้น</v>
      </c>
      <c r="L1562" s="38" t="str">
        <f>IF('query (10)'!G1562="","MISSING",IFERROR(INDEX(Cleaning_Rules!$B$5:$B$10,MATCH(TRIM('query (10)'!G1562),Cleaning_Rules!$A$5:$A$10,0)),"UNKNOWN"))</f>
        <v>COMPLETED</v>
      </c>
      <c r="M1562" s="38" t="str">
        <f>IF('query (10)'!I1562="","",'query (10)'!I1562)</f>
        <v>Electrical</v>
      </c>
      <c r="N1562" s="38" t="str">
        <f>IF('query (10)'!O1562="","",'query (10)'!O1562)</f>
        <v>Inspection</v>
      </c>
      <c r="O1562" s="38" t="str">
        <f>IF('query (10)'!P1562="","",'query (10)'!P1562)</f>
        <v>Medium</v>
      </c>
      <c r="P1562" s="38" t="str">
        <f>IF('query (10)'!N1562="","",'query (10)'!N1562)</f>
        <v xml:space="preserve">Check Push botton, Emergency, Lamp, Selector switch
Check Circuit breaker, Power supply, Magnetic, Relay 
Check Error Code of Inverter
Check lens Photo sensor 
Check tight anchor point of Photo sensor
Check Area Sensor
Check Emergency Stop
</v>
      </c>
      <c r="Q1562" s="38" t="str">
        <f>TRIM('query (10)'!N1562)</f>
        <v xml:space="preserve">Check Push botton, Emergency, Lamp, Selector switch
Check Circuit breaker, Power supply, Magnetic, Relay 
Check Error Code of Inverter
Check lens Photo sensor 
Check tight anchor point of Photo sensor
Check Area Sensor
Check Emergency Stop
</v>
      </c>
      <c r="R1562" s="38" t="str">
        <f>TRIM(UPPER('query (10)'!R1562))</f>
        <v/>
      </c>
      <c r="S1562" s="38" t="str">
        <f>TRIM(UPPER('query (10)'!S1562))</f>
        <v/>
      </c>
      <c r="T1562" s="38" t="str">
        <f>IF('query (10)'!Q1562="","",TRIM(UPPER('query (10)'!Q1562)))</f>
        <v/>
      </c>
      <c r="U1562" s="38" t="str">
        <f>IF('query (10)'!T1562="","",'query (10)'!T1562)</f>
        <v/>
      </c>
      <c r="V1562" s="39" t="str">
        <f>IF('query (10)'!T1562="","",IFERROR(VALUE('query (10)'!T1562),""))</f>
        <v/>
      </c>
      <c r="W1562" s="40">
        <f>IF('query (10)'!U1562="","",'query (10)'!U1562)</f>
        <v>0</v>
      </c>
      <c r="X1562" s="39">
        <f>IF('query (10)'!V1562="","",'query (10)'!V1562)</f>
        <v>30</v>
      </c>
      <c r="Y1562" s="41">
        <f>IF('query (10)'!W1562="","",'query (10)'!W1562)</f>
        <v>46057</v>
      </c>
      <c r="Z1562" s="41">
        <f>IF('query (10)'!X1562="","",'query (10)'!X1562)</f>
        <v>46183</v>
      </c>
      <c r="AA1562" s="41">
        <f>IF('query (10)'!Y1562="","",'query (10)'!Y1562)</f>
        <v>46183</v>
      </c>
      <c r="AB1562" s="41">
        <f>IF('query (10)'!Z1562="","",'query (10)'!Z1562)</f>
        <v>46213</v>
      </c>
      <c r="AC1562" s="38" t="str">
        <f>IF(OR('query (10)'!AA1562="",COUNTIF(Cleaning_Rules!$A$21:$A$26,TRIM('query (10)'!AA1562))&gt;0),"",TRIM('query (10)'!AA1562))</f>
        <v/>
      </c>
      <c r="AD1562" s="38" t="str">
        <f>IF('query (10)'!AB1562="","",TRIM(IFERROR(_xlfn.TEXTBEFORE('query (10)'!AB1562,"("),'query (10)'!AB1562)))</f>
        <v>เริ่มซ่อมงาน PM แล้ว รับผิดชอบโดย NATDANAI JUTHATHEP</v>
      </c>
      <c r="AE1562" s="38" t="str">
        <f>IFERROR(LOWER(TRIM(_xlfn.TEXTBEFORE(_xlfn.TEXTAFTER('query (10)'!AB1562,"("),")"))),"")</f>
        <v>juthathep-n-4697@nsk.com</v>
      </c>
      <c r="AF1562" s="38" t="str">
        <f>IF('query (10)'!AD1562="","",TRIM('query (10)'!AD1562))</f>
        <v>ณัฐดนัย จุฑาเทพ</v>
      </c>
      <c r="AG1562" s="38" t="str">
        <f>IF('query (10)'!AE1562="","",TRIM('query (10)'!AE1562))</f>
        <v>ณัฐดนัย จุฑาเทพ</v>
      </c>
      <c r="AH1562" s="38" t="str">
        <f>IF('query (10)'!AF1562="","",IFERROR(VALUE('query (10)'!AF1562),""))</f>
        <v/>
      </c>
      <c r="AI1562" s="38" t="str">
        <f>IF('query (10)'!AG1562="","",TRIM('query (10)'!AG1562))</f>
        <v/>
      </c>
      <c r="AJ1562" s="38" t="str">
        <f>IF('query (10)'!AH1562="","",IFERROR(VALUE('query (10)'!AH1562),""))</f>
        <v/>
      </c>
      <c r="AK1562" s="38" t="str">
        <f>IF('query (10)'!AI1562="","",TRIM('query (10)'!AI1562))</f>
        <v/>
      </c>
      <c r="AL1562" s="42">
        <f t="shared" si="120"/>
        <v>2026</v>
      </c>
      <c r="AM1562" s="42" t="str">
        <f t="shared" si="121"/>
        <v>2026-02</v>
      </c>
      <c r="AN1562" s="42" t="str">
        <f t="shared" ca="1" si="122"/>
        <v/>
      </c>
      <c r="AO1562" s="42" t="str">
        <f t="shared" si="123"/>
        <v>CH-469 | SEMI ASSEMBLY INSPECTION MACHINE | KWD4 | ELECTRICAL CONTROL | Time-based Maintenance | Electrical | Inspection | Medium | Check Push botton, Emergency, Lamp, Selector switch
Check Circuit breaker, Power supply, Magnetic, Relay 
Check Error Code of Inverter
Check lens Photo sensor 
Check tight anchor point of Photo sensor
Check Area Sensor
Check Emergency Stop
 | เริ่มซ่อมงาน PM แล้ว รับผิดชอบโดย NATDANAI JUTHATHEP | ณัฐดนัย จุฑาเทพ</v>
      </c>
      <c r="AP1562" s="42" t="str">
        <f>_xlfn.TEXTJOIN("; ",TRUE,IF(COUNTA('query (10)'!A1562:AK1562)&lt;=6,"NEAR_EMPTY_ROW",""),IF($K1562="","MISSING_STATUS",""),IF(AND($K1562="เสร็จสิ้น",$Z1562=""),"DONE_NO_ACTUAL_DATE",""),IF(AND($I1562="Condition-based Maintenance",$AH1562=""),"CBM_NO_MEASUREMENT",""),IF(OR($X1562="",$X1562=0),"INVALID_PERIOD",""),IF(AND($AA1562&lt;&gt;"",$AB1562&lt;&gt;"",$AB1562&lt;$AA1562),"DATE_SEQUENCE_ERROR",""),IF(AND($AB1562&lt;&gt;"",$AB1562&gt;DATE(2030,12,31)),"DATE_OUTLIER",""),IF($C1562="","MISSING_QRCODE",""),IF($J1562="UNKNOWN","UNKNOWN_PM_TYPE",""),IF($L1562="UNKNOWN","UNKNOWN_STATUS",""))</f>
        <v/>
      </c>
      <c r="AQ1562" s="42" t="str">
        <f t="shared" si="124"/>
        <v>NO</v>
      </c>
    </row>
    <row r="1563" spans="1:43" x14ac:dyDescent="0.3">
      <c r="A1563" s="38">
        <f>IF('query (10)'!A1563="","",'query (10)'!A1563)</f>
        <v>1765</v>
      </c>
      <c r="B1563" s="38" t="str">
        <f>IF('query (10)'!B1563="","",'query (10)'!B1563)</f>
        <v/>
      </c>
      <c r="C1563" s="38" t="str">
        <f>TRIM(UPPER('query (10)'!M1563))</f>
        <v>CH-585</v>
      </c>
      <c r="D1563" s="38" t="str">
        <f>TRIM(UPPER(IFERROR(_xlfn.TEXTBEFORE('query (10)'!L1563,"("),'query (10)'!L1563)))</f>
        <v>SEMI ASSEMBLY INSPECTION MACHINE</v>
      </c>
      <c r="E1563" s="38" t="str">
        <f>IFERROR(TRIM(UPPER(_xlfn.TEXTBEFORE(_xlfn.TEXTAFTER('query (10)'!L1563,"("),")"))),"")</f>
        <v/>
      </c>
      <c r="F1563" s="38" t="str">
        <f>TRIM('query (10)'!K1563)</f>
        <v>KWD5</v>
      </c>
      <c r="G1563" s="38" t="str">
        <f>IF('query (10)'!J1563="","",'query (10)'!J1563)</f>
        <v>Electrical Control</v>
      </c>
      <c r="H1563" s="38" t="str">
        <f>TRIM(UPPER('query (10)'!J1563))</f>
        <v>ELECTRICAL CONTROL</v>
      </c>
      <c r="I1563" s="38" t="str">
        <f>IF('query (10)'!F1563="","",'query (10)'!F1563)</f>
        <v>Time-based Maintenance</v>
      </c>
      <c r="J1563" s="38" t="str">
        <f>IF('query (10)'!F1563="","",IFERROR(INDEX(Cleaning_Rules!$B$14:$B$17,MATCH(TRIM('query (10)'!F1563),Cleaning_Rules!$A$14:$A$17,0)),"UNKNOWN"))</f>
        <v>TBM</v>
      </c>
      <c r="K1563" s="38" t="str">
        <f>IF('query (10)'!G1563="","",'query (10)'!G1563)</f>
        <v>แผนใหม่</v>
      </c>
      <c r="L1563" s="38" t="str">
        <f>IF('query (10)'!G1563="","MISSING",IFERROR(INDEX(Cleaning_Rules!$B$5:$B$10,MATCH(TRIM('query (10)'!G1563),Cleaning_Rules!$A$5:$A$10,0)),"UNKNOWN"))</f>
        <v>NEW_PLAN</v>
      </c>
      <c r="M1563" s="38" t="str">
        <f>IF('query (10)'!I1563="","",'query (10)'!I1563)</f>
        <v>Electrical</v>
      </c>
      <c r="N1563" s="38" t="str">
        <f>IF('query (10)'!O1563="","",'query (10)'!O1563)</f>
        <v>Inspection</v>
      </c>
      <c r="O1563" s="38" t="str">
        <f>IF('query (10)'!P1563="","",'query (10)'!P1563)</f>
        <v>Medium</v>
      </c>
      <c r="P1563" s="38" t="str">
        <f>IF('query (10)'!N1563="","",'query (10)'!N1563)</f>
        <v xml:space="preserve">Check Push botton, Emergency, Lamp, Selector switch
Check Circuit breaker, Power supply, Magnetic, Relay 
Check Error Code of Inverter
Check lens Photo sensor 
Check tight anchor point of Photo sensor
Check Area Sensor
Check Emergency Stop
</v>
      </c>
      <c r="Q1563" s="38" t="str">
        <f>TRIM('query (10)'!N1563)</f>
        <v xml:space="preserve">Check Push botton, Emergency, Lamp, Selector switch
Check Circuit breaker, Power supply, Magnetic, Relay 
Check Error Code of Inverter
Check lens Photo sensor 
Check tight anchor point of Photo sensor
Check Area Sensor
Check Emergency Stop
</v>
      </c>
      <c r="R1563" s="38" t="str">
        <f>TRIM(UPPER('query (10)'!R1563))</f>
        <v/>
      </c>
      <c r="S1563" s="38" t="str">
        <f>TRIM(UPPER('query (10)'!S1563))</f>
        <v/>
      </c>
      <c r="T1563" s="38" t="str">
        <f>IF('query (10)'!Q1563="","",TRIM(UPPER('query (10)'!Q1563)))</f>
        <v/>
      </c>
      <c r="U1563" s="38" t="str">
        <f>IF('query (10)'!T1563="","",'query (10)'!T1563)</f>
        <v/>
      </c>
      <c r="V1563" s="39" t="str">
        <f>IF('query (10)'!T1563="","",IFERROR(VALUE('query (10)'!T1563),""))</f>
        <v/>
      </c>
      <c r="W1563" s="40">
        <f>IF('query (10)'!U1563="","",'query (10)'!U1563)</f>
        <v>0</v>
      </c>
      <c r="X1563" s="39">
        <f>IF('query (10)'!V1563="","",'query (10)'!V1563)</f>
        <v>30</v>
      </c>
      <c r="Y1563" s="41">
        <f>IF('query (10)'!W1563="","",'query (10)'!W1563)</f>
        <v>46058</v>
      </c>
      <c r="Z1563" s="41" t="str">
        <f>IF('query (10)'!X1563="","",'query (10)'!X1563)</f>
        <v/>
      </c>
      <c r="AA1563" s="41">
        <f>IF('query (10)'!Y1563="","",'query (10)'!Y1563)</f>
        <v>46058</v>
      </c>
      <c r="AB1563" s="41">
        <f>IF('query (10)'!Z1563="","",'query (10)'!Z1563)</f>
        <v>46088</v>
      </c>
      <c r="AC1563" s="38" t="str">
        <f>IF(OR('query (10)'!AA1563="",COUNTIF(Cleaning_Rules!$A$21:$A$26,TRIM('query (10)'!AA1563))&gt;0),"",TRIM('query (10)'!AA1563))</f>
        <v/>
      </c>
      <c r="AD1563" s="38" t="str">
        <f>IF('query (10)'!AB1563="","",TRIM(IFERROR(_xlfn.TEXTBEFORE('query (10)'!AB1563,"("),'query (10)'!AB1563)))</f>
        <v/>
      </c>
      <c r="AE1563" s="38" t="str">
        <f>IFERROR(LOWER(TRIM(_xlfn.TEXTBEFORE(_xlfn.TEXTAFTER('query (10)'!AB1563,"("),")"))),"")</f>
        <v/>
      </c>
      <c r="AF1563" s="38" t="str">
        <f>IF('query (10)'!AD1563="","",TRIM('query (10)'!AD1563))</f>
        <v>ณัฐดนัย จุฑาเทพ</v>
      </c>
      <c r="AG1563" s="38" t="str">
        <f>IF('query (10)'!AE1563="","",TRIM('query (10)'!AE1563))</f>
        <v>ณัฐดนัย จุฑาเทพ</v>
      </c>
      <c r="AH1563" s="38" t="str">
        <f>IF('query (10)'!AF1563="","",IFERROR(VALUE('query (10)'!AF1563),""))</f>
        <v/>
      </c>
      <c r="AI1563" s="38" t="str">
        <f>IF('query (10)'!AG1563="","",TRIM('query (10)'!AG1563))</f>
        <v/>
      </c>
      <c r="AJ1563" s="38" t="str">
        <f>IF('query (10)'!AH1563="","",IFERROR(VALUE('query (10)'!AH1563),""))</f>
        <v/>
      </c>
      <c r="AK1563" s="38" t="str">
        <f>IF('query (10)'!AI1563="","",TRIM('query (10)'!AI1563))</f>
        <v/>
      </c>
      <c r="AL1563" s="42">
        <f t="shared" si="120"/>
        <v>2026</v>
      </c>
      <c r="AM1563" s="42" t="str">
        <f t="shared" si="121"/>
        <v>2026-02</v>
      </c>
      <c r="AN1563" s="42" t="str">
        <f t="shared" ca="1" si="122"/>
        <v>OVERDUE</v>
      </c>
      <c r="AO1563" s="42" t="str">
        <f t="shared" si="123"/>
        <v>CH-585 | SEMI ASSEMBLY INSPECTION MACHINE | KWD5 | ELECTRICAL CONTROL | Time-based Maintenance | Electrical | Inspection | Medium | Check Push botton, Emergency, Lamp, Selector switch
Check Circuit breaker, Power supply, Magnetic, Relay 
Check Error Code of Inverter
Check lens Photo sensor 
Check tight anchor point of Photo sensor
Check Area Sensor
Check Emergency Stop
 | ณัฐดนัย จุฑาเทพ</v>
      </c>
      <c r="AP1563" s="42" t="str">
        <f>_xlfn.TEXTJOIN("; ",TRUE,IF(COUNTA('query (10)'!A1563:AK1563)&lt;=6,"NEAR_EMPTY_ROW",""),IF($K1563="","MISSING_STATUS",""),IF(AND($K1563="เสร็จสิ้น",$Z1563=""),"DONE_NO_ACTUAL_DATE",""),IF(AND($I1563="Condition-based Maintenance",$AH1563=""),"CBM_NO_MEASUREMENT",""),IF(OR($X1563="",$X1563=0),"INVALID_PERIOD",""),IF(AND($AA1563&lt;&gt;"",$AB1563&lt;&gt;"",$AB1563&lt;$AA1563),"DATE_SEQUENCE_ERROR",""),IF(AND($AB1563&lt;&gt;"",$AB1563&gt;DATE(2030,12,31)),"DATE_OUTLIER",""),IF($C1563="","MISSING_QRCODE",""),IF($J1563="UNKNOWN","UNKNOWN_PM_TYPE",""),IF($L1563="UNKNOWN","UNKNOWN_STATUS",""))</f>
        <v/>
      </c>
      <c r="AQ1563" s="42" t="str">
        <f t="shared" si="124"/>
        <v>NO</v>
      </c>
    </row>
    <row r="1564" spans="1:43" x14ac:dyDescent="0.3">
      <c r="A1564" s="38">
        <f>IF('query (10)'!A1564="","",'query (10)'!A1564)</f>
        <v>1766</v>
      </c>
      <c r="B1564" s="38">
        <f>IF('query (10)'!B1564="","",'query (10)'!B1564)</f>
        <v>19166</v>
      </c>
      <c r="C1564" s="38" t="str">
        <f>TRIM(UPPER('query (10)'!M1564))</f>
        <v>CH-701</v>
      </c>
      <c r="D1564" s="38" t="str">
        <f>TRIM(UPPER(IFERROR(_xlfn.TEXTBEFORE('query (10)'!L1564,"("),'query (10)'!L1564)))</f>
        <v>SEMI ASSEMBLY INSPECTION MACHINE</v>
      </c>
      <c r="E1564" s="38" t="str">
        <f>IFERROR(TRIM(UPPER(_xlfn.TEXTBEFORE(_xlfn.TEXTAFTER('query (10)'!L1564,"("),")"))),"")</f>
        <v/>
      </c>
      <c r="F1564" s="38" t="str">
        <f>TRIM('query (10)'!K1564)</f>
        <v>KWD6</v>
      </c>
      <c r="G1564" s="38" t="str">
        <f>IF('query (10)'!J1564="","",'query (10)'!J1564)</f>
        <v>Electrical Control</v>
      </c>
      <c r="H1564" s="38" t="str">
        <f>TRIM(UPPER('query (10)'!J1564))</f>
        <v>ELECTRICAL CONTROL</v>
      </c>
      <c r="I1564" s="38" t="str">
        <f>IF('query (10)'!F1564="","",'query (10)'!F1564)</f>
        <v>Time-based Maintenance</v>
      </c>
      <c r="J1564" s="38" t="str">
        <f>IF('query (10)'!F1564="","",IFERROR(INDEX(Cleaning_Rules!$B$14:$B$17,MATCH(TRIM('query (10)'!F1564),Cleaning_Rules!$A$14:$A$17,0)),"UNKNOWN"))</f>
        <v>TBM</v>
      </c>
      <c r="K1564" s="38" t="str">
        <f>IF('query (10)'!G1564="","",'query (10)'!G1564)</f>
        <v>เสร็จสิ้น</v>
      </c>
      <c r="L1564" s="38" t="str">
        <f>IF('query (10)'!G1564="","MISSING",IFERROR(INDEX(Cleaning_Rules!$B$5:$B$10,MATCH(TRIM('query (10)'!G1564),Cleaning_Rules!$A$5:$A$10,0)),"UNKNOWN"))</f>
        <v>COMPLETED</v>
      </c>
      <c r="M1564" s="38" t="str">
        <f>IF('query (10)'!I1564="","",'query (10)'!I1564)</f>
        <v>Electrical</v>
      </c>
      <c r="N1564" s="38" t="str">
        <f>IF('query (10)'!O1564="","",'query (10)'!O1564)</f>
        <v>Inspection</v>
      </c>
      <c r="O1564" s="38" t="str">
        <f>IF('query (10)'!P1564="","",'query (10)'!P1564)</f>
        <v>Medium</v>
      </c>
      <c r="P1564" s="38" t="str">
        <f>IF('query (10)'!N1564="","",'query (10)'!N1564)</f>
        <v xml:space="preserve">Check Push botton, Emergency, Lamp, Selector switch
Check Circuit breaker, Power supply, Magnetic, Relay 
Check Error Code of Inverter
Check lens Photo sensor 
Check tight anchor point of Photo sensor
Check Area Sensor
Check Emergency Stop
</v>
      </c>
      <c r="Q1564" s="38" t="str">
        <f>TRIM('query (10)'!N1564)</f>
        <v xml:space="preserve">Check Push botton, Emergency, Lamp, Selector switch
Check Circuit breaker, Power supply, Magnetic, Relay 
Check Error Code of Inverter
Check lens Photo sensor 
Check tight anchor point of Photo sensor
Check Area Sensor
Check Emergency Stop
</v>
      </c>
      <c r="R1564" s="38" t="str">
        <f>TRIM(UPPER('query (10)'!R1564))</f>
        <v/>
      </c>
      <c r="S1564" s="38" t="str">
        <f>TRIM(UPPER('query (10)'!S1564))</f>
        <v/>
      </c>
      <c r="T1564" s="38" t="str">
        <f>IF('query (10)'!Q1564="","",TRIM(UPPER('query (10)'!Q1564)))</f>
        <v/>
      </c>
      <c r="U1564" s="38" t="str">
        <f>IF('query (10)'!T1564="","",'query (10)'!T1564)</f>
        <v/>
      </c>
      <c r="V1564" s="39" t="str">
        <f>IF('query (10)'!T1564="","",IFERROR(VALUE('query (10)'!T1564),""))</f>
        <v/>
      </c>
      <c r="W1564" s="40">
        <f>IF('query (10)'!U1564="","",'query (10)'!U1564)</f>
        <v>0</v>
      </c>
      <c r="X1564" s="39">
        <f>IF('query (10)'!V1564="","",'query (10)'!V1564)</f>
        <v>30</v>
      </c>
      <c r="Y1564" s="41">
        <f>IF('query (10)'!W1564="","",'query (10)'!W1564)</f>
        <v>46059</v>
      </c>
      <c r="Z1564" s="41">
        <f>IF('query (10)'!X1564="","",'query (10)'!X1564)</f>
        <v>46100</v>
      </c>
      <c r="AA1564" s="41">
        <f>IF('query (10)'!Y1564="","",'query (10)'!Y1564)</f>
        <v>46100</v>
      </c>
      <c r="AB1564" s="41">
        <f>IF('query (10)'!Z1564="","",'query (10)'!Z1564)</f>
        <v>46130</v>
      </c>
      <c r="AC1564" s="38" t="str">
        <f>IF(OR('query (10)'!AA1564="",COUNTIF(Cleaning_Rules!$A$21:$A$26,TRIM('query (10)'!AA1564))&gt;0),"",TRIM('query (10)'!AA1564))</f>
        <v/>
      </c>
      <c r="AD1564" s="38" t="str">
        <f>IF('query (10)'!AB1564="","",TRIM(IFERROR(_xlfn.TEXTBEFORE('query (10)'!AB1564,"("),'query (10)'!AB1564)))</f>
        <v>เริ่มซ่อมงาน PM แล้ว รับผิดชอบโดย NATDANAI JUTHATHEP</v>
      </c>
      <c r="AE1564" s="38" t="str">
        <f>IFERROR(LOWER(TRIM(_xlfn.TEXTBEFORE(_xlfn.TEXTAFTER('query (10)'!AB1564,"("),")"))),"")</f>
        <v>juthathep-n-4697@nsk.com</v>
      </c>
      <c r="AF1564" s="38" t="str">
        <f>IF('query (10)'!AD1564="","",TRIM('query (10)'!AD1564))</f>
        <v>ณัฐดนัย จุฑาเทพ</v>
      </c>
      <c r="AG1564" s="38" t="str">
        <f>IF('query (10)'!AE1564="","",TRIM('query (10)'!AE1564))</f>
        <v>ณัฐดนัย จุฑาเทพ</v>
      </c>
      <c r="AH1564" s="38" t="str">
        <f>IF('query (10)'!AF1564="","",IFERROR(VALUE('query (10)'!AF1564),""))</f>
        <v/>
      </c>
      <c r="AI1564" s="38" t="str">
        <f>IF('query (10)'!AG1564="","",TRIM('query (10)'!AG1564))</f>
        <v/>
      </c>
      <c r="AJ1564" s="38" t="str">
        <f>IF('query (10)'!AH1564="","",IFERROR(VALUE('query (10)'!AH1564),""))</f>
        <v/>
      </c>
      <c r="AK1564" s="38" t="str">
        <f>IF('query (10)'!AI1564="","",TRIM('query (10)'!AI1564))</f>
        <v/>
      </c>
      <c r="AL1564" s="42">
        <f t="shared" si="120"/>
        <v>2026</v>
      </c>
      <c r="AM1564" s="42" t="str">
        <f t="shared" si="121"/>
        <v>2026-02</v>
      </c>
      <c r="AN1564" s="42" t="str">
        <f t="shared" ca="1" si="122"/>
        <v/>
      </c>
      <c r="AO1564" s="42" t="str">
        <f t="shared" si="123"/>
        <v>CH-701 | SEMI ASSEMBLY INSPECTION MACHINE | KWD6 | ELECTRICAL CONTROL | Time-based Maintenance | Electrical | Inspection | Medium | Check Push botton, Emergency, Lamp, Selector switch
Check Circuit breaker, Power supply, Magnetic, Relay 
Check Error Code of Inverter
Check lens Photo sensor 
Check tight anchor point of Photo sensor
Check Area Sensor
Check Emergency Stop
 | เริ่มซ่อมงาน PM แล้ว รับผิดชอบโดย NATDANAI JUTHATHEP | ณัฐดนัย จุฑาเทพ</v>
      </c>
      <c r="AP1564" s="42" t="str">
        <f>_xlfn.TEXTJOIN("; ",TRUE,IF(COUNTA('query (10)'!A1564:AK1564)&lt;=6,"NEAR_EMPTY_ROW",""),IF($K1564="","MISSING_STATUS",""),IF(AND($K1564="เสร็จสิ้น",$Z1564=""),"DONE_NO_ACTUAL_DATE",""),IF(AND($I1564="Condition-based Maintenance",$AH1564=""),"CBM_NO_MEASUREMENT",""),IF(OR($X1564="",$X1564=0),"INVALID_PERIOD",""),IF(AND($AA1564&lt;&gt;"",$AB1564&lt;&gt;"",$AB1564&lt;$AA1564),"DATE_SEQUENCE_ERROR",""),IF(AND($AB1564&lt;&gt;"",$AB1564&gt;DATE(2030,12,31)),"DATE_OUTLIER",""),IF($C1564="","MISSING_QRCODE",""),IF($J1564="UNKNOWN","UNKNOWN_PM_TYPE",""),IF($L1564="UNKNOWN","UNKNOWN_STATUS",""))</f>
        <v/>
      </c>
      <c r="AQ1564" s="42" t="str">
        <f t="shared" si="124"/>
        <v>NO</v>
      </c>
    </row>
    <row r="1565" spans="1:43" x14ac:dyDescent="0.3">
      <c r="A1565" s="38">
        <f>IF('query (10)'!A1565="","",'query (10)'!A1565)</f>
        <v>1767</v>
      </c>
      <c r="B1565" s="38">
        <f>IF('query (10)'!B1565="","",'query (10)'!B1565)</f>
        <v>19896</v>
      </c>
      <c r="C1565" s="38" t="str">
        <f>TRIM(UPPER('query (10)'!M1565))</f>
        <v>CH-834</v>
      </c>
      <c r="D1565" s="38" t="str">
        <f>TRIM(UPPER(IFERROR(_xlfn.TEXTBEFORE('query (10)'!L1565,"("),'query (10)'!L1565)))</f>
        <v>SEMI ASSEMBLY INSPECTION MACHINE</v>
      </c>
      <c r="E1565" s="38" t="str">
        <f>IFERROR(TRIM(UPPER(_xlfn.TEXTBEFORE(_xlfn.TEXTAFTER('query (10)'!L1565,"("),")"))),"")</f>
        <v/>
      </c>
      <c r="F1565" s="38" t="str">
        <f>TRIM('query (10)'!K1565)</f>
        <v>KWD7</v>
      </c>
      <c r="G1565" s="38" t="str">
        <f>IF('query (10)'!J1565="","",'query (10)'!J1565)</f>
        <v>Electrical Control</v>
      </c>
      <c r="H1565" s="38" t="str">
        <f>TRIM(UPPER('query (10)'!J1565))</f>
        <v>ELECTRICAL CONTROL</v>
      </c>
      <c r="I1565" s="38" t="str">
        <f>IF('query (10)'!F1565="","",'query (10)'!F1565)</f>
        <v>Time-based Maintenance</v>
      </c>
      <c r="J1565" s="38" t="str">
        <f>IF('query (10)'!F1565="","",IFERROR(INDEX(Cleaning_Rules!$B$14:$B$17,MATCH(TRIM('query (10)'!F1565),Cleaning_Rules!$A$14:$A$17,0)),"UNKNOWN"))</f>
        <v>TBM</v>
      </c>
      <c r="K1565" s="38" t="str">
        <f>IF('query (10)'!G1565="","",'query (10)'!G1565)</f>
        <v>เสร็จสิ้น</v>
      </c>
      <c r="L1565" s="38" t="str">
        <f>IF('query (10)'!G1565="","MISSING",IFERROR(INDEX(Cleaning_Rules!$B$5:$B$10,MATCH(TRIM('query (10)'!G1565),Cleaning_Rules!$A$5:$A$10,0)),"UNKNOWN"))</f>
        <v>COMPLETED</v>
      </c>
      <c r="M1565" s="38" t="str">
        <f>IF('query (10)'!I1565="","",'query (10)'!I1565)</f>
        <v>Electrical</v>
      </c>
      <c r="N1565" s="38" t="str">
        <f>IF('query (10)'!O1565="","",'query (10)'!O1565)</f>
        <v>Inspection</v>
      </c>
      <c r="O1565" s="38" t="str">
        <f>IF('query (10)'!P1565="","",'query (10)'!P1565)</f>
        <v>Medium</v>
      </c>
      <c r="P1565" s="38" t="str">
        <f>IF('query (10)'!N1565="","",'query (10)'!N1565)</f>
        <v xml:space="preserve">Check Push botton, Emergency, Lamp, Selector switch
Check Circuit breaker, Power supply, Magnetic, Relay 
Check Error Code of Inverter
Check lens Photo sensor 
Check tight anchor point of Photo sensor
Check Area Sensor
Check Emergency Stop
</v>
      </c>
      <c r="Q1565" s="38" t="str">
        <f>TRIM('query (10)'!N1565)</f>
        <v xml:space="preserve">Check Push botton, Emergency, Lamp, Selector switch
Check Circuit breaker, Power supply, Magnetic, Relay 
Check Error Code of Inverter
Check lens Photo sensor 
Check tight anchor point of Photo sensor
Check Area Sensor
Check Emergency Stop
</v>
      </c>
      <c r="R1565" s="38" t="str">
        <f>TRIM(UPPER('query (10)'!R1565))</f>
        <v/>
      </c>
      <c r="S1565" s="38" t="str">
        <f>TRIM(UPPER('query (10)'!S1565))</f>
        <v/>
      </c>
      <c r="T1565" s="38" t="str">
        <f>IF('query (10)'!Q1565="","",TRIM(UPPER('query (10)'!Q1565)))</f>
        <v/>
      </c>
      <c r="U1565" s="38" t="str">
        <f>IF('query (10)'!T1565="","",'query (10)'!T1565)</f>
        <v/>
      </c>
      <c r="V1565" s="39" t="str">
        <f>IF('query (10)'!T1565="","",IFERROR(VALUE('query (10)'!T1565),""))</f>
        <v/>
      </c>
      <c r="W1565" s="40">
        <f>IF('query (10)'!U1565="","",'query (10)'!U1565)</f>
        <v>0</v>
      </c>
      <c r="X1565" s="39">
        <f>IF('query (10)'!V1565="","",'query (10)'!V1565)</f>
        <v>30</v>
      </c>
      <c r="Y1565" s="41">
        <f>IF('query (10)'!W1565="","",'query (10)'!W1565)</f>
        <v>46060</v>
      </c>
      <c r="Z1565" s="41">
        <f>IF('query (10)'!X1565="","",'query (10)'!X1565)</f>
        <v>46184</v>
      </c>
      <c r="AA1565" s="41">
        <f>IF('query (10)'!Y1565="","",'query (10)'!Y1565)</f>
        <v>46184</v>
      </c>
      <c r="AB1565" s="41">
        <f>IF('query (10)'!Z1565="","",'query (10)'!Z1565)</f>
        <v>46214</v>
      </c>
      <c r="AC1565" s="38" t="str">
        <f>IF(OR('query (10)'!AA1565="",COUNTIF(Cleaning_Rules!$A$21:$A$26,TRIM('query (10)'!AA1565))&gt;0),"",TRIM('query (10)'!AA1565))</f>
        <v/>
      </c>
      <c r="AD1565" s="38" t="str">
        <f>IF('query (10)'!AB1565="","",TRIM(IFERROR(_xlfn.TEXTBEFORE('query (10)'!AB1565,"("),'query (10)'!AB1565)))</f>
        <v>เริ่มซ่อมงาน PM แล้ว รับผิดชอบโดย NATDANAI JUTHATHEP</v>
      </c>
      <c r="AE1565" s="38" t="str">
        <f>IFERROR(LOWER(TRIM(_xlfn.TEXTBEFORE(_xlfn.TEXTAFTER('query (10)'!AB1565,"("),")"))),"")</f>
        <v>juthathep-n-4697@nsk.com</v>
      </c>
      <c r="AF1565" s="38" t="str">
        <f>IF('query (10)'!AD1565="","",TRIM('query (10)'!AD1565))</f>
        <v>ณัฐดนัย จุฑาเทพ</v>
      </c>
      <c r="AG1565" s="38" t="str">
        <f>IF('query (10)'!AE1565="","",TRIM('query (10)'!AE1565))</f>
        <v>ณัฐดนัย จุฑาเทพ</v>
      </c>
      <c r="AH1565" s="38" t="str">
        <f>IF('query (10)'!AF1565="","",IFERROR(VALUE('query (10)'!AF1565),""))</f>
        <v/>
      </c>
      <c r="AI1565" s="38" t="str">
        <f>IF('query (10)'!AG1565="","",TRIM('query (10)'!AG1565))</f>
        <v/>
      </c>
      <c r="AJ1565" s="38" t="str">
        <f>IF('query (10)'!AH1565="","",IFERROR(VALUE('query (10)'!AH1565),""))</f>
        <v/>
      </c>
      <c r="AK1565" s="38" t="str">
        <f>IF('query (10)'!AI1565="","",TRIM('query (10)'!AI1565))</f>
        <v/>
      </c>
      <c r="AL1565" s="42">
        <f t="shared" si="120"/>
        <v>2026</v>
      </c>
      <c r="AM1565" s="42" t="str">
        <f t="shared" si="121"/>
        <v>2026-02</v>
      </c>
      <c r="AN1565" s="42" t="str">
        <f t="shared" ca="1" si="122"/>
        <v/>
      </c>
      <c r="AO1565" s="42" t="str">
        <f t="shared" si="123"/>
        <v>CH-834 | SEMI ASSEMBLY INSPECTION MACHINE | KWD7 | ELECTRICAL CONTROL | Time-based Maintenance | Electrical | Inspection | Medium | Check Push botton, Emergency, Lamp, Selector switch
Check Circuit breaker, Power supply, Magnetic, Relay 
Check Error Code of Inverter
Check lens Photo sensor 
Check tight anchor point of Photo sensor
Check Area Sensor
Check Emergency Stop
 | เริ่มซ่อมงาน PM แล้ว รับผิดชอบโดย NATDANAI JUTHATHEP | ณัฐดนัย จุฑาเทพ</v>
      </c>
      <c r="AP1565" s="42" t="str">
        <f>_xlfn.TEXTJOIN("; ",TRUE,IF(COUNTA('query (10)'!A1565:AK1565)&lt;=6,"NEAR_EMPTY_ROW",""),IF($K1565="","MISSING_STATUS",""),IF(AND($K1565="เสร็จสิ้น",$Z1565=""),"DONE_NO_ACTUAL_DATE",""),IF(AND($I1565="Condition-based Maintenance",$AH1565=""),"CBM_NO_MEASUREMENT",""),IF(OR($X1565="",$X1565=0),"INVALID_PERIOD",""),IF(AND($AA1565&lt;&gt;"",$AB1565&lt;&gt;"",$AB1565&lt;$AA1565),"DATE_SEQUENCE_ERROR",""),IF(AND($AB1565&lt;&gt;"",$AB1565&gt;DATE(2030,12,31)),"DATE_OUTLIER",""),IF($C1565="","MISSING_QRCODE",""),IF($J1565="UNKNOWN","UNKNOWN_PM_TYPE",""),IF($L1565="UNKNOWN","UNKNOWN_STATUS",""))</f>
        <v/>
      </c>
      <c r="AQ1565" s="42" t="str">
        <f t="shared" si="124"/>
        <v>NO</v>
      </c>
    </row>
    <row r="1566" spans="1:43" x14ac:dyDescent="0.3">
      <c r="A1566" s="38">
        <f>IF('query (10)'!A1566="","",'query (10)'!A1566)</f>
        <v>1768</v>
      </c>
      <c r="B1566" s="38" t="str">
        <f>IF('query (10)'!B1566="","",'query (10)'!B1566)</f>
        <v/>
      </c>
      <c r="C1566" s="38" t="str">
        <f>TRIM(UPPER('query (10)'!M1566))</f>
        <v>CH-261</v>
      </c>
      <c r="D1566" s="38" t="str">
        <f>TRIM(UPPER(IFERROR(_xlfn.TEXTBEFORE('query (10)'!L1566,"("),'query (10)'!L1566)))</f>
        <v>SEMI ASSEMBLY INSPECTION MACHINE</v>
      </c>
      <c r="E1566" s="38" t="str">
        <f>IFERROR(TRIM(UPPER(_xlfn.TEXTBEFORE(_xlfn.TEXTAFTER('query (10)'!L1566,"("),")"))),"")</f>
        <v/>
      </c>
      <c r="F1566" s="38" t="str">
        <f>TRIM('query (10)'!K1566)</f>
        <v>KWD2</v>
      </c>
      <c r="G1566" s="38" t="str">
        <f>IF('query (10)'!J1566="","",'query (10)'!J1566)</f>
        <v>Electrical Control</v>
      </c>
      <c r="H1566" s="38" t="str">
        <f>TRIM(UPPER('query (10)'!J1566))</f>
        <v>ELECTRICAL CONTROL</v>
      </c>
      <c r="I1566" s="38" t="str">
        <f>IF('query (10)'!F1566="","",'query (10)'!F1566)</f>
        <v>Time-based Maintenance</v>
      </c>
      <c r="J1566" s="38" t="str">
        <f>IF('query (10)'!F1566="","",IFERROR(INDEX(Cleaning_Rules!$B$14:$B$17,MATCH(TRIM('query (10)'!F1566),Cleaning_Rules!$A$14:$A$17,0)),"UNKNOWN"))</f>
        <v>TBM</v>
      </c>
      <c r="K1566" s="38" t="str">
        <f>IF('query (10)'!G1566="","",'query (10)'!G1566)</f>
        <v>แผนใหม่</v>
      </c>
      <c r="L1566" s="38" t="str">
        <f>IF('query (10)'!G1566="","MISSING",IFERROR(INDEX(Cleaning_Rules!$B$5:$B$10,MATCH(TRIM('query (10)'!G1566),Cleaning_Rules!$A$5:$A$10,0)),"UNKNOWN"))</f>
        <v>NEW_PLAN</v>
      </c>
      <c r="M1566" s="38" t="str">
        <f>IF('query (10)'!I1566="","",'query (10)'!I1566)</f>
        <v>Electrical</v>
      </c>
      <c r="N1566" s="38" t="str">
        <f>IF('query (10)'!O1566="","",'query (10)'!O1566)</f>
        <v>Inspection</v>
      </c>
      <c r="O1566" s="38" t="str">
        <f>IF('query (10)'!P1566="","",'query (10)'!P1566)</f>
        <v>Medium</v>
      </c>
      <c r="P1566" s="38" t="str">
        <f>IF('query (10)'!N1566="","",'query (10)'!N1566)</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66" s="38" t="str">
        <f>TRIM('query (10)'!N1566)</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66" s="38" t="str">
        <f>TRIM(UPPER('query (10)'!R1566))</f>
        <v/>
      </c>
      <c r="S1566" s="38" t="str">
        <f>TRIM(UPPER('query (10)'!S1566))</f>
        <v/>
      </c>
      <c r="T1566" s="38" t="str">
        <f>IF('query (10)'!Q1566="","",TRIM(UPPER('query (10)'!Q1566)))</f>
        <v/>
      </c>
      <c r="U1566" s="38" t="str">
        <f>IF('query (10)'!T1566="","",'query (10)'!T1566)</f>
        <v/>
      </c>
      <c r="V1566" s="39" t="str">
        <f>IF('query (10)'!T1566="","",IFERROR(VALUE('query (10)'!T1566),""))</f>
        <v/>
      </c>
      <c r="W1566" s="40">
        <f>IF('query (10)'!U1566="","",'query (10)'!U1566)</f>
        <v>0</v>
      </c>
      <c r="X1566" s="39">
        <f>IF('query (10)'!V1566="","",'query (10)'!V1566)</f>
        <v>90</v>
      </c>
      <c r="Y1566" s="41">
        <f>IF('query (10)'!W1566="","",'query (10)'!W1566)</f>
        <v>46055</v>
      </c>
      <c r="Z1566" s="41" t="str">
        <f>IF('query (10)'!X1566="","",'query (10)'!X1566)</f>
        <v/>
      </c>
      <c r="AA1566" s="41">
        <f>IF('query (10)'!Y1566="","",'query (10)'!Y1566)</f>
        <v>46055</v>
      </c>
      <c r="AB1566" s="41">
        <f>IF('query (10)'!Z1566="","",'query (10)'!Z1566)</f>
        <v>46145</v>
      </c>
      <c r="AC1566" s="38" t="str">
        <f>IF(OR('query (10)'!AA1566="",COUNTIF(Cleaning_Rules!$A$21:$A$26,TRIM('query (10)'!AA1566))&gt;0),"",TRIM('query (10)'!AA1566))</f>
        <v/>
      </c>
      <c r="AD1566" s="38" t="str">
        <f>IF('query (10)'!AB1566="","",TRIM(IFERROR(_xlfn.TEXTBEFORE('query (10)'!AB1566,"("),'query (10)'!AB1566)))</f>
        <v/>
      </c>
      <c r="AE1566" s="38" t="str">
        <f>IFERROR(LOWER(TRIM(_xlfn.TEXTBEFORE(_xlfn.TEXTAFTER('query (10)'!AB1566,"("),")"))),"")</f>
        <v/>
      </c>
      <c r="AF1566" s="38" t="str">
        <f>IF('query (10)'!AD1566="","",TRIM('query (10)'!AD1566))</f>
        <v>ณัฐดนัย จุฑาเทพ</v>
      </c>
      <c r="AG1566" s="38" t="str">
        <f>IF('query (10)'!AE1566="","",TRIM('query (10)'!AE1566))</f>
        <v>ณัฐดนัย จุฑาเทพ</v>
      </c>
      <c r="AH1566" s="38" t="str">
        <f>IF('query (10)'!AF1566="","",IFERROR(VALUE('query (10)'!AF1566),""))</f>
        <v/>
      </c>
      <c r="AI1566" s="38" t="str">
        <f>IF('query (10)'!AG1566="","",TRIM('query (10)'!AG1566))</f>
        <v/>
      </c>
      <c r="AJ1566" s="38" t="str">
        <f>IF('query (10)'!AH1566="","",IFERROR(VALUE('query (10)'!AH1566),""))</f>
        <v/>
      </c>
      <c r="AK1566" s="38" t="str">
        <f>IF('query (10)'!AI1566="","",TRIM('query (10)'!AI1566))</f>
        <v/>
      </c>
      <c r="AL1566" s="42">
        <f t="shared" si="120"/>
        <v>2026</v>
      </c>
      <c r="AM1566" s="42" t="str">
        <f t="shared" si="121"/>
        <v>2026-02</v>
      </c>
      <c r="AN1566" s="42" t="str">
        <f t="shared" ca="1" si="122"/>
        <v>OVERDUE</v>
      </c>
      <c r="AO1566" s="42" t="str">
        <f t="shared" si="123"/>
        <v>CH-261 | SEMI ASSEMBLY INSPECTION MACHINE | KWD2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566" s="42" t="str">
        <f>_xlfn.TEXTJOIN("; ",TRUE,IF(COUNTA('query (10)'!A1566:AK1566)&lt;=6,"NEAR_EMPTY_ROW",""),IF($K1566="","MISSING_STATUS",""),IF(AND($K1566="เสร็จสิ้น",$Z1566=""),"DONE_NO_ACTUAL_DATE",""),IF(AND($I1566="Condition-based Maintenance",$AH1566=""),"CBM_NO_MEASUREMENT",""),IF(OR($X1566="",$X1566=0),"INVALID_PERIOD",""),IF(AND($AA1566&lt;&gt;"",$AB1566&lt;&gt;"",$AB1566&lt;$AA1566),"DATE_SEQUENCE_ERROR",""),IF(AND($AB1566&lt;&gt;"",$AB1566&gt;DATE(2030,12,31)),"DATE_OUTLIER",""),IF($C1566="","MISSING_QRCODE",""),IF($J1566="UNKNOWN","UNKNOWN_PM_TYPE",""),IF($L1566="UNKNOWN","UNKNOWN_STATUS",""))</f>
        <v/>
      </c>
      <c r="AQ1566" s="42" t="str">
        <f t="shared" si="124"/>
        <v>NO</v>
      </c>
    </row>
    <row r="1567" spans="1:43" x14ac:dyDescent="0.3">
      <c r="A1567" s="38">
        <f>IF('query (10)'!A1567="","",'query (10)'!A1567)</f>
        <v>1769</v>
      </c>
      <c r="B1567" s="38">
        <f>IF('query (10)'!B1567="","",'query (10)'!B1567)</f>
        <v>19967</v>
      </c>
      <c r="C1567" s="38" t="str">
        <f>TRIM(UPPER('query (10)'!M1567))</f>
        <v>CH-347</v>
      </c>
      <c r="D1567" s="38" t="str">
        <f>TRIM(UPPER(IFERROR(_xlfn.TEXTBEFORE('query (10)'!L1567,"("),'query (10)'!L1567)))</f>
        <v>SEMI ASSEMBLY INSPECTION MACHINE</v>
      </c>
      <c r="E1567" s="38" t="str">
        <f>IFERROR(TRIM(UPPER(_xlfn.TEXTBEFORE(_xlfn.TEXTAFTER('query (10)'!L1567,"("),")"))),"")</f>
        <v/>
      </c>
      <c r="F1567" s="38" t="str">
        <f>TRIM('query (10)'!K1567)</f>
        <v>KWD3</v>
      </c>
      <c r="G1567" s="38" t="str">
        <f>IF('query (10)'!J1567="","",'query (10)'!J1567)</f>
        <v>Electrical Control</v>
      </c>
      <c r="H1567" s="38" t="str">
        <f>TRIM(UPPER('query (10)'!J1567))</f>
        <v>ELECTRICAL CONTROL</v>
      </c>
      <c r="I1567" s="38" t="str">
        <f>IF('query (10)'!F1567="","",'query (10)'!F1567)</f>
        <v>Time-based Maintenance</v>
      </c>
      <c r="J1567" s="38" t="str">
        <f>IF('query (10)'!F1567="","",IFERROR(INDEX(Cleaning_Rules!$B$14:$B$17,MATCH(TRIM('query (10)'!F1567),Cleaning_Rules!$A$14:$A$17,0)),"UNKNOWN"))</f>
        <v>TBM</v>
      </c>
      <c r="K1567" s="38" t="str">
        <f>IF('query (10)'!G1567="","",'query (10)'!G1567)</f>
        <v>เสร็จสิ้น</v>
      </c>
      <c r="L1567" s="38" t="str">
        <f>IF('query (10)'!G1567="","MISSING",IFERROR(INDEX(Cleaning_Rules!$B$5:$B$10,MATCH(TRIM('query (10)'!G1567),Cleaning_Rules!$A$5:$A$10,0)),"UNKNOWN"))</f>
        <v>COMPLETED</v>
      </c>
      <c r="M1567" s="38" t="str">
        <f>IF('query (10)'!I1567="","",'query (10)'!I1567)</f>
        <v>Electrical</v>
      </c>
      <c r="N1567" s="38" t="str">
        <f>IF('query (10)'!O1567="","",'query (10)'!O1567)</f>
        <v>Inspection</v>
      </c>
      <c r="O1567" s="38" t="str">
        <f>IF('query (10)'!P1567="","",'query (10)'!P1567)</f>
        <v>Medium</v>
      </c>
      <c r="P1567" s="38" t="str">
        <f>IF('query (10)'!N1567="","",'query (10)'!N1567)</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67" s="38" t="str">
        <f>TRIM('query (10)'!N1567)</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67" s="38" t="str">
        <f>TRIM(UPPER('query (10)'!R1567))</f>
        <v/>
      </c>
      <c r="S1567" s="38" t="str">
        <f>TRIM(UPPER('query (10)'!S1567))</f>
        <v/>
      </c>
      <c r="T1567" s="38" t="str">
        <f>IF('query (10)'!Q1567="","",TRIM(UPPER('query (10)'!Q1567)))</f>
        <v/>
      </c>
      <c r="U1567" s="38" t="str">
        <f>IF('query (10)'!T1567="","",'query (10)'!T1567)</f>
        <v/>
      </c>
      <c r="V1567" s="39" t="str">
        <f>IF('query (10)'!T1567="","",IFERROR(VALUE('query (10)'!T1567),""))</f>
        <v/>
      </c>
      <c r="W1567" s="40">
        <f>IF('query (10)'!U1567="","",'query (10)'!U1567)</f>
        <v>0</v>
      </c>
      <c r="X1567" s="39">
        <f>IF('query (10)'!V1567="","",'query (10)'!V1567)</f>
        <v>90</v>
      </c>
      <c r="Y1567" s="41">
        <f>IF('query (10)'!W1567="","",'query (10)'!W1567)</f>
        <v>46056</v>
      </c>
      <c r="Z1567" s="41">
        <f>IF('query (10)'!X1567="","",'query (10)'!X1567)</f>
        <v>46184</v>
      </c>
      <c r="AA1567" s="41">
        <f>IF('query (10)'!Y1567="","",'query (10)'!Y1567)</f>
        <v>46184</v>
      </c>
      <c r="AB1567" s="41">
        <f>IF('query (10)'!Z1567="","",'query (10)'!Z1567)</f>
        <v>46274</v>
      </c>
      <c r="AC1567" s="38" t="str">
        <f>IF(OR('query (10)'!AA1567="",COUNTIF(Cleaning_Rules!$A$21:$A$26,TRIM('query (10)'!AA1567))&gt;0),"",TRIM('query (10)'!AA1567))</f>
        <v/>
      </c>
      <c r="AD1567" s="38" t="str">
        <f>IF('query (10)'!AB1567="","",TRIM(IFERROR(_xlfn.TEXTBEFORE('query (10)'!AB1567,"("),'query (10)'!AB1567)))</f>
        <v>เริ่มซ่อมงาน PM แล้ว รับผิดชอบโดย NATDANAI JUTHATHEP</v>
      </c>
      <c r="AE1567" s="38" t="str">
        <f>IFERROR(LOWER(TRIM(_xlfn.TEXTBEFORE(_xlfn.TEXTAFTER('query (10)'!AB1567,"("),")"))),"")</f>
        <v>juthathep-n-4697@nsk.com</v>
      </c>
      <c r="AF1567" s="38" t="str">
        <f>IF('query (10)'!AD1567="","",TRIM('query (10)'!AD1567))</f>
        <v>ณัฐดนัย จุฑาเทพ</v>
      </c>
      <c r="AG1567" s="38" t="str">
        <f>IF('query (10)'!AE1567="","",TRIM('query (10)'!AE1567))</f>
        <v>ณัฐดนัย จุฑาเทพ</v>
      </c>
      <c r="AH1567" s="38" t="str">
        <f>IF('query (10)'!AF1567="","",IFERROR(VALUE('query (10)'!AF1567),""))</f>
        <v/>
      </c>
      <c r="AI1567" s="38" t="str">
        <f>IF('query (10)'!AG1567="","",TRIM('query (10)'!AG1567))</f>
        <v/>
      </c>
      <c r="AJ1567" s="38" t="str">
        <f>IF('query (10)'!AH1567="","",IFERROR(VALUE('query (10)'!AH1567),""))</f>
        <v/>
      </c>
      <c r="AK1567" s="38" t="str">
        <f>IF('query (10)'!AI1567="","",TRIM('query (10)'!AI1567))</f>
        <v/>
      </c>
      <c r="AL1567" s="42">
        <f t="shared" si="120"/>
        <v>2026</v>
      </c>
      <c r="AM1567" s="42" t="str">
        <f t="shared" si="121"/>
        <v>2026-02</v>
      </c>
      <c r="AN1567" s="42" t="str">
        <f t="shared" ca="1" si="122"/>
        <v/>
      </c>
      <c r="AO1567" s="42" t="str">
        <f t="shared" si="123"/>
        <v>CH-347 | SEMI ASSEMBLY INSPECTION MACHINE | KWD3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เริ่มซ่อมงาน PM แล้ว รับผิดชอบโดย NATDANAI JUTHATHEP | ณัฐดนัย จุฑาเทพ</v>
      </c>
      <c r="AP1567" s="42" t="str">
        <f>_xlfn.TEXTJOIN("; ",TRUE,IF(COUNTA('query (10)'!A1567:AK1567)&lt;=6,"NEAR_EMPTY_ROW",""),IF($K1567="","MISSING_STATUS",""),IF(AND($K1567="เสร็จสิ้น",$Z1567=""),"DONE_NO_ACTUAL_DATE",""),IF(AND($I1567="Condition-based Maintenance",$AH1567=""),"CBM_NO_MEASUREMENT",""),IF(OR($X1567="",$X1567=0),"INVALID_PERIOD",""),IF(AND($AA1567&lt;&gt;"",$AB1567&lt;&gt;"",$AB1567&lt;$AA1567),"DATE_SEQUENCE_ERROR",""),IF(AND($AB1567&lt;&gt;"",$AB1567&gt;DATE(2030,12,31)),"DATE_OUTLIER",""),IF($C1567="","MISSING_QRCODE",""),IF($J1567="UNKNOWN","UNKNOWN_PM_TYPE",""),IF($L1567="UNKNOWN","UNKNOWN_STATUS",""))</f>
        <v/>
      </c>
      <c r="AQ1567" s="42" t="str">
        <f t="shared" si="124"/>
        <v>NO</v>
      </c>
    </row>
    <row r="1568" spans="1:43" x14ac:dyDescent="0.3">
      <c r="A1568" s="38">
        <f>IF('query (10)'!A1568="","",'query (10)'!A1568)</f>
        <v>1770</v>
      </c>
      <c r="B1568" s="38" t="str">
        <f>IF('query (10)'!B1568="","",'query (10)'!B1568)</f>
        <v/>
      </c>
      <c r="C1568" s="38" t="str">
        <f>TRIM(UPPER('query (10)'!M1568))</f>
        <v>CH-469</v>
      </c>
      <c r="D1568" s="38" t="str">
        <f>TRIM(UPPER(IFERROR(_xlfn.TEXTBEFORE('query (10)'!L1568,"("),'query (10)'!L1568)))</f>
        <v>SEMI ASSEMBLY INSPECTION MACHINE</v>
      </c>
      <c r="E1568" s="38" t="str">
        <f>IFERROR(TRIM(UPPER(_xlfn.TEXTBEFORE(_xlfn.TEXTAFTER('query (10)'!L1568,"("),")"))),"")</f>
        <v/>
      </c>
      <c r="F1568" s="38" t="str">
        <f>TRIM('query (10)'!K1568)</f>
        <v>KWD4</v>
      </c>
      <c r="G1568" s="38" t="str">
        <f>IF('query (10)'!J1568="","",'query (10)'!J1568)</f>
        <v>Electrical Control</v>
      </c>
      <c r="H1568" s="38" t="str">
        <f>TRIM(UPPER('query (10)'!J1568))</f>
        <v>ELECTRICAL CONTROL</v>
      </c>
      <c r="I1568" s="38" t="str">
        <f>IF('query (10)'!F1568="","",'query (10)'!F1568)</f>
        <v>Time-based Maintenance</v>
      </c>
      <c r="J1568" s="38" t="str">
        <f>IF('query (10)'!F1568="","",IFERROR(INDEX(Cleaning_Rules!$B$14:$B$17,MATCH(TRIM('query (10)'!F1568),Cleaning_Rules!$A$14:$A$17,0)),"UNKNOWN"))</f>
        <v>TBM</v>
      </c>
      <c r="K1568" s="38" t="str">
        <f>IF('query (10)'!G1568="","",'query (10)'!G1568)</f>
        <v>แผนใหม่</v>
      </c>
      <c r="L1568" s="38" t="str">
        <f>IF('query (10)'!G1568="","MISSING",IFERROR(INDEX(Cleaning_Rules!$B$5:$B$10,MATCH(TRIM('query (10)'!G1568),Cleaning_Rules!$A$5:$A$10,0)),"UNKNOWN"))</f>
        <v>NEW_PLAN</v>
      </c>
      <c r="M1568" s="38" t="str">
        <f>IF('query (10)'!I1568="","",'query (10)'!I1568)</f>
        <v>Electrical</v>
      </c>
      <c r="N1568" s="38" t="str">
        <f>IF('query (10)'!O1568="","",'query (10)'!O1568)</f>
        <v>Inspection</v>
      </c>
      <c r="O1568" s="38" t="str">
        <f>IF('query (10)'!P1568="","",'query (10)'!P1568)</f>
        <v>Medium</v>
      </c>
      <c r="P1568" s="38" t="str">
        <f>IF('query (10)'!N1568="","",'query (10)'!N1568)</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68" s="38" t="str">
        <f>TRIM('query (10)'!N1568)</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68" s="38" t="str">
        <f>TRIM(UPPER('query (10)'!R1568))</f>
        <v/>
      </c>
      <c r="S1568" s="38" t="str">
        <f>TRIM(UPPER('query (10)'!S1568))</f>
        <v/>
      </c>
      <c r="T1568" s="38" t="str">
        <f>IF('query (10)'!Q1568="","",TRIM(UPPER('query (10)'!Q1568)))</f>
        <v/>
      </c>
      <c r="U1568" s="38" t="str">
        <f>IF('query (10)'!T1568="","",'query (10)'!T1568)</f>
        <v/>
      </c>
      <c r="V1568" s="39" t="str">
        <f>IF('query (10)'!T1568="","",IFERROR(VALUE('query (10)'!T1568),""))</f>
        <v/>
      </c>
      <c r="W1568" s="40">
        <f>IF('query (10)'!U1568="","",'query (10)'!U1568)</f>
        <v>0</v>
      </c>
      <c r="X1568" s="39">
        <f>IF('query (10)'!V1568="","",'query (10)'!V1568)</f>
        <v>90</v>
      </c>
      <c r="Y1568" s="41">
        <f>IF('query (10)'!W1568="","",'query (10)'!W1568)</f>
        <v>46057</v>
      </c>
      <c r="Z1568" s="41" t="str">
        <f>IF('query (10)'!X1568="","",'query (10)'!X1568)</f>
        <v/>
      </c>
      <c r="AA1568" s="41">
        <f>IF('query (10)'!Y1568="","",'query (10)'!Y1568)</f>
        <v>46057</v>
      </c>
      <c r="AB1568" s="41">
        <f>IF('query (10)'!Z1568="","",'query (10)'!Z1568)</f>
        <v>46147</v>
      </c>
      <c r="AC1568" s="38" t="str">
        <f>IF(OR('query (10)'!AA1568="",COUNTIF(Cleaning_Rules!$A$21:$A$26,TRIM('query (10)'!AA1568))&gt;0),"",TRIM('query (10)'!AA1568))</f>
        <v/>
      </c>
      <c r="AD1568" s="38" t="str">
        <f>IF('query (10)'!AB1568="","",TRIM(IFERROR(_xlfn.TEXTBEFORE('query (10)'!AB1568,"("),'query (10)'!AB1568)))</f>
        <v/>
      </c>
      <c r="AE1568" s="38" t="str">
        <f>IFERROR(LOWER(TRIM(_xlfn.TEXTBEFORE(_xlfn.TEXTAFTER('query (10)'!AB1568,"("),")"))),"")</f>
        <v/>
      </c>
      <c r="AF1568" s="38" t="str">
        <f>IF('query (10)'!AD1568="","",TRIM('query (10)'!AD1568))</f>
        <v>ณัฐดนัย จุฑาเทพ</v>
      </c>
      <c r="AG1568" s="38" t="str">
        <f>IF('query (10)'!AE1568="","",TRIM('query (10)'!AE1568))</f>
        <v>ณัฐดนัย จุฑาเทพ</v>
      </c>
      <c r="AH1568" s="38" t="str">
        <f>IF('query (10)'!AF1568="","",IFERROR(VALUE('query (10)'!AF1568),""))</f>
        <v/>
      </c>
      <c r="AI1568" s="38" t="str">
        <f>IF('query (10)'!AG1568="","",TRIM('query (10)'!AG1568))</f>
        <v/>
      </c>
      <c r="AJ1568" s="38" t="str">
        <f>IF('query (10)'!AH1568="","",IFERROR(VALUE('query (10)'!AH1568),""))</f>
        <v/>
      </c>
      <c r="AK1568" s="38" t="str">
        <f>IF('query (10)'!AI1568="","",TRIM('query (10)'!AI1568))</f>
        <v/>
      </c>
      <c r="AL1568" s="42">
        <f t="shared" si="120"/>
        <v>2026</v>
      </c>
      <c r="AM1568" s="42" t="str">
        <f t="shared" si="121"/>
        <v>2026-02</v>
      </c>
      <c r="AN1568" s="42" t="str">
        <f t="shared" ca="1" si="122"/>
        <v>OVERDUE</v>
      </c>
      <c r="AO1568" s="42" t="str">
        <f t="shared" si="123"/>
        <v>CH-469 | SEMI ASSEMBLY INSPECTION MACHINE | KWD4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568" s="42" t="str">
        <f>_xlfn.TEXTJOIN("; ",TRUE,IF(COUNTA('query (10)'!A1568:AK1568)&lt;=6,"NEAR_EMPTY_ROW",""),IF($K1568="","MISSING_STATUS",""),IF(AND($K1568="เสร็จสิ้น",$Z1568=""),"DONE_NO_ACTUAL_DATE",""),IF(AND($I1568="Condition-based Maintenance",$AH1568=""),"CBM_NO_MEASUREMENT",""),IF(OR($X1568="",$X1568=0),"INVALID_PERIOD",""),IF(AND($AA1568&lt;&gt;"",$AB1568&lt;&gt;"",$AB1568&lt;$AA1568),"DATE_SEQUENCE_ERROR",""),IF(AND($AB1568&lt;&gt;"",$AB1568&gt;DATE(2030,12,31)),"DATE_OUTLIER",""),IF($C1568="","MISSING_QRCODE",""),IF($J1568="UNKNOWN","UNKNOWN_PM_TYPE",""),IF($L1568="UNKNOWN","UNKNOWN_STATUS",""))</f>
        <v/>
      </c>
      <c r="AQ1568" s="42" t="str">
        <f t="shared" si="124"/>
        <v>NO</v>
      </c>
    </row>
    <row r="1569" spans="1:43" x14ac:dyDescent="0.3">
      <c r="A1569" s="38">
        <f>IF('query (10)'!A1569="","",'query (10)'!A1569)</f>
        <v>1771</v>
      </c>
      <c r="B1569" s="38" t="str">
        <f>IF('query (10)'!B1569="","",'query (10)'!B1569)</f>
        <v/>
      </c>
      <c r="C1569" s="38" t="str">
        <f>TRIM(UPPER('query (10)'!M1569))</f>
        <v>CH-585</v>
      </c>
      <c r="D1569" s="38" t="str">
        <f>TRIM(UPPER(IFERROR(_xlfn.TEXTBEFORE('query (10)'!L1569,"("),'query (10)'!L1569)))</f>
        <v>SEMI ASSEMBLY INSPECTION MACHINE</v>
      </c>
      <c r="E1569" s="38" t="str">
        <f>IFERROR(TRIM(UPPER(_xlfn.TEXTBEFORE(_xlfn.TEXTAFTER('query (10)'!L1569,"("),")"))),"")</f>
        <v/>
      </c>
      <c r="F1569" s="38" t="str">
        <f>TRIM('query (10)'!K1569)</f>
        <v>KWD5</v>
      </c>
      <c r="G1569" s="38" t="str">
        <f>IF('query (10)'!J1569="","",'query (10)'!J1569)</f>
        <v>Electrical Control</v>
      </c>
      <c r="H1569" s="38" t="str">
        <f>TRIM(UPPER('query (10)'!J1569))</f>
        <v>ELECTRICAL CONTROL</v>
      </c>
      <c r="I1569" s="38" t="str">
        <f>IF('query (10)'!F1569="","",'query (10)'!F1569)</f>
        <v>Time-based Maintenance</v>
      </c>
      <c r="J1569" s="38" t="str">
        <f>IF('query (10)'!F1569="","",IFERROR(INDEX(Cleaning_Rules!$B$14:$B$17,MATCH(TRIM('query (10)'!F1569),Cleaning_Rules!$A$14:$A$17,0)),"UNKNOWN"))</f>
        <v>TBM</v>
      </c>
      <c r="K1569" s="38" t="str">
        <f>IF('query (10)'!G1569="","",'query (10)'!G1569)</f>
        <v>แผนใหม่</v>
      </c>
      <c r="L1569" s="38" t="str">
        <f>IF('query (10)'!G1569="","MISSING",IFERROR(INDEX(Cleaning_Rules!$B$5:$B$10,MATCH(TRIM('query (10)'!G1569),Cleaning_Rules!$A$5:$A$10,0)),"UNKNOWN"))</f>
        <v>NEW_PLAN</v>
      </c>
      <c r="M1569" s="38" t="str">
        <f>IF('query (10)'!I1569="","",'query (10)'!I1569)</f>
        <v>Electrical</v>
      </c>
      <c r="N1569" s="38" t="str">
        <f>IF('query (10)'!O1569="","",'query (10)'!O1569)</f>
        <v>Inspection</v>
      </c>
      <c r="O1569" s="38" t="str">
        <f>IF('query (10)'!P1569="","",'query (10)'!P1569)</f>
        <v>Medium</v>
      </c>
      <c r="P1569" s="38" t="str">
        <f>IF('query (10)'!N1569="","",'query (10)'!N1569)</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69" s="38" t="str">
        <f>TRIM('query (10)'!N1569)</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69" s="38" t="str">
        <f>TRIM(UPPER('query (10)'!R1569))</f>
        <v/>
      </c>
      <c r="S1569" s="38" t="str">
        <f>TRIM(UPPER('query (10)'!S1569))</f>
        <v/>
      </c>
      <c r="T1569" s="38" t="str">
        <f>IF('query (10)'!Q1569="","",TRIM(UPPER('query (10)'!Q1569)))</f>
        <v/>
      </c>
      <c r="U1569" s="38" t="str">
        <f>IF('query (10)'!T1569="","",'query (10)'!T1569)</f>
        <v/>
      </c>
      <c r="V1569" s="39" t="str">
        <f>IF('query (10)'!T1569="","",IFERROR(VALUE('query (10)'!T1569),""))</f>
        <v/>
      </c>
      <c r="W1569" s="40">
        <f>IF('query (10)'!U1569="","",'query (10)'!U1569)</f>
        <v>0</v>
      </c>
      <c r="X1569" s="39">
        <f>IF('query (10)'!V1569="","",'query (10)'!V1569)</f>
        <v>90</v>
      </c>
      <c r="Y1569" s="41">
        <f>IF('query (10)'!W1569="","",'query (10)'!W1569)</f>
        <v>46058</v>
      </c>
      <c r="Z1569" s="41" t="str">
        <f>IF('query (10)'!X1569="","",'query (10)'!X1569)</f>
        <v/>
      </c>
      <c r="AA1569" s="41">
        <f>IF('query (10)'!Y1569="","",'query (10)'!Y1569)</f>
        <v>46058</v>
      </c>
      <c r="AB1569" s="41">
        <f>IF('query (10)'!Z1569="","",'query (10)'!Z1569)</f>
        <v>46148</v>
      </c>
      <c r="AC1569" s="38" t="str">
        <f>IF(OR('query (10)'!AA1569="",COUNTIF(Cleaning_Rules!$A$21:$A$26,TRIM('query (10)'!AA1569))&gt;0),"",TRIM('query (10)'!AA1569))</f>
        <v/>
      </c>
      <c r="AD1569" s="38" t="str">
        <f>IF('query (10)'!AB1569="","",TRIM(IFERROR(_xlfn.TEXTBEFORE('query (10)'!AB1569,"("),'query (10)'!AB1569)))</f>
        <v/>
      </c>
      <c r="AE1569" s="38" t="str">
        <f>IFERROR(LOWER(TRIM(_xlfn.TEXTBEFORE(_xlfn.TEXTAFTER('query (10)'!AB1569,"("),")"))),"")</f>
        <v/>
      </c>
      <c r="AF1569" s="38" t="str">
        <f>IF('query (10)'!AD1569="","",TRIM('query (10)'!AD1569))</f>
        <v>ณัฐดนัย จุฑาเทพ</v>
      </c>
      <c r="AG1569" s="38" t="str">
        <f>IF('query (10)'!AE1569="","",TRIM('query (10)'!AE1569))</f>
        <v>ณัฐดนัย จุฑาเทพ</v>
      </c>
      <c r="AH1569" s="38" t="str">
        <f>IF('query (10)'!AF1569="","",IFERROR(VALUE('query (10)'!AF1569),""))</f>
        <v/>
      </c>
      <c r="AI1569" s="38" t="str">
        <f>IF('query (10)'!AG1569="","",TRIM('query (10)'!AG1569))</f>
        <v/>
      </c>
      <c r="AJ1569" s="38" t="str">
        <f>IF('query (10)'!AH1569="","",IFERROR(VALUE('query (10)'!AH1569),""))</f>
        <v/>
      </c>
      <c r="AK1569" s="38" t="str">
        <f>IF('query (10)'!AI1569="","",TRIM('query (10)'!AI1569))</f>
        <v/>
      </c>
      <c r="AL1569" s="42">
        <f t="shared" si="120"/>
        <v>2026</v>
      </c>
      <c r="AM1569" s="42" t="str">
        <f t="shared" si="121"/>
        <v>2026-02</v>
      </c>
      <c r="AN1569" s="42" t="str">
        <f t="shared" ca="1" si="122"/>
        <v>OVERDUE</v>
      </c>
      <c r="AO1569" s="42" t="str">
        <f t="shared" si="123"/>
        <v>CH-585 | SEMI ASSEMBLY INSPECTION MACHINE | KWD5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569" s="42" t="str">
        <f>_xlfn.TEXTJOIN("; ",TRUE,IF(COUNTA('query (10)'!A1569:AK1569)&lt;=6,"NEAR_EMPTY_ROW",""),IF($K1569="","MISSING_STATUS",""),IF(AND($K1569="เสร็จสิ้น",$Z1569=""),"DONE_NO_ACTUAL_DATE",""),IF(AND($I1569="Condition-based Maintenance",$AH1569=""),"CBM_NO_MEASUREMENT",""),IF(OR($X1569="",$X1569=0),"INVALID_PERIOD",""),IF(AND($AA1569&lt;&gt;"",$AB1569&lt;&gt;"",$AB1569&lt;$AA1569),"DATE_SEQUENCE_ERROR",""),IF(AND($AB1569&lt;&gt;"",$AB1569&gt;DATE(2030,12,31)),"DATE_OUTLIER",""),IF($C1569="","MISSING_QRCODE",""),IF($J1569="UNKNOWN","UNKNOWN_PM_TYPE",""),IF($L1569="UNKNOWN","UNKNOWN_STATUS",""))</f>
        <v/>
      </c>
      <c r="AQ1569" s="42" t="str">
        <f t="shared" si="124"/>
        <v>NO</v>
      </c>
    </row>
    <row r="1570" spans="1:43" x14ac:dyDescent="0.3">
      <c r="A1570" s="38">
        <f>IF('query (10)'!A1570="","",'query (10)'!A1570)</f>
        <v>1772</v>
      </c>
      <c r="B1570" s="38" t="str">
        <f>IF('query (10)'!B1570="","",'query (10)'!B1570)</f>
        <v/>
      </c>
      <c r="C1570" s="38" t="str">
        <f>TRIM(UPPER('query (10)'!M1570))</f>
        <v>CH-701</v>
      </c>
      <c r="D1570" s="38" t="str">
        <f>TRIM(UPPER(IFERROR(_xlfn.TEXTBEFORE('query (10)'!L1570,"("),'query (10)'!L1570)))</f>
        <v>SEMI ASSEMBLY INSPECTION MACHINE</v>
      </c>
      <c r="E1570" s="38" t="str">
        <f>IFERROR(TRIM(UPPER(_xlfn.TEXTBEFORE(_xlfn.TEXTAFTER('query (10)'!L1570,"("),")"))),"")</f>
        <v/>
      </c>
      <c r="F1570" s="38" t="str">
        <f>TRIM('query (10)'!K1570)</f>
        <v>KWD6</v>
      </c>
      <c r="G1570" s="38" t="str">
        <f>IF('query (10)'!J1570="","",'query (10)'!J1570)</f>
        <v>Electrical Control</v>
      </c>
      <c r="H1570" s="38" t="str">
        <f>TRIM(UPPER('query (10)'!J1570))</f>
        <v>ELECTRICAL CONTROL</v>
      </c>
      <c r="I1570" s="38" t="str">
        <f>IF('query (10)'!F1570="","",'query (10)'!F1570)</f>
        <v>Time-based Maintenance</v>
      </c>
      <c r="J1570" s="38" t="str">
        <f>IF('query (10)'!F1570="","",IFERROR(INDEX(Cleaning_Rules!$B$14:$B$17,MATCH(TRIM('query (10)'!F1570),Cleaning_Rules!$A$14:$A$17,0)),"UNKNOWN"))</f>
        <v>TBM</v>
      </c>
      <c r="K1570" s="38" t="str">
        <f>IF('query (10)'!G1570="","",'query (10)'!G1570)</f>
        <v>แผนใหม่</v>
      </c>
      <c r="L1570" s="38" t="str">
        <f>IF('query (10)'!G1570="","MISSING",IFERROR(INDEX(Cleaning_Rules!$B$5:$B$10,MATCH(TRIM('query (10)'!G1570),Cleaning_Rules!$A$5:$A$10,0)),"UNKNOWN"))</f>
        <v>NEW_PLAN</v>
      </c>
      <c r="M1570" s="38" t="str">
        <f>IF('query (10)'!I1570="","",'query (10)'!I1570)</f>
        <v>Electrical</v>
      </c>
      <c r="N1570" s="38" t="str">
        <f>IF('query (10)'!O1570="","",'query (10)'!O1570)</f>
        <v>Inspection</v>
      </c>
      <c r="O1570" s="38" t="str">
        <f>IF('query (10)'!P1570="","",'query (10)'!P1570)</f>
        <v>Medium</v>
      </c>
      <c r="P1570" s="38" t="str">
        <f>IF('query (10)'!N1570="","",'query (10)'!N1570)</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70" s="38" t="str">
        <f>TRIM('query (10)'!N1570)</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70" s="38" t="str">
        <f>TRIM(UPPER('query (10)'!R1570))</f>
        <v/>
      </c>
      <c r="S1570" s="38" t="str">
        <f>TRIM(UPPER('query (10)'!S1570))</f>
        <v/>
      </c>
      <c r="T1570" s="38" t="str">
        <f>IF('query (10)'!Q1570="","",TRIM(UPPER('query (10)'!Q1570)))</f>
        <v/>
      </c>
      <c r="U1570" s="38" t="str">
        <f>IF('query (10)'!T1570="","",'query (10)'!T1570)</f>
        <v/>
      </c>
      <c r="V1570" s="39" t="str">
        <f>IF('query (10)'!T1570="","",IFERROR(VALUE('query (10)'!T1570),""))</f>
        <v/>
      </c>
      <c r="W1570" s="40">
        <f>IF('query (10)'!U1570="","",'query (10)'!U1570)</f>
        <v>0</v>
      </c>
      <c r="X1570" s="39">
        <f>IF('query (10)'!V1570="","",'query (10)'!V1570)</f>
        <v>90</v>
      </c>
      <c r="Y1570" s="41">
        <f>IF('query (10)'!W1570="","",'query (10)'!W1570)</f>
        <v>46059</v>
      </c>
      <c r="Z1570" s="41" t="str">
        <f>IF('query (10)'!X1570="","",'query (10)'!X1570)</f>
        <v/>
      </c>
      <c r="AA1570" s="41">
        <f>IF('query (10)'!Y1570="","",'query (10)'!Y1570)</f>
        <v>46059</v>
      </c>
      <c r="AB1570" s="41">
        <f>IF('query (10)'!Z1570="","",'query (10)'!Z1570)</f>
        <v>46149</v>
      </c>
      <c r="AC1570" s="38" t="str">
        <f>IF(OR('query (10)'!AA1570="",COUNTIF(Cleaning_Rules!$A$21:$A$26,TRIM('query (10)'!AA1570))&gt;0),"",TRIM('query (10)'!AA1570))</f>
        <v/>
      </c>
      <c r="AD1570" s="38" t="str">
        <f>IF('query (10)'!AB1570="","",TRIM(IFERROR(_xlfn.TEXTBEFORE('query (10)'!AB1570,"("),'query (10)'!AB1570)))</f>
        <v/>
      </c>
      <c r="AE1570" s="38" t="str">
        <f>IFERROR(LOWER(TRIM(_xlfn.TEXTBEFORE(_xlfn.TEXTAFTER('query (10)'!AB1570,"("),")"))),"")</f>
        <v/>
      </c>
      <c r="AF1570" s="38" t="str">
        <f>IF('query (10)'!AD1570="","",TRIM('query (10)'!AD1570))</f>
        <v>ณัฐดนัย จุฑาเทพ</v>
      </c>
      <c r="AG1570" s="38" t="str">
        <f>IF('query (10)'!AE1570="","",TRIM('query (10)'!AE1570))</f>
        <v>ณัฐดนัย จุฑาเทพ</v>
      </c>
      <c r="AH1570" s="38" t="str">
        <f>IF('query (10)'!AF1570="","",IFERROR(VALUE('query (10)'!AF1570),""))</f>
        <v/>
      </c>
      <c r="AI1570" s="38" t="str">
        <f>IF('query (10)'!AG1570="","",TRIM('query (10)'!AG1570))</f>
        <v/>
      </c>
      <c r="AJ1570" s="38" t="str">
        <f>IF('query (10)'!AH1570="","",IFERROR(VALUE('query (10)'!AH1570),""))</f>
        <v/>
      </c>
      <c r="AK1570" s="38" t="str">
        <f>IF('query (10)'!AI1570="","",TRIM('query (10)'!AI1570))</f>
        <v/>
      </c>
      <c r="AL1570" s="42">
        <f t="shared" si="120"/>
        <v>2026</v>
      </c>
      <c r="AM1570" s="42" t="str">
        <f t="shared" si="121"/>
        <v>2026-02</v>
      </c>
      <c r="AN1570" s="42" t="str">
        <f t="shared" ca="1" si="122"/>
        <v>OVERDUE</v>
      </c>
      <c r="AO1570" s="42" t="str">
        <f t="shared" si="123"/>
        <v>CH-701 | SEMI ASSEMBLY INSPECTION MACHINE | KWD6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570" s="42" t="str">
        <f>_xlfn.TEXTJOIN("; ",TRUE,IF(COUNTA('query (10)'!A1570:AK1570)&lt;=6,"NEAR_EMPTY_ROW",""),IF($K1570="","MISSING_STATUS",""),IF(AND($K1570="เสร็จสิ้น",$Z1570=""),"DONE_NO_ACTUAL_DATE",""),IF(AND($I1570="Condition-based Maintenance",$AH1570=""),"CBM_NO_MEASUREMENT",""),IF(OR($X1570="",$X1570=0),"INVALID_PERIOD",""),IF(AND($AA1570&lt;&gt;"",$AB1570&lt;&gt;"",$AB1570&lt;$AA1570),"DATE_SEQUENCE_ERROR",""),IF(AND($AB1570&lt;&gt;"",$AB1570&gt;DATE(2030,12,31)),"DATE_OUTLIER",""),IF($C1570="","MISSING_QRCODE",""),IF($J1570="UNKNOWN","UNKNOWN_PM_TYPE",""),IF($L1570="UNKNOWN","UNKNOWN_STATUS",""))</f>
        <v/>
      </c>
      <c r="AQ1570" s="42" t="str">
        <f t="shared" si="124"/>
        <v>NO</v>
      </c>
    </row>
    <row r="1571" spans="1:43" x14ac:dyDescent="0.3">
      <c r="A1571" s="38">
        <f>IF('query (10)'!A1571="","",'query (10)'!A1571)</f>
        <v>1773</v>
      </c>
      <c r="B1571" s="38">
        <f>IF('query (10)'!B1571="","",'query (10)'!B1571)</f>
        <v>19897</v>
      </c>
      <c r="C1571" s="38" t="str">
        <f>TRIM(UPPER('query (10)'!M1571))</f>
        <v>CH-834</v>
      </c>
      <c r="D1571" s="38" t="str">
        <f>TRIM(UPPER(IFERROR(_xlfn.TEXTBEFORE('query (10)'!L1571,"("),'query (10)'!L1571)))</f>
        <v>SEMI ASSEMBLY INSPECTION MACHINE</v>
      </c>
      <c r="E1571" s="38" t="str">
        <f>IFERROR(TRIM(UPPER(_xlfn.TEXTBEFORE(_xlfn.TEXTAFTER('query (10)'!L1571,"("),")"))),"")</f>
        <v/>
      </c>
      <c r="F1571" s="38" t="str">
        <f>TRIM('query (10)'!K1571)</f>
        <v>KWD7</v>
      </c>
      <c r="G1571" s="38" t="str">
        <f>IF('query (10)'!J1571="","",'query (10)'!J1571)</f>
        <v>Electrical Control</v>
      </c>
      <c r="H1571" s="38" t="str">
        <f>TRIM(UPPER('query (10)'!J1571))</f>
        <v>ELECTRICAL CONTROL</v>
      </c>
      <c r="I1571" s="38" t="str">
        <f>IF('query (10)'!F1571="","",'query (10)'!F1571)</f>
        <v>Time-based Maintenance</v>
      </c>
      <c r="J1571" s="38" t="str">
        <f>IF('query (10)'!F1571="","",IFERROR(INDEX(Cleaning_Rules!$B$14:$B$17,MATCH(TRIM('query (10)'!F1571),Cleaning_Rules!$A$14:$A$17,0)),"UNKNOWN"))</f>
        <v>TBM</v>
      </c>
      <c r="K1571" s="38" t="str">
        <f>IF('query (10)'!G1571="","",'query (10)'!G1571)</f>
        <v>เสร็จสิ้น</v>
      </c>
      <c r="L1571" s="38" t="str">
        <f>IF('query (10)'!G1571="","MISSING",IFERROR(INDEX(Cleaning_Rules!$B$5:$B$10,MATCH(TRIM('query (10)'!G1571),Cleaning_Rules!$A$5:$A$10,0)),"UNKNOWN"))</f>
        <v>COMPLETED</v>
      </c>
      <c r="M1571" s="38" t="str">
        <f>IF('query (10)'!I1571="","",'query (10)'!I1571)</f>
        <v>Electrical</v>
      </c>
      <c r="N1571" s="38" t="str">
        <f>IF('query (10)'!O1571="","",'query (10)'!O1571)</f>
        <v>Inspection</v>
      </c>
      <c r="O1571" s="38" t="str">
        <f>IF('query (10)'!P1571="","",'query (10)'!P1571)</f>
        <v>Medium</v>
      </c>
      <c r="P1571" s="38" t="str">
        <f>IF('query (10)'!N1571="","",'query (10)'!N1571)</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71" s="38" t="str">
        <f>TRIM('query (10)'!N1571)</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71" s="38" t="str">
        <f>TRIM(UPPER('query (10)'!R1571))</f>
        <v/>
      </c>
      <c r="S1571" s="38" t="str">
        <f>TRIM(UPPER('query (10)'!S1571))</f>
        <v/>
      </c>
      <c r="T1571" s="38" t="str">
        <f>IF('query (10)'!Q1571="","",TRIM(UPPER('query (10)'!Q1571)))</f>
        <v/>
      </c>
      <c r="U1571" s="38" t="str">
        <f>IF('query (10)'!T1571="","",'query (10)'!T1571)</f>
        <v/>
      </c>
      <c r="V1571" s="39" t="str">
        <f>IF('query (10)'!T1571="","",IFERROR(VALUE('query (10)'!T1571),""))</f>
        <v/>
      </c>
      <c r="W1571" s="40">
        <f>IF('query (10)'!U1571="","",'query (10)'!U1571)</f>
        <v>0</v>
      </c>
      <c r="X1571" s="39">
        <f>IF('query (10)'!V1571="","",'query (10)'!V1571)</f>
        <v>90</v>
      </c>
      <c r="Y1571" s="41">
        <f>IF('query (10)'!W1571="","",'query (10)'!W1571)</f>
        <v>46060</v>
      </c>
      <c r="Z1571" s="41">
        <f>IF('query (10)'!X1571="","",'query (10)'!X1571)</f>
        <v>46184</v>
      </c>
      <c r="AA1571" s="41">
        <f>IF('query (10)'!Y1571="","",'query (10)'!Y1571)</f>
        <v>46184</v>
      </c>
      <c r="AB1571" s="41">
        <f>IF('query (10)'!Z1571="","",'query (10)'!Z1571)</f>
        <v>46274</v>
      </c>
      <c r="AC1571" s="38" t="str">
        <f>IF(OR('query (10)'!AA1571="",COUNTIF(Cleaning_Rules!$A$21:$A$26,TRIM('query (10)'!AA1571))&gt;0),"",TRIM('query (10)'!AA1571))</f>
        <v/>
      </c>
      <c r="AD1571" s="38" t="str">
        <f>IF('query (10)'!AB1571="","",TRIM(IFERROR(_xlfn.TEXTBEFORE('query (10)'!AB1571,"("),'query (10)'!AB1571)))</f>
        <v>เริ่มซ่อมงาน PM แล้ว รับผิดชอบโดย NATDANAI JUTHATHEP</v>
      </c>
      <c r="AE1571" s="38" t="str">
        <f>IFERROR(LOWER(TRIM(_xlfn.TEXTBEFORE(_xlfn.TEXTAFTER('query (10)'!AB1571,"("),")"))),"")</f>
        <v>juthathep-n-4697@nsk.com</v>
      </c>
      <c r="AF1571" s="38" t="str">
        <f>IF('query (10)'!AD1571="","",TRIM('query (10)'!AD1571))</f>
        <v>ณัฐดนัย จุฑาเทพ</v>
      </c>
      <c r="AG1571" s="38" t="str">
        <f>IF('query (10)'!AE1571="","",TRIM('query (10)'!AE1571))</f>
        <v>ณัฐดนัย จุฑาเทพ</v>
      </c>
      <c r="AH1571" s="38" t="str">
        <f>IF('query (10)'!AF1571="","",IFERROR(VALUE('query (10)'!AF1571),""))</f>
        <v/>
      </c>
      <c r="AI1571" s="38" t="str">
        <f>IF('query (10)'!AG1571="","",TRIM('query (10)'!AG1571))</f>
        <v/>
      </c>
      <c r="AJ1571" s="38" t="str">
        <f>IF('query (10)'!AH1571="","",IFERROR(VALUE('query (10)'!AH1571),""))</f>
        <v/>
      </c>
      <c r="AK1571" s="38" t="str">
        <f>IF('query (10)'!AI1571="","",TRIM('query (10)'!AI1571))</f>
        <v/>
      </c>
      <c r="AL1571" s="42">
        <f t="shared" si="120"/>
        <v>2026</v>
      </c>
      <c r="AM1571" s="42" t="str">
        <f t="shared" si="121"/>
        <v>2026-02</v>
      </c>
      <c r="AN1571" s="42" t="str">
        <f t="shared" ca="1" si="122"/>
        <v/>
      </c>
      <c r="AO1571" s="42" t="str">
        <f t="shared" si="123"/>
        <v>CH-834 | SEMI ASSEMBLY INSPECTION MACHINE | KWD7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เริ่มซ่อมงาน PM แล้ว รับผิดชอบโดย NATDANAI JUTHATHEP | ณัฐดนัย จุฑาเทพ</v>
      </c>
      <c r="AP1571" s="42" t="str">
        <f>_xlfn.TEXTJOIN("; ",TRUE,IF(COUNTA('query (10)'!A1571:AK1571)&lt;=6,"NEAR_EMPTY_ROW",""),IF($K1571="","MISSING_STATUS",""),IF(AND($K1571="เสร็จสิ้น",$Z1571=""),"DONE_NO_ACTUAL_DATE",""),IF(AND($I1571="Condition-based Maintenance",$AH1571=""),"CBM_NO_MEASUREMENT",""),IF(OR($X1571="",$X1571=0),"INVALID_PERIOD",""),IF(AND($AA1571&lt;&gt;"",$AB1571&lt;&gt;"",$AB1571&lt;$AA1571),"DATE_SEQUENCE_ERROR",""),IF(AND($AB1571&lt;&gt;"",$AB1571&gt;DATE(2030,12,31)),"DATE_OUTLIER",""),IF($C1571="","MISSING_QRCODE",""),IF($J1571="UNKNOWN","UNKNOWN_PM_TYPE",""),IF($L1571="UNKNOWN","UNKNOWN_STATUS",""))</f>
        <v/>
      </c>
      <c r="AQ1571" s="42" t="str">
        <f t="shared" si="124"/>
        <v>NO</v>
      </c>
    </row>
    <row r="1572" spans="1:43" x14ac:dyDescent="0.3">
      <c r="A1572" s="38">
        <f>IF('query (10)'!A1572="","",'query (10)'!A1572)</f>
        <v>1774</v>
      </c>
      <c r="B1572" s="38" t="str">
        <f>IF('query (10)'!B1572="","",'query (10)'!B1572)</f>
        <v/>
      </c>
      <c r="C1572" s="38" t="str">
        <f>TRIM(UPPER('query (10)'!M1572))</f>
        <v>CH-261</v>
      </c>
      <c r="D1572" s="38" t="str">
        <f>TRIM(UPPER(IFERROR(_xlfn.TEXTBEFORE('query (10)'!L1572,"("),'query (10)'!L1572)))</f>
        <v>SEMI ASSEMBLY INSPECTION MACHINE</v>
      </c>
      <c r="E1572" s="38" t="str">
        <f>IFERROR(TRIM(UPPER(_xlfn.TEXTBEFORE(_xlfn.TEXTAFTER('query (10)'!L1572,"("),")"))),"")</f>
        <v/>
      </c>
      <c r="F1572" s="38" t="str">
        <f>TRIM('query (10)'!K1572)</f>
        <v>KWD2</v>
      </c>
      <c r="G1572" s="38" t="str">
        <f>IF('query (10)'!J1572="","",'query (10)'!J1572)</f>
        <v>Electrical Control</v>
      </c>
      <c r="H1572" s="38" t="str">
        <f>TRIM(UPPER('query (10)'!J1572))</f>
        <v>ELECTRICAL CONTROL</v>
      </c>
      <c r="I1572" s="38" t="str">
        <f>IF('query (10)'!F1572="","",'query (10)'!F1572)</f>
        <v>Time-based Maintenance</v>
      </c>
      <c r="J1572" s="38" t="str">
        <f>IF('query (10)'!F1572="","",IFERROR(INDEX(Cleaning_Rules!$B$14:$B$17,MATCH(TRIM('query (10)'!F1572),Cleaning_Rules!$A$14:$A$17,0)),"UNKNOWN"))</f>
        <v>TBM</v>
      </c>
      <c r="K1572" s="38" t="str">
        <f>IF('query (10)'!G1572="","",'query (10)'!G1572)</f>
        <v>แผนใหม่</v>
      </c>
      <c r="L1572" s="38" t="str">
        <f>IF('query (10)'!G1572="","MISSING",IFERROR(INDEX(Cleaning_Rules!$B$5:$B$10,MATCH(TRIM('query (10)'!G1572),Cleaning_Rules!$A$5:$A$10,0)),"UNKNOWN"))</f>
        <v>NEW_PLAN</v>
      </c>
      <c r="M1572" s="38" t="str">
        <f>IF('query (10)'!I1572="","",'query (10)'!I1572)</f>
        <v>Electrical</v>
      </c>
      <c r="N1572" s="38" t="str">
        <f>IF('query (10)'!O1572="","",'query (10)'!O1572)</f>
        <v>Inspection</v>
      </c>
      <c r="O1572" s="38" t="str">
        <f>IF('query (10)'!P1572="","",'query (10)'!P1572)</f>
        <v>Medium</v>
      </c>
      <c r="P1572" s="38" t="str">
        <f>IF('query (10)'!N1572="","",'query (10)'!N1572)</f>
        <v xml:space="preserve">Check and Cleaning Tighten of Terminal
Check Adhesion of PLC
Check and Cleaning PLC
</v>
      </c>
      <c r="Q1572" s="38" t="str">
        <f>TRIM('query (10)'!N1572)</f>
        <v xml:space="preserve">Check and Cleaning Tighten of Terminal
Check Adhesion of PLC
Check and Cleaning PLC
</v>
      </c>
      <c r="R1572" s="38" t="str">
        <f>TRIM(UPPER('query (10)'!R1572))</f>
        <v/>
      </c>
      <c r="S1572" s="38" t="str">
        <f>TRIM(UPPER('query (10)'!S1572))</f>
        <v/>
      </c>
      <c r="T1572" s="38" t="str">
        <f>IF('query (10)'!Q1572="","",TRIM(UPPER('query (10)'!Q1572)))</f>
        <v/>
      </c>
      <c r="U1572" s="38" t="str">
        <f>IF('query (10)'!T1572="","",'query (10)'!T1572)</f>
        <v/>
      </c>
      <c r="V1572" s="39" t="str">
        <f>IF('query (10)'!T1572="","",IFERROR(VALUE('query (10)'!T1572),""))</f>
        <v/>
      </c>
      <c r="W1572" s="40">
        <f>IF('query (10)'!U1572="","",'query (10)'!U1572)</f>
        <v>0</v>
      </c>
      <c r="X1572" s="39">
        <f>IF('query (10)'!V1572="","",'query (10)'!V1572)</f>
        <v>180</v>
      </c>
      <c r="Y1572" s="41">
        <f>IF('query (10)'!W1572="","",'query (10)'!W1572)</f>
        <v>46055</v>
      </c>
      <c r="Z1572" s="41" t="str">
        <f>IF('query (10)'!X1572="","",'query (10)'!X1572)</f>
        <v/>
      </c>
      <c r="AA1572" s="41">
        <f>IF('query (10)'!Y1572="","",'query (10)'!Y1572)</f>
        <v>46055</v>
      </c>
      <c r="AB1572" s="41">
        <f>IF('query (10)'!Z1572="","",'query (10)'!Z1572)</f>
        <v>46235</v>
      </c>
      <c r="AC1572" s="38" t="str">
        <f>IF(OR('query (10)'!AA1572="",COUNTIF(Cleaning_Rules!$A$21:$A$26,TRIM('query (10)'!AA1572))&gt;0),"",TRIM('query (10)'!AA1572))</f>
        <v/>
      </c>
      <c r="AD1572" s="38" t="str">
        <f>IF('query (10)'!AB1572="","",TRIM(IFERROR(_xlfn.TEXTBEFORE('query (10)'!AB1572,"("),'query (10)'!AB1572)))</f>
        <v/>
      </c>
      <c r="AE1572" s="38" t="str">
        <f>IFERROR(LOWER(TRIM(_xlfn.TEXTBEFORE(_xlfn.TEXTAFTER('query (10)'!AB1572,"("),")"))),"")</f>
        <v/>
      </c>
      <c r="AF1572" s="38" t="str">
        <f>IF('query (10)'!AD1572="","",TRIM('query (10)'!AD1572))</f>
        <v>ณัฐดนัย จุฑาเทพ</v>
      </c>
      <c r="AG1572" s="38" t="str">
        <f>IF('query (10)'!AE1572="","",TRIM('query (10)'!AE1572))</f>
        <v>ณัฐดนัย จุฑาเทพ</v>
      </c>
      <c r="AH1572" s="38" t="str">
        <f>IF('query (10)'!AF1572="","",IFERROR(VALUE('query (10)'!AF1572),""))</f>
        <v/>
      </c>
      <c r="AI1572" s="38" t="str">
        <f>IF('query (10)'!AG1572="","",TRIM('query (10)'!AG1572))</f>
        <v/>
      </c>
      <c r="AJ1572" s="38" t="str">
        <f>IF('query (10)'!AH1572="","",IFERROR(VALUE('query (10)'!AH1572),""))</f>
        <v/>
      </c>
      <c r="AK1572" s="38" t="str">
        <f>IF('query (10)'!AI1572="","",TRIM('query (10)'!AI1572))</f>
        <v/>
      </c>
      <c r="AL1572" s="42">
        <f t="shared" si="120"/>
        <v>2026</v>
      </c>
      <c r="AM1572" s="42" t="str">
        <f t="shared" si="121"/>
        <v>2026-02</v>
      </c>
      <c r="AN1572" s="42" t="str">
        <f t="shared" ca="1" si="122"/>
        <v>OVERDUE</v>
      </c>
      <c r="AO1572" s="42" t="str">
        <f t="shared" si="123"/>
        <v>CH-261 | SEMI ASSEMBLY INSPECTION MACHINE | KWD2 | ELECTRICAL CONTROL | Time-based Maintenance | Electrical | Inspection | Medium | Check and Cleaning Tighten of Terminal
Check Adhesion of PLC
Check and Cleaning PLC
 | ณัฐดนัย จุฑาเทพ</v>
      </c>
      <c r="AP1572" s="42" t="str">
        <f>_xlfn.TEXTJOIN("; ",TRUE,IF(COUNTA('query (10)'!A1572:AK1572)&lt;=6,"NEAR_EMPTY_ROW",""),IF($K1572="","MISSING_STATUS",""),IF(AND($K1572="เสร็จสิ้น",$Z1572=""),"DONE_NO_ACTUAL_DATE",""),IF(AND($I1572="Condition-based Maintenance",$AH1572=""),"CBM_NO_MEASUREMENT",""),IF(OR($X1572="",$X1572=0),"INVALID_PERIOD",""),IF(AND($AA1572&lt;&gt;"",$AB1572&lt;&gt;"",$AB1572&lt;$AA1572),"DATE_SEQUENCE_ERROR",""),IF(AND($AB1572&lt;&gt;"",$AB1572&gt;DATE(2030,12,31)),"DATE_OUTLIER",""),IF($C1572="","MISSING_QRCODE",""),IF($J1572="UNKNOWN","UNKNOWN_PM_TYPE",""),IF($L1572="UNKNOWN","UNKNOWN_STATUS",""))</f>
        <v/>
      </c>
      <c r="AQ1572" s="42" t="str">
        <f t="shared" si="124"/>
        <v>NO</v>
      </c>
    </row>
    <row r="1573" spans="1:43" x14ac:dyDescent="0.3">
      <c r="A1573" s="38">
        <f>IF('query (10)'!A1573="","",'query (10)'!A1573)</f>
        <v>1775</v>
      </c>
      <c r="B1573" s="38">
        <f>IF('query (10)'!B1573="","",'query (10)'!B1573)</f>
        <v>19968</v>
      </c>
      <c r="C1573" s="38" t="str">
        <f>TRIM(UPPER('query (10)'!M1573))</f>
        <v>CH-347</v>
      </c>
      <c r="D1573" s="38" t="str">
        <f>TRIM(UPPER(IFERROR(_xlfn.TEXTBEFORE('query (10)'!L1573,"("),'query (10)'!L1573)))</f>
        <v>SEMI ASSEMBLY INSPECTION MACHINE</v>
      </c>
      <c r="E1573" s="38" t="str">
        <f>IFERROR(TRIM(UPPER(_xlfn.TEXTBEFORE(_xlfn.TEXTAFTER('query (10)'!L1573,"("),")"))),"")</f>
        <v/>
      </c>
      <c r="F1573" s="38" t="str">
        <f>TRIM('query (10)'!K1573)</f>
        <v>KWD3</v>
      </c>
      <c r="G1573" s="38" t="str">
        <f>IF('query (10)'!J1573="","",'query (10)'!J1573)</f>
        <v>Electrical Control</v>
      </c>
      <c r="H1573" s="38" t="str">
        <f>TRIM(UPPER('query (10)'!J1573))</f>
        <v>ELECTRICAL CONTROL</v>
      </c>
      <c r="I1573" s="38" t="str">
        <f>IF('query (10)'!F1573="","",'query (10)'!F1573)</f>
        <v>Time-based Maintenance</v>
      </c>
      <c r="J1573" s="38" t="str">
        <f>IF('query (10)'!F1573="","",IFERROR(INDEX(Cleaning_Rules!$B$14:$B$17,MATCH(TRIM('query (10)'!F1573),Cleaning_Rules!$A$14:$A$17,0)),"UNKNOWN"))</f>
        <v>TBM</v>
      </c>
      <c r="K1573" s="38" t="str">
        <f>IF('query (10)'!G1573="","",'query (10)'!G1573)</f>
        <v>เสร็จสิ้น</v>
      </c>
      <c r="L1573" s="38" t="str">
        <f>IF('query (10)'!G1573="","MISSING",IFERROR(INDEX(Cleaning_Rules!$B$5:$B$10,MATCH(TRIM('query (10)'!G1573),Cleaning_Rules!$A$5:$A$10,0)),"UNKNOWN"))</f>
        <v>COMPLETED</v>
      </c>
      <c r="M1573" s="38" t="str">
        <f>IF('query (10)'!I1573="","",'query (10)'!I1573)</f>
        <v>Electrical</v>
      </c>
      <c r="N1573" s="38" t="str">
        <f>IF('query (10)'!O1573="","",'query (10)'!O1573)</f>
        <v>Inspection</v>
      </c>
      <c r="O1573" s="38" t="str">
        <f>IF('query (10)'!P1573="","",'query (10)'!P1573)</f>
        <v>Medium</v>
      </c>
      <c r="P1573" s="38" t="str">
        <f>IF('query (10)'!N1573="","",'query (10)'!N1573)</f>
        <v xml:space="preserve">Check and Cleaning Tighten of Terminal
Check Adhesion of PLC
Check and Cleaning PLC
</v>
      </c>
      <c r="Q1573" s="38" t="str">
        <f>TRIM('query (10)'!N1573)</f>
        <v xml:space="preserve">Check and Cleaning Tighten of Terminal
Check Adhesion of PLC
Check and Cleaning PLC
</v>
      </c>
      <c r="R1573" s="38" t="str">
        <f>TRIM(UPPER('query (10)'!R1573))</f>
        <v/>
      </c>
      <c r="S1573" s="38" t="str">
        <f>TRIM(UPPER('query (10)'!S1573))</f>
        <v/>
      </c>
      <c r="T1573" s="38" t="str">
        <f>IF('query (10)'!Q1573="","",TRIM(UPPER('query (10)'!Q1573)))</f>
        <v/>
      </c>
      <c r="U1573" s="38" t="str">
        <f>IF('query (10)'!T1573="","",'query (10)'!T1573)</f>
        <v/>
      </c>
      <c r="V1573" s="39" t="str">
        <f>IF('query (10)'!T1573="","",IFERROR(VALUE('query (10)'!T1573),""))</f>
        <v/>
      </c>
      <c r="W1573" s="40">
        <f>IF('query (10)'!U1573="","",'query (10)'!U1573)</f>
        <v>0</v>
      </c>
      <c r="X1573" s="39">
        <f>IF('query (10)'!V1573="","",'query (10)'!V1573)</f>
        <v>180</v>
      </c>
      <c r="Y1573" s="41">
        <f>IF('query (10)'!W1573="","",'query (10)'!W1573)</f>
        <v>46056</v>
      </c>
      <c r="Z1573" s="41">
        <f>IF('query (10)'!X1573="","",'query (10)'!X1573)</f>
        <v>46184</v>
      </c>
      <c r="AA1573" s="41">
        <f>IF('query (10)'!Y1573="","",'query (10)'!Y1573)</f>
        <v>46184</v>
      </c>
      <c r="AB1573" s="41">
        <f>IF('query (10)'!Z1573="","",'query (10)'!Z1573)</f>
        <v>46364</v>
      </c>
      <c r="AC1573" s="38" t="str">
        <f>IF(OR('query (10)'!AA1573="",COUNTIF(Cleaning_Rules!$A$21:$A$26,TRIM('query (10)'!AA1573))&gt;0),"",TRIM('query (10)'!AA1573))</f>
        <v/>
      </c>
      <c r="AD1573" s="38" t="str">
        <f>IF('query (10)'!AB1573="","",TRIM(IFERROR(_xlfn.TEXTBEFORE('query (10)'!AB1573,"("),'query (10)'!AB1573)))</f>
        <v>เริ่มซ่อมงาน PM แล้ว รับผิดชอบโดย NATDANAI JUTHATHEP</v>
      </c>
      <c r="AE1573" s="38" t="str">
        <f>IFERROR(LOWER(TRIM(_xlfn.TEXTBEFORE(_xlfn.TEXTAFTER('query (10)'!AB1573,"("),")"))),"")</f>
        <v>juthathep-n-4697@nsk.com</v>
      </c>
      <c r="AF1573" s="38" t="str">
        <f>IF('query (10)'!AD1573="","",TRIM('query (10)'!AD1573))</f>
        <v>ณัฐดนัย จุฑาเทพ</v>
      </c>
      <c r="AG1573" s="38" t="str">
        <f>IF('query (10)'!AE1573="","",TRIM('query (10)'!AE1573))</f>
        <v>ณัฐดนัย จุฑาเทพ</v>
      </c>
      <c r="AH1573" s="38" t="str">
        <f>IF('query (10)'!AF1573="","",IFERROR(VALUE('query (10)'!AF1573),""))</f>
        <v/>
      </c>
      <c r="AI1573" s="38" t="str">
        <f>IF('query (10)'!AG1573="","",TRIM('query (10)'!AG1573))</f>
        <v/>
      </c>
      <c r="AJ1573" s="38" t="str">
        <f>IF('query (10)'!AH1573="","",IFERROR(VALUE('query (10)'!AH1573),""))</f>
        <v/>
      </c>
      <c r="AK1573" s="38" t="str">
        <f>IF('query (10)'!AI1573="","",TRIM('query (10)'!AI1573))</f>
        <v/>
      </c>
      <c r="AL1573" s="42">
        <f t="shared" si="120"/>
        <v>2026</v>
      </c>
      <c r="AM1573" s="42" t="str">
        <f t="shared" si="121"/>
        <v>2026-02</v>
      </c>
      <c r="AN1573" s="42" t="str">
        <f t="shared" ca="1" si="122"/>
        <v/>
      </c>
      <c r="AO1573" s="42" t="str">
        <f t="shared" si="123"/>
        <v>CH-347 | SEMI ASSEMBLY INSPECTION MACHINE | KWD3 | ELECTRICAL CONTROL | Time-based Maintenance | Electrical | Inspection | Medium | Check and Cleaning Tighten of Terminal
Check Adhesion of PLC
Check and Cleaning PLC
 | เริ่มซ่อมงาน PM แล้ว รับผิดชอบโดย NATDANAI JUTHATHEP | ณัฐดนัย จุฑาเทพ</v>
      </c>
      <c r="AP1573" s="42" t="str">
        <f>_xlfn.TEXTJOIN("; ",TRUE,IF(COUNTA('query (10)'!A1573:AK1573)&lt;=6,"NEAR_EMPTY_ROW",""),IF($K1573="","MISSING_STATUS",""),IF(AND($K1573="เสร็จสิ้น",$Z1573=""),"DONE_NO_ACTUAL_DATE",""),IF(AND($I1573="Condition-based Maintenance",$AH1573=""),"CBM_NO_MEASUREMENT",""),IF(OR($X1573="",$X1573=0),"INVALID_PERIOD",""),IF(AND($AA1573&lt;&gt;"",$AB1573&lt;&gt;"",$AB1573&lt;$AA1573),"DATE_SEQUENCE_ERROR",""),IF(AND($AB1573&lt;&gt;"",$AB1573&gt;DATE(2030,12,31)),"DATE_OUTLIER",""),IF($C1573="","MISSING_QRCODE",""),IF($J1573="UNKNOWN","UNKNOWN_PM_TYPE",""),IF($L1573="UNKNOWN","UNKNOWN_STATUS",""))</f>
        <v/>
      </c>
      <c r="AQ1573" s="42" t="str">
        <f t="shared" si="124"/>
        <v>NO</v>
      </c>
    </row>
    <row r="1574" spans="1:43" x14ac:dyDescent="0.3">
      <c r="A1574" s="38">
        <f>IF('query (10)'!A1574="","",'query (10)'!A1574)</f>
        <v>1776</v>
      </c>
      <c r="B1574" s="38" t="str">
        <f>IF('query (10)'!B1574="","",'query (10)'!B1574)</f>
        <v/>
      </c>
      <c r="C1574" s="38" t="str">
        <f>TRIM(UPPER('query (10)'!M1574))</f>
        <v>CH-469</v>
      </c>
      <c r="D1574" s="38" t="str">
        <f>TRIM(UPPER(IFERROR(_xlfn.TEXTBEFORE('query (10)'!L1574,"("),'query (10)'!L1574)))</f>
        <v>SEMI ASSEMBLY INSPECTION MACHINE</v>
      </c>
      <c r="E1574" s="38" t="str">
        <f>IFERROR(TRIM(UPPER(_xlfn.TEXTBEFORE(_xlfn.TEXTAFTER('query (10)'!L1574,"("),")"))),"")</f>
        <v/>
      </c>
      <c r="F1574" s="38" t="str">
        <f>TRIM('query (10)'!K1574)</f>
        <v>KWD4</v>
      </c>
      <c r="G1574" s="38" t="str">
        <f>IF('query (10)'!J1574="","",'query (10)'!J1574)</f>
        <v>Electrical Control</v>
      </c>
      <c r="H1574" s="38" t="str">
        <f>TRIM(UPPER('query (10)'!J1574))</f>
        <v>ELECTRICAL CONTROL</v>
      </c>
      <c r="I1574" s="38" t="str">
        <f>IF('query (10)'!F1574="","",'query (10)'!F1574)</f>
        <v>Time-based Maintenance</v>
      </c>
      <c r="J1574" s="38" t="str">
        <f>IF('query (10)'!F1574="","",IFERROR(INDEX(Cleaning_Rules!$B$14:$B$17,MATCH(TRIM('query (10)'!F1574),Cleaning_Rules!$A$14:$A$17,0)),"UNKNOWN"))</f>
        <v>TBM</v>
      </c>
      <c r="K1574" s="38" t="str">
        <f>IF('query (10)'!G1574="","",'query (10)'!G1574)</f>
        <v>แผนใหม่</v>
      </c>
      <c r="L1574" s="38" t="str">
        <f>IF('query (10)'!G1574="","MISSING",IFERROR(INDEX(Cleaning_Rules!$B$5:$B$10,MATCH(TRIM('query (10)'!G1574),Cleaning_Rules!$A$5:$A$10,0)),"UNKNOWN"))</f>
        <v>NEW_PLAN</v>
      </c>
      <c r="M1574" s="38" t="str">
        <f>IF('query (10)'!I1574="","",'query (10)'!I1574)</f>
        <v>Electrical</v>
      </c>
      <c r="N1574" s="38" t="str">
        <f>IF('query (10)'!O1574="","",'query (10)'!O1574)</f>
        <v>Inspection</v>
      </c>
      <c r="O1574" s="38" t="str">
        <f>IF('query (10)'!P1574="","",'query (10)'!P1574)</f>
        <v>Medium</v>
      </c>
      <c r="P1574" s="38" t="str">
        <f>IF('query (10)'!N1574="","",'query (10)'!N1574)</f>
        <v xml:space="preserve">Check and Cleaning Tighten of Terminal
Check Adhesion of PLC
Check and Cleaning PLC
</v>
      </c>
      <c r="Q1574" s="38" t="str">
        <f>TRIM('query (10)'!N1574)</f>
        <v xml:space="preserve">Check and Cleaning Tighten of Terminal
Check Adhesion of PLC
Check and Cleaning PLC
</v>
      </c>
      <c r="R1574" s="38" t="str">
        <f>TRIM(UPPER('query (10)'!R1574))</f>
        <v/>
      </c>
      <c r="S1574" s="38" t="str">
        <f>TRIM(UPPER('query (10)'!S1574))</f>
        <v/>
      </c>
      <c r="T1574" s="38" t="str">
        <f>IF('query (10)'!Q1574="","",TRIM(UPPER('query (10)'!Q1574)))</f>
        <v/>
      </c>
      <c r="U1574" s="38" t="str">
        <f>IF('query (10)'!T1574="","",'query (10)'!T1574)</f>
        <v/>
      </c>
      <c r="V1574" s="39" t="str">
        <f>IF('query (10)'!T1574="","",IFERROR(VALUE('query (10)'!T1574),""))</f>
        <v/>
      </c>
      <c r="W1574" s="40">
        <f>IF('query (10)'!U1574="","",'query (10)'!U1574)</f>
        <v>0</v>
      </c>
      <c r="X1574" s="39">
        <f>IF('query (10)'!V1574="","",'query (10)'!V1574)</f>
        <v>180</v>
      </c>
      <c r="Y1574" s="41">
        <f>IF('query (10)'!W1574="","",'query (10)'!W1574)</f>
        <v>46057</v>
      </c>
      <c r="Z1574" s="41" t="str">
        <f>IF('query (10)'!X1574="","",'query (10)'!X1574)</f>
        <v/>
      </c>
      <c r="AA1574" s="41">
        <f>IF('query (10)'!Y1574="","",'query (10)'!Y1574)</f>
        <v>46057</v>
      </c>
      <c r="AB1574" s="41">
        <f>IF('query (10)'!Z1574="","",'query (10)'!Z1574)</f>
        <v>46237</v>
      </c>
      <c r="AC1574" s="38" t="str">
        <f>IF(OR('query (10)'!AA1574="",COUNTIF(Cleaning_Rules!$A$21:$A$26,TRIM('query (10)'!AA1574))&gt;0),"",TRIM('query (10)'!AA1574))</f>
        <v/>
      </c>
      <c r="AD1574" s="38" t="str">
        <f>IF('query (10)'!AB1574="","",TRIM(IFERROR(_xlfn.TEXTBEFORE('query (10)'!AB1574,"("),'query (10)'!AB1574)))</f>
        <v/>
      </c>
      <c r="AE1574" s="38" t="str">
        <f>IFERROR(LOWER(TRIM(_xlfn.TEXTBEFORE(_xlfn.TEXTAFTER('query (10)'!AB1574,"("),")"))),"")</f>
        <v/>
      </c>
      <c r="AF1574" s="38" t="str">
        <f>IF('query (10)'!AD1574="","",TRIM('query (10)'!AD1574))</f>
        <v>ณัฐดนัย จุฑาเทพ</v>
      </c>
      <c r="AG1574" s="38" t="str">
        <f>IF('query (10)'!AE1574="","",TRIM('query (10)'!AE1574))</f>
        <v>ณัฐดนัย จุฑาเทพ</v>
      </c>
      <c r="AH1574" s="38" t="str">
        <f>IF('query (10)'!AF1574="","",IFERROR(VALUE('query (10)'!AF1574),""))</f>
        <v/>
      </c>
      <c r="AI1574" s="38" t="str">
        <f>IF('query (10)'!AG1574="","",TRIM('query (10)'!AG1574))</f>
        <v/>
      </c>
      <c r="AJ1574" s="38" t="str">
        <f>IF('query (10)'!AH1574="","",IFERROR(VALUE('query (10)'!AH1574),""))</f>
        <v/>
      </c>
      <c r="AK1574" s="38" t="str">
        <f>IF('query (10)'!AI1574="","",TRIM('query (10)'!AI1574))</f>
        <v/>
      </c>
      <c r="AL1574" s="42">
        <f t="shared" si="120"/>
        <v>2026</v>
      </c>
      <c r="AM1574" s="42" t="str">
        <f t="shared" si="121"/>
        <v>2026-02</v>
      </c>
      <c r="AN1574" s="42" t="str">
        <f t="shared" ca="1" si="122"/>
        <v>OVERDUE</v>
      </c>
      <c r="AO1574" s="42" t="str">
        <f t="shared" si="123"/>
        <v>CH-469 | SEMI ASSEMBLY INSPECTION MACHINE | KWD4 | ELECTRICAL CONTROL | Time-based Maintenance | Electrical | Inspection | Medium | Check and Cleaning Tighten of Terminal
Check Adhesion of PLC
Check and Cleaning PLC
 | ณัฐดนัย จุฑาเทพ</v>
      </c>
      <c r="AP1574" s="42" t="str">
        <f>_xlfn.TEXTJOIN("; ",TRUE,IF(COUNTA('query (10)'!A1574:AK1574)&lt;=6,"NEAR_EMPTY_ROW",""),IF($K1574="","MISSING_STATUS",""),IF(AND($K1574="เสร็จสิ้น",$Z1574=""),"DONE_NO_ACTUAL_DATE",""),IF(AND($I1574="Condition-based Maintenance",$AH1574=""),"CBM_NO_MEASUREMENT",""),IF(OR($X1574="",$X1574=0),"INVALID_PERIOD",""),IF(AND($AA1574&lt;&gt;"",$AB1574&lt;&gt;"",$AB1574&lt;$AA1574),"DATE_SEQUENCE_ERROR",""),IF(AND($AB1574&lt;&gt;"",$AB1574&gt;DATE(2030,12,31)),"DATE_OUTLIER",""),IF($C1574="","MISSING_QRCODE",""),IF($J1574="UNKNOWN","UNKNOWN_PM_TYPE",""),IF($L1574="UNKNOWN","UNKNOWN_STATUS",""))</f>
        <v/>
      </c>
      <c r="AQ1574" s="42" t="str">
        <f t="shared" si="124"/>
        <v>NO</v>
      </c>
    </row>
    <row r="1575" spans="1:43" x14ac:dyDescent="0.3">
      <c r="A1575" s="38">
        <f>IF('query (10)'!A1575="","",'query (10)'!A1575)</f>
        <v>1777</v>
      </c>
      <c r="B1575" s="38" t="str">
        <f>IF('query (10)'!B1575="","",'query (10)'!B1575)</f>
        <v/>
      </c>
      <c r="C1575" s="38" t="str">
        <f>TRIM(UPPER('query (10)'!M1575))</f>
        <v>CH-585</v>
      </c>
      <c r="D1575" s="38" t="str">
        <f>TRIM(UPPER(IFERROR(_xlfn.TEXTBEFORE('query (10)'!L1575,"("),'query (10)'!L1575)))</f>
        <v>SEMI ASSEMBLY INSPECTION MACHINE</v>
      </c>
      <c r="E1575" s="38" t="str">
        <f>IFERROR(TRIM(UPPER(_xlfn.TEXTBEFORE(_xlfn.TEXTAFTER('query (10)'!L1575,"("),")"))),"")</f>
        <v/>
      </c>
      <c r="F1575" s="38" t="str">
        <f>TRIM('query (10)'!K1575)</f>
        <v>KWD5</v>
      </c>
      <c r="G1575" s="38" t="str">
        <f>IF('query (10)'!J1575="","",'query (10)'!J1575)</f>
        <v>Electrical Control</v>
      </c>
      <c r="H1575" s="38" t="str">
        <f>TRIM(UPPER('query (10)'!J1575))</f>
        <v>ELECTRICAL CONTROL</v>
      </c>
      <c r="I1575" s="38" t="str">
        <f>IF('query (10)'!F1575="","",'query (10)'!F1575)</f>
        <v>Time-based Maintenance</v>
      </c>
      <c r="J1575" s="38" t="str">
        <f>IF('query (10)'!F1575="","",IFERROR(INDEX(Cleaning_Rules!$B$14:$B$17,MATCH(TRIM('query (10)'!F1575),Cleaning_Rules!$A$14:$A$17,0)),"UNKNOWN"))</f>
        <v>TBM</v>
      </c>
      <c r="K1575" s="38" t="str">
        <f>IF('query (10)'!G1575="","",'query (10)'!G1575)</f>
        <v>แผนใหม่</v>
      </c>
      <c r="L1575" s="38" t="str">
        <f>IF('query (10)'!G1575="","MISSING",IFERROR(INDEX(Cleaning_Rules!$B$5:$B$10,MATCH(TRIM('query (10)'!G1575),Cleaning_Rules!$A$5:$A$10,0)),"UNKNOWN"))</f>
        <v>NEW_PLAN</v>
      </c>
      <c r="M1575" s="38" t="str">
        <f>IF('query (10)'!I1575="","",'query (10)'!I1575)</f>
        <v>Electrical</v>
      </c>
      <c r="N1575" s="38" t="str">
        <f>IF('query (10)'!O1575="","",'query (10)'!O1575)</f>
        <v>Inspection</v>
      </c>
      <c r="O1575" s="38" t="str">
        <f>IF('query (10)'!P1575="","",'query (10)'!P1575)</f>
        <v>Medium</v>
      </c>
      <c r="P1575" s="38" t="str">
        <f>IF('query (10)'!N1575="","",'query (10)'!N1575)</f>
        <v xml:space="preserve">Check and Cleaning Tighten of Terminal
Check Adhesion of PLC
Check and Cleaning PLC
</v>
      </c>
      <c r="Q1575" s="38" t="str">
        <f>TRIM('query (10)'!N1575)</f>
        <v xml:space="preserve">Check and Cleaning Tighten of Terminal
Check Adhesion of PLC
Check and Cleaning PLC
</v>
      </c>
      <c r="R1575" s="38" t="str">
        <f>TRIM(UPPER('query (10)'!R1575))</f>
        <v/>
      </c>
      <c r="S1575" s="38" t="str">
        <f>TRIM(UPPER('query (10)'!S1575))</f>
        <v/>
      </c>
      <c r="T1575" s="38" t="str">
        <f>IF('query (10)'!Q1575="","",TRIM(UPPER('query (10)'!Q1575)))</f>
        <v/>
      </c>
      <c r="U1575" s="38" t="str">
        <f>IF('query (10)'!T1575="","",'query (10)'!T1575)</f>
        <v/>
      </c>
      <c r="V1575" s="39" t="str">
        <f>IF('query (10)'!T1575="","",IFERROR(VALUE('query (10)'!T1575),""))</f>
        <v/>
      </c>
      <c r="W1575" s="40">
        <f>IF('query (10)'!U1575="","",'query (10)'!U1575)</f>
        <v>0</v>
      </c>
      <c r="X1575" s="39">
        <f>IF('query (10)'!V1575="","",'query (10)'!V1575)</f>
        <v>180</v>
      </c>
      <c r="Y1575" s="41">
        <f>IF('query (10)'!W1575="","",'query (10)'!W1575)</f>
        <v>46058</v>
      </c>
      <c r="Z1575" s="41" t="str">
        <f>IF('query (10)'!X1575="","",'query (10)'!X1575)</f>
        <v/>
      </c>
      <c r="AA1575" s="41">
        <f>IF('query (10)'!Y1575="","",'query (10)'!Y1575)</f>
        <v>46058</v>
      </c>
      <c r="AB1575" s="41">
        <f>IF('query (10)'!Z1575="","",'query (10)'!Z1575)</f>
        <v>46238</v>
      </c>
      <c r="AC1575" s="38" t="str">
        <f>IF(OR('query (10)'!AA1575="",COUNTIF(Cleaning_Rules!$A$21:$A$26,TRIM('query (10)'!AA1575))&gt;0),"",TRIM('query (10)'!AA1575))</f>
        <v/>
      </c>
      <c r="AD1575" s="38" t="str">
        <f>IF('query (10)'!AB1575="","",TRIM(IFERROR(_xlfn.TEXTBEFORE('query (10)'!AB1575,"("),'query (10)'!AB1575)))</f>
        <v/>
      </c>
      <c r="AE1575" s="38" t="str">
        <f>IFERROR(LOWER(TRIM(_xlfn.TEXTBEFORE(_xlfn.TEXTAFTER('query (10)'!AB1575,"("),")"))),"")</f>
        <v/>
      </c>
      <c r="AF1575" s="38" t="str">
        <f>IF('query (10)'!AD1575="","",TRIM('query (10)'!AD1575))</f>
        <v>ณัฐดนัย จุฑาเทพ</v>
      </c>
      <c r="AG1575" s="38" t="str">
        <f>IF('query (10)'!AE1575="","",TRIM('query (10)'!AE1575))</f>
        <v>ณัฐดนัย จุฑาเทพ</v>
      </c>
      <c r="AH1575" s="38" t="str">
        <f>IF('query (10)'!AF1575="","",IFERROR(VALUE('query (10)'!AF1575),""))</f>
        <v/>
      </c>
      <c r="AI1575" s="38" t="str">
        <f>IF('query (10)'!AG1575="","",TRIM('query (10)'!AG1575))</f>
        <v/>
      </c>
      <c r="AJ1575" s="38" t="str">
        <f>IF('query (10)'!AH1575="","",IFERROR(VALUE('query (10)'!AH1575),""))</f>
        <v/>
      </c>
      <c r="AK1575" s="38" t="str">
        <f>IF('query (10)'!AI1575="","",TRIM('query (10)'!AI1575))</f>
        <v/>
      </c>
      <c r="AL1575" s="42">
        <f t="shared" si="120"/>
        <v>2026</v>
      </c>
      <c r="AM1575" s="42" t="str">
        <f t="shared" si="121"/>
        <v>2026-02</v>
      </c>
      <c r="AN1575" s="42" t="str">
        <f t="shared" ca="1" si="122"/>
        <v>OVERDUE</v>
      </c>
      <c r="AO1575" s="42" t="str">
        <f t="shared" si="123"/>
        <v>CH-585 | SEMI ASSEMBLY INSPECTION MACHINE | KWD5 | ELECTRICAL CONTROL | Time-based Maintenance | Electrical | Inspection | Medium | Check and Cleaning Tighten of Terminal
Check Adhesion of PLC
Check and Cleaning PLC
 | ณัฐดนัย จุฑาเทพ</v>
      </c>
      <c r="AP1575" s="42" t="str">
        <f>_xlfn.TEXTJOIN("; ",TRUE,IF(COUNTA('query (10)'!A1575:AK1575)&lt;=6,"NEAR_EMPTY_ROW",""),IF($K1575="","MISSING_STATUS",""),IF(AND($K1575="เสร็จสิ้น",$Z1575=""),"DONE_NO_ACTUAL_DATE",""),IF(AND($I1575="Condition-based Maintenance",$AH1575=""),"CBM_NO_MEASUREMENT",""),IF(OR($X1575="",$X1575=0),"INVALID_PERIOD",""),IF(AND($AA1575&lt;&gt;"",$AB1575&lt;&gt;"",$AB1575&lt;$AA1575),"DATE_SEQUENCE_ERROR",""),IF(AND($AB1575&lt;&gt;"",$AB1575&gt;DATE(2030,12,31)),"DATE_OUTLIER",""),IF($C1575="","MISSING_QRCODE",""),IF($J1575="UNKNOWN","UNKNOWN_PM_TYPE",""),IF($L1575="UNKNOWN","UNKNOWN_STATUS",""))</f>
        <v/>
      </c>
      <c r="AQ1575" s="42" t="str">
        <f t="shared" si="124"/>
        <v>NO</v>
      </c>
    </row>
    <row r="1576" spans="1:43" x14ac:dyDescent="0.3">
      <c r="A1576" s="38">
        <f>IF('query (10)'!A1576="","",'query (10)'!A1576)</f>
        <v>1778</v>
      </c>
      <c r="B1576" s="38" t="str">
        <f>IF('query (10)'!B1576="","",'query (10)'!B1576)</f>
        <v/>
      </c>
      <c r="C1576" s="38" t="str">
        <f>TRIM(UPPER('query (10)'!M1576))</f>
        <v>CH-701</v>
      </c>
      <c r="D1576" s="38" t="str">
        <f>TRIM(UPPER(IFERROR(_xlfn.TEXTBEFORE('query (10)'!L1576,"("),'query (10)'!L1576)))</f>
        <v>SEMI ASSEMBLY INSPECTION MACHINE</v>
      </c>
      <c r="E1576" s="38" t="str">
        <f>IFERROR(TRIM(UPPER(_xlfn.TEXTBEFORE(_xlfn.TEXTAFTER('query (10)'!L1576,"("),")"))),"")</f>
        <v/>
      </c>
      <c r="F1576" s="38" t="str">
        <f>TRIM('query (10)'!K1576)</f>
        <v>KWD6</v>
      </c>
      <c r="G1576" s="38" t="str">
        <f>IF('query (10)'!J1576="","",'query (10)'!J1576)</f>
        <v>Electrical Control</v>
      </c>
      <c r="H1576" s="38" t="str">
        <f>TRIM(UPPER('query (10)'!J1576))</f>
        <v>ELECTRICAL CONTROL</v>
      </c>
      <c r="I1576" s="38" t="str">
        <f>IF('query (10)'!F1576="","",'query (10)'!F1576)</f>
        <v>Time-based Maintenance</v>
      </c>
      <c r="J1576" s="38" t="str">
        <f>IF('query (10)'!F1576="","",IFERROR(INDEX(Cleaning_Rules!$B$14:$B$17,MATCH(TRIM('query (10)'!F1576),Cleaning_Rules!$A$14:$A$17,0)),"UNKNOWN"))</f>
        <v>TBM</v>
      </c>
      <c r="K1576" s="38" t="str">
        <f>IF('query (10)'!G1576="","",'query (10)'!G1576)</f>
        <v>แผนใหม่</v>
      </c>
      <c r="L1576" s="38" t="str">
        <f>IF('query (10)'!G1576="","MISSING",IFERROR(INDEX(Cleaning_Rules!$B$5:$B$10,MATCH(TRIM('query (10)'!G1576),Cleaning_Rules!$A$5:$A$10,0)),"UNKNOWN"))</f>
        <v>NEW_PLAN</v>
      </c>
      <c r="M1576" s="38" t="str">
        <f>IF('query (10)'!I1576="","",'query (10)'!I1576)</f>
        <v>Electrical</v>
      </c>
      <c r="N1576" s="38" t="str">
        <f>IF('query (10)'!O1576="","",'query (10)'!O1576)</f>
        <v>Inspection</v>
      </c>
      <c r="O1576" s="38" t="str">
        <f>IF('query (10)'!P1576="","",'query (10)'!P1576)</f>
        <v>Medium</v>
      </c>
      <c r="P1576" s="38" t="str">
        <f>IF('query (10)'!N1576="","",'query (10)'!N1576)</f>
        <v xml:space="preserve">Check and Cleaning Tighten of Terminal
Check Adhesion of PLC
Check and Cleaning PLC
</v>
      </c>
      <c r="Q1576" s="38" t="str">
        <f>TRIM('query (10)'!N1576)</f>
        <v xml:space="preserve">Check and Cleaning Tighten of Terminal
Check Adhesion of PLC
Check and Cleaning PLC
</v>
      </c>
      <c r="R1576" s="38" t="str">
        <f>TRIM(UPPER('query (10)'!R1576))</f>
        <v/>
      </c>
      <c r="S1576" s="38" t="str">
        <f>TRIM(UPPER('query (10)'!S1576))</f>
        <v/>
      </c>
      <c r="T1576" s="38" t="str">
        <f>IF('query (10)'!Q1576="","",TRIM(UPPER('query (10)'!Q1576)))</f>
        <v/>
      </c>
      <c r="U1576" s="38" t="str">
        <f>IF('query (10)'!T1576="","",'query (10)'!T1576)</f>
        <v/>
      </c>
      <c r="V1576" s="39" t="str">
        <f>IF('query (10)'!T1576="","",IFERROR(VALUE('query (10)'!T1576),""))</f>
        <v/>
      </c>
      <c r="W1576" s="40">
        <f>IF('query (10)'!U1576="","",'query (10)'!U1576)</f>
        <v>0</v>
      </c>
      <c r="X1576" s="39">
        <f>IF('query (10)'!V1576="","",'query (10)'!V1576)</f>
        <v>180</v>
      </c>
      <c r="Y1576" s="41">
        <f>IF('query (10)'!W1576="","",'query (10)'!W1576)</f>
        <v>46059</v>
      </c>
      <c r="Z1576" s="41" t="str">
        <f>IF('query (10)'!X1576="","",'query (10)'!X1576)</f>
        <v/>
      </c>
      <c r="AA1576" s="41">
        <f>IF('query (10)'!Y1576="","",'query (10)'!Y1576)</f>
        <v>46059</v>
      </c>
      <c r="AB1576" s="41">
        <f>IF('query (10)'!Z1576="","",'query (10)'!Z1576)</f>
        <v>46239</v>
      </c>
      <c r="AC1576" s="38" t="str">
        <f>IF(OR('query (10)'!AA1576="",COUNTIF(Cleaning_Rules!$A$21:$A$26,TRIM('query (10)'!AA1576))&gt;0),"",TRIM('query (10)'!AA1576))</f>
        <v/>
      </c>
      <c r="AD1576" s="38" t="str">
        <f>IF('query (10)'!AB1576="","",TRIM(IFERROR(_xlfn.TEXTBEFORE('query (10)'!AB1576,"("),'query (10)'!AB1576)))</f>
        <v/>
      </c>
      <c r="AE1576" s="38" t="str">
        <f>IFERROR(LOWER(TRIM(_xlfn.TEXTBEFORE(_xlfn.TEXTAFTER('query (10)'!AB1576,"("),")"))),"")</f>
        <v/>
      </c>
      <c r="AF1576" s="38" t="str">
        <f>IF('query (10)'!AD1576="","",TRIM('query (10)'!AD1576))</f>
        <v>ณัฐดนัย จุฑาเทพ</v>
      </c>
      <c r="AG1576" s="38" t="str">
        <f>IF('query (10)'!AE1576="","",TRIM('query (10)'!AE1576))</f>
        <v>ณัฐดนัย จุฑาเทพ</v>
      </c>
      <c r="AH1576" s="38" t="str">
        <f>IF('query (10)'!AF1576="","",IFERROR(VALUE('query (10)'!AF1576),""))</f>
        <v/>
      </c>
      <c r="AI1576" s="38" t="str">
        <f>IF('query (10)'!AG1576="","",TRIM('query (10)'!AG1576))</f>
        <v/>
      </c>
      <c r="AJ1576" s="38" t="str">
        <f>IF('query (10)'!AH1576="","",IFERROR(VALUE('query (10)'!AH1576),""))</f>
        <v/>
      </c>
      <c r="AK1576" s="38" t="str">
        <f>IF('query (10)'!AI1576="","",TRIM('query (10)'!AI1576))</f>
        <v/>
      </c>
      <c r="AL1576" s="42">
        <f t="shared" si="120"/>
        <v>2026</v>
      </c>
      <c r="AM1576" s="42" t="str">
        <f t="shared" si="121"/>
        <v>2026-02</v>
      </c>
      <c r="AN1576" s="42" t="str">
        <f t="shared" ca="1" si="122"/>
        <v>OVERDUE</v>
      </c>
      <c r="AO1576" s="42" t="str">
        <f t="shared" si="123"/>
        <v>CH-701 | SEMI ASSEMBLY INSPECTION MACHINE | KWD6 | ELECTRICAL CONTROL | Time-based Maintenance | Electrical | Inspection | Medium | Check and Cleaning Tighten of Terminal
Check Adhesion of PLC
Check and Cleaning PLC
 | ณัฐดนัย จุฑาเทพ</v>
      </c>
      <c r="AP1576" s="42" t="str">
        <f>_xlfn.TEXTJOIN("; ",TRUE,IF(COUNTA('query (10)'!A1576:AK1576)&lt;=6,"NEAR_EMPTY_ROW",""),IF($K1576="","MISSING_STATUS",""),IF(AND($K1576="เสร็จสิ้น",$Z1576=""),"DONE_NO_ACTUAL_DATE",""),IF(AND($I1576="Condition-based Maintenance",$AH1576=""),"CBM_NO_MEASUREMENT",""),IF(OR($X1576="",$X1576=0),"INVALID_PERIOD",""),IF(AND($AA1576&lt;&gt;"",$AB1576&lt;&gt;"",$AB1576&lt;$AA1576),"DATE_SEQUENCE_ERROR",""),IF(AND($AB1576&lt;&gt;"",$AB1576&gt;DATE(2030,12,31)),"DATE_OUTLIER",""),IF($C1576="","MISSING_QRCODE",""),IF($J1576="UNKNOWN","UNKNOWN_PM_TYPE",""),IF($L1576="UNKNOWN","UNKNOWN_STATUS",""))</f>
        <v/>
      </c>
      <c r="AQ1576" s="42" t="str">
        <f t="shared" si="124"/>
        <v>NO</v>
      </c>
    </row>
    <row r="1577" spans="1:43" x14ac:dyDescent="0.3">
      <c r="A1577" s="38">
        <f>IF('query (10)'!A1577="","",'query (10)'!A1577)</f>
        <v>1779</v>
      </c>
      <c r="B1577" s="38">
        <f>IF('query (10)'!B1577="","",'query (10)'!B1577)</f>
        <v>19898</v>
      </c>
      <c r="C1577" s="38" t="str">
        <f>TRIM(UPPER('query (10)'!M1577))</f>
        <v/>
      </c>
      <c r="D1577" s="38" t="str">
        <f>TRIM(UPPER(IFERROR(_xlfn.TEXTBEFORE('query (10)'!L1577,"("),'query (10)'!L1577)))</f>
        <v>SEMI ASSEMBLY INSPECTION MACHINE</v>
      </c>
      <c r="E1577" s="38" t="str">
        <f>IFERROR(TRIM(UPPER(_xlfn.TEXTBEFORE(_xlfn.TEXTAFTER('query (10)'!L1577,"("),")"))),"")</f>
        <v/>
      </c>
      <c r="F1577" s="38" t="str">
        <f>TRIM('query (10)'!K1577)</f>
        <v>KWD7</v>
      </c>
      <c r="G1577" s="38" t="str">
        <f>IF('query (10)'!J1577="","",'query (10)'!J1577)</f>
        <v>Electrical Control</v>
      </c>
      <c r="H1577" s="38" t="str">
        <f>TRIM(UPPER('query (10)'!J1577))</f>
        <v>ELECTRICAL CONTROL</v>
      </c>
      <c r="I1577" s="38" t="str">
        <f>IF('query (10)'!F1577="","",'query (10)'!F1577)</f>
        <v>Time-based Maintenance</v>
      </c>
      <c r="J1577" s="38" t="str">
        <f>IF('query (10)'!F1577="","",IFERROR(INDEX(Cleaning_Rules!$B$14:$B$17,MATCH(TRIM('query (10)'!F1577),Cleaning_Rules!$A$14:$A$17,0)),"UNKNOWN"))</f>
        <v>TBM</v>
      </c>
      <c r="K1577" s="38" t="str">
        <f>IF('query (10)'!G1577="","",'query (10)'!G1577)</f>
        <v>เสร็จสิ้น</v>
      </c>
      <c r="L1577" s="38" t="str">
        <f>IF('query (10)'!G1577="","MISSING",IFERROR(INDEX(Cleaning_Rules!$B$5:$B$10,MATCH(TRIM('query (10)'!G1577),Cleaning_Rules!$A$5:$A$10,0)),"UNKNOWN"))</f>
        <v>COMPLETED</v>
      </c>
      <c r="M1577" s="38" t="str">
        <f>IF('query (10)'!I1577="","",'query (10)'!I1577)</f>
        <v>Electrical</v>
      </c>
      <c r="N1577" s="38" t="str">
        <f>IF('query (10)'!O1577="","",'query (10)'!O1577)</f>
        <v>Inspection</v>
      </c>
      <c r="O1577" s="38" t="str">
        <f>IF('query (10)'!P1577="","",'query (10)'!P1577)</f>
        <v>Medium</v>
      </c>
      <c r="P1577" s="38" t="str">
        <f>IF('query (10)'!N1577="","",'query (10)'!N1577)</f>
        <v xml:space="preserve">Check and Cleaning Tighten of Terminal
Check Adhesion of PLC
Check and Cleaning PLC
</v>
      </c>
      <c r="Q1577" s="38" t="str">
        <f>TRIM('query (10)'!N1577)</f>
        <v xml:space="preserve">Check and Cleaning Tighten of Terminal
Check Adhesion of PLC
Check and Cleaning PLC
</v>
      </c>
      <c r="R1577" s="38" t="str">
        <f>TRIM(UPPER('query (10)'!R1577))</f>
        <v/>
      </c>
      <c r="S1577" s="38" t="str">
        <f>TRIM(UPPER('query (10)'!S1577))</f>
        <v/>
      </c>
      <c r="T1577" s="38" t="str">
        <f>IF('query (10)'!Q1577="","",TRIM(UPPER('query (10)'!Q1577)))</f>
        <v/>
      </c>
      <c r="U1577" s="38" t="str">
        <f>IF('query (10)'!T1577="","",'query (10)'!T1577)</f>
        <v/>
      </c>
      <c r="V1577" s="39" t="str">
        <f>IF('query (10)'!T1577="","",IFERROR(VALUE('query (10)'!T1577),""))</f>
        <v/>
      </c>
      <c r="W1577" s="40">
        <f>IF('query (10)'!U1577="","",'query (10)'!U1577)</f>
        <v>0</v>
      </c>
      <c r="X1577" s="39">
        <f>IF('query (10)'!V1577="","",'query (10)'!V1577)</f>
        <v>180</v>
      </c>
      <c r="Y1577" s="41">
        <f>IF('query (10)'!W1577="","",'query (10)'!W1577)</f>
        <v>46060</v>
      </c>
      <c r="Z1577" s="41">
        <f>IF('query (10)'!X1577="","",'query (10)'!X1577)</f>
        <v>46184</v>
      </c>
      <c r="AA1577" s="41">
        <f>IF('query (10)'!Y1577="","",'query (10)'!Y1577)</f>
        <v>46184</v>
      </c>
      <c r="AB1577" s="41">
        <f>IF('query (10)'!Z1577="","",'query (10)'!Z1577)</f>
        <v>46364</v>
      </c>
      <c r="AC1577" s="38" t="str">
        <f>IF(OR('query (10)'!AA1577="",COUNTIF(Cleaning_Rules!$A$21:$A$26,TRIM('query (10)'!AA1577))&gt;0),"",TRIM('query (10)'!AA1577))</f>
        <v/>
      </c>
      <c r="AD1577" s="38" t="str">
        <f>IF('query (10)'!AB1577="","",TRIM(IFERROR(_xlfn.TEXTBEFORE('query (10)'!AB1577,"("),'query (10)'!AB1577)))</f>
        <v>เริ่มซ่อมงาน PM แล้ว รับผิดชอบโดย NATDANAI JUTHATHEP</v>
      </c>
      <c r="AE1577" s="38" t="str">
        <f>IFERROR(LOWER(TRIM(_xlfn.TEXTBEFORE(_xlfn.TEXTAFTER('query (10)'!AB1577,"("),")"))),"")</f>
        <v>juthathep-n-4697@nsk.com</v>
      </c>
      <c r="AF1577" s="38" t="str">
        <f>IF('query (10)'!AD1577="","",TRIM('query (10)'!AD1577))</f>
        <v>ณัฐดนัย จุฑาเทพ</v>
      </c>
      <c r="AG1577" s="38" t="str">
        <f>IF('query (10)'!AE1577="","",TRIM('query (10)'!AE1577))</f>
        <v>ณัฐดนัย จุฑาเทพ</v>
      </c>
      <c r="AH1577" s="38" t="str">
        <f>IF('query (10)'!AF1577="","",IFERROR(VALUE('query (10)'!AF1577),""))</f>
        <v/>
      </c>
      <c r="AI1577" s="38" t="str">
        <f>IF('query (10)'!AG1577="","",TRIM('query (10)'!AG1577))</f>
        <v/>
      </c>
      <c r="AJ1577" s="38" t="str">
        <f>IF('query (10)'!AH1577="","",IFERROR(VALUE('query (10)'!AH1577),""))</f>
        <v/>
      </c>
      <c r="AK1577" s="38" t="str">
        <f>IF('query (10)'!AI1577="","",TRIM('query (10)'!AI1577))</f>
        <v/>
      </c>
      <c r="AL1577" s="42">
        <f t="shared" si="120"/>
        <v>2026</v>
      </c>
      <c r="AM1577" s="42" t="str">
        <f t="shared" si="121"/>
        <v>2026-02</v>
      </c>
      <c r="AN1577" s="42" t="str">
        <f t="shared" ca="1" si="122"/>
        <v/>
      </c>
      <c r="AO1577" s="42" t="str">
        <f t="shared" si="123"/>
        <v>SEMI ASSEMBLY INSPECTION MACHINE | KWD7 | ELECTRICAL CONTROL | Time-based Maintenance | Electrical | Inspection | Medium | Check and Cleaning Tighten of Terminal
Check Adhesion of PLC
Check and Cleaning PLC
 | เริ่มซ่อมงาน PM แล้ว รับผิดชอบโดย NATDANAI JUTHATHEP | ณัฐดนัย จุฑาเทพ</v>
      </c>
      <c r="AP1577" s="42" t="str">
        <f>_xlfn.TEXTJOIN("; ",TRUE,IF(COUNTA('query (10)'!A1577:AK1577)&lt;=6,"NEAR_EMPTY_ROW",""),IF($K1577="","MISSING_STATUS",""),IF(AND($K1577="เสร็จสิ้น",$Z1577=""),"DONE_NO_ACTUAL_DATE",""),IF(AND($I1577="Condition-based Maintenance",$AH1577=""),"CBM_NO_MEASUREMENT",""),IF(OR($X1577="",$X1577=0),"INVALID_PERIOD",""),IF(AND($AA1577&lt;&gt;"",$AB1577&lt;&gt;"",$AB1577&lt;$AA1577),"DATE_SEQUENCE_ERROR",""),IF(AND($AB1577&lt;&gt;"",$AB1577&gt;DATE(2030,12,31)),"DATE_OUTLIER",""),IF($C1577="","MISSING_QRCODE",""),IF($J1577="UNKNOWN","UNKNOWN_PM_TYPE",""),IF($L1577="UNKNOWN","UNKNOWN_STATUS",""))</f>
        <v>MISSING_QRCODE</v>
      </c>
      <c r="AQ1577" s="42" t="str">
        <f t="shared" si="124"/>
        <v>NO</v>
      </c>
    </row>
    <row r="1578" spans="1:43" x14ac:dyDescent="0.3">
      <c r="A1578" s="38">
        <f>IF('query (10)'!A1578="","",'query (10)'!A1578)</f>
        <v>1780</v>
      </c>
      <c r="B1578" s="38" t="str">
        <f>IF('query (10)'!B1578="","",'query (10)'!B1578)</f>
        <v/>
      </c>
      <c r="C1578" s="38" t="str">
        <f>TRIM(UPPER('query (10)'!M1578))</f>
        <v>CH-261</v>
      </c>
      <c r="D1578" s="38" t="str">
        <f>TRIM(UPPER(IFERROR(_xlfn.TEXTBEFORE('query (10)'!L1578,"("),'query (10)'!L1578)))</f>
        <v>SEMI ASSEMBLY INSPECTION MACHINE</v>
      </c>
      <c r="E1578" s="38" t="str">
        <f>IFERROR(TRIM(UPPER(_xlfn.TEXTBEFORE(_xlfn.TEXTAFTER('query (10)'!L1578,"("),")"))),"")</f>
        <v/>
      </c>
      <c r="F1578" s="38" t="str">
        <f>TRIM('query (10)'!K1578)</f>
        <v>KWD2</v>
      </c>
      <c r="G1578" s="38" t="str">
        <f>IF('query (10)'!J1578="","",'query (10)'!J1578)</f>
        <v>Electrical Control</v>
      </c>
      <c r="H1578" s="38" t="str">
        <f>TRIM(UPPER('query (10)'!J1578))</f>
        <v>ELECTRICAL CONTROL</v>
      </c>
      <c r="I1578" s="38" t="str">
        <f>IF('query (10)'!F1578="","",'query (10)'!F1578)</f>
        <v>Time-based Maintenance</v>
      </c>
      <c r="J1578" s="38" t="str">
        <f>IF('query (10)'!F1578="","",IFERROR(INDEX(Cleaning_Rules!$B$14:$B$17,MATCH(TRIM('query (10)'!F1578),Cleaning_Rules!$A$14:$A$17,0)),"UNKNOWN"))</f>
        <v>TBM</v>
      </c>
      <c r="K1578" s="38" t="str">
        <f>IF('query (10)'!G1578="","",'query (10)'!G1578)</f>
        <v>แผนใหม่</v>
      </c>
      <c r="L1578" s="38" t="str">
        <f>IF('query (10)'!G1578="","MISSING",IFERROR(INDEX(Cleaning_Rules!$B$5:$B$10,MATCH(TRIM('query (10)'!G1578),Cleaning_Rules!$A$5:$A$10,0)),"UNKNOWN"))</f>
        <v>NEW_PLAN</v>
      </c>
      <c r="M1578" s="38" t="str">
        <f>IF('query (10)'!I1578="","",'query (10)'!I1578)</f>
        <v>Electrical</v>
      </c>
      <c r="N1578" s="38" t="str">
        <f>IF('query (10)'!O1578="","",'query (10)'!O1578)</f>
        <v>Inspection</v>
      </c>
      <c r="O1578" s="38" t="str">
        <f>IF('query (10)'!P1578="","",'query (10)'!P1578)</f>
        <v>Medium</v>
      </c>
      <c r="P1578" s="38" t="str">
        <f>IF('query (10)'!N1578="","",'query (10)'!N1578)</f>
        <v xml:space="preserve">Check and Change Battery of HMI
Check Thermoscan Control Panel
Change LED Indicator
Check and Change Battery of PLC
Check Tighten of Power Supply
Check and Thermoscan Index Motor 
</v>
      </c>
      <c r="Q1578" s="38" t="str">
        <f>TRIM('query (10)'!N1578)</f>
        <v xml:space="preserve">Check and Change Battery of HMI
Check Thermoscan Control Panel
Change LED Indicator
Check and Change Battery of PLC
Check Tighten of Power Supply
Check and Thermoscan Index Motor 
</v>
      </c>
      <c r="R1578" s="38" t="str">
        <f>TRIM(UPPER('query (10)'!R1578))</f>
        <v/>
      </c>
      <c r="S1578" s="38" t="str">
        <f>TRIM(UPPER('query (10)'!S1578))</f>
        <v/>
      </c>
      <c r="T1578" s="38" t="str">
        <f>IF('query (10)'!Q1578="","",TRIM(UPPER('query (10)'!Q1578)))</f>
        <v/>
      </c>
      <c r="U1578" s="38" t="str">
        <f>IF('query (10)'!T1578="","",'query (10)'!T1578)</f>
        <v/>
      </c>
      <c r="V1578" s="39" t="str">
        <f>IF('query (10)'!T1578="","",IFERROR(VALUE('query (10)'!T1578),""))</f>
        <v/>
      </c>
      <c r="W1578" s="40">
        <f>IF('query (10)'!U1578="","",'query (10)'!U1578)</f>
        <v>0</v>
      </c>
      <c r="X1578" s="39">
        <f>IF('query (10)'!V1578="","",'query (10)'!V1578)</f>
        <v>360</v>
      </c>
      <c r="Y1578" s="41">
        <f>IF('query (10)'!W1578="","",'query (10)'!W1578)</f>
        <v>46055</v>
      </c>
      <c r="Z1578" s="41" t="str">
        <f>IF('query (10)'!X1578="","",'query (10)'!X1578)</f>
        <v/>
      </c>
      <c r="AA1578" s="41">
        <f>IF('query (10)'!Y1578="","",'query (10)'!Y1578)</f>
        <v>46055</v>
      </c>
      <c r="AB1578" s="41">
        <f>IF('query (10)'!Z1578="","",'query (10)'!Z1578)</f>
        <v>46415</v>
      </c>
      <c r="AC1578" s="38" t="str">
        <f>IF(OR('query (10)'!AA1578="",COUNTIF(Cleaning_Rules!$A$21:$A$26,TRIM('query (10)'!AA1578))&gt;0),"",TRIM('query (10)'!AA1578))</f>
        <v/>
      </c>
      <c r="AD1578" s="38" t="str">
        <f>IF('query (10)'!AB1578="","",TRIM(IFERROR(_xlfn.TEXTBEFORE('query (10)'!AB1578,"("),'query (10)'!AB1578)))</f>
        <v/>
      </c>
      <c r="AE1578" s="38" t="str">
        <f>IFERROR(LOWER(TRIM(_xlfn.TEXTBEFORE(_xlfn.TEXTAFTER('query (10)'!AB1578,"("),")"))),"")</f>
        <v/>
      </c>
      <c r="AF1578" s="38" t="str">
        <f>IF('query (10)'!AD1578="","",TRIM('query (10)'!AD1578))</f>
        <v>ณัฐดนัย จุฑาเทพ</v>
      </c>
      <c r="AG1578" s="38" t="str">
        <f>IF('query (10)'!AE1578="","",TRIM('query (10)'!AE1578))</f>
        <v>ณัฐดนัย จุฑาเทพ</v>
      </c>
      <c r="AH1578" s="38" t="str">
        <f>IF('query (10)'!AF1578="","",IFERROR(VALUE('query (10)'!AF1578),""))</f>
        <v/>
      </c>
      <c r="AI1578" s="38" t="str">
        <f>IF('query (10)'!AG1578="","",TRIM('query (10)'!AG1578))</f>
        <v/>
      </c>
      <c r="AJ1578" s="38" t="str">
        <f>IF('query (10)'!AH1578="","",IFERROR(VALUE('query (10)'!AH1578),""))</f>
        <v/>
      </c>
      <c r="AK1578" s="38" t="str">
        <f>IF('query (10)'!AI1578="","",TRIM('query (10)'!AI1578))</f>
        <v/>
      </c>
      <c r="AL1578" s="42">
        <f t="shared" si="120"/>
        <v>2026</v>
      </c>
      <c r="AM1578" s="42" t="str">
        <f t="shared" si="121"/>
        <v>2026-02</v>
      </c>
      <c r="AN1578" s="42" t="str">
        <f t="shared" ca="1" si="122"/>
        <v>ON_SCHEDULE</v>
      </c>
      <c r="AO1578" s="42" t="str">
        <f t="shared" si="123"/>
        <v>CH-261 | SEMI ASSEMBLY INSPECTION MACHINE | KWD2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578" s="42" t="str">
        <f>_xlfn.TEXTJOIN("; ",TRUE,IF(COUNTA('query (10)'!A1578:AK1578)&lt;=6,"NEAR_EMPTY_ROW",""),IF($K1578="","MISSING_STATUS",""),IF(AND($K1578="เสร็จสิ้น",$Z1578=""),"DONE_NO_ACTUAL_DATE",""),IF(AND($I1578="Condition-based Maintenance",$AH1578=""),"CBM_NO_MEASUREMENT",""),IF(OR($X1578="",$X1578=0),"INVALID_PERIOD",""),IF(AND($AA1578&lt;&gt;"",$AB1578&lt;&gt;"",$AB1578&lt;$AA1578),"DATE_SEQUENCE_ERROR",""),IF(AND($AB1578&lt;&gt;"",$AB1578&gt;DATE(2030,12,31)),"DATE_OUTLIER",""),IF($C1578="","MISSING_QRCODE",""),IF($J1578="UNKNOWN","UNKNOWN_PM_TYPE",""),IF($L1578="UNKNOWN","UNKNOWN_STATUS",""))</f>
        <v/>
      </c>
      <c r="AQ1578" s="42" t="str">
        <f t="shared" si="124"/>
        <v>NO</v>
      </c>
    </row>
    <row r="1579" spans="1:43" x14ac:dyDescent="0.3">
      <c r="A1579" s="38">
        <f>IF('query (10)'!A1579="","",'query (10)'!A1579)</f>
        <v>1781</v>
      </c>
      <c r="B1579" s="38">
        <f>IF('query (10)'!B1579="","",'query (10)'!B1579)</f>
        <v>19969</v>
      </c>
      <c r="C1579" s="38" t="str">
        <f>TRIM(UPPER('query (10)'!M1579))</f>
        <v>CH-347</v>
      </c>
      <c r="D1579" s="38" t="str">
        <f>TRIM(UPPER(IFERROR(_xlfn.TEXTBEFORE('query (10)'!L1579,"("),'query (10)'!L1579)))</f>
        <v>SEMI ASSEMBLY INSPECTION MACHINE</v>
      </c>
      <c r="E1579" s="38" t="str">
        <f>IFERROR(TRIM(UPPER(_xlfn.TEXTBEFORE(_xlfn.TEXTAFTER('query (10)'!L1579,"("),")"))),"")</f>
        <v/>
      </c>
      <c r="F1579" s="38" t="str">
        <f>TRIM('query (10)'!K1579)</f>
        <v>KWD3</v>
      </c>
      <c r="G1579" s="38" t="str">
        <f>IF('query (10)'!J1579="","",'query (10)'!J1579)</f>
        <v>Electrical Control</v>
      </c>
      <c r="H1579" s="38" t="str">
        <f>TRIM(UPPER('query (10)'!J1579))</f>
        <v>ELECTRICAL CONTROL</v>
      </c>
      <c r="I1579" s="38" t="str">
        <f>IF('query (10)'!F1579="","",'query (10)'!F1579)</f>
        <v>Time-based Maintenance</v>
      </c>
      <c r="J1579" s="38" t="str">
        <f>IF('query (10)'!F1579="","",IFERROR(INDEX(Cleaning_Rules!$B$14:$B$17,MATCH(TRIM('query (10)'!F1579),Cleaning_Rules!$A$14:$A$17,0)),"UNKNOWN"))</f>
        <v>TBM</v>
      </c>
      <c r="K1579" s="38" t="str">
        <f>IF('query (10)'!G1579="","",'query (10)'!G1579)</f>
        <v>เสร็จสิ้น</v>
      </c>
      <c r="L1579" s="38" t="str">
        <f>IF('query (10)'!G1579="","MISSING",IFERROR(INDEX(Cleaning_Rules!$B$5:$B$10,MATCH(TRIM('query (10)'!G1579),Cleaning_Rules!$A$5:$A$10,0)),"UNKNOWN"))</f>
        <v>COMPLETED</v>
      </c>
      <c r="M1579" s="38" t="str">
        <f>IF('query (10)'!I1579="","",'query (10)'!I1579)</f>
        <v>Electrical</v>
      </c>
      <c r="N1579" s="38" t="str">
        <f>IF('query (10)'!O1579="","",'query (10)'!O1579)</f>
        <v>Inspection</v>
      </c>
      <c r="O1579" s="38" t="str">
        <f>IF('query (10)'!P1579="","",'query (10)'!P1579)</f>
        <v>Medium</v>
      </c>
      <c r="P1579" s="38" t="str">
        <f>IF('query (10)'!N1579="","",'query (10)'!N1579)</f>
        <v xml:space="preserve">Check and Change Battery of HMI
Check Thermoscan Control Panel
Change LED Indicator
Check and Change Battery of PLC
Check Tighten of Power Supply
Check and Thermoscan Index Motor 
</v>
      </c>
      <c r="Q1579" s="38" t="str">
        <f>TRIM('query (10)'!N1579)</f>
        <v xml:space="preserve">Check and Change Battery of HMI
Check Thermoscan Control Panel
Change LED Indicator
Check and Change Battery of PLC
Check Tighten of Power Supply
Check and Thermoscan Index Motor 
</v>
      </c>
      <c r="R1579" s="38" t="str">
        <f>TRIM(UPPER('query (10)'!R1579))</f>
        <v/>
      </c>
      <c r="S1579" s="38" t="str">
        <f>TRIM(UPPER('query (10)'!S1579))</f>
        <v/>
      </c>
      <c r="T1579" s="38" t="str">
        <f>IF('query (10)'!Q1579="","",TRIM(UPPER('query (10)'!Q1579)))</f>
        <v/>
      </c>
      <c r="U1579" s="38" t="str">
        <f>IF('query (10)'!T1579="","",'query (10)'!T1579)</f>
        <v/>
      </c>
      <c r="V1579" s="39" t="str">
        <f>IF('query (10)'!T1579="","",IFERROR(VALUE('query (10)'!T1579),""))</f>
        <v/>
      </c>
      <c r="W1579" s="40">
        <f>IF('query (10)'!U1579="","",'query (10)'!U1579)</f>
        <v>0</v>
      </c>
      <c r="X1579" s="39">
        <f>IF('query (10)'!V1579="","",'query (10)'!V1579)</f>
        <v>360</v>
      </c>
      <c r="Y1579" s="41">
        <f>IF('query (10)'!W1579="","",'query (10)'!W1579)</f>
        <v>46056</v>
      </c>
      <c r="Z1579" s="41">
        <f>IF('query (10)'!X1579="","",'query (10)'!X1579)</f>
        <v>46184</v>
      </c>
      <c r="AA1579" s="41">
        <f>IF('query (10)'!Y1579="","",'query (10)'!Y1579)</f>
        <v>46184</v>
      </c>
      <c r="AB1579" s="41">
        <f>IF('query (10)'!Z1579="","",'query (10)'!Z1579)</f>
        <v>46544</v>
      </c>
      <c r="AC1579" s="38" t="str">
        <f>IF(OR('query (10)'!AA1579="",COUNTIF(Cleaning_Rules!$A$21:$A$26,TRIM('query (10)'!AA1579))&gt;0),"",TRIM('query (10)'!AA1579))</f>
        <v/>
      </c>
      <c r="AD1579" s="38" t="str">
        <f>IF('query (10)'!AB1579="","",TRIM(IFERROR(_xlfn.TEXTBEFORE('query (10)'!AB1579,"("),'query (10)'!AB1579)))</f>
        <v>เริ่มซ่อมงาน PM แล้ว รับผิดชอบโดย NATDANAI JUTHATHEP</v>
      </c>
      <c r="AE1579" s="38" t="str">
        <f>IFERROR(LOWER(TRIM(_xlfn.TEXTBEFORE(_xlfn.TEXTAFTER('query (10)'!AB1579,"("),")"))),"")</f>
        <v>juthathep-n-4697@nsk.com</v>
      </c>
      <c r="AF1579" s="38" t="str">
        <f>IF('query (10)'!AD1579="","",TRIM('query (10)'!AD1579))</f>
        <v>ณัฐดนัย จุฑาเทพ</v>
      </c>
      <c r="AG1579" s="38" t="str">
        <f>IF('query (10)'!AE1579="","",TRIM('query (10)'!AE1579))</f>
        <v>ณัฐดนัย จุฑาเทพ</v>
      </c>
      <c r="AH1579" s="38" t="str">
        <f>IF('query (10)'!AF1579="","",IFERROR(VALUE('query (10)'!AF1579),""))</f>
        <v/>
      </c>
      <c r="AI1579" s="38" t="str">
        <f>IF('query (10)'!AG1579="","",TRIM('query (10)'!AG1579))</f>
        <v/>
      </c>
      <c r="AJ1579" s="38" t="str">
        <f>IF('query (10)'!AH1579="","",IFERROR(VALUE('query (10)'!AH1579),""))</f>
        <v/>
      </c>
      <c r="AK1579" s="38" t="str">
        <f>IF('query (10)'!AI1579="","",TRIM('query (10)'!AI1579))</f>
        <v/>
      </c>
      <c r="AL1579" s="42">
        <f t="shared" si="120"/>
        <v>2026</v>
      </c>
      <c r="AM1579" s="42" t="str">
        <f t="shared" si="121"/>
        <v>2026-02</v>
      </c>
      <c r="AN1579" s="42" t="str">
        <f t="shared" ca="1" si="122"/>
        <v/>
      </c>
      <c r="AO1579" s="42" t="str">
        <f t="shared" si="123"/>
        <v>CH-347 | SEMI ASSEMBLY INSPECTION MACHINE | KWD3 | ELECTRICAL CONTROL | Time-based Maintenance | Electrical | Inspection | Medium | Check and Change Battery of HMI
Check Thermoscan Control Panel
Change LED Indicator
Check and Change Battery of PLC
Check Tighten of Power Supply
Check and Thermoscan Index Motor 
 | เริ่มซ่อมงาน PM แล้ว รับผิดชอบโดย NATDANAI JUTHATHEP | ณัฐดนัย จุฑาเทพ</v>
      </c>
      <c r="AP1579" s="42" t="str">
        <f>_xlfn.TEXTJOIN("; ",TRUE,IF(COUNTA('query (10)'!A1579:AK1579)&lt;=6,"NEAR_EMPTY_ROW",""),IF($K1579="","MISSING_STATUS",""),IF(AND($K1579="เสร็จสิ้น",$Z1579=""),"DONE_NO_ACTUAL_DATE",""),IF(AND($I1579="Condition-based Maintenance",$AH1579=""),"CBM_NO_MEASUREMENT",""),IF(OR($X1579="",$X1579=0),"INVALID_PERIOD",""),IF(AND($AA1579&lt;&gt;"",$AB1579&lt;&gt;"",$AB1579&lt;$AA1579),"DATE_SEQUENCE_ERROR",""),IF(AND($AB1579&lt;&gt;"",$AB1579&gt;DATE(2030,12,31)),"DATE_OUTLIER",""),IF($C1579="","MISSING_QRCODE",""),IF($J1579="UNKNOWN","UNKNOWN_PM_TYPE",""),IF($L1579="UNKNOWN","UNKNOWN_STATUS",""))</f>
        <v/>
      </c>
      <c r="AQ1579" s="42" t="str">
        <f t="shared" si="124"/>
        <v>NO</v>
      </c>
    </row>
    <row r="1580" spans="1:43" x14ac:dyDescent="0.3">
      <c r="A1580" s="38">
        <f>IF('query (10)'!A1580="","",'query (10)'!A1580)</f>
        <v>1782</v>
      </c>
      <c r="B1580" s="38" t="str">
        <f>IF('query (10)'!B1580="","",'query (10)'!B1580)</f>
        <v/>
      </c>
      <c r="C1580" s="38" t="str">
        <f>TRIM(UPPER('query (10)'!M1580))</f>
        <v>CH-469</v>
      </c>
      <c r="D1580" s="38" t="str">
        <f>TRIM(UPPER(IFERROR(_xlfn.TEXTBEFORE('query (10)'!L1580,"("),'query (10)'!L1580)))</f>
        <v>SEMI ASSEMBLY INSPECTION MACHINE</v>
      </c>
      <c r="E1580" s="38" t="str">
        <f>IFERROR(TRIM(UPPER(_xlfn.TEXTBEFORE(_xlfn.TEXTAFTER('query (10)'!L1580,"("),")"))),"")</f>
        <v/>
      </c>
      <c r="F1580" s="38" t="str">
        <f>TRIM('query (10)'!K1580)</f>
        <v>KWD4</v>
      </c>
      <c r="G1580" s="38" t="str">
        <f>IF('query (10)'!J1580="","",'query (10)'!J1580)</f>
        <v>Electrical Control</v>
      </c>
      <c r="H1580" s="38" t="str">
        <f>TRIM(UPPER('query (10)'!J1580))</f>
        <v>ELECTRICAL CONTROL</v>
      </c>
      <c r="I1580" s="38" t="str">
        <f>IF('query (10)'!F1580="","",'query (10)'!F1580)</f>
        <v>Time-based Maintenance</v>
      </c>
      <c r="J1580" s="38" t="str">
        <f>IF('query (10)'!F1580="","",IFERROR(INDEX(Cleaning_Rules!$B$14:$B$17,MATCH(TRIM('query (10)'!F1580),Cleaning_Rules!$A$14:$A$17,0)),"UNKNOWN"))</f>
        <v>TBM</v>
      </c>
      <c r="K1580" s="38" t="str">
        <f>IF('query (10)'!G1580="","",'query (10)'!G1580)</f>
        <v>แผนใหม่</v>
      </c>
      <c r="L1580" s="38" t="str">
        <f>IF('query (10)'!G1580="","MISSING",IFERROR(INDEX(Cleaning_Rules!$B$5:$B$10,MATCH(TRIM('query (10)'!G1580),Cleaning_Rules!$A$5:$A$10,0)),"UNKNOWN"))</f>
        <v>NEW_PLAN</v>
      </c>
      <c r="M1580" s="38" t="str">
        <f>IF('query (10)'!I1580="","",'query (10)'!I1580)</f>
        <v>Electrical</v>
      </c>
      <c r="N1580" s="38" t="str">
        <f>IF('query (10)'!O1580="","",'query (10)'!O1580)</f>
        <v>Inspection</v>
      </c>
      <c r="O1580" s="38" t="str">
        <f>IF('query (10)'!P1580="","",'query (10)'!P1580)</f>
        <v>Medium</v>
      </c>
      <c r="P1580" s="38" t="str">
        <f>IF('query (10)'!N1580="","",'query (10)'!N1580)</f>
        <v xml:space="preserve">Check and Change Battery of HMI
Check Thermoscan Control Panel
Change LED Indicator
Check and Change Battery of PLC
Check Tighten of Power Supply
Check and Thermoscan Index Motor 
</v>
      </c>
      <c r="Q1580" s="38" t="str">
        <f>TRIM('query (10)'!N1580)</f>
        <v xml:space="preserve">Check and Change Battery of HMI
Check Thermoscan Control Panel
Change LED Indicator
Check and Change Battery of PLC
Check Tighten of Power Supply
Check and Thermoscan Index Motor 
</v>
      </c>
      <c r="R1580" s="38" t="str">
        <f>TRIM(UPPER('query (10)'!R1580))</f>
        <v/>
      </c>
      <c r="S1580" s="38" t="str">
        <f>TRIM(UPPER('query (10)'!S1580))</f>
        <v/>
      </c>
      <c r="T1580" s="38" t="str">
        <f>IF('query (10)'!Q1580="","",TRIM(UPPER('query (10)'!Q1580)))</f>
        <v/>
      </c>
      <c r="U1580" s="38" t="str">
        <f>IF('query (10)'!T1580="","",'query (10)'!T1580)</f>
        <v/>
      </c>
      <c r="V1580" s="39" t="str">
        <f>IF('query (10)'!T1580="","",IFERROR(VALUE('query (10)'!T1580),""))</f>
        <v/>
      </c>
      <c r="W1580" s="40">
        <f>IF('query (10)'!U1580="","",'query (10)'!U1580)</f>
        <v>0</v>
      </c>
      <c r="X1580" s="39">
        <f>IF('query (10)'!V1580="","",'query (10)'!V1580)</f>
        <v>360</v>
      </c>
      <c r="Y1580" s="41">
        <f>IF('query (10)'!W1580="","",'query (10)'!W1580)</f>
        <v>46057</v>
      </c>
      <c r="Z1580" s="41" t="str">
        <f>IF('query (10)'!X1580="","",'query (10)'!X1580)</f>
        <v/>
      </c>
      <c r="AA1580" s="41">
        <f>IF('query (10)'!Y1580="","",'query (10)'!Y1580)</f>
        <v>46057</v>
      </c>
      <c r="AB1580" s="41">
        <f>IF('query (10)'!Z1580="","",'query (10)'!Z1580)</f>
        <v>46417</v>
      </c>
      <c r="AC1580" s="38" t="str">
        <f>IF(OR('query (10)'!AA1580="",COUNTIF(Cleaning_Rules!$A$21:$A$26,TRIM('query (10)'!AA1580))&gt;0),"",TRIM('query (10)'!AA1580))</f>
        <v/>
      </c>
      <c r="AD1580" s="38" t="str">
        <f>IF('query (10)'!AB1580="","",TRIM(IFERROR(_xlfn.TEXTBEFORE('query (10)'!AB1580,"("),'query (10)'!AB1580)))</f>
        <v/>
      </c>
      <c r="AE1580" s="38" t="str">
        <f>IFERROR(LOWER(TRIM(_xlfn.TEXTBEFORE(_xlfn.TEXTAFTER('query (10)'!AB1580,"("),")"))),"")</f>
        <v/>
      </c>
      <c r="AF1580" s="38" t="str">
        <f>IF('query (10)'!AD1580="","",TRIM('query (10)'!AD1580))</f>
        <v>ณัฐดนัย จุฑาเทพ</v>
      </c>
      <c r="AG1580" s="38" t="str">
        <f>IF('query (10)'!AE1580="","",TRIM('query (10)'!AE1580))</f>
        <v>ณัฐดนัย จุฑาเทพ</v>
      </c>
      <c r="AH1580" s="38" t="str">
        <f>IF('query (10)'!AF1580="","",IFERROR(VALUE('query (10)'!AF1580),""))</f>
        <v/>
      </c>
      <c r="AI1580" s="38" t="str">
        <f>IF('query (10)'!AG1580="","",TRIM('query (10)'!AG1580))</f>
        <v/>
      </c>
      <c r="AJ1580" s="38" t="str">
        <f>IF('query (10)'!AH1580="","",IFERROR(VALUE('query (10)'!AH1580),""))</f>
        <v/>
      </c>
      <c r="AK1580" s="38" t="str">
        <f>IF('query (10)'!AI1580="","",TRIM('query (10)'!AI1580))</f>
        <v/>
      </c>
      <c r="AL1580" s="42">
        <f t="shared" si="120"/>
        <v>2026</v>
      </c>
      <c r="AM1580" s="42" t="str">
        <f t="shared" si="121"/>
        <v>2026-02</v>
      </c>
      <c r="AN1580" s="42" t="str">
        <f t="shared" ca="1" si="122"/>
        <v>ON_SCHEDULE</v>
      </c>
      <c r="AO1580" s="42" t="str">
        <f t="shared" si="123"/>
        <v>CH-469 | SEMI ASSEMBLY INSPECTION MACHINE | KWD4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580" s="42" t="str">
        <f>_xlfn.TEXTJOIN("; ",TRUE,IF(COUNTA('query (10)'!A1580:AK1580)&lt;=6,"NEAR_EMPTY_ROW",""),IF($K1580="","MISSING_STATUS",""),IF(AND($K1580="เสร็จสิ้น",$Z1580=""),"DONE_NO_ACTUAL_DATE",""),IF(AND($I1580="Condition-based Maintenance",$AH1580=""),"CBM_NO_MEASUREMENT",""),IF(OR($X1580="",$X1580=0),"INVALID_PERIOD",""),IF(AND($AA1580&lt;&gt;"",$AB1580&lt;&gt;"",$AB1580&lt;$AA1580),"DATE_SEQUENCE_ERROR",""),IF(AND($AB1580&lt;&gt;"",$AB1580&gt;DATE(2030,12,31)),"DATE_OUTLIER",""),IF($C1580="","MISSING_QRCODE",""),IF($J1580="UNKNOWN","UNKNOWN_PM_TYPE",""),IF($L1580="UNKNOWN","UNKNOWN_STATUS",""))</f>
        <v/>
      </c>
      <c r="AQ1580" s="42" t="str">
        <f t="shared" si="124"/>
        <v>NO</v>
      </c>
    </row>
    <row r="1581" spans="1:43" x14ac:dyDescent="0.3">
      <c r="A1581" s="38">
        <f>IF('query (10)'!A1581="","",'query (10)'!A1581)</f>
        <v>1783</v>
      </c>
      <c r="B1581" s="38" t="str">
        <f>IF('query (10)'!B1581="","",'query (10)'!B1581)</f>
        <v/>
      </c>
      <c r="C1581" s="38" t="str">
        <f>TRIM(UPPER('query (10)'!M1581))</f>
        <v>CH-585</v>
      </c>
      <c r="D1581" s="38" t="str">
        <f>TRIM(UPPER(IFERROR(_xlfn.TEXTBEFORE('query (10)'!L1581,"("),'query (10)'!L1581)))</f>
        <v>SEMI ASSEMBLY INSPECTION MACHINE</v>
      </c>
      <c r="E1581" s="38" t="str">
        <f>IFERROR(TRIM(UPPER(_xlfn.TEXTBEFORE(_xlfn.TEXTAFTER('query (10)'!L1581,"("),")"))),"")</f>
        <v/>
      </c>
      <c r="F1581" s="38" t="str">
        <f>TRIM('query (10)'!K1581)</f>
        <v>KWD5</v>
      </c>
      <c r="G1581" s="38" t="str">
        <f>IF('query (10)'!J1581="","",'query (10)'!J1581)</f>
        <v>Electrical Control</v>
      </c>
      <c r="H1581" s="38" t="str">
        <f>TRIM(UPPER('query (10)'!J1581))</f>
        <v>ELECTRICAL CONTROL</v>
      </c>
      <c r="I1581" s="38" t="str">
        <f>IF('query (10)'!F1581="","",'query (10)'!F1581)</f>
        <v>Time-based Maintenance</v>
      </c>
      <c r="J1581" s="38" t="str">
        <f>IF('query (10)'!F1581="","",IFERROR(INDEX(Cleaning_Rules!$B$14:$B$17,MATCH(TRIM('query (10)'!F1581),Cleaning_Rules!$A$14:$A$17,0)),"UNKNOWN"))</f>
        <v>TBM</v>
      </c>
      <c r="K1581" s="38" t="str">
        <f>IF('query (10)'!G1581="","",'query (10)'!G1581)</f>
        <v>แผนใหม่</v>
      </c>
      <c r="L1581" s="38" t="str">
        <f>IF('query (10)'!G1581="","MISSING",IFERROR(INDEX(Cleaning_Rules!$B$5:$B$10,MATCH(TRIM('query (10)'!G1581),Cleaning_Rules!$A$5:$A$10,0)),"UNKNOWN"))</f>
        <v>NEW_PLAN</v>
      </c>
      <c r="M1581" s="38" t="str">
        <f>IF('query (10)'!I1581="","",'query (10)'!I1581)</f>
        <v>Electrical</v>
      </c>
      <c r="N1581" s="38" t="str">
        <f>IF('query (10)'!O1581="","",'query (10)'!O1581)</f>
        <v>Inspection</v>
      </c>
      <c r="O1581" s="38" t="str">
        <f>IF('query (10)'!P1581="","",'query (10)'!P1581)</f>
        <v>Medium</v>
      </c>
      <c r="P1581" s="38" t="str">
        <f>IF('query (10)'!N1581="","",'query (10)'!N1581)</f>
        <v xml:space="preserve">Check and Change Battery of HMI
Check Thermoscan Control Panel
Change LED Indicator
Check and Change Battery of PLC
Check Tighten of Power Supply
Check and Thermoscan Index Motor 
</v>
      </c>
      <c r="Q1581" s="38" t="str">
        <f>TRIM('query (10)'!N1581)</f>
        <v xml:space="preserve">Check and Change Battery of HMI
Check Thermoscan Control Panel
Change LED Indicator
Check and Change Battery of PLC
Check Tighten of Power Supply
Check and Thermoscan Index Motor 
</v>
      </c>
      <c r="R1581" s="38" t="str">
        <f>TRIM(UPPER('query (10)'!R1581))</f>
        <v/>
      </c>
      <c r="S1581" s="38" t="str">
        <f>TRIM(UPPER('query (10)'!S1581))</f>
        <v/>
      </c>
      <c r="T1581" s="38" t="str">
        <f>IF('query (10)'!Q1581="","",TRIM(UPPER('query (10)'!Q1581)))</f>
        <v/>
      </c>
      <c r="U1581" s="38" t="str">
        <f>IF('query (10)'!T1581="","",'query (10)'!T1581)</f>
        <v/>
      </c>
      <c r="V1581" s="39" t="str">
        <f>IF('query (10)'!T1581="","",IFERROR(VALUE('query (10)'!T1581),""))</f>
        <v/>
      </c>
      <c r="W1581" s="40">
        <f>IF('query (10)'!U1581="","",'query (10)'!U1581)</f>
        <v>0</v>
      </c>
      <c r="X1581" s="39">
        <f>IF('query (10)'!V1581="","",'query (10)'!V1581)</f>
        <v>360</v>
      </c>
      <c r="Y1581" s="41">
        <f>IF('query (10)'!W1581="","",'query (10)'!W1581)</f>
        <v>46058</v>
      </c>
      <c r="Z1581" s="41" t="str">
        <f>IF('query (10)'!X1581="","",'query (10)'!X1581)</f>
        <v/>
      </c>
      <c r="AA1581" s="41">
        <f>IF('query (10)'!Y1581="","",'query (10)'!Y1581)</f>
        <v>46058</v>
      </c>
      <c r="AB1581" s="41">
        <f>IF('query (10)'!Z1581="","",'query (10)'!Z1581)</f>
        <v>46418</v>
      </c>
      <c r="AC1581" s="38" t="str">
        <f>IF(OR('query (10)'!AA1581="",COUNTIF(Cleaning_Rules!$A$21:$A$26,TRIM('query (10)'!AA1581))&gt;0),"",TRIM('query (10)'!AA1581))</f>
        <v/>
      </c>
      <c r="AD1581" s="38" t="str">
        <f>IF('query (10)'!AB1581="","",TRIM(IFERROR(_xlfn.TEXTBEFORE('query (10)'!AB1581,"("),'query (10)'!AB1581)))</f>
        <v/>
      </c>
      <c r="AE1581" s="38" t="str">
        <f>IFERROR(LOWER(TRIM(_xlfn.TEXTBEFORE(_xlfn.TEXTAFTER('query (10)'!AB1581,"("),")"))),"")</f>
        <v/>
      </c>
      <c r="AF1581" s="38" t="str">
        <f>IF('query (10)'!AD1581="","",TRIM('query (10)'!AD1581))</f>
        <v>ณัฐดนัย จุฑาเทพ</v>
      </c>
      <c r="AG1581" s="38" t="str">
        <f>IF('query (10)'!AE1581="","",TRIM('query (10)'!AE1581))</f>
        <v>ณัฐดนัย จุฑาเทพ</v>
      </c>
      <c r="AH1581" s="38" t="str">
        <f>IF('query (10)'!AF1581="","",IFERROR(VALUE('query (10)'!AF1581),""))</f>
        <v/>
      </c>
      <c r="AI1581" s="38" t="str">
        <f>IF('query (10)'!AG1581="","",TRIM('query (10)'!AG1581))</f>
        <v/>
      </c>
      <c r="AJ1581" s="38" t="str">
        <f>IF('query (10)'!AH1581="","",IFERROR(VALUE('query (10)'!AH1581),""))</f>
        <v/>
      </c>
      <c r="AK1581" s="38" t="str">
        <f>IF('query (10)'!AI1581="","",TRIM('query (10)'!AI1581))</f>
        <v/>
      </c>
      <c r="AL1581" s="42">
        <f t="shared" si="120"/>
        <v>2026</v>
      </c>
      <c r="AM1581" s="42" t="str">
        <f t="shared" si="121"/>
        <v>2026-02</v>
      </c>
      <c r="AN1581" s="42" t="str">
        <f t="shared" ca="1" si="122"/>
        <v>ON_SCHEDULE</v>
      </c>
      <c r="AO1581" s="42" t="str">
        <f t="shared" si="123"/>
        <v>CH-585 | SEMI ASSEMBLY INSPECTION MACHINE | KWD5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581" s="42" t="str">
        <f>_xlfn.TEXTJOIN("; ",TRUE,IF(COUNTA('query (10)'!A1581:AK1581)&lt;=6,"NEAR_EMPTY_ROW",""),IF($K1581="","MISSING_STATUS",""),IF(AND($K1581="เสร็จสิ้น",$Z1581=""),"DONE_NO_ACTUAL_DATE",""),IF(AND($I1581="Condition-based Maintenance",$AH1581=""),"CBM_NO_MEASUREMENT",""),IF(OR($X1581="",$X1581=0),"INVALID_PERIOD",""),IF(AND($AA1581&lt;&gt;"",$AB1581&lt;&gt;"",$AB1581&lt;$AA1581),"DATE_SEQUENCE_ERROR",""),IF(AND($AB1581&lt;&gt;"",$AB1581&gt;DATE(2030,12,31)),"DATE_OUTLIER",""),IF($C1581="","MISSING_QRCODE",""),IF($J1581="UNKNOWN","UNKNOWN_PM_TYPE",""),IF($L1581="UNKNOWN","UNKNOWN_STATUS",""))</f>
        <v/>
      </c>
      <c r="AQ1581" s="42" t="str">
        <f t="shared" si="124"/>
        <v>NO</v>
      </c>
    </row>
    <row r="1582" spans="1:43" x14ac:dyDescent="0.3">
      <c r="A1582" s="38">
        <f>IF('query (10)'!A1582="","",'query (10)'!A1582)</f>
        <v>1784</v>
      </c>
      <c r="B1582" s="38" t="str">
        <f>IF('query (10)'!B1582="","",'query (10)'!B1582)</f>
        <v/>
      </c>
      <c r="C1582" s="38" t="str">
        <f>TRIM(UPPER('query (10)'!M1582))</f>
        <v>CH-701</v>
      </c>
      <c r="D1582" s="38" t="str">
        <f>TRIM(UPPER(IFERROR(_xlfn.TEXTBEFORE('query (10)'!L1582,"("),'query (10)'!L1582)))</f>
        <v>SEMI ASSEMBLY INSPECTION MACHINE</v>
      </c>
      <c r="E1582" s="38" t="str">
        <f>IFERROR(TRIM(UPPER(_xlfn.TEXTBEFORE(_xlfn.TEXTAFTER('query (10)'!L1582,"("),")"))),"")</f>
        <v/>
      </c>
      <c r="F1582" s="38" t="str">
        <f>TRIM('query (10)'!K1582)</f>
        <v>KWD6</v>
      </c>
      <c r="G1582" s="38" t="str">
        <f>IF('query (10)'!J1582="","",'query (10)'!J1582)</f>
        <v>Electrical Control</v>
      </c>
      <c r="H1582" s="38" t="str">
        <f>TRIM(UPPER('query (10)'!J1582))</f>
        <v>ELECTRICAL CONTROL</v>
      </c>
      <c r="I1582" s="38" t="str">
        <f>IF('query (10)'!F1582="","",'query (10)'!F1582)</f>
        <v>Time-based Maintenance</v>
      </c>
      <c r="J1582" s="38" t="str">
        <f>IF('query (10)'!F1582="","",IFERROR(INDEX(Cleaning_Rules!$B$14:$B$17,MATCH(TRIM('query (10)'!F1582),Cleaning_Rules!$A$14:$A$17,0)),"UNKNOWN"))</f>
        <v>TBM</v>
      </c>
      <c r="K1582" s="38" t="str">
        <f>IF('query (10)'!G1582="","",'query (10)'!G1582)</f>
        <v>แผนใหม่</v>
      </c>
      <c r="L1582" s="38" t="str">
        <f>IF('query (10)'!G1582="","MISSING",IFERROR(INDEX(Cleaning_Rules!$B$5:$B$10,MATCH(TRIM('query (10)'!G1582),Cleaning_Rules!$A$5:$A$10,0)),"UNKNOWN"))</f>
        <v>NEW_PLAN</v>
      </c>
      <c r="M1582" s="38" t="str">
        <f>IF('query (10)'!I1582="","",'query (10)'!I1582)</f>
        <v>Electrical</v>
      </c>
      <c r="N1582" s="38" t="str">
        <f>IF('query (10)'!O1582="","",'query (10)'!O1582)</f>
        <v>Inspection</v>
      </c>
      <c r="O1582" s="38" t="str">
        <f>IF('query (10)'!P1582="","",'query (10)'!P1582)</f>
        <v>Medium</v>
      </c>
      <c r="P1582" s="38" t="str">
        <f>IF('query (10)'!N1582="","",'query (10)'!N1582)</f>
        <v xml:space="preserve">Check and Change Battery of HMI
Check Thermoscan Control Panel
Change LED Indicator
Check and Change Battery of PLC
Check Tighten of Power Supply
Check and Thermoscan Index Motor 
</v>
      </c>
      <c r="Q1582" s="38" t="str">
        <f>TRIM('query (10)'!N1582)</f>
        <v xml:space="preserve">Check and Change Battery of HMI
Check Thermoscan Control Panel
Change LED Indicator
Check and Change Battery of PLC
Check Tighten of Power Supply
Check and Thermoscan Index Motor 
</v>
      </c>
      <c r="R1582" s="38" t="str">
        <f>TRIM(UPPER('query (10)'!R1582))</f>
        <v/>
      </c>
      <c r="S1582" s="38" t="str">
        <f>TRIM(UPPER('query (10)'!S1582))</f>
        <v/>
      </c>
      <c r="T1582" s="38" t="str">
        <f>IF('query (10)'!Q1582="","",TRIM(UPPER('query (10)'!Q1582)))</f>
        <v/>
      </c>
      <c r="U1582" s="38" t="str">
        <f>IF('query (10)'!T1582="","",'query (10)'!T1582)</f>
        <v/>
      </c>
      <c r="V1582" s="39" t="str">
        <f>IF('query (10)'!T1582="","",IFERROR(VALUE('query (10)'!T1582),""))</f>
        <v/>
      </c>
      <c r="W1582" s="40">
        <f>IF('query (10)'!U1582="","",'query (10)'!U1582)</f>
        <v>0</v>
      </c>
      <c r="X1582" s="39">
        <f>IF('query (10)'!V1582="","",'query (10)'!V1582)</f>
        <v>360</v>
      </c>
      <c r="Y1582" s="41">
        <f>IF('query (10)'!W1582="","",'query (10)'!W1582)</f>
        <v>46059</v>
      </c>
      <c r="Z1582" s="41" t="str">
        <f>IF('query (10)'!X1582="","",'query (10)'!X1582)</f>
        <v/>
      </c>
      <c r="AA1582" s="41">
        <f>IF('query (10)'!Y1582="","",'query (10)'!Y1582)</f>
        <v>46059</v>
      </c>
      <c r="AB1582" s="41">
        <f>IF('query (10)'!Z1582="","",'query (10)'!Z1582)</f>
        <v>46419</v>
      </c>
      <c r="AC1582" s="38" t="str">
        <f>IF(OR('query (10)'!AA1582="",COUNTIF(Cleaning_Rules!$A$21:$A$26,TRIM('query (10)'!AA1582))&gt;0),"",TRIM('query (10)'!AA1582))</f>
        <v/>
      </c>
      <c r="AD1582" s="38" t="str">
        <f>IF('query (10)'!AB1582="","",TRIM(IFERROR(_xlfn.TEXTBEFORE('query (10)'!AB1582,"("),'query (10)'!AB1582)))</f>
        <v/>
      </c>
      <c r="AE1582" s="38" t="str">
        <f>IFERROR(LOWER(TRIM(_xlfn.TEXTBEFORE(_xlfn.TEXTAFTER('query (10)'!AB1582,"("),")"))),"")</f>
        <v/>
      </c>
      <c r="AF1582" s="38" t="str">
        <f>IF('query (10)'!AD1582="","",TRIM('query (10)'!AD1582))</f>
        <v>ณัฐดนัย จุฑาเทพ</v>
      </c>
      <c r="AG1582" s="38" t="str">
        <f>IF('query (10)'!AE1582="","",TRIM('query (10)'!AE1582))</f>
        <v>ณัฐดนัย จุฑาเทพ</v>
      </c>
      <c r="AH1582" s="38" t="str">
        <f>IF('query (10)'!AF1582="","",IFERROR(VALUE('query (10)'!AF1582),""))</f>
        <v/>
      </c>
      <c r="AI1582" s="38" t="str">
        <f>IF('query (10)'!AG1582="","",TRIM('query (10)'!AG1582))</f>
        <v/>
      </c>
      <c r="AJ1582" s="38" t="str">
        <f>IF('query (10)'!AH1582="","",IFERROR(VALUE('query (10)'!AH1582),""))</f>
        <v/>
      </c>
      <c r="AK1582" s="38" t="str">
        <f>IF('query (10)'!AI1582="","",TRIM('query (10)'!AI1582))</f>
        <v/>
      </c>
      <c r="AL1582" s="42">
        <f t="shared" si="120"/>
        <v>2026</v>
      </c>
      <c r="AM1582" s="42" t="str">
        <f t="shared" si="121"/>
        <v>2026-02</v>
      </c>
      <c r="AN1582" s="42" t="str">
        <f t="shared" ca="1" si="122"/>
        <v>ON_SCHEDULE</v>
      </c>
      <c r="AO1582" s="42" t="str">
        <f t="shared" si="123"/>
        <v>CH-701 | SEMI ASSEMBLY INSPECTION MACHINE | KWD6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582" s="42" t="str">
        <f>_xlfn.TEXTJOIN("; ",TRUE,IF(COUNTA('query (10)'!A1582:AK1582)&lt;=6,"NEAR_EMPTY_ROW",""),IF($K1582="","MISSING_STATUS",""),IF(AND($K1582="เสร็จสิ้น",$Z1582=""),"DONE_NO_ACTUAL_DATE",""),IF(AND($I1582="Condition-based Maintenance",$AH1582=""),"CBM_NO_MEASUREMENT",""),IF(OR($X1582="",$X1582=0),"INVALID_PERIOD",""),IF(AND($AA1582&lt;&gt;"",$AB1582&lt;&gt;"",$AB1582&lt;$AA1582),"DATE_SEQUENCE_ERROR",""),IF(AND($AB1582&lt;&gt;"",$AB1582&gt;DATE(2030,12,31)),"DATE_OUTLIER",""),IF($C1582="","MISSING_QRCODE",""),IF($J1582="UNKNOWN","UNKNOWN_PM_TYPE",""),IF($L1582="UNKNOWN","UNKNOWN_STATUS",""))</f>
        <v/>
      </c>
      <c r="AQ1582" s="42" t="str">
        <f t="shared" si="124"/>
        <v>NO</v>
      </c>
    </row>
    <row r="1583" spans="1:43" x14ac:dyDescent="0.3">
      <c r="A1583" s="38">
        <f>IF('query (10)'!A1583="","",'query (10)'!A1583)</f>
        <v>1785</v>
      </c>
      <c r="B1583" s="38">
        <f>IF('query (10)'!B1583="","",'query (10)'!B1583)</f>
        <v>19899</v>
      </c>
      <c r="C1583" s="38" t="str">
        <f>TRIM(UPPER('query (10)'!M1583))</f>
        <v>CH-834</v>
      </c>
      <c r="D1583" s="38" t="str">
        <f>TRIM(UPPER(IFERROR(_xlfn.TEXTBEFORE('query (10)'!L1583,"("),'query (10)'!L1583)))</f>
        <v>SEMI ASSEMBLY INSPECTION MACHINE</v>
      </c>
      <c r="E1583" s="38" t="str">
        <f>IFERROR(TRIM(UPPER(_xlfn.TEXTBEFORE(_xlfn.TEXTAFTER('query (10)'!L1583,"("),")"))),"")</f>
        <v/>
      </c>
      <c r="F1583" s="38" t="str">
        <f>TRIM('query (10)'!K1583)</f>
        <v>KWD7</v>
      </c>
      <c r="G1583" s="38" t="str">
        <f>IF('query (10)'!J1583="","",'query (10)'!J1583)</f>
        <v>Electrical Control</v>
      </c>
      <c r="H1583" s="38" t="str">
        <f>TRIM(UPPER('query (10)'!J1583))</f>
        <v>ELECTRICAL CONTROL</v>
      </c>
      <c r="I1583" s="38" t="str">
        <f>IF('query (10)'!F1583="","",'query (10)'!F1583)</f>
        <v>Time-based Maintenance</v>
      </c>
      <c r="J1583" s="38" t="str">
        <f>IF('query (10)'!F1583="","",IFERROR(INDEX(Cleaning_Rules!$B$14:$B$17,MATCH(TRIM('query (10)'!F1583),Cleaning_Rules!$A$14:$A$17,0)),"UNKNOWN"))</f>
        <v>TBM</v>
      </c>
      <c r="K1583" s="38" t="str">
        <f>IF('query (10)'!G1583="","",'query (10)'!G1583)</f>
        <v>เสร็จสิ้น</v>
      </c>
      <c r="L1583" s="38" t="str">
        <f>IF('query (10)'!G1583="","MISSING",IFERROR(INDEX(Cleaning_Rules!$B$5:$B$10,MATCH(TRIM('query (10)'!G1583),Cleaning_Rules!$A$5:$A$10,0)),"UNKNOWN"))</f>
        <v>COMPLETED</v>
      </c>
      <c r="M1583" s="38" t="str">
        <f>IF('query (10)'!I1583="","",'query (10)'!I1583)</f>
        <v>Electrical</v>
      </c>
      <c r="N1583" s="38" t="str">
        <f>IF('query (10)'!O1583="","",'query (10)'!O1583)</f>
        <v>Inspection</v>
      </c>
      <c r="O1583" s="38" t="str">
        <f>IF('query (10)'!P1583="","",'query (10)'!P1583)</f>
        <v>Medium</v>
      </c>
      <c r="P1583" s="38" t="str">
        <f>IF('query (10)'!N1583="","",'query (10)'!N1583)</f>
        <v xml:space="preserve">Check and Change Battery of HMI
Check Thermoscan Control Panel
Change LED Indicator
Check and Change Battery of PLC
Check Tighten of Power Supply
Check and Thermoscan Index Motor 
</v>
      </c>
      <c r="Q1583" s="38" t="str">
        <f>TRIM('query (10)'!N1583)</f>
        <v xml:space="preserve">Check and Change Battery of HMI
Check Thermoscan Control Panel
Change LED Indicator
Check and Change Battery of PLC
Check Tighten of Power Supply
Check and Thermoscan Index Motor 
</v>
      </c>
      <c r="R1583" s="38" t="str">
        <f>TRIM(UPPER('query (10)'!R1583))</f>
        <v/>
      </c>
      <c r="S1583" s="38" t="str">
        <f>TRIM(UPPER('query (10)'!S1583))</f>
        <v/>
      </c>
      <c r="T1583" s="38" t="str">
        <f>IF('query (10)'!Q1583="","",TRIM(UPPER('query (10)'!Q1583)))</f>
        <v/>
      </c>
      <c r="U1583" s="38" t="str">
        <f>IF('query (10)'!T1583="","",'query (10)'!T1583)</f>
        <v/>
      </c>
      <c r="V1583" s="39" t="str">
        <f>IF('query (10)'!T1583="","",IFERROR(VALUE('query (10)'!T1583),""))</f>
        <v/>
      </c>
      <c r="W1583" s="40">
        <f>IF('query (10)'!U1583="","",'query (10)'!U1583)</f>
        <v>0</v>
      </c>
      <c r="X1583" s="39">
        <f>IF('query (10)'!V1583="","",'query (10)'!V1583)</f>
        <v>360</v>
      </c>
      <c r="Y1583" s="41">
        <f>IF('query (10)'!W1583="","",'query (10)'!W1583)</f>
        <v>46060</v>
      </c>
      <c r="Z1583" s="41">
        <f>IF('query (10)'!X1583="","",'query (10)'!X1583)</f>
        <v>46184</v>
      </c>
      <c r="AA1583" s="41">
        <f>IF('query (10)'!Y1583="","",'query (10)'!Y1583)</f>
        <v>46184</v>
      </c>
      <c r="AB1583" s="41">
        <f>IF('query (10)'!Z1583="","",'query (10)'!Z1583)</f>
        <v>46544</v>
      </c>
      <c r="AC1583" s="38" t="str">
        <f>IF(OR('query (10)'!AA1583="",COUNTIF(Cleaning_Rules!$A$21:$A$26,TRIM('query (10)'!AA1583))&gt;0),"",TRIM('query (10)'!AA1583))</f>
        <v/>
      </c>
      <c r="AD1583" s="38" t="str">
        <f>IF('query (10)'!AB1583="","",TRIM(IFERROR(_xlfn.TEXTBEFORE('query (10)'!AB1583,"("),'query (10)'!AB1583)))</f>
        <v>เริ่มซ่อมงาน PM แล้ว รับผิดชอบโดย NATDANAI JUTHATHEP</v>
      </c>
      <c r="AE1583" s="38" t="str">
        <f>IFERROR(LOWER(TRIM(_xlfn.TEXTBEFORE(_xlfn.TEXTAFTER('query (10)'!AB1583,"("),")"))),"")</f>
        <v>juthathep-n-4697@nsk.com</v>
      </c>
      <c r="AF1583" s="38" t="str">
        <f>IF('query (10)'!AD1583="","",TRIM('query (10)'!AD1583))</f>
        <v>ณัฐดนัย จุฑาเทพ</v>
      </c>
      <c r="AG1583" s="38" t="str">
        <f>IF('query (10)'!AE1583="","",TRIM('query (10)'!AE1583))</f>
        <v>ณัฐดนัย จุฑาเทพ</v>
      </c>
      <c r="AH1583" s="38" t="str">
        <f>IF('query (10)'!AF1583="","",IFERROR(VALUE('query (10)'!AF1583),""))</f>
        <v/>
      </c>
      <c r="AI1583" s="38" t="str">
        <f>IF('query (10)'!AG1583="","",TRIM('query (10)'!AG1583))</f>
        <v/>
      </c>
      <c r="AJ1583" s="38" t="str">
        <f>IF('query (10)'!AH1583="","",IFERROR(VALUE('query (10)'!AH1583),""))</f>
        <v/>
      </c>
      <c r="AK1583" s="38" t="str">
        <f>IF('query (10)'!AI1583="","",TRIM('query (10)'!AI1583))</f>
        <v/>
      </c>
      <c r="AL1583" s="42">
        <f t="shared" si="120"/>
        <v>2026</v>
      </c>
      <c r="AM1583" s="42" t="str">
        <f t="shared" si="121"/>
        <v>2026-02</v>
      </c>
      <c r="AN1583" s="42" t="str">
        <f t="shared" ca="1" si="122"/>
        <v/>
      </c>
      <c r="AO1583" s="42" t="str">
        <f t="shared" si="123"/>
        <v>CH-834 | SEMI ASSEMBLY INSPECTION MACHINE | KWD7 | ELECTRICAL CONTROL | Time-based Maintenance | Electrical | Inspection | Medium | Check and Change Battery of HMI
Check Thermoscan Control Panel
Change LED Indicator
Check and Change Battery of PLC
Check Tighten of Power Supply
Check and Thermoscan Index Motor 
 | เริ่มซ่อมงาน PM แล้ว รับผิดชอบโดย NATDANAI JUTHATHEP | ณัฐดนัย จุฑาเทพ</v>
      </c>
      <c r="AP1583" s="42" t="str">
        <f>_xlfn.TEXTJOIN("; ",TRUE,IF(COUNTA('query (10)'!A1583:AK1583)&lt;=6,"NEAR_EMPTY_ROW",""),IF($K1583="","MISSING_STATUS",""),IF(AND($K1583="เสร็จสิ้น",$Z1583=""),"DONE_NO_ACTUAL_DATE",""),IF(AND($I1583="Condition-based Maintenance",$AH1583=""),"CBM_NO_MEASUREMENT",""),IF(OR($X1583="",$X1583=0),"INVALID_PERIOD",""),IF(AND($AA1583&lt;&gt;"",$AB1583&lt;&gt;"",$AB1583&lt;$AA1583),"DATE_SEQUENCE_ERROR",""),IF(AND($AB1583&lt;&gt;"",$AB1583&gt;DATE(2030,12,31)),"DATE_OUTLIER",""),IF($C1583="","MISSING_QRCODE",""),IF($J1583="UNKNOWN","UNKNOWN_PM_TYPE",""),IF($L1583="UNKNOWN","UNKNOWN_STATUS",""))</f>
        <v/>
      </c>
      <c r="AQ1583" s="42" t="str">
        <f t="shared" si="124"/>
        <v>NO</v>
      </c>
    </row>
    <row r="1584" spans="1:43" x14ac:dyDescent="0.3">
      <c r="A1584" s="38">
        <f>IF('query (10)'!A1584="","",'query (10)'!A1584)</f>
        <v>1786</v>
      </c>
      <c r="B1584" s="38">
        <f>IF('query (10)'!B1584="","",'query (10)'!B1584)</f>
        <v>20829</v>
      </c>
      <c r="C1584" s="38" t="str">
        <f>TRIM(UPPER('query (10)'!M1584))</f>
        <v>WA-262</v>
      </c>
      <c r="D1584" s="38" t="str">
        <f>TRIM(UPPER(IFERROR(_xlfn.TEXTBEFORE('query (10)'!L1584,"("),'query (10)'!L1584)))</f>
        <v>FINISH WASH EQUIPMENT</v>
      </c>
      <c r="E1584" s="38" t="str">
        <f>IFERROR(TRIM(UPPER(_xlfn.TEXTBEFORE(_xlfn.TEXTAFTER('query (10)'!L1584,"("),")"))),"")</f>
        <v/>
      </c>
      <c r="F1584" s="38" t="str">
        <f>TRIM('query (10)'!K1584)</f>
        <v>KWD2</v>
      </c>
      <c r="G1584" s="38" t="str">
        <f>IF('query (10)'!J1584="","",'query (10)'!J1584)</f>
        <v>Electrical Control</v>
      </c>
      <c r="H1584" s="38" t="str">
        <f>TRIM(UPPER('query (10)'!J1584))</f>
        <v>ELECTRICAL CONTROL</v>
      </c>
      <c r="I1584" s="38" t="str">
        <f>IF('query (10)'!F1584="","",'query (10)'!F1584)</f>
        <v>Time-based Maintenance</v>
      </c>
      <c r="J1584" s="38" t="str">
        <f>IF('query (10)'!F1584="","",IFERROR(INDEX(Cleaning_Rules!$B$14:$B$17,MATCH(TRIM('query (10)'!F1584),Cleaning_Rules!$A$14:$A$17,0)),"UNKNOWN"))</f>
        <v>TBM</v>
      </c>
      <c r="K1584" s="38" t="str">
        <f>IF('query (10)'!G1584="","",'query (10)'!G1584)</f>
        <v>เสร็จสิ้น</v>
      </c>
      <c r="L1584" s="38" t="str">
        <f>IF('query (10)'!G1584="","MISSING",IFERROR(INDEX(Cleaning_Rules!$B$5:$B$10,MATCH(TRIM('query (10)'!G1584),Cleaning_Rules!$A$5:$A$10,0)),"UNKNOWN"))</f>
        <v>COMPLETED</v>
      </c>
      <c r="M1584" s="38" t="str">
        <f>IF('query (10)'!I1584="","",'query (10)'!I1584)</f>
        <v>Electrical</v>
      </c>
      <c r="N1584" s="38" t="str">
        <f>IF('query (10)'!O1584="","",'query (10)'!O1584)</f>
        <v>Inspection</v>
      </c>
      <c r="O1584" s="38" t="str">
        <f>IF('query (10)'!P1584="","",'query (10)'!P1584)</f>
        <v>Medium</v>
      </c>
      <c r="P1584" s="38" t="str">
        <f>IF('query (10)'!N1584="","",'query (10)'!N1584)</f>
        <v xml:space="preserve">Check Push botton, Emergency, Lamp, Selector switch
Check Circuit breaker, Power supply, Magnetic, Relay 
Check Error Code of Inverter
Check lens Photo sensor 
Check tight anchor point of Photo sensor
Check Area Sensor
Check Emergency Stop
</v>
      </c>
      <c r="Q1584" s="38" t="str">
        <f>TRIM('query (10)'!N1584)</f>
        <v xml:space="preserve">Check Push botton, Emergency, Lamp, Selector switch
Check Circuit breaker, Power supply, Magnetic, Relay 
Check Error Code of Inverter
Check lens Photo sensor 
Check tight anchor point of Photo sensor
Check Area Sensor
Check Emergency Stop
</v>
      </c>
      <c r="R1584" s="38" t="str">
        <f>TRIM(UPPER('query (10)'!R1584))</f>
        <v/>
      </c>
      <c r="S1584" s="38" t="str">
        <f>TRIM(UPPER('query (10)'!S1584))</f>
        <v/>
      </c>
      <c r="T1584" s="38" t="str">
        <f>IF('query (10)'!Q1584="","",TRIM(UPPER('query (10)'!Q1584)))</f>
        <v/>
      </c>
      <c r="U1584" s="38" t="str">
        <f>IF('query (10)'!T1584="","",'query (10)'!T1584)</f>
        <v/>
      </c>
      <c r="V1584" s="39" t="str">
        <f>IF('query (10)'!T1584="","",IFERROR(VALUE('query (10)'!T1584),""))</f>
        <v/>
      </c>
      <c r="W1584" s="40">
        <f>IF('query (10)'!U1584="","",'query (10)'!U1584)</f>
        <v>0</v>
      </c>
      <c r="X1584" s="39">
        <f>IF('query (10)'!V1584="","",'query (10)'!V1584)</f>
        <v>30</v>
      </c>
      <c r="Y1584" s="41">
        <f>IF('query (10)'!W1584="","",'query (10)'!W1584)</f>
        <v>46055</v>
      </c>
      <c r="Z1584" s="41">
        <f>IF('query (10)'!X1584="","",'query (10)'!X1584)</f>
        <v>46176</v>
      </c>
      <c r="AA1584" s="41">
        <f>IF('query (10)'!Y1584="","",'query (10)'!Y1584)</f>
        <v>46176</v>
      </c>
      <c r="AB1584" s="41">
        <f>IF('query (10)'!Z1584="","",'query (10)'!Z1584)</f>
        <v>46206</v>
      </c>
      <c r="AC1584" s="38" t="str">
        <f>IF(OR('query (10)'!AA1584="",COUNTIF(Cleaning_Rules!$A$21:$A$26,TRIM('query (10)'!AA1584))&gt;0),"",TRIM('query (10)'!AA1584))</f>
        <v/>
      </c>
      <c r="AD1584" s="38" t="str">
        <f>IF('query (10)'!AB1584="","",TRIM(IFERROR(_xlfn.TEXTBEFORE('query (10)'!AB1584,"("),'query (10)'!AB1584)))</f>
        <v>เริ่มซ่อมงาน PM แล้ว รับผิดชอบโดย NATDANAI JUTHATHEP</v>
      </c>
      <c r="AE1584" s="38" t="str">
        <f>IFERROR(LOWER(TRIM(_xlfn.TEXTBEFORE(_xlfn.TEXTAFTER('query (10)'!AB1584,"("),")"))),"")</f>
        <v>juthathep-n-4697@nsk.com</v>
      </c>
      <c r="AF1584" s="38" t="str">
        <f>IF('query (10)'!AD1584="","",TRIM('query (10)'!AD1584))</f>
        <v>ณัฐดนัย จุฑาเทพ</v>
      </c>
      <c r="AG1584" s="38" t="str">
        <f>IF('query (10)'!AE1584="","",TRIM('query (10)'!AE1584))</f>
        <v>ณัฐดนัย จุฑาเทพ</v>
      </c>
      <c r="AH1584" s="38" t="str">
        <f>IF('query (10)'!AF1584="","",IFERROR(VALUE('query (10)'!AF1584),""))</f>
        <v/>
      </c>
      <c r="AI1584" s="38" t="str">
        <f>IF('query (10)'!AG1584="","",TRIM('query (10)'!AG1584))</f>
        <v/>
      </c>
      <c r="AJ1584" s="38" t="str">
        <f>IF('query (10)'!AH1584="","",IFERROR(VALUE('query (10)'!AH1584),""))</f>
        <v/>
      </c>
      <c r="AK1584" s="38" t="str">
        <f>IF('query (10)'!AI1584="","",TRIM('query (10)'!AI1584))</f>
        <v/>
      </c>
      <c r="AL1584" s="42">
        <f t="shared" si="120"/>
        <v>2026</v>
      </c>
      <c r="AM1584" s="42" t="str">
        <f t="shared" si="121"/>
        <v>2026-02</v>
      </c>
      <c r="AN1584" s="42" t="str">
        <f t="shared" ca="1" si="122"/>
        <v/>
      </c>
      <c r="AO1584" s="42" t="str">
        <f t="shared" si="123"/>
        <v>WA-262 | FINISH WASH EQUIPMENT | KWD2 | ELECTRICAL CONTROL | Time-based Maintenance | Electrical | Inspection | Medium | Check Push botton, Emergency, Lamp, Selector switch
Check Circuit breaker, Power supply, Magnetic, Relay 
Check Error Code of Inverter
Check lens Photo sensor 
Check tight anchor point of Photo sensor
Check Area Sensor
Check Emergency Stop
 | เริ่มซ่อมงาน PM แล้ว รับผิดชอบโดย NATDANAI JUTHATHEP | ณัฐดนัย จุฑาเทพ</v>
      </c>
      <c r="AP1584" s="42" t="str">
        <f>_xlfn.TEXTJOIN("; ",TRUE,IF(COUNTA('query (10)'!A1584:AK1584)&lt;=6,"NEAR_EMPTY_ROW",""),IF($K1584="","MISSING_STATUS",""),IF(AND($K1584="เสร็จสิ้น",$Z1584=""),"DONE_NO_ACTUAL_DATE",""),IF(AND($I1584="Condition-based Maintenance",$AH1584=""),"CBM_NO_MEASUREMENT",""),IF(OR($X1584="",$X1584=0),"INVALID_PERIOD",""),IF(AND($AA1584&lt;&gt;"",$AB1584&lt;&gt;"",$AB1584&lt;$AA1584),"DATE_SEQUENCE_ERROR",""),IF(AND($AB1584&lt;&gt;"",$AB1584&gt;DATE(2030,12,31)),"DATE_OUTLIER",""),IF($C1584="","MISSING_QRCODE",""),IF($J1584="UNKNOWN","UNKNOWN_PM_TYPE",""),IF($L1584="UNKNOWN","UNKNOWN_STATUS",""))</f>
        <v/>
      </c>
      <c r="AQ1584" s="42" t="str">
        <f t="shared" si="124"/>
        <v>NO</v>
      </c>
    </row>
    <row r="1585" spans="1:43" x14ac:dyDescent="0.3">
      <c r="A1585" s="38">
        <f>IF('query (10)'!A1585="","",'query (10)'!A1585)</f>
        <v>1787</v>
      </c>
      <c r="B1585" s="38">
        <f>IF('query (10)'!B1585="","",'query (10)'!B1585)</f>
        <v>20841</v>
      </c>
      <c r="C1585" s="38" t="str">
        <f>TRIM(UPPER('query (10)'!M1585))</f>
        <v>WA-348</v>
      </c>
      <c r="D1585" s="38" t="str">
        <f>TRIM(UPPER(IFERROR(_xlfn.TEXTBEFORE('query (10)'!L1585,"("),'query (10)'!L1585)))</f>
        <v>FINISH WASH EQUIPMENT</v>
      </c>
      <c r="E1585" s="38" t="str">
        <f>IFERROR(TRIM(UPPER(_xlfn.TEXTBEFORE(_xlfn.TEXTAFTER('query (10)'!L1585,"("),")"))),"")</f>
        <v/>
      </c>
      <c r="F1585" s="38" t="str">
        <f>TRIM('query (10)'!K1585)</f>
        <v>KWD3</v>
      </c>
      <c r="G1585" s="38" t="str">
        <f>IF('query (10)'!J1585="","",'query (10)'!J1585)</f>
        <v>Electrical Control</v>
      </c>
      <c r="H1585" s="38" t="str">
        <f>TRIM(UPPER('query (10)'!J1585))</f>
        <v>ELECTRICAL CONTROL</v>
      </c>
      <c r="I1585" s="38" t="str">
        <f>IF('query (10)'!F1585="","",'query (10)'!F1585)</f>
        <v>Time-based Maintenance</v>
      </c>
      <c r="J1585" s="38" t="str">
        <f>IF('query (10)'!F1585="","",IFERROR(INDEX(Cleaning_Rules!$B$14:$B$17,MATCH(TRIM('query (10)'!F1585),Cleaning_Rules!$A$14:$A$17,0)),"UNKNOWN"))</f>
        <v>TBM</v>
      </c>
      <c r="K1585" s="38" t="str">
        <f>IF('query (10)'!G1585="","",'query (10)'!G1585)</f>
        <v>เสร็จสิ้น</v>
      </c>
      <c r="L1585" s="38" t="str">
        <f>IF('query (10)'!G1585="","MISSING",IFERROR(INDEX(Cleaning_Rules!$B$5:$B$10,MATCH(TRIM('query (10)'!G1585),Cleaning_Rules!$A$5:$A$10,0)),"UNKNOWN"))</f>
        <v>COMPLETED</v>
      </c>
      <c r="M1585" s="38" t="str">
        <f>IF('query (10)'!I1585="","",'query (10)'!I1585)</f>
        <v>Electrical</v>
      </c>
      <c r="N1585" s="38" t="str">
        <f>IF('query (10)'!O1585="","",'query (10)'!O1585)</f>
        <v>Inspection</v>
      </c>
      <c r="O1585" s="38" t="str">
        <f>IF('query (10)'!P1585="","",'query (10)'!P1585)</f>
        <v>Medium</v>
      </c>
      <c r="P1585" s="38" t="str">
        <f>IF('query (10)'!N1585="","",'query (10)'!N1585)</f>
        <v xml:space="preserve">Check Push botton, Emergency, Lamp, Selector switch
Check Circuit breaker, Power supply, Magnetic, Relay 
Check Error Code of Inverter
Check lens Photo sensor 
Check tight anchor point of Photo sensor
Check Area Sensor
Check Emergency Stop
</v>
      </c>
      <c r="Q1585" s="38" t="str">
        <f>TRIM('query (10)'!N1585)</f>
        <v xml:space="preserve">Check Push botton, Emergency, Lamp, Selector switch
Check Circuit breaker, Power supply, Magnetic, Relay 
Check Error Code of Inverter
Check lens Photo sensor 
Check tight anchor point of Photo sensor
Check Area Sensor
Check Emergency Stop
</v>
      </c>
      <c r="R1585" s="38" t="str">
        <f>TRIM(UPPER('query (10)'!R1585))</f>
        <v/>
      </c>
      <c r="S1585" s="38" t="str">
        <f>TRIM(UPPER('query (10)'!S1585))</f>
        <v/>
      </c>
      <c r="T1585" s="38" t="str">
        <f>IF('query (10)'!Q1585="","",TRIM(UPPER('query (10)'!Q1585)))</f>
        <v/>
      </c>
      <c r="U1585" s="38" t="str">
        <f>IF('query (10)'!T1585="","",'query (10)'!T1585)</f>
        <v/>
      </c>
      <c r="V1585" s="39" t="str">
        <f>IF('query (10)'!T1585="","",IFERROR(VALUE('query (10)'!T1585),""))</f>
        <v/>
      </c>
      <c r="W1585" s="40">
        <f>IF('query (10)'!U1585="","",'query (10)'!U1585)</f>
        <v>0</v>
      </c>
      <c r="X1585" s="39">
        <f>IF('query (10)'!V1585="","",'query (10)'!V1585)</f>
        <v>30</v>
      </c>
      <c r="Y1585" s="41">
        <f>IF('query (10)'!W1585="","",'query (10)'!W1585)</f>
        <v>46056</v>
      </c>
      <c r="Z1585" s="41">
        <f>IF('query (10)'!X1585="","",'query (10)'!X1585)</f>
        <v>46183</v>
      </c>
      <c r="AA1585" s="41">
        <f>IF('query (10)'!Y1585="","",'query (10)'!Y1585)</f>
        <v>46183</v>
      </c>
      <c r="AB1585" s="41">
        <f>IF('query (10)'!Z1585="","",'query (10)'!Z1585)</f>
        <v>46213</v>
      </c>
      <c r="AC1585" s="38" t="str">
        <f>IF(OR('query (10)'!AA1585="",COUNTIF(Cleaning_Rules!$A$21:$A$26,TRIM('query (10)'!AA1585))&gt;0),"",TRIM('query (10)'!AA1585))</f>
        <v/>
      </c>
      <c r="AD1585" s="38" t="str">
        <f>IF('query (10)'!AB1585="","",TRIM(IFERROR(_xlfn.TEXTBEFORE('query (10)'!AB1585,"("),'query (10)'!AB1585)))</f>
        <v>เริ่มซ่อมงาน PM แล้ว รับผิดชอบโดย PONGPITAK SONCHAI</v>
      </c>
      <c r="AE1585" s="38" t="str">
        <f>IFERROR(LOWER(TRIM(_xlfn.TEXTBEFORE(_xlfn.TEXTAFTER('query (10)'!AB1585,"("),")"))),"")</f>
        <v>sonchai-p-6240@nsk.com</v>
      </c>
      <c r="AF1585" s="38" t="str">
        <f>IF('query (10)'!AD1585="","",TRIM('query (10)'!AD1585))</f>
        <v>ณัฐดนัย จุฑาเทพ</v>
      </c>
      <c r="AG1585" s="38" t="str">
        <f>IF('query (10)'!AE1585="","",TRIM('query (10)'!AE1585))</f>
        <v>พงษ์พิทักษ์ ศรไชย</v>
      </c>
      <c r="AH1585" s="38" t="str">
        <f>IF('query (10)'!AF1585="","",IFERROR(VALUE('query (10)'!AF1585),""))</f>
        <v/>
      </c>
      <c r="AI1585" s="38" t="str">
        <f>IF('query (10)'!AG1585="","",TRIM('query (10)'!AG1585))</f>
        <v/>
      </c>
      <c r="AJ1585" s="38" t="str">
        <f>IF('query (10)'!AH1585="","",IFERROR(VALUE('query (10)'!AH1585),""))</f>
        <v/>
      </c>
      <c r="AK1585" s="38" t="str">
        <f>IF('query (10)'!AI1585="","",TRIM('query (10)'!AI1585))</f>
        <v/>
      </c>
      <c r="AL1585" s="42">
        <f t="shared" si="120"/>
        <v>2026</v>
      </c>
      <c r="AM1585" s="42" t="str">
        <f t="shared" si="121"/>
        <v>2026-02</v>
      </c>
      <c r="AN1585" s="42" t="str">
        <f t="shared" ca="1" si="122"/>
        <v/>
      </c>
      <c r="AO1585" s="42" t="str">
        <f t="shared" si="123"/>
        <v>WA-348 | FINISH WASH EQUIPMENT | KWD3 | ELECTRICAL CONTROL | Time-based Maintenance | Electrical | Inspection | Medium | Check Push botton, Emergency, Lamp, Selector switch
Check Circuit breaker, Power supply, Magnetic, Relay 
Check Error Code of Inverter
Check lens Photo sensor 
Check tight anchor point of Photo sensor
Check Area Sensor
Check Emergency Stop
 | เริ่มซ่อมงาน PM แล้ว รับผิดชอบโดย PONGPITAK SONCHAI | พงษ์พิทักษ์ ศรไชย</v>
      </c>
      <c r="AP1585" s="42" t="str">
        <f>_xlfn.TEXTJOIN("; ",TRUE,IF(COUNTA('query (10)'!A1585:AK1585)&lt;=6,"NEAR_EMPTY_ROW",""),IF($K1585="","MISSING_STATUS",""),IF(AND($K1585="เสร็จสิ้น",$Z1585=""),"DONE_NO_ACTUAL_DATE",""),IF(AND($I1585="Condition-based Maintenance",$AH1585=""),"CBM_NO_MEASUREMENT",""),IF(OR($X1585="",$X1585=0),"INVALID_PERIOD",""),IF(AND($AA1585&lt;&gt;"",$AB1585&lt;&gt;"",$AB1585&lt;$AA1585),"DATE_SEQUENCE_ERROR",""),IF(AND($AB1585&lt;&gt;"",$AB1585&gt;DATE(2030,12,31)),"DATE_OUTLIER",""),IF($C1585="","MISSING_QRCODE",""),IF($J1585="UNKNOWN","UNKNOWN_PM_TYPE",""),IF($L1585="UNKNOWN","UNKNOWN_STATUS",""))</f>
        <v/>
      </c>
      <c r="AQ1585" s="42" t="str">
        <f t="shared" si="124"/>
        <v>NO</v>
      </c>
    </row>
    <row r="1586" spans="1:43" x14ac:dyDescent="0.3">
      <c r="A1586" s="38">
        <f>IF('query (10)'!A1586="","",'query (10)'!A1586)</f>
        <v>1788</v>
      </c>
      <c r="B1586" s="38">
        <f>IF('query (10)'!B1586="","",'query (10)'!B1586)</f>
        <v>20859</v>
      </c>
      <c r="C1586" s="38" t="str">
        <f>TRIM(UPPER('query (10)'!M1586))</f>
        <v>WA-470</v>
      </c>
      <c r="D1586" s="38" t="str">
        <f>TRIM(UPPER(IFERROR(_xlfn.TEXTBEFORE('query (10)'!L1586,"("),'query (10)'!L1586)))</f>
        <v>FINISH WASH EQUIPMENT</v>
      </c>
      <c r="E1586" s="38" t="str">
        <f>IFERROR(TRIM(UPPER(_xlfn.TEXTBEFORE(_xlfn.TEXTAFTER('query (10)'!L1586,"("),")"))),"")</f>
        <v/>
      </c>
      <c r="F1586" s="38" t="str">
        <f>TRIM('query (10)'!K1586)</f>
        <v>KWD4</v>
      </c>
      <c r="G1586" s="38" t="str">
        <f>IF('query (10)'!J1586="","",'query (10)'!J1586)</f>
        <v>Electrical Control</v>
      </c>
      <c r="H1586" s="38" t="str">
        <f>TRIM(UPPER('query (10)'!J1586))</f>
        <v>ELECTRICAL CONTROL</v>
      </c>
      <c r="I1586" s="38" t="str">
        <f>IF('query (10)'!F1586="","",'query (10)'!F1586)</f>
        <v>Time-based Maintenance</v>
      </c>
      <c r="J1586" s="38" t="str">
        <f>IF('query (10)'!F1586="","",IFERROR(INDEX(Cleaning_Rules!$B$14:$B$17,MATCH(TRIM('query (10)'!F1586),Cleaning_Rules!$A$14:$A$17,0)),"UNKNOWN"))</f>
        <v>TBM</v>
      </c>
      <c r="K1586" s="38" t="str">
        <f>IF('query (10)'!G1586="","",'query (10)'!G1586)</f>
        <v>เสร็จสิ้น</v>
      </c>
      <c r="L1586" s="38" t="str">
        <f>IF('query (10)'!G1586="","MISSING",IFERROR(INDEX(Cleaning_Rules!$B$5:$B$10,MATCH(TRIM('query (10)'!G1586),Cleaning_Rules!$A$5:$A$10,0)),"UNKNOWN"))</f>
        <v>COMPLETED</v>
      </c>
      <c r="M1586" s="38" t="str">
        <f>IF('query (10)'!I1586="","",'query (10)'!I1586)</f>
        <v>Electrical</v>
      </c>
      <c r="N1586" s="38" t="str">
        <f>IF('query (10)'!O1586="","",'query (10)'!O1586)</f>
        <v>Inspection</v>
      </c>
      <c r="O1586" s="38" t="str">
        <f>IF('query (10)'!P1586="","",'query (10)'!P1586)</f>
        <v>Medium</v>
      </c>
      <c r="P1586" s="38" t="str">
        <f>IF('query (10)'!N1586="","",'query (10)'!N1586)</f>
        <v xml:space="preserve">Check Push botton, Emergency, Lamp, Selector switch
Check Circuit breaker, Power supply, Magnetic, Relay 
Check Error Code of Inverter
Check lens Photo sensor 
Check tight anchor point of Photo sensor
Check Area Sensor
Check Emergency Stop
</v>
      </c>
      <c r="Q1586" s="38" t="str">
        <f>TRIM('query (10)'!N1586)</f>
        <v xml:space="preserve">Check Push botton, Emergency, Lamp, Selector switch
Check Circuit breaker, Power supply, Magnetic, Relay 
Check Error Code of Inverter
Check lens Photo sensor 
Check tight anchor point of Photo sensor
Check Area Sensor
Check Emergency Stop
</v>
      </c>
      <c r="R1586" s="38" t="str">
        <f>TRIM(UPPER('query (10)'!R1586))</f>
        <v/>
      </c>
      <c r="S1586" s="38" t="str">
        <f>TRIM(UPPER('query (10)'!S1586))</f>
        <v/>
      </c>
      <c r="T1586" s="38" t="str">
        <f>IF('query (10)'!Q1586="","",TRIM(UPPER('query (10)'!Q1586)))</f>
        <v/>
      </c>
      <c r="U1586" s="38" t="str">
        <f>IF('query (10)'!T1586="","",'query (10)'!T1586)</f>
        <v/>
      </c>
      <c r="V1586" s="39" t="str">
        <f>IF('query (10)'!T1586="","",IFERROR(VALUE('query (10)'!T1586),""))</f>
        <v/>
      </c>
      <c r="W1586" s="40">
        <f>IF('query (10)'!U1586="","",'query (10)'!U1586)</f>
        <v>0</v>
      </c>
      <c r="X1586" s="39">
        <f>IF('query (10)'!V1586="","",'query (10)'!V1586)</f>
        <v>30</v>
      </c>
      <c r="Y1586" s="41">
        <f>IF('query (10)'!W1586="","",'query (10)'!W1586)</f>
        <v>46057</v>
      </c>
      <c r="Z1586" s="41">
        <f>IF('query (10)'!X1586="","",'query (10)'!X1586)</f>
        <v>46183</v>
      </c>
      <c r="AA1586" s="41">
        <f>IF('query (10)'!Y1586="","",'query (10)'!Y1586)</f>
        <v>46183</v>
      </c>
      <c r="AB1586" s="41">
        <f>IF('query (10)'!Z1586="","",'query (10)'!Z1586)</f>
        <v>46213</v>
      </c>
      <c r="AC1586" s="38" t="str">
        <f>IF(OR('query (10)'!AA1586="",COUNTIF(Cleaning_Rules!$A$21:$A$26,TRIM('query (10)'!AA1586))&gt;0),"",TRIM('query (10)'!AA1586))</f>
        <v/>
      </c>
      <c r="AD1586" s="38" t="str">
        <f>IF('query (10)'!AB1586="","",TRIM(IFERROR(_xlfn.TEXTBEFORE('query (10)'!AB1586,"("),'query (10)'!AB1586)))</f>
        <v>เริ่มซ่อมงาน PM แล้ว รับผิดชอบโดย NATDANAI JUTHATHEP</v>
      </c>
      <c r="AE1586" s="38" t="str">
        <f>IFERROR(LOWER(TRIM(_xlfn.TEXTBEFORE(_xlfn.TEXTAFTER('query (10)'!AB1586,"("),")"))),"")</f>
        <v>juthathep-n-4697@nsk.com</v>
      </c>
      <c r="AF1586" s="38" t="str">
        <f>IF('query (10)'!AD1586="","",TRIM('query (10)'!AD1586))</f>
        <v>ณัฐดนัย จุฑาเทพ</v>
      </c>
      <c r="AG1586" s="38" t="str">
        <f>IF('query (10)'!AE1586="","",TRIM('query (10)'!AE1586))</f>
        <v>ณัฐดนัย จุฑาเทพ</v>
      </c>
      <c r="AH1586" s="38" t="str">
        <f>IF('query (10)'!AF1586="","",IFERROR(VALUE('query (10)'!AF1586),""))</f>
        <v/>
      </c>
      <c r="AI1586" s="38" t="str">
        <f>IF('query (10)'!AG1586="","",TRIM('query (10)'!AG1586))</f>
        <v/>
      </c>
      <c r="AJ1586" s="38" t="str">
        <f>IF('query (10)'!AH1586="","",IFERROR(VALUE('query (10)'!AH1586),""))</f>
        <v/>
      </c>
      <c r="AK1586" s="38" t="str">
        <f>IF('query (10)'!AI1586="","",TRIM('query (10)'!AI1586))</f>
        <v/>
      </c>
      <c r="AL1586" s="42">
        <f t="shared" si="120"/>
        <v>2026</v>
      </c>
      <c r="AM1586" s="42" t="str">
        <f t="shared" si="121"/>
        <v>2026-02</v>
      </c>
      <c r="AN1586" s="42" t="str">
        <f t="shared" ca="1" si="122"/>
        <v/>
      </c>
      <c r="AO1586" s="42" t="str">
        <f t="shared" si="123"/>
        <v>WA-470 | FINISH WASH EQUIPMENT | KWD4 | ELECTRICAL CONTROL | Time-based Maintenance | Electrical | Inspection | Medium | Check Push botton, Emergency, Lamp, Selector switch
Check Circuit breaker, Power supply, Magnetic, Relay 
Check Error Code of Inverter
Check lens Photo sensor 
Check tight anchor point of Photo sensor
Check Area Sensor
Check Emergency Stop
 | เริ่มซ่อมงาน PM แล้ว รับผิดชอบโดย NATDANAI JUTHATHEP | ณัฐดนัย จุฑาเทพ</v>
      </c>
      <c r="AP1586" s="42" t="str">
        <f>_xlfn.TEXTJOIN("; ",TRUE,IF(COUNTA('query (10)'!A1586:AK1586)&lt;=6,"NEAR_EMPTY_ROW",""),IF($K1586="","MISSING_STATUS",""),IF(AND($K1586="เสร็จสิ้น",$Z1586=""),"DONE_NO_ACTUAL_DATE",""),IF(AND($I1586="Condition-based Maintenance",$AH1586=""),"CBM_NO_MEASUREMENT",""),IF(OR($X1586="",$X1586=0),"INVALID_PERIOD",""),IF(AND($AA1586&lt;&gt;"",$AB1586&lt;&gt;"",$AB1586&lt;$AA1586),"DATE_SEQUENCE_ERROR",""),IF(AND($AB1586&lt;&gt;"",$AB1586&gt;DATE(2030,12,31)),"DATE_OUTLIER",""),IF($C1586="","MISSING_QRCODE",""),IF($J1586="UNKNOWN","UNKNOWN_PM_TYPE",""),IF($L1586="UNKNOWN","UNKNOWN_STATUS",""))</f>
        <v/>
      </c>
      <c r="AQ1586" s="42" t="str">
        <f t="shared" si="124"/>
        <v>NO</v>
      </c>
    </row>
    <row r="1587" spans="1:43" x14ac:dyDescent="0.3">
      <c r="A1587" s="38">
        <f>IF('query (10)'!A1587="","",'query (10)'!A1587)</f>
        <v>1789</v>
      </c>
      <c r="B1587" s="38" t="str">
        <f>IF('query (10)'!B1587="","",'query (10)'!B1587)</f>
        <v/>
      </c>
      <c r="C1587" s="38" t="str">
        <f>TRIM(UPPER('query (10)'!M1587))</f>
        <v>WA-586</v>
      </c>
      <c r="D1587" s="38" t="str">
        <f>TRIM(UPPER(IFERROR(_xlfn.TEXTBEFORE('query (10)'!L1587,"("),'query (10)'!L1587)))</f>
        <v>FINISH WASH EQUIPMENT</v>
      </c>
      <c r="E1587" s="38" t="str">
        <f>IFERROR(TRIM(UPPER(_xlfn.TEXTBEFORE(_xlfn.TEXTAFTER('query (10)'!L1587,"("),")"))),"")</f>
        <v/>
      </c>
      <c r="F1587" s="38" t="str">
        <f>TRIM('query (10)'!K1587)</f>
        <v>KWD5</v>
      </c>
      <c r="G1587" s="38" t="str">
        <f>IF('query (10)'!J1587="","",'query (10)'!J1587)</f>
        <v>Electrical Control</v>
      </c>
      <c r="H1587" s="38" t="str">
        <f>TRIM(UPPER('query (10)'!J1587))</f>
        <v>ELECTRICAL CONTROL</v>
      </c>
      <c r="I1587" s="38" t="str">
        <f>IF('query (10)'!F1587="","",'query (10)'!F1587)</f>
        <v>Time-based Maintenance</v>
      </c>
      <c r="J1587" s="38" t="str">
        <f>IF('query (10)'!F1587="","",IFERROR(INDEX(Cleaning_Rules!$B$14:$B$17,MATCH(TRIM('query (10)'!F1587),Cleaning_Rules!$A$14:$A$17,0)),"UNKNOWN"))</f>
        <v>TBM</v>
      </c>
      <c r="K1587" s="38" t="str">
        <f>IF('query (10)'!G1587="","",'query (10)'!G1587)</f>
        <v>แผนใหม่</v>
      </c>
      <c r="L1587" s="38" t="str">
        <f>IF('query (10)'!G1587="","MISSING",IFERROR(INDEX(Cleaning_Rules!$B$5:$B$10,MATCH(TRIM('query (10)'!G1587),Cleaning_Rules!$A$5:$A$10,0)),"UNKNOWN"))</f>
        <v>NEW_PLAN</v>
      </c>
      <c r="M1587" s="38" t="str">
        <f>IF('query (10)'!I1587="","",'query (10)'!I1587)</f>
        <v>Electrical</v>
      </c>
      <c r="N1587" s="38" t="str">
        <f>IF('query (10)'!O1587="","",'query (10)'!O1587)</f>
        <v>Inspection</v>
      </c>
      <c r="O1587" s="38" t="str">
        <f>IF('query (10)'!P1587="","",'query (10)'!P1587)</f>
        <v>Medium</v>
      </c>
      <c r="P1587" s="38" t="str">
        <f>IF('query (10)'!N1587="","",'query (10)'!N1587)</f>
        <v xml:space="preserve">Check Push botton, Emergency, Lamp, Selector switch
Check Circuit breaker, Power supply, Magnetic, Relay 
Check Error Code of Inverter
Check lens Photo sensor 
Check tight anchor point of Photo sensor
Check Area Sensor
Check Emergency Stop
</v>
      </c>
      <c r="Q1587" s="38" t="str">
        <f>TRIM('query (10)'!N1587)</f>
        <v xml:space="preserve">Check Push botton, Emergency, Lamp, Selector switch
Check Circuit breaker, Power supply, Magnetic, Relay 
Check Error Code of Inverter
Check lens Photo sensor 
Check tight anchor point of Photo sensor
Check Area Sensor
Check Emergency Stop
</v>
      </c>
      <c r="R1587" s="38" t="str">
        <f>TRIM(UPPER('query (10)'!R1587))</f>
        <v/>
      </c>
      <c r="S1587" s="38" t="str">
        <f>TRIM(UPPER('query (10)'!S1587))</f>
        <v/>
      </c>
      <c r="T1587" s="38" t="str">
        <f>IF('query (10)'!Q1587="","",TRIM(UPPER('query (10)'!Q1587)))</f>
        <v/>
      </c>
      <c r="U1587" s="38" t="str">
        <f>IF('query (10)'!T1587="","",'query (10)'!T1587)</f>
        <v/>
      </c>
      <c r="V1587" s="39" t="str">
        <f>IF('query (10)'!T1587="","",IFERROR(VALUE('query (10)'!T1587),""))</f>
        <v/>
      </c>
      <c r="W1587" s="40">
        <f>IF('query (10)'!U1587="","",'query (10)'!U1587)</f>
        <v>0</v>
      </c>
      <c r="X1587" s="39">
        <f>IF('query (10)'!V1587="","",'query (10)'!V1587)</f>
        <v>30</v>
      </c>
      <c r="Y1587" s="41">
        <f>IF('query (10)'!W1587="","",'query (10)'!W1587)</f>
        <v>46058</v>
      </c>
      <c r="Z1587" s="41" t="str">
        <f>IF('query (10)'!X1587="","",'query (10)'!X1587)</f>
        <v/>
      </c>
      <c r="AA1587" s="41">
        <f>IF('query (10)'!Y1587="","",'query (10)'!Y1587)</f>
        <v>46058</v>
      </c>
      <c r="AB1587" s="41">
        <f>IF('query (10)'!Z1587="","",'query (10)'!Z1587)</f>
        <v>46088</v>
      </c>
      <c r="AC1587" s="38" t="str">
        <f>IF(OR('query (10)'!AA1587="",COUNTIF(Cleaning_Rules!$A$21:$A$26,TRIM('query (10)'!AA1587))&gt;0),"",TRIM('query (10)'!AA1587))</f>
        <v/>
      </c>
      <c r="AD1587" s="38" t="str">
        <f>IF('query (10)'!AB1587="","",TRIM(IFERROR(_xlfn.TEXTBEFORE('query (10)'!AB1587,"("),'query (10)'!AB1587)))</f>
        <v/>
      </c>
      <c r="AE1587" s="38" t="str">
        <f>IFERROR(LOWER(TRIM(_xlfn.TEXTBEFORE(_xlfn.TEXTAFTER('query (10)'!AB1587,"("),")"))),"")</f>
        <v/>
      </c>
      <c r="AF1587" s="38" t="str">
        <f>IF('query (10)'!AD1587="","",TRIM('query (10)'!AD1587))</f>
        <v>ณัฐดนัย จุฑาเทพ</v>
      </c>
      <c r="AG1587" s="38" t="str">
        <f>IF('query (10)'!AE1587="","",TRIM('query (10)'!AE1587))</f>
        <v>ณัฐดนัย จุฑาเทพ</v>
      </c>
      <c r="AH1587" s="38" t="str">
        <f>IF('query (10)'!AF1587="","",IFERROR(VALUE('query (10)'!AF1587),""))</f>
        <v/>
      </c>
      <c r="AI1587" s="38" t="str">
        <f>IF('query (10)'!AG1587="","",TRIM('query (10)'!AG1587))</f>
        <v/>
      </c>
      <c r="AJ1587" s="38" t="str">
        <f>IF('query (10)'!AH1587="","",IFERROR(VALUE('query (10)'!AH1587),""))</f>
        <v/>
      </c>
      <c r="AK1587" s="38" t="str">
        <f>IF('query (10)'!AI1587="","",TRIM('query (10)'!AI1587))</f>
        <v/>
      </c>
      <c r="AL1587" s="42">
        <f t="shared" si="120"/>
        <v>2026</v>
      </c>
      <c r="AM1587" s="42" t="str">
        <f t="shared" si="121"/>
        <v>2026-02</v>
      </c>
      <c r="AN1587" s="42" t="str">
        <f t="shared" ca="1" si="122"/>
        <v>OVERDUE</v>
      </c>
      <c r="AO1587" s="42" t="str">
        <f t="shared" si="123"/>
        <v>WA-586 | FINISH WASH EQUIPMENT | KWD5 | ELECTRICAL CONTROL | Time-based Maintenance | Electrical | Inspection | Medium | Check Push botton, Emergency, Lamp, Selector switch
Check Circuit breaker, Power supply, Magnetic, Relay 
Check Error Code of Inverter
Check lens Photo sensor 
Check tight anchor point of Photo sensor
Check Area Sensor
Check Emergency Stop
 | ณัฐดนัย จุฑาเทพ</v>
      </c>
      <c r="AP1587" s="42" t="str">
        <f>_xlfn.TEXTJOIN("; ",TRUE,IF(COUNTA('query (10)'!A1587:AK1587)&lt;=6,"NEAR_EMPTY_ROW",""),IF($K1587="","MISSING_STATUS",""),IF(AND($K1587="เสร็จสิ้น",$Z1587=""),"DONE_NO_ACTUAL_DATE",""),IF(AND($I1587="Condition-based Maintenance",$AH1587=""),"CBM_NO_MEASUREMENT",""),IF(OR($X1587="",$X1587=0),"INVALID_PERIOD",""),IF(AND($AA1587&lt;&gt;"",$AB1587&lt;&gt;"",$AB1587&lt;$AA1587),"DATE_SEQUENCE_ERROR",""),IF(AND($AB1587&lt;&gt;"",$AB1587&gt;DATE(2030,12,31)),"DATE_OUTLIER",""),IF($C1587="","MISSING_QRCODE",""),IF($J1587="UNKNOWN","UNKNOWN_PM_TYPE",""),IF($L1587="UNKNOWN","UNKNOWN_STATUS",""))</f>
        <v/>
      </c>
      <c r="AQ1587" s="42" t="str">
        <f t="shared" si="124"/>
        <v>NO</v>
      </c>
    </row>
    <row r="1588" spans="1:43" x14ac:dyDescent="0.3">
      <c r="A1588" s="38">
        <f>IF('query (10)'!A1588="","",'query (10)'!A1588)</f>
        <v>1790</v>
      </c>
      <c r="B1588" s="38">
        <f>IF('query (10)'!B1588="","",'query (10)'!B1588)</f>
        <v>19167</v>
      </c>
      <c r="C1588" s="38" t="str">
        <f>TRIM(UPPER('query (10)'!M1588))</f>
        <v>WA-702</v>
      </c>
      <c r="D1588" s="38" t="str">
        <f>TRIM(UPPER(IFERROR(_xlfn.TEXTBEFORE('query (10)'!L1588,"("),'query (10)'!L1588)))</f>
        <v>FINISH WASH EQUIPMENT</v>
      </c>
      <c r="E1588" s="38" t="str">
        <f>IFERROR(TRIM(UPPER(_xlfn.TEXTBEFORE(_xlfn.TEXTAFTER('query (10)'!L1588,"("),")"))),"")</f>
        <v/>
      </c>
      <c r="F1588" s="38" t="str">
        <f>TRIM('query (10)'!K1588)</f>
        <v>KWD6</v>
      </c>
      <c r="G1588" s="38" t="str">
        <f>IF('query (10)'!J1588="","",'query (10)'!J1588)</f>
        <v>Electrical Control</v>
      </c>
      <c r="H1588" s="38" t="str">
        <f>TRIM(UPPER('query (10)'!J1588))</f>
        <v>ELECTRICAL CONTROL</v>
      </c>
      <c r="I1588" s="38" t="str">
        <f>IF('query (10)'!F1588="","",'query (10)'!F1588)</f>
        <v>Time-based Maintenance</v>
      </c>
      <c r="J1588" s="38" t="str">
        <f>IF('query (10)'!F1588="","",IFERROR(INDEX(Cleaning_Rules!$B$14:$B$17,MATCH(TRIM('query (10)'!F1588),Cleaning_Rules!$A$14:$A$17,0)),"UNKNOWN"))</f>
        <v>TBM</v>
      </c>
      <c r="K1588" s="38" t="str">
        <f>IF('query (10)'!G1588="","",'query (10)'!G1588)</f>
        <v>เสร็จสิ้น</v>
      </c>
      <c r="L1588" s="38" t="str">
        <f>IF('query (10)'!G1588="","MISSING",IFERROR(INDEX(Cleaning_Rules!$B$5:$B$10,MATCH(TRIM('query (10)'!G1588),Cleaning_Rules!$A$5:$A$10,0)),"UNKNOWN"))</f>
        <v>COMPLETED</v>
      </c>
      <c r="M1588" s="38" t="str">
        <f>IF('query (10)'!I1588="","",'query (10)'!I1588)</f>
        <v>Electrical</v>
      </c>
      <c r="N1588" s="38" t="str">
        <f>IF('query (10)'!O1588="","",'query (10)'!O1588)</f>
        <v>Inspection</v>
      </c>
      <c r="O1588" s="38" t="str">
        <f>IF('query (10)'!P1588="","",'query (10)'!P1588)</f>
        <v>Medium</v>
      </c>
      <c r="P1588" s="38" t="str">
        <f>IF('query (10)'!N1588="","",'query (10)'!N1588)</f>
        <v xml:space="preserve">Check Push botton, Emergency, Lamp, Selector switch
Check Circuit breaker, Power supply, Magnetic, Relay 
Check Error Code of Inverter
Check lens Photo sensor 
Check tight anchor point of Photo sensor
Check Area Sensor
Check Emergency Stop
</v>
      </c>
      <c r="Q1588" s="38" t="str">
        <f>TRIM('query (10)'!N1588)</f>
        <v xml:space="preserve">Check Push botton, Emergency, Lamp, Selector switch
Check Circuit breaker, Power supply, Magnetic, Relay 
Check Error Code of Inverter
Check lens Photo sensor 
Check tight anchor point of Photo sensor
Check Area Sensor
Check Emergency Stop
</v>
      </c>
      <c r="R1588" s="38" t="str">
        <f>TRIM(UPPER('query (10)'!R1588))</f>
        <v/>
      </c>
      <c r="S1588" s="38" t="str">
        <f>TRIM(UPPER('query (10)'!S1588))</f>
        <v/>
      </c>
      <c r="T1588" s="38" t="str">
        <f>IF('query (10)'!Q1588="","",TRIM(UPPER('query (10)'!Q1588)))</f>
        <v/>
      </c>
      <c r="U1588" s="38" t="str">
        <f>IF('query (10)'!T1588="","",'query (10)'!T1588)</f>
        <v/>
      </c>
      <c r="V1588" s="39" t="str">
        <f>IF('query (10)'!T1588="","",IFERROR(VALUE('query (10)'!T1588),""))</f>
        <v/>
      </c>
      <c r="W1588" s="40">
        <f>IF('query (10)'!U1588="","",'query (10)'!U1588)</f>
        <v>0</v>
      </c>
      <c r="X1588" s="39">
        <f>IF('query (10)'!V1588="","",'query (10)'!V1588)</f>
        <v>30</v>
      </c>
      <c r="Y1588" s="41">
        <f>IF('query (10)'!W1588="","",'query (10)'!W1588)</f>
        <v>46059</v>
      </c>
      <c r="Z1588" s="41">
        <f>IF('query (10)'!X1588="","",'query (10)'!X1588)</f>
        <v>46100</v>
      </c>
      <c r="AA1588" s="41">
        <f>IF('query (10)'!Y1588="","",'query (10)'!Y1588)</f>
        <v>46100</v>
      </c>
      <c r="AB1588" s="41">
        <f>IF('query (10)'!Z1588="","",'query (10)'!Z1588)</f>
        <v>46130</v>
      </c>
      <c r="AC1588" s="38" t="str">
        <f>IF(OR('query (10)'!AA1588="",COUNTIF(Cleaning_Rules!$A$21:$A$26,TRIM('query (10)'!AA1588))&gt;0),"",TRIM('query (10)'!AA1588))</f>
        <v/>
      </c>
      <c r="AD1588" s="38" t="str">
        <f>IF('query (10)'!AB1588="","",TRIM(IFERROR(_xlfn.TEXTBEFORE('query (10)'!AB1588,"("),'query (10)'!AB1588)))</f>
        <v>เริ่มซ่อมงาน PM แล้ว รับผิดชอบโดย NATDANAI JUTHATHEP</v>
      </c>
      <c r="AE1588" s="38" t="str">
        <f>IFERROR(LOWER(TRIM(_xlfn.TEXTBEFORE(_xlfn.TEXTAFTER('query (10)'!AB1588,"("),")"))),"")</f>
        <v>juthathep-n-4697@nsk.com</v>
      </c>
      <c r="AF1588" s="38" t="str">
        <f>IF('query (10)'!AD1588="","",TRIM('query (10)'!AD1588))</f>
        <v>ณัฐดนัย จุฑาเทพ</v>
      </c>
      <c r="AG1588" s="38" t="str">
        <f>IF('query (10)'!AE1588="","",TRIM('query (10)'!AE1588))</f>
        <v>ณัฐดนัย จุฑาเทพ</v>
      </c>
      <c r="AH1588" s="38" t="str">
        <f>IF('query (10)'!AF1588="","",IFERROR(VALUE('query (10)'!AF1588),""))</f>
        <v/>
      </c>
      <c r="AI1588" s="38" t="str">
        <f>IF('query (10)'!AG1588="","",TRIM('query (10)'!AG1588))</f>
        <v/>
      </c>
      <c r="AJ1588" s="38" t="str">
        <f>IF('query (10)'!AH1588="","",IFERROR(VALUE('query (10)'!AH1588),""))</f>
        <v/>
      </c>
      <c r="AK1588" s="38" t="str">
        <f>IF('query (10)'!AI1588="","",TRIM('query (10)'!AI1588))</f>
        <v/>
      </c>
      <c r="AL1588" s="42">
        <f t="shared" si="120"/>
        <v>2026</v>
      </c>
      <c r="AM1588" s="42" t="str">
        <f t="shared" si="121"/>
        <v>2026-02</v>
      </c>
      <c r="AN1588" s="42" t="str">
        <f t="shared" ca="1" si="122"/>
        <v/>
      </c>
      <c r="AO1588" s="42" t="str">
        <f t="shared" si="123"/>
        <v>WA-702 | FINISH WASH EQUIPMENT | KWD6 | ELECTRICAL CONTROL | Time-based Maintenance | Electrical | Inspection | Medium | Check Push botton, Emergency, Lamp, Selector switch
Check Circuit breaker, Power supply, Magnetic, Relay 
Check Error Code of Inverter
Check lens Photo sensor 
Check tight anchor point of Photo sensor
Check Area Sensor
Check Emergency Stop
 | เริ่มซ่อมงาน PM แล้ว รับผิดชอบโดย NATDANAI JUTHATHEP | ณัฐดนัย จุฑาเทพ</v>
      </c>
      <c r="AP1588" s="42" t="str">
        <f>_xlfn.TEXTJOIN("; ",TRUE,IF(COUNTA('query (10)'!A1588:AK1588)&lt;=6,"NEAR_EMPTY_ROW",""),IF($K1588="","MISSING_STATUS",""),IF(AND($K1588="เสร็จสิ้น",$Z1588=""),"DONE_NO_ACTUAL_DATE",""),IF(AND($I1588="Condition-based Maintenance",$AH1588=""),"CBM_NO_MEASUREMENT",""),IF(OR($X1588="",$X1588=0),"INVALID_PERIOD",""),IF(AND($AA1588&lt;&gt;"",$AB1588&lt;&gt;"",$AB1588&lt;$AA1588),"DATE_SEQUENCE_ERROR",""),IF(AND($AB1588&lt;&gt;"",$AB1588&gt;DATE(2030,12,31)),"DATE_OUTLIER",""),IF($C1588="","MISSING_QRCODE",""),IF($J1588="UNKNOWN","UNKNOWN_PM_TYPE",""),IF($L1588="UNKNOWN","UNKNOWN_STATUS",""))</f>
        <v/>
      </c>
      <c r="AQ1588" s="42" t="str">
        <f t="shared" si="124"/>
        <v>NO</v>
      </c>
    </row>
    <row r="1589" spans="1:43" x14ac:dyDescent="0.3">
      <c r="A1589" s="38">
        <f>IF('query (10)'!A1589="","",'query (10)'!A1589)</f>
        <v>1791</v>
      </c>
      <c r="B1589" s="38">
        <f>IF('query (10)'!B1589="","",'query (10)'!B1589)</f>
        <v>19837</v>
      </c>
      <c r="C1589" s="38" t="str">
        <f>TRIM(UPPER('query (10)'!M1589))</f>
        <v>WA-835</v>
      </c>
      <c r="D1589" s="38" t="str">
        <f>TRIM(UPPER(IFERROR(_xlfn.TEXTBEFORE('query (10)'!L1589,"("),'query (10)'!L1589)))</f>
        <v>FINISH WASH EQUIPMENT</v>
      </c>
      <c r="E1589" s="38" t="str">
        <f>IFERROR(TRIM(UPPER(_xlfn.TEXTBEFORE(_xlfn.TEXTAFTER('query (10)'!L1589,"("),")"))),"")</f>
        <v/>
      </c>
      <c r="F1589" s="38" t="str">
        <f>TRIM('query (10)'!K1589)</f>
        <v>KWD7</v>
      </c>
      <c r="G1589" s="38" t="str">
        <f>IF('query (10)'!J1589="","",'query (10)'!J1589)</f>
        <v>Electrical Control</v>
      </c>
      <c r="H1589" s="38" t="str">
        <f>TRIM(UPPER('query (10)'!J1589))</f>
        <v>ELECTRICAL CONTROL</v>
      </c>
      <c r="I1589" s="38" t="str">
        <f>IF('query (10)'!F1589="","",'query (10)'!F1589)</f>
        <v>Time-based Maintenance</v>
      </c>
      <c r="J1589" s="38" t="str">
        <f>IF('query (10)'!F1589="","",IFERROR(INDEX(Cleaning_Rules!$B$14:$B$17,MATCH(TRIM('query (10)'!F1589),Cleaning_Rules!$A$14:$A$17,0)),"UNKNOWN"))</f>
        <v>TBM</v>
      </c>
      <c r="K1589" s="38" t="str">
        <f>IF('query (10)'!G1589="","",'query (10)'!G1589)</f>
        <v>เสร็จสิ้น</v>
      </c>
      <c r="L1589" s="38" t="str">
        <f>IF('query (10)'!G1589="","MISSING",IFERROR(INDEX(Cleaning_Rules!$B$5:$B$10,MATCH(TRIM('query (10)'!G1589),Cleaning_Rules!$A$5:$A$10,0)),"UNKNOWN"))</f>
        <v>COMPLETED</v>
      </c>
      <c r="M1589" s="38" t="str">
        <f>IF('query (10)'!I1589="","",'query (10)'!I1589)</f>
        <v>Electrical</v>
      </c>
      <c r="N1589" s="38" t="str">
        <f>IF('query (10)'!O1589="","",'query (10)'!O1589)</f>
        <v>Inspection</v>
      </c>
      <c r="O1589" s="38" t="str">
        <f>IF('query (10)'!P1589="","",'query (10)'!P1589)</f>
        <v>Medium</v>
      </c>
      <c r="P1589" s="38" t="str">
        <f>IF('query (10)'!N1589="","",'query (10)'!N1589)</f>
        <v xml:space="preserve">Check Push botton, Emergency, Lamp, Selector switch
Check Circuit breaker, Power supply, Magnetic, Relay 
Check Error Code of Inverter
Check lens Photo sensor 
Check tight anchor point of Photo sensor
Check Area Sensor
Check Emergency Stop
</v>
      </c>
      <c r="Q1589" s="38" t="str">
        <f>TRIM('query (10)'!N1589)</f>
        <v xml:space="preserve">Check Push botton, Emergency, Lamp, Selector switch
Check Circuit breaker, Power supply, Magnetic, Relay 
Check Error Code of Inverter
Check lens Photo sensor 
Check tight anchor point of Photo sensor
Check Area Sensor
Check Emergency Stop
</v>
      </c>
      <c r="R1589" s="38" t="str">
        <f>TRIM(UPPER('query (10)'!R1589))</f>
        <v/>
      </c>
      <c r="S1589" s="38" t="str">
        <f>TRIM(UPPER('query (10)'!S1589))</f>
        <v/>
      </c>
      <c r="T1589" s="38" t="str">
        <f>IF('query (10)'!Q1589="","",TRIM(UPPER('query (10)'!Q1589)))</f>
        <v/>
      </c>
      <c r="U1589" s="38" t="str">
        <f>IF('query (10)'!T1589="","",'query (10)'!T1589)</f>
        <v/>
      </c>
      <c r="V1589" s="39" t="str">
        <f>IF('query (10)'!T1589="","",IFERROR(VALUE('query (10)'!T1589),""))</f>
        <v/>
      </c>
      <c r="W1589" s="40">
        <f>IF('query (10)'!U1589="","",'query (10)'!U1589)</f>
        <v>0</v>
      </c>
      <c r="X1589" s="39">
        <f>IF('query (10)'!V1589="","",'query (10)'!V1589)</f>
        <v>30</v>
      </c>
      <c r="Y1589" s="41">
        <f>IF('query (10)'!W1589="","",'query (10)'!W1589)</f>
        <v>46060</v>
      </c>
      <c r="Z1589" s="41">
        <f>IF('query (10)'!X1589="","",'query (10)'!X1589)</f>
        <v>46141</v>
      </c>
      <c r="AA1589" s="41">
        <f>IF('query (10)'!Y1589="","",'query (10)'!Y1589)</f>
        <v>46141</v>
      </c>
      <c r="AB1589" s="41">
        <f>IF('query (10)'!Z1589="","",'query (10)'!Z1589)</f>
        <v>46171</v>
      </c>
      <c r="AC1589" s="38" t="str">
        <f>IF(OR('query (10)'!AA1589="",COUNTIF(Cleaning_Rules!$A$21:$A$26,TRIM('query (10)'!AA1589))&gt;0),"",TRIM('query (10)'!AA1589))</f>
        <v/>
      </c>
      <c r="AD1589" s="38" t="str">
        <f>IF('query (10)'!AB1589="","",TRIM(IFERROR(_xlfn.TEXTBEFORE('query (10)'!AB1589,"("),'query (10)'!AB1589)))</f>
        <v>เริ่มซ่อมงาน PM แล้ว รับผิดชอบโดย PONGPITAK SONCHAI</v>
      </c>
      <c r="AE1589" s="38" t="str">
        <f>IFERROR(LOWER(TRIM(_xlfn.TEXTBEFORE(_xlfn.TEXTAFTER('query (10)'!AB1589,"("),")"))),"")</f>
        <v>sonchai-p-6240@nsk.com</v>
      </c>
      <c r="AF1589" s="38" t="str">
        <f>IF('query (10)'!AD1589="","",TRIM('query (10)'!AD1589))</f>
        <v>ณัฐดนัย จุฑาเทพ</v>
      </c>
      <c r="AG1589" s="38" t="str">
        <f>IF('query (10)'!AE1589="","",TRIM('query (10)'!AE1589))</f>
        <v>พงษ์พิทักษ์ ศรไชย</v>
      </c>
      <c r="AH1589" s="38" t="str">
        <f>IF('query (10)'!AF1589="","",IFERROR(VALUE('query (10)'!AF1589),""))</f>
        <v/>
      </c>
      <c r="AI1589" s="38" t="str">
        <f>IF('query (10)'!AG1589="","",TRIM('query (10)'!AG1589))</f>
        <v/>
      </c>
      <c r="AJ1589" s="38" t="str">
        <f>IF('query (10)'!AH1589="","",IFERROR(VALUE('query (10)'!AH1589),""))</f>
        <v/>
      </c>
      <c r="AK1589" s="38" t="str">
        <f>IF('query (10)'!AI1589="","",TRIM('query (10)'!AI1589))</f>
        <v/>
      </c>
      <c r="AL1589" s="42">
        <f t="shared" si="120"/>
        <v>2026</v>
      </c>
      <c r="AM1589" s="42" t="str">
        <f t="shared" si="121"/>
        <v>2026-02</v>
      </c>
      <c r="AN1589" s="42" t="str">
        <f t="shared" ca="1" si="122"/>
        <v/>
      </c>
      <c r="AO1589" s="42" t="str">
        <f t="shared" si="123"/>
        <v>WA-835 | FINISH WASH EQUIPMENT | KWD7 | ELECTRICAL CONTROL | Time-based Maintenance | Electrical | Inspection | Medium | Check Push botton, Emergency, Lamp, Selector switch
Check Circuit breaker, Power supply, Magnetic, Relay 
Check Error Code of Inverter
Check lens Photo sensor 
Check tight anchor point of Photo sensor
Check Area Sensor
Check Emergency Stop
 | เริ่มซ่อมงาน PM แล้ว รับผิดชอบโดย PONGPITAK SONCHAI | พงษ์พิทักษ์ ศรไชย</v>
      </c>
      <c r="AP1589" s="42" t="str">
        <f>_xlfn.TEXTJOIN("; ",TRUE,IF(COUNTA('query (10)'!A1589:AK1589)&lt;=6,"NEAR_EMPTY_ROW",""),IF($K1589="","MISSING_STATUS",""),IF(AND($K1589="เสร็จสิ้น",$Z1589=""),"DONE_NO_ACTUAL_DATE",""),IF(AND($I1589="Condition-based Maintenance",$AH1589=""),"CBM_NO_MEASUREMENT",""),IF(OR($X1589="",$X1589=0),"INVALID_PERIOD",""),IF(AND($AA1589&lt;&gt;"",$AB1589&lt;&gt;"",$AB1589&lt;$AA1589),"DATE_SEQUENCE_ERROR",""),IF(AND($AB1589&lt;&gt;"",$AB1589&gt;DATE(2030,12,31)),"DATE_OUTLIER",""),IF($C1589="","MISSING_QRCODE",""),IF($J1589="UNKNOWN","UNKNOWN_PM_TYPE",""),IF($L1589="UNKNOWN","UNKNOWN_STATUS",""))</f>
        <v/>
      </c>
      <c r="AQ1589" s="42" t="str">
        <f t="shared" si="124"/>
        <v>NO</v>
      </c>
    </row>
    <row r="1590" spans="1:43" x14ac:dyDescent="0.3">
      <c r="A1590" s="38">
        <f>IF('query (10)'!A1590="","",'query (10)'!A1590)</f>
        <v>1792</v>
      </c>
      <c r="B1590" s="38" t="str">
        <f>IF('query (10)'!B1590="","",'query (10)'!B1590)</f>
        <v/>
      </c>
      <c r="C1590" s="38" t="str">
        <f>TRIM(UPPER('query (10)'!M1590))</f>
        <v>WA-262</v>
      </c>
      <c r="D1590" s="38" t="str">
        <f>TRIM(UPPER(IFERROR(_xlfn.TEXTBEFORE('query (10)'!L1590,"("),'query (10)'!L1590)))</f>
        <v>FINISH WASH EQUIPMENT</v>
      </c>
      <c r="E1590" s="38" t="str">
        <f>IFERROR(TRIM(UPPER(_xlfn.TEXTBEFORE(_xlfn.TEXTAFTER('query (10)'!L1590,"("),")"))),"")</f>
        <v/>
      </c>
      <c r="F1590" s="38" t="str">
        <f>TRIM('query (10)'!K1590)</f>
        <v>KWD2</v>
      </c>
      <c r="G1590" s="38" t="str">
        <f>IF('query (10)'!J1590="","",'query (10)'!J1590)</f>
        <v>Electrical Control</v>
      </c>
      <c r="H1590" s="38" t="str">
        <f>TRIM(UPPER('query (10)'!J1590))</f>
        <v>ELECTRICAL CONTROL</v>
      </c>
      <c r="I1590" s="38" t="str">
        <f>IF('query (10)'!F1590="","",'query (10)'!F1590)</f>
        <v>Time-based Maintenance</v>
      </c>
      <c r="J1590" s="38" t="str">
        <f>IF('query (10)'!F1590="","",IFERROR(INDEX(Cleaning_Rules!$B$14:$B$17,MATCH(TRIM('query (10)'!F1590),Cleaning_Rules!$A$14:$A$17,0)),"UNKNOWN"))</f>
        <v>TBM</v>
      </c>
      <c r="K1590" s="38" t="str">
        <f>IF('query (10)'!G1590="","",'query (10)'!G1590)</f>
        <v>แผนใหม่</v>
      </c>
      <c r="L1590" s="38" t="str">
        <f>IF('query (10)'!G1590="","MISSING",IFERROR(INDEX(Cleaning_Rules!$B$5:$B$10,MATCH(TRIM('query (10)'!G1590),Cleaning_Rules!$A$5:$A$10,0)),"UNKNOWN"))</f>
        <v>NEW_PLAN</v>
      </c>
      <c r="M1590" s="38" t="str">
        <f>IF('query (10)'!I1590="","",'query (10)'!I1590)</f>
        <v>Electrical</v>
      </c>
      <c r="N1590" s="38" t="str">
        <f>IF('query (10)'!O1590="","",'query (10)'!O1590)</f>
        <v>Inspection</v>
      </c>
      <c r="O1590" s="38" t="str">
        <f>IF('query (10)'!P1590="","",'query (10)'!P1590)</f>
        <v>Medium</v>
      </c>
      <c r="P1590" s="38" t="str">
        <f>IF('query (10)'!N1590="","",'query (10)'!N1590)</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90" s="38" t="str">
        <f>TRIM('query (10)'!N1590)</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90" s="38" t="str">
        <f>TRIM(UPPER('query (10)'!R1590))</f>
        <v/>
      </c>
      <c r="S1590" s="38" t="str">
        <f>TRIM(UPPER('query (10)'!S1590))</f>
        <v/>
      </c>
      <c r="T1590" s="38" t="str">
        <f>IF('query (10)'!Q1590="","",TRIM(UPPER('query (10)'!Q1590)))</f>
        <v/>
      </c>
      <c r="U1590" s="38" t="str">
        <f>IF('query (10)'!T1590="","",'query (10)'!T1590)</f>
        <v/>
      </c>
      <c r="V1590" s="39" t="str">
        <f>IF('query (10)'!T1590="","",IFERROR(VALUE('query (10)'!T1590),""))</f>
        <v/>
      </c>
      <c r="W1590" s="40">
        <f>IF('query (10)'!U1590="","",'query (10)'!U1590)</f>
        <v>0</v>
      </c>
      <c r="X1590" s="39">
        <f>IF('query (10)'!V1590="","",'query (10)'!V1590)</f>
        <v>90</v>
      </c>
      <c r="Y1590" s="41">
        <f>IF('query (10)'!W1590="","",'query (10)'!W1590)</f>
        <v>46055</v>
      </c>
      <c r="Z1590" s="41" t="str">
        <f>IF('query (10)'!X1590="","",'query (10)'!X1590)</f>
        <v/>
      </c>
      <c r="AA1590" s="41">
        <f>IF('query (10)'!Y1590="","",'query (10)'!Y1590)</f>
        <v>46055</v>
      </c>
      <c r="AB1590" s="41">
        <f>IF('query (10)'!Z1590="","",'query (10)'!Z1590)</f>
        <v>46145</v>
      </c>
      <c r="AC1590" s="38" t="str">
        <f>IF(OR('query (10)'!AA1590="",COUNTIF(Cleaning_Rules!$A$21:$A$26,TRIM('query (10)'!AA1590))&gt;0),"",TRIM('query (10)'!AA1590))</f>
        <v/>
      </c>
      <c r="AD1590" s="38" t="str">
        <f>IF('query (10)'!AB1590="","",TRIM(IFERROR(_xlfn.TEXTBEFORE('query (10)'!AB1590,"("),'query (10)'!AB1590)))</f>
        <v/>
      </c>
      <c r="AE1590" s="38" t="str">
        <f>IFERROR(LOWER(TRIM(_xlfn.TEXTBEFORE(_xlfn.TEXTAFTER('query (10)'!AB1590,"("),")"))),"")</f>
        <v/>
      </c>
      <c r="AF1590" s="38" t="str">
        <f>IF('query (10)'!AD1590="","",TRIM('query (10)'!AD1590))</f>
        <v>ณัฐดนัย จุฑาเทพ</v>
      </c>
      <c r="AG1590" s="38" t="str">
        <f>IF('query (10)'!AE1590="","",TRIM('query (10)'!AE1590))</f>
        <v>ณัฐดนัย จุฑาเทพ</v>
      </c>
      <c r="AH1590" s="38" t="str">
        <f>IF('query (10)'!AF1590="","",IFERROR(VALUE('query (10)'!AF1590),""))</f>
        <v/>
      </c>
      <c r="AI1590" s="38" t="str">
        <f>IF('query (10)'!AG1590="","",TRIM('query (10)'!AG1590))</f>
        <v/>
      </c>
      <c r="AJ1590" s="38" t="str">
        <f>IF('query (10)'!AH1590="","",IFERROR(VALUE('query (10)'!AH1590),""))</f>
        <v/>
      </c>
      <c r="AK1590" s="38" t="str">
        <f>IF('query (10)'!AI1590="","",TRIM('query (10)'!AI1590))</f>
        <v/>
      </c>
      <c r="AL1590" s="42">
        <f t="shared" si="120"/>
        <v>2026</v>
      </c>
      <c r="AM1590" s="42" t="str">
        <f t="shared" si="121"/>
        <v>2026-02</v>
      </c>
      <c r="AN1590" s="42" t="str">
        <f t="shared" ca="1" si="122"/>
        <v>OVERDUE</v>
      </c>
      <c r="AO1590" s="42" t="str">
        <f t="shared" si="123"/>
        <v>WA-262 | FINISH WASH EQUIPMENT | KWD2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590" s="42" t="str">
        <f>_xlfn.TEXTJOIN("; ",TRUE,IF(COUNTA('query (10)'!A1590:AK1590)&lt;=6,"NEAR_EMPTY_ROW",""),IF($K1590="","MISSING_STATUS",""),IF(AND($K1590="เสร็จสิ้น",$Z1590=""),"DONE_NO_ACTUAL_DATE",""),IF(AND($I1590="Condition-based Maintenance",$AH1590=""),"CBM_NO_MEASUREMENT",""),IF(OR($X1590="",$X1590=0),"INVALID_PERIOD",""),IF(AND($AA1590&lt;&gt;"",$AB1590&lt;&gt;"",$AB1590&lt;$AA1590),"DATE_SEQUENCE_ERROR",""),IF(AND($AB1590&lt;&gt;"",$AB1590&gt;DATE(2030,12,31)),"DATE_OUTLIER",""),IF($C1590="","MISSING_QRCODE",""),IF($J1590="UNKNOWN","UNKNOWN_PM_TYPE",""),IF($L1590="UNKNOWN","UNKNOWN_STATUS",""))</f>
        <v/>
      </c>
      <c r="AQ1590" s="42" t="str">
        <f t="shared" si="124"/>
        <v>NO</v>
      </c>
    </row>
    <row r="1591" spans="1:43" x14ac:dyDescent="0.3">
      <c r="A1591" s="38">
        <f>IF('query (10)'!A1591="","",'query (10)'!A1591)</f>
        <v>1793</v>
      </c>
      <c r="B1591" s="38">
        <f>IF('query (10)'!B1591="","",'query (10)'!B1591)</f>
        <v>19917</v>
      </c>
      <c r="C1591" s="38" t="str">
        <f>TRIM(UPPER('query (10)'!M1591))</f>
        <v>WA-348</v>
      </c>
      <c r="D1591" s="38" t="str">
        <f>TRIM(UPPER(IFERROR(_xlfn.TEXTBEFORE('query (10)'!L1591,"("),'query (10)'!L1591)))</f>
        <v>FINISH WASH EQUIPMENT</v>
      </c>
      <c r="E1591" s="38" t="str">
        <f>IFERROR(TRIM(UPPER(_xlfn.TEXTBEFORE(_xlfn.TEXTAFTER('query (10)'!L1591,"("),")"))),"")</f>
        <v/>
      </c>
      <c r="F1591" s="38" t="str">
        <f>TRIM('query (10)'!K1591)</f>
        <v>KWD3</v>
      </c>
      <c r="G1591" s="38" t="str">
        <f>IF('query (10)'!J1591="","",'query (10)'!J1591)</f>
        <v>Electrical Control</v>
      </c>
      <c r="H1591" s="38" t="str">
        <f>TRIM(UPPER('query (10)'!J1591))</f>
        <v>ELECTRICAL CONTROL</v>
      </c>
      <c r="I1591" s="38" t="str">
        <f>IF('query (10)'!F1591="","",'query (10)'!F1591)</f>
        <v>Time-based Maintenance</v>
      </c>
      <c r="J1591" s="38" t="str">
        <f>IF('query (10)'!F1591="","",IFERROR(INDEX(Cleaning_Rules!$B$14:$B$17,MATCH(TRIM('query (10)'!F1591),Cleaning_Rules!$A$14:$A$17,0)),"UNKNOWN"))</f>
        <v>TBM</v>
      </c>
      <c r="K1591" s="38" t="str">
        <f>IF('query (10)'!G1591="","",'query (10)'!G1591)</f>
        <v>เสร็จสิ้น</v>
      </c>
      <c r="L1591" s="38" t="str">
        <f>IF('query (10)'!G1591="","MISSING",IFERROR(INDEX(Cleaning_Rules!$B$5:$B$10,MATCH(TRIM('query (10)'!G1591),Cleaning_Rules!$A$5:$A$10,0)),"UNKNOWN"))</f>
        <v>COMPLETED</v>
      </c>
      <c r="M1591" s="38" t="str">
        <f>IF('query (10)'!I1591="","",'query (10)'!I1591)</f>
        <v>Electrical</v>
      </c>
      <c r="N1591" s="38" t="str">
        <f>IF('query (10)'!O1591="","",'query (10)'!O1591)</f>
        <v>Inspection</v>
      </c>
      <c r="O1591" s="38" t="str">
        <f>IF('query (10)'!P1591="","",'query (10)'!P1591)</f>
        <v>Medium</v>
      </c>
      <c r="P1591" s="38" t="str">
        <f>IF('query (10)'!N1591="","",'query (10)'!N1591)</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91" s="38" t="str">
        <f>TRIM('query (10)'!N1591)</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91" s="38" t="str">
        <f>TRIM(UPPER('query (10)'!R1591))</f>
        <v/>
      </c>
      <c r="S1591" s="38" t="str">
        <f>TRIM(UPPER('query (10)'!S1591))</f>
        <v/>
      </c>
      <c r="T1591" s="38" t="str">
        <f>IF('query (10)'!Q1591="","",TRIM(UPPER('query (10)'!Q1591)))</f>
        <v/>
      </c>
      <c r="U1591" s="38" t="str">
        <f>IF('query (10)'!T1591="","",'query (10)'!T1591)</f>
        <v/>
      </c>
      <c r="V1591" s="39" t="str">
        <f>IF('query (10)'!T1591="","",IFERROR(VALUE('query (10)'!T1591),""))</f>
        <v/>
      </c>
      <c r="W1591" s="40">
        <f>IF('query (10)'!U1591="","",'query (10)'!U1591)</f>
        <v>0</v>
      </c>
      <c r="X1591" s="39">
        <f>IF('query (10)'!V1591="","",'query (10)'!V1591)</f>
        <v>90</v>
      </c>
      <c r="Y1591" s="41">
        <f>IF('query (10)'!W1591="","",'query (10)'!W1591)</f>
        <v>46056</v>
      </c>
      <c r="Z1591" s="41">
        <f>IF('query (10)'!X1591="","",'query (10)'!X1591)</f>
        <v>46141</v>
      </c>
      <c r="AA1591" s="41">
        <f>IF('query (10)'!Y1591="","",'query (10)'!Y1591)</f>
        <v>46141</v>
      </c>
      <c r="AB1591" s="41">
        <f>IF('query (10)'!Z1591="","",'query (10)'!Z1591)</f>
        <v>46231</v>
      </c>
      <c r="AC1591" s="38" t="str">
        <f>IF(OR('query (10)'!AA1591="",COUNTIF(Cleaning_Rules!$A$21:$A$26,TRIM('query (10)'!AA1591))&gt;0),"",TRIM('query (10)'!AA1591))</f>
        <v/>
      </c>
      <c r="AD1591" s="38" t="str">
        <f>IF('query (10)'!AB1591="","",TRIM(IFERROR(_xlfn.TEXTBEFORE('query (10)'!AB1591,"("),'query (10)'!AB1591)))</f>
        <v>เริ่มซ่อมงาน PM แล้ว รับผิดชอบโดย PONGPITAK SONCHAI</v>
      </c>
      <c r="AE1591" s="38" t="str">
        <f>IFERROR(LOWER(TRIM(_xlfn.TEXTBEFORE(_xlfn.TEXTAFTER('query (10)'!AB1591,"("),")"))),"")</f>
        <v>sonchai-p-6240@nsk.com</v>
      </c>
      <c r="AF1591" s="38" t="str">
        <f>IF('query (10)'!AD1591="","",TRIM('query (10)'!AD1591))</f>
        <v>ณัฐดนัย จุฑาเทพ</v>
      </c>
      <c r="AG1591" s="38" t="str">
        <f>IF('query (10)'!AE1591="","",TRIM('query (10)'!AE1591))</f>
        <v>พงษ์พิทักษ์ ศรไชย</v>
      </c>
      <c r="AH1591" s="38" t="str">
        <f>IF('query (10)'!AF1591="","",IFERROR(VALUE('query (10)'!AF1591),""))</f>
        <v/>
      </c>
      <c r="AI1591" s="38" t="str">
        <f>IF('query (10)'!AG1591="","",TRIM('query (10)'!AG1591))</f>
        <v/>
      </c>
      <c r="AJ1591" s="38" t="str">
        <f>IF('query (10)'!AH1591="","",IFERROR(VALUE('query (10)'!AH1591),""))</f>
        <v/>
      </c>
      <c r="AK1591" s="38" t="str">
        <f>IF('query (10)'!AI1591="","",TRIM('query (10)'!AI1591))</f>
        <v/>
      </c>
      <c r="AL1591" s="42">
        <f t="shared" si="120"/>
        <v>2026</v>
      </c>
      <c r="AM1591" s="42" t="str">
        <f t="shared" si="121"/>
        <v>2026-02</v>
      </c>
      <c r="AN1591" s="42" t="str">
        <f t="shared" ca="1" si="122"/>
        <v/>
      </c>
      <c r="AO1591" s="42" t="str">
        <f t="shared" si="123"/>
        <v>WA-348 | FINISH WASH EQUIPMENT | KWD3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เริ่มซ่อมงาน PM แล้ว รับผิดชอบโดย PONGPITAK SONCHAI | พงษ์พิทักษ์ ศรไชย</v>
      </c>
      <c r="AP1591" s="42" t="str">
        <f>_xlfn.TEXTJOIN("; ",TRUE,IF(COUNTA('query (10)'!A1591:AK1591)&lt;=6,"NEAR_EMPTY_ROW",""),IF($K1591="","MISSING_STATUS",""),IF(AND($K1591="เสร็จสิ้น",$Z1591=""),"DONE_NO_ACTUAL_DATE",""),IF(AND($I1591="Condition-based Maintenance",$AH1591=""),"CBM_NO_MEASUREMENT",""),IF(OR($X1591="",$X1591=0),"INVALID_PERIOD",""),IF(AND($AA1591&lt;&gt;"",$AB1591&lt;&gt;"",$AB1591&lt;$AA1591),"DATE_SEQUENCE_ERROR",""),IF(AND($AB1591&lt;&gt;"",$AB1591&gt;DATE(2030,12,31)),"DATE_OUTLIER",""),IF($C1591="","MISSING_QRCODE",""),IF($J1591="UNKNOWN","UNKNOWN_PM_TYPE",""),IF($L1591="UNKNOWN","UNKNOWN_STATUS",""))</f>
        <v/>
      </c>
      <c r="AQ1591" s="42" t="str">
        <f t="shared" si="124"/>
        <v>NO</v>
      </c>
    </row>
    <row r="1592" spans="1:43" x14ac:dyDescent="0.3">
      <c r="A1592" s="38">
        <f>IF('query (10)'!A1592="","",'query (10)'!A1592)</f>
        <v>1794</v>
      </c>
      <c r="B1592" s="38" t="str">
        <f>IF('query (10)'!B1592="","",'query (10)'!B1592)</f>
        <v/>
      </c>
      <c r="C1592" s="38" t="str">
        <f>TRIM(UPPER('query (10)'!M1592))</f>
        <v>WA-470</v>
      </c>
      <c r="D1592" s="38" t="str">
        <f>TRIM(UPPER(IFERROR(_xlfn.TEXTBEFORE('query (10)'!L1592,"("),'query (10)'!L1592)))</f>
        <v>FINISH WASH EQUIPMENT</v>
      </c>
      <c r="E1592" s="38" t="str">
        <f>IFERROR(TRIM(UPPER(_xlfn.TEXTBEFORE(_xlfn.TEXTAFTER('query (10)'!L1592,"("),")"))),"")</f>
        <v/>
      </c>
      <c r="F1592" s="38" t="str">
        <f>TRIM('query (10)'!K1592)</f>
        <v>KWD4</v>
      </c>
      <c r="G1592" s="38" t="str">
        <f>IF('query (10)'!J1592="","",'query (10)'!J1592)</f>
        <v>Electrical Control</v>
      </c>
      <c r="H1592" s="38" t="str">
        <f>TRIM(UPPER('query (10)'!J1592))</f>
        <v>ELECTRICAL CONTROL</v>
      </c>
      <c r="I1592" s="38" t="str">
        <f>IF('query (10)'!F1592="","",'query (10)'!F1592)</f>
        <v>Time-based Maintenance</v>
      </c>
      <c r="J1592" s="38" t="str">
        <f>IF('query (10)'!F1592="","",IFERROR(INDEX(Cleaning_Rules!$B$14:$B$17,MATCH(TRIM('query (10)'!F1592),Cleaning_Rules!$A$14:$A$17,0)),"UNKNOWN"))</f>
        <v>TBM</v>
      </c>
      <c r="K1592" s="38" t="str">
        <f>IF('query (10)'!G1592="","",'query (10)'!G1592)</f>
        <v>แผนใหม่</v>
      </c>
      <c r="L1592" s="38" t="str">
        <f>IF('query (10)'!G1592="","MISSING",IFERROR(INDEX(Cleaning_Rules!$B$5:$B$10,MATCH(TRIM('query (10)'!G1592),Cleaning_Rules!$A$5:$A$10,0)),"UNKNOWN"))</f>
        <v>NEW_PLAN</v>
      </c>
      <c r="M1592" s="38" t="str">
        <f>IF('query (10)'!I1592="","",'query (10)'!I1592)</f>
        <v>Electrical</v>
      </c>
      <c r="N1592" s="38" t="str">
        <f>IF('query (10)'!O1592="","",'query (10)'!O1592)</f>
        <v>Inspection</v>
      </c>
      <c r="O1592" s="38" t="str">
        <f>IF('query (10)'!P1592="","",'query (10)'!P1592)</f>
        <v>Medium</v>
      </c>
      <c r="P1592" s="38" t="str">
        <f>IF('query (10)'!N1592="","",'query (10)'!N1592)</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92" s="38" t="str">
        <f>TRIM('query (10)'!N1592)</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92" s="38" t="str">
        <f>TRIM(UPPER('query (10)'!R1592))</f>
        <v/>
      </c>
      <c r="S1592" s="38" t="str">
        <f>TRIM(UPPER('query (10)'!S1592))</f>
        <v/>
      </c>
      <c r="T1592" s="38" t="str">
        <f>IF('query (10)'!Q1592="","",TRIM(UPPER('query (10)'!Q1592)))</f>
        <v/>
      </c>
      <c r="U1592" s="38" t="str">
        <f>IF('query (10)'!T1592="","",'query (10)'!T1592)</f>
        <v/>
      </c>
      <c r="V1592" s="39" t="str">
        <f>IF('query (10)'!T1592="","",IFERROR(VALUE('query (10)'!T1592),""))</f>
        <v/>
      </c>
      <c r="W1592" s="40">
        <f>IF('query (10)'!U1592="","",'query (10)'!U1592)</f>
        <v>0</v>
      </c>
      <c r="X1592" s="39">
        <f>IF('query (10)'!V1592="","",'query (10)'!V1592)</f>
        <v>90</v>
      </c>
      <c r="Y1592" s="41">
        <f>IF('query (10)'!W1592="","",'query (10)'!W1592)</f>
        <v>46057</v>
      </c>
      <c r="Z1592" s="41" t="str">
        <f>IF('query (10)'!X1592="","",'query (10)'!X1592)</f>
        <v/>
      </c>
      <c r="AA1592" s="41">
        <f>IF('query (10)'!Y1592="","",'query (10)'!Y1592)</f>
        <v>46057</v>
      </c>
      <c r="AB1592" s="41">
        <f>IF('query (10)'!Z1592="","",'query (10)'!Z1592)</f>
        <v>46147</v>
      </c>
      <c r="AC1592" s="38" t="str">
        <f>IF(OR('query (10)'!AA1592="",COUNTIF(Cleaning_Rules!$A$21:$A$26,TRIM('query (10)'!AA1592))&gt;0),"",TRIM('query (10)'!AA1592))</f>
        <v/>
      </c>
      <c r="AD1592" s="38" t="str">
        <f>IF('query (10)'!AB1592="","",TRIM(IFERROR(_xlfn.TEXTBEFORE('query (10)'!AB1592,"("),'query (10)'!AB1592)))</f>
        <v/>
      </c>
      <c r="AE1592" s="38" t="str">
        <f>IFERROR(LOWER(TRIM(_xlfn.TEXTBEFORE(_xlfn.TEXTAFTER('query (10)'!AB1592,"("),")"))),"")</f>
        <v/>
      </c>
      <c r="AF1592" s="38" t="str">
        <f>IF('query (10)'!AD1592="","",TRIM('query (10)'!AD1592))</f>
        <v>ณัฐดนัย จุฑาเทพ</v>
      </c>
      <c r="AG1592" s="38" t="str">
        <f>IF('query (10)'!AE1592="","",TRIM('query (10)'!AE1592))</f>
        <v>ณัฐดนัย จุฑาเทพ</v>
      </c>
      <c r="AH1592" s="38" t="str">
        <f>IF('query (10)'!AF1592="","",IFERROR(VALUE('query (10)'!AF1592),""))</f>
        <v/>
      </c>
      <c r="AI1592" s="38" t="str">
        <f>IF('query (10)'!AG1592="","",TRIM('query (10)'!AG1592))</f>
        <v/>
      </c>
      <c r="AJ1592" s="38" t="str">
        <f>IF('query (10)'!AH1592="","",IFERROR(VALUE('query (10)'!AH1592),""))</f>
        <v/>
      </c>
      <c r="AK1592" s="38" t="str">
        <f>IF('query (10)'!AI1592="","",TRIM('query (10)'!AI1592))</f>
        <v/>
      </c>
      <c r="AL1592" s="42">
        <f t="shared" si="120"/>
        <v>2026</v>
      </c>
      <c r="AM1592" s="42" t="str">
        <f t="shared" si="121"/>
        <v>2026-02</v>
      </c>
      <c r="AN1592" s="42" t="str">
        <f t="shared" ca="1" si="122"/>
        <v>OVERDUE</v>
      </c>
      <c r="AO1592" s="42" t="str">
        <f t="shared" si="123"/>
        <v>WA-470 | FINISH WASH EQUIPMENT | KWD4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592" s="42" t="str">
        <f>_xlfn.TEXTJOIN("; ",TRUE,IF(COUNTA('query (10)'!A1592:AK1592)&lt;=6,"NEAR_EMPTY_ROW",""),IF($K1592="","MISSING_STATUS",""),IF(AND($K1592="เสร็จสิ้น",$Z1592=""),"DONE_NO_ACTUAL_DATE",""),IF(AND($I1592="Condition-based Maintenance",$AH1592=""),"CBM_NO_MEASUREMENT",""),IF(OR($X1592="",$X1592=0),"INVALID_PERIOD",""),IF(AND($AA1592&lt;&gt;"",$AB1592&lt;&gt;"",$AB1592&lt;$AA1592),"DATE_SEQUENCE_ERROR",""),IF(AND($AB1592&lt;&gt;"",$AB1592&gt;DATE(2030,12,31)),"DATE_OUTLIER",""),IF($C1592="","MISSING_QRCODE",""),IF($J1592="UNKNOWN","UNKNOWN_PM_TYPE",""),IF($L1592="UNKNOWN","UNKNOWN_STATUS",""))</f>
        <v/>
      </c>
      <c r="AQ1592" s="42" t="str">
        <f t="shared" si="124"/>
        <v>NO</v>
      </c>
    </row>
    <row r="1593" spans="1:43" x14ac:dyDescent="0.3">
      <c r="A1593" s="38">
        <f>IF('query (10)'!A1593="","",'query (10)'!A1593)</f>
        <v>1795</v>
      </c>
      <c r="B1593" s="38" t="str">
        <f>IF('query (10)'!B1593="","",'query (10)'!B1593)</f>
        <v/>
      </c>
      <c r="C1593" s="38" t="str">
        <f>TRIM(UPPER('query (10)'!M1593))</f>
        <v>WA-586</v>
      </c>
      <c r="D1593" s="38" t="str">
        <f>TRIM(UPPER(IFERROR(_xlfn.TEXTBEFORE('query (10)'!L1593,"("),'query (10)'!L1593)))</f>
        <v>FINISH WASH EQUIPMENT</v>
      </c>
      <c r="E1593" s="38" t="str">
        <f>IFERROR(TRIM(UPPER(_xlfn.TEXTBEFORE(_xlfn.TEXTAFTER('query (10)'!L1593,"("),")"))),"")</f>
        <v/>
      </c>
      <c r="F1593" s="38" t="str">
        <f>TRIM('query (10)'!K1593)</f>
        <v>KWD5</v>
      </c>
      <c r="G1593" s="38" t="str">
        <f>IF('query (10)'!J1593="","",'query (10)'!J1593)</f>
        <v>Electrical Control</v>
      </c>
      <c r="H1593" s="38" t="str">
        <f>TRIM(UPPER('query (10)'!J1593))</f>
        <v>ELECTRICAL CONTROL</v>
      </c>
      <c r="I1593" s="38" t="str">
        <f>IF('query (10)'!F1593="","",'query (10)'!F1593)</f>
        <v>Time-based Maintenance</v>
      </c>
      <c r="J1593" s="38" t="str">
        <f>IF('query (10)'!F1593="","",IFERROR(INDEX(Cleaning_Rules!$B$14:$B$17,MATCH(TRIM('query (10)'!F1593),Cleaning_Rules!$A$14:$A$17,0)),"UNKNOWN"))</f>
        <v>TBM</v>
      </c>
      <c r="K1593" s="38" t="str">
        <f>IF('query (10)'!G1593="","",'query (10)'!G1593)</f>
        <v>แผนใหม่</v>
      </c>
      <c r="L1593" s="38" t="str">
        <f>IF('query (10)'!G1593="","MISSING",IFERROR(INDEX(Cleaning_Rules!$B$5:$B$10,MATCH(TRIM('query (10)'!G1593),Cleaning_Rules!$A$5:$A$10,0)),"UNKNOWN"))</f>
        <v>NEW_PLAN</v>
      </c>
      <c r="M1593" s="38" t="str">
        <f>IF('query (10)'!I1593="","",'query (10)'!I1593)</f>
        <v>Electrical</v>
      </c>
      <c r="N1593" s="38" t="str">
        <f>IF('query (10)'!O1593="","",'query (10)'!O1593)</f>
        <v>Inspection</v>
      </c>
      <c r="O1593" s="38" t="str">
        <f>IF('query (10)'!P1593="","",'query (10)'!P1593)</f>
        <v>Medium</v>
      </c>
      <c r="P1593" s="38" t="str">
        <f>IF('query (10)'!N1593="","",'query (10)'!N1593)</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93" s="38" t="str">
        <f>TRIM('query (10)'!N1593)</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93" s="38" t="str">
        <f>TRIM(UPPER('query (10)'!R1593))</f>
        <v/>
      </c>
      <c r="S1593" s="38" t="str">
        <f>TRIM(UPPER('query (10)'!S1593))</f>
        <v/>
      </c>
      <c r="T1593" s="38" t="str">
        <f>IF('query (10)'!Q1593="","",TRIM(UPPER('query (10)'!Q1593)))</f>
        <v/>
      </c>
      <c r="U1593" s="38" t="str">
        <f>IF('query (10)'!T1593="","",'query (10)'!T1593)</f>
        <v/>
      </c>
      <c r="V1593" s="39" t="str">
        <f>IF('query (10)'!T1593="","",IFERROR(VALUE('query (10)'!T1593),""))</f>
        <v/>
      </c>
      <c r="W1593" s="40">
        <f>IF('query (10)'!U1593="","",'query (10)'!U1593)</f>
        <v>0</v>
      </c>
      <c r="X1593" s="39">
        <f>IF('query (10)'!V1593="","",'query (10)'!V1593)</f>
        <v>90</v>
      </c>
      <c r="Y1593" s="41">
        <f>IF('query (10)'!W1593="","",'query (10)'!W1593)</f>
        <v>46058</v>
      </c>
      <c r="Z1593" s="41" t="str">
        <f>IF('query (10)'!X1593="","",'query (10)'!X1593)</f>
        <v/>
      </c>
      <c r="AA1593" s="41">
        <f>IF('query (10)'!Y1593="","",'query (10)'!Y1593)</f>
        <v>46058</v>
      </c>
      <c r="AB1593" s="41">
        <f>IF('query (10)'!Z1593="","",'query (10)'!Z1593)</f>
        <v>46148</v>
      </c>
      <c r="AC1593" s="38" t="str">
        <f>IF(OR('query (10)'!AA1593="",COUNTIF(Cleaning_Rules!$A$21:$A$26,TRIM('query (10)'!AA1593))&gt;0),"",TRIM('query (10)'!AA1593))</f>
        <v/>
      </c>
      <c r="AD1593" s="38" t="str">
        <f>IF('query (10)'!AB1593="","",TRIM(IFERROR(_xlfn.TEXTBEFORE('query (10)'!AB1593,"("),'query (10)'!AB1593)))</f>
        <v/>
      </c>
      <c r="AE1593" s="38" t="str">
        <f>IFERROR(LOWER(TRIM(_xlfn.TEXTBEFORE(_xlfn.TEXTAFTER('query (10)'!AB1593,"("),")"))),"")</f>
        <v/>
      </c>
      <c r="AF1593" s="38" t="str">
        <f>IF('query (10)'!AD1593="","",TRIM('query (10)'!AD1593))</f>
        <v>ณัฐดนัย จุฑาเทพ</v>
      </c>
      <c r="AG1593" s="38" t="str">
        <f>IF('query (10)'!AE1593="","",TRIM('query (10)'!AE1593))</f>
        <v>ณัฐดนัย จุฑาเทพ</v>
      </c>
      <c r="AH1593" s="38" t="str">
        <f>IF('query (10)'!AF1593="","",IFERROR(VALUE('query (10)'!AF1593),""))</f>
        <v/>
      </c>
      <c r="AI1593" s="38" t="str">
        <f>IF('query (10)'!AG1593="","",TRIM('query (10)'!AG1593))</f>
        <v/>
      </c>
      <c r="AJ1593" s="38" t="str">
        <f>IF('query (10)'!AH1593="","",IFERROR(VALUE('query (10)'!AH1593),""))</f>
        <v/>
      </c>
      <c r="AK1593" s="38" t="str">
        <f>IF('query (10)'!AI1593="","",TRIM('query (10)'!AI1593))</f>
        <v/>
      </c>
      <c r="AL1593" s="42">
        <f t="shared" si="120"/>
        <v>2026</v>
      </c>
      <c r="AM1593" s="42" t="str">
        <f t="shared" si="121"/>
        <v>2026-02</v>
      </c>
      <c r="AN1593" s="42" t="str">
        <f t="shared" ca="1" si="122"/>
        <v>OVERDUE</v>
      </c>
      <c r="AO1593" s="42" t="str">
        <f t="shared" si="123"/>
        <v>WA-586 | FINISH WASH EQUIPMENT | KWD5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593" s="42" t="str">
        <f>_xlfn.TEXTJOIN("; ",TRUE,IF(COUNTA('query (10)'!A1593:AK1593)&lt;=6,"NEAR_EMPTY_ROW",""),IF($K1593="","MISSING_STATUS",""),IF(AND($K1593="เสร็จสิ้น",$Z1593=""),"DONE_NO_ACTUAL_DATE",""),IF(AND($I1593="Condition-based Maintenance",$AH1593=""),"CBM_NO_MEASUREMENT",""),IF(OR($X1593="",$X1593=0),"INVALID_PERIOD",""),IF(AND($AA1593&lt;&gt;"",$AB1593&lt;&gt;"",$AB1593&lt;$AA1593),"DATE_SEQUENCE_ERROR",""),IF(AND($AB1593&lt;&gt;"",$AB1593&gt;DATE(2030,12,31)),"DATE_OUTLIER",""),IF($C1593="","MISSING_QRCODE",""),IF($J1593="UNKNOWN","UNKNOWN_PM_TYPE",""),IF($L1593="UNKNOWN","UNKNOWN_STATUS",""))</f>
        <v/>
      </c>
      <c r="AQ1593" s="42" t="str">
        <f t="shared" si="124"/>
        <v>NO</v>
      </c>
    </row>
    <row r="1594" spans="1:43" x14ac:dyDescent="0.3">
      <c r="A1594" s="38">
        <f>IF('query (10)'!A1594="","",'query (10)'!A1594)</f>
        <v>1796</v>
      </c>
      <c r="B1594" s="38" t="str">
        <f>IF('query (10)'!B1594="","",'query (10)'!B1594)</f>
        <v/>
      </c>
      <c r="C1594" s="38" t="str">
        <f>TRIM(UPPER('query (10)'!M1594))</f>
        <v>WA-702</v>
      </c>
      <c r="D1594" s="38" t="str">
        <f>TRIM(UPPER(IFERROR(_xlfn.TEXTBEFORE('query (10)'!L1594,"("),'query (10)'!L1594)))</f>
        <v>FINISH WASH EQUIPMENT</v>
      </c>
      <c r="E1594" s="38" t="str">
        <f>IFERROR(TRIM(UPPER(_xlfn.TEXTBEFORE(_xlfn.TEXTAFTER('query (10)'!L1594,"("),")"))),"")</f>
        <v/>
      </c>
      <c r="F1594" s="38" t="str">
        <f>TRIM('query (10)'!K1594)</f>
        <v>KWD6</v>
      </c>
      <c r="G1594" s="38" t="str">
        <f>IF('query (10)'!J1594="","",'query (10)'!J1594)</f>
        <v>Electrical Control</v>
      </c>
      <c r="H1594" s="38" t="str">
        <f>TRIM(UPPER('query (10)'!J1594))</f>
        <v>ELECTRICAL CONTROL</v>
      </c>
      <c r="I1594" s="38" t="str">
        <f>IF('query (10)'!F1594="","",'query (10)'!F1594)</f>
        <v>Time-based Maintenance</v>
      </c>
      <c r="J1594" s="38" t="str">
        <f>IF('query (10)'!F1594="","",IFERROR(INDEX(Cleaning_Rules!$B$14:$B$17,MATCH(TRIM('query (10)'!F1594),Cleaning_Rules!$A$14:$A$17,0)),"UNKNOWN"))</f>
        <v>TBM</v>
      </c>
      <c r="K1594" s="38" t="str">
        <f>IF('query (10)'!G1594="","",'query (10)'!G1594)</f>
        <v>แผนใหม่</v>
      </c>
      <c r="L1594" s="38" t="str">
        <f>IF('query (10)'!G1594="","MISSING",IFERROR(INDEX(Cleaning_Rules!$B$5:$B$10,MATCH(TRIM('query (10)'!G1594),Cleaning_Rules!$A$5:$A$10,0)),"UNKNOWN"))</f>
        <v>NEW_PLAN</v>
      </c>
      <c r="M1594" s="38" t="str">
        <f>IF('query (10)'!I1594="","",'query (10)'!I1594)</f>
        <v>Electrical</v>
      </c>
      <c r="N1594" s="38" t="str">
        <f>IF('query (10)'!O1594="","",'query (10)'!O1594)</f>
        <v>Inspection</v>
      </c>
      <c r="O1594" s="38" t="str">
        <f>IF('query (10)'!P1594="","",'query (10)'!P1594)</f>
        <v>Medium</v>
      </c>
      <c r="P1594" s="38" t="str">
        <f>IF('query (10)'!N1594="","",'query (10)'!N1594)</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94" s="38" t="str">
        <f>TRIM('query (10)'!N1594)</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94" s="38" t="str">
        <f>TRIM(UPPER('query (10)'!R1594))</f>
        <v/>
      </c>
      <c r="S1594" s="38" t="str">
        <f>TRIM(UPPER('query (10)'!S1594))</f>
        <v/>
      </c>
      <c r="T1594" s="38" t="str">
        <f>IF('query (10)'!Q1594="","",TRIM(UPPER('query (10)'!Q1594)))</f>
        <v/>
      </c>
      <c r="U1594" s="38" t="str">
        <f>IF('query (10)'!T1594="","",'query (10)'!T1594)</f>
        <v/>
      </c>
      <c r="V1594" s="39" t="str">
        <f>IF('query (10)'!T1594="","",IFERROR(VALUE('query (10)'!T1594),""))</f>
        <v/>
      </c>
      <c r="W1594" s="40">
        <f>IF('query (10)'!U1594="","",'query (10)'!U1594)</f>
        <v>0</v>
      </c>
      <c r="X1594" s="39">
        <f>IF('query (10)'!V1594="","",'query (10)'!V1594)</f>
        <v>90</v>
      </c>
      <c r="Y1594" s="41">
        <f>IF('query (10)'!W1594="","",'query (10)'!W1594)</f>
        <v>46059</v>
      </c>
      <c r="Z1594" s="41" t="str">
        <f>IF('query (10)'!X1594="","",'query (10)'!X1594)</f>
        <v/>
      </c>
      <c r="AA1594" s="41">
        <f>IF('query (10)'!Y1594="","",'query (10)'!Y1594)</f>
        <v>46059</v>
      </c>
      <c r="AB1594" s="41">
        <f>IF('query (10)'!Z1594="","",'query (10)'!Z1594)</f>
        <v>46149</v>
      </c>
      <c r="AC1594" s="38" t="str">
        <f>IF(OR('query (10)'!AA1594="",COUNTIF(Cleaning_Rules!$A$21:$A$26,TRIM('query (10)'!AA1594))&gt;0),"",TRIM('query (10)'!AA1594))</f>
        <v/>
      </c>
      <c r="AD1594" s="38" t="str">
        <f>IF('query (10)'!AB1594="","",TRIM(IFERROR(_xlfn.TEXTBEFORE('query (10)'!AB1594,"("),'query (10)'!AB1594)))</f>
        <v/>
      </c>
      <c r="AE1594" s="38" t="str">
        <f>IFERROR(LOWER(TRIM(_xlfn.TEXTBEFORE(_xlfn.TEXTAFTER('query (10)'!AB1594,"("),")"))),"")</f>
        <v/>
      </c>
      <c r="AF1594" s="38" t="str">
        <f>IF('query (10)'!AD1594="","",TRIM('query (10)'!AD1594))</f>
        <v>ณัฐดนัย จุฑาเทพ</v>
      </c>
      <c r="AG1594" s="38" t="str">
        <f>IF('query (10)'!AE1594="","",TRIM('query (10)'!AE1594))</f>
        <v>ณัฐดนัย จุฑาเทพ</v>
      </c>
      <c r="AH1594" s="38" t="str">
        <f>IF('query (10)'!AF1594="","",IFERROR(VALUE('query (10)'!AF1594),""))</f>
        <v/>
      </c>
      <c r="AI1594" s="38" t="str">
        <f>IF('query (10)'!AG1594="","",TRIM('query (10)'!AG1594))</f>
        <v/>
      </c>
      <c r="AJ1594" s="38" t="str">
        <f>IF('query (10)'!AH1594="","",IFERROR(VALUE('query (10)'!AH1594),""))</f>
        <v/>
      </c>
      <c r="AK1594" s="38" t="str">
        <f>IF('query (10)'!AI1594="","",TRIM('query (10)'!AI1594))</f>
        <v/>
      </c>
      <c r="AL1594" s="42">
        <f t="shared" si="120"/>
        <v>2026</v>
      </c>
      <c r="AM1594" s="42" t="str">
        <f t="shared" si="121"/>
        <v>2026-02</v>
      </c>
      <c r="AN1594" s="42" t="str">
        <f t="shared" ca="1" si="122"/>
        <v>OVERDUE</v>
      </c>
      <c r="AO1594" s="42" t="str">
        <f t="shared" si="123"/>
        <v>WA-702 | FINISH WASH EQUIPMENT | KWD6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ณัฐดนัย จุฑาเทพ</v>
      </c>
      <c r="AP1594" s="42" t="str">
        <f>_xlfn.TEXTJOIN("; ",TRUE,IF(COUNTA('query (10)'!A1594:AK1594)&lt;=6,"NEAR_EMPTY_ROW",""),IF($K1594="","MISSING_STATUS",""),IF(AND($K1594="เสร็จสิ้น",$Z1594=""),"DONE_NO_ACTUAL_DATE",""),IF(AND($I1594="Condition-based Maintenance",$AH1594=""),"CBM_NO_MEASUREMENT",""),IF(OR($X1594="",$X1594=0),"INVALID_PERIOD",""),IF(AND($AA1594&lt;&gt;"",$AB1594&lt;&gt;"",$AB1594&lt;$AA1594),"DATE_SEQUENCE_ERROR",""),IF(AND($AB1594&lt;&gt;"",$AB1594&gt;DATE(2030,12,31)),"DATE_OUTLIER",""),IF($C1594="","MISSING_QRCODE",""),IF($J1594="UNKNOWN","UNKNOWN_PM_TYPE",""),IF($L1594="UNKNOWN","UNKNOWN_STATUS",""))</f>
        <v/>
      </c>
      <c r="AQ1594" s="42" t="str">
        <f t="shared" si="124"/>
        <v>NO</v>
      </c>
    </row>
    <row r="1595" spans="1:43" x14ac:dyDescent="0.3">
      <c r="A1595" s="38">
        <f>IF('query (10)'!A1595="","",'query (10)'!A1595)</f>
        <v>1797</v>
      </c>
      <c r="B1595" s="38">
        <f>IF('query (10)'!B1595="","",'query (10)'!B1595)</f>
        <v>19838</v>
      </c>
      <c r="C1595" s="38" t="str">
        <f>TRIM(UPPER('query (10)'!M1595))</f>
        <v>WA-835</v>
      </c>
      <c r="D1595" s="38" t="str">
        <f>TRIM(UPPER(IFERROR(_xlfn.TEXTBEFORE('query (10)'!L1595,"("),'query (10)'!L1595)))</f>
        <v>FINISH WASH EQUIPMENT</v>
      </c>
      <c r="E1595" s="38" t="str">
        <f>IFERROR(TRIM(UPPER(_xlfn.TEXTBEFORE(_xlfn.TEXTAFTER('query (10)'!L1595,"("),")"))),"")</f>
        <v/>
      </c>
      <c r="F1595" s="38" t="str">
        <f>TRIM('query (10)'!K1595)</f>
        <v>KWD7</v>
      </c>
      <c r="G1595" s="38" t="str">
        <f>IF('query (10)'!J1595="","",'query (10)'!J1595)</f>
        <v>Electrical Control</v>
      </c>
      <c r="H1595" s="38" t="str">
        <f>TRIM(UPPER('query (10)'!J1595))</f>
        <v>ELECTRICAL CONTROL</v>
      </c>
      <c r="I1595" s="38" t="str">
        <f>IF('query (10)'!F1595="","",'query (10)'!F1595)</f>
        <v>Time-based Maintenance</v>
      </c>
      <c r="J1595" s="38" t="str">
        <f>IF('query (10)'!F1595="","",IFERROR(INDEX(Cleaning_Rules!$B$14:$B$17,MATCH(TRIM('query (10)'!F1595),Cleaning_Rules!$A$14:$A$17,0)),"UNKNOWN"))</f>
        <v>TBM</v>
      </c>
      <c r="K1595" s="38" t="str">
        <f>IF('query (10)'!G1595="","",'query (10)'!G1595)</f>
        <v>เสร็จสิ้น</v>
      </c>
      <c r="L1595" s="38" t="str">
        <f>IF('query (10)'!G1595="","MISSING",IFERROR(INDEX(Cleaning_Rules!$B$5:$B$10,MATCH(TRIM('query (10)'!G1595),Cleaning_Rules!$A$5:$A$10,0)),"UNKNOWN"))</f>
        <v>COMPLETED</v>
      </c>
      <c r="M1595" s="38" t="str">
        <f>IF('query (10)'!I1595="","",'query (10)'!I1595)</f>
        <v>Electrical</v>
      </c>
      <c r="N1595" s="38" t="str">
        <f>IF('query (10)'!O1595="","",'query (10)'!O1595)</f>
        <v>Inspection</v>
      </c>
      <c r="O1595" s="38" t="str">
        <f>IF('query (10)'!P1595="","",'query (10)'!P1595)</f>
        <v>Medium</v>
      </c>
      <c r="P1595" s="38" t="str">
        <f>IF('query (10)'!N1595="","",'query (10)'!N1595)</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Q1595" s="38" t="str">
        <f>TRIM('query (10)'!N1595)</f>
        <v xml:space="preserve">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v>
      </c>
      <c r="R1595" s="38" t="str">
        <f>TRIM(UPPER('query (10)'!R1595))</f>
        <v/>
      </c>
      <c r="S1595" s="38" t="str">
        <f>TRIM(UPPER('query (10)'!S1595))</f>
        <v/>
      </c>
      <c r="T1595" s="38" t="str">
        <f>IF('query (10)'!Q1595="","",TRIM(UPPER('query (10)'!Q1595)))</f>
        <v/>
      </c>
      <c r="U1595" s="38" t="str">
        <f>IF('query (10)'!T1595="","",'query (10)'!T1595)</f>
        <v/>
      </c>
      <c r="V1595" s="39" t="str">
        <f>IF('query (10)'!T1595="","",IFERROR(VALUE('query (10)'!T1595),""))</f>
        <v/>
      </c>
      <c r="W1595" s="40">
        <f>IF('query (10)'!U1595="","",'query (10)'!U1595)</f>
        <v>0</v>
      </c>
      <c r="X1595" s="39">
        <f>IF('query (10)'!V1595="","",'query (10)'!V1595)</f>
        <v>90</v>
      </c>
      <c r="Y1595" s="41">
        <f>IF('query (10)'!W1595="","",'query (10)'!W1595)</f>
        <v>46060</v>
      </c>
      <c r="Z1595" s="41">
        <f>IF('query (10)'!X1595="","",'query (10)'!X1595)</f>
        <v>46141</v>
      </c>
      <c r="AA1595" s="41">
        <f>IF('query (10)'!Y1595="","",'query (10)'!Y1595)</f>
        <v>46141</v>
      </c>
      <c r="AB1595" s="41">
        <f>IF('query (10)'!Z1595="","",'query (10)'!Z1595)</f>
        <v>46231</v>
      </c>
      <c r="AC1595" s="38" t="str">
        <f>IF(OR('query (10)'!AA1595="",COUNTIF(Cleaning_Rules!$A$21:$A$26,TRIM('query (10)'!AA1595))&gt;0),"",TRIM('query (10)'!AA1595))</f>
        <v/>
      </c>
      <c r="AD1595" s="38" t="str">
        <f>IF('query (10)'!AB1595="","",TRIM(IFERROR(_xlfn.TEXTBEFORE('query (10)'!AB1595,"("),'query (10)'!AB1595)))</f>
        <v>เริ่มซ่อมงาน PM แล้ว รับผิดชอบโดย PONGPITAK SONCHAI</v>
      </c>
      <c r="AE1595" s="38" t="str">
        <f>IFERROR(LOWER(TRIM(_xlfn.TEXTBEFORE(_xlfn.TEXTAFTER('query (10)'!AB1595,"("),")"))),"")</f>
        <v>sonchai-p-6240@nsk.com</v>
      </c>
      <c r="AF1595" s="38" t="str">
        <f>IF('query (10)'!AD1595="","",TRIM('query (10)'!AD1595))</f>
        <v>ณัฐดนัย จุฑาเทพ</v>
      </c>
      <c r="AG1595" s="38" t="str">
        <f>IF('query (10)'!AE1595="","",TRIM('query (10)'!AE1595))</f>
        <v>พงษ์พิทักษ์ ศรไชย</v>
      </c>
      <c r="AH1595" s="38" t="str">
        <f>IF('query (10)'!AF1595="","",IFERROR(VALUE('query (10)'!AF1595),""))</f>
        <v/>
      </c>
      <c r="AI1595" s="38" t="str">
        <f>IF('query (10)'!AG1595="","",TRIM('query (10)'!AG1595))</f>
        <v/>
      </c>
      <c r="AJ1595" s="38" t="str">
        <f>IF('query (10)'!AH1595="","",IFERROR(VALUE('query (10)'!AH1595),""))</f>
        <v/>
      </c>
      <c r="AK1595" s="38" t="str">
        <f>IF('query (10)'!AI1595="","",TRIM('query (10)'!AI1595))</f>
        <v/>
      </c>
      <c r="AL1595" s="42">
        <f t="shared" si="120"/>
        <v>2026</v>
      </c>
      <c r="AM1595" s="42" t="str">
        <f t="shared" si="121"/>
        <v>2026-02</v>
      </c>
      <c r="AN1595" s="42" t="str">
        <f t="shared" ca="1" si="122"/>
        <v/>
      </c>
      <c r="AO1595" s="42" t="str">
        <f t="shared" si="123"/>
        <v>WA-835 | FINISH WASH EQUIPMENT | KWD7 | ELECTRICAL CONTROL | Time-based Maintenance | Electrical | Inspection | Medium | Check Touch screen 
Check Cable and Connector
Check oil leak in Control Panel
Check Ventilation of Inverter
Check Wire insulation of Reed Switch
Check Connecting Pole of Reed Switch
Check Connecting Pole of Proximity Switch
Check Surface of Proximity
Check Wire insulation of Photo sensor
 | เริ่มซ่อมงาน PM แล้ว รับผิดชอบโดย PONGPITAK SONCHAI | พงษ์พิทักษ์ ศรไชย</v>
      </c>
      <c r="AP1595" s="42" t="str">
        <f>_xlfn.TEXTJOIN("; ",TRUE,IF(COUNTA('query (10)'!A1595:AK1595)&lt;=6,"NEAR_EMPTY_ROW",""),IF($K1595="","MISSING_STATUS",""),IF(AND($K1595="เสร็จสิ้น",$Z1595=""),"DONE_NO_ACTUAL_DATE",""),IF(AND($I1595="Condition-based Maintenance",$AH1595=""),"CBM_NO_MEASUREMENT",""),IF(OR($X1595="",$X1595=0),"INVALID_PERIOD",""),IF(AND($AA1595&lt;&gt;"",$AB1595&lt;&gt;"",$AB1595&lt;$AA1595),"DATE_SEQUENCE_ERROR",""),IF(AND($AB1595&lt;&gt;"",$AB1595&gt;DATE(2030,12,31)),"DATE_OUTLIER",""),IF($C1595="","MISSING_QRCODE",""),IF($J1595="UNKNOWN","UNKNOWN_PM_TYPE",""),IF($L1595="UNKNOWN","UNKNOWN_STATUS",""))</f>
        <v/>
      </c>
      <c r="AQ1595" s="42" t="str">
        <f t="shared" si="124"/>
        <v>NO</v>
      </c>
    </row>
    <row r="1596" spans="1:43" x14ac:dyDescent="0.3">
      <c r="A1596" s="38">
        <f>IF('query (10)'!A1596="","",'query (10)'!A1596)</f>
        <v>1798</v>
      </c>
      <c r="B1596" s="38" t="str">
        <f>IF('query (10)'!B1596="","",'query (10)'!B1596)</f>
        <v/>
      </c>
      <c r="C1596" s="38" t="str">
        <f>TRIM(UPPER('query (10)'!M1596))</f>
        <v>WA-262</v>
      </c>
      <c r="D1596" s="38" t="str">
        <f>TRIM(UPPER(IFERROR(_xlfn.TEXTBEFORE('query (10)'!L1596,"("),'query (10)'!L1596)))</f>
        <v>FINISH WASH EQUIPMENT</v>
      </c>
      <c r="E1596" s="38" t="str">
        <f>IFERROR(TRIM(UPPER(_xlfn.TEXTBEFORE(_xlfn.TEXTAFTER('query (10)'!L1596,"("),")"))),"")</f>
        <v/>
      </c>
      <c r="F1596" s="38" t="str">
        <f>TRIM('query (10)'!K1596)</f>
        <v>KWD2</v>
      </c>
      <c r="G1596" s="38" t="str">
        <f>IF('query (10)'!J1596="","",'query (10)'!J1596)</f>
        <v>Electrical Control</v>
      </c>
      <c r="H1596" s="38" t="str">
        <f>TRIM(UPPER('query (10)'!J1596))</f>
        <v>ELECTRICAL CONTROL</v>
      </c>
      <c r="I1596" s="38" t="str">
        <f>IF('query (10)'!F1596="","",'query (10)'!F1596)</f>
        <v>Time-based Maintenance</v>
      </c>
      <c r="J1596" s="38" t="str">
        <f>IF('query (10)'!F1596="","",IFERROR(INDEX(Cleaning_Rules!$B$14:$B$17,MATCH(TRIM('query (10)'!F1596),Cleaning_Rules!$A$14:$A$17,0)),"UNKNOWN"))</f>
        <v>TBM</v>
      </c>
      <c r="K1596" s="38" t="str">
        <f>IF('query (10)'!G1596="","",'query (10)'!G1596)</f>
        <v>แผนใหม่</v>
      </c>
      <c r="L1596" s="38" t="str">
        <f>IF('query (10)'!G1596="","MISSING",IFERROR(INDEX(Cleaning_Rules!$B$5:$B$10,MATCH(TRIM('query (10)'!G1596),Cleaning_Rules!$A$5:$A$10,0)),"UNKNOWN"))</f>
        <v>NEW_PLAN</v>
      </c>
      <c r="M1596" s="38" t="str">
        <f>IF('query (10)'!I1596="","",'query (10)'!I1596)</f>
        <v>Electrical</v>
      </c>
      <c r="N1596" s="38" t="str">
        <f>IF('query (10)'!O1596="","",'query (10)'!O1596)</f>
        <v>Inspection</v>
      </c>
      <c r="O1596" s="38" t="str">
        <f>IF('query (10)'!P1596="","",'query (10)'!P1596)</f>
        <v>Medium</v>
      </c>
      <c r="P1596" s="38" t="str">
        <f>IF('query (10)'!N1596="","",'query (10)'!N1596)</f>
        <v xml:space="preserve">Check and Cleaning Tighten of Terminal
Check Adhesion of PLC
Check and Cleaning PLC
</v>
      </c>
      <c r="Q1596" s="38" t="str">
        <f>TRIM('query (10)'!N1596)</f>
        <v xml:space="preserve">Check and Cleaning Tighten of Terminal
Check Adhesion of PLC
Check and Cleaning PLC
</v>
      </c>
      <c r="R1596" s="38" t="str">
        <f>TRIM(UPPER('query (10)'!R1596))</f>
        <v/>
      </c>
      <c r="S1596" s="38" t="str">
        <f>TRIM(UPPER('query (10)'!S1596))</f>
        <v/>
      </c>
      <c r="T1596" s="38" t="str">
        <f>IF('query (10)'!Q1596="","",TRIM(UPPER('query (10)'!Q1596)))</f>
        <v/>
      </c>
      <c r="U1596" s="38" t="str">
        <f>IF('query (10)'!T1596="","",'query (10)'!T1596)</f>
        <v/>
      </c>
      <c r="V1596" s="39" t="str">
        <f>IF('query (10)'!T1596="","",IFERROR(VALUE('query (10)'!T1596),""))</f>
        <v/>
      </c>
      <c r="W1596" s="40">
        <f>IF('query (10)'!U1596="","",'query (10)'!U1596)</f>
        <v>0</v>
      </c>
      <c r="X1596" s="39">
        <f>IF('query (10)'!V1596="","",'query (10)'!V1596)</f>
        <v>180</v>
      </c>
      <c r="Y1596" s="41">
        <f>IF('query (10)'!W1596="","",'query (10)'!W1596)</f>
        <v>46055</v>
      </c>
      <c r="Z1596" s="41" t="str">
        <f>IF('query (10)'!X1596="","",'query (10)'!X1596)</f>
        <v/>
      </c>
      <c r="AA1596" s="41">
        <f>IF('query (10)'!Y1596="","",'query (10)'!Y1596)</f>
        <v>46055</v>
      </c>
      <c r="AB1596" s="41">
        <f>IF('query (10)'!Z1596="","",'query (10)'!Z1596)</f>
        <v>46235</v>
      </c>
      <c r="AC1596" s="38" t="str">
        <f>IF(OR('query (10)'!AA1596="",COUNTIF(Cleaning_Rules!$A$21:$A$26,TRIM('query (10)'!AA1596))&gt;0),"",TRIM('query (10)'!AA1596))</f>
        <v/>
      </c>
      <c r="AD1596" s="38" t="str">
        <f>IF('query (10)'!AB1596="","",TRIM(IFERROR(_xlfn.TEXTBEFORE('query (10)'!AB1596,"("),'query (10)'!AB1596)))</f>
        <v/>
      </c>
      <c r="AE1596" s="38" t="str">
        <f>IFERROR(LOWER(TRIM(_xlfn.TEXTBEFORE(_xlfn.TEXTAFTER('query (10)'!AB1596,"("),")"))),"")</f>
        <v/>
      </c>
      <c r="AF1596" s="38" t="str">
        <f>IF('query (10)'!AD1596="","",TRIM('query (10)'!AD1596))</f>
        <v>ณัฐดนัย จุฑาเทพ</v>
      </c>
      <c r="AG1596" s="38" t="str">
        <f>IF('query (10)'!AE1596="","",TRIM('query (10)'!AE1596))</f>
        <v>ณัฐดนัย จุฑาเทพ</v>
      </c>
      <c r="AH1596" s="38" t="str">
        <f>IF('query (10)'!AF1596="","",IFERROR(VALUE('query (10)'!AF1596),""))</f>
        <v/>
      </c>
      <c r="AI1596" s="38" t="str">
        <f>IF('query (10)'!AG1596="","",TRIM('query (10)'!AG1596))</f>
        <v/>
      </c>
      <c r="AJ1596" s="38" t="str">
        <f>IF('query (10)'!AH1596="","",IFERROR(VALUE('query (10)'!AH1596),""))</f>
        <v/>
      </c>
      <c r="AK1596" s="38" t="str">
        <f>IF('query (10)'!AI1596="","",TRIM('query (10)'!AI1596))</f>
        <v/>
      </c>
      <c r="AL1596" s="42">
        <f t="shared" si="120"/>
        <v>2026</v>
      </c>
      <c r="AM1596" s="42" t="str">
        <f t="shared" si="121"/>
        <v>2026-02</v>
      </c>
      <c r="AN1596" s="42" t="str">
        <f t="shared" ca="1" si="122"/>
        <v>OVERDUE</v>
      </c>
      <c r="AO1596" s="42" t="str">
        <f t="shared" si="123"/>
        <v>WA-262 | FINISH WASH EQUIPMENT | KWD2 | ELECTRICAL CONTROL | Time-based Maintenance | Electrical | Inspection | Medium | Check and Cleaning Tighten of Terminal
Check Adhesion of PLC
Check and Cleaning PLC
 | ณัฐดนัย จุฑาเทพ</v>
      </c>
      <c r="AP1596" s="42" t="str">
        <f>_xlfn.TEXTJOIN("; ",TRUE,IF(COUNTA('query (10)'!A1596:AK1596)&lt;=6,"NEAR_EMPTY_ROW",""),IF($K1596="","MISSING_STATUS",""),IF(AND($K1596="เสร็จสิ้น",$Z1596=""),"DONE_NO_ACTUAL_DATE",""),IF(AND($I1596="Condition-based Maintenance",$AH1596=""),"CBM_NO_MEASUREMENT",""),IF(OR($X1596="",$X1596=0),"INVALID_PERIOD",""),IF(AND($AA1596&lt;&gt;"",$AB1596&lt;&gt;"",$AB1596&lt;$AA1596),"DATE_SEQUENCE_ERROR",""),IF(AND($AB1596&lt;&gt;"",$AB1596&gt;DATE(2030,12,31)),"DATE_OUTLIER",""),IF($C1596="","MISSING_QRCODE",""),IF($J1596="UNKNOWN","UNKNOWN_PM_TYPE",""),IF($L1596="UNKNOWN","UNKNOWN_STATUS",""))</f>
        <v/>
      </c>
      <c r="AQ1596" s="42" t="str">
        <f t="shared" si="124"/>
        <v>NO</v>
      </c>
    </row>
    <row r="1597" spans="1:43" x14ac:dyDescent="0.3">
      <c r="A1597" s="38">
        <f>IF('query (10)'!A1597="","",'query (10)'!A1597)</f>
        <v>1799</v>
      </c>
      <c r="B1597" s="38">
        <f>IF('query (10)'!B1597="","",'query (10)'!B1597)</f>
        <v>19918</v>
      </c>
      <c r="C1597" s="38" t="str">
        <f>TRIM(UPPER('query (10)'!M1597))</f>
        <v>WA-348</v>
      </c>
      <c r="D1597" s="38" t="str">
        <f>TRIM(UPPER(IFERROR(_xlfn.TEXTBEFORE('query (10)'!L1597,"("),'query (10)'!L1597)))</f>
        <v>FINISH WASH EQUIPMENT</v>
      </c>
      <c r="E1597" s="38" t="str">
        <f>IFERROR(TRIM(UPPER(_xlfn.TEXTBEFORE(_xlfn.TEXTAFTER('query (10)'!L1597,"("),")"))),"")</f>
        <v/>
      </c>
      <c r="F1597" s="38" t="str">
        <f>TRIM('query (10)'!K1597)</f>
        <v>KWD3</v>
      </c>
      <c r="G1597" s="38" t="str">
        <f>IF('query (10)'!J1597="","",'query (10)'!J1597)</f>
        <v>Electrical Control</v>
      </c>
      <c r="H1597" s="38" t="str">
        <f>TRIM(UPPER('query (10)'!J1597))</f>
        <v>ELECTRICAL CONTROL</v>
      </c>
      <c r="I1597" s="38" t="str">
        <f>IF('query (10)'!F1597="","",'query (10)'!F1597)</f>
        <v>Time-based Maintenance</v>
      </c>
      <c r="J1597" s="38" t="str">
        <f>IF('query (10)'!F1597="","",IFERROR(INDEX(Cleaning_Rules!$B$14:$B$17,MATCH(TRIM('query (10)'!F1597),Cleaning_Rules!$A$14:$A$17,0)),"UNKNOWN"))</f>
        <v>TBM</v>
      </c>
      <c r="K1597" s="38" t="str">
        <f>IF('query (10)'!G1597="","",'query (10)'!G1597)</f>
        <v>เสร็จสิ้น</v>
      </c>
      <c r="L1597" s="38" t="str">
        <f>IF('query (10)'!G1597="","MISSING",IFERROR(INDEX(Cleaning_Rules!$B$5:$B$10,MATCH(TRIM('query (10)'!G1597),Cleaning_Rules!$A$5:$A$10,0)),"UNKNOWN"))</f>
        <v>COMPLETED</v>
      </c>
      <c r="M1597" s="38" t="str">
        <f>IF('query (10)'!I1597="","",'query (10)'!I1597)</f>
        <v>Electrical</v>
      </c>
      <c r="N1597" s="38" t="str">
        <f>IF('query (10)'!O1597="","",'query (10)'!O1597)</f>
        <v>Inspection</v>
      </c>
      <c r="O1597" s="38" t="str">
        <f>IF('query (10)'!P1597="","",'query (10)'!P1597)</f>
        <v>Medium</v>
      </c>
      <c r="P1597" s="38" t="str">
        <f>IF('query (10)'!N1597="","",'query (10)'!N1597)</f>
        <v xml:space="preserve">Check and Cleaning Tighten of Terminal
Check Adhesion of PLC
Check and Cleaning PLC
</v>
      </c>
      <c r="Q1597" s="38" t="str">
        <f>TRIM('query (10)'!N1597)</f>
        <v xml:space="preserve">Check and Cleaning Tighten of Terminal
Check Adhesion of PLC
Check and Cleaning PLC
</v>
      </c>
      <c r="R1597" s="38" t="str">
        <f>TRIM(UPPER('query (10)'!R1597))</f>
        <v/>
      </c>
      <c r="S1597" s="38" t="str">
        <f>TRIM(UPPER('query (10)'!S1597))</f>
        <v/>
      </c>
      <c r="T1597" s="38" t="str">
        <f>IF('query (10)'!Q1597="","",TRIM(UPPER('query (10)'!Q1597)))</f>
        <v/>
      </c>
      <c r="U1597" s="38" t="str">
        <f>IF('query (10)'!T1597="","",'query (10)'!T1597)</f>
        <v/>
      </c>
      <c r="V1597" s="39" t="str">
        <f>IF('query (10)'!T1597="","",IFERROR(VALUE('query (10)'!T1597),""))</f>
        <v/>
      </c>
      <c r="W1597" s="40">
        <f>IF('query (10)'!U1597="","",'query (10)'!U1597)</f>
        <v>0</v>
      </c>
      <c r="X1597" s="39">
        <f>IF('query (10)'!V1597="","",'query (10)'!V1597)</f>
        <v>180</v>
      </c>
      <c r="Y1597" s="41">
        <f>IF('query (10)'!W1597="","",'query (10)'!W1597)</f>
        <v>46056</v>
      </c>
      <c r="Z1597" s="41">
        <f>IF('query (10)'!X1597="","",'query (10)'!X1597)</f>
        <v>46141</v>
      </c>
      <c r="AA1597" s="41">
        <f>IF('query (10)'!Y1597="","",'query (10)'!Y1597)</f>
        <v>46141</v>
      </c>
      <c r="AB1597" s="41">
        <f>IF('query (10)'!Z1597="","",'query (10)'!Z1597)</f>
        <v>46321</v>
      </c>
      <c r="AC1597" s="38" t="str">
        <f>IF(OR('query (10)'!AA1597="",COUNTIF(Cleaning_Rules!$A$21:$A$26,TRIM('query (10)'!AA1597))&gt;0),"",TRIM('query (10)'!AA1597))</f>
        <v/>
      </c>
      <c r="AD1597" s="38" t="str">
        <f>IF('query (10)'!AB1597="","",TRIM(IFERROR(_xlfn.TEXTBEFORE('query (10)'!AB1597,"("),'query (10)'!AB1597)))</f>
        <v>เริ่มซ่อมงาน PM แล้ว รับผิดชอบโดย PONGPITAK SONCHAI</v>
      </c>
      <c r="AE1597" s="38" t="str">
        <f>IFERROR(LOWER(TRIM(_xlfn.TEXTBEFORE(_xlfn.TEXTAFTER('query (10)'!AB1597,"("),")"))),"")</f>
        <v>sonchai-p-6240@nsk.com</v>
      </c>
      <c r="AF1597" s="38" t="str">
        <f>IF('query (10)'!AD1597="","",TRIM('query (10)'!AD1597))</f>
        <v>ณัฐดนัย จุฑาเทพ</v>
      </c>
      <c r="AG1597" s="38" t="str">
        <f>IF('query (10)'!AE1597="","",TRIM('query (10)'!AE1597))</f>
        <v>พงษ์พิทักษ์ ศรไชย</v>
      </c>
      <c r="AH1597" s="38" t="str">
        <f>IF('query (10)'!AF1597="","",IFERROR(VALUE('query (10)'!AF1597),""))</f>
        <v/>
      </c>
      <c r="AI1597" s="38" t="str">
        <f>IF('query (10)'!AG1597="","",TRIM('query (10)'!AG1597))</f>
        <v/>
      </c>
      <c r="AJ1597" s="38" t="str">
        <f>IF('query (10)'!AH1597="","",IFERROR(VALUE('query (10)'!AH1597),""))</f>
        <v/>
      </c>
      <c r="AK1597" s="38" t="str">
        <f>IF('query (10)'!AI1597="","",TRIM('query (10)'!AI1597))</f>
        <v/>
      </c>
      <c r="AL1597" s="42">
        <f t="shared" si="120"/>
        <v>2026</v>
      </c>
      <c r="AM1597" s="42" t="str">
        <f t="shared" si="121"/>
        <v>2026-02</v>
      </c>
      <c r="AN1597" s="42" t="str">
        <f t="shared" ca="1" si="122"/>
        <v/>
      </c>
      <c r="AO1597" s="42" t="str">
        <f t="shared" si="123"/>
        <v>WA-348 | FINISH WASH EQUIPMENT | KWD3 | ELECTRICAL CONTROL | Time-based Maintenance | Electrical | Inspection | Medium | Check and Cleaning Tighten of Terminal
Check Adhesion of PLC
Check and Cleaning PLC
 | เริ่มซ่อมงาน PM แล้ว รับผิดชอบโดย PONGPITAK SONCHAI | พงษ์พิทักษ์ ศรไชย</v>
      </c>
      <c r="AP1597" s="42" t="str">
        <f>_xlfn.TEXTJOIN("; ",TRUE,IF(COUNTA('query (10)'!A1597:AK1597)&lt;=6,"NEAR_EMPTY_ROW",""),IF($K1597="","MISSING_STATUS",""),IF(AND($K1597="เสร็จสิ้น",$Z1597=""),"DONE_NO_ACTUAL_DATE",""),IF(AND($I1597="Condition-based Maintenance",$AH1597=""),"CBM_NO_MEASUREMENT",""),IF(OR($X1597="",$X1597=0),"INVALID_PERIOD",""),IF(AND($AA1597&lt;&gt;"",$AB1597&lt;&gt;"",$AB1597&lt;$AA1597),"DATE_SEQUENCE_ERROR",""),IF(AND($AB1597&lt;&gt;"",$AB1597&gt;DATE(2030,12,31)),"DATE_OUTLIER",""),IF($C1597="","MISSING_QRCODE",""),IF($J1597="UNKNOWN","UNKNOWN_PM_TYPE",""),IF($L1597="UNKNOWN","UNKNOWN_STATUS",""))</f>
        <v/>
      </c>
      <c r="AQ1597" s="42" t="str">
        <f t="shared" si="124"/>
        <v>NO</v>
      </c>
    </row>
    <row r="1598" spans="1:43" x14ac:dyDescent="0.3">
      <c r="A1598" s="38">
        <f>IF('query (10)'!A1598="","",'query (10)'!A1598)</f>
        <v>1800</v>
      </c>
      <c r="B1598" s="38" t="str">
        <f>IF('query (10)'!B1598="","",'query (10)'!B1598)</f>
        <v/>
      </c>
      <c r="C1598" s="38" t="str">
        <f>TRIM(UPPER('query (10)'!M1598))</f>
        <v>WA-470</v>
      </c>
      <c r="D1598" s="38" t="str">
        <f>TRIM(UPPER(IFERROR(_xlfn.TEXTBEFORE('query (10)'!L1598,"("),'query (10)'!L1598)))</f>
        <v>FINISH WASH EQUIPMENT</v>
      </c>
      <c r="E1598" s="38" t="str">
        <f>IFERROR(TRIM(UPPER(_xlfn.TEXTBEFORE(_xlfn.TEXTAFTER('query (10)'!L1598,"("),")"))),"")</f>
        <v/>
      </c>
      <c r="F1598" s="38" t="str">
        <f>TRIM('query (10)'!K1598)</f>
        <v>KWD4</v>
      </c>
      <c r="G1598" s="38" t="str">
        <f>IF('query (10)'!J1598="","",'query (10)'!J1598)</f>
        <v>Electrical Control</v>
      </c>
      <c r="H1598" s="38" t="str">
        <f>TRIM(UPPER('query (10)'!J1598))</f>
        <v>ELECTRICAL CONTROL</v>
      </c>
      <c r="I1598" s="38" t="str">
        <f>IF('query (10)'!F1598="","",'query (10)'!F1598)</f>
        <v>Time-based Maintenance</v>
      </c>
      <c r="J1598" s="38" t="str">
        <f>IF('query (10)'!F1598="","",IFERROR(INDEX(Cleaning_Rules!$B$14:$B$17,MATCH(TRIM('query (10)'!F1598),Cleaning_Rules!$A$14:$A$17,0)),"UNKNOWN"))</f>
        <v>TBM</v>
      </c>
      <c r="K1598" s="38" t="str">
        <f>IF('query (10)'!G1598="","",'query (10)'!G1598)</f>
        <v>แผนใหม่</v>
      </c>
      <c r="L1598" s="38" t="str">
        <f>IF('query (10)'!G1598="","MISSING",IFERROR(INDEX(Cleaning_Rules!$B$5:$B$10,MATCH(TRIM('query (10)'!G1598),Cleaning_Rules!$A$5:$A$10,0)),"UNKNOWN"))</f>
        <v>NEW_PLAN</v>
      </c>
      <c r="M1598" s="38" t="str">
        <f>IF('query (10)'!I1598="","",'query (10)'!I1598)</f>
        <v>Electrical</v>
      </c>
      <c r="N1598" s="38" t="str">
        <f>IF('query (10)'!O1598="","",'query (10)'!O1598)</f>
        <v>Inspection</v>
      </c>
      <c r="O1598" s="38" t="str">
        <f>IF('query (10)'!P1598="","",'query (10)'!P1598)</f>
        <v>Medium</v>
      </c>
      <c r="P1598" s="38" t="str">
        <f>IF('query (10)'!N1598="","",'query (10)'!N1598)</f>
        <v xml:space="preserve">Check and Cleaning Tighten of Terminal
Check Adhesion of PLC
Check and Cleaning PLC
</v>
      </c>
      <c r="Q1598" s="38" t="str">
        <f>TRIM('query (10)'!N1598)</f>
        <v xml:space="preserve">Check and Cleaning Tighten of Terminal
Check Adhesion of PLC
Check and Cleaning PLC
</v>
      </c>
      <c r="R1598" s="38" t="str">
        <f>TRIM(UPPER('query (10)'!R1598))</f>
        <v/>
      </c>
      <c r="S1598" s="38" t="str">
        <f>TRIM(UPPER('query (10)'!S1598))</f>
        <v/>
      </c>
      <c r="T1598" s="38" t="str">
        <f>IF('query (10)'!Q1598="","",TRIM(UPPER('query (10)'!Q1598)))</f>
        <v/>
      </c>
      <c r="U1598" s="38" t="str">
        <f>IF('query (10)'!T1598="","",'query (10)'!T1598)</f>
        <v/>
      </c>
      <c r="V1598" s="39" t="str">
        <f>IF('query (10)'!T1598="","",IFERROR(VALUE('query (10)'!T1598),""))</f>
        <v/>
      </c>
      <c r="W1598" s="40">
        <f>IF('query (10)'!U1598="","",'query (10)'!U1598)</f>
        <v>0</v>
      </c>
      <c r="X1598" s="39">
        <f>IF('query (10)'!V1598="","",'query (10)'!V1598)</f>
        <v>180</v>
      </c>
      <c r="Y1598" s="41">
        <f>IF('query (10)'!W1598="","",'query (10)'!W1598)</f>
        <v>46057</v>
      </c>
      <c r="Z1598" s="41" t="str">
        <f>IF('query (10)'!X1598="","",'query (10)'!X1598)</f>
        <v/>
      </c>
      <c r="AA1598" s="41">
        <f>IF('query (10)'!Y1598="","",'query (10)'!Y1598)</f>
        <v>46057</v>
      </c>
      <c r="AB1598" s="41">
        <f>IF('query (10)'!Z1598="","",'query (10)'!Z1598)</f>
        <v>46237</v>
      </c>
      <c r="AC1598" s="38" t="str">
        <f>IF(OR('query (10)'!AA1598="",COUNTIF(Cleaning_Rules!$A$21:$A$26,TRIM('query (10)'!AA1598))&gt;0),"",TRIM('query (10)'!AA1598))</f>
        <v/>
      </c>
      <c r="AD1598" s="38" t="str">
        <f>IF('query (10)'!AB1598="","",TRIM(IFERROR(_xlfn.TEXTBEFORE('query (10)'!AB1598,"("),'query (10)'!AB1598)))</f>
        <v/>
      </c>
      <c r="AE1598" s="38" t="str">
        <f>IFERROR(LOWER(TRIM(_xlfn.TEXTBEFORE(_xlfn.TEXTAFTER('query (10)'!AB1598,"("),")"))),"")</f>
        <v/>
      </c>
      <c r="AF1598" s="38" t="str">
        <f>IF('query (10)'!AD1598="","",TRIM('query (10)'!AD1598))</f>
        <v>ณัฐดนัย จุฑาเทพ</v>
      </c>
      <c r="AG1598" s="38" t="str">
        <f>IF('query (10)'!AE1598="","",TRIM('query (10)'!AE1598))</f>
        <v>ณัฐดนัย จุฑาเทพ</v>
      </c>
      <c r="AH1598" s="38" t="str">
        <f>IF('query (10)'!AF1598="","",IFERROR(VALUE('query (10)'!AF1598),""))</f>
        <v/>
      </c>
      <c r="AI1598" s="38" t="str">
        <f>IF('query (10)'!AG1598="","",TRIM('query (10)'!AG1598))</f>
        <v/>
      </c>
      <c r="AJ1598" s="38" t="str">
        <f>IF('query (10)'!AH1598="","",IFERROR(VALUE('query (10)'!AH1598),""))</f>
        <v/>
      </c>
      <c r="AK1598" s="38" t="str">
        <f>IF('query (10)'!AI1598="","",TRIM('query (10)'!AI1598))</f>
        <v/>
      </c>
      <c r="AL1598" s="42">
        <f t="shared" si="120"/>
        <v>2026</v>
      </c>
      <c r="AM1598" s="42" t="str">
        <f t="shared" si="121"/>
        <v>2026-02</v>
      </c>
      <c r="AN1598" s="42" t="str">
        <f t="shared" ca="1" si="122"/>
        <v>OVERDUE</v>
      </c>
      <c r="AO1598" s="42" t="str">
        <f t="shared" si="123"/>
        <v>WA-470 | FINISH WASH EQUIPMENT | KWD4 | ELECTRICAL CONTROL | Time-based Maintenance | Electrical | Inspection | Medium | Check and Cleaning Tighten of Terminal
Check Adhesion of PLC
Check and Cleaning PLC
 | ณัฐดนัย จุฑาเทพ</v>
      </c>
      <c r="AP1598" s="42" t="str">
        <f>_xlfn.TEXTJOIN("; ",TRUE,IF(COUNTA('query (10)'!A1598:AK1598)&lt;=6,"NEAR_EMPTY_ROW",""),IF($K1598="","MISSING_STATUS",""),IF(AND($K1598="เสร็จสิ้น",$Z1598=""),"DONE_NO_ACTUAL_DATE",""),IF(AND($I1598="Condition-based Maintenance",$AH1598=""),"CBM_NO_MEASUREMENT",""),IF(OR($X1598="",$X1598=0),"INVALID_PERIOD",""),IF(AND($AA1598&lt;&gt;"",$AB1598&lt;&gt;"",$AB1598&lt;$AA1598),"DATE_SEQUENCE_ERROR",""),IF(AND($AB1598&lt;&gt;"",$AB1598&gt;DATE(2030,12,31)),"DATE_OUTLIER",""),IF($C1598="","MISSING_QRCODE",""),IF($J1598="UNKNOWN","UNKNOWN_PM_TYPE",""),IF($L1598="UNKNOWN","UNKNOWN_STATUS",""))</f>
        <v/>
      </c>
      <c r="AQ1598" s="42" t="str">
        <f t="shared" si="124"/>
        <v>NO</v>
      </c>
    </row>
    <row r="1599" spans="1:43" x14ac:dyDescent="0.3">
      <c r="A1599" s="38">
        <f>IF('query (10)'!A1599="","",'query (10)'!A1599)</f>
        <v>1801</v>
      </c>
      <c r="B1599" s="38" t="str">
        <f>IF('query (10)'!B1599="","",'query (10)'!B1599)</f>
        <v/>
      </c>
      <c r="C1599" s="38" t="str">
        <f>TRIM(UPPER('query (10)'!M1599))</f>
        <v>WA-586</v>
      </c>
      <c r="D1599" s="38" t="str">
        <f>TRIM(UPPER(IFERROR(_xlfn.TEXTBEFORE('query (10)'!L1599,"("),'query (10)'!L1599)))</f>
        <v>FINISH WASH EQUIPMENT</v>
      </c>
      <c r="E1599" s="38" t="str">
        <f>IFERROR(TRIM(UPPER(_xlfn.TEXTBEFORE(_xlfn.TEXTAFTER('query (10)'!L1599,"("),")"))),"")</f>
        <v/>
      </c>
      <c r="F1599" s="38" t="str">
        <f>TRIM('query (10)'!K1599)</f>
        <v>KWD5</v>
      </c>
      <c r="G1599" s="38" t="str">
        <f>IF('query (10)'!J1599="","",'query (10)'!J1599)</f>
        <v>Electrical Control</v>
      </c>
      <c r="H1599" s="38" t="str">
        <f>TRIM(UPPER('query (10)'!J1599))</f>
        <v>ELECTRICAL CONTROL</v>
      </c>
      <c r="I1599" s="38" t="str">
        <f>IF('query (10)'!F1599="","",'query (10)'!F1599)</f>
        <v>Time-based Maintenance</v>
      </c>
      <c r="J1599" s="38" t="str">
        <f>IF('query (10)'!F1599="","",IFERROR(INDEX(Cleaning_Rules!$B$14:$B$17,MATCH(TRIM('query (10)'!F1599),Cleaning_Rules!$A$14:$A$17,0)),"UNKNOWN"))</f>
        <v>TBM</v>
      </c>
      <c r="K1599" s="38" t="str">
        <f>IF('query (10)'!G1599="","",'query (10)'!G1599)</f>
        <v>แผนใหม่</v>
      </c>
      <c r="L1599" s="38" t="str">
        <f>IF('query (10)'!G1599="","MISSING",IFERROR(INDEX(Cleaning_Rules!$B$5:$B$10,MATCH(TRIM('query (10)'!G1599),Cleaning_Rules!$A$5:$A$10,0)),"UNKNOWN"))</f>
        <v>NEW_PLAN</v>
      </c>
      <c r="M1599" s="38" t="str">
        <f>IF('query (10)'!I1599="","",'query (10)'!I1599)</f>
        <v>Electrical</v>
      </c>
      <c r="N1599" s="38" t="str">
        <f>IF('query (10)'!O1599="","",'query (10)'!O1599)</f>
        <v>Inspection</v>
      </c>
      <c r="O1599" s="38" t="str">
        <f>IF('query (10)'!P1599="","",'query (10)'!P1599)</f>
        <v>Medium</v>
      </c>
      <c r="P1599" s="38" t="str">
        <f>IF('query (10)'!N1599="","",'query (10)'!N1599)</f>
        <v xml:space="preserve">Check and Cleaning Tighten of Terminal
Check Adhesion of PLC
Check and Cleaning PLC
</v>
      </c>
      <c r="Q1599" s="38" t="str">
        <f>TRIM('query (10)'!N1599)</f>
        <v xml:space="preserve">Check and Cleaning Tighten of Terminal
Check Adhesion of PLC
Check and Cleaning PLC
</v>
      </c>
      <c r="R1599" s="38" t="str">
        <f>TRIM(UPPER('query (10)'!R1599))</f>
        <v/>
      </c>
      <c r="S1599" s="38" t="str">
        <f>TRIM(UPPER('query (10)'!S1599))</f>
        <v/>
      </c>
      <c r="T1599" s="38" t="str">
        <f>IF('query (10)'!Q1599="","",TRIM(UPPER('query (10)'!Q1599)))</f>
        <v/>
      </c>
      <c r="U1599" s="38" t="str">
        <f>IF('query (10)'!T1599="","",'query (10)'!T1599)</f>
        <v/>
      </c>
      <c r="V1599" s="39" t="str">
        <f>IF('query (10)'!T1599="","",IFERROR(VALUE('query (10)'!T1599),""))</f>
        <v/>
      </c>
      <c r="W1599" s="40">
        <f>IF('query (10)'!U1599="","",'query (10)'!U1599)</f>
        <v>0</v>
      </c>
      <c r="X1599" s="39">
        <f>IF('query (10)'!V1599="","",'query (10)'!V1599)</f>
        <v>180</v>
      </c>
      <c r="Y1599" s="41">
        <f>IF('query (10)'!W1599="","",'query (10)'!W1599)</f>
        <v>46058</v>
      </c>
      <c r="Z1599" s="41" t="str">
        <f>IF('query (10)'!X1599="","",'query (10)'!X1599)</f>
        <v/>
      </c>
      <c r="AA1599" s="41">
        <f>IF('query (10)'!Y1599="","",'query (10)'!Y1599)</f>
        <v>46058</v>
      </c>
      <c r="AB1599" s="41">
        <f>IF('query (10)'!Z1599="","",'query (10)'!Z1599)</f>
        <v>46238</v>
      </c>
      <c r="AC1599" s="38" t="str">
        <f>IF(OR('query (10)'!AA1599="",COUNTIF(Cleaning_Rules!$A$21:$A$26,TRIM('query (10)'!AA1599))&gt;0),"",TRIM('query (10)'!AA1599))</f>
        <v/>
      </c>
      <c r="AD1599" s="38" t="str">
        <f>IF('query (10)'!AB1599="","",TRIM(IFERROR(_xlfn.TEXTBEFORE('query (10)'!AB1599,"("),'query (10)'!AB1599)))</f>
        <v/>
      </c>
      <c r="AE1599" s="38" t="str">
        <f>IFERROR(LOWER(TRIM(_xlfn.TEXTBEFORE(_xlfn.TEXTAFTER('query (10)'!AB1599,"("),")"))),"")</f>
        <v/>
      </c>
      <c r="AF1599" s="38" t="str">
        <f>IF('query (10)'!AD1599="","",TRIM('query (10)'!AD1599))</f>
        <v>ณัฐดนัย จุฑาเทพ</v>
      </c>
      <c r="AG1599" s="38" t="str">
        <f>IF('query (10)'!AE1599="","",TRIM('query (10)'!AE1599))</f>
        <v>ณัฐดนัย จุฑาเทพ</v>
      </c>
      <c r="AH1599" s="38" t="str">
        <f>IF('query (10)'!AF1599="","",IFERROR(VALUE('query (10)'!AF1599),""))</f>
        <v/>
      </c>
      <c r="AI1599" s="38" t="str">
        <f>IF('query (10)'!AG1599="","",TRIM('query (10)'!AG1599))</f>
        <v/>
      </c>
      <c r="AJ1599" s="38" t="str">
        <f>IF('query (10)'!AH1599="","",IFERROR(VALUE('query (10)'!AH1599),""))</f>
        <v/>
      </c>
      <c r="AK1599" s="38" t="str">
        <f>IF('query (10)'!AI1599="","",TRIM('query (10)'!AI1599))</f>
        <v/>
      </c>
      <c r="AL1599" s="42">
        <f t="shared" si="120"/>
        <v>2026</v>
      </c>
      <c r="AM1599" s="42" t="str">
        <f t="shared" si="121"/>
        <v>2026-02</v>
      </c>
      <c r="AN1599" s="42" t="str">
        <f t="shared" ca="1" si="122"/>
        <v>OVERDUE</v>
      </c>
      <c r="AO1599" s="42" t="str">
        <f t="shared" si="123"/>
        <v>WA-586 | FINISH WASH EQUIPMENT | KWD5 | ELECTRICAL CONTROL | Time-based Maintenance | Electrical | Inspection | Medium | Check and Cleaning Tighten of Terminal
Check Adhesion of PLC
Check and Cleaning PLC
 | ณัฐดนัย จุฑาเทพ</v>
      </c>
      <c r="AP1599" s="42" t="str">
        <f>_xlfn.TEXTJOIN("; ",TRUE,IF(COUNTA('query (10)'!A1599:AK1599)&lt;=6,"NEAR_EMPTY_ROW",""),IF($K1599="","MISSING_STATUS",""),IF(AND($K1599="เสร็จสิ้น",$Z1599=""),"DONE_NO_ACTUAL_DATE",""),IF(AND($I1599="Condition-based Maintenance",$AH1599=""),"CBM_NO_MEASUREMENT",""),IF(OR($X1599="",$X1599=0),"INVALID_PERIOD",""),IF(AND($AA1599&lt;&gt;"",$AB1599&lt;&gt;"",$AB1599&lt;$AA1599),"DATE_SEQUENCE_ERROR",""),IF(AND($AB1599&lt;&gt;"",$AB1599&gt;DATE(2030,12,31)),"DATE_OUTLIER",""),IF($C1599="","MISSING_QRCODE",""),IF($J1599="UNKNOWN","UNKNOWN_PM_TYPE",""),IF($L1599="UNKNOWN","UNKNOWN_STATUS",""))</f>
        <v/>
      </c>
      <c r="AQ1599" s="42" t="str">
        <f t="shared" si="124"/>
        <v>NO</v>
      </c>
    </row>
    <row r="1600" spans="1:43" x14ac:dyDescent="0.3">
      <c r="A1600" s="38">
        <f>IF('query (10)'!A1600="","",'query (10)'!A1600)</f>
        <v>1802</v>
      </c>
      <c r="B1600" s="38" t="str">
        <f>IF('query (10)'!B1600="","",'query (10)'!B1600)</f>
        <v/>
      </c>
      <c r="C1600" s="38" t="str">
        <f>TRIM(UPPER('query (10)'!M1600))</f>
        <v>WA-702</v>
      </c>
      <c r="D1600" s="38" t="str">
        <f>TRIM(UPPER(IFERROR(_xlfn.TEXTBEFORE('query (10)'!L1600,"("),'query (10)'!L1600)))</f>
        <v>FINISH WASH EQUIPMENT</v>
      </c>
      <c r="E1600" s="38" t="str">
        <f>IFERROR(TRIM(UPPER(_xlfn.TEXTBEFORE(_xlfn.TEXTAFTER('query (10)'!L1600,"("),")"))),"")</f>
        <v/>
      </c>
      <c r="F1600" s="38" t="str">
        <f>TRIM('query (10)'!K1600)</f>
        <v>KWD6</v>
      </c>
      <c r="G1600" s="38" t="str">
        <f>IF('query (10)'!J1600="","",'query (10)'!J1600)</f>
        <v>Electrical Control</v>
      </c>
      <c r="H1600" s="38" t="str">
        <f>TRIM(UPPER('query (10)'!J1600))</f>
        <v>ELECTRICAL CONTROL</v>
      </c>
      <c r="I1600" s="38" t="str">
        <f>IF('query (10)'!F1600="","",'query (10)'!F1600)</f>
        <v>Time-based Maintenance</v>
      </c>
      <c r="J1600" s="38" t="str">
        <f>IF('query (10)'!F1600="","",IFERROR(INDEX(Cleaning_Rules!$B$14:$B$17,MATCH(TRIM('query (10)'!F1600),Cleaning_Rules!$A$14:$A$17,0)),"UNKNOWN"))</f>
        <v>TBM</v>
      </c>
      <c r="K1600" s="38" t="str">
        <f>IF('query (10)'!G1600="","",'query (10)'!G1600)</f>
        <v>แผนใหม่</v>
      </c>
      <c r="L1600" s="38" t="str">
        <f>IF('query (10)'!G1600="","MISSING",IFERROR(INDEX(Cleaning_Rules!$B$5:$B$10,MATCH(TRIM('query (10)'!G1600),Cleaning_Rules!$A$5:$A$10,0)),"UNKNOWN"))</f>
        <v>NEW_PLAN</v>
      </c>
      <c r="M1600" s="38" t="str">
        <f>IF('query (10)'!I1600="","",'query (10)'!I1600)</f>
        <v>Electrical</v>
      </c>
      <c r="N1600" s="38" t="str">
        <f>IF('query (10)'!O1600="","",'query (10)'!O1600)</f>
        <v>Inspection</v>
      </c>
      <c r="O1600" s="38" t="str">
        <f>IF('query (10)'!P1600="","",'query (10)'!P1600)</f>
        <v>Medium</v>
      </c>
      <c r="P1600" s="38" t="str">
        <f>IF('query (10)'!N1600="","",'query (10)'!N1600)</f>
        <v xml:space="preserve">Check and Cleaning Tighten of Terminal
Check Adhesion of PLC
Check and Cleaning PLC
</v>
      </c>
      <c r="Q1600" s="38" t="str">
        <f>TRIM('query (10)'!N1600)</f>
        <v xml:space="preserve">Check and Cleaning Tighten of Terminal
Check Adhesion of PLC
Check and Cleaning PLC
</v>
      </c>
      <c r="R1600" s="38" t="str">
        <f>TRIM(UPPER('query (10)'!R1600))</f>
        <v/>
      </c>
      <c r="S1600" s="38" t="str">
        <f>TRIM(UPPER('query (10)'!S1600))</f>
        <v/>
      </c>
      <c r="T1600" s="38" t="str">
        <f>IF('query (10)'!Q1600="","",TRIM(UPPER('query (10)'!Q1600)))</f>
        <v/>
      </c>
      <c r="U1600" s="38" t="str">
        <f>IF('query (10)'!T1600="","",'query (10)'!T1600)</f>
        <v/>
      </c>
      <c r="V1600" s="39" t="str">
        <f>IF('query (10)'!T1600="","",IFERROR(VALUE('query (10)'!T1600),""))</f>
        <v/>
      </c>
      <c r="W1600" s="40">
        <f>IF('query (10)'!U1600="","",'query (10)'!U1600)</f>
        <v>0</v>
      </c>
      <c r="X1600" s="39">
        <f>IF('query (10)'!V1600="","",'query (10)'!V1600)</f>
        <v>180</v>
      </c>
      <c r="Y1600" s="41">
        <f>IF('query (10)'!W1600="","",'query (10)'!W1600)</f>
        <v>46059</v>
      </c>
      <c r="Z1600" s="41" t="str">
        <f>IF('query (10)'!X1600="","",'query (10)'!X1600)</f>
        <v/>
      </c>
      <c r="AA1600" s="41">
        <f>IF('query (10)'!Y1600="","",'query (10)'!Y1600)</f>
        <v>46059</v>
      </c>
      <c r="AB1600" s="41">
        <f>IF('query (10)'!Z1600="","",'query (10)'!Z1600)</f>
        <v>46239</v>
      </c>
      <c r="AC1600" s="38" t="str">
        <f>IF(OR('query (10)'!AA1600="",COUNTIF(Cleaning_Rules!$A$21:$A$26,TRIM('query (10)'!AA1600))&gt;0),"",TRIM('query (10)'!AA1600))</f>
        <v/>
      </c>
      <c r="AD1600" s="38" t="str">
        <f>IF('query (10)'!AB1600="","",TRIM(IFERROR(_xlfn.TEXTBEFORE('query (10)'!AB1600,"("),'query (10)'!AB1600)))</f>
        <v/>
      </c>
      <c r="AE1600" s="38" t="str">
        <f>IFERROR(LOWER(TRIM(_xlfn.TEXTBEFORE(_xlfn.TEXTAFTER('query (10)'!AB1600,"("),")"))),"")</f>
        <v/>
      </c>
      <c r="AF1600" s="38" t="str">
        <f>IF('query (10)'!AD1600="","",TRIM('query (10)'!AD1600))</f>
        <v>ณัฐดนัย จุฑาเทพ</v>
      </c>
      <c r="AG1600" s="38" t="str">
        <f>IF('query (10)'!AE1600="","",TRIM('query (10)'!AE1600))</f>
        <v>ณัฐดนัย จุฑาเทพ</v>
      </c>
      <c r="AH1600" s="38" t="str">
        <f>IF('query (10)'!AF1600="","",IFERROR(VALUE('query (10)'!AF1600),""))</f>
        <v/>
      </c>
      <c r="AI1600" s="38" t="str">
        <f>IF('query (10)'!AG1600="","",TRIM('query (10)'!AG1600))</f>
        <v/>
      </c>
      <c r="AJ1600" s="38" t="str">
        <f>IF('query (10)'!AH1600="","",IFERROR(VALUE('query (10)'!AH1600),""))</f>
        <v/>
      </c>
      <c r="AK1600" s="38" t="str">
        <f>IF('query (10)'!AI1600="","",TRIM('query (10)'!AI1600))</f>
        <v/>
      </c>
      <c r="AL1600" s="42">
        <f t="shared" si="120"/>
        <v>2026</v>
      </c>
      <c r="AM1600" s="42" t="str">
        <f t="shared" si="121"/>
        <v>2026-02</v>
      </c>
      <c r="AN1600" s="42" t="str">
        <f t="shared" ca="1" si="122"/>
        <v>OVERDUE</v>
      </c>
      <c r="AO1600" s="42" t="str">
        <f t="shared" si="123"/>
        <v>WA-702 | FINISH WASH EQUIPMENT | KWD6 | ELECTRICAL CONTROL | Time-based Maintenance | Electrical | Inspection | Medium | Check and Cleaning Tighten of Terminal
Check Adhesion of PLC
Check and Cleaning PLC
 | ณัฐดนัย จุฑาเทพ</v>
      </c>
      <c r="AP1600" s="42" t="str">
        <f>_xlfn.TEXTJOIN("; ",TRUE,IF(COUNTA('query (10)'!A1600:AK1600)&lt;=6,"NEAR_EMPTY_ROW",""),IF($K1600="","MISSING_STATUS",""),IF(AND($K1600="เสร็จสิ้น",$Z1600=""),"DONE_NO_ACTUAL_DATE",""),IF(AND($I1600="Condition-based Maintenance",$AH1600=""),"CBM_NO_MEASUREMENT",""),IF(OR($X1600="",$X1600=0),"INVALID_PERIOD",""),IF(AND($AA1600&lt;&gt;"",$AB1600&lt;&gt;"",$AB1600&lt;$AA1600),"DATE_SEQUENCE_ERROR",""),IF(AND($AB1600&lt;&gt;"",$AB1600&gt;DATE(2030,12,31)),"DATE_OUTLIER",""),IF($C1600="","MISSING_QRCODE",""),IF($J1600="UNKNOWN","UNKNOWN_PM_TYPE",""),IF($L1600="UNKNOWN","UNKNOWN_STATUS",""))</f>
        <v/>
      </c>
      <c r="AQ1600" s="42" t="str">
        <f t="shared" si="124"/>
        <v>NO</v>
      </c>
    </row>
    <row r="1601" spans="1:43" x14ac:dyDescent="0.3">
      <c r="A1601" s="38">
        <f>IF('query (10)'!A1601="","",'query (10)'!A1601)</f>
        <v>1803</v>
      </c>
      <c r="B1601" s="38">
        <f>IF('query (10)'!B1601="","",'query (10)'!B1601)</f>
        <v>19839</v>
      </c>
      <c r="C1601" s="38" t="str">
        <f>TRIM(UPPER('query (10)'!M1601))</f>
        <v>WA-835</v>
      </c>
      <c r="D1601" s="38" t="str">
        <f>TRIM(UPPER(IFERROR(_xlfn.TEXTBEFORE('query (10)'!L1601,"("),'query (10)'!L1601)))</f>
        <v>FINISH WASH EQUIPMENT</v>
      </c>
      <c r="E1601" s="38" t="str">
        <f>IFERROR(TRIM(UPPER(_xlfn.TEXTBEFORE(_xlfn.TEXTAFTER('query (10)'!L1601,"("),")"))),"")</f>
        <v/>
      </c>
      <c r="F1601" s="38" t="str">
        <f>TRIM('query (10)'!K1601)</f>
        <v>KWD7</v>
      </c>
      <c r="G1601" s="38" t="str">
        <f>IF('query (10)'!J1601="","",'query (10)'!J1601)</f>
        <v>Electrical Control</v>
      </c>
      <c r="H1601" s="38" t="str">
        <f>TRIM(UPPER('query (10)'!J1601))</f>
        <v>ELECTRICAL CONTROL</v>
      </c>
      <c r="I1601" s="38" t="str">
        <f>IF('query (10)'!F1601="","",'query (10)'!F1601)</f>
        <v>Time-based Maintenance</v>
      </c>
      <c r="J1601" s="38" t="str">
        <f>IF('query (10)'!F1601="","",IFERROR(INDEX(Cleaning_Rules!$B$14:$B$17,MATCH(TRIM('query (10)'!F1601),Cleaning_Rules!$A$14:$A$17,0)),"UNKNOWN"))</f>
        <v>TBM</v>
      </c>
      <c r="K1601" s="38" t="str">
        <f>IF('query (10)'!G1601="","",'query (10)'!G1601)</f>
        <v>เสร็จสิ้น</v>
      </c>
      <c r="L1601" s="38" t="str">
        <f>IF('query (10)'!G1601="","MISSING",IFERROR(INDEX(Cleaning_Rules!$B$5:$B$10,MATCH(TRIM('query (10)'!G1601),Cleaning_Rules!$A$5:$A$10,0)),"UNKNOWN"))</f>
        <v>COMPLETED</v>
      </c>
      <c r="M1601" s="38" t="str">
        <f>IF('query (10)'!I1601="","",'query (10)'!I1601)</f>
        <v>Electrical</v>
      </c>
      <c r="N1601" s="38" t="str">
        <f>IF('query (10)'!O1601="","",'query (10)'!O1601)</f>
        <v>Inspection</v>
      </c>
      <c r="O1601" s="38" t="str">
        <f>IF('query (10)'!P1601="","",'query (10)'!P1601)</f>
        <v>Medium</v>
      </c>
      <c r="P1601" s="38" t="str">
        <f>IF('query (10)'!N1601="","",'query (10)'!N1601)</f>
        <v xml:space="preserve">Check and Cleaning Tighten of Terminal
Check Adhesion of PLC
Check and Cleaning PLC
</v>
      </c>
      <c r="Q1601" s="38" t="str">
        <f>TRIM('query (10)'!N1601)</f>
        <v xml:space="preserve">Check and Cleaning Tighten of Terminal
Check Adhesion of PLC
Check and Cleaning PLC
</v>
      </c>
      <c r="R1601" s="38" t="str">
        <f>TRIM(UPPER('query (10)'!R1601))</f>
        <v/>
      </c>
      <c r="S1601" s="38" t="str">
        <f>TRIM(UPPER('query (10)'!S1601))</f>
        <v/>
      </c>
      <c r="T1601" s="38" t="str">
        <f>IF('query (10)'!Q1601="","",TRIM(UPPER('query (10)'!Q1601)))</f>
        <v/>
      </c>
      <c r="U1601" s="38" t="str">
        <f>IF('query (10)'!T1601="","",'query (10)'!T1601)</f>
        <v/>
      </c>
      <c r="V1601" s="39" t="str">
        <f>IF('query (10)'!T1601="","",IFERROR(VALUE('query (10)'!T1601),""))</f>
        <v/>
      </c>
      <c r="W1601" s="40">
        <f>IF('query (10)'!U1601="","",'query (10)'!U1601)</f>
        <v>0</v>
      </c>
      <c r="X1601" s="39">
        <f>IF('query (10)'!V1601="","",'query (10)'!V1601)</f>
        <v>180</v>
      </c>
      <c r="Y1601" s="41">
        <f>IF('query (10)'!W1601="","",'query (10)'!W1601)</f>
        <v>46060</v>
      </c>
      <c r="Z1601" s="41">
        <f>IF('query (10)'!X1601="","",'query (10)'!X1601)</f>
        <v>46141</v>
      </c>
      <c r="AA1601" s="41">
        <f>IF('query (10)'!Y1601="","",'query (10)'!Y1601)</f>
        <v>46141</v>
      </c>
      <c r="AB1601" s="41">
        <f>IF('query (10)'!Z1601="","",'query (10)'!Z1601)</f>
        <v>46321</v>
      </c>
      <c r="AC1601" s="38" t="str">
        <f>IF(OR('query (10)'!AA1601="",COUNTIF(Cleaning_Rules!$A$21:$A$26,TRIM('query (10)'!AA1601))&gt;0),"",TRIM('query (10)'!AA1601))</f>
        <v/>
      </c>
      <c r="AD1601" s="38" t="str">
        <f>IF('query (10)'!AB1601="","",TRIM(IFERROR(_xlfn.TEXTBEFORE('query (10)'!AB1601,"("),'query (10)'!AB1601)))</f>
        <v>เริ่มซ่อมงาน PM แล้ว รับผิดชอบโดย PONGPITAK SONCHAI</v>
      </c>
      <c r="AE1601" s="38" t="str">
        <f>IFERROR(LOWER(TRIM(_xlfn.TEXTBEFORE(_xlfn.TEXTAFTER('query (10)'!AB1601,"("),")"))),"")</f>
        <v>sonchai-p-6240@nsk.com</v>
      </c>
      <c r="AF1601" s="38" t="str">
        <f>IF('query (10)'!AD1601="","",TRIM('query (10)'!AD1601))</f>
        <v>ณัฐดนัย จุฑาเทพ</v>
      </c>
      <c r="AG1601" s="38" t="str">
        <f>IF('query (10)'!AE1601="","",TRIM('query (10)'!AE1601))</f>
        <v>พงษ์พิทักษ์ ศรไชย</v>
      </c>
      <c r="AH1601" s="38" t="str">
        <f>IF('query (10)'!AF1601="","",IFERROR(VALUE('query (10)'!AF1601),""))</f>
        <v/>
      </c>
      <c r="AI1601" s="38" t="str">
        <f>IF('query (10)'!AG1601="","",TRIM('query (10)'!AG1601))</f>
        <v/>
      </c>
      <c r="AJ1601" s="38" t="str">
        <f>IF('query (10)'!AH1601="","",IFERROR(VALUE('query (10)'!AH1601),""))</f>
        <v/>
      </c>
      <c r="AK1601" s="38" t="str">
        <f>IF('query (10)'!AI1601="","",TRIM('query (10)'!AI1601))</f>
        <v/>
      </c>
      <c r="AL1601" s="42">
        <f t="shared" si="120"/>
        <v>2026</v>
      </c>
      <c r="AM1601" s="42" t="str">
        <f t="shared" si="121"/>
        <v>2026-02</v>
      </c>
      <c r="AN1601" s="42" t="str">
        <f t="shared" ca="1" si="122"/>
        <v/>
      </c>
      <c r="AO1601" s="42" t="str">
        <f t="shared" si="123"/>
        <v>WA-835 | FINISH WASH EQUIPMENT | KWD7 | ELECTRICAL CONTROL | Time-based Maintenance | Electrical | Inspection | Medium | Check and Cleaning Tighten of Terminal
Check Adhesion of PLC
Check and Cleaning PLC
 | เริ่มซ่อมงาน PM แล้ว รับผิดชอบโดย PONGPITAK SONCHAI | พงษ์พิทักษ์ ศรไชย</v>
      </c>
      <c r="AP1601" s="42" t="str">
        <f>_xlfn.TEXTJOIN("; ",TRUE,IF(COUNTA('query (10)'!A1601:AK1601)&lt;=6,"NEAR_EMPTY_ROW",""),IF($K1601="","MISSING_STATUS",""),IF(AND($K1601="เสร็จสิ้น",$Z1601=""),"DONE_NO_ACTUAL_DATE",""),IF(AND($I1601="Condition-based Maintenance",$AH1601=""),"CBM_NO_MEASUREMENT",""),IF(OR($X1601="",$X1601=0),"INVALID_PERIOD",""),IF(AND($AA1601&lt;&gt;"",$AB1601&lt;&gt;"",$AB1601&lt;$AA1601),"DATE_SEQUENCE_ERROR",""),IF(AND($AB1601&lt;&gt;"",$AB1601&gt;DATE(2030,12,31)),"DATE_OUTLIER",""),IF($C1601="","MISSING_QRCODE",""),IF($J1601="UNKNOWN","UNKNOWN_PM_TYPE",""),IF($L1601="UNKNOWN","UNKNOWN_STATUS",""))</f>
        <v/>
      </c>
      <c r="AQ1601" s="42" t="str">
        <f t="shared" si="124"/>
        <v>NO</v>
      </c>
    </row>
    <row r="1602" spans="1:43" x14ac:dyDescent="0.3">
      <c r="A1602" s="38">
        <f>IF('query (10)'!A1602="","",'query (10)'!A1602)</f>
        <v>1804</v>
      </c>
      <c r="B1602" s="38" t="str">
        <f>IF('query (10)'!B1602="","",'query (10)'!B1602)</f>
        <v/>
      </c>
      <c r="C1602" s="38" t="str">
        <f>TRIM(UPPER('query (10)'!M1602))</f>
        <v>WA-262</v>
      </c>
      <c r="D1602" s="38" t="str">
        <f>TRIM(UPPER(IFERROR(_xlfn.TEXTBEFORE('query (10)'!L1602,"("),'query (10)'!L1602)))</f>
        <v>FINISH WASH EQUIPMENT</v>
      </c>
      <c r="E1602" s="38" t="str">
        <f>IFERROR(TRIM(UPPER(_xlfn.TEXTBEFORE(_xlfn.TEXTAFTER('query (10)'!L1602,"("),")"))),"")</f>
        <v/>
      </c>
      <c r="F1602" s="38" t="str">
        <f>TRIM('query (10)'!K1602)</f>
        <v>KWD2</v>
      </c>
      <c r="G1602" s="38" t="str">
        <f>IF('query (10)'!J1602="","",'query (10)'!J1602)</f>
        <v>Electrical Control</v>
      </c>
      <c r="H1602" s="38" t="str">
        <f>TRIM(UPPER('query (10)'!J1602))</f>
        <v>ELECTRICAL CONTROL</v>
      </c>
      <c r="I1602" s="38" t="str">
        <f>IF('query (10)'!F1602="","",'query (10)'!F1602)</f>
        <v>Time-based Maintenance</v>
      </c>
      <c r="J1602" s="38" t="str">
        <f>IF('query (10)'!F1602="","",IFERROR(INDEX(Cleaning_Rules!$B$14:$B$17,MATCH(TRIM('query (10)'!F1602),Cleaning_Rules!$A$14:$A$17,0)),"UNKNOWN"))</f>
        <v>TBM</v>
      </c>
      <c r="K1602" s="38" t="str">
        <f>IF('query (10)'!G1602="","",'query (10)'!G1602)</f>
        <v>แผนใหม่</v>
      </c>
      <c r="L1602" s="38" t="str">
        <f>IF('query (10)'!G1602="","MISSING",IFERROR(INDEX(Cleaning_Rules!$B$5:$B$10,MATCH(TRIM('query (10)'!G1602),Cleaning_Rules!$A$5:$A$10,0)),"UNKNOWN"))</f>
        <v>NEW_PLAN</v>
      </c>
      <c r="M1602" s="38" t="str">
        <f>IF('query (10)'!I1602="","",'query (10)'!I1602)</f>
        <v>Electrical</v>
      </c>
      <c r="N1602" s="38" t="str">
        <f>IF('query (10)'!O1602="","",'query (10)'!O1602)</f>
        <v>Inspection</v>
      </c>
      <c r="O1602" s="38" t="str">
        <f>IF('query (10)'!P1602="","",'query (10)'!P1602)</f>
        <v>Medium</v>
      </c>
      <c r="P1602" s="38" t="str">
        <f>IF('query (10)'!N1602="","",'query (10)'!N1602)</f>
        <v xml:space="preserve">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v>
      </c>
      <c r="Q1602" s="38" t="str">
        <f>TRIM('query (10)'!N1602)</f>
        <v xml:space="preserve">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v>
      </c>
      <c r="R1602" s="38" t="str">
        <f>TRIM(UPPER('query (10)'!R1602))</f>
        <v/>
      </c>
      <c r="S1602" s="38" t="str">
        <f>TRIM(UPPER('query (10)'!S1602))</f>
        <v/>
      </c>
      <c r="T1602" s="38" t="str">
        <f>IF('query (10)'!Q1602="","",TRIM(UPPER('query (10)'!Q1602)))</f>
        <v/>
      </c>
      <c r="U1602" s="38" t="str">
        <f>IF('query (10)'!T1602="","",'query (10)'!T1602)</f>
        <v/>
      </c>
      <c r="V1602" s="39" t="str">
        <f>IF('query (10)'!T1602="","",IFERROR(VALUE('query (10)'!T1602),""))</f>
        <v/>
      </c>
      <c r="W1602" s="40">
        <f>IF('query (10)'!U1602="","",'query (10)'!U1602)</f>
        <v>0</v>
      </c>
      <c r="X1602" s="39">
        <f>IF('query (10)'!V1602="","",'query (10)'!V1602)</f>
        <v>360</v>
      </c>
      <c r="Y1602" s="41">
        <f>IF('query (10)'!W1602="","",'query (10)'!W1602)</f>
        <v>46055</v>
      </c>
      <c r="Z1602" s="41" t="str">
        <f>IF('query (10)'!X1602="","",'query (10)'!X1602)</f>
        <v/>
      </c>
      <c r="AA1602" s="41">
        <f>IF('query (10)'!Y1602="","",'query (10)'!Y1602)</f>
        <v>46055</v>
      </c>
      <c r="AB1602" s="41">
        <f>IF('query (10)'!Z1602="","",'query (10)'!Z1602)</f>
        <v>46415</v>
      </c>
      <c r="AC1602" s="38" t="str">
        <f>IF(OR('query (10)'!AA1602="",COUNTIF(Cleaning_Rules!$A$21:$A$26,TRIM('query (10)'!AA1602))&gt;0),"",TRIM('query (10)'!AA1602))</f>
        <v/>
      </c>
      <c r="AD1602" s="38" t="str">
        <f>IF('query (10)'!AB1602="","",TRIM(IFERROR(_xlfn.TEXTBEFORE('query (10)'!AB1602,"("),'query (10)'!AB1602)))</f>
        <v/>
      </c>
      <c r="AE1602" s="38" t="str">
        <f>IFERROR(LOWER(TRIM(_xlfn.TEXTBEFORE(_xlfn.TEXTAFTER('query (10)'!AB1602,"("),")"))),"")</f>
        <v/>
      </c>
      <c r="AF1602" s="38" t="str">
        <f>IF('query (10)'!AD1602="","",TRIM('query (10)'!AD1602))</f>
        <v>ณัฐดนัย จุฑาเทพ</v>
      </c>
      <c r="AG1602" s="38" t="str">
        <f>IF('query (10)'!AE1602="","",TRIM('query (10)'!AE1602))</f>
        <v>ณัฐดนัย จุฑาเทพ</v>
      </c>
      <c r="AH1602" s="38" t="str">
        <f>IF('query (10)'!AF1602="","",IFERROR(VALUE('query (10)'!AF1602),""))</f>
        <v/>
      </c>
      <c r="AI1602" s="38" t="str">
        <f>IF('query (10)'!AG1602="","",TRIM('query (10)'!AG1602))</f>
        <v/>
      </c>
      <c r="AJ1602" s="38" t="str">
        <f>IF('query (10)'!AH1602="","",IFERROR(VALUE('query (10)'!AH1602),""))</f>
        <v/>
      </c>
      <c r="AK1602" s="38" t="str">
        <f>IF('query (10)'!AI1602="","",TRIM('query (10)'!AI1602))</f>
        <v/>
      </c>
      <c r="AL1602" s="42">
        <f t="shared" si="120"/>
        <v>2026</v>
      </c>
      <c r="AM1602" s="42" t="str">
        <f t="shared" si="121"/>
        <v>2026-02</v>
      </c>
      <c r="AN1602" s="42" t="str">
        <f t="shared" ca="1" si="122"/>
        <v>ON_SCHEDULE</v>
      </c>
      <c r="AO1602" s="42" t="str">
        <f t="shared" si="123"/>
        <v>WA-262 | FINISH WASH EQUIPMENT | KWD2 | ELECTRICAL CONTROL | Time-based Maintenance | Electrical | Inspection | Medium | 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 ณัฐดนัย จุฑาเทพ</v>
      </c>
      <c r="AP1602" s="42" t="str">
        <f>_xlfn.TEXTJOIN("; ",TRUE,IF(COUNTA('query (10)'!A1602:AK1602)&lt;=6,"NEAR_EMPTY_ROW",""),IF($K1602="","MISSING_STATUS",""),IF(AND($K1602="เสร็จสิ้น",$Z1602=""),"DONE_NO_ACTUAL_DATE",""),IF(AND($I1602="Condition-based Maintenance",$AH1602=""),"CBM_NO_MEASUREMENT",""),IF(OR($X1602="",$X1602=0),"INVALID_PERIOD",""),IF(AND($AA1602&lt;&gt;"",$AB1602&lt;&gt;"",$AB1602&lt;$AA1602),"DATE_SEQUENCE_ERROR",""),IF(AND($AB1602&lt;&gt;"",$AB1602&gt;DATE(2030,12,31)),"DATE_OUTLIER",""),IF($C1602="","MISSING_QRCODE",""),IF($J1602="UNKNOWN","UNKNOWN_PM_TYPE",""),IF($L1602="UNKNOWN","UNKNOWN_STATUS",""))</f>
        <v/>
      </c>
      <c r="AQ1602" s="42" t="str">
        <f t="shared" si="124"/>
        <v>NO</v>
      </c>
    </row>
    <row r="1603" spans="1:43" x14ac:dyDescent="0.3">
      <c r="A1603" s="38">
        <f>IF('query (10)'!A1603="","",'query (10)'!A1603)</f>
        <v>1805</v>
      </c>
      <c r="B1603" s="38">
        <f>IF('query (10)'!B1603="","",'query (10)'!B1603)</f>
        <v>19919</v>
      </c>
      <c r="C1603" s="38" t="str">
        <f>TRIM(UPPER('query (10)'!M1603))</f>
        <v>WA-348</v>
      </c>
      <c r="D1603" s="38" t="str">
        <f>TRIM(UPPER(IFERROR(_xlfn.TEXTBEFORE('query (10)'!L1603,"("),'query (10)'!L1603)))</f>
        <v>FINISH WASH EQUIPMENT</v>
      </c>
      <c r="E1603" s="38" t="str">
        <f>IFERROR(TRIM(UPPER(_xlfn.TEXTBEFORE(_xlfn.TEXTAFTER('query (10)'!L1603,"("),")"))),"")</f>
        <v/>
      </c>
      <c r="F1603" s="38" t="str">
        <f>TRIM('query (10)'!K1603)</f>
        <v>KWD3</v>
      </c>
      <c r="G1603" s="38" t="str">
        <f>IF('query (10)'!J1603="","",'query (10)'!J1603)</f>
        <v>Electrical Control</v>
      </c>
      <c r="H1603" s="38" t="str">
        <f>TRIM(UPPER('query (10)'!J1603))</f>
        <v>ELECTRICAL CONTROL</v>
      </c>
      <c r="I1603" s="38" t="str">
        <f>IF('query (10)'!F1603="","",'query (10)'!F1603)</f>
        <v>Time-based Maintenance</v>
      </c>
      <c r="J1603" s="38" t="str">
        <f>IF('query (10)'!F1603="","",IFERROR(INDEX(Cleaning_Rules!$B$14:$B$17,MATCH(TRIM('query (10)'!F1603),Cleaning_Rules!$A$14:$A$17,0)),"UNKNOWN"))</f>
        <v>TBM</v>
      </c>
      <c r="K1603" s="38" t="str">
        <f>IF('query (10)'!G1603="","",'query (10)'!G1603)</f>
        <v>เสร็จสิ้น</v>
      </c>
      <c r="L1603" s="38" t="str">
        <f>IF('query (10)'!G1603="","MISSING",IFERROR(INDEX(Cleaning_Rules!$B$5:$B$10,MATCH(TRIM('query (10)'!G1603),Cleaning_Rules!$A$5:$A$10,0)),"UNKNOWN"))</f>
        <v>COMPLETED</v>
      </c>
      <c r="M1603" s="38" t="str">
        <f>IF('query (10)'!I1603="","",'query (10)'!I1603)</f>
        <v>Electrical</v>
      </c>
      <c r="N1603" s="38" t="str">
        <f>IF('query (10)'!O1603="","",'query (10)'!O1603)</f>
        <v>Inspection</v>
      </c>
      <c r="O1603" s="38" t="str">
        <f>IF('query (10)'!P1603="","",'query (10)'!P1603)</f>
        <v>Medium</v>
      </c>
      <c r="P1603" s="38" t="str">
        <f>IF('query (10)'!N1603="","",'query (10)'!N1603)</f>
        <v xml:space="preserve">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v>
      </c>
      <c r="Q1603" s="38" t="str">
        <f>TRIM('query (10)'!N1603)</f>
        <v xml:space="preserve">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v>
      </c>
      <c r="R1603" s="38" t="str">
        <f>TRIM(UPPER('query (10)'!R1603))</f>
        <v/>
      </c>
      <c r="S1603" s="38" t="str">
        <f>TRIM(UPPER('query (10)'!S1603))</f>
        <v/>
      </c>
      <c r="T1603" s="38" t="str">
        <f>IF('query (10)'!Q1603="","",TRIM(UPPER('query (10)'!Q1603)))</f>
        <v/>
      </c>
      <c r="U1603" s="38" t="str">
        <f>IF('query (10)'!T1603="","",'query (10)'!T1603)</f>
        <v/>
      </c>
      <c r="V1603" s="39" t="str">
        <f>IF('query (10)'!T1603="","",IFERROR(VALUE('query (10)'!T1603),""))</f>
        <v/>
      </c>
      <c r="W1603" s="40">
        <f>IF('query (10)'!U1603="","",'query (10)'!U1603)</f>
        <v>0</v>
      </c>
      <c r="X1603" s="39">
        <f>IF('query (10)'!V1603="","",'query (10)'!V1603)</f>
        <v>360</v>
      </c>
      <c r="Y1603" s="41">
        <f>IF('query (10)'!W1603="","",'query (10)'!W1603)</f>
        <v>46056</v>
      </c>
      <c r="Z1603" s="41">
        <f>IF('query (10)'!X1603="","",'query (10)'!X1603)</f>
        <v>46183</v>
      </c>
      <c r="AA1603" s="41">
        <f>IF('query (10)'!Y1603="","",'query (10)'!Y1603)</f>
        <v>46183</v>
      </c>
      <c r="AB1603" s="41">
        <f>IF('query (10)'!Z1603="","",'query (10)'!Z1603)</f>
        <v>46543</v>
      </c>
      <c r="AC1603" s="38" t="str">
        <f>IF(OR('query (10)'!AA1603="",COUNTIF(Cleaning_Rules!$A$21:$A$26,TRIM('query (10)'!AA1603))&gt;0),"",TRIM('query (10)'!AA1603))</f>
        <v/>
      </c>
      <c r="AD1603" s="38" t="str">
        <f>IF('query (10)'!AB1603="","",TRIM(IFERROR(_xlfn.TEXTBEFORE('query (10)'!AB1603,"("),'query (10)'!AB1603)))</f>
        <v>เริ่มซ่อมงาน PM แล้ว รับผิดชอบโดย PONGPITAK SONCHAI</v>
      </c>
      <c r="AE1603" s="38" t="str">
        <f>IFERROR(LOWER(TRIM(_xlfn.TEXTBEFORE(_xlfn.TEXTAFTER('query (10)'!AB1603,"("),")"))),"")</f>
        <v>sonchai-p-6240@nsk.com</v>
      </c>
      <c r="AF1603" s="38" t="str">
        <f>IF('query (10)'!AD1603="","",TRIM('query (10)'!AD1603))</f>
        <v>ณัฐดนัย จุฑาเทพ</v>
      </c>
      <c r="AG1603" s="38" t="str">
        <f>IF('query (10)'!AE1603="","",TRIM('query (10)'!AE1603))</f>
        <v>พงษ์พิทักษ์ ศรไชย</v>
      </c>
      <c r="AH1603" s="38" t="str">
        <f>IF('query (10)'!AF1603="","",IFERROR(VALUE('query (10)'!AF1603),""))</f>
        <v/>
      </c>
      <c r="AI1603" s="38" t="str">
        <f>IF('query (10)'!AG1603="","",TRIM('query (10)'!AG1603))</f>
        <v/>
      </c>
      <c r="AJ1603" s="38" t="str">
        <f>IF('query (10)'!AH1603="","",IFERROR(VALUE('query (10)'!AH1603),""))</f>
        <v/>
      </c>
      <c r="AK1603" s="38" t="str">
        <f>IF('query (10)'!AI1603="","",TRIM('query (10)'!AI1603))</f>
        <v/>
      </c>
      <c r="AL1603" s="42">
        <f t="shared" ref="AL1603:AL1666" si="125">IF($Y1603="","",YEAR($Y1603))</f>
        <v>2026</v>
      </c>
      <c r="AM1603" s="42" t="str">
        <f t="shared" ref="AM1603:AM1666" si="126">IF($Y1603="","",TEXT($Y1603,"yyyy-mm"))</f>
        <v>2026-02</v>
      </c>
      <c r="AN1603" s="42" t="str">
        <f t="shared" ref="AN1603:AN1666" ca="1" si="127">IF(OR($AB1603="",$L1603="COMPLETED"),"",IF($AB1603&lt;TODAY(),"OVERDUE","ON_SCHEDULE"))</f>
        <v/>
      </c>
      <c r="AO1603" s="42" t="str">
        <f t="shared" ref="AO1603:AO1666" si="128">_xlfn.TEXTJOIN(" | ",TRUE,$C1603,$D1603,$E1603,$F1603,$H1603,$I1603,$M1603,$N1603,$O1603,$Q1603,$R1603,$S1603,$T1603,$AC1603,$AD1603,$AG1603)</f>
        <v>WA-348 | FINISH WASH EQUIPMENT | KWD3 | ELECTRICAL CONTROL | Time-based Maintenance | Electrical | Inspection | Medium | 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 เริ่มซ่อมงาน PM แล้ว รับผิดชอบโดย PONGPITAK SONCHAI | พงษ์พิทักษ์ ศรไชย</v>
      </c>
      <c r="AP1603" s="42" t="str">
        <f>_xlfn.TEXTJOIN("; ",TRUE,IF(COUNTA('query (10)'!A1603:AK1603)&lt;=6,"NEAR_EMPTY_ROW",""),IF($K1603="","MISSING_STATUS",""),IF(AND($K1603="เสร็จสิ้น",$Z1603=""),"DONE_NO_ACTUAL_DATE",""),IF(AND($I1603="Condition-based Maintenance",$AH1603=""),"CBM_NO_MEASUREMENT",""),IF(OR($X1603="",$X1603=0),"INVALID_PERIOD",""),IF(AND($AA1603&lt;&gt;"",$AB1603&lt;&gt;"",$AB1603&lt;$AA1603),"DATE_SEQUENCE_ERROR",""),IF(AND($AB1603&lt;&gt;"",$AB1603&gt;DATE(2030,12,31)),"DATE_OUTLIER",""),IF($C1603="","MISSING_QRCODE",""),IF($J1603="UNKNOWN","UNKNOWN_PM_TYPE",""),IF($L1603="UNKNOWN","UNKNOWN_STATUS",""))</f>
        <v/>
      </c>
      <c r="AQ1603" s="42" t="str">
        <f t="shared" ref="AQ1603:AQ1666" si="129">IF($W1603="","",IF($W1603&gt;0,"YES","NO"))</f>
        <v>NO</v>
      </c>
    </row>
    <row r="1604" spans="1:43" x14ac:dyDescent="0.3">
      <c r="A1604" s="38">
        <f>IF('query (10)'!A1604="","",'query (10)'!A1604)</f>
        <v>1806</v>
      </c>
      <c r="B1604" s="38" t="str">
        <f>IF('query (10)'!B1604="","",'query (10)'!B1604)</f>
        <v/>
      </c>
      <c r="C1604" s="38" t="str">
        <f>TRIM(UPPER('query (10)'!M1604))</f>
        <v>WA-470</v>
      </c>
      <c r="D1604" s="38" t="str">
        <f>TRIM(UPPER(IFERROR(_xlfn.TEXTBEFORE('query (10)'!L1604,"("),'query (10)'!L1604)))</f>
        <v>FINISH WASH EQUIPMENT</v>
      </c>
      <c r="E1604" s="38" t="str">
        <f>IFERROR(TRIM(UPPER(_xlfn.TEXTBEFORE(_xlfn.TEXTAFTER('query (10)'!L1604,"("),")"))),"")</f>
        <v/>
      </c>
      <c r="F1604" s="38" t="str">
        <f>TRIM('query (10)'!K1604)</f>
        <v>KWD4</v>
      </c>
      <c r="G1604" s="38" t="str">
        <f>IF('query (10)'!J1604="","",'query (10)'!J1604)</f>
        <v>Electrical Control</v>
      </c>
      <c r="H1604" s="38" t="str">
        <f>TRIM(UPPER('query (10)'!J1604))</f>
        <v>ELECTRICAL CONTROL</v>
      </c>
      <c r="I1604" s="38" t="str">
        <f>IF('query (10)'!F1604="","",'query (10)'!F1604)</f>
        <v>Time-based Maintenance</v>
      </c>
      <c r="J1604" s="38" t="str">
        <f>IF('query (10)'!F1604="","",IFERROR(INDEX(Cleaning_Rules!$B$14:$B$17,MATCH(TRIM('query (10)'!F1604),Cleaning_Rules!$A$14:$A$17,0)),"UNKNOWN"))</f>
        <v>TBM</v>
      </c>
      <c r="K1604" s="38" t="str">
        <f>IF('query (10)'!G1604="","",'query (10)'!G1604)</f>
        <v>แผนใหม่</v>
      </c>
      <c r="L1604" s="38" t="str">
        <f>IF('query (10)'!G1604="","MISSING",IFERROR(INDEX(Cleaning_Rules!$B$5:$B$10,MATCH(TRIM('query (10)'!G1604),Cleaning_Rules!$A$5:$A$10,0)),"UNKNOWN"))</f>
        <v>NEW_PLAN</v>
      </c>
      <c r="M1604" s="38" t="str">
        <f>IF('query (10)'!I1604="","",'query (10)'!I1604)</f>
        <v>Electrical</v>
      </c>
      <c r="N1604" s="38" t="str">
        <f>IF('query (10)'!O1604="","",'query (10)'!O1604)</f>
        <v>Inspection</v>
      </c>
      <c r="O1604" s="38" t="str">
        <f>IF('query (10)'!P1604="","",'query (10)'!P1604)</f>
        <v>Medium</v>
      </c>
      <c r="P1604" s="38" t="str">
        <f>IF('query (10)'!N1604="","",'query (10)'!N1604)</f>
        <v xml:space="preserve">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v>
      </c>
      <c r="Q1604" s="38" t="str">
        <f>TRIM('query (10)'!N1604)</f>
        <v xml:space="preserve">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v>
      </c>
      <c r="R1604" s="38" t="str">
        <f>TRIM(UPPER('query (10)'!R1604))</f>
        <v/>
      </c>
      <c r="S1604" s="38" t="str">
        <f>TRIM(UPPER('query (10)'!S1604))</f>
        <v/>
      </c>
      <c r="T1604" s="38" t="str">
        <f>IF('query (10)'!Q1604="","",TRIM(UPPER('query (10)'!Q1604)))</f>
        <v/>
      </c>
      <c r="U1604" s="38" t="str">
        <f>IF('query (10)'!T1604="","",'query (10)'!T1604)</f>
        <v/>
      </c>
      <c r="V1604" s="39" t="str">
        <f>IF('query (10)'!T1604="","",IFERROR(VALUE('query (10)'!T1604),""))</f>
        <v/>
      </c>
      <c r="W1604" s="40">
        <f>IF('query (10)'!U1604="","",'query (10)'!U1604)</f>
        <v>0</v>
      </c>
      <c r="X1604" s="39">
        <f>IF('query (10)'!V1604="","",'query (10)'!V1604)</f>
        <v>360</v>
      </c>
      <c r="Y1604" s="41">
        <f>IF('query (10)'!W1604="","",'query (10)'!W1604)</f>
        <v>46057</v>
      </c>
      <c r="Z1604" s="41" t="str">
        <f>IF('query (10)'!X1604="","",'query (10)'!X1604)</f>
        <v/>
      </c>
      <c r="AA1604" s="41">
        <f>IF('query (10)'!Y1604="","",'query (10)'!Y1604)</f>
        <v>46057</v>
      </c>
      <c r="AB1604" s="41">
        <f>IF('query (10)'!Z1604="","",'query (10)'!Z1604)</f>
        <v>46417</v>
      </c>
      <c r="AC1604" s="38" t="str">
        <f>IF(OR('query (10)'!AA1604="",COUNTIF(Cleaning_Rules!$A$21:$A$26,TRIM('query (10)'!AA1604))&gt;0),"",TRIM('query (10)'!AA1604))</f>
        <v/>
      </c>
      <c r="AD1604" s="38" t="str">
        <f>IF('query (10)'!AB1604="","",TRIM(IFERROR(_xlfn.TEXTBEFORE('query (10)'!AB1604,"("),'query (10)'!AB1604)))</f>
        <v/>
      </c>
      <c r="AE1604" s="38" t="str">
        <f>IFERROR(LOWER(TRIM(_xlfn.TEXTBEFORE(_xlfn.TEXTAFTER('query (10)'!AB1604,"("),")"))),"")</f>
        <v/>
      </c>
      <c r="AF1604" s="38" t="str">
        <f>IF('query (10)'!AD1604="","",TRIM('query (10)'!AD1604))</f>
        <v>ณัฐดนัย จุฑาเทพ</v>
      </c>
      <c r="AG1604" s="38" t="str">
        <f>IF('query (10)'!AE1604="","",TRIM('query (10)'!AE1604))</f>
        <v>ณัฐดนัย จุฑาเทพ</v>
      </c>
      <c r="AH1604" s="38" t="str">
        <f>IF('query (10)'!AF1604="","",IFERROR(VALUE('query (10)'!AF1604),""))</f>
        <v/>
      </c>
      <c r="AI1604" s="38" t="str">
        <f>IF('query (10)'!AG1604="","",TRIM('query (10)'!AG1604))</f>
        <v/>
      </c>
      <c r="AJ1604" s="38" t="str">
        <f>IF('query (10)'!AH1604="","",IFERROR(VALUE('query (10)'!AH1604),""))</f>
        <v/>
      </c>
      <c r="AK1604" s="38" t="str">
        <f>IF('query (10)'!AI1604="","",TRIM('query (10)'!AI1604))</f>
        <v/>
      </c>
      <c r="AL1604" s="42">
        <f t="shared" si="125"/>
        <v>2026</v>
      </c>
      <c r="AM1604" s="42" t="str">
        <f t="shared" si="126"/>
        <v>2026-02</v>
      </c>
      <c r="AN1604" s="42" t="str">
        <f t="shared" ca="1" si="127"/>
        <v>ON_SCHEDULE</v>
      </c>
      <c r="AO1604" s="42" t="str">
        <f t="shared" si="128"/>
        <v>WA-470 | FINISH WASH EQUIPMENT | KWD4 | ELECTRICAL CONTROL | Time-based Maintenance | Electrical | Inspection | Medium | 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 ณัฐดนัย จุฑาเทพ</v>
      </c>
      <c r="AP1604" s="42" t="str">
        <f>_xlfn.TEXTJOIN("; ",TRUE,IF(COUNTA('query (10)'!A1604:AK1604)&lt;=6,"NEAR_EMPTY_ROW",""),IF($K1604="","MISSING_STATUS",""),IF(AND($K1604="เสร็จสิ้น",$Z1604=""),"DONE_NO_ACTUAL_DATE",""),IF(AND($I1604="Condition-based Maintenance",$AH1604=""),"CBM_NO_MEASUREMENT",""),IF(OR($X1604="",$X1604=0),"INVALID_PERIOD",""),IF(AND($AA1604&lt;&gt;"",$AB1604&lt;&gt;"",$AB1604&lt;$AA1604),"DATE_SEQUENCE_ERROR",""),IF(AND($AB1604&lt;&gt;"",$AB1604&gt;DATE(2030,12,31)),"DATE_OUTLIER",""),IF($C1604="","MISSING_QRCODE",""),IF($J1604="UNKNOWN","UNKNOWN_PM_TYPE",""),IF($L1604="UNKNOWN","UNKNOWN_STATUS",""))</f>
        <v/>
      </c>
      <c r="AQ1604" s="42" t="str">
        <f t="shared" si="129"/>
        <v>NO</v>
      </c>
    </row>
    <row r="1605" spans="1:43" x14ac:dyDescent="0.3">
      <c r="A1605" s="38">
        <f>IF('query (10)'!A1605="","",'query (10)'!A1605)</f>
        <v>1807</v>
      </c>
      <c r="B1605" s="38" t="str">
        <f>IF('query (10)'!B1605="","",'query (10)'!B1605)</f>
        <v/>
      </c>
      <c r="C1605" s="38" t="str">
        <f>TRIM(UPPER('query (10)'!M1605))</f>
        <v>WA-586</v>
      </c>
      <c r="D1605" s="38" t="str">
        <f>TRIM(UPPER(IFERROR(_xlfn.TEXTBEFORE('query (10)'!L1605,"("),'query (10)'!L1605)))</f>
        <v>FINISH WASH EQUIPMENT</v>
      </c>
      <c r="E1605" s="38" t="str">
        <f>IFERROR(TRIM(UPPER(_xlfn.TEXTBEFORE(_xlfn.TEXTAFTER('query (10)'!L1605,"("),")"))),"")</f>
        <v/>
      </c>
      <c r="F1605" s="38" t="str">
        <f>TRIM('query (10)'!K1605)</f>
        <v>KWD5</v>
      </c>
      <c r="G1605" s="38" t="str">
        <f>IF('query (10)'!J1605="","",'query (10)'!J1605)</f>
        <v>Electrical Control</v>
      </c>
      <c r="H1605" s="38" t="str">
        <f>TRIM(UPPER('query (10)'!J1605))</f>
        <v>ELECTRICAL CONTROL</v>
      </c>
      <c r="I1605" s="38" t="str">
        <f>IF('query (10)'!F1605="","",'query (10)'!F1605)</f>
        <v>Time-based Maintenance</v>
      </c>
      <c r="J1605" s="38" t="str">
        <f>IF('query (10)'!F1605="","",IFERROR(INDEX(Cleaning_Rules!$B$14:$B$17,MATCH(TRIM('query (10)'!F1605),Cleaning_Rules!$A$14:$A$17,0)),"UNKNOWN"))</f>
        <v>TBM</v>
      </c>
      <c r="K1605" s="38" t="str">
        <f>IF('query (10)'!G1605="","",'query (10)'!G1605)</f>
        <v>แผนใหม่</v>
      </c>
      <c r="L1605" s="38" t="str">
        <f>IF('query (10)'!G1605="","MISSING",IFERROR(INDEX(Cleaning_Rules!$B$5:$B$10,MATCH(TRIM('query (10)'!G1605),Cleaning_Rules!$A$5:$A$10,0)),"UNKNOWN"))</f>
        <v>NEW_PLAN</v>
      </c>
      <c r="M1605" s="38" t="str">
        <f>IF('query (10)'!I1605="","",'query (10)'!I1605)</f>
        <v>Electrical</v>
      </c>
      <c r="N1605" s="38" t="str">
        <f>IF('query (10)'!O1605="","",'query (10)'!O1605)</f>
        <v>Inspection</v>
      </c>
      <c r="O1605" s="38" t="str">
        <f>IF('query (10)'!P1605="","",'query (10)'!P1605)</f>
        <v>Medium</v>
      </c>
      <c r="P1605" s="38" t="str">
        <f>IF('query (10)'!N1605="","",'query (10)'!N1605)</f>
        <v xml:space="preserve">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v>
      </c>
      <c r="Q1605" s="38" t="str">
        <f>TRIM('query (10)'!N1605)</f>
        <v xml:space="preserve">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v>
      </c>
      <c r="R1605" s="38" t="str">
        <f>TRIM(UPPER('query (10)'!R1605))</f>
        <v/>
      </c>
      <c r="S1605" s="38" t="str">
        <f>TRIM(UPPER('query (10)'!S1605))</f>
        <v/>
      </c>
      <c r="T1605" s="38" t="str">
        <f>IF('query (10)'!Q1605="","",TRIM(UPPER('query (10)'!Q1605)))</f>
        <v/>
      </c>
      <c r="U1605" s="38" t="str">
        <f>IF('query (10)'!T1605="","",'query (10)'!T1605)</f>
        <v/>
      </c>
      <c r="V1605" s="39" t="str">
        <f>IF('query (10)'!T1605="","",IFERROR(VALUE('query (10)'!T1605),""))</f>
        <v/>
      </c>
      <c r="W1605" s="40">
        <f>IF('query (10)'!U1605="","",'query (10)'!U1605)</f>
        <v>0</v>
      </c>
      <c r="X1605" s="39">
        <f>IF('query (10)'!V1605="","",'query (10)'!V1605)</f>
        <v>360</v>
      </c>
      <c r="Y1605" s="41">
        <f>IF('query (10)'!W1605="","",'query (10)'!W1605)</f>
        <v>46058</v>
      </c>
      <c r="Z1605" s="41" t="str">
        <f>IF('query (10)'!X1605="","",'query (10)'!X1605)</f>
        <v/>
      </c>
      <c r="AA1605" s="41">
        <f>IF('query (10)'!Y1605="","",'query (10)'!Y1605)</f>
        <v>46058</v>
      </c>
      <c r="AB1605" s="41">
        <f>IF('query (10)'!Z1605="","",'query (10)'!Z1605)</f>
        <v>46418</v>
      </c>
      <c r="AC1605" s="38" t="str">
        <f>IF(OR('query (10)'!AA1605="",COUNTIF(Cleaning_Rules!$A$21:$A$26,TRIM('query (10)'!AA1605))&gt;0),"",TRIM('query (10)'!AA1605))</f>
        <v/>
      </c>
      <c r="AD1605" s="38" t="str">
        <f>IF('query (10)'!AB1605="","",TRIM(IFERROR(_xlfn.TEXTBEFORE('query (10)'!AB1605,"("),'query (10)'!AB1605)))</f>
        <v/>
      </c>
      <c r="AE1605" s="38" t="str">
        <f>IFERROR(LOWER(TRIM(_xlfn.TEXTBEFORE(_xlfn.TEXTAFTER('query (10)'!AB1605,"("),")"))),"")</f>
        <v/>
      </c>
      <c r="AF1605" s="38" t="str">
        <f>IF('query (10)'!AD1605="","",TRIM('query (10)'!AD1605))</f>
        <v>ณัฐดนัย จุฑาเทพ</v>
      </c>
      <c r="AG1605" s="38" t="str">
        <f>IF('query (10)'!AE1605="","",TRIM('query (10)'!AE1605))</f>
        <v>ณัฐดนัย จุฑาเทพ</v>
      </c>
      <c r="AH1605" s="38" t="str">
        <f>IF('query (10)'!AF1605="","",IFERROR(VALUE('query (10)'!AF1605),""))</f>
        <v/>
      </c>
      <c r="AI1605" s="38" t="str">
        <f>IF('query (10)'!AG1605="","",TRIM('query (10)'!AG1605))</f>
        <v/>
      </c>
      <c r="AJ1605" s="38" t="str">
        <f>IF('query (10)'!AH1605="","",IFERROR(VALUE('query (10)'!AH1605),""))</f>
        <v/>
      </c>
      <c r="AK1605" s="38" t="str">
        <f>IF('query (10)'!AI1605="","",TRIM('query (10)'!AI1605))</f>
        <v/>
      </c>
      <c r="AL1605" s="42">
        <f t="shared" si="125"/>
        <v>2026</v>
      </c>
      <c r="AM1605" s="42" t="str">
        <f t="shared" si="126"/>
        <v>2026-02</v>
      </c>
      <c r="AN1605" s="42" t="str">
        <f t="shared" ca="1" si="127"/>
        <v>ON_SCHEDULE</v>
      </c>
      <c r="AO1605" s="42" t="str">
        <f t="shared" si="128"/>
        <v>WA-586 | FINISH WASH EQUIPMENT | KWD5 | ELECTRICAL CONTROL | Time-based Maintenance | Electrical | Inspection | Medium | 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 ณัฐดนัย จุฑาเทพ</v>
      </c>
      <c r="AP1605" s="42" t="str">
        <f>_xlfn.TEXTJOIN("; ",TRUE,IF(COUNTA('query (10)'!A1605:AK1605)&lt;=6,"NEAR_EMPTY_ROW",""),IF($K1605="","MISSING_STATUS",""),IF(AND($K1605="เสร็จสิ้น",$Z1605=""),"DONE_NO_ACTUAL_DATE",""),IF(AND($I1605="Condition-based Maintenance",$AH1605=""),"CBM_NO_MEASUREMENT",""),IF(OR($X1605="",$X1605=0),"INVALID_PERIOD",""),IF(AND($AA1605&lt;&gt;"",$AB1605&lt;&gt;"",$AB1605&lt;$AA1605),"DATE_SEQUENCE_ERROR",""),IF(AND($AB1605&lt;&gt;"",$AB1605&gt;DATE(2030,12,31)),"DATE_OUTLIER",""),IF($C1605="","MISSING_QRCODE",""),IF($J1605="UNKNOWN","UNKNOWN_PM_TYPE",""),IF($L1605="UNKNOWN","UNKNOWN_STATUS",""))</f>
        <v/>
      </c>
      <c r="AQ1605" s="42" t="str">
        <f t="shared" si="129"/>
        <v>NO</v>
      </c>
    </row>
    <row r="1606" spans="1:43" x14ac:dyDescent="0.3">
      <c r="A1606" s="38">
        <f>IF('query (10)'!A1606="","",'query (10)'!A1606)</f>
        <v>1808</v>
      </c>
      <c r="B1606" s="38" t="str">
        <f>IF('query (10)'!B1606="","",'query (10)'!B1606)</f>
        <v/>
      </c>
      <c r="C1606" s="38" t="str">
        <f>TRIM(UPPER('query (10)'!M1606))</f>
        <v>WA-702</v>
      </c>
      <c r="D1606" s="38" t="str">
        <f>TRIM(UPPER(IFERROR(_xlfn.TEXTBEFORE('query (10)'!L1606,"("),'query (10)'!L1606)))</f>
        <v>FINISH WASH EQUIPMENT</v>
      </c>
      <c r="E1606" s="38" t="str">
        <f>IFERROR(TRIM(UPPER(_xlfn.TEXTBEFORE(_xlfn.TEXTAFTER('query (10)'!L1606,"("),")"))),"")</f>
        <v/>
      </c>
      <c r="F1606" s="38" t="str">
        <f>TRIM('query (10)'!K1606)</f>
        <v>KWD6</v>
      </c>
      <c r="G1606" s="38" t="str">
        <f>IF('query (10)'!J1606="","",'query (10)'!J1606)</f>
        <v>Electrical Control</v>
      </c>
      <c r="H1606" s="38" t="str">
        <f>TRIM(UPPER('query (10)'!J1606))</f>
        <v>ELECTRICAL CONTROL</v>
      </c>
      <c r="I1606" s="38" t="str">
        <f>IF('query (10)'!F1606="","",'query (10)'!F1606)</f>
        <v>Time-based Maintenance</v>
      </c>
      <c r="J1606" s="38" t="str">
        <f>IF('query (10)'!F1606="","",IFERROR(INDEX(Cleaning_Rules!$B$14:$B$17,MATCH(TRIM('query (10)'!F1606),Cleaning_Rules!$A$14:$A$17,0)),"UNKNOWN"))</f>
        <v>TBM</v>
      </c>
      <c r="K1606" s="38" t="str">
        <f>IF('query (10)'!G1606="","",'query (10)'!G1606)</f>
        <v>แผนใหม่</v>
      </c>
      <c r="L1606" s="38" t="str">
        <f>IF('query (10)'!G1606="","MISSING",IFERROR(INDEX(Cleaning_Rules!$B$5:$B$10,MATCH(TRIM('query (10)'!G1606),Cleaning_Rules!$A$5:$A$10,0)),"UNKNOWN"))</f>
        <v>NEW_PLAN</v>
      </c>
      <c r="M1606" s="38" t="str">
        <f>IF('query (10)'!I1606="","",'query (10)'!I1606)</f>
        <v>Electrical</v>
      </c>
      <c r="N1606" s="38" t="str">
        <f>IF('query (10)'!O1606="","",'query (10)'!O1606)</f>
        <v>Inspection</v>
      </c>
      <c r="O1606" s="38" t="str">
        <f>IF('query (10)'!P1606="","",'query (10)'!P1606)</f>
        <v>Medium</v>
      </c>
      <c r="P1606" s="38" t="str">
        <f>IF('query (10)'!N1606="","",'query (10)'!N1606)</f>
        <v xml:space="preserve">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v>
      </c>
      <c r="Q1606" s="38" t="str">
        <f>TRIM('query (10)'!N1606)</f>
        <v xml:space="preserve">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v>
      </c>
      <c r="R1606" s="38" t="str">
        <f>TRIM(UPPER('query (10)'!R1606))</f>
        <v/>
      </c>
      <c r="S1606" s="38" t="str">
        <f>TRIM(UPPER('query (10)'!S1606))</f>
        <v/>
      </c>
      <c r="T1606" s="38" t="str">
        <f>IF('query (10)'!Q1606="","",TRIM(UPPER('query (10)'!Q1606)))</f>
        <v/>
      </c>
      <c r="U1606" s="38" t="str">
        <f>IF('query (10)'!T1606="","",'query (10)'!T1606)</f>
        <v/>
      </c>
      <c r="V1606" s="39" t="str">
        <f>IF('query (10)'!T1606="","",IFERROR(VALUE('query (10)'!T1606),""))</f>
        <v/>
      </c>
      <c r="W1606" s="40">
        <f>IF('query (10)'!U1606="","",'query (10)'!U1606)</f>
        <v>0</v>
      </c>
      <c r="X1606" s="39">
        <f>IF('query (10)'!V1606="","",'query (10)'!V1606)</f>
        <v>360</v>
      </c>
      <c r="Y1606" s="41">
        <f>IF('query (10)'!W1606="","",'query (10)'!W1606)</f>
        <v>46059</v>
      </c>
      <c r="Z1606" s="41" t="str">
        <f>IF('query (10)'!X1606="","",'query (10)'!X1606)</f>
        <v/>
      </c>
      <c r="AA1606" s="41">
        <f>IF('query (10)'!Y1606="","",'query (10)'!Y1606)</f>
        <v>46059</v>
      </c>
      <c r="AB1606" s="41">
        <f>IF('query (10)'!Z1606="","",'query (10)'!Z1606)</f>
        <v>46419</v>
      </c>
      <c r="AC1606" s="38" t="str">
        <f>IF(OR('query (10)'!AA1606="",COUNTIF(Cleaning_Rules!$A$21:$A$26,TRIM('query (10)'!AA1606))&gt;0),"",TRIM('query (10)'!AA1606))</f>
        <v/>
      </c>
      <c r="AD1606" s="38" t="str">
        <f>IF('query (10)'!AB1606="","",TRIM(IFERROR(_xlfn.TEXTBEFORE('query (10)'!AB1606,"("),'query (10)'!AB1606)))</f>
        <v/>
      </c>
      <c r="AE1606" s="38" t="str">
        <f>IFERROR(LOWER(TRIM(_xlfn.TEXTBEFORE(_xlfn.TEXTAFTER('query (10)'!AB1606,"("),")"))),"")</f>
        <v/>
      </c>
      <c r="AF1606" s="38" t="str">
        <f>IF('query (10)'!AD1606="","",TRIM('query (10)'!AD1606))</f>
        <v>ณัฐดนัย จุฑาเทพ</v>
      </c>
      <c r="AG1606" s="38" t="str">
        <f>IF('query (10)'!AE1606="","",TRIM('query (10)'!AE1606))</f>
        <v>ณัฐดนัย จุฑาเทพ</v>
      </c>
      <c r="AH1606" s="38" t="str">
        <f>IF('query (10)'!AF1606="","",IFERROR(VALUE('query (10)'!AF1606),""))</f>
        <v/>
      </c>
      <c r="AI1606" s="38" t="str">
        <f>IF('query (10)'!AG1606="","",TRIM('query (10)'!AG1606))</f>
        <v/>
      </c>
      <c r="AJ1606" s="38" t="str">
        <f>IF('query (10)'!AH1606="","",IFERROR(VALUE('query (10)'!AH1606),""))</f>
        <v/>
      </c>
      <c r="AK1606" s="38" t="str">
        <f>IF('query (10)'!AI1606="","",TRIM('query (10)'!AI1606))</f>
        <v/>
      </c>
      <c r="AL1606" s="42">
        <f t="shared" si="125"/>
        <v>2026</v>
      </c>
      <c r="AM1606" s="42" t="str">
        <f t="shared" si="126"/>
        <v>2026-02</v>
      </c>
      <c r="AN1606" s="42" t="str">
        <f t="shared" ca="1" si="127"/>
        <v>ON_SCHEDULE</v>
      </c>
      <c r="AO1606" s="42" t="str">
        <f t="shared" si="128"/>
        <v>WA-702 | FINISH WASH EQUIPMENT | KWD6 | ELECTRICAL CONTROL | Time-based Maintenance | Electrical | Inspection | Medium | 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 ณัฐดนัย จุฑาเทพ</v>
      </c>
      <c r="AP1606" s="42" t="str">
        <f>_xlfn.TEXTJOIN("; ",TRUE,IF(COUNTA('query (10)'!A1606:AK1606)&lt;=6,"NEAR_EMPTY_ROW",""),IF($K1606="","MISSING_STATUS",""),IF(AND($K1606="เสร็จสิ้น",$Z1606=""),"DONE_NO_ACTUAL_DATE",""),IF(AND($I1606="Condition-based Maintenance",$AH1606=""),"CBM_NO_MEASUREMENT",""),IF(OR($X1606="",$X1606=0),"INVALID_PERIOD",""),IF(AND($AA1606&lt;&gt;"",$AB1606&lt;&gt;"",$AB1606&lt;$AA1606),"DATE_SEQUENCE_ERROR",""),IF(AND($AB1606&lt;&gt;"",$AB1606&gt;DATE(2030,12,31)),"DATE_OUTLIER",""),IF($C1606="","MISSING_QRCODE",""),IF($J1606="UNKNOWN","UNKNOWN_PM_TYPE",""),IF($L1606="UNKNOWN","UNKNOWN_STATUS",""))</f>
        <v/>
      </c>
      <c r="AQ1606" s="42" t="str">
        <f t="shared" si="129"/>
        <v>NO</v>
      </c>
    </row>
    <row r="1607" spans="1:43" x14ac:dyDescent="0.3">
      <c r="A1607" s="38">
        <f>IF('query (10)'!A1607="","",'query (10)'!A1607)</f>
        <v>1809</v>
      </c>
      <c r="B1607" s="38">
        <f>IF('query (10)'!B1607="","",'query (10)'!B1607)</f>
        <v>19840</v>
      </c>
      <c r="C1607" s="38" t="str">
        <f>TRIM(UPPER('query (10)'!M1607))</f>
        <v>WA-835</v>
      </c>
      <c r="D1607" s="38" t="str">
        <f>TRIM(UPPER(IFERROR(_xlfn.TEXTBEFORE('query (10)'!L1607,"("),'query (10)'!L1607)))</f>
        <v>FINISH WASH EQUIPMENT</v>
      </c>
      <c r="E1607" s="38" t="str">
        <f>IFERROR(TRIM(UPPER(_xlfn.TEXTBEFORE(_xlfn.TEXTAFTER('query (10)'!L1607,"("),")"))),"")</f>
        <v/>
      </c>
      <c r="F1607" s="38" t="str">
        <f>TRIM('query (10)'!K1607)</f>
        <v>KWD7</v>
      </c>
      <c r="G1607" s="38" t="str">
        <f>IF('query (10)'!J1607="","",'query (10)'!J1607)</f>
        <v>Electrical Control</v>
      </c>
      <c r="H1607" s="38" t="str">
        <f>TRIM(UPPER('query (10)'!J1607))</f>
        <v>ELECTRICAL CONTROL</v>
      </c>
      <c r="I1607" s="38" t="str">
        <f>IF('query (10)'!F1607="","",'query (10)'!F1607)</f>
        <v>Time-based Maintenance</v>
      </c>
      <c r="J1607" s="38" t="str">
        <f>IF('query (10)'!F1607="","",IFERROR(INDEX(Cleaning_Rules!$B$14:$B$17,MATCH(TRIM('query (10)'!F1607),Cleaning_Rules!$A$14:$A$17,0)),"UNKNOWN"))</f>
        <v>TBM</v>
      </c>
      <c r="K1607" s="38" t="str">
        <f>IF('query (10)'!G1607="","",'query (10)'!G1607)</f>
        <v>เสร็จสิ้น</v>
      </c>
      <c r="L1607" s="38" t="str">
        <f>IF('query (10)'!G1607="","MISSING",IFERROR(INDEX(Cleaning_Rules!$B$5:$B$10,MATCH(TRIM('query (10)'!G1607),Cleaning_Rules!$A$5:$A$10,0)),"UNKNOWN"))</f>
        <v>COMPLETED</v>
      </c>
      <c r="M1607" s="38" t="str">
        <f>IF('query (10)'!I1607="","",'query (10)'!I1607)</f>
        <v>Electrical</v>
      </c>
      <c r="N1607" s="38" t="str">
        <f>IF('query (10)'!O1607="","",'query (10)'!O1607)</f>
        <v>Inspection</v>
      </c>
      <c r="O1607" s="38" t="str">
        <f>IF('query (10)'!P1607="","",'query (10)'!P1607)</f>
        <v>Medium</v>
      </c>
      <c r="P1607" s="38" t="str">
        <f>IF('query (10)'!N1607="","",'query (10)'!N1607)</f>
        <v xml:space="preserve">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v>
      </c>
      <c r="Q1607" s="38" t="str">
        <f>TRIM('query (10)'!N1607)</f>
        <v xml:space="preserve">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v>
      </c>
      <c r="R1607" s="38" t="str">
        <f>TRIM(UPPER('query (10)'!R1607))</f>
        <v/>
      </c>
      <c r="S1607" s="38" t="str">
        <f>TRIM(UPPER('query (10)'!S1607))</f>
        <v/>
      </c>
      <c r="T1607" s="38" t="str">
        <f>IF('query (10)'!Q1607="","",TRIM(UPPER('query (10)'!Q1607)))</f>
        <v/>
      </c>
      <c r="U1607" s="38" t="str">
        <f>IF('query (10)'!T1607="","",'query (10)'!T1607)</f>
        <v/>
      </c>
      <c r="V1607" s="39" t="str">
        <f>IF('query (10)'!T1607="","",IFERROR(VALUE('query (10)'!T1607),""))</f>
        <v/>
      </c>
      <c r="W1607" s="40">
        <f>IF('query (10)'!U1607="","",'query (10)'!U1607)</f>
        <v>0</v>
      </c>
      <c r="X1607" s="39">
        <f>IF('query (10)'!V1607="","",'query (10)'!V1607)</f>
        <v>360</v>
      </c>
      <c r="Y1607" s="41">
        <f>IF('query (10)'!W1607="","",'query (10)'!W1607)</f>
        <v>46060</v>
      </c>
      <c r="Z1607" s="41">
        <f>IF('query (10)'!X1607="","",'query (10)'!X1607)</f>
        <v>46141</v>
      </c>
      <c r="AA1607" s="41">
        <f>IF('query (10)'!Y1607="","",'query (10)'!Y1607)</f>
        <v>46141</v>
      </c>
      <c r="AB1607" s="41">
        <f>IF('query (10)'!Z1607="","",'query (10)'!Z1607)</f>
        <v>46501</v>
      </c>
      <c r="AC1607" s="38" t="str">
        <f>IF(OR('query (10)'!AA1607="",COUNTIF(Cleaning_Rules!$A$21:$A$26,TRIM('query (10)'!AA1607))&gt;0),"",TRIM('query (10)'!AA1607))</f>
        <v/>
      </c>
      <c r="AD1607" s="38" t="str">
        <f>IF('query (10)'!AB1607="","",TRIM(IFERROR(_xlfn.TEXTBEFORE('query (10)'!AB1607,"("),'query (10)'!AB1607)))</f>
        <v>เริ่มซ่อมงาน PM แล้ว รับผิดชอบโดย PONGPITAK SONCHAI</v>
      </c>
      <c r="AE1607" s="38" t="str">
        <f>IFERROR(LOWER(TRIM(_xlfn.TEXTBEFORE(_xlfn.TEXTAFTER('query (10)'!AB1607,"("),")"))),"")</f>
        <v>sonchai-p-6240@nsk.com</v>
      </c>
      <c r="AF1607" s="38" t="str">
        <f>IF('query (10)'!AD1607="","",TRIM('query (10)'!AD1607))</f>
        <v>ณัฐดนัย จุฑาเทพ</v>
      </c>
      <c r="AG1607" s="38" t="str">
        <f>IF('query (10)'!AE1607="","",TRIM('query (10)'!AE1607))</f>
        <v>พงษ์พิทักษ์ ศรไชย</v>
      </c>
      <c r="AH1607" s="38" t="str">
        <f>IF('query (10)'!AF1607="","",IFERROR(VALUE('query (10)'!AF1607),""))</f>
        <v/>
      </c>
      <c r="AI1607" s="38" t="str">
        <f>IF('query (10)'!AG1607="","",TRIM('query (10)'!AG1607))</f>
        <v/>
      </c>
      <c r="AJ1607" s="38" t="str">
        <f>IF('query (10)'!AH1607="","",IFERROR(VALUE('query (10)'!AH1607),""))</f>
        <v/>
      </c>
      <c r="AK1607" s="38" t="str">
        <f>IF('query (10)'!AI1607="","",TRIM('query (10)'!AI1607))</f>
        <v/>
      </c>
      <c r="AL1607" s="42">
        <f t="shared" si="125"/>
        <v>2026</v>
      </c>
      <c r="AM1607" s="42" t="str">
        <f t="shared" si="126"/>
        <v>2026-02</v>
      </c>
      <c r="AN1607" s="42" t="str">
        <f t="shared" ca="1" si="127"/>
        <v/>
      </c>
      <c r="AO1607" s="42" t="str">
        <f t="shared" si="128"/>
        <v>WA-835 | FINISH WASH EQUIPMENT | KWD7 | ELECTRICAL CONTROL | Time-based Maintenance | Electrical | Inspection | Medium | Check and Change Battery of HMI
Check Thermoscan Control Panel
Change LED Indicator
Check and Change Battery of PLC
Check Tighten of Power Supply
Check and Thermoscan Motor (Washer pump/Circulation pump/mistpure)
Check Insulation of Motor (Washer pump/Circulation pump/mistpure)
Cleaning Motor,Cover,propeller
Check and Thermoscan Index Motor 
 | เริ่มซ่อมงาน PM แล้ว รับผิดชอบโดย PONGPITAK SONCHAI | พงษ์พิทักษ์ ศรไชย</v>
      </c>
      <c r="AP1607" s="42" t="str">
        <f>_xlfn.TEXTJOIN("; ",TRUE,IF(COUNTA('query (10)'!A1607:AK1607)&lt;=6,"NEAR_EMPTY_ROW",""),IF($K1607="","MISSING_STATUS",""),IF(AND($K1607="เสร็จสิ้น",$Z1607=""),"DONE_NO_ACTUAL_DATE",""),IF(AND($I1607="Condition-based Maintenance",$AH1607=""),"CBM_NO_MEASUREMENT",""),IF(OR($X1607="",$X1607=0),"INVALID_PERIOD",""),IF(AND($AA1607&lt;&gt;"",$AB1607&lt;&gt;"",$AB1607&lt;$AA1607),"DATE_SEQUENCE_ERROR",""),IF(AND($AB1607&lt;&gt;"",$AB1607&gt;DATE(2030,12,31)),"DATE_OUTLIER",""),IF($C1607="","MISSING_QRCODE",""),IF($J1607="UNKNOWN","UNKNOWN_PM_TYPE",""),IF($L1607="UNKNOWN","UNKNOWN_STATUS",""))</f>
        <v/>
      </c>
      <c r="AQ1607" s="42" t="str">
        <f t="shared" si="129"/>
        <v>NO</v>
      </c>
    </row>
    <row r="1608" spans="1:43" x14ac:dyDescent="0.3">
      <c r="A1608" s="38">
        <f>IF('query (10)'!A1608="","",'query (10)'!A1608)</f>
        <v>1810</v>
      </c>
      <c r="B1608" s="38">
        <f>IF('query (10)'!B1608="","",'query (10)'!B1608)</f>
        <v>19436</v>
      </c>
      <c r="C1608" s="38" t="str">
        <f>TRIM(UPPER('query (10)'!M1608))</f>
        <v>GR-919</v>
      </c>
      <c r="D1608" s="38" t="str">
        <f>TRIM(UPPER(IFERROR(_xlfn.TEXTBEFORE('query (10)'!L1608,"("),'query (10)'!L1608)))</f>
        <v>OUTER RING RACEWAY GRINDING M/C</v>
      </c>
      <c r="E1608" s="38" t="str">
        <f>IFERROR(TRIM(UPPER(_xlfn.TEXTBEFORE(_xlfn.TEXTAFTER('query (10)'!L1608,"("),")"))),"")</f>
        <v/>
      </c>
      <c r="F1608" s="38" t="str">
        <f>TRIM('query (10)'!K1608)</f>
        <v>MCB1</v>
      </c>
      <c r="G1608" s="38" t="str">
        <f>IF('query (10)'!J1608="","",'query (10)'!J1608)</f>
        <v xml:space="preserve">Lubricant </v>
      </c>
      <c r="H1608" s="38" t="str">
        <f>TRIM(UPPER('query (10)'!J1608))</f>
        <v>LUBRICANT</v>
      </c>
      <c r="I1608" s="38" t="str">
        <f>IF('query (10)'!F1608="","",'query (10)'!F1608)</f>
        <v>Time-based Maintenance</v>
      </c>
      <c r="J1608" s="38" t="str">
        <f>IF('query (10)'!F1608="","",IFERROR(INDEX(Cleaning_Rules!$B$14:$B$17,MATCH(TRIM('query (10)'!F1608),Cleaning_Rules!$A$14:$A$17,0)),"UNKNOWN"))</f>
        <v>TBM</v>
      </c>
      <c r="K1608" s="38" t="str">
        <f>IF('query (10)'!G1608="","",'query (10)'!G1608)</f>
        <v>เสร็จสิ้น</v>
      </c>
      <c r="L1608" s="38" t="str">
        <f>IF('query (10)'!G1608="","MISSING",IFERROR(INDEX(Cleaning_Rules!$B$5:$B$10,MATCH(TRIM('query (10)'!G1608),Cleaning_Rules!$A$5:$A$10,0)),"UNKNOWN"))</f>
        <v>COMPLETED</v>
      </c>
      <c r="M1608" s="38" t="str">
        <f>IF('query (10)'!I1608="","",'query (10)'!I1608)</f>
        <v>Mechanical</v>
      </c>
      <c r="N1608" s="38" t="str">
        <f>IF('query (10)'!O1608="","",'query (10)'!O1608)</f>
        <v>Cleaning</v>
      </c>
      <c r="O1608" s="38" t="str">
        <f>IF('query (10)'!P1608="","",'query (10)'!P1608)</f>
        <v>Medium</v>
      </c>
      <c r="P1608" s="38" t="str">
        <f>IF('query (10)'!N1608="","",'query (10)'!N1608)</f>
        <v>Cleaning lubricant oil tank to cycle pm 1Y.</v>
      </c>
      <c r="Q1608" s="38" t="str">
        <f>TRIM('query (10)'!N1608)</f>
        <v>Cleaning lubricant oil tank to cycle pm 1Y.</v>
      </c>
      <c r="R1608" s="38" t="str">
        <f>TRIM(UPPER('query (10)'!R1608))</f>
        <v>CLEANING LUBRICANT OIL TANK</v>
      </c>
      <c r="S1608" s="38" t="str">
        <f>TRIM(UPPER('query (10)'!S1608))</f>
        <v/>
      </c>
      <c r="T1608" s="38" t="str">
        <f>IF('query (10)'!Q1608="","",TRIM(UPPER('query (10)'!Q1608)))</f>
        <v/>
      </c>
      <c r="U1608" s="38" t="str">
        <f>IF('query (10)'!T1608="","",'query (10)'!T1608)</f>
        <v/>
      </c>
      <c r="V1608" s="39" t="str">
        <f>IF('query (10)'!T1608="","",IFERROR(VALUE('query (10)'!T1608),""))</f>
        <v/>
      </c>
      <c r="W1608" s="40">
        <f>IF('query (10)'!U1608="","",'query (10)'!U1608)</f>
        <v>0</v>
      </c>
      <c r="X1608" s="39">
        <f>IF('query (10)'!V1608="","",'query (10)'!V1608)</f>
        <v>365</v>
      </c>
      <c r="Y1608" s="41">
        <f>IF('query (10)'!W1608="","",'query (10)'!W1608)</f>
        <v>46108</v>
      </c>
      <c r="Z1608" s="41">
        <f>IF('query (10)'!X1608="","",'query (10)'!X1608)</f>
        <v>46112</v>
      </c>
      <c r="AA1608" s="41">
        <f>IF('query (10)'!Y1608="","",'query (10)'!Y1608)</f>
        <v>46112</v>
      </c>
      <c r="AB1608" s="41">
        <f>IF('query (10)'!Z1608="","",'query (10)'!Z1608)</f>
        <v>46477</v>
      </c>
      <c r="AC1608" s="38" t="str">
        <f>IF(OR('query (10)'!AA1608="",COUNTIF(Cleaning_Rules!$A$21:$A$26,TRIM('query (10)'!AA1608))&gt;0),"",TRIM('query (10)'!AA1608))</f>
        <v/>
      </c>
      <c r="AD1608" s="38" t="str">
        <f>IF('query (10)'!AB1608="","",TRIM(IFERROR(_xlfn.TEXTBEFORE('query (10)'!AB1608,"("),'query (10)'!AB1608)))</f>
        <v>เริ่มซ่อมงาน PM แล้ว รับผิดชอบโดย CHETSADA PHIWBANG</v>
      </c>
      <c r="AE1608" s="38" t="str">
        <f>IFERROR(LOWER(TRIM(_xlfn.TEXTBEFORE(_xlfn.TEXTAFTER('query (10)'!AB1608,"("),")"))),"")</f>
        <v>chetsada@nsk.com</v>
      </c>
      <c r="AF1608" s="38" t="str">
        <f>IF('query (10)'!AD1608="","",TRIM('query (10)'!AD1608))</f>
        <v>เจษฎา ผิวบาง</v>
      </c>
      <c r="AG1608" s="38" t="str">
        <f>IF('query (10)'!AE1608="","",TRIM('query (10)'!AE1608))</f>
        <v>เจษฎา ผิวบาง</v>
      </c>
      <c r="AH1608" s="38" t="str">
        <f>IF('query (10)'!AF1608="","",IFERROR(VALUE('query (10)'!AF1608),""))</f>
        <v/>
      </c>
      <c r="AI1608" s="38" t="str">
        <f>IF('query (10)'!AG1608="","",TRIM('query (10)'!AG1608))</f>
        <v/>
      </c>
      <c r="AJ1608" s="38" t="str">
        <f>IF('query (10)'!AH1608="","",IFERROR(VALUE('query (10)'!AH1608),""))</f>
        <v/>
      </c>
      <c r="AK1608" s="38" t="str">
        <f>IF('query (10)'!AI1608="","",TRIM('query (10)'!AI1608))</f>
        <v/>
      </c>
      <c r="AL1608" s="42">
        <f t="shared" si="125"/>
        <v>2026</v>
      </c>
      <c r="AM1608" s="42" t="str">
        <f t="shared" si="126"/>
        <v>2026-03</v>
      </c>
      <c r="AN1608" s="42" t="str">
        <f t="shared" ca="1" si="127"/>
        <v/>
      </c>
      <c r="AO1608" s="42" t="str">
        <f t="shared" si="128"/>
        <v>GR-919 | OUTER RING RACEWAY GRINDING M/C | MCB1 | LUBRICANT | Time-based Maintenance | Mechanical | Cleaning | Medium | Cleaning lubricant oil tank to cycle pm 1Y. | CLEANING LUBRICANT OIL TANK | เริ่มซ่อมงาน PM แล้ว รับผิดชอบโดย CHETSADA PHIWBANG | เจษฎา ผิวบาง</v>
      </c>
      <c r="AP1608" s="42" t="str">
        <f>_xlfn.TEXTJOIN("; ",TRUE,IF(COUNTA('query (10)'!A1608:AK1608)&lt;=6,"NEAR_EMPTY_ROW",""),IF($K1608="","MISSING_STATUS",""),IF(AND($K1608="เสร็จสิ้น",$Z1608=""),"DONE_NO_ACTUAL_DATE",""),IF(AND($I1608="Condition-based Maintenance",$AH1608=""),"CBM_NO_MEASUREMENT",""),IF(OR($X1608="",$X1608=0),"INVALID_PERIOD",""),IF(AND($AA1608&lt;&gt;"",$AB1608&lt;&gt;"",$AB1608&lt;$AA1608),"DATE_SEQUENCE_ERROR",""),IF(AND($AB1608&lt;&gt;"",$AB1608&gt;DATE(2030,12,31)),"DATE_OUTLIER",""),IF($C1608="","MISSING_QRCODE",""),IF($J1608="UNKNOWN","UNKNOWN_PM_TYPE",""),IF($L1608="UNKNOWN","UNKNOWN_STATUS",""))</f>
        <v/>
      </c>
      <c r="AQ1608" s="42" t="str">
        <f t="shared" si="129"/>
        <v>NO</v>
      </c>
    </row>
    <row r="1609" spans="1:43" x14ac:dyDescent="0.3">
      <c r="A1609" s="38">
        <f>IF('query (10)'!A1609="","",'query (10)'!A1609)</f>
        <v>1811</v>
      </c>
      <c r="B1609" s="38">
        <f>IF('query (10)'!B1609="","",'query (10)'!B1609)</f>
        <v>19437</v>
      </c>
      <c r="C1609" s="38" t="str">
        <f>TRIM(UPPER('query (10)'!M1609))</f>
        <v>GR-120</v>
      </c>
      <c r="D1609" s="38" t="str">
        <f>TRIM(UPPER(IFERROR(_xlfn.TEXTBEFORE('query (10)'!L1609,"("),'query (10)'!L1609)))</f>
        <v>INNER RING RACEWAY GRINDING M/C</v>
      </c>
      <c r="E1609" s="38" t="str">
        <f>IFERROR(TRIM(UPPER(_xlfn.TEXTBEFORE(_xlfn.TEXTAFTER('query (10)'!L1609,"("),")"))),"")</f>
        <v/>
      </c>
      <c r="F1609" s="38" t="str">
        <f>TRIM('query (10)'!K1609)</f>
        <v>MCB1</v>
      </c>
      <c r="G1609" s="38" t="str">
        <f>IF('query (10)'!J1609="","",'query (10)'!J1609)</f>
        <v xml:space="preserve">Lubricant </v>
      </c>
      <c r="H1609" s="38" t="str">
        <f>TRIM(UPPER('query (10)'!J1609))</f>
        <v>LUBRICANT</v>
      </c>
      <c r="I1609" s="38" t="str">
        <f>IF('query (10)'!F1609="","",'query (10)'!F1609)</f>
        <v>Time-based Maintenance</v>
      </c>
      <c r="J1609" s="38" t="str">
        <f>IF('query (10)'!F1609="","",IFERROR(INDEX(Cleaning_Rules!$B$14:$B$17,MATCH(TRIM('query (10)'!F1609),Cleaning_Rules!$A$14:$A$17,0)),"UNKNOWN"))</f>
        <v>TBM</v>
      </c>
      <c r="K1609" s="38" t="str">
        <f>IF('query (10)'!G1609="","",'query (10)'!G1609)</f>
        <v>เสร็จสิ้น</v>
      </c>
      <c r="L1609" s="38" t="str">
        <f>IF('query (10)'!G1609="","MISSING",IFERROR(INDEX(Cleaning_Rules!$B$5:$B$10,MATCH(TRIM('query (10)'!G1609),Cleaning_Rules!$A$5:$A$10,0)),"UNKNOWN"))</f>
        <v>COMPLETED</v>
      </c>
      <c r="M1609" s="38" t="str">
        <f>IF('query (10)'!I1609="","",'query (10)'!I1609)</f>
        <v>Mechanical</v>
      </c>
      <c r="N1609" s="38" t="str">
        <f>IF('query (10)'!O1609="","",'query (10)'!O1609)</f>
        <v>Cleaning</v>
      </c>
      <c r="O1609" s="38" t="str">
        <f>IF('query (10)'!P1609="","",'query (10)'!P1609)</f>
        <v>Medium</v>
      </c>
      <c r="P1609" s="38" t="str">
        <f>IF('query (10)'!N1609="","",'query (10)'!N1609)</f>
        <v>Cleaning lubricant oil tank to cycle pm 1Y.
(ยกเลิกการใช้งาน)</v>
      </c>
      <c r="Q1609" s="38" t="str">
        <f>TRIM('query (10)'!N1609)</f>
        <v>Cleaning lubricant oil tank to cycle pm 1Y.
(ยกเลิกการใช้งาน)</v>
      </c>
      <c r="R1609" s="38" t="str">
        <f>TRIM(UPPER('query (10)'!R1609))</f>
        <v>CLEANING LUBRICANT OIL TANK</v>
      </c>
      <c r="S1609" s="38" t="str">
        <f>TRIM(UPPER('query (10)'!S1609))</f>
        <v/>
      </c>
      <c r="T1609" s="38" t="str">
        <f>IF('query (10)'!Q1609="","",TRIM(UPPER('query (10)'!Q1609)))</f>
        <v/>
      </c>
      <c r="U1609" s="38" t="str">
        <f>IF('query (10)'!T1609="","",'query (10)'!T1609)</f>
        <v/>
      </c>
      <c r="V1609" s="39" t="str">
        <f>IF('query (10)'!T1609="","",IFERROR(VALUE('query (10)'!T1609),""))</f>
        <v/>
      </c>
      <c r="W1609" s="40">
        <f>IF('query (10)'!U1609="","",'query (10)'!U1609)</f>
        <v>0</v>
      </c>
      <c r="X1609" s="39">
        <f>IF('query (10)'!V1609="","",'query (10)'!V1609)</f>
        <v>365</v>
      </c>
      <c r="Y1609" s="41">
        <f>IF('query (10)'!W1609="","",'query (10)'!W1609)</f>
        <v>46108</v>
      </c>
      <c r="Z1609" s="41">
        <f>IF('query (10)'!X1609="","",'query (10)'!X1609)</f>
        <v>46108</v>
      </c>
      <c r="AA1609" s="41">
        <f>IF('query (10)'!Y1609="","",'query (10)'!Y1609)</f>
        <v>46108</v>
      </c>
      <c r="AB1609" s="41">
        <f>IF('query (10)'!Z1609="","",'query (10)'!Z1609)</f>
        <v>46473</v>
      </c>
      <c r="AC1609" s="38" t="str">
        <f>IF(OR('query (10)'!AA1609="",COUNTIF(Cleaning_Rules!$A$21:$A$26,TRIM('query (10)'!AA1609))&gt;0),"",TRIM('query (10)'!AA1609))</f>
        <v/>
      </c>
      <c r="AD1609" s="38" t="str">
        <f>IF('query (10)'!AB1609="","",TRIM(IFERROR(_xlfn.TEXTBEFORE('query (10)'!AB1609,"("),'query (10)'!AB1609)))</f>
        <v>เริ่มซ่อมงาน PM แล้ว รับผิดชอบโดย CHETSADA PHIWBANG</v>
      </c>
      <c r="AE1609" s="38" t="str">
        <f>IFERROR(LOWER(TRIM(_xlfn.TEXTBEFORE(_xlfn.TEXTAFTER('query (10)'!AB1609,"("),")"))),"")</f>
        <v>chetsada@nsk.com</v>
      </c>
      <c r="AF1609" s="38" t="str">
        <f>IF('query (10)'!AD1609="","",TRIM('query (10)'!AD1609))</f>
        <v>เจษฎา ผิวบาง</v>
      </c>
      <c r="AG1609" s="38" t="str">
        <f>IF('query (10)'!AE1609="","",TRIM('query (10)'!AE1609))</f>
        <v>เจษฎา ผิวบาง</v>
      </c>
      <c r="AH1609" s="38" t="str">
        <f>IF('query (10)'!AF1609="","",IFERROR(VALUE('query (10)'!AF1609),""))</f>
        <v/>
      </c>
      <c r="AI1609" s="38" t="str">
        <f>IF('query (10)'!AG1609="","",TRIM('query (10)'!AG1609))</f>
        <v/>
      </c>
      <c r="AJ1609" s="38" t="str">
        <f>IF('query (10)'!AH1609="","",IFERROR(VALUE('query (10)'!AH1609),""))</f>
        <v/>
      </c>
      <c r="AK1609" s="38" t="str">
        <f>IF('query (10)'!AI1609="","",TRIM('query (10)'!AI1609))</f>
        <v/>
      </c>
      <c r="AL1609" s="42">
        <f t="shared" si="125"/>
        <v>2026</v>
      </c>
      <c r="AM1609" s="42" t="str">
        <f t="shared" si="126"/>
        <v>2026-03</v>
      </c>
      <c r="AN1609" s="42" t="str">
        <f t="shared" ca="1" si="127"/>
        <v/>
      </c>
      <c r="AO1609" s="42" t="str">
        <f t="shared" si="128"/>
        <v>GR-120 | INNER RING RACEWAY GRINDING M/C | MCB1 | LUBRICANT | Time-based Maintenance | Mechanical | Cleaning | Medium | Cleaning lubricant oil tank to cycle pm 1Y.
(ยกเลิกการใช้งาน) | CLEANING LUBRICANT OIL TANK | เริ่มซ่อมงาน PM แล้ว รับผิดชอบโดย CHETSADA PHIWBANG | เจษฎา ผิวบาง</v>
      </c>
      <c r="AP1609" s="42" t="str">
        <f>_xlfn.TEXTJOIN("; ",TRUE,IF(COUNTA('query (10)'!A1609:AK1609)&lt;=6,"NEAR_EMPTY_ROW",""),IF($K1609="","MISSING_STATUS",""),IF(AND($K1609="เสร็จสิ้น",$Z1609=""),"DONE_NO_ACTUAL_DATE",""),IF(AND($I1609="Condition-based Maintenance",$AH1609=""),"CBM_NO_MEASUREMENT",""),IF(OR($X1609="",$X1609=0),"INVALID_PERIOD",""),IF(AND($AA1609&lt;&gt;"",$AB1609&lt;&gt;"",$AB1609&lt;$AA1609),"DATE_SEQUENCE_ERROR",""),IF(AND($AB1609&lt;&gt;"",$AB1609&gt;DATE(2030,12,31)),"DATE_OUTLIER",""),IF($C1609="","MISSING_QRCODE",""),IF($J1609="UNKNOWN","UNKNOWN_PM_TYPE",""),IF($L1609="UNKNOWN","UNKNOWN_STATUS",""))</f>
        <v/>
      </c>
      <c r="AQ1609" s="42" t="str">
        <f t="shared" si="129"/>
        <v>NO</v>
      </c>
    </row>
    <row r="1610" spans="1:43" x14ac:dyDescent="0.3">
      <c r="A1610" s="38">
        <f>IF('query (10)'!A1610="","",'query (10)'!A1610)</f>
        <v>1812</v>
      </c>
      <c r="B1610" s="38">
        <f>IF('query (10)'!B1610="","",'query (10)'!B1610)</f>
        <v>19438</v>
      </c>
      <c r="C1610" s="38" t="str">
        <f>TRIM(UPPER('query (10)'!M1610))</f>
        <v>GR-122</v>
      </c>
      <c r="D1610" s="38" t="str">
        <f>TRIM(UPPER(IFERROR(_xlfn.TEXTBEFORE('query (10)'!L1610,"("),'query (10)'!L1610)))</f>
        <v>INNER RING BORE GRINDING M/C</v>
      </c>
      <c r="E1610" s="38" t="str">
        <f>IFERROR(TRIM(UPPER(_xlfn.TEXTBEFORE(_xlfn.TEXTAFTER('query (10)'!L1610,"("),")"))),"")</f>
        <v/>
      </c>
      <c r="F1610" s="38" t="str">
        <f>TRIM('query (10)'!K1610)</f>
        <v>MCB1</v>
      </c>
      <c r="G1610" s="38" t="str">
        <f>IF('query (10)'!J1610="","",'query (10)'!J1610)</f>
        <v xml:space="preserve">Lubricant </v>
      </c>
      <c r="H1610" s="38" t="str">
        <f>TRIM(UPPER('query (10)'!J1610))</f>
        <v>LUBRICANT</v>
      </c>
      <c r="I1610" s="38" t="str">
        <f>IF('query (10)'!F1610="","",'query (10)'!F1610)</f>
        <v>Time-based Maintenance</v>
      </c>
      <c r="J1610" s="38" t="str">
        <f>IF('query (10)'!F1610="","",IFERROR(INDEX(Cleaning_Rules!$B$14:$B$17,MATCH(TRIM('query (10)'!F1610),Cleaning_Rules!$A$14:$A$17,0)),"UNKNOWN"))</f>
        <v>TBM</v>
      </c>
      <c r="K1610" s="38" t="str">
        <f>IF('query (10)'!G1610="","",'query (10)'!G1610)</f>
        <v>เสร็จสิ้น</v>
      </c>
      <c r="L1610" s="38" t="str">
        <f>IF('query (10)'!G1610="","MISSING",IFERROR(INDEX(Cleaning_Rules!$B$5:$B$10,MATCH(TRIM('query (10)'!G1610),Cleaning_Rules!$A$5:$A$10,0)),"UNKNOWN"))</f>
        <v>COMPLETED</v>
      </c>
      <c r="M1610" s="38" t="str">
        <f>IF('query (10)'!I1610="","",'query (10)'!I1610)</f>
        <v>Mechanical</v>
      </c>
      <c r="N1610" s="38" t="str">
        <f>IF('query (10)'!O1610="","",'query (10)'!O1610)</f>
        <v>Cleaning</v>
      </c>
      <c r="O1610" s="38" t="str">
        <f>IF('query (10)'!P1610="","",'query (10)'!P1610)</f>
        <v>Medium</v>
      </c>
      <c r="P1610" s="38" t="str">
        <f>IF('query (10)'!N1610="","",'query (10)'!N1610)</f>
        <v>Cleaning lubricant oil tank to cycle pm 1Y.</v>
      </c>
      <c r="Q1610" s="38" t="str">
        <f>TRIM('query (10)'!N1610)</f>
        <v>Cleaning lubricant oil tank to cycle pm 1Y.</v>
      </c>
      <c r="R1610" s="38" t="str">
        <f>TRIM(UPPER('query (10)'!R1610))</f>
        <v>CLEANING LUBRICANT OIL TANK</v>
      </c>
      <c r="S1610" s="38" t="str">
        <f>TRIM(UPPER('query (10)'!S1610))</f>
        <v/>
      </c>
      <c r="T1610" s="38" t="str">
        <f>IF('query (10)'!Q1610="","",TRIM(UPPER('query (10)'!Q1610)))</f>
        <v/>
      </c>
      <c r="U1610" s="38" t="str">
        <f>IF('query (10)'!T1610="","",'query (10)'!T1610)</f>
        <v/>
      </c>
      <c r="V1610" s="39" t="str">
        <f>IF('query (10)'!T1610="","",IFERROR(VALUE('query (10)'!T1610),""))</f>
        <v/>
      </c>
      <c r="W1610" s="40">
        <f>IF('query (10)'!U1610="","",'query (10)'!U1610)</f>
        <v>0</v>
      </c>
      <c r="X1610" s="39">
        <f>IF('query (10)'!V1610="","",'query (10)'!V1610)</f>
        <v>365</v>
      </c>
      <c r="Y1610" s="41">
        <f>IF('query (10)'!W1610="","",'query (10)'!W1610)</f>
        <v>46108</v>
      </c>
      <c r="Z1610" s="41">
        <f>IF('query (10)'!X1610="","",'query (10)'!X1610)</f>
        <v>46108</v>
      </c>
      <c r="AA1610" s="41">
        <f>IF('query (10)'!Y1610="","",'query (10)'!Y1610)</f>
        <v>46108</v>
      </c>
      <c r="AB1610" s="41">
        <f>IF('query (10)'!Z1610="","",'query (10)'!Z1610)</f>
        <v>46473</v>
      </c>
      <c r="AC1610" s="38" t="str">
        <f>IF(OR('query (10)'!AA1610="",COUNTIF(Cleaning_Rules!$A$21:$A$26,TRIM('query (10)'!AA1610))&gt;0),"",TRIM('query (10)'!AA1610))</f>
        <v/>
      </c>
      <c r="AD1610" s="38" t="str">
        <f>IF('query (10)'!AB1610="","",TRIM(IFERROR(_xlfn.TEXTBEFORE('query (10)'!AB1610,"("),'query (10)'!AB1610)))</f>
        <v>เริ่มซ่อมงาน PM แล้ว รับผิดชอบโดย CHETSADA PHIWBANG</v>
      </c>
      <c r="AE1610" s="38" t="str">
        <f>IFERROR(LOWER(TRIM(_xlfn.TEXTBEFORE(_xlfn.TEXTAFTER('query (10)'!AB1610,"("),")"))),"")</f>
        <v>chetsada@nsk.com</v>
      </c>
      <c r="AF1610" s="38" t="str">
        <f>IF('query (10)'!AD1610="","",TRIM('query (10)'!AD1610))</f>
        <v>เจษฎา ผิวบาง</v>
      </c>
      <c r="AG1610" s="38" t="str">
        <f>IF('query (10)'!AE1610="","",TRIM('query (10)'!AE1610))</f>
        <v>เจษฎา ผิวบาง</v>
      </c>
      <c r="AH1610" s="38" t="str">
        <f>IF('query (10)'!AF1610="","",IFERROR(VALUE('query (10)'!AF1610),""))</f>
        <v/>
      </c>
      <c r="AI1610" s="38" t="str">
        <f>IF('query (10)'!AG1610="","",TRIM('query (10)'!AG1610))</f>
        <v/>
      </c>
      <c r="AJ1610" s="38" t="str">
        <f>IF('query (10)'!AH1610="","",IFERROR(VALUE('query (10)'!AH1610),""))</f>
        <v/>
      </c>
      <c r="AK1610" s="38" t="str">
        <f>IF('query (10)'!AI1610="","",TRIM('query (10)'!AI1610))</f>
        <v/>
      </c>
      <c r="AL1610" s="42">
        <f t="shared" si="125"/>
        <v>2026</v>
      </c>
      <c r="AM1610" s="42" t="str">
        <f t="shared" si="126"/>
        <v>2026-03</v>
      </c>
      <c r="AN1610" s="42" t="str">
        <f t="shared" ca="1" si="127"/>
        <v/>
      </c>
      <c r="AO1610" s="42" t="str">
        <f t="shared" si="128"/>
        <v>GR-122 | INNER RING BORE GRINDING M/C | MCB1 | LUBRICANT | Time-based Maintenance | Mechanical | Cleaning | Medium | Cleaning lubricant oil tank to cycle pm 1Y. | CLEANING LUBRICANT OIL TANK | เริ่มซ่อมงาน PM แล้ว รับผิดชอบโดย CHETSADA PHIWBANG | เจษฎา ผิวบาง</v>
      </c>
      <c r="AP1610" s="42" t="str">
        <f>_xlfn.TEXTJOIN("; ",TRUE,IF(COUNTA('query (10)'!A1610:AK1610)&lt;=6,"NEAR_EMPTY_ROW",""),IF($K1610="","MISSING_STATUS",""),IF(AND($K1610="เสร็จสิ้น",$Z1610=""),"DONE_NO_ACTUAL_DATE",""),IF(AND($I1610="Condition-based Maintenance",$AH1610=""),"CBM_NO_MEASUREMENT",""),IF(OR($X1610="",$X1610=0),"INVALID_PERIOD",""),IF(AND($AA1610&lt;&gt;"",$AB1610&lt;&gt;"",$AB1610&lt;$AA1610),"DATE_SEQUENCE_ERROR",""),IF(AND($AB1610&lt;&gt;"",$AB1610&gt;DATE(2030,12,31)),"DATE_OUTLIER",""),IF($C1610="","MISSING_QRCODE",""),IF($J1610="UNKNOWN","UNKNOWN_PM_TYPE",""),IF($L1610="UNKNOWN","UNKNOWN_STATUS",""))</f>
        <v/>
      </c>
      <c r="AQ1610" s="42" t="str">
        <f t="shared" si="129"/>
        <v>NO</v>
      </c>
    </row>
    <row r="1611" spans="1:43" x14ac:dyDescent="0.3">
      <c r="A1611" s="38">
        <f>IF('query (10)'!A1611="","",'query (10)'!A1611)</f>
        <v>1813</v>
      </c>
      <c r="B1611" s="38">
        <f>IF('query (10)'!B1611="","",'query (10)'!B1611)</f>
        <v>20335</v>
      </c>
      <c r="C1611" s="38" t="str">
        <f>TRIM(UPPER('query (10)'!M1611))</f>
        <v>GR-431</v>
      </c>
      <c r="D1611" s="38" t="str">
        <f>TRIM(UPPER(IFERROR(_xlfn.TEXTBEFORE('query (10)'!L1611,"("),'query (10)'!L1611)))</f>
        <v>OUTER RING RACEWAY GRINDING MACHINE.</v>
      </c>
      <c r="E1611" s="38" t="str">
        <f>IFERROR(TRIM(UPPER(_xlfn.TEXTBEFORE(_xlfn.TEXTAFTER('query (10)'!L1611,"("),")"))),"")</f>
        <v/>
      </c>
      <c r="F1611" s="38" t="str">
        <f>TRIM('query (10)'!K1611)</f>
        <v>MCB2</v>
      </c>
      <c r="G1611" s="38" t="str">
        <f>IF('query (10)'!J1611="","",'query (10)'!J1611)</f>
        <v xml:space="preserve">Lubricant </v>
      </c>
      <c r="H1611" s="38" t="str">
        <f>TRIM(UPPER('query (10)'!J1611))</f>
        <v>LUBRICANT</v>
      </c>
      <c r="I1611" s="38" t="str">
        <f>IF('query (10)'!F1611="","",'query (10)'!F1611)</f>
        <v>Time-based Maintenance</v>
      </c>
      <c r="J1611" s="38" t="str">
        <f>IF('query (10)'!F1611="","",IFERROR(INDEX(Cleaning_Rules!$B$14:$B$17,MATCH(TRIM('query (10)'!F1611),Cleaning_Rules!$A$14:$A$17,0)),"UNKNOWN"))</f>
        <v>TBM</v>
      </c>
      <c r="K1611" s="38" t="str">
        <f>IF('query (10)'!G1611="","",'query (10)'!G1611)</f>
        <v>เสร็จสิ้น</v>
      </c>
      <c r="L1611" s="38" t="str">
        <f>IF('query (10)'!G1611="","MISSING",IFERROR(INDEX(Cleaning_Rules!$B$5:$B$10,MATCH(TRIM('query (10)'!G1611),Cleaning_Rules!$A$5:$A$10,0)),"UNKNOWN"))</f>
        <v>COMPLETED</v>
      </c>
      <c r="M1611" s="38" t="str">
        <f>IF('query (10)'!I1611="","",'query (10)'!I1611)</f>
        <v>Mechanical</v>
      </c>
      <c r="N1611" s="38" t="str">
        <f>IF('query (10)'!O1611="","",'query (10)'!O1611)</f>
        <v>Cleaning</v>
      </c>
      <c r="O1611" s="38" t="str">
        <f>IF('query (10)'!P1611="","",'query (10)'!P1611)</f>
        <v>Medium</v>
      </c>
      <c r="P1611" s="38" t="str">
        <f>IF('query (10)'!N1611="","",'query (10)'!N1611)</f>
        <v>Cleaning lubricant oil tank to cycle pm 1Y.</v>
      </c>
      <c r="Q1611" s="38" t="str">
        <f>TRIM('query (10)'!N1611)</f>
        <v>Cleaning lubricant oil tank to cycle pm 1Y.</v>
      </c>
      <c r="R1611" s="38" t="str">
        <f>TRIM(UPPER('query (10)'!R1611))</f>
        <v>CLEANING LUBRICANT OIL TANK</v>
      </c>
      <c r="S1611" s="38" t="str">
        <f>TRIM(UPPER('query (10)'!S1611))</f>
        <v/>
      </c>
      <c r="T1611" s="38" t="str">
        <f>IF('query (10)'!Q1611="","",TRIM(UPPER('query (10)'!Q1611)))</f>
        <v/>
      </c>
      <c r="U1611" s="38" t="str">
        <f>IF('query (10)'!T1611="","",'query (10)'!T1611)</f>
        <v/>
      </c>
      <c r="V1611" s="39" t="str">
        <f>IF('query (10)'!T1611="","",IFERROR(VALUE('query (10)'!T1611),""))</f>
        <v/>
      </c>
      <c r="W1611" s="40">
        <f>IF('query (10)'!U1611="","",'query (10)'!U1611)</f>
        <v>0</v>
      </c>
      <c r="X1611" s="39">
        <f>IF('query (10)'!V1611="","",'query (10)'!V1611)</f>
        <v>365</v>
      </c>
      <c r="Y1611" s="41">
        <f>IF('query (10)'!W1611="","",'query (10)'!W1611)</f>
        <v>46108</v>
      </c>
      <c r="Z1611" s="41">
        <f>IF('query (10)'!X1611="","",'query (10)'!X1611)</f>
        <v>46154</v>
      </c>
      <c r="AA1611" s="41">
        <f>IF('query (10)'!Y1611="","",'query (10)'!Y1611)</f>
        <v>46154</v>
      </c>
      <c r="AB1611" s="41">
        <f>IF('query (10)'!Z1611="","",'query (10)'!Z1611)</f>
        <v>46519</v>
      </c>
      <c r="AC1611" s="38" t="str">
        <f>IF(OR('query (10)'!AA1611="",COUNTIF(Cleaning_Rules!$A$21:$A$26,TRIM('query (10)'!AA1611))&gt;0),"",TRIM('query (10)'!AA1611))</f>
        <v/>
      </c>
      <c r="AD1611" s="38" t="str">
        <f>IF('query (10)'!AB1611="","",TRIM(IFERROR(_xlfn.TEXTBEFORE('query (10)'!AB1611,"("),'query (10)'!AB1611)))</f>
        <v>เริ่มซ่อมงาน PM แล้ว รับผิดชอบโดย PUCHIT KULSEREE</v>
      </c>
      <c r="AE1611" s="38" t="str">
        <f>IFERROR(LOWER(TRIM(_xlfn.TEXTBEFORE(_xlfn.TEXTAFTER('query (10)'!AB1611,"("),")"))),"")</f>
        <v>puchit@nsk.com</v>
      </c>
      <c r="AF1611" s="38" t="str">
        <f>IF('query (10)'!AD1611="","",TRIM('query (10)'!AD1611))</f>
        <v>เจษฎา ผิวบาง</v>
      </c>
      <c r="AG1611" s="38" t="str">
        <f>IF('query (10)'!AE1611="","",TRIM('query (10)'!AE1611))</f>
        <v>ภูชิต กุลเสรี</v>
      </c>
      <c r="AH1611" s="38" t="str">
        <f>IF('query (10)'!AF1611="","",IFERROR(VALUE('query (10)'!AF1611),""))</f>
        <v/>
      </c>
      <c r="AI1611" s="38" t="str">
        <f>IF('query (10)'!AG1611="","",TRIM('query (10)'!AG1611))</f>
        <v/>
      </c>
      <c r="AJ1611" s="38" t="str">
        <f>IF('query (10)'!AH1611="","",IFERROR(VALUE('query (10)'!AH1611),""))</f>
        <v/>
      </c>
      <c r="AK1611" s="38" t="str">
        <f>IF('query (10)'!AI1611="","",TRIM('query (10)'!AI1611))</f>
        <v/>
      </c>
      <c r="AL1611" s="42">
        <f t="shared" si="125"/>
        <v>2026</v>
      </c>
      <c r="AM1611" s="42" t="str">
        <f t="shared" si="126"/>
        <v>2026-03</v>
      </c>
      <c r="AN1611" s="42" t="str">
        <f t="shared" ca="1" si="127"/>
        <v/>
      </c>
      <c r="AO1611" s="42" t="str">
        <f t="shared" si="128"/>
        <v>GR-431 | OUTER RING RACEWAY GRINDING MACHINE. | MCB2 | LUBRICANT | Time-based Maintenance | Mechanical | Cleaning | Medium | Cleaning lubricant oil tank to cycle pm 1Y. | CLEANING LUBRICANT OIL TANK | เริ่มซ่อมงาน PM แล้ว รับผิดชอบโดย PUCHIT KULSEREE | ภูชิต กุลเสรี</v>
      </c>
      <c r="AP1611" s="42" t="str">
        <f>_xlfn.TEXTJOIN("; ",TRUE,IF(COUNTA('query (10)'!A1611:AK1611)&lt;=6,"NEAR_EMPTY_ROW",""),IF($K1611="","MISSING_STATUS",""),IF(AND($K1611="เสร็จสิ้น",$Z1611=""),"DONE_NO_ACTUAL_DATE",""),IF(AND($I1611="Condition-based Maintenance",$AH1611=""),"CBM_NO_MEASUREMENT",""),IF(OR($X1611="",$X1611=0),"INVALID_PERIOD",""),IF(AND($AA1611&lt;&gt;"",$AB1611&lt;&gt;"",$AB1611&lt;$AA1611),"DATE_SEQUENCE_ERROR",""),IF(AND($AB1611&lt;&gt;"",$AB1611&gt;DATE(2030,12,31)),"DATE_OUTLIER",""),IF($C1611="","MISSING_QRCODE",""),IF($J1611="UNKNOWN","UNKNOWN_PM_TYPE",""),IF($L1611="UNKNOWN","UNKNOWN_STATUS",""))</f>
        <v/>
      </c>
      <c r="AQ1611" s="42" t="str">
        <f t="shared" si="129"/>
        <v>NO</v>
      </c>
    </row>
    <row r="1612" spans="1:43" x14ac:dyDescent="0.3">
      <c r="A1612" s="38">
        <f>IF('query (10)'!A1612="","",'query (10)'!A1612)</f>
        <v>1814</v>
      </c>
      <c r="B1612" s="38">
        <f>IF('query (10)'!B1612="","",'query (10)'!B1612)</f>
        <v>20337</v>
      </c>
      <c r="C1612" s="38" t="str">
        <f>TRIM(UPPER('query (10)'!M1612))</f>
        <v>GR-424</v>
      </c>
      <c r="D1612" s="38" t="str">
        <f>TRIM(UPPER(IFERROR(_xlfn.TEXTBEFORE('query (10)'!L1612,"("),'query (10)'!L1612)))</f>
        <v>INNER RING RACEWAY GRINDING MACHINE.</v>
      </c>
      <c r="E1612" s="38" t="str">
        <f>IFERROR(TRIM(UPPER(_xlfn.TEXTBEFORE(_xlfn.TEXTAFTER('query (10)'!L1612,"("),")"))),"")</f>
        <v/>
      </c>
      <c r="F1612" s="38" t="str">
        <f>TRIM('query (10)'!K1612)</f>
        <v>MCB2</v>
      </c>
      <c r="G1612" s="38" t="str">
        <f>IF('query (10)'!J1612="","",'query (10)'!J1612)</f>
        <v xml:space="preserve">Lubricant </v>
      </c>
      <c r="H1612" s="38" t="str">
        <f>TRIM(UPPER('query (10)'!J1612))</f>
        <v>LUBRICANT</v>
      </c>
      <c r="I1612" s="38" t="str">
        <f>IF('query (10)'!F1612="","",'query (10)'!F1612)</f>
        <v>Time-based Maintenance</v>
      </c>
      <c r="J1612" s="38" t="str">
        <f>IF('query (10)'!F1612="","",IFERROR(INDEX(Cleaning_Rules!$B$14:$B$17,MATCH(TRIM('query (10)'!F1612),Cleaning_Rules!$A$14:$A$17,0)),"UNKNOWN"))</f>
        <v>TBM</v>
      </c>
      <c r="K1612" s="38" t="str">
        <f>IF('query (10)'!G1612="","",'query (10)'!G1612)</f>
        <v>เสร็จสิ้น</v>
      </c>
      <c r="L1612" s="38" t="str">
        <f>IF('query (10)'!G1612="","MISSING",IFERROR(INDEX(Cleaning_Rules!$B$5:$B$10,MATCH(TRIM('query (10)'!G1612),Cleaning_Rules!$A$5:$A$10,0)),"UNKNOWN"))</f>
        <v>COMPLETED</v>
      </c>
      <c r="M1612" s="38" t="str">
        <f>IF('query (10)'!I1612="","",'query (10)'!I1612)</f>
        <v>Mechanical</v>
      </c>
      <c r="N1612" s="38" t="str">
        <f>IF('query (10)'!O1612="","",'query (10)'!O1612)</f>
        <v>Cleaning</v>
      </c>
      <c r="O1612" s="38" t="str">
        <f>IF('query (10)'!P1612="","",'query (10)'!P1612)</f>
        <v>Medium</v>
      </c>
      <c r="P1612" s="38" t="str">
        <f>IF('query (10)'!N1612="","",'query (10)'!N1612)</f>
        <v>Cleaning lubricant oil tank to cycle pm 1Y.</v>
      </c>
      <c r="Q1612" s="38" t="str">
        <f>TRIM('query (10)'!N1612)</f>
        <v>Cleaning lubricant oil tank to cycle pm 1Y.</v>
      </c>
      <c r="R1612" s="38" t="str">
        <f>TRIM(UPPER('query (10)'!R1612))</f>
        <v>CLEANING LUBRICANT OIL TANK</v>
      </c>
      <c r="S1612" s="38" t="str">
        <f>TRIM(UPPER('query (10)'!S1612))</f>
        <v/>
      </c>
      <c r="T1612" s="38" t="str">
        <f>IF('query (10)'!Q1612="","",TRIM(UPPER('query (10)'!Q1612)))</f>
        <v/>
      </c>
      <c r="U1612" s="38" t="str">
        <f>IF('query (10)'!T1612="","",'query (10)'!T1612)</f>
        <v/>
      </c>
      <c r="V1612" s="39" t="str">
        <f>IF('query (10)'!T1612="","",IFERROR(VALUE('query (10)'!T1612),""))</f>
        <v/>
      </c>
      <c r="W1612" s="40">
        <f>IF('query (10)'!U1612="","",'query (10)'!U1612)</f>
        <v>0</v>
      </c>
      <c r="X1612" s="39">
        <f>IF('query (10)'!V1612="","",'query (10)'!V1612)</f>
        <v>365</v>
      </c>
      <c r="Y1612" s="41">
        <f>IF('query (10)'!W1612="","",'query (10)'!W1612)</f>
        <v>46108</v>
      </c>
      <c r="Z1612" s="41">
        <f>IF('query (10)'!X1612="","",'query (10)'!X1612)</f>
        <v>46184</v>
      </c>
      <c r="AA1612" s="41">
        <f>IF('query (10)'!Y1612="","",'query (10)'!Y1612)</f>
        <v>46184</v>
      </c>
      <c r="AB1612" s="41">
        <f>IF('query (10)'!Z1612="","",'query (10)'!Z1612)</f>
        <v>46549</v>
      </c>
      <c r="AC1612" s="38" t="str">
        <f>IF(OR('query (10)'!AA1612="",COUNTIF(Cleaning_Rules!$A$21:$A$26,TRIM('query (10)'!AA1612))&gt;0),"",TRIM('query (10)'!AA1612))</f>
        <v/>
      </c>
      <c r="AD1612" s="38" t="str">
        <f>IF('query (10)'!AB1612="","",TRIM(IFERROR(_xlfn.TEXTBEFORE('query (10)'!AB1612,"("),'query (10)'!AB1612)))</f>
        <v>เริ่มซ่อมงาน PM แล้ว รับผิดชอบโดย JAKKAPAT KHOTSOMBAT</v>
      </c>
      <c r="AE1612" s="38" t="str">
        <f>IFERROR(LOWER(TRIM(_xlfn.TEXTBEFORE(_xlfn.TEXTAFTER('query (10)'!AB1612,"("),")"))),"")</f>
        <v>jakkapat@nsk.com</v>
      </c>
      <c r="AF1612" s="38" t="str">
        <f>IF('query (10)'!AD1612="","",TRIM('query (10)'!AD1612))</f>
        <v>เจษฎา ผิวบาง</v>
      </c>
      <c r="AG1612" s="38" t="str">
        <f>IF('query (10)'!AE1612="","",TRIM('query (10)'!AE1612))</f>
        <v>จักรภัทร โคตรสมบัติ</v>
      </c>
      <c r="AH1612" s="38" t="str">
        <f>IF('query (10)'!AF1612="","",IFERROR(VALUE('query (10)'!AF1612),""))</f>
        <v/>
      </c>
      <c r="AI1612" s="38" t="str">
        <f>IF('query (10)'!AG1612="","",TRIM('query (10)'!AG1612))</f>
        <v/>
      </c>
      <c r="AJ1612" s="38" t="str">
        <f>IF('query (10)'!AH1612="","",IFERROR(VALUE('query (10)'!AH1612),""))</f>
        <v/>
      </c>
      <c r="AK1612" s="38" t="str">
        <f>IF('query (10)'!AI1612="","",TRIM('query (10)'!AI1612))</f>
        <v/>
      </c>
      <c r="AL1612" s="42">
        <f t="shared" si="125"/>
        <v>2026</v>
      </c>
      <c r="AM1612" s="42" t="str">
        <f t="shared" si="126"/>
        <v>2026-03</v>
      </c>
      <c r="AN1612" s="42" t="str">
        <f t="shared" ca="1" si="127"/>
        <v/>
      </c>
      <c r="AO1612" s="42" t="str">
        <f t="shared" si="128"/>
        <v>GR-424 | INNER RING RACEWAY GRINDING MACHINE. | MCB2 | LUBRICANT | Time-based Maintenance | Mechanical | Cleaning | Medium | Cleaning lubricant oil tank to cycle pm 1Y. | CLEANING LUBRICANT OIL TANK | เริ่มซ่อมงาน PM แล้ว รับผิดชอบโดย JAKKAPAT KHOTSOMBAT | จักรภัทร โคตรสมบัติ</v>
      </c>
      <c r="AP1612" s="42" t="str">
        <f>_xlfn.TEXTJOIN("; ",TRUE,IF(COUNTA('query (10)'!A1612:AK1612)&lt;=6,"NEAR_EMPTY_ROW",""),IF($K1612="","MISSING_STATUS",""),IF(AND($K1612="เสร็จสิ้น",$Z1612=""),"DONE_NO_ACTUAL_DATE",""),IF(AND($I1612="Condition-based Maintenance",$AH1612=""),"CBM_NO_MEASUREMENT",""),IF(OR($X1612="",$X1612=0),"INVALID_PERIOD",""),IF(AND($AA1612&lt;&gt;"",$AB1612&lt;&gt;"",$AB1612&lt;$AA1612),"DATE_SEQUENCE_ERROR",""),IF(AND($AB1612&lt;&gt;"",$AB1612&gt;DATE(2030,12,31)),"DATE_OUTLIER",""),IF($C1612="","MISSING_QRCODE",""),IF($J1612="UNKNOWN","UNKNOWN_PM_TYPE",""),IF($L1612="UNKNOWN","UNKNOWN_STATUS",""))</f>
        <v/>
      </c>
      <c r="AQ1612" s="42" t="str">
        <f t="shared" si="129"/>
        <v>NO</v>
      </c>
    </row>
    <row r="1613" spans="1:43" x14ac:dyDescent="0.3">
      <c r="A1613" s="38">
        <f>IF('query (10)'!A1613="","",'query (10)'!A1613)</f>
        <v>1815</v>
      </c>
      <c r="B1613" s="38">
        <f>IF('query (10)'!B1613="","",'query (10)'!B1613)</f>
        <v>20336</v>
      </c>
      <c r="C1613" s="38" t="str">
        <f>TRIM(UPPER('query (10)'!M1613))</f>
        <v>GR-926</v>
      </c>
      <c r="D1613" s="38" t="str">
        <f>TRIM(UPPER(IFERROR(_xlfn.TEXTBEFORE('query (10)'!L1613,"("),'query (10)'!L1613)))</f>
        <v>INNER RING BORE GRINDING MACHINE.</v>
      </c>
      <c r="E1613" s="38" t="str">
        <f>IFERROR(TRIM(UPPER(_xlfn.TEXTBEFORE(_xlfn.TEXTAFTER('query (10)'!L1613,"("),")"))),"")</f>
        <v>GR-426</v>
      </c>
      <c r="F1613" s="38" t="str">
        <f>TRIM('query (10)'!K1613)</f>
        <v>MCB2</v>
      </c>
      <c r="G1613" s="38" t="str">
        <f>IF('query (10)'!J1613="","",'query (10)'!J1613)</f>
        <v xml:space="preserve">Lubricant </v>
      </c>
      <c r="H1613" s="38" t="str">
        <f>TRIM(UPPER('query (10)'!J1613))</f>
        <v>LUBRICANT</v>
      </c>
      <c r="I1613" s="38" t="str">
        <f>IF('query (10)'!F1613="","",'query (10)'!F1613)</f>
        <v>Time-based Maintenance</v>
      </c>
      <c r="J1613" s="38" t="str">
        <f>IF('query (10)'!F1613="","",IFERROR(INDEX(Cleaning_Rules!$B$14:$B$17,MATCH(TRIM('query (10)'!F1613),Cleaning_Rules!$A$14:$A$17,0)),"UNKNOWN"))</f>
        <v>TBM</v>
      </c>
      <c r="K1613" s="38" t="str">
        <f>IF('query (10)'!G1613="","",'query (10)'!G1613)</f>
        <v>เสร็จสิ้น</v>
      </c>
      <c r="L1613" s="38" t="str">
        <f>IF('query (10)'!G1613="","MISSING",IFERROR(INDEX(Cleaning_Rules!$B$5:$B$10,MATCH(TRIM('query (10)'!G1613),Cleaning_Rules!$A$5:$A$10,0)),"UNKNOWN"))</f>
        <v>COMPLETED</v>
      </c>
      <c r="M1613" s="38" t="str">
        <f>IF('query (10)'!I1613="","",'query (10)'!I1613)</f>
        <v>Mechanical</v>
      </c>
      <c r="N1613" s="38" t="str">
        <f>IF('query (10)'!O1613="","",'query (10)'!O1613)</f>
        <v>Cleaning</v>
      </c>
      <c r="O1613" s="38" t="str">
        <f>IF('query (10)'!P1613="","",'query (10)'!P1613)</f>
        <v>Medium</v>
      </c>
      <c r="P1613" s="38" t="str">
        <f>IF('query (10)'!N1613="","",'query (10)'!N1613)</f>
        <v>Cleaning lubricant oil tank to cycle pm 1Y.</v>
      </c>
      <c r="Q1613" s="38" t="str">
        <f>TRIM('query (10)'!N1613)</f>
        <v>Cleaning lubricant oil tank to cycle pm 1Y.</v>
      </c>
      <c r="R1613" s="38" t="str">
        <f>TRIM(UPPER('query (10)'!R1613))</f>
        <v>CLEANING LUBRICANT OIL TANK</v>
      </c>
      <c r="S1613" s="38" t="str">
        <f>TRIM(UPPER('query (10)'!S1613))</f>
        <v/>
      </c>
      <c r="T1613" s="38" t="str">
        <f>IF('query (10)'!Q1613="","",TRIM(UPPER('query (10)'!Q1613)))</f>
        <v/>
      </c>
      <c r="U1613" s="38" t="str">
        <f>IF('query (10)'!T1613="","",'query (10)'!T1613)</f>
        <v/>
      </c>
      <c r="V1613" s="39" t="str">
        <f>IF('query (10)'!T1613="","",IFERROR(VALUE('query (10)'!T1613),""))</f>
        <v/>
      </c>
      <c r="W1613" s="40">
        <f>IF('query (10)'!U1613="","",'query (10)'!U1613)</f>
        <v>0</v>
      </c>
      <c r="X1613" s="39">
        <f>IF('query (10)'!V1613="","",'query (10)'!V1613)</f>
        <v>365</v>
      </c>
      <c r="Y1613" s="41">
        <f>IF('query (10)'!W1613="","",'query (10)'!W1613)</f>
        <v>46108</v>
      </c>
      <c r="Z1613" s="41">
        <f>IF('query (10)'!X1613="","",'query (10)'!X1613)</f>
        <v>46154</v>
      </c>
      <c r="AA1613" s="41">
        <f>IF('query (10)'!Y1613="","",'query (10)'!Y1613)</f>
        <v>46154</v>
      </c>
      <c r="AB1613" s="41">
        <f>IF('query (10)'!Z1613="","",'query (10)'!Z1613)</f>
        <v>46519</v>
      </c>
      <c r="AC1613" s="38" t="str">
        <f>IF(OR('query (10)'!AA1613="",COUNTIF(Cleaning_Rules!$A$21:$A$26,TRIM('query (10)'!AA1613))&gt;0),"",TRIM('query (10)'!AA1613))</f>
        <v/>
      </c>
      <c r="AD1613" s="38" t="str">
        <f>IF('query (10)'!AB1613="","",TRIM(IFERROR(_xlfn.TEXTBEFORE('query (10)'!AB1613,"("),'query (10)'!AB1613)))</f>
        <v>เริ่มซ่อมงาน PM แล้ว รับผิดชอบโดย PUCHIT KULSEREE</v>
      </c>
      <c r="AE1613" s="38" t="str">
        <f>IFERROR(LOWER(TRIM(_xlfn.TEXTBEFORE(_xlfn.TEXTAFTER('query (10)'!AB1613,"("),")"))),"")</f>
        <v>puchit@nsk.com</v>
      </c>
      <c r="AF1613" s="38" t="str">
        <f>IF('query (10)'!AD1613="","",TRIM('query (10)'!AD1613))</f>
        <v>เจษฎา ผิวบาง</v>
      </c>
      <c r="AG1613" s="38" t="str">
        <f>IF('query (10)'!AE1613="","",TRIM('query (10)'!AE1613))</f>
        <v>ภูชิต กุลเสรี</v>
      </c>
      <c r="AH1613" s="38" t="str">
        <f>IF('query (10)'!AF1613="","",IFERROR(VALUE('query (10)'!AF1613),""))</f>
        <v/>
      </c>
      <c r="AI1613" s="38" t="str">
        <f>IF('query (10)'!AG1613="","",TRIM('query (10)'!AG1613))</f>
        <v/>
      </c>
      <c r="AJ1613" s="38" t="str">
        <f>IF('query (10)'!AH1613="","",IFERROR(VALUE('query (10)'!AH1613),""))</f>
        <v/>
      </c>
      <c r="AK1613" s="38" t="str">
        <f>IF('query (10)'!AI1613="","",TRIM('query (10)'!AI1613))</f>
        <v/>
      </c>
      <c r="AL1613" s="42">
        <f t="shared" si="125"/>
        <v>2026</v>
      </c>
      <c r="AM1613" s="42" t="str">
        <f t="shared" si="126"/>
        <v>2026-03</v>
      </c>
      <c r="AN1613" s="42" t="str">
        <f t="shared" ca="1" si="127"/>
        <v/>
      </c>
      <c r="AO1613" s="42" t="str">
        <f t="shared" si="128"/>
        <v>GR-926 | INNER RING BORE GRINDING MACHINE. | GR-426 | MCB2 | LUBRICANT | Time-based Maintenance | Mechanical | Cleaning | Medium | Cleaning lubricant oil tank to cycle pm 1Y. | CLEANING LUBRICANT OIL TANK | เริ่มซ่อมงาน PM แล้ว รับผิดชอบโดย PUCHIT KULSEREE | ภูชิต กุลเสรี</v>
      </c>
      <c r="AP1613" s="42" t="str">
        <f>_xlfn.TEXTJOIN("; ",TRUE,IF(COUNTA('query (10)'!A1613:AK1613)&lt;=6,"NEAR_EMPTY_ROW",""),IF($K1613="","MISSING_STATUS",""),IF(AND($K1613="เสร็จสิ้น",$Z1613=""),"DONE_NO_ACTUAL_DATE",""),IF(AND($I1613="Condition-based Maintenance",$AH1613=""),"CBM_NO_MEASUREMENT",""),IF(OR($X1613="",$X1613=0),"INVALID_PERIOD",""),IF(AND($AA1613&lt;&gt;"",$AB1613&lt;&gt;"",$AB1613&lt;$AA1613),"DATE_SEQUENCE_ERROR",""),IF(AND($AB1613&lt;&gt;"",$AB1613&gt;DATE(2030,12,31)),"DATE_OUTLIER",""),IF($C1613="","MISSING_QRCODE",""),IF($J1613="UNKNOWN","UNKNOWN_PM_TYPE",""),IF($L1613="UNKNOWN","UNKNOWN_STATUS",""))</f>
        <v/>
      </c>
      <c r="AQ1613" s="42" t="str">
        <f t="shared" si="129"/>
        <v>NO</v>
      </c>
    </row>
    <row r="1614" spans="1:43" x14ac:dyDescent="0.3">
      <c r="A1614" s="38">
        <f>IF('query (10)'!A1614="","",'query (10)'!A1614)</f>
        <v>1816</v>
      </c>
      <c r="B1614" s="38">
        <f>IF('query (10)'!B1614="","",'query (10)'!B1614)</f>
        <v>20393</v>
      </c>
      <c r="C1614" s="38" t="str">
        <f>TRIM(UPPER('query (10)'!M1614))</f>
        <v>GR-721</v>
      </c>
      <c r="D1614" s="38" t="str">
        <f>TRIM(UPPER(IFERROR(_xlfn.TEXTBEFORE('query (10)'!L1614,"("),'query (10)'!L1614)))</f>
        <v>OUTER RING RACEWAY GRINDING MACHINE.</v>
      </c>
      <c r="E1614" s="38" t="str">
        <f>IFERROR(TRIM(UPPER(_xlfn.TEXTBEFORE(_xlfn.TEXTAFTER('query (10)'!L1614,"("),")"))),"")</f>
        <v/>
      </c>
      <c r="F1614" s="38" t="str">
        <f>TRIM('query (10)'!K1614)</f>
        <v>MCB3</v>
      </c>
      <c r="G1614" s="38" t="str">
        <f>IF('query (10)'!J1614="","",'query (10)'!J1614)</f>
        <v xml:space="preserve">Lubricant </v>
      </c>
      <c r="H1614" s="38" t="str">
        <f>TRIM(UPPER('query (10)'!J1614))</f>
        <v>LUBRICANT</v>
      </c>
      <c r="I1614" s="38" t="str">
        <f>IF('query (10)'!F1614="","",'query (10)'!F1614)</f>
        <v>Time-based Maintenance</v>
      </c>
      <c r="J1614" s="38" t="str">
        <f>IF('query (10)'!F1614="","",IFERROR(INDEX(Cleaning_Rules!$B$14:$B$17,MATCH(TRIM('query (10)'!F1614),Cleaning_Rules!$A$14:$A$17,0)),"UNKNOWN"))</f>
        <v>TBM</v>
      </c>
      <c r="K1614" s="38" t="str">
        <f>IF('query (10)'!G1614="","",'query (10)'!G1614)</f>
        <v>เสร็จสิ้น</v>
      </c>
      <c r="L1614" s="38" t="str">
        <f>IF('query (10)'!G1614="","MISSING",IFERROR(INDEX(Cleaning_Rules!$B$5:$B$10,MATCH(TRIM('query (10)'!G1614),Cleaning_Rules!$A$5:$A$10,0)),"UNKNOWN"))</f>
        <v>COMPLETED</v>
      </c>
      <c r="M1614" s="38" t="str">
        <f>IF('query (10)'!I1614="","",'query (10)'!I1614)</f>
        <v>Mechanical</v>
      </c>
      <c r="N1614" s="38" t="str">
        <f>IF('query (10)'!O1614="","",'query (10)'!O1614)</f>
        <v>Cleaning</v>
      </c>
      <c r="O1614" s="38" t="str">
        <f>IF('query (10)'!P1614="","",'query (10)'!P1614)</f>
        <v>Medium</v>
      </c>
      <c r="P1614" s="38" t="str">
        <f>IF('query (10)'!N1614="","",'query (10)'!N1614)</f>
        <v>Cleaning lubricant oil tank  according to the 1Y. pm schedule.</v>
      </c>
      <c r="Q1614" s="38" t="str">
        <f>TRIM('query (10)'!N1614)</f>
        <v>Cleaning lubricant oil tank according to the 1Y. pm schedule.</v>
      </c>
      <c r="R1614" s="38" t="str">
        <f>TRIM(UPPER('query (10)'!R1614))</f>
        <v>CLEANING LUBRICANT OIL TANK</v>
      </c>
      <c r="S1614" s="38" t="str">
        <f>TRIM(UPPER('query (10)'!S1614))</f>
        <v/>
      </c>
      <c r="T1614" s="38" t="str">
        <f>IF('query (10)'!Q1614="","",TRIM(UPPER('query (10)'!Q1614)))</f>
        <v/>
      </c>
      <c r="U1614" s="38" t="str">
        <f>IF('query (10)'!T1614="","",'query (10)'!T1614)</f>
        <v/>
      </c>
      <c r="V1614" s="39" t="str">
        <f>IF('query (10)'!T1614="","",IFERROR(VALUE('query (10)'!T1614),""))</f>
        <v/>
      </c>
      <c r="W1614" s="40">
        <f>IF('query (10)'!U1614="","",'query (10)'!U1614)</f>
        <v>0</v>
      </c>
      <c r="X1614" s="39">
        <f>IF('query (10)'!V1614="","",'query (10)'!V1614)</f>
        <v>365</v>
      </c>
      <c r="Y1614" s="41">
        <f>IF('query (10)'!W1614="","",'query (10)'!W1614)</f>
        <v>46108</v>
      </c>
      <c r="Z1614" s="41">
        <f>IF('query (10)'!X1614="","",'query (10)'!X1614)</f>
        <v>46154</v>
      </c>
      <c r="AA1614" s="41">
        <f>IF('query (10)'!Y1614="","",'query (10)'!Y1614)</f>
        <v>46154</v>
      </c>
      <c r="AB1614" s="41">
        <f>IF('query (10)'!Z1614="","",'query (10)'!Z1614)</f>
        <v>46519</v>
      </c>
      <c r="AC1614" s="38" t="str">
        <f>IF(OR('query (10)'!AA1614="",COUNTIF(Cleaning_Rules!$A$21:$A$26,TRIM('query (10)'!AA1614))&gt;0),"",TRIM('query (10)'!AA1614))</f>
        <v/>
      </c>
      <c r="AD1614" s="38" t="str">
        <f>IF('query (10)'!AB1614="","",TRIM(IFERROR(_xlfn.TEXTBEFORE('query (10)'!AB1614,"("),'query (10)'!AB1614)))</f>
        <v>เริ่มซ่อมงาน PM แล้ว รับผิดชอบโดย CHETSADA PHIWBANG</v>
      </c>
      <c r="AE1614" s="38" t="str">
        <f>IFERROR(LOWER(TRIM(_xlfn.TEXTBEFORE(_xlfn.TEXTAFTER('query (10)'!AB1614,"("),")"))),"")</f>
        <v>chetsada@nsk.com</v>
      </c>
      <c r="AF1614" s="38" t="str">
        <f>IF('query (10)'!AD1614="","",TRIM('query (10)'!AD1614))</f>
        <v>เจษฎา ผิวบาง</v>
      </c>
      <c r="AG1614" s="38" t="str">
        <f>IF('query (10)'!AE1614="","",TRIM('query (10)'!AE1614))</f>
        <v>เจษฎา ผิวบาง</v>
      </c>
      <c r="AH1614" s="38" t="str">
        <f>IF('query (10)'!AF1614="","",IFERROR(VALUE('query (10)'!AF1614),""))</f>
        <v/>
      </c>
      <c r="AI1614" s="38" t="str">
        <f>IF('query (10)'!AG1614="","",TRIM('query (10)'!AG1614))</f>
        <v/>
      </c>
      <c r="AJ1614" s="38" t="str">
        <f>IF('query (10)'!AH1614="","",IFERROR(VALUE('query (10)'!AH1614),""))</f>
        <v/>
      </c>
      <c r="AK1614" s="38" t="str">
        <f>IF('query (10)'!AI1614="","",TRIM('query (10)'!AI1614))</f>
        <v/>
      </c>
      <c r="AL1614" s="42">
        <f t="shared" si="125"/>
        <v>2026</v>
      </c>
      <c r="AM1614" s="42" t="str">
        <f t="shared" si="126"/>
        <v>2026-03</v>
      </c>
      <c r="AN1614" s="42" t="str">
        <f t="shared" ca="1" si="127"/>
        <v/>
      </c>
      <c r="AO1614" s="42" t="str">
        <f t="shared" si="128"/>
        <v>GR-721 | OUTER RING RACEWAY GRINDING MACHINE. | MCB3 | LUBRICANT | Time-based Maintenance | Mechanical | Cleaning | Medium | Cleaning lubricant oil tank according to the 1Y. pm schedule. | CLEANING LUBRICANT OIL TANK | เริ่มซ่อมงาน PM แล้ว รับผิดชอบโดย CHETSADA PHIWBANG | เจษฎา ผิวบาง</v>
      </c>
      <c r="AP1614" s="42" t="str">
        <f>_xlfn.TEXTJOIN("; ",TRUE,IF(COUNTA('query (10)'!A1614:AK1614)&lt;=6,"NEAR_EMPTY_ROW",""),IF($K1614="","MISSING_STATUS",""),IF(AND($K1614="เสร็จสิ้น",$Z1614=""),"DONE_NO_ACTUAL_DATE",""),IF(AND($I1614="Condition-based Maintenance",$AH1614=""),"CBM_NO_MEASUREMENT",""),IF(OR($X1614="",$X1614=0),"INVALID_PERIOD",""),IF(AND($AA1614&lt;&gt;"",$AB1614&lt;&gt;"",$AB1614&lt;$AA1614),"DATE_SEQUENCE_ERROR",""),IF(AND($AB1614&lt;&gt;"",$AB1614&gt;DATE(2030,12,31)),"DATE_OUTLIER",""),IF($C1614="","MISSING_QRCODE",""),IF($J1614="UNKNOWN","UNKNOWN_PM_TYPE",""),IF($L1614="UNKNOWN","UNKNOWN_STATUS",""))</f>
        <v/>
      </c>
      <c r="AQ1614" s="42" t="str">
        <f t="shared" si="129"/>
        <v>NO</v>
      </c>
    </row>
    <row r="1615" spans="1:43" x14ac:dyDescent="0.3">
      <c r="A1615" s="38">
        <f>IF('query (10)'!A1615="","",'query (10)'!A1615)</f>
        <v>1817</v>
      </c>
      <c r="B1615" s="38">
        <f>IF('query (10)'!B1615="","",'query (10)'!B1615)</f>
        <v>20394</v>
      </c>
      <c r="C1615" s="38" t="str">
        <f>TRIM(UPPER('query (10)'!M1615))</f>
        <v>GR-715</v>
      </c>
      <c r="D1615" s="38" t="str">
        <f>TRIM(UPPER(IFERROR(_xlfn.TEXTBEFORE('query (10)'!L1615,"("),'query (10)'!L1615)))</f>
        <v>INNER RING RACEWAY GRINDING MACHINE.</v>
      </c>
      <c r="E1615" s="38" t="str">
        <f>IFERROR(TRIM(UPPER(_xlfn.TEXTBEFORE(_xlfn.TEXTAFTER('query (10)'!L1615,"("),")"))),"")</f>
        <v/>
      </c>
      <c r="F1615" s="38" t="str">
        <f>TRIM('query (10)'!K1615)</f>
        <v>MCB3</v>
      </c>
      <c r="G1615" s="38" t="str">
        <f>IF('query (10)'!J1615="","",'query (10)'!J1615)</f>
        <v xml:space="preserve">Lubricant </v>
      </c>
      <c r="H1615" s="38" t="str">
        <f>TRIM(UPPER('query (10)'!J1615))</f>
        <v>LUBRICANT</v>
      </c>
      <c r="I1615" s="38" t="str">
        <f>IF('query (10)'!F1615="","",'query (10)'!F1615)</f>
        <v>Time-based Maintenance</v>
      </c>
      <c r="J1615" s="38" t="str">
        <f>IF('query (10)'!F1615="","",IFERROR(INDEX(Cleaning_Rules!$B$14:$B$17,MATCH(TRIM('query (10)'!F1615),Cleaning_Rules!$A$14:$A$17,0)),"UNKNOWN"))</f>
        <v>TBM</v>
      </c>
      <c r="K1615" s="38" t="str">
        <f>IF('query (10)'!G1615="","",'query (10)'!G1615)</f>
        <v>เสร็จสิ้น</v>
      </c>
      <c r="L1615" s="38" t="str">
        <f>IF('query (10)'!G1615="","MISSING",IFERROR(INDEX(Cleaning_Rules!$B$5:$B$10,MATCH(TRIM('query (10)'!G1615),Cleaning_Rules!$A$5:$A$10,0)),"UNKNOWN"))</f>
        <v>COMPLETED</v>
      </c>
      <c r="M1615" s="38" t="str">
        <f>IF('query (10)'!I1615="","",'query (10)'!I1615)</f>
        <v>Mechanical</v>
      </c>
      <c r="N1615" s="38" t="str">
        <f>IF('query (10)'!O1615="","",'query (10)'!O1615)</f>
        <v>Cleaning</v>
      </c>
      <c r="O1615" s="38" t="str">
        <f>IF('query (10)'!P1615="","",'query (10)'!P1615)</f>
        <v>Medium</v>
      </c>
      <c r="P1615" s="38" t="str">
        <f>IF('query (10)'!N1615="","",'query (10)'!N1615)</f>
        <v>Cleaning lubricant oil tank  according to the 1Y. pm schedule.</v>
      </c>
      <c r="Q1615" s="38" t="str">
        <f>TRIM('query (10)'!N1615)</f>
        <v>Cleaning lubricant oil tank according to the 1Y. pm schedule.</v>
      </c>
      <c r="R1615" s="38" t="str">
        <f>TRIM(UPPER('query (10)'!R1615))</f>
        <v>CLEANING LUBRICANT OIL TANK</v>
      </c>
      <c r="S1615" s="38" t="str">
        <f>TRIM(UPPER('query (10)'!S1615))</f>
        <v/>
      </c>
      <c r="T1615" s="38" t="str">
        <f>IF('query (10)'!Q1615="","",TRIM(UPPER('query (10)'!Q1615)))</f>
        <v/>
      </c>
      <c r="U1615" s="38" t="str">
        <f>IF('query (10)'!T1615="","",'query (10)'!T1615)</f>
        <v/>
      </c>
      <c r="V1615" s="39" t="str">
        <f>IF('query (10)'!T1615="","",IFERROR(VALUE('query (10)'!T1615),""))</f>
        <v/>
      </c>
      <c r="W1615" s="40">
        <f>IF('query (10)'!U1615="","",'query (10)'!U1615)</f>
        <v>0</v>
      </c>
      <c r="X1615" s="39">
        <f>IF('query (10)'!V1615="","",'query (10)'!V1615)</f>
        <v>365</v>
      </c>
      <c r="Y1615" s="41">
        <f>IF('query (10)'!W1615="","",'query (10)'!W1615)</f>
        <v>46108</v>
      </c>
      <c r="Z1615" s="41">
        <f>IF('query (10)'!X1615="","",'query (10)'!X1615)</f>
        <v>46146</v>
      </c>
      <c r="AA1615" s="41">
        <f>IF('query (10)'!Y1615="","",'query (10)'!Y1615)</f>
        <v>46146</v>
      </c>
      <c r="AB1615" s="41">
        <f>IF('query (10)'!Z1615="","",'query (10)'!Z1615)</f>
        <v>46511</v>
      </c>
      <c r="AC1615" s="38" t="str">
        <f>IF(OR('query (10)'!AA1615="",COUNTIF(Cleaning_Rules!$A$21:$A$26,TRIM('query (10)'!AA1615))&gt;0),"",TRIM('query (10)'!AA1615))</f>
        <v/>
      </c>
      <c r="AD1615" s="38" t="str">
        <f>IF('query (10)'!AB1615="","",TRIM(IFERROR(_xlfn.TEXTBEFORE('query (10)'!AB1615,"("),'query (10)'!AB1615)))</f>
        <v>เริ่มซ่อมงาน PM แล้ว รับผิดชอบโดย KUNANON PARAWANWONG</v>
      </c>
      <c r="AE1615" s="38" t="str">
        <f>IFERROR(LOWER(TRIM(_xlfn.TEXTBEFORE(_xlfn.TEXTAFTER('query (10)'!AB1615,"("),")"))),"")</f>
        <v>parawanwong-k-3161@nsk.com</v>
      </c>
      <c r="AF1615" s="38" t="str">
        <f>IF('query (10)'!AD1615="","",TRIM('query (10)'!AD1615))</f>
        <v>เจษฎา ผิวบาง</v>
      </c>
      <c r="AG1615" s="38" t="str">
        <f>IF('query (10)'!AE1615="","",TRIM('query (10)'!AE1615))</f>
        <v>คุณานนต์ ปารวัณวงศ์</v>
      </c>
      <c r="AH1615" s="38" t="str">
        <f>IF('query (10)'!AF1615="","",IFERROR(VALUE('query (10)'!AF1615),""))</f>
        <v/>
      </c>
      <c r="AI1615" s="38" t="str">
        <f>IF('query (10)'!AG1615="","",TRIM('query (10)'!AG1615))</f>
        <v/>
      </c>
      <c r="AJ1615" s="38" t="str">
        <f>IF('query (10)'!AH1615="","",IFERROR(VALUE('query (10)'!AH1615),""))</f>
        <v/>
      </c>
      <c r="AK1615" s="38" t="str">
        <f>IF('query (10)'!AI1615="","",TRIM('query (10)'!AI1615))</f>
        <v/>
      </c>
      <c r="AL1615" s="42">
        <f t="shared" si="125"/>
        <v>2026</v>
      </c>
      <c r="AM1615" s="42" t="str">
        <f t="shared" si="126"/>
        <v>2026-03</v>
      </c>
      <c r="AN1615" s="42" t="str">
        <f t="shared" ca="1" si="127"/>
        <v/>
      </c>
      <c r="AO1615" s="42" t="str">
        <f t="shared" si="128"/>
        <v>GR-715 | INNER RING RACEWAY GRINDING MACHINE. | MCB3 | LUBRICANT | Time-based Maintenance | Mechanical | Cleaning | Medium | Cleaning lubricant oil tank according to the 1Y. pm schedule. | CLEANING LUBRICANT OIL TANK | เริ่มซ่อมงาน PM แล้ว รับผิดชอบโดย KUNANON PARAWANWONG | คุณานนต์ ปารวัณวงศ์</v>
      </c>
      <c r="AP1615" s="42" t="str">
        <f>_xlfn.TEXTJOIN("; ",TRUE,IF(COUNTA('query (10)'!A1615:AK1615)&lt;=6,"NEAR_EMPTY_ROW",""),IF($K1615="","MISSING_STATUS",""),IF(AND($K1615="เสร็จสิ้น",$Z1615=""),"DONE_NO_ACTUAL_DATE",""),IF(AND($I1615="Condition-based Maintenance",$AH1615=""),"CBM_NO_MEASUREMENT",""),IF(OR($X1615="",$X1615=0),"INVALID_PERIOD",""),IF(AND($AA1615&lt;&gt;"",$AB1615&lt;&gt;"",$AB1615&lt;$AA1615),"DATE_SEQUENCE_ERROR",""),IF(AND($AB1615&lt;&gt;"",$AB1615&gt;DATE(2030,12,31)),"DATE_OUTLIER",""),IF($C1615="","MISSING_QRCODE",""),IF($J1615="UNKNOWN","UNKNOWN_PM_TYPE",""),IF($L1615="UNKNOWN","UNKNOWN_STATUS",""))</f>
        <v/>
      </c>
      <c r="AQ1615" s="42" t="str">
        <f t="shared" si="129"/>
        <v>NO</v>
      </c>
    </row>
    <row r="1616" spans="1:43" x14ac:dyDescent="0.3">
      <c r="A1616" s="38">
        <f>IF('query (10)'!A1616="","",'query (10)'!A1616)</f>
        <v>1818</v>
      </c>
      <c r="B1616" s="38">
        <f>IF('query (10)'!B1616="","",'query (10)'!B1616)</f>
        <v>20395</v>
      </c>
      <c r="C1616" s="38" t="str">
        <f>TRIM(UPPER('query (10)'!M1616))</f>
        <v>GR-925</v>
      </c>
      <c r="D1616" s="38" t="str">
        <f>TRIM(UPPER(IFERROR(_xlfn.TEXTBEFORE('query (10)'!L1616,"("),'query (10)'!L1616)))</f>
        <v>INNER RING BORE GRINDING MACHINE.</v>
      </c>
      <c r="E1616" s="38" t="str">
        <f>IFERROR(TRIM(UPPER(_xlfn.TEXTBEFORE(_xlfn.TEXTAFTER('query (10)'!L1616,"("),")"))),"")</f>
        <v>GR-716</v>
      </c>
      <c r="F1616" s="38" t="str">
        <f>TRIM('query (10)'!K1616)</f>
        <v>MCB3</v>
      </c>
      <c r="G1616" s="38" t="str">
        <f>IF('query (10)'!J1616="","",'query (10)'!J1616)</f>
        <v xml:space="preserve">Lubricant </v>
      </c>
      <c r="H1616" s="38" t="str">
        <f>TRIM(UPPER('query (10)'!J1616))</f>
        <v>LUBRICANT</v>
      </c>
      <c r="I1616" s="38" t="str">
        <f>IF('query (10)'!F1616="","",'query (10)'!F1616)</f>
        <v>Time-based Maintenance</v>
      </c>
      <c r="J1616" s="38" t="str">
        <f>IF('query (10)'!F1616="","",IFERROR(INDEX(Cleaning_Rules!$B$14:$B$17,MATCH(TRIM('query (10)'!F1616),Cleaning_Rules!$A$14:$A$17,0)),"UNKNOWN"))</f>
        <v>TBM</v>
      </c>
      <c r="K1616" s="38" t="str">
        <f>IF('query (10)'!G1616="","",'query (10)'!G1616)</f>
        <v>เสร็จสิ้น</v>
      </c>
      <c r="L1616" s="38" t="str">
        <f>IF('query (10)'!G1616="","MISSING",IFERROR(INDEX(Cleaning_Rules!$B$5:$B$10,MATCH(TRIM('query (10)'!G1616),Cleaning_Rules!$A$5:$A$10,0)),"UNKNOWN"))</f>
        <v>COMPLETED</v>
      </c>
      <c r="M1616" s="38" t="str">
        <f>IF('query (10)'!I1616="","",'query (10)'!I1616)</f>
        <v>Mechanical</v>
      </c>
      <c r="N1616" s="38" t="str">
        <f>IF('query (10)'!O1616="","",'query (10)'!O1616)</f>
        <v>Cleaning</v>
      </c>
      <c r="O1616" s="38" t="str">
        <f>IF('query (10)'!P1616="","",'query (10)'!P1616)</f>
        <v>Medium</v>
      </c>
      <c r="P1616" s="38" t="str">
        <f>IF('query (10)'!N1616="","",'query (10)'!N1616)</f>
        <v>Cleaning lubricant oil tank  according to the 1Y. pm schedule.</v>
      </c>
      <c r="Q1616" s="38" t="str">
        <f>TRIM('query (10)'!N1616)</f>
        <v>Cleaning lubricant oil tank according to the 1Y. pm schedule.</v>
      </c>
      <c r="R1616" s="38" t="str">
        <f>TRIM(UPPER('query (10)'!R1616))</f>
        <v>CLEANING LUBRICANT OIL TANK</v>
      </c>
      <c r="S1616" s="38" t="str">
        <f>TRIM(UPPER('query (10)'!S1616))</f>
        <v/>
      </c>
      <c r="T1616" s="38" t="str">
        <f>IF('query (10)'!Q1616="","",TRIM(UPPER('query (10)'!Q1616)))</f>
        <v/>
      </c>
      <c r="U1616" s="38" t="str">
        <f>IF('query (10)'!T1616="","",'query (10)'!T1616)</f>
        <v/>
      </c>
      <c r="V1616" s="39" t="str">
        <f>IF('query (10)'!T1616="","",IFERROR(VALUE('query (10)'!T1616),""))</f>
        <v/>
      </c>
      <c r="W1616" s="40">
        <f>IF('query (10)'!U1616="","",'query (10)'!U1616)</f>
        <v>0</v>
      </c>
      <c r="X1616" s="39">
        <f>IF('query (10)'!V1616="","",'query (10)'!V1616)</f>
        <v>365</v>
      </c>
      <c r="Y1616" s="41">
        <f>IF('query (10)'!W1616="","",'query (10)'!W1616)</f>
        <v>46108</v>
      </c>
      <c r="Z1616" s="41">
        <f>IF('query (10)'!X1616="","",'query (10)'!X1616)</f>
        <v>46146</v>
      </c>
      <c r="AA1616" s="41">
        <f>IF('query (10)'!Y1616="","",'query (10)'!Y1616)</f>
        <v>46146</v>
      </c>
      <c r="AB1616" s="41">
        <f>IF('query (10)'!Z1616="","",'query (10)'!Z1616)</f>
        <v>46511</v>
      </c>
      <c r="AC1616" s="38" t="str">
        <f>IF(OR('query (10)'!AA1616="",COUNTIF(Cleaning_Rules!$A$21:$A$26,TRIM('query (10)'!AA1616))&gt;0),"",TRIM('query (10)'!AA1616))</f>
        <v/>
      </c>
      <c r="AD1616" s="38" t="str">
        <f>IF('query (10)'!AB1616="","",TRIM(IFERROR(_xlfn.TEXTBEFORE('query (10)'!AB1616,"("),'query (10)'!AB1616)))</f>
        <v>เริ่มซ่อมงาน PM แล้ว รับผิดชอบโดย KUNANON PARAWANWONG</v>
      </c>
      <c r="AE1616" s="38" t="str">
        <f>IFERROR(LOWER(TRIM(_xlfn.TEXTBEFORE(_xlfn.TEXTAFTER('query (10)'!AB1616,"("),")"))),"")</f>
        <v>parawanwong-k-3161@nsk.com</v>
      </c>
      <c r="AF1616" s="38" t="str">
        <f>IF('query (10)'!AD1616="","",TRIM('query (10)'!AD1616))</f>
        <v>เจษฎา ผิวบาง</v>
      </c>
      <c r="AG1616" s="38" t="str">
        <f>IF('query (10)'!AE1616="","",TRIM('query (10)'!AE1616))</f>
        <v>คุณานนต์ ปารวัณวงศ์</v>
      </c>
      <c r="AH1616" s="38" t="str">
        <f>IF('query (10)'!AF1616="","",IFERROR(VALUE('query (10)'!AF1616),""))</f>
        <v/>
      </c>
      <c r="AI1616" s="38" t="str">
        <f>IF('query (10)'!AG1616="","",TRIM('query (10)'!AG1616))</f>
        <v/>
      </c>
      <c r="AJ1616" s="38" t="str">
        <f>IF('query (10)'!AH1616="","",IFERROR(VALUE('query (10)'!AH1616),""))</f>
        <v/>
      </c>
      <c r="AK1616" s="38" t="str">
        <f>IF('query (10)'!AI1616="","",TRIM('query (10)'!AI1616))</f>
        <v/>
      </c>
      <c r="AL1616" s="42">
        <f t="shared" si="125"/>
        <v>2026</v>
      </c>
      <c r="AM1616" s="42" t="str">
        <f t="shared" si="126"/>
        <v>2026-03</v>
      </c>
      <c r="AN1616" s="42" t="str">
        <f t="shared" ca="1" si="127"/>
        <v/>
      </c>
      <c r="AO1616" s="42" t="str">
        <f t="shared" si="128"/>
        <v>GR-925 | INNER RING BORE GRINDING MACHINE. | GR-716 | MCB3 | LUBRICANT | Time-based Maintenance | Mechanical | Cleaning | Medium | Cleaning lubricant oil tank according to the 1Y. pm schedule. | CLEANING LUBRICANT OIL TANK | เริ่มซ่อมงาน PM แล้ว รับผิดชอบโดย KUNANON PARAWANWONG | คุณานนต์ ปารวัณวงศ์</v>
      </c>
      <c r="AP1616" s="42" t="str">
        <f>_xlfn.TEXTJOIN("; ",TRUE,IF(COUNTA('query (10)'!A1616:AK1616)&lt;=6,"NEAR_EMPTY_ROW",""),IF($K1616="","MISSING_STATUS",""),IF(AND($K1616="เสร็จสิ้น",$Z1616=""),"DONE_NO_ACTUAL_DATE",""),IF(AND($I1616="Condition-based Maintenance",$AH1616=""),"CBM_NO_MEASUREMENT",""),IF(OR($X1616="",$X1616=0),"INVALID_PERIOD",""),IF(AND($AA1616&lt;&gt;"",$AB1616&lt;&gt;"",$AB1616&lt;$AA1616),"DATE_SEQUENCE_ERROR",""),IF(AND($AB1616&lt;&gt;"",$AB1616&gt;DATE(2030,12,31)),"DATE_OUTLIER",""),IF($C1616="","MISSING_QRCODE",""),IF($J1616="UNKNOWN","UNKNOWN_PM_TYPE",""),IF($L1616="UNKNOWN","UNKNOWN_STATUS",""))</f>
        <v/>
      </c>
      <c r="AQ1616" s="42" t="str">
        <f t="shared" si="129"/>
        <v>NO</v>
      </c>
    </row>
    <row r="1617" spans="1:43" x14ac:dyDescent="0.3">
      <c r="A1617" s="38">
        <f>IF('query (10)'!A1617="","",'query (10)'!A1617)</f>
        <v>1819</v>
      </c>
      <c r="B1617" s="38">
        <f>IF('query (10)'!B1617="","",'query (10)'!B1617)</f>
        <v>21290</v>
      </c>
      <c r="C1617" s="38" t="str">
        <f>TRIM(UPPER('query (10)'!M1617))</f>
        <v>GR-241</v>
      </c>
      <c r="D1617" s="38" t="str">
        <f>TRIM(UPPER(IFERROR(_xlfn.TEXTBEFORE('query (10)'!L1617,"("),'query (10)'!L1617)))</f>
        <v>OUTER RING RACEWAY GRINDING M/C</v>
      </c>
      <c r="E1617" s="38" t="str">
        <f>IFERROR(TRIM(UPPER(_xlfn.TEXTBEFORE(_xlfn.TEXTAFTER('query (10)'!L1617,"("),")"))),"")</f>
        <v/>
      </c>
      <c r="F1617" s="38" t="str">
        <f>TRIM('query (10)'!K1617)</f>
        <v>WP Grinding1</v>
      </c>
      <c r="G1617" s="38" t="str">
        <f>IF('query (10)'!J1617="","",'query (10)'!J1617)</f>
        <v xml:space="preserve">Lubricant </v>
      </c>
      <c r="H1617" s="38" t="str">
        <f>TRIM(UPPER('query (10)'!J1617))</f>
        <v>LUBRICANT</v>
      </c>
      <c r="I1617" s="38" t="str">
        <f>IF('query (10)'!F1617="","",'query (10)'!F1617)</f>
        <v>Time-based Maintenance</v>
      </c>
      <c r="J1617" s="38" t="str">
        <f>IF('query (10)'!F1617="","",IFERROR(INDEX(Cleaning_Rules!$B$14:$B$17,MATCH(TRIM('query (10)'!F1617),Cleaning_Rules!$A$14:$A$17,0)),"UNKNOWN"))</f>
        <v>TBM</v>
      </c>
      <c r="K1617" s="38" t="str">
        <f>IF('query (10)'!G1617="","",'query (10)'!G1617)</f>
        <v>เสร็จสิ้น</v>
      </c>
      <c r="L1617" s="38" t="str">
        <f>IF('query (10)'!G1617="","MISSING",IFERROR(INDEX(Cleaning_Rules!$B$5:$B$10,MATCH(TRIM('query (10)'!G1617),Cleaning_Rules!$A$5:$A$10,0)),"UNKNOWN"))</f>
        <v>COMPLETED</v>
      </c>
      <c r="M1617" s="38" t="str">
        <f>IF('query (10)'!I1617="","",'query (10)'!I1617)</f>
        <v>Mechanical</v>
      </c>
      <c r="N1617" s="38" t="str">
        <f>IF('query (10)'!O1617="","",'query (10)'!O1617)</f>
        <v>Cleaning</v>
      </c>
      <c r="O1617" s="38" t="str">
        <f>IF('query (10)'!P1617="","",'query (10)'!P1617)</f>
        <v>Medium</v>
      </c>
      <c r="P1617" s="38" t="str">
        <f>IF('query (10)'!N1617="","",'query (10)'!N1617)</f>
        <v>Cleaning lubricant oil tank according to the 1Y. pm schedule.</v>
      </c>
      <c r="Q1617" s="38" t="str">
        <f>TRIM('query (10)'!N1617)</f>
        <v>Cleaning lubricant oil tank according to the 1Y. pm schedule.</v>
      </c>
      <c r="R1617" s="38" t="str">
        <f>TRIM(UPPER('query (10)'!R1617))</f>
        <v>CLEANING LUBRICANT OIL TANK</v>
      </c>
      <c r="S1617" s="38" t="str">
        <f>TRIM(UPPER('query (10)'!S1617))</f>
        <v/>
      </c>
      <c r="T1617" s="38" t="str">
        <f>IF('query (10)'!Q1617="","",TRIM(UPPER('query (10)'!Q1617)))</f>
        <v/>
      </c>
      <c r="U1617" s="38" t="str">
        <f>IF('query (10)'!T1617="","",'query (10)'!T1617)</f>
        <v/>
      </c>
      <c r="V1617" s="39" t="str">
        <f>IF('query (10)'!T1617="","",IFERROR(VALUE('query (10)'!T1617),""))</f>
        <v/>
      </c>
      <c r="W1617" s="40">
        <f>IF('query (10)'!U1617="","",'query (10)'!U1617)</f>
        <v>0</v>
      </c>
      <c r="X1617" s="39">
        <f>IF('query (10)'!V1617="","",'query (10)'!V1617)</f>
        <v>365</v>
      </c>
      <c r="Y1617" s="41">
        <f>IF('query (10)'!W1617="","",'query (10)'!W1617)</f>
        <v>46170</v>
      </c>
      <c r="Z1617" s="41">
        <f>IF('query (10)'!X1617="","",'query (10)'!X1617)</f>
        <v>46184</v>
      </c>
      <c r="AA1617" s="41">
        <f>IF('query (10)'!Y1617="","",'query (10)'!Y1617)</f>
        <v>46184</v>
      </c>
      <c r="AB1617" s="41">
        <f>IF('query (10)'!Z1617="","",'query (10)'!Z1617)</f>
        <v>46549</v>
      </c>
      <c r="AC1617" s="38" t="str">
        <f>IF(OR('query (10)'!AA1617="",COUNTIF(Cleaning_Rules!$A$21:$A$26,TRIM('query (10)'!AA1617))&gt;0),"",TRIM('query (10)'!AA1617))</f>
        <v/>
      </c>
      <c r="AD1617" s="38" t="str">
        <f>IF('query (10)'!AB1617="","",TRIM(IFERROR(_xlfn.TEXTBEFORE('query (10)'!AB1617,"("),'query (10)'!AB1617)))</f>
        <v>เริ่มซ่อมงาน PM แล้ว รับผิดชอบโดย PAHLA SEEDANG</v>
      </c>
      <c r="AE1617" s="38" t="str">
        <f>IFERROR(LOWER(TRIM(_xlfn.TEXTBEFORE(_xlfn.TEXTAFTER('query (10)'!AB1617,"("),")"))),"")</f>
        <v>pahla@nsk.com</v>
      </c>
      <c r="AF1617" s="38" t="str">
        <f>IF('query (10)'!AD1617="","",TRIM('query (10)'!AD1617))</f>
        <v>เจษฎา ผิวบาง</v>
      </c>
      <c r="AG1617" s="38" t="str">
        <f>IF('query (10)'!AE1617="","",TRIM('query (10)'!AE1617))</f>
        <v>ผะหลา สีแดง</v>
      </c>
      <c r="AH1617" s="38" t="str">
        <f>IF('query (10)'!AF1617="","",IFERROR(VALUE('query (10)'!AF1617),""))</f>
        <v/>
      </c>
      <c r="AI1617" s="38" t="str">
        <f>IF('query (10)'!AG1617="","",TRIM('query (10)'!AG1617))</f>
        <v/>
      </c>
      <c r="AJ1617" s="38" t="str">
        <f>IF('query (10)'!AH1617="","",IFERROR(VALUE('query (10)'!AH1617),""))</f>
        <v/>
      </c>
      <c r="AK1617" s="38" t="str">
        <f>IF('query (10)'!AI1617="","",TRIM('query (10)'!AI1617))</f>
        <v/>
      </c>
      <c r="AL1617" s="42">
        <f t="shared" si="125"/>
        <v>2026</v>
      </c>
      <c r="AM1617" s="42" t="str">
        <f t="shared" si="126"/>
        <v>2026-05</v>
      </c>
      <c r="AN1617" s="42" t="str">
        <f t="shared" ca="1" si="127"/>
        <v/>
      </c>
      <c r="AO1617" s="42" t="str">
        <f t="shared" si="128"/>
        <v>GR-241 | OUTER RING RACEWAY GRINDING M/C | WP Grinding1 | LUBRICANT | Time-based Maintenance | Mechanical | Cleaning | Medium | Cleaning lubricant oil tank according to the 1Y. pm schedule. | CLEANING LUBRICANT OIL TANK | เริ่มซ่อมงาน PM แล้ว รับผิดชอบโดย PAHLA SEEDANG | ผะหลา สีแดง</v>
      </c>
      <c r="AP1617" s="42" t="str">
        <f>_xlfn.TEXTJOIN("; ",TRUE,IF(COUNTA('query (10)'!A1617:AK1617)&lt;=6,"NEAR_EMPTY_ROW",""),IF($K1617="","MISSING_STATUS",""),IF(AND($K1617="เสร็จสิ้น",$Z1617=""),"DONE_NO_ACTUAL_DATE",""),IF(AND($I1617="Condition-based Maintenance",$AH1617=""),"CBM_NO_MEASUREMENT",""),IF(OR($X1617="",$X1617=0),"INVALID_PERIOD",""),IF(AND($AA1617&lt;&gt;"",$AB1617&lt;&gt;"",$AB1617&lt;$AA1617),"DATE_SEQUENCE_ERROR",""),IF(AND($AB1617&lt;&gt;"",$AB1617&gt;DATE(2030,12,31)),"DATE_OUTLIER",""),IF($C1617="","MISSING_QRCODE",""),IF($J1617="UNKNOWN","UNKNOWN_PM_TYPE",""),IF($L1617="UNKNOWN","UNKNOWN_STATUS",""))</f>
        <v/>
      </c>
      <c r="AQ1617" s="42" t="str">
        <f t="shared" si="129"/>
        <v>NO</v>
      </c>
    </row>
    <row r="1618" spans="1:43" x14ac:dyDescent="0.3">
      <c r="A1618" s="38">
        <f>IF('query (10)'!A1618="","",'query (10)'!A1618)</f>
        <v>1820</v>
      </c>
      <c r="B1618" s="38" t="str">
        <f>IF('query (10)'!B1618="","",'query (10)'!B1618)</f>
        <v/>
      </c>
      <c r="C1618" s="38" t="str">
        <f>TRIM(UPPER('query (10)'!M1618))</f>
        <v>GR-239</v>
      </c>
      <c r="D1618" s="38" t="str">
        <f>TRIM(UPPER(IFERROR(_xlfn.TEXTBEFORE('query (10)'!L1618,"("),'query (10)'!L1618)))</f>
        <v>SHAFT RACEWAY GRINDING M/C</v>
      </c>
      <c r="E1618" s="38" t="str">
        <f>IFERROR(TRIM(UPPER(_xlfn.TEXTBEFORE(_xlfn.TEXTAFTER('query (10)'!L1618,"("),")"))),"")</f>
        <v/>
      </c>
      <c r="F1618" s="38" t="str">
        <f>TRIM('query (10)'!K1618)</f>
        <v>WP Grinding1</v>
      </c>
      <c r="G1618" s="38" t="str">
        <f>IF('query (10)'!J1618="","",'query (10)'!J1618)</f>
        <v xml:space="preserve">Lubricant </v>
      </c>
      <c r="H1618" s="38" t="str">
        <f>TRIM(UPPER('query (10)'!J1618))</f>
        <v>LUBRICANT</v>
      </c>
      <c r="I1618" s="38" t="str">
        <f>IF('query (10)'!F1618="","",'query (10)'!F1618)</f>
        <v>Time-based Maintenance</v>
      </c>
      <c r="J1618" s="38" t="str">
        <f>IF('query (10)'!F1618="","",IFERROR(INDEX(Cleaning_Rules!$B$14:$B$17,MATCH(TRIM('query (10)'!F1618),Cleaning_Rules!$A$14:$A$17,0)),"UNKNOWN"))</f>
        <v>TBM</v>
      </c>
      <c r="K1618" s="38" t="str">
        <f>IF('query (10)'!G1618="","",'query (10)'!G1618)</f>
        <v>แก้ไขแผน</v>
      </c>
      <c r="L1618" s="38" t="str">
        <f>IF('query (10)'!G1618="","MISSING",IFERROR(INDEX(Cleaning_Rules!$B$5:$B$10,MATCH(TRIM('query (10)'!G1618),Cleaning_Rules!$A$5:$A$10,0)),"UNKNOWN"))</f>
        <v>PLAN_REVISED</v>
      </c>
      <c r="M1618" s="38" t="str">
        <f>IF('query (10)'!I1618="","",'query (10)'!I1618)</f>
        <v>Mechanical</v>
      </c>
      <c r="N1618" s="38" t="str">
        <f>IF('query (10)'!O1618="","",'query (10)'!O1618)</f>
        <v>Cleaning</v>
      </c>
      <c r="O1618" s="38" t="str">
        <f>IF('query (10)'!P1618="","",'query (10)'!P1618)</f>
        <v>Medium</v>
      </c>
      <c r="P1618" s="38" t="str">
        <f>IF('query (10)'!N1618="","",'query (10)'!N1618)</f>
        <v>Cleaning lubricant oil tank according to the 1Y. pm schedule.</v>
      </c>
      <c r="Q1618" s="38" t="str">
        <f>TRIM('query (10)'!N1618)</f>
        <v>Cleaning lubricant oil tank according to the 1Y. pm schedule.</v>
      </c>
      <c r="R1618" s="38" t="str">
        <f>TRIM(UPPER('query (10)'!R1618))</f>
        <v>CLEANING LUBRICANT OIL TANK</v>
      </c>
      <c r="S1618" s="38" t="str">
        <f>TRIM(UPPER('query (10)'!S1618))</f>
        <v/>
      </c>
      <c r="T1618" s="38" t="str">
        <f>IF('query (10)'!Q1618="","",TRIM(UPPER('query (10)'!Q1618)))</f>
        <v/>
      </c>
      <c r="U1618" s="38" t="str">
        <f>IF('query (10)'!T1618="","",'query (10)'!T1618)</f>
        <v/>
      </c>
      <c r="V1618" s="39" t="str">
        <f>IF('query (10)'!T1618="","",IFERROR(VALUE('query (10)'!T1618),""))</f>
        <v/>
      </c>
      <c r="W1618" s="40">
        <f>IF('query (10)'!U1618="","",'query (10)'!U1618)</f>
        <v>0</v>
      </c>
      <c r="X1618" s="39">
        <f>IF('query (10)'!V1618="","",'query (10)'!V1618)</f>
        <v>365</v>
      </c>
      <c r="Y1618" s="41">
        <f>IF('query (10)'!W1618="","",'query (10)'!W1618)</f>
        <v>46200</v>
      </c>
      <c r="Z1618" s="41" t="str">
        <f>IF('query (10)'!X1618="","",'query (10)'!X1618)</f>
        <v/>
      </c>
      <c r="AA1618" s="41">
        <f>IF('query (10)'!Y1618="","",'query (10)'!Y1618)</f>
        <v>46200</v>
      </c>
      <c r="AB1618" s="41">
        <f>IF('query (10)'!Z1618="","",'query (10)'!Z1618)</f>
        <v>46565</v>
      </c>
      <c r="AC1618" s="38" t="str">
        <f>IF(OR('query (10)'!AA1618="",COUNTIF(Cleaning_Rules!$A$21:$A$26,TRIM('query (10)'!AA1618))&gt;0),"",TRIM('query (10)'!AA1618))</f>
        <v/>
      </c>
      <c r="AD1618" s="38" t="str">
        <f>IF('query (10)'!AB1618="","",TRIM(IFERROR(_xlfn.TEXTBEFORE('query (10)'!AB1618,"("),'query (10)'!AB1618)))</f>
        <v/>
      </c>
      <c r="AE1618" s="38" t="str">
        <f>IFERROR(LOWER(TRIM(_xlfn.TEXTBEFORE(_xlfn.TEXTAFTER('query (10)'!AB1618,"("),")"))),"")</f>
        <v/>
      </c>
      <c r="AF1618" s="38" t="str">
        <f>IF('query (10)'!AD1618="","",TRIM('query (10)'!AD1618))</f>
        <v>เจษฎา ผิวบาง</v>
      </c>
      <c r="AG1618" s="38" t="str">
        <f>IF('query (10)'!AE1618="","",TRIM('query (10)'!AE1618))</f>
        <v>เจษฎา ผิวบาง</v>
      </c>
      <c r="AH1618" s="38" t="str">
        <f>IF('query (10)'!AF1618="","",IFERROR(VALUE('query (10)'!AF1618),""))</f>
        <v/>
      </c>
      <c r="AI1618" s="38" t="str">
        <f>IF('query (10)'!AG1618="","",TRIM('query (10)'!AG1618))</f>
        <v/>
      </c>
      <c r="AJ1618" s="38" t="str">
        <f>IF('query (10)'!AH1618="","",IFERROR(VALUE('query (10)'!AH1618),""))</f>
        <v/>
      </c>
      <c r="AK1618" s="38" t="str">
        <f>IF('query (10)'!AI1618="","",TRIM('query (10)'!AI1618))</f>
        <v/>
      </c>
      <c r="AL1618" s="42">
        <f t="shared" si="125"/>
        <v>2026</v>
      </c>
      <c r="AM1618" s="42" t="str">
        <f t="shared" si="126"/>
        <v>2026-06</v>
      </c>
      <c r="AN1618" s="42" t="str">
        <f t="shared" ca="1" si="127"/>
        <v>ON_SCHEDULE</v>
      </c>
      <c r="AO1618" s="42" t="str">
        <f t="shared" si="128"/>
        <v>GR-239 | SHAFT RACEWAY GRINDING M/C | WP Grinding1 | LUBRICANT | Time-based Maintenance | Mechanical | Cleaning | Medium | Cleaning lubricant oil tank according to the 1Y. pm schedule. | CLEANING LUBRICANT OIL TANK | เจษฎา ผิวบาง</v>
      </c>
      <c r="AP1618" s="42" t="str">
        <f>_xlfn.TEXTJOIN("; ",TRUE,IF(COUNTA('query (10)'!A1618:AK1618)&lt;=6,"NEAR_EMPTY_ROW",""),IF($K1618="","MISSING_STATUS",""),IF(AND($K1618="เสร็จสิ้น",$Z1618=""),"DONE_NO_ACTUAL_DATE",""),IF(AND($I1618="Condition-based Maintenance",$AH1618=""),"CBM_NO_MEASUREMENT",""),IF(OR($X1618="",$X1618=0),"INVALID_PERIOD",""),IF(AND($AA1618&lt;&gt;"",$AB1618&lt;&gt;"",$AB1618&lt;$AA1618),"DATE_SEQUENCE_ERROR",""),IF(AND($AB1618&lt;&gt;"",$AB1618&gt;DATE(2030,12,31)),"DATE_OUTLIER",""),IF($C1618="","MISSING_QRCODE",""),IF($J1618="UNKNOWN","UNKNOWN_PM_TYPE",""),IF($L1618="UNKNOWN","UNKNOWN_STATUS",""))</f>
        <v/>
      </c>
      <c r="AQ1618" s="42" t="str">
        <f t="shared" si="129"/>
        <v>NO</v>
      </c>
    </row>
    <row r="1619" spans="1:43" x14ac:dyDescent="0.3">
      <c r="A1619" s="38">
        <f>IF('query (10)'!A1619="","",'query (10)'!A1619)</f>
        <v>1821</v>
      </c>
      <c r="B1619" s="38">
        <f>IF('query (10)'!B1619="","",'query (10)'!B1619)</f>
        <v>19567</v>
      </c>
      <c r="C1619" s="38" t="str">
        <f>TRIM(UPPER('query (10)'!M1619))</f>
        <v>GR-239</v>
      </c>
      <c r="D1619" s="38" t="str">
        <f>TRIM(UPPER(IFERROR(_xlfn.TEXTBEFORE('query (10)'!L1619,"("),'query (10)'!L1619)))</f>
        <v>OUTER RING RACEWAY GRINDING MACHINE.</v>
      </c>
      <c r="E1619" s="38" t="str">
        <f>IFERROR(TRIM(UPPER(_xlfn.TEXTBEFORE(_xlfn.TEXTAFTER('query (10)'!L1619,"("),")"))),"")</f>
        <v/>
      </c>
      <c r="F1619" s="38" t="str">
        <f>TRIM('query (10)'!K1619)</f>
        <v>WP Grinding2</v>
      </c>
      <c r="G1619" s="38" t="str">
        <f>IF('query (10)'!J1619="","",'query (10)'!J1619)</f>
        <v xml:space="preserve">Lubricant </v>
      </c>
      <c r="H1619" s="38" t="str">
        <f>TRIM(UPPER('query (10)'!J1619))</f>
        <v>LUBRICANT</v>
      </c>
      <c r="I1619" s="38" t="str">
        <f>IF('query (10)'!F1619="","",'query (10)'!F1619)</f>
        <v>Time-based Maintenance</v>
      </c>
      <c r="J1619" s="38" t="str">
        <f>IF('query (10)'!F1619="","",IFERROR(INDEX(Cleaning_Rules!$B$14:$B$17,MATCH(TRIM('query (10)'!F1619),Cleaning_Rules!$A$14:$A$17,0)),"UNKNOWN"))</f>
        <v>TBM</v>
      </c>
      <c r="K1619" s="38" t="str">
        <f>IF('query (10)'!G1619="","",'query (10)'!G1619)</f>
        <v>เสร็จสิ้น</v>
      </c>
      <c r="L1619" s="38" t="str">
        <f>IF('query (10)'!G1619="","MISSING",IFERROR(INDEX(Cleaning_Rules!$B$5:$B$10,MATCH(TRIM('query (10)'!G1619),Cleaning_Rules!$A$5:$A$10,0)),"UNKNOWN"))</f>
        <v>COMPLETED</v>
      </c>
      <c r="M1619" s="38" t="str">
        <f>IF('query (10)'!I1619="","",'query (10)'!I1619)</f>
        <v>Mechanical</v>
      </c>
      <c r="N1619" s="38" t="str">
        <f>IF('query (10)'!O1619="","",'query (10)'!O1619)</f>
        <v>Cleaning</v>
      </c>
      <c r="O1619" s="38" t="str">
        <f>IF('query (10)'!P1619="","",'query (10)'!P1619)</f>
        <v>Medium</v>
      </c>
      <c r="P1619" s="38" t="str">
        <f>IF('query (10)'!N1619="","",'query (10)'!N1619)</f>
        <v>Cleaning lubricant oil tank to cycle pm 1Y.</v>
      </c>
      <c r="Q1619" s="38" t="str">
        <f>TRIM('query (10)'!N1619)</f>
        <v>Cleaning lubricant oil tank to cycle pm 1Y.</v>
      </c>
      <c r="R1619" s="38" t="str">
        <f>TRIM(UPPER('query (10)'!R1619))</f>
        <v>CLEANING LUBRICANT OIL TANK</v>
      </c>
      <c r="S1619" s="38" t="str">
        <f>TRIM(UPPER('query (10)'!S1619))</f>
        <v/>
      </c>
      <c r="T1619" s="38" t="str">
        <f>IF('query (10)'!Q1619="","",TRIM(UPPER('query (10)'!Q1619)))</f>
        <v/>
      </c>
      <c r="U1619" s="38" t="str">
        <f>IF('query (10)'!T1619="","",'query (10)'!T1619)</f>
        <v/>
      </c>
      <c r="V1619" s="39" t="str">
        <f>IF('query (10)'!T1619="","",IFERROR(VALUE('query (10)'!T1619),""))</f>
        <v/>
      </c>
      <c r="W1619" s="40">
        <f>IF('query (10)'!U1619="","",'query (10)'!U1619)</f>
        <v>0</v>
      </c>
      <c r="X1619" s="39">
        <f>IF('query (10)'!V1619="","",'query (10)'!V1619)</f>
        <v>365</v>
      </c>
      <c r="Y1619" s="41">
        <f>IF('query (10)'!W1619="","",'query (10)'!W1619)</f>
        <v>46111</v>
      </c>
      <c r="Z1619" s="41">
        <f>IF('query (10)'!X1619="","",'query (10)'!X1619)</f>
        <v>46111</v>
      </c>
      <c r="AA1619" s="41">
        <f>IF('query (10)'!Y1619="","",'query (10)'!Y1619)</f>
        <v>46111</v>
      </c>
      <c r="AB1619" s="41">
        <f>IF('query (10)'!Z1619="","",'query (10)'!Z1619)</f>
        <v>46476</v>
      </c>
      <c r="AC1619" s="38" t="str">
        <f>IF(OR('query (10)'!AA1619="",COUNTIF(Cleaning_Rules!$A$21:$A$26,TRIM('query (10)'!AA1619))&gt;0),"",TRIM('query (10)'!AA1619))</f>
        <v/>
      </c>
      <c r="AD1619" s="38" t="str">
        <f>IF('query (10)'!AB1619="","",TRIM(IFERROR(_xlfn.TEXTBEFORE('query (10)'!AB1619,"("),'query (10)'!AB1619)))</f>
        <v>เริ่มซ่อมงาน PM แล้ว รับผิดชอบโดย KUNANON PARAWANWONG</v>
      </c>
      <c r="AE1619" s="38" t="str">
        <f>IFERROR(LOWER(TRIM(_xlfn.TEXTBEFORE(_xlfn.TEXTAFTER('query (10)'!AB1619,"("),")"))),"")</f>
        <v>parawanwong-k-3161@nsk.com</v>
      </c>
      <c r="AF1619" s="38" t="str">
        <f>IF('query (10)'!AD1619="","",TRIM('query (10)'!AD1619))</f>
        <v>เจษฎา ผิวบาง</v>
      </c>
      <c r="AG1619" s="38" t="str">
        <f>IF('query (10)'!AE1619="","",TRIM('query (10)'!AE1619))</f>
        <v>คุณานนต์ ปารวัณวงศ์</v>
      </c>
      <c r="AH1619" s="38" t="str">
        <f>IF('query (10)'!AF1619="","",IFERROR(VALUE('query (10)'!AF1619),""))</f>
        <v/>
      </c>
      <c r="AI1619" s="38" t="str">
        <f>IF('query (10)'!AG1619="","",TRIM('query (10)'!AG1619))</f>
        <v/>
      </c>
      <c r="AJ1619" s="38" t="str">
        <f>IF('query (10)'!AH1619="","",IFERROR(VALUE('query (10)'!AH1619),""))</f>
        <v/>
      </c>
      <c r="AK1619" s="38" t="str">
        <f>IF('query (10)'!AI1619="","",TRIM('query (10)'!AI1619))</f>
        <v/>
      </c>
      <c r="AL1619" s="42">
        <f t="shared" si="125"/>
        <v>2026</v>
      </c>
      <c r="AM1619" s="42" t="str">
        <f t="shared" si="126"/>
        <v>2026-03</v>
      </c>
      <c r="AN1619" s="42" t="str">
        <f t="shared" ca="1" si="127"/>
        <v/>
      </c>
      <c r="AO1619" s="42" t="str">
        <f t="shared" si="128"/>
        <v>GR-239 | OUTER RING RACEWAY GRINDING MACHINE. | WP Grinding2 | LUBRICANT | Time-based Maintenance | Mechanical | Cleaning | Medium | Cleaning lubricant oil tank to cycle pm 1Y. | CLEANING LUBRICANT OIL TANK | เริ่มซ่อมงาน PM แล้ว รับผิดชอบโดย KUNANON PARAWANWONG | คุณานนต์ ปารวัณวงศ์</v>
      </c>
      <c r="AP1619" s="42" t="str">
        <f>_xlfn.TEXTJOIN("; ",TRUE,IF(COUNTA('query (10)'!A1619:AK1619)&lt;=6,"NEAR_EMPTY_ROW",""),IF($K1619="","MISSING_STATUS",""),IF(AND($K1619="เสร็จสิ้น",$Z1619=""),"DONE_NO_ACTUAL_DATE",""),IF(AND($I1619="Condition-based Maintenance",$AH1619=""),"CBM_NO_MEASUREMENT",""),IF(OR($X1619="",$X1619=0),"INVALID_PERIOD",""),IF(AND($AA1619&lt;&gt;"",$AB1619&lt;&gt;"",$AB1619&lt;$AA1619),"DATE_SEQUENCE_ERROR",""),IF(AND($AB1619&lt;&gt;"",$AB1619&gt;DATE(2030,12,31)),"DATE_OUTLIER",""),IF($C1619="","MISSING_QRCODE",""),IF($J1619="UNKNOWN","UNKNOWN_PM_TYPE",""),IF($L1619="UNKNOWN","UNKNOWN_STATUS",""))</f>
        <v/>
      </c>
      <c r="AQ1619" s="42" t="str">
        <f t="shared" si="129"/>
        <v>NO</v>
      </c>
    </row>
    <row r="1620" spans="1:43" x14ac:dyDescent="0.3">
      <c r="A1620" s="38">
        <f>IF('query (10)'!A1620="","",'query (10)'!A1620)</f>
        <v>1822</v>
      </c>
      <c r="B1620" s="38">
        <f>IF('query (10)'!B1620="","",'query (10)'!B1620)</f>
        <v>19568</v>
      </c>
      <c r="C1620" s="38" t="str">
        <f>TRIM(UPPER('query (10)'!M1620))</f>
        <v>GR-418</v>
      </c>
      <c r="D1620" s="38" t="str">
        <f>TRIM(UPPER(IFERROR(_xlfn.TEXTBEFORE('query (10)'!L1620,"("),'query (10)'!L1620)))</f>
        <v>SHAFT RACEWAY GRINDING MACHINE.</v>
      </c>
      <c r="E1620" s="38" t="str">
        <f>IFERROR(TRIM(UPPER(_xlfn.TEXTBEFORE(_xlfn.TEXTAFTER('query (10)'!L1620,"("),")"))),"")</f>
        <v/>
      </c>
      <c r="F1620" s="38" t="str">
        <f>TRIM('query (10)'!K1620)</f>
        <v>WP Grinding2</v>
      </c>
      <c r="G1620" s="38" t="str">
        <f>IF('query (10)'!J1620="","",'query (10)'!J1620)</f>
        <v xml:space="preserve">Lubricant </v>
      </c>
      <c r="H1620" s="38" t="str">
        <f>TRIM(UPPER('query (10)'!J1620))</f>
        <v>LUBRICANT</v>
      </c>
      <c r="I1620" s="38" t="str">
        <f>IF('query (10)'!F1620="","",'query (10)'!F1620)</f>
        <v>Time-based Maintenance</v>
      </c>
      <c r="J1620" s="38" t="str">
        <f>IF('query (10)'!F1620="","",IFERROR(INDEX(Cleaning_Rules!$B$14:$B$17,MATCH(TRIM('query (10)'!F1620),Cleaning_Rules!$A$14:$A$17,0)),"UNKNOWN"))</f>
        <v>TBM</v>
      </c>
      <c r="K1620" s="38" t="str">
        <f>IF('query (10)'!G1620="","",'query (10)'!G1620)</f>
        <v>เสร็จสิ้น</v>
      </c>
      <c r="L1620" s="38" t="str">
        <f>IF('query (10)'!G1620="","MISSING",IFERROR(INDEX(Cleaning_Rules!$B$5:$B$10,MATCH(TRIM('query (10)'!G1620),Cleaning_Rules!$A$5:$A$10,0)),"UNKNOWN"))</f>
        <v>COMPLETED</v>
      </c>
      <c r="M1620" s="38" t="str">
        <f>IF('query (10)'!I1620="","",'query (10)'!I1620)</f>
        <v>Mechanical</v>
      </c>
      <c r="N1620" s="38" t="str">
        <f>IF('query (10)'!O1620="","",'query (10)'!O1620)</f>
        <v>Cleaning</v>
      </c>
      <c r="O1620" s="38" t="str">
        <f>IF('query (10)'!P1620="","",'query (10)'!P1620)</f>
        <v>Medium</v>
      </c>
      <c r="P1620" s="38" t="str">
        <f>IF('query (10)'!N1620="","",'query (10)'!N1620)</f>
        <v>Cleaning lubricant oil tank to cycle pm 1Y.</v>
      </c>
      <c r="Q1620" s="38" t="str">
        <f>TRIM('query (10)'!N1620)</f>
        <v>Cleaning lubricant oil tank to cycle pm 1Y.</v>
      </c>
      <c r="R1620" s="38" t="str">
        <f>TRIM(UPPER('query (10)'!R1620))</f>
        <v>CLEANING LUBRICANT OIL TANK</v>
      </c>
      <c r="S1620" s="38" t="str">
        <f>TRIM(UPPER('query (10)'!S1620))</f>
        <v/>
      </c>
      <c r="T1620" s="38" t="str">
        <f>IF('query (10)'!Q1620="","",TRIM(UPPER('query (10)'!Q1620)))</f>
        <v/>
      </c>
      <c r="U1620" s="38" t="str">
        <f>IF('query (10)'!T1620="","",'query (10)'!T1620)</f>
        <v/>
      </c>
      <c r="V1620" s="39" t="str">
        <f>IF('query (10)'!T1620="","",IFERROR(VALUE('query (10)'!T1620),""))</f>
        <v/>
      </c>
      <c r="W1620" s="40">
        <f>IF('query (10)'!U1620="","",'query (10)'!U1620)</f>
        <v>0</v>
      </c>
      <c r="X1620" s="39">
        <f>IF('query (10)'!V1620="","",'query (10)'!V1620)</f>
        <v>365</v>
      </c>
      <c r="Y1620" s="41">
        <f>IF('query (10)'!W1620="","",'query (10)'!W1620)</f>
        <v>46111</v>
      </c>
      <c r="Z1620" s="41">
        <f>IF('query (10)'!X1620="","",'query (10)'!X1620)</f>
        <v>46111</v>
      </c>
      <c r="AA1620" s="41">
        <f>IF('query (10)'!Y1620="","",'query (10)'!Y1620)</f>
        <v>46111</v>
      </c>
      <c r="AB1620" s="41">
        <f>IF('query (10)'!Z1620="","",'query (10)'!Z1620)</f>
        <v>46476</v>
      </c>
      <c r="AC1620" s="38" t="str">
        <f>IF(OR('query (10)'!AA1620="",COUNTIF(Cleaning_Rules!$A$21:$A$26,TRIM('query (10)'!AA1620))&gt;0),"",TRIM('query (10)'!AA1620))</f>
        <v/>
      </c>
      <c r="AD1620" s="38" t="str">
        <f>IF('query (10)'!AB1620="","",TRIM(IFERROR(_xlfn.TEXTBEFORE('query (10)'!AB1620,"("),'query (10)'!AB1620)))</f>
        <v>เริ่มซ่อมงาน PM แล้ว รับผิดชอบโดย CHETSADA PHIWBANG</v>
      </c>
      <c r="AE1620" s="38" t="str">
        <f>IFERROR(LOWER(TRIM(_xlfn.TEXTBEFORE(_xlfn.TEXTAFTER('query (10)'!AB1620,"("),")"))),"")</f>
        <v>chetsada@nsk.com</v>
      </c>
      <c r="AF1620" s="38" t="str">
        <f>IF('query (10)'!AD1620="","",TRIM('query (10)'!AD1620))</f>
        <v>เจษฎา ผิวบาง</v>
      </c>
      <c r="AG1620" s="38" t="str">
        <f>IF('query (10)'!AE1620="","",TRIM('query (10)'!AE1620))</f>
        <v>เจษฎา ผิวบาง</v>
      </c>
      <c r="AH1620" s="38" t="str">
        <f>IF('query (10)'!AF1620="","",IFERROR(VALUE('query (10)'!AF1620),""))</f>
        <v/>
      </c>
      <c r="AI1620" s="38" t="str">
        <f>IF('query (10)'!AG1620="","",TRIM('query (10)'!AG1620))</f>
        <v/>
      </c>
      <c r="AJ1620" s="38" t="str">
        <f>IF('query (10)'!AH1620="","",IFERROR(VALUE('query (10)'!AH1620),""))</f>
        <v/>
      </c>
      <c r="AK1620" s="38" t="str">
        <f>IF('query (10)'!AI1620="","",TRIM('query (10)'!AI1620))</f>
        <v/>
      </c>
      <c r="AL1620" s="42">
        <f t="shared" si="125"/>
        <v>2026</v>
      </c>
      <c r="AM1620" s="42" t="str">
        <f t="shared" si="126"/>
        <v>2026-03</v>
      </c>
      <c r="AN1620" s="42" t="str">
        <f t="shared" ca="1" si="127"/>
        <v/>
      </c>
      <c r="AO1620" s="42" t="str">
        <f t="shared" si="128"/>
        <v>GR-418 | SHAFT RACEWAY GRINDING MACHINE. | WP Grinding2 | LUBRICANT | Time-based Maintenance | Mechanical | Cleaning | Medium | Cleaning lubricant oil tank to cycle pm 1Y. | CLEANING LUBRICANT OIL TANK | เริ่มซ่อมงาน PM แล้ว รับผิดชอบโดย CHETSADA PHIWBANG | เจษฎา ผิวบาง</v>
      </c>
      <c r="AP1620" s="42" t="str">
        <f>_xlfn.TEXTJOIN("; ",TRUE,IF(COUNTA('query (10)'!A1620:AK1620)&lt;=6,"NEAR_EMPTY_ROW",""),IF($K1620="","MISSING_STATUS",""),IF(AND($K1620="เสร็จสิ้น",$Z1620=""),"DONE_NO_ACTUAL_DATE",""),IF(AND($I1620="Condition-based Maintenance",$AH1620=""),"CBM_NO_MEASUREMENT",""),IF(OR($X1620="",$X1620=0),"INVALID_PERIOD",""),IF(AND($AA1620&lt;&gt;"",$AB1620&lt;&gt;"",$AB1620&lt;$AA1620),"DATE_SEQUENCE_ERROR",""),IF(AND($AB1620&lt;&gt;"",$AB1620&gt;DATE(2030,12,31)),"DATE_OUTLIER",""),IF($C1620="","MISSING_QRCODE",""),IF($J1620="UNKNOWN","UNKNOWN_PM_TYPE",""),IF($L1620="UNKNOWN","UNKNOWN_STATUS",""))</f>
        <v/>
      </c>
      <c r="AQ1620" s="42" t="str">
        <f t="shared" si="129"/>
        <v>NO</v>
      </c>
    </row>
    <row r="1621" spans="1:43" x14ac:dyDescent="0.3">
      <c r="A1621" s="38">
        <f>IF('query (10)'!A1621="","",'query (10)'!A1621)</f>
        <v>1823</v>
      </c>
      <c r="B1621" s="38">
        <f>IF('query (10)'!B1621="","",'query (10)'!B1621)</f>
        <v>19608</v>
      </c>
      <c r="C1621" s="38" t="str">
        <f>TRIM(UPPER('query (10)'!M1621))</f>
        <v>GR-922</v>
      </c>
      <c r="D1621" s="38" t="str">
        <f>TRIM(UPPER(IFERROR(_xlfn.TEXTBEFORE('query (10)'!L1621,"("),'query (10)'!L1621)))</f>
        <v>OUTER RING RACEWAY GRINDING M/C</v>
      </c>
      <c r="E1621" s="38" t="str">
        <f>IFERROR(TRIM(UPPER(_xlfn.TEXTBEFORE(_xlfn.TEXTAFTER('query (10)'!L1621,"("),")"))),"")</f>
        <v/>
      </c>
      <c r="F1621" s="38" t="str">
        <f>TRIM('query (10)'!K1621)</f>
        <v>WP Grinding3</v>
      </c>
      <c r="G1621" s="38" t="str">
        <f>IF('query (10)'!J1621="","",'query (10)'!J1621)</f>
        <v xml:space="preserve">Lubricant </v>
      </c>
      <c r="H1621" s="38" t="str">
        <f>TRIM(UPPER('query (10)'!J1621))</f>
        <v>LUBRICANT</v>
      </c>
      <c r="I1621" s="38" t="str">
        <f>IF('query (10)'!F1621="","",'query (10)'!F1621)</f>
        <v>Time-based Maintenance</v>
      </c>
      <c r="J1621" s="38" t="str">
        <f>IF('query (10)'!F1621="","",IFERROR(INDEX(Cleaning_Rules!$B$14:$B$17,MATCH(TRIM('query (10)'!F1621),Cleaning_Rules!$A$14:$A$17,0)),"UNKNOWN"))</f>
        <v>TBM</v>
      </c>
      <c r="K1621" s="38" t="str">
        <f>IF('query (10)'!G1621="","",'query (10)'!G1621)</f>
        <v>เสร็จสิ้น</v>
      </c>
      <c r="L1621" s="38" t="str">
        <f>IF('query (10)'!G1621="","MISSING",IFERROR(INDEX(Cleaning_Rules!$B$5:$B$10,MATCH(TRIM('query (10)'!G1621),Cleaning_Rules!$A$5:$A$10,0)),"UNKNOWN"))</f>
        <v>COMPLETED</v>
      </c>
      <c r="M1621" s="38" t="str">
        <f>IF('query (10)'!I1621="","",'query (10)'!I1621)</f>
        <v>Mechanical</v>
      </c>
      <c r="N1621" s="38" t="str">
        <f>IF('query (10)'!O1621="","",'query (10)'!O1621)</f>
        <v>Cleaning</v>
      </c>
      <c r="O1621" s="38" t="str">
        <f>IF('query (10)'!P1621="","",'query (10)'!P1621)</f>
        <v>Medium</v>
      </c>
      <c r="P1621" s="38" t="str">
        <f>IF('query (10)'!N1621="","",'query (10)'!N1621)</f>
        <v>Cleaning lubricant oil tank to cycle pm 1Y.</v>
      </c>
      <c r="Q1621" s="38" t="str">
        <f>TRIM('query (10)'!N1621)</f>
        <v>Cleaning lubricant oil tank to cycle pm 1Y.</v>
      </c>
      <c r="R1621" s="38" t="str">
        <f>TRIM(UPPER('query (10)'!R1621))</f>
        <v>CLEANING LUBRICANT OIL TANK</v>
      </c>
      <c r="S1621" s="38" t="str">
        <f>TRIM(UPPER('query (10)'!S1621))</f>
        <v/>
      </c>
      <c r="T1621" s="38" t="str">
        <f>IF('query (10)'!Q1621="","",TRIM(UPPER('query (10)'!Q1621)))</f>
        <v/>
      </c>
      <c r="U1621" s="38" t="str">
        <f>IF('query (10)'!T1621="","",'query (10)'!T1621)</f>
        <v/>
      </c>
      <c r="V1621" s="39" t="str">
        <f>IF('query (10)'!T1621="","",IFERROR(VALUE('query (10)'!T1621),""))</f>
        <v/>
      </c>
      <c r="W1621" s="40">
        <f>IF('query (10)'!U1621="","",'query (10)'!U1621)</f>
        <v>0</v>
      </c>
      <c r="X1621" s="39">
        <f>IF('query (10)'!V1621="","",'query (10)'!V1621)</f>
        <v>365</v>
      </c>
      <c r="Y1621" s="41">
        <f>IF('query (10)'!W1621="","",'query (10)'!W1621)</f>
        <v>46112</v>
      </c>
      <c r="Z1621" s="41">
        <f>IF('query (10)'!X1621="","",'query (10)'!X1621)</f>
        <v>46114</v>
      </c>
      <c r="AA1621" s="41">
        <f>IF('query (10)'!Y1621="","",'query (10)'!Y1621)</f>
        <v>46114</v>
      </c>
      <c r="AB1621" s="41">
        <f>IF('query (10)'!Z1621="","",'query (10)'!Z1621)</f>
        <v>46479</v>
      </c>
      <c r="AC1621" s="38" t="str">
        <f>IF(OR('query (10)'!AA1621="",COUNTIF(Cleaning_Rules!$A$21:$A$26,TRIM('query (10)'!AA1621))&gt;0),"",TRIM('query (10)'!AA1621))</f>
        <v/>
      </c>
      <c r="AD1621" s="38" t="str">
        <f>IF('query (10)'!AB1621="","",TRIM(IFERROR(_xlfn.TEXTBEFORE('query (10)'!AB1621,"("),'query (10)'!AB1621)))</f>
        <v>เริ่มซ่อมงาน PM แล้ว รับผิดชอบโดย CHETSADA PHIWBANG</v>
      </c>
      <c r="AE1621" s="38" t="str">
        <f>IFERROR(LOWER(TRIM(_xlfn.TEXTBEFORE(_xlfn.TEXTAFTER('query (10)'!AB1621,"("),")"))),"")</f>
        <v>chetsada@nsk.com</v>
      </c>
      <c r="AF1621" s="38" t="str">
        <f>IF('query (10)'!AD1621="","",TRIM('query (10)'!AD1621))</f>
        <v>เจษฎา ผิวบาง</v>
      </c>
      <c r="AG1621" s="38" t="str">
        <f>IF('query (10)'!AE1621="","",TRIM('query (10)'!AE1621))</f>
        <v>เจษฎา ผิวบาง</v>
      </c>
      <c r="AH1621" s="38" t="str">
        <f>IF('query (10)'!AF1621="","",IFERROR(VALUE('query (10)'!AF1621),""))</f>
        <v/>
      </c>
      <c r="AI1621" s="38" t="str">
        <f>IF('query (10)'!AG1621="","",TRIM('query (10)'!AG1621))</f>
        <v/>
      </c>
      <c r="AJ1621" s="38" t="str">
        <f>IF('query (10)'!AH1621="","",IFERROR(VALUE('query (10)'!AH1621),""))</f>
        <v/>
      </c>
      <c r="AK1621" s="38" t="str">
        <f>IF('query (10)'!AI1621="","",TRIM('query (10)'!AI1621))</f>
        <v/>
      </c>
      <c r="AL1621" s="42">
        <f t="shared" si="125"/>
        <v>2026</v>
      </c>
      <c r="AM1621" s="42" t="str">
        <f t="shared" si="126"/>
        <v>2026-03</v>
      </c>
      <c r="AN1621" s="42" t="str">
        <f t="shared" ca="1" si="127"/>
        <v/>
      </c>
      <c r="AO1621" s="42" t="str">
        <f t="shared" si="128"/>
        <v>GR-922 | OUTER RING RACEWAY GRINDING M/C | WP Grinding3 | LUBRICANT | Time-based Maintenance | Mechanical | Cleaning | Medium | Cleaning lubricant oil tank to cycle pm 1Y. | CLEANING LUBRICANT OIL TANK | เริ่มซ่อมงาน PM แล้ว รับผิดชอบโดย CHETSADA PHIWBANG | เจษฎา ผิวบาง</v>
      </c>
      <c r="AP1621" s="42" t="str">
        <f>_xlfn.TEXTJOIN("; ",TRUE,IF(COUNTA('query (10)'!A1621:AK1621)&lt;=6,"NEAR_EMPTY_ROW",""),IF($K1621="","MISSING_STATUS",""),IF(AND($K1621="เสร็จสิ้น",$Z1621=""),"DONE_NO_ACTUAL_DATE",""),IF(AND($I1621="Condition-based Maintenance",$AH1621=""),"CBM_NO_MEASUREMENT",""),IF(OR($X1621="",$X1621=0),"INVALID_PERIOD",""),IF(AND($AA1621&lt;&gt;"",$AB1621&lt;&gt;"",$AB1621&lt;$AA1621),"DATE_SEQUENCE_ERROR",""),IF(AND($AB1621&lt;&gt;"",$AB1621&gt;DATE(2030,12,31)),"DATE_OUTLIER",""),IF($C1621="","MISSING_QRCODE",""),IF($J1621="UNKNOWN","UNKNOWN_PM_TYPE",""),IF($L1621="UNKNOWN","UNKNOWN_STATUS",""))</f>
        <v/>
      </c>
      <c r="AQ1621" s="42" t="str">
        <f t="shared" si="129"/>
        <v>NO</v>
      </c>
    </row>
    <row r="1622" spans="1:43" x14ac:dyDescent="0.3">
      <c r="A1622" s="38">
        <f>IF('query (10)'!A1622="","",'query (10)'!A1622)</f>
        <v>1824</v>
      </c>
      <c r="B1622" s="38">
        <f>IF('query (10)'!B1622="","",'query (10)'!B1622)</f>
        <v>19609</v>
      </c>
      <c r="C1622" s="38" t="str">
        <f>TRIM(UPPER('query (10)'!M1622))</f>
        <v>GR-919</v>
      </c>
      <c r="D1622" s="38" t="str">
        <f>TRIM(UPPER(IFERROR(_xlfn.TEXTBEFORE('query (10)'!L1622,"("),'query (10)'!L1622)))</f>
        <v>SHAFT RACEWAY GRINDING M/C</v>
      </c>
      <c r="E1622" s="38" t="str">
        <f>IFERROR(TRIM(UPPER(_xlfn.TEXTBEFORE(_xlfn.TEXTAFTER('query (10)'!L1622,"("),")"))),"")</f>
        <v/>
      </c>
      <c r="F1622" s="38" t="str">
        <f>TRIM('query (10)'!K1622)</f>
        <v>WP Grinding3</v>
      </c>
      <c r="G1622" s="38" t="str">
        <f>IF('query (10)'!J1622="","",'query (10)'!J1622)</f>
        <v xml:space="preserve">Lubricant </v>
      </c>
      <c r="H1622" s="38" t="str">
        <f>TRIM(UPPER('query (10)'!J1622))</f>
        <v>LUBRICANT</v>
      </c>
      <c r="I1622" s="38" t="str">
        <f>IF('query (10)'!F1622="","",'query (10)'!F1622)</f>
        <v>Time-based Maintenance</v>
      </c>
      <c r="J1622" s="38" t="str">
        <f>IF('query (10)'!F1622="","",IFERROR(INDEX(Cleaning_Rules!$B$14:$B$17,MATCH(TRIM('query (10)'!F1622),Cleaning_Rules!$A$14:$A$17,0)),"UNKNOWN"))</f>
        <v>TBM</v>
      </c>
      <c r="K1622" s="38" t="str">
        <f>IF('query (10)'!G1622="","",'query (10)'!G1622)</f>
        <v>เสร็จสิ้น</v>
      </c>
      <c r="L1622" s="38" t="str">
        <f>IF('query (10)'!G1622="","MISSING",IFERROR(INDEX(Cleaning_Rules!$B$5:$B$10,MATCH(TRIM('query (10)'!G1622),Cleaning_Rules!$A$5:$A$10,0)),"UNKNOWN"))</f>
        <v>COMPLETED</v>
      </c>
      <c r="M1622" s="38" t="str">
        <f>IF('query (10)'!I1622="","",'query (10)'!I1622)</f>
        <v>Mechanical</v>
      </c>
      <c r="N1622" s="38" t="str">
        <f>IF('query (10)'!O1622="","",'query (10)'!O1622)</f>
        <v>Cleaning</v>
      </c>
      <c r="O1622" s="38" t="str">
        <f>IF('query (10)'!P1622="","",'query (10)'!P1622)</f>
        <v>Medium</v>
      </c>
      <c r="P1622" s="38" t="str">
        <f>IF('query (10)'!N1622="","",'query (10)'!N1622)</f>
        <v>Cleaning lubricant oil tank to cycle pm 1Y.</v>
      </c>
      <c r="Q1622" s="38" t="str">
        <f>TRIM('query (10)'!N1622)</f>
        <v>Cleaning lubricant oil tank to cycle pm 1Y.</v>
      </c>
      <c r="R1622" s="38" t="str">
        <f>TRIM(UPPER('query (10)'!R1622))</f>
        <v>CLEANING LUBRICANT OIL TANK</v>
      </c>
      <c r="S1622" s="38" t="str">
        <f>TRIM(UPPER('query (10)'!S1622))</f>
        <v/>
      </c>
      <c r="T1622" s="38" t="str">
        <f>IF('query (10)'!Q1622="","",TRIM(UPPER('query (10)'!Q1622)))</f>
        <v/>
      </c>
      <c r="U1622" s="38" t="str">
        <f>IF('query (10)'!T1622="","",'query (10)'!T1622)</f>
        <v/>
      </c>
      <c r="V1622" s="39" t="str">
        <f>IF('query (10)'!T1622="","",IFERROR(VALUE('query (10)'!T1622),""))</f>
        <v/>
      </c>
      <c r="W1622" s="40">
        <f>IF('query (10)'!U1622="","",'query (10)'!U1622)</f>
        <v>0</v>
      </c>
      <c r="X1622" s="39">
        <f>IF('query (10)'!V1622="","",'query (10)'!V1622)</f>
        <v>365</v>
      </c>
      <c r="Y1622" s="41">
        <f>IF('query (10)'!W1622="","",'query (10)'!W1622)</f>
        <v>46112</v>
      </c>
      <c r="Z1622" s="41">
        <f>IF('query (10)'!X1622="","",'query (10)'!X1622)</f>
        <v>46114</v>
      </c>
      <c r="AA1622" s="41">
        <f>IF('query (10)'!Y1622="","",'query (10)'!Y1622)</f>
        <v>46114</v>
      </c>
      <c r="AB1622" s="41">
        <f>IF('query (10)'!Z1622="","",'query (10)'!Z1622)</f>
        <v>46479</v>
      </c>
      <c r="AC1622" s="38" t="str">
        <f>IF(OR('query (10)'!AA1622="",COUNTIF(Cleaning_Rules!$A$21:$A$26,TRIM('query (10)'!AA1622))&gt;0),"",TRIM('query (10)'!AA1622))</f>
        <v/>
      </c>
      <c r="AD1622" s="38" t="str">
        <f>IF('query (10)'!AB1622="","",TRIM(IFERROR(_xlfn.TEXTBEFORE('query (10)'!AB1622,"("),'query (10)'!AB1622)))</f>
        <v>เริ่มซ่อมงาน PM แล้ว รับผิดชอบโดย CHETSADA PHIWBANG</v>
      </c>
      <c r="AE1622" s="38" t="str">
        <f>IFERROR(LOWER(TRIM(_xlfn.TEXTBEFORE(_xlfn.TEXTAFTER('query (10)'!AB1622,"("),")"))),"")</f>
        <v>chetsada@nsk.com</v>
      </c>
      <c r="AF1622" s="38" t="str">
        <f>IF('query (10)'!AD1622="","",TRIM('query (10)'!AD1622))</f>
        <v>เจษฎา ผิวบาง</v>
      </c>
      <c r="AG1622" s="38" t="str">
        <f>IF('query (10)'!AE1622="","",TRIM('query (10)'!AE1622))</f>
        <v>เจษฎา ผิวบาง</v>
      </c>
      <c r="AH1622" s="38" t="str">
        <f>IF('query (10)'!AF1622="","",IFERROR(VALUE('query (10)'!AF1622),""))</f>
        <v/>
      </c>
      <c r="AI1622" s="38" t="str">
        <f>IF('query (10)'!AG1622="","",TRIM('query (10)'!AG1622))</f>
        <v/>
      </c>
      <c r="AJ1622" s="38" t="str">
        <f>IF('query (10)'!AH1622="","",IFERROR(VALUE('query (10)'!AH1622),""))</f>
        <v/>
      </c>
      <c r="AK1622" s="38" t="str">
        <f>IF('query (10)'!AI1622="","",TRIM('query (10)'!AI1622))</f>
        <v/>
      </c>
      <c r="AL1622" s="42">
        <f t="shared" si="125"/>
        <v>2026</v>
      </c>
      <c r="AM1622" s="42" t="str">
        <f t="shared" si="126"/>
        <v>2026-03</v>
      </c>
      <c r="AN1622" s="42" t="str">
        <f t="shared" ca="1" si="127"/>
        <v/>
      </c>
      <c r="AO1622" s="42" t="str">
        <f t="shared" si="128"/>
        <v>GR-919 | SHAFT RACEWAY GRINDING M/C | WP Grinding3 | LUBRICANT | Time-based Maintenance | Mechanical | Cleaning | Medium | Cleaning lubricant oil tank to cycle pm 1Y. | CLEANING LUBRICANT OIL TANK | เริ่มซ่อมงาน PM แล้ว รับผิดชอบโดย CHETSADA PHIWBANG | เจษฎา ผิวบาง</v>
      </c>
      <c r="AP1622" s="42" t="str">
        <f>_xlfn.TEXTJOIN("; ",TRUE,IF(COUNTA('query (10)'!A1622:AK1622)&lt;=6,"NEAR_EMPTY_ROW",""),IF($K1622="","MISSING_STATUS",""),IF(AND($K1622="เสร็จสิ้น",$Z1622=""),"DONE_NO_ACTUAL_DATE",""),IF(AND($I1622="Condition-based Maintenance",$AH1622=""),"CBM_NO_MEASUREMENT",""),IF(OR($X1622="",$X1622=0),"INVALID_PERIOD",""),IF(AND($AA1622&lt;&gt;"",$AB1622&lt;&gt;"",$AB1622&lt;$AA1622),"DATE_SEQUENCE_ERROR",""),IF(AND($AB1622&lt;&gt;"",$AB1622&gt;DATE(2030,12,31)),"DATE_OUTLIER",""),IF($C1622="","MISSING_QRCODE",""),IF($J1622="UNKNOWN","UNKNOWN_PM_TYPE",""),IF($L1622="UNKNOWN","UNKNOWN_STATUS",""))</f>
        <v/>
      </c>
      <c r="AQ1622" s="42" t="str">
        <f t="shared" si="129"/>
        <v>NO</v>
      </c>
    </row>
    <row r="1623" spans="1:43" x14ac:dyDescent="0.3">
      <c r="A1623" s="38">
        <f>IF('query (10)'!A1623="","",'query (10)'!A1623)</f>
        <v>1825</v>
      </c>
      <c r="B1623" s="38">
        <f>IF('query (10)'!B1623="","",'query (10)'!B1623)</f>
        <v>19172</v>
      </c>
      <c r="C1623" s="38" t="str">
        <f>TRIM(UPPER('query (10)'!M1623))</f>
        <v>WA-766</v>
      </c>
      <c r="D1623" s="38" t="str">
        <f>TRIM(UPPER(IFERROR(_xlfn.TEXTBEFORE('query (10)'!L1623,"("),'query (10)'!L1623)))</f>
        <v>FINISH WASH EQUIPMENT</v>
      </c>
      <c r="E1623" s="38" t="str">
        <f>IFERROR(TRIM(UPPER(_xlfn.TEXTBEFORE(_xlfn.TEXTAFTER('query (10)'!L1623,"("),")"))),"")</f>
        <v/>
      </c>
      <c r="F1623" s="38" t="str">
        <f>TRIM('query (10)'!K1623)</f>
        <v>Snapring</v>
      </c>
      <c r="G1623" s="38" t="str">
        <f>IF('query (10)'!J1623="","",'query (10)'!J1623)</f>
        <v>Filter</v>
      </c>
      <c r="H1623" s="38" t="str">
        <f>TRIM(UPPER('query (10)'!J1623))</f>
        <v>FILTER</v>
      </c>
      <c r="I1623" s="38" t="str">
        <f>IF('query (10)'!F1623="","",'query (10)'!F1623)</f>
        <v>Time-based Maintenance</v>
      </c>
      <c r="J1623" s="38" t="str">
        <f>IF('query (10)'!F1623="","",IFERROR(INDEX(Cleaning_Rules!$B$14:$B$17,MATCH(TRIM('query (10)'!F1623),Cleaning_Rules!$A$14:$A$17,0)),"UNKNOWN"))</f>
        <v>TBM</v>
      </c>
      <c r="K1623" s="38" t="str">
        <f>IF('query (10)'!G1623="","",'query (10)'!G1623)</f>
        <v>เสร็จสิ้น</v>
      </c>
      <c r="L1623" s="38" t="str">
        <f>IF('query (10)'!G1623="","MISSING",IFERROR(INDEX(Cleaning_Rules!$B$5:$B$10,MATCH(TRIM('query (10)'!G1623),Cleaning_Rules!$A$5:$A$10,0)),"UNKNOWN"))</f>
        <v>COMPLETED</v>
      </c>
      <c r="M1623" s="38" t="str">
        <f>IF('query (10)'!I1623="","",'query (10)'!I1623)</f>
        <v>Mechanical</v>
      </c>
      <c r="N1623" s="38" t="str">
        <f>IF('query (10)'!O1623="","",'query (10)'!O1623)</f>
        <v>Inspection</v>
      </c>
      <c r="O1623" s="38" t="str">
        <f>IF('query (10)'!P1623="","",'query (10)'!P1623)</f>
        <v>Medium</v>
      </c>
      <c r="P1623" s="38" t="str">
        <f>IF('query (10)'!N1623="","",'query (10)'!N1623)</f>
        <v>Change filter RF-40 to pm cycle 3 year</v>
      </c>
      <c r="Q1623" s="38" t="str">
        <f>TRIM('query (10)'!N1623)</f>
        <v>Change filter RF-40 to pm cycle 3 year</v>
      </c>
      <c r="R1623" s="38" t="str">
        <f>TRIM(UPPER('query (10)'!R1623))</f>
        <v>FILTER</v>
      </c>
      <c r="S1623" s="38" t="str">
        <f>TRIM(UPPER('query (10)'!S1623))</f>
        <v>RF-40</v>
      </c>
      <c r="T1623" s="38" t="str">
        <f>IF('query (10)'!Q1623="","",TRIM(UPPER('query (10)'!Q1623)))</f>
        <v/>
      </c>
      <c r="U1623" s="38" t="str">
        <f>IF('query (10)'!T1623="","",'query (10)'!T1623)</f>
        <v/>
      </c>
      <c r="V1623" s="39" t="str">
        <f>IF('query (10)'!T1623="","",IFERROR(VALUE('query (10)'!T1623),""))</f>
        <v/>
      </c>
      <c r="W1623" s="40">
        <f>IF('query (10)'!U1623="","",'query (10)'!U1623)</f>
        <v>0</v>
      </c>
      <c r="X1623" s="39">
        <f>IF('query (10)'!V1623="","",'query (10)'!V1623)</f>
        <v>1080</v>
      </c>
      <c r="Y1623" s="41">
        <f>IF('query (10)'!W1623="","",'query (10)'!W1623)</f>
        <v>46095</v>
      </c>
      <c r="Z1623" s="41">
        <f>IF('query (10)'!X1623="","",'query (10)'!X1623)</f>
        <v>46114</v>
      </c>
      <c r="AA1623" s="41">
        <f>IF('query (10)'!Y1623="","",'query (10)'!Y1623)</f>
        <v>46114</v>
      </c>
      <c r="AB1623" s="41">
        <f>IF('query (10)'!Z1623="","",'query (10)'!Z1623)</f>
        <v>47194</v>
      </c>
      <c r="AC1623" s="38" t="str">
        <f>IF(OR('query (10)'!AA1623="",COUNTIF(Cleaning_Rules!$A$21:$A$26,TRIM('query (10)'!AA1623))&gt;0),"",TRIM('query (10)'!AA1623))</f>
        <v/>
      </c>
      <c r="AD1623" s="38" t="str">
        <f>IF('query (10)'!AB1623="","",TRIM(IFERROR(_xlfn.TEXTBEFORE('query (10)'!AB1623,"("),'query (10)'!AB1623)))</f>
        <v>เริ่มซ่อมงาน PM แล้ว รับผิดชอบโดย PUCHIT KULSEREE</v>
      </c>
      <c r="AE1623" s="38" t="str">
        <f>IFERROR(LOWER(TRIM(_xlfn.TEXTBEFORE(_xlfn.TEXTAFTER('query (10)'!AB1623,"("),")"))),"")</f>
        <v>puchit@nsk.com</v>
      </c>
      <c r="AF1623" s="38" t="str">
        <f>IF('query (10)'!AD1623="","",TRIM('query (10)'!AD1623))</f>
        <v>ผะหลา สีแดง</v>
      </c>
      <c r="AG1623" s="38" t="str">
        <f>IF('query (10)'!AE1623="","",TRIM('query (10)'!AE1623))</f>
        <v>ภูชิต กุลเสรี</v>
      </c>
      <c r="AH1623" s="38" t="str">
        <f>IF('query (10)'!AF1623="","",IFERROR(VALUE('query (10)'!AF1623),""))</f>
        <v/>
      </c>
      <c r="AI1623" s="38" t="str">
        <f>IF('query (10)'!AG1623="","",TRIM('query (10)'!AG1623))</f>
        <v/>
      </c>
      <c r="AJ1623" s="38" t="str">
        <f>IF('query (10)'!AH1623="","",IFERROR(VALUE('query (10)'!AH1623),""))</f>
        <v/>
      </c>
      <c r="AK1623" s="38" t="str">
        <f>IF('query (10)'!AI1623="","",TRIM('query (10)'!AI1623))</f>
        <v/>
      </c>
      <c r="AL1623" s="42">
        <f t="shared" si="125"/>
        <v>2026</v>
      </c>
      <c r="AM1623" s="42" t="str">
        <f t="shared" si="126"/>
        <v>2026-03</v>
      </c>
      <c r="AN1623" s="42" t="str">
        <f t="shared" ca="1" si="127"/>
        <v/>
      </c>
      <c r="AO1623" s="42" t="str">
        <f t="shared" si="128"/>
        <v>WA-766 | FINISH WASH EQUIPMENT | Snapring | FILTER | Time-based Maintenance | Mechanical | Inspection | Medium | Change filter RF-40 to pm cycle 3 year | FILTER | RF-40 | เริ่มซ่อมงาน PM แล้ว รับผิดชอบโดย PUCHIT KULSEREE | ภูชิต กุลเสรี</v>
      </c>
      <c r="AP1623" s="42" t="str">
        <f>_xlfn.TEXTJOIN("; ",TRUE,IF(COUNTA('query (10)'!A1623:AK1623)&lt;=6,"NEAR_EMPTY_ROW",""),IF($K1623="","MISSING_STATUS",""),IF(AND($K1623="เสร็จสิ้น",$Z1623=""),"DONE_NO_ACTUAL_DATE",""),IF(AND($I1623="Condition-based Maintenance",$AH1623=""),"CBM_NO_MEASUREMENT",""),IF(OR($X1623="",$X1623=0),"INVALID_PERIOD",""),IF(AND($AA1623&lt;&gt;"",$AB1623&lt;&gt;"",$AB1623&lt;$AA1623),"DATE_SEQUENCE_ERROR",""),IF(AND($AB1623&lt;&gt;"",$AB1623&gt;DATE(2030,12,31)),"DATE_OUTLIER",""),IF($C1623="","MISSING_QRCODE",""),IF($J1623="UNKNOWN","UNKNOWN_PM_TYPE",""),IF($L1623="UNKNOWN","UNKNOWN_STATUS",""))</f>
        <v/>
      </c>
      <c r="AQ1623" s="42" t="str">
        <f t="shared" si="129"/>
        <v>NO</v>
      </c>
    </row>
    <row r="1624" spans="1:43" x14ac:dyDescent="0.3">
      <c r="A1624" s="38">
        <f>IF('query (10)'!A1624="","",'query (10)'!A1624)</f>
        <v>1826</v>
      </c>
      <c r="B1624" s="38">
        <f>IF('query (10)'!B1624="","",'query (10)'!B1624)</f>
        <v>19180</v>
      </c>
      <c r="C1624" s="38" t="str">
        <f>TRIM(UPPER('query (10)'!M1624))</f>
        <v>WA-1003</v>
      </c>
      <c r="D1624" s="38" t="str">
        <f>TRIM(UPPER(IFERROR(_xlfn.TEXTBEFORE('query (10)'!L1624,"("),'query (10)'!L1624)))</f>
        <v>WASHING M/C</v>
      </c>
      <c r="E1624" s="38" t="str">
        <f>IFERROR(TRIM(UPPER(_xlfn.TEXTBEFORE(_xlfn.TEXTAFTER('query (10)'!L1624,"("),")"))),"")</f>
        <v/>
      </c>
      <c r="F1624" s="38" t="str">
        <f>TRIM('query (10)'!K1624)</f>
        <v>SR</v>
      </c>
      <c r="G1624" s="38" t="str">
        <f>IF('query (10)'!J1624="","",'query (10)'!J1624)</f>
        <v>Filter</v>
      </c>
      <c r="H1624" s="38" t="str">
        <f>TRIM(UPPER('query (10)'!J1624))</f>
        <v>FILTER</v>
      </c>
      <c r="I1624" s="38" t="str">
        <f>IF('query (10)'!F1624="","",'query (10)'!F1624)</f>
        <v>Time-based Maintenance</v>
      </c>
      <c r="J1624" s="38" t="str">
        <f>IF('query (10)'!F1624="","",IFERROR(INDEX(Cleaning_Rules!$B$14:$B$17,MATCH(TRIM('query (10)'!F1624),Cleaning_Rules!$A$14:$A$17,0)),"UNKNOWN"))</f>
        <v>TBM</v>
      </c>
      <c r="K1624" s="38" t="str">
        <f>IF('query (10)'!G1624="","",'query (10)'!G1624)</f>
        <v>เสร็จสิ้น</v>
      </c>
      <c r="L1624" s="38" t="str">
        <f>IF('query (10)'!G1624="","MISSING",IFERROR(INDEX(Cleaning_Rules!$B$5:$B$10,MATCH(TRIM('query (10)'!G1624),Cleaning_Rules!$A$5:$A$10,0)),"UNKNOWN"))</f>
        <v>COMPLETED</v>
      </c>
      <c r="M1624" s="38" t="str">
        <f>IF('query (10)'!I1624="","",'query (10)'!I1624)</f>
        <v>Mechanical</v>
      </c>
      <c r="N1624" s="38" t="str">
        <f>IF('query (10)'!O1624="","",'query (10)'!O1624)</f>
        <v>Inspection</v>
      </c>
      <c r="O1624" s="38" t="str">
        <f>IF('query (10)'!P1624="","",'query (10)'!P1624)</f>
        <v>Medium</v>
      </c>
      <c r="P1624" s="38" t="str">
        <f>IF('query (10)'!N1624="","",'query (10)'!N1624)</f>
        <v>Change filter DF-40 to pm cycle 3 year</v>
      </c>
      <c r="Q1624" s="38" t="str">
        <f>TRIM('query (10)'!N1624)</f>
        <v>Change filter DF-40 to pm cycle 3 year</v>
      </c>
      <c r="R1624" s="38" t="str">
        <f>TRIM(UPPER('query (10)'!R1624))</f>
        <v>FILTER</v>
      </c>
      <c r="S1624" s="38" t="str">
        <f>TRIM(UPPER('query (10)'!S1624))</f>
        <v>DF-40</v>
      </c>
      <c r="T1624" s="38" t="str">
        <f>IF('query (10)'!Q1624="","",TRIM(UPPER('query (10)'!Q1624)))</f>
        <v/>
      </c>
      <c r="U1624" s="38" t="str">
        <f>IF('query (10)'!T1624="","",'query (10)'!T1624)</f>
        <v/>
      </c>
      <c r="V1624" s="39" t="str">
        <f>IF('query (10)'!T1624="","",IFERROR(VALUE('query (10)'!T1624),""))</f>
        <v/>
      </c>
      <c r="W1624" s="40">
        <f>IF('query (10)'!U1624="","",'query (10)'!U1624)</f>
        <v>0</v>
      </c>
      <c r="X1624" s="39">
        <f>IF('query (10)'!V1624="","",'query (10)'!V1624)</f>
        <v>1080</v>
      </c>
      <c r="Y1624" s="41">
        <f>IF('query (10)'!W1624="","",'query (10)'!W1624)</f>
        <v>46095</v>
      </c>
      <c r="Z1624" s="41">
        <f>IF('query (10)'!X1624="","",'query (10)'!X1624)</f>
        <v>46108</v>
      </c>
      <c r="AA1624" s="41">
        <f>IF('query (10)'!Y1624="","",'query (10)'!Y1624)</f>
        <v>46108</v>
      </c>
      <c r="AB1624" s="41">
        <f>IF('query (10)'!Z1624="","",'query (10)'!Z1624)</f>
        <v>47188</v>
      </c>
      <c r="AC1624" s="38" t="str">
        <f>IF(OR('query (10)'!AA1624="",COUNTIF(Cleaning_Rules!$A$21:$A$26,TRIM('query (10)'!AA1624))&gt;0),"",TRIM('query (10)'!AA1624))</f>
        <v/>
      </c>
      <c r="AD1624" s="38" t="str">
        <f>IF('query (10)'!AB1624="","",TRIM(IFERROR(_xlfn.TEXTBEFORE('query (10)'!AB1624,"("),'query (10)'!AB1624)))</f>
        <v>เริ่มซ่อมงาน PM แล้ว รับผิดชอบโดย JAKKAPAT KHOTSOMBAT</v>
      </c>
      <c r="AE1624" s="38" t="str">
        <f>IFERROR(LOWER(TRIM(_xlfn.TEXTBEFORE(_xlfn.TEXTAFTER('query (10)'!AB1624,"("),")"))),"")</f>
        <v>jakkapat@nsk.com</v>
      </c>
      <c r="AF1624" s="38" t="str">
        <f>IF('query (10)'!AD1624="","",TRIM('query (10)'!AD1624))</f>
        <v>ผะหลา สีแดง</v>
      </c>
      <c r="AG1624" s="38" t="str">
        <f>IF('query (10)'!AE1624="","",TRIM('query (10)'!AE1624))</f>
        <v>จักรภัทร โคตรสมบัติ</v>
      </c>
      <c r="AH1624" s="38" t="str">
        <f>IF('query (10)'!AF1624="","",IFERROR(VALUE('query (10)'!AF1624),""))</f>
        <v/>
      </c>
      <c r="AI1624" s="38" t="str">
        <f>IF('query (10)'!AG1624="","",TRIM('query (10)'!AG1624))</f>
        <v/>
      </c>
      <c r="AJ1624" s="38" t="str">
        <f>IF('query (10)'!AH1624="","",IFERROR(VALUE('query (10)'!AH1624),""))</f>
        <v/>
      </c>
      <c r="AK1624" s="38" t="str">
        <f>IF('query (10)'!AI1624="","",TRIM('query (10)'!AI1624))</f>
        <v/>
      </c>
      <c r="AL1624" s="42">
        <f t="shared" si="125"/>
        <v>2026</v>
      </c>
      <c r="AM1624" s="42" t="str">
        <f t="shared" si="126"/>
        <v>2026-03</v>
      </c>
      <c r="AN1624" s="42" t="str">
        <f t="shared" ca="1" si="127"/>
        <v/>
      </c>
      <c r="AO1624" s="42" t="str">
        <f t="shared" si="128"/>
        <v>WA-1003 | WASHING M/C | SR | FILTER | Time-based Maintenance | Mechanical | Inspection | Medium | Change filter DF-40 to pm cycle 3 year | FILTER | DF-40 | เริ่มซ่อมงาน PM แล้ว รับผิดชอบโดย JAKKAPAT KHOTSOMBAT | จักรภัทร โคตรสมบัติ</v>
      </c>
      <c r="AP1624" s="42" t="str">
        <f>_xlfn.TEXTJOIN("; ",TRUE,IF(COUNTA('query (10)'!A1624:AK1624)&lt;=6,"NEAR_EMPTY_ROW",""),IF($K1624="","MISSING_STATUS",""),IF(AND($K1624="เสร็จสิ้น",$Z1624=""),"DONE_NO_ACTUAL_DATE",""),IF(AND($I1624="Condition-based Maintenance",$AH1624=""),"CBM_NO_MEASUREMENT",""),IF(OR($X1624="",$X1624=0),"INVALID_PERIOD",""),IF(AND($AA1624&lt;&gt;"",$AB1624&lt;&gt;"",$AB1624&lt;$AA1624),"DATE_SEQUENCE_ERROR",""),IF(AND($AB1624&lt;&gt;"",$AB1624&gt;DATE(2030,12,31)),"DATE_OUTLIER",""),IF($C1624="","MISSING_QRCODE",""),IF($J1624="UNKNOWN","UNKNOWN_PM_TYPE",""),IF($L1624="UNKNOWN","UNKNOWN_STATUS",""))</f>
        <v/>
      </c>
      <c r="AQ1624" s="42" t="str">
        <f t="shared" si="129"/>
        <v>NO</v>
      </c>
    </row>
    <row r="1625" spans="1:43" x14ac:dyDescent="0.3">
      <c r="A1625" s="38">
        <f>IF('query (10)'!A1625="","",'query (10)'!A1625)</f>
        <v>1827</v>
      </c>
      <c r="B1625" s="38">
        <f>IF('query (10)'!B1625="","",'query (10)'!B1625)</f>
        <v>19181</v>
      </c>
      <c r="C1625" s="38" t="str">
        <f>TRIM(UPPER('query (10)'!M1625))</f>
        <v>WA-1003</v>
      </c>
      <c r="D1625" s="38" t="str">
        <f>TRIM(UPPER(IFERROR(_xlfn.TEXTBEFORE('query (10)'!L1625,"("),'query (10)'!L1625)))</f>
        <v>WASHING M/C</v>
      </c>
      <c r="E1625" s="38" t="str">
        <f>IFERROR(TRIM(UPPER(_xlfn.TEXTBEFORE(_xlfn.TEXTAFTER('query (10)'!L1625,"("),")"))),"")</f>
        <v/>
      </c>
      <c r="F1625" s="38" t="str">
        <f>TRIM('query (10)'!K1625)</f>
        <v>SR</v>
      </c>
      <c r="G1625" s="38" t="str">
        <f>IF('query (10)'!J1625="","",'query (10)'!J1625)</f>
        <v>Filter</v>
      </c>
      <c r="H1625" s="38" t="str">
        <f>TRIM(UPPER('query (10)'!J1625))</f>
        <v>FILTER</v>
      </c>
      <c r="I1625" s="38" t="str">
        <f>IF('query (10)'!F1625="","",'query (10)'!F1625)</f>
        <v>Time-based Maintenance</v>
      </c>
      <c r="J1625" s="38" t="str">
        <f>IF('query (10)'!F1625="","",IFERROR(INDEX(Cleaning_Rules!$B$14:$B$17,MATCH(TRIM('query (10)'!F1625),Cleaning_Rules!$A$14:$A$17,0)),"UNKNOWN"))</f>
        <v>TBM</v>
      </c>
      <c r="K1625" s="38" t="str">
        <f>IF('query (10)'!G1625="","",'query (10)'!G1625)</f>
        <v>เสร็จสิ้น</v>
      </c>
      <c r="L1625" s="38" t="str">
        <f>IF('query (10)'!G1625="","MISSING",IFERROR(INDEX(Cleaning_Rules!$B$5:$B$10,MATCH(TRIM('query (10)'!G1625),Cleaning_Rules!$A$5:$A$10,0)),"UNKNOWN"))</f>
        <v>COMPLETED</v>
      </c>
      <c r="M1625" s="38" t="str">
        <f>IF('query (10)'!I1625="","",'query (10)'!I1625)</f>
        <v>Mechanical</v>
      </c>
      <c r="N1625" s="38" t="str">
        <f>IF('query (10)'!O1625="","",'query (10)'!O1625)</f>
        <v>Inspection</v>
      </c>
      <c r="O1625" s="38" t="str">
        <f>IF('query (10)'!P1625="","",'query (10)'!P1625)</f>
        <v>Medium</v>
      </c>
      <c r="P1625" s="38" t="str">
        <f>IF('query (10)'!N1625="","",'query (10)'!N1625)</f>
        <v>Change filter RF-40 to pm cycle 3 year</v>
      </c>
      <c r="Q1625" s="38" t="str">
        <f>TRIM('query (10)'!N1625)</f>
        <v>Change filter RF-40 to pm cycle 3 year</v>
      </c>
      <c r="R1625" s="38" t="str">
        <f>TRIM(UPPER('query (10)'!R1625))</f>
        <v>FILTER</v>
      </c>
      <c r="S1625" s="38" t="str">
        <f>TRIM(UPPER('query (10)'!S1625))</f>
        <v>RF-40</v>
      </c>
      <c r="T1625" s="38" t="str">
        <f>IF('query (10)'!Q1625="","",TRIM(UPPER('query (10)'!Q1625)))</f>
        <v/>
      </c>
      <c r="U1625" s="38" t="str">
        <f>IF('query (10)'!T1625="","",'query (10)'!T1625)</f>
        <v/>
      </c>
      <c r="V1625" s="39" t="str">
        <f>IF('query (10)'!T1625="","",IFERROR(VALUE('query (10)'!T1625),""))</f>
        <v/>
      </c>
      <c r="W1625" s="40">
        <f>IF('query (10)'!U1625="","",'query (10)'!U1625)</f>
        <v>0</v>
      </c>
      <c r="X1625" s="39">
        <f>IF('query (10)'!V1625="","",'query (10)'!V1625)</f>
        <v>1080</v>
      </c>
      <c r="Y1625" s="41">
        <f>IF('query (10)'!W1625="","",'query (10)'!W1625)</f>
        <v>46095</v>
      </c>
      <c r="Z1625" s="41">
        <f>IF('query (10)'!X1625="","",'query (10)'!X1625)</f>
        <v>46108</v>
      </c>
      <c r="AA1625" s="41">
        <f>IF('query (10)'!Y1625="","",'query (10)'!Y1625)</f>
        <v>46108</v>
      </c>
      <c r="AB1625" s="41">
        <f>IF('query (10)'!Z1625="","",'query (10)'!Z1625)</f>
        <v>47188</v>
      </c>
      <c r="AC1625" s="38" t="str">
        <f>IF(OR('query (10)'!AA1625="",COUNTIF(Cleaning_Rules!$A$21:$A$26,TRIM('query (10)'!AA1625))&gt;0),"",TRIM('query (10)'!AA1625))</f>
        <v/>
      </c>
      <c r="AD1625" s="38" t="str">
        <f>IF('query (10)'!AB1625="","",TRIM(IFERROR(_xlfn.TEXTBEFORE('query (10)'!AB1625,"("),'query (10)'!AB1625)))</f>
        <v>เริ่มซ่อมงาน PM แล้ว รับผิดชอบโดย JAKKAPAT KHOTSOMBAT</v>
      </c>
      <c r="AE1625" s="38" t="str">
        <f>IFERROR(LOWER(TRIM(_xlfn.TEXTBEFORE(_xlfn.TEXTAFTER('query (10)'!AB1625,"("),")"))),"")</f>
        <v>jakkapat@nsk.com</v>
      </c>
      <c r="AF1625" s="38" t="str">
        <f>IF('query (10)'!AD1625="","",TRIM('query (10)'!AD1625))</f>
        <v>ผะหลา สีแดง</v>
      </c>
      <c r="AG1625" s="38" t="str">
        <f>IF('query (10)'!AE1625="","",TRIM('query (10)'!AE1625))</f>
        <v>จักรภัทร โคตรสมบัติ</v>
      </c>
      <c r="AH1625" s="38" t="str">
        <f>IF('query (10)'!AF1625="","",IFERROR(VALUE('query (10)'!AF1625),""))</f>
        <v/>
      </c>
      <c r="AI1625" s="38" t="str">
        <f>IF('query (10)'!AG1625="","",TRIM('query (10)'!AG1625))</f>
        <v/>
      </c>
      <c r="AJ1625" s="38" t="str">
        <f>IF('query (10)'!AH1625="","",IFERROR(VALUE('query (10)'!AH1625),""))</f>
        <v/>
      </c>
      <c r="AK1625" s="38" t="str">
        <f>IF('query (10)'!AI1625="","",TRIM('query (10)'!AI1625))</f>
        <v/>
      </c>
      <c r="AL1625" s="42">
        <f t="shared" si="125"/>
        <v>2026</v>
      </c>
      <c r="AM1625" s="42" t="str">
        <f t="shared" si="126"/>
        <v>2026-03</v>
      </c>
      <c r="AN1625" s="42" t="str">
        <f t="shared" ca="1" si="127"/>
        <v/>
      </c>
      <c r="AO1625" s="42" t="str">
        <f t="shared" si="128"/>
        <v>WA-1003 | WASHING M/C | SR | FILTER | Time-based Maintenance | Mechanical | Inspection | Medium | Change filter RF-40 to pm cycle 3 year | FILTER | RF-40 | เริ่มซ่อมงาน PM แล้ว รับผิดชอบโดย JAKKAPAT KHOTSOMBAT | จักรภัทร โคตรสมบัติ</v>
      </c>
      <c r="AP1625" s="42" t="str">
        <f>_xlfn.TEXTJOIN("; ",TRUE,IF(COUNTA('query (10)'!A1625:AK1625)&lt;=6,"NEAR_EMPTY_ROW",""),IF($K1625="","MISSING_STATUS",""),IF(AND($K1625="เสร็จสิ้น",$Z1625=""),"DONE_NO_ACTUAL_DATE",""),IF(AND($I1625="Condition-based Maintenance",$AH1625=""),"CBM_NO_MEASUREMENT",""),IF(OR($X1625="",$X1625=0),"INVALID_PERIOD",""),IF(AND($AA1625&lt;&gt;"",$AB1625&lt;&gt;"",$AB1625&lt;$AA1625),"DATE_SEQUENCE_ERROR",""),IF(AND($AB1625&lt;&gt;"",$AB1625&gt;DATE(2030,12,31)),"DATE_OUTLIER",""),IF($C1625="","MISSING_QRCODE",""),IF($J1625="UNKNOWN","UNKNOWN_PM_TYPE",""),IF($L1625="UNKNOWN","UNKNOWN_STATUS",""))</f>
        <v/>
      </c>
      <c r="AQ1625" s="42" t="str">
        <f t="shared" si="129"/>
        <v>NO</v>
      </c>
    </row>
    <row r="1626" spans="1:43" x14ac:dyDescent="0.3">
      <c r="A1626" s="38">
        <f>IF('query (10)'!A1626="","",'query (10)'!A1626)</f>
        <v>1828</v>
      </c>
      <c r="B1626" s="38">
        <f>IF('query (10)'!B1626="","",'query (10)'!B1626)</f>
        <v>19439</v>
      </c>
      <c r="C1626" s="38" t="str">
        <f>TRIM(UPPER('query (10)'!M1626))</f>
        <v>GR-131</v>
      </c>
      <c r="D1626" s="38" t="str">
        <f>TRIM(UPPER(IFERROR(_xlfn.TEXTBEFORE('query (10)'!L1626,"("),'query (10)'!L1626)))</f>
        <v>OUTER RING RACEWAY SUPER FINISH M/C</v>
      </c>
      <c r="E1626" s="38" t="str">
        <f>IFERROR(TRIM(UPPER(_xlfn.TEXTBEFORE(_xlfn.TEXTAFTER('query (10)'!L1626,"("),")"))),"")</f>
        <v/>
      </c>
      <c r="F1626" s="38" t="str">
        <f>TRIM('query (10)'!K1626)</f>
        <v>MCB1</v>
      </c>
      <c r="G1626" s="38" t="str">
        <f>IF('query (10)'!J1626="","",'query (10)'!J1626)</f>
        <v>Filter</v>
      </c>
      <c r="H1626" s="38" t="str">
        <f>TRIM(UPPER('query (10)'!J1626))</f>
        <v>FILTER</v>
      </c>
      <c r="I1626" s="38" t="str">
        <f>IF('query (10)'!F1626="","",'query (10)'!F1626)</f>
        <v>Time-based Maintenance</v>
      </c>
      <c r="J1626" s="38" t="str">
        <f>IF('query (10)'!F1626="","",IFERROR(INDEX(Cleaning_Rules!$B$14:$B$17,MATCH(TRIM('query (10)'!F1626),Cleaning_Rules!$A$14:$A$17,0)),"UNKNOWN"))</f>
        <v>TBM</v>
      </c>
      <c r="K1626" s="38" t="str">
        <f>IF('query (10)'!G1626="","",'query (10)'!G1626)</f>
        <v>เสร็จสิ้น</v>
      </c>
      <c r="L1626" s="38" t="str">
        <f>IF('query (10)'!G1626="","MISSING",IFERROR(INDEX(Cleaning_Rules!$B$5:$B$10,MATCH(TRIM('query (10)'!G1626),Cleaning_Rules!$A$5:$A$10,0)),"UNKNOWN"))</f>
        <v>COMPLETED</v>
      </c>
      <c r="M1626" s="38" t="str">
        <f>IF('query (10)'!I1626="","",'query (10)'!I1626)</f>
        <v>Mechanical</v>
      </c>
      <c r="N1626" s="38" t="str">
        <f>IF('query (10)'!O1626="","",'query (10)'!O1626)</f>
        <v>Part Change</v>
      </c>
      <c r="O1626" s="38" t="str">
        <f>IF('query (10)'!P1626="","",'query (10)'!P1626)</f>
        <v>Medium</v>
      </c>
      <c r="P1626" s="38" t="str">
        <f>IF('query (10)'!N1626="","",'query (10)'!N1626)</f>
        <v>Change filter main air to cycle pm 1Y.
model
-AFM40P-060AS (ฟองน้ำ)
-AF40P-060S (กระดาษ)</v>
      </c>
      <c r="Q1626" s="38" t="str">
        <f>TRIM('query (10)'!N1626)</f>
        <v>Change filter main air to cycle pm 1Y.
model
-AFM40P-060AS (ฟองน้ำ)
-AF40P-060S (กระดาษ)</v>
      </c>
      <c r="R1626" s="38" t="str">
        <f>TRIM(UPPER('query (10)'!R1626))</f>
        <v>FILTER</v>
      </c>
      <c r="S1626" s="38" t="str">
        <f>TRIM(UPPER('query (10)'!S1626))</f>
        <v>AFM40P-060AS (ฟองน้ำ)</v>
      </c>
      <c r="T1626" s="38" t="str">
        <f>IF('query (10)'!Q1626="","",TRIM(UPPER('query (10)'!Q1626)))</f>
        <v/>
      </c>
      <c r="U1626" s="38" t="str">
        <f>IF('query (10)'!T1626="","",'query (10)'!T1626)</f>
        <v/>
      </c>
      <c r="V1626" s="39" t="str">
        <f>IF('query (10)'!T1626="","",IFERROR(VALUE('query (10)'!T1626),""))</f>
        <v/>
      </c>
      <c r="W1626" s="40">
        <f>IF('query (10)'!U1626="","",'query (10)'!U1626)</f>
        <v>0</v>
      </c>
      <c r="X1626" s="39">
        <f>IF('query (10)'!V1626="","",'query (10)'!V1626)</f>
        <v>365</v>
      </c>
      <c r="Y1626" s="41">
        <f>IF('query (10)'!W1626="","",'query (10)'!W1626)</f>
        <v>46108</v>
      </c>
      <c r="Z1626" s="41">
        <f>IF('query (10)'!X1626="","",'query (10)'!X1626)</f>
        <v>46112</v>
      </c>
      <c r="AA1626" s="41">
        <f>IF('query (10)'!Y1626="","",'query (10)'!Y1626)</f>
        <v>46112</v>
      </c>
      <c r="AB1626" s="41">
        <f>IF('query (10)'!Z1626="","",'query (10)'!Z1626)</f>
        <v>46477</v>
      </c>
      <c r="AC1626" s="38" t="str">
        <f>IF(OR('query (10)'!AA1626="",COUNTIF(Cleaning_Rules!$A$21:$A$26,TRIM('query (10)'!AA1626))&gt;0),"",TRIM('query (10)'!AA1626))</f>
        <v/>
      </c>
      <c r="AD1626" s="38" t="str">
        <f>IF('query (10)'!AB1626="","",TRIM(IFERROR(_xlfn.TEXTBEFORE('query (10)'!AB1626,"("),'query (10)'!AB1626)))</f>
        <v>เริ่มซ่อมงาน PM แล้ว รับผิดชอบโดย CHETSADA PHIWBANG</v>
      </c>
      <c r="AE1626" s="38" t="str">
        <f>IFERROR(LOWER(TRIM(_xlfn.TEXTBEFORE(_xlfn.TEXTAFTER('query (10)'!AB1626,"("),")"))),"")</f>
        <v>chetsada@nsk.com</v>
      </c>
      <c r="AF1626" s="38" t="str">
        <f>IF('query (10)'!AD1626="","",TRIM('query (10)'!AD1626))</f>
        <v>เจษฎา ผิวบาง</v>
      </c>
      <c r="AG1626" s="38" t="str">
        <f>IF('query (10)'!AE1626="","",TRIM('query (10)'!AE1626))</f>
        <v>เจษฎา ผิวบาง</v>
      </c>
      <c r="AH1626" s="38" t="str">
        <f>IF('query (10)'!AF1626="","",IFERROR(VALUE('query (10)'!AF1626),""))</f>
        <v/>
      </c>
      <c r="AI1626" s="38" t="str">
        <f>IF('query (10)'!AG1626="","",TRIM('query (10)'!AG1626))</f>
        <v/>
      </c>
      <c r="AJ1626" s="38" t="str">
        <f>IF('query (10)'!AH1626="","",IFERROR(VALUE('query (10)'!AH1626),""))</f>
        <v/>
      </c>
      <c r="AK1626" s="38" t="str">
        <f>IF('query (10)'!AI1626="","",TRIM('query (10)'!AI1626))</f>
        <v/>
      </c>
      <c r="AL1626" s="42">
        <f t="shared" si="125"/>
        <v>2026</v>
      </c>
      <c r="AM1626" s="42" t="str">
        <f t="shared" si="126"/>
        <v>2026-03</v>
      </c>
      <c r="AN1626" s="42" t="str">
        <f t="shared" ca="1" si="127"/>
        <v/>
      </c>
      <c r="AO1626" s="42" t="str">
        <f t="shared" si="128"/>
        <v>GR-131 | OUTER RING RACEWAY SUPER FINISH M/C | MCB1 | FILTER | Time-based Maintenance | Mechanical | Part Change | Medium | Change filter main air to cycle pm 1Y.
model
-AFM40P-060AS (ฟองน้ำ)
-AF40P-060S (กระดาษ) | FILTER | AFM40P-060AS (ฟองน้ำ) | เริ่มซ่อมงาน PM แล้ว รับผิดชอบโดย CHETSADA PHIWBANG | เจษฎา ผิวบาง</v>
      </c>
      <c r="AP1626" s="42" t="str">
        <f>_xlfn.TEXTJOIN("; ",TRUE,IF(COUNTA('query (10)'!A1626:AK1626)&lt;=6,"NEAR_EMPTY_ROW",""),IF($K1626="","MISSING_STATUS",""),IF(AND($K1626="เสร็จสิ้น",$Z1626=""),"DONE_NO_ACTUAL_DATE",""),IF(AND($I1626="Condition-based Maintenance",$AH1626=""),"CBM_NO_MEASUREMENT",""),IF(OR($X1626="",$X1626=0),"INVALID_PERIOD",""),IF(AND($AA1626&lt;&gt;"",$AB1626&lt;&gt;"",$AB1626&lt;$AA1626),"DATE_SEQUENCE_ERROR",""),IF(AND($AB1626&lt;&gt;"",$AB1626&gt;DATE(2030,12,31)),"DATE_OUTLIER",""),IF($C1626="","MISSING_QRCODE",""),IF($J1626="UNKNOWN","UNKNOWN_PM_TYPE",""),IF($L1626="UNKNOWN","UNKNOWN_STATUS",""))</f>
        <v/>
      </c>
      <c r="AQ1626" s="42" t="str">
        <f t="shared" si="129"/>
        <v>NO</v>
      </c>
    </row>
    <row r="1627" spans="1:43" x14ac:dyDescent="0.3">
      <c r="A1627" s="38">
        <f>IF('query (10)'!A1627="","",'query (10)'!A1627)</f>
        <v>1829</v>
      </c>
      <c r="B1627" s="38">
        <f>IF('query (10)'!B1627="","",'query (10)'!B1627)</f>
        <v>19440</v>
      </c>
      <c r="C1627" s="38" t="str">
        <f>TRIM(UPPER('query (10)'!M1627))</f>
        <v>GR-125</v>
      </c>
      <c r="D1627" s="38" t="str">
        <f>TRIM(UPPER(IFERROR(_xlfn.TEXTBEFORE('query (10)'!L1627,"("),'query (10)'!L1627)))</f>
        <v>INNER RING RACEWAY SUPER FINISH M/C</v>
      </c>
      <c r="E1627" s="38" t="str">
        <f>IFERROR(TRIM(UPPER(_xlfn.TEXTBEFORE(_xlfn.TEXTAFTER('query (10)'!L1627,"("),")"))),"")</f>
        <v/>
      </c>
      <c r="F1627" s="38" t="str">
        <f>TRIM('query (10)'!K1627)</f>
        <v>MCB1</v>
      </c>
      <c r="G1627" s="38" t="str">
        <f>IF('query (10)'!J1627="","",'query (10)'!J1627)</f>
        <v>Filter</v>
      </c>
      <c r="H1627" s="38" t="str">
        <f>TRIM(UPPER('query (10)'!J1627))</f>
        <v>FILTER</v>
      </c>
      <c r="I1627" s="38" t="str">
        <f>IF('query (10)'!F1627="","",'query (10)'!F1627)</f>
        <v>Time-based Maintenance</v>
      </c>
      <c r="J1627" s="38" t="str">
        <f>IF('query (10)'!F1627="","",IFERROR(INDEX(Cleaning_Rules!$B$14:$B$17,MATCH(TRIM('query (10)'!F1627),Cleaning_Rules!$A$14:$A$17,0)),"UNKNOWN"))</f>
        <v>TBM</v>
      </c>
      <c r="K1627" s="38" t="str">
        <f>IF('query (10)'!G1627="","",'query (10)'!G1627)</f>
        <v>เสร็จสิ้น</v>
      </c>
      <c r="L1627" s="38" t="str">
        <f>IF('query (10)'!G1627="","MISSING",IFERROR(INDEX(Cleaning_Rules!$B$5:$B$10,MATCH(TRIM('query (10)'!G1627),Cleaning_Rules!$A$5:$A$10,0)),"UNKNOWN"))</f>
        <v>COMPLETED</v>
      </c>
      <c r="M1627" s="38" t="str">
        <f>IF('query (10)'!I1627="","",'query (10)'!I1627)</f>
        <v>Mechanical</v>
      </c>
      <c r="N1627" s="38" t="str">
        <f>IF('query (10)'!O1627="","",'query (10)'!O1627)</f>
        <v>Part Change</v>
      </c>
      <c r="O1627" s="38" t="str">
        <f>IF('query (10)'!P1627="","",'query (10)'!P1627)</f>
        <v>Medium</v>
      </c>
      <c r="P1627" s="38" t="str">
        <f>IF('query (10)'!N1627="","",'query (10)'!N1627)</f>
        <v>Change filter main air to cycle pm 1Y.
model
-AFM40P-060AS (ฟองน้ำ)
-AF40P-060S (กระดาษ)</v>
      </c>
      <c r="Q1627" s="38" t="str">
        <f>TRIM('query (10)'!N1627)</f>
        <v>Change filter main air to cycle pm 1Y.
model
-AFM40P-060AS (ฟองน้ำ)
-AF40P-060S (กระดาษ)</v>
      </c>
      <c r="R1627" s="38" t="str">
        <f>TRIM(UPPER('query (10)'!R1627))</f>
        <v>FILTER</v>
      </c>
      <c r="S1627" s="38" t="str">
        <f>TRIM(UPPER('query (10)'!S1627))</f>
        <v>AFM40P-060AS (ฟองน้ำ)</v>
      </c>
      <c r="T1627" s="38" t="str">
        <f>IF('query (10)'!Q1627="","",TRIM(UPPER('query (10)'!Q1627)))</f>
        <v/>
      </c>
      <c r="U1627" s="38" t="str">
        <f>IF('query (10)'!T1627="","",'query (10)'!T1627)</f>
        <v/>
      </c>
      <c r="V1627" s="39" t="str">
        <f>IF('query (10)'!T1627="","",IFERROR(VALUE('query (10)'!T1627),""))</f>
        <v/>
      </c>
      <c r="W1627" s="40">
        <f>IF('query (10)'!U1627="","",'query (10)'!U1627)</f>
        <v>0</v>
      </c>
      <c r="X1627" s="39">
        <f>IF('query (10)'!V1627="","",'query (10)'!V1627)</f>
        <v>365</v>
      </c>
      <c r="Y1627" s="41">
        <f>IF('query (10)'!W1627="","",'query (10)'!W1627)</f>
        <v>46108</v>
      </c>
      <c r="Z1627" s="41">
        <f>IF('query (10)'!X1627="","",'query (10)'!X1627)</f>
        <v>46108</v>
      </c>
      <c r="AA1627" s="41">
        <f>IF('query (10)'!Y1627="","",'query (10)'!Y1627)</f>
        <v>46108</v>
      </c>
      <c r="AB1627" s="41">
        <f>IF('query (10)'!Z1627="","",'query (10)'!Z1627)</f>
        <v>46473</v>
      </c>
      <c r="AC1627" s="38" t="str">
        <f>IF(OR('query (10)'!AA1627="",COUNTIF(Cleaning_Rules!$A$21:$A$26,TRIM('query (10)'!AA1627))&gt;0),"",TRIM('query (10)'!AA1627))</f>
        <v/>
      </c>
      <c r="AD1627" s="38" t="str">
        <f>IF('query (10)'!AB1627="","",TRIM(IFERROR(_xlfn.TEXTBEFORE('query (10)'!AB1627,"("),'query (10)'!AB1627)))</f>
        <v>เริ่มซ่อมงาน PM แล้ว รับผิดชอบโดย CHETSADA PHIWBANG</v>
      </c>
      <c r="AE1627" s="38" t="str">
        <f>IFERROR(LOWER(TRIM(_xlfn.TEXTBEFORE(_xlfn.TEXTAFTER('query (10)'!AB1627,"("),")"))),"")</f>
        <v>chetsada@nsk.com</v>
      </c>
      <c r="AF1627" s="38" t="str">
        <f>IF('query (10)'!AD1627="","",TRIM('query (10)'!AD1627))</f>
        <v>เจษฎา ผิวบาง</v>
      </c>
      <c r="AG1627" s="38" t="str">
        <f>IF('query (10)'!AE1627="","",TRIM('query (10)'!AE1627))</f>
        <v>เจษฎา ผิวบาง</v>
      </c>
      <c r="AH1627" s="38" t="str">
        <f>IF('query (10)'!AF1627="","",IFERROR(VALUE('query (10)'!AF1627),""))</f>
        <v/>
      </c>
      <c r="AI1627" s="38" t="str">
        <f>IF('query (10)'!AG1627="","",TRIM('query (10)'!AG1627))</f>
        <v/>
      </c>
      <c r="AJ1627" s="38" t="str">
        <f>IF('query (10)'!AH1627="","",IFERROR(VALUE('query (10)'!AH1627),""))</f>
        <v/>
      </c>
      <c r="AK1627" s="38" t="str">
        <f>IF('query (10)'!AI1627="","",TRIM('query (10)'!AI1627))</f>
        <v/>
      </c>
      <c r="AL1627" s="42">
        <f t="shared" si="125"/>
        <v>2026</v>
      </c>
      <c r="AM1627" s="42" t="str">
        <f t="shared" si="126"/>
        <v>2026-03</v>
      </c>
      <c r="AN1627" s="42" t="str">
        <f t="shared" ca="1" si="127"/>
        <v/>
      </c>
      <c r="AO1627" s="42" t="str">
        <f t="shared" si="128"/>
        <v>GR-125 | INNER RING RACEWAY SUPER FINISH M/C | MCB1 | FILTER | Time-based Maintenance | Mechanical | Part Change | Medium | Change filter main air to cycle pm 1Y.
model
-AFM40P-060AS (ฟองน้ำ)
-AF40P-060S (กระดาษ) | FILTER | AFM40P-060AS (ฟองน้ำ) | เริ่มซ่อมงาน PM แล้ว รับผิดชอบโดย CHETSADA PHIWBANG | เจษฎา ผิวบาง</v>
      </c>
      <c r="AP1627" s="42" t="str">
        <f>_xlfn.TEXTJOIN("; ",TRUE,IF(COUNTA('query (10)'!A1627:AK1627)&lt;=6,"NEAR_EMPTY_ROW",""),IF($K1627="","MISSING_STATUS",""),IF(AND($K1627="เสร็จสิ้น",$Z1627=""),"DONE_NO_ACTUAL_DATE",""),IF(AND($I1627="Condition-based Maintenance",$AH1627=""),"CBM_NO_MEASUREMENT",""),IF(OR($X1627="",$X1627=0),"INVALID_PERIOD",""),IF(AND($AA1627&lt;&gt;"",$AB1627&lt;&gt;"",$AB1627&lt;$AA1627),"DATE_SEQUENCE_ERROR",""),IF(AND($AB1627&lt;&gt;"",$AB1627&gt;DATE(2030,12,31)),"DATE_OUTLIER",""),IF($C1627="","MISSING_QRCODE",""),IF($J1627="UNKNOWN","UNKNOWN_PM_TYPE",""),IF($L1627="UNKNOWN","UNKNOWN_STATUS",""))</f>
        <v/>
      </c>
      <c r="AQ1627" s="42" t="str">
        <f t="shared" si="129"/>
        <v>NO</v>
      </c>
    </row>
    <row r="1628" spans="1:43" x14ac:dyDescent="0.3">
      <c r="A1628" s="38">
        <f>IF('query (10)'!A1628="","",'query (10)'!A1628)</f>
        <v>1830</v>
      </c>
      <c r="B1628" s="38" t="str">
        <f>IF('query (10)'!B1628="","",'query (10)'!B1628)</f>
        <v/>
      </c>
      <c r="C1628" s="38" t="str">
        <f>TRIM(UPPER('query (10)'!M1628))</f>
        <v>GR-434</v>
      </c>
      <c r="D1628" s="38" t="str">
        <f>TRIM(UPPER(IFERROR(_xlfn.TEXTBEFORE('query (10)'!L1628,"("),'query (10)'!L1628)))</f>
        <v>OUTER RING RACEWAY SUPER FINISH MACHINE.</v>
      </c>
      <c r="E1628" s="38" t="str">
        <f>IFERROR(TRIM(UPPER(_xlfn.TEXTBEFORE(_xlfn.TEXTAFTER('query (10)'!L1628,"("),")"))),"")</f>
        <v/>
      </c>
      <c r="F1628" s="38" t="str">
        <f>TRIM('query (10)'!K1628)</f>
        <v>MCB2</v>
      </c>
      <c r="G1628" s="38" t="str">
        <f>IF('query (10)'!J1628="","",'query (10)'!J1628)</f>
        <v>Filter</v>
      </c>
      <c r="H1628" s="38" t="str">
        <f>TRIM(UPPER('query (10)'!J1628))</f>
        <v>FILTER</v>
      </c>
      <c r="I1628" s="38" t="str">
        <f>IF('query (10)'!F1628="","",'query (10)'!F1628)</f>
        <v>Time-based Maintenance</v>
      </c>
      <c r="J1628" s="38" t="str">
        <f>IF('query (10)'!F1628="","",IFERROR(INDEX(Cleaning_Rules!$B$14:$B$17,MATCH(TRIM('query (10)'!F1628),Cleaning_Rules!$A$14:$A$17,0)),"UNKNOWN"))</f>
        <v>TBM</v>
      </c>
      <c r="K1628" s="38" t="str">
        <f>IF('query (10)'!G1628="","",'query (10)'!G1628)</f>
        <v>เสร็จสิ้น</v>
      </c>
      <c r="L1628" s="38" t="str">
        <f>IF('query (10)'!G1628="","MISSING",IFERROR(INDEX(Cleaning_Rules!$B$5:$B$10,MATCH(TRIM('query (10)'!G1628),Cleaning_Rules!$A$5:$A$10,0)),"UNKNOWN"))</f>
        <v>COMPLETED</v>
      </c>
      <c r="M1628" s="38" t="str">
        <f>IF('query (10)'!I1628="","",'query (10)'!I1628)</f>
        <v>Mechanical</v>
      </c>
      <c r="N1628" s="38" t="str">
        <f>IF('query (10)'!O1628="","",'query (10)'!O1628)</f>
        <v>Part Change</v>
      </c>
      <c r="O1628" s="38" t="str">
        <f>IF('query (10)'!P1628="","",'query (10)'!P1628)</f>
        <v>Medium</v>
      </c>
      <c r="P1628" s="38" t="str">
        <f>IF('query (10)'!N1628="","",'query (10)'!N1628)</f>
        <v>Change filter main air to cycle pm 1Y.
model
-M4000-MANTLE-ASSY (CKD)
-W3000-ELEMENT (CKD)</v>
      </c>
      <c r="Q1628" s="38" t="str">
        <f>TRIM('query (10)'!N1628)</f>
        <v>Change filter main air to cycle pm 1Y.
model
-M4000-MANTLE-ASSY (CKD)
-W3000-ELEMENT (CKD)</v>
      </c>
      <c r="R1628" s="38" t="str">
        <f>TRIM(UPPER('query (10)'!R1628))</f>
        <v>FILTER</v>
      </c>
      <c r="S1628" s="38" t="str">
        <f>TRIM(UPPER('query (10)'!S1628))</f>
        <v>M4000-MANTLE-ASSY</v>
      </c>
      <c r="T1628" s="38" t="str">
        <f>IF('query (10)'!Q1628="","",TRIM(UPPER('query (10)'!Q1628)))</f>
        <v/>
      </c>
      <c r="U1628" s="38" t="str">
        <f>IF('query (10)'!T1628="","",'query (10)'!T1628)</f>
        <v/>
      </c>
      <c r="V1628" s="39" t="str">
        <f>IF('query (10)'!T1628="","",IFERROR(VALUE('query (10)'!T1628),""))</f>
        <v/>
      </c>
      <c r="W1628" s="40">
        <f>IF('query (10)'!U1628="","",'query (10)'!U1628)</f>
        <v>0</v>
      </c>
      <c r="X1628" s="39">
        <f>IF('query (10)'!V1628="","",'query (10)'!V1628)</f>
        <v>365</v>
      </c>
      <c r="Y1628" s="41">
        <f>IF('query (10)'!W1628="","",'query (10)'!W1628)</f>
        <v>46108</v>
      </c>
      <c r="Z1628" s="41" t="str">
        <f>IF('query (10)'!X1628="","",'query (10)'!X1628)</f>
        <v/>
      </c>
      <c r="AA1628" s="41">
        <f>IF('query (10)'!Y1628="","",'query (10)'!Y1628)</f>
        <v>46108</v>
      </c>
      <c r="AB1628" s="41">
        <f>IF('query (10)'!Z1628="","",'query (10)'!Z1628)</f>
        <v>46473</v>
      </c>
      <c r="AC1628" s="38" t="str">
        <f>IF(OR('query (10)'!AA1628="",COUNTIF(Cleaning_Rules!$A$21:$A$26,TRIM('query (10)'!AA1628))&gt;0),"",TRIM('query (10)'!AA1628))</f>
        <v/>
      </c>
      <c r="AD1628" s="38" t="str">
        <f>IF('query (10)'!AB1628="","",TRIM(IFERROR(_xlfn.TEXTBEFORE('query (10)'!AB1628,"("),'query (10)'!AB1628)))</f>
        <v/>
      </c>
      <c r="AE1628" s="38" t="str">
        <f>IFERROR(LOWER(TRIM(_xlfn.TEXTBEFORE(_xlfn.TEXTAFTER('query (10)'!AB1628,"("),")"))),"")</f>
        <v/>
      </c>
      <c r="AF1628" s="38" t="str">
        <f>IF('query (10)'!AD1628="","",TRIM('query (10)'!AD1628))</f>
        <v>เจษฎา ผิวบาง</v>
      </c>
      <c r="AG1628" s="38" t="str">
        <f>IF('query (10)'!AE1628="","",TRIM('query (10)'!AE1628))</f>
        <v>เจษฎา ผิวบาง</v>
      </c>
      <c r="AH1628" s="38" t="str">
        <f>IF('query (10)'!AF1628="","",IFERROR(VALUE('query (10)'!AF1628),""))</f>
        <v/>
      </c>
      <c r="AI1628" s="38" t="str">
        <f>IF('query (10)'!AG1628="","",TRIM('query (10)'!AG1628))</f>
        <v/>
      </c>
      <c r="AJ1628" s="38" t="str">
        <f>IF('query (10)'!AH1628="","",IFERROR(VALUE('query (10)'!AH1628),""))</f>
        <v/>
      </c>
      <c r="AK1628" s="38" t="str">
        <f>IF('query (10)'!AI1628="","",TRIM('query (10)'!AI1628))</f>
        <v/>
      </c>
      <c r="AL1628" s="42">
        <f t="shared" si="125"/>
        <v>2026</v>
      </c>
      <c r="AM1628" s="42" t="str">
        <f t="shared" si="126"/>
        <v>2026-03</v>
      </c>
      <c r="AN1628" s="42" t="str">
        <f t="shared" ca="1" si="127"/>
        <v/>
      </c>
      <c r="AO1628" s="42" t="str">
        <f t="shared" si="128"/>
        <v>GR-434 | OUTER RING RACEWAY SUPER FINISH MACHINE. | MCB2 | FILTER | Time-based Maintenance | Mechanical | Part Change | Medium | Change filter main air to cycle pm 1Y.
model
-M4000-MANTLE-ASSY (CKD)
-W3000-ELEMENT (CKD) | FILTER | M4000-MANTLE-ASSY | เจษฎา ผิวบาง</v>
      </c>
      <c r="AP1628" s="42" t="str">
        <f>_xlfn.TEXTJOIN("; ",TRUE,IF(COUNTA('query (10)'!A1628:AK1628)&lt;=6,"NEAR_EMPTY_ROW",""),IF($K1628="","MISSING_STATUS",""),IF(AND($K1628="เสร็จสิ้น",$Z1628=""),"DONE_NO_ACTUAL_DATE",""),IF(AND($I1628="Condition-based Maintenance",$AH1628=""),"CBM_NO_MEASUREMENT",""),IF(OR($X1628="",$X1628=0),"INVALID_PERIOD",""),IF(AND($AA1628&lt;&gt;"",$AB1628&lt;&gt;"",$AB1628&lt;$AA1628),"DATE_SEQUENCE_ERROR",""),IF(AND($AB1628&lt;&gt;"",$AB1628&gt;DATE(2030,12,31)),"DATE_OUTLIER",""),IF($C1628="","MISSING_QRCODE",""),IF($J1628="UNKNOWN","UNKNOWN_PM_TYPE",""),IF($L1628="UNKNOWN","UNKNOWN_STATUS",""))</f>
        <v>DONE_NO_ACTUAL_DATE</v>
      </c>
      <c r="AQ1628" s="42" t="str">
        <f t="shared" si="129"/>
        <v>NO</v>
      </c>
    </row>
    <row r="1629" spans="1:43" x14ac:dyDescent="0.3">
      <c r="A1629" s="38">
        <f>IF('query (10)'!A1629="","",'query (10)'!A1629)</f>
        <v>1831</v>
      </c>
      <c r="B1629" s="38" t="str">
        <f>IF('query (10)'!B1629="","",'query (10)'!B1629)</f>
        <v/>
      </c>
      <c r="C1629" s="38" t="str">
        <f>TRIM(UPPER('query (10)'!M1629))</f>
        <v>GR-428</v>
      </c>
      <c r="D1629" s="38" t="str">
        <f>TRIM(UPPER(IFERROR(_xlfn.TEXTBEFORE('query (10)'!L1629,"("),'query (10)'!L1629)))</f>
        <v>INNER RING RACEWAY SUPER FINISH MACHINE.</v>
      </c>
      <c r="E1629" s="38" t="str">
        <f>IFERROR(TRIM(UPPER(_xlfn.TEXTBEFORE(_xlfn.TEXTAFTER('query (10)'!L1629,"("),")"))),"")</f>
        <v/>
      </c>
      <c r="F1629" s="38" t="str">
        <f>TRIM('query (10)'!K1629)</f>
        <v>MCB2</v>
      </c>
      <c r="G1629" s="38" t="str">
        <f>IF('query (10)'!J1629="","",'query (10)'!J1629)</f>
        <v>Filter</v>
      </c>
      <c r="H1629" s="38" t="str">
        <f>TRIM(UPPER('query (10)'!J1629))</f>
        <v>FILTER</v>
      </c>
      <c r="I1629" s="38" t="str">
        <f>IF('query (10)'!F1629="","",'query (10)'!F1629)</f>
        <v>Time-based Maintenance</v>
      </c>
      <c r="J1629" s="38" t="str">
        <f>IF('query (10)'!F1629="","",IFERROR(INDEX(Cleaning_Rules!$B$14:$B$17,MATCH(TRIM('query (10)'!F1629),Cleaning_Rules!$A$14:$A$17,0)),"UNKNOWN"))</f>
        <v>TBM</v>
      </c>
      <c r="K1629" s="38" t="str">
        <f>IF('query (10)'!G1629="","",'query (10)'!G1629)</f>
        <v>เสร็จสิ้น</v>
      </c>
      <c r="L1629" s="38" t="str">
        <f>IF('query (10)'!G1629="","MISSING",IFERROR(INDEX(Cleaning_Rules!$B$5:$B$10,MATCH(TRIM('query (10)'!G1629),Cleaning_Rules!$A$5:$A$10,0)),"UNKNOWN"))</f>
        <v>COMPLETED</v>
      </c>
      <c r="M1629" s="38" t="str">
        <f>IF('query (10)'!I1629="","",'query (10)'!I1629)</f>
        <v>Mechanical</v>
      </c>
      <c r="N1629" s="38" t="str">
        <f>IF('query (10)'!O1629="","",'query (10)'!O1629)</f>
        <v>Part Change</v>
      </c>
      <c r="O1629" s="38" t="str">
        <f>IF('query (10)'!P1629="","",'query (10)'!P1629)</f>
        <v>Medium</v>
      </c>
      <c r="P1629" s="38" t="str">
        <f>IF('query (10)'!N1629="","",'query (10)'!N1629)</f>
        <v>Change filter main air to cycle pm 1Y.
model
-M4000-MANTLE-ASSY (CKD)
-W3000-ELEMENT (CKD)</v>
      </c>
      <c r="Q1629" s="38" t="str">
        <f>TRIM('query (10)'!N1629)</f>
        <v>Change filter main air to cycle pm 1Y.
model
-M4000-MANTLE-ASSY (CKD)
-W3000-ELEMENT (CKD)</v>
      </c>
      <c r="R1629" s="38" t="str">
        <f>TRIM(UPPER('query (10)'!R1629))</f>
        <v>FILTER</v>
      </c>
      <c r="S1629" s="38" t="str">
        <f>TRIM(UPPER('query (10)'!S1629))</f>
        <v>M4000-MANTLE-ASSY</v>
      </c>
      <c r="T1629" s="38" t="str">
        <f>IF('query (10)'!Q1629="","",TRIM(UPPER('query (10)'!Q1629)))</f>
        <v/>
      </c>
      <c r="U1629" s="38" t="str">
        <f>IF('query (10)'!T1629="","",'query (10)'!T1629)</f>
        <v/>
      </c>
      <c r="V1629" s="39" t="str">
        <f>IF('query (10)'!T1629="","",IFERROR(VALUE('query (10)'!T1629),""))</f>
        <v/>
      </c>
      <c r="W1629" s="40">
        <f>IF('query (10)'!U1629="","",'query (10)'!U1629)</f>
        <v>0</v>
      </c>
      <c r="X1629" s="39">
        <f>IF('query (10)'!V1629="","",'query (10)'!V1629)</f>
        <v>365</v>
      </c>
      <c r="Y1629" s="41">
        <f>IF('query (10)'!W1629="","",'query (10)'!W1629)</f>
        <v>46108</v>
      </c>
      <c r="Z1629" s="41" t="str">
        <f>IF('query (10)'!X1629="","",'query (10)'!X1629)</f>
        <v/>
      </c>
      <c r="AA1629" s="41">
        <f>IF('query (10)'!Y1629="","",'query (10)'!Y1629)</f>
        <v>46108</v>
      </c>
      <c r="AB1629" s="41">
        <f>IF('query (10)'!Z1629="","",'query (10)'!Z1629)</f>
        <v>46473</v>
      </c>
      <c r="AC1629" s="38" t="str">
        <f>IF(OR('query (10)'!AA1629="",COUNTIF(Cleaning_Rules!$A$21:$A$26,TRIM('query (10)'!AA1629))&gt;0),"",TRIM('query (10)'!AA1629))</f>
        <v/>
      </c>
      <c r="AD1629" s="38" t="str">
        <f>IF('query (10)'!AB1629="","",TRIM(IFERROR(_xlfn.TEXTBEFORE('query (10)'!AB1629,"("),'query (10)'!AB1629)))</f>
        <v/>
      </c>
      <c r="AE1629" s="38" t="str">
        <f>IFERROR(LOWER(TRIM(_xlfn.TEXTBEFORE(_xlfn.TEXTAFTER('query (10)'!AB1629,"("),")"))),"")</f>
        <v/>
      </c>
      <c r="AF1629" s="38" t="str">
        <f>IF('query (10)'!AD1629="","",TRIM('query (10)'!AD1629))</f>
        <v>เจษฎา ผิวบาง</v>
      </c>
      <c r="AG1629" s="38" t="str">
        <f>IF('query (10)'!AE1629="","",TRIM('query (10)'!AE1629))</f>
        <v>เจษฎา ผิวบาง</v>
      </c>
      <c r="AH1629" s="38" t="str">
        <f>IF('query (10)'!AF1629="","",IFERROR(VALUE('query (10)'!AF1629),""))</f>
        <v/>
      </c>
      <c r="AI1629" s="38" t="str">
        <f>IF('query (10)'!AG1629="","",TRIM('query (10)'!AG1629))</f>
        <v/>
      </c>
      <c r="AJ1629" s="38" t="str">
        <f>IF('query (10)'!AH1629="","",IFERROR(VALUE('query (10)'!AH1629),""))</f>
        <v/>
      </c>
      <c r="AK1629" s="38" t="str">
        <f>IF('query (10)'!AI1629="","",TRIM('query (10)'!AI1629))</f>
        <v/>
      </c>
      <c r="AL1629" s="42">
        <f t="shared" si="125"/>
        <v>2026</v>
      </c>
      <c r="AM1629" s="42" t="str">
        <f t="shared" si="126"/>
        <v>2026-03</v>
      </c>
      <c r="AN1629" s="42" t="str">
        <f t="shared" ca="1" si="127"/>
        <v/>
      </c>
      <c r="AO1629" s="42" t="str">
        <f t="shared" si="128"/>
        <v>GR-428 | INNER RING RACEWAY SUPER FINISH MACHINE. | MCB2 | FILTER | Time-based Maintenance | Mechanical | Part Change | Medium | Change filter main air to cycle pm 1Y.
model
-M4000-MANTLE-ASSY (CKD)
-W3000-ELEMENT (CKD) | FILTER | M4000-MANTLE-ASSY | เจษฎา ผิวบาง</v>
      </c>
      <c r="AP1629" s="42" t="str">
        <f>_xlfn.TEXTJOIN("; ",TRUE,IF(COUNTA('query (10)'!A1629:AK1629)&lt;=6,"NEAR_EMPTY_ROW",""),IF($K1629="","MISSING_STATUS",""),IF(AND($K1629="เสร็จสิ้น",$Z1629=""),"DONE_NO_ACTUAL_DATE",""),IF(AND($I1629="Condition-based Maintenance",$AH1629=""),"CBM_NO_MEASUREMENT",""),IF(OR($X1629="",$X1629=0),"INVALID_PERIOD",""),IF(AND($AA1629&lt;&gt;"",$AB1629&lt;&gt;"",$AB1629&lt;$AA1629),"DATE_SEQUENCE_ERROR",""),IF(AND($AB1629&lt;&gt;"",$AB1629&gt;DATE(2030,12,31)),"DATE_OUTLIER",""),IF($C1629="","MISSING_QRCODE",""),IF($J1629="UNKNOWN","UNKNOWN_PM_TYPE",""),IF($L1629="UNKNOWN","UNKNOWN_STATUS",""))</f>
        <v>DONE_NO_ACTUAL_DATE</v>
      </c>
      <c r="AQ1629" s="42" t="str">
        <f t="shared" si="129"/>
        <v>NO</v>
      </c>
    </row>
    <row r="1630" spans="1:43" x14ac:dyDescent="0.3">
      <c r="A1630" s="38">
        <f>IF('query (10)'!A1630="","",'query (10)'!A1630)</f>
        <v>1832</v>
      </c>
      <c r="B1630" s="38" t="str">
        <f>IF('query (10)'!B1630="","",'query (10)'!B1630)</f>
        <v/>
      </c>
      <c r="C1630" s="38" t="str">
        <f>TRIM(UPPER('query (10)'!M1630))</f>
        <v>GR-723</v>
      </c>
      <c r="D1630" s="38" t="str">
        <f>TRIM(UPPER(IFERROR(_xlfn.TEXTBEFORE('query (10)'!L1630,"("),'query (10)'!L1630)))</f>
        <v>OUTER RING RACEWAY SUPER FINISH MACHINE.</v>
      </c>
      <c r="E1630" s="38" t="str">
        <f>IFERROR(TRIM(UPPER(_xlfn.TEXTBEFORE(_xlfn.TEXTAFTER('query (10)'!L1630,"("),")"))),"")</f>
        <v/>
      </c>
      <c r="F1630" s="38" t="str">
        <f>TRIM('query (10)'!K1630)</f>
        <v>MCB3</v>
      </c>
      <c r="G1630" s="38" t="str">
        <f>IF('query (10)'!J1630="","",'query (10)'!J1630)</f>
        <v>Filter</v>
      </c>
      <c r="H1630" s="38" t="str">
        <f>TRIM(UPPER('query (10)'!J1630))</f>
        <v>FILTER</v>
      </c>
      <c r="I1630" s="38" t="str">
        <f>IF('query (10)'!F1630="","",'query (10)'!F1630)</f>
        <v>Time-based Maintenance</v>
      </c>
      <c r="J1630" s="38" t="str">
        <f>IF('query (10)'!F1630="","",IFERROR(INDEX(Cleaning_Rules!$B$14:$B$17,MATCH(TRIM('query (10)'!F1630),Cleaning_Rules!$A$14:$A$17,0)),"UNKNOWN"))</f>
        <v>TBM</v>
      </c>
      <c r="K1630" s="38" t="str">
        <f>IF('query (10)'!G1630="","",'query (10)'!G1630)</f>
        <v>เสร็จสิ้น</v>
      </c>
      <c r="L1630" s="38" t="str">
        <f>IF('query (10)'!G1630="","MISSING",IFERROR(INDEX(Cleaning_Rules!$B$5:$B$10,MATCH(TRIM('query (10)'!G1630),Cleaning_Rules!$A$5:$A$10,0)),"UNKNOWN"))</f>
        <v>COMPLETED</v>
      </c>
      <c r="M1630" s="38" t="str">
        <f>IF('query (10)'!I1630="","",'query (10)'!I1630)</f>
        <v>Mechanical</v>
      </c>
      <c r="N1630" s="38" t="str">
        <f>IF('query (10)'!O1630="","",'query (10)'!O1630)</f>
        <v>Part Change</v>
      </c>
      <c r="O1630" s="38" t="str">
        <f>IF('query (10)'!P1630="","",'query (10)'!P1630)</f>
        <v>Medium</v>
      </c>
      <c r="P1630" s="38" t="str">
        <f>IF('query (10)'!N1630="","",'query (10)'!N1630)</f>
        <v>Change filter main air to cycle pm 1Y.
model
-M4000-MANTLE-ASSY (CKD)
-W3000-ELEMENT (CKD)</v>
      </c>
      <c r="Q1630" s="38" t="str">
        <f>TRIM('query (10)'!N1630)</f>
        <v>Change filter main air to cycle pm 1Y.
model
-M4000-MANTLE-ASSY (CKD)
-W3000-ELEMENT (CKD)</v>
      </c>
      <c r="R1630" s="38" t="str">
        <f>TRIM(UPPER('query (10)'!R1630))</f>
        <v>FILTER</v>
      </c>
      <c r="S1630" s="38" t="str">
        <f>TRIM(UPPER('query (10)'!S1630))</f>
        <v>M4000-MANTLE-ASSY</v>
      </c>
      <c r="T1630" s="38" t="str">
        <f>IF('query (10)'!Q1630="","",TRIM(UPPER('query (10)'!Q1630)))</f>
        <v/>
      </c>
      <c r="U1630" s="38" t="str">
        <f>IF('query (10)'!T1630="","",'query (10)'!T1630)</f>
        <v/>
      </c>
      <c r="V1630" s="39" t="str">
        <f>IF('query (10)'!T1630="","",IFERROR(VALUE('query (10)'!T1630),""))</f>
        <v/>
      </c>
      <c r="W1630" s="40">
        <f>IF('query (10)'!U1630="","",'query (10)'!U1630)</f>
        <v>0</v>
      </c>
      <c r="X1630" s="39">
        <f>IF('query (10)'!V1630="","",'query (10)'!V1630)</f>
        <v>365</v>
      </c>
      <c r="Y1630" s="41">
        <f>IF('query (10)'!W1630="","",'query (10)'!W1630)</f>
        <v>46108</v>
      </c>
      <c r="Z1630" s="41" t="str">
        <f>IF('query (10)'!X1630="","",'query (10)'!X1630)</f>
        <v/>
      </c>
      <c r="AA1630" s="41">
        <f>IF('query (10)'!Y1630="","",'query (10)'!Y1630)</f>
        <v>46108</v>
      </c>
      <c r="AB1630" s="41">
        <f>IF('query (10)'!Z1630="","",'query (10)'!Z1630)</f>
        <v>46473</v>
      </c>
      <c r="AC1630" s="38" t="str">
        <f>IF(OR('query (10)'!AA1630="",COUNTIF(Cleaning_Rules!$A$21:$A$26,TRIM('query (10)'!AA1630))&gt;0),"",TRIM('query (10)'!AA1630))</f>
        <v/>
      </c>
      <c r="AD1630" s="38" t="str">
        <f>IF('query (10)'!AB1630="","",TRIM(IFERROR(_xlfn.TEXTBEFORE('query (10)'!AB1630,"("),'query (10)'!AB1630)))</f>
        <v/>
      </c>
      <c r="AE1630" s="38" t="str">
        <f>IFERROR(LOWER(TRIM(_xlfn.TEXTBEFORE(_xlfn.TEXTAFTER('query (10)'!AB1630,"("),")"))),"")</f>
        <v/>
      </c>
      <c r="AF1630" s="38" t="str">
        <f>IF('query (10)'!AD1630="","",TRIM('query (10)'!AD1630))</f>
        <v>เจษฎา ผิวบาง</v>
      </c>
      <c r="AG1630" s="38" t="str">
        <f>IF('query (10)'!AE1630="","",TRIM('query (10)'!AE1630))</f>
        <v>เจษฎา ผิวบาง</v>
      </c>
      <c r="AH1630" s="38" t="str">
        <f>IF('query (10)'!AF1630="","",IFERROR(VALUE('query (10)'!AF1630),""))</f>
        <v/>
      </c>
      <c r="AI1630" s="38" t="str">
        <f>IF('query (10)'!AG1630="","",TRIM('query (10)'!AG1630))</f>
        <v/>
      </c>
      <c r="AJ1630" s="38" t="str">
        <f>IF('query (10)'!AH1630="","",IFERROR(VALUE('query (10)'!AH1630),""))</f>
        <v/>
      </c>
      <c r="AK1630" s="38" t="str">
        <f>IF('query (10)'!AI1630="","",TRIM('query (10)'!AI1630))</f>
        <v/>
      </c>
      <c r="AL1630" s="42">
        <f t="shared" si="125"/>
        <v>2026</v>
      </c>
      <c r="AM1630" s="42" t="str">
        <f t="shared" si="126"/>
        <v>2026-03</v>
      </c>
      <c r="AN1630" s="42" t="str">
        <f t="shared" ca="1" si="127"/>
        <v/>
      </c>
      <c r="AO1630" s="42" t="str">
        <f t="shared" si="128"/>
        <v>GR-723 | OUTER RING RACEWAY SUPER FINISH MACHINE. | MCB3 | FILTER | Time-based Maintenance | Mechanical | Part Change | Medium | Change filter main air to cycle pm 1Y.
model
-M4000-MANTLE-ASSY (CKD)
-W3000-ELEMENT (CKD) | FILTER | M4000-MANTLE-ASSY | เจษฎา ผิวบาง</v>
      </c>
      <c r="AP1630" s="42" t="str">
        <f>_xlfn.TEXTJOIN("; ",TRUE,IF(COUNTA('query (10)'!A1630:AK1630)&lt;=6,"NEAR_EMPTY_ROW",""),IF($K1630="","MISSING_STATUS",""),IF(AND($K1630="เสร็จสิ้น",$Z1630=""),"DONE_NO_ACTUAL_DATE",""),IF(AND($I1630="Condition-based Maintenance",$AH1630=""),"CBM_NO_MEASUREMENT",""),IF(OR($X1630="",$X1630=0),"INVALID_PERIOD",""),IF(AND($AA1630&lt;&gt;"",$AB1630&lt;&gt;"",$AB1630&lt;$AA1630),"DATE_SEQUENCE_ERROR",""),IF(AND($AB1630&lt;&gt;"",$AB1630&gt;DATE(2030,12,31)),"DATE_OUTLIER",""),IF($C1630="","MISSING_QRCODE",""),IF($J1630="UNKNOWN","UNKNOWN_PM_TYPE",""),IF($L1630="UNKNOWN","UNKNOWN_STATUS",""))</f>
        <v>DONE_NO_ACTUAL_DATE</v>
      </c>
      <c r="AQ1630" s="42" t="str">
        <f t="shared" si="129"/>
        <v>NO</v>
      </c>
    </row>
    <row r="1631" spans="1:43" x14ac:dyDescent="0.3">
      <c r="A1631" s="38">
        <f>IF('query (10)'!A1631="","",'query (10)'!A1631)</f>
        <v>1833</v>
      </c>
      <c r="B1631" s="38" t="str">
        <f>IF('query (10)'!B1631="","",'query (10)'!B1631)</f>
        <v/>
      </c>
      <c r="C1631" s="38" t="str">
        <f>TRIM(UPPER('query (10)'!M1631))</f>
        <v>GR-718</v>
      </c>
      <c r="D1631" s="38" t="str">
        <f>TRIM(UPPER(IFERROR(_xlfn.TEXTBEFORE('query (10)'!L1631,"("),'query (10)'!L1631)))</f>
        <v>INNER RING RACEWAY SUPER FINISH MACHINE.</v>
      </c>
      <c r="E1631" s="38" t="str">
        <f>IFERROR(TRIM(UPPER(_xlfn.TEXTBEFORE(_xlfn.TEXTAFTER('query (10)'!L1631,"("),")"))),"")</f>
        <v/>
      </c>
      <c r="F1631" s="38" t="str">
        <f>TRIM('query (10)'!K1631)</f>
        <v>MCB3</v>
      </c>
      <c r="G1631" s="38" t="str">
        <f>IF('query (10)'!J1631="","",'query (10)'!J1631)</f>
        <v>Filter</v>
      </c>
      <c r="H1631" s="38" t="str">
        <f>TRIM(UPPER('query (10)'!J1631))</f>
        <v>FILTER</v>
      </c>
      <c r="I1631" s="38" t="str">
        <f>IF('query (10)'!F1631="","",'query (10)'!F1631)</f>
        <v>Time-based Maintenance</v>
      </c>
      <c r="J1631" s="38" t="str">
        <f>IF('query (10)'!F1631="","",IFERROR(INDEX(Cleaning_Rules!$B$14:$B$17,MATCH(TRIM('query (10)'!F1631),Cleaning_Rules!$A$14:$A$17,0)),"UNKNOWN"))</f>
        <v>TBM</v>
      </c>
      <c r="K1631" s="38" t="str">
        <f>IF('query (10)'!G1631="","",'query (10)'!G1631)</f>
        <v>เสร็จสิ้น</v>
      </c>
      <c r="L1631" s="38" t="str">
        <f>IF('query (10)'!G1631="","MISSING",IFERROR(INDEX(Cleaning_Rules!$B$5:$B$10,MATCH(TRIM('query (10)'!G1631),Cleaning_Rules!$A$5:$A$10,0)),"UNKNOWN"))</f>
        <v>COMPLETED</v>
      </c>
      <c r="M1631" s="38" t="str">
        <f>IF('query (10)'!I1631="","",'query (10)'!I1631)</f>
        <v>Mechanical</v>
      </c>
      <c r="N1631" s="38" t="str">
        <f>IF('query (10)'!O1631="","",'query (10)'!O1631)</f>
        <v>Part Change</v>
      </c>
      <c r="O1631" s="38" t="str">
        <f>IF('query (10)'!P1631="","",'query (10)'!P1631)</f>
        <v>Medium</v>
      </c>
      <c r="P1631" s="38" t="str">
        <f>IF('query (10)'!N1631="","",'query (10)'!N1631)</f>
        <v>Change filter main air to cycle pm 1Y.
model
-M4000-MANTLE-ASSY (CKD)
-W3000-ELEMENT (CKD)</v>
      </c>
      <c r="Q1631" s="38" t="str">
        <f>TRIM('query (10)'!N1631)</f>
        <v>Change filter main air to cycle pm 1Y.
model
-M4000-MANTLE-ASSY (CKD)
-W3000-ELEMENT (CKD)</v>
      </c>
      <c r="R1631" s="38" t="str">
        <f>TRIM(UPPER('query (10)'!R1631))</f>
        <v>FILTER</v>
      </c>
      <c r="S1631" s="38" t="str">
        <f>TRIM(UPPER('query (10)'!S1631))</f>
        <v>M4000-MANTLE-ASSY</v>
      </c>
      <c r="T1631" s="38" t="str">
        <f>IF('query (10)'!Q1631="","",TRIM(UPPER('query (10)'!Q1631)))</f>
        <v/>
      </c>
      <c r="U1631" s="38" t="str">
        <f>IF('query (10)'!T1631="","",'query (10)'!T1631)</f>
        <v/>
      </c>
      <c r="V1631" s="39" t="str">
        <f>IF('query (10)'!T1631="","",IFERROR(VALUE('query (10)'!T1631),""))</f>
        <v/>
      </c>
      <c r="W1631" s="40">
        <f>IF('query (10)'!U1631="","",'query (10)'!U1631)</f>
        <v>0</v>
      </c>
      <c r="X1631" s="39">
        <f>IF('query (10)'!V1631="","",'query (10)'!V1631)</f>
        <v>365</v>
      </c>
      <c r="Y1631" s="41">
        <f>IF('query (10)'!W1631="","",'query (10)'!W1631)</f>
        <v>46108</v>
      </c>
      <c r="Z1631" s="41" t="str">
        <f>IF('query (10)'!X1631="","",'query (10)'!X1631)</f>
        <v/>
      </c>
      <c r="AA1631" s="41">
        <f>IF('query (10)'!Y1631="","",'query (10)'!Y1631)</f>
        <v>46108</v>
      </c>
      <c r="AB1631" s="41">
        <f>IF('query (10)'!Z1631="","",'query (10)'!Z1631)</f>
        <v>46473</v>
      </c>
      <c r="AC1631" s="38" t="str">
        <f>IF(OR('query (10)'!AA1631="",COUNTIF(Cleaning_Rules!$A$21:$A$26,TRIM('query (10)'!AA1631))&gt;0),"",TRIM('query (10)'!AA1631))</f>
        <v/>
      </c>
      <c r="AD1631" s="38" t="str">
        <f>IF('query (10)'!AB1631="","",TRIM(IFERROR(_xlfn.TEXTBEFORE('query (10)'!AB1631,"("),'query (10)'!AB1631)))</f>
        <v/>
      </c>
      <c r="AE1631" s="38" t="str">
        <f>IFERROR(LOWER(TRIM(_xlfn.TEXTBEFORE(_xlfn.TEXTAFTER('query (10)'!AB1631,"("),")"))),"")</f>
        <v/>
      </c>
      <c r="AF1631" s="38" t="str">
        <f>IF('query (10)'!AD1631="","",TRIM('query (10)'!AD1631))</f>
        <v>เจษฎา ผิวบาง</v>
      </c>
      <c r="AG1631" s="38" t="str">
        <f>IF('query (10)'!AE1631="","",TRIM('query (10)'!AE1631))</f>
        <v>เจษฎา ผิวบาง</v>
      </c>
      <c r="AH1631" s="38" t="str">
        <f>IF('query (10)'!AF1631="","",IFERROR(VALUE('query (10)'!AF1631),""))</f>
        <v/>
      </c>
      <c r="AI1631" s="38" t="str">
        <f>IF('query (10)'!AG1631="","",TRIM('query (10)'!AG1631))</f>
        <v/>
      </c>
      <c r="AJ1631" s="38" t="str">
        <f>IF('query (10)'!AH1631="","",IFERROR(VALUE('query (10)'!AH1631),""))</f>
        <v/>
      </c>
      <c r="AK1631" s="38" t="str">
        <f>IF('query (10)'!AI1631="","",TRIM('query (10)'!AI1631))</f>
        <v/>
      </c>
      <c r="AL1631" s="42">
        <f t="shared" si="125"/>
        <v>2026</v>
      </c>
      <c r="AM1631" s="42" t="str">
        <f t="shared" si="126"/>
        <v>2026-03</v>
      </c>
      <c r="AN1631" s="42" t="str">
        <f t="shared" ca="1" si="127"/>
        <v/>
      </c>
      <c r="AO1631" s="42" t="str">
        <f t="shared" si="128"/>
        <v>GR-718 | INNER RING RACEWAY SUPER FINISH MACHINE. | MCB3 | FILTER | Time-based Maintenance | Mechanical | Part Change | Medium | Change filter main air to cycle pm 1Y.
model
-M4000-MANTLE-ASSY (CKD)
-W3000-ELEMENT (CKD) | FILTER | M4000-MANTLE-ASSY | เจษฎา ผิวบาง</v>
      </c>
      <c r="AP1631" s="42" t="str">
        <f>_xlfn.TEXTJOIN("; ",TRUE,IF(COUNTA('query (10)'!A1631:AK1631)&lt;=6,"NEAR_EMPTY_ROW",""),IF($K1631="","MISSING_STATUS",""),IF(AND($K1631="เสร็จสิ้น",$Z1631=""),"DONE_NO_ACTUAL_DATE",""),IF(AND($I1631="Condition-based Maintenance",$AH1631=""),"CBM_NO_MEASUREMENT",""),IF(OR($X1631="",$X1631=0),"INVALID_PERIOD",""),IF(AND($AA1631&lt;&gt;"",$AB1631&lt;&gt;"",$AB1631&lt;$AA1631),"DATE_SEQUENCE_ERROR",""),IF(AND($AB1631&lt;&gt;"",$AB1631&gt;DATE(2030,12,31)),"DATE_OUTLIER",""),IF($C1631="","MISSING_QRCODE",""),IF($J1631="UNKNOWN","UNKNOWN_PM_TYPE",""),IF($L1631="UNKNOWN","UNKNOWN_STATUS",""))</f>
        <v>DONE_NO_ACTUAL_DATE</v>
      </c>
      <c r="AQ1631" s="42" t="str">
        <f t="shared" si="129"/>
        <v>NO</v>
      </c>
    </row>
    <row r="1632" spans="1:43" x14ac:dyDescent="0.3">
      <c r="A1632" s="38">
        <f>IF('query (10)'!A1632="","",'query (10)'!A1632)</f>
        <v>1834</v>
      </c>
      <c r="B1632" s="38">
        <f>IF('query (10)'!B1632="","",'query (10)'!B1632)</f>
        <v>19443</v>
      </c>
      <c r="C1632" s="38" t="str">
        <f>TRIM(UPPER('query (10)'!M1632))</f>
        <v>CH-145</v>
      </c>
      <c r="D1632" s="38" t="str">
        <f>TRIM(UPPER(IFERROR(_xlfn.TEXTBEFORE('query (10)'!L1632,"("),'query (10)'!L1632)))</f>
        <v>NOISE INSPECTION M/C</v>
      </c>
      <c r="E1632" s="38" t="str">
        <f>IFERROR(TRIM(UPPER(_xlfn.TEXTBEFORE(_xlfn.TEXTAFTER('query (10)'!L1632,"("),")"))),"")</f>
        <v/>
      </c>
      <c r="F1632" s="38" t="str">
        <f>TRIM('query (10)'!K1632)</f>
        <v>MCB1</v>
      </c>
      <c r="G1632" s="38" t="str">
        <f>IF('query (10)'!J1632="","",'query (10)'!J1632)</f>
        <v>Filter</v>
      </c>
      <c r="H1632" s="38" t="str">
        <f>TRIM(UPPER('query (10)'!J1632))</f>
        <v>FILTER</v>
      </c>
      <c r="I1632" s="38" t="str">
        <f>IF('query (10)'!F1632="","",'query (10)'!F1632)</f>
        <v>Time-based Maintenance</v>
      </c>
      <c r="J1632" s="38" t="str">
        <f>IF('query (10)'!F1632="","",IFERROR(INDEX(Cleaning_Rules!$B$14:$B$17,MATCH(TRIM('query (10)'!F1632),Cleaning_Rules!$A$14:$A$17,0)),"UNKNOWN"))</f>
        <v>TBM</v>
      </c>
      <c r="K1632" s="38" t="str">
        <f>IF('query (10)'!G1632="","",'query (10)'!G1632)</f>
        <v>เสร็จสิ้น</v>
      </c>
      <c r="L1632" s="38" t="str">
        <f>IF('query (10)'!G1632="","MISSING",IFERROR(INDEX(Cleaning_Rules!$B$5:$B$10,MATCH(TRIM('query (10)'!G1632),Cleaning_Rules!$A$5:$A$10,0)),"UNKNOWN"))</f>
        <v>COMPLETED</v>
      </c>
      <c r="M1632" s="38" t="str">
        <f>IF('query (10)'!I1632="","",'query (10)'!I1632)</f>
        <v>Mechanical</v>
      </c>
      <c r="N1632" s="38" t="str">
        <f>IF('query (10)'!O1632="","",'query (10)'!O1632)</f>
        <v>Part Change</v>
      </c>
      <c r="O1632" s="38" t="str">
        <f>IF('query (10)'!P1632="","",'query (10)'!P1632)</f>
        <v>Medium</v>
      </c>
      <c r="P1632" s="38" t="str">
        <f>IF('query (10)'!N1632="","",'query (10)'!N1632)</f>
        <v>Change filter main air for spindle to cycle 1Y.
model
-PTS-T-105E
-PTS-T-10509
-PTS-T-10510</v>
      </c>
      <c r="Q1632" s="38" t="str">
        <f>TRIM('query (10)'!N1632)</f>
        <v>Change filter main air for spindle to cycle 1Y.
model
-PTS-T-105E
-PTS-T-10509
-PTS-T-10510</v>
      </c>
      <c r="R1632" s="38" t="str">
        <f>TRIM(UPPER('query (10)'!R1632))</f>
        <v>FILTER</v>
      </c>
      <c r="S1632" s="38" t="str">
        <f>TRIM(UPPER('query (10)'!S1632))</f>
        <v>PTS-T-105E</v>
      </c>
      <c r="T1632" s="38" t="str">
        <f>IF('query (10)'!Q1632="","",TRIM(UPPER('query (10)'!Q1632)))</f>
        <v/>
      </c>
      <c r="U1632" s="38" t="str">
        <f>IF('query (10)'!T1632="","",'query (10)'!T1632)</f>
        <v/>
      </c>
      <c r="V1632" s="39" t="str">
        <f>IF('query (10)'!T1632="","",IFERROR(VALUE('query (10)'!T1632),""))</f>
        <v/>
      </c>
      <c r="W1632" s="40">
        <f>IF('query (10)'!U1632="","",'query (10)'!U1632)</f>
        <v>0</v>
      </c>
      <c r="X1632" s="39">
        <f>IF('query (10)'!V1632="","",'query (10)'!V1632)</f>
        <v>365</v>
      </c>
      <c r="Y1632" s="41">
        <f>IF('query (10)'!W1632="","",'query (10)'!W1632)</f>
        <v>46108</v>
      </c>
      <c r="Z1632" s="41">
        <f>IF('query (10)'!X1632="","",'query (10)'!X1632)</f>
        <v>46111</v>
      </c>
      <c r="AA1632" s="41">
        <f>IF('query (10)'!Y1632="","",'query (10)'!Y1632)</f>
        <v>46111</v>
      </c>
      <c r="AB1632" s="41">
        <f>IF('query (10)'!Z1632="","",'query (10)'!Z1632)</f>
        <v>46476</v>
      </c>
      <c r="AC1632" s="38" t="str">
        <f>IF(OR('query (10)'!AA1632="",COUNTIF(Cleaning_Rules!$A$21:$A$26,TRIM('query (10)'!AA1632))&gt;0),"",TRIM('query (10)'!AA1632))</f>
        <v/>
      </c>
      <c r="AD1632" s="38" t="str">
        <f>IF('query (10)'!AB1632="","",TRIM(IFERROR(_xlfn.TEXTBEFORE('query (10)'!AB1632,"("),'query (10)'!AB1632)))</f>
        <v>เริ่มซ่อมงาน PM แล้ว รับผิดชอบโดย PAHLA SEEDANG</v>
      </c>
      <c r="AE1632" s="38" t="str">
        <f>IFERROR(LOWER(TRIM(_xlfn.TEXTBEFORE(_xlfn.TEXTAFTER('query (10)'!AB1632,"("),")"))),"")</f>
        <v>pahla@nsk.com</v>
      </c>
      <c r="AF1632" s="38" t="str">
        <f>IF('query (10)'!AD1632="","",TRIM('query (10)'!AD1632))</f>
        <v>เจษฎา ผิวบาง</v>
      </c>
      <c r="AG1632" s="38" t="str">
        <f>IF('query (10)'!AE1632="","",TRIM('query (10)'!AE1632))</f>
        <v>ผะหลา สีแดง</v>
      </c>
      <c r="AH1632" s="38" t="str">
        <f>IF('query (10)'!AF1632="","",IFERROR(VALUE('query (10)'!AF1632),""))</f>
        <v/>
      </c>
      <c r="AI1632" s="38" t="str">
        <f>IF('query (10)'!AG1632="","",TRIM('query (10)'!AG1632))</f>
        <v/>
      </c>
      <c r="AJ1632" s="38" t="str">
        <f>IF('query (10)'!AH1632="","",IFERROR(VALUE('query (10)'!AH1632),""))</f>
        <v/>
      </c>
      <c r="AK1632" s="38" t="str">
        <f>IF('query (10)'!AI1632="","",TRIM('query (10)'!AI1632))</f>
        <v/>
      </c>
      <c r="AL1632" s="42">
        <f t="shared" si="125"/>
        <v>2026</v>
      </c>
      <c r="AM1632" s="42" t="str">
        <f t="shared" si="126"/>
        <v>2026-03</v>
      </c>
      <c r="AN1632" s="42" t="str">
        <f t="shared" ca="1" si="127"/>
        <v/>
      </c>
      <c r="AO1632" s="42" t="str">
        <f t="shared" si="128"/>
        <v>CH-145 | NOISE INSPECTION M/C | MCB1 | FILTER | Time-based Maintenance | Mechanical | Part Change | Medium | Change filter main air for spindle to cycle 1Y.
model
-PTS-T-105E
-PTS-T-10509
-PTS-T-10510 | FILTER | PTS-T-105E | เริ่มซ่อมงาน PM แล้ว รับผิดชอบโดย PAHLA SEEDANG | ผะหลา สีแดง</v>
      </c>
      <c r="AP1632" s="42" t="str">
        <f>_xlfn.TEXTJOIN("; ",TRUE,IF(COUNTA('query (10)'!A1632:AK1632)&lt;=6,"NEAR_EMPTY_ROW",""),IF($K1632="","MISSING_STATUS",""),IF(AND($K1632="เสร็จสิ้น",$Z1632=""),"DONE_NO_ACTUAL_DATE",""),IF(AND($I1632="Condition-based Maintenance",$AH1632=""),"CBM_NO_MEASUREMENT",""),IF(OR($X1632="",$X1632=0),"INVALID_PERIOD",""),IF(AND($AA1632&lt;&gt;"",$AB1632&lt;&gt;"",$AB1632&lt;$AA1632),"DATE_SEQUENCE_ERROR",""),IF(AND($AB1632&lt;&gt;"",$AB1632&gt;DATE(2030,12,31)),"DATE_OUTLIER",""),IF($C1632="","MISSING_QRCODE",""),IF($J1632="UNKNOWN","UNKNOWN_PM_TYPE",""),IF($L1632="UNKNOWN","UNKNOWN_STATUS",""))</f>
        <v/>
      </c>
      <c r="AQ1632" s="42" t="str">
        <f t="shared" si="129"/>
        <v>NO</v>
      </c>
    </row>
    <row r="1633" spans="1:43" x14ac:dyDescent="0.3">
      <c r="A1633" s="38">
        <f>IF('query (10)'!A1633="","",'query (10)'!A1633)</f>
        <v>1835</v>
      </c>
      <c r="B1633" s="38">
        <f>IF('query (10)'!B1633="","",'query (10)'!B1633)</f>
        <v>19442</v>
      </c>
      <c r="C1633" s="38" t="str">
        <f>TRIM(UPPER('query (10)'!M1633))</f>
        <v>CH-303</v>
      </c>
      <c r="D1633" s="38" t="str">
        <f>TRIM(UPPER(IFERROR(_xlfn.TEXTBEFORE('query (10)'!L1633,"("),'query (10)'!L1633)))</f>
        <v>NOISE MANUAL INSPECTION M/C</v>
      </c>
      <c r="E1633" s="38" t="str">
        <f>IFERROR(TRIM(UPPER(_xlfn.TEXTBEFORE(_xlfn.TEXTAFTER('query (10)'!L1633,"("),")"))),"")</f>
        <v/>
      </c>
      <c r="F1633" s="38" t="str">
        <f>TRIM('query (10)'!K1633)</f>
        <v>MCB1</v>
      </c>
      <c r="G1633" s="38" t="str">
        <f>IF('query (10)'!J1633="","",'query (10)'!J1633)</f>
        <v>Filter</v>
      </c>
      <c r="H1633" s="38" t="str">
        <f>TRIM(UPPER('query (10)'!J1633))</f>
        <v>FILTER</v>
      </c>
      <c r="I1633" s="38" t="str">
        <f>IF('query (10)'!F1633="","",'query (10)'!F1633)</f>
        <v>Time-based Maintenance</v>
      </c>
      <c r="J1633" s="38" t="str">
        <f>IF('query (10)'!F1633="","",IFERROR(INDEX(Cleaning_Rules!$B$14:$B$17,MATCH(TRIM('query (10)'!F1633),Cleaning_Rules!$A$14:$A$17,0)),"UNKNOWN"))</f>
        <v>TBM</v>
      </c>
      <c r="K1633" s="38" t="str">
        <f>IF('query (10)'!G1633="","",'query (10)'!G1633)</f>
        <v>เสร็จสิ้น</v>
      </c>
      <c r="L1633" s="38" t="str">
        <f>IF('query (10)'!G1633="","MISSING",IFERROR(INDEX(Cleaning_Rules!$B$5:$B$10,MATCH(TRIM('query (10)'!G1633),Cleaning_Rules!$A$5:$A$10,0)),"UNKNOWN"))</f>
        <v>COMPLETED</v>
      </c>
      <c r="M1633" s="38" t="str">
        <f>IF('query (10)'!I1633="","",'query (10)'!I1633)</f>
        <v>Mechanical</v>
      </c>
      <c r="N1633" s="38" t="str">
        <f>IF('query (10)'!O1633="","",'query (10)'!O1633)</f>
        <v>Part Change</v>
      </c>
      <c r="O1633" s="38" t="str">
        <f>IF('query (10)'!P1633="","",'query (10)'!P1633)</f>
        <v>Medium</v>
      </c>
      <c r="P1633" s="38" t="str">
        <f>IF('query (10)'!N1633="","",'query (10)'!N1633)</f>
        <v>Change filter main air for spindle to cycle 1Y.
model
-PTS-T-105E
-PTS-T-10509
-PTS-T-10510</v>
      </c>
      <c r="Q1633" s="38" t="str">
        <f>TRIM('query (10)'!N1633)</f>
        <v>Change filter main air for spindle to cycle 1Y.
model
-PTS-T-105E
-PTS-T-10509
-PTS-T-10510</v>
      </c>
      <c r="R1633" s="38" t="str">
        <f>TRIM(UPPER('query (10)'!R1633))</f>
        <v>FILTER</v>
      </c>
      <c r="S1633" s="38" t="str">
        <f>TRIM(UPPER('query (10)'!S1633))</f>
        <v>PTS-T-105E</v>
      </c>
      <c r="T1633" s="38" t="str">
        <f>IF('query (10)'!Q1633="","",TRIM(UPPER('query (10)'!Q1633)))</f>
        <v/>
      </c>
      <c r="U1633" s="38" t="str">
        <f>IF('query (10)'!T1633="","",'query (10)'!T1633)</f>
        <v/>
      </c>
      <c r="V1633" s="39" t="str">
        <f>IF('query (10)'!T1633="","",IFERROR(VALUE('query (10)'!T1633),""))</f>
        <v/>
      </c>
      <c r="W1633" s="40">
        <f>IF('query (10)'!U1633="","",'query (10)'!U1633)</f>
        <v>0</v>
      </c>
      <c r="X1633" s="39">
        <f>IF('query (10)'!V1633="","",'query (10)'!V1633)</f>
        <v>365</v>
      </c>
      <c r="Y1633" s="41">
        <f>IF('query (10)'!W1633="","",'query (10)'!W1633)</f>
        <v>46108</v>
      </c>
      <c r="Z1633" s="41">
        <f>IF('query (10)'!X1633="","",'query (10)'!X1633)</f>
        <v>46112</v>
      </c>
      <c r="AA1633" s="41">
        <f>IF('query (10)'!Y1633="","",'query (10)'!Y1633)</f>
        <v>46112</v>
      </c>
      <c r="AB1633" s="41">
        <f>IF('query (10)'!Z1633="","",'query (10)'!Z1633)</f>
        <v>46477</v>
      </c>
      <c r="AC1633" s="38" t="str">
        <f>IF(OR('query (10)'!AA1633="",COUNTIF(Cleaning_Rules!$A$21:$A$26,TRIM('query (10)'!AA1633))&gt;0),"",TRIM('query (10)'!AA1633))</f>
        <v/>
      </c>
      <c r="AD1633" s="38" t="str">
        <f>IF('query (10)'!AB1633="","",TRIM(IFERROR(_xlfn.TEXTBEFORE('query (10)'!AB1633,"("),'query (10)'!AB1633)))</f>
        <v>เริ่มซ่อมงาน PM แล้ว รับผิดชอบโดย PAHLA SEEDANG</v>
      </c>
      <c r="AE1633" s="38" t="str">
        <f>IFERROR(LOWER(TRIM(_xlfn.TEXTBEFORE(_xlfn.TEXTAFTER('query (10)'!AB1633,"("),")"))),"")</f>
        <v>pahla@nsk.com</v>
      </c>
      <c r="AF1633" s="38" t="str">
        <f>IF('query (10)'!AD1633="","",TRIM('query (10)'!AD1633))</f>
        <v>เจษฎา ผิวบาง</v>
      </c>
      <c r="AG1633" s="38" t="str">
        <f>IF('query (10)'!AE1633="","",TRIM('query (10)'!AE1633))</f>
        <v>ผะหลา สีแดง</v>
      </c>
      <c r="AH1633" s="38" t="str">
        <f>IF('query (10)'!AF1633="","",IFERROR(VALUE('query (10)'!AF1633),""))</f>
        <v/>
      </c>
      <c r="AI1633" s="38" t="str">
        <f>IF('query (10)'!AG1633="","",TRIM('query (10)'!AG1633))</f>
        <v/>
      </c>
      <c r="AJ1633" s="38" t="str">
        <f>IF('query (10)'!AH1633="","",IFERROR(VALUE('query (10)'!AH1633),""))</f>
        <v/>
      </c>
      <c r="AK1633" s="38" t="str">
        <f>IF('query (10)'!AI1633="","",TRIM('query (10)'!AI1633))</f>
        <v/>
      </c>
      <c r="AL1633" s="42">
        <f t="shared" si="125"/>
        <v>2026</v>
      </c>
      <c r="AM1633" s="42" t="str">
        <f t="shared" si="126"/>
        <v>2026-03</v>
      </c>
      <c r="AN1633" s="42" t="str">
        <f t="shared" ca="1" si="127"/>
        <v/>
      </c>
      <c r="AO1633" s="42" t="str">
        <f t="shared" si="128"/>
        <v>CH-303 | NOISE MANUAL INSPECTION M/C | MCB1 | FILTER | Time-based Maintenance | Mechanical | Part Change | Medium | Change filter main air for spindle to cycle 1Y.
model
-PTS-T-105E
-PTS-T-10509
-PTS-T-10510 | FILTER | PTS-T-105E | เริ่มซ่อมงาน PM แล้ว รับผิดชอบโดย PAHLA SEEDANG | ผะหลา สีแดง</v>
      </c>
      <c r="AP1633" s="42" t="str">
        <f>_xlfn.TEXTJOIN("; ",TRUE,IF(COUNTA('query (10)'!A1633:AK1633)&lt;=6,"NEAR_EMPTY_ROW",""),IF($K1633="","MISSING_STATUS",""),IF(AND($K1633="เสร็จสิ้น",$Z1633=""),"DONE_NO_ACTUAL_DATE",""),IF(AND($I1633="Condition-based Maintenance",$AH1633=""),"CBM_NO_MEASUREMENT",""),IF(OR($X1633="",$X1633=0),"INVALID_PERIOD",""),IF(AND($AA1633&lt;&gt;"",$AB1633&lt;&gt;"",$AB1633&lt;$AA1633),"DATE_SEQUENCE_ERROR",""),IF(AND($AB1633&lt;&gt;"",$AB1633&gt;DATE(2030,12,31)),"DATE_OUTLIER",""),IF($C1633="","MISSING_QRCODE",""),IF($J1633="UNKNOWN","UNKNOWN_PM_TYPE",""),IF($L1633="UNKNOWN","UNKNOWN_STATUS",""))</f>
        <v/>
      </c>
      <c r="AQ1633" s="42" t="str">
        <f t="shared" si="129"/>
        <v>NO</v>
      </c>
    </row>
    <row r="1634" spans="1:43" x14ac:dyDescent="0.3">
      <c r="A1634" s="38">
        <f>IF('query (10)'!A1634="","",'query (10)'!A1634)</f>
        <v>1836</v>
      </c>
      <c r="B1634" s="38">
        <f>IF('query (10)'!B1634="","",'query (10)'!B1634)</f>
        <v>20341</v>
      </c>
      <c r="C1634" s="38" t="str">
        <f>TRIM(UPPER('query (10)'!M1634))</f>
        <v>CH-445</v>
      </c>
      <c r="D1634" s="38" t="str">
        <f>TRIM(UPPER(IFERROR(_xlfn.TEXTBEFORE('query (10)'!L1634,"("),'query (10)'!L1634)))</f>
        <v>NOISE INSPECTION MACHINE.</v>
      </c>
      <c r="E1634" s="38" t="str">
        <f>IFERROR(TRIM(UPPER(_xlfn.TEXTBEFORE(_xlfn.TEXTAFTER('query (10)'!L1634,"("),")"))),"")</f>
        <v/>
      </c>
      <c r="F1634" s="38" t="str">
        <f>TRIM('query (10)'!K1634)</f>
        <v>MCB2</v>
      </c>
      <c r="G1634" s="38" t="str">
        <f>IF('query (10)'!J1634="","",'query (10)'!J1634)</f>
        <v>Filter</v>
      </c>
      <c r="H1634" s="38" t="str">
        <f>TRIM(UPPER('query (10)'!J1634))</f>
        <v>FILTER</v>
      </c>
      <c r="I1634" s="38" t="str">
        <f>IF('query (10)'!F1634="","",'query (10)'!F1634)</f>
        <v>Time-based Maintenance</v>
      </c>
      <c r="J1634" s="38" t="str">
        <f>IF('query (10)'!F1634="","",IFERROR(INDEX(Cleaning_Rules!$B$14:$B$17,MATCH(TRIM('query (10)'!F1634),Cleaning_Rules!$A$14:$A$17,0)),"UNKNOWN"))</f>
        <v>TBM</v>
      </c>
      <c r="K1634" s="38" t="str">
        <f>IF('query (10)'!G1634="","",'query (10)'!G1634)</f>
        <v>เสร็จสิ้น</v>
      </c>
      <c r="L1634" s="38" t="str">
        <f>IF('query (10)'!G1634="","MISSING",IFERROR(INDEX(Cleaning_Rules!$B$5:$B$10,MATCH(TRIM('query (10)'!G1634),Cleaning_Rules!$A$5:$A$10,0)),"UNKNOWN"))</f>
        <v>COMPLETED</v>
      </c>
      <c r="M1634" s="38" t="str">
        <f>IF('query (10)'!I1634="","",'query (10)'!I1634)</f>
        <v>Mechanical</v>
      </c>
      <c r="N1634" s="38" t="str">
        <f>IF('query (10)'!O1634="","",'query (10)'!O1634)</f>
        <v>Part Change</v>
      </c>
      <c r="O1634" s="38" t="str">
        <f>IF('query (10)'!P1634="","",'query (10)'!P1634)</f>
        <v>Medium</v>
      </c>
      <c r="P1634" s="38" t="str">
        <f>IF('query (10)'!N1634="","",'query (10)'!N1634)</f>
        <v>Change filter main air for spindle to cycle 1Y.
model
-PTS-T-105E
-PTS-T-10509
-PTS-T-10510</v>
      </c>
      <c r="Q1634" s="38" t="str">
        <f>TRIM('query (10)'!N1634)</f>
        <v>Change filter main air for spindle to cycle 1Y.
model
-PTS-T-105E
-PTS-T-10509
-PTS-T-10510</v>
      </c>
      <c r="R1634" s="38" t="str">
        <f>TRIM(UPPER('query (10)'!R1634))</f>
        <v>FILTER</v>
      </c>
      <c r="S1634" s="38" t="str">
        <f>TRIM(UPPER('query (10)'!S1634))</f>
        <v>PTS-T-105E</v>
      </c>
      <c r="T1634" s="38" t="str">
        <f>IF('query (10)'!Q1634="","",TRIM(UPPER('query (10)'!Q1634)))</f>
        <v/>
      </c>
      <c r="U1634" s="38" t="str">
        <f>IF('query (10)'!T1634="","",'query (10)'!T1634)</f>
        <v/>
      </c>
      <c r="V1634" s="39" t="str">
        <f>IF('query (10)'!T1634="","",IFERROR(VALUE('query (10)'!T1634),""))</f>
        <v/>
      </c>
      <c r="W1634" s="40">
        <f>IF('query (10)'!U1634="","",'query (10)'!U1634)</f>
        <v>0</v>
      </c>
      <c r="X1634" s="39">
        <f>IF('query (10)'!V1634="","",'query (10)'!V1634)</f>
        <v>365</v>
      </c>
      <c r="Y1634" s="41">
        <f>IF('query (10)'!W1634="","",'query (10)'!W1634)</f>
        <v>46108</v>
      </c>
      <c r="Z1634" s="41">
        <f>IF('query (10)'!X1634="","",'query (10)'!X1634)</f>
        <v>46146</v>
      </c>
      <c r="AA1634" s="41">
        <f>IF('query (10)'!Y1634="","",'query (10)'!Y1634)</f>
        <v>46146</v>
      </c>
      <c r="AB1634" s="41">
        <f>IF('query (10)'!Z1634="","",'query (10)'!Z1634)</f>
        <v>46511</v>
      </c>
      <c r="AC1634" s="38" t="str">
        <f>IF(OR('query (10)'!AA1634="",COUNTIF(Cleaning_Rules!$A$21:$A$26,TRIM('query (10)'!AA1634))&gt;0),"",TRIM('query (10)'!AA1634))</f>
        <v/>
      </c>
      <c r="AD1634" s="38" t="str">
        <f>IF('query (10)'!AB1634="","",TRIM(IFERROR(_xlfn.TEXTBEFORE('query (10)'!AB1634,"("),'query (10)'!AB1634)))</f>
        <v>เริ่มซ่อมงาน PM แล้ว รับผิดชอบโดย KUNANON PARAWANWONG</v>
      </c>
      <c r="AE1634" s="38" t="str">
        <f>IFERROR(LOWER(TRIM(_xlfn.TEXTBEFORE(_xlfn.TEXTAFTER('query (10)'!AB1634,"("),")"))),"")</f>
        <v>parawanwong-k-3161@nsk.com</v>
      </c>
      <c r="AF1634" s="38" t="str">
        <f>IF('query (10)'!AD1634="","",TRIM('query (10)'!AD1634))</f>
        <v>เจษฎา ผิวบาง</v>
      </c>
      <c r="AG1634" s="38" t="str">
        <f>IF('query (10)'!AE1634="","",TRIM('query (10)'!AE1634))</f>
        <v>คุณานนต์ ปารวัณวงศ์</v>
      </c>
      <c r="AH1634" s="38" t="str">
        <f>IF('query (10)'!AF1634="","",IFERROR(VALUE('query (10)'!AF1634),""))</f>
        <v/>
      </c>
      <c r="AI1634" s="38" t="str">
        <f>IF('query (10)'!AG1634="","",TRIM('query (10)'!AG1634))</f>
        <v/>
      </c>
      <c r="AJ1634" s="38" t="str">
        <f>IF('query (10)'!AH1634="","",IFERROR(VALUE('query (10)'!AH1634),""))</f>
        <v/>
      </c>
      <c r="AK1634" s="38" t="str">
        <f>IF('query (10)'!AI1634="","",TRIM('query (10)'!AI1634))</f>
        <v/>
      </c>
      <c r="AL1634" s="42">
        <f t="shared" si="125"/>
        <v>2026</v>
      </c>
      <c r="AM1634" s="42" t="str">
        <f t="shared" si="126"/>
        <v>2026-03</v>
      </c>
      <c r="AN1634" s="42" t="str">
        <f t="shared" ca="1" si="127"/>
        <v/>
      </c>
      <c r="AO1634" s="42" t="str">
        <f t="shared" si="128"/>
        <v>CH-445 | NOISE INSPECTION MACHINE. | MCB2 | FILTER | Time-based Maintenance | Mechanical | Part Change | Medium | Change filter main air for spindle to cycle 1Y.
model
-PTS-T-105E
-PTS-T-10509
-PTS-T-10510 | FILTER | PTS-T-105E | เริ่มซ่อมงาน PM แล้ว รับผิดชอบโดย KUNANON PARAWANWONG | คุณานนต์ ปารวัณวงศ์</v>
      </c>
      <c r="AP1634" s="42" t="str">
        <f>_xlfn.TEXTJOIN("; ",TRUE,IF(COUNTA('query (10)'!A1634:AK1634)&lt;=6,"NEAR_EMPTY_ROW",""),IF($K1634="","MISSING_STATUS",""),IF(AND($K1634="เสร็จสิ้น",$Z1634=""),"DONE_NO_ACTUAL_DATE",""),IF(AND($I1634="Condition-based Maintenance",$AH1634=""),"CBM_NO_MEASUREMENT",""),IF(OR($X1634="",$X1634=0),"INVALID_PERIOD",""),IF(AND($AA1634&lt;&gt;"",$AB1634&lt;&gt;"",$AB1634&lt;$AA1634),"DATE_SEQUENCE_ERROR",""),IF(AND($AB1634&lt;&gt;"",$AB1634&gt;DATE(2030,12,31)),"DATE_OUTLIER",""),IF($C1634="","MISSING_QRCODE",""),IF($J1634="UNKNOWN","UNKNOWN_PM_TYPE",""),IF($L1634="UNKNOWN","UNKNOWN_STATUS",""))</f>
        <v/>
      </c>
      <c r="AQ1634" s="42" t="str">
        <f t="shared" si="129"/>
        <v>NO</v>
      </c>
    </row>
    <row r="1635" spans="1:43" x14ac:dyDescent="0.3">
      <c r="A1635" s="38">
        <f>IF('query (10)'!A1635="","",'query (10)'!A1635)</f>
        <v>1837</v>
      </c>
      <c r="B1635" s="38">
        <f>IF('query (10)'!B1635="","",'query (10)'!B1635)</f>
        <v>20342</v>
      </c>
      <c r="C1635" s="38" t="str">
        <f>TRIM(UPPER('query (10)'!M1635))</f>
        <v>CH-304</v>
      </c>
      <c r="D1635" s="38" t="str">
        <f>TRIM(UPPER(IFERROR(_xlfn.TEXTBEFORE('query (10)'!L1635,"("),'query (10)'!L1635)))</f>
        <v>NOISE MANUAL INSPECTION MACHINE.</v>
      </c>
      <c r="E1635" s="38" t="str">
        <f>IFERROR(TRIM(UPPER(_xlfn.TEXTBEFORE(_xlfn.TEXTAFTER('query (10)'!L1635,"("),")"))),"")</f>
        <v/>
      </c>
      <c r="F1635" s="38" t="str">
        <f>TRIM('query (10)'!K1635)</f>
        <v>MCB2</v>
      </c>
      <c r="G1635" s="38" t="str">
        <f>IF('query (10)'!J1635="","",'query (10)'!J1635)</f>
        <v>Filter</v>
      </c>
      <c r="H1635" s="38" t="str">
        <f>TRIM(UPPER('query (10)'!J1635))</f>
        <v>FILTER</v>
      </c>
      <c r="I1635" s="38" t="str">
        <f>IF('query (10)'!F1635="","",'query (10)'!F1635)</f>
        <v>Time-based Maintenance</v>
      </c>
      <c r="J1635" s="38" t="str">
        <f>IF('query (10)'!F1635="","",IFERROR(INDEX(Cleaning_Rules!$B$14:$B$17,MATCH(TRIM('query (10)'!F1635),Cleaning_Rules!$A$14:$A$17,0)),"UNKNOWN"))</f>
        <v>TBM</v>
      </c>
      <c r="K1635" s="38" t="str">
        <f>IF('query (10)'!G1635="","",'query (10)'!G1635)</f>
        <v>เสร็จสิ้น</v>
      </c>
      <c r="L1635" s="38" t="str">
        <f>IF('query (10)'!G1635="","MISSING",IFERROR(INDEX(Cleaning_Rules!$B$5:$B$10,MATCH(TRIM('query (10)'!G1635),Cleaning_Rules!$A$5:$A$10,0)),"UNKNOWN"))</f>
        <v>COMPLETED</v>
      </c>
      <c r="M1635" s="38" t="str">
        <f>IF('query (10)'!I1635="","",'query (10)'!I1635)</f>
        <v>Mechanical</v>
      </c>
      <c r="N1635" s="38" t="str">
        <f>IF('query (10)'!O1635="","",'query (10)'!O1635)</f>
        <v>Part Change</v>
      </c>
      <c r="O1635" s="38" t="str">
        <f>IF('query (10)'!P1635="","",'query (10)'!P1635)</f>
        <v>Medium</v>
      </c>
      <c r="P1635" s="38" t="str">
        <f>IF('query (10)'!N1635="","",'query (10)'!N1635)</f>
        <v>Change filter main air for spindle to cycle 1Y.
model
-PTS-T-105E
-PTS-T-10509
-PTS-T-10510</v>
      </c>
      <c r="Q1635" s="38" t="str">
        <f>TRIM('query (10)'!N1635)</f>
        <v>Change filter main air for spindle to cycle 1Y.
model
-PTS-T-105E
-PTS-T-10509
-PTS-T-10510</v>
      </c>
      <c r="R1635" s="38" t="str">
        <f>TRIM(UPPER('query (10)'!R1635))</f>
        <v>FILTER</v>
      </c>
      <c r="S1635" s="38" t="str">
        <f>TRIM(UPPER('query (10)'!S1635))</f>
        <v>PTS-T-105E</v>
      </c>
      <c r="T1635" s="38" t="str">
        <f>IF('query (10)'!Q1635="","",TRIM(UPPER('query (10)'!Q1635)))</f>
        <v/>
      </c>
      <c r="U1635" s="38" t="str">
        <f>IF('query (10)'!T1635="","",'query (10)'!T1635)</f>
        <v/>
      </c>
      <c r="V1635" s="39" t="str">
        <f>IF('query (10)'!T1635="","",IFERROR(VALUE('query (10)'!T1635),""))</f>
        <v/>
      </c>
      <c r="W1635" s="40">
        <f>IF('query (10)'!U1635="","",'query (10)'!U1635)</f>
        <v>0</v>
      </c>
      <c r="X1635" s="39">
        <f>IF('query (10)'!V1635="","",'query (10)'!V1635)</f>
        <v>365</v>
      </c>
      <c r="Y1635" s="41">
        <f>IF('query (10)'!W1635="","",'query (10)'!W1635)</f>
        <v>46108</v>
      </c>
      <c r="Z1635" s="41">
        <f>IF('query (10)'!X1635="","",'query (10)'!X1635)</f>
        <v>46146</v>
      </c>
      <c r="AA1635" s="41">
        <f>IF('query (10)'!Y1635="","",'query (10)'!Y1635)</f>
        <v>46146</v>
      </c>
      <c r="AB1635" s="41">
        <f>IF('query (10)'!Z1635="","",'query (10)'!Z1635)</f>
        <v>46511</v>
      </c>
      <c r="AC1635" s="38" t="str">
        <f>IF(OR('query (10)'!AA1635="",COUNTIF(Cleaning_Rules!$A$21:$A$26,TRIM('query (10)'!AA1635))&gt;0),"",TRIM('query (10)'!AA1635))</f>
        <v/>
      </c>
      <c r="AD1635" s="38" t="str">
        <f>IF('query (10)'!AB1635="","",TRIM(IFERROR(_xlfn.TEXTBEFORE('query (10)'!AB1635,"("),'query (10)'!AB1635)))</f>
        <v>เริ่มซ่อมงาน PM แล้ว รับผิดชอบโดย KUNANON PARAWANWONG</v>
      </c>
      <c r="AE1635" s="38" t="str">
        <f>IFERROR(LOWER(TRIM(_xlfn.TEXTBEFORE(_xlfn.TEXTAFTER('query (10)'!AB1635,"("),")"))),"")</f>
        <v>parawanwong-k-3161@nsk.com</v>
      </c>
      <c r="AF1635" s="38" t="str">
        <f>IF('query (10)'!AD1635="","",TRIM('query (10)'!AD1635))</f>
        <v>เจษฎา ผิวบาง</v>
      </c>
      <c r="AG1635" s="38" t="str">
        <f>IF('query (10)'!AE1635="","",TRIM('query (10)'!AE1635))</f>
        <v>คุณานนต์ ปารวัณวงศ์</v>
      </c>
      <c r="AH1635" s="38" t="str">
        <f>IF('query (10)'!AF1635="","",IFERROR(VALUE('query (10)'!AF1635),""))</f>
        <v/>
      </c>
      <c r="AI1635" s="38" t="str">
        <f>IF('query (10)'!AG1635="","",TRIM('query (10)'!AG1635))</f>
        <v/>
      </c>
      <c r="AJ1635" s="38" t="str">
        <f>IF('query (10)'!AH1635="","",IFERROR(VALUE('query (10)'!AH1635),""))</f>
        <v/>
      </c>
      <c r="AK1635" s="38" t="str">
        <f>IF('query (10)'!AI1635="","",TRIM('query (10)'!AI1635))</f>
        <v/>
      </c>
      <c r="AL1635" s="42">
        <f t="shared" si="125"/>
        <v>2026</v>
      </c>
      <c r="AM1635" s="42" t="str">
        <f t="shared" si="126"/>
        <v>2026-03</v>
      </c>
      <c r="AN1635" s="42" t="str">
        <f t="shared" ca="1" si="127"/>
        <v/>
      </c>
      <c r="AO1635" s="42" t="str">
        <f t="shared" si="128"/>
        <v>CH-304 | NOISE MANUAL INSPECTION MACHINE. | MCB2 | FILTER | Time-based Maintenance | Mechanical | Part Change | Medium | Change filter main air for spindle to cycle 1Y.
model
-PTS-T-105E
-PTS-T-10509
-PTS-T-10510 | FILTER | PTS-T-105E | เริ่มซ่อมงาน PM แล้ว รับผิดชอบโดย KUNANON PARAWANWONG | คุณานนต์ ปารวัณวงศ์</v>
      </c>
      <c r="AP1635" s="42" t="str">
        <f>_xlfn.TEXTJOIN("; ",TRUE,IF(COUNTA('query (10)'!A1635:AK1635)&lt;=6,"NEAR_EMPTY_ROW",""),IF($K1635="","MISSING_STATUS",""),IF(AND($K1635="เสร็จสิ้น",$Z1635=""),"DONE_NO_ACTUAL_DATE",""),IF(AND($I1635="Condition-based Maintenance",$AH1635=""),"CBM_NO_MEASUREMENT",""),IF(OR($X1635="",$X1635=0),"INVALID_PERIOD",""),IF(AND($AA1635&lt;&gt;"",$AB1635&lt;&gt;"",$AB1635&lt;$AA1635),"DATE_SEQUENCE_ERROR",""),IF(AND($AB1635&lt;&gt;"",$AB1635&gt;DATE(2030,12,31)),"DATE_OUTLIER",""),IF($C1635="","MISSING_QRCODE",""),IF($J1635="UNKNOWN","UNKNOWN_PM_TYPE",""),IF($L1635="UNKNOWN","UNKNOWN_STATUS",""))</f>
        <v/>
      </c>
      <c r="AQ1635" s="42" t="str">
        <f t="shared" si="129"/>
        <v>NO</v>
      </c>
    </row>
    <row r="1636" spans="1:43" x14ac:dyDescent="0.3">
      <c r="A1636" s="38">
        <f>IF('query (10)'!A1636="","",'query (10)'!A1636)</f>
        <v>1838</v>
      </c>
      <c r="B1636" s="38">
        <f>IF('query (10)'!B1636="","",'query (10)'!B1636)</f>
        <v>20391</v>
      </c>
      <c r="C1636" s="38" t="str">
        <f>TRIM(UPPER('query (10)'!M1636))</f>
        <v>CH-523</v>
      </c>
      <c r="D1636" s="38" t="str">
        <f>TRIM(UPPER(IFERROR(_xlfn.TEXTBEFORE('query (10)'!L1636,"("),'query (10)'!L1636)))</f>
        <v>NOISE INSPECTION MACHINE.</v>
      </c>
      <c r="E1636" s="38" t="str">
        <f>IFERROR(TRIM(UPPER(_xlfn.TEXTBEFORE(_xlfn.TEXTAFTER('query (10)'!L1636,"("),")"))),"")</f>
        <v>DOUBLE TURN OVER</v>
      </c>
      <c r="F1636" s="38" t="str">
        <f>TRIM('query (10)'!K1636)</f>
        <v>MCB3</v>
      </c>
      <c r="G1636" s="38" t="str">
        <f>IF('query (10)'!J1636="","",'query (10)'!J1636)</f>
        <v>Filter</v>
      </c>
      <c r="H1636" s="38" t="str">
        <f>TRIM(UPPER('query (10)'!J1636))</f>
        <v>FILTER</v>
      </c>
      <c r="I1636" s="38" t="str">
        <f>IF('query (10)'!F1636="","",'query (10)'!F1636)</f>
        <v>Time-based Maintenance</v>
      </c>
      <c r="J1636" s="38" t="str">
        <f>IF('query (10)'!F1636="","",IFERROR(INDEX(Cleaning_Rules!$B$14:$B$17,MATCH(TRIM('query (10)'!F1636),Cleaning_Rules!$A$14:$A$17,0)),"UNKNOWN"))</f>
        <v>TBM</v>
      </c>
      <c r="K1636" s="38" t="str">
        <f>IF('query (10)'!G1636="","",'query (10)'!G1636)</f>
        <v>เสร็จสิ้น</v>
      </c>
      <c r="L1636" s="38" t="str">
        <f>IF('query (10)'!G1636="","MISSING",IFERROR(INDEX(Cleaning_Rules!$B$5:$B$10,MATCH(TRIM('query (10)'!G1636),Cleaning_Rules!$A$5:$A$10,0)),"UNKNOWN"))</f>
        <v>COMPLETED</v>
      </c>
      <c r="M1636" s="38" t="str">
        <f>IF('query (10)'!I1636="","",'query (10)'!I1636)</f>
        <v>Mechanical</v>
      </c>
      <c r="N1636" s="38" t="str">
        <f>IF('query (10)'!O1636="","",'query (10)'!O1636)</f>
        <v>Part Change</v>
      </c>
      <c r="O1636" s="38" t="str">
        <f>IF('query (10)'!P1636="","",'query (10)'!P1636)</f>
        <v>Medium</v>
      </c>
      <c r="P1636" s="38" t="str">
        <f>IF('query (10)'!N1636="","",'query (10)'!N1636)</f>
        <v>Replace filter main air for spindle according to the 1Y. pm schedule.
model
-PTS-T-105E
-PTS-T-10509
-PTS-T-10510</v>
      </c>
      <c r="Q1636" s="38" t="str">
        <f>TRIM('query (10)'!N1636)</f>
        <v>Replace filter main air for spindle according to the 1Y. pm schedule.
model
-PTS-T-105E
-PTS-T-10509
-PTS-T-10510</v>
      </c>
      <c r="R1636" s="38" t="str">
        <f>TRIM(UPPER('query (10)'!R1636))</f>
        <v>FILTER</v>
      </c>
      <c r="S1636" s="38" t="str">
        <f>TRIM(UPPER('query (10)'!S1636))</f>
        <v>PTS-T-105E</v>
      </c>
      <c r="T1636" s="38" t="str">
        <f>IF('query (10)'!Q1636="","",TRIM(UPPER('query (10)'!Q1636)))</f>
        <v/>
      </c>
      <c r="U1636" s="38" t="str">
        <f>IF('query (10)'!T1636="","",'query (10)'!T1636)</f>
        <v/>
      </c>
      <c r="V1636" s="39" t="str">
        <f>IF('query (10)'!T1636="","",IFERROR(VALUE('query (10)'!T1636),""))</f>
        <v/>
      </c>
      <c r="W1636" s="40">
        <f>IF('query (10)'!U1636="","",'query (10)'!U1636)</f>
        <v>0</v>
      </c>
      <c r="X1636" s="39">
        <f>IF('query (10)'!V1636="","",'query (10)'!V1636)</f>
        <v>365</v>
      </c>
      <c r="Y1636" s="41">
        <f>IF('query (10)'!W1636="","",'query (10)'!W1636)</f>
        <v>46108</v>
      </c>
      <c r="Z1636" s="41">
        <f>IF('query (10)'!X1636="","",'query (10)'!X1636)</f>
        <v>46183</v>
      </c>
      <c r="AA1636" s="41">
        <f>IF('query (10)'!Y1636="","",'query (10)'!Y1636)</f>
        <v>46183</v>
      </c>
      <c r="AB1636" s="41">
        <f>IF('query (10)'!Z1636="","",'query (10)'!Z1636)</f>
        <v>46548</v>
      </c>
      <c r="AC1636" s="38" t="str">
        <f>IF(OR('query (10)'!AA1636="",COUNTIF(Cleaning_Rules!$A$21:$A$26,TRIM('query (10)'!AA1636))&gt;0),"",TRIM('query (10)'!AA1636))</f>
        <v/>
      </c>
      <c r="AD1636" s="38" t="str">
        <f>IF('query (10)'!AB1636="","",TRIM(IFERROR(_xlfn.TEXTBEFORE('query (10)'!AB1636,"("),'query (10)'!AB1636)))</f>
        <v>เริ่มซ่อมงาน PM แล้ว รับผิดชอบโดย JAKKAPAT KHOTSOMBAT</v>
      </c>
      <c r="AE1636" s="38" t="str">
        <f>IFERROR(LOWER(TRIM(_xlfn.TEXTBEFORE(_xlfn.TEXTAFTER('query (10)'!AB1636,"("),")"))),"")</f>
        <v>jakkapat@nsk.com</v>
      </c>
      <c r="AF1636" s="38" t="str">
        <f>IF('query (10)'!AD1636="","",TRIM('query (10)'!AD1636))</f>
        <v>เจษฎา ผิวบาง</v>
      </c>
      <c r="AG1636" s="38" t="str">
        <f>IF('query (10)'!AE1636="","",TRIM('query (10)'!AE1636))</f>
        <v>จักรภัทร โคตรสมบัติ</v>
      </c>
      <c r="AH1636" s="38" t="str">
        <f>IF('query (10)'!AF1636="","",IFERROR(VALUE('query (10)'!AF1636),""))</f>
        <v/>
      </c>
      <c r="AI1636" s="38" t="str">
        <f>IF('query (10)'!AG1636="","",TRIM('query (10)'!AG1636))</f>
        <v/>
      </c>
      <c r="AJ1636" s="38" t="str">
        <f>IF('query (10)'!AH1636="","",IFERROR(VALUE('query (10)'!AH1636),""))</f>
        <v/>
      </c>
      <c r="AK1636" s="38" t="str">
        <f>IF('query (10)'!AI1636="","",TRIM('query (10)'!AI1636))</f>
        <v/>
      </c>
      <c r="AL1636" s="42">
        <f t="shared" si="125"/>
        <v>2026</v>
      </c>
      <c r="AM1636" s="42" t="str">
        <f t="shared" si="126"/>
        <v>2026-03</v>
      </c>
      <c r="AN1636" s="42" t="str">
        <f t="shared" ca="1" si="127"/>
        <v/>
      </c>
      <c r="AO1636" s="42" t="str">
        <f t="shared" si="128"/>
        <v>CH-523 | NOISE INSPECTION MACHINE. | DOUBLE TURN OVER | MCB3 | FILTER | Time-based Maintenance | Mechanical | Part Change | Medium | Replace filter main air for spindle according to the 1Y. pm schedule.
model
-PTS-T-105E
-PTS-T-10509
-PTS-T-10510 | FILTER | PTS-T-105E | เริ่มซ่อมงาน PM แล้ว รับผิดชอบโดย JAKKAPAT KHOTSOMBAT | จักรภัทร โคตรสมบัติ</v>
      </c>
      <c r="AP1636" s="42" t="str">
        <f>_xlfn.TEXTJOIN("; ",TRUE,IF(COUNTA('query (10)'!A1636:AK1636)&lt;=6,"NEAR_EMPTY_ROW",""),IF($K1636="","MISSING_STATUS",""),IF(AND($K1636="เสร็จสิ้น",$Z1636=""),"DONE_NO_ACTUAL_DATE",""),IF(AND($I1636="Condition-based Maintenance",$AH1636=""),"CBM_NO_MEASUREMENT",""),IF(OR($X1636="",$X1636=0),"INVALID_PERIOD",""),IF(AND($AA1636&lt;&gt;"",$AB1636&lt;&gt;"",$AB1636&lt;$AA1636),"DATE_SEQUENCE_ERROR",""),IF(AND($AB1636&lt;&gt;"",$AB1636&gt;DATE(2030,12,31)),"DATE_OUTLIER",""),IF($C1636="","MISSING_QRCODE",""),IF($J1636="UNKNOWN","UNKNOWN_PM_TYPE",""),IF($L1636="UNKNOWN","UNKNOWN_STATUS",""))</f>
        <v/>
      </c>
      <c r="AQ1636" s="42" t="str">
        <f t="shared" si="129"/>
        <v>NO</v>
      </c>
    </row>
    <row r="1637" spans="1:43" x14ac:dyDescent="0.3">
      <c r="A1637" s="38">
        <f>IF('query (10)'!A1637="","",'query (10)'!A1637)</f>
        <v>1839</v>
      </c>
      <c r="B1637" s="38">
        <f>IF('query (10)'!B1637="","",'query (10)'!B1637)</f>
        <v>20392</v>
      </c>
      <c r="C1637" s="38" t="str">
        <f>TRIM(UPPER('query (10)'!M1637))</f>
        <v>CH-558</v>
      </c>
      <c r="D1637" s="38" t="str">
        <f>TRIM(UPPER(IFERROR(_xlfn.TEXTBEFORE('query (10)'!L1637,"("),'query (10)'!L1637)))</f>
        <v>NOISE MANUAL INSPECTION MACHINE.</v>
      </c>
      <c r="E1637" s="38" t="str">
        <f>IFERROR(TRIM(UPPER(_xlfn.TEXTBEFORE(_xlfn.TEXTAFTER('query (10)'!L1637,"("),")"))),"")</f>
        <v/>
      </c>
      <c r="F1637" s="38" t="str">
        <f>TRIM('query (10)'!K1637)</f>
        <v>MCB3</v>
      </c>
      <c r="G1637" s="38" t="str">
        <f>IF('query (10)'!J1637="","",'query (10)'!J1637)</f>
        <v>Filter</v>
      </c>
      <c r="H1637" s="38" t="str">
        <f>TRIM(UPPER('query (10)'!J1637))</f>
        <v>FILTER</v>
      </c>
      <c r="I1637" s="38" t="str">
        <f>IF('query (10)'!F1637="","",'query (10)'!F1637)</f>
        <v>Time-based Maintenance</v>
      </c>
      <c r="J1637" s="38" t="str">
        <f>IF('query (10)'!F1637="","",IFERROR(INDEX(Cleaning_Rules!$B$14:$B$17,MATCH(TRIM('query (10)'!F1637),Cleaning_Rules!$A$14:$A$17,0)),"UNKNOWN"))</f>
        <v>TBM</v>
      </c>
      <c r="K1637" s="38" t="str">
        <f>IF('query (10)'!G1637="","",'query (10)'!G1637)</f>
        <v>เสร็จสิ้น</v>
      </c>
      <c r="L1637" s="38" t="str">
        <f>IF('query (10)'!G1637="","MISSING",IFERROR(INDEX(Cleaning_Rules!$B$5:$B$10,MATCH(TRIM('query (10)'!G1637),Cleaning_Rules!$A$5:$A$10,0)),"UNKNOWN"))</f>
        <v>COMPLETED</v>
      </c>
      <c r="M1637" s="38" t="str">
        <f>IF('query (10)'!I1637="","",'query (10)'!I1637)</f>
        <v>Mechanical</v>
      </c>
      <c r="N1637" s="38" t="str">
        <f>IF('query (10)'!O1637="","",'query (10)'!O1637)</f>
        <v>Part Change</v>
      </c>
      <c r="O1637" s="38" t="str">
        <f>IF('query (10)'!P1637="","",'query (10)'!P1637)</f>
        <v>Medium</v>
      </c>
      <c r="P1637" s="38" t="str">
        <f>IF('query (10)'!N1637="","",'query (10)'!N1637)</f>
        <v>Replace filter main air for spindle according to the 1Y. pm schedule.
model
-PTS-T-105E
-PTS-T-10509
-PTS-T-10510</v>
      </c>
      <c r="Q1637" s="38" t="str">
        <f>TRIM('query (10)'!N1637)</f>
        <v>Replace filter main air for spindle according to the 1Y. pm schedule.
model
-PTS-T-105E
-PTS-T-10509
-PTS-T-10510</v>
      </c>
      <c r="R1637" s="38" t="str">
        <f>TRIM(UPPER('query (10)'!R1637))</f>
        <v>FILTER</v>
      </c>
      <c r="S1637" s="38" t="str">
        <f>TRIM(UPPER('query (10)'!S1637))</f>
        <v>PTS-T-105E</v>
      </c>
      <c r="T1637" s="38" t="str">
        <f>IF('query (10)'!Q1637="","",TRIM(UPPER('query (10)'!Q1637)))</f>
        <v/>
      </c>
      <c r="U1637" s="38" t="str">
        <f>IF('query (10)'!T1637="","",'query (10)'!T1637)</f>
        <v/>
      </c>
      <c r="V1637" s="39" t="str">
        <f>IF('query (10)'!T1637="","",IFERROR(VALUE('query (10)'!T1637),""))</f>
        <v/>
      </c>
      <c r="W1637" s="40">
        <f>IF('query (10)'!U1637="","",'query (10)'!U1637)</f>
        <v>0</v>
      </c>
      <c r="X1637" s="39">
        <f>IF('query (10)'!V1637="","",'query (10)'!V1637)</f>
        <v>365</v>
      </c>
      <c r="Y1637" s="41">
        <f>IF('query (10)'!W1637="","",'query (10)'!W1637)</f>
        <v>46108</v>
      </c>
      <c r="Z1637" s="41">
        <f>IF('query (10)'!X1637="","",'query (10)'!X1637)</f>
        <v>46183</v>
      </c>
      <c r="AA1637" s="41">
        <f>IF('query (10)'!Y1637="","",'query (10)'!Y1637)</f>
        <v>46183</v>
      </c>
      <c r="AB1637" s="41">
        <f>IF('query (10)'!Z1637="","",'query (10)'!Z1637)</f>
        <v>46548</v>
      </c>
      <c r="AC1637" s="38" t="str">
        <f>IF(OR('query (10)'!AA1637="",COUNTIF(Cleaning_Rules!$A$21:$A$26,TRIM('query (10)'!AA1637))&gt;0),"",TRIM('query (10)'!AA1637))</f>
        <v/>
      </c>
      <c r="AD1637" s="38" t="str">
        <f>IF('query (10)'!AB1637="","",TRIM(IFERROR(_xlfn.TEXTBEFORE('query (10)'!AB1637,"("),'query (10)'!AB1637)))</f>
        <v>เริ่มซ่อมงาน PM แล้ว รับผิดชอบโดย JAKKAPAT KHOTSOMBAT</v>
      </c>
      <c r="AE1637" s="38" t="str">
        <f>IFERROR(LOWER(TRIM(_xlfn.TEXTBEFORE(_xlfn.TEXTAFTER('query (10)'!AB1637,"("),")"))),"")</f>
        <v>jakkapat@nsk.com</v>
      </c>
      <c r="AF1637" s="38" t="str">
        <f>IF('query (10)'!AD1637="","",TRIM('query (10)'!AD1637))</f>
        <v>เจษฎา ผิวบาง</v>
      </c>
      <c r="AG1637" s="38" t="str">
        <f>IF('query (10)'!AE1637="","",TRIM('query (10)'!AE1637))</f>
        <v>จักรภัทร โคตรสมบัติ</v>
      </c>
      <c r="AH1637" s="38" t="str">
        <f>IF('query (10)'!AF1637="","",IFERROR(VALUE('query (10)'!AF1637),""))</f>
        <v/>
      </c>
      <c r="AI1637" s="38" t="str">
        <f>IF('query (10)'!AG1637="","",TRIM('query (10)'!AG1637))</f>
        <v/>
      </c>
      <c r="AJ1637" s="38" t="str">
        <f>IF('query (10)'!AH1637="","",IFERROR(VALUE('query (10)'!AH1637),""))</f>
        <v/>
      </c>
      <c r="AK1637" s="38" t="str">
        <f>IF('query (10)'!AI1637="","",TRIM('query (10)'!AI1637))</f>
        <v/>
      </c>
      <c r="AL1637" s="42">
        <f t="shared" si="125"/>
        <v>2026</v>
      </c>
      <c r="AM1637" s="42" t="str">
        <f t="shared" si="126"/>
        <v>2026-03</v>
      </c>
      <c r="AN1637" s="42" t="str">
        <f t="shared" ca="1" si="127"/>
        <v/>
      </c>
      <c r="AO1637" s="42" t="str">
        <f t="shared" si="128"/>
        <v>CH-558 | NOISE MANUAL INSPECTION MACHINE. | MCB3 | FILTER | Time-based Maintenance | Mechanical | Part Change | Medium | Replace filter main air for spindle according to the 1Y. pm schedule.
model
-PTS-T-105E
-PTS-T-10509
-PTS-T-10510 | FILTER | PTS-T-105E | เริ่มซ่อมงาน PM แล้ว รับผิดชอบโดย JAKKAPAT KHOTSOMBAT | จักรภัทร โคตรสมบัติ</v>
      </c>
      <c r="AP1637" s="42" t="str">
        <f>_xlfn.TEXTJOIN("; ",TRUE,IF(COUNTA('query (10)'!A1637:AK1637)&lt;=6,"NEAR_EMPTY_ROW",""),IF($K1637="","MISSING_STATUS",""),IF(AND($K1637="เสร็จสิ้น",$Z1637=""),"DONE_NO_ACTUAL_DATE",""),IF(AND($I1637="Condition-based Maintenance",$AH1637=""),"CBM_NO_MEASUREMENT",""),IF(OR($X1637="",$X1637=0),"INVALID_PERIOD",""),IF(AND($AA1637&lt;&gt;"",$AB1637&lt;&gt;"",$AB1637&lt;$AA1637),"DATE_SEQUENCE_ERROR",""),IF(AND($AB1637&lt;&gt;"",$AB1637&gt;DATE(2030,12,31)),"DATE_OUTLIER",""),IF($C1637="","MISSING_QRCODE",""),IF($J1637="UNKNOWN","UNKNOWN_PM_TYPE",""),IF($L1637="UNKNOWN","UNKNOWN_STATUS",""))</f>
        <v/>
      </c>
      <c r="AQ1637" s="42" t="str">
        <f t="shared" si="129"/>
        <v>NO</v>
      </c>
    </row>
    <row r="1638" spans="1:43" x14ac:dyDescent="0.3">
      <c r="A1638" s="38">
        <f>IF('query (10)'!A1638="","",'query (10)'!A1638)</f>
        <v>1840</v>
      </c>
      <c r="B1638" s="38">
        <f>IF('query (10)'!B1638="","",'query (10)'!B1638)</f>
        <v>19475</v>
      </c>
      <c r="C1638" s="38" t="str">
        <f>TRIM(UPPER('query (10)'!M1638))</f>
        <v>CH-043</v>
      </c>
      <c r="D1638" s="38" t="str">
        <f>TRIM(UPPER(IFERROR(_xlfn.TEXTBEFORE('query (10)'!L1638,"("),'query (10)'!L1638)))</f>
        <v>NOISE INSPECTION</v>
      </c>
      <c r="E1638" s="38" t="str">
        <f>IFERROR(TRIM(UPPER(_xlfn.TEXTBEFORE(_xlfn.TEXTAFTER('query (10)'!L1638,"("),")"))),"")</f>
        <v>2 SPINDLE</v>
      </c>
      <c r="F1638" s="38" t="str">
        <f>TRIM('query (10)'!K1638)</f>
        <v>WP Assambly1</v>
      </c>
      <c r="G1638" s="38" t="str">
        <f>IF('query (10)'!J1638="","",'query (10)'!J1638)</f>
        <v>Filter</v>
      </c>
      <c r="H1638" s="38" t="str">
        <f>TRIM(UPPER('query (10)'!J1638))</f>
        <v>FILTER</v>
      </c>
      <c r="I1638" s="38" t="str">
        <f>IF('query (10)'!F1638="","",'query (10)'!F1638)</f>
        <v>Time-based Maintenance</v>
      </c>
      <c r="J1638" s="38" t="str">
        <f>IF('query (10)'!F1638="","",IFERROR(INDEX(Cleaning_Rules!$B$14:$B$17,MATCH(TRIM('query (10)'!F1638),Cleaning_Rules!$A$14:$A$17,0)),"UNKNOWN"))</f>
        <v>TBM</v>
      </c>
      <c r="K1638" s="38" t="str">
        <f>IF('query (10)'!G1638="","",'query (10)'!G1638)</f>
        <v>เสร็จสิ้น</v>
      </c>
      <c r="L1638" s="38" t="str">
        <f>IF('query (10)'!G1638="","MISSING",IFERROR(INDEX(Cleaning_Rules!$B$5:$B$10,MATCH(TRIM('query (10)'!G1638),Cleaning_Rules!$A$5:$A$10,0)),"UNKNOWN"))</f>
        <v>COMPLETED</v>
      </c>
      <c r="M1638" s="38" t="str">
        <f>IF('query (10)'!I1638="","",'query (10)'!I1638)</f>
        <v>Mechanical</v>
      </c>
      <c r="N1638" s="38" t="str">
        <f>IF('query (10)'!O1638="","",'query (10)'!O1638)</f>
        <v>Part Change</v>
      </c>
      <c r="O1638" s="38" t="str">
        <f>IF('query (10)'!P1638="","",'query (10)'!P1638)</f>
        <v>Medium</v>
      </c>
      <c r="P1638" s="38" t="str">
        <f>IF('query (10)'!N1638="","",'query (10)'!N1638)</f>
        <v>Change filter main air for spindle to cycle 1Y.
model
-PTS-T-105E
-PTS-T-10509
-PTS-T-10510</v>
      </c>
      <c r="Q1638" s="38" t="str">
        <f>TRIM('query (10)'!N1638)</f>
        <v>Change filter main air for spindle to cycle 1Y.
model
-PTS-T-105E
-PTS-T-10509
-PTS-T-10510</v>
      </c>
      <c r="R1638" s="38" t="str">
        <f>TRIM(UPPER('query (10)'!R1638))</f>
        <v>FILTER</v>
      </c>
      <c r="S1638" s="38" t="str">
        <f>TRIM(UPPER('query (10)'!S1638))</f>
        <v>PTS-T-105E</v>
      </c>
      <c r="T1638" s="38" t="str">
        <f>IF('query (10)'!Q1638="","",TRIM(UPPER('query (10)'!Q1638)))</f>
        <v/>
      </c>
      <c r="U1638" s="38" t="str">
        <f>IF('query (10)'!T1638="","",'query (10)'!T1638)</f>
        <v/>
      </c>
      <c r="V1638" s="39" t="str">
        <f>IF('query (10)'!T1638="","",IFERROR(VALUE('query (10)'!T1638),""))</f>
        <v/>
      </c>
      <c r="W1638" s="40">
        <f>IF('query (10)'!U1638="","",'query (10)'!U1638)</f>
        <v>0</v>
      </c>
      <c r="X1638" s="39">
        <f>IF('query (10)'!V1638="","",'query (10)'!V1638)</f>
        <v>365</v>
      </c>
      <c r="Y1638" s="41">
        <f>IF('query (10)'!W1638="","",'query (10)'!W1638)</f>
        <v>46108</v>
      </c>
      <c r="Z1638" s="41">
        <f>IF('query (10)'!X1638="","",'query (10)'!X1638)</f>
        <v>46112</v>
      </c>
      <c r="AA1638" s="41">
        <f>IF('query (10)'!Y1638="","",'query (10)'!Y1638)</f>
        <v>46112</v>
      </c>
      <c r="AB1638" s="41">
        <f>IF('query (10)'!Z1638="","",'query (10)'!Z1638)</f>
        <v>46477</v>
      </c>
      <c r="AC1638" s="38" t="str">
        <f>IF(OR('query (10)'!AA1638="",COUNTIF(Cleaning_Rules!$A$21:$A$26,TRIM('query (10)'!AA1638))&gt;0),"",TRIM('query (10)'!AA1638))</f>
        <v/>
      </c>
      <c r="AD1638" s="38" t="str">
        <f>IF('query (10)'!AB1638="","",TRIM(IFERROR(_xlfn.TEXTBEFORE('query (10)'!AB1638,"("),'query (10)'!AB1638)))</f>
        <v>เริ่มซ่อมงาน PM แล้ว รับผิดชอบโดย CHETSADA PHIWBANG</v>
      </c>
      <c r="AE1638" s="38" t="str">
        <f>IFERROR(LOWER(TRIM(_xlfn.TEXTBEFORE(_xlfn.TEXTAFTER('query (10)'!AB1638,"("),")"))),"")</f>
        <v>chetsada@nsk.com</v>
      </c>
      <c r="AF1638" s="38" t="str">
        <f>IF('query (10)'!AD1638="","",TRIM('query (10)'!AD1638))</f>
        <v>เจษฎา ผิวบาง</v>
      </c>
      <c r="AG1638" s="38" t="str">
        <f>IF('query (10)'!AE1638="","",TRIM('query (10)'!AE1638))</f>
        <v>เจษฎา ผิวบาง</v>
      </c>
      <c r="AH1638" s="38" t="str">
        <f>IF('query (10)'!AF1638="","",IFERROR(VALUE('query (10)'!AF1638),""))</f>
        <v/>
      </c>
      <c r="AI1638" s="38" t="str">
        <f>IF('query (10)'!AG1638="","",TRIM('query (10)'!AG1638))</f>
        <v/>
      </c>
      <c r="AJ1638" s="38" t="str">
        <f>IF('query (10)'!AH1638="","",IFERROR(VALUE('query (10)'!AH1638),""))</f>
        <v/>
      </c>
      <c r="AK1638" s="38" t="str">
        <f>IF('query (10)'!AI1638="","",TRIM('query (10)'!AI1638))</f>
        <v/>
      </c>
      <c r="AL1638" s="42">
        <f t="shared" si="125"/>
        <v>2026</v>
      </c>
      <c r="AM1638" s="42" t="str">
        <f t="shared" si="126"/>
        <v>2026-03</v>
      </c>
      <c r="AN1638" s="42" t="str">
        <f t="shared" ca="1" si="127"/>
        <v/>
      </c>
      <c r="AO1638" s="42" t="str">
        <f t="shared" si="128"/>
        <v>CH-043 | NOISE INSPECTION | 2 SPINDLE | WP Assambly1 | FILTER | Time-based Maintenance | Mechanical | Part Change | Medium | Change filter main air for spindle to cycle 1Y.
model
-PTS-T-105E
-PTS-T-10509
-PTS-T-10510 | FILTER | PTS-T-105E | เริ่มซ่อมงาน PM แล้ว รับผิดชอบโดย CHETSADA PHIWBANG | เจษฎา ผิวบาง</v>
      </c>
      <c r="AP1638" s="42" t="str">
        <f>_xlfn.TEXTJOIN("; ",TRUE,IF(COUNTA('query (10)'!A1638:AK1638)&lt;=6,"NEAR_EMPTY_ROW",""),IF($K1638="","MISSING_STATUS",""),IF(AND($K1638="เสร็จสิ้น",$Z1638=""),"DONE_NO_ACTUAL_DATE",""),IF(AND($I1638="Condition-based Maintenance",$AH1638=""),"CBM_NO_MEASUREMENT",""),IF(OR($X1638="",$X1638=0),"INVALID_PERIOD",""),IF(AND($AA1638&lt;&gt;"",$AB1638&lt;&gt;"",$AB1638&lt;$AA1638),"DATE_SEQUENCE_ERROR",""),IF(AND($AB1638&lt;&gt;"",$AB1638&gt;DATE(2030,12,31)),"DATE_OUTLIER",""),IF($C1638="","MISSING_QRCODE",""),IF($J1638="UNKNOWN","UNKNOWN_PM_TYPE",""),IF($L1638="UNKNOWN","UNKNOWN_STATUS",""))</f>
        <v/>
      </c>
      <c r="AQ1638" s="42" t="str">
        <f t="shared" si="129"/>
        <v>NO</v>
      </c>
    </row>
    <row r="1639" spans="1:43" x14ac:dyDescent="0.3">
      <c r="A1639" s="38">
        <f>IF('query (10)'!A1639="","",'query (10)'!A1639)</f>
        <v>1841</v>
      </c>
      <c r="B1639" s="38">
        <f>IF('query (10)'!B1639="","",'query (10)'!B1639)</f>
        <v>19476</v>
      </c>
      <c r="C1639" s="38" t="str">
        <f>TRIM(UPPER('query (10)'!M1639))</f>
        <v>CH-093</v>
      </c>
      <c r="D1639" s="38" t="str">
        <f>TRIM(UPPER(IFERROR(_xlfn.TEXTBEFORE('query (10)'!L1639,"("),'query (10)'!L1639)))</f>
        <v>NOISE INSPECTION</v>
      </c>
      <c r="E1639" s="38" t="str">
        <f>IFERROR(TRIM(UPPER(_xlfn.TEXTBEFORE(_xlfn.TEXTAFTER('query (10)'!L1639,"("),")"))),"")</f>
        <v>1 SPINDLE</v>
      </c>
      <c r="F1639" s="38" t="str">
        <f>TRIM('query (10)'!K1639)</f>
        <v>WP Assambly1</v>
      </c>
      <c r="G1639" s="38" t="str">
        <f>IF('query (10)'!J1639="","",'query (10)'!J1639)</f>
        <v>Filter</v>
      </c>
      <c r="H1639" s="38" t="str">
        <f>TRIM(UPPER('query (10)'!J1639))</f>
        <v>FILTER</v>
      </c>
      <c r="I1639" s="38" t="str">
        <f>IF('query (10)'!F1639="","",'query (10)'!F1639)</f>
        <v>Time-based Maintenance</v>
      </c>
      <c r="J1639" s="38" t="str">
        <f>IF('query (10)'!F1639="","",IFERROR(INDEX(Cleaning_Rules!$B$14:$B$17,MATCH(TRIM('query (10)'!F1639),Cleaning_Rules!$A$14:$A$17,0)),"UNKNOWN"))</f>
        <v>TBM</v>
      </c>
      <c r="K1639" s="38" t="str">
        <f>IF('query (10)'!G1639="","",'query (10)'!G1639)</f>
        <v>เสร็จสิ้น</v>
      </c>
      <c r="L1639" s="38" t="str">
        <f>IF('query (10)'!G1639="","MISSING",IFERROR(INDEX(Cleaning_Rules!$B$5:$B$10,MATCH(TRIM('query (10)'!G1639),Cleaning_Rules!$A$5:$A$10,0)),"UNKNOWN"))</f>
        <v>COMPLETED</v>
      </c>
      <c r="M1639" s="38" t="str">
        <f>IF('query (10)'!I1639="","",'query (10)'!I1639)</f>
        <v>Mechanical</v>
      </c>
      <c r="N1639" s="38" t="str">
        <f>IF('query (10)'!O1639="","",'query (10)'!O1639)</f>
        <v>Part Change</v>
      </c>
      <c r="O1639" s="38" t="str">
        <f>IF('query (10)'!P1639="","",'query (10)'!P1639)</f>
        <v>Medium</v>
      </c>
      <c r="P1639" s="38" t="str">
        <f>IF('query (10)'!N1639="","",'query (10)'!N1639)</f>
        <v>Change filter main air for spindle to cycle 1Y.
model
-PTS-T-105E
-PTS-T-10509
-PTS-T-10510</v>
      </c>
      <c r="Q1639" s="38" t="str">
        <f>TRIM('query (10)'!N1639)</f>
        <v>Change filter main air for spindle to cycle 1Y.
model
-PTS-T-105E
-PTS-T-10509
-PTS-T-10510</v>
      </c>
      <c r="R1639" s="38" t="str">
        <f>TRIM(UPPER('query (10)'!R1639))</f>
        <v>FILTER</v>
      </c>
      <c r="S1639" s="38" t="str">
        <f>TRIM(UPPER('query (10)'!S1639))</f>
        <v>PTS-T-105E</v>
      </c>
      <c r="T1639" s="38" t="str">
        <f>IF('query (10)'!Q1639="","",TRIM(UPPER('query (10)'!Q1639)))</f>
        <v/>
      </c>
      <c r="U1639" s="38" t="str">
        <f>IF('query (10)'!T1639="","",'query (10)'!T1639)</f>
        <v/>
      </c>
      <c r="V1639" s="39" t="str">
        <f>IF('query (10)'!T1639="","",IFERROR(VALUE('query (10)'!T1639),""))</f>
        <v/>
      </c>
      <c r="W1639" s="40">
        <f>IF('query (10)'!U1639="","",'query (10)'!U1639)</f>
        <v>0</v>
      </c>
      <c r="X1639" s="39">
        <f>IF('query (10)'!V1639="","",'query (10)'!V1639)</f>
        <v>365</v>
      </c>
      <c r="Y1639" s="41">
        <f>IF('query (10)'!W1639="","",'query (10)'!W1639)</f>
        <v>46108</v>
      </c>
      <c r="Z1639" s="41">
        <f>IF('query (10)'!X1639="","",'query (10)'!X1639)</f>
        <v>46112</v>
      </c>
      <c r="AA1639" s="41">
        <f>IF('query (10)'!Y1639="","",'query (10)'!Y1639)</f>
        <v>46112</v>
      </c>
      <c r="AB1639" s="41">
        <f>IF('query (10)'!Z1639="","",'query (10)'!Z1639)</f>
        <v>46477</v>
      </c>
      <c r="AC1639" s="38" t="str">
        <f>IF(OR('query (10)'!AA1639="",COUNTIF(Cleaning_Rules!$A$21:$A$26,TRIM('query (10)'!AA1639))&gt;0),"",TRIM('query (10)'!AA1639))</f>
        <v/>
      </c>
      <c r="AD1639" s="38" t="str">
        <f>IF('query (10)'!AB1639="","",TRIM(IFERROR(_xlfn.TEXTBEFORE('query (10)'!AB1639,"("),'query (10)'!AB1639)))</f>
        <v>เริ่มซ่อมงาน PM แล้ว รับผิดชอบโดย CHETSADA PHIWBANG</v>
      </c>
      <c r="AE1639" s="38" t="str">
        <f>IFERROR(LOWER(TRIM(_xlfn.TEXTBEFORE(_xlfn.TEXTAFTER('query (10)'!AB1639,"("),")"))),"")</f>
        <v>chetsada@nsk.com</v>
      </c>
      <c r="AF1639" s="38" t="str">
        <f>IF('query (10)'!AD1639="","",TRIM('query (10)'!AD1639))</f>
        <v>เจษฎา ผิวบาง</v>
      </c>
      <c r="AG1639" s="38" t="str">
        <f>IF('query (10)'!AE1639="","",TRIM('query (10)'!AE1639))</f>
        <v>เจษฎา ผิวบาง</v>
      </c>
      <c r="AH1639" s="38" t="str">
        <f>IF('query (10)'!AF1639="","",IFERROR(VALUE('query (10)'!AF1639),""))</f>
        <v/>
      </c>
      <c r="AI1639" s="38" t="str">
        <f>IF('query (10)'!AG1639="","",TRIM('query (10)'!AG1639))</f>
        <v/>
      </c>
      <c r="AJ1639" s="38" t="str">
        <f>IF('query (10)'!AH1639="","",IFERROR(VALUE('query (10)'!AH1639),""))</f>
        <v/>
      </c>
      <c r="AK1639" s="38" t="str">
        <f>IF('query (10)'!AI1639="","",TRIM('query (10)'!AI1639))</f>
        <v/>
      </c>
      <c r="AL1639" s="42">
        <f t="shared" si="125"/>
        <v>2026</v>
      </c>
      <c r="AM1639" s="42" t="str">
        <f t="shared" si="126"/>
        <v>2026-03</v>
      </c>
      <c r="AN1639" s="42" t="str">
        <f t="shared" ca="1" si="127"/>
        <v/>
      </c>
      <c r="AO1639" s="42" t="str">
        <f t="shared" si="128"/>
        <v>CH-093 | NOISE INSPECTION | 1 SPINDLE | WP Assambly1 | FILTER | Time-based Maintenance | Mechanical | Part Change | Medium | Change filter main air for spindle to cycle 1Y.
model
-PTS-T-105E
-PTS-T-10509
-PTS-T-10510 | FILTER | PTS-T-105E | เริ่มซ่อมงาน PM แล้ว รับผิดชอบโดย CHETSADA PHIWBANG | เจษฎา ผิวบาง</v>
      </c>
      <c r="AP1639" s="42" t="str">
        <f>_xlfn.TEXTJOIN("; ",TRUE,IF(COUNTA('query (10)'!A1639:AK1639)&lt;=6,"NEAR_EMPTY_ROW",""),IF($K1639="","MISSING_STATUS",""),IF(AND($K1639="เสร็จสิ้น",$Z1639=""),"DONE_NO_ACTUAL_DATE",""),IF(AND($I1639="Condition-based Maintenance",$AH1639=""),"CBM_NO_MEASUREMENT",""),IF(OR($X1639="",$X1639=0),"INVALID_PERIOD",""),IF(AND($AA1639&lt;&gt;"",$AB1639&lt;&gt;"",$AB1639&lt;$AA1639),"DATE_SEQUENCE_ERROR",""),IF(AND($AB1639&lt;&gt;"",$AB1639&gt;DATE(2030,12,31)),"DATE_OUTLIER",""),IF($C1639="","MISSING_QRCODE",""),IF($J1639="UNKNOWN","UNKNOWN_PM_TYPE",""),IF($L1639="UNKNOWN","UNKNOWN_STATUS",""))</f>
        <v/>
      </c>
      <c r="AQ1639" s="42" t="str">
        <f t="shared" si="129"/>
        <v>NO</v>
      </c>
    </row>
    <row r="1640" spans="1:43" x14ac:dyDescent="0.3">
      <c r="A1640" s="38">
        <f>IF('query (10)'!A1640="","",'query (10)'!A1640)</f>
        <v>1842</v>
      </c>
      <c r="B1640" s="38">
        <f>IF('query (10)'!B1640="","",'query (10)'!B1640)</f>
        <v>19592</v>
      </c>
      <c r="C1640" s="38" t="str">
        <f>TRIM(UPPER('query (10)'!M1640))</f>
        <v>CH-184</v>
      </c>
      <c r="D1640" s="38" t="str">
        <f>TRIM(UPPER(IFERROR(_xlfn.TEXTBEFORE('query (10)'!L1640,"("),'query (10)'!L1640)))</f>
        <v>NOISE INSPECTION</v>
      </c>
      <c r="E1640" s="38" t="str">
        <f>IFERROR(TRIM(UPPER(_xlfn.TEXTBEFORE(_xlfn.TEXTAFTER('query (10)'!L1640,"("),")"))),"")</f>
        <v>2 SPINDLE</v>
      </c>
      <c r="F1640" s="38" t="str">
        <f>TRIM('query (10)'!K1640)</f>
        <v>WP Assambly2</v>
      </c>
      <c r="G1640" s="38" t="str">
        <f>IF('query (10)'!J1640="","",'query (10)'!J1640)</f>
        <v>Filter</v>
      </c>
      <c r="H1640" s="38" t="str">
        <f>TRIM(UPPER('query (10)'!J1640))</f>
        <v>FILTER</v>
      </c>
      <c r="I1640" s="38" t="str">
        <f>IF('query (10)'!F1640="","",'query (10)'!F1640)</f>
        <v>Time-based Maintenance</v>
      </c>
      <c r="J1640" s="38" t="str">
        <f>IF('query (10)'!F1640="","",IFERROR(INDEX(Cleaning_Rules!$B$14:$B$17,MATCH(TRIM('query (10)'!F1640),Cleaning_Rules!$A$14:$A$17,0)),"UNKNOWN"))</f>
        <v>TBM</v>
      </c>
      <c r="K1640" s="38" t="str">
        <f>IF('query (10)'!G1640="","",'query (10)'!G1640)</f>
        <v>เสร็จสิ้น</v>
      </c>
      <c r="L1640" s="38" t="str">
        <f>IF('query (10)'!G1640="","MISSING",IFERROR(INDEX(Cleaning_Rules!$B$5:$B$10,MATCH(TRIM('query (10)'!G1640),Cleaning_Rules!$A$5:$A$10,0)),"UNKNOWN"))</f>
        <v>COMPLETED</v>
      </c>
      <c r="M1640" s="38" t="str">
        <f>IF('query (10)'!I1640="","",'query (10)'!I1640)</f>
        <v>Mechanical</v>
      </c>
      <c r="N1640" s="38" t="str">
        <f>IF('query (10)'!O1640="","",'query (10)'!O1640)</f>
        <v>Part Change</v>
      </c>
      <c r="O1640" s="38" t="str">
        <f>IF('query (10)'!P1640="","",'query (10)'!P1640)</f>
        <v>Medium</v>
      </c>
      <c r="P1640" s="38" t="str">
        <f>IF('query (10)'!N1640="","",'query (10)'!N1640)</f>
        <v>Change filter main air for spindle to cycle 1Y.
model
-PTS-T-105E
-PTS-T-10509
-PTS-T-10510</v>
      </c>
      <c r="Q1640" s="38" t="str">
        <f>TRIM('query (10)'!N1640)</f>
        <v>Change filter main air for spindle to cycle 1Y.
model
-PTS-T-105E
-PTS-T-10509
-PTS-T-10510</v>
      </c>
      <c r="R1640" s="38" t="str">
        <f>TRIM(UPPER('query (10)'!R1640))</f>
        <v>FILTER</v>
      </c>
      <c r="S1640" s="38" t="str">
        <f>TRIM(UPPER('query (10)'!S1640))</f>
        <v>PTS-T-105E</v>
      </c>
      <c r="T1640" s="38" t="str">
        <f>IF('query (10)'!Q1640="","",TRIM(UPPER('query (10)'!Q1640)))</f>
        <v/>
      </c>
      <c r="U1640" s="38" t="str">
        <f>IF('query (10)'!T1640="","",'query (10)'!T1640)</f>
        <v/>
      </c>
      <c r="V1640" s="39" t="str">
        <f>IF('query (10)'!T1640="","",IFERROR(VALUE('query (10)'!T1640),""))</f>
        <v/>
      </c>
      <c r="W1640" s="40">
        <f>IF('query (10)'!U1640="","",'query (10)'!U1640)</f>
        <v>0</v>
      </c>
      <c r="X1640" s="39">
        <f>IF('query (10)'!V1640="","",'query (10)'!V1640)</f>
        <v>365</v>
      </c>
      <c r="Y1640" s="41">
        <f>IF('query (10)'!W1640="","",'query (10)'!W1640)</f>
        <v>46111</v>
      </c>
      <c r="Z1640" s="41">
        <f>IF('query (10)'!X1640="","",'query (10)'!X1640)</f>
        <v>46112</v>
      </c>
      <c r="AA1640" s="41">
        <f>IF('query (10)'!Y1640="","",'query (10)'!Y1640)</f>
        <v>46112</v>
      </c>
      <c r="AB1640" s="41">
        <f>IF('query (10)'!Z1640="","",'query (10)'!Z1640)</f>
        <v>46477</v>
      </c>
      <c r="AC1640" s="38" t="str">
        <f>IF(OR('query (10)'!AA1640="",COUNTIF(Cleaning_Rules!$A$21:$A$26,TRIM('query (10)'!AA1640))&gt;0),"",TRIM('query (10)'!AA1640))</f>
        <v/>
      </c>
      <c r="AD1640" s="38" t="str">
        <f>IF('query (10)'!AB1640="","",TRIM(IFERROR(_xlfn.TEXTBEFORE('query (10)'!AB1640,"("),'query (10)'!AB1640)))</f>
        <v>เริ่มซ่อมงาน PM แล้ว รับผิดชอบโดย JAKKAPAT KHOTSOMBAT</v>
      </c>
      <c r="AE1640" s="38" t="str">
        <f>IFERROR(LOWER(TRIM(_xlfn.TEXTBEFORE(_xlfn.TEXTAFTER('query (10)'!AB1640,"("),")"))),"")</f>
        <v>jakkapat@nsk.com</v>
      </c>
      <c r="AF1640" s="38" t="str">
        <f>IF('query (10)'!AD1640="","",TRIM('query (10)'!AD1640))</f>
        <v>เจษฎา ผิวบาง</v>
      </c>
      <c r="AG1640" s="38" t="str">
        <f>IF('query (10)'!AE1640="","",TRIM('query (10)'!AE1640))</f>
        <v>จักรภัทร โคตรสมบัติ</v>
      </c>
      <c r="AH1640" s="38" t="str">
        <f>IF('query (10)'!AF1640="","",IFERROR(VALUE('query (10)'!AF1640),""))</f>
        <v/>
      </c>
      <c r="AI1640" s="38" t="str">
        <f>IF('query (10)'!AG1640="","",TRIM('query (10)'!AG1640))</f>
        <v/>
      </c>
      <c r="AJ1640" s="38" t="str">
        <f>IF('query (10)'!AH1640="","",IFERROR(VALUE('query (10)'!AH1640),""))</f>
        <v/>
      </c>
      <c r="AK1640" s="38" t="str">
        <f>IF('query (10)'!AI1640="","",TRIM('query (10)'!AI1640))</f>
        <v/>
      </c>
      <c r="AL1640" s="42">
        <f t="shared" si="125"/>
        <v>2026</v>
      </c>
      <c r="AM1640" s="42" t="str">
        <f t="shared" si="126"/>
        <v>2026-03</v>
      </c>
      <c r="AN1640" s="42" t="str">
        <f t="shared" ca="1" si="127"/>
        <v/>
      </c>
      <c r="AO1640" s="42" t="str">
        <f t="shared" si="128"/>
        <v>CH-184 | NOISE INSPECTION | 2 SPINDLE | WP Assambly2 | FILTER | Time-based Maintenance | Mechanical | Part Change | Medium | Change filter main air for spindle to cycle 1Y.
model
-PTS-T-105E
-PTS-T-10509
-PTS-T-10510 | FILTER | PTS-T-105E | เริ่มซ่อมงาน PM แล้ว รับผิดชอบโดย JAKKAPAT KHOTSOMBAT | จักรภัทร โคตรสมบัติ</v>
      </c>
      <c r="AP1640" s="42" t="str">
        <f>_xlfn.TEXTJOIN("; ",TRUE,IF(COUNTA('query (10)'!A1640:AK1640)&lt;=6,"NEAR_EMPTY_ROW",""),IF($K1640="","MISSING_STATUS",""),IF(AND($K1640="เสร็จสิ้น",$Z1640=""),"DONE_NO_ACTUAL_DATE",""),IF(AND($I1640="Condition-based Maintenance",$AH1640=""),"CBM_NO_MEASUREMENT",""),IF(OR($X1640="",$X1640=0),"INVALID_PERIOD",""),IF(AND($AA1640&lt;&gt;"",$AB1640&lt;&gt;"",$AB1640&lt;$AA1640),"DATE_SEQUENCE_ERROR",""),IF(AND($AB1640&lt;&gt;"",$AB1640&gt;DATE(2030,12,31)),"DATE_OUTLIER",""),IF($C1640="","MISSING_QRCODE",""),IF($J1640="UNKNOWN","UNKNOWN_PM_TYPE",""),IF($L1640="UNKNOWN","UNKNOWN_STATUS",""))</f>
        <v/>
      </c>
      <c r="AQ1640" s="42" t="str">
        <f t="shared" si="129"/>
        <v>NO</v>
      </c>
    </row>
    <row r="1641" spans="1:43" x14ac:dyDescent="0.3">
      <c r="A1641" s="38">
        <f>IF('query (10)'!A1641="","",'query (10)'!A1641)</f>
        <v>1843</v>
      </c>
      <c r="B1641" s="38">
        <f>IF('query (10)'!B1641="","",'query (10)'!B1641)</f>
        <v>19591</v>
      </c>
      <c r="C1641" s="38" t="str">
        <f>TRIM(UPPER('query (10)'!M1641))</f>
        <v>CH-189</v>
      </c>
      <c r="D1641" s="38" t="str">
        <f>TRIM(UPPER(IFERROR(_xlfn.TEXTBEFORE('query (10)'!L1641,"("),'query (10)'!L1641)))</f>
        <v>NOISE INSPECTION M/C</v>
      </c>
      <c r="E1641" s="38" t="str">
        <f>IFERROR(TRIM(UPPER(_xlfn.TEXTBEFORE(_xlfn.TEXTAFTER('query (10)'!L1641,"("),")"))),"")</f>
        <v/>
      </c>
      <c r="F1641" s="38" t="str">
        <f>TRIM('query (10)'!K1641)</f>
        <v>WP Assambly2</v>
      </c>
      <c r="G1641" s="38" t="str">
        <f>IF('query (10)'!J1641="","",'query (10)'!J1641)</f>
        <v>Filter</v>
      </c>
      <c r="H1641" s="38" t="str">
        <f>TRIM(UPPER('query (10)'!J1641))</f>
        <v>FILTER</v>
      </c>
      <c r="I1641" s="38" t="str">
        <f>IF('query (10)'!F1641="","",'query (10)'!F1641)</f>
        <v>Time-based Maintenance</v>
      </c>
      <c r="J1641" s="38" t="str">
        <f>IF('query (10)'!F1641="","",IFERROR(INDEX(Cleaning_Rules!$B$14:$B$17,MATCH(TRIM('query (10)'!F1641),Cleaning_Rules!$A$14:$A$17,0)),"UNKNOWN"))</f>
        <v>TBM</v>
      </c>
      <c r="K1641" s="38" t="str">
        <f>IF('query (10)'!G1641="","",'query (10)'!G1641)</f>
        <v>เสร็จสิ้น</v>
      </c>
      <c r="L1641" s="38" t="str">
        <f>IF('query (10)'!G1641="","MISSING",IFERROR(INDEX(Cleaning_Rules!$B$5:$B$10,MATCH(TRIM('query (10)'!G1641),Cleaning_Rules!$A$5:$A$10,0)),"UNKNOWN"))</f>
        <v>COMPLETED</v>
      </c>
      <c r="M1641" s="38" t="str">
        <f>IF('query (10)'!I1641="","",'query (10)'!I1641)</f>
        <v>Mechanical</v>
      </c>
      <c r="N1641" s="38" t="str">
        <f>IF('query (10)'!O1641="","",'query (10)'!O1641)</f>
        <v>Part Change</v>
      </c>
      <c r="O1641" s="38" t="str">
        <f>IF('query (10)'!P1641="","",'query (10)'!P1641)</f>
        <v>Medium</v>
      </c>
      <c r="P1641" s="38" t="str">
        <f>IF('query (10)'!N1641="","",'query (10)'!N1641)</f>
        <v>Change filter main air for spindle to cycle 1Y.
model
-PTS-T-105E
-PTS-T-10509 next pm.
-PTS-T-10510</v>
      </c>
      <c r="Q1641" s="38" t="str">
        <f>TRIM('query (10)'!N1641)</f>
        <v>Change filter main air for spindle to cycle 1Y.
model
-PTS-T-105E
-PTS-T-10509 next pm.
-PTS-T-10510</v>
      </c>
      <c r="R1641" s="38" t="str">
        <f>TRIM(UPPER('query (10)'!R1641))</f>
        <v>FILTER</v>
      </c>
      <c r="S1641" s="38" t="str">
        <f>TRIM(UPPER('query (10)'!S1641))</f>
        <v>PTS-T-105E</v>
      </c>
      <c r="T1641" s="38" t="str">
        <f>IF('query (10)'!Q1641="","",TRIM(UPPER('query (10)'!Q1641)))</f>
        <v/>
      </c>
      <c r="U1641" s="38" t="str">
        <f>IF('query (10)'!T1641="","",'query (10)'!T1641)</f>
        <v/>
      </c>
      <c r="V1641" s="39" t="str">
        <f>IF('query (10)'!T1641="","",IFERROR(VALUE('query (10)'!T1641),""))</f>
        <v/>
      </c>
      <c r="W1641" s="40">
        <f>IF('query (10)'!U1641="","",'query (10)'!U1641)</f>
        <v>0</v>
      </c>
      <c r="X1641" s="39">
        <f>IF('query (10)'!V1641="","",'query (10)'!V1641)</f>
        <v>365</v>
      </c>
      <c r="Y1641" s="41">
        <f>IF('query (10)'!W1641="","",'query (10)'!W1641)</f>
        <v>46111</v>
      </c>
      <c r="Z1641" s="41">
        <f>IF('query (10)'!X1641="","",'query (10)'!X1641)</f>
        <v>46112</v>
      </c>
      <c r="AA1641" s="41">
        <f>IF('query (10)'!Y1641="","",'query (10)'!Y1641)</f>
        <v>46112</v>
      </c>
      <c r="AB1641" s="41">
        <f>IF('query (10)'!Z1641="","",'query (10)'!Z1641)</f>
        <v>46477</v>
      </c>
      <c r="AC1641" s="38" t="str">
        <f>IF(OR('query (10)'!AA1641="",COUNTIF(Cleaning_Rules!$A$21:$A$26,TRIM('query (10)'!AA1641))&gt;0),"",TRIM('query (10)'!AA1641))</f>
        <v/>
      </c>
      <c r="AD1641" s="38" t="str">
        <f>IF('query (10)'!AB1641="","",TRIM(IFERROR(_xlfn.TEXTBEFORE('query (10)'!AB1641,"("),'query (10)'!AB1641)))</f>
        <v>เริ่มซ่อมงาน PM แล้ว รับผิดชอบโดย JAKKAPAT KHOTSOMBAT</v>
      </c>
      <c r="AE1641" s="38" t="str">
        <f>IFERROR(LOWER(TRIM(_xlfn.TEXTBEFORE(_xlfn.TEXTAFTER('query (10)'!AB1641,"("),")"))),"")</f>
        <v>jakkapat@nsk.com</v>
      </c>
      <c r="AF1641" s="38" t="str">
        <f>IF('query (10)'!AD1641="","",TRIM('query (10)'!AD1641))</f>
        <v>เจษฎา ผิวบาง</v>
      </c>
      <c r="AG1641" s="38" t="str">
        <f>IF('query (10)'!AE1641="","",TRIM('query (10)'!AE1641))</f>
        <v>จักรภัทร โคตรสมบัติ</v>
      </c>
      <c r="AH1641" s="38" t="str">
        <f>IF('query (10)'!AF1641="","",IFERROR(VALUE('query (10)'!AF1641),""))</f>
        <v/>
      </c>
      <c r="AI1641" s="38" t="str">
        <f>IF('query (10)'!AG1641="","",TRIM('query (10)'!AG1641))</f>
        <v/>
      </c>
      <c r="AJ1641" s="38" t="str">
        <f>IF('query (10)'!AH1641="","",IFERROR(VALUE('query (10)'!AH1641),""))</f>
        <v/>
      </c>
      <c r="AK1641" s="38" t="str">
        <f>IF('query (10)'!AI1641="","",TRIM('query (10)'!AI1641))</f>
        <v/>
      </c>
      <c r="AL1641" s="42">
        <f t="shared" si="125"/>
        <v>2026</v>
      </c>
      <c r="AM1641" s="42" t="str">
        <f t="shared" si="126"/>
        <v>2026-03</v>
      </c>
      <c r="AN1641" s="42" t="str">
        <f t="shared" ca="1" si="127"/>
        <v/>
      </c>
      <c r="AO1641" s="42" t="str">
        <f t="shared" si="128"/>
        <v>CH-189 | NOISE INSPECTION M/C | WP Assambly2 | FILTER | Time-based Maintenance | Mechanical | Part Change | Medium | Change filter main air for spindle to cycle 1Y.
model
-PTS-T-105E
-PTS-T-10509 next pm.
-PTS-T-10510 | FILTER | PTS-T-105E | เริ่มซ่อมงาน PM แล้ว รับผิดชอบโดย JAKKAPAT KHOTSOMBAT | จักรภัทร โคตรสมบัติ</v>
      </c>
      <c r="AP1641" s="42" t="str">
        <f>_xlfn.TEXTJOIN("; ",TRUE,IF(COUNTA('query (10)'!A1641:AK1641)&lt;=6,"NEAR_EMPTY_ROW",""),IF($K1641="","MISSING_STATUS",""),IF(AND($K1641="เสร็จสิ้น",$Z1641=""),"DONE_NO_ACTUAL_DATE",""),IF(AND($I1641="Condition-based Maintenance",$AH1641=""),"CBM_NO_MEASUREMENT",""),IF(OR($X1641="",$X1641=0),"INVALID_PERIOD",""),IF(AND($AA1641&lt;&gt;"",$AB1641&lt;&gt;"",$AB1641&lt;$AA1641),"DATE_SEQUENCE_ERROR",""),IF(AND($AB1641&lt;&gt;"",$AB1641&gt;DATE(2030,12,31)),"DATE_OUTLIER",""),IF($C1641="","MISSING_QRCODE",""),IF($J1641="UNKNOWN","UNKNOWN_PM_TYPE",""),IF($L1641="UNKNOWN","UNKNOWN_STATUS",""))</f>
        <v/>
      </c>
      <c r="AQ1641" s="42" t="str">
        <f t="shared" si="129"/>
        <v>NO</v>
      </c>
    </row>
    <row r="1642" spans="1:43" x14ac:dyDescent="0.3">
      <c r="A1642" s="38">
        <f>IF('query (10)'!A1642="","",'query (10)'!A1642)</f>
        <v>1844</v>
      </c>
      <c r="B1642" s="38">
        <f>IF('query (10)'!B1642="","",'query (10)'!B1642)</f>
        <v>18879</v>
      </c>
      <c r="C1642" s="38" t="str">
        <f>TRIM(UPPER('query (10)'!M1642))</f>
        <v>WA-151</v>
      </c>
      <c r="D1642" s="38" t="str">
        <f>TRIM(UPPER(IFERROR(_xlfn.TEXTBEFORE('query (10)'!L1642,"("),'query (10)'!L1642)))</f>
        <v>OUTER RING &amp; INNER RING PART WASH EQUIPMENT</v>
      </c>
      <c r="E1642" s="38" t="str">
        <f>IFERROR(TRIM(UPPER(_xlfn.TEXTBEFORE(_xlfn.TEXTAFTER('query (10)'!L1642,"("),")"))),"")</f>
        <v/>
      </c>
      <c r="F1642" s="38" t="str">
        <f>TRIM('query (10)'!K1642)</f>
        <v>BWD2</v>
      </c>
      <c r="G1642" s="38" t="str">
        <f>IF('query (10)'!J1642="","",'query (10)'!J1642)</f>
        <v xml:space="preserve">Heavy smoke </v>
      </c>
      <c r="H1642" s="38" t="str">
        <f>TRIM(UPPER('query (10)'!J1642))</f>
        <v>HEAVY SMOKE</v>
      </c>
      <c r="I1642" s="38" t="str">
        <f>IF('query (10)'!F1642="","",'query (10)'!F1642)</f>
        <v>Time-based Maintenance</v>
      </c>
      <c r="J1642" s="38" t="str">
        <f>IF('query (10)'!F1642="","",IFERROR(INDEX(Cleaning_Rules!$B$14:$B$17,MATCH(TRIM('query (10)'!F1642),Cleaning_Rules!$A$14:$A$17,0)),"UNKNOWN"))</f>
        <v>TBM</v>
      </c>
      <c r="K1642" s="38" t="str">
        <f>IF('query (10)'!G1642="","",'query (10)'!G1642)</f>
        <v>เสร็จสิ้น</v>
      </c>
      <c r="L1642" s="38" t="str">
        <f>IF('query (10)'!G1642="","MISSING",IFERROR(INDEX(Cleaning_Rules!$B$5:$B$10,MATCH(TRIM('query (10)'!G1642),Cleaning_Rules!$A$5:$A$10,0)),"UNKNOWN"))</f>
        <v>COMPLETED</v>
      </c>
      <c r="M1642" s="38" t="str">
        <f>IF('query (10)'!I1642="","",'query (10)'!I1642)</f>
        <v>Mechanical</v>
      </c>
      <c r="N1642" s="38" t="str">
        <f>IF('query (10)'!O1642="","",'query (10)'!O1642)</f>
        <v>Part Change</v>
      </c>
      <c r="O1642" s="38" t="str">
        <f>IF('query (10)'!P1642="","",'query (10)'!P1642)</f>
        <v>Medium</v>
      </c>
      <c r="P1642" s="38" t="str">
        <f>IF('query (10)'!N1642="","",'query (10)'!N1642)</f>
        <v>Change Louver Filter Heavy Smoke (RF-40) According To PM 3 Year Cycle</v>
      </c>
      <c r="Q1642" s="38" t="str">
        <f>TRIM('query (10)'!N1642)</f>
        <v>Change Louver Filter Heavy Smoke (RF-40) According To PM 3 Year Cycle</v>
      </c>
      <c r="R1642" s="38" t="str">
        <f>TRIM(UPPER('query (10)'!R1642))</f>
        <v>FILTER</v>
      </c>
      <c r="S1642" s="38" t="str">
        <f>TRIM(UPPER('query (10)'!S1642))</f>
        <v>RF-40</v>
      </c>
      <c r="T1642" s="38" t="str">
        <f>IF('query (10)'!Q1642="","",TRIM(UPPER('query (10)'!Q1642)))</f>
        <v/>
      </c>
      <c r="U1642" s="38" t="str">
        <f>IF('query (10)'!T1642="","",'query (10)'!T1642)</f>
        <v/>
      </c>
      <c r="V1642" s="39" t="str">
        <f>IF('query (10)'!T1642="","",IFERROR(VALUE('query (10)'!T1642),""))</f>
        <v/>
      </c>
      <c r="W1642" s="40">
        <f>IF('query (10)'!U1642="","",'query (10)'!U1642)</f>
        <v>0</v>
      </c>
      <c r="X1642" s="39">
        <f>IF('query (10)'!V1642="","",'query (10)'!V1642)</f>
        <v>1095</v>
      </c>
      <c r="Y1642" s="41">
        <f>IF('query (10)'!W1642="","",'query (10)'!W1642)</f>
        <v>46084</v>
      </c>
      <c r="Z1642" s="41">
        <f>IF('query (10)'!X1642="","",'query (10)'!X1642)</f>
        <v>46090</v>
      </c>
      <c r="AA1642" s="41">
        <f>IF('query (10)'!Y1642="","",'query (10)'!Y1642)</f>
        <v>46090</v>
      </c>
      <c r="AB1642" s="41">
        <f>IF('query (10)'!Z1642="","",'query (10)'!Z1642)</f>
        <v>47185</v>
      </c>
      <c r="AC1642" s="38" t="str">
        <f>IF(OR('query (10)'!AA1642="",COUNTIF(Cleaning_Rules!$A$21:$A$26,TRIM('query (10)'!AA1642))&gt;0),"",TRIM('query (10)'!AA1642))</f>
        <v/>
      </c>
      <c r="AD1642" s="38" t="str">
        <f>IF('query (10)'!AB1642="","",TRIM(IFERROR(_xlfn.TEXTBEFORE('query (10)'!AB1642,"("),'query (10)'!AB1642)))</f>
        <v>เริ่มซ่อมงาน PM แล้ว รับผิดชอบโดย JAKKAPAT KHOTSOMBAT</v>
      </c>
      <c r="AE1642" s="38" t="str">
        <f>IFERROR(LOWER(TRIM(_xlfn.TEXTBEFORE(_xlfn.TEXTAFTER('query (10)'!AB1642,"("),")"))),"")</f>
        <v>jakkapat@nsk.com</v>
      </c>
      <c r="AF1642" s="38" t="str">
        <f>IF('query (10)'!AD1642="","",TRIM('query (10)'!AD1642))</f>
        <v>จักรภัทร โคตรสมบัติ</v>
      </c>
      <c r="AG1642" s="38" t="str">
        <f>IF('query (10)'!AE1642="","",TRIM('query (10)'!AE1642))</f>
        <v>จักรภัทร โคตรสมบัติ</v>
      </c>
      <c r="AH1642" s="38" t="str">
        <f>IF('query (10)'!AF1642="","",IFERROR(VALUE('query (10)'!AF1642),""))</f>
        <v/>
      </c>
      <c r="AI1642" s="38" t="str">
        <f>IF('query (10)'!AG1642="","",TRIM('query (10)'!AG1642))</f>
        <v/>
      </c>
      <c r="AJ1642" s="38" t="str">
        <f>IF('query (10)'!AH1642="","",IFERROR(VALUE('query (10)'!AH1642),""))</f>
        <v/>
      </c>
      <c r="AK1642" s="38" t="str">
        <f>IF('query (10)'!AI1642="","",TRIM('query (10)'!AI1642))</f>
        <v/>
      </c>
      <c r="AL1642" s="42">
        <f t="shared" si="125"/>
        <v>2026</v>
      </c>
      <c r="AM1642" s="42" t="str">
        <f t="shared" si="126"/>
        <v>2026-03</v>
      </c>
      <c r="AN1642" s="42" t="str">
        <f t="shared" ca="1" si="127"/>
        <v/>
      </c>
      <c r="AO1642" s="42" t="str">
        <f t="shared" si="128"/>
        <v>WA-151 | OUTER RING &amp; INNER RING PART WASH EQUIPMENT | BWD2 | HEAVY SMOKE | Time-based Maintenance | Mechanical | Part Change | Medium | Change Louver Filter Heavy Smoke (RF-40) According To PM 3 Year Cycle | FILTER | RF-40 | เริ่มซ่อมงาน PM แล้ว รับผิดชอบโดย JAKKAPAT KHOTSOMBAT | จักรภัทร โคตรสมบัติ</v>
      </c>
      <c r="AP1642" s="42" t="str">
        <f>_xlfn.TEXTJOIN("; ",TRUE,IF(COUNTA('query (10)'!A1642:AK1642)&lt;=6,"NEAR_EMPTY_ROW",""),IF($K1642="","MISSING_STATUS",""),IF(AND($K1642="เสร็จสิ้น",$Z1642=""),"DONE_NO_ACTUAL_DATE",""),IF(AND($I1642="Condition-based Maintenance",$AH1642=""),"CBM_NO_MEASUREMENT",""),IF(OR($X1642="",$X1642=0),"INVALID_PERIOD",""),IF(AND($AA1642&lt;&gt;"",$AB1642&lt;&gt;"",$AB1642&lt;$AA1642),"DATE_SEQUENCE_ERROR",""),IF(AND($AB1642&lt;&gt;"",$AB1642&gt;DATE(2030,12,31)),"DATE_OUTLIER",""),IF($C1642="","MISSING_QRCODE",""),IF($J1642="UNKNOWN","UNKNOWN_PM_TYPE",""),IF($L1642="UNKNOWN","UNKNOWN_STATUS",""))</f>
        <v/>
      </c>
      <c r="AQ1642" s="42" t="str">
        <f t="shared" si="129"/>
        <v>NO</v>
      </c>
    </row>
    <row r="1643" spans="1:43" x14ac:dyDescent="0.3">
      <c r="A1643" s="38">
        <f>IF('query (10)'!A1643="","",'query (10)'!A1643)</f>
        <v>1845</v>
      </c>
      <c r="B1643" s="38">
        <f>IF('query (10)'!B1643="","",'query (10)'!B1643)</f>
        <v>18880</v>
      </c>
      <c r="C1643" s="38" t="str">
        <f>TRIM(UPPER('query (10)'!M1643))</f>
        <v>WA-505</v>
      </c>
      <c r="D1643" s="38" t="str">
        <f>TRIM(UPPER(IFERROR(_xlfn.TEXTBEFORE('query (10)'!L1643,"("),'query (10)'!L1643)))</f>
        <v>FINISH WASH EQUIPMENT</v>
      </c>
      <c r="E1643" s="38" t="str">
        <f>IFERROR(TRIM(UPPER(_xlfn.TEXTBEFORE(_xlfn.TEXTAFTER('query (10)'!L1643,"("),")"))),"")</f>
        <v/>
      </c>
      <c r="F1643" s="38" t="str">
        <f>TRIM('query (10)'!K1643)</f>
        <v>BWD2</v>
      </c>
      <c r="G1643" s="38" t="str">
        <f>IF('query (10)'!J1643="","",'query (10)'!J1643)</f>
        <v xml:space="preserve">Heavy smoke </v>
      </c>
      <c r="H1643" s="38" t="str">
        <f>TRIM(UPPER('query (10)'!J1643))</f>
        <v>HEAVY SMOKE</v>
      </c>
      <c r="I1643" s="38" t="str">
        <f>IF('query (10)'!F1643="","",'query (10)'!F1643)</f>
        <v>Time-based Maintenance</v>
      </c>
      <c r="J1643" s="38" t="str">
        <f>IF('query (10)'!F1643="","",IFERROR(INDEX(Cleaning_Rules!$B$14:$B$17,MATCH(TRIM('query (10)'!F1643),Cleaning_Rules!$A$14:$A$17,0)),"UNKNOWN"))</f>
        <v>TBM</v>
      </c>
      <c r="K1643" s="38" t="str">
        <f>IF('query (10)'!G1643="","",'query (10)'!G1643)</f>
        <v>เสร็จสิ้น</v>
      </c>
      <c r="L1643" s="38" t="str">
        <f>IF('query (10)'!G1643="","MISSING",IFERROR(INDEX(Cleaning_Rules!$B$5:$B$10,MATCH(TRIM('query (10)'!G1643),Cleaning_Rules!$A$5:$A$10,0)),"UNKNOWN"))</f>
        <v>COMPLETED</v>
      </c>
      <c r="M1643" s="38" t="str">
        <f>IF('query (10)'!I1643="","",'query (10)'!I1643)</f>
        <v>Mechanical</v>
      </c>
      <c r="N1643" s="38" t="str">
        <f>IF('query (10)'!O1643="","",'query (10)'!O1643)</f>
        <v>Part Change</v>
      </c>
      <c r="O1643" s="38" t="str">
        <f>IF('query (10)'!P1643="","",'query (10)'!P1643)</f>
        <v>Medium</v>
      </c>
      <c r="P1643" s="38" t="str">
        <f>IF('query (10)'!N1643="","",'query (10)'!N1643)</f>
        <v>Change Louver Filter Heavy Smoke (RF-40) According To PM 3 Year Cycle</v>
      </c>
      <c r="Q1643" s="38" t="str">
        <f>TRIM('query (10)'!N1643)</f>
        <v>Change Louver Filter Heavy Smoke (RF-40) According To PM 3 Year Cycle</v>
      </c>
      <c r="R1643" s="38" t="str">
        <f>TRIM(UPPER('query (10)'!R1643))</f>
        <v>FILTER</v>
      </c>
      <c r="S1643" s="38" t="str">
        <f>TRIM(UPPER('query (10)'!S1643))</f>
        <v>RF-40</v>
      </c>
      <c r="T1643" s="38" t="str">
        <f>IF('query (10)'!Q1643="","",TRIM(UPPER('query (10)'!Q1643)))</f>
        <v/>
      </c>
      <c r="U1643" s="38" t="str">
        <f>IF('query (10)'!T1643="","",'query (10)'!T1643)</f>
        <v/>
      </c>
      <c r="V1643" s="39" t="str">
        <f>IF('query (10)'!T1643="","",IFERROR(VALUE('query (10)'!T1643),""))</f>
        <v/>
      </c>
      <c r="W1643" s="40">
        <f>IF('query (10)'!U1643="","",'query (10)'!U1643)</f>
        <v>0</v>
      </c>
      <c r="X1643" s="39">
        <f>IF('query (10)'!V1643="","",'query (10)'!V1643)</f>
        <v>1095</v>
      </c>
      <c r="Y1643" s="41">
        <f>IF('query (10)'!W1643="","",'query (10)'!W1643)</f>
        <v>46084</v>
      </c>
      <c r="Z1643" s="41">
        <f>IF('query (10)'!X1643="","",'query (10)'!X1643)</f>
        <v>46090</v>
      </c>
      <c r="AA1643" s="41">
        <f>IF('query (10)'!Y1643="","",'query (10)'!Y1643)</f>
        <v>46090</v>
      </c>
      <c r="AB1643" s="41">
        <f>IF('query (10)'!Z1643="","",'query (10)'!Z1643)</f>
        <v>47185</v>
      </c>
      <c r="AC1643" s="38" t="str">
        <f>IF(OR('query (10)'!AA1643="",COUNTIF(Cleaning_Rules!$A$21:$A$26,TRIM('query (10)'!AA1643))&gt;0),"",TRIM('query (10)'!AA1643))</f>
        <v/>
      </c>
      <c r="AD1643" s="38" t="str">
        <f>IF('query (10)'!AB1643="","",TRIM(IFERROR(_xlfn.TEXTBEFORE('query (10)'!AB1643,"("),'query (10)'!AB1643)))</f>
        <v>เริ่มซ่อมงาน PM แล้ว รับผิดชอบโดย JAKKAPAT KHOTSOMBAT</v>
      </c>
      <c r="AE1643" s="38" t="str">
        <f>IFERROR(LOWER(TRIM(_xlfn.TEXTBEFORE(_xlfn.TEXTAFTER('query (10)'!AB1643,"("),")"))),"")</f>
        <v>jakkapat@nsk.com</v>
      </c>
      <c r="AF1643" s="38" t="str">
        <f>IF('query (10)'!AD1643="","",TRIM('query (10)'!AD1643))</f>
        <v>จักรภัทร โคตรสมบัติ</v>
      </c>
      <c r="AG1643" s="38" t="str">
        <f>IF('query (10)'!AE1643="","",TRIM('query (10)'!AE1643))</f>
        <v>จักรภัทร โคตรสมบัติ</v>
      </c>
      <c r="AH1643" s="38" t="str">
        <f>IF('query (10)'!AF1643="","",IFERROR(VALUE('query (10)'!AF1643),""))</f>
        <v/>
      </c>
      <c r="AI1643" s="38" t="str">
        <f>IF('query (10)'!AG1643="","",TRIM('query (10)'!AG1643))</f>
        <v/>
      </c>
      <c r="AJ1643" s="38" t="str">
        <f>IF('query (10)'!AH1643="","",IFERROR(VALUE('query (10)'!AH1643),""))</f>
        <v/>
      </c>
      <c r="AK1643" s="38" t="str">
        <f>IF('query (10)'!AI1643="","",TRIM('query (10)'!AI1643))</f>
        <v/>
      </c>
      <c r="AL1643" s="42">
        <f t="shared" si="125"/>
        <v>2026</v>
      </c>
      <c r="AM1643" s="42" t="str">
        <f t="shared" si="126"/>
        <v>2026-03</v>
      </c>
      <c r="AN1643" s="42" t="str">
        <f t="shared" ca="1" si="127"/>
        <v/>
      </c>
      <c r="AO1643" s="42" t="str">
        <f t="shared" si="128"/>
        <v>WA-505 | FINISH WASH EQUIPMENT | BWD2 | HEAVY SMOKE | Time-based Maintenance | Mechanical | Part Change | Medium | Change Louver Filter Heavy Smoke (RF-40) According To PM 3 Year Cycle | FILTER | RF-40 | เริ่มซ่อมงาน PM แล้ว รับผิดชอบโดย JAKKAPAT KHOTSOMBAT | จักรภัทร โคตรสมบัติ</v>
      </c>
      <c r="AP1643" s="42" t="str">
        <f>_xlfn.TEXTJOIN("; ",TRUE,IF(COUNTA('query (10)'!A1643:AK1643)&lt;=6,"NEAR_EMPTY_ROW",""),IF($K1643="","MISSING_STATUS",""),IF(AND($K1643="เสร็จสิ้น",$Z1643=""),"DONE_NO_ACTUAL_DATE",""),IF(AND($I1643="Condition-based Maintenance",$AH1643=""),"CBM_NO_MEASUREMENT",""),IF(OR($X1643="",$X1643=0),"INVALID_PERIOD",""),IF(AND($AA1643&lt;&gt;"",$AB1643&lt;&gt;"",$AB1643&lt;$AA1643),"DATE_SEQUENCE_ERROR",""),IF(AND($AB1643&lt;&gt;"",$AB1643&gt;DATE(2030,12,31)),"DATE_OUTLIER",""),IF($C1643="","MISSING_QRCODE",""),IF($J1643="UNKNOWN","UNKNOWN_PM_TYPE",""),IF($L1643="UNKNOWN","UNKNOWN_STATUS",""))</f>
        <v/>
      </c>
      <c r="AQ1643" s="42" t="str">
        <f t="shared" si="129"/>
        <v>NO</v>
      </c>
    </row>
    <row r="1644" spans="1:43" x14ac:dyDescent="0.3">
      <c r="A1644" s="38">
        <f>IF('query (10)'!A1644="","",'query (10)'!A1644)</f>
        <v>1847</v>
      </c>
      <c r="B1644" s="38">
        <f>IF('query (10)'!B1644="","",'query (10)'!B1644)</f>
        <v>18977</v>
      </c>
      <c r="C1644" s="38" t="str">
        <f>TRIM(UPPER('query (10)'!M1644))</f>
        <v>WA-165</v>
      </c>
      <c r="D1644" s="38" t="str">
        <f>TRIM(UPPER(IFERROR(_xlfn.TEXTBEFORE('query (10)'!L1644,"("),'query (10)'!L1644)))</f>
        <v>FINISH WASH EQUIPMENT</v>
      </c>
      <c r="E1644" s="38" t="str">
        <f>IFERROR(TRIM(UPPER(_xlfn.TEXTBEFORE(_xlfn.TEXTAFTER('query (10)'!L1644,"("),")"))),"")</f>
        <v/>
      </c>
      <c r="F1644" s="38" t="str">
        <f>TRIM('query (10)'!K1644)</f>
        <v>BWD3</v>
      </c>
      <c r="G1644" s="38" t="str">
        <f>IF('query (10)'!J1644="","",'query (10)'!J1644)</f>
        <v xml:space="preserve">Heavy smoke </v>
      </c>
      <c r="H1644" s="38" t="str">
        <f>TRIM(UPPER('query (10)'!J1644))</f>
        <v>HEAVY SMOKE</v>
      </c>
      <c r="I1644" s="38" t="str">
        <f>IF('query (10)'!F1644="","",'query (10)'!F1644)</f>
        <v>Time-based Maintenance</v>
      </c>
      <c r="J1644" s="38" t="str">
        <f>IF('query (10)'!F1644="","",IFERROR(INDEX(Cleaning_Rules!$B$14:$B$17,MATCH(TRIM('query (10)'!F1644),Cleaning_Rules!$A$14:$A$17,0)),"UNKNOWN"))</f>
        <v>TBM</v>
      </c>
      <c r="K1644" s="38" t="str">
        <f>IF('query (10)'!G1644="","",'query (10)'!G1644)</f>
        <v>เสร็จสิ้น</v>
      </c>
      <c r="L1644" s="38" t="str">
        <f>IF('query (10)'!G1644="","MISSING",IFERROR(INDEX(Cleaning_Rules!$B$5:$B$10,MATCH(TRIM('query (10)'!G1644),Cleaning_Rules!$A$5:$A$10,0)),"UNKNOWN"))</f>
        <v>COMPLETED</v>
      </c>
      <c r="M1644" s="38" t="str">
        <f>IF('query (10)'!I1644="","",'query (10)'!I1644)</f>
        <v>Mechanical</v>
      </c>
      <c r="N1644" s="38" t="str">
        <f>IF('query (10)'!O1644="","",'query (10)'!O1644)</f>
        <v>Part Change</v>
      </c>
      <c r="O1644" s="38" t="str">
        <f>IF('query (10)'!P1644="","",'query (10)'!P1644)</f>
        <v>Medium</v>
      </c>
      <c r="P1644" s="38" t="str">
        <f>IF('query (10)'!N1644="","",'query (10)'!N1644)</f>
        <v>Change Louver Filter Heavy Smoke (RF-40) According To PM 3 Year Cycle</v>
      </c>
      <c r="Q1644" s="38" t="str">
        <f>TRIM('query (10)'!N1644)</f>
        <v>Change Louver Filter Heavy Smoke (RF-40) According To PM 3 Year Cycle</v>
      </c>
      <c r="R1644" s="38" t="str">
        <f>TRIM(UPPER('query (10)'!R1644))</f>
        <v>FILTER</v>
      </c>
      <c r="S1644" s="38" t="str">
        <f>TRIM(UPPER('query (10)'!S1644))</f>
        <v>RF-40</v>
      </c>
      <c r="T1644" s="38" t="str">
        <f>IF('query (10)'!Q1644="","",TRIM(UPPER('query (10)'!Q1644)))</f>
        <v/>
      </c>
      <c r="U1644" s="38" t="str">
        <f>IF('query (10)'!T1644="","",'query (10)'!T1644)</f>
        <v/>
      </c>
      <c r="V1644" s="39" t="str">
        <f>IF('query (10)'!T1644="","",IFERROR(VALUE('query (10)'!T1644),""))</f>
        <v/>
      </c>
      <c r="W1644" s="40">
        <f>IF('query (10)'!U1644="","",'query (10)'!U1644)</f>
        <v>0</v>
      </c>
      <c r="X1644" s="39">
        <f>IF('query (10)'!V1644="","",'query (10)'!V1644)</f>
        <v>1095</v>
      </c>
      <c r="Y1644" s="41">
        <f>IF('query (10)'!W1644="","",'query (10)'!W1644)</f>
        <v>46084</v>
      </c>
      <c r="Z1644" s="41">
        <f>IF('query (10)'!X1644="","",'query (10)'!X1644)</f>
        <v>46095</v>
      </c>
      <c r="AA1644" s="41">
        <f>IF('query (10)'!Y1644="","",'query (10)'!Y1644)</f>
        <v>46095</v>
      </c>
      <c r="AB1644" s="41">
        <f>IF('query (10)'!Z1644="","",'query (10)'!Z1644)</f>
        <v>47190</v>
      </c>
      <c r="AC1644" s="38" t="str">
        <f>IF(OR('query (10)'!AA1644="",COUNTIF(Cleaning_Rules!$A$21:$A$26,TRIM('query (10)'!AA1644))&gt;0),"",TRIM('query (10)'!AA1644))</f>
        <v/>
      </c>
      <c r="AD1644" s="38" t="str">
        <f>IF('query (10)'!AB1644="","",TRIM(IFERROR(_xlfn.TEXTBEFORE('query (10)'!AB1644,"("),'query (10)'!AB1644)))</f>
        <v>เริ่มซ่อมงาน PM แล้ว รับผิดชอบโดย JAKKAPAT KHOTSOMBAT</v>
      </c>
      <c r="AE1644" s="38" t="str">
        <f>IFERROR(LOWER(TRIM(_xlfn.TEXTBEFORE(_xlfn.TEXTAFTER('query (10)'!AB1644,"("),")"))),"")</f>
        <v>jakkapat@nsk.com</v>
      </c>
      <c r="AF1644" s="38" t="str">
        <f>IF('query (10)'!AD1644="","",TRIM('query (10)'!AD1644))</f>
        <v>จักรภัทร โคตรสมบัติ</v>
      </c>
      <c r="AG1644" s="38" t="str">
        <f>IF('query (10)'!AE1644="","",TRIM('query (10)'!AE1644))</f>
        <v>จักรภัทร โคตรสมบัติ</v>
      </c>
      <c r="AH1644" s="38" t="str">
        <f>IF('query (10)'!AF1644="","",IFERROR(VALUE('query (10)'!AF1644),""))</f>
        <v/>
      </c>
      <c r="AI1644" s="38" t="str">
        <f>IF('query (10)'!AG1644="","",TRIM('query (10)'!AG1644))</f>
        <v/>
      </c>
      <c r="AJ1644" s="38" t="str">
        <f>IF('query (10)'!AH1644="","",IFERROR(VALUE('query (10)'!AH1644),""))</f>
        <v/>
      </c>
      <c r="AK1644" s="38" t="str">
        <f>IF('query (10)'!AI1644="","",TRIM('query (10)'!AI1644))</f>
        <v/>
      </c>
      <c r="AL1644" s="42">
        <f t="shared" si="125"/>
        <v>2026</v>
      </c>
      <c r="AM1644" s="42" t="str">
        <f t="shared" si="126"/>
        <v>2026-03</v>
      </c>
      <c r="AN1644" s="42" t="str">
        <f t="shared" ca="1" si="127"/>
        <v/>
      </c>
      <c r="AO1644" s="42" t="str">
        <f t="shared" si="128"/>
        <v>WA-165 | FINISH WASH EQUIPMENT | BWD3 | HEAVY SMOKE | Time-based Maintenance | Mechanical | Part Change | Medium | Change Louver Filter Heavy Smoke (RF-40) According To PM 3 Year Cycle | FILTER | RF-40 | เริ่มซ่อมงาน PM แล้ว รับผิดชอบโดย JAKKAPAT KHOTSOMBAT | จักรภัทร โคตรสมบัติ</v>
      </c>
      <c r="AP1644" s="42" t="str">
        <f>_xlfn.TEXTJOIN("; ",TRUE,IF(COUNTA('query (10)'!A1644:AK1644)&lt;=6,"NEAR_EMPTY_ROW",""),IF($K1644="","MISSING_STATUS",""),IF(AND($K1644="เสร็จสิ้น",$Z1644=""),"DONE_NO_ACTUAL_DATE",""),IF(AND($I1644="Condition-based Maintenance",$AH1644=""),"CBM_NO_MEASUREMENT",""),IF(OR($X1644="",$X1644=0),"INVALID_PERIOD",""),IF(AND($AA1644&lt;&gt;"",$AB1644&lt;&gt;"",$AB1644&lt;$AA1644),"DATE_SEQUENCE_ERROR",""),IF(AND($AB1644&lt;&gt;"",$AB1644&gt;DATE(2030,12,31)),"DATE_OUTLIER",""),IF($C1644="","MISSING_QRCODE",""),IF($J1644="UNKNOWN","UNKNOWN_PM_TYPE",""),IF($L1644="UNKNOWN","UNKNOWN_STATUS",""))</f>
        <v/>
      </c>
      <c r="AQ1644" s="42" t="str">
        <f t="shared" si="129"/>
        <v>NO</v>
      </c>
    </row>
    <row r="1645" spans="1:43" x14ac:dyDescent="0.3">
      <c r="A1645" s="38">
        <f>IF('query (10)'!A1645="","",'query (10)'!A1645)</f>
        <v>1848</v>
      </c>
      <c r="B1645" s="38">
        <f>IF('query (10)'!B1645="","",'query (10)'!B1645)</f>
        <v>18808</v>
      </c>
      <c r="C1645" s="38" t="str">
        <f>TRIM(UPPER('query (10)'!M1645))</f>
        <v>GR-339</v>
      </c>
      <c r="D1645" s="38" t="str">
        <f>TRIM(UPPER(IFERROR(_xlfn.TEXTBEFORE('query (10)'!L1645,"("),'query (10)'!L1645)))</f>
        <v>INNER RING RIB GRINDING MACHINE</v>
      </c>
      <c r="E1645" s="38" t="str">
        <f>IFERROR(TRIM(UPPER(_xlfn.TEXTBEFORE(_xlfn.TEXTAFTER('query (10)'!L1645,"("),")"))),"")</f>
        <v/>
      </c>
      <c r="F1645" s="38" t="str">
        <f>TRIM('query (10)'!K1645)</f>
        <v>KWD3</v>
      </c>
      <c r="G1645" s="38" t="str">
        <f>IF('query (10)'!J1645="","",'query (10)'!J1645)</f>
        <v>Electrical Control</v>
      </c>
      <c r="H1645" s="38" t="str">
        <f>TRIM(UPPER('query (10)'!J1645))</f>
        <v>ELECTRICAL CONTROL</v>
      </c>
      <c r="I1645" s="38" t="str">
        <f>IF('query (10)'!F1645="","",'query (10)'!F1645)</f>
        <v>Usage-based Maintenance</v>
      </c>
      <c r="J1645" s="38" t="str">
        <f>IF('query (10)'!F1645="","",IFERROR(INDEX(Cleaning_Rules!$B$14:$B$17,MATCH(TRIM('query (10)'!F1645),Cleaning_Rules!$A$14:$A$17,0)),"UNKNOWN"))</f>
        <v>UBM</v>
      </c>
      <c r="K1645" s="38" t="str">
        <f>IF('query (10)'!G1645="","",'query (10)'!G1645)</f>
        <v>กำลังดำเนินการ</v>
      </c>
      <c r="L1645" s="38" t="str">
        <f>IF('query (10)'!G1645="","MISSING",IFERROR(INDEX(Cleaning_Rules!$B$5:$B$10,MATCH(TRIM('query (10)'!G1645),Cleaning_Rules!$A$5:$A$10,0)),"UNKNOWN"))</f>
        <v>IN_PROGRESS</v>
      </c>
      <c r="M1645" s="38" t="str">
        <f>IF('query (10)'!I1645="","",'query (10)'!I1645)</f>
        <v>Electrical</v>
      </c>
      <c r="N1645" s="38" t="str">
        <f>IF('query (10)'!O1645="","",'query (10)'!O1645)</f>
        <v>Inspection</v>
      </c>
      <c r="O1645" s="38" t="str">
        <f>IF('query (10)'!P1645="","",'query (10)'!P1645)</f>
        <v>Medium</v>
      </c>
      <c r="P1645" s="38" t="str">
        <f>IF('query (10)'!N1645="","",'query (10)'!N1645)</f>
        <v xml:space="preserve">Changes new red push botton
</v>
      </c>
      <c r="Q1645" s="38" t="str">
        <f>TRIM('query (10)'!N1645)</f>
        <v xml:space="preserve">Changes new red push botton
</v>
      </c>
      <c r="R1645" s="38" t="str">
        <f>TRIM(UPPER('query (10)'!R1645))</f>
        <v/>
      </c>
      <c r="S1645" s="38" t="str">
        <f>TRIM(UPPER('query (10)'!S1645))</f>
        <v/>
      </c>
      <c r="T1645" s="38" t="str">
        <f>IF('query (10)'!Q1645="","",TRIM(UPPER('query (10)'!Q1645)))</f>
        <v/>
      </c>
      <c r="U1645" s="38" t="str">
        <f>IF('query (10)'!T1645="","",'query (10)'!T1645)</f>
        <v/>
      </c>
      <c r="V1645" s="39" t="str">
        <f>IF('query (10)'!T1645="","",IFERROR(VALUE('query (10)'!T1645),""))</f>
        <v/>
      </c>
      <c r="W1645" s="40">
        <f>IF('query (10)'!U1645="","",'query (10)'!U1645)</f>
        <v>0</v>
      </c>
      <c r="X1645" s="39">
        <f>IF('query (10)'!V1645="","",'query (10)'!V1645)</f>
        <v>0</v>
      </c>
      <c r="Y1645" s="41">
        <f>IF('query (10)'!W1645="","",'query (10)'!W1645)</f>
        <v>46085</v>
      </c>
      <c r="Z1645" s="41" t="str">
        <f>IF('query (10)'!X1645="","",'query (10)'!X1645)</f>
        <v/>
      </c>
      <c r="AA1645" s="41" t="str">
        <f>IF('query (10)'!Y1645="","",'query (10)'!Y1645)</f>
        <v/>
      </c>
      <c r="AB1645" s="41" t="str">
        <f>IF('query (10)'!Z1645="","",'query (10)'!Z1645)</f>
        <v/>
      </c>
      <c r="AC1645" s="38" t="str">
        <f>IF(OR('query (10)'!AA1645="",COUNTIF(Cleaning_Rules!$A$21:$A$26,TRIM('query (10)'!AA1645))&gt;0),"",TRIM('query (10)'!AA1645))</f>
        <v/>
      </c>
      <c r="AD1645" s="38" t="str">
        <f>IF('query (10)'!AB1645="","",TRIM(IFERROR(_xlfn.TEXTBEFORE('query (10)'!AB1645,"("),'query (10)'!AB1645)))</f>
        <v>เริ่มซ่อมงาน PM แล้ว รับผิดชอบโดย PAHLA SEEDANG</v>
      </c>
      <c r="AE1645" s="38" t="str">
        <f>IFERROR(LOWER(TRIM(_xlfn.TEXTBEFORE(_xlfn.TEXTAFTER('query (10)'!AB1645,"("),")"))),"")</f>
        <v>pahla@nsk.com</v>
      </c>
      <c r="AF1645" s="38" t="str">
        <f>IF('query (10)'!AD1645="","",TRIM('query (10)'!AD1645))</f>
        <v>ณัฐดนัย จุฑาเทพ</v>
      </c>
      <c r="AG1645" s="38" t="str">
        <f>IF('query (10)'!AE1645="","",TRIM('query (10)'!AE1645))</f>
        <v>อัมรินทร์ รักษาพล</v>
      </c>
      <c r="AH1645" s="38" t="str">
        <f>IF('query (10)'!AF1645="","",IFERROR(VALUE('query (10)'!AF1645),""))</f>
        <v/>
      </c>
      <c r="AI1645" s="38" t="str">
        <f>IF('query (10)'!AG1645="","",TRIM('query (10)'!AG1645))</f>
        <v/>
      </c>
      <c r="AJ1645" s="38" t="str">
        <f>IF('query (10)'!AH1645="","",IFERROR(VALUE('query (10)'!AH1645),""))</f>
        <v/>
      </c>
      <c r="AK1645" s="38" t="str">
        <f>IF('query (10)'!AI1645="","",TRIM('query (10)'!AI1645))</f>
        <v/>
      </c>
      <c r="AL1645" s="42">
        <f t="shared" si="125"/>
        <v>2026</v>
      </c>
      <c r="AM1645" s="42" t="str">
        <f t="shared" si="126"/>
        <v>2026-03</v>
      </c>
      <c r="AN1645" s="42" t="str">
        <f t="shared" ca="1" si="127"/>
        <v/>
      </c>
      <c r="AO1645" s="42" t="str">
        <f t="shared" si="128"/>
        <v>GR-339 | INNER RING RIB GRINDING MACHINE | KWD3 | ELECTRICAL CONTROL | Usage-based Maintenance | Electrical | Inspection | Medium | Changes new red push botton
 | เริ่มซ่อมงาน PM แล้ว รับผิดชอบโดย PAHLA SEEDANG | อัมรินทร์ รักษาพล</v>
      </c>
      <c r="AP1645" s="42" t="str">
        <f>_xlfn.TEXTJOIN("; ",TRUE,IF(COUNTA('query (10)'!A1645:AK1645)&lt;=6,"NEAR_EMPTY_ROW",""),IF($K1645="","MISSING_STATUS",""),IF(AND($K1645="เสร็จสิ้น",$Z1645=""),"DONE_NO_ACTUAL_DATE",""),IF(AND($I1645="Condition-based Maintenance",$AH1645=""),"CBM_NO_MEASUREMENT",""),IF(OR($X1645="",$X1645=0),"INVALID_PERIOD",""),IF(AND($AA1645&lt;&gt;"",$AB1645&lt;&gt;"",$AB1645&lt;$AA1645),"DATE_SEQUENCE_ERROR",""),IF(AND($AB1645&lt;&gt;"",$AB1645&gt;DATE(2030,12,31)),"DATE_OUTLIER",""),IF($C1645="","MISSING_QRCODE",""),IF($J1645="UNKNOWN","UNKNOWN_PM_TYPE",""),IF($L1645="UNKNOWN","UNKNOWN_STATUS",""))</f>
        <v>INVALID_PERIOD</v>
      </c>
      <c r="AQ1645" s="42" t="str">
        <f t="shared" si="129"/>
        <v>NO</v>
      </c>
    </row>
    <row r="1646" spans="1:43" x14ac:dyDescent="0.3">
      <c r="A1646" s="38">
        <f>IF('query (10)'!A1646="","",'query (10)'!A1646)</f>
        <v>1849</v>
      </c>
      <c r="B1646" s="38">
        <f>IF('query (10)'!B1646="","",'query (10)'!B1646)</f>
        <v>19910</v>
      </c>
      <c r="C1646" s="38" t="str">
        <f>TRIM(UPPER('query (10)'!M1646))</f>
        <v>CH-349</v>
      </c>
      <c r="D1646" s="38" t="str">
        <f>TRIM(UPPER(IFERROR(_xlfn.TEXTBEFORE('query (10)'!L1646,"("),'query (10)'!L1646)))</f>
        <v>AUTOMATION VIBRATION TESTING MACHINE</v>
      </c>
      <c r="E1646" s="38" t="str">
        <f>IFERROR(TRIM(UPPER(_xlfn.TEXTBEFORE(_xlfn.TEXTAFTER('query (10)'!L1646,"("),")"))),"")</f>
        <v/>
      </c>
      <c r="F1646" s="38" t="str">
        <f>TRIM('query (10)'!K1646)</f>
        <v>KWD3</v>
      </c>
      <c r="G1646" s="38" t="str">
        <f>IF('query (10)'!J1646="","",'query (10)'!J1646)</f>
        <v>Sensors</v>
      </c>
      <c r="H1646" s="38" t="str">
        <f>TRIM(UPPER('query (10)'!J1646))</f>
        <v>SENSORS</v>
      </c>
      <c r="I1646" s="38" t="str">
        <f>IF('query (10)'!F1646="","",'query (10)'!F1646)</f>
        <v>Usage-based Maintenance</v>
      </c>
      <c r="J1646" s="38" t="str">
        <f>IF('query (10)'!F1646="","",IFERROR(INDEX(Cleaning_Rules!$B$14:$B$17,MATCH(TRIM('query (10)'!F1646),Cleaning_Rules!$A$14:$A$17,0)),"UNKNOWN"))</f>
        <v>UBM</v>
      </c>
      <c r="K1646" s="38" t="str">
        <f>IF('query (10)'!G1646="","",'query (10)'!G1646)</f>
        <v>เสร็จสิ้น</v>
      </c>
      <c r="L1646" s="38" t="str">
        <f>IF('query (10)'!G1646="","MISSING",IFERROR(INDEX(Cleaning_Rules!$B$5:$B$10,MATCH(TRIM('query (10)'!G1646),Cleaning_Rules!$A$5:$A$10,0)),"UNKNOWN"))</f>
        <v>COMPLETED</v>
      </c>
      <c r="M1646" s="38" t="str">
        <f>IF('query (10)'!I1646="","",'query (10)'!I1646)</f>
        <v>Electrical</v>
      </c>
      <c r="N1646" s="38" t="str">
        <f>IF('query (10)'!O1646="","",'query (10)'!O1646)</f>
        <v>Inspection</v>
      </c>
      <c r="O1646" s="38" t="str">
        <f>IF('query (10)'!P1646="","",'query (10)'!P1646)</f>
        <v>Medium</v>
      </c>
      <c r="P1646" s="38" t="str">
        <f>IF('query (10)'!N1646="","",'query (10)'!N1646)</f>
        <v xml:space="preserve">Edit Problem sensor has sleeves </v>
      </c>
      <c r="Q1646" s="38" t="str">
        <f>TRIM('query (10)'!N1646)</f>
        <v>Edit Problem sensor has sleeves</v>
      </c>
      <c r="R1646" s="38" t="str">
        <f>TRIM(UPPER('query (10)'!R1646))</f>
        <v/>
      </c>
      <c r="S1646" s="38" t="str">
        <f>TRIM(UPPER('query (10)'!S1646))</f>
        <v/>
      </c>
      <c r="T1646" s="38" t="str">
        <f>IF('query (10)'!Q1646="","",TRIM(UPPER('query (10)'!Q1646)))</f>
        <v/>
      </c>
      <c r="U1646" s="38" t="str">
        <f>IF('query (10)'!T1646="","",'query (10)'!T1646)</f>
        <v/>
      </c>
      <c r="V1646" s="39" t="str">
        <f>IF('query (10)'!T1646="","",IFERROR(VALUE('query (10)'!T1646),""))</f>
        <v/>
      </c>
      <c r="W1646" s="40">
        <f>IF('query (10)'!U1646="","",'query (10)'!U1646)</f>
        <v>0</v>
      </c>
      <c r="X1646" s="39">
        <f>IF('query (10)'!V1646="","",'query (10)'!V1646)</f>
        <v>0</v>
      </c>
      <c r="Y1646" s="41">
        <f>IF('query (10)'!W1646="","",'query (10)'!W1646)</f>
        <v>46085</v>
      </c>
      <c r="Z1646" s="41">
        <f>IF('query (10)'!X1646="","",'query (10)'!X1646)</f>
        <v>46141</v>
      </c>
      <c r="AA1646" s="41">
        <f>IF('query (10)'!Y1646="","",'query (10)'!Y1646)</f>
        <v>46141</v>
      </c>
      <c r="AB1646" s="41">
        <f>IF('query (10)'!Z1646="","",'query (10)'!Z1646)</f>
        <v>46141</v>
      </c>
      <c r="AC1646" s="38" t="str">
        <f>IF(OR('query (10)'!AA1646="",COUNTIF(Cleaning_Rules!$A$21:$A$26,TRIM('query (10)'!AA1646))&gt;0),"",TRIM('query (10)'!AA1646))</f>
        <v/>
      </c>
      <c r="AD1646" s="38" t="str">
        <f>IF('query (10)'!AB1646="","",TRIM(IFERROR(_xlfn.TEXTBEFORE('query (10)'!AB1646,"("),'query (10)'!AB1646)))</f>
        <v>เริ่มซ่อมงาน PM แล้ว รับผิดชอบโดย PONGPITAK SONCHAI</v>
      </c>
      <c r="AE1646" s="38" t="str">
        <f>IFERROR(LOWER(TRIM(_xlfn.TEXTBEFORE(_xlfn.TEXTAFTER('query (10)'!AB1646,"("),")"))),"")</f>
        <v>sonchai-p-6240@nsk.com</v>
      </c>
      <c r="AF1646" s="38" t="str">
        <f>IF('query (10)'!AD1646="","",TRIM('query (10)'!AD1646))</f>
        <v>ณัฐดนัย จุฑาเทพ</v>
      </c>
      <c r="AG1646" s="38" t="str">
        <f>IF('query (10)'!AE1646="","",TRIM('query (10)'!AE1646))</f>
        <v>พงษ์พิทักษ์ ศรไชย</v>
      </c>
      <c r="AH1646" s="38" t="str">
        <f>IF('query (10)'!AF1646="","",IFERROR(VALUE('query (10)'!AF1646),""))</f>
        <v/>
      </c>
      <c r="AI1646" s="38" t="str">
        <f>IF('query (10)'!AG1646="","",TRIM('query (10)'!AG1646))</f>
        <v/>
      </c>
      <c r="AJ1646" s="38" t="str">
        <f>IF('query (10)'!AH1646="","",IFERROR(VALUE('query (10)'!AH1646),""))</f>
        <v/>
      </c>
      <c r="AK1646" s="38" t="str">
        <f>IF('query (10)'!AI1646="","",TRIM('query (10)'!AI1646))</f>
        <v/>
      </c>
      <c r="AL1646" s="42">
        <f t="shared" si="125"/>
        <v>2026</v>
      </c>
      <c r="AM1646" s="42" t="str">
        <f t="shared" si="126"/>
        <v>2026-03</v>
      </c>
      <c r="AN1646" s="42" t="str">
        <f t="shared" ca="1" si="127"/>
        <v/>
      </c>
      <c r="AO1646" s="42" t="str">
        <f t="shared" si="128"/>
        <v>CH-349 | AUTOMATION VIBRATION TESTING MACHINE | KWD3 | SENSORS | Usage-based Maintenance | Electrical | Inspection | Medium | Edit Problem sensor has sleeves | เริ่มซ่อมงาน PM แล้ว รับผิดชอบโดย PONGPITAK SONCHAI | พงษ์พิทักษ์ ศรไชย</v>
      </c>
      <c r="AP1646" s="42" t="str">
        <f>_xlfn.TEXTJOIN("; ",TRUE,IF(COUNTA('query (10)'!A1646:AK1646)&lt;=6,"NEAR_EMPTY_ROW",""),IF($K1646="","MISSING_STATUS",""),IF(AND($K1646="เสร็จสิ้น",$Z1646=""),"DONE_NO_ACTUAL_DATE",""),IF(AND($I1646="Condition-based Maintenance",$AH1646=""),"CBM_NO_MEASUREMENT",""),IF(OR($X1646="",$X1646=0),"INVALID_PERIOD",""),IF(AND($AA1646&lt;&gt;"",$AB1646&lt;&gt;"",$AB1646&lt;$AA1646),"DATE_SEQUENCE_ERROR",""),IF(AND($AB1646&lt;&gt;"",$AB1646&gt;DATE(2030,12,31)),"DATE_OUTLIER",""),IF($C1646="","MISSING_QRCODE",""),IF($J1646="UNKNOWN","UNKNOWN_PM_TYPE",""),IF($L1646="UNKNOWN","UNKNOWN_STATUS",""))</f>
        <v>INVALID_PERIOD</v>
      </c>
      <c r="AQ1646" s="42" t="str">
        <f t="shared" si="129"/>
        <v>NO</v>
      </c>
    </row>
    <row r="1647" spans="1:43" x14ac:dyDescent="0.3">
      <c r="A1647" s="38">
        <f>IF('query (10)'!A1647="","",'query (10)'!A1647)</f>
        <v>1850</v>
      </c>
      <c r="B1647" s="38">
        <f>IF('query (10)'!B1647="","",'query (10)'!B1647)</f>
        <v>18810</v>
      </c>
      <c r="C1647" s="38" t="str">
        <f>TRIM(UPPER('query (10)'!M1647))</f>
        <v>MA-631</v>
      </c>
      <c r="D1647" s="38" t="str">
        <f>TRIM(UPPER(IFERROR(_xlfn.TEXTBEFORE('query (10)'!L1647,"("),'query (10)'!L1647)))</f>
        <v>LASER MARKER MACHINE</v>
      </c>
      <c r="E1647" s="38" t="str">
        <f>IFERROR(TRIM(UPPER(_xlfn.TEXTBEFORE(_xlfn.TEXTAFTER('query (10)'!L1647,"("),")"))),"")</f>
        <v/>
      </c>
      <c r="F1647" s="38" t="str">
        <f>TRIM('query (10)'!K1647)</f>
        <v>KWD3</v>
      </c>
      <c r="G1647" s="38" t="str">
        <f>IF('query (10)'!J1647="","",'query (10)'!J1647)</f>
        <v>Laser Mark</v>
      </c>
      <c r="H1647" s="38" t="str">
        <f>TRIM(UPPER('query (10)'!J1647))</f>
        <v>LASER MARK</v>
      </c>
      <c r="I1647" s="38" t="str">
        <f>IF('query (10)'!F1647="","",'query (10)'!F1647)</f>
        <v>Usage-based Maintenance</v>
      </c>
      <c r="J1647" s="38" t="str">
        <f>IF('query (10)'!F1647="","",IFERROR(INDEX(Cleaning_Rules!$B$14:$B$17,MATCH(TRIM('query (10)'!F1647),Cleaning_Rules!$A$14:$A$17,0)),"UNKNOWN"))</f>
        <v>UBM</v>
      </c>
      <c r="K1647" s="38" t="str">
        <f>IF('query (10)'!G1647="","",'query (10)'!G1647)</f>
        <v>เสร็จสิ้น</v>
      </c>
      <c r="L1647" s="38" t="str">
        <f>IF('query (10)'!G1647="","MISSING",IFERROR(INDEX(Cleaning_Rules!$B$5:$B$10,MATCH(TRIM('query (10)'!G1647),Cleaning_Rules!$A$5:$A$10,0)),"UNKNOWN"))</f>
        <v>COMPLETED</v>
      </c>
      <c r="M1647" s="38" t="str">
        <f>IF('query (10)'!I1647="","",'query (10)'!I1647)</f>
        <v>Electrical</v>
      </c>
      <c r="N1647" s="38" t="str">
        <f>IF('query (10)'!O1647="","",'query (10)'!O1647)</f>
        <v>Inspection</v>
      </c>
      <c r="O1647" s="38" t="str">
        <f>IF('query (10)'!P1647="","",'query (10)'!P1647)</f>
        <v>Medium</v>
      </c>
      <c r="P1647" s="38" t="str">
        <f>IF('query (10)'!N1647="","",'query (10)'!N1647)</f>
        <v>Changes new Filter of Amp Laser Mark</v>
      </c>
      <c r="Q1647" s="38" t="str">
        <f>TRIM('query (10)'!N1647)</f>
        <v>Changes new Filter of Amp Laser Mark</v>
      </c>
      <c r="R1647" s="38" t="str">
        <f>TRIM(UPPER('query (10)'!R1647))</f>
        <v/>
      </c>
      <c r="S1647" s="38" t="str">
        <f>TRIM(UPPER('query (10)'!S1647))</f>
        <v/>
      </c>
      <c r="T1647" s="38" t="str">
        <f>IF('query (10)'!Q1647="","",TRIM(UPPER('query (10)'!Q1647)))</f>
        <v/>
      </c>
      <c r="U1647" s="38" t="str">
        <f>IF('query (10)'!T1647="","",'query (10)'!T1647)</f>
        <v/>
      </c>
      <c r="V1647" s="39" t="str">
        <f>IF('query (10)'!T1647="","",IFERROR(VALUE('query (10)'!T1647),""))</f>
        <v/>
      </c>
      <c r="W1647" s="40">
        <f>IF('query (10)'!U1647="","",'query (10)'!U1647)</f>
        <v>0</v>
      </c>
      <c r="X1647" s="39">
        <f>IF('query (10)'!V1647="","",'query (10)'!V1647)</f>
        <v>0</v>
      </c>
      <c r="Y1647" s="41">
        <f>IF('query (10)'!W1647="","",'query (10)'!W1647)</f>
        <v>46085</v>
      </c>
      <c r="Z1647" s="41">
        <f>IF('query (10)'!X1647="","",'query (10)'!X1647)</f>
        <v>46101</v>
      </c>
      <c r="AA1647" s="41">
        <f>IF('query (10)'!Y1647="","",'query (10)'!Y1647)</f>
        <v>46101</v>
      </c>
      <c r="AB1647" s="41">
        <f>IF('query (10)'!Z1647="","",'query (10)'!Z1647)</f>
        <v>46101</v>
      </c>
      <c r="AC1647" s="38" t="str">
        <f>IF(OR('query (10)'!AA1647="",COUNTIF(Cleaning_Rules!$A$21:$A$26,TRIM('query (10)'!AA1647))&gt;0),"",TRIM('query (10)'!AA1647))</f>
        <v/>
      </c>
      <c r="AD1647" s="38" t="str">
        <f>IF('query (10)'!AB1647="","",TRIM(IFERROR(_xlfn.TEXTBEFORE('query (10)'!AB1647,"("),'query (10)'!AB1647)))</f>
        <v/>
      </c>
      <c r="AE1647" s="38" t="str">
        <f>IFERROR(LOWER(TRIM(_xlfn.TEXTBEFORE(_xlfn.TEXTAFTER('query (10)'!AB1647,"("),")"))),"")</f>
        <v/>
      </c>
      <c r="AF1647" s="38" t="str">
        <f>IF('query (10)'!AD1647="","",TRIM('query (10)'!AD1647))</f>
        <v>ณัฐดนัย จุฑาเทพ</v>
      </c>
      <c r="AG1647" s="38" t="str">
        <f>IF('query (10)'!AE1647="","",TRIM('query (10)'!AE1647))</f>
        <v>ณัฐดนัย จุฑาเทพ</v>
      </c>
      <c r="AH1647" s="38" t="str">
        <f>IF('query (10)'!AF1647="","",IFERROR(VALUE('query (10)'!AF1647),""))</f>
        <v/>
      </c>
      <c r="AI1647" s="38" t="str">
        <f>IF('query (10)'!AG1647="","",TRIM('query (10)'!AG1647))</f>
        <v/>
      </c>
      <c r="AJ1647" s="38" t="str">
        <f>IF('query (10)'!AH1647="","",IFERROR(VALUE('query (10)'!AH1647),""))</f>
        <v/>
      </c>
      <c r="AK1647" s="38" t="str">
        <f>IF('query (10)'!AI1647="","",TRIM('query (10)'!AI1647))</f>
        <v/>
      </c>
      <c r="AL1647" s="42">
        <f t="shared" si="125"/>
        <v>2026</v>
      </c>
      <c r="AM1647" s="42" t="str">
        <f t="shared" si="126"/>
        <v>2026-03</v>
      </c>
      <c r="AN1647" s="42" t="str">
        <f t="shared" ca="1" si="127"/>
        <v/>
      </c>
      <c r="AO1647" s="42" t="str">
        <f t="shared" si="128"/>
        <v>MA-631 | LASER MARKER MACHINE | KWD3 | LASER MARK | Usage-based Maintenance | Electrical | Inspection | Medium | Changes new Filter of Amp Laser Mark | ณัฐดนัย จุฑาเทพ</v>
      </c>
      <c r="AP1647" s="42" t="str">
        <f>_xlfn.TEXTJOIN("; ",TRUE,IF(COUNTA('query (10)'!A1647:AK1647)&lt;=6,"NEAR_EMPTY_ROW",""),IF($K1647="","MISSING_STATUS",""),IF(AND($K1647="เสร็จสิ้น",$Z1647=""),"DONE_NO_ACTUAL_DATE",""),IF(AND($I1647="Condition-based Maintenance",$AH1647=""),"CBM_NO_MEASUREMENT",""),IF(OR($X1647="",$X1647=0),"INVALID_PERIOD",""),IF(AND($AA1647&lt;&gt;"",$AB1647&lt;&gt;"",$AB1647&lt;$AA1647),"DATE_SEQUENCE_ERROR",""),IF(AND($AB1647&lt;&gt;"",$AB1647&gt;DATE(2030,12,31)),"DATE_OUTLIER",""),IF($C1647="","MISSING_QRCODE",""),IF($J1647="UNKNOWN","UNKNOWN_PM_TYPE",""),IF($L1647="UNKNOWN","UNKNOWN_STATUS",""))</f>
        <v>INVALID_PERIOD</v>
      </c>
      <c r="AQ1647" s="42" t="str">
        <f t="shared" si="129"/>
        <v>NO</v>
      </c>
    </row>
    <row r="1648" spans="1:43" x14ac:dyDescent="0.3">
      <c r="A1648" s="38">
        <f>IF('query (10)'!A1648="","",'query (10)'!A1648)</f>
        <v>1851</v>
      </c>
      <c r="B1648" s="38">
        <f>IF('query (10)'!B1648="","",'query (10)'!B1648)</f>
        <v>18843</v>
      </c>
      <c r="C1648" s="38" t="str">
        <f>TRIM(UPPER('query (10)'!M1648))</f>
        <v>CH-263</v>
      </c>
      <c r="D1648" s="38" t="str">
        <f>TRIM(UPPER(IFERROR(_xlfn.TEXTBEFORE('query (10)'!L1648,"("),'query (10)'!L1648)))</f>
        <v>AUTOMATION VIBRATION TESTING MACHINE</v>
      </c>
      <c r="E1648" s="38" t="str">
        <f>IFERROR(TRIM(UPPER(_xlfn.TEXTBEFORE(_xlfn.TEXTAFTER('query (10)'!L1648,"("),")"))),"")</f>
        <v/>
      </c>
      <c r="F1648" s="38" t="str">
        <f>TRIM('query (10)'!K1648)</f>
        <v>KWD2</v>
      </c>
      <c r="G1648" s="38" t="str">
        <f>IF('query (10)'!J1648="","",'query (10)'!J1648)</f>
        <v>Per loader</v>
      </c>
      <c r="H1648" s="38" t="str">
        <f>TRIM(UPPER('query (10)'!J1648))</f>
        <v>PER LOADER</v>
      </c>
      <c r="I1648" s="38" t="str">
        <f>IF('query (10)'!F1648="","",'query (10)'!F1648)</f>
        <v>Time-based Maintenance</v>
      </c>
      <c r="J1648" s="38" t="str">
        <f>IF('query (10)'!F1648="","",IFERROR(INDEX(Cleaning_Rules!$B$14:$B$17,MATCH(TRIM('query (10)'!F1648),Cleaning_Rules!$A$14:$A$17,0)),"UNKNOWN"))</f>
        <v>TBM</v>
      </c>
      <c r="K1648" s="38" t="str">
        <f>IF('query (10)'!G1648="","",'query (10)'!G1648)</f>
        <v>เสร็จสิ้น</v>
      </c>
      <c r="L1648" s="38" t="str">
        <f>IF('query (10)'!G1648="","MISSING",IFERROR(INDEX(Cleaning_Rules!$B$5:$B$10,MATCH(TRIM('query (10)'!G1648),Cleaning_Rules!$A$5:$A$10,0)),"UNKNOWN"))</f>
        <v>COMPLETED</v>
      </c>
      <c r="M1648" s="38" t="str">
        <f>IF('query (10)'!I1648="","",'query (10)'!I1648)</f>
        <v>Mechanical</v>
      </c>
      <c r="N1648" s="38" t="str">
        <f>IF('query (10)'!O1648="","",'query (10)'!O1648)</f>
        <v>Part Change</v>
      </c>
      <c r="O1648" s="38" t="str">
        <f>IF('query (10)'!P1648="","",'query (10)'!P1648)</f>
        <v>Medium</v>
      </c>
      <c r="P1648" s="38" t="str">
        <f>IF('query (10)'!N1648="","",'query (10)'!N1648)</f>
        <v xml:space="preserve">Repair Unit Per loader to PM 60 Month Cycle
change seal kit air cylinder up-down
Model: CDQ2G80
change Floating Joint
Model: JFA80-22-150
change Shock Absorber up 
Model: FWM-2016EBD-C
change Shock Absorber down
Model: FWM-2725FBD-C
</v>
      </c>
      <c r="Q1648" s="38" t="str">
        <f>TRIM('query (10)'!N1648)</f>
        <v xml:space="preserve">Repair Unit Per loader to PM 60 Month Cycle
change seal kit air cylinder up-down
Model: CDQ2G80
change Floating Joint
Model: JFA80-22-150
change Shock Absorber up 
Model: FWM-2016EBD-C
change Shock Absorber down
Model: FWM-2725FBD-C
</v>
      </c>
      <c r="R1648" s="38" t="str">
        <f>TRIM(UPPER('query (10)'!R1648))</f>
        <v>FLOATING JOINT</v>
      </c>
      <c r="S1648" s="38" t="str">
        <f>TRIM(UPPER('query (10)'!S1648))</f>
        <v>JFA80-22-150</v>
      </c>
      <c r="T1648" s="38" t="str">
        <f>IF('query (10)'!Q1648="","",TRIM(UPPER('query (10)'!Q1648)))</f>
        <v/>
      </c>
      <c r="U1648" s="38" t="str">
        <f>IF('query (10)'!T1648="","",'query (10)'!T1648)</f>
        <v/>
      </c>
      <c r="V1648" s="39" t="str">
        <f>IF('query (10)'!T1648="","",IFERROR(VALUE('query (10)'!T1648),""))</f>
        <v/>
      </c>
      <c r="W1648" s="40">
        <f>IF('query (10)'!U1648="","",'query (10)'!U1648)</f>
        <v>0</v>
      </c>
      <c r="X1648" s="39">
        <f>IF('query (10)'!V1648="","",'query (10)'!V1648)</f>
        <v>1800</v>
      </c>
      <c r="Y1648" s="41">
        <f>IF('query (10)'!W1648="","",'query (10)'!W1648)</f>
        <v>46083</v>
      </c>
      <c r="Z1648" s="41">
        <f>IF('query (10)'!X1648="","",'query (10)'!X1648)</f>
        <v>46087</v>
      </c>
      <c r="AA1648" s="41">
        <f>IF('query (10)'!Y1648="","",'query (10)'!Y1648)</f>
        <v>46087</v>
      </c>
      <c r="AB1648" s="41">
        <f>IF('query (10)'!Z1648="","",'query (10)'!Z1648)</f>
        <v>47887</v>
      </c>
      <c r="AC1648" s="38" t="str">
        <f>IF(OR('query (10)'!AA1648="",COUNTIF(Cleaning_Rules!$A$21:$A$26,TRIM('query (10)'!AA1648))&gt;0),"",TRIM('query (10)'!AA1648))</f>
        <v/>
      </c>
      <c r="AD1648" s="38" t="str">
        <f>IF('query (10)'!AB1648="","",TRIM(IFERROR(_xlfn.TEXTBEFORE('query (10)'!AB1648,"("),'query (10)'!AB1648)))</f>
        <v>เริ่มซ่อมงาน PM แล้ว รับผิดชอบโดย KUNANON PARAWANWONG</v>
      </c>
      <c r="AE1648" s="38" t="str">
        <f>IFERROR(LOWER(TRIM(_xlfn.TEXTBEFORE(_xlfn.TEXTAFTER('query (10)'!AB1648,"("),")"))),"")</f>
        <v>parawanwong-k-3161@nsk.com</v>
      </c>
      <c r="AF1648" s="38" t="str">
        <f>IF('query (10)'!AD1648="","",TRIM('query (10)'!AD1648))</f>
        <v>คุณานนต์ ปารวัณวงศ์</v>
      </c>
      <c r="AG1648" s="38" t="str">
        <f>IF('query (10)'!AE1648="","",TRIM('query (10)'!AE1648))</f>
        <v>คุณานนต์ ปารวัณวงศ์</v>
      </c>
      <c r="AH1648" s="38" t="str">
        <f>IF('query (10)'!AF1648="","",IFERROR(VALUE('query (10)'!AF1648),""))</f>
        <v/>
      </c>
      <c r="AI1648" s="38" t="str">
        <f>IF('query (10)'!AG1648="","",TRIM('query (10)'!AG1648))</f>
        <v/>
      </c>
      <c r="AJ1648" s="38" t="str">
        <f>IF('query (10)'!AH1648="","",IFERROR(VALUE('query (10)'!AH1648),""))</f>
        <v/>
      </c>
      <c r="AK1648" s="38" t="str">
        <f>IF('query (10)'!AI1648="","",TRIM('query (10)'!AI1648))</f>
        <v/>
      </c>
      <c r="AL1648" s="42">
        <f t="shared" si="125"/>
        <v>2026</v>
      </c>
      <c r="AM1648" s="42" t="str">
        <f t="shared" si="126"/>
        <v>2026-03</v>
      </c>
      <c r="AN1648" s="42" t="str">
        <f t="shared" ca="1" si="127"/>
        <v/>
      </c>
      <c r="AO1648" s="42" t="str">
        <f t="shared" si="128"/>
        <v>CH-263 | AUTOMATION VIBRATION TESTING MACHINE | KWD2 | PER LOADER | Time-based Maintenance | Mechanical | Part Change | Medium | Repair Unit Per loader to PM 60 Month Cycle
change seal kit air cylinder up-down
Model: CDQ2G80
change Floating Joint
Model: JFA80-22-150
change Shock Absorber up 
Model: FWM-2016EBD-C
change Shock Absorber down
Model: FWM-2725FBD-C
 | FLOATING JOINT | JFA80-22-150 | เริ่มซ่อมงาน PM แล้ว รับผิดชอบโดย KUNANON PARAWANWONG | คุณานนต์ ปารวัณวงศ์</v>
      </c>
      <c r="AP1648" s="42" t="str">
        <f>_xlfn.TEXTJOIN("; ",TRUE,IF(COUNTA('query (10)'!A1648:AK1648)&lt;=6,"NEAR_EMPTY_ROW",""),IF($K1648="","MISSING_STATUS",""),IF(AND($K1648="เสร็จสิ้น",$Z1648=""),"DONE_NO_ACTUAL_DATE",""),IF(AND($I1648="Condition-based Maintenance",$AH1648=""),"CBM_NO_MEASUREMENT",""),IF(OR($X1648="",$X1648=0),"INVALID_PERIOD",""),IF(AND($AA1648&lt;&gt;"",$AB1648&lt;&gt;"",$AB1648&lt;$AA1648),"DATE_SEQUENCE_ERROR",""),IF(AND($AB1648&lt;&gt;"",$AB1648&gt;DATE(2030,12,31)),"DATE_OUTLIER",""),IF($C1648="","MISSING_QRCODE",""),IF($J1648="UNKNOWN","UNKNOWN_PM_TYPE",""),IF($L1648="UNKNOWN","UNKNOWN_STATUS",""))</f>
        <v>DATE_OUTLIER</v>
      </c>
      <c r="AQ1648" s="42" t="str">
        <f t="shared" si="129"/>
        <v>NO</v>
      </c>
    </row>
    <row r="1649" spans="1:43" x14ac:dyDescent="0.3">
      <c r="A1649" s="38">
        <f>IF('query (10)'!A1649="","",'query (10)'!A1649)</f>
        <v>1852</v>
      </c>
      <c r="B1649" s="38">
        <f>IF('query (10)'!B1649="","",'query (10)'!B1649)</f>
        <v>18844</v>
      </c>
      <c r="C1649" s="38" t="str">
        <f>TRIM(UPPER('query (10)'!M1649))</f>
        <v>CH-349</v>
      </c>
      <c r="D1649" s="38" t="str">
        <f>TRIM(UPPER(IFERROR(_xlfn.TEXTBEFORE('query (10)'!L1649,"("),'query (10)'!L1649)))</f>
        <v>AUTOMATION VIBRATION TESTING MACHINE</v>
      </c>
      <c r="E1649" s="38" t="str">
        <f>IFERROR(TRIM(UPPER(_xlfn.TEXTBEFORE(_xlfn.TEXTAFTER('query (10)'!L1649,"("),")"))),"")</f>
        <v/>
      </c>
      <c r="F1649" s="38" t="str">
        <f>TRIM('query (10)'!K1649)</f>
        <v>KWD3</v>
      </c>
      <c r="G1649" s="38" t="str">
        <f>IF('query (10)'!J1649="","",'query (10)'!J1649)</f>
        <v>Per loader</v>
      </c>
      <c r="H1649" s="38" t="str">
        <f>TRIM(UPPER('query (10)'!J1649))</f>
        <v>PER LOADER</v>
      </c>
      <c r="I1649" s="38" t="str">
        <f>IF('query (10)'!F1649="","",'query (10)'!F1649)</f>
        <v>Time-based Maintenance</v>
      </c>
      <c r="J1649" s="38" t="str">
        <f>IF('query (10)'!F1649="","",IFERROR(INDEX(Cleaning_Rules!$B$14:$B$17,MATCH(TRIM('query (10)'!F1649),Cleaning_Rules!$A$14:$A$17,0)),"UNKNOWN"))</f>
        <v>TBM</v>
      </c>
      <c r="K1649" s="38" t="str">
        <f>IF('query (10)'!G1649="","",'query (10)'!G1649)</f>
        <v>เสร็จสิ้น</v>
      </c>
      <c r="L1649" s="38" t="str">
        <f>IF('query (10)'!G1649="","MISSING",IFERROR(INDEX(Cleaning_Rules!$B$5:$B$10,MATCH(TRIM('query (10)'!G1649),Cleaning_Rules!$A$5:$A$10,0)),"UNKNOWN"))</f>
        <v>COMPLETED</v>
      </c>
      <c r="M1649" s="38" t="str">
        <f>IF('query (10)'!I1649="","",'query (10)'!I1649)</f>
        <v>Mechanical</v>
      </c>
      <c r="N1649" s="38" t="str">
        <f>IF('query (10)'!O1649="","",'query (10)'!O1649)</f>
        <v>Part Change</v>
      </c>
      <c r="O1649" s="38" t="str">
        <f>IF('query (10)'!P1649="","",'query (10)'!P1649)</f>
        <v>Medium</v>
      </c>
      <c r="P1649" s="38" t="str">
        <f>IF('query (10)'!N1649="","",'query (10)'!N1649)</f>
        <v xml:space="preserve">Repair Unit Per loader to PM 60 Month Cycle
change seal kit air cylinder up-down
Model: CDQ2G80
change Floating Joint
Model: JFA80-22-150
change Shock Absorber up 
Model: FWM-2016EBD-C
change Shock Absorber down
Model: FWM-2725FBD-C
</v>
      </c>
      <c r="Q1649" s="38" t="str">
        <f>TRIM('query (10)'!N1649)</f>
        <v xml:space="preserve">Repair Unit Per loader to PM 60 Month Cycle
change seal kit air cylinder up-down
Model: CDQ2G80
change Floating Joint
Model: JFA80-22-150
change Shock Absorber up 
Model: FWM-2016EBD-C
change Shock Absorber down
Model: FWM-2725FBD-C
</v>
      </c>
      <c r="R1649" s="38" t="str">
        <f>TRIM(UPPER('query (10)'!R1649))</f>
        <v>FLOATING JOINT</v>
      </c>
      <c r="S1649" s="38" t="str">
        <f>TRIM(UPPER('query (10)'!S1649))</f>
        <v>JFA80-22-150</v>
      </c>
      <c r="T1649" s="38" t="str">
        <f>IF('query (10)'!Q1649="","",TRIM(UPPER('query (10)'!Q1649)))</f>
        <v/>
      </c>
      <c r="U1649" s="38" t="str">
        <f>IF('query (10)'!T1649="","",'query (10)'!T1649)</f>
        <v/>
      </c>
      <c r="V1649" s="39" t="str">
        <f>IF('query (10)'!T1649="","",IFERROR(VALUE('query (10)'!T1649),""))</f>
        <v/>
      </c>
      <c r="W1649" s="40">
        <f>IF('query (10)'!U1649="","",'query (10)'!U1649)</f>
        <v>0</v>
      </c>
      <c r="X1649" s="39">
        <f>IF('query (10)'!V1649="","",'query (10)'!V1649)</f>
        <v>1800</v>
      </c>
      <c r="Y1649" s="41">
        <f>IF('query (10)'!W1649="","",'query (10)'!W1649)</f>
        <v>46084</v>
      </c>
      <c r="Z1649" s="41">
        <f>IF('query (10)'!X1649="","",'query (10)'!X1649)</f>
        <v>46116</v>
      </c>
      <c r="AA1649" s="41">
        <f>IF('query (10)'!Y1649="","",'query (10)'!Y1649)</f>
        <v>46116</v>
      </c>
      <c r="AB1649" s="41">
        <f>IF('query (10)'!Z1649="","",'query (10)'!Z1649)</f>
        <v>47916</v>
      </c>
      <c r="AC1649" s="38" t="str">
        <f>IF(OR('query (10)'!AA1649="",COUNTIF(Cleaning_Rules!$A$21:$A$26,TRIM('query (10)'!AA1649))&gt;0),"",TRIM('query (10)'!AA1649))</f>
        <v/>
      </c>
      <c r="AD1649" s="38" t="str">
        <f>IF('query (10)'!AB1649="","",TRIM(IFERROR(_xlfn.TEXTBEFORE('query (10)'!AB1649,"("),'query (10)'!AB1649)))</f>
        <v>เริ่มซ่อมงาน PM แล้ว รับผิดชอบโดย PUCHIT KULSEREE</v>
      </c>
      <c r="AE1649" s="38" t="str">
        <f>IFERROR(LOWER(TRIM(_xlfn.TEXTBEFORE(_xlfn.TEXTAFTER('query (10)'!AB1649,"("),")"))),"")</f>
        <v>puchit@nsk.com</v>
      </c>
      <c r="AF1649" s="38" t="str">
        <f>IF('query (10)'!AD1649="","",TRIM('query (10)'!AD1649))</f>
        <v>คุณานนต์ ปารวัณวงศ์</v>
      </c>
      <c r="AG1649" s="38" t="str">
        <f>IF('query (10)'!AE1649="","",TRIM('query (10)'!AE1649))</f>
        <v>ภูชิต กุลเสรี</v>
      </c>
      <c r="AH1649" s="38" t="str">
        <f>IF('query (10)'!AF1649="","",IFERROR(VALUE('query (10)'!AF1649),""))</f>
        <v/>
      </c>
      <c r="AI1649" s="38" t="str">
        <f>IF('query (10)'!AG1649="","",TRIM('query (10)'!AG1649))</f>
        <v/>
      </c>
      <c r="AJ1649" s="38" t="str">
        <f>IF('query (10)'!AH1649="","",IFERROR(VALUE('query (10)'!AH1649),""))</f>
        <v/>
      </c>
      <c r="AK1649" s="38" t="str">
        <f>IF('query (10)'!AI1649="","",TRIM('query (10)'!AI1649))</f>
        <v/>
      </c>
      <c r="AL1649" s="42">
        <f t="shared" si="125"/>
        <v>2026</v>
      </c>
      <c r="AM1649" s="42" t="str">
        <f t="shared" si="126"/>
        <v>2026-03</v>
      </c>
      <c r="AN1649" s="42" t="str">
        <f t="shared" ca="1" si="127"/>
        <v/>
      </c>
      <c r="AO1649" s="42" t="str">
        <f t="shared" si="128"/>
        <v>CH-349 | AUTOMATION VIBRATION TESTING MACHINE | KWD3 | PER LOADER | Time-based Maintenance | Mechanical | Part Change | Medium | Repair Unit Per loader to PM 60 Month Cycle
change seal kit air cylinder up-down
Model: CDQ2G80
change Floating Joint
Model: JFA80-22-150
change Shock Absorber up 
Model: FWM-2016EBD-C
change Shock Absorber down
Model: FWM-2725FBD-C
 | FLOATING JOINT | JFA80-22-150 | เริ่มซ่อมงาน PM แล้ว รับผิดชอบโดย PUCHIT KULSEREE | ภูชิต กุลเสรี</v>
      </c>
      <c r="AP1649" s="42" t="str">
        <f>_xlfn.TEXTJOIN("; ",TRUE,IF(COUNTA('query (10)'!A1649:AK1649)&lt;=6,"NEAR_EMPTY_ROW",""),IF($K1649="","MISSING_STATUS",""),IF(AND($K1649="เสร็จสิ้น",$Z1649=""),"DONE_NO_ACTUAL_DATE",""),IF(AND($I1649="Condition-based Maintenance",$AH1649=""),"CBM_NO_MEASUREMENT",""),IF(OR($X1649="",$X1649=0),"INVALID_PERIOD",""),IF(AND($AA1649&lt;&gt;"",$AB1649&lt;&gt;"",$AB1649&lt;$AA1649),"DATE_SEQUENCE_ERROR",""),IF(AND($AB1649&lt;&gt;"",$AB1649&gt;DATE(2030,12,31)),"DATE_OUTLIER",""),IF($C1649="","MISSING_QRCODE",""),IF($J1649="UNKNOWN","UNKNOWN_PM_TYPE",""),IF($L1649="UNKNOWN","UNKNOWN_STATUS",""))</f>
        <v>DATE_OUTLIER</v>
      </c>
      <c r="AQ1649" s="42" t="str">
        <f t="shared" si="129"/>
        <v>NO</v>
      </c>
    </row>
    <row r="1650" spans="1:43" x14ac:dyDescent="0.3">
      <c r="A1650" s="38">
        <f>IF('query (10)'!A1650="","",'query (10)'!A1650)</f>
        <v>1853</v>
      </c>
      <c r="B1650" s="38">
        <f>IF('query (10)'!B1650="","",'query (10)'!B1650)</f>
        <v>18862</v>
      </c>
      <c r="C1650" s="38" t="str">
        <f>TRIM(UPPER('query (10)'!M1650))</f>
        <v>CH-471</v>
      </c>
      <c r="D1650" s="38" t="str">
        <f>TRIM(UPPER(IFERROR(_xlfn.TEXTBEFORE('query (10)'!L1650,"("),'query (10)'!L1650)))</f>
        <v>AUTOMATION VIBRATION TESTING MACHINE</v>
      </c>
      <c r="E1650" s="38" t="str">
        <f>IFERROR(TRIM(UPPER(_xlfn.TEXTBEFORE(_xlfn.TEXTAFTER('query (10)'!L1650,"("),")"))),"")</f>
        <v/>
      </c>
      <c r="F1650" s="38" t="str">
        <f>TRIM('query (10)'!K1650)</f>
        <v>KWD4</v>
      </c>
      <c r="G1650" s="38" t="str">
        <f>IF('query (10)'!J1650="","",'query (10)'!J1650)</f>
        <v>Per loader</v>
      </c>
      <c r="H1650" s="38" t="str">
        <f>TRIM(UPPER('query (10)'!J1650))</f>
        <v>PER LOADER</v>
      </c>
      <c r="I1650" s="38" t="str">
        <f>IF('query (10)'!F1650="","",'query (10)'!F1650)</f>
        <v>Time-based Maintenance</v>
      </c>
      <c r="J1650" s="38" t="str">
        <f>IF('query (10)'!F1650="","",IFERROR(INDEX(Cleaning_Rules!$B$14:$B$17,MATCH(TRIM('query (10)'!F1650),Cleaning_Rules!$A$14:$A$17,0)),"UNKNOWN"))</f>
        <v>TBM</v>
      </c>
      <c r="K1650" s="38" t="str">
        <f>IF('query (10)'!G1650="","",'query (10)'!G1650)</f>
        <v>เสร็จสิ้น</v>
      </c>
      <c r="L1650" s="38" t="str">
        <f>IF('query (10)'!G1650="","MISSING",IFERROR(INDEX(Cleaning_Rules!$B$5:$B$10,MATCH(TRIM('query (10)'!G1650),Cleaning_Rules!$A$5:$A$10,0)),"UNKNOWN"))</f>
        <v>COMPLETED</v>
      </c>
      <c r="M1650" s="38" t="str">
        <f>IF('query (10)'!I1650="","",'query (10)'!I1650)</f>
        <v>Mechanical</v>
      </c>
      <c r="N1650" s="38" t="str">
        <f>IF('query (10)'!O1650="","",'query (10)'!O1650)</f>
        <v>Part Change</v>
      </c>
      <c r="O1650" s="38" t="str">
        <f>IF('query (10)'!P1650="","",'query (10)'!P1650)</f>
        <v>Medium</v>
      </c>
      <c r="P1650" s="38" t="str">
        <f>IF('query (10)'!N1650="","",'query (10)'!N1650)</f>
        <v xml:space="preserve">Repair Unit Per loader to PM 60 Month Cycle
change seal kit air cylinder up-down
Model: CDQ2G80
change Floating Joint
Model: JFA80-22-150
change Shock Absorber up 
Model: FWM-2016EBD-C
change Shock Absorber down
Model: FWM-2725FBD-C
</v>
      </c>
      <c r="Q1650" s="38" t="str">
        <f>TRIM('query (10)'!N1650)</f>
        <v xml:space="preserve">Repair Unit Per loader to PM 60 Month Cycle
change seal kit air cylinder up-down
Model: CDQ2G80
change Floating Joint
Model: JFA80-22-150
change Shock Absorber up 
Model: FWM-2016EBD-C
change Shock Absorber down
Model: FWM-2725FBD-C
</v>
      </c>
      <c r="R1650" s="38" t="str">
        <f>TRIM(UPPER('query (10)'!R1650))</f>
        <v>FLOATING JOINT</v>
      </c>
      <c r="S1650" s="38" t="str">
        <f>TRIM(UPPER('query (10)'!S1650))</f>
        <v>JFA80-22-150</v>
      </c>
      <c r="T1650" s="38" t="str">
        <f>IF('query (10)'!Q1650="","",TRIM(UPPER('query (10)'!Q1650)))</f>
        <v/>
      </c>
      <c r="U1650" s="38" t="str">
        <f>IF('query (10)'!T1650="","",'query (10)'!T1650)</f>
        <v/>
      </c>
      <c r="V1650" s="39" t="str">
        <f>IF('query (10)'!T1650="","",IFERROR(VALUE('query (10)'!T1650),""))</f>
        <v/>
      </c>
      <c r="W1650" s="40">
        <f>IF('query (10)'!U1650="","",'query (10)'!U1650)</f>
        <v>0</v>
      </c>
      <c r="X1650" s="39">
        <f>IF('query (10)'!V1650="","",'query (10)'!V1650)</f>
        <v>1800</v>
      </c>
      <c r="Y1650" s="41">
        <f>IF('query (10)'!W1650="","",'query (10)'!W1650)</f>
        <v>46085</v>
      </c>
      <c r="Z1650" s="41">
        <f>IF('query (10)'!X1650="","",'query (10)'!X1650)</f>
        <v>46095</v>
      </c>
      <c r="AA1650" s="41">
        <f>IF('query (10)'!Y1650="","",'query (10)'!Y1650)</f>
        <v>46095</v>
      </c>
      <c r="AB1650" s="41">
        <f>IF('query (10)'!Z1650="","",'query (10)'!Z1650)</f>
        <v>47895</v>
      </c>
      <c r="AC1650" s="38" t="str">
        <f>IF(OR('query (10)'!AA1650="",COUNTIF(Cleaning_Rules!$A$21:$A$26,TRIM('query (10)'!AA1650))&gt;0),"",TRIM('query (10)'!AA1650))</f>
        <v/>
      </c>
      <c r="AD1650" s="38" t="str">
        <f>IF('query (10)'!AB1650="","",TRIM(IFERROR(_xlfn.TEXTBEFORE('query (10)'!AB1650,"("),'query (10)'!AB1650)))</f>
        <v>เริ่มซ่อมงาน PM แล้ว รับผิดชอบโดย PAHLA SEEDANG</v>
      </c>
      <c r="AE1650" s="38" t="str">
        <f>IFERROR(LOWER(TRIM(_xlfn.TEXTBEFORE(_xlfn.TEXTAFTER('query (10)'!AB1650,"("),")"))),"")</f>
        <v>pahla@nsk.com</v>
      </c>
      <c r="AF1650" s="38" t="str">
        <f>IF('query (10)'!AD1650="","",TRIM('query (10)'!AD1650))</f>
        <v>คุณานนต์ ปารวัณวงศ์</v>
      </c>
      <c r="AG1650" s="38" t="str">
        <f>IF('query (10)'!AE1650="","",TRIM('query (10)'!AE1650))</f>
        <v>ผะหลา สีแดง</v>
      </c>
      <c r="AH1650" s="38" t="str">
        <f>IF('query (10)'!AF1650="","",IFERROR(VALUE('query (10)'!AF1650),""))</f>
        <v/>
      </c>
      <c r="AI1650" s="38" t="str">
        <f>IF('query (10)'!AG1650="","",TRIM('query (10)'!AG1650))</f>
        <v/>
      </c>
      <c r="AJ1650" s="38" t="str">
        <f>IF('query (10)'!AH1650="","",IFERROR(VALUE('query (10)'!AH1650),""))</f>
        <v/>
      </c>
      <c r="AK1650" s="38" t="str">
        <f>IF('query (10)'!AI1650="","",TRIM('query (10)'!AI1650))</f>
        <v/>
      </c>
      <c r="AL1650" s="42">
        <f t="shared" si="125"/>
        <v>2026</v>
      </c>
      <c r="AM1650" s="42" t="str">
        <f t="shared" si="126"/>
        <v>2026-03</v>
      </c>
      <c r="AN1650" s="42" t="str">
        <f t="shared" ca="1" si="127"/>
        <v/>
      </c>
      <c r="AO1650" s="42" t="str">
        <f t="shared" si="128"/>
        <v>CH-471 | AUTOMATION VIBRATION TESTING MACHINE | KWD4 | PER LOADER | Time-based Maintenance | Mechanical | Part Change | Medium | Repair Unit Per loader to PM 60 Month Cycle
change seal kit air cylinder up-down
Model: CDQ2G80
change Floating Joint
Model: JFA80-22-150
change Shock Absorber up 
Model: FWM-2016EBD-C
change Shock Absorber down
Model: FWM-2725FBD-C
 | FLOATING JOINT | JFA80-22-150 | เริ่มซ่อมงาน PM แล้ว รับผิดชอบโดย PAHLA SEEDANG | ผะหลา สีแดง</v>
      </c>
      <c r="AP1650" s="42" t="str">
        <f>_xlfn.TEXTJOIN("; ",TRUE,IF(COUNTA('query (10)'!A1650:AK1650)&lt;=6,"NEAR_EMPTY_ROW",""),IF($K1650="","MISSING_STATUS",""),IF(AND($K1650="เสร็จสิ้น",$Z1650=""),"DONE_NO_ACTUAL_DATE",""),IF(AND($I1650="Condition-based Maintenance",$AH1650=""),"CBM_NO_MEASUREMENT",""),IF(OR($X1650="",$X1650=0),"INVALID_PERIOD",""),IF(AND($AA1650&lt;&gt;"",$AB1650&lt;&gt;"",$AB1650&lt;$AA1650),"DATE_SEQUENCE_ERROR",""),IF(AND($AB1650&lt;&gt;"",$AB1650&gt;DATE(2030,12,31)),"DATE_OUTLIER",""),IF($C1650="","MISSING_QRCODE",""),IF($J1650="UNKNOWN","UNKNOWN_PM_TYPE",""),IF($L1650="UNKNOWN","UNKNOWN_STATUS",""))</f>
        <v>DATE_OUTLIER</v>
      </c>
      <c r="AQ1650" s="42" t="str">
        <f t="shared" si="129"/>
        <v>NO</v>
      </c>
    </row>
    <row r="1651" spans="1:43" x14ac:dyDescent="0.3">
      <c r="A1651" s="38">
        <f>IF('query (10)'!A1651="","",'query (10)'!A1651)</f>
        <v>1854</v>
      </c>
      <c r="B1651" s="38">
        <f>IF('query (10)'!B1651="","",'query (10)'!B1651)</f>
        <v>18928</v>
      </c>
      <c r="C1651" s="38" t="str">
        <f>TRIM(UPPER('query (10)'!M1651))</f>
        <v>AS-924</v>
      </c>
      <c r="D1651" s="38" t="str">
        <f>TRIM(UPPER(IFERROR(_xlfn.TEXTBEFORE('query (10)'!L1651,"("),'query (10)'!L1651)))</f>
        <v>AUTOMATIC ASSEMBLY MACHINE</v>
      </c>
      <c r="E1651" s="38" t="str">
        <f>IFERROR(TRIM(UPPER(_xlfn.TEXTBEFORE(_xlfn.TEXTAFTER('query (10)'!L1651,"("),")"))),"")</f>
        <v/>
      </c>
      <c r="F1651" s="38" t="str">
        <f>TRIM('query (10)'!K1651)</f>
        <v>KWD5</v>
      </c>
      <c r="G1651" s="38" t="str">
        <f>IF('query (10)'!J1651="","",'query (10)'!J1651)</f>
        <v>Per loader</v>
      </c>
      <c r="H1651" s="38" t="str">
        <f>TRIM(UPPER('query (10)'!J1651))</f>
        <v>PER LOADER</v>
      </c>
      <c r="I1651" s="38" t="str">
        <f>IF('query (10)'!F1651="","",'query (10)'!F1651)</f>
        <v>Time-based Maintenance</v>
      </c>
      <c r="J1651" s="38" t="str">
        <f>IF('query (10)'!F1651="","",IFERROR(INDEX(Cleaning_Rules!$B$14:$B$17,MATCH(TRIM('query (10)'!F1651),Cleaning_Rules!$A$14:$A$17,0)),"UNKNOWN"))</f>
        <v>TBM</v>
      </c>
      <c r="K1651" s="38" t="str">
        <f>IF('query (10)'!G1651="","",'query (10)'!G1651)</f>
        <v>เสร็จสิ้น</v>
      </c>
      <c r="L1651" s="38" t="str">
        <f>IF('query (10)'!G1651="","MISSING",IFERROR(INDEX(Cleaning_Rules!$B$5:$B$10,MATCH(TRIM('query (10)'!G1651),Cleaning_Rules!$A$5:$A$10,0)),"UNKNOWN"))</f>
        <v>COMPLETED</v>
      </c>
      <c r="M1651" s="38" t="str">
        <f>IF('query (10)'!I1651="","",'query (10)'!I1651)</f>
        <v>Mechanical</v>
      </c>
      <c r="N1651" s="38" t="str">
        <f>IF('query (10)'!O1651="","",'query (10)'!O1651)</f>
        <v>Part Change</v>
      </c>
      <c r="O1651" s="38" t="str">
        <f>IF('query (10)'!P1651="","",'query (10)'!P1651)</f>
        <v>Medium</v>
      </c>
      <c r="P1651" s="38" t="str">
        <f>IF('query (10)'!N1651="","",'query (10)'!N1651)</f>
        <v xml:space="preserve">Repair Unit Per loader to PM 60 Month Cycle
change seal kit air cylinder up-down
Model: CDQ2G80
change Floating Joint
Model: JFA80-22-150
change Shock Absorber up 
Model: FWM-2016EBD-C
change Shock Absorber down
Model: FWM-2725FBD-C
</v>
      </c>
      <c r="Q1651" s="38" t="str">
        <f>TRIM('query (10)'!N1651)</f>
        <v xml:space="preserve">Repair Unit Per loader to PM 60 Month Cycle
change seal kit air cylinder up-down
Model: CDQ2G80
change Floating Joint
Model: JFA80-22-150
change Shock Absorber up 
Model: FWM-2016EBD-C
change Shock Absorber down
Model: FWM-2725FBD-C
</v>
      </c>
      <c r="R1651" s="38" t="str">
        <f>TRIM(UPPER('query (10)'!R1651))</f>
        <v>FLOATING JOINT</v>
      </c>
      <c r="S1651" s="38" t="str">
        <f>TRIM(UPPER('query (10)'!S1651))</f>
        <v>JFA80-22-150</v>
      </c>
      <c r="T1651" s="38" t="str">
        <f>IF('query (10)'!Q1651="","",TRIM(UPPER('query (10)'!Q1651)))</f>
        <v/>
      </c>
      <c r="U1651" s="38" t="str">
        <f>IF('query (10)'!T1651="","",'query (10)'!T1651)</f>
        <v/>
      </c>
      <c r="V1651" s="39" t="str">
        <f>IF('query (10)'!T1651="","",IFERROR(VALUE('query (10)'!T1651),""))</f>
        <v/>
      </c>
      <c r="W1651" s="40">
        <f>IF('query (10)'!U1651="","",'query (10)'!U1651)</f>
        <v>0</v>
      </c>
      <c r="X1651" s="39">
        <f>IF('query (10)'!V1651="","",'query (10)'!V1651)</f>
        <v>1800</v>
      </c>
      <c r="Y1651" s="41">
        <f>IF('query (10)'!W1651="","",'query (10)'!W1651)</f>
        <v>46086</v>
      </c>
      <c r="Z1651" s="41">
        <f>IF('query (10)'!X1651="","",'query (10)'!X1651)</f>
        <v>46095</v>
      </c>
      <c r="AA1651" s="41">
        <f>IF('query (10)'!Y1651="","",'query (10)'!Y1651)</f>
        <v>46095</v>
      </c>
      <c r="AB1651" s="41">
        <f>IF('query (10)'!Z1651="","",'query (10)'!Z1651)</f>
        <v>47895</v>
      </c>
      <c r="AC1651" s="38" t="str">
        <f>IF(OR('query (10)'!AA1651="",COUNTIF(Cleaning_Rules!$A$21:$A$26,TRIM('query (10)'!AA1651))&gt;0),"",TRIM('query (10)'!AA1651))</f>
        <v/>
      </c>
      <c r="AD1651" s="38" t="str">
        <f>IF('query (10)'!AB1651="","",TRIM(IFERROR(_xlfn.TEXTBEFORE('query (10)'!AB1651,"("),'query (10)'!AB1651)))</f>
        <v/>
      </c>
      <c r="AE1651" s="38" t="str">
        <f>IFERROR(LOWER(TRIM(_xlfn.TEXTBEFORE(_xlfn.TEXTAFTER('query (10)'!AB1651,"("),")"))),"")</f>
        <v/>
      </c>
      <c r="AF1651" s="38" t="str">
        <f>IF('query (10)'!AD1651="","",TRIM('query (10)'!AD1651))</f>
        <v>คุณานนต์ ปารวัณวงศ์</v>
      </c>
      <c r="AG1651" s="38" t="str">
        <f>IF('query (10)'!AE1651="","",TRIM('query (10)'!AE1651))</f>
        <v>คุณานนต์ ปารวัณวงศ์</v>
      </c>
      <c r="AH1651" s="38" t="str">
        <f>IF('query (10)'!AF1651="","",IFERROR(VALUE('query (10)'!AF1651),""))</f>
        <v/>
      </c>
      <c r="AI1651" s="38" t="str">
        <f>IF('query (10)'!AG1651="","",TRIM('query (10)'!AG1651))</f>
        <v/>
      </c>
      <c r="AJ1651" s="38" t="str">
        <f>IF('query (10)'!AH1651="","",IFERROR(VALUE('query (10)'!AH1651),""))</f>
        <v/>
      </c>
      <c r="AK1651" s="38" t="str">
        <f>IF('query (10)'!AI1651="","",TRIM('query (10)'!AI1651))</f>
        <v/>
      </c>
      <c r="AL1651" s="42">
        <f t="shared" si="125"/>
        <v>2026</v>
      </c>
      <c r="AM1651" s="42" t="str">
        <f t="shared" si="126"/>
        <v>2026-03</v>
      </c>
      <c r="AN1651" s="42" t="str">
        <f t="shared" ca="1" si="127"/>
        <v/>
      </c>
      <c r="AO1651" s="42" t="str">
        <f t="shared" si="128"/>
        <v>AS-924 | AUTOMATIC ASSEMBLY MACHINE | KWD5 | PER LOADER | Time-based Maintenance | Mechanical | Part Change | Medium | Repair Unit Per loader to PM 60 Month Cycle
change seal kit air cylinder up-down
Model: CDQ2G80
change Floating Joint
Model: JFA80-22-150
change Shock Absorber up 
Model: FWM-2016EBD-C
change Shock Absorber down
Model: FWM-2725FBD-C
 | FLOATING JOINT | JFA80-22-150 | คุณานนต์ ปารวัณวงศ์</v>
      </c>
      <c r="AP1651" s="42" t="str">
        <f>_xlfn.TEXTJOIN("; ",TRUE,IF(COUNTA('query (10)'!A1651:AK1651)&lt;=6,"NEAR_EMPTY_ROW",""),IF($K1651="","MISSING_STATUS",""),IF(AND($K1651="เสร็จสิ้น",$Z1651=""),"DONE_NO_ACTUAL_DATE",""),IF(AND($I1651="Condition-based Maintenance",$AH1651=""),"CBM_NO_MEASUREMENT",""),IF(OR($X1651="",$X1651=0),"INVALID_PERIOD",""),IF(AND($AA1651&lt;&gt;"",$AB1651&lt;&gt;"",$AB1651&lt;$AA1651),"DATE_SEQUENCE_ERROR",""),IF(AND($AB1651&lt;&gt;"",$AB1651&gt;DATE(2030,12,31)),"DATE_OUTLIER",""),IF($C1651="","MISSING_QRCODE",""),IF($J1651="UNKNOWN","UNKNOWN_PM_TYPE",""),IF($L1651="UNKNOWN","UNKNOWN_STATUS",""))</f>
        <v>DATE_OUTLIER</v>
      </c>
      <c r="AQ1651" s="42" t="str">
        <f t="shared" si="129"/>
        <v>NO</v>
      </c>
    </row>
    <row r="1652" spans="1:43" x14ac:dyDescent="0.3">
      <c r="A1652" s="38">
        <f>IF('query (10)'!A1652="","",'query (10)'!A1652)</f>
        <v>1855</v>
      </c>
      <c r="B1652" s="38">
        <f>IF('query (10)'!B1652="","",'query (10)'!B1652)</f>
        <v>18949</v>
      </c>
      <c r="C1652" s="38" t="str">
        <f>TRIM(UPPER('query (10)'!M1652))</f>
        <v>CH-711</v>
      </c>
      <c r="D1652" s="38" t="str">
        <f>TRIM(UPPER(IFERROR(_xlfn.TEXTBEFORE('query (10)'!L1652,"("),'query (10)'!L1652)))</f>
        <v>AUTOMATION VIBRATION TESTING MACHINE</v>
      </c>
      <c r="E1652" s="38" t="str">
        <f>IFERROR(TRIM(UPPER(_xlfn.TEXTBEFORE(_xlfn.TEXTAFTER('query (10)'!L1652,"("),")"))),"")</f>
        <v/>
      </c>
      <c r="F1652" s="38" t="str">
        <f>TRIM('query (10)'!K1652)</f>
        <v>KWD6</v>
      </c>
      <c r="G1652" s="38" t="str">
        <f>IF('query (10)'!J1652="","",'query (10)'!J1652)</f>
        <v>Per loader</v>
      </c>
      <c r="H1652" s="38" t="str">
        <f>TRIM(UPPER('query (10)'!J1652))</f>
        <v>PER LOADER</v>
      </c>
      <c r="I1652" s="38" t="str">
        <f>IF('query (10)'!F1652="","",'query (10)'!F1652)</f>
        <v>Time-based Maintenance</v>
      </c>
      <c r="J1652" s="38" t="str">
        <f>IF('query (10)'!F1652="","",IFERROR(INDEX(Cleaning_Rules!$B$14:$B$17,MATCH(TRIM('query (10)'!F1652),Cleaning_Rules!$A$14:$A$17,0)),"UNKNOWN"))</f>
        <v>TBM</v>
      </c>
      <c r="K1652" s="38" t="str">
        <f>IF('query (10)'!G1652="","",'query (10)'!G1652)</f>
        <v>เสร็จสิ้น</v>
      </c>
      <c r="L1652" s="38" t="str">
        <f>IF('query (10)'!G1652="","MISSING",IFERROR(INDEX(Cleaning_Rules!$B$5:$B$10,MATCH(TRIM('query (10)'!G1652),Cleaning_Rules!$A$5:$A$10,0)),"UNKNOWN"))</f>
        <v>COMPLETED</v>
      </c>
      <c r="M1652" s="38" t="str">
        <f>IF('query (10)'!I1652="","",'query (10)'!I1652)</f>
        <v>Mechanical</v>
      </c>
      <c r="N1652" s="38" t="str">
        <f>IF('query (10)'!O1652="","",'query (10)'!O1652)</f>
        <v>Part Change</v>
      </c>
      <c r="O1652" s="38" t="str">
        <f>IF('query (10)'!P1652="","",'query (10)'!P1652)</f>
        <v>Medium</v>
      </c>
      <c r="P1652" s="38" t="str">
        <f>IF('query (10)'!N1652="","",'query (10)'!N1652)</f>
        <v xml:space="preserve">Repair Unit Per loader to PM 60 Month Cycle
change seal kit air cylinder up-down
Model: CDQ2G80
change Floating Joint
Model: JFA80-22-150
change Shock Absorber up 
Model: FWM-2016EBD-C
change Shock Absorber down
Model: FWM-2725FBD-C
</v>
      </c>
      <c r="Q1652" s="38" t="str">
        <f>TRIM('query (10)'!N1652)</f>
        <v xml:space="preserve">Repair Unit Per loader to PM 60 Month Cycle
change seal kit air cylinder up-down
Model: CDQ2G80
change Floating Joint
Model: JFA80-22-150
change Shock Absorber up 
Model: FWM-2016EBD-C
change Shock Absorber down
Model: FWM-2725FBD-C
</v>
      </c>
      <c r="R1652" s="38" t="str">
        <f>TRIM(UPPER('query (10)'!R1652))</f>
        <v>FLOATING JOINT</v>
      </c>
      <c r="S1652" s="38" t="str">
        <f>TRIM(UPPER('query (10)'!S1652))</f>
        <v>JFA80-22-150</v>
      </c>
      <c r="T1652" s="38" t="str">
        <f>IF('query (10)'!Q1652="","",TRIM(UPPER('query (10)'!Q1652)))</f>
        <v/>
      </c>
      <c r="U1652" s="38" t="str">
        <f>IF('query (10)'!T1652="","",'query (10)'!T1652)</f>
        <v/>
      </c>
      <c r="V1652" s="39" t="str">
        <f>IF('query (10)'!T1652="","",IFERROR(VALUE('query (10)'!T1652),""))</f>
        <v/>
      </c>
      <c r="W1652" s="40">
        <f>IF('query (10)'!U1652="","",'query (10)'!U1652)</f>
        <v>0</v>
      </c>
      <c r="X1652" s="39">
        <f>IF('query (10)'!V1652="","",'query (10)'!V1652)</f>
        <v>1800</v>
      </c>
      <c r="Y1652" s="41">
        <f>IF('query (10)'!W1652="","",'query (10)'!W1652)</f>
        <v>46087</v>
      </c>
      <c r="Z1652" s="41">
        <f>IF('query (10)'!X1652="","",'query (10)'!X1652)</f>
        <v>46108</v>
      </c>
      <c r="AA1652" s="41">
        <f>IF('query (10)'!Y1652="","",'query (10)'!Y1652)</f>
        <v>46108</v>
      </c>
      <c r="AB1652" s="41">
        <f>IF('query (10)'!Z1652="","",'query (10)'!Z1652)</f>
        <v>47908</v>
      </c>
      <c r="AC1652" s="38" t="str">
        <f>IF(OR('query (10)'!AA1652="",COUNTIF(Cleaning_Rules!$A$21:$A$26,TRIM('query (10)'!AA1652))&gt;0),"",TRIM('query (10)'!AA1652))</f>
        <v/>
      </c>
      <c r="AD1652" s="38" t="str">
        <f>IF('query (10)'!AB1652="","",TRIM(IFERROR(_xlfn.TEXTBEFORE('query (10)'!AB1652,"("),'query (10)'!AB1652)))</f>
        <v>เริ่มซ่อมงาน PM แล้ว รับผิดชอบโดย JAKKAPAT KHOTSOMBAT</v>
      </c>
      <c r="AE1652" s="38" t="str">
        <f>IFERROR(LOWER(TRIM(_xlfn.TEXTBEFORE(_xlfn.TEXTAFTER('query (10)'!AB1652,"("),")"))),"")</f>
        <v>jakkapat@nsk.com</v>
      </c>
      <c r="AF1652" s="38" t="str">
        <f>IF('query (10)'!AD1652="","",TRIM('query (10)'!AD1652))</f>
        <v>คุณานนต์ ปารวัณวงศ์</v>
      </c>
      <c r="AG1652" s="38" t="str">
        <f>IF('query (10)'!AE1652="","",TRIM('query (10)'!AE1652))</f>
        <v>จักรภัทร โคตรสมบัติ</v>
      </c>
      <c r="AH1652" s="38" t="str">
        <f>IF('query (10)'!AF1652="","",IFERROR(VALUE('query (10)'!AF1652),""))</f>
        <v/>
      </c>
      <c r="AI1652" s="38" t="str">
        <f>IF('query (10)'!AG1652="","",TRIM('query (10)'!AG1652))</f>
        <v/>
      </c>
      <c r="AJ1652" s="38" t="str">
        <f>IF('query (10)'!AH1652="","",IFERROR(VALUE('query (10)'!AH1652),""))</f>
        <v/>
      </c>
      <c r="AK1652" s="38" t="str">
        <f>IF('query (10)'!AI1652="","",TRIM('query (10)'!AI1652))</f>
        <v/>
      </c>
      <c r="AL1652" s="42">
        <f t="shared" si="125"/>
        <v>2026</v>
      </c>
      <c r="AM1652" s="42" t="str">
        <f t="shared" si="126"/>
        <v>2026-03</v>
      </c>
      <c r="AN1652" s="42" t="str">
        <f t="shared" ca="1" si="127"/>
        <v/>
      </c>
      <c r="AO1652" s="42" t="str">
        <f t="shared" si="128"/>
        <v>CH-711 | AUTOMATION VIBRATION TESTING MACHINE | KWD6 | PER LOADER | Time-based Maintenance | Mechanical | Part Change | Medium | Repair Unit Per loader to PM 60 Month Cycle
change seal kit air cylinder up-down
Model: CDQ2G80
change Floating Joint
Model: JFA80-22-150
change Shock Absorber up 
Model: FWM-2016EBD-C
change Shock Absorber down
Model: FWM-2725FBD-C
 | FLOATING JOINT | JFA80-22-150 | เริ่มซ่อมงาน PM แล้ว รับผิดชอบโดย JAKKAPAT KHOTSOMBAT | จักรภัทร โคตรสมบัติ</v>
      </c>
      <c r="AP1652" s="42" t="str">
        <f>_xlfn.TEXTJOIN("; ",TRUE,IF(COUNTA('query (10)'!A1652:AK1652)&lt;=6,"NEAR_EMPTY_ROW",""),IF($K1652="","MISSING_STATUS",""),IF(AND($K1652="เสร็จสิ้น",$Z1652=""),"DONE_NO_ACTUAL_DATE",""),IF(AND($I1652="Condition-based Maintenance",$AH1652=""),"CBM_NO_MEASUREMENT",""),IF(OR($X1652="",$X1652=0),"INVALID_PERIOD",""),IF(AND($AA1652&lt;&gt;"",$AB1652&lt;&gt;"",$AB1652&lt;$AA1652),"DATE_SEQUENCE_ERROR",""),IF(AND($AB1652&lt;&gt;"",$AB1652&gt;DATE(2030,12,31)),"DATE_OUTLIER",""),IF($C1652="","MISSING_QRCODE",""),IF($J1652="UNKNOWN","UNKNOWN_PM_TYPE",""),IF($L1652="UNKNOWN","UNKNOWN_STATUS",""))</f>
        <v>DATE_OUTLIER</v>
      </c>
      <c r="AQ1652" s="42" t="str">
        <f t="shared" si="129"/>
        <v>NO</v>
      </c>
    </row>
    <row r="1653" spans="1:43" x14ac:dyDescent="0.3">
      <c r="A1653" s="38">
        <f>IF('query (10)'!A1653="","",'query (10)'!A1653)</f>
        <v>1857</v>
      </c>
      <c r="B1653" s="38">
        <f>IF('query (10)'!B1653="","",'query (10)'!B1653)</f>
        <v>18991</v>
      </c>
      <c r="C1653" s="38" t="str">
        <f>TRIM(UPPER('query (10)'!M1653))</f>
        <v>AS-833</v>
      </c>
      <c r="D1653" s="38" t="str">
        <f>TRIM(UPPER(IFERROR(_xlfn.TEXTBEFORE('query (10)'!L1653,"("),'query (10)'!L1653)))</f>
        <v>AUTOMATIC ASSEMBLY MACHINE</v>
      </c>
      <c r="E1653" s="38" t="str">
        <f>IFERROR(TRIM(UPPER(_xlfn.TEXTBEFORE(_xlfn.TEXTAFTER('query (10)'!L1653,"("),")"))),"")</f>
        <v/>
      </c>
      <c r="F1653" s="38" t="str">
        <f>TRIM('query (10)'!K1653)</f>
        <v>KWD7</v>
      </c>
      <c r="G1653" s="38" t="str">
        <f>IF('query (10)'!J1653="","",'query (10)'!J1653)</f>
        <v>Per loader</v>
      </c>
      <c r="H1653" s="38" t="str">
        <f>TRIM(UPPER('query (10)'!J1653))</f>
        <v>PER LOADER</v>
      </c>
      <c r="I1653" s="38" t="str">
        <f>IF('query (10)'!F1653="","",'query (10)'!F1653)</f>
        <v>Time-based Maintenance</v>
      </c>
      <c r="J1653" s="38" t="str">
        <f>IF('query (10)'!F1653="","",IFERROR(INDEX(Cleaning_Rules!$B$14:$B$17,MATCH(TRIM('query (10)'!F1653),Cleaning_Rules!$A$14:$A$17,0)),"UNKNOWN"))</f>
        <v>TBM</v>
      </c>
      <c r="K1653" s="38" t="str">
        <f>IF('query (10)'!G1653="","",'query (10)'!G1653)</f>
        <v>เสร็จสิ้น</v>
      </c>
      <c r="L1653" s="38" t="str">
        <f>IF('query (10)'!G1653="","MISSING",IFERROR(INDEX(Cleaning_Rules!$B$5:$B$10,MATCH(TRIM('query (10)'!G1653),Cleaning_Rules!$A$5:$A$10,0)),"UNKNOWN"))</f>
        <v>COMPLETED</v>
      </c>
      <c r="M1653" s="38" t="str">
        <f>IF('query (10)'!I1653="","",'query (10)'!I1653)</f>
        <v>Mechanical</v>
      </c>
      <c r="N1653" s="38" t="str">
        <f>IF('query (10)'!O1653="","",'query (10)'!O1653)</f>
        <v>Part Change</v>
      </c>
      <c r="O1653" s="38" t="str">
        <f>IF('query (10)'!P1653="","",'query (10)'!P1653)</f>
        <v>Medium</v>
      </c>
      <c r="P1653" s="38" t="str">
        <f>IF('query (10)'!N1653="","",'query (10)'!N1653)</f>
        <v xml:space="preserve">Repair Unit Per loader to PM 60 Month Cycle
change seal kit air cylinder up-down
Model: CDQ2G80
change Floating Joint
Model: JFA80-22-150
change Shock Absorber up 
Model: FWM-2016EBD-C
change Shock Absorber down
Model: FWM-2725FBD-C
</v>
      </c>
      <c r="Q1653" s="38" t="str">
        <f>TRIM('query (10)'!N1653)</f>
        <v xml:space="preserve">Repair Unit Per loader to PM 60 Month Cycle
change seal kit air cylinder up-down
Model: CDQ2G80
change Floating Joint
Model: JFA80-22-150
change Shock Absorber up 
Model: FWM-2016EBD-C
change Shock Absorber down
Model: FWM-2725FBD-C
</v>
      </c>
      <c r="R1653" s="38" t="str">
        <f>TRIM(UPPER('query (10)'!R1653))</f>
        <v>FLOATING JOINT</v>
      </c>
      <c r="S1653" s="38" t="str">
        <f>TRIM(UPPER('query (10)'!S1653))</f>
        <v>JFA80-22-150</v>
      </c>
      <c r="T1653" s="38" t="str">
        <f>IF('query (10)'!Q1653="","",TRIM(UPPER('query (10)'!Q1653)))</f>
        <v/>
      </c>
      <c r="U1653" s="38" t="str">
        <f>IF('query (10)'!T1653="","",'query (10)'!T1653)</f>
        <v/>
      </c>
      <c r="V1653" s="39" t="str">
        <f>IF('query (10)'!T1653="","",IFERROR(VALUE('query (10)'!T1653),""))</f>
        <v/>
      </c>
      <c r="W1653" s="40">
        <f>IF('query (10)'!U1653="","",'query (10)'!U1653)</f>
        <v>0</v>
      </c>
      <c r="X1653" s="39">
        <f>IF('query (10)'!V1653="","",'query (10)'!V1653)</f>
        <v>1800</v>
      </c>
      <c r="Y1653" s="41">
        <f>IF('query (10)'!W1653="","",'query (10)'!W1653)</f>
        <v>46088</v>
      </c>
      <c r="Z1653" s="41">
        <f>IF('query (10)'!X1653="","",'query (10)'!X1653)</f>
        <v>46095</v>
      </c>
      <c r="AA1653" s="41">
        <f>IF('query (10)'!Y1653="","",'query (10)'!Y1653)</f>
        <v>46095</v>
      </c>
      <c r="AB1653" s="41">
        <f>IF('query (10)'!Z1653="","",'query (10)'!Z1653)</f>
        <v>47895</v>
      </c>
      <c r="AC1653" s="38" t="str">
        <f>IF(OR('query (10)'!AA1653="",COUNTIF(Cleaning_Rules!$A$21:$A$26,TRIM('query (10)'!AA1653))&gt;0),"",TRIM('query (10)'!AA1653))</f>
        <v/>
      </c>
      <c r="AD1653" s="38" t="str">
        <f>IF('query (10)'!AB1653="","",TRIM(IFERROR(_xlfn.TEXTBEFORE('query (10)'!AB1653,"("),'query (10)'!AB1653)))</f>
        <v>เริ่มซ่อมงาน PM แล้ว รับผิดชอบโดย CHETSADA PHIWBANG</v>
      </c>
      <c r="AE1653" s="38" t="str">
        <f>IFERROR(LOWER(TRIM(_xlfn.TEXTBEFORE(_xlfn.TEXTAFTER('query (10)'!AB1653,"("),")"))),"")</f>
        <v>chetsada@nsk.com</v>
      </c>
      <c r="AF1653" s="38" t="str">
        <f>IF('query (10)'!AD1653="","",TRIM('query (10)'!AD1653))</f>
        <v>คุณานนต์ ปารวัณวงศ์</v>
      </c>
      <c r="AG1653" s="38" t="str">
        <f>IF('query (10)'!AE1653="","",TRIM('query (10)'!AE1653))</f>
        <v>เจษฎา ผิวบาง</v>
      </c>
      <c r="AH1653" s="38" t="str">
        <f>IF('query (10)'!AF1653="","",IFERROR(VALUE('query (10)'!AF1653),""))</f>
        <v/>
      </c>
      <c r="AI1653" s="38" t="str">
        <f>IF('query (10)'!AG1653="","",TRIM('query (10)'!AG1653))</f>
        <v/>
      </c>
      <c r="AJ1653" s="38" t="str">
        <f>IF('query (10)'!AH1653="","",IFERROR(VALUE('query (10)'!AH1653),""))</f>
        <v/>
      </c>
      <c r="AK1653" s="38" t="str">
        <f>IF('query (10)'!AI1653="","",TRIM('query (10)'!AI1653))</f>
        <v/>
      </c>
      <c r="AL1653" s="42">
        <f t="shared" si="125"/>
        <v>2026</v>
      </c>
      <c r="AM1653" s="42" t="str">
        <f t="shared" si="126"/>
        <v>2026-03</v>
      </c>
      <c r="AN1653" s="42" t="str">
        <f t="shared" ca="1" si="127"/>
        <v/>
      </c>
      <c r="AO1653" s="42" t="str">
        <f t="shared" si="128"/>
        <v>AS-833 | AUTOMATIC ASSEMBLY MACHINE | KWD7 | PER LOADER | Time-based Maintenance | Mechanical | Part Change | Medium | Repair Unit Per loader to PM 60 Month Cycle
change seal kit air cylinder up-down
Model: CDQ2G80
change Floating Joint
Model: JFA80-22-150
change Shock Absorber up 
Model: FWM-2016EBD-C
change Shock Absorber down
Model: FWM-2725FBD-C
 | FLOATING JOINT | JFA80-22-150 | เริ่มซ่อมงาน PM แล้ว รับผิดชอบโดย CHETSADA PHIWBANG | เจษฎา ผิวบาง</v>
      </c>
      <c r="AP1653" s="42" t="str">
        <f>_xlfn.TEXTJOIN("; ",TRUE,IF(COUNTA('query (10)'!A1653:AK1653)&lt;=6,"NEAR_EMPTY_ROW",""),IF($K1653="","MISSING_STATUS",""),IF(AND($K1653="เสร็จสิ้น",$Z1653=""),"DONE_NO_ACTUAL_DATE",""),IF(AND($I1653="Condition-based Maintenance",$AH1653=""),"CBM_NO_MEASUREMENT",""),IF(OR($X1653="",$X1653=0),"INVALID_PERIOD",""),IF(AND($AA1653&lt;&gt;"",$AB1653&lt;&gt;"",$AB1653&lt;$AA1653),"DATE_SEQUENCE_ERROR",""),IF(AND($AB1653&lt;&gt;"",$AB1653&gt;DATE(2030,12,31)),"DATE_OUTLIER",""),IF($C1653="","MISSING_QRCODE",""),IF($J1653="UNKNOWN","UNKNOWN_PM_TYPE",""),IF($L1653="UNKNOWN","UNKNOWN_STATUS",""))</f>
        <v>DATE_OUTLIER</v>
      </c>
      <c r="AQ1653" s="42" t="str">
        <f t="shared" si="129"/>
        <v>NO</v>
      </c>
    </row>
    <row r="1654" spans="1:43" x14ac:dyDescent="0.3">
      <c r="A1654" s="38">
        <f>IF('query (10)'!A1654="","",'query (10)'!A1654)</f>
        <v>1858</v>
      </c>
      <c r="B1654" s="38" t="str">
        <f>IF('query (10)'!B1654="","",'query (10)'!B1654)</f>
        <v/>
      </c>
      <c r="C1654" s="38" t="str">
        <f>TRIM(UPPER('query (10)'!M1654))</f>
        <v>GR-129</v>
      </c>
      <c r="D1654" s="38" t="str">
        <f>TRIM(UPPER(IFERROR(_xlfn.TEXTBEFORE('query (10)'!L1654,"("),'query (10)'!L1654)))</f>
        <v>OUTER RING RACEWAY GRINDING M/C</v>
      </c>
      <c r="E1654" s="38" t="str">
        <f>IFERROR(TRIM(UPPER(_xlfn.TEXTBEFORE(_xlfn.TEXTAFTER('query (10)'!L1654,"("),")"))),"")</f>
        <v/>
      </c>
      <c r="F1654" s="38" t="str">
        <f>TRIM('query (10)'!K1654)</f>
        <v>MCB1</v>
      </c>
      <c r="G1654" s="38" t="str">
        <f>IF('query (10)'!J1654="","",'query (10)'!J1654)</f>
        <v>Dresser</v>
      </c>
      <c r="H1654" s="38" t="str">
        <f>TRIM(UPPER('query (10)'!J1654))</f>
        <v>DRESSER</v>
      </c>
      <c r="I1654" s="38" t="str">
        <f>IF('query (10)'!F1654="","",'query (10)'!F1654)</f>
        <v>Time-based Maintenance</v>
      </c>
      <c r="J1654" s="38" t="str">
        <f>IF('query (10)'!F1654="","",IFERROR(INDEX(Cleaning_Rules!$B$14:$B$17,MATCH(TRIM('query (10)'!F1654),Cleaning_Rules!$A$14:$A$17,0)),"UNKNOWN"))</f>
        <v>TBM</v>
      </c>
      <c r="K1654" s="38" t="str">
        <f>IF('query (10)'!G1654="","",'query (10)'!G1654)</f>
        <v>เสร็จสิ้น</v>
      </c>
      <c r="L1654" s="38" t="str">
        <f>IF('query (10)'!G1654="","MISSING",IFERROR(INDEX(Cleaning_Rules!$B$5:$B$10,MATCH(TRIM('query (10)'!G1654),Cleaning_Rules!$A$5:$A$10,0)),"UNKNOWN"))</f>
        <v>COMPLETED</v>
      </c>
      <c r="M1654" s="38" t="str">
        <f>IF('query (10)'!I1654="","",'query (10)'!I1654)</f>
        <v>Mechanical</v>
      </c>
      <c r="N1654" s="38" t="str">
        <f>IF('query (10)'!O1654="","",'query (10)'!O1654)</f>
        <v>Part Change</v>
      </c>
      <c r="O1654" s="38" t="str">
        <f>IF('query (10)'!P1654="","",'query (10)'!P1654)</f>
        <v>Medium</v>
      </c>
      <c r="P1654" s="38" t="str">
        <f>IF('query (10)'!N1654="","",'query (10)'!N1654)</f>
        <v>Change bearing spindle dresser unit to cycle pm 3Y.
model 
7007CTYNDULP4 (Oil mist) ลูกคู่</v>
      </c>
      <c r="Q1654" s="38" t="str">
        <f>TRIM('query (10)'!N1654)</f>
        <v>Change bearing spindle dresser unit to cycle pm 3Y.
model 
7007CTYNDULP4 (Oil mist) ลูกคู่</v>
      </c>
      <c r="R1654" s="38" t="str">
        <f>TRIM(UPPER('query (10)'!R1654))</f>
        <v>BEARING</v>
      </c>
      <c r="S1654" s="38" t="str">
        <f>TRIM(UPPER('query (10)'!S1654))</f>
        <v>7007CTYNDULP4</v>
      </c>
      <c r="T1654" s="38" t="str">
        <f>IF('query (10)'!Q1654="","",TRIM(UPPER('query (10)'!Q1654)))</f>
        <v/>
      </c>
      <c r="U1654" s="38" t="str">
        <f>IF('query (10)'!T1654="","",'query (10)'!T1654)</f>
        <v/>
      </c>
      <c r="V1654" s="39" t="str">
        <f>IF('query (10)'!T1654="","",IFERROR(VALUE('query (10)'!T1654),""))</f>
        <v/>
      </c>
      <c r="W1654" s="40">
        <f>IF('query (10)'!U1654="","",'query (10)'!U1654)</f>
        <v>0</v>
      </c>
      <c r="X1654" s="39">
        <f>IF('query (10)'!V1654="","",'query (10)'!V1654)</f>
        <v>1080</v>
      </c>
      <c r="Y1654" s="41">
        <f>IF('query (10)'!W1654="","",'query (10)'!W1654)</f>
        <v>45742</v>
      </c>
      <c r="Z1654" s="41" t="str">
        <f>IF('query (10)'!X1654="","",'query (10)'!X1654)</f>
        <v/>
      </c>
      <c r="AA1654" s="41">
        <f>IF('query (10)'!Y1654="","",'query (10)'!Y1654)</f>
        <v>45742</v>
      </c>
      <c r="AB1654" s="41">
        <f>IF('query (10)'!Z1654="","",'query (10)'!Z1654)</f>
        <v>46822</v>
      </c>
      <c r="AC1654" s="38" t="str">
        <f>IF(OR('query (10)'!AA1654="",COUNTIF(Cleaning_Rules!$A$21:$A$26,TRIM('query (10)'!AA1654))&gt;0),"",TRIM('query (10)'!AA1654))</f>
        <v/>
      </c>
      <c r="AD1654" s="38" t="str">
        <f>IF('query (10)'!AB1654="","",TRIM(IFERROR(_xlfn.TEXTBEFORE('query (10)'!AB1654,"("),'query (10)'!AB1654)))</f>
        <v/>
      </c>
      <c r="AE1654" s="38" t="str">
        <f>IFERROR(LOWER(TRIM(_xlfn.TEXTBEFORE(_xlfn.TEXTAFTER('query (10)'!AB1654,"("),")"))),"")</f>
        <v/>
      </c>
      <c r="AF1654" s="38" t="str">
        <f>IF('query (10)'!AD1654="","",TRIM('query (10)'!AD1654))</f>
        <v>เจษฎา ผิวบาง</v>
      </c>
      <c r="AG1654" s="38" t="str">
        <f>IF('query (10)'!AE1654="","",TRIM('query (10)'!AE1654))</f>
        <v>เจษฎา ผิวบาง</v>
      </c>
      <c r="AH1654" s="38" t="str">
        <f>IF('query (10)'!AF1654="","",IFERROR(VALUE('query (10)'!AF1654),""))</f>
        <v/>
      </c>
      <c r="AI1654" s="38" t="str">
        <f>IF('query (10)'!AG1654="","",TRIM('query (10)'!AG1654))</f>
        <v/>
      </c>
      <c r="AJ1654" s="38" t="str">
        <f>IF('query (10)'!AH1654="","",IFERROR(VALUE('query (10)'!AH1654),""))</f>
        <v/>
      </c>
      <c r="AK1654" s="38" t="str">
        <f>IF('query (10)'!AI1654="","",TRIM('query (10)'!AI1654))</f>
        <v/>
      </c>
      <c r="AL1654" s="42">
        <f t="shared" si="125"/>
        <v>2025</v>
      </c>
      <c r="AM1654" s="42" t="str">
        <f t="shared" si="126"/>
        <v>2025-03</v>
      </c>
      <c r="AN1654" s="42" t="str">
        <f t="shared" ca="1" si="127"/>
        <v/>
      </c>
      <c r="AO1654" s="42" t="str">
        <f t="shared" si="128"/>
        <v>GR-129 | OUTER RING RACEWAY GRINDING M/C | MCB1 | DRESSER | Time-based Maintenance | Mechanical | Part Change | Medium | Change bearing spindle dresser unit to cycle pm 3Y.
model 
7007CTYNDULP4 (Oil mist) ลูกคู่ | BEARING | 7007CTYNDULP4 | เจษฎา ผิวบาง</v>
      </c>
      <c r="AP1654" s="42" t="str">
        <f>_xlfn.TEXTJOIN("; ",TRUE,IF(COUNTA('query (10)'!A1654:AK1654)&lt;=6,"NEAR_EMPTY_ROW",""),IF($K1654="","MISSING_STATUS",""),IF(AND($K1654="เสร็จสิ้น",$Z1654=""),"DONE_NO_ACTUAL_DATE",""),IF(AND($I1654="Condition-based Maintenance",$AH1654=""),"CBM_NO_MEASUREMENT",""),IF(OR($X1654="",$X1654=0),"INVALID_PERIOD",""),IF(AND($AA1654&lt;&gt;"",$AB1654&lt;&gt;"",$AB1654&lt;$AA1654),"DATE_SEQUENCE_ERROR",""),IF(AND($AB1654&lt;&gt;"",$AB1654&gt;DATE(2030,12,31)),"DATE_OUTLIER",""),IF($C1654="","MISSING_QRCODE",""),IF($J1654="UNKNOWN","UNKNOWN_PM_TYPE",""),IF($L1654="UNKNOWN","UNKNOWN_STATUS",""))</f>
        <v>DONE_NO_ACTUAL_DATE</v>
      </c>
      <c r="AQ1654" s="42" t="str">
        <f t="shared" si="129"/>
        <v>NO</v>
      </c>
    </row>
    <row r="1655" spans="1:43" x14ac:dyDescent="0.3">
      <c r="A1655" s="38">
        <f>IF('query (10)'!A1655="","",'query (10)'!A1655)</f>
        <v>1859</v>
      </c>
      <c r="B1655" s="38" t="str">
        <f>IF('query (10)'!B1655="","",'query (10)'!B1655)</f>
        <v/>
      </c>
      <c r="C1655" s="38" t="str">
        <f>TRIM(UPPER('query (10)'!M1655))</f>
        <v>GR-431</v>
      </c>
      <c r="D1655" s="38" t="str">
        <f>TRIM(UPPER(IFERROR(_xlfn.TEXTBEFORE('query (10)'!L1655,"("),'query (10)'!L1655)))</f>
        <v>OUTER RING RACEWAY GRINDING MACHINE.</v>
      </c>
      <c r="E1655" s="38" t="str">
        <f>IFERROR(TRIM(UPPER(_xlfn.TEXTBEFORE(_xlfn.TEXTAFTER('query (10)'!L1655,"("),")"))),"")</f>
        <v/>
      </c>
      <c r="F1655" s="38" t="str">
        <f>TRIM('query (10)'!K1655)</f>
        <v>MCB2</v>
      </c>
      <c r="G1655" s="38" t="str">
        <f>IF('query (10)'!J1655="","",'query (10)'!J1655)</f>
        <v>Dresser</v>
      </c>
      <c r="H1655" s="38" t="str">
        <f>TRIM(UPPER('query (10)'!J1655))</f>
        <v>DRESSER</v>
      </c>
      <c r="I1655" s="38" t="str">
        <f>IF('query (10)'!F1655="","",'query (10)'!F1655)</f>
        <v>Time-based Maintenance</v>
      </c>
      <c r="J1655" s="38" t="str">
        <f>IF('query (10)'!F1655="","",IFERROR(INDEX(Cleaning_Rules!$B$14:$B$17,MATCH(TRIM('query (10)'!F1655),Cleaning_Rules!$A$14:$A$17,0)),"UNKNOWN"))</f>
        <v>TBM</v>
      </c>
      <c r="K1655" s="38" t="str">
        <f>IF('query (10)'!G1655="","",'query (10)'!G1655)</f>
        <v>เสร็จสิ้น</v>
      </c>
      <c r="L1655" s="38" t="str">
        <f>IF('query (10)'!G1655="","MISSING",IFERROR(INDEX(Cleaning_Rules!$B$5:$B$10,MATCH(TRIM('query (10)'!G1655),Cleaning_Rules!$A$5:$A$10,0)),"UNKNOWN"))</f>
        <v>COMPLETED</v>
      </c>
      <c r="M1655" s="38" t="str">
        <f>IF('query (10)'!I1655="","",'query (10)'!I1655)</f>
        <v>Mechanical</v>
      </c>
      <c r="N1655" s="38" t="str">
        <f>IF('query (10)'!O1655="","",'query (10)'!O1655)</f>
        <v>Part Change</v>
      </c>
      <c r="O1655" s="38" t="str">
        <f>IF('query (10)'!P1655="","",'query (10)'!P1655)</f>
        <v>Medium</v>
      </c>
      <c r="P1655" s="38" t="str">
        <f>IF('query (10)'!N1655="","",'query (10)'!N1655)</f>
        <v>Change bearing spindle dresser unit to cycle pm 3Y.
model 
7007CTYNDULP4 (Oil mist) ลูกคู่</v>
      </c>
      <c r="Q1655" s="38" t="str">
        <f>TRIM('query (10)'!N1655)</f>
        <v>Change bearing spindle dresser unit to cycle pm 3Y.
model 
7007CTYNDULP4 (Oil mist) ลูกคู่</v>
      </c>
      <c r="R1655" s="38" t="str">
        <f>TRIM(UPPER('query (10)'!R1655))</f>
        <v>BEARING</v>
      </c>
      <c r="S1655" s="38" t="str">
        <f>TRIM(UPPER('query (10)'!S1655))</f>
        <v>7007CTYNDULP4</v>
      </c>
      <c r="T1655" s="38" t="str">
        <f>IF('query (10)'!Q1655="","",TRIM(UPPER('query (10)'!Q1655)))</f>
        <v/>
      </c>
      <c r="U1655" s="38" t="str">
        <f>IF('query (10)'!T1655="","",'query (10)'!T1655)</f>
        <v/>
      </c>
      <c r="V1655" s="39" t="str">
        <f>IF('query (10)'!T1655="","",IFERROR(VALUE('query (10)'!T1655),""))</f>
        <v/>
      </c>
      <c r="W1655" s="40">
        <f>IF('query (10)'!U1655="","",'query (10)'!U1655)</f>
        <v>0</v>
      </c>
      <c r="X1655" s="39">
        <f>IF('query (10)'!V1655="","",'query (10)'!V1655)</f>
        <v>1080</v>
      </c>
      <c r="Y1655" s="41">
        <f>IF('query (10)'!W1655="","",'query (10)'!W1655)</f>
        <v>45721</v>
      </c>
      <c r="Z1655" s="41" t="str">
        <f>IF('query (10)'!X1655="","",'query (10)'!X1655)</f>
        <v/>
      </c>
      <c r="AA1655" s="41">
        <f>IF('query (10)'!Y1655="","",'query (10)'!Y1655)</f>
        <v>45742</v>
      </c>
      <c r="AB1655" s="41">
        <f>IF('query (10)'!Z1655="","",'query (10)'!Z1655)</f>
        <v>46822</v>
      </c>
      <c r="AC1655" s="38" t="str">
        <f>IF(OR('query (10)'!AA1655="",COUNTIF(Cleaning_Rules!$A$21:$A$26,TRIM('query (10)'!AA1655))&gt;0),"",TRIM('query (10)'!AA1655))</f>
        <v/>
      </c>
      <c r="AD1655" s="38" t="str">
        <f>IF('query (10)'!AB1655="","",TRIM(IFERROR(_xlfn.TEXTBEFORE('query (10)'!AB1655,"("),'query (10)'!AB1655)))</f>
        <v/>
      </c>
      <c r="AE1655" s="38" t="str">
        <f>IFERROR(LOWER(TRIM(_xlfn.TEXTBEFORE(_xlfn.TEXTAFTER('query (10)'!AB1655,"("),")"))),"")</f>
        <v/>
      </c>
      <c r="AF1655" s="38" t="str">
        <f>IF('query (10)'!AD1655="","",TRIM('query (10)'!AD1655))</f>
        <v>เจษฎา ผิวบาง</v>
      </c>
      <c r="AG1655" s="38" t="str">
        <f>IF('query (10)'!AE1655="","",TRIM('query (10)'!AE1655))</f>
        <v>เจษฎา ผิวบาง</v>
      </c>
      <c r="AH1655" s="38" t="str">
        <f>IF('query (10)'!AF1655="","",IFERROR(VALUE('query (10)'!AF1655),""))</f>
        <v/>
      </c>
      <c r="AI1655" s="38" t="str">
        <f>IF('query (10)'!AG1655="","",TRIM('query (10)'!AG1655))</f>
        <v/>
      </c>
      <c r="AJ1655" s="38" t="str">
        <f>IF('query (10)'!AH1655="","",IFERROR(VALUE('query (10)'!AH1655),""))</f>
        <v/>
      </c>
      <c r="AK1655" s="38" t="str">
        <f>IF('query (10)'!AI1655="","",TRIM('query (10)'!AI1655))</f>
        <v/>
      </c>
      <c r="AL1655" s="42">
        <f t="shared" si="125"/>
        <v>2025</v>
      </c>
      <c r="AM1655" s="42" t="str">
        <f t="shared" si="126"/>
        <v>2025-03</v>
      </c>
      <c r="AN1655" s="42" t="str">
        <f t="shared" ca="1" si="127"/>
        <v/>
      </c>
      <c r="AO1655" s="42" t="str">
        <f t="shared" si="128"/>
        <v>GR-431 | OUTER RING RACEWAY GRINDING MACHINE. | MCB2 | DRESSER | Time-based Maintenance | Mechanical | Part Change | Medium | Change bearing spindle dresser unit to cycle pm 3Y.
model 
7007CTYNDULP4 (Oil mist) ลูกคู่ | BEARING | 7007CTYNDULP4 | เจษฎา ผิวบาง</v>
      </c>
      <c r="AP1655" s="42" t="str">
        <f>_xlfn.TEXTJOIN("; ",TRUE,IF(COUNTA('query (10)'!A1655:AK1655)&lt;=6,"NEAR_EMPTY_ROW",""),IF($K1655="","MISSING_STATUS",""),IF(AND($K1655="เสร็จสิ้น",$Z1655=""),"DONE_NO_ACTUAL_DATE",""),IF(AND($I1655="Condition-based Maintenance",$AH1655=""),"CBM_NO_MEASUREMENT",""),IF(OR($X1655="",$X1655=0),"INVALID_PERIOD",""),IF(AND($AA1655&lt;&gt;"",$AB1655&lt;&gt;"",$AB1655&lt;$AA1655),"DATE_SEQUENCE_ERROR",""),IF(AND($AB1655&lt;&gt;"",$AB1655&gt;DATE(2030,12,31)),"DATE_OUTLIER",""),IF($C1655="","MISSING_QRCODE",""),IF($J1655="UNKNOWN","UNKNOWN_PM_TYPE",""),IF($L1655="UNKNOWN","UNKNOWN_STATUS",""))</f>
        <v>DONE_NO_ACTUAL_DATE</v>
      </c>
      <c r="AQ1655" s="42" t="str">
        <f t="shared" si="129"/>
        <v>NO</v>
      </c>
    </row>
    <row r="1656" spans="1:43" x14ac:dyDescent="0.3">
      <c r="A1656" s="38">
        <f>IF('query (10)'!A1656="","",'query (10)'!A1656)</f>
        <v>1860</v>
      </c>
      <c r="B1656" s="38" t="str">
        <f>IF('query (10)'!B1656="","",'query (10)'!B1656)</f>
        <v/>
      </c>
      <c r="C1656" s="38" t="str">
        <f>TRIM(UPPER('query (10)'!M1656))</f>
        <v>GR-721</v>
      </c>
      <c r="D1656" s="38" t="str">
        <f>TRIM(UPPER(IFERROR(_xlfn.TEXTBEFORE('query (10)'!L1656,"("),'query (10)'!L1656)))</f>
        <v>OUTER RING RACEWAY GRINDING MACHINE.</v>
      </c>
      <c r="E1656" s="38" t="str">
        <f>IFERROR(TRIM(UPPER(_xlfn.TEXTBEFORE(_xlfn.TEXTAFTER('query (10)'!L1656,"("),")"))),"")</f>
        <v/>
      </c>
      <c r="F1656" s="38" t="str">
        <f>TRIM('query (10)'!K1656)</f>
        <v>MCB3</v>
      </c>
      <c r="G1656" s="38" t="str">
        <f>IF('query (10)'!J1656="","",'query (10)'!J1656)</f>
        <v>Dresser</v>
      </c>
      <c r="H1656" s="38" t="str">
        <f>TRIM(UPPER('query (10)'!J1656))</f>
        <v>DRESSER</v>
      </c>
      <c r="I1656" s="38" t="str">
        <f>IF('query (10)'!F1656="","",'query (10)'!F1656)</f>
        <v>Time-based Maintenance</v>
      </c>
      <c r="J1656" s="38" t="str">
        <f>IF('query (10)'!F1656="","",IFERROR(INDEX(Cleaning_Rules!$B$14:$B$17,MATCH(TRIM('query (10)'!F1656),Cleaning_Rules!$A$14:$A$17,0)),"UNKNOWN"))</f>
        <v>TBM</v>
      </c>
      <c r="K1656" s="38" t="str">
        <f>IF('query (10)'!G1656="","",'query (10)'!G1656)</f>
        <v>เสร็จสิ้น</v>
      </c>
      <c r="L1656" s="38" t="str">
        <f>IF('query (10)'!G1656="","MISSING",IFERROR(INDEX(Cleaning_Rules!$B$5:$B$10,MATCH(TRIM('query (10)'!G1656),Cleaning_Rules!$A$5:$A$10,0)),"UNKNOWN"))</f>
        <v>COMPLETED</v>
      </c>
      <c r="M1656" s="38" t="str">
        <f>IF('query (10)'!I1656="","",'query (10)'!I1656)</f>
        <v>Mechanical</v>
      </c>
      <c r="N1656" s="38" t="str">
        <f>IF('query (10)'!O1656="","",'query (10)'!O1656)</f>
        <v>Part Change</v>
      </c>
      <c r="O1656" s="38" t="str">
        <f>IF('query (10)'!P1656="","",'query (10)'!P1656)</f>
        <v>Medium</v>
      </c>
      <c r="P1656" s="38" t="str">
        <f>IF('query (10)'!N1656="","",'query (10)'!N1656)</f>
        <v>Change bearing spindle dresser unit to cycle pm 3Y.
model 
7007CTYNDULP4 (Oil mist) ลูกคู่</v>
      </c>
      <c r="Q1656" s="38" t="str">
        <f>TRIM('query (10)'!N1656)</f>
        <v>Change bearing spindle dresser unit to cycle pm 3Y.
model 
7007CTYNDULP4 (Oil mist) ลูกคู่</v>
      </c>
      <c r="R1656" s="38" t="str">
        <f>TRIM(UPPER('query (10)'!R1656))</f>
        <v>BEARING</v>
      </c>
      <c r="S1656" s="38" t="str">
        <f>TRIM(UPPER('query (10)'!S1656))</f>
        <v>7007CTYNDULP4</v>
      </c>
      <c r="T1656" s="38" t="str">
        <f>IF('query (10)'!Q1656="","",TRIM(UPPER('query (10)'!Q1656)))</f>
        <v/>
      </c>
      <c r="U1656" s="38" t="str">
        <f>IF('query (10)'!T1656="","",'query (10)'!T1656)</f>
        <v/>
      </c>
      <c r="V1656" s="39" t="str">
        <f>IF('query (10)'!T1656="","",IFERROR(VALUE('query (10)'!T1656),""))</f>
        <v/>
      </c>
      <c r="W1656" s="40">
        <f>IF('query (10)'!U1656="","",'query (10)'!U1656)</f>
        <v>0</v>
      </c>
      <c r="X1656" s="39">
        <f>IF('query (10)'!V1656="","",'query (10)'!V1656)</f>
        <v>1080</v>
      </c>
      <c r="Y1656" s="41">
        <f>IF('query (10)'!W1656="","",'query (10)'!W1656)</f>
        <v>45721</v>
      </c>
      <c r="Z1656" s="41" t="str">
        <f>IF('query (10)'!X1656="","",'query (10)'!X1656)</f>
        <v/>
      </c>
      <c r="AA1656" s="41">
        <f>IF('query (10)'!Y1656="","",'query (10)'!Y1656)</f>
        <v>45721</v>
      </c>
      <c r="AB1656" s="41">
        <f>IF('query (10)'!Z1656="","",'query (10)'!Z1656)</f>
        <v>46822</v>
      </c>
      <c r="AC1656" s="38" t="str">
        <f>IF(OR('query (10)'!AA1656="",COUNTIF(Cleaning_Rules!$A$21:$A$26,TRIM('query (10)'!AA1656))&gt;0),"",TRIM('query (10)'!AA1656))</f>
        <v/>
      </c>
      <c r="AD1656" s="38" t="str">
        <f>IF('query (10)'!AB1656="","",TRIM(IFERROR(_xlfn.TEXTBEFORE('query (10)'!AB1656,"("),'query (10)'!AB1656)))</f>
        <v/>
      </c>
      <c r="AE1656" s="38" t="str">
        <f>IFERROR(LOWER(TRIM(_xlfn.TEXTBEFORE(_xlfn.TEXTAFTER('query (10)'!AB1656,"("),")"))),"")</f>
        <v/>
      </c>
      <c r="AF1656" s="38" t="str">
        <f>IF('query (10)'!AD1656="","",TRIM('query (10)'!AD1656))</f>
        <v>เจษฎา ผิวบาง</v>
      </c>
      <c r="AG1656" s="38" t="str">
        <f>IF('query (10)'!AE1656="","",TRIM('query (10)'!AE1656))</f>
        <v>เจษฎา ผิวบาง</v>
      </c>
      <c r="AH1656" s="38" t="str">
        <f>IF('query (10)'!AF1656="","",IFERROR(VALUE('query (10)'!AF1656),""))</f>
        <v/>
      </c>
      <c r="AI1656" s="38" t="str">
        <f>IF('query (10)'!AG1656="","",TRIM('query (10)'!AG1656))</f>
        <v/>
      </c>
      <c r="AJ1656" s="38" t="str">
        <f>IF('query (10)'!AH1656="","",IFERROR(VALUE('query (10)'!AH1656),""))</f>
        <v/>
      </c>
      <c r="AK1656" s="38" t="str">
        <f>IF('query (10)'!AI1656="","",TRIM('query (10)'!AI1656))</f>
        <v/>
      </c>
      <c r="AL1656" s="42">
        <f t="shared" si="125"/>
        <v>2025</v>
      </c>
      <c r="AM1656" s="42" t="str">
        <f t="shared" si="126"/>
        <v>2025-03</v>
      </c>
      <c r="AN1656" s="42" t="str">
        <f t="shared" ca="1" si="127"/>
        <v/>
      </c>
      <c r="AO1656" s="42" t="str">
        <f t="shared" si="128"/>
        <v>GR-721 | OUTER RING RACEWAY GRINDING MACHINE. | MCB3 | DRESSER | Time-based Maintenance | Mechanical | Part Change | Medium | Change bearing spindle dresser unit to cycle pm 3Y.
model 
7007CTYNDULP4 (Oil mist) ลูกคู่ | BEARING | 7007CTYNDULP4 | เจษฎา ผิวบาง</v>
      </c>
      <c r="AP1656" s="42" t="str">
        <f>_xlfn.TEXTJOIN("; ",TRUE,IF(COUNTA('query (10)'!A1656:AK1656)&lt;=6,"NEAR_EMPTY_ROW",""),IF($K1656="","MISSING_STATUS",""),IF(AND($K1656="เสร็จสิ้น",$Z1656=""),"DONE_NO_ACTUAL_DATE",""),IF(AND($I1656="Condition-based Maintenance",$AH1656=""),"CBM_NO_MEASUREMENT",""),IF(OR($X1656="",$X1656=0),"INVALID_PERIOD",""),IF(AND($AA1656&lt;&gt;"",$AB1656&lt;&gt;"",$AB1656&lt;$AA1656),"DATE_SEQUENCE_ERROR",""),IF(AND($AB1656&lt;&gt;"",$AB1656&gt;DATE(2030,12,31)),"DATE_OUTLIER",""),IF($C1656="","MISSING_QRCODE",""),IF($J1656="UNKNOWN","UNKNOWN_PM_TYPE",""),IF($L1656="UNKNOWN","UNKNOWN_STATUS",""))</f>
        <v>DONE_NO_ACTUAL_DATE</v>
      </c>
      <c r="AQ1656" s="42" t="str">
        <f t="shared" si="129"/>
        <v>NO</v>
      </c>
    </row>
    <row r="1657" spans="1:43" x14ac:dyDescent="0.3">
      <c r="A1657" s="38">
        <f>IF('query (10)'!A1657="","",'query (10)'!A1657)</f>
        <v>1861</v>
      </c>
      <c r="B1657" s="38" t="str">
        <f>IF('query (10)'!B1657="","",'query (10)'!B1657)</f>
        <v/>
      </c>
      <c r="C1657" s="38" t="str">
        <f>TRIM(UPPER('query (10)'!M1657))</f>
        <v>GR-122</v>
      </c>
      <c r="D1657" s="38" t="str">
        <f>TRIM(UPPER(IFERROR(_xlfn.TEXTBEFORE('query (10)'!L1657,"("),'query (10)'!L1657)))</f>
        <v>INNER RING BORE GRINDING M/C</v>
      </c>
      <c r="E1657" s="38" t="str">
        <f>IFERROR(TRIM(UPPER(_xlfn.TEXTBEFORE(_xlfn.TEXTAFTER('query (10)'!L1657,"("),")"))),"")</f>
        <v/>
      </c>
      <c r="F1657" s="38" t="str">
        <f>TRIM('query (10)'!K1657)</f>
        <v>MCB1</v>
      </c>
      <c r="G1657" s="38" t="str">
        <f>IF('query (10)'!J1657="","",'query (10)'!J1657)</f>
        <v>Dresser</v>
      </c>
      <c r="H1657" s="38" t="str">
        <f>TRIM(UPPER('query (10)'!J1657))</f>
        <v>DRESSER</v>
      </c>
      <c r="I1657" s="38" t="str">
        <f>IF('query (10)'!F1657="","",'query (10)'!F1657)</f>
        <v>Time-based Maintenance</v>
      </c>
      <c r="J1657" s="38" t="str">
        <f>IF('query (10)'!F1657="","",IFERROR(INDEX(Cleaning_Rules!$B$14:$B$17,MATCH(TRIM('query (10)'!F1657),Cleaning_Rules!$A$14:$A$17,0)),"UNKNOWN"))</f>
        <v>TBM</v>
      </c>
      <c r="K1657" s="38" t="str">
        <f>IF('query (10)'!G1657="","",'query (10)'!G1657)</f>
        <v>เสร็จสิ้น</v>
      </c>
      <c r="L1657" s="38" t="str">
        <f>IF('query (10)'!G1657="","MISSING",IFERROR(INDEX(Cleaning_Rules!$B$5:$B$10,MATCH(TRIM('query (10)'!G1657),Cleaning_Rules!$A$5:$A$10,0)),"UNKNOWN"))</f>
        <v>COMPLETED</v>
      </c>
      <c r="M1657" s="38" t="str">
        <f>IF('query (10)'!I1657="","",'query (10)'!I1657)</f>
        <v>Mechanical</v>
      </c>
      <c r="N1657" s="38" t="str">
        <f>IF('query (10)'!O1657="","",'query (10)'!O1657)</f>
        <v>Part Change</v>
      </c>
      <c r="O1657" s="38" t="str">
        <f>IF('query (10)'!P1657="","",'query (10)'!P1657)</f>
        <v>Medium</v>
      </c>
      <c r="P1657" s="38" t="str">
        <f>IF('query (10)'!N1657="","",'query (10)'!N1657)</f>
        <v>Change bearing spindle dresser unit to cycle pm 3Y.
model 
7006CTRV1VDBHP4 (Grease) ลูกคู่ = 1 pcs.</v>
      </c>
      <c r="Q1657" s="38" t="str">
        <f>TRIM('query (10)'!N1657)</f>
        <v>Change bearing spindle dresser unit to cycle pm 3Y.
model 
7006CTRV1VDBHP4 (Grease) ลูกคู่ = 1 pcs.</v>
      </c>
      <c r="R1657" s="38" t="str">
        <f>TRIM(UPPER('query (10)'!R1657))</f>
        <v>BEARING</v>
      </c>
      <c r="S1657" s="38" t="str">
        <f>TRIM(UPPER('query (10)'!S1657))</f>
        <v>7006CTRV1DBHP4</v>
      </c>
      <c r="T1657" s="38" t="str">
        <f>IF('query (10)'!Q1657="","",TRIM(UPPER('query (10)'!Q1657)))</f>
        <v/>
      </c>
      <c r="U1657" s="38" t="str">
        <f>IF('query (10)'!T1657="","",'query (10)'!T1657)</f>
        <v/>
      </c>
      <c r="V1657" s="39" t="str">
        <f>IF('query (10)'!T1657="","",IFERROR(VALUE('query (10)'!T1657),""))</f>
        <v/>
      </c>
      <c r="W1657" s="40">
        <f>IF('query (10)'!U1657="","",'query (10)'!U1657)</f>
        <v>0</v>
      </c>
      <c r="X1657" s="39">
        <f>IF('query (10)'!V1657="","",'query (10)'!V1657)</f>
        <v>1080</v>
      </c>
      <c r="Y1657" s="41">
        <f>IF('query (10)'!W1657="","",'query (10)'!W1657)</f>
        <v>45742</v>
      </c>
      <c r="Z1657" s="41" t="str">
        <f>IF('query (10)'!X1657="","",'query (10)'!X1657)</f>
        <v/>
      </c>
      <c r="AA1657" s="41">
        <f>IF('query (10)'!Y1657="","",'query (10)'!Y1657)</f>
        <v>45742</v>
      </c>
      <c r="AB1657" s="41">
        <f>IF('query (10)'!Z1657="","",'query (10)'!Z1657)</f>
        <v>46822</v>
      </c>
      <c r="AC1657" s="38" t="str">
        <f>IF(OR('query (10)'!AA1657="",COUNTIF(Cleaning_Rules!$A$21:$A$26,TRIM('query (10)'!AA1657))&gt;0),"",TRIM('query (10)'!AA1657))</f>
        <v/>
      </c>
      <c r="AD1657" s="38" t="str">
        <f>IF('query (10)'!AB1657="","",TRIM(IFERROR(_xlfn.TEXTBEFORE('query (10)'!AB1657,"("),'query (10)'!AB1657)))</f>
        <v/>
      </c>
      <c r="AE1657" s="38" t="str">
        <f>IFERROR(LOWER(TRIM(_xlfn.TEXTBEFORE(_xlfn.TEXTAFTER('query (10)'!AB1657,"("),")"))),"")</f>
        <v/>
      </c>
      <c r="AF1657" s="38" t="str">
        <f>IF('query (10)'!AD1657="","",TRIM('query (10)'!AD1657))</f>
        <v>เจษฎา ผิวบาง</v>
      </c>
      <c r="AG1657" s="38" t="str">
        <f>IF('query (10)'!AE1657="","",TRIM('query (10)'!AE1657))</f>
        <v>เจษฎา ผิวบาง</v>
      </c>
      <c r="AH1657" s="38" t="str">
        <f>IF('query (10)'!AF1657="","",IFERROR(VALUE('query (10)'!AF1657),""))</f>
        <v/>
      </c>
      <c r="AI1657" s="38" t="str">
        <f>IF('query (10)'!AG1657="","",TRIM('query (10)'!AG1657))</f>
        <v/>
      </c>
      <c r="AJ1657" s="38" t="str">
        <f>IF('query (10)'!AH1657="","",IFERROR(VALUE('query (10)'!AH1657),""))</f>
        <v/>
      </c>
      <c r="AK1657" s="38" t="str">
        <f>IF('query (10)'!AI1657="","",TRIM('query (10)'!AI1657))</f>
        <v/>
      </c>
      <c r="AL1657" s="42">
        <f t="shared" si="125"/>
        <v>2025</v>
      </c>
      <c r="AM1657" s="42" t="str">
        <f t="shared" si="126"/>
        <v>2025-03</v>
      </c>
      <c r="AN1657" s="42" t="str">
        <f t="shared" ca="1" si="127"/>
        <v/>
      </c>
      <c r="AO1657" s="42" t="str">
        <f t="shared" si="128"/>
        <v>GR-122 | INNER RING BORE GRINDING M/C | MCB1 | DRESSER | Time-based Maintenance | Mechanical | Part Change | Medium | Change bearing spindle dresser unit to cycle pm 3Y.
model 
7006CTRV1VDBHP4 (Grease) ลูกคู่ = 1 pcs. | BEARING | 7006CTRV1DBHP4 | เจษฎา ผิวบาง</v>
      </c>
      <c r="AP1657" s="42" t="str">
        <f>_xlfn.TEXTJOIN("; ",TRUE,IF(COUNTA('query (10)'!A1657:AK1657)&lt;=6,"NEAR_EMPTY_ROW",""),IF($K1657="","MISSING_STATUS",""),IF(AND($K1657="เสร็จสิ้น",$Z1657=""),"DONE_NO_ACTUAL_DATE",""),IF(AND($I1657="Condition-based Maintenance",$AH1657=""),"CBM_NO_MEASUREMENT",""),IF(OR($X1657="",$X1657=0),"INVALID_PERIOD",""),IF(AND($AA1657&lt;&gt;"",$AB1657&lt;&gt;"",$AB1657&lt;$AA1657),"DATE_SEQUENCE_ERROR",""),IF(AND($AB1657&lt;&gt;"",$AB1657&gt;DATE(2030,12,31)),"DATE_OUTLIER",""),IF($C1657="","MISSING_QRCODE",""),IF($J1657="UNKNOWN","UNKNOWN_PM_TYPE",""),IF($L1657="UNKNOWN","UNKNOWN_STATUS",""))</f>
        <v>DONE_NO_ACTUAL_DATE</v>
      </c>
      <c r="AQ1657" s="42" t="str">
        <f t="shared" si="129"/>
        <v>NO</v>
      </c>
    </row>
    <row r="1658" spans="1:43" x14ac:dyDescent="0.3">
      <c r="A1658" s="38">
        <f>IF('query (10)'!A1658="","",'query (10)'!A1658)</f>
        <v>1862</v>
      </c>
      <c r="B1658" s="38" t="str">
        <f>IF('query (10)'!B1658="","",'query (10)'!B1658)</f>
        <v/>
      </c>
      <c r="C1658" s="38" t="str">
        <f>TRIM(UPPER('query (10)'!M1658))</f>
        <v>GR-925</v>
      </c>
      <c r="D1658" s="38" t="str">
        <f>TRIM(UPPER(IFERROR(_xlfn.TEXTBEFORE('query (10)'!L1658,"("),'query (10)'!L1658)))</f>
        <v>INNER RING BORE GRINDING MACHINE.</v>
      </c>
      <c r="E1658" s="38" t="str">
        <f>IFERROR(TRIM(UPPER(_xlfn.TEXTBEFORE(_xlfn.TEXTAFTER('query (10)'!L1658,"("),")"))),"")</f>
        <v>GR-716</v>
      </c>
      <c r="F1658" s="38" t="str">
        <f>TRIM('query (10)'!K1658)</f>
        <v>MCB3</v>
      </c>
      <c r="G1658" s="38" t="str">
        <f>IF('query (10)'!J1658="","",'query (10)'!J1658)</f>
        <v>Dresser</v>
      </c>
      <c r="H1658" s="38" t="str">
        <f>TRIM(UPPER('query (10)'!J1658))</f>
        <v>DRESSER</v>
      </c>
      <c r="I1658" s="38" t="str">
        <f>IF('query (10)'!F1658="","",'query (10)'!F1658)</f>
        <v>Time-based Maintenance</v>
      </c>
      <c r="J1658" s="38" t="str">
        <f>IF('query (10)'!F1658="","",IFERROR(INDEX(Cleaning_Rules!$B$14:$B$17,MATCH(TRIM('query (10)'!F1658),Cleaning_Rules!$A$14:$A$17,0)),"UNKNOWN"))</f>
        <v>TBM</v>
      </c>
      <c r="K1658" s="38" t="str">
        <f>IF('query (10)'!G1658="","",'query (10)'!G1658)</f>
        <v>เสร็จสิ้น</v>
      </c>
      <c r="L1658" s="38" t="str">
        <f>IF('query (10)'!G1658="","MISSING",IFERROR(INDEX(Cleaning_Rules!$B$5:$B$10,MATCH(TRIM('query (10)'!G1658),Cleaning_Rules!$A$5:$A$10,0)),"UNKNOWN"))</f>
        <v>COMPLETED</v>
      </c>
      <c r="M1658" s="38" t="str">
        <f>IF('query (10)'!I1658="","",'query (10)'!I1658)</f>
        <v>Mechanical</v>
      </c>
      <c r="N1658" s="38" t="str">
        <f>IF('query (10)'!O1658="","",'query (10)'!O1658)</f>
        <v>Part Change</v>
      </c>
      <c r="O1658" s="38" t="str">
        <f>IF('query (10)'!P1658="","",'query (10)'!P1658)</f>
        <v>Medium</v>
      </c>
      <c r="P1658" s="38" t="str">
        <f>IF('query (10)'!N1658="","",'query (10)'!N1658)</f>
        <v>Change bearing spindle dresser unit to cycle pm 3Y.
model 
7006CTRV1VDBHP4 (Grease) ลูกคู่ = 1 pcs.</v>
      </c>
      <c r="Q1658" s="38" t="str">
        <f>TRIM('query (10)'!N1658)</f>
        <v>Change bearing spindle dresser unit to cycle pm 3Y.
model 
7006CTRV1VDBHP4 (Grease) ลูกคู่ = 1 pcs.</v>
      </c>
      <c r="R1658" s="38" t="str">
        <f>TRIM(UPPER('query (10)'!R1658))</f>
        <v>BEARING</v>
      </c>
      <c r="S1658" s="38" t="str">
        <f>TRIM(UPPER('query (10)'!S1658))</f>
        <v>7006CTRV1DBHP4</v>
      </c>
      <c r="T1658" s="38" t="str">
        <f>IF('query (10)'!Q1658="","",TRIM(UPPER('query (10)'!Q1658)))</f>
        <v/>
      </c>
      <c r="U1658" s="38" t="str">
        <f>IF('query (10)'!T1658="","",'query (10)'!T1658)</f>
        <v/>
      </c>
      <c r="V1658" s="39" t="str">
        <f>IF('query (10)'!T1658="","",IFERROR(VALUE('query (10)'!T1658),""))</f>
        <v/>
      </c>
      <c r="W1658" s="40">
        <f>IF('query (10)'!U1658="","",'query (10)'!U1658)</f>
        <v>0</v>
      </c>
      <c r="X1658" s="39">
        <f>IF('query (10)'!V1658="","",'query (10)'!V1658)</f>
        <v>1080</v>
      </c>
      <c r="Y1658" s="41">
        <f>IF('query (10)'!W1658="","",'query (10)'!W1658)</f>
        <v>45721</v>
      </c>
      <c r="Z1658" s="41" t="str">
        <f>IF('query (10)'!X1658="","",'query (10)'!X1658)</f>
        <v/>
      </c>
      <c r="AA1658" s="41">
        <f>IF('query (10)'!Y1658="","",'query (10)'!Y1658)</f>
        <v>45721</v>
      </c>
      <c r="AB1658" s="41">
        <f>IF('query (10)'!Z1658="","",'query (10)'!Z1658)</f>
        <v>46822</v>
      </c>
      <c r="AC1658" s="38" t="str">
        <f>IF(OR('query (10)'!AA1658="",COUNTIF(Cleaning_Rules!$A$21:$A$26,TRIM('query (10)'!AA1658))&gt;0),"",TRIM('query (10)'!AA1658))</f>
        <v/>
      </c>
      <c r="AD1658" s="38" t="str">
        <f>IF('query (10)'!AB1658="","",TRIM(IFERROR(_xlfn.TEXTBEFORE('query (10)'!AB1658,"("),'query (10)'!AB1658)))</f>
        <v/>
      </c>
      <c r="AE1658" s="38" t="str">
        <f>IFERROR(LOWER(TRIM(_xlfn.TEXTBEFORE(_xlfn.TEXTAFTER('query (10)'!AB1658,"("),")"))),"")</f>
        <v/>
      </c>
      <c r="AF1658" s="38" t="str">
        <f>IF('query (10)'!AD1658="","",TRIM('query (10)'!AD1658))</f>
        <v>เจษฎา ผิวบาง</v>
      </c>
      <c r="AG1658" s="38" t="str">
        <f>IF('query (10)'!AE1658="","",TRIM('query (10)'!AE1658))</f>
        <v>เจษฎา ผิวบาง</v>
      </c>
      <c r="AH1658" s="38" t="str">
        <f>IF('query (10)'!AF1658="","",IFERROR(VALUE('query (10)'!AF1658),""))</f>
        <v/>
      </c>
      <c r="AI1658" s="38" t="str">
        <f>IF('query (10)'!AG1658="","",TRIM('query (10)'!AG1658))</f>
        <v/>
      </c>
      <c r="AJ1658" s="38" t="str">
        <f>IF('query (10)'!AH1658="","",IFERROR(VALUE('query (10)'!AH1658),""))</f>
        <v/>
      </c>
      <c r="AK1658" s="38" t="str">
        <f>IF('query (10)'!AI1658="","",TRIM('query (10)'!AI1658))</f>
        <v/>
      </c>
      <c r="AL1658" s="42">
        <f t="shared" si="125"/>
        <v>2025</v>
      </c>
      <c r="AM1658" s="42" t="str">
        <f t="shared" si="126"/>
        <v>2025-03</v>
      </c>
      <c r="AN1658" s="42" t="str">
        <f t="shared" ca="1" si="127"/>
        <v/>
      </c>
      <c r="AO1658" s="42" t="str">
        <f t="shared" si="128"/>
        <v>GR-925 | INNER RING BORE GRINDING MACHINE. | GR-716 | MCB3 | DRESSER | Time-based Maintenance | Mechanical | Part Change | Medium | Change bearing spindle dresser unit to cycle pm 3Y.
model 
7006CTRV1VDBHP4 (Grease) ลูกคู่ = 1 pcs. | BEARING | 7006CTRV1DBHP4 | เจษฎา ผิวบาง</v>
      </c>
      <c r="AP1658" s="42" t="str">
        <f>_xlfn.TEXTJOIN("; ",TRUE,IF(COUNTA('query (10)'!A1658:AK1658)&lt;=6,"NEAR_EMPTY_ROW",""),IF($K1658="","MISSING_STATUS",""),IF(AND($K1658="เสร็จสิ้น",$Z1658=""),"DONE_NO_ACTUAL_DATE",""),IF(AND($I1658="Condition-based Maintenance",$AH1658=""),"CBM_NO_MEASUREMENT",""),IF(OR($X1658="",$X1658=0),"INVALID_PERIOD",""),IF(AND($AA1658&lt;&gt;"",$AB1658&lt;&gt;"",$AB1658&lt;$AA1658),"DATE_SEQUENCE_ERROR",""),IF(AND($AB1658&lt;&gt;"",$AB1658&gt;DATE(2030,12,31)),"DATE_OUTLIER",""),IF($C1658="","MISSING_QRCODE",""),IF($J1658="UNKNOWN","UNKNOWN_PM_TYPE",""),IF($L1658="UNKNOWN","UNKNOWN_STATUS",""))</f>
        <v>DONE_NO_ACTUAL_DATE</v>
      </c>
      <c r="AQ1658" s="42" t="str">
        <f t="shared" si="129"/>
        <v>NO</v>
      </c>
    </row>
    <row r="1659" spans="1:43" x14ac:dyDescent="0.3">
      <c r="A1659" s="38">
        <f>IF('query (10)'!A1659="","",'query (10)'!A1659)</f>
        <v>1863</v>
      </c>
      <c r="B1659" s="38" t="str">
        <f>IF('query (10)'!B1659="","",'query (10)'!B1659)</f>
        <v/>
      </c>
      <c r="C1659" s="38" t="str">
        <f>TRIM(UPPER('query (10)'!M1659))</f>
        <v>GR-926</v>
      </c>
      <c r="D1659" s="38" t="str">
        <f>TRIM(UPPER(IFERROR(_xlfn.TEXTBEFORE('query (10)'!L1659,"("),'query (10)'!L1659)))</f>
        <v>INNER RING BORE GRINDING MACHINE.</v>
      </c>
      <c r="E1659" s="38" t="str">
        <f>IFERROR(TRIM(UPPER(_xlfn.TEXTBEFORE(_xlfn.TEXTAFTER('query (10)'!L1659,"("),")"))),"")</f>
        <v>GR-426</v>
      </c>
      <c r="F1659" s="38" t="str">
        <f>TRIM('query (10)'!K1659)</f>
        <v>MCB2</v>
      </c>
      <c r="G1659" s="38" t="str">
        <f>IF('query (10)'!J1659="","",'query (10)'!J1659)</f>
        <v>Dresser</v>
      </c>
      <c r="H1659" s="38" t="str">
        <f>TRIM(UPPER('query (10)'!J1659))</f>
        <v>DRESSER</v>
      </c>
      <c r="I1659" s="38" t="str">
        <f>IF('query (10)'!F1659="","",'query (10)'!F1659)</f>
        <v>Time-based Maintenance</v>
      </c>
      <c r="J1659" s="38" t="str">
        <f>IF('query (10)'!F1659="","",IFERROR(INDEX(Cleaning_Rules!$B$14:$B$17,MATCH(TRIM('query (10)'!F1659),Cleaning_Rules!$A$14:$A$17,0)),"UNKNOWN"))</f>
        <v>TBM</v>
      </c>
      <c r="K1659" s="38" t="str">
        <f>IF('query (10)'!G1659="","",'query (10)'!G1659)</f>
        <v>เสร็จสิ้น</v>
      </c>
      <c r="L1659" s="38" t="str">
        <f>IF('query (10)'!G1659="","MISSING",IFERROR(INDEX(Cleaning_Rules!$B$5:$B$10,MATCH(TRIM('query (10)'!G1659),Cleaning_Rules!$A$5:$A$10,0)),"UNKNOWN"))</f>
        <v>COMPLETED</v>
      </c>
      <c r="M1659" s="38" t="str">
        <f>IF('query (10)'!I1659="","",'query (10)'!I1659)</f>
        <v>Mechanical</v>
      </c>
      <c r="N1659" s="38" t="str">
        <f>IF('query (10)'!O1659="","",'query (10)'!O1659)</f>
        <v>Part Change</v>
      </c>
      <c r="O1659" s="38" t="str">
        <f>IF('query (10)'!P1659="","",'query (10)'!P1659)</f>
        <v>Medium</v>
      </c>
      <c r="P1659" s="38" t="str">
        <f>IF('query (10)'!N1659="","",'query (10)'!N1659)</f>
        <v>Change bearing spindle dresser unit to cycle pm 3Y.
model 
7006ATYNDBLP5 (Oil mist) ลูกคู่ = 1 pcs.</v>
      </c>
      <c r="Q1659" s="38" t="str">
        <f>TRIM('query (10)'!N1659)</f>
        <v>Change bearing spindle dresser unit to cycle pm 3Y.
model 
7006ATYNDBLP5 (Oil mist) ลูกคู่ = 1 pcs.</v>
      </c>
      <c r="R1659" s="38" t="str">
        <f>TRIM(UPPER('query (10)'!R1659))</f>
        <v>BEARING</v>
      </c>
      <c r="S1659" s="38" t="str">
        <f>TRIM(UPPER('query (10)'!S1659))</f>
        <v>7006ATYNDBLP5</v>
      </c>
      <c r="T1659" s="38" t="str">
        <f>IF('query (10)'!Q1659="","",TRIM(UPPER('query (10)'!Q1659)))</f>
        <v/>
      </c>
      <c r="U1659" s="38" t="str">
        <f>IF('query (10)'!T1659="","",'query (10)'!T1659)</f>
        <v/>
      </c>
      <c r="V1659" s="39" t="str">
        <f>IF('query (10)'!T1659="","",IFERROR(VALUE('query (10)'!T1659),""))</f>
        <v/>
      </c>
      <c r="W1659" s="40">
        <f>IF('query (10)'!U1659="","",'query (10)'!U1659)</f>
        <v>0</v>
      </c>
      <c r="X1659" s="39">
        <f>IF('query (10)'!V1659="","",'query (10)'!V1659)</f>
        <v>1080</v>
      </c>
      <c r="Y1659" s="41">
        <f>IF('query (10)'!W1659="","",'query (10)'!W1659)</f>
        <v>45721</v>
      </c>
      <c r="Z1659" s="41" t="str">
        <f>IF('query (10)'!X1659="","",'query (10)'!X1659)</f>
        <v/>
      </c>
      <c r="AA1659" s="41">
        <f>IF('query (10)'!Y1659="","",'query (10)'!Y1659)</f>
        <v>45742</v>
      </c>
      <c r="AB1659" s="41">
        <f>IF('query (10)'!Z1659="","",'query (10)'!Z1659)</f>
        <v>46822</v>
      </c>
      <c r="AC1659" s="38" t="str">
        <f>IF(OR('query (10)'!AA1659="",COUNTIF(Cleaning_Rules!$A$21:$A$26,TRIM('query (10)'!AA1659))&gt;0),"",TRIM('query (10)'!AA1659))</f>
        <v/>
      </c>
      <c r="AD1659" s="38" t="str">
        <f>IF('query (10)'!AB1659="","",TRIM(IFERROR(_xlfn.TEXTBEFORE('query (10)'!AB1659,"("),'query (10)'!AB1659)))</f>
        <v/>
      </c>
      <c r="AE1659" s="38" t="str">
        <f>IFERROR(LOWER(TRIM(_xlfn.TEXTBEFORE(_xlfn.TEXTAFTER('query (10)'!AB1659,"("),")"))),"")</f>
        <v/>
      </c>
      <c r="AF1659" s="38" t="str">
        <f>IF('query (10)'!AD1659="","",TRIM('query (10)'!AD1659))</f>
        <v>เจษฎา ผิวบาง</v>
      </c>
      <c r="AG1659" s="38" t="str">
        <f>IF('query (10)'!AE1659="","",TRIM('query (10)'!AE1659))</f>
        <v>เจษฎา ผิวบาง</v>
      </c>
      <c r="AH1659" s="38" t="str">
        <f>IF('query (10)'!AF1659="","",IFERROR(VALUE('query (10)'!AF1659),""))</f>
        <v/>
      </c>
      <c r="AI1659" s="38" t="str">
        <f>IF('query (10)'!AG1659="","",TRIM('query (10)'!AG1659))</f>
        <v/>
      </c>
      <c r="AJ1659" s="38" t="str">
        <f>IF('query (10)'!AH1659="","",IFERROR(VALUE('query (10)'!AH1659),""))</f>
        <v/>
      </c>
      <c r="AK1659" s="38" t="str">
        <f>IF('query (10)'!AI1659="","",TRIM('query (10)'!AI1659))</f>
        <v/>
      </c>
      <c r="AL1659" s="42">
        <f t="shared" si="125"/>
        <v>2025</v>
      </c>
      <c r="AM1659" s="42" t="str">
        <f t="shared" si="126"/>
        <v>2025-03</v>
      </c>
      <c r="AN1659" s="42" t="str">
        <f t="shared" ca="1" si="127"/>
        <v/>
      </c>
      <c r="AO1659" s="42" t="str">
        <f t="shared" si="128"/>
        <v>GR-926 | INNER RING BORE GRINDING MACHINE. | GR-426 | MCB2 | DRESSER | Time-based Maintenance | Mechanical | Part Change | Medium | Change bearing spindle dresser unit to cycle pm 3Y.
model 
7006ATYNDBLP5 (Oil mist) ลูกคู่ = 1 pcs. | BEARING | 7006ATYNDBLP5 | เจษฎา ผิวบาง</v>
      </c>
      <c r="AP1659" s="42" t="str">
        <f>_xlfn.TEXTJOIN("; ",TRUE,IF(COUNTA('query (10)'!A1659:AK1659)&lt;=6,"NEAR_EMPTY_ROW",""),IF($K1659="","MISSING_STATUS",""),IF(AND($K1659="เสร็จสิ้น",$Z1659=""),"DONE_NO_ACTUAL_DATE",""),IF(AND($I1659="Condition-based Maintenance",$AH1659=""),"CBM_NO_MEASUREMENT",""),IF(OR($X1659="",$X1659=0),"INVALID_PERIOD",""),IF(AND($AA1659&lt;&gt;"",$AB1659&lt;&gt;"",$AB1659&lt;$AA1659),"DATE_SEQUENCE_ERROR",""),IF(AND($AB1659&lt;&gt;"",$AB1659&gt;DATE(2030,12,31)),"DATE_OUTLIER",""),IF($C1659="","MISSING_QRCODE",""),IF($J1659="UNKNOWN","UNKNOWN_PM_TYPE",""),IF($L1659="UNKNOWN","UNKNOWN_STATUS",""))</f>
        <v>DONE_NO_ACTUAL_DATE</v>
      </c>
      <c r="AQ1659" s="42" t="str">
        <f t="shared" si="129"/>
        <v>NO</v>
      </c>
    </row>
    <row r="1660" spans="1:43" x14ac:dyDescent="0.3">
      <c r="A1660" s="38">
        <f>IF('query (10)'!A1660="","",'query (10)'!A1660)</f>
        <v>1864</v>
      </c>
      <c r="B1660" s="38" t="str">
        <f>IF('query (10)'!B1660="","",'query (10)'!B1660)</f>
        <v/>
      </c>
      <c r="C1660" s="38" t="str">
        <f>TRIM(UPPER('query (10)'!M1660))</f>
        <v>GR-241</v>
      </c>
      <c r="D1660" s="38" t="str">
        <f>TRIM(UPPER(IFERROR(_xlfn.TEXTBEFORE('query (10)'!L1660,"("),'query (10)'!L1660)))</f>
        <v>OUTER RING RACEWAY GRINDING M/C</v>
      </c>
      <c r="E1660" s="38" t="str">
        <f>IFERROR(TRIM(UPPER(_xlfn.TEXTBEFORE(_xlfn.TEXTAFTER('query (10)'!L1660,"("),")"))),"")</f>
        <v/>
      </c>
      <c r="F1660" s="38" t="str">
        <f>TRIM('query (10)'!K1660)</f>
        <v>WP Grinding1</v>
      </c>
      <c r="G1660" s="38" t="str">
        <f>IF('query (10)'!J1660="","",'query (10)'!J1660)</f>
        <v>Dresser</v>
      </c>
      <c r="H1660" s="38" t="str">
        <f>TRIM(UPPER('query (10)'!J1660))</f>
        <v>DRESSER</v>
      </c>
      <c r="I1660" s="38" t="str">
        <f>IF('query (10)'!F1660="","",'query (10)'!F1660)</f>
        <v>Time-based Maintenance</v>
      </c>
      <c r="J1660" s="38" t="str">
        <f>IF('query (10)'!F1660="","",IFERROR(INDEX(Cleaning_Rules!$B$14:$B$17,MATCH(TRIM('query (10)'!F1660),Cleaning_Rules!$A$14:$A$17,0)),"UNKNOWN"))</f>
        <v>TBM</v>
      </c>
      <c r="K1660" s="38" t="str">
        <f>IF('query (10)'!G1660="","",'query (10)'!G1660)</f>
        <v>แก้ไขแผน</v>
      </c>
      <c r="L1660" s="38" t="str">
        <f>IF('query (10)'!G1660="","MISSING",IFERROR(INDEX(Cleaning_Rules!$B$5:$B$10,MATCH(TRIM('query (10)'!G1660),Cleaning_Rules!$A$5:$A$10,0)),"UNKNOWN"))</f>
        <v>PLAN_REVISED</v>
      </c>
      <c r="M1660" s="38" t="str">
        <f>IF('query (10)'!I1660="","",'query (10)'!I1660)</f>
        <v>Mechanical</v>
      </c>
      <c r="N1660" s="38" t="str">
        <f>IF('query (10)'!O1660="","",'query (10)'!O1660)</f>
        <v>Part Change</v>
      </c>
      <c r="O1660" s="38" t="str">
        <f>IF('query (10)'!P1660="","",'query (10)'!P1660)</f>
        <v>Medium</v>
      </c>
      <c r="P1660" s="38" t="str">
        <f>IF('query (10)'!N1660="","",'query (10)'!N1660)</f>
        <v>Change bearing spindle dresser unit to cycle pm 3Y.
model 
7007CTYNDULP4 (Oil mist) ลูกคู่ = 1 pcs.</v>
      </c>
      <c r="Q1660" s="38" t="str">
        <f>TRIM('query (10)'!N1660)</f>
        <v>Change bearing spindle dresser unit to cycle pm 3Y.
model 
7007CTYNDULP4 (Oil mist) ลูกคู่ = 1 pcs.</v>
      </c>
      <c r="R1660" s="38" t="str">
        <f>TRIM(UPPER('query (10)'!R1660))</f>
        <v>BEARING</v>
      </c>
      <c r="S1660" s="38" t="str">
        <f>TRIM(UPPER('query (10)'!S1660))</f>
        <v>7007CTYNDULP4</v>
      </c>
      <c r="T1660" s="38" t="str">
        <f>IF('query (10)'!Q1660="","",TRIM(UPPER('query (10)'!Q1660)))</f>
        <v/>
      </c>
      <c r="U1660" s="38" t="str">
        <f>IF('query (10)'!T1660="","",'query (10)'!T1660)</f>
        <v/>
      </c>
      <c r="V1660" s="39" t="str">
        <f>IF('query (10)'!T1660="","",IFERROR(VALUE('query (10)'!T1660),""))</f>
        <v/>
      </c>
      <c r="W1660" s="40">
        <f>IF('query (10)'!U1660="","",'query (10)'!U1660)</f>
        <v>0</v>
      </c>
      <c r="X1660" s="39">
        <f>IF('query (10)'!V1660="","",'query (10)'!V1660)</f>
        <v>1080</v>
      </c>
      <c r="Y1660" s="41">
        <f>IF('query (10)'!W1660="","",'query (10)'!W1660)</f>
        <v>45744</v>
      </c>
      <c r="Z1660" s="41" t="str">
        <f>IF('query (10)'!X1660="","",'query (10)'!X1660)</f>
        <v/>
      </c>
      <c r="AA1660" s="41">
        <f>IF('query (10)'!Y1660="","",'query (10)'!Y1660)</f>
        <v>45744</v>
      </c>
      <c r="AB1660" s="41">
        <f>IF('query (10)'!Z1660="","",'query (10)'!Z1660)</f>
        <v>47922</v>
      </c>
      <c r="AC1660" s="38" t="str">
        <f>IF(OR('query (10)'!AA1660="",COUNTIF(Cleaning_Rules!$A$21:$A$26,TRIM('query (10)'!AA1660))&gt;0),"",TRIM('query (10)'!AA1660))</f>
        <v/>
      </c>
      <c r="AD1660" s="38" t="str">
        <f>IF('query (10)'!AB1660="","",TRIM(IFERROR(_xlfn.TEXTBEFORE('query (10)'!AB1660,"("),'query (10)'!AB1660)))</f>
        <v/>
      </c>
      <c r="AE1660" s="38" t="str">
        <f>IFERROR(LOWER(TRIM(_xlfn.TEXTBEFORE(_xlfn.TEXTAFTER('query (10)'!AB1660,"("),")"))),"")</f>
        <v/>
      </c>
      <c r="AF1660" s="38" t="str">
        <f>IF('query (10)'!AD1660="","",TRIM('query (10)'!AD1660))</f>
        <v>เจษฎา ผิวบาง</v>
      </c>
      <c r="AG1660" s="38" t="str">
        <f>IF('query (10)'!AE1660="","",TRIM('query (10)'!AE1660))</f>
        <v>เจษฎา ผิวบาง</v>
      </c>
      <c r="AH1660" s="38" t="str">
        <f>IF('query (10)'!AF1660="","",IFERROR(VALUE('query (10)'!AF1660),""))</f>
        <v/>
      </c>
      <c r="AI1660" s="38" t="str">
        <f>IF('query (10)'!AG1660="","",TRIM('query (10)'!AG1660))</f>
        <v/>
      </c>
      <c r="AJ1660" s="38" t="str">
        <f>IF('query (10)'!AH1660="","",IFERROR(VALUE('query (10)'!AH1660),""))</f>
        <v/>
      </c>
      <c r="AK1660" s="38" t="str">
        <f>IF('query (10)'!AI1660="","",TRIM('query (10)'!AI1660))</f>
        <v/>
      </c>
      <c r="AL1660" s="42">
        <f t="shared" si="125"/>
        <v>2025</v>
      </c>
      <c r="AM1660" s="42" t="str">
        <f t="shared" si="126"/>
        <v>2025-03</v>
      </c>
      <c r="AN1660" s="42" t="str">
        <f t="shared" ca="1" si="127"/>
        <v>ON_SCHEDULE</v>
      </c>
      <c r="AO1660" s="42" t="str">
        <f t="shared" si="128"/>
        <v>GR-241 | OUTER RING RACEWAY GRINDING M/C | WP Grinding1 | DRESSER | Time-based Maintenance | Mechanical | Part Change | Medium | Change bearing spindle dresser unit to cycle pm 3Y.
model 
7007CTYNDULP4 (Oil mist) ลูกคู่ = 1 pcs. | BEARING | 7007CTYNDULP4 | เจษฎา ผิวบาง</v>
      </c>
      <c r="AP1660" s="42" t="str">
        <f>_xlfn.TEXTJOIN("; ",TRUE,IF(COUNTA('query (10)'!A1660:AK1660)&lt;=6,"NEAR_EMPTY_ROW",""),IF($K1660="","MISSING_STATUS",""),IF(AND($K1660="เสร็จสิ้น",$Z1660=""),"DONE_NO_ACTUAL_DATE",""),IF(AND($I1660="Condition-based Maintenance",$AH1660=""),"CBM_NO_MEASUREMENT",""),IF(OR($X1660="",$X1660=0),"INVALID_PERIOD",""),IF(AND($AA1660&lt;&gt;"",$AB1660&lt;&gt;"",$AB1660&lt;$AA1660),"DATE_SEQUENCE_ERROR",""),IF(AND($AB1660&lt;&gt;"",$AB1660&gt;DATE(2030,12,31)),"DATE_OUTLIER",""),IF($C1660="","MISSING_QRCODE",""),IF($J1660="UNKNOWN","UNKNOWN_PM_TYPE",""),IF($L1660="UNKNOWN","UNKNOWN_STATUS",""))</f>
        <v>DATE_OUTLIER</v>
      </c>
      <c r="AQ1660" s="42" t="str">
        <f t="shared" si="129"/>
        <v>NO</v>
      </c>
    </row>
    <row r="1661" spans="1:43" x14ac:dyDescent="0.3">
      <c r="A1661" s="38">
        <f>IF('query (10)'!A1661="","",'query (10)'!A1661)</f>
        <v>1865</v>
      </c>
      <c r="B1661" s="38" t="str">
        <f>IF('query (10)'!B1661="","",'query (10)'!B1661)</f>
        <v/>
      </c>
      <c r="C1661" s="38" t="str">
        <f>TRIM(UPPER('query (10)'!M1661))</f>
        <v>GR-423</v>
      </c>
      <c r="D1661" s="38" t="str">
        <f>TRIM(UPPER(IFERROR(_xlfn.TEXTBEFORE('query (10)'!L1661,"("),'query (10)'!L1661)))</f>
        <v>OUTER RING RACEWAY GRINDING MACHINE.</v>
      </c>
      <c r="E1661" s="38" t="str">
        <f>IFERROR(TRIM(UPPER(_xlfn.TEXTBEFORE(_xlfn.TEXTAFTER('query (10)'!L1661,"("),")"))),"")</f>
        <v/>
      </c>
      <c r="F1661" s="38" t="str">
        <f>TRIM('query (10)'!K1661)</f>
        <v>WP Grinding2</v>
      </c>
      <c r="G1661" s="38" t="str">
        <f>IF('query (10)'!J1661="","",'query (10)'!J1661)</f>
        <v>Dresser</v>
      </c>
      <c r="H1661" s="38" t="str">
        <f>TRIM(UPPER('query (10)'!J1661))</f>
        <v>DRESSER</v>
      </c>
      <c r="I1661" s="38" t="str">
        <f>IF('query (10)'!F1661="","",'query (10)'!F1661)</f>
        <v>Time-based Maintenance</v>
      </c>
      <c r="J1661" s="38" t="str">
        <f>IF('query (10)'!F1661="","",IFERROR(INDEX(Cleaning_Rules!$B$14:$B$17,MATCH(TRIM('query (10)'!F1661),Cleaning_Rules!$A$14:$A$17,0)),"UNKNOWN"))</f>
        <v>TBM</v>
      </c>
      <c r="K1661" s="38" t="str">
        <f>IF('query (10)'!G1661="","",'query (10)'!G1661)</f>
        <v>เสร็จสิ้น</v>
      </c>
      <c r="L1661" s="38" t="str">
        <f>IF('query (10)'!G1661="","MISSING",IFERROR(INDEX(Cleaning_Rules!$B$5:$B$10,MATCH(TRIM('query (10)'!G1661),Cleaning_Rules!$A$5:$A$10,0)),"UNKNOWN"))</f>
        <v>COMPLETED</v>
      </c>
      <c r="M1661" s="38" t="str">
        <f>IF('query (10)'!I1661="","",'query (10)'!I1661)</f>
        <v>Mechanical</v>
      </c>
      <c r="N1661" s="38" t="str">
        <f>IF('query (10)'!O1661="","",'query (10)'!O1661)</f>
        <v>Part Change</v>
      </c>
      <c r="O1661" s="38" t="str">
        <f>IF('query (10)'!P1661="","",'query (10)'!P1661)</f>
        <v>Medium</v>
      </c>
      <c r="P1661" s="38" t="str">
        <f>IF('query (10)'!N1661="","",'query (10)'!N1661)</f>
        <v>Change bearing spindle dresser unit to cycle pm 3Y.
model 
7007CTYNDULP4 (Oil mist) ลูกคู่ = 1 pcs.</v>
      </c>
      <c r="Q1661" s="38" t="str">
        <f>TRIM('query (10)'!N1661)</f>
        <v>Change bearing spindle dresser unit to cycle pm 3Y.
model 
7007CTYNDULP4 (Oil mist) ลูกคู่ = 1 pcs.</v>
      </c>
      <c r="R1661" s="38" t="str">
        <f>TRIM(UPPER('query (10)'!R1661))</f>
        <v>BEARING</v>
      </c>
      <c r="S1661" s="38" t="str">
        <f>TRIM(UPPER('query (10)'!S1661))</f>
        <v>7007CTYNDULP4</v>
      </c>
      <c r="T1661" s="38" t="str">
        <f>IF('query (10)'!Q1661="","",TRIM(UPPER('query (10)'!Q1661)))</f>
        <v/>
      </c>
      <c r="U1661" s="38" t="str">
        <f>IF('query (10)'!T1661="","",'query (10)'!T1661)</f>
        <v/>
      </c>
      <c r="V1661" s="39" t="str">
        <f>IF('query (10)'!T1661="","",IFERROR(VALUE('query (10)'!T1661),""))</f>
        <v/>
      </c>
      <c r="W1661" s="40">
        <f>IF('query (10)'!U1661="","",'query (10)'!U1661)</f>
        <v>0</v>
      </c>
      <c r="X1661" s="39">
        <f>IF('query (10)'!V1661="","",'query (10)'!V1661)</f>
        <v>1080</v>
      </c>
      <c r="Y1661" s="41">
        <f>IF('query (10)'!W1661="","",'query (10)'!W1661)</f>
        <v>45743</v>
      </c>
      <c r="Z1661" s="41" t="str">
        <f>IF('query (10)'!X1661="","",'query (10)'!X1661)</f>
        <v/>
      </c>
      <c r="AA1661" s="41">
        <f>IF('query (10)'!Y1661="","",'query (10)'!Y1661)</f>
        <v>45743</v>
      </c>
      <c r="AB1661" s="41">
        <f>IF('query (10)'!Z1661="","",'query (10)'!Z1661)</f>
        <v>46823</v>
      </c>
      <c r="AC1661" s="38" t="str">
        <f>IF(OR('query (10)'!AA1661="",COUNTIF(Cleaning_Rules!$A$21:$A$26,TRIM('query (10)'!AA1661))&gt;0),"",TRIM('query (10)'!AA1661))</f>
        <v/>
      </c>
      <c r="AD1661" s="38" t="str">
        <f>IF('query (10)'!AB1661="","",TRIM(IFERROR(_xlfn.TEXTBEFORE('query (10)'!AB1661,"("),'query (10)'!AB1661)))</f>
        <v/>
      </c>
      <c r="AE1661" s="38" t="str">
        <f>IFERROR(LOWER(TRIM(_xlfn.TEXTBEFORE(_xlfn.TEXTAFTER('query (10)'!AB1661,"("),")"))),"")</f>
        <v/>
      </c>
      <c r="AF1661" s="38" t="str">
        <f>IF('query (10)'!AD1661="","",TRIM('query (10)'!AD1661))</f>
        <v>เจษฎา ผิวบาง</v>
      </c>
      <c r="AG1661" s="38" t="str">
        <f>IF('query (10)'!AE1661="","",TRIM('query (10)'!AE1661))</f>
        <v>เจษฎา ผิวบาง</v>
      </c>
      <c r="AH1661" s="38" t="str">
        <f>IF('query (10)'!AF1661="","",IFERROR(VALUE('query (10)'!AF1661),""))</f>
        <v/>
      </c>
      <c r="AI1661" s="38" t="str">
        <f>IF('query (10)'!AG1661="","",TRIM('query (10)'!AG1661))</f>
        <v/>
      </c>
      <c r="AJ1661" s="38" t="str">
        <f>IF('query (10)'!AH1661="","",IFERROR(VALUE('query (10)'!AH1661),""))</f>
        <v/>
      </c>
      <c r="AK1661" s="38" t="str">
        <f>IF('query (10)'!AI1661="","",TRIM('query (10)'!AI1661))</f>
        <v/>
      </c>
      <c r="AL1661" s="42">
        <f t="shared" si="125"/>
        <v>2025</v>
      </c>
      <c r="AM1661" s="42" t="str">
        <f t="shared" si="126"/>
        <v>2025-03</v>
      </c>
      <c r="AN1661" s="42" t="str">
        <f t="shared" ca="1" si="127"/>
        <v/>
      </c>
      <c r="AO1661" s="42" t="str">
        <f t="shared" si="128"/>
        <v>GR-423 | OUTER RING RACEWAY GRINDING MACHINE. | WP Grinding2 | DRESSER | Time-based Maintenance | Mechanical | Part Change | Medium | Change bearing spindle dresser unit to cycle pm 3Y.
model 
7007CTYNDULP4 (Oil mist) ลูกคู่ = 1 pcs. | BEARING | 7007CTYNDULP4 | เจษฎา ผิวบาง</v>
      </c>
      <c r="AP1661" s="42" t="str">
        <f>_xlfn.TEXTJOIN("; ",TRUE,IF(COUNTA('query (10)'!A1661:AK1661)&lt;=6,"NEAR_EMPTY_ROW",""),IF($K1661="","MISSING_STATUS",""),IF(AND($K1661="เสร็จสิ้น",$Z1661=""),"DONE_NO_ACTUAL_DATE",""),IF(AND($I1661="Condition-based Maintenance",$AH1661=""),"CBM_NO_MEASUREMENT",""),IF(OR($X1661="",$X1661=0),"INVALID_PERIOD",""),IF(AND($AA1661&lt;&gt;"",$AB1661&lt;&gt;"",$AB1661&lt;$AA1661),"DATE_SEQUENCE_ERROR",""),IF(AND($AB1661&lt;&gt;"",$AB1661&gt;DATE(2030,12,31)),"DATE_OUTLIER",""),IF($C1661="","MISSING_QRCODE",""),IF($J1661="UNKNOWN","UNKNOWN_PM_TYPE",""),IF($L1661="UNKNOWN","UNKNOWN_STATUS",""))</f>
        <v>DONE_NO_ACTUAL_DATE</v>
      </c>
      <c r="AQ1661" s="42" t="str">
        <f t="shared" si="129"/>
        <v>NO</v>
      </c>
    </row>
    <row r="1662" spans="1:43" x14ac:dyDescent="0.3">
      <c r="A1662" s="38">
        <f>IF('query (10)'!A1662="","",'query (10)'!A1662)</f>
        <v>1866</v>
      </c>
      <c r="B1662" s="38" t="str">
        <f>IF('query (10)'!B1662="","",'query (10)'!B1662)</f>
        <v/>
      </c>
      <c r="C1662" s="38" t="str">
        <f>TRIM(UPPER('query (10)'!M1662))</f>
        <v>GR-922</v>
      </c>
      <c r="D1662" s="38" t="str">
        <f>TRIM(UPPER(IFERROR(_xlfn.TEXTBEFORE('query (10)'!L1662,"("),'query (10)'!L1662)))</f>
        <v>OUTER RING RACEWAY GRINDING M/C</v>
      </c>
      <c r="E1662" s="38" t="str">
        <f>IFERROR(TRIM(UPPER(_xlfn.TEXTBEFORE(_xlfn.TEXTAFTER('query (10)'!L1662,"("),")"))),"")</f>
        <v/>
      </c>
      <c r="F1662" s="38" t="str">
        <f>TRIM('query (10)'!K1662)</f>
        <v>WP Grinding3</v>
      </c>
      <c r="G1662" s="38" t="str">
        <f>IF('query (10)'!J1662="","",'query (10)'!J1662)</f>
        <v>Dresser</v>
      </c>
      <c r="H1662" s="38" t="str">
        <f>TRIM(UPPER('query (10)'!J1662))</f>
        <v>DRESSER</v>
      </c>
      <c r="I1662" s="38" t="str">
        <f>IF('query (10)'!F1662="","",'query (10)'!F1662)</f>
        <v>Time-based Maintenance</v>
      </c>
      <c r="J1662" s="38" t="str">
        <f>IF('query (10)'!F1662="","",IFERROR(INDEX(Cleaning_Rules!$B$14:$B$17,MATCH(TRIM('query (10)'!F1662),Cleaning_Rules!$A$14:$A$17,0)),"UNKNOWN"))</f>
        <v>TBM</v>
      </c>
      <c r="K1662" s="38" t="str">
        <f>IF('query (10)'!G1662="","",'query (10)'!G1662)</f>
        <v>แก้ไขแผน</v>
      </c>
      <c r="L1662" s="38" t="str">
        <f>IF('query (10)'!G1662="","MISSING",IFERROR(INDEX(Cleaning_Rules!$B$5:$B$10,MATCH(TRIM('query (10)'!G1662),Cleaning_Rules!$A$5:$A$10,0)),"UNKNOWN"))</f>
        <v>PLAN_REVISED</v>
      </c>
      <c r="M1662" s="38" t="str">
        <f>IF('query (10)'!I1662="","",'query (10)'!I1662)</f>
        <v>Mechanical</v>
      </c>
      <c r="N1662" s="38" t="str">
        <f>IF('query (10)'!O1662="","",'query (10)'!O1662)</f>
        <v>Part Change</v>
      </c>
      <c r="O1662" s="38" t="str">
        <f>IF('query (10)'!P1662="","",'query (10)'!P1662)</f>
        <v>Medium</v>
      </c>
      <c r="P1662" s="38" t="str">
        <f>IF('query (10)'!N1662="","",'query (10)'!N1662)</f>
        <v>Change bearing spindle dresser unit to cycle pm 3Y.
model 
7007CTRV1VDBMP4 (Grease) ลูกคู่ = 1 pcs.</v>
      </c>
      <c r="Q1662" s="38" t="str">
        <f>TRIM('query (10)'!N1662)</f>
        <v>Change bearing spindle dresser unit to cycle pm 3Y.
model 
7007CTRV1VDBMP4 (Grease) ลูกคู่ = 1 pcs.</v>
      </c>
      <c r="R1662" s="38" t="str">
        <f>TRIM(UPPER('query (10)'!R1662))</f>
        <v>BEARING</v>
      </c>
      <c r="S1662" s="38" t="str">
        <f>TRIM(UPPER('query (10)'!S1662))</f>
        <v>7007CTRV1VDBMP4</v>
      </c>
      <c r="T1662" s="38" t="str">
        <f>IF('query (10)'!Q1662="","",TRIM(UPPER('query (10)'!Q1662)))</f>
        <v/>
      </c>
      <c r="U1662" s="38" t="str">
        <f>IF('query (10)'!T1662="","",'query (10)'!T1662)</f>
        <v/>
      </c>
      <c r="V1662" s="39" t="str">
        <f>IF('query (10)'!T1662="","",IFERROR(VALUE('query (10)'!T1662),""))</f>
        <v/>
      </c>
      <c r="W1662" s="40">
        <f>IF('query (10)'!U1662="","",'query (10)'!U1662)</f>
        <v>0</v>
      </c>
      <c r="X1662" s="39">
        <f>IF('query (10)'!V1662="","",'query (10)'!V1662)</f>
        <v>1080</v>
      </c>
      <c r="Y1662" s="41">
        <f>IF('query (10)'!W1662="","",'query (10)'!W1662)</f>
        <v>45747</v>
      </c>
      <c r="Z1662" s="41" t="str">
        <f>IF('query (10)'!X1662="","",'query (10)'!X1662)</f>
        <v/>
      </c>
      <c r="AA1662" s="41">
        <f>IF('query (10)'!Y1662="","",'query (10)'!Y1662)</f>
        <v>45747</v>
      </c>
      <c r="AB1662" s="41">
        <f>IF('query (10)'!Z1662="","",'query (10)'!Z1662)</f>
        <v>46827</v>
      </c>
      <c r="AC1662" s="38" t="str">
        <f>IF(OR('query (10)'!AA1662="",COUNTIF(Cleaning_Rules!$A$21:$A$26,TRIM('query (10)'!AA1662))&gt;0),"",TRIM('query (10)'!AA1662))</f>
        <v/>
      </c>
      <c r="AD1662" s="38" t="str">
        <f>IF('query (10)'!AB1662="","",TRIM(IFERROR(_xlfn.TEXTBEFORE('query (10)'!AB1662,"("),'query (10)'!AB1662)))</f>
        <v/>
      </c>
      <c r="AE1662" s="38" t="str">
        <f>IFERROR(LOWER(TRIM(_xlfn.TEXTBEFORE(_xlfn.TEXTAFTER('query (10)'!AB1662,"("),")"))),"")</f>
        <v/>
      </c>
      <c r="AF1662" s="38" t="str">
        <f>IF('query (10)'!AD1662="","",TRIM('query (10)'!AD1662))</f>
        <v>เจษฎา ผิวบาง</v>
      </c>
      <c r="AG1662" s="38" t="str">
        <f>IF('query (10)'!AE1662="","",TRIM('query (10)'!AE1662))</f>
        <v>เจษฎา ผิวบาง</v>
      </c>
      <c r="AH1662" s="38" t="str">
        <f>IF('query (10)'!AF1662="","",IFERROR(VALUE('query (10)'!AF1662),""))</f>
        <v/>
      </c>
      <c r="AI1662" s="38" t="str">
        <f>IF('query (10)'!AG1662="","",TRIM('query (10)'!AG1662))</f>
        <v/>
      </c>
      <c r="AJ1662" s="38" t="str">
        <f>IF('query (10)'!AH1662="","",IFERROR(VALUE('query (10)'!AH1662),""))</f>
        <v/>
      </c>
      <c r="AK1662" s="38" t="str">
        <f>IF('query (10)'!AI1662="","",TRIM('query (10)'!AI1662))</f>
        <v/>
      </c>
      <c r="AL1662" s="42">
        <f t="shared" si="125"/>
        <v>2025</v>
      </c>
      <c r="AM1662" s="42" t="str">
        <f t="shared" si="126"/>
        <v>2025-03</v>
      </c>
      <c r="AN1662" s="42" t="str">
        <f t="shared" ca="1" si="127"/>
        <v>ON_SCHEDULE</v>
      </c>
      <c r="AO1662" s="42" t="str">
        <f t="shared" si="128"/>
        <v>GR-922 | OUTER RING RACEWAY GRINDING M/C | WP Grinding3 | DRESSER | Time-based Maintenance | Mechanical | Part Change | Medium | Change bearing spindle dresser unit to cycle pm 3Y.
model 
7007CTRV1VDBMP4 (Grease) ลูกคู่ = 1 pcs. | BEARING | 7007CTRV1VDBMP4 | เจษฎา ผิวบาง</v>
      </c>
      <c r="AP1662" s="42" t="str">
        <f>_xlfn.TEXTJOIN("; ",TRUE,IF(COUNTA('query (10)'!A1662:AK1662)&lt;=6,"NEAR_EMPTY_ROW",""),IF($K1662="","MISSING_STATUS",""),IF(AND($K1662="เสร็จสิ้น",$Z1662=""),"DONE_NO_ACTUAL_DATE",""),IF(AND($I1662="Condition-based Maintenance",$AH1662=""),"CBM_NO_MEASUREMENT",""),IF(OR($X1662="",$X1662=0),"INVALID_PERIOD",""),IF(AND($AA1662&lt;&gt;"",$AB1662&lt;&gt;"",$AB1662&lt;$AA1662),"DATE_SEQUENCE_ERROR",""),IF(AND($AB1662&lt;&gt;"",$AB1662&gt;DATE(2030,12,31)),"DATE_OUTLIER",""),IF($C1662="","MISSING_QRCODE",""),IF($J1662="UNKNOWN","UNKNOWN_PM_TYPE",""),IF($L1662="UNKNOWN","UNKNOWN_STATUS",""))</f>
        <v/>
      </c>
      <c r="AQ1662" s="42" t="str">
        <f t="shared" si="129"/>
        <v>NO</v>
      </c>
    </row>
    <row r="1663" spans="1:43" x14ac:dyDescent="0.3">
      <c r="A1663" s="38">
        <f>IF('query (10)'!A1663="","",'query (10)'!A1663)</f>
        <v>1868</v>
      </c>
      <c r="B1663" s="38" t="str">
        <f>IF('query (10)'!B1663="","",'query (10)'!B1663)</f>
        <v/>
      </c>
      <c r="C1663" s="38" t="str">
        <f>TRIM(UPPER('query (10)'!M1663))</f>
        <v>GR-420</v>
      </c>
      <c r="D1663" s="38" t="str">
        <f>TRIM(UPPER(IFERROR(_xlfn.TEXTBEFORE('query (10)'!L1663,"("),'query (10)'!L1663)))</f>
        <v>SHAFT FRONT O.D.GRINDING MACHINE.</v>
      </c>
      <c r="E1663" s="38" t="str">
        <f>IFERROR(TRIM(UPPER(_xlfn.TEXTBEFORE(_xlfn.TEXTAFTER('query (10)'!L1663,"("),")"))),"")</f>
        <v/>
      </c>
      <c r="F1663" s="38" t="str">
        <f>TRIM('query (10)'!K1663)</f>
        <v>WP Grinding1</v>
      </c>
      <c r="G1663" s="38" t="str">
        <f>IF('query (10)'!J1663="","",'query (10)'!J1663)</f>
        <v>Air Cylinder</v>
      </c>
      <c r="H1663" s="38" t="str">
        <f>TRIM(UPPER('query (10)'!J1663))</f>
        <v>AIR CYLINDER</v>
      </c>
      <c r="I1663" s="38" t="str">
        <f>IF('query (10)'!F1663="","",'query (10)'!F1663)</f>
        <v>Time-based Maintenance</v>
      </c>
      <c r="J1663" s="38" t="str">
        <f>IF('query (10)'!F1663="","",IFERROR(INDEX(Cleaning_Rules!$B$14:$B$17,MATCH(TRIM('query (10)'!F1663),Cleaning_Rules!$A$14:$A$17,0)),"UNKNOWN"))</f>
        <v>TBM</v>
      </c>
      <c r="K1663" s="38" t="str">
        <f>IF('query (10)'!G1663="","",'query (10)'!G1663)</f>
        <v>แก้ไขแผน</v>
      </c>
      <c r="L1663" s="38" t="str">
        <f>IF('query (10)'!G1663="","MISSING",IFERROR(INDEX(Cleaning_Rules!$B$5:$B$10,MATCH(TRIM('query (10)'!G1663),Cleaning_Rules!$A$5:$A$10,0)),"UNKNOWN"))</f>
        <v>PLAN_REVISED</v>
      </c>
      <c r="M1663" s="38" t="str">
        <f>IF('query (10)'!I1663="","",'query (10)'!I1663)</f>
        <v>Mechanical</v>
      </c>
      <c r="N1663" s="38" t="str">
        <f>IF('query (10)'!O1663="","",'query (10)'!O1663)</f>
        <v>Part Change</v>
      </c>
      <c r="O1663" s="38" t="str">
        <f>IF('query (10)'!P1663="","",'query (10)'!P1663)</f>
        <v>Medium</v>
      </c>
      <c r="P1663" s="38" t="str">
        <f>IF('query (10)'!N1663="","",'query (10)'!N1663)</f>
        <v>Change seal kit air cylinder Inlet/Outlet according to the 6M. pm schedule
model : CDBM2B40-275J-HN = 2 EA.</v>
      </c>
      <c r="Q1663" s="38" t="str">
        <f>TRIM('query (10)'!N1663)</f>
        <v>Change seal kit air cylinder Inlet/Outlet according to the 6M. pm schedule
model : CDBM2B40-275J-HN = 2 EA.</v>
      </c>
      <c r="R1663" s="38" t="str">
        <f>TRIM(UPPER('query (10)'!R1663))</f>
        <v>AIR CYLINDER</v>
      </c>
      <c r="S1663" s="38" t="str">
        <f>TRIM(UPPER('query (10)'!S1663))</f>
        <v>CDBM2B40-275J-HN</v>
      </c>
      <c r="T1663" s="38" t="str">
        <f>IF('query (10)'!Q1663="","",TRIM(UPPER('query (10)'!Q1663)))</f>
        <v/>
      </c>
      <c r="U1663" s="38" t="str">
        <f>IF('query (10)'!T1663="","",'query (10)'!T1663)</f>
        <v/>
      </c>
      <c r="V1663" s="39" t="str">
        <f>IF('query (10)'!T1663="","",IFERROR(VALUE('query (10)'!T1663),""))</f>
        <v/>
      </c>
      <c r="W1663" s="40">
        <f>IF('query (10)'!U1663="","",'query (10)'!U1663)</f>
        <v>0</v>
      </c>
      <c r="X1663" s="39">
        <f>IF('query (10)'!V1663="","",'query (10)'!V1663)</f>
        <v>184</v>
      </c>
      <c r="Y1663" s="41">
        <f>IF('query (10)'!W1663="","",'query (10)'!W1663)</f>
        <v>46293</v>
      </c>
      <c r="Z1663" s="41" t="str">
        <f>IF('query (10)'!X1663="","",'query (10)'!X1663)</f>
        <v/>
      </c>
      <c r="AA1663" s="41">
        <f>IF('query (10)'!Y1663="","",'query (10)'!Y1663)</f>
        <v>46293</v>
      </c>
      <c r="AB1663" s="41">
        <f>IF('query (10)'!Z1663="","",'query (10)'!Z1663)</f>
        <v>46474</v>
      </c>
      <c r="AC1663" s="38" t="str">
        <f>IF(OR('query (10)'!AA1663="",COUNTIF(Cleaning_Rules!$A$21:$A$26,TRIM('query (10)'!AA1663))&gt;0),"",TRIM('query (10)'!AA1663))</f>
        <v/>
      </c>
      <c r="AD1663" s="38" t="str">
        <f>IF('query (10)'!AB1663="","",TRIM(IFERROR(_xlfn.TEXTBEFORE('query (10)'!AB1663,"("),'query (10)'!AB1663)))</f>
        <v/>
      </c>
      <c r="AE1663" s="38" t="str">
        <f>IFERROR(LOWER(TRIM(_xlfn.TEXTBEFORE(_xlfn.TEXTAFTER('query (10)'!AB1663,"("),")"))),"")</f>
        <v/>
      </c>
      <c r="AF1663" s="38" t="str">
        <f>IF('query (10)'!AD1663="","",TRIM('query (10)'!AD1663))</f>
        <v>เจษฎา ผิวบาง</v>
      </c>
      <c r="AG1663" s="38" t="str">
        <f>IF('query (10)'!AE1663="","",TRIM('query (10)'!AE1663))</f>
        <v>เจษฎา ผิวบาง</v>
      </c>
      <c r="AH1663" s="38" t="str">
        <f>IF('query (10)'!AF1663="","",IFERROR(VALUE('query (10)'!AF1663),""))</f>
        <v/>
      </c>
      <c r="AI1663" s="38" t="str">
        <f>IF('query (10)'!AG1663="","",TRIM('query (10)'!AG1663))</f>
        <v/>
      </c>
      <c r="AJ1663" s="38" t="str">
        <f>IF('query (10)'!AH1663="","",IFERROR(VALUE('query (10)'!AH1663),""))</f>
        <v/>
      </c>
      <c r="AK1663" s="38" t="str">
        <f>IF('query (10)'!AI1663="","",TRIM('query (10)'!AI1663))</f>
        <v/>
      </c>
      <c r="AL1663" s="42">
        <f t="shared" si="125"/>
        <v>2026</v>
      </c>
      <c r="AM1663" s="42" t="str">
        <f t="shared" si="126"/>
        <v>2026-09</v>
      </c>
      <c r="AN1663" s="42" t="str">
        <f t="shared" ca="1" si="127"/>
        <v>ON_SCHEDULE</v>
      </c>
      <c r="AO1663" s="42" t="str">
        <f t="shared" si="128"/>
        <v>GR-420 | SHAFT FRONT O.D.GRINDING MACHINE. | WP Grinding1 | AIR CYLINDER | Time-based Maintenance | Mechanical | Part Change | Medium | Change seal kit air cylinder Inlet/Outlet according to the 6M. pm schedule
model : CDBM2B40-275J-HN = 2 EA. | AIR CYLINDER | CDBM2B40-275J-HN | เจษฎา ผิวบาง</v>
      </c>
      <c r="AP1663" s="42" t="str">
        <f>_xlfn.TEXTJOIN("; ",TRUE,IF(COUNTA('query (10)'!A1663:AK1663)&lt;=6,"NEAR_EMPTY_ROW",""),IF($K1663="","MISSING_STATUS",""),IF(AND($K1663="เสร็จสิ้น",$Z1663=""),"DONE_NO_ACTUAL_DATE",""),IF(AND($I1663="Condition-based Maintenance",$AH1663=""),"CBM_NO_MEASUREMENT",""),IF(OR($X1663="",$X1663=0),"INVALID_PERIOD",""),IF(AND($AA1663&lt;&gt;"",$AB1663&lt;&gt;"",$AB1663&lt;$AA1663),"DATE_SEQUENCE_ERROR",""),IF(AND($AB1663&lt;&gt;"",$AB1663&gt;DATE(2030,12,31)),"DATE_OUTLIER",""),IF($C1663="","MISSING_QRCODE",""),IF($J1663="UNKNOWN","UNKNOWN_PM_TYPE",""),IF($L1663="UNKNOWN","UNKNOWN_STATUS",""))</f>
        <v/>
      </c>
      <c r="AQ1663" s="42" t="str">
        <f t="shared" si="129"/>
        <v>NO</v>
      </c>
    </row>
    <row r="1664" spans="1:43" x14ac:dyDescent="0.3">
      <c r="A1664" s="38">
        <f>IF('query (10)'!A1664="","",'query (10)'!A1664)</f>
        <v>1869</v>
      </c>
      <c r="B1664" s="38" t="str">
        <f>IF('query (10)'!B1664="","",'query (10)'!B1664)</f>
        <v/>
      </c>
      <c r="C1664" s="38" t="str">
        <f>TRIM(UPPER('query (10)'!M1664))</f>
        <v>GR-238</v>
      </c>
      <c r="D1664" s="38" t="str">
        <f>TRIM(UPPER(IFERROR(_xlfn.TEXTBEFORE('query (10)'!L1664,"("),'query (10)'!L1664)))</f>
        <v>REAR O.D. GRINDING M/C</v>
      </c>
      <c r="E1664" s="38" t="str">
        <f>IFERROR(TRIM(UPPER(_xlfn.TEXTBEFORE(_xlfn.TEXTAFTER('query (10)'!L1664,"("),")"))),"")</f>
        <v/>
      </c>
      <c r="F1664" s="38" t="str">
        <f>TRIM('query (10)'!K1664)</f>
        <v>WP Grinding1</v>
      </c>
      <c r="G1664" s="38" t="str">
        <f>IF('query (10)'!J1664="","",'query (10)'!J1664)</f>
        <v>Air Cylinder</v>
      </c>
      <c r="H1664" s="38" t="str">
        <f>TRIM(UPPER('query (10)'!J1664))</f>
        <v>AIR CYLINDER</v>
      </c>
      <c r="I1664" s="38" t="str">
        <f>IF('query (10)'!F1664="","",'query (10)'!F1664)</f>
        <v>Time-based Maintenance</v>
      </c>
      <c r="J1664" s="38" t="str">
        <f>IF('query (10)'!F1664="","",IFERROR(INDEX(Cleaning_Rules!$B$14:$B$17,MATCH(TRIM('query (10)'!F1664),Cleaning_Rules!$A$14:$A$17,0)),"UNKNOWN"))</f>
        <v>TBM</v>
      </c>
      <c r="K1664" s="38" t="str">
        <f>IF('query (10)'!G1664="","",'query (10)'!G1664)</f>
        <v>แก้ไขแผน</v>
      </c>
      <c r="L1664" s="38" t="str">
        <f>IF('query (10)'!G1664="","MISSING",IFERROR(INDEX(Cleaning_Rules!$B$5:$B$10,MATCH(TRIM('query (10)'!G1664),Cleaning_Rules!$A$5:$A$10,0)),"UNKNOWN"))</f>
        <v>PLAN_REVISED</v>
      </c>
      <c r="M1664" s="38" t="str">
        <f>IF('query (10)'!I1664="","",'query (10)'!I1664)</f>
        <v>Mechanical</v>
      </c>
      <c r="N1664" s="38" t="str">
        <f>IF('query (10)'!O1664="","",'query (10)'!O1664)</f>
        <v>Part Change</v>
      </c>
      <c r="O1664" s="38" t="str">
        <f>IF('query (10)'!P1664="","",'query (10)'!P1664)</f>
        <v>Medium</v>
      </c>
      <c r="P1664" s="38" t="str">
        <f>IF('query (10)'!N1664="","",'query (10)'!N1664)</f>
        <v>Change seal kit air cylinder Inlet/Outlet according to the 6M. pm schedule
model : CDBM2B40-275J-HN = 2 EA.</v>
      </c>
      <c r="Q1664" s="38" t="str">
        <f>TRIM('query (10)'!N1664)</f>
        <v>Change seal kit air cylinder Inlet/Outlet according to the 6M. pm schedule
model : CDBM2B40-275J-HN = 2 EA.</v>
      </c>
      <c r="R1664" s="38" t="str">
        <f>TRIM(UPPER('query (10)'!R1664))</f>
        <v>AIR CYLINDER</v>
      </c>
      <c r="S1664" s="38" t="str">
        <f>TRIM(UPPER('query (10)'!S1664))</f>
        <v>CDBM2B40-275J-HN</v>
      </c>
      <c r="T1664" s="38" t="str">
        <f>IF('query (10)'!Q1664="","",TRIM(UPPER('query (10)'!Q1664)))</f>
        <v/>
      </c>
      <c r="U1664" s="38" t="str">
        <f>IF('query (10)'!T1664="","",'query (10)'!T1664)</f>
        <v/>
      </c>
      <c r="V1664" s="39" t="str">
        <f>IF('query (10)'!T1664="","",IFERROR(VALUE('query (10)'!T1664),""))</f>
        <v/>
      </c>
      <c r="W1664" s="40">
        <f>IF('query (10)'!U1664="","",'query (10)'!U1664)</f>
        <v>0</v>
      </c>
      <c r="X1664" s="39">
        <f>IF('query (10)'!V1664="","",'query (10)'!V1664)</f>
        <v>184</v>
      </c>
      <c r="Y1664" s="41">
        <f>IF('query (10)'!W1664="","",'query (10)'!W1664)</f>
        <v>46293</v>
      </c>
      <c r="Z1664" s="41" t="str">
        <f>IF('query (10)'!X1664="","",'query (10)'!X1664)</f>
        <v/>
      </c>
      <c r="AA1664" s="41">
        <f>IF('query (10)'!Y1664="","",'query (10)'!Y1664)</f>
        <v>46293</v>
      </c>
      <c r="AB1664" s="41">
        <f>IF('query (10)'!Z1664="","",'query (10)'!Z1664)</f>
        <v>46474</v>
      </c>
      <c r="AC1664" s="38" t="str">
        <f>IF(OR('query (10)'!AA1664="",COUNTIF(Cleaning_Rules!$A$21:$A$26,TRIM('query (10)'!AA1664))&gt;0),"",TRIM('query (10)'!AA1664))</f>
        <v/>
      </c>
      <c r="AD1664" s="38" t="str">
        <f>IF('query (10)'!AB1664="","",TRIM(IFERROR(_xlfn.TEXTBEFORE('query (10)'!AB1664,"("),'query (10)'!AB1664)))</f>
        <v/>
      </c>
      <c r="AE1664" s="38" t="str">
        <f>IFERROR(LOWER(TRIM(_xlfn.TEXTBEFORE(_xlfn.TEXTAFTER('query (10)'!AB1664,"("),")"))),"")</f>
        <v/>
      </c>
      <c r="AF1664" s="38" t="str">
        <f>IF('query (10)'!AD1664="","",TRIM('query (10)'!AD1664))</f>
        <v>เจษฎา ผิวบาง</v>
      </c>
      <c r="AG1664" s="38" t="str">
        <f>IF('query (10)'!AE1664="","",TRIM('query (10)'!AE1664))</f>
        <v>เจษฎา ผิวบาง</v>
      </c>
      <c r="AH1664" s="38" t="str">
        <f>IF('query (10)'!AF1664="","",IFERROR(VALUE('query (10)'!AF1664),""))</f>
        <v/>
      </c>
      <c r="AI1664" s="38" t="str">
        <f>IF('query (10)'!AG1664="","",TRIM('query (10)'!AG1664))</f>
        <v/>
      </c>
      <c r="AJ1664" s="38" t="str">
        <f>IF('query (10)'!AH1664="","",IFERROR(VALUE('query (10)'!AH1664),""))</f>
        <v/>
      </c>
      <c r="AK1664" s="38" t="str">
        <f>IF('query (10)'!AI1664="","",TRIM('query (10)'!AI1664))</f>
        <v/>
      </c>
      <c r="AL1664" s="42">
        <f t="shared" si="125"/>
        <v>2026</v>
      </c>
      <c r="AM1664" s="42" t="str">
        <f t="shared" si="126"/>
        <v>2026-09</v>
      </c>
      <c r="AN1664" s="42" t="str">
        <f t="shared" ca="1" si="127"/>
        <v>ON_SCHEDULE</v>
      </c>
      <c r="AO1664" s="42" t="str">
        <f t="shared" si="128"/>
        <v>GR-238 | REAR O.D. GRINDING M/C | WP Grinding1 | AIR CYLINDER | Time-based Maintenance | Mechanical | Part Change | Medium | Change seal kit air cylinder Inlet/Outlet according to the 6M. pm schedule
model : CDBM2B40-275J-HN = 2 EA. | AIR CYLINDER | CDBM2B40-275J-HN | เจษฎา ผิวบาง</v>
      </c>
      <c r="AP1664" s="42" t="str">
        <f>_xlfn.TEXTJOIN("; ",TRUE,IF(COUNTA('query (10)'!A1664:AK1664)&lt;=6,"NEAR_EMPTY_ROW",""),IF($K1664="","MISSING_STATUS",""),IF(AND($K1664="เสร็จสิ้น",$Z1664=""),"DONE_NO_ACTUAL_DATE",""),IF(AND($I1664="Condition-based Maintenance",$AH1664=""),"CBM_NO_MEASUREMENT",""),IF(OR($X1664="",$X1664=0),"INVALID_PERIOD",""),IF(AND($AA1664&lt;&gt;"",$AB1664&lt;&gt;"",$AB1664&lt;$AA1664),"DATE_SEQUENCE_ERROR",""),IF(AND($AB1664&lt;&gt;"",$AB1664&gt;DATE(2030,12,31)),"DATE_OUTLIER",""),IF($C1664="","MISSING_QRCODE",""),IF($J1664="UNKNOWN","UNKNOWN_PM_TYPE",""),IF($L1664="UNKNOWN","UNKNOWN_STATUS",""))</f>
        <v/>
      </c>
      <c r="AQ1664" s="42" t="str">
        <f t="shared" si="129"/>
        <v>NO</v>
      </c>
    </row>
    <row r="1665" spans="1:43" x14ac:dyDescent="0.3">
      <c r="A1665" s="38">
        <f>IF('query (10)'!A1665="","",'query (10)'!A1665)</f>
        <v>1870</v>
      </c>
      <c r="B1665" s="38">
        <f>IF('query (10)'!B1665="","",'query (10)'!B1665)</f>
        <v>19569</v>
      </c>
      <c r="C1665" s="38" t="str">
        <f>TRIM(UPPER('query (10)'!M1665))</f>
        <v>GR-237</v>
      </c>
      <c r="D1665" s="38" t="str">
        <f>TRIM(UPPER(IFERROR(_xlfn.TEXTBEFORE('query (10)'!L1665,"("),'query (10)'!L1665)))</f>
        <v>SHAFT FRONT O.D.GRINDING MACHINE.</v>
      </c>
      <c r="E1665" s="38" t="str">
        <f>IFERROR(TRIM(UPPER(_xlfn.TEXTBEFORE(_xlfn.TEXTAFTER('query (10)'!L1665,"("),")"))),"")</f>
        <v/>
      </c>
      <c r="F1665" s="38" t="str">
        <f>TRIM('query (10)'!K1665)</f>
        <v>WP Grinding2</v>
      </c>
      <c r="G1665" s="38" t="str">
        <f>IF('query (10)'!J1665="","",'query (10)'!J1665)</f>
        <v>Air Cylinder</v>
      </c>
      <c r="H1665" s="38" t="str">
        <f>TRIM(UPPER('query (10)'!J1665))</f>
        <v>AIR CYLINDER</v>
      </c>
      <c r="I1665" s="38" t="str">
        <f>IF('query (10)'!F1665="","",'query (10)'!F1665)</f>
        <v>Time-based Maintenance</v>
      </c>
      <c r="J1665" s="38" t="str">
        <f>IF('query (10)'!F1665="","",IFERROR(INDEX(Cleaning_Rules!$B$14:$B$17,MATCH(TRIM('query (10)'!F1665),Cleaning_Rules!$A$14:$A$17,0)),"UNKNOWN"))</f>
        <v>TBM</v>
      </c>
      <c r="K1665" s="38" t="str">
        <f>IF('query (10)'!G1665="","",'query (10)'!G1665)</f>
        <v>เสร็จสิ้น</v>
      </c>
      <c r="L1665" s="38" t="str">
        <f>IF('query (10)'!G1665="","MISSING",IFERROR(INDEX(Cleaning_Rules!$B$5:$B$10,MATCH(TRIM('query (10)'!G1665),Cleaning_Rules!$A$5:$A$10,0)),"UNKNOWN"))</f>
        <v>COMPLETED</v>
      </c>
      <c r="M1665" s="38" t="str">
        <f>IF('query (10)'!I1665="","",'query (10)'!I1665)</f>
        <v>Mechanical</v>
      </c>
      <c r="N1665" s="38" t="str">
        <f>IF('query (10)'!O1665="","",'query (10)'!O1665)</f>
        <v>Part Change</v>
      </c>
      <c r="O1665" s="38" t="str">
        <f>IF('query (10)'!P1665="","",'query (10)'!P1665)</f>
        <v>Medium</v>
      </c>
      <c r="P1665" s="38" t="str">
        <f>IF('query (10)'!N1665="","",'query (10)'!N1665)</f>
        <v>Change seal kit air cylinder Inlet/Outlet to cycle pm 6M.
model : CDBM2B40-275J-HN = 2 EA.</v>
      </c>
      <c r="Q1665" s="38" t="str">
        <f>TRIM('query (10)'!N1665)</f>
        <v>Change seal kit air cylinder Inlet/Outlet to cycle pm 6M.
model : CDBM2B40-275J-HN = 2 EA.</v>
      </c>
      <c r="R1665" s="38" t="str">
        <f>TRIM(UPPER('query (10)'!R1665))</f>
        <v>AIR CYLINDER</v>
      </c>
      <c r="S1665" s="38" t="str">
        <f>TRIM(UPPER('query (10)'!S1665))</f>
        <v>CDBM2B40-275J-HN</v>
      </c>
      <c r="T1665" s="38" t="str">
        <f>IF('query (10)'!Q1665="","",TRIM(UPPER('query (10)'!Q1665)))</f>
        <v/>
      </c>
      <c r="U1665" s="38" t="str">
        <f>IF('query (10)'!T1665="","",'query (10)'!T1665)</f>
        <v/>
      </c>
      <c r="V1665" s="39" t="str">
        <f>IF('query (10)'!T1665="","",IFERROR(VALUE('query (10)'!T1665),""))</f>
        <v/>
      </c>
      <c r="W1665" s="40">
        <f>IF('query (10)'!U1665="","",'query (10)'!U1665)</f>
        <v>0</v>
      </c>
      <c r="X1665" s="39">
        <f>IF('query (10)'!V1665="","",'query (10)'!V1665)</f>
        <v>180</v>
      </c>
      <c r="Y1665" s="41">
        <f>IF('query (10)'!W1665="","",'query (10)'!W1665)</f>
        <v>46111</v>
      </c>
      <c r="Z1665" s="41">
        <f>IF('query (10)'!X1665="","",'query (10)'!X1665)</f>
        <v>46111</v>
      </c>
      <c r="AA1665" s="41">
        <f>IF('query (10)'!Y1665="","",'query (10)'!Y1665)</f>
        <v>46111</v>
      </c>
      <c r="AB1665" s="41">
        <f>IF('query (10)'!Z1665="","",'query (10)'!Z1665)</f>
        <v>46291</v>
      </c>
      <c r="AC1665" s="38" t="str">
        <f>IF(OR('query (10)'!AA1665="",COUNTIF(Cleaning_Rules!$A$21:$A$26,TRIM('query (10)'!AA1665))&gt;0),"",TRIM('query (10)'!AA1665))</f>
        <v/>
      </c>
      <c r="AD1665" s="38" t="str">
        <f>IF('query (10)'!AB1665="","",TRIM(IFERROR(_xlfn.TEXTBEFORE('query (10)'!AB1665,"("),'query (10)'!AB1665)))</f>
        <v>เริ่มซ่อมงาน PM แล้ว รับผิดชอบโดย CHETSADA PHIWBANG</v>
      </c>
      <c r="AE1665" s="38" t="str">
        <f>IFERROR(LOWER(TRIM(_xlfn.TEXTBEFORE(_xlfn.TEXTAFTER('query (10)'!AB1665,"("),")"))),"")</f>
        <v>chetsada@nsk.com</v>
      </c>
      <c r="AF1665" s="38" t="str">
        <f>IF('query (10)'!AD1665="","",TRIM('query (10)'!AD1665))</f>
        <v>เจษฎา ผิวบาง</v>
      </c>
      <c r="AG1665" s="38" t="str">
        <f>IF('query (10)'!AE1665="","",TRIM('query (10)'!AE1665))</f>
        <v>เจษฎา ผิวบาง</v>
      </c>
      <c r="AH1665" s="38" t="str">
        <f>IF('query (10)'!AF1665="","",IFERROR(VALUE('query (10)'!AF1665),""))</f>
        <v/>
      </c>
      <c r="AI1665" s="38" t="str">
        <f>IF('query (10)'!AG1665="","",TRIM('query (10)'!AG1665))</f>
        <v/>
      </c>
      <c r="AJ1665" s="38" t="str">
        <f>IF('query (10)'!AH1665="","",IFERROR(VALUE('query (10)'!AH1665),""))</f>
        <v/>
      </c>
      <c r="AK1665" s="38" t="str">
        <f>IF('query (10)'!AI1665="","",TRIM('query (10)'!AI1665))</f>
        <v/>
      </c>
      <c r="AL1665" s="42">
        <f t="shared" si="125"/>
        <v>2026</v>
      </c>
      <c r="AM1665" s="42" t="str">
        <f t="shared" si="126"/>
        <v>2026-03</v>
      </c>
      <c r="AN1665" s="42" t="str">
        <f t="shared" ca="1" si="127"/>
        <v/>
      </c>
      <c r="AO1665" s="42" t="str">
        <f t="shared" si="128"/>
        <v>GR-237 | SHAFT FRONT O.D.GRINDING MACHINE. | WP Grinding2 | AIR CYLINDER | Time-based Maintenance | Mechanical | Part Change | Medium | Change seal kit air cylinder Inlet/Outlet to cycle pm 6M.
model : CDBM2B40-275J-HN = 2 EA. | AIR CYLINDER | CDBM2B40-275J-HN | เริ่มซ่อมงาน PM แล้ว รับผิดชอบโดย CHETSADA PHIWBANG | เจษฎา ผิวบาง</v>
      </c>
      <c r="AP1665" s="42" t="str">
        <f>_xlfn.TEXTJOIN("; ",TRUE,IF(COUNTA('query (10)'!A1665:AK1665)&lt;=6,"NEAR_EMPTY_ROW",""),IF($K1665="","MISSING_STATUS",""),IF(AND($K1665="เสร็จสิ้น",$Z1665=""),"DONE_NO_ACTUAL_DATE",""),IF(AND($I1665="Condition-based Maintenance",$AH1665=""),"CBM_NO_MEASUREMENT",""),IF(OR($X1665="",$X1665=0),"INVALID_PERIOD",""),IF(AND($AA1665&lt;&gt;"",$AB1665&lt;&gt;"",$AB1665&lt;$AA1665),"DATE_SEQUENCE_ERROR",""),IF(AND($AB1665&lt;&gt;"",$AB1665&gt;DATE(2030,12,31)),"DATE_OUTLIER",""),IF($C1665="","MISSING_QRCODE",""),IF($J1665="UNKNOWN","UNKNOWN_PM_TYPE",""),IF($L1665="UNKNOWN","UNKNOWN_STATUS",""))</f>
        <v/>
      </c>
      <c r="AQ1665" s="42" t="str">
        <f t="shared" si="129"/>
        <v>NO</v>
      </c>
    </row>
    <row r="1666" spans="1:43" x14ac:dyDescent="0.3">
      <c r="A1666" s="38">
        <f>IF('query (10)'!A1666="","",'query (10)'!A1666)</f>
        <v>1871</v>
      </c>
      <c r="B1666" s="38">
        <f>IF('query (10)'!B1666="","",'query (10)'!B1666)</f>
        <v>19570</v>
      </c>
      <c r="C1666" s="38" t="str">
        <f>TRIM(UPPER('query (10)'!M1666))</f>
        <v>GR-237</v>
      </c>
      <c r="D1666" s="38" t="str">
        <f>TRIM(UPPER(IFERROR(_xlfn.TEXTBEFORE('query (10)'!L1666,"("),'query (10)'!L1666)))</f>
        <v>SHAFT REAR O.D. GRINDING M/C</v>
      </c>
      <c r="E1666" s="38" t="str">
        <f>IFERROR(TRIM(UPPER(_xlfn.TEXTBEFORE(_xlfn.TEXTAFTER('query (10)'!L1666,"("),")"))),"")</f>
        <v/>
      </c>
      <c r="F1666" s="38" t="str">
        <f>TRIM('query (10)'!K1666)</f>
        <v>WP Grinding2</v>
      </c>
      <c r="G1666" s="38" t="str">
        <f>IF('query (10)'!J1666="","",'query (10)'!J1666)</f>
        <v>Air Cylinder</v>
      </c>
      <c r="H1666" s="38" t="str">
        <f>TRIM(UPPER('query (10)'!J1666))</f>
        <v>AIR CYLINDER</v>
      </c>
      <c r="I1666" s="38" t="str">
        <f>IF('query (10)'!F1666="","",'query (10)'!F1666)</f>
        <v>Time-based Maintenance</v>
      </c>
      <c r="J1666" s="38" t="str">
        <f>IF('query (10)'!F1666="","",IFERROR(INDEX(Cleaning_Rules!$B$14:$B$17,MATCH(TRIM('query (10)'!F1666),Cleaning_Rules!$A$14:$A$17,0)),"UNKNOWN"))</f>
        <v>TBM</v>
      </c>
      <c r="K1666" s="38" t="str">
        <f>IF('query (10)'!G1666="","",'query (10)'!G1666)</f>
        <v>เสร็จสิ้น</v>
      </c>
      <c r="L1666" s="38" t="str">
        <f>IF('query (10)'!G1666="","MISSING",IFERROR(INDEX(Cleaning_Rules!$B$5:$B$10,MATCH(TRIM('query (10)'!G1666),Cleaning_Rules!$A$5:$A$10,0)),"UNKNOWN"))</f>
        <v>COMPLETED</v>
      </c>
      <c r="M1666" s="38" t="str">
        <f>IF('query (10)'!I1666="","",'query (10)'!I1666)</f>
        <v>Mechanical</v>
      </c>
      <c r="N1666" s="38" t="str">
        <f>IF('query (10)'!O1666="","",'query (10)'!O1666)</f>
        <v>Part Change</v>
      </c>
      <c r="O1666" s="38" t="str">
        <f>IF('query (10)'!P1666="","",'query (10)'!P1666)</f>
        <v>Medium</v>
      </c>
      <c r="P1666" s="38" t="str">
        <f>IF('query (10)'!N1666="","",'query (10)'!N1666)</f>
        <v>Change seal kit air cylinder Inlet/Outlet to cycle pm 6M.
model : CDBM2B40-275J-HN = 2 EA.</v>
      </c>
      <c r="Q1666" s="38" t="str">
        <f>TRIM('query (10)'!N1666)</f>
        <v>Change seal kit air cylinder Inlet/Outlet to cycle pm 6M.
model : CDBM2B40-275J-HN = 2 EA.</v>
      </c>
      <c r="R1666" s="38" t="str">
        <f>TRIM(UPPER('query (10)'!R1666))</f>
        <v>AIR CYLINDER</v>
      </c>
      <c r="S1666" s="38" t="str">
        <f>TRIM(UPPER('query (10)'!S1666))</f>
        <v>CDBM2B40-275J-HN</v>
      </c>
      <c r="T1666" s="38" t="str">
        <f>IF('query (10)'!Q1666="","",TRIM(UPPER('query (10)'!Q1666)))</f>
        <v/>
      </c>
      <c r="U1666" s="38" t="str">
        <f>IF('query (10)'!T1666="","",'query (10)'!T1666)</f>
        <v/>
      </c>
      <c r="V1666" s="39" t="str">
        <f>IF('query (10)'!T1666="","",IFERROR(VALUE('query (10)'!T1666),""))</f>
        <v/>
      </c>
      <c r="W1666" s="40">
        <f>IF('query (10)'!U1666="","",'query (10)'!U1666)</f>
        <v>0</v>
      </c>
      <c r="X1666" s="39">
        <f>IF('query (10)'!V1666="","",'query (10)'!V1666)</f>
        <v>180</v>
      </c>
      <c r="Y1666" s="41">
        <f>IF('query (10)'!W1666="","",'query (10)'!W1666)</f>
        <v>46111</v>
      </c>
      <c r="Z1666" s="41">
        <f>IF('query (10)'!X1666="","",'query (10)'!X1666)</f>
        <v>46111</v>
      </c>
      <c r="AA1666" s="41">
        <f>IF('query (10)'!Y1666="","",'query (10)'!Y1666)</f>
        <v>46111</v>
      </c>
      <c r="AB1666" s="41">
        <f>IF('query (10)'!Z1666="","",'query (10)'!Z1666)</f>
        <v>46291</v>
      </c>
      <c r="AC1666" s="38" t="str">
        <f>IF(OR('query (10)'!AA1666="",COUNTIF(Cleaning_Rules!$A$21:$A$26,TRIM('query (10)'!AA1666))&gt;0),"",TRIM('query (10)'!AA1666))</f>
        <v/>
      </c>
      <c r="AD1666" s="38" t="str">
        <f>IF('query (10)'!AB1666="","",TRIM(IFERROR(_xlfn.TEXTBEFORE('query (10)'!AB1666,"("),'query (10)'!AB1666)))</f>
        <v>เริ่มซ่อมงาน PM แล้ว รับผิดชอบโดย CHETSADA PHIWBANG</v>
      </c>
      <c r="AE1666" s="38" t="str">
        <f>IFERROR(LOWER(TRIM(_xlfn.TEXTBEFORE(_xlfn.TEXTAFTER('query (10)'!AB1666,"("),")"))),"")</f>
        <v>chetsada@nsk.com</v>
      </c>
      <c r="AF1666" s="38" t="str">
        <f>IF('query (10)'!AD1666="","",TRIM('query (10)'!AD1666))</f>
        <v>เจษฎา ผิวบาง</v>
      </c>
      <c r="AG1666" s="38" t="str">
        <f>IF('query (10)'!AE1666="","",TRIM('query (10)'!AE1666))</f>
        <v>เจษฎา ผิวบาง</v>
      </c>
      <c r="AH1666" s="38" t="str">
        <f>IF('query (10)'!AF1666="","",IFERROR(VALUE('query (10)'!AF1666),""))</f>
        <v/>
      </c>
      <c r="AI1666" s="38" t="str">
        <f>IF('query (10)'!AG1666="","",TRIM('query (10)'!AG1666))</f>
        <v/>
      </c>
      <c r="AJ1666" s="38" t="str">
        <f>IF('query (10)'!AH1666="","",IFERROR(VALUE('query (10)'!AH1666),""))</f>
        <v/>
      </c>
      <c r="AK1666" s="38" t="str">
        <f>IF('query (10)'!AI1666="","",TRIM('query (10)'!AI1666))</f>
        <v/>
      </c>
      <c r="AL1666" s="42">
        <f t="shared" si="125"/>
        <v>2026</v>
      </c>
      <c r="AM1666" s="42" t="str">
        <f t="shared" si="126"/>
        <v>2026-03</v>
      </c>
      <c r="AN1666" s="42" t="str">
        <f t="shared" ca="1" si="127"/>
        <v/>
      </c>
      <c r="AO1666" s="42" t="str">
        <f t="shared" si="128"/>
        <v>GR-237 | SHAFT REAR O.D. GRINDING M/C | WP Grinding2 | AIR CYLINDER | Time-based Maintenance | Mechanical | Part Change | Medium | Change seal kit air cylinder Inlet/Outlet to cycle pm 6M.
model : CDBM2B40-275J-HN = 2 EA. | AIR CYLINDER | CDBM2B40-275J-HN | เริ่มซ่อมงาน PM แล้ว รับผิดชอบโดย CHETSADA PHIWBANG | เจษฎา ผิวบาง</v>
      </c>
      <c r="AP1666" s="42" t="str">
        <f>_xlfn.TEXTJOIN("; ",TRUE,IF(COUNTA('query (10)'!A1666:AK1666)&lt;=6,"NEAR_EMPTY_ROW",""),IF($K1666="","MISSING_STATUS",""),IF(AND($K1666="เสร็จสิ้น",$Z1666=""),"DONE_NO_ACTUAL_DATE",""),IF(AND($I1666="Condition-based Maintenance",$AH1666=""),"CBM_NO_MEASUREMENT",""),IF(OR($X1666="",$X1666=0),"INVALID_PERIOD",""),IF(AND($AA1666&lt;&gt;"",$AB1666&lt;&gt;"",$AB1666&lt;$AA1666),"DATE_SEQUENCE_ERROR",""),IF(AND($AB1666&lt;&gt;"",$AB1666&gt;DATE(2030,12,31)),"DATE_OUTLIER",""),IF($C1666="","MISSING_QRCODE",""),IF($J1666="UNKNOWN","UNKNOWN_PM_TYPE",""),IF($L1666="UNKNOWN","UNKNOWN_STATUS",""))</f>
        <v/>
      </c>
      <c r="AQ1666" s="42" t="str">
        <f t="shared" si="129"/>
        <v>NO</v>
      </c>
    </row>
    <row r="1667" spans="1:43" x14ac:dyDescent="0.3">
      <c r="A1667" s="38">
        <f>IF('query (10)'!A1667="","",'query (10)'!A1667)</f>
        <v>1872</v>
      </c>
      <c r="B1667" s="38">
        <f>IF('query (10)'!B1667="","",'query (10)'!B1667)</f>
        <v>20456</v>
      </c>
      <c r="C1667" s="38" t="str">
        <f>TRIM(UPPER('query (10)'!M1667))</f>
        <v>GR-239</v>
      </c>
      <c r="D1667" s="38" t="str">
        <f>TRIM(UPPER(IFERROR(_xlfn.TEXTBEFORE('query (10)'!L1667,"("),'query (10)'!L1667)))</f>
        <v>SHAFT RACEWAY GRINDING M/C</v>
      </c>
      <c r="E1667" s="38" t="str">
        <f>IFERROR(TRIM(UPPER(_xlfn.TEXTBEFORE(_xlfn.TEXTAFTER('query (10)'!L1667,"("),")"))),"")</f>
        <v/>
      </c>
      <c r="F1667" s="38" t="str">
        <f>TRIM('query (10)'!K1667)</f>
        <v>WP Grinding1</v>
      </c>
      <c r="G1667" s="38" t="str">
        <f>IF('query (10)'!J1667="","",'query (10)'!J1667)</f>
        <v>Wheel Head</v>
      </c>
      <c r="H1667" s="38" t="str">
        <f>TRIM(UPPER('query (10)'!J1667))</f>
        <v>WHEEL HEAD</v>
      </c>
      <c r="I1667" s="38" t="str">
        <f>IF('query (10)'!F1667="","",'query (10)'!F1667)</f>
        <v>Time-based Maintenance</v>
      </c>
      <c r="J1667" s="38" t="str">
        <f>IF('query (10)'!F1667="","",IFERROR(INDEX(Cleaning_Rules!$B$14:$B$17,MATCH(TRIM('query (10)'!F1667),Cleaning_Rules!$A$14:$A$17,0)),"UNKNOWN"))</f>
        <v>TBM</v>
      </c>
      <c r="K1667" s="38" t="str">
        <f>IF('query (10)'!G1667="","",'query (10)'!G1667)</f>
        <v>เสร็จสิ้น</v>
      </c>
      <c r="L1667" s="38" t="str">
        <f>IF('query (10)'!G1667="","MISSING",IFERROR(INDEX(Cleaning_Rules!$B$5:$B$10,MATCH(TRIM('query (10)'!G1667),Cleaning_Rules!$A$5:$A$10,0)),"UNKNOWN"))</f>
        <v>COMPLETED</v>
      </c>
      <c r="M1667" s="38" t="str">
        <f>IF('query (10)'!I1667="","",'query (10)'!I1667)</f>
        <v>Mechanical</v>
      </c>
      <c r="N1667" s="38" t="str">
        <f>IF('query (10)'!O1667="","",'query (10)'!O1667)</f>
        <v>Part Change</v>
      </c>
      <c r="O1667" s="38" t="str">
        <f>IF('query (10)'!P1667="","",'query (10)'!P1667)</f>
        <v>Medium</v>
      </c>
      <c r="P1667" s="38" t="str">
        <f>IF('query (10)'!N1667="","",'query (10)'!N1667)</f>
        <v xml:space="preserve">Change belt wheel head to cycly pm 3Y.
model : 3V-800 = 4 EA.			
</v>
      </c>
      <c r="Q1667" s="38" t="str">
        <f>TRIM('query (10)'!N1667)</f>
        <v xml:space="preserve">Change belt wheel head to cycly pm 3Y.
model : 3V-800 = 4 EA.			
</v>
      </c>
      <c r="R1667" s="38" t="str">
        <f>TRIM(UPPER('query (10)'!R1667))</f>
        <v>BELT</v>
      </c>
      <c r="S1667" s="38" t="str">
        <f>TRIM(UPPER('query (10)'!S1667))</f>
        <v>3V800</v>
      </c>
      <c r="T1667" s="38" t="str">
        <f>IF('query (10)'!Q1667="","",TRIM(UPPER('query (10)'!Q1667)))</f>
        <v/>
      </c>
      <c r="U1667" s="38" t="str">
        <f>IF('query (10)'!T1667="","",'query (10)'!T1667)</f>
        <v/>
      </c>
      <c r="V1667" s="39" t="str">
        <f>IF('query (10)'!T1667="","",IFERROR(VALUE('query (10)'!T1667),""))</f>
        <v/>
      </c>
      <c r="W1667" s="40">
        <f>IF('query (10)'!U1667="","",'query (10)'!U1667)</f>
        <v>0</v>
      </c>
      <c r="X1667" s="39">
        <f>IF('query (10)'!V1667="","",'query (10)'!V1667)</f>
        <v>1080</v>
      </c>
      <c r="Y1667" s="41">
        <f>IF('query (10)'!W1667="","",'query (10)'!W1667)</f>
        <v>46109</v>
      </c>
      <c r="Z1667" s="41">
        <f>IF('query (10)'!X1667="","",'query (10)'!X1667)</f>
        <v>46146</v>
      </c>
      <c r="AA1667" s="41">
        <f>IF('query (10)'!Y1667="","",'query (10)'!Y1667)</f>
        <v>46146</v>
      </c>
      <c r="AB1667" s="41">
        <f>IF('query (10)'!Z1667="","",'query (10)'!Z1667)</f>
        <v>47226</v>
      </c>
      <c r="AC1667" s="38" t="str">
        <f>IF(OR('query (10)'!AA1667="",COUNTIF(Cleaning_Rules!$A$21:$A$26,TRIM('query (10)'!AA1667))&gt;0),"",TRIM('query (10)'!AA1667))</f>
        <v/>
      </c>
      <c r="AD1667" s="38" t="str">
        <f>IF('query (10)'!AB1667="","",TRIM(IFERROR(_xlfn.TEXTBEFORE('query (10)'!AB1667,"("),'query (10)'!AB1667)))</f>
        <v>เริ่มซ่อมงาน PM แล้ว รับผิดชอบโดย PAHLA SEEDANG</v>
      </c>
      <c r="AE1667" s="38" t="str">
        <f>IFERROR(LOWER(TRIM(_xlfn.TEXTBEFORE(_xlfn.TEXTAFTER('query (10)'!AB1667,"("),")"))),"")</f>
        <v>pahla@nsk.com</v>
      </c>
      <c r="AF1667" s="38" t="str">
        <f>IF('query (10)'!AD1667="","",TRIM('query (10)'!AD1667))</f>
        <v>เจษฎา ผิวบาง</v>
      </c>
      <c r="AG1667" s="38" t="str">
        <f>IF('query (10)'!AE1667="","",TRIM('query (10)'!AE1667))</f>
        <v>ผะหลา สีแดง</v>
      </c>
      <c r="AH1667" s="38" t="str">
        <f>IF('query (10)'!AF1667="","",IFERROR(VALUE('query (10)'!AF1667),""))</f>
        <v/>
      </c>
      <c r="AI1667" s="38" t="str">
        <f>IF('query (10)'!AG1667="","",TRIM('query (10)'!AG1667))</f>
        <v/>
      </c>
      <c r="AJ1667" s="38" t="str">
        <f>IF('query (10)'!AH1667="","",IFERROR(VALUE('query (10)'!AH1667),""))</f>
        <v/>
      </c>
      <c r="AK1667" s="38" t="str">
        <f>IF('query (10)'!AI1667="","",TRIM('query (10)'!AI1667))</f>
        <v/>
      </c>
      <c r="AL1667" s="42">
        <f t="shared" ref="AL1667:AL1730" si="130">IF($Y1667="","",YEAR($Y1667))</f>
        <v>2026</v>
      </c>
      <c r="AM1667" s="42" t="str">
        <f t="shared" ref="AM1667:AM1730" si="131">IF($Y1667="","",TEXT($Y1667,"yyyy-mm"))</f>
        <v>2026-03</v>
      </c>
      <c r="AN1667" s="42" t="str">
        <f t="shared" ref="AN1667:AN1730" ca="1" si="132">IF(OR($AB1667="",$L1667="COMPLETED"),"",IF($AB1667&lt;TODAY(),"OVERDUE","ON_SCHEDULE"))</f>
        <v/>
      </c>
      <c r="AO1667" s="42" t="str">
        <f t="shared" ref="AO1667:AO1730" si="133">_xlfn.TEXTJOIN(" | ",TRUE,$C1667,$D1667,$E1667,$F1667,$H1667,$I1667,$M1667,$N1667,$O1667,$Q1667,$R1667,$S1667,$T1667,$AC1667,$AD1667,$AG1667)</f>
        <v>GR-239 | SHAFT RACEWAY GRINDING M/C | WP Grinding1 | WHEEL HEAD | Time-based Maintenance | Mechanical | Part Change | Medium | Change belt wheel head to cycly pm 3Y.
model : 3V-800 = 4 EA.			
 | BELT | 3V800 | เริ่มซ่อมงาน PM แล้ว รับผิดชอบโดย PAHLA SEEDANG | ผะหลา สีแดง</v>
      </c>
      <c r="AP1667" s="42" t="str">
        <f>_xlfn.TEXTJOIN("; ",TRUE,IF(COUNTA('query (10)'!A1667:AK1667)&lt;=6,"NEAR_EMPTY_ROW",""),IF($K1667="","MISSING_STATUS",""),IF(AND($K1667="เสร็จสิ้น",$Z1667=""),"DONE_NO_ACTUAL_DATE",""),IF(AND($I1667="Condition-based Maintenance",$AH1667=""),"CBM_NO_MEASUREMENT",""),IF(OR($X1667="",$X1667=0),"INVALID_PERIOD",""),IF(AND($AA1667&lt;&gt;"",$AB1667&lt;&gt;"",$AB1667&lt;$AA1667),"DATE_SEQUENCE_ERROR",""),IF(AND($AB1667&lt;&gt;"",$AB1667&gt;DATE(2030,12,31)),"DATE_OUTLIER",""),IF($C1667="","MISSING_QRCODE",""),IF($J1667="UNKNOWN","UNKNOWN_PM_TYPE",""),IF($L1667="UNKNOWN","UNKNOWN_STATUS",""))</f>
        <v/>
      </c>
      <c r="AQ1667" s="42" t="str">
        <f t="shared" ref="AQ1667:AQ1730" si="134">IF($W1667="","",IF($W1667&gt;0,"YES","NO"))</f>
        <v>NO</v>
      </c>
    </row>
    <row r="1668" spans="1:43" x14ac:dyDescent="0.3">
      <c r="A1668" s="38">
        <f>IF('query (10)'!A1668="","",'query (10)'!A1668)</f>
        <v>1873</v>
      </c>
      <c r="B1668" s="38">
        <f>IF('query (10)'!B1668="","",'query (10)'!B1668)</f>
        <v>19571</v>
      </c>
      <c r="C1668" s="38" t="str">
        <f>TRIM(UPPER('query (10)'!M1668))</f>
        <v>GR-418</v>
      </c>
      <c r="D1668" s="38" t="str">
        <f>TRIM(UPPER(IFERROR(_xlfn.TEXTBEFORE('query (10)'!L1668,"("),'query (10)'!L1668)))</f>
        <v>SHAFT RACEWAY GRINDING MACHINE.</v>
      </c>
      <c r="E1668" s="38" t="str">
        <f>IFERROR(TRIM(UPPER(_xlfn.TEXTBEFORE(_xlfn.TEXTAFTER('query (10)'!L1668,"("),")"))),"")</f>
        <v/>
      </c>
      <c r="F1668" s="38" t="str">
        <f>TRIM('query (10)'!K1668)</f>
        <v>WP Grinding2</v>
      </c>
      <c r="G1668" s="38" t="str">
        <f>IF('query (10)'!J1668="","",'query (10)'!J1668)</f>
        <v>Wheel Head</v>
      </c>
      <c r="H1668" s="38" t="str">
        <f>TRIM(UPPER('query (10)'!J1668))</f>
        <v>WHEEL HEAD</v>
      </c>
      <c r="I1668" s="38" t="str">
        <f>IF('query (10)'!F1668="","",'query (10)'!F1668)</f>
        <v>Time-based Maintenance</v>
      </c>
      <c r="J1668" s="38" t="str">
        <f>IF('query (10)'!F1668="","",IFERROR(INDEX(Cleaning_Rules!$B$14:$B$17,MATCH(TRIM('query (10)'!F1668),Cleaning_Rules!$A$14:$A$17,0)),"UNKNOWN"))</f>
        <v>TBM</v>
      </c>
      <c r="K1668" s="38" t="str">
        <f>IF('query (10)'!G1668="","",'query (10)'!G1668)</f>
        <v>เสร็จสิ้น</v>
      </c>
      <c r="L1668" s="38" t="str">
        <f>IF('query (10)'!G1668="","MISSING",IFERROR(INDEX(Cleaning_Rules!$B$5:$B$10,MATCH(TRIM('query (10)'!G1668),Cleaning_Rules!$A$5:$A$10,0)),"UNKNOWN"))</f>
        <v>COMPLETED</v>
      </c>
      <c r="M1668" s="38" t="str">
        <f>IF('query (10)'!I1668="","",'query (10)'!I1668)</f>
        <v>Mechanical</v>
      </c>
      <c r="N1668" s="38" t="str">
        <f>IF('query (10)'!O1668="","",'query (10)'!O1668)</f>
        <v>Part Change</v>
      </c>
      <c r="O1668" s="38" t="str">
        <f>IF('query (10)'!P1668="","",'query (10)'!P1668)</f>
        <v>Medium</v>
      </c>
      <c r="P1668" s="38" t="str">
        <f>IF('query (10)'!N1668="","",'query (10)'!N1668)</f>
        <v xml:space="preserve">Change belt wheel head to cycly pm 3Y.
model : 3V-800 = 4 EA.			
</v>
      </c>
      <c r="Q1668" s="38" t="str">
        <f>TRIM('query (10)'!N1668)</f>
        <v xml:space="preserve">Change belt wheel head to cycly pm 3Y.
model : 3V-800 = 4 EA.			
</v>
      </c>
      <c r="R1668" s="38" t="str">
        <f>TRIM(UPPER('query (10)'!R1668))</f>
        <v>BELT</v>
      </c>
      <c r="S1668" s="38" t="str">
        <f>TRIM(UPPER('query (10)'!S1668))</f>
        <v>3V800</v>
      </c>
      <c r="T1668" s="38" t="str">
        <f>IF('query (10)'!Q1668="","",TRIM(UPPER('query (10)'!Q1668)))</f>
        <v/>
      </c>
      <c r="U1668" s="38" t="str">
        <f>IF('query (10)'!T1668="","",'query (10)'!T1668)</f>
        <v/>
      </c>
      <c r="V1668" s="39" t="str">
        <f>IF('query (10)'!T1668="","",IFERROR(VALUE('query (10)'!T1668),""))</f>
        <v/>
      </c>
      <c r="W1668" s="40">
        <f>IF('query (10)'!U1668="","",'query (10)'!U1668)</f>
        <v>0</v>
      </c>
      <c r="X1668" s="39">
        <f>IF('query (10)'!V1668="","",'query (10)'!V1668)</f>
        <v>1080</v>
      </c>
      <c r="Y1668" s="41">
        <f>IF('query (10)'!W1668="","",'query (10)'!W1668)</f>
        <v>46111</v>
      </c>
      <c r="Z1668" s="41">
        <f>IF('query (10)'!X1668="","",'query (10)'!X1668)</f>
        <v>46114</v>
      </c>
      <c r="AA1668" s="41">
        <f>IF('query (10)'!Y1668="","",'query (10)'!Y1668)</f>
        <v>46114</v>
      </c>
      <c r="AB1668" s="41">
        <f>IF('query (10)'!Z1668="","",'query (10)'!Z1668)</f>
        <v>47194</v>
      </c>
      <c r="AC1668" s="38" t="str">
        <f>IF(OR('query (10)'!AA1668="",COUNTIF(Cleaning_Rules!$A$21:$A$26,TRIM('query (10)'!AA1668))&gt;0),"",TRIM('query (10)'!AA1668))</f>
        <v/>
      </c>
      <c r="AD1668" s="38" t="str">
        <f>IF('query (10)'!AB1668="","",TRIM(IFERROR(_xlfn.TEXTBEFORE('query (10)'!AB1668,"("),'query (10)'!AB1668)))</f>
        <v>เริ่มซ่อมงาน PM แล้ว รับผิดชอบโดย PUCHIT KULSEREE</v>
      </c>
      <c r="AE1668" s="38" t="str">
        <f>IFERROR(LOWER(TRIM(_xlfn.TEXTBEFORE(_xlfn.TEXTAFTER('query (10)'!AB1668,"("),")"))),"")</f>
        <v>puchit@nsk.com</v>
      </c>
      <c r="AF1668" s="38" t="str">
        <f>IF('query (10)'!AD1668="","",TRIM('query (10)'!AD1668))</f>
        <v>เจษฎา ผิวบาง</v>
      </c>
      <c r="AG1668" s="38" t="str">
        <f>IF('query (10)'!AE1668="","",TRIM('query (10)'!AE1668))</f>
        <v>ภูชิต กุลเสรี</v>
      </c>
      <c r="AH1668" s="38" t="str">
        <f>IF('query (10)'!AF1668="","",IFERROR(VALUE('query (10)'!AF1668),""))</f>
        <v/>
      </c>
      <c r="AI1668" s="38" t="str">
        <f>IF('query (10)'!AG1668="","",TRIM('query (10)'!AG1668))</f>
        <v/>
      </c>
      <c r="AJ1668" s="38" t="str">
        <f>IF('query (10)'!AH1668="","",IFERROR(VALUE('query (10)'!AH1668),""))</f>
        <v/>
      </c>
      <c r="AK1668" s="38" t="str">
        <f>IF('query (10)'!AI1668="","",TRIM('query (10)'!AI1668))</f>
        <v/>
      </c>
      <c r="AL1668" s="42">
        <f t="shared" si="130"/>
        <v>2026</v>
      </c>
      <c r="AM1668" s="42" t="str">
        <f t="shared" si="131"/>
        <v>2026-03</v>
      </c>
      <c r="AN1668" s="42" t="str">
        <f t="shared" ca="1" si="132"/>
        <v/>
      </c>
      <c r="AO1668" s="42" t="str">
        <f t="shared" si="133"/>
        <v>GR-418 | SHAFT RACEWAY GRINDING MACHINE. | WP Grinding2 | WHEEL HEAD | Time-based Maintenance | Mechanical | Part Change | Medium | Change belt wheel head to cycly pm 3Y.
model : 3V-800 = 4 EA.			
 | BELT | 3V800 | เริ่มซ่อมงาน PM แล้ว รับผิดชอบโดย PUCHIT KULSEREE | ภูชิต กุลเสรี</v>
      </c>
      <c r="AP1668" s="42" t="str">
        <f>_xlfn.TEXTJOIN("; ",TRUE,IF(COUNTA('query (10)'!A1668:AK1668)&lt;=6,"NEAR_EMPTY_ROW",""),IF($K1668="","MISSING_STATUS",""),IF(AND($K1668="เสร็จสิ้น",$Z1668=""),"DONE_NO_ACTUAL_DATE",""),IF(AND($I1668="Condition-based Maintenance",$AH1668=""),"CBM_NO_MEASUREMENT",""),IF(OR($X1668="",$X1668=0),"INVALID_PERIOD",""),IF(AND($AA1668&lt;&gt;"",$AB1668&lt;&gt;"",$AB1668&lt;$AA1668),"DATE_SEQUENCE_ERROR",""),IF(AND($AB1668&lt;&gt;"",$AB1668&gt;DATE(2030,12,31)),"DATE_OUTLIER",""),IF($C1668="","MISSING_QRCODE",""),IF($J1668="UNKNOWN","UNKNOWN_PM_TYPE",""),IF($L1668="UNKNOWN","UNKNOWN_STATUS",""))</f>
        <v/>
      </c>
      <c r="AQ1668" s="42" t="str">
        <f t="shared" si="134"/>
        <v>NO</v>
      </c>
    </row>
    <row r="1669" spans="1:43" x14ac:dyDescent="0.3">
      <c r="A1669" s="38">
        <f>IF('query (10)'!A1669="","",'query (10)'!A1669)</f>
        <v>1874</v>
      </c>
      <c r="B1669" s="38" t="str">
        <f>IF('query (10)'!B1669="","",'query (10)'!B1669)</f>
        <v/>
      </c>
      <c r="C1669" s="38" t="str">
        <f>TRIM(UPPER('query (10)'!M1669))</f>
        <v>GR-919</v>
      </c>
      <c r="D1669" s="38" t="str">
        <f>TRIM(UPPER(IFERROR(_xlfn.TEXTBEFORE('query (10)'!L1669,"("),'query (10)'!L1669)))</f>
        <v>SHAFT RACEWAY GRINDING M/C</v>
      </c>
      <c r="E1669" s="38" t="str">
        <f>IFERROR(TRIM(UPPER(_xlfn.TEXTBEFORE(_xlfn.TEXTAFTER('query (10)'!L1669,"("),")"))),"")</f>
        <v/>
      </c>
      <c r="F1669" s="38" t="str">
        <f>TRIM('query (10)'!K1669)</f>
        <v>WP Grinding3</v>
      </c>
      <c r="G1669" s="38" t="str">
        <f>IF('query (10)'!J1669="","",'query (10)'!J1669)</f>
        <v>Wheel Head</v>
      </c>
      <c r="H1669" s="38" t="str">
        <f>TRIM(UPPER('query (10)'!J1669))</f>
        <v>WHEEL HEAD</v>
      </c>
      <c r="I1669" s="38" t="str">
        <f>IF('query (10)'!F1669="","",'query (10)'!F1669)</f>
        <v>Time-based Maintenance</v>
      </c>
      <c r="J1669" s="38" t="str">
        <f>IF('query (10)'!F1669="","",IFERROR(INDEX(Cleaning_Rules!$B$14:$B$17,MATCH(TRIM('query (10)'!F1669),Cleaning_Rules!$A$14:$A$17,0)),"UNKNOWN"))</f>
        <v>TBM</v>
      </c>
      <c r="K1669" s="38" t="str">
        <f>IF('query (10)'!G1669="","",'query (10)'!G1669)</f>
        <v>แก้ไขแผน</v>
      </c>
      <c r="L1669" s="38" t="str">
        <f>IF('query (10)'!G1669="","MISSING",IFERROR(INDEX(Cleaning_Rules!$B$5:$B$10,MATCH(TRIM('query (10)'!G1669),Cleaning_Rules!$A$5:$A$10,0)),"UNKNOWN"))</f>
        <v>PLAN_REVISED</v>
      </c>
      <c r="M1669" s="38" t="str">
        <f>IF('query (10)'!I1669="","",'query (10)'!I1669)</f>
        <v>Mechanical</v>
      </c>
      <c r="N1669" s="38" t="str">
        <f>IF('query (10)'!O1669="","",'query (10)'!O1669)</f>
        <v>Part Change</v>
      </c>
      <c r="O1669" s="38" t="str">
        <f>IF('query (10)'!P1669="","",'query (10)'!P1669)</f>
        <v>Medium</v>
      </c>
      <c r="P1669" s="38" t="str">
        <f>IF('query (10)'!N1669="","",'query (10)'!N1669)</f>
        <v xml:space="preserve">Change belt wheel head to cycly pm 3Y.
model : 3V-800 = 4 EA.			
</v>
      </c>
      <c r="Q1669" s="38" t="str">
        <f>TRIM('query (10)'!N1669)</f>
        <v xml:space="preserve">Change belt wheel head to cycly pm 3Y.
model : 3V-800 = 4 EA.			
</v>
      </c>
      <c r="R1669" s="38" t="str">
        <f>TRIM(UPPER('query (10)'!R1669))</f>
        <v>BELT</v>
      </c>
      <c r="S1669" s="38" t="str">
        <f>TRIM(UPPER('query (10)'!S1669))</f>
        <v>3V800</v>
      </c>
      <c r="T1669" s="38" t="str">
        <f>IF('query (10)'!Q1669="","",TRIM(UPPER('query (10)'!Q1669)))</f>
        <v/>
      </c>
      <c r="U1669" s="38" t="str">
        <f>IF('query (10)'!T1669="","",'query (10)'!T1669)</f>
        <v/>
      </c>
      <c r="V1669" s="39" t="str">
        <f>IF('query (10)'!T1669="","",IFERROR(VALUE('query (10)'!T1669),""))</f>
        <v/>
      </c>
      <c r="W1669" s="40">
        <f>IF('query (10)'!U1669="","",'query (10)'!U1669)</f>
        <v>0</v>
      </c>
      <c r="X1669" s="39">
        <f>IF('query (10)'!V1669="","",'query (10)'!V1669)</f>
        <v>1065</v>
      </c>
      <c r="Y1669" s="41">
        <f>IF('query (10)'!W1669="","",'query (10)'!W1669)</f>
        <v>46203</v>
      </c>
      <c r="Z1669" s="41" t="str">
        <f>IF('query (10)'!X1669="","",'query (10)'!X1669)</f>
        <v/>
      </c>
      <c r="AA1669" s="41">
        <f>IF('query (10)'!Y1669="","",'query (10)'!Y1669)</f>
        <v>46203</v>
      </c>
      <c r="AB1669" s="41">
        <f>IF('query (10)'!Z1669="","",'query (10)'!Z1669)</f>
        <v>47268</v>
      </c>
      <c r="AC1669" s="38" t="str">
        <f>IF(OR('query (10)'!AA1669="",COUNTIF(Cleaning_Rules!$A$21:$A$26,TRIM('query (10)'!AA1669))&gt;0),"",TRIM('query (10)'!AA1669))</f>
        <v/>
      </c>
      <c r="AD1669" s="38" t="str">
        <f>IF('query (10)'!AB1669="","",TRIM(IFERROR(_xlfn.TEXTBEFORE('query (10)'!AB1669,"("),'query (10)'!AB1669)))</f>
        <v/>
      </c>
      <c r="AE1669" s="38" t="str">
        <f>IFERROR(LOWER(TRIM(_xlfn.TEXTBEFORE(_xlfn.TEXTAFTER('query (10)'!AB1669,"("),")"))),"")</f>
        <v/>
      </c>
      <c r="AF1669" s="38" t="str">
        <f>IF('query (10)'!AD1669="","",TRIM('query (10)'!AD1669))</f>
        <v>เจษฎา ผิวบาง</v>
      </c>
      <c r="AG1669" s="38" t="str">
        <f>IF('query (10)'!AE1669="","",TRIM('query (10)'!AE1669))</f>
        <v>เจษฎา ผิวบาง</v>
      </c>
      <c r="AH1669" s="38" t="str">
        <f>IF('query (10)'!AF1669="","",IFERROR(VALUE('query (10)'!AF1669),""))</f>
        <v/>
      </c>
      <c r="AI1669" s="38" t="str">
        <f>IF('query (10)'!AG1669="","",TRIM('query (10)'!AG1669))</f>
        <v/>
      </c>
      <c r="AJ1669" s="38" t="str">
        <f>IF('query (10)'!AH1669="","",IFERROR(VALUE('query (10)'!AH1669),""))</f>
        <v/>
      </c>
      <c r="AK1669" s="38" t="str">
        <f>IF('query (10)'!AI1669="","",TRIM('query (10)'!AI1669))</f>
        <v/>
      </c>
      <c r="AL1669" s="42">
        <f t="shared" si="130"/>
        <v>2026</v>
      </c>
      <c r="AM1669" s="42" t="str">
        <f t="shared" si="131"/>
        <v>2026-06</v>
      </c>
      <c r="AN1669" s="42" t="str">
        <f t="shared" ca="1" si="132"/>
        <v>ON_SCHEDULE</v>
      </c>
      <c r="AO1669" s="42" t="str">
        <f t="shared" si="133"/>
        <v>GR-919 | SHAFT RACEWAY GRINDING M/C | WP Grinding3 | WHEEL HEAD | Time-based Maintenance | Mechanical | Part Change | Medium | Change belt wheel head to cycly pm 3Y.
model : 3V-800 = 4 EA.			
 | BELT | 3V800 | เจษฎา ผิวบาง</v>
      </c>
      <c r="AP1669" s="42" t="str">
        <f>_xlfn.TEXTJOIN("; ",TRUE,IF(COUNTA('query (10)'!A1669:AK1669)&lt;=6,"NEAR_EMPTY_ROW",""),IF($K1669="","MISSING_STATUS",""),IF(AND($K1669="เสร็จสิ้น",$Z1669=""),"DONE_NO_ACTUAL_DATE",""),IF(AND($I1669="Condition-based Maintenance",$AH1669=""),"CBM_NO_MEASUREMENT",""),IF(OR($X1669="",$X1669=0),"INVALID_PERIOD",""),IF(AND($AA1669&lt;&gt;"",$AB1669&lt;&gt;"",$AB1669&lt;$AA1669),"DATE_SEQUENCE_ERROR",""),IF(AND($AB1669&lt;&gt;"",$AB1669&gt;DATE(2030,12,31)),"DATE_OUTLIER",""),IF($C1669="","MISSING_QRCODE",""),IF($J1669="UNKNOWN","UNKNOWN_PM_TYPE",""),IF($L1669="UNKNOWN","UNKNOWN_STATUS",""))</f>
        <v/>
      </c>
      <c r="AQ1669" s="42" t="str">
        <f t="shared" si="134"/>
        <v>NO</v>
      </c>
    </row>
    <row r="1670" spans="1:43" x14ac:dyDescent="0.3">
      <c r="A1670" s="38">
        <f>IF('query (10)'!A1670="","",'query (10)'!A1670)</f>
        <v>1875</v>
      </c>
      <c r="B1670" s="38" t="str">
        <f>IF('query (10)'!B1670="","",'query (10)'!B1670)</f>
        <v/>
      </c>
      <c r="C1670" s="38" t="str">
        <f>TRIM(UPPER('query (10)'!M1670))</f>
        <v>GR-239</v>
      </c>
      <c r="D1670" s="38" t="str">
        <f>TRIM(UPPER(IFERROR(_xlfn.TEXTBEFORE('query (10)'!L1670,"("),'query (10)'!L1670)))</f>
        <v>SHAFT RACEWAY GRINDING M/C</v>
      </c>
      <c r="E1670" s="38" t="str">
        <f>IFERROR(TRIM(UPPER(_xlfn.TEXTBEFORE(_xlfn.TEXTAFTER('query (10)'!L1670,"("),")"))),"")</f>
        <v/>
      </c>
      <c r="F1670" s="38" t="str">
        <f>TRIM('query (10)'!K1670)</f>
        <v>WP Grinding1</v>
      </c>
      <c r="G1670" s="38" t="str">
        <f>IF('query (10)'!J1670="","",'query (10)'!J1670)</f>
        <v>Dresser</v>
      </c>
      <c r="H1670" s="38" t="str">
        <f>TRIM(UPPER('query (10)'!J1670))</f>
        <v>DRESSER</v>
      </c>
      <c r="I1670" s="38" t="str">
        <f>IF('query (10)'!F1670="","",'query (10)'!F1670)</f>
        <v>Time-based Maintenance</v>
      </c>
      <c r="J1670" s="38" t="str">
        <f>IF('query (10)'!F1670="","",IFERROR(INDEX(Cleaning_Rules!$B$14:$B$17,MATCH(TRIM('query (10)'!F1670),Cleaning_Rules!$A$14:$A$17,0)),"UNKNOWN"))</f>
        <v>TBM</v>
      </c>
      <c r="K1670" s="38" t="str">
        <f>IF('query (10)'!G1670="","",'query (10)'!G1670)</f>
        <v>แผนใหม่</v>
      </c>
      <c r="L1670" s="38" t="str">
        <f>IF('query (10)'!G1670="","MISSING",IFERROR(INDEX(Cleaning_Rules!$B$5:$B$10,MATCH(TRIM('query (10)'!G1670),Cleaning_Rules!$A$5:$A$10,0)),"UNKNOWN"))</f>
        <v>NEW_PLAN</v>
      </c>
      <c r="M1670" s="38" t="str">
        <f>IF('query (10)'!I1670="","",'query (10)'!I1670)</f>
        <v>Mechanical</v>
      </c>
      <c r="N1670" s="38" t="str">
        <f>IF('query (10)'!O1670="","",'query (10)'!O1670)</f>
        <v>Part Change</v>
      </c>
      <c r="O1670" s="38" t="str">
        <f>IF('query (10)'!P1670="","",'query (10)'!P1670)</f>
        <v>Medium</v>
      </c>
      <c r="P1670" s="38" t="str">
        <f>IF('query (10)'!N1670="","",'query (10)'!N1670)</f>
        <v>Change belt dresser to cycle pm 6M.
model : 5M-800 = 1 EA.</v>
      </c>
      <c r="Q1670" s="38" t="str">
        <f>TRIM('query (10)'!N1670)</f>
        <v>Change belt dresser to cycle pm 6M.
model : 5M-800 = 1 EA.</v>
      </c>
      <c r="R1670" s="38" t="str">
        <f>TRIM(UPPER('query (10)'!R1670))</f>
        <v>BELT</v>
      </c>
      <c r="S1670" s="38" t="str">
        <f>TRIM(UPPER('query (10)'!S1670))</f>
        <v>5M-800</v>
      </c>
      <c r="T1670" s="38" t="str">
        <f>IF('query (10)'!Q1670="","",TRIM(UPPER('query (10)'!Q1670)))</f>
        <v/>
      </c>
      <c r="U1670" s="38" t="str">
        <f>IF('query (10)'!T1670="","",'query (10)'!T1670)</f>
        <v/>
      </c>
      <c r="V1670" s="39" t="str">
        <f>IF('query (10)'!T1670="","",IFERROR(VALUE('query (10)'!T1670),""))</f>
        <v/>
      </c>
      <c r="W1670" s="40">
        <f>IF('query (10)'!U1670="","",'query (10)'!U1670)</f>
        <v>0</v>
      </c>
      <c r="X1670" s="39">
        <f>IF('query (10)'!V1670="","",'query (10)'!V1670)</f>
        <v>180</v>
      </c>
      <c r="Y1670" s="41">
        <f>IF('query (10)'!W1670="","",'query (10)'!W1670)</f>
        <v>46109</v>
      </c>
      <c r="Z1670" s="41" t="str">
        <f>IF('query (10)'!X1670="","",'query (10)'!X1670)</f>
        <v/>
      </c>
      <c r="AA1670" s="41">
        <f>IF('query (10)'!Y1670="","",'query (10)'!Y1670)</f>
        <v>46109</v>
      </c>
      <c r="AB1670" s="41">
        <f>IF('query (10)'!Z1670="","",'query (10)'!Z1670)</f>
        <v>46289</v>
      </c>
      <c r="AC1670" s="38" t="str">
        <f>IF(OR('query (10)'!AA1670="",COUNTIF(Cleaning_Rules!$A$21:$A$26,TRIM('query (10)'!AA1670))&gt;0),"",TRIM('query (10)'!AA1670))</f>
        <v/>
      </c>
      <c r="AD1670" s="38" t="str">
        <f>IF('query (10)'!AB1670="","",TRIM(IFERROR(_xlfn.TEXTBEFORE('query (10)'!AB1670,"("),'query (10)'!AB1670)))</f>
        <v/>
      </c>
      <c r="AE1670" s="38" t="str">
        <f>IFERROR(LOWER(TRIM(_xlfn.TEXTBEFORE(_xlfn.TEXTAFTER('query (10)'!AB1670,"("),")"))),"")</f>
        <v/>
      </c>
      <c r="AF1670" s="38" t="str">
        <f>IF('query (10)'!AD1670="","",TRIM('query (10)'!AD1670))</f>
        <v>เจษฎา ผิวบาง</v>
      </c>
      <c r="AG1670" s="38" t="str">
        <f>IF('query (10)'!AE1670="","",TRIM('query (10)'!AE1670))</f>
        <v>เจษฎา ผิวบาง</v>
      </c>
      <c r="AH1670" s="38" t="str">
        <f>IF('query (10)'!AF1670="","",IFERROR(VALUE('query (10)'!AF1670),""))</f>
        <v/>
      </c>
      <c r="AI1670" s="38" t="str">
        <f>IF('query (10)'!AG1670="","",TRIM('query (10)'!AG1670))</f>
        <v/>
      </c>
      <c r="AJ1670" s="38" t="str">
        <f>IF('query (10)'!AH1670="","",IFERROR(VALUE('query (10)'!AH1670),""))</f>
        <v/>
      </c>
      <c r="AK1670" s="38" t="str">
        <f>IF('query (10)'!AI1670="","",TRIM('query (10)'!AI1670))</f>
        <v/>
      </c>
      <c r="AL1670" s="42">
        <f t="shared" si="130"/>
        <v>2026</v>
      </c>
      <c r="AM1670" s="42" t="str">
        <f t="shared" si="131"/>
        <v>2026-03</v>
      </c>
      <c r="AN1670" s="42" t="str">
        <f t="shared" ca="1" si="132"/>
        <v>ON_SCHEDULE</v>
      </c>
      <c r="AO1670" s="42" t="str">
        <f t="shared" si="133"/>
        <v>GR-239 | SHAFT RACEWAY GRINDING M/C | WP Grinding1 | DRESSER | Time-based Maintenance | Mechanical | Part Change | Medium | Change belt dresser to cycle pm 6M.
model : 5M-800 = 1 EA. | BELT | 5M-800 | เจษฎา ผิวบาง</v>
      </c>
      <c r="AP1670" s="42" t="str">
        <f>_xlfn.TEXTJOIN("; ",TRUE,IF(COUNTA('query (10)'!A1670:AK1670)&lt;=6,"NEAR_EMPTY_ROW",""),IF($K1670="","MISSING_STATUS",""),IF(AND($K1670="เสร็จสิ้น",$Z1670=""),"DONE_NO_ACTUAL_DATE",""),IF(AND($I1670="Condition-based Maintenance",$AH1670=""),"CBM_NO_MEASUREMENT",""),IF(OR($X1670="",$X1670=0),"INVALID_PERIOD",""),IF(AND($AA1670&lt;&gt;"",$AB1670&lt;&gt;"",$AB1670&lt;$AA1670),"DATE_SEQUENCE_ERROR",""),IF(AND($AB1670&lt;&gt;"",$AB1670&gt;DATE(2030,12,31)),"DATE_OUTLIER",""),IF($C1670="","MISSING_QRCODE",""),IF($J1670="UNKNOWN","UNKNOWN_PM_TYPE",""),IF($L1670="UNKNOWN","UNKNOWN_STATUS",""))</f>
        <v/>
      </c>
      <c r="AQ1670" s="42" t="str">
        <f t="shared" si="134"/>
        <v>NO</v>
      </c>
    </row>
    <row r="1671" spans="1:43" x14ac:dyDescent="0.3">
      <c r="A1671" s="38">
        <f>IF('query (10)'!A1671="","",'query (10)'!A1671)</f>
        <v>1876</v>
      </c>
      <c r="B1671" s="38" t="str">
        <f>IF('query (10)'!B1671="","",'query (10)'!B1671)</f>
        <v/>
      </c>
      <c r="C1671" s="38" t="str">
        <f>TRIM(UPPER('query (10)'!M1671))</f>
        <v>GR-418</v>
      </c>
      <c r="D1671" s="38" t="str">
        <f>TRIM(UPPER(IFERROR(_xlfn.TEXTBEFORE('query (10)'!L1671,"("),'query (10)'!L1671)))</f>
        <v>SHAFT RACEWAY GRINDING MACHINE.</v>
      </c>
      <c r="E1671" s="38" t="str">
        <f>IFERROR(TRIM(UPPER(_xlfn.TEXTBEFORE(_xlfn.TEXTAFTER('query (10)'!L1671,"("),")"))),"")</f>
        <v/>
      </c>
      <c r="F1671" s="38" t="str">
        <f>TRIM('query (10)'!K1671)</f>
        <v>WP Grinding2</v>
      </c>
      <c r="G1671" s="38" t="str">
        <f>IF('query (10)'!J1671="","",'query (10)'!J1671)</f>
        <v>Dresser</v>
      </c>
      <c r="H1671" s="38" t="str">
        <f>TRIM(UPPER('query (10)'!J1671))</f>
        <v>DRESSER</v>
      </c>
      <c r="I1671" s="38" t="str">
        <f>IF('query (10)'!F1671="","",'query (10)'!F1671)</f>
        <v>Time-based Maintenance</v>
      </c>
      <c r="J1671" s="38" t="str">
        <f>IF('query (10)'!F1671="","",IFERROR(INDEX(Cleaning_Rules!$B$14:$B$17,MATCH(TRIM('query (10)'!F1671),Cleaning_Rules!$A$14:$A$17,0)),"UNKNOWN"))</f>
        <v>TBM</v>
      </c>
      <c r="K1671" s="38" t="str">
        <f>IF('query (10)'!G1671="","",'query (10)'!G1671)</f>
        <v>แผนใหม่</v>
      </c>
      <c r="L1671" s="38" t="str">
        <f>IF('query (10)'!G1671="","MISSING",IFERROR(INDEX(Cleaning_Rules!$B$5:$B$10,MATCH(TRIM('query (10)'!G1671),Cleaning_Rules!$A$5:$A$10,0)),"UNKNOWN"))</f>
        <v>NEW_PLAN</v>
      </c>
      <c r="M1671" s="38" t="str">
        <f>IF('query (10)'!I1671="","",'query (10)'!I1671)</f>
        <v>Mechanical</v>
      </c>
      <c r="N1671" s="38" t="str">
        <f>IF('query (10)'!O1671="","",'query (10)'!O1671)</f>
        <v>Part Change</v>
      </c>
      <c r="O1671" s="38" t="str">
        <f>IF('query (10)'!P1671="","",'query (10)'!P1671)</f>
        <v>Medium</v>
      </c>
      <c r="P1671" s="38" t="str">
        <f>IF('query (10)'!N1671="","",'query (10)'!N1671)</f>
        <v>Change belt dresser to cycle pm 6M.
model : 5M-800 = 1 EA.</v>
      </c>
      <c r="Q1671" s="38" t="str">
        <f>TRIM('query (10)'!N1671)</f>
        <v>Change belt dresser to cycle pm 6M.
model : 5M-800 = 1 EA.</v>
      </c>
      <c r="R1671" s="38" t="str">
        <f>TRIM(UPPER('query (10)'!R1671))</f>
        <v>BELT</v>
      </c>
      <c r="S1671" s="38" t="str">
        <f>TRIM(UPPER('query (10)'!S1671))</f>
        <v>5M-800</v>
      </c>
      <c r="T1671" s="38" t="str">
        <f>IF('query (10)'!Q1671="","",TRIM(UPPER('query (10)'!Q1671)))</f>
        <v/>
      </c>
      <c r="U1671" s="38" t="str">
        <f>IF('query (10)'!T1671="","",'query (10)'!T1671)</f>
        <v/>
      </c>
      <c r="V1671" s="39" t="str">
        <f>IF('query (10)'!T1671="","",IFERROR(VALUE('query (10)'!T1671),""))</f>
        <v/>
      </c>
      <c r="W1671" s="40">
        <f>IF('query (10)'!U1671="","",'query (10)'!U1671)</f>
        <v>0</v>
      </c>
      <c r="X1671" s="39">
        <f>IF('query (10)'!V1671="","",'query (10)'!V1671)</f>
        <v>180</v>
      </c>
      <c r="Y1671" s="41">
        <f>IF('query (10)'!W1671="","",'query (10)'!W1671)</f>
        <v>46111</v>
      </c>
      <c r="Z1671" s="41" t="str">
        <f>IF('query (10)'!X1671="","",'query (10)'!X1671)</f>
        <v/>
      </c>
      <c r="AA1671" s="41">
        <f>IF('query (10)'!Y1671="","",'query (10)'!Y1671)</f>
        <v>46111</v>
      </c>
      <c r="AB1671" s="41">
        <f>IF('query (10)'!Z1671="","",'query (10)'!Z1671)</f>
        <v>46289</v>
      </c>
      <c r="AC1671" s="38" t="str">
        <f>IF(OR('query (10)'!AA1671="",COUNTIF(Cleaning_Rules!$A$21:$A$26,TRIM('query (10)'!AA1671))&gt;0),"",TRIM('query (10)'!AA1671))</f>
        <v/>
      </c>
      <c r="AD1671" s="38" t="str">
        <f>IF('query (10)'!AB1671="","",TRIM(IFERROR(_xlfn.TEXTBEFORE('query (10)'!AB1671,"("),'query (10)'!AB1671)))</f>
        <v/>
      </c>
      <c r="AE1671" s="38" t="str">
        <f>IFERROR(LOWER(TRIM(_xlfn.TEXTBEFORE(_xlfn.TEXTAFTER('query (10)'!AB1671,"("),")"))),"")</f>
        <v/>
      </c>
      <c r="AF1671" s="38" t="str">
        <f>IF('query (10)'!AD1671="","",TRIM('query (10)'!AD1671))</f>
        <v>เจษฎา ผิวบาง</v>
      </c>
      <c r="AG1671" s="38" t="str">
        <f>IF('query (10)'!AE1671="","",TRIM('query (10)'!AE1671))</f>
        <v>เจษฎา ผิวบาง</v>
      </c>
      <c r="AH1671" s="38" t="str">
        <f>IF('query (10)'!AF1671="","",IFERROR(VALUE('query (10)'!AF1671),""))</f>
        <v/>
      </c>
      <c r="AI1671" s="38" t="str">
        <f>IF('query (10)'!AG1671="","",TRIM('query (10)'!AG1671))</f>
        <v/>
      </c>
      <c r="AJ1671" s="38" t="str">
        <f>IF('query (10)'!AH1671="","",IFERROR(VALUE('query (10)'!AH1671),""))</f>
        <v/>
      </c>
      <c r="AK1671" s="38" t="str">
        <f>IF('query (10)'!AI1671="","",TRIM('query (10)'!AI1671))</f>
        <v/>
      </c>
      <c r="AL1671" s="42">
        <f t="shared" si="130"/>
        <v>2026</v>
      </c>
      <c r="AM1671" s="42" t="str">
        <f t="shared" si="131"/>
        <v>2026-03</v>
      </c>
      <c r="AN1671" s="42" t="str">
        <f t="shared" ca="1" si="132"/>
        <v>ON_SCHEDULE</v>
      </c>
      <c r="AO1671" s="42" t="str">
        <f t="shared" si="133"/>
        <v>GR-418 | SHAFT RACEWAY GRINDING MACHINE. | WP Grinding2 | DRESSER | Time-based Maintenance | Mechanical | Part Change | Medium | Change belt dresser to cycle pm 6M.
model : 5M-800 = 1 EA. | BELT | 5M-800 | เจษฎา ผิวบาง</v>
      </c>
      <c r="AP1671" s="42" t="str">
        <f>_xlfn.TEXTJOIN("; ",TRUE,IF(COUNTA('query (10)'!A1671:AK1671)&lt;=6,"NEAR_EMPTY_ROW",""),IF($K1671="","MISSING_STATUS",""),IF(AND($K1671="เสร็จสิ้น",$Z1671=""),"DONE_NO_ACTUAL_DATE",""),IF(AND($I1671="Condition-based Maintenance",$AH1671=""),"CBM_NO_MEASUREMENT",""),IF(OR($X1671="",$X1671=0),"INVALID_PERIOD",""),IF(AND($AA1671&lt;&gt;"",$AB1671&lt;&gt;"",$AB1671&lt;$AA1671),"DATE_SEQUENCE_ERROR",""),IF(AND($AB1671&lt;&gt;"",$AB1671&gt;DATE(2030,12,31)),"DATE_OUTLIER",""),IF($C1671="","MISSING_QRCODE",""),IF($J1671="UNKNOWN","UNKNOWN_PM_TYPE",""),IF($L1671="UNKNOWN","UNKNOWN_STATUS",""))</f>
        <v/>
      </c>
      <c r="AQ1671" s="42" t="str">
        <f t="shared" si="134"/>
        <v>NO</v>
      </c>
    </row>
    <row r="1672" spans="1:43" x14ac:dyDescent="0.3">
      <c r="A1672" s="38">
        <f>IF('query (10)'!A1672="","",'query (10)'!A1672)</f>
        <v>1877</v>
      </c>
      <c r="B1672" s="38" t="str">
        <f>IF('query (10)'!B1672="","",'query (10)'!B1672)</f>
        <v/>
      </c>
      <c r="C1672" s="38" t="str">
        <f>TRIM(UPPER('query (10)'!M1672))</f>
        <v>GR-919</v>
      </c>
      <c r="D1672" s="38" t="str">
        <f>TRIM(UPPER(IFERROR(_xlfn.TEXTBEFORE('query (10)'!L1672,"("),'query (10)'!L1672)))</f>
        <v>SHAFT RACEWAY GRINDING M/C</v>
      </c>
      <c r="E1672" s="38" t="str">
        <f>IFERROR(TRIM(UPPER(_xlfn.TEXTBEFORE(_xlfn.TEXTAFTER('query (10)'!L1672,"("),")"))),"")</f>
        <v/>
      </c>
      <c r="F1672" s="38" t="str">
        <f>TRIM('query (10)'!K1672)</f>
        <v>WP Grinding3</v>
      </c>
      <c r="G1672" s="38" t="str">
        <f>IF('query (10)'!J1672="","",'query (10)'!J1672)</f>
        <v>Dresser</v>
      </c>
      <c r="H1672" s="38" t="str">
        <f>TRIM(UPPER('query (10)'!J1672))</f>
        <v>DRESSER</v>
      </c>
      <c r="I1672" s="38" t="str">
        <f>IF('query (10)'!F1672="","",'query (10)'!F1672)</f>
        <v>Time-based Maintenance</v>
      </c>
      <c r="J1672" s="38" t="str">
        <f>IF('query (10)'!F1672="","",IFERROR(INDEX(Cleaning_Rules!$B$14:$B$17,MATCH(TRIM('query (10)'!F1672),Cleaning_Rules!$A$14:$A$17,0)),"UNKNOWN"))</f>
        <v>TBM</v>
      </c>
      <c r="K1672" s="38" t="str">
        <f>IF('query (10)'!G1672="","",'query (10)'!G1672)</f>
        <v>แผนใหม่</v>
      </c>
      <c r="L1672" s="38" t="str">
        <f>IF('query (10)'!G1672="","MISSING",IFERROR(INDEX(Cleaning_Rules!$B$5:$B$10,MATCH(TRIM('query (10)'!G1672),Cleaning_Rules!$A$5:$A$10,0)),"UNKNOWN"))</f>
        <v>NEW_PLAN</v>
      </c>
      <c r="M1672" s="38" t="str">
        <f>IF('query (10)'!I1672="","",'query (10)'!I1672)</f>
        <v>Mechanical</v>
      </c>
      <c r="N1672" s="38" t="str">
        <f>IF('query (10)'!O1672="","",'query (10)'!O1672)</f>
        <v>Part Change</v>
      </c>
      <c r="O1672" s="38" t="str">
        <f>IF('query (10)'!P1672="","",'query (10)'!P1672)</f>
        <v>Medium</v>
      </c>
      <c r="P1672" s="38" t="str">
        <f>IF('query (10)'!N1672="","",'query (10)'!N1672)</f>
        <v>Change belt dresser to cycle pm 6M.
model : 5M-800 = 1 EA.</v>
      </c>
      <c r="Q1672" s="38" t="str">
        <f>TRIM('query (10)'!N1672)</f>
        <v>Change belt dresser to cycle pm 6M.
model : 5M-800 = 1 EA.</v>
      </c>
      <c r="R1672" s="38" t="str">
        <f>TRIM(UPPER('query (10)'!R1672))</f>
        <v>BELT</v>
      </c>
      <c r="S1672" s="38" t="str">
        <f>TRIM(UPPER('query (10)'!S1672))</f>
        <v>5M-800</v>
      </c>
      <c r="T1672" s="38" t="str">
        <f>IF('query (10)'!Q1672="","",TRIM(UPPER('query (10)'!Q1672)))</f>
        <v/>
      </c>
      <c r="U1672" s="38" t="str">
        <f>IF('query (10)'!T1672="","",'query (10)'!T1672)</f>
        <v/>
      </c>
      <c r="V1672" s="39" t="str">
        <f>IF('query (10)'!T1672="","",IFERROR(VALUE('query (10)'!T1672),""))</f>
        <v/>
      </c>
      <c r="W1672" s="40">
        <f>IF('query (10)'!U1672="","",'query (10)'!U1672)</f>
        <v>0</v>
      </c>
      <c r="X1672" s="39">
        <f>IF('query (10)'!V1672="","",'query (10)'!V1672)</f>
        <v>180</v>
      </c>
      <c r="Y1672" s="41">
        <f>IF('query (10)'!W1672="","",'query (10)'!W1672)</f>
        <v>46112</v>
      </c>
      <c r="Z1672" s="41" t="str">
        <f>IF('query (10)'!X1672="","",'query (10)'!X1672)</f>
        <v/>
      </c>
      <c r="AA1672" s="41">
        <f>IF('query (10)'!Y1672="","",'query (10)'!Y1672)</f>
        <v>46112</v>
      </c>
      <c r="AB1672" s="41">
        <f>IF('query (10)'!Z1672="","",'query (10)'!Z1672)</f>
        <v>46289</v>
      </c>
      <c r="AC1672" s="38" t="str">
        <f>IF(OR('query (10)'!AA1672="",COUNTIF(Cleaning_Rules!$A$21:$A$26,TRIM('query (10)'!AA1672))&gt;0),"",TRIM('query (10)'!AA1672))</f>
        <v/>
      </c>
      <c r="AD1672" s="38" t="str">
        <f>IF('query (10)'!AB1672="","",TRIM(IFERROR(_xlfn.TEXTBEFORE('query (10)'!AB1672,"("),'query (10)'!AB1672)))</f>
        <v/>
      </c>
      <c r="AE1672" s="38" t="str">
        <f>IFERROR(LOWER(TRIM(_xlfn.TEXTBEFORE(_xlfn.TEXTAFTER('query (10)'!AB1672,"("),")"))),"")</f>
        <v/>
      </c>
      <c r="AF1672" s="38" t="str">
        <f>IF('query (10)'!AD1672="","",TRIM('query (10)'!AD1672))</f>
        <v>เจษฎา ผิวบาง</v>
      </c>
      <c r="AG1672" s="38" t="str">
        <f>IF('query (10)'!AE1672="","",TRIM('query (10)'!AE1672))</f>
        <v>เจษฎา ผิวบาง</v>
      </c>
      <c r="AH1672" s="38" t="str">
        <f>IF('query (10)'!AF1672="","",IFERROR(VALUE('query (10)'!AF1672),""))</f>
        <v/>
      </c>
      <c r="AI1672" s="38" t="str">
        <f>IF('query (10)'!AG1672="","",TRIM('query (10)'!AG1672))</f>
        <v/>
      </c>
      <c r="AJ1672" s="38" t="str">
        <f>IF('query (10)'!AH1672="","",IFERROR(VALUE('query (10)'!AH1672),""))</f>
        <v/>
      </c>
      <c r="AK1672" s="38" t="str">
        <f>IF('query (10)'!AI1672="","",TRIM('query (10)'!AI1672))</f>
        <v/>
      </c>
      <c r="AL1672" s="42">
        <f t="shared" si="130"/>
        <v>2026</v>
      </c>
      <c r="AM1672" s="42" t="str">
        <f t="shared" si="131"/>
        <v>2026-03</v>
      </c>
      <c r="AN1672" s="42" t="str">
        <f t="shared" ca="1" si="132"/>
        <v>ON_SCHEDULE</v>
      </c>
      <c r="AO1672" s="42" t="str">
        <f t="shared" si="133"/>
        <v>GR-919 | SHAFT RACEWAY GRINDING M/C | WP Grinding3 | DRESSER | Time-based Maintenance | Mechanical | Part Change | Medium | Change belt dresser to cycle pm 6M.
model : 5M-800 = 1 EA. | BELT | 5M-800 | เจษฎา ผิวบาง</v>
      </c>
      <c r="AP1672" s="42" t="str">
        <f>_xlfn.TEXTJOIN("; ",TRUE,IF(COUNTA('query (10)'!A1672:AK1672)&lt;=6,"NEAR_EMPTY_ROW",""),IF($K1672="","MISSING_STATUS",""),IF(AND($K1672="เสร็จสิ้น",$Z1672=""),"DONE_NO_ACTUAL_DATE",""),IF(AND($I1672="Condition-based Maintenance",$AH1672=""),"CBM_NO_MEASUREMENT",""),IF(OR($X1672="",$X1672=0),"INVALID_PERIOD",""),IF(AND($AA1672&lt;&gt;"",$AB1672&lt;&gt;"",$AB1672&lt;$AA1672),"DATE_SEQUENCE_ERROR",""),IF(AND($AB1672&lt;&gt;"",$AB1672&gt;DATE(2030,12,31)),"DATE_OUTLIER",""),IF($C1672="","MISSING_QRCODE",""),IF($J1672="UNKNOWN","UNKNOWN_PM_TYPE",""),IF($L1672="UNKNOWN","UNKNOWN_STATUS",""))</f>
        <v/>
      </c>
      <c r="AQ1672" s="42" t="str">
        <f t="shared" si="134"/>
        <v>NO</v>
      </c>
    </row>
    <row r="1673" spans="1:43" x14ac:dyDescent="0.3">
      <c r="A1673" s="38">
        <f>IF('query (10)'!A1673="","",'query (10)'!A1673)</f>
        <v>1878</v>
      </c>
      <c r="B1673" s="38">
        <f>IF('query (10)'!B1673="","",'query (10)'!B1673)</f>
        <v>21291</v>
      </c>
      <c r="C1673" s="38" t="str">
        <f>TRIM(UPPER('query (10)'!M1673))</f>
        <v>GR-420</v>
      </c>
      <c r="D1673" s="38" t="str">
        <f>TRIM(UPPER(IFERROR(_xlfn.TEXTBEFORE('query (10)'!L1673,"("),'query (10)'!L1673)))</f>
        <v>SHAFT FRONT O.D.GRINDING MACHINE.</v>
      </c>
      <c r="E1673" s="38" t="str">
        <f>IFERROR(TRIM(UPPER(_xlfn.TEXTBEFORE(_xlfn.TEXTAFTER('query (10)'!L1673,"("),")"))),"")</f>
        <v/>
      </c>
      <c r="F1673" s="38" t="str">
        <f>TRIM('query (10)'!K1673)</f>
        <v>WP Grinding1</v>
      </c>
      <c r="G1673" s="38" t="str">
        <f>IF('query (10)'!J1673="","",'query (10)'!J1673)</f>
        <v>Transfer</v>
      </c>
      <c r="H1673" s="38" t="str">
        <f>TRIM(UPPER('query (10)'!J1673))</f>
        <v>TRANSFER</v>
      </c>
      <c r="I1673" s="38" t="str">
        <f>IF('query (10)'!F1673="","",'query (10)'!F1673)</f>
        <v>Time-based Maintenance</v>
      </c>
      <c r="J1673" s="38" t="str">
        <f>IF('query (10)'!F1673="","",IFERROR(INDEX(Cleaning_Rules!$B$14:$B$17,MATCH(TRIM('query (10)'!F1673),Cleaning_Rules!$A$14:$A$17,0)),"UNKNOWN"))</f>
        <v>TBM</v>
      </c>
      <c r="K1673" s="38" t="str">
        <f>IF('query (10)'!G1673="","",'query (10)'!G1673)</f>
        <v>เสร็จสิ้น</v>
      </c>
      <c r="L1673" s="38" t="str">
        <f>IF('query (10)'!G1673="","MISSING",IFERROR(INDEX(Cleaning_Rules!$B$5:$B$10,MATCH(TRIM('query (10)'!G1673),Cleaning_Rules!$A$5:$A$10,0)),"UNKNOWN"))</f>
        <v>COMPLETED</v>
      </c>
      <c r="M1673" s="38" t="str">
        <f>IF('query (10)'!I1673="","",'query (10)'!I1673)</f>
        <v>Mechanical</v>
      </c>
      <c r="N1673" s="38" t="str">
        <f>IF('query (10)'!O1673="","",'query (10)'!O1673)</f>
        <v>Part Change</v>
      </c>
      <c r="O1673" s="38" t="str">
        <f>IF('query (10)'!P1673="","",'query (10)'!P1673)</f>
        <v>Medium</v>
      </c>
      <c r="P1673" s="38" t="str">
        <f>IF('query (10)'!N1673="","",'query (10)'!N1673)</f>
        <v>Change absorber stoper Inlet/Outlet (Adv.-Ret.)
model : RB-OEM1.0MFB = 2 EA.</v>
      </c>
      <c r="Q1673" s="38" t="str">
        <f>TRIM('query (10)'!N1673)</f>
        <v>Change absorber stoper Inlet/Outlet (Adv.-Ret.)
model : RB-OEM1.0MFB = 2 EA.</v>
      </c>
      <c r="R1673" s="38" t="str">
        <f>TRIM(UPPER('query (10)'!R1673))</f>
        <v>SHOCK ABSORBER</v>
      </c>
      <c r="S1673" s="38" t="str">
        <f>TRIM(UPPER('query (10)'!S1673))</f>
        <v>RB-OEM1.0MFB</v>
      </c>
      <c r="T1673" s="38" t="str">
        <f>IF('query (10)'!Q1673="","",TRIM(UPPER('query (10)'!Q1673)))</f>
        <v/>
      </c>
      <c r="U1673" s="38" t="str">
        <f>IF('query (10)'!T1673="","",'query (10)'!T1673)</f>
        <v/>
      </c>
      <c r="V1673" s="39" t="str">
        <f>IF('query (10)'!T1673="","",IFERROR(VALUE('query (10)'!T1673),""))</f>
        <v/>
      </c>
      <c r="W1673" s="40">
        <f>IF('query (10)'!U1673="","",'query (10)'!U1673)</f>
        <v>0</v>
      </c>
      <c r="X1673" s="39">
        <f>IF('query (10)'!V1673="","",'query (10)'!V1673)</f>
        <v>365</v>
      </c>
      <c r="Y1673" s="41">
        <f>IF('query (10)'!W1673="","",'query (10)'!W1673)</f>
        <v>46109</v>
      </c>
      <c r="Z1673" s="41">
        <f>IF('query (10)'!X1673="","",'query (10)'!X1673)</f>
        <v>46184</v>
      </c>
      <c r="AA1673" s="41">
        <f>IF('query (10)'!Y1673="","",'query (10)'!Y1673)</f>
        <v>46184</v>
      </c>
      <c r="AB1673" s="41">
        <f>IF('query (10)'!Z1673="","",'query (10)'!Z1673)</f>
        <v>46549</v>
      </c>
      <c r="AC1673" s="38" t="str">
        <f>IF(OR('query (10)'!AA1673="",COUNTIF(Cleaning_Rules!$A$21:$A$26,TRIM('query (10)'!AA1673))&gt;0),"",TRIM('query (10)'!AA1673))</f>
        <v/>
      </c>
      <c r="AD1673" s="38" t="str">
        <f>IF('query (10)'!AB1673="","",TRIM(IFERROR(_xlfn.TEXTBEFORE('query (10)'!AB1673,"("),'query (10)'!AB1673)))</f>
        <v>เริ่มซ่อมงาน PM แล้ว รับผิดชอบโดย CHETSADA PHIWBANG</v>
      </c>
      <c r="AE1673" s="38" t="str">
        <f>IFERROR(LOWER(TRIM(_xlfn.TEXTBEFORE(_xlfn.TEXTAFTER('query (10)'!AB1673,"("),")"))),"")</f>
        <v>chetsada@nsk.com</v>
      </c>
      <c r="AF1673" s="38" t="str">
        <f>IF('query (10)'!AD1673="","",TRIM('query (10)'!AD1673))</f>
        <v>เจษฎา ผิวบาง</v>
      </c>
      <c r="AG1673" s="38" t="str">
        <f>IF('query (10)'!AE1673="","",TRIM('query (10)'!AE1673))</f>
        <v>เจษฎา ผิวบาง</v>
      </c>
      <c r="AH1673" s="38" t="str">
        <f>IF('query (10)'!AF1673="","",IFERROR(VALUE('query (10)'!AF1673),""))</f>
        <v/>
      </c>
      <c r="AI1673" s="38" t="str">
        <f>IF('query (10)'!AG1673="","",TRIM('query (10)'!AG1673))</f>
        <v/>
      </c>
      <c r="AJ1673" s="38" t="str">
        <f>IF('query (10)'!AH1673="","",IFERROR(VALUE('query (10)'!AH1673),""))</f>
        <v/>
      </c>
      <c r="AK1673" s="38" t="str">
        <f>IF('query (10)'!AI1673="","",TRIM('query (10)'!AI1673))</f>
        <v/>
      </c>
      <c r="AL1673" s="42">
        <f t="shared" si="130"/>
        <v>2026</v>
      </c>
      <c r="AM1673" s="42" t="str">
        <f t="shared" si="131"/>
        <v>2026-03</v>
      </c>
      <c r="AN1673" s="42" t="str">
        <f t="shared" ca="1" si="132"/>
        <v/>
      </c>
      <c r="AO1673" s="42" t="str">
        <f t="shared" si="133"/>
        <v>GR-420 | SHAFT FRONT O.D.GRINDING MACHINE. | WP Grinding1 | TRANSFER | Time-based Maintenance | Mechanical | Part Change | Medium | Change absorber stoper Inlet/Outlet (Adv.-Ret.)
model : RB-OEM1.0MFB = 2 EA. | SHOCK ABSORBER | RB-OEM1.0MFB | เริ่มซ่อมงาน PM แล้ว รับผิดชอบโดย CHETSADA PHIWBANG | เจษฎา ผิวบาง</v>
      </c>
      <c r="AP1673" s="42" t="str">
        <f>_xlfn.TEXTJOIN("; ",TRUE,IF(COUNTA('query (10)'!A1673:AK1673)&lt;=6,"NEAR_EMPTY_ROW",""),IF($K1673="","MISSING_STATUS",""),IF(AND($K1673="เสร็จสิ้น",$Z1673=""),"DONE_NO_ACTUAL_DATE",""),IF(AND($I1673="Condition-based Maintenance",$AH1673=""),"CBM_NO_MEASUREMENT",""),IF(OR($X1673="",$X1673=0),"INVALID_PERIOD",""),IF(AND($AA1673&lt;&gt;"",$AB1673&lt;&gt;"",$AB1673&lt;$AA1673),"DATE_SEQUENCE_ERROR",""),IF(AND($AB1673&lt;&gt;"",$AB1673&gt;DATE(2030,12,31)),"DATE_OUTLIER",""),IF($C1673="","MISSING_QRCODE",""),IF($J1673="UNKNOWN","UNKNOWN_PM_TYPE",""),IF($L1673="UNKNOWN","UNKNOWN_STATUS",""))</f>
        <v/>
      </c>
      <c r="AQ1673" s="42" t="str">
        <f t="shared" si="134"/>
        <v>NO</v>
      </c>
    </row>
    <row r="1674" spans="1:43" x14ac:dyDescent="0.3">
      <c r="A1674" s="38">
        <f>IF('query (10)'!A1674="","",'query (10)'!A1674)</f>
        <v>1879</v>
      </c>
      <c r="B1674" s="38">
        <f>IF('query (10)'!B1674="","",'query (10)'!B1674)</f>
        <v>19572</v>
      </c>
      <c r="C1674" s="38" t="str">
        <f>TRIM(UPPER('query (10)'!M1674))</f>
        <v>GR-419</v>
      </c>
      <c r="D1674" s="38" t="str">
        <f>TRIM(UPPER(IFERROR(_xlfn.TEXTBEFORE('query (10)'!L1674,"("),'query (10)'!L1674)))</f>
        <v>SHAFT FRONT O.D.GRINDING MACHINE.</v>
      </c>
      <c r="E1674" s="38" t="str">
        <f>IFERROR(TRIM(UPPER(_xlfn.TEXTBEFORE(_xlfn.TEXTAFTER('query (10)'!L1674,"("),")"))),"")</f>
        <v/>
      </c>
      <c r="F1674" s="38" t="str">
        <f>TRIM('query (10)'!K1674)</f>
        <v>WP Grinding2</v>
      </c>
      <c r="G1674" s="38" t="str">
        <f>IF('query (10)'!J1674="","",'query (10)'!J1674)</f>
        <v>Transfer</v>
      </c>
      <c r="H1674" s="38" t="str">
        <f>TRIM(UPPER('query (10)'!J1674))</f>
        <v>TRANSFER</v>
      </c>
      <c r="I1674" s="38" t="str">
        <f>IF('query (10)'!F1674="","",'query (10)'!F1674)</f>
        <v>Time-based Maintenance</v>
      </c>
      <c r="J1674" s="38" t="str">
        <f>IF('query (10)'!F1674="","",IFERROR(INDEX(Cleaning_Rules!$B$14:$B$17,MATCH(TRIM('query (10)'!F1674),Cleaning_Rules!$A$14:$A$17,0)),"UNKNOWN"))</f>
        <v>TBM</v>
      </c>
      <c r="K1674" s="38" t="str">
        <f>IF('query (10)'!G1674="","",'query (10)'!G1674)</f>
        <v>เสร็จสิ้น</v>
      </c>
      <c r="L1674" s="38" t="str">
        <f>IF('query (10)'!G1674="","MISSING",IFERROR(INDEX(Cleaning_Rules!$B$5:$B$10,MATCH(TRIM('query (10)'!G1674),Cleaning_Rules!$A$5:$A$10,0)),"UNKNOWN"))</f>
        <v>COMPLETED</v>
      </c>
      <c r="M1674" s="38" t="str">
        <f>IF('query (10)'!I1674="","",'query (10)'!I1674)</f>
        <v>Mechanical</v>
      </c>
      <c r="N1674" s="38" t="str">
        <f>IF('query (10)'!O1674="","",'query (10)'!O1674)</f>
        <v>Part Change</v>
      </c>
      <c r="O1674" s="38" t="str">
        <f>IF('query (10)'!P1674="","",'query (10)'!P1674)</f>
        <v>Medium</v>
      </c>
      <c r="P1674" s="38" t="str">
        <f>IF('query (10)'!N1674="","",'query (10)'!N1674)</f>
        <v>Change absorber stoper Inlet/Outlet (Adv.-Ret.)
model : RB-OEM1.0MFB = 2 EA.</v>
      </c>
      <c r="Q1674" s="38" t="str">
        <f>TRIM('query (10)'!N1674)</f>
        <v>Change absorber stoper Inlet/Outlet (Adv.-Ret.)
model : RB-OEM1.0MFB = 2 EA.</v>
      </c>
      <c r="R1674" s="38" t="str">
        <f>TRIM(UPPER('query (10)'!R1674))</f>
        <v>SHOCK ABSORBER</v>
      </c>
      <c r="S1674" s="38" t="str">
        <f>TRIM(UPPER('query (10)'!S1674))</f>
        <v>RB-OEM1.0MFB</v>
      </c>
      <c r="T1674" s="38" t="str">
        <f>IF('query (10)'!Q1674="","",TRIM(UPPER('query (10)'!Q1674)))</f>
        <v/>
      </c>
      <c r="U1674" s="38" t="str">
        <f>IF('query (10)'!T1674="","",'query (10)'!T1674)</f>
        <v/>
      </c>
      <c r="V1674" s="39" t="str">
        <f>IF('query (10)'!T1674="","",IFERROR(VALUE('query (10)'!T1674),""))</f>
        <v/>
      </c>
      <c r="W1674" s="40">
        <f>IF('query (10)'!U1674="","",'query (10)'!U1674)</f>
        <v>0</v>
      </c>
      <c r="X1674" s="39">
        <f>IF('query (10)'!V1674="","",'query (10)'!V1674)</f>
        <v>365</v>
      </c>
      <c r="Y1674" s="41">
        <f>IF('query (10)'!W1674="","",'query (10)'!W1674)</f>
        <v>46111</v>
      </c>
      <c r="Z1674" s="41">
        <f>IF('query (10)'!X1674="","",'query (10)'!X1674)</f>
        <v>46114</v>
      </c>
      <c r="AA1674" s="41">
        <f>IF('query (10)'!Y1674="","",'query (10)'!Y1674)</f>
        <v>46114</v>
      </c>
      <c r="AB1674" s="41">
        <f>IF('query (10)'!Z1674="","",'query (10)'!Z1674)</f>
        <v>46479</v>
      </c>
      <c r="AC1674" s="38" t="str">
        <f>IF(OR('query (10)'!AA1674="",COUNTIF(Cleaning_Rules!$A$21:$A$26,TRIM('query (10)'!AA1674))&gt;0),"",TRIM('query (10)'!AA1674))</f>
        <v/>
      </c>
      <c r="AD1674" s="38" t="str">
        <f>IF('query (10)'!AB1674="","",TRIM(IFERROR(_xlfn.TEXTBEFORE('query (10)'!AB1674,"("),'query (10)'!AB1674)))</f>
        <v>เริ่มซ่อมงาน PM แล้ว รับผิดชอบโดย PUCHIT KULSEREE</v>
      </c>
      <c r="AE1674" s="38" t="str">
        <f>IFERROR(LOWER(TRIM(_xlfn.TEXTBEFORE(_xlfn.TEXTAFTER('query (10)'!AB1674,"("),")"))),"")</f>
        <v>puchit@nsk.com</v>
      </c>
      <c r="AF1674" s="38" t="str">
        <f>IF('query (10)'!AD1674="","",TRIM('query (10)'!AD1674))</f>
        <v>เจษฎา ผิวบาง</v>
      </c>
      <c r="AG1674" s="38" t="str">
        <f>IF('query (10)'!AE1674="","",TRIM('query (10)'!AE1674))</f>
        <v>ภูชิต กุลเสรี</v>
      </c>
      <c r="AH1674" s="38" t="str">
        <f>IF('query (10)'!AF1674="","",IFERROR(VALUE('query (10)'!AF1674),""))</f>
        <v/>
      </c>
      <c r="AI1674" s="38" t="str">
        <f>IF('query (10)'!AG1674="","",TRIM('query (10)'!AG1674))</f>
        <v/>
      </c>
      <c r="AJ1674" s="38" t="str">
        <f>IF('query (10)'!AH1674="","",IFERROR(VALUE('query (10)'!AH1674),""))</f>
        <v/>
      </c>
      <c r="AK1674" s="38" t="str">
        <f>IF('query (10)'!AI1674="","",TRIM('query (10)'!AI1674))</f>
        <v/>
      </c>
      <c r="AL1674" s="42">
        <f t="shared" si="130"/>
        <v>2026</v>
      </c>
      <c r="AM1674" s="42" t="str">
        <f t="shared" si="131"/>
        <v>2026-03</v>
      </c>
      <c r="AN1674" s="42" t="str">
        <f t="shared" ca="1" si="132"/>
        <v/>
      </c>
      <c r="AO1674" s="42" t="str">
        <f t="shared" si="133"/>
        <v>GR-419 | SHAFT FRONT O.D.GRINDING MACHINE. | WP Grinding2 | TRANSFER | Time-based Maintenance | Mechanical | Part Change | Medium | Change absorber stoper Inlet/Outlet (Adv.-Ret.)
model : RB-OEM1.0MFB = 2 EA. | SHOCK ABSORBER | RB-OEM1.0MFB | เริ่มซ่อมงาน PM แล้ว รับผิดชอบโดย PUCHIT KULSEREE | ภูชิต กุลเสรี</v>
      </c>
      <c r="AP1674" s="42" t="str">
        <f>_xlfn.TEXTJOIN("; ",TRUE,IF(COUNTA('query (10)'!A1674:AK1674)&lt;=6,"NEAR_EMPTY_ROW",""),IF($K1674="","MISSING_STATUS",""),IF(AND($K1674="เสร็จสิ้น",$Z1674=""),"DONE_NO_ACTUAL_DATE",""),IF(AND($I1674="Condition-based Maintenance",$AH1674=""),"CBM_NO_MEASUREMENT",""),IF(OR($X1674="",$X1674=0),"INVALID_PERIOD",""),IF(AND($AA1674&lt;&gt;"",$AB1674&lt;&gt;"",$AB1674&lt;$AA1674),"DATE_SEQUENCE_ERROR",""),IF(AND($AB1674&lt;&gt;"",$AB1674&gt;DATE(2030,12,31)),"DATE_OUTLIER",""),IF($C1674="","MISSING_QRCODE",""),IF($J1674="UNKNOWN","UNKNOWN_PM_TYPE",""),IF($L1674="UNKNOWN","UNKNOWN_STATUS",""))</f>
        <v/>
      </c>
      <c r="AQ1674" s="42" t="str">
        <f t="shared" si="134"/>
        <v>NO</v>
      </c>
    </row>
    <row r="1675" spans="1:43" x14ac:dyDescent="0.3">
      <c r="A1675" s="38">
        <f>IF('query (10)'!A1675="","",'query (10)'!A1675)</f>
        <v>1881</v>
      </c>
      <c r="B1675" s="38">
        <f>IF('query (10)'!B1675="","",'query (10)'!B1675)</f>
        <v>19574</v>
      </c>
      <c r="C1675" s="38" t="str">
        <f>TRIM(UPPER('query (10)'!M1675))</f>
        <v>GR-237</v>
      </c>
      <c r="D1675" s="38" t="str">
        <f>TRIM(UPPER(IFERROR(_xlfn.TEXTBEFORE('query (10)'!L1675,"("),'query (10)'!L1675)))</f>
        <v>SHAFT REAR O.D. GRINDING M/C</v>
      </c>
      <c r="E1675" s="38" t="str">
        <f>IFERROR(TRIM(UPPER(_xlfn.TEXTBEFORE(_xlfn.TEXTAFTER('query (10)'!L1675,"("),")"))),"")</f>
        <v/>
      </c>
      <c r="F1675" s="38" t="str">
        <f>TRIM('query (10)'!K1675)</f>
        <v>WP Grinding2</v>
      </c>
      <c r="G1675" s="38" t="str">
        <f>IF('query (10)'!J1675="","",'query (10)'!J1675)</f>
        <v>Transfer</v>
      </c>
      <c r="H1675" s="38" t="str">
        <f>TRIM(UPPER('query (10)'!J1675))</f>
        <v>TRANSFER</v>
      </c>
      <c r="I1675" s="38" t="str">
        <f>IF('query (10)'!F1675="","",'query (10)'!F1675)</f>
        <v>Time-based Maintenance</v>
      </c>
      <c r="J1675" s="38" t="str">
        <f>IF('query (10)'!F1675="","",IFERROR(INDEX(Cleaning_Rules!$B$14:$B$17,MATCH(TRIM('query (10)'!F1675),Cleaning_Rules!$A$14:$A$17,0)),"UNKNOWN"))</f>
        <v>TBM</v>
      </c>
      <c r="K1675" s="38" t="str">
        <f>IF('query (10)'!G1675="","",'query (10)'!G1675)</f>
        <v>เสร็จสิ้น</v>
      </c>
      <c r="L1675" s="38" t="str">
        <f>IF('query (10)'!G1675="","MISSING",IFERROR(INDEX(Cleaning_Rules!$B$5:$B$10,MATCH(TRIM('query (10)'!G1675),Cleaning_Rules!$A$5:$A$10,0)),"UNKNOWN"))</f>
        <v>COMPLETED</v>
      </c>
      <c r="M1675" s="38" t="str">
        <f>IF('query (10)'!I1675="","",'query (10)'!I1675)</f>
        <v>Mechanical</v>
      </c>
      <c r="N1675" s="38" t="str">
        <f>IF('query (10)'!O1675="","",'query (10)'!O1675)</f>
        <v>Part Change</v>
      </c>
      <c r="O1675" s="38" t="str">
        <f>IF('query (10)'!P1675="","",'query (10)'!P1675)</f>
        <v>Medium</v>
      </c>
      <c r="P1675" s="38" t="str">
        <f>IF('query (10)'!N1675="","",'query (10)'!N1675)</f>
        <v>Change absorber stoper Inlet/Outlet (Adv.-Ret.)
model : RB-OEM1.0MFB = 2 EA.</v>
      </c>
      <c r="Q1675" s="38" t="str">
        <f>TRIM('query (10)'!N1675)</f>
        <v>Change absorber stoper Inlet/Outlet (Adv.-Ret.)
model : RB-OEM1.0MFB = 2 EA.</v>
      </c>
      <c r="R1675" s="38" t="str">
        <f>TRIM(UPPER('query (10)'!R1675))</f>
        <v>SHOCK ABSORBER</v>
      </c>
      <c r="S1675" s="38" t="str">
        <f>TRIM(UPPER('query (10)'!S1675))</f>
        <v>RB-OEM1.0MFB</v>
      </c>
      <c r="T1675" s="38" t="str">
        <f>IF('query (10)'!Q1675="","",TRIM(UPPER('query (10)'!Q1675)))</f>
        <v/>
      </c>
      <c r="U1675" s="38" t="str">
        <f>IF('query (10)'!T1675="","",'query (10)'!T1675)</f>
        <v/>
      </c>
      <c r="V1675" s="39" t="str">
        <f>IF('query (10)'!T1675="","",IFERROR(VALUE('query (10)'!T1675),""))</f>
        <v/>
      </c>
      <c r="W1675" s="40">
        <f>IF('query (10)'!U1675="","",'query (10)'!U1675)</f>
        <v>0</v>
      </c>
      <c r="X1675" s="39">
        <f>IF('query (10)'!V1675="","",'query (10)'!V1675)</f>
        <v>365</v>
      </c>
      <c r="Y1675" s="41">
        <f>IF('query (10)'!W1675="","",'query (10)'!W1675)</f>
        <v>46111</v>
      </c>
      <c r="Z1675" s="41">
        <f>IF('query (10)'!X1675="","",'query (10)'!X1675)</f>
        <v>46111</v>
      </c>
      <c r="AA1675" s="41">
        <f>IF('query (10)'!Y1675="","",'query (10)'!Y1675)</f>
        <v>46111</v>
      </c>
      <c r="AB1675" s="41">
        <f>IF('query (10)'!Z1675="","",'query (10)'!Z1675)</f>
        <v>46476</v>
      </c>
      <c r="AC1675" s="38" t="str">
        <f>IF(OR('query (10)'!AA1675="",COUNTIF(Cleaning_Rules!$A$21:$A$26,TRIM('query (10)'!AA1675))&gt;0),"",TRIM('query (10)'!AA1675))</f>
        <v/>
      </c>
      <c r="AD1675" s="38" t="str">
        <f>IF('query (10)'!AB1675="","",TRIM(IFERROR(_xlfn.TEXTBEFORE('query (10)'!AB1675,"("),'query (10)'!AB1675)))</f>
        <v>เริ่มซ่อมงาน PM แล้ว รับผิดชอบโดย CHETSADA PHIWBANG</v>
      </c>
      <c r="AE1675" s="38" t="str">
        <f>IFERROR(LOWER(TRIM(_xlfn.TEXTBEFORE(_xlfn.TEXTAFTER('query (10)'!AB1675,"("),")"))),"")</f>
        <v>chetsada@nsk.com</v>
      </c>
      <c r="AF1675" s="38" t="str">
        <f>IF('query (10)'!AD1675="","",TRIM('query (10)'!AD1675))</f>
        <v>เจษฎา ผิวบาง</v>
      </c>
      <c r="AG1675" s="38" t="str">
        <f>IF('query (10)'!AE1675="","",TRIM('query (10)'!AE1675))</f>
        <v>เจษฎา ผิวบาง</v>
      </c>
      <c r="AH1675" s="38" t="str">
        <f>IF('query (10)'!AF1675="","",IFERROR(VALUE('query (10)'!AF1675),""))</f>
        <v/>
      </c>
      <c r="AI1675" s="38" t="str">
        <f>IF('query (10)'!AG1675="","",TRIM('query (10)'!AG1675))</f>
        <v/>
      </c>
      <c r="AJ1675" s="38" t="str">
        <f>IF('query (10)'!AH1675="","",IFERROR(VALUE('query (10)'!AH1675),""))</f>
        <v/>
      </c>
      <c r="AK1675" s="38" t="str">
        <f>IF('query (10)'!AI1675="","",TRIM('query (10)'!AI1675))</f>
        <v/>
      </c>
      <c r="AL1675" s="42">
        <f t="shared" si="130"/>
        <v>2026</v>
      </c>
      <c r="AM1675" s="42" t="str">
        <f t="shared" si="131"/>
        <v>2026-03</v>
      </c>
      <c r="AN1675" s="42" t="str">
        <f t="shared" ca="1" si="132"/>
        <v/>
      </c>
      <c r="AO1675" s="42" t="str">
        <f t="shared" si="133"/>
        <v>GR-237 | SHAFT REAR O.D. GRINDING M/C | WP Grinding2 | TRANSFER | Time-based Maintenance | Mechanical | Part Change | Medium | Change absorber stoper Inlet/Outlet (Adv.-Ret.)
model : RB-OEM1.0MFB = 2 EA. | SHOCK ABSORBER | RB-OEM1.0MFB | เริ่มซ่อมงาน PM แล้ว รับผิดชอบโดย CHETSADA PHIWBANG | เจษฎา ผิวบาง</v>
      </c>
      <c r="AP1675" s="42" t="str">
        <f>_xlfn.TEXTJOIN("; ",TRUE,IF(COUNTA('query (10)'!A1675:AK1675)&lt;=6,"NEAR_EMPTY_ROW",""),IF($K1675="","MISSING_STATUS",""),IF(AND($K1675="เสร็จสิ้น",$Z1675=""),"DONE_NO_ACTUAL_DATE",""),IF(AND($I1675="Condition-based Maintenance",$AH1675=""),"CBM_NO_MEASUREMENT",""),IF(OR($X1675="",$X1675=0),"INVALID_PERIOD",""),IF(AND($AA1675&lt;&gt;"",$AB1675&lt;&gt;"",$AB1675&lt;$AA1675),"DATE_SEQUENCE_ERROR",""),IF(AND($AB1675&lt;&gt;"",$AB1675&gt;DATE(2030,12,31)),"DATE_OUTLIER",""),IF($C1675="","MISSING_QRCODE",""),IF($J1675="UNKNOWN","UNKNOWN_PM_TYPE",""),IF($L1675="UNKNOWN","UNKNOWN_STATUS",""))</f>
        <v/>
      </c>
      <c r="AQ1675" s="42" t="str">
        <f t="shared" si="134"/>
        <v>NO</v>
      </c>
    </row>
    <row r="1676" spans="1:43" x14ac:dyDescent="0.3">
      <c r="A1676" s="38">
        <f>IF('query (10)'!A1676="","",'query (10)'!A1676)</f>
        <v>1882</v>
      </c>
      <c r="B1676" s="38">
        <f>IF('query (10)'!B1676="","",'query (10)'!B1676)</f>
        <v>21292</v>
      </c>
      <c r="C1676" s="38" t="str">
        <f>TRIM(UPPER('query (10)'!M1676))</f>
        <v>GR-238</v>
      </c>
      <c r="D1676" s="38" t="str">
        <f>TRIM(UPPER(IFERROR(_xlfn.TEXTBEFORE('query (10)'!L1676,"("),'query (10)'!L1676)))</f>
        <v>REAR O.D. GRINDING M/C</v>
      </c>
      <c r="E1676" s="38" t="str">
        <f>IFERROR(TRIM(UPPER(_xlfn.TEXTBEFORE(_xlfn.TEXTAFTER('query (10)'!L1676,"("),")"))),"")</f>
        <v/>
      </c>
      <c r="F1676" s="38" t="str">
        <f>TRIM('query (10)'!K1676)</f>
        <v>WP Grinding1</v>
      </c>
      <c r="G1676" s="38" t="str">
        <f>IF('query (10)'!J1676="","",'query (10)'!J1676)</f>
        <v>Transfer</v>
      </c>
      <c r="H1676" s="38" t="str">
        <f>TRIM(UPPER('query (10)'!J1676))</f>
        <v>TRANSFER</v>
      </c>
      <c r="I1676" s="38" t="str">
        <f>IF('query (10)'!F1676="","",'query (10)'!F1676)</f>
        <v>Time-based Maintenance</v>
      </c>
      <c r="J1676" s="38" t="str">
        <f>IF('query (10)'!F1676="","",IFERROR(INDEX(Cleaning_Rules!$B$14:$B$17,MATCH(TRIM('query (10)'!F1676),Cleaning_Rules!$A$14:$A$17,0)),"UNKNOWN"))</f>
        <v>TBM</v>
      </c>
      <c r="K1676" s="38" t="str">
        <f>IF('query (10)'!G1676="","",'query (10)'!G1676)</f>
        <v>เสร็จสิ้น</v>
      </c>
      <c r="L1676" s="38" t="str">
        <f>IF('query (10)'!G1676="","MISSING",IFERROR(INDEX(Cleaning_Rules!$B$5:$B$10,MATCH(TRIM('query (10)'!G1676),Cleaning_Rules!$A$5:$A$10,0)),"UNKNOWN"))</f>
        <v>COMPLETED</v>
      </c>
      <c r="M1676" s="38" t="str">
        <f>IF('query (10)'!I1676="","",'query (10)'!I1676)</f>
        <v>Mechanical</v>
      </c>
      <c r="N1676" s="38" t="str">
        <f>IF('query (10)'!O1676="","",'query (10)'!O1676)</f>
        <v>Part Change</v>
      </c>
      <c r="O1676" s="38" t="str">
        <f>IF('query (10)'!P1676="","",'query (10)'!P1676)</f>
        <v>Medium</v>
      </c>
      <c r="P1676" s="38" t="str">
        <f>IF('query (10)'!N1676="","",'query (10)'!N1676)</f>
        <v>Change absorber stoper Inlet/Outlet (Adv.-Ret.)
model : RB-OEM1.0MFB = 2 EA.</v>
      </c>
      <c r="Q1676" s="38" t="str">
        <f>TRIM('query (10)'!N1676)</f>
        <v>Change absorber stoper Inlet/Outlet (Adv.-Ret.)
model : RB-OEM1.0MFB = 2 EA.</v>
      </c>
      <c r="R1676" s="38" t="str">
        <f>TRIM(UPPER('query (10)'!R1676))</f>
        <v>SHOCK ABSORBER</v>
      </c>
      <c r="S1676" s="38" t="str">
        <f>TRIM(UPPER('query (10)'!S1676))</f>
        <v>RB-OEM1.0MFB</v>
      </c>
      <c r="T1676" s="38" t="str">
        <f>IF('query (10)'!Q1676="","",TRIM(UPPER('query (10)'!Q1676)))</f>
        <v/>
      </c>
      <c r="U1676" s="38" t="str">
        <f>IF('query (10)'!T1676="","",'query (10)'!T1676)</f>
        <v/>
      </c>
      <c r="V1676" s="39" t="str">
        <f>IF('query (10)'!T1676="","",IFERROR(VALUE('query (10)'!T1676),""))</f>
        <v/>
      </c>
      <c r="W1676" s="40">
        <f>IF('query (10)'!U1676="","",'query (10)'!U1676)</f>
        <v>0</v>
      </c>
      <c r="X1676" s="39">
        <f>IF('query (10)'!V1676="","",'query (10)'!V1676)</f>
        <v>365</v>
      </c>
      <c r="Y1676" s="41">
        <f>IF('query (10)'!W1676="","",'query (10)'!W1676)</f>
        <v>46109</v>
      </c>
      <c r="Z1676" s="41">
        <f>IF('query (10)'!X1676="","",'query (10)'!X1676)</f>
        <v>46183</v>
      </c>
      <c r="AA1676" s="41">
        <f>IF('query (10)'!Y1676="","",'query (10)'!Y1676)</f>
        <v>46183</v>
      </c>
      <c r="AB1676" s="41">
        <f>IF('query (10)'!Z1676="","",'query (10)'!Z1676)</f>
        <v>46548</v>
      </c>
      <c r="AC1676" s="38" t="str">
        <f>IF(OR('query (10)'!AA1676="",COUNTIF(Cleaning_Rules!$A$21:$A$26,TRIM('query (10)'!AA1676))&gt;0),"",TRIM('query (10)'!AA1676))</f>
        <v/>
      </c>
      <c r="AD1676" s="38" t="str">
        <f>IF('query (10)'!AB1676="","",TRIM(IFERROR(_xlfn.TEXTBEFORE('query (10)'!AB1676,"("),'query (10)'!AB1676)))</f>
        <v>เริ่มซ่อมงาน PM แล้ว รับผิดชอบโดย CHETSADA PHIWBANG</v>
      </c>
      <c r="AE1676" s="38" t="str">
        <f>IFERROR(LOWER(TRIM(_xlfn.TEXTBEFORE(_xlfn.TEXTAFTER('query (10)'!AB1676,"("),")"))),"")</f>
        <v>chetsada@nsk.com</v>
      </c>
      <c r="AF1676" s="38" t="str">
        <f>IF('query (10)'!AD1676="","",TRIM('query (10)'!AD1676))</f>
        <v>เจษฎา ผิวบาง</v>
      </c>
      <c r="AG1676" s="38" t="str">
        <f>IF('query (10)'!AE1676="","",TRIM('query (10)'!AE1676))</f>
        <v>เจษฎา ผิวบาง</v>
      </c>
      <c r="AH1676" s="38" t="str">
        <f>IF('query (10)'!AF1676="","",IFERROR(VALUE('query (10)'!AF1676),""))</f>
        <v/>
      </c>
      <c r="AI1676" s="38" t="str">
        <f>IF('query (10)'!AG1676="","",TRIM('query (10)'!AG1676))</f>
        <v/>
      </c>
      <c r="AJ1676" s="38" t="str">
        <f>IF('query (10)'!AH1676="","",IFERROR(VALUE('query (10)'!AH1676),""))</f>
        <v/>
      </c>
      <c r="AK1676" s="38" t="str">
        <f>IF('query (10)'!AI1676="","",TRIM('query (10)'!AI1676))</f>
        <v/>
      </c>
      <c r="AL1676" s="42">
        <f t="shared" si="130"/>
        <v>2026</v>
      </c>
      <c r="AM1676" s="42" t="str">
        <f t="shared" si="131"/>
        <v>2026-03</v>
      </c>
      <c r="AN1676" s="42" t="str">
        <f t="shared" ca="1" si="132"/>
        <v/>
      </c>
      <c r="AO1676" s="42" t="str">
        <f t="shared" si="133"/>
        <v>GR-238 | REAR O.D. GRINDING M/C | WP Grinding1 | TRANSFER | Time-based Maintenance | Mechanical | Part Change | Medium | Change absorber stoper Inlet/Outlet (Adv.-Ret.)
model : RB-OEM1.0MFB = 2 EA. | SHOCK ABSORBER | RB-OEM1.0MFB | เริ่มซ่อมงาน PM แล้ว รับผิดชอบโดย CHETSADA PHIWBANG | เจษฎา ผิวบาง</v>
      </c>
      <c r="AP1676" s="42" t="str">
        <f>_xlfn.TEXTJOIN("; ",TRUE,IF(COUNTA('query (10)'!A1676:AK1676)&lt;=6,"NEAR_EMPTY_ROW",""),IF($K1676="","MISSING_STATUS",""),IF(AND($K1676="เสร็จสิ้น",$Z1676=""),"DONE_NO_ACTUAL_DATE",""),IF(AND($I1676="Condition-based Maintenance",$AH1676=""),"CBM_NO_MEASUREMENT",""),IF(OR($X1676="",$X1676=0),"INVALID_PERIOD",""),IF(AND($AA1676&lt;&gt;"",$AB1676&lt;&gt;"",$AB1676&lt;$AA1676),"DATE_SEQUENCE_ERROR",""),IF(AND($AB1676&lt;&gt;"",$AB1676&gt;DATE(2030,12,31)),"DATE_OUTLIER",""),IF($C1676="","MISSING_QRCODE",""),IF($J1676="UNKNOWN","UNKNOWN_PM_TYPE",""),IF($L1676="UNKNOWN","UNKNOWN_STATUS",""))</f>
        <v/>
      </c>
      <c r="AQ1676" s="42" t="str">
        <f t="shared" si="134"/>
        <v>NO</v>
      </c>
    </row>
    <row r="1677" spans="1:43" x14ac:dyDescent="0.3">
      <c r="A1677" s="38">
        <f>IF('query (10)'!A1677="","",'query (10)'!A1677)</f>
        <v>1883</v>
      </c>
      <c r="B1677" s="38">
        <f>IF('query (10)'!B1677="","",'query (10)'!B1677)</f>
        <v>21293</v>
      </c>
      <c r="C1677" s="38" t="str">
        <f>TRIM(UPPER('query (10)'!M1677))</f>
        <v>GR-420</v>
      </c>
      <c r="D1677" s="38" t="str">
        <f>TRIM(UPPER(IFERROR(_xlfn.TEXTBEFORE('query (10)'!L1677,"("),'query (10)'!L1677)))</f>
        <v>SHAFT FRONT O.D.GRINDING MACHINE.</v>
      </c>
      <c r="E1677" s="38" t="str">
        <f>IFERROR(TRIM(UPPER(_xlfn.TEXTBEFORE(_xlfn.TEXTAFTER('query (10)'!L1677,"("),")"))),"")</f>
        <v/>
      </c>
      <c r="F1677" s="38" t="str">
        <f>TRIM('query (10)'!K1677)</f>
        <v>WP Grinding1</v>
      </c>
      <c r="G1677" s="38" t="str">
        <f>IF('query (10)'!J1677="","",'query (10)'!J1677)</f>
        <v>Transfer</v>
      </c>
      <c r="H1677" s="38" t="str">
        <f>TRIM(UPPER('query (10)'!J1677))</f>
        <v>TRANSFER</v>
      </c>
      <c r="I1677" s="38" t="str">
        <f>IF('query (10)'!F1677="","",'query (10)'!F1677)</f>
        <v>Time-based Maintenance</v>
      </c>
      <c r="J1677" s="38" t="str">
        <f>IF('query (10)'!F1677="","",IFERROR(INDEX(Cleaning_Rules!$B$14:$B$17,MATCH(TRIM('query (10)'!F1677),Cleaning_Rules!$A$14:$A$17,0)),"UNKNOWN"))</f>
        <v>TBM</v>
      </c>
      <c r="K1677" s="38" t="str">
        <f>IF('query (10)'!G1677="","",'query (10)'!G1677)</f>
        <v>เสร็จสิ้น</v>
      </c>
      <c r="L1677" s="38" t="str">
        <f>IF('query (10)'!G1677="","MISSING",IFERROR(INDEX(Cleaning_Rules!$B$5:$B$10,MATCH(TRIM('query (10)'!G1677),Cleaning_Rules!$A$5:$A$10,0)),"UNKNOWN"))</f>
        <v>COMPLETED</v>
      </c>
      <c r="M1677" s="38" t="str">
        <f>IF('query (10)'!I1677="","",'query (10)'!I1677)</f>
        <v>Mechanical</v>
      </c>
      <c r="N1677" s="38" t="str">
        <f>IF('query (10)'!O1677="","",'query (10)'!O1677)</f>
        <v>Part Change</v>
      </c>
      <c r="O1677" s="38" t="str">
        <f>IF('query (10)'!P1677="","",'query (10)'!P1677)</f>
        <v>Medium</v>
      </c>
      <c r="P1677" s="38" t="str">
        <f>IF('query (10)'!N1677="","",'query (10)'!N1677)</f>
        <v>Change absorber stoper Inlet/Outlet (L-R and Up) to cycle pm 1Y.
model :  FA-2016EB-C = 4 EA.</v>
      </c>
      <c r="Q1677" s="38" t="str">
        <f>TRIM('query (10)'!N1677)</f>
        <v>Change absorber stoper Inlet/Outlet (L-R and Up) to cycle pm 1Y.
model : FA-2016EB-C = 4 EA.</v>
      </c>
      <c r="R1677" s="38" t="str">
        <f>TRIM(UPPER('query (10)'!R1677))</f>
        <v>SHOCK ABSORBER</v>
      </c>
      <c r="S1677" s="38" t="str">
        <f>TRIM(UPPER('query (10)'!S1677))</f>
        <v>FA-2016EB-C</v>
      </c>
      <c r="T1677" s="38" t="str">
        <f>IF('query (10)'!Q1677="","",TRIM(UPPER('query (10)'!Q1677)))</f>
        <v/>
      </c>
      <c r="U1677" s="38" t="str">
        <f>IF('query (10)'!T1677="","",'query (10)'!T1677)</f>
        <v/>
      </c>
      <c r="V1677" s="39" t="str">
        <f>IF('query (10)'!T1677="","",IFERROR(VALUE('query (10)'!T1677),""))</f>
        <v/>
      </c>
      <c r="W1677" s="40">
        <f>IF('query (10)'!U1677="","",'query (10)'!U1677)</f>
        <v>0</v>
      </c>
      <c r="X1677" s="39">
        <f>IF('query (10)'!V1677="","",'query (10)'!V1677)</f>
        <v>365</v>
      </c>
      <c r="Y1677" s="41">
        <f>IF('query (10)'!W1677="","",'query (10)'!W1677)</f>
        <v>46109</v>
      </c>
      <c r="Z1677" s="41">
        <f>IF('query (10)'!X1677="","",'query (10)'!X1677)</f>
        <v>46183</v>
      </c>
      <c r="AA1677" s="41">
        <f>IF('query (10)'!Y1677="","",'query (10)'!Y1677)</f>
        <v>46183</v>
      </c>
      <c r="AB1677" s="41">
        <f>IF('query (10)'!Z1677="","",'query (10)'!Z1677)</f>
        <v>46548</v>
      </c>
      <c r="AC1677" s="38" t="str">
        <f>IF(OR('query (10)'!AA1677="",COUNTIF(Cleaning_Rules!$A$21:$A$26,TRIM('query (10)'!AA1677))&gt;0),"",TRIM('query (10)'!AA1677))</f>
        <v/>
      </c>
      <c r="AD1677" s="38" t="str">
        <f>IF('query (10)'!AB1677="","",TRIM(IFERROR(_xlfn.TEXTBEFORE('query (10)'!AB1677,"("),'query (10)'!AB1677)))</f>
        <v>เริ่มซ่อมงาน PM แล้ว รับผิดชอบโดย CHETSADA PHIWBANG</v>
      </c>
      <c r="AE1677" s="38" t="str">
        <f>IFERROR(LOWER(TRIM(_xlfn.TEXTBEFORE(_xlfn.TEXTAFTER('query (10)'!AB1677,"("),")"))),"")</f>
        <v>chetsada@nsk.com</v>
      </c>
      <c r="AF1677" s="38" t="str">
        <f>IF('query (10)'!AD1677="","",TRIM('query (10)'!AD1677))</f>
        <v>เจษฎา ผิวบาง</v>
      </c>
      <c r="AG1677" s="38" t="str">
        <f>IF('query (10)'!AE1677="","",TRIM('query (10)'!AE1677))</f>
        <v>เจษฎา ผิวบาง</v>
      </c>
      <c r="AH1677" s="38" t="str">
        <f>IF('query (10)'!AF1677="","",IFERROR(VALUE('query (10)'!AF1677),""))</f>
        <v/>
      </c>
      <c r="AI1677" s="38" t="str">
        <f>IF('query (10)'!AG1677="","",TRIM('query (10)'!AG1677))</f>
        <v/>
      </c>
      <c r="AJ1677" s="38" t="str">
        <f>IF('query (10)'!AH1677="","",IFERROR(VALUE('query (10)'!AH1677),""))</f>
        <v/>
      </c>
      <c r="AK1677" s="38" t="str">
        <f>IF('query (10)'!AI1677="","",TRIM('query (10)'!AI1677))</f>
        <v/>
      </c>
      <c r="AL1677" s="42">
        <f t="shared" si="130"/>
        <v>2026</v>
      </c>
      <c r="AM1677" s="42" t="str">
        <f t="shared" si="131"/>
        <v>2026-03</v>
      </c>
      <c r="AN1677" s="42" t="str">
        <f t="shared" ca="1" si="132"/>
        <v/>
      </c>
      <c r="AO1677" s="42" t="str">
        <f t="shared" si="133"/>
        <v>GR-420 | SHAFT FRONT O.D.GRINDING MACHINE. | WP Grinding1 | TRANSFER | Time-based Maintenance | Mechanical | Part Change | Medium | Change absorber stoper Inlet/Outlet (L-R and Up) to cycle pm 1Y.
model : FA-2016EB-C = 4 EA. | SHOCK ABSORBER | FA-2016EB-C | เริ่มซ่อมงาน PM แล้ว รับผิดชอบโดย CHETSADA PHIWBANG | เจษฎา ผิวบาง</v>
      </c>
      <c r="AP1677" s="42" t="str">
        <f>_xlfn.TEXTJOIN("; ",TRUE,IF(COUNTA('query (10)'!A1677:AK1677)&lt;=6,"NEAR_EMPTY_ROW",""),IF($K1677="","MISSING_STATUS",""),IF(AND($K1677="เสร็จสิ้น",$Z1677=""),"DONE_NO_ACTUAL_DATE",""),IF(AND($I1677="Condition-based Maintenance",$AH1677=""),"CBM_NO_MEASUREMENT",""),IF(OR($X1677="",$X1677=0),"INVALID_PERIOD",""),IF(AND($AA1677&lt;&gt;"",$AB1677&lt;&gt;"",$AB1677&lt;$AA1677),"DATE_SEQUENCE_ERROR",""),IF(AND($AB1677&lt;&gt;"",$AB1677&gt;DATE(2030,12,31)),"DATE_OUTLIER",""),IF($C1677="","MISSING_QRCODE",""),IF($J1677="UNKNOWN","UNKNOWN_PM_TYPE",""),IF($L1677="UNKNOWN","UNKNOWN_STATUS",""))</f>
        <v/>
      </c>
      <c r="AQ1677" s="42" t="str">
        <f t="shared" si="134"/>
        <v>NO</v>
      </c>
    </row>
    <row r="1678" spans="1:43" x14ac:dyDescent="0.3">
      <c r="A1678" s="38">
        <f>IF('query (10)'!A1678="","",'query (10)'!A1678)</f>
        <v>1884</v>
      </c>
      <c r="B1678" s="38">
        <f>IF('query (10)'!B1678="","",'query (10)'!B1678)</f>
        <v>19573</v>
      </c>
      <c r="C1678" s="38" t="str">
        <f>TRIM(UPPER('query (10)'!M1678))</f>
        <v>GR-419</v>
      </c>
      <c r="D1678" s="38" t="str">
        <f>TRIM(UPPER(IFERROR(_xlfn.TEXTBEFORE('query (10)'!L1678,"("),'query (10)'!L1678)))</f>
        <v>SHAFT FRONT O.D.GRINDING MACHINE.</v>
      </c>
      <c r="E1678" s="38" t="str">
        <f>IFERROR(TRIM(UPPER(_xlfn.TEXTBEFORE(_xlfn.TEXTAFTER('query (10)'!L1678,"("),")"))),"")</f>
        <v/>
      </c>
      <c r="F1678" s="38" t="str">
        <f>TRIM('query (10)'!K1678)</f>
        <v>WP Grinding2</v>
      </c>
      <c r="G1678" s="38" t="str">
        <f>IF('query (10)'!J1678="","",'query (10)'!J1678)</f>
        <v>Transfer</v>
      </c>
      <c r="H1678" s="38" t="str">
        <f>TRIM(UPPER('query (10)'!J1678))</f>
        <v>TRANSFER</v>
      </c>
      <c r="I1678" s="38" t="str">
        <f>IF('query (10)'!F1678="","",'query (10)'!F1678)</f>
        <v>Time-based Maintenance</v>
      </c>
      <c r="J1678" s="38" t="str">
        <f>IF('query (10)'!F1678="","",IFERROR(INDEX(Cleaning_Rules!$B$14:$B$17,MATCH(TRIM('query (10)'!F1678),Cleaning_Rules!$A$14:$A$17,0)),"UNKNOWN"))</f>
        <v>TBM</v>
      </c>
      <c r="K1678" s="38" t="str">
        <f>IF('query (10)'!G1678="","",'query (10)'!G1678)</f>
        <v>เสร็จสิ้น</v>
      </c>
      <c r="L1678" s="38" t="str">
        <f>IF('query (10)'!G1678="","MISSING",IFERROR(INDEX(Cleaning_Rules!$B$5:$B$10,MATCH(TRIM('query (10)'!G1678),Cleaning_Rules!$A$5:$A$10,0)),"UNKNOWN"))</f>
        <v>COMPLETED</v>
      </c>
      <c r="M1678" s="38" t="str">
        <f>IF('query (10)'!I1678="","",'query (10)'!I1678)</f>
        <v>Mechanical</v>
      </c>
      <c r="N1678" s="38" t="str">
        <f>IF('query (10)'!O1678="","",'query (10)'!O1678)</f>
        <v>Part Change</v>
      </c>
      <c r="O1678" s="38" t="str">
        <f>IF('query (10)'!P1678="","",'query (10)'!P1678)</f>
        <v>Medium</v>
      </c>
      <c r="P1678" s="38" t="str">
        <f>IF('query (10)'!N1678="","",'query (10)'!N1678)</f>
        <v>Change absorber stoper Inlet/Outlet (L-R and Up) to cycle pm 1Y.
model :  FA-2016EB-C = 4 EA.</v>
      </c>
      <c r="Q1678" s="38" t="str">
        <f>TRIM('query (10)'!N1678)</f>
        <v>Change absorber stoper Inlet/Outlet (L-R and Up) to cycle pm 1Y.
model : FA-2016EB-C = 4 EA.</v>
      </c>
      <c r="R1678" s="38" t="str">
        <f>TRIM(UPPER('query (10)'!R1678))</f>
        <v>SHOCK ABSORBER</v>
      </c>
      <c r="S1678" s="38" t="str">
        <f>TRIM(UPPER('query (10)'!S1678))</f>
        <v>FA-2016EB-C</v>
      </c>
      <c r="T1678" s="38" t="str">
        <f>IF('query (10)'!Q1678="","",TRIM(UPPER('query (10)'!Q1678)))</f>
        <v/>
      </c>
      <c r="U1678" s="38" t="str">
        <f>IF('query (10)'!T1678="","",'query (10)'!T1678)</f>
        <v/>
      </c>
      <c r="V1678" s="39" t="str">
        <f>IF('query (10)'!T1678="","",IFERROR(VALUE('query (10)'!T1678),""))</f>
        <v/>
      </c>
      <c r="W1678" s="40">
        <f>IF('query (10)'!U1678="","",'query (10)'!U1678)</f>
        <v>0</v>
      </c>
      <c r="X1678" s="39">
        <f>IF('query (10)'!V1678="","",'query (10)'!V1678)</f>
        <v>365</v>
      </c>
      <c r="Y1678" s="41">
        <f>IF('query (10)'!W1678="","",'query (10)'!W1678)</f>
        <v>46111</v>
      </c>
      <c r="Z1678" s="41">
        <f>IF('query (10)'!X1678="","",'query (10)'!X1678)</f>
        <v>46114</v>
      </c>
      <c r="AA1678" s="41">
        <f>IF('query (10)'!Y1678="","",'query (10)'!Y1678)</f>
        <v>46114</v>
      </c>
      <c r="AB1678" s="41">
        <f>IF('query (10)'!Z1678="","",'query (10)'!Z1678)</f>
        <v>46479</v>
      </c>
      <c r="AC1678" s="38" t="str">
        <f>IF(OR('query (10)'!AA1678="",COUNTIF(Cleaning_Rules!$A$21:$A$26,TRIM('query (10)'!AA1678))&gt;0),"",TRIM('query (10)'!AA1678))</f>
        <v/>
      </c>
      <c r="AD1678" s="38" t="str">
        <f>IF('query (10)'!AB1678="","",TRIM(IFERROR(_xlfn.TEXTBEFORE('query (10)'!AB1678,"("),'query (10)'!AB1678)))</f>
        <v>เริ่มซ่อมงาน PM แล้ว รับผิดชอบโดย PUCHIT KULSEREE</v>
      </c>
      <c r="AE1678" s="38" t="str">
        <f>IFERROR(LOWER(TRIM(_xlfn.TEXTBEFORE(_xlfn.TEXTAFTER('query (10)'!AB1678,"("),")"))),"")</f>
        <v>puchit@nsk.com</v>
      </c>
      <c r="AF1678" s="38" t="str">
        <f>IF('query (10)'!AD1678="","",TRIM('query (10)'!AD1678))</f>
        <v>เจษฎา ผิวบาง</v>
      </c>
      <c r="AG1678" s="38" t="str">
        <f>IF('query (10)'!AE1678="","",TRIM('query (10)'!AE1678))</f>
        <v>ภูชิต กุลเสรี</v>
      </c>
      <c r="AH1678" s="38" t="str">
        <f>IF('query (10)'!AF1678="","",IFERROR(VALUE('query (10)'!AF1678),""))</f>
        <v/>
      </c>
      <c r="AI1678" s="38" t="str">
        <f>IF('query (10)'!AG1678="","",TRIM('query (10)'!AG1678))</f>
        <v/>
      </c>
      <c r="AJ1678" s="38" t="str">
        <f>IF('query (10)'!AH1678="","",IFERROR(VALUE('query (10)'!AH1678),""))</f>
        <v/>
      </c>
      <c r="AK1678" s="38" t="str">
        <f>IF('query (10)'!AI1678="","",TRIM('query (10)'!AI1678))</f>
        <v/>
      </c>
      <c r="AL1678" s="42">
        <f t="shared" si="130"/>
        <v>2026</v>
      </c>
      <c r="AM1678" s="42" t="str">
        <f t="shared" si="131"/>
        <v>2026-03</v>
      </c>
      <c r="AN1678" s="42" t="str">
        <f t="shared" ca="1" si="132"/>
        <v/>
      </c>
      <c r="AO1678" s="42" t="str">
        <f t="shared" si="133"/>
        <v>GR-419 | SHAFT FRONT O.D.GRINDING MACHINE. | WP Grinding2 | TRANSFER | Time-based Maintenance | Mechanical | Part Change | Medium | Change absorber stoper Inlet/Outlet (L-R and Up) to cycle pm 1Y.
model : FA-2016EB-C = 4 EA. | SHOCK ABSORBER | FA-2016EB-C | เริ่มซ่อมงาน PM แล้ว รับผิดชอบโดย PUCHIT KULSEREE | ภูชิต กุลเสรี</v>
      </c>
      <c r="AP1678" s="42" t="str">
        <f>_xlfn.TEXTJOIN("; ",TRUE,IF(COUNTA('query (10)'!A1678:AK1678)&lt;=6,"NEAR_EMPTY_ROW",""),IF($K1678="","MISSING_STATUS",""),IF(AND($K1678="เสร็จสิ้น",$Z1678=""),"DONE_NO_ACTUAL_DATE",""),IF(AND($I1678="Condition-based Maintenance",$AH1678=""),"CBM_NO_MEASUREMENT",""),IF(OR($X1678="",$X1678=0),"INVALID_PERIOD",""),IF(AND($AA1678&lt;&gt;"",$AB1678&lt;&gt;"",$AB1678&lt;$AA1678),"DATE_SEQUENCE_ERROR",""),IF(AND($AB1678&lt;&gt;"",$AB1678&gt;DATE(2030,12,31)),"DATE_OUTLIER",""),IF($C1678="","MISSING_QRCODE",""),IF($J1678="UNKNOWN","UNKNOWN_PM_TYPE",""),IF($L1678="UNKNOWN","UNKNOWN_STATUS",""))</f>
        <v/>
      </c>
      <c r="AQ1678" s="42" t="str">
        <f t="shared" si="134"/>
        <v>NO</v>
      </c>
    </row>
    <row r="1679" spans="1:43" x14ac:dyDescent="0.3">
      <c r="A1679" s="38">
        <f>IF('query (10)'!A1679="","",'query (10)'!A1679)</f>
        <v>1885</v>
      </c>
      <c r="B1679" s="38">
        <f>IF('query (10)'!B1679="","",'query (10)'!B1679)</f>
        <v>21294</v>
      </c>
      <c r="C1679" s="38" t="str">
        <f>TRIM(UPPER('query (10)'!M1679))</f>
        <v>GR-238</v>
      </c>
      <c r="D1679" s="38" t="str">
        <f>TRIM(UPPER(IFERROR(_xlfn.TEXTBEFORE('query (10)'!L1679,"("),'query (10)'!L1679)))</f>
        <v>REAR O.D. GRINDING M/C</v>
      </c>
      <c r="E1679" s="38" t="str">
        <f>IFERROR(TRIM(UPPER(_xlfn.TEXTBEFORE(_xlfn.TEXTAFTER('query (10)'!L1679,"("),")"))),"")</f>
        <v/>
      </c>
      <c r="F1679" s="38" t="str">
        <f>TRIM('query (10)'!K1679)</f>
        <v>WP Grinding1</v>
      </c>
      <c r="G1679" s="38" t="str">
        <f>IF('query (10)'!J1679="","",'query (10)'!J1679)</f>
        <v>Transfer</v>
      </c>
      <c r="H1679" s="38" t="str">
        <f>TRIM(UPPER('query (10)'!J1679))</f>
        <v>TRANSFER</v>
      </c>
      <c r="I1679" s="38" t="str">
        <f>IF('query (10)'!F1679="","",'query (10)'!F1679)</f>
        <v>Time-based Maintenance</v>
      </c>
      <c r="J1679" s="38" t="str">
        <f>IF('query (10)'!F1679="","",IFERROR(INDEX(Cleaning_Rules!$B$14:$B$17,MATCH(TRIM('query (10)'!F1679),Cleaning_Rules!$A$14:$A$17,0)),"UNKNOWN"))</f>
        <v>TBM</v>
      </c>
      <c r="K1679" s="38" t="str">
        <f>IF('query (10)'!G1679="","",'query (10)'!G1679)</f>
        <v>เสร็จสิ้น</v>
      </c>
      <c r="L1679" s="38" t="str">
        <f>IF('query (10)'!G1679="","MISSING",IFERROR(INDEX(Cleaning_Rules!$B$5:$B$10,MATCH(TRIM('query (10)'!G1679),Cleaning_Rules!$A$5:$A$10,0)),"UNKNOWN"))</f>
        <v>COMPLETED</v>
      </c>
      <c r="M1679" s="38" t="str">
        <f>IF('query (10)'!I1679="","",'query (10)'!I1679)</f>
        <v>Mechanical</v>
      </c>
      <c r="N1679" s="38" t="str">
        <f>IF('query (10)'!O1679="","",'query (10)'!O1679)</f>
        <v>Part Change</v>
      </c>
      <c r="O1679" s="38" t="str">
        <f>IF('query (10)'!P1679="","",'query (10)'!P1679)</f>
        <v>Medium</v>
      </c>
      <c r="P1679" s="38" t="str">
        <f>IF('query (10)'!N1679="","",'query (10)'!N1679)</f>
        <v>Change absorber stoper Inlet/Outlet (L-R and Up) to cycle pm 1Y.
model :  FA-2016EB-C = 4 EA.</v>
      </c>
      <c r="Q1679" s="38" t="str">
        <f>TRIM('query (10)'!N1679)</f>
        <v>Change absorber stoper Inlet/Outlet (L-R and Up) to cycle pm 1Y.
model : FA-2016EB-C = 4 EA.</v>
      </c>
      <c r="R1679" s="38" t="str">
        <f>TRIM(UPPER('query (10)'!R1679))</f>
        <v>SHOCK ABSORBER</v>
      </c>
      <c r="S1679" s="38" t="str">
        <f>TRIM(UPPER('query (10)'!S1679))</f>
        <v>FA-2016EB-C</v>
      </c>
      <c r="T1679" s="38" t="str">
        <f>IF('query (10)'!Q1679="","",TRIM(UPPER('query (10)'!Q1679)))</f>
        <v/>
      </c>
      <c r="U1679" s="38" t="str">
        <f>IF('query (10)'!T1679="","",'query (10)'!T1679)</f>
        <v/>
      </c>
      <c r="V1679" s="39" t="str">
        <f>IF('query (10)'!T1679="","",IFERROR(VALUE('query (10)'!T1679),""))</f>
        <v/>
      </c>
      <c r="W1679" s="40">
        <f>IF('query (10)'!U1679="","",'query (10)'!U1679)</f>
        <v>0</v>
      </c>
      <c r="X1679" s="39">
        <f>IF('query (10)'!V1679="","",'query (10)'!V1679)</f>
        <v>365</v>
      </c>
      <c r="Y1679" s="41">
        <f>IF('query (10)'!W1679="","",'query (10)'!W1679)</f>
        <v>46109</v>
      </c>
      <c r="Z1679" s="41">
        <f>IF('query (10)'!X1679="","",'query (10)'!X1679)</f>
        <v>46183</v>
      </c>
      <c r="AA1679" s="41">
        <f>IF('query (10)'!Y1679="","",'query (10)'!Y1679)</f>
        <v>46183</v>
      </c>
      <c r="AB1679" s="41">
        <f>IF('query (10)'!Z1679="","",'query (10)'!Z1679)</f>
        <v>46548</v>
      </c>
      <c r="AC1679" s="38" t="str">
        <f>IF(OR('query (10)'!AA1679="",COUNTIF(Cleaning_Rules!$A$21:$A$26,TRIM('query (10)'!AA1679))&gt;0),"",TRIM('query (10)'!AA1679))</f>
        <v/>
      </c>
      <c r="AD1679" s="38" t="str">
        <f>IF('query (10)'!AB1679="","",TRIM(IFERROR(_xlfn.TEXTBEFORE('query (10)'!AB1679,"("),'query (10)'!AB1679)))</f>
        <v>เริ่มซ่อมงาน PM แล้ว รับผิดชอบโดย CHETSADA PHIWBANG</v>
      </c>
      <c r="AE1679" s="38" t="str">
        <f>IFERROR(LOWER(TRIM(_xlfn.TEXTBEFORE(_xlfn.TEXTAFTER('query (10)'!AB1679,"("),")"))),"")</f>
        <v>chetsada@nsk.com</v>
      </c>
      <c r="AF1679" s="38" t="str">
        <f>IF('query (10)'!AD1679="","",TRIM('query (10)'!AD1679))</f>
        <v>เจษฎา ผิวบาง</v>
      </c>
      <c r="AG1679" s="38" t="str">
        <f>IF('query (10)'!AE1679="","",TRIM('query (10)'!AE1679))</f>
        <v>เจษฎา ผิวบาง</v>
      </c>
      <c r="AH1679" s="38" t="str">
        <f>IF('query (10)'!AF1679="","",IFERROR(VALUE('query (10)'!AF1679),""))</f>
        <v/>
      </c>
      <c r="AI1679" s="38" t="str">
        <f>IF('query (10)'!AG1679="","",TRIM('query (10)'!AG1679))</f>
        <v/>
      </c>
      <c r="AJ1679" s="38" t="str">
        <f>IF('query (10)'!AH1679="","",IFERROR(VALUE('query (10)'!AH1679),""))</f>
        <v/>
      </c>
      <c r="AK1679" s="38" t="str">
        <f>IF('query (10)'!AI1679="","",TRIM('query (10)'!AI1679))</f>
        <v/>
      </c>
      <c r="AL1679" s="42">
        <f t="shared" si="130"/>
        <v>2026</v>
      </c>
      <c r="AM1679" s="42" t="str">
        <f t="shared" si="131"/>
        <v>2026-03</v>
      </c>
      <c r="AN1679" s="42" t="str">
        <f t="shared" ca="1" si="132"/>
        <v/>
      </c>
      <c r="AO1679" s="42" t="str">
        <f t="shared" si="133"/>
        <v>GR-238 | REAR O.D. GRINDING M/C | WP Grinding1 | TRANSFER | Time-based Maintenance | Mechanical | Part Change | Medium | Change absorber stoper Inlet/Outlet (L-R and Up) to cycle pm 1Y.
model : FA-2016EB-C = 4 EA. | SHOCK ABSORBER | FA-2016EB-C | เริ่มซ่อมงาน PM แล้ว รับผิดชอบโดย CHETSADA PHIWBANG | เจษฎา ผิวบาง</v>
      </c>
      <c r="AP1679" s="42" t="str">
        <f>_xlfn.TEXTJOIN("; ",TRUE,IF(COUNTA('query (10)'!A1679:AK1679)&lt;=6,"NEAR_EMPTY_ROW",""),IF($K1679="","MISSING_STATUS",""),IF(AND($K1679="เสร็จสิ้น",$Z1679=""),"DONE_NO_ACTUAL_DATE",""),IF(AND($I1679="Condition-based Maintenance",$AH1679=""),"CBM_NO_MEASUREMENT",""),IF(OR($X1679="",$X1679=0),"INVALID_PERIOD",""),IF(AND($AA1679&lt;&gt;"",$AB1679&lt;&gt;"",$AB1679&lt;$AA1679),"DATE_SEQUENCE_ERROR",""),IF(AND($AB1679&lt;&gt;"",$AB1679&gt;DATE(2030,12,31)),"DATE_OUTLIER",""),IF($C1679="","MISSING_QRCODE",""),IF($J1679="UNKNOWN","UNKNOWN_PM_TYPE",""),IF($L1679="UNKNOWN","UNKNOWN_STATUS",""))</f>
        <v/>
      </c>
      <c r="AQ1679" s="42" t="str">
        <f t="shared" si="134"/>
        <v>NO</v>
      </c>
    </row>
    <row r="1680" spans="1:43" x14ac:dyDescent="0.3">
      <c r="A1680" s="38">
        <f>IF('query (10)'!A1680="","",'query (10)'!A1680)</f>
        <v>1886</v>
      </c>
      <c r="B1680" s="38">
        <f>IF('query (10)'!B1680="","",'query (10)'!B1680)</f>
        <v>19575</v>
      </c>
      <c r="C1680" s="38" t="str">
        <f>TRIM(UPPER('query (10)'!M1680))</f>
        <v>GR-237</v>
      </c>
      <c r="D1680" s="38" t="str">
        <f>TRIM(UPPER(IFERROR(_xlfn.TEXTBEFORE('query (10)'!L1680,"("),'query (10)'!L1680)))</f>
        <v>SHAFT REAR O.D. GRINDING M/C</v>
      </c>
      <c r="E1680" s="38" t="str">
        <f>IFERROR(TRIM(UPPER(_xlfn.TEXTBEFORE(_xlfn.TEXTAFTER('query (10)'!L1680,"("),")"))),"")</f>
        <v/>
      </c>
      <c r="F1680" s="38" t="str">
        <f>TRIM('query (10)'!K1680)</f>
        <v>WP Grinding2</v>
      </c>
      <c r="G1680" s="38" t="str">
        <f>IF('query (10)'!J1680="","",'query (10)'!J1680)</f>
        <v>Transfer</v>
      </c>
      <c r="H1680" s="38" t="str">
        <f>TRIM(UPPER('query (10)'!J1680))</f>
        <v>TRANSFER</v>
      </c>
      <c r="I1680" s="38" t="str">
        <f>IF('query (10)'!F1680="","",'query (10)'!F1680)</f>
        <v>Time-based Maintenance</v>
      </c>
      <c r="J1680" s="38" t="str">
        <f>IF('query (10)'!F1680="","",IFERROR(INDEX(Cleaning_Rules!$B$14:$B$17,MATCH(TRIM('query (10)'!F1680),Cleaning_Rules!$A$14:$A$17,0)),"UNKNOWN"))</f>
        <v>TBM</v>
      </c>
      <c r="K1680" s="38" t="str">
        <f>IF('query (10)'!G1680="","",'query (10)'!G1680)</f>
        <v>เสร็จสิ้น</v>
      </c>
      <c r="L1680" s="38" t="str">
        <f>IF('query (10)'!G1680="","MISSING",IFERROR(INDEX(Cleaning_Rules!$B$5:$B$10,MATCH(TRIM('query (10)'!G1680),Cleaning_Rules!$A$5:$A$10,0)),"UNKNOWN"))</f>
        <v>COMPLETED</v>
      </c>
      <c r="M1680" s="38" t="str">
        <f>IF('query (10)'!I1680="","",'query (10)'!I1680)</f>
        <v>Mechanical</v>
      </c>
      <c r="N1680" s="38" t="str">
        <f>IF('query (10)'!O1680="","",'query (10)'!O1680)</f>
        <v>Part Change</v>
      </c>
      <c r="O1680" s="38" t="str">
        <f>IF('query (10)'!P1680="","",'query (10)'!P1680)</f>
        <v>Medium</v>
      </c>
      <c r="P1680" s="38" t="str">
        <f>IF('query (10)'!N1680="","",'query (10)'!N1680)</f>
        <v>Change absorber stoper Inlet/Outlet (L-R and Up) to cycle pm 1Y.
model :  FA-2016EB-C = 4 EA.</v>
      </c>
      <c r="Q1680" s="38" t="str">
        <f>TRIM('query (10)'!N1680)</f>
        <v>Change absorber stoper Inlet/Outlet (L-R and Up) to cycle pm 1Y.
model : FA-2016EB-C = 4 EA.</v>
      </c>
      <c r="R1680" s="38" t="str">
        <f>TRIM(UPPER('query (10)'!R1680))</f>
        <v>SHOCK ABSORBER</v>
      </c>
      <c r="S1680" s="38" t="str">
        <f>TRIM(UPPER('query (10)'!S1680))</f>
        <v>FA-2016EB-C</v>
      </c>
      <c r="T1680" s="38" t="str">
        <f>IF('query (10)'!Q1680="","",TRIM(UPPER('query (10)'!Q1680)))</f>
        <v/>
      </c>
      <c r="U1680" s="38" t="str">
        <f>IF('query (10)'!T1680="","",'query (10)'!T1680)</f>
        <v/>
      </c>
      <c r="V1680" s="39" t="str">
        <f>IF('query (10)'!T1680="","",IFERROR(VALUE('query (10)'!T1680),""))</f>
        <v/>
      </c>
      <c r="W1680" s="40">
        <f>IF('query (10)'!U1680="","",'query (10)'!U1680)</f>
        <v>0</v>
      </c>
      <c r="X1680" s="39">
        <f>IF('query (10)'!V1680="","",'query (10)'!V1680)</f>
        <v>365</v>
      </c>
      <c r="Y1680" s="41">
        <f>IF('query (10)'!W1680="","",'query (10)'!W1680)</f>
        <v>46111</v>
      </c>
      <c r="Z1680" s="41">
        <f>IF('query (10)'!X1680="","",'query (10)'!X1680)</f>
        <v>46111</v>
      </c>
      <c r="AA1680" s="41">
        <f>IF('query (10)'!Y1680="","",'query (10)'!Y1680)</f>
        <v>46111</v>
      </c>
      <c r="AB1680" s="41">
        <f>IF('query (10)'!Z1680="","",'query (10)'!Z1680)</f>
        <v>46476</v>
      </c>
      <c r="AC1680" s="38" t="str">
        <f>IF(OR('query (10)'!AA1680="",COUNTIF(Cleaning_Rules!$A$21:$A$26,TRIM('query (10)'!AA1680))&gt;0),"",TRIM('query (10)'!AA1680))</f>
        <v/>
      </c>
      <c r="AD1680" s="38" t="str">
        <f>IF('query (10)'!AB1680="","",TRIM(IFERROR(_xlfn.TEXTBEFORE('query (10)'!AB1680,"("),'query (10)'!AB1680)))</f>
        <v>เริ่มซ่อมงาน PM แล้ว รับผิดชอบโดย CHETSADA PHIWBANG</v>
      </c>
      <c r="AE1680" s="38" t="str">
        <f>IFERROR(LOWER(TRIM(_xlfn.TEXTBEFORE(_xlfn.TEXTAFTER('query (10)'!AB1680,"("),")"))),"")</f>
        <v>chetsada@nsk.com</v>
      </c>
      <c r="AF1680" s="38" t="str">
        <f>IF('query (10)'!AD1680="","",TRIM('query (10)'!AD1680))</f>
        <v>เจษฎา ผิวบาง</v>
      </c>
      <c r="AG1680" s="38" t="str">
        <f>IF('query (10)'!AE1680="","",TRIM('query (10)'!AE1680))</f>
        <v>เจษฎา ผิวบาง</v>
      </c>
      <c r="AH1680" s="38" t="str">
        <f>IF('query (10)'!AF1680="","",IFERROR(VALUE('query (10)'!AF1680),""))</f>
        <v/>
      </c>
      <c r="AI1680" s="38" t="str">
        <f>IF('query (10)'!AG1680="","",TRIM('query (10)'!AG1680))</f>
        <v/>
      </c>
      <c r="AJ1680" s="38" t="str">
        <f>IF('query (10)'!AH1680="","",IFERROR(VALUE('query (10)'!AH1680),""))</f>
        <v/>
      </c>
      <c r="AK1680" s="38" t="str">
        <f>IF('query (10)'!AI1680="","",TRIM('query (10)'!AI1680))</f>
        <v/>
      </c>
      <c r="AL1680" s="42">
        <f t="shared" si="130"/>
        <v>2026</v>
      </c>
      <c r="AM1680" s="42" t="str">
        <f t="shared" si="131"/>
        <v>2026-03</v>
      </c>
      <c r="AN1680" s="42" t="str">
        <f t="shared" ca="1" si="132"/>
        <v/>
      </c>
      <c r="AO1680" s="42" t="str">
        <f t="shared" si="133"/>
        <v>GR-237 | SHAFT REAR O.D. GRINDING M/C | WP Grinding2 | TRANSFER | Time-based Maintenance | Mechanical | Part Change | Medium | Change absorber stoper Inlet/Outlet (L-R and Up) to cycle pm 1Y.
model : FA-2016EB-C = 4 EA. | SHOCK ABSORBER | FA-2016EB-C | เริ่มซ่อมงาน PM แล้ว รับผิดชอบโดย CHETSADA PHIWBANG | เจษฎา ผิวบาง</v>
      </c>
      <c r="AP1680" s="42" t="str">
        <f>_xlfn.TEXTJOIN("; ",TRUE,IF(COUNTA('query (10)'!A1680:AK1680)&lt;=6,"NEAR_EMPTY_ROW",""),IF($K1680="","MISSING_STATUS",""),IF(AND($K1680="เสร็จสิ้น",$Z1680=""),"DONE_NO_ACTUAL_DATE",""),IF(AND($I1680="Condition-based Maintenance",$AH1680=""),"CBM_NO_MEASUREMENT",""),IF(OR($X1680="",$X1680=0),"INVALID_PERIOD",""),IF(AND($AA1680&lt;&gt;"",$AB1680&lt;&gt;"",$AB1680&lt;$AA1680),"DATE_SEQUENCE_ERROR",""),IF(AND($AB1680&lt;&gt;"",$AB1680&gt;DATE(2030,12,31)),"DATE_OUTLIER",""),IF($C1680="","MISSING_QRCODE",""),IF($J1680="UNKNOWN","UNKNOWN_PM_TYPE",""),IF($L1680="UNKNOWN","UNKNOWN_STATUS",""))</f>
        <v/>
      </c>
      <c r="AQ1680" s="42" t="str">
        <f t="shared" si="134"/>
        <v>NO</v>
      </c>
    </row>
    <row r="1681" spans="1:43" x14ac:dyDescent="0.3">
      <c r="A1681" s="38">
        <f>IF('query (10)'!A1681="","",'query (10)'!A1681)</f>
        <v>1887</v>
      </c>
      <c r="B1681" s="38">
        <f>IF('query (10)'!B1681="","",'query (10)'!B1681)</f>
        <v>21295</v>
      </c>
      <c r="C1681" s="38" t="str">
        <f>TRIM(UPPER('query (10)'!M1681))</f>
        <v>GR-420</v>
      </c>
      <c r="D1681" s="38" t="str">
        <f>TRIM(UPPER(IFERROR(_xlfn.TEXTBEFORE('query (10)'!L1681,"("),'query (10)'!L1681)))</f>
        <v>SHAFT FRONT O.D.GRINDING MACHINE.</v>
      </c>
      <c r="E1681" s="38" t="str">
        <f>IFERROR(TRIM(UPPER(_xlfn.TEXTBEFORE(_xlfn.TEXTAFTER('query (10)'!L1681,"("),")"))),"")</f>
        <v/>
      </c>
      <c r="F1681" s="38" t="str">
        <f>TRIM('query (10)'!K1681)</f>
        <v>WP Grinding1</v>
      </c>
      <c r="G1681" s="38" t="str">
        <f>IF('query (10)'!J1681="","",'query (10)'!J1681)</f>
        <v>Transfer</v>
      </c>
      <c r="H1681" s="38" t="str">
        <f>TRIM(UPPER('query (10)'!J1681))</f>
        <v>TRANSFER</v>
      </c>
      <c r="I1681" s="38" t="str">
        <f>IF('query (10)'!F1681="","",'query (10)'!F1681)</f>
        <v>Time-based Maintenance</v>
      </c>
      <c r="J1681" s="38" t="str">
        <f>IF('query (10)'!F1681="","",IFERROR(INDEX(Cleaning_Rules!$B$14:$B$17,MATCH(TRIM('query (10)'!F1681),Cleaning_Rules!$A$14:$A$17,0)),"UNKNOWN"))</f>
        <v>TBM</v>
      </c>
      <c r="K1681" s="38" t="str">
        <f>IF('query (10)'!G1681="","",'query (10)'!G1681)</f>
        <v>เสร็จสิ้น</v>
      </c>
      <c r="L1681" s="38" t="str">
        <f>IF('query (10)'!G1681="","MISSING",IFERROR(INDEX(Cleaning_Rules!$B$5:$B$10,MATCH(TRIM('query (10)'!G1681),Cleaning_Rules!$A$5:$A$10,0)),"UNKNOWN"))</f>
        <v>COMPLETED</v>
      </c>
      <c r="M1681" s="38" t="str">
        <f>IF('query (10)'!I1681="","",'query (10)'!I1681)</f>
        <v>Mechanical</v>
      </c>
      <c r="N1681" s="38" t="str">
        <f>IF('query (10)'!O1681="","",'query (10)'!O1681)</f>
        <v>Part Change</v>
      </c>
      <c r="O1681" s="38" t="str">
        <f>IF('query (10)'!P1681="","",'query (10)'!P1681)</f>
        <v>Medium</v>
      </c>
      <c r="P1681" s="38" t="str">
        <f>IF('query (10)'!N1681="","",'query (10)'!N1681)</f>
        <v>Change absorber stoper Inlet/Outlet (Down) to cycle pm 1Y.
model :  FWM-1612XBD-C = 4 EA.</v>
      </c>
      <c r="Q1681" s="38" t="str">
        <f>TRIM('query (10)'!N1681)</f>
        <v>Change absorber stoper Inlet/Outlet (Down) to cycle pm 1Y.
model : FWM-1612XBD-C = 4 EA.</v>
      </c>
      <c r="R1681" s="38" t="str">
        <f>TRIM(UPPER('query (10)'!R1681))</f>
        <v>SHOCK ABSORBER</v>
      </c>
      <c r="S1681" s="38" t="str">
        <f>TRIM(UPPER('query (10)'!S1681))</f>
        <v>FWM-1612XBD-C (CHANGE TO)</v>
      </c>
      <c r="T1681" s="38" t="str">
        <f>IF('query (10)'!Q1681="","",TRIM(UPPER('query (10)'!Q1681)))</f>
        <v/>
      </c>
      <c r="U1681" s="38" t="str">
        <f>IF('query (10)'!T1681="","",'query (10)'!T1681)</f>
        <v/>
      </c>
      <c r="V1681" s="39" t="str">
        <f>IF('query (10)'!T1681="","",IFERROR(VALUE('query (10)'!T1681),""))</f>
        <v/>
      </c>
      <c r="W1681" s="40">
        <f>IF('query (10)'!U1681="","",'query (10)'!U1681)</f>
        <v>0</v>
      </c>
      <c r="X1681" s="39">
        <f>IF('query (10)'!V1681="","",'query (10)'!V1681)</f>
        <v>365</v>
      </c>
      <c r="Y1681" s="41">
        <f>IF('query (10)'!W1681="","",'query (10)'!W1681)</f>
        <v>46109</v>
      </c>
      <c r="Z1681" s="41">
        <f>IF('query (10)'!X1681="","",'query (10)'!X1681)</f>
        <v>46183</v>
      </c>
      <c r="AA1681" s="41">
        <f>IF('query (10)'!Y1681="","",'query (10)'!Y1681)</f>
        <v>46183</v>
      </c>
      <c r="AB1681" s="41">
        <f>IF('query (10)'!Z1681="","",'query (10)'!Z1681)</f>
        <v>46548</v>
      </c>
      <c r="AC1681" s="38" t="str">
        <f>IF(OR('query (10)'!AA1681="",COUNTIF(Cleaning_Rules!$A$21:$A$26,TRIM('query (10)'!AA1681))&gt;0),"",TRIM('query (10)'!AA1681))</f>
        <v/>
      </c>
      <c r="AD1681" s="38" t="str">
        <f>IF('query (10)'!AB1681="","",TRIM(IFERROR(_xlfn.TEXTBEFORE('query (10)'!AB1681,"("),'query (10)'!AB1681)))</f>
        <v>เริ่มซ่อมงาน PM แล้ว รับผิดชอบโดย CHETSADA PHIWBANG</v>
      </c>
      <c r="AE1681" s="38" t="str">
        <f>IFERROR(LOWER(TRIM(_xlfn.TEXTBEFORE(_xlfn.TEXTAFTER('query (10)'!AB1681,"("),")"))),"")</f>
        <v>chetsada@nsk.com</v>
      </c>
      <c r="AF1681" s="38" t="str">
        <f>IF('query (10)'!AD1681="","",TRIM('query (10)'!AD1681))</f>
        <v>เจษฎา ผิวบาง</v>
      </c>
      <c r="AG1681" s="38" t="str">
        <f>IF('query (10)'!AE1681="","",TRIM('query (10)'!AE1681))</f>
        <v>เจษฎา ผิวบาง</v>
      </c>
      <c r="AH1681" s="38" t="str">
        <f>IF('query (10)'!AF1681="","",IFERROR(VALUE('query (10)'!AF1681),""))</f>
        <v/>
      </c>
      <c r="AI1681" s="38" t="str">
        <f>IF('query (10)'!AG1681="","",TRIM('query (10)'!AG1681))</f>
        <v/>
      </c>
      <c r="AJ1681" s="38" t="str">
        <f>IF('query (10)'!AH1681="","",IFERROR(VALUE('query (10)'!AH1681),""))</f>
        <v/>
      </c>
      <c r="AK1681" s="38" t="str">
        <f>IF('query (10)'!AI1681="","",TRIM('query (10)'!AI1681))</f>
        <v/>
      </c>
      <c r="AL1681" s="42">
        <f t="shared" si="130"/>
        <v>2026</v>
      </c>
      <c r="AM1681" s="42" t="str">
        <f t="shared" si="131"/>
        <v>2026-03</v>
      </c>
      <c r="AN1681" s="42" t="str">
        <f t="shared" ca="1" si="132"/>
        <v/>
      </c>
      <c r="AO1681" s="42" t="str">
        <f t="shared" si="133"/>
        <v>GR-420 | SHAFT FRONT O.D.GRINDING MACHINE. | WP Grinding1 | TRANSFER | Time-based Maintenance | Mechanical | Part Change | Medium | Change absorber stoper Inlet/Outlet (Down) to cycle pm 1Y.
model : FWM-1612XBD-C = 4 EA. | SHOCK ABSORBER | FWM-1612XBD-C (CHANGE TO) | เริ่มซ่อมงาน PM แล้ว รับผิดชอบโดย CHETSADA PHIWBANG | เจษฎา ผิวบาง</v>
      </c>
      <c r="AP1681" s="42" t="str">
        <f>_xlfn.TEXTJOIN("; ",TRUE,IF(COUNTA('query (10)'!A1681:AK1681)&lt;=6,"NEAR_EMPTY_ROW",""),IF($K1681="","MISSING_STATUS",""),IF(AND($K1681="เสร็จสิ้น",$Z1681=""),"DONE_NO_ACTUAL_DATE",""),IF(AND($I1681="Condition-based Maintenance",$AH1681=""),"CBM_NO_MEASUREMENT",""),IF(OR($X1681="",$X1681=0),"INVALID_PERIOD",""),IF(AND($AA1681&lt;&gt;"",$AB1681&lt;&gt;"",$AB1681&lt;$AA1681),"DATE_SEQUENCE_ERROR",""),IF(AND($AB1681&lt;&gt;"",$AB1681&gt;DATE(2030,12,31)),"DATE_OUTLIER",""),IF($C1681="","MISSING_QRCODE",""),IF($J1681="UNKNOWN","UNKNOWN_PM_TYPE",""),IF($L1681="UNKNOWN","UNKNOWN_STATUS",""))</f>
        <v/>
      </c>
      <c r="AQ1681" s="42" t="str">
        <f t="shared" si="134"/>
        <v>NO</v>
      </c>
    </row>
    <row r="1682" spans="1:43" x14ac:dyDescent="0.3">
      <c r="A1682" s="38">
        <f>IF('query (10)'!A1682="","",'query (10)'!A1682)</f>
        <v>1888</v>
      </c>
      <c r="B1682" s="38">
        <f>IF('query (10)'!B1682="","",'query (10)'!B1682)</f>
        <v>19576</v>
      </c>
      <c r="C1682" s="38" t="str">
        <f>TRIM(UPPER('query (10)'!M1682))</f>
        <v>GR-419</v>
      </c>
      <c r="D1682" s="38" t="str">
        <f>TRIM(UPPER(IFERROR(_xlfn.TEXTBEFORE('query (10)'!L1682,"("),'query (10)'!L1682)))</f>
        <v>SHAFT FRONT O.D.GRINDING MACHINE.</v>
      </c>
      <c r="E1682" s="38" t="str">
        <f>IFERROR(TRIM(UPPER(_xlfn.TEXTBEFORE(_xlfn.TEXTAFTER('query (10)'!L1682,"("),")"))),"")</f>
        <v/>
      </c>
      <c r="F1682" s="38" t="str">
        <f>TRIM('query (10)'!K1682)</f>
        <v>WP Grinding2</v>
      </c>
      <c r="G1682" s="38" t="str">
        <f>IF('query (10)'!J1682="","",'query (10)'!J1682)</f>
        <v>Transfer</v>
      </c>
      <c r="H1682" s="38" t="str">
        <f>TRIM(UPPER('query (10)'!J1682))</f>
        <v>TRANSFER</v>
      </c>
      <c r="I1682" s="38" t="str">
        <f>IF('query (10)'!F1682="","",'query (10)'!F1682)</f>
        <v>Time-based Maintenance</v>
      </c>
      <c r="J1682" s="38" t="str">
        <f>IF('query (10)'!F1682="","",IFERROR(INDEX(Cleaning_Rules!$B$14:$B$17,MATCH(TRIM('query (10)'!F1682),Cleaning_Rules!$A$14:$A$17,0)),"UNKNOWN"))</f>
        <v>TBM</v>
      </c>
      <c r="K1682" s="38" t="str">
        <f>IF('query (10)'!G1682="","",'query (10)'!G1682)</f>
        <v>เสร็จสิ้น</v>
      </c>
      <c r="L1682" s="38" t="str">
        <f>IF('query (10)'!G1682="","MISSING",IFERROR(INDEX(Cleaning_Rules!$B$5:$B$10,MATCH(TRIM('query (10)'!G1682),Cleaning_Rules!$A$5:$A$10,0)),"UNKNOWN"))</f>
        <v>COMPLETED</v>
      </c>
      <c r="M1682" s="38" t="str">
        <f>IF('query (10)'!I1682="","",'query (10)'!I1682)</f>
        <v>Mechanical</v>
      </c>
      <c r="N1682" s="38" t="str">
        <f>IF('query (10)'!O1682="","",'query (10)'!O1682)</f>
        <v>Part Change</v>
      </c>
      <c r="O1682" s="38" t="str">
        <f>IF('query (10)'!P1682="","",'query (10)'!P1682)</f>
        <v>Medium</v>
      </c>
      <c r="P1682" s="38" t="str">
        <f>IF('query (10)'!N1682="","",'query (10)'!N1682)</f>
        <v>Change absorber stoper Inlet/Outlet (Down) to cycle pm 1Y.
model :  FWM-1612XBD-C = 4 EA.</v>
      </c>
      <c r="Q1682" s="38" t="str">
        <f>TRIM('query (10)'!N1682)</f>
        <v>Change absorber stoper Inlet/Outlet (Down) to cycle pm 1Y.
model : FWM-1612XBD-C = 4 EA.</v>
      </c>
      <c r="R1682" s="38" t="str">
        <f>TRIM(UPPER('query (10)'!R1682))</f>
        <v>SHOCK ABSORBER</v>
      </c>
      <c r="S1682" s="38" t="str">
        <f>TRIM(UPPER('query (10)'!S1682))</f>
        <v>FWM-1612XBD-C (CHANGE TO)</v>
      </c>
      <c r="T1682" s="38" t="str">
        <f>IF('query (10)'!Q1682="","",TRIM(UPPER('query (10)'!Q1682)))</f>
        <v/>
      </c>
      <c r="U1682" s="38" t="str">
        <f>IF('query (10)'!T1682="","",'query (10)'!T1682)</f>
        <v/>
      </c>
      <c r="V1682" s="39" t="str">
        <f>IF('query (10)'!T1682="","",IFERROR(VALUE('query (10)'!T1682),""))</f>
        <v/>
      </c>
      <c r="W1682" s="40">
        <f>IF('query (10)'!U1682="","",'query (10)'!U1682)</f>
        <v>0</v>
      </c>
      <c r="X1682" s="39">
        <f>IF('query (10)'!V1682="","",'query (10)'!V1682)</f>
        <v>365</v>
      </c>
      <c r="Y1682" s="41">
        <f>IF('query (10)'!W1682="","",'query (10)'!W1682)</f>
        <v>46111</v>
      </c>
      <c r="Z1682" s="41">
        <f>IF('query (10)'!X1682="","",'query (10)'!X1682)</f>
        <v>46111</v>
      </c>
      <c r="AA1682" s="41">
        <f>IF('query (10)'!Y1682="","",'query (10)'!Y1682)</f>
        <v>46111</v>
      </c>
      <c r="AB1682" s="41">
        <f>IF('query (10)'!Z1682="","",'query (10)'!Z1682)</f>
        <v>46476</v>
      </c>
      <c r="AC1682" s="38" t="str">
        <f>IF(OR('query (10)'!AA1682="",COUNTIF(Cleaning_Rules!$A$21:$A$26,TRIM('query (10)'!AA1682))&gt;0),"",TRIM('query (10)'!AA1682))</f>
        <v/>
      </c>
      <c r="AD1682" s="38" t="str">
        <f>IF('query (10)'!AB1682="","",TRIM(IFERROR(_xlfn.TEXTBEFORE('query (10)'!AB1682,"("),'query (10)'!AB1682)))</f>
        <v>เริ่มซ่อมงาน PM แล้ว รับผิดชอบโดย CHETSADA PHIWBANG</v>
      </c>
      <c r="AE1682" s="38" t="str">
        <f>IFERROR(LOWER(TRIM(_xlfn.TEXTBEFORE(_xlfn.TEXTAFTER('query (10)'!AB1682,"("),")"))),"")</f>
        <v>chetsada@nsk.com</v>
      </c>
      <c r="AF1682" s="38" t="str">
        <f>IF('query (10)'!AD1682="","",TRIM('query (10)'!AD1682))</f>
        <v>เจษฎา ผิวบาง</v>
      </c>
      <c r="AG1682" s="38" t="str">
        <f>IF('query (10)'!AE1682="","",TRIM('query (10)'!AE1682))</f>
        <v>เจษฎา ผิวบาง</v>
      </c>
      <c r="AH1682" s="38" t="str">
        <f>IF('query (10)'!AF1682="","",IFERROR(VALUE('query (10)'!AF1682),""))</f>
        <v/>
      </c>
      <c r="AI1682" s="38" t="str">
        <f>IF('query (10)'!AG1682="","",TRIM('query (10)'!AG1682))</f>
        <v/>
      </c>
      <c r="AJ1682" s="38" t="str">
        <f>IF('query (10)'!AH1682="","",IFERROR(VALUE('query (10)'!AH1682),""))</f>
        <v/>
      </c>
      <c r="AK1682" s="38" t="str">
        <f>IF('query (10)'!AI1682="","",TRIM('query (10)'!AI1682))</f>
        <v/>
      </c>
      <c r="AL1682" s="42">
        <f t="shared" si="130"/>
        <v>2026</v>
      </c>
      <c r="AM1682" s="42" t="str">
        <f t="shared" si="131"/>
        <v>2026-03</v>
      </c>
      <c r="AN1682" s="42" t="str">
        <f t="shared" ca="1" si="132"/>
        <v/>
      </c>
      <c r="AO1682" s="42" t="str">
        <f t="shared" si="133"/>
        <v>GR-419 | SHAFT FRONT O.D.GRINDING MACHINE. | WP Grinding2 | TRANSFER | Time-based Maintenance | Mechanical | Part Change | Medium | Change absorber stoper Inlet/Outlet (Down) to cycle pm 1Y.
model : FWM-1612XBD-C = 4 EA. | SHOCK ABSORBER | FWM-1612XBD-C (CHANGE TO) | เริ่มซ่อมงาน PM แล้ว รับผิดชอบโดย CHETSADA PHIWBANG | เจษฎา ผิวบาง</v>
      </c>
      <c r="AP1682" s="42" t="str">
        <f>_xlfn.TEXTJOIN("; ",TRUE,IF(COUNTA('query (10)'!A1682:AK1682)&lt;=6,"NEAR_EMPTY_ROW",""),IF($K1682="","MISSING_STATUS",""),IF(AND($K1682="เสร็จสิ้น",$Z1682=""),"DONE_NO_ACTUAL_DATE",""),IF(AND($I1682="Condition-based Maintenance",$AH1682=""),"CBM_NO_MEASUREMENT",""),IF(OR($X1682="",$X1682=0),"INVALID_PERIOD",""),IF(AND($AA1682&lt;&gt;"",$AB1682&lt;&gt;"",$AB1682&lt;$AA1682),"DATE_SEQUENCE_ERROR",""),IF(AND($AB1682&lt;&gt;"",$AB1682&gt;DATE(2030,12,31)),"DATE_OUTLIER",""),IF($C1682="","MISSING_QRCODE",""),IF($J1682="UNKNOWN","UNKNOWN_PM_TYPE",""),IF($L1682="UNKNOWN","UNKNOWN_STATUS",""))</f>
        <v/>
      </c>
      <c r="AQ1682" s="42" t="str">
        <f t="shared" si="134"/>
        <v>NO</v>
      </c>
    </row>
    <row r="1683" spans="1:43" x14ac:dyDescent="0.3">
      <c r="A1683" s="38">
        <f>IF('query (10)'!A1683="","",'query (10)'!A1683)</f>
        <v>1889</v>
      </c>
      <c r="B1683" s="38">
        <f>IF('query (10)'!B1683="","",'query (10)'!B1683)</f>
        <v>19037</v>
      </c>
      <c r="C1683" s="38" t="str">
        <f>TRIM(UPPER('query (10)'!M1683))</f>
        <v>GR-400</v>
      </c>
      <c r="D1683" s="38" t="str">
        <f>TRIM(UPPER(IFERROR(_xlfn.TEXTBEFORE('query (10)'!L1683,"("),'query (10)'!L1683)))</f>
        <v>B1 RACEWAY SUPER FINISH MACHINE.</v>
      </c>
      <c r="E1683" s="38" t="str">
        <f>IFERROR(TRIM(UPPER(_xlfn.TEXTBEFORE(_xlfn.TEXTAFTER('query (10)'!L1683,"("),")"))),"")</f>
        <v/>
      </c>
      <c r="F1683" s="38" t="str">
        <f>TRIM('query (10)'!K1683)</f>
        <v>HUB3-1</v>
      </c>
      <c r="G1683" s="38" t="str">
        <f>IF('query (10)'!J1683="","",'query (10)'!J1683)</f>
        <v xml:space="preserve">Heavy smoke </v>
      </c>
      <c r="H1683" s="38" t="str">
        <f>TRIM(UPPER('query (10)'!J1683))</f>
        <v>HEAVY SMOKE</v>
      </c>
      <c r="I1683" s="38" t="str">
        <f>IF('query (10)'!F1683="","",'query (10)'!F1683)</f>
        <v>Time-based Maintenance</v>
      </c>
      <c r="J1683" s="38" t="str">
        <f>IF('query (10)'!F1683="","",IFERROR(INDEX(Cleaning_Rules!$B$14:$B$17,MATCH(TRIM('query (10)'!F1683),Cleaning_Rules!$A$14:$A$17,0)),"UNKNOWN"))</f>
        <v>TBM</v>
      </c>
      <c r="K1683" s="38" t="str">
        <f>IF('query (10)'!G1683="","",'query (10)'!G1683)</f>
        <v>เสร็จสิ้น</v>
      </c>
      <c r="L1683" s="38" t="str">
        <f>IF('query (10)'!G1683="","MISSING",IFERROR(INDEX(Cleaning_Rules!$B$5:$B$10,MATCH(TRIM('query (10)'!G1683),Cleaning_Rules!$A$5:$A$10,0)),"UNKNOWN"))</f>
        <v>COMPLETED</v>
      </c>
      <c r="M1683" s="38" t="str">
        <f>IF('query (10)'!I1683="","",'query (10)'!I1683)</f>
        <v>Mechanical</v>
      </c>
      <c r="N1683" s="38" t="str">
        <f>IF('query (10)'!O1683="","",'query (10)'!O1683)</f>
        <v>Part Change</v>
      </c>
      <c r="O1683" s="38" t="str">
        <f>IF('query (10)'!P1683="","",'query (10)'!P1683)</f>
        <v>Medium</v>
      </c>
      <c r="P1683" s="38" t="str">
        <f>IF('query (10)'!N1683="","",'query (10)'!N1683)</f>
        <v>Change Cylindrical Filter Heavy Smoke (DF-40) According To PM 1 Year Cycle</v>
      </c>
      <c r="Q1683" s="38" t="str">
        <f>TRIM('query (10)'!N1683)</f>
        <v>Change Cylindrical Filter Heavy Smoke (DF-40) According To PM 1 Year Cycle</v>
      </c>
      <c r="R1683" s="38" t="str">
        <f>TRIM(UPPER('query (10)'!R1683))</f>
        <v>FILTER</v>
      </c>
      <c r="S1683" s="38" t="str">
        <f>TRIM(UPPER('query (10)'!S1683))</f>
        <v>DF-40</v>
      </c>
      <c r="T1683" s="38" t="str">
        <f>IF('query (10)'!Q1683="","",TRIM(UPPER('query (10)'!Q1683)))</f>
        <v/>
      </c>
      <c r="U1683" s="38" t="str">
        <f>IF('query (10)'!T1683="","",'query (10)'!T1683)</f>
        <v/>
      </c>
      <c r="V1683" s="39" t="str">
        <f>IF('query (10)'!T1683="","",IFERROR(VALUE('query (10)'!T1683),""))</f>
        <v/>
      </c>
      <c r="W1683" s="40">
        <f>IF('query (10)'!U1683="","",'query (10)'!U1683)</f>
        <v>0</v>
      </c>
      <c r="X1683" s="39">
        <f>IF('query (10)'!V1683="","",'query (10)'!V1683)</f>
        <v>1095</v>
      </c>
      <c r="Y1683" s="41">
        <f>IF('query (10)'!W1683="","",'query (10)'!W1683)</f>
        <v>46092</v>
      </c>
      <c r="Z1683" s="41">
        <f>IF('query (10)'!X1683="","",'query (10)'!X1683)</f>
        <v>46095</v>
      </c>
      <c r="AA1683" s="41">
        <f>IF('query (10)'!Y1683="","",'query (10)'!Y1683)</f>
        <v>46095</v>
      </c>
      <c r="AB1683" s="41">
        <f>IF('query (10)'!Z1683="","",'query (10)'!Z1683)</f>
        <v>47190</v>
      </c>
      <c r="AC1683" s="38" t="str">
        <f>IF(OR('query (10)'!AA1683="",COUNTIF(Cleaning_Rules!$A$21:$A$26,TRIM('query (10)'!AA1683))&gt;0),"",TRIM('query (10)'!AA1683))</f>
        <v/>
      </c>
      <c r="AD1683" s="38" t="str">
        <f>IF('query (10)'!AB1683="","",TRIM(IFERROR(_xlfn.TEXTBEFORE('query (10)'!AB1683,"("),'query (10)'!AB1683)))</f>
        <v>เริ่มซ่อมงาน PM แล้ว รับผิดชอบโดย CHETSADA PHIWBANG</v>
      </c>
      <c r="AE1683" s="38" t="str">
        <f>IFERROR(LOWER(TRIM(_xlfn.TEXTBEFORE(_xlfn.TEXTAFTER('query (10)'!AB1683,"("),")"))),"")</f>
        <v>chetsada@nsk.com</v>
      </c>
      <c r="AF1683" s="38" t="str">
        <f>IF('query (10)'!AD1683="","",TRIM('query (10)'!AD1683))</f>
        <v>จักรภัทร โคตรสมบัติ</v>
      </c>
      <c r="AG1683" s="38" t="str">
        <f>IF('query (10)'!AE1683="","",TRIM('query (10)'!AE1683))</f>
        <v>เจษฎา ผิวบาง</v>
      </c>
      <c r="AH1683" s="38" t="str">
        <f>IF('query (10)'!AF1683="","",IFERROR(VALUE('query (10)'!AF1683),""))</f>
        <v/>
      </c>
      <c r="AI1683" s="38" t="str">
        <f>IF('query (10)'!AG1683="","",TRIM('query (10)'!AG1683))</f>
        <v/>
      </c>
      <c r="AJ1683" s="38" t="str">
        <f>IF('query (10)'!AH1683="","",IFERROR(VALUE('query (10)'!AH1683),""))</f>
        <v/>
      </c>
      <c r="AK1683" s="38" t="str">
        <f>IF('query (10)'!AI1683="","",TRIM('query (10)'!AI1683))</f>
        <v/>
      </c>
      <c r="AL1683" s="42">
        <f t="shared" si="130"/>
        <v>2026</v>
      </c>
      <c r="AM1683" s="42" t="str">
        <f t="shared" si="131"/>
        <v>2026-03</v>
      </c>
      <c r="AN1683" s="42" t="str">
        <f t="shared" ca="1" si="132"/>
        <v/>
      </c>
      <c r="AO1683" s="42" t="str">
        <f t="shared" si="133"/>
        <v>GR-400 | B1 RACEWAY SUPER FINISH MACHINE. | HUB3-1 | HEAVY SMOKE | Time-based Maintenance | Mechanical | Part Change | Medium | Change Cylindrical Filter Heavy Smoke (DF-40) According To PM 1 Year Cycle | FILTER | DF-40 | เริ่มซ่อมงาน PM แล้ว รับผิดชอบโดย CHETSADA PHIWBANG | เจษฎา ผิวบาง</v>
      </c>
      <c r="AP1683" s="42" t="str">
        <f>_xlfn.TEXTJOIN("; ",TRUE,IF(COUNTA('query (10)'!A1683:AK1683)&lt;=6,"NEAR_EMPTY_ROW",""),IF($K1683="","MISSING_STATUS",""),IF(AND($K1683="เสร็จสิ้น",$Z1683=""),"DONE_NO_ACTUAL_DATE",""),IF(AND($I1683="Condition-based Maintenance",$AH1683=""),"CBM_NO_MEASUREMENT",""),IF(OR($X1683="",$X1683=0),"INVALID_PERIOD",""),IF(AND($AA1683&lt;&gt;"",$AB1683&lt;&gt;"",$AB1683&lt;$AA1683),"DATE_SEQUENCE_ERROR",""),IF(AND($AB1683&lt;&gt;"",$AB1683&gt;DATE(2030,12,31)),"DATE_OUTLIER",""),IF($C1683="","MISSING_QRCODE",""),IF($J1683="UNKNOWN","UNKNOWN_PM_TYPE",""),IF($L1683="UNKNOWN","UNKNOWN_STATUS",""))</f>
        <v/>
      </c>
      <c r="AQ1683" s="42" t="str">
        <f t="shared" si="134"/>
        <v>NO</v>
      </c>
    </row>
    <row r="1684" spans="1:43" x14ac:dyDescent="0.3">
      <c r="A1684" s="38">
        <f>IF('query (10)'!A1684="","",'query (10)'!A1684)</f>
        <v>1890</v>
      </c>
      <c r="B1684" s="38">
        <f>IF('query (10)'!B1684="","",'query (10)'!B1684)</f>
        <v>19038</v>
      </c>
      <c r="C1684" s="38" t="str">
        <f>TRIM(UPPER('query (10)'!M1684))</f>
        <v>WA-856</v>
      </c>
      <c r="D1684" s="38" t="str">
        <f>TRIM(UPPER(IFERROR(_xlfn.TEXTBEFORE('query (10)'!L1684,"("),'query (10)'!L1684)))</f>
        <v>WASHING EQUIPMENT M/C</v>
      </c>
      <c r="E1684" s="38" t="str">
        <f>IFERROR(TRIM(UPPER(_xlfn.TEXTBEFORE(_xlfn.TEXTAFTER('query (10)'!L1684,"("),")"))),"")</f>
        <v/>
      </c>
      <c r="F1684" s="38" t="str">
        <f>TRIM('query (10)'!K1684)</f>
        <v>HUB3-1</v>
      </c>
      <c r="G1684" s="38" t="str">
        <f>IF('query (10)'!J1684="","",'query (10)'!J1684)</f>
        <v xml:space="preserve">Heavy smoke </v>
      </c>
      <c r="H1684" s="38" t="str">
        <f>TRIM(UPPER('query (10)'!J1684))</f>
        <v>HEAVY SMOKE</v>
      </c>
      <c r="I1684" s="38" t="str">
        <f>IF('query (10)'!F1684="","",'query (10)'!F1684)</f>
        <v>Time-based Maintenance</v>
      </c>
      <c r="J1684" s="38" t="str">
        <f>IF('query (10)'!F1684="","",IFERROR(INDEX(Cleaning_Rules!$B$14:$B$17,MATCH(TRIM('query (10)'!F1684),Cleaning_Rules!$A$14:$A$17,0)),"UNKNOWN"))</f>
        <v>TBM</v>
      </c>
      <c r="K1684" s="38" t="str">
        <f>IF('query (10)'!G1684="","",'query (10)'!G1684)</f>
        <v>เสร็จสิ้น</v>
      </c>
      <c r="L1684" s="38" t="str">
        <f>IF('query (10)'!G1684="","MISSING",IFERROR(INDEX(Cleaning_Rules!$B$5:$B$10,MATCH(TRIM('query (10)'!G1684),Cleaning_Rules!$A$5:$A$10,0)),"UNKNOWN"))</f>
        <v>COMPLETED</v>
      </c>
      <c r="M1684" s="38" t="str">
        <f>IF('query (10)'!I1684="","",'query (10)'!I1684)</f>
        <v>Mechanical</v>
      </c>
      <c r="N1684" s="38" t="str">
        <f>IF('query (10)'!O1684="","",'query (10)'!O1684)</f>
        <v>Part Change</v>
      </c>
      <c r="O1684" s="38" t="str">
        <f>IF('query (10)'!P1684="","",'query (10)'!P1684)</f>
        <v>Medium</v>
      </c>
      <c r="P1684" s="38" t="str">
        <f>IF('query (10)'!N1684="","",'query (10)'!N1684)</f>
        <v>Change Cylindrical Filter Heavy Smoke (DF-40) According To PM 1 Year Cycle</v>
      </c>
      <c r="Q1684" s="38" t="str">
        <f>TRIM('query (10)'!N1684)</f>
        <v>Change Cylindrical Filter Heavy Smoke (DF-40) According To PM 1 Year Cycle</v>
      </c>
      <c r="R1684" s="38" t="str">
        <f>TRIM(UPPER('query (10)'!R1684))</f>
        <v>FILTER</v>
      </c>
      <c r="S1684" s="38" t="str">
        <f>TRIM(UPPER('query (10)'!S1684))</f>
        <v>DF-40</v>
      </c>
      <c r="T1684" s="38" t="str">
        <f>IF('query (10)'!Q1684="","",TRIM(UPPER('query (10)'!Q1684)))</f>
        <v/>
      </c>
      <c r="U1684" s="38" t="str">
        <f>IF('query (10)'!T1684="","",'query (10)'!T1684)</f>
        <v/>
      </c>
      <c r="V1684" s="39" t="str">
        <f>IF('query (10)'!T1684="","",IFERROR(VALUE('query (10)'!T1684),""))</f>
        <v/>
      </c>
      <c r="W1684" s="40">
        <f>IF('query (10)'!U1684="","",'query (10)'!U1684)</f>
        <v>0</v>
      </c>
      <c r="X1684" s="39">
        <f>IF('query (10)'!V1684="","",'query (10)'!V1684)</f>
        <v>1095</v>
      </c>
      <c r="Y1684" s="41">
        <f>IF('query (10)'!W1684="","",'query (10)'!W1684)</f>
        <v>46092</v>
      </c>
      <c r="Z1684" s="41">
        <f>IF('query (10)'!X1684="","",'query (10)'!X1684)</f>
        <v>46100</v>
      </c>
      <c r="AA1684" s="41">
        <f>IF('query (10)'!Y1684="","",'query (10)'!Y1684)</f>
        <v>46100</v>
      </c>
      <c r="AB1684" s="41">
        <f>IF('query (10)'!Z1684="","",'query (10)'!Z1684)</f>
        <v>47195</v>
      </c>
      <c r="AC1684" s="38" t="str">
        <f>IF(OR('query (10)'!AA1684="",COUNTIF(Cleaning_Rules!$A$21:$A$26,TRIM('query (10)'!AA1684))&gt;0),"",TRIM('query (10)'!AA1684))</f>
        <v/>
      </c>
      <c r="AD1684" s="38" t="str">
        <f>IF('query (10)'!AB1684="","",TRIM(IFERROR(_xlfn.TEXTBEFORE('query (10)'!AB1684,"("),'query (10)'!AB1684)))</f>
        <v>เริ่มซ่อมงาน PM แล้ว รับผิดชอบโดย PAHLA SEEDANG</v>
      </c>
      <c r="AE1684" s="38" t="str">
        <f>IFERROR(LOWER(TRIM(_xlfn.TEXTBEFORE(_xlfn.TEXTAFTER('query (10)'!AB1684,"("),")"))),"")</f>
        <v>pahla@nsk.com</v>
      </c>
      <c r="AF1684" s="38" t="str">
        <f>IF('query (10)'!AD1684="","",TRIM('query (10)'!AD1684))</f>
        <v>จักรภัทร โคตรสมบัติ</v>
      </c>
      <c r="AG1684" s="38" t="str">
        <f>IF('query (10)'!AE1684="","",TRIM('query (10)'!AE1684))</f>
        <v>ผะหลา สีแดง</v>
      </c>
      <c r="AH1684" s="38" t="str">
        <f>IF('query (10)'!AF1684="","",IFERROR(VALUE('query (10)'!AF1684),""))</f>
        <v/>
      </c>
      <c r="AI1684" s="38" t="str">
        <f>IF('query (10)'!AG1684="","",TRIM('query (10)'!AG1684))</f>
        <v/>
      </c>
      <c r="AJ1684" s="38" t="str">
        <f>IF('query (10)'!AH1684="","",IFERROR(VALUE('query (10)'!AH1684),""))</f>
        <v/>
      </c>
      <c r="AK1684" s="38" t="str">
        <f>IF('query (10)'!AI1684="","",TRIM('query (10)'!AI1684))</f>
        <v/>
      </c>
      <c r="AL1684" s="42">
        <f t="shared" si="130"/>
        <v>2026</v>
      </c>
      <c r="AM1684" s="42" t="str">
        <f t="shared" si="131"/>
        <v>2026-03</v>
      </c>
      <c r="AN1684" s="42" t="str">
        <f t="shared" ca="1" si="132"/>
        <v/>
      </c>
      <c r="AO1684" s="42" t="str">
        <f t="shared" si="133"/>
        <v>WA-856 | WASHING EQUIPMENT M/C | HUB3-1 | HEAVY SMOKE | Time-based Maintenance | Mechanical | Part Change | Medium | Change Cylindrical Filter Heavy Smoke (DF-40) According To PM 1 Year Cycle | FILTER | DF-40 | เริ่มซ่อมงาน PM แล้ว รับผิดชอบโดย PAHLA SEEDANG | ผะหลา สีแดง</v>
      </c>
      <c r="AP1684" s="42" t="str">
        <f>_xlfn.TEXTJOIN("; ",TRUE,IF(COUNTA('query (10)'!A1684:AK1684)&lt;=6,"NEAR_EMPTY_ROW",""),IF($K1684="","MISSING_STATUS",""),IF(AND($K1684="เสร็จสิ้น",$Z1684=""),"DONE_NO_ACTUAL_DATE",""),IF(AND($I1684="Condition-based Maintenance",$AH1684=""),"CBM_NO_MEASUREMENT",""),IF(OR($X1684="",$X1684=0),"INVALID_PERIOD",""),IF(AND($AA1684&lt;&gt;"",$AB1684&lt;&gt;"",$AB1684&lt;$AA1684),"DATE_SEQUENCE_ERROR",""),IF(AND($AB1684&lt;&gt;"",$AB1684&gt;DATE(2030,12,31)),"DATE_OUTLIER",""),IF($C1684="","MISSING_QRCODE",""),IF($J1684="UNKNOWN","UNKNOWN_PM_TYPE",""),IF($L1684="UNKNOWN","UNKNOWN_STATUS",""))</f>
        <v/>
      </c>
      <c r="AQ1684" s="42" t="str">
        <f t="shared" si="134"/>
        <v>NO</v>
      </c>
    </row>
    <row r="1685" spans="1:43" x14ac:dyDescent="0.3">
      <c r="A1685" s="38">
        <f>IF('query (10)'!A1685="","",'query (10)'!A1685)</f>
        <v>1891</v>
      </c>
      <c r="B1685" s="38">
        <f>IF('query (10)'!B1685="","",'query (10)'!B1685)</f>
        <v>19039</v>
      </c>
      <c r="C1685" s="38" t="str">
        <f>TRIM(UPPER('query (10)'!M1685))</f>
        <v>GR-391</v>
      </c>
      <c r="D1685" s="38" t="str">
        <f>TRIM(UPPER(IFERROR(_xlfn.TEXTBEFORE('query (10)'!L1685,"("),'query (10)'!L1685)))</f>
        <v>HUB3 OUTER RING GRINDING MACHINE.</v>
      </c>
      <c r="E1685" s="38" t="str">
        <f>IFERROR(TRIM(UPPER(_xlfn.TEXTBEFORE(_xlfn.TEXTAFTER('query (10)'!L1685,"("),")"))),"")</f>
        <v/>
      </c>
      <c r="F1685" s="38" t="str">
        <f>TRIM('query (10)'!K1685)</f>
        <v>HUB3-1</v>
      </c>
      <c r="G1685" s="38" t="str">
        <f>IF('query (10)'!J1685="","",'query (10)'!J1685)</f>
        <v>Dresser</v>
      </c>
      <c r="H1685" s="38" t="str">
        <f>TRIM(UPPER('query (10)'!J1685))</f>
        <v>DRESSER</v>
      </c>
      <c r="I1685" s="38" t="str">
        <f>IF('query (10)'!F1685="","",'query (10)'!F1685)</f>
        <v>Time-based Maintenance</v>
      </c>
      <c r="J1685" s="38" t="str">
        <f>IF('query (10)'!F1685="","",IFERROR(INDEX(Cleaning_Rules!$B$14:$B$17,MATCH(TRIM('query (10)'!F1685),Cleaning_Rules!$A$14:$A$17,0)),"UNKNOWN"))</f>
        <v>TBM</v>
      </c>
      <c r="K1685" s="38" t="str">
        <f>IF('query (10)'!G1685="","",'query (10)'!G1685)</f>
        <v>เสร็จสิ้น</v>
      </c>
      <c r="L1685" s="38" t="str">
        <f>IF('query (10)'!G1685="","MISSING",IFERROR(INDEX(Cleaning_Rules!$B$5:$B$10,MATCH(TRIM('query (10)'!G1685),Cleaning_Rules!$A$5:$A$10,0)),"UNKNOWN"))</f>
        <v>COMPLETED</v>
      </c>
      <c r="M1685" s="38" t="str">
        <f>IF('query (10)'!I1685="","",'query (10)'!I1685)</f>
        <v>Mechanical</v>
      </c>
      <c r="N1685" s="38" t="str">
        <f>IF('query (10)'!O1685="","",'query (10)'!O1685)</f>
        <v>Inspection</v>
      </c>
      <c r="O1685" s="38" t="str">
        <f>IF('query (10)'!P1685="","",'query (10)'!P1685)</f>
        <v>Medium</v>
      </c>
      <c r="P1685" s="38" t="str">
        <f>IF('query (10)'!N1685="","",'query (10)'!N1685)</f>
        <v>Check Run-Out Dresser</v>
      </c>
      <c r="Q1685" s="38" t="str">
        <f>TRIM('query (10)'!N1685)</f>
        <v>Check Run-Out Dresser</v>
      </c>
      <c r="R1685" s="38" t="str">
        <f>TRIM(UPPER('query (10)'!R1685))</f>
        <v/>
      </c>
      <c r="S1685" s="38" t="str">
        <f>TRIM(UPPER('query (10)'!S1685))</f>
        <v/>
      </c>
      <c r="T1685" s="38" t="str">
        <f>IF('query (10)'!Q1685="","",TRIM(UPPER('query (10)'!Q1685)))</f>
        <v/>
      </c>
      <c r="U1685" s="38" t="str">
        <f>IF('query (10)'!T1685="","",'query (10)'!T1685)</f>
        <v/>
      </c>
      <c r="V1685" s="39" t="str">
        <f>IF('query (10)'!T1685="","",IFERROR(VALUE('query (10)'!T1685),""))</f>
        <v/>
      </c>
      <c r="W1685" s="40">
        <f>IF('query (10)'!U1685="","",'query (10)'!U1685)</f>
        <v>0</v>
      </c>
      <c r="X1685" s="39">
        <f>IF('query (10)'!V1685="","",'query (10)'!V1685)</f>
        <v>365</v>
      </c>
      <c r="Y1685" s="41">
        <f>IF('query (10)'!W1685="","",'query (10)'!W1685)</f>
        <v>46092</v>
      </c>
      <c r="Z1685" s="41">
        <f>IF('query (10)'!X1685="","",'query (10)'!X1685)</f>
        <v>46100</v>
      </c>
      <c r="AA1685" s="41">
        <f>IF('query (10)'!Y1685="","",'query (10)'!Y1685)</f>
        <v>46100</v>
      </c>
      <c r="AB1685" s="41">
        <f>IF('query (10)'!Z1685="","",'query (10)'!Z1685)</f>
        <v>46465</v>
      </c>
      <c r="AC1685" s="38" t="str">
        <f>IF(OR('query (10)'!AA1685="",COUNTIF(Cleaning_Rules!$A$21:$A$26,TRIM('query (10)'!AA1685))&gt;0),"",TRIM('query (10)'!AA1685))</f>
        <v/>
      </c>
      <c r="AD1685" s="38" t="str">
        <f>IF('query (10)'!AB1685="","",TRIM(IFERROR(_xlfn.TEXTBEFORE('query (10)'!AB1685,"("),'query (10)'!AB1685)))</f>
        <v>เริ่มซ่อมงาน PM แล้ว รับผิดชอบโดย CHETSADA PHIWBANG</v>
      </c>
      <c r="AE1685" s="38" t="str">
        <f>IFERROR(LOWER(TRIM(_xlfn.TEXTBEFORE(_xlfn.TEXTAFTER('query (10)'!AB1685,"("),")"))),"")</f>
        <v>chetsada@nsk.com</v>
      </c>
      <c r="AF1685" s="38" t="str">
        <f>IF('query (10)'!AD1685="","",TRIM('query (10)'!AD1685))</f>
        <v>จักรภัทร โคตรสมบัติ</v>
      </c>
      <c r="AG1685" s="38" t="str">
        <f>IF('query (10)'!AE1685="","",TRIM('query (10)'!AE1685))</f>
        <v>เจษฎา ผิวบาง</v>
      </c>
      <c r="AH1685" s="38" t="str">
        <f>IF('query (10)'!AF1685="","",IFERROR(VALUE('query (10)'!AF1685),""))</f>
        <v/>
      </c>
      <c r="AI1685" s="38" t="str">
        <f>IF('query (10)'!AG1685="","",TRIM('query (10)'!AG1685))</f>
        <v/>
      </c>
      <c r="AJ1685" s="38" t="str">
        <f>IF('query (10)'!AH1685="","",IFERROR(VALUE('query (10)'!AH1685),""))</f>
        <v/>
      </c>
      <c r="AK1685" s="38" t="str">
        <f>IF('query (10)'!AI1685="","",TRIM('query (10)'!AI1685))</f>
        <v/>
      </c>
      <c r="AL1685" s="42">
        <f t="shared" si="130"/>
        <v>2026</v>
      </c>
      <c r="AM1685" s="42" t="str">
        <f t="shared" si="131"/>
        <v>2026-03</v>
      </c>
      <c r="AN1685" s="42" t="str">
        <f t="shared" ca="1" si="132"/>
        <v/>
      </c>
      <c r="AO1685" s="42" t="str">
        <f t="shared" si="133"/>
        <v>GR-391 | HUB3 OUTER RING GRINDING MACHINE. | HUB3-1 | DRESSER | Time-based Maintenance | Mechanical | Inspection | Medium | Check Run-Out Dresser | เริ่มซ่อมงาน PM แล้ว รับผิดชอบโดย CHETSADA PHIWBANG | เจษฎา ผิวบาง</v>
      </c>
      <c r="AP1685" s="42" t="str">
        <f>_xlfn.TEXTJOIN("; ",TRUE,IF(COUNTA('query (10)'!A1685:AK1685)&lt;=6,"NEAR_EMPTY_ROW",""),IF($K1685="","MISSING_STATUS",""),IF(AND($K1685="เสร็จสิ้น",$Z1685=""),"DONE_NO_ACTUAL_DATE",""),IF(AND($I1685="Condition-based Maintenance",$AH1685=""),"CBM_NO_MEASUREMENT",""),IF(OR($X1685="",$X1685=0),"INVALID_PERIOD",""),IF(AND($AA1685&lt;&gt;"",$AB1685&lt;&gt;"",$AB1685&lt;$AA1685),"DATE_SEQUENCE_ERROR",""),IF(AND($AB1685&lt;&gt;"",$AB1685&gt;DATE(2030,12,31)),"DATE_OUTLIER",""),IF($C1685="","MISSING_QRCODE",""),IF($J1685="UNKNOWN","UNKNOWN_PM_TYPE",""),IF($L1685="UNKNOWN","UNKNOWN_STATUS",""))</f>
        <v/>
      </c>
      <c r="AQ1685" s="42" t="str">
        <f t="shared" si="134"/>
        <v>NO</v>
      </c>
    </row>
    <row r="1686" spans="1:43" x14ac:dyDescent="0.3">
      <c r="A1686" s="38">
        <f>IF('query (10)'!A1686="","",'query (10)'!A1686)</f>
        <v>1892</v>
      </c>
      <c r="B1686" s="38">
        <f>IF('query (10)'!B1686="","",'query (10)'!B1686)</f>
        <v>19041</v>
      </c>
      <c r="C1686" s="38" t="str">
        <f>TRIM(UPPER('query (10)'!M1686))</f>
        <v>GR-396</v>
      </c>
      <c r="D1686" s="38" t="str">
        <f>TRIM(UPPER(IFERROR(_xlfn.TEXTBEFORE('query (10)'!L1686,"("),'query (10)'!L1686)))</f>
        <v>B1 INNER RING GRINDING MACHINE.</v>
      </c>
      <c r="E1686" s="38" t="str">
        <f>IFERROR(TRIM(UPPER(_xlfn.TEXTBEFORE(_xlfn.TEXTAFTER('query (10)'!L1686,"("),")"))),"")</f>
        <v/>
      </c>
      <c r="F1686" s="38" t="str">
        <f>TRIM('query (10)'!K1686)</f>
        <v>HUB3-1</v>
      </c>
      <c r="G1686" s="38" t="str">
        <f>IF('query (10)'!J1686="","",'query (10)'!J1686)</f>
        <v>Dresser</v>
      </c>
      <c r="H1686" s="38" t="str">
        <f>TRIM(UPPER('query (10)'!J1686))</f>
        <v>DRESSER</v>
      </c>
      <c r="I1686" s="38" t="str">
        <f>IF('query (10)'!F1686="","",'query (10)'!F1686)</f>
        <v>Time-based Maintenance</v>
      </c>
      <c r="J1686" s="38" t="str">
        <f>IF('query (10)'!F1686="","",IFERROR(INDEX(Cleaning_Rules!$B$14:$B$17,MATCH(TRIM('query (10)'!F1686),Cleaning_Rules!$A$14:$A$17,0)),"UNKNOWN"))</f>
        <v>TBM</v>
      </c>
      <c r="K1686" s="38" t="str">
        <f>IF('query (10)'!G1686="","",'query (10)'!G1686)</f>
        <v>เสร็จสิ้น</v>
      </c>
      <c r="L1686" s="38" t="str">
        <f>IF('query (10)'!G1686="","MISSING",IFERROR(INDEX(Cleaning_Rules!$B$5:$B$10,MATCH(TRIM('query (10)'!G1686),Cleaning_Rules!$A$5:$A$10,0)),"UNKNOWN"))</f>
        <v>COMPLETED</v>
      </c>
      <c r="M1686" s="38" t="str">
        <f>IF('query (10)'!I1686="","",'query (10)'!I1686)</f>
        <v>Mechanical</v>
      </c>
      <c r="N1686" s="38" t="str">
        <f>IF('query (10)'!O1686="","",'query (10)'!O1686)</f>
        <v>Inspection</v>
      </c>
      <c r="O1686" s="38" t="str">
        <f>IF('query (10)'!P1686="","",'query (10)'!P1686)</f>
        <v>Medium</v>
      </c>
      <c r="P1686" s="38" t="str">
        <f>IF('query (10)'!N1686="","",'query (10)'!N1686)</f>
        <v>Check Run-Out Dresser</v>
      </c>
      <c r="Q1686" s="38" t="str">
        <f>TRIM('query (10)'!N1686)</f>
        <v>Check Run-Out Dresser</v>
      </c>
      <c r="R1686" s="38" t="str">
        <f>TRIM(UPPER('query (10)'!R1686))</f>
        <v/>
      </c>
      <c r="S1686" s="38" t="str">
        <f>TRIM(UPPER('query (10)'!S1686))</f>
        <v/>
      </c>
      <c r="T1686" s="38" t="str">
        <f>IF('query (10)'!Q1686="","",TRIM(UPPER('query (10)'!Q1686)))</f>
        <v/>
      </c>
      <c r="U1686" s="38" t="str">
        <f>IF('query (10)'!T1686="","",'query (10)'!T1686)</f>
        <v/>
      </c>
      <c r="V1686" s="39" t="str">
        <f>IF('query (10)'!T1686="","",IFERROR(VALUE('query (10)'!T1686),""))</f>
        <v/>
      </c>
      <c r="W1686" s="40">
        <f>IF('query (10)'!U1686="","",'query (10)'!U1686)</f>
        <v>0</v>
      </c>
      <c r="X1686" s="39">
        <f>IF('query (10)'!V1686="","",'query (10)'!V1686)</f>
        <v>365</v>
      </c>
      <c r="Y1686" s="41">
        <f>IF('query (10)'!W1686="","",'query (10)'!W1686)</f>
        <v>46092</v>
      </c>
      <c r="Z1686" s="41">
        <f>IF('query (10)'!X1686="","",'query (10)'!X1686)</f>
        <v>46100</v>
      </c>
      <c r="AA1686" s="41">
        <f>IF('query (10)'!Y1686="","",'query (10)'!Y1686)</f>
        <v>46100</v>
      </c>
      <c r="AB1686" s="41">
        <f>IF('query (10)'!Z1686="","",'query (10)'!Z1686)</f>
        <v>46465</v>
      </c>
      <c r="AC1686" s="38" t="str">
        <f>IF(OR('query (10)'!AA1686="",COUNTIF(Cleaning_Rules!$A$21:$A$26,TRIM('query (10)'!AA1686))&gt;0),"",TRIM('query (10)'!AA1686))</f>
        <v/>
      </c>
      <c r="AD1686" s="38" t="str">
        <f>IF('query (10)'!AB1686="","",TRIM(IFERROR(_xlfn.TEXTBEFORE('query (10)'!AB1686,"("),'query (10)'!AB1686)))</f>
        <v>เริ่มซ่อมงาน PM แล้ว รับผิดชอบโดย CHETSADA PHIWBANG</v>
      </c>
      <c r="AE1686" s="38" t="str">
        <f>IFERROR(LOWER(TRIM(_xlfn.TEXTBEFORE(_xlfn.TEXTAFTER('query (10)'!AB1686,"("),")"))),"")</f>
        <v>chetsada@nsk.com</v>
      </c>
      <c r="AF1686" s="38" t="str">
        <f>IF('query (10)'!AD1686="","",TRIM('query (10)'!AD1686))</f>
        <v>จักรภัทร โคตรสมบัติ</v>
      </c>
      <c r="AG1686" s="38" t="str">
        <f>IF('query (10)'!AE1686="","",TRIM('query (10)'!AE1686))</f>
        <v>เจษฎา ผิวบาง</v>
      </c>
      <c r="AH1686" s="38" t="str">
        <f>IF('query (10)'!AF1686="","",IFERROR(VALUE('query (10)'!AF1686),""))</f>
        <v/>
      </c>
      <c r="AI1686" s="38" t="str">
        <f>IF('query (10)'!AG1686="","",TRIM('query (10)'!AG1686))</f>
        <v/>
      </c>
      <c r="AJ1686" s="38" t="str">
        <f>IF('query (10)'!AH1686="","",IFERROR(VALUE('query (10)'!AH1686),""))</f>
        <v/>
      </c>
      <c r="AK1686" s="38" t="str">
        <f>IF('query (10)'!AI1686="","",TRIM('query (10)'!AI1686))</f>
        <v/>
      </c>
      <c r="AL1686" s="42">
        <f t="shared" si="130"/>
        <v>2026</v>
      </c>
      <c r="AM1686" s="42" t="str">
        <f t="shared" si="131"/>
        <v>2026-03</v>
      </c>
      <c r="AN1686" s="42" t="str">
        <f t="shared" ca="1" si="132"/>
        <v/>
      </c>
      <c r="AO1686" s="42" t="str">
        <f t="shared" si="133"/>
        <v>GR-396 | B1 INNER RING GRINDING MACHINE. | HUB3-1 | DRESSER | Time-based Maintenance | Mechanical | Inspection | Medium | Check Run-Out Dresser | เริ่มซ่อมงาน PM แล้ว รับผิดชอบโดย CHETSADA PHIWBANG | เจษฎา ผิวบาง</v>
      </c>
      <c r="AP1686" s="42" t="str">
        <f>_xlfn.TEXTJOIN("; ",TRUE,IF(COUNTA('query (10)'!A1686:AK1686)&lt;=6,"NEAR_EMPTY_ROW",""),IF($K1686="","MISSING_STATUS",""),IF(AND($K1686="เสร็จสิ้น",$Z1686=""),"DONE_NO_ACTUAL_DATE",""),IF(AND($I1686="Condition-based Maintenance",$AH1686=""),"CBM_NO_MEASUREMENT",""),IF(OR($X1686="",$X1686=0),"INVALID_PERIOD",""),IF(AND($AA1686&lt;&gt;"",$AB1686&lt;&gt;"",$AB1686&lt;$AA1686),"DATE_SEQUENCE_ERROR",""),IF(AND($AB1686&lt;&gt;"",$AB1686&gt;DATE(2030,12,31)),"DATE_OUTLIER",""),IF($C1686="","MISSING_QRCODE",""),IF($J1686="UNKNOWN","UNKNOWN_PM_TYPE",""),IF($L1686="UNKNOWN","UNKNOWN_STATUS",""))</f>
        <v/>
      </c>
      <c r="AQ1686" s="42" t="str">
        <f t="shared" si="134"/>
        <v>NO</v>
      </c>
    </row>
    <row r="1687" spans="1:43" x14ac:dyDescent="0.3">
      <c r="A1687" s="38">
        <f>IF('query (10)'!A1687="","",'query (10)'!A1687)</f>
        <v>1893</v>
      </c>
      <c r="B1687" s="38">
        <f>IF('query (10)'!B1687="","",'query (10)'!B1687)</f>
        <v>19042</v>
      </c>
      <c r="C1687" s="38" t="str">
        <f>TRIM(UPPER('query (10)'!M1687))</f>
        <v>GR-398</v>
      </c>
      <c r="D1687" s="38" t="str">
        <f>TRIM(UPPER(IFERROR(_xlfn.TEXTBEFORE('query (10)'!L1687,"("),'query (10)'!L1687)))</f>
        <v>B1 INNER RING BORE GRINDING MACHINE.</v>
      </c>
      <c r="E1687" s="38" t="str">
        <f>IFERROR(TRIM(UPPER(_xlfn.TEXTBEFORE(_xlfn.TEXTAFTER('query (10)'!L1687,"("),")"))),"")</f>
        <v/>
      </c>
      <c r="F1687" s="38" t="str">
        <f>TRIM('query (10)'!K1687)</f>
        <v>HUB3-1</v>
      </c>
      <c r="G1687" s="38" t="str">
        <f>IF('query (10)'!J1687="","",'query (10)'!J1687)</f>
        <v>Dresser</v>
      </c>
      <c r="H1687" s="38" t="str">
        <f>TRIM(UPPER('query (10)'!J1687))</f>
        <v>DRESSER</v>
      </c>
      <c r="I1687" s="38" t="str">
        <f>IF('query (10)'!F1687="","",'query (10)'!F1687)</f>
        <v>Time-based Maintenance</v>
      </c>
      <c r="J1687" s="38" t="str">
        <f>IF('query (10)'!F1687="","",IFERROR(INDEX(Cleaning_Rules!$B$14:$B$17,MATCH(TRIM('query (10)'!F1687),Cleaning_Rules!$A$14:$A$17,0)),"UNKNOWN"))</f>
        <v>TBM</v>
      </c>
      <c r="K1687" s="38" t="str">
        <f>IF('query (10)'!G1687="","",'query (10)'!G1687)</f>
        <v>เสร็จสิ้น</v>
      </c>
      <c r="L1687" s="38" t="str">
        <f>IF('query (10)'!G1687="","MISSING",IFERROR(INDEX(Cleaning_Rules!$B$5:$B$10,MATCH(TRIM('query (10)'!G1687),Cleaning_Rules!$A$5:$A$10,0)),"UNKNOWN"))</f>
        <v>COMPLETED</v>
      </c>
      <c r="M1687" s="38" t="str">
        <f>IF('query (10)'!I1687="","",'query (10)'!I1687)</f>
        <v>Mechanical</v>
      </c>
      <c r="N1687" s="38" t="str">
        <f>IF('query (10)'!O1687="","",'query (10)'!O1687)</f>
        <v>Inspection</v>
      </c>
      <c r="O1687" s="38" t="str">
        <f>IF('query (10)'!P1687="","",'query (10)'!P1687)</f>
        <v>Medium</v>
      </c>
      <c r="P1687" s="38" t="str">
        <f>IF('query (10)'!N1687="","",'query (10)'!N1687)</f>
        <v>Check Run-Out Dresser</v>
      </c>
      <c r="Q1687" s="38" t="str">
        <f>TRIM('query (10)'!N1687)</f>
        <v>Check Run-Out Dresser</v>
      </c>
      <c r="R1687" s="38" t="str">
        <f>TRIM(UPPER('query (10)'!R1687))</f>
        <v/>
      </c>
      <c r="S1687" s="38" t="str">
        <f>TRIM(UPPER('query (10)'!S1687))</f>
        <v/>
      </c>
      <c r="T1687" s="38" t="str">
        <f>IF('query (10)'!Q1687="","",TRIM(UPPER('query (10)'!Q1687)))</f>
        <v/>
      </c>
      <c r="U1687" s="38" t="str">
        <f>IF('query (10)'!T1687="","",'query (10)'!T1687)</f>
        <v/>
      </c>
      <c r="V1687" s="39" t="str">
        <f>IF('query (10)'!T1687="","",IFERROR(VALUE('query (10)'!T1687),""))</f>
        <v/>
      </c>
      <c r="W1687" s="40">
        <f>IF('query (10)'!U1687="","",'query (10)'!U1687)</f>
        <v>0</v>
      </c>
      <c r="X1687" s="39">
        <f>IF('query (10)'!V1687="","",'query (10)'!V1687)</f>
        <v>365</v>
      </c>
      <c r="Y1687" s="41">
        <f>IF('query (10)'!W1687="","",'query (10)'!W1687)</f>
        <v>46092</v>
      </c>
      <c r="Z1687" s="41">
        <f>IF('query (10)'!X1687="","",'query (10)'!X1687)</f>
        <v>46100</v>
      </c>
      <c r="AA1687" s="41">
        <f>IF('query (10)'!Y1687="","",'query (10)'!Y1687)</f>
        <v>46100</v>
      </c>
      <c r="AB1687" s="41">
        <f>IF('query (10)'!Z1687="","",'query (10)'!Z1687)</f>
        <v>46465</v>
      </c>
      <c r="AC1687" s="38" t="str">
        <f>IF(OR('query (10)'!AA1687="",COUNTIF(Cleaning_Rules!$A$21:$A$26,TRIM('query (10)'!AA1687))&gt;0),"",TRIM('query (10)'!AA1687))</f>
        <v/>
      </c>
      <c r="AD1687" s="38" t="str">
        <f>IF('query (10)'!AB1687="","",TRIM(IFERROR(_xlfn.TEXTBEFORE('query (10)'!AB1687,"("),'query (10)'!AB1687)))</f>
        <v>เริ่มซ่อมงาน PM แล้ว รับผิดชอบโดย CHETSADA PHIWBANG</v>
      </c>
      <c r="AE1687" s="38" t="str">
        <f>IFERROR(LOWER(TRIM(_xlfn.TEXTBEFORE(_xlfn.TEXTAFTER('query (10)'!AB1687,"("),")"))),"")</f>
        <v>chetsada@nsk.com</v>
      </c>
      <c r="AF1687" s="38" t="str">
        <f>IF('query (10)'!AD1687="","",TRIM('query (10)'!AD1687))</f>
        <v>จักรภัทร โคตรสมบัติ</v>
      </c>
      <c r="AG1687" s="38" t="str">
        <f>IF('query (10)'!AE1687="","",TRIM('query (10)'!AE1687))</f>
        <v>เจษฎา ผิวบาง</v>
      </c>
      <c r="AH1687" s="38" t="str">
        <f>IF('query (10)'!AF1687="","",IFERROR(VALUE('query (10)'!AF1687),""))</f>
        <v/>
      </c>
      <c r="AI1687" s="38" t="str">
        <f>IF('query (10)'!AG1687="","",TRIM('query (10)'!AG1687))</f>
        <v/>
      </c>
      <c r="AJ1687" s="38" t="str">
        <f>IF('query (10)'!AH1687="","",IFERROR(VALUE('query (10)'!AH1687),""))</f>
        <v/>
      </c>
      <c r="AK1687" s="38" t="str">
        <f>IF('query (10)'!AI1687="","",TRIM('query (10)'!AI1687))</f>
        <v/>
      </c>
      <c r="AL1687" s="42">
        <f t="shared" si="130"/>
        <v>2026</v>
      </c>
      <c r="AM1687" s="42" t="str">
        <f t="shared" si="131"/>
        <v>2026-03</v>
      </c>
      <c r="AN1687" s="42" t="str">
        <f t="shared" ca="1" si="132"/>
        <v/>
      </c>
      <c r="AO1687" s="42" t="str">
        <f t="shared" si="133"/>
        <v>GR-398 | B1 INNER RING BORE GRINDING MACHINE. | HUB3-1 | DRESSER | Time-based Maintenance | Mechanical | Inspection | Medium | Check Run-Out Dresser | เริ่มซ่อมงาน PM แล้ว รับผิดชอบโดย CHETSADA PHIWBANG | เจษฎา ผิวบาง</v>
      </c>
      <c r="AP1687" s="42" t="str">
        <f>_xlfn.TEXTJOIN("; ",TRUE,IF(COUNTA('query (10)'!A1687:AK1687)&lt;=6,"NEAR_EMPTY_ROW",""),IF($K1687="","MISSING_STATUS",""),IF(AND($K1687="เสร็จสิ้น",$Z1687=""),"DONE_NO_ACTUAL_DATE",""),IF(AND($I1687="Condition-based Maintenance",$AH1687=""),"CBM_NO_MEASUREMENT",""),IF(OR($X1687="",$X1687=0),"INVALID_PERIOD",""),IF(AND($AA1687&lt;&gt;"",$AB1687&lt;&gt;"",$AB1687&lt;$AA1687),"DATE_SEQUENCE_ERROR",""),IF(AND($AB1687&lt;&gt;"",$AB1687&gt;DATE(2030,12,31)),"DATE_OUTLIER",""),IF($C1687="","MISSING_QRCODE",""),IF($J1687="UNKNOWN","UNKNOWN_PM_TYPE",""),IF($L1687="UNKNOWN","UNKNOWN_STATUS",""))</f>
        <v/>
      </c>
      <c r="AQ1687" s="42" t="str">
        <f t="shared" si="134"/>
        <v>NO</v>
      </c>
    </row>
    <row r="1688" spans="1:43" x14ac:dyDescent="0.3">
      <c r="A1688" s="38">
        <f>IF('query (10)'!A1688="","",'query (10)'!A1688)</f>
        <v>1894</v>
      </c>
      <c r="B1688" s="38">
        <f>IF('query (10)'!B1688="","",'query (10)'!B1688)</f>
        <v>19043</v>
      </c>
      <c r="C1688" s="38" t="str">
        <f>TRIM(UPPER('query (10)'!M1688))</f>
        <v>CH-402</v>
      </c>
      <c r="D1688" s="38" t="str">
        <f>TRIM(UPPER(IFERROR(_xlfn.TEXTBEFORE('query (10)'!L1688,"("),'query (10)'!L1688)))</f>
        <v>EDDY CURRENT TESTER MACHINE.</v>
      </c>
      <c r="E1688" s="38" t="str">
        <f>IFERROR(TRIM(UPPER(_xlfn.TEXTBEFORE(_xlfn.TEXTAFTER('query (10)'!L1688,"("),")"))),"")</f>
        <v/>
      </c>
      <c r="F1688" s="38" t="str">
        <f>TRIM('query (10)'!K1688)</f>
        <v>HUB3-1</v>
      </c>
      <c r="G1688" s="38" t="str">
        <f>IF('query (10)'!J1688="","",'query (10)'!J1688)</f>
        <v>Conveyor</v>
      </c>
      <c r="H1688" s="38" t="str">
        <f>TRIM(UPPER('query (10)'!J1688))</f>
        <v>CONVEYOR</v>
      </c>
      <c r="I1688" s="38" t="str">
        <f>IF('query (10)'!F1688="","",'query (10)'!F1688)</f>
        <v>Time-based Maintenance</v>
      </c>
      <c r="J1688" s="38" t="str">
        <f>IF('query (10)'!F1688="","",IFERROR(INDEX(Cleaning_Rules!$B$14:$B$17,MATCH(TRIM('query (10)'!F1688),Cleaning_Rules!$A$14:$A$17,0)),"UNKNOWN"))</f>
        <v>TBM</v>
      </c>
      <c r="K1688" s="38" t="str">
        <f>IF('query (10)'!G1688="","",'query (10)'!G1688)</f>
        <v>เสร็จสิ้น</v>
      </c>
      <c r="L1688" s="38" t="str">
        <f>IF('query (10)'!G1688="","MISSING",IFERROR(INDEX(Cleaning_Rules!$B$5:$B$10,MATCH(TRIM('query (10)'!G1688),Cleaning_Rules!$A$5:$A$10,0)),"UNKNOWN"))</f>
        <v>COMPLETED</v>
      </c>
      <c r="M1688" s="38" t="str">
        <f>IF('query (10)'!I1688="","",'query (10)'!I1688)</f>
        <v>Mechanical</v>
      </c>
      <c r="N1688" s="38" t="str">
        <f>IF('query (10)'!O1688="","",'query (10)'!O1688)</f>
        <v>Part Change</v>
      </c>
      <c r="O1688" s="38" t="str">
        <f>IF('query (10)'!P1688="","",'query (10)'!P1688)</f>
        <v>Medium</v>
      </c>
      <c r="P1688" s="38" t="str">
        <f>IF('query (10)'!N1688="","",'query (10)'!N1688)</f>
        <v>Change Belt Conveyor According To PM 2 Year Cycle</v>
      </c>
      <c r="Q1688" s="38" t="str">
        <f>TRIM('query (10)'!N1688)</f>
        <v>Change Belt Conveyor According To PM 2 Year Cycle</v>
      </c>
      <c r="R1688" s="38" t="str">
        <f>TRIM(UPPER('query (10)'!R1688))</f>
        <v>BELT</v>
      </c>
      <c r="S1688" s="38" t="str">
        <f>TRIM(UPPER('query (10)'!S1688))</f>
        <v>SL-M4300 60 X 1188 PU</v>
      </c>
      <c r="T1688" s="38" t="str">
        <f>IF('query (10)'!Q1688="","",TRIM(UPPER('query (10)'!Q1688)))</f>
        <v/>
      </c>
      <c r="U1688" s="38" t="str">
        <f>IF('query (10)'!T1688="","",'query (10)'!T1688)</f>
        <v/>
      </c>
      <c r="V1688" s="39" t="str">
        <f>IF('query (10)'!T1688="","",IFERROR(VALUE('query (10)'!T1688),""))</f>
        <v/>
      </c>
      <c r="W1688" s="40">
        <f>IF('query (10)'!U1688="","",'query (10)'!U1688)</f>
        <v>0</v>
      </c>
      <c r="X1688" s="39">
        <f>IF('query (10)'!V1688="","",'query (10)'!V1688)</f>
        <v>730</v>
      </c>
      <c r="Y1688" s="41">
        <f>IF('query (10)'!W1688="","",'query (10)'!W1688)</f>
        <v>46092</v>
      </c>
      <c r="Z1688" s="41">
        <f>IF('query (10)'!X1688="","",'query (10)'!X1688)</f>
        <v>46100</v>
      </c>
      <c r="AA1688" s="41">
        <f>IF('query (10)'!Y1688="","",'query (10)'!Y1688)</f>
        <v>46100</v>
      </c>
      <c r="AB1688" s="41">
        <f>IF('query (10)'!Z1688="","",'query (10)'!Z1688)</f>
        <v>46830</v>
      </c>
      <c r="AC1688" s="38" t="str">
        <f>IF(OR('query (10)'!AA1688="",COUNTIF(Cleaning_Rules!$A$21:$A$26,TRIM('query (10)'!AA1688))&gt;0),"",TRIM('query (10)'!AA1688))</f>
        <v/>
      </c>
      <c r="AD1688" s="38" t="str">
        <f>IF('query (10)'!AB1688="","",TRIM(IFERROR(_xlfn.TEXTBEFORE('query (10)'!AB1688,"("),'query (10)'!AB1688)))</f>
        <v>เริ่มซ่อมงาน PM แล้ว รับผิดชอบโดย PAHLA SEEDANG</v>
      </c>
      <c r="AE1688" s="38" t="str">
        <f>IFERROR(LOWER(TRIM(_xlfn.TEXTBEFORE(_xlfn.TEXTAFTER('query (10)'!AB1688,"("),")"))),"")</f>
        <v>pahla@nsk.com</v>
      </c>
      <c r="AF1688" s="38" t="str">
        <f>IF('query (10)'!AD1688="","",TRIM('query (10)'!AD1688))</f>
        <v>จักรภัทร โคตรสมบัติ</v>
      </c>
      <c r="AG1688" s="38" t="str">
        <f>IF('query (10)'!AE1688="","",TRIM('query (10)'!AE1688))</f>
        <v>ผะหลา สีแดง</v>
      </c>
      <c r="AH1688" s="38" t="str">
        <f>IF('query (10)'!AF1688="","",IFERROR(VALUE('query (10)'!AF1688),""))</f>
        <v/>
      </c>
      <c r="AI1688" s="38" t="str">
        <f>IF('query (10)'!AG1688="","",TRIM('query (10)'!AG1688))</f>
        <v/>
      </c>
      <c r="AJ1688" s="38" t="str">
        <f>IF('query (10)'!AH1688="","",IFERROR(VALUE('query (10)'!AH1688),""))</f>
        <v/>
      </c>
      <c r="AK1688" s="38" t="str">
        <f>IF('query (10)'!AI1688="","",TRIM('query (10)'!AI1688))</f>
        <v/>
      </c>
      <c r="AL1688" s="42">
        <f t="shared" si="130"/>
        <v>2026</v>
      </c>
      <c r="AM1688" s="42" t="str">
        <f t="shared" si="131"/>
        <v>2026-03</v>
      </c>
      <c r="AN1688" s="42" t="str">
        <f t="shared" ca="1" si="132"/>
        <v/>
      </c>
      <c r="AO1688" s="42" t="str">
        <f t="shared" si="133"/>
        <v>CH-402 | EDDY CURRENT TESTER MACHINE. | HUB3-1 | CONVEYOR | Time-based Maintenance | Mechanical | Part Change | Medium | Change Belt Conveyor According To PM 2 Year Cycle | BELT | SL-M4300 60 X 1188 PU | เริ่มซ่อมงาน PM แล้ว รับผิดชอบโดย PAHLA SEEDANG | ผะหลา สีแดง</v>
      </c>
      <c r="AP1688" s="42" t="str">
        <f>_xlfn.TEXTJOIN("; ",TRUE,IF(COUNTA('query (10)'!A1688:AK1688)&lt;=6,"NEAR_EMPTY_ROW",""),IF($K1688="","MISSING_STATUS",""),IF(AND($K1688="เสร็จสิ้น",$Z1688=""),"DONE_NO_ACTUAL_DATE",""),IF(AND($I1688="Condition-based Maintenance",$AH1688=""),"CBM_NO_MEASUREMENT",""),IF(OR($X1688="",$X1688=0),"INVALID_PERIOD",""),IF(AND($AA1688&lt;&gt;"",$AB1688&lt;&gt;"",$AB1688&lt;$AA1688),"DATE_SEQUENCE_ERROR",""),IF(AND($AB1688&lt;&gt;"",$AB1688&gt;DATE(2030,12,31)),"DATE_OUTLIER",""),IF($C1688="","MISSING_QRCODE",""),IF($J1688="UNKNOWN","UNKNOWN_PM_TYPE",""),IF($L1688="UNKNOWN","UNKNOWN_STATUS",""))</f>
        <v/>
      </c>
      <c r="AQ1688" s="42" t="str">
        <f t="shared" si="134"/>
        <v>NO</v>
      </c>
    </row>
    <row r="1689" spans="1:43" x14ac:dyDescent="0.3">
      <c r="A1689" s="38">
        <f>IF('query (10)'!A1689="","",'query (10)'!A1689)</f>
        <v>1895</v>
      </c>
      <c r="B1689" s="38">
        <f>IF('query (10)'!B1689="","",'query (10)'!B1689)</f>
        <v>19044</v>
      </c>
      <c r="C1689" s="38" t="str">
        <f>TRIM(UPPER('query (10)'!M1689))</f>
        <v>WA-856</v>
      </c>
      <c r="D1689" s="38" t="str">
        <f>TRIM(UPPER(IFERROR(_xlfn.TEXTBEFORE('query (10)'!L1689,"("),'query (10)'!L1689)))</f>
        <v>WASHING EQUIPMENT M/C</v>
      </c>
      <c r="E1689" s="38" t="str">
        <f>IFERROR(TRIM(UPPER(_xlfn.TEXTBEFORE(_xlfn.TEXTAFTER('query (10)'!L1689,"("),")"))),"")</f>
        <v/>
      </c>
      <c r="F1689" s="38" t="str">
        <f>TRIM('query (10)'!K1689)</f>
        <v>HUB3-1</v>
      </c>
      <c r="G1689" s="38" t="str">
        <f>IF('query (10)'!J1689="","",'query (10)'!J1689)</f>
        <v xml:space="preserve">Heavy smoke </v>
      </c>
      <c r="H1689" s="38" t="str">
        <f>TRIM(UPPER('query (10)'!J1689))</f>
        <v>HEAVY SMOKE</v>
      </c>
      <c r="I1689" s="38" t="str">
        <f>IF('query (10)'!F1689="","",'query (10)'!F1689)</f>
        <v>Time-based Maintenance</v>
      </c>
      <c r="J1689" s="38" t="str">
        <f>IF('query (10)'!F1689="","",IFERROR(INDEX(Cleaning_Rules!$B$14:$B$17,MATCH(TRIM('query (10)'!F1689),Cleaning_Rules!$A$14:$A$17,0)),"UNKNOWN"))</f>
        <v>TBM</v>
      </c>
      <c r="K1689" s="38" t="str">
        <f>IF('query (10)'!G1689="","",'query (10)'!G1689)</f>
        <v>เสร็จสิ้น</v>
      </c>
      <c r="L1689" s="38" t="str">
        <f>IF('query (10)'!G1689="","MISSING",IFERROR(INDEX(Cleaning_Rules!$B$5:$B$10,MATCH(TRIM('query (10)'!G1689),Cleaning_Rules!$A$5:$A$10,0)),"UNKNOWN"))</f>
        <v>COMPLETED</v>
      </c>
      <c r="M1689" s="38" t="str">
        <f>IF('query (10)'!I1689="","",'query (10)'!I1689)</f>
        <v>Mechanical</v>
      </c>
      <c r="N1689" s="38" t="str">
        <f>IF('query (10)'!O1689="","",'query (10)'!O1689)</f>
        <v>Part Change</v>
      </c>
      <c r="O1689" s="38" t="str">
        <f>IF('query (10)'!P1689="","",'query (10)'!P1689)</f>
        <v>Medium</v>
      </c>
      <c r="P1689" s="38" t="str">
        <f>IF('query (10)'!N1689="","",'query (10)'!N1689)</f>
        <v>Change Louver Filter Heavy Smoke (RF-40) According To PM 3 Year Cycle</v>
      </c>
      <c r="Q1689" s="38" t="str">
        <f>TRIM('query (10)'!N1689)</f>
        <v>Change Louver Filter Heavy Smoke (RF-40) According To PM 3 Year Cycle</v>
      </c>
      <c r="R1689" s="38" t="str">
        <f>TRIM(UPPER('query (10)'!R1689))</f>
        <v>FILTER</v>
      </c>
      <c r="S1689" s="38" t="str">
        <f>TRIM(UPPER('query (10)'!S1689))</f>
        <v>RF-40</v>
      </c>
      <c r="T1689" s="38" t="str">
        <f>IF('query (10)'!Q1689="","",TRIM(UPPER('query (10)'!Q1689)))</f>
        <v/>
      </c>
      <c r="U1689" s="38" t="str">
        <f>IF('query (10)'!T1689="","",'query (10)'!T1689)</f>
        <v/>
      </c>
      <c r="V1689" s="39" t="str">
        <f>IF('query (10)'!T1689="","",IFERROR(VALUE('query (10)'!T1689),""))</f>
        <v/>
      </c>
      <c r="W1689" s="40">
        <f>IF('query (10)'!U1689="","",'query (10)'!U1689)</f>
        <v>0</v>
      </c>
      <c r="X1689" s="39">
        <f>IF('query (10)'!V1689="","",'query (10)'!V1689)</f>
        <v>1095</v>
      </c>
      <c r="Y1689" s="41">
        <f>IF('query (10)'!W1689="","",'query (10)'!W1689)</f>
        <v>46092</v>
      </c>
      <c r="Z1689" s="41">
        <f>IF('query (10)'!X1689="","",'query (10)'!X1689)</f>
        <v>46100</v>
      </c>
      <c r="AA1689" s="41">
        <f>IF('query (10)'!Y1689="","",'query (10)'!Y1689)</f>
        <v>46100</v>
      </c>
      <c r="AB1689" s="41">
        <f>IF('query (10)'!Z1689="","",'query (10)'!Z1689)</f>
        <v>47195</v>
      </c>
      <c r="AC1689" s="38" t="str">
        <f>IF(OR('query (10)'!AA1689="",COUNTIF(Cleaning_Rules!$A$21:$A$26,TRIM('query (10)'!AA1689))&gt;0),"",TRIM('query (10)'!AA1689))</f>
        <v/>
      </c>
      <c r="AD1689" s="38" t="str">
        <f>IF('query (10)'!AB1689="","",TRIM(IFERROR(_xlfn.TEXTBEFORE('query (10)'!AB1689,"("),'query (10)'!AB1689)))</f>
        <v>เริ่มซ่อมงาน PM แล้ว รับผิดชอบโดย PAHLA SEEDANG</v>
      </c>
      <c r="AE1689" s="38" t="str">
        <f>IFERROR(LOWER(TRIM(_xlfn.TEXTBEFORE(_xlfn.TEXTAFTER('query (10)'!AB1689,"("),")"))),"")</f>
        <v>pahla@nsk.com</v>
      </c>
      <c r="AF1689" s="38" t="str">
        <f>IF('query (10)'!AD1689="","",TRIM('query (10)'!AD1689))</f>
        <v>จักรภัทร โคตรสมบัติ</v>
      </c>
      <c r="AG1689" s="38" t="str">
        <f>IF('query (10)'!AE1689="","",TRIM('query (10)'!AE1689))</f>
        <v>ผะหลา สีแดง</v>
      </c>
      <c r="AH1689" s="38" t="str">
        <f>IF('query (10)'!AF1689="","",IFERROR(VALUE('query (10)'!AF1689),""))</f>
        <v/>
      </c>
      <c r="AI1689" s="38" t="str">
        <f>IF('query (10)'!AG1689="","",TRIM('query (10)'!AG1689))</f>
        <v/>
      </c>
      <c r="AJ1689" s="38" t="str">
        <f>IF('query (10)'!AH1689="","",IFERROR(VALUE('query (10)'!AH1689),""))</f>
        <v/>
      </c>
      <c r="AK1689" s="38" t="str">
        <f>IF('query (10)'!AI1689="","",TRIM('query (10)'!AI1689))</f>
        <v/>
      </c>
      <c r="AL1689" s="42">
        <f t="shared" si="130"/>
        <v>2026</v>
      </c>
      <c r="AM1689" s="42" t="str">
        <f t="shared" si="131"/>
        <v>2026-03</v>
      </c>
      <c r="AN1689" s="42" t="str">
        <f t="shared" ca="1" si="132"/>
        <v/>
      </c>
      <c r="AO1689" s="42" t="str">
        <f t="shared" si="133"/>
        <v>WA-856 | WASHING EQUIPMENT M/C | HUB3-1 | HEAVY SMOKE | Time-based Maintenance | Mechanical | Part Change | Medium | Change Louver Filter Heavy Smoke (RF-40) According To PM 3 Year Cycle | FILTER | RF-40 | เริ่มซ่อมงาน PM แล้ว รับผิดชอบโดย PAHLA SEEDANG | ผะหลา สีแดง</v>
      </c>
      <c r="AP1689" s="42" t="str">
        <f>_xlfn.TEXTJOIN("; ",TRUE,IF(COUNTA('query (10)'!A1689:AK1689)&lt;=6,"NEAR_EMPTY_ROW",""),IF($K1689="","MISSING_STATUS",""),IF(AND($K1689="เสร็จสิ้น",$Z1689=""),"DONE_NO_ACTUAL_DATE",""),IF(AND($I1689="Condition-based Maintenance",$AH1689=""),"CBM_NO_MEASUREMENT",""),IF(OR($X1689="",$X1689=0),"INVALID_PERIOD",""),IF(AND($AA1689&lt;&gt;"",$AB1689&lt;&gt;"",$AB1689&lt;$AA1689),"DATE_SEQUENCE_ERROR",""),IF(AND($AB1689&lt;&gt;"",$AB1689&gt;DATE(2030,12,31)),"DATE_OUTLIER",""),IF($C1689="","MISSING_QRCODE",""),IF($J1689="UNKNOWN","UNKNOWN_PM_TYPE",""),IF($L1689="UNKNOWN","UNKNOWN_STATUS",""))</f>
        <v/>
      </c>
      <c r="AQ1689" s="42" t="str">
        <f t="shared" si="134"/>
        <v>NO</v>
      </c>
    </row>
    <row r="1690" spans="1:43" x14ac:dyDescent="0.3">
      <c r="A1690" s="38">
        <f>IF('query (10)'!A1690="","",'query (10)'!A1690)</f>
        <v>1896</v>
      </c>
      <c r="B1690" s="38">
        <f>IF('query (10)'!B1690="","",'query (10)'!B1690)</f>
        <v>19045</v>
      </c>
      <c r="C1690" s="38" t="str">
        <f>TRIM(UPPER('query (10)'!M1690))</f>
        <v>GR-400</v>
      </c>
      <c r="D1690" s="38" t="str">
        <f>TRIM(UPPER(IFERROR(_xlfn.TEXTBEFORE('query (10)'!L1690,"("),'query (10)'!L1690)))</f>
        <v>B1 RACEWAY SUPER FINISH MACHINE.</v>
      </c>
      <c r="E1690" s="38" t="str">
        <f>IFERROR(TRIM(UPPER(_xlfn.TEXTBEFORE(_xlfn.TEXTAFTER('query (10)'!L1690,"("),")"))),"")</f>
        <v/>
      </c>
      <c r="F1690" s="38" t="str">
        <f>TRIM('query (10)'!K1690)</f>
        <v>HUB3-1</v>
      </c>
      <c r="G1690" s="38" t="str">
        <f>IF('query (10)'!J1690="","",'query (10)'!J1690)</f>
        <v xml:space="preserve">Heavy smoke </v>
      </c>
      <c r="H1690" s="38" t="str">
        <f>TRIM(UPPER('query (10)'!J1690))</f>
        <v>HEAVY SMOKE</v>
      </c>
      <c r="I1690" s="38" t="str">
        <f>IF('query (10)'!F1690="","",'query (10)'!F1690)</f>
        <v>Time-based Maintenance</v>
      </c>
      <c r="J1690" s="38" t="str">
        <f>IF('query (10)'!F1690="","",IFERROR(INDEX(Cleaning_Rules!$B$14:$B$17,MATCH(TRIM('query (10)'!F1690),Cleaning_Rules!$A$14:$A$17,0)),"UNKNOWN"))</f>
        <v>TBM</v>
      </c>
      <c r="K1690" s="38" t="str">
        <f>IF('query (10)'!G1690="","",'query (10)'!G1690)</f>
        <v>เสร็จสิ้น</v>
      </c>
      <c r="L1690" s="38" t="str">
        <f>IF('query (10)'!G1690="","MISSING",IFERROR(INDEX(Cleaning_Rules!$B$5:$B$10,MATCH(TRIM('query (10)'!G1690),Cleaning_Rules!$A$5:$A$10,0)),"UNKNOWN"))</f>
        <v>COMPLETED</v>
      </c>
      <c r="M1690" s="38" t="str">
        <f>IF('query (10)'!I1690="","",'query (10)'!I1690)</f>
        <v>Mechanical</v>
      </c>
      <c r="N1690" s="38" t="str">
        <f>IF('query (10)'!O1690="","",'query (10)'!O1690)</f>
        <v>Part Change</v>
      </c>
      <c r="O1690" s="38" t="str">
        <f>IF('query (10)'!P1690="","",'query (10)'!P1690)</f>
        <v>Medium</v>
      </c>
      <c r="P1690" s="38" t="str">
        <f>IF('query (10)'!N1690="","",'query (10)'!N1690)</f>
        <v>Change Louver Filter Heavy Smoke (RF-40) According To PM 3 Year Cycle</v>
      </c>
      <c r="Q1690" s="38" t="str">
        <f>TRIM('query (10)'!N1690)</f>
        <v>Change Louver Filter Heavy Smoke (RF-40) According To PM 3 Year Cycle</v>
      </c>
      <c r="R1690" s="38" t="str">
        <f>TRIM(UPPER('query (10)'!R1690))</f>
        <v>FILTER</v>
      </c>
      <c r="S1690" s="38" t="str">
        <f>TRIM(UPPER('query (10)'!S1690))</f>
        <v>RF-40</v>
      </c>
      <c r="T1690" s="38" t="str">
        <f>IF('query (10)'!Q1690="","",TRIM(UPPER('query (10)'!Q1690)))</f>
        <v/>
      </c>
      <c r="U1690" s="38" t="str">
        <f>IF('query (10)'!T1690="","",'query (10)'!T1690)</f>
        <v/>
      </c>
      <c r="V1690" s="39" t="str">
        <f>IF('query (10)'!T1690="","",IFERROR(VALUE('query (10)'!T1690),""))</f>
        <v/>
      </c>
      <c r="W1690" s="40">
        <f>IF('query (10)'!U1690="","",'query (10)'!U1690)</f>
        <v>0</v>
      </c>
      <c r="X1690" s="39">
        <f>IF('query (10)'!V1690="","",'query (10)'!V1690)</f>
        <v>1095</v>
      </c>
      <c r="Y1690" s="41">
        <f>IF('query (10)'!W1690="","",'query (10)'!W1690)</f>
        <v>46092</v>
      </c>
      <c r="Z1690" s="41">
        <f>IF('query (10)'!X1690="","",'query (10)'!X1690)</f>
        <v>46095</v>
      </c>
      <c r="AA1690" s="41">
        <f>IF('query (10)'!Y1690="","",'query (10)'!Y1690)</f>
        <v>46095</v>
      </c>
      <c r="AB1690" s="41">
        <f>IF('query (10)'!Z1690="","",'query (10)'!Z1690)</f>
        <v>47190</v>
      </c>
      <c r="AC1690" s="38" t="str">
        <f>IF(OR('query (10)'!AA1690="",COUNTIF(Cleaning_Rules!$A$21:$A$26,TRIM('query (10)'!AA1690))&gt;0),"",TRIM('query (10)'!AA1690))</f>
        <v/>
      </c>
      <c r="AD1690" s="38" t="str">
        <f>IF('query (10)'!AB1690="","",TRIM(IFERROR(_xlfn.TEXTBEFORE('query (10)'!AB1690,"("),'query (10)'!AB1690)))</f>
        <v>เริ่มซ่อมงาน PM แล้ว รับผิดชอบโดย CHETSADA PHIWBANG</v>
      </c>
      <c r="AE1690" s="38" t="str">
        <f>IFERROR(LOWER(TRIM(_xlfn.TEXTBEFORE(_xlfn.TEXTAFTER('query (10)'!AB1690,"("),")"))),"")</f>
        <v>chetsada@nsk.com</v>
      </c>
      <c r="AF1690" s="38" t="str">
        <f>IF('query (10)'!AD1690="","",TRIM('query (10)'!AD1690))</f>
        <v>จักรภัทร โคตรสมบัติ</v>
      </c>
      <c r="AG1690" s="38" t="str">
        <f>IF('query (10)'!AE1690="","",TRIM('query (10)'!AE1690))</f>
        <v>เจษฎา ผิวบาง</v>
      </c>
      <c r="AH1690" s="38" t="str">
        <f>IF('query (10)'!AF1690="","",IFERROR(VALUE('query (10)'!AF1690),""))</f>
        <v/>
      </c>
      <c r="AI1690" s="38" t="str">
        <f>IF('query (10)'!AG1690="","",TRIM('query (10)'!AG1690))</f>
        <v/>
      </c>
      <c r="AJ1690" s="38" t="str">
        <f>IF('query (10)'!AH1690="","",IFERROR(VALUE('query (10)'!AH1690),""))</f>
        <v/>
      </c>
      <c r="AK1690" s="38" t="str">
        <f>IF('query (10)'!AI1690="","",TRIM('query (10)'!AI1690))</f>
        <v/>
      </c>
      <c r="AL1690" s="42">
        <f t="shared" si="130"/>
        <v>2026</v>
      </c>
      <c r="AM1690" s="42" t="str">
        <f t="shared" si="131"/>
        <v>2026-03</v>
      </c>
      <c r="AN1690" s="42" t="str">
        <f t="shared" ca="1" si="132"/>
        <v/>
      </c>
      <c r="AO1690" s="42" t="str">
        <f t="shared" si="133"/>
        <v>GR-400 | B1 RACEWAY SUPER FINISH MACHINE. | HUB3-1 | HEAVY SMOKE | Time-based Maintenance | Mechanical | Part Change | Medium | Change Louver Filter Heavy Smoke (RF-40) According To PM 3 Year Cycle | FILTER | RF-40 | เริ่มซ่อมงาน PM แล้ว รับผิดชอบโดย CHETSADA PHIWBANG | เจษฎา ผิวบาง</v>
      </c>
      <c r="AP1690" s="42" t="str">
        <f>_xlfn.TEXTJOIN("; ",TRUE,IF(COUNTA('query (10)'!A1690:AK1690)&lt;=6,"NEAR_EMPTY_ROW",""),IF($K1690="","MISSING_STATUS",""),IF(AND($K1690="เสร็จสิ้น",$Z1690=""),"DONE_NO_ACTUAL_DATE",""),IF(AND($I1690="Condition-based Maintenance",$AH1690=""),"CBM_NO_MEASUREMENT",""),IF(OR($X1690="",$X1690=0),"INVALID_PERIOD",""),IF(AND($AA1690&lt;&gt;"",$AB1690&lt;&gt;"",$AB1690&lt;$AA1690),"DATE_SEQUENCE_ERROR",""),IF(AND($AB1690&lt;&gt;"",$AB1690&gt;DATE(2030,12,31)),"DATE_OUTLIER",""),IF($C1690="","MISSING_QRCODE",""),IF($J1690="UNKNOWN","UNKNOWN_PM_TYPE",""),IF($L1690="UNKNOWN","UNKNOWN_STATUS",""))</f>
        <v/>
      </c>
      <c r="AQ1690" s="42" t="str">
        <f t="shared" si="134"/>
        <v>NO</v>
      </c>
    </row>
    <row r="1691" spans="1:43" x14ac:dyDescent="0.3">
      <c r="A1691" s="38">
        <f>IF('query (10)'!A1691="","",'query (10)'!A1691)</f>
        <v>1897</v>
      </c>
      <c r="B1691" s="38">
        <f>IF('query (10)'!B1691="","",'query (10)'!B1691)</f>
        <v>19079</v>
      </c>
      <c r="C1691" s="38" t="str">
        <f>TRIM(UPPER('query (10)'!M1691))</f>
        <v>WA-734</v>
      </c>
      <c r="D1691" s="38" t="str">
        <f>TRIM(UPPER(IFERROR(_xlfn.TEXTBEFORE('query (10)'!L1691,"("),'query (10)'!L1691)))</f>
        <v>SPINDLE WASHING EQUIPMENT</v>
      </c>
      <c r="E1691" s="38" t="str">
        <f>IFERROR(TRIM(UPPER(_xlfn.TEXTBEFORE(_xlfn.TEXTAFTER('query (10)'!L1691,"("),")"))),"")</f>
        <v/>
      </c>
      <c r="F1691" s="38" t="str">
        <f>TRIM('query (10)'!K1691)</f>
        <v>HUB3-2</v>
      </c>
      <c r="G1691" s="38" t="str">
        <f>IF('query (10)'!J1691="","",'query (10)'!J1691)</f>
        <v xml:space="preserve">Heavy smoke </v>
      </c>
      <c r="H1691" s="38" t="str">
        <f>TRIM(UPPER('query (10)'!J1691))</f>
        <v>HEAVY SMOKE</v>
      </c>
      <c r="I1691" s="38" t="str">
        <f>IF('query (10)'!F1691="","",'query (10)'!F1691)</f>
        <v>Time-based Maintenance</v>
      </c>
      <c r="J1691" s="38" t="str">
        <f>IF('query (10)'!F1691="","",IFERROR(INDEX(Cleaning_Rules!$B$14:$B$17,MATCH(TRIM('query (10)'!F1691),Cleaning_Rules!$A$14:$A$17,0)),"UNKNOWN"))</f>
        <v>TBM</v>
      </c>
      <c r="K1691" s="38" t="str">
        <f>IF('query (10)'!G1691="","",'query (10)'!G1691)</f>
        <v>เสร็จสิ้น</v>
      </c>
      <c r="L1691" s="38" t="str">
        <f>IF('query (10)'!G1691="","MISSING",IFERROR(INDEX(Cleaning_Rules!$B$5:$B$10,MATCH(TRIM('query (10)'!G1691),Cleaning_Rules!$A$5:$A$10,0)),"UNKNOWN"))</f>
        <v>COMPLETED</v>
      </c>
      <c r="M1691" s="38" t="str">
        <f>IF('query (10)'!I1691="","",'query (10)'!I1691)</f>
        <v>Mechanical</v>
      </c>
      <c r="N1691" s="38" t="str">
        <f>IF('query (10)'!O1691="","",'query (10)'!O1691)</f>
        <v>Part Change</v>
      </c>
      <c r="O1691" s="38" t="str">
        <f>IF('query (10)'!P1691="","",'query (10)'!P1691)</f>
        <v>Medium</v>
      </c>
      <c r="P1691" s="38" t="str">
        <f>IF('query (10)'!N1691="","",'query (10)'!N1691)</f>
        <v>Change Louver Filter Heavy Smoke (RF-40) According To PM 3 Year Cycle</v>
      </c>
      <c r="Q1691" s="38" t="str">
        <f>TRIM('query (10)'!N1691)</f>
        <v>Change Louver Filter Heavy Smoke (RF-40) According To PM 3 Year Cycle</v>
      </c>
      <c r="R1691" s="38" t="str">
        <f>TRIM(UPPER('query (10)'!R1691))</f>
        <v>FILTER</v>
      </c>
      <c r="S1691" s="38" t="str">
        <f>TRIM(UPPER('query (10)'!S1691))</f>
        <v>RF-40</v>
      </c>
      <c r="T1691" s="38" t="str">
        <f>IF('query (10)'!Q1691="","",TRIM(UPPER('query (10)'!Q1691)))</f>
        <v/>
      </c>
      <c r="U1691" s="38" t="str">
        <f>IF('query (10)'!T1691="","",'query (10)'!T1691)</f>
        <v/>
      </c>
      <c r="V1691" s="39" t="str">
        <f>IF('query (10)'!T1691="","",IFERROR(VALUE('query (10)'!T1691),""))</f>
        <v/>
      </c>
      <c r="W1691" s="40">
        <f>IF('query (10)'!U1691="","",'query (10)'!U1691)</f>
        <v>0</v>
      </c>
      <c r="X1691" s="39">
        <f>IF('query (10)'!V1691="","",'query (10)'!V1691)</f>
        <v>1096</v>
      </c>
      <c r="Y1691" s="41">
        <f>IF('query (10)'!W1691="","",'query (10)'!W1691)</f>
        <v>46093</v>
      </c>
      <c r="Z1691" s="41">
        <f>IF('query (10)'!X1691="","",'query (10)'!X1691)</f>
        <v>46108</v>
      </c>
      <c r="AA1691" s="41">
        <f>IF('query (10)'!Y1691="","",'query (10)'!Y1691)</f>
        <v>46108</v>
      </c>
      <c r="AB1691" s="41">
        <f>IF('query (10)'!Z1691="","",'query (10)'!Z1691)</f>
        <v>47204</v>
      </c>
      <c r="AC1691" s="38" t="str">
        <f>IF(OR('query (10)'!AA1691="",COUNTIF(Cleaning_Rules!$A$21:$A$26,TRIM('query (10)'!AA1691))&gt;0),"",TRIM('query (10)'!AA1691))</f>
        <v/>
      </c>
      <c r="AD1691" s="38" t="str">
        <f>IF('query (10)'!AB1691="","",TRIM(IFERROR(_xlfn.TEXTBEFORE('query (10)'!AB1691,"("),'query (10)'!AB1691)))</f>
        <v>เริ่มซ่อมงาน PM แล้ว รับผิดชอบโดย JAKKAPAT KHOTSOMBAT</v>
      </c>
      <c r="AE1691" s="38" t="str">
        <f>IFERROR(LOWER(TRIM(_xlfn.TEXTBEFORE(_xlfn.TEXTAFTER('query (10)'!AB1691,"("),")"))),"")</f>
        <v>jakkapat@nsk.com</v>
      </c>
      <c r="AF1691" s="38" t="str">
        <f>IF('query (10)'!AD1691="","",TRIM('query (10)'!AD1691))</f>
        <v>จักรภัทร โคตรสมบัติ</v>
      </c>
      <c r="AG1691" s="38" t="str">
        <f>IF('query (10)'!AE1691="","",TRIM('query (10)'!AE1691))</f>
        <v>จักรภัทร โคตรสมบัติ</v>
      </c>
      <c r="AH1691" s="38" t="str">
        <f>IF('query (10)'!AF1691="","",IFERROR(VALUE('query (10)'!AF1691),""))</f>
        <v/>
      </c>
      <c r="AI1691" s="38" t="str">
        <f>IF('query (10)'!AG1691="","",TRIM('query (10)'!AG1691))</f>
        <v/>
      </c>
      <c r="AJ1691" s="38" t="str">
        <f>IF('query (10)'!AH1691="","",IFERROR(VALUE('query (10)'!AH1691),""))</f>
        <v/>
      </c>
      <c r="AK1691" s="38" t="str">
        <f>IF('query (10)'!AI1691="","",TRIM('query (10)'!AI1691))</f>
        <v/>
      </c>
      <c r="AL1691" s="42">
        <f t="shared" si="130"/>
        <v>2026</v>
      </c>
      <c r="AM1691" s="42" t="str">
        <f t="shared" si="131"/>
        <v>2026-03</v>
      </c>
      <c r="AN1691" s="42" t="str">
        <f t="shared" ca="1" si="132"/>
        <v/>
      </c>
      <c r="AO1691" s="42" t="str">
        <f t="shared" si="133"/>
        <v>WA-734 | SPINDLE WASHING EQUIPMENT | HUB3-2 | HEAVY SMOKE | Time-based Maintenance | Mechanical | Part Change | Medium | Change Louver Filter Heavy Smoke (RF-40) According To PM 3 Year Cycle | FILTER | RF-40 | เริ่มซ่อมงาน PM แล้ว รับผิดชอบโดย JAKKAPAT KHOTSOMBAT | จักรภัทร โคตรสมบัติ</v>
      </c>
      <c r="AP1691" s="42" t="str">
        <f>_xlfn.TEXTJOIN("; ",TRUE,IF(COUNTA('query (10)'!A1691:AK1691)&lt;=6,"NEAR_EMPTY_ROW",""),IF($K1691="","MISSING_STATUS",""),IF(AND($K1691="เสร็จสิ้น",$Z1691=""),"DONE_NO_ACTUAL_DATE",""),IF(AND($I1691="Condition-based Maintenance",$AH1691=""),"CBM_NO_MEASUREMENT",""),IF(OR($X1691="",$X1691=0),"INVALID_PERIOD",""),IF(AND($AA1691&lt;&gt;"",$AB1691&lt;&gt;"",$AB1691&lt;$AA1691),"DATE_SEQUENCE_ERROR",""),IF(AND($AB1691&lt;&gt;"",$AB1691&gt;DATE(2030,12,31)),"DATE_OUTLIER",""),IF($C1691="","MISSING_QRCODE",""),IF($J1691="UNKNOWN","UNKNOWN_PM_TYPE",""),IF($L1691="UNKNOWN","UNKNOWN_STATUS",""))</f>
        <v/>
      </c>
      <c r="AQ1691" s="42" t="str">
        <f t="shared" si="134"/>
        <v>NO</v>
      </c>
    </row>
    <row r="1692" spans="1:43" x14ac:dyDescent="0.3">
      <c r="A1692" s="38">
        <f>IF('query (10)'!A1692="","",'query (10)'!A1692)</f>
        <v>1898</v>
      </c>
      <c r="B1692" s="38">
        <f>IF('query (10)'!B1692="","",'query (10)'!B1692)</f>
        <v>19080</v>
      </c>
      <c r="C1692" s="38" t="str">
        <f>TRIM(UPPER('query (10)'!M1692))</f>
        <v>WA-740</v>
      </c>
      <c r="D1692" s="38" t="str">
        <f>TRIM(UPPER(IFERROR(_xlfn.TEXTBEFORE('query (10)'!L1692,"("),'query (10)'!L1692)))</f>
        <v>OUTER RING WASHING EQUIPMENT</v>
      </c>
      <c r="E1692" s="38" t="str">
        <f>IFERROR(TRIM(UPPER(_xlfn.TEXTBEFORE(_xlfn.TEXTAFTER('query (10)'!L1692,"("),")"))),"")</f>
        <v/>
      </c>
      <c r="F1692" s="38" t="str">
        <f>TRIM('query (10)'!K1692)</f>
        <v>HUB3-2</v>
      </c>
      <c r="G1692" s="38" t="str">
        <f>IF('query (10)'!J1692="","",'query (10)'!J1692)</f>
        <v xml:space="preserve">Heavy smoke </v>
      </c>
      <c r="H1692" s="38" t="str">
        <f>TRIM(UPPER('query (10)'!J1692))</f>
        <v>HEAVY SMOKE</v>
      </c>
      <c r="I1692" s="38" t="str">
        <f>IF('query (10)'!F1692="","",'query (10)'!F1692)</f>
        <v>Time-based Maintenance</v>
      </c>
      <c r="J1692" s="38" t="str">
        <f>IF('query (10)'!F1692="","",IFERROR(INDEX(Cleaning_Rules!$B$14:$B$17,MATCH(TRIM('query (10)'!F1692),Cleaning_Rules!$A$14:$A$17,0)),"UNKNOWN"))</f>
        <v>TBM</v>
      </c>
      <c r="K1692" s="38" t="str">
        <f>IF('query (10)'!G1692="","",'query (10)'!G1692)</f>
        <v>เสร็จสิ้น</v>
      </c>
      <c r="L1692" s="38" t="str">
        <f>IF('query (10)'!G1692="","MISSING",IFERROR(INDEX(Cleaning_Rules!$B$5:$B$10,MATCH(TRIM('query (10)'!G1692),Cleaning_Rules!$A$5:$A$10,0)),"UNKNOWN"))</f>
        <v>COMPLETED</v>
      </c>
      <c r="M1692" s="38" t="str">
        <f>IF('query (10)'!I1692="","",'query (10)'!I1692)</f>
        <v>Mechanical</v>
      </c>
      <c r="N1692" s="38" t="str">
        <f>IF('query (10)'!O1692="","",'query (10)'!O1692)</f>
        <v>Part Change</v>
      </c>
      <c r="O1692" s="38" t="str">
        <f>IF('query (10)'!P1692="","",'query (10)'!P1692)</f>
        <v>Medium</v>
      </c>
      <c r="P1692" s="38" t="str">
        <f>IF('query (10)'!N1692="","",'query (10)'!N1692)</f>
        <v>Change Louver Filter Heavy Smoke (RF-40) According To PM 3 Year Cycle</v>
      </c>
      <c r="Q1692" s="38" t="str">
        <f>TRIM('query (10)'!N1692)</f>
        <v>Change Louver Filter Heavy Smoke (RF-40) According To PM 3 Year Cycle</v>
      </c>
      <c r="R1692" s="38" t="str">
        <f>TRIM(UPPER('query (10)'!R1692))</f>
        <v>FILTER</v>
      </c>
      <c r="S1692" s="38" t="str">
        <f>TRIM(UPPER('query (10)'!S1692))</f>
        <v>RF-40</v>
      </c>
      <c r="T1692" s="38" t="str">
        <f>IF('query (10)'!Q1692="","",TRIM(UPPER('query (10)'!Q1692)))</f>
        <v/>
      </c>
      <c r="U1692" s="38" t="str">
        <f>IF('query (10)'!T1692="","",'query (10)'!T1692)</f>
        <v/>
      </c>
      <c r="V1692" s="39" t="str">
        <f>IF('query (10)'!T1692="","",IFERROR(VALUE('query (10)'!T1692),""))</f>
        <v/>
      </c>
      <c r="W1692" s="40">
        <f>IF('query (10)'!U1692="","",'query (10)'!U1692)</f>
        <v>0</v>
      </c>
      <c r="X1692" s="39">
        <f>IF('query (10)'!V1692="","",'query (10)'!V1692)</f>
        <v>1096</v>
      </c>
      <c r="Y1692" s="41">
        <f>IF('query (10)'!W1692="","",'query (10)'!W1692)</f>
        <v>46093</v>
      </c>
      <c r="Z1692" s="41">
        <f>IF('query (10)'!X1692="","",'query (10)'!X1692)</f>
        <v>46108</v>
      </c>
      <c r="AA1692" s="41">
        <f>IF('query (10)'!Y1692="","",'query (10)'!Y1692)</f>
        <v>46108</v>
      </c>
      <c r="AB1692" s="41">
        <f>IF('query (10)'!Z1692="","",'query (10)'!Z1692)</f>
        <v>47204</v>
      </c>
      <c r="AC1692" s="38" t="str">
        <f>IF(OR('query (10)'!AA1692="",COUNTIF(Cleaning_Rules!$A$21:$A$26,TRIM('query (10)'!AA1692))&gt;0),"",TRIM('query (10)'!AA1692))</f>
        <v/>
      </c>
      <c r="AD1692" s="38" t="str">
        <f>IF('query (10)'!AB1692="","",TRIM(IFERROR(_xlfn.TEXTBEFORE('query (10)'!AB1692,"("),'query (10)'!AB1692)))</f>
        <v>เริ่มซ่อมงาน PM แล้ว รับผิดชอบโดย JAKKAPAT KHOTSOMBAT</v>
      </c>
      <c r="AE1692" s="38" t="str">
        <f>IFERROR(LOWER(TRIM(_xlfn.TEXTBEFORE(_xlfn.TEXTAFTER('query (10)'!AB1692,"("),")"))),"")</f>
        <v>jakkapat@nsk.com</v>
      </c>
      <c r="AF1692" s="38" t="str">
        <f>IF('query (10)'!AD1692="","",TRIM('query (10)'!AD1692))</f>
        <v>จักรภัทร โคตรสมบัติ</v>
      </c>
      <c r="AG1692" s="38" t="str">
        <f>IF('query (10)'!AE1692="","",TRIM('query (10)'!AE1692))</f>
        <v>จักรภัทร โคตรสมบัติ</v>
      </c>
      <c r="AH1692" s="38" t="str">
        <f>IF('query (10)'!AF1692="","",IFERROR(VALUE('query (10)'!AF1692),""))</f>
        <v/>
      </c>
      <c r="AI1692" s="38" t="str">
        <f>IF('query (10)'!AG1692="","",TRIM('query (10)'!AG1692))</f>
        <v/>
      </c>
      <c r="AJ1692" s="38" t="str">
        <f>IF('query (10)'!AH1692="","",IFERROR(VALUE('query (10)'!AH1692),""))</f>
        <v/>
      </c>
      <c r="AK1692" s="38" t="str">
        <f>IF('query (10)'!AI1692="","",TRIM('query (10)'!AI1692))</f>
        <v/>
      </c>
      <c r="AL1692" s="42">
        <f t="shared" si="130"/>
        <v>2026</v>
      </c>
      <c r="AM1692" s="42" t="str">
        <f t="shared" si="131"/>
        <v>2026-03</v>
      </c>
      <c r="AN1692" s="42" t="str">
        <f t="shared" ca="1" si="132"/>
        <v/>
      </c>
      <c r="AO1692" s="42" t="str">
        <f t="shared" si="133"/>
        <v>WA-740 | OUTER RING WASHING EQUIPMENT | HUB3-2 | HEAVY SMOKE | Time-based Maintenance | Mechanical | Part Change | Medium | Change Louver Filter Heavy Smoke (RF-40) According To PM 3 Year Cycle | FILTER | RF-40 | เริ่มซ่อมงาน PM แล้ว รับผิดชอบโดย JAKKAPAT KHOTSOMBAT | จักรภัทร โคตรสมบัติ</v>
      </c>
      <c r="AP1692" s="42" t="str">
        <f>_xlfn.TEXTJOIN("; ",TRUE,IF(COUNTA('query (10)'!A1692:AK1692)&lt;=6,"NEAR_EMPTY_ROW",""),IF($K1692="","MISSING_STATUS",""),IF(AND($K1692="เสร็จสิ้น",$Z1692=""),"DONE_NO_ACTUAL_DATE",""),IF(AND($I1692="Condition-based Maintenance",$AH1692=""),"CBM_NO_MEASUREMENT",""),IF(OR($X1692="",$X1692=0),"INVALID_PERIOD",""),IF(AND($AA1692&lt;&gt;"",$AB1692&lt;&gt;"",$AB1692&lt;$AA1692),"DATE_SEQUENCE_ERROR",""),IF(AND($AB1692&lt;&gt;"",$AB1692&gt;DATE(2030,12,31)),"DATE_OUTLIER",""),IF($C1692="","MISSING_QRCODE",""),IF($J1692="UNKNOWN","UNKNOWN_PM_TYPE",""),IF($L1692="UNKNOWN","UNKNOWN_STATUS",""))</f>
        <v/>
      </c>
      <c r="AQ1692" s="42" t="str">
        <f t="shared" si="134"/>
        <v>NO</v>
      </c>
    </row>
    <row r="1693" spans="1:43" x14ac:dyDescent="0.3">
      <c r="A1693" s="38">
        <f>IF('query (10)'!A1693="","",'query (10)'!A1693)</f>
        <v>1899</v>
      </c>
      <c r="B1693" s="38">
        <f>IF('query (10)'!B1693="","",'query (10)'!B1693)</f>
        <v>19081</v>
      </c>
      <c r="C1693" s="38" t="str">
        <f>TRIM(UPPER('query (10)'!M1693))</f>
        <v>WA-740</v>
      </c>
      <c r="D1693" s="38" t="str">
        <f>TRIM(UPPER(IFERROR(_xlfn.TEXTBEFORE('query (10)'!L1693,"("),'query (10)'!L1693)))</f>
        <v>OUTER RING WASHING EQUIPMENT</v>
      </c>
      <c r="E1693" s="38" t="str">
        <f>IFERROR(TRIM(UPPER(_xlfn.TEXTBEFORE(_xlfn.TEXTAFTER('query (10)'!L1693,"("),")"))),"")</f>
        <v/>
      </c>
      <c r="F1693" s="38" t="str">
        <f>TRIM('query (10)'!K1693)</f>
        <v>HUB3-2</v>
      </c>
      <c r="G1693" s="38" t="str">
        <f>IF('query (10)'!J1693="","",'query (10)'!J1693)</f>
        <v xml:space="preserve">Heavy smoke </v>
      </c>
      <c r="H1693" s="38" t="str">
        <f>TRIM(UPPER('query (10)'!J1693))</f>
        <v>HEAVY SMOKE</v>
      </c>
      <c r="I1693" s="38" t="str">
        <f>IF('query (10)'!F1693="","",'query (10)'!F1693)</f>
        <v>Time-based Maintenance</v>
      </c>
      <c r="J1693" s="38" t="str">
        <f>IF('query (10)'!F1693="","",IFERROR(INDEX(Cleaning_Rules!$B$14:$B$17,MATCH(TRIM('query (10)'!F1693),Cleaning_Rules!$A$14:$A$17,0)),"UNKNOWN"))</f>
        <v>TBM</v>
      </c>
      <c r="K1693" s="38" t="str">
        <f>IF('query (10)'!G1693="","",'query (10)'!G1693)</f>
        <v>เสร็จสิ้น</v>
      </c>
      <c r="L1693" s="38" t="str">
        <f>IF('query (10)'!G1693="","MISSING",IFERROR(INDEX(Cleaning_Rules!$B$5:$B$10,MATCH(TRIM('query (10)'!G1693),Cleaning_Rules!$A$5:$A$10,0)),"UNKNOWN"))</f>
        <v>COMPLETED</v>
      </c>
      <c r="M1693" s="38" t="str">
        <f>IF('query (10)'!I1693="","",'query (10)'!I1693)</f>
        <v>Mechanical</v>
      </c>
      <c r="N1693" s="38" t="str">
        <f>IF('query (10)'!O1693="","",'query (10)'!O1693)</f>
        <v>Part Change</v>
      </c>
      <c r="O1693" s="38" t="str">
        <f>IF('query (10)'!P1693="","",'query (10)'!P1693)</f>
        <v>Medium</v>
      </c>
      <c r="P1693" s="38" t="str">
        <f>IF('query (10)'!N1693="","",'query (10)'!N1693)</f>
        <v>Change Cylindrical Filter Heavy Smoke (DF-40) According To PM 1 Year Cycle</v>
      </c>
      <c r="Q1693" s="38" t="str">
        <f>TRIM('query (10)'!N1693)</f>
        <v>Change Cylindrical Filter Heavy Smoke (DF-40) According To PM 1 Year Cycle</v>
      </c>
      <c r="R1693" s="38" t="str">
        <f>TRIM(UPPER('query (10)'!R1693))</f>
        <v>FILTER</v>
      </c>
      <c r="S1693" s="38" t="str">
        <f>TRIM(UPPER('query (10)'!S1693))</f>
        <v>DF-40</v>
      </c>
      <c r="T1693" s="38" t="str">
        <f>IF('query (10)'!Q1693="","",TRIM(UPPER('query (10)'!Q1693)))</f>
        <v/>
      </c>
      <c r="U1693" s="38" t="str">
        <f>IF('query (10)'!T1693="","",'query (10)'!T1693)</f>
        <v/>
      </c>
      <c r="V1693" s="39" t="str">
        <f>IF('query (10)'!T1693="","",IFERROR(VALUE('query (10)'!T1693),""))</f>
        <v/>
      </c>
      <c r="W1693" s="40">
        <f>IF('query (10)'!U1693="","",'query (10)'!U1693)</f>
        <v>0</v>
      </c>
      <c r="X1693" s="39">
        <f>IF('query (10)'!V1693="","",'query (10)'!V1693)</f>
        <v>1096</v>
      </c>
      <c r="Y1693" s="41">
        <f>IF('query (10)'!W1693="","",'query (10)'!W1693)</f>
        <v>46093</v>
      </c>
      <c r="Z1693" s="41">
        <f>IF('query (10)'!X1693="","",'query (10)'!X1693)</f>
        <v>46108</v>
      </c>
      <c r="AA1693" s="41">
        <f>IF('query (10)'!Y1693="","",'query (10)'!Y1693)</f>
        <v>46108</v>
      </c>
      <c r="AB1693" s="41">
        <f>IF('query (10)'!Z1693="","",'query (10)'!Z1693)</f>
        <v>47204</v>
      </c>
      <c r="AC1693" s="38" t="str">
        <f>IF(OR('query (10)'!AA1693="",COUNTIF(Cleaning_Rules!$A$21:$A$26,TRIM('query (10)'!AA1693))&gt;0),"",TRIM('query (10)'!AA1693))</f>
        <v/>
      </c>
      <c r="AD1693" s="38" t="str">
        <f>IF('query (10)'!AB1693="","",TRIM(IFERROR(_xlfn.TEXTBEFORE('query (10)'!AB1693,"("),'query (10)'!AB1693)))</f>
        <v>เริ่มซ่อมงาน PM แล้ว รับผิดชอบโดย JAKKAPAT KHOTSOMBAT</v>
      </c>
      <c r="AE1693" s="38" t="str">
        <f>IFERROR(LOWER(TRIM(_xlfn.TEXTBEFORE(_xlfn.TEXTAFTER('query (10)'!AB1693,"("),")"))),"")</f>
        <v>jakkapat@nsk.com</v>
      </c>
      <c r="AF1693" s="38" t="str">
        <f>IF('query (10)'!AD1693="","",TRIM('query (10)'!AD1693))</f>
        <v>จักรภัทร โคตรสมบัติ</v>
      </c>
      <c r="AG1693" s="38" t="str">
        <f>IF('query (10)'!AE1693="","",TRIM('query (10)'!AE1693))</f>
        <v>จักรภัทร โคตรสมบัติ</v>
      </c>
      <c r="AH1693" s="38" t="str">
        <f>IF('query (10)'!AF1693="","",IFERROR(VALUE('query (10)'!AF1693),""))</f>
        <v/>
      </c>
      <c r="AI1693" s="38" t="str">
        <f>IF('query (10)'!AG1693="","",TRIM('query (10)'!AG1693))</f>
        <v/>
      </c>
      <c r="AJ1693" s="38" t="str">
        <f>IF('query (10)'!AH1693="","",IFERROR(VALUE('query (10)'!AH1693),""))</f>
        <v/>
      </c>
      <c r="AK1693" s="38" t="str">
        <f>IF('query (10)'!AI1693="","",TRIM('query (10)'!AI1693))</f>
        <v/>
      </c>
      <c r="AL1693" s="42">
        <f t="shared" si="130"/>
        <v>2026</v>
      </c>
      <c r="AM1693" s="42" t="str">
        <f t="shared" si="131"/>
        <v>2026-03</v>
      </c>
      <c r="AN1693" s="42" t="str">
        <f t="shared" ca="1" si="132"/>
        <v/>
      </c>
      <c r="AO1693" s="42" t="str">
        <f t="shared" si="133"/>
        <v>WA-740 | OUTER RING WASHING EQUIPMENT | HUB3-2 | HEAVY SMOKE | Time-based Maintenance | Mechanical | Part Change | Medium | Change Cylindrical Filter Heavy Smoke (DF-40) According To PM 1 Year Cycle | FILTER | DF-40 | เริ่มซ่อมงาน PM แล้ว รับผิดชอบโดย JAKKAPAT KHOTSOMBAT | จักรภัทร โคตรสมบัติ</v>
      </c>
      <c r="AP1693" s="42" t="str">
        <f>_xlfn.TEXTJOIN("; ",TRUE,IF(COUNTA('query (10)'!A1693:AK1693)&lt;=6,"NEAR_EMPTY_ROW",""),IF($K1693="","MISSING_STATUS",""),IF(AND($K1693="เสร็จสิ้น",$Z1693=""),"DONE_NO_ACTUAL_DATE",""),IF(AND($I1693="Condition-based Maintenance",$AH1693=""),"CBM_NO_MEASUREMENT",""),IF(OR($X1693="",$X1693=0),"INVALID_PERIOD",""),IF(AND($AA1693&lt;&gt;"",$AB1693&lt;&gt;"",$AB1693&lt;$AA1693),"DATE_SEQUENCE_ERROR",""),IF(AND($AB1693&lt;&gt;"",$AB1693&gt;DATE(2030,12,31)),"DATE_OUTLIER",""),IF($C1693="","MISSING_QRCODE",""),IF($J1693="UNKNOWN","UNKNOWN_PM_TYPE",""),IF($L1693="UNKNOWN","UNKNOWN_STATUS",""))</f>
        <v/>
      </c>
      <c r="AQ1693" s="42" t="str">
        <f t="shared" si="134"/>
        <v>NO</v>
      </c>
    </row>
    <row r="1694" spans="1:43" x14ac:dyDescent="0.3">
      <c r="A1694" s="38">
        <f>IF('query (10)'!A1694="","",'query (10)'!A1694)</f>
        <v>1900</v>
      </c>
      <c r="B1694" s="38">
        <f>IF('query (10)'!B1694="","",'query (10)'!B1694)</f>
        <v>19082</v>
      </c>
      <c r="C1694" s="38" t="str">
        <f>TRIM(UPPER('query (10)'!M1694))</f>
        <v>WA-734</v>
      </c>
      <c r="D1694" s="38" t="str">
        <f>TRIM(UPPER(IFERROR(_xlfn.TEXTBEFORE('query (10)'!L1694,"("),'query (10)'!L1694)))</f>
        <v>SPINDLE WASHING EQUIPMENT</v>
      </c>
      <c r="E1694" s="38" t="str">
        <f>IFERROR(TRIM(UPPER(_xlfn.TEXTBEFORE(_xlfn.TEXTAFTER('query (10)'!L1694,"("),")"))),"")</f>
        <v/>
      </c>
      <c r="F1694" s="38" t="str">
        <f>TRIM('query (10)'!K1694)</f>
        <v>HUB3-2</v>
      </c>
      <c r="G1694" s="38" t="str">
        <f>IF('query (10)'!J1694="","",'query (10)'!J1694)</f>
        <v xml:space="preserve">Heavy smoke </v>
      </c>
      <c r="H1694" s="38" t="str">
        <f>TRIM(UPPER('query (10)'!J1694))</f>
        <v>HEAVY SMOKE</v>
      </c>
      <c r="I1694" s="38" t="str">
        <f>IF('query (10)'!F1694="","",'query (10)'!F1694)</f>
        <v>Time-based Maintenance</v>
      </c>
      <c r="J1694" s="38" t="str">
        <f>IF('query (10)'!F1694="","",IFERROR(INDEX(Cleaning_Rules!$B$14:$B$17,MATCH(TRIM('query (10)'!F1694),Cleaning_Rules!$A$14:$A$17,0)),"UNKNOWN"))</f>
        <v>TBM</v>
      </c>
      <c r="K1694" s="38" t="str">
        <f>IF('query (10)'!G1694="","",'query (10)'!G1694)</f>
        <v>เสร็จสิ้น</v>
      </c>
      <c r="L1694" s="38" t="str">
        <f>IF('query (10)'!G1694="","MISSING",IFERROR(INDEX(Cleaning_Rules!$B$5:$B$10,MATCH(TRIM('query (10)'!G1694),Cleaning_Rules!$A$5:$A$10,0)),"UNKNOWN"))</f>
        <v>COMPLETED</v>
      </c>
      <c r="M1694" s="38" t="str">
        <f>IF('query (10)'!I1694="","",'query (10)'!I1694)</f>
        <v>Mechanical</v>
      </c>
      <c r="N1694" s="38" t="str">
        <f>IF('query (10)'!O1694="","",'query (10)'!O1694)</f>
        <v>Part Change</v>
      </c>
      <c r="O1694" s="38" t="str">
        <f>IF('query (10)'!P1694="","",'query (10)'!P1694)</f>
        <v>Medium</v>
      </c>
      <c r="P1694" s="38" t="str">
        <f>IF('query (10)'!N1694="","",'query (10)'!N1694)</f>
        <v>Change Cylindrical Filter Heavy Smoke (DF-40) According To PM 1 Year Cycle</v>
      </c>
      <c r="Q1694" s="38" t="str">
        <f>TRIM('query (10)'!N1694)</f>
        <v>Change Cylindrical Filter Heavy Smoke (DF-40) According To PM 1 Year Cycle</v>
      </c>
      <c r="R1694" s="38" t="str">
        <f>TRIM(UPPER('query (10)'!R1694))</f>
        <v>FILTER</v>
      </c>
      <c r="S1694" s="38" t="str">
        <f>TRIM(UPPER('query (10)'!S1694))</f>
        <v>DF-40</v>
      </c>
      <c r="T1694" s="38" t="str">
        <f>IF('query (10)'!Q1694="","",TRIM(UPPER('query (10)'!Q1694)))</f>
        <v/>
      </c>
      <c r="U1694" s="38" t="str">
        <f>IF('query (10)'!T1694="","",'query (10)'!T1694)</f>
        <v/>
      </c>
      <c r="V1694" s="39" t="str">
        <f>IF('query (10)'!T1694="","",IFERROR(VALUE('query (10)'!T1694),""))</f>
        <v/>
      </c>
      <c r="W1694" s="40">
        <f>IF('query (10)'!U1694="","",'query (10)'!U1694)</f>
        <v>0</v>
      </c>
      <c r="X1694" s="39">
        <f>IF('query (10)'!V1694="","",'query (10)'!V1694)</f>
        <v>1096</v>
      </c>
      <c r="Y1694" s="41">
        <f>IF('query (10)'!W1694="","",'query (10)'!W1694)</f>
        <v>46093</v>
      </c>
      <c r="Z1694" s="41">
        <f>IF('query (10)'!X1694="","",'query (10)'!X1694)</f>
        <v>46108</v>
      </c>
      <c r="AA1694" s="41">
        <f>IF('query (10)'!Y1694="","",'query (10)'!Y1694)</f>
        <v>46108</v>
      </c>
      <c r="AB1694" s="41">
        <f>IF('query (10)'!Z1694="","",'query (10)'!Z1694)</f>
        <v>47204</v>
      </c>
      <c r="AC1694" s="38" t="str">
        <f>IF(OR('query (10)'!AA1694="",COUNTIF(Cleaning_Rules!$A$21:$A$26,TRIM('query (10)'!AA1694))&gt;0),"",TRIM('query (10)'!AA1694))</f>
        <v/>
      </c>
      <c r="AD1694" s="38" t="str">
        <f>IF('query (10)'!AB1694="","",TRIM(IFERROR(_xlfn.TEXTBEFORE('query (10)'!AB1694,"("),'query (10)'!AB1694)))</f>
        <v>เริ่มซ่อมงาน PM แล้ว รับผิดชอบโดย JAKKAPAT KHOTSOMBAT</v>
      </c>
      <c r="AE1694" s="38" t="str">
        <f>IFERROR(LOWER(TRIM(_xlfn.TEXTBEFORE(_xlfn.TEXTAFTER('query (10)'!AB1694,"("),")"))),"")</f>
        <v>jakkapat@nsk.com</v>
      </c>
      <c r="AF1694" s="38" t="str">
        <f>IF('query (10)'!AD1694="","",TRIM('query (10)'!AD1694))</f>
        <v>จักรภัทร โคตรสมบัติ</v>
      </c>
      <c r="AG1694" s="38" t="str">
        <f>IF('query (10)'!AE1694="","",TRIM('query (10)'!AE1694))</f>
        <v>จักรภัทร โคตรสมบัติ</v>
      </c>
      <c r="AH1694" s="38" t="str">
        <f>IF('query (10)'!AF1694="","",IFERROR(VALUE('query (10)'!AF1694),""))</f>
        <v/>
      </c>
      <c r="AI1694" s="38" t="str">
        <f>IF('query (10)'!AG1694="","",TRIM('query (10)'!AG1694))</f>
        <v/>
      </c>
      <c r="AJ1694" s="38" t="str">
        <f>IF('query (10)'!AH1694="","",IFERROR(VALUE('query (10)'!AH1694),""))</f>
        <v/>
      </c>
      <c r="AK1694" s="38" t="str">
        <f>IF('query (10)'!AI1694="","",TRIM('query (10)'!AI1694))</f>
        <v/>
      </c>
      <c r="AL1694" s="42">
        <f t="shared" si="130"/>
        <v>2026</v>
      </c>
      <c r="AM1694" s="42" t="str">
        <f t="shared" si="131"/>
        <v>2026-03</v>
      </c>
      <c r="AN1694" s="42" t="str">
        <f t="shared" ca="1" si="132"/>
        <v/>
      </c>
      <c r="AO1694" s="42" t="str">
        <f t="shared" si="133"/>
        <v>WA-734 | SPINDLE WASHING EQUIPMENT | HUB3-2 | HEAVY SMOKE | Time-based Maintenance | Mechanical | Part Change | Medium | Change Cylindrical Filter Heavy Smoke (DF-40) According To PM 1 Year Cycle | FILTER | DF-40 | เริ่มซ่อมงาน PM แล้ว รับผิดชอบโดย JAKKAPAT KHOTSOMBAT | จักรภัทร โคตรสมบัติ</v>
      </c>
      <c r="AP1694" s="42" t="str">
        <f>_xlfn.TEXTJOIN("; ",TRUE,IF(COUNTA('query (10)'!A1694:AK1694)&lt;=6,"NEAR_EMPTY_ROW",""),IF($K1694="","MISSING_STATUS",""),IF(AND($K1694="เสร็จสิ้น",$Z1694=""),"DONE_NO_ACTUAL_DATE",""),IF(AND($I1694="Condition-based Maintenance",$AH1694=""),"CBM_NO_MEASUREMENT",""),IF(OR($X1694="",$X1694=0),"INVALID_PERIOD",""),IF(AND($AA1694&lt;&gt;"",$AB1694&lt;&gt;"",$AB1694&lt;$AA1694),"DATE_SEQUENCE_ERROR",""),IF(AND($AB1694&lt;&gt;"",$AB1694&gt;DATE(2030,12,31)),"DATE_OUTLIER",""),IF($C1694="","MISSING_QRCODE",""),IF($J1694="UNKNOWN","UNKNOWN_PM_TYPE",""),IF($L1694="UNKNOWN","UNKNOWN_STATUS",""))</f>
        <v/>
      </c>
      <c r="AQ1694" s="42" t="str">
        <f t="shared" si="134"/>
        <v>NO</v>
      </c>
    </row>
    <row r="1695" spans="1:43" x14ac:dyDescent="0.3">
      <c r="A1695" s="38">
        <f>IF('query (10)'!A1695="","",'query (10)'!A1695)</f>
        <v>1901</v>
      </c>
      <c r="B1695" s="38">
        <f>IF('query (10)'!B1695="","",'query (10)'!B1695)</f>
        <v>19083</v>
      </c>
      <c r="C1695" s="38" t="str">
        <f>TRIM(UPPER('query (10)'!M1695))</f>
        <v>GR-732</v>
      </c>
      <c r="D1695" s="38" t="str">
        <f>TRIM(UPPER(IFERROR(_xlfn.TEXTBEFORE('query (10)'!L1695,"("),'query (10)'!L1695)))</f>
        <v>SPINDLE RACEWAY GRINDING MACHINE WITH DEMAGNETIZE</v>
      </c>
      <c r="E1695" s="38" t="str">
        <f>IFERROR(TRIM(UPPER(_xlfn.TEXTBEFORE(_xlfn.TEXTAFTER('query (10)'!L1695,"("),")"))),"")</f>
        <v/>
      </c>
      <c r="F1695" s="38" t="str">
        <f>TRIM('query (10)'!K1695)</f>
        <v>HUB3-2</v>
      </c>
      <c r="G1695" s="38" t="str">
        <f>IF('query (10)'!J1695="","",'query (10)'!J1695)</f>
        <v>Hydraulic Equipment</v>
      </c>
      <c r="H1695" s="38" t="str">
        <f>TRIM(UPPER('query (10)'!J1695))</f>
        <v>HYDRAULIC EQUIPMENT</v>
      </c>
      <c r="I1695" s="38" t="str">
        <f>IF('query (10)'!F1695="","",'query (10)'!F1695)</f>
        <v>Time-based Maintenance</v>
      </c>
      <c r="J1695" s="38" t="str">
        <f>IF('query (10)'!F1695="","",IFERROR(INDEX(Cleaning_Rules!$B$14:$B$17,MATCH(TRIM('query (10)'!F1695),Cleaning_Rules!$A$14:$A$17,0)),"UNKNOWN"))</f>
        <v>TBM</v>
      </c>
      <c r="K1695" s="38" t="str">
        <f>IF('query (10)'!G1695="","",'query (10)'!G1695)</f>
        <v>กำลังดำเนินการ</v>
      </c>
      <c r="L1695" s="38" t="str">
        <f>IF('query (10)'!G1695="","MISSING",IFERROR(INDEX(Cleaning_Rules!$B$5:$B$10,MATCH(TRIM('query (10)'!G1695),Cleaning_Rules!$A$5:$A$10,0)),"UNKNOWN"))</f>
        <v>IN_PROGRESS</v>
      </c>
      <c r="M1695" s="38" t="str">
        <f>IF('query (10)'!I1695="","",'query (10)'!I1695)</f>
        <v>Mechanical</v>
      </c>
      <c r="N1695" s="38" t="str">
        <f>IF('query (10)'!O1695="","",'query (10)'!O1695)</f>
        <v>Part Change</v>
      </c>
      <c r="O1695" s="38" t="str">
        <f>IF('query (10)'!P1695="","",'query (10)'!P1695)</f>
        <v>Medium</v>
      </c>
      <c r="P1695" s="38" t="str">
        <f>IF('query (10)'!N1695="","",'query (10)'!N1695)</f>
        <v>Change Hydraulic Hose and Hydraulic Fitting According to PM 5 Year Cycle</v>
      </c>
      <c r="Q1695" s="38" t="str">
        <f>TRIM('query (10)'!N1695)</f>
        <v>Change Hydraulic Hose and Hydraulic Fitting According to PM 5 Year Cycle</v>
      </c>
      <c r="R1695" s="38" t="str">
        <f>TRIM(UPPER('query (10)'!R1695))</f>
        <v>HYDRAULIC PUSH ONE FITTING</v>
      </c>
      <c r="S1695" s="38" t="str">
        <f>TRIM(UPPER('query (10)'!S1695))</f>
        <v>CE-G-06-14L</v>
      </c>
      <c r="T1695" s="38" t="str">
        <f>IF('query (10)'!Q1695="","",TRIM(UPPER('query (10)'!Q1695)))</f>
        <v/>
      </c>
      <c r="U1695" s="38" t="str">
        <f>IF('query (10)'!T1695="","",'query (10)'!T1695)</f>
        <v/>
      </c>
      <c r="V1695" s="39" t="str">
        <f>IF('query (10)'!T1695="","",IFERROR(VALUE('query (10)'!T1695),""))</f>
        <v/>
      </c>
      <c r="W1695" s="40">
        <f>IF('query (10)'!U1695="","",'query (10)'!U1695)</f>
        <v>0</v>
      </c>
      <c r="X1695" s="39">
        <f>IF('query (10)'!V1695="","",'query (10)'!V1695)</f>
        <v>1826</v>
      </c>
      <c r="Y1695" s="41">
        <f>IF('query (10)'!W1695="","",'query (10)'!W1695)</f>
        <v>46093</v>
      </c>
      <c r="Z1695" s="41" t="str">
        <f>IF('query (10)'!X1695="","",'query (10)'!X1695)</f>
        <v/>
      </c>
      <c r="AA1695" s="41">
        <f>IF('query (10)'!Y1695="","",'query (10)'!Y1695)</f>
        <v>46093</v>
      </c>
      <c r="AB1695" s="41">
        <f>IF('query (10)'!Z1695="","",'query (10)'!Z1695)</f>
        <v>47919</v>
      </c>
      <c r="AC1695" s="38" t="str">
        <f>IF(OR('query (10)'!AA1695="",COUNTIF(Cleaning_Rules!$A$21:$A$26,TRIM('query (10)'!AA1695))&gt;0),"",TRIM('query (10)'!AA1695))</f>
        <v/>
      </c>
      <c r="AD1695" s="38" t="str">
        <f>IF('query (10)'!AB1695="","",TRIM(IFERROR(_xlfn.TEXTBEFORE('query (10)'!AB1695,"("),'query (10)'!AB1695)))</f>
        <v>เริ่มซ่อมงาน PM แล้ว รับผิดชอบโดย JAKKAPAT KHOTSOMBAT</v>
      </c>
      <c r="AE1695" s="38" t="str">
        <f>IFERROR(LOWER(TRIM(_xlfn.TEXTBEFORE(_xlfn.TEXTAFTER('query (10)'!AB1695,"("),")"))),"")</f>
        <v>jakkapat@nsk.com</v>
      </c>
      <c r="AF1695" s="38" t="str">
        <f>IF('query (10)'!AD1695="","",TRIM('query (10)'!AD1695))</f>
        <v>จักรภัทร โคตรสมบัติ</v>
      </c>
      <c r="AG1695" s="38" t="str">
        <f>IF('query (10)'!AE1695="","",TRIM('query (10)'!AE1695))</f>
        <v>จักรภัทร โคตรสมบัติ</v>
      </c>
      <c r="AH1695" s="38" t="str">
        <f>IF('query (10)'!AF1695="","",IFERROR(VALUE('query (10)'!AF1695),""))</f>
        <v/>
      </c>
      <c r="AI1695" s="38" t="str">
        <f>IF('query (10)'!AG1695="","",TRIM('query (10)'!AG1695))</f>
        <v/>
      </c>
      <c r="AJ1695" s="38" t="str">
        <f>IF('query (10)'!AH1695="","",IFERROR(VALUE('query (10)'!AH1695),""))</f>
        <v/>
      </c>
      <c r="AK1695" s="38" t="str">
        <f>IF('query (10)'!AI1695="","",TRIM('query (10)'!AI1695))</f>
        <v/>
      </c>
      <c r="AL1695" s="42">
        <f t="shared" si="130"/>
        <v>2026</v>
      </c>
      <c r="AM1695" s="42" t="str">
        <f t="shared" si="131"/>
        <v>2026-03</v>
      </c>
      <c r="AN1695" s="42" t="str">
        <f t="shared" ca="1" si="132"/>
        <v>ON_SCHEDULE</v>
      </c>
      <c r="AO1695" s="42" t="str">
        <f t="shared" si="133"/>
        <v>GR-732 | SPINDLE RACEWAY GRINDING MACHINE WITH DEMAGNETIZE | HUB3-2 | HYDRAULIC EQUIPMENT | Time-based Maintenance | Mechanical | Part Change | Medium | Change Hydraulic Hose and Hydraulic Fitting According to PM 5 Year Cycle | HYDRAULIC PUSH ONE FITTING | CE-G-06-14L | เริ่มซ่อมงาน PM แล้ว รับผิดชอบโดย JAKKAPAT KHOTSOMBAT | จักรภัทร โคตรสมบัติ</v>
      </c>
      <c r="AP1695" s="42" t="str">
        <f>_xlfn.TEXTJOIN("; ",TRUE,IF(COUNTA('query (10)'!A1695:AK1695)&lt;=6,"NEAR_EMPTY_ROW",""),IF($K1695="","MISSING_STATUS",""),IF(AND($K1695="เสร็จสิ้น",$Z1695=""),"DONE_NO_ACTUAL_DATE",""),IF(AND($I1695="Condition-based Maintenance",$AH1695=""),"CBM_NO_MEASUREMENT",""),IF(OR($X1695="",$X1695=0),"INVALID_PERIOD",""),IF(AND($AA1695&lt;&gt;"",$AB1695&lt;&gt;"",$AB1695&lt;$AA1695),"DATE_SEQUENCE_ERROR",""),IF(AND($AB1695&lt;&gt;"",$AB1695&gt;DATE(2030,12,31)),"DATE_OUTLIER",""),IF($C1695="","MISSING_QRCODE",""),IF($J1695="UNKNOWN","UNKNOWN_PM_TYPE",""),IF($L1695="UNKNOWN","UNKNOWN_STATUS",""))</f>
        <v>DATE_OUTLIER</v>
      </c>
      <c r="AQ1695" s="42" t="str">
        <f t="shared" si="134"/>
        <v>NO</v>
      </c>
    </row>
    <row r="1696" spans="1:43" x14ac:dyDescent="0.3">
      <c r="A1696" s="38">
        <f>IF('query (10)'!A1696="","",'query (10)'!A1696)</f>
        <v>1902</v>
      </c>
      <c r="B1696" s="38" t="str">
        <f>IF('query (10)'!B1696="","",'query (10)'!B1696)</f>
        <v/>
      </c>
      <c r="C1696" s="38" t="str">
        <f>TRIM(UPPER('query (10)'!M1696))</f>
        <v>GR-737</v>
      </c>
      <c r="D1696" s="38" t="str">
        <f>TRIM(UPPER(IFERROR(_xlfn.TEXTBEFORE('query (10)'!L1696,"("),'query (10)'!L1696)))</f>
        <v>OUTER RING DATUM DIAMETER GRINDING MACHINE</v>
      </c>
      <c r="E1696" s="38" t="str">
        <f>IFERROR(TRIM(UPPER(_xlfn.TEXTBEFORE(_xlfn.TEXTAFTER('query (10)'!L1696,"("),")"))),"")</f>
        <v/>
      </c>
      <c r="F1696" s="38" t="str">
        <f>TRIM('query (10)'!K1696)</f>
        <v>HUB3-2</v>
      </c>
      <c r="G1696" s="38" t="str">
        <f>IF('query (10)'!J1696="","",'query (10)'!J1696)</f>
        <v>Hydraulic Equipment</v>
      </c>
      <c r="H1696" s="38" t="str">
        <f>TRIM(UPPER('query (10)'!J1696))</f>
        <v>HYDRAULIC EQUIPMENT</v>
      </c>
      <c r="I1696" s="38" t="str">
        <f>IF('query (10)'!F1696="","",'query (10)'!F1696)</f>
        <v>Time-based Maintenance</v>
      </c>
      <c r="J1696" s="38" t="str">
        <f>IF('query (10)'!F1696="","",IFERROR(INDEX(Cleaning_Rules!$B$14:$B$17,MATCH(TRIM('query (10)'!F1696),Cleaning_Rules!$A$14:$A$17,0)),"UNKNOWN"))</f>
        <v>TBM</v>
      </c>
      <c r="K1696" s="38" t="str">
        <f>IF('query (10)'!G1696="","",'query (10)'!G1696)</f>
        <v>แผนใหม่</v>
      </c>
      <c r="L1696" s="38" t="str">
        <f>IF('query (10)'!G1696="","MISSING",IFERROR(INDEX(Cleaning_Rules!$B$5:$B$10,MATCH(TRIM('query (10)'!G1696),Cleaning_Rules!$A$5:$A$10,0)),"UNKNOWN"))</f>
        <v>NEW_PLAN</v>
      </c>
      <c r="M1696" s="38" t="str">
        <f>IF('query (10)'!I1696="","",'query (10)'!I1696)</f>
        <v>Mechanical</v>
      </c>
      <c r="N1696" s="38" t="str">
        <f>IF('query (10)'!O1696="","",'query (10)'!O1696)</f>
        <v>Part Change</v>
      </c>
      <c r="O1696" s="38" t="str">
        <f>IF('query (10)'!P1696="","",'query (10)'!P1696)</f>
        <v>Medium</v>
      </c>
      <c r="P1696" s="38" t="str">
        <f>IF('query (10)'!N1696="","",'query (10)'!N1696)</f>
        <v>Change Hydraulic Hose and Hydraulic Fitting According to PM 5 Year Cycle</v>
      </c>
      <c r="Q1696" s="38" t="str">
        <f>TRIM('query (10)'!N1696)</f>
        <v>Change Hydraulic Hose and Hydraulic Fitting According to PM 5 Year Cycle</v>
      </c>
      <c r="R1696" s="38" t="str">
        <f>TRIM(UPPER('query (10)'!R1696))</f>
        <v>HYDRAULIC PUSH ONE FITTING</v>
      </c>
      <c r="S1696" s="38" t="str">
        <f>TRIM(UPPER('query (10)'!S1696))</f>
        <v>CE-G-06-14L</v>
      </c>
      <c r="T1696" s="38" t="str">
        <f>IF('query (10)'!Q1696="","",TRIM(UPPER('query (10)'!Q1696)))</f>
        <v/>
      </c>
      <c r="U1696" s="38" t="str">
        <f>IF('query (10)'!T1696="","",'query (10)'!T1696)</f>
        <v/>
      </c>
      <c r="V1696" s="39" t="str">
        <f>IF('query (10)'!T1696="","",IFERROR(VALUE('query (10)'!T1696),""))</f>
        <v/>
      </c>
      <c r="W1696" s="40">
        <f>IF('query (10)'!U1696="","",'query (10)'!U1696)</f>
        <v>0</v>
      </c>
      <c r="X1696" s="39">
        <f>IF('query (10)'!V1696="","",'query (10)'!V1696)</f>
        <v>1826</v>
      </c>
      <c r="Y1696" s="41">
        <f>IF('query (10)'!W1696="","",'query (10)'!W1696)</f>
        <v>46093</v>
      </c>
      <c r="Z1696" s="41" t="str">
        <f>IF('query (10)'!X1696="","",'query (10)'!X1696)</f>
        <v/>
      </c>
      <c r="AA1696" s="41">
        <f>IF('query (10)'!Y1696="","",'query (10)'!Y1696)</f>
        <v>46093</v>
      </c>
      <c r="AB1696" s="41">
        <f>IF('query (10)'!Z1696="","",'query (10)'!Z1696)</f>
        <v>47919</v>
      </c>
      <c r="AC1696" s="38" t="str">
        <f>IF(OR('query (10)'!AA1696="",COUNTIF(Cleaning_Rules!$A$21:$A$26,TRIM('query (10)'!AA1696))&gt;0),"",TRIM('query (10)'!AA1696))</f>
        <v/>
      </c>
      <c r="AD1696" s="38" t="str">
        <f>IF('query (10)'!AB1696="","",TRIM(IFERROR(_xlfn.TEXTBEFORE('query (10)'!AB1696,"("),'query (10)'!AB1696)))</f>
        <v/>
      </c>
      <c r="AE1696" s="38" t="str">
        <f>IFERROR(LOWER(TRIM(_xlfn.TEXTBEFORE(_xlfn.TEXTAFTER('query (10)'!AB1696,"("),")"))),"")</f>
        <v/>
      </c>
      <c r="AF1696" s="38" t="str">
        <f>IF('query (10)'!AD1696="","",TRIM('query (10)'!AD1696))</f>
        <v>จักรภัทร โคตรสมบัติ</v>
      </c>
      <c r="AG1696" s="38" t="str">
        <f>IF('query (10)'!AE1696="","",TRIM('query (10)'!AE1696))</f>
        <v>จักรภัทร โคตรสมบัติ</v>
      </c>
      <c r="AH1696" s="38" t="str">
        <f>IF('query (10)'!AF1696="","",IFERROR(VALUE('query (10)'!AF1696),""))</f>
        <v/>
      </c>
      <c r="AI1696" s="38" t="str">
        <f>IF('query (10)'!AG1696="","",TRIM('query (10)'!AG1696))</f>
        <v/>
      </c>
      <c r="AJ1696" s="38" t="str">
        <f>IF('query (10)'!AH1696="","",IFERROR(VALUE('query (10)'!AH1696),""))</f>
        <v/>
      </c>
      <c r="AK1696" s="38" t="str">
        <f>IF('query (10)'!AI1696="","",TRIM('query (10)'!AI1696))</f>
        <v/>
      </c>
      <c r="AL1696" s="42">
        <f t="shared" si="130"/>
        <v>2026</v>
      </c>
      <c r="AM1696" s="42" t="str">
        <f t="shared" si="131"/>
        <v>2026-03</v>
      </c>
      <c r="AN1696" s="42" t="str">
        <f t="shared" ca="1" si="132"/>
        <v>ON_SCHEDULE</v>
      </c>
      <c r="AO1696" s="42" t="str">
        <f t="shared" si="133"/>
        <v>GR-737 | OUTER RING DATUM DIAMETER GRINDING MACHINE | HUB3-2 | HYDRAULIC EQUIPMENT | Time-based Maintenance | Mechanical | Part Change | Medium | Change Hydraulic Hose and Hydraulic Fitting According to PM 5 Year Cycle | HYDRAULIC PUSH ONE FITTING | CE-G-06-14L | จักรภัทร โคตรสมบัติ</v>
      </c>
      <c r="AP1696" s="42" t="str">
        <f>_xlfn.TEXTJOIN("; ",TRUE,IF(COUNTA('query (10)'!A1696:AK1696)&lt;=6,"NEAR_EMPTY_ROW",""),IF($K1696="","MISSING_STATUS",""),IF(AND($K1696="เสร็จสิ้น",$Z1696=""),"DONE_NO_ACTUAL_DATE",""),IF(AND($I1696="Condition-based Maintenance",$AH1696=""),"CBM_NO_MEASUREMENT",""),IF(OR($X1696="",$X1696=0),"INVALID_PERIOD",""),IF(AND($AA1696&lt;&gt;"",$AB1696&lt;&gt;"",$AB1696&lt;$AA1696),"DATE_SEQUENCE_ERROR",""),IF(AND($AB1696&lt;&gt;"",$AB1696&gt;DATE(2030,12,31)),"DATE_OUTLIER",""),IF($C1696="","MISSING_QRCODE",""),IF($J1696="UNKNOWN","UNKNOWN_PM_TYPE",""),IF($L1696="UNKNOWN","UNKNOWN_STATUS",""))</f>
        <v>DATE_OUTLIER</v>
      </c>
      <c r="AQ1696" s="42" t="str">
        <f t="shared" si="134"/>
        <v>NO</v>
      </c>
    </row>
    <row r="1697" spans="1:43" x14ac:dyDescent="0.3">
      <c r="A1697" s="38">
        <f>IF('query (10)'!A1697="","",'query (10)'!A1697)</f>
        <v>1903</v>
      </c>
      <c r="B1697" s="38">
        <f>IF('query (10)'!B1697="","",'query (10)'!B1697)</f>
        <v>18980</v>
      </c>
      <c r="C1697" s="38" t="str">
        <f>TRIM(UPPER('query (10)'!M1697))</f>
        <v>GR-487</v>
      </c>
      <c r="D1697" s="38" t="str">
        <f>TRIM(UPPER(IFERROR(_xlfn.TEXTBEFORE('query (10)'!L1697,"("),'query (10)'!L1697)))</f>
        <v>OUTER RING RACEWAY GRINDING MACHINE.</v>
      </c>
      <c r="E1697" s="38" t="str">
        <f>IFERROR(TRIM(UPPER(_xlfn.TEXTBEFORE(_xlfn.TEXTAFTER('query (10)'!L1697,"("),")"))),"")</f>
        <v/>
      </c>
      <c r="F1697" s="38" t="str">
        <f>TRIM('query (10)'!K1697)</f>
        <v>BWD3</v>
      </c>
      <c r="G1697" s="38" t="str">
        <f>IF('query (10)'!J1697="","",'query (10)'!J1697)</f>
        <v>Oil mist</v>
      </c>
      <c r="H1697" s="38" t="str">
        <f>TRIM(UPPER('query (10)'!J1697))</f>
        <v>OIL MIST</v>
      </c>
      <c r="I1697" s="38" t="str">
        <f>IF('query (10)'!F1697="","",'query (10)'!F1697)</f>
        <v>Time-based Maintenance</v>
      </c>
      <c r="J1697" s="38" t="str">
        <f>IF('query (10)'!F1697="","",IFERROR(INDEX(Cleaning_Rules!$B$14:$B$17,MATCH(TRIM('query (10)'!F1697),Cleaning_Rules!$A$14:$A$17,0)),"UNKNOWN"))</f>
        <v>TBM</v>
      </c>
      <c r="K1697" s="38" t="str">
        <f>IF('query (10)'!G1697="","",'query (10)'!G1697)</f>
        <v>เสร็จสิ้น</v>
      </c>
      <c r="L1697" s="38" t="str">
        <f>IF('query (10)'!G1697="","MISSING",IFERROR(INDEX(Cleaning_Rules!$B$5:$B$10,MATCH(TRIM('query (10)'!G1697),Cleaning_Rules!$A$5:$A$10,0)),"UNKNOWN"))</f>
        <v>COMPLETED</v>
      </c>
      <c r="M1697" s="38" t="str">
        <f>IF('query (10)'!I1697="","",'query (10)'!I1697)</f>
        <v>Mechanical</v>
      </c>
      <c r="N1697" s="38" t="str">
        <f>IF('query (10)'!O1697="","",'query (10)'!O1697)</f>
        <v>Cleaning</v>
      </c>
      <c r="O1697" s="38" t="str">
        <f>IF('query (10)'!P1697="","",'query (10)'!P1697)</f>
        <v>Medium</v>
      </c>
      <c r="P1697" s="38" t="str">
        <f>IF('query (10)'!N1697="","",'query (10)'!N1697)</f>
        <v>Cleaning filter venturi oil mist and inspection oil mist drop Accroding to PM 3 Month Cycle</v>
      </c>
      <c r="Q1697" s="38" t="str">
        <f>TRIM('query (10)'!N1697)</f>
        <v>Cleaning filter venturi oil mist and inspection oil mist drop Accroding to PM 3 Month Cycle</v>
      </c>
      <c r="R1697" s="38" t="str">
        <f>TRIM(UPPER('query (10)'!R1697))</f>
        <v/>
      </c>
      <c r="S1697" s="38" t="str">
        <f>TRIM(UPPER('query (10)'!S1697))</f>
        <v/>
      </c>
      <c r="T1697" s="38" t="str">
        <f>IF('query (10)'!Q1697="","",TRIM(UPPER('query (10)'!Q1697)))</f>
        <v/>
      </c>
      <c r="U1697" s="38" t="str">
        <f>IF('query (10)'!T1697="","",'query (10)'!T1697)</f>
        <v/>
      </c>
      <c r="V1697" s="39" t="str">
        <f>IF('query (10)'!T1697="","",IFERROR(VALUE('query (10)'!T1697),""))</f>
        <v/>
      </c>
      <c r="W1697" s="40">
        <f>IF('query (10)'!U1697="","",'query (10)'!U1697)</f>
        <v>0</v>
      </c>
      <c r="X1697" s="39">
        <f>IF('query (10)'!V1697="","",'query (10)'!V1697)</f>
        <v>90</v>
      </c>
      <c r="Y1697" s="41">
        <f>IF('query (10)'!W1697="","",'query (10)'!W1697)</f>
        <v>46087</v>
      </c>
      <c r="Z1697" s="41">
        <f>IF('query (10)'!X1697="","",'query (10)'!X1697)</f>
        <v>46095</v>
      </c>
      <c r="AA1697" s="41">
        <f>IF('query (10)'!Y1697="","",'query (10)'!Y1697)</f>
        <v>46095</v>
      </c>
      <c r="AB1697" s="41">
        <f>IF('query (10)'!Z1697="","",'query (10)'!Z1697)</f>
        <v>46185</v>
      </c>
      <c r="AC1697" s="38" t="str">
        <f>IF(OR('query (10)'!AA1697="",COUNTIF(Cleaning_Rules!$A$21:$A$26,TRIM('query (10)'!AA1697))&gt;0),"",TRIM('query (10)'!AA1697))</f>
        <v/>
      </c>
      <c r="AD1697" s="38" t="str">
        <f>IF('query (10)'!AB1697="","",TRIM(IFERROR(_xlfn.TEXTBEFORE('query (10)'!AB1697,"("),'query (10)'!AB1697)))</f>
        <v>เริ่มซ่อมงาน PM แล้ว รับผิดชอบโดย JAKKAPAT KHOTSOMBAT</v>
      </c>
      <c r="AE1697" s="38" t="str">
        <f>IFERROR(LOWER(TRIM(_xlfn.TEXTBEFORE(_xlfn.TEXTAFTER('query (10)'!AB1697,"("),")"))),"")</f>
        <v>jakkapat@nsk.com</v>
      </c>
      <c r="AF1697" s="38" t="str">
        <f>IF('query (10)'!AD1697="","",TRIM('query (10)'!AD1697))</f>
        <v>จักรภัทร โคตรสมบัติ</v>
      </c>
      <c r="AG1697" s="38" t="str">
        <f>IF('query (10)'!AE1697="","",TRIM('query (10)'!AE1697))</f>
        <v>จักรภัทร โคตรสมบัติ</v>
      </c>
      <c r="AH1697" s="38" t="str">
        <f>IF('query (10)'!AF1697="","",IFERROR(VALUE('query (10)'!AF1697),""))</f>
        <v/>
      </c>
      <c r="AI1697" s="38" t="str">
        <f>IF('query (10)'!AG1697="","",TRIM('query (10)'!AG1697))</f>
        <v/>
      </c>
      <c r="AJ1697" s="38" t="str">
        <f>IF('query (10)'!AH1697="","",IFERROR(VALUE('query (10)'!AH1697),""))</f>
        <v/>
      </c>
      <c r="AK1697" s="38" t="str">
        <f>IF('query (10)'!AI1697="","",TRIM('query (10)'!AI1697))</f>
        <v/>
      </c>
      <c r="AL1697" s="42">
        <f t="shared" si="130"/>
        <v>2026</v>
      </c>
      <c r="AM1697" s="42" t="str">
        <f t="shared" si="131"/>
        <v>2026-03</v>
      </c>
      <c r="AN1697" s="42" t="str">
        <f t="shared" ca="1" si="132"/>
        <v/>
      </c>
      <c r="AO1697" s="42" t="str">
        <f t="shared" si="133"/>
        <v>GR-487 | OUTER RING RACEWAY GRINDING MACHINE. | BWD3 | OIL MIST | Time-based Maintenance | Mechanical | Cleaning | Medium | Cleaning filter venturi oil mist and inspection oil mist drop Accroding to PM 3 Month Cycle | เริ่มซ่อมงาน PM แล้ว รับผิดชอบโดย JAKKAPAT KHOTSOMBAT | จักรภัทร โคตรสมบัติ</v>
      </c>
      <c r="AP1697" s="42" t="str">
        <f>_xlfn.TEXTJOIN("; ",TRUE,IF(COUNTA('query (10)'!A1697:AK1697)&lt;=6,"NEAR_EMPTY_ROW",""),IF($K1697="","MISSING_STATUS",""),IF(AND($K1697="เสร็จสิ้น",$Z1697=""),"DONE_NO_ACTUAL_DATE",""),IF(AND($I1697="Condition-based Maintenance",$AH1697=""),"CBM_NO_MEASUREMENT",""),IF(OR($X1697="",$X1697=0),"INVALID_PERIOD",""),IF(AND($AA1697&lt;&gt;"",$AB1697&lt;&gt;"",$AB1697&lt;$AA1697),"DATE_SEQUENCE_ERROR",""),IF(AND($AB1697&lt;&gt;"",$AB1697&gt;DATE(2030,12,31)),"DATE_OUTLIER",""),IF($C1697="","MISSING_QRCODE",""),IF($J1697="UNKNOWN","UNKNOWN_PM_TYPE",""),IF($L1697="UNKNOWN","UNKNOWN_STATUS",""))</f>
        <v/>
      </c>
      <c r="AQ1697" s="42" t="str">
        <f t="shared" si="134"/>
        <v>NO</v>
      </c>
    </row>
    <row r="1698" spans="1:43" x14ac:dyDescent="0.3">
      <c r="A1698" s="38">
        <f>IF('query (10)'!A1698="","",'query (10)'!A1698)</f>
        <v>1904</v>
      </c>
      <c r="B1698" s="38">
        <f>IF('query (10)'!B1698="","",'query (10)'!B1698)</f>
        <v>18981</v>
      </c>
      <c r="C1698" s="38" t="str">
        <f>TRIM(UPPER('query (10)'!M1698))</f>
        <v>GR-495</v>
      </c>
      <c r="D1698" s="38" t="str">
        <f>TRIM(UPPER(IFERROR(_xlfn.TEXTBEFORE('query (10)'!L1698,"("),'query (10)'!L1698)))</f>
        <v>INNER RING RACEWAY GRINDING MACHINE.</v>
      </c>
      <c r="E1698" s="38" t="str">
        <f>IFERROR(TRIM(UPPER(_xlfn.TEXTBEFORE(_xlfn.TEXTAFTER('query (10)'!L1698,"("),")"))),"")</f>
        <v/>
      </c>
      <c r="F1698" s="38" t="str">
        <f>TRIM('query (10)'!K1698)</f>
        <v>BWD3</v>
      </c>
      <c r="G1698" s="38" t="str">
        <f>IF('query (10)'!J1698="","",'query (10)'!J1698)</f>
        <v>Oil mist</v>
      </c>
      <c r="H1698" s="38" t="str">
        <f>TRIM(UPPER('query (10)'!J1698))</f>
        <v>OIL MIST</v>
      </c>
      <c r="I1698" s="38" t="str">
        <f>IF('query (10)'!F1698="","",'query (10)'!F1698)</f>
        <v>Time-based Maintenance</v>
      </c>
      <c r="J1698" s="38" t="str">
        <f>IF('query (10)'!F1698="","",IFERROR(INDEX(Cleaning_Rules!$B$14:$B$17,MATCH(TRIM('query (10)'!F1698),Cleaning_Rules!$A$14:$A$17,0)),"UNKNOWN"))</f>
        <v>TBM</v>
      </c>
      <c r="K1698" s="38" t="str">
        <f>IF('query (10)'!G1698="","",'query (10)'!G1698)</f>
        <v>เสร็จสิ้น</v>
      </c>
      <c r="L1698" s="38" t="str">
        <f>IF('query (10)'!G1698="","MISSING",IFERROR(INDEX(Cleaning_Rules!$B$5:$B$10,MATCH(TRIM('query (10)'!G1698),Cleaning_Rules!$A$5:$A$10,0)),"UNKNOWN"))</f>
        <v>COMPLETED</v>
      </c>
      <c r="M1698" s="38" t="str">
        <f>IF('query (10)'!I1698="","",'query (10)'!I1698)</f>
        <v>Mechanical</v>
      </c>
      <c r="N1698" s="38" t="str">
        <f>IF('query (10)'!O1698="","",'query (10)'!O1698)</f>
        <v>Cleaning</v>
      </c>
      <c r="O1698" s="38" t="str">
        <f>IF('query (10)'!P1698="","",'query (10)'!P1698)</f>
        <v>Medium</v>
      </c>
      <c r="P1698" s="38" t="str">
        <f>IF('query (10)'!N1698="","",'query (10)'!N1698)</f>
        <v>Cleaning filter venturi oil mist and inspection oil mist drop Accroding to PM 3 Month Cycle</v>
      </c>
      <c r="Q1698" s="38" t="str">
        <f>TRIM('query (10)'!N1698)</f>
        <v>Cleaning filter venturi oil mist and inspection oil mist drop Accroding to PM 3 Month Cycle</v>
      </c>
      <c r="R1698" s="38" t="str">
        <f>TRIM(UPPER('query (10)'!R1698))</f>
        <v/>
      </c>
      <c r="S1698" s="38" t="str">
        <f>TRIM(UPPER('query (10)'!S1698))</f>
        <v/>
      </c>
      <c r="T1698" s="38" t="str">
        <f>IF('query (10)'!Q1698="","",TRIM(UPPER('query (10)'!Q1698)))</f>
        <v/>
      </c>
      <c r="U1698" s="38" t="str">
        <f>IF('query (10)'!T1698="","",'query (10)'!T1698)</f>
        <v/>
      </c>
      <c r="V1698" s="39" t="str">
        <f>IF('query (10)'!T1698="","",IFERROR(VALUE('query (10)'!T1698),""))</f>
        <v/>
      </c>
      <c r="W1698" s="40">
        <f>IF('query (10)'!U1698="","",'query (10)'!U1698)</f>
        <v>0</v>
      </c>
      <c r="X1698" s="39">
        <f>IF('query (10)'!V1698="","",'query (10)'!V1698)</f>
        <v>90</v>
      </c>
      <c r="Y1698" s="41">
        <f>IF('query (10)'!W1698="","",'query (10)'!W1698)</f>
        <v>46087</v>
      </c>
      <c r="Z1698" s="41">
        <f>IF('query (10)'!X1698="","",'query (10)'!X1698)</f>
        <v>46095</v>
      </c>
      <c r="AA1698" s="41">
        <f>IF('query (10)'!Y1698="","",'query (10)'!Y1698)</f>
        <v>46095</v>
      </c>
      <c r="AB1698" s="41">
        <f>IF('query (10)'!Z1698="","",'query (10)'!Z1698)</f>
        <v>46185</v>
      </c>
      <c r="AC1698" s="38" t="str">
        <f>IF(OR('query (10)'!AA1698="",COUNTIF(Cleaning_Rules!$A$21:$A$26,TRIM('query (10)'!AA1698))&gt;0),"",TRIM('query (10)'!AA1698))</f>
        <v/>
      </c>
      <c r="AD1698" s="38" t="str">
        <f>IF('query (10)'!AB1698="","",TRIM(IFERROR(_xlfn.TEXTBEFORE('query (10)'!AB1698,"("),'query (10)'!AB1698)))</f>
        <v>เริ่มซ่อมงาน PM แล้ว รับผิดชอบโดย JAKKAPAT KHOTSOMBAT</v>
      </c>
      <c r="AE1698" s="38" t="str">
        <f>IFERROR(LOWER(TRIM(_xlfn.TEXTBEFORE(_xlfn.TEXTAFTER('query (10)'!AB1698,"("),")"))),"")</f>
        <v>jakkapat@nsk.com</v>
      </c>
      <c r="AF1698" s="38" t="str">
        <f>IF('query (10)'!AD1698="","",TRIM('query (10)'!AD1698))</f>
        <v>จักรภัทร โคตรสมบัติ</v>
      </c>
      <c r="AG1698" s="38" t="str">
        <f>IF('query (10)'!AE1698="","",TRIM('query (10)'!AE1698))</f>
        <v>จักรภัทร โคตรสมบัติ</v>
      </c>
      <c r="AH1698" s="38" t="str">
        <f>IF('query (10)'!AF1698="","",IFERROR(VALUE('query (10)'!AF1698),""))</f>
        <v/>
      </c>
      <c r="AI1698" s="38" t="str">
        <f>IF('query (10)'!AG1698="","",TRIM('query (10)'!AG1698))</f>
        <v/>
      </c>
      <c r="AJ1698" s="38" t="str">
        <f>IF('query (10)'!AH1698="","",IFERROR(VALUE('query (10)'!AH1698),""))</f>
        <v/>
      </c>
      <c r="AK1698" s="38" t="str">
        <f>IF('query (10)'!AI1698="","",TRIM('query (10)'!AI1698))</f>
        <v/>
      </c>
      <c r="AL1698" s="42">
        <f t="shared" si="130"/>
        <v>2026</v>
      </c>
      <c r="AM1698" s="42" t="str">
        <f t="shared" si="131"/>
        <v>2026-03</v>
      </c>
      <c r="AN1698" s="42" t="str">
        <f t="shared" ca="1" si="132"/>
        <v/>
      </c>
      <c r="AO1698" s="42" t="str">
        <f t="shared" si="133"/>
        <v>GR-495 | INNER RING RACEWAY GRINDING MACHINE. | BWD3 | OIL MIST | Time-based Maintenance | Mechanical | Cleaning | Medium | Cleaning filter venturi oil mist and inspection oil mist drop Accroding to PM 3 Month Cycle | เริ่มซ่อมงาน PM แล้ว รับผิดชอบโดย JAKKAPAT KHOTSOMBAT | จักรภัทร โคตรสมบัติ</v>
      </c>
      <c r="AP1698" s="42" t="str">
        <f>_xlfn.TEXTJOIN("; ",TRUE,IF(COUNTA('query (10)'!A1698:AK1698)&lt;=6,"NEAR_EMPTY_ROW",""),IF($K1698="","MISSING_STATUS",""),IF(AND($K1698="เสร็จสิ้น",$Z1698=""),"DONE_NO_ACTUAL_DATE",""),IF(AND($I1698="Condition-based Maintenance",$AH1698=""),"CBM_NO_MEASUREMENT",""),IF(OR($X1698="",$X1698=0),"INVALID_PERIOD",""),IF(AND($AA1698&lt;&gt;"",$AB1698&lt;&gt;"",$AB1698&lt;$AA1698),"DATE_SEQUENCE_ERROR",""),IF(AND($AB1698&lt;&gt;"",$AB1698&gt;DATE(2030,12,31)),"DATE_OUTLIER",""),IF($C1698="","MISSING_QRCODE",""),IF($J1698="UNKNOWN","UNKNOWN_PM_TYPE",""),IF($L1698="UNKNOWN","UNKNOWN_STATUS",""))</f>
        <v/>
      </c>
      <c r="AQ1698" s="42" t="str">
        <f t="shared" si="134"/>
        <v>NO</v>
      </c>
    </row>
    <row r="1699" spans="1:43" x14ac:dyDescent="0.3">
      <c r="A1699" s="38">
        <f>IF('query (10)'!A1699="","",'query (10)'!A1699)</f>
        <v>1905</v>
      </c>
      <c r="B1699" s="38">
        <f>IF('query (10)'!B1699="","",'query (10)'!B1699)</f>
        <v>18982</v>
      </c>
      <c r="C1699" s="38" t="str">
        <f>TRIM(UPPER('query (10)'!M1699))</f>
        <v>GR-497</v>
      </c>
      <c r="D1699" s="38" t="str">
        <f>TRIM(UPPER(IFERROR(_xlfn.TEXTBEFORE('query (10)'!L1699,"("),'query (10)'!L1699)))</f>
        <v>INNER RING BORE GRINDING MACHINE.</v>
      </c>
      <c r="E1699" s="38" t="str">
        <f>IFERROR(TRIM(UPPER(_xlfn.TEXTBEFORE(_xlfn.TEXTAFTER('query (10)'!L1699,"("),")"))),"")</f>
        <v/>
      </c>
      <c r="F1699" s="38" t="str">
        <f>TRIM('query (10)'!K1699)</f>
        <v>BWD3</v>
      </c>
      <c r="G1699" s="38" t="str">
        <f>IF('query (10)'!J1699="","",'query (10)'!J1699)</f>
        <v>Oil mist</v>
      </c>
      <c r="H1699" s="38" t="str">
        <f>TRIM(UPPER('query (10)'!J1699))</f>
        <v>OIL MIST</v>
      </c>
      <c r="I1699" s="38" t="str">
        <f>IF('query (10)'!F1699="","",'query (10)'!F1699)</f>
        <v>Time-based Maintenance</v>
      </c>
      <c r="J1699" s="38" t="str">
        <f>IF('query (10)'!F1699="","",IFERROR(INDEX(Cleaning_Rules!$B$14:$B$17,MATCH(TRIM('query (10)'!F1699),Cleaning_Rules!$A$14:$A$17,0)),"UNKNOWN"))</f>
        <v>TBM</v>
      </c>
      <c r="K1699" s="38" t="str">
        <f>IF('query (10)'!G1699="","",'query (10)'!G1699)</f>
        <v>เสร็จสิ้น</v>
      </c>
      <c r="L1699" s="38" t="str">
        <f>IF('query (10)'!G1699="","MISSING",IFERROR(INDEX(Cleaning_Rules!$B$5:$B$10,MATCH(TRIM('query (10)'!G1699),Cleaning_Rules!$A$5:$A$10,0)),"UNKNOWN"))</f>
        <v>COMPLETED</v>
      </c>
      <c r="M1699" s="38" t="str">
        <f>IF('query (10)'!I1699="","",'query (10)'!I1699)</f>
        <v>Mechanical</v>
      </c>
      <c r="N1699" s="38" t="str">
        <f>IF('query (10)'!O1699="","",'query (10)'!O1699)</f>
        <v>Cleaning</v>
      </c>
      <c r="O1699" s="38" t="str">
        <f>IF('query (10)'!P1699="","",'query (10)'!P1699)</f>
        <v>Medium</v>
      </c>
      <c r="P1699" s="38" t="str">
        <f>IF('query (10)'!N1699="","",'query (10)'!N1699)</f>
        <v>Cleaning filter venturi oil mist and inspection oil mist drop Accroding to PM 3 Month Cycle</v>
      </c>
      <c r="Q1699" s="38" t="str">
        <f>TRIM('query (10)'!N1699)</f>
        <v>Cleaning filter venturi oil mist and inspection oil mist drop Accroding to PM 3 Month Cycle</v>
      </c>
      <c r="R1699" s="38" t="str">
        <f>TRIM(UPPER('query (10)'!R1699))</f>
        <v/>
      </c>
      <c r="S1699" s="38" t="str">
        <f>TRIM(UPPER('query (10)'!S1699))</f>
        <v/>
      </c>
      <c r="T1699" s="38" t="str">
        <f>IF('query (10)'!Q1699="","",TRIM(UPPER('query (10)'!Q1699)))</f>
        <v/>
      </c>
      <c r="U1699" s="38" t="str">
        <f>IF('query (10)'!T1699="","",'query (10)'!T1699)</f>
        <v/>
      </c>
      <c r="V1699" s="39" t="str">
        <f>IF('query (10)'!T1699="","",IFERROR(VALUE('query (10)'!T1699),""))</f>
        <v/>
      </c>
      <c r="W1699" s="40">
        <f>IF('query (10)'!U1699="","",'query (10)'!U1699)</f>
        <v>0</v>
      </c>
      <c r="X1699" s="39">
        <f>IF('query (10)'!V1699="","",'query (10)'!V1699)</f>
        <v>90</v>
      </c>
      <c r="Y1699" s="41">
        <f>IF('query (10)'!W1699="","",'query (10)'!W1699)</f>
        <v>46087</v>
      </c>
      <c r="Z1699" s="41">
        <f>IF('query (10)'!X1699="","",'query (10)'!X1699)</f>
        <v>46095</v>
      </c>
      <c r="AA1699" s="41">
        <f>IF('query (10)'!Y1699="","",'query (10)'!Y1699)</f>
        <v>46095</v>
      </c>
      <c r="AB1699" s="41">
        <f>IF('query (10)'!Z1699="","",'query (10)'!Z1699)</f>
        <v>46185</v>
      </c>
      <c r="AC1699" s="38" t="str">
        <f>IF(OR('query (10)'!AA1699="",COUNTIF(Cleaning_Rules!$A$21:$A$26,TRIM('query (10)'!AA1699))&gt;0),"",TRIM('query (10)'!AA1699))</f>
        <v/>
      </c>
      <c r="AD1699" s="38" t="str">
        <f>IF('query (10)'!AB1699="","",TRIM(IFERROR(_xlfn.TEXTBEFORE('query (10)'!AB1699,"("),'query (10)'!AB1699)))</f>
        <v>เริ่มซ่อมงาน PM แล้ว รับผิดชอบโดย JAKKAPAT KHOTSOMBAT</v>
      </c>
      <c r="AE1699" s="38" t="str">
        <f>IFERROR(LOWER(TRIM(_xlfn.TEXTBEFORE(_xlfn.TEXTAFTER('query (10)'!AB1699,"("),")"))),"")</f>
        <v>jakkapat@nsk.com</v>
      </c>
      <c r="AF1699" s="38" t="str">
        <f>IF('query (10)'!AD1699="","",TRIM('query (10)'!AD1699))</f>
        <v>จักรภัทร โคตรสมบัติ</v>
      </c>
      <c r="AG1699" s="38" t="str">
        <f>IF('query (10)'!AE1699="","",TRIM('query (10)'!AE1699))</f>
        <v>จักรภัทร โคตรสมบัติ</v>
      </c>
      <c r="AH1699" s="38" t="str">
        <f>IF('query (10)'!AF1699="","",IFERROR(VALUE('query (10)'!AF1699),""))</f>
        <v/>
      </c>
      <c r="AI1699" s="38" t="str">
        <f>IF('query (10)'!AG1699="","",TRIM('query (10)'!AG1699))</f>
        <v/>
      </c>
      <c r="AJ1699" s="38" t="str">
        <f>IF('query (10)'!AH1699="","",IFERROR(VALUE('query (10)'!AH1699),""))</f>
        <v/>
      </c>
      <c r="AK1699" s="38" t="str">
        <f>IF('query (10)'!AI1699="","",TRIM('query (10)'!AI1699))</f>
        <v/>
      </c>
      <c r="AL1699" s="42">
        <f t="shared" si="130"/>
        <v>2026</v>
      </c>
      <c r="AM1699" s="42" t="str">
        <f t="shared" si="131"/>
        <v>2026-03</v>
      </c>
      <c r="AN1699" s="42" t="str">
        <f t="shared" ca="1" si="132"/>
        <v/>
      </c>
      <c r="AO1699" s="42" t="str">
        <f t="shared" si="133"/>
        <v>GR-497 | INNER RING BORE GRINDING MACHINE. | BWD3 | OIL MIST | Time-based Maintenance | Mechanical | Cleaning | Medium | Cleaning filter venturi oil mist and inspection oil mist drop Accroding to PM 3 Month Cycle | เริ่มซ่อมงาน PM แล้ว รับผิดชอบโดย JAKKAPAT KHOTSOMBAT | จักรภัทร โคตรสมบัติ</v>
      </c>
      <c r="AP1699" s="42" t="str">
        <f>_xlfn.TEXTJOIN("; ",TRUE,IF(COUNTA('query (10)'!A1699:AK1699)&lt;=6,"NEAR_EMPTY_ROW",""),IF($K1699="","MISSING_STATUS",""),IF(AND($K1699="เสร็จสิ้น",$Z1699=""),"DONE_NO_ACTUAL_DATE",""),IF(AND($I1699="Condition-based Maintenance",$AH1699=""),"CBM_NO_MEASUREMENT",""),IF(OR($X1699="",$X1699=0),"INVALID_PERIOD",""),IF(AND($AA1699&lt;&gt;"",$AB1699&lt;&gt;"",$AB1699&lt;$AA1699),"DATE_SEQUENCE_ERROR",""),IF(AND($AB1699&lt;&gt;"",$AB1699&gt;DATE(2030,12,31)),"DATE_OUTLIER",""),IF($C1699="","MISSING_QRCODE",""),IF($J1699="UNKNOWN","UNKNOWN_PM_TYPE",""),IF($L1699="UNKNOWN","UNKNOWN_STATUS",""))</f>
        <v/>
      </c>
      <c r="AQ1699" s="42" t="str">
        <f t="shared" si="134"/>
        <v>NO</v>
      </c>
    </row>
    <row r="1700" spans="1:43" x14ac:dyDescent="0.3">
      <c r="A1700" s="38">
        <f>IF('query (10)'!A1700="","",'query (10)'!A1700)</f>
        <v>1906</v>
      </c>
      <c r="B1700" s="38">
        <f>IF('query (10)'!B1700="","",'query (10)'!B1700)</f>
        <v>19084</v>
      </c>
      <c r="C1700" s="38" t="str">
        <f>TRIM(UPPER('query (10)'!M1700))</f>
        <v>WA-735</v>
      </c>
      <c r="D1700" s="38" t="str">
        <f>TRIM(UPPER(IFERROR(_xlfn.TEXTBEFORE('query (10)'!L1700,"("),'query (10)'!L1700)))</f>
        <v>HUB3 B1SUPPLY,WASH AND ECT MACHINE</v>
      </c>
      <c r="E1700" s="38" t="str">
        <f>IFERROR(TRIM(UPPER(_xlfn.TEXTBEFORE(_xlfn.TEXTAFTER('query (10)'!L1700,"("),")"))),"")</f>
        <v/>
      </c>
      <c r="F1700" s="38" t="str">
        <f>TRIM('query (10)'!K1700)</f>
        <v>HUB3-2</v>
      </c>
      <c r="G1700" s="38" t="str">
        <f>IF('query (10)'!J1700="","",'query (10)'!J1700)</f>
        <v xml:space="preserve">Heavy smoke </v>
      </c>
      <c r="H1700" s="38" t="str">
        <f>TRIM(UPPER('query (10)'!J1700))</f>
        <v>HEAVY SMOKE</v>
      </c>
      <c r="I1700" s="38" t="str">
        <f>IF('query (10)'!F1700="","",'query (10)'!F1700)</f>
        <v>Time-based Maintenance</v>
      </c>
      <c r="J1700" s="38" t="str">
        <f>IF('query (10)'!F1700="","",IFERROR(INDEX(Cleaning_Rules!$B$14:$B$17,MATCH(TRIM('query (10)'!F1700),Cleaning_Rules!$A$14:$A$17,0)),"UNKNOWN"))</f>
        <v>TBM</v>
      </c>
      <c r="K1700" s="38" t="str">
        <f>IF('query (10)'!G1700="","",'query (10)'!G1700)</f>
        <v>เสร็จสิ้น</v>
      </c>
      <c r="L1700" s="38" t="str">
        <f>IF('query (10)'!G1700="","MISSING",IFERROR(INDEX(Cleaning_Rules!$B$5:$B$10,MATCH(TRIM('query (10)'!G1700),Cleaning_Rules!$A$5:$A$10,0)),"UNKNOWN"))</f>
        <v>COMPLETED</v>
      </c>
      <c r="M1700" s="38" t="str">
        <f>IF('query (10)'!I1700="","",'query (10)'!I1700)</f>
        <v>Mechanical</v>
      </c>
      <c r="N1700" s="38" t="str">
        <f>IF('query (10)'!O1700="","",'query (10)'!O1700)</f>
        <v>Part Change</v>
      </c>
      <c r="O1700" s="38" t="str">
        <f>IF('query (10)'!P1700="","",'query (10)'!P1700)</f>
        <v>Medium</v>
      </c>
      <c r="P1700" s="38" t="str">
        <f>IF('query (10)'!N1700="","",'query (10)'!N1700)</f>
        <v>Change Cylindrical Filter Heavy Smoke (DF-40) According To PM 1 Year Cycle</v>
      </c>
      <c r="Q1700" s="38" t="str">
        <f>TRIM('query (10)'!N1700)</f>
        <v>Change Cylindrical Filter Heavy Smoke (DF-40) According To PM 1 Year Cycle</v>
      </c>
      <c r="R1700" s="38" t="str">
        <f>TRIM(UPPER('query (10)'!R1700))</f>
        <v>FILTER</v>
      </c>
      <c r="S1700" s="38" t="str">
        <f>TRIM(UPPER('query (10)'!S1700))</f>
        <v>DF-40</v>
      </c>
      <c r="T1700" s="38" t="str">
        <f>IF('query (10)'!Q1700="","",TRIM(UPPER('query (10)'!Q1700)))</f>
        <v/>
      </c>
      <c r="U1700" s="38" t="str">
        <f>IF('query (10)'!T1700="","",'query (10)'!T1700)</f>
        <v/>
      </c>
      <c r="V1700" s="39" t="str">
        <f>IF('query (10)'!T1700="","",IFERROR(VALUE('query (10)'!T1700),""))</f>
        <v/>
      </c>
      <c r="W1700" s="40">
        <f>IF('query (10)'!U1700="","",'query (10)'!U1700)</f>
        <v>0</v>
      </c>
      <c r="X1700" s="39">
        <f>IF('query (10)'!V1700="","",'query (10)'!V1700)</f>
        <v>1095</v>
      </c>
      <c r="Y1700" s="41">
        <f>IF('query (10)'!W1700="","",'query (10)'!W1700)</f>
        <v>46093</v>
      </c>
      <c r="Z1700" s="41">
        <f>IF('query (10)'!X1700="","",'query (10)'!X1700)</f>
        <v>46108</v>
      </c>
      <c r="AA1700" s="41">
        <f>IF('query (10)'!Y1700="","",'query (10)'!Y1700)</f>
        <v>46108</v>
      </c>
      <c r="AB1700" s="41">
        <f>IF('query (10)'!Z1700="","",'query (10)'!Z1700)</f>
        <v>47203</v>
      </c>
      <c r="AC1700" s="38" t="str">
        <f>IF(OR('query (10)'!AA1700="",COUNTIF(Cleaning_Rules!$A$21:$A$26,TRIM('query (10)'!AA1700))&gt;0),"",TRIM('query (10)'!AA1700))</f>
        <v/>
      </c>
      <c r="AD1700" s="38" t="str">
        <f>IF('query (10)'!AB1700="","",TRIM(IFERROR(_xlfn.TEXTBEFORE('query (10)'!AB1700,"("),'query (10)'!AB1700)))</f>
        <v>เริ่มซ่อมงาน PM แล้ว รับผิดชอบโดย JAKKAPAT KHOTSOMBAT</v>
      </c>
      <c r="AE1700" s="38" t="str">
        <f>IFERROR(LOWER(TRIM(_xlfn.TEXTBEFORE(_xlfn.TEXTAFTER('query (10)'!AB1700,"("),")"))),"")</f>
        <v>jakkapat@nsk.com</v>
      </c>
      <c r="AF1700" s="38" t="str">
        <f>IF('query (10)'!AD1700="","",TRIM('query (10)'!AD1700))</f>
        <v>จักรภัทร โคตรสมบัติ</v>
      </c>
      <c r="AG1700" s="38" t="str">
        <f>IF('query (10)'!AE1700="","",TRIM('query (10)'!AE1700))</f>
        <v>จักรภัทร โคตรสมบัติ</v>
      </c>
      <c r="AH1700" s="38" t="str">
        <f>IF('query (10)'!AF1700="","",IFERROR(VALUE('query (10)'!AF1700),""))</f>
        <v/>
      </c>
      <c r="AI1700" s="38" t="str">
        <f>IF('query (10)'!AG1700="","",TRIM('query (10)'!AG1700))</f>
        <v/>
      </c>
      <c r="AJ1700" s="38" t="str">
        <f>IF('query (10)'!AH1700="","",IFERROR(VALUE('query (10)'!AH1700),""))</f>
        <v/>
      </c>
      <c r="AK1700" s="38" t="str">
        <f>IF('query (10)'!AI1700="","",TRIM('query (10)'!AI1700))</f>
        <v/>
      </c>
      <c r="AL1700" s="42">
        <f t="shared" si="130"/>
        <v>2026</v>
      </c>
      <c r="AM1700" s="42" t="str">
        <f t="shared" si="131"/>
        <v>2026-03</v>
      </c>
      <c r="AN1700" s="42" t="str">
        <f t="shared" ca="1" si="132"/>
        <v/>
      </c>
      <c r="AO1700" s="42" t="str">
        <f t="shared" si="133"/>
        <v>WA-735 | HUB3 B1SUPPLY,WASH AND ECT MACHINE | HUB3-2 | HEAVY SMOKE | Time-based Maintenance | Mechanical | Part Change | Medium | Change Cylindrical Filter Heavy Smoke (DF-40) According To PM 1 Year Cycle | FILTER | DF-40 | เริ่มซ่อมงาน PM แล้ว รับผิดชอบโดย JAKKAPAT KHOTSOMBAT | จักรภัทร โคตรสมบัติ</v>
      </c>
      <c r="AP1700" s="42" t="str">
        <f>_xlfn.TEXTJOIN("; ",TRUE,IF(COUNTA('query (10)'!A1700:AK1700)&lt;=6,"NEAR_EMPTY_ROW",""),IF($K1700="","MISSING_STATUS",""),IF(AND($K1700="เสร็จสิ้น",$Z1700=""),"DONE_NO_ACTUAL_DATE",""),IF(AND($I1700="Condition-based Maintenance",$AH1700=""),"CBM_NO_MEASUREMENT",""),IF(OR($X1700="",$X1700=0),"INVALID_PERIOD",""),IF(AND($AA1700&lt;&gt;"",$AB1700&lt;&gt;"",$AB1700&lt;$AA1700),"DATE_SEQUENCE_ERROR",""),IF(AND($AB1700&lt;&gt;"",$AB1700&gt;DATE(2030,12,31)),"DATE_OUTLIER",""),IF($C1700="","MISSING_QRCODE",""),IF($J1700="UNKNOWN","UNKNOWN_PM_TYPE",""),IF($L1700="UNKNOWN","UNKNOWN_STATUS",""))</f>
        <v/>
      </c>
      <c r="AQ1700" s="42" t="str">
        <f t="shared" si="134"/>
        <v>NO</v>
      </c>
    </row>
    <row r="1701" spans="1:43" x14ac:dyDescent="0.3">
      <c r="A1701" s="38">
        <f>IF('query (10)'!A1701="","",'query (10)'!A1701)</f>
        <v>1907</v>
      </c>
      <c r="B1701" s="38">
        <f>IF('query (10)'!B1701="","",'query (10)'!B1701)</f>
        <v>19085</v>
      </c>
      <c r="C1701" s="38" t="str">
        <f>TRIM(UPPER('query (10)'!M1701))</f>
        <v>WA-735</v>
      </c>
      <c r="D1701" s="38" t="str">
        <f>TRIM(UPPER(IFERROR(_xlfn.TEXTBEFORE('query (10)'!L1701,"("),'query (10)'!L1701)))</f>
        <v>HUB3 B1SUPPLY,WASH AND ECT MACHINE</v>
      </c>
      <c r="E1701" s="38" t="str">
        <f>IFERROR(TRIM(UPPER(_xlfn.TEXTBEFORE(_xlfn.TEXTAFTER('query (10)'!L1701,"("),")"))),"")</f>
        <v/>
      </c>
      <c r="F1701" s="38" t="str">
        <f>TRIM('query (10)'!K1701)</f>
        <v>HUB3-2</v>
      </c>
      <c r="G1701" s="38" t="str">
        <f>IF('query (10)'!J1701="","",'query (10)'!J1701)</f>
        <v xml:space="preserve">Heavy smoke </v>
      </c>
      <c r="H1701" s="38" t="str">
        <f>TRIM(UPPER('query (10)'!J1701))</f>
        <v>HEAVY SMOKE</v>
      </c>
      <c r="I1701" s="38" t="str">
        <f>IF('query (10)'!F1701="","",'query (10)'!F1701)</f>
        <v>Time-based Maintenance</v>
      </c>
      <c r="J1701" s="38" t="str">
        <f>IF('query (10)'!F1701="","",IFERROR(INDEX(Cleaning_Rules!$B$14:$B$17,MATCH(TRIM('query (10)'!F1701),Cleaning_Rules!$A$14:$A$17,0)),"UNKNOWN"))</f>
        <v>TBM</v>
      </c>
      <c r="K1701" s="38" t="str">
        <f>IF('query (10)'!G1701="","",'query (10)'!G1701)</f>
        <v>เสร็จสิ้น</v>
      </c>
      <c r="L1701" s="38" t="str">
        <f>IF('query (10)'!G1701="","MISSING",IFERROR(INDEX(Cleaning_Rules!$B$5:$B$10,MATCH(TRIM('query (10)'!G1701),Cleaning_Rules!$A$5:$A$10,0)),"UNKNOWN"))</f>
        <v>COMPLETED</v>
      </c>
      <c r="M1701" s="38" t="str">
        <f>IF('query (10)'!I1701="","",'query (10)'!I1701)</f>
        <v>Mechanical</v>
      </c>
      <c r="N1701" s="38" t="str">
        <f>IF('query (10)'!O1701="","",'query (10)'!O1701)</f>
        <v>Part Change</v>
      </c>
      <c r="O1701" s="38" t="str">
        <f>IF('query (10)'!P1701="","",'query (10)'!P1701)</f>
        <v>Medium</v>
      </c>
      <c r="P1701" s="38" t="str">
        <f>IF('query (10)'!N1701="","",'query (10)'!N1701)</f>
        <v>Change Louver Filter Heavy Smoke (RF-40) According To PM 3 Year Cycle</v>
      </c>
      <c r="Q1701" s="38" t="str">
        <f>TRIM('query (10)'!N1701)</f>
        <v>Change Louver Filter Heavy Smoke (RF-40) According To PM 3 Year Cycle</v>
      </c>
      <c r="R1701" s="38" t="str">
        <f>TRIM(UPPER('query (10)'!R1701))</f>
        <v>FILTER</v>
      </c>
      <c r="S1701" s="38" t="str">
        <f>TRIM(UPPER('query (10)'!S1701))</f>
        <v>RF-40</v>
      </c>
      <c r="T1701" s="38" t="str">
        <f>IF('query (10)'!Q1701="","",TRIM(UPPER('query (10)'!Q1701)))</f>
        <v/>
      </c>
      <c r="U1701" s="38" t="str">
        <f>IF('query (10)'!T1701="","",'query (10)'!T1701)</f>
        <v/>
      </c>
      <c r="V1701" s="39" t="str">
        <f>IF('query (10)'!T1701="","",IFERROR(VALUE('query (10)'!T1701),""))</f>
        <v/>
      </c>
      <c r="W1701" s="40">
        <f>IF('query (10)'!U1701="","",'query (10)'!U1701)</f>
        <v>0</v>
      </c>
      <c r="X1701" s="39">
        <f>IF('query (10)'!V1701="","",'query (10)'!V1701)</f>
        <v>1095</v>
      </c>
      <c r="Y1701" s="41">
        <f>IF('query (10)'!W1701="","",'query (10)'!W1701)</f>
        <v>46093</v>
      </c>
      <c r="Z1701" s="41">
        <f>IF('query (10)'!X1701="","",'query (10)'!X1701)</f>
        <v>46108</v>
      </c>
      <c r="AA1701" s="41">
        <f>IF('query (10)'!Y1701="","",'query (10)'!Y1701)</f>
        <v>46108</v>
      </c>
      <c r="AB1701" s="41">
        <f>IF('query (10)'!Z1701="","",'query (10)'!Z1701)</f>
        <v>47203</v>
      </c>
      <c r="AC1701" s="38" t="str">
        <f>IF(OR('query (10)'!AA1701="",COUNTIF(Cleaning_Rules!$A$21:$A$26,TRIM('query (10)'!AA1701))&gt;0),"",TRIM('query (10)'!AA1701))</f>
        <v/>
      </c>
      <c r="AD1701" s="38" t="str">
        <f>IF('query (10)'!AB1701="","",TRIM(IFERROR(_xlfn.TEXTBEFORE('query (10)'!AB1701,"("),'query (10)'!AB1701)))</f>
        <v>เริ่มซ่อมงาน PM แล้ว รับผิดชอบโดย JAKKAPAT KHOTSOMBAT</v>
      </c>
      <c r="AE1701" s="38" t="str">
        <f>IFERROR(LOWER(TRIM(_xlfn.TEXTBEFORE(_xlfn.TEXTAFTER('query (10)'!AB1701,"("),")"))),"")</f>
        <v>jakkapat@nsk.com</v>
      </c>
      <c r="AF1701" s="38" t="str">
        <f>IF('query (10)'!AD1701="","",TRIM('query (10)'!AD1701))</f>
        <v>จักรภัทร โคตรสมบัติ</v>
      </c>
      <c r="AG1701" s="38" t="str">
        <f>IF('query (10)'!AE1701="","",TRIM('query (10)'!AE1701))</f>
        <v>จักรภัทร โคตรสมบัติ</v>
      </c>
      <c r="AH1701" s="38" t="str">
        <f>IF('query (10)'!AF1701="","",IFERROR(VALUE('query (10)'!AF1701),""))</f>
        <v/>
      </c>
      <c r="AI1701" s="38" t="str">
        <f>IF('query (10)'!AG1701="","",TRIM('query (10)'!AG1701))</f>
        <v/>
      </c>
      <c r="AJ1701" s="38" t="str">
        <f>IF('query (10)'!AH1701="","",IFERROR(VALUE('query (10)'!AH1701),""))</f>
        <v/>
      </c>
      <c r="AK1701" s="38" t="str">
        <f>IF('query (10)'!AI1701="","",TRIM('query (10)'!AI1701))</f>
        <v/>
      </c>
      <c r="AL1701" s="42">
        <f t="shared" si="130"/>
        <v>2026</v>
      </c>
      <c r="AM1701" s="42" t="str">
        <f t="shared" si="131"/>
        <v>2026-03</v>
      </c>
      <c r="AN1701" s="42" t="str">
        <f t="shared" ca="1" si="132"/>
        <v/>
      </c>
      <c r="AO1701" s="42" t="str">
        <f t="shared" si="133"/>
        <v>WA-735 | HUB3 B1SUPPLY,WASH AND ECT MACHINE | HUB3-2 | HEAVY SMOKE | Time-based Maintenance | Mechanical | Part Change | Medium | Change Louver Filter Heavy Smoke (RF-40) According To PM 3 Year Cycle | FILTER | RF-40 | เริ่มซ่อมงาน PM แล้ว รับผิดชอบโดย JAKKAPAT KHOTSOMBAT | จักรภัทร โคตรสมบัติ</v>
      </c>
      <c r="AP1701" s="42" t="str">
        <f>_xlfn.TEXTJOIN("; ",TRUE,IF(COUNTA('query (10)'!A1701:AK1701)&lt;=6,"NEAR_EMPTY_ROW",""),IF($K1701="","MISSING_STATUS",""),IF(AND($K1701="เสร็จสิ้น",$Z1701=""),"DONE_NO_ACTUAL_DATE",""),IF(AND($I1701="Condition-based Maintenance",$AH1701=""),"CBM_NO_MEASUREMENT",""),IF(OR($X1701="",$X1701=0),"INVALID_PERIOD",""),IF(AND($AA1701&lt;&gt;"",$AB1701&lt;&gt;"",$AB1701&lt;$AA1701),"DATE_SEQUENCE_ERROR",""),IF(AND($AB1701&lt;&gt;"",$AB1701&gt;DATE(2030,12,31)),"DATE_OUTLIER",""),IF($C1701="","MISSING_QRCODE",""),IF($J1701="UNKNOWN","UNKNOWN_PM_TYPE",""),IF($L1701="UNKNOWN","UNKNOWN_STATUS",""))</f>
        <v/>
      </c>
      <c r="AQ1701" s="42" t="str">
        <f t="shared" si="134"/>
        <v>NO</v>
      </c>
    </row>
    <row r="1702" spans="1:43" x14ac:dyDescent="0.3">
      <c r="A1702" s="38">
        <f>IF('query (10)'!A1702="","",'query (10)'!A1702)</f>
        <v>1908</v>
      </c>
      <c r="B1702" s="38">
        <f>IF('query (10)'!B1702="","",'query (10)'!B1702)</f>
        <v>19089</v>
      </c>
      <c r="C1702" s="38" t="str">
        <f>TRIM(UPPER('query (10)'!M1702))</f>
        <v>AS-747</v>
      </c>
      <c r="D1702" s="38" t="str">
        <f>TRIM(UPPER(IFERROR(_xlfn.TEXTBEFORE('query (10)'!L1702,"("),'query (10)'!L1702)))</f>
        <v>HUB3 BOLT PRESS MACHINE</v>
      </c>
      <c r="E1702" s="38" t="str">
        <f>IFERROR(TRIM(UPPER(_xlfn.TEXTBEFORE(_xlfn.TEXTAFTER('query (10)'!L1702,"("),")"))),"")</f>
        <v/>
      </c>
      <c r="F1702" s="38" t="str">
        <f>TRIM('query (10)'!K1702)</f>
        <v>HUB3-2</v>
      </c>
      <c r="G1702" s="38" t="str">
        <f>IF('query (10)'!J1702="","",'query (10)'!J1702)</f>
        <v>Solenoid valve</v>
      </c>
      <c r="H1702" s="38" t="str">
        <f>TRIM(UPPER('query (10)'!J1702))</f>
        <v>SOLENOID VALVE</v>
      </c>
      <c r="I1702" s="38" t="str">
        <f>IF('query (10)'!F1702="","",'query (10)'!F1702)</f>
        <v>Time-based Maintenance</v>
      </c>
      <c r="J1702" s="38" t="str">
        <f>IF('query (10)'!F1702="","",IFERROR(INDEX(Cleaning_Rules!$B$14:$B$17,MATCH(TRIM('query (10)'!F1702),Cleaning_Rules!$A$14:$A$17,0)),"UNKNOWN"))</f>
        <v>TBM</v>
      </c>
      <c r="K1702" s="38" t="str">
        <f>IF('query (10)'!G1702="","",'query (10)'!G1702)</f>
        <v>เสร็จสิ้น</v>
      </c>
      <c r="L1702" s="38" t="str">
        <f>IF('query (10)'!G1702="","MISSING",IFERROR(INDEX(Cleaning_Rules!$B$5:$B$10,MATCH(TRIM('query (10)'!G1702),Cleaning_Rules!$A$5:$A$10,0)),"UNKNOWN"))</f>
        <v>COMPLETED</v>
      </c>
      <c r="M1702" s="38" t="str">
        <f>IF('query (10)'!I1702="","",'query (10)'!I1702)</f>
        <v>Mechanical</v>
      </c>
      <c r="N1702" s="38" t="str">
        <f>IF('query (10)'!O1702="","",'query (10)'!O1702)</f>
        <v>Cleaning</v>
      </c>
      <c r="O1702" s="38" t="str">
        <f>IF('query (10)'!P1702="","",'query (10)'!P1702)</f>
        <v>Medium</v>
      </c>
      <c r="P1702" s="38" t="str">
        <f>IF('query (10)'!N1702="","",'query (10)'!N1702)</f>
        <v>Cleaning and Lubrication solenoid valve According To PM 1 Year Cycle</v>
      </c>
      <c r="Q1702" s="38" t="str">
        <f>TRIM('query (10)'!N1702)</f>
        <v>Cleaning and Lubrication solenoid valve According To PM 1 Year Cycle</v>
      </c>
      <c r="R1702" s="38" t="str">
        <f>TRIM(UPPER('query (10)'!R1702))</f>
        <v/>
      </c>
      <c r="S1702" s="38" t="str">
        <f>TRIM(UPPER('query (10)'!S1702))</f>
        <v/>
      </c>
      <c r="T1702" s="38" t="str">
        <f>IF('query (10)'!Q1702="","",TRIM(UPPER('query (10)'!Q1702)))</f>
        <v/>
      </c>
      <c r="U1702" s="38" t="str">
        <f>IF('query (10)'!T1702="","",'query (10)'!T1702)</f>
        <v/>
      </c>
      <c r="V1702" s="39" t="str">
        <f>IF('query (10)'!T1702="","",IFERROR(VALUE('query (10)'!T1702),""))</f>
        <v/>
      </c>
      <c r="W1702" s="40">
        <f>IF('query (10)'!U1702="","",'query (10)'!U1702)</f>
        <v>0</v>
      </c>
      <c r="X1702" s="39">
        <f>IF('query (10)'!V1702="","",'query (10)'!V1702)</f>
        <v>365</v>
      </c>
      <c r="Y1702" s="41">
        <f>IF('query (10)'!W1702="","",'query (10)'!W1702)</f>
        <v>46093</v>
      </c>
      <c r="Z1702" s="41">
        <f>IF('query (10)'!X1702="","",'query (10)'!X1702)</f>
        <v>46100</v>
      </c>
      <c r="AA1702" s="41">
        <f>IF('query (10)'!Y1702="","",'query (10)'!Y1702)</f>
        <v>46100</v>
      </c>
      <c r="AB1702" s="41">
        <f>IF('query (10)'!Z1702="","",'query (10)'!Z1702)</f>
        <v>46465</v>
      </c>
      <c r="AC1702" s="38" t="str">
        <f>IF(OR('query (10)'!AA1702="",COUNTIF(Cleaning_Rules!$A$21:$A$26,TRIM('query (10)'!AA1702))&gt;0),"",TRIM('query (10)'!AA1702))</f>
        <v/>
      </c>
      <c r="AD1702" s="38" t="str">
        <f>IF('query (10)'!AB1702="","",TRIM(IFERROR(_xlfn.TEXTBEFORE('query (10)'!AB1702,"("),'query (10)'!AB1702)))</f>
        <v>เริ่มซ่อมงาน PM แล้ว รับผิดชอบโดย PAHLA SEEDANG</v>
      </c>
      <c r="AE1702" s="38" t="str">
        <f>IFERROR(LOWER(TRIM(_xlfn.TEXTBEFORE(_xlfn.TEXTAFTER('query (10)'!AB1702,"("),")"))),"")</f>
        <v>pahla@nsk.com</v>
      </c>
      <c r="AF1702" s="38" t="str">
        <f>IF('query (10)'!AD1702="","",TRIM('query (10)'!AD1702))</f>
        <v>จักรภัทร โคตรสมบัติ</v>
      </c>
      <c r="AG1702" s="38" t="str">
        <f>IF('query (10)'!AE1702="","",TRIM('query (10)'!AE1702))</f>
        <v>ผะหลา สีแดง</v>
      </c>
      <c r="AH1702" s="38" t="str">
        <f>IF('query (10)'!AF1702="","",IFERROR(VALUE('query (10)'!AF1702),""))</f>
        <v/>
      </c>
      <c r="AI1702" s="38" t="str">
        <f>IF('query (10)'!AG1702="","",TRIM('query (10)'!AG1702))</f>
        <v/>
      </c>
      <c r="AJ1702" s="38" t="str">
        <f>IF('query (10)'!AH1702="","",IFERROR(VALUE('query (10)'!AH1702),""))</f>
        <v/>
      </c>
      <c r="AK1702" s="38" t="str">
        <f>IF('query (10)'!AI1702="","",TRIM('query (10)'!AI1702))</f>
        <v/>
      </c>
      <c r="AL1702" s="42">
        <f t="shared" si="130"/>
        <v>2026</v>
      </c>
      <c r="AM1702" s="42" t="str">
        <f t="shared" si="131"/>
        <v>2026-03</v>
      </c>
      <c r="AN1702" s="42" t="str">
        <f t="shared" ca="1" si="132"/>
        <v/>
      </c>
      <c r="AO1702" s="42" t="str">
        <f t="shared" si="133"/>
        <v>AS-747 | HUB3 BOLT PRESS MACHINE | HUB3-2 | SOLENOID VALVE | Time-based Maintenance | Mechanical | Cleaning | Medium | Cleaning and Lubrication solenoid valve According To PM 1 Year Cycle | เริ่มซ่อมงาน PM แล้ว รับผิดชอบโดย PAHLA SEEDANG | ผะหลา สีแดง</v>
      </c>
      <c r="AP1702" s="42" t="str">
        <f>_xlfn.TEXTJOIN("; ",TRUE,IF(COUNTA('query (10)'!A1702:AK1702)&lt;=6,"NEAR_EMPTY_ROW",""),IF($K1702="","MISSING_STATUS",""),IF(AND($K1702="เสร็จสิ้น",$Z1702=""),"DONE_NO_ACTUAL_DATE",""),IF(AND($I1702="Condition-based Maintenance",$AH1702=""),"CBM_NO_MEASUREMENT",""),IF(OR($X1702="",$X1702=0),"INVALID_PERIOD",""),IF(AND($AA1702&lt;&gt;"",$AB1702&lt;&gt;"",$AB1702&lt;$AA1702),"DATE_SEQUENCE_ERROR",""),IF(AND($AB1702&lt;&gt;"",$AB1702&gt;DATE(2030,12,31)),"DATE_OUTLIER",""),IF($C1702="","MISSING_QRCODE",""),IF($J1702="UNKNOWN","UNKNOWN_PM_TYPE",""),IF($L1702="UNKNOWN","UNKNOWN_STATUS",""))</f>
        <v/>
      </c>
      <c r="AQ1702" s="42" t="str">
        <f t="shared" si="134"/>
        <v>NO</v>
      </c>
    </row>
    <row r="1703" spans="1:43" x14ac:dyDescent="0.3">
      <c r="A1703" s="38">
        <f>IF('query (10)'!A1703="","",'query (10)'!A1703)</f>
        <v>1909</v>
      </c>
      <c r="B1703" s="38">
        <f>IF('query (10)'!B1703="","",'query (10)'!B1703)</f>
        <v>19090</v>
      </c>
      <c r="C1703" s="38" t="str">
        <f>TRIM(UPPER('query (10)'!M1703))</f>
        <v>CH-748</v>
      </c>
      <c r="D1703" s="38" t="str">
        <f>TRIM(UPPER(IFERROR(_xlfn.TEXTBEFORE('query (10)'!L1703,"("),'query (10)'!L1703)))</f>
        <v>HUB3 FLANGE RUNOUT CHECK MACHINE</v>
      </c>
      <c r="E1703" s="38" t="str">
        <f>IFERROR(TRIM(UPPER(_xlfn.TEXTBEFORE(_xlfn.TEXTAFTER('query (10)'!L1703,"("),")"))),"")</f>
        <v/>
      </c>
      <c r="F1703" s="38" t="str">
        <f>TRIM('query (10)'!K1703)</f>
        <v>HUB3-2</v>
      </c>
      <c r="G1703" s="38" t="str">
        <f>IF('query (10)'!J1703="","",'query (10)'!J1703)</f>
        <v>Solenoid valve</v>
      </c>
      <c r="H1703" s="38" t="str">
        <f>TRIM(UPPER('query (10)'!J1703))</f>
        <v>SOLENOID VALVE</v>
      </c>
      <c r="I1703" s="38" t="str">
        <f>IF('query (10)'!F1703="","",'query (10)'!F1703)</f>
        <v>Time-based Maintenance</v>
      </c>
      <c r="J1703" s="38" t="str">
        <f>IF('query (10)'!F1703="","",IFERROR(INDEX(Cleaning_Rules!$B$14:$B$17,MATCH(TRIM('query (10)'!F1703),Cleaning_Rules!$A$14:$A$17,0)),"UNKNOWN"))</f>
        <v>TBM</v>
      </c>
      <c r="K1703" s="38" t="str">
        <f>IF('query (10)'!G1703="","",'query (10)'!G1703)</f>
        <v>เสร็จสิ้น</v>
      </c>
      <c r="L1703" s="38" t="str">
        <f>IF('query (10)'!G1703="","MISSING",IFERROR(INDEX(Cleaning_Rules!$B$5:$B$10,MATCH(TRIM('query (10)'!G1703),Cleaning_Rules!$A$5:$A$10,0)),"UNKNOWN"))</f>
        <v>COMPLETED</v>
      </c>
      <c r="M1703" s="38" t="str">
        <f>IF('query (10)'!I1703="","",'query (10)'!I1703)</f>
        <v>Mechanical</v>
      </c>
      <c r="N1703" s="38" t="str">
        <f>IF('query (10)'!O1703="","",'query (10)'!O1703)</f>
        <v>Cleaning</v>
      </c>
      <c r="O1703" s="38" t="str">
        <f>IF('query (10)'!P1703="","",'query (10)'!P1703)</f>
        <v>Medium</v>
      </c>
      <c r="P1703" s="38" t="str">
        <f>IF('query (10)'!N1703="","",'query (10)'!N1703)</f>
        <v>Cleaning and Lubrication solenoid valve According To PM 1 Year Cycle</v>
      </c>
      <c r="Q1703" s="38" t="str">
        <f>TRIM('query (10)'!N1703)</f>
        <v>Cleaning and Lubrication solenoid valve According To PM 1 Year Cycle</v>
      </c>
      <c r="R1703" s="38" t="str">
        <f>TRIM(UPPER('query (10)'!R1703))</f>
        <v/>
      </c>
      <c r="S1703" s="38" t="str">
        <f>TRIM(UPPER('query (10)'!S1703))</f>
        <v/>
      </c>
      <c r="T1703" s="38" t="str">
        <f>IF('query (10)'!Q1703="","",TRIM(UPPER('query (10)'!Q1703)))</f>
        <v/>
      </c>
      <c r="U1703" s="38" t="str">
        <f>IF('query (10)'!T1703="","",'query (10)'!T1703)</f>
        <v/>
      </c>
      <c r="V1703" s="39" t="str">
        <f>IF('query (10)'!T1703="","",IFERROR(VALUE('query (10)'!T1703),""))</f>
        <v/>
      </c>
      <c r="W1703" s="40">
        <f>IF('query (10)'!U1703="","",'query (10)'!U1703)</f>
        <v>0</v>
      </c>
      <c r="X1703" s="39">
        <f>IF('query (10)'!V1703="","",'query (10)'!V1703)</f>
        <v>365</v>
      </c>
      <c r="Y1703" s="41">
        <f>IF('query (10)'!W1703="","",'query (10)'!W1703)</f>
        <v>46093</v>
      </c>
      <c r="Z1703" s="41">
        <f>IF('query (10)'!X1703="","",'query (10)'!X1703)</f>
        <v>46100</v>
      </c>
      <c r="AA1703" s="41">
        <f>IF('query (10)'!Y1703="","",'query (10)'!Y1703)</f>
        <v>46100</v>
      </c>
      <c r="AB1703" s="41">
        <f>IF('query (10)'!Z1703="","",'query (10)'!Z1703)</f>
        <v>46465</v>
      </c>
      <c r="AC1703" s="38" t="str">
        <f>IF(OR('query (10)'!AA1703="",COUNTIF(Cleaning_Rules!$A$21:$A$26,TRIM('query (10)'!AA1703))&gt;0),"",TRIM('query (10)'!AA1703))</f>
        <v/>
      </c>
      <c r="AD1703" s="38" t="str">
        <f>IF('query (10)'!AB1703="","",TRIM(IFERROR(_xlfn.TEXTBEFORE('query (10)'!AB1703,"("),'query (10)'!AB1703)))</f>
        <v>เริ่มซ่อมงาน PM แล้ว รับผิดชอบโดย CHETSADA PHIWBANG</v>
      </c>
      <c r="AE1703" s="38" t="str">
        <f>IFERROR(LOWER(TRIM(_xlfn.TEXTBEFORE(_xlfn.TEXTAFTER('query (10)'!AB1703,"("),")"))),"")</f>
        <v>chetsada@nsk.com</v>
      </c>
      <c r="AF1703" s="38" t="str">
        <f>IF('query (10)'!AD1703="","",TRIM('query (10)'!AD1703))</f>
        <v>จักรภัทร โคตรสมบัติ</v>
      </c>
      <c r="AG1703" s="38" t="str">
        <f>IF('query (10)'!AE1703="","",TRIM('query (10)'!AE1703))</f>
        <v>เจษฎา ผิวบาง</v>
      </c>
      <c r="AH1703" s="38" t="str">
        <f>IF('query (10)'!AF1703="","",IFERROR(VALUE('query (10)'!AF1703),""))</f>
        <v/>
      </c>
      <c r="AI1703" s="38" t="str">
        <f>IF('query (10)'!AG1703="","",TRIM('query (10)'!AG1703))</f>
        <v/>
      </c>
      <c r="AJ1703" s="38" t="str">
        <f>IF('query (10)'!AH1703="","",IFERROR(VALUE('query (10)'!AH1703),""))</f>
        <v/>
      </c>
      <c r="AK1703" s="38" t="str">
        <f>IF('query (10)'!AI1703="","",TRIM('query (10)'!AI1703))</f>
        <v/>
      </c>
      <c r="AL1703" s="42">
        <f t="shared" si="130"/>
        <v>2026</v>
      </c>
      <c r="AM1703" s="42" t="str">
        <f t="shared" si="131"/>
        <v>2026-03</v>
      </c>
      <c r="AN1703" s="42" t="str">
        <f t="shared" ca="1" si="132"/>
        <v/>
      </c>
      <c r="AO1703" s="42" t="str">
        <f t="shared" si="133"/>
        <v>CH-748 | HUB3 FLANGE RUNOUT CHECK MACHINE | HUB3-2 | SOLENOID VALVE | Time-based Maintenance | Mechanical | Cleaning | Medium | Cleaning and Lubrication solenoid valve According To PM 1 Year Cycle | เริ่มซ่อมงาน PM แล้ว รับผิดชอบโดย CHETSADA PHIWBANG | เจษฎา ผิวบาง</v>
      </c>
      <c r="AP1703" s="42" t="str">
        <f>_xlfn.TEXTJOIN("; ",TRUE,IF(COUNTA('query (10)'!A1703:AK1703)&lt;=6,"NEAR_EMPTY_ROW",""),IF($K1703="","MISSING_STATUS",""),IF(AND($K1703="เสร็จสิ้น",$Z1703=""),"DONE_NO_ACTUAL_DATE",""),IF(AND($I1703="Condition-based Maintenance",$AH1703=""),"CBM_NO_MEASUREMENT",""),IF(OR($X1703="",$X1703=0),"INVALID_PERIOD",""),IF(AND($AA1703&lt;&gt;"",$AB1703&lt;&gt;"",$AB1703&lt;$AA1703),"DATE_SEQUENCE_ERROR",""),IF(AND($AB1703&lt;&gt;"",$AB1703&gt;DATE(2030,12,31)),"DATE_OUTLIER",""),IF($C1703="","MISSING_QRCODE",""),IF($J1703="UNKNOWN","UNKNOWN_PM_TYPE",""),IF($L1703="UNKNOWN","UNKNOWN_STATUS",""))</f>
        <v/>
      </c>
      <c r="AQ1703" s="42" t="str">
        <f t="shared" si="134"/>
        <v>NO</v>
      </c>
    </row>
    <row r="1704" spans="1:43" x14ac:dyDescent="0.3">
      <c r="A1704" s="38">
        <f>IF('query (10)'!A1704="","",'query (10)'!A1704)</f>
        <v>1910</v>
      </c>
      <c r="B1704" s="38" t="str">
        <f>IF('query (10)'!B1704="","",'query (10)'!B1704)</f>
        <v/>
      </c>
      <c r="C1704" s="38" t="str">
        <f>TRIM(UPPER('query (10)'!M1704))</f>
        <v>AS-196</v>
      </c>
      <c r="D1704" s="38" t="str">
        <f>TRIM(UPPER(IFERROR(_xlfn.TEXTBEFORE('query (10)'!L1704,"("),'query (10)'!L1704)))</f>
        <v>BUSH PRESS M/C</v>
      </c>
      <c r="E1704" s="38" t="str">
        <f>IFERROR(TRIM(UPPER(_xlfn.TEXTBEFORE(_xlfn.TEXTAFTER('query (10)'!L1704,"("),")"))),"")</f>
        <v>LINE1</v>
      </c>
      <c r="F1704" s="38" t="str">
        <f>TRIM('query (10)'!K1704)</f>
        <v>TP1</v>
      </c>
      <c r="G1704" s="38" t="str">
        <f>IF('query (10)'!J1704="","",'query (10)'!J1704)</f>
        <v>Electrical Control</v>
      </c>
      <c r="H1704" s="38" t="str">
        <f>TRIM(UPPER('query (10)'!J1704))</f>
        <v>ELECTRICAL CONTROL</v>
      </c>
      <c r="I1704" s="38" t="str">
        <f>IF('query (10)'!F1704="","",'query (10)'!F1704)</f>
        <v>Time-based Maintenance</v>
      </c>
      <c r="J1704" s="38" t="str">
        <f>IF('query (10)'!F1704="","",IFERROR(INDEX(Cleaning_Rules!$B$14:$B$17,MATCH(TRIM('query (10)'!F1704),Cleaning_Rules!$A$14:$A$17,0)),"UNKNOWN"))</f>
        <v>TBM</v>
      </c>
      <c r="K1704" s="38" t="str">
        <f>IF('query (10)'!G1704="","",'query (10)'!G1704)</f>
        <v>แผนใหม่</v>
      </c>
      <c r="L1704" s="38" t="str">
        <f>IF('query (10)'!G1704="","MISSING",IFERROR(INDEX(Cleaning_Rules!$B$5:$B$10,MATCH(TRIM('query (10)'!G1704),Cleaning_Rules!$A$5:$A$10,0)),"UNKNOWN"))</f>
        <v>NEW_PLAN</v>
      </c>
      <c r="M1704" s="38" t="str">
        <f>IF('query (10)'!I1704="","",'query (10)'!I1704)</f>
        <v>Electrical</v>
      </c>
      <c r="N1704" s="38" t="str">
        <f>IF('query (10)'!O1704="","",'query (10)'!O1704)</f>
        <v>Inspection</v>
      </c>
      <c r="O1704" s="38" t="str">
        <f>IF('query (10)'!P1704="","",'query (10)'!P1704)</f>
        <v>Medium</v>
      </c>
      <c r="P1704" s="38" t="str">
        <f>IF('query (10)'!N1704="","",'query (10)'!N1704)</f>
        <v xml:space="preserve"> - Check condition of Proximity
 - Check condition of Reed sw
</v>
      </c>
      <c r="Q1704" s="38" t="str">
        <f>TRIM('query (10)'!N1704)</f>
        <v xml:space="preserve">- Check condition of Proximity
 - Check condition of Reed sw
</v>
      </c>
      <c r="R1704" s="38" t="str">
        <f>TRIM(UPPER('query (10)'!R1704))</f>
        <v/>
      </c>
      <c r="S1704" s="38" t="str">
        <f>TRIM(UPPER('query (10)'!S1704))</f>
        <v/>
      </c>
      <c r="T1704" s="38" t="str">
        <f>IF('query (10)'!Q1704="","",TRIM(UPPER('query (10)'!Q1704)))</f>
        <v/>
      </c>
      <c r="U1704" s="38" t="str">
        <f>IF('query (10)'!T1704="","",'query (10)'!T1704)</f>
        <v/>
      </c>
      <c r="V1704" s="39" t="str">
        <f>IF('query (10)'!T1704="","",IFERROR(VALUE('query (10)'!T1704),""))</f>
        <v/>
      </c>
      <c r="W1704" s="40">
        <f>IF('query (10)'!U1704="","",'query (10)'!U1704)</f>
        <v>0</v>
      </c>
      <c r="X1704" s="39">
        <f>IF('query (10)'!V1704="","",'query (10)'!V1704)</f>
        <v>90</v>
      </c>
      <c r="Y1704" s="41">
        <f>IF('query (10)'!W1704="","",'query (10)'!W1704)</f>
        <v>46094</v>
      </c>
      <c r="Z1704" s="41" t="str">
        <f>IF('query (10)'!X1704="","",'query (10)'!X1704)</f>
        <v/>
      </c>
      <c r="AA1704" s="41" t="str">
        <f>IF('query (10)'!Y1704="","",'query (10)'!Y1704)</f>
        <v/>
      </c>
      <c r="AB1704" s="41" t="str">
        <f>IF('query (10)'!Z1704="","",'query (10)'!Z1704)</f>
        <v/>
      </c>
      <c r="AC1704" s="38" t="str">
        <f>IF(OR('query (10)'!AA1704="",COUNTIF(Cleaning_Rules!$A$21:$A$26,TRIM('query (10)'!AA1704))&gt;0),"",TRIM('query (10)'!AA1704))</f>
        <v/>
      </c>
      <c r="AD1704" s="38" t="str">
        <f>IF('query (10)'!AB1704="","",TRIM(IFERROR(_xlfn.TEXTBEFORE('query (10)'!AB1704,"("),'query (10)'!AB1704)))</f>
        <v/>
      </c>
      <c r="AE1704" s="38" t="str">
        <f>IFERROR(LOWER(TRIM(_xlfn.TEXTBEFORE(_xlfn.TEXTAFTER('query (10)'!AB1704,"("),")"))),"")</f>
        <v/>
      </c>
      <c r="AF1704" s="38" t="str">
        <f>IF('query (10)'!AD1704="","",TRIM('query (10)'!AD1704))</f>
        <v>อัมรินทร์ รักษาพล</v>
      </c>
      <c r="AG1704" s="38" t="str">
        <f>IF('query (10)'!AE1704="","",TRIM('query (10)'!AE1704))</f>
        <v>อัมรินทร์ รักษาพล</v>
      </c>
      <c r="AH1704" s="38" t="str">
        <f>IF('query (10)'!AF1704="","",IFERROR(VALUE('query (10)'!AF1704),""))</f>
        <v/>
      </c>
      <c r="AI1704" s="38" t="str">
        <f>IF('query (10)'!AG1704="","",TRIM('query (10)'!AG1704))</f>
        <v/>
      </c>
      <c r="AJ1704" s="38" t="str">
        <f>IF('query (10)'!AH1704="","",IFERROR(VALUE('query (10)'!AH1704),""))</f>
        <v/>
      </c>
      <c r="AK1704" s="38" t="str">
        <f>IF('query (10)'!AI1704="","",TRIM('query (10)'!AI1704))</f>
        <v/>
      </c>
      <c r="AL1704" s="42">
        <f t="shared" si="130"/>
        <v>2026</v>
      </c>
      <c r="AM1704" s="42" t="str">
        <f t="shared" si="131"/>
        <v>2026-03</v>
      </c>
      <c r="AN1704" s="42" t="str">
        <f t="shared" ca="1" si="132"/>
        <v/>
      </c>
      <c r="AO1704" s="42" t="str">
        <f t="shared" si="133"/>
        <v>AS-196 | BUSH PRESS M/C | LINE1 | TP1 | ELECTRICAL CONTROL | Time-based Maintenance | Electrical | Inspection | Medium | - Check condition of Proximity
 - Check condition of Reed sw
 | อัมรินทร์ รักษาพล</v>
      </c>
      <c r="AP1704" s="42" t="str">
        <f>_xlfn.TEXTJOIN("; ",TRUE,IF(COUNTA('query (10)'!A1704:AK1704)&lt;=6,"NEAR_EMPTY_ROW",""),IF($K1704="","MISSING_STATUS",""),IF(AND($K1704="เสร็จสิ้น",$Z1704=""),"DONE_NO_ACTUAL_DATE",""),IF(AND($I1704="Condition-based Maintenance",$AH1704=""),"CBM_NO_MEASUREMENT",""),IF(OR($X1704="",$X1704=0),"INVALID_PERIOD",""),IF(AND($AA1704&lt;&gt;"",$AB1704&lt;&gt;"",$AB1704&lt;$AA1704),"DATE_SEQUENCE_ERROR",""),IF(AND($AB1704&lt;&gt;"",$AB1704&gt;DATE(2030,12,31)),"DATE_OUTLIER",""),IF($C1704="","MISSING_QRCODE",""),IF($J1704="UNKNOWN","UNKNOWN_PM_TYPE",""),IF($L1704="UNKNOWN","UNKNOWN_STATUS",""))</f>
        <v/>
      </c>
      <c r="AQ1704" s="42" t="str">
        <f t="shared" si="134"/>
        <v>NO</v>
      </c>
    </row>
    <row r="1705" spans="1:43" x14ac:dyDescent="0.3">
      <c r="A1705" s="38">
        <f>IF('query (10)'!A1705="","",'query (10)'!A1705)</f>
        <v>1911</v>
      </c>
      <c r="B1705" s="38" t="str">
        <f>IF('query (10)'!B1705="","",'query (10)'!B1705)</f>
        <v/>
      </c>
      <c r="C1705" s="38" t="str">
        <f>TRIM(UPPER('query (10)'!M1705))</f>
        <v>CH-197</v>
      </c>
      <c r="D1705" s="38" t="str">
        <f>TRIM(UPPER(IFERROR(_xlfn.TEXTBEFORE('query (10)'!L1705,"("),'query (10)'!L1705)))</f>
        <v>BUSH &amp; PIN CHECKER M/C</v>
      </c>
      <c r="E1705" s="38" t="str">
        <f>IFERROR(TRIM(UPPER(_xlfn.TEXTBEFORE(_xlfn.TEXTAFTER('query (10)'!L1705,"("),")"))),"")</f>
        <v>LINE 1</v>
      </c>
      <c r="F1705" s="38" t="str">
        <f>TRIM('query (10)'!K1705)</f>
        <v>TP1</v>
      </c>
      <c r="G1705" s="38" t="str">
        <f>IF('query (10)'!J1705="","",'query (10)'!J1705)</f>
        <v>Electrical Control</v>
      </c>
      <c r="H1705" s="38" t="str">
        <f>TRIM(UPPER('query (10)'!J1705))</f>
        <v>ELECTRICAL CONTROL</v>
      </c>
      <c r="I1705" s="38" t="str">
        <f>IF('query (10)'!F1705="","",'query (10)'!F1705)</f>
        <v>Time-based Maintenance</v>
      </c>
      <c r="J1705" s="38" t="str">
        <f>IF('query (10)'!F1705="","",IFERROR(INDEX(Cleaning_Rules!$B$14:$B$17,MATCH(TRIM('query (10)'!F1705),Cleaning_Rules!$A$14:$A$17,0)),"UNKNOWN"))</f>
        <v>TBM</v>
      </c>
      <c r="K1705" s="38" t="str">
        <f>IF('query (10)'!G1705="","",'query (10)'!G1705)</f>
        <v>แผนใหม่</v>
      </c>
      <c r="L1705" s="38" t="str">
        <f>IF('query (10)'!G1705="","MISSING",IFERROR(INDEX(Cleaning_Rules!$B$5:$B$10,MATCH(TRIM('query (10)'!G1705),Cleaning_Rules!$A$5:$A$10,0)),"UNKNOWN"))</f>
        <v>NEW_PLAN</v>
      </c>
      <c r="M1705" s="38" t="str">
        <f>IF('query (10)'!I1705="","",'query (10)'!I1705)</f>
        <v>Electrical</v>
      </c>
      <c r="N1705" s="38" t="str">
        <f>IF('query (10)'!O1705="","",'query (10)'!O1705)</f>
        <v>Inspection</v>
      </c>
      <c r="O1705" s="38" t="str">
        <f>IF('query (10)'!P1705="","",'query (10)'!P1705)</f>
        <v>Medium</v>
      </c>
      <c r="P1705" s="38" t="str">
        <f>IF('query (10)'!N1705="","",'query (10)'!N1705)</f>
        <v xml:space="preserve"> - Check condition of Proximity
 - Check condition of Reed sw
</v>
      </c>
      <c r="Q1705" s="38" t="str">
        <f>TRIM('query (10)'!N1705)</f>
        <v xml:space="preserve">- Check condition of Proximity
 - Check condition of Reed sw
</v>
      </c>
      <c r="R1705" s="38" t="str">
        <f>TRIM(UPPER('query (10)'!R1705))</f>
        <v/>
      </c>
      <c r="S1705" s="38" t="str">
        <f>TRIM(UPPER('query (10)'!S1705))</f>
        <v/>
      </c>
      <c r="T1705" s="38" t="str">
        <f>IF('query (10)'!Q1705="","",TRIM(UPPER('query (10)'!Q1705)))</f>
        <v/>
      </c>
      <c r="U1705" s="38" t="str">
        <f>IF('query (10)'!T1705="","",'query (10)'!T1705)</f>
        <v/>
      </c>
      <c r="V1705" s="39" t="str">
        <f>IF('query (10)'!T1705="","",IFERROR(VALUE('query (10)'!T1705),""))</f>
        <v/>
      </c>
      <c r="W1705" s="40">
        <f>IF('query (10)'!U1705="","",'query (10)'!U1705)</f>
        <v>0</v>
      </c>
      <c r="X1705" s="39">
        <f>IF('query (10)'!V1705="","",'query (10)'!V1705)</f>
        <v>90</v>
      </c>
      <c r="Y1705" s="41">
        <f>IF('query (10)'!W1705="","",'query (10)'!W1705)</f>
        <v>46094</v>
      </c>
      <c r="Z1705" s="41" t="str">
        <f>IF('query (10)'!X1705="","",'query (10)'!X1705)</f>
        <v/>
      </c>
      <c r="AA1705" s="41" t="str">
        <f>IF('query (10)'!Y1705="","",'query (10)'!Y1705)</f>
        <v/>
      </c>
      <c r="AB1705" s="41" t="str">
        <f>IF('query (10)'!Z1705="","",'query (10)'!Z1705)</f>
        <v/>
      </c>
      <c r="AC1705" s="38" t="str">
        <f>IF(OR('query (10)'!AA1705="",COUNTIF(Cleaning_Rules!$A$21:$A$26,TRIM('query (10)'!AA1705))&gt;0),"",TRIM('query (10)'!AA1705))</f>
        <v/>
      </c>
      <c r="AD1705" s="38" t="str">
        <f>IF('query (10)'!AB1705="","",TRIM(IFERROR(_xlfn.TEXTBEFORE('query (10)'!AB1705,"("),'query (10)'!AB1705)))</f>
        <v/>
      </c>
      <c r="AE1705" s="38" t="str">
        <f>IFERROR(LOWER(TRIM(_xlfn.TEXTBEFORE(_xlfn.TEXTAFTER('query (10)'!AB1705,"("),")"))),"")</f>
        <v/>
      </c>
      <c r="AF1705" s="38" t="str">
        <f>IF('query (10)'!AD1705="","",TRIM('query (10)'!AD1705))</f>
        <v>อัมรินทร์ รักษาพล</v>
      </c>
      <c r="AG1705" s="38" t="str">
        <f>IF('query (10)'!AE1705="","",TRIM('query (10)'!AE1705))</f>
        <v>อัมรินทร์ รักษาพล</v>
      </c>
      <c r="AH1705" s="38" t="str">
        <f>IF('query (10)'!AF1705="","",IFERROR(VALUE('query (10)'!AF1705),""))</f>
        <v/>
      </c>
      <c r="AI1705" s="38" t="str">
        <f>IF('query (10)'!AG1705="","",TRIM('query (10)'!AG1705))</f>
        <v/>
      </c>
      <c r="AJ1705" s="38" t="str">
        <f>IF('query (10)'!AH1705="","",IFERROR(VALUE('query (10)'!AH1705),""))</f>
        <v/>
      </c>
      <c r="AK1705" s="38" t="str">
        <f>IF('query (10)'!AI1705="","",TRIM('query (10)'!AI1705))</f>
        <v/>
      </c>
      <c r="AL1705" s="42">
        <f t="shared" si="130"/>
        <v>2026</v>
      </c>
      <c r="AM1705" s="42" t="str">
        <f t="shared" si="131"/>
        <v>2026-03</v>
      </c>
      <c r="AN1705" s="42" t="str">
        <f t="shared" ca="1" si="132"/>
        <v/>
      </c>
      <c r="AO1705" s="42" t="str">
        <f t="shared" si="133"/>
        <v>CH-197 | BUSH &amp; PIN CHECKER M/C | LINE 1 | TP1 | ELECTRICAL CONTROL | Time-based Maintenance | Electrical | Inspection | Medium | - Check condition of Proximity
 - Check condition of Reed sw
 | อัมรินทร์ รักษาพล</v>
      </c>
      <c r="AP1705" s="42" t="str">
        <f>_xlfn.TEXTJOIN("; ",TRUE,IF(COUNTA('query (10)'!A1705:AK1705)&lt;=6,"NEAR_EMPTY_ROW",""),IF($K1705="","MISSING_STATUS",""),IF(AND($K1705="เสร็จสิ้น",$Z1705=""),"DONE_NO_ACTUAL_DATE",""),IF(AND($I1705="Condition-based Maintenance",$AH1705=""),"CBM_NO_MEASUREMENT",""),IF(OR($X1705="",$X1705=0),"INVALID_PERIOD",""),IF(AND($AA1705&lt;&gt;"",$AB1705&lt;&gt;"",$AB1705&lt;$AA1705),"DATE_SEQUENCE_ERROR",""),IF(AND($AB1705&lt;&gt;"",$AB1705&gt;DATE(2030,12,31)),"DATE_OUTLIER",""),IF($C1705="","MISSING_QRCODE",""),IF($J1705="UNKNOWN","UNKNOWN_PM_TYPE",""),IF($L1705="UNKNOWN","UNKNOWN_STATUS",""))</f>
        <v/>
      </c>
      <c r="AQ1705" s="42" t="str">
        <f t="shared" si="134"/>
        <v>NO</v>
      </c>
    </row>
    <row r="1706" spans="1:43" x14ac:dyDescent="0.3">
      <c r="A1706" s="38">
        <f>IF('query (10)'!A1706="","",'query (10)'!A1706)</f>
        <v>1912</v>
      </c>
      <c r="B1706" s="38" t="str">
        <f>IF('query (10)'!B1706="","",'query (10)'!B1706)</f>
        <v/>
      </c>
      <c r="C1706" s="38" t="str">
        <f>TRIM(UPPER('query (10)'!M1706))</f>
        <v>AS-243</v>
      </c>
      <c r="D1706" s="38" t="str">
        <f>TRIM(UPPER(IFERROR(_xlfn.TEXTBEFORE('query (10)'!L1706,"("),'query (10)'!L1706)))</f>
        <v>STOPPER PIN PRESS M/C</v>
      </c>
      <c r="E1706" s="38" t="str">
        <f>IFERROR(TRIM(UPPER(_xlfn.TEXTBEFORE(_xlfn.TEXTAFTER('query (10)'!L1706,"("),")"))),"")</f>
        <v>LINE 1</v>
      </c>
      <c r="F1706" s="38" t="str">
        <f>TRIM('query (10)'!K1706)</f>
        <v>TP1</v>
      </c>
      <c r="G1706" s="38" t="str">
        <f>IF('query (10)'!J1706="","",'query (10)'!J1706)</f>
        <v>Electrical Control</v>
      </c>
      <c r="H1706" s="38" t="str">
        <f>TRIM(UPPER('query (10)'!J1706))</f>
        <v>ELECTRICAL CONTROL</v>
      </c>
      <c r="I1706" s="38" t="str">
        <f>IF('query (10)'!F1706="","",'query (10)'!F1706)</f>
        <v>Time-based Maintenance</v>
      </c>
      <c r="J1706" s="38" t="str">
        <f>IF('query (10)'!F1706="","",IFERROR(INDEX(Cleaning_Rules!$B$14:$B$17,MATCH(TRIM('query (10)'!F1706),Cleaning_Rules!$A$14:$A$17,0)),"UNKNOWN"))</f>
        <v>TBM</v>
      </c>
      <c r="K1706" s="38" t="str">
        <f>IF('query (10)'!G1706="","",'query (10)'!G1706)</f>
        <v>แผนใหม่</v>
      </c>
      <c r="L1706" s="38" t="str">
        <f>IF('query (10)'!G1706="","MISSING",IFERROR(INDEX(Cleaning_Rules!$B$5:$B$10,MATCH(TRIM('query (10)'!G1706),Cleaning_Rules!$A$5:$A$10,0)),"UNKNOWN"))</f>
        <v>NEW_PLAN</v>
      </c>
      <c r="M1706" s="38" t="str">
        <f>IF('query (10)'!I1706="","",'query (10)'!I1706)</f>
        <v>Electrical</v>
      </c>
      <c r="N1706" s="38" t="str">
        <f>IF('query (10)'!O1706="","",'query (10)'!O1706)</f>
        <v>Inspection</v>
      </c>
      <c r="O1706" s="38" t="str">
        <f>IF('query (10)'!P1706="","",'query (10)'!P1706)</f>
        <v>Medium</v>
      </c>
      <c r="P1706" s="38" t="str">
        <f>IF('query (10)'!N1706="","",'query (10)'!N1706)</f>
        <v xml:space="preserve"> - Check condition of Proximity
 - Check condition of Reed sw
</v>
      </c>
      <c r="Q1706" s="38" t="str">
        <f>TRIM('query (10)'!N1706)</f>
        <v xml:space="preserve">- Check condition of Proximity
 - Check condition of Reed sw
</v>
      </c>
      <c r="R1706" s="38" t="str">
        <f>TRIM(UPPER('query (10)'!R1706))</f>
        <v/>
      </c>
      <c r="S1706" s="38" t="str">
        <f>TRIM(UPPER('query (10)'!S1706))</f>
        <v/>
      </c>
      <c r="T1706" s="38" t="str">
        <f>IF('query (10)'!Q1706="","",TRIM(UPPER('query (10)'!Q1706)))</f>
        <v/>
      </c>
      <c r="U1706" s="38" t="str">
        <f>IF('query (10)'!T1706="","",'query (10)'!T1706)</f>
        <v/>
      </c>
      <c r="V1706" s="39" t="str">
        <f>IF('query (10)'!T1706="","",IFERROR(VALUE('query (10)'!T1706),""))</f>
        <v/>
      </c>
      <c r="W1706" s="40">
        <f>IF('query (10)'!U1706="","",'query (10)'!U1706)</f>
        <v>0</v>
      </c>
      <c r="X1706" s="39">
        <f>IF('query (10)'!V1706="","",'query (10)'!V1706)</f>
        <v>90</v>
      </c>
      <c r="Y1706" s="41">
        <f>IF('query (10)'!W1706="","",'query (10)'!W1706)</f>
        <v>46094</v>
      </c>
      <c r="Z1706" s="41" t="str">
        <f>IF('query (10)'!X1706="","",'query (10)'!X1706)</f>
        <v/>
      </c>
      <c r="AA1706" s="41" t="str">
        <f>IF('query (10)'!Y1706="","",'query (10)'!Y1706)</f>
        <v/>
      </c>
      <c r="AB1706" s="41" t="str">
        <f>IF('query (10)'!Z1706="","",'query (10)'!Z1706)</f>
        <v/>
      </c>
      <c r="AC1706" s="38" t="str">
        <f>IF(OR('query (10)'!AA1706="",COUNTIF(Cleaning_Rules!$A$21:$A$26,TRIM('query (10)'!AA1706))&gt;0),"",TRIM('query (10)'!AA1706))</f>
        <v/>
      </c>
      <c r="AD1706" s="38" t="str">
        <f>IF('query (10)'!AB1706="","",TRIM(IFERROR(_xlfn.TEXTBEFORE('query (10)'!AB1706,"("),'query (10)'!AB1706)))</f>
        <v/>
      </c>
      <c r="AE1706" s="38" t="str">
        <f>IFERROR(LOWER(TRIM(_xlfn.TEXTBEFORE(_xlfn.TEXTAFTER('query (10)'!AB1706,"("),")"))),"")</f>
        <v/>
      </c>
      <c r="AF1706" s="38" t="str">
        <f>IF('query (10)'!AD1706="","",TRIM('query (10)'!AD1706))</f>
        <v>อัมรินทร์ รักษาพล</v>
      </c>
      <c r="AG1706" s="38" t="str">
        <f>IF('query (10)'!AE1706="","",TRIM('query (10)'!AE1706))</f>
        <v>อัมรินทร์ รักษาพล</v>
      </c>
      <c r="AH1706" s="38" t="str">
        <f>IF('query (10)'!AF1706="","",IFERROR(VALUE('query (10)'!AF1706),""))</f>
        <v/>
      </c>
      <c r="AI1706" s="38" t="str">
        <f>IF('query (10)'!AG1706="","",TRIM('query (10)'!AG1706))</f>
        <v/>
      </c>
      <c r="AJ1706" s="38" t="str">
        <f>IF('query (10)'!AH1706="","",IFERROR(VALUE('query (10)'!AH1706),""))</f>
        <v/>
      </c>
      <c r="AK1706" s="38" t="str">
        <f>IF('query (10)'!AI1706="","",TRIM('query (10)'!AI1706))</f>
        <v/>
      </c>
      <c r="AL1706" s="42">
        <f t="shared" si="130"/>
        <v>2026</v>
      </c>
      <c r="AM1706" s="42" t="str">
        <f t="shared" si="131"/>
        <v>2026-03</v>
      </c>
      <c r="AN1706" s="42" t="str">
        <f t="shared" ca="1" si="132"/>
        <v/>
      </c>
      <c r="AO1706" s="42" t="str">
        <f t="shared" si="133"/>
        <v>AS-243 | STOPPER PIN PRESS M/C | LINE 1 | TP1 | ELECTRICAL CONTROL | Time-based Maintenance | Electrical | Inspection | Medium | - Check condition of Proximity
 - Check condition of Reed sw
 | อัมรินทร์ รักษาพล</v>
      </c>
      <c r="AP1706" s="42" t="str">
        <f>_xlfn.TEXTJOIN("; ",TRUE,IF(COUNTA('query (10)'!A1706:AK1706)&lt;=6,"NEAR_EMPTY_ROW",""),IF($K1706="","MISSING_STATUS",""),IF(AND($K1706="เสร็จสิ้น",$Z1706=""),"DONE_NO_ACTUAL_DATE",""),IF(AND($I1706="Condition-based Maintenance",$AH1706=""),"CBM_NO_MEASUREMENT",""),IF(OR($X1706="",$X1706=0),"INVALID_PERIOD",""),IF(AND($AA1706&lt;&gt;"",$AB1706&lt;&gt;"",$AB1706&lt;$AA1706),"DATE_SEQUENCE_ERROR",""),IF(AND($AB1706&lt;&gt;"",$AB1706&gt;DATE(2030,12,31)),"DATE_OUTLIER",""),IF($C1706="","MISSING_QRCODE",""),IF($J1706="UNKNOWN","UNKNOWN_PM_TYPE",""),IF($L1706="UNKNOWN","UNKNOWN_STATUS",""))</f>
        <v/>
      </c>
      <c r="AQ1706" s="42" t="str">
        <f t="shared" si="134"/>
        <v>NO</v>
      </c>
    </row>
    <row r="1707" spans="1:43" x14ac:dyDescent="0.3">
      <c r="A1707" s="38">
        <f>IF('query (10)'!A1707="","",'query (10)'!A1707)</f>
        <v>1913</v>
      </c>
      <c r="B1707" s="38" t="str">
        <f>IF('query (10)'!B1707="","",'query (10)'!B1707)</f>
        <v/>
      </c>
      <c r="C1707" s="38" t="str">
        <f>TRIM(UPPER('query (10)'!M1707))</f>
        <v>AS-173</v>
      </c>
      <c r="D1707" s="38" t="str">
        <f>TRIM(UPPER(IFERROR(_xlfn.TEXTBEFORE('query (10)'!L1707,"("),'query (10)'!L1707)))</f>
        <v>TENSION PULLEY PRESS M/C</v>
      </c>
      <c r="E1707" s="38" t="str">
        <f>IFERROR(TRIM(UPPER(_xlfn.TEXTBEFORE(_xlfn.TEXTAFTER('query (10)'!L1707,"("),")"))),"")</f>
        <v>LINE 2</v>
      </c>
      <c r="F1707" s="38" t="str">
        <f>TRIM('query (10)'!K1707)</f>
        <v>TP2</v>
      </c>
      <c r="G1707" s="38" t="str">
        <f>IF('query (10)'!J1707="","",'query (10)'!J1707)</f>
        <v>Electrical Control</v>
      </c>
      <c r="H1707" s="38" t="str">
        <f>TRIM(UPPER('query (10)'!J1707))</f>
        <v>ELECTRICAL CONTROL</v>
      </c>
      <c r="I1707" s="38" t="str">
        <f>IF('query (10)'!F1707="","",'query (10)'!F1707)</f>
        <v>Time-based Maintenance</v>
      </c>
      <c r="J1707" s="38" t="str">
        <f>IF('query (10)'!F1707="","",IFERROR(INDEX(Cleaning_Rules!$B$14:$B$17,MATCH(TRIM('query (10)'!F1707),Cleaning_Rules!$A$14:$A$17,0)),"UNKNOWN"))</f>
        <v>TBM</v>
      </c>
      <c r="K1707" s="38" t="str">
        <f>IF('query (10)'!G1707="","",'query (10)'!G1707)</f>
        <v>แผนใหม่</v>
      </c>
      <c r="L1707" s="38" t="str">
        <f>IF('query (10)'!G1707="","MISSING",IFERROR(INDEX(Cleaning_Rules!$B$5:$B$10,MATCH(TRIM('query (10)'!G1707),Cleaning_Rules!$A$5:$A$10,0)),"UNKNOWN"))</f>
        <v>NEW_PLAN</v>
      </c>
      <c r="M1707" s="38" t="str">
        <f>IF('query (10)'!I1707="","",'query (10)'!I1707)</f>
        <v>Electrical</v>
      </c>
      <c r="N1707" s="38" t="str">
        <f>IF('query (10)'!O1707="","",'query (10)'!O1707)</f>
        <v>Inspection</v>
      </c>
      <c r="O1707" s="38" t="str">
        <f>IF('query (10)'!P1707="","",'query (10)'!P1707)</f>
        <v>Medium</v>
      </c>
      <c r="P1707" s="38" t="str">
        <f>IF('query (10)'!N1707="","",'query (10)'!N1707)</f>
        <v xml:space="preserve">- Check condition of proximity (Crimp sleeves,
Surface, Cable)
 - Check condition of Electrcal Equipment in 
contron panal
</v>
      </c>
      <c r="Q1707" s="38" t="str">
        <f>TRIM('query (10)'!N1707)</f>
        <v xml:space="preserve">- Check condition of proximity (Crimp sleeves,
Surface, Cable)
 - Check condition of Electrcal Equipment in 
contron panal
</v>
      </c>
      <c r="R1707" s="38" t="str">
        <f>TRIM(UPPER('query (10)'!R1707))</f>
        <v/>
      </c>
      <c r="S1707" s="38" t="str">
        <f>TRIM(UPPER('query (10)'!S1707))</f>
        <v/>
      </c>
      <c r="T1707" s="38" t="str">
        <f>IF('query (10)'!Q1707="","",TRIM(UPPER('query (10)'!Q1707)))</f>
        <v/>
      </c>
      <c r="U1707" s="38" t="str">
        <f>IF('query (10)'!T1707="","",'query (10)'!T1707)</f>
        <v/>
      </c>
      <c r="V1707" s="39" t="str">
        <f>IF('query (10)'!T1707="","",IFERROR(VALUE('query (10)'!T1707),""))</f>
        <v/>
      </c>
      <c r="W1707" s="40">
        <f>IF('query (10)'!U1707="","",'query (10)'!U1707)</f>
        <v>0</v>
      </c>
      <c r="X1707" s="39">
        <f>IF('query (10)'!V1707="","",'query (10)'!V1707)</f>
        <v>90</v>
      </c>
      <c r="Y1707" s="41">
        <f>IF('query (10)'!W1707="","",'query (10)'!W1707)</f>
        <v>46094</v>
      </c>
      <c r="Z1707" s="41" t="str">
        <f>IF('query (10)'!X1707="","",'query (10)'!X1707)</f>
        <v/>
      </c>
      <c r="AA1707" s="41" t="str">
        <f>IF('query (10)'!Y1707="","",'query (10)'!Y1707)</f>
        <v/>
      </c>
      <c r="AB1707" s="41" t="str">
        <f>IF('query (10)'!Z1707="","",'query (10)'!Z1707)</f>
        <v/>
      </c>
      <c r="AC1707" s="38" t="str">
        <f>IF(OR('query (10)'!AA1707="",COUNTIF(Cleaning_Rules!$A$21:$A$26,TRIM('query (10)'!AA1707))&gt;0),"",TRIM('query (10)'!AA1707))</f>
        <v/>
      </c>
      <c r="AD1707" s="38" t="str">
        <f>IF('query (10)'!AB1707="","",TRIM(IFERROR(_xlfn.TEXTBEFORE('query (10)'!AB1707,"("),'query (10)'!AB1707)))</f>
        <v/>
      </c>
      <c r="AE1707" s="38" t="str">
        <f>IFERROR(LOWER(TRIM(_xlfn.TEXTBEFORE(_xlfn.TEXTAFTER('query (10)'!AB1707,"("),")"))),"")</f>
        <v/>
      </c>
      <c r="AF1707" s="38" t="str">
        <f>IF('query (10)'!AD1707="","",TRIM('query (10)'!AD1707))</f>
        <v>อัมรินทร์ รักษาพล</v>
      </c>
      <c r="AG1707" s="38" t="str">
        <f>IF('query (10)'!AE1707="","",TRIM('query (10)'!AE1707))</f>
        <v>อัมรินทร์ รักษาพล</v>
      </c>
      <c r="AH1707" s="38" t="str">
        <f>IF('query (10)'!AF1707="","",IFERROR(VALUE('query (10)'!AF1707),""))</f>
        <v/>
      </c>
      <c r="AI1707" s="38" t="str">
        <f>IF('query (10)'!AG1707="","",TRIM('query (10)'!AG1707))</f>
        <v/>
      </c>
      <c r="AJ1707" s="38" t="str">
        <f>IF('query (10)'!AH1707="","",IFERROR(VALUE('query (10)'!AH1707),""))</f>
        <v/>
      </c>
      <c r="AK1707" s="38" t="str">
        <f>IF('query (10)'!AI1707="","",TRIM('query (10)'!AI1707))</f>
        <v/>
      </c>
      <c r="AL1707" s="42">
        <f t="shared" si="130"/>
        <v>2026</v>
      </c>
      <c r="AM1707" s="42" t="str">
        <f t="shared" si="131"/>
        <v>2026-03</v>
      </c>
      <c r="AN1707" s="42" t="str">
        <f t="shared" ca="1" si="132"/>
        <v/>
      </c>
      <c r="AO1707" s="42" t="str">
        <f t="shared" si="133"/>
        <v>AS-173 | TENSION PULLEY PRESS M/C | LINE 2 | TP2 | ELECTRICAL CONTROL | Time-based Maintenance | Electrical | Inspection | Medium | - Check condition of proximity (Crimp sleeves,
Surface, Cable)
 - Check condition of Electrcal Equipment in 
contron panal
 | อัมรินทร์ รักษาพล</v>
      </c>
      <c r="AP1707" s="42" t="str">
        <f>_xlfn.TEXTJOIN("; ",TRUE,IF(COUNTA('query (10)'!A1707:AK1707)&lt;=6,"NEAR_EMPTY_ROW",""),IF($K1707="","MISSING_STATUS",""),IF(AND($K1707="เสร็จสิ้น",$Z1707=""),"DONE_NO_ACTUAL_DATE",""),IF(AND($I1707="Condition-based Maintenance",$AH1707=""),"CBM_NO_MEASUREMENT",""),IF(OR($X1707="",$X1707=0),"INVALID_PERIOD",""),IF(AND($AA1707&lt;&gt;"",$AB1707&lt;&gt;"",$AB1707&lt;$AA1707),"DATE_SEQUENCE_ERROR",""),IF(AND($AB1707&lt;&gt;"",$AB1707&gt;DATE(2030,12,31)),"DATE_OUTLIER",""),IF($C1707="","MISSING_QRCODE",""),IF($J1707="UNKNOWN","UNKNOWN_PM_TYPE",""),IF($L1707="UNKNOWN","UNKNOWN_STATUS",""))</f>
        <v/>
      </c>
      <c r="AQ1707" s="42" t="str">
        <f t="shared" si="134"/>
        <v>NO</v>
      </c>
    </row>
    <row r="1708" spans="1:43" x14ac:dyDescent="0.3">
      <c r="A1708" s="38">
        <f>IF('query (10)'!A1708="","",'query (10)'!A1708)</f>
        <v>1914</v>
      </c>
      <c r="B1708" s="38" t="str">
        <f>IF('query (10)'!B1708="","",'query (10)'!B1708)</f>
        <v/>
      </c>
      <c r="C1708" s="38" t="str">
        <f>TRIM(UPPER('query (10)'!M1708))</f>
        <v>AS-209</v>
      </c>
      <c r="D1708" s="38" t="str">
        <f>TRIM(UPPER(IFERROR(_xlfn.TEXTBEFORE('query (10)'!L1708,"("),'query (10)'!L1708)))</f>
        <v>PRESS MACHINE FOR BEARING NO.2</v>
      </c>
      <c r="E1708" s="38" t="str">
        <f>IFERROR(TRIM(UPPER(_xlfn.TEXTBEFORE(_xlfn.TEXTAFTER('query (10)'!L1708,"("),")"))),"")</f>
        <v/>
      </c>
      <c r="F1708" s="38" t="str">
        <f>TRIM('query (10)'!K1708)</f>
        <v>TP2</v>
      </c>
      <c r="G1708" s="38" t="str">
        <f>IF('query (10)'!J1708="","",'query (10)'!J1708)</f>
        <v>Electrical Control</v>
      </c>
      <c r="H1708" s="38" t="str">
        <f>TRIM(UPPER('query (10)'!J1708))</f>
        <v>ELECTRICAL CONTROL</v>
      </c>
      <c r="I1708" s="38" t="str">
        <f>IF('query (10)'!F1708="","",'query (10)'!F1708)</f>
        <v>Time-based Maintenance</v>
      </c>
      <c r="J1708" s="38" t="str">
        <f>IF('query (10)'!F1708="","",IFERROR(INDEX(Cleaning_Rules!$B$14:$B$17,MATCH(TRIM('query (10)'!F1708),Cleaning_Rules!$A$14:$A$17,0)),"UNKNOWN"))</f>
        <v>TBM</v>
      </c>
      <c r="K1708" s="38" t="str">
        <f>IF('query (10)'!G1708="","",'query (10)'!G1708)</f>
        <v>แผนใหม่</v>
      </c>
      <c r="L1708" s="38" t="str">
        <f>IF('query (10)'!G1708="","MISSING",IFERROR(INDEX(Cleaning_Rules!$B$5:$B$10,MATCH(TRIM('query (10)'!G1708),Cleaning_Rules!$A$5:$A$10,0)),"UNKNOWN"))</f>
        <v>NEW_PLAN</v>
      </c>
      <c r="M1708" s="38" t="str">
        <f>IF('query (10)'!I1708="","",'query (10)'!I1708)</f>
        <v>Electrical</v>
      </c>
      <c r="N1708" s="38" t="str">
        <f>IF('query (10)'!O1708="","",'query (10)'!O1708)</f>
        <v>Inspection</v>
      </c>
      <c r="O1708" s="38" t="str">
        <f>IF('query (10)'!P1708="","",'query (10)'!P1708)</f>
        <v>Medium</v>
      </c>
      <c r="P1708" s="38" t="str">
        <f>IF('query (10)'!N1708="","",'query (10)'!N1708)</f>
        <v xml:space="preserve">- Check condition of proximity (Crimp sleeves,
Surface, Cable)
 - Check condition of Electrcal Equipment in 
contron panal
 - Check condition of Photo sensor
</v>
      </c>
      <c r="Q1708" s="38" t="str">
        <f>TRIM('query (10)'!N1708)</f>
        <v xml:space="preserve">- Check condition of proximity (Crimp sleeves,
Surface, Cable)
 - Check condition of Electrcal Equipment in 
contron panal
 - Check condition of Photo sensor
</v>
      </c>
      <c r="R1708" s="38" t="str">
        <f>TRIM(UPPER('query (10)'!R1708))</f>
        <v/>
      </c>
      <c r="S1708" s="38" t="str">
        <f>TRIM(UPPER('query (10)'!S1708))</f>
        <v/>
      </c>
      <c r="T1708" s="38" t="str">
        <f>IF('query (10)'!Q1708="","",TRIM(UPPER('query (10)'!Q1708)))</f>
        <v/>
      </c>
      <c r="U1708" s="38" t="str">
        <f>IF('query (10)'!T1708="","",'query (10)'!T1708)</f>
        <v/>
      </c>
      <c r="V1708" s="39" t="str">
        <f>IF('query (10)'!T1708="","",IFERROR(VALUE('query (10)'!T1708),""))</f>
        <v/>
      </c>
      <c r="W1708" s="40">
        <f>IF('query (10)'!U1708="","",'query (10)'!U1708)</f>
        <v>0</v>
      </c>
      <c r="X1708" s="39">
        <f>IF('query (10)'!V1708="","",'query (10)'!V1708)</f>
        <v>90</v>
      </c>
      <c r="Y1708" s="41">
        <f>IF('query (10)'!W1708="","",'query (10)'!W1708)</f>
        <v>46094</v>
      </c>
      <c r="Z1708" s="41" t="str">
        <f>IF('query (10)'!X1708="","",'query (10)'!X1708)</f>
        <v/>
      </c>
      <c r="AA1708" s="41" t="str">
        <f>IF('query (10)'!Y1708="","",'query (10)'!Y1708)</f>
        <v/>
      </c>
      <c r="AB1708" s="41" t="str">
        <f>IF('query (10)'!Z1708="","",'query (10)'!Z1708)</f>
        <v/>
      </c>
      <c r="AC1708" s="38" t="str">
        <f>IF(OR('query (10)'!AA1708="",COUNTIF(Cleaning_Rules!$A$21:$A$26,TRIM('query (10)'!AA1708))&gt;0),"",TRIM('query (10)'!AA1708))</f>
        <v/>
      </c>
      <c r="AD1708" s="38" t="str">
        <f>IF('query (10)'!AB1708="","",TRIM(IFERROR(_xlfn.TEXTBEFORE('query (10)'!AB1708,"("),'query (10)'!AB1708)))</f>
        <v/>
      </c>
      <c r="AE1708" s="38" t="str">
        <f>IFERROR(LOWER(TRIM(_xlfn.TEXTBEFORE(_xlfn.TEXTAFTER('query (10)'!AB1708,"("),")"))),"")</f>
        <v/>
      </c>
      <c r="AF1708" s="38" t="str">
        <f>IF('query (10)'!AD1708="","",TRIM('query (10)'!AD1708))</f>
        <v>อัมรินทร์ รักษาพล</v>
      </c>
      <c r="AG1708" s="38" t="str">
        <f>IF('query (10)'!AE1708="","",TRIM('query (10)'!AE1708))</f>
        <v>อัมรินทร์ รักษาพล</v>
      </c>
      <c r="AH1708" s="38" t="str">
        <f>IF('query (10)'!AF1708="","",IFERROR(VALUE('query (10)'!AF1708),""))</f>
        <v/>
      </c>
      <c r="AI1708" s="38" t="str">
        <f>IF('query (10)'!AG1708="","",TRIM('query (10)'!AG1708))</f>
        <v/>
      </c>
      <c r="AJ1708" s="38" t="str">
        <f>IF('query (10)'!AH1708="","",IFERROR(VALUE('query (10)'!AH1708),""))</f>
        <v/>
      </c>
      <c r="AK1708" s="38" t="str">
        <f>IF('query (10)'!AI1708="","",TRIM('query (10)'!AI1708))</f>
        <v/>
      </c>
      <c r="AL1708" s="42">
        <f t="shared" si="130"/>
        <v>2026</v>
      </c>
      <c r="AM1708" s="42" t="str">
        <f t="shared" si="131"/>
        <v>2026-03</v>
      </c>
      <c r="AN1708" s="42" t="str">
        <f t="shared" ca="1" si="132"/>
        <v/>
      </c>
      <c r="AO1708" s="42" t="str">
        <f t="shared" si="133"/>
        <v>AS-209 | PRESS MACHINE FOR BEARING NO.2 | TP2 | ELECTRICAL CONTROL | Time-based Maintenance | Electrical | Inspection | Medium | - Check condition of proximity (Crimp sleeves,
Surface, Cable)
 - Check condition of Electrcal Equipment in 
contron panal
 - Check condition of Photo sensor
 | อัมรินทร์ รักษาพล</v>
      </c>
      <c r="AP1708" s="42" t="str">
        <f>_xlfn.TEXTJOIN("; ",TRUE,IF(COUNTA('query (10)'!A1708:AK1708)&lt;=6,"NEAR_EMPTY_ROW",""),IF($K1708="","MISSING_STATUS",""),IF(AND($K1708="เสร็จสิ้น",$Z1708=""),"DONE_NO_ACTUAL_DATE",""),IF(AND($I1708="Condition-based Maintenance",$AH1708=""),"CBM_NO_MEASUREMENT",""),IF(OR($X1708="",$X1708=0),"INVALID_PERIOD",""),IF(AND($AA1708&lt;&gt;"",$AB1708&lt;&gt;"",$AB1708&lt;$AA1708),"DATE_SEQUENCE_ERROR",""),IF(AND($AB1708&lt;&gt;"",$AB1708&gt;DATE(2030,12,31)),"DATE_OUTLIER",""),IF($C1708="","MISSING_QRCODE",""),IF($J1708="UNKNOWN","UNKNOWN_PM_TYPE",""),IF($L1708="UNKNOWN","UNKNOWN_STATUS",""))</f>
        <v/>
      </c>
      <c r="AQ1708" s="42" t="str">
        <f t="shared" si="134"/>
        <v>NO</v>
      </c>
    </row>
    <row r="1709" spans="1:43" x14ac:dyDescent="0.3">
      <c r="A1709" s="38">
        <f>IF('query (10)'!A1709="","",'query (10)'!A1709)</f>
        <v>1915</v>
      </c>
      <c r="B1709" s="38" t="str">
        <f>IF('query (10)'!B1709="","",'query (10)'!B1709)</f>
        <v/>
      </c>
      <c r="C1709" s="38" t="str">
        <f>TRIM(UPPER('query (10)'!M1709))</f>
        <v>CH-571</v>
      </c>
      <c r="D1709" s="38" t="str">
        <f>TRIM(UPPER(IFERROR(_xlfn.TEXTBEFORE('query (10)'!L1709,"("),'query (10)'!L1709)))</f>
        <v>NOISE MANUAL INSPECTION MACHINE</v>
      </c>
      <c r="E1709" s="38" t="str">
        <f>IFERROR(TRIM(UPPER(_xlfn.TEXTBEFORE(_xlfn.TEXTAFTER('query (10)'!L1709,"("),")"))),"")</f>
        <v/>
      </c>
      <c r="F1709" s="38" t="str">
        <f>TRIM('query (10)'!K1709)</f>
        <v>TP2</v>
      </c>
      <c r="G1709" s="38" t="str">
        <f>IF('query (10)'!J1709="","",'query (10)'!J1709)</f>
        <v>Electrical Control</v>
      </c>
      <c r="H1709" s="38" t="str">
        <f>TRIM(UPPER('query (10)'!J1709))</f>
        <v>ELECTRICAL CONTROL</v>
      </c>
      <c r="I1709" s="38" t="str">
        <f>IF('query (10)'!F1709="","",'query (10)'!F1709)</f>
        <v>Time-based Maintenance</v>
      </c>
      <c r="J1709" s="38" t="str">
        <f>IF('query (10)'!F1709="","",IFERROR(INDEX(Cleaning_Rules!$B$14:$B$17,MATCH(TRIM('query (10)'!F1709),Cleaning_Rules!$A$14:$A$17,0)),"UNKNOWN"))</f>
        <v>TBM</v>
      </c>
      <c r="K1709" s="38" t="str">
        <f>IF('query (10)'!G1709="","",'query (10)'!G1709)</f>
        <v>แผนใหม่</v>
      </c>
      <c r="L1709" s="38" t="str">
        <f>IF('query (10)'!G1709="","MISSING",IFERROR(INDEX(Cleaning_Rules!$B$5:$B$10,MATCH(TRIM('query (10)'!G1709),Cleaning_Rules!$A$5:$A$10,0)),"UNKNOWN"))</f>
        <v>NEW_PLAN</v>
      </c>
      <c r="M1709" s="38" t="str">
        <f>IF('query (10)'!I1709="","",'query (10)'!I1709)</f>
        <v>Electrical</v>
      </c>
      <c r="N1709" s="38" t="str">
        <f>IF('query (10)'!O1709="","",'query (10)'!O1709)</f>
        <v>Inspection</v>
      </c>
      <c r="O1709" s="38" t="str">
        <f>IF('query (10)'!P1709="","",'query (10)'!P1709)</f>
        <v>Medium</v>
      </c>
      <c r="P1709" s="38" t="str">
        <f>IF('query (10)'!N1709="","",'query (10)'!N1709)</f>
        <v xml:space="preserve"> - Check condition of Photo sensor
</v>
      </c>
      <c r="Q1709" s="38" t="str">
        <f>TRIM('query (10)'!N1709)</f>
        <v xml:space="preserve">- Check condition of Photo sensor
</v>
      </c>
      <c r="R1709" s="38" t="str">
        <f>TRIM(UPPER('query (10)'!R1709))</f>
        <v/>
      </c>
      <c r="S1709" s="38" t="str">
        <f>TRIM(UPPER('query (10)'!S1709))</f>
        <v/>
      </c>
      <c r="T1709" s="38" t="str">
        <f>IF('query (10)'!Q1709="","",TRIM(UPPER('query (10)'!Q1709)))</f>
        <v/>
      </c>
      <c r="U1709" s="38" t="str">
        <f>IF('query (10)'!T1709="","",'query (10)'!T1709)</f>
        <v/>
      </c>
      <c r="V1709" s="39" t="str">
        <f>IF('query (10)'!T1709="","",IFERROR(VALUE('query (10)'!T1709),""))</f>
        <v/>
      </c>
      <c r="W1709" s="40">
        <f>IF('query (10)'!U1709="","",'query (10)'!U1709)</f>
        <v>0</v>
      </c>
      <c r="X1709" s="39">
        <f>IF('query (10)'!V1709="","",'query (10)'!V1709)</f>
        <v>90</v>
      </c>
      <c r="Y1709" s="41">
        <f>IF('query (10)'!W1709="","",'query (10)'!W1709)</f>
        <v>46094</v>
      </c>
      <c r="Z1709" s="41" t="str">
        <f>IF('query (10)'!X1709="","",'query (10)'!X1709)</f>
        <v/>
      </c>
      <c r="AA1709" s="41" t="str">
        <f>IF('query (10)'!Y1709="","",'query (10)'!Y1709)</f>
        <v/>
      </c>
      <c r="AB1709" s="41" t="str">
        <f>IF('query (10)'!Z1709="","",'query (10)'!Z1709)</f>
        <v/>
      </c>
      <c r="AC1709" s="38" t="str">
        <f>IF(OR('query (10)'!AA1709="",COUNTIF(Cleaning_Rules!$A$21:$A$26,TRIM('query (10)'!AA1709))&gt;0),"",TRIM('query (10)'!AA1709))</f>
        <v/>
      </c>
      <c r="AD1709" s="38" t="str">
        <f>IF('query (10)'!AB1709="","",TRIM(IFERROR(_xlfn.TEXTBEFORE('query (10)'!AB1709,"("),'query (10)'!AB1709)))</f>
        <v/>
      </c>
      <c r="AE1709" s="38" t="str">
        <f>IFERROR(LOWER(TRIM(_xlfn.TEXTBEFORE(_xlfn.TEXTAFTER('query (10)'!AB1709,"("),")"))),"")</f>
        <v/>
      </c>
      <c r="AF1709" s="38" t="str">
        <f>IF('query (10)'!AD1709="","",TRIM('query (10)'!AD1709))</f>
        <v>อัมรินทร์ รักษาพล</v>
      </c>
      <c r="AG1709" s="38" t="str">
        <f>IF('query (10)'!AE1709="","",TRIM('query (10)'!AE1709))</f>
        <v>อัมรินทร์ รักษาพล</v>
      </c>
      <c r="AH1709" s="38" t="str">
        <f>IF('query (10)'!AF1709="","",IFERROR(VALUE('query (10)'!AF1709),""))</f>
        <v/>
      </c>
      <c r="AI1709" s="38" t="str">
        <f>IF('query (10)'!AG1709="","",TRIM('query (10)'!AG1709))</f>
        <v/>
      </c>
      <c r="AJ1709" s="38" t="str">
        <f>IF('query (10)'!AH1709="","",IFERROR(VALUE('query (10)'!AH1709),""))</f>
        <v/>
      </c>
      <c r="AK1709" s="38" t="str">
        <f>IF('query (10)'!AI1709="","",TRIM('query (10)'!AI1709))</f>
        <v/>
      </c>
      <c r="AL1709" s="42">
        <f t="shared" si="130"/>
        <v>2026</v>
      </c>
      <c r="AM1709" s="42" t="str">
        <f t="shared" si="131"/>
        <v>2026-03</v>
      </c>
      <c r="AN1709" s="42" t="str">
        <f t="shared" ca="1" si="132"/>
        <v/>
      </c>
      <c r="AO1709" s="42" t="str">
        <f t="shared" si="133"/>
        <v>CH-571 | NOISE MANUAL INSPECTION MACHINE | TP2 | ELECTRICAL CONTROL | Time-based Maintenance | Electrical | Inspection | Medium | - Check condition of Photo sensor
 | อัมรินทร์ รักษาพล</v>
      </c>
      <c r="AP1709" s="42" t="str">
        <f>_xlfn.TEXTJOIN("; ",TRUE,IF(COUNTA('query (10)'!A1709:AK1709)&lt;=6,"NEAR_EMPTY_ROW",""),IF($K1709="","MISSING_STATUS",""),IF(AND($K1709="เสร็จสิ้น",$Z1709=""),"DONE_NO_ACTUAL_DATE",""),IF(AND($I1709="Condition-based Maintenance",$AH1709=""),"CBM_NO_MEASUREMENT",""),IF(OR($X1709="",$X1709=0),"INVALID_PERIOD",""),IF(AND($AA1709&lt;&gt;"",$AB1709&lt;&gt;"",$AB1709&lt;$AA1709),"DATE_SEQUENCE_ERROR",""),IF(AND($AB1709&lt;&gt;"",$AB1709&gt;DATE(2030,12,31)),"DATE_OUTLIER",""),IF($C1709="","MISSING_QRCODE",""),IF($J1709="UNKNOWN","UNKNOWN_PM_TYPE",""),IF($L1709="UNKNOWN","UNKNOWN_STATUS",""))</f>
        <v/>
      </c>
      <c r="AQ1709" s="42" t="str">
        <f t="shared" si="134"/>
        <v>NO</v>
      </c>
    </row>
    <row r="1710" spans="1:43" x14ac:dyDescent="0.3">
      <c r="A1710" s="38">
        <f>IF('query (10)'!A1710="","",'query (10)'!A1710)</f>
        <v>1916</v>
      </c>
      <c r="B1710" s="38" t="str">
        <f>IF('query (10)'!B1710="","",'query (10)'!B1710)</f>
        <v/>
      </c>
      <c r="C1710" s="38" t="str">
        <f>TRIM(UPPER('query (10)'!M1710))</f>
        <v>MA-1202</v>
      </c>
      <c r="D1710" s="38" t="str">
        <f>TRIM(UPPER(IFERROR(_xlfn.TEXTBEFORE('query (10)'!L1710,"("),'query (10)'!L1710)))</f>
        <v>LASER MARK M/C</v>
      </c>
      <c r="E1710" s="38" t="str">
        <f>IFERROR(TRIM(UPPER(_xlfn.TEXTBEFORE(_xlfn.TEXTAFTER('query (10)'!L1710,"("),")"))),"")</f>
        <v/>
      </c>
      <c r="F1710" s="38" t="str">
        <f>TRIM('query (10)'!K1710)</f>
        <v>TP2</v>
      </c>
      <c r="G1710" s="38" t="str">
        <f>IF('query (10)'!J1710="","",'query (10)'!J1710)</f>
        <v>Electrical Control</v>
      </c>
      <c r="H1710" s="38" t="str">
        <f>TRIM(UPPER('query (10)'!J1710))</f>
        <v>ELECTRICAL CONTROL</v>
      </c>
      <c r="I1710" s="38" t="str">
        <f>IF('query (10)'!F1710="","",'query (10)'!F1710)</f>
        <v>Time-based Maintenance</v>
      </c>
      <c r="J1710" s="38" t="str">
        <f>IF('query (10)'!F1710="","",IFERROR(INDEX(Cleaning_Rules!$B$14:$B$17,MATCH(TRIM('query (10)'!F1710),Cleaning_Rules!$A$14:$A$17,0)),"UNKNOWN"))</f>
        <v>TBM</v>
      </c>
      <c r="K1710" s="38" t="str">
        <f>IF('query (10)'!G1710="","",'query (10)'!G1710)</f>
        <v>แผนใหม่</v>
      </c>
      <c r="L1710" s="38" t="str">
        <f>IF('query (10)'!G1710="","MISSING",IFERROR(INDEX(Cleaning_Rules!$B$5:$B$10,MATCH(TRIM('query (10)'!G1710),Cleaning_Rules!$A$5:$A$10,0)),"UNKNOWN"))</f>
        <v>NEW_PLAN</v>
      </c>
      <c r="M1710" s="38" t="str">
        <f>IF('query (10)'!I1710="","",'query (10)'!I1710)</f>
        <v>Electrical</v>
      </c>
      <c r="N1710" s="38" t="str">
        <f>IF('query (10)'!O1710="","",'query (10)'!O1710)</f>
        <v>Inspection</v>
      </c>
      <c r="O1710" s="38" t="str">
        <f>IF('query (10)'!P1710="","",'query (10)'!P1710)</f>
        <v>Medium</v>
      </c>
      <c r="P1710" s="38" t="str">
        <f>IF('query (10)'!N1710="","",'query (10)'!N1710)</f>
        <v xml:space="preserve"> - Change Dust Filter
 - Check Power Watt
</v>
      </c>
      <c r="Q1710" s="38" t="str">
        <f>TRIM('query (10)'!N1710)</f>
        <v xml:space="preserve">- Change Dust Filter
 - Check Power Watt
</v>
      </c>
      <c r="R1710" s="38" t="str">
        <f>TRIM(UPPER('query (10)'!R1710))</f>
        <v/>
      </c>
      <c r="S1710" s="38" t="str">
        <f>TRIM(UPPER('query (10)'!S1710))</f>
        <v/>
      </c>
      <c r="T1710" s="38" t="str">
        <f>IF('query (10)'!Q1710="","",TRIM(UPPER('query (10)'!Q1710)))</f>
        <v/>
      </c>
      <c r="U1710" s="38" t="str">
        <f>IF('query (10)'!T1710="","",'query (10)'!T1710)</f>
        <v/>
      </c>
      <c r="V1710" s="39" t="str">
        <f>IF('query (10)'!T1710="","",IFERROR(VALUE('query (10)'!T1710),""))</f>
        <v/>
      </c>
      <c r="W1710" s="40">
        <f>IF('query (10)'!U1710="","",'query (10)'!U1710)</f>
        <v>0</v>
      </c>
      <c r="X1710" s="39">
        <f>IF('query (10)'!V1710="","",'query (10)'!V1710)</f>
        <v>90</v>
      </c>
      <c r="Y1710" s="41">
        <f>IF('query (10)'!W1710="","",'query (10)'!W1710)</f>
        <v>46094</v>
      </c>
      <c r="Z1710" s="41" t="str">
        <f>IF('query (10)'!X1710="","",'query (10)'!X1710)</f>
        <v/>
      </c>
      <c r="AA1710" s="41" t="str">
        <f>IF('query (10)'!Y1710="","",'query (10)'!Y1710)</f>
        <v/>
      </c>
      <c r="AB1710" s="41" t="str">
        <f>IF('query (10)'!Z1710="","",'query (10)'!Z1710)</f>
        <v/>
      </c>
      <c r="AC1710" s="38" t="str">
        <f>IF(OR('query (10)'!AA1710="",COUNTIF(Cleaning_Rules!$A$21:$A$26,TRIM('query (10)'!AA1710))&gt;0),"",TRIM('query (10)'!AA1710))</f>
        <v/>
      </c>
      <c r="AD1710" s="38" t="str">
        <f>IF('query (10)'!AB1710="","",TRIM(IFERROR(_xlfn.TEXTBEFORE('query (10)'!AB1710,"("),'query (10)'!AB1710)))</f>
        <v/>
      </c>
      <c r="AE1710" s="38" t="str">
        <f>IFERROR(LOWER(TRIM(_xlfn.TEXTBEFORE(_xlfn.TEXTAFTER('query (10)'!AB1710,"("),")"))),"")</f>
        <v/>
      </c>
      <c r="AF1710" s="38" t="str">
        <f>IF('query (10)'!AD1710="","",TRIM('query (10)'!AD1710))</f>
        <v>อัมรินทร์ รักษาพล</v>
      </c>
      <c r="AG1710" s="38" t="str">
        <f>IF('query (10)'!AE1710="","",TRIM('query (10)'!AE1710))</f>
        <v>อัมรินทร์ รักษาพล</v>
      </c>
      <c r="AH1710" s="38" t="str">
        <f>IF('query (10)'!AF1710="","",IFERROR(VALUE('query (10)'!AF1710),""))</f>
        <v/>
      </c>
      <c r="AI1710" s="38" t="str">
        <f>IF('query (10)'!AG1710="","",TRIM('query (10)'!AG1710))</f>
        <v/>
      </c>
      <c r="AJ1710" s="38" t="str">
        <f>IF('query (10)'!AH1710="","",IFERROR(VALUE('query (10)'!AH1710),""))</f>
        <v/>
      </c>
      <c r="AK1710" s="38" t="str">
        <f>IF('query (10)'!AI1710="","",TRIM('query (10)'!AI1710))</f>
        <v/>
      </c>
      <c r="AL1710" s="42">
        <f t="shared" si="130"/>
        <v>2026</v>
      </c>
      <c r="AM1710" s="42" t="str">
        <f t="shared" si="131"/>
        <v>2026-03</v>
      </c>
      <c r="AN1710" s="42" t="str">
        <f t="shared" ca="1" si="132"/>
        <v/>
      </c>
      <c r="AO1710" s="42" t="str">
        <f t="shared" si="133"/>
        <v>MA-1202 | LASER MARK M/C | TP2 | ELECTRICAL CONTROL | Time-based Maintenance | Electrical | Inspection | Medium | - Change Dust Filter
 - Check Power Watt
 | อัมรินทร์ รักษาพล</v>
      </c>
      <c r="AP1710" s="42" t="str">
        <f>_xlfn.TEXTJOIN("; ",TRUE,IF(COUNTA('query (10)'!A1710:AK1710)&lt;=6,"NEAR_EMPTY_ROW",""),IF($K1710="","MISSING_STATUS",""),IF(AND($K1710="เสร็จสิ้น",$Z1710=""),"DONE_NO_ACTUAL_DATE",""),IF(AND($I1710="Condition-based Maintenance",$AH1710=""),"CBM_NO_MEASUREMENT",""),IF(OR($X1710="",$X1710=0),"INVALID_PERIOD",""),IF(AND($AA1710&lt;&gt;"",$AB1710&lt;&gt;"",$AB1710&lt;$AA1710),"DATE_SEQUENCE_ERROR",""),IF(AND($AB1710&lt;&gt;"",$AB1710&gt;DATE(2030,12,31)),"DATE_OUTLIER",""),IF($C1710="","MISSING_QRCODE",""),IF($J1710="UNKNOWN","UNKNOWN_PM_TYPE",""),IF($L1710="UNKNOWN","UNKNOWN_STATUS",""))</f>
        <v/>
      </c>
      <c r="AQ1710" s="42" t="str">
        <f t="shared" si="134"/>
        <v>NO</v>
      </c>
    </row>
    <row r="1711" spans="1:43" x14ac:dyDescent="0.3">
      <c r="A1711" s="38">
        <f>IF('query (10)'!A1711="","",'query (10)'!A1711)</f>
        <v>1917</v>
      </c>
      <c r="B1711" s="38" t="str">
        <f>IF('query (10)'!B1711="","",'query (10)'!B1711)</f>
        <v/>
      </c>
      <c r="C1711" s="38" t="str">
        <f>TRIM(UPPER('query (10)'!M1711))</f>
        <v>AS-969</v>
      </c>
      <c r="D1711" s="38" t="str">
        <f>TRIM(UPPER(IFERROR(_xlfn.TEXTBEFORE('query (10)'!L1711,"("),'query (10)'!L1711)))</f>
        <v>BEARING PRESS M/C</v>
      </c>
      <c r="E1711" s="38" t="str">
        <f>IFERROR(TRIM(UPPER(_xlfn.TEXTBEFORE(_xlfn.TEXTAFTER('query (10)'!L1711,"("),")"))),"")</f>
        <v>MA-448</v>
      </c>
      <c r="F1711" s="38" t="str">
        <f>TRIM('query (10)'!K1711)</f>
        <v>TP3</v>
      </c>
      <c r="G1711" s="38" t="str">
        <f>IF('query (10)'!J1711="","",'query (10)'!J1711)</f>
        <v>Electrical Control</v>
      </c>
      <c r="H1711" s="38" t="str">
        <f>TRIM(UPPER('query (10)'!J1711))</f>
        <v>ELECTRICAL CONTROL</v>
      </c>
      <c r="I1711" s="38" t="str">
        <f>IF('query (10)'!F1711="","",'query (10)'!F1711)</f>
        <v>Time-based Maintenance</v>
      </c>
      <c r="J1711" s="38" t="str">
        <f>IF('query (10)'!F1711="","",IFERROR(INDEX(Cleaning_Rules!$B$14:$B$17,MATCH(TRIM('query (10)'!F1711),Cleaning_Rules!$A$14:$A$17,0)),"UNKNOWN"))</f>
        <v>TBM</v>
      </c>
      <c r="K1711" s="38" t="str">
        <f>IF('query (10)'!G1711="","",'query (10)'!G1711)</f>
        <v>แผนใหม่</v>
      </c>
      <c r="L1711" s="38" t="str">
        <f>IF('query (10)'!G1711="","MISSING",IFERROR(INDEX(Cleaning_Rules!$B$5:$B$10,MATCH(TRIM('query (10)'!G1711),Cleaning_Rules!$A$5:$A$10,0)),"UNKNOWN"))</f>
        <v>NEW_PLAN</v>
      </c>
      <c r="M1711" s="38" t="str">
        <f>IF('query (10)'!I1711="","",'query (10)'!I1711)</f>
        <v>Electrical</v>
      </c>
      <c r="N1711" s="38" t="str">
        <f>IF('query (10)'!O1711="","",'query (10)'!O1711)</f>
        <v>Inspection</v>
      </c>
      <c r="O1711" s="38" t="str">
        <f>IF('query (10)'!P1711="","",'query (10)'!P1711)</f>
        <v>Medium</v>
      </c>
      <c r="P1711" s="38" t="str">
        <f>IF('query (10)'!N1711="","",'query (10)'!N1711)</f>
        <v xml:space="preserve"> - Check condition of Proximity
 - Check condition of Reed sw
</v>
      </c>
      <c r="Q1711" s="38" t="str">
        <f>TRIM('query (10)'!N1711)</f>
        <v xml:space="preserve">- Check condition of Proximity
 - Check condition of Reed sw
</v>
      </c>
      <c r="R1711" s="38" t="str">
        <f>TRIM(UPPER('query (10)'!R1711))</f>
        <v/>
      </c>
      <c r="S1711" s="38" t="str">
        <f>TRIM(UPPER('query (10)'!S1711))</f>
        <v/>
      </c>
      <c r="T1711" s="38" t="str">
        <f>IF('query (10)'!Q1711="","",TRIM(UPPER('query (10)'!Q1711)))</f>
        <v/>
      </c>
      <c r="U1711" s="38" t="str">
        <f>IF('query (10)'!T1711="","",'query (10)'!T1711)</f>
        <v/>
      </c>
      <c r="V1711" s="39" t="str">
        <f>IF('query (10)'!T1711="","",IFERROR(VALUE('query (10)'!T1711),""))</f>
        <v/>
      </c>
      <c r="W1711" s="40">
        <f>IF('query (10)'!U1711="","",'query (10)'!U1711)</f>
        <v>0</v>
      </c>
      <c r="X1711" s="39">
        <f>IF('query (10)'!V1711="","",'query (10)'!V1711)</f>
        <v>90</v>
      </c>
      <c r="Y1711" s="41">
        <f>IF('query (10)'!W1711="","",'query (10)'!W1711)</f>
        <v>46094</v>
      </c>
      <c r="Z1711" s="41" t="str">
        <f>IF('query (10)'!X1711="","",'query (10)'!X1711)</f>
        <v/>
      </c>
      <c r="AA1711" s="41" t="str">
        <f>IF('query (10)'!Y1711="","",'query (10)'!Y1711)</f>
        <v/>
      </c>
      <c r="AB1711" s="41" t="str">
        <f>IF('query (10)'!Z1711="","",'query (10)'!Z1711)</f>
        <v/>
      </c>
      <c r="AC1711" s="38" t="str">
        <f>IF(OR('query (10)'!AA1711="",COUNTIF(Cleaning_Rules!$A$21:$A$26,TRIM('query (10)'!AA1711))&gt;0),"",TRIM('query (10)'!AA1711))</f>
        <v/>
      </c>
      <c r="AD1711" s="38" t="str">
        <f>IF('query (10)'!AB1711="","",TRIM(IFERROR(_xlfn.TEXTBEFORE('query (10)'!AB1711,"("),'query (10)'!AB1711)))</f>
        <v/>
      </c>
      <c r="AE1711" s="38" t="str">
        <f>IFERROR(LOWER(TRIM(_xlfn.TEXTBEFORE(_xlfn.TEXTAFTER('query (10)'!AB1711,"("),")"))),"")</f>
        <v/>
      </c>
      <c r="AF1711" s="38" t="str">
        <f>IF('query (10)'!AD1711="","",TRIM('query (10)'!AD1711))</f>
        <v>อัมรินทร์ รักษาพล</v>
      </c>
      <c r="AG1711" s="38" t="str">
        <f>IF('query (10)'!AE1711="","",TRIM('query (10)'!AE1711))</f>
        <v>อัมรินทร์ รักษาพล</v>
      </c>
      <c r="AH1711" s="38" t="str">
        <f>IF('query (10)'!AF1711="","",IFERROR(VALUE('query (10)'!AF1711),""))</f>
        <v/>
      </c>
      <c r="AI1711" s="38" t="str">
        <f>IF('query (10)'!AG1711="","",TRIM('query (10)'!AG1711))</f>
        <v/>
      </c>
      <c r="AJ1711" s="38" t="str">
        <f>IF('query (10)'!AH1711="","",IFERROR(VALUE('query (10)'!AH1711),""))</f>
        <v/>
      </c>
      <c r="AK1711" s="38" t="str">
        <f>IF('query (10)'!AI1711="","",TRIM('query (10)'!AI1711))</f>
        <v/>
      </c>
      <c r="AL1711" s="42">
        <f t="shared" si="130"/>
        <v>2026</v>
      </c>
      <c r="AM1711" s="42" t="str">
        <f t="shared" si="131"/>
        <v>2026-03</v>
      </c>
      <c r="AN1711" s="42" t="str">
        <f t="shared" ca="1" si="132"/>
        <v/>
      </c>
      <c r="AO1711" s="42" t="str">
        <f t="shared" si="133"/>
        <v>AS-969 | BEARING PRESS M/C | MA-448 | TP3 | ELECTRICAL CONTROL | Time-based Maintenance | Electrical | Inspection | Medium | - Check condition of Proximity
 - Check condition of Reed sw
 | อัมรินทร์ รักษาพล</v>
      </c>
      <c r="AP1711" s="42" t="str">
        <f>_xlfn.TEXTJOIN("; ",TRUE,IF(COUNTA('query (10)'!A1711:AK1711)&lt;=6,"NEAR_EMPTY_ROW",""),IF($K1711="","MISSING_STATUS",""),IF(AND($K1711="เสร็จสิ้น",$Z1711=""),"DONE_NO_ACTUAL_DATE",""),IF(AND($I1711="Condition-based Maintenance",$AH1711=""),"CBM_NO_MEASUREMENT",""),IF(OR($X1711="",$X1711=0),"INVALID_PERIOD",""),IF(AND($AA1711&lt;&gt;"",$AB1711&lt;&gt;"",$AB1711&lt;$AA1711),"DATE_SEQUENCE_ERROR",""),IF(AND($AB1711&lt;&gt;"",$AB1711&gt;DATE(2030,12,31)),"DATE_OUTLIER",""),IF($C1711="","MISSING_QRCODE",""),IF($J1711="UNKNOWN","UNKNOWN_PM_TYPE",""),IF($L1711="UNKNOWN","UNKNOWN_STATUS",""))</f>
        <v/>
      </c>
      <c r="AQ1711" s="42" t="str">
        <f t="shared" si="134"/>
        <v>NO</v>
      </c>
    </row>
    <row r="1712" spans="1:43" x14ac:dyDescent="0.3">
      <c r="A1712" s="38">
        <f>IF('query (10)'!A1712="","",'query (10)'!A1712)</f>
        <v>1918</v>
      </c>
      <c r="B1712" s="38" t="str">
        <f>IF('query (10)'!B1712="","",'query (10)'!B1712)</f>
        <v/>
      </c>
      <c r="C1712" s="38" t="str">
        <f>TRIM(UPPER('query (10)'!M1712))</f>
        <v>MA-623</v>
      </c>
      <c r="D1712" s="38" t="str">
        <f>TRIM(UPPER(IFERROR(_xlfn.TEXTBEFORE('query (10)'!L1712,"("),'query (10)'!L1712)))</f>
        <v>LASER MARK M/C</v>
      </c>
      <c r="E1712" s="38" t="str">
        <f>IFERROR(TRIM(UPPER(_xlfn.TEXTBEFORE(_xlfn.TEXTAFTER('query (10)'!L1712,"("),")"))),"")</f>
        <v/>
      </c>
      <c r="F1712" s="38" t="str">
        <f>TRIM('query (10)'!K1712)</f>
        <v>TP3</v>
      </c>
      <c r="G1712" s="38" t="str">
        <f>IF('query (10)'!J1712="","",'query (10)'!J1712)</f>
        <v>Electrical Control</v>
      </c>
      <c r="H1712" s="38" t="str">
        <f>TRIM(UPPER('query (10)'!J1712))</f>
        <v>ELECTRICAL CONTROL</v>
      </c>
      <c r="I1712" s="38" t="str">
        <f>IF('query (10)'!F1712="","",'query (10)'!F1712)</f>
        <v>Time-based Maintenance</v>
      </c>
      <c r="J1712" s="38" t="str">
        <f>IF('query (10)'!F1712="","",IFERROR(INDEX(Cleaning_Rules!$B$14:$B$17,MATCH(TRIM('query (10)'!F1712),Cleaning_Rules!$A$14:$A$17,0)),"UNKNOWN"))</f>
        <v>TBM</v>
      </c>
      <c r="K1712" s="38" t="str">
        <f>IF('query (10)'!G1712="","",'query (10)'!G1712)</f>
        <v>แผนใหม่</v>
      </c>
      <c r="L1712" s="38" t="str">
        <f>IF('query (10)'!G1712="","MISSING",IFERROR(INDEX(Cleaning_Rules!$B$5:$B$10,MATCH(TRIM('query (10)'!G1712),Cleaning_Rules!$A$5:$A$10,0)),"UNKNOWN"))</f>
        <v>NEW_PLAN</v>
      </c>
      <c r="M1712" s="38" t="str">
        <f>IF('query (10)'!I1712="","",'query (10)'!I1712)</f>
        <v>Electrical</v>
      </c>
      <c r="N1712" s="38" t="str">
        <f>IF('query (10)'!O1712="","",'query (10)'!O1712)</f>
        <v>Inspection</v>
      </c>
      <c r="O1712" s="38" t="str">
        <f>IF('query (10)'!P1712="","",'query (10)'!P1712)</f>
        <v>Medium</v>
      </c>
      <c r="P1712" s="38" t="str">
        <f>IF('query (10)'!N1712="","",'query (10)'!N1712)</f>
        <v xml:space="preserve"> - Change Dust Filter
 - Check Power Watt
</v>
      </c>
      <c r="Q1712" s="38" t="str">
        <f>TRIM('query (10)'!N1712)</f>
        <v xml:space="preserve">- Change Dust Filter
 - Check Power Watt
</v>
      </c>
      <c r="R1712" s="38" t="str">
        <f>TRIM(UPPER('query (10)'!R1712))</f>
        <v/>
      </c>
      <c r="S1712" s="38" t="str">
        <f>TRIM(UPPER('query (10)'!S1712))</f>
        <v/>
      </c>
      <c r="T1712" s="38" t="str">
        <f>IF('query (10)'!Q1712="","",TRIM(UPPER('query (10)'!Q1712)))</f>
        <v/>
      </c>
      <c r="U1712" s="38" t="str">
        <f>IF('query (10)'!T1712="","",'query (10)'!T1712)</f>
        <v/>
      </c>
      <c r="V1712" s="39" t="str">
        <f>IF('query (10)'!T1712="","",IFERROR(VALUE('query (10)'!T1712),""))</f>
        <v/>
      </c>
      <c r="W1712" s="40">
        <f>IF('query (10)'!U1712="","",'query (10)'!U1712)</f>
        <v>0</v>
      </c>
      <c r="X1712" s="39">
        <f>IF('query (10)'!V1712="","",'query (10)'!V1712)</f>
        <v>90</v>
      </c>
      <c r="Y1712" s="41">
        <f>IF('query (10)'!W1712="","",'query (10)'!W1712)</f>
        <v>46094</v>
      </c>
      <c r="Z1712" s="41" t="str">
        <f>IF('query (10)'!X1712="","",'query (10)'!X1712)</f>
        <v/>
      </c>
      <c r="AA1712" s="41" t="str">
        <f>IF('query (10)'!Y1712="","",'query (10)'!Y1712)</f>
        <v/>
      </c>
      <c r="AB1712" s="41" t="str">
        <f>IF('query (10)'!Z1712="","",'query (10)'!Z1712)</f>
        <v/>
      </c>
      <c r="AC1712" s="38" t="str">
        <f>IF(OR('query (10)'!AA1712="",COUNTIF(Cleaning_Rules!$A$21:$A$26,TRIM('query (10)'!AA1712))&gt;0),"",TRIM('query (10)'!AA1712))</f>
        <v/>
      </c>
      <c r="AD1712" s="38" t="str">
        <f>IF('query (10)'!AB1712="","",TRIM(IFERROR(_xlfn.TEXTBEFORE('query (10)'!AB1712,"("),'query (10)'!AB1712)))</f>
        <v/>
      </c>
      <c r="AE1712" s="38" t="str">
        <f>IFERROR(LOWER(TRIM(_xlfn.TEXTBEFORE(_xlfn.TEXTAFTER('query (10)'!AB1712,"("),")"))),"")</f>
        <v/>
      </c>
      <c r="AF1712" s="38" t="str">
        <f>IF('query (10)'!AD1712="","",TRIM('query (10)'!AD1712))</f>
        <v>อัมรินทร์ รักษาพล</v>
      </c>
      <c r="AG1712" s="38" t="str">
        <f>IF('query (10)'!AE1712="","",TRIM('query (10)'!AE1712))</f>
        <v>อัมรินทร์ รักษาพล</v>
      </c>
      <c r="AH1712" s="38" t="str">
        <f>IF('query (10)'!AF1712="","",IFERROR(VALUE('query (10)'!AF1712),""))</f>
        <v/>
      </c>
      <c r="AI1712" s="38" t="str">
        <f>IF('query (10)'!AG1712="","",TRIM('query (10)'!AG1712))</f>
        <v/>
      </c>
      <c r="AJ1712" s="38" t="str">
        <f>IF('query (10)'!AH1712="","",IFERROR(VALUE('query (10)'!AH1712),""))</f>
        <v/>
      </c>
      <c r="AK1712" s="38" t="str">
        <f>IF('query (10)'!AI1712="","",TRIM('query (10)'!AI1712))</f>
        <v/>
      </c>
      <c r="AL1712" s="42">
        <f t="shared" si="130"/>
        <v>2026</v>
      </c>
      <c r="AM1712" s="42" t="str">
        <f t="shared" si="131"/>
        <v>2026-03</v>
      </c>
      <c r="AN1712" s="42" t="str">
        <f t="shared" ca="1" si="132"/>
        <v/>
      </c>
      <c r="AO1712" s="42" t="str">
        <f t="shared" si="133"/>
        <v>MA-623 | LASER MARK M/C | TP3 | ELECTRICAL CONTROL | Time-based Maintenance | Electrical | Inspection | Medium | - Change Dust Filter
 - Check Power Watt
 | อัมรินทร์ รักษาพล</v>
      </c>
      <c r="AP1712" s="42" t="str">
        <f>_xlfn.TEXTJOIN("; ",TRUE,IF(COUNTA('query (10)'!A1712:AK1712)&lt;=6,"NEAR_EMPTY_ROW",""),IF($K1712="","MISSING_STATUS",""),IF(AND($K1712="เสร็จสิ้น",$Z1712=""),"DONE_NO_ACTUAL_DATE",""),IF(AND($I1712="Condition-based Maintenance",$AH1712=""),"CBM_NO_MEASUREMENT",""),IF(OR($X1712="",$X1712=0),"INVALID_PERIOD",""),IF(AND($AA1712&lt;&gt;"",$AB1712&lt;&gt;"",$AB1712&lt;$AA1712),"DATE_SEQUENCE_ERROR",""),IF(AND($AB1712&lt;&gt;"",$AB1712&gt;DATE(2030,12,31)),"DATE_OUTLIER",""),IF($C1712="","MISSING_QRCODE",""),IF($J1712="UNKNOWN","UNKNOWN_PM_TYPE",""),IF($L1712="UNKNOWN","UNKNOWN_STATUS",""))</f>
        <v/>
      </c>
      <c r="AQ1712" s="42" t="str">
        <f t="shared" si="134"/>
        <v>NO</v>
      </c>
    </row>
    <row r="1713" spans="1:43" x14ac:dyDescent="0.3">
      <c r="A1713" s="38">
        <f>IF('query (10)'!A1713="","",'query (10)'!A1713)</f>
        <v>1919</v>
      </c>
      <c r="B1713" s="38">
        <f>IF('query (10)'!B1713="","",'query (10)'!B1713)</f>
        <v>19236</v>
      </c>
      <c r="C1713" s="38" t="str">
        <f>TRIM(UPPER('query (10)'!M1713))</f>
        <v>GR-1053</v>
      </c>
      <c r="D1713" s="38" t="str">
        <f>TRIM(UPPER(IFERROR(_xlfn.TEXTBEFORE('query (10)'!L1713,"("),'query (10)'!L1713)))</f>
        <v>INNER RACEWAY SUPER FINISHING MACHINE</v>
      </c>
      <c r="E1713" s="38" t="str">
        <f>IFERROR(TRIM(UPPER(_xlfn.TEXTBEFORE(_xlfn.TEXTAFTER('query (10)'!L1713,"("),")"))),"")</f>
        <v/>
      </c>
      <c r="F1713" s="38" t="str">
        <f>TRIM('query (10)'!K1713)</f>
        <v>HUB2.5</v>
      </c>
      <c r="G1713" s="38" t="str">
        <f>IF('query (10)'!J1713="","",'query (10)'!J1713)</f>
        <v xml:space="preserve">loader </v>
      </c>
      <c r="H1713" s="38" t="str">
        <f>TRIM(UPPER('query (10)'!J1713))</f>
        <v>LOADER</v>
      </c>
      <c r="I1713" s="38" t="str">
        <f>IF('query (10)'!F1713="","",'query (10)'!F1713)</f>
        <v>Time-based Maintenance</v>
      </c>
      <c r="J1713" s="38" t="str">
        <f>IF('query (10)'!F1713="","",IFERROR(INDEX(Cleaning_Rules!$B$14:$B$17,MATCH(TRIM('query (10)'!F1713),Cleaning_Rules!$A$14:$A$17,0)),"UNKNOWN"))</f>
        <v>TBM</v>
      </c>
      <c r="K1713" s="38" t="str">
        <f>IF('query (10)'!G1713="","",'query (10)'!G1713)</f>
        <v>เสร็จสิ้น</v>
      </c>
      <c r="L1713" s="38" t="str">
        <f>IF('query (10)'!G1713="","MISSING",IFERROR(INDEX(Cleaning_Rules!$B$5:$B$10,MATCH(TRIM('query (10)'!G1713),Cleaning_Rules!$A$5:$A$10,0)),"UNKNOWN"))</f>
        <v>COMPLETED</v>
      </c>
      <c r="M1713" s="38" t="str">
        <f>IF('query (10)'!I1713="","",'query (10)'!I1713)</f>
        <v>Mechanical</v>
      </c>
      <c r="N1713" s="38" t="str">
        <f>IF('query (10)'!O1713="","",'query (10)'!O1713)</f>
        <v>Part Change</v>
      </c>
      <c r="O1713" s="38" t="str">
        <f>IF('query (10)'!P1713="","",'query (10)'!P1713)</f>
        <v>Medium</v>
      </c>
      <c r="P1713" s="38" t="str">
        <f>IF('query (10)'!N1713="","",'query (10)'!N1713)</f>
        <v>Change stopper and Accuracy Loader Up/Down According To PM 1 Year Cycle</v>
      </c>
      <c r="Q1713" s="38" t="str">
        <f>TRIM('query (10)'!N1713)</f>
        <v>Change stopper and Accuracy Loader Up/Down According To PM 1 Year Cycle</v>
      </c>
      <c r="R1713" s="38" t="str">
        <f>TRIM(UPPER('query (10)'!R1713))</f>
        <v/>
      </c>
      <c r="S1713" s="38" t="str">
        <f>TRIM(UPPER('query (10)'!S1713))</f>
        <v/>
      </c>
      <c r="T1713" s="38" t="str">
        <f>IF('query (10)'!Q1713="","",TRIM(UPPER('query (10)'!Q1713)))</f>
        <v/>
      </c>
      <c r="U1713" s="38" t="str">
        <f>IF('query (10)'!T1713="","",'query (10)'!T1713)</f>
        <v/>
      </c>
      <c r="V1713" s="39" t="str">
        <f>IF('query (10)'!T1713="","",IFERROR(VALUE('query (10)'!T1713),""))</f>
        <v/>
      </c>
      <c r="W1713" s="40">
        <f>IF('query (10)'!U1713="","",'query (10)'!U1713)</f>
        <v>0</v>
      </c>
      <c r="X1713" s="39">
        <f>IF('query (10)'!V1713="","",'query (10)'!V1713)</f>
        <v>365</v>
      </c>
      <c r="Y1713" s="41">
        <f>IF('query (10)'!W1713="","",'query (10)'!W1713)</f>
        <v>46095</v>
      </c>
      <c r="Z1713" s="41">
        <f>IF('query (10)'!X1713="","",'query (10)'!X1713)</f>
        <v>46100</v>
      </c>
      <c r="AA1713" s="41">
        <f>IF('query (10)'!Y1713="","",'query (10)'!Y1713)</f>
        <v>46100</v>
      </c>
      <c r="AB1713" s="41">
        <f>IF('query (10)'!Z1713="","",'query (10)'!Z1713)</f>
        <v>46465</v>
      </c>
      <c r="AC1713" s="38" t="str">
        <f>IF(OR('query (10)'!AA1713="",COUNTIF(Cleaning_Rules!$A$21:$A$26,TRIM('query (10)'!AA1713))&gt;0),"",TRIM('query (10)'!AA1713))</f>
        <v/>
      </c>
      <c r="AD1713" s="38" t="str">
        <f>IF('query (10)'!AB1713="","",TRIM(IFERROR(_xlfn.TEXTBEFORE('query (10)'!AB1713,"("),'query (10)'!AB1713)))</f>
        <v>เริ่มซ่อมงาน PM แล้ว รับผิดชอบโดย KUNANON PARAWANWONG</v>
      </c>
      <c r="AE1713" s="38" t="str">
        <f>IFERROR(LOWER(TRIM(_xlfn.TEXTBEFORE(_xlfn.TEXTAFTER('query (10)'!AB1713,"("),")"))),"")</f>
        <v>parawanwong-k-3161@nsk.com</v>
      </c>
      <c r="AF1713" s="38" t="str">
        <f>IF('query (10)'!AD1713="","",TRIM('query (10)'!AD1713))</f>
        <v>จักรภัทร โคตรสมบัติ</v>
      </c>
      <c r="AG1713" s="38" t="str">
        <f>IF('query (10)'!AE1713="","",TRIM('query (10)'!AE1713))</f>
        <v>คุณานนต์ ปารวัณวงศ์</v>
      </c>
      <c r="AH1713" s="38" t="str">
        <f>IF('query (10)'!AF1713="","",IFERROR(VALUE('query (10)'!AF1713),""))</f>
        <v/>
      </c>
      <c r="AI1713" s="38" t="str">
        <f>IF('query (10)'!AG1713="","",TRIM('query (10)'!AG1713))</f>
        <v/>
      </c>
      <c r="AJ1713" s="38" t="str">
        <f>IF('query (10)'!AH1713="","",IFERROR(VALUE('query (10)'!AH1713),""))</f>
        <v/>
      </c>
      <c r="AK1713" s="38" t="str">
        <f>IF('query (10)'!AI1713="","",TRIM('query (10)'!AI1713))</f>
        <v/>
      </c>
      <c r="AL1713" s="42">
        <f t="shared" si="130"/>
        <v>2026</v>
      </c>
      <c r="AM1713" s="42" t="str">
        <f t="shared" si="131"/>
        <v>2026-03</v>
      </c>
      <c r="AN1713" s="42" t="str">
        <f t="shared" ca="1" si="132"/>
        <v/>
      </c>
      <c r="AO1713" s="42" t="str">
        <f t="shared" si="133"/>
        <v>GR-1053 | INNER RACEWAY SUPER FINISHING MACHINE | HUB2.5 | LOADER | Time-based Maintenance | Mechanical | Part Change | Medium | Change stopper and Accuracy Loader Up/Down According To PM 1 Year Cycle | เริ่มซ่อมงาน PM แล้ว รับผิดชอบโดย KUNANON PARAWANWONG | คุณานนต์ ปารวัณวงศ์</v>
      </c>
      <c r="AP1713" s="42" t="str">
        <f>_xlfn.TEXTJOIN("; ",TRUE,IF(COUNTA('query (10)'!A1713:AK1713)&lt;=6,"NEAR_EMPTY_ROW",""),IF($K1713="","MISSING_STATUS",""),IF(AND($K1713="เสร็จสิ้น",$Z1713=""),"DONE_NO_ACTUAL_DATE",""),IF(AND($I1713="Condition-based Maintenance",$AH1713=""),"CBM_NO_MEASUREMENT",""),IF(OR($X1713="",$X1713=0),"INVALID_PERIOD",""),IF(AND($AA1713&lt;&gt;"",$AB1713&lt;&gt;"",$AB1713&lt;$AA1713),"DATE_SEQUENCE_ERROR",""),IF(AND($AB1713&lt;&gt;"",$AB1713&gt;DATE(2030,12,31)),"DATE_OUTLIER",""),IF($C1713="","MISSING_QRCODE",""),IF($J1713="UNKNOWN","UNKNOWN_PM_TYPE",""),IF($L1713="UNKNOWN","UNKNOWN_STATUS",""))</f>
        <v/>
      </c>
      <c r="AQ1713" s="42" t="str">
        <f t="shared" si="134"/>
        <v>NO</v>
      </c>
    </row>
    <row r="1714" spans="1:43" x14ac:dyDescent="0.3">
      <c r="A1714" s="38">
        <f>IF('query (10)'!A1714="","",'query (10)'!A1714)</f>
        <v>1920</v>
      </c>
      <c r="B1714" s="38">
        <f>IF('query (10)'!B1714="","",'query (10)'!B1714)</f>
        <v>19237</v>
      </c>
      <c r="C1714" s="38" t="str">
        <f>TRIM(UPPER('query (10)'!M1714))</f>
        <v>GR-1053</v>
      </c>
      <c r="D1714" s="38" t="str">
        <f>TRIM(UPPER(IFERROR(_xlfn.TEXTBEFORE('query (10)'!L1714,"("),'query (10)'!L1714)))</f>
        <v>INNER RACEWAY SUPER FINISHING MACHINE</v>
      </c>
      <c r="E1714" s="38" t="str">
        <f>IFERROR(TRIM(UPPER(_xlfn.TEXTBEFORE(_xlfn.TEXTAFTER('query (10)'!L1714,"("),")"))),"")</f>
        <v/>
      </c>
      <c r="F1714" s="38" t="str">
        <f>TRIM('query (10)'!K1714)</f>
        <v>HUB2.5</v>
      </c>
      <c r="G1714" s="38" t="str">
        <f>IF('query (10)'!J1714="","",'query (10)'!J1714)</f>
        <v>Cylinder Rib</v>
      </c>
      <c r="H1714" s="38" t="str">
        <f>TRIM(UPPER('query (10)'!J1714))</f>
        <v>CYLINDER RIB</v>
      </c>
      <c r="I1714" s="38" t="str">
        <f>IF('query (10)'!F1714="","",'query (10)'!F1714)</f>
        <v>Time-based Maintenance</v>
      </c>
      <c r="J1714" s="38" t="str">
        <f>IF('query (10)'!F1714="","",IFERROR(INDEX(Cleaning_Rules!$B$14:$B$17,MATCH(TRIM('query (10)'!F1714),Cleaning_Rules!$A$14:$A$17,0)),"UNKNOWN"))</f>
        <v>TBM</v>
      </c>
      <c r="K1714" s="38" t="str">
        <f>IF('query (10)'!G1714="","",'query (10)'!G1714)</f>
        <v>เสร็จสิ้น</v>
      </c>
      <c r="L1714" s="38" t="str">
        <f>IF('query (10)'!G1714="","MISSING",IFERROR(INDEX(Cleaning_Rules!$B$5:$B$10,MATCH(TRIM('query (10)'!G1714),Cleaning_Rules!$A$5:$A$10,0)),"UNKNOWN"))</f>
        <v>COMPLETED</v>
      </c>
      <c r="M1714" s="38" t="str">
        <f>IF('query (10)'!I1714="","",'query (10)'!I1714)</f>
        <v>Mechanical</v>
      </c>
      <c r="N1714" s="38" t="str">
        <f>IF('query (10)'!O1714="","",'query (10)'!O1714)</f>
        <v>Part Change</v>
      </c>
      <c r="O1714" s="38" t="str">
        <f>IF('query (10)'!P1714="","",'query (10)'!P1714)</f>
        <v>Medium</v>
      </c>
      <c r="P1714" s="38" t="str">
        <f>IF('query (10)'!N1714="","",'query (10)'!N1714)</f>
        <v>Repair cylinder rib cleaning part and change o-ring According To PM 1 Year Cycle</v>
      </c>
      <c r="Q1714" s="38" t="str">
        <f>TRIM('query (10)'!N1714)</f>
        <v>Repair cylinder rib cleaning part and change o-ring According To PM 1 Year Cycle</v>
      </c>
      <c r="R1714" s="38" t="str">
        <f>TRIM(UPPER('query (10)'!R1714))</f>
        <v/>
      </c>
      <c r="S1714" s="38" t="str">
        <f>TRIM(UPPER('query (10)'!S1714))</f>
        <v/>
      </c>
      <c r="T1714" s="38" t="str">
        <f>IF('query (10)'!Q1714="","",TRIM(UPPER('query (10)'!Q1714)))</f>
        <v/>
      </c>
      <c r="U1714" s="38" t="str">
        <f>IF('query (10)'!T1714="","",'query (10)'!T1714)</f>
        <v/>
      </c>
      <c r="V1714" s="39" t="str">
        <f>IF('query (10)'!T1714="","",IFERROR(VALUE('query (10)'!T1714),""))</f>
        <v/>
      </c>
      <c r="W1714" s="40">
        <f>IF('query (10)'!U1714="","",'query (10)'!U1714)</f>
        <v>0</v>
      </c>
      <c r="X1714" s="39">
        <f>IF('query (10)'!V1714="","",'query (10)'!V1714)</f>
        <v>365</v>
      </c>
      <c r="Y1714" s="41">
        <f>IF('query (10)'!W1714="","",'query (10)'!W1714)</f>
        <v>46095</v>
      </c>
      <c r="Z1714" s="41">
        <f>IF('query (10)'!X1714="","",'query (10)'!X1714)</f>
        <v>46095</v>
      </c>
      <c r="AA1714" s="41">
        <f>IF('query (10)'!Y1714="","",'query (10)'!Y1714)</f>
        <v>46095</v>
      </c>
      <c r="AB1714" s="41">
        <f>IF('query (10)'!Z1714="","",'query (10)'!Z1714)</f>
        <v>46460</v>
      </c>
      <c r="AC1714" s="38" t="str">
        <f>IF(OR('query (10)'!AA1714="",COUNTIF(Cleaning_Rules!$A$21:$A$26,TRIM('query (10)'!AA1714))&gt;0),"",TRIM('query (10)'!AA1714))</f>
        <v/>
      </c>
      <c r="AD1714" s="38" t="str">
        <f>IF('query (10)'!AB1714="","",TRIM(IFERROR(_xlfn.TEXTBEFORE('query (10)'!AB1714,"("),'query (10)'!AB1714)))</f>
        <v>เริ่มซ่อมงาน PM แล้ว รับผิดชอบโดย KUNANON PARAWANWONG</v>
      </c>
      <c r="AE1714" s="38" t="str">
        <f>IFERROR(LOWER(TRIM(_xlfn.TEXTBEFORE(_xlfn.TEXTAFTER('query (10)'!AB1714,"("),")"))),"")</f>
        <v>parawanwong-k-3161@nsk.com</v>
      </c>
      <c r="AF1714" s="38" t="str">
        <f>IF('query (10)'!AD1714="","",TRIM('query (10)'!AD1714))</f>
        <v>จักรภัทร โคตรสมบัติ</v>
      </c>
      <c r="AG1714" s="38" t="str">
        <f>IF('query (10)'!AE1714="","",TRIM('query (10)'!AE1714))</f>
        <v>คุณานนต์ ปารวัณวงศ์</v>
      </c>
      <c r="AH1714" s="38" t="str">
        <f>IF('query (10)'!AF1714="","",IFERROR(VALUE('query (10)'!AF1714),""))</f>
        <v/>
      </c>
      <c r="AI1714" s="38" t="str">
        <f>IF('query (10)'!AG1714="","",TRIM('query (10)'!AG1714))</f>
        <v/>
      </c>
      <c r="AJ1714" s="38" t="str">
        <f>IF('query (10)'!AH1714="","",IFERROR(VALUE('query (10)'!AH1714),""))</f>
        <v/>
      </c>
      <c r="AK1714" s="38" t="str">
        <f>IF('query (10)'!AI1714="","",TRIM('query (10)'!AI1714))</f>
        <v/>
      </c>
      <c r="AL1714" s="42">
        <f t="shared" si="130"/>
        <v>2026</v>
      </c>
      <c r="AM1714" s="42" t="str">
        <f t="shared" si="131"/>
        <v>2026-03</v>
      </c>
      <c r="AN1714" s="42" t="str">
        <f t="shared" ca="1" si="132"/>
        <v/>
      </c>
      <c r="AO1714" s="42" t="str">
        <f t="shared" si="133"/>
        <v>GR-1053 | INNER RACEWAY SUPER FINISHING MACHINE | HUB2.5 | CYLINDER RIB | Time-based Maintenance | Mechanical | Part Change | Medium | Repair cylinder rib cleaning part and change o-ring According To PM 1 Year Cycle | เริ่มซ่อมงาน PM แล้ว รับผิดชอบโดย KUNANON PARAWANWONG | คุณานนต์ ปารวัณวงศ์</v>
      </c>
      <c r="AP1714" s="42" t="str">
        <f>_xlfn.TEXTJOIN("; ",TRUE,IF(COUNTA('query (10)'!A1714:AK1714)&lt;=6,"NEAR_EMPTY_ROW",""),IF($K1714="","MISSING_STATUS",""),IF(AND($K1714="เสร็จสิ้น",$Z1714=""),"DONE_NO_ACTUAL_DATE",""),IF(AND($I1714="Condition-based Maintenance",$AH1714=""),"CBM_NO_MEASUREMENT",""),IF(OR($X1714="",$X1714=0),"INVALID_PERIOD",""),IF(AND($AA1714&lt;&gt;"",$AB1714&lt;&gt;"",$AB1714&lt;$AA1714),"DATE_SEQUENCE_ERROR",""),IF(AND($AB1714&lt;&gt;"",$AB1714&gt;DATE(2030,12,31)),"DATE_OUTLIER",""),IF($C1714="","MISSING_QRCODE",""),IF($J1714="UNKNOWN","UNKNOWN_PM_TYPE",""),IF($L1714="UNKNOWN","UNKNOWN_STATUS",""))</f>
        <v/>
      </c>
      <c r="AQ1714" s="42" t="str">
        <f t="shared" si="134"/>
        <v>NO</v>
      </c>
    </row>
    <row r="1715" spans="1:43" x14ac:dyDescent="0.3">
      <c r="A1715" s="38">
        <f>IF('query (10)'!A1715="","",'query (10)'!A1715)</f>
        <v>1921</v>
      </c>
      <c r="B1715" s="38">
        <f>IF('query (10)'!B1715="","",'query (10)'!B1715)</f>
        <v>20089</v>
      </c>
      <c r="C1715" s="38" t="str">
        <f>TRIM(UPPER('query (10)'!M1715))</f>
        <v>AS-1046</v>
      </c>
      <c r="D1715" s="38" t="str">
        <f>TRIM(UPPER(IFERROR(_xlfn.TEXTBEFORE('query (10)'!L1715,"("),'query (10)'!L1715)))</f>
        <v>HIGH INTEGRAL SEAL PRESS &amp; INSPECTION MACHINE</v>
      </c>
      <c r="E1715" s="38" t="str">
        <f>IFERROR(TRIM(UPPER(_xlfn.TEXTBEFORE(_xlfn.TEXTAFTER('query (10)'!L1715,"("),")"))),"")</f>
        <v/>
      </c>
      <c r="F1715" s="38" t="str">
        <f>TRIM('query (10)'!K1715)</f>
        <v>HUB2.5</v>
      </c>
      <c r="G1715" s="38" t="str">
        <f>IF('query (10)'!J1715="","",'query (10)'!J1715)</f>
        <v>Air Cylinder</v>
      </c>
      <c r="H1715" s="38" t="str">
        <f>TRIM(UPPER('query (10)'!J1715))</f>
        <v>AIR CYLINDER</v>
      </c>
      <c r="I1715" s="38" t="str">
        <f>IF('query (10)'!F1715="","",'query (10)'!F1715)</f>
        <v>Time-based Maintenance</v>
      </c>
      <c r="J1715" s="38" t="str">
        <f>IF('query (10)'!F1715="","",IFERROR(INDEX(Cleaning_Rules!$B$14:$B$17,MATCH(TRIM('query (10)'!F1715),Cleaning_Rules!$A$14:$A$17,0)),"UNKNOWN"))</f>
        <v>TBM</v>
      </c>
      <c r="K1715" s="38" t="str">
        <f>IF('query (10)'!G1715="","",'query (10)'!G1715)</f>
        <v>เสร็จสิ้น</v>
      </c>
      <c r="L1715" s="38" t="str">
        <f>IF('query (10)'!G1715="","MISSING",IFERROR(INDEX(Cleaning_Rules!$B$5:$B$10,MATCH(TRIM('query (10)'!G1715),Cleaning_Rules!$A$5:$A$10,0)),"UNKNOWN"))</f>
        <v>COMPLETED</v>
      </c>
      <c r="M1715" s="38" t="str">
        <f>IF('query (10)'!I1715="","",'query (10)'!I1715)</f>
        <v>Mechanical</v>
      </c>
      <c r="N1715" s="38" t="str">
        <f>IF('query (10)'!O1715="","",'query (10)'!O1715)</f>
        <v>Part Change</v>
      </c>
      <c r="O1715" s="38" t="str">
        <f>IF('query (10)'!P1715="","",'query (10)'!P1715)</f>
        <v>Medium</v>
      </c>
      <c r="P1715" s="38" t="str">
        <f>IF('query (10)'!N1715="","",'query (10)'!N1715)</f>
        <v>Change air Cylinder Seal Chuck up/down According To PM Cycle</v>
      </c>
      <c r="Q1715" s="38" t="str">
        <f>TRIM('query (10)'!N1715)</f>
        <v>Change air Cylinder Seal Chuck up/down According To PM Cycle</v>
      </c>
      <c r="R1715" s="38" t="str">
        <f>TRIM(UPPER('query (10)'!R1715))</f>
        <v>AIR CYLINDER</v>
      </c>
      <c r="S1715" s="38" t="str">
        <f>TRIM(UPPER('query (10)'!S1715))</f>
        <v>MXQ12L-30ASP-M9BL</v>
      </c>
      <c r="T1715" s="38" t="str">
        <f>IF('query (10)'!Q1715="","",TRIM(UPPER('query (10)'!Q1715)))</f>
        <v/>
      </c>
      <c r="U1715" s="38" t="str">
        <f>IF('query (10)'!T1715="","",'query (10)'!T1715)</f>
        <v/>
      </c>
      <c r="V1715" s="39" t="str">
        <f>IF('query (10)'!T1715="","",IFERROR(VALUE('query (10)'!T1715),""))</f>
        <v/>
      </c>
      <c r="W1715" s="40">
        <f>IF('query (10)'!U1715="","",'query (10)'!U1715)</f>
        <v>0</v>
      </c>
      <c r="X1715" s="39">
        <f>IF('query (10)'!V1715="","",'query (10)'!V1715)</f>
        <v>1095</v>
      </c>
      <c r="Y1715" s="41">
        <f>IF('query (10)'!W1715="","",'query (10)'!W1715)</f>
        <v>46121</v>
      </c>
      <c r="Z1715" s="41">
        <f>IF('query (10)'!X1715="","",'query (10)'!X1715)</f>
        <v>46132</v>
      </c>
      <c r="AA1715" s="41">
        <f>IF('query (10)'!Y1715="","",'query (10)'!Y1715)</f>
        <v>46132</v>
      </c>
      <c r="AB1715" s="41">
        <f>IF('query (10)'!Z1715="","",'query (10)'!Z1715)</f>
        <v>47227</v>
      </c>
      <c r="AC1715" s="38" t="str">
        <f>IF(OR('query (10)'!AA1715="",COUNTIF(Cleaning_Rules!$A$21:$A$26,TRIM('query (10)'!AA1715))&gt;0),"",TRIM('query (10)'!AA1715))</f>
        <v/>
      </c>
      <c r="AD1715" s="38" t="str">
        <f>IF('query (10)'!AB1715="","",TRIM(IFERROR(_xlfn.TEXTBEFORE('query (10)'!AB1715,"("),'query (10)'!AB1715)))</f>
        <v>เริ่มซ่อมงาน PM แล้ว รับผิดชอบโดย CHETSADA PHIWBANG</v>
      </c>
      <c r="AE1715" s="38" t="str">
        <f>IFERROR(LOWER(TRIM(_xlfn.TEXTBEFORE(_xlfn.TEXTAFTER('query (10)'!AB1715,"("),")"))),"")</f>
        <v>chetsada@nsk.com</v>
      </c>
      <c r="AF1715" s="38" t="str">
        <f>IF('query (10)'!AD1715="","",TRIM('query (10)'!AD1715))</f>
        <v>จักรภัทร โคตรสมบัติ</v>
      </c>
      <c r="AG1715" s="38" t="str">
        <f>IF('query (10)'!AE1715="","",TRIM('query (10)'!AE1715))</f>
        <v>เจษฎา ผิวบาง</v>
      </c>
      <c r="AH1715" s="38" t="str">
        <f>IF('query (10)'!AF1715="","",IFERROR(VALUE('query (10)'!AF1715),""))</f>
        <v/>
      </c>
      <c r="AI1715" s="38" t="str">
        <f>IF('query (10)'!AG1715="","",TRIM('query (10)'!AG1715))</f>
        <v/>
      </c>
      <c r="AJ1715" s="38" t="str">
        <f>IF('query (10)'!AH1715="","",IFERROR(VALUE('query (10)'!AH1715),""))</f>
        <v/>
      </c>
      <c r="AK1715" s="38" t="str">
        <f>IF('query (10)'!AI1715="","",TRIM('query (10)'!AI1715))</f>
        <v/>
      </c>
      <c r="AL1715" s="42">
        <f t="shared" si="130"/>
        <v>2026</v>
      </c>
      <c r="AM1715" s="42" t="str">
        <f t="shared" si="131"/>
        <v>2026-04</v>
      </c>
      <c r="AN1715" s="42" t="str">
        <f t="shared" ca="1" si="132"/>
        <v/>
      </c>
      <c r="AO1715" s="42" t="str">
        <f t="shared" si="133"/>
        <v>AS-1046 | HIGH INTEGRAL SEAL PRESS &amp; INSPECTION MACHINE | HUB2.5 | AIR CYLINDER | Time-based Maintenance | Mechanical | Part Change | Medium | Change air Cylinder Seal Chuck up/down According To PM Cycle | AIR CYLINDER | MXQ12L-30ASP-M9BL | เริ่มซ่อมงาน PM แล้ว รับผิดชอบโดย CHETSADA PHIWBANG | เจษฎา ผิวบาง</v>
      </c>
      <c r="AP1715" s="42" t="str">
        <f>_xlfn.TEXTJOIN("; ",TRUE,IF(COUNTA('query (10)'!A1715:AK1715)&lt;=6,"NEAR_EMPTY_ROW",""),IF($K1715="","MISSING_STATUS",""),IF(AND($K1715="เสร็จสิ้น",$Z1715=""),"DONE_NO_ACTUAL_DATE",""),IF(AND($I1715="Condition-based Maintenance",$AH1715=""),"CBM_NO_MEASUREMENT",""),IF(OR($X1715="",$X1715=0),"INVALID_PERIOD",""),IF(AND($AA1715&lt;&gt;"",$AB1715&lt;&gt;"",$AB1715&lt;$AA1715),"DATE_SEQUENCE_ERROR",""),IF(AND($AB1715&lt;&gt;"",$AB1715&gt;DATE(2030,12,31)),"DATE_OUTLIER",""),IF($C1715="","MISSING_QRCODE",""),IF($J1715="UNKNOWN","UNKNOWN_PM_TYPE",""),IF($L1715="UNKNOWN","UNKNOWN_STATUS",""))</f>
        <v/>
      </c>
      <c r="AQ1715" s="42" t="str">
        <f t="shared" si="134"/>
        <v>NO</v>
      </c>
    </row>
    <row r="1716" spans="1:43" x14ac:dyDescent="0.3">
      <c r="A1716" s="38">
        <f>IF('query (10)'!A1716="","",'query (10)'!A1716)</f>
        <v>1922</v>
      </c>
      <c r="B1716" s="38">
        <f>IF('query (10)'!B1716="","",'query (10)'!B1716)</f>
        <v>20090</v>
      </c>
      <c r="C1716" s="38" t="str">
        <f>TRIM(UPPER('query (10)'!M1716))</f>
        <v>AS-1047</v>
      </c>
      <c r="D1716" s="38" t="str">
        <f>TRIM(UPPER(IFERROR(_xlfn.TEXTBEFORE('query (10)'!L1716,"("),'query (10)'!L1716)))</f>
        <v>EXTERIOR SEAL PRESS &amp; INSPECTION MACHINE</v>
      </c>
      <c r="E1716" s="38" t="str">
        <f>IFERROR(TRIM(UPPER(_xlfn.TEXTBEFORE(_xlfn.TEXTAFTER('query (10)'!L1716,"("),")"))),"")</f>
        <v/>
      </c>
      <c r="F1716" s="38" t="str">
        <f>TRIM('query (10)'!K1716)</f>
        <v>HUB2.5</v>
      </c>
      <c r="G1716" s="38" t="str">
        <f>IF('query (10)'!J1716="","",'query (10)'!J1716)</f>
        <v>Air Cylinder</v>
      </c>
      <c r="H1716" s="38" t="str">
        <f>TRIM(UPPER('query (10)'!J1716))</f>
        <v>AIR CYLINDER</v>
      </c>
      <c r="I1716" s="38" t="str">
        <f>IF('query (10)'!F1716="","",'query (10)'!F1716)</f>
        <v>Time-based Maintenance</v>
      </c>
      <c r="J1716" s="38" t="str">
        <f>IF('query (10)'!F1716="","",IFERROR(INDEX(Cleaning_Rules!$B$14:$B$17,MATCH(TRIM('query (10)'!F1716),Cleaning_Rules!$A$14:$A$17,0)),"UNKNOWN"))</f>
        <v>TBM</v>
      </c>
      <c r="K1716" s="38" t="str">
        <f>IF('query (10)'!G1716="","",'query (10)'!G1716)</f>
        <v>เสร็จสิ้น</v>
      </c>
      <c r="L1716" s="38" t="str">
        <f>IF('query (10)'!G1716="","MISSING",IFERROR(INDEX(Cleaning_Rules!$B$5:$B$10,MATCH(TRIM('query (10)'!G1716),Cleaning_Rules!$A$5:$A$10,0)),"UNKNOWN"))</f>
        <v>COMPLETED</v>
      </c>
      <c r="M1716" s="38" t="str">
        <f>IF('query (10)'!I1716="","",'query (10)'!I1716)</f>
        <v>Mechanical</v>
      </c>
      <c r="N1716" s="38" t="str">
        <f>IF('query (10)'!O1716="","",'query (10)'!O1716)</f>
        <v>Part Change</v>
      </c>
      <c r="O1716" s="38" t="str">
        <f>IF('query (10)'!P1716="","",'query (10)'!P1716)</f>
        <v>Medium</v>
      </c>
      <c r="P1716" s="38" t="str">
        <f>IF('query (10)'!N1716="","",'query (10)'!N1716)</f>
        <v>Change air Cylinder Seal Chuck up/down According To PM Cycle</v>
      </c>
      <c r="Q1716" s="38" t="str">
        <f>TRIM('query (10)'!N1716)</f>
        <v>Change air Cylinder Seal Chuck up/down According To PM Cycle</v>
      </c>
      <c r="R1716" s="38" t="str">
        <f>TRIM(UPPER('query (10)'!R1716))</f>
        <v>AIR CYLINDER</v>
      </c>
      <c r="S1716" s="38" t="str">
        <f>TRIM(UPPER('query (10)'!S1716))</f>
        <v>MXQ12L-30ASP-M9BL</v>
      </c>
      <c r="T1716" s="38" t="str">
        <f>IF('query (10)'!Q1716="","",TRIM(UPPER('query (10)'!Q1716)))</f>
        <v/>
      </c>
      <c r="U1716" s="38" t="str">
        <f>IF('query (10)'!T1716="","",'query (10)'!T1716)</f>
        <v/>
      </c>
      <c r="V1716" s="39" t="str">
        <f>IF('query (10)'!T1716="","",IFERROR(VALUE('query (10)'!T1716),""))</f>
        <v/>
      </c>
      <c r="W1716" s="40">
        <f>IF('query (10)'!U1716="","",'query (10)'!U1716)</f>
        <v>0</v>
      </c>
      <c r="X1716" s="39">
        <f>IF('query (10)'!V1716="","",'query (10)'!V1716)</f>
        <v>1095</v>
      </c>
      <c r="Y1716" s="41">
        <f>IF('query (10)'!W1716="","",'query (10)'!W1716)</f>
        <v>46121</v>
      </c>
      <c r="Z1716" s="41">
        <f>IF('query (10)'!X1716="","",'query (10)'!X1716)</f>
        <v>46132</v>
      </c>
      <c r="AA1716" s="41">
        <f>IF('query (10)'!Y1716="","",'query (10)'!Y1716)</f>
        <v>46132</v>
      </c>
      <c r="AB1716" s="41">
        <f>IF('query (10)'!Z1716="","",'query (10)'!Z1716)</f>
        <v>47227</v>
      </c>
      <c r="AC1716" s="38" t="str">
        <f>IF(OR('query (10)'!AA1716="",COUNTIF(Cleaning_Rules!$A$21:$A$26,TRIM('query (10)'!AA1716))&gt;0),"",TRIM('query (10)'!AA1716))</f>
        <v/>
      </c>
      <c r="AD1716" s="38" t="str">
        <f>IF('query (10)'!AB1716="","",TRIM(IFERROR(_xlfn.TEXTBEFORE('query (10)'!AB1716,"("),'query (10)'!AB1716)))</f>
        <v>เริ่มซ่อมงาน PM แล้ว รับผิดชอบโดย CHETSADA PHIWBANG</v>
      </c>
      <c r="AE1716" s="38" t="str">
        <f>IFERROR(LOWER(TRIM(_xlfn.TEXTBEFORE(_xlfn.TEXTAFTER('query (10)'!AB1716,"("),")"))),"")</f>
        <v>chetsada@nsk.com</v>
      </c>
      <c r="AF1716" s="38" t="str">
        <f>IF('query (10)'!AD1716="","",TRIM('query (10)'!AD1716))</f>
        <v>จักรภัทร โคตรสมบัติ</v>
      </c>
      <c r="AG1716" s="38" t="str">
        <f>IF('query (10)'!AE1716="","",TRIM('query (10)'!AE1716))</f>
        <v>เจษฎา ผิวบาง</v>
      </c>
      <c r="AH1716" s="38" t="str">
        <f>IF('query (10)'!AF1716="","",IFERROR(VALUE('query (10)'!AF1716),""))</f>
        <v/>
      </c>
      <c r="AI1716" s="38" t="str">
        <f>IF('query (10)'!AG1716="","",TRIM('query (10)'!AG1716))</f>
        <v/>
      </c>
      <c r="AJ1716" s="38" t="str">
        <f>IF('query (10)'!AH1716="","",IFERROR(VALUE('query (10)'!AH1716),""))</f>
        <v/>
      </c>
      <c r="AK1716" s="38" t="str">
        <f>IF('query (10)'!AI1716="","",TRIM('query (10)'!AI1716))</f>
        <v/>
      </c>
      <c r="AL1716" s="42">
        <f t="shared" si="130"/>
        <v>2026</v>
      </c>
      <c r="AM1716" s="42" t="str">
        <f t="shared" si="131"/>
        <v>2026-04</v>
      </c>
      <c r="AN1716" s="42" t="str">
        <f t="shared" ca="1" si="132"/>
        <v/>
      </c>
      <c r="AO1716" s="42" t="str">
        <f t="shared" si="133"/>
        <v>AS-1047 | EXTERIOR SEAL PRESS &amp; INSPECTION MACHINE | HUB2.5 | AIR CYLINDER | Time-based Maintenance | Mechanical | Part Change | Medium | Change air Cylinder Seal Chuck up/down According To PM Cycle | AIR CYLINDER | MXQ12L-30ASP-M9BL | เริ่มซ่อมงาน PM แล้ว รับผิดชอบโดย CHETSADA PHIWBANG | เจษฎา ผิวบาง</v>
      </c>
      <c r="AP1716" s="42" t="str">
        <f>_xlfn.TEXTJOIN("; ",TRUE,IF(COUNTA('query (10)'!A1716:AK1716)&lt;=6,"NEAR_EMPTY_ROW",""),IF($K1716="","MISSING_STATUS",""),IF(AND($K1716="เสร็จสิ้น",$Z1716=""),"DONE_NO_ACTUAL_DATE",""),IF(AND($I1716="Condition-based Maintenance",$AH1716=""),"CBM_NO_MEASUREMENT",""),IF(OR($X1716="",$X1716=0),"INVALID_PERIOD",""),IF(AND($AA1716&lt;&gt;"",$AB1716&lt;&gt;"",$AB1716&lt;$AA1716),"DATE_SEQUENCE_ERROR",""),IF(AND($AB1716&lt;&gt;"",$AB1716&gt;DATE(2030,12,31)),"DATE_OUTLIER",""),IF($C1716="","MISSING_QRCODE",""),IF($J1716="UNKNOWN","UNKNOWN_PM_TYPE",""),IF($L1716="UNKNOWN","UNKNOWN_STATUS",""))</f>
        <v/>
      </c>
      <c r="AQ1716" s="42" t="str">
        <f t="shared" si="134"/>
        <v>NO</v>
      </c>
    </row>
    <row r="1717" spans="1:43" x14ac:dyDescent="0.3">
      <c r="A1717" s="38">
        <f>IF('query (10)'!A1717="","",'query (10)'!A1717)</f>
        <v>1923</v>
      </c>
      <c r="B1717" s="38">
        <f>IF('query (10)'!B1717="","",'query (10)'!B1717)</f>
        <v>20092</v>
      </c>
      <c r="C1717" s="38" t="str">
        <f>TRIM(UPPER('query (10)'!M1717))</f>
        <v>WA-1039</v>
      </c>
      <c r="D1717" s="38" t="str">
        <f>TRIM(UPPER(IFERROR(_xlfn.TEXTBEFORE('query (10)'!L1717,"("),'query (10)'!L1717)))</f>
        <v>OUTER RING WASHING MACHINE &amp; ECT</v>
      </c>
      <c r="E1717" s="38" t="str">
        <f>IFERROR(TRIM(UPPER(_xlfn.TEXTBEFORE(_xlfn.TEXTAFTER('query (10)'!L1717,"("),")"))),"")</f>
        <v/>
      </c>
      <c r="F1717" s="38" t="str">
        <f>TRIM('query (10)'!K1717)</f>
        <v>HUB2.5</v>
      </c>
      <c r="G1717" s="38" t="str">
        <f>IF('query (10)'!J1717="","",'query (10)'!J1717)</f>
        <v>Air Cylinder</v>
      </c>
      <c r="H1717" s="38" t="str">
        <f>TRIM(UPPER('query (10)'!J1717))</f>
        <v>AIR CYLINDER</v>
      </c>
      <c r="I1717" s="38" t="str">
        <f>IF('query (10)'!F1717="","",'query (10)'!F1717)</f>
        <v>Time-based Maintenance</v>
      </c>
      <c r="J1717" s="38" t="str">
        <f>IF('query (10)'!F1717="","",IFERROR(INDEX(Cleaning_Rules!$B$14:$B$17,MATCH(TRIM('query (10)'!F1717),Cleaning_Rules!$A$14:$A$17,0)),"UNKNOWN"))</f>
        <v>TBM</v>
      </c>
      <c r="K1717" s="38" t="str">
        <f>IF('query (10)'!G1717="","",'query (10)'!G1717)</f>
        <v>เสร็จสิ้น</v>
      </c>
      <c r="L1717" s="38" t="str">
        <f>IF('query (10)'!G1717="","MISSING",IFERROR(INDEX(Cleaning_Rules!$B$5:$B$10,MATCH(TRIM('query (10)'!G1717),Cleaning_Rules!$A$5:$A$10,0)),"UNKNOWN"))</f>
        <v>COMPLETED</v>
      </c>
      <c r="M1717" s="38" t="str">
        <f>IF('query (10)'!I1717="","",'query (10)'!I1717)</f>
        <v>Mechanical</v>
      </c>
      <c r="N1717" s="38" t="str">
        <f>IF('query (10)'!O1717="","",'query (10)'!O1717)</f>
        <v>Part Change</v>
      </c>
      <c r="O1717" s="38" t="str">
        <f>IF('query (10)'!P1717="","",'query (10)'!P1717)</f>
        <v>Medium</v>
      </c>
      <c r="P1717" s="38" t="str">
        <f>IF('query (10)'!N1717="","",'query (10)'!N1717)</f>
        <v>Change Air Cylinder NG Lifter up/down Accroding To PM Cycle</v>
      </c>
      <c r="Q1717" s="38" t="str">
        <f>TRIM('query (10)'!N1717)</f>
        <v>Change Air Cylinder NG Lifter up/down Accroding To PM Cycle</v>
      </c>
      <c r="R1717" s="38" t="str">
        <f>TRIM(UPPER('query (10)'!R1717))</f>
        <v>AIR CYLINDER</v>
      </c>
      <c r="S1717" s="38" t="str">
        <f>TRIM(UPPER('query (10)'!S1717))</f>
        <v>MGGLF25-200-M9BAL</v>
      </c>
      <c r="T1717" s="38" t="str">
        <f>IF('query (10)'!Q1717="","",TRIM(UPPER('query (10)'!Q1717)))</f>
        <v/>
      </c>
      <c r="U1717" s="38" t="str">
        <f>IF('query (10)'!T1717="","",'query (10)'!T1717)</f>
        <v/>
      </c>
      <c r="V1717" s="39" t="str">
        <f>IF('query (10)'!T1717="","",IFERROR(VALUE('query (10)'!T1717),""))</f>
        <v/>
      </c>
      <c r="W1717" s="40">
        <f>IF('query (10)'!U1717="","",'query (10)'!U1717)</f>
        <v>0</v>
      </c>
      <c r="X1717" s="39">
        <f>IF('query (10)'!V1717="","",'query (10)'!V1717)</f>
        <v>1095</v>
      </c>
      <c r="Y1717" s="41">
        <f>IF('query (10)'!W1717="","",'query (10)'!W1717)</f>
        <v>46121</v>
      </c>
      <c r="Z1717" s="41">
        <f>IF('query (10)'!X1717="","",'query (10)'!X1717)</f>
        <v>46132</v>
      </c>
      <c r="AA1717" s="41">
        <f>IF('query (10)'!Y1717="","",'query (10)'!Y1717)</f>
        <v>46132</v>
      </c>
      <c r="AB1717" s="41">
        <f>IF('query (10)'!Z1717="","",'query (10)'!Z1717)</f>
        <v>47227</v>
      </c>
      <c r="AC1717" s="38" t="str">
        <f>IF(OR('query (10)'!AA1717="",COUNTIF(Cleaning_Rules!$A$21:$A$26,TRIM('query (10)'!AA1717))&gt;0),"",TRIM('query (10)'!AA1717))</f>
        <v/>
      </c>
      <c r="AD1717" s="38" t="str">
        <f>IF('query (10)'!AB1717="","",TRIM(IFERROR(_xlfn.TEXTBEFORE('query (10)'!AB1717,"("),'query (10)'!AB1717)))</f>
        <v>เริ่มซ่อมงาน PM แล้ว รับผิดชอบโดย CHETSADA PHIWBANG</v>
      </c>
      <c r="AE1717" s="38" t="str">
        <f>IFERROR(LOWER(TRIM(_xlfn.TEXTBEFORE(_xlfn.TEXTAFTER('query (10)'!AB1717,"("),")"))),"")</f>
        <v>chetsada@nsk.com</v>
      </c>
      <c r="AF1717" s="38" t="str">
        <f>IF('query (10)'!AD1717="","",TRIM('query (10)'!AD1717))</f>
        <v>จักรภัทร โคตรสมบัติ</v>
      </c>
      <c r="AG1717" s="38" t="str">
        <f>IF('query (10)'!AE1717="","",TRIM('query (10)'!AE1717))</f>
        <v>ภูชิต กุลเสรี</v>
      </c>
      <c r="AH1717" s="38" t="str">
        <f>IF('query (10)'!AF1717="","",IFERROR(VALUE('query (10)'!AF1717),""))</f>
        <v/>
      </c>
      <c r="AI1717" s="38" t="str">
        <f>IF('query (10)'!AG1717="","",TRIM('query (10)'!AG1717))</f>
        <v/>
      </c>
      <c r="AJ1717" s="38" t="str">
        <f>IF('query (10)'!AH1717="","",IFERROR(VALUE('query (10)'!AH1717),""))</f>
        <v/>
      </c>
      <c r="AK1717" s="38" t="str">
        <f>IF('query (10)'!AI1717="","",TRIM('query (10)'!AI1717))</f>
        <v/>
      </c>
      <c r="AL1717" s="42">
        <f t="shared" si="130"/>
        <v>2026</v>
      </c>
      <c r="AM1717" s="42" t="str">
        <f t="shared" si="131"/>
        <v>2026-04</v>
      </c>
      <c r="AN1717" s="42" t="str">
        <f t="shared" ca="1" si="132"/>
        <v/>
      </c>
      <c r="AO1717" s="42" t="str">
        <f t="shared" si="133"/>
        <v>WA-1039 | OUTER RING WASHING MACHINE &amp; ECT | HUB2.5 | AIR CYLINDER | Time-based Maintenance | Mechanical | Part Change | Medium | Change Air Cylinder NG Lifter up/down Accroding To PM Cycle | AIR CYLINDER | MGGLF25-200-M9BAL | เริ่มซ่อมงาน PM แล้ว รับผิดชอบโดย CHETSADA PHIWBANG | ภูชิต กุลเสรี</v>
      </c>
      <c r="AP1717" s="42" t="str">
        <f>_xlfn.TEXTJOIN("; ",TRUE,IF(COUNTA('query (10)'!A1717:AK1717)&lt;=6,"NEAR_EMPTY_ROW",""),IF($K1717="","MISSING_STATUS",""),IF(AND($K1717="เสร็จสิ้น",$Z1717=""),"DONE_NO_ACTUAL_DATE",""),IF(AND($I1717="Condition-based Maintenance",$AH1717=""),"CBM_NO_MEASUREMENT",""),IF(OR($X1717="",$X1717=0),"INVALID_PERIOD",""),IF(AND($AA1717&lt;&gt;"",$AB1717&lt;&gt;"",$AB1717&lt;$AA1717),"DATE_SEQUENCE_ERROR",""),IF(AND($AB1717&lt;&gt;"",$AB1717&gt;DATE(2030,12,31)),"DATE_OUTLIER",""),IF($C1717="","MISSING_QRCODE",""),IF($J1717="UNKNOWN","UNKNOWN_PM_TYPE",""),IF($L1717="UNKNOWN","UNKNOWN_STATUS",""))</f>
        <v/>
      </c>
      <c r="AQ1717" s="42" t="str">
        <f t="shared" si="134"/>
        <v>NO</v>
      </c>
    </row>
    <row r="1718" spans="1:43" x14ac:dyDescent="0.3">
      <c r="A1718" s="38">
        <f>IF('query (10)'!A1718="","",'query (10)'!A1718)</f>
        <v>1924</v>
      </c>
      <c r="B1718" s="38">
        <f>IF('query (10)'!B1718="","",'query (10)'!B1718)</f>
        <v>19183</v>
      </c>
      <c r="C1718" s="38" t="str">
        <f>TRIM(UPPER('query (10)'!M1718))</f>
        <v>SU-1022</v>
      </c>
      <c r="D1718" s="38" t="str">
        <f>TRIM(UPPER(IFERROR(_xlfn.TEXTBEFORE('query (10)'!L1718,"("),'query (10)'!L1718)))</f>
        <v>SHAFT FEEDER</v>
      </c>
      <c r="E1718" s="38" t="str">
        <f>IFERROR(TRIM(UPPER(_xlfn.TEXTBEFORE(_xlfn.TEXTAFTER('query (10)'!L1718,"("),")"))),"")</f>
        <v/>
      </c>
      <c r="F1718" s="38" t="str">
        <f>TRIM('query (10)'!K1718)</f>
        <v>HUB2.5</v>
      </c>
      <c r="G1718" s="38" t="str">
        <f>IF('query (10)'!J1718="","",'query (10)'!J1718)</f>
        <v>Electrical Control</v>
      </c>
      <c r="H1718" s="38" t="str">
        <f>TRIM(UPPER('query (10)'!J1718))</f>
        <v>ELECTRICAL CONTROL</v>
      </c>
      <c r="I1718" s="38" t="str">
        <f>IF('query (10)'!F1718="","",'query (10)'!F1718)</f>
        <v>Time-based Maintenance</v>
      </c>
      <c r="J1718" s="38" t="str">
        <f>IF('query (10)'!F1718="","",IFERROR(INDEX(Cleaning_Rules!$B$14:$B$17,MATCH(TRIM('query (10)'!F1718),Cleaning_Rules!$A$14:$A$17,0)),"UNKNOWN"))</f>
        <v>TBM</v>
      </c>
      <c r="K1718" s="38" t="str">
        <f>IF('query (10)'!G1718="","",'query (10)'!G1718)</f>
        <v>กำลังดำเนินการ</v>
      </c>
      <c r="L1718" s="38" t="str">
        <f>IF('query (10)'!G1718="","MISSING",IFERROR(INDEX(Cleaning_Rules!$B$5:$B$10,MATCH(TRIM('query (10)'!G1718),Cleaning_Rules!$A$5:$A$10,0)),"UNKNOWN"))</f>
        <v>IN_PROGRESS</v>
      </c>
      <c r="M1718" s="38" t="str">
        <f>IF('query (10)'!I1718="","",'query (10)'!I1718)</f>
        <v>Electrical</v>
      </c>
      <c r="N1718" s="38" t="str">
        <f>IF('query (10)'!O1718="","",'query (10)'!O1718)</f>
        <v>Inspection</v>
      </c>
      <c r="O1718" s="38" t="str">
        <f>IF('query (10)'!P1718="","",'query (10)'!P1718)</f>
        <v>Medium</v>
      </c>
      <c r="P1718" s="38" t="str">
        <f>IF('query (10)'!N1718="","",'query (10)'!N1718)</f>
        <v xml:space="preserve">-Check Push botton, Emergency, Lamp, Selector switch
-Check Circuit breaker, Power supply, Magnetic, Relay
-Check Error Code of Inverter
-Check lens Photo sensor
-Check tight anchor point of Photo sensor
</v>
      </c>
      <c r="Q1718" s="38" t="str">
        <f>TRIM('query (10)'!N1718)</f>
        <v xml:space="preserve">-Check Push botton, Emergency, Lamp, Selector switch
-Check Circuit breaker, Power supply, Magnetic, Relay
-Check Error Code of Inverter
-Check lens Photo sensor
-Check tight anchor point of Photo sensor
</v>
      </c>
      <c r="R1718" s="38" t="str">
        <f>TRIM(UPPER('query (10)'!R1718))</f>
        <v/>
      </c>
      <c r="S1718" s="38" t="str">
        <f>TRIM(UPPER('query (10)'!S1718))</f>
        <v/>
      </c>
      <c r="T1718" s="38" t="str">
        <f>IF('query (10)'!Q1718="","",TRIM(UPPER('query (10)'!Q1718)))</f>
        <v/>
      </c>
      <c r="U1718" s="38" t="str">
        <f>IF('query (10)'!T1718="","",'query (10)'!T1718)</f>
        <v/>
      </c>
      <c r="V1718" s="39" t="str">
        <f>IF('query (10)'!T1718="","",IFERROR(VALUE('query (10)'!T1718),""))</f>
        <v/>
      </c>
      <c r="W1718" s="40">
        <f>IF('query (10)'!U1718="","",'query (10)'!U1718)</f>
        <v>0</v>
      </c>
      <c r="X1718" s="39">
        <f>IF('query (10)'!V1718="","",'query (10)'!V1718)</f>
        <v>30</v>
      </c>
      <c r="Y1718" s="41">
        <f>IF('query (10)'!W1718="","",'query (10)'!W1718)</f>
        <v>46066</v>
      </c>
      <c r="Z1718" s="41" t="str">
        <f>IF('query (10)'!X1718="","",'query (10)'!X1718)</f>
        <v/>
      </c>
      <c r="AA1718" s="41">
        <f>IF('query (10)'!Y1718="","",'query (10)'!Y1718)</f>
        <v>46066</v>
      </c>
      <c r="AB1718" s="41">
        <f>IF('query (10)'!Z1718="","",'query (10)'!Z1718)</f>
        <v>46095</v>
      </c>
      <c r="AC1718" s="38" t="str">
        <f>IF(OR('query (10)'!AA1718="",COUNTIF(Cleaning_Rules!$A$21:$A$26,TRIM('query (10)'!AA1718))&gt;0),"",TRIM('query (10)'!AA1718))</f>
        <v/>
      </c>
      <c r="AD1718" s="38" t="str">
        <f>IF('query (10)'!AB1718="","",TRIM(IFERROR(_xlfn.TEXTBEFORE('query (10)'!AB1718,"("),'query (10)'!AB1718)))</f>
        <v>เริ่มซ่อมงาน PM แล้ว รับผิดชอบโดย PAHLA SEEDANG</v>
      </c>
      <c r="AE1718" s="38" t="str">
        <f>IFERROR(LOWER(TRIM(_xlfn.TEXTBEFORE(_xlfn.TEXTAFTER('query (10)'!AB1718,"("),")"))),"")</f>
        <v>pahla@nsk.com</v>
      </c>
      <c r="AF1718" s="38" t="str">
        <f>IF('query (10)'!AD1718="","",TRIM('query (10)'!AD1718))</f>
        <v>ณัฐดนัย จุฑาเทพ</v>
      </c>
      <c r="AG1718" s="38" t="str">
        <f>IF('query (10)'!AE1718="","",TRIM('query (10)'!AE1718))</f>
        <v>อัมรินทร์ รักษาพล</v>
      </c>
      <c r="AH1718" s="38" t="str">
        <f>IF('query (10)'!AF1718="","",IFERROR(VALUE('query (10)'!AF1718),""))</f>
        <v/>
      </c>
      <c r="AI1718" s="38" t="str">
        <f>IF('query (10)'!AG1718="","",TRIM('query (10)'!AG1718))</f>
        <v/>
      </c>
      <c r="AJ1718" s="38" t="str">
        <f>IF('query (10)'!AH1718="","",IFERROR(VALUE('query (10)'!AH1718),""))</f>
        <v/>
      </c>
      <c r="AK1718" s="38" t="str">
        <f>IF('query (10)'!AI1718="","",TRIM('query (10)'!AI1718))</f>
        <v/>
      </c>
      <c r="AL1718" s="42">
        <f t="shared" si="130"/>
        <v>2026</v>
      </c>
      <c r="AM1718" s="42" t="str">
        <f t="shared" si="131"/>
        <v>2026-02</v>
      </c>
      <c r="AN1718" s="42" t="str">
        <f t="shared" ca="1" si="132"/>
        <v>OVERDUE</v>
      </c>
      <c r="AO1718" s="42" t="str">
        <f t="shared" si="133"/>
        <v>SU-1022 | SHAFT FEEDER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อัมรินทร์ รักษาพล</v>
      </c>
      <c r="AP1718" s="42" t="str">
        <f>_xlfn.TEXTJOIN("; ",TRUE,IF(COUNTA('query (10)'!A1718:AK1718)&lt;=6,"NEAR_EMPTY_ROW",""),IF($K1718="","MISSING_STATUS",""),IF(AND($K1718="เสร็จสิ้น",$Z1718=""),"DONE_NO_ACTUAL_DATE",""),IF(AND($I1718="Condition-based Maintenance",$AH1718=""),"CBM_NO_MEASUREMENT",""),IF(OR($X1718="",$X1718=0),"INVALID_PERIOD",""),IF(AND($AA1718&lt;&gt;"",$AB1718&lt;&gt;"",$AB1718&lt;$AA1718),"DATE_SEQUENCE_ERROR",""),IF(AND($AB1718&lt;&gt;"",$AB1718&gt;DATE(2030,12,31)),"DATE_OUTLIER",""),IF($C1718="","MISSING_QRCODE",""),IF($J1718="UNKNOWN","UNKNOWN_PM_TYPE",""),IF($L1718="UNKNOWN","UNKNOWN_STATUS",""))</f>
        <v/>
      </c>
      <c r="AQ1718" s="42" t="str">
        <f t="shared" si="134"/>
        <v>NO</v>
      </c>
    </row>
    <row r="1719" spans="1:43" x14ac:dyDescent="0.3">
      <c r="A1719" s="38">
        <f>IF('query (10)'!A1719="","",'query (10)'!A1719)</f>
        <v>1925</v>
      </c>
      <c r="B1719" s="38">
        <f>IF('query (10)'!B1719="","",'query (10)'!B1719)</f>
        <v>19184</v>
      </c>
      <c r="C1719" s="38" t="str">
        <f>TRIM(UPPER('query (10)'!M1719))</f>
        <v>GR-1023</v>
      </c>
      <c r="D1719" s="38" t="str">
        <f>TRIM(UPPER(IFERROR(_xlfn.TEXTBEFORE('query (10)'!L1719,"("),'query (10)'!L1719)))</f>
        <v>SHAFT OUTSIDE GRINDING WITH DEMAGNETIZE MACHINE</v>
      </c>
      <c r="E1719" s="38" t="str">
        <f>IFERROR(TRIM(UPPER(_xlfn.TEXTBEFORE(_xlfn.TEXTAFTER('query (10)'!L1719,"("),")"))),"")</f>
        <v/>
      </c>
      <c r="F1719" s="38" t="str">
        <f>TRIM('query (10)'!K1719)</f>
        <v>HUB2.5</v>
      </c>
      <c r="G1719" s="38" t="str">
        <f>IF('query (10)'!J1719="","",'query (10)'!J1719)</f>
        <v>Electrical Control</v>
      </c>
      <c r="H1719" s="38" t="str">
        <f>TRIM(UPPER('query (10)'!J1719))</f>
        <v>ELECTRICAL CONTROL</v>
      </c>
      <c r="I1719" s="38" t="str">
        <f>IF('query (10)'!F1719="","",'query (10)'!F1719)</f>
        <v>Time-based Maintenance</v>
      </c>
      <c r="J1719" s="38" t="str">
        <f>IF('query (10)'!F1719="","",IFERROR(INDEX(Cleaning_Rules!$B$14:$B$17,MATCH(TRIM('query (10)'!F1719),Cleaning_Rules!$A$14:$A$17,0)),"UNKNOWN"))</f>
        <v>TBM</v>
      </c>
      <c r="K1719" s="38" t="str">
        <f>IF('query (10)'!G1719="","",'query (10)'!G1719)</f>
        <v>กำลังดำเนินการ</v>
      </c>
      <c r="L1719" s="38" t="str">
        <f>IF('query (10)'!G1719="","MISSING",IFERROR(INDEX(Cleaning_Rules!$B$5:$B$10,MATCH(TRIM('query (10)'!G1719),Cleaning_Rules!$A$5:$A$10,0)),"UNKNOWN"))</f>
        <v>IN_PROGRESS</v>
      </c>
      <c r="M1719" s="38" t="str">
        <f>IF('query (10)'!I1719="","",'query (10)'!I1719)</f>
        <v>Electrical</v>
      </c>
      <c r="N1719" s="38" t="str">
        <f>IF('query (10)'!O1719="","",'query (10)'!O1719)</f>
        <v>Inspection</v>
      </c>
      <c r="O1719" s="38" t="str">
        <f>IF('query (10)'!P1719="","",'query (10)'!P1719)</f>
        <v>Medium</v>
      </c>
      <c r="P1719" s="38" t="str">
        <f>IF('query (10)'!N1719="","",'query (10)'!N1719)</f>
        <v xml:space="preserve">-Check Push botton, Emergency, Lamp, Selector switch
-Check Circuit breaker, Power supply, Magnetic, Relay
-Check Error Code of Inverter
-Check lens Photo sensor
-Check tight anchor point of Photo sensor
</v>
      </c>
      <c r="Q1719" s="38" t="str">
        <f>TRIM('query (10)'!N1719)</f>
        <v xml:space="preserve">-Check Push botton, Emergency, Lamp, Selector switch
-Check Circuit breaker, Power supply, Magnetic, Relay
-Check Error Code of Inverter
-Check lens Photo sensor
-Check tight anchor point of Photo sensor
</v>
      </c>
      <c r="R1719" s="38" t="str">
        <f>TRIM(UPPER('query (10)'!R1719))</f>
        <v/>
      </c>
      <c r="S1719" s="38" t="str">
        <f>TRIM(UPPER('query (10)'!S1719))</f>
        <v/>
      </c>
      <c r="T1719" s="38" t="str">
        <f>IF('query (10)'!Q1719="","",TRIM(UPPER('query (10)'!Q1719)))</f>
        <v/>
      </c>
      <c r="U1719" s="38" t="str">
        <f>IF('query (10)'!T1719="","",'query (10)'!T1719)</f>
        <v/>
      </c>
      <c r="V1719" s="39" t="str">
        <f>IF('query (10)'!T1719="","",IFERROR(VALUE('query (10)'!T1719),""))</f>
        <v/>
      </c>
      <c r="W1719" s="40">
        <f>IF('query (10)'!U1719="","",'query (10)'!U1719)</f>
        <v>0</v>
      </c>
      <c r="X1719" s="39">
        <f>IF('query (10)'!V1719="","",'query (10)'!V1719)</f>
        <v>30</v>
      </c>
      <c r="Y1719" s="41">
        <f>IF('query (10)'!W1719="","",'query (10)'!W1719)</f>
        <v>46066</v>
      </c>
      <c r="Z1719" s="41" t="str">
        <f>IF('query (10)'!X1719="","",'query (10)'!X1719)</f>
        <v/>
      </c>
      <c r="AA1719" s="41">
        <f>IF('query (10)'!Y1719="","",'query (10)'!Y1719)</f>
        <v>46066</v>
      </c>
      <c r="AB1719" s="41">
        <f>IF('query (10)'!Z1719="","",'query (10)'!Z1719)</f>
        <v>46095</v>
      </c>
      <c r="AC1719" s="38" t="str">
        <f>IF(OR('query (10)'!AA1719="",COUNTIF(Cleaning_Rules!$A$21:$A$26,TRIM('query (10)'!AA1719))&gt;0),"",TRIM('query (10)'!AA1719))</f>
        <v/>
      </c>
      <c r="AD1719" s="38" t="str">
        <f>IF('query (10)'!AB1719="","",TRIM(IFERROR(_xlfn.TEXTBEFORE('query (10)'!AB1719,"("),'query (10)'!AB1719)))</f>
        <v/>
      </c>
      <c r="AE1719" s="38" t="str">
        <f>IFERROR(LOWER(TRIM(_xlfn.TEXTBEFORE(_xlfn.TEXTAFTER('query (10)'!AB1719,"("),")"))),"")</f>
        <v/>
      </c>
      <c r="AF1719" s="38" t="str">
        <f>IF('query (10)'!AD1719="","",TRIM('query (10)'!AD1719))</f>
        <v>ณัฐดนัย จุฑาเทพ</v>
      </c>
      <c r="AG1719" s="38" t="str">
        <f>IF('query (10)'!AE1719="","",TRIM('query (10)'!AE1719))</f>
        <v>อัมรินทร์ รักษาพล</v>
      </c>
      <c r="AH1719" s="38" t="str">
        <f>IF('query (10)'!AF1719="","",IFERROR(VALUE('query (10)'!AF1719),""))</f>
        <v/>
      </c>
      <c r="AI1719" s="38" t="str">
        <f>IF('query (10)'!AG1719="","",TRIM('query (10)'!AG1719))</f>
        <v/>
      </c>
      <c r="AJ1719" s="38" t="str">
        <f>IF('query (10)'!AH1719="","",IFERROR(VALUE('query (10)'!AH1719),""))</f>
        <v/>
      </c>
      <c r="AK1719" s="38" t="str">
        <f>IF('query (10)'!AI1719="","",TRIM('query (10)'!AI1719))</f>
        <v/>
      </c>
      <c r="AL1719" s="42">
        <f t="shared" si="130"/>
        <v>2026</v>
      </c>
      <c r="AM1719" s="42" t="str">
        <f t="shared" si="131"/>
        <v>2026-02</v>
      </c>
      <c r="AN1719" s="42" t="str">
        <f t="shared" ca="1" si="132"/>
        <v>OVERDUE</v>
      </c>
      <c r="AO1719" s="42" t="str">
        <f t="shared" si="133"/>
        <v>GR-1023 | SHAFT OUTSIDE GRINDING WITH DEMAGNETIZE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อัมรินทร์ รักษาพล</v>
      </c>
      <c r="AP1719" s="42" t="str">
        <f>_xlfn.TEXTJOIN("; ",TRUE,IF(COUNTA('query (10)'!A1719:AK1719)&lt;=6,"NEAR_EMPTY_ROW",""),IF($K1719="","MISSING_STATUS",""),IF(AND($K1719="เสร็จสิ้น",$Z1719=""),"DONE_NO_ACTUAL_DATE",""),IF(AND($I1719="Condition-based Maintenance",$AH1719=""),"CBM_NO_MEASUREMENT",""),IF(OR($X1719="",$X1719=0),"INVALID_PERIOD",""),IF(AND($AA1719&lt;&gt;"",$AB1719&lt;&gt;"",$AB1719&lt;$AA1719),"DATE_SEQUENCE_ERROR",""),IF(AND($AB1719&lt;&gt;"",$AB1719&gt;DATE(2030,12,31)),"DATE_OUTLIER",""),IF($C1719="","MISSING_QRCODE",""),IF($J1719="UNKNOWN","UNKNOWN_PM_TYPE",""),IF($L1719="UNKNOWN","UNKNOWN_STATUS",""))</f>
        <v/>
      </c>
      <c r="AQ1719" s="42" t="str">
        <f t="shared" si="134"/>
        <v>NO</v>
      </c>
    </row>
    <row r="1720" spans="1:43" x14ac:dyDescent="0.3">
      <c r="A1720" s="38">
        <f>IF('query (10)'!A1720="","",'query (10)'!A1720)</f>
        <v>1926</v>
      </c>
      <c r="B1720" s="38">
        <f>IF('query (10)'!B1720="","",'query (10)'!B1720)</f>
        <v>19185</v>
      </c>
      <c r="C1720" s="38" t="str">
        <f>TRIM(UPPER('query (10)'!M1720))</f>
        <v>WA-1024</v>
      </c>
      <c r="D1720" s="38" t="str">
        <f>TRIM(UPPER(IFERROR(_xlfn.TEXTBEFORE('query (10)'!L1720,"("),'query (10)'!L1720)))</f>
        <v>SHAFT WASHING MACHINE &amp; ECT</v>
      </c>
      <c r="E1720" s="38" t="str">
        <f>IFERROR(TRIM(UPPER(_xlfn.TEXTBEFORE(_xlfn.TEXTAFTER('query (10)'!L1720,"("),")"))),"")</f>
        <v/>
      </c>
      <c r="F1720" s="38" t="str">
        <f>TRIM('query (10)'!K1720)</f>
        <v>HUB2.5</v>
      </c>
      <c r="G1720" s="38" t="str">
        <f>IF('query (10)'!J1720="","",'query (10)'!J1720)</f>
        <v>Electrical Control</v>
      </c>
      <c r="H1720" s="38" t="str">
        <f>TRIM(UPPER('query (10)'!J1720))</f>
        <v>ELECTRICAL CONTROL</v>
      </c>
      <c r="I1720" s="38" t="str">
        <f>IF('query (10)'!F1720="","",'query (10)'!F1720)</f>
        <v>Time-based Maintenance</v>
      </c>
      <c r="J1720" s="38" t="str">
        <f>IF('query (10)'!F1720="","",IFERROR(INDEX(Cleaning_Rules!$B$14:$B$17,MATCH(TRIM('query (10)'!F1720),Cleaning_Rules!$A$14:$A$17,0)),"UNKNOWN"))</f>
        <v>TBM</v>
      </c>
      <c r="K1720" s="38" t="str">
        <f>IF('query (10)'!G1720="","",'query (10)'!G1720)</f>
        <v>กำลังดำเนินการ</v>
      </c>
      <c r="L1720" s="38" t="str">
        <f>IF('query (10)'!G1720="","MISSING",IFERROR(INDEX(Cleaning_Rules!$B$5:$B$10,MATCH(TRIM('query (10)'!G1720),Cleaning_Rules!$A$5:$A$10,0)),"UNKNOWN"))</f>
        <v>IN_PROGRESS</v>
      </c>
      <c r="M1720" s="38" t="str">
        <f>IF('query (10)'!I1720="","",'query (10)'!I1720)</f>
        <v>Electrical</v>
      </c>
      <c r="N1720" s="38" t="str">
        <f>IF('query (10)'!O1720="","",'query (10)'!O1720)</f>
        <v>Inspection</v>
      </c>
      <c r="O1720" s="38" t="str">
        <f>IF('query (10)'!P1720="","",'query (10)'!P1720)</f>
        <v>Medium</v>
      </c>
      <c r="P1720" s="38" t="str">
        <f>IF('query (10)'!N1720="","",'query (10)'!N1720)</f>
        <v xml:space="preserve">-Check Push botton, Emergency, Lamp, Selector switch
-Check Circuit breaker, Power supply, Magnetic, Relay
-Check Error Code of Inverter
-Check lens Photo sensor
-Check tight anchor point of Photo sensor
</v>
      </c>
      <c r="Q1720" s="38" t="str">
        <f>TRIM('query (10)'!N1720)</f>
        <v xml:space="preserve">-Check Push botton, Emergency, Lamp, Selector switch
-Check Circuit breaker, Power supply, Magnetic, Relay
-Check Error Code of Inverter
-Check lens Photo sensor
-Check tight anchor point of Photo sensor
</v>
      </c>
      <c r="R1720" s="38" t="str">
        <f>TRIM(UPPER('query (10)'!R1720))</f>
        <v/>
      </c>
      <c r="S1720" s="38" t="str">
        <f>TRIM(UPPER('query (10)'!S1720))</f>
        <v/>
      </c>
      <c r="T1720" s="38" t="str">
        <f>IF('query (10)'!Q1720="","",TRIM(UPPER('query (10)'!Q1720)))</f>
        <v/>
      </c>
      <c r="U1720" s="38" t="str">
        <f>IF('query (10)'!T1720="","",'query (10)'!T1720)</f>
        <v/>
      </c>
      <c r="V1720" s="39" t="str">
        <f>IF('query (10)'!T1720="","",IFERROR(VALUE('query (10)'!T1720),""))</f>
        <v/>
      </c>
      <c r="W1720" s="40">
        <f>IF('query (10)'!U1720="","",'query (10)'!U1720)</f>
        <v>0</v>
      </c>
      <c r="X1720" s="39">
        <f>IF('query (10)'!V1720="","",'query (10)'!V1720)</f>
        <v>30</v>
      </c>
      <c r="Y1720" s="41">
        <f>IF('query (10)'!W1720="","",'query (10)'!W1720)</f>
        <v>46066</v>
      </c>
      <c r="Z1720" s="41" t="str">
        <f>IF('query (10)'!X1720="","",'query (10)'!X1720)</f>
        <v/>
      </c>
      <c r="AA1720" s="41">
        <f>IF('query (10)'!Y1720="","",'query (10)'!Y1720)</f>
        <v>46066</v>
      </c>
      <c r="AB1720" s="41">
        <f>IF('query (10)'!Z1720="","",'query (10)'!Z1720)</f>
        <v>46095</v>
      </c>
      <c r="AC1720" s="38" t="str">
        <f>IF(OR('query (10)'!AA1720="",COUNTIF(Cleaning_Rules!$A$21:$A$26,TRIM('query (10)'!AA1720))&gt;0),"",TRIM('query (10)'!AA1720))</f>
        <v/>
      </c>
      <c r="AD1720" s="38" t="str">
        <f>IF('query (10)'!AB1720="","",TRIM(IFERROR(_xlfn.TEXTBEFORE('query (10)'!AB1720,"("),'query (10)'!AB1720)))</f>
        <v>เริ่มซ่อมงาน PM แล้ว รับผิดชอบโดย PAHLA SEEDANG</v>
      </c>
      <c r="AE1720" s="38" t="str">
        <f>IFERROR(LOWER(TRIM(_xlfn.TEXTBEFORE(_xlfn.TEXTAFTER('query (10)'!AB1720,"("),")"))),"")</f>
        <v>pahla@nsk.com</v>
      </c>
      <c r="AF1720" s="38" t="str">
        <f>IF('query (10)'!AD1720="","",TRIM('query (10)'!AD1720))</f>
        <v>ณัฐดนัย จุฑาเทพ</v>
      </c>
      <c r="AG1720" s="38" t="str">
        <f>IF('query (10)'!AE1720="","",TRIM('query (10)'!AE1720))</f>
        <v>อัมรินทร์ รักษาพล</v>
      </c>
      <c r="AH1720" s="38" t="str">
        <f>IF('query (10)'!AF1720="","",IFERROR(VALUE('query (10)'!AF1720),""))</f>
        <v/>
      </c>
      <c r="AI1720" s="38" t="str">
        <f>IF('query (10)'!AG1720="","",TRIM('query (10)'!AG1720))</f>
        <v/>
      </c>
      <c r="AJ1720" s="38" t="str">
        <f>IF('query (10)'!AH1720="","",IFERROR(VALUE('query (10)'!AH1720),""))</f>
        <v/>
      </c>
      <c r="AK1720" s="38" t="str">
        <f>IF('query (10)'!AI1720="","",TRIM('query (10)'!AI1720))</f>
        <v/>
      </c>
      <c r="AL1720" s="42">
        <f t="shared" si="130"/>
        <v>2026</v>
      </c>
      <c r="AM1720" s="42" t="str">
        <f t="shared" si="131"/>
        <v>2026-02</v>
      </c>
      <c r="AN1720" s="42" t="str">
        <f t="shared" ca="1" si="132"/>
        <v>OVERDUE</v>
      </c>
      <c r="AO1720" s="42" t="str">
        <f t="shared" si="133"/>
        <v>WA-1024 | SHAFT WASHING MACHINE &amp; ECT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อัมรินทร์ รักษาพล</v>
      </c>
      <c r="AP1720" s="42" t="str">
        <f>_xlfn.TEXTJOIN("; ",TRUE,IF(COUNTA('query (10)'!A1720:AK1720)&lt;=6,"NEAR_EMPTY_ROW",""),IF($K1720="","MISSING_STATUS",""),IF(AND($K1720="เสร็จสิ้น",$Z1720=""),"DONE_NO_ACTUAL_DATE",""),IF(AND($I1720="Condition-based Maintenance",$AH1720=""),"CBM_NO_MEASUREMENT",""),IF(OR($X1720="",$X1720=0),"INVALID_PERIOD",""),IF(AND($AA1720&lt;&gt;"",$AB1720&lt;&gt;"",$AB1720&lt;$AA1720),"DATE_SEQUENCE_ERROR",""),IF(AND($AB1720&lt;&gt;"",$AB1720&gt;DATE(2030,12,31)),"DATE_OUTLIER",""),IF($C1720="","MISSING_QRCODE",""),IF($J1720="UNKNOWN","UNKNOWN_PM_TYPE",""),IF($L1720="UNKNOWN","UNKNOWN_STATUS",""))</f>
        <v/>
      </c>
      <c r="AQ1720" s="42" t="str">
        <f t="shared" si="134"/>
        <v>NO</v>
      </c>
    </row>
    <row r="1721" spans="1:43" x14ac:dyDescent="0.3">
      <c r="A1721" s="38">
        <f>IF('query (10)'!A1721="","",'query (10)'!A1721)</f>
        <v>1927</v>
      </c>
      <c r="B1721" s="38">
        <f>IF('query (10)'!B1721="","",'query (10)'!B1721)</f>
        <v>19186</v>
      </c>
      <c r="C1721" s="38" t="str">
        <f>TRIM(UPPER('query (10)'!M1721))</f>
        <v>AS-1025</v>
      </c>
      <c r="D1721" s="38" t="str">
        <f>TRIM(UPPER(IFERROR(_xlfn.TEXTBEFORE('query (10)'!L1721,"("),'query (10)'!L1721)))</f>
        <v>SHAFT PRESS MACHINE</v>
      </c>
      <c r="E1721" s="38" t="str">
        <f>IFERROR(TRIM(UPPER(_xlfn.TEXTBEFORE(_xlfn.TEXTAFTER('query (10)'!L1721,"("),")"))),"")</f>
        <v/>
      </c>
      <c r="F1721" s="38" t="str">
        <f>TRIM('query (10)'!K1721)</f>
        <v>HUB2.5</v>
      </c>
      <c r="G1721" s="38" t="str">
        <f>IF('query (10)'!J1721="","",'query (10)'!J1721)</f>
        <v>Electrical Control</v>
      </c>
      <c r="H1721" s="38" t="str">
        <f>TRIM(UPPER('query (10)'!J1721))</f>
        <v>ELECTRICAL CONTROL</v>
      </c>
      <c r="I1721" s="38" t="str">
        <f>IF('query (10)'!F1721="","",'query (10)'!F1721)</f>
        <v>Time-based Maintenance</v>
      </c>
      <c r="J1721" s="38" t="str">
        <f>IF('query (10)'!F1721="","",IFERROR(INDEX(Cleaning_Rules!$B$14:$B$17,MATCH(TRIM('query (10)'!F1721),Cleaning_Rules!$A$14:$A$17,0)),"UNKNOWN"))</f>
        <v>TBM</v>
      </c>
      <c r="K1721" s="38" t="str">
        <f>IF('query (10)'!G1721="","",'query (10)'!G1721)</f>
        <v>กำลังดำเนินการ</v>
      </c>
      <c r="L1721" s="38" t="str">
        <f>IF('query (10)'!G1721="","MISSING",IFERROR(INDEX(Cleaning_Rules!$B$5:$B$10,MATCH(TRIM('query (10)'!G1721),Cleaning_Rules!$A$5:$A$10,0)),"UNKNOWN"))</f>
        <v>IN_PROGRESS</v>
      </c>
      <c r="M1721" s="38" t="str">
        <f>IF('query (10)'!I1721="","",'query (10)'!I1721)</f>
        <v>Electrical</v>
      </c>
      <c r="N1721" s="38" t="str">
        <f>IF('query (10)'!O1721="","",'query (10)'!O1721)</f>
        <v>Inspection</v>
      </c>
      <c r="O1721" s="38" t="str">
        <f>IF('query (10)'!P1721="","",'query (10)'!P1721)</f>
        <v>Medium</v>
      </c>
      <c r="P1721" s="38" t="str">
        <f>IF('query (10)'!N1721="","",'query (10)'!N1721)</f>
        <v xml:space="preserve">-Check Push botton, Emergency, Lamp, Selector switch
-Check Circuit breaker, Power supply, Magnetic, Relay
-Check Error Code of Inverter
-Check lens Photo sensor
-Check tight anchor point of Photo sensor
</v>
      </c>
      <c r="Q1721" s="38" t="str">
        <f>TRIM('query (10)'!N1721)</f>
        <v xml:space="preserve">-Check Push botton, Emergency, Lamp, Selector switch
-Check Circuit breaker, Power supply, Magnetic, Relay
-Check Error Code of Inverter
-Check lens Photo sensor
-Check tight anchor point of Photo sensor
</v>
      </c>
      <c r="R1721" s="38" t="str">
        <f>TRIM(UPPER('query (10)'!R1721))</f>
        <v/>
      </c>
      <c r="S1721" s="38" t="str">
        <f>TRIM(UPPER('query (10)'!S1721))</f>
        <v/>
      </c>
      <c r="T1721" s="38" t="str">
        <f>IF('query (10)'!Q1721="","",TRIM(UPPER('query (10)'!Q1721)))</f>
        <v/>
      </c>
      <c r="U1721" s="38" t="str">
        <f>IF('query (10)'!T1721="","",'query (10)'!T1721)</f>
        <v/>
      </c>
      <c r="V1721" s="39" t="str">
        <f>IF('query (10)'!T1721="","",IFERROR(VALUE('query (10)'!T1721),""))</f>
        <v/>
      </c>
      <c r="W1721" s="40">
        <f>IF('query (10)'!U1721="","",'query (10)'!U1721)</f>
        <v>0</v>
      </c>
      <c r="X1721" s="39">
        <f>IF('query (10)'!V1721="","",'query (10)'!V1721)</f>
        <v>30</v>
      </c>
      <c r="Y1721" s="41">
        <f>IF('query (10)'!W1721="","",'query (10)'!W1721)</f>
        <v>46066</v>
      </c>
      <c r="Z1721" s="41" t="str">
        <f>IF('query (10)'!X1721="","",'query (10)'!X1721)</f>
        <v/>
      </c>
      <c r="AA1721" s="41">
        <f>IF('query (10)'!Y1721="","",'query (10)'!Y1721)</f>
        <v>46066</v>
      </c>
      <c r="AB1721" s="41">
        <f>IF('query (10)'!Z1721="","",'query (10)'!Z1721)</f>
        <v>46095</v>
      </c>
      <c r="AC1721" s="38" t="str">
        <f>IF(OR('query (10)'!AA1721="",COUNTIF(Cleaning_Rules!$A$21:$A$26,TRIM('query (10)'!AA1721))&gt;0),"",TRIM('query (10)'!AA1721))</f>
        <v/>
      </c>
      <c r="AD1721" s="38" t="str">
        <f>IF('query (10)'!AB1721="","",TRIM(IFERROR(_xlfn.TEXTBEFORE('query (10)'!AB1721,"("),'query (10)'!AB1721)))</f>
        <v>เริ่มซ่อมงาน PM แล้ว รับผิดชอบโดย PAHLA SEEDANG</v>
      </c>
      <c r="AE1721" s="38" t="str">
        <f>IFERROR(LOWER(TRIM(_xlfn.TEXTBEFORE(_xlfn.TEXTAFTER('query (10)'!AB1721,"("),")"))),"")</f>
        <v>pahla@nsk.com</v>
      </c>
      <c r="AF1721" s="38" t="str">
        <f>IF('query (10)'!AD1721="","",TRIM('query (10)'!AD1721))</f>
        <v>ณัฐดนัย จุฑาเทพ</v>
      </c>
      <c r="AG1721" s="38" t="str">
        <f>IF('query (10)'!AE1721="","",TRIM('query (10)'!AE1721))</f>
        <v>อัมรินทร์ รักษาพล</v>
      </c>
      <c r="AH1721" s="38" t="str">
        <f>IF('query (10)'!AF1721="","",IFERROR(VALUE('query (10)'!AF1721),""))</f>
        <v/>
      </c>
      <c r="AI1721" s="38" t="str">
        <f>IF('query (10)'!AG1721="","",TRIM('query (10)'!AG1721))</f>
        <v/>
      </c>
      <c r="AJ1721" s="38" t="str">
        <f>IF('query (10)'!AH1721="","",IFERROR(VALUE('query (10)'!AH1721),""))</f>
        <v/>
      </c>
      <c r="AK1721" s="38" t="str">
        <f>IF('query (10)'!AI1721="","",TRIM('query (10)'!AI1721))</f>
        <v/>
      </c>
      <c r="AL1721" s="42">
        <f t="shared" si="130"/>
        <v>2026</v>
      </c>
      <c r="AM1721" s="42" t="str">
        <f t="shared" si="131"/>
        <v>2026-02</v>
      </c>
      <c r="AN1721" s="42" t="str">
        <f t="shared" ca="1" si="132"/>
        <v>OVERDUE</v>
      </c>
      <c r="AO1721" s="42" t="str">
        <f t="shared" si="133"/>
        <v>AS-1025 | SHAFT PRESS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อัมรินทร์ รักษาพล</v>
      </c>
      <c r="AP1721" s="42" t="str">
        <f>_xlfn.TEXTJOIN("; ",TRUE,IF(COUNTA('query (10)'!A1721:AK1721)&lt;=6,"NEAR_EMPTY_ROW",""),IF($K1721="","MISSING_STATUS",""),IF(AND($K1721="เสร็จสิ้น",$Z1721=""),"DONE_NO_ACTUAL_DATE",""),IF(AND($I1721="Condition-based Maintenance",$AH1721=""),"CBM_NO_MEASUREMENT",""),IF(OR($X1721="",$X1721=0),"INVALID_PERIOD",""),IF(AND($AA1721&lt;&gt;"",$AB1721&lt;&gt;"",$AB1721&lt;$AA1721),"DATE_SEQUENCE_ERROR",""),IF(AND($AB1721&lt;&gt;"",$AB1721&gt;DATE(2030,12,31)),"DATE_OUTLIER",""),IF($C1721="","MISSING_QRCODE",""),IF($J1721="UNKNOWN","UNKNOWN_PM_TYPE",""),IF($L1721="UNKNOWN","UNKNOWN_STATUS",""))</f>
        <v/>
      </c>
      <c r="AQ1721" s="42" t="str">
        <f t="shared" si="134"/>
        <v>NO</v>
      </c>
    </row>
    <row r="1722" spans="1:43" x14ac:dyDescent="0.3">
      <c r="A1722" s="38">
        <f>IF('query (10)'!A1722="","",'query (10)'!A1722)</f>
        <v>1928</v>
      </c>
      <c r="B1722" s="38">
        <f>IF('query (10)'!B1722="","",'query (10)'!B1722)</f>
        <v>19187</v>
      </c>
      <c r="C1722" s="38" t="str">
        <f>TRIM(UPPER('query (10)'!M1722))</f>
        <v>AS-1026</v>
      </c>
      <c r="D1722" s="38" t="str">
        <f>TRIM(UPPER(IFERROR(_xlfn.TEXTBEFORE('query (10)'!L1722,"("),'query (10)'!L1722)))</f>
        <v>SWAGING PRESS MACHINE</v>
      </c>
      <c r="E1722" s="38" t="str">
        <f>IFERROR(TRIM(UPPER(_xlfn.TEXTBEFORE(_xlfn.TEXTAFTER('query (10)'!L1722,"("),")"))),"")</f>
        <v/>
      </c>
      <c r="F1722" s="38" t="str">
        <f>TRIM('query (10)'!K1722)</f>
        <v>HUB2.5</v>
      </c>
      <c r="G1722" s="38" t="str">
        <f>IF('query (10)'!J1722="","",'query (10)'!J1722)</f>
        <v>Electrical Control</v>
      </c>
      <c r="H1722" s="38" t="str">
        <f>TRIM(UPPER('query (10)'!J1722))</f>
        <v>ELECTRICAL CONTROL</v>
      </c>
      <c r="I1722" s="38" t="str">
        <f>IF('query (10)'!F1722="","",'query (10)'!F1722)</f>
        <v>Time-based Maintenance</v>
      </c>
      <c r="J1722" s="38" t="str">
        <f>IF('query (10)'!F1722="","",IFERROR(INDEX(Cleaning_Rules!$B$14:$B$17,MATCH(TRIM('query (10)'!F1722),Cleaning_Rules!$A$14:$A$17,0)),"UNKNOWN"))</f>
        <v>TBM</v>
      </c>
      <c r="K1722" s="38" t="str">
        <f>IF('query (10)'!G1722="","",'query (10)'!G1722)</f>
        <v>กำลังดำเนินการ</v>
      </c>
      <c r="L1722" s="38" t="str">
        <f>IF('query (10)'!G1722="","MISSING",IFERROR(INDEX(Cleaning_Rules!$B$5:$B$10,MATCH(TRIM('query (10)'!G1722),Cleaning_Rules!$A$5:$A$10,0)),"UNKNOWN"))</f>
        <v>IN_PROGRESS</v>
      </c>
      <c r="M1722" s="38" t="str">
        <f>IF('query (10)'!I1722="","",'query (10)'!I1722)</f>
        <v>Electrical</v>
      </c>
      <c r="N1722" s="38" t="str">
        <f>IF('query (10)'!O1722="","",'query (10)'!O1722)</f>
        <v>Inspection</v>
      </c>
      <c r="O1722" s="38" t="str">
        <f>IF('query (10)'!P1722="","",'query (10)'!P1722)</f>
        <v>Medium</v>
      </c>
      <c r="P1722" s="38" t="str">
        <f>IF('query (10)'!N1722="","",'query (10)'!N1722)</f>
        <v xml:space="preserve">-Check Push botton, Emergency, Lamp, Selector switch
-Check Circuit breaker, Power supply, Magnetic, Relay
-Check Error Code of Inverter
-Check lens Photo sensor
-Check tight anchor point of Photo sensor
</v>
      </c>
      <c r="Q1722" s="38" t="str">
        <f>TRIM('query (10)'!N1722)</f>
        <v xml:space="preserve">-Check Push botton, Emergency, Lamp, Selector switch
-Check Circuit breaker, Power supply, Magnetic, Relay
-Check Error Code of Inverter
-Check lens Photo sensor
-Check tight anchor point of Photo sensor
</v>
      </c>
      <c r="R1722" s="38" t="str">
        <f>TRIM(UPPER('query (10)'!R1722))</f>
        <v/>
      </c>
      <c r="S1722" s="38" t="str">
        <f>TRIM(UPPER('query (10)'!S1722))</f>
        <v/>
      </c>
      <c r="T1722" s="38" t="str">
        <f>IF('query (10)'!Q1722="","",TRIM(UPPER('query (10)'!Q1722)))</f>
        <v/>
      </c>
      <c r="U1722" s="38" t="str">
        <f>IF('query (10)'!T1722="","",'query (10)'!T1722)</f>
        <v/>
      </c>
      <c r="V1722" s="39" t="str">
        <f>IF('query (10)'!T1722="","",IFERROR(VALUE('query (10)'!T1722),""))</f>
        <v/>
      </c>
      <c r="W1722" s="40">
        <f>IF('query (10)'!U1722="","",'query (10)'!U1722)</f>
        <v>0</v>
      </c>
      <c r="X1722" s="39">
        <f>IF('query (10)'!V1722="","",'query (10)'!V1722)</f>
        <v>30</v>
      </c>
      <c r="Y1722" s="41">
        <f>IF('query (10)'!W1722="","",'query (10)'!W1722)</f>
        <v>46066</v>
      </c>
      <c r="Z1722" s="41" t="str">
        <f>IF('query (10)'!X1722="","",'query (10)'!X1722)</f>
        <v/>
      </c>
      <c r="AA1722" s="41">
        <f>IF('query (10)'!Y1722="","",'query (10)'!Y1722)</f>
        <v>46066</v>
      </c>
      <c r="AB1722" s="41">
        <f>IF('query (10)'!Z1722="","",'query (10)'!Z1722)</f>
        <v>46095</v>
      </c>
      <c r="AC1722" s="38" t="str">
        <f>IF(OR('query (10)'!AA1722="",COUNTIF(Cleaning_Rules!$A$21:$A$26,TRIM('query (10)'!AA1722))&gt;0),"",TRIM('query (10)'!AA1722))</f>
        <v/>
      </c>
      <c r="AD1722" s="38" t="str">
        <f>IF('query (10)'!AB1722="","",TRIM(IFERROR(_xlfn.TEXTBEFORE('query (10)'!AB1722,"("),'query (10)'!AB1722)))</f>
        <v>เริ่มซ่อมงาน PM แล้ว รับผิดชอบโดย PAHLA SEEDANG</v>
      </c>
      <c r="AE1722" s="38" t="str">
        <f>IFERROR(LOWER(TRIM(_xlfn.TEXTBEFORE(_xlfn.TEXTAFTER('query (10)'!AB1722,"("),")"))),"")</f>
        <v>pahla@nsk.com</v>
      </c>
      <c r="AF1722" s="38" t="str">
        <f>IF('query (10)'!AD1722="","",TRIM('query (10)'!AD1722))</f>
        <v>ณัฐดนัย จุฑาเทพ</v>
      </c>
      <c r="AG1722" s="38" t="str">
        <f>IF('query (10)'!AE1722="","",TRIM('query (10)'!AE1722))</f>
        <v>อัมรินทร์ รักษาพล</v>
      </c>
      <c r="AH1722" s="38" t="str">
        <f>IF('query (10)'!AF1722="","",IFERROR(VALUE('query (10)'!AF1722),""))</f>
        <v/>
      </c>
      <c r="AI1722" s="38" t="str">
        <f>IF('query (10)'!AG1722="","",TRIM('query (10)'!AG1722))</f>
        <v/>
      </c>
      <c r="AJ1722" s="38" t="str">
        <f>IF('query (10)'!AH1722="","",IFERROR(VALUE('query (10)'!AH1722),""))</f>
        <v/>
      </c>
      <c r="AK1722" s="38" t="str">
        <f>IF('query (10)'!AI1722="","",TRIM('query (10)'!AI1722))</f>
        <v/>
      </c>
      <c r="AL1722" s="42">
        <f t="shared" si="130"/>
        <v>2026</v>
      </c>
      <c r="AM1722" s="42" t="str">
        <f t="shared" si="131"/>
        <v>2026-02</v>
      </c>
      <c r="AN1722" s="42" t="str">
        <f t="shared" ca="1" si="132"/>
        <v>OVERDUE</v>
      </c>
      <c r="AO1722" s="42" t="str">
        <f t="shared" si="133"/>
        <v>AS-1026 | SWAGING PRESS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อัมรินทร์ รักษาพล</v>
      </c>
      <c r="AP1722" s="42" t="str">
        <f>_xlfn.TEXTJOIN("; ",TRUE,IF(COUNTA('query (10)'!A1722:AK1722)&lt;=6,"NEAR_EMPTY_ROW",""),IF($K1722="","MISSING_STATUS",""),IF(AND($K1722="เสร็จสิ้น",$Z1722=""),"DONE_NO_ACTUAL_DATE",""),IF(AND($I1722="Condition-based Maintenance",$AH1722=""),"CBM_NO_MEASUREMENT",""),IF(OR($X1722="",$X1722=0),"INVALID_PERIOD",""),IF(AND($AA1722&lt;&gt;"",$AB1722&lt;&gt;"",$AB1722&lt;$AA1722),"DATE_SEQUENCE_ERROR",""),IF(AND($AB1722&lt;&gt;"",$AB1722&gt;DATE(2030,12,31)),"DATE_OUTLIER",""),IF($C1722="","MISSING_QRCODE",""),IF($J1722="UNKNOWN","UNKNOWN_PM_TYPE",""),IF($L1722="UNKNOWN","UNKNOWN_STATUS",""))</f>
        <v/>
      </c>
      <c r="AQ1722" s="42" t="str">
        <f t="shared" si="134"/>
        <v>NO</v>
      </c>
    </row>
    <row r="1723" spans="1:43" x14ac:dyDescent="0.3">
      <c r="A1723" s="38">
        <f>IF('query (10)'!A1723="","",'query (10)'!A1723)</f>
        <v>1929</v>
      </c>
      <c r="B1723" s="38">
        <f>IF('query (10)'!B1723="","",'query (10)'!B1723)</f>
        <v>19188</v>
      </c>
      <c r="C1723" s="38" t="str">
        <f>TRIM(UPPER('query (10)'!M1723))</f>
        <v>CH-1027</v>
      </c>
      <c r="D1723" s="38" t="str">
        <f>TRIM(UPPER(IFERROR(_xlfn.TEXTBEFORE('query (10)'!L1723,"("),'query (10)'!L1723)))</f>
        <v>HUB2.5 VIBRATION TESTING MACHINE</v>
      </c>
      <c r="E1723" s="38" t="str">
        <f>IFERROR(TRIM(UPPER(_xlfn.TEXTBEFORE(_xlfn.TEXTAFTER('query (10)'!L1723,"("),")"))),"")</f>
        <v/>
      </c>
      <c r="F1723" s="38" t="str">
        <f>TRIM('query (10)'!K1723)</f>
        <v>HUB2.5</v>
      </c>
      <c r="G1723" s="38" t="str">
        <f>IF('query (10)'!J1723="","",'query (10)'!J1723)</f>
        <v>Electrical Control</v>
      </c>
      <c r="H1723" s="38" t="str">
        <f>TRIM(UPPER('query (10)'!J1723))</f>
        <v>ELECTRICAL CONTROL</v>
      </c>
      <c r="I1723" s="38" t="str">
        <f>IF('query (10)'!F1723="","",'query (10)'!F1723)</f>
        <v>Time-based Maintenance</v>
      </c>
      <c r="J1723" s="38" t="str">
        <f>IF('query (10)'!F1723="","",IFERROR(INDEX(Cleaning_Rules!$B$14:$B$17,MATCH(TRIM('query (10)'!F1723),Cleaning_Rules!$A$14:$A$17,0)),"UNKNOWN"))</f>
        <v>TBM</v>
      </c>
      <c r="K1723" s="38" t="str">
        <f>IF('query (10)'!G1723="","",'query (10)'!G1723)</f>
        <v>กำลังดำเนินการ</v>
      </c>
      <c r="L1723" s="38" t="str">
        <f>IF('query (10)'!G1723="","MISSING",IFERROR(INDEX(Cleaning_Rules!$B$5:$B$10,MATCH(TRIM('query (10)'!G1723),Cleaning_Rules!$A$5:$A$10,0)),"UNKNOWN"))</f>
        <v>IN_PROGRESS</v>
      </c>
      <c r="M1723" s="38" t="str">
        <f>IF('query (10)'!I1723="","",'query (10)'!I1723)</f>
        <v>Electrical</v>
      </c>
      <c r="N1723" s="38" t="str">
        <f>IF('query (10)'!O1723="","",'query (10)'!O1723)</f>
        <v>Inspection</v>
      </c>
      <c r="O1723" s="38" t="str">
        <f>IF('query (10)'!P1723="","",'query (10)'!P1723)</f>
        <v>Medium</v>
      </c>
      <c r="P1723" s="38" t="str">
        <f>IF('query (10)'!N1723="","",'query (10)'!N1723)</f>
        <v xml:space="preserve">-Check Push botton, Emergency, Lamp, Selector switch
-Check Circuit breaker, Power supply, Magnetic, Relay
-Check Error Code of Inverter
-Check lens Photo sensor
-Check tight anchor point of Photo sensor
</v>
      </c>
      <c r="Q1723" s="38" t="str">
        <f>TRIM('query (10)'!N1723)</f>
        <v xml:space="preserve">-Check Push botton, Emergency, Lamp, Selector switch
-Check Circuit breaker, Power supply, Magnetic, Relay
-Check Error Code of Inverter
-Check lens Photo sensor
-Check tight anchor point of Photo sensor
</v>
      </c>
      <c r="R1723" s="38" t="str">
        <f>TRIM(UPPER('query (10)'!R1723))</f>
        <v/>
      </c>
      <c r="S1723" s="38" t="str">
        <f>TRIM(UPPER('query (10)'!S1723))</f>
        <v/>
      </c>
      <c r="T1723" s="38" t="str">
        <f>IF('query (10)'!Q1723="","",TRIM(UPPER('query (10)'!Q1723)))</f>
        <v/>
      </c>
      <c r="U1723" s="38" t="str">
        <f>IF('query (10)'!T1723="","",'query (10)'!T1723)</f>
        <v/>
      </c>
      <c r="V1723" s="39" t="str">
        <f>IF('query (10)'!T1723="","",IFERROR(VALUE('query (10)'!T1723),""))</f>
        <v/>
      </c>
      <c r="W1723" s="40">
        <f>IF('query (10)'!U1723="","",'query (10)'!U1723)</f>
        <v>0</v>
      </c>
      <c r="X1723" s="39">
        <f>IF('query (10)'!V1723="","",'query (10)'!V1723)</f>
        <v>30</v>
      </c>
      <c r="Y1723" s="41">
        <f>IF('query (10)'!W1723="","",'query (10)'!W1723)</f>
        <v>46066</v>
      </c>
      <c r="Z1723" s="41" t="str">
        <f>IF('query (10)'!X1723="","",'query (10)'!X1723)</f>
        <v/>
      </c>
      <c r="AA1723" s="41">
        <f>IF('query (10)'!Y1723="","",'query (10)'!Y1723)</f>
        <v>46066</v>
      </c>
      <c r="AB1723" s="41">
        <f>IF('query (10)'!Z1723="","",'query (10)'!Z1723)</f>
        <v>46095</v>
      </c>
      <c r="AC1723" s="38" t="str">
        <f>IF(OR('query (10)'!AA1723="",COUNTIF(Cleaning_Rules!$A$21:$A$26,TRIM('query (10)'!AA1723))&gt;0),"",TRIM('query (10)'!AA1723))</f>
        <v/>
      </c>
      <c r="AD1723" s="38" t="str">
        <f>IF('query (10)'!AB1723="","",TRIM(IFERROR(_xlfn.TEXTBEFORE('query (10)'!AB1723,"("),'query (10)'!AB1723)))</f>
        <v>เริ่มซ่อมงาน PM แล้ว รับผิดชอบโดย PAHLA SEEDANG</v>
      </c>
      <c r="AE1723" s="38" t="str">
        <f>IFERROR(LOWER(TRIM(_xlfn.TEXTBEFORE(_xlfn.TEXTAFTER('query (10)'!AB1723,"("),")"))),"")</f>
        <v>pahla@nsk.com</v>
      </c>
      <c r="AF1723" s="38" t="str">
        <f>IF('query (10)'!AD1723="","",TRIM('query (10)'!AD1723))</f>
        <v>ณัฐดนัย จุฑาเทพ</v>
      </c>
      <c r="AG1723" s="38" t="str">
        <f>IF('query (10)'!AE1723="","",TRIM('query (10)'!AE1723))</f>
        <v>อัมรินทร์ รักษาพล</v>
      </c>
      <c r="AH1723" s="38" t="str">
        <f>IF('query (10)'!AF1723="","",IFERROR(VALUE('query (10)'!AF1723),""))</f>
        <v/>
      </c>
      <c r="AI1723" s="38" t="str">
        <f>IF('query (10)'!AG1723="","",TRIM('query (10)'!AG1723))</f>
        <v/>
      </c>
      <c r="AJ1723" s="38" t="str">
        <f>IF('query (10)'!AH1723="","",IFERROR(VALUE('query (10)'!AH1723),""))</f>
        <v/>
      </c>
      <c r="AK1723" s="38" t="str">
        <f>IF('query (10)'!AI1723="","",TRIM('query (10)'!AI1723))</f>
        <v/>
      </c>
      <c r="AL1723" s="42">
        <f t="shared" si="130"/>
        <v>2026</v>
      </c>
      <c r="AM1723" s="42" t="str">
        <f t="shared" si="131"/>
        <v>2026-02</v>
      </c>
      <c r="AN1723" s="42" t="str">
        <f t="shared" ca="1" si="132"/>
        <v>OVERDUE</v>
      </c>
      <c r="AO1723" s="42" t="str">
        <f t="shared" si="133"/>
        <v>CH-1027 | HUB2.5 VIBRATION TESTING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อัมรินทร์ รักษาพล</v>
      </c>
      <c r="AP1723" s="42" t="str">
        <f>_xlfn.TEXTJOIN("; ",TRUE,IF(COUNTA('query (10)'!A1723:AK1723)&lt;=6,"NEAR_EMPTY_ROW",""),IF($K1723="","MISSING_STATUS",""),IF(AND($K1723="เสร็จสิ้น",$Z1723=""),"DONE_NO_ACTUAL_DATE",""),IF(AND($I1723="Condition-based Maintenance",$AH1723=""),"CBM_NO_MEASUREMENT",""),IF(OR($X1723="",$X1723=0),"INVALID_PERIOD",""),IF(AND($AA1723&lt;&gt;"",$AB1723&lt;&gt;"",$AB1723&lt;$AA1723),"DATE_SEQUENCE_ERROR",""),IF(AND($AB1723&lt;&gt;"",$AB1723&gt;DATE(2030,12,31)),"DATE_OUTLIER",""),IF($C1723="","MISSING_QRCODE",""),IF($J1723="UNKNOWN","UNKNOWN_PM_TYPE",""),IF($L1723="UNKNOWN","UNKNOWN_STATUS",""))</f>
        <v/>
      </c>
      <c r="AQ1723" s="42" t="str">
        <f t="shared" si="134"/>
        <v>NO</v>
      </c>
    </row>
    <row r="1724" spans="1:43" x14ac:dyDescent="0.3">
      <c r="A1724" s="38">
        <f>IF('query (10)'!A1724="","",'query (10)'!A1724)</f>
        <v>1930</v>
      </c>
      <c r="B1724" s="38">
        <f>IF('query (10)'!B1724="","",'query (10)'!B1724)</f>
        <v>19189</v>
      </c>
      <c r="C1724" s="38" t="str">
        <f>TRIM(UPPER('query (10)'!M1724))</f>
        <v>AS-1028</v>
      </c>
      <c r="D1724" s="38" t="str">
        <f>TRIM(UPPER(IFERROR(_xlfn.TEXTBEFORE('query (10)'!L1724,"("),'query (10)'!L1724)))</f>
        <v>FLANG BOLT INSERTION MACHINE</v>
      </c>
      <c r="E1724" s="38" t="str">
        <f>IFERROR(TRIM(UPPER(_xlfn.TEXTBEFORE(_xlfn.TEXTAFTER('query (10)'!L1724,"("),")"))),"")</f>
        <v/>
      </c>
      <c r="F1724" s="38" t="str">
        <f>TRIM('query (10)'!K1724)</f>
        <v>HUB2.5</v>
      </c>
      <c r="G1724" s="38" t="str">
        <f>IF('query (10)'!J1724="","",'query (10)'!J1724)</f>
        <v>Electrical Control</v>
      </c>
      <c r="H1724" s="38" t="str">
        <f>TRIM(UPPER('query (10)'!J1724))</f>
        <v>ELECTRICAL CONTROL</v>
      </c>
      <c r="I1724" s="38" t="str">
        <f>IF('query (10)'!F1724="","",'query (10)'!F1724)</f>
        <v>Time-based Maintenance</v>
      </c>
      <c r="J1724" s="38" t="str">
        <f>IF('query (10)'!F1724="","",IFERROR(INDEX(Cleaning_Rules!$B$14:$B$17,MATCH(TRIM('query (10)'!F1724),Cleaning_Rules!$A$14:$A$17,0)),"UNKNOWN"))</f>
        <v>TBM</v>
      </c>
      <c r="K1724" s="38" t="str">
        <f>IF('query (10)'!G1724="","",'query (10)'!G1724)</f>
        <v>กำลังดำเนินการ</v>
      </c>
      <c r="L1724" s="38" t="str">
        <f>IF('query (10)'!G1724="","MISSING",IFERROR(INDEX(Cleaning_Rules!$B$5:$B$10,MATCH(TRIM('query (10)'!G1724),Cleaning_Rules!$A$5:$A$10,0)),"UNKNOWN"))</f>
        <v>IN_PROGRESS</v>
      </c>
      <c r="M1724" s="38" t="str">
        <f>IF('query (10)'!I1724="","",'query (10)'!I1724)</f>
        <v>Electrical</v>
      </c>
      <c r="N1724" s="38" t="str">
        <f>IF('query (10)'!O1724="","",'query (10)'!O1724)</f>
        <v>Inspection</v>
      </c>
      <c r="O1724" s="38" t="str">
        <f>IF('query (10)'!P1724="","",'query (10)'!P1724)</f>
        <v>Medium</v>
      </c>
      <c r="P1724" s="38" t="str">
        <f>IF('query (10)'!N1724="","",'query (10)'!N1724)</f>
        <v xml:space="preserve">-Check Push botton, Emergency, Lamp, Selector switch
-Check Circuit breaker, Power supply, Magnetic, Relay
-Check Error Code of Inverter
-Check lens Photo sensor
-Check tight anchor point of Photo sensor
</v>
      </c>
      <c r="Q1724" s="38" t="str">
        <f>TRIM('query (10)'!N1724)</f>
        <v xml:space="preserve">-Check Push botton, Emergency, Lamp, Selector switch
-Check Circuit breaker, Power supply, Magnetic, Relay
-Check Error Code of Inverter
-Check lens Photo sensor
-Check tight anchor point of Photo sensor
</v>
      </c>
      <c r="R1724" s="38" t="str">
        <f>TRIM(UPPER('query (10)'!R1724))</f>
        <v/>
      </c>
      <c r="S1724" s="38" t="str">
        <f>TRIM(UPPER('query (10)'!S1724))</f>
        <v/>
      </c>
      <c r="T1724" s="38" t="str">
        <f>IF('query (10)'!Q1724="","",TRIM(UPPER('query (10)'!Q1724)))</f>
        <v/>
      </c>
      <c r="U1724" s="38" t="str">
        <f>IF('query (10)'!T1724="","",'query (10)'!T1724)</f>
        <v/>
      </c>
      <c r="V1724" s="39" t="str">
        <f>IF('query (10)'!T1724="","",IFERROR(VALUE('query (10)'!T1724),""))</f>
        <v/>
      </c>
      <c r="W1724" s="40">
        <f>IF('query (10)'!U1724="","",'query (10)'!U1724)</f>
        <v>0</v>
      </c>
      <c r="X1724" s="39">
        <f>IF('query (10)'!V1724="","",'query (10)'!V1724)</f>
        <v>30</v>
      </c>
      <c r="Y1724" s="41">
        <f>IF('query (10)'!W1724="","",'query (10)'!W1724)</f>
        <v>46066</v>
      </c>
      <c r="Z1724" s="41" t="str">
        <f>IF('query (10)'!X1724="","",'query (10)'!X1724)</f>
        <v/>
      </c>
      <c r="AA1724" s="41">
        <f>IF('query (10)'!Y1724="","",'query (10)'!Y1724)</f>
        <v>46066</v>
      </c>
      <c r="AB1724" s="41">
        <f>IF('query (10)'!Z1724="","",'query (10)'!Z1724)</f>
        <v>46095</v>
      </c>
      <c r="AC1724" s="38" t="str">
        <f>IF(OR('query (10)'!AA1724="",COUNTIF(Cleaning_Rules!$A$21:$A$26,TRIM('query (10)'!AA1724))&gt;0),"",TRIM('query (10)'!AA1724))</f>
        <v/>
      </c>
      <c r="AD1724" s="38" t="str">
        <f>IF('query (10)'!AB1724="","",TRIM(IFERROR(_xlfn.TEXTBEFORE('query (10)'!AB1724,"("),'query (10)'!AB1724)))</f>
        <v>เริ่มซ่อมงาน PM แล้ว รับผิดชอบโดย PAHLA SEEDANG</v>
      </c>
      <c r="AE1724" s="38" t="str">
        <f>IFERROR(LOWER(TRIM(_xlfn.TEXTBEFORE(_xlfn.TEXTAFTER('query (10)'!AB1724,"("),")"))),"")</f>
        <v>pahla@nsk.com</v>
      </c>
      <c r="AF1724" s="38" t="str">
        <f>IF('query (10)'!AD1724="","",TRIM('query (10)'!AD1724))</f>
        <v>ณัฐดนัย จุฑาเทพ</v>
      </c>
      <c r="AG1724" s="38" t="str">
        <f>IF('query (10)'!AE1724="","",TRIM('query (10)'!AE1724))</f>
        <v>อัมรินทร์ รักษาพล</v>
      </c>
      <c r="AH1724" s="38" t="str">
        <f>IF('query (10)'!AF1724="","",IFERROR(VALUE('query (10)'!AF1724),""))</f>
        <v/>
      </c>
      <c r="AI1724" s="38" t="str">
        <f>IF('query (10)'!AG1724="","",TRIM('query (10)'!AG1724))</f>
        <v/>
      </c>
      <c r="AJ1724" s="38" t="str">
        <f>IF('query (10)'!AH1724="","",IFERROR(VALUE('query (10)'!AH1724),""))</f>
        <v/>
      </c>
      <c r="AK1724" s="38" t="str">
        <f>IF('query (10)'!AI1724="","",TRIM('query (10)'!AI1724))</f>
        <v/>
      </c>
      <c r="AL1724" s="42">
        <f t="shared" si="130"/>
        <v>2026</v>
      </c>
      <c r="AM1724" s="42" t="str">
        <f t="shared" si="131"/>
        <v>2026-02</v>
      </c>
      <c r="AN1724" s="42" t="str">
        <f t="shared" ca="1" si="132"/>
        <v>OVERDUE</v>
      </c>
      <c r="AO1724" s="42" t="str">
        <f t="shared" si="133"/>
        <v>AS-1028 | FLANG BOLT INSERTION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อัมรินทร์ รักษาพล</v>
      </c>
      <c r="AP1724" s="42" t="str">
        <f>_xlfn.TEXTJOIN("; ",TRUE,IF(COUNTA('query (10)'!A1724:AK1724)&lt;=6,"NEAR_EMPTY_ROW",""),IF($K1724="","MISSING_STATUS",""),IF(AND($K1724="เสร็จสิ้น",$Z1724=""),"DONE_NO_ACTUAL_DATE",""),IF(AND($I1724="Condition-based Maintenance",$AH1724=""),"CBM_NO_MEASUREMENT",""),IF(OR($X1724="",$X1724=0),"INVALID_PERIOD",""),IF(AND($AA1724&lt;&gt;"",$AB1724&lt;&gt;"",$AB1724&lt;$AA1724),"DATE_SEQUENCE_ERROR",""),IF(AND($AB1724&lt;&gt;"",$AB1724&gt;DATE(2030,12,31)),"DATE_OUTLIER",""),IF($C1724="","MISSING_QRCODE",""),IF($J1724="UNKNOWN","UNKNOWN_PM_TYPE",""),IF($L1724="UNKNOWN","UNKNOWN_STATUS",""))</f>
        <v/>
      </c>
      <c r="AQ1724" s="42" t="str">
        <f t="shared" si="134"/>
        <v>NO</v>
      </c>
    </row>
    <row r="1725" spans="1:43" x14ac:dyDescent="0.3">
      <c r="A1725" s="38">
        <f>IF('query (10)'!A1725="","",'query (10)'!A1725)</f>
        <v>1931</v>
      </c>
      <c r="B1725" s="38">
        <f>IF('query (10)'!B1725="","",'query (10)'!B1725)</f>
        <v>19191</v>
      </c>
      <c r="C1725" s="38" t="str">
        <f>TRIM(UPPER('query (10)'!M1725))</f>
        <v>AS-1029</v>
      </c>
      <c r="D1725" s="38" t="str">
        <f>TRIM(UPPER(IFERROR(_xlfn.TEXTBEFORE('query (10)'!L1725,"("),'query (10)'!L1725)))</f>
        <v>FLANGE RUNOUT INSPECTION MACHINE</v>
      </c>
      <c r="E1725" s="38" t="str">
        <f>IFERROR(TRIM(UPPER(_xlfn.TEXTBEFORE(_xlfn.TEXTAFTER('query (10)'!L1725,"("),")"))),"")</f>
        <v/>
      </c>
      <c r="F1725" s="38" t="str">
        <f>TRIM('query (10)'!K1725)</f>
        <v>HUB2.5</v>
      </c>
      <c r="G1725" s="38" t="str">
        <f>IF('query (10)'!J1725="","",'query (10)'!J1725)</f>
        <v>Electrical Control</v>
      </c>
      <c r="H1725" s="38" t="str">
        <f>TRIM(UPPER('query (10)'!J1725))</f>
        <v>ELECTRICAL CONTROL</v>
      </c>
      <c r="I1725" s="38" t="str">
        <f>IF('query (10)'!F1725="","",'query (10)'!F1725)</f>
        <v>Time-based Maintenance</v>
      </c>
      <c r="J1725" s="38" t="str">
        <f>IF('query (10)'!F1725="","",IFERROR(INDEX(Cleaning_Rules!$B$14:$B$17,MATCH(TRIM('query (10)'!F1725),Cleaning_Rules!$A$14:$A$17,0)),"UNKNOWN"))</f>
        <v>TBM</v>
      </c>
      <c r="K1725" s="38" t="str">
        <f>IF('query (10)'!G1725="","",'query (10)'!G1725)</f>
        <v>กำลังดำเนินการ</v>
      </c>
      <c r="L1725" s="38" t="str">
        <f>IF('query (10)'!G1725="","MISSING",IFERROR(INDEX(Cleaning_Rules!$B$5:$B$10,MATCH(TRIM('query (10)'!G1725),Cleaning_Rules!$A$5:$A$10,0)),"UNKNOWN"))</f>
        <v>IN_PROGRESS</v>
      </c>
      <c r="M1725" s="38" t="str">
        <f>IF('query (10)'!I1725="","",'query (10)'!I1725)</f>
        <v>Electrical</v>
      </c>
      <c r="N1725" s="38" t="str">
        <f>IF('query (10)'!O1725="","",'query (10)'!O1725)</f>
        <v>Inspection</v>
      </c>
      <c r="O1725" s="38" t="str">
        <f>IF('query (10)'!P1725="","",'query (10)'!P1725)</f>
        <v>Medium</v>
      </c>
      <c r="P1725" s="38" t="str">
        <f>IF('query (10)'!N1725="","",'query (10)'!N1725)</f>
        <v xml:space="preserve">-Check Push botton, Emergency, Lamp, Selector switch
-Check Circuit breaker, Power supply, Magnetic, Relay
-Check Error Code of Inverter
-Check lens Photo sensor
-Check tight anchor point of Photo sensor
</v>
      </c>
      <c r="Q1725" s="38" t="str">
        <f>TRIM('query (10)'!N1725)</f>
        <v xml:space="preserve">-Check Push botton, Emergency, Lamp, Selector switch
-Check Circuit breaker, Power supply, Magnetic, Relay
-Check Error Code of Inverter
-Check lens Photo sensor
-Check tight anchor point of Photo sensor
</v>
      </c>
      <c r="R1725" s="38" t="str">
        <f>TRIM(UPPER('query (10)'!R1725))</f>
        <v/>
      </c>
      <c r="S1725" s="38" t="str">
        <f>TRIM(UPPER('query (10)'!S1725))</f>
        <v/>
      </c>
      <c r="T1725" s="38" t="str">
        <f>IF('query (10)'!Q1725="","",TRIM(UPPER('query (10)'!Q1725)))</f>
        <v/>
      </c>
      <c r="U1725" s="38" t="str">
        <f>IF('query (10)'!T1725="","",'query (10)'!T1725)</f>
        <v/>
      </c>
      <c r="V1725" s="39" t="str">
        <f>IF('query (10)'!T1725="","",IFERROR(VALUE('query (10)'!T1725),""))</f>
        <v/>
      </c>
      <c r="W1725" s="40">
        <f>IF('query (10)'!U1725="","",'query (10)'!U1725)</f>
        <v>0</v>
      </c>
      <c r="X1725" s="39">
        <f>IF('query (10)'!V1725="","",'query (10)'!V1725)</f>
        <v>30</v>
      </c>
      <c r="Y1725" s="41">
        <f>IF('query (10)'!W1725="","",'query (10)'!W1725)</f>
        <v>46066</v>
      </c>
      <c r="Z1725" s="41" t="str">
        <f>IF('query (10)'!X1725="","",'query (10)'!X1725)</f>
        <v/>
      </c>
      <c r="AA1725" s="41">
        <f>IF('query (10)'!Y1725="","",'query (10)'!Y1725)</f>
        <v>46066</v>
      </c>
      <c r="AB1725" s="41">
        <f>IF('query (10)'!Z1725="","",'query (10)'!Z1725)</f>
        <v>46095</v>
      </c>
      <c r="AC1725" s="38" t="str">
        <f>IF(OR('query (10)'!AA1725="",COUNTIF(Cleaning_Rules!$A$21:$A$26,TRIM('query (10)'!AA1725))&gt;0),"",TRIM('query (10)'!AA1725))</f>
        <v/>
      </c>
      <c r="AD1725" s="38" t="str">
        <f>IF('query (10)'!AB1725="","",TRIM(IFERROR(_xlfn.TEXTBEFORE('query (10)'!AB1725,"("),'query (10)'!AB1725)))</f>
        <v/>
      </c>
      <c r="AE1725" s="38" t="str">
        <f>IFERROR(LOWER(TRIM(_xlfn.TEXTBEFORE(_xlfn.TEXTAFTER('query (10)'!AB1725,"("),")"))),"")</f>
        <v/>
      </c>
      <c r="AF1725" s="38" t="str">
        <f>IF('query (10)'!AD1725="","",TRIM('query (10)'!AD1725))</f>
        <v>ณัฐดนัย จุฑาเทพ</v>
      </c>
      <c r="AG1725" s="38" t="str">
        <f>IF('query (10)'!AE1725="","",TRIM('query (10)'!AE1725))</f>
        <v>อัมรินทร์ รักษาพล</v>
      </c>
      <c r="AH1725" s="38" t="str">
        <f>IF('query (10)'!AF1725="","",IFERROR(VALUE('query (10)'!AF1725),""))</f>
        <v/>
      </c>
      <c r="AI1725" s="38" t="str">
        <f>IF('query (10)'!AG1725="","",TRIM('query (10)'!AG1725))</f>
        <v/>
      </c>
      <c r="AJ1725" s="38" t="str">
        <f>IF('query (10)'!AH1725="","",IFERROR(VALUE('query (10)'!AH1725),""))</f>
        <v/>
      </c>
      <c r="AK1725" s="38" t="str">
        <f>IF('query (10)'!AI1725="","",TRIM('query (10)'!AI1725))</f>
        <v/>
      </c>
      <c r="AL1725" s="42">
        <f t="shared" si="130"/>
        <v>2026</v>
      </c>
      <c r="AM1725" s="42" t="str">
        <f t="shared" si="131"/>
        <v>2026-02</v>
      </c>
      <c r="AN1725" s="42" t="str">
        <f t="shared" ca="1" si="132"/>
        <v>OVERDUE</v>
      </c>
      <c r="AO1725" s="42" t="str">
        <f t="shared" si="133"/>
        <v>AS-1029 | FLANGE RUNOUT INSPECTION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อัมรินทร์ รักษาพล</v>
      </c>
      <c r="AP1725" s="42" t="str">
        <f>_xlfn.TEXTJOIN("; ",TRUE,IF(COUNTA('query (10)'!A1725:AK1725)&lt;=6,"NEAR_EMPTY_ROW",""),IF($K1725="","MISSING_STATUS",""),IF(AND($K1725="เสร็จสิ้น",$Z1725=""),"DONE_NO_ACTUAL_DATE",""),IF(AND($I1725="Condition-based Maintenance",$AH1725=""),"CBM_NO_MEASUREMENT",""),IF(OR($X1725="",$X1725=0),"INVALID_PERIOD",""),IF(AND($AA1725&lt;&gt;"",$AB1725&lt;&gt;"",$AB1725&lt;$AA1725),"DATE_SEQUENCE_ERROR",""),IF(AND($AB1725&lt;&gt;"",$AB1725&gt;DATE(2030,12,31)),"DATE_OUTLIER",""),IF($C1725="","MISSING_QRCODE",""),IF($J1725="UNKNOWN","UNKNOWN_PM_TYPE",""),IF($L1725="UNKNOWN","UNKNOWN_STATUS",""))</f>
        <v/>
      </c>
      <c r="AQ1725" s="42" t="str">
        <f t="shared" si="134"/>
        <v>NO</v>
      </c>
    </row>
    <row r="1726" spans="1:43" x14ac:dyDescent="0.3">
      <c r="A1726" s="38">
        <f>IF('query (10)'!A1726="","",'query (10)'!A1726)</f>
        <v>1932</v>
      </c>
      <c r="B1726" s="38">
        <f>IF('query (10)'!B1726="","",'query (10)'!B1726)</f>
        <v>19198</v>
      </c>
      <c r="C1726" s="38" t="str">
        <f>TRIM(UPPER('query (10)'!M1726))</f>
        <v>AS-1030</v>
      </c>
      <c r="D1726" s="38" t="str">
        <f>TRIM(UPPER(IFERROR(_xlfn.TEXTBEFORE('query (10)'!L1726,"("),'query (10)'!L1726)))</f>
        <v>ENCODER SEAL &amp; MAGNETIC INSPECTION MACHINE</v>
      </c>
      <c r="E1726" s="38" t="str">
        <f>IFERROR(TRIM(UPPER(_xlfn.TEXTBEFORE(_xlfn.TEXTAFTER('query (10)'!L1726,"("),")"))),"")</f>
        <v/>
      </c>
      <c r="F1726" s="38" t="str">
        <f>TRIM('query (10)'!K1726)</f>
        <v>HUB2.5</v>
      </c>
      <c r="G1726" s="38" t="str">
        <f>IF('query (10)'!J1726="","",'query (10)'!J1726)</f>
        <v>Electrical Control</v>
      </c>
      <c r="H1726" s="38" t="str">
        <f>TRIM(UPPER('query (10)'!J1726))</f>
        <v>ELECTRICAL CONTROL</v>
      </c>
      <c r="I1726" s="38" t="str">
        <f>IF('query (10)'!F1726="","",'query (10)'!F1726)</f>
        <v>Time-based Maintenance</v>
      </c>
      <c r="J1726" s="38" t="str">
        <f>IF('query (10)'!F1726="","",IFERROR(INDEX(Cleaning_Rules!$B$14:$B$17,MATCH(TRIM('query (10)'!F1726),Cleaning_Rules!$A$14:$A$17,0)),"UNKNOWN"))</f>
        <v>TBM</v>
      </c>
      <c r="K1726" s="38" t="str">
        <f>IF('query (10)'!G1726="","",'query (10)'!G1726)</f>
        <v>กำลังดำเนินการ</v>
      </c>
      <c r="L1726" s="38" t="str">
        <f>IF('query (10)'!G1726="","MISSING",IFERROR(INDEX(Cleaning_Rules!$B$5:$B$10,MATCH(TRIM('query (10)'!G1726),Cleaning_Rules!$A$5:$A$10,0)),"UNKNOWN"))</f>
        <v>IN_PROGRESS</v>
      </c>
      <c r="M1726" s="38" t="str">
        <f>IF('query (10)'!I1726="","",'query (10)'!I1726)</f>
        <v>Electrical</v>
      </c>
      <c r="N1726" s="38" t="str">
        <f>IF('query (10)'!O1726="","",'query (10)'!O1726)</f>
        <v>Inspection</v>
      </c>
      <c r="O1726" s="38" t="str">
        <f>IF('query (10)'!P1726="","",'query (10)'!P1726)</f>
        <v>Medium</v>
      </c>
      <c r="P1726" s="38" t="str">
        <f>IF('query (10)'!N1726="","",'query (10)'!N1726)</f>
        <v xml:space="preserve">-Check Push botton, Emergency, Lamp, Selector switch
-Check Circuit breaker, Power supply, Magnetic, Relay
-Check Error Code of Inverter
-Check lens Photo sensor
-Check tight anchor point of Photo sensor
</v>
      </c>
      <c r="Q1726" s="38" t="str">
        <f>TRIM('query (10)'!N1726)</f>
        <v xml:space="preserve">-Check Push botton, Emergency, Lamp, Selector switch
-Check Circuit breaker, Power supply, Magnetic, Relay
-Check Error Code of Inverter
-Check lens Photo sensor
-Check tight anchor point of Photo sensor
</v>
      </c>
      <c r="R1726" s="38" t="str">
        <f>TRIM(UPPER('query (10)'!R1726))</f>
        <v/>
      </c>
      <c r="S1726" s="38" t="str">
        <f>TRIM(UPPER('query (10)'!S1726))</f>
        <v/>
      </c>
      <c r="T1726" s="38" t="str">
        <f>IF('query (10)'!Q1726="","",TRIM(UPPER('query (10)'!Q1726)))</f>
        <v/>
      </c>
      <c r="U1726" s="38" t="str">
        <f>IF('query (10)'!T1726="","",'query (10)'!T1726)</f>
        <v/>
      </c>
      <c r="V1726" s="39" t="str">
        <f>IF('query (10)'!T1726="","",IFERROR(VALUE('query (10)'!T1726),""))</f>
        <v/>
      </c>
      <c r="W1726" s="40">
        <f>IF('query (10)'!U1726="","",'query (10)'!U1726)</f>
        <v>0</v>
      </c>
      <c r="X1726" s="39">
        <f>IF('query (10)'!V1726="","",'query (10)'!V1726)</f>
        <v>30</v>
      </c>
      <c r="Y1726" s="41">
        <f>IF('query (10)'!W1726="","",'query (10)'!W1726)</f>
        <v>46066</v>
      </c>
      <c r="Z1726" s="41" t="str">
        <f>IF('query (10)'!X1726="","",'query (10)'!X1726)</f>
        <v/>
      </c>
      <c r="AA1726" s="41">
        <f>IF('query (10)'!Y1726="","",'query (10)'!Y1726)</f>
        <v>46066</v>
      </c>
      <c r="AB1726" s="41">
        <f>IF('query (10)'!Z1726="","",'query (10)'!Z1726)</f>
        <v>46095</v>
      </c>
      <c r="AC1726" s="38" t="str">
        <f>IF(OR('query (10)'!AA1726="",COUNTIF(Cleaning_Rules!$A$21:$A$26,TRIM('query (10)'!AA1726))&gt;0),"",TRIM('query (10)'!AA1726))</f>
        <v/>
      </c>
      <c r="AD1726" s="38" t="str">
        <f>IF('query (10)'!AB1726="","",TRIM(IFERROR(_xlfn.TEXTBEFORE('query (10)'!AB1726,"("),'query (10)'!AB1726)))</f>
        <v>เริ่มซ่อมงาน PM แล้ว รับผิดชอบโดย PAHLA SEEDANG</v>
      </c>
      <c r="AE1726" s="38" t="str">
        <f>IFERROR(LOWER(TRIM(_xlfn.TEXTBEFORE(_xlfn.TEXTAFTER('query (10)'!AB1726,"("),")"))),"")</f>
        <v>pahla@nsk.com</v>
      </c>
      <c r="AF1726" s="38" t="str">
        <f>IF('query (10)'!AD1726="","",TRIM('query (10)'!AD1726))</f>
        <v>ณัฐดนัย จุฑาเทพ</v>
      </c>
      <c r="AG1726" s="38" t="str">
        <f>IF('query (10)'!AE1726="","",TRIM('query (10)'!AE1726))</f>
        <v>อัมรินทร์ รักษาพล</v>
      </c>
      <c r="AH1726" s="38" t="str">
        <f>IF('query (10)'!AF1726="","",IFERROR(VALUE('query (10)'!AF1726),""))</f>
        <v/>
      </c>
      <c r="AI1726" s="38" t="str">
        <f>IF('query (10)'!AG1726="","",TRIM('query (10)'!AG1726))</f>
        <v/>
      </c>
      <c r="AJ1726" s="38" t="str">
        <f>IF('query (10)'!AH1726="","",IFERROR(VALUE('query (10)'!AH1726),""))</f>
        <v/>
      </c>
      <c r="AK1726" s="38" t="str">
        <f>IF('query (10)'!AI1726="","",TRIM('query (10)'!AI1726))</f>
        <v/>
      </c>
      <c r="AL1726" s="42">
        <f t="shared" si="130"/>
        <v>2026</v>
      </c>
      <c r="AM1726" s="42" t="str">
        <f t="shared" si="131"/>
        <v>2026-02</v>
      </c>
      <c r="AN1726" s="42" t="str">
        <f t="shared" ca="1" si="132"/>
        <v>OVERDUE</v>
      </c>
      <c r="AO1726" s="42" t="str">
        <f t="shared" si="133"/>
        <v>AS-1030 | ENCODER SEAL &amp; MAGNETIC INSPECTION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อัมรินทร์ รักษาพล</v>
      </c>
      <c r="AP1726" s="42" t="str">
        <f>_xlfn.TEXTJOIN("; ",TRUE,IF(COUNTA('query (10)'!A1726:AK1726)&lt;=6,"NEAR_EMPTY_ROW",""),IF($K1726="","MISSING_STATUS",""),IF(AND($K1726="เสร็จสิ้น",$Z1726=""),"DONE_NO_ACTUAL_DATE",""),IF(AND($I1726="Condition-based Maintenance",$AH1726=""),"CBM_NO_MEASUREMENT",""),IF(OR($X1726="",$X1726=0),"INVALID_PERIOD",""),IF(AND($AA1726&lt;&gt;"",$AB1726&lt;&gt;"",$AB1726&lt;$AA1726),"DATE_SEQUENCE_ERROR",""),IF(AND($AB1726&lt;&gt;"",$AB1726&gt;DATE(2030,12,31)),"DATE_OUTLIER",""),IF($C1726="","MISSING_QRCODE",""),IF($J1726="UNKNOWN","UNKNOWN_PM_TYPE",""),IF($L1726="UNKNOWN","UNKNOWN_STATUS",""))</f>
        <v/>
      </c>
      <c r="AQ1726" s="42" t="str">
        <f t="shared" si="134"/>
        <v>NO</v>
      </c>
    </row>
    <row r="1727" spans="1:43" x14ac:dyDescent="0.3">
      <c r="A1727" s="38">
        <f>IF('query (10)'!A1727="","",'query (10)'!A1727)</f>
        <v>1933</v>
      </c>
      <c r="B1727" s="38">
        <f>IF('query (10)'!B1727="","",'query (10)'!B1727)</f>
        <v>19192</v>
      </c>
      <c r="C1727" s="38" t="str">
        <f>TRIM(UPPER('query (10)'!M1727))</f>
        <v>AR-1031</v>
      </c>
      <c r="D1727" s="38" t="str">
        <f>TRIM(UPPER(IFERROR(_xlfn.TEXTBEFORE('query (10)'!L1727,"("),'query (10)'!L1727)))</f>
        <v>RUST PREVENTION MACHINE</v>
      </c>
      <c r="E1727" s="38" t="str">
        <f>IFERROR(TRIM(UPPER(_xlfn.TEXTBEFORE(_xlfn.TEXTAFTER('query (10)'!L1727,"("),")"))),"")</f>
        <v/>
      </c>
      <c r="F1727" s="38" t="str">
        <f>TRIM('query (10)'!K1727)</f>
        <v>HUB2.5</v>
      </c>
      <c r="G1727" s="38" t="str">
        <f>IF('query (10)'!J1727="","",'query (10)'!J1727)</f>
        <v>Electrical Control</v>
      </c>
      <c r="H1727" s="38" t="str">
        <f>TRIM(UPPER('query (10)'!J1727))</f>
        <v>ELECTRICAL CONTROL</v>
      </c>
      <c r="I1727" s="38" t="str">
        <f>IF('query (10)'!F1727="","",'query (10)'!F1727)</f>
        <v>Time-based Maintenance</v>
      </c>
      <c r="J1727" s="38" t="str">
        <f>IF('query (10)'!F1727="","",IFERROR(INDEX(Cleaning_Rules!$B$14:$B$17,MATCH(TRIM('query (10)'!F1727),Cleaning_Rules!$A$14:$A$17,0)),"UNKNOWN"))</f>
        <v>TBM</v>
      </c>
      <c r="K1727" s="38" t="str">
        <f>IF('query (10)'!G1727="","",'query (10)'!G1727)</f>
        <v>กำลังดำเนินการ</v>
      </c>
      <c r="L1727" s="38" t="str">
        <f>IF('query (10)'!G1727="","MISSING",IFERROR(INDEX(Cleaning_Rules!$B$5:$B$10,MATCH(TRIM('query (10)'!G1727),Cleaning_Rules!$A$5:$A$10,0)),"UNKNOWN"))</f>
        <v>IN_PROGRESS</v>
      </c>
      <c r="M1727" s="38" t="str">
        <f>IF('query (10)'!I1727="","",'query (10)'!I1727)</f>
        <v>Electrical</v>
      </c>
      <c r="N1727" s="38" t="str">
        <f>IF('query (10)'!O1727="","",'query (10)'!O1727)</f>
        <v>Inspection</v>
      </c>
      <c r="O1727" s="38" t="str">
        <f>IF('query (10)'!P1727="","",'query (10)'!P1727)</f>
        <v>Medium</v>
      </c>
      <c r="P1727" s="38" t="str">
        <f>IF('query (10)'!N1727="","",'query (10)'!N1727)</f>
        <v xml:space="preserve">-Check Push botton, Emergency, Lamp, Selector switch
-Check Circuit breaker, Power supply, Magnetic, Relay
-Check Error Code of Inverter
-Check lens Photo sensor
-Check tight anchor point of Photo sensor
</v>
      </c>
      <c r="Q1727" s="38" t="str">
        <f>TRIM('query (10)'!N1727)</f>
        <v xml:space="preserve">-Check Push botton, Emergency, Lamp, Selector switch
-Check Circuit breaker, Power supply, Magnetic, Relay
-Check Error Code of Inverter
-Check lens Photo sensor
-Check tight anchor point of Photo sensor
</v>
      </c>
      <c r="R1727" s="38" t="str">
        <f>TRIM(UPPER('query (10)'!R1727))</f>
        <v/>
      </c>
      <c r="S1727" s="38" t="str">
        <f>TRIM(UPPER('query (10)'!S1727))</f>
        <v/>
      </c>
      <c r="T1727" s="38" t="str">
        <f>IF('query (10)'!Q1727="","",TRIM(UPPER('query (10)'!Q1727)))</f>
        <v/>
      </c>
      <c r="U1727" s="38" t="str">
        <f>IF('query (10)'!T1727="","",'query (10)'!T1727)</f>
        <v/>
      </c>
      <c r="V1727" s="39" t="str">
        <f>IF('query (10)'!T1727="","",IFERROR(VALUE('query (10)'!T1727),""))</f>
        <v/>
      </c>
      <c r="W1727" s="40">
        <f>IF('query (10)'!U1727="","",'query (10)'!U1727)</f>
        <v>0</v>
      </c>
      <c r="X1727" s="39">
        <f>IF('query (10)'!V1727="","",'query (10)'!V1727)</f>
        <v>30</v>
      </c>
      <c r="Y1727" s="41">
        <f>IF('query (10)'!W1727="","",'query (10)'!W1727)</f>
        <v>46066</v>
      </c>
      <c r="Z1727" s="41" t="str">
        <f>IF('query (10)'!X1727="","",'query (10)'!X1727)</f>
        <v/>
      </c>
      <c r="AA1727" s="41">
        <f>IF('query (10)'!Y1727="","",'query (10)'!Y1727)</f>
        <v>46066</v>
      </c>
      <c r="AB1727" s="41">
        <f>IF('query (10)'!Z1727="","",'query (10)'!Z1727)</f>
        <v>46095</v>
      </c>
      <c r="AC1727" s="38" t="str">
        <f>IF(OR('query (10)'!AA1727="",COUNTIF(Cleaning_Rules!$A$21:$A$26,TRIM('query (10)'!AA1727))&gt;0),"",TRIM('query (10)'!AA1727))</f>
        <v/>
      </c>
      <c r="AD1727" s="38" t="str">
        <f>IF('query (10)'!AB1727="","",TRIM(IFERROR(_xlfn.TEXTBEFORE('query (10)'!AB1727,"("),'query (10)'!AB1727)))</f>
        <v/>
      </c>
      <c r="AE1727" s="38" t="str">
        <f>IFERROR(LOWER(TRIM(_xlfn.TEXTBEFORE(_xlfn.TEXTAFTER('query (10)'!AB1727,"("),")"))),"")</f>
        <v/>
      </c>
      <c r="AF1727" s="38" t="str">
        <f>IF('query (10)'!AD1727="","",TRIM('query (10)'!AD1727))</f>
        <v>ณัฐดนัย จุฑาเทพ</v>
      </c>
      <c r="AG1727" s="38" t="str">
        <f>IF('query (10)'!AE1727="","",TRIM('query (10)'!AE1727))</f>
        <v>อัมรินทร์ รักษาพล</v>
      </c>
      <c r="AH1727" s="38" t="str">
        <f>IF('query (10)'!AF1727="","",IFERROR(VALUE('query (10)'!AF1727),""))</f>
        <v/>
      </c>
      <c r="AI1727" s="38" t="str">
        <f>IF('query (10)'!AG1727="","",TRIM('query (10)'!AG1727))</f>
        <v/>
      </c>
      <c r="AJ1727" s="38" t="str">
        <f>IF('query (10)'!AH1727="","",IFERROR(VALUE('query (10)'!AH1727),""))</f>
        <v/>
      </c>
      <c r="AK1727" s="38" t="str">
        <f>IF('query (10)'!AI1727="","",TRIM('query (10)'!AI1727))</f>
        <v/>
      </c>
      <c r="AL1727" s="42">
        <f t="shared" si="130"/>
        <v>2026</v>
      </c>
      <c r="AM1727" s="42" t="str">
        <f t="shared" si="131"/>
        <v>2026-02</v>
      </c>
      <c r="AN1727" s="42" t="str">
        <f t="shared" ca="1" si="132"/>
        <v>OVERDUE</v>
      </c>
      <c r="AO1727" s="42" t="str">
        <f t="shared" si="133"/>
        <v>AR-1031 | RUST PREVENTION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อัมรินทร์ รักษาพล</v>
      </c>
      <c r="AP1727" s="42" t="str">
        <f>_xlfn.TEXTJOIN("; ",TRUE,IF(COUNTA('query (10)'!A1727:AK1727)&lt;=6,"NEAR_EMPTY_ROW",""),IF($K1727="","MISSING_STATUS",""),IF(AND($K1727="เสร็จสิ้น",$Z1727=""),"DONE_NO_ACTUAL_DATE",""),IF(AND($I1727="Condition-based Maintenance",$AH1727=""),"CBM_NO_MEASUREMENT",""),IF(OR($X1727="",$X1727=0),"INVALID_PERIOD",""),IF(AND($AA1727&lt;&gt;"",$AB1727&lt;&gt;"",$AB1727&lt;$AA1727),"DATE_SEQUENCE_ERROR",""),IF(AND($AB1727&lt;&gt;"",$AB1727&gt;DATE(2030,12,31)),"DATE_OUTLIER",""),IF($C1727="","MISSING_QRCODE",""),IF($J1727="UNKNOWN","UNKNOWN_PM_TYPE",""),IF($L1727="UNKNOWN","UNKNOWN_STATUS",""))</f>
        <v/>
      </c>
      <c r="AQ1727" s="42" t="str">
        <f t="shared" si="134"/>
        <v>NO</v>
      </c>
    </row>
    <row r="1728" spans="1:43" x14ac:dyDescent="0.3">
      <c r="A1728" s="38">
        <f>IF('query (10)'!A1728="","",'query (10)'!A1728)</f>
        <v>1934</v>
      </c>
      <c r="B1728" s="38">
        <f>IF('query (10)'!B1728="","",'query (10)'!B1728)</f>
        <v>19193</v>
      </c>
      <c r="C1728" s="38" t="str">
        <f>TRIM(UPPER('query (10)'!M1728))</f>
        <v>CH-1032</v>
      </c>
      <c r="D1728" s="38" t="str">
        <f>TRIM(UPPER(IFERROR(_xlfn.TEXTBEFORE('query (10)'!L1728,"("),'query (10)'!L1728)))</f>
        <v>FINAL APPEARANCE CHECK TABLE MACHINE</v>
      </c>
      <c r="E1728" s="38" t="str">
        <f>IFERROR(TRIM(UPPER(_xlfn.TEXTBEFORE(_xlfn.TEXTAFTER('query (10)'!L1728,"("),")"))),"")</f>
        <v/>
      </c>
      <c r="F1728" s="38" t="str">
        <f>TRIM('query (10)'!K1728)</f>
        <v>HUB2.5</v>
      </c>
      <c r="G1728" s="38" t="str">
        <f>IF('query (10)'!J1728="","",'query (10)'!J1728)</f>
        <v>Electrical Control</v>
      </c>
      <c r="H1728" s="38" t="str">
        <f>TRIM(UPPER('query (10)'!J1728))</f>
        <v>ELECTRICAL CONTROL</v>
      </c>
      <c r="I1728" s="38" t="str">
        <f>IF('query (10)'!F1728="","",'query (10)'!F1728)</f>
        <v>Time-based Maintenance</v>
      </c>
      <c r="J1728" s="38" t="str">
        <f>IF('query (10)'!F1728="","",IFERROR(INDEX(Cleaning_Rules!$B$14:$B$17,MATCH(TRIM('query (10)'!F1728),Cleaning_Rules!$A$14:$A$17,0)),"UNKNOWN"))</f>
        <v>TBM</v>
      </c>
      <c r="K1728" s="38" t="str">
        <f>IF('query (10)'!G1728="","",'query (10)'!G1728)</f>
        <v>กำลังดำเนินการ</v>
      </c>
      <c r="L1728" s="38" t="str">
        <f>IF('query (10)'!G1728="","MISSING",IFERROR(INDEX(Cleaning_Rules!$B$5:$B$10,MATCH(TRIM('query (10)'!G1728),Cleaning_Rules!$A$5:$A$10,0)),"UNKNOWN"))</f>
        <v>IN_PROGRESS</v>
      </c>
      <c r="M1728" s="38" t="str">
        <f>IF('query (10)'!I1728="","",'query (10)'!I1728)</f>
        <v>Electrical</v>
      </c>
      <c r="N1728" s="38" t="str">
        <f>IF('query (10)'!O1728="","",'query (10)'!O1728)</f>
        <v>Inspection</v>
      </c>
      <c r="O1728" s="38" t="str">
        <f>IF('query (10)'!P1728="","",'query (10)'!P1728)</f>
        <v>Medium</v>
      </c>
      <c r="P1728" s="38" t="str">
        <f>IF('query (10)'!N1728="","",'query (10)'!N1728)</f>
        <v xml:space="preserve">-Check Push botton, Emergency, Lamp, Selector switch
-Check Circuit breaker, Power supply, Magnetic, Relay
-Check Error Code of Inverter
-Check lens Photo sensor
-Check tight anchor point of Photo sensor
</v>
      </c>
      <c r="Q1728" s="38" t="str">
        <f>TRIM('query (10)'!N1728)</f>
        <v xml:space="preserve">-Check Push botton, Emergency, Lamp, Selector switch
-Check Circuit breaker, Power supply, Magnetic, Relay
-Check Error Code of Inverter
-Check lens Photo sensor
-Check tight anchor point of Photo sensor
</v>
      </c>
      <c r="R1728" s="38" t="str">
        <f>TRIM(UPPER('query (10)'!R1728))</f>
        <v/>
      </c>
      <c r="S1728" s="38" t="str">
        <f>TRIM(UPPER('query (10)'!S1728))</f>
        <v/>
      </c>
      <c r="T1728" s="38" t="str">
        <f>IF('query (10)'!Q1728="","",TRIM(UPPER('query (10)'!Q1728)))</f>
        <v/>
      </c>
      <c r="U1728" s="38" t="str">
        <f>IF('query (10)'!T1728="","",'query (10)'!T1728)</f>
        <v/>
      </c>
      <c r="V1728" s="39" t="str">
        <f>IF('query (10)'!T1728="","",IFERROR(VALUE('query (10)'!T1728),""))</f>
        <v/>
      </c>
      <c r="W1728" s="40">
        <f>IF('query (10)'!U1728="","",'query (10)'!U1728)</f>
        <v>0</v>
      </c>
      <c r="X1728" s="39">
        <f>IF('query (10)'!V1728="","",'query (10)'!V1728)</f>
        <v>30</v>
      </c>
      <c r="Y1728" s="41">
        <f>IF('query (10)'!W1728="","",'query (10)'!W1728)</f>
        <v>46066</v>
      </c>
      <c r="Z1728" s="41" t="str">
        <f>IF('query (10)'!X1728="","",'query (10)'!X1728)</f>
        <v/>
      </c>
      <c r="AA1728" s="41">
        <f>IF('query (10)'!Y1728="","",'query (10)'!Y1728)</f>
        <v>46066</v>
      </c>
      <c r="AB1728" s="41">
        <f>IF('query (10)'!Z1728="","",'query (10)'!Z1728)</f>
        <v>46095</v>
      </c>
      <c r="AC1728" s="38" t="str">
        <f>IF(OR('query (10)'!AA1728="",COUNTIF(Cleaning_Rules!$A$21:$A$26,TRIM('query (10)'!AA1728))&gt;0),"",TRIM('query (10)'!AA1728))</f>
        <v/>
      </c>
      <c r="AD1728" s="38" t="str">
        <f>IF('query (10)'!AB1728="","",TRIM(IFERROR(_xlfn.TEXTBEFORE('query (10)'!AB1728,"("),'query (10)'!AB1728)))</f>
        <v>เริ่มซ่อมงาน PM แล้ว รับผิดชอบโดย PAHLA SEEDANG</v>
      </c>
      <c r="AE1728" s="38" t="str">
        <f>IFERROR(LOWER(TRIM(_xlfn.TEXTBEFORE(_xlfn.TEXTAFTER('query (10)'!AB1728,"("),")"))),"")</f>
        <v>pahla@nsk.com</v>
      </c>
      <c r="AF1728" s="38" t="str">
        <f>IF('query (10)'!AD1728="","",TRIM('query (10)'!AD1728))</f>
        <v>ณัฐดนัย จุฑาเทพ</v>
      </c>
      <c r="AG1728" s="38" t="str">
        <f>IF('query (10)'!AE1728="","",TRIM('query (10)'!AE1728))</f>
        <v>อัมรินทร์ รักษาพล</v>
      </c>
      <c r="AH1728" s="38" t="str">
        <f>IF('query (10)'!AF1728="","",IFERROR(VALUE('query (10)'!AF1728),""))</f>
        <v/>
      </c>
      <c r="AI1728" s="38" t="str">
        <f>IF('query (10)'!AG1728="","",TRIM('query (10)'!AG1728))</f>
        <v/>
      </c>
      <c r="AJ1728" s="38" t="str">
        <f>IF('query (10)'!AH1728="","",IFERROR(VALUE('query (10)'!AH1728),""))</f>
        <v/>
      </c>
      <c r="AK1728" s="38" t="str">
        <f>IF('query (10)'!AI1728="","",TRIM('query (10)'!AI1728))</f>
        <v/>
      </c>
      <c r="AL1728" s="42">
        <f t="shared" si="130"/>
        <v>2026</v>
      </c>
      <c r="AM1728" s="42" t="str">
        <f t="shared" si="131"/>
        <v>2026-02</v>
      </c>
      <c r="AN1728" s="42" t="str">
        <f t="shared" ca="1" si="132"/>
        <v>OVERDUE</v>
      </c>
      <c r="AO1728" s="42" t="str">
        <f t="shared" si="133"/>
        <v>CH-1032 | FINAL APPEARANCE CHECK TABLE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อัมรินทร์ รักษาพล</v>
      </c>
      <c r="AP1728" s="42" t="str">
        <f>_xlfn.TEXTJOIN("; ",TRUE,IF(COUNTA('query (10)'!A1728:AK1728)&lt;=6,"NEAR_EMPTY_ROW",""),IF($K1728="","MISSING_STATUS",""),IF(AND($K1728="เสร็จสิ้น",$Z1728=""),"DONE_NO_ACTUAL_DATE",""),IF(AND($I1728="Condition-based Maintenance",$AH1728=""),"CBM_NO_MEASUREMENT",""),IF(OR($X1728="",$X1728=0),"INVALID_PERIOD",""),IF(AND($AA1728&lt;&gt;"",$AB1728&lt;&gt;"",$AB1728&lt;$AA1728),"DATE_SEQUENCE_ERROR",""),IF(AND($AB1728&lt;&gt;"",$AB1728&gt;DATE(2030,12,31)),"DATE_OUTLIER",""),IF($C1728="","MISSING_QRCODE",""),IF($J1728="UNKNOWN","UNKNOWN_PM_TYPE",""),IF($L1728="UNKNOWN","UNKNOWN_STATUS",""))</f>
        <v/>
      </c>
      <c r="AQ1728" s="42" t="str">
        <f t="shared" si="134"/>
        <v>NO</v>
      </c>
    </row>
    <row r="1729" spans="1:43" x14ac:dyDescent="0.3">
      <c r="A1729" s="38">
        <f>IF('query (10)'!A1729="","",'query (10)'!A1729)</f>
        <v>1935</v>
      </c>
      <c r="B1729" s="38">
        <f>IF('query (10)'!B1729="","",'query (10)'!B1729)</f>
        <v>19194</v>
      </c>
      <c r="C1729" s="38" t="str">
        <f>TRIM(UPPER('query (10)'!M1729))</f>
        <v>SU-1033</v>
      </c>
      <c r="D1729" s="38" t="str">
        <f>TRIM(UPPER(IFERROR(_xlfn.TEXTBEFORE('query (10)'!L1729,"("),'query (10)'!L1729)))</f>
        <v>OUTER RING FEEDER</v>
      </c>
      <c r="E1729" s="38" t="str">
        <f>IFERROR(TRIM(UPPER(_xlfn.TEXTBEFORE(_xlfn.TEXTAFTER('query (10)'!L1729,"("),")"))),"")</f>
        <v/>
      </c>
      <c r="F1729" s="38" t="str">
        <f>TRIM('query (10)'!K1729)</f>
        <v>HUB2.5</v>
      </c>
      <c r="G1729" s="38" t="str">
        <f>IF('query (10)'!J1729="","",'query (10)'!J1729)</f>
        <v>Electrical Control</v>
      </c>
      <c r="H1729" s="38" t="str">
        <f>TRIM(UPPER('query (10)'!J1729))</f>
        <v>ELECTRICAL CONTROL</v>
      </c>
      <c r="I1729" s="38" t="str">
        <f>IF('query (10)'!F1729="","",'query (10)'!F1729)</f>
        <v>Time-based Maintenance</v>
      </c>
      <c r="J1729" s="38" t="str">
        <f>IF('query (10)'!F1729="","",IFERROR(INDEX(Cleaning_Rules!$B$14:$B$17,MATCH(TRIM('query (10)'!F1729),Cleaning_Rules!$A$14:$A$17,0)),"UNKNOWN"))</f>
        <v>TBM</v>
      </c>
      <c r="K1729" s="38" t="str">
        <f>IF('query (10)'!G1729="","",'query (10)'!G1729)</f>
        <v>กำลังดำเนินการ</v>
      </c>
      <c r="L1729" s="38" t="str">
        <f>IF('query (10)'!G1729="","MISSING",IFERROR(INDEX(Cleaning_Rules!$B$5:$B$10,MATCH(TRIM('query (10)'!G1729),Cleaning_Rules!$A$5:$A$10,0)),"UNKNOWN"))</f>
        <v>IN_PROGRESS</v>
      </c>
      <c r="M1729" s="38" t="str">
        <f>IF('query (10)'!I1729="","",'query (10)'!I1729)</f>
        <v>Electrical</v>
      </c>
      <c r="N1729" s="38" t="str">
        <f>IF('query (10)'!O1729="","",'query (10)'!O1729)</f>
        <v>Inspection</v>
      </c>
      <c r="O1729" s="38" t="str">
        <f>IF('query (10)'!P1729="","",'query (10)'!P1729)</f>
        <v>Medium</v>
      </c>
      <c r="P1729" s="38" t="str">
        <f>IF('query (10)'!N1729="","",'query (10)'!N1729)</f>
        <v xml:space="preserve">-Check Push botton, Emergency, Lamp, Selector switch
-Check Circuit breaker, Power supply, Magnetic, Relay
-Check Error Code of Inverter
-Check lens Photo sensor
-Check tight anchor point of Photo sensor
</v>
      </c>
      <c r="Q1729" s="38" t="str">
        <f>TRIM('query (10)'!N1729)</f>
        <v xml:space="preserve">-Check Push botton, Emergency, Lamp, Selector switch
-Check Circuit breaker, Power supply, Magnetic, Relay
-Check Error Code of Inverter
-Check lens Photo sensor
-Check tight anchor point of Photo sensor
</v>
      </c>
      <c r="R1729" s="38" t="str">
        <f>TRIM(UPPER('query (10)'!R1729))</f>
        <v/>
      </c>
      <c r="S1729" s="38" t="str">
        <f>TRIM(UPPER('query (10)'!S1729))</f>
        <v/>
      </c>
      <c r="T1729" s="38" t="str">
        <f>IF('query (10)'!Q1729="","",TRIM(UPPER('query (10)'!Q1729)))</f>
        <v/>
      </c>
      <c r="U1729" s="38" t="str">
        <f>IF('query (10)'!T1729="","",'query (10)'!T1729)</f>
        <v/>
      </c>
      <c r="V1729" s="39" t="str">
        <f>IF('query (10)'!T1729="","",IFERROR(VALUE('query (10)'!T1729),""))</f>
        <v/>
      </c>
      <c r="W1729" s="40">
        <f>IF('query (10)'!U1729="","",'query (10)'!U1729)</f>
        <v>0</v>
      </c>
      <c r="X1729" s="39">
        <f>IF('query (10)'!V1729="","",'query (10)'!V1729)</f>
        <v>30</v>
      </c>
      <c r="Y1729" s="41">
        <f>IF('query (10)'!W1729="","",'query (10)'!W1729)</f>
        <v>46066</v>
      </c>
      <c r="Z1729" s="41" t="str">
        <f>IF('query (10)'!X1729="","",'query (10)'!X1729)</f>
        <v/>
      </c>
      <c r="AA1729" s="41">
        <f>IF('query (10)'!Y1729="","",'query (10)'!Y1729)</f>
        <v>46066</v>
      </c>
      <c r="AB1729" s="41">
        <f>IF('query (10)'!Z1729="","",'query (10)'!Z1729)</f>
        <v>46095</v>
      </c>
      <c r="AC1729" s="38" t="str">
        <f>IF(OR('query (10)'!AA1729="",COUNTIF(Cleaning_Rules!$A$21:$A$26,TRIM('query (10)'!AA1729))&gt;0),"",TRIM('query (10)'!AA1729))</f>
        <v/>
      </c>
      <c r="AD1729" s="38" t="str">
        <f>IF('query (10)'!AB1729="","",TRIM(IFERROR(_xlfn.TEXTBEFORE('query (10)'!AB1729,"("),'query (10)'!AB1729)))</f>
        <v/>
      </c>
      <c r="AE1729" s="38" t="str">
        <f>IFERROR(LOWER(TRIM(_xlfn.TEXTBEFORE(_xlfn.TEXTAFTER('query (10)'!AB1729,"("),")"))),"")</f>
        <v/>
      </c>
      <c r="AF1729" s="38" t="str">
        <f>IF('query (10)'!AD1729="","",TRIM('query (10)'!AD1729))</f>
        <v>ณัฐดนัย จุฑาเทพ</v>
      </c>
      <c r="AG1729" s="38" t="str">
        <f>IF('query (10)'!AE1729="","",TRIM('query (10)'!AE1729))</f>
        <v>อัมรินทร์ รักษาพล</v>
      </c>
      <c r="AH1729" s="38" t="str">
        <f>IF('query (10)'!AF1729="","",IFERROR(VALUE('query (10)'!AF1729),""))</f>
        <v/>
      </c>
      <c r="AI1729" s="38" t="str">
        <f>IF('query (10)'!AG1729="","",TRIM('query (10)'!AG1729))</f>
        <v/>
      </c>
      <c r="AJ1729" s="38" t="str">
        <f>IF('query (10)'!AH1729="","",IFERROR(VALUE('query (10)'!AH1729),""))</f>
        <v/>
      </c>
      <c r="AK1729" s="38" t="str">
        <f>IF('query (10)'!AI1729="","",TRIM('query (10)'!AI1729))</f>
        <v/>
      </c>
      <c r="AL1729" s="42">
        <f t="shared" si="130"/>
        <v>2026</v>
      </c>
      <c r="AM1729" s="42" t="str">
        <f t="shared" si="131"/>
        <v>2026-02</v>
      </c>
      <c r="AN1729" s="42" t="str">
        <f t="shared" ca="1" si="132"/>
        <v>OVERDUE</v>
      </c>
      <c r="AO1729" s="42" t="str">
        <f t="shared" si="133"/>
        <v>SU-1033 | OUTER RING FEEDER | HUB2.5 | ELECTRICAL CONTROL | Time-based Maintenance | Electrical | Inspection | Medium | -Check Push botton, Emergency, Lamp, Selector switch
-Check Circuit breaker, Power supply, Magnetic, Relay
-Check Error Code of Inverter
-Check lens Photo sensor
-Check tight anchor point of Photo sensor
 | อัมรินทร์ รักษาพล</v>
      </c>
      <c r="AP1729" s="42" t="str">
        <f>_xlfn.TEXTJOIN("; ",TRUE,IF(COUNTA('query (10)'!A1729:AK1729)&lt;=6,"NEAR_EMPTY_ROW",""),IF($K1729="","MISSING_STATUS",""),IF(AND($K1729="เสร็จสิ้น",$Z1729=""),"DONE_NO_ACTUAL_DATE",""),IF(AND($I1729="Condition-based Maintenance",$AH1729=""),"CBM_NO_MEASUREMENT",""),IF(OR($X1729="",$X1729=0),"INVALID_PERIOD",""),IF(AND($AA1729&lt;&gt;"",$AB1729&lt;&gt;"",$AB1729&lt;$AA1729),"DATE_SEQUENCE_ERROR",""),IF(AND($AB1729&lt;&gt;"",$AB1729&gt;DATE(2030,12,31)),"DATE_OUTLIER",""),IF($C1729="","MISSING_QRCODE",""),IF($J1729="UNKNOWN","UNKNOWN_PM_TYPE",""),IF($L1729="UNKNOWN","UNKNOWN_STATUS",""))</f>
        <v/>
      </c>
      <c r="AQ1729" s="42" t="str">
        <f t="shared" si="134"/>
        <v>NO</v>
      </c>
    </row>
    <row r="1730" spans="1:43" x14ac:dyDescent="0.3">
      <c r="A1730" s="38">
        <f>IF('query (10)'!A1730="","",'query (10)'!A1730)</f>
        <v>1936</v>
      </c>
      <c r="B1730" s="38">
        <f>IF('query (10)'!B1730="","",'query (10)'!B1730)</f>
        <v>19195</v>
      </c>
      <c r="C1730" s="38" t="str">
        <f>TRIM(UPPER('query (10)'!M1730))</f>
        <v>SU-1033</v>
      </c>
      <c r="D1730" s="38" t="str">
        <f>TRIM(UPPER(IFERROR(_xlfn.TEXTBEFORE('query (10)'!L1730,"("),'query (10)'!L1730)))</f>
        <v>OUTER RING OUTSIDE GRINDING MACHINE</v>
      </c>
      <c r="E1730" s="38" t="str">
        <f>IFERROR(TRIM(UPPER(_xlfn.TEXTBEFORE(_xlfn.TEXTAFTER('query (10)'!L1730,"("),")"))),"")</f>
        <v/>
      </c>
      <c r="F1730" s="38" t="str">
        <f>TRIM('query (10)'!K1730)</f>
        <v>HUB2.5</v>
      </c>
      <c r="G1730" s="38" t="str">
        <f>IF('query (10)'!J1730="","",'query (10)'!J1730)</f>
        <v>Electrical Control</v>
      </c>
      <c r="H1730" s="38" t="str">
        <f>TRIM(UPPER('query (10)'!J1730))</f>
        <v>ELECTRICAL CONTROL</v>
      </c>
      <c r="I1730" s="38" t="str">
        <f>IF('query (10)'!F1730="","",'query (10)'!F1730)</f>
        <v>Time-based Maintenance</v>
      </c>
      <c r="J1730" s="38" t="str">
        <f>IF('query (10)'!F1730="","",IFERROR(INDEX(Cleaning_Rules!$B$14:$B$17,MATCH(TRIM('query (10)'!F1730),Cleaning_Rules!$A$14:$A$17,0)),"UNKNOWN"))</f>
        <v>TBM</v>
      </c>
      <c r="K1730" s="38" t="str">
        <f>IF('query (10)'!G1730="","",'query (10)'!G1730)</f>
        <v>กำลังดำเนินการ</v>
      </c>
      <c r="L1730" s="38" t="str">
        <f>IF('query (10)'!G1730="","MISSING",IFERROR(INDEX(Cleaning_Rules!$B$5:$B$10,MATCH(TRIM('query (10)'!G1730),Cleaning_Rules!$A$5:$A$10,0)),"UNKNOWN"))</f>
        <v>IN_PROGRESS</v>
      </c>
      <c r="M1730" s="38" t="str">
        <f>IF('query (10)'!I1730="","",'query (10)'!I1730)</f>
        <v>Electrical</v>
      </c>
      <c r="N1730" s="38" t="str">
        <f>IF('query (10)'!O1730="","",'query (10)'!O1730)</f>
        <v>Inspection</v>
      </c>
      <c r="O1730" s="38" t="str">
        <f>IF('query (10)'!P1730="","",'query (10)'!P1730)</f>
        <v>Medium</v>
      </c>
      <c r="P1730" s="38" t="str">
        <f>IF('query (10)'!N1730="","",'query (10)'!N1730)</f>
        <v xml:space="preserve">-Check Push botton, Emergency, Lamp, Selector switch
-Check Circuit breaker, Power supply, Magnetic, Relay
-Check Error Code of Inverter
-Check lens Photo sensor
-Check tight anchor point of Photo sensor
</v>
      </c>
      <c r="Q1730" s="38" t="str">
        <f>TRIM('query (10)'!N1730)</f>
        <v xml:space="preserve">-Check Push botton, Emergency, Lamp, Selector switch
-Check Circuit breaker, Power supply, Magnetic, Relay
-Check Error Code of Inverter
-Check lens Photo sensor
-Check tight anchor point of Photo sensor
</v>
      </c>
      <c r="R1730" s="38" t="str">
        <f>TRIM(UPPER('query (10)'!R1730))</f>
        <v/>
      </c>
      <c r="S1730" s="38" t="str">
        <f>TRIM(UPPER('query (10)'!S1730))</f>
        <v/>
      </c>
      <c r="T1730" s="38" t="str">
        <f>IF('query (10)'!Q1730="","",TRIM(UPPER('query (10)'!Q1730)))</f>
        <v/>
      </c>
      <c r="U1730" s="38" t="str">
        <f>IF('query (10)'!T1730="","",'query (10)'!T1730)</f>
        <v/>
      </c>
      <c r="V1730" s="39" t="str">
        <f>IF('query (10)'!T1730="","",IFERROR(VALUE('query (10)'!T1730),""))</f>
        <v/>
      </c>
      <c r="W1730" s="40">
        <f>IF('query (10)'!U1730="","",'query (10)'!U1730)</f>
        <v>0</v>
      </c>
      <c r="X1730" s="39">
        <f>IF('query (10)'!V1730="","",'query (10)'!V1730)</f>
        <v>30</v>
      </c>
      <c r="Y1730" s="41">
        <f>IF('query (10)'!W1730="","",'query (10)'!W1730)</f>
        <v>46066</v>
      </c>
      <c r="Z1730" s="41" t="str">
        <f>IF('query (10)'!X1730="","",'query (10)'!X1730)</f>
        <v/>
      </c>
      <c r="AA1730" s="41">
        <f>IF('query (10)'!Y1730="","",'query (10)'!Y1730)</f>
        <v>46066</v>
      </c>
      <c r="AB1730" s="41">
        <f>IF('query (10)'!Z1730="","",'query (10)'!Z1730)</f>
        <v>46095</v>
      </c>
      <c r="AC1730" s="38" t="str">
        <f>IF(OR('query (10)'!AA1730="",COUNTIF(Cleaning_Rules!$A$21:$A$26,TRIM('query (10)'!AA1730))&gt;0),"",TRIM('query (10)'!AA1730))</f>
        <v/>
      </c>
      <c r="AD1730" s="38" t="str">
        <f>IF('query (10)'!AB1730="","",TRIM(IFERROR(_xlfn.TEXTBEFORE('query (10)'!AB1730,"("),'query (10)'!AB1730)))</f>
        <v>เริ่มซ่อมงาน PM แล้ว รับผิดชอบโดย PAHLA SEEDANG</v>
      </c>
      <c r="AE1730" s="38" t="str">
        <f>IFERROR(LOWER(TRIM(_xlfn.TEXTBEFORE(_xlfn.TEXTAFTER('query (10)'!AB1730,"("),")"))),"")</f>
        <v>pahla@nsk.com</v>
      </c>
      <c r="AF1730" s="38" t="str">
        <f>IF('query (10)'!AD1730="","",TRIM('query (10)'!AD1730))</f>
        <v>ณัฐดนัย จุฑาเทพ</v>
      </c>
      <c r="AG1730" s="38" t="str">
        <f>IF('query (10)'!AE1730="","",TRIM('query (10)'!AE1730))</f>
        <v>อัมรินทร์ รักษาพล</v>
      </c>
      <c r="AH1730" s="38" t="str">
        <f>IF('query (10)'!AF1730="","",IFERROR(VALUE('query (10)'!AF1730),""))</f>
        <v/>
      </c>
      <c r="AI1730" s="38" t="str">
        <f>IF('query (10)'!AG1730="","",TRIM('query (10)'!AG1730))</f>
        <v/>
      </c>
      <c r="AJ1730" s="38" t="str">
        <f>IF('query (10)'!AH1730="","",IFERROR(VALUE('query (10)'!AH1730),""))</f>
        <v/>
      </c>
      <c r="AK1730" s="38" t="str">
        <f>IF('query (10)'!AI1730="","",TRIM('query (10)'!AI1730))</f>
        <v/>
      </c>
      <c r="AL1730" s="42">
        <f t="shared" si="130"/>
        <v>2026</v>
      </c>
      <c r="AM1730" s="42" t="str">
        <f t="shared" si="131"/>
        <v>2026-02</v>
      </c>
      <c r="AN1730" s="42" t="str">
        <f t="shared" ca="1" si="132"/>
        <v>OVERDUE</v>
      </c>
      <c r="AO1730" s="42" t="str">
        <f t="shared" si="133"/>
        <v>SU-1033 | OUTER RING OUTSIDE GRINDING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อัมรินทร์ รักษาพล</v>
      </c>
      <c r="AP1730" s="42" t="str">
        <f>_xlfn.TEXTJOIN("; ",TRUE,IF(COUNTA('query (10)'!A1730:AK1730)&lt;=6,"NEAR_EMPTY_ROW",""),IF($K1730="","MISSING_STATUS",""),IF(AND($K1730="เสร็จสิ้น",$Z1730=""),"DONE_NO_ACTUAL_DATE",""),IF(AND($I1730="Condition-based Maintenance",$AH1730=""),"CBM_NO_MEASUREMENT",""),IF(OR($X1730="",$X1730=0),"INVALID_PERIOD",""),IF(AND($AA1730&lt;&gt;"",$AB1730&lt;&gt;"",$AB1730&lt;$AA1730),"DATE_SEQUENCE_ERROR",""),IF(AND($AB1730&lt;&gt;"",$AB1730&gt;DATE(2030,12,31)),"DATE_OUTLIER",""),IF($C1730="","MISSING_QRCODE",""),IF($J1730="UNKNOWN","UNKNOWN_PM_TYPE",""),IF($L1730="UNKNOWN","UNKNOWN_STATUS",""))</f>
        <v/>
      </c>
      <c r="AQ1730" s="42" t="str">
        <f t="shared" si="134"/>
        <v>NO</v>
      </c>
    </row>
    <row r="1731" spans="1:43" x14ac:dyDescent="0.3">
      <c r="A1731" s="38">
        <f>IF('query (10)'!A1731="","",'query (10)'!A1731)</f>
        <v>1937</v>
      </c>
      <c r="B1731" s="38">
        <f>IF('query (10)'!B1731="","",'query (10)'!B1731)</f>
        <v>19196</v>
      </c>
      <c r="C1731" s="38" t="str">
        <f>TRIM(UPPER('query (10)'!M1731))</f>
        <v>GR-1035</v>
      </c>
      <c r="D1731" s="38" t="str">
        <f>TRIM(UPPER(IFERROR(_xlfn.TEXTBEFORE('query (10)'!L1731,"("),'query (10)'!L1731)))</f>
        <v>OUTER RING RACEWAY GRINDING MACHINE</v>
      </c>
      <c r="E1731" s="38" t="str">
        <f>IFERROR(TRIM(UPPER(_xlfn.TEXTBEFORE(_xlfn.TEXTAFTER('query (10)'!L1731,"("),")"))),"")</f>
        <v/>
      </c>
      <c r="F1731" s="38" t="str">
        <f>TRIM('query (10)'!K1731)</f>
        <v>HUB2.5</v>
      </c>
      <c r="G1731" s="38" t="str">
        <f>IF('query (10)'!J1731="","",'query (10)'!J1731)</f>
        <v>Electrical Control</v>
      </c>
      <c r="H1731" s="38" t="str">
        <f>TRIM(UPPER('query (10)'!J1731))</f>
        <v>ELECTRICAL CONTROL</v>
      </c>
      <c r="I1731" s="38" t="str">
        <f>IF('query (10)'!F1731="","",'query (10)'!F1731)</f>
        <v>Time-based Maintenance</v>
      </c>
      <c r="J1731" s="38" t="str">
        <f>IF('query (10)'!F1731="","",IFERROR(INDEX(Cleaning_Rules!$B$14:$B$17,MATCH(TRIM('query (10)'!F1731),Cleaning_Rules!$A$14:$A$17,0)),"UNKNOWN"))</f>
        <v>TBM</v>
      </c>
      <c r="K1731" s="38" t="str">
        <f>IF('query (10)'!G1731="","",'query (10)'!G1731)</f>
        <v>กำลังดำเนินการ</v>
      </c>
      <c r="L1731" s="38" t="str">
        <f>IF('query (10)'!G1731="","MISSING",IFERROR(INDEX(Cleaning_Rules!$B$5:$B$10,MATCH(TRIM('query (10)'!G1731),Cleaning_Rules!$A$5:$A$10,0)),"UNKNOWN"))</f>
        <v>IN_PROGRESS</v>
      </c>
      <c r="M1731" s="38" t="str">
        <f>IF('query (10)'!I1731="","",'query (10)'!I1731)</f>
        <v>Electrical</v>
      </c>
      <c r="N1731" s="38" t="str">
        <f>IF('query (10)'!O1731="","",'query (10)'!O1731)</f>
        <v>Inspection</v>
      </c>
      <c r="O1731" s="38" t="str">
        <f>IF('query (10)'!P1731="","",'query (10)'!P1731)</f>
        <v>Medium</v>
      </c>
      <c r="P1731" s="38" t="str">
        <f>IF('query (10)'!N1731="","",'query (10)'!N1731)</f>
        <v xml:space="preserve">-Check Push botton, Emergency, Lamp, Selector switch
-Check Circuit breaker, Power supply, Magnetic, Relay
-Check Error Code of Inverter
-Check lens Photo sensor
-Check tight anchor point of Photo sensor
</v>
      </c>
      <c r="Q1731" s="38" t="str">
        <f>TRIM('query (10)'!N1731)</f>
        <v xml:space="preserve">-Check Push botton, Emergency, Lamp, Selector switch
-Check Circuit breaker, Power supply, Magnetic, Relay
-Check Error Code of Inverter
-Check lens Photo sensor
-Check tight anchor point of Photo sensor
</v>
      </c>
      <c r="R1731" s="38" t="str">
        <f>TRIM(UPPER('query (10)'!R1731))</f>
        <v/>
      </c>
      <c r="S1731" s="38" t="str">
        <f>TRIM(UPPER('query (10)'!S1731))</f>
        <v/>
      </c>
      <c r="T1731" s="38" t="str">
        <f>IF('query (10)'!Q1731="","",TRIM(UPPER('query (10)'!Q1731)))</f>
        <v/>
      </c>
      <c r="U1731" s="38" t="str">
        <f>IF('query (10)'!T1731="","",'query (10)'!T1731)</f>
        <v/>
      </c>
      <c r="V1731" s="39" t="str">
        <f>IF('query (10)'!T1731="","",IFERROR(VALUE('query (10)'!T1731),""))</f>
        <v/>
      </c>
      <c r="W1731" s="40">
        <f>IF('query (10)'!U1731="","",'query (10)'!U1731)</f>
        <v>0</v>
      </c>
      <c r="X1731" s="39">
        <f>IF('query (10)'!V1731="","",'query (10)'!V1731)</f>
        <v>30</v>
      </c>
      <c r="Y1731" s="41">
        <f>IF('query (10)'!W1731="","",'query (10)'!W1731)</f>
        <v>46066</v>
      </c>
      <c r="Z1731" s="41" t="str">
        <f>IF('query (10)'!X1731="","",'query (10)'!X1731)</f>
        <v/>
      </c>
      <c r="AA1731" s="41">
        <f>IF('query (10)'!Y1731="","",'query (10)'!Y1731)</f>
        <v>46066</v>
      </c>
      <c r="AB1731" s="41">
        <f>IF('query (10)'!Z1731="","",'query (10)'!Z1731)</f>
        <v>46095</v>
      </c>
      <c r="AC1731" s="38" t="str">
        <f>IF(OR('query (10)'!AA1731="",COUNTIF(Cleaning_Rules!$A$21:$A$26,TRIM('query (10)'!AA1731))&gt;0),"",TRIM('query (10)'!AA1731))</f>
        <v/>
      </c>
      <c r="AD1731" s="38" t="str">
        <f>IF('query (10)'!AB1731="","",TRIM(IFERROR(_xlfn.TEXTBEFORE('query (10)'!AB1731,"("),'query (10)'!AB1731)))</f>
        <v>เริ่มซ่อมงาน PM แล้ว รับผิดชอบโดย PAHLA SEEDANG</v>
      </c>
      <c r="AE1731" s="38" t="str">
        <f>IFERROR(LOWER(TRIM(_xlfn.TEXTBEFORE(_xlfn.TEXTAFTER('query (10)'!AB1731,"("),")"))),"")</f>
        <v>pahla@nsk.com</v>
      </c>
      <c r="AF1731" s="38" t="str">
        <f>IF('query (10)'!AD1731="","",TRIM('query (10)'!AD1731))</f>
        <v>ณัฐดนัย จุฑาเทพ</v>
      </c>
      <c r="AG1731" s="38" t="str">
        <f>IF('query (10)'!AE1731="","",TRIM('query (10)'!AE1731))</f>
        <v>อัมรินทร์ รักษาพล</v>
      </c>
      <c r="AH1731" s="38" t="str">
        <f>IF('query (10)'!AF1731="","",IFERROR(VALUE('query (10)'!AF1731),""))</f>
        <v/>
      </c>
      <c r="AI1731" s="38" t="str">
        <f>IF('query (10)'!AG1731="","",TRIM('query (10)'!AG1731))</f>
        <v/>
      </c>
      <c r="AJ1731" s="38" t="str">
        <f>IF('query (10)'!AH1731="","",IFERROR(VALUE('query (10)'!AH1731),""))</f>
        <v/>
      </c>
      <c r="AK1731" s="38" t="str">
        <f>IF('query (10)'!AI1731="","",TRIM('query (10)'!AI1731))</f>
        <v/>
      </c>
      <c r="AL1731" s="42">
        <f t="shared" ref="AL1731:AL1794" si="135">IF($Y1731="","",YEAR($Y1731))</f>
        <v>2026</v>
      </c>
      <c r="AM1731" s="42" t="str">
        <f t="shared" ref="AM1731:AM1794" si="136">IF($Y1731="","",TEXT($Y1731,"yyyy-mm"))</f>
        <v>2026-02</v>
      </c>
      <c r="AN1731" s="42" t="str">
        <f t="shared" ref="AN1731:AN1794" ca="1" si="137">IF(OR($AB1731="",$L1731="COMPLETED"),"",IF($AB1731&lt;TODAY(),"OVERDUE","ON_SCHEDULE"))</f>
        <v>OVERDUE</v>
      </c>
      <c r="AO1731" s="42" t="str">
        <f t="shared" ref="AO1731:AO1794" si="138">_xlfn.TEXTJOIN(" | ",TRUE,$C1731,$D1731,$E1731,$F1731,$H1731,$I1731,$M1731,$N1731,$O1731,$Q1731,$R1731,$S1731,$T1731,$AC1731,$AD1731,$AG1731)</f>
        <v>GR-1035 | OUTER RING RACEWAY GRINDING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อัมรินทร์ รักษาพล</v>
      </c>
      <c r="AP1731" s="42" t="str">
        <f>_xlfn.TEXTJOIN("; ",TRUE,IF(COUNTA('query (10)'!A1731:AK1731)&lt;=6,"NEAR_EMPTY_ROW",""),IF($K1731="","MISSING_STATUS",""),IF(AND($K1731="เสร็จสิ้น",$Z1731=""),"DONE_NO_ACTUAL_DATE",""),IF(AND($I1731="Condition-based Maintenance",$AH1731=""),"CBM_NO_MEASUREMENT",""),IF(OR($X1731="",$X1731=0),"INVALID_PERIOD",""),IF(AND($AA1731&lt;&gt;"",$AB1731&lt;&gt;"",$AB1731&lt;$AA1731),"DATE_SEQUENCE_ERROR",""),IF(AND($AB1731&lt;&gt;"",$AB1731&gt;DATE(2030,12,31)),"DATE_OUTLIER",""),IF($C1731="","MISSING_QRCODE",""),IF($J1731="UNKNOWN","UNKNOWN_PM_TYPE",""),IF($L1731="UNKNOWN","UNKNOWN_STATUS",""))</f>
        <v/>
      </c>
      <c r="AQ1731" s="42" t="str">
        <f t="shared" ref="AQ1731:AQ1794" si="139">IF($W1731="","",IF($W1731&gt;0,"YES","NO"))</f>
        <v>NO</v>
      </c>
    </row>
    <row r="1732" spans="1:43" x14ac:dyDescent="0.3">
      <c r="A1732" s="38">
        <f>IF('query (10)'!A1732="","",'query (10)'!A1732)</f>
        <v>1938</v>
      </c>
      <c r="B1732" s="38">
        <f>IF('query (10)'!B1732="","",'query (10)'!B1732)</f>
        <v>19197</v>
      </c>
      <c r="C1732" s="38" t="str">
        <f>TRIM(UPPER('query (10)'!M1732))</f>
        <v>CH-1036</v>
      </c>
      <c r="D1732" s="38" t="str">
        <f>TRIM(UPPER(IFERROR(_xlfn.TEXTBEFORE('query (10)'!L1732,"("),'query (10)'!L1732)))</f>
        <v>OUTER RING INSPECTION MACHINE</v>
      </c>
      <c r="E1732" s="38" t="str">
        <f>IFERROR(TRIM(UPPER(_xlfn.TEXTBEFORE(_xlfn.TEXTAFTER('query (10)'!L1732,"("),")"))),"")</f>
        <v/>
      </c>
      <c r="F1732" s="38" t="str">
        <f>TRIM('query (10)'!K1732)</f>
        <v>HUB2.5</v>
      </c>
      <c r="G1732" s="38" t="str">
        <f>IF('query (10)'!J1732="","",'query (10)'!J1732)</f>
        <v>Electrical Control</v>
      </c>
      <c r="H1732" s="38" t="str">
        <f>TRIM(UPPER('query (10)'!J1732))</f>
        <v>ELECTRICAL CONTROL</v>
      </c>
      <c r="I1732" s="38" t="str">
        <f>IF('query (10)'!F1732="","",'query (10)'!F1732)</f>
        <v>Time-based Maintenance</v>
      </c>
      <c r="J1732" s="38" t="str">
        <f>IF('query (10)'!F1732="","",IFERROR(INDEX(Cleaning_Rules!$B$14:$B$17,MATCH(TRIM('query (10)'!F1732),Cleaning_Rules!$A$14:$A$17,0)),"UNKNOWN"))</f>
        <v>TBM</v>
      </c>
      <c r="K1732" s="38" t="str">
        <f>IF('query (10)'!G1732="","",'query (10)'!G1732)</f>
        <v>กำลังดำเนินการ</v>
      </c>
      <c r="L1732" s="38" t="str">
        <f>IF('query (10)'!G1732="","MISSING",IFERROR(INDEX(Cleaning_Rules!$B$5:$B$10,MATCH(TRIM('query (10)'!G1732),Cleaning_Rules!$A$5:$A$10,0)),"UNKNOWN"))</f>
        <v>IN_PROGRESS</v>
      </c>
      <c r="M1732" s="38" t="str">
        <f>IF('query (10)'!I1732="","",'query (10)'!I1732)</f>
        <v>Electrical</v>
      </c>
      <c r="N1732" s="38" t="str">
        <f>IF('query (10)'!O1732="","",'query (10)'!O1732)</f>
        <v>Inspection</v>
      </c>
      <c r="O1732" s="38" t="str">
        <f>IF('query (10)'!P1732="","",'query (10)'!P1732)</f>
        <v>Medium</v>
      </c>
      <c r="P1732" s="38" t="str">
        <f>IF('query (10)'!N1732="","",'query (10)'!N1732)</f>
        <v xml:space="preserve">-Check Push botton, Emergency, Lamp, Selector switch
-Check Circuit breaker, Power supply, Magnetic, Relay
-Check Error Code of Inverter
-Check lens Photo sensor
-Check tight anchor point of Photo sensor
</v>
      </c>
      <c r="Q1732" s="38" t="str">
        <f>TRIM('query (10)'!N1732)</f>
        <v xml:space="preserve">-Check Push botton, Emergency, Lamp, Selector switch
-Check Circuit breaker, Power supply, Magnetic, Relay
-Check Error Code of Inverter
-Check lens Photo sensor
-Check tight anchor point of Photo sensor
</v>
      </c>
      <c r="R1732" s="38" t="str">
        <f>TRIM(UPPER('query (10)'!R1732))</f>
        <v/>
      </c>
      <c r="S1732" s="38" t="str">
        <f>TRIM(UPPER('query (10)'!S1732))</f>
        <v/>
      </c>
      <c r="T1732" s="38" t="str">
        <f>IF('query (10)'!Q1732="","",TRIM(UPPER('query (10)'!Q1732)))</f>
        <v/>
      </c>
      <c r="U1732" s="38" t="str">
        <f>IF('query (10)'!T1732="","",'query (10)'!T1732)</f>
        <v/>
      </c>
      <c r="V1732" s="39" t="str">
        <f>IF('query (10)'!T1732="","",IFERROR(VALUE('query (10)'!T1732),""))</f>
        <v/>
      </c>
      <c r="W1732" s="40">
        <f>IF('query (10)'!U1732="","",'query (10)'!U1732)</f>
        <v>0</v>
      </c>
      <c r="X1732" s="39">
        <f>IF('query (10)'!V1732="","",'query (10)'!V1732)</f>
        <v>30</v>
      </c>
      <c r="Y1732" s="41">
        <f>IF('query (10)'!W1732="","",'query (10)'!W1732)</f>
        <v>46066</v>
      </c>
      <c r="Z1732" s="41" t="str">
        <f>IF('query (10)'!X1732="","",'query (10)'!X1732)</f>
        <v/>
      </c>
      <c r="AA1732" s="41">
        <f>IF('query (10)'!Y1732="","",'query (10)'!Y1732)</f>
        <v>46066</v>
      </c>
      <c r="AB1732" s="41">
        <f>IF('query (10)'!Z1732="","",'query (10)'!Z1732)</f>
        <v>46095</v>
      </c>
      <c r="AC1732" s="38" t="str">
        <f>IF(OR('query (10)'!AA1732="",COUNTIF(Cleaning_Rules!$A$21:$A$26,TRIM('query (10)'!AA1732))&gt;0),"",TRIM('query (10)'!AA1732))</f>
        <v/>
      </c>
      <c r="AD1732" s="38" t="str">
        <f>IF('query (10)'!AB1732="","",TRIM(IFERROR(_xlfn.TEXTBEFORE('query (10)'!AB1732,"("),'query (10)'!AB1732)))</f>
        <v/>
      </c>
      <c r="AE1732" s="38" t="str">
        <f>IFERROR(LOWER(TRIM(_xlfn.TEXTBEFORE(_xlfn.TEXTAFTER('query (10)'!AB1732,"("),")"))),"")</f>
        <v/>
      </c>
      <c r="AF1732" s="38" t="str">
        <f>IF('query (10)'!AD1732="","",TRIM('query (10)'!AD1732))</f>
        <v>ณัฐดนัย จุฑาเทพ</v>
      </c>
      <c r="AG1732" s="38" t="str">
        <f>IF('query (10)'!AE1732="","",TRIM('query (10)'!AE1732))</f>
        <v>อัมรินทร์ รักษาพล</v>
      </c>
      <c r="AH1732" s="38" t="str">
        <f>IF('query (10)'!AF1732="","",IFERROR(VALUE('query (10)'!AF1732),""))</f>
        <v/>
      </c>
      <c r="AI1732" s="38" t="str">
        <f>IF('query (10)'!AG1732="","",TRIM('query (10)'!AG1732))</f>
        <v/>
      </c>
      <c r="AJ1732" s="38" t="str">
        <f>IF('query (10)'!AH1732="","",IFERROR(VALUE('query (10)'!AH1732),""))</f>
        <v/>
      </c>
      <c r="AK1732" s="38" t="str">
        <f>IF('query (10)'!AI1732="","",TRIM('query (10)'!AI1732))</f>
        <v/>
      </c>
      <c r="AL1732" s="42">
        <f t="shared" si="135"/>
        <v>2026</v>
      </c>
      <c r="AM1732" s="42" t="str">
        <f t="shared" si="136"/>
        <v>2026-02</v>
      </c>
      <c r="AN1732" s="42" t="str">
        <f t="shared" ca="1" si="137"/>
        <v>OVERDUE</v>
      </c>
      <c r="AO1732" s="42" t="str">
        <f t="shared" si="138"/>
        <v>CH-1036 | OUTER RING INSPECTION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อัมรินทร์ รักษาพล</v>
      </c>
      <c r="AP1732" s="42" t="str">
        <f>_xlfn.TEXTJOIN("; ",TRUE,IF(COUNTA('query (10)'!A1732:AK1732)&lt;=6,"NEAR_EMPTY_ROW",""),IF($K1732="","MISSING_STATUS",""),IF(AND($K1732="เสร็จสิ้น",$Z1732=""),"DONE_NO_ACTUAL_DATE",""),IF(AND($I1732="Condition-based Maintenance",$AH1732=""),"CBM_NO_MEASUREMENT",""),IF(OR($X1732="",$X1732=0),"INVALID_PERIOD",""),IF(AND($AA1732&lt;&gt;"",$AB1732&lt;&gt;"",$AB1732&lt;$AA1732),"DATE_SEQUENCE_ERROR",""),IF(AND($AB1732&lt;&gt;"",$AB1732&gt;DATE(2030,12,31)),"DATE_OUTLIER",""),IF($C1732="","MISSING_QRCODE",""),IF($J1732="UNKNOWN","UNKNOWN_PM_TYPE",""),IF($L1732="UNKNOWN","UNKNOWN_STATUS",""))</f>
        <v/>
      </c>
      <c r="AQ1732" s="42" t="str">
        <f t="shared" si="139"/>
        <v>NO</v>
      </c>
    </row>
    <row r="1733" spans="1:43" x14ac:dyDescent="0.3">
      <c r="A1733" s="38">
        <f>IF('query (10)'!A1733="","",'query (10)'!A1733)</f>
        <v>1939</v>
      </c>
      <c r="B1733" s="38">
        <f>IF('query (10)'!B1733="","",'query (10)'!B1733)</f>
        <v>19199</v>
      </c>
      <c r="C1733" s="38" t="str">
        <f>TRIM(UPPER('query (10)'!M1733))</f>
        <v>GR-1037</v>
      </c>
      <c r="D1733" s="38" t="str">
        <f>TRIM(UPPER(IFERROR(_xlfn.TEXTBEFORE('query (10)'!L1733,"("),'query (10)'!L1733)))</f>
        <v>OUTER RING RACEWAY SUPER FINISHING MACHINE NO.1</v>
      </c>
      <c r="E1733" s="38" t="str">
        <f>IFERROR(TRIM(UPPER(_xlfn.TEXTBEFORE(_xlfn.TEXTAFTER('query (10)'!L1733,"("),")"))),"")</f>
        <v/>
      </c>
      <c r="F1733" s="38" t="str">
        <f>TRIM('query (10)'!K1733)</f>
        <v>HUB2.5</v>
      </c>
      <c r="G1733" s="38" t="str">
        <f>IF('query (10)'!J1733="","",'query (10)'!J1733)</f>
        <v>Electrical Control</v>
      </c>
      <c r="H1733" s="38" t="str">
        <f>TRIM(UPPER('query (10)'!J1733))</f>
        <v>ELECTRICAL CONTROL</v>
      </c>
      <c r="I1733" s="38" t="str">
        <f>IF('query (10)'!F1733="","",'query (10)'!F1733)</f>
        <v>Time-based Maintenance</v>
      </c>
      <c r="J1733" s="38" t="str">
        <f>IF('query (10)'!F1733="","",IFERROR(INDEX(Cleaning_Rules!$B$14:$B$17,MATCH(TRIM('query (10)'!F1733),Cleaning_Rules!$A$14:$A$17,0)),"UNKNOWN"))</f>
        <v>TBM</v>
      </c>
      <c r="K1733" s="38" t="str">
        <f>IF('query (10)'!G1733="","",'query (10)'!G1733)</f>
        <v>เสร็จสิ้น</v>
      </c>
      <c r="L1733" s="38" t="str">
        <f>IF('query (10)'!G1733="","MISSING",IFERROR(INDEX(Cleaning_Rules!$B$5:$B$10,MATCH(TRIM('query (10)'!G1733),Cleaning_Rules!$A$5:$A$10,0)),"UNKNOWN"))</f>
        <v>COMPLETED</v>
      </c>
      <c r="M1733" s="38" t="str">
        <f>IF('query (10)'!I1733="","",'query (10)'!I1733)</f>
        <v>Electrical</v>
      </c>
      <c r="N1733" s="38" t="str">
        <f>IF('query (10)'!O1733="","",'query (10)'!O1733)</f>
        <v>Inspection</v>
      </c>
      <c r="O1733" s="38" t="str">
        <f>IF('query (10)'!P1733="","",'query (10)'!P1733)</f>
        <v>Medium</v>
      </c>
      <c r="P1733" s="38" t="str">
        <f>IF('query (10)'!N1733="","",'query (10)'!N1733)</f>
        <v xml:space="preserve">-Check Push botton, Emergency, Lamp, Selector switch
-Check Circuit breaker, Power supply, Magnetic, Relay
-Check Error Code of Inverter
-Check lens Photo sensor
-Check tight anchor point of Photo sensor
</v>
      </c>
      <c r="Q1733" s="38" t="str">
        <f>TRIM('query (10)'!N1733)</f>
        <v xml:space="preserve">-Check Push botton, Emergency, Lamp, Selector switch
-Check Circuit breaker, Power supply, Magnetic, Relay
-Check Error Code of Inverter
-Check lens Photo sensor
-Check tight anchor point of Photo sensor
</v>
      </c>
      <c r="R1733" s="38" t="str">
        <f>TRIM(UPPER('query (10)'!R1733))</f>
        <v/>
      </c>
      <c r="S1733" s="38" t="str">
        <f>TRIM(UPPER('query (10)'!S1733))</f>
        <v/>
      </c>
      <c r="T1733" s="38" t="str">
        <f>IF('query (10)'!Q1733="","",TRIM(UPPER('query (10)'!Q1733)))</f>
        <v/>
      </c>
      <c r="U1733" s="38" t="str">
        <f>IF('query (10)'!T1733="","",'query (10)'!T1733)</f>
        <v/>
      </c>
      <c r="V1733" s="39" t="str">
        <f>IF('query (10)'!T1733="","",IFERROR(VALUE('query (10)'!T1733),""))</f>
        <v/>
      </c>
      <c r="W1733" s="40">
        <f>IF('query (10)'!U1733="","",'query (10)'!U1733)</f>
        <v>0</v>
      </c>
      <c r="X1733" s="39">
        <f>IF('query (10)'!V1733="","",'query (10)'!V1733)</f>
        <v>30</v>
      </c>
      <c r="Y1733" s="41">
        <f>IF('query (10)'!W1733="","",'query (10)'!W1733)</f>
        <v>46066</v>
      </c>
      <c r="Z1733" s="41">
        <f>IF('query (10)'!X1733="","",'query (10)'!X1733)</f>
        <v>46106</v>
      </c>
      <c r="AA1733" s="41">
        <f>IF('query (10)'!Y1733="","",'query (10)'!Y1733)</f>
        <v>46106</v>
      </c>
      <c r="AB1733" s="41">
        <f>IF('query (10)'!Z1733="","",'query (10)'!Z1733)</f>
        <v>46136</v>
      </c>
      <c r="AC1733" s="38" t="str">
        <f>IF(OR('query (10)'!AA1733="",COUNTIF(Cleaning_Rules!$A$21:$A$26,TRIM('query (10)'!AA1733))&gt;0),"",TRIM('query (10)'!AA1733))</f>
        <v/>
      </c>
      <c r="AD1733" s="38" t="str">
        <f>IF('query (10)'!AB1733="","",TRIM(IFERROR(_xlfn.TEXTBEFORE('query (10)'!AB1733,"("),'query (10)'!AB1733)))</f>
        <v>เริ่มซ่อมงาน PM แล้ว รับผิดชอบโดย PONGPITAK SONCHAI</v>
      </c>
      <c r="AE1733" s="38" t="str">
        <f>IFERROR(LOWER(TRIM(_xlfn.TEXTBEFORE(_xlfn.TEXTAFTER('query (10)'!AB1733,"("),")"))),"")</f>
        <v>sonchai-p-6240@nsk.com</v>
      </c>
      <c r="AF1733" s="38" t="str">
        <f>IF('query (10)'!AD1733="","",TRIM('query (10)'!AD1733))</f>
        <v>ณัฐดนัย จุฑาเทพ</v>
      </c>
      <c r="AG1733" s="38" t="str">
        <f>IF('query (10)'!AE1733="","",TRIM('query (10)'!AE1733))</f>
        <v>พงษ์พิทักษ์ ศรไชย</v>
      </c>
      <c r="AH1733" s="38" t="str">
        <f>IF('query (10)'!AF1733="","",IFERROR(VALUE('query (10)'!AF1733),""))</f>
        <v/>
      </c>
      <c r="AI1733" s="38" t="str">
        <f>IF('query (10)'!AG1733="","",TRIM('query (10)'!AG1733))</f>
        <v/>
      </c>
      <c r="AJ1733" s="38" t="str">
        <f>IF('query (10)'!AH1733="","",IFERROR(VALUE('query (10)'!AH1733),""))</f>
        <v/>
      </c>
      <c r="AK1733" s="38" t="str">
        <f>IF('query (10)'!AI1733="","",TRIM('query (10)'!AI1733))</f>
        <v/>
      </c>
      <c r="AL1733" s="42">
        <f t="shared" si="135"/>
        <v>2026</v>
      </c>
      <c r="AM1733" s="42" t="str">
        <f t="shared" si="136"/>
        <v>2026-02</v>
      </c>
      <c r="AN1733" s="42" t="str">
        <f t="shared" ca="1" si="137"/>
        <v/>
      </c>
      <c r="AO1733" s="42" t="str">
        <f t="shared" si="138"/>
        <v>GR-1037 | OUTER RING RACEWAY SUPER FINISHING MACHINE NO.1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33" s="42" t="str">
        <f>_xlfn.TEXTJOIN("; ",TRUE,IF(COUNTA('query (10)'!A1733:AK1733)&lt;=6,"NEAR_EMPTY_ROW",""),IF($K1733="","MISSING_STATUS",""),IF(AND($K1733="เสร็จสิ้น",$Z1733=""),"DONE_NO_ACTUAL_DATE",""),IF(AND($I1733="Condition-based Maintenance",$AH1733=""),"CBM_NO_MEASUREMENT",""),IF(OR($X1733="",$X1733=0),"INVALID_PERIOD",""),IF(AND($AA1733&lt;&gt;"",$AB1733&lt;&gt;"",$AB1733&lt;$AA1733),"DATE_SEQUENCE_ERROR",""),IF(AND($AB1733&lt;&gt;"",$AB1733&gt;DATE(2030,12,31)),"DATE_OUTLIER",""),IF($C1733="","MISSING_QRCODE",""),IF($J1733="UNKNOWN","UNKNOWN_PM_TYPE",""),IF($L1733="UNKNOWN","UNKNOWN_STATUS",""))</f>
        <v/>
      </c>
      <c r="AQ1733" s="42" t="str">
        <f t="shared" si="139"/>
        <v>NO</v>
      </c>
    </row>
    <row r="1734" spans="1:43" x14ac:dyDescent="0.3">
      <c r="A1734" s="38">
        <f>IF('query (10)'!A1734="","",'query (10)'!A1734)</f>
        <v>1940</v>
      </c>
      <c r="B1734" s="38">
        <f>IF('query (10)'!B1734="","",'query (10)'!B1734)</f>
        <v>19200</v>
      </c>
      <c r="C1734" s="38" t="str">
        <f>TRIM(UPPER('query (10)'!M1734))</f>
        <v>GR-1038</v>
      </c>
      <c r="D1734" s="38" t="str">
        <f>TRIM(UPPER(IFERROR(_xlfn.TEXTBEFORE('query (10)'!L1734,"("),'query (10)'!L1734)))</f>
        <v>OUTER RING RACEWAY SUPER FINISHING MACHINE NO.2</v>
      </c>
      <c r="E1734" s="38" t="str">
        <f>IFERROR(TRIM(UPPER(_xlfn.TEXTBEFORE(_xlfn.TEXTAFTER('query (10)'!L1734,"("),")"))),"")</f>
        <v/>
      </c>
      <c r="F1734" s="38" t="str">
        <f>TRIM('query (10)'!K1734)</f>
        <v>HUB2.5</v>
      </c>
      <c r="G1734" s="38" t="str">
        <f>IF('query (10)'!J1734="","",'query (10)'!J1734)</f>
        <v>Electrical Control</v>
      </c>
      <c r="H1734" s="38" t="str">
        <f>TRIM(UPPER('query (10)'!J1734))</f>
        <v>ELECTRICAL CONTROL</v>
      </c>
      <c r="I1734" s="38" t="str">
        <f>IF('query (10)'!F1734="","",'query (10)'!F1734)</f>
        <v>Time-based Maintenance</v>
      </c>
      <c r="J1734" s="38" t="str">
        <f>IF('query (10)'!F1734="","",IFERROR(INDEX(Cleaning_Rules!$B$14:$B$17,MATCH(TRIM('query (10)'!F1734),Cleaning_Rules!$A$14:$A$17,0)),"UNKNOWN"))</f>
        <v>TBM</v>
      </c>
      <c r="K1734" s="38" t="str">
        <f>IF('query (10)'!G1734="","",'query (10)'!G1734)</f>
        <v>เสร็จสิ้น</v>
      </c>
      <c r="L1734" s="38" t="str">
        <f>IF('query (10)'!G1734="","MISSING",IFERROR(INDEX(Cleaning_Rules!$B$5:$B$10,MATCH(TRIM('query (10)'!G1734),Cleaning_Rules!$A$5:$A$10,0)),"UNKNOWN"))</f>
        <v>COMPLETED</v>
      </c>
      <c r="M1734" s="38" t="str">
        <f>IF('query (10)'!I1734="","",'query (10)'!I1734)</f>
        <v>Electrical</v>
      </c>
      <c r="N1734" s="38" t="str">
        <f>IF('query (10)'!O1734="","",'query (10)'!O1734)</f>
        <v>Inspection</v>
      </c>
      <c r="O1734" s="38" t="str">
        <f>IF('query (10)'!P1734="","",'query (10)'!P1734)</f>
        <v>Medium</v>
      </c>
      <c r="P1734" s="38" t="str">
        <f>IF('query (10)'!N1734="","",'query (10)'!N1734)</f>
        <v xml:space="preserve">-Check Push botton, Emergency, Lamp, Selector switch
-Check Circuit breaker, Power supply, Magnetic, Relay
-Check Error Code of Inverter
-Check lens Photo sensor
-Check tight anchor point of Photo sensor
</v>
      </c>
      <c r="Q1734" s="38" t="str">
        <f>TRIM('query (10)'!N1734)</f>
        <v xml:space="preserve">-Check Push botton, Emergency, Lamp, Selector switch
-Check Circuit breaker, Power supply, Magnetic, Relay
-Check Error Code of Inverter
-Check lens Photo sensor
-Check tight anchor point of Photo sensor
</v>
      </c>
      <c r="R1734" s="38" t="str">
        <f>TRIM(UPPER('query (10)'!R1734))</f>
        <v/>
      </c>
      <c r="S1734" s="38" t="str">
        <f>TRIM(UPPER('query (10)'!S1734))</f>
        <v/>
      </c>
      <c r="T1734" s="38" t="str">
        <f>IF('query (10)'!Q1734="","",TRIM(UPPER('query (10)'!Q1734)))</f>
        <v/>
      </c>
      <c r="U1734" s="38" t="str">
        <f>IF('query (10)'!T1734="","",'query (10)'!T1734)</f>
        <v/>
      </c>
      <c r="V1734" s="39" t="str">
        <f>IF('query (10)'!T1734="","",IFERROR(VALUE('query (10)'!T1734),""))</f>
        <v/>
      </c>
      <c r="W1734" s="40">
        <f>IF('query (10)'!U1734="","",'query (10)'!U1734)</f>
        <v>0</v>
      </c>
      <c r="X1734" s="39">
        <f>IF('query (10)'!V1734="","",'query (10)'!V1734)</f>
        <v>30</v>
      </c>
      <c r="Y1734" s="41">
        <f>IF('query (10)'!W1734="","",'query (10)'!W1734)</f>
        <v>46066</v>
      </c>
      <c r="Z1734" s="41">
        <f>IF('query (10)'!X1734="","",'query (10)'!X1734)</f>
        <v>46106</v>
      </c>
      <c r="AA1734" s="41">
        <f>IF('query (10)'!Y1734="","",'query (10)'!Y1734)</f>
        <v>46106</v>
      </c>
      <c r="AB1734" s="41">
        <f>IF('query (10)'!Z1734="","",'query (10)'!Z1734)</f>
        <v>46136</v>
      </c>
      <c r="AC1734" s="38" t="str">
        <f>IF(OR('query (10)'!AA1734="",COUNTIF(Cleaning_Rules!$A$21:$A$26,TRIM('query (10)'!AA1734))&gt;0),"",TRIM('query (10)'!AA1734))</f>
        <v/>
      </c>
      <c r="AD1734" s="38" t="str">
        <f>IF('query (10)'!AB1734="","",TRIM(IFERROR(_xlfn.TEXTBEFORE('query (10)'!AB1734,"("),'query (10)'!AB1734)))</f>
        <v>เริ่มซ่อมงาน PM แล้ว รับผิดชอบโดย PONGPITAK SONCHAI</v>
      </c>
      <c r="AE1734" s="38" t="str">
        <f>IFERROR(LOWER(TRIM(_xlfn.TEXTBEFORE(_xlfn.TEXTAFTER('query (10)'!AB1734,"("),")"))),"")</f>
        <v>sonchai-p-6240@nsk.com</v>
      </c>
      <c r="AF1734" s="38" t="str">
        <f>IF('query (10)'!AD1734="","",TRIM('query (10)'!AD1734))</f>
        <v>ณัฐดนัย จุฑาเทพ</v>
      </c>
      <c r="AG1734" s="38" t="str">
        <f>IF('query (10)'!AE1734="","",TRIM('query (10)'!AE1734))</f>
        <v>พงษ์พิทักษ์ ศรไชย</v>
      </c>
      <c r="AH1734" s="38" t="str">
        <f>IF('query (10)'!AF1734="","",IFERROR(VALUE('query (10)'!AF1734),""))</f>
        <v/>
      </c>
      <c r="AI1734" s="38" t="str">
        <f>IF('query (10)'!AG1734="","",TRIM('query (10)'!AG1734))</f>
        <v/>
      </c>
      <c r="AJ1734" s="38" t="str">
        <f>IF('query (10)'!AH1734="","",IFERROR(VALUE('query (10)'!AH1734),""))</f>
        <v/>
      </c>
      <c r="AK1734" s="38" t="str">
        <f>IF('query (10)'!AI1734="","",TRIM('query (10)'!AI1734))</f>
        <v/>
      </c>
      <c r="AL1734" s="42">
        <f t="shared" si="135"/>
        <v>2026</v>
      </c>
      <c r="AM1734" s="42" t="str">
        <f t="shared" si="136"/>
        <v>2026-02</v>
      </c>
      <c r="AN1734" s="42" t="str">
        <f t="shared" ca="1" si="137"/>
        <v/>
      </c>
      <c r="AO1734" s="42" t="str">
        <f t="shared" si="138"/>
        <v>GR-1038 | OUTER RING RACEWAY SUPER FINISHING MACHINE NO.2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34" s="42" t="str">
        <f>_xlfn.TEXTJOIN("; ",TRUE,IF(COUNTA('query (10)'!A1734:AK1734)&lt;=6,"NEAR_EMPTY_ROW",""),IF($K1734="","MISSING_STATUS",""),IF(AND($K1734="เสร็จสิ้น",$Z1734=""),"DONE_NO_ACTUAL_DATE",""),IF(AND($I1734="Condition-based Maintenance",$AH1734=""),"CBM_NO_MEASUREMENT",""),IF(OR($X1734="",$X1734=0),"INVALID_PERIOD",""),IF(AND($AA1734&lt;&gt;"",$AB1734&lt;&gt;"",$AB1734&lt;$AA1734),"DATE_SEQUENCE_ERROR",""),IF(AND($AB1734&lt;&gt;"",$AB1734&gt;DATE(2030,12,31)),"DATE_OUTLIER",""),IF($C1734="","MISSING_QRCODE",""),IF($J1734="UNKNOWN","UNKNOWN_PM_TYPE",""),IF($L1734="UNKNOWN","UNKNOWN_STATUS",""))</f>
        <v/>
      </c>
      <c r="AQ1734" s="42" t="str">
        <f t="shared" si="139"/>
        <v>NO</v>
      </c>
    </row>
    <row r="1735" spans="1:43" x14ac:dyDescent="0.3">
      <c r="A1735" s="38">
        <f>IF('query (10)'!A1735="","",'query (10)'!A1735)</f>
        <v>1941</v>
      </c>
      <c r="B1735" s="38">
        <f>IF('query (10)'!B1735="","",'query (10)'!B1735)</f>
        <v>19201</v>
      </c>
      <c r="C1735" s="38" t="str">
        <f>TRIM(UPPER('query (10)'!M1735))</f>
        <v>GR-1038</v>
      </c>
      <c r="D1735" s="38" t="str">
        <f>TRIM(UPPER(IFERROR(_xlfn.TEXTBEFORE('query (10)'!L1735,"("),'query (10)'!L1735)))</f>
        <v>OUTER RING WASHING MACHINE &amp; ECT</v>
      </c>
      <c r="E1735" s="38" t="str">
        <f>IFERROR(TRIM(UPPER(_xlfn.TEXTBEFORE(_xlfn.TEXTAFTER('query (10)'!L1735,"("),")"))),"")</f>
        <v/>
      </c>
      <c r="F1735" s="38" t="str">
        <f>TRIM('query (10)'!K1735)</f>
        <v>HUB2.5</v>
      </c>
      <c r="G1735" s="38" t="str">
        <f>IF('query (10)'!J1735="","",'query (10)'!J1735)</f>
        <v>Electrical Control</v>
      </c>
      <c r="H1735" s="38" t="str">
        <f>TRIM(UPPER('query (10)'!J1735))</f>
        <v>ELECTRICAL CONTROL</v>
      </c>
      <c r="I1735" s="38" t="str">
        <f>IF('query (10)'!F1735="","",'query (10)'!F1735)</f>
        <v>Time-based Maintenance</v>
      </c>
      <c r="J1735" s="38" t="str">
        <f>IF('query (10)'!F1735="","",IFERROR(INDEX(Cleaning_Rules!$B$14:$B$17,MATCH(TRIM('query (10)'!F1735),Cleaning_Rules!$A$14:$A$17,0)),"UNKNOWN"))</f>
        <v>TBM</v>
      </c>
      <c r="K1735" s="38" t="str">
        <f>IF('query (10)'!G1735="","",'query (10)'!G1735)</f>
        <v>เสร็จสิ้น</v>
      </c>
      <c r="L1735" s="38" t="str">
        <f>IF('query (10)'!G1735="","MISSING",IFERROR(INDEX(Cleaning_Rules!$B$5:$B$10,MATCH(TRIM('query (10)'!G1735),Cleaning_Rules!$A$5:$A$10,0)),"UNKNOWN"))</f>
        <v>COMPLETED</v>
      </c>
      <c r="M1735" s="38" t="str">
        <f>IF('query (10)'!I1735="","",'query (10)'!I1735)</f>
        <v>Electrical</v>
      </c>
      <c r="N1735" s="38" t="str">
        <f>IF('query (10)'!O1735="","",'query (10)'!O1735)</f>
        <v>Inspection</v>
      </c>
      <c r="O1735" s="38" t="str">
        <f>IF('query (10)'!P1735="","",'query (10)'!P1735)</f>
        <v>Medium</v>
      </c>
      <c r="P1735" s="38" t="str">
        <f>IF('query (10)'!N1735="","",'query (10)'!N1735)</f>
        <v xml:space="preserve">-Check Push botton, Emergency, Lamp, Selector switch
-Check Circuit breaker, Power supply, Magnetic, Relay
-Check Error Code of Inverter
-Check lens Photo sensor
-Check tight anchor point of Photo sensor
</v>
      </c>
      <c r="Q1735" s="38" t="str">
        <f>TRIM('query (10)'!N1735)</f>
        <v xml:space="preserve">-Check Push botton, Emergency, Lamp, Selector switch
-Check Circuit breaker, Power supply, Magnetic, Relay
-Check Error Code of Inverter
-Check lens Photo sensor
-Check tight anchor point of Photo sensor
</v>
      </c>
      <c r="R1735" s="38" t="str">
        <f>TRIM(UPPER('query (10)'!R1735))</f>
        <v/>
      </c>
      <c r="S1735" s="38" t="str">
        <f>TRIM(UPPER('query (10)'!S1735))</f>
        <v/>
      </c>
      <c r="T1735" s="38" t="str">
        <f>IF('query (10)'!Q1735="","",TRIM(UPPER('query (10)'!Q1735)))</f>
        <v/>
      </c>
      <c r="U1735" s="38" t="str">
        <f>IF('query (10)'!T1735="","",'query (10)'!T1735)</f>
        <v/>
      </c>
      <c r="V1735" s="39" t="str">
        <f>IF('query (10)'!T1735="","",IFERROR(VALUE('query (10)'!T1735),""))</f>
        <v/>
      </c>
      <c r="W1735" s="40">
        <f>IF('query (10)'!U1735="","",'query (10)'!U1735)</f>
        <v>0</v>
      </c>
      <c r="X1735" s="39">
        <f>IF('query (10)'!V1735="","",'query (10)'!V1735)</f>
        <v>30</v>
      </c>
      <c r="Y1735" s="41">
        <f>IF('query (10)'!W1735="","",'query (10)'!W1735)</f>
        <v>46066</v>
      </c>
      <c r="Z1735" s="41">
        <f>IF('query (10)'!X1735="","",'query (10)'!X1735)</f>
        <v>46106</v>
      </c>
      <c r="AA1735" s="41">
        <f>IF('query (10)'!Y1735="","",'query (10)'!Y1735)</f>
        <v>46106</v>
      </c>
      <c r="AB1735" s="41">
        <f>IF('query (10)'!Z1735="","",'query (10)'!Z1735)</f>
        <v>46136</v>
      </c>
      <c r="AC1735" s="38" t="str">
        <f>IF(OR('query (10)'!AA1735="",COUNTIF(Cleaning_Rules!$A$21:$A$26,TRIM('query (10)'!AA1735))&gt;0),"",TRIM('query (10)'!AA1735))</f>
        <v/>
      </c>
      <c r="AD1735" s="38" t="str">
        <f>IF('query (10)'!AB1735="","",TRIM(IFERROR(_xlfn.TEXTBEFORE('query (10)'!AB1735,"("),'query (10)'!AB1735)))</f>
        <v>เริ่มซ่อมงาน PM แล้ว รับผิดชอบโดย PONGPITAK SONCHAI</v>
      </c>
      <c r="AE1735" s="38" t="str">
        <f>IFERROR(LOWER(TRIM(_xlfn.TEXTBEFORE(_xlfn.TEXTAFTER('query (10)'!AB1735,"("),")"))),"")</f>
        <v>sonchai-p-6240@nsk.com</v>
      </c>
      <c r="AF1735" s="38" t="str">
        <f>IF('query (10)'!AD1735="","",TRIM('query (10)'!AD1735))</f>
        <v>ณัฐดนัย จุฑาเทพ</v>
      </c>
      <c r="AG1735" s="38" t="str">
        <f>IF('query (10)'!AE1735="","",TRIM('query (10)'!AE1735))</f>
        <v>พงษ์พิทักษ์ ศรไชย</v>
      </c>
      <c r="AH1735" s="38" t="str">
        <f>IF('query (10)'!AF1735="","",IFERROR(VALUE('query (10)'!AF1735),""))</f>
        <v/>
      </c>
      <c r="AI1735" s="38" t="str">
        <f>IF('query (10)'!AG1735="","",TRIM('query (10)'!AG1735))</f>
        <v/>
      </c>
      <c r="AJ1735" s="38" t="str">
        <f>IF('query (10)'!AH1735="","",IFERROR(VALUE('query (10)'!AH1735),""))</f>
        <v/>
      </c>
      <c r="AK1735" s="38" t="str">
        <f>IF('query (10)'!AI1735="","",TRIM('query (10)'!AI1735))</f>
        <v/>
      </c>
      <c r="AL1735" s="42">
        <f t="shared" si="135"/>
        <v>2026</v>
      </c>
      <c r="AM1735" s="42" t="str">
        <f t="shared" si="136"/>
        <v>2026-02</v>
      </c>
      <c r="AN1735" s="42" t="str">
        <f t="shared" ca="1" si="137"/>
        <v/>
      </c>
      <c r="AO1735" s="42" t="str">
        <f t="shared" si="138"/>
        <v>GR-1038 | OUTER RING WASHING MACHINE &amp; ECT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35" s="42" t="str">
        <f>_xlfn.TEXTJOIN("; ",TRUE,IF(COUNTA('query (10)'!A1735:AK1735)&lt;=6,"NEAR_EMPTY_ROW",""),IF($K1735="","MISSING_STATUS",""),IF(AND($K1735="เสร็จสิ้น",$Z1735=""),"DONE_NO_ACTUAL_DATE",""),IF(AND($I1735="Condition-based Maintenance",$AH1735=""),"CBM_NO_MEASUREMENT",""),IF(OR($X1735="",$X1735=0),"INVALID_PERIOD",""),IF(AND($AA1735&lt;&gt;"",$AB1735&lt;&gt;"",$AB1735&lt;$AA1735),"DATE_SEQUENCE_ERROR",""),IF(AND($AB1735&lt;&gt;"",$AB1735&gt;DATE(2030,12,31)),"DATE_OUTLIER",""),IF($C1735="","MISSING_QRCODE",""),IF($J1735="UNKNOWN","UNKNOWN_PM_TYPE",""),IF($L1735="UNKNOWN","UNKNOWN_STATUS",""))</f>
        <v/>
      </c>
      <c r="AQ1735" s="42" t="str">
        <f t="shared" si="139"/>
        <v>NO</v>
      </c>
    </row>
    <row r="1736" spans="1:43" x14ac:dyDescent="0.3">
      <c r="A1736" s="38">
        <f>IF('query (10)'!A1736="","",'query (10)'!A1736)</f>
        <v>1942</v>
      </c>
      <c r="B1736" s="38">
        <f>IF('query (10)'!B1736="","",'query (10)'!B1736)</f>
        <v>19202</v>
      </c>
      <c r="C1736" s="38" t="str">
        <f>TRIM(UPPER('query (10)'!M1736))</f>
        <v>CH-1040</v>
      </c>
      <c r="D1736" s="38" t="str">
        <f>TRIM(UPPER(IFERROR(_xlfn.TEXTBEFORE('query (10)'!L1736,"("),'query (10)'!L1736)))</f>
        <v>OUTER RING APPEARANCE CHECK TABLE MACHINE</v>
      </c>
      <c r="E1736" s="38" t="str">
        <f>IFERROR(TRIM(UPPER(_xlfn.TEXTBEFORE(_xlfn.TEXTAFTER('query (10)'!L1736,"("),")"))),"")</f>
        <v/>
      </c>
      <c r="F1736" s="38" t="str">
        <f>TRIM('query (10)'!K1736)</f>
        <v>HUB2.5</v>
      </c>
      <c r="G1736" s="38" t="str">
        <f>IF('query (10)'!J1736="","",'query (10)'!J1736)</f>
        <v>Electrical Control</v>
      </c>
      <c r="H1736" s="38" t="str">
        <f>TRIM(UPPER('query (10)'!J1736))</f>
        <v>ELECTRICAL CONTROL</v>
      </c>
      <c r="I1736" s="38" t="str">
        <f>IF('query (10)'!F1736="","",'query (10)'!F1736)</f>
        <v>Time-based Maintenance</v>
      </c>
      <c r="J1736" s="38" t="str">
        <f>IF('query (10)'!F1736="","",IFERROR(INDEX(Cleaning_Rules!$B$14:$B$17,MATCH(TRIM('query (10)'!F1736),Cleaning_Rules!$A$14:$A$17,0)),"UNKNOWN"))</f>
        <v>TBM</v>
      </c>
      <c r="K1736" s="38" t="str">
        <f>IF('query (10)'!G1736="","",'query (10)'!G1736)</f>
        <v>เสร็จสิ้น</v>
      </c>
      <c r="L1736" s="38" t="str">
        <f>IF('query (10)'!G1736="","MISSING",IFERROR(INDEX(Cleaning_Rules!$B$5:$B$10,MATCH(TRIM('query (10)'!G1736),Cleaning_Rules!$A$5:$A$10,0)),"UNKNOWN"))</f>
        <v>COMPLETED</v>
      </c>
      <c r="M1736" s="38" t="str">
        <f>IF('query (10)'!I1736="","",'query (10)'!I1736)</f>
        <v>Electrical</v>
      </c>
      <c r="N1736" s="38" t="str">
        <f>IF('query (10)'!O1736="","",'query (10)'!O1736)</f>
        <v>Inspection</v>
      </c>
      <c r="O1736" s="38" t="str">
        <f>IF('query (10)'!P1736="","",'query (10)'!P1736)</f>
        <v>Medium</v>
      </c>
      <c r="P1736" s="38" t="str">
        <f>IF('query (10)'!N1736="","",'query (10)'!N1736)</f>
        <v xml:space="preserve">-Check Push botton, Emergency, Lamp, Selector switch
-Check Circuit breaker, Power supply, Magnetic, Relay
-Check Error Code of Inverter
-Check lens Photo sensor
-Check tight anchor point of Photo sensor
</v>
      </c>
      <c r="Q1736" s="38" t="str">
        <f>TRIM('query (10)'!N1736)</f>
        <v xml:space="preserve">-Check Push botton, Emergency, Lamp, Selector switch
-Check Circuit breaker, Power supply, Magnetic, Relay
-Check Error Code of Inverter
-Check lens Photo sensor
-Check tight anchor point of Photo sensor
</v>
      </c>
      <c r="R1736" s="38" t="str">
        <f>TRIM(UPPER('query (10)'!R1736))</f>
        <v/>
      </c>
      <c r="S1736" s="38" t="str">
        <f>TRIM(UPPER('query (10)'!S1736))</f>
        <v/>
      </c>
      <c r="T1736" s="38" t="str">
        <f>IF('query (10)'!Q1736="","",TRIM(UPPER('query (10)'!Q1736)))</f>
        <v/>
      </c>
      <c r="U1736" s="38" t="str">
        <f>IF('query (10)'!T1736="","",'query (10)'!T1736)</f>
        <v/>
      </c>
      <c r="V1736" s="39" t="str">
        <f>IF('query (10)'!T1736="","",IFERROR(VALUE('query (10)'!T1736),""))</f>
        <v/>
      </c>
      <c r="W1736" s="40">
        <f>IF('query (10)'!U1736="","",'query (10)'!U1736)</f>
        <v>0</v>
      </c>
      <c r="X1736" s="39">
        <f>IF('query (10)'!V1736="","",'query (10)'!V1736)</f>
        <v>30</v>
      </c>
      <c r="Y1736" s="41">
        <f>IF('query (10)'!W1736="","",'query (10)'!W1736)</f>
        <v>46066</v>
      </c>
      <c r="Z1736" s="41">
        <f>IF('query (10)'!X1736="","",'query (10)'!X1736)</f>
        <v>46106</v>
      </c>
      <c r="AA1736" s="41">
        <f>IF('query (10)'!Y1736="","",'query (10)'!Y1736)</f>
        <v>46106</v>
      </c>
      <c r="AB1736" s="41">
        <f>IF('query (10)'!Z1736="","",'query (10)'!Z1736)</f>
        <v>46136</v>
      </c>
      <c r="AC1736" s="38" t="str">
        <f>IF(OR('query (10)'!AA1736="",COUNTIF(Cleaning_Rules!$A$21:$A$26,TRIM('query (10)'!AA1736))&gt;0),"",TRIM('query (10)'!AA1736))</f>
        <v/>
      </c>
      <c r="AD1736" s="38" t="str">
        <f>IF('query (10)'!AB1736="","",TRIM(IFERROR(_xlfn.TEXTBEFORE('query (10)'!AB1736,"("),'query (10)'!AB1736)))</f>
        <v>เริ่มซ่อมงาน PM แล้ว รับผิดชอบโดย PONGPITAK SONCHAI</v>
      </c>
      <c r="AE1736" s="38" t="str">
        <f>IFERROR(LOWER(TRIM(_xlfn.TEXTBEFORE(_xlfn.TEXTAFTER('query (10)'!AB1736,"("),")"))),"")</f>
        <v>sonchai-p-6240@nsk.com</v>
      </c>
      <c r="AF1736" s="38" t="str">
        <f>IF('query (10)'!AD1736="","",TRIM('query (10)'!AD1736))</f>
        <v>ณัฐดนัย จุฑาเทพ</v>
      </c>
      <c r="AG1736" s="38" t="str">
        <f>IF('query (10)'!AE1736="","",TRIM('query (10)'!AE1736))</f>
        <v>พงษ์พิทักษ์ ศรไชย</v>
      </c>
      <c r="AH1736" s="38" t="str">
        <f>IF('query (10)'!AF1736="","",IFERROR(VALUE('query (10)'!AF1736),""))</f>
        <v/>
      </c>
      <c r="AI1736" s="38" t="str">
        <f>IF('query (10)'!AG1736="","",TRIM('query (10)'!AG1736))</f>
        <v/>
      </c>
      <c r="AJ1736" s="38" t="str">
        <f>IF('query (10)'!AH1736="","",IFERROR(VALUE('query (10)'!AH1736),""))</f>
        <v/>
      </c>
      <c r="AK1736" s="38" t="str">
        <f>IF('query (10)'!AI1736="","",TRIM('query (10)'!AI1736))</f>
        <v/>
      </c>
      <c r="AL1736" s="42">
        <f t="shared" si="135"/>
        <v>2026</v>
      </c>
      <c r="AM1736" s="42" t="str">
        <f t="shared" si="136"/>
        <v>2026-02</v>
      </c>
      <c r="AN1736" s="42" t="str">
        <f t="shared" ca="1" si="137"/>
        <v/>
      </c>
      <c r="AO1736" s="42" t="str">
        <f t="shared" si="138"/>
        <v>CH-1040 | OUTER RING APPEARANCE CHECK TABLE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36" s="42" t="str">
        <f>_xlfn.TEXTJOIN("; ",TRUE,IF(COUNTA('query (10)'!A1736:AK1736)&lt;=6,"NEAR_EMPTY_ROW",""),IF($K1736="","MISSING_STATUS",""),IF(AND($K1736="เสร็จสิ้น",$Z1736=""),"DONE_NO_ACTUAL_DATE",""),IF(AND($I1736="Condition-based Maintenance",$AH1736=""),"CBM_NO_MEASUREMENT",""),IF(OR($X1736="",$X1736=0),"INVALID_PERIOD",""),IF(AND($AA1736&lt;&gt;"",$AB1736&lt;&gt;"",$AB1736&lt;$AA1736),"DATE_SEQUENCE_ERROR",""),IF(AND($AB1736&lt;&gt;"",$AB1736&gt;DATE(2030,12,31)),"DATE_OUTLIER",""),IF($C1736="","MISSING_QRCODE",""),IF($J1736="UNKNOWN","UNKNOWN_PM_TYPE",""),IF($L1736="UNKNOWN","UNKNOWN_STATUS",""))</f>
        <v/>
      </c>
      <c r="AQ1736" s="42" t="str">
        <f t="shared" si="139"/>
        <v>NO</v>
      </c>
    </row>
    <row r="1737" spans="1:43" x14ac:dyDescent="0.3">
      <c r="A1737" s="38">
        <f>IF('query (10)'!A1737="","",'query (10)'!A1737)</f>
        <v>1943</v>
      </c>
      <c r="B1737" s="38">
        <f>IF('query (10)'!B1737="","",'query (10)'!B1737)</f>
        <v>19203</v>
      </c>
      <c r="C1737" s="38" t="str">
        <f>TRIM(UPPER('query (10)'!M1737))</f>
        <v>CH-1041</v>
      </c>
      <c r="D1737" s="38" t="str">
        <f>TRIM(UPPER(IFERROR(_xlfn.TEXTBEFORE('query (10)'!L1737,"("),'query (10)'!L1737)))</f>
        <v>OUTSIDE &amp; RACEWAY INSPECTION MACHINE</v>
      </c>
      <c r="E1737" s="38" t="str">
        <f>IFERROR(TRIM(UPPER(_xlfn.TEXTBEFORE(_xlfn.TEXTAFTER('query (10)'!L1737,"("),")"))),"")</f>
        <v/>
      </c>
      <c r="F1737" s="38" t="str">
        <f>TRIM('query (10)'!K1737)</f>
        <v>HUB2.5</v>
      </c>
      <c r="G1737" s="38" t="str">
        <f>IF('query (10)'!J1737="","",'query (10)'!J1737)</f>
        <v>Electrical Control</v>
      </c>
      <c r="H1737" s="38" t="str">
        <f>TRIM(UPPER('query (10)'!J1737))</f>
        <v>ELECTRICAL CONTROL</v>
      </c>
      <c r="I1737" s="38" t="str">
        <f>IF('query (10)'!F1737="","",'query (10)'!F1737)</f>
        <v>Time-based Maintenance</v>
      </c>
      <c r="J1737" s="38" t="str">
        <f>IF('query (10)'!F1737="","",IFERROR(INDEX(Cleaning_Rules!$B$14:$B$17,MATCH(TRIM('query (10)'!F1737),Cleaning_Rules!$A$14:$A$17,0)),"UNKNOWN"))</f>
        <v>TBM</v>
      </c>
      <c r="K1737" s="38" t="str">
        <f>IF('query (10)'!G1737="","",'query (10)'!G1737)</f>
        <v>เสร็จสิ้น</v>
      </c>
      <c r="L1737" s="38" t="str">
        <f>IF('query (10)'!G1737="","MISSING",IFERROR(INDEX(Cleaning_Rules!$B$5:$B$10,MATCH(TRIM('query (10)'!G1737),Cleaning_Rules!$A$5:$A$10,0)),"UNKNOWN"))</f>
        <v>COMPLETED</v>
      </c>
      <c r="M1737" s="38" t="str">
        <f>IF('query (10)'!I1737="","",'query (10)'!I1737)</f>
        <v>Electrical</v>
      </c>
      <c r="N1737" s="38" t="str">
        <f>IF('query (10)'!O1737="","",'query (10)'!O1737)</f>
        <v>Inspection</v>
      </c>
      <c r="O1737" s="38" t="str">
        <f>IF('query (10)'!P1737="","",'query (10)'!P1737)</f>
        <v>Medium</v>
      </c>
      <c r="P1737" s="38" t="str">
        <f>IF('query (10)'!N1737="","",'query (10)'!N1737)</f>
        <v xml:space="preserve">-Check Push botton, Emergency, Lamp, Selector switch
-Check Circuit breaker, Power supply, Magnetic, Relay
-Check Error Code of Inverter
-Check lens Photo sensor
-Check tight anchor point of Photo sensor
</v>
      </c>
      <c r="Q1737" s="38" t="str">
        <f>TRIM('query (10)'!N1737)</f>
        <v xml:space="preserve">-Check Push botton, Emergency, Lamp, Selector switch
-Check Circuit breaker, Power supply, Magnetic, Relay
-Check Error Code of Inverter
-Check lens Photo sensor
-Check tight anchor point of Photo sensor
</v>
      </c>
      <c r="R1737" s="38" t="str">
        <f>TRIM(UPPER('query (10)'!R1737))</f>
        <v/>
      </c>
      <c r="S1737" s="38" t="str">
        <f>TRIM(UPPER('query (10)'!S1737))</f>
        <v/>
      </c>
      <c r="T1737" s="38" t="str">
        <f>IF('query (10)'!Q1737="","",TRIM(UPPER('query (10)'!Q1737)))</f>
        <v/>
      </c>
      <c r="U1737" s="38" t="str">
        <f>IF('query (10)'!T1737="","",'query (10)'!T1737)</f>
        <v/>
      </c>
      <c r="V1737" s="39" t="str">
        <f>IF('query (10)'!T1737="","",IFERROR(VALUE('query (10)'!T1737),""))</f>
        <v/>
      </c>
      <c r="W1737" s="40">
        <f>IF('query (10)'!U1737="","",'query (10)'!U1737)</f>
        <v>0</v>
      </c>
      <c r="X1737" s="39">
        <f>IF('query (10)'!V1737="","",'query (10)'!V1737)</f>
        <v>30</v>
      </c>
      <c r="Y1737" s="41">
        <f>IF('query (10)'!W1737="","",'query (10)'!W1737)</f>
        <v>46066</v>
      </c>
      <c r="Z1737" s="41">
        <f>IF('query (10)'!X1737="","",'query (10)'!X1737)</f>
        <v>46106</v>
      </c>
      <c r="AA1737" s="41">
        <f>IF('query (10)'!Y1737="","",'query (10)'!Y1737)</f>
        <v>46106</v>
      </c>
      <c r="AB1737" s="41">
        <f>IF('query (10)'!Z1737="","",'query (10)'!Z1737)</f>
        <v>46136</v>
      </c>
      <c r="AC1737" s="38" t="str">
        <f>IF(OR('query (10)'!AA1737="",COUNTIF(Cleaning_Rules!$A$21:$A$26,TRIM('query (10)'!AA1737))&gt;0),"",TRIM('query (10)'!AA1737))</f>
        <v/>
      </c>
      <c r="AD1737" s="38" t="str">
        <f>IF('query (10)'!AB1737="","",TRIM(IFERROR(_xlfn.TEXTBEFORE('query (10)'!AB1737,"("),'query (10)'!AB1737)))</f>
        <v>เริ่มซ่อมงาน PM แล้ว รับผิดชอบโดย PONGPITAK SONCHAI</v>
      </c>
      <c r="AE1737" s="38" t="str">
        <f>IFERROR(LOWER(TRIM(_xlfn.TEXTBEFORE(_xlfn.TEXTAFTER('query (10)'!AB1737,"("),")"))),"")</f>
        <v>sonchai-p-6240@nsk.com</v>
      </c>
      <c r="AF1737" s="38" t="str">
        <f>IF('query (10)'!AD1737="","",TRIM('query (10)'!AD1737))</f>
        <v>ณัฐดนัย จุฑาเทพ</v>
      </c>
      <c r="AG1737" s="38" t="str">
        <f>IF('query (10)'!AE1737="","",TRIM('query (10)'!AE1737))</f>
        <v>พงษ์พิทักษ์ ศรไชย</v>
      </c>
      <c r="AH1737" s="38" t="str">
        <f>IF('query (10)'!AF1737="","",IFERROR(VALUE('query (10)'!AF1737),""))</f>
        <v/>
      </c>
      <c r="AI1737" s="38" t="str">
        <f>IF('query (10)'!AG1737="","",TRIM('query (10)'!AG1737))</f>
        <v/>
      </c>
      <c r="AJ1737" s="38" t="str">
        <f>IF('query (10)'!AH1737="","",IFERROR(VALUE('query (10)'!AH1737),""))</f>
        <v/>
      </c>
      <c r="AK1737" s="38" t="str">
        <f>IF('query (10)'!AI1737="","",TRIM('query (10)'!AI1737))</f>
        <v/>
      </c>
      <c r="AL1737" s="42">
        <f t="shared" si="135"/>
        <v>2026</v>
      </c>
      <c r="AM1737" s="42" t="str">
        <f t="shared" si="136"/>
        <v>2026-02</v>
      </c>
      <c r="AN1737" s="42" t="str">
        <f t="shared" ca="1" si="137"/>
        <v/>
      </c>
      <c r="AO1737" s="42" t="str">
        <f t="shared" si="138"/>
        <v>CH-1041 | OUTSIDE &amp; RACEWAY INSPECTION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37" s="42" t="str">
        <f>_xlfn.TEXTJOIN("; ",TRUE,IF(COUNTA('query (10)'!A1737:AK1737)&lt;=6,"NEAR_EMPTY_ROW",""),IF($K1737="","MISSING_STATUS",""),IF(AND($K1737="เสร็จสิ้น",$Z1737=""),"DONE_NO_ACTUAL_DATE",""),IF(AND($I1737="Condition-based Maintenance",$AH1737=""),"CBM_NO_MEASUREMENT",""),IF(OR($X1737="",$X1737=0),"INVALID_PERIOD",""),IF(AND($AA1737&lt;&gt;"",$AB1737&lt;&gt;"",$AB1737&lt;$AA1737),"DATE_SEQUENCE_ERROR",""),IF(AND($AB1737&lt;&gt;"",$AB1737&gt;DATE(2030,12,31)),"DATE_OUTLIER",""),IF($C1737="","MISSING_QRCODE",""),IF($J1737="UNKNOWN","UNKNOWN_PM_TYPE",""),IF($L1737="UNKNOWN","UNKNOWN_STATUS",""))</f>
        <v/>
      </c>
      <c r="AQ1737" s="42" t="str">
        <f t="shared" si="139"/>
        <v>NO</v>
      </c>
    </row>
    <row r="1738" spans="1:43" x14ac:dyDescent="0.3">
      <c r="A1738" s="38">
        <f>IF('query (10)'!A1738="","",'query (10)'!A1738)</f>
        <v>1944</v>
      </c>
      <c r="B1738" s="38">
        <f>IF('query (10)'!B1738="","",'query (10)'!B1738)</f>
        <v>19204</v>
      </c>
      <c r="C1738" s="38" t="str">
        <f>TRIM(UPPER('query (10)'!M1738))</f>
        <v>AS-1042</v>
      </c>
      <c r="D1738" s="38" t="str">
        <f>TRIM(UPPER(IFERROR(_xlfn.TEXTBEFORE('query (10)'!L1738,"("),'query (10)'!L1738)))</f>
        <v>SELECTION MACHINE</v>
      </c>
      <c r="E1738" s="38" t="str">
        <f>IFERROR(TRIM(UPPER(_xlfn.TEXTBEFORE(_xlfn.TEXTAFTER('query (10)'!L1738,"("),")"))),"")</f>
        <v/>
      </c>
      <c r="F1738" s="38" t="str">
        <f>TRIM('query (10)'!K1738)</f>
        <v>HUB2.5</v>
      </c>
      <c r="G1738" s="38" t="str">
        <f>IF('query (10)'!J1738="","",'query (10)'!J1738)</f>
        <v>Electrical Control</v>
      </c>
      <c r="H1738" s="38" t="str">
        <f>TRIM(UPPER('query (10)'!J1738))</f>
        <v>ELECTRICAL CONTROL</v>
      </c>
      <c r="I1738" s="38" t="str">
        <f>IF('query (10)'!F1738="","",'query (10)'!F1738)</f>
        <v>Time-based Maintenance</v>
      </c>
      <c r="J1738" s="38" t="str">
        <f>IF('query (10)'!F1738="","",IFERROR(INDEX(Cleaning_Rules!$B$14:$B$17,MATCH(TRIM('query (10)'!F1738),Cleaning_Rules!$A$14:$A$17,0)),"UNKNOWN"))</f>
        <v>TBM</v>
      </c>
      <c r="K1738" s="38" t="str">
        <f>IF('query (10)'!G1738="","",'query (10)'!G1738)</f>
        <v>เสร็จสิ้น</v>
      </c>
      <c r="L1738" s="38" t="str">
        <f>IF('query (10)'!G1738="","MISSING",IFERROR(INDEX(Cleaning_Rules!$B$5:$B$10,MATCH(TRIM('query (10)'!G1738),Cleaning_Rules!$A$5:$A$10,0)),"UNKNOWN"))</f>
        <v>COMPLETED</v>
      </c>
      <c r="M1738" s="38" t="str">
        <f>IF('query (10)'!I1738="","",'query (10)'!I1738)</f>
        <v>Electrical</v>
      </c>
      <c r="N1738" s="38" t="str">
        <f>IF('query (10)'!O1738="","",'query (10)'!O1738)</f>
        <v>Inspection</v>
      </c>
      <c r="O1738" s="38" t="str">
        <f>IF('query (10)'!P1738="","",'query (10)'!P1738)</f>
        <v>Medium</v>
      </c>
      <c r="P1738" s="38" t="str">
        <f>IF('query (10)'!N1738="","",'query (10)'!N1738)</f>
        <v xml:space="preserve">-Check Push botton, Emergency, Lamp, Selector switch
-Check Circuit breaker, Power supply, Magnetic, Relay
-Check Error Code of Inverter
-Check lens Photo sensor
-Check tight anchor point of Photo sensor
</v>
      </c>
      <c r="Q1738" s="38" t="str">
        <f>TRIM('query (10)'!N1738)</f>
        <v xml:space="preserve">-Check Push botton, Emergency, Lamp, Selector switch
-Check Circuit breaker, Power supply, Magnetic, Relay
-Check Error Code of Inverter
-Check lens Photo sensor
-Check tight anchor point of Photo sensor
</v>
      </c>
      <c r="R1738" s="38" t="str">
        <f>TRIM(UPPER('query (10)'!R1738))</f>
        <v/>
      </c>
      <c r="S1738" s="38" t="str">
        <f>TRIM(UPPER('query (10)'!S1738))</f>
        <v/>
      </c>
      <c r="T1738" s="38" t="str">
        <f>IF('query (10)'!Q1738="","",TRIM(UPPER('query (10)'!Q1738)))</f>
        <v/>
      </c>
      <c r="U1738" s="38" t="str">
        <f>IF('query (10)'!T1738="","",'query (10)'!T1738)</f>
        <v/>
      </c>
      <c r="V1738" s="39" t="str">
        <f>IF('query (10)'!T1738="","",IFERROR(VALUE('query (10)'!T1738),""))</f>
        <v/>
      </c>
      <c r="W1738" s="40">
        <f>IF('query (10)'!U1738="","",'query (10)'!U1738)</f>
        <v>0</v>
      </c>
      <c r="X1738" s="39">
        <f>IF('query (10)'!V1738="","",'query (10)'!V1738)</f>
        <v>30</v>
      </c>
      <c r="Y1738" s="41">
        <f>IF('query (10)'!W1738="","",'query (10)'!W1738)</f>
        <v>46066</v>
      </c>
      <c r="Z1738" s="41">
        <f>IF('query (10)'!X1738="","",'query (10)'!X1738)</f>
        <v>46106</v>
      </c>
      <c r="AA1738" s="41">
        <f>IF('query (10)'!Y1738="","",'query (10)'!Y1738)</f>
        <v>46106</v>
      </c>
      <c r="AB1738" s="41">
        <f>IF('query (10)'!Z1738="","",'query (10)'!Z1738)</f>
        <v>46136</v>
      </c>
      <c r="AC1738" s="38" t="str">
        <f>IF(OR('query (10)'!AA1738="",COUNTIF(Cleaning_Rules!$A$21:$A$26,TRIM('query (10)'!AA1738))&gt;0),"",TRIM('query (10)'!AA1738))</f>
        <v/>
      </c>
      <c r="AD1738" s="38" t="str">
        <f>IF('query (10)'!AB1738="","",TRIM(IFERROR(_xlfn.TEXTBEFORE('query (10)'!AB1738,"("),'query (10)'!AB1738)))</f>
        <v>เริ่มซ่อมงาน PM แล้ว รับผิดชอบโดย PONGPITAK SONCHAI</v>
      </c>
      <c r="AE1738" s="38" t="str">
        <f>IFERROR(LOWER(TRIM(_xlfn.TEXTBEFORE(_xlfn.TEXTAFTER('query (10)'!AB1738,"("),")"))),"")</f>
        <v>sonchai-p-6240@nsk.com</v>
      </c>
      <c r="AF1738" s="38" t="str">
        <f>IF('query (10)'!AD1738="","",TRIM('query (10)'!AD1738))</f>
        <v>ณัฐดนัย จุฑาเทพ</v>
      </c>
      <c r="AG1738" s="38" t="str">
        <f>IF('query (10)'!AE1738="","",TRIM('query (10)'!AE1738))</f>
        <v>พงษ์พิทักษ์ ศรไชย</v>
      </c>
      <c r="AH1738" s="38" t="str">
        <f>IF('query (10)'!AF1738="","",IFERROR(VALUE('query (10)'!AF1738),""))</f>
        <v/>
      </c>
      <c r="AI1738" s="38" t="str">
        <f>IF('query (10)'!AG1738="","",TRIM('query (10)'!AG1738))</f>
        <v/>
      </c>
      <c r="AJ1738" s="38" t="str">
        <f>IF('query (10)'!AH1738="","",IFERROR(VALUE('query (10)'!AH1738),""))</f>
        <v/>
      </c>
      <c r="AK1738" s="38" t="str">
        <f>IF('query (10)'!AI1738="","",TRIM('query (10)'!AI1738))</f>
        <v/>
      </c>
      <c r="AL1738" s="42">
        <f t="shared" si="135"/>
        <v>2026</v>
      </c>
      <c r="AM1738" s="42" t="str">
        <f t="shared" si="136"/>
        <v>2026-02</v>
      </c>
      <c r="AN1738" s="42" t="str">
        <f t="shared" ca="1" si="137"/>
        <v/>
      </c>
      <c r="AO1738" s="42" t="str">
        <f t="shared" si="138"/>
        <v>AS-1042 | SELECTION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38" s="42" t="str">
        <f>_xlfn.TEXTJOIN("; ",TRUE,IF(COUNTA('query (10)'!A1738:AK1738)&lt;=6,"NEAR_EMPTY_ROW",""),IF($K1738="","MISSING_STATUS",""),IF(AND($K1738="เสร็จสิ้น",$Z1738=""),"DONE_NO_ACTUAL_DATE",""),IF(AND($I1738="Condition-based Maintenance",$AH1738=""),"CBM_NO_MEASUREMENT",""),IF(OR($X1738="",$X1738=0),"INVALID_PERIOD",""),IF(AND($AA1738&lt;&gt;"",$AB1738&lt;&gt;"",$AB1738&lt;$AA1738),"DATE_SEQUENCE_ERROR",""),IF(AND($AB1738&lt;&gt;"",$AB1738&gt;DATE(2030,12,31)),"DATE_OUTLIER",""),IF($C1738="","MISSING_QRCODE",""),IF($J1738="UNKNOWN","UNKNOWN_PM_TYPE",""),IF($L1738="UNKNOWN","UNKNOWN_STATUS",""))</f>
        <v/>
      </c>
      <c r="AQ1738" s="42" t="str">
        <f t="shared" si="139"/>
        <v>NO</v>
      </c>
    </row>
    <row r="1739" spans="1:43" x14ac:dyDescent="0.3">
      <c r="A1739" s="38">
        <f>IF('query (10)'!A1739="","",'query (10)'!A1739)</f>
        <v>1945</v>
      </c>
      <c r="B1739" s="38">
        <f>IF('query (10)'!B1739="","",'query (10)'!B1739)</f>
        <v>19206</v>
      </c>
      <c r="C1739" s="38" t="str">
        <f>TRIM(UPPER('query (10)'!M1739))</f>
        <v>CH-1043</v>
      </c>
      <c r="D1739" s="38" t="str">
        <f>TRIM(UPPER(IFERROR(_xlfn.TEXTBEFORE('query (10)'!L1739,"("),'query (10)'!L1739)))</f>
        <v>BCD SIZE INSPECTION MACHINE</v>
      </c>
      <c r="E1739" s="38" t="str">
        <f>IFERROR(TRIM(UPPER(_xlfn.TEXTBEFORE(_xlfn.TEXTAFTER('query (10)'!L1739,"("),")"))),"")</f>
        <v/>
      </c>
      <c r="F1739" s="38" t="str">
        <f>TRIM('query (10)'!K1739)</f>
        <v>HUB2.5</v>
      </c>
      <c r="G1739" s="38" t="str">
        <f>IF('query (10)'!J1739="","",'query (10)'!J1739)</f>
        <v>Electrical Control</v>
      </c>
      <c r="H1739" s="38" t="str">
        <f>TRIM(UPPER('query (10)'!J1739))</f>
        <v>ELECTRICAL CONTROL</v>
      </c>
      <c r="I1739" s="38" t="str">
        <f>IF('query (10)'!F1739="","",'query (10)'!F1739)</f>
        <v>Time-based Maintenance</v>
      </c>
      <c r="J1739" s="38" t="str">
        <f>IF('query (10)'!F1739="","",IFERROR(INDEX(Cleaning_Rules!$B$14:$B$17,MATCH(TRIM('query (10)'!F1739),Cleaning_Rules!$A$14:$A$17,0)),"UNKNOWN"))</f>
        <v>TBM</v>
      </c>
      <c r="K1739" s="38" t="str">
        <f>IF('query (10)'!G1739="","",'query (10)'!G1739)</f>
        <v>เสร็จสิ้น</v>
      </c>
      <c r="L1739" s="38" t="str">
        <f>IF('query (10)'!G1739="","MISSING",IFERROR(INDEX(Cleaning_Rules!$B$5:$B$10,MATCH(TRIM('query (10)'!G1739),Cleaning_Rules!$A$5:$A$10,0)),"UNKNOWN"))</f>
        <v>COMPLETED</v>
      </c>
      <c r="M1739" s="38" t="str">
        <f>IF('query (10)'!I1739="","",'query (10)'!I1739)</f>
        <v>Electrical</v>
      </c>
      <c r="N1739" s="38" t="str">
        <f>IF('query (10)'!O1739="","",'query (10)'!O1739)</f>
        <v>Inspection</v>
      </c>
      <c r="O1739" s="38" t="str">
        <f>IF('query (10)'!P1739="","",'query (10)'!P1739)</f>
        <v>Medium</v>
      </c>
      <c r="P1739" s="38" t="str">
        <f>IF('query (10)'!N1739="","",'query (10)'!N1739)</f>
        <v xml:space="preserve">-Check Push botton, Emergency, Lamp, Selector switch
-Check Circuit breaker, Power supply, Magnetic, Relay
-Check Error Code of Inverter
-Check lens Photo sensor
-Check tight anchor point of Photo sensor
</v>
      </c>
      <c r="Q1739" s="38" t="str">
        <f>TRIM('query (10)'!N1739)</f>
        <v xml:space="preserve">-Check Push botton, Emergency, Lamp, Selector switch
-Check Circuit breaker, Power supply, Magnetic, Relay
-Check Error Code of Inverter
-Check lens Photo sensor
-Check tight anchor point of Photo sensor
</v>
      </c>
      <c r="R1739" s="38" t="str">
        <f>TRIM(UPPER('query (10)'!R1739))</f>
        <v/>
      </c>
      <c r="S1739" s="38" t="str">
        <f>TRIM(UPPER('query (10)'!S1739))</f>
        <v/>
      </c>
      <c r="T1739" s="38" t="str">
        <f>IF('query (10)'!Q1739="","",TRIM(UPPER('query (10)'!Q1739)))</f>
        <v/>
      </c>
      <c r="U1739" s="38" t="str">
        <f>IF('query (10)'!T1739="","",'query (10)'!T1739)</f>
        <v/>
      </c>
      <c r="V1739" s="39" t="str">
        <f>IF('query (10)'!T1739="","",IFERROR(VALUE('query (10)'!T1739),""))</f>
        <v/>
      </c>
      <c r="W1739" s="40">
        <f>IF('query (10)'!U1739="","",'query (10)'!U1739)</f>
        <v>0</v>
      </c>
      <c r="X1739" s="39">
        <f>IF('query (10)'!V1739="","",'query (10)'!V1739)</f>
        <v>30</v>
      </c>
      <c r="Y1739" s="41">
        <f>IF('query (10)'!W1739="","",'query (10)'!W1739)</f>
        <v>46066</v>
      </c>
      <c r="Z1739" s="41">
        <f>IF('query (10)'!X1739="","",'query (10)'!X1739)</f>
        <v>46106</v>
      </c>
      <c r="AA1739" s="41">
        <f>IF('query (10)'!Y1739="","",'query (10)'!Y1739)</f>
        <v>46106</v>
      </c>
      <c r="AB1739" s="41">
        <f>IF('query (10)'!Z1739="","",'query (10)'!Z1739)</f>
        <v>46136</v>
      </c>
      <c r="AC1739" s="38" t="str">
        <f>IF(OR('query (10)'!AA1739="",COUNTIF(Cleaning_Rules!$A$21:$A$26,TRIM('query (10)'!AA1739))&gt;0),"",TRIM('query (10)'!AA1739))</f>
        <v/>
      </c>
      <c r="AD1739" s="38" t="str">
        <f>IF('query (10)'!AB1739="","",TRIM(IFERROR(_xlfn.TEXTBEFORE('query (10)'!AB1739,"("),'query (10)'!AB1739)))</f>
        <v>เริ่มซ่อมงาน PM แล้ว รับผิดชอบโดย PONGPITAK SONCHAI</v>
      </c>
      <c r="AE1739" s="38" t="str">
        <f>IFERROR(LOWER(TRIM(_xlfn.TEXTBEFORE(_xlfn.TEXTAFTER('query (10)'!AB1739,"("),")"))),"")</f>
        <v>sonchai-p-6240@nsk.com</v>
      </c>
      <c r="AF1739" s="38" t="str">
        <f>IF('query (10)'!AD1739="","",TRIM('query (10)'!AD1739))</f>
        <v>ณัฐดนัย จุฑาเทพ</v>
      </c>
      <c r="AG1739" s="38" t="str">
        <f>IF('query (10)'!AE1739="","",TRIM('query (10)'!AE1739))</f>
        <v>พงษ์พิทักษ์ ศรไชย</v>
      </c>
      <c r="AH1739" s="38" t="str">
        <f>IF('query (10)'!AF1739="","",IFERROR(VALUE('query (10)'!AF1739),""))</f>
        <v/>
      </c>
      <c r="AI1739" s="38" t="str">
        <f>IF('query (10)'!AG1739="","",TRIM('query (10)'!AG1739))</f>
        <v/>
      </c>
      <c r="AJ1739" s="38" t="str">
        <f>IF('query (10)'!AH1739="","",IFERROR(VALUE('query (10)'!AH1739),""))</f>
        <v/>
      </c>
      <c r="AK1739" s="38" t="str">
        <f>IF('query (10)'!AI1739="","",TRIM('query (10)'!AI1739))</f>
        <v/>
      </c>
      <c r="AL1739" s="42">
        <f t="shared" si="135"/>
        <v>2026</v>
      </c>
      <c r="AM1739" s="42" t="str">
        <f t="shared" si="136"/>
        <v>2026-02</v>
      </c>
      <c r="AN1739" s="42" t="str">
        <f t="shared" ca="1" si="137"/>
        <v/>
      </c>
      <c r="AO1739" s="42" t="str">
        <f t="shared" si="138"/>
        <v>CH-1043 | BCD SIZE INSPECTION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39" s="42" t="str">
        <f>_xlfn.TEXTJOIN("; ",TRUE,IF(COUNTA('query (10)'!A1739:AK1739)&lt;=6,"NEAR_EMPTY_ROW",""),IF($K1739="","MISSING_STATUS",""),IF(AND($K1739="เสร็จสิ้น",$Z1739=""),"DONE_NO_ACTUAL_DATE",""),IF(AND($I1739="Condition-based Maintenance",$AH1739=""),"CBM_NO_MEASUREMENT",""),IF(OR($X1739="",$X1739=0),"INVALID_PERIOD",""),IF(AND($AA1739&lt;&gt;"",$AB1739&lt;&gt;"",$AB1739&lt;$AA1739),"DATE_SEQUENCE_ERROR",""),IF(AND($AB1739&lt;&gt;"",$AB1739&gt;DATE(2030,12,31)),"DATE_OUTLIER",""),IF($C1739="","MISSING_QRCODE",""),IF($J1739="UNKNOWN","UNKNOWN_PM_TYPE",""),IF($L1739="UNKNOWN","UNKNOWN_STATUS",""))</f>
        <v/>
      </c>
      <c r="AQ1739" s="42" t="str">
        <f t="shared" si="139"/>
        <v>NO</v>
      </c>
    </row>
    <row r="1740" spans="1:43" x14ac:dyDescent="0.3">
      <c r="A1740" s="38">
        <f>IF('query (10)'!A1740="","",'query (10)'!A1740)</f>
        <v>1946</v>
      </c>
      <c r="B1740" s="38">
        <f>IF('query (10)'!B1740="","",'query (10)'!B1740)</f>
        <v>19208</v>
      </c>
      <c r="C1740" s="38" t="str">
        <f>TRIM(UPPER('query (10)'!M1740))</f>
        <v>AS-1044</v>
      </c>
      <c r="D1740" s="38" t="str">
        <f>TRIM(UPPER(IFERROR(_xlfn.TEXTBEFORE('query (10)'!L1740,"("),'query (10)'!L1740)))</f>
        <v>AXIAL CLEARANCE INSPECTION MACHINE</v>
      </c>
      <c r="E1740" s="38" t="str">
        <f>IFERROR(TRIM(UPPER(_xlfn.TEXTBEFORE(_xlfn.TEXTAFTER('query (10)'!L1740,"("),")"))),"")</f>
        <v/>
      </c>
      <c r="F1740" s="38" t="str">
        <f>TRIM('query (10)'!K1740)</f>
        <v>HUB2.5</v>
      </c>
      <c r="G1740" s="38" t="str">
        <f>IF('query (10)'!J1740="","",'query (10)'!J1740)</f>
        <v>Electrical Control</v>
      </c>
      <c r="H1740" s="38" t="str">
        <f>TRIM(UPPER('query (10)'!J1740))</f>
        <v>ELECTRICAL CONTROL</v>
      </c>
      <c r="I1740" s="38" t="str">
        <f>IF('query (10)'!F1740="","",'query (10)'!F1740)</f>
        <v>Time-based Maintenance</v>
      </c>
      <c r="J1740" s="38" t="str">
        <f>IF('query (10)'!F1740="","",IFERROR(INDEX(Cleaning_Rules!$B$14:$B$17,MATCH(TRIM('query (10)'!F1740),Cleaning_Rules!$A$14:$A$17,0)),"UNKNOWN"))</f>
        <v>TBM</v>
      </c>
      <c r="K1740" s="38" t="str">
        <f>IF('query (10)'!G1740="","",'query (10)'!G1740)</f>
        <v>เสร็จสิ้น</v>
      </c>
      <c r="L1740" s="38" t="str">
        <f>IF('query (10)'!G1740="","MISSING",IFERROR(INDEX(Cleaning_Rules!$B$5:$B$10,MATCH(TRIM('query (10)'!G1740),Cleaning_Rules!$A$5:$A$10,0)),"UNKNOWN"))</f>
        <v>COMPLETED</v>
      </c>
      <c r="M1740" s="38" t="str">
        <f>IF('query (10)'!I1740="","",'query (10)'!I1740)</f>
        <v>Electrical</v>
      </c>
      <c r="N1740" s="38" t="str">
        <f>IF('query (10)'!O1740="","",'query (10)'!O1740)</f>
        <v>Inspection</v>
      </c>
      <c r="O1740" s="38" t="str">
        <f>IF('query (10)'!P1740="","",'query (10)'!P1740)</f>
        <v>Medium</v>
      </c>
      <c r="P1740" s="38" t="str">
        <f>IF('query (10)'!N1740="","",'query (10)'!N1740)</f>
        <v xml:space="preserve">-Check Push botton, Emergency, Lamp, Selector switch
-Check Circuit breaker, Power supply, Magnetic, Relay
-Check Error Code of Inverter
-Check lens Photo sensor
-Check tight anchor point of Photo sensor
</v>
      </c>
      <c r="Q1740" s="38" t="str">
        <f>TRIM('query (10)'!N1740)</f>
        <v xml:space="preserve">-Check Push botton, Emergency, Lamp, Selector switch
-Check Circuit breaker, Power supply, Magnetic, Relay
-Check Error Code of Inverter
-Check lens Photo sensor
-Check tight anchor point of Photo sensor
</v>
      </c>
      <c r="R1740" s="38" t="str">
        <f>TRIM(UPPER('query (10)'!R1740))</f>
        <v/>
      </c>
      <c r="S1740" s="38" t="str">
        <f>TRIM(UPPER('query (10)'!S1740))</f>
        <v/>
      </c>
      <c r="T1740" s="38" t="str">
        <f>IF('query (10)'!Q1740="","",TRIM(UPPER('query (10)'!Q1740)))</f>
        <v/>
      </c>
      <c r="U1740" s="38" t="str">
        <f>IF('query (10)'!T1740="","",'query (10)'!T1740)</f>
        <v/>
      </c>
      <c r="V1740" s="39" t="str">
        <f>IF('query (10)'!T1740="","",IFERROR(VALUE('query (10)'!T1740),""))</f>
        <v/>
      </c>
      <c r="W1740" s="40">
        <f>IF('query (10)'!U1740="","",'query (10)'!U1740)</f>
        <v>0</v>
      </c>
      <c r="X1740" s="39">
        <f>IF('query (10)'!V1740="","",'query (10)'!V1740)</f>
        <v>30</v>
      </c>
      <c r="Y1740" s="41">
        <f>IF('query (10)'!W1740="","",'query (10)'!W1740)</f>
        <v>46066</v>
      </c>
      <c r="Z1740" s="41">
        <f>IF('query (10)'!X1740="","",'query (10)'!X1740)</f>
        <v>46108</v>
      </c>
      <c r="AA1740" s="41">
        <f>IF('query (10)'!Y1740="","",'query (10)'!Y1740)</f>
        <v>46108</v>
      </c>
      <c r="AB1740" s="41">
        <f>IF('query (10)'!Z1740="","",'query (10)'!Z1740)</f>
        <v>46138</v>
      </c>
      <c r="AC1740" s="38" t="str">
        <f>IF(OR('query (10)'!AA1740="",COUNTIF(Cleaning_Rules!$A$21:$A$26,TRIM('query (10)'!AA1740))&gt;0),"",TRIM('query (10)'!AA1740))</f>
        <v/>
      </c>
      <c r="AD1740" s="38" t="str">
        <f>IF('query (10)'!AB1740="","",TRIM(IFERROR(_xlfn.TEXTBEFORE('query (10)'!AB1740,"("),'query (10)'!AB1740)))</f>
        <v>เริ่มซ่อมงาน PM แล้ว รับผิดชอบโดย PONGPITAK SONCHAI</v>
      </c>
      <c r="AE1740" s="38" t="str">
        <f>IFERROR(LOWER(TRIM(_xlfn.TEXTBEFORE(_xlfn.TEXTAFTER('query (10)'!AB1740,"("),")"))),"")</f>
        <v>sonchai-p-6240@nsk.com</v>
      </c>
      <c r="AF1740" s="38" t="str">
        <f>IF('query (10)'!AD1740="","",TRIM('query (10)'!AD1740))</f>
        <v>ณัฐดนัย จุฑาเทพ</v>
      </c>
      <c r="AG1740" s="38" t="str">
        <f>IF('query (10)'!AE1740="","",TRIM('query (10)'!AE1740))</f>
        <v>พงษ์พิทักษ์ ศรไชย</v>
      </c>
      <c r="AH1740" s="38" t="str">
        <f>IF('query (10)'!AF1740="","",IFERROR(VALUE('query (10)'!AF1740),""))</f>
        <v/>
      </c>
      <c r="AI1740" s="38" t="str">
        <f>IF('query (10)'!AG1740="","",TRIM('query (10)'!AG1740))</f>
        <v/>
      </c>
      <c r="AJ1740" s="38" t="str">
        <f>IF('query (10)'!AH1740="","",IFERROR(VALUE('query (10)'!AH1740),""))</f>
        <v/>
      </c>
      <c r="AK1740" s="38" t="str">
        <f>IF('query (10)'!AI1740="","",TRIM('query (10)'!AI1740))</f>
        <v/>
      </c>
      <c r="AL1740" s="42">
        <f t="shared" si="135"/>
        <v>2026</v>
      </c>
      <c r="AM1740" s="42" t="str">
        <f t="shared" si="136"/>
        <v>2026-02</v>
      </c>
      <c r="AN1740" s="42" t="str">
        <f t="shared" ca="1" si="137"/>
        <v/>
      </c>
      <c r="AO1740" s="42" t="str">
        <f t="shared" si="138"/>
        <v>AS-1044 | AXIAL CLEARANCE INSPECTION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40" s="42" t="str">
        <f>_xlfn.TEXTJOIN("; ",TRUE,IF(COUNTA('query (10)'!A1740:AK1740)&lt;=6,"NEAR_EMPTY_ROW",""),IF($K1740="","MISSING_STATUS",""),IF(AND($K1740="เสร็จสิ้น",$Z1740=""),"DONE_NO_ACTUAL_DATE",""),IF(AND($I1740="Condition-based Maintenance",$AH1740=""),"CBM_NO_MEASUREMENT",""),IF(OR($X1740="",$X1740=0),"INVALID_PERIOD",""),IF(AND($AA1740&lt;&gt;"",$AB1740&lt;&gt;"",$AB1740&lt;$AA1740),"DATE_SEQUENCE_ERROR",""),IF(AND($AB1740&lt;&gt;"",$AB1740&gt;DATE(2030,12,31)),"DATE_OUTLIER",""),IF($C1740="","MISSING_QRCODE",""),IF($J1740="UNKNOWN","UNKNOWN_PM_TYPE",""),IF($L1740="UNKNOWN","UNKNOWN_STATUS",""))</f>
        <v/>
      </c>
      <c r="AQ1740" s="42" t="str">
        <f t="shared" si="139"/>
        <v>NO</v>
      </c>
    </row>
    <row r="1741" spans="1:43" x14ac:dyDescent="0.3">
      <c r="A1741" s="38">
        <f>IF('query (10)'!A1741="","",'query (10)'!A1741)</f>
        <v>1947</v>
      </c>
      <c r="B1741" s="38">
        <f>IF('query (10)'!B1741="","",'query (10)'!B1741)</f>
        <v>19207</v>
      </c>
      <c r="C1741" s="38" t="str">
        <f>TRIM(UPPER('query (10)'!M1741))</f>
        <v>AS-1045</v>
      </c>
      <c r="D1741" s="38" t="str">
        <f>TRIM(UPPER(IFERROR(_xlfn.TEXTBEFORE('query (10)'!L1741,"("),'query (10)'!L1741)))</f>
        <v>GREASE INJECTION MACHINE</v>
      </c>
      <c r="E1741" s="38" t="str">
        <f>IFERROR(TRIM(UPPER(_xlfn.TEXTBEFORE(_xlfn.TEXTAFTER('query (10)'!L1741,"("),")"))),"")</f>
        <v/>
      </c>
      <c r="F1741" s="38" t="str">
        <f>TRIM('query (10)'!K1741)</f>
        <v>HUB2.5</v>
      </c>
      <c r="G1741" s="38" t="str">
        <f>IF('query (10)'!J1741="","",'query (10)'!J1741)</f>
        <v>Electrical Control</v>
      </c>
      <c r="H1741" s="38" t="str">
        <f>TRIM(UPPER('query (10)'!J1741))</f>
        <v>ELECTRICAL CONTROL</v>
      </c>
      <c r="I1741" s="38" t="str">
        <f>IF('query (10)'!F1741="","",'query (10)'!F1741)</f>
        <v>Time-based Maintenance</v>
      </c>
      <c r="J1741" s="38" t="str">
        <f>IF('query (10)'!F1741="","",IFERROR(INDEX(Cleaning_Rules!$B$14:$B$17,MATCH(TRIM('query (10)'!F1741),Cleaning_Rules!$A$14:$A$17,0)),"UNKNOWN"))</f>
        <v>TBM</v>
      </c>
      <c r="K1741" s="38" t="str">
        <f>IF('query (10)'!G1741="","",'query (10)'!G1741)</f>
        <v>เสร็จสิ้น</v>
      </c>
      <c r="L1741" s="38" t="str">
        <f>IF('query (10)'!G1741="","MISSING",IFERROR(INDEX(Cleaning_Rules!$B$5:$B$10,MATCH(TRIM('query (10)'!G1741),Cleaning_Rules!$A$5:$A$10,0)),"UNKNOWN"))</f>
        <v>COMPLETED</v>
      </c>
      <c r="M1741" s="38" t="str">
        <f>IF('query (10)'!I1741="","",'query (10)'!I1741)</f>
        <v>Electrical</v>
      </c>
      <c r="N1741" s="38" t="str">
        <f>IF('query (10)'!O1741="","",'query (10)'!O1741)</f>
        <v>Inspection</v>
      </c>
      <c r="O1741" s="38" t="str">
        <f>IF('query (10)'!P1741="","",'query (10)'!P1741)</f>
        <v>Medium</v>
      </c>
      <c r="P1741" s="38" t="str">
        <f>IF('query (10)'!N1741="","",'query (10)'!N1741)</f>
        <v xml:space="preserve">-Check Push botton, Emergency, Lamp, Selector switch
-Check Circuit breaker, Power supply, Magnetic, Relay
-Check Error Code of Inverter
-Check lens Photo sensor
-Check tight anchor point of Photo sensor
</v>
      </c>
      <c r="Q1741" s="38" t="str">
        <f>TRIM('query (10)'!N1741)</f>
        <v xml:space="preserve">-Check Push botton, Emergency, Lamp, Selector switch
-Check Circuit breaker, Power supply, Magnetic, Relay
-Check Error Code of Inverter
-Check lens Photo sensor
-Check tight anchor point of Photo sensor
</v>
      </c>
      <c r="R1741" s="38" t="str">
        <f>TRIM(UPPER('query (10)'!R1741))</f>
        <v/>
      </c>
      <c r="S1741" s="38" t="str">
        <f>TRIM(UPPER('query (10)'!S1741))</f>
        <v/>
      </c>
      <c r="T1741" s="38" t="str">
        <f>IF('query (10)'!Q1741="","",TRIM(UPPER('query (10)'!Q1741)))</f>
        <v/>
      </c>
      <c r="U1741" s="38" t="str">
        <f>IF('query (10)'!T1741="","",'query (10)'!T1741)</f>
        <v/>
      </c>
      <c r="V1741" s="39" t="str">
        <f>IF('query (10)'!T1741="","",IFERROR(VALUE('query (10)'!T1741),""))</f>
        <v/>
      </c>
      <c r="W1741" s="40">
        <f>IF('query (10)'!U1741="","",'query (10)'!U1741)</f>
        <v>0</v>
      </c>
      <c r="X1741" s="39">
        <f>IF('query (10)'!V1741="","",'query (10)'!V1741)</f>
        <v>30</v>
      </c>
      <c r="Y1741" s="41">
        <f>IF('query (10)'!W1741="","",'query (10)'!W1741)</f>
        <v>46066</v>
      </c>
      <c r="Z1741" s="41">
        <f>IF('query (10)'!X1741="","",'query (10)'!X1741)</f>
        <v>46108</v>
      </c>
      <c r="AA1741" s="41">
        <f>IF('query (10)'!Y1741="","",'query (10)'!Y1741)</f>
        <v>46108</v>
      </c>
      <c r="AB1741" s="41">
        <f>IF('query (10)'!Z1741="","",'query (10)'!Z1741)</f>
        <v>46138</v>
      </c>
      <c r="AC1741" s="38" t="str">
        <f>IF(OR('query (10)'!AA1741="",COUNTIF(Cleaning_Rules!$A$21:$A$26,TRIM('query (10)'!AA1741))&gt;0),"",TRIM('query (10)'!AA1741))</f>
        <v/>
      </c>
      <c r="AD1741" s="38" t="str">
        <f>IF('query (10)'!AB1741="","",TRIM(IFERROR(_xlfn.TEXTBEFORE('query (10)'!AB1741,"("),'query (10)'!AB1741)))</f>
        <v>เริ่มซ่อมงาน PM แล้ว รับผิดชอบโดย PONGPITAK SONCHAI</v>
      </c>
      <c r="AE1741" s="38" t="str">
        <f>IFERROR(LOWER(TRIM(_xlfn.TEXTBEFORE(_xlfn.TEXTAFTER('query (10)'!AB1741,"("),")"))),"")</f>
        <v>sonchai-p-6240@nsk.com</v>
      </c>
      <c r="AF1741" s="38" t="str">
        <f>IF('query (10)'!AD1741="","",TRIM('query (10)'!AD1741))</f>
        <v>ณัฐดนัย จุฑาเทพ</v>
      </c>
      <c r="AG1741" s="38" t="str">
        <f>IF('query (10)'!AE1741="","",TRIM('query (10)'!AE1741))</f>
        <v>พงษ์พิทักษ์ ศรไชย</v>
      </c>
      <c r="AH1741" s="38" t="str">
        <f>IF('query (10)'!AF1741="","",IFERROR(VALUE('query (10)'!AF1741),""))</f>
        <v/>
      </c>
      <c r="AI1741" s="38" t="str">
        <f>IF('query (10)'!AG1741="","",TRIM('query (10)'!AG1741))</f>
        <v/>
      </c>
      <c r="AJ1741" s="38" t="str">
        <f>IF('query (10)'!AH1741="","",IFERROR(VALUE('query (10)'!AH1741),""))</f>
        <v/>
      </c>
      <c r="AK1741" s="38" t="str">
        <f>IF('query (10)'!AI1741="","",TRIM('query (10)'!AI1741))</f>
        <v/>
      </c>
      <c r="AL1741" s="42">
        <f t="shared" si="135"/>
        <v>2026</v>
      </c>
      <c r="AM1741" s="42" t="str">
        <f t="shared" si="136"/>
        <v>2026-02</v>
      </c>
      <c r="AN1741" s="42" t="str">
        <f t="shared" ca="1" si="137"/>
        <v/>
      </c>
      <c r="AO1741" s="42" t="str">
        <f t="shared" si="138"/>
        <v>AS-1045 | GREASE INJECTION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41" s="42" t="str">
        <f>_xlfn.TEXTJOIN("; ",TRUE,IF(COUNTA('query (10)'!A1741:AK1741)&lt;=6,"NEAR_EMPTY_ROW",""),IF($K1741="","MISSING_STATUS",""),IF(AND($K1741="เสร็จสิ้น",$Z1741=""),"DONE_NO_ACTUAL_DATE",""),IF(AND($I1741="Condition-based Maintenance",$AH1741=""),"CBM_NO_MEASUREMENT",""),IF(OR($X1741="",$X1741=0),"INVALID_PERIOD",""),IF(AND($AA1741&lt;&gt;"",$AB1741&lt;&gt;"",$AB1741&lt;$AA1741),"DATE_SEQUENCE_ERROR",""),IF(AND($AB1741&lt;&gt;"",$AB1741&gt;DATE(2030,12,31)),"DATE_OUTLIER",""),IF($C1741="","MISSING_QRCODE",""),IF($J1741="UNKNOWN","UNKNOWN_PM_TYPE",""),IF($L1741="UNKNOWN","UNKNOWN_STATUS",""))</f>
        <v/>
      </c>
      <c r="AQ1741" s="42" t="str">
        <f t="shared" si="139"/>
        <v>NO</v>
      </c>
    </row>
    <row r="1742" spans="1:43" x14ac:dyDescent="0.3">
      <c r="A1742" s="38">
        <f>IF('query (10)'!A1742="","",'query (10)'!A1742)</f>
        <v>1948</v>
      </c>
      <c r="B1742" s="38">
        <f>IF('query (10)'!B1742="","",'query (10)'!B1742)</f>
        <v>19210</v>
      </c>
      <c r="C1742" s="38" t="str">
        <f>TRIM(UPPER('query (10)'!M1742))</f>
        <v>AS-1046</v>
      </c>
      <c r="D1742" s="38" t="str">
        <f>TRIM(UPPER(IFERROR(_xlfn.TEXTBEFORE('query (10)'!L1742,"("),'query (10)'!L1742)))</f>
        <v>HIGH INTEGRAL SEAL PRESS &amp; INSPECTION MACHINE</v>
      </c>
      <c r="E1742" s="38" t="str">
        <f>IFERROR(TRIM(UPPER(_xlfn.TEXTBEFORE(_xlfn.TEXTAFTER('query (10)'!L1742,"("),")"))),"")</f>
        <v/>
      </c>
      <c r="F1742" s="38" t="str">
        <f>TRIM('query (10)'!K1742)</f>
        <v>HUB2.5</v>
      </c>
      <c r="G1742" s="38" t="str">
        <f>IF('query (10)'!J1742="","",'query (10)'!J1742)</f>
        <v>Electrical Control</v>
      </c>
      <c r="H1742" s="38" t="str">
        <f>TRIM(UPPER('query (10)'!J1742))</f>
        <v>ELECTRICAL CONTROL</v>
      </c>
      <c r="I1742" s="38" t="str">
        <f>IF('query (10)'!F1742="","",'query (10)'!F1742)</f>
        <v>Time-based Maintenance</v>
      </c>
      <c r="J1742" s="38" t="str">
        <f>IF('query (10)'!F1742="","",IFERROR(INDEX(Cleaning_Rules!$B$14:$B$17,MATCH(TRIM('query (10)'!F1742),Cleaning_Rules!$A$14:$A$17,0)),"UNKNOWN"))</f>
        <v>TBM</v>
      </c>
      <c r="K1742" s="38" t="str">
        <f>IF('query (10)'!G1742="","",'query (10)'!G1742)</f>
        <v>เสร็จสิ้น</v>
      </c>
      <c r="L1742" s="38" t="str">
        <f>IF('query (10)'!G1742="","MISSING",IFERROR(INDEX(Cleaning_Rules!$B$5:$B$10,MATCH(TRIM('query (10)'!G1742),Cleaning_Rules!$A$5:$A$10,0)),"UNKNOWN"))</f>
        <v>COMPLETED</v>
      </c>
      <c r="M1742" s="38" t="str">
        <f>IF('query (10)'!I1742="","",'query (10)'!I1742)</f>
        <v>Electrical</v>
      </c>
      <c r="N1742" s="38" t="str">
        <f>IF('query (10)'!O1742="","",'query (10)'!O1742)</f>
        <v>Inspection</v>
      </c>
      <c r="O1742" s="38" t="str">
        <f>IF('query (10)'!P1742="","",'query (10)'!P1742)</f>
        <v>Medium</v>
      </c>
      <c r="P1742" s="38" t="str">
        <f>IF('query (10)'!N1742="","",'query (10)'!N1742)</f>
        <v xml:space="preserve">-Check Push botton, Emergency, Lamp, Selector switch
-Check Circuit breaker, Power supply, Magnetic, Relay
-Check Error Code of Inverter
-Check lens Photo sensor
-Check tight anchor point of Photo sensor
</v>
      </c>
      <c r="Q1742" s="38" t="str">
        <f>TRIM('query (10)'!N1742)</f>
        <v xml:space="preserve">-Check Push botton, Emergency, Lamp, Selector switch
-Check Circuit breaker, Power supply, Magnetic, Relay
-Check Error Code of Inverter
-Check lens Photo sensor
-Check tight anchor point of Photo sensor
</v>
      </c>
      <c r="R1742" s="38" t="str">
        <f>TRIM(UPPER('query (10)'!R1742))</f>
        <v/>
      </c>
      <c r="S1742" s="38" t="str">
        <f>TRIM(UPPER('query (10)'!S1742))</f>
        <v/>
      </c>
      <c r="T1742" s="38" t="str">
        <f>IF('query (10)'!Q1742="","",TRIM(UPPER('query (10)'!Q1742)))</f>
        <v/>
      </c>
      <c r="U1742" s="38" t="str">
        <f>IF('query (10)'!T1742="","",'query (10)'!T1742)</f>
        <v/>
      </c>
      <c r="V1742" s="39" t="str">
        <f>IF('query (10)'!T1742="","",IFERROR(VALUE('query (10)'!T1742),""))</f>
        <v/>
      </c>
      <c r="W1742" s="40">
        <f>IF('query (10)'!U1742="","",'query (10)'!U1742)</f>
        <v>0</v>
      </c>
      <c r="X1742" s="39">
        <f>IF('query (10)'!V1742="","",'query (10)'!V1742)</f>
        <v>30</v>
      </c>
      <c r="Y1742" s="41">
        <f>IF('query (10)'!W1742="","",'query (10)'!W1742)</f>
        <v>46066</v>
      </c>
      <c r="Z1742" s="41">
        <f>IF('query (10)'!X1742="","",'query (10)'!X1742)</f>
        <v>46106</v>
      </c>
      <c r="AA1742" s="41">
        <f>IF('query (10)'!Y1742="","",'query (10)'!Y1742)</f>
        <v>46106</v>
      </c>
      <c r="AB1742" s="41">
        <f>IF('query (10)'!Z1742="","",'query (10)'!Z1742)</f>
        <v>46136</v>
      </c>
      <c r="AC1742" s="38" t="str">
        <f>IF(OR('query (10)'!AA1742="",COUNTIF(Cleaning_Rules!$A$21:$A$26,TRIM('query (10)'!AA1742))&gt;0),"",TRIM('query (10)'!AA1742))</f>
        <v/>
      </c>
      <c r="AD1742" s="38" t="str">
        <f>IF('query (10)'!AB1742="","",TRIM(IFERROR(_xlfn.TEXTBEFORE('query (10)'!AB1742,"("),'query (10)'!AB1742)))</f>
        <v>เริ่มซ่อมงาน PM แล้ว รับผิดชอบโดย PONGPITAK SONCHAI</v>
      </c>
      <c r="AE1742" s="38" t="str">
        <f>IFERROR(LOWER(TRIM(_xlfn.TEXTBEFORE(_xlfn.TEXTAFTER('query (10)'!AB1742,"("),")"))),"")</f>
        <v>sonchai-p-6240@nsk.com</v>
      </c>
      <c r="AF1742" s="38" t="str">
        <f>IF('query (10)'!AD1742="","",TRIM('query (10)'!AD1742))</f>
        <v>ณัฐดนัย จุฑาเทพ</v>
      </c>
      <c r="AG1742" s="38" t="str">
        <f>IF('query (10)'!AE1742="","",TRIM('query (10)'!AE1742))</f>
        <v>พงษ์พิทักษ์ ศรไชย</v>
      </c>
      <c r="AH1742" s="38" t="str">
        <f>IF('query (10)'!AF1742="","",IFERROR(VALUE('query (10)'!AF1742),""))</f>
        <v/>
      </c>
      <c r="AI1742" s="38" t="str">
        <f>IF('query (10)'!AG1742="","",TRIM('query (10)'!AG1742))</f>
        <v/>
      </c>
      <c r="AJ1742" s="38" t="str">
        <f>IF('query (10)'!AH1742="","",IFERROR(VALUE('query (10)'!AH1742),""))</f>
        <v/>
      </c>
      <c r="AK1742" s="38" t="str">
        <f>IF('query (10)'!AI1742="","",TRIM('query (10)'!AI1742))</f>
        <v/>
      </c>
      <c r="AL1742" s="42">
        <f t="shared" si="135"/>
        <v>2026</v>
      </c>
      <c r="AM1742" s="42" t="str">
        <f t="shared" si="136"/>
        <v>2026-02</v>
      </c>
      <c r="AN1742" s="42" t="str">
        <f t="shared" ca="1" si="137"/>
        <v/>
      </c>
      <c r="AO1742" s="42" t="str">
        <f t="shared" si="138"/>
        <v>AS-1046 | HIGH INTEGRAL SEAL PRESS &amp; INSPECTION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42" s="42" t="str">
        <f>_xlfn.TEXTJOIN("; ",TRUE,IF(COUNTA('query (10)'!A1742:AK1742)&lt;=6,"NEAR_EMPTY_ROW",""),IF($K1742="","MISSING_STATUS",""),IF(AND($K1742="เสร็จสิ้น",$Z1742=""),"DONE_NO_ACTUAL_DATE",""),IF(AND($I1742="Condition-based Maintenance",$AH1742=""),"CBM_NO_MEASUREMENT",""),IF(OR($X1742="",$X1742=0),"INVALID_PERIOD",""),IF(AND($AA1742&lt;&gt;"",$AB1742&lt;&gt;"",$AB1742&lt;$AA1742),"DATE_SEQUENCE_ERROR",""),IF(AND($AB1742&lt;&gt;"",$AB1742&gt;DATE(2030,12,31)),"DATE_OUTLIER",""),IF($C1742="","MISSING_QRCODE",""),IF($J1742="UNKNOWN","UNKNOWN_PM_TYPE",""),IF($L1742="UNKNOWN","UNKNOWN_STATUS",""))</f>
        <v/>
      </c>
      <c r="AQ1742" s="42" t="str">
        <f t="shared" si="139"/>
        <v>NO</v>
      </c>
    </row>
    <row r="1743" spans="1:43" x14ac:dyDescent="0.3">
      <c r="A1743" s="38">
        <f>IF('query (10)'!A1743="","",'query (10)'!A1743)</f>
        <v>1949</v>
      </c>
      <c r="B1743" s="38">
        <f>IF('query (10)'!B1743="","",'query (10)'!B1743)</f>
        <v>19212</v>
      </c>
      <c r="C1743" s="38" t="str">
        <f>TRIM(UPPER('query (10)'!M1743))</f>
        <v>AS-1047</v>
      </c>
      <c r="D1743" s="38" t="str">
        <f>TRIM(UPPER(IFERROR(_xlfn.TEXTBEFORE('query (10)'!L1743,"("),'query (10)'!L1743)))</f>
        <v>EXTERIOR SEAL PRESS &amp; INSPECTION MACHINE</v>
      </c>
      <c r="E1743" s="38" t="str">
        <f>IFERROR(TRIM(UPPER(_xlfn.TEXTBEFORE(_xlfn.TEXTAFTER('query (10)'!L1743,"("),")"))),"")</f>
        <v/>
      </c>
      <c r="F1743" s="38" t="str">
        <f>TRIM('query (10)'!K1743)</f>
        <v>HUB2.5</v>
      </c>
      <c r="G1743" s="38" t="str">
        <f>IF('query (10)'!J1743="","",'query (10)'!J1743)</f>
        <v>Electrical Control</v>
      </c>
      <c r="H1743" s="38" t="str">
        <f>TRIM(UPPER('query (10)'!J1743))</f>
        <v>ELECTRICAL CONTROL</v>
      </c>
      <c r="I1743" s="38" t="str">
        <f>IF('query (10)'!F1743="","",'query (10)'!F1743)</f>
        <v>Time-based Maintenance</v>
      </c>
      <c r="J1743" s="38" t="str">
        <f>IF('query (10)'!F1743="","",IFERROR(INDEX(Cleaning_Rules!$B$14:$B$17,MATCH(TRIM('query (10)'!F1743),Cleaning_Rules!$A$14:$A$17,0)),"UNKNOWN"))</f>
        <v>TBM</v>
      </c>
      <c r="K1743" s="38" t="str">
        <f>IF('query (10)'!G1743="","",'query (10)'!G1743)</f>
        <v>เสร็จสิ้น</v>
      </c>
      <c r="L1743" s="38" t="str">
        <f>IF('query (10)'!G1743="","MISSING",IFERROR(INDEX(Cleaning_Rules!$B$5:$B$10,MATCH(TRIM('query (10)'!G1743),Cleaning_Rules!$A$5:$A$10,0)),"UNKNOWN"))</f>
        <v>COMPLETED</v>
      </c>
      <c r="M1743" s="38" t="str">
        <f>IF('query (10)'!I1743="","",'query (10)'!I1743)</f>
        <v>Electrical</v>
      </c>
      <c r="N1743" s="38" t="str">
        <f>IF('query (10)'!O1743="","",'query (10)'!O1743)</f>
        <v>Inspection</v>
      </c>
      <c r="O1743" s="38" t="str">
        <f>IF('query (10)'!P1743="","",'query (10)'!P1743)</f>
        <v>Medium</v>
      </c>
      <c r="P1743" s="38" t="str">
        <f>IF('query (10)'!N1743="","",'query (10)'!N1743)</f>
        <v xml:space="preserve">-Check Push botton, Emergency, Lamp, Selector switch
-Check Circuit breaker, Power supply, Magnetic, Relay
-Check Error Code of Inverter
-Check lens Photo sensor
-Check tight anchor point of Photo sensor
</v>
      </c>
      <c r="Q1743" s="38" t="str">
        <f>TRIM('query (10)'!N1743)</f>
        <v xml:space="preserve">-Check Push botton, Emergency, Lamp, Selector switch
-Check Circuit breaker, Power supply, Magnetic, Relay
-Check Error Code of Inverter
-Check lens Photo sensor
-Check tight anchor point of Photo sensor
</v>
      </c>
      <c r="R1743" s="38" t="str">
        <f>TRIM(UPPER('query (10)'!R1743))</f>
        <v/>
      </c>
      <c r="S1743" s="38" t="str">
        <f>TRIM(UPPER('query (10)'!S1743))</f>
        <v/>
      </c>
      <c r="T1743" s="38" t="str">
        <f>IF('query (10)'!Q1743="","",TRIM(UPPER('query (10)'!Q1743)))</f>
        <v/>
      </c>
      <c r="U1743" s="38" t="str">
        <f>IF('query (10)'!T1743="","",'query (10)'!T1743)</f>
        <v/>
      </c>
      <c r="V1743" s="39" t="str">
        <f>IF('query (10)'!T1743="","",IFERROR(VALUE('query (10)'!T1743),""))</f>
        <v/>
      </c>
      <c r="W1743" s="40">
        <f>IF('query (10)'!U1743="","",'query (10)'!U1743)</f>
        <v>0</v>
      </c>
      <c r="X1743" s="39">
        <f>IF('query (10)'!V1743="","",'query (10)'!V1743)</f>
        <v>30</v>
      </c>
      <c r="Y1743" s="41">
        <f>IF('query (10)'!W1743="","",'query (10)'!W1743)</f>
        <v>46066</v>
      </c>
      <c r="Z1743" s="41">
        <f>IF('query (10)'!X1743="","",'query (10)'!X1743)</f>
        <v>46108</v>
      </c>
      <c r="AA1743" s="41">
        <f>IF('query (10)'!Y1743="","",'query (10)'!Y1743)</f>
        <v>46108</v>
      </c>
      <c r="AB1743" s="41">
        <f>IF('query (10)'!Z1743="","",'query (10)'!Z1743)</f>
        <v>46138</v>
      </c>
      <c r="AC1743" s="38" t="str">
        <f>IF(OR('query (10)'!AA1743="",COUNTIF(Cleaning_Rules!$A$21:$A$26,TRIM('query (10)'!AA1743))&gt;0),"",TRIM('query (10)'!AA1743))</f>
        <v/>
      </c>
      <c r="AD1743" s="38" t="str">
        <f>IF('query (10)'!AB1743="","",TRIM(IFERROR(_xlfn.TEXTBEFORE('query (10)'!AB1743,"("),'query (10)'!AB1743)))</f>
        <v>เริ่มซ่อมงาน PM แล้ว รับผิดชอบโดย PONGPITAK SONCHAI</v>
      </c>
      <c r="AE1743" s="38" t="str">
        <f>IFERROR(LOWER(TRIM(_xlfn.TEXTBEFORE(_xlfn.TEXTAFTER('query (10)'!AB1743,"("),")"))),"")</f>
        <v>sonchai-p-6240@nsk.com</v>
      </c>
      <c r="AF1743" s="38" t="str">
        <f>IF('query (10)'!AD1743="","",TRIM('query (10)'!AD1743))</f>
        <v>ณัฐดนัย จุฑาเทพ</v>
      </c>
      <c r="AG1743" s="38" t="str">
        <f>IF('query (10)'!AE1743="","",TRIM('query (10)'!AE1743))</f>
        <v>พงษ์พิทักษ์ ศรไชย</v>
      </c>
      <c r="AH1743" s="38" t="str">
        <f>IF('query (10)'!AF1743="","",IFERROR(VALUE('query (10)'!AF1743),""))</f>
        <v/>
      </c>
      <c r="AI1743" s="38" t="str">
        <f>IF('query (10)'!AG1743="","",TRIM('query (10)'!AG1743))</f>
        <v/>
      </c>
      <c r="AJ1743" s="38" t="str">
        <f>IF('query (10)'!AH1743="","",IFERROR(VALUE('query (10)'!AH1743),""))</f>
        <v/>
      </c>
      <c r="AK1743" s="38" t="str">
        <f>IF('query (10)'!AI1743="","",TRIM('query (10)'!AI1743))</f>
        <v/>
      </c>
      <c r="AL1743" s="42">
        <f t="shared" si="135"/>
        <v>2026</v>
      </c>
      <c r="AM1743" s="42" t="str">
        <f t="shared" si="136"/>
        <v>2026-02</v>
      </c>
      <c r="AN1743" s="42" t="str">
        <f t="shared" ca="1" si="137"/>
        <v/>
      </c>
      <c r="AO1743" s="42" t="str">
        <f t="shared" si="138"/>
        <v>AS-1047 | EXTERIOR SEAL PRESS &amp; INSPECTION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43" s="42" t="str">
        <f>_xlfn.TEXTJOIN("; ",TRUE,IF(COUNTA('query (10)'!A1743:AK1743)&lt;=6,"NEAR_EMPTY_ROW",""),IF($K1743="","MISSING_STATUS",""),IF(AND($K1743="เสร็จสิ้น",$Z1743=""),"DONE_NO_ACTUAL_DATE",""),IF(AND($I1743="Condition-based Maintenance",$AH1743=""),"CBM_NO_MEASUREMENT",""),IF(OR($X1743="",$X1743=0),"INVALID_PERIOD",""),IF(AND($AA1743&lt;&gt;"",$AB1743&lt;&gt;"",$AB1743&lt;$AA1743),"DATE_SEQUENCE_ERROR",""),IF(AND($AB1743&lt;&gt;"",$AB1743&gt;DATE(2030,12,31)),"DATE_OUTLIER",""),IF($C1743="","MISSING_QRCODE",""),IF($J1743="UNKNOWN","UNKNOWN_PM_TYPE",""),IF($L1743="UNKNOWN","UNKNOWN_STATUS",""))</f>
        <v/>
      </c>
      <c r="AQ1743" s="42" t="str">
        <f t="shared" si="139"/>
        <v>NO</v>
      </c>
    </row>
    <row r="1744" spans="1:43" x14ac:dyDescent="0.3">
      <c r="A1744" s="38">
        <f>IF('query (10)'!A1744="","",'query (10)'!A1744)</f>
        <v>1950</v>
      </c>
      <c r="B1744" s="38">
        <f>IF('query (10)'!B1744="","",'query (10)'!B1744)</f>
        <v>19182</v>
      </c>
      <c r="C1744" s="38" t="str">
        <f>TRIM(UPPER('query (10)'!M1744))</f>
        <v>GR-999</v>
      </c>
      <c r="D1744" s="38" t="str">
        <f>TRIM(UPPER(IFERROR(_xlfn.TEXTBEFORE('query (10)'!L1744,"("),'query (10)'!L1744)))</f>
        <v>OUT SIDE GRINDING M/C</v>
      </c>
      <c r="E1744" s="38" t="str">
        <f>IFERROR(TRIM(UPPER(_xlfn.TEXTBEFORE(_xlfn.TEXTAFTER('query (10)'!L1744,"("),")"))),"")</f>
        <v/>
      </c>
      <c r="F1744" s="38" t="str">
        <f>TRIM('query (10)'!K1744)</f>
        <v>SR</v>
      </c>
      <c r="G1744" s="38" t="str">
        <f>IF('query (10)'!J1744="","",'query (10)'!J1744)</f>
        <v>Air Cylinder</v>
      </c>
      <c r="H1744" s="38" t="str">
        <f>TRIM(UPPER('query (10)'!J1744))</f>
        <v>AIR CYLINDER</v>
      </c>
      <c r="I1744" s="38" t="str">
        <f>IF('query (10)'!F1744="","",'query (10)'!F1744)</f>
        <v>Time-based Maintenance</v>
      </c>
      <c r="J1744" s="38" t="str">
        <f>IF('query (10)'!F1744="","",IFERROR(INDEX(Cleaning_Rules!$B$14:$B$17,MATCH(TRIM('query (10)'!F1744),Cleaning_Rules!$A$14:$A$17,0)),"UNKNOWN"))</f>
        <v>TBM</v>
      </c>
      <c r="K1744" s="38" t="str">
        <f>IF('query (10)'!G1744="","",'query (10)'!G1744)</f>
        <v>เสร็จสิ้น</v>
      </c>
      <c r="L1744" s="38" t="str">
        <f>IF('query (10)'!G1744="","MISSING",IFERROR(INDEX(Cleaning_Rules!$B$5:$B$10,MATCH(TRIM('query (10)'!G1744),Cleaning_Rules!$A$5:$A$10,0)),"UNKNOWN"))</f>
        <v>COMPLETED</v>
      </c>
      <c r="M1744" s="38" t="str">
        <f>IF('query (10)'!I1744="","",'query (10)'!I1744)</f>
        <v>Mechanical</v>
      </c>
      <c r="N1744" s="38" t="str">
        <f>IF('query (10)'!O1744="","",'query (10)'!O1744)</f>
        <v>Inspection</v>
      </c>
      <c r="O1744" s="38" t="str">
        <f>IF('query (10)'!P1744="","",'query (10)'!P1744)</f>
        <v>Medium</v>
      </c>
      <c r="P1744" s="38" t="str">
        <f>IF('query (10)'!N1744="","",'query (10)'!N1744)</f>
        <v>Change seal kit air cylinder loader plug</v>
      </c>
      <c r="Q1744" s="38" t="str">
        <f>TRIM('query (10)'!N1744)</f>
        <v>Change seal kit air cylinder loader plug</v>
      </c>
      <c r="R1744" s="38" t="str">
        <f>TRIM(UPPER('query (10)'!R1744))</f>
        <v>AIR CYLINDER</v>
      </c>
      <c r="S1744" s="38" t="str">
        <f>TRIM(UPPER('query (10)'!S1744))</f>
        <v>CXSL20-75</v>
      </c>
      <c r="T1744" s="38" t="str">
        <f>IF('query (10)'!Q1744="","",TRIM(UPPER('query (10)'!Q1744)))</f>
        <v/>
      </c>
      <c r="U1744" s="38" t="str">
        <f>IF('query (10)'!T1744="","",'query (10)'!T1744)</f>
        <v/>
      </c>
      <c r="V1744" s="39" t="str">
        <f>IF('query (10)'!T1744="","",IFERROR(VALUE('query (10)'!T1744),""))</f>
        <v/>
      </c>
      <c r="W1744" s="40">
        <f>IF('query (10)'!U1744="","",'query (10)'!U1744)</f>
        <v>0</v>
      </c>
      <c r="X1744" s="39">
        <f>IF('query (10)'!V1744="","",'query (10)'!V1744)</f>
        <v>720</v>
      </c>
      <c r="Y1744" s="41">
        <f>IF('query (10)'!W1744="","",'query (10)'!W1744)</f>
        <v>46094</v>
      </c>
      <c r="Z1744" s="41">
        <f>IF('query (10)'!X1744="","",'query (10)'!X1744)</f>
        <v>46100</v>
      </c>
      <c r="AA1744" s="41">
        <f>IF('query (10)'!Y1744="","",'query (10)'!Y1744)</f>
        <v>46100</v>
      </c>
      <c r="AB1744" s="41">
        <f>IF('query (10)'!Z1744="","",'query (10)'!Z1744)</f>
        <v>46820</v>
      </c>
      <c r="AC1744" s="38" t="str">
        <f>IF(OR('query (10)'!AA1744="",COUNTIF(Cleaning_Rules!$A$21:$A$26,TRIM('query (10)'!AA1744))&gt;0),"",TRIM('query (10)'!AA1744))</f>
        <v>กระบอกสูบมี 1 ตัวเลยใช้รุ่นขนาด 20-15 นำ seal มาเปลี่ยนใสรุ่น CXSL20-75</v>
      </c>
      <c r="AD1744" s="38" t="str">
        <f>IF('query (10)'!AB1744="","",TRIM(IFERROR(_xlfn.TEXTBEFORE('query (10)'!AB1744,"("),'query (10)'!AB1744)))</f>
        <v>เริ่มซ่อมงาน PM แล้ว รับผิดชอบโดย PAHLA SEEDANG</v>
      </c>
      <c r="AE1744" s="38" t="str">
        <f>IFERROR(LOWER(TRIM(_xlfn.TEXTBEFORE(_xlfn.TEXTAFTER('query (10)'!AB1744,"("),")"))),"")</f>
        <v>pahla@nsk.com</v>
      </c>
      <c r="AF1744" s="38" t="str">
        <f>IF('query (10)'!AD1744="","",TRIM('query (10)'!AD1744))</f>
        <v>ผะหลา สีแดง</v>
      </c>
      <c r="AG1744" s="38" t="str">
        <f>IF('query (10)'!AE1744="","",TRIM('query (10)'!AE1744))</f>
        <v>ผะหลา สีแดง</v>
      </c>
      <c r="AH1744" s="38" t="str">
        <f>IF('query (10)'!AF1744="","",IFERROR(VALUE('query (10)'!AF1744),""))</f>
        <v/>
      </c>
      <c r="AI1744" s="38" t="str">
        <f>IF('query (10)'!AG1744="","",TRIM('query (10)'!AG1744))</f>
        <v/>
      </c>
      <c r="AJ1744" s="38" t="str">
        <f>IF('query (10)'!AH1744="","",IFERROR(VALUE('query (10)'!AH1744),""))</f>
        <v/>
      </c>
      <c r="AK1744" s="38" t="str">
        <f>IF('query (10)'!AI1744="","",TRIM('query (10)'!AI1744))</f>
        <v/>
      </c>
      <c r="AL1744" s="42">
        <f t="shared" si="135"/>
        <v>2026</v>
      </c>
      <c r="AM1744" s="42" t="str">
        <f t="shared" si="136"/>
        <v>2026-03</v>
      </c>
      <c r="AN1744" s="42" t="str">
        <f t="shared" ca="1" si="137"/>
        <v/>
      </c>
      <c r="AO1744" s="42" t="str">
        <f t="shared" si="138"/>
        <v>GR-999 | OUT SIDE GRINDING M/C | SR | AIR CYLINDER | Time-based Maintenance | Mechanical | Inspection | Medium | Change seal kit air cylinder loader plug | AIR CYLINDER | CXSL20-75 | กระบอกสูบมี 1 ตัวเลยใช้รุ่นขนาด 20-15 นำ seal มาเปลี่ยนใสรุ่น CXSL20-75 | เริ่มซ่อมงาน PM แล้ว รับผิดชอบโดย PAHLA SEEDANG | ผะหลา สีแดง</v>
      </c>
      <c r="AP1744" s="42" t="str">
        <f>_xlfn.TEXTJOIN("; ",TRUE,IF(COUNTA('query (10)'!A1744:AK1744)&lt;=6,"NEAR_EMPTY_ROW",""),IF($K1744="","MISSING_STATUS",""),IF(AND($K1744="เสร็จสิ้น",$Z1744=""),"DONE_NO_ACTUAL_DATE",""),IF(AND($I1744="Condition-based Maintenance",$AH1744=""),"CBM_NO_MEASUREMENT",""),IF(OR($X1744="",$X1744=0),"INVALID_PERIOD",""),IF(AND($AA1744&lt;&gt;"",$AB1744&lt;&gt;"",$AB1744&lt;$AA1744),"DATE_SEQUENCE_ERROR",""),IF(AND($AB1744&lt;&gt;"",$AB1744&gt;DATE(2030,12,31)),"DATE_OUTLIER",""),IF($C1744="","MISSING_QRCODE",""),IF($J1744="UNKNOWN","UNKNOWN_PM_TYPE",""),IF($L1744="UNKNOWN","UNKNOWN_STATUS",""))</f>
        <v/>
      </c>
      <c r="AQ1744" s="42" t="str">
        <f t="shared" si="139"/>
        <v>NO</v>
      </c>
    </row>
    <row r="1745" spans="1:43" x14ac:dyDescent="0.3">
      <c r="A1745" s="38">
        <f>IF('query (10)'!A1745="","",'query (10)'!A1745)</f>
        <v>1951</v>
      </c>
      <c r="B1745" s="38">
        <f>IF('query (10)'!B1745="","",'query (10)'!B1745)</f>
        <v>19211</v>
      </c>
      <c r="C1745" s="38" t="str">
        <f>TRIM(UPPER('query (10)'!M1745))</f>
        <v>CH-1048</v>
      </c>
      <c r="D1745" s="38" t="str">
        <f>TRIM(UPPER(IFERROR(_xlfn.TEXTBEFORE('query (10)'!L1745,"("),'query (10)'!L1745)))</f>
        <v>HUB2 APPERANCE CHECK TABLE MACHINE</v>
      </c>
      <c r="E1745" s="38" t="str">
        <f>IFERROR(TRIM(UPPER(_xlfn.TEXTBEFORE(_xlfn.TEXTAFTER('query (10)'!L1745,"("),")"))),"")</f>
        <v/>
      </c>
      <c r="F1745" s="38" t="str">
        <f>TRIM('query (10)'!K1745)</f>
        <v>HUB2.5</v>
      </c>
      <c r="G1745" s="38" t="str">
        <f>IF('query (10)'!J1745="","",'query (10)'!J1745)</f>
        <v>Electrical Control</v>
      </c>
      <c r="H1745" s="38" t="str">
        <f>TRIM(UPPER('query (10)'!J1745))</f>
        <v>ELECTRICAL CONTROL</v>
      </c>
      <c r="I1745" s="38" t="str">
        <f>IF('query (10)'!F1745="","",'query (10)'!F1745)</f>
        <v>Time-based Maintenance</v>
      </c>
      <c r="J1745" s="38" t="str">
        <f>IF('query (10)'!F1745="","",IFERROR(INDEX(Cleaning_Rules!$B$14:$B$17,MATCH(TRIM('query (10)'!F1745),Cleaning_Rules!$A$14:$A$17,0)),"UNKNOWN"))</f>
        <v>TBM</v>
      </c>
      <c r="K1745" s="38" t="str">
        <f>IF('query (10)'!G1745="","",'query (10)'!G1745)</f>
        <v>เสร็จสิ้น</v>
      </c>
      <c r="L1745" s="38" t="str">
        <f>IF('query (10)'!G1745="","MISSING",IFERROR(INDEX(Cleaning_Rules!$B$5:$B$10,MATCH(TRIM('query (10)'!G1745),Cleaning_Rules!$A$5:$A$10,0)),"UNKNOWN"))</f>
        <v>COMPLETED</v>
      </c>
      <c r="M1745" s="38" t="str">
        <f>IF('query (10)'!I1745="","",'query (10)'!I1745)</f>
        <v>Electrical</v>
      </c>
      <c r="N1745" s="38" t="str">
        <f>IF('query (10)'!O1745="","",'query (10)'!O1745)</f>
        <v>Inspection</v>
      </c>
      <c r="O1745" s="38" t="str">
        <f>IF('query (10)'!P1745="","",'query (10)'!P1745)</f>
        <v>Medium</v>
      </c>
      <c r="P1745" s="38" t="str">
        <f>IF('query (10)'!N1745="","",'query (10)'!N1745)</f>
        <v xml:space="preserve">-Check Push botton, Emergency, Lamp, Selector switch
-Check Circuit breaker, Power supply, Magnetic, Relay
-Check Error Code of Inverter
-Check lens Photo sensor
-Check tight anchor point of Photo sensor
</v>
      </c>
      <c r="Q1745" s="38" t="str">
        <f>TRIM('query (10)'!N1745)</f>
        <v xml:space="preserve">-Check Push botton, Emergency, Lamp, Selector switch
-Check Circuit breaker, Power supply, Magnetic, Relay
-Check Error Code of Inverter
-Check lens Photo sensor
-Check tight anchor point of Photo sensor
</v>
      </c>
      <c r="R1745" s="38" t="str">
        <f>TRIM(UPPER('query (10)'!R1745))</f>
        <v/>
      </c>
      <c r="S1745" s="38" t="str">
        <f>TRIM(UPPER('query (10)'!S1745))</f>
        <v/>
      </c>
      <c r="T1745" s="38" t="str">
        <f>IF('query (10)'!Q1745="","",TRIM(UPPER('query (10)'!Q1745)))</f>
        <v/>
      </c>
      <c r="U1745" s="38" t="str">
        <f>IF('query (10)'!T1745="","",'query (10)'!T1745)</f>
        <v/>
      </c>
      <c r="V1745" s="39" t="str">
        <f>IF('query (10)'!T1745="","",IFERROR(VALUE('query (10)'!T1745),""))</f>
        <v/>
      </c>
      <c r="W1745" s="40">
        <f>IF('query (10)'!U1745="","",'query (10)'!U1745)</f>
        <v>0</v>
      </c>
      <c r="X1745" s="39">
        <f>IF('query (10)'!V1745="","",'query (10)'!V1745)</f>
        <v>30</v>
      </c>
      <c r="Y1745" s="41">
        <f>IF('query (10)'!W1745="","",'query (10)'!W1745)</f>
        <v>46066</v>
      </c>
      <c r="Z1745" s="41">
        <f>IF('query (10)'!X1745="","",'query (10)'!X1745)</f>
        <v>46106</v>
      </c>
      <c r="AA1745" s="41">
        <f>IF('query (10)'!Y1745="","",'query (10)'!Y1745)</f>
        <v>46106</v>
      </c>
      <c r="AB1745" s="41">
        <f>IF('query (10)'!Z1745="","",'query (10)'!Z1745)</f>
        <v>46136</v>
      </c>
      <c r="AC1745" s="38" t="str">
        <f>IF(OR('query (10)'!AA1745="",COUNTIF(Cleaning_Rules!$A$21:$A$26,TRIM('query (10)'!AA1745))&gt;0),"",TRIM('query (10)'!AA1745))</f>
        <v/>
      </c>
      <c r="AD1745" s="38" t="str">
        <f>IF('query (10)'!AB1745="","",TRIM(IFERROR(_xlfn.TEXTBEFORE('query (10)'!AB1745,"("),'query (10)'!AB1745)))</f>
        <v>เริ่มซ่อมงาน PM แล้ว รับผิดชอบโดย PONGPITAK SONCHAI</v>
      </c>
      <c r="AE1745" s="38" t="str">
        <f>IFERROR(LOWER(TRIM(_xlfn.TEXTBEFORE(_xlfn.TEXTAFTER('query (10)'!AB1745,"("),")"))),"")</f>
        <v>sonchai-p-6240@nsk.com</v>
      </c>
      <c r="AF1745" s="38" t="str">
        <f>IF('query (10)'!AD1745="","",TRIM('query (10)'!AD1745))</f>
        <v>ณัฐดนัย จุฑาเทพ</v>
      </c>
      <c r="AG1745" s="38" t="str">
        <f>IF('query (10)'!AE1745="","",TRIM('query (10)'!AE1745))</f>
        <v>พงษ์พิทักษ์ ศรไชย</v>
      </c>
      <c r="AH1745" s="38" t="str">
        <f>IF('query (10)'!AF1745="","",IFERROR(VALUE('query (10)'!AF1745),""))</f>
        <v/>
      </c>
      <c r="AI1745" s="38" t="str">
        <f>IF('query (10)'!AG1745="","",TRIM('query (10)'!AG1745))</f>
        <v/>
      </c>
      <c r="AJ1745" s="38" t="str">
        <f>IF('query (10)'!AH1745="","",IFERROR(VALUE('query (10)'!AH1745),""))</f>
        <v/>
      </c>
      <c r="AK1745" s="38" t="str">
        <f>IF('query (10)'!AI1745="","",TRIM('query (10)'!AI1745))</f>
        <v/>
      </c>
      <c r="AL1745" s="42">
        <f t="shared" si="135"/>
        <v>2026</v>
      </c>
      <c r="AM1745" s="42" t="str">
        <f t="shared" si="136"/>
        <v>2026-02</v>
      </c>
      <c r="AN1745" s="42" t="str">
        <f t="shared" ca="1" si="137"/>
        <v/>
      </c>
      <c r="AO1745" s="42" t="str">
        <f t="shared" si="138"/>
        <v>CH-1048 | HUB2 APPERANCE CHECK TABLE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45" s="42" t="str">
        <f>_xlfn.TEXTJOIN("; ",TRUE,IF(COUNTA('query (10)'!A1745:AK1745)&lt;=6,"NEAR_EMPTY_ROW",""),IF($K1745="","MISSING_STATUS",""),IF(AND($K1745="เสร็จสิ้น",$Z1745=""),"DONE_NO_ACTUAL_DATE",""),IF(AND($I1745="Condition-based Maintenance",$AH1745=""),"CBM_NO_MEASUREMENT",""),IF(OR($X1745="",$X1745=0),"INVALID_PERIOD",""),IF(AND($AA1745&lt;&gt;"",$AB1745&lt;&gt;"",$AB1745&lt;$AA1745),"DATE_SEQUENCE_ERROR",""),IF(AND($AB1745&lt;&gt;"",$AB1745&gt;DATE(2030,12,31)),"DATE_OUTLIER",""),IF($C1745="","MISSING_QRCODE",""),IF($J1745="UNKNOWN","UNKNOWN_PM_TYPE",""),IF($L1745="UNKNOWN","UNKNOWN_STATUS",""))</f>
        <v/>
      </c>
      <c r="AQ1745" s="42" t="str">
        <f t="shared" si="139"/>
        <v>NO</v>
      </c>
    </row>
    <row r="1746" spans="1:43" x14ac:dyDescent="0.3">
      <c r="A1746" s="38">
        <f>IF('query (10)'!A1746="","",'query (10)'!A1746)</f>
        <v>1952</v>
      </c>
      <c r="B1746" s="38">
        <f>IF('query (10)'!B1746="","",'query (10)'!B1746)</f>
        <v>19213</v>
      </c>
      <c r="C1746" s="38" t="str">
        <f>TRIM(UPPER('query (10)'!M1746))</f>
        <v>SU-1049</v>
      </c>
      <c r="D1746" s="38" t="str">
        <f>TRIM(UPPER(IFERROR(_xlfn.TEXTBEFORE('query (10)'!L1746,"("),'query (10)'!L1746)))</f>
        <v>INNER RING FEEDER</v>
      </c>
      <c r="E1746" s="38" t="str">
        <f>IFERROR(TRIM(UPPER(_xlfn.TEXTBEFORE(_xlfn.TEXTAFTER('query (10)'!L1746,"("),")"))),"")</f>
        <v/>
      </c>
      <c r="F1746" s="38" t="str">
        <f>TRIM('query (10)'!K1746)</f>
        <v>HUB2.5</v>
      </c>
      <c r="G1746" s="38" t="str">
        <f>IF('query (10)'!J1746="","",'query (10)'!J1746)</f>
        <v>Electrical Control</v>
      </c>
      <c r="H1746" s="38" t="str">
        <f>TRIM(UPPER('query (10)'!J1746))</f>
        <v>ELECTRICAL CONTROL</v>
      </c>
      <c r="I1746" s="38" t="str">
        <f>IF('query (10)'!F1746="","",'query (10)'!F1746)</f>
        <v>Time-based Maintenance</v>
      </c>
      <c r="J1746" s="38" t="str">
        <f>IF('query (10)'!F1746="","",IFERROR(INDEX(Cleaning_Rules!$B$14:$B$17,MATCH(TRIM('query (10)'!F1746),Cleaning_Rules!$A$14:$A$17,0)),"UNKNOWN"))</f>
        <v>TBM</v>
      </c>
      <c r="K1746" s="38" t="str">
        <f>IF('query (10)'!G1746="","",'query (10)'!G1746)</f>
        <v>เสร็จสิ้น</v>
      </c>
      <c r="L1746" s="38" t="str">
        <f>IF('query (10)'!G1746="","MISSING",IFERROR(INDEX(Cleaning_Rules!$B$5:$B$10,MATCH(TRIM('query (10)'!G1746),Cleaning_Rules!$A$5:$A$10,0)),"UNKNOWN"))</f>
        <v>COMPLETED</v>
      </c>
      <c r="M1746" s="38" t="str">
        <f>IF('query (10)'!I1746="","",'query (10)'!I1746)</f>
        <v>Electrical</v>
      </c>
      <c r="N1746" s="38" t="str">
        <f>IF('query (10)'!O1746="","",'query (10)'!O1746)</f>
        <v>Inspection</v>
      </c>
      <c r="O1746" s="38" t="str">
        <f>IF('query (10)'!P1746="","",'query (10)'!P1746)</f>
        <v>Medium</v>
      </c>
      <c r="P1746" s="38" t="str">
        <f>IF('query (10)'!N1746="","",'query (10)'!N1746)</f>
        <v xml:space="preserve">-Check Push botton, Emergency, Lamp, Selector switch
-Check Circuit breaker, Power supply, Magnetic, Relay
-Check Error Code of Inverter
-Check lens Photo sensor
-Check tight anchor point of Photo sensor
</v>
      </c>
      <c r="Q1746" s="38" t="str">
        <f>TRIM('query (10)'!N1746)</f>
        <v xml:space="preserve">-Check Push botton, Emergency, Lamp, Selector switch
-Check Circuit breaker, Power supply, Magnetic, Relay
-Check Error Code of Inverter
-Check lens Photo sensor
-Check tight anchor point of Photo sensor
</v>
      </c>
      <c r="R1746" s="38" t="str">
        <f>TRIM(UPPER('query (10)'!R1746))</f>
        <v/>
      </c>
      <c r="S1746" s="38" t="str">
        <f>TRIM(UPPER('query (10)'!S1746))</f>
        <v/>
      </c>
      <c r="T1746" s="38" t="str">
        <f>IF('query (10)'!Q1746="","",TRIM(UPPER('query (10)'!Q1746)))</f>
        <v/>
      </c>
      <c r="U1746" s="38" t="str">
        <f>IF('query (10)'!T1746="","",'query (10)'!T1746)</f>
        <v/>
      </c>
      <c r="V1746" s="39" t="str">
        <f>IF('query (10)'!T1746="","",IFERROR(VALUE('query (10)'!T1746),""))</f>
        <v/>
      </c>
      <c r="W1746" s="40">
        <f>IF('query (10)'!U1746="","",'query (10)'!U1746)</f>
        <v>0</v>
      </c>
      <c r="X1746" s="39">
        <f>IF('query (10)'!V1746="","",'query (10)'!V1746)</f>
        <v>30</v>
      </c>
      <c r="Y1746" s="41">
        <f>IF('query (10)'!W1746="","",'query (10)'!W1746)</f>
        <v>46066</v>
      </c>
      <c r="Z1746" s="41">
        <f>IF('query (10)'!X1746="","",'query (10)'!X1746)</f>
        <v>46106</v>
      </c>
      <c r="AA1746" s="41">
        <f>IF('query (10)'!Y1746="","",'query (10)'!Y1746)</f>
        <v>46106</v>
      </c>
      <c r="AB1746" s="41">
        <f>IF('query (10)'!Z1746="","",'query (10)'!Z1746)</f>
        <v>46136</v>
      </c>
      <c r="AC1746" s="38" t="str">
        <f>IF(OR('query (10)'!AA1746="",COUNTIF(Cleaning_Rules!$A$21:$A$26,TRIM('query (10)'!AA1746))&gt;0),"",TRIM('query (10)'!AA1746))</f>
        <v/>
      </c>
      <c r="AD1746" s="38" t="str">
        <f>IF('query (10)'!AB1746="","",TRIM(IFERROR(_xlfn.TEXTBEFORE('query (10)'!AB1746,"("),'query (10)'!AB1746)))</f>
        <v>เริ่มซ่อมงาน PM แล้ว รับผิดชอบโดย PONGPITAK SONCHAI</v>
      </c>
      <c r="AE1746" s="38" t="str">
        <f>IFERROR(LOWER(TRIM(_xlfn.TEXTBEFORE(_xlfn.TEXTAFTER('query (10)'!AB1746,"("),")"))),"")</f>
        <v>sonchai-p-6240@nsk.com</v>
      </c>
      <c r="AF1746" s="38" t="str">
        <f>IF('query (10)'!AD1746="","",TRIM('query (10)'!AD1746))</f>
        <v>ณัฐดนัย จุฑาเทพ</v>
      </c>
      <c r="AG1746" s="38" t="str">
        <f>IF('query (10)'!AE1746="","",TRIM('query (10)'!AE1746))</f>
        <v>พงษ์พิทักษ์ ศรไชย</v>
      </c>
      <c r="AH1746" s="38" t="str">
        <f>IF('query (10)'!AF1746="","",IFERROR(VALUE('query (10)'!AF1746),""))</f>
        <v/>
      </c>
      <c r="AI1746" s="38" t="str">
        <f>IF('query (10)'!AG1746="","",TRIM('query (10)'!AG1746))</f>
        <v/>
      </c>
      <c r="AJ1746" s="38" t="str">
        <f>IF('query (10)'!AH1746="","",IFERROR(VALUE('query (10)'!AH1746),""))</f>
        <v/>
      </c>
      <c r="AK1746" s="38" t="str">
        <f>IF('query (10)'!AI1746="","",TRIM('query (10)'!AI1746))</f>
        <v/>
      </c>
      <c r="AL1746" s="42">
        <f t="shared" si="135"/>
        <v>2026</v>
      </c>
      <c r="AM1746" s="42" t="str">
        <f t="shared" si="136"/>
        <v>2026-02</v>
      </c>
      <c r="AN1746" s="42" t="str">
        <f t="shared" ca="1" si="137"/>
        <v/>
      </c>
      <c r="AO1746" s="42" t="str">
        <f t="shared" si="138"/>
        <v>SU-1049 | INNER RING FEEDER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46" s="42" t="str">
        <f>_xlfn.TEXTJOIN("; ",TRUE,IF(COUNTA('query (10)'!A1746:AK1746)&lt;=6,"NEAR_EMPTY_ROW",""),IF($K1746="","MISSING_STATUS",""),IF(AND($K1746="เสร็จสิ้น",$Z1746=""),"DONE_NO_ACTUAL_DATE",""),IF(AND($I1746="Condition-based Maintenance",$AH1746=""),"CBM_NO_MEASUREMENT",""),IF(OR($X1746="",$X1746=0),"INVALID_PERIOD",""),IF(AND($AA1746&lt;&gt;"",$AB1746&lt;&gt;"",$AB1746&lt;$AA1746),"DATE_SEQUENCE_ERROR",""),IF(AND($AB1746&lt;&gt;"",$AB1746&gt;DATE(2030,12,31)),"DATE_OUTLIER",""),IF($C1746="","MISSING_QRCODE",""),IF($J1746="UNKNOWN","UNKNOWN_PM_TYPE",""),IF($L1746="UNKNOWN","UNKNOWN_STATUS",""))</f>
        <v/>
      </c>
      <c r="AQ1746" s="42" t="str">
        <f t="shared" si="139"/>
        <v>NO</v>
      </c>
    </row>
    <row r="1747" spans="1:43" x14ac:dyDescent="0.3">
      <c r="A1747" s="38">
        <f>IF('query (10)'!A1747="","",'query (10)'!A1747)</f>
        <v>1953</v>
      </c>
      <c r="B1747" s="38">
        <f>IF('query (10)'!B1747="","",'query (10)'!B1747)</f>
        <v>19214</v>
      </c>
      <c r="C1747" s="38" t="str">
        <f>TRIM(UPPER('query (10)'!M1747))</f>
        <v>L-1050</v>
      </c>
      <c r="D1747" s="38" t="str">
        <f>TRIM(UPPER(IFERROR(_xlfn.TEXTBEFORE('query (10)'!L1747,"("),'query (10)'!L1747)))</f>
        <v>FS4 TYPE NC LATHE M/C</v>
      </c>
      <c r="E1747" s="38" t="str">
        <f>IFERROR(TRIM(UPPER(_xlfn.TEXTBEFORE(_xlfn.TEXTAFTER('query (10)'!L1747,"("),")"))),"")</f>
        <v/>
      </c>
      <c r="F1747" s="38" t="str">
        <f>TRIM('query (10)'!K1747)</f>
        <v>HUB2.5</v>
      </c>
      <c r="G1747" s="38" t="str">
        <f>IF('query (10)'!J1747="","",'query (10)'!J1747)</f>
        <v>Electrical Control</v>
      </c>
      <c r="H1747" s="38" t="str">
        <f>TRIM(UPPER('query (10)'!J1747))</f>
        <v>ELECTRICAL CONTROL</v>
      </c>
      <c r="I1747" s="38" t="str">
        <f>IF('query (10)'!F1747="","",'query (10)'!F1747)</f>
        <v>Time-based Maintenance</v>
      </c>
      <c r="J1747" s="38" t="str">
        <f>IF('query (10)'!F1747="","",IFERROR(INDEX(Cleaning_Rules!$B$14:$B$17,MATCH(TRIM('query (10)'!F1747),Cleaning_Rules!$A$14:$A$17,0)),"UNKNOWN"))</f>
        <v>TBM</v>
      </c>
      <c r="K1747" s="38" t="str">
        <f>IF('query (10)'!G1747="","",'query (10)'!G1747)</f>
        <v>เสร็จสิ้น</v>
      </c>
      <c r="L1747" s="38" t="str">
        <f>IF('query (10)'!G1747="","MISSING",IFERROR(INDEX(Cleaning_Rules!$B$5:$B$10,MATCH(TRIM('query (10)'!G1747),Cleaning_Rules!$A$5:$A$10,0)),"UNKNOWN"))</f>
        <v>COMPLETED</v>
      </c>
      <c r="M1747" s="38" t="str">
        <f>IF('query (10)'!I1747="","",'query (10)'!I1747)</f>
        <v>Electrical</v>
      </c>
      <c r="N1747" s="38" t="str">
        <f>IF('query (10)'!O1747="","",'query (10)'!O1747)</f>
        <v>Inspection</v>
      </c>
      <c r="O1747" s="38" t="str">
        <f>IF('query (10)'!P1747="","",'query (10)'!P1747)</f>
        <v>Medium</v>
      </c>
      <c r="P1747" s="38" t="str">
        <f>IF('query (10)'!N1747="","",'query (10)'!N1747)</f>
        <v xml:space="preserve">-Check Push botton, Emergency, Lamp, Selector switch
-Check Circuit breaker, Power supply, Magnetic, Relay
-Check Error Code of Inverter
-Check lens Photo sensor
-Check tight anchor point of Photo sensor
</v>
      </c>
      <c r="Q1747" s="38" t="str">
        <f>TRIM('query (10)'!N1747)</f>
        <v xml:space="preserve">-Check Push botton, Emergency, Lamp, Selector switch
-Check Circuit breaker, Power supply, Magnetic, Relay
-Check Error Code of Inverter
-Check lens Photo sensor
-Check tight anchor point of Photo sensor
</v>
      </c>
      <c r="R1747" s="38" t="str">
        <f>TRIM(UPPER('query (10)'!R1747))</f>
        <v/>
      </c>
      <c r="S1747" s="38" t="str">
        <f>TRIM(UPPER('query (10)'!S1747))</f>
        <v/>
      </c>
      <c r="T1747" s="38" t="str">
        <f>IF('query (10)'!Q1747="","",TRIM(UPPER('query (10)'!Q1747)))</f>
        <v/>
      </c>
      <c r="U1747" s="38" t="str">
        <f>IF('query (10)'!T1747="","",'query (10)'!T1747)</f>
        <v/>
      </c>
      <c r="V1747" s="39" t="str">
        <f>IF('query (10)'!T1747="","",IFERROR(VALUE('query (10)'!T1747),""))</f>
        <v/>
      </c>
      <c r="W1747" s="40">
        <f>IF('query (10)'!U1747="","",'query (10)'!U1747)</f>
        <v>0</v>
      </c>
      <c r="X1747" s="39">
        <f>IF('query (10)'!V1747="","",'query (10)'!V1747)</f>
        <v>30</v>
      </c>
      <c r="Y1747" s="41">
        <f>IF('query (10)'!W1747="","",'query (10)'!W1747)</f>
        <v>46066</v>
      </c>
      <c r="Z1747" s="41">
        <f>IF('query (10)'!X1747="","",'query (10)'!X1747)</f>
        <v>46108</v>
      </c>
      <c r="AA1747" s="41">
        <f>IF('query (10)'!Y1747="","",'query (10)'!Y1747)</f>
        <v>46108</v>
      </c>
      <c r="AB1747" s="41">
        <f>IF('query (10)'!Z1747="","",'query (10)'!Z1747)</f>
        <v>46138</v>
      </c>
      <c r="AC1747" s="38" t="str">
        <f>IF(OR('query (10)'!AA1747="",COUNTIF(Cleaning_Rules!$A$21:$A$26,TRIM('query (10)'!AA1747))&gt;0),"",TRIM('query (10)'!AA1747))</f>
        <v/>
      </c>
      <c r="AD1747" s="38" t="str">
        <f>IF('query (10)'!AB1747="","",TRIM(IFERROR(_xlfn.TEXTBEFORE('query (10)'!AB1747,"("),'query (10)'!AB1747)))</f>
        <v>เริ่มซ่อมงาน PM แล้ว รับผิดชอบโดย PONGPITAK SONCHAI</v>
      </c>
      <c r="AE1747" s="38" t="str">
        <f>IFERROR(LOWER(TRIM(_xlfn.TEXTBEFORE(_xlfn.TEXTAFTER('query (10)'!AB1747,"("),")"))),"")</f>
        <v>sonchai-p-6240@nsk.com</v>
      </c>
      <c r="AF1747" s="38" t="str">
        <f>IF('query (10)'!AD1747="","",TRIM('query (10)'!AD1747))</f>
        <v>ณัฐดนัย จุฑาเทพ</v>
      </c>
      <c r="AG1747" s="38" t="str">
        <f>IF('query (10)'!AE1747="","",TRIM('query (10)'!AE1747))</f>
        <v>พงษ์พิทักษ์ ศรไชย</v>
      </c>
      <c r="AH1747" s="38" t="str">
        <f>IF('query (10)'!AF1747="","",IFERROR(VALUE('query (10)'!AF1747),""))</f>
        <v/>
      </c>
      <c r="AI1747" s="38" t="str">
        <f>IF('query (10)'!AG1747="","",TRIM('query (10)'!AG1747))</f>
        <v/>
      </c>
      <c r="AJ1747" s="38" t="str">
        <f>IF('query (10)'!AH1747="","",IFERROR(VALUE('query (10)'!AH1747),""))</f>
        <v/>
      </c>
      <c r="AK1747" s="38" t="str">
        <f>IF('query (10)'!AI1747="","",TRIM('query (10)'!AI1747))</f>
        <v/>
      </c>
      <c r="AL1747" s="42">
        <f t="shared" si="135"/>
        <v>2026</v>
      </c>
      <c r="AM1747" s="42" t="str">
        <f t="shared" si="136"/>
        <v>2026-02</v>
      </c>
      <c r="AN1747" s="42" t="str">
        <f t="shared" ca="1" si="137"/>
        <v/>
      </c>
      <c r="AO1747" s="42" t="str">
        <f t="shared" si="138"/>
        <v>L-1050 | FS4 TYPE NC LATHE M/C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47" s="42" t="str">
        <f>_xlfn.TEXTJOIN("; ",TRUE,IF(COUNTA('query (10)'!A1747:AK1747)&lt;=6,"NEAR_EMPTY_ROW",""),IF($K1747="","MISSING_STATUS",""),IF(AND($K1747="เสร็จสิ้น",$Z1747=""),"DONE_NO_ACTUAL_DATE",""),IF(AND($I1747="Condition-based Maintenance",$AH1747=""),"CBM_NO_MEASUREMENT",""),IF(OR($X1747="",$X1747=0),"INVALID_PERIOD",""),IF(AND($AA1747&lt;&gt;"",$AB1747&lt;&gt;"",$AB1747&lt;$AA1747),"DATE_SEQUENCE_ERROR",""),IF(AND($AB1747&lt;&gt;"",$AB1747&gt;DATE(2030,12,31)),"DATE_OUTLIER",""),IF($C1747="","MISSING_QRCODE",""),IF($J1747="UNKNOWN","UNKNOWN_PM_TYPE",""),IF($L1747="UNKNOWN","UNKNOWN_STATUS",""))</f>
        <v/>
      </c>
      <c r="AQ1747" s="42" t="str">
        <f t="shared" si="139"/>
        <v>NO</v>
      </c>
    </row>
    <row r="1748" spans="1:43" x14ac:dyDescent="0.3">
      <c r="A1748" s="38">
        <f>IF('query (10)'!A1748="","",'query (10)'!A1748)</f>
        <v>1954</v>
      </c>
      <c r="B1748" s="38">
        <f>IF('query (10)'!B1748="","",'query (10)'!B1748)</f>
        <v>19215</v>
      </c>
      <c r="C1748" s="38" t="str">
        <f>TRIM(UPPER('query (10)'!M1748))</f>
        <v>GR-1051</v>
      </c>
      <c r="D1748" s="38" t="str">
        <f>TRIM(UPPER(IFERROR(_xlfn.TEXTBEFORE('query (10)'!L1748,"("),'query (10)'!L1748)))</f>
        <v>INNER RING RACEWAY GRINDING MACHINE</v>
      </c>
      <c r="E1748" s="38" t="str">
        <f>IFERROR(TRIM(UPPER(_xlfn.TEXTBEFORE(_xlfn.TEXTAFTER('query (10)'!L1748,"("),")"))),"")</f>
        <v/>
      </c>
      <c r="F1748" s="38" t="str">
        <f>TRIM('query (10)'!K1748)</f>
        <v>HUB2.5</v>
      </c>
      <c r="G1748" s="38" t="str">
        <f>IF('query (10)'!J1748="","",'query (10)'!J1748)</f>
        <v>Electrical Control</v>
      </c>
      <c r="H1748" s="38" t="str">
        <f>TRIM(UPPER('query (10)'!J1748))</f>
        <v>ELECTRICAL CONTROL</v>
      </c>
      <c r="I1748" s="38" t="str">
        <f>IF('query (10)'!F1748="","",'query (10)'!F1748)</f>
        <v>Time-based Maintenance</v>
      </c>
      <c r="J1748" s="38" t="str">
        <f>IF('query (10)'!F1748="","",IFERROR(INDEX(Cleaning_Rules!$B$14:$B$17,MATCH(TRIM('query (10)'!F1748),Cleaning_Rules!$A$14:$A$17,0)),"UNKNOWN"))</f>
        <v>TBM</v>
      </c>
      <c r="K1748" s="38" t="str">
        <f>IF('query (10)'!G1748="","",'query (10)'!G1748)</f>
        <v>เสร็จสิ้น</v>
      </c>
      <c r="L1748" s="38" t="str">
        <f>IF('query (10)'!G1748="","MISSING",IFERROR(INDEX(Cleaning_Rules!$B$5:$B$10,MATCH(TRIM('query (10)'!G1748),Cleaning_Rules!$A$5:$A$10,0)),"UNKNOWN"))</f>
        <v>COMPLETED</v>
      </c>
      <c r="M1748" s="38" t="str">
        <f>IF('query (10)'!I1748="","",'query (10)'!I1748)</f>
        <v>Electrical</v>
      </c>
      <c r="N1748" s="38" t="str">
        <f>IF('query (10)'!O1748="","",'query (10)'!O1748)</f>
        <v>Inspection</v>
      </c>
      <c r="O1748" s="38" t="str">
        <f>IF('query (10)'!P1748="","",'query (10)'!P1748)</f>
        <v>Medium</v>
      </c>
      <c r="P1748" s="38" t="str">
        <f>IF('query (10)'!N1748="","",'query (10)'!N1748)</f>
        <v xml:space="preserve">-Check Push botton, Emergency, Lamp, Selector switch
-Check Circuit breaker, Power supply, Magnetic, Relay
-Check Error Code of Inverter
-Check lens Photo sensor
-Check tight anchor point of Photo sensor
</v>
      </c>
      <c r="Q1748" s="38" t="str">
        <f>TRIM('query (10)'!N1748)</f>
        <v xml:space="preserve">-Check Push botton, Emergency, Lamp, Selector switch
-Check Circuit breaker, Power supply, Magnetic, Relay
-Check Error Code of Inverter
-Check lens Photo sensor
-Check tight anchor point of Photo sensor
</v>
      </c>
      <c r="R1748" s="38" t="str">
        <f>TRIM(UPPER('query (10)'!R1748))</f>
        <v/>
      </c>
      <c r="S1748" s="38" t="str">
        <f>TRIM(UPPER('query (10)'!S1748))</f>
        <v/>
      </c>
      <c r="T1748" s="38" t="str">
        <f>IF('query (10)'!Q1748="","",TRIM(UPPER('query (10)'!Q1748)))</f>
        <v/>
      </c>
      <c r="U1748" s="38" t="str">
        <f>IF('query (10)'!T1748="","",'query (10)'!T1748)</f>
        <v/>
      </c>
      <c r="V1748" s="39" t="str">
        <f>IF('query (10)'!T1748="","",IFERROR(VALUE('query (10)'!T1748),""))</f>
        <v/>
      </c>
      <c r="W1748" s="40">
        <f>IF('query (10)'!U1748="","",'query (10)'!U1748)</f>
        <v>0</v>
      </c>
      <c r="X1748" s="39">
        <f>IF('query (10)'!V1748="","",'query (10)'!V1748)</f>
        <v>30</v>
      </c>
      <c r="Y1748" s="41">
        <f>IF('query (10)'!W1748="","",'query (10)'!W1748)</f>
        <v>46066</v>
      </c>
      <c r="Z1748" s="41">
        <f>IF('query (10)'!X1748="","",'query (10)'!X1748)</f>
        <v>46108</v>
      </c>
      <c r="AA1748" s="41">
        <f>IF('query (10)'!Y1748="","",'query (10)'!Y1748)</f>
        <v>46108</v>
      </c>
      <c r="AB1748" s="41">
        <f>IF('query (10)'!Z1748="","",'query (10)'!Z1748)</f>
        <v>46138</v>
      </c>
      <c r="AC1748" s="38" t="str">
        <f>IF(OR('query (10)'!AA1748="",COUNTIF(Cleaning_Rules!$A$21:$A$26,TRIM('query (10)'!AA1748))&gt;0),"",TRIM('query (10)'!AA1748))</f>
        <v/>
      </c>
      <c r="AD1748" s="38" t="str">
        <f>IF('query (10)'!AB1748="","",TRIM(IFERROR(_xlfn.TEXTBEFORE('query (10)'!AB1748,"("),'query (10)'!AB1748)))</f>
        <v>เริ่มซ่อมงาน PM แล้ว รับผิดชอบโดย PONGPITAK SONCHAI</v>
      </c>
      <c r="AE1748" s="38" t="str">
        <f>IFERROR(LOWER(TRIM(_xlfn.TEXTBEFORE(_xlfn.TEXTAFTER('query (10)'!AB1748,"("),")"))),"")</f>
        <v>sonchai-p-6240@nsk.com</v>
      </c>
      <c r="AF1748" s="38" t="str">
        <f>IF('query (10)'!AD1748="","",TRIM('query (10)'!AD1748))</f>
        <v>ณัฐดนัย จุฑาเทพ</v>
      </c>
      <c r="AG1748" s="38" t="str">
        <f>IF('query (10)'!AE1748="","",TRIM('query (10)'!AE1748))</f>
        <v>พงษ์พิทักษ์ ศรไชย</v>
      </c>
      <c r="AH1748" s="38" t="str">
        <f>IF('query (10)'!AF1748="","",IFERROR(VALUE('query (10)'!AF1748),""))</f>
        <v/>
      </c>
      <c r="AI1748" s="38" t="str">
        <f>IF('query (10)'!AG1748="","",TRIM('query (10)'!AG1748))</f>
        <v/>
      </c>
      <c r="AJ1748" s="38" t="str">
        <f>IF('query (10)'!AH1748="","",IFERROR(VALUE('query (10)'!AH1748),""))</f>
        <v/>
      </c>
      <c r="AK1748" s="38" t="str">
        <f>IF('query (10)'!AI1748="","",TRIM('query (10)'!AI1748))</f>
        <v/>
      </c>
      <c r="AL1748" s="42">
        <f t="shared" si="135"/>
        <v>2026</v>
      </c>
      <c r="AM1748" s="42" t="str">
        <f t="shared" si="136"/>
        <v>2026-02</v>
      </c>
      <c r="AN1748" s="42" t="str">
        <f t="shared" ca="1" si="137"/>
        <v/>
      </c>
      <c r="AO1748" s="42" t="str">
        <f t="shared" si="138"/>
        <v>GR-1051 | INNER RING RACEWAY GRINDING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48" s="42" t="str">
        <f>_xlfn.TEXTJOIN("; ",TRUE,IF(COUNTA('query (10)'!A1748:AK1748)&lt;=6,"NEAR_EMPTY_ROW",""),IF($K1748="","MISSING_STATUS",""),IF(AND($K1748="เสร็จสิ้น",$Z1748=""),"DONE_NO_ACTUAL_DATE",""),IF(AND($I1748="Condition-based Maintenance",$AH1748=""),"CBM_NO_MEASUREMENT",""),IF(OR($X1748="",$X1748=0),"INVALID_PERIOD",""),IF(AND($AA1748&lt;&gt;"",$AB1748&lt;&gt;"",$AB1748&lt;$AA1748),"DATE_SEQUENCE_ERROR",""),IF(AND($AB1748&lt;&gt;"",$AB1748&gt;DATE(2030,12,31)),"DATE_OUTLIER",""),IF($C1748="","MISSING_QRCODE",""),IF($J1748="UNKNOWN","UNKNOWN_PM_TYPE",""),IF($L1748="UNKNOWN","UNKNOWN_STATUS",""))</f>
        <v/>
      </c>
      <c r="AQ1748" s="42" t="str">
        <f t="shared" si="139"/>
        <v>NO</v>
      </c>
    </row>
    <row r="1749" spans="1:43" x14ac:dyDescent="0.3">
      <c r="A1749" s="38">
        <f>IF('query (10)'!A1749="","",'query (10)'!A1749)</f>
        <v>1955</v>
      </c>
      <c r="B1749" s="38">
        <f>IF('query (10)'!B1749="","",'query (10)'!B1749)</f>
        <v>19227</v>
      </c>
      <c r="C1749" s="38" t="str">
        <f>TRIM(UPPER('query (10)'!M1749))</f>
        <v>GR-1052</v>
      </c>
      <c r="D1749" s="38" t="str">
        <f>TRIM(UPPER(IFERROR(_xlfn.TEXTBEFORE('query (10)'!L1749,"("),'query (10)'!L1749)))</f>
        <v>INNER RING RIB GRINDING MACHINE</v>
      </c>
      <c r="E1749" s="38" t="str">
        <f>IFERROR(TRIM(UPPER(_xlfn.TEXTBEFORE(_xlfn.TEXTAFTER('query (10)'!L1749,"("),")"))),"")</f>
        <v/>
      </c>
      <c r="F1749" s="38" t="str">
        <f>TRIM('query (10)'!K1749)</f>
        <v>HUB2.5</v>
      </c>
      <c r="G1749" s="38" t="str">
        <f>IF('query (10)'!J1749="","",'query (10)'!J1749)</f>
        <v>Electrical Control</v>
      </c>
      <c r="H1749" s="38" t="str">
        <f>TRIM(UPPER('query (10)'!J1749))</f>
        <v>ELECTRICAL CONTROL</v>
      </c>
      <c r="I1749" s="38" t="str">
        <f>IF('query (10)'!F1749="","",'query (10)'!F1749)</f>
        <v>Time-based Maintenance</v>
      </c>
      <c r="J1749" s="38" t="str">
        <f>IF('query (10)'!F1749="","",IFERROR(INDEX(Cleaning_Rules!$B$14:$B$17,MATCH(TRIM('query (10)'!F1749),Cleaning_Rules!$A$14:$A$17,0)),"UNKNOWN"))</f>
        <v>TBM</v>
      </c>
      <c r="K1749" s="38" t="str">
        <f>IF('query (10)'!G1749="","",'query (10)'!G1749)</f>
        <v>กำลังดำเนินการ</v>
      </c>
      <c r="L1749" s="38" t="str">
        <f>IF('query (10)'!G1749="","MISSING",IFERROR(INDEX(Cleaning_Rules!$B$5:$B$10,MATCH(TRIM('query (10)'!G1749),Cleaning_Rules!$A$5:$A$10,0)),"UNKNOWN"))</f>
        <v>IN_PROGRESS</v>
      </c>
      <c r="M1749" s="38" t="str">
        <f>IF('query (10)'!I1749="","",'query (10)'!I1749)</f>
        <v>Electrical</v>
      </c>
      <c r="N1749" s="38" t="str">
        <f>IF('query (10)'!O1749="","",'query (10)'!O1749)</f>
        <v>Inspection</v>
      </c>
      <c r="O1749" s="38" t="str">
        <f>IF('query (10)'!P1749="","",'query (10)'!P1749)</f>
        <v>Medium</v>
      </c>
      <c r="P1749" s="38" t="str">
        <f>IF('query (10)'!N1749="","",'query (10)'!N1749)</f>
        <v xml:space="preserve">-Check Push botton, Emergency, Lamp, Selector switch
-Check Circuit breaker, Power supply, Magnetic, Relay
-Check Error Code of Inverter
-Check lens Photo sensor
-Check tight anchor point of Photo sensor
</v>
      </c>
      <c r="Q1749" s="38" t="str">
        <f>TRIM('query (10)'!N1749)</f>
        <v xml:space="preserve">-Check Push botton, Emergency, Lamp, Selector switch
-Check Circuit breaker, Power supply, Magnetic, Relay
-Check Error Code of Inverter
-Check lens Photo sensor
-Check tight anchor point of Photo sensor
</v>
      </c>
      <c r="R1749" s="38" t="str">
        <f>TRIM(UPPER('query (10)'!R1749))</f>
        <v/>
      </c>
      <c r="S1749" s="38" t="str">
        <f>TRIM(UPPER('query (10)'!S1749))</f>
        <v/>
      </c>
      <c r="T1749" s="38" t="str">
        <f>IF('query (10)'!Q1749="","",TRIM(UPPER('query (10)'!Q1749)))</f>
        <v/>
      </c>
      <c r="U1749" s="38" t="str">
        <f>IF('query (10)'!T1749="","",'query (10)'!T1749)</f>
        <v/>
      </c>
      <c r="V1749" s="39" t="str">
        <f>IF('query (10)'!T1749="","",IFERROR(VALUE('query (10)'!T1749),""))</f>
        <v/>
      </c>
      <c r="W1749" s="40">
        <f>IF('query (10)'!U1749="","",'query (10)'!U1749)</f>
        <v>0</v>
      </c>
      <c r="X1749" s="39">
        <f>IF('query (10)'!V1749="","",'query (10)'!V1749)</f>
        <v>30</v>
      </c>
      <c r="Y1749" s="41">
        <f>IF('query (10)'!W1749="","",'query (10)'!W1749)</f>
        <v>46066</v>
      </c>
      <c r="Z1749" s="41" t="str">
        <f>IF('query (10)'!X1749="","",'query (10)'!X1749)</f>
        <v/>
      </c>
      <c r="AA1749" s="41">
        <f>IF('query (10)'!Y1749="","",'query (10)'!Y1749)</f>
        <v>46066</v>
      </c>
      <c r="AB1749" s="41">
        <f>IF('query (10)'!Z1749="","",'query (10)'!Z1749)</f>
        <v>46095</v>
      </c>
      <c r="AC1749" s="38" t="str">
        <f>IF(OR('query (10)'!AA1749="",COUNTIF(Cleaning_Rules!$A$21:$A$26,TRIM('query (10)'!AA1749))&gt;0),"",TRIM('query (10)'!AA1749))</f>
        <v/>
      </c>
      <c r="AD1749" s="38" t="str">
        <f>IF('query (10)'!AB1749="","",TRIM(IFERROR(_xlfn.TEXTBEFORE('query (10)'!AB1749,"("),'query (10)'!AB1749)))</f>
        <v>เริ่มซ่อมงาน PM แล้ว รับผิดชอบโดย PAHLA SEEDANG</v>
      </c>
      <c r="AE1749" s="38" t="str">
        <f>IFERROR(LOWER(TRIM(_xlfn.TEXTBEFORE(_xlfn.TEXTAFTER('query (10)'!AB1749,"("),")"))),"")</f>
        <v>pahla@nsk.com</v>
      </c>
      <c r="AF1749" s="38" t="str">
        <f>IF('query (10)'!AD1749="","",TRIM('query (10)'!AD1749))</f>
        <v>ณัฐดนัย จุฑาเทพ</v>
      </c>
      <c r="AG1749" s="38" t="str">
        <f>IF('query (10)'!AE1749="","",TRIM('query (10)'!AE1749))</f>
        <v>อัมรินทร์ รักษาพล</v>
      </c>
      <c r="AH1749" s="38" t="str">
        <f>IF('query (10)'!AF1749="","",IFERROR(VALUE('query (10)'!AF1749),""))</f>
        <v/>
      </c>
      <c r="AI1749" s="38" t="str">
        <f>IF('query (10)'!AG1749="","",TRIM('query (10)'!AG1749))</f>
        <v/>
      </c>
      <c r="AJ1749" s="38" t="str">
        <f>IF('query (10)'!AH1749="","",IFERROR(VALUE('query (10)'!AH1749),""))</f>
        <v/>
      </c>
      <c r="AK1749" s="38" t="str">
        <f>IF('query (10)'!AI1749="","",TRIM('query (10)'!AI1749))</f>
        <v/>
      </c>
      <c r="AL1749" s="42">
        <f t="shared" si="135"/>
        <v>2026</v>
      </c>
      <c r="AM1749" s="42" t="str">
        <f t="shared" si="136"/>
        <v>2026-02</v>
      </c>
      <c r="AN1749" s="42" t="str">
        <f t="shared" ca="1" si="137"/>
        <v>OVERDUE</v>
      </c>
      <c r="AO1749" s="42" t="str">
        <f t="shared" si="138"/>
        <v>GR-1052 | INNER RING RIB GRINDING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อัมรินทร์ รักษาพล</v>
      </c>
      <c r="AP1749" s="42" t="str">
        <f>_xlfn.TEXTJOIN("; ",TRUE,IF(COUNTA('query (10)'!A1749:AK1749)&lt;=6,"NEAR_EMPTY_ROW",""),IF($K1749="","MISSING_STATUS",""),IF(AND($K1749="เสร็จสิ้น",$Z1749=""),"DONE_NO_ACTUAL_DATE",""),IF(AND($I1749="Condition-based Maintenance",$AH1749=""),"CBM_NO_MEASUREMENT",""),IF(OR($X1749="",$X1749=0),"INVALID_PERIOD",""),IF(AND($AA1749&lt;&gt;"",$AB1749&lt;&gt;"",$AB1749&lt;$AA1749),"DATE_SEQUENCE_ERROR",""),IF(AND($AB1749&lt;&gt;"",$AB1749&gt;DATE(2030,12,31)),"DATE_OUTLIER",""),IF($C1749="","MISSING_QRCODE",""),IF($J1749="UNKNOWN","UNKNOWN_PM_TYPE",""),IF($L1749="UNKNOWN","UNKNOWN_STATUS",""))</f>
        <v/>
      </c>
      <c r="AQ1749" s="42" t="str">
        <f t="shared" si="139"/>
        <v>NO</v>
      </c>
    </row>
    <row r="1750" spans="1:43" x14ac:dyDescent="0.3">
      <c r="A1750" s="38">
        <f>IF('query (10)'!A1750="","",'query (10)'!A1750)</f>
        <v>1956</v>
      </c>
      <c r="B1750" s="38">
        <f>IF('query (10)'!B1750="","",'query (10)'!B1750)</f>
        <v>19226</v>
      </c>
      <c r="C1750" s="38" t="str">
        <f>TRIM(UPPER('query (10)'!M1750))</f>
        <v>GR-984</v>
      </c>
      <c r="D1750" s="38" t="str">
        <f>TRIM(UPPER(IFERROR(_xlfn.TEXTBEFORE('query (10)'!L1750,"("),'query (10)'!L1750)))</f>
        <v>INNER RING BORE GRINDING MACHINE</v>
      </c>
      <c r="E1750" s="38" t="str">
        <f>IFERROR(TRIM(UPPER(_xlfn.TEXTBEFORE(_xlfn.TEXTAFTER('query (10)'!L1750,"("),")"))),"")</f>
        <v/>
      </c>
      <c r="F1750" s="38" t="str">
        <f>TRIM('query (10)'!K1750)</f>
        <v>HUB2.5</v>
      </c>
      <c r="G1750" s="38" t="str">
        <f>IF('query (10)'!J1750="","",'query (10)'!J1750)</f>
        <v>Electrical Control</v>
      </c>
      <c r="H1750" s="38" t="str">
        <f>TRIM(UPPER('query (10)'!J1750))</f>
        <v>ELECTRICAL CONTROL</v>
      </c>
      <c r="I1750" s="38" t="str">
        <f>IF('query (10)'!F1750="","",'query (10)'!F1750)</f>
        <v>Time-based Maintenance</v>
      </c>
      <c r="J1750" s="38" t="str">
        <f>IF('query (10)'!F1750="","",IFERROR(INDEX(Cleaning_Rules!$B$14:$B$17,MATCH(TRIM('query (10)'!F1750),Cleaning_Rules!$A$14:$A$17,0)),"UNKNOWN"))</f>
        <v>TBM</v>
      </c>
      <c r="K1750" s="38" t="str">
        <f>IF('query (10)'!G1750="","",'query (10)'!G1750)</f>
        <v>กำลังดำเนินการ</v>
      </c>
      <c r="L1750" s="38" t="str">
        <f>IF('query (10)'!G1750="","MISSING",IFERROR(INDEX(Cleaning_Rules!$B$5:$B$10,MATCH(TRIM('query (10)'!G1750),Cleaning_Rules!$A$5:$A$10,0)),"UNKNOWN"))</f>
        <v>IN_PROGRESS</v>
      </c>
      <c r="M1750" s="38" t="str">
        <f>IF('query (10)'!I1750="","",'query (10)'!I1750)</f>
        <v>Electrical</v>
      </c>
      <c r="N1750" s="38" t="str">
        <f>IF('query (10)'!O1750="","",'query (10)'!O1750)</f>
        <v>Inspection</v>
      </c>
      <c r="O1750" s="38" t="str">
        <f>IF('query (10)'!P1750="","",'query (10)'!P1750)</f>
        <v>Medium</v>
      </c>
      <c r="P1750" s="38" t="str">
        <f>IF('query (10)'!N1750="","",'query (10)'!N1750)</f>
        <v xml:space="preserve">-Check Push botton, Emergency, Lamp, Selector switch
-Check Circuit breaker, Power supply, Magnetic, Relay
-Check Error Code of Inverter
-Check lens Photo sensor
-Check tight anchor point of Photo sensor
</v>
      </c>
      <c r="Q1750" s="38" t="str">
        <f>TRIM('query (10)'!N1750)</f>
        <v xml:space="preserve">-Check Push botton, Emergency, Lamp, Selector switch
-Check Circuit breaker, Power supply, Magnetic, Relay
-Check Error Code of Inverter
-Check lens Photo sensor
-Check tight anchor point of Photo sensor
</v>
      </c>
      <c r="R1750" s="38" t="str">
        <f>TRIM(UPPER('query (10)'!R1750))</f>
        <v/>
      </c>
      <c r="S1750" s="38" t="str">
        <f>TRIM(UPPER('query (10)'!S1750))</f>
        <v/>
      </c>
      <c r="T1750" s="38" t="str">
        <f>IF('query (10)'!Q1750="","",TRIM(UPPER('query (10)'!Q1750)))</f>
        <v/>
      </c>
      <c r="U1750" s="38" t="str">
        <f>IF('query (10)'!T1750="","",'query (10)'!T1750)</f>
        <v/>
      </c>
      <c r="V1750" s="39" t="str">
        <f>IF('query (10)'!T1750="","",IFERROR(VALUE('query (10)'!T1750),""))</f>
        <v/>
      </c>
      <c r="W1750" s="40">
        <f>IF('query (10)'!U1750="","",'query (10)'!U1750)</f>
        <v>0</v>
      </c>
      <c r="X1750" s="39">
        <f>IF('query (10)'!V1750="","",'query (10)'!V1750)</f>
        <v>30</v>
      </c>
      <c r="Y1750" s="41">
        <f>IF('query (10)'!W1750="","",'query (10)'!W1750)</f>
        <v>46066</v>
      </c>
      <c r="Z1750" s="41" t="str">
        <f>IF('query (10)'!X1750="","",'query (10)'!X1750)</f>
        <v/>
      </c>
      <c r="AA1750" s="41">
        <f>IF('query (10)'!Y1750="","",'query (10)'!Y1750)</f>
        <v>46066</v>
      </c>
      <c r="AB1750" s="41">
        <f>IF('query (10)'!Z1750="","",'query (10)'!Z1750)</f>
        <v>46095</v>
      </c>
      <c r="AC1750" s="38" t="str">
        <f>IF(OR('query (10)'!AA1750="",COUNTIF(Cleaning_Rules!$A$21:$A$26,TRIM('query (10)'!AA1750))&gt;0),"",TRIM('query (10)'!AA1750))</f>
        <v/>
      </c>
      <c r="AD1750" s="38" t="str">
        <f>IF('query (10)'!AB1750="","",TRIM(IFERROR(_xlfn.TEXTBEFORE('query (10)'!AB1750,"("),'query (10)'!AB1750)))</f>
        <v>เริ่มซ่อมงาน PM แล้ว รับผิดชอบโดย PAHLA SEEDANG</v>
      </c>
      <c r="AE1750" s="38" t="str">
        <f>IFERROR(LOWER(TRIM(_xlfn.TEXTBEFORE(_xlfn.TEXTAFTER('query (10)'!AB1750,"("),")"))),"")</f>
        <v>pahla@nsk.com</v>
      </c>
      <c r="AF1750" s="38" t="str">
        <f>IF('query (10)'!AD1750="","",TRIM('query (10)'!AD1750))</f>
        <v>ณัฐดนัย จุฑาเทพ</v>
      </c>
      <c r="AG1750" s="38" t="str">
        <f>IF('query (10)'!AE1750="","",TRIM('query (10)'!AE1750))</f>
        <v>อัมรินทร์ รักษาพล</v>
      </c>
      <c r="AH1750" s="38" t="str">
        <f>IF('query (10)'!AF1750="","",IFERROR(VALUE('query (10)'!AF1750),""))</f>
        <v/>
      </c>
      <c r="AI1750" s="38" t="str">
        <f>IF('query (10)'!AG1750="","",TRIM('query (10)'!AG1750))</f>
        <v/>
      </c>
      <c r="AJ1750" s="38" t="str">
        <f>IF('query (10)'!AH1750="","",IFERROR(VALUE('query (10)'!AH1750),""))</f>
        <v/>
      </c>
      <c r="AK1750" s="38" t="str">
        <f>IF('query (10)'!AI1750="","",TRIM('query (10)'!AI1750))</f>
        <v/>
      </c>
      <c r="AL1750" s="42">
        <f t="shared" si="135"/>
        <v>2026</v>
      </c>
      <c r="AM1750" s="42" t="str">
        <f t="shared" si="136"/>
        <v>2026-02</v>
      </c>
      <c r="AN1750" s="42" t="str">
        <f t="shared" ca="1" si="137"/>
        <v>OVERDUE</v>
      </c>
      <c r="AO1750" s="42" t="str">
        <f t="shared" si="138"/>
        <v>GR-984 | INNER RING BORE GRINDING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อัมรินทร์ รักษาพล</v>
      </c>
      <c r="AP1750" s="42" t="str">
        <f>_xlfn.TEXTJOIN("; ",TRUE,IF(COUNTA('query (10)'!A1750:AK1750)&lt;=6,"NEAR_EMPTY_ROW",""),IF($K1750="","MISSING_STATUS",""),IF(AND($K1750="เสร็จสิ้น",$Z1750=""),"DONE_NO_ACTUAL_DATE",""),IF(AND($I1750="Condition-based Maintenance",$AH1750=""),"CBM_NO_MEASUREMENT",""),IF(OR($X1750="",$X1750=0),"INVALID_PERIOD",""),IF(AND($AA1750&lt;&gt;"",$AB1750&lt;&gt;"",$AB1750&lt;$AA1750),"DATE_SEQUENCE_ERROR",""),IF(AND($AB1750&lt;&gt;"",$AB1750&gt;DATE(2030,12,31)),"DATE_OUTLIER",""),IF($C1750="","MISSING_QRCODE",""),IF($J1750="UNKNOWN","UNKNOWN_PM_TYPE",""),IF($L1750="UNKNOWN","UNKNOWN_STATUS",""))</f>
        <v/>
      </c>
      <c r="AQ1750" s="42" t="str">
        <f t="shared" si="139"/>
        <v>NO</v>
      </c>
    </row>
    <row r="1751" spans="1:43" x14ac:dyDescent="0.3">
      <c r="A1751" s="38">
        <f>IF('query (10)'!A1751="","",'query (10)'!A1751)</f>
        <v>1957</v>
      </c>
      <c r="B1751" s="38">
        <f>IF('query (10)'!B1751="","",'query (10)'!B1751)</f>
        <v>19228</v>
      </c>
      <c r="C1751" s="38" t="str">
        <f>TRIM(UPPER('query (10)'!M1751))</f>
        <v>GR-1053</v>
      </c>
      <c r="D1751" s="38" t="str">
        <f>TRIM(UPPER(IFERROR(_xlfn.TEXTBEFORE('query (10)'!L1751,"("),'query (10)'!L1751)))</f>
        <v>INNER RACEWAY SUPER FINISHING MACHINE</v>
      </c>
      <c r="E1751" s="38" t="str">
        <f>IFERROR(TRIM(UPPER(_xlfn.TEXTBEFORE(_xlfn.TEXTAFTER('query (10)'!L1751,"("),")"))),"")</f>
        <v/>
      </c>
      <c r="F1751" s="38" t="str">
        <f>TRIM('query (10)'!K1751)</f>
        <v>HUB2.5</v>
      </c>
      <c r="G1751" s="38" t="str">
        <f>IF('query (10)'!J1751="","",'query (10)'!J1751)</f>
        <v>Electrical Control</v>
      </c>
      <c r="H1751" s="38" t="str">
        <f>TRIM(UPPER('query (10)'!J1751))</f>
        <v>ELECTRICAL CONTROL</v>
      </c>
      <c r="I1751" s="38" t="str">
        <f>IF('query (10)'!F1751="","",'query (10)'!F1751)</f>
        <v>Time-based Maintenance</v>
      </c>
      <c r="J1751" s="38" t="str">
        <f>IF('query (10)'!F1751="","",IFERROR(INDEX(Cleaning_Rules!$B$14:$B$17,MATCH(TRIM('query (10)'!F1751),Cleaning_Rules!$A$14:$A$17,0)),"UNKNOWN"))</f>
        <v>TBM</v>
      </c>
      <c r="K1751" s="38" t="str">
        <f>IF('query (10)'!G1751="","",'query (10)'!G1751)</f>
        <v>กำลังดำเนินการ</v>
      </c>
      <c r="L1751" s="38" t="str">
        <f>IF('query (10)'!G1751="","MISSING",IFERROR(INDEX(Cleaning_Rules!$B$5:$B$10,MATCH(TRIM('query (10)'!G1751),Cleaning_Rules!$A$5:$A$10,0)),"UNKNOWN"))</f>
        <v>IN_PROGRESS</v>
      </c>
      <c r="M1751" s="38" t="str">
        <f>IF('query (10)'!I1751="","",'query (10)'!I1751)</f>
        <v>Electrical</v>
      </c>
      <c r="N1751" s="38" t="str">
        <f>IF('query (10)'!O1751="","",'query (10)'!O1751)</f>
        <v>Inspection</v>
      </c>
      <c r="O1751" s="38" t="str">
        <f>IF('query (10)'!P1751="","",'query (10)'!P1751)</f>
        <v>Medium</v>
      </c>
      <c r="P1751" s="38" t="str">
        <f>IF('query (10)'!N1751="","",'query (10)'!N1751)</f>
        <v xml:space="preserve">-Check Push botton, Emergency, Lamp, Selector switch
-Check Circuit breaker, Power supply, Magnetic, Relay
-Check Error Code of Inverter
-Check lens Photo sensor
-Check tight anchor point of Photo sensor
</v>
      </c>
      <c r="Q1751" s="38" t="str">
        <f>TRIM('query (10)'!N1751)</f>
        <v xml:space="preserve">-Check Push botton, Emergency, Lamp, Selector switch
-Check Circuit breaker, Power supply, Magnetic, Relay
-Check Error Code of Inverter
-Check lens Photo sensor
-Check tight anchor point of Photo sensor
</v>
      </c>
      <c r="R1751" s="38" t="str">
        <f>TRIM(UPPER('query (10)'!R1751))</f>
        <v/>
      </c>
      <c r="S1751" s="38" t="str">
        <f>TRIM(UPPER('query (10)'!S1751))</f>
        <v/>
      </c>
      <c r="T1751" s="38" t="str">
        <f>IF('query (10)'!Q1751="","",TRIM(UPPER('query (10)'!Q1751)))</f>
        <v/>
      </c>
      <c r="U1751" s="38" t="str">
        <f>IF('query (10)'!T1751="","",'query (10)'!T1751)</f>
        <v/>
      </c>
      <c r="V1751" s="39" t="str">
        <f>IF('query (10)'!T1751="","",IFERROR(VALUE('query (10)'!T1751),""))</f>
        <v/>
      </c>
      <c r="W1751" s="40">
        <f>IF('query (10)'!U1751="","",'query (10)'!U1751)</f>
        <v>0</v>
      </c>
      <c r="X1751" s="39">
        <f>IF('query (10)'!V1751="","",'query (10)'!V1751)</f>
        <v>30</v>
      </c>
      <c r="Y1751" s="41">
        <f>IF('query (10)'!W1751="","",'query (10)'!W1751)</f>
        <v>46066</v>
      </c>
      <c r="Z1751" s="41" t="str">
        <f>IF('query (10)'!X1751="","",'query (10)'!X1751)</f>
        <v/>
      </c>
      <c r="AA1751" s="41">
        <f>IF('query (10)'!Y1751="","",'query (10)'!Y1751)</f>
        <v>46066</v>
      </c>
      <c r="AB1751" s="41">
        <f>IF('query (10)'!Z1751="","",'query (10)'!Z1751)</f>
        <v>46095</v>
      </c>
      <c r="AC1751" s="38" t="str">
        <f>IF(OR('query (10)'!AA1751="",COUNTIF(Cleaning_Rules!$A$21:$A$26,TRIM('query (10)'!AA1751))&gt;0),"",TRIM('query (10)'!AA1751))</f>
        <v/>
      </c>
      <c r="AD1751" s="38" t="str">
        <f>IF('query (10)'!AB1751="","",TRIM(IFERROR(_xlfn.TEXTBEFORE('query (10)'!AB1751,"("),'query (10)'!AB1751)))</f>
        <v>เริ่มซ่อมงาน PM แล้ว รับผิดชอบโดย PAHLA SEEDANG</v>
      </c>
      <c r="AE1751" s="38" t="str">
        <f>IFERROR(LOWER(TRIM(_xlfn.TEXTBEFORE(_xlfn.TEXTAFTER('query (10)'!AB1751,"("),")"))),"")</f>
        <v>pahla@nsk.com</v>
      </c>
      <c r="AF1751" s="38" t="str">
        <f>IF('query (10)'!AD1751="","",TRIM('query (10)'!AD1751))</f>
        <v>ณัฐดนัย จุฑาเทพ</v>
      </c>
      <c r="AG1751" s="38" t="str">
        <f>IF('query (10)'!AE1751="","",TRIM('query (10)'!AE1751))</f>
        <v>อัมรินทร์ รักษาพล</v>
      </c>
      <c r="AH1751" s="38" t="str">
        <f>IF('query (10)'!AF1751="","",IFERROR(VALUE('query (10)'!AF1751),""))</f>
        <v/>
      </c>
      <c r="AI1751" s="38" t="str">
        <f>IF('query (10)'!AG1751="","",TRIM('query (10)'!AG1751))</f>
        <v/>
      </c>
      <c r="AJ1751" s="38" t="str">
        <f>IF('query (10)'!AH1751="","",IFERROR(VALUE('query (10)'!AH1751),""))</f>
        <v/>
      </c>
      <c r="AK1751" s="38" t="str">
        <f>IF('query (10)'!AI1751="","",TRIM('query (10)'!AI1751))</f>
        <v/>
      </c>
      <c r="AL1751" s="42">
        <f t="shared" si="135"/>
        <v>2026</v>
      </c>
      <c r="AM1751" s="42" t="str">
        <f t="shared" si="136"/>
        <v>2026-02</v>
      </c>
      <c r="AN1751" s="42" t="str">
        <f t="shared" ca="1" si="137"/>
        <v>OVERDUE</v>
      </c>
      <c r="AO1751" s="42" t="str">
        <f t="shared" si="138"/>
        <v>GR-1053 | INNER RACEWAY SUPER FINISHING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อัมรินทร์ รักษาพล</v>
      </c>
      <c r="AP1751" s="42" t="str">
        <f>_xlfn.TEXTJOIN("; ",TRUE,IF(COUNTA('query (10)'!A1751:AK1751)&lt;=6,"NEAR_EMPTY_ROW",""),IF($K1751="","MISSING_STATUS",""),IF(AND($K1751="เสร็จสิ้น",$Z1751=""),"DONE_NO_ACTUAL_DATE",""),IF(AND($I1751="Condition-based Maintenance",$AH1751=""),"CBM_NO_MEASUREMENT",""),IF(OR($X1751="",$X1751=0),"INVALID_PERIOD",""),IF(AND($AA1751&lt;&gt;"",$AB1751&lt;&gt;"",$AB1751&lt;$AA1751),"DATE_SEQUENCE_ERROR",""),IF(AND($AB1751&lt;&gt;"",$AB1751&gt;DATE(2030,12,31)),"DATE_OUTLIER",""),IF($C1751="","MISSING_QRCODE",""),IF($J1751="UNKNOWN","UNKNOWN_PM_TYPE",""),IF($L1751="UNKNOWN","UNKNOWN_STATUS",""))</f>
        <v/>
      </c>
      <c r="AQ1751" s="42" t="str">
        <f t="shared" si="139"/>
        <v>NO</v>
      </c>
    </row>
    <row r="1752" spans="1:43" x14ac:dyDescent="0.3">
      <c r="A1752" s="38">
        <f>IF('query (10)'!A1752="","",'query (10)'!A1752)</f>
        <v>1958</v>
      </c>
      <c r="B1752" s="38" t="str">
        <f>IF('query (10)'!B1752="","",'query (10)'!B1752)</f>
        <v/>
      </c>
      <c r="C1752" s="38" t="str">
        <f>TRIM(UPPER('query (10)'!M1752))</f>
        <v>CH-1054</v>
      </c>
      <c r="D1752" s="38" t="str">
        <f>TRIM(UPPER(IFERROR(_xlfn.TEXTBEFORE('query (10)'!L1752,"("),'query (10)'!L1752)))</f>
        <v>INNER RING ECT CONVEYOR</v>
      </c>
      <c r="E1752" s="38" t="str">
        <f>IFERROR(TRIM(UPPER(_xlfn.TEXTBEFORE(_xlfn.TEXTAFTER('query (10)'!L1752,"("),")"))),"")</f>
        <v/>
      </c>
      <c r="F1752" s="38" t="str">
        <f>TRIM('query (10)'!K1752)</f>
        <v>HUB2.5</v>
      </c>
      <c r="G1752" s="38" t="str">
        <f>IF('query (10)'!J1752="","",'query (10)'!J1752)</f>
        <v>Electrical Control</v>
      </c>
      <c r="H1752" s="38" t="str">
        <f>TRIM(UPPER('query (10)'!J1752))</f>
        <v>ELECTRICAL CONTROL</v>
      </c>
      <c r="I1752" s="38" t="str">
        <f>IF('query (10)'!F1752="","",'query (10)'!F1752)</f>
        <v>Time-based Maintenance</v>
      </c>
      <c r="J1752" s="38" t="str">
        <f>IF('query (10)'!F1752="","",IFERROR(INDEX(Cleaning_Rules!$B$14:$B$17,MATCH(TRIM('query (10)'!F1752),Cleaning_Rules!$A$14:$A$17,0)),"UNKNOWN"))</f>
        <v>TBM</v>
      </c>
      <c r="K1752" s="38" t="str">
        <f>IF('query (10)'!G1752="","",'query (10)'!G1752)</f>
        <v>กำลังดำเนินการ</v>
      </c>
      <c r="L1752" s="38" t="str">
        <f>IF('query (10)'!G1752="","MISSING",IFERROR(INDEX(Cleaning_Rules!$B$5:$B$10,MATCH(TRIM('query (10)'!G1752),Cleaning_Rules!$A$5:$A$10,0)),"UNKNOWN"))</f>
        <v>IN_PROGRESS</v>
      </c>
      <c r="M1752" s="38" t="str">
        <f>IF('query (10)'!I1752="","",'query (10)'!I1752)</f>
        <v>Electrical</v>
      </c>
      <c r="N1752" s="38" t="str">
        <f>IF('query (10)'!O1752="","",'query (10)'!O1752)</f>
        <v>Inspection</v>
      </c>
      <c r="O1752" s="38" t="str">
        <f>IF('query (10)'!P1752="","",'query (10)'!P1752)</f>
        <v>Medium</v>
      </c>
      <c r="P1752" s="38" t="str">
        <f>IF('query (10)'!N1752="","",'query (10)'!N1752)</f>
        <v xml:space="preserve">-Check Push botton, Emergency, Lamp, Selector switch
-Check Circuit breaker, Power supply, Magnetic, Relay
-Check Error Code of Inverter
-Check lens Photo sensor
-Check tight anchor point of Photo sensor
</v>
      </c>
      <c r="Q1752" s="38" t="str">
        <f>TRIM('query (10)'!N1752)</f>
        <v xml:space="preserve">-Check Push botton, Emergency, Lamp, Selector switch
-Check Circuit breaker, Power supply, Magnetic, Relay
-Check Error Code of Inverter
-Check lens Photo sensor
-Check tight anchor point of Photo sensor
</v>
      </c>
      <c r="R1752" s="38" t="str">
        <f>TRIM(UPPER('query (10)'!R1752))</f>
        <v/>
      </c>
      <c r="S1752" s="38" t="str">
        <f>TRIM(UPPER('query (10)'!S1752))</f>
        <v/>
      </c>
      <c r="T1752" s="38" t="str">
        <f>IF('query (10)'!Q1752="","",TRIM(UPPER('query (10)'!Q1752)))</f>
        <v/>
      </c>
      <c r="U1752" s="38" t="str">
        <f>IF('query (10)'!T1752="","",'query (10)'!T1752)</f>
        <v/>
      </c>
      <c r="V1752" s="39" t="str">
        <f>IF('query (10)'!T1752="","",IFERROR(VALUE('query (10)'!T1752),""))</f>
        <v/>
      </c>
      <c r="W1752" s="40">
        <f>IF('query (10)'!U1752="","",'query (10)'!U1752)</f>
        <v>0</v>
      </c>
      <c r="X1752" s="39">
        <f>IF('query (10)'!V1752="","",'query (10)'!V1752)</f>
        <v>30</v>
      </c>
      <c r="Y1752" s="41">
        <f>IF('query (10)'!W1752="","",'query (10)'!W1752)</f>
        <v>46066</v>
      </c>
      <c r="Z1752" s="41" t="str">
        <f>IF('query (10)'!X1752="","",'query (10)'!X1752)</f>
        <v/>
      </c>
      <c r="AA1752" s="41">
        <f>IF('query (10)'!Y1752="","",'query (10)'!Y1752)</f>
        <v>46066</v>
      </c>
      <c r="AB1752" s="41">
        <f>IF('query (10)'!Z1752="","",'query (10)'!Z1752)</f>
        <v>46095</v>
      </c>
      <c r="AC1752" s="38" t="str">
        <f>IF(OR('query (10)'!AA1752="",COUNTIF(Cleaning_Rules!$A$21:$A$26,TRIM('query (10)'!AA1752))&gt;0),"",TRIM('query (10)'!AA1752))</f>
        <v/>
      </c>
      <c r="AD1752" s="38" t="str">
        <f>IF('query (10)'!AB1752="","",TRIM(IFERROR(_xlfn.TEXTBEFORE('query (10)'!AB1752,"("),'query (10)'!AB1752)))</f>
        <v>เริ่มซ่อมงาน PM แล้ว รับผิดชอบโดย PAHLA SEEDANG</v>
      </c>
      <c r="AE1752" s="38" t="str">
        <f>IFERROR(LOWER(TRIM(_xlfn.TEXTBEFORE(_xlfn.TEXTAFTER('query (10)'!AB1752,"("),")"))),"")</f>
        <v>pahla@nsk.com</v>
      </c>
      <c r="AF1752" s="38" t="str">
        <f>IF('query (10)'!AD1752="","",TRIM('query (10)'!AD1752))</f>
        <v>ณัฐดนัย จุฑาเทพ</v>
      </c>
      <c r="AG1752" s="38" t="str">
        <f>IF('query (10)'!AE1752="","",TRIM('query (10)'!AE1752))</f>
        <v>ณัฐดนัย จุฑาเทพ</v>
      </c>
      <c r="AH1752" s="38" t="str">
        <f>IF('query (10)'!AF1752="","",IFERROR(VALUE('query (10)'!AF1752),""))</f>
        <v/>
      </c>
      <c r="AI1752" s="38" t="str">
        <f>IF('query (10)'!AG1752="","",TRIM('query (10)'!AG1752))</f>
        <v/>
      </c>
      <c r="AJ1752" s="38" t="str">
        <f>IF('query (10)'!AH1752="","",IFERROR(VALUE('query (10)'!AH1752),""))</f>
        <v/>
      </c>
      <c r="AK1752" s="38" t="str">
        <f>IF('query (10)'!AI1752="","",TRIM('query (10)'!AI1752))</f>
        <v/>
      </c>
      <c r="AL1752" s="42">
        <f t="shared" si="135"/>
        <v>2026</v>
      </c>
      <c r="AM1752" s="42" t="str">
        <f t="shared" si="136"/>
        <v>2026-02</v>
      </c>
      <c r="AN1752" s="42" t="str">
        <f t="shared" ca="1" si="137"/>
        <v>OVERDUE</v>
      </c>
      <c r="AO1752" s="42" t="str">
        <f t="shared" si="138"/>
        <v>CH-1054 | INNER RING ECT CONVEYOR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ณัฐดนัย จุฑาเทพ</v>
      </c>
      <c r="AP1752" s="42" t="str">
        <f>_xlfn.TEXTJOIN("; ",TRUE,IF(COUNTA('query (10)'!A1752:AK1752)&lt;=6,"NEAR_EMPTY_ROW",""),IF($K1752="","MISSING_STATUS",""),IF(AND($K1752="เสร็จสิ้น",$Z1752=""),"DONE_NO_ACTUAL_DATE",""),IF(AND($I1752="Condition-based Maintenance",$AH1752=""),"CBM_NO_MEASUREMENT",""),IF(OR($X1752="",$X1752=0),"INVALID_PERIOD",""),IF(AND($AA1752&lt;&gt;"",$AB1752&lt;&gt;"",$AB1752&lt;$AA1752),"DATE_SEQUENCE_ERROR",""),IF(AND($AB1752&lt;&gt;"",$AB1752&gt;DATE(2030,12,31)),"DATE_OUTLIER",""),IF($C1752="","MISSING_QRCODE",""),IF($J1752="UNKNOWN","UNKNOWN_PM_TYPE",""),IF($L1752="UNKNOWN","UNKNOWN_STATUS",""))</f>
        <v/>
      </c>
      <c r="AQ1752" s="42" t="str">
        <f t="shared" si="139"/>
        <v>NO</v>
      </c>
    </row>
    <row r="1753" spans="1:43" x14ac:dyDescent="0.3">
      <c r="A1753" s="38">
        <f>IF('query (10)'!A1753="","",'query (10)'!A1753)</f>
        <v>1959</v>
      </c>
      <c r="B1753" s="38">
        <f>IF('query (10)'!B1753="","",'query (10)'!B1753)</f>
        <v>19225</v>
      </c>
      <c r="C1753" s="38" t="str">
        <f>TRIM(UPPER('query (10)'!M1753))</f>
        <v>CH-1054</v>
      </c>
      <c r="D1753" s="38" t="str">
        <f>TRIM(UPPER(IFERROR(_xlfn.TEXTBEFORE('query (10)'!L1753,"("),'query (10)'!L1753)))</f>
        <v>BCD AUTO ASSEMBLY MACHINE</v>
      </c>
      <c r="E1753" s="38" t="str">
        <f>IFERROR(TRIM(UPPER(_xlfn.TEXTBEFORE(_xlfn.TEXTAFTER('query (10)'!L1753,"("),")"))),"")</f>
        <v/>
      </c>
      <c r="F1753" s="38" t="str">
        <f>TRIM('query (10)'!K1753)</f>
        <v>HUB2.5</v>
      </c>
      <c r="G1753" s="38" t="str">
        <f>IF('query (10)'!J1753="","",'query (10)'!J1753)</f>
        <v>Electrical Control</v>
      </c>
      <c r="H1753" s="38" t="str">
        <f>TRIM(UPPER('query (10)'!J1753))</f>
        <v>ELECTRICAL CONTROL</v>
      </c>
      <c r="I1753" s="38" t="str">
        <f>IF('query (10)'!F1753="","",'query (10)'!F1753)</f>
        <v>Time-based Maintenance</v>
      </c>
      <c r="J1753" s="38" t="str">
        <f>IF('query (10)'!F1753="","",IFERROR(INDEX(Cleaning_Rules!$B$14:$B$17,MATCH(TRIM('query (10)'!F1753),Cleaning_Rules!$A$14:$A$17,0)),"UNKNOWN"))</f>
        <v>TBM</v>
      </c>
      <c r="K1753" s="38" t="str">
        <f>IF('query (10)'!G1753="","",'query (10)'!G1753)</f>
        <v>กำลังดำเนินการ</v>
      </c>
      <c r="L1753" s="38" t="str">
        <f>IF('query (10)'!G1753="","MISSING",IFERROR(INDEX(Cleaning_Rules!$B$5:$B$10,MATCH(TRIM('query (10)'!G1753),Cleaning_Rules!$A$5:$A$10,0)),"UNKNOWN"))</f>
        <v>IN_PROGRESS</v>
      </c>
      <c r="M1753" s="38" t="str">
        <f>IF('query (10)'!I1753="","",'query (10)'!I1753)</f>
        <v>Electrical</v>
      </c>
      <c r="N1753" s="38" t="str">
        <f>IF('query (10)'!O1753="","",'query (10)'!O1753)</f>
        <v>Inspection</v>
      </c>
      <c r="O1753" s="38" t="str">
        <f>IF('query (10)'!P1753="","",'query (10)'!P1753)</f>
        <v>Medium</v>
      </c>
      <c r="P1753" s="38" t="str">
        <f>IF('query (10)'!N1753="","",'query (10)'!N1753)</f>
        <v xml:space="preserve">-Check Push botton, Emergency, Lamp, Selector switch
-Check Circuit breaker, Power supply, Magnetic, Relay
-Check Error Code of Inverter
-Check lens Photo sensor
-Check tight anchor point of Photo sensor
</v>
      </c>
      <c r="Q1753" s="38" t="str">
        <f>TRIM('query (10)'!N1753)</f>
        <v xml:space="preserve">-Check Push botton, Emergency, Lamp, Selector switch
-Check Circuit breaker, Power supply, Magnetic, Relay
-Check Error Code of Inverter
-Check lens Photo sensor
-Check tight anchor point of Photo sensor
</v>
      </c>
      <c r="R1753" s="38" t="str">
        <f>TRIM(UPPER('query (10)'!R1753))</f>
        <v/>
      </c>
      <c r="S1753" s="38" t="str">
        <f>TRIM(UPPER('query (10)'!S1753))</f>
        <v/>
      </c>
      <c r="T1753" s="38" t="str">
        <f>IF('query (10)'!Q1753="","",TRIM(UPPER('query (10)'!Q1753)))</f>
        <v/>
      </c>
      <c r="U1753" s="38" t="str">
        <f>IF('query (10)'!T1753="","",'query (10)'!T1753)</f>
        <v/>
      </c>
      <c r="V1753" s="39" t="str">
        <f>IF('query (10)'!T1753="","",IFERROR(VALUE('query (10)'!T1753),""))</f>
        <v/>
      </c>
      <c r="W1753" s="40">
        <f>IF('query (10)'!U1753="","",'query (10)'!U1753)</f>
        <v>0</v>
      </c>
      <c r="X1753" s="39">
        <f>IF('query (10)'!V1753="","",'query (10)'!V1753)</f>
        <v>30</v>
      </c>
      <c r="Y1753" s="41">
        <f>IF('query (10)'!W1753="","",'query (10)'!W1753)</f>
        <v>46066</v>
      </c>
      <c r="Z1753" s="41" t="str">
        <f>IF('query (10)'!X1753="","",'query (10)'!X1753)</f>
        <v/>
      </c>
      <c r="AA1753" s="41">
        <f>IF('query (10)'!Y1753="","",'query (10)'!Y1753)</f>
        <v>46066</v>
      </c>
      <c r="AB1753" s="41">
        <f>IF('query (10)'!Z1753="","",'query (10)'!Z1753)</f>
        <v>46095</v>
      </c>
      <c r="AC1753" s="38" t="str">
        <f>IF(OR('query (10)'!AA1753="",COUNTIF(Cleaning_Rules!$A$21:$A$26,TRIM('query (10)'!AA1753))&gt;0),"",TRIM('query (10)'!AA1753))</f>
        <v/>
      </c>
      <c r="AD1753" s="38" t="str">
        <f>IF('query (10)'!AB1753="","",TRIM(IFERROR(_xlfn.TEXTBEFORE('query (10)'!AB1753,"("),'query (10)'!AB1753)))</f>
        <v>เริ่มซ่อมงาน PM แล้ว รับผิดชอบโดย PAHLA SEEDANG</v>
      </c>
      <c r="AE1753" s="38" t="str">
        <f>IFERROR(LOWER(TRIM(_xlfn.TEXTBEFORE(_xlfn.TEXTAFTER('query (10)'!AB1753,"("),")"))),"")</f>
        <v>pahla@nsk.com</v>
      </c>
      <c r="AF1753" s="38" t="str">
        <f>IF('query (10)'!AD1753="","",TRIM('query (10)'!AD1753))</f>
        <v>ณัฐดนัย จุฑาเทพ</v>
      </c>
      <c r="AG1753" s="38" t="str">
        <f>IF('query (10)'!AE1753="","",TRIM('query (10)'!AE1753))</f>
        <v>อัมรินทร์ รักษาพล</v>
      </c>
      <c r="AH1753" s="38" t="str">
        <f>IF('query (10)'!AF1753="","",IFERROR(VALUE('query (10)'!AF1753),""))</f>
        <v/>
      </c>
      <c r="AI1753" s="38" t="str">
        <f>IF('query (10)'!AG1753="","",TRIM('query (10)'!AG1753))</f>
        <v/>
      </c>
      <c r="AJ1753" s="38" t="str">
        <f>IF('query (10)'!AH1753="","",IFERROR(VALUE('query (10)'!AH1753),""))</f>
        <v/>
      </c>
      <c r="AK1753" s="38" t="str">
        <f>IF('query (10)'!AI1753="","",TRIM('query (10)'!AI1753))</f>
        <v/>
      </c>
      <c r="AL1753" s="42">
        <f t="shared" si="135"/>
        <v>2026</v>
      </c>
      <c r="AM1753" s="42" t="str">
        <f t="shared" si="136"/>
        <v>2026-02</v>
      </c>
      <c r="AN1753" s="42" t="str">
        <f t="shared" ca="1" si="137"/>
        <v>OVERDUE</v>
      </c>
      <c r="AO1753" s="42" t="str">
        <f t="shared" si="138"/>
        <v>CH-1054 | BCD AUTO ASSEMBLY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PAHLA SEEDANG | อัมรินทร์ รักษาพล</v>
      </c>
      <c r="AP1753" s="42" t="str">
        <f>_xlfn.TEXTJOIN("; ",TRUE,IF(COUNTA('query (10)'!A1753:AK1753)&lt;=6,"NEAR_EMPTY_ROW",""),IF($K1753="","MISSING_STATUS",""),IF(AND($K1753="เสร็จสิ้น",$Z1753=""),"DONE_NO_ACTUAL_DATE",""),IF(AND($I1753="Condition-based Maintenance",$AH1753=""),"CBM_NO_MEASUREMENT",""),IF(OR($X1753="",$X1753=0),"INVALID_PERIOD",""),IF(AND($AA1753&lt;&gt;"",$AB1753&lt;&gt;"",$AB1753&lt;$AA1753),"DATE_SEQUENCE_ERROR",""),IF(AND($AB1753&lt;&gt;"",$AB1753&gt;DATE(2030,12,31)),"DATE_OUTLIER",""),IF($C1753="","MISSING_QRCODE",""),IF($J1753="UNKNOWN","UNKNOWN_PM_TYPE",""),IF($L1753="UNKNOWN","UNKNOWN_STATUS",""))</f>
        <v/>
      </c>
      <c r="AQ1753" s="42" t="str">
        <f t="shared" si="139"/>
        <v>NO</v>
      </c>
    </row>
    <row r="1754" spans="1:43" x14ac:dyDescent="0.3">
      <c r="A1754" s="38">
        <f>IF('query (10)'!A1754="","",'query (10)'!A1754)</f>
        <v>1960</v>
      </c>
      <c r="B1754" s="38">
        <f>IF('query (10)'!B1754="","",'query (10)'!B1754)</f>
        <v>19222</v>
      </c>
      <c r="C1754" s="38" t="str">
        <f>TRIM(UPPER('query (10)'!M1754))</f>
        <v>WA-1056</v>
      </c>
      <c r="D1754" s="38" t="str">
        <f>TRIM(UPPER(IFERROR(_xlfn.TEXTBEFORE('query (10)'!L1754,"("),'query (10)'!L1754)))</f>
        <v>BCD FINISH WASHING MACHINE</v>
      </c>
      <c r="E1754" s="38" t="str">
        <f>IFERROR(TRIM(UPPER(_xlfn.TEXTBEFORE(_xlfn.TEXTAFTER('query (10)'!L1754,"("),")"))),"")</f>
        <v/>
      </c>
      <c r="F1754" s="38" t="str">
        <f>TRIM('query (10)'!K1754)</f>
        <v>HUB2.5</v>
      </c>
      <c r="G1754" s="38" t="str">
        <f>IF('query (10)'!J1754="","",'query (10)'!J1754)</f>
        <v>Electrical Control</v>
      </c>
      <c r="H1754" s="38" t="str">
        <f>TRIM(UPPER('query (10)'!J1754))</f>
        <v>ELECTRICAL CONTROL</v>
      </c>
      <c r="I1754" s="38" t="str">
        <f>IF('query (10)'!F1754="","",'query (10)'!F1754)</f>
        <v>Time-based Maintenance</v>
      </c>
      <c r="J1754" s="38" t="str">
        <f>IF('query (10)'!F1754="","",IFERROR(INDEX(Cleaning_Rules!$B$14:$B$17,MATCH(TRIM('query (10)'!F1754),Cleaning_Rules!$A$14:$A$17,0)),"UNKNOWN"))</f>
        <v>TBM</v>
      </c>
      <c r="K1754" s="38" t="str">
        <f>IF('query (10)'!G1754="","",'query (10)'!G1754)</f>
        <v>เสร็จสิ้น</v>
      </c>
      <c r="L1754" s="38" t="str">
        <f>IF('query (10)'!G1754="","MISSING",IFERROR(INDEX(Cleaning_Rules!$B$5:$B$10,MATCH(TRIM('query (10)'!G1754),Cleaning_Rules!$A$5:$A$10,0)),"UNKNOWN"))</f>
        <v>COMPLETED</v>
      </c>
      <c r="M1754" s="38" t="str">
        <f>IF('query (10)'!I1754="","",'query (10)'!I1754)</f>
        <v>Electrical</v>
      </c>
      <c r="N1754" s="38" t="str">
        <f>IF('query (10)'!O1754="","",'query (10)'!O1754)</f>
        <v>Inspection</v>
      </c>
      <c r="O1754" s="38" t="str">
        <f>IF('query (10)'!P1754="","",'query (10)'!P1754)</f>
        <v>Medium</v>
      </c>
      <c r="P1754" s="38" t="str">
        <f>IF('query (10)'!N1754="","",'query (10)'!N1754)</f>
        <v xml:space="preserve">-Check Push botton, Emergency, Lamp, Selector switch
-Check Circuit breaker, Power supply, Magnetic, Relay
-Check Error Code of Inverter
-Check lens Photo sensor
-Check tight anchor point of Photo sensor
</v>
      </c>
      <c r="Q1754" s="38" t="str">
        <f>TRIM('query (10)'!N1754)</f>
        <v xml:space="preserve">-Check Push botton, Emergency, Lamp, Selector switch
-Check Circuit breaker, Power supply, Magnetic, Relay
-Check Error Code of Inverter
-Check lens Photo sensor
-Check tight anchor point of Photo sensor
</v>
      </c>
      <c r="R1754" s="38" t="str">
        <f>TRIM(UPPER('query (10)'!R1754))</f>
        <v/>
      </c>
      <c r="S1754" s="38" t="str">
        <f>TRIM(UPPER('query (10)'!S1754))</f>
        <v/>
      </c>
      <c r="T1754" s="38" t="str">
        <f>IF('query (10)'!Q1754="","",TRIM(UPPER('query (10)'!Q1754)))</f>
        <v/>
      </c>
      <c r="U1754" s="38" t="str">
        <f>IF('query (10)'!T1754="","",'query (10)'!T1754)</f>
        <v/>
      </c>
      <c r="V1754" s="39" t="str">
        <f>IF('query (10)'!T1754="","",IFERROR(VALUE('query (10)'!T1754),""))</f>
        <v/>
      </c>
      <c r="W1754" s="40">
        <f>IF('query (10)'!U1754="","",'query (10)'!U1754)</f>
        <v>0</v>
      </c>
      <c r="X1754" s="39">
        <f>IF('query (10)'!V1754="","",'query (10)'!V1754)</f>
        <v>30</v>
      </c>
      <c r="Y1754" s="41">
        <f>IF('query (10)'!W1754="","",'query (10)'!W1754)</f>
        <v>46066</v>
      </c>
      <c r="Z1754" s="41">
        <f>IF('query (10)'!X1754="","",'query (10)'!X1754)</f>
        <v>46108</v>
      </c>
      <c r="AA1754" s="41">
        <f>IF('query (10)'!Y1754="","",'query (10)'!Y1754)</f>
        <v>46108</v>
      </c>
      <c r="AB1754" s="41">
        <f>IF('query (10)'!Z1754="","",'query (10)'!Z1754)</f>
        <v>46138</v>
      </c>
      <c r="AC1754" s="38" t="str">
        <f>IF(OR('query (10)'!AA1754="",COUNTIF(Cleaning_Rules!$A$21:$A$26,TRIM('query (10)'!AA1754))&gt;0),"",TRIM('query (10)'!AA1754))</f>
        <v/>
      </c>
      <c r="AD1754" s="38" t="str">
        <f>IF('query (10)'!AB1754="","",TRIM(IFERROR(_xlfn.TEXTBEFORE('query (10)'!AB1754,"("),'query (10)'!AB1754)))</f>
        <v>เริ่มซ่อมงาน PM แล้ว รับผิดชอบโดย PONGPITAK SONCHAI</v>
      </c>
      <c r="AE1754" s="38" t="str">
        <f>IFERROR(LOWER(TRIM(_xlfn.TEXTBEFORE(_xlfn.TEXTAFTER('query (10)'!AB1754,"("),")"))),"")</f>
        <v>sonchai-p-6240@nsk.com</v>
      </c>
      <c r="AF1754" s="38" t="str">
        <f>IF('query (10)'!AD1754="","",TRIM('query (10)'!AD1754))</f>
        <v>ณัฐดนัย จุฑาเทพ</v>
      </c>
      <c r="AG1754" s="38" t="str">
        <f>IF('query (10)'!AE1754="","",TRIM('query (10)'!AE1754))</f>
        <v>พงษ์พิทักษ์ ศรไชย</v>
      </c>
      <c r="AH1754" s="38" t="str">
        <f>IF('query (10)'!AF1754="","",IFERROR(VALUE('query (10)'!AF1754),""))</f>
        <v/>
      </c>
      <c r="AI1754" s="38" t="str">
        <f>IF('query (10)'!AG1754="","",TRIM('query (10)'!AG1754))</f>
        <v/>
      </c>
      <c r="AJ1754" s="38" t="str">
        <f>IF('query (10)'!AH1754="","",IFERROR(VALUE('query (10)'!AH1754),""))</f>
        <v/>
      </c>
      <c r="AK1754" s="38" t="str">
        <f>IF('query (10)'!AI1754="","",TRIM('query (10)'!AI1754))</f>
        <v/>
      </c>
      <c r="AL1754" s="42">
        <f t="shared" si="135"/>
        <v>2026</v>
      </c>
      <c r="AM1754" s="42" t="str">
        <f t="shared" si="136"/>
        <v>2026-02</v>
      </c>
      <c r="AN1754" s="42" t="str">
        <f t="shared" ca="1" si="137"/>
        <v/>
      </c>
      <c r="AO1754" s="42" t="str">
        <f t="shared" si="138"/>
        <v>WA-1056 | BCD FINISH WASHING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54" s="42" t="str">
        <f>_xlfn.TEXTJOIN("; ",TRUE,IF(COUNTA('query (10)'!A1754:AK1754)&lt;=6,"NEAR_EMPTY_ROW",""),IF($K1754="","MISSING_STATUS",""),IF(AND($K1754="เสร็จสิ้น",$Z1754=""),"DONE_NO_ACTUAL_DATE",""),IF(AND($I1754="Condition-based Maintenance",$AH1754=""),"CBM_NO_MEASUREMENT",""),IF(OR($X1754="",$X1754=0),"INVALID_PERIOD",""),IF(AND($AA1754&lt;&gt;"",$AB1754&lt;&gt;"",$AB1754&lt;$AA1754),"DATE_SEQUENCE_ERROR",""),IF(AND($AB1754&lt;&gt;"",$AB1754&gt;DATE(2030,12,31)),"DATE_OUTLIER",""),IF($C1754="","MISSING_QRCODE",""),IF($J1754="UNKNOWN","UNKNOWN_PM_TYPE",""),IF($L1754="UNKNOWN","UNKNOWN_STATUS",""))</f>
        <v/>
      </c>
      <c r="AQ1754" s="42" t="str">
        <f t="shared" si="139"/>
        <v>NO</v>
      </c>
    </row>
    <row r="1755" spans="1:43" x14ac:dyDescent="0.3">
      <c r="A1755" s="38">
        <f>IF('query (10)'!A1755="","",'query (10)'!A1755)</f>
        <v>1961</v>
      </c>
      <c r="B1755" s="38">
        <f>IF('query (10)'!B1755="","",'query (10)'!B1755)</f>
        <v>19221</v>
      </c>
      <c r="C1755" s="38" t="str">
        <f>TRIM(UPPER('query (10)'!M1755))</f>
        <v>CH-1057</v>
      </c>
      <c r="D1755" s="38" t="str">
        <f>TRIM(UPPER(IFERROR(_xlfn.TEXTBEFORE('query (10)'!L1755,"("),'query (10)'!L1755)))</f>
        <v>BCD VIBRATION TESTING MACHINE</v>
      </c>
      <c r="E1755" s="38" t="str">
        <f>IFERROR(TRIM(UPPER(_xlfn.TEXTBEFORE(_xlfn.TEXTAFTER('query (10)'!L1755,"("),")"))),"")</f>
        <v/>
      </c>
      <c r="F1755" s="38" t="str">
        <f>TRIM('query (10)'!K1755)</f>
        <v>HUB2.5</v>
      </c>
      <c r="G1755" s="38" t="str">
        <f>IF('query (10)'!J1755="","",'query (10)'!J1755)</f>
        <v>Electrical Control</v>
      </c>
      <c r="H1755" s="38" t="str">
        <f>TRIM(UPPER('query (10)'!J1755))</f>
        <v>ELECTRICAL CONTROL</v>
      </c>
      <c r="I1755" s="38" t="str">
        <f>IF('query (10)'!F1755="","",'query (10)'!F1755)</f>
        <v>Time-based Maintenance</v>
      </c>
      <c r="J1755" s="38" t="str">
        <f>IF('query (10)'!F1755="","",IFERROR(INDEX(Cleaning_Rules!$B$14:$B$17,MATCH(TRIM('query (10)'!F1755),Cleaning_Rules!$A$14:$A$17,0)),"UNKNOWN"))</f>
        <v>TBM</v>
      </c>
      <c r="K1755" s="38" t="str">
        <f>IF('query (10)'!G1755="","",'query (10)'!G1755)</f>
        <v>เสร็จสิ้น</v>
      </c>
      <c r="L1755" s="38" t="str">
        <f>IF('query (10)'!G1755="","MISSING",IFERROR(INDEX(Cleaning_Rules!$B$5:$B$10,MATCH(TRIM('query (10)'!G1755),Cleaning_Rules!$A$5:$A$10,0)),"UNKNOWN"))</f>
        <v>COMPLETED</v>
      </c>
      <c r="M1755" s="38" t="str">
        <f>IF('query (10)'!I1755="","",'query (10)'!I1755)</f>
        <v>Electrical</v>
      </c>
      <c r="N1755" s="38" t="str">
        <f>IF('query (10)'!O1755="","",'query (10)'!O1755)</f>
        <v>Inspection</v>
      </c>
      <c r="O1755" s="38" t="str">
        <f>IF('query (10)'!P1755="","",'query (10)'!P1755)</f>
        <v>Medium</v>
      </c>
      <c r="P1755" s="38" t="str">
        <f>IF('query (10)'!N1755="","",'query (10)'!N1755)</f>
        <v xml:space="preserve">-Check Push botton, Emergency, Lamp, Selector switch
-Check Circuit breaker, Power supply, Magnetic, Relay
-Check Error Code of Inverter
-Check lens Photo sensor
-Check tight anchor point of Photo sensor
</v>
      </c>
      <c r="Q1755" s="38" t="str">
        <f>TRIM('query (10)'!N1755)</f>
        <v xml:space="preserve">-Check Push botton, Emergency, Lamp, Selector switch
-Check Circuit breaker, Power supply, Magnetic, Relay
-Check Error Code of Inverter
-Check lens Photo sensor
-Check tight anchor point of Photo sensor
</v>
      </c>
      <c r="R1755" s="38" t="str">
        <f>TRIM(UPPER('query (10)'!R1755))</f>
        <v/>
      </c>
      <c r="S1755" s="38" t="str">
        <f>TRIM(UPPER('query (10)'!S1755))</f>
        <v/>
      </c>
      <c r="T1755" s="38" t="str">
        <f>IF('query (10)'!Q1755="","",TRIM(UPPER('query (10)'!Q1755)))</f>
        <v/>
      </c>
      <c r="U1755" s="38" t="str">
        <f>IF('query (10)'!T1755="","",'query (10)'!T1755)</f>
        <v/>
      </c>
      <c r="V1755" s="39" t="str">
        <f>IF('query (10)'!T1755="","",IFERROR(VALUE('query (10)'!T1755),""))</f>
        <v/>
      </c>
      <c r="W1755" s="40">
        <f>IF('query (10)'!U1755="","",'query (10)'!U1755)</f>
        <v>0</v>
      </c>
      <c r="X1755" s="39">
        <f>IF('query (10)'!V1755="","",'query (10)'!V1755)</f>
        <v>30</v>
      </c>
      <c r="Y1755" s="41">
        <f>IF('query (10)'!W1755="","",'query (10)'!W1755)</f>
        <v>46066</v>
      </c>
      <c r="Z1755" s="41">
        <f>IF('query (10)'!X1755="","",'query (10)'!X1755)</f>
        <v>46108</v>
      </c>
      <c r="AA1755" s="41">
        <f>IF('query (10)'!Y1755="","",'query (10)'!Y1755)</f>
        <v>46108</v>
      </c>
      <c r="AB1755" s="41">
        <f>IF('query (10)'!Z1755="","",'query (10)'!Z1755)</f>
        <v>46138</v>
      </c>
      <c r="AC1755" s="38" t="str">
        <f>IF(OR('query (10)'!AA1755="",COUNTIF(Cleaning_Rules!$A$21:$A$26,TRIM('query (10)'!AA1755))&gt;0),"",TRIM('query (10)'!AA1755))</f>
        <v/>
      </c>
      <c r="AD1755" s="38" t="str">
        <f>IF('query (10)'!AB1755="","",TRIM(IFERROR(_xlfn.TEXTBEFORE('query (10)'!AB1755,"("),'query (10)'!AB1755)))</f>
        <v>เริ่มซ่อมงาน PM แล้ว รับผิดชอบโดย PONGPITAK SONCHAI</v>
      </c>
      <c r="AE1755" s="38" t="str">
        <f>IFERROR(LOWER(TRIM(_xlfn.TEXTBEFORE(_xlfn.TEXTAFTER('query (10)'!AB1755,"("),")"))),"")</f>
        <v>sonchai-p-6240@nsk.com</v>
      </c>
      <c r="AF1755" s="38" t="str">
        <f>IF('query (10)'!AD1755="","",TRIM('query (10)'!AD1755))</f>
        <v>ณัฐดนัย จุฑาเทพ</v>
      </c>
      <c r="AG1755" s="38" t="str">
        <f>IF('query (10)'!AE1755="","",TRIM('query (10)'!AE1755))</f>
        <v>พงษ์พิทักษ์ ศรไชย</v>
      </c>
      <c r="AH1755" s="38" t="str">
        <f>IF('query (10)'!AF1755="","",IFERROR(VALUE('query (10)'!AF1755),""))</f>
        <v/>
      </c>
      <c r="AI1755" s="38" t="str">
        <f>IF('query (10)'!AG1755="","",TRIM('query (10)'!AG1755))</f>
        <v/>
      </c>
      <c r="AJ1755" s="38" t="str">
        <f>IF('query (10)'!AH1755="","",IFERROR(VALUE('query (10)'!AH1755),""))</f>
        <v/>
      </c>
      <c r="AK1755" s="38" t="str">
        <f>IF('query (10)'!AI1755="","",TRIM('query (10)'!AI1755))</f>
        <v/>
      </c>
      <c r="AL1755" s="42">
        <f t="shared" si="135"/>
        <v>2026</v>
      </c>
      <c r="AM1755" s="42" t="str">
        <f t="shared" si="136"/>
        <v>2026-02</v>
      </c>
      <c r="AN1755" s="42" t="str">
        <f t="shared" ca="1" si="137"/>
        <v/>
      </c>
      <c r="AO1755" s="42" t="str">
        <f t="shared" si="138"/>
        <v>CH-1057 | BCD VIBRATION TESTING MACHINE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55" s="42" t="str">
        <f>_xlfn.TEXTJOIN("; ",TRUE,IF(COUNTA('query (10)'!A1755:AK1755)&lt;=6,"NEAR_EMPTY_ROW",""),IF($K1755="","MISSING_STATUS",""),IF(AND($K1755="เสร็จสิ้น",$Z1755=""),"DONE_NO_ACTUAL_DATE",""),IF(AND($I1755="Condition-based Maintenance",$AH1755=""),"CBM_NO_MEASUREMENT",""),IF(OR($X1755="",$X1755=0),"INVALID_PERIOD",""),IF(AND($AA1755&lt;&gt;"",$AB1755&lt;&gt;"",$AB1755&lt;$AA1755),"DATE_SEQUENCE_ERROR",""),IF(AND($AB1755&lt;&gt;"",$AB1755&gt;DATE(2030,12,31)),"DATE_OUTLIER",""),IF($C1755="","MISSING_QRCODE",""),IF($J1755="UNKNOWN","UNKNOWN_PM_TYPE",""),IF($L1755="UNKNOWN","UNKNOWN_STATUS",""))</f>
        <v/>
      </c>
      <c r="AQ1755" s="42" t="str">
        <f t="shared" si="139"/>
        <v>NO</v>
      </c>
    </row>
    <row r="1756" spans="1:43" x14ac:dyDescent="0.3">
      <c r="A1756" s="38">
        <f>IF('query (10)'!A1756="","",'query (10)'!A1756)</f>
        <v>1962</v>
      </c>
      <c r="B1756" s="38">
        <f>IF('query (10)'!B1756="","",'query (10)'!B1756)</f>
        <v>19220</v>
      </c>
      <c r="C1756" s="38" t="str">
        <f>TRIM(UPPER('query (10)'!M1756))</f>
        <v>CH-1058</v>
      </c>
      <c r="D1756" s="38" t="str">
        <f>TRIM(UPPER(IFERROR(_xlfn.TEXTBEFORE('query (10)'!L1756,"("),'query (10)'!L1756)))</f>
        <v>BCD APPERANCE CHECK TABLE &amp; BCD CARRIER</v>
      </c>
      <c r="E1756" s="38" t="str">
        <f>IFERROR(TRIM(UPPER(_xlfn.TEXTBEFORE(_xlfn.TEXTAFTER('query (10)'!L1756,"("),")"))),"")</f>
        <v/>
      </c>
      <c r="F1756" s="38" t="str">
        <f>TRIM('query (10)'!K1756)</f>
        <v>HUB2.5</v>
      </c>
      <c r="G1756" s="38" t="str">
        <f>IF('query (10)'!J1756="","",'query (10)'!J1756)</f>
        <v>Electrical Control</v>
      </c>
      <c r="H1756" s="38" t="str">
        <f>TRIM(UPPER('query (10)'!J1756))</f>
        <v>ELECTRICAL CONTROL</v>
      </c>
      <c r="I1756" s="38" t="str">
        <f>IF('query (10)'!F1756="","",'query (10)'!F1756)</f>
        <v>Time-based Maintenance</v>
      </c>
      <c r="J1756" s="38" t="str">
        <f>IF('query (10)'!F1756="","",IFERROR(INDEX(Cleaning_Rules!$B$14:$B$17,MATCH(TRIM('query (10)'!F1756),Cleaning_Rules!$A$14:$A$17,0)),"UNKNOWN"))</f>
        <v>TBM</v>
      </c>
      <c r="K1756" s="38" t="str">
        <f>IF('query (10)'!G1756="","",'query (10)'!G1756)</f>
        <v>เสร็จสิ้น</v>
      </c>
      <c r="L1756" s="38" t="str">
        <f>IF('query (10)'!G1756="","MISSING",IFERROR(INDEX(Cleaning_Rules!$B$5:$B$10,MATCH(TRIM('query (10)'!G1756),Cleaning_Rules!$A$5:$A$10,0)),"UNKNOWN"))</f>
        <v>COMPLETED</v>
      </c>
      <c r="M1756" s="38" t="str">
        <f>IF('query (10)'!I1756="","",'query (10)'!I1756)</f>
        <v>Electrical</v>
      </c>
      <c r="N1756" s="38" t="str">
        <f>IF('query (10)'!O1756="","",'query (10)'!O1756)</f>
        <v>Inspection</v>
      </c>
      <c r="O1756" s="38" t="str">
        <f>IF('query (10)'!P1756="","",'query (10)'!P1756)</f>
        <v>Medium</v>
      </c>
      <c r="P1756" s="38" t="str">
        <f>IF('query (10)'!N1756="","",'query (10)'!N1756)</f>
        <v xml:space="preserve">-Check Push botton, Emergency, Lamp, Selector switch
-Check Circuit breaker, Power supply, Magnetic, Relay
-Check Error Code of Inverter
-Check lens Photo sensor
-Check tight anchor point of Photo sensor
</v>
      </c>
      <c r="Q1756" s="38" t="str">
        <f>TRIM('query (10)'!N1756)</f>
        <v xml:space="preserve">-Check Push botton, Emergency, Lamp, Selector switch
-Check Circuit breaker, Power supply, Magnetic, Relay
-Check Error Code of Inverter
-Check lens Photo sensor
-Check tight anchor point of Photo sensor
</v>
      </c>
      <c r="R1756" s="38" t="str">
        <f>TRIM(UPPER('query (10)'!R1756))</f>
        <v/>
      </c>
      <c r="S1756" s="38" t="str">
        <f>TRIM(UPPER('query (10)'!S1756))</f>
        <v/>
      </c>
      <c r="T1756" s="38" t="str">
        <f>IF('query (10)'!Q1756="","",TRIM(UPPER('query (10)'!Q1756)))</f>
        <v/>
      </c>
      <c r="U1756" s="38" t="str">
        <f>IF('query (10)'!T1756="","",'query (10)'!T1756)</f>
        <v/>
      </c>
      <c r="V1756" s="39" t="str">
        <f>IF('query (10)'!T1756="","",IFERROR(VALUE('query (10)'!T1756),""))</f>
        <v/>
      </c>
      <c r="W1756" s="40">
        <f>IF('query (10)'!U1756="","",'query (10)'!U1756)</f>
        <v>0</v>
      </c>
      <c r="X1756" s="39">
        <f>IF('query (10)'!V1756="","",'query (10)'!V1756)</f>
        <v>30</v>
      </c>
      <c r="Y1756" s="41">
        <f>IF('query (10)'!W1756="","",'query (10)'!W1756)</f>
        <v>46066</v>
      </c>
      <c r="Z1756" s="41">
        <f>IF('query (10)'!X1756="","",'query (10)'!X1756)</f>
        <v>46108</v>
      </c>
      <c r="AA1756" s="41">
        <f>IF('query (10)'!Y1756="","",'query (10)'!Y1756)</f>
        <v>46108</v>
      </c>
      <c r="AB1756" s="41">
        <f>IF('query (10)'!Z1756="","",'query (10)'!Z1756)</f>
        <v>46138</v>
      </c>
      <c r="AC1756" s="38" t="str">
        <f>IF(OR('query (10)'!AA1756="",COUNTIF(Cleaning_Rules!$A$21:$A$26,TRIM('query (10)'!AA1756))&gt;0),"",TRIM('query (10)'!AA1756))</f>
        <v/>
      </c>
      <c r="AD1756" s="38" t="str">
        <f>IF('query (10)'!AB1756="","",TRIM(IFERROR(_xlfn.TEXTBEFORE('query (10)'!AB1756,"("),'query (10)'!AB1756)))</f>
        <v>เริ่มซ่อมงาน PM แล้ว รับผิดชอบโดย PONGPITAK SONCHAI</v>
      </c>
      <c r="AE1756" s="38" t="str">
        <f>IFERROR(LOWER(TRIM(_xlfn.TEXTBEFORE(_xlfn.TEXTAFTER('query (10)'!AB1756,"("),")"))),"")</f>
        <v>sonchai-p-6240@nsk.com</v>
      </c>
      <c r="AF1756" s="38" t="str">
        <f>IF('query (10)'!AD1756="","",TRIM('query (10)'!AD1756))</f>
        <v>ณัฐดนัย จุฑาเทพ</v>
      </c>
      <c r="AG1756" s="38" t="str">
        <f>IF('query (10)'!AE1756="","",TRIM('query (10)'!AE1756))</f>
        <v>พงษ์พิทักษ์ ศรไชย</v>
      </c>
      <c r="AH1756" s="38" t="str">
        <f>IF('query (10)'!AF1756="","",IFERROR(VALUE('query (10)'!AF1756),""))</f>
        <v/>
      </c>
      <c r="AI1756" s="38" t="str">
        <f>IF('query (10)'!AG1756="","",TRIM('query (10)'!AG1756))</f>
        <v/>
      </c>
      <c r="AJ1756" s="38" t="str">
        <f>IF('query (10)'!AH1756="","",IFERROR(VALUE('query (10)'!AH1756),""))</f>
        <v/>
      </c>
      <c r="AK1756" s="38" t="str">
        <f>IF('query (10)'!AI1756="","",TRIM('query (10)'!AI1756))</f>
        <v/>
      </c>
      <c r="AL1756" s="42">
        <f t="shared" si="135"/>
        <v>2026</v>
      </c>
      <c r="AM1756" s="42" t="str">
        <f t="shared" si="136"/>
        <v>2026-02</v>
      </c>
      <c r="AN1756" s="42" t="str">
        <f t="shared" ca="1" si="137"/>
        <v/>
      </c>
      <c r="AO1756" s="42" t="str">
        <f t="shared" si="138"/>
        <v>CH-1058 | BCD APPERANCE CHECK TABLE &amp; BCD CARRIER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56" s="42" t="str">
        <f>_xlfn.TEXTJOIN("; ",TRUE,IF(COUNTA('query (10)'!A1756:AK1756)&lt;=6,"NEAR_EMPTY_ROW",""),IF($K1756="","MISSING_STATUS",""),IF(AND($K1756="เสร็จสิ้น",$Z1756=""),"DONE_NO_ACTUAL_DATE",""),IF(AND($I1756="Condition-based Maintenance",$AH1756=""),"CBM_NO_MEASUREMENT",""),IF(OR($X1756="",$X1756=0),"INVALID_PERIOD",""),IF(AND($AA1756&lt;&gt;"",$AB1756&lt;&gt;"",$AB1756&lt;$AA1756),"DATE_SEQUENCE_ERROR",""),IF(AND($AB1756&lt;&gt;"",$AB1756&gt;DATE(2030,12,31)),"DATE_OUTLIER",""),IF($C1756="","MISSING_QRCODE",""),IF($J1756="UNKNOWN","UNKNOWN_PM_TYPE",""),IF($L1756="UNKNOWN","UNKNOWN_STATUS",""))</f>
        <v/>
      </c>
      <c r="AQ1756" s="42" t="str">
        <f t="shared" si="139"/>
        <v>NO</v>
      </c>
    </row>
    <row r="1757" spans="1:43" x14ac:dyDescent="0.3">
      <c r="A1757" s="38">
        <f>IF('query (10)'!A1757="","",'query (10)'!A1757)</f>
        <v>1963</v>
      </c>
      <c r="B1757" s="38">
        <f>IF('query (10)'!B1757="","",'query (10)'!B1757)</f>
        <v>19219</v>
      </c>
      <c r="C1757" s="38" t="str">
        <f>TRIM(UPPER('query (10)'!M1757))</f>
        <v>SU-1059</v>
      </c>
      <c r="D1757" s="38" t="str">
        <f>TRIM(UPPER(IFERROR(_xlfn.TEXTBEFORE('query (10)'!L1757,"("),'query (10)'!L1757)))</f>
        <v>HUB2 CONVEYOR</v>
      </c>
      <c r="E1757" s="38" t="str">
        <f>IFERROR(TRIM(UPPER(_xlfn.TEXTBEFORE(_xlfn.TEXTAFTER('query (10)'!L1757,"("),")"))),"")</f>
        <v/>
      </c>
      <c r="F1757" s="38" t="str">
        <f>TRIM('query (10)'!K1757)</f>
        <v>HUB2.5</v>
      </c>
      <c r="G1757" s="38" t="str">
        <f>IF('query (10)'!J1757="","",'query (10)'!J1757)</f>
        <v>Electrical Control</v>
      </c>
      <c r="H1757" s="38" t="str">
        <f>TRIM(UPPER('query (10)'!J1757))</f>
        <v>ELECTRICAL CONTROL</v>
      </c>
      <c r="I1757" s="38" t="str">
        <f>IF('query (10)'!F1757="","",'query (10)'!F1757)</f>
        <v>Time-based Maintenance</v>
      </c>
      <c r="J1757" s="38" t="str">
        <f>IF('query (10)'!F1757="","",IFERROR(INDEX(Cleaning_Rules!$B$14:$B$17,MATCH(TRIM('query (10)'!F1757),Cleaning_Rules!$A$14:$A$17,0)),"UNKNOWN"))</f>
        <v>TBM</v>
      </c>
      <c r="K1757" s="38" t="str">
        <f>IF('query (10)'!G1757="","",'query (10)'!G1757)</f>
        <v>เสร็จสิ้น</v>
      </c>
      <c r="L1757" s="38" t="str">
        <f>IF('query (10)'!G1757="","MISSING",IFERROR(INDEX(Cleaning_Rules!$B$5:$B$10,MATCH(TRIM('query (10)'!G1757),Cleaning_Rules!$A$5:$A$10,0)),"UNKNOWN"))</f>
        <v>COMPLETED</v>
      </c>
      <c r="M1757" s="38" t="str">
        <f>IF('query (10)'!I1757="","",'query (10)'!I1757)</f>
        <v>Electrical</v>
      </c>
      <c r="N1757" s="38" t="str">
        <f>IF('query (10)'!O1757="","",'query (10)'!O1757)</f>
        <v>Inspection</v>
      </c>
      <c r="O1757" s="38" t="str">
        <f>IF('query (10)'!P1757="","",'query (10)'!P1757)</f>
        <v>Medium</v>
      </c>
      <c r="P1757" s="38" t="str">
        <f>IF('query (10)'!N1757="","",'query (10)'!N1757)</f>
        <v xml:space="preserve">-Check Push botton, Emergency, Lamp, Selector switch
-Check Circuit breaker, Power supply, Magnetic, Relay
-Check Error Code of Inverter
-Check lens Photo sensor
-Check tight anchor point of Photo sensor
</v>
      </c>
      <c r="Q1757" s="38" t="str">
        <f>TRIM('query (10)'!N1757)</f>
        <v xml:space="preserve">-Check Push botton, Emergency, Lamp, Selector switch
-Check Circuit breaker, Power supply, Magnetic, Relay
-Check Error Code of Inverter
-Check lens Photo sensor
-Check tight anchor point of Photo sensor
</v>
      </c>
      <c r="R1757" s="38" t="str">
        <f>TRIM(UPPER('query (10)'!R1757))</f>
        <v/>
      </c>
      <c r="S1757" s="38" t="str">
        <f>TRIM(UPPER('query (10)'!S1757))</f>
        <v/>
      </c>
      <c r="T1757" s="38" t="str">
        <f>IF('query (10)'!Q1757="","",TRIM(UPPER('query (10)'!Q1757)))</f>
        <v/>
      </c>
      <c r="U1757" s="38" t="str">
        <f>IF('query (10)'!T1757="","",'query (10)'!T1757)</f>
        <v/>
      </c>
      <c r="V1757" s="39" t="str">
        <f>IF('query (10)'!T1757="","",IFERROR(VALUE('query (10)'!T1757),""))</f>
        <v/>
      </c>
      <c r="W1757" s="40">
        <f>IF('query (10)'!U1757="","",'query (10)'!U1757)</f>
        <v>0</v>
      </c>
      <c r="X1757" s="39">
        <f>IF('query (10)'!V1757="","",'query (10)'!V1757)</f>
        <v>30</v>
      </c>
      <c r="Y1757" s="41">
        <f>IF('query (10)'!W1757="","",'query (10)'!W1757)</f>
        <v>46066</v>
      </c>
      <c r="Z1757" s="41">
        <f>IF('query (10)'!X1757="","",'query (10)'!X1757)</f>
        <v>46108</v>
      </c>
      <c r="AA1757" s="41">
        <f>IF('query (10)'!Y1757="","",'query (10)'!Y1757)</f>
        <v>46108</v>
      </c>
      <c r="AB1757" s="41">
        <f>IF('query (10)'!Z1757="","",'query (10)'!Z1757)</f>
        <v>46138</v>
      </c>
      <c r="AC1757" s="38" t="str">
        <f>IF(OR('query (10)'!AA1757="",COUNTIF(Cleaning_Rules!$A$21:$A$26,TRIM('query (10)'!AA1757))&gt;0),"",TRIM('query (10)'!AA1757))</f>
        <v/>
      </c>
      <c r="AD1757" s="38" t="str">
        <f>IF('query (10)'!AB1757="","",TRIM(IFERROR(_xlfn.TEXTBEFORE('query (10)'!AB1757,"("),'query (10)'!AB1757)))</f>
        <v>เริ่มซ่อมงาน PM แล้ว รับผิดชอบโดย PONGPITAK SONCHAI</v>
      </c>
      <c r="AE1757" s="38" t="str">
        <f>IFERROR(LOWER(TRIM(_xlfn.TEXTBEFORE(_xlfn.TEXTAFTER('query (10)'!AB1757,"("),")"))),"")</f>
        <v>sonchai-p-6240@nsk.com</v>
      </c>
      <c r="AF1757" s="38" t="str">
        <f>IF('query (10)'!AD1757="","",TRIM('query (10)'!AD1757))</f>
        <v>ณัฐดนัย จุฑาเทพ</v>
      </c>
      <c r="AG1757" s="38" t="str">
        <f>IF('query (10)'!AE1757="","",TRIM('query (10)'!AE1757))</f>
        <v>พงษ์พิทักษ์ ศรไชย</v>
      </c>
      <c r="AH1757" s="38" t="str">
        <f>IF('query (10)'!AF1757="","",IFERROR(VALUE('query (10)'!AF1757),""))</f>
        <v/>
      </c>
      <c r="AI1757" s="38" t="str">
        <f>IF('query (10)'!AG1757="","",TRIM('query (10)'!AG1757))</f>
        <v/>
      </c>
      <c r="AJ1757" s="38" t="str">
        <f>IF('query (10)'!AH1757="","",IFERROR(VALUE('query (10)'!AH1757),""))</f>
        <v/>
      </c>
      <c r="AK1757" s="38" t="str">
        <f>IF('query (10)'!AI1757="","",TRIM('query (10)'!AI1757))</f>
        <v/>
      </c>
      <c r="AL1757" s="42">
        <f t="shared" si="135"/>
        <v>2026</v>
      </c>
      <c r="AM1757" s="42" t="str">
        <f t="shared" si="136"/>
        <v>2026-02</v>
      </c>
      <c r="AN1757" s="42" t="str">
        <f t="shared" ca="1" si="137"/>
        <v/>
      </c>
      <c r="AO1757" s="42" t="str">
        <f t="shared" si="138"/>
        <v>SU-1059 | HUB2 CONVEYOR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57" s="42" t="str">
        <f>_xlfn.TEXTJOIN("; ",TRUE,IF(COUNTA('query (10)'!A1757:AK1757)&lt;=6,"NEAR_EMPTY_ROW",""),IF($K1757="","MISSING_STATUS",""),IF(AND($K1757="เสร็จสิ้น",$Z1757=""),"DONE_NO_ACTUAL_DATE",""),IF(AND($I1757="Condition-based Maintenance",$AH1757=""),"CBM_NO_MEASUREMENT",""),IF(OR($X1757="",$X1757=0),"INVALID_PERIOD",""),IF(AND($AA1757&lt;&gt;"",$AB1757&lt;&gt;"",$AB1757&lt;$AA1757),"DATE_SEQUENCE_ERROR",""),IF(AND($AB1757&lt;&gt;"",$AB1757&gt;DATE(2030,12,31)),"DATE_OUTLIER",""),IF($C1757="","MISSING_QRCODE",""),IF($J1757="UNKNOWN","UNKNOWN_PM_TYPE",""),IF($L1757="UNKNOWN","UNKNOWN_STATUS",""))</f>
        <v/>
      </c>
      <c r="AQ1757" s="42" t="str">
        <f t="shared" si="139"/>
        <v>NO</v>
      </c>
    </row>
    <row r="1758" spans="1:43" x14ac:dyDescent="0.3">
      <c r="A1758" s="38">
        <f>IF('query (10)'!A1758="","",'query (10)'!A1758)</f>
        <v>1964</v>
      </c>
      <c r="B1758" s="38">
        <f>IF('query (10)'!B1758="","",'query (10)'!B1758)</f>
        <v>19216</v>
      </c>
      <c r="C1758" s="38" t="str">
        <f>TRIM(UPPER('query (10)'!M1758))</f>
        <v>AS-1066</v>
      </c>
      <c r="D1758" s="38" t="str">
        <f>TRIM(UPPER(IFERROR(_xlfn.TEXTBEFORE('query (10)'!L1758,"("),'query (10)'!L1758)))</f>
        <v>PAINTING HUB2.5</v>
      </c>
      <c r="E1758" s="38" t="str">
        <f>IFERROR(TRIM(UPPER(_xlfn.TEXTBEFORE(_xlfn.TEXTAFTER('query (10)'!L1758,"("),")"))),"")</f>
        <v/>
      </c>
      <c r="F1758" s="38" t="str">
        <f>TRIM('query (10)'!K1758)</f>
        <v>HUB2.5</v>
      </c>
      <c r="G1758" s="38" t="str">
        <f>IF('query (10)'!J1758="","",'query (10)'!J1758)</f>
        <v>Electrical Control</v>
      </c>
      <c r="H1758" s="38" t="str">
        <f>TRIM(UPPER('query (10)'!J1758))</f>
        <v>ELECTRICAL CONTROL</v>
      </c>
      <c r="I1758" s="38" t="str">
        <f>IF('query (10)'!F1758="","",'query (10)'!F1758)</f>
        <v>Time-based Maintenance</v>
      </c>
      <c r="J1758" s="38" t="str">
        <f>IF('query (10)'!F1758="","",IFERROR(INDEX(Cleaning_Rules!$B$14:$B$17,MATCH(TRIM('query (10)'!F1758),Cleaning_Rules!$A$14:$A$17,0)),"UNKNOWN"))</f>
        <v>TBM</v>
      </c>
      <c r="K1758" s="38" t="str">
        <f>IF('query (10)'!G1758="","",'query (10)'!G1758)</f>
        <v>เสร็จสิ้น</v>
      </c>
      <c r="L1758" s="38" t="str">
        <f>IF('query (10)'!G1758="","MISSING",IFERROR(INDEX(Cleaning_Rules!$B$5:$B$10,MATCH(TRIM('query (10)'!G1758),Cleaning_Rules!$A$5:$A$10,0)),"UNKNOWN"))</f>
        <v>COMPLETED</v>
      </c>
      <c r="M1758" s="38" t="str">
        <f>IF('query (10)'!I1758="","",'query (10)'!I1758)</f>
        <v>Electrical</v>
      </c>
      <c r="N1758" s="38" t="str">
        <f>IF('query (10)'!O1758="","",'query (10)'!O1758)</f>
        <v>Inspection</v>
      </c>
      <c r="O1758" s="38" t="str">
        <f>IF('query (10)'!P1758="","",'query (10)'!P1758)</f>
        <v>Medium</v>
      </c>
      <c r="P1758" s="38" t="str">
        <f>IF('query (10)'!N1758="","",'query (10)'!N1758)</f>
        <v xml:space="preserve">-Check Push botton, Emergency, Lamp, Selector switch
-Check Circuit breaker, Power supply, Magnetic, Relay
-Check Error Code of Inverter
-Check lens Photo sensor
-Check tight anchor point of Photo sensor
</v>
      </c>
      <c r="Q1758" s="38" t="str">
        <f>TRIM('query (10)'!N1758)</f>
        <v xml:space="preserve">-Check Push botton, Emergency, Lamp, Selector switch
-Check Circuit breaker, Power supply, Magnetic, Relay
-Check Error Code of Inverter
-Check lens Photo sensor
-Check tight anchor point of Photo sensor
</v>
      </c>
      <c r="R1758" s="38" t="str">
        <f>TRIM(UPPER('query (10)'!R1758))</f>
        <v/>
      </c>
      <c r="S1758" s="38" t="str">
        <f>TRIM(UPPER('query (10)'!S1758))</f>
        <v/>
      </c>
      <c r="T1758" s="38" t="str">
        <f>IF('query (10)'!Q1758="","",TRIM(UPPER('query (10)'!Q1758)))</f>
        <v/>
      </c>
      <c r="U1758" s="38" t="str">
        <f>IF('query (10)'!T1758="","",'query (10)'!T1758)</f>
        <v/>
      </c>
      <c r="V1758" s="39" t="str">
        <f>IF('query (10)'!T1758="","",IFERROR(VALUE('query (10)'!T1758),""))</f>
        <v/>
      </c>
      <c r="W1758" s="40">
        <f>IF('query (10)'!U1758="","",'query (10)'!U1758)</f>
        <v>0</v>
      </c>
      <c r="X1758" s="39">
        <f>IF('query (10)'!V1758="","",'query (10)'!V1758)</f>
        <v>30</v>
      </c>
      <c r="Y1758" s="41">
        <f>IF('query (10)'!W1758="","",'query (10)'!W1758)</f>
        <v>46066</v>
      </c>
      <c r="Z1758" s="41">
        <f>IF('query (10)'!X1758="","",'query (10)'!X1758)</f>
        <v>46108</v>
      </c>
      <c r="AA1758" s="41">
        <f>IF('query (10)'!Y1758="","",'query (10)'!Y1758)</f>
        <v>46108</v>
      </c>
      <c r="AB1758" s="41">
        <f>IF('query (10)'!Z1758="","",'query (10)'!Z1758)</f>
        <v>46138</v>
      </c>
      <c r="AC1758" s="38" t="str">
        <f>IF(OR('query (10)'!AA1758="",COUNTIF(Cleaning_Rules!$A$21:$A$26,TRIM('query (10)'!AA1758))&gt;0),"",TRIM('query (10)'!AA1758))</f>
        <v/>
      </c>
      <c r="AD1758" s="38" t="str">
        <f>IF('query (10)'!AB1758="","",TRIM(IFERROR(_xlfn.TEXTBEFORE('query (10)'!AB1758,"("),'query (10)'!AB1758)))</f>
        <v>เริ่มซ่อมงาน PM แล้ว รับผิดชอบโดย PONGPITAK SONCHAI</v>
      </c>
      <c r="AE1758" s="38" t="str">
        <f>IFERROR(LOWER(TRIM(_xlfn.TEXTBEFORE(_xlfn.TEXTAFTER('query (10)'!AB1758,"("),")"))),"")</f>
        <v>sonchai-p-6240@nsk.com</v>
      </c>
      <c r="AF1758" s="38" t="str">
        <f>IF('query (10)'!AD1758="","",TRIM('query (10)'!AD1758))</f>
        <v>ณัฐดนัย จุฑาเทพ</v>
      </c>
      <c r="AG1758" s="38" t="str">
        <f>IF('query (10)'!AE1758="","",TRIM('query (10)'!AE1758))</f>
        <v>พงษ์พิทักษ์ ศรไชย</v>
      </c>
      <c r="AH1758" s="38" t="str">
        <f>IF('query (10)'!AF1758="","",IFERROR(VALUE('query (10)'!AF1758),""))</f>
        <v/>
      </c>
      <c r="AI1758" s="38" t="str">
        <f>IF('query (10)'!AG1758="","",TRIM('query (10)'!AG1758))</f>
        <v/>
      </c>
      <c r="AJ1758" s="38" t="str">
        <f>IF('query (10)'!AH1758="","",IFERROR(VALUE('query (10)'!AH1758),""))</f>
        <v/>
      </c>
      <c r="AK1758" s="38" t="str">
        <f>IF('query (10)'!AI1758="","",TRIM('query (10)'!AI1758))</f>
        <v/>
      </c>
      <c r="AL1758" s="42">
        <f t="shared" si="135"/>
        <v>2026</v>
      </c>
      <c r="AM1758" s="42" t="str">
        <f t="shared" si="136"/>
        <v>2026-02</v>
      </c>
      <c r="AN1758" s="42" t="str">
        <f t="shared" ca="1" si="137"/>
        <v/>
      </c>
      <c r="AO1758" s="42" t="str">
        <f t="shared" si="138"/>
        <v>AS-1066 | PAINTING HUB2.5 | HUB2.5 | ELECTRICAL CONTROL | Time-based Maintenance | Electrical | Inspection | Medium | -Check Push botton, Emergency, Lamp, Selector switch
-Check Circuit breaker, Power supply, Magnetic, Relay
-Check Error Code of Inverter
-Check lens Photo sensor
-Check tight anchor point of Photo sensor
 | เริ่มซ่อมงาน PM แล้ว รับผิดชอบโดย PONGPITAK SONCHAI | พงษ์พิทักษ์ ศรไชย</v>
      </c>
      <c r="AP1758" s="42" t="str">
        <f>_xlfn.TEXTJOIN("; ",TRUE,IF(COUNTA('query (10)'!A1758:AK1758)&lt;=6,"NEAR_EMPTY_ROW",""),IF($K1758="","MISSING_STATUS",""),IF(AND($K1758="เสร็จสิ้น",$Z1758=""),"DONE_NO_ACTUAL_DATE",""),IF(AND($I1758="Condition-based Maintenance",$AH1758=""),"CBM_NO_MEASUREMENT",""),IF(OR($X1758="",$X1758=0),"INVALID_PERIOD",""),IF(AND($AA1758&lt;&gt;"",$AB1758&lt;&gt;"",$AB1758&lt;$AA1758),"DATE_SEQUENCE_ERROR",""),IF(AND($AB1758&lt;&gt;"",$AB1758&gt;DATE(2030,12,31)),"DATE_OUTLIER",""),IF($C1758="","MISSING_QRCODE",""),IF($J1758="UNKNOWN","UNKNOWN_PM_TYPE",""),IF($L1758="UNKNOWN","UNKNOWN_STATUS",""))</f>
        <v/>
      </c>
      <c r="AQ1758" s="42" t="str">
        <f t="shared" si="139"/>
        <v>NO</v>
      </c>
    </row>
    <row r="1759" spans="1:43" x14ac:dyDescent="0.3">
      <c r="A1759" s="38">
        <f>IF('query (10)'!A1759="","",'query (10)'!A1759)</f>
        <v>1965</v>
      </c>
      <c r="B1759" s="38">
        <f>IF('query (10)'!B1759="","",'query (10)'!B1759)</f>
        <v>19229</v>
      </c>
      <c r="C1759" s="38" t="str">
        <f>TRIM(UPPER('query (10)'!M1759))</f>
        <v>GR-1037</v>
      </c>
      <c r="D1759" s="38" t="str">
        <f>TRIM(UPPER(IFERROR(_xlfn.TEXTBEFORE('query (10)'!L1759,"("),'query (10)'!L1759)))</f>
        <v>OUTER RING RACEWAY SUPER FINISHING MACHINE NO.1</v>
      </c>
      <c r="E1759" s="38" t="str">
        <f>IFERROR(TRIM(UPPER(_xlfn.TEXTBEFORE(_xlfn.TEXTAFTER('query (10)'!L1759,"("),")"))),"")</f>
        <v/>
      </c>
      <c r="F1759" s="38" t="str">
        <f>TRIM('query (10)'!K1759)</f>
        <v>HUB2.5</v>
      </c>
      <c r="G1759" s="38" t="str">
        <f>IF('query (10)'!J1759="","",'query (10)'!J1759)</f>
        <v>Electrical Control</v>
      </c>
      <c r="H1759" s="38" t="str">
        <f>TRIM(UPPER('query (10)'!J1759))</f>
        <v>ELECTRICAL CONTROL</v>
      </c>
      <c r="I1759" s="38" t="str">
        <f>IF('query (10)'!F1759="","",'query (10)'!F1759)</f>
        <v>Usage-based Maintenance</v>
      </c>
      <c r="J1759" s="38" t="str">
        <f>IF('query (10)'!F1759="","",IFERROR(INDEX(Cleaning_Rules!$B$14:$B$17,MATCH(TRIM('query (10)'!F1759),Cleaning_Rules!$A$14:$A$17,0)),"UNKNOWN"))</f>
        <v>UBM</v>
      </c>
      <c r="K1759" s="38" t="str">
        <f>IF('query (10)'!G1759="","",'query (10)'!G1759)</f>
        <v>กำลังดำเนินการ</v>
      </c>
      <c r="L1759" s="38" t="str">
        <f>IF('query (10)'!G1759="","MISSING",IFERROR(INDEX(Cleaning_Rules!$B$5:$B$10,MATCH(TRIM('query (10)'!G1759),Cleaning_Rules!$A$5:$A$10,0)),"UNKNOWN"))</f>
        <v>IN_PROGRESS</v>
      </c>
      <c r="M1759" s="38" t="str">
        <f>IF('query (10)'!I1759="","",'query (10)'!I1759)</f>
        <v>Electrical</v>
      </c>
      <c r="N1759" s="38" t="str">
        <f>IF('query (10)'!O1759="","",'query (10)'!O1759)</f>
        <v>Inspection</v>
      </c>
      <c r="O1759" s="38" t="str">
        <f>IF('query (10)'!P1759="","",'query (10)'!P1759)</f>
        <v>Medium</v>
      </c>
      <c r="P1759" s="38" t="str">
        <f>IF('query (10)'!N1759="","",'query (10)'!N1759)</f>
        <v>Changes condition servo hard wires 4 pcs.
Changes to model : FL7M-2J6HD</v>
      </c>
      <c r="Q1759" s="38" t="str">
        <f>TRIM('query (10)'!N1759)</f>
        <v>Changes condition servo hard wires 4 pcs.
Changes to model : FL7M-2J6HD</v>
      </c>
      <c r="R1759" s="38" t="str">
        <f>TRIM(UPPER('query (10)'!R1759))</f>
        <v/>
      </c>
      <c r="S1759" s="38" t="str">
        <f>TRIM(UPPER('query (10)'!S1759))</f>
        <v/>
      </c>
      <c r="T1759" s="38" t="str">
        <f>IF('query (10)'!Q1759="","",TRIM(UPPER('query (10)'!Q1759)))</f>
        <v/>
      </c>
      <c r="U1759" s="38" t="str">
        <f>IF('query (10)'!T1759="","",'query (10)'!T1759)</f>
        <v/>
      </c>
      <c r="V1759" s="39" t="str">
        <f>IF('query (10)'!T1759="","",IFERROR(VALUE('query (10)'!T1759),""))</f>
        <v/>
      </c>
      <c r="W1759" s="40">
        <f>IF('query (10)'!U1759="","",'query (10)'!U1759)</f>
        <v>0</v>
      </c>
      <c r="X1759" s="39">
        <f>IF('query (10)'!V1759="","",'query (10)'!V1759)</f>
        <v>0</v>
      </c>
      <c r="Y1759" s="41">
        <f>IF('query (10)'!W1759="","",'query (10)'!W1759)</f>
        <v>46066</v>
      </c>
      <c r="Z1759" s="41" t="str">
        <f>IF('query (10)'!X1759="","",'query (10)'!X1759)</f>
        <v/>
      </c>
      <c r="AA1759" s="41">
        <f>IF('query (10)'!Y1759="","",'query (10)'!Y1759)</f>
        <v>46094</v>
      </c>
      <c r="AB1759" s="41">
        <f>IF('query (10)'!Z1759="","",'query (10)'!Z1759)</f>
        <v>46095</v>
      </c>
      <c r="AC1759" s="38" t="str">
        <f>IF(OR('query (10)'!AA1759="",COUNTIF(Cleaning_Rules!$A$21:$A$26,TRIM('query (10)'!AA1759))&gt;0),"",TRIM('query (10)'!AA1759))</f>
        <v/>
      </c>
      <c r="AD1759" s="38" t="str">
        <f>IF('query (10)'!AB1759="","",TRIM(IFERROR(_xlfn.TEXTBEFORE('query (10)'!AB1759,"("),'query (10)'!AB1759)))</f>
        <v>เริ่มซ่อมงาน PM แล้ว รับผิดชอบโดย PAHLA SEEDANG</v>
      </c>
      <c r="AE1759" s="38" t="str">
        <f>IFERROR(LOWER(TRIM(_xlfn.TEXTBEFORE(_xlfn.TEXTAFTER('query (10)'!AB1759,"("),")"))),"")</f>
        <v>pahla@nsk.com</v>
      </c>
      <c r="AF1759" s="38" t="str">
        <f>IF('query (10)'!AD1759="","",TRIM('query (10)'!AD1759))</f>
        <v>ณัฐดนัย จุฑาเทพ</v>
      </c>
      <c r="AG1759" s="38" t="str">
        <f>IF('query (10)'!AE1759="","",TRIM('query (10)'!AE1759))</f>
        <v>อัมรินทร์ รักษาพล</v>
      </c>
      <c r="AH1759" s="38" t="str">
        <f>IF('query (10)'!AF1759="","",IFERROR(VALUE('query (10)'!AF1759),""))</f>
        <v/>
      </c>
      <c r="AI1759" s="38" t="str">
        <f>IF('query (10)'!AG1759="","",TRIM('query (10)'!AG1759))</f>
        <v/>
      </c>
      <c r="AJ1759" s="38" t="str">
        <f>IF('query (10)'!AH1759="","",IFERROR(VALUE('query (10)'!AH1759),""))</f>
        <v/>
      </c>
      <c r="AK1759" s="38" t="str">
        <f>IF('query (10)'!AI1759="","",TRIM('query (10)'!AI1759))</f>
        <v/>
      </c>
      <c r="AL1759" s="42">
        <f t="shared" si="135"/>
        <v>2026</v>
      </c>
      <c r="AM1759" s="42" t="str">
        <f t="shared" si="136"/>
        <v>2026-02</v>
      </c>
      <c r="AN1759" s="42" t="str">
        <f t="shared" ca="1" si="137"/>
        <v>OVERDUE</v>
      </c>
      <c r="AO1759" s="42" t="str">
        <f t="shared" si="138"/>
        <v>GR-1037 | OUTER RING RACEWAY SUPER FINISHING MACHINE NO.1 | HUB2.5 | ELECTRICAL CONTROL | Usage-based Maintenance | Electrical | Inspection | Medium | Changes condition servo hard wires 4 pcs.
Changes to model : FL7M-2J6HD | เริ่มซ่อมงาน PM แล้ว รับผิดชอบโดย PAHLA SEEDANG | อัมรินทร์ รักษาพล</v>
      </c>
      <c r="AP1759" s="42" t="str">
        <f>_xlfn.TEXTJOIN("; ",TRUE,IF(COUNTA('query (10)'!A1759:AK1759)&lt;=6,"NEAR_EMPTY_ROW",""),IF($K1759="","MISSING_STATUS",""),IF(AND($K1759="เสร็จสิ้น",$Z1759=""),"DONE_NO_ACTUAL_DATE",""),IF(AND($I1759="Condition-based Maintenance",$AH1759=""),"CBM_NO_MEASUREMENT",""),IF(OR($X1759="",$X1759=0),"INVALID_PERIOD",""),IF(AND($AA1759&lt;&gt;"",$AB1759&lt;&gt;"",$AB1759&lt;$AA1759),"DATE_SEQUENCE_ERROR",""),IF(AND($AB1759&lt;&gt;"",$AB1759&gt;DATE(2030,12,31)),"DATE_OUTLIER",""),IF($C1759="","MISSING_QRCODE",""),IF($J1759="UNKNOWN","UNKNOWN_PM_TYPE",""),IF($L1759="UNKNOWN","UNKNOWN_STATUS",""))</f>
        <v>INVALID_PERIOD</v>
      </c>
      <c r="AQ1759" s="42" t="str">
        <f t="shared" si="139"/>
        <v>NO</v>
      </c>
    </row>
    <row r="1760" spans="1:43" x14ac:dyDescent="0.3">
      <c r="A1760" s="38">
        <f>IF('query (10)'!A1760="","",'query (10)'!A1760)</f>
        <v>1966</v>
      </c>
      <c r="B1760" s="38">
        <f>IF('query (10)'!B1760="","",'query (10)'!B1760)</f>
        <v>19230</v>
      </c>
      <c r="C1760" s="38" t="str">
        <f>TRIM(UPPER('query (10)'!M1760))</f>
        <v>GR-1038</v>
      </c>
      <c r="D1760" s="38" t="str">
        <f>TRIM(UPPER(IFERROR(_xlfn.TEXTBEFORE('query (10)'!L1760,"("),'query (10)'!L1760)))</f>
        <v>OUTER RING RACEWAY SUPER FINISHING MACHINE NO.2</v>
      </c>
      <c r="E1760" s="38" t="str">
        <f>IFERROR(TRIM(UPPER(_xlfn.TEXTBEFORE(_xlfn.TEXTAFTER('query (10)'!L1760,"("),")"))),"")</f>
        <v/>
      </c>
      <c r="F1760" s="38" t="str">
        <f>TRIM('query (10)'!K1760)</f>
        <v>HUB2.5</v>
      </c>
      <c r="G1760" s="38" t="str">
        <f>IF('query (10)'!J1760="","",'query (10)'!J1760)</f>
        <v>Electrical Control</v>
      </c>
      <c r="H1760" s="38" t="str">
        <f>TRIM(UPPER('query (10)'!J1760))</f>
        <v>ELECTRICAL CONTROL</v>
      </c>
      <c r="I1760" s="38" t="str">
        <f>IF('query (10)'!F1760="","",'query (10)'!F1760)</f>
        <v>Usage-based Maintenance</v>
      </c>
      <c r="J1760" s="38" t="str">
        <f>IF('query (10)'!F1760="","",IFERROR(INDEX(Cleaning_Rules!$B$14:$B$17,MATCH(TRIM('query (10)'!F1760),Cleaning_Rules!$A$14:$A$17,0)),"UNKNOWN"))</f>
        <v>UBM</v>
      </c>
      <c r="K1760" s="38" t="str">
        <f>IF('query (10)'!G1760="","",'query (10)'!G1760)</f>
        <v>เสร็จสิ้น</v>
      </c>
      <c r="L1760" s="38" t="str">
        <f>IF('query (10)'!G1760="","MISSING",IFERROR(INDEX(Cleaning_Rules!$B$5:$B$10,MATCH(TRIM('query (10)'!G1760),Cleaning_Rules!$A$5:$A$10,0)),"UNKNOWN"))</f>
        <v>COMPLETED</v>
      </c>
      <c r="M1760" s="38" t="str">
        <f>IF('query (10)'!I1760="","",'query (10)'!I1760)</f>
        <v>Electrical</v>
      </c>
      <c r="N1760" s="38" t="str">
        <f>IF('query (10)'!O1760="","",'query (10)'!O1760)</f>
        <v>Inspection</v>
      </c>
      <c r="O1760" s="38" t="str">
        <f>IF('query (10)'!P1760="","",'query (10)'!P1760)</f>
        <v>Medium</v>
      </c>
      <c r="P1760" s="38" t="str">
        <f>IF('query (10)'!N1760="","",'query (10)'!N1760)</f>
        <v>Change condition Proximity sensor 1 Pcs.
Change model sensor to oil improve : FL7M-2J6HD</v>
      </c>
      <c r="Q1760" s="38" t="str">
        <f>TRIM('query (10)'!N1760)</f>
        <v>Change condition Proximity sensor 1 Pcs.
Change model sensor to oil improve : FL7M-2J6HD</v>
      </c>
      <c r="R1760" s="38" t="str">
        <f>TRIM(UPPER('query (10)'!R1760))</f>
        <v/>
      </c>
      <c r="S1760" s="38" t="str">
        <f>TRIM(UPPER('query (10)'!S1760))</f>
        <v/>
      </c>
      <c r="T1760" s="38" t="str">
        <f>IF('query (10)'!Q1760="","",TRIM(UPPER('query (10)'!Q1760)))</f>
        <v/>
      </c>
      <c r="U1760" s="38" t="str">
        <f>IF('query (10)'!T1760="","",'query (10)'!T1760)</f>
        <v/>
      </c>
      <c r="V1760" s="39" t="str">
        <f>IF('query (10)'!T1760="","",IFERROR(VALUE('query (10)'!T1760),""))</f>
        <v/>
      </c>
      <c r="W1760" s="40">
        <f>IF('query (10)'!U1760="","",'query (10)'!U1760)</f>
        <v>0</v>
      </c>
      <c r="X1760" s="39">
        <f>IF('query (10)'!V1760="","",'query (10)'!V1760)</f>
        <v>0</v>
      </c>
      <c r="Y1760" s="41">
        <f>IF('query (10)'!W1760="","",'query (10)'!W1760)</f>
        <v>46066</v>
      </c>
      <c r="Z1760" s="41">
        <f>IF('query (10)'!X1760="","",'query (10)'!X1760)</f>
        <v>46108</v>
      </c>
      <c r="AA1760" s="41">
        <f>IF('query (10)'!Y1760="","",'query (10)'!Y1760)</f>
        <v>46108</v>
      </c>
      <c r="AB1760" s="41">
        <f>IF('query (10)'!Z1760="","",'query (10)'!Z1760)</f>
        <v>46108</v>
      </c>
      <c r="AC1760" s="38" t="str">
        <f>IF(OR('query (10)'!AA1760="",COUNTIF(Cleaning_Rules!$A$21:$A$26,TRIM('query (10)'!AA1760))&gt;0),"",TRIM('query (10)'!AA1760))</f>
        <v/>
      </c>
      <c r="AD1760" s="38" t="str">
        <f>IF('query (10)'!AB1760="","",TRIM(IFERROR(_xlfn.TEXTBEFORE('query (10)'!AB1760,"("),'query (10)'!AB1760)))</f>
        <v>เริ่มซ่อมงาน PM แล้ว รับผิดชอบโดย PONGPITAK SONCHAI</v>
      </c>
      <c r="AE1760" s="38" t="str">
        <f>IFERROR(LOWER(TRIM(_xlfn.TEXTBEFORE(_xlfn.TEXTAFTER('query (10)'!AB1760,"("),")"))),"")</f>
        <v>sonchai-p-6240@nsk.com</v>
      </c>
      <c r="AF1760" s="38" t="str">
        <f>IF('query (10)'!AD1760="","",TRIM('query (10)'!AD1760))</f>
        <v>ณัฐดนัย จุฑาเทพ</v>
      </c>
      <c r="AG1760" s="38" t="str">
        <f>IF('query (10)'!AE1760="","",TRIM('query (10)'!AE1760))</f>
        <v>พงษ์พิทักษ์ ศรไชย</v>
      </c>
      <c r="AH1760" s="38" t="str">
        <f>IF('query (10)'!AF1760="","",IFERROR(VALUE('query (10)'!AF1760),""))</f>
        <v/>
      </c>
      <c r="AI1760" s="38" t="str">
        <f>IF('query (10)'!AG1760="","",TRIM('query (10)'!AG1760))</f>
        <v/>
      </c>
      <c r="AJ1760" s="38" t="str">
        <f>IF('query (10)'!AH1760="","",IFERROR(VALUE('query (10)'!AH1760),""))</f>
        <v/>
      </c>
      <c r="AK1760" s="38" t="str">
        <f>IF('query (10)'!AI1760="","",TRIM('query (10)'!AI1760))</f>
        <v/>
      </c>
      <c r="AL1760" s="42">
        <f t="shared" si="135"/>
        <v>2026</v>
      </c>
      <c r="AM1760" s="42" t="str">
        <f t="shared" si="136"/>
        <v>2026-02</v>
      </c>
      <c r="AN1760" s="42" t="str">
        <f t="shared" ca="1" si="137"/>
        <v/>
      </c>
      <c r="AO1760" s="42" t="str">
        <f t="shared" si="138"/>
        <v>GR-1038 | OUTER RING RACEWAY SUPER FINISHING MACHINE NO.2 | HUB2.5 | ELECTRICAL CONTROL | Usage-based Maintenance | Electrical | Inspection | Medium | Change condition Proximity sensor 1 Pcs.
Change model sensor to oil improve : FL7M-2J6HD | เริ่มซ่อมงาน PM แล้ว รับผิดชอบโดย PONGPITAK SONCHAI | พงษ์พิทักษ์ ศรไชย</v>
      </c>
      <c r="AP1760" s="42" t="str">
        <f>_xlfn.TEXTJOIN("; ",TRUE,IF(COUNTA('query (10)'!A1760:AK1760)&lt;=6,"NEAR_EMPTY_ROW",""),IF($K1760="","MISSING_STATUS",""),IF(AND($K1760="เสร็จสิ้น",$Z1760=""),"DONE_NO_ACTUAL_DATE",""),IF(AND($I1760="Condition-based Maintenance",$AH1760=""),"CBM_NO_MEASUREMENT",""),IF(OR($X1760="",$X1760=0),"INVALID_PERIOD",""),IF(AND($AA1760&lt;&gt;"",$AB1760&lt;&gt;"",$AB1760&lt;$AA1760),"DATE_SEQUENCE_ERROR",""),IF(AND($AB1760&lt;&gt;"",$AB1760&gt;DATE(2030,12,31)),"DATE_OUTLIER",""),IF($C1760="","MISSING_QRCODE",""),IF($J1760="UNKNOWN","UNKNOWN_PM_TYPE",""),IF($L1760="UNKNOWN","UNKNOWN_STATUS",""))</f>
        <v>INVALID_PERIOD</v>
      </c>
      <c r="AQ1760" s="42" t="str">
        <f t="shared" si="139"/>
        <v>NO</v>
      </c>
    </row>
    <row r="1761" spans="1:43" x14ac:dyDescent="0.3">
      <c r="A1761" s="38">
        <f>IF('query (10)'!A1761="","",'query (10)'!A1761)</f>
        <v>1967</v>
      </c>
      <c r="B1761" s="38">
        <f>IF('query (10)'!B1761="","",'query (10)'!B1761)</f>
        <v>19333</v>
      </c>
      <c r="C1761" s="38" t="str">
        <f>TRIM(UPPER('query (10)'!M1761))</f>
        <v>GR-918</v>
      </c>
      <c r="D1761" s="38" t="str">
        <f>TRIM(UPPER(IFERROR(_xlfn.TEXTBEFORE('query (10)'!L1761,"("),'query (10)'!L1761)))</f>
        <v>SHAFT OUTER DAIMETER GRINDING M/C</v>
      </c>
      <c r="E1761" s="38" t="str">
        <f>IFERROR(TRIM(UPPER(_xlfn.TEXTBEFORE(_xlfn.TEXTAFTER('query (10)'!L1761,"("),")"))),"")</f>
        <v/>
      </c>
      <c r="F1761" s="38" t="str">
        <f>TRIM('query (10)'!K1761)</f>
        <v>WP Grinding3</v>
      </c>
      <c r="G1761" s="38" t="str">
        <f>IF('query (10)'!J1761="","",'query (10)'!J1761)</f>
        <v xml:space="preserve">loader </v>
      </c>
      <c r="H1761" s="38" t="str">
        <f>TRIM(UPPER('query (10)'!J1761))</f>
        <v>LOADER</v>
      </c>
      <c r="I1761" s="38" t="str">
        <f>IF('query (10)'!F1761="","",'query (10)'!F1761)</f>
        <v>Time-based Maintenance</v>
      </c>
      <c r="J1761" s="38" t="str">
        <f>IF('query (10)'!F1761="","",IFERROR(INDEX(Cleaning_Rules!$B$14:$B$17,MATCH(TRIM('query (10)'!F1761),Cleaning_Rules!$A$14:$A$17,0)),"UNKNOWN"))</f>
        <v>TBM</v>
      </c>
      <c r="K1761" s="38" t="str">
        <f>IF('query (10)'!G1761="","",'query (10)'!G1761)</f>
        <v>เสร็จสิ้น</v>
      </c>
      <c r="L1761" s="38" t="str">
        <f>IF('query (10)'!G1761="","MISSING",IFERROR(INDEX(Cleaning_Rules!$B$5:$B$10,MATCH(TRIM('query (10)'!G1761),Cleaning_Rules!$A$5:$A$10,0)),"UNKNOWN"))</f>
        <v>COMPLETED</v>
      </c>
      <c r="M1761" s="38" t="str">
        <f>IF('query (10)'!I1761="","",'query (10)'!I1761)</f>
        <v>Mechanical</v>
      </c>
      <c r="N1761" s="38" t="str">
        <f>IF('query (10)'!O1761="","",'query (10)'!O1761)</f>
        <v>Part Change</v>
      </c>
      <c r="O1761" s="38" t="str">
        <f>IF('query (10)'!P1761="","",'query (10)'!P1761)</f>
        <v>Medium</v>
      </c>
      <c r="P1761" s="38" t="str">
        <f>IF('query (10)'!N1761="","",'query (10)'!N1761)</f>
        <v>Repair loader transfer U-D (L) to cycle pm 1Y.
-Change shaft guide loader Up-down L
model : LB16NYDD(NSK) หรือ LMU16 (Misumi) = 4 EA.
-Change linear bearing loader Up-down 
model : SFJW16-605-M6-N6 = 2 EA.</v>
      </c>
      <c r="Q1761" s="38" t="str">
        <f>TRIM('query (10)'!N1761)</f>
        <v>Repair loader transfer U-D (L) to cycle pm 1Y.
-Change shaft guide loader Up-down L
model : LB16NYDD(NSK) หรือ LMU16 (Misumi) = 4 EA.
-Change linear bearing loader Up-down 
model : SFJW16-605-M6-N6 = 2 EA.</v>
      </c>
      <c r="R1761" s="38" t="str">
        <f>TRIM(UPPER('query (10)'!R1761))</f>
        <v>BEARING</v>
      </c>
      <c r="S1761" s="38" t="str">
        <f>TRIM(UPPER('query (10)'!S1761))</f>
        <v>LB16NYDD</v>
      </c>
      <c r="T1761" s="38" t="str">
        <f>IF('query (10)'!Q1761="","",TRIM(UPPER('query (10)'!Q1761)))</f>
        <v/>
      </c>
      <c r="U1761" s="38" t="str">
        <f>IF('query (10)'!T1761="","",'query (10)'!T1761)</f>
        <v/>
      </c>
      <c r="V1761" s="39" t="str">
        <f>IF('query (10)'!T1761="","",IFERROR(VALUE('query (10)'!T1761),""))</f>
        <v/>
      </c>
      <c r="W1761" s="40">
        <f>IF('query (10)'!U1761="","",'query (10)'!U1761)</f>
        <v>0</v>
      </c>
      <c r="X1761" s="39">
        <f>IF('query (10)'!V1761="","",'query (10)'!V1761)</f>
        <v>365</v>
      </c>
      <c r="Y1761" s="41">
        <f>IF('query (10)'!W1761="","",'query (10)'!W1761)</f>
        <v>46112</v>
      </c>
      <c r="Z1761" s="41">
        <f>IF('query (10)'!X1761="","",'query (10)'!X1761)</f>
        <v>46108</v>
      </c>
      <c r="AA1761" s="41">
        <f>IF('query (10)'!Y1761="","",'query (10)'!Y1761)</f>
        <v>46108</v>
      </c>
      <c r="AB1761" s="41">
        <f>IF('query (10)'!Z1761="","",'query (10)'!Z1761)</f>
        <v>46473</v>
      </c>
      <c r="AC1761" s="38" t="str">
        <f>IF(OR('query (10)'!AA1761="",COUNTIF(Cleaning_Rules!$A$21:$A$26,TRIM('query (10)'!AA1761))&gt;0),"",TRIM('query (10)'!AA1761))</f>
        <v/>
      </c>
      <c r="AD1761" s="38" t="str">
        <f>IF('query (10)'!AB1761="","",TRIM(IFERROR(_xlfn.TEXTBEFORE('query (10)'!AB1761,"("),'query (10)'!AB1761)))</f>
        <v>เริ่มซ่อมงาน PM แล้ว รับผิดชอบโดย CHETSADA PHIWBANG</v>
      </c>
      <c r="AE1761" s="38" t="str">
        <f>IFERROR(LOWER(TRIM(_xlfn.TEXTBEFORE(_xlfn.TEXTAFTER('query (10)'!AB1761,"("),")"))),"")</f>
        <v>chetsada@nsk.com</v>
      </c>
      <c r="AF1761" s="38" t="str">
        <f>IF('query (10)'!AD1761="","",TRIM('query (10)'!AD1761))</f>
        <v>เจษฎา ผิวบาง</v>
      </c>
      <c r="AG1761" s="38" t="str">
        <f>IF('query (10)'!AE1761="","",TRIM('query (10)'!AE1761))</f>
        <v>เจษฎา ผิวบาง</v>
      </c>
      <c r="AH1761" s="38" t="str">
        <f>IF('query (10)'!AF1761="","",IFERROR(VALUE('query (10)'!AF1761),""))</f>
        <v/>
      </c>
      <c r="AI1761" s="38" t="str">
        <f>IF('query (10)'!AG1761="","",TRIM('query (10)'!AG1761))</f>
        <v/>
      </c>
      <c r="AJ1761" s="38" t="str">
        <f>IF('query (10)'!AH1761="","",IFERROR(VALUE('query (10)'!AH1761),""))</f>
        <v/>
      </c>
      <c r="AK1761" s="38" t="str">
        <f>IF('query (10)'!AI1761="","",TRIM('query (10)'!AI1761))</f>
        <v/>
      </c>
      <c r="AL1761" s="42">
        <f t="shared" si="135"/>
        <v>2026</v>
      </c>
      <c r="AM1761" s="42" t="str">
        <f t="shared" si="136"/>
        <v>2026-03</v>
      </c>
      <c r="AN1761" s="42" t="str">
        <f t="shared" ca="1" si="137"/>
        <v/>
      </c>
      <c r="AO1761" s="42" t="str">
        <f t="shared" si="138"/>
        <v>GR-918 | SHAFT OUTER DAIMETER GRINDING M/C | WP Grinding3 | LOADER | Time-based Maintenance | Mechanical | Part Change | Medium | Repair loader transfer U-D (L) to cycle pm 1Y.
-Change shaft guide loader Up-down L
model : LB16NYDD(NSK) หรือ LMU16 (Misumi) = 4 EA.
-Change linear bearing loader Up-down 
model : SFJW16-605-M6-N6 = 2 EA. | BEARING | LB16NYDD | เริ่มซ่อมงาน PM แล้ว รับผิดชอบโดย CHETSADA PHIWBANG | เจษฎา ผิวบาง</v>
      </c>
      <c r="AP1761" s="42" t="str">
        <f>_xlfn.TEXTJOIN("; ",TRUE,IF(COUNTA('query (10)'!A1761:AK1761)&lt;=6,"NEAR_EMPTY_ROW",""),IF($K1761="","MISSING_STATUS",""),IF(AND($K1761="เสร็จสิ้น",$Z1761=""),"DONE_NO_ACTUAL_DATE",""),IF(AND($I1761="Condition-based Maintenance",$AH1761=""),"CBM_NO_MEASUREMENT",""),IF(OR($X1761="",$X1761=0),"INVALID_PERIOD",""),IF(AND($AA1761&lt;&gt;"",$AB1761&lt;&gt;"",$AB1761&lt;$AA1761),"DATE_SEQUENCE_ERROR",""),IF(AND($AB1761&lt;&gt;"",$AB1761&gt;DATE(2030,12,31)),"DATE_OUTLIER",""),IF($C1761="","MISSING_QRCODE",""),IF($J1761="UNKNOWN","UNKNOWN_PM_TYPE",""),IF($L1761="UNKNOWN","UNKNOWN_STATUS",""))</f>
        <v/>
      </c>
      <c r="AQ1761" s="42" t="str">
        <f t="shared" si="139"/>
        <v>NO</v>
      </c>
    </row>
    <row r="1762" spans="1:43" x14ac:dyDescent="0.3">
      <c r="A1762" s="38">
        <f>IF('query (10)'!A1762="","",'query (10)'!A1762)</f>
        <v>1969</v>
      </c>
      <c r="B1762" s="38" t="str">
        <f>IF('query (10)'!B1762="","",'query (10)'!B1762)</f>
        <v/>
      </c>
      <c r="C1762" s="38" t="str">
        <f>TRIM(UPPER('query (10)'!M1762))</f>
        <v>WA-656</v>
      </c>
      <c r="D1762" s="38" t="str">
        <f>TRIM(UPPER(IFERROR(_xlfn.TEXTBEFORE('query (10)'!L1762,"("),'query (10)'!L1762)))</f>
        <v>FINISH WASHING M/C</v>
      </c>
      <c r="E1762" s="38" t="str">
        <f>IFERROR(TRIM(UPPER(_xlfn.TEXTBEFORE(_xlfn.TEXTAFTER('query (10)'!L1762,"("),")"))),"")</f>
        <v/>
      </c>
      <c r="F1762" s="38" t="str">
        <f>TRIM('query (10)'!K1762)</f>
        <v>WP Assambly1</v>
      </c>
      <c r="G1762" s="38" t="str">
        <f>IF('query (10)'!J1762="","",'query (10)'!J1762)</f>
        <v>Air Cylinder</v>
      </c>
      <c r="H1762" s="38" t="str">
        <f>TRIM(UPPER('query (10)'!J1762))</f>
        <v>AIR CYLINDER</v>
      </c>
      <c r="I1762" s="38" t="str">
        <f>IF('query (10)'!F1762="","",'query (10)'!F1762)</f>
        <v>Time-based Maintenance</v>
      </c>
      <c r="J1762" s="38" t="str">
        <f>IF('query (10)'!F1762="","",IFERROR(INDEX(Cleaning_Rules!$B$14:$B$17,MATCH(TRIM('query (10)'!F1762),Cleaning_Rules!$A$14:$A$17,0)),"UNKNOWN"))</f>
        <v>TBM</v>
      </c>
      <c r="K1762" s="38" t="str">
        <f>IF('query (10)'!G1762="","",'query (10)'!G1762)</f>
        <v>แก้ไขแผน</v>
      </c>
      <c r="L1762" s="38" t="str">
        <f>IF('query (10)'!G1762="","MISSING",IFERROR(INDEX(Cleaning_Rules!$B$5:$B$10,MATCH(TRIM('query (10)'!G1762),Cleaning_Rules!$A$5:$A$10,0)),"UNKNOWN"))</f>
        <v>PLAN_REVISED</v>
      </c>
      <c r="M1762" s="38" t="str">
        <f>IF('query (10)'!I1762="","",'query (10)'!I1762)</f>
        <v>Mechanical</v>
      </c>
      <c r="N1762" s="38" t="str">
        <f>IF('query (10)'!O1762="","",'query (10)'!O1762)</f>
        <v>Part Change</v>
      </c>
      <c r="O1762" s="38" t="str">
        <f>IF('query (10)'!P1762="","",'query (10)'!P1762)</f>
        <v>Medium</v>
      </c>
      <c r="P1762" s="38" t="str">
        <f>IF('query (10)'!N1762="","",'query (10)'!N1762)</f>
        <v>Change seal kit air cylinder carrier L,R to cycle pm 1Y.
model : CBG1N50-PS</v>
      </c>
      <c r="Q1762" s="38" t="str">
        <f>TRIM('query (10)'!N1762)</f>
        <v>Change seal kit air cylinder carrier L,R to cycle pm 1Y.
model : CBG1N50-PS</v>
      </c>
      <c r="R1762" s="38" t="str">
        <f>TRIM(UPPER('query (10)'!R1762))</f>
        <v>SEAL KIT</v>
      </c>
      <c r="S1762" s="38" t="str">
        <f>TRIM(UPPER('query (10)'!S1762))</f>
        <v>CBG1N50-PS</v>
      </c>
      <c r="T1762" s="38" t="str">
        <f>IF('query (10)'!Q1762="","",TRIM(UPPER('query (10)'!Q1762)))</f>
        <v/>
      </c>
      <c r="U1762" s="38" t="str">
        <f>IF('query (10)'!T1762="","",'query (10)'!T1762)</f>
        <v/>
      </c>
      <c r="V1762" s="39" t="str">
        <f>IF('query (10)'!T1762="","",IFERROR(VALUE('query (10)'!T1762),""))</f>
        <v/>
      </c>
      <c r="W1762" s="40">
        <f>IF('query (10)'!U1762="","",'query (10)'!U1762)</f>
        <v>0</v>
      </c>
      <c r="X1762" s="39">
        <f>IF('query (10)'!V1762="","",'query (10)'!V1762)</f>
        <v>365</v>
      </c>
      <c r="Y1762" s="41">
        <f>IF('query (10)'!W1762="","",'query (10)'!W1762)</f>
        <v>46108</v>
      </c>
      <c r="Z1762" s="41" t="str">
        <f>IF('query (10)'!X1762="","",'query (10)'!X1762)</f>
        <v/>
      </c>
      <c r="AA1762" s="41">
        <f>IF('query (10)'!Y1762="","",'query (10)'!Y1762)</f>
        <v>46108</v>
      </c>
      <c r="AB1762" s="41">
        <f>IF('query (10)'!Z1762="","",'query (10)'!Z1762)</f>
        <v>46473</v>
      </c>
      <c r="AC1762" s="38" t="str">
        <f>IF(OR('query (10)'!AA1762="",COUNTIF(Cleaning_Rules!$A$21:$A$26,TRIM('query (10)'!AA1762))&gt;0),"",TRIM('query (10)'!AA1762))</f>
        <v/>
      </c>
      <c r="AD1762" s="38" t="str">
        <f>IF('query (10)'!AB1762="","",TRIM(IFERROR(_xlfn.TEXTBEFORE('query (10)'!AB1762,"("),'query (10)'!AB1762)))</f>
        <v/>
      </c>
      <c r="AE1762" s="38" t="str">
        <f>IFERROR(LOWER(TRIM(_xlfn.TEXTBEFORE(_xlfn.TEXTAFTER('query (10)'!AB1762,"("),")"))),"")</f>
        <v/>
      </c>
      <c r="AF1762" s="38" t="str">
        <f>IF('query (10)'!AD1762="","",TRIM('query (10)'!AD1762))</f>
        <v>เจษฎา ผิวบาง</v>
      </c>
      <c r="AG1762" s="38" t="str">
        <f>IF('query (10)'!AE1762="","",TRIM('query (10)'!AE1762))</f>
        <v>เจษฎา ผิวบาง</v>
      </c>
      <c r="AH1762" s="38" t="str">
        <f>IF('query (10)'!AF1762="","",IFERROR(VALUE('query (10)'!AF1762),""))</f>
        <v/>
      </c>
      <c r="AI1762" s="38" t="str">
        <f>IF('query (10)'!AG1762="","",TRIM('query (10)'!AG1762))</f>
        <v/>
      </c>
      <c r="AJ1762" s="38" t="str">
        <f>IF('query (10)'!AH1762="","",IFERROR(VALUE('query (10)'!AH1762),""))</f>
        <v/>
      </c>
      <c r="AK1762" s="38" t="str">
        <f>IF('query (10)'!AI1762="","",TRIM('query (10)'!AI1762))</f>
        <v/>
      </c>
      <c r="AL1762" s="42">
        <f t="shared" si="135"/>
        <v>2026</v>
      </c>
      <c r="AM1762" s="42" t="str">
        <f t="shared" si="136"/>
        <v>2026-03</v>
      </c>
      <c r="AN1762" s="42" t="str">
        <f t="shared" ca="1" si="137"/>
        <v>ON_SCHEDULE</v>
      </c>
      <c r="AO1762" s="42" t="str">
        <f t="shared" si="138"/>
        <v>WA-656 | FINISH WASHING M/C | WP Assambly1 | AIR CYLINDER | Time-based Maintenance | Mechanical | Part Change | Medium | Change seal kit air cylinder carrier L,R to cycle pm 1Y.
model : CBG1N50-PS | SEAL KIT | CBG1N50-PS | เจษฎา ผิวบาง</v>
      </c>
      <c r="AP1762" s="42" t="str">
        <f>_xlfn.TEXTJOIN("; ",TRUE,IF(COUNTA('query (10)'!A1762:AK1762)&lt;=6,"NEAR_EMPTY_ROW",""),IF($K1762="","MISSING_STATUS",""),IF(AND($K1762="เสร็จสิ้น",$Z1762=""),"DONE_NO_ACTUAL_DATE",""),IF(AND($I1762="Condition-based Maintenance",$AH1762=""),"CBM_NO_MEASUREMENT",""),IF(OR($X1762="",$X1762=0),"INVALID_PERIOD",""),IF(AND($AA1762&lt;&gt;"",$AB1762&lt;&gt;"",$AB1762&lt;$AA1762),"DATE_SEQUENCE_ERROR",""),IF(AND($AB1762&lt;&gt;"",$AB1762&gt;DATE(2030,12,31)),"DATE_OUTLIER",""),IF($C1762="","MISSING_QRCODE",""),IF($J1762="UNKNOWN","UNKNOWN_PM_TYPE",""),IF($L1762="UNKNOWN","UNKNOWN_STATUS",""))</f>
        <v/>
      </c>
      <c r="AQ1762" s="42" t="str">
        <f t="shared" si="139"/>
        <v>NO</v>
      </c>
    </row>
    <row r="1763" spans="1:43" x14ac:dyDescent="0.3">
      <c r="A1763" s="38">
        <f>IF('query (10)'!A1763="","",'query (10)'!A1763)</f>
        <v>1970</v>
      </c>
      <c r="B1763" s="38">
        <f>IF('query (10)'!B1763="","",'query (10)'!B1763)</f>
        <v>19590</v>
      </c>
      <c r="C1763" s="38" t="str">
        <f>TRIM(UPPER('query (10)'!M1763))</f>
        <v>WA-657</v>
      </c>
      <c r="D1763" s="38" t="str">
        <f>TRIM(UPPER(IFERROR(_xlfn.TEXTBEFORE('query (10)'!L1763,"("),'query (10)'!L1763)))</f>
        <v>FINISH WASHING</v>
      </c>
      <c r="E1763" s="38" t="str">
        <f>IFERROR(TRIM(UPPER(_xlfn.TEXTBEFORE(_xlfn.TEXTAFTER('query (10)'!L1763,"("),")"))),"")</f>
        <v/>
      </c>
      <c r="F1763" s="38" t="str">
        <f>TRIM('query (10)'!K1763)</f>
        <v>WP Assambly2</v>
      </c>
      <c r="G1763" s="38" t="str">
        <f>IF('query (10)'!J1763="","",'query (10)'!J1763)</f>
        <v>Air Cylinder</v>
      </c>
      <c r="H1763" s="38" t="str">
        <f>TRIM(UPPER('query (10)'!J1763))</f>
        <v>AIR CYLINDER</v>
      </c>
      <c r="I1763" s="38" t="str">
        <f>IF('query (10)'!F1763="","",'query (10)'!F1763)</f>
        <v>Time-based Maintenance</v>
      </c>
      <c r="J1763" s="38" t="str">
        <f>IF('query (10)'!F1763="","",IFERROR(INDEX(Cleaning_Rules!$B$14:$B$17,MATCH(TRIM('query (10)'!F1763),Cleaning_Rules!$A$14:$A$17,0)),"UNKNOWN"))</f>
        <v>TBM</v>
      </c>
      <c r="K1763" s="38" t="str">
        <f>IF('query (10)'!G1763="","",'query (10)'!G1763)</f>
        <v>เสร็จสิ้น</v>
      </c>
      <c r="L1763" s="38" t="str">
        <f>IF('query (10)'!G1763="","MISSING",IFERROR(INDEX(Cleaning_Rules!$B$5:$B$10,MATCH(TRIM('query (10)'!G1763),Cleaning_Rules!$A$5:$A$10,0)),"UNKNOWN"))</f>
        <v>COMPLETED</v>
      </c>
      <c r="M1763" s="38" t="str">
        <f>IF('query (10)'!I1763="","",'query (10)'!I1763)</f>
        <v>Mechanical</v>
      </c>
      <c r="N1763" s="38" t="str">
        <f>IF('query (10)'!O1763="","",'query (10)'!O1763)</f>
        <v>Part Change</v>
      </c>
      <c r="O1763" s="38" t="str">
        <f>IF('query (10)'!P1763="","",'query (10)'!P1763)</f>
        <v>Medium</v>
      </c>
      <c r="P1763" s="38" t="str">
        <f>IF('query (10)'!N1763="","",'query (10)'!N1763)</f>
        <v>Change seal kit air cylinder carrier L,R to cycle pm 1Y.
model : CBG1N50-PS</v>
      </c>
      <c r="Q1763" s="38" t="str">
        <f>TRIM('query (10)'!N1763)</f>
        <v>Change seal kit air cylinder carrier L,R to cycle pm 1Y.
model : CBG1N50-PS</v>
      </c>
      <c r="R1763" s="38" t="str">
        <f>TRIM(UPPER('query (10)'!R1763))</f>
        <v>SEAL KIT</v>
      </c>
      <c r="S1763" s="38" t="str">
        <f>TRIM(UPPER('query (10)'!S1763))</f>
        <v>CBG1N50-PS</v>
      </c>
      <c r="T1763" s="38" t="str">
        <f>IF('query (10)'!Q1763="","",TRIM(UPPER('query (10)'!Q1763)))</f>
        <v/>
      </c>
      <c r="U1763" s="38" t="str">
        <f>IF('query (10)'!T1763="","",'query (10)'!T1763)</f>
        <v/>
      </c>
      <c r="V1763" s="39" t="str">
        <f>IF('query (10)'!T1763="","",IFERROR(VALUE('query (10)'!T1763),""))</f>
        <v/>
      </c>
      <c r="W1763" s="40">
        <f>IF('query (10)'!U1763="","",'query (10)'!U1763)</f>
        <v>0</v>
      </c>
      <c r="X1763" s="39">
        <f>IF('query (10)'!V1763="","",'query (10)'!V1763)</f>
        <v>365</v>
      </c>
      <c r="Y1763" s="41">
        <f>IF('query (10)'!W1763="","",'query (10)'!W1763)</f>
        <v>46111</v>
      </c>
      <c r="Z1763" s="41">
        <f>IF('query (10)'!X1763="","",'query (10)'!X1763)</f>
        <v>46112</v>
      </c>
      <c r="AA1763" s="41">
        <f>IF('query (10)'!Y1763="","",'query (10)'!Y1763)</f>
        <v>46112</v>
      </c>
      <c r="AB1763" s="41">
        <f>IF('query (10)'!Z1763="","",'query (10)'!Z1763)</f>
        <v>46477</v>
      </c>
      <c r="AC1763" s="38" t="str">
        <f>IF(OR('query (10)'!AA1763="",COUNTIF(Cleaning_Rules!$A$21:$A$26,TRIM('query (10)'!AA1763))&gt;0),"",TRIM('query (10)'!AA1763))</f>
        <v/>
      </c>
      <c r="AD1763" s="38" t="str">
        <f>IF('query (10)'!AB1763="","",TRIM(IFERROR(_xlfn.TEXTBEFORE('query (10)'!AB1763,"("),'query (10)'!AB1763)))</f>
        <v>เริ่มซ่อมงาน PM แล้ว รับผิดชอบโดย JAKKAPAT KHOTSOMBAT</v>
      </c>
      <c r="AE1763" s="38" t="str">
        <f>IFERROR(LOWER(TRIM(_xlfn.TEXTBEFORE(_xlfn.TEXTAFTER('query (10)'!AB1763,"("),")"))),"")</f>
        <v>jakkapat@nsk.com</v>
      </c>
      <c r="AF1763" s="38" t="str">
        <f>IF('query (10)'!AD1763="","",TRIM('query (10)'!AD1763))</f>
        <v>เจษฎา ผิวบาง</v>
      </c>
      <c r="AG1763" s="38" t="str">
        <f>IF('query (10)'!AE1763="","",TRIM('query (10)'!AE1763))</f>
        <v>จักรภัทร โคตรสมบัติ</v>
      </c>
      <c r="AH1763" s="38" t="str">
        <f>IF('query (10)'!AF1763="","",IFERROR(VALUE('query (10)'!AF1763),""))</f>
        <v/>
      </c>
      <c r="AI1763" s="38" t="str">
        <f>IF('query (10)'!AG1763="","",TRIM('query (10)'!AG1763))</f>
        <v/>
      </c>
      <c r="AJ1763" s="38" t="str">
        <f>IF('query (10)'!AH1763="","",IFERROR(VALUE('query (10)'!AH1763),""))</f>
        <v/>
      </c>
      <c r="AK1763" s="38" t="str">
        <f>IF('query (10)'!AI1763="","",TRIM('query (10)'!AI1763))</f>
        <v/>
      </c>
      <c r="AL1763" s="42">
        <f t="shared" si="135"/>
        <v>2026</v>
      </c>
      <c r="AM1763" s="42" t="str">
        <f t="shared" si="136"/>
        <v>2026-03</v>
      </c>
      <c r="AN1763" s="42" t="str">
        <f t="shared" ca="1" si="137"/>
        <v/>
      </c>
      <c r="AO1763" s="42" t="str">
        <f t="shared" si="138"/>
        <v>WA-657 | FINISH WASHING | WP Assambly2 | AIR CYLINDER | Time-based Maintenance | Mechanical | Part Change | Medium | Change seal kit air cylinder carrier L,R to cycle pm 1Y.
model : CBG1N50-PS | SEAL KIT | CBG1N50-PS | เริ่มซ่อมงาน PM แล้ว รับผิดชอบโดย JAKKAPAT KHOTSOMBAT | จักรภัทร โคตรสมบัติ</v>
      </c>
      <c r="AP1763" s="42" t="str">
        <f>_xlfn.TEXTJOIN("; ",TRUE,IF(COUNTA('query (10)'!A1763:AK1763)&lt;=6,"NEAR_EMPTY_ROW",""),IF($K1763="","MISSING_STATUS",""),IF(AND($K1763="เสร็จสิ้น",$Z1763=""),"DONE_NO_ACTUAL_DATE",""),IF(AND($I1763="Condition-based Maintenance",$AH1763=""),"CBM_NO_MEASUREMENT",""),IF(OR($X1763="",$X1763=0),"INVALID_PERIOD",""),IF(AND($AA1763&lt;&gt;"",$AB1763&lt;&gt;"",$AB1763&lt;$AA1763),"DATE_SEQUENCE_ERROR",""),IF(AND($AB1763&lt;&gt;"",$AB1763&gt;DATE(2030,12,31)),"DATE_OUTLIER",""),IF($C1763="","MISSING_QRCODE",""),IF($J1763="UNKNOWN","UNKNOWN_PM_TYPE",""),IF($L1763="UNKNOWN","UNKNOWN_STATUS",""))</f>
        <v/>
      </c>
      <c r="AQ1763" s="42" t="str">
        <f t="shared" si="139"/>
        <v>NO</v>
      </c>
    </row>
    <row r="1764" spans="1:43" x14ac:dyDescent="0.3">
      <c r="A1764" s="38">
        <f>IF('query (10)'!A1764="","",'query (10)'!A1764)</f>
        <v>1971</v>
      </c>
      <c r="B1764" s="38">
        <f>IF('query (10)'!B1764="","",'query (10)'!B1764)</f>
        <v>19808</v>
      </c>
      <c r="C1764" s="38" t="str">
        <f>TRIM(UPPER('query (10)'!M1764))</f>
        <v>GR-1169</v>
      </c>
      <c r="D1764" s="38" t="str">
        <f>TRIM(UPPER(IFERROR(_xlfn.TEXTBEFORE('query (10)'!L1764,"("),'query (10)'!L1764)))</f>
        <v>OUTER RING RACEWAY GRINDING MACHINE</v>
      </c>
      <c r="E1764" s="38" t="str">
        <f>IFERROR(TRIM(UPPER(_xlfn.TEXTBEFORE(_xlfn.TEXTAFTER('query (10)'!L1764,"("),")"))),"")</f>
        <v/>
      </c>
      <c r="F1764" s="38" t="str">
        <f>TRIM('query (10)'!K1764)</f>
        <v>CR2</v>
      </c>
      <c r="G1764" s="38" t="str">
        <f>IF('query (10)'!J1764="","",'query (10)'!J1764)</f>
        <v xml:space="preserve">Table Gauge	</v>
      </c>
      <c r="H1764" s="38" t="str">
        <f>TRIM(UPPER('query (10)'!J1764))</f>
        <v xml:space="preserve">TABLE GAUGE	</v>
      </c>
      <c r="I1764" s="38" t="str">
        <f>IF('query (10)'!F1764="","",'query (10)'!F1764)</f>
        <v>Time-based Maintenance</v>
      </c>
      <c r="J1764" s="38" t="str">
        <f>IF('query (10)'!F1764="","",IFERROR(INDEX(Cleaning_Rules!$B$14:$B$17,MATCH(TRIM('query (10)'!F1764),Cleaning_Rules!$A$14:$A$17,0)),"UNKNOWN"))</f>
        <v>TBM</v>
      </c>
      <c r="K1764" s="38" t="str">
        <f>IF('query (10)'!G1764="","",'query (10)'!G1764)</f>
        <v>เสร็จสิ้น</v>
      </c>
      <c r="L1764" s="38" t="str">
        <f>IF('query (10)'!G1764="","MISSING",IFERROR(INDEX(Cleaning_Rules!$B$5:$B$10,MATCH(TRIM('query (10)'!G1764),Cleaning_Rules!$A$5:$A$10,0)),"UNKNOWN"))</f>
        <v>COMPLETED</v>
      </c>
      <c r="M1764" s="38" t="str">
        <f>IF('query (10)'!I1764="","",'query (10)'!I1764)</f>
        <v>Mechanical</v>
      </c>
      <c r="N1764" s="38" t="str">
        <f>IF('query (10)'!O1764="","",'query (10)'!O1764)</f>
        <v>Inspection</v>
      </c>
      <c r="O1764" s="38" t="str">
        <f>IF('query (10)'!P1764="","",'query (10)'!P1764)</f>
        <v>Medium</v>
      </c>
      <c r="P1764" s="38" t="str">
        <f>IF('query (10)'!N1764="","",'query (10)'!N1764)</f>
        <v>Repair table guage unit
Change bearing 
change seal model DS30455/DS20324/DSI12.5-20.5-4.5-6
O-ring model P12.5/P21/P5
Ball model 1/8 = 2 pcs.
Change part machinge</v>
      </c>
      <c r="Q1764" s="38" t="str">
        <f>TRIM('query (10)'!N1764)</f>
        <v>Repair table guage unit
Change bearing 
change seal model DS30455/DS20324/DSI12.5-20.5-4.5-6
O-ring model P12.5/P21/P5
Ball model 1/8 = 2 pcs.
Change part machinge</v>
      </c>
      <c r="R1764" s="38" t="str">
        <f>TRIM(UPPER('query (10)'!R1764))</f>
        <v>BEARING</v>
      </c>
      <c r="S1764" s="38" t="str">
        <f>TRIM(UPPER('query (10)'!S1764))</f>
        <v>LB20NYDD</v>
      </c>
      <c r="T1764" s="38" t="str">
        <f>IF('query (10)'!Q1764="","",TRIM(UPPER('query (10)'!Q1764)))</f>
        <v/>
      </c>
      <c r="U1764" s="38" t="str">
        <f>IF('query (10)'!T1764="","",'query (10)'!T1764)</f>
        <v/>
      </c>
      <c r="V1764" s="39" t="str">
        <f>IF('query (10)'!T1764="","",IFERROR(VALUE('query (10)'!T1764),""))</f>
        <v/>
      </c>
      <c r="W1764" s="40">
        <f>IF('query (10)'!U1764="","",'query (10)'!U1764)</f>
        <v>0</v>
      </c>
      <c r="X1764" s="39">
        <f>IF('query (10)'!V1764="","",'query (10)'!V1764)</f>
        <v>1440</v>
      </c>
      <c r="Y1764" s="41">
        <f>IF('query (10)'!W1764="","",'query (10)'!W1764)</f>
        <v>46116</v>
      </c>
      <c r="Z1764" s="41">
        <f>IF('query (10)'!X1764="","",'query (10)'!X1764)</f>
        <v>46118</v>
      </c>
      <c r="AA1764" s="41">
        <f>IF('query (10)'!Y1764="","",'query (10)'!Y1764)</f>
        <v>46118</v>
      </c>
      <c r="AB1764" s="41">
        <f>IF('query (10)'!Z1764="","",'query (10)'!Z1764)</f>
        <v>47558</v>
      </c>
      <c r="AC1764" s="38" t="str">
        <f>IF(OR('query (10)'!AA1764="",COUNTIF(Cleaning_Rules!$A$21:$A$26,TRIM('query (10)'!AA1764))&gt;0),"",TRIM('query (10)'!AA1764))</f>
        <v/>
      </c>
      <c r="AD1764" s="38" t="str">
        <f>IF('query (10)'!AB1764="","",TRIM(IFERROR(_xlfn.TEXTBEFORE('query (10)'!AB1764,"("),'query (10)'!AB1764)))</f>
        <v>เริ่มซ่อมงาน PM แล้ว รับผิดชอบโดย PAHLA SEEDANG</v>
      </c>
      <c r="AE1764" s="38" t="str">
        <f>IFERROR(LOWER(TRIM(_xlfn.TEXTBEFORE(_xlfn.TEXTAFTER('query (10)'!AB1764,"("),")"))),"")</f>
        <v>pahla@nsk.com</v>
      </c>
      <c r="AF1764" s="38" t="str">
        <f>IF('query (10)'!AD1764="","",TRIM('query (10)'!AD1764))</f>
        <v>ผะหลา สีแดง</v>
      </c>
      <c r="AG1764" s="38" t="str">
        <f>IF('query (10)'!AE1764="","",TRIM('query (10)'!AE1764))</f>
        <v>ผะหลา สีแดง</v>
      </c>
      <c r="AH1764" s="38" t="str">
        <f>IF('query (10)'!AF1764="","",IFERROR(VALUE('query (10)'!AF1764),""))</f>
        <v/>
      </c>
      <c r="AI1764" s="38" t="str">
        <f>IF('query (10)'!AG1764="","",TRIM('query (10)'!AG1764))</f>
        <v/>
      </c>
      <c r="AJ1764" s="38" t="str">
        <f>IF('query (10)'!AH1764="","",IFERROR(VALUE('query (10)'!AH1764),""))</f>
        <v/>
      </c>
      <c r="AK1764" s="38" t="str">
        <f>IF('query (10)'!AI1764="","",TRIM('query (10)'!AI1764))</f>
        <v/>
      </c>
      <c r="AL1764" s="42">
        <f t="shared" si="135"/>
        <v>2026</v>
      </c>
      <c r="AM1764" s="42" t="str">
        <f t="shared" si="136"/>
        <v>2026-04</v>
      </c>
      <c r="AN1764" s="42" t="str">
        <f t="shared" ca="1" si="137"/>
        <v/>
      </c>
      <c r="AO1764" s="42" t="str">
        <f t="shared" si="138"/>
        <v>GR-1169 | OUTER RING RACEWAY GRINDING MACHINE | CR2 | TABLE GAUGE	 | Time-based Maintenance | Mechanical | Inspection | Medium | Repair table guage unit
Change bearing 
change seal model DS30455/DS20324/DSI12.5-20.5-4.5-6
O-ring model P12.5/P21/P5
Ball model 1/8 = 2 pcs.
Change part machinge | BEARING | LB20NYDD | เริ่มซ่อมงาน PM แล้ว รับผิดชอบโดย PAHLA SEEDANG | ผะหลา สีแดง</v>
      </c>
      <c r="AP1764" s="42" t="str">
        <f>_xlfn.TEXTJOIN("; ",TRUE,IF(COUNTA('query (10)'!A1764:AK1764)&lt;=6,"NEAR_EMPTY_ROW",""),IF($K1764="","MISSING_STATUS",""),IF(AND($K1764="เสร็จสิ้น",$Z1764=""),"DONE_NO_ACTUAL_DATE",""),IF(AND($I1764="Condition-based Maintenance",$AH1764=""),"CBM_NO_MEASUREMENT",""),IF(OR($X1764="",$X1764=0),"INVALID_PERIOD",""),IF(AND($AA1764&lt;&gt;"",$AB1764&lt;&gt;"",$AB1764&lt;$AA1764),"DATE_SEQUENCE_ERROR",""),IF(AND($AB1764&lt;&gt;"",$AB1764&gt;DATE(2030,12,31)),"DATE_OUTLIER",""),IF($C1764="","MISSING_QRCODE",""),IF($J1764="UNKNOWN","UNKNOWN_PM_TYPE",""),IF($L1764="UNKNOWN","UNKNOWN_STATUS",""))</f>
        <v/>
      </c>
      <c r="AQ1764" s="42" t="str">
        <f t="shared" si="139"/>
        <v>NO</v>
      </c>
    </row>
    <row r="1765" spans="1:43" x14ac:dyDescent="0.3">
      <c r="A1765" s="38">
        <f>IF('query (10)'!A1765="","",'query (10)'!A1765)</f>
        <v>1972</v>
      </c>
      <c r="B1765" s="38">
        <f>IF('query (10)'!B1765="","",'query (10)'!B1765)</f>
        <v>19809</v>
      </c>
      <c r="C1765" s="38" t="str">
        <f>TRIM(UPPER('query (10)'!M1765))</f>
        <v>DE-1170</v>
      </c>
      <c r="D1765" s="38" t="str">
        <f>TRIM(UPPER(IFERROR(_xlfn.TEXTBEFORE('query (10)'!L1765,"("),'query (10)'!L1765)))</f>
        <v>DEMAGNETIZING FOR OUTER RING</v>
      </c>
      <c r="E1765" s="38" t="str">
        <f>IFERROR(TRIM(UPPER(_xlfn.TEXTBEFORE(_xlfn.TEXTAFTER('query (10)'!L1765,"("),")"))),"")</f>
        <v/>
      </c>
      <c r="F1765" s="38" t="str">
        <f>TRIM('query (10)'!K1765)</f>
        <v>CR2</v>
      </c>
      <c r="G1765" s="38" t="str">
        <f>IF('query (10)'!J1765="","",'query (10)'!J1765)</f>
        <v>Belt</v>
      </c>
      <c r="H1765" s="38" t="str">
        <f>TRIM(UPPER('query (10)'!J1765))</f>
        <v>BELT</v>
      </c>
      <c r="I1765" s="38" t="str">
        <f>IF('query (10)'!F1765="","",'query (10)'!F1765)</f>
        <v>Time-based Maintenance</v>
      </c>
      <c r="J1765" s="38" t="str">
        <f>IF('query (10)'!F1765="","",IFERROR(INDEX(Cleaning_Rules!$B$14:$B$17,MATCH(TRIM('query (10)'!F1765),Cleaning_Rules!$A$14:$A$17,0)),"UNKNOWN"))</f>
        <v>TBM</v>
      </c>
      <c r="K1765" s="38" t="str">
        <f>IF('query (10)'!G1765="","",'query (10)'!G1765)</f>
        <v>เสร็จสิ้น</v>
      </c>
      <c r="L1765" s="38" t="str">
        <f>IF('query (10)'!G1765="","MISSING",IFERROR(INDEX(Cleaning_Rules!$B$5:$B$10,MATCH(TRIM('query (10)'!G1765),Cleaning_Rules!$A$5:$A$10,0)),"UNKNOWN"))</f>
        <v>COMPLETED</v>
      </c>
      <c r="M1765" s="38" t="str">
        <f>IF('query (10)'!I1765="","",'query (10)'!I1765)</f>
        <v>Mechanical</v>
      </c>
      <c r="N1765" s="38" t="str">
        <f>IF('query (10)'!O1765="","",'query (10)'!O1765)</f>
        <v>Part Change</v>
      </c>
      <c r="O1765" s="38" t="str">
        <f>IF('query (10)'!P1765="","",'query (10)'!P1765)</f>
        <v>Medium</v>
      </c>
      <c r="P1765" s="38" t="str">
        <f>IF('query (10)'!N1765="","",'query (10)'!N1765)</f>
        <v>Change belt carriyer plate</v>
      </c>
      <c r="Q1765" s="38" t="str">
        <f>TRIM('query (10)'!N1765)</f>
        <v>Change belt carriyer plate</v>
      </c>
      <c r="R1765" s="38" t="str">
        <f>TRIM(UPPER('query (10)'!R1765))</f>
        <v>BEARING</v>
      </c>
      <c r="S1765" s="38" t="str">
        <f>TRIM(UPPER('query (10)'!S1765))</f>
        <v>608DD1MC3E</v>
      </c>
      <c r="T1765" s="38" t="str">
        <f>IF('query (10)'!Q1765="","",TRIM(UPPER('query (10)'!Q1765)))</f>
        <v/>
      </c>
      <c r="U1765" s="38" t="str">
        <f>IF('query (10)'!T1765="","",'query (10)'!T1765)</f>
        <v/>
      </c>
      <c r="V1765" s="39" t="str">
        <f>IF('query (10)'!T1765="","",IFERROR(VALUE('query (10)'!T1765),""))</f>
        <v/>
      </c>
      <c r="W1765" s="40">
        <f>IF('query (10)'!U1765="","",'query (10)'!U1765)</f>
        <v>0</v>
      </c>
      <c r="X1765" s="39">
        <f>IF('query (10)'!V1765="","",'query (10)'!V1765)</f>
        <v>240</v>
      </c>
      <c r="Y1765" s="41">
        <f>IF('query (10)'!W1765="","",'query (10)'!W1765)</f>
        <v>46116</v>
      </c>
      <c r="Z1765" s="41">
        <f>IF('query (10)'!X1765="","",'query (10)'!X1765)</f>
        <v>46118</v>
      </c>
      <c r="AA1765" s="41">
        <f>IF('query (10)'!Y1765="","",'query (10)'!Y1765)</f>
        <v>46118</v>
      </c>
      <c r="AB1765" s="41">
        <f>IF('query (10)'!Z1765="","",'query (10)'!Z1765)</f>
        <v>46358</v>
      </c>
      <c r="AC1765" s="38" t="str">
        <f>IF(OR('query (10)'!AA1765="",COUNTIF(Cleaning_Rules!$A$21:$A$26,TRIM('query (10)'!AA1765))&gt;0),"",TRIM('query (10)'!AA1765))</f>
        <v/>
      </c>
      <c r="AD1765" s="38" t="str">
        <f>IF('query (10)'!AB1765="","",TRIM(IFERROR(_xlfn.TEXTBEFORE('query (10)'!AB1765,"("),'query (10)'!AB1765)))</f>
        <v>เริ่มซ่อมงาน PM แล้ว รับผิดชอบโดย PAHLA SEEDANG</v>
      </c>
      <c r="AE1765" s="38" t="str">
        <f>IFERROR(LOWER(TRIM(_xlfn.TEXTBEFORE(_xlfn.TEXTAFTER('query (10)'!AB1765,"("),")"))),"")</f>
        <v>pahla@nsk.com</v>
      </c>
      <c r="AF1765" s="38" t="str">
        <f>IF('query (10)'!AD1765="","",TRIM('query (10)'!AD1765))</f>
        <v>ผะหลา สีแดง</v>
      </c>
      <c r="AG1765" s="38" t="str">
        <f>IF('query (10)'!AE1765="","",TRIM('query (10)'!AE1765))</f>
        <v>ผะหลา สีแดง</v>
      </c>
      <c r="AH1765" s="38" t="str">
        <f>IF('query (10)'!AF1765="","",IFERROR(VALUE('query (10)'!AF1765),""))</f>
        <v/>
      </c>
      <c r="AI1765" s="38" t="str">
        <f>IF('query (10)'!AG1765="","",TRIM('query (10)'!AG1765))</f>
        <v/>
      </c>
      <c r="AJ1765" s="38" t="str">
        <f>IF('query (10)'!AH1765="","",IFERROR(VALUE('query (10)'!AH1765),""))</f>
        <v/>
      </c>
      <c r="AK1765" s="38" t="str">
        <f>IF('query (10)'!AI1765="","",TRIM('query (10)'!AI1765))</f>
        <v/>
      </c>
      <c r="AL1765" s="42">
        <f t="shared" si="135"/>
        <v>2026</v>
      </c>
      <c r="AM1765" s="42" t="str">
        <f t="shared" si="136"/>
        <v>2026-04</v>
      </c>
      <c r="AN1765" s="42" t="str">
        <f t="shared" ca="1" si="137"/>
        <v/>
      </c>
      <c r="AO1765" s="42" t="str">
        <f t="shared" si="138"/>
        <v>DE-1170 | DEMAGNETIZING FOR OUTER RING | CR2 | BELT | Time-based Maintenance | Mechanical | Part Change | Medium | Change belt carriyer plate | BEARING | 608DD1MC3E | เริ่มซ่อมงาน PM แล้ว รับผิดชอบโดย PAHLA SEEDANG | ผะหลา สีแดง</v>
      </c>
      <c r="AP1765" s="42" t="str">
        <f>_xlfn.TEXTJOIN("; ",TRUE,IF(COUNTA('query (10)'!A1765:AK1765)&lt;=6,"NEAR_EMPTY_ROW",""),IF($K1765="","MISSING_STATUS",""),IF(AND($K1765="เสร็จสิ้น",$Z1765=""),"DONE_NO_ACTUAL_DATE",""),IF(AND($I1765="Condition-based Maintenance",$AH1765=""),"CBM_NO_MEASUREMENT",""),IF(OR($X1765="",$X1765=0),"INVALID_PERIOD",""),IF(AND($AA1765&lt;&gt;"",$AB1765&lt;&gt;"",$AB1765&lt;$AA1765),"DATE_SEQUENCE_ERROR",""),IF(AND($AB1765&lt;&gt;"",$AB1765&gt;DATE(2030,12,31)),"DATE_OUTLIER",""),IF($C1765="","MISSING_QRCODE",""),IF($J1765="UNKNOWN","UNKNOWN_PM_TYPE",""),IF($L1765="UNKNOWN","UNKNOWN_STATUS",""))</f>
        <v/>
      </c>
      <c r="AQ1765" s="42" t="str">
        <f t="shared" si="139"/>
        <v>NO</v>
      </c>
    </row>
    <row r="1766" spans="1:43" x14ac:dyDescent="0.3">
      <c r="A1766" s="38">
        <f>IF('query (10)'!A1766="","",'query (10)'!A1766)</f>
        <v>1973</v>
      </c>
      <c r="B1766" s="38">
        <f>IF('query (10)'!B1766="","",'query (10)'!B1766)</f>
        <v>19810</v>
      </c>
      <c r="C1766" s="38" t="str">
        <f>TRIM(UPPER('query (10)'!M1766))</f>
        <v>GR-1171</v>
      </c>
      <c r="D1766" s="38" t="str">
        <f>TRIM(UPPER(IFERROR(_xlfn.TEXTBEFORE('query (10)'!L1766,"("),'query (10)'!L1766)))</f>
        <v>OUTER RING RACEWAY SUPER FINISH MACHINE</v>
      </c>
      <c r="E1766" s="38" t="str">
        <f>IFERROR(TRIM(UPPER(_xlfn.TEXTBEFORE(_xlfn.TEXTAFTER('query (10)'!L1766,"("),")"))),"")</f>
        <v/>
      </c>
      <c r="F1766" s="38" t="str">
        <f>TRIM('query (10)'!K1766)</f>
        <v>CR2</v>
      </c>
      <c r="G1766" s="38" t="str">
        <f>IF('query (10)'!J1766="","",'query (10)'!J1766)</f>
        <v>Arm oscillation</v>
      </c>
      <c r="H1766" s="38" t="str">
        <f>TRIM(UPPER('query (10)'!J1766))</f>
        <v>ARM OSCILLATION</v>
      </c>
      <c r="I1766" s="38" t="str">
        <f>IF('query (10)'!F1766="","",'query (10)'!F1766)</f>
        <v>Time-based Maintenance</v>
      </c>
      <c r="J1766" s="38" t="str">
        <f>IF('query (10)'!F1766="","",IFERROR(INDEX(Cleaning_Rules!$B$14:$B$17,MATCH(TRIM('query (10)'!F1766),Cleaning_Rules!$A$14:$A$17,0)),"UNKNOWN"))</f>
        <v>TBM</v>
      </c>
      <c r="K1766" s="38" t="str">
        <f>IF('query (10)'!G1766="","",'query (10)'!G1766)</f>
        <v>เสร็จสิ้น</v>
      </c>
      <c r="L1766" s="38" t="str">
        <f>IF('query (10)'!G1766="","MISSING",IFERROR(INDEX(Cleaning_Rules!$B$5:$B$10,MATCH(TRIM('query (10)'!G1766),Cleaning_Rules!$A$5:$A$10,0)),"UNKNOWN"))</f>
        <v>COMPLETED</v>
      </c>
      <c r="M1766" s="38" t="str">
        <f>IF('query (10)'!I1766="","",'query (10)'!I1766)</f>
        <v>Mechanical</v>
      </c>
      <c r="N1766" s="38" t="str">
        <f>IF('query (10)'!O1766="","",'query (10)'!O1766)</f>
        <v>Part Change</v>
      </c>
      <c r="O1766" s="38" t="str">
        <f>IF('query (10)'!P1766="","",'query (10)'!P1766)</f>
        <v>Medium</v>
      </c>
      <c r="P1766" s="38" t="str">
        <f>IF('query (10)'!N1766="","",'query (10)'!N1766)</f>
        <v>Change bearing arm oisllation</v>
      </c>
      <c r="Q1766" s="38" t="str">
        <f>TRIM('query (10)'!N1766)</f>
        <v>Change bearing arm oisllation</v>
      </c>
      <c r="R1766" s="38" t="str">
        <f>TRIM(UPPER('query (10)'!R1766))</f>
        <v>BEARING</v>
      </c>
      <c r="S1766" s="38" t="str">
        <f>TRIM(UPPER('query (10)'!S1766))</f>
        <v>7004CTYNDULP4</v>
      </c>
      <c r="T1766" s="38" t="str">
        <f>IF('query (10)'!Q1766="","",TRIM(UPPER('query (10)'!Q1766)))</f>
        <v/>
      </c>
      <c r="U1766" s="38" t="str">
        <f>IF('query (10)'!T1766="","",'query (10)'!T1766)</f>
        <v/>
      </c>
      <c r="V1766" s="39" t="str">
        <f>IF('query (10)'!T1766="","",IFERROR(VALUE('query (10)'!T1766),""))</f>
        <v/>
      </c>
      <c r="W1766" s="40">
        <f>IF('query (10)'!U1766="","",'query (10)'!U1766)</f>
        <v>0</v>
      </c>
      <c r="X1766" s="39">
        <f>IF('query (10)'!V1766="","",'query (10)'!V1766)</f>
        <v>1080</v>
      </c>
      <c r="Y1766" s="41">
        <f>IF('query (10)'!W1766="","",'query (10)'!W1766)</f>
        <v>46116</v>
      </c>
      <c r="Z1766" s="41">
        <f>IF('query (10)'!X1766="","",'query (10)'!X1766)</f>
        <v>46122</v>
      </c>
      <c r="AA1766" s="41">
        <f>IF('query (10)'!Y1766="","",'query (10)'!Y1766)</f>
        <v>46122</v>
      </c>
      <c r="AB1766" s="41">
        <f>IF('query (10)'!Z1766="","",'query (10)'!Z1766)</f>
        <v>47202</v>
      </c>
      <c r="AC1766" s="38" t="str">
        <f>IF(OR('query (10)'!AA1766="",COUNTIF(Cleaning_Rules!$A$21:$A$26,TRIM('query (10)'!AA1766))&gt;0),"",TRIM('query (10)'!AA1766))</f>
        <v/>
      </c>
      <c r="AD1766" s="38" t="str">
        <f>IF('query (10)'!AB1766="","",TRIM(IFERROR(_xlfn.TEXTBEFORE('query (10)'!AB1766,"("),'query (10)'!AB1766)))</f>
        <v>เริ่มซ่อมงาน PM แล้ว รับผิดชอบโดย PAHLA SEEDANG</v>
      </c>
      <c r="AE1766" s="38" t="str">
        <f>IFERROR(LOWER(TRIM(_xlfn.TEXTBEFORE(_xlfn.TEXTAFTER('query (10)'!AB1766,"("),")"))),"")</f>
        <v>pahla@nsk.com</v>
      </c>
      <c r="AF1766" s="38" t="str">
        <f>IF('query (10)'!AD1766="","",TRIM('query (10)'!AD1766))</f>
        <v>ผะหลา สีแดง</v>
      </c>
      <c r="AG1766" s="38" t="str">
        <f>IF('query (10)'!AE1766="","",TRIM('query (10)'!AE1766))</f>
        <v>ผะหลา สีแดง</v>
      </c>
      <c r="AH1766" s="38" t="str">
        <f>IF('query (10)'!AF1766="","",IFERROR(VALUE('query (10)'!AF1766),""))</f>
        <v/>
      </c>
      <c r="AI1766" s="38" t="str">
        <f>IF('query (10)'!AG1766="","",TRIM('query (10)'!AG1766))</f>
        <v/>
      </c>
      <c r="AJ1766" s="38" t="str">
        <f>IF('query (10)'!AH1766="","",IFERROR(VALUE('query (10)'!AH1766),""))</f>
        <v/>
      </c>
      <c r="AK1766" s="38" t="str">
        <f>IF('query (10)'!AI1766="","",TRIM('query (10)'!AI1766))</f>
        <v/>
      </c>
      <c r="AL1766" s="42">
        <f t="shared" si="135"/>
        <v>2026</v>
      </c>
      <c r="AM1766" s="42" t="str">
        <f t="shared" si="136"/>
        <v>2026-04</v>
      </c>
      <c r="AN1766" s="42" t="str">
        <f t="shared" ca="1" si="137"/>
        <v/>
      </c>
      <c r="AO1766" s="42" t="str">
        <f t="shared" si="138"/>
        <v>GR-1171 | OUTER RING RACEWAY SUPER FINISH MACHINE | CR2 | ARM OSCILLATION | Time-based Maintenance | Mechanical | Part Change | Medium | Change bearing arm oisllation | BEARING | 7004CTYNDULP4 | เริ่มซ่อมงาน PM แล้ว รับผิดชอบโดย PAHLA SEEDANG | ผะหลา สีแดง</v>
      </c>
      <c r="AP1766" s="42" t="str">
        <f>_xlfn.TEXTJOIN("; ",TRUE,IF(COUNTA('query (10)'!A1766:AK1766)&lt;=6,"NEAR_EMPTY_ROW",""),IF($K1766="","MISSING_STATUS",""),IF(AND($K1766="เสร็จสิ้น",$Z1766=""),"DONE_NO_ACTUAL_DATE",""),IF(AND($I1766="Condition-based Maintenance",$AH1766=""),"CBM_NO_MEASUREMENT",""),IF(OR($X1766="",$X1766=0),"INVALID_PERIOD",""),IF(AND($AA1766&lt;&gt;"",$AB1766&lt;&gt;"",$AB1766&lt;$AA1766),"DATE_SEQUENCE_ERROR",""),IF(AND($AB1766&lt;&gt;"",$AB1766&gt;DATE(2030,12,31)),"DATE_OUTLIER",""),IF($C1766="","MISSING_QRCODE",""),IF($J1766="UNKNOWN","UNKNOWN_PM_TYPE",""),IF($L1766="UNKNOWN","UNKNOWN_STATUS",""))</f>
        <v/>
      </c>
      <c r="AQ1766" s="42" t="str">
        <f t="shared" si="139"/>
        <v>NO</v>
      </c>
    </row>
    <row r="1767" spans="1:43" x14ac:dyDescent="0.3">
      <c r="A1767" s="38">
        <f>IF('query (10)'!A1767="","",'query (10)'!A1767)</f>
        <v>1974</v>
      </c>
      <c r="B1767" s="38">
        <f>IF('query (10)'!B1767="","",'query (10)'!B1767)</f>
        <v>19811</v>
      </c>
      <c r="C1767" s="38" t="str">
        <f>TRIM(UPPER('query (10)'!M1767))</f>
        <v>GR-1203</v>
      </c>
      <c r="D1767" s="38" t="str">
        <f>TRIM(UPPER(IFERROR(_xlfn.TEXTBEFORE('query (10)'!L1767,"("),'query (10)'!L1767)))</f>
        <v>INNER RING RACEWAY GRINDING MACHINE</v>
      </c>
      <c r="E1767" s="38" t="str">
        <f>IFERROR(TRIM(UPPER(_xlfn.TEXTBEFORE(_xlfn.TEXTAFTER('query (10)'!L1767,"("),")"))),"")</f>
        <v/>
      </c>
      <c r="F1767" s="38" t="str">
        <f>TRIM('query (10)'!K1767)</f>
        <v>CR2</v>
      </c>
      <c r="G1767" s="38" t="str">
        <f>IF('query (10)'!J1767="","",'query (10)'!J1767)</f>
        <v>Oil mist</v>
      </c>
      <c r="H1767" s="38" t="str">
        <f>TRIM(UPPER('query (10)'!J1767))</f>
        <v>OIL MIST</v>
      </c>
      <c r="I1767" s="38" t="str">
        <f>IF('query (10)'!F1767="","",'query (10)'!F1767)</f>
        <v>Time-based Maintenance</v>
      </c>
      <c r="J1767" s="38" t="str">
        <f>IF('query (10)'!F1767="","",IFERROR(INDEX(Cleaning_Rules!$B$14:$B$17,MATCH(TRIM('query (10)'!F1767),Cleaning_Rules!$A$14:$A$17,0)),"UNKNOWN"))</f>
        <v>TBM</v>
      </c>
      <c r="K1767" s="38" t="str">
        <f>IF('query (10)'!G1767="","",'query (10)'!G1767)</f>
        <v>เสร็จสิ้น</v>
      </c>
      <c r="L1767" s="38" t="str">
        <f>IF('query (10)'!G1767="","MISSING",IFERROR(INDEX(Cleaning_Rules!$B$5:$B$10,MATCH(TRIM('query (10)'!G1767),Cleaning_Rules!$A$5:$A$10,0)),"UNKNOWN"))</f>
        <v>COMPLETED</v>
      </c>
      <c r="M1767" s="38" t="str">
        <f>IF('query (10)'!I1767="","",'query (10)'!I1767)</f>
        <v>Mechanical</v>
      </c>
      <c r="N1767" s="38" t="str">
        <f>IF('query (10)'!O1767="","",'query (10)'!O1767)</f>
        <v>Cleaning</v>
      </c>
      <c r="O1767" s="38" t="str">
        <f>IF('query (10)'!P1767="","",'query (10)'!P1767)</f>
        <v>Medium</v>
      </c>
      <c r="P1767" s="38" t="str">
        <f>IF('query (10)'!N1767="","",'query (10)'!N1767)</f>
        <v>Cleaning venturi  oil  mist/Check drop 20 Drop/min</v>
      </c>
      <c r="Q1767" s="38" t="str">
        <f>TRIM('query (10)'!N1767)</f>
        <v>Cleaning venturi oil mist/Check drop 20 Drop/min</v>
      </c>
      <c r="R1767" s="38" t="str">
        <f>TRIM(UPPER('query (10)'!R1767))</f>
        <v/>
      </c>
      <c r="S1767" s="38" t="str">
        <f>TRIM(UPPER('query (10)'!S1767))</f>
        <v/>
      </c>
      <c r="T1767" s="38" t="str">
        <f>IF('query (10)'!Q1767="","",TRIM(UPPER('query (10)'!Q1767)))</f>
        <v/>
      </c>
      <c r="U1767" s="38" t="str">
        <f>IF('query (10)'!T1767="","",'query (10)'!T1767)</f>
        <v/>
      </c>
      <c r="V1767" s="39" t="str">
        <f>IF('query (10)'!T1767="","",IFERROR(VALUE('query (10)'!T1767),""))</f>
        <v/>
      </c>
      <c r="W1767" s="40">
        <f>IF('query (10)'!U1767="","",'query (10)'!U1767)</f>
        <v>0</v>
      </c>
      <c r="X1767" s="39">
        <f>IF('query (10)'!V1767="","",'query (10)'!V1767)</f>
        <v>180</v>
      </c>
      <c r="Y1767" s="41">
        <f>IF('query (10)'!W1767="","",'query (10)'!W1767)</f>
        <v>46116</v>
      </c>
      <c r="Z1767" s="41">
        <f>IF('query (10)'!X1767="","",'query (10)'!X1767)</f>
        <v>46118</v>
      </c>
      <c r="AA1767" s="41">
        <f>IF('query (10)'!Y1767="","",'query (10)'!Y1767)</f>
        <v>46118</v>
      </c>
      <c r="AB1767" s="41">
        <f>IF('query (10)'!Z1767="","",'query (10)'!Z1767)</f>
        <v>46298</v>
      </c>
      <c r="AC1767" s="38" t="str">
        <f>IF(OR('query (10)'!AA1767="",COUNTIF(Cleaning_Rules!$A$21:$A$26,TRIM('query (10)'!AA1767))&gt;0),"",TRIM('query (10)'!AA1767))</f>
        <v/>
      </c>
      <c r="AD1767" s="38" t="str">
        <f>IF('query (10)'!AB1767="","",TRIM(IFERROR(_xlfn.TEXTBEFORE('query (10)'!AB1767,"("),'query (10)'!AB1767)))</f>
        <v>เริ่มซ่อมงาน PM แล้ว รับผิดชอบโดย PAHLA SEEDANG</v>
      </c>
      <c r="AE1767" s="38" t="str">
        <f>IFERROR(LOWER(TRIM(_xlfn.TEXTBEFORE(_xlfn.TEXTAFTER('query (10)'!AB1767,"("),")"))),"")</f>
        <v>pahla@nsk.com</v>
      </c>
      <c r="AF1767" s="38" t="str">
        <f>IF('query (10)'!AD1767="","",TRIM('query (10)'!AD1767))</f>
        <v>ผะหลา สีแดง</v>
      </c>
      <c r="AG1767" s="38" t="str">
        <f>IF('query (10)'!AE1767="","",TRIM('query (10)'!AE1767))</f>
        <v>ผะหลา สีแดง</v>
      </c>
      <c r="AH1767" s="38" t="str">
        <f>IF('query (10)'!AF1767="","",IFERROR(VALUE('query (10)'!AF1767),""))</f>
        <v/>
      </c>
      <c r="AI1767" s="38" t="str">
        <f>IF('query (10)'!AG1767="","",TRIM('query (10)'!AG1767))</f>
        <v/>
      </c>
      <c r="AJ1767" s="38" t="str">
        <f>IF('query (10)'!AH1767="","",IFERROR(VALUE('query (10)'!AH1767),""))</f>
        <v/>
      </c>
      <c r="AK1767" s="38" t="str">
        <f>IF('query (10)'!AI1767="","",TRIM('query (10)'!AI1767))</f>
        <v/>
      </c>
      <c r="AL1767" s="42">
        <f t="shared" si="135"/>
        <v>2026</v>
      </c>
      <c r="AM1767" s="42" t="str">
        <f t="shared" si="136"/>
        <v>2026-04</v>
      </c>
      <c r="AN1767" s="42" t="str">
        <f t="shared" ca="1" si="137"/>
        <v/>
      </c>
      <c r="AO1767" s="42" t="str">
        <f t="shared" si="138"/>
        <v>GR-1203 | INNER RING RACEWAY GRINDING MACHINE | CR2 | OIL MIST | Time-based Maintenance | Mechanical | Cleaning | Medium | Cleaning venturi oil mist/Check drop 20 Drop/min | เริ่มซ่อมงาน PM แล้ว รับผิดชอบโดย PAHLA SEEDANG | ผะหลา สีแดง</v>
      </c>
      <c r="AP1767" s="42" t="str">
        <f>_xlfn.TEXTJOIN("; ",TRUE,IF(COUNTA('query (10)'!A1767:AK1767)&lt;=6,"NEAR_EMPTY_ROW",""),IF($K1767="","MISSING_STATUS",""),IF(AND($K1767="เสร็จสิ้น",$Z1767=""),"DONE_NO_ACTUAL_DATE",""),IF(AND($I1767="Condition-based Maintenance",$AH1767=""),"CBM_NO_MEASUREMENT",""),IF(OR($X1767="",$X1767=0),"INVALID_PERIOD",""),IF(AND($AA1767&lt;&gt;"",$AB1767&lt;&gt;"",$AB1767&lt;$AA1767),"DATE_SEQUENCE_ERROR",""),IF(AND($AB1767&lt;&gt;"",$AB1767&gt;DATE(2030,12,31)),"DATE_OUTLIER",""),IF($C1767="","MISSING_QRCODE",""),IF($J1767="UNKNOWN","UNKNOWN_PM_TYPE",""),IF($L1767="UNKNOWN","UNKNOWN_STATUS",""))</f>
        <v/>
      </c>
      <c r="AQ1767" s="42" t="str">
        <f t="shared" si="139"/>
        <v>NO</v>
      </c>
    </row>
    <row r="1768" spans="1:43" x14ac:dyDescent="0.3">
      <c r="A1768" s="38">
        <f>IF('query (10)'!A1768="","",'query (10)'!A1768)</f>
        <v>1975</v>
      </c>
      <c r="B1768" s="38">
        <f>IF('query (10)'!B1768="","",'query (10)'!B1768)</f>
        <v>19812</v>
      </c>
      <c r="C1768" s="38" t="str">
        <f>TRIM(UPPER('query (10)'!M1768))</f>
        <v>DE-1173</v>
      </c>
      <c r="D1768" s="38" t="str">
        <f>TRIM(UPPER(IFERROR(_xlfn.TEXTBEFORE('query (10)'!L1768,"("),'query (10)'!L1768)))</f>
        <v>DEMAGNETIZING FOR INNER RING</v>
      </c>
      <c r="E1768" s="38" t="str">
        <f>IFERROR(TRIM(UPPER(_xlfn.TEXTBEFORE(_xlfn.TEXTAFTER('query (10)'!L1768,"("),")"))),"")</f>
        <v/>
      </c>
      <c r="F1768" s="38" t="str">
        <f>TRIM('query (10)'!K1768)</f>
        <v>CR2</v>
      </c>
      <c r="G1768" s="38" t="str">
        <f>IF('query (10)'!J1768="","",'query (10)'!J1768)</f>
        <v>Belt</v>
      </c>
      <c r="H1768" s="38" t="str">
        <f>TRIM(UPPER('query (10)'!J1768))</f>
        <v>BELT</v>
      </c>
      <c r="I1768" s="38" t="str">
        <f>IF('query (10)'!F1768="","",'query (10)'!F1768)</f>
        <v>Time-based Maintenance</v>
      </c>
      <c r="J1768" s="38" t="str">
        <f>IF('query (10)'!F1768="","",IFERROR(INDEX(Cleaning_Rules!$B$14:$B$17,MATCH(TRIM('query (10)'!F1768),Cleaning_Rules!$A$14:$A$17,0)),"UNKNOWN"))</f>
        <v>TBM</v>
      </c>
      <c r="K1768" s="38" t="str">
        <f>IF('query (10)'!G1768="","",'query (10)'!G1768)</f>
        <v>เสร็จสิ้น</v>
      </c>
      <c r="L1768" s="38" t="str">
        <f>IF('query (10)'!G1768="","MISSING",IFERROR(INDEX(Cleaning_Rules!$B$5:$B$10,MATCH(TRIM('query (10)'!G1768),Cleaning_Rules!$A$5:$A$10,0)),"UNKNOWN"))</f>
        <v>COMPLETED</v>
      </c>
      <c r="M1768" s="38" t="str">
        <f>IF('query (10)'!I1768="","",'query (10)'!I1768)</f>
        <v>Mechanical</v>
      </c>
      <c r="N1768" s="38" t="str">
        <f>IF('query (10)'!O1768="","",'query (10)'!O1768)</f>
        <v>Part Change</v>
      </c>
      <c r="O1768" s="38" t="str">
        <f>IF('query (10)'!P1768="","",'query (10)'!P1768)</f>
        <v>Medium</v>
      </c>
      <c r="P1768" s="38" t="str">
        <f>IF('query (10)'!N1768="","",'query (10)'!N1768)</f>
        <v>Change belt carriyer plate</v>
      </c>
      <c r="Q1768" s="38" t="str">
        <f>TRIM('query (10)'!N1768)</f>
        <v>Change belt carriyer plate</v>
      </c>
      <c r="R1768" s="38" t="str">
        <f>TRIM(UPPER('query (10)'!R1768))</f>
        <v>BEARING</v>
      </c>
      <c r="S1768" s="38" t="str">
        <f>TRIM(UPPER('query (10)'!S1768))</f>
        <v>608DD1MC3E</v>
      </c>
      <c r="T1768" s="38" t="str">
        <f>IF('query (10)'!Q1768="","",TRIM(UPPER('query (10)'!Q1768)))</f>
        <v/>
      </c>
      <c r="U1768" s="38" t="str">
        <f>IF('query (10)'!T1768="","",'query (10)'!T1768)</f>
        <v/>
      </c>
      <c r="V1768" s="39" t="str">
        <f>IF('query (10)'!T1768="","",IFERROR(VALUE('query (10)'!T1768),""))</f>
        <v/>
      </c>
      <c r="W1768" s="40">
        <f>IF('query (10)'!U1768="","",'query (10)'!U1768)</f>
        <v>0</v>
      </c>
      <c r="X1768" s="39">
        <f>IF('query (10)'!V1768="","",'query (10)'!V1768)</f>
        <v>7200</v>
      </c>
      <c r="Y1768" s="41">
        <f>IF('query (10)'!W1768="","",'query (10)'!W1768)</f>
        <v>46116</v>
      </c>
      <c r="Z1768" s="41">
        <f>IF('query (10)'!X1768="","",'query (10)'!X1768)</f>
        <v>46118</v>
      </c>
      <c r="AA1768" s="41">
        <f>IF('query (10)'!Y1768="","",'query (10)'!Y1768)</f>
        <v>46118</v>
      </c>
      <c r="AB1768" s="41">
        <f>IF('query (10)'!Z1768="","",'query (10)'!Z1768)</f>
        <v>53318</v>
      </c>
      <c r="AC1768" s="38" t="str">
        <f>IF(OR('query (10)'!AA1768="",COUNTIF(Cleaning_Rules!$A$21:$A$26,TRIM('query (10)'!AA1768))&gt;0),"",TRIM('query (10)'!AA1768))</f>
        <v/>
      </c>
      <c r="AD1768" s="38" t="str">
        <f>IF('query (10)'!AB1768="","",TRIM(IFERROR(_xlfn.TEXTBEFORE('query (10)'!AB1768,"("),'query (10)'!AB1768)))</f>
        <v>เริ่มซ่อมงาน PM แล้ว รับผิดชอบโดย PAHLA SEEDANG</v>
      </c>
      <c r="AE1768" s="38" t="str">
        <f>IFERROR(LOWER(TRIM(_xlfn.TEXTBEFORE(_xlfn.TEXTAFTER('query (10)'!AB1768,"("),")"))),"")</f>
        <v>pahla@nsk.com</v>
      </c>
      <c r="AF1768" s="38" t="str">
        <f>IF('query (10)'!AD1768="","",TRIM('query (10)'!AD1768))</f>
        <v>ผะหลา สีแดง</v>
      </c>
      <c r="AG1768" s="38" t="str">
        <f>IF('query (10)'!AE1768="","",TRIM('query (10)'!AE1768))</f>
        <v>ผะหลา สีแดง</v>
      </c>
      <c r="AH1768" s="38" t="str">
        <f>IF('query (10)'!AF1768="","",IFERROR(VALUE('query (10)'!AF1768),""))</f>
        <v/>
      </c>
      <c r="AI1768" s="38" t="str">
        <f>IF('query (10)'!AG1768="","",TRIM('query (10)'!AG1768))</f>
        <v/>
      </c>
      <c r="AJ1768" s="38" t="str">
        <f>IF('query (10)'!AH1768="","",IFERROR(VALUE('query (10)'!AH1768),""))</f>
        <v/>
      </c>
      <c r="AK1768" s="38" t="str">
        <f>IF('query (10)'!AI1768="","",TRIM('query (10)'!AI1768))</f>
        <v/>
      </c>
      <c r="AL1768" s="42">
        <f t="shared" si="135"/>
        <v>2026</v>
      </c>
      <c r="AM1768" s="42" t="str">
        <f t="shared" si="136"/>
        <v>2026-04</v>
      </c>
      <c r="AN1768" s="42" t="str">
        <f t="shared" ca="1" si="137"/>
        <v/>
      </c>
      <c r="AO1768" s="42" t="str">
        <f t="shared" si="138"/>
        <v>DE-1173 | DEMAGNETIZING FOR INNER RING | CR2 | BELT | Time-based Maintenance | Mechanical | Part Change | Medium | Change belt carriyer plate | BEARING | 608DD1MC3E | เริ่มซ่อมงาน PM แล้ว รับผิดชอบโดย PAHLA SEEDANG | ผะหลา สีแดง</v>
      </c>
      <c r="AP1768" s="42" t="str">
        <f>_xlfn.TEXTJOIN("; ",TRUE,IF(COUNTA('query (10)'!A1768:AK1768)&lt;=6,"NEAR_EMPTY_ROW",""),IF($K1768="","MISSING_STATUS",""),IF(AND($K1768="เสร็จสิ้น",$Z1768=""),"DONE_NO_ACTUAL_DATE",""),IF(AND($I1768="Condition-based Maintenance",$AH1768=""),"CBM_NO_MEASUREMENT",""),IF(OR($X1768="",$X1768=0),"INVALID_PERIOD",""),IF(AND($AA1768&lt;&gt;"",$AB1768&lt;&gt;"",$AB1768&lt;$AA1768),"DATE_SEQUENCE_ERROR",""),IF(AND($AB1768&lt;&gt;"",$AB1768&gt;DATE(2030,12,31)),"DATE_OUTLIER",""),IF($C1768="","MISSING_QRCODE",""),IF($J1768="UNKNOWN","UNKNOWN_PM_TYPE",""),IF($L1768="UNKNOWN","UNKNOWN_STATUS",""))</f>
        <v>DATE_OUTLIER</v>
      </c>
      <c r="AQ1768" s="42" t="str">
        <f t="shared" si="139"/>
        <v>NO</v>
      </c>
    </row>
    <row r="1769" spans="1:43" x14ac:dyDescent="0.3">
      <c r="A1769" s="38">
        <f>IF('query (10)'!A1769="","",'query (10)'!A1769)</f>
        <v>1976</v>
      </c>
      <c r="B1769" s="38">
        <f>IF('query (10)'!B1769="","",'query (10)'!B1769)</f>
        <v>19813</v>
      </c>
      <c r="C1769" s="38" t="str">
        <f>TRIM(UPPER('query (10)'!M1769))</f>
        <v>GR-1200</v>
      </c>
      <c r="D1769" s="38" t="str">
        <f>TRIM(UPPER(IFERROR(_xlfn.TEXTBEFORE('query (10)'!L1769,"("),'query (10)'!L1769)))</f>
        <v>INNER RING RACEWAY SUPER FINISH MACHINE</v>
      </c>
      <c r="E1769" s="38" t="str">
        <f>IFERROR(TRIM(UPPER(_xlfn.TEXTBEFORE(_xlfn.TEXTAFTER('query (10)'!L1769,"("),")"))),"")</f>
        <v/>
      </c>
      <c r="F1769" s="38" t="str">
        <f>TRIM('query (10)'!K1769)</f>
        <v>CR2</v>
      </c>
      <c r="G1769" s="38" t="str">
        <f>IF('query (10)'!J1769="","",'query (10)'!J1769)</f>
        <v>Arm oscillation</v>
      </c>
      <c r="H1769" s="38" t="str">
        <f>TRIM(UPPER('query (10)'!J1769))</f>
        <v>ARM OSCILLATION</v>
      </c>
      <c r="I1769" s="38" t="str">
        <f>IF('query (10)'!F1769="","",'query (10)'!F1769)</f>
        <v>Time-based Maintenance</v>
      </c>
      <c r="J1769" s="38" t="str">
        <f>IF('query (10)'!F1769="","",IFERROR(INDEX(Cleaning_Rules!$B$14:$B$17,MATCH(TRIM('query (10)'!F1769),Cleaning_Rules!$A$14:$A$17,0)),"UNKNOWN"))</f>
        <v>TBM</v>
      </c>
      <c r="K1769" s="38" t="str">
        <f>IF('query (10)'!G1769="","",'query (10)'!G1769)</f>
        <v>เสร็จสิ้น</v>
      </c>
      <c r="L1769" s="38" t="str">
        <f>IF('query (10)'!G1769="","MISSING",IFERROR(INDEX(Cleaning_Rules!$B$5:$B$10,MATCH(TRIM('query (10)'!G1769),Cleaning_Rules!$A$5:$A$10,0)),"UNKNOWN"))</f>
        <v>COMPLETED</v>
      </c>
      <c r="M1769" s="38" t="str">
        <f>IF('query (10)'!I1769="","",'query (10)'!I1769)</f>
        <v>Mechanical</v>
      </c>
      <c r="N1769" s="38" t="str">
        <f>IF('query (10)'!O1769="","",'query (10)'!O1769)</f>
        <v>Part Change</v>
      </c>
      <c r="O1769" s="38" t="str">
        <f>IF('query (10)'!P1769="","",'query (10)'!P1769)</f>
        <v>Medium</v>
      </c>
      <c r="P1769" s="38" t="str">
        <f>IF('query (10)'!N1769="","",'query (10)'!N1769)</f>
        <v>Change bearing arm oisllation</v>
      </c>
      <c r="Q1769" s="38" t="str">
        <f>TRIM('query (10)'!N1769)</f>
        <v>Change bearing arm oisllation</v>
      </c>
      <c r="R1769" s="38" t="str">
        <f>TRIM(UPPER('query (10)'!R1769))</f>
        <v>BEARING</v>
      </c>
      <c r="S1769" s="38" t="str">
        <f>TRIM(UPPER('query (10)'!S1769))</f>
        <v>7004CTYNDULP4</v>
      </c>
      <c r="T1769" s="38" t="str">
        <f>IF('query (10)'!Q1769="","",TRIM(UPPER('query (10)'!Q1769)))</f>
        <v/>
      </c>
      <c r="U1769" s="38" t="str">
        <f>IF('query (10)'!T1769="","",'query (10)'!T1769)</f>
        <v/>
      </c>
      <c r="V1769" s="39" t="str">
        <f>IF('query (10)'!T1769="","",IFERROR(VALUE('query (10)'!T1769),""))</f>
        <v/>
      </c>
      <c r="W1769" s="40">
        <f>IF('query (10)'!U1769="","",'query (10)'!U1769)</f>
        <v>0</v>
      </c>
      <c r="X1769" s="39">
        <f>IF('query (10)'!V1769="","",'query (10)'!V1769)</f>
        <v>1080</v>
      </c>
      <c r="Y1769" s="41">
        <f>IF('query (10)'!W1769="","",'query (10)'!W1769)</f>
        <v>46116</v>
      </c>
      <c r="Z1769" s="41">
        <f>IF('query (10)'!X1769="","",'query (10)'!X1769)</f>
        <v>46122</v>
      </c>
      <c r="AA1769" s="41">
        <f>IF('query (10)'!Y1769="","",'query (10)'!Y1769)</f>
        <v>46122</v>
      </c>
      <c r="AB1769" s="41">
        <f>IF('query (10)'!Z1769="","",'query (10)'!Z1769)</f>
        <v>47202</v>
      </c>
      <c r="AC1769" s="38" t="str">
        <f>IF(OR('query (10)'!AA1769="",COUNTIF(Cleaning_Rules!$A$21:$A$26,TRIM('query (10)'!AA1769))&gt;0),"",TRIM('query (10)'!AA1769))</f>
        <v/>
      </c>
      <c r="AD1769" s="38" t="str">
        <f>IF('query (10)'!AB1769="","",TRIM(IFERROR(_xlfn.TEXTBEFORE('query (10)'!AB1769,"("),'query (10)'!AB1769)))</f>
        <v>เริ่มซ่อมงาน PM แล้ว รับผิดชอบโดย PAHLA SEEDANG</v>
      </c>
      <c r="AE1769" s="38" t="str">
        <f>IFERROR(LOWER(TRIM(_xlfn.TEXTBEFORE(_xlfn.TEXTAFTER('query (10)'!AB1769,"("),")"))),"")</f>
        <v>pahla@nsk.com</v>
      </c>
      <c r="AF1769" s="38" t="str">
        <f>IF('query (10)'!AD1769="","",TRIM('query (10)'!AD1769))</f>
        <v>ผะหลา สีแดง</v>
      </c>
      <c r="AG1769" s="38" t="str">
        <f>IF('query (10)'!AE1769="","",TRIM('query (10)'!AE1769))</f>
        <v>ผะหลา สีแดง</v>
      </c>
      <c r="AH1769" s="38" t="str">
        <f>IF('query (10)'!AF1769="","",IFERROR(VALUE('query (10)'!AF1769),""))</f>
        <v/>
      </c>
      <c r="AI1769" s="38" t="str">
        <f>IF('query (10)'!AG1769="","",TRIM('query (10)'!AG1769))</f>
        <v/>
      </c>
      <c r="AJ1769" s="38" t="str">
        <f>IF('query (10)'!AH1769="","",IFERROR(VALUE('query (10)'!AH1769),""))</f>
        <v/>
      </c>
      <c r="AK1769" s="38" t="str">
        <f>IF('query (10)'!AI1769="","",TRIM('query (10)'!AI1769))</f>
        <v/>
      </c>
      <c r="AL1769" s="42">
        <f t="shared" si="135"/>
        <v>2026</v>
      </c>
      <c r="AM1769" s="42" t="str">
        <f t="shared" si="136"/>
        <v>2026-04</v>
      </c>
      <c r="AN1769" s="42" t="str">
        <f t="shared" ca="1" si="137"/>
        <v/>
      </c>
      <c r="AO1769" s="42" t="str">
        <f t="shared" si="138"/>
        <v>GR-1200 | INNER RING RACEWAY SUPER FINISH MACHINE | CR2 | ARM OSCILLATION | Time-based Maintenance | Mechanical | Part Change | Medium | Change bearing arm oisllation | BEARING | 7004CTYNDULP4 | เริ่มซ่อมงาน PM แล้ว รับผิดชอบโดย PAHLA SEEDANG | ผะหลา สีแดง</v>
      </c>
      <c r="AP1769" s="42" t="str">
        <f>_xlfn.TEXTJOIN("; ",TRUE,IF(COUNTA('query (10)'!A1769:AK1769)&lt;=6,"NEAR_EMPTY_ROW",""),IF($K1769="","MISSING_STATUS",""),IF(AND($K1769="เสร็จสิ้น",$Z1769=""),"DONE_NO_ACTUAL_DATE",""),IF(AND($I1769="Condition-based Maintenance",$AH1769=""),"CBM_NO_MEASUREMENT",""),IF(OR($X1769="",$X1769=0),"INVALID_PERIOD",""),IF(AND($AA1769&lt;&gt;"",$AB1769&lt;&gt;"",$AB1769&lt;$AA1769),"DATE_SEQUENCE_ERROR",""),IF(AND($AB1769&lt;&gt;"",$AB1769&gt;DATE(2030,12,31)),"DATE_OUTLIER",""),IF($C1769="","MISSING_QRCODE",""),IF($J1769="UNKNOWN","UNKNOWN_PM_TYPE",""),IF($L1769="UNKNOWN","UNKNOWN_STATUS",""))</f>
        <v/>
      </c>
      <c r="AQ1769" s="42" t="str">
        <f t="shared" si="139"/>
        <v>NO</v>
      </c>
    </row>
    <row r="1770" spans="1:43" x14ac:dyDescent="0.3">
      <c r="A1770" s="38">
        <f>IF('query (10)'!A1770="","",'query (10)'!A1770)</f>
        <v>1977</v>
      </c>
      <c r="B1770" s="38">
        <f>IF('query (10)'!B1770="","",'query (10)'!B1770)</f>
        <v>19814</v>
      </c>
      <c r="C1770" s="38" t="str">
        <f>TRIM(UPPER('query (10)'!M1770))</f>
        <v>WA-1179</v>
      </c>
      <c r="D1770" s="38" t="str">
        <f>TRIM(UPPER(IFERROR(_xlfn.TEXTBEFORE('query (10)'!L1770,"("),'query (10)'!L1770)))</f>
        <v>DEOILER</v>
      </c>
      <c r="E1770" s="38" t="str">
        <f>IFERROR(TRIM(UPPER(_xlfn.TEXTBEFORE(_xlfn.TEXTAFTER('query (10)'!L1770,"("),")"))),"")</f>
        <v/>
      </c>
      <c r="F1770" s="38" t="str">
        <f>TRIM('query (10)'!K1770)</f>
        <v>CR2</v>
      </c>
      <c r="G1770" s="38" t="str">
        <f>IF('query (10)'!J1770="","",'query (10)'!J1770)</f>
        <v>Filter</v>
      </c>
      <c r="H1770" s="38" t="str">
        <f>TRIM(UPPER('query (10)'!J1770))</f>
        <v>FILTER</v>
      </c>
      <c r="I1770" s="38" t="str">
        <f>IF('query (10)'!F1770="","",'query (10)'!F1770)</f>
        <v>Time-based Maintenance</v>
      </c>
      <c r="J1770" s="38" t="str">
        <f>IF('query (10)'!F1770="","",IFERROR(INDEX(Cleaning_Rules!$B$14:$B$17,MATCH(TRIM('query (10)'!F1770),Cleaning_Rules!$A$14:$A$17,0)),"UNKNOWN"))</f>
        <v>TBM</v>
      </c>
      <c r="K1770" s="38" t="str">
        <f>IF('query (10)'!G1770="","",'query (10)'!G1770)</f>
        <v>เสร็จสิ้น</v>
      </c>
      <c r="L1770" s="38" t="str">
        <f>IF('query (10)'!G1770="","MISSING",IFERROR(INDEX(Cleaning_Rules!$B$5:$B$10,MATCH(TRIM('query (10)'!G1770),Cleaning_Rules!$A$5:$A$10,0)),"UNKNOWN"))</f>
        <v>COMPLETED</v>
      </c>
      <c r="M1770" s="38" t="str">
        <f>IF('query (10)'!I1770="","",'query (10)'!I1770)</f>
        <v>Mechanical</v>
      </c>
      <c r="N1770" s="38" t="str">
        <f>IF('query (10)'!O1770="","",'query (10)'!O1770)</f>
        <v>Part Change</v>
      </c>
      <c r="O1770" s="38" t="str">
        <f>IF('query (10)'!P1770="","",'query (10)'!P1770)</f>
        <v>Medium</v>
      </c>
      <c r="P1770" s="38" t="str">
        <f>IF('query (10)'!N1770="","",'query (10)'!N1770)</f>
        <v>Change Filter heavy smoke model DF - 40</v>
      </c>
      <c r="Q1770" s="38" t="str">
        <f>TRIM('query (10)'!N1770)</f>
        <v>Change Filter heavy smoke model DF - 40</v>
      </c>
      <c r="R1770" s="38" t="str">
        <f>TRIM(UPPER('query (10)'!R1770))</f>
        <v>FILTER</v>
      </c>
      <c r="S1770" s="38" t="str">
        <f>TRIM(UPPER('query (10)'!S1770))</f>
        <v>DF-40</v>
      </c>
      <c r="T1770" s="38" t="str">
        <f>IF('query (10)'!Q1770="","",TRIM(UPPER('query (10)'!Q1770)))</f>
        <v/>
      </c>
      <c r="U1770" s="38" t="str">
        <f>IF('query (10)'!T1770="","",'query (10)'!T1770)</f>
        <v/>
      </c>
      <c r="V1770" s="39" t="str">
        <f>IF('query (10)'!T1770="","",IFERROR(VALUE('query (10)'!T1770),""))</f>
        <v/>
      </c>
      <c r="W1770" s="40">
        <f>IF('query (10)'!U1770="","",'query (10)'!U1770)</f>
        <v>0</v>
      </c>
      <c r="X1770" s="39">
        <f>IF('query (10)'!V1770="","",'query (10)'!V1770)</f>
        <v>1080</v>
      </c>
      <c r="Y1770" s="41">
        <f>IF('query (10)'!W1770="","",'query (10)'!W1770)</f>
        <v>46116</v>
      </c>
      <c r="Z1770" s="41">
        <f>IF('query (10)'!X1770="","",'query (10)'!X1770)</f>
        <v>46118</v>
      </c>
      <c r="AA1770" s="41">
        <f>IF('query (10)'!Y1770="","",'query (10)'!Y1770)</f>
        <v>46118</v>
      </c>
      <c r="AB1770" s="41">
        <f>IF('query (10)'!Z1770="","",'query (10)'!Z1770)</f>
        <v>47198</v>
      </c>
      <c r="AC1770" s="38" t="str">
        <f>IF(OR('query (10)'!AA1770="",COUNTIF(Cleaning_Rules!$A$21:$A$26,TRIM('query (10)'!AA1770))&gt;0),"",TRIM('query (10)'!AA1770))</f>
        <v/>
      </c>
      <c r="AD1770" s="38" t="str">
        <f>IF('query (10)'!AB1770="","",TRIM(IFERROR(_xlfn.TEXTBEFORE('query (10)'!AB1770,"("),'query (10)'!AB1770)))</f>
        <v>เริ่มซ่อมงาน PM แล้ว รับผิดชอบโดย PAHLA SEEDANG</v>
      </c>
      <c r="AE1770" s="38" t="str">
        <f>IFERROR(LOWER(TRIM(_xlfn.TEXTBEFORE(_xlfn.TEXTAFTER('query (10)'!AB1770,"("),")"))),"")</f>
        <v>pahla@nsk.com</v>
      </c>
      <c r="AF1770" s="38" t="str">
        <f>IF('query (10)'!AD1770="","",TRIM('query (10)'!AD1770))</f>
        <v>ผะหลา สีแดง</v>
      </c>
      <c r="AG1770" s="38" t="str">
        <f>IF('query (10)'!AE1770="","",TRIM('query (10)'!AE1770))</f>
        <v>ผะหลา สีแดง</v>
      </c>
      <c r="AH1770" s="38" t="str">
        <f>IF('query (10)'!AF1770="","",IFERROR(VALUE('query (10)'!AF1770),""))</f>
        <v/>
      </c>
      <c r="AI1770" s="38" t="str">
        <f>IF('query (10)'!AG1770="","",TRIM('query (10)'!AG1770))</f>
        <v/>
      </c>
      <c r="AJ1770" s="38" t="str">
        <f>IF('query (10)'!AH1770="","",IFERROR(VALUE('query (10)'!AH1770),""))</f>
        <v/>
      </c>
      <c r="AK1770" s="38" t="str">
        <f>IF('query (10)'!AI1770="","",TRIM('query (10)'!AI1770))</f>
        <v/>
      </c>
      <c r="AL1770" s="42">
        <f t="shared" si="135"/>
        <v>2026</v>
      </c>
      <c r="AM1770" s="42" t="str">
        <f t="shared" si="136"/>
        <v>2026-04</v>
      </c>
      <c r="AN1770" s="42" t="str">
        <f t="shared" ca="1" si="137"/>
        <v/>
      </c>
      <c r="AO1770" s="42" t="str">
        <f t="shared" si="138"/>
        <v>WA-1179 | DEOILER | CR2 | FILTER | Time-based Maintenance | Mechanical | Part Change | Medium | Change Filter heavy smoke model DF - 40 | FILTER | DF-40 | เริ่มซ่อมงาน PM แล้ว รับผิดชอบโดย PAHLA SEEDANG | ผะหลา สีแดง</v>
      </c>
      <c r="AP1770" s="42" t="str">
        <f>_xlfn.TEXTJOIN("; ",TRUE,IF(COUNTA('query (10)'!A1770:AK1770)&lt;=6,"NEAR_EMPTY_ROW",""),IF($K1770="","MISSING_STATUS",""),IF(AND($K1770="เสร็จสิ้น",$Z1770=""),"DONE_NO_ACTUAL_DATE",""),IF(AND($I1770="Condition-based Maintenance",$AH1770=""),"CBM_NO_MEASUREMENT",""),IF(OR($X1770="",$X1770=0),"INVALID_PERIOD",""),IF(AND($AA1770&lt;&gt;"",$AB1770&lt;&gt;"",$AB1770&lt;$AA1770),"DATE_SEQUENCE_ERROR",""),IF(AND($AB1770&lt;&gt;"",$AB1770&gt;DATE(2030,12,31)),"DATE_OUTLIER",""),IF($C1770="","MISSING_QRCODE",""),IF($J1770="UNKNOWN","UNKNOWN_PM_TYPE",""),IF($L1770="UNKNOWN","UNKNOWN_STATUS",""))</f>
        <v/>
      </c>
      <c r="AQ1770" s="42" t="str">
        <f t="shared" si="139"/>
        <v>NO</v>
      </c>
    </row>
    <row r="1771" spans="1:43" x14ac:dyDescent="0.3">
      <c r="A1771" s="38">
        <f>IF('query (10)'!A1771="","",'query (10)'!A1771)</f>
        <v>1978</v>
      </c>
      <c r="B1771" s="38">
        <f>IF('query (10)'!B1771="","",'query (10)'!B1771)</f>
        <v>19815</v>
      </c>
      <c r="C1771" s="38" t="str">
        <f>TRIM(UPPER('query (10)'!M1771))</f>
        <v>WA-1179</v>
      </c>
      <c r="D1771" s="38" t="str">
        <f>TRIM(UPPER(IFERROR(_xlfn.TEXTBEFORE('query (10)'!L1771,"("),'query (10)'!L1771)))</f>
        <v>DEOILER</v>
      </c>
      <c r="E1771" s="38" t="str">
        <f>IFERROR(TRIM(UPPER(_xlfn.TEXTBEFORE(_xlfn.TEXTAFTER('query (10)'!L1771,"("),")"))),"")</f>
        <v/>
      </c>
      <c r="F1771" s="38" t="str">
        <f>TRIM('query (10)'!K1771)</f>
        <v>CR2</v>
      </c>
      <c r="G1771" s="38" t="str">
        <f>IF('query (10)'!J1771="","",'query (10)'!J1771)</f>
        <v>Filter</v>
      </c>
      <c r="H1771" s="38" t="str">
        <f>TRIM(UPPER('query (10)'!J1771))</f>
        <v>FILTER</v>
      </c>
      <c r="I1771" s="38" t="str">
        <f>IF('query (10)'!F1771="","",'query (10)'!F1771)</f>
        <v>Time-based Maintenance</v>
      </c>
      <c r="J1771" s="38" t="str">
        <f>IF('query (10)'!F1771="","",IFERROR(INDEX(Cleaning_Rules!$B$14:$B$17,MATCH(TRIM('query (10)'!F1771),Cleaning_Rules!$A$14:$A$17,0)),"UNKNOWN"))</f>
        <v>TBM</v>
      </c>
      <c r="K1771" s="38" t="str">
        <f>IF('query (10)'!G1771="","",'query (10)'!G1771)</f>
        <v>เสร็จสิ้น</v>
      </c>
      <c r="L1771" s="38" t="str">
        <f>IF('query (10)'!G1771="","MISSING",IFERROR(INDEX(Cleaning_Rules!$B$5:$B$10,MATCH(TRIM('query (10)'!G1771),Cleaning_Rules!$A$5:$A$10,0)),"UNKNOWN"))</f>
        <v>COMPLETED</v>
      </c>
      <c r="M1771" s="38" t="str">
        <f>IF('query (10)'!I1771="","",'query (10)'!I1771)</f>
        <v>Mechanical</v>
      </c>
      <c r="N1771" s="38" t="str">
        <f>IF('query (10)'!O1771="","",'query (10)'!O1771)</f>
        <v>Part Change</v>
      </c>
      <c r="O1771" s="38" t="str">
        <f>IF('query (10)'!P1771="","",'query (10)'!P1771)</f>
        <v>Medium</v>
      </c>
      <c r="P1771" s="38" t="str">
        <f>IF('query (10)'!N1771="","",'query (10)'!N1771)</f>
        <v>Change Filter heavy smoke model RF - 40</v>
      </c>
      <c r="Q1771" s="38" t="str">
        <f>TRIM('query (10)'!N1771)</f>
        <v>Change Filter heavy smoke model RF - 40</v>
      </c>
      <c r="R1771" s="38" t="str">
        <f>TRIM(UPPER('query (10)'!R1771))</f>
        <v>FILTER</v>
      </c>
      <c r="S1771" s="38" t="str">
        <f>TRIM(UPPER('query (10)'!S1771))</f>
        <v>RF-40</v>
      </c>
      <c r="T1771" s="38" t="str">
        <f>IF('query (10)'!Q1771="","",TRIM(UPPER('query (10)'!Q1771)))</f>
        <v/>
      </c>
      <c r="U1771" s="38" t="str">
        <f>IF('query (10)'!T1771="","",'query (10)'!T1771)</f>
        <v/>
      </c>
      <c r="V1771" s="39" t="str">
        <f>IF('query (10)'!T1771="","",IFERROR(VALUE('query (10)'!T1771),""))</f>
        <v/>
      </c>
      <c r="W1771" s="40">
        <f>IF('query (10)'!U1771="","",'query (10)'!U1771)</f>
        <v>0</v>
      </c>
      <c r="X1771" s="39">
        <f>IF('query (10)'!V1771="","",'query (10)'!V1771)</f>
        <v>1080</v>
      </c>
      <c r="Y1771" s="41">
        <f>IF('query (10)'!W1771="","",'query (10)'!W1771)</f>
        <v>46116</v>
      </c>
      <c r="Z1771" s="41">
        <f>IF('query (10)'!X1771="","",'query (10)'!X1771)</f>
        <v>46118</v>
      </c>
      <c r="AA1771" s="41">
        <f>IF('query (10)'!Y1771="","",'query (10)'!Y1771)</f>
        <v>46118</v>
      </c>
      <c r="AB1771" s="41">
        <f>IF('query (10)'!Z1771="","",'query (10)'!Z1771)</f>
        <v>47198</v>
      </c>
      <c r="AC1771" s="38" t="str">
        <f>IF(OR('query (10)'!AA1771="",COUNTIF(Cleaning_Rules!$A$21:$A$26,TRIM('query (10)'!AA1771))&gt;0),"",TRIM('query (10)'!AA1771))</f>
        <v/>
      </c>
      <c r="AD1771" s="38" t="str">
        <f>IF('query (10)'!AB1771="","",TRIM(IFERROR(_xlfn.TEXTBEFORE('query (10)'!AB1771,"("),'query (10)'!AB1771)))</f>
        <v>เริ่มซ่อมงาน PM แล้ว รับผิดชอบโดย PAHLA SEEDANG</v>
      </c>
      <c r="AE1771" s="38" t="str">
        <f>IFERROR(LOWER(TRIM(_xlfn.TEXTBEFORE(_xlfn.TEXTAFTER('query (10)'!AB1771,"("),")"))),"")</f>
        <v>pahla@nsk.com</v>
      </c>
      <c r="AF1771" s="38" t="str">
        <f>IF('query (10)'!AD1771="","",TRIM('query (10)'!AD1771))</f>
        <v>ผะหลา สีแดง</v>
      </c>
      <c r="AG1771" s="38" t="str">
        <f>IF('query (10)'!AE1771="","",TRIM('query (10)'!AE1771))</f>
        <v>ผะหลา สีแดง</v>
      </c>
      <c r="AH1771" s="38" t="str">
        <f>IF('query (10)'!AF1771="","",IFERROR(VALUE('query (10)'!AF1771),""))</f>
        <v/>
      </c>
      <c r="AI1771" s="38" t="str">
        <f>IF('query (10)'!AG1771="","",TRIM('query (10)'!AG1771))</f>
        <v/>
      </c>
      <c r="AJ1771" s="38" t="str">
        <f>IF('query (10)'!AH1771="","",IFERROR(VALUE('query (10)'!AH1771),""))</f>
        <v/>
      </c>
      <c r="AK1771" s="38" t="str">
        <f>IF('query (10)'!AI1771="","",TRIM('query (10)'!AI1771))</f>
        <v/>
      </c>
      <c r="AL1771" s="42">
        <f t="shared" si="135"/>
        <v>2026</v>
      </c>
      <c r="AM1771" s="42" t="str">
        <f t="shared" si="136"/>
        <v>2026-04</v>
      </c>
      <c r="AN1771" s="42" t="str">
        <f t="shared" ca="1" si="137"/>
        <v/>
      </c>
      <c r="AO1771" s="42" t="str">
        <f t="shared" si="138"/>
        <v>WA-1179 | DEOILER | CR2 | FILTER | Time-based Maintenance | Mechanical | Part Change | Medium | Change Filter heavy smoke model RF - 40 | FILTER | RF-40 | เริ่มซ่อมงาน PM แล้ว รับผิดชอบโดย PAHLA SEEDANG | ผะหลา สีแดง</v>
      </c>
      <c r="AP1771" s="42" t="str">
        <f>_xlfn.TEXTJOIN("; ",TRUE,IF(COUNTA('query (10)'!A1771:AK1771)&lt;=6,"NEAR_EMPTY_ROW",""),IF($K1771="","MISSING_STATUS",""),IF(AND($K1771="เสร็จสิ้น",$Z1771=""),"DONE_NO_ACTUAL_DATE",""),IF(AND($I1771="Condition-based Maintenance",$AH1771=""),"CBM_NO_MEASUREMENT",""),IF(OR($X1771="",$X1771=0),"INVALID_PERIOD",""),IF(AND($AA1771&lt;&gt;"",$AB1771&lt;&gt;"",$AB1771&lt;$AA1771),"DATE_SEQUENCE_ERROR",""),IF(AND($AB1771&lt;&gt;"",$AB1771&gt;DATE(2030,12,31)),"DATE_OUTLIER",""),IF($C1771="","MISSING_QRCODE",""),IF($J1771="UNKNOWN","UNKNOWN_PM_TYPE",""),IF($L1771="UNKNOWN","UNKNOWN_STATUS",""))</f>
        <v/>
      </c>
      <c r="AQ1771" s="42" t="str">
        <f t="shared" si="139"/>
        <v>NO</v>
      </c>
    </row>
    <row r="1772" spans="1:43" x14ac:dyDescent="0.3">
      <c r="A1772" s="38">
        <f>IF('query (10)'!A1772="","",'query (10)'!A1772)</f>
        <v>1979</v>
      </c>
      <c r="B1772" s="38">
        <f>IF('query (10)'!B1772="","",'query (10)'!B1772)</f>
        <v>19816</v>
      </c>
      <c r="C1772" s="38" t="str">
        <f>TRIM(UPPER('query (10)'!M1772))</f>
        <v>AR-1190</v>
      </c>
      <c r="D1772" s="38" t="str">
        <f>TRIM(UPPER(IFERROR(_xlfn.TEXTBEFORE('query (10)'!L1772,"("),'query (10)'!L1772)))</f>
        <v>AUTO VISUAL &amp; ANTRI RUST</v>
      </c>
      <c r="E1772" s="38" t="str">
        <f>IFERROR(TRIM(UPPER(_xlfn.TEXTBEFORE(_xlfn.TEXTAFTER('query (10)'!L1772,"("),")"))),"")</f>
        <v/>
      </c>
      <c r="F1772" s="38" t="str">
        <f>TRIM('query (10)'!K1772)</f>
        <v>CR2</v>
      </c>
      <c r="G1772" s="38" t="str">
        <f>IF('query (10)'!J1772="","",'query (10)'!J1772)</f>
        <v>Filter</v>
      </c>
      <c r="H1772" s="38" t="str">
        <f>TRIM(UPPER('query (10)'!J1772))</f>
        <v>FILTER</v>
      </c>
      <c r="I1772" s="38" t="str">
        <f>IF('query (10)'!F1772="","",'query (10)'!F1772)</f>
        <v>Time-based Maintenance</v>
      </c>
      <c r="J1772" s="38" t="str">
        <f>IF('query (10)'!F1772="","",IFERROR(INDEX(Cleaning_Rules!$B$14:$B$17,MATCH(TRIM('query (10)'!F1772),Cleaning_Rules!$A$14:$A$17,0)),"UNKNOWN"))</f>
        <v>TBM</v>
      </c>
      <c r="K1772" s="38" t="str">
        <f>IF('query (10)'!G1772="","",'query (10)'!G1772)</f>
        <v>เสร็จสิ้น</v>
      </c>
      <c r="L1772" s="38" t="str">
        <f>IF('query (10)'!G1772="","MISSING",IFERROR(INDEX(Cleaning_Rules!$B$5:$B$10,MATCH(TRIM('query (10)'!G1772),Cleaning_Rules!$A$5:$A$10,0)),"UNKNOWN"))</f>
        <v>COMPLETED</v>
      </c>
      <c r="M1772" s="38" t="str">
        <f>IF('query (10)'!I1772="","",'query (10)'!I1772)</f>
        <v>Mechanical</v>
      </c>
      <c r="N1772" s="38" t="str">
        <f>IF('query (10)'!O1772="","",'query (10)'!O1772)</f>
        <v>Part Change</v>
      </c>
      <c r="O1772" s="38" t="str">
        <f>IF('query (10)'!P1772="","",'query (10)'!P1772)</f>
        <v>Medium</v>
      </c>
      <c r="P1772" s="38" t="str">
        <f>IF('query (10)'!N1772="","",'query (10)'!N1772)</f>
        <v>Change Filter heavy smoke model DF - 40</v>
      </c>
      <c r="Q1772" s="38" t="str">
        <f>TRIM('query (10)'!N1772)</f>
        <v>Change Filter heavy smoke model DF - 40</v>
      </c>
      <c r="R1772" s="38" t="str">
        <f>TRIM(UPPER('query (10)'!R1772))</f>
        <v>FILTER</v>
      </c>
      <c r="S1772" s="38" t="str">
        <f>TRIM(UPPER('query (10)'!S1772))</f>
        <v>DF-40</v>
      </c>
      <c r="T1772" s="38" t="str">
        <f>IF('query (10)'!Q1772="","",TRIM(UPPER('query (10)'!Q1772)))</f>
        <v/>
      </c>
      <c r="U1772" s="38" t="str">
        <f>IF('query (10)'!T1772="","",'query (10)'!T1772)</f>
        <v/>
      </c>
      <c r="V1772" s="39" t="str">
        <f>IF('query (10)'!T1772="","",IFERROR(VALUE('query (10)'!T1772),""))</f>
        <v/>
      </c>
      <c r="W1772" s="40">
        <f>IF('query (10)'!U1772="","",'query (10)'!U1772)</f>
        <v>0</v>
      </c>
      <c r="X1772" s="39">
        <f>IF('query (10)'!V1772="","",'query (10)'!V1772)</f>
        <v>1080</v>
      </c>
      <c r="Y1772" s="41">
        <f>IF('query (10)'!W1772="","",'query (10)'!W1772)</f>
        <v>46116</v>
      </c>
      <c r="Z1772" s="41">
        <f>IF('query (10)'!X1772="","",'query (10)'!X1772)</f>
        <v>46118</v>
      </c>
      <c r="AA1772" s="41">
        <f>IF('query (10)'!Y1772="","",'query (10)'!Y1772)</f>
        <v>46118</v>
      </c>
      <c r="AB1772" s="41">
        <f>IF('query (10)'!Z1772="","",'query (10)'!Z1772)</f>
        <v>47198</v>
      </c>
      <c r="AC1772" s="38" t="str">
        <f>IF(OR('query (10)'!AA1772="",COUNTIF(Cleaning_Rules!$A$21:$A$26,TRIM('query (10)'!AA1772))&gt;0),"",TRIM('query (10)'!AA1772))</f>
        <v/>
      </c>
      <c r="AD1772" s="38" t="str">
        <f>IF('query (10)'!AB1772="","",TRIM(IFERROR(_xlfn.TEXTBEFORE('query (10)'!AB1772,"("),'query (10)'!AB1772)))</f>
        <v>เริ่มซ่อมงาน PM แล้ว รับผิดชอบโดย PAHLA SEEDANG</v>
      </c>
      <c r="AE1772" s="38" t="str">
        <f>IFERROR(LOWER(TRIM(_xlfn.TEXTBEFORE(_xlfn.TEXTAFTER('query (10)'!AB1772,"("),")"))),"")</f>
        <v>pahla@nsk.com</v>
      </c>
      <c r="AF1772" s="38" t="str">
        <f>IF('query (10)'!AD1772="","",TRIM('query (10)'!AD1772))</f>
        <v>ผะหลา สีแดง</v>
      </c>
      <c r="AG1772" s="38" t="str">
        <f>IF('query (10)'!AE1772="","",TRIM('query (10)'!AE1772))</f>
        <v>ผะหลา สีแดง</v>
      </c>
      <c r="AH1772" s="38" t="str">
        <f>IF('query (10)'!AF1772="","",IFERROR(VALUE('query (10)'!AF1772),""))</f>
        <v/>
      </c>
      <c r="AI1772" s="38" t="str">
        <f>IF('query (10)'!AG1772="","",TRIM('query (10)'!AG1772))</f>
        <v/>
      </c>
      <c r="AJ1772" s="38" t="str">
        <f>IF('query (10)'!AH1772="","",IFERROR(VALUE('query (10)'!AH1772),""))</f>
        <v/>
      </c>
      <c r="AK1772" s="38" t="str">
        <f>IF('query (10)'!AI1772="","",TRIM('query (10)'!AI1772))</f>
        <v/>
      </c>
      <c r="AL1772" s="42">
        <f t="shared" si="135"/>
        <v>2026</v>
      </c>
      <c r="AM1772" s="42" t="str">
        <f t="shared" si="136"/>
        <v>2026-04</v>
      </c>
      <c r="AN1772" s="42" t="str">
        <f t="shared" ca="1" si="137"/>
        <v/>
      </c>
      <c r="AO1772" s="42" t="str">
        <f t="shared" si="138"/>
        <v>AR-1190 | AUTO VISUAL &amp; ANTRI RUST | CR2 | FILTER | Time-based Maintenance | Mechanical | Part Change | Medium | Change Filter heavy smoke model DF - 40 | FILTER | DF-40 | เริ่มซ่อมงาน PM แล้ว รับผิดชอบโดย PAHLA SEEDANG | ผะหลา สีแดง</v>
      </c>
      <c r="AP1772" s="42" t="str">
        <f>_xlfn.TEXTJOIN("; ",TRUE,IF(COUNTA('query (10)'!A1772:AK1772)&lt;=6,"NEAR_EMPTY_ROW",""),IF($K1772="","MISSING_STATUS",""),IF(AND($K1772="เสร็จสิ้น",$Z1772=""),"DONE_NO_ACTUAL_DATE",""),IF(AND($I1772="Condition-based Maintenance",$AH1772=""),"CBM_NO_MEASUREMENT",""),IF(OR($X1772="",$X1772=0),"INVALID_PERIOD",""),IF(AND($AA1772&lt;&gt;"",$AB1772&lt;&gt;"",$AB1772&lt;$AA1772),"DATE_SEQUENCE_ERROR",""),IF(AND($AB1772&lt;&gt;"",$AB1772&gt;DATE(2030,12,31)),"DATE_OUTLIER",""),IF($C1772="","MISSING_QRCODE",""),IF($J1772="UNKNOWN","UNKNOWN_PM_TYPE",""),IF($L1772="UNKNOWN","UNKNOWN_STATUS",""))</f>
        <v/>
      </c>
      <c r="AQ1772" s="42" t="str">
        <f t="shared" si="139"/>
        <v>NO</v>
      </c>
    </row>
    <row r="1773" spans="1:43" x14ac:dyDescent="0.3">
      <c r="A1773" s="38">
        <f>IF('query (10)'!A1773="","",'query (10)'!A1773)</f>
        <v>1980</v>
      </c>
      <c r="B1773" s="38">
        <f>IF('query (10)'!B1773="","",'query (10)'!B1773)</f>
        <v>19817</v>
      </c>
      <c r="C1773" s="38" t="str">
        <f>TRIM(UPPER('query (10)'!M1773))</f>
        <v>AR-1190</v>
      </c>
      <c r="D1773" s="38" t="str">
        <f>TRIM(UPPER(IFERROR(_xlfn.TEXTBEFORE('query (10)'!L1773,"("),'query (10)'!L1773)))</f>
        <v>AUTO VISUAL &amp; ANTRI RUST</v>
      </c>
      <c r="E1773" s="38" t="str">
        <f>IFERROR(TRIM(UPPER(_xlfn.TEXTBEFORE(_xlfn.TEXTAFTER('query (10)'!L1773,"("),")"))),"")</f>
        <v/>
      </c>
      <c r="F1773" s="38" t="str">
        <f>TRIM('query (10)'!K1773)</f>
        <v>CR2</v>
      </c>
      <c r="G1773" s="38" t="str">
        <f>IF('query (10)'!J1773="","",'query (10)'!J1773)</f>
        <v>Filter</v>
      </c>
      <c r="H1773" s="38" t="str">
        <f>TRIM(UPPER('query (10)'!J1773))</f>
        <v>FILTER</v>
      </c>
      <c r="I1773" s="38" t="str">
        <f>IF('query (10)'!F1773="","",'query (10)'!F1773)</f>
        <v>Time-based Maintenance</v>
      </c>
      <c r="J1773" s="38" t="str">
        <f>IF('query (10)'!F1773="","",IFERROR(INDEX(Cleaning_Rules!$B$14:$B$17,MATCH(TRIM('query (10)'!F1773),Cleaning_Rules!$A$14:$A$17,0)),"UNKNOWN"))</f>
        <v>TBM</v>
      </c>
      <c r="K1773" s="38" t="str">
        <f>IF('query (10)'!G1773="","",'query (10)'!G1773)</f>
        <v>เสร็จสิ้น</v>
      </c>
      <c r="L1773" s="38" t="str">
        <f>IF('query (10)'!G1773="","MISSING",IFERROR(INDEX(Cleaning_Rules!$B$5:$B$10,MATCH(TRIM('query (10)'!G1773),Cleaning_Rules!$A$5:$A$10,0)),"UNKNOWN"))</f>
        <v>COMPLETED</v>
      </c>
      <c r="M1773" s="38" t="str">
        <f>IF('query (10)'!I1773="","",'query (10)'!I1773)</f>
        <v>Mechanical</v>
      </c>
      <c r="N1773" s="38" t="str">
        <f>IF('query (10)'!O1773="","",'query (10)'!O1773)</f>
        <v>Part Change</v>
      </c>
      <c r="O1773" s="38" t="str">
        <f>IF('query (10)'!P1773="","",'query (10)'!P1773)</f>
        <v>Medium</v>
      </c>
      <c r="P1773" s="38" t="str">
        <f>IF('query (10)'!N1773="","",'query (10)'!N1773)</f>
        <v>Change Filter heavy smoke model RF - 40</v>
      </c>
      <c r="Q1773" s="38" t="str">
        <f>TRIM('query (10)'!N1773)</f>
        <v>Change Filter heavy smoke model RF - 40</v>
      </c>
      <c r="R1773" s="38" t="str">
        <f>TRIM(UPPER('query (10)'!R1773))</f>
        <v>FILTER</v>
      </c>
      <c r="S1773" s="38" t="str">
        <f>TRIM(UPPER('query (10)'!S1773))</f>
        <v>RF-40</v>
      </c>
      <c r="T1773" s="38" t="str">
        <f>IF('query (10)'!Q1773="","",TRIM(UPPER('query (10)'!Q1773)))</f>
        <v/>
      </c>
      <c r="U1773" s="38" t="str">
        <f>IF('query (10)'!T1773="","",'query (10)'!T1773)</f>
        <v/>
      </c>
      <c r="V1773" s="39" t="str">
        <f>IF('query (10)'!T1773="","",IFERROR(VALUE('query (10)'!T1773),""))</f>
        <v/>
      </c>
      <c r="W1773" s="40">
        <f>IF('query (10)'!U1773="","",'query (10)'!U1773)</f>
        <v>0</v>
      </c>
      <c r="X1773" s="39">
        <f>IF('query (10)'!V1773="","",'query (10)'!V1773)</f>
        <v>1080</v>
      </c>
      <c r="Y1773" s="41">
        <f>IF('query (10)'!W1773="","",'query (10)'!W1773)</f>
        <v>46116</v>
      </c>
      <c r="Z1773" s="41">
        <f>IF('query (10)'!X1773="","",'query (10)'!X1773)</f>
        <v>46118</v>
      </c>
      <c r="AA1773" s="41">
        <f>IF('query (10)'!Y1773="","",'query (10)'!Y1773)</f>
        <v>46118</v>
      </c>
      <c r="AB1773" s="41">
        <f>IF('query (10)'!Z1773="","",'query (10)'!Z1773)</f>
        <v>47198</v>
      </c>
      <c r="AC1773" s="38" t="str">
        <f>IF(OR('query (10)'!AA1773="",COUNTIF(Cleaning_Rules!$A$21:$A$26,TRIM('query (10)'!AA1773))&gt;0),"",TRIM('query (10)'!AA1773))</f>
        <v/>
      </c>
      <c r="AD1773" s="38" t="str">
        <f>IF('query (10)'!AB1773="","",TRIM(IFERROR(_xlfn.TEXTBEFORE('query (10)'!AB1773,"("),'query (10)'!AB1773)))</f>
        <v>เริ่มซ่อมงาน PM แล้ว รับผิดชอบโดย PAHLA SEEDANG</v>
      </c>
      <c r="AE1773" s="38" t="str">
        <f>IFERROR(LOWER(TRIM(_xlfn.TEXTBEFORE(_xlfn.TEXTAFTER('query (10)'!AB1773,"("),")"))),"")</f>
        <v>pahla@nsk.com</v>
      </c>
      <c r="AF1773" s="38" t="str">
        <f>IF('query (10)'!AD1773="","",TRIM('query (10)'!AD1773))</f>
        <v>ผะหลา สีแดง</v>
      </c>
      <c r="AG1773" s="38" t="str">
        <f>IF('query (10)'!AE1773="","",TRIM('query (10)'!AE1773))</f>
        <v>ผะหลา สีแดง</v>
      </c>
      <c r="AH1773" s="38" t="str">
        <f>IF('query (10)'!AF1773="","",IFERROR(VALUE('query (10)'!AF1773),""))</f>
        <v/>
      </c>
      <c r="AI1773" s="38" t="str">
        <f>IF('query (10)'!AG1773="","",TRIM('query (10)'!AG1773))</f>
        <v/>
      </c>
      <c r="AJ1773" s="38" t="str">
        <f>IF('query (10)'!AH1773="","",IFERROR(VALUE('query (10)'!AH1773),""))</f>
        <v/>
      </c>
      <c r="AK1773" s="38" t="str">
        <f>IF('query (10)'!AI1773="","",TRIM('query (10)'!AI1773))</f>
        <v/>
      </c>
      <c r="AL1773" s="42">
        <f t="shared" si="135"/>
        <v>2026</v>
      </c>
      <c r="AM1773" s="42" t="str">
        <f t="shared" si="136"/>
        <v>2026-04</v>
      </c>
      <c r="AN1773" s="42" t="str">
        <f t="shared" ca="1" si="137"/>
        <v/>
      </c>
      <c r="AO1773" s="42" t="str">
        <f t="shared" si="138"/>
        <v>AR-1190 | AUTO VISUAL &amp; ANTRI RUST | CR2 | FILTER | Time-based Maintenance | Mechanical | Part Change | Medium | Change Filter heavy smoke model RF - 40 | FILTER | RF-40 | เริ่มซ่อมงาน PM แล้ว รับผิดชอบโดย PAHLA SEEDANG | ผะหลา สีแดง</v>
      </c>
      <c r="AP1773" s="42" t="str">
        <f>_xlfn.TEXTJOIN("; ",TRUE,IF(COUNTA('query (10)'!A1773:AK1773)&lt;=6,"NEAR_EMPTY_ROW",""),IF($K1773="","MISSING_STATUS",""),IF(AND($K1773="เสร็จสิ้น",$Z1773=""),"DONE_NO_ACTUAL_DATE",""),IF(AND($I1773="Condition-based Maintenance",$AH1773=""),"CBM_NO_MEASUREMENT",""),IF(OR($X1773="",$X1773=0),"INVALID_PERIOD",""),IF(AND($AA1773&lt;&gt;"",$AB1773&lt;&gt;"",$AB1773&lt;$AA1773),"DATE_SEQUENCE_ERROR",""),IF(AND($AB1773&lt;&gt;"",$AB1773&gt;DATE(2030,12,31)),"DATE_OUTLIER",""),IF($C1773="","MISSING_QRCODE",""),IF($J1773="UNKNOWN","UNKNOWN_PM_TYPE",""),IF($L1773="UNKNOWN","UNKNOWN_STATUS",""))</f>
        <v/>
      </c>
      <c r="AQ1773" s="42" t="str">
        <f t="shared" si="139"/>
        <v>NO</v>
      </c>
    </row>
    <row r="1774" spans="1:43" x14ac:dyDescent="0.3">
      <c r="A1774" s="38">
        <f>IF('query (10)'!A1774="","",'query (10)'!A1774)</f>
        <v>1981</v>
      </c>
      <c r="B1774" s="38">
        <f>IF('query (10)'!B1774="","",'query (10)'!B1774)</f>
        <v>19818</v>
      </c>
      <c r="C1774" s="38" t="str">
        <f>TRIM(UPPER('query (10)'!M1774))</f>
        <v>GR-1169</v>
      </c>
      <c r="D1774" s="38" t="str">
        <f>TRIM(UPPER(IFERROR(_xlfn.TEXTBEFORE('query (10)'!L1774,"("),'query (10)'!L1774)))</f>
        <v>OUTER RING RACEWAY GRINDING MACHINE</v>
      </c>
      <c r="E1774" s="38" t="str">
        <f>IFERROR(TRIM(UPPER(_xlfn.TEXTBEFORE(_xlfn.TEXTAFTER('query (10)'!L1774,"("),")"))),"")</f>
        <v/>
      </c>
      <c r="F1774" s="38" t="str">
        <f>TRIM('query (10)'!K1774)</f>
        <v>CR2</v>
      </c>
      <c r="G1774" s="38" t="str">
        <f>IF('query (10)'!J1774="","",'query (10)'!J1774)</f>
        <v>Oil mist</v>
      </c>
      <c r="H1774" s="38" t="str">
        <f>TRIM(UPPER('query (10)'!J1774))</f>
        <v>OIL MIST</v>
      </c>
      <c r="I1774" s="38" t="str">
        <f>IF('query (10)'!F1774="","",'query (10)'!F1774)</f>
        <v>Time-based Maintenance</v>
      </c>
      <c r="J1774" s="38" t="str">
        <f>IF('query (10)'!F1774="","",IFERROR(INDEX(Cleaning_Rules!$B$14:$B$17,MATCH(TRIM('query (10)'!F1774),Cleaning_Rules!$A$14:$A$17,0)),"UNKNOWN"))</f>
        <v>TBM</v>
      </c>
      <c r="K1774" s="38" t="str">
        <f>IF('query (10)'!G1774="","",'query (10)'!G1774)</f>
        <v>เสร็จสิ้น</v>
      </c>
      <c r="L1774" s="38" t="str">
        <f>IF('query (10)'!G1774="","MISSING",IFERROR(INDEX(Cleaning_Rules!$B$5:$B$10,MATCH(TRIM('query (10)'!G1774),Cleaning_Rules!$A$5:$A$10,0)),"UNKNOWN"))</f>
        <v>COMPLETED</v>
      </c>
      <c r="M1774" s="38" t="str">
        <f>IF('query (10)'!I1774="","",'query (10)'!I1774)</f>
        <v>Mechanical</v>
      </c>
      <c r="N1774" s="38" t="str">
        <f>IF('query (10)'!O1774="","",'query (10)'!O1774)</f>
        <v>Cleaning</v>
      </c>
      <c r="O1774" s="38" t="str">
        <f>IF('query (10)'!P1774="","",'query (10)'!P1774)</f>
        <v>Medium</v>
      </c>
      <c r="P1774" s="38" t="str">
        <f>IF('query (10)'!N1774="","",'query (10)'!N1774)</f>
        <v>Cleaning venturi  oil  mist/Check drop 20 Drop/min</v>
      </c>
      <c r="Q1774" s="38" t="str">
        <f>TRIM('query (10)'!N1774)</f>
        <v>Cleaning venturi oil mist/Check drop 20 Drop/min</v>
      </c>
      <c r="R1774" s="38" t="str">
        <f>TRIM(UPPER('query (10)'!R1774))</f>
        <v/>
      </c>
      <c r="S1774" s="38" t="str">
        <f>TRIM(UPPER('query (10)'!S1774))</f>
        <v/>
      </c>
      <c r="T1774" s="38" t="str">
        <f>IF('query (10)'!Q1774="","",TRIM(UPPER('query (10)'!Q1774)))</f>
        <v/>
      </c>
      <c r="U1774" s="38" t="str">
        <f>IF('query (10)'!T1774="","",'query (10)'!T1774)</f>
        <v/>
      </c>
      <c r="V1774" s="39" t="str">
        <f>IF('query (10)'!T1774="","",IFERROR(VALUE('query (10)'!T1774),""))</f>
        <v/>
      </c>
      <c r="W1774" s="40">
        <f>IF('query (10)'!U1774="","",'query (10)'!U1774)</f>
        <v>0</v>
      </c>
      <c r="X1774" s="39">
        <f>IF('query (10)'!V1774="","",'query (10)'!V1774)</f>
        <v>180</v>
      </c>
      <c r="Y1774" s="41">
        <f>IF('query (10)'!W1774="","",'query (10)'!W1774)</f>
        <v>46116</v>
      </c>
      <c r="Z1774" s="41">
        <f>IF('query (10)'!X1774="","",'query (10)'!X1774)</f>
        <v>46118</v>
      </c>
      <c r="AA1774" s="41">
        <f>IF('query (10)'!Y1774="","",'query (10)'!Y1774)</f>
        <v>46118</v>
      </c>
      <c r="AB1774" s="41">
        <f>IF('query (10)'!Z1774="","",'query (10)'!Z1774)</f>
        <v>46298</v>
      </c>
      <c r="AC1774" s="38" t="str">
        <f>IF(OR('query (10)'!AA1774="",COUNTIF(Cleaning_Rules!$A$21:$A$26,TRIM('query (10)'!AA1774))&gt;0),"",TRIM('query (10)'!AA1774))</f>
        <v/>
      </c>
      <c r="AD1774" s="38" t="str">
        <f>IF('query (10)'!AB1774="","",TRIM(IFERROR(_xlfn.TEXTBEFORE('query (10)'!AB1774,"("),'query (10)'!AB1774)))</f>
        <v>เริ่มซ่อมงาน PM แล้ว รับผิดชอบโดย PAHLA SEEDANG</v>
      </c>
      <c r="AE1774" s="38" t="str">
        <f>IFERROR(LOWER(TRIM(_xlfn.TEXTBEFORE(_xlfn.TEXTAFTER('query (10)'!AB1774,"("),")"))),"")</f>
        <v>pahla@nsk.com</v>
      </c>
      <c r="AF1774" s="38" t="str">
        <f>IF('query (10)'!AD1774="","",TRIM('query (10)'!AD1774))</f>
        <v>ผะหลา สีแดง</v>
      </c>
      <c r="AG1774" s="38" t="str">
        <f>IF('query (10)'!AE1774="","",TRIM('query (10)'!AE1774))</f>
        <v>ผะหลา สีแดง</v>
      </c>
      <c r="AH1774" s="38" t="str">
        <f>IF('query (10)'!AF1774="","",IFERROR(VALUE('query (10)'!AF1774),""))</f>
        <v/>
      </c>
      <c r="AI1774" s="38" t="str">
        <f>IF('query (10)'!AG1774="","",TRIM('query (10)'!AG1774))</f>
        <v/>
      </c>
      <c r="AJ1774" s="38" t="str">
        <f>IF('query (10)'!AH1774="","",IFERROR(VALUE('query (10)'!AH1774),""))</f>
        <v/>
      </c>
      <c r="AK1774" s="38" t="str">
        <f>IF('query (10)'!AI1774="","",TRIM('query (10)'!AI1774))</f>
        <v/>
      </c>
      <c r="AL1774" s="42">
        <f t="shared" si="135"/>
        <v>2026</v>
      </c>
      <c r="AM1774" s="42" t="str">
        <f t="shared" si="136"/>
        <v>2026-04</v>
      </c>
      <c r="AN1774" s="42" t="str">
        <f t="shared" ca="1" si="137"/>
        <v/>
      </c>
      <c r="AO1774" s="42" t="str">
        <f t="shared" si="138"/>
        <v>GR-1169 | OUTER RING RACEWAY GRINDING MACHINE | CR2 | OIL MIST | Time-based Maintenance | Mechanical | Cleaning | Medium | Cleaning venturi oil mist/Check drop 20 Drop/min | เริ่มซ่อมงาน PM แล้ว รับผิดชอบโดย PAHLA SEEDANG | ผะหลา สีแดง</v>
      </c>
      <c r="AP1774" s="42" t="str">
        <f>_xlfn.TEXTJOIN("; ",TRUE,IF(COUNTA('query (10)'!A1774:AK1774)&lt;=6,"NEAR_EMPTY_ROW",""),IF($K1774="","MISSING_STATUS",""),IF(AND($K1774="เสร็จสิ้น",$Z1774=""),"DONE_NO_ACTUAL_DATE",""),IF(AND($I1774="Condition-based Maintenance",$AH1774=""),"CBM_NO_MEASUREMENT",""),IF(OR($X1774="",$X1774=0),"INVALID_PERIOD",""),IF(AND($AA1774&lt;&gt;"",$AB1774&lt;&gt;"",$AB1774&lt;$AA1774),"DATE_SEQUENCE_ERROR",""),IF(AND($AB1774&lt;&gt;"",$AB1774&gt;DATE(2030,12,31)),"DATE_OUTLIER",""),IF($C1774="","MISSING_QRCODE",""),IF($J1774="UNKNOWN","UNKNOWN_PM_TYPE",""),IF($L1774="UNKNOWN","UNKNOWN_STATUS",""))</f>
        <v/>
      </c>
      <c r="AQ1774" s="42" t="str">
        <f t="shared" si="139"/>
        <v>NO</v>
      </c>
    </row>
    <row r="1775" spans="1:43" x14ac:dyDescent="0.3">
      <c r="A1775" s="38">
        <f>IF('query (10)'!A1775="","",'query (10)'!A1775)</f>
        <v>1982</v>
      </c>
      <c r="B1775" s="38">
        <f>IF('query (10)'!B1775="","",'query (10)'!B1775)</f>
        <v>21300</v>
      </c>
      <c r="C1775" s="38" t="str">
        <f>TRIM(UPPER('query (10)'!M1775))</f>
        <v>GR-420</v>
      </c>
      <c r="D1775" s="38" t="str">
        <f>TRIM(UPPER(IFERROR(_xlfn.TEXTBEFORE('query (10)'!L1775,"("),'query (10)'!L1775)))</f>
        <v>SHAFT FRONT O.D.GRINDING MACHINE.</v>
      </c>
      <c r="E1775" s="38" t="str">
        <f>IFERROR(TRIM(UPPER(_xlfn.TEXTBEFORE(_xlfn.TEXTAFTER('query (10)'!L1775,"("),")"))),"")</f>
        <v/>
      </c>
      <c r="F1775" s="38" t="str">
        <f>TRIM('query (10)'!K1775)</f>
        <v>WP Grinding1</v>
      </c>
      <c r="G1775" s="38" t="str">
        <f>IF('query (10)'!J1775="","",'query (10)'!J1775)</f>
        <v>Transfer</v>
      </c>
      <c r="H1775" s="38" t="str">
        <f>TRIM(UPPER('query (10)'!J1775))</f>
        <v>TRANSFER</v>
      </c>
      <c r="I1775" s="38" t="str">
        <f>IF('query (10)'!F1775="","",'query (10)'!F1775)</f>
        <v>Time-based Maintenance</v>
      </c>
      <c r="J1775" s="38" t="str">
        <f>IF('query (10)'!F1775="","",IFERROR(INDEX(Cleaning_Rules!$B$14:$B$17,MATCH(TRIM('query (10)'!F1775),Cleaning_Rules!$A$14:$A$17,0)),"UNKNOWN"))</f>
        <v>TBM</v>
      </c>
      <c r="K1775" s="38" t="str">
        <f>IF('query (10)'!G1775="","",'query (10)'!G1775)</f>
        <v>เสร็จสิ้น</v>
      </c>
      <c r="L1775" s="38" t="str">
        <f>IF('query (10)'!G1775="","MISSING",IFERROR(INDEX(Cleaning_Rules!$B$5:$B$10,MATCH(TRIM('query (10)'!G1775),Cleaning_Rules!$A$5:$A$10,0)),"UNKNOWN"))</f>
        <v>COMPLETED</v>
      </c>
      <c r="M1775" s="38" t="str">
        <f>IF('query (10)'!I1775="","",'query (10)'!I1775)</f>
        <v>Mechanical</v>
      </c>
      <c r="N1775" s="38" t="str">
        <f>IF('query (10)'!O1775="","",'query (10)'!O1775)</f>
        <v>Part Change</v>
      </c>
      <c r="O1775" s="38" t="str">
        <f>IF('query (10)'!P1775="","",'query (10)'!P1775)</f>
        <v>Medium</v>
      </c>
      <c r="P1775" s="38" t="str">
        <f>IF('query (10)'!N1775="","",'query (10)'!N1775)</f>
        <v xml:space="preserve">(Improvement) 
งานขยายผลเปลี่ยน support plate transfer inlet/outlet เเก้ไขปัญหาน็อตยึด linear guide ขาดบ่อย </v>
      </c>
      <c r="Q1775" s="38" t="str">
        <f>TRIM('query (10)'!N1775)</f>
        <v>(Improvement) 
งานขยายผลเปลี่ยน support plate transfer inlet/outlet เเก้ไขปัญหาน็อตยึด linear guide ขาดบ่อย</v>
      </c>
      <c r="R1775" s="38" t="str">
        <f>TRIM(UPPER('query (10)'!R1775))</f>
        <v/>
      </c>
      <c r="S1775" s="38" t="str">
        <f>TRIM(UPPER('query (10)'!S1775))</f>
        <v/>
      </c>
      <c r="T1775" s="38" t="str">
        <f>IF('query (10)'!Q1775="","",TRIM(UPPER('query (10)'!Q1775)))</f>
        <v/>
      </c>
      <c r="U1775" s="38" t="str">
        <f>IF('query (10)'!T1775="","",'query (10)'!T1775)</f>
        <v/>
      </c>
      <c r="V1775" s="39" t="str">
        <f>IF('query (10)'!T1775="","",IFERROR(VALUE('query (10)'!T1775),""))</f>
        <v/>
      </c>
      <c r="W1775" s="40">
        <f>IF('query (10)'!U1775="","",'query (10)'!U1775)</f>
        <v>0</v>
      </c>
      <c r="X1775" s="39">
        <f>IF('query (10)'!V1775="","",'query (10)'!V1775)</f>
        <v>0</v>
      </c>
      <c r="Y1775" s="41">
        <f>IF('query (10)'!W1775="","",'query (10)'!W1775)</f>
        <v>46170</v>
      </c>
      <c r="Z1775" s="41">
        <f>IF('query (10)'!X1775="","",'query (10)'!X1775)</f>
        <v>46183</v>
      </c>
      <c r="AA1775" s="41">
        <f>IF('query (10)'!Y1775="","",'query (10)'!Y1775)</f>
        <v>46183</v>
      </c>
      <c r="AB1775" s="41">
        <f>IF('query (10)'!Z1775="","",'query (10)'!Z1775)</f>
        <v>46183</v>
      </c>
      <c r="AC1775" s="38" t="str">
        <f>IF(OR('query (10)'!AA1775="",COUNTIF(Cleaning_Rules!$A$21:$A$26,TRIM('query (10)'!AA1775))&gt;0),"",TRIM('query (10)'!AA1775))</f>
        <v/>
      </c>
      <c r="AD1775" s="38" t="str">
        <f>IF('query (10)'!AB1775="","",TRIM(IFERROR(_xlfn.TEXTBEFORE('query (10)'!AB1775,"("),'query (10)'!AB1775)))</f>
        <v>เริ่มซ่อมงาน PM แล้ว รับผิดชอบโดย CHETSADA PHIWBANG</v>
      </c>
      <c r="AE1775" s="38" t="str">
        <f>IFERROR(LOWER(TRIM(_xlfn.TEXTBEFORE(_xlfn.TEXTAFTER('query (10)'!AB1775,"("),")"))),"")</f>
        <v>chetsada@nsk.com</v>
      </c>
      <c r="AF1775" s="38" t="str">
        <f>IF('query (10)'!AD1775="","",TRIM('query (10)'!AD1775))</f>
        <v>เจษฎา ผิวบาง</v>
      </c>
      <c r="AG1775" s="38" t="str">
        <f>IF('query (10)'!AE1775="","",TRIM('query (10)'!AE1775))</f>
        <v>เจษฎา ผิวบาง</v>
      </c>
      <c r="AH1775" s="38" t="str">
        <f>IF('query (10)'!AF1775="","",IFERROR(VALUE('query (10)'!AF1775),""))</f>
        <v/>
      </c>
      <c r="AI1775" s="38" t="str">
        <f>IF('query (10)'!AG1775="","",TRIM('query (10)'!AG1775))</f>
        <v/>
      </c>
      <c r="AJ1775" s="38" t="str">
        <f>IF('query (10)'!AH1775="","",IFERROR(VALUE('query (10)'!AH1775),""))</f>
        <v/>
      </c>
      <c r="AK1775" s="38" t="str">
        <f>IF('query (10)'!AI1775="","",TRIM('query (10)'!AI1775))</f>
        <v/>
      </c>
      <c r="AL1775" s="42">
        <f t="shared" si="135"/>
        <v>2026</v>
      </c>
      <c r="AM1775" s="42" t="str">
        <f t="shared" si="136"/>
        <v>2026-05</v>
      </c>
      <c r="AN1775" s="42" t="str">
        <f t="shared" ca="1" si="137"/>
        <v/>
      </c>
      <c r="AO1775" s="42" t="str">
        <f t="shared" si="138"/>
        <v>GR-420 | SHAFT FRONT O.D.GRINDING MACHINE. | WP Grinding1 | TRANSFER | Time-based Maintenance | Mechanical | Part Change | Medium | (Improvement) 
งานขยายผลเปลี่ยน support plate transfer inlet/outlet เเก้ไขปัญหาน็อตยึด linear guide ขาดบ่อย | เริ่มซ่อมงาน PM แล้ว รับผิดชอบโดย CHETSADA PHIWBANG | เจษฎา ผิวบาง</v>
      </c>
      <c r="AP1775" s="42" t="str">
        <f>_xlfn.TEXTJOIN("; ",TRUE,IF(COUNTA('query (10)'!A1775:AK1775)&lt;=6,"NEAR_EMPTY_ROW",""),IF($K1775="","MISSING_STATUS",""),IF(AND($K1775="เสร็จสิ้น",$Z1775=""),"DONE_NO_ACTUAL_DATE",""),IF(AND($I1775="Condition-based Maintenance",$AH1775=""),"CBM_NO_MEASUREMENT",""),IF(OR($X1775="",$X1775=0),"INVALID_PERIOD",""),IF(AND($AA1775&lt;&gt;"",$AB1775&lt;&gt;"",$AB1775&lt;$AA1775),"DATE_SEQUENCE_ERROR",""),IF(AND($AB1775&lt;&gt;"",$AB1775&gt;DATE(2030,12,31)),"DATE_OUTLIER",""),IF($C1775="","MISSING_QRCODE",""),IF($J1775="UNKNOWN","UNKNOWN_PM_TYPE",""),IF($L1775="UNKNOWN","UNKNOWN_STATUS",""))</f>
        <v>INVALID_PERIOD</v>
      </c>
      <c r="AQ1775" s="42" t="str">
        <f t="shared" si="139"/>
        <v>NO</v>
      </c>
    </row>
    <row r="1776" spans="1:43" x14ac:dyDescent="0.3">
      <c r="A1776" s="38">
        <f>IF('query (10)'!A1776="","",'query (10)'!A1776)</f>
        <v>1984</v>
      </c>
      <c r="B1776" s="38" t="str">
        <f>IF('query (10)'!B1776="","",'query (10)'!B1776)</f>
        <v/>
      </c>
      <c r="C1776" s="38" t="str">
        <f>TRIM(UPPER('query (10)'!M1776))</f>
        <v>GR-131</v>
      </c>
      <c r="D1776" s="38" t="str">
        <f>TRIM(UPPER(IFERROR(_xlfn.TEXTBEFORE('query (10)'!L1776,"("),'query (10)'!L1776)))</f>
        <v>OUTER RING RACEWAY SUPER FINISH M/C</v>
      </c>
      <c r="E1776" s="38" t="str">
        <f>IFERROR(TRIM(UPPER(_xlfn.TEXTBEFORE(_xlfn.TEXTAFTER('query (10)'!L1776,"("),")"))),"")</f>
        <v/>
      </c>
      <c r="F1776" s="38" t="str">
        <f>TRIM('query (10)'!K1776)</f>
        <v>MCB1</v>
      </c>
      <c r="G1776" s="38" t="str">
        <f>IF('query (10)'!J1776="","",'query (10)'!J1776)</f>
        <v>Conveyor</v>
      </c>
      <c r="H1776" s="38" t="str">
        <f>TRIM(UPPER('query (10)'!J1776))</f>
        <v>CONVEYOR</v>
      </c>
      <c r="I1776" s="38" t="str">
        <f>IF('query (10)'!F1776="","",'query (10)'!F1776)</f>
        <v>Time-based Maintenance</v>
      </c>
      <c r="J1776" s="38" t="str">
        <f>IF('query (10)'!F1776="","",IFERROR(INDEX(Cleaning_Rules!$B$14:$B$17,MATCH(TRIM('query (10)'!F1776),Cleaning_Rules!$A$14:$A$17,0)),"UNKNOWN"))</f>
        <v>TBM</v>
      </c>
      <c r="K1776" s="38" t="str">
        <f>IF('query (10)'!G1776="","",'query (10)'!G1776)</f>
        <v>แก้ไขแผน</v>
      </c>
      <c r="L1776" s="38" t="str">
        <f>IF('query (10)'!G1776="","MISSING",IFERROR(INDEX(Cleaning_Rules!$B$5:$B$10,MATCH(TRIM('query (10)'!G1776),Cleaning_Rules!$A$5:$A$10,0)),"UNKNOWN"))</f>
        <v>PLAN_REVISED</v>
      </c>
      <c r="M1776" s="38" t="str">
        <f>IF('query (10)'!I1776="","",'query (10)'!I1776)</f>
        <v>Mechanical</v>
      </c>
      <c r="N1776" s="38" t="str">
        <f>IF('query (10)'!O1776="","",'query (10)'!O1776)</f>
        <v>Part Change</v>
      </c>
      <c r="O1776" s="38" t="str">
        <f>IF('query (10)'!P1776="","",'query (10)'!P1776)</f>
        <v>Medium</v>
      </c>
      <c r="P1776" s="38" t="str">
        <f>IF('query (10)'!N1776="","",'query (10)'!N1776)</f>
        <v>Change bevel gear SM conveyor to cycle pm 3Y.
model : SM1.5-20 = 2 EA. (misumi)</v>
      </c>
      <c r="Q1776" s="38" t="str">
        <f>TRIM('query (10)'!N1776)</f>
        <v>Change bevel gear SM conveyor to cycle pm 3Y.
model : SM1.5-20 = 2 EA. (misumi)</v>
      </c>
      <c r="R1776" s="38" t="str">
        <f>TRIM(UPPER('query (10)'!R1776))</f>
        <v>BEVEL GEAR SM</v>
      </c>
      <c r="S1776" s="38" t="str">
        <f>TRIM(UPPER('query (10)'!S1776))</f>
        <v>SM1.5-20</v>
      </c>
      <c r="T1776" s="38" t="str">
        <f>IF('query (10)'!Q1776="","",TRIM(UPPER('query (10)'!Q1776)))</f>
        <v/>
      </c>
      <c r="U1776" s="38" t="str">
        <f>IF('query (10)'!T1776="","",'query (10)'!T1776)</f>
        <v/>
      </c>
      <c r="V1776" s="39" t="str">
        <f>IF('query (10)'!T1776="","",IFERROR(VALUE('query (10)'!T1776),""))</f>
        <v/>
      </c>
      <c r="W1776" s="40">
        <f>IF('query (10)'!U1776="","",'query (10)'!U1776)</f>
        <v>0</v>
      </c>
      <c r="X1776" s="39">
        <f>IF('query (10)'!V1776="","",'query (10)'!V1776)</f>
        <v>1080</v>
      </c>
      <c r="Y1776" s="41">
        <f>IF('query (10)'!W1776="","",'query (10)'!W1776)</f>
        <v>46473</v>
      </c>
      <c r="Z1776" s="41" t="str">
        <f>IF('query (10)'!X1776="","",'query (10)'!X1776)</f>
        <v/>
      </c>
      <c r="AA1776" s="41">
        <f>IF('query (10)'!Y1776="","",'query (10)'!Y1776)</f>
        <v>46473</v>
      </c>
      <c r="AB1776" s="41">
        <f>IF('query (10)'!Z1776="","",'query (10)'!Z1776)</f>
        <v>47553</v>
      </c>
      <c r="AC1776" s="38" t="str">
        <f>IF(OR('query (10)'!AA1776="",COUNTIF(Cleaning_Rules!$A$21:$A$26,TRIM('query (10)'!AA1776))&gt;0),"",TRIM('query (10)'!AA1776))</f>
        <v/>
      </c>
      <c r="AD1776" s="38" t="str">
        <f>IF('query (10)'!AB1776="","",TRIM(IFERROR(_xlfn.TEXTBEFORE('query (10)'!AB1776,"("),'query (10)'!AB1776)))</f>
        <v/>
      </c>
      <c r="AE1776" s="38" t="str">
        <f>IFERROR(LOWER(TRIM(_xlfn.TEXTBEFORE(_xlfn.TEXTAFTER('query (10)'!AB1776,"("),")"))),"")</f>
        <v/>
      </c>
      <c r="AF1776" s="38" t="str">
        <f>IF('query (10)'!AD1776="","",TRIM('query (10)'!AD1776))</f>
        <v>เจษฎา ผิวบาง</v>
      </c>
      <c r="AG1776" s="38" t="str">
        <f>IF('query (10)'!AE1776="","",TRIM('query (10)'!AE1776))</f>
        <v>เจษฎา ผิวบาง</v>
      </c>
      <c r="AH1776" s="38" t="str">
        <f>IF('query (10)'!AF1776="","",IFERROR(VALUE('query (10)'!AF1776),""))</f>
        <v/>
      </c>
      <c r="AI1776" s="38" t="str">
        <f>IF('query (10)'!AG1776="","",TRIM('query (10)'!AG1776))</f>
        <v/>
      </c>
      <c r="AJ1776" s="38" t="str">
        <f>IF('query (10)'!AH1776="","",IFERROR(VALUE('query (10)'!AH1776),""))</f>
        <v/>
      </c>
      <c r="AK1776" s="38" t="str">
        <f>IF('query (10)'!AI1776="","",TRIM('query (10)'!AI1776))</f>
        <v/>
      </c>
      <c r="AL1776" s="42">
        <f t="shared" si="135"/>
        <v>2027</v>
      </c>
      <c r="AM1776" s="42" t="str">
        <f t="shared" si="136"/>
        <v>2027-03</v>
      </c>
      <c r="AN1776" s="42" t="str">
        <f t="shared" ca="1" si="137"/>
        <v>ON_SCHEDULE</v>
      </c>
      <c r="AO1776" s="42" t="str">
        <f t="shared" si="138"/>
        <v>GR-131 | OUTER RING RACEWAY SUPER FINISH M/C | MCB1 | CONVEYOR | Time-based Maintenance | Mechanical | Part Change | Medium | Change bevel gear SM conveyor to cycle pm 3Y.
model : SM1.5-20 = 2 EA. (misumi) | BEVEL GEAR SM | SM1.5-20 | เจษฎา ผิวบาง</v>
      </c>
      <c r="AP1776" s="42" t="str">
        <f>_xlfn.TEXTJOIN("; ",TRUE,IF(COUNTA('query (10)'!A1776:AK1776)&lt;=6,"NEAR_EMPTY_ROW",""),IF($K1776="","MISSING_STATUS",""),IF(AND($K1776="เสร็จสิ้น",$Z1776=""),"DONE_NO_ACTUAL_DATE",""),IF(AND($I1776="Condition-based Maintenance",$AH1776=""),"CBM_NO_MEASUREMENT",""),IF(OR($X1776="",$X1776=0),"INVALID_PERIOD",""),IF(AND($AA1776&lt;&gt;"",$AB1776&lt;&gt;"",$AB1776&lt;$AA1776),"DATE_SEQUENCE_ERROR",""),IF(AND($AB1776&lt;&gt;"",$AB1776&gt;DATE(2030,12,31)),"DATE_OUTLIER",""),IF($C1776="","MISSING_QRCODE",""),IF($J1776="UNKNOWN","UNKNOWN_PM_TYPE",""),IF($L1776="UNKNOWN","UNKNOWN_STATUS",""))</f>
        <v/>
      </c>
      <c r="AQ1776" s="42" t="str">
        <f t="shared" si="139"/>
        <v>NO</v>
      </c>
    </row>
    <row r="1777" spans="1:43" x14ac:dyDescent="0.3">
      <c r="A1777" s="38">
        <f>IF('query (10)'!A1777="","",'query (10)'!A1777)</f>
        <v>1985</v>
      </c>
      <c r="B1777" s="38" t="str">
        <f>IF('query (10)'!B1777="","",'query (10)'!B1777)</f>
        <v/>
      </c>
      <c r="C1777" s="38" t="str">
        <f>TRIM(UPPER('query (10)'!M1777))</f>
        <v>GR-434</v>
      </c>
      <c r="D1777" s="38" t="str">
        <f>TRIM(UPPER(IFERROR(_xlfn.TEXTBEFORE('query (10)'!L1777,"("),'query (10)'!L1777)))</f>
        <v>OUTER RING RACEWAY SUPER FINISH MACHINE.</v>
      </c>
      <c r="E1777" s="38" t="str">
        <f>IFERROR(TRIM(UPPER(_xlfn.TEXTBEFORE(_xlfn.TEXTAFTER('query (10)'!L1777,"("),")"))),"")</f>
        <v/>
      </c>
      <c r="F1777" s="38" t="str">
        <f>TRIM('query (10)'!K1777)</f>
        <v>MCB2</v>
      </c>
      <c r="G1777" s="38" t="str">
        <f>IF('query (10)'!J1777="","",'query (10)'!J1777)</f>
        <v>Conveyor</v>
      </c>
      <c r="H1777" s="38" t="str">
        <f>TRIM(UPPER('query (10)'!J1777))</f>
        <v>CONVEYOR</v>
      </c>
      <c r="I1777" s="38" t="str">
        <f>IF('query (10)'!F1777="","",'query (10)'!F1777)</f>
        <v>Time-based Maintenance</v>
      </c>
      <c r="J1777" s="38" t="str">
        <f>IF('query (10)'!F1777="","",IFERROR(INDEX(Cleaning_Rules!$B$14:$B$17,MATCH(TRIM('query (10)'!F1777),Cleaning_Rules!$A$14:$A$17,0)),"UNKNOWN"))</f>
        <v>TBM</v>
      </c>
      <c r="K1777" s="38" t="str">
        <f>IF('query (10)'!G1777="","",'query (10)'!G1777)</f>
        <v>แก้ไขแผน</v>
      </c>
      <c r="L1777" s="38" t="str">
        <f>IF('query (10)'!G1777="","MISSING",IFERROR(INDEX(Cleaning_Rules!$B$5:$B$10,MATCH(TRIM('query (10)'!G1777),Cleaning_Rules!$A$5:$A$10,0)),"UNKNOWN"))</f>
        <v>PLAN_REVISED</v>
      </c>
      <c r="M1777" s="38" t="str">
        <f>IF('query (10)'!I1777="","",'query (10)'!I1777)</f>
        <v>Mechanical</v>
      </c>
      <c r="N1777" s="38" t="str">
        <f>IF('query (10)'!O1777="","",'query (10)'!O1777)</f>
        <v>Part Change</v>
      </c>
      <c r="O1777" s="38" t="str">
        <f>IF('query (10)'!P1777="","",'query (10)'!P1777)</f>
        <v>Medium</v>
      </c>
      <c r="P1777" s="38" t="str">
        <f>IF('query (10)'!N1777="","",'query (10)'!N1777)</f>
        <v>Change bevel gear SM conveyor to cycle pm 3Y.
model : SM1.5-20 = 2 EA. (misumi)</v>
      </c>
      <c r="Q1777" s="38" t="str">
        <f>TRIM('query (10)'!N1777)</f>
        <v>Change bevel gear SM conveyor to cycle pm 3Y.
model : SM1.5-20 = 2 EA. (misumi)</v>
      </c>
      <c r="R1777" s="38" t="str">
        <f>TRIM(UPPER('query (10)'!R1777))</f>
        <v>BEVEL GEAR SM</v>
      </c>
      <c r="S1777" s="38" t="str">
        <f>TRIM(UPPER('query (10)'!S1777))</f>
        <v>SM1.5-20</v>
      </c>
      <c r="T1777" s="38" t="str">
        <f>IF('query (10)'!Q1777="","",TRIM(UPPER('query (10)'!Q1777)))</f>
        <v/>
      </c>
      <c r="U1777" s="38" t="str">
        <f>IF('query (10)'!T1777="","",'query (10)'!T1777)</f>
        <v/>
      </c>
      <c r="V1777" s="39" t="str">
        <f>IF('query (10)'!T1777="","",IFERROR(VALUE('query (10)'!T1777),""))</f>
        <v/>
      </c>
      <c r="W1777" s="40">
        <f>IF('query (10)'!U1777="","",'query (10)'!U1777)</f>
        <v>0</v>
      </c>
      <c r="X1777" s="39">
        <f>IF('query (10)'!V1777="","",'query (10)'!V1777)</f>
        <v>1080</v>
      </c>
      <c r="Y1777" s="41">
        <f>IF('query (10)'!W1777="","",'query (10)'!W1777)</f>
        <v>46473</v>
      </c>
      <c r="Z1777" s="41" t="str">
        <f>IF('query (10)'!X1777="","",'query (10)'!X1777)</f>
        <v/>
      </c>
      <c r="AA1777" s="41">
        <f>IF('query (10)'!Y1777="","",'query (10)'!Y1777)</f>
        <v>46473</v>
      </c>
      <c r="AB1777" s="41">
        <f>IF('query (10)'!Z1777="","",'query (10)'!Z1777)</f>
        <v>47553</v>
      </c>
      <c r="AC1777" s="38" t="str">
        <f>IF(OR('query (10)'!AA1777="",COUNTIF(Cleaning_Rules!$A$21:$A$26,TRIM('query (10)'!AA1777))&gt;0),"",TRIM('query (10)'!AA1777))</f>
        <v/>
      </c>
      <c r="AD1777" s="38" t="str">
        <f>IF('query (10)'!AB1777="","",TRIM(IFERROR(_xlfn.TEXTBEFORE('query (10)'!AB1777,"("),'query (10)'!AB1777)))</f>
        <v/>
      </c>
      <c r="AE1777" s="38" t="str">
        <f>IFERROR(LOWER(TRIM(_xlfn.TEXTBEFORE(_xlfn.TEXTAFTER('query (10)'!AB1777,"("),")"))),"")</f>
        <v/>
      </c>
      <c r="AF1777" s="38" t="str">
        <f>IF('query (10)'!AD1777="","",TRIM('query (10)'!AD1777))</f>
        <v>เจษฎา ผิวบาง</v>
      </c>
      <c r="AG1777" s="38" t="str">
        <f>IF('query (10)'!AE1777="","",TRIM('query (10)'!AE1777))</f>
        <v>เจษฎา ผิวบาง</v>
      </c>
      <c r="AH1777" s="38" t="str">
        <f>IF('query (10)'!AF1777="","",IFERROR(VALUE('query (10)'!AF1777),""))</f>
        <v/>
      </c>
      <c r="AI1777" s="38" t="str">
        <f>IF('query (10)'!AG1777="","",TRIM('query (10)'!AG1777))</f>
        <v/>
      </c>
      <c r="AJ1777" s="38" t="str">
        <f>IF('query (10)'!AH1777="","",IFERROR(VALUE('query (10)'!AH1777),""))</f>
        <v/>
      </c>
      <c r="AK1777" s="38" t="str">
        <f>IF('query (10)'!AI1777="","",TRIM('query (10)'!AI1777))</f>
        <v/>
      </c>
      <c r="AL1777" s="42">
        <f t="shared" si="135"/>
        <v>2027</v>
      </c>
      <c r="AM1777" s="42" t="str">
        <f t="shared" si="136"/>
        <v>2027-03</v>
      </c>
      <c r="AN1777" s="42" t="str">
        <f t="shared" ca="1" si="137"/>
        <v>ON_SCHEDULE</v>
      </c>
      <c r="AO1777" s="42" t="str">
        <f t="shared" si="138"/>
        <v>GR-434 | OUTER RING RACEWAY SUPER FINISH MACHINE. | MCB2 | CONVEYOR | Time-based Maintenance | Mechanical | Part Change | Medium | Change bevel gear SM conveyor to cycle pm 3Y.
model : SM1.5-20 = 2 EA. (misumi) | BEVEL GEAR SM | SM1.5-20 | เจษฎา ผิวบาง</v>
      </c>
      <c r="AP1777" s="42" t="str">
        <f>_xlfn.TEXTJOIN("; ",TRUE,IF(COUNTA('query (10)'!A1777:AK1777)&lt;=6,"NEAR_EMPTY_ROW",""),IF($K1777="","MISSING_STATUS",""),IF(AND($K1777="เสร็จสิ้น",$Z1777=""),"DONE_NO_ACTUAL_DATE",""),IF(AND($I1777="Condition-based Maintenance",$AH1777=""),"CBM_NO_MEASUREMENT",""),IF(OR($X1777="",$X1777=0),"INVALID_PERIOD",""),IF(AND($AA1777&lt;&gt;"",$AB1777&lt;&gt;"",$AB1777&lt;$AA1777),"DATE_SEQUENCE_ERROR",""),IF(AND($AB1777&lt;&gt;"",$AB1777&gt;DATE(2030,12,31)),"DATE_OUTLIER",""),IF($C1777="","MISSING_QRCODE",""),IF($J1777="UNKNOWN","UNKNOWN_PM_TYPE",""),IF($L1777="UNKNOWN","UNKNOWN_STATUS",""))</f>
        <v/>
      </c>
      <c r="AQ1777" s="42" t="str">
        <f t="shared" si="139"/>
        <v>NO</v>
      </c>
    </row>
    <row r="1778" spans="1:43" x14ac:dyDescent="0.3">
      <c r="A1778" s="38">
        <f>IF('query (10)'!A1778="","",'query (10)'!A1778)</f>
        <v>1986</v>
      </c>
      <c r="B1778" s="38" t="str">
        <f>IF('query (10)'!B1778="","",'query (10)'!B1778)</f>
        <v/>
      </c>
      <c r="C1778" s="38" t="str">
        <f>TRIM(UPPER('query (10)'!M1778))</f>
        <v>GR-723</v>
      </c>
      <c r="D1778" s="38" t="str">
        <f>TRIM(UPPER(IFERROR(_xlfn.TEXTBEFORE('query (10)'!L1778,"("),'query (10)'!L1778)))</f>
        <v>OUTER RING RACEWAY SUPER FINISH MACHINE.</v>
      </c>
      <c r="E1778" s="38" t="str">
        <f>IFERROR(TRIM(UPPER(_xlfn.TEXTBEFORE(_xlfn.TEXTAFTER('query (10)'!L1778,"("),")"))),"")</f>
        <v/>
      </c>
      <c r="F1778" s="38" t="str">
        <f>TRIM('query (10)'!K1778)</f>
        <v>MCB3</v>
      </c>
      <c r="G1778" s="38" t="str">
        <f>IF('query (10)'!J1778="","",'query (10)'!J1778)</f>
        <v>Conveyor</v>
      </c>
      <c r="H1778" s="38" t="str">
        <f>TRIM(UPPER('query (10)'!J1778))</f>
        <v>CONVEYOR</v>
      </c>
      <c r="I1778" s="38" t="str">
        <f>IF('query (10)'!F1778="","",'query (10)'!F1778)</f>
        <v>Time-based Maintenance</v>
      </c>
      <c r="J1778" s="38" t="str">
        <f>IF('query (10)'!F1778="","",IFERROR(INDEX(Cleaning_Rules!$B$14:$B$17,MATCH(TRIM('query (10)'!F1778),Cleaning_Rules!$A$14:$A$17,0)),"UNKNOWN"))</f>
        <v>TBM</v>
      </c>
      <c r="K1778" s="38" t="str">
        <f>IF('query (10)'!G1778="","",'query (10)'!G1778)</f>
        <v>แก้ไขแผน</v>
      </c>
      <c r="L1778" s="38" t="str">
        <f>IF('query (10)'!G1778="","MISSING",IFERROR(INDEX(Cleaning_Rules!$B$5:$B$10,MATCH(TRIM('query (10)'!G1778),Cleaning_Rules!$A$5:$A$10,0)),"UNKNOWN"))</f>
        <v>PLAN_REVISED</v>
      </c>
      <c r="M1778" s="38" t="str">
        <f>IF('query (10)'!I1778="","",'query (10)'!I1778)</f>
        <v>Mechanical</v>
      </c>
      <c r="N1778" s="38" t="str">
        <f>IF('query (10)'!O1778="","",'query (10)'!O1778)</f>
        <v>Part Change</v>
      </c>
      <c r="O1778" s="38" t="str">
        <f>IF('query (10)'!P1778="","",'query (10)'!P1778)</f>
        <v>Medium</v>
      </c>
      <c r="P1778" s="38" t="str">
        <f>IF('query (10)'!N1778="","",'query (10)'!N1778)</f>
        <v>Change bevel gear SM conveyor to cycle pm 3Y.
model : SM1.5-20 = 2 EA. (misumi)</v>
      </c>
      <c r="Q1778" s="38" t="str">
        <f>TRIM('query (10)'!N1778)</f>
        <v>Change bevel gear SM conveyor to cycle pm 3Y.
model : SM1.5-20 = 2 EA. (misumi)</v>
      </c>
      <c r="R1778" s="38" t="str">
        <f>TRIM(UPPER('query (10)'!R1778))</f>
        <v>BEVEL GEAR SM</v>
      </c>
      <c r="S1778" s="38" t="str">
        <f>TRIM(UPPER('query (10)'!S1778))</f>
        <v>SM1.5-20</v>
      </c>
      <c r="T1778" s="38" t="str">
        <f>IF('query (10)'!Q1778="","",TRIM(UPPER('query (10)'!Q1778)))</f>
        <v/>
      </c>
      <c r="U1778" s="38" t="str">
        <f>IF('query (10)'!T1778="","",'query (10)'!T1778)</f>
        <v/>
      </c>
      <c r="V1778" s="39" t="str">
        <f>IF('query (10)'!T1778="","",IFERROR(VALUE('query (10)'!T1778),""))</f>
        <v/>
      </c>
      <c r="W1778" s="40">
        <f>IF('query (10)'!U1778="","",'query (10)'!U1778)</f>
        <v>0</v>
      </c>
      <c r="X1778" s="39">
        <f>IF('query (10)'!V1778="","",'query (10)'!V1778)</f>
        <v>1080</v>
      </c>
      <c r="Y1778" s="41">
        <f>IF('query (10)'!W1778="","",'query (10)'!W1778)</f>
        <v>46473</v>
      </c>
      <c r="Z1778" s="41" t="str">
        <f>IF('query (10)'!X1778="","",'query (10)'!X1778)</f>
        <v/>
      </c>
      <c r="AA1778" s="41">
        <f>IF('query (10)'!Y1778="","",'query (10)'!Y1778)</f>
        <v>46473</v>
      </c>
      <c r="AB1778" s="41">
        <f>IF('query (10)'!Z1778="","",'query (10)'!Z1778)</f>
        <v>47553</v>
      </c>
      <c r="AC1778" s="38" t="str">
        <f>IF(OR('query (10)'!AA1778="",COUNTIF(Cleaning_Rules!$A$21:$A$26,TRIM('query (10)'!AA1778))&gt;0),"",TRIM('query (10)'!AA1778))</f>
        <v/>
      </c>
      <c r="AD1778" s="38" t="str">
        <f>IF('query (10)'!AB1778="","",TRIM(IFERROR(_xlfn.TEXTBEFORE('query (10)'!AB1778,"("),'query (10)'!AB1778)))</f>
        <v/>
      </c>
      <c r="AE1778" s="38" t="str">
        <f>IFERROR(LOWER(TRIM(_xlfn.TEXTBEFORE(_xlfn.TEXTAFTER('query (10)'!AB1778,"("),")"))),"")</f>
        <v/>
      </c>
      <c r="AF1778" s="38" t="str">
        <f>IF('query (10)'!AD1778="","",TRIM('query (10)'!AD1778))</f>
        <v>เจษฎา ผิวบาง</v>
      </c>
      <c r="AG1778" s="38" t="str">
        <f>IF('query (10)'!AE1778="","",TRIM('query (10)'!AE1778))</f>
        <v>เจษฎา ผิวบาง</v>
      </c>
      <c r="AH1778" s="38" t="str">
        <f>IF('query (10)'!AF1778="","",IFERROR(VALUE('query (10)'!AF1778),""))</f>
        <v/>
      </c>
      <c r="AI1778" s="38" t="str">
        <f>IF('query (10)'!AG1778="","",TRIM('query (10)'!AG1778))</f>
        <v/>
      </c>
      <c r="AJ1778" s="38" t="str">
        <f>IF('query (10)'!AH1778="","",IFERROR(VALUE('query (10)'!AH1778),""))</f>
        <v/>
      </c>
      <c r="AK1778" s="38" t="str">
        <f>IF('query (10)'!AI1778="","",TRIM('query (10)'!AI1778))</f>
        <v/>
      </c>
      <c r="AL1778" s="42">
        <f t="shared" si="135"/>
        <v>2027</v>
      </c>
      <c r="AM1778" s="42" t="str">
        <f t="shared" si="136"/>
        <v>2027-03</v>
      </c>
      <c r="AN1778" s="42" t="str">
        <f t="shared" ca="1" si="137"/>
        <v>ON_SCHEDULE</v>
      </c>
      <c r="AO1778" s="42" t="str">
        <f t="shared" si="138"/>
        <v>GR-723 | OUTER RING RACEWAY SUPER FINISH MACHINE. | MCB3 | CONVEYOR | Time-based Maintenance | Mechanical | Part Change | Medium | Change bevel gear SM conveyor to cycle pm 3Y.
model : SM1.5-20 = 2 EA. (misumi) | BEVEL GEAR SM | SM1.5-20 | เจษฎา ผิวบาง</v>
      </c>
      <c r="AP1778" s="42" t="str">
        <f>_xlfn.TEXTJOIN("; ",TRUE,IF(COUNTA('query (10)'!A1778:AK1778)&lt;=6,"NEAR_EMPTY_ROW",""),IF($K1778="","MISSING_STATUS",""),IF(AND($K1778="เสร็จสิ้น",$Z1778=""),"DONE_NO_ACTUAL_DATE",""),IF(AND($I1778="Condition-based Maintenance",$AH1778=""),"CBM_NO_MEASUREMENT",""),IF(OR($X1778="",$X1778=0),"INVALID_PERIOD",""),IF(AND($AA1778&lt;&gt;"",$AB1778&lt;&gt;"",$AB1778&lt;$AA1778),"DATE_SEQUENCE_ERROR",""),IF(AND($AB1778&lt;&gt;"",$AB1778&gt;DATE(2030,12,31)),"DATE_OUTLIER",""),IF($C1778="","MISSING_QRCODE",""),IF($J1778="UNKNOWN","UNKNOWN_PM_TYPE",""),IF($L1778="UNKNOWN","UNKNOWN_STATUS",""))</f>
        <v/>
      </c>
      <c r="AQ1778" s="42" t="str">
        <f t="shared" si="139"/>
        <v>NO</v>
      </c>
    </row>
    <row r="1779" spans="1:43" x14ac:dyDescent="0.3">
      <c r="A1779" s="38">
        <f>IF('query (10)'!A1779="","",'query (10)'!A1779)</f>
        <v>1987</v>
      </c>
      <c r="B1779" s="38">
        <f>IF('query (10)'!B1779="","",'query (10)'!B1779)</f>
        <v>20816</v>
      </c>
      <c r="C1779" s="38" t="str">
        <f>TRIM(UPPER('query (10)'!M1779))</f>
        <v>CH-263</v>
      </c>
      <c r="D1779" s="38" t="str">
        <f>TRIM(UPPER(IFERROR(_xlfn.TEXTBEFORE('query (10)'!L1779,"("),'query (10)'!L1779)))</f>
        <v>AUTOMATION VIBRATION TESTING MACHINE</v>
      </c>
      <c r="E1779" s="38" t="str">
        <f>IFERROR(TRIM(UPPER(_xlfn.TEXTBEFORE(_xlfn.TEXTAFTER('query (10)'!L1779,"("),")"))),"")</f>
        <v/>
      </c>
      <c r="F1779" s="38" t="str">
        <f>TRIM('query (10)'!K1779)</f>
        <v>KWD2</v>
      </c>
      <c r="G1779" s="38" t="str">
        <f>IF('query (10)'!J1779="","",'query (10)'!J1779)</f>
        <v>Electrical Control</v>
      </c>
      <c r="H1779" s="38" t="str">
        <f>TRIM(UPPER('query (10)'!J1779))</f>
        <v>ELECTRICAL CONTROL</v>
      </c>
      <c r="I1779" s="38" t="str">
        <f>IF('query (10)'!F1779="","",'query (10)'!F1779)</f>
        <v>Time-based Maintenance</v>
      </c>
      <c r="J1779" s="38" t="str">
        <f>IF('query (10)'!F1779="","",IFERROR(INDEX(Cleaning_Rules!$B$14:$B$17,MATCH(TRIM('query (10)'!F1779),Cleaning_Rules!$A$14:$A$17,0)),"UNKNOWN"))</f>
        <v>TBM</v>
      </c>
      <c r="K1779" s="38" t="str">
        <f>IF('query (10)'!G1779="","",'query (10)'!G1779)</f>
        <v>เสร็จสิ้น</v>
      </c>
      <c r="L1779" s="38" t="str">
        <f>IF('query (10)'!G1779="","MISSING",IFERROR(INDEX(Cleaning_Rules!$B$5:$B$10,MATCH(TRIM('query (10)'!G1779),Cleaning_Rules!$A$5:$A$10,0)),"UNKNOWN"))</f>
        <v>COMPLETED</v>
      </c>
      <c r="M1779" s="38" t="str">
        <f>IF('query (10)'!I1779="","",'query (10)'!I1779)</f>
        <v>Electrical</v>
      </c>
      <c r="N1779" s="38" t="str">
        <f>IF('query (10)'!O1779="","",'query (10)'!O1779)</f>
        <v>Inspection</v>
      </c>
      <c r="O1779" s="38" t="str">
        <f>IF('query (10)'!P1779="","",'query (10)'!P1779)</f>
        <v>Medium</v>
      </c>
      <c r="P1779" s="38" t="str">
        <f>IF('query (10)'!N1779="","",'query (10)'!N1779)</f>
        <v xml:space="preserve">Check Push botton, Emergency, Lamp, Selector switch
Check Circuit breaker, Power supply, Magnetic, Relay 
Check lens Photo sensor 
Check tight anchor point of Photo sensor
Check Area Sensor
Check Emergency Stop
</v>
      </c>
      <c r="Q1779" s="38" t="str">
        <f>TRIM('query (10)'!N1779)</f>
        <v xml:space="preserve">Check Push botton, Emergency, Lamp, Selector switch
Check Circuit breaker, Power supply, Magnetic, Relay 
Check lens Photo sensor 
Check tight anchor point of Photo sensor
Check Area Sensor
Check Emergency Stop
</v>
      </c>
      <c r="R1779" s="38" t="str">
        <f>TRIM(UPPER('query (10)'!R1779))</f>
        <v/>
      </c>
      <c r="S1779" s="38" t="str">
        <f>TRIM(UPPER('query (10)'!S1779))</f>
        <v/>
      </c>
      <c r="T1779" s="38" t="str">
        <f>IF('query (10)'!Q1779="","",TRIM(UPPER('query (10)'!Q1779)))</f>
        <v/>
      </c>
      <c r="U1779" s="38" t="str">
        <f>IF('query (10)'!T1779="","",'query (10)'!T1779)</f>
        <v/>
      </c>
      <c r="V1779" s="39" t="str">
        <f>IF('query (10)'!T1779="","",IFERROR(VALUE('query (10)'!T1779),""))</f>
        <v/>
      </c>
      <c r="W1779" s="40">
        <f>IF('query (10)'!U1779="","",'query (10)'!U1779)</f>
        <v>0</v>
      </c>
      <c r="X1779" s="39">
        <f>IF('query (10)'!V1779="","",'query (10)'!V1779)</f>
        <v>30</v>
      </c>
      <c r="Y1779" s="41">
        <f>IF('query (10)'!W1779="","",'query (10)'!W1779)</f>
        <v>46113</v>
      </c>
      <c r="Z1779" s="41">
        <f>IF('query (10)'!X1779="","",'query (10)'!X1779)</f>
        <v>46178</v>
      </c>
      <c r="AA1779" s="41">
        <f>IF('query (10)'!Y1779="","",'query (10)'!Y1779)</f>
        <v>46178</v>
      </c>
      <c r="AB1779" s="41">
        <f>IF('query (10)'!Z1779="","",'query (10)'!Z1779)</f>
        <v>46208</v>
      </c>
      <c r="AC1779" s="38" t="str">
        <f>IF(OR('query (10)'!AA1779="",COUNTIF(Cleaning_Rules!$A$21:$A$26,TRIM('query (10)'!AA1779))&gt;0),"",TRIM('query (10)'!AA1779))</f>
        <v/>
      </c>
      <c r="AD1779" s="38" t="str">
        <f>IF('query (10)'!AB1779="","",TRIM(IFERROR(_xlfn.TEXTBEFORE('query (10)'!AB1779,"("),'query (10)'!AB1779)))</f>
        <v>เริ่มซ่อมงาน PM แล้ว รับผิดชอบโดย NATDANAI JUTHATHEP</v>
      </c>
      <c r="AE1779" s="38" t="str">
        <f>IFERROR(LOWER(TRIM(_xlfn.TEXTBEFORE(_xlfn.TEXTAFTER('query (10)'!AB1779,"("),")"))),"")</f>
        <v>juthathep-n-4697@nsk.com</v>
      </c>
      <c r="AF1779" s="38" t="str">
        <f>IF('query (10)'!AD1779="","",TRIM('query (10)'!AD1779))</f>
        <v>ณัฐดนัย จุฑาเทพ</v>
      </c>
      <c r="AG1779" s="38" t="str">
        <f>IF('query (10)'!AE1779="","",TRIM('query (10)'!AE1779))</f>
        <v>ณัฐดนัย จุฑาเทพ</v>
      </c>
      <c r="AH1779" s="38" t="str">
        <f>IF('query (10)'!AF1779="","",IFERROR(VALUE('query (10)'!AF1779),""))</f>
        <v/>
      </c>
      <c r="AI1779" s="38" t="str">
        <f>IF('query (10)'!AG1779="","",TRIM('query (10)'!AG1779))</f>
        <v/>
      </c>
      <c r="AJ1779" s="38" t="str">
        <f>IF('query (10)'!AH1779="","",IFERROR(VALUE('query (10)'!AH1779),""))</f>
        <v/>
      </c>
      <c r="AK1779" s="38" t="str">
        <f>IF('query (10)'!AI1779="","",TRIM('query (10)'!AI1779))</f>
        <v/>
      </c>
      <c r="AL1779" s="42">
        <f t="shared" si="135"/>
        <v>2026</v>
      </c>
      <c r="AM1779" s="42" t="str">
        <f t="shared" si="136"/>
        <v>2026-04</v>
      </c>
      <c r="AN1779" s="42" t="str">
        <f t="shared" ca="1" si="137"/>
        <v/>
      </c>
      <c r="AO1779" s="42" t="str">
        <f t="shared" si="138"/>
        <v>CH-263 | AUTOMATION VIBRATION TESTING MACHINE | KWD2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779" s="42" t="str">
        <f>_xlfn.TEXTJOIN("; ",TRUE,IF(COUNTA('query (10)'!A1779:AK1779)&lt;=6,"NEAR_EMPTY_ROW",""),IF($K1779="","MISSING_STATUS",""),IF(AND($K1779="เสร็จสิ้น",$Z1779=""),"DONE_NO_ACTUAL_DATE",""),IF(AND($I1779="Condition-based Maintenance",$AH1779=""),"CBM_NO_MEASUREMENT",""),IF(OR($X1779="",$X1779=0),"INVALID_PERIOD",""),IF(AND($AA1779&lt;&gt;"",$AB1779&lt;&gt;"",$AB1779&lt;$AA1779),"DATE_SEQUENCE_ERROR",""),IF(AND($AB1779&lt;&gt;"",$AB1779&gt;DATE(2030,12,31)),"DATE_OUTLIER",""),IF($C1779="","MISSING_QRCODE",""),IF($J1779="UNKNOWN","UNKNOWN_PM_TYPE",""),IF($L1779="UNKNOWN","UNKNOWN_STATUS",""))</f>
        <v/>
      </c>
      <c r="AQ1779" s="42" t="str">
        <f t="shared" si="139"/>
        <v>NO</v>
      </c>
    </row>
    <row r="1780" spans="1:43" x14ac:dyDescent="0.3">
      <c r="A1780" s="38">
        <f>IF('query (10)'!A1780="","",'query (10)'!A1780)</f>
        <v>1988</v>
      </c>
      <c r="B1780" s="38">
        <f>IF('query (10)'!B1780="","",'query (10)'!B1780)</f>
        <v>19906</v>
      </c>
      <c r="C1780" s="38" t="str">
        <f>TRIM(UPPER('query (10)'!M1780))</f>
        <v>CH-349</v>
      </c>
      <c r="D1780" s="38" t="str">
        <f>TRIM(UPPER(IFERROR(_xlfn.TEXTBEFORE('query (10)'!L1780,"("),'query (10)'!L1780)))</f>
        <v>AUTOMATION VIBRATION TESTING MACHINE</v>
      </c>
      <c r="E1780" s="38" t="str">
        <f>IFERROR(TRIM(UPPER(_xlfn.TEXTBEFORE(_xlfn.TEXTAFTER('query (10)'!L1780,"("),")"))),"")</f>
        <v/>
      </c>
      <c r="F1780" s="38" t="str">
        <f>TRIM('query (10)'!K1780)</f>
        <v>KWD3</v>
      </c>
      <c r="G1780" s="38" t="str">
        <f>IF('query (10)'!J1780="","",'query (10)'!J1780)</f>
        <v>Electrical Control</v>
      </c>
      <c r="H1780" s="38" t="str">
        <f>TRIM(UPPER('query (10)'!J1780))</f>
        <v>ELECTRICAL CONTROL</v>
      </c>
      <c r="I1780" s="38" t="str">
        <f>IF('query (10)'!F1780="","",'query (10)'!F1780)</f>
        <v>Time-based Maintenance</v>
      </c>
      <c r="J1780" s="38" t="str">
        <f>IF('query (10)'!F1780="","",IFERROR(INDEX(Cleaning_Rules!$B$14:$B$17,MATCH(TRIM('query (10)'!F1780),Cleaning_Rules!$A$14:$A$17,0)),"UNKNOWN"))</f>
        <v>TBM</v>
      </c>
      <c r="K1780" s="38" t="str">
        <f>IF('query (10)'!G1780="","",'query (10)'!G1780)</f>
        <v>เสร็จสิ้น</v>
      </c>
      <c r="L1780" s="38" t="str">
        <f>IF('query (10)'!G1780="","MISSING",IFERROR(INDEX(Cleaning_Rules!$B$5:$B$10,MATCH(TRIM('query (10)'!G1780),Cleaning_Rules!$A$5:$A$10,0)),"UNKNOWN"))</f>
        <v>COMPLETED</v>
      </c>
      <c r="M1780" s="38" t="str">
        <f>IF('query (10)'!I1780="","",'query (10)'!I1780)</f>
        <v>Electrical</v>
      </c>
      <c r="N1780" s="38" t="str">
        <f>IF('query (10)'!O1780="","",'query (10)'!O1780)</f>
        <v>Inspection</v>
      </c>
      <c r="O1780" s="38" t="str">
        <f>IF('query (10)'!P1780="","",'query (10)'!P1780)</f>
        <v>Medium</v>
      </c>
      <c r="P1780" s="38" t="str">
        <f>IF('query (10)'!N1780="","",'query (10)'!N1780)</f>
        <v xml:space="preserve">Check Push botton, Emergency, Lamp, Selector switch
Check Circuit breaker, Power supply, Magnetic, Relay 
Check lens Photo sensor 
Check tight anchor point of Photo sensor
Check Area Sensor
Check Emergency Stop
</v>
      </c>
      <c r="Q1780" s="38" t="str">
        <f>TRIM('query (10)'!N1780)</f>
        <v xml:space="preserve">Check Push botton, Emergency, Lamp, Selector switch
Check Circuit breaker, Power supply, Magnetic, Relay 
Check lens Photo sensor 
Check tight anchor point of Photo sensor
Check Area Sensor
Check Emergency Stop
</v>
      </c>
      <c r="R1780" s="38" t="str">
        <f>TRIM(UPPER('query (10)'!R1780))</f>
        <v/>
      </c>
      <c r="S1780" s="38" t="str">
        <f>TRIM(UPPER('query (10)'!S1780))</f>
        <v/>
      </c>
      <c r="T1780" s="38" t="str">
        <f>IF('query (10)'!Q1780="","",TRIM(UPPER('query (10)'!Q1780)))</f>
        <v/>
      </c>
      <c r="U1780" s="38" t="str">
        <f>IF('query (10)'!T1780="","",'query (10)'!T1780)</f>
        <v/>
      </c>
      <c r="V1780" s="39" t="str">
        <f>IF('query (10)'!T1780="","",IFERROR(VALUE('query (10)'!T1780),""))</f>
        <v/>
      </c>
      <c r="W1780" s="40">
        <f>IF('query (10)'!U1780="","",'query (10)'!U1780)</f>
        <v>0</v>
      </c>
      <c r="X1780" s="39">
        <f>IF('query (10)'!V1780="","",'query (10)'!V1780)</f>
        <v>30</v>
      </c>
      <c r="Y1780" s="41">
        <f>IF('query (10)'!W1780="","",'query (10)'!W1780)</f>
        <v>46114</v>
      </c>
      <c r="Z1780" s="41">
        <f>IF('query (10)'!X1780="","",'query (10)'!X1780)</f>
        <v>46184</v>
      </c>
      <c r="AA1780" s="41">
        <f>IF('query (10)'!Y1780="","",'query (10)'!Y1780)</f>
        <v>46184</v>
      </c>
      <c r="AB1780" s="41">
        <f>IF('query (10)'!Z1780="","",'query (10)'!Z1780)</f>
        <v>46214</v>
      </c>
      <c r="AC1780" s="38" t="str">
        <f>IF(OR('query (10)'!AA1780="",COUNTIF(Cleaning_Rules!$A$21:$A$26,TRIM('query (10)'!AA1780))&gt;0),"",TRIM('query (10)'!AA1780))</f>
        <v/>
      </c>
      <c r="AD1780" s="38" t="str">
        <f>IF('query (10)'!AB1780="","",TRIM(IFERROR(_xlfn.TEXTBEFORE('query (10)'!AB1780,"("),'query (10)'!AB1780)))</f>
        <v>เริ่มซ่อมงาน PM แล้ว รับผิดชอบโดย NATDANAI JUTHATHEP</v>
      </c>
      <c r="AE1780" s="38" t="str">
        <f>IFERROR(LOWER(TRIM(_xlfn.TEXTBEFORE(_xlfn.TEXTAFTER('query (10)'!AB1780,"("),")"))),"")</f>
        <v>juthathep-n-4697@nsk.com</v>
      </c>
      <c r="AF1780" s="38" t="str">
        <f>IF('query (10)'!AD1780="","",TRIM('query (10)'!AD1780))</f>
        <v>ณัฐดนัย จุฑาเทพ</v>
      </c>
      <c r="AG1780" s="38" t="str">
        <f>IF('query (10)'!AE1780="","",TRIM('query (10)'!AE1780))</f>
        <v>ณัฐดนัย จุฑาเทพ</v>
      </c>
      <c r="AH1780" s="38" t="str">
        <f>IF('query (10)'!AF1780="","",IFERROR(VALUE('query (10)'!AF1780),""))</f>
        <v/>
      </c>
      <c r="AI1780" s="38" t="str">
        <f>IF('query (10)'!AG1780="","",TRIM('query (10)'!AG1780))</f>
        <v/>
      </c>
      <c r="AJ1780" s="38" t="str">
        <f>IF('query (10)'!AH1780="","",IFERROR(VALUE('query (10)'!AH1780),""))</f>
        <v/>
      </c>
      <c r="AK1780" s="38" t="str">
        <f>IF('query (10)'!AI1780="","",TRIM('query (10)'!AI1780))</f>
        <v/>
      </c>
      <c r="AL1780" s="42">
        <f t="shared" si="135"/>
        <v>2026</v>
      </c>
      <c r="AM1780" s="42" t="str">
        <f t="shared" si="136"/>
        <v>2026-04</v>
      </c>
      <c r="AN1780" s="42" t="str">
        <f t="shared" ca="1" si="137"/>
        <v/>
      </c>
      <c r="AO1780" s="42" t="str">
        <f t="shared" si="138"/>
        <v>CH-349 | AUTOMATION VIBRATION TESTING MACHINE | KWD3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780" s="42" t="str">
        <f>_xlfn.TEXTJOIN("; ",TRUE,IF(COUNTA('query (10)'!A1780:AK1780)&lt;=6,"NEAR_EMPTY_ROW",""),IF($K1780="","MISSING_STATUS",""),IF(AND($K1780="เสร็จสิ้น",$Z1780=""),"DONE_NO_ACTUAL_DATE",""),IF(AND($I1780="Condition-based Maintenance",$AH1780=""),"CBM_NO_MEASUREMENT",""),IF(OR($X1780="",$X1780=0),"INVALID_PERIOD",""),IF(AND($AA1780&lt;&gt;"",$AB1780&lt;&gt;"",$AB1780&lt;$AA1780),"DATE_SEQUENCE_ERROR",""),IF(AND($AB1780&lt;&gt;"",$AB1780&gt;DATE(2030,12,31)),"DATE_OUTLIER",""),IF($C1780="","MISSING_QRCODE",""),IF($J1780="UNKNOWN","UNKNOWN_PM_TYPE",""),IF($L1780="UNKNOWN","UNKNOWN_STATUS",""))</f>
        <v/>
      </c>
      <c r="AQ1780" s="42" t="str">
        <f t="shared" si="139"/>
        <v>NO</v>
      </c>
    </row>
    <row r="1781" spans="1:43" x14ac:dyDescent="0.3">
      <c r="A1781" s="38">
        <f>IF('query (10)'!A1781="","",'query (10)'!A1781)</f>
        <v>1989</v>
      </c>
      <c r="B1781" s="38">
        <f>IF('query (10)'!B1781="","",'query (10)'!B1781)</f>
        <v>20843</v>
      </c>
      <c r="C1781" s="38" t="str">
        <f>TRIM(UPPER('query (10)'!M1781))</f>
        <v>CH-471</v>
      </c>
      <c r="D1781" s="38" t="str">
        <f>TRIM(UPPER(IFERROR(_xlfn.TEXTBEFORE('query (10)'!L1781,"("),'query (10)'!L1781)))</f>
        <v>AUTOMATION VIBRATION TESTING MACHINE</v>
      </c>
      <c r="E1781" s="38" t="str">
        <f>IFERROR(TRIM(UPPER(_xlfn.TEXTBEFORE(_xlfn.TEXTAFTER('query (10)'!L1781,"("),")"))),"")</f>
        <v/>
      </c>
      <c r="F1781" s="38" t="str">
        <f>TRIM('query (10)'!K1781)</f>
        <v>KWD4</v>
      </c>
      <c r="G1781" s="38" t="str">
        <f>IF('query (10)'!J1781="","",'query (10)'!J1781)</f>
        <v>Electrical Control</v>
      </c>
      <c r="H1781" s="38" t="str">
        <f>TRIM(UPPER('query (10)'!J1781))</f>
        <v>ELECTRICAL CONTROL</v>
      </c>
      <c r="I1781" s="38" t="str">
        <f>IF('query (10)'!F1781="","",'query (10)'!F1781)</f>
        <v>Time-based Maintenance</v>
      </c>
      <c r="J1781" s="38" t="str">
        <f>IF('query (10)'!F1781="","",IFERROR(INDEX(Cleaning_Rules!$B$14:$B$17,MATCH(TRIM('query (10)'!F1781),Cleaning_Rules!$A$14:$A$17,0)),"UNKNOWN"))</f>
        <v>TBM</v>
      </c>
      <c r="K1781" s="38" t="str">
        <f>IF('query (10)'!G1781="","",'query (10)'!G1781)</f>
        <v>เสร็จสิ้น</v>
      </c>
      <c r="L1781" s="38" t="str">
        <f>IF('query (10)'!G1781="","MISSING",IFERROR(INDEX(Cleaning_Rules!$B$5:$B$10,MATCH(TRIM('query (10)'!G1781),Cleaning_Rules!$A$5:$A$10,0)),"UNKNOWN"))</f>
        <v>COMPLETED</v>
      </c>
      <c r="M1781" s="38" t="str">
        <f>IF('query (10)'!I1781="","",'query (10)'!I1781)</f>
        <v>Electrical</v>
      </c>
      <c r="N1781" s="38" t="str">
        <f>IF('query (10)'!O1781="","",'query (10)'!O1781)</f>
        <v>Inspection</v>
      </c>
      <c r="O1781" s="38" t="str">
        <f>IF('query (10)'!P1781="","",'query (10)'!P1781)</f>
        <v>Medium</v>
      </c>
      <c r="P1781" s="38" t="str">
        <f>IF('query (10)'!N1781="","",'query (10)'!N1781)</f>
        <v xml:space="preserve">Check Push botton, Emergency, Lamp, Selector switch
Check Circuit breaker, Power supply, Magnetic, Relay 
Check lens Photo sensor 
Check tight anchor point of Photo sensor
Check Area Sensor
Check Emergency Stop
</v>
      </c>
      <c r="Q1781" s="38" t="str">
        <f>TRIM('query (10)'!N1781)</f>
        <v xml:space="preserve">Check Push botton, Emergency, Lamp, Selector switch
Check Circuit breaker, Power supply, Magnetic, Relay 
Check lens Photo sensor 
Check tight anchor point of Photo sensor
Check Area Sensor
Check Emergency Stop
</v>
      </c>
      <c r="R1781" s="38" t="str">
        <f>TRIM(UPPER('query (10)'!R1781))</f>
        <v/>
      </c>
      <c r="S1781" s="38" t="str">
        <f>TRIM(UPPER('query (10)'!S1781))</f>
        <v/>
      </c>
      <c r="T1781" s="38" t="str">
        <f>IF('query (10)'!Q1781="","",TRIM(UPPER('query (10)'!Q1781)))</f>
        <v/>
      </c>
      <c r="U1781" s="38" t="str">
        <f>IF('query (10)'!T1781="","",'query (10)'!T1781)</f>
        <v/>
      </c>
      <c r="V1781" s="39" t="str">
        <f>IF('query (10)'!T1781="","",IFERROR(VALUE('query (10)'!T1781),""))</f>
        <v/>
      </c>
      <c r="W1781" s="40">
        <f>IF('query (10)'!U1781="","",'query (10)'!U1781)</f>
        <v>0</v>
      </c>
      <c r="X1781" s="39">
        <f>IF('query (10)'!V1781="","",'query (10)'!V1781)</f>
        <v>30</v>
      </c>
      <c r="Y1781" s="41">
        <f>IF('query (10)'!W1781="","",'query (10)'!W1781)</f>
        <v>46115</v>
      </c>
      <c r="Z1781" s="41">
        <f>IF('query (10)'!X1781="","",'query (10)'!X1781)</f>
        <v>46176</v>
      </c>
      <c r="AA1781" s="41">
        <f>IF('query (10)'!Y1781="","",'query (10)'!Y1781)</f>
        <v>46176</v>
      </c>
      <c r="AB1781" s="41">
        <f>IF('query (10)'!Z1781="","",'query (10)'!Z1781)</f>
        <v>46206</v>
      </c>
      <c r="AC1781" s="38" t="str">
        <f>IF(OR('query (10)'!AA1781="",COUNTIF(Cleaning_Rules!$A$21:$A$26,TRIM('query (10)'!AA1781))&gt;0),"",TRIM('query (10)'!AA1781))</f>
        <v/>
      </c>
      <c r="AD1781" s="38" t="str">
        <f>IF('query (10)'!AB1781="","",TRIM(IFERROR(_xlfn.TEXTBEFORE('query (10)'!AB1781,"("),'query (10)'!AB1781)))</f>
        <v>เริ่มซ่อมงาน PM แล้ว รับผิดชอบโดย NATDANAI JUTHATHEP</v>
      </c>
      <c r="AE1781" s="38" t="str">
        <f>IFERROR(LOWER(TRIM(_xlfn.TEXTBEFORE(_xlfn.TEXTAFTER('query (10)'!AB1781,"("),")"))),"")</f>
        <v>juthathep-n-4697@nsk.com</v>
      </c>
      <c r="AF1781" s="38" t="str">
        <f>IF('query (10)'!AD1781="","",TRIM('query (10)'!AD1781))</f>
        <v>ณัฐดนัย จุฑาเทพ</v>
      </c>
      <c r="AG1781" s="38" t="str">
        <f>IF('query (10)'!AE1781="","",TRIM('query (10)'!AE1781))</f>
        <v>ณัฐดนัย จุฑาเทพ</v>
      </c>
      <c r="AH1781" s="38" t="str">
        <f>IF('query (10)'!AF1781="","",IFERROR(VALUE('query (10)'!AF1781),""))</f>
        <v/>
      </c>
      <c r="AI1781" s="38" t="str">
        <f>IF('query (10)'!AG1781="","",TRIM('query (10)'!AG1781))</f>
        <v/>
      </c>
      <c r="AJ1781" s="38" t="str">
        <f>IF('query (10)'!AH1781="","",IFERROR(VALUE('query (10)'!AH1781),""))</f>
        <v/>
      </c>
      <c r="AK1781" s="38" t="str">
        <f>IF('query (10)'!AI1781="","",TRIM('query (10)'!AI1781))</f>
        <v/>
      </c>
      <c r="AL1781" s="42">
        <f t="shared" si="135"/>
        <v>2026</v>
      </c>
      <c r="AM1781" s="42" t="str">
        <f t="shared" si="136"/>
        <v>2026-04</v>
      </c>
      <c r="AN1781" s="42" t="str">
        <f t="shared" ca="1" si="137"/>
        <v/>
      </c>
      <c r="AO1781" s="42" t="str">
        <f t="shared" si="138"/>
        <v>CH-471 | AUTOMATION VIBRATION TESTING MACHINE | KWD4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781" s="42" t="str">
        <f>_xlfn.TEXTJOIN("; ",TRUE,IF(COUNTA('query (10)'!A1781:AK1781)&lt;=6,"NEAR_EMPTY_ROW",""),IF($K1781="","MISSING_STATUS",""),IF(AND($K1781="เสร็จสิ้น",$Z1781=""),"DONE_NO_ACTUAL_DATE",""),IF(AND($I1781="Condition-based Maintenance",$AH1781=""),"CBM_NO_MEASUREMENT",""),IF(OR($X1781="",$X1781=0),"INVALID_PERIOD",""),IF(AND($AA1781&lt;&gt;"",$AB1781&lt;&gt;"",$AB1781&lt;$AA1781),"DATE_SEQUENCE_ERROR",""),IF(AND($AB1781&lt;&gt;"",$AB1781&gt;DATE(2030,12,31)),"DATE_OUTLIER",""),IF($C1781="","MISSING_QRCODE",""),IF($J1781="UNKNOWN","UNKNOWN_PM_TYPE",""),IF($L1781="UNKNOWN","UNKNOWN_STATUS",""))</f>
        <v/>
      </c>
      <c r="AQ1781" s="42" t="str">
        <f t="shared" si="139"/>
        <v>NO</v>
      </c>
    </row>
    <row r="1782" spans="1:43" x14ac:dyDescent="0.3">
      <c r="A1782" s="38">
        <f>IF('query (10)'!A1782="","",'query (10)'!A1782)</f>
        <v>1990</v>
      </c>
      <c r="B1782" s="38">
        <f>IF('query (10)'!B1782="","",'query (10)'!B1782)</f>
        <v>20860</v>
      </c>
      <c r="C1782" s="38" t="str">
        <f>TRIM(UPPER('query (10)'!M1782))</f>
        <v>CH-587</v>
      </c>
      <c r="D1782" s="38" t="str">
        <f>TRIM(UPPER(IFERROR(_xlfn.TEXTBEFORE('query (10)'!L1782,"("),'query (10)'!L1782)))</f>
        <v>AUTOMATION VIBRATION TESTING MACHINE</v>
      </c>
      <c r="E1782" s="38" t="str">
        <f>IFERROR(TRIM(UPPER(_xlfn.TEXTBEFORE(_xlfn.TEXTAFTER('query (10)'!L1782,"("),")"))),"")</f>
        <v/>
      </c>
      <c r="F1782" s="38" t="str">
        <f>TRIM('query (10)'!K1782)</f>
        <v>KWD5</v>
      </c>
      <c r="G1782" s="38" t="str">
        <f>IF('query (10)'!J1782="","",'query (10)'!J1782)</f>
        <v>Electrical Control</v>
      </c>
      <c r="H1782" s="38" t="str">
        <f>TRIM(UPPER('query (10)'!J1782))</f>
        <v>ELECTRICAL CONTROL</v>
      </c>
      <c r="I1782" s="38" t="str">
        <f>IF('query (10)'!F1782="","",'query (10)'!F1782)</f>
        <v>Time-based Maintenance</v>
      </c>
      <c r="J1782" s="38" t="str">
        <f>IF('query (10)'!F1782="","",IFERROR(INDEX(Cleaning_Rules!$B$14:$B$17,MATCH(TRIM('query (10)'!F1782),Cleaning_Rules!$A$14:$A$17,0)),"UNKNOWN"))</f>
        <v>TBM</v>
      </c>
      <c r="K1782" s="38" t="str">
        <f>IF('query (10)'!G1782="","",'query (10)'!G1782)</f>
        <v>เสร็จสิ้น</v>
      </c>
      <c r="L1782" s="38" t="str">
        <f>IF('query (10)'!G1782="","MISSING",IFERROR(INDEX(Cleaning_Rules!$B$5:$B$10,MATCH(TRIM('query (10)'!G1782),Cleaning_Rules!$A$5:$A$10,0)),"UNKNOWN"))</f>
        <v>COMPLETED</v>
      </c>
      <c r="M1782" s="38" t="str">
        <f>IF('query (10)'!I1782="","",'query (10)'!I1782)</f>
        <v>Electrical</v>
      </c>
      <c r="N1782" s="38" t="str">
        <f>IF('query (10)'!O1782="","",'query (10)'!O1782)</f>
        <v>Inspection</v>
      </c>
      <c r="O1782" s="38" t="str">
        <f>IF('query (10)'!P1782="","",'query (10)'!P1782)</f>
        <v>Medium</v>
      </c>
      <c r="P1782" s="38" t="str">
        <f>IF('query (10)'!N1782="","",'query (10)'!N1782)</f>
        <v xml:space="preserve">Check Push botton, Emergency, Lamp, Selector switch
Check Circuit breaker, Power supply, Magnetic, Relay 
Check lens Photo sensor 
Check tight anchor point of Photo sensor
Check Area Sensor
Check Emergency Stop
</v>
      </c>
      <c r="Q1782" s="38" t="str">
        <f>TRIM('query (10)'!N1782)</f>
        <v xml:space="preserve">Check Push botton, Emergency, Lamp, Selector switch
Check Circuit breaker, Power supply, Magnetic, Relay 
Check lens Photo sensor 
Check tight anchor point of Photo sensor
Check Area Sensor
Check Emergency Stop
</v>
      </c>
      <c r="R1782" s="38" t="str">
        <f>TRIM(UPPER('query (10)'!R1782))</f>
        <v/>
      </c>
      <c r="S1782" s="38" t="str">
        <f>TRIM(UPPER('query (10)'!S1782))</f>
        <v/>
      </c>
      <c r="T1782" s="38" t="str">
        <f>IF('query (10)'!Q1782="","",TRIM(UPPER('query (10)'!Q1782)))</f>
        <v/>
      </c>
      <c r="U1782" s="38" t="str">
        <f>IF('query (10)'!T1782="","",'query (10)'!T1782)</f>
        <v/>
      </c>
      <c r="V1782" s="39" t="str">
        <f>IF('query (10)'!T1782="","",IFERROR(VALUE('query (10)'!T1782),""))</f>
        <v/>
      </c>
      <c r="W1782" s="40">
        <f>IF('query (10)'!U1782="","",'query (10)'!U1782)</f>
        <v>0</v>
      </c>
      <c r="X1782" s="39">
        <f>IF('query (10)'!V1782="","",'query (10)'!V1782)</f>
        <v>30</v>
      </c>
      <c r="Y1782" s="41">
        <f>IF('query (10)'!W1782="","",'query (10)'!W1782)</f>
        <v>46116</v>
      </c>
      <c r="Z1782" s="41">
        <f>IF('query (10)'!X1782="","",'query (10)'!X1782)</f>
        <v>46183</v>
      </c>
      <c r="AA1782" s="41">
        <f>IF('query (10)'!Y1782="","",'query (10)'!Y1782)</f>
        <v>46183</v>
      </c>
      <c r="AB1782" s="41">
        <f>IF('query (10)'!Z1782="","",'query (10)'!Z1782)</f>
        <v>46213</v>
      </c>
      <c r="AC1782" s="38" t="str">
        <f>IF(OR('query (10)'!AA1782="",COUNTIF(Cleaning_Rules!$A$21:$A$26,TRIM('query (10)'!AA1782))&gt;0),"",TRIM('query (10)'!AA1782))</f>
        <v/>
      </c>
      <c r="AD1782" s="38" t="str">
        <f>IF('query (10)'!AB1782="","",TRIM(IFERROR(_xlfn.TEXTBEFORE('query (10)'!AB1782,"("),'query (10)'!AB1782)))</f>
        <v>เริ่มซ่อมงาน PM แล้ว รับผิดชอบโดย NATDANAI JUTHATHEP</v>
      </c>
      <c r="AE1782" s="38" t="str">
        <f>IFERROR(LOWER(TRIM(_xlfn.TEXTBEFORE(_xlfn.TEXTAFTER('query (10)'!AB1782,"("),")"))),"")</f>
        <v>juthathep-n-4697@nsk.com</v>
      </c>
      <c r="AF1782" s="38" t="str">
        <f>IF('query (10)'!AD1782="","",TRIM('query (10)'!AD1782))</f>
        <v>ณัฐดนัย จุฑาเทพ</v>
      </c>
      <c r="AG1782" s="38" t="str">
        <f>IF('query (10)'!AE1782="","",TRIM('query (10)'!AE1782))</f>
        <v>ณัฐดนัย จุฑาเทพ</v>
      </c>
      <c r="AH1782" s="38" t="str">
        <f>IF('query (10)'!AF1782="","",IFERROR(VALUE('query (10)'!AF1782),""))</f>
        <v/>
      </c>
      <c r="AI1782" s="38" t="str">
        <f>IF('query (10)'!AG1782="","",TRIM('query (10)'!AG1782))</f>
        <v/>
      </c>
      <c r="AJ1782" s="38" t="str">
        <f>IF('query (10)'!AH1782="","",IFERROR(VALUE('query (10)'!AH1782),""))</f>
        <v/>
      </c>
      <c r="AK1782" s="38" t="str">
        <f>IF('query (10)'!AI1782="","",TRIM('query (10)'!AI1782))</f>
        <v/>
      </c>
      <c r="AL1782" s="42">
        <f t="shared" si="135"/>
        <v>2026</v>
      </c>
      <c r="AM1782" s="42" t="str">
        <f t="shared" si="136"/>
        <v>2026-04</v>
      </c>
      <c r="AN1782" s="42" t="str">
        <f t="shared" ca="1" si="137"/>
        <v/>
      </c>
      <c r="AO1782" s="42" t="str">
        <f t="shared" si="138"/>
        <v>CH-587 | AUTOMATION VIBRATION TESTING MACHINE | KWD5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782" s="42" t="str">
        <f>_xlfn.TEXTJOIN("; ",TRUE,IF(COUNTA('query (10)'!A1782:AK1782)&lt;=6,"NEAR_EMPTY_ROW",""),IF($K1782="","MISSING_STATUS",""),IF(AND($K1782="เสร็จสิ้น",$Z1782=""),"DONE_NO_ACTUAL_DATE",""),IF(AND($I1782="Condition-based Maintenance",$AH1782=""),"CBM_NO_MEASUREMENT",""),IF(OR($X1782="",$X1782=0),"INVALID_PERIOD",""),IF(AND($AA1782&lt;&gt;"",$AB1782&lt;&gt;"",$AB1782&lt;$AA1782),"DATE_SEQUENCE_ERROR",""),IF(AND($AB1782&lt;&gt;"",$AB1782&gt;DATE(2030,12,31)),"DATE_OUTLIER",""),IF($C1782="","MISSING_QRCODE",""),IF($J1782="UNKNOWN","UNKNOWN_PM_TYPE",""),IF($L1782="UNKNOWN","UNKNOWN_STATUS",""))</f>
        <v/>
      </c>
      <c r="AQ1782" s="42" t="str">
        <f t="shared" si="139"/>
        <v>NO</v>
      </c>
    </row>
    <row r="1783" spans="1:43" x14ac:dyDescent="0.3">
      <c r="A1783" s="38">
        <f>IF('query (10)'!A1783="","",'query (10)'!A1783)</f>
        <v>1991</v>
      </c>
      <c r="B1783" s="38" t="str">
        <f>IF('query (10)'!B1783="","",'query (10)'!B1783)</f>
        <v/>
      </c>
      <c r="C1783" s="38" t="str">
        <f>TRIM(UPPER('query (10)'!M1783))</f>
        <v>CH-711</v>
      </c>
      <c r="D1783" s="38" t="str">
        <f>TRIM(UPPER(IFERROR(_xlfn.TEXTBEFORE('query (10)'!L1783,"("),'query (10)'!L1783)))</f>
        <v>AUTOMATION VIBRATION TESTING MACHINE</v>
      </c>
      <c r="E1783" s="38" t="str">
        <f>IFERROR(TRIM(UPPER(_xlfn.TEXTBEFORE(_xlfn.TEXTAFTER('query (10)'!L1783,"("),")"))),"")</f>
        <v/>
      </c>
      <c r="F1783" s="38" t="str">
        <f>TRIM('query (10)'!K1783)</f>
        <v>KWD6</v>
      </c>
      <c r="G1783" s="38" t="str">
        <f>IF('query (10)'!J1783="","",'query (10)'!J1783)</f>
        <v>Electrical Control</v>
      </c>
      <c r="H1783" s="38" t="str">
        <f>TRIM(UPPER('query (10)'!J1783))</f>
        <v>ELECTRICAL CONTROL</v>
      </c>
      <c r="I1783" s="38" t="str">
        <f>IF('query (10)'!F1783="","",'query (10)'!F1783)</f>
        <v>Time-based Maintenance</v>
      </c>
      <c r="J1783" s="38" t="str">
        <f>IF('query (10)'!F1783="","",IFERROR(INDEX(Cleaning_Rules!$B$14:$B$17,MATCH(TRIM('query (10)'!F1783),Cleaning_Rules!$A$14:$A$17,0)),"UNKNOWN"))</f>
        <v>TBM</v>
      </c>
      <c r="K1783" s="38" t="str">
        <f>IF('query (10)'!G1783="","",'query (10)'!G1783)</f>
        <v>แผนใหม่</v>
      </c>
      <c r="L1783" s="38" t="str">
        <f>IF('query (10)'!G1783="","MISSING",IFERROR(INDEX(Cleaning_Rules!$B$5:$B$10,MATCH(TRIM('query (10)'!G1783),Cleaning_Rules!$A$5:$A$10,0)),"UNKNOWN"))</f>
        <v>NEW_PLAN</v>
      </c>
      <c r="M1783" s="38" t="str">
        <f>IF('query (10)'!I1783="","",'query (10)'!I1783)</f>
        <v>Electrical</v>
      </c>
      <c r="N1783" s="38" t="str">
        <f>IF('query (10)'!O1783="","",'query (10)'!O1783)</f>
        <v>Inspection</v>
      </c>
      <c r="O1783" s="38" t="str">
        <f>IF('query (10)'!P1783="","",'query (10)'!P1783)</f>
        <v>Medium</v>
      </c>
      <c r="P1783" s="38" t="str">
        <f>IF('query (10)'!N1783="","",'query (10)'!N1783)</f>
        <v xml:space="preserve">Check Push botton, Emergency, Lamp, Selector switch
Check Circuit breaker, Power supply, Magnetic, Relay 
Check lens Photo sensor 
Check tight anchor point of Photo sensor
Check Area Sensor
Check Emergency Stop
</v>
      </c>
      <c r="Q1783" s="38" t="str">
        <f>TRIM('query (10)'!N1783)</f>
        <v xml:space="preserve">Check Push botton, Emergency, Lamp, Selector switch
Check Circuit breaker, Power supply, Magnetic, Relay 
Check lens Photo sensor 
Check tight anchor point of Photo sensor
Check Area Sensor
Check Emergency Stop
</v>
      </c>
      <c r="R1783" s="38" t="str">
        <f>TRIM(UPPER('query (10)'!R1783))</f>
        <v/>
      </c>
      <c r="S1783" s="38" t="str">
        <f>TRIM(UPPER('query (10)'!S1783))</f>
        <v/>
      </c>
      <c r="T1783" s="38" t="str">
        <f>IF('query (10)'!Q1783="","",TRIM(UPPER('query (10)'!Q1783)))</f>
        <v/>
      </c>
      <c r="U1783" s="38" t="str">
        <f>IF('query (10)'!T1783="","",'query (10)'!T1783)</f>
        <v/>
      </c>
      <c r="V1783" s="39" t="str">
        <f>IF('query (10)'!T1783="","",IFERROR(VALUE('query (10)'!T1783),""))</f>
        <v/>
      </c>
      <c r="W1783" s="40">
        <f>IF('query (10)'!U1783="","",'query (10)'!U1783)</f>
        <v>0</v>
      </c>
      <c r="X1783" s="39">
        <f>IF('query (10)'!V1783="","",'query (10)'!V1783)</f>
        <v>30</v>
      </c>
      <c r="Y1783" s="41">
        <f>IF('query (10)'!W1783="","",'query (10)'!W1783)</f>
        <v>46118</v>
      </c>
      <c r="Z1783" s="41" t="str">
        <f>IF('query (10)'!X1783="","",'query (10)'!X1783)</f>
        <v/>
      </c>
      <c r="AA1783" s="41">
        <f>IF('query (10)'!Y1783="","",'query (10)'!Y1783)</f>
        <v>46118</v>
      </c>
      <c r="AB1783" s="41">
        <f>IF('query (10)'!Z1783="","",'query (10)'!Z1783)</f>
        <v>46148</v>
      </c>
      <c r="AC1783" s="38" t="str">
        <f>IF(OR('query (10)'!AA1783="",COUNTIF(Cleaning_Rules!$A$21:$A$26,TRIM('query (10)'!AA1783))&gt;0),"",TRIM('query (10)'!AA1783))</f>
        <v/>
      </c>
      <c r="AD1783" s="38" t="str">
        <f>IF('query (10)'!AB1783="","",TRIM(IFERROR(_xlfn.TEXTBEFORE('query (10)'!AB1783,"("),'query (10)'!AB1783)))</f>
        <v/>
      </c>
      <c r="AE1783" s="38" t="str">
        <f>IFERROR(LOWER(TRIM(_xlfn.TEXTBEFORE(_xlfn.TEXTAFTER('query (10)'!AB1783,"("),")"))),"")</f>
        <v/>
      </c>
      <c r="AF1783" s="38" t="str">
        <f>IF('query (10)'!AD1783="","",TRIM('query (10)'!AD1783))</f>
        <v>ณัฐดนัย จุฑาเทพ</v>
      </c>
      <c r="AG1783" s="38" t="str">
        <f>IF('query (10)'!AE1783="","",TRIM('query (10)'!AE1783))</f>
        <v>ณัฐดนัย จุฑาเทพ</v>
      </c>
      <c r="AH1783" s="38" t="str">
        <f>IF('query (10)'!AF1783="","",IFERROR(VALUE('query (10)'!AF1783),""))</f>
        <v/>
      </c>
      <c r="AI1783" s="38" t="str">
        <f>IF('query (10)'!AG1783="","",TRIM('query (10)'!AG1783))</f>
        <v/>
      </c>
      <c r="AJ1783" s="38" t="str">
        <f>IF('query (10)'!AH1783="","",IFERROR(VALUE('query (10)'!AH1783),""))</f>
        <v/>
      </c>
      <c r="AK1783" s="38" t="str">
        <f>IF('query (10)'!AI1783="","",TRIM('query (10)'!AI1783))</f>
        <v/>
      </c>
      <c r="AL1783" s="42">
        <f t="shared" si="135"/>
        <v>2026</v>
      </c>
      <c r="AM1783" s="42" t="str">
        <f t="shared" si="136"/>
        <v>2026-04</v>
      </c>
      <c r="AN1783" s="42" t="str">
        <f t="shared" ca="1" si="137"/>
        <v>OVERDUE</v>
      </c>
      <c r="AO1783" s="42" t="str">
        <f t="shared" si="138"/>
        <v>CH-711 | AUTOMATION VIBRATION TESTING MACHINE | KWD6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ณัฐดนัย จุฑาเทพ</v>
      </c>
      <c r="AP1783" s="42" t="str">
        <f>_xlfn.TEXTJOIN("; ",TRUE,IF(COUNTA('query (10)'!A1783:AK1783)&lt;=6,"NEAR_EMPTY_ROW",""),IF($K1783="","MISSING_STATUS",""),IF(AND($K1783="เสร็จสิ้น",$Z1783=""),"DONE_NO_ACTUAL_DATE",""),IF(AND($I1783="Condition-based Maintenance",$AH1783=""),"CBM_NO_MEASUREMENT",""),IF(OR($X1783="",$X1783=0),"INVALID_PERIOD",""),IF(AND($AA1783&lt;&gt;"",$AB1783&lt;&gt;"",$AB1783&lt;$AA1783),"DATE_SEQUENCE_ERROR",""),IF(AND($AB1783&lt;&gt;"",$AB1783&gt;DATE(2030,12,31)),"DATE_OUTLIER",""),IF($C1783="","MISSING_QRCODE",""),IF($J1783="UNKNOWN","UNKNOWN_PM_TYPE",""),IF($L1783="UNKNOWN","UNKNOWN_STATUS",""))</f>
        <v/>
      </c>
      <c r="AQ1783" s="42" t="str">
        <f t="shared" si="139"/>
        <v>NO</v>
      </c>
    </row>
    <row r="1784" spans="1:43" x14ac:dyDescent="0.3">
      <c r="A1784" s="38">
        <f>IF('query (10)'!A1784="","",'query (10)'!A1784)</f>
        <v>1992</v>
      </c>
      <c r="B1784" s="38">
        <f>IF('query (10)'!B1784="","",'query (10)'!B1784)</f>
        <v>19826</v>
      </c>
      <c r="C1784" s="38" t="str">
        <f>TRIM(UPPER('query (10)'!M1784))</f>
        <v>CH-836</v>
      </c>
      <c r="D1784" s="38" t="str">
        <f>TRIM(UPPER(IFERROR(_xlfn.TEXTBEFORE('query (10)'!L1784,"("),'query (10)'!L1784)))</f>
        <v>AUTOMATION VIBRATION TESTING MACHINE</v>
      </c>
      <c r="E1784" s="38" t="str">
        <f>IFERROR(TRIM(UPPER(_xlfn.TEXTBEFORE(_xlfn.TEXTAFTER('query (10)'!L1784,"("),")"))),"")</f>
        <v/>
      </c>
      <c r="F1784" s="38" t="str">
        <f>TRIM('query (10)'!K1784)</f>
        <v>KWD7</v>
      </c>
      <c r="G1784" s="38" t="str">
        <f>IF('query (10)'!J1784="","",'query (10)'!J1784)</f>
        <v>Electrical Control</v>
      </c>
      <c r="H1784" s="38" t="str">
        <f>TRIM(UPPER('query (10)'!J1784))</f>
        <v>ELECTRICAL CONTROL</v>
      </c>
      <c r="I1784" s="38" t="str">
        <f>IF('query (10)'!F1784="","",'query (10)'!F1784)</f>
        <v>Time-based Maintenance</v>
      </c>
      <c r="J1784" s="38" t="str">
        <f>IF('query (10)'!F1784="","",IFERROR(INDEX(Cleaning_Rules!$B$14:$B$17,MATCH(TRIM('query (10)'!F1784),Cleaning_Rules!$A$14:$A$17,0)),"UNKNOWN"))</f>
        <v>TBM</v>
      </c>
      <c r="K1784" s="38" t="str">
        <f>IF('query (10)'!G1784="","",'query (10)'!G1784)</f>
        <v>เสร็จสิ้น</v>
      </c>
      <c r="L1784" s="38" t="str">
        <f>IF('query (10)'!G1784="","MISSING",IFERROR(INDEX(Cleaning_Rules!$B$5:$B$10,MATCH(TRIM('query (10)'!G1784),Cleaning_Rules!$A$5:$A$10,0)),"UNKNOWN"))</f>
        <v>COMPLETED</v>
      </c>
      <c r="M1784" s="38" t="str">
        <f>IF('query (10)'!I1784="","",'query (10)'!I1784)</f>
        <v>Electrical</v>
      </c>
      <c r="N1784" s="38" t="str">
        <f>IF('query (10)'!O1784="","",'query (10)'!O1784)</f>
        <v>Inspection</v>
      </c>
      <c r="O1784" s="38" t="str">
        <f>IF('query (10)'!P1784="","",'query (10)'!P1784)</f>
        <v>Medium</v>
      </c>
      <c r="P1784" s="38" t="str">
        <f>IF('query (10)'!N1784="","",'query (10)'!N1784)</f>
        <v xml:space="preserve">Check Push botton, Emergency, Lamp, Selector switch
Check Circuit breaker, Power supply, Magnetic, Relay 
Check lens Photo sensor 
Check tight anchor point of Photo sensor
Check Area Sensor
Check Emergency Stop
</v>
      </c>
      <c r="Q1784" s="38" t="str">
        <f>TRIM('query (10)'!N1784)</f>
        <v xml:space="preserve">Check Push botton, Emergency, Lamp, Selector switch
Check Circuit breaker, Power supply, Magnetic, Relay 
Check lens Photo sensor 
Check tight anchor point of Photo sensor
Check Area Sensor
Check Emergency Stop
</v>
      </c>
      <c r="R1784" s="38" t="str">
        <f>TRIM(UPPER('query (10)'!R1784))</f>
        <v/>
      </c>
      <c r="S1784" s="38" t="str">
        <f>TRIM(UPPER('query (10)'!S1784))</f>
        <v/>
      </c>
      <c r="T1784" s="38" t="str">
        <f>IF('query (10)'!Q1784="","",TRIM(UPPER('query (10)'!Q1784)))</f>
        <v/>
      </c>
      <c r="U1784" s="38" t="str">
        <f>IF('query (10)'!T1784="","",'query (10)'!T1784)</f>
        <v/>
      </c>
      <c r="V1784" s="39" t="str">
        <f>IF('query (10)'!T1784="","",IFERROR(VALUE('query (10)'!T1784),""))</f>
        <v/>
      </c>
      <c r="W1784" s="40">
        <f>IF('query (10)'!U1784="","",'query (10)'!U1784)</f>
        <v>0</v>
      </c>
      <c r="X1784" s="39">
        <f>IF('query (10)'!V1784="","",'query (10)'!V1784)</f>
        <v>30</v>
      </c>
      <c r="Y1784" s="41">
        <f>IF('query (10)'!W1784="","",'query (10)'!W1784)</f>
        <v>46119</v>
      </c>
      <c r="Z1784" s="41">
        <f>IF('query (10)'!X1784="","",'query (10)'!X1784)</f>
        <v>46141</v>
      </c>
      <c r="AA1784" s="41">
        <f>IF('query (10)'!Y1784="","",'query (10)'!Y1784)</f>
        <v>46141</v>
      </c>
      <c r="AB1784" s="41">
        <f>IF('query (10)'!Z1784="","",'query (10)'!Z1784)</f>
        <v>46171</v>
      </c>
      <c r="AC1784" s="38" t="str">
        <f>IF(OR('query (10)'!AA1784="",COUNTIF(Cleaning_Rules!$A$21:$A$26,TRIM('query (10)'!AA1784))&gt;0),"",TRIM('query (10)'!AA1784))</f>
        <v/>
      </c>
      <c r="AD1784" s="38" t="str">
        <f>IF('query (10)'!AB1784="","",TRIM(IFERROR(_xlfn.TEXTBEFORE('query (10)'!AB1784,"("),'query (10)'!AB1784)))</f>
        <v>เริ่มซ่อมงาน PM แล้ว รับผิดชอบโดย PONGPITAK SONCHAI</v>
      </c>
      <c r="AE1784" s="38" t="str">
        <f>IFERROR(LOWER(TRIM(_xlfn.TEXTBEFORE(_xlfn.TEXTAFTER('query (10)'!AB1784,"("),")"))),"")</f>
        <v>sonchai-p-6240@nsk.com</v>
      </c>
      <c r="AF1784" s="38" t="str">
        <f>IF('query (10)'!AD1784="","",TRIM('query (10)'!AD1784))</f>
        <v>ณัฐดนัย จุฑาเทพ</v>
      </c>
      <c r="AG1784" s="38" t="str">
        <f>IF('query (10)'!AE1784="","",TRIM('query (10)'!AE1784))</f>
        <v>ณัฐดนัย จุฑาเทพ</v>
      </c>
      <c r="AH1784" s="38" t="str">
        <f>IF('query (10)'!AF1784="","",IFERROR(VALUE('query (10)'!AF1784),""))</f>
        <v/>
      </c>
      <c r="AI1784" s="38" t="str">
        <f>IF('query (10)'!AG1784="","",TRIM('query (10)'!AG1784))</f>
        <v/>
      </c>
      <c r="AJ1784" s="38" t="str">
        <f>IF('query (10)'!AH1784="","",IFERROR(VALUE('query (10)'!AH1784),""))</f>
        <v/>
      </c>
      <c r="AK1784" s="38" t="str">
        <f>IF('query (10)'!AI1784="","",TRIM('query (10)'!AI1784))</f>
        <v/>
      </c>
      <c r="AL1784" s="42">
        <f t="shared" si="135"/>
        <v>2026</v>
      </c>
      <c r="AM1784" s="42" t="str">
        <f t="shared" si="136"/>
        <v>2026-04</v>
      </c>
      <c r="AN1784" s="42" t="str">
        <f t="shared" ca="1" si="137"/>
        <v/>
      </c>
      <c r="AO1784" s="42" t="str">
        <f t="shared" si="138"/>
        <v>CH-836 | AUTOMATION VIBRATION TESTING MACHINE | KWD7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PONGPITAK SONCHAI | ณัฐดนัย จุฑาเทพ</v>
      </c>
      <c r="AP1784" s="42" t="str">
        <f>_xlfn.TEXTJOIN("; ",TRUE,IF(COUNTA('query (10)'!A1784:AK1784)&lt;=6,"NEAR_EMPTY_ROW",""),IF($K1784="","MISSING_STATUS",""),IF(AND($K1784="เสร็จสิ้น",$Z1784=""),"DONE_NO_ACTUAL_DATE",""),IF(AND($I1784="Condition-based Maintenance",$AH1784=""),"CBM_NO_MEASUREMENT",""),IF(OR($X1784="",$X1784=0),"INVALID_PERIOD",""),IF(AND($AA1784&lt;&gt;"",$AB1784&lt;&gt;"",$AB1784&lt;$AA1784),"DATE_SEQUENCE_ERROR",""),IF(AND($AB1784&lt;&gt;"",$AB1784&gt;DATE(2030,12,31)),"DATE_OUTLIER",""),IF($C1784="","MISSING_QRCODE",""),IF($J1784="UNKNOWN","UNKNOWN_PM_TYPE",""),IF($L1784="UNKNOWN","UNKNOWN_STATUS",""))</f>
        <v/>
      </c>
      <c r="AQ1784" s="42" t="str">
        <f t="shared" si="139"/>
        <v>NO</v>
      </c>
    </row>
    <row r="1785" spans="1:43" x14ac:dyDescent="0.3">
      <c r="A1785" s="38">
        <f>IF('query (10)'!A1785="","",'query (10)'!A1785)</f>
        <v>1993</v>
      </c>
      <c r="B1785" s="38" t="str">
        <f>IF('query (10)'!B1785="","",'query (10)'!B1785)</f>
        <v/>
      </c>
      <c r="C1785" s="38" t="str">
        <f>TRIM(UPPER('query (10)'!M1785))</f>
        <v>CH-263</v>
      </c>
      <c r="D1785" s="38" t="str">
        <f>TRIM(UPPER(IFERROR(_xlfn.TEXTBEFORE('query (10)'!L1785,"("),'query (10)'!L1785)))</f>
        <v>AUTOMATION VIBRATION TESTING MACHINE</v>
      </c>
      <c r="E1785" s="38" t="str">
        <f>IFERROR(TRIM(UPPER(_xlfn.TEXTBEFORE(_xlfn.TEXTAFTER('query (10)'!L1785,"("),")"))),"")</f>
        <v/>
      </c>
      <c r="F1785" s="38" t="str">
        <f>TRIM('query (10)'!K1785)</f>
        <v>KWD2</v>
      </c>
      <c r="G1785" s="38" t="str">
        <f>IF('query (10)'!J1785="","",'query (10)'!J1785)</f>
        <v>Electrical Control</v>
      </c>
      <c r="H1785" s="38" t="str">
        <f>TRIM(UPPER('query (10)'!J1785))</f>
        <v>ELECTRICAL CONTROL</v>
      </c>
      <c r="I1785" s="38" t="str">
        <f>IF('query (10)'!F1785="","",'query (10)'!F1785)</f>
        <v>Time-based Maintenance</v>
      </c>
      <c r="J1785" s="38" t="str">
        <f>IF('query (10)'!F1785="","",IFERROR(INDEX(Cleaning_Rules!$B$14:$B$17,MATCH(TRIM('query (10)'!F1785),Cleaning_Rules!$A$14:$A$17,0)),"UNKNOWN"))</f>
        <v>TBM</v>
      </c>
      <c r="K1785" s="38" t="str">
        <f>IF('query (10)'!G1785="","",'query (10)'!G1785)</f>
        <v>แผนใหม่</v>
      </c>
      <c r="L1785" s="38" t="str">
        <f>IF('query (10)'!G1785="","MISSING",IFERROR(INDEX(Cleaning_Rules!$B$5:$B$10,MATCH(TRIM('query (10)'!G1785),Cleaning_Rules!$A$5:$A$10,0)),"UNKNOWN"))</f>
        <v>NEW_PLAN</v>
      </c>
      <c r="M1785" s="38" t="str">
        <f>IF('query (10)'!I1785="","",'query (10)'!I1785)</f>
        <v>Electrical</v>
      </c>
      <c r="N1785" s="38" t="str">
        <f>IF('query (10)'!O1785="","",'query (10)'!O1785)</f>
        <v>Inspection</v>
      </c>
      <c r="O1785" s="38" t="str">
        <f>IF('query (10)'!P1785="","",'query (10)'!P1785)</f>
        <v>Medium</v>
      </c>
      <c r="P1785" s="38" t="str">
        <f>IF('query (10)'!N1785="","",'query (10)'!N1785)</f>
        <v xml:space="preserve">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v>
      </c>
      <c r="Q1785" s="38" t="str">
        <f>TRIM('query (10)'!N1785)</f>
        <v xml:space="preserve">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v>
      </c>
      <c r="R1785" s="38" t="str">
        <f>TRIM(UPPER('query (10)'!R1785))</f>
        <v/>
      </c>
      <c r="S1785" s="38" t="str">
        <f>TRIM(UPPER('query (10)'!S1785))</f>
        <v/>
      </c>
      <c r="T1785" s="38" t="str">
        <f>IF('query (10)'!Q1785="","",TRIM(UPPER('query (10)'!Q1785)))</f>
        <v/>
      </c>
      <c r="U1785" s="38" t="str">
        <f>IF('query (10)'!T1785="","",'query (10)'!T1785)</f>
        <v/>
      </c>
      <c r="V1785" s="39" t="str">
        <f>IF('query (10)'!T1785="","",IFERROR(VALUE('query (10)'!T1785),""))</f>
        <v/>
      </c>
      <c r="W1785" s="40">
        <f>IF('query (10)'!U1785="","",'query (10)'!U1785)</f>
        <v>0</v>
      </c>
      <c r="X1785" s="39">
        <f>IF('query (10)'!V1785="","",'query (10)'!V1785)</f>
        <v>90</v>
      </c>
      <c r="Y1785" s="41">
        <f>IF('query (10)'!W1785="","",'query (10)'!W1785)</f>
        <v>46113</v>
      </c>
      <c r="Z1785" s="41" t="str">
        <f>IF('query (10)'!X1785="","",'query (10)'!X1785)</f>
        <v/>
      </c>
      <c r="AA1785" s="41">
        <f>IF('query (10)'!Y1785="","",'query (10)'!Y1785)</f>
        <v>46113</v>
      </c>
      <c r="AB1785" s="41">
        <f>IF('query (10)'!Z1785="","",'query (10)'!Z1785)</f>
        <v>46203</v>
      </c>
      <c r="AC1785" s="38" t="str">
        <f>IF(OR('query (10)'!AA1785="",COUNTIF(Cleaning_Rules!$A$21:$A$26,TRIM('query (10)'!AA1785))&gt;0),"",TRIM('query (10)'!AA1785))</f>
        <v/>
      </c>
      <c r="AD1785" s="38" t="str">
        <f>IF('query (10)'!AB1785="","",TRIM(IFERROR(_xlfn.TEXTBEFORE('query (10)'!AB1785,"("),'query (10)'!AB1785)))</f>
        <v/>
      </c>
      <c r="AE1785" s="38" t="str">
        <f>IFERROR(LOWER(TRIM(_xlfn.TEXTBEFORE(_xlfn.TEXTAFTER('query (10)'!AB1785,"("),")"))),"")</f>
        <v/>
      </c>
      <c r="AF1785" s="38" t="str">
        <f>IF('query (10)'!AD1785="","",TRIM('query (10)'!AD1785))</f>
        <v>ณัฐดนัย จุฑาเทพ</v>
      </c>
      <c r="AG1785" s="38" t="str">
        <f>IF('query (10)'!AE1785="","",TRIM('query (10)'!AE1785))</f>
        <v>ณัฐดนัย จุฑาเทพ</v>
      </c>
      <c r="AH1785" s="38" t="str">
        <f>IF('query (10)'!AF1785="","",IFERROR(VALUE('query (10)'!AF1785),""))</f>
        <v/>
      </c>
      <c r="AI1785" s="38" t="str">
        <f>IF('query (10)'!AG1785="","",TRIM('query (10)'!AG1785))</f>
        <v/>
      </c>
      <c r="AJ1785" s="38" t="str">
        <f>IF('query (10)'!AH1785="","",IFERROR(VALUE('query (10)'!AH1785),""))</f>
        <v/>
      </c>
      <c r="AK1785" s="38" t="str">
        <f>IF('query (10)'!AI1785="","",TRIM('query (10)'!AI1785))</f>
        <v/>
      </c>
      <c r="AL1785" s="42">
        <f t="shared" si="135"/>
        <v>2026</v>
      </c>
      <c r="AM1785" s="42" t="str">
        <f t="shared" si="136"/>
        <v>2026-04</v>
      </c>
      <c r="AN1785" s="42" t="str">
        <f t="shared" ca="1" si="137"/>
        <v>OVERDUE</v>
      </c>
      <c r="AO1785" s="42" t="str">
        <f t="shared" si="138"/>
        <v>CH-263 | AUTOMATION VIBRATION TESTING MACHINE | KWD2 | ELECTRICAL CONTROL | Time-based Maintenance | Electrical | Inspection | Medium | 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 ณัฐดนัย จุฑาเทพ</v>
      </c>
      <c r="AP1785" s="42" t="str">
        <f>_xlfn.TEXTJOIN("; ",TRUE,IF(COUNTA('query (10)'!A1785:AK1785)&lt;=6,"NEAR_EMPTY_ROW",""),IF($K1785="","MISSING_STATUS",""),IF(AND($K1785="เสร็จสิ้น",$Z1785=""),"DONE_NO_ACTUAL_DATE",""),IF(AND($I1785="Condition-based Maintenance",$AH1785=""),"CBM_NO_MEASUREMENT",""),IF(OR($X1785="",$X1785=0),"INVALID_PERIOD",""),IF(AND($AA1785&lt;&gt;"",$AB1785&lt;&gt;"",$AB1785&lt;$AA1785),"DATE_SEQUENCE_ERROR",""),IF(AND($AB1785&lt;&gt;"",$AB1785&gt;DATE(2030,12,31)),"DATE_OUTLIER",""),IF($C1785="","MISSING_QRCODE",""),IF($J1785="UNKNOWN","UNKNOWN_PM_TYPE",""),IF($L1785="UNKNOWN","UNKNOWN_STATUS",""))</f>
        <v/>
      </c>
      <c r="AQ1785" s="42" t="str">
        <f t="shared" si="139"/>
        <v>NO</v>
      </c>
    </row>
    <row r="1786" spans="1:43" x14ac:dyDescent="0.3">
      <c r="A1786" s="38">
        <f>IF('query (10)'!A1786="","",'query (10)'!A1786)</f>
        <v>1994</v>
      </c>
      <c r="B1786" s="38">
        <f>IF('query (10)'!B1786="","",'query (10)'!B1786)</f>
        <v>19907</v>
      </c>
      <c r="C1786" s="38" t="str">
        <f>TRIM(UPPER('query (10)'!M1786))</f>
        <v>CH-349</v>
      </c>
      <c r="D1786" s="38" t="str">
        <f>TRIM(UPPER(IFERROR(_xlfn.TEXTBEFORE('query (10)'!L1786,"("),'query (10)'!L1786)))</f>
        <v>AUTOMATION VIBRATION TESTING MACHINE</v>
      </c>
      <c r="E1786" s="38" t="str">
        <f>IFERROR(TRIM(UPPER(_xlfn.TEXTBEFORE(_xlfn.TEXTAFTER('query (10)'!L1786,"("),")"))),"")</f>
        <v/>
      </c>
      <c r="F1786" s="38" t="str">
        <f>TRIM('query (10)'!K1786)</f>
        <v>KWD3</v>
      </c>
      <c r="G1786" s="38" t="str">
        <f>IF('query (10)'!J1786="","",'query (10)'!J1786)</f>
        <v>Electrical Control</v>
      </c>
      <c r="H1786" s="38" t="str">
        <f>TRIM(UPPER('query (10)'!J1786))</f>
        <v>ELECTRICAL CONTROL</v>
      </c>
      <c r="I1786" s="38" t="str">
        <f>IF('query (10)'!F1786="","",'query (10)'!F1786)</f>
        <v>Time-based Maintenance</v>
      </c>
      <c r="J1786" s="38" t="str">
        <f>IF('query (10)'!F1786="","",IFERROR(INDEX(Cleaning_Rules!$B$14:$B$17,MATCH(TRIM('query (10)'!F1786),Cleaning_Rules!$A$14:$A$17,0)),"UNKNOWN"))</f>
        <v>TBM</v>
      </c>
      <c r="K1786" s="38" t="str">
        <f>IF('query (10)'!G1786="","",'query (10)'!G1786)</f>
        <v>เสร็จสิ้น</v>
      </c>
      <c r="L1786" s="38" t="str">
        <f>IF('query (10)'!G1786="","MISSING",IFERROR(INDEX(Cleaning_Rules!$B$5:$B$10,MATCH(TRIM('query (10)'!G1786),Cleaning_Rules!$A$5:$A$10,0)),"UNKNOWN"))</f>
        <v>COMPLETED</v>
      </c>
      <c r="M1786" s="38" t="str">
        <f>IF('query (10)'!I1786="","",'query (10)'!I1786)</f>
        <v>Electrical</v>
      </c>
      <c r="N1786" s="38" t="str">
        <f>IF('query (10)'!O1786="","",'query (10)'!O1786)</f>
        <v>Inspection</v>
      </c>
      <c r="O1786" s="38" t="str">
        <f>IF('query (10)'!P1786="","",'query (10)'!P1786)</f>
        <v>Medium</v>
      </c>
      <c r="P1786" s="38" t="str">
        <f>IF('query (10)'!N1786="","",'query (10)'!N1786)</f>
        <v xml:space="preserve">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v>
      </c>
      <c r="Q1786" s="38" t="str">
        <f>TRIM('query (10)'!N1786)</f>
        <v xml:space="preserve">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v>
      </c>
      <c r="R1786" s="38" t="str">
        <f>TRIM(UPPER('query (10)'!R1786))</f>
        <v/>
      </c>
      <c r="S1786" s="38" t="str">
        <f>TRIM(UPPER('query (10)'!S1786))</f>
        <v/>
      </c>
      <c r="T1786" s="38" t="str">
        <f>IF('query (10)'!Q1786="","",TRIM(UPPER('query (10)'!Q1786)))</f>
        <v/>
      </c>
      <c r="U1786" s="38" t="str">
        <f>IF('query (10)'!T1786="","",'query (10)'!T1786)</f>
        <v/>
      </c>
      <c r="V1786" s="39" t="str">
        <f>IF('query (10)'!T1786="","",IFERROR(VALUE('query (10)'!T1786),""))</f>
        <v/>
      </c>
      <c r="W1786" s="40">
        <f>IF('query (10)'!U1786="","",'query (10)'!U1786)</f>
        <v>0</v>
      </c>
      <c r="X1786" s="39">
        <f>IF('query (10)'!V1786="","",'query (10)'!V1786)</f>
        <v>90</v>
      </c>
      <c r="Y1786" s="41">
        <f>IF('query (10)'!W1786="","",'query (10)'!W1786)</f>
        <v>46114</v>
      </c>
      <c r="Z1786" s="41">
        <f>IF('query (10)'!X1786="","",'query (10)'!X1786)</f>
        <v>46184</v>
      </c>
      <c r="AA1786" s="41">
        <f>IF('query (10)'!Y1786="","",'query (10)'!Y1786)</f>
        <v>46184</v>
      </c>
      <c r="AB1786" s="41">
        <f>IF('query (10)'!Z1786="","",'query (10)'!Z1786)</f>
        <v>46274</v>
      </c>
      <c r="AC1786" s="38" t="str">
        <f>IF(OR('query (10)'!AA1786="",COUNTIF(Cleaning_Rules!$A$21:$A$26,TRIM('query (10)'!AA1786))&gt;0),"",TRIM('query (10)'!AA1786))</f>
        <v/>
      </c>
      <c r="AD1786" s="38" t="str">
        <f>IF('query (10)'!AB1786="","",TRIM(IFERROR(_xlfn.TEXTBEFORE('query (10)'!AB1786,"("),'query (10)'!AB1786)))</f>
        <v>เริ่มซ่อมงาน PM แล้ว รับผิดชอบโดย NATDANAI JUTHATHEP</v>
      </c>
      <c r="AE1786" s="38" t="str">
        <f>IFERROR(LOWER(TRIM(_xlfn.TEXTBEFORE(_xlfn.TEXTAFTER('query (10)'!AB1786,"("),")"))),"")</f>
        <v>juthathep-n-4697@nsk.com</v>
      </c>
      <c r="AF1786" s="38" t="str">
        <f>IF('query (10)'!AD1786="","",TRIM('query (10)'!AD1786))</f>
        <v>ณัฐดนัย จุฑาเทพ</v>
      </c>
      <c r="AG1786" s="38" t="str">
        <f>IF('query (10)'!AE1786="","",TRIM('query (10)'!AE1786))</f>
        <v>ณัฐดนัย จุฑาเทพ</v>
      </c>
      <c r="AH1786" s="38" t="str">
        <f>IF('query (10)'!AF1786="","",IFERROR(VALUE('query (10)'!AF1786),""))</f>
        <v/>
      </c>
      <c r="AI1786" s="38" t="str">
        <f>IF('query (10)'!AG1786="","",TRIM('query (10)'!AG1786))</f>
        <v/>
      </c>
      <c r="AJ1786" s="38" t="str">
        <f>IF('query (10)'!AH1786="","",IFERROR(VALUE('query (10)'!AH1786),""))</f>
        <v/>
      </c>
      <c r="AK1786" s="38" t="str">
        <f>IF('query (10)'!AI1786="","",TRIM('query (10)'!AI1786))</f>
        <v/>
      </c>
      <c r="AL1786" s="42">
        <f t="shared" si="135"/>
        <v>2026</v>
      </c>
      <c r="AM1786" s="42" t="str">
        <f t="shared" si="136"/>
        <v>2026-04</v>
      </c>
      <c r="AN1786" s="42" t="str">
        <f t="shared" ca="1" si="137"/>
        <v/>
      </c>
      <c r="AO1786" s="42" t="str">
        <f t="shared" si="138"/>
        <v>CH-349 | AUTOMATION VIBRATION TESTING MACHINE | KWD3 | ELECTRICAL CONTROL | Time-based Maintenance | Electrical | Inspection | Medium | 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 เริ่มซ่อมงาน PM แล้ว รับผิดชอบโดย NATDANAI JUTHATHEP | ณัฐดนัย จุฑาเทพ</v>
      </c>
      <c r="AP1786" s="42" t="str">
        <f>_xlfn.TEXTJOIN("; ",TRUE,IF(COUNTA('query (10)'!A1786:AK1786)&lt;=6,"NEAR_EMPTY_ROW",""),IF($K1786="","MISSING_STATUS",""),IF(AND($K1786="เสร็จสิ้น",$Z1786=""),"DONE_NO_ACTUAL_DATE",""),IF(AND($I1786="Condition-based Maintenance",$AH1786=""),"CBM_NO_MEASUREMENT",""),IF(OR($X1786="",$X1786=0),"INVALID_PERIOD",""),IF(AND($AA1786&lt;&gt;"",$AB1786&lt;&gt;"",$AB1786&lt;$AA1786),"DATE_SEQUENCE_ERROR",""),IF(AND($AB1786&lt;&gt;"",$AB1786&gt;DATE(2030,12,31)),"DATE_OUTLIER",""),IF($C1786="","MISSING_QRCODE",""),IF($J1786="UNKNOWN","UNKNOWN_PM_TYPE",""),IF($L1786="UNKNOWN","UNKNOWN_STATUS",""))</f>
        <v/>
      </c>
      <c r="AQ1786" s="42" t="str">
        <f t="shared" si="139"/>
        <v>NO</v>
      </c>
    </row>
    <row r="1787" spans="1:43" x14ac:dyDescent="0.3">
      <c r="A1787" s="38">
        <f>IF('query (10)'!A1787="","",'query (10)'!A1787)</f>
        <v>1995</v>
      </c>
      <c r="B1787" s="38" t="str">
        <f>IF('query (10)'!B1787="","",'query (10)'!B1787)</f>
        <v/>
      </c>
      <c r="C1787" s="38" t="str">
        <f>TRIM(UPPER('query (10)'!M1787))</f>
        <v>CH-471</v>
      </c>
      <c r="D1787" s="38" t="str">
        <f>TRIM(UPPER(IFERROR(_xlfn.TEXTBEFORE('query (10)'!L1787,"("),'query (10)'!L1787)))</f>
        <v>AUTOMATION VIBRATION TESTING MACHINE</v>
      </c>
      <c r="E1787" s="38" t="str">
        <f>IFERROR(TRIM(UPPER(_xlfn.TEXTBEFORE(_xlfn.TEXTAFTER('query (10)'!L1787,"("),")"))),"")</f>
        <v/>
      </c>
      <c r="F1787" s="38" t="str">
        <f>TRIM('query (10)'!K1787)</f>
        <v>KWD4</v>
      </c>
      <c r="G1787" s="38" t="str">
        <f>IF('query (10)'!J1787="","",'query (10)'!J1787)</f>
        <v>Electrical Control</v>
      </c>
      <c r="H1787" s="38" t="str">
        <f>TRIM(UPPER('query (10)'!J1787))</f>
        <v>ELECTRICAL CONTROL</v>
      </c>
      <c r="I1787" s="38" t="str">
        <f>IF('query (10)'!F1787="","",'query (10)'!F1787)</f>
        <v>Time-based Maintenance</v>
      </c>
      <c r="J1787" s="38" t="str">
        <f>IF('query (10)'!F1787="","",IFERROR(INDEX(Cleaning_Rules!$B$14:$B$17,MATCH(TRIM('query (10)'!F1787),Cleaning_Rules!$A$14:$A$17,0)),"UNKNOWN"))</f>
        <v>TBM</v>
      </c>
      <c r="K1787" s="38" t="str">
        <f>IF('query (10)'!G1787="","",'query (10)'!G1787)</f>
        <v>แผนใหม่</v>
      </c>
      <c r="L1787" s="38" t="str">
        <f>IF('query (10)'!G1787="","MISSING",IFERROR(INDEX(Cleaning_Rules!$B$5:$B$10,MATCH(TRIM('query (10)'!G1787),Cleaning_Rules!$A$5:$A$10,0)),"UNKNOWN"))</f>
        <v>NEW_PLAN</v>
      </c>
      <c r="M1787" s="38" t="str">
        <f>IF('query (10)'!I1787="","",'query (10)'!I1787)</f>
        <v>Electrical</v>
      </c>
      <c r="N1787" s="38" t="str">
        <f>IF('query (10)'!O1787="","",'query (10)'!O1787)</f>
        <v>Inspection</v>
      </c>
      <c r="O1787" s="38" t="str">
        <f>IF('query (10)'!P1787="","",'query (10)'!P1787)</f>
        <v>Medium</v>
      </c>
      <c r="P1787" s="38" t="str">
        <f>IF('query (10)'!N1787="","",'query (10)'!N1787)</f>
        <v xml:space="preserve">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v>
      </c>
      <c r="Q1787" s="38" t="str">
        <f>TRIM('query (10)'!N1787)</f>
        <v xml:space="preserve">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v>
      </c>
      <c r="R1787" s="38" t="str">
        <f>TRIM(UPPER('query (10)'!R1787))</f>
        <v/>
      </c>
      <c r="S1787" s="38" t="str">
        <f>TRIM(UPPER('query (10)'!S1787))</f>
        <v/>
      </c>
      <c r="T1787" s="38" t="str">
        <f>IF('query (10)'!Q1787="","",TRIM(UPPER('query (10)'!Q1787)))</f>
        <v/>
      </c>
      <c r="U1787" s="38" t="str">
        <f>IF('query (10)'!T1787="","",'query (10)'!T1787)</f>
        <v/>
      </c>
      <c r="V1787" s="39" t="str">
        <f>IF('query (10)'!T1787="","",IFERROR(VALUE('query (10)'!T1787),""))</f>
        <v/>
      </c>
      <c r="W1787" s="40">
        <f>IF('query (10)'!U1787="","",'query (10)'!U1787)</f>
        <v>0</v>
      </c>
      <c r="X1787" s="39">
        <f>IF('query (10)'!V1787="","",'query (10)'!V1787)</f>
        <v>90</v>
      </c>
      <c r="Y1787" s="41">
        <f>IF('query (10)'!W1787="","",'query (10)'!W1787)</f>
        <v>46115</v>
      </c>
      <c r="Z1787" s="41" t="str">
        <f>IF('query (10)'!X1787="","",'query (10)'!X1787)</f>
        <v/>
      </c>
      <c r="AA1787" s="41">
        <f>IF('query (10)'!Y1787="","",'query (10)'!Y1787)</f>
        <v>46115</v>
      </c>
      <c r="AB1787" s="41">
        <f>IF('query (10)'!Z1787="","",'query (10)'!Z1787)</f>
        <v>46205</v>
      </c>
      <c r="AC1787" s="38" t="str">
        <f>IF(OR('query (10)'!AA1787="",COUNTIF(Cleaning_Rules!$A$21:$A$26,TRIM('query (10)'!AA1787))&gt;0),"",TRIM('query (10)'!AA1787))</f>
        <v/>
      </c>
      <c r="AD1787" s="38" t="str">
        <f>IF('query (10)'!AB1787="","",TRIM(IFERROR(_xlfn.TEXTBEFORE('query (10)'!AB1787,"("),'query (10)'!AB1787)))</f>
        <v/>
      </c>
      <c r="AE1787" s="38" t="str">
        <f>IFERROR(LOWER(TRIM(_xlfn.TEXTBEFORE(_xlfn.TEXTAFTER('query (10)'!AB1787,"("),")"))),"")</f>
        <v/>
      </c>
      <c r="AF1787" s="38" t="str">
        <f>IF('query (10)'!AD1787="","",TRIM('query (10)'!AD1787))</f>
        <v>ณัฐดนัย จุฑาเทพ</v>
      </c>
      <c r="AG1787" s="38" t="str">
        <f>IF('query (10)'!AE1787="","",TRIM('query (10)'!AE1787))</f>
        <v>ณัฐดนัย จุฑาเทพ</v>
      </c>
      <c r="AH1787" s="38" t="str">
        <f>IF('query (10)'!AF1787="","",IFERROR(VALUE('query (10)'!AF1787),""))</f>
        <v/>
      </c>
      <c r="AI1787" s="38" t="str">
        <f>IF('query (10)'!AG1787="","",TRIM('query (10)'!AG1787))</f>
        <v/>
      </c>
      <c r="AJ1787" s="38" t="str">
        <f>IF('query (10)'!AH1787="","",IFERROR(VALUE('query (10)'!AH1787),""))</f>
        <v/>
      </c>
      <c r="AK1787" s="38" t="str">
        <f>IF('query (10)'!AI1787="","",TRIM('query (10)'!AI1787))</f>
        <v/>
      </c>
      <c r="AL1787" s="42">
        <f t="shared" si="135"/>
        <v>2026</v>
      </c>
      <c r="AM1787" s="42" t="str">
        <f t="shared" si="136"/>
        <v>2026-04</v>
      </c>
      <c r="AN1787" s="42" t="str">
        <f t="shared" ca="1" si="137"/>
        <v>OVERDUE</v>
      </c>
      <c r="AO1787" s="42" t="str">
        <f t="shared" si="138"/>
        <v>CH-471 | AUTOMATION VIBRATION TESTING MACHINE | KWD4 | ELECTRICAL CONTROL | Time-based Maintenance | Electrical | Inspection | Medium | 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 ณัฐดนัย จุฑาเทพ</v>
      </c>
      <c r="AP1787" s="42" t="str">
        <f>_xlfn.TEXTJOIN("; ",TRUE,IF(COUNTA('query (10)'!A1787:AK1787)&lt;=6,"NEAR_EMPTY_ROW",""),IF($K1787="","MISSING_STATUS",""),IF(AND($K1787="เสร็จสิ้น",$Z1787=""),"DONE_NO_ACTUAL_DATE",""),IF(AND($I1787="Condition-based Maintenance",$AH1787=""),"CBM_NO_MEASUREMENT",""),IF(OR($X1787="",$X1787=0),"INVALID_PERIOD",""),IF(AND($AA1787&lt;&gt;"",$AB1787&lt;&gt;"",$AB1787&lt;$AA1787),"DATE_SEQUENCE_ERROR",""),IF(AND($AB1787&lt;&gt;"",$AB1787&gt;DATE(2030,12,31)),"DATE_OUTLIER",""),IF($C1787="","MISSING_QRCODE",""),IF($J1787="UNKNOWN","UNKNOWN_PM_TYPE",""),IF($L1787="UNKNOWN","UNKNOWN_STATUS",""))</f>
        <v/>
      </c>
      <c r="AQ1787" s="42" t="str">
        <f t="shared" si="139"/>
        <v>NO</v>
      </c>
    </row>
    <row r="1788" spans="1:43" x14ac:dyDescent="0.3">
      <c r="A1788" s="38">
        <f>IF('query (10)'!A1788="","",'query (10)'!A1788)</f>
        <v>1996</v>
      </c>
      <c r="B1788" s="38" t="str">
        <f>IF('query (10)'!B1788="","",'query (10)'!B1788)</f>
        <v/>
      </c>
      <c r="C1788" s="38" t="str">
        <f>TRIM(UPPER('query (10)'!M1788))</f>
        <v>CH-587</v>
      </c>
      <c r="D1788" s="38" t="str">
        <f>TRIM(UPPER(IFERROR(_xlfn.TEXTBEFORE('query (10)'!L1788,"("),'query (10)'!L1788)))</f>
        <v>AUTOMATION VIBRATION TESTING MACHINE</v>
      </c>
      <c r="E1788" s="38" t="str">
        <f>IFERROR(TRIM(UPPER(_xlfn.TEXTBEFORE(_xlfn.TEXTAFTER('query (10)'!L1788,"("),")"))),"")</f>
        <v/>
      </c>
      <c r="F1788" s="38" t="str">
        <f>TRIM('query (10)'!K1788)</f>
        <v>KWD5</v>
      </c>
      <c r="G1788" s="38" t="str">
        <f>IF('query (10)'!J1788="","",'query (10)'!J1788)</f>
        <v>Electrical Control</v>
      </c>
      <c r="H1788" s="38" t="str">
        <f>TRIM(UPPER('query (10)'!J1788))</f>
        <v>ELECTRICAL CONTROL</v>
      </c>
      <c r="I1788" s="38" t="str">
        <f>IF('query (10)'!F1788="","",'query (10)'!F1788)</f>
        <v>Time-based Maintenance</v>
      </c>
      <c r="J1788" s="38" t="str">
        <f>IF('query (10)'!F1788="","",IFERROR(INDEX(Cleaning_Rules!$B$14:$B$17,MATCH(TRIM('query (10)'!F1788),Cleaning_Rules!$A$14:$A$17,0)),"UNKNOWN"))</f>
        <v>TBM</v>
      </c>
      <c r="K1788" s="38" t="str">
        <f>IF('query (10)'!G1788="","",'query (10)'!G1788)</f>
        <v>แผนใหม่</v>
      </c>
      <c r="L1788" s="38" t="str">
        <f>IF('query (10)'!G1788="","MISSING",IFERROR(INDEX(Cleaning_Rules!$B$5:$B$10,MATCH(TRIM('query (10)'!G1788),Cleaning_Rules!$A$5:$A$10,0)),"UNKNOWN"))</f>
        <v>NEW_PLAN</v>
      </c>
      <c r="M1788" s="38" t="str">
        <f>IF('query (10)'!I1788="","",'query (10)'!I1788)</f>
        <v>Electrical</v>
      </c>
      <c r="N1788" s="38" t="str">
        <f>IF('query (10)'!O1788="","",'query (10)'!O1788)</f>
        <v>Inspection</v>
      </c>
      <c r="O1788" s="38" t="str">
        <f>IF('query (10)'!P1788="","",'query (10)'!P1788)</f>
        <v>Medium</v>
      </c>
      <c r="P1788" s="38" t="str">
        <f>IF('query (10)'!N1788="","",'query (10)'!N1788)</f>
        <v xml:space="preserve">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v>
      </c>
      <c r="Q1788" s="38" t="str">
        <f>TRIM('query (10)'!N1788)</f>
        <v xml:space="preserve">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v>
      </c>
      <c r="R1788" s="38" t="str">
        <f>TRIM(UPPER('query (10)'!R1788))</f>
        <v/>
      </c>
      <c r="S1788" s="38" t="str">
        <f>TRIM(UPPER('query (10)'!S1788))</f>
        <v/>
      </c>
      <c r="T1788" s="38" t="str">
        <f>IF('query (10)'!Q1788="","",TRIM(UPPER('query (10)'!Q1788)))</f>
        <v/>
      </c>
      <c r="U1788" s="38" t="str">
        <f>IF('query (10)'!T1788="","",'query (10)'!T1788)</f>
        <v/>
      </c>
      <c r="V1788" s="39" t="str">
        <f>IF('query (10)'!T1788="","",IFERROR(VALUE('query (10)'!T1788),""))</f>
        <v/>
      </c>
      <c r="W1788" s="40">
        <f>IF('query (10)'!U1788="","",'query (10)'!U1788)</f>
        <v>0</v>
      </c>
      <c r="X1788" s="39">
        <f>IF('query (10)'!V1788="","",'query (10)'!V1788)</f>
        <v>90</v>
      </c>
      <c r="Y1788" s="41">
        <f>IF('query (10)'!W1788="","",'query (10)'!W1788)</f>
        <v>46116</v>
      </c>
      <c r="Z1788" s="41" t="str">
        <f>IF('query (10)'!X1788="","",'query (10)'!X1788)</f>
        <v/>
      </c>
      <c r="AA1788" s="41">
        <f>IF('query (10)'!Y1788="","",'query (10)'!Y1788)</f>
        <v>46116</v>
      </c>
      <c r="AB1788" s="41">
        <f>IF('query (10)'!Z1788="","",'query (10)'!Z1788)</f>
        <v>46206</v>
      </c>
      <c r="AC1788" s="38" t="str">
        <f>IF(OR('query (10)'!AA1788="",COUNTIF(Cleaning_Rules!$A$21:$A$26,TRIM('query (10)'!AA1788))&gt;0),"",TRIM('query (10)'!AA1788))</f>
        <v/>
      </c>
      <c r="AD1788" s="38" t="str">
        <f>IF('query (10)'!AB1788="","",TRIM(IFERROR(_xlfn.TEXTBEFORE('query (10)'!AB1788,"("),'query (10)'!AB1788)))</f>
        <v/>
      </c>
      <c r="AE1788" s="38" t="str">
        <f>IFERROR(LOWER(TRIM(_xlfn.TEXTBEFORE(_xlfn.TEXTAFTER('query (10)'!AB1788,"("),")"))),"")</f>
        <v/>
      </c>
      <c r="AF1788" s="38" t="str">
        <f>IF('query (10)'!AD1788="","",TRIM('query (10)'!AD1788))</f>
        <v>ณัฐดนัย จุฑาเทพ</v>
      </c>
      <c r="AG1788" s="38" t="str">
        <f>IF('query (10)'!AE1788="","",TRIM('query (10)'!AE1788))</f>
        <v>ณัฐดนัย จุฑาเทพ</v>
      </c>
      <c r="AH1788" s="38" t="str">
        <f>IF('query (10)'!AF1788="","",IFERROR(VALUE('query (10)'!AF1788),""))</f>
        <v/>
      </c>
      <c r="AI1788" s="38" t="str">
        <f>IF('query (10)'!AG1788="","",TRIM('query (10)'!AG1788))</f>
        <v/>
      </c>
      <c r="AJ1788" s="38" t="str">
        <f>IF('query (10)'!AH1788="","",IFERROR(VALUE('query (10)'!AH1788),""))</f>
        <v/>
      </c>
      <c r="AK1788" s="38" t="str">
        <f>IF('query (10)'!AI1788="","",TRIM('query (10)'!AI1788))</f>
        <v/>
      </c>
      <c r="AL1788" s="42">
        <f t="shared" si="135"/>
        <v>2026</v>
      </c>
      <c r="AM1788" s="42" t="str">
        <f t="shared" si="136"/>
        <v>2026-04</v>
      </c>
      <c r="AN1788" s="42" t="str">
        <f t="shared" ca="1" si="137"/>
        <v>OVERDUE</v>
      </c>
      <c r="AO1788" s="42" t="str">
        <f t="shared" si="138"/>
        <v>CH-587 | AUTOMATION VIBRATION TESTING MACHINE | KWD5 | ELECTRICAL CONTROL | Time-based Maintenance | Electrical | Inspection | Medium | 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 ณัฐดนัย จุฑาเทพ</v>
      </c>
      <c r="AP1788" s="42" t="str">
        <f>_xlfn.TEXTJOIN("; ",TRUE,IF(COUNTA('query (10)'!A1788:AK1788)&lt;=6,"NEAR_EMPTY_ROW",""),IF($K1788="","MISSING_STATUS",""),IF(AND($K1788="เสร็จสิ้น",$Z1788=""),"DONE_NO_ACTUAL_DATE",""),IF(AND($I1788="Condition-based Maintenance",$AH1788=""),"CBM_NO_MEASUREMENT",""),IF(OR($X1788="",$X1788=0),"INVALID_PERIOD",""),IF(AND($AA1788&lt;&gt;"",$AB1788&lt;&gt;"",$AB1788&lt;$AA1788),"DATE_SEQUENCE_ERROR",""),IF(AND($AB1788&lt;&gt;"",$AB1788&gt;DATE(2030,12,31)),"DATE_OUTLIER",""),IF($C1788="","MISSING_QRCODE",""),IF($J1788="UNKNOWN","UNKNOWN_PM_TYPE",""),IF($L1788="UNKNOWN","UNKNOWN_STATUS",""))</f>
        <v/>
      </c>
      <c r="AQ1788" s="42" t="str">
        <f t="shared" si="139"/>
        <v>NO</v>
      </c>
    </row>
    <row r="1789" spans="1:43" x14ac:dyDescent="0.3">
      <c r="A1789" s="38">
        <f>IF('query (10)'!A1789="","",'query (10)'!A1789)</f>
        <v>1997</v>
      </c>
      <c r="B1789" s="38" t="str">
        <f>IF('query (10)'!B1789="","",'query (10)'!B1789)</f>
        <v/>
      </c>
      <c r="C1789" s="38" t="str">
        <f>TRIM(UPPER('query (10)'!M1789))</f>
        <v>CH-711</v>
      </c>
      <c r="D1789" s="38" t="str">
        <f>TRIM(UPPER(IFERROR(_xlfn.TEXTBEFORE('query (10)'!L1789,"("),'query (10)'!L1789)))</f>
        <v>AUTOMATION VIBRATION TESTING MACHINE</v>
      </c>
      <c r="E1789" s="38" t="str">
        <f>IFERROR(TRIM(UPPER(_xlfn.TEXTBEFORE(_xlfn.TEXTAFTER('query (10)'!L1789,"("),")"))),"")</f>
        <v/>
      </c>
      <c r="F1789" s="38" t="str">
        <f>TRIM('query (10)'!K1789)</f>
        <v>KWD6</v>
      </c>
      <c r="G1789" s="38" t="str">
        <f>IF('query (10)'!J1789="","",'query (10)'!J1789)</f>
        <v>Electrical Control</v>
      </c>
      <c r="H1789" s="38" t="str">
        <f>TRIM(UPPER('query (10)'!J1789))</f>
        <v>ELECTRICAL CONTROL</v>
      </c>
      <c r="I1789" s="38" t="str">
        <f>IF('query (10)'!F1789="","",'query (10)'!F1789)</f>
        <v>Time-based Maintenance</v>
      </c>
      <c r="J1789" s="38" t="str">
        <f>IF('query (10)'!F1789="","",IFERROR(INDEX(Cleaning_Rules!$B$14:$B$17,MATCH(TRIM('query (10)'!F1789),Cleaning_Rules!$A$14:$A$17,0)),"UNKNOWN"))</f>
        <v>TBM</v>
      </c>
      <c r="K1789" s="38" t="str">
        <f>IF('query (10)'!G1789="","",'query (10)'!G1789)</f>
        <v>แผนใหม่</v>
      </c>
      <c r="L1789" s="38" t="str">
        <f>IF('query (10)'!G1789="","MISSING",IFERROR(INDEX(Cleaning_Rules!$B$5:$B$10,MATCH(TRIM('query (10)'!G1789),Cleaning_Rules!$A$5:$A$10,0)),"UNKNOWN"))</f>
        <v>NEW_PLAN</v>
      </c>
      <c r="M1789" s="38" t="str">
        <f>IF('query (10)'!I1789="","",'query (10)'!I1789)</f>
        <v>Electrical</v>
      </c>
      <c r="N1789" s="38" t="str">
        <f>IF('query (10)'!O1789="","",'query (10)'!O1789)</f>
        <v>Inspection</v>
      </c>
      <c r="O1789" s="38" t="str">
        <f>IF('query (10)'!P1789="","",'query (10)'!P1789)</f>
        <v>Medium</v>
      </c>
      <c r="P1789" s="38" t="str">
        <f>IF('query (10)'!N1789="","",'query (10)'!N1789)</f>
        <v xml:space="preserve">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v>
      </c>
      <c r="Q1789" s="38" t="str">
        <f>TRIM('query (10)'!N1789)</f>
        <v xml:space="preserve">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v>
      </c>
      <c r="R1789" s="38" t="str">
        <f>TRIM(UPPER('query (10)'!R1789))</f>
        <v/>
      </c>
      <c r="S1789" s="38" t="str">
        <f>TRIM(UPPER('query (10)'!S1789))</f>
        <v/>
      </c>
      <c r="T1789" s="38" t="str">
        <f>IF('query (10)'!Q1789="","",TRIM(UPPER('query (10)'!Q1789)))</f>
        <v/>
      </c>
      <c r="U1789" s="38" t="str">
        <f>IF('query (10)'!T1789="","",'query (10)'!T1789)</f>
        <v/>
      </c>
      <c r="V1789" s="39" t="str">
        <f>IF('query (10)'!T1789="","",IFERROR(VALUE('query (10)'!T1789),""))</f>
        <v/>
      </c>
      <c r="W1789" s="40">
        <f>IF('query (10)'!U1789="","",'query (10)'!U1789)</f>
        <v>0</v>
      </c>
      <c r="X1789" s="39">
        <f>IF('query (10)'!V1789="","",'query (10)'!V1789)</f>
        <v>90</v>
      </c>
      <c r="Y1789" s="41">
        <f>IF('query (10)'!W1789="","",'query (10)'!W1789)</f>
        <v>46118</v>
      </c>
      <c r="Z1789" s="41" t="str">
        <f>IF('query (10)'!X1789="","",'query (10)'!X1789)</f>
        <v/>
      </c>
      <c r="AA1789" s="41">
        <f>IF('query (10)'!Y1789="","",'query (10)'!Y1789)</f>
        <v>46118</v>
      </c>
      <c r="AB1789" s="41">
        <f>IF('query (10)'!Z1789="","",'query (10)'!Z1789)</f>
        <v>46208</v>
      </c>
      <c r="AC1789" s="38" t="str">
        <f>IF(OR('query (10)'!AA1789="",COUNTIF(Cleaning_Rules!$A$21:$A$26,TRIM('query (10)'!AA1789))&gt;0),"",TRIM('query (10)'!AA1789))</f>
        <v/>
      </c>
      <c r="AD1789" s="38" t="str">
        <f>IF('query (10)'!AB1789="","",TRIM(IFERROR(_xlfn.TEXTBEFORE('query (10)'!AB1789,"("),'query (10)'!AB1789)))</f>
        <v/>
      </c>
      <c r="AE1789" s="38" t="str">
        <f>IFERROR(LOWER(TRIM(_xlfn.TEXTBEFORE(_xlfn.TEXTAFTER('query (10)'!AB1789,"("),")"))),"")</f>
        <v/>
      </c>
      <c r="AF1789" s="38" t="str">
        <f>IF('query (10)'!AD1789="","",TRIM('query (10)'!AD1789))</f>
        <v>ณัฐดนัย จุฑาเทพ</v>
      </c>
      <c r="AG1789" s="38" t="str">
        <f>IF('query (10)'!AE1789="","",TRIM('query (10)'!AE1789))</f>
        <v>ณัฐดนัย จุฑาเทพ</v>
      </c>
      <c r="AH1789" s="38" t="str">
        <f>IF('query (10)'!AF1789="","",IFERROR(VALUE('query (10)'!AF1789),""))</f>
        <v/>
      </c>
      <c r="AI1789" s="38" t="str">
        <f>IF('query (10)'!AG1789="","",TRIM('query (10)'!AG1789))</f>
        <v/>
      </c>
      <c r="AJ1789" s="38" t="str">
        <f>IF('query (10)'!AH1789="","",IFERROR(VALUE('query (10)'!AH1789),""))</f>
        <v/>
      </c>
      <c r="AK1789" s="38" t="str">
        <f>IF('query (10)'!AI1789="","",TRIM('query (10)'!AI1789))</f>
        <v/>
      </c>
      <c r="AL1789" s="42">
        <f t="shared" si="135"/>
        <v>2026</v>
      </c>
      <c r="AM1789" s="42" t="str">
        <f t="shared" si="136"/>
        <v>2026-04</v>
      </c>
      <c r="AN1789" s="42" t="str">
        <f t="shared" ca="1" si="137"/>
        <v>OVERDUE</v>
      </c>
      <c r="AO1789" s="42" t="str">
        <f t="shared" si="138"/>
        <v>CH-711 | AUTOMATION VIBRATION TESTING MACHINE | KWD6 | ELECTRICAL CONTROL | Time-based Maintenance | Electrical | Inspection | Medium | 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 ณัฐดนัย จุฑาเทพ</v>
      </c>
      <c r="AP1789" s="42" t="str">
        <f>_xlfn.TEXTJOIN("; ",TRUE,IF(COUNTA('query (10)'!A1789:AK1789)&lt;=6,"NEAR_EMPTY_ROW",""),IF($K1789="","MISSING_STATUS",""),IF(AND($K1789="เสร็จสิ้น",$Z1789=""),"DONE_NO_ACTUAL_DATE",""),IF(AND($I1789="Condition-based Maintenance",$AH1789=""),"CBM_NO_MEASUREMENT",""),IF(OR($X1789="",$X1789=0),"INVALID_PERIOD",""),IF(AND($AA1789&lt;&gt;"",$AB1789&lt;&gt;"",$AB1789&lt;$AA1789),"DATE_SEQUENCE_ERROR",""),IF(AND($AB1789&lt;&gt;"",$AB1789&gt;DATE(2030,12,31)),"DATE_OUTLIER",""),IF($C1789="","MISSING_QRCODE",""),IF($J1789="UNKNOWN","UNKNOWN_PM_TYPE",""),IF($L1789="UNKNOWN","UNKNOWN_STATUS",""))</f>
        <v/>
      </c>
      <c r="AQ1789" s="42" t="str">
        <f t="shared" si="139"/>
        <v>NO</v>
      </c>
    </row>
    <row r="1790" spans="1:43" x14ac:dyDescent="0.3">
      <c r="A1790" s="38">
        <f>IF('query (10)'!A1790="","",'query (10)'!A1790)</f>
        <v>1998</v>
      </c>
      <c r="B1790" s="38">
        <f>IF('query (10)'!B1790="","",'query (10)'!B1790)</f>
        <v>19829</v>
      </c>
      <c r="C1790" s="38" t="str">
        <f>TRIM(UPPER('query (10)'!M1790))</f>
        <v>CH-836</v>
      </c>
      <c r="D1790" s="38" t="str">
        <f>TRIM(UPPER(IFERROR(_xlfn.TEXTBEFORE('query (10)'!L1790,"("),'query (10)'!L1790)))</f>
        <v>AUTOMATION VIBRATION TESTING MACHINE</v>
      </c>
      <c r="E1790" s="38" t="str">
        <f>IFERROR(TRIM(UPPER(_xlfn.TEXTBEFORE(_xlfn.TEXTAFTER('query (10)'!L1790,"("),")"))),"")</f>
        <v/>
      </c>
      <c r="F1790" s="38" t="str">
        <f>TRIM('query (10)'!K1790)</f>
        <v>KWD7</v>
      </c>
      <c r="G1790" s="38" t="str">
        <f>IF('query (10)'!J1790="","",'query (10)'!J1790)</f>
        <v>Electrical Control</v>
      </c>
      <c r="H1790" s="38" t="str">
        <f>TRIM(UPPER('query (10)'!J1790))</f>
        <v>ELECTRICAL CONTROL</v>
      </c>
      <c r="I1790" s="38" t="str">
        <f>IF('query (10)'!F1790="","",'query (10)'!F1790)</f>
        <v>Time-based Maintenance</v>
      </c>
      <c r="J1790" s="38" t="str">
        <f>IF('query (10)'!F1790="","",IFERROR(INDEX(Cleaning_Rules!$B$14:$B$17,MATCH(TRIM('query (10)'!F1790),Cleaning_Rules!$A$14:$A$17,0)),"UNKNOWN"))</f>
        <v>TBM</v>
      </c>
      <c r="K1790" s="38" t="str">
        <f>IF('query (10)'!G1790="","",'query (10)'!G1790)</f>
        <v>กำลังดำเนินการ</v>
      </c>
      <c r="L1790" s="38" t="str">
        <f>IF('query (10)'!G1790="","MISSING",IFERROR(INDEX(Cleaning_Rules!$B$5:$B$10,MATCH(TRIM('query (10)'!G1790),Cleaning_Rules!$A$5:$A$10,0)),"UNKNOWN"))</f>
        <v>IN_PROGRESS</v>
      </c>
      <c r="M1790" s="38" t="str">
        <f>IF('query (10)'!I1790="","",'query (10)'!I1790)</f>
        <v>Electrical</v>
      </c>
      <c r="N1790" s="38" t="str">
        <f>IF('query (10)'!O1790="","",'query (10)'!O1790)</f>
        <v>Inspection</v>
      </c>
      <c r="O1790" s="38" t="str">
        <f>IF('query (10)'!P1790="","",'query (10)'!P1790)</f>
        <v>Medium</v>
      </c>
      <c r="P1790" s="38" t="str">
        <f>IF('query (10)'!N1790="","",'query (10)'!N1790)</f>
        <v xml:space="preserve">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v>
      </c>
      <c r="Q1790" s="38" t="str">
        <f>TRIM('query (10)'!N1790)</f>
        <v xml:space="preserve">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v>
      </c>
      <c r="R1790" s="38" t="str">
        <f>TRIM(UPPER('query (10)'!R1790))</f>
        <v/>
      </c>
      <c r="S1790" s="38" t="str">
        <f>TRIM(UPPER('query (10)'!S1790))</f>
        <v/>
      </c>
      <c r="T1790" s="38" t="str">
        <f>IF('query (10)'!Q1790="","",TRIM(UPPER('query (10)'!Q1790)))</f>
        <v/>
      </c>
      <c r="U1790" s="38" t="str">
        <f>IF('query (10)'!T1790="","",'query (10)'!T1790)</f>
        <v/>
      </c>
      <c r="V1790" s="39" t="str">
        <f>IF('query (10)'!T1790="","",IFERROR(VALUE('query (10)'!T1790),""))</f>
        <v/>
      </c>
      <c r="W1790" s="40">
        <f>IF('query (10)'!U1790="","",'query (10)'!U1790)</f>
        <v>0</v>
      </c>
      <c r="X1790" s="39">
        <f>IF('query (10)'!V1790="","",'query (10)'!V1790)</f>
        <v>90</v>
      </c>
      <c r="Y1790" s="41">
        <f>IF('query (10)'!W1790="","",'query (10)'!W1790)</f>
        <v>46119</v>
      </c>
      <c r="Z1790" s="41" t="str">
        <f>IF('query (10)'!X1790="","",'query (10)'!X1790)</f>
        <v/>
      </c>
      <c r="AA1790" s="41">
        <f>IF('query (10)'!Y1790="","",'query (10)'!Y1790)</f>
        <v>46119</v>
      </c>
      <c r="AB1790" s="41">
        <f>IF('query (10)'!Z1790="","",'query (10)'!Z1790)</f>
        <v>46209</v>
      </c>
      <c r="AC1790" s="38" t="str">
        <f>IF(OR('query (10)'!AA1790="",COUNTIF(Cleaning_Rules!$A$21:$A$26,TRIM('query (10)'!AA1790))&gt;0),"",TRIM('query (10)'!AA1790))</f>
        <v/>
      </c>
      <c r="AD1790" s="38" t="str">
        <f>IF('query (10)'!AB1790="","",TRIM(IFERROR(_xlfn.TEXTBEFORE('query (10)'!AB1790,"("),'query (10)'!AB1790)))</f>
        <v>เริ่มซ่อมงาน PM แล้ว รับผิดชอบโดย NATDANAI JUTHATHEP</v>
      </c>
      <c r="AE1790" s="38" t="str">
        <f>IFERROR(LOWER(TRIM(_xlfn.TEXTBEFORE(_xlfn.TEXTAFTER('query (10)'!AB1790,"("),")"))),"")</f>
        <v>juthathep-n-4697@nsk.com</v>
      </c>
      <c r="AF1790" s="38" t="str">
        <f>IF('query (10)'!AD1790="","",TRIM('query (10)'!AD1790))</f>
        <v>ณัฐดนัย จุฑาเทพ</v>
      </c>
      <c r="AG1790" s="38" t="str">
        <f>IF('query (10)'!AE1790="","",TRIM('query (10)'!AE1790))</f>
        <v>ณัฐดนัย จุฑาเทพ</v>
      </c>
      <c r="AH1790" s="38" t="str">
        <f>IF('query (10)'!AF1790="","",IFERROR(VALUE('query (10)'!AF1790),""))</f>
        <v/>
      </c>
      <c r="AI1790" s="38" t="str">
        <f>IF('query (10)'!AG1790="","",TRIM('query (10)'!AG1790))</f>
        <v/>
      </c>
      <c r="AJ1790" s="38" t="str">
        <f>IF('query (10)'!AH1790="","",IFERROR(VALUE('query (10)'!AH1790),""))</f>
        <v/>
      </c>
      <c r="AK1790" s="38" t="str">
        <f>IF('query (10)'!AI1790="","",TRIM('query (10)'!AI1790))</f>
        <v/>
      </c>
      <c r="AL1790" s="42">
        <f t="shared" si="135"/>
        <v>2026</v>
      </c>
      <c r="AM1790" s="42" t="str">
        <f t="shared" si="136"/>
        <v>2026-04</v>
      </c>
      <c r="AN1790" s="42" t="str">
        <f t="shared" ca="1" si="137"/>
        <v>OVERDUE</v>
      </c>
      <c r="AO1790" s="42" t="str">
        <f t="shared" si="138"/>
        <v>CH-836 | AUTOMATION VIBRATION TESTING MACHINE | KWD7 | ELECTRICAL CONTROL | Time-based Maintenance | Electrical | Inspection | Medium | Check Touch screen 
Check Cable and Connector
Check oil leak in Control Panel
Check and Cleaning Ventilation System of Amp Noise
Check Wire insulation of Reed Switch
Check Connecting Pole of Reed Switch
Check Connecting Pole of Proximity Switch
Check Surface of Proximity
Check Wire insulation of Photo sensor
 | เริ่มซ่อมงาน PM แล้ว รับผิดชอบโดย NATDANAI JUTHATHEP | ณัฐดนัย จุฑาเทพ</v>
      </c>
      <c r="AP1790" s="42" t="str">
        <f>_xlfn.TEXTJOIN("; ",TRUE,IF(COUNTA('query (10)'!A1790:AK1790)&lt;=6,"NEAR_EMPTY_ROW",""),IF($K1790="","MISSING_STATUS",""),IF(AND($K1790="เสร็จสิ้น",$Z1790=""),"DONE_NO_ACTUAL_DATE",""),IF(AND($I1790="Condition-based Maintenance",$AH1790=""),"CBM_NO_MEASUREMENT",""),IF(OR($X1790="",$X1790=0),"INVALID_PERIOD",""),IF(AND($AA1790&lt;&gt;"",$AB1790&lt;&gt;"",$AB1790&lt;$AA1790),"DATE_SEQUENCE_ERROR",""),IF(AND($AB1790&lt;&gt;"",$AB1790&gt;DATE(2030,12,31)),"DATE_OUTLIER",""),IF($C1790="","MISSING_QRCODE",""),IF($J1790="UNKNOWN","UNKNOWN_PM_TYPE",""),IF($L1790="UNKNOWN","UNKNOWN_STATUS",""))</f>
        <v/>
      </c>
      <c r="AQ1790" s="42" t="str">
        <f t="shared" si="139"/>
        <v>NO</v>
      </c>
    </row>
    <row r="1791" spans="1:43" x14ac:dyDescent="0.3">
      <c r="A1791" s="38">
        <f>IF('query (10)'!A1791="","",'query (10)'!A1791)</f>
        <v>1999</v>
      </c>
      <c r="B1791" s="38" t="str">
        <f>IF('query (10)'!B1791="","",'query (10)'!B1791)</f>
        <v/>
      </c>
      <c r="C1791" s="38" t="str">
        <f>TRIM(UPPER('query (10)'!M1791))</f>
        <v>CH-263</v>
      </c>
      <c r="D1791" s="38" t="str">
        <f>TRIM(UPPER(IFERROR(_xlfn.TEXTBEFORE('query (10)'!L1791,"("),'query (10)'!L1791)))</f>
        <v>AUTOMATION VIBRATION TESTING MACHINE</v>
      </c>
      <c r="E1791" s="38" t="str">
        <f>IFERROR(TRIM(UPPER(_xlfn.TEXTBEFORE(_xlfn.TEXTAFTER('query (10)'!L1791,"("),")"))),"")</f>
        <v/>
      </c>
      <c r="F1791" s="38" t="str">
        <f>TRIM('query (10)'!K1791)</f>
        <v>KWD2</v>
      </c>
      <c r="G1791" s="38" t="str">
        <f>IF('query (10)'!J1791="","",'query (10)'!J1791)</f>
        <v>Electrical Control</v>
      </c>
      <c r="H1791" s="38" t="str">
        <f>TRIM(UPPER('query (10)'!J1791))</f>
        <v>ELECTRICAL CONTROL</v>
      </c>
      <c r="I1791" s="38" t="str">
        <f>IF('query (10)'!F1791="","",'query (10)'!F1791)</f>
        <v>Time-based Maintenance</v>
      </c>
      <c r="J1791" s="38" t="str">
        <f>IF('query (10)'!F1791="","",IFERROR(INDEX(Cleaning_Rules!$B$14:$B$17,MATCH(TRIM('query (10)'!F1791),Cleaning_Rules!$A$14:$A$17,0)),"UNKNOWN"))</f>
        <v>TBM</v>
      </c>
      <c r="K1791" s="38" t="str">
        <f>IF('query (10)'!G1791="","",'query (10)'!G1791)</f>
        <v>แผนใหม่</v>
      </c>
      <c r="L1791" s="38" t="str">
        <f>IF('query (10)'!G1791="","MISSING",IFERROR(INDEX(Cleaning_Rules!$B$5:$B$10,MATCH(TRIM('query (10)'!G1791),Cleaning_Rules!$A$5:$A$10,0)),"UNKNOWN"))</f>
        <v>NEW_PLAN</v>
      </c>
      <c r="M1791" s="38" t="str">
        <f>IF('query (10)'!I1791="","",'query (10)'!I1791)</f>
        <v>Electrical</v>
      </c>
      <c r="N1791" s="38" t="str">
        <f>IF('query (10)'!O1791="","",'query (10)'!O1791)</f>
        <v>Inspection</v>
      </c>
      <c r="O1791" s="38" t="str">
        <f>IF('query (10)'!P1791="","",'query (10)'!P1791)</f>
        <v>Medium</v>
      </c>
      <c r="P1791" s="38" t="str">
        <f>IF('query (10)'!N1791="","",'query (10)'!N1791)</f>
        <v xml:space="preserve">Check and Cleaning Tighten of Terminal
Check Adhesion of PLC
Check and Cleaning PLC
</v>
      </c>
      <c r="Q1791" s="38" t="str">
        <f>TRIM('query (10)'!N1791)</f>
        <v xml:space="preserve">Check and Cleaning Tighten of Terminal
Check Adhesion of PLC
Check and Cleaning PLC
</v>
      </c>
      <c r="R1791" s="38" t="str">
        <f>TRIM(UPPER('query (10)'!R1791))</f>
        <v/>
      </c>
      <c r="S1791" s="38" t="str">
        <f>TRIM(UPPER('query (10)'!S1791))</f>
        <v/>
      </c>
      <c r="T1791" s="38" t="str">
        <f>IF('query (10)'!Q1791="","",TRIM(UPPER('query (10)'!Q1791)))</f>
        <v/>
      </c>
      <c r="U1791" s="38" t="str">
        <f>IF('query (10)'!T1791="","",'query (10)'!T1791)</f>
        <v/>
      </c>
      <c r="V1791" s="39" t="str">
        <f>IF('query (10)'!T1791="","",IFERROR(VALUE('query (10)'!T1791),""))</f>
        <v/>
      </c>
      <c r="W1791" s="40">
        <f>IF('query (10)'!U1791="","",'query (10)'!U1791)</f>
        <v>0</v>
      </c>
      <c r="X1791" s="39">
        <f>IF('query (10)'!V1791="","",'query (10)'!V1791)</f>
        <v>180</v>
      </c>
      <c r="Y1791" s="41">
        <f>IF('query (10)'!W1791="","",'query (10)'!W1791)</f>
        <v>46113</v>
      </c>
      <c r="Z1791" s="41" t="str">
        <f>IF('query (10)'!X1791="","",'query (10)'!X1791)</f>
        <v/>
      </c>
      <c r="AA1791" s="41">
        <f>IF('query (10)'!Y1791="","",'query (10)'!Y1791)</f>
        <v>46113</v>
      </c>
      <c r="AB1791" s="41">
        <f>IF('query (10)'!Z1791="","",'query (10)'!Z1791)</f>
        <v>46293</v>
      </c>
      <c r="AC1791" s="38" t="str">
        <f>IF(OR('query (10)'!AA1791="",COUNTIF(Cleaning_Rules!$A$21:$A$26,TRIM('query (10)'!AA1791))&gt;0),"",TRIM('query (10)'!AA1791))</f>
        <v/>
      </c>
      <c r="AD1791" s="38" t="str">
        <f>IF('query (10)'!AB1791="","",TRIM(IFERROR(_xlfn.TEXTBEFORE('query (10)'!AB1791,"("),'query (10)'!AB1791)))</f>
        <v/>
      </c>
      <c r="AE1791" s="38" t="str">
        <f>IFERROR(LOWER(TRIM(_xlfn.TEXTBEFORE(_xlfn.TEXTAFTER('query (10)'!AB1791,"("),")"))),"")</f>
        <v/>
      </c>
      <c r="AF1791" s="38" t="str">
        <f>IF('query (10)'!AD1791="","",TRIM('query (10)'!AD1791))</f>
        <v>ณัฐดนัย จุฑาเทพ</v>
      </c>
      <c r="AG1791" s="38" t="str">
        <f>IF('query (10)'!AE1791="","",TRIM('query (10)'!AE1791))</f>
        <v>ณัฐดนัย จุฑาเทพ</v>
      </c>
      <c r="AH1791" s="38" t="str">
        <f>IF('query (10)'!AF1791="","",IFERROR(VALUE('query (10)'!AF1791),""))</f>
        <v/>
      </c>
      <c r="AI1791" s="38" t="str">
        <f>IF('query (10)'!AG1791="","",TRIM('query (10)'!AG1791))</f>
        <v/>
      </c>
      <c r="AJ1791" s="38" t="str">
        <f>IF('query (10)'!AH1791="","",IFERROR(VALUE('query (10)'!AH1791),""))</f>
        <v/>
      </c>
      <c r="AK1791" s="38" t="str">
        <f>IF('query (10)'!AI1791="","",TRIM('query (10)'!AI1791))</f>
        <v/>
      </c>
      <c r="AL1791" s="42">
        <f t="shared" si="135"/>
        <v>2026</v>
      </c>
      <c r="AM1791" s="42" t="str">
        <f t="shared" si="136"/>
        <v>2026-04</v>
      </c>
      <c r="AN1791" s="42" t="str">
        <f t="shared" ca="1" si="137"/>
        <v>ON_SCHEDULE</v>
      </c>
      <c r="AO1791" s="42" t="str">
        <f t="shared" si="138"/>
        <v>CH-263 | AUTOMATION VIBRATION TESTING MACHINE | KWD2 | ELECTRICAL CONTROL | Time-based Maintenance | Electrical | Inspection | Medium | Check and Cleaning Tighten of Terminal
Check Adhesion of PLC
Check and Cleaning PLC
 | ณัฐดนัย จุฑาเทพ</v>
      </c>
      <c r="AP1791" s="42" t="str">
        <f>_xlfn.TEXTJOIN("; ",TRUE,IF(COUNTA('query (10)'!A1791:AK1791)&lt;=6,"NEAR_EMPTY_ROW",""),IF($K1791="","MISSING_STATUS",""),IF(AND($K1791="เสร็จสิ้น",$Z1791=""),"DONE_NO_ACTUAL_DATE",""),IF(AND($I1791="Condition-based Maintenance",$AH1791=""),"CBM_NO_MEASUREMENT",""),IF(OR($X1791="",$X1791=0),"INVALID_PERIOD",""),IF(AND($AA1791&lt;&gt;"",$AB1791&lt;&gt;"",$AB1791&lt;$AA1791),"DATE_SEQUENCE_ERROR",""),IF(AND($AB1791&lt;&gt;"",$AB1791&gt;DATE(2030,12,31)),"DATE_OUTLIER",""),IF($C1791="","MISSING_QRCODE",""),IF($J1791="UNKNOWN","UNKNOWN_PM_TYPE",""),IF($L1791="UNKNOWN","UNKNOWN_STATUS",""))</f>
        <v/>
      </c>
      <c r="AQ1791" s="42" t="str">
        <f t="shared" si="139"/>
        <v>NO</v>
      </c>
    </row>
    <row r="1792" spans="1:43" x14ac:dyDescent="0.3">
      <c r="A1792" s="38">
        <f>IF('query (10)'!A1792="","",'query (10)'!A1792)</f>
        <v>2000</v>
      </c>
      <c r="B1792" s="38">
        <f>IF('query (10)'!B1792="","",'query (10)'!B1792)</f>
        <v>19908</v>
      </c>
      <c r="C1792" s="38" t="str">
        <f>TRIM(UPPER('query (10)'!M1792))</f>
        <v>CH-349</v>
      </c>
      <c r="D1792" s="38" t="str">
        <f>TRIM(UPPER(IFERROR(_xlfn.TEXTBEFORE('query (10)'!L1792,"("),'query (10)'!L1792)))</f>
        <v>AUTOMATION VIBRATION TESTING MACHINE</v>
      </c>
      <c r="E1792" s="38" t="str">
        <f>IFERROR(TRIM(UPPER(_xlfn.TEXTBEFORE(_xlfn.TEXTAFTER('query (10)'!L1792,"("),")"))),"")</f>
        <v/>
      </c>
      <c r="F1792" s="38" t="str">
        <f>TRIM('query (10)'!K1792)</f>
        <v>KWD3</v>
      </c>
      <c r="G1792" s="38" t="str">
        <f>IF('query (10)'!J1792="","",'query (10)'!J1792)</f>
        <v>Electrical Control</v>
      </c>
      <c r="H1792" s="38" t="str">
        <f>TRIM(UPPER('query (10)'!J1792))</f>
        <v>ELECTRICAL CONTROL</v>
      </c>
      <c r="I1792" s="38" t="str">
        <f>IF('query (10)'!F1792="","",'query (10)'!F1792)</f>
        <v>Time-based Maintenance</v>
      </c>
      <c r="J1792" s="38" t="str">
        <f>IF('query (10)'!F1792="","",IFERROR(INDEX(Cleaning_Rules!$B$14:$B$17,MATCH(TRIM('query (10)'!F1792),Cleaning_Rules!$A$14:$A$17,0)),"UNKNOWN"))</f>
        <v>TBM</v>
      </c>
      <c r="K1792" s="38" t="str">
        <f>IF('query (10)'!G1792="","",'query (10)'!G1792)</f>
        <v>เสร็จสิ้น</v>
      </c>
      <c r="L1792" s="38" t="str">
        <f>IF('query (10)'!G1792="","MISSING",IFERROR(INDEX(Cleaning_Rules!$B$5:$B$10,MATCH(TRIM('query (10)'!G1792),Cleaning_Rules!$A$5:$A$10,0)),"UNKNOWN"))</f>
        <v>COMPLETED</v>
      </c>
      <c r="M1792" s="38" t="str">
        <f>IF('query (10)'!I1792="","",'query (10)'!I1792)</f>
        <v>Electrical</v>
      </c>
      <c r="N1792" s="38" t="str">
        <f>IF('query (10)'!O1792="","",'query (10)'!O1792)</f>
        <v>Inspection</v>
      </c>
      <c r="O1792" s="38" t="str">
        <f>IF('query (10)'!P1792="","",'query (10)'!P1792)</f>
        <v>Medium</v>
      </c>
      <c r="P1792" s="38" t="str">
        <f>IF('query (10)'!N1792="","",'query (10)'!N1792)</f>
        <v xml:space="preserve">Check and Cleaning Tighten of Terminal
Check Adhesion of PLC
Check and Cleaning PLC
</v>
      </c>
      <c r="Q1792" s="38" t="str">
        <f>TRIM('query (10)'!N1792)</f>
        <v xml:space="preserve">Check and Cleaning Tighten of Terminal
Check Adhesion of PLC
Check and Cleaning PLC
</v>
      </c>
      <c r="R1792" s="38" t="str">
        <f>TRIM(UPPER('query (10)'!R1792))</f>
        <v/>
      </c>
      <c r="S1792" s="38" t="str">
        <f>TRIM(UPPER('query (10)'!S1792))</f>
        <v/>
      </c>
      <c r="T1792" s="38" t="str">
        <f>IF('query (10)'!Q1792="","",TRIM(UPPER('query (10)'!Q1792)))</f>
        <v/>
      </c>
      <c r="U1792" s="38" t="str">
        <f>IF('query (10)'!T1792="","",'query (10)'!T1792)</f>
        <v/>
      </c>
      <c r="V1792" s="39" t="str">
        <f>IF('query (10)'!T1792="","",IFERROR(VALUE('query (10)'!T1792),""))</f>
        <v/>
      </c>
      <c r="W1792" s="40">
        <f>IF('query (10)'!U1792="","",'query (10)'!U1792)</f>
        <v>0</v>
      </c>
      <c r="X1792" s="39">
        <f>IF('query (10)'!V1792="","",'query (10)'!V1792)</f>
        <v>180</v>
      </c>
      <c r="Y1792" s="41">
        <f>IF('query (10)'!W1792="","",'query (10)'!W1792)</f>
        <v>46114</v>
      </c>
      <c r="Z1792" s="41">
        <f>IF('query (10)'!X1792="","",'query (10)'!X1792)</f>
        <v>46184</v>
      </c>
      <c r="AA1792" s="41">
        <f>IF('query (10)'!Y1792="","",'query (10)'!Y1792)</f>
        <v>46184</v>
      </c>
      <c r="AB1792" s="41">
        <f>IF('query (10)'!Z1792="","",'query (10)'!Z1792)</f>
        <v>46364</v>
      </c>
      <c r="AC1792" s="38" t="str">
        <f>IF(OR('query (10)'!AA1792="",COUNTIF(Cleaning_Rules!$A$21:$A$26,TRIM('query (10)'!AA1792))&gt;0),"",TRIM('query (10)'!AA1792))</f>
        <v/>
      </c>
      <c r="AD1792" s="38" t="str">
        <f>IF('query (10)'!AB1792="","",TRIM(IFERROR(_xlfn.TEXTBEFORE('query (10)'!AB1792,"("),'query (10)'!AB1792)))</f>
        <v>เริ่มซ่อมงาน PM แล้ว รับผิดชอบโดย NATDANAI JUTHATHEP</v>
      </c>
      <c r="AE1792" s="38" t="str">
        <f>IFERROR(LOWER(TRIM(_xlfn.TEXTBEFORE(_xlfn.TEXTAFTER('query (10)'!AB1792,"("),")"))),"")</f>
        <v>juthathep-n-4697@nsk.com</v>
      </c>
      <c r="AF1792" s="38" t="str">
        <f>IF('query (10)'!AD1792="","",TRIM('query (10)'!AD1792))</f>
        <v>ณัฐดนัย จุฑาเทพ</v>
      </c>
      <c r="AG1792" s="38" t="str">
        <f>IF('query (10)'!AE1792="","",TRIM('query (10)'!AE1792))</f>
        <v>ณัฐดนัย จุฑาเทพ</v>
      </c>
      <c r="AH1792" s="38" t="str">
        <f>IF('query (10)'!AF1792="","",IFERROR(VALUE('query (10)'!AF1792),""))</f>
        <v/>
      </c>
      <c r="AI1792" s="38" t="str">
        <f>IF('query (10)'!AG1792="","",TRIM('query (10)'!AG1792))</f>
        <v/>
      </c>
      <c r="AJ1792" s="38" t="str">
        <f>IF('query (10)'!AH1792="","",IFERROR(VALUE('query (10)'!AH1792),""))</f>
        <v/>
      </c>
      <c r="AK1792" s="38" t="str">
        <f>IF('query (10)'!AI1792="","",TRIM('query (10)'!AI1792))</f>
        <v/>
      </c>
      <c r="AL1792" s="42">
        <f t="shared" si="135"/>
        <v>2026</v>
      </c>
      <c r="AM1792" s="42" t="str">
        <f t="shared" si="136"/>
        <v>2026-04</v>
      </c>
      <c r="AN1792" s="42" t="str">
        <f t="shared" ca="1" si="137"/>
        <v/>
      </c>
      <c r="AO1792" s="42" t="str">
        <f t="shared" si="138"/>
        <v>CH-349 | AUTOMATION VIBRATION TESTING MACHINE | KWD3 | ELECTRICAL CONTROL | Time-based Maintenance | Electrical | Inspection | Medium | Check and Cleaning Tighten of Terminal
Check Adhesion of PLC
Check and Cleaning PLC
 | เริ่มซ่อมงาน PM แล้ว รับผิดชอบโดย NATDANAI JUTHATHEP | ณัฐดนัย จุฑาเทพ</v>
      </c>
      <c r="AP1792" s="42" t="str">
        <f>_xlfn.TEXTJOIN("; ",TRUE,IF(COUNTA('query (10)'!A1792:AK1792)&lt;=6,"NEAR_EMPTY_ROW",""),IF($K1792="","MISSING_STATUS",""),IF(AND($K1792="เสร็จสิ้น",$Z1792=""),"DONE_NO_ACTUAL_DATE",""),IF(AND($I1792="Condition-based Maintenance",$AH1792=""),"CBM_NO_MEASUREMENT",""),IF(OR($X1792="",$X1792=0),"INVALID_PERIOD",""),IF(AND($AA1792&lt;&gt;"",$AB1792&lt;&gt;"",$AB1792&lt;$AA1792),"DATE_SEQUENCE_ERROR",""),IF(AND($AB1792&lt;&gt;"",$AB1792&gt;DATE(2030,12,31)),"DATE_OUTLIER",""),IF($C1792="","MISSING_QRCODE",""),IF($J1792="UNKNOWN","UNKNOWN_PM_TYPE",""),IF($L1792="UNKNOWN","UNKNOWN_STATUS",""))</f>
        <v/>
      </c>
      <c r="AQ1792" s="42" t="str">
        <f t="shared" si="139"/>
        <v>NO</v>
      </c>
    </row>
    <row r="1793" spans="1:43" x14ac:dyDescent="0.3">
      <c r="A1793" s="38">
        <f>IF('query (10)'!A1793="","",'query (10)'!A1793)</f>
        <v>2001</v>
      </c>
      <c r="B1793" s="38" t="str">
        <f>IF('query (10)'!B1793="","",'query (10)'!B1793)</f>
        <v/>
      </c>
      <c r="C1793" s="38" t="str">
        <f>TRIM(UPPER('query (10)'!M1793))</f>
        <v>CH-471</v>
      </c>
      <c r="D1793" s="38" t="str">
        <f>TRIM(UPPER(IFERROR(_xlfn.TEXTBEFORE('query (10)'!L1793,"("),'query (10)'!L1793)))</f>
        <v>AUTOMATION VIBRATION TESTING MACHINE</v>
      </c>
      <c r="E1793" s="38" t="str">
        <f>IFERROR(TRIM(UPPER(_xlfn.TEXTBEFORE(_xlfn.TEXTAFTER('query (10)'!L1793,"("),")"))),"")</f>
        <v/>
      </c>
      <c r="F1793" s="38" t="str">
        <f>TRIM('query (10)'!K1793)</f>
        <v>KWD4</v>
      </c>
      <c r="G1793" s="38" t="str">
        <f>IF('query (10)'!J1793="","",'query (10)'!J1793)</f>
        <v>Electrical Control</v>
      </c>
      <c r="H1793" s="38" t="str">
        <f>TRIM(UPPER('query (10)'!J1793))</f>
        <v>ELECTRICAL CONTROL</v>
      </c>
      <c r="I1793" s="38" t="str">
        <f>IF('query (10)'!F1793="","",'query (10)'!F1793)</f>
        <v>Time-based Maintenance</v>
      </c>
      <c r="J1793" s="38" t="str">
        <f>IF('query (10)'!F1793="","",IFERROR(INDEX(Cleaning_Rules!$B$14:$B$17,MATCH(TRIM('query (10)'!F1793),Cleaning_Rules!$A$14:$A$17,0)),"UNKNOWN"))</f>
        <v>TBM</v>
      </c>
      <c r="K1793" s="38" t="str">
        <f>IF('query (10)'!G1793="","",'query (10)'!G1793)</f>
        <v>แผนใหม่</v>
      </c>
      <c r="L1793" s="38" t="str">
        <f>IF('query (10)'!G1793="","MISSING",IFERROR(INDEX(Cleaning_Rules!$B$5:$B$10,MATCH(TRIM('query (10)'!G1793),Cleaning_Rules!$A$5:$A$10,0)),"UNKNOWN"))</f>
        <v>NEW_PLAN</v>
      </c>
      <c r="M1793" s="38" t="str">
        <f>IF('query (10)'!I1793="","",'query (10)'!I1793)</f>
        <v>Electrical</v>
      </c>
      <c r="N1793" s="38" t="str">
        <f>IF('query (10)'!O1793="","",'query (10)'!O1793)</f>
        <v>Inspection</v>
      </c>
      <c r="O1793" s="38" t="str">
        <f>IF('query (10)'!P1793="","",'query (10)'!P1793)</f>
        <v>Medium</v>
      </c>
      <c r="P1793" s="38" t="str">
        <f>IF('query (10)'!N1793="","",'query (10)'!N1793)</f>
        <v xml:space="preserve">Check and Cleaning Tighten of Terminal
Check Adhesion of PLC
Check and Cleaning PLC
</v>
      </c>
      <c r="Q1793" s="38" t="str">
        <f>TRIM('query (10)'!N1793)</f>
        <v xml:space="preserve">Check and Cleaning Tighten of Terminal
Check Adhesion of PLC
Check and Cleaning PLC
</v>
      </c>
      <c r="R1793" s="38" t="str">
        <f>TRIM(UPPER('query (10)'!R1793))</f>
        <v/>
      </c>
      <c r="S1793" s="38" t="str">
        <f>TRIM(UPPER('query (10)'!S1793))</f>
        <v/>
      </c>
      <c r="T1793" s="38" t="str">
        <f>IF('query (10)'!Q1793="","",TRIM(UPPER('query (10)'!Q1793)))</f>
        <v/>
      </c>
      <c r="U1793" s="38" t="str">
        <f>IF('query (10)'!T1793="","",'query (10)'!T1793)</f>
        <v/>
      </c>
      <c r="V1793" s="39" t="str">
        <f>IF('query (10)'!T1793="","",IFERROR(VALUE('query (10)'!T1793),""))</f>
        <v/>
      </c>
      <c r="W1793" s="40">
        <f>IF('query (10)'!U1793="","",'query (10)'!U1793)</f>
        <v>0</v>
      </c>
      <c r="X1793" s="39">
        <f>IF('query (10)'!V1793="","",'query (10)'!V1793)</f>
        <v>180</v>
      </c>
      <c r="Y1793" s="41">
        <f>IF('query (10)'!W1793="","",'query (10)'!W1793)</f>
        <v>46115</v>
      </c>
      <c r="Z1793" s="41" t="str">
        <f>IF('query (10)'!X1793="","",'query (10)'!X1793)</f>
        <v/>
      </c>
      <c r="AA1793" s="41">
        <f>IF('query (10)'!Y1793="","",'query (10)'!Y1793)</f>
        <v>46114</v>
      </c>
      <c r="AB1793" s="41">
        <f>IF('query (10)'!Z1793="","",'query (10)'!Z1793)</f>
        <v>46294</v>
      </c>
      <c r="AC1793" s="38" t="str">
        <f>IF(OR('query (10)'!AA1793="",COUNTIF(Cleaning_Rules!$A$21:$A$26,TRIM('query (10)'!AA1793))&gt;0),"",TRIM('query (10)'!AA1793))</f>
        <v/>
      </c>
      <c r="AD1793" s="38" t="str">
        <f>IF('query (10)'!AB1793="","",TRIM(IFERROR(_xlfn.TEXTBEFORE('query (10)'!AB1793,"("),'query (10)'!AB1793)))</f>
        <v/>
      </c>
      <c r="AE1793" s="38" t="str">
        <f>IFERROR(LOWER(TRIM(_xlfn.TEXTBEFORE(_xlfn.TEXTAFTER('query (10)'!AB1793,"("),")"))),"")</f>
        <v/>
      </c>
      <c r="AF1793" s="38" t="str">
        <f>IF('query (10)'!AD1793="","",TRIM('query (10)'!AD1793))</f>
        <v>ณัฐดนัย จุฑาเทพ</v>
      </c>
      <c r="AG1793" s="38" t="str">
        <f>IF('query (10)'!AE1793="","",TRIM('query (10)'!AE1793))</f>
        <v>ณัฐดนัย จุฑาเทพ</v>
      </c>
      <c r="AH1793" s="38" t="str">
        <f>IF('query (10)'!AF1793="","",IFERROR(VALUE('query (10)'!AF1793),""))</f>
        <v/>
      </c>
      <c r="AI1793" s="38" t="str">
        <f>IF('query (10)'!AG1793="","",TRIM('query (10)'!AG1793))</f>
        <v/>
      </c>
      <c r="AJ1793" s="38" t="str">
        <f>IF('query (10)'!AH1793="","",IFERROR(VALUE('query (10)'!AH1793),""))</f>
        <v/>
      </c>
      <c r="AK1793" s="38" t="str">
        <f>IF('query (10)'!AI1793="","",TRIM('query (10)'!AI1793))</f>
        <v/>
      </c>
      <c r="AL1793" s="42">
        <f t="shared" si="135"/>
        <v>2026</v>
      </c>
      <c r="AM1793" s="42" t="str">
        <f t="shared" si="136"/>
        <v>2026-04</v>
      </c>
      <c r="AN1793" s="42" t="str">
        <f t="shared" ca="1" si="137"/>
        <v>ON_SCHEDULE</v>
      </c>
      <c r="AO1793" s="42" t="str">
        <f t="shared" si="138"/>
        <v>CH-471 | AUTOMATION VIBRATION TESTING MACHINE | KWD4 | ELECTRICAL CONTROL | Time-based Maintenance | Electrical | Inspection | Medium | Check and Cleaning Tighten of Terminal
Check Adhesion of PLC
Check and Cleaning PLC
 | ณัฐดนัย จุฑาเทพ</v>
      </c>
      <c r="AP1793" s="42" t="str">
        <f>_xlfn.TEXTJOIN("; ",TRUE,IF(COUNTA('query (10)'!A1793:AK1793)&lt;=6,"NEAR_EMPTY_ROW",""),IF($K1793="","MISSING_STATUS",""),IF(AND($K1793="เสร็จสิ้น",$Z1793=""),"DONE_NO_ACTUAL_DATE",""),IF(AND($I1793="Condition-based Maintenance",$AH1793=""),"CBM_NO_MEASUREMENT",""),IF(OR($X1793="",$X1793=0),"INVALID_PERIOD",""),IF(AND($AA1793&lt;&gt;"",$AB1793&lt;&gt;"",$AB1793&lt;$AA1793),"DATE_SEQUENCE_ERROR",""),IF(AND($AB1793&lt;&gt;"",$AB1793&gt;DATE(2030,12,31)),"DATE_OUTLIER",""),IF($C1793="","MISSING_QRCODE",""),IF($J1793="UNKNOWN","UNKNOWN_PM_TYPE",""),IF($L1793="UNKNOWN","UNKNOWN_STATUS",""))</f>
        <v/>
      </c>
      <c r="AQ1793" s="42" t="str">
        <f t="shared" si="139"/>
        <v>NO</v>
      </c>
    </row>
    <row r="1794" spans="1:43" x14ac:dyDescent="0.3">
      <c r="A1794" s="38">
        <f>IF('query (10)'!A1794="","",'query (10)'!A1794)</f>
        <v>2002</v>
      </c>
      <c r="B1794" s="38" t="str">
        <f>IF('query (10)'!B1794="","",'query (10)'!B1794)</f>
        <v/>
      </c>
      <c r="C1794" s="38" t="str">
        <f>TRIM(UPPER('query (10)'!M1794))</f>
        <v>CH-587</v>
      </c>
      <c r="D1794" s="38" t="str">
        <f>TRIM(UPPER(IFERROR(_xlfn.TEXTBEFORE('query (10)'!L1794,"("),'query (10)'!L1794)))</f>
        <v>AUTOMATION VIBRATION TESTING MACHINE</v>
      </c>
      <c r="E1794" s="38" t="str">
        <f>IFERROR(TRIM(UPPER(_xlfn.TEXTBEFORE(_xlfn.TEXTAFTER('query (10)'!L1794,"("),")"))),"")</f>
        <v/>
      </c>
      <c r="F1794" s="38" t="str">
        <f>TRIM('query (10)'!K1794)</f>
        <v>KWD5</v>
      </c>
      <c r="G1794" s="38" t="str">
        <f>IF('query (10)'!J1794="","",'query (10)'!J1794)</f>
        <v>Electrical Control</v>
      </c>
      <c r="H1794" s="38" t="str">
        <f>TRIM(UPPER('query (10)'!J1794))</f>
        <v>ELECTRICAL CONTROL</v>
      </c>
      <c r="I1794" s="38" t="str">
        <f>IF('query (10)'!F1794="","",'query (10)'!F1794)</f>
        <v>Time-based Maintenance</v>
      </c>
      <c r="J1794" s="38" t="str">
        <f>IF('query (10)'!F1794="","",IFERROR(INDEX(Cleaning_Rules!$B$14:$B$17,MATCH(TRIM('query (10)'!F1794),Cleaning_Rules!$A$14:$A$17,0)),"UNKNOWN"))</f>
        <v>TBM</v>
      </c>
      <c r="K1794" s="38" t="str">
        <f>IF('query (10)'!G1794="","",'query (10)'!G1794)</f>
        <v>แผนใหม่</v>
      </c>
      <c r="L1794" s="38" t="str">
        <f>IF('query (10)'!G1794="","MISSING",IFERROR(INDEX(Cleaning_Rules!$B$5:$B$10,MATCH(TRIM('query (10)'!G1794),Cleaning_Rules!$A$5:$A$10,0)),"UNKNOWN"))</f>
        <v>NEW_PLAN</v>
      </c>
      <c r="M1794" s="38" t="str">
        <f>IF('query (10)'!I1794="","",'query (10)'!I1794)</f>
        <v>Electrical</v>
      </c>
      <c r="N1794" s="38" t="str">
        <f>IF('query (10)'!O1794="","",'query (10)'!O1794)</f>
        <v>Inspection</v>
      </c>
      <c r="O1794" s="38" t="str">
        <f>IF('query (10)'!P1794="","",'query (10)'!P1794)</f>
        <v>Medium</v>
      </c>
      <c r="P1794" s="38" t="str">
        <f>IF('query (10)'!N1794="","",'query (10)'!N1794)</f>
        <v xml:space="preserve">Check and Cleaning Tighten of Terminal
Check Adhesion of PLC
Check and Cleaning PLC
</v>
      </c>
      <c r="Q1794" s="38" t="str">
        <f>TRIM('query (10)'!N1794)</f>
        <v xml:space="preserve">Check and Cleaning Tighten of Terminal
Check Adhesion of PLC
Check and Cleaning PLC
</v>
      </c>
      <c r="R1794" s="38" t="str">
        <f>TRIM(UPPER('query (10)'!R1794))</f>
        <v/>
      </c>
      <c r="S1794" s="38" t="str">
        <f>TRIM(UPPER('query (10)'!S1794))</f>
        <v/>
      </c>
      <c r="T1794" s="38" t="str">
        <f>IF('query (10)'!Q1794="","",TRIM(UPPER('query (10)'!Q1794)))</f>
        <v/>
      </c>
      <c r="U1794" s="38" t="str">
        <f>IF('query (10)'!T1794="","",'query (10)'!T1794)</f>
        <v/>
      </c>
      <c r="V1794" s="39" t="str">
        <f>IF('query (10)'!T1794="","",IFERROR(VALUE('query (10)'!T1794),""))</f>
        <v/>
      </c>
      <c r="W1794" s="40">
        <f>IF('query (10)'!U1794="","",'query (10)'!U1794)</f>
        <v>0</v>
      </c>
      <c r="X1794" s="39">
        <f>IF('query (10)'!V1794="","",'query (10)'!V1794)</f>
        <v>180</v>
      </c>
      <c r="Y1794" s="41">
        <f>IF('query (10)'!W1794="","",'query (10)'!W1794)</f>
        <v>46116</v>
      </c>
      <c r="Z1794" s="41" t="str">
        <f>IF('query (10)'!X1794="","",'query (10)'!X1794)</f>
        <v/>
      </c>
      <c r="AA1794" s="41">
        <f>IF('query (10)'!Y1794="","",'query (10)'!Y1794)</f>
        <v>46116</v>
      </c>
      <c r="AB1794" s="41">
        <f>IF('query (10)'!Z1794="","",'query (10)'!Z1794)</f>
        <v>46296</v>
      </c>
      <c r="AC1794" s="38" t="str">
        <f>IF(OR('query (10)'!AA1794="",COUNTIF(Cleaning_Rules!$A$21:$A$26,TRIM('query (10)'!AA1794))&gt;0),"",TRIM('query (10)'!AA1794))</f>
        <v/>
      </c>
      <c r="AD1794" s="38" t="str">
        <f>IF('query (10)'!AB1794="","",TRIM(IFERROR(_xlfn.TEXTBEFORE('query (10)'!AB1794,"("),'query (10)'!AB1794)))</f>
        <v/>
      </c>
      <c r="AE1794" s="38" t="str">
        <f>IFERROR(LOWER(TRIM(_xlfn.TEXTBEFORE(_xlfn.TEXTAFTER('query (10)'!AB1794,"("),")"))),"")</f>
        <v/>
      </c>
      <c r="AF1794" s="38" t="str">
        <f>IF('query (10)'!AD1794="","",TRIM('query (10)'!AD1794))</f>
        <v>ณัฐดนัย จุฑาเทพ</v>
      </c>
      <c r="AG1794" s="38" t="str">
        <f>IF('query (10)'!AE1794="","",TRIM('query (10)'!AE1794))</f>
        <v>ณัฐดนัย จุฑาเทพ</v>
      </c>
      <c r="AH1794" s="38" t="str">
        <f>IF('query (10)'!AF1794="","",IFERROR(VALUE('query (10)'!AF1794),""))</f>
        <v/>
      </c>
      <c r="AI1794" s="38" t="str">
        <f>IF('query (10)'!AG1794="","",TRIM('query (10)'!AG1794))</f>
        <v/>
      </c>
      <c r="AJ1794" s="38" t="str">
        <f>IF('query (10)'!AH1794="","",IFERROR(VALUE('query (10)'!AH1794),""))</f>
        <v/>
      </c>
      <c r="AK1794" s="38" t="str">
        <f>IF('query (10)'!AI1794="","",TRIM('query (10)'!AI1794))</f>
        <v/>
      </c>
      <c r="AL1794" s="42">
        <f t="shared" si="135"/>
        <v>2026</v>
      </c>
      <c r="AM1794" s="42" t="str">
        <f t="shared" si="136"/>
        <v>2026-04</v>
      </c>
      <c r="AN1794" s="42" t="str">
        <f t="shared" ca="1" si="137"/>
        <v>ON_SCHEDULE</v>
      </c>
      <c r="AO1794" s="42" t="str">
        <f t="shared" si="138"/>
        <v>CH-587 | AUTOMATION VIBRATION TESTING MACHINE | KWD5 | ELECTRICAL CONTROL | Time-based Maintenance | Electrical | Inspection | Medium | Check and Cleaning Tighten of Terminal
Check Adhesion of PLC
Check and Cleaning PLC
 | ณัฐดนัย จุฑาเทพ</v>
      </c>
      <c r="AP1794" s="42" t="str">
        <f>_xlfn.TEXTJOIN("; ",TRUE,IF(COUNTA('query (10)'!A1794:AK1794)&lt;=6,"NEAR_EMPTY_ROW",""),IF($K1794="","MISSING_STATUS",""),IF(AND($K1794="เสร็จสิ้น",$Z1794=""),"DONE_NO_ACTUAL_DATE",""),IF(AND($I1794="Condition-based Maintenance",$AH1794=""),"CBM_NO_MEASUREMENT",""),IF(OR($X1794="",$X1794=0),"INVALID_PERIOD",""),IF(AND($AA1794&lt;&gt;"",$AB1794&lt;&gt;"",$AB1794&lt;$AA1794),"DATE_SEQUENCE_ERROR",""),IF(AND($AB1794&lt;&gt;"",$AB1794&gt;DATE(2030,12,31)),"DATE_OUTLIER",""),IF($C1794="","MISSING_QRCODE",""),IF($J1794="UNKNOWN","UNKNOWN_PM_TYPE",""),IF($L1794="UNKNOWN","UNKNOWN_STATUS",""))</f>
        <v/>
      </c>
      <c r="AQ1794" s="42" t="str">
        <f t="shared" si="139"/>
        <v>NO</v>
      </c>
    </row>
    <row r="1795" spans="1:43" x14ac:dyDescent="0.3">
      <c r="A1795" s="38">
        <f>IF('query (10)'!A1795="","",'query (10)'!A1795)</f>
        <v>2003</v>
      </c>
      <c r="B1795" s="38" t="str">
        <f>IF('query (10)'!B1795="","",'query (10)'!B1795)</f>
        <v/>
      </c>
      <c r="C1795" s="38" t="str">
        <f>TRIM(UPPER('query (10)'!M1795))</f>
        <v>CH-711</v>
      </c>
      <c r="D1795" s="38" t="str">
        <f>TRIM(UPPER(IFERROR(_xlfn.TEXTBEFORE('query (10)'!L1795,"("),'query (10)'!L1795)))</f>
        <v>AUTOMATION VIBRATION TESTING MACHINE</v>
      </c>
      <c r="E1795" s="38" t="str">
        <f>IFERROR(TRIM(UPPER(_xlfn.TEXTBEFORE(_xlfn.TEXTAFTER('query (10)'!L1795,"("),")"))),"")</f>
        <v/>
      </c>
      <c r="F1795" s="38" t="str">
        <f>TRIM('query (10)'!K1795)</f>
        <v>KWD6</v>
      </c>
      <c r="G1795" s="38" t="str">
        <f>IF('query (10)'!J1795="","",'query (10)'!J1795)</f>
        <v>Electrical Control</v>
      </c>
      <c r="H1795" s="38" t="str">
        <f>TRIM(UPPER('query (10)'!J1795))</f>
        <v>ELECTRICAL CONTROL</v>
      </c>
      <c r="I1795" s="38" t="str">
        <f>IF('query (10)'!F1795="","",'query (10)'!F1795)</f>
        <v>Time-based Maintenance</v>
      </c>
      <c r="J1795" s="38" t="str">
        <f>IF('query (10)'!F1795="","",IFERROR(INDEX(Cleaning_Rules!$B$14:$B$17,MATCH(TRIM('query (10)'!F1795),Cleaning_Rules!$A$14:$A$17,0)),"UNKNOWN"))</f>
        <v>TBM</v>
      </c>
      <c r="K1795" s="38" t="str">
        <f>IF('query (10)'!G1795="","",'query (10)'!G1795)</f>
        <v>แผนใหม่</v>
      </c>
      <c r="L1795" s="38" t="str">
        <f>IF('query (10)'!G1795="","MISSING",IFERROR(INDEX(Cleaning_Rules!$B$5:$B$10,MATCH(TRIM('query (10)'!G1795),Cleaning_Rules!$A$5:$A$10,0)),"UNKNOWN"))</f>
        <v>NEW_PLAN</v>
      </c>
      <c r="M1795" s="38" t="str">
        <f>IF('query (10)'!I1795="","",'query (10)'!I1795)</f>
        <v>Electrical</v>
      </c>
      <c r="N1795" s="38" t="str">
        <f>IF('query (10)'!O1795="","",'query (10)'!O1795)</f>
        <v>Inspection</v>
      </c>
      <c r="O1795" s="38" t="str">
        <f>IF('query (10)'!P1795="","",'query (10)'!P1795)</f>
        <v>Medium</v>
      </c>
      <c r="P1795" s="38" t="str">
        <f>IF('query (10)'!N1795="","",'query (10)'!N1795)</f>
        <v xml:space="preserve">Check and Cleaning Tighten of Terminal
Check Adhesion of PLC
Check and Cleaning PLC
</v>
      </c>
      <c r="Q1795" s="38" t="str">
        <f>TRIM('query (10)'!N1795)</f>
        <v xml:space="preserve">Check and Cleaning Tighten of Terminal
Check Adhesion of PLC
Check and Cleaning PLC
</v>
      </c>
      <c r="R1795" s="38" t="str">
        <f>TRIM(UPPER('query (10)'!R1795))</f>
        <v/>
      </c>
      <c r="S1795" s="38" t="str">
        <f>TRIM(UPPER('query (10)'!S1795))</f>
        <v/>
      </c>
      <c r="T1795" s="38" t="str">
        <f>IF('query (10)'!Q1795="","",TRIM(UPPER('query (10)'!Q1795)))</f>
        <v/>
      </c>
      <c r="U1795" s="38" t="str">
        <f>IF('query (10)'!T1795="","",'query (10)'!T1795)</f>
        <v/>
      </c>
      <c r="V1795" s="39" t="str">
        <f>IF('query (10)'!T1795="","",IFERROR(VALUE('query (10)'!T1795),""))</f>
        <v/>
      </c>
      <c r="W1795" s="40">
        <f>IF('query (10)'!U1795="","",'query (10)'!U1795)</f>
        <v>0</v>
      </c>
      <c r="X1795" s="39">
        <f>IF('query (10)'!V1795="","",'query (10)'!V1795)</f>
        <v>180</v>
      </c>
      <c r="Y1795" s="41">
        <f>IF('query (10)'!W1795="","",'query (10)'!W1795)</f>
        <v>46118</v>
      </c>
      <c r="Z1795" s="41" t="str">
        <f>IF('query (10)'!X1795="","",'query (10)'!X1795)</f>
        <v/>
      </c>
      <c r="AA1795" s="41">
        <f>IF('query (10)'!Y1795="","",'query (10)'!Y1795)</f>
        <v>46118</v>
      </c>
      <c r="AB1795" s="41">
        <f>IF('query (10)'!Z1795="","",'query (10)'!Z1795)</f>
        <v>46298</v>
      </c>
      <c r="AC1795" s="38" t="str">
        <f>IF(OR('query (10)'!AA1795="",COUNTIF(Cleaning_Rules!$A$21:$A$26,TRIM('query (10)'!AA1795))&gt;0),"",TRIM('query (10)'!AA1795))</f>
        <v/>
      </c>
      <c r="AD1795" s="38" t="str">
        <f>IF('query (10)'!AB1795="","",TRIM(IFERROR(_xlfn.TEXTBEFORE('query (10)'!AB1795,"("),'query (10)'!AB1795)))</f>
        <v/>
      </c>
      <c r="AE1795" s="38" t="str">
        <f>IFERROR(LOWER(TRIM(_xlfn.TEXTBEFORE(_xlfn.TEXTAFTER('query (10)'!AB1795,"("),")"))),"")</f>
        <v/>
      </c>
      <c r="AF1795" s="38" t="str">
        <f>IF('query (10)'!AD1795="","",TRIM('query (10)'!AD1795))</f>
        <v>ณัฐดนัย จุฑาเทพ</v>
      </c>
      <c r="AG1795" s="38" t="str">
        <f>IF('query (10)'!AE1795="","",TRIM('query (10)'!AE1795))</f>
        <v>ณัฐดนัย จุฑาเทพ</v>
      </c>
      <c r="AH1795" s="38" t="str">
        <f>IF('query (10)'!AF1795="","",IFERROR(VALUE('query (10)'!AF1795),""))</f>
        <v/>
      </c>
      <c r="AI1795" s="38" t="str">
        <f>IF('query (10)'!AG1795="","",TRIM('query (10)'!AG1795))</f>
        <v/>
      </c>
      <c r="AJ1795" s="38" t="str">
        <f>IF('query (10)'!AH1795="","",IFERROR(VALUE('query (10)'!AH1795),""))</f>
        <v/>
      </c>
      <c r="AK1795" s="38" t="str">
        <f>IF('query (10)'!AI1795="","",TRIM('query (10)'!AI1795))</f>
        <v/>
      </c>
      <c r="AL1795" s="42">
        <f t="shared" ref="AL1795:AL1858" si="140">IF($Y1795="","",YEAR($Y1795))</f>
        <v>2026</v>
      </c>
      <c r="AM1795" s="42" t="str">
        <f t="shared" ref="AM1795:AM1858" si="141">IF($Y1795="","",TEXT($Y1795,"yyyy-mm"))</f>
        <v>2026-04</v>
      </c>
      <c r="AN1795" s="42" t="str">
        <f t="shared" ref="AN1795:AN1858" ca="1" si="142">IF(OR($AB1795="",$L1795="COMPLETED"),"",IF($AB1795&lt;TODAY(),"OVERDUE","ON_SCHEDULE"))</f>
        <v>ON_SCHEDULE</v>
      </c>
      <c r="AO1795" s="42" t="str">
        <f t="shared" ref="AO1795:AO1858" si="143">_xlfn.TEXTJOIN(" | ",TRUE,$C1795,$D1795,$E1795,$F1795,$H1795,$I1795,$M1795,$N1795,$O1795,$Q1795,$R1795,$S1795,$T1795,$AC1795,$AD1795,$AG1795)</f>
        <v>CH-711 | AUTOMATION VIBRATION TESTING MACHINE | KWD6 | ELECTRICAL CONTROL | Time-based Maintenance | Electrical | Inspection | Medium | Check and Cleaning Tighten of Terminal
Check Adhesion of PLC
Check and Cleaning PLC
 | ณัฐดนัย จุฑาเทพ</v>
      </c>
      <c r="AP1795" s="42" t="str">
        <f>_xlfn.TEXTJOIN("; ",TRUE,IF(COUNTA('query (10)'!A1795:AK1795)&lt;=6,"NEAR_EMPTY_ROW",""),IF($K1795="","MISSING_STATUS",""),IF(AND($K1795="เสร็จสิ้น",$Z1795=""),"DONE_NO_ACTUAL_DATE",""),IF(AND($I1795="Condition-based Maintenance",$AH1795=""),"CBM_NO_MEASUREMENT",""),IF(OR($X1795="",$X1795=0),"INVALID_PERIOD",""),IF(AND($AA1795&lt;&gt;"",$AB1795&lt;&gt;"",$AB1795&lt;$AA1795),"DATE_SEQUENCE_ERROR",""),IF(AND($AB1795&lt;&gt;"",$AB1795&gt;DATE(2030,12,31)),"DATE_OUTLIER",""),IF($C1795="","MISSING_QRCODE",""),IF($J1795="UNKNOWN","UNKNOWN_PM_TYPE",""),IF($L1795="UNKNOWN","UNKNOWN_STATUS",""))</f>
        <v/>
      </c>
      <c r="AQ1795" s="42" t="str">
        <f t="shared" ref="AQ1795:AQ1858" si="144">IF($W1795="","",IF($W1795&gt;0,"YES","NO"))</f>
        <v>NO</v>
      </c>
    </row>
    <row r="1796" spans="1:43" x14ac:dyDescent="0.3">
      <c r="A1796" s="38">
        <f>IF('query (10)'!A1796="","",'query (10)'!A1796)</f>
        <v>2004</v>
      </c>
      <c r="B1796" s="38">
        <f>IF('query (10)'!B1796="","",'query (10)'!B1796)</f>
        <v>19827</v>
      </c>
      <c r="C1796" s="38" t="str">
        <f>TRIM(UPPER('query (10)'!M1796))</f>
        <v>CH-836</v>
      </c>
      <c r="D1796" s="38" t="str">
        <f>TRIM(UPPER(IFERROR(_xlfn.TEXTBEFORE('query (10)'!L1796,"("),'query (10)'!L1796)))</f>
        <v>AUTOMATION VIBRATION TESTING MACHINE</v>
      </c>
      <c r="E1796" s="38" t="str">
        <f>IFERROR(TRIM(UPPER(_xlfn.TEXTBEFORE(_xlfn.TEXTAFTER('query (10)'!L1796,"("),")"))),"")</f>
        <v/>
      </c>
      <c r="F1796" s="38" t="str">
        <f>TRIM('query (10)'!K1796)</f>
        <v>KWD7</v>
      </c>
      <c r="G1796" s="38" t="str">
        <f>IF('query (10)'!J1796="","",'query (10)'!J1796)</f>
        <v>Electrical Control</v>
      </c>
      <c r="H1796" s="38" t="str">
        <f>TRIM(UPPER('query (10)'!J1796))</f>
        <v>ELECTRICAL CONTROL</v>
      </c>
      <c r="I1796" s="38" t="str">
        <f>IF('query (10)'!F1796="","",'query (10)'!F1796)</f>
        <v>Time-based Maintenance</v>
      </c>
      <c r="J1796" s="38" t="str">
        <f>IF('query (10)'!F1796="","",IFERROR(INDEX(Cleaning_Rules!$B$14:$B$17,MATCH(TRIM('query (10)'!F1796),Cleaning_Rules!$A$14:$A$17,0)),"UNKNOWN"))</f>
        <v>TBM</v>
      </c>
      <c r="K1796" s="38" t="str">
        <f>IF('query (10)'!G1796="","",'query (10)'!G1796)</f>
        <v>กำลังดำเนินการ</v>
      </c>
      <c r="L1796" s="38" t="str">
        <f>IF('query (10)'!G1796="","MISSING",IFERROR(INDEX(Cleaning_Rules!$B$5:$B$10,MATCH(TRIM('query (10)'!G1796),Cleaning_Rules!$A$5:$A$10,0)),"UNKNOWN"))</f>
        <v>IN_PROGRESS</v>
      </c>
      <c r="M1796" s="38" t="str">
        <f>IF('query (10)'!I1796="","",'query (10)'!I1796)</f>
        <v>Electrical</v>
      </c>
      <c r="N1796" s="38" t="str">
        <f>IF('query (10)'!O1796="","",'query (10)'!O1796)</f>
        <v>Inspection</v>
      </c>
      <c r="O1796" s="38" t="str">
        <f>IF('query (10)'!P1796="","",'query (10)'!P1796)</f>
        <v>Medium</v>
      </c>
      <c r="P1796" s="38" t="str">
        <f>IF('query (10)'!N1796="","",'query (10)'!N1796)</f>
        <v xml:space="preserve">Check and Cleaning Tighten of Terminal
Check Adhesion of PLC
Check and Cleaning PLC
</v>
      </c>
      <c r="Q1796" s="38" t="str">
        <f>TRIM('query (10)'!N1796)</f>
        <v xml:space="preserve">Check and Cleaning Tighten of Terminal
Check Adhesion of PLC
Check and Cleaning PLC
</v>
      </c>
      <c r="R1796" s="38" t="str">
        <f>TRIM(UPPER('query (10)'!R1796))</f>
        <v/>
      </c>
      <c r="S1796" s="38" t="str">
        <f>TRIM(UPPER('query (10)'!S1796))</f>
        <v/>
      </c>
      <c r="T1796" s="38" t="str">
        <f>IF('query (10)'!Q1796="","",TRIM(UPPER('query (10)'!Q1796)))</f>
        <v/>
      </c>
      <c r="U1796" s="38" t="str">
        <f>IF('query (10)'!T1796="","",'query (10)'!T1796)</f>
        <v/>
      </c>
      <c r="V1796" s="39" t="str">
        <f>IF('query (10)'!T1796="","",IFERROR(VALUE('query (10)'!T1796),""))</f>
        <v/>
      </c>
      <c r="W1796" s="40">
        <f>IF('query (10)'!U1796="","",'query (10)'!U1796)</f>
        <v>0</v>
      </c>
      <c r="X1796" s="39">
        <f>IF('query (10)'!V1796="","",'query (10)'!V1796)</f>
        <v>180</v>
      </c>
      <c r="Y1796" s="41">
        <f>IF('query (10)'!W1796="","",'query (10)'!W1796)</f>
        <v>46119</v>
      </c>
      <c r="Z1796" s="41" t="str">
        <f>IF('query (10)'!X1796="","",'query (10)'!X1796)</f>
        <v/>
      </c>
      <c r="AA1796" s="41">
        <f>IF('query (10)'!Y1796="","",'query (10)'!Y1796)</f>
        <v>46119</v>
      </c>
      <c r="AB1796" s="41">
        <f>IF('query (10)'!Z1796="","",'query (10)'!Z1796)</f>
        <v>46299</v>
      </c>
      <c r="AC1796" s="38" t="str">
        <f>IF(OR('query (10)'!AA1796="",COUNTIF(Cleaning_Rules!$A$21:$A$26,TRIM('query (10)'!AA1796))&gt;0),"",TRIM('query (10)'!AA1796))</f>
        <v/>
      </c>
      <c r="AD1796" s="38" t="str">
        <f>IF('query (10)'!AB1796="","",TRIM(IFERROR(_xlfn.TEXTBEFORE('query (10)'!AB1796,"("),'query (10)'!AB1796)))</f>
        <v>เริ่มซ่อมงาน PM แล้ว รับผิดชอบโดย NATDANAI JUTHATHEP</v>
      </c>
      <c r="AE1796" s="38" t="str">
        <f>IFERROR(LOWER(TRIM(_xlfn.TEXTBEFORE(_xlfn.TEXTAFTER('query (10)'!AB1796,"("),")"))),"")</f>
        <v>juthathep-n-4697@nsk.com</v>
      </c>
      <c r="AF1796" s="38" t="str">
        <f>IF('query (10)'!AD1796="","",TRIM('query (10)'!AD1796))</f>
        <v>ณัฐดนัย จุฑาเทพ</v>
      </c>
      <c r="AG1796" s="38" t="str">
        <f>IF('query (10)'!AE1796="","",TRIM('query (10)'!AE1796))</f>
        <v>ณัฐดนัย จุฑาเทพ</v>
      </c>
      <c r="AH1796" s="38" t="str">
        <f>IF('query (10)'!AF1796="","",IFERROR(VALUE('query (10)'!AF1796),""))</f>
        <v/>
      </c>
      <c r="AI1796" s="38" t="str">
        <f>IF('query (10)'!AG1796="","",TRIM('query (10)'!AG1796))</f>
        <v/>
      </c>
      <c r="AJ1796" s="38" t="str">
        <f>IF('query (10)'!AH1796="","",IFERROR(VALUE('query (10)'!AH1796),""))</f>
        <v/>
      </c>
      <c r="AK1796" s="38" t="str">
        <f>IF('query (10)'!AI1796="","",TRIM('query (10)'!AI1796))</f>
        <v/>
      </c>
      <c r="AL1796" s="42">
        <f t="shared" si="140"/>
        <v>2026</v>
      </c>
      <c r="AM1796" s="42" t="str">
        <f t="shared" si="141"/>
        <v>2026-04</v>
      </c>
      <c r="AN1796" s="42" t="str">
        <f t="shared" ca="1" si="142"/>
        <v>ON_SCHEDULE</v>
      </c>
      <c r="AO1796" s="42" t="str">
        <f t="shared" si="143"/>
        <v>CH-836 | AUTOMATION VIBRATION TESTING MACHINE | KWD7 | ELECTRICAL CONTROL | Time-based Maintenance | Electrical | Inspection | Medium | Check and Cleaning Tighten of Terminal
Check Adhesion of PLC
Check and Cleaning PLC
 | เริ่มซ่อมงาน PM แล้ว รับผิดชอบโดย NATDANAI JUTHATHEP | ณัฐดนัย จุฑาเทพ</v>
      </c>
      <c r="AP1796" s="42" t="str">
        <f>_xlfn.TEXTJOIN("; ",TRUE,IF(COUNTA('query (10)'!A1796:AK1796)&lt;=6,"NEAR_EMPTY_ROW",""),IF($K1796="","MISSING_STATUS",""),IF(AND($K1796="เสร็จสิ้น",$Z1796=""),"DONE_NO_ACTUAL_DATE",""),IF(AND($I1796="Condition-based Maintenance",$AH1796=""),"CBM_NO_MEASUREMENT",""),IF(OR($X1796="",$X1796=0),"INVALID_PERIOD",""),IF(AND($AA1796&lt;&gt;"",$AB1796&lt;&gt;"",$AB1796&lt;$AA1796),"DATE_SEQUENCE_ERROR",""),IF(AND($AB1796&lt;&gt;"",$AB1796&gt;DATE(2030,12,31)),"DATE_OUTLIER",""),IF($C1796="","MISSING_QRCODE",""),IF($J1796="UNKNOWN","UNKNOWN_PM_TYPE",""),IF($L1796="UNKNOWN","UNKNOWN_STATUS",""))</f>
        <v/>
      </c>
      <c r="AQ1796" s="42" t="str">
        <f t="shared" si="144"/>
        <v>NO</v>
      </c>
    </row>
    <row r="1797" spans="1:43" x14ac:dyDescent="0.3">
      <c r="A1797" s="38">
        <f>IF('query (10)'!A1797="","",'query (10)'!A1797)</f>
        <v>2005</v>
      </c>
      <c r="B1797" s="38" t="str">
        <f>IF('query (10)'!B1797="","",'query (10)'!B1797)</f>
        <v/>
      </c>
      <c r="C1797" s="38" t="str">
        <f>TRIM(UPPER('query (10)'!M1797))</f>
        <v>CH-263</v>
      </c>
      <c r="D1797" s="38" t="str">
        <f>TRIM(UPPER(IFERROR(_xlfn.TEXTBEFORE('query (10)'!L1797,"("),'query (10)'!L1797)))</f>
        <v>AUTOMATION VIBRATION TESTING MACHINE</v>
      </c>
      <c r="E1797" s="38" t="str">
        <f>IFERROR(TRIM(UPPER(_xlfn.TEXTBEFORE(_xlfn.TEXTAFTER('query (10)'!L1797,"("),")"))),"")</f>
        <v/>
      </c>
      <c r="F1797" s="38" t="str">
        <f>TRIM('query (10)'!K1797)</f>
        <v>KWD2</v>
      </c>
      <c r="G1797" s="38" t="str">
        <f>IF('query (10)'!J1797="","",'query (10)'!J1797)</f>
        <v>Electrical Control</v>
      </c>
      <c r="H1797" s="38" t="str">
        <f>TRIM(UPPER('query (10)'!J1797))</f>
        <v>ELECTRICAL CONTROL</v>
      </c>
      <c r="I1797" s="38" t="str">
        <f>IF('query (10)'!F1797="","",'query (10)'!F1797)</f>
        <v>Time-based Maintenance</v>
      </c>
      <c r="J1797" s="38" t="str">
        <f>IF('query (10)'!F1797="","",IFERROR(INDEX(Cleaning_Rules!$B$14:$B$17,MATCH(TRIM('query (10)'!F1797),Cleaning_Rules!$A$14:$A$17,0)),"UNKNOWN"))</f>
        <v>TBM</v>
      </c>
      <c r="K1797" s="38" t="str">
        <f>IF('query (10)'!G1797="","",'query (10)'!G1797)</f>
        <v>แผนใหม่</v>
      </c>
      <c r="L1797" s="38" t="str">
        <f>IF('query (10)'!G1797="","MISSING",IFERROR(INDEX(Cleaning_Rules!$B$5:$B$10,MATCH(TRIM('query (10)'!G1797),Cleaning_Rules!$A$5:$A$10,0)),"UNKNOWN"))</f>
        <v>NEW_PLAN</v>
      </c>
      <c r="M1797" s="38" t="str">
        <f>IF('query (10)'!I1797="","",'query (10)'!I1797)</f>
        <v>Electrical</v>
      </c>
      <c r="N1797" s="38" t="str">
        <f>IF('query (10)'!O1797="","",'query (10)'!O1797)</f>
        <v>Measure</v>
      </c>
      <c r="O1797" s="38" t="str">
        <f>IF('query (10)'!P1797="","",'query (10)'!P1797)</f>
        <v>Medium</v>
      </c>
      <c r="P1797" s="38" t="str">
        <f>IF('query (10)'!N1797="","",'query (10)'!N1797)</f>
        <v xml:space="preserve">Check and Change Battery of HMI
Check Thermoscan Control Panel
Change LED Indicator
Check and Change Battery of PLC
Check Tighten of Power Supply
Check and Thermoscan Motor (Spindle)
Check Insulation of Motor (Spindle)
Cleaning Motor,Cover,propeller
</v>
      </c>
      <c r="Q1797" s="38" t="str">
        <f>TRIM('query (10)'!N1797)</f>
        <v xml:space="preserve">Check and Change Battery of HMI
Check Thermoscan Control Panel
Change LED Indicator
Check and Change Battery of PLC
Check Tighten of Power Supply
Check and Thermoscan Motor (Spindle)
Check Insulation of Motor (Spindle)
Cleaning Motor,Cover,propeller
</v>
      </c>
      <c r="R1797" s="38" t="str">
        <f>TRIM(UPPER('query (10)'!R1797))</f>
        <v/>
      </c>
      <c r="S1797" s="38" t="str">
        <f>TRIM(UPPER('query (10)'!S1797))</f>
        <v/>
      </c>
      <c r="T1797" s="38" t="str">
        <f>IF('query (10)'!Q1797="","",TRIM(UPPER('query (10)'!Q1797)))</f>
        <v/>
      </c>
      <c r="U1797" s="38" t="str">
        <f>IF('query (10)'!T1797="","",'query (10)'!T1797)</f>
        <v/>
      </c>
      <c r="V1797" s="39" t="str">
        <f>IF('query (10)'!T1797="","",IFERROR(VALUE('query (10)'!T1797),""))</f>
        <v/>
      </c>
      <c r="W1797" s="40">
        <f>IF('query (10)'!U1797="","",'query (10)'!U1797)</f>
        <v>0</v>
      </c>
      <c r="X1797" s="39">
        <f>IF('query (10)'!V1797="","",'query (10)'!V1797)</f>
        <v>360</v>
      </c>
      <c r="Y1797" s="41">
        <f>IF('query (10)'!W1797="","",'query (10)'!W1797)</f>
        <v>46113</v>
      </c>
      <c r="Z1797" s="41" t="str">
        <f>IF('query (10)'!X1797="","",'query (10)'!X1797)</f>
        <v/>
      </c>
      <c r="AA1797" s="41">
        <f>IF('query (10)'!Y1797="","",'query (10)'!Y1797)</f>
        <v>46113</v>
      </c>
      <c r="AB1797" s="41">
        <f>IF('query (10)'!Z1797="","",'query (10)'!Z1797)</f>
        <v>46473</v>
      </c>
      <c r="AC1797" s="38" t="str">
        <f>IF(OR('query (10)'!AA1797="",COUNTIF(Cleaning_Rules!$A$21:$A$26,TRIM('query (10)'!AA1797))&gt;0),"",TRIM('query (10)'!AA1797))</f>
        <v/>
      </c>
      <c r="AD1797" s="38" t="str">
        <f>IF('query (10)'!AB1797="","",TRIM(IFERROR(_xlfn.TEXTBEFORE('query (10)'!AB1797,"("),'query (10)'!AB1797)))</f>
        <v/>
      </c>
      <c r="AE1797" s="38" t="str">
        <f>IFERROR(LOWER(TRIM(_xlfn.TEXTBEFORE(_xlfn.TEXTAFTER('query (10)'!AB1797,"("),")"))),"")</f>
        <v/>
      </c>
      <c r="AF1797" s="38" t="str">
        <f>IF('query (10)'!AD1797="","",TRIM('query (10)'!AD1797))</f>
        <v>ณัฐดนัย จุฑาเทพ</v>
      </c>
      <c r="AG1797" s="38" t="str">
        <f>IF('query (10)'!AE1797="","",TRIM('query (10)'!AE1797))</f>
        <v>ณัฐดนัย จุฑาเทพ</v>
      </c>
      <c r="AH1797" s="38" t="str">
        <f>IF('query (10)'!AF1797="","",IFERROR(VALUE('query (10)'!AF1797),""))</f>
        <v/>
      </c>
      <c r="AI1797" s="38" t="str">
        <f>IF('query (10)'!AG1797="","",TRIM('query (10)'!AG1797))</f>
        <v/>
      </c>
      <c r="AJ1797" s="38" t="str">
        <f>IF('query (10)'!AH1797="","",IFERROR(VALUE('query (10)'!AH1797),""))</f>
        <v/>
      </c>
      <c r="AK1797" s="38" t="str">
        <f>IF('query (10)'!AI1797="","",TRIM('query (10)'!AI1797))</f>
        <v/>
      </c>
      <c r="AL1797" s="42">
        <f t="shared" si="140"/>
        <v>2026</v>
      </c>
      <c r="AM1797" s="42" t="str">
        <f t="shared" si="141"/>
        <v>2026-04</v>
      </c>
      <c r="AN1797" s="42" t="str">
        <f t="shared" ca="1" si="142"/>
        <v>ON_SCHEDULE</v>
      </c>
      <c r="AO1797" s="42" t="str">
        <f t="shared" si="143"/>
        <v>CH-263 | AUTOMATION VIBRATION TESTING MACHINE | KWD2 | ELECTRICAL CONTROL | Time-based Maintenance | Electrical | Measure | Medium | Check and Change Battery of HMI
Check Thermoscan Control Panel
Change LED Indicator
Check and Change Battery of PLC
Check Tighten of Power Supply
Check and Thermoscan Motor (Spindle)
Check Insulation of Motor (Spindle)
Cleaning Motor,Cover,propeller
 | ณัฐดนัย จุฑาเทพ</v>
      </c>
      <c r="AP1797" s="42" t="str">
        <f>_xlfn.TEXTJOIN("; ",TRUE,IF(COUNTA('query (10)'!A1797:AK1797)&lt;=6,"NEAR_EMPTY_ROW",""),IF($K1797="","MISSING_STATUS",""),IF(AND($K1797="เสร็จสิ้น",$Z1797=""),"DONE_NO_ACTUAL_DATE",""),IF(AND($I1797="Condition-based Maintenance",$AH1797=""),"CBM_NO_MEASUREMENT",""),IF(OR($X1797="",$X1797=0),"INVALID_PERIOD",""),IF(AND($AA1797&lt;&gt;"",$AB1797&lt;&gt;"",$AB1797&lt;$AA1797),"DATE_SEQUENCE_ERROR",""),IF(AND($AB1797&lt;&gt;"",$AB1797&gt;DATE(2030,12,31)),"DATE_OUTLIER",""),IF($C1797="","MISSING_QRCODE",""),IF($J1797="UNKNOWN","UNKNOWN_PM_TYPE",""),IF($L1797="UNKNOWN","UNKNOWN_STATUS",""))</f>
        <v/>
      </c>
      <c r="AQ1797" s="42" t="str">
        <f t="shared" si="144"/>
        <v>NO</v>
      </c>
    </row>
    <row r="1798" spans="1:43" x14ac:dyDescent="0.3">
      <c r="A1798" s="38">
        <f>IF('query (10)'!A1798="","",'query (10)'!A1798)</f>
        <v>2006</v>
      </c>
      <c r="B1798" s="38">
        <f>IF('query (10)'!B1798="","",'query (10)'!B1798)</f>
        <v>19909</v>
      </c>
      <c r="C1798" s="38" t="str">
        <f>TRIM(UPPER('query (10)'!M1798))</f>
        <v>CH-349</v>
      </c>
      <c r="D1798" s="38" t="str">
        <f>TRIM(UPPER(IFERROR(_xlfn.TEXTBEFORE('query (10)'!L1798,"("),'query (10)'!L1798)))</f>
        <v>AUTOMATION VIBRATION TESTING MACHINE</v>
      </c>
      <c r="E1798" s="38" t="str">
        <f>IFERROR(TRIM(UPPER(_xlfn.TEXTBEFORE(_xlfn.TEXTAFTER('query (10)'!L1798,"("),")"))),"")</f>
        <v/>
      </c>
      <c r="F1798" s="38" t="str">
        <f>TRIM('query (10)'!K1798)</f>
        <v>KWD3</v>
      </c>
      <c r="G1798" s="38" t="str">
        <f>IF('query (10)'!J1798="","",'query (10)'!J1798)</f>
        <v>Electrical Control</v>
      </c>
      <c r="H1798" s="38" t="str">
        <f>TRIM(UPPER('query (10)'!J1798))</f>
        <v>ELECTRICAL CONTROL</v>
      </c>
      <c r="I1798" s="38" t="str">
        <f>IF('query (10)'!F1798="","",'query (10)'!F1798)</f>
        <v>Time-based Maintenance</v>
      </c>
      <c r="J1798" s="38" t="str">
        <f>IF('query (10)'!F1798="","",IFERROR(INDEX(Cleaning_Rules!$B$14:$B$17,MATCH(TRIM('query (10)'!F1798),Cleaning_Rules!$A$14:$A$17,0)),"UNKNOWN"))</f>
        <v>TBM</v>
      </c>
      <c r="K1798" s="38" t="str">
        <f>IF('query (10)'!G1798="","",'query (10)'!G1798)</f>
        <v>เสร็จสิ้น</v>
      </c>
      <c r="L1798" s="38" t="str">
        <f>IF('query (10)'!G1798="","MISSING",IFERROR(INDEX(Cleaning_Rules!$B$5:$B$10,MATCH(TRIM('query (10)'!G1798),Cleaning_Rules!$A$5:$A$10,0)),"UNKNOWN"))</f>
        <v>COMPLETED</v>
      </c>
      <c r="M1798" s="38" t="str">
        <f>IF('query (10)'!I1798="","",'query (10)'!I1798)</f>
        <v>Electrical</v>
      </c>
      <c r="N1798" s="38" t="str">
        <f>IF('query (10)'!O1798="","",'query (10)'!O1798)</f>
        <v>Measure</v>
      </c>
      <c r="O1798" s="38" t="str">
        <f>IF('query (10)'!P1798="","",'query (10)'!P1798)</f>
        <v>Medium</v>
      </c>
      <c r="P1798" s="38" t="str">
        <f>IF('query (10)'!N1798="","",'query (10)'!N1798)</f>
        <v xml:space="preserve">Check and Change Battery of HMI
Check Thermoscan Control Panel
Change LED Indicator
Check and Change Battery of PLC
Check Tighten of Power Supply
Check and Thermoscan Motor (Spindle)
Check Insulation of Motor (Spindle)
Cleaning Motor,Cover,propeller
</v>
      </c>
      <c r="Q1798" s="38" t="str">
        <f>TRIM('query (10)'!N1798)</f>
        <v xml:space="preserve">Check and Change Battery of HMI
Check Thermoscan Control Panel
Change LED Indicator
Check and Change Battery of PLC
Check Tighten of Power Supply
Check and Thermoscan Motor (Spindle)
Check Insulation of Motor (Spindle)
Cleaning Motor,Cover,propeller
</v>
      </c>
      <c r="R1798" s="38" t="str">
        <f>TRIM(UPPER('query (10)'!R1798))</f>
        <v/>
      </c>
      <c r="S1798" s="38" t="str">
        <f>TRIM(UPPER('query (10)'!S1798))</f>
        <v/>
      </c>
      <c r="T1798" s="38" t="str">
        <f>IF('query (10)'!Q1798="","",TRIM(UPPER('query (10)'!Q1798)))</f>
        <v/>
      </c>
      <c r="U1798" s="38" t="str">
        <f>IF('query (10)'!T1798="","",'query (10)'!T1798)</f>
        <v/>
      </c>
      <c r="V1798" s="39" t="str">
        <f>IF('query (10)'!T1798="","",IFERROR(VALUE('query (10)'!T1798),""))</f>
        <v/>
      </c>
      <c r="W1798" s="40">
        <f>IF('query (10)'!U1798="","",'query (10)'!U1798)</f>
        <v>0</v>
      </c>
      <c r="X1798" s="39">
        <f>IF('query (10)'!V1798="","",'query (10)'!V1798)</f>
        <v>360</v>
      </c>
      <c r="Y1798" s="41">
        <f>IF('query (10)'!W1798="","",'query (10)'!W1798)</f>
        <v>46114</v>
      </c>
      <c r="Z1798" s="41">
        <f>IF('query (10)'!X1798="","",'query (10)'!X1798)</f>
        <v>46184</v>
      </c>
      <c r="AA1798" s="41">
        <f>IF('query (10)'!Y1798="","",'query (10)'!Y1798)</f>
        <v>46184</v>
      </c>
      <c r="AB1798" s="41">
        <f>IF('query (10)'!Z1798="","",'query (10)'!Z1798)</f>
        <v>46544</v>
      </c>
      <c r="AC1798" s="38" t="str">
        <f>IF(OR('query (10)'!AA1798="",COUNTIF(Cleaning_Rules!$A$21:$A$26,TRIM('query (10)'!AA1798))&gt;0),"",TRIM('query (10)'!AA1798))</f>
        <v/>
      </c>
      <c r="AD1798" s="38" t="str">
        <f>IF('query (10)'!AB1798="","",TRIM(IFERROR(_xlfn.TEXTBEFORE('query (10)'!AB1798,"("),'query (10)'!AB1798)))</f>
        <v>เริ่มซ่อมงาน PM แล้ว รับผิดชอบโดย NATDANAI JUTHATHEP</v>
      </c>
      <c r="AE1798" s="38" t="str">
        <f>IFERROR(LOWER(TRIM(_xlfn.TEXTBEFORE(_xlfn.TEXTAFTER('query (10)'!AB1798,"("),")"))),"")</f>
        <v>juthathep-n-4697@nsk.com</v>
      </c>
      <c r="AF1798" s="38" t="str">
        <f>IF('query (10)'!AD1798="","",TRIM('query (10)'!AD1798))</f>
        <v>ณัฐดนัย จุฑาเทพ</v>
      </c>
      <c r="AG1798" s="38" t="str">
        <f>IF('query (10)'!AE1798="","",TRIM('query (10)'!AE1798))</f>
        <v>ณัฐดนัย จุฑาเทพ</v>
      </c>
      <c r="AH1798" s="38" t="str">
        <f>IF('query (10)'!AF1798="","",IFERROR(VALUE('query (10)'!AF1798),""))</f>
        <v/>
      </c>
      <c r="AI1798" s="38" t="str">
        <f>IF('query (10)'!AG1798="","",TRIM('query (10)'!AG1798))</f>
        <v/>
      </c>
      <c r="AJ1798" s="38" t="str">
        <f>IF('query (10)'!AH1798="","",IFERROR(VALUE('query (10)'!AH1798),""))</f>
        <v/>
      </c>
      <c r="AK1798" s="38" t="str">
        <f>IF('query (10)'!AI1798="","",TRIM('query (10)'!AI1798))</f>
        <v/>
      </c>
      <c r="AL1798" s="42">
        <f t="shared" si="140"/>
        <v>2026</v>
      </c>
      <c r="AM1798" s="42" t="str">
        <f t="shared" si="141"/>
        <v>2026-04</v>
      </c>
      <c r="AN1798" s="42" t="str">
        <f t="shared" ca="1" si="142"/>
        <v/>
      </c>
      <c r="AO1798" s="42" t="str">
        <f t="shared" si="143"/>
        <v>CH-349 | AUTOMATION VIBRATION TESTING MACHINE | KWD3 | ELECTRICAL CONTROL | Time-based Maintenance | Electrical | Measure | Medium | Check and Change Battery of HMI
Check Thermoscan Control Panel
Change LED Indicator
Check and Change Battery of PLC
Check Tighten of Power Supply
Check and Thermoscan Motor (Spindle)
Check Insulation of Motor (Spindle)
Cleaning Motor,Cover,propeller
 | เริ่มซ่อมงาน PM แล้ว รับผิดชอบโดย NATDANAI JUTHATHEP | ณัฐดนัย จุฑาเทพ</v>
      </c>
      <c r="AP1798" s="42" t="str">
        <f>_xlfn.TEXTJOIN("; ",TRUE,IF(COUNTA('query (10)'!A1798:AK1798)&lt;=6,"NEAR_EMPTY_ROW",""),IF($K1798="","MISSING_STATUS",""),IF(AND($K1798="เสร็จสิ้น",$Z1798=""),"DONE_NO_ACTUAL_DATE",""),IF(AND($I1798="Condition-based Maintenance",$AH1798=""),"CBM_NO_MEASUREMENT",""),IF(OR($X1798="",$X1798=0),"INVALID_PERIOD",""),IF(AND($AA1798&lt;&gt;"",$AB1798&lt;&gt;"",$AB1798&lt;$AA1798),"DATE_SEQUENCE_ERROR",""),IF(AND($AB1798&lt;&gt;"",$AB1798&gt;DATE(2030,12,31)),"DATE_OUTLIER",""),IF($C1798="","MISSING_QRCODE",""),IF($J1798="UNKNOWN","UNKNOWN_PM_TYPE",""),IF($L1798="UNKNOWN","UNKNOWN_STATUS",""))</f>
        <v/>
      </c>
      <c r="AQ1798" s="42" t="str">
        <f t="shared" si="144"/>
        <v>NO</v>
      </c>
    </row>
    <row r="1799" spans="1:43" x14ac:dyDescent="0.3">
      <c r="A1799" s="38">
        <f>IF('query (10)'!A1799="","",'query (10)'!A1799)</f>
        <v>2007</v>
      </c>
      <c r="B1799" s="38" t="str">
        <f>IF('query (10)'!B1799="","",'query (10)'!B1799)</f>
        <v/>
      </c>
      <c r="C1799" s="38" t="str">
        <f>TRIM(UPPER('query (10)'!M1799))</f>
        <v>CH-471</v>
      </c>
      <c r="D1799" s="38" t="str">
        <f>TRIM(UPPER(IFERROR(_xlfn.TEXTBEFORE('query (10)'!L1799,"("),'query (10)'!L1799)))</f>
        <v>AUTOMATION VIBRATION TESTING MACHINE</v>
      </c>
      <c r="E1799" s="38" t="str">
        <f>IFERROR(TRIM(UPPER(_xlfn.TEXTBEFORE(_xlfn.TEXTAFTER('query (10)'!L1799,"("),")"))),"")</f>
        <v/>
      </c>
      <c r="F1799" s="38" t="str">
        <f>TRIM('query (10)'!K1799)</f>
        <v>KWD4</v>
      </c>
      <c r="G1799" s="38" t="str">
        <f>IF('query (10)'!J1799="","",'query (10)'!J1799)</f>
        <v>Electrical Control</v>
      </c>
      <c r="H1799" s="38" t="str">
        <f>TRIM(UPPER('query (10)'!J1799))</f>
        <v>ELECTRICAL CONTROL</v>
      </c>
      <c r="I1799" s="38" t="str">
        <f>IF('query (10)'!F1799="","",'query (10)'!F1799)</f>
        <v>Time-based Maintenance</v>
      </c>
      <c r="J1799" s="38" t="str">
        <f>IF('query (10)'!F1799="","",IFERROR(INDEX(Cleaning_Rules!$B$14:$B$17,MATCH(TRIM('query (10)'!F1799),Cleaning_Rules!$A$14:$A$17,0)),"UNKNOWN"))</f>
        <v>TBM</v>
      </c>
      <c r="K1799" s="38" t="str">
        <f>IF('query (10)'!G1799="","",'query (10)'!G1799)</f>
        <v>แผนใหม่</v>
      </c>
      <c r="L1799" s="38" t="str">
        <f>IF('query (10)'!G1799="","MISSING",IFERROR(INDEX(Cleaning_Rules!$B$5:$B$10,MATCH(TRIM('query (10)'!G1799),Cleaning_Rules!$A$5:$A$10,0)),"UNKNOWN"))</f>
        <v>NEW_PLAN</v>
      </c>
      <c r="M1799" s="38" t="str">
        <f>IF('query (10)'!I1799="","",'query (10)'!I1799)</f>
        <v>Electrical</v>
      </c>
      <c r="N1799" s="38" t="str">
        <f>IF('query (10)'!O1799="","",'query (10)'!O1799)</f>
        <v>Measure</v>
      </c>
      <c r="O1799" s="38" t="str">
        <f>IF('query (10)'!P1799="","",'query (10)'!P1799)</f>
        <v>Medium</v>
      </c>
      <c r="P1799" s="38" t="str">
        <f>IF('query (10)'!N1799="","",'query (10)'!N1799)</f>
        <v xml:space="preserve">Check and Change Battery of HMI
Check Thermoscan Control Panel
Change LED Indicator
Check and Change Battery of PLC
Check Tighten of Power Supply
Check and Thermoscan Motor (Spindle)
Check Insulation of Motor (Spindle)
Cleaning Motor,Cover,propeller
</v>
      </c>
      <c r="Q1799" s="38" t="str">
        <f>TRIM('query (10)'!N1799)</f>
        <v xml:space="preserve">Check and Change Battery of HMI
Check Thermoscan Control Panel
Change LED Indicator
Check and Change Battery of PLC
Check Tighten of Power Supply
Check and Thermoscan Motor (Spindle)
Check Insulation of Motor (Spindle)
Cleaning Motor,Cover,propeller
</v>
      </c>
      <c r="R1799" s="38" t="str">
        <f>TRIM(UPPER('query (10)'!R1799))</f>
        <v/>
      </c>
      <c r="S1799" s="38" t="str">
        <f>TRIM(UPPER('query (10)'!S1799))</f>
        <v/>
      </c>
      <c r="T1799" s="38" t="str">
        <f>IF('query (10)'!Q1799="","",TRIM(UPPER('query (10)'!Q1799)))</f>
        <v/>
      </c>
      <c r="U1799" s="38" t="str">
        <f>IF('query (10)'!T1799="","",'query (10)'!T1799)</f>
        <v/>
      </c>
      <c r="V1799" s="39" t="str">
        <f>IF('query (10)'!T1799="","",IFERROR(VALUE('query (10)'!T1799),""))</f>
        <v/>
      </c>
      <c r="W1799" s="40">
        <f>IF('query (10)'!U1799="","",'query (10)'!U1799)</f>
        <v>0</v>
      </c>
      <c r="X1799" s="39">
        <f>IF('query (10)'!V1799="","",'query (10)'!V1799)</f>
        <v>360</v>
      </c>
      <c r="Y1799" s="41">
        <f>IF('query (10)'!W1799="","",'query (10)'!W1799)</f>
        <v>46115</v>
      </c>
      <c r="Z1799" s="41" t="str">
        <f>IF('query (10)'!X1799="","",'query (10)'!X1799)</f>
        <v/>
      </c>
      <c r="AA1799" s="41">
        <f>IF('query (10)'!Y1799="","",'query (10)'!Y1799)</f>
        <v>46115</v>
      </c>
      <c r="AB1799" s="41">
        <f>IF('query (10)'!Z1799="","",'query (10)'!Z1799)</f>
        <v>46475</v>
      </c>
      <c r="AC1799" s="38" t="str">
        <f>IF(OR('query (10)'!AA1799="",COUNTIF(Cleaning_Rules!$A$21:$A$26,TRIM('query (10)'!AA1799))&gt;0),"",TRIM('query (10)'!AA1799))</f>
        <v/>
      </c>
      <c r="AD1799" s="38" t="str">
        <f>IF('query (10)'!AB1799="","",TRIM(IFERROR(_xlfn.TEXTBEFORE('query (10)'!AB1799,"("),'query (10)'!AB1799)))</f>
        <v/>
      </c>
      <c r="AE1799" s="38" t="str">
        <f>IFERROR(LOWER(TRIM(_xlfn.TEXTBEFORE(_xlfn.TEXTAFTER('query (10)'!AB1799,"("),")"))),"")</f>
        <v/>
      </c>
      <c r="AF1799" s="38" t="str">
        <f>IF('query (10)'!AD1799="","",TRIM('query (10)'!AD1799))</f>
        <v>ณัฐดนัย จุฑาเทพ</v>
      </c>
      <c r="AG1799" s="38" t="str">
        <f>IF('query (10)'!AE1799="","",TRIM('query (10)'!AE1799))</f>
        <v>ณัฐดนัย จุฑาเทพ</v>
      </c>
      <c r="AH1799" s="38" t="str">
        <f>IF('query (10)'!AF1799="","",IFERROR(VALUE('query (10)'!AF1799),""))</f>
        <v/>
      </c>
      <c r="AI1799" s="38" t="str">
        <f>IF('query (10)'!AG1799="","",TRIM('query (10)'!AG1799))</f>
        <v/>
      </c>
      <c r="AJ1799" s="38" t="str">
        <f>IF('query (10)'!AH1799="","",IFERROR(VALUE('query (10)'!AH1799),""))</f>
        <v/>
      </c>
      <c r="AK1799" s="38" t="str">
        <f>IF('query (10)'!AI1799="","",TRIM('query (10)'!AI1799))</f>
        <v/>
      </c>
      <c r="AL1799" s="42">
        <f t="shared" si="140"/>
        <v>2026</v>
      </c>
      <c r="AM1799" s="42" t="str">
        <f t="shared" si="141"/>
        <v>2026-04</v>
      </c>
      <c r="AN1799" s="42" t="str">
        <f t="shared" ca="1" si="142"/>
        <v>ON_SCHEDULE</v>
      </c>
      <c r="AO1799" s="42" t="str">
        <f t="shared" si="143"/>
        <v>CH-471 | AUTOMATION VIBRATION TESTING MACHINE | KWD4 | ELECTRICAL CONTROL | Time-based Maintenance | Electrical | Measure | Medium | Check and Change Battery of HMI
Check Thermoscan Control Panel
Change LED Indicator
Check and Change Battery of PLC
Check Tighten of Power Supply
Check and Thermoscan Motor (Spindle)
Check Insulation of Motor (Spindle)
Cleaning Motor,Cover,propeller
 | ณัฐดนัย จุฑาเทพ</v>
      </c>
      <c r="AP1799" s="42" t="str">
        <f>_xlfn.TEXTJOIN("; ",TRUE,IF(COUNTA('query (10)'!A1799:AK1799)&lt;=6,"NEAR_EMPTY_ROW",""),IF($K1799="","MISSING_STATUS",""),IF(AND($K1799="เสร็จสิ้น",$Z1799=""),"DONE_NO_ACTUAL_DATE",""),IF(AND($I1799="Condition-based Maintenance",$AH1799=""),"CBM_NO_MEASUREMENT",""),IF(OR($X1799="",$X1799=0),"INVALID_PERIOD",""),IF(AND($AA1799&lt;&gt;"",$AB1799&lt;&gt;"",$AB1799&lt;$AA1799),"DATE_SEQUENCE_ERROR",""),IF(AND($AB1799&lt;&gt;"",$AB1799&gt;DATE(2030,12,31)),"DATE_OUTLIER",""),IF($C1799="","MISSING_QRCODE",""),IF($J1799="UNKNOWN","UNKNOWN_PM_TYPE",""),IF($L1799="UNKNOWN","UNKNOWN_STATUS",""))</f>
        <v/>
      </c>
      <c r="AQ1799" s="42" t="str">
        <f t="shared" si="144"/>
        <v>NO</v>
      </c>
    </row>
    <row r="1800" spans="1:43" x14ac:dyDescent="0.3">
      <c r="A1800" s="38">
        <f>IF('query (10)'!A1800="","",'query (10)'!A1800)</f>
        <v>2008</v>
      </c>
      <c r="B1800" s="38" t="str">
        <f>IF('query (10)'!B1800="","",'query (10)'!B1800)</f>
        <v/>
      </c>
      <c r="C1800" s="38" t="str">
        <f>TRIM(UPPER('query (10)'!M1800))</f>
        <v>CH-587</v>
      </c>
      <c r="D1800" s="38" t="str">
        <f>TRIM(UPPER(IFERROR(_xlfn.TEXTBEFORE('query (10)'!L1800,"("),'query (10)'!L1800)))</f>
        <v>AUTOMATION VIBRATION TESTING MACHINE</v>
      </c>
      <c r="E1800" s="38" t="str">
        <f>IFERROR(TRIM(UPPER(_xlfn.TEXTBEFORE(_xlfn.TEXTAFTER('query (10)'!L1800,"("),")"))),"")</f>
        <v/>
      </c>
      <c r="F1800" s="38" t="str">
        <f>TRIM('query (10)'!K1800)</f>
        <v>KWD5</v>
      </c>
      <c r="G1800" s="38" t="str">
        <f>IF('query (10)'!J1800="","",'query (10)'!J1800)</f>
        <v>Electrical Control</v>
      </c>
      <c r="H1800" s="38" t="str">
        <f>TRIM(UPPER('query (10)'!J1800))</f>
        <v>ELECTRICAL CONTROL</v>
      </c>
      <c r="I1800" s="38" t="str">
        <f>IF('query (10)'!F1800="","",'query (10)'!F1800)</f>
        <v>Time-based Maintenance</v>
      </c>
      <c r="J1800" s="38" t="str">
        <f>IF('query (10)'!F1800="","",IFERROR(INDEX(Cleaning_Rules!$B$14:$B$17,MATCH(TRIM('query (10)'!F1800),Cleaning_Rules!$A$14:$A$17,0)),"UNKNOWN"))</f>
        <v>TBM</v>
      </c>
      <c r="K1800" s="38" t="str">
        <f>IF('query (10)'!G1800="","",'query (10)'!G1800)</f>
        <v>แผนใหม่</v>
      </c>
      <c r="L1800" s="38" t="str">
        <f>IF('query (10)'!G1800="","MISSING",IFERROR(INDEX(Cleaning_Rules!$B$5:$B$10,MATCH(TRIM('query (10)'!G1800),Cleaning_Rules!$A$5:$A$10,0)),"UNKNOWN"))</f>
        <v>NEW_PLAN</v>
      </c>
      <c r="M1800" s="38" t="str">
        <f>IF('query (10)'!I1800="","",'query (10)'!I1800)</f>
        <v>Electrical</v>
      </c>
      <c r="N1800" s="38" t="str">
        <f>IF('query (10)'!O1800="","",'query (10)'!O1800)</f>
        <v>Measure</v>
      </c>
      <c r="O1800" s="38" t="str">
        <f>IF('query (10)'!P1800="","",'query (10)'!P1800)</f>
        <v>Medium</v>
      </c>
      <c r="P1800" s="38" t="str">
        <f>IF('query (10)'!N1800="","",'query (10)'!N1800)</f>
        <v xml:space="preserve">Check and Change Battery of HMI
Check Thermoscan Control Panel
Change LED Indicator
Check and Change Battery of PLC
Check Tighten of Power Supply
Check and Thermoscan Motor (Spindle)
Check Insulation of Motor (Spindle)
Cleaning Motor,Cover,propeller
</v>
      </c>
      <c r="Q1800" s="38" t="str">
        <f>TRIM('query (10)'!N1800)</f>
        <v xml:space="preserve">Check and Change Battery of HMI
Check Thermoscan Control Panel
Change LED Indicator
Check and Change Battery of PLC
Check Tighten of Power Supply
Check and Thermoscan Motor (Spindle)
Check Insulation of Motor (Spindle)
Cleaning Motor,Cover,propeller
</v>
      </c>
      <c r="R1800" s="38" t="str">
        <f>TRIM(UPPER('query (10)'!R1800))</f>
        <v/>
      </c>
      <c r="S1800" s="38" t="str">
        <f>TRIM(UPPER('query (10)'!S1800))</f>
        <v/>
      </c>
      <c r="T1800" s="38" t="str">
        <f>IF('query (10)'!Q1800="","",TRIM(UPPER('query (10)'!Q1800)))</f>
        <v/>
      </c>
      <c r="U1800" s="38" t="str">
        <f>IF('query (10)'!T1800="","",'query (10)'!T1800)</f>
        <v/>
      </c>
      <c r="V1800" s="39" t="str">
        <f>IF('query (10)'!T1800="","",IFERROR(VALUE('query (10)'!T1800),""))</f>
        <v/>
      </c>
      <c r="W1800" s="40">
        <f>IF('query (10)'!U1800="","",'query (10)'!U1800)</f>
        <v>0</v>
      </c>
      <c r="X1800" s="39">
        <f>IF('query (10)'!V1800="","",'query (10)'!V1800)</f>
        <v>360</v>
      </c>
      <c r="Y1800" s="41">
        <f>IF('query (10)'!W1800="","",'query (10)'!W1800)</f>
        <v>46116</v>
      </c>
      <c r="Z1800" s="41" t="str">
        <f>IF('query (10)'!X1800="","",'query (10)'!X1800)</f>
        <v/>
      </c>
      <c r="AA1800" s="41">
        <f>IF('query (10)'!Y1800="","",'query (10)'!Y1800)</f>
        <v>46116</v>
      </c>
      <c r="AB1800" s="41">
        <f>IF('query (10)'!Z1800="","",'query (10)'!Z1800)</f>
        <v>46476</v>
      </c>
      <c r="AC1800" s="38" t="str">
        <f>IF(OR('query (10)'!AA1800="",COUNTIF(Cleaning_Rules!$A$21:$A$26,TRIM('query (10)'!AA1800))&gt;0),"",TRIM('query (10)'!AA1800))</f>
        <v/>
      </c>
      <c r="AD1800" s="38" t="str">
        <f>IF('query (10)'!AB1800="","",TRIM(IFERROR(_xlfn.TEXTBEFORE('query (10)'!AB1800,"("),'query (10)'!AB1800)))</f>
        <v/>
      </c>
      <c r="AE1800" s="38" t="str">
        <f>IFERROR(LOWER(TRIM(_xlfn.TEXTBEFORE(_xlfn.TEXTAFTER('query (10)'!AB1800,"("),")"))),"")</f>
        <v/>
      </c>
      <c r="AF1800" s="38" t="str">
        <f>IF('query (10)'!AD1800="","",TRIM('query (10)'!AD1800))</f>
        <v>ณัฐดนัย จุฑาเทพ</v>
      </c>
      <c r="AG1800" s="38" t="str">
        <f>IF('query (10)'!AE1800="","",TRIM('query (10)'!AE1800))</f>
        <v>ณัฐดนัย จุฑาเทพ</v>
      </c>
      <c r="AH1800" s="38" t="str">
        <f>IF('query (10)'!AF1800="","",IFERROR(VALUE('query (10)'!AF1800),""))</f>
        <v/>
      </c>
      <c r="AI1800" s="38" t="str">
        <f>IF('query (10)'!AG1800="","",TRIM('query (10)'!AG1800))</f>
        <v/>
      </c>
      <c r="AJ1800" s="38" t="str">
        <f>IF('query (10)'!AH1800="","",IFERROR(VALUE('query (10)'!AH1800),""))</f>
        <v/>
      </c>
      <c r="AK1800" s="38" t="str">
        <f>IF('query (10)'!AI1800="","",TRIM('query (10)'!AI1800))</f>
        <v/>
      </c>
      <c r="AL1800" s="42">
        <f t="shared" si="140"/>
        <v>2026</v>
      </c>
      <c r="AM1800" s="42" t="str">
        <f t="shared" si="141"/>
        <v>2026-04</v>
      </c>
      <c r="AN1800" s="42" t="str">
        <f t="shared" ca="1" si="142"/>
        <v>ON_SCHEDULE</v>
      </c>
      <c r="AO1800" s="42" t="str">
        <f t="shared" si="143"/>
        <v>CH-587 | AUTOMATION VIBRATION TESTING MACHINE | KWD5 | ELECTRICAL CONTROL | Time-based Maintenance | Electrical | Measure | Medium | Check and Change Battery of HMI
Check Thermoscan Control Panel
Change LED Indicator
Check and Change Battery of PLC
Check Tighten of Power Supply
Check and Thermoscan Motor (Spindle)
Check Insulation of Motor (Spindle)
Cleaning Motor,Cover,propeller
 | ณัฐดนัย จุฑาเทพ</v>
      </c>
      <c r="AP1800" s="42" t="str">
        <f>_xlfn.TEXTJOIN("; ",TRUE,IF(COUNTA('query (10)'!A1800:AK1800)&lt;=6,"NEAR_EMPTY_ROW",""),IF($K1800="","MISSING_STATUS",""),IF(AND($K1800="เสร็จสิ้น",$Z1800=""),"DONE_NO_ACTUAL_DATE",""),IF(AND($I1800="Condition-based Maintenance",$AH1800=""),"CBM_NO_MEASUREMENT",""),IF(OR($X1800="",$X1800=0),"INVALID_PERIOD",""),IF(AND($AA1800&lt;&gt;"",$AB1800&lt;&gt;"",$AB1800&lt;$AA1800),"DATE_SEQUENCE_ERROR",""),IF(AND($AB1800&lt;&gt;"",$AB1800&gt;DATE(2030,12,31)),"DATE_OUTLIER",""),IF($C1800="","MISSING_QRCODE",""),IF($J1800="UNKNOWN","UNKNOWN_PM_TYPE",""),IF($L1800="UNKNOWN","UNKNOWN_STATUS",""))</f>
        <v/>
      </c>
      <c r="AQ1800" s="42" t="str">
        <f t="shared" si="144"/>
        <v>NO</v>
      </c>
    </row>
    <row r="1801" spans="1:43" x14ac:dyDescent="0.3">
      <c r="A1801" s="38">
        <f>IF('query (10)'!A1801="","",'query (10)'!A1801)</f>
        <v>2009</v>
      </c>
      <c r="B1801" s="38" t="str">
        <f>IF('query (10)'!B1801="","",'query (10)'!B1801)</f>
        <v/>
      </c>
      <c r="C1801" s="38" t="str">
        <f>TRIM(UPPER('query (10)'!M1801))</f>
        <v>CH-711</v>
      </c>
      <c r="D1801" s="38" t="str">
        <f>TRIM(UPPER(IFERROR(_xlfn.TEXTBEFORE('query (10)'!L1801,"("),'query (10)'!L1801)))</f>
        <v>AUTOMATION VIBRATION TESTING MACHINE</v>
      </c>
      <c r="E1801" s="38" t="str">
        <f>IFERROR(TRIM(UPPER(_xlfn.TEXTBEFORE(_xlfn.TEXTAFTER('query (10)'!L1801,"("),")"))),"")</f>
        <v/>
      </c>
      <c r="F1801" s="38" t="str">
        <f>TRIM('query (10)'!K1801)</f>
        <v>KWD6</v>
      </c>
      <c r="G1801" s="38" t="str">
        <f>IF('query (10)'!J1801="","",'query (10)'!J1801)</f>
        <v>Electrical Control</v>
      </c>
      <c r="H1801" s="38" t="str">
        <f>TRIM(UPPER('query (10)'!J1801))</f>
        <v>ELECTRICAL CONTROL</v>
      </c>
      <c r="I1801" s="38" t="str">
        <f>IF('query (10)'!F1801="","",'query (10)'!F1801)</f>
        <v>Time-based Maintenance</v>
      </c>
      <c r="J1801" s="38" t="str">
        <f>IF('query (10)'!F1801="","",IFERROR(INDEX(Cleaning_Rules!$B$14:$B$17,MATCH(TRIM('query (10)'!F1801),Cleaning_Rules!$A$14:$A$17,0)),"UNKNOWN"))</f>
        <v>TBM</v>
      </c>
      <c r="K1801" s="38" t="str">
        <f>IF('query (10)'!G1801="","",'query (10)'!G1801)</f>
        <v>แผนใหม่</v>
      </c>
      <c r="L1801" s="38" t="str">
        <f>IF('query (10)'!G1801="","MISSING",IFERROR(INDEX(Cleaning_Rules!$B$5:$B$10,MATCH(TRIM('query (10)'!G1801),Cleaning_Rules!$A$5:$A$10,0)),"UNKNOWN"))</f>
        <v>NEW_PLAN</v>
      </c>
      <c r="M1801" s="38" t="str">
        <f>IF('query (10)'!I1801="","",'query (10)'!I1801)</f>
        <v>Electrical</v>
      </c>
      <c r="N1801" s="38" t="str">
        <f>IF('query (10)'!O1801="","",'query (10)'!O1801)</f>
        <v>Measure</v>
      </c>
      <c r="O1801" s="38" t="str">
        <f>IF('query (10)'!P1801="","",'query (10)'!P1801)</f>
        <v>Medium</v>
      </c>
      <c r="P1801" s="38" t="str">
        <f>IF('query (10)'!N1801="","",'query (10)'!N1801)</f>
        <v xml:space="preserve">Check and Change Battery of HMI
Check Thermoscan Control Panel
Change LED Indicator
Check and Change Battery of PLC
Check Tighten of Power Supply
Check and Thermoscan Motor (Spindle)
Check Insulation of Motor (Spindle)
Cleaning Motor,Cover,propeller
</v>
      </c>
      <c r="Q1801" s="38" t="str">
        <f>TRIM('query (10)'!N1801)</f>
        <v xml:space="preserve">Check and Change Battery of HMI
Check Thermoscan Control Panel
Change LED Indicator
Check and Change Battery of PLC
Check Tighten of Power Supply
Check and Thermoscan Motor (Spindle)
Check Insulation of Motor (Spindle)
Cleaning Motor,Cover,propeller
</v>
      </c>
      <c r="R1801" s="38" t="str">
        <f>TRIM(UPPER('query (10)'!R1801))</f>
        <v/>
      </c>
      <c r="S1801" s="38" t="str">
        <f>TRIM(UPPER('query (10)'!S1801))</f>
        <v/>
      </c>
      <c r="T1801" s="38" t="str">
        <f>IF('query (10)'!Q1801="","",TRIM(UPPER('query (10)'!Q1801)))</f>
        <v/>
      </c>
      <c r="U1801" s="38" t="str">
        <f>IF('query (10)'!T1801="","",'query (10)'!T1801)</f>
        <v/>
      </c>
      <c r="V1801" s="39" t="str">
        <f>IF('query (10)'!T1801="","",IFERROR(VALUE('query (10)'!T1801),""))</f>
        <v/>
      </c>
      <c r="W1801" s="40">
        <f>IF('query (10)'!U1801="","",'query (10)'!U1801)</f>
        <v>0</v>
      </c>
      <c r="X1801" s="39">
        <f>IF('query (10)'!V1801="","",'query (10)'!V1801)</f>
        <v>360</v>
      </c>
      <c r="Y1801" s="41">
        <f>IF('query (10)'!W1801="","",'query (10)'!W1801)</f>
        <v>46118</v>
      </c>
      <c r="Z1801" s="41" t="str">
        <f>IF('query (10)'!X1801="","",'query (10)'!X1801)</f>
        <v/>
      </c>
      <c r="AA1801" s="41">
        <f>IF('query (10)'!Y1801="","",'query (10)'!Y1801)</f>
        <v>46118</v>
      </c>
      <c r="AB1801" s="41">
        <f>IF('query (10)'!Z1801="","",'query (10)'!Z1801)</f>
        <v>46478</v>
      </c>
      <c r="AC1801" s="38" t="str">
        <f>IF(OR('query (10)'!AA1801="",COUNTIF(Cleaning_Rules!$A$21:$A$26,TRIM('query (10)'!AA1801))&gt;0),"",TRIM('query (10)'!AA1801))</f>
        <v/>
      </c>
      <c r="AD1801" s="38" t="str">
        <f>IF('query (10)'!AB1801="","",TRIM(IFERROR(_xlfn.TEXTBEFORE('query (10)'!AB1801,"("),'query (10)'!AB1801)))</f>
        <v/>
      </c>
      <c r="AE1801" s="38" t="str">
        <f>IFERROR(LOWER(TRIM(_xlfn.TEXTBEFORE(_xlfn.TEXTAFTER('query (10)'!AB1801,"("),")"))),"")</f>
        <v/>
      </c>
      <c r="AF1801" s="38" t="str">
        <f>IF('query (10)'!AD1801="","",TRIM('query (10)'!AD1801))</f>
        <v>ณัฐดนัย จุฑาเทพ</v>
      </c>
      <c r="AG1801" s="38" t="str">
        <f>IF('query (10)'!AE1801="","",TRIM('query (10)'!AE1801))</f>
        <v>ณัฐดนัย จุฑาเทพ</v>
      </c>
      <c r="AH1801" s="38" t="str">
        <f>IF('query (10)'!AF1801="","",IFERROR(VALUE('query (10)'!AF1801),""))</f>
        <v/>
      </c>
      <c r="AI1801" s="38" t="str">
        <f>IF('query (10)'!AG1801="","",TRIM('query (10)'!AG1801))</f>
        <v/>
      </c>
      <c r="AJ1801" s="38" t="str">
        <f>IF('query (10)'!AH1801="","",IFERROR(VALUE('query (10)'!AH1801),""))</f>
        <v/>
      </c>
      <c r="AK1801" s="38" t="str">
        <f>IF('query (10)'!AI1801="","",TRIM('query (10)'!AI1801))</f>
        <v/>
      </c>
      <c r="AL1801" s="42">
        <f t="shared" si="140"/>
        <v>2026</v>
      </c>
      <c r="AM1801" s="42" t="str">
        <f t="shared" si="141"/>
        <v>2026-04</v>
      </c>
      <c r="AN1801" s="42" t="str">
        <f t="shared" ca="1" si="142"/>
        <v>ON_SCHEDULE</v>
      </c>
      <c r="AO1801" s="42" t="str">
        <f t="shared" si="143"/>
        <v>CH-711 | AUTOMATION VIBRATION TESTING MACHINE | KWD6 | ELECTRICAL CONTROL | Time-based Maintenance | Electrical | Measure | Medium | Check and Change Battery of HMI
Check Thermoscan Control Panel
Change LED Indicator
Check and Change Battery of PLC
Check Tighten of Power Supply
Check and Thermoscan Motor (Spindle)
Check Insulation of Motor (Spindle)
Cleaning Motor,Cover,propeller
 | ณัฐดนัย จุฑาเทพ</v>
      </c>
      <c r="AP1801" s="42" t="str">
        <f>_xlfn.TEXTJOIN("; ",TRUE,IF(COUNTA('query (10)'!A1801:AK1801)&lt;=6,"NEAR_EMPTY_ROW",""),IF($K1801="","MISSING_STATUS",""),IF(AND($K1801="เสร็จสิ้น",$Z1801=""),"DONE_NO_ACTUAL_DATE",""),IF(AND($I1801="Condition-based Maintenance",$AH1801=""),"CBM_NO_MEASUREMENT",""),IF(OR($X1801="",$X1801=0),"INVALID_PERIOD",""),IF(AND($AA1801&lt;&gt;"",$AB1801&lt;&gt;"",$AB1801&lt;$AA1801),"DATE_SEQUENCE_ERROR",""),IF(AND($AB1801&lt;&gt;"",$AB1801&gt;DATE(2030,12,31)),"DATE_OUTLIER",""),IF($C1801="","MISSING_QRCODE",""),IF($J1801="UNKNOWN","UNKNOWN_PM_TYPE",""),IF($L1801="UNKNOWN","UNKNOWN_STATUS",""))</f>
        <v/>
      </c>
      <c r="AQ1801" s="42" t="str">
        <f t="shared" si="144"/>
        <v>NO</v>
      </c>
    </row>
    <row r="1802" spans="1:43" x14ac:dyDescent="0.3">
      <c r="A1802" s="38">
        <f>IF('query (10)'!A1802="","",'query (10)'!A1802)</f>
        <v>2010</v>
      </c>
      <c r="B1802" s="38">
        <f>IF('query (10)'!B1802="","",'query (10)'!B1802)</f>
        <v>19828</v>
      </c>
      <c r="C1802" s="38" t="str">
        <f>TRIM(UPPER('query (10)'!M1802))</f>
        <v>CH-836</v>
      </c>
      <c r="D1802" s="38" t="str">
        <f>TRIM(UPPER(IFERROR(_xlfn.TEXTBEFORE('query (10)'!L1802,"("),'query (10)'!L1802)))</f>
        <v>AUTOMATION VIBRATION TESTING MACHINE</v>
      </c>
      <c r="E1802" s="38" t="str">
        <f>IFERROR(TRIM(UPPER(_xlfn.TEXTBEFORE(_xlfn.TEXTAFTER('query (10)'!L1802,"("),")"))),"")</f>
        <v/>
      </c>
      <c r="F1802" s="38" t="str">
        <f>TRIM('query (10)'!K1802)</f>
        <v>KWD7</v>
      </c>
      <c r="G1802" s="38" t="str">
        <f>IF('query (10)'!J1802="","",'query (10)'!J1802)</f>
        <v>Electrical Control</v>
      </c>
      <c r="H1802" s="38" t="str">
        <f>TRIM(UPPER('query (10)'!J1802))</f>
        <v>ELECTRICAL CONTROL</v>
      </c>
      <c r="I1802" s="38" t="str">
        <f>IF('query (10)'!F1802="","",'query (10)'!F1802)</f>
        <v>Time-based Maintenance</v>
      </c>
      <c r="J1802" s="38" t="str">
        <f>IF('query (10)'!F1802="","",IFERROR(INDEX(Cleaning_Rules!$B$14:$B$17,MATCH(TRIM('query (10)'!F1802),Cleaning_Rules!$A$14:$A$17,0)),"UNKNOWN"))</f>
        <v>TBM</v>
      </c>
      <c r="K1802" s="38" t="str">
        <f>IF('query (10)'!G1802="","",'query (10)'!G1802)</f>
        <v>กำลังดำเนินการ</v>
      </c>
      <c r="L1802" s="38" t="str">
        <f>IF('query (10)'!G1802="","MISSING",IFERROR(INDEX(Cleaning_Rules!$B$5:$B$10,MATCH(TRIM('query (10)'!G1802),Cleaning_Rules!$A$5:$A$10,0)),"UNKNOWN"))</f>
        <v>IN_PROGRESS</v>
      </c>
      <c r="M1802" s="38" t="str">
        <f>IF('query (10)'!I1802="","",'query (10)'!I1802)</f>
        <v>Electrical</v>
      </c>
      <c r="N1802" s="38" t="str">
        <f>IF('query (10)'!O1802="","",'query (10)'!O1802)</f>
        <v>Measure</v>
      </c>
      <c r="O1802" s="38" t="str">
        <f>IF('query (10)'!P1802="","",'query (10)'!P1802)</f>
        <v>Medium</v>
      </c>
      <c r="P1802" s="38" t="str">
        <f>IF('query (10)'!N1802="","",'query (10)'!N1802)</f>
        <v xml:space="preserve">Check and Change Battery of HMI
Check Thermoscan Control Panel
Change LED Indicator
Check and Change Battery of PLC
Check Tighten of Power Supply
Check and Thermoscan Motor (Spindle)
Check Insulation of Motor (Spindle)
Cleaning Motor,Cover,propeller
</v>
      </c>
      <c r="Q1802" s="38" t="str">
        <f>TRIM('query (10)'!N1802)</f>
        <v xml:space="preserve">Check and Change Battery of HMI
Check Thermoscan Control Panel
Change LED Indicator
Check and Change Battery of PLC
Check Tighten of Power Supply
Check and Thermoscan Motor (Spindle)
Check Insulation of Motor (Spindle)
Cleaning Motor,Cover,propeller
</v>
      </c>
      <c r="R1802" s="38" t="str">
        <f>TRIM(UPPER('query (10)'!R1802))</f>
        <v/>
      </c>
      <c r="S1802" s="38" t="str">
        <f>TRIM(UPPER('query (10)'!S1802))</f>
        <v/>
      </c>
      <c r="T1802" s="38" t="str">
        <f>IF('query (10)'!Q1802="","",TRIM(UPPER('query (10)'!Q1802)))</f>
        <v/>
      </c>
      <c r="U1802" s="38" t="str">
        <f>IF('query (10)'!T1802="","",'query (10)'!T1802)</f>
        <v/>
      </c>
      <c r="V1802" s="39" t="str">
        <f>IF('query (10)'!T1802="","",IFERROR(VALUE('query (10)'!T1802),""))</f>
        <v/>
      </c>
      <c r="W1802" s="40">
        <f>IF('query (10)'!U1802="","",'query (10)'!U1802)</f>
        <v>0</v>
      </c>
      <c r="X1802" s="39">
        <f>IF('query (10)'!V1802="","",'query (10)'!V1802)</f>
        <v>360</v>
      </c>
      <c r="Y1802" s="41">
        <f>IF('query (10)'!W1802="","",'query (10)'!W1802)</f>
        <v>46119</v>
      </c>
      <c r="Z1802" s="41" t="str">
        <f>IF('query (10)'!X1802="","",'query (10)'!X1802)</f>
        <v/>
      </c>
      <c r="AA1802" s="41">
        <f>IF('query (10)'!Y1802="","",'query (10)'!Y1802)</f>
        <v>46119</v>
      </c>
      <c r="AB1802" s="41">
        <f>IF('query (10)'!Z1802="","",'query (10)'!Z1802)</f>
        <v>46479</v>
      </c>
      <c r="AC1802" s="38" t="str">
        <f>IF(OR('query (10)'!AA1802="",COUNTIF(Cleaning_Rules!$A$21:$A$26,TRIM('query (10)'!AA1802))&gt;0),"",TRIM('query (10)'!AA1802))</f>
        <v/>
      </c>
      <c r="AD1802" s="38" t="str">
        <f>IF('query (10)'!AB1802="","",TRIM(IFERROR(_xlfn.TEXTBEFORE('query (10)'!AB1802,"("),'query (10)'!AB1802)))</f>
        <v>เริ่มซ่อมงาน PM แล้ว รับผิดชอบโดย NATDANAI JUTHATHEP</v>
      </c>
      <c r="AE1802" s="38" t="str">
        <f>IFERROR(LOWER(TRIM(_xlfn.TEXTBEFORE(_xlfn.TEXTAFTER('query (10)'!AB1802,"("),")"))),"")</f>
        <v>juthathep-n-4697@nsk.com</v>
      </c>
      <c r="AF1802" s="38" t="str">
        <f>IF('query (10)'!AD1802="","",TRIM('query (10)'!AD1802))</f>
        <v>ณัฐดนัย จุฑาเทพ</v>
      </c>
      <c r="AG1802" s="38" t="str">
        <f>IF('query (10)'!AE1802="","",TRIM('query (10)'!AE1802))</f>
        <v>ณัฐดนัย จุฑาเทพ</v>
      </c>
      <c r="AH1802" s="38" t="str">
        <f>IF('query (10)'!AF1802="","",IFERROR(VALUE('query (10)'!AF1802),""))</f>
        <v/>
      </c>
      <c r="AI1802" s="38" t="str">
        <f>IF('query (10)'!AG1802="","",TRIM('query (10)'!AG1802))</f>
        <v/>
      </c>
      <c r="AJ1802" s="38" t="str">
        <f>IF('query (10)'!AH1802="","",IFERROR(VALUE('query (10)'!AH1802),""))</f>
        <v/>
      </c>
      <c r="AK1802" s="38" t="str">
        <f>IF('query (10)'!AI1802="","",TRIM('query (10)'!AI1802))</f>
        <v/>
      </c>
      <c r="AL1802" s="42">
        <f t="shared" si="140"/>
        <v>2026</v>
      </c>
      <c r="AM1802" s="42" t="str">
        <f t="shared" si="141"/>
        <v>2026-04</v>
      </c>
      <c r="AN1802" s="42" t="str">
        <f t="shared" ca="1" si="142"/>
        <v>ON_SCHEDULE</v>
      </c>
      <c r="AO1802" s="42" t="str">
        <f t="shared" si="143"/>
        <v>CH-836 | AUTOMATION VIBRATION TESTING MACHINE | KWD7 | ELECTRICAL CONTROL | Time-based Maintenance | Electrical | Measure | Medium | Check and Change Battery of HMI
Check Thermoscan Control Panel
Change LED Indicator
Check and Change Battery of PLC
Check Tighten of Power Supply
Check and Thermoscan Motor (Spindle)
Check Insulation of Motor (Spindle)
Cleaning Motor,Cover,propeller
 | เริ่มซ่อมงาน PM แล้ว รับผิดชอบโดย NATDANAI JUTHATHEP | ณัฐดนัย จุฑาเทพ</v>
      </c>
      <c r="AP1802" s="42" t="str">
        <f>_xlfn.TEXTJOIN("; ",TRUE,IF(COUNTA('query (10)'!A1802:AK1802)&lt;=6,"NEAR_EMPTY_ROW",""),IF($K1802="","MISSING_STATUS",""),IF(AND($K1802="เสร็จสิ้น",$Z1802=""),"DONE_NO_ACTUAL_DATE",""),IF(AND($I1802="Condition-based Maintenance",$AH1802=""),"CBM_NO_MEASUREMENT",""),IF(OR($X1802="",$X1802=0),"INVALID_PERIOD",""),IF(AND($AA1802&lt;&gt;"",$AB1802&lt;&gt;"",$AB1802&lt;$AA1802),"DATE_SEQUENCE_ERROR",""),IF(AND($AB1802&lt;&gt;"",$AB1802&gt;DATE(2030,12,31)),"DATE_OUTLIER",""),IF($C1802="","MISSING_QRCODE",""),IF($J1802="UNKNOWN","UNKNOWN_PM_TYPE",""),IF($L1802="UNKNOWN","UNKNOWN_STATUS",""))</f>
        <v/>
      </c>
      <c r="AQ1802" s="42" t="str">
        <f t="shared" si="144"/>
        <v>NO</v>
      </c>
    </row>
    <row r="1803" spans="1:43" x14ac:dyDescent="0.3">
      <c r="A1803" s="38">
        <f>IF('query (10)'!A1803="","",'query (10)'!A1803)</f>
        <v>2011</v>
      </c>
      <c r="B1803" s="38">
        <f>IF('query (10)'!B1803="","",'query (10)'!B1803)</f>
        <v>20817</v>
      </c>
      <c r="C1803" s="38" t="str">
        <f>TRIM(UPPER('query (10)'!M1803))</f>
        <v>CH-264</v>
      </c>
      <c r="D1803" s="38" t="str">
        <f>TRIM(UPPER(IFERROR(_xlfn.TEXTBEFORE('query (10)'!L1803,"("),'query (10)'!L1803)))</f>
        <v>PRE-AXIAL CLEARATION INSPECTION EQIUPMENT</v>
      </c>
      <c r="E1803" s="38" t="str">
        <f>IFERROR(TRIM(UPPER(_xlfn.TEXTBEFORE(_xlfn.TEXTAFTER('query (10)'!L1803,"("),")"))),"")</f>
        <v/>
      </c>
      <c r="F1803" s="38" t="str">
        <f>TRIM('query (10)'!K1803)</f>
        <v>KWD2</v>
      </c>
      <c r="G1803" s="38" t="str">
        <f>IF('query (10)'!J1803="","",'query (10)'!J1803)</f>
        <v>Electrical Control</v>
      </c>
      <c r="H1803" s="38" t="str">
        <f>TRIM(UPPER('query (10)'!J1803))</f>
        <v>ELECTRICAL CONTROL</v>
      </c>
      <c r="I1803" s="38" t="str">
        <f>IF('query (10)'!F1803="","",'query (10)'!F1803)</f>
        <v>Time-based Maintenance</v>
      </c>
      <c r="J1803" s="38" t="str">
        <f>IF('query (10)'!F1803="","",IFERROR(INDEX(Cleaning_Rules!$B$14:$B$17,MATCH(TRIM('query (10)'!F1803),Cleaning_Rules!$A$14:$A$17,0)),"UNKNOWN"))</f>
        <v>TBM</v>
      </c>
      <c r="K1803" s="38" t="str">
        <f>IF('query (10)'!G1803="","",'query (10)'!G1803)</f>
        <v>เสร็จสิ้น</v>
      </c>
      <c r="L1803" s="38" t="str">
        <f>IF('query (10)'!G1803="","MISSING",IFERROR(INDEX(Cleaning_Rules!$B$5:$B$10,MATCH(TRIM('query (10)'!G1803),Cleaning_Rules!$A$5:$A$10,0)),"UNKNOWN"))</f>
        <v>COMPLETED</v>
      </c>
      <c r="M1803" s="38" t="str">
        <f>IF('query (10)'!I1803="","",'query (10)'!I1803)</f>
        <v>Electrical</v>
      </c>
      <c r="N1803" s="38" t="str">
        <f>IF('query (10)'!O1803="","",'query (10)'!O1803)</f>
        <v>Inspection</v>
      </c>
      <c r="O1803" s="38" t="str">
        <f>IF('query (10)'!P1803="","",'query (10)'!P1803)</f>
        <v>Medium</v>
      </c>
      <c r="P1803" s="38" t="str">
        <f>IF('query (10)'!N1803="","",'query (10)'!N1803)</f>
        <v xml:space="preserve"> Check Push botton, Emergency, Lamp, Selector switch
Check Circuit breaker, Power supply, Magnetic, Relay 
Check lens Photo sensor 
Check tight anchor point of Photo sensor
Check Area Sensor
Check Emergency Stop
</v>
      </c>
      <c r="Q1803" s="38" t="str">
        <f>TRIM('query (10)'!N1803)</f>
        <v xml:space="preserve">Check Push botton, Emergency, Lamp, Selector switch
Check Circuit breaker, Power supply, Magnetic, Relay 
Check lens Photo sensor 
Check tight anchor point of Photo sensor
Check Area Sensor
Check Emergency Stop
</v>
      </c>
      <c r="R1803" s="38" t="str">
        <f>TRIM(UPPER('query (10)'!R1803))</f>
        <v/>
      </c>
      <c r="S1803" s="38" t="str">
        <f>TRIM(UPPER('query (10)'!S1803))</f>
        <v/>
      </c>
      <c r="T1803" s="38" t="str">
        <f>IF('query (10)'!Q1803="","",TRIM(UPPER('query (10)'!Q1803)))</f>
        <v/>
      </c>
      <c r="U1803" s="38" t="str">
        <f>IF('query (10)'!T1803="","",'query (10)'!T1803)</f>
        <v/>
      </c>
      <c r="V1803" s="39" t="str">
        <f>IF('query (10)'!T1803="","",IFERROR(VALUE('query (10)'!T1803),""))</f>
        <v/>
      </c>
      <c r="W1803" s="40">
        <f>IF('query (10)'!U1803="","",'query (10)'!U1803)</f>
        <v>0</v>
      </c>
      <c r="X1803" s="39">
        <f>IF('query (10)'!V1803="","",'query (10)'!V1803)</f>
        <v>30</v>
      </c>
      <c r="Y1803" s="41">
        <f>IF('query (10)'!W1803="","",'query (10)'!W1803)</f>
        <v>46113</v>
      </c>
      <c r="Z1803" s="41">
        <f>IF('query (10)'!X1803="","",'query (10)'!X1803)</f>
        <v>46178</v>
      </c>
      <c r="AA1803" s="41">
        <f>IF('query (10)'!Y1803="","",'query (10)'!Y1803)</f>
        <v>46178</v>
      </c>
      <c r="AB1803" s="41">
        <f>IF('query (10)'!Z1803="","",'query (10)'!Z1803)</f>
        <v>46208</v>
      </c>
      <c r="AC1803" s="38" t="str">
        <f>IF(OR('query (10)'!AA1803="",COUNTIF(Cleaning_Rules!$A$21:$A$26,TRIM('query (10)'!AA1803))&gt;0),"",TRIM('query (10)'!AA1803))</f>
        <v/>
      </c>
      <c r="AD1803" s="38" t="str">
        <f>IF('query (10)'!AB1803="","",TRIM(IFERROR(_xlfn.TEXTBEFORE('query (10)'!AB1803,"("),'query (10)'!AB1803)))</f>
        <v>เริ่มซ่อมงาน PM แล้ว รับผิดชอบโดย NATDANAI JUTHATHEP</v>
      </c>
      <c r="AE1803" s="38" t="str">
        <f>IFERROR(LOWER(TRIM(_xlfn.TEXTBEFORE(_xlfn.TEXTAFTER('query (10)'!AB1803,"("),")"))),"")</f>
        <v>juthathep-n-4697@nsk.com</v>
      </c>
      <c r="AF1803" s="38" t="str">
        <f>IF('query (10)'!AD1803="","",TRIM('query (10)'!AD1803))</f>
        <v>ณัฐดนัย จุฑาเทพ</v>
      </c>
      <c r="AG1803" s="38" t="str">
        <f>IF('query (10)'!AE1803="","",TRIM('query (10)'!AE1803))</f>
        <v>ณัฐดนัย จุฑาเทพ</v>
      </c>
      <c r="AH1803" s="38" t="str">
        <f>IF('query (10)'!AF1803="","",IFERROR(VALUE('query (10)'!AF1803),""))</f>
        <v/>
      </c>
      <c r="AI1803" s="38" t="str">
        <f>IF('query (10)'!AG1803="","",TRIM('query (10)'!AG1803))</f>
        <v/>
      </c>
      <c r="AJ1803" s="38" t="str">
        <f>IF('query (10)'!AH1803="","",IFERROR(VALUE('query (10)'!AH1803),""))</f>
        <v/>
      </c>
      <c r="AK1803" s="38" t="str">
        <f>IF('query (10)'!AI1803="","",TRIM('query (10)'!AI1803))</f>
        <v/>
      </c>
      <c r="AL1803" s="42">
        <f t="shared" si="140"/>
        <v>2026</v>
      </c>
      <c r="AM1803" s="42" t="str">
        <f t="shared" si="141"/>
        <v>2026-04</v>
      </c>
      <c r="AN1803" s="42" t="str">
        <f t="shared" ca="1" si="142"/>
        <v/>
      </c>
      <c r="AO1803" s="42" t="str">
        <f t="shared" si="143"/>
        <v>CH-264 | PRE-AXIAL CLEARATION INSPECTION EQIUPMENT | KWD2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803" s="42" t="str">
        <f>_xlfn.TEXTJOIN("; ",TRUE,IF(COUNTA('query (10)'!A1803:AK1803)&lt;=6,"NEAR_EMPTY_ROW",""),IF($K1803="","MISSING_STATUS",""),IF(AND($K1803="เสร็จสิ้น",$Z1803=""),"DONE_NO_ACTUAL_DATE",""),IF(AND($I1803="Condition-based Maintenance",$AH1803=""),"CBM_NO_MEASUREMENT",""),IF(OR($X1803="",$X1803=0),"INVALID_PERIOD",""),IF(AND($AA1803&lt;&gt;"",$AB1803&lt;&gt;"",$AB1803&lt;$AA1803),"DATE_SEQUENCE_ERROR",""),IF(AND($AB1803&lt;&gt;"",$AB1803&gt;DATE(2030,12,31)),"DATE_OUTLIER",""),IF($C1803="","MISSING_QRCODE",""),IF($J1803="UNKNOWN","UNKNOWN_PM_TYPE",""),IF($L1803="UNKNOWN","UNKNOWN_STATUS",""))</f>
        <v/>
      </c>
      <c r="AQ1803" s="42" t="str">
        <f t="shared" si="144"/>
        <v>NO</v>
      </c>
    </row>
    <row r="1804" spans="1:43" x14ac:dyDescent="0.3">
      <c r="A1804" s="38">
        <f>IF('query (10)'!A1804="","",'query (10)'!A1804)</f>
        <v>2012</v>
      </c>
      <c r="B1804" s="38">
        <f>IF('query (10)'!B1804="","",'query (10)'!B1804)</f>
        <v>20830</v>
      </c>
      <c r="C1804" s="38" t="str">
        <f>TRIM(UPPER('query (10)'!M1804))</f>
        <v>CH-350</v>
      </c>
      <c r="D1804" s="38" t="str">
        <f>TRIM(UPPER(IFERROR(_xlfn.TEXTBEFORE('query (10)'!L1804,"("),'query (10)'!L1804)))</f>
        <v>PRE-AXIAL CLEARANCE INSPECTION EQUIPMENT</v>
      </c>
      <c r="E1804" s="38" t="str">
        <f>IFERROR(TRIM(UPPER(_xlfn.TEXTBEFORE(_xlfn.TEXTAFTER('query (10)'!L1804,"("),")"))),"")</f>
        <v/>
      </c>
      <c r="F1804" s="38" t="str">
        <f>TRIM('query (10)'!K1804)</f>
        <v>KWD3</v>
      </c>
      <c r="G1804" s="38" t="str">
        <f>IF('query (10)'!J1804="","",'query (10)'!J1804)</f>
        <v>Electrical Control</v>
      </c>
      <c r="H1804" s="38" t="str">
        <f>TRIM(UPPER('query (10)'!J1804))</f>
        <v>ELECTRICAL CONTROL</v>
      </c>
      <c r="I1804" s="38" t="str">
        <f>IF('query (10)'!F1804="","",'query (10)'!F1804)</f>
        <v>Time-based Maintenance</v>
      </c>
      <c r="J1804" s="38" t="str">
        <f>IF('query (10)'!F1804="","",IFERROR(INDEX(Cleaning_Rules!$B$14:$B$17,MATCH(TRIM('query (10)'!F1804),Cleaning_Rules!$A$14:$A$17,0)),"UNKNOWN"))</f>
        <v>TBM</v>
      </c>
      <c r="K1804" s="38" t="str">
        <f>IF('query (10)'!G1804="","",'query (10)'!G1804)</f>
        <v>เสร็จสิ้น</v>
      </c>
      <c r="L1804" s="38" t="str">
        <f>IF('query (10)'!G1804="","MISSING",IFERROR(INDEX(Cleaning_Rules!$B$5:$B$10,MATCH(TRIM('query (10)'!G1804),Cleaning_Rules!$A$5:$A$10,0)),"UNKNOWN"))</f>
        <v>COMPLETED</v>
      </c>
      <c r="M1804" s="38" t="str">
        <f>IF('query (10)'!I1804="","",'query (10)'!I1804)</f>
        <v>Electrical</v>
      </c>
      <c r="N1804" s="38" t="str">
        <f>IF('query (10)'!O1804="","",'query (10)'!O1804)</f>
        <v>Inspection</v>
      </c>
      <c r="O1804" s="38" t="str">
        <f>IF('query (10)'!P1804="","",'query (10)'!P1804)</f>
        <v>Medium</v>
      </c>
      <c r="P1804" s="38" t="str">
        <f>IF('query (10)'!N1804="","",'query (10)'!N1804)</f>
        <v xml:space="preserve"> Check Push botton, Emergency, Lamp, Selector switch
Check Circuit breaker, Power supply, Magnetic, Relay 
Check lens Photo sensor 
Check tight anchor point of Photo sensor
Check Area Sensor
Check Emergency Stop
</v>
      </c>
      <c r="Q1804" s="38" t="str">
        <f>TRIM('query (10)'!N1804)</f>
        <v xml:space="preserve">Check Push botton, Emergency, Lamp, Selector switch
Check Circuit breaker, Power supply, Magnetic, Relay 
Check lens Photo sensor 
Check tight anchor point of Photo sensor
Check Area Sensor
Check Emergency Stop
</v>
      </c>
      <c r="R1804" s="38" t="str">
        <f>TRIM(UPPER('query (10)'!R1804))</f>
        <v/>
      </c>
      <c r="S1804" s="38" t="str">
        <f>TRIM(UPPER('query (10)'!S1804))</f>
        <v/>
      </c>
      <c r="T1804" s="38" t="str">
        <f>IF('query (10)'!Q1804="","",TRIM(UPPER('query (10)'!Q1804)))</f>
        <v/>
      </c>
      <c r="U1804" s="38" t="str">
        <f>IF('query (10)'!T1804="","",'query (10)'!T1804)</f>
        <v/>
      </c>
      <c r="V1804" s="39" t="str">
        <f>IF('query (10)'!T1804="","",IFERROR(VALUE('query (10)'!T1804),""))</f>
        <v/>
      </c>
      <c r="W1804" s="40">
        <f>IF('query (10)'!U1804="","",'query (10)'!U1804)</f>
        <v>0</v>
      </c>
      <c r="X1804" s="39">
        <f>IF('query (10)'!V1804="","",'query (10)'!V1804)</f>
        <v>30</v>
      </c>
      <c r="Y1804" s="41">
        <f>IF('query (10)'!W1804="","",'query (10)'!W1804)</f>
        <v>46114</v>
      </c>
      <c r="Z1804" s="41">
        <f>IF('query (10)'!X1804="","",'query (10)'!X1804)</f>
        <v>46183</v>
      </c>
      <c r="AA1804" s="41">
        <f>IF('query (10)'!Y1804="","",'query (10)'!Y1804)</f>
        <v>46183</v>
      </c>
      <c r="AB1804" s="41">
        <f>IF('query (10)'!Z1804="","",'query (10)'!Z1804)</f>
        <v>46213</v>
      </c>
      <c r="AC1804" s="38" t="str">
        <f>IF(OR('query (10)'!AA1804="",COUNTIF(Cleaning_Rules!$A$21:$A$26,TRIM('query (10)'!AA1804))&gt;0),"",TRIM('query (10)'!AA1804))</f>
        <v/>
      </c>
      <c r="AD1804" s="38" t="str">
        <f>IF('query (10)'!AB1804="","",TRIM(IFERROR(_xlfn.TEXTBEFORE('query (10)'!AB1804,"("),'query (10)'!AB1804)))</f>
        <v>เริ่มซ่อมงาน PM แล้ว รับผิดชอบโดย PONGPITAK SONCHAI</v>
      </c>
      <c r="AE1804" s="38" t="str">
        <f>IFERROR(LOWER(TRIM(_xlfn.TEXTBEFORE(_xlfn.TEXTAFTER('query (10)'!AB1804,"("),")"))),"")</f>
        <v>sonchai-p-6240@nsk.com</v>
      </c>
      <c r="AF1804" s="38" t="str">
        <f>IF('query (10)'!AD1804="","",TRIM('query (10)'!AD1804))</f>
        <v>ณัฐดนัย จุฑาเทพ</v>
      </c>
      <c r="AG1804" s="38" t="str">
        <f>IF('query (10)'!AE1804="","",TRIM('query (10)'!AE1804))</f>
        <v>พงษ์พิทักษ์ ศรไชย</v>
      </c>
      <c r="AH1804" s="38" t="str">
        <f>IF('query (10)'!AF1804="","",IFERROR(VALUE('query (10)'!AF1804),""))</f>
        <v/>
      </c>
      <c r="AI1804" s="38" t="str">
        <f>IF('query (10)'!AG1804="","",TRIM('query (10)'!AG1804))</f>
        <v/>
      </c>
      <c r="AJ1804" s="38" t="str">
        <f>IF('query (10)'!AH1804="","",IFERROR(VALUE('query (10)'!AH1804),""))</f>
        <v/>
      </c>
      <c r="AK1804" s="38" t="str">
        <f>IF('query (10)'!AI1804="","",TRIM('query (10)'!AI1804))</f>
        <v/>
      </c>
      <c r="AL1804" s="42">
        <f t="shared" si="140"/>
        <v>2026</v>
      </c>
      <c r="AM1804" s="42" t="str">
        <f t="shared" si="141"/>
        <v>2026-04</v>
      </c>
      <c r="AN1804" s="42" t="str">
        <f t="shared" ca="1" si="142"/>
        <v/>
      </c>
      <c r="AO1804" s="42" t="str">
        <f t="shared" si="143"/>
        <v>CH-350 | PRE-AXIAL CLEARANCE INSPECTION EQUIPMENT | KWD3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PONGPITAK SONCHAI | พงษ์พิทักษ์ ศรไชย</v>
      </c>
      <c r="AP1804" s="42" t="str">
        <f>_xlfn.TEXTJOIN("; ",TRUE,IF(COUNTA('query (10)'!A1804:AK1804)&lt;=6,"NEAR_EMPTY_ROW",""),IF($K1804="","MISSING_STATUS",""),IF(AND($K1804="เสร็จสิ้น",$Z1804=""),"DONE_NO_ACTUAL_DATE",""),IF(AND($I1804="Condition-based Maintenance",$AH1804=""),"CBM_NO_MEASUREMENT",""),IF(OR($X1804="",$X1804=0),"INVALID_PERIOD",""),IF(AND($AA1804&lt;&gt;"",$AB1804&lt;&gt;"",$AB1804&lt;$AA1804),"DATE_SEQUENCE_ERROR",""),IF(AND($AB1804&lt;&gt;"",$AB1804&gt;DATE(2030,12,31)),"DATE_OUTLIER",""),IF($C1804="","MISSING_QRCODE",""),IF($J1804="UNKNOWN","UNKNOWN_PM_TYPE",""),IF($L1804="UNKNOWN","UNKNOWN_STATUS",""))</f>
        <v/>
      </c>
      <c r="AQ1804" s="42" t="str">
        <f t="shared" si="144"/>
        <v>NO</v>
      </c>
    </row>
    <row r="1805" spans="1:43" x14ac:dyDescent="0.3">
      <c r="A1805" s="38">
        <f>IF('query (10)'!A1805="","",'query (10)'!A1805)</f>
        <v>2013</v>
      </c>
      <c r="B1805" s="38">
        <f>IF('query (10)'!B1805="","",'query (10)'!B1805)</f>
        <v>20844</v>
      </c>
      <c r="C1805" s="38" t="str">
        <f>TRIM(UPPER('query (10)'!M1805))</f>
        <v>CH-472</v>
      </c>
      <c r="D1805" s="38" t="str">
        <f>TRIM(UPPER(IFERROR(_xlfn.TEXTBEFORE('query (10)'!L1805,"("),'query (10)'!L1805)))</f>
        <v>PRE-AXIAL CLEARANCE INSPECTION EQUIPMENT</v>
      </c>
      <c r="E1805" s="38" t="str">
        <f>IFERROR(TRIM(UPPER(_xlfn.TEXTBEFORE(_xlfn.TEXTAFTER('query (10)'!L1805,"("),")"))),"")</f>
        <v/>
      </c>
      <c r="F1805" s="38" t="str">
        <f>TRIM('query (10)'!K1805)</f>
        <v>KWD4</v>
      </c>
      <c r="G1805" s="38" t="str">
        <f>IF('query (10)'!J1805="","",'query (10)'!J1805)</f>
        <v>Electrical Control</v>
      </c>
      <c r="H1805" s="38" t="str">
        <f>TRIM(UPPER('query (10)'!J1805))</f>
        <v>ELECTRICAL CONTROL</v>
      </c>
      <c r="I1805" s="38" t="str">
        <f>IF('query (10)'!F1805="","",'query (10)'!F1805)</f>
        <v>Time-based Maintenance</v>
      </c>
      <c r="J1805" s="38" t="str">
        <f>IF('query (10)'!F1805="","",IFERROR(INDEX(Cleaning_Rules!$B$14:$B$17,MATCH(TRIM('query (10)'!F1805),Cleaning_Rules!$A$14:$A$17,0)),"UNKNOWN"))</f>
        <v>TBM</v>
      </c>
      <c r="K1805" s="38" t="str">
        <f>IF('query (10)'!G1805="","",'query (10)'!G1805)</f>
        <v>เสร็จสิ้น</v>
      </c>
      <c r="L1805" s="38" t="str">
        <f>IF('query (10)'!G1805="","MISSING",IFERROR(INDEX(Cleaning_Rules!$B$5:$B$10,MATCH(TRIM('query (10)'!G1805),Cleaning_Rules!$A$5:$A$10,0)),"UNKNOWN"))</f>
        <v>COMPLETED</v>
      </c>
      <c r="M1805" s="38" t="str">
        <f>IF('query (10)'!I1805="","",'query (10)'!I1805)</f>
        <v>Electrical</v>
      </c>
      <c r="N1805" s="38" t="str">
        <f>IF('query (10)'!O1805="","",'query (10)'!O1805)</f>
        <v>Inspection</v>
      </c>
      <c r="O1805" s="38" t="str">
        <f>IF('query (10)'!P1805="","",'query (10)'!P1805)</f>
        <v>Medium</v>
      </c>
      <c r="P1805" s="38" t="str">
        <f>IF('query (10)'!N1805="","",'query (10)'!N1805)</f>
        <v xml:space="preserve"> Check Push botton, Emergency, Lamp, Selector switch
Check Circuit breaker, Power supply, Magnetic, Relay 
Check lens Photo sensor 
Check tight anchor point of Photo sensor
Check Area Sensor
Check Emergency Stop
</v>
      </c>
      <c r="Q1805" s="38" t="str">
        <f>TRIM('query (10)'!N1805)</f>
        <v xml:space="preserve">Check Push botton, Emergency, Lamp, Selector switch
Check Circuit breaker, Power supply, Magnetic, Relay 
Check lens Photo sensor 
Check tight anchor point of Photo sensor
Check Area Sensor
Check Emergency Stop
</v>
      </c>
      <c r="R1805" s="38" t="str">
        <f>TRIM(UPPER('query (10)'!R1805))</f>
        <v/>
      </c>
      <c r="S1805" s="38" t="str">
        <f>TRIM(UPPER('query (10)'!S1805))</f>
        <v/>
      </c>
      <c r="T1805" s="38" t="str">
        <f>IF('query (10)'!Q1805="","",TRIM(UPPER('query (10)'!Q1805)))</f>
        <v/>
      </c>
      <c r="U1805" s="38" t="str">
        <f>IF('query (10)'!T1805="","",'query (10)'!T1805)</f>
        <v/>
      </c>
      <c r="V1805" s="39" t="str">
        <f>IF('query (10)'!T1805="","",IFERROR(VALUE('query (10)'!T1805),""))</f>
        <v/>
      </c>
      <c r="W1805" s="40">
        <f>IF('query (10)'!U1805="","",'query (10)'!U1805)</f>
        <v>0</v>
      </c>
      <c r="X1805" s="39">
        <f>IF('query (10)'!V1805="","",'query (10)'!V1805)</f>
        <v>30</v>
      </c>
      <c r="Y1805" s="41">
        <f>IF('query (10)'!W1805="","",'query (10)'!W1805)</f>
        <v>46115</v>
      </c>
      <c r="Z1805" s="41">
        <f>IF('query (10)'!X1805="","",'query (10)'!X1805)</f>
        <v>46176</v>
      </c>
      <c r="AA1805" s="41">
        <f>IF('query (10)'!Y1805="","",'query (10)'!Y1805)</f>
        <v>46176</v>
      </c>
      <c r="AB1805" s="41">
        <f>IF('query (10)'!Z1805="","",'query (10)'!Z1805)</f>
        <v>46206</v>
      </c>
      <c r="AC1805" s="38" t="str">
        <f>IF(OR('query (10)'!AA1805="",COUNTIF(Cleaning_Rules!$A$21:$A$26,TRIM('query (10)'!AA1805))&gt;0),"",TRIM('query (10)'!AA1805))</f>
        <v/>
      </c>
      <c r="AD1805" s="38" t="str">
        <f>IF('query (10)'!AB1805="","",TRIM(IFERROR(_xlfn.TEXTBEFORE('query (10)'!AB1805,"("),'query (10)'!AB1805)))</f>
        <v>เริ่มซ่อมงาน PM แล้ว รับผิดชอบโดย NATDANAI JUTHATHEP</v>
      </c>
      <c r="AE1805" s="38" t="str">
        <f>IFERROR(LOWER(TRIM(_xlfn.TEXTBEFORE(_xlfn.TEXTAFTER('query (10)'!AB1805,"("),")"))),"")</f>
        <v>juthathep-n-4697@nsk.com</v>
      </c>
      <c r="AF1805" s="38" t="str">
        <f>IF('query (10)'!AD1805="","",TRIM('query (10)'!AD1805))</f>
        <v>ณัฐดนัย จุฑาเทพ</v>
      </c>
      <c r="AG1805" s="38" t="str">
        <f>IF('query (10)'!AE1805="","",TRIM('query (10)'!AE1805))</f>
        <v>ณัฐดนัย จุฑาเทพ</v>
      </c>
      <c r="AH1805" s="38" t="str">
        <f>IF('query (10)'!AF1805="","",IFERROR(VALUE('query (10)'!AF1805),""))</f>
        <v/>
      </c>
      <c r="AI1805" s="38" t="str">
        <f>IF('query (10)'!AG1805="","",TRIM('query (10)'!AG1805))</f>
        <v/>
      </c>
      <c r="AJ1805" s="38" t="str">
        <f>IF('query (10)'!AH1805="","",IFERROR(VALUE('query (10)'!AH1805),""))</f>
        <v/>
      </c>
      <c r="AK1805" s="38" t="str">
        <f>IF('query (10)'!AI1805="","",TRIM('query (10)'!AI1805))</f>
        <v/>
      </c>
      <c r="AL1805" s="42">
        <f t="shared" si="140"/>
        <v>2026</v>
      </c>
      <c r="AM1805" s="42" t="str">
        <f t="shared" si="141"/>
        <v>2026-04</v>
      </c>
      <c r="AN1805" s="42" t="str">
        <f t="shared" ca="1" si="142"/>
        <v/>
      </c>
      <c r="AO1805" s="42" t="str">
        <f t="shared" si="143"/>
        <v>CH-472 | PRE-AXIAL CLEARANCE INSPECTION EQUIPMENT | KWD4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805" s="42" t="str">
        <f>_xlfn.TEXTJOIN("; ",TRUE,IF(COUNTA('query (10)'!A1805:AK1805)&lt;=6,"NEAR_EMPTY_ROW",""),IF($K1805="","MISSING_STATUS",""),IF(AND($K1805="เสร็จสิ้น",$Z1805=""),"DONE_NO_ACTUAL_DATE",""),IF(AND($I1805="Condition-based Maintenance",$AH1805=""),"CBM_NO_MEASUREMENT",""),IF(OR($X1805="",$X1805=0),"INVALID_PERIOD",""),IF(AND($AA1805&lt;&gt;"",$AB1805&lt;&gt;"",$AB1805&lt;$AA1805),"DATE_SEQUENCE_ERROR",""),IF(AND($AB1805&lt;&gt;"",$AB1805&gt;DATE(2030,12,31)),"DATE_OUTLIER",""),IF($C1805="","MISSING_QRCODE",""),IF($J1805="UNKNOWN","UNKNOWN_PM_TYPE",""),IF($L1805="UNKNOWN","UNKNOWN_STATUS",""))</f>
        <v/>
      </c>
      <c r="AQ1805" s="42" t="str">
        <f t="shared" si="144"/>
        <v>NO</v>
      </c>
    </row>
    <row r="1806" spans="1:43" x14ac:dyDescent="0.3">
      <c r="A1806" s="38">
        <f>IF('query (10)'!A1806="","",'query (10)'!A1806)</f>
        <v>2014</v>
      </c>
      <c r="B1806" s="38">
        <f>IF('query (10)'!B1806="","",'query (10)'!B1806)</f>
        <v>20861</v>
      </c>
      <c r="C1806" s="38" t="str">
        <f>TRIM(UPPER('query (10)'!M1806))</f>
        <v>CH-588</v>
      </c>
      <c r="D1806" s="38" t="str">
        <f>TRIM(UPPER(IFERROR(_xlfn.TEXTBEFORE('query (10)'!L1806,"("),'query (10)'!L1806)))</f>
        <v>PRE-AXIAL CLEARANCE INSPECTION EQUIPMENT</v>
      </c>
      <c r="E1806" s="38" t="str">
        <f>IFERROR(TRIM(UPPER(_xlfn.TEXTBEFORE(_xlfn.TEXTAFTER('query (10)'!L1806,"("),")"))),"")</f>
        <v/>
      </c>
      <c r="F1806" s="38" t="str">
        <f>TRIM('query (10)'!K1806)</f>
        <v>KWD5</v>
      </c>
      <c r="G1806" s="38" t="str">
        <f>IF('query (10)'!J1806="","",'query (10)'!J1806)</f>
        <v>Electrical Control</v>
      </c>
      <c r="H1806" s="38" t="str">
        <f>TRIM(UPPER('query (10)'!J1806))</f>
        <v>ELECTRICAL CONTROL</v>
      </c>
      <c r="I1806" s="38" t="str">
        <f>IF('query (10)'!F1806="","",'query (10)'!F1806)</f>
        <v>Time-based Maintenance</v>
      </c>
      <c r="J1806" s="38" t="str">
        <f>IF('query (10)'!F1806="","",IFERROR(INDEX(Cleaning_Rules!$B$14:$B$17,MATCH(TRIM('query (10)'!F1806),Cleaning_Rules!$A$14:$A$17,0)),"UNKNOWN"))</f>
        <v>TBM</v>
      </c>
      <c r="K1806" s="38" t="str">
        <f>IF('query (10)'!G1806="","",'query (10)'!G1806)</f>
        <v>เสร็จสิ้น</v>
      </c>
      <c r="L1806" s="38" t="str">
        <f>IF('query (10)'!G1806="","MISSING",IFERROR(INDEX(Cleaning_Rules!$B$5:$B$10,MATCH(TRIM('query (10)'!G1806),Cleaning_Rules!$A$5:$A$10,0)),"UNKNOWN"))</f>
        <v>COMPLETED</v>
      </c>
      <c r="M1806" s="38" t="str">
        <f>IF('query (10)'!I1806="","",'query (10)'!I1806)</f>
        <v>Electrical</v>
      </c>
      <c r="N1806" s="38" t="str">
        <f>IF('query (10)'!O1806="","",'query (10)'!O1806)</f>
        <v>Inspection</v>
      </c>
      <c r="O1806" s="38" t="str">
        <f>IF('query (10)'!P1806="","",'query (10)'!P1806)</f>
        <v>Medium</v>
      </c>
      <c r="P1806" s="38" t="str">
        <f>IF('query (10)'!N1806="","",'query (10)'!N1806)</f>
        <v xml:space="preserve"> Check Push botton, Emergency, Lamp, Selector switch
Check Circuit breaker, Power supply, Magnetic, Relay 
Check lens Photo sensor 
Check tight anchor point of Photo sensor
Check Area Sensor
Check Emergency Stop
</v>
      </c>
      <c r="Q1806" s="38" t="str">
        <f>TRIM('query (10)'!N1806)</f>
        <v xml:space="preserve">Check Push botton, Emergency, Lamp, Selector switch
Check Circuit breaker, Power supply, Magnetic, Relay 
Check lens Photo sensor 
Check tight anchor point of Photo sensor
Check Area Sensor
Check Emergency Stop
</v>
      </c>
      <c r="R1806" s="38" t="str">
        <f>TRIM(UPPER('query (10)'!R1806))</f>
        <v/>
      </c>
      <c r="S1806" s="38" t="str">
        <f>TRIM(UPPER('query (10)'!S1806))</f>
        <v/>
      </c>
      <c r="T1806" s="38" t="str">
        <f>IF('query (10)'!Q1806="","",TRIM(UPPER('query (10)'!Q1806)))</f>
        <v/>
      </c>
      <c r="U1806" s="38" t="str">
        <f>IF('query (10)'!T1806="","",'query (10)'!T1806)</f>
        <v/>
      </c>
      <c r="V1806" s="39" t="str">
        <f>IF('query (10)'!T1806="","",IFERROR(VALUE('query (10)'!T1806),""))</f>
        <v/>
      </c>
      <c r="W1806" s="40">
        <f>IF('query (10)'!U1806="","",'query (10)'!U1806)</f>
        <v>0</v>
      </c>
      <c r="X1806" s="39">
        <f>IF('query (10)'!V1806="","",'query (10)'!V1806)</f>
        <v>30</v>
      </c>
      <c r="Y1806" s="41">
        <f>IF('query (10)'!W1806="","",'query (10)'!W1806)</f>
        <v>46116</v>
      </c>
      <c r="Z1806" s="41">
        <f>IF('query (10)'!X1806="","",'query (10)'!X1806)</f>
        <v>46183</v>
      </c>
      <c r="AA1806" s="41">
        <f>IF('query (10)'!Y1806="","",'query (10)'!Y1806)</f>
        <v>46183</v>
      </c>
      <c r="AB1806" s="41">
        <f>IF('query (10)'!Z1806="","",'query (10)'!Z1806)</f>
        <v>46213</v>
      </c>
      <c r="AC1806" s="38" t="str">
        <f>IF(OR('query (10)'!AA1806="",COUNTIF(Cleaning_Rules!$A$21:$A$26,TRIM('query (10)'!AA1806))&gt;0),"",TRIM('query (10)'!AA1806))</f>
        <v/>
      </c>
      <c r="AD1806" s="38" t="str">
        <f>IF('query (10)'!AB1806="","",TRIM(IFERROR(_xlfn.TEXTBEFORE('query (10)'!AB1806,"("),'query (10)'!AB1806)))</f>
        <v>เริ่มซ่อมงาน PM แล้ว รับผิดชอบโดย NATDANAI JUTHATHEP</v>
      </c>
      <c r="AE1806" s="38" t="str">
        <f>IFERROR(LOWER(TRIM(_xlfn.TEXTBEFORE(_xlfn.TEXTAFTER('query (10)'!AB1806,"("),")"))),"")</f>
        <v>juthathep-n-4697@nsk.com</v>
      </c>
      <c r="AF1806" s="38" t="str">
        <f>IF('query (10)'!AD1806="","",TRIM('query (10)'!AD1806))</f>
        <v>ณัฐดนัย จุฑาเทพ</v>
      </c>
      <c r="AG1806" s="38" t="str">
        <f>IF('query (10)'!AE1806="","",TRIM('query (10)'!AE1806))</f>
        <v>ณัฐดนัย จุฑาเทพ</v>
      </c>
      <c r="AH1806" s="38" t="str">
        <f>IF('query (10)'!AF1806="","",IFERROR(VALUE('query (10)'!AF1806),""))</f>
        <v/>
      </c>
      <c r="AI1806" s="38" t="str">
        <f>IF('query (10)'!AG1806="","",TRIM('query (10)'!AG1806))</f>
        <v/>
      </c>
      <c r="AJ1806" s="38" t="str">
        <f>IF('query (10)'!AH1806="","",IFERROR(VALUE('query (10)'!AH1806),""))</f>
        <v/>
      </c>
      <c r="AK1806" s="38" t="str">
        <f>IF('query (10)'!AI1806="","",TRIM('query (10)'!AI1806))</f>
        <v/>
      </c>
      <c r="AL1806" s="42">
        <f t="shared" si="140"/>
        <v>2026</v>
      </c>
      <c r="AM1806" s="42" t="str">
        <f t="shared" si="141"/>
        <v>2026-04</v>
      </c>
      <c r="AN1806" s="42" t="str">
        <f t="shared" ca="1" si="142"/>
        <v/>
      </c>
      <c r="AO1806" s="42" t="str">
        <f t="shared" si="143"/>
        <v>CH-588 | PRE-AXIAL CLEARANCE INSPECTION EQUIPMENT | KWD5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806" s="42" t="str">
        <f>_xlfn.TEXTJOIN("; ",TRUE,IF(COUNTA('query (10)'!A1806:AK1806)&lt;=6,"NEAR_EMPTY_ROW",""),IF($K1806="","MISSING_STATUS",""),IF(AND($K1806="เสร็จสิ้น",$Z1806=""),"DONE_NO_ACTUAL_DATE",""),IF(AND($I1806="Condition-based Maintenance",$AH1806=""),"CBM_NO_MEASUREMENT",""),IF(OR($X1806="",$X1806=0),"INVALID_PERIOD",""),IF(AND($AA1806&lt;&gt;"",$AB1806&lt;&gt;"",$AB1806&lt;$AA1806),"DATE_SEQUENCE_ERROR",""),IF(AND($AB1806&lt;&gt;"",$AB1806&gt;DATE(2030,12,31)),"DATE_OUTLIER",""),IF($C1806="","MISSING_QRCODE",""),IF($J1806="UNKNOWN","UNKNOWN_PM_TYPE",""),IF($L1806="UNKNOWN","UNKNOWN_STATUS",""))</f>
        <v/>
      </c>
      <c r="AQ1806" s="42" t="str">
        <f t="shared" si="144"/>
        <v>NO</v>
      </c>
    </row>
    <row r="1807" spans="1:43" x14ac:dyDescent="0.3">
      <c r="A1807" s="38">
        <f>IF('query (10)'!A1807="","",'query (10)'!A1807)</f>
        <v>2015</v>
      </c>
      <c r="B1807" s="38" t="str">
        <f>IF('query (10)'!B1807="","",'query (10)'!B1807)</f>
        <v/>
      </c>
      <c r="C1807" s="38" t="str">
        <f>TRIM(UPPER('query (10)'!M1807))</f>
        <v>CH-703</v>
      </c>
      <c r="D1807" s="38" t="str">
        <f>TRIM(UPPER(IFERROR(_xlfn.TEXTBEFORE('query (10)'!L1807,"("),'query (10)'!L1807)))</f>
        <v>PRE-AXIAL CLEARANCE INSPECTION EQUIPMENT</v>
      </c>
      <c r="E1807" s="38" t="str">
        <f>IFERROR(TRIM(UPPER(_xlfn.TEXTBEFORE(_xlfn.TEXTAFTER('query (10)'!L1807,"("),")"))),"")</f>
        <v/>
      </c>
      <c r="F1807" s="38" t="str">
        <f>TRIM('query (10)'!K1807)</f>
        <v>KWD6</v>
      </c>
      <c r="G1807" s="38" t="str">
        <f>IF('query (10)'!J1807="","",'query (10)'!J1807)</f>
        <v>Electrical Control</v>
      </c>
      <c r="H1807" s="38" t="str">
        <f>TRIM(UPPER('query (10)'!J1807))</f>
        <v>ELECTRICAL CONTROL</v>
      </c>
      <c r="I1807" s="38" t="str">
        <f>IF('query (10)'!F1807="","",'query (10)'!F1807)</f>
        <v>Time-based Maintenance</v>
      </c>
      <c r="J1807" s="38" t="str">
        <f>IF('query (10)'!F1807="","",IFERROR(INDEX(Cleaning_Rules!$B$14:$B$17,MATCH(TRIM('query (10)'!F1807),Cleaning_Rules!$A$14:$A$17,0)),"UNKNOWN"))</f>
        <v>TBM</v>
      </c>
      <c r="K1807" s="38" t="str">
        <f>IF('query (10)'!G1807="","",'query (10)'!G1807)</f>
        <v>แผนใหม่</v>
      </c>
      <c r="L1807" s="38" t="str">
        <f>IF('query (10)'!G1807="","MISSING",IFERROR(INDEX(Cleaning_Rules!$B$5:$B$10,MATCH(TRIM('query (10)'!G1807),Cleaning_Rules!$A$5:$A$10,0)),"UNKNOWN"))</f>
        <v>NEW_PLAN</v>
      </c>
      <c r="M1807" s="38" t="str">
        <f>IF('query (10)'!I1807="","",'query (10)'!I1807)</f>
        <v>Electrical</v>
      </c>
      <c r="N1807" s="38" t="str">
        <f>IF('query (10)'!O1807="","",'query (10)'!O1807)</f>
        <v>Inspection</v>
      </c>
      <c r="O1807" s="38" t="str">
        <f>IF('query (10)'!P1807="","",'query (10)'!P1807)</f>
        <v>Medium</v>
      </c>
      <c r="P1807" s="38" t="str">
        <f>IF('query (10)'!N1807="","",'query (10)'!N1807)</f>
        <v xml:space="preserve"> Check Push botton, Emergency, Lamp, Selector switch
Check Circuit breaker, Power supply, Magnetic, Relay 
Check lens Photo sensor 
Check tight anchor point of Photo sensor
Check Area Sensor
Check Emergency Stop
</v>
      </c>
      <c r="Q1807" s="38" t="str">
        <f>TRIM('query (10)'!N1807)</f>
        <v xml:space="preserve">Check Push botton, Emergency, Lamp, Selector switch
Check Circuit breaker, Power supply, Magnetic, Relay 
Check lens Photo sensor 
Check tight anchor point of Photo sensor
Check Area Sensor
Check Emergency Stop
</v>
      </c>
      <c r="R1807" s="38" t="str">
        <f>TRIM(UPPER('query (10)'!R1807))</f>
        <v/>
      </c>
      <c r="S1807" s="38" t="str">
        <f>TRIM(UPPER('query (10)'!S1807))</f>
        <v/>
      </c>
      <c r="T1807" s="38" t="str">
        <f>IF('query (10)'!Q1807="","",TRIM(UPPER('query (10)'!Q1807)))</f>
        <v/>
      </c>
      <c r="U1807" s="38" t="str">
        <f>IF('query (10)'!T1807="","",'query (10)'!T1807)</f>
        <v/>
      </c>
      <c r="V1807" s="39" t="str">
        <f>IF('query (10)'!T1807="","",IFERROR(VALUE('query (10)'!T1807),""))</f>
        <v/>
      </c>
      <c r="W1807" s="40">
        <f>IF('query (10)'!U1807="","",'query (10)'!U1807)</f>
        <v>0</v>
      </c>
      <c r="X1807" s="39">
        <f>IF('query (10)'!V1807="","",'query (10)'!V1807)</f>
        <v>30</v>
      </c>
      <c r="Y1807" s="41">
        <f>IF('query (10)'!W1807="","",'query (10)'!W1807)</f>
        <v>46118</v>
      </c>
      <c r="Z1807" s="41" t="str">
        <f>IF('query (10)'!X1807="","",'query (10)'!X1807)</f>
        <v/>
      </c>
      <c r="AA1807" s="41">
        <f>IF('query (10)'!Y1807="","",'query (10)'!Y1807)</f>
        <v>46118</v>
      </c>
      <c r="AB1807" s="41">
        <f>IF('query (10)'!Z1807="","",'query (10)'!Z1807)</f>
        <v>46148</v>
      </c>
      <c r="AC1807" s="38" t="str">
        <f>IF(OR('query (10)'!AA1807="",COUNTIF(Cleaning_Rules!$A$21:$A$26,TRIM('query (10)'!AA1807))&gt;0),"",TRIM('query (10)'!AA1807))</f>
        <v/>
      </c>
      <c r="AD1807" s="38" t="str">
        <f>IF('query (10)'!AB1807="","",TRIM(IFERROR(_xlfn.TEXTBEFORE('query (10)'!AB1807,"("),'query (10)'!AB1807)))</f>
        <v/>
      </c>
      <c r="AE1807" s="38" t="str">
        <f>IFERROR(LOWER(TRIM(_xlfn.TEXTBEFORE(_xlfn.TEXTAFTER('query (10)'!AB1807,"("),")"))),"")</f>
        <v/>
      </c>
      <c r="AF1807" s="38" t="str">
        <f>IF('query (10)'!AD1807="","",TRIM('query (10)'!AD1807))</f>
        <v>ณัฐดนัย จุฑาเทพ</v>
      </c>
      <c r="AG1807" s="38" t="str">
        <f>IF('query (10)'!AE1807="","",TRIM('query (10)'!AE1807))</f>
        <v>ณัฐดนัย จุฑาเทพ</v>
      </c>
      <c r="AH1807" s="38" t="str">
        <f>IF('query (10)'!AF1807="","",IFERROR(VALUE('query (10)'!AF1807),""))</f>
        <v/>
      </c>
      <c r="AI1807" s="38" t="str">
        <f>IF('query (10)'!AG1807="","",TRIM('query (10)'!AG1807))</f>
        <v/>
      </c>
      <c r="AJ1807" s="38" t="str">
        <f>IF('query (10)'!AH1807="","",IFERROR(VALUE('query (10)'!AH1807),""))</f>
        <v/>
      </c>
      <c r="AK1807" s="38" t="str">
        <f>IF('query (10)'!AI1807="","",TRIM('query (10)'!AI1807))</f>
        <v/>
      </c>
      <c r="AL1807" s="42">
        <f t="shared" si="140"/>
        <v>2026</v>
      </c>
      <c r="AM1807" s="42" t="str">
        <f t="shared" si="141"/>
        <v>2026-04</v>
      </c>
      <c r="AN1807" s="42" t="str">
        <f t="shared" ca="1" si="142"/>
        <v>OVERDUE</v>
      </c>
      <c r="AO1807" s="42" t="str">
        <f t="shared" si="143"/>
        <v>CH-703 | PRE-AXIAL CLEARANCE INSPECTION EQUIPMENT | KWD6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ณัฐดนัย จุฑาเทพ</v>
      </c>
      <c r="AP1807" s="42" t="str">
        <f>_xlfn.TEXTJOIN("; ",TRUE,IF(COUNTA('query (10)'!A1807:AK1807)&lt;=6,"NEAR_EMPTY_ROW",""),IF($K1807="","MISSING_STATUS",""),IF(AND($K1807="เสร็จสิ้น",$Z1807=""),"DONE_NO_ACTUAL_DATE",""),IF(AND($I1807="Condition-based Maintenance",$AH1807=""),"CBM_NO_MEASUREMENT",""),IF(OR($X1807="",$X1807=0),"INVALID_PERIOD",""),IF(AND($AA1807&lt;&gt;"",$AB1807&lt;&gt;"",$AB1807&lt;$AA1807),"DATE_SEQUENCE_ERROR",""),IF(AND($AB1807&lt;&gt;"",$AB1807&gt;DATE(2030,12,31)),"DATE_OUTLIER",""),IF($C1807="","MISSING_QRCODE",""),IF($J1807="UNKNOWN","UNKNOWN_PM_TYPE",""),IF($L1807="UNKNOWN","UNKNOWN_STATUS",""))</f>
        <v/>
      </c>
      <c r="AQ1807" s="42" t="str">
        <f t="shared" si="144"/>
        <v>NO</v>
      </c>
    </row>
    <row r="1808" spans="1:43" x14ac:dyDescent="0.3">
      <c r="A1808" s="38">
        <f>IF('query (10)'!A1808="","",'query (10)'!A1808)</f>
        <v>2016</v>
      </c>
      <c r="B1808" s="38">
        <f>IF('query (10)'!B1808="","",'query (10)'!B1808)</f>
        <v>19891</v>
      </c>
      <c r="C1808" s="38" t="str">
        <f>TRIM(UPPER('query (10)'!M1808))</f>
        <v>CH-837</v>
      </c>
      <c r="D1808" s="38" t="str">
        <f>TRIM(UPPER(IFERROR(_xlfn.TEXTBEFORE('query (10)'!L1808,"("),'query (10)'!L1808)))</f>
        <v>PRE-AXIAL CLEARANCE INSPECTION EQUIPMENT</v>
      </c>
      <c r="E1808" s="38" t="str">
        <f>IFERROR(TRIM(UPPER(_xlfn.TEXTBEFORE(_xlfn.TEXTAFTER('query (10)'!L1808,"("),")"))),"")</f>
        <v/>
      </c>
      <c r="F1808" s="38" t="str">
        <f>TRIM('query (10)'!K1808)</f>
        <v>KWD7</v>
      </c>
      <c r="G1808" s="38" t="str">
        <f>IF('query (10)'!J1808="","",'query (10)'!J1808)</f>
        <v>Electrical Control</v>
      </c>
      <c r="H1808" s="38" t="str">
        <f>TRIM(UPPER('query (10)'!J1808))</f>
        <v>ELECTRICAL CONTROL</v>
      </c>
      <c r="I1808" s="38" t="str">
        <f>IF('query (10)'!F1808="","",'query (10)'!F1808)</f>
        <v>Time-based Maintenance</v>
      </c>
      <c r="J1808" s="38" t="str">
        <f>IF('query (10)'!F1808="","",IFERROR(INDEX(Cleaning_Rules!$B$14:$B$17,MATCH(TRIM('query (10)'!F1808),Cleaning_Rules!$A$14:$A$17,0)),"UNKNOWN"))</f>
        <v>TBM</v>
      </c>
      <c r="K1808" s="38" t="str">
        <f>IF('query (10)'!G1808="","",'query (10)'!G1808)</f>
        <v>เสร็จสิ้น</v>
      </c>
      <c r="L1808" s="38" t="str">
        <f>IF('query (10)'!G1808="","MISSING",IFERROR(INDEX(Cleaning_Rules!$B$5:$B$10,MATCH(TRIM('query (10)'!G1808),Cleaning_Rules!$A$5:$A$10,0)),"UNKNOWN"))</f>
        <v>COMPLETED</v>
      </c>
      <c r="M1808" s="38" t="str">
        <f>IF('query (10)'!I1808="","",'query (10)'!I1808)</f>
        <v>Electrical</v>
      </c>
      <c r="N1808" s="38" t="str">
        <f>IF('query (10)'!O1808="","",'query (10)'!O1808)</f>
        <v>Inspection</v>
      </c>
      <c r="O1808" s="38" t="str">
        <f>IF('query (10)'!P1808="","",'query (10)'!P1808)</f>
        <v>Medium</v>
      </c>
      <c r="P1808" s="38" t="str">
        <f>IF('query (10)'!N1808="","",'query (10)'!N1808)</f>
        <v xml:space="preserve"> Check Push botton, Emergency, Lamp, Selector switch
Check Circuit breaker, Power supply, Magnetic, Relay 
Check lens Photo sensor 
Check tight anchor point of Photo sensor
Check Area Sensor
Check Emergency Stop
</v>
      </c>
      <c r="Q1808" s="38" t="str">
        <f>TRIM('query (10)'!N1808)</f>
        <v xml:space="preserve">Check Push botton, Emergency, Lamp, Selector switch
Check Circuit breaker, Power supply, Magnetic, Relay 
Check lens Photo sensor 
Check tight anchor point of Photo sensor
Check Area Sensor
Check Emergency Stop
</v>
      </c>
      <c r="R1808" s="38" t="str">
        <f>TRIM(UPPER('query (10)'!R1808))</f>
        <v/>
      </c>
      <c r="S1808" s="38" t="str">
        <f>TRIM(UPPER('query (10)'!S1808))</f>
        <v/>
      </c>
      <c r="T1808" s="38" t="str">
        <f>IF('query (10)'!Q1808="","",TRIM(UPPER('query (10)'!Q1808)))</f>
        <v/>
      </c>
      <c r="U1808" s="38" t="str">
        <f>IF('query (10)'!T1808="","",'query (10)'!T1808)</f>
        <v/>
      </c>
      <c r="V1808" s="39" t="str">
        <f>IF('query (10)'!T1808="","",IFERROR(VALUE('query (10)'!T1808),""))</f>
        <v/>
      </c>
      <c r="W1808" s="40">
        <f>IF('query (10)'!U1808="","",'query (10)'!U1808)</f>
        <v>0</v>
      </c>
      <c r="X1808" s="39">
        <f>IF('query (10)'!V1808="","",'query (10)'!V1808)</f>
        <v>30</v>
      </c>
      <c r="Y1808" s="41">
        <f>IF('query (10)'!W1808="","",'query (10)'!W1808)</f>
        <v>46119</v>
      </c>
      <c r="Z1808" s="41">
        <f>IF('query (10)'!X1808="","",'query (10)'!X1808)</f>
        <v>46184</v>
      </c>
      <c r="AA1808" s="41">
        <f>IF('query (10)'!Y1808="","",'query (10)'!Y1808)</f>
        <v>46184</v>
      </c>
      <c r="AB1808" s="41">
        <f>IF('query (10)'!Z1808="","",'query (10)'!Z1808)</f>
        <v>46214</v>
      </c>
      <c r="AC1808" s="38" t="str">
        <f>IF(OR('query (10)'!AA1808="",COUNTIF(Cleaning_Rules!$A$21:$A$26,TRIM('query (10)'!AA1808))&gt;0),"",TRIM('query (10)'!AA1808))</f>
        <v/>
      </c>
      <c r="AD1808" s="38" t="str">
        <f>IF('query (10)'!AB1808="","",TRIM(IFERROR(_xlfn.TEXTBEFORE('query (10)'!AB1808,"("),'query (10)'!AB1808)))</f>
        <v>เริ่มซ่อมงาน PM แล้ว รับผิดชอบโดย NATDANAI JUTHATHEP</v>
      </c>
      <c r="AE1808" s="38" t="str">
        <f>IFERROR(LOWER(TRIM(_xlfn.TEXTBEFORE(_xlfn.TEXTAFTER('query (10)'!AB1808,"("),")"))),"")</f>
        <v>juthathep-n-4697@nsk.com</v>
      </c>
      <c r="AF1808" s="38" t="str">
        <f>IF('query (10)'!AD1808="","",TRIM('query (10)'!AD1808))</f>
        <v>ณัฐดนัย จุฑาเทพ</v>
      </c>
      <c r="AG1808" s="38" t="str">
        <f>IF('query (10)'!AE1808="","",TRIM('query (10)'!AE1808))</f>
        <v>ณัฐดนัย จุฑาเทพ</v>
      </c>
      <c r="AH1808" s="38" t="str">
        <f>IF('query (10)'!AF1808="","",IFERROR(VALUE('query (10)'!AF1808),""))</f>
        <v/>
      </c>
      <c r="AI1808" s="38" t="str">
        <f>IF('query (10)'!AG1808="","",TRIM('query (10)'!AG1808))</f>
        <v/>
      </c>
      <c r="AJ1808" s="38" t="str">
        <f>IF('query (10)'!AH1808="","",IFERROR(VALUE('query (10)'!AH1808),""))</f>
        <v/>
      </c>
      <c r="AK1808" s="38" t="str">
        <f>IF('query (10)'!AI1808="","",TRIM('query (10)'!AI1808))</f>
        <v/>
      </c>
      <c r="AL1808" s="42">
        <f t="shared" si="140"/>
        <v>2026</v>
      </c>
      <c r="AM1808" s="42" t="str">
        <f t="shared" si="141"/>
        <v>2026-04</v>
      </c>
      <c r="AN1808" s="42" t="str">
        <f t="shared" ca="1" si="142"/>
        <v/>
      </c>
      <c r="AO1808" s="42" t="str">
        <f t="shared" si="143"/>
        <v>CH-837 | PRE-AXIAL CLEARANCE INSPECTION EQUIPMENT | KWD7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808" s="42" t="str">
        <f>_xlfn.TEXTJOIN("; ",TRUE,IF(COUNTA('query (10)'!A1808:AK1808)&lt;=6,"NEAR_EMPTY_ROW",""),IF($K1808="","MISSING_STATUS",""),IF(AND($K1808="เสร็จสิ้น",$Z1808=""),"DONE_NO_ACTUAL_DATE",""),IF(AND($I1808="Condition-based Maintenance",$AH1808=""),"CBM_NO_MEASUREMENT",""),IF(OR($X1808="",$X1808=0),"INVALID_PERIOD",""),IF(AND($AA1808&lt;&gt;"",$AB1808&lt;&gt;"",$AB1808&lt;$AA1808),"DATE_SEQUENCE_ERROR",""),IF(AND($AB1808&lt;&gt;"",$AB1808&gt;DATE(2030,12,31)),"DATE_OUTLIER",""),IF($C1808="","MISSING_QRCODE",""),IF($J1808="UNKNOWN","UNKNOWN_PM_TYPE",""),IF($L1808="UNKNOWN","UNKNOWN_STATUS",""))</f>
        <v/>
      </c>
      <c r="AQ1808" s="42" t="str">
        <f t="shared" si="144"/>
        <v>NO</v>
      </c>
    </row>
    <row r="1809" spans="1:43" x14ac:dyDescent="0.3">
      <c r="A1809" s="38">
        <f>IF('query (10)'!A1809="","",'query (10)'!A1809)</f>
        <v>2017</v>
      </c>
      <c r="B1809" s="38" t="str">
        <f>IF('query (10)'!B1809="","",'query (10)'!B1809)</f>
        <v/>
      </c>
      <c r="C1809" s="38" t="str">
        <f>TRIM(UPPER('query (10)'!M1809))</f>
        <v>CH-264</v>
      </c>
      <c r="D1809" s="38" t="str">
        <f>TRIM(UPPER(IFERROR(_xlfn.TEXTBEFORE('query (10)'!L1809,"("),'query (10)'!L1809)))</f>
        <v>PRE-AXIAL CLEARATION INSPECTION EQIUPMENT</v>
      </c>
      <c r="E1809" s="38" t="str">
        <f>IFERROR(TRIM(UPPER(_xlfn.TEXTBEFORE(_xlfn.TEXTAFTER('query (10)'!L1809,"("),")"))),"")</f>
        <v/>
      </c>
      <c r="F1809" s="38" t="str">
        <f>TRIM('query (10)'!K1809)</f>
        <v>KWD2</v>
      </c>
      <c r="G1809" s="38" t="str">
        <f>IF('query (10)'!J1809="","",'query (10)'!J1809)</f>
        <v>Electrical Control</v>
      </c>
      <c r="H1809" s="38" t="str">
        <f>TRIM(UPPER('query (10)'!J1809))</f>
        <v>ELECTRICAL CONTROL</v>
      </c>
      <c r="I1809" s="38" t="str">
        <f>IF('query (10)'!F1809="","",'query (10)'!F1809)</f>
        <v>Time-based Maintenance</v>
      </c>
      <c r="J1809" s="38" t="str">
        <f>IF('query (10)'!F1809="","",IFERROR(INDEX(Cleaning_Rules!$B$14:$B$17,MATCH(TRIM('query (10)'!F1809),Cleaning_Rules!$A$14:$A$17,0)),"UNKNOWN"))</f>
        <v>TBM</v>
      </c>
      <c r="K1809" s="38" t="str">
        <f>IF('query (10)'!G1809="","",'query (10)'!G1809)</f>
        <v>แผนใหม่</v>
      </c>
      <c r="L1809" s="38" t="str">
        <f>IF('query (10)'!G1809="","MISSING",IFERROR(INDEX(Cleaning_Rules!$B$5:$B$10,MATCH(TRIM('query (10)'!G1809),Cleaning_Rules!$A$5:$A$10,0)),"UNKNOWN"))</f>
        <v>NEW_PLAN</v>
      </c>
      <c r="M1809" s="38" t="str">
        <f>IF('query (10)'!I1809="","",'query (10)'!I1809)</f>
        <v>Electrical</v>
      </c>
      <c r="N1809" s="38" t="str">
        <f>IF('query (10)'!O1809="","",'query (10)'!O1809)</f>
        <v>Inspection</v>
      </c>
      <c r="O1809" s="38" t="str">
        <f>IF('query (10)'!P1809="","",'query (10)'!P1809)</f>
        <v>Medium</v>
      </c>
      <c r="P1809" s="38" t="str">
        <f>IF('query (10)'!N1809="","",'query (10)'!N1809)</f>
        <v xml:space="preserve">Check Touch screen 
Check Cable and Connector
Check oil leak in Control Panel
Check Wire insulation of Reed Switch
Check Connecting Pole of Reed Switch
Check Wire insulation of Photo sensor
</v>
      </c>
      <c r="Q1809" s="38" t="str">
        <f>TRIM('query (10)'!N1809)</f>
        <v xml:space="preserve">Check Touch screen 
Check Cable and Connector
Check oil leak in Control Panel
Check Wire insulation of Reed Switch
Check Connecting Pole of Reed Switch
Check Wire insulation of Photo sensor
</v>
      </c>
      <c r="R1809" s="38" t="str">
        <f>TRIM(UPPER('query (10)'!R1809))</f>
        <v/>
      </c>
      <c r="S1809" s="38" t="str">
        <f>TRIM(UPPER('query (10)'!S1809))</f>
        <v/>
      </c>
      <c r="T1809" s="38" t="str">
        <f>IF('query (10)'!Q1809="","",TRIM(UPPER('query (10)'!Q1809)))</f>
        <v/>
      </c>
      <c r="U1809" s="38" t="str">
        <f>IF('query (10)'!T1809="","",'query (10)'!T1809)</f>
        <v/>
      </c>
      <c r="V1809" s="39" t="str">
        <f>IF('query (10)'!T1809="","",IFERROR(VALUE('query (10)'!T1809),""))</f>
        <v/>
      </c>
      <c r="W1809" s="40">
        <f>IF('query (10)'!U1809="","",'query (10)'!U1809)</f>
        <v>0</v>
      </c>
      <c r="X1809" s="39">
        <f>IF('query (10)'!V1809="","",'query (10)'!V1809)</f>
        <v>90</v>
      </c>
      <c r="Y1809" s="41">
        <f>IF('query (10)'!W1809="","",'query (10)'!W1809)</f>
        <v>46113</v>
      </c>
      <c r="Z1809" s="41" t="str">
        <f>IF('query (10)'!X1809="","",'query (10)'!X1809)</f>
        <v/>
      </c>
      <c r="AA1809" s="41">
        <f>IF('query (10)'!Y1809="","",'query (10)'!Y1809)</f>
        <v>46113</v>
      </c>
      <c r="AB1809" s="41">
        <f>IF('query (10)'!Z1809="","",'query (10)'!Z1809)</f>
        <v>46203</v>
      </c>
      <c r="AC1809" s="38" t="str">
        <f>IF(OR('query (10)'!AA1809="",COUNTIF(Cleaning_Rules!$A$21:$A$26,TRIM('query (10)'!AA1809))&gt;0),"",TRIM('query (10)'!AA1809))</f>
        <v/>
      </c>
      <c r="AD1809" s="38" t="str">
        <f>IF('query (10)'!AB1809="","",TRIM(IFERROR(_xlfn.TEXTBEFORE('query (10)'!AB1809,"("),'query (10)'!AB1809)))</f>
        <v/>
      </c>
      <c r="AE1809" s="38" t="str">
        <f>IFERROR(LOWER(TRIM(_xlfn.TEXTBEFORE(_xlfn.TEXTAFTER('query (10)'!AB1809,"("),")"))),"")</f>
        <v/>
      </c>
      <c r="AF1809" s="38" t="str">
        <f>IF('query (10)'!AD1809="","",TRIM('query (10)'!AD1809))</f>
        <v>ณัฐดนัย จุฑาเทพ</v>
      </c>
      <c r="AG1809" s="38" t="str">
        <f>IF('query (10)'!AE1809="","",TRIM('query (10)'!AE1809))</f>
        <v>ณัฐดนัย จุฑาเทพ</v>
      </c>
      <c r="AH1809" s="38" t="str">
        <f>IF('query (10)'!AF1809="","",IFERROR(VALUE('query (10)'!AF1809),""))</f>
        <v/>
      </c>
      <c r="AI1809" s="38" t="str">
        <f>IF('query (10)'!AG1809="","",TRIM('query (10)'!AG1809))</f>
        <v/>
      </c>
      <c r="AJ1809" s="38" t="str">
        <f>IF('query (10)'!AH1809="","",IFERROR(VALUE('query (10)'!AH1809),""))</f>
        <v/>
      </c>
      <c r="AK1809" s="38" t="str">
        <f>IF('query (10)'!AI1809="","",TRIM('query (10)'!AI1809))</f>
        <v/>
      </c>
      <c r="AL1809" s="42">
        <f t="shared" si="140"/>
        <v>2026</v>
      </c>
      <c r="AM1809" s="42" t="str">
        <f t="shared" si="141"/>
        <v>2026-04</v>
      </c>
      <c r="AN1809" s="42" t="str">
        <f t="shared" ca="1" si="142"/>
        <v>OVERDUE</v>
      </c>
      <c r="AO1809" s="42" t="str">
        <f t="shared" si="143"/>
        <v>CH-264 | PRE-AXIAL CLEARATION INSPECTION EQIUPMENT | KWD2 | ELECTRICAL CONTROL | Time-based Maintenance | Electrical | Inspection | Medium | Check Touch screen 
Check Cable and Connector
Check oil leak in Control Panel
Check Wire insulation of Reed Switch
Check Connecting Pole of Reed Switch
Check Wire insulation of Photo sensor
 | ณัฐดนัย จุฑาเทพ</v>
      </c>
      <c r="AP1809" s="42" t="str">
        <f>_xlfn.TEXTJOIN("; ",TRUE,IF(COUNTA('query (10)'!A1809:AK1809)&lt;=6,"NEAR_EMPTY_ROW",""),IF($K1809="","MISSING_STATUS",""),IF(AND($K1809="เสร็จสิ้น",$Z1809=""),"DONE_NO_ACTUAL_DATE",""),IF(AND($I1809="Condition-based Maintenance",$AH1809=""),"CBM_NO_MEASUREMENT",""),IF(OR($X1809="",$X1809=0),"INVALID_PERIOD",""),IF(AND($AA1809&lt;&gt;"",$AB1809&lt;&gt;"",$AB1809&lt;$AA1809),"DATE_SEQUENCE_ERROR",""),IF(AND($AB1809&lt;&gt;"",$AB1809&gt;DATE(2030,12,31)),"DATE_OUTLIER",""),IF($C1809="","MISSING_QRCODE",""),IF($J1809="UNKNOWN","UNKNOWN_PM_TYPE",""),IF($L1809="UNKNOWN","UNKNOWN_STATUS",""))</f>
        <v/>
      </c>
      <c r="AQ1809" s="42" t="str">
        <f t="shared" si="144"/>
        <v>NO</v>
      </c>
    </row>
    <row r="1810" spans="1:43" x14ac:dyDescent="0.3">
      <c r="A1810" s="38">
        <f>IF('query (10)'!A1810="","",'query (10)'!A1810)</f>
        <v>2018</v>
      </c>
      <c r="B1810" s="38">
        <f>IF('query (10)'!B1810="","",'query (10)'!B1810)</f>
        <v>19963</v>
      </c>
      <c r="C1810" s="38" t="str">
        <f>TRIM(UPPER('query (10)'!M1810))</f>
        <v>CH-350</v>
      </c>
      <c r="D1810" s="38" t="str">
        <f>TRIM(UPPER(IFERROR(_xlfn.TEXTBEFORE('query (10)'!L1810,"("),'query (10)'!L1810)))</f>
        <v>PRE-AXIAL CLEARANCE INSPECTION EQUIPMENT</v>
      </c>
      <c r="E1810" s="38" t="str">
        <f>IFERROR(TRIM(UPPER(_xlfn.TEXTBEFORE(_xlfn.TEXTAFTER('query (10)'!L1810,"("),")"))),"")</f>
        <v/>
      </c>
      <c r="F1810" s="38" t="str">
        <f>TRIM('query (10)'!K1810)</f>
        <v>KWD3</v>
      </c>
      <c r="G1810" s="38" t="str">
        <f>IF('query (10)'!J1810="","",'query (10)'!J1810)</f>
        <v>Electrical Control</v>
      </c>
      <c r="H1810" s="38" t="str">
        <f>TRIM(UPPER('query (10)'!J1810))</f>
        <v>ELECTRICAL CONTROL</v>
      </c>
      <c r="I1810" s="38" t="str">
        <f>IF('query (10)'!F1810="","",'query (10)'!F1810)</f>
        <v>Time-based Maintenance</v>
      </c>
      <c r="J1810" s="38" t="str">
        <f>IF('query (10)'!F1810="","",IFERROR(INDEX(Cleaning_Rules!$B$14:$B$17,MATCH(TRIM('query (10)'!F1810),Cleaning_Rules!$A$14:$A$17,0)),"UNKNOWN"))</f>
        <v>TBM</v>
      </c>
      <c r="K1810" s="38" t="str">
        <f>IF('query (10)'!G1810="","",'query (10)'!G1810)</f>
        <v>เสร็จสิ้น</v>
      </c>
      <c r="L1810" s="38" t="str">
        <f>IF('query (10)'!G1810="","MISSING",IFERROR(INDEX(Cleaning_Rules!$B$5:$B$10,MATCH(TRIM('query (10)'!G1810),Cleaning_Rules!$A$5:$A$10,0)),"UNKNOWN"))</f>
        <v>COMPLETED</v>
      </c>
      <c r="M1810" s="38" t="str">
        <f>IF('query (10)'!I1810="","",'query (10)'!I1810)</f>
        <v>Electrical</v>
      </c>
      <c r="N1810" s="38" t="str">
        <f>IF('query (10)'!O1810="","",'query (10)'!O1810)</f>
        <v>Inspection</v>
      </c>
      <c r="O1810" s="38" t="str">
        <f>IF('query (10)'!P1810="","",'query (10)'!P1810)</f>
        <v>Medium</v>
      </c>
      <c r="P1810" s="38" t="str">
        <f>IF('query (10)'!N1810="","",'query (10)'!N1810)</f>
        <v xml:space="preserve">Check Touch screen 
Check Cable and Connector
Check oil leak in Control Panel
Check Wire insulation of Reed Switch
Check Connecting Pole of Reed Switch
Check Wire insulation of Photo sensor
</v>
      </c>
      <c r="Q1810" s="38" t="str">
        <f>TRIM('query (10)'!N1810)</f>
        <v xml:space="preserve">Check Touch screen 
Check Cable and Connector
Check oil leak in Control Panel
Check Wire insulation of Reed Switch
Check Connecting Pole of Reed Switch
Check Wire insulation of Photo sensor
</v>
      </c>
      <c r="R1810" s="38" t="str">
        <f>TRIM(UPPER('query (10)'!R1810))</f>
        <v/>
      </c>
      <c r="S1810" s="38" t="str">
        <f>TRIM(UPPER('query (10)'!S1810))</f>
        <v/>
      </c>
      <c r="T1810" s="38" t="str">
        <f>IF('query (10)'!Q1810="","",TRIM(UPPER('query (10)'!Q1810)))</f>
        <v/>
      </c>
      <c r="U1810" s="38" t="str">
        <f>IF('query (10)'!T1810="","",'query (10)'!T1810)</f>
        <v/>
      </c>
      <c r="V1810" s="39" t="str">
        <f>IF('query (10)'!T1810="","",IFERROR(VALUE('query (10)'!T1810),""))</f>
        <v/>
      </c>
      <c r="W1810" s="40">
        <f>IF('query (10)'!U1810="","",'query (10)'!U1810)</f>
        <v>0</v>
      </c>
      <c r="X1810" s="39">
        <f>IF('query (10)'!V1810="","",'query (10)'!V1810)</f>
        <v>90</v>
      </c>
      <c r="Y1810" s="41">
        <f>IF('query (10)'!W1810="","",'query (10)'!W1810)</f>
        <v>46114</v>
      </c>
      <c r="Z1810" s="41">
        <f>IF('query (10)'!X1810="","",'query (10)'!X1810)</f>
        <v>46141</v>
      </c>
      <c r="AA1810" s="41">
        <f>IF('query (10)'!Y1810="","",'query (10)'!Y1810)</f>
        <v>46141</v>
      </c>
      <c r="AB1810" s="41">
        <f>IF('query (10)'!Z1810="","",'query (10)'!Z1810)</f>
        <v>46231</v>
      </c>
      <c r="AC1810" s="38" t="str">
        <f>IF(OR('query (10)'!AA1810="",COUNTIF(Cleaning_Rules!$A$21:$A$26,TRIM('query (10)'!AA1810))&gt;0),"",TRIM('query (10)'!AA1810))</f>
        <v/>
      </c>
      <c r="AD1810" s="38" t="str">
        <f>IF('query (10)'!AB1810="","",TRIM(IFERROR(_xlfn.TEXTBEFORE('query (10)'!AB1810,"("),'query (10)'!AB1810)))</f>
        <v/>
      </c>
      <c r="AE1810" s="38" t="str">
        <f>IFERROR(LOWER(TRIM(_xlfn.TEXTBEFORE(_xlfn.TEXTAFTER('query (10)'!AB1810,"("),")"))),"")</f>
        <v/>
      </c>
      <c r="AF1810" s="38" t="str">
        <f>IF('query (10)'!AD1810="","",TRIM('query (10)'!AD1810))</f>
        <v>ณัฐดนัย จุฑาเทพ</v>
      </c>
      <c r="AG1810" s="38" t="str">
        <f>IF('query (10)'!AE1810="","",TRIM('query (10)'!AE1810))</f>
        <v>พงษ์พิทักษ์ ศรไชย</v>
      </c>
      <c r="AH1810" s="38" t="str">
        <f>IF('query (10)'!AF1810="","",IFERROR(VALUE('query (10)'!AF1810),""))</f>
        <v/>
      </c>
      <c r="AI1810" s="38" t="str">
        <f>IF('query (10)'!AG1810="","",TRIM('query (10)'!AG1810))</f>
        <v/>
      </c>
      <c r="AJ1810" s="38" t="str">
        <f>IF('query (10)'!AH1810="","",IFERROR(VALUE('query (10)'!AH1810),""))</f>
        <v/>
      </c>
      <c r="AK1810" s="38" t="str">
        <f>IF('query (10)'!AI1810="","",TRIM('query (10)'!AI1810))</f>
        <v/>
      </c>
      <c r="AL1810" s="42">
        <f t="shared" si="140"/>
        <v>2026</v>
      </c>
      <c r="AM1810" s="42" t="str">
        <f t="shared" si="141"/>
        <v>2026-04</v>
      </c>
      <c r="AN1810" s="42" t="str">
        <f t="shared" ca="1" si="142"/>
        <v/>
      </c>
      <c r="AO1810" s="42" t="str">
        <f t="shared" si="143"/>
        <v>CH-350 | PRE-AXIAL CLEARANCE INSPECTION EQUIPMENT | KWD3 | ELECTRICAL CONTROL | Time-based Maintenance | Electrical | Inspection | Medium | Check Touch screen 
Check Cable and Connector
Check oil leak in Control Panel
Check Wire insulation of Reed Switch
Check Connecting Pole of Reed Switch
Check Wire insulation of Photo sensor
 | พงษ์พิทักษ์ ศรไชย</v>
      </c>
      <c r="AP1810" s="42" t="str">
        <f>_xlfn.TEXTJOIN("; ",TRUE,IF(COUNTA('query (10)'!A1810:AK1810)&lt;=6,"NEAR_EMPTY_ROW",""),IF($K1810="","MISSING_STATUS",""),IF(AND($K1810="เสร็จสิ้น",$Z1810=""),"DONE_NO_ACTUAL_DATE",""),IF(AND($I1810="Condition-based Maintenance",$AH1810=""),"CBM_NO_MEASUREMENT",""),IF(OR($X1810="",$X1810=0),"INVALID_PERIOD",""),IF(AND($AA1810&lt;&gt;"",$AB1810&lt;&gt;"",$AB1810&lt;$AA1810),"DATE_SEQUENCE_ERROR",""),IF(AND($AB1810&lt;&gt;"",$AB1810&gt;DATE(2030,12,31)),"DATE_OUTLIER",""),IF($C1810="","MISSING_QRCODE",""),IF($J1810="UNKNOWN","UNKNOWN_PM_TYPE",""),IF($L1810="UNKNOWN","UNKNOWN_STATUS",""))</f>
        <v/>
      </c>
      <c r="AQ1810" s="42" t="str">
        <f t="shared" si="144"/>
        <v>NO</v>
      </c>
    </row>
    <row r="1811" spans="1:43" x14ac:dyDescent="0.3">
      <c r="A1811" s="38">
        <f>IF('query (10)'!A1811="","",'query (10)'!A1811)</f>
        <v>2019</v>
      </c>
      <c r="B1811" s="38" t="str">
        <f>IF('query (10)'!B1811="","",'query (10)'!B1811)</f>
        <v/>
      </c>
      <c r="C1811" s="38" t="str">
        <f>TRIM(UPPER('query (10)'!M1811))</f>
        <v>CH-472</v>
      </c>
      <c r="D1811" s="38" t="str">
        <f>TRIM(UPPER(IFERROR(_xlfn.TEXTBEFORE('query (10)'!L1811,"("),'query (10)'!L1811)))</f>
        <v>PRE-AXIAL CLEARANCE INSPECTION EQUIPMENT</v>
      </c>
      <c r="E1811" s="38" t="str">
        <f>IFERROR(TRIM(UPPER(_xlfn.TEXTBEFORE(_xlfn.TEXTAFTER('query (10)'!L1811,"("),")"))),"")</f>
        <v/>
      </c>
      <c r="F1811" s="38" t="str">
        <f>TRIM('query (10)'!K1811)</f>
        <v>KWD4</v>
      </c>
      <c r="G1811" s="38" t="str">
        <f>IF('query (10)'!J1811="","",'query (10)'!J1811)</f>
        <v>Electrical Control</v>
      </c>
      <c r="H1811" s="38" t="str">
        <f>TRIM(UPPER('query (10)'!J1811))</f>
        <v>ELECTRICAL CONTROL</v>
      </c>
      <c r="I1811" s="38" t="str">
        <f>IF('query (10)'!F1811="","",'query (10)'!F1811)</f>
        <v>Time-based Maintenance</v>
      </c>
      <c r="J1811" s="38" t="str">
        <f>IF('query (10)'!F1811="","",IFERROR(INDEX(Cleaning_Rules!$B$14:$B$17,MATCH(TRIM('query (10)'!F1811),Cleaning_Rules!$A$14:$A$17,0)),"UNKNOWN"))</f>
        <v>TBM</v>
      </c>
      <c r="K1811" s="38" t="str">
        <f>IF('query (10)'!G1811="","",'query (10)'!G1811)</f>
        <v>แผนใหม่</v>
      </c>
      <c r="L1811" s="38" t="str">
        <f>IF('query (10)'!G1811="","MISSING",IFERROR(INDEX(Cleaning_Rules!$B$5:$B$10,MATCH(TRIM('query (10)'!G1811),Cleaning_Rules!$A$5:$A$10,0)),"UNKNOWN"))</f>
        <v>NEW_PLAN</v>
      </c>
      <c r="M1811" s="38" t="str">
        <f>IF('query (10)'!I1811="","",'query (10)'!I1811)</f>
        <v>Electrical</v>
      </c>
      <c r="N1811" s="38" t="str">
        <f>IF('query (10)'!O1811="","",'query (10)'!O1811)</f>
        <v>Inspection</v>
      </c>
      <c r="O1811" s="38" t="str">
        <f>IF('query (10)'!P1811="","",'query (10)'!P1811)</f>
        <v>Medium</v>
      </c>
      <c r="P1811" s="38" t="str">
        <f>IF('query (10)'!N1811="","",'query (10)'!N1811)</f>
        <v xml:space="preserve">Check Touch screen 
Check Cable and Connector
Check oil leak in Control Panel
Check Wire insulation of Reed Switch
Check Connecting Pole of Reed Switch
Check Wire insulation of Photo sensor
</v>
      </c>
      <c r="Q1811" s="38" t="str">
        <f>TRIM('query (10)'!N1811)</f>
        <v xml:space="preserve">Check Touch screen 
Check Cable and Connector
Check oil leak in Control Panel
Check Wire insulation of Reed Switch
Check Connecting Pole of Reed Switch
Check Wire insulation of Photo sensor
</v>
      </c>
      <c r="R1811" s="38" t="str">
        <f>TRIM(UPPER('query (10)'!R1811))</f>
        <v/>
      </c>
      <c r="S1811" s="38" t="str">
        <f>TRIM(UPPER('query (10)'!S1811))</f>
        <v/>
      </c>
      <c r="T1811" s="38" t="str">
        <f>IF('query (10)'!Q1811="","",TRIM(UPPER('query (10)'!Q1811)))</f>
        <v/>
      </c>
      <c r="U1811" s="38" t="str">
        <f>IF('query (10)'!T1811="","",'query (10)'!T1811)</f>
        <v/>
      </c>
      <c r="V1811" s="39" t="str">
        <f>IF('query (10)'!T1811="","",IFERROR(VALUE('query (10)'!T1811),""))</f>
        <v/>
      </c>
      <c r="W1811" s="40">
        <f>IF('query (10)'!U1811="","",'query (10)'!U1811)</f>
        <v>0</v>
      </c>
      <c r="X1811" s="39">
        <f>IF('query (10)'!V1811="","",'query (10)'!V1811)</f>
        <v>90</v>
      </c>
      <c r="Y1811" s="41">
        <f>IF('query (10)'!W1811="","",'query (10)'!W1811)</f>
        <v>46115</v>
      </c>
      <c r="Z1811" s="41" t="str">
        <f>IF('query (10)'!X1811="","",'query (10)'!X1811)</f>
        <v/>
      </c>
      <c r="AA1811" s="41">
        <f>IF('query (10)'!Y1811="","",'query (10)'!Y1811)</f>
        <v>46115</v>
      </c>
      <c r="AB1811" s="41">
        <f>IF('query (10)'!Z1811="","",'query (10)'!Z1811)</f>
        <v>46205</v>
      </c>
      <c r="AC1811" s="38" t="str">
        <f>IF(OR('query (10)'!AA1811="",COUNTIF(Cleaning_Rules!$A$21:$A$26,TRIM('query (10)'!AA1811))&gt;0),"",TRIM('query (10)'!AA1811))</f>
        <v/>
      </c>
      <c r="AD1811" s="38" t="str">
        <f>IF('query (10)'!AB1811="","",TRIM(IFERROR(_xlfn.TEXTBEFORE('query (10)'!AB1811,"("),'query (10)'!AB1811)))</f>
        <v/>
      </c>
      <c r="AE1811" s="38" t="str">
        <f>IFERROR(LOWER(TRIM(_xlfn.TEXTBEFORE(_xlfn.TEXTAFTER('query (10)'!AB1811,"("),")"))),"")</f>
        <v/>
      </c>
      <c r="AF1811" s="38" t="str">
        <f>IF('query (10)'!AD1811="","",TRIM('query (10)'!AD1811))</f>
        <v>ณัฐดนัย จุฑาเทพ</v>
      </c>
      <c r="AG1811" s="38" t="str">
        <f>IF('query (10)'!AE1811="","",TRIM('query (10)'!AE1811))</f>
        <v>ณัฐดนัย จุฑาเทพ</v>
      </c>
      <c r="AH1811" s="38" t="str">
        <f>IF('query (10)'!AF1811="","",IFERROR(VALUE('query (10)'!AF1811),""))</f>
        <v/>
      </c>
      <c r="AI1811" s="38" t="str">
        <f>IF('query (10)'!AG1811="","",TRIM('query (10)'!AG1811))</f>
        <v/>
      </c>
      <c r="AJ1811" s="38" t="str">
        <f>IF('query (10)'!AH1811="","",IFERROR(VALUE('query (10)'!AH1811),""))</f>
        <v/>
      </c>
      <c r="AK1811" s="38" t="str">
        <f>IF('query (10)'!AI1811="","",TRIM('query (10)'!AI1811))</f>
        <v/>
      </c>
      <c r="AL1811" s="42">
        <f t="shared" si="140"/>
        <v>2026</v>
      </c>
      <c r="AM1811" s="42" t="str">
        <f t="shared" si="141"/>
        <v>2026-04</v>
      </c>
      <c r="AN1811" s="42" t="str">
        <f t="shared" ca="1" si="142"/>
        <v>OVERDUE</v>
      </c>
      <c r="AO1811" s="42" t="str">
        <f t="shared" si="143"/>
        <v>CH-472 | PRE-AXIAL CLEARANCE INSPECTION EQUIPMENT | KWD4 | ELECTRICAL CONTROL | Time-based Maintenance | Electrical | Inspection | Medium | Check Touch screen 
Check Cable and Connector
Check oil leak in Control Panel
Check Wire insulation of Reed Switch
Check Connecting Pole of Reed Switch
Check Wire insulation of Photo sensor
 | ณัฐดนัย จุฑาเทพ</v>
      </c>
      <c r="AP1811" s="42" t="str">
        <f>_xlfn.TEXTJOIN("; ",TRUE,IF(COUNTA('query (10)'!A1811:AK1811)&lt;=6,"NEAR_EMPTY_ROW",""),IF($K1811="","MISSING_STATUS",""),IF(AND($K1811="เสร็จสิ้น",$Z1811=""),"DONE_NO_ACTUAL_DATE",""),IF(AND($I1811="Condition-based Maintenance",$AH1811=""),"CBM_NO_MEASUREMENT",""),IF(OR($X1811="",$X1811=0),"INVALID_PERIOD",""),IF(AND($AA1811&lt;&gt;"",$AB1811&lt;&gt;"",$AB1811&lt;$AA1811),"DATE_SEQUENCE_ERROR",""),IF(AND($AB1811&lt;&gt;"",$AB1811&gt;DATE(2030,12,31)),"DATE_OUTLIER",""),IF($C1811="","MISSING_QRCODE",""),IF($J1811="UNKNOWN","UNKNOWN_PM_TYPE",""),IF($L1811="UNKNOWN","UNKNOWN_STATUS",""))</f>
        <v/>
      </c>
      <c r="AQ1811" s="42" t="str">
        <f t="shared" si="144"/>
        <v>NO</v>
      </c>
    </row>
    <row r="1812" spans="1:43" x14ac:dyDescent="0.3">
      <c r="A1812" s="38">
        <f>IF('query (10)'!A1812="","",'query (10)'!A1812)</f>
        <v>2020</v>
      </c>
      <c r="B1812" s="38" t="str">
        <f>IF('query (10)'!B1812="","",'query (10)'!B1812)</f>
        <v/>
      </c>
      <c r="C1812" s="38" t="str">
        <f>TRIM(UPPER('query (10)'!M1812))</f>
        <v>CH-588</v>
      </c>
      <c r="D1812" s="38" t="str">
        <f>TRIM(UPPER(IFERROR(_xlfn.TEXTBEFORE('query (10)'!L1812,"("),'query (10)'!L1812)))</f>
        <v>PRE-AXIAL CLEARANCE INSPECTION EQUIPMENT</v>
      </c>
      <c r="E1812" s="38" t="str">
        <f>IFERROR(TRIM(UPPER(_xlfn.TEXTBEFORE(_xlfn.TEXTAFTER('query (10)'!L1812,"("),")"))),"")</f>
        <v/>
      </c>
      <c r="F1812" s="38" t="str">
        <f>TRIM('query (10)'!K1812)</f>
        <v>KWD5</v>
      </c>
      <c r="G1812" s="38" t="str">
        <f>IF('query (10)'!J1812="","",'query (10)'!J1812)</f>
        <v>Electrical Control</v>
      </c>
      <c r="H1812" s="38" t="str">
        <f>TRIM(UPPER('query (10)'!J1812))</f>
        <v>ELECTRICAL CONTROL</v>
      </c>
      <c r="I1812" s="38" t="str">
        <f>IF('query (10)'!F1812="","",'query (10)'!F1812)</f>
        <v>Time-based Maintenance</v>
      </c>
      <c r="J1812" s="38" t="str">
        <f>IF('query (10)'!F1812="","",IFERROR(INDEX(Cleaning_Rules!$B$14:$B$17,MATCH(TRIM('query (10)'!F1812),Cleaning_Rules!$A$14:$A$17,0)),"UNKNOWN"))</f>
        <v>TBM</v>
      </c>
      <c r="K1812" s="38" t="str">
        <f>IF('query (10)'!G1812="","",'query (10)'!G1812)</f>
        <v>แผนใหม่</v>
      </c>
      <c r="L1812" s="38" t="str">
        <f>IF('query (10)'!G1812="","MISSING",IFERROR(INDEX(Cleaning_Rules!$B$5:$B$10,MATCH(TRIM('query (10)'!G1812),Cleaning_Rules!$A$5:$A$10,0)),"UNKNOWN"))</f>
        <v>NEW_PLAN</v>
      </c>
      <c r="M1812" s="38" t="str">
        <f>IF('query (10)'!I1812="","",'query (10)'!I1812)</f>
        <v>Electrical</v>
      </c>
      <c r="N1812" s="38" t="str">
        <f>IF('query (10)'!O1812="","",'query (10)'!O1812)</f>
        <v>Inspection</v>
      </c>
      <c r="O1812" s="38" t="str">
        <f>IF('query (10)'!P1812="","",'query (10)'!P1812)</f>
        <v>Medium</v>
      </c>
      <c r="P1812" s="38" t="str">
        <f>IF('query (10)'!N1812="","",'query (10)'!N1812)</f>
        <v xml:space="preserve">Check Touch screen 
Check Cable and Connector
Check oil leak in Control Panel
Check Wire insulation of Reed Switch
Check Connecting Pole of Reed Switch
Check Wire insulation of Photo sensor
</v>
      </c>
      <c r="Q1812" s="38" t="str">
        <f>TRIM('query (10)'!N1812)</f>
        <v xml:space="preserve">Check Touch screen 
Check Cable and Connector
Check oil leak in Control Panel
Check Wire insulation of Reed Switch
Check Connecting Pole of Reed Switch
Check Wire insulation of Photo sensor
</v>
      </c>
      <c r="R1812" s="38" t="str">
        <f>TRIM(UPPER('query (10)'!R1812))</f>
        <v/>
      </c>
      <c r="S1812" s="38" t="str">
        <f>TRIM(UPPER('query (10)'!S1812))</f>
        <v/>
      </c>
      <c r="T1812" s="38" t="str">
        <f>IF('query (10)'!Q1812="","",TRIM(UPPER('query (10)'!Q1812)))</f>
        <v/>
      </c>
      <c r="U1812" s="38" t="str">
        <f>IF('query (10)'!T1812="","",'query (10)'!T1812)</f>
        <v/>
      </c>
      <c r="V1812" s="39" t="str">
        <f>IF('query (10)'!T1812="","",IFERROR(VALUE('query (10)'!T1812),""))</f>
        <v/>
      </c>
      <c r="W1812" s="40">
        <f>IF('query (10)'!U1812="","",'query (10)'!U1812)</f>
        <v>0</v>
      </c>
      <c r="X1812" s="39">
        <f>IF('query (10)'!V1812="","",'query (10)'!V1812)</f>
        <v>90</v>
      </c>
      <c r="Y1812" s="41">
        <f>IF('query (10)'!W1812="","",'query (10)'!W1812)</f>
        <v>46116</v>
      </c>
      <c r="Z1812" s="41" t="str">
        <f>IF('query (10)'!X1812="","",'query (10)'!X1812)</f>
        <v/>
      </c>
      <c r="AA1812" s="41">
        <f>IF('query (10)'!Y1812="","",'query (10)'!Y1812)</f>
        <v>46116</v>
      </c>
      <c r="AB1812" s="41">
        <f>IF('query (10)'!Z1812="","",'query (10)'!Z1812)</f>
        <v>46206</v>
      </c>
      <c r="AC1812" s="38" t="str">
        <f>IF(OR('query (10)'!AA1812="",COUNTIF(Cleaning_Rules!$A$21:$A$26,TRIM('query (10)'!AA1812))&gt;0),"",TRIM('query (10)'!AA1812))</f>
        <v/>
      </c>
      <c r="AD1812" s="38" t="str">
        <f>IF('query (10)'!AB1812="","",TRIM(IFERROR(_xlfn.TEXTBEFORE('query (10)'!AB1812,"("),'query (10)'!AB1812)))</f>
        <v/>
      </c>
      <c r="AE1812" s="38" t="str">
        <f>IFERROR(LOWER(TRIM(_xlfn.TEXTBEFORE(_xlfn.TEXTAFTER('query (10)'!AB1812,"("),")"))),"")</f>
        <v/>
      </c>
      <c r="AF1812" s="38" t="str">
        <f>IF('query (10)'!AD1812="","",TRIM('query (10)'!AD1812))</f>
        <v>ณัฐดนัย จุฑาเทพ</v>
      </c>
      <c r="AG1812" s="38" t="str">
        <f>IF('query (10)'!AE1812="","",TRIM('query (10)'!AE1812))</f>
        <v>ณัฐดนัย จุฑาเทพ</v>
      </c>
      <c r="AH1812" s="38" t="str">
        <f>IF('query (10)'!AF1812="","",IFERROR(VALUE('query (10)'!AF1812),""))</f>
        <v/>
      </c>
      <c r="AI1812" s="38" t="str">
        <f>IF('query (10)'!AG1812="","",TRIM('query (10)'!AG1812))</f>
        <v/>
      </c>
      <c r="AJ1812" s="38" t="str">
        <f>IF('query (10)'!AH1812="","",IFERROR(VALUE('query (10)'!AH1812),""))</f>
        <v/>
      </c>
      <c r="AK1812" s="38" t="str">
        <f>IF('query (10)'!AI1812="","",TRIM('query (10)'!AI1812))</f>
        <v/>
      </c>
      <c r="AL1812" s="42">
        <f t="shared" si="140"/>
        <v>2026</v>
      </c>
      <c r="AM1812" s="42" t="str">
        <f t="shared" si="141"/>
        <v>2026-04</v>
      </c>
      <c r="AN1812" s="42" t="str">
        <f t="shared" ca="1" si="142"/>
        <v>OVERDUE</v>
      </c>
      <c r="AO1812" s="42" t="str">
        <f t="shared" si="143"/>
        <v>CH-588 | PRE-AXIAL CLEARANCE INSPECTION EQUIPMENT | KWD5 | ELECTRICAL CONTROL | Time-based Maintenance | Electrical | Inspection | Medium | Check Touch screen 
Check Cable and Connector
Check oil leak in Control Panel
Check Wire insulation of Reed Switch
Check Connecting Pole of Reed Switch
Check Wire insulation of Photo sensor
 | ณัฐดนัย จุฑาเทพ</v>
      </c>
      <c r="AP1812" s="42" t="str">
        <f>_xlfn.TEXTJOIN("; ",TRUE,IF(COUNTA('query (10)'!A1812:AK1812)&lt;=6,"NEAR_EMPTY_ROW",""),IF($K1812="","MISSING_STATUS",""),IF(AND($K1812="เสร็จสิ้น",$Z1812=""),"DONE_NO_ACTUAL_DATE",""),IF(AND($I1812="Condition-based Maintenance",$AH1812=""),"CBM_NO_MEASUREMENT",""),IF(OR($X1812="",$X1812=0),"INVALID_PERIOD",""),IF(AND($AA1812&lt;&gt;"",$AB1812&lt;&gt;"",$AB1812&lt;$AA1812),"DATE_SEQUENCE_ERROR",""),IF(AND($AB1812&lt;&gt;"",$AB1812&gt;DATE(2030,12,31)),"DATE_OUTLIER",""),IF($C1812="","MISSING_QRCODE",""),IF($J1812="UNKNOWN","UNKNOWN_PM_TYPE",""),IF($L1812="UNKNOWN","UNKNOWN_STATUS",""))</f>
        <v/>
      </c>
      <c r="AQ1812" s="42" t="str">
        <f t="shared" si="144"/>
        <v>NO</v>
      </c>
    </row>
    <row r="1813" spans="1:43" x14ac:dyDescent="0.3">
      <c r="A1813" s="38">
        <f>IF('query (10)'!A1813="","",'query (10)'!A1813)</f>
        <v>2021</v>
      </c>
      <c r="B1813" s="38" t="str">
        <f>IF('query (10)'!B1813="","",'query (10)'!B1813)</f>
        <v/>
      </c>
      <c r="C1813" s="38" t="str">
        <f>TRIM(UPPER('query (10)'!M1813))</f>
        <v>CH-703</v>
      </c>
      <c r="D1813" s="38" t="str">
        <f>TRIM(UPPER(IFERROR(_xlfn.TEXTBEFORE('query (10)'!L1813,"("),'query (10)'!L1813)))</f>
        <v>PRE-AXIAL CLEARANCE INSPECTION EQUIPMENT</v>
      </c>
      <c r="E1813" s="38" t="str">
        <f>IFERROR(TRIM(UPPER(_xlfn.TEXTBEFORE(_xlfn.TEXTAFTER('query (10)'!L1813,"("),")"))),"")</f>
        <v/>
      </c>
      <c r="F1813" s="38" t="str">
        <f>TRIM('query (10)'!K1813)</f>
        <v>KWD6</v>
      </c>
      <c r="G1813" s="38" t="str">
        <f>IF('query (10)'!J1813="","",'query (10)'!J1813)</f>
        <v>Electrical Control</v>
      </c>
      <c r="H1813" s="38" t="str">
        <f>TRIM(UPPER('query (10)'!J1813))</f>
        <v>ELECTRICAL CONTROL</v>
      </c>
      <c r="I1813" s="38" t="str">
        <f>IF('query (10)'!F1813="","",'query (10)'!F1813)</f>
        <v>Time-based Maintenance</v>
      </c>
      <c r="J1813" s="38" t="str">
        <f>IF('query (10)'!F1813="","",IFERROR(INDEX(Cleaning_Rules!$B$14:$B$17,MATCH(TRIM('query (10)'!F1813),Cleaning_Rules!$A$14:$A$17,0)),"UNKNOWN"))</f>
        <v>TBM</v>
      </c>
      <c r="K1813" s="38" t="str">
        <f>IF('query (10)'!G1813="","",'query (10)'!G1813)</f>
        <v>แผนใหม่</v>
      </c>
      <c r="L1813" s="38" t="str">
        <f>IF('query (10)'!G1813="","MISSING",IFERROR(INDEX(Cleaning_Rules!$B$5:$B$10,MATCH(TRIM('query (10)'!G1813),Cleaning_Rules!$A$5:$A$10,0)),"UNKNOWN"))</f>
        <v>NEW_PLAN</v>
      </c>
      <c r="M1813" s="38" t="str">
        <f>IF('query (10)'!I1813="","",'query (10)'!I1813)</f>
        <v>Electrical</v>
      </c>
      <c r="N1813" s="38" t="str">
        <f>IF('query (10)'!O1813="","",'query (10)'!O1813)</f>
        <v>Inspection</v>
      </c>
      <c r="O1813" s="38" t="str">
        <f>IF('query (10)'!P1813="","",'query (10)'!P1813)</f>
        <v>Medium</v>
      </c>
      <c r="P1813" s="38" t="str">
        <f>IF('query (10)'!N1813="","",'query (10)'!N1813)</f>
        <v xml:space="preserve">Check Touch screen 
Check Cable and Connector
Check oil leak in Control Panel
Check Wire insulation of Reed Switch
Check Connecting Pole of Reed Switch
Check Wire insulation of Photo sensor
</v>
      </c>
      <c r="Q1813" s="38" t="str">
        <f>TRIM('query (10)'!N1813)</f>
        <v xml:space="preserve">Check Touch screen 
Check Cable and Connector
Check oil leak in Control Panel
Check Wire insulation of Reed Switch
Check Connecting Pole of Reed Switch
Check Wire insulation of Photo sensor
</v>
      </c>
      <c r="R1813" s="38" t="str">
        <f>TRIM(UPPER('query (10)'!R1813))</f>
        <v/>
      </c>
      <c r="S1813" s="38" t="str">
        <f>TRIM(UPPER('query (10)'!S1813))</f>
        <v/>
      </c>
      <c r="T1813" s="38" t="str">
        <f>IF('query (10)'!Q1813="","",TRIM(UPPER('query (10)'!Q1813)))</f>
        <v/>
      </c>
      <c r="U1813" s="38" t="str">
        <f>IF('query (10)'!T1813="","",'query (10)'!T1813)</f>
        <v/>
      </c>
      <c r="V1813" s="39" t="str">
        <f>IF('query (10)'!T1813="","",IFERROR(VALUE('query (10)'!T1813),""))</f>
        <v/>
      </c>
      <c r="W1813" s="40">
        <f>IF('query (10)'!U1813="","",'query (10)'!U1813)</f>
        <v>0</v>
      </c>
      <c r="X1813" s="39">
        <f>IF('query (10)'!V1813="","",'query (10)'!V1813)</f>
        <v>90</v>
      </c>
      <c r="Y1813" s="41">
        <f>IF('query (10)'!W1813="","",'query (10)'!W1813)</f>
        <v>46118</v>
      </c>
      <c r="Z1813" s="41" t="str">
        <f>IF('query (10)'!X1813="","",'query (10)'!X1813)</f>
        <v/>
      </c>
      <c r="AA1813" s="41">
        <f>IF('query (10)'!Y1813="","",'query (10)'!Y1813)</f>
        <v>46118</v>
      </c>
      <c r="AB1813" s="41">
        <f>IF('query (10)'!Z1813="","",'query (10)'!Z1813)</f>
        <v>46208</v>
      </c>
      <c r="AC1813" s="38" t="str">
        <f>IF(OR('query (10)'!AA1813="",COUNTIF(Cleaning_Rules!$A$21:$A$26,TRIM('query (10)'!AA1813))&gt;0),"",TRIM('query (10)'!AA1813))</f>
        <v/>
      </c>
      <c r="AD1813" s="38" t="str">
        <f>IF('query (10)'!AB1813="","",TRIM(IFERROR(_xlfn.TEXTBEFORE('query (10)'!AB1813,"("),'query (10)'!AB1813)))</f>
        <v/>
      </c>
      <c r="AE1813" s="38" t="str">
        <f>IFERROR(LOWER(TRIM(_xlfn.TEXTBEFORE(_xlfn.TEXTAFTER('query (10)'!AB1813,"("),")"))),"")</f>
        <v/>
      </c>
      <c r="AF1813" s="38" t="str">
        <f>IF('query (10)'!AD1813="","",TRIM('query (10)'!AD1813))</f>
        <v>ณัฐดนัย จุฑาเทพ</v>
      </c>
      <c r="AG1813" s="38" t="str">
        <f>IF('query (10)'!AE1813="","",TRIM('query (10)'!AE1813))</f>
        <v>ณัฐดนัย จุฑาเทพ</v>
      </c>
      <c r="AH1813" s="38" t="str">
        <f>IF('query (10)'!AF1813="","",IFERROR(VALUE('query (10)'!AF1813),""))</f>
        <v/>
      </c>
      <c r="AI1813" s="38" t="str">
        <f>IF('query (10)'!AG1813="","",TRIM('query (10)'!AG1813))</f>
        <v/>
      </c>
      <c r="AJ1813" s="38" t="str">
        <f>IF('query (10)'!AH1813="","",IFERROR(VALUE('query (10)'!AH1813),""))</f>
        <v/>
      </c>
      <c r="AK1813" s="38" t="str">
        <f>IF('query (10)'!AI1813="","",TRIM('query (10)'!AI1813))</f>
        <v/>
      </c>
      <c r="AL1813" s="42">
        <f t="shared" si="140"/>
        <v>2026</v>
      </c>
      <c r="AM1813" s="42" t="str">
        <f t="shared" si="141"/>
        <v>2026-04</v>
      </c>
      <c r="AN1813" s="42" t="str">
        <f t="shared" ca="1" si="142"/>
        <v>OVERDUE</v>
      </c>
      <c r="AO1813" s="42" t="str">
        <f t="shared" si="143"/>
        <v>CH-703 | PRE-AXIAL CLEARANCE INSPECTION EQUIPMENT | KWD6 | ELECTRICAL CONTROL | Time-based Maintenance | Electrical | Inspection | Medium | Check Touch screen 
Check Cable and Connector
Check oil leak in Control Panel
Check Wire insulation of Reed Switch
Check Connecting Pole of Reed Switch
Check Wire insulation of Photo sensor
 | ณัฐดนัย จุฑาเทพ</v>
      </c>
      <c r="AP1813" s="42" t="str">
        <f>_xlfn.TEXTJOIN("; ",TRUE,IF(COUNTA('query (10)'!A1813:AK1813)&lt;=6,"NEAR_EMPTY_ROW",""),IF($K1813="","MISSING_STATUS",""),IF(AND($K1813="เสร็จสิ้น",$Z1813=""),"DONE_NO_ACTUAL_DATE",""),IF(AND($I1813="Condition-based Maintenance",$AH1813=""),"CBM_NO_MEASUREMENT",""),IF(OR($X1813="",$X1813=0),"INVALID_PERIOD",""),IF(AND($AA1813&lt;&gt;"",$AB1813&lt;&gt;"",$AB1813&lt;$AA1813),"DATE_SEQUENCE_ERROR",""),IF(AND($AB1813&lt;&gt;"",$AB1813&gt;DATE(2030,12,31)),"DATE_OUTLIER",""),IF($C1813="","MISSING_QRCODE",""),IF($J1813="UNKNOWN","UNKNOWN_PM_TYPE",""),IF($L1813="UNKNOWN","UNKNOWN_STATUS",""))</f>
        <v/>
      </c>
      <c r="AQ1813" s="42" t="str">
        <f t="shared" si="144"/>
        <v>NO</v>
      </c>
    </row>
    <row r="1814" spans="1:43" x14ac:dyDescent="0.3">
      <c r="A1814" s="38">
        <f>IF('query (10)'!A1814="","",'query (10)'!A1814)</f>
        <v>2022</v>
      </c>
      <c r="B1814" s="38">
        <f>IF('query (10)'!B1814="","",'query (10)'!B1814)</f>
        <v>19895</v>
      </c>
      <c r="C1814" s="38" t="str">
        <f>TRIM(UPPER('query (10)'!M1814))</f>
        <v>CH-837</v>
      </c>
      <c r="D1814" s="38" t="str">
        <f>TRIM(UPPER(IFERROR(_xlfn.TEXTBEFORE('query (10)'!L1814,"("),'query (10)'!L1814)))</f>
        <v>PRE-AXIAL CLEARANCE INSPECTION EQUIPMENT</v>
      </c>
      <c r="E1814" s="38" t="str">
        <f>IFERROR(TRIM(UPPER(_xlfn.TEXTBEFORE(_xlfn.TEXTAFTER('query (10)'!L1814,"("),")"))),"")</f>
        <v/>
      </c>
      <c r="F1814" s="38" t="str">
        <f>TRIM('query (10)'!K1814)</f>
        <v>KWD7</v>
      </c>
      <c r="G1814" s="38" t="str">
        <f>IF('query (10)'!J1814="","",'query (10)'!J1814)</f>
        <v>Electrical Control</v>
      </c>
      <c r="H1814" s="38" t="str">
        <f>TRIM(UPPER('query (10)'!J1814))</f>
        <v>ELECTRICAL CONTROL</v>
      </c>
      <c r="I1814" s="38" t="str">
        <f>IF('query (10)'!F1814="","",'query (10)'!F1814)</f>
        <v>Time-based Maintenance</v>
      </c>
      <c r="J1814" s="38" t="str">
        <f>IF('query (10)'!F1814="","",IFERROR(INDEX(Cleaning_Rules!$B$14:$B$17,MATCH(TRIM('query (10)'!F1814),Cleaning_Rules!$A$14:$A$17,0)),"UNKNOWN"))</f>
        <v>TBM</v>
      </c>
      <c r="K1814" s="38" t="str">
        <f>IF('query (10)'!G1814="","",'query (10)'!G1814)</f>
        <v>เสร็จสิ้น</v>
      </c>
      <c r="L1814" s="38" t="str">
        <f>IF('query (10)'!G1814="","MISSING",IFERROR(INDEX(Cleaning_Rules!$B$5:$B$10,MATCH(TRIM('query (10)'!G1814),Cleaning_Rules!$A$5:$A$10,0)),"UNKNOWN"))</f>
        <v>COMPLETED</v>
      </c>
      <c r="M1814" s="38" t="str">
        <f>IF('query (10)'!I1814="","",'query (10)'!I1814)</f>
        <v>Electrical</v>
      </c>
      <c r="N1814" s="38" t="str">
        <f>IF('query (10)'!O1814="","",'query (10)'!O1814)</f>
        <v>Inspection</v>
      </c>
      <c r="O1814" s="38" t="str">
        <f>IF('query (10)'!P1814="","",'query (10)'!P1814)</f>
        <v>Medium</v>
      </c>
      <c r="P1814" s="38" t="str">
        <f>IF('query (10)'!N1814="","",'query (10)'!N1814)</f>
        <v xml:space="preserve">Check Touch screen 
Check Cable and Connector
Check oil leak in Control Panel
Check Wire insulation of Reed Switch
Check Connecting Pole of Reed Switch
Check Wire insulation of Photo sensor
</v>
      </c>
      <c r="Q1814" s="38" t="str">
        <f>TRIM('query (10)'!N1814)</f>
        <v xml:space="preserve">Check Touch screen 
Check Cable and Connector
Check oil leak in Control Panel
Check Wire insulation of Reed Switch
Check Connecting Pole of Reed Switch
Check Wire insulation of Photo sensor
</v>
      </c>
      <c r="R1814" s="38" t="str">
        <f>TRIM(UPPER('query (10)'!R1814))</f>
        <v/>
      </c>
      <c r="S1814" s="38" t="str">
        <f>TRIM(UPPER('query (10)'!S1814))</f>
        <v/>
      </c>
      <c r="T1814" s="38" t="str">
        <f>IF('query (10)'!Q1814="","",TRIM(UPPER('query (10)'!Q1814)))</f>
        <v/>
      </c>
      <c r="U1814" s="38" t="str">
        <f>IF('query (10)'!T1814="","",'query (10)'!T1814)</f>
        <v/>
      </c>
      <c r="V1814" s="39" t="str">
        <f>IF('query (10)'!T1814="","",IFERROR(VALUE('query (10)'!T1814),""))</f>
        <v/>
      </c>
      <c r="W1814" s="40">
        <f>IF('query (10)'!U1814="","",'query (10)'!U1814)</f>
        <v>0</v>
      </c>
      <c r="X1814" s="39">
        <f>IF('query (10)'!V1814="","",'query (10)'!V1814)</f>
        <v>90</v>
      </c>
      <c r="Y1814" s="41">
        <f>IF('query (10)'!W1814="","",'query (10)'!W1814)</f>
        <v>46119</v>
      </c>
      <c r="Z1814" s="41">
        <f>IF('query (10)'!X1814="","",'query (10)'!X1814)</f>
        <v>46184</v>
      </c>
      <c r="AA1814" s="41">
        <f>IF('query (10)'!Y1814="","",'query (10)'!Y1814)</f>
        <v>46184</v>
      </c>
      <c r="AB1814" s="41">
        <f>IF('query (10)'!Z1814="","",'query (10)'!Z1814)</f>
        <v>46274</v>
      </c>
      <c r="AC1814" s="38" t="str">
        <f>IF(OR('query (10)'!AA1814="",COUNTIF(Cleaning_Rules!$A$21:$A$26,TRIM('query (10)'!AA1814))&gt;0),"",TRIM('query (10)'!AA1814))</f>
        <v/>
      </c>
      <c r="AD1814" s="38" t="str">
        <f>IF('query (10)'!AB1814="","",TRIM(IFERROR(_xlfn.TEXTBEFORE('query (10)'!AB1814,"("),'query (10)'!AB1814)))</f>
        <v>เริ่มซ่อมงาน PM แล้ว รับผิดชอบโดย NATDANAI JUTHATHEP</v>
      </c>
      <c r="AE1814" s="38" t="str">
        <f>IFERROR(LOWER(TRIM(_xlfn.TEXTBEFORE(_xlfn.TEXTAFTER('query (10)'!AB1814,"("),")"))),"")</f>
        <v>juthathep-n-4697@nsk.com</v>
      </c>
      <c r="AF1814" s="38" t="str">
        <f>IF('query (10)'!AD1814="","",TRIM('query (10)'!AD1814))</f>
        <v>ณัฐดนัย จุฑาเทพ</v>
      </c>
      <c r="AG1814" s="38" t="str">
        <f>IF('query (10)'!AE1814="","",TRIM('query (10)'!AE1814))</f>
        <v>ณัฐดนัย จุฑาเทพ</v>
      </c>
      <c r="AH1814" s="38" t="str">
        <f>IF('query (10)'!AF1814="","",IFERROR(VALUE('query (10)'!AF1814),""))</f>
        <v/>
      </c>
      <c r="AI1814" s="38" t="str">
        <f>IF('query (10)'!AG1814="","",TRIM('query (10)'!AG1814))</f>
        <v/>
      </c>
      <c r="AJ1814" s="38" t="str">
        <f>IF('query (10)'!AH1814="","",IFERROR(VALUE('query (10)'!AH1814),""))</f>
        <v/>
      </c>
      <c r="AK1814" s="38" t="str">
        <f>IF('query (10)'!AI1814="","",TRIM('query (10)'!AI1814))</f>
        <v/>
      </c>
      <c r="AL1814" s="42">
        <f t="shared" si="140"/>
        <v>2026</v>
      </c>
      <c r="AM1814" s="42" t="str">
        <f t="shared" si="141"/>
        <v>2026-04</v>
      </c>
      <c r="AN1814" s="42" t="str">
        <f t="shared" ca="1" si="142"/>
        <v/>
      </c>
      <c r="AO1814" s="42" t="str">
        <f t="shared" si="143"/>
        <v>CH-837 | PRE-AXIAL CLEARANCE INSPECTION EQUIPMENT | KWD7 | ELECTRICAL CONTROL | Time-based Maintenance | Electrical | Inspection | Medium | Check Touch screen 
Check Cable and Connector
Check oil leak in Control Panel
Check Wire insulation of Reed Switch
Check Connecting Pole of Reed Switch
Check Wire insulation of Photo sensor
 | เริ่มซ่อมงาน PM แล้ว รับผิดชอบโดย NATDANAI JUTHATHEP | ณัฐดนัย จุฑาเทพ</v>
      </c>
      <c r="AP1814" s="42" t="str">
        <f>_xlfn.TEXTJOIN("; ",TRUE,IF(COUNTA('query (10)'!A1814:AK1814)&lt;=6,"NEAR_EMPTY_ROW",""),IF($K1814="","MISSING_STATUS",""),IF(AND($K1814="เสร็จสิ้น",$Z1814=""),"DONE_NO_ACTUAL_DATE",""),IF(AND($I1814="Condition-based Maintenance",$AH1814=""),"CBM_NO_MEASUREMENT",""),IF(OR($X1814="",$X1814=0),"INVALID_PERIOD",""),IF(AND($AA1814&lt;&gt;"",$AB1814&lt;&gt;"",$AB1814&lt;$AA1814),"DATE_SEQUENCE_ERROR",""),IF(AND($AB1814&lt;&gt;"",$AB1814&gt;DATE(2030,12,31)),"DATE_OUTLIER",""),IF($C1814="","MISSING_QRCODE",""),IF($J1814="UNKNOWN","UNKNOWN_PM_TYPE",""),IF($L1814="UNKNOWN","UNKNOWN_STATUS",""))</f>
        <v/>
      </c>
      <c r="AQ1814" s="42" t="str">
        <f t="shared" si="144"/>
        <v>NO</v>
      </c>
    </row>
    <row r="1815" spans="1:43" x14ac:dyDescent="0.3">
      <c r="A1815" s="38">
        <f>IF('query (10)'!A1815="","",'query (10)'!A1815)</f>
        <v>2023</v>
      </c>
      <c r="B1815" s="38" t="str">
        <f>IF('query (10)'!B1815="","",'query (10)'!B1815)</f>
        <v/>
      </c>
      <c r="C1815" s="38" t="str">
        <f>TRIM(UPPER('query (10)'!M1815))</f>
        <v>CH-264</v>
      </c>
      <c r="D1815" s="38" t="str">
        <f>TRIM(UPPER(IFERROR(_xlfn.TEXTBEFORE('query (10)'!L1815,"("),'query (10)'!L1815)))</f>
        <v>PRE-AXIAL CLEARATION INSPECTION EQIUPMENT</v>
      </c>
      <c r="E1815" s="38" t="str">
        <f>IFERROR(TRIM(UPPER(_xlfn.TEXTBEFORE(_xlfn.TEXTAFTER('query (10)'!L1815,"("),")"))),"")</f>
        <v/>
      </c>
      <c r="F1815" s="38" t="str">
        <f>TRIM('query (10)'!K1815)</f>
        <v>KWD2</v>
      </c>
      <c r="G1815" s="38" t="str">
        <f>IF('query (10)'!J1815="","",'query (10)'!J1815)</f>
        <v>Electrical Control</v>
      </c>
      <c r="H1815" s="38" t="str">
        <f>TRIM(UPPER('query (10)'!J1815))</f>
        <v>ELECTRICAL CONTROL</v>
      </c>
      <c r="I1815" s="38" t="str">
        <f>IF('query (10)'!F1815="","",'query (10)'!F1815)</f>
        <v>Time-based Maintenance</v>
      </c>
      <c r="J1815" s="38" t="str">
        <f>IF('query (10)'!F1815="","",IFERROR(INDEX(Cleaning_Rules!$B$14:$B$17,MATCH(TRIM('query (10)'!F1815),Cleaning_Rules!$A$14:$A$17,0)),"UNKNOWN"))</f>
        <v>TBM</v>
      </c>
      <c r="K1815" s="38" t="str">
        <f>IF('query (10)'!G1815="","",'query (10)'!G1815)</f>
        <v>แผนใหม่</v>
      </c>
      <c r="L1815" s="38" t="str">
        <f>IF('query (10)'!G1815="","MISSING",IFERROR(INDEX(Cleaning_Rules!$B$5:$B$10,MATCH(TRIM('query (10)'!G1815),Cleaning_Rules!$A$5:$A$10,0)),"UNKNOWN"))</f>
        <v>NEW_PLAN</v>
      </c>
      <c r="M1815" s="38" t="str">
        <f>IF('query (10)'!I1815="","",'query (10)'!I1815)</f>
        <v>Electrical</v>
      </c>
      <c r="N1815" s="38" t="str">
        <f>IF('query (10)'!O1815="","",'query (10)'!O1815)</f>
        <v>Inspection</v>
      </c>
      <c r="O1815" s="38" t="str">
        <f>IF('query (10)'!P1815="","",'query (10)'!P1815)</f>
        <v>Medium</v>
      </c>
      <c r="P1815" s="38" t="str">
        <f>IF('query (10)'!N1815="","",'query (10)'!N1815)</f>
        <v xml:space="preserve">Check and Cleaning Tighten of Terminal
Check Adhesion of PLC
Check and Cleaning PLC
</v>
      </c>
      <c r="Q1815" s="38" t="str">
        <f>TRIM('query (10)'!N1815)</f>
        <v xml:space="preserve">Check and Cleaning Tighten of Terminal
Check Adhesion of PLC
Check and Cleaning PLC
</v>
      </c>
      <c r="R1815" s="38" t="str">
        <f>TRIM(UPPER('query (10)'!R1815))</f>
        <v/>
      </c>
      <c r="S1815" s="38" t="str">
        <f>TRIM(UPPER('query (10)'!S1815))</f>
        <v/>
      </c>
      <c r="T1815" s="38" t="str">
        <f>IF('query (10)'!Q1815="","",TRIM(UPPER('query (10)'!Q1815)))</f>
        <v/>
      </c>
      <c r="U1815" s="38" t="str">
        <f>IF('query (10)'!T1815="","",'query (10)'!T1815)</f>
        <v/>
      </c>
      <c r="V1815" s="39" t="str">
        <f>IF('query (10)'!T1815="","",IFERROR(VALUE('query (10)'!T1815),""))</f>
        <v/>
      </c>
      <c r="W1815" s="40">
        <f>IF('query (10)'!U1815="","",'query (10)'!U1815)</f>
        <v>0</v>
      </c>
      <c r="X1815" s="39">
        <f>IF('query (10)'!V1815="","",'query (10)'!V1815)</f>
        <v>180</v>
      </c>
      <c r="Y1815" s="41">
        <f>IF('query (10)'!W1815="","",'query (10)'!W1815)</f>
        <v>46113</v>
      </c>
      <c r="Z1815" s="41" t="str">
        <f>IF('query (10)'!X1815="","",'query (10)'!X1815)</f>
        <v/>
      </c>
      <c r="AA1815" s="41">
        <f>IF('query (10)'!Y1815="","",'query (10)'!Y1815)</f>
        <v>46113</v>
      </c>
      <c r="AB1815" s="41">
        <f>IF('query (10)'!Z1815="","",'query (10)'!Z1815)</f>
        <v>46293</v>
      </c>
      <c r="AC1815" s="38" t="str">
        <f>IF(OR('query (10)'!AA1815="",COUNTIF(Cleaning_Rules!$A$21:$A$26,TRIM('query (10)'!AA1815))&gt;0),"",TRIM('query (10)'!AA1815))</f>
        <v/>
      </c>
      <c r="AD1815" s="38" t="str">
        <f>IF('query (10)'!AB1815="","",TRIM(IFERROR(_xlfn.TEXTBEFORE('query (10)'!AB1815,"("),'query (10)'!AB1815)))</f>
        <v/>
      </c>
      <c r="AE1815" s="38" t="str">
        <f>IFERROR(LOWER(TRIM(_xlfn.TEXTBEFORE(_xlfn.TEXTAFTER('query (10)'!AB1815,"("),")"))),"")</f>
        <v/>
      </c>
      <c r="AF1815" s="38" t="str">
        <f>IF('query (10)'!AD1815="","",TRIM('query (10)'!AD1815))</f>
        <v>ณัฐดนัย จุฑาเทพ</v>
      </c>
      <c r="AG1815" s="38" t="str">
        <f>IF('query (10)'!AE1815="","",TRIM('query (10)'!AE1815))</f>
        <v>ณัฐดนัย จุฑาเทพ</v>
      </c>
      <c r="AH1815" s="38" t="str">
        <f>IF('query (10)'!AF1815="","",IFERROR(VALUE('query (10)'!AF1815),""))</f>
        <v/>
      </c>
      <c r="AI1815" s="38" t="str">
        <f>IF('query (10)'!AG1815="","",TRIM('query (10)'!AG1815))</f>
        <v/>
      </c>
      <c r="AJ1815" s="38" t="str">
        <f>IF('query (10)'!AH1815="","",IFERROR(VALUE('query (10)'!AH1815),""))</f>
        <v/>
      </c>
      <c r="AK1815" s="38" t="str">
        <f>IF('query (10)'!AI1815="","",TRIM('query (10)'!AI1815))</f>
        <v/>
      </c>
      <c r="AL1815" s="42">
        <f t="shared" si="140"/>
        <v>2026</v>
      </c>
      <c r="AM1815" s="42" t="str">
        <f t="shared" si="141"/>
        <v>2026-04</v>
      </c>
      <c r="AN1815" s="42" t="str">
        <f t="shared" ca="1" si="142"/>
        <v>ON_SCHEDULE</v>
      </c>
      <c r="AO1815" s="42" t="str">
        <f t="shared" si="143"/>
        <v>CH-264 | PRE-AXIAL CLEARATION INSPECTION EQIUPMENT | KWD2 | ELECTRICAL CONTROL | Time-based Maintenance | Electrical | Inspection | Medium | Check and Cleaning Tighten of Terminal
Check Adhesion of PLC
Check and Cleaning PLC
 | ณัฐดนัย จุฑาเทพ</v>
      </c>
      <c r="AP1815" s="42" t="str">
        <f>_xlfn.TEXTJOIN("; ",TRUE,IF(COUNTA('query (10)'!A1815:AK1815)&lt;=6,"NEAR_EMPTY_ROW",""),IF($K1815="","MISSING_STATUS",""),IF(AND($K1815="เสร็จสิ้น",$Z1815=""),"DONE_NO_ACTUAL_DATE",""),IF(AND($I1815="Condition-based Maintenance",$AH1815=""),"CBM_NO_MEASUREMENT",""),IF(OR($X1815="",$X1815=0),"INVALID_PERIOD",""),IF(AND($AA1815&lt;&gt;"",$AB1815&lt;&gt;"",$AB1815&lt;$AA1815),"DATE_SEQUENCE_ERROR",""),IF(AND($AB1815&lt;&gt;"",$AB1815&gt;DATE(2030,12,31)),"DATE_OUTLIER",""),IF($C1815="","MISSING_QRCODE",""),IF($J1815="UNKNOWN","UNKNOWN_PM_TYPE",""),IF($L1815="UNKNOWN","UNKNOWN_STATUS",""))</f>
        <v/>
      </c>
      <c r="AQ1815" s="42" t="str">
        <f t="shared" si="144"/>
        <v>NO</v>
      </c>
    </row>
    <row r="1816" spans="1:43" x14ac:dyDescent="0.3">
      <c r="A1816" s="38">
        <f>IF('query (10)'!A1816="","",'query (10)'!A1816)</f>
        <v>2024</v>
      </c>
      <c r="B1816" s="38">
        <f>IF('query (10)'!B1816="","",'query (10)'!B1816)</f>
        <v>19964</v>
      </c>
      <c r="C1816" s="38" t="str">
        <f>TRIM(UPPER('query (10)'!M1816))</f>
        <v>CH-350</v>
      </c>
      <c r="D1816" s="38" t="str">
        <f>TRIM(UPPER(IFERROR(_xlfn.TEXTBEFORE('query (10)'!L1816,"("),'query (10)'!L1816)))</f>
        <v>PRE-AXIAL CLEARANCE INSPECTION EQUIPMENT</v>
      </c>
      <c r="E1816" s="38" t="str">
        <f>IFERROR(TRIM(UPPER(_xlfn.TEXTBEFORE(_xlfn.TEXTAFTER('query (10)'!L1816,"("),")"))),"")</f>
        <v/>
      </c>
      <c r="F1816" s="38" t="str">
        <f>TRIM('query (10)'!K1816)</f>
        <v>KWD3</v>
      </c>
      <c r="G1816" s="38" t="str">
        <f>IF('query (10)'!J1816="","",'query (10)'!J1816)</f>
        <v>Electrical Control</v>
      </c>
      <c r="H1816" s="38" t="str">
        <f>TRIM(UPPER('query (10)'!J1816))</f>
        <v>ELECTRICAL CONTROL</v>
      </c>
      <c r="I1816" s="38" t="str">
        <f>IF('query (10)'!F1816="","",'query (10)'!F1816)</f>
        <v>Time-based Maintenance</v>
      </c>
      <c r="J1816" s="38" t="str">
        <f>IF('query (10)'!F1816="","",IFERROR(INDEX(Cleaning_Rules!$B$14:$B$17,MATCH(TRIM('query (10)'!F1816),Cleaning_Rules!$A$14:$A$17,0)),"UNKNOWN"))</f>
        <v>TBM</v>
      </c>
      <c r="K1816" s="38" t="str">
        <f>IF('query (10)'!G1816="","",'query (10)'!G1816)</f>
        <v>เสร็จสิ้น</v>
      </c>
      <c r="L1816" s="38" t="str">
        <f>IF('query (10)'!G1816="","MISSING",IFERROR(INDEX(Cleaning_Rules!$B$5:$B$10,MATCH(TRIM('query (10)'!G1816),Cleaning_Rules!$A$5:$A$10,0)),"UNKNOWN"))</f>
        <v>COMPLETED</v>
      </c>
      <c r="M1816" s="38" t="str">
        <f>IF('query (10)'!I1816="","",'query (10)'!I1816)</f>
        <v>Electrical</v>
      </c>
      <c r="N1816" s="38" t="str">
        <f>IF('query (10)'!O1816="","",'query (10)'!O1816)</f>
        <v>Inspection</v>
      </c>
      <c r="O1816" s="38" t="str">
        <f>IF('query (10)'!P1816="","",'query (10)'!P1816)</f>
        <v>Medium</v>
      </c>
      <c r="P1816" s="38" t="str">
        <f>IF('query (10)'!N1816="","",'query (10)'!N1816)</f>
        <v xml:space="preserve">Check and Cleaning Tighten of Terminal
Check Adhesion of PLC
Check and Cleaning PLC
</v>
      </c>
      <c r="Q1816" s="38" t="str">
        <f>TRIM('query (10)'!N1816)</f>
        <v xml:space="preserve">Check and Cleaning Tighten of Terminal
Check Adhesion of PLC
Check and Cleaning PLC
</v>
      </c>
      <c r="R1816" s="38" t="str">
        <f>TRIM(UPPER('query (10)'!R1816))</f>
        <v/>
      </c>
      <c r="S1816" s="38" t="str">
        <f>TRIM(UPPER('query (10)'!S1816))</f>
        <v/>
      </c>
      <c r="T1816" s="38" t="str">
        <f>IF('query (10)'!Q1816="","",TRIM(UPPER('query (10)'!Q1816)))</f>
        <v/>
      </c>
      <c r="U1816" s="38" t="str">
        <f>IF('query (10)'!T1816="","",'query (10)'!T1816)</f>
        <v/>
      </c>
      <c r="V1816" s="39" t="str">
        <f>IF('query (10)'!T1816="","",IFERROR(VALUE('query (10)'!T1816),""))</f>
        <v/>
      </c>
      <c r="W1816" s="40">
        <f>IF('query (10)'!U1816="","",'query (10)'!U1816)</f>
        <v>0</v>
      </c>
      <c r="X1816" s="39">
        <f>IF('query (10)'!V1816="","",'query (10)'!V1816)</f>
        <v>180</v>
      </c>
      <c r="Y1816" s="41">
        <f>IF('query (10)'!W1816="","",'query (10)'!W1816)</f>
        <v>46114</v>
      </c>
      <c r="Z1816" s="41">
        <f>IF('query (10)'!X1816="","",'query (10)'!X1816)</f>
        <v>46141</v>
      </c>
      <c r="AA1816" s="41">
        <f>IF('query (10)'!Y1816="","",'query (10)'!Y1816)</f>
        <v>46141</v>
      </c>
      <c r="AB1816" s="41">
        <f>IF('query (10)'!Z1816="","",'query (10)'!Z1816)</f>
        <v>46321</v>
      </c>
      <c r="AC1816" s="38" t="str">
        <f>IF(OR('query (10)'!AA1816="",COUNTIF(Cleaning_Rules!$A$21:$A$26,TRIM('query (10)'!AA1816))&gt;0),"",TRIM('query (10)'!AA1816))</f>
        <v/>
      </c>
      <c r="AD1816" s="38" t="str">
        <f>IF('query (10)'!AB1816="","",TRIM(IFERROR(_xlfn.TEXTBEFORE('query (10)'!AB1816,"("),'query (10)'!AB1816)))</f>
        <v/>
      </c>
      <c r="AE1816" s="38" t="str">
        <f>IFERROR(LOWER(TRIM(_xlfn.TEXTBEFORE(_xlfn.TEXTAFTER('query (10)'!AB1816,"("),")"))),"")</f>
        <v/>
      </c>
      <c r="AF1816" s="38" t="str">
        <f>IF('query (10)'!AD1816="","",TRIM('query (10)'!AD1816))</f>
        <v>ณัฐดนัย จุฑาเทพ</v>
      </c>
      <c r="AG1816" s="38" t="str">
        <f>IF('query (10)'!AE1816="","",TRIM('query (10)'!AE1816))</f>
        <v>พงษ์พิทักษ์ ศรไชย</v>
      </c>
      <c r="AH1816" s="38" t="str">
        <f>IF('query (10)'!AF1816="","",IFERROR(VALUE('query (10)'!AF1816),""))</f>
        <v/>
      </c>
      <c r="AI1816" s="38" t="str">
        <f>IF('query (10)'!AG1816="","",TRIM('query (10)'!AG1816))</f>
        <v/>
      </c>
      <c r="AJ1816" s="38" t="str">
        <f>IF('query (10)'!AH1816="","",IFERROR(VALUE('query (10)'!AH1816),""))</f>
        <v/>
      </c>
      <c r="AK1816" s="38" t="str">
        <f>IF('query (10)'!AI1816="","",TRIM('query (10)'!AI1816))</f>
        <v/>
      </c>
      <c r="AL1816" s="42">
        <f t="shared" si="140"/>
        <v>2026</v>
      </c>
      <c r="AM1816" s="42" t="str">
        <f t="shared" si="141"/>
        <v>2026-04</v>
      </c>
      <c r="AN1816" s="42" t="str">
        <f t="shared" ca="1" si="142"/>
        <v/>
      </c>
      <c r="AO1816" s="42" t="str">
        <f t="shared" si="143"/>
        <v>CH-350 | PRE-AXIAL CLEARANCE INSPECTION EQUIPMENT | KWD3 | ELECTRICAL CONTROL | Time-based Maintenance | Electrical | Inspection | Medium | Check and Cleaning Tighten of Terminal
Check Adhesion of PLC
Check and Cleaning PLC
 | พงษ์พิทักษ์ ศรไชย</v>
      </c>
      <c r="AP1816" s="42" t="str">
        <f>_xlfn.TEXTJOIN("; ",TRUE,IF(COUNTA('query (10)'!A1816:AK1816)&lt;=6,"NEAR_EMPTY_ROW",""),IF($K1816="","MISSING_STATUS",""),IF(AND($K1816="เสร็จสิ้น",$Z1816=""),"DONE_NO_ACTUAL_DATE",""),IF(AND($I1816="Condition-based Maintenance",$AH1816=""),"CBM_NO_MEASUREMENT",""),IF(OR($X1816="",$X1816=0),"INVALID_PERIOD",""),IF(AND($AA1816&lt;&gt;"",$AB1816&lt;&gt;"",$AB1816&lt;$AA1816),"DATE_SEQUENCE_ERROR",""),IF(AND($AB1816&lt;&gt;"",$AB1816&gt;DATE(2030,12,31)),"DATE_OUTLIER",""),IF($C1816="","MISSING_QRCODE",""),IF($J1816="UNKNOWN","UNKNOWN_PM_TYPE",""),IF($L1816="UNKNOWN","UNKNOWN_STATUS",""))</f>
        <v/>
      </c>
      <c r="AQ1816" s="42" t="str">
        <f t="shared" si="144"/>
        <v>NO</v>
      </c>
    </row>
    <row r="1817" spans="1:43" x14ac:dyDescent="0.3">
      <c r="A1817" s="38">
        <f>IF('query (10)'!A1817="","",'query (10)'!A1817)</f>
        <v>2025</v>
      </c>
      <c r="B1817" s="38" t="str">
        <f>IF('query (10)'!B1817="","",'query (10)'!B1817)</f>
        <v/>
      </c>
      <c r="C1817" s="38" t="str">
        <f>TRIM(UPPER('query (10)'!M1817))</f>
        <v>CH-472</v>
      </c>
      <c r="D1817" s="38" t="str">
        <f>TRIM(UPPER(IFERROR(_xlfn.TEXTBEFORE('query (10)'!L1817,"("),'query (10)'!L1817)))</f>
        <v>PRE-AXIAL CLEARANCE INSPECTION EQUIPMENT</v>
      </c>
      <c r="E1817" s="38" t="str">
        <f>IFERROR(TRIM(UPPER(_xlfn.TEXTBEFORE(_xlfn.TEXTAFTER('query (10)'!L1817,"("),")"))),"")</f>
        <v/>
      </c>
      <c r="F1817" s="38" t="str">
        <f>TRIM('query (10)'!K1817)</f>
        <v>KWD4</v>
      </c>
      <c r="G1817" s="38" t="str">
        <f>IF('query (10)'!J1817="","",'query (10)'!J1817)</f>
        <v>Electrical Control</v>
      </c>
      <c r="H1817" s="38" t="str">
        <f>TRIM(UPPER('query (10)'!J1817))</f>
        <v>ELECTRICAL CONTROL</v>
      </c>
      <c r="I1817" s="38" t="str">
        <f>IF('query (10)'!F1817="","",'query (10)'!F1817)</f>
        <v>Time-based Maintenance</v>
      </c>
      <c r="J1817" s="38" t="str">
        <f>IF('query (10)'!F1817="","",IFERROR(INDEX(Cleaning_Rules!$B$14:$B$17,MATCH(TRIM('query (10)'!F1817),Cleaning_Rules!$A$14:$A$17,0)),"UNKNOWN"))</f>
        <v>TBM</v>
      </c>
      <c r="K1817" s="38" t="str">
        <f>IF('query (10)'!G1817="","",'query (10)'!G1817)</f>
        <v>แผนใหม่</v>
      </c>
      <c r="L1817" s="38" t="str">
        <f>IF('query (10)'!G1817="","MISSING",IFERROR(INDEX(Cleaning_Rules!$B$5:$B$10,MATCH(TRIM('query (10)'!G1817),Cleaning_Rules!$A$5:$A$10,0)),"UNKNOWN"))</f>
        <v>NEW_PLAN</v>
      </c>
      <c r="M1817" s="38" t="str">
        <f>IF('query (10)'!I1817="","",'query (10)'!I1817)</f>
        <v>Electrical</v>
      </c>
      <c r="N1817" s="38" t="str">
        <f>IF('query (10)'!O1817="","",'query (10)'!O1817)</f>
        <v>Inspection</v>
      </c>
      <c r="O1817" s="38" t="str">
        <f>IF('query (10)'!P1817="","",'query (10)'!P1817)</f>
        <v>Medium</v>
      </c>
      <c r="P1817" s="38" t="str">
        <f>IF('query (10)'!N1817="","",'query (10)'!N1817)</f>
        <v xml:space="preserve">Check and Cleaning Tighten of Terminal
Check Adhesion of PLC
Check and Cleaning PLC
</v>
      </c>
      <c r="Q1817" s="38" t="str">
        <f>TRIM('query (10)'!N1817)</f>
        <v xml:space="preserve">Check and Cleaning Tighten of Terminal
Check Adhesion of PLC
Check and Cleaning PLC
</v>
      </c>
      <c r="R1817" s="38" t="str">
        <f>TRIM(UPPER('query (10)'!R1817))</f>
        <v/>
      </c>
      <c r="S1817" s="38" t="str">
        <f>TRIM(UPPER('query (10)'!S1817))</f>
        <v/>
      </c>
      <c r="T1817" s="38" t="str">
        <f>IF('query (10)'!Q1817="","",TRIM(UPPER('query (10)'!Q1817)))</f>
        <v/>
      </c>
      <c r="U1817" s="38" t="str">
        <f>IF('query (10)'!T1817="","",'query (10)'!T1817)</f>
        <v/>
      </c>
      <c r="V1817" s="39" t="str">
        <f>IF('query (10)'!T1817="","",IFERROR(VALUE('query (10)'!T1817),""))</f>
        <v/>
      </c>
      <c r="W1817" s="40">
        <f>IF('query (10)'!U1817="","",'query (10)'!U1817)</f>
        <v>0</v>
      </c>
      <c r="X1817" s="39">
        <f>IF('query (10)'!V1817="","",'query (10)'!V1817)</f>
        <v>180</v>
      </c>
      <c r="Y1817" s="41">
        <f>IF('query (10)'!W1817="","",'query (10)'!W1817)</f>
        <v>46115</v>
      </c>
      <c r="Z1817" s="41" t="str">
        <f>IF('query (10)'!X1817="","",'query (10)'!X1817)</f>
        <v/>
      </c>
      <c r="AA1817" s="41">
        <f>IF('query (10)'!Y1817="","",'query (10)'!Y1817)</f>
        <v>46115</v>
      </c>
      <c r="AB1817" s="41">
        <f>IF('query (10)'!Z1817="","",'query (10)'!Z1817)</f>
        <v>46295</v>
      </c>
      <c r="AC1817" s="38" t="str">
        <f>IF(OR('query (10)'!AA1817="",COUNTIF(Cleaning_Rules!$A$21:$A$26,TRIM('query (10)'!AA1817))&gt;0),"",TRIM('query (10)'!AA1817))</f>
        <v/>
      </c>
      <c r="AD1817" s="38" t="str">
        <f>IF('query (10)'!AB1817="","",TRIM(IFERROR(_xlfn.TEXTBEFORE('query (10)'!AB1817,"("),'query (10)'!AB1817)))</f>
        <v/>
      </c>
      <c r="AE1817" s="38" t="str">
        <f>IFERROR(LOWER(TRIM(_xlfn.TEXTBEFORE(_xlfn.TEXTAFTER('query (10)'!AB1817,"("),")"))),"")</f>
        <v/>
      </c>
      <c r="AF1817" s="38" t="str">
        <f>IF('query (10)'!AD1817="","",TRIM('query (10)'!AD1817))</f>
        <v>ณัฐดนัย จุฑาเทพ</v>
      </c>
      <c r="AG1817" s="38" t="str">
        <f>IF('query (10)'!AE1817="","",TRIM('query (10)'!AE1817))</f>
        <v>ณัฐดนัย จุฑาเทพ</v>
      </c>
      <c r="AH1817" s="38" t="str">
        <f>IF('query (10)'!AF1817="","",IFERROR(VALUE('query (10)'!AF1817),""))</f>
        <v/>
      </c>
      <c r="AI1817" s="38" t="str">
        <f>IF('query (10)'!AG1817="","",TRIM('query (10)'!AG1817))</f>
        <v/>
      </c>
      <c r="AJ1817" s="38" t="str">
        <f>IF('query (10)'!AH1817="","",IFERROR(VALUE('query (10)'!AH1817),""))</f>
        <v/>
      </c>
      <c r="AK1817" s="38" t="str">
        <f>IF('query (10)'!AI1817="","",TRIM('query (10)'!AI1817))</f>
        <v/>
      </c>
      <c r="AL1817" s="42">
        <f t="shared" si="140"/>
        <v>2026</v>
      </c>
      <c r="AM1817" s="42" t="str">
        <f t="shared" si="141"/>
        <v>2026-04</v>
      </c>
      <c r="AN1817" s="42" t="str">
        <f t="shared" ca="1" si="142"/>
        <v>ON_SCHEDULE</v>
      </c>
      <c r="AO1817" s="42" t="str">
        <f t="shared" si="143"/>
        <v>CH-472 | PRE-AXIAL CLEARANCE INSPECTION EQUIPMENT | KWD4 | ELECTRICAL CONTROL | Time-based Maintenance | Electrical | Inspection | Medium | Check and Cleaning Tighten of Terminal
Check Adhesion of PLC
Check and Cleaning PLC
 | ณัฐดนัย จุฑาเทพ</v>
      </c>
      <c r="AP1817" s="42" t="str">
        <f>_xlfn.TEXTJOIN("; ",TRUE,IF(COUNTA('query (10)'!A1817:AK1817)&lt;=6,"NEAR_EMPTY_ROW",""),IF($K1817="","MISSING_STATUS",""),IF(AND($K1817="เสร็จสิ้น",$Z1817=""),"DONE_NO_ACTUAL_DATE",""),IF(AND($I1817="Condition-based Maintenance",$AH1817=""),"CBM_NO_MEASUREMENT",""),IF(OR($X1817="",$X1817=0),"INVALID_PERIOD",""),IF(AND($AA1817&lt;&gt;"",$AB1817&lt;&gt;"",$AB1817&lt;$AA1817),"DATE_SEQUENCE_ERROR",""),IF(AND($AB1817&lt;&gt;"",$AB1817&gt;DATE(2030,12,31)),"DATE_OUTLIER",""),IF($C1817="","MISSING_QRCODE",""),IF($J1817="UNKNOWN","UNKNOWN_PM_TYPE",""),IF($L1817="UNKNOWN","UNKNOWN_STATUS",""))</f>
        <v/>
      </c>
      <c r="AQ1817" s="42" t="str">
        <f t="shared" si="144"/>
        <v>NO</v>
      </c>
    </row>
    <row r="1818" spans="1:43" x14ac:dyDescent="0.3">
      <c r="A1818" s="38">
        <f>IF('query (10)'!A1818="","",'query (10)'!A1818)</f>
        <v>2026</v>
      </c>
      <c r="B1818" s="38" t="str">
        <f>IF('query (10)'!B1818="","",'query (10)'!B1818)</f>
        <v/>
      </c>
      <c r="C1818" s="38" t="str">
        <f>TRIM(UPPER('query (10)'!M1818))</f>
        <v>CH-588</v>
      </c>
      <c r="D1818" s="38" t="str">
        <f>TRIM(UPPER(IFERROR(_xlfn.TEXTBEFORE('query (10)'!L1818,"("),'query (10)'!L1818)))</f>
        <v>PRE-AXIAL CLEARANCE INSPECTION EQUIPMENT</v>
      </c>
      <c r="E1818" s="38" t="str">
        <f>IFERROR(TRIM(UPPER(_xlfn.TEXTBEFORE(_xlfn.TEXTAFTER('query (10)'!L1818,"("),")"))),"")</f>
        <v/>
      </c>
      <c r="F1818" s="38" t="str">
        <f>TRIM('query (10)'!K1818)</f>
        <v>KWD5</v>
      </c>
      <c r="G1818" s="38" t="str">
        <f>IF('query (10)'!J1818="","",'query (10)'!J1818)</f>
        <v>Electrical Control</v>
      </c>
      <c r="H1818" s="38" t="str">
        <f>TRIM(UPPER('query (10)'!J1818))</f>
        <v>ELECTRICAL CONTROL</v>
      </c>
      <c r="I1818" s="38" t="str">
        <f>IF('query (10)'!F1818="","",'query (10)'!F1818)</f>
        <v>Time-based Maintenance</v>
      </c>
      <c r="J1818" s="38" t="str">
        <f>IF('query (10)'!F1818="","",IFERROR(INDEX(Cleaning_Rules!$B$14:$B$17,MATCH(TRIM('query (10)'!F1818),Cleaning_Rules!$A$14:$A$17,0)),"UNKNOWN"))</f>
        <v>TBM</v>
      </c>
      <c r="K1818" s="38" t="str">
        <f>IF('query (10)'!G1818="","",'query (10)'!G1818)</f>
        <v>แผนใหม่</v>
      </c>
      <c r="L1818" s="38" t="str">
        <f>IF('query (10)'!G1818="","MISSING",IFERROR(INDEX(Cleaning_Rules!$B$5:$B$10,MATCH(TRIM('query (10)'!G1818),Cleaning_Rules!$A$5:$A$10,0)),"UNKNOWN"))</f>
        <v>NEW_PLAN</v>
      </c>
      <c r="M1818" s="38" t="str">
        <f>IF('query (10)'!I1818="","",'query (10)'!I1818)</f>
        <v>Electrical</v>
      </c>
      <c r="N1818" s="38" t="str">
        <f>IF('query (10)'!O1818="","",'query (10)'!O1818)</f>
        <v>Inspection</v>
      </c>
      <c r="O1818" s="38" t="str">
        <f>IF('query (10)'!P1818="","",'query (10)'!P1818)</f>
        <v>Medium</v>
      </c>
      <c r="P1818" s="38" t="str">
        <f>IF('query (10)'!N1818="","",'query (10)'!N1818)</f>
        <v xml:space="preserve">Check and Cleaning Tighten of Terminal
Check Adhesion of PLC
Check and Cleaning PLC
</v>
      </c>
      <c r="Q1818" s="38" t="str">
        <f>TRIM('query (10)'!N1818)</f>
        <v xml:space="preserve">Check and Cleaning Tighten of Terminal
Check Adhesion of PLC
Check and Cleaning PLC
</v>
      </c>
      <c r="R1818" s="38" t="str">
        <f>TRIM(UPPER('query (10)'!R1818))</f>
        <v/>
      </c>
      <c r="S1818" s="38" t="str">
        <f>TRIM(UPPER('query (10)'!S1818))</f>
        <v/>
      </c>
      <c r="T1818" s="38" t="str">
        <f>IF('query (10)'!Q1818="","",TRIM(UPPER('query (10)'!Q1818)))</f>
        <v/>
      </c>
      <c r="U1818" s="38" t="str">
        <f>IF('query (10)'!T1818="","",'query (10)'!T1818)</f>
        <v/>
      </c>
      <c r="V1818" s="39" t="str">
        <f>IF('query (10)'!T1818="","",IFERROR(VALUE('query (10)'!T1818),""))</f>
        <v/>
      </c>
      <c r="W1818" s="40">
        <f>IF('query (10)'!U1818="","",'query (10)'!U1818)</f>
        <v>0</v>
      </c>
      <c r="X1818" s="39">
        <f>IF('query (10)'!V1818="","",'query (10)'!V1818)</f>
        <v>180</v>
      </c>
      <c r="Y1818" s="41">
        <f>IF('query (10)'!W1818="","",'query (10)'!W1818)</f>
        <v>46116</v>
      </c>
      <c r="Z1818" s="41" t="str">
        <f>IF('query (10)'!X1818="","",'query (10)'!X1818)</f>
        <v/>
      </c>
      <c r="AA1818" s="41">
        <f>IF('query (10)'!Y1818="","",'query (10)'!Y1818)</f>
        <v>46116</v>
      </c>
      <c r="AB1818" s="41">
        <f>IF('query (10)'!Z1818="","",'query (10)'!Z1818)</f>
        <v>46296</v>
      </c>
      <c r="AC1818" s="38" t="str">
        <f>IF(OR('query (10)'!AA1818="",COUNTIF(Cleaning_Rules!$A$21:$A$26,TRIM('query (10)'!AA1818))&gt;0),"",TRIM('query (10)'!AA1818))</f>
        <v/>
      </c>
      <c r="AD1818" s="38" t="str">
        <f>IF('query (10)'!AB1818="","",TRIM(IFERROR(_xlfn.TEXTBEFORE('query (10)'!AB1818,"("),'query (10)'!AB1818)))</f>
        <v/>
      </c>
      <c r="AE1818" s="38" t="str">
        <f>IFERROR(LOWER(TRIM(_xlfn.TEXTBEFORE(_xlfn.TEXTAFTER('query (10)'!AB1818,"("),")"))),"")</f>
        <v/>
      </c>
      <c r="AF1818" s="38" t="str">
        <f>IF('query (10)'!AD1818="","",TRIM('query (10)'!AD1818))</f>
        <v>ณัฐดนัย จุฑาเทพ</v>
      </c>
      <c r="AG1818" s="38" t="str">
        <f>IF('query (10)'!AE1818="","",TRIM('query (10)'!AE1818))</f>
        <v>ณัฐดนัย จุฑาเทพ</v>
      </c>
      <c r="AH1818" s="38" t="str">
        <f>IF('query (10)'!AF1818="","",IFERROR(VALUE('query (10)'!AF1818),""))</f>
        <v/>
      </c>
      <c r="AI1818" s="38" t="str">
        <f>IF('query (10)'!AG1818="","",TRIM('query (10)'!AG1818))</f>
        <v/>
      </c>
      <c r="AJ1818" s="38" t="str">
        <f>IF('query (10)'!AH1818="","",IFERROR(VALUE('query (10)'!AH1818),""))</f>
        <v/>
      </c>
      <c r="AK1818" s="38" t="str">
        <f>IF('query (10)'!AI1818="","",TRIM('query (10)'!AI1818))</f>
        <v/>
      </c>
      <c r="AL1818" s="42">
        <f t="shared" si="140"/>
        <v>2026</v>
      </c>
      <c r="AM1818" s="42" t="str">
        <f t="shared" si="141"/>
        <v>2026-04</v>
      </c>
      <c r="AN1818" s="42" t="str">
        <f t="shared" ca="1" si="142"/>
        <v>ON_SCHEDULE</v>
      </c>
      <c r="AO1818" s="42" t="str">
        <f t="shared" si="143"/>
        <v>CH-588 | PRE-AXIAL CLEARANCE INSPECTION EQUIPMENT | KWD5 | ELECTRICAL CONTROL | Time-based Maintenance | Electrical | Inspection | Medium | Check and Cleaning Tighten of Terminal
Check Adhesion of PLC
Check and Cleaning PLC
 | ณัฐดนัย จุฑาเทพ</v>
      </c>
      <c r="AP1818" s="42" t="str">
        <f>_xlfn.TEXTJOIN("; ",TRUE,IF(COUNTA('query (10)'!A1818:AK1818)&lt;=6,"NEAR_EMPTY_ROW",""),IF($K1818="","MISSING_STATUS",""),IF(AND($K1818="เสร็จสิ้น",$Z1818=""),"DONE_NO_ACTUAL_DATE",""),IF(AND($I1818="Condition-based Maintenance",$AH1818=""),"CBM_NO_MEASUREMENT",""),IF(OR($X1818="",$X1818=0),"INVALID_PERIOD",""),IF(AND($AA1818&lt;&gt;"",$AB1818&lt;&gt;"",$AB1818&lt;$AA1818),"DATE_SEQUENCE_ERROR",""),IF(AND($AB1818&lt;&gt;"",$AB1818&gt;DATE(2030,12,31)),"DATE_OUTLIER",""),IF($C1818="","MISSING_QRCODE",""),IF($J1818="UNKNOWN","UNKNOWN_PM_TYPE",""),IF($L1818="UNKNOWN","UNKNOWN_STATUS",""))</f>
        <v/>
      </c>
      <c r="AQ1818" s="42" t="str">
        <f t="shared" si="144"/>
        <v>NO</v>
      </c>
    </row>
    <row r="1819" spans="1:43" x14ac:dyDescent="0.3">
      <c r="A1819" s="38">
        <f>IF('query (10)'!A1819="","",'query (10)'!A1819)</f>
        <v>2027</v>
      </c>
      <c r="B1819" s="38" t="str">
        <f>IF('query (10)'!B1819="","",'query (10)'!B1819)</f>
        <v/>
      </c>
      <c r="C1819" s="38" t="str">
        <f>TRIM(UPPER('query (10)'!M1819))</f>
        <v>CH-703</v>
      </c>
      <c r="D1819" s="38" t="str">
        <f>TRIM(UPPER(IFERROR(_xlfn.TEXTBEFORE('query (10)'!L1819,"("),'query (10)'!L1819)))</f>
        <v>PRE-AXIAL CLEARANCE INSPECTION EQUIPMENT</v>
      </c>
      <c r="E1819" s="38" t="str">
        <f>IFERROR(TRIM(UPPER(_xlfn.TEXTBEFORE(_xlfn.TEXTAFTER('query (10)'!L1819,"("),")"))),"")</f>
        <v/>
      </c>
      <c r="F1819" s="38" t="str">
        <f>TRIM('query (10)'!K1819)</f>
        <v>KWD6</v>
      </c>
      <c r="G1819" s="38" t="str">
        <f>IF('query (10)'!J1819="","",'query (10)'!J1819)</f>
        <v>Electrical Control</v>
      </c>
      <c r="H1819" s="38" t="str">
        <f>TRIM(UPPER('query (10)'!J1819))</f>
        <v>ELECTRICAL CONTROL</v>
      </c>
      <c r="I1819" s="38" t="str">
        <f>IF('query (10)'!F1819="","",'query (10)'!F1819)</f>
        <v>Time-based Maintenance</v>
      </c>
      <c r="J1819" s="38" t="str">
        <f>IF('query (10)'!F1819="","",IFERROR(INDEX(Cleaning_Rules!$B$14:$B$17,MATCH(TRIM('query (10)'!F1819),Cleaning_Rules!$A$14:$A$17,0)),"UNKNOWN"))</f>
        <v>TBM</v>
      </c>
      <c r="K1819" s="38" t="str">
        <f>IF('query (10)'!G1819="","",'query (10)'!G1819)</f>
        <v>แผนใหม่</v>
      </c>
      <c r="L1819" s="38" t="str">
        <f>IF('query (10)'!G1819="","MISSING",IFERROR(INDEX(Cleaning_Rules!$B$5:$B$10,MATCH(TRIM('query (10)'!G1819),Cleaning_Rules!$A$5:$A$10,0)),"UNKNOWN"))</f>
        <v>NEW_PLAN</v>
      </c>
      <c r="M1819" s="38" t="str">
        <f>IF('query (10)'!I1819="","",'query (10)'!I1819)</f>
        <v>Electrical</v>
      </c>
      <c r="N1819" s="38" t="str">
        <f>IF('query (10)'!O1819="","",'query (10)'!O1819)</f>
        <v>Inspection</v>
      </c>
      <c r="O1819" s="38" t="str">
        <f>IF('query (10)'!P1819="","",'query (10)'!P1819)</f>
        <v>Medium</v>
      </c>
      <c r="P1819" s="38" t="str">
        <f>IF('query (10)'!N1819="","",'query (10)'!N1819)</f>
        <v xml:space="preserve">Check and Cleaning Tighten of Terminal
Check Adhesion of PLC
Check and Cleaning PLC
</v>
      </c>
      <c r="Q1819" s="38" t="str">
        <f>TRIM('query (10)'!N1819)</f>
        <v xml:space="preserve">Check and Cleaning Tighten of Terminal
Check Adhesion of PLC
Check and Cleaning PLC
</v>
      </c>
      <c r="R1819" s="38" t="str">
        <f>TRIM(UPPER('query (10)'!R1819))</f>
        <v/>
      </c>
      <c r="S1819" s="38" t="str">
        <f>TRIM(UPPER('query (10)'!S1819))</f>
        <v/>
      </c>
      <c r="T1819" s="38" t="str">
        <f>IF('query (10)'!Q1819="","",TRIM(UPPER('query (10)'!Q1819)))</f>
        <v/>
      </c>
      <c r="U1819" s="38" t="str">
        <f>IF('query (10)'!T1819="","",'query (10)'!T1819)</f>
        <v/>
      </c>
      <c r="V1819" s="39" t="str">
        <f>IF('query (10)'!T1819="","",IFERROR(VALUE('query (10)'!T1819),""))</f>
        <v/>
      </c>
      <c r="W1819" s="40">
        <f>IF('query (10)'!U1819="","",'query (10)'!U1819)</f>
        <v>0</v>
      </c>
      <c r="X1819" s="39">
        <f>IF('query (10)'!V1819="","",'query (10)'!V1819)</f>
        <v>180</v>
      </c>
      <c r="Y1819" s="41">
        <f>IF('query (10)'!W1819="","",'query (10)'!W1819)</f>
        <v>46118</v>
      </c>
      <c r="Z1819" s="41" t="str">
        <f>IF('query (10)'!X1819="","",'query (10)'!X1819)</f>
        <v/>
      </c>
      <c r="AA1819" s="41">
        <f>IF('query (10)'!Y1819="","",'query (10)'!Y1819)</f>
        <v>46118</v>
      </c>
      <c r="AB1819" s="41">
        <f>IF('query (10)'!Z1819="","",'query (10)'!Z1819)</f>
        <v>46298</v>
      </c>
      <c r="AC1819" s="38" t="str">
        <f>IF(OR('query (10)'!AA1819="",COUNTIF(Cleaning_Rules!$A$21:$A$26,TRIM('query (10)'!AA1819))&gt;0),"",TRIM('query (10)'!AA1819))</f>
        <v/>
      </c>
      <c r="AD1819" s="38" t="str">
        <f>IF('query (10)'!AB1819="","",TRIM(IFERROR(_xlfn.TEXTBEFORE('query (10)'!AB1819,"("),'query (10)'!AB1819)))</f>
        <v/>
      </c>
      <c r="AE1819" s="38" t="str">
        <f>IFERROR(LOWER(TRIM(_xlfn.TEXTBEFORE(_xlfn.TEXTAFTER('query (10)'!AB1819,"("),")"))),"")</f>
        <v/>
      </c>
      <c r="AF1819" s="38" t="str">
        <f>IF('query (10)'!AD1819="","",TRIM('query (10)'!AD1819))</f>
        <v>ณัฐดนัย จุฑาเทพ</v>
      </c>
      <c r="AG1819" s="38" t="str">
        <f>IF('query (10)'!AE1819="","",TRIM('query (10)'!AE1819))</f>
        <v>ณัฐดนัย จุฑาเทพ</v>
      </c>
      <c r="AH1819" s="38" t="str">
        <f>IF('query (10)'!AF1819="","",IFERROR(VALUE('query (10)'!AF1819),""))</f>
        <v/>
      </c>
      <c r="AI1819" s="38" t="str">
        <f>IF('query (10)'!AG1819="","",TRIM('query (10)'!AG1819))</f>
        <v/>
      </c>
      <c r="AJ1819" s="38" t="str">
        <f>IF('query (10)'!AH1819="","",IFERROR(VALUE('query (10)'!AH1819),""))</f>
        <v/>
      </c>
      <c r="AK1819" s="38" t="str">
        <f>IF('query (10)'!AI1819="","",TRIM('query (10)'!AI1819))</f>
        <v/>
      </c>
      <c r="AL1819" s="42">
        <f t="shared" si="140"/>
        <v>2026</v>
      </c>
      <c r="AM1819" s="42" t="str">
        <f t="shared" si="141"/>
        <v>2026-04</v>
      </c>
      <c r="AN1819" s="42" t="str">
        <f t="shared" ca="1" si="142"/>
        <v>ON_SCHEDULE</v>
      </c>
      <c r="AO1819" s="42" t="str">
        <f t="shared" si="143"/>
        <v>CH-703 | PRE-AXIAL CLEARANCE INSPECTION EQUIPMENT | KWD6 | ELECTRICAL CONTROL | Time-based Maintenance | Electrical | Inspection | Medium | Check and Cleaning Tighten of Terminal
Check Adhesion of PLC
Check and Cleaning PLC
 | ณัฐดนัย จุฑาเทพ</v>
      </c>
      <c r="AP1819" s="42" t="str">
        <f>_xlfn.TEXTJOIN("; ",TRUE,IF(COUNTA('query (10)'!A1819:AK1819)&lt;=6,"NEAR_EMPTY_ROW",""),IF($K1819="","MISSING_STATUS",""),IF(AND($K1819="เสร็จสิ้น",$Z1819=""),"DONE_NO_ACTUAL_DATE",""),IF(AND($I1819="Condition-based Maintenance",$AH1819=""),"CBM_NO_MEASUREMENT",""),IF(OR($X1819="",$X1819=0),"INVALID_PERIOD",""),IF(AND($AA1819&lt;&gt;"",$AB1819&lt;&gt;"",$AB1819&lt;$AA1819),"DATE_SEQUENCE_ERROR",""),IF(AND($AB1819&lt;&gt;"",$AB1819&gt;DATE(2030,12,31)),"DATE_OUTLIER",""),IF($C1819="","MISSING_QRCODE",""),IF($J1819="UNKNOWN","UNKNOWN_PM_TYPE",""),IF($L1819="UNKNOWN","UNKNOWN_STATUS",""))</f>
        <v/>
      </c>
      <c r="AQ1819" s="42" t="str">
        <f t="shared" si="144"/>
        <v>NO</v>
      </c>
    </row>
    <row r="1820" spans="1:43" x14ac:dyDescent="0.3">
      <c r="A1820" s="38">
        <f>IF('query (10)'!A1820="","",'query (10)'!A1820)</f>
        <v>2028</v>
      </c>
      <c r="B1820" s="38">
        <f>IF('query (10)'!B1820="","",'query (10)'!B1820)</f>
        <v>19892</v>
      </c>
      <c r="C1820" s="38" t="str">
        <f>TRIM(UPPER('query (10)'!M1820))</f>
        <v>CH-837</v>
      </c>
      <c r="D1820" s="38" t="str">
        <f>TRIM(UPPER(IFERROR(_xlfn.TEXTBEFORE('query (10)'!L1820,"("),'query (10)'!L1820)))</f>
        <v>PRE-AXIAL CLEARANCE INSPECTION EQUIPMENT</v>
      </c>
      <c r="E1820" s="38" t="str">
        <f>IFERROR(TRIM(UPPER(_xlfn.TEXTBEFORE(_xlfn.TEXTAFTER('query (10)'!L1820,"("),")"))),"")</f>
        <v/>
      </c>
      <c r="F1820" s="38" t="str">
        <f>TRIM('query (10)'!K1820)</f>
        <v>KWD7</v>
      </c>
      <c r="G1820" s="38" t="str">
        <f>IF('query (10)'!J1820="","",'query (10)'!J1820)</f>
        <v>Electrical Control</v>
      </c>
      <c r="H1820" s="38" t="str">
        <f>TRIM(UPPER('query (10)'!J1820))</f>
        <v>ELECTRICAL CONTROL</v>
      </c>
      <c r="I1820" s="38" t="str">
        <f>IF('query (10)'!F1820="","",'query (10)'!F1820)</f>
        <v>Time-based Maintenance</v>
      </c>
      <c r="J1820" s="38" t="str">
        <f>IF('query (10)'!F1820="","",IFERROR(INDEX(Cleaning_Rules!$B$14:$B$17,MATCH(TRIM('query (10)'!F1820),Cleaning_Rules!$A$14:$A$17,0)),"UNKNOWN"))</f>
        <v>TBM</v>
      </c>
      <c r="K1820" s="38" t="str">
        <f>IF('query (10)'!G1820="","",'query (10)'!G1820)</f>
        <v>เสร็จสิ้น</v>
      </c>
      <c r="L1820" s="38" t="str">
        <f>IF('query (10)'!G1820="","MISSING",IFERROR(INDEX(Cleaning_Rules!$B$5:$B$10,MATCH(TRIM('query (10)'!G1820),Cleaning_Rules!$A$5:$A$10,0)),"UNKNOWN"))</f>
        <v>COMPLETED</v>
      </c>
      <c r="M1820" s="38" t="str">
        <f>IF('query (10)'!I1820="","",'query (10)'!I1820)</f>
        <v>Electrical</v>
      </c>
      <c r="N1820" s="38" t="str">
        <f>IF('query (10)'!O1820="","",'query (10)'!O1820)</f>
        <v>Inspection</v>
      </c>
      <c r="O1820" s="38" t="str">
        <f>IF('query (10)'!P1820="","",'query (10)'!P1820)</f>
        <v>Medium</v>
      </c>
      <c r="P1820" s="38" t="str">
        <f>IF('query (10)'!N1820="","",'query (10)'!N1820)</f>
        <v xml:space="preserve">Check and Cleaning Tighten of Terminal
Check Adhesion of PLC
Check and Cleaning PLC
</v>
      </c>
      <c r="Q1820" s="38" t="str">
        <f>TRIM('query (10)'!N1820)</f>
        <v xml:space="preserve">Check and Cleaning Tighten of Terminal
Check Adhesion of PLC
Check and Cleaning PLC
</v>
      </c>
      <c r="R1820" s="38" t="str">
        <f>TRIM(UPPER('query (10)'!R1820))</f>
        <v/>
      </c>
      <c r="S1820" s="38" t="str">
        <f>TRIM(UPPER('query (10)'!S1820))</f>
        <v/>
      </c>
      <c r="T1820" s="38" t="str">
        <f>IF('query (10)'!Q1820="","",TRIM(UPPER('query (10)'!Q1820)))</f>
        <v/>
      </c>
      <c r="U1820" s="38" t="str">
        <f>IF('query (10)'!T1820="","",'query (10)'!T1820)</f>
        <v/>
      </c>
      <c r="V1820" s="39" t="str">
        <f>IF('query (10)'!T1820="","",IFERROR(VALUE('query (10)'!T1820),""))</f>
        <v/>
      </c>
      <c r="W1820" s="40">
        <f>IF('query (10)'!U1820="","",'query (10)'!U1820)</f>
        <v>0</v>
      </c>
      <c r="X1820" s="39">
        <f>IF('query (10)'!V1820="","",'query (10)'!V1820)</f>
        <v>180</v>
      </c>
      <c r="Y1820" s="41">
        <f>IF('query (10)'!W1820="","",'query (10)'!W1820)</f>
        <v>46119</v>
      </c>
      <c r="Z1820" s="41">
        <f>IF('query (10)'!X1820="","",'query (10)'!X1820)</f>
        <v>46184</v>
      </c>
      <c r="AA1820" s="41">
        <f>IF('query (10)'!Y1820="","",'query (10)'!Y1820)</f>
        <v>46184</v>
      </c>
      <c r="AB1820" s="41">
        <f>IF('query (10)'!Z1820="","",'query (10)'!Z1820)</f>
        <v>46364</v>
      </c>
      <c r="AC1820" s="38" t="str">
        <f>IF(OR('query (10)'!AA1820="",COUNTIF(Cleaning_Rules!$A$21:$A$26,TRIM('query (10)'!AA1820))&gt;0),"",TRIM('query (10)'!AA1820))</f>
        <v/>
      </c>
      <c r="AD1820" s="38" t="str">
        <f>IF('query (10)'!AB1820="","",TRIM(IFERROR(_xlfn.TEXTBEFORE('query (10)'!AB1820,"("),'query (10)'!AB1820)))</f>
        <v>เริ่มซ่อมงาน PM แล้ว รับผิดชอบโดย NATDANAI JUTHATHEP</v>
      </c>
      <c r="AE1820" s="38" t="str">
        <f>IFERROR(LOWER(TRIM(_xlfn.TEXTBEFORE(_xlfn.TEXTAFTER('query (10)'!AB1820,"("),")"))),"")</f>
        <v>juthathep-n-4697@nsk.com</v>
      </c>
      <c r="AF1820" s="38" t="str">
        <f>IF('query (10)'!AD1820="","",TRIM('query (10)'!AD1820))</f>
        <v>ณัฐดนัย จุฑาเทพ</v>
      </c>
      <c r="AG1820" s="38" t="str">
        <f>IF('query (10)'!AE1820="","",TRIM('query (10)'!AE1820))</f>
        <v>ณัฐดนัย จุฑาเทพ</v>
      </c>
      <c r="AH1820" s="38" t="str">
        <f>IF('query (10)'!AF1820="","",IFERROR(VALUE('query (10)'!AF1820),""))</f>
        <v/>
      </c>
      <c r="AI1820" s="38" t="str">
        <f>IF('query (10)'!AG1820="","",TRIM('query (10)'!AG1820))</f>
        <v/>
      </c>
      <c r="AJ1820" s="38" t="str">
        <f>IF('query (10)'!AH1820="","",IFERROR(VALUE('query (10)'!AH1820),""))</f>
        <v/>
      </c>
      <c r="AK1820" s="38" t="str">
        <f>IF('query (10)'!AI1820="","",TRIM('query (10)'!AI1820))</f>
        <v/>
      </c>
      <c r="AL1820" s="42">
        <f t="shared" si="140"/>
        <v>2026</v>
      </c>
      <c r="AM1820" s="42" t="str">
        <f t="shared" si="141"/>
        <v>2026-04</v>
      </c>
      <c r="AN1820" s="42" t="str">
        <f t="shared" ca="1" si="142"/>
        <v/>
      </c>
      <c r="AO1820" s="42" t="str">
        <f t="shared" si="143"/>
        <v>CH-837 | PRE-AXIAL CLEARANCE INSPECTION EQUIPMENT | KWD7 | ELECTRICAL CONTROL | Time-based Maintenance | Electrical | Inspection | Medium | Check and Cleaning Tighten of Terminal
Check Adhesion of PLC
Check and Cleaning PLC
 | เริ่มซ่อมงาน PM แล้ว รับผิดชอบโดย NATDANAI JUTHATHEP | ณัฐดนัย จุฑาเทพ</v>
      </c>
      <c r="AP1820" s="42" t="str">
        <f>_xlfn.TEXTJOIN("; ",TRUE,IF(COUNTA('query (10)'!A1820:AK1820)&lt;=6,"NEAR_EMPTY_ROW",""),IF($K1820="","MISSING_STATUS",""),IF(AND($K1820="เสร็จสิ้น",$Z1820=""),"DONE_NO_ACTUAL_DATE",""),IF(AND($I1820="Condition-based Maintenance",$AH1820=""),"CBM_NO_MEASUREMENT",""),IF(OR($X1820="",$X1820=0),"INVALID_PERIOD",""),IF(AND($AA1820&lt;&gt;"",$AB1820&lt;&gt;"",$AB1820&lt;$AA1820),"DATE_SEQUENCE_ERROR",""),IF(AND($AB1820&lt;&gt;"",$AB1820&gt;DATE(2030,12,31)),"DATE_OUTLIER",""),IF($C1820="","MISSING_QRCODE",""),IF($J1820="UNKNOWN","UNKNOWN_PM_TYPE",""),IF($L1820="UNKNOWN","UNKNOWN_STATUS",""))</f>
        <v/>
      </c>
      <c r="AQ1820" s="42" t="str">
        <f t="shared" si="144"/>
        <v>NO</v>
      </c>
    </row>
    <row r="1821" spans="1:43" x14ac:dyDescent="0.3">
      <c r="A1821" s="38">
        <f>IF('query (10)'!A1821="","",'query (10)'!A1821)</f>
        <v>2029</v>
      </c>
      <c r="B1821" s="38" t="str">
        <f>IF('query (10)'!B1821="","",'query (10)'!B1821)</f>
        <v/>
      </c>
      <c r="C1821" s="38" t="str">
        <f>TRIM(UPPER('query (10)'!M1821))</f>
        <v>CH-264</v>
      </c>
      <c r="D1821" s="38" t="str">
        <f>TRIM(UPPER(IFERROR(_xlfn.TEXTBEFORE('query (10)'!L1821,"("),'query (10)'!L1821)))</f>
        <v>PRE-AXIAL CLEARATION INSPECTION EQIUPMENT</v>
      </c>
      <c r="E1821" s="38" t="str">
        <f>IFERROR(TRIM(UPPER(_xlfn.TEXTBEFORE(_xlfn.TEXTAFTER('query (10)'!L1821,"("),")"))),"")</f>
        <v/>
      </c>
      <c r="F1821" s="38" t="str">
        <f>TRIM('query (10)'!K1821)</f>
        <v>KWD2</v>
      </c>
      <c r="G1821" s="38" t="str">
        <f>IF('query (10)'!J1821="","",'query (10)'!J1821)</f>
        <v>Electrical Control</v>
      </c>
      <c r="H1821" s="38" t="str">
        <f>TRIM(UPPER('query (10)'!J1821))</f>
        <v>ELECTRICAL CONTROL</v>
      </c>
      <c r="I1821" s="38" t="str">
        <f>IF('query (10)'!F1821="","",'query (10)'!F1821)</f>
        <v>Time-based Maintenance</v>
      </c>
      <c r="J1821" s="38" t="str">
        <f>IF('query (10)'!F1821="","",IFERROR(INDEX(Cleaning_Rules!$B$14:$B$17,MATCH(TRIM('query (10)'!F1821),Cleaning_Rules!$A$14:$A$17,0)),"UNKNOWN"))</f>
        <v>TBM</v>
      </c>
      <c r="K1821" s="38" t="str">
        <f>IF('query (10)'!G1821="","",'query (10)'!G1821)</f>
        <v>แผนใหม่</v>
      </c>
      <c r="L1821" s="38" t="str">
        <f>IF('query (10)'!G1821="","MISSING",IFERROR(INDEX(Cleaning_Rules!$B$5:$B$10,MATCH(TRIM('query (10)'!G1821),Cleaning_Rules!$A$5:$A$10,0)),"UNKNOWN"))</f>
        <v>NEW_PLAN</v>
      </c>
      <c r="M1821" s="38" t="str">
        <f>IF('query (10)'!I1821="","",'query (10)'!I1821)</f>
        <v>Electrical</v>
      </c>
      <c r="N1821" s="38" t="str">
        <f>IF('query (10)'!O1821="","",'query (10)'!O1821)</f>
        <v>Inspection</v>
      </c>
      <c r="O1821" s="38" t="str">
        <f>IF('query (10)'!P1821="","",'query (10)'!P1821)</f>
        <v>Medium</v>
      </c>
      <c r="P1821" s="38" t="str">
        <f>IF('query (10)'!N1821="","",'query (10)'!N1821)</f>
        <v xml:space="preserve">Check and Change Battery of HMI
Check Thermoscan Control Panel
Change LED Indicator
Check and Change Battery of PLC
Check Tighten of Power Supply
Check and Thermoscan Index Motor 
</v>
      </c>
      <c r="Q1821" s="38" t="str">
        <f>TRIM('query (10)'!N1821)</f>
        <v xml:space="preserve">Check and Change Battery of HMI
Check Thermoscan Control Panel
Change LED Indicator
Check and Change Battery of PLC
Check Tighten of Power Supply
Check and Thermoscan Index Motor 
</v>
      </c>
      <c r="R1821" s="38" t="str">
        <f>TRIM(UPPER('query (10)'!R1821))</f>
        <v/>
      </c>
      <c r="S1821" s="38" t="str">
        <f>TRIM(UPPER('query (10)'!S1821))</f>
        <v/>
      </c>
      <c r="T1821" s="38" t="str">
        <f>IF('query (10)'!Q1821="","",TRIM(UPPER('query (10)'!Q1821)))</f>
        <v/>
      </c>
      <c r="U1821" s="38" t="str">
        <f>IF('query (10)'!T1821="","",'query (10)'!T1821)</f>
        <v/>
      </c>
      <c r="V1821" s="39" t="str">
        <f>IF('query (10)'!T1821="","",IFERROR(VALUE('query (10)'!T1821),""))</f>
        <v/>
      </c>
      <c r="W1821" s="40">
        <f>IF('query (10)'!U1821="","",'query (10)'!U1821)</f>
        <v>0</v>
      </c>
      <c r="X1821" s="39">
        <f>IF('query (10)'!V1821="","",'query (10)'!V1821)</f>
        <v>360</v>
      </c>
      <c r="Y1821" s="41">
        <f>IF('query (10)'!W1821="","",'query (10)'!W1821)</f>
        <v>46113</v>
      </c>
      <c r="Z1821" s="41" t="str">
        <f>IF('query (10)'!X1821="","",'query (10)'!X1821)</f>
        <v/>
      </c>
      <c r="AA1821" s="41">
        <f>IF('query (10)'!Y1821="","",'query (10)'!Y1821)</f>
        <v>46113</v>
      </c>
      <c r="AB1821" s="41">
        <f>IF('query (10)'!Z1821="","",'query (10)'!Z1821)</f>
        <v>46473</v>
      </c>
      <c r="AC1821" s="38" t="str">
        <f>IF(OR('query (10)'!AA1821="",COUNTIF(Cleaning_Rules!$A$21:$A$26,TRIM('query (10)'!AA1821))&gt;0),"",TRIM('query (10)'!AA1821))</f>
        <v/>
      </c>
      <c r="AD1821" s="38" t="str">
        <f>IF('query (10)'!AB1821="","",TRIM(IFERROR(_xlfn.TEXTBEFORE('query (10)'!AB1821,"("),'query (10)'!AB1821)))</f>
        <v/>
      </c>
      <c r="AE1821" s="38" t="str">
        <f>IFERROR(LOWER(TRIM(_xlfn.TEXTBEFORE(_xlfn.TEXTAFTER('query (10)'!AB1821,"("),")"))),"")</f>
        <v/>
      </c>
      <c r="AF1821" s="38" t="str">
        <f>IF('query (10)'!AD1821="","",TRIM('query (10)'!AD1821))</f>
        <v>ณัฐดนัย จุฑาเทพ</v>
      </c>
      <c r="AG1821" s="38" t="str">
        <f>IF('query (10)'!AE1821="","",TRIM('query (10)'!AE1821))</f>
        <v>ณัฐดนัย จุฑาเทพ</v>
      </c>
      <c r="AH1821" s="38" t="str">
        <f>IF('query (10)'!AF1821="","",IFERROR(VALUE('query (10)'!AF1821),""))</f>
        <v/>
      </c>
      <c r="AI1821" s="38" t="str">
        <f>IF('query (10)'!AG1821="","",TRIM('query (10)'!AG1821))</f>
        <v/>
      </c>
      <c r="AJ1821" s="38" t="str">
        <f>IF('query (10)'!AH1821="","",IFERROR(VALUE('query (10)'!AH1821),""))</f>
        <v/>
      </c>
      <c r="AK1821" s="38" t="str">
        <f>IF('query (10)'!AI1821="","",TRIM('query (10)'!AI1821))</f>
        <v/>
      </c>
      <c r="AL1821" s="42">
        <f t="shared" si="140"/>
        <v>2026</v>
      </c>
      <c r="AM1821" s="42" t="str">
        <f t="shared" si="141"/>
        <v>2026-04</v>
      </c>
      <c r="AN1821" s="42" t="str">
        <f t="shared" ca="1" si="142"/>
        <v>ON_SCHEDULE</v>
      </c>
      <c r="AO1821" s="42" t="str">
        <f t="shared" si="143"/>
        <v>CH-264 | PRE-AXIAL CLEARATION INSPECTION EQIUPMENT | KWD2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821" s="42" t="str">
        <f>_xlfn.TEXTJOIN("; ",TRUE,IF(COUNTA('query (10)'!A1821:AK1821)&lt;=6,"NEAR_EMPTY_ROW",""),IF($K1821="","MISSING_STATUS",""),IF(AND($K1821="เสร็จสิ้น",$Z1821=""),"DONE_NO_ACTUAL_DATE",""),IF(AND($I1821="Condition-based Maintenance",$AH1821=""),"CBM_NO_MEASUREMENT",""),IF(OR($X1821="",$X1821=0),"INVALID_PERIOD",""),IF(AND($AA1821&lt;&gt;"",$AB1821&lt;&gt;"",$AB1821&lt;$AA1821),"DATE_SEQUENCE_ERROR",""),IF(AND($AB1821&lt;&gt;"",$AB1821&gt;DATE(2030,12,31)),"DATE_OUTLIER",""),IF($C1821="","MISSING_QRCODE",""),IF($J1821="UNKNOWN","UNKNOWN_PM_TYPE",""),IF($L1821="UNKNOWN","UNKNOWN_STATUS",""))</f>
        <v/>
      </c>
      <c r="AQ1821" s="42" t="str">
        <f t="shared" si="144"/>
        <v>NO</v>
      </c>
    </row>
    <row r="1822" spans="1:43" x14ac:dyDescent="0.3">
      <c r="A1822" s="38">
        <f>IF('query (10)'!A1822="","",'query (10)'!A1822)</f>
        <v>2030</v>
      </c>
      <c r="B1822" s="38">
        <f>IF('query (10)'!B1822="","",'query (10)'!B1822)</f>
        <v>19965</v>
      </c>
      <c r="C1822" s="38" t="str">
        <f>TRIM(UPPER('query (10)'!M1822))</f>
        <v>CH-350</v>
      </c>
      <c r="D1822" s="38" t="str">
        <f>TRIM(UPPER(IFERROR(_xlfn.TEXTBEFORE('query (10)'!L1822,"("),'query (10)'!L1822)))</f>
        <v>PRE-AXIAL CLEARANCE INSPECTION EQUIPMENT</v>
      </c>
      <c r="E1822" s="38" t="str">
        <f>IFERROR(TRIM(UPPER(_xlfn.TEXTBEFORE(_xlfn.TEXTAFTER('query (10)'!L1822,"("),")"))),"")</f>
        <v/>
      </c>
      <c r="F1822" s="38" t="str">
        <f>TRIM('query (10)'!K1822)</f>
        <v>KWD3</v>
      </c>
      <c r="G1822" s="38" t="str">
        <f>IF('query (10)'!J1822="","",'query (10)'!J1822)</f>
        <v>Electrical Control</v>
      </c>
      <c r="H1822" s="38" t="str">
        <f>TRIM(UPPER('query (10)'!J1822))</f>
        <v>ELECTRICAL CONTROL</v>
      </c>
      <c r="I1822" s="38" t="str">
        <f>IF('query (10)'!F1822="","",'query (10)'!F1822)</f>
        <v>Time-based Maintenance</v>
      </c>
      <c r="J1822" s="38" t="str">
        <f>IF('query (10)'!F1822="","",IFERROR(INDEX(Cleaning_Rules!$B$14:$B$17,MATCH(TRIM('query (10)'!F1822),Cleaning_Rules!$A$14:$A$17,0)),"UNKNOWN"))</f>
        <v>TBM</v>
      </c>
      <c r="K1822" s="38" t="str">
        <f>IF('query (10)'!G1822="","",'query (10)'!G1822)</f>
        <v>เสร็จสิ้น</v>
      </c>
      <c r="L1822" s="38" t="str">
        <f>IF('query (10)'!G1822="","MISSING",IFERROR(INDEX(Cleaning_Rules!$B$5:$B$10,MATCH(TRIM('query (10)'!G1822),Cleaning_Rules!$A$5:$A$10,0)),"UNKNOWN"))</f>
        <v>COMPLETED</v>
      </c>
      <c r="M1822" s="38" t="str">
        <f>IF('query (10)'!I1822="","",'query (10)'!I1822)</f>
        <v>Electrical</v>
      </c>
      <c r="N1822" s="38" t="str">
        <f>IF('query (10)'!O1822="","",'query (10)'!O1822)</f>
        <v>Inspection</v>
      </c>
      <c r="O1822" s="38" t="str">
        <f>IF('query (10)'!P1822="","",'query (10)'!P1822)</f>
        <v>Medium</v>
      </c>
      <c r="P1822" s="38" t="str">
        <f>IF('query (10)'!N1822="","",'query (10)'!N1822)</f>
        <v xml:space="preserve">Check and Change Battery of HMI
Check Thermoscan Control Panel
Change LED Indicator
Check and Change Battery of PLC
Check Tighten of Power Supply
Check and Thermoscan Index Motor 
</v>
      </c>
      <c r="Q1822" s="38" t="str">
        <f>TRIM('query (10)'!N1822)</f>
        <v xml:space="preserve">Check and Change Battery of HMI
Check Thermoscan Control Panel
Change LED Indicator
Check and Change Battery of PLC
Check Tighten of Power Supply
Check and Thermoscan Index Motor 
</v>
      </c>
      <c r="R1822" s="38" t="str">
        <f>TRIM(UPPER('query (10)'!R1822))</f>
        <v/>
      </c>
      <c r="S1822" s="38" t="str">
        <f>TRIM(UPPER('query (10)'!S1822))</f>
        <v/>
      </c>
      <c r="T1822" s="38" t="str">
        <f>IF('query (10)'!Q1822="","",TRIM(UPPER('query (10)'!Q1822)))</f>
        <v/>
      </c>
      <c r="U1822" s="38" t="str">
        <f>IF('query (10)'!T1822="","",'query (10)'!T1822)</f>
        <v/>
      </c>
      <c r="V1822" s="39" t="str">
        <f>IF('query (10)'!T1822="","",IFERROR(VALUE('query (10)'!T1822),""))</f>
        <v/>
      </c>
      <c r="W1822" s="40">
        <f>IF('query (10)'!U1822="","",'query (10)'!U1822)</f>
        <v>0</v>
      </c>
      <c r="X1822" s="39">
        <f>IF('query (10)'!V1822="","",'query (10)'!V1822)</f>
        <v>360</v>
      </c>
      <c r="Y1822" s="41">
        <f>IF('query (10)'!W1822="","",'query (10)'!W1822)</f>
        <v>46114</v>
      </c>
      <c r="Z1822" s="41">
        <f>IF('query (10)'!X1822="","",'query (10)'!X1822)</f>
        <v>46183</v>
      </c>
      <c r="AA1822" s="41">
        <f>IF('query (10)'!Y1822="","",'query (10)'!Y1822)</f>
        <v>46183</v>
      </c>
      <c r="AB1822" s="41">
        <f>IF('query (10)'!Z1822="","",'query (10)'!Z1822)</f>
        <v>46543</v>
      </c>
      <c r="AC1822" s="38" t="str">
        <f>IF(OR('query (10)'!AA1822="",COUNTIF(Cleaning_Rules!$A$21:$A$26,TRIM('query (10)'!AA1822))&gt;0),"",TRIM('query (10)'!AA1822))</f>
        <v/>
      </c>
      <c r="AD1822" s="38" t="str">
        <f>IF('query (10)'!AB1822="","",TRIM(IFERROR(_xlfn.TEXTBEFORE('query (10)'!AB1822,"("),'query (10)'!AB1822)))</f>
        <v/>
      </c>
      <c r="AE1822" s="38" t="str">
        <f>IFERROR(LOWER(TRIM(_xlfn.TEXTBEFORE(_xlfn.TEXTAFTER('query (10)'!AB1822,"("),")"))),"")</f>
        <v/>
      </c>
      <c r="AF1822" s="38" t="str">
        <f>IF('query (10)'!AD1822="","",TRIM('query (10)'!AD1822))</f>
        <v>ณัฐดนัย จุฑาเทพ</v>
      </c>
      <c r="AG1822" s="38" t="str">
        <f>IF('query (10)'!AE1822="","",TRIM('query (10)'!AE1822))</f>
        <v>พงษ์พิทักษ์ ศรไชย</v>
      </c>
      <c r="AH1822" s="38" t="str">
        <f>IF('query (10)'!AF1822="","",IFERROR(VALUE('query (10)'!AF1822),""))</f>
        <v/>
      </c>
      <c r="AI1822" s="38" t="str">
        <f>IF('query (10)'!AG1822="","",TRIM('query (10)'!AG1822))</f>
        <v/>
      </c>
      <c r="AJ1822" s="38" t="str">
        <f>IF('query (10)'!AH1822="","",IFERROR(VALUE('query (10)'!AH1822),""))</f>
        <v/>
      </c>
      <c r="AK1822" s="38" t="str">
        <f>IF('query (10)'!AI1822="","",TRIM('query (10)'!AI1822))</f>
        <v/>
      </c>
      <c r="AL1822" s="42">
        <f t="shared" si="140"/>
        <v>2026</v>
      </c>
      <c r="AM1822" s="42" t="str">
        <f t="shared" si="141"/>
        <v>2026-04</v>
      </c>
      <c r="AN1822" s="42" t="str">
        <f t="shared" ca="1" si="142"/>
        <v/>
      </c>
      <c r="AO1822" s="42" t="str">
        <f t="shared" si="143"/>
        <v>CH-350 | PRE-AXIAL CLEARANCE INSPECTION EQUIPMENT | KWD3 | ELECTRICAL CONTROL | Time-based Maintenance | Electrical | Inspection | Medium | Check and Change Battery of HMI
Check Thermoscan Control Panel
Change LED Indicator
Check and Change Battery of PLC
Check Tighten of Power Supply
Check and Thermoscan Index Motor 
 | พงษ์พิทักษ์ ศรไชย</v>
      </c>
      <c r="AP1822" s="42" t="str">
        <f>_xlfn.TEXTJOIN("; ",TRUE,IF(COUNTA('query (10)'!A1822:AK1822)&lt;=6,"NEAR_EMPTY_ROW",""),IF($K1822="","MISSING_STATUS",""),IF(AND($K1822="เสร็จสิ้น",$Z1822=""),"DONE_NO_ACTUAL_DATE",""),IF(AND($I1822="Condition-based Maintenance",$AH1822=""),"CBM_NO_MEASUREMENT",""),IF(OR($X1822="",$X1822=0),"INVALID_PERIOD",""),IF(AND($AA1822&lt;&gt;"",$AB1822&lt;&gt;"",$AB1822&lt;$AA1822),"DATE_SEQUENCE_ERROR",""),IF(AND($AB1822&lt;&gt;"",$AB1822&gt;DATE(2030,12,31)),"DATE_OUTLIER",""),IF($C1822="","MISSING_QRCODE",""),IF($J1822="UNKNOWN","UNKNOWN_PM_TYPE",""),IF($L1822="UNKNOWN","UNKNOWN_STATUS",""))</f>
        <v/>
      </c>
      <c r="AQ1822" s="42" t="str">
        <f t="shared" si="144"/>
        <v>NO</v>
      </c>
    </row>
    <row r="1823" spans="1:43" x14ac:dyDescent="0.3">
      <c r="A1823" s="38">
        <f>IF('query (10)'!A1823="","",'query (10)'!A1823)</f>
        <v>2031</v>
      </c>
      <c r="B1823" s="38" t="str">
        <f>IF('query (10)'!B1823="","",'query (10)'!B1823)</f>
        <v/>
      </c>
      <c r="C1823" s="38" t="str">
        <f>TRIM(UPPER('query (10)'!M1823))</f>
        <v>CH-472</v>
      </c>
      <c r="D1823" s="38" t="str">
        <f>TRIM(UPPER(IFERROR(_xlfn.TEXTBEFORE('query (10)'!L1823,"("),'query (10)'!L1823)))</f>
        <v>PRE-AXIAL CLEARANCE INSPECTION EQUIPMENT</v>
      </c>
      <c r="E1823" s="38" t="str">
        <f>IFERROR(TRIM(UPPER(_xlfn.TEXTBEFORE(_xlfn.TEXTAFTER('query (10)'!L1823,"("),")"))),"")</f>
        <v/>
      </c>
      <c r="F1823" s="38" t="str">
        <f>TRIM('query (10)'!K1823)</f>
        <v>KWD4</v>
      </c>
      <c r="G1823" s="38" t="str">
        <f>IF('query (10)'!J1823="","",'query (10)'!J1823)</f>
        <v>Electrical Control</v>
      </c>
      <c r="H1823" s="38" t="str">
        <f>TRIM(UPPER('query (10)'!J1823))</f>
        <v>ELECTRICAL CONTROL</v>
      </c>
      <c r="I1823" s="38" t="str">
        <f>IF('query (10)'!F1823="","",'query (10)'!F1823)</f>
        <v>Time-based Maintenance</v>
      </c>
      <c r="J1823" s="38" t="str">
        <f>IF('query (10)'!F1823="","",IFERROR(INDEX(Cleaning_Rules!$B$14:$B$17,MATCH(TRIM('query (10)'!F1823),Cleaning_Rules!$A$14:$A$17,0)),"UNKNOWN"))</f>
        <v>TBM</v>
      </c>
      <c r="K1823" s="38" t="str">
        <f>IF('query (10)'!G1823="","",'query (10)'!G1823)</f>
        <v>แผนใหม่</v>
      </c>
      <c r="L1823" s="38" t="str">
        <f>IF('query (10)'!G1823="","MISSING",IFERROR(INDEX(Cleaning_Rules!$B$5:$B$10,MATCH(TRIM('query (10)'!G1823),Cleaning_Rules!$A$5:$A$10,0)),"UNKNOWN"))</f>
        <v>NEW_PLAN</v>
      </c>
      <c r="M1823" s="38" t="str">
        <f>IF('query (10)'!I1823="","",'query (10)'!I1823)</f>
        <v>Electrical</v>
      </c>
      <c r="N1823" s="38" t="str">
        <f>IF('query (10)'!O1823="","",'query (10)'!O1823)</f>
        <v>Inspection</v>
      </c>
      <c r="O1823" s="38" t="str">
        <f>IF('query (10)'!P1823="","",'query (10)'!P1823)</f>
        <v>Medium</v>
      </c>
      <c r="P1823" s="38" t="str">
        <f>IF('query (10)'!N1823="","",'query (10)'!N1823)</f>
        <v xml:space="preserve">Check and Change Battery of HMI
Check Thermoscan Control Panel
Change LED Indicator
Check and Change Battery of PLC
Check Tighten of Power Supply
Check and Thermoscan Index Motor 
</v>
      </c>
      <c r="Q1823" s="38" t="str">
        <f>TRIM('query (10)'!N1823)</f>
        <v xml:space="preserve">Check and Change Battery of HMI
Check Thermoscan Control Panel
Change LED Indicator
Check and Change Battery of PLC
Check Tighten of Power Supply
Check and Thermoscan Index Motor 
</v>
      </c>
      <c r="R1823" s="38" t="str">
        <f>TRIM(UPPER('query (10)'!R1823))</f>
        <v/>
      </c>
      <c r="S1823" s="38" t="str">
        <f>TRIM(UPPER('query (10)'!S1823))</f>
        <v/>
      </c>
      <c r="T1823" s="38" t="str">
        <f>IF('query (10)'!Q1823="","",TRIM(UPPER('query (10)'!Q1823)))</f>
        <v/>
      </c>
      <c r="U1823" s="38" t="str">
        <f>IF('query (10)'!T1823="","",'query (10)'!T1823)</f>
        <v/>
      </c>
      <c r="V1823" s="39" t="str">
        <f>IF('query (10)'!T1823="","",IFERROR(VALUE('query (10)'!T1823),""))</f>
        <v/>
      </c>
      <c r="W1823" s="40">
        <f>IF('query (10)'!U1823="","",'query (10)'!U1823)</f>
        <v>0</v>
      </c>
      <c r="X1823" s="39">
        <f>IF('query (10)'!V1823="","",'query (10)'!V1823)</f>
        <v>360</v>
      </c>
      <c r="Y1823" s="41">
        <f>IF('query (10)'!W1823="","",'query (10)'!W1823)</f>
        <v>46115</v>
      </c>
      <c r="Z1823" s="41" t="str">
        <f>IF('query (10)'!X1823="","",'query (10)'!X1823)</f>
        <v/>
      </c>
      <c r="AA1823" s="41">
        <f>IF('query (10)'!Y1823="","",'query (10)'!Y1823)</f>
        <v>46115</v>
      </c>
      <c r="AB1823" s="41">
        <f>IF('query (10)'!Z1823="","",'query (10)'!Z1823)</f>
        <v>46475</v>
      </c>
      <c r="AC1823" s="38" t="str">
        <f>IF(OR('query (10)'!AA1823="",COUNTIF(Cleaning_Rules!$A$21:$A$26,TRIM('query (10)'!AA1823))&gt;0),"",TRIM('query (10)'!AA1823))</f>
        <v/>
      </c>
      <c r="AD1823" s="38" t="str">
        <f>IF('query (10)'!AB1823="","",TRIM(IFERROR(_xlfn.TEXTBEFORE('query (10)'!AB1823,"("),'query (10)'!AB1823)))</f>
        <v/>
      </c>
      <c r="AE1823" s="38" t="str">
        <f>IFERROR(LOWER(TRIM(_xlfn.TEXTBEFORE(_xlfn.TEXTAFTER('query (10)'!AB1823,"("),")"))),"")</f>
        <v/>
      </c>
      <c r="AF1823" s="38" t="str">
        <f>IF('query (10)'!AD1823="","",TRIM('query (10)'!AD1823))</f>
        <v>ณัฐดนัย จุฑาเทพ</v>
      </c>
      <c r="AG1823" s="38" t="str">
        <f>IF('query (10)'!AE1823="","",TRIM('query (10)'!AE1823))</f>
        <v>ณัฐดนัย จุฑาเทพ</v>
      </c>
      <c r="AH1823" s="38" t="str">
        <f>IF('query (10)'!AF1823="","",IFERROR(VALUE('query (10)'!AF1823),""))</f>
        <v/>
      </c>
      <c r="AI1823" s="38" t="str">
        <f>IF('query (10)'!AG1823="","",TRIM('query (10)'!AG1823))</f>
        <v/>
      </c>
      <c r="AJ1823" s="38" t="str">
        <f>IF('query (10)'!AH1823="","",IFERROR(VALUE('query (10)'!AH1823),""))</f>
        <v/>
      </c>
      <c r="AK1823" s="38" t="str">
        <f>IF('query (10)'!AI1823="","",TRIM('query (10)'!AI1823))</f>
        <v/>
      </c>
      <c r="AL1823" s="42">
        <f t="shared" si="140"/>
        <v>2026</v>
      </c>
      <c r="AM1823" s="42" t="str">
        <f t="shared" si="141"/>
        <v>2026-04</v>
      </c>
      <c r="AN1823" s="42" t="str">
        <f t="shared" ca="1" si="142"/>
        <v>ON_SCHEDULE</v>
      </c>
      <c r="AO1823" s="42" t="str">
        <f t="shared" si="143"/>
        <v>CH-472 | PRE-AXIAL CLEARANCE INSPECTION EQUIPMENT | KWD4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823" s="42" t="str">
        <f>_xlfn.TEXTJOIN("; ",TRUE,IF(COUNTA('query (10)'!A1823:AK1823)&lt;=6,"NEAR_EMPTY_ROW",""),IF($K1823="","MISSING_STATUS",""),IF(AND($K1823="เสร็จสิ้น",$Z1823=""),"DONE_NO_ACTUAL_DATE",""),IF(AND($I1823="Condition-based Maintenance",$AH1823=""),"CBM_NO_MEASUREMENT",""),IF(OR($X1823="",$X1823=0),"INVALID_PERIOD",""),IF(AND($AA1823&lt;&gt;"",$AB1823&lt;&gt;"",$AB1823&lt;$AA1823),"DATE_SEQUENCE_ERROR",""),IF(AND($AB1823&lt;&gt;"",$AB1823&gt;DATE(2030,12,31)),"DATE_OUTLIER",""),IF($C1823="","MISSING_QRCODE",""),IF($J1823="UNKNOWN","UNKNOWN_PM_TYPE",""),IF($L1823="UNKNOWN","UNKNOWN_STATUS",""))</f>
        <v/>
      </c>
      <c r="AQ1823" s="42" t="str">
        <f t="shared" si="144"/>
        <v>NO</v>
      </c>
    </row>
    <row r="1824" spans="1:43" x14ac:dyDescent="0.3">
      <c r="A1824" s="38">
        <f>IF('query (10)'!A1824="","",'query (10)'!A1824)</f>
        <v>2032</v>
      </c>
      <c r="B1824" s="38" t="str">
        <f>IF('query (10)'!B1824="","",'query (10)'!B1824)</f>
        <v/>
      </c>
      <c r="C1824" s="38" t="str">
        <f>TRIM(UPPER('query (10)'!M1824))</f>
        <v>CH-588</v>
      </c>
      <c r="D1824" s="38" t="str">
        <f>TRIM(UPPER(IFERROR(_xlfn.TEXTBEFORE('query (10)'!L1824,"("),'query (10)'!L1824)))</f>
        <v>PRE-AXIAL CLEARANCE INSPECTION EQUIPMENT</v>
      </c>
      <c r="E1824" s="38" t="str">
        <f>IFERROR(TRIM(UPPER(_xlfn.TEXTBEFORE(_xlfn.TEXTAFTER('query (10)'!L1824,"("),")"))),"")</f>
        <v/>
      </c>
      <c r="F1824" s="38" t="str">
        <f>TRIM('query (10)'!K1824)</f>
        <v>KWD5</v>
      </c>
      <c r="G1824" s="38" t="str">
        <f>IF('query (10)'!J1824="","",'query (10)'!J1824)</f>
        <v>Electrical Control</v>
      </c>
      <c r="H1824" s="38" t="str">
        <f>TRIM(UPPER('query (10)'!J1824))</f>
        <v>ELECTRICAL CONTROL</v>
      </c>
      <c r="I1824" s="38" t="str">
        <f>IF('query (10)'!F1824="","",'query (10)'!F1824)</f>
        <v>Time-based Maintenance</v>
      </c>
      <c r="J1824" s="38" t="str">
        <f>IF('query (10)'!F1824="","",IFERROR(INDEX(Cleaning_Rules!$B$14:$B$17,MATCH(TRIM('query (10)'!F1824),Cleaning_Rules!$A$14:$A$17,0)),"UNKNOWN"))</f>
        <v>TBM</v>
      </c>
      <c r="K1824" s="38" t="str">
        <f>IF('query (10)'!G1824="","",'query (10)'!G1824)</f>
        <v>แผนใหม่</v>
      </c>
      <c r="L1824" s="38" t="str">
        <f>IF('query (10)'!G1824="","MISSING",IFERROR(INDEX(Cleaning_Rules!$B$5:$B$10,MATCH(TRIM('query (10)'!G1824),Cleaning_Rules!$A$5:$A$10,0)),"UNKNOWN"))</f>
        <v>NEW_PLAN</v>
      </c>
      <c r="M1824" s="38" t="str">
        <f>IF('query (10)'!I1824="","",'query (10)'!I1824)</f>
        <v>Electrical</v>
      </c>
      <c r="N1824" s="38" t="str">
        <f>IF('query (10)'!O1824="","",'query (10)'!O1824)</f>
        <v>Inspection</v>
      </c>
      <c r="O1824" s="38" t="str">
        <f>IF('query (10)'!P1824="","",'query (10)'!P1824)</f>
        <v>Medium</v>
      </c>
      <c r="P1824" s="38" t="str">
        <f>IF('query (10)'!N1824="","",'query (10)'!N1824)</f>
        <v xml:space="preserve">Check and Change Battery of HMI
Check Thermoscan Control Panel
Change LED Indicator
Check and Change Battery of PLC
Check Tighten of Power Supply
Check and Thermoscan Index Motor 
</v>
      </c>
      <c r="Q1824" s="38" t="str">
        <f>TRIM('query (10)'!N1824)</f>
        <v xml:space="preserve">Check and Change Battery of HMI
Check Thermoscan Control Panel
Change LED Indicator
Check and Change Battery of PLC
Check Tighten of Power Supply
Check and Thermoscan Index Motor 
</v>
      </c>
      <c r="R1824" s="38" t="str">
        <f>TRIM(UPPER('query (10)'!R1824))</f>
        <v/>
      </c>
      <c r="S1824" s="38" t="str">
        <f>TRIM(UPPER('query (10)'!S1824))</f>
        <v/>
      </c>
      <c r="T1824" s="38" t="str">
        <f>IF('query (10)'!Q1824="","",TRIM(UPPER('query (10)'!Q1824)))</f>
        <v/>
      </c>
      <c r="U1824" s="38" t="str">
        <f>IF('query (10)'!T1824="","",'query (10)'!T1824)</f>
        <v/>
      </c>
      <c r="V1824" s="39" t="str">
        <f>IF('query (10)'!T1824="","",IFERROR(VALUE('query (10)'!T1824),""))</f>
        <v/>
      </c>
      <c r="W1824" s="40">
        <f>IF('query (10)'!U1824="","",'query (10)'!U1824)</f>
        <v>0</v>
      </c>
      <c r="X1824" s="39">
        <f>IF('query (10)'!V1824="","",'query (10)'!V1824)</f>
        <v>360</v>
      </c>
      <c r="Y1824" s="41">
        <f>IF('query (10)'!W1824="","",'query (10)'!W1824)</f>
        <v>46116</v>
      </c>
      <c r="Z1824" s="41" t="str">
        <f>IF('query (10)'!X1824="","",'query (10)'!X1824)</f>
        <v/>
      </c>
      <c r="AA1824" s="41">
        <f>IF('query (10)'!Y1824="","",'query (10)'!Y1824)</f>
        <v>46116</v>
      </c>
      <c r="AB1824" s="41">
        <f>IF('query (10)'!Z1824="","",'query (10)'!Z1824)</f>
        <v>46476</v>
      </c>
      <c r="AC1824" s="38" t="str">
        <f>IF(OR('query (10)'!AA1824="",COUNTIF(Cleaning_Rules!$A$21:$A$26,TRIM('query (10)'!AA1824))&gt;0),"",TRIM('query (10)'!AA1824))</f>
        <v/>
      </c>
      <c r="AD1824" s="38" t="str">
        <f>IF('query (10)'!AB1824="","",TRIM(IFERROR(_xlfn.TEXTBEFORE('query (10)'!AB1824,"("),'query (10)'!AB1824)))</f>
        <v/>
      </c>
      <c r="AE1824" s="38" t="str">
        <f>IFERROR(LOWER(TRIM(_xlfn.TEXTBEFORE(_xlfn.TEXTAFTER('query (10)'!AB1824,"("),")"))),"")</f>
        <v/>
      </c>
      <c r="AF1824" s="38" t="str">
        <f>IF('query (10)'!AD1824="","",TRIM('query (10)'!AD1824))</f>
        <v>ณัฐดนัย จุฑาเทพ</v>
      </c>
      <c r="AG1824" s="38" t="str">
        <f>IF('query (10)'!AE1824="","",TRIM('query (10)'!AE1824))</f>
        <v>ณัฐดนัย จุฑาเทพ</v>
      </c>
      <c r="AH1824" s="38" t="str">
        <f>IF('query (10)'!AF1824="","",IFERROR(VALUE('query (10)'!AF1824),""))</f>
        <v/>
      </c>
      <c r="AI1824" s="38" t="str">
        <f>IF('query (10)'!AG1824="","",TRIM('query (10)'!AG1824))</f>
        <v/>
      </c>
      <c r="AJ1824" s="38" t="str">
        <f>IF('query (10)'!AH1824="","",IFERROR(VALUE('query (10)'!AH1824),""))</f>
        <v/>
      </c>
      <c r="AK1824" s="38" t="str">
        <f>IF('query (10)'!AI1824="","",TRIM('query (10)'!AI1824))</f>
        <v/>
      </c>
      <c r="AL1824" s="42">
        <f t="shared" si="140"/>
        <v>2026</v>
      </c>
      <c r="AM1824" s="42" t="str">
        <f t="shared" si="141"/>
        <v>2026-04</v>
      </c>
      <c r="AN1824" s="42" t="str">
        <f t="shared" ca="1" si="142"/>
        <v>ON_SCHEDULE</v>
      </c>
      <c r="AO1824" s="42" t="str">
        <f t="shared" si="143"/>
        <v>CH-588 | PRE-AXIAL CLEARANCE INSPECTION EQUIPMENT | KWD5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824" s="42" t="str">
        <f>_xlfn.TEXTJOIN("; ",TRUE,IF(COUNTA('query (10)'!A1824:AK1824)&lt;=6,"NEAR_EMPTY_ROW",""),IF($K1824="","MISSING_STATUS",""),IF(AND($K1824="เสร็จสิ้น",$Z1824=""),"DONE_NO_ACTUAL_DATE",""),IF(AND($I1824="Condition-based Maintenance",$AH1824=""),"CBM_NO_MEASUREMENT",""),IF(OR($X1824="",$X1824=0),"INVALID_PERIOD",""),IF(AND($AA1824&lt;&gt;"",$AB1824&lt;&gt;"",$AB1824&lt;$AA1824),"DATE_SEQUENCE_ERROR",""),IF(AND($AB1824&lt;&gt;"",$AB1824&gt;DATE(2030,12,31)),"DATE_OUTLIER",""),IF($C1824="","MISSING_QRCODE",""),IF($J1824="UNKNOWN","UNKNOWN_PM_TYPE",""),IF($L1824="UNKNOWN","UNKNOWN_STATUS",""))</f>
        <v/>
      </c>
      <c r="AQ1824" s="42" t="str">
        <f t="shared" si="144"/>
        <v>NO</v>
      </c>
    </row>
    <row r="1825" spans="1:43" x14ac:dyDescent="0.3">
      <c r="A1825" s="38">
        <f>IF('query (10)'!A1825="","",'query (10)'!A1825)</f>
        <v>2033</v>
      </c>
      <c r="B1825" s="38" t="str">
        <f>IF('query (10)'!B1825="","",'query (10)'!B1825)</f>
        <v/>
      </c>
      <c r="C1825" s="38" t="str">
        <f>TRIM(UPPER('query (10)'!M1825))</f>
        <v>CH-703</v>
      </c>
      <c r="D1825" s="38" t="str">
        <f>TRIM(UPPER(IFERROR(_xlfn.TEXTBEFORE('query (10)'!L1825,"("),'query (10)'!L1825)))</f>
        <v>PRE-AXIAL CLEARANCE INSPECTION EQUIPMENT</v>
      </c>
      <c r="E1825" s="38" t="str">
        <f>IFERROR(TRIM(UPPER(_xlfn.TEXTBEFORE(_xlfn.TEXTAFTER('query (10)'!L1825,"("),")"))),"")</f>
        <v/>
      </c>
      <c r="F1825" s="38" t="str">
        <f>TRIM('query (10)'!K1825)</f>
        <v>KWD6</v>
      </c>
      <c r="G1825" s="38" t="str">
        <f>IF('query (10)'!J1825="","",'query (10)'!J1825)</f>
        <v>Electrical Control</v>
      </c>
      <c r="H1825" s="38" t="str">
        <f>TRIM(UPPER('query (10)'!J1825))</f>
        <v>ELECTRICAL CONTROL</v>
      </c>
      <c r="I1825" s="38" t="str">
        <f>IF('query (10)'!F1825="","",'query (10)'!F1825)</f>
        <v>Time-based Maintenance</v>
      </c>
      <c r="J1825" s="38" t="str">
        <f>IF('query (10)'!F1825="","",IFERROR(INDEX(Cleaning_Rules!$B$14:$B$17,MATCH(TRIM('query (10)'!F1825),Cleaning_Rules!$A$14:$A$17,0)),"UNKNOWN"))</f>
        <v>TBM</v>
      </c>
      <c r="K1825" s="38" t="str">
        <f>IF('query (10)'!G1825="","",'query (10)'!G1825)</f>
        <v>แก้ไขแผน</v>
      </c>
      <c r="L1825" s="38" t="str">
        <f>IF('query (10)'!G1825="","MISSING",IFERROR(INDEX(Cleaning_Rules!$B$5:$B$10,MATCH(TRIM('query (10)'!G1825),Cleaning_Rules!$A$5:$A$10,0)),"UNKNOWN"))</f>
        <v>PLAN_REVISED</v>
      </c>
      <c r="M1825" s="38" t="str">
        <f>IF('query (10)'!I1825="","",'query (10)'!I1825)</f>
        <v>Electrical</v>
      </c>
      <c r="N1825" s="38" t="str">
        <f>IF('query (10)'!O1825="","",'query (10)'!O1825)</f>
        <v>Inspection</v>
      </c>
      <c r="O1825" s="38" t="str">
        <f>IF('query (10)'!P1825="","",'query (10)'!P1825)</f>
        <v>Medium</v>
      </c>
      <c r="P1825" s="38" t="str">
        <f>IF('query (10)'!N1825="","",'query (10)'!N1825)</f>
        <v xml:space="preserve">Check and Change Battery of HMI
Check Thermoscan Control Panel
Change LED Indicator
Check and Change Battery of PLC
Check Tighten of Power Supply
Check and Thermoscan Index Motor 
</v>
      </c>
      <c r="Q1825" s="38" t="str">
        <f>TRIM('query (10)'!N1825)</f>
        <v xml:space="preserve">Check and Change Battery of HMI
Check Thermoscan Control Panel
Change LED Indicator
Check and Change Battery of PLC
Check Tighten of Power Supply
Check and Thermoscan Index Motor 
</v>
      </c>
      <c r="R1825" s="38" t="str">
        <f>TRIM(UPPER('query (10)'!R1825))</f>
        <v/>
      </c>
      <c r="S1825" s="38" t="str">
        <f>TRIM(UPPER('query (10)'!S1825))</f>
        <v/>
      </c>
      <c r="T1825" s="38" t="str">
        <f>IF('query (10)'!Q1825="","",TRIM(UPPER('query (10)'!Q1825)))</f>
        <v/>
      </c>
      <c r="U1825" s="38" t="str">
        <f>IF('query (10)'!T1825="","",'query (10)'!T1825)</f>
        <v/>
      </c>
      <c r="V1825" s="39" t="str">
        <f>IF('query (10)'!T1825="","",IFERROR(VALUE('query (10)'!T1825),""))</f>
        <v/>
      </c>
      <c r="W1825" s="40">
        <f>IF('query (10)'!U1825="","",'query (10)'!U1825)</f>
        <v>0</v>
      </c>
      <c r="X1825" s="39">
        <f>IF('query (10)'!V1825="","",'query (10)'!V1825)</f>
        <v>360</v>
      </c>
      <c r="Y1825" s="41">
        <f>IF('query (10)'!W1825="","",'query (10)'!W1825)</f>
        <v>46118</v>
      </c>
      <c r="Z1825" s="41" t="str">
        <f>IF('query (10)'!X1825="","",'query (10)'!X1825)</f>
        <v/>
      </c>
      <c r="AA1825" s="41">
        <f>IF('query (10)'!Y1825="","",'query (10)'!Y1825)</f>
        <v>46118</v>
      </c>
      <c r="AB1825" s="41">
        <f>IF('query (10)'!Z1825="","",'query (10)'!Z1825)</f>
        <v>46478</v>
      </c>
      <c r="AC1825" s="38" t="str">
        <f>IF(OR('query (10)'!AA1825="",COUNTIF(Cleaning_Rules!$A$21:$A$26,TRIM('query (10)'!AA1825))&gt;0),"",TRIM('query (10)'!AA1825))</f>
        <v/>
      </c>
      <c r="AD1825" s="38" t="str">
        <f>IF('query (10)'!AB1825="","",TRIM(IFERROR(_xlfn.TEXTBEFORE('query (10)'!AB1825,"("),'query (10)'!AB1825)))</f>
        <v/>
      </c>
      <c r="AE1825" s="38" t="str">
        <f>IFERROR(LOWER(TRIM(_xlfn.TEXTBEFORE(_xlfn.TEXTAFTER('query (10)'!AB1825,"("),")"))),"")</f>
        <v/>
      </c>
      <c r="AF1825" s="38" t="str">
        <f>IF('query (10)'!AD1825="","",TRIM('query (10)'!AD1825))</f>
        <v>ณัฐดนัย จุฑาเทพ</v>
      </c>
      <c r="AG1825" s="38" t="str">
        <f>IF('query (10)'!AE1825="","",TRIM('query (10)'!AE1825))</f>
        <v>ณัฐดนัย จุฑาเทพ</v>
      </c>
      <c r="AH1825" s="38" t="str">
        <f>IF('query (10)'!AF1825="","",IFERROR(VALUE('query (10)'!AF1825),""))</f>
        <v/>
      </c>
      <c r="AI1825" s="38" t="str">
        <f>IF('query (10)'!AG1825="","",TRIM('query (10)'!AG1825))</f>
        <v/>
      </c>
      <c r="AJ1825" s="38" t="str">
        <f>IF('query (10)'!AH1825="","",IFERROR(VALUE('query (10)'!AH1825),""))</f>
        <v/>
      </c>
      <c r="AK1825" s="38" t="str">
        <f>IF('query (10)'!AI1825="","",TRIM('query (10)'!AI1825))</f>
        <v/>
      </c>
      <c r="AL1825" s="42">
        <f t="shared" si="140"/>
        <v>2026</v>
      </c>
      <c r="AM1825" s="42" t="str">
        <f t="shared" si="141"/>
        <v>2026-04</v>
      </c>
      <c r="AN1825" s="42" t="str">
        <f t="shared" ca="1" si="142"/>
        <v>ON_SCHEDULE</v>
      </c>
      <c r="AO1825" s="42" t="str">
        <f t="shared" si="143"/>
        <v>CH-703 | PRE-AXIAL CLEARANCE INSPECTION EQUIPMENT | KWD6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825" s="42" t="str">
        <f>_xlfn.TEXTJOIN("; ",TRUE,IF(COUNTA('query (10)'!A1825:AK1825)&lt;=6,"NEAR_EMPTY_ROW",""),IF($K1825="","MISSING_STATUS",""),IF(AND($K1825="เสร็จสิ้น",$Z1825=""),"DONE_NO_ACTUAL_DATE",""),IF(AND($I1825="Condition-based Maintenance",$AH1825=""),"CBM_NO_MEASUREMENT",""),IF(OR($X1825="",$X1825=0),"INVALID_PERIOD",""),IF(AND($AA1825&lt;&gt;"",$AB1825&lt;&gt;"",$AB1825&lt;$AA1825),"DATE_SEQUENCE_ERROR",""),IF(AND($AB1825&lt;&gt;"",$AB1825&gt;DATE(2030,12,31)),"DATE_OUTLIER",""),IF($C1825="","MISSING_QRCODE",""),IF($J1825="UNKNOWN","UNKNOWN_PM_TYPE",""),IF($L1825="UNKNOWN","UNKNOWN_STATUS",""))</f>
        <v/>
      </c>
      <c r="AQ1825" s="42" t="str">
        <f t="shared" si="144"/>
        <v>NO</v>
      </c>
    </row>
    <row r="1826" spans="1:43" x14ac:dyDescent="0.3">
      <c r="A1826" s="38">
        <f>IF('query (10)'!A1826="","",'query (10)'!A1826)</f>
        <v>2034</v>
      </c>
      <c r="B1826" s="38">
        <f>IF('query (10)'!B1826="","",'query (10)'!B1826)</f>
        <v>19894</v>
      </c>
      <c r="C1826" s="38" t="str">
        <f>TRIM(UPPER('query (10)'!M1826))</f>
        <v>CH-837</v>
      </c>
      <c r="D1826" s="38" t="str">
        <f>TRIM(UPPER(IFERROR(_xlfn.TEXTBEFORE('query (10)'!L1826,"("),'query (10)'!L1826)))</f>
        <v>PRE-AXIAL CLEARANCE INSPECTION EQUIPMENT</v>
      </c>
      <c r="E1826" s="38" t="str">
        <f>IFERROR(TRIM(UPPER(_xlfn.TEXTBEFORE(_xlfn.TEXTAFTER('query (10)'!L1826,"("),")"))),"")</f>
        <v/>
      </c>
      <c r="F1826" s="38" t="str">
        <f>TRIM('query (10)'!K1826)</f>
        <v>KWD7</v>
      </c>
      <c r="G1826" s="38" t="str">
        <f>IF('query (10)'!J1826="","",'query (10)'!J1826)</f>
        <v>Electrical Control</v>
      </c>
      <c r="H1826" s="38" t="str">
        <f>TRIM(UPPER('query (10)'!J1826))</f>
        <v>ELECTRICAL CONTROL</v>
      </c>
      <c r="I1826" s="38" t="str">
        <f>IF('query (10)'!F1826="","",'query (10)'!F1826)</f>
        <v>Time-based Maintenance</v>
      </c>
      <c r="J1826" s="38" t="str">
        <f>IF('query (10)'!F1826="","",IFERROR(INDEX(Cleaning_Rules!$B$14:$B$17,MATCH(TRIM('query (10)'!F1826),Cleaning_Rules!$A$14:$A$17,0)),"UNKNOWN"))</f>
        <v>TBM</v>
      </c>
      <c r="K1826" s="38" t="str">
        <f>IF('query (10)'!G1826="","",'query (10)'!G1826)</f>
        <v>เสร็จสิ้น</v>
      </c>
      <c r="L1826" s="38" t="str">
        <f>IF('query (10)'!G1826="","MISSING",IFERROR(INDEX(Cleaning_Rules!$B$5:$B$10,MATCH(TRIM('query (10)'!G1826),Cleaning_Rules!$A$5:$A$10,0)),"UNKNOWN"))</f>
        <v>COMPLETED</v>
      </c>
      <c r="M1826" s="38" t="str">
        <f>IF('query (10)'!I1826="","",'query (10)'!I1826)</f>
        <v>Electrical</v>
      </c>
      <c r="N1826" s="38" t="str">
        <f>IF('query (10)'!O1826="","",'query (10)'!O1826)</f>
        <v>Inspection</v>
      </c>
      <c r="O1826" s="38" t="str">
        <f>IF('query (10)'!P1826="","",'query (10)'!P1826)</f>
        <v>Medium</v>
      </c>
      <c r="P1826" s="38" t="str">
        <f>IF('query (10)'!N1826="","",'query (10)'!N1826)</f>
        <v xml:space="preserve">Check and Change Battery of HMI
Check Thermoscan Control Panel
Change LED Indicator
Check and Change Battery of PLC
Check Tighten of Power Supply
Check and Thermoscan Index Motor 
</v>
      </c>
      <c r="Q1826" s="38" t="str">
        <f>TRIM('query (10)'!N1826)</f>
        <v xml:space="preserve">Check and Change Battery of HMI
Check Thermoscan Control Panel
Change LED Indicator
Check and Change Battery of PLC
Check Tighten of Power Supply
Check and Thermoscan Index Motor 
</v>
      </c>
      <c r="R1826" s="38" t="str">
        <f>TRIM(UPPER('query (10)'!R1826))</f>
        <v/>
      </c>
      <c r="S1826" s="38" t="str">
        <f>TRIM(UPPER('query (10)'!S1826))</f>
        <v/>
      </c>
      <c r="T1826" s="38" t="str">
        <f>IF('query (10)'!Q1826="","",TRIM(UPPER('query (10)'!Q1826)))</f>
        <v/>
      </c>
      <c r="U1826" s="38" t="str">
        <f>IF('query (10)'!T1826="","",'query (10)'!T1826)</f>
        <v/>
      </c>
      <c r="V1826" s="39" t="str">
        <f>IF('query (10)'!T1826="","",IFERROR(VALUE('query (10)'!T1826),""))</f>
        <v/>
      </c>
      <c r="W1826" s="40">
        <f>IF('query (10)'!U1826="","",'query (10)'!U1826)</f>
        <v>0</v>
      </c>
      <c r="X1826" s="39">
        <f>IF('query (10)'!V1826="","",'query (10)'!V1826)</f>
        <v>360</v>
      </c>
      <c r="Y1826" s="41">
        <f>IF('query (10)'!W1826="","",'query (10)'!W1826)</f>
        <v>46118</v>
      </c>
      <c r="Z1826" s="41">
        <f>IF('query (10)'!X1826="","",'query (10)'!X1826)</f>
        <v>46184</v>
      </c>
      <c r="AA1826" s="41">
        <f>IF('query (10)'!Y1826="","",'query (10)'!Y1826)</f>
        <v>46184</v>
      </c>
      <c r="AB1826" s="41">
        <f>IF('query (10)'!Z1826="","",'query (10)'!Z1826)</f>
        <v>46544</v>
      </c>
      <c r="AC1826" s="38" t="str">
        <f>IF(OR('query (10)'!AA1826="",COUNTIF(Cleaning_Rules!$A$21:$A$26,TRIM('query (10)'!AA1826))&gt;0),"",TRIM('query (10)'!AA1826))</f>
        <v/>
      </c>
      <c r="AD1826" s="38" t="str">
        <f>IF('query (10)'!AB1826="","",TRIM(IFERROR(_xlfn.TEXTBEFORE('query (10)'!AB1826,"("),'query (10)'!AB1826)))</f>
        <v>เริ่มซ่อมงาน PM แล้ว รับผิดชอบโดย NATDANAI JUTHATHEP</v>
      </c>
      <c r="AE1826" s="38" t="str">
        <f>IFERROR(LOWER(TRIM(_xlfn.TEXTBEFORE(_xlfn.TEXTAFTER('query (10)'!AB1826,"("),")"))),"")</f>
        <v>juthathep-n-4697@nsk.com</v>
      </c>
      <c r="AF1826" s="38" t="str">
        <f>IF('query (10)'!AD1826="","",TRIM('query (10)'!AD1826))</f>
        <v>ณัฐดนัย จุฑาเทพ</v>
      </c>
      <c r="AG1826" s="38" t="str">
        <f>IF('query (10)'!AE1826="","",TRIM('query (10)'!AE1826))</f>
        <v>ณัฐดนัย จุฑาเทพ</v>
      </c>
      <c r="AH1826" s="38" t="str">
        <f>IF('query (10)'!AF1826="","",IFERROR(VALUE('query (10)'!AF1826),""))</f>
        <v/>
      </c>
      <c r="AI1826" s="38" t="str">
        <f>IF('query (10)'!AG1826="","",TRIM('query (10)'!AG1826))</f>
        <v/>
      </c>
      <c r="AJ1826" s="38" t="str">
        <f>IF('query (10)'!AH1826="","",IFERROR(VALUE('query (10)'!AH1826),""))</f>
        <v/>
      </c>
      <c r="AK1826" s="38" t="str">
        <f>IF('query (10)'!AI1826="","",TRIM('query (10)'!AI1826))</f>
        <v/>
      </c>
      <c r="AL1826" s="42">
        <f t="shared" si="140"/>
        <v>2026</v>
      </c>
      <c r="AM1826" s="42" t="str">
        <f t="shared" si="141"/>
        <v>2026-04</v>
      </c>
      <c r="AN1826" s="42" t="str">
        <f t="shared" ca="1" si="142"/>
        <v/>
      </c>
      <c r="AO1826" s="42" t="str">
        <f t="shared" si="143"/>
        <v>CH-837 | PRE-AXIAL CLEARANCE INSPECTION EQUIPMENT | KWD7 | ELECTRICAL CONTROL | Time-based Maintenance | Electrical | Inspection | Medium | Check and Change Battery of HMI
Check Thermoscan Control Panel
Change LED Indicator
Check and Change Battery of PLC
Check Tighten of Power Supply
Check and Thermoscan Index Motor 
 | เริ่มซ่อมงาน PM แล้ว รับผิดชอบโดย NATDANAI JUTHATHEP | ณัฐดนัย จุฑาเทพ</v>
      </c>
      <c r="AP1826" s="42" t="str">
        <f>_xlfn.TEXTJOIN("; ",TRUE,IF(COUNTA('query (10)'!A1826:AK1826)&lt;=6,"NEAR_EMPTY_ROW",""),IF($K1826="","MISSING_STATUS",""),IF(AND($K1826="เสร็จสิ้น",$Z1826=""),"DONE_NO_ACTUAL_DATE",""),IF(AND($I1826="Condition-based Maintenance",$AH1826=""),"CBM_NO_MEASUREMENT",""),IF(OR($X1826="",$X1826=0),"INVALID_PERIOD",""),IF(AND($AA1826&lt;&gt;"",$AB1826&lt;&gt;"",$AB1826&lt;$AA1826),"DATE_SEQUENCE_ERROR",""),IF(AND($AB1826&lt;&gt;"",$AB1826&gt;DATE(2030,12,31)),"DATE_OUTLIER",""),IF($C1826="","MISSING_QRCODE",""),IF($J1826="UNKNOWN","UNKNOWN_PM_TYPE",""),IF($L1826="UNKNOWN","UNKNOWN_STATUS",""))</f>
        <v/>
      </c>
      <c r="AQ1826" s="42" t="str">
        <f t="shared" si="144"/>
        <v>NO</v>
      </c>
    </row>
    <row r="1827" spans="1:43" x14ac:dyDescent="0.3">
      <c r="A1827" s="38">
        <f>IF('query (10)'!A1827="","",'query (10)'!A1827)</f>
        <v>2035</v>
      </c>
      <c r="B1827" s="38">
        <f>IF('query (10)'!B1827="","",'query (10)'!B1827)</f>
        <v>19893</v>
      </c>
      <c r="C1827" s="38" t="str">
        <f>TRIM(UPPER('query (10)'!M1827))</f>
        <v>CH-837</v>
      </c>
      <c r="D1827" s="38" t="str">
        <f>TRIM(UPPER(IFERROR(_xlfn.TEXTBEFORE('query (10)'!L1827,"("),'query (10)'!L1827)))</f>
        <v>PRE-AXIAL CLEARANCE INSPECTION EQUIPMENT</v>
      </c>
      <c r="E1827" s="38" t="str">
        <f>IFERROR(TRIM(UPPER(_xlfn.TEXTBEFORE(_xlfn.TEXTAFTER('query (10)'!L1827,"("),")"))),"")</f>
        <v/>
      </c>
      <c r="F1827" s="38" t="str">
        <f>TRIM('query (10)'!K1827)</f>
        <v>KWD7</v>
      </c>
      <c r="G1827" s="38" t="str">
        <f>IF('query (10)'!J1827="","",'query (10)'!J1827)</f>
        <v>Electrical Control</v>
      </c>
      <c r="H1827" s="38" t="str">
        <f>TRIM(UPPER('query (10)'!J1827))</f>
        <v>ELECTRICAL CONTROL</v>
      </c>
      <c r="I1827" s="38" t="str">
        <f>IF('query (10)'!F1827="","",'query (10)'!F1827)</f>
        <v>Time-based Maintenance</v>
      </c>
      <c r="J1827" s="38" t="str">
        <f>IF('query (10)'!F1827="","",IFERROR(INDEX(Cleaning_Rules!$B$14:$B$17,MATCH(TRIM('query (10)'!F1827),Cleaning_Rules!$A$14:$A$17,0)),"UNKNOWN"))</f>
        <v>TBM</v>
      </c>
      <c r="K1827" s="38" t="str">
        <f>IF('query (10)'!G1827="","",'query (10)'!G1827)</f>
        <v>เสร็จสิ้น</v>
      </c>
      <c r="L1827" s="38" t="str">
        <f>IF('query (10)'!G1827="","MISSING",IFERROR(INDEX(Cleaning_Rules!$B$5:$B$10,MATCH(TRIM('query (10)'!G1827),Cleaning_Rules!$A$5:$A$10,0)),"UNKNOWN"))</f>
        <v>COMPLETED</v>
      </c>
      <c r="M1827" s="38" t="str">
        <f>IF('query (10)'!I1827="","",'query (10)'!I1827)</f>
        <v>Electrical</v>
      </c>
      <c r="N1827" s="38" t="str">
        <f>IF('query (10)'!O1827="","",'query (10)'!O1827)</f>
        <v>Inspection</v>
      </c>
      <c r="O1827" s="38" t="str">
        <f>IF('query (10)'!P1827="","",'query (10)'!P1827)</f>
        <v>Medium</v>
      </c>
      <c r="P1827" s="38" t="str">
        <f>IF('query (10)'!N1827="","",'query (10)'!N1827)</f>
        <v xml:space="preserve">Check and Change Battery of HMI
Check Thermoscan Control Panel
Change LED Indicator
Check and Change Battery of PLC
Check Tighten of Power Supply
Check and Thermoscan Index Motor 
</v>
      </c>
      <c r="Q1827" s="38" t="str">
        <f>TRIM('query (10)'!N1827)</f>
        <v xml:space="preserve">Check and Change Battery of HMI
Check Thermoscan Control Panel
Change LED Indicator
Check and Change Battery of PLC
Check Tighten of Power Supply
Check and Thermoscan Index Motor 
</v>
      </c>
      <c r="R1827" s="38" t="str">
        <f>TRIM(UPPER('query (10)'!R1827))</f>
        <v/>
      </c>
      <c r="S1827" s="38" t="str">
        <f>TRIM(UPPER('query (10)'!S1827))</f>
        <v/>
      </c>
      <c r="T1827" s="38" t="str">
        <f>IF('query (10)'!Q1827="","",TRIM(UPPER('query (10)'!Q1827)))</f>
        <v/>
      </c>
      <c r="U1827" s="38" t="str">
        <f>IF('query (10)'!T1827="","",'query (10)'!T1827)</f>
        <v/>
      </c>
      <c r="V1827" s="39" t="str">
        <f>IF('query (10)'!T1827="","",IFERROR(VALUE('query (10)'!T1827),""))</f>
        <v/>
      </c>
      <c r="W1827" s="40">
        <f>IF('query (10)'!U1827="","",'query (10)'!U1827)</f>
        <v>0</v>
      </c>
      <c r="X1827" s="39">
        <f>IF('query (10)'!V1827="","",'query (10)'!V1827)</f>
        <v>360</v>
      </c>
      <c r="Y1827" s="41">
        <f>IF('query (10)'!W1827="","",'query (10)'!W1827)</f>
        <v>46119</v>
      </c>
      <c r="Z1827" s="41">
        <f>IF('query (10)'!X1827="","",'query (10)'!X1827)</f>
        <v>46184</v>
      </c>
      <c r="AA1827" s="41">
        <f>IF('query (10)'!Y1827="","",'query (10)'!Y1827)</f>
        <v>46184</v>
      </c>
      <c r="AB1827" s="41">
        <f>IF('query (10)'!Z1827="","",'query (10)'!Z1827)</f>
        <v>46544</v>
      </c>
      <c r="AC1827" s="38" t="str">
        <f>IF(OR('query (10)'!AA1827="",COUNTIF(Cleaning_Rules!$A$21:$A$26,TRIM('query (10)'!AA1827))&gt;0),"",TRIM('query (10)'!AA1827))</f>
        <v/>
      </c>
      <c r="AD1827" s="38" t="str">
        <f>IF('query (10)'!AB1827="","",TRIM(IFERROR(_xlfn.TEXTBEFORE('query (10)'!AB1827,"("),'query (10)'!AB1827)))</f>
        <v>เริ่มซ่อมงาน PM แล้ว รับผิดชอบโดย NATDANAI JUTHATHEP</v>
      </c>
      <c r="AE1827" s="38" t="str">
        <f>IFERROR(LOWER(TRIM(_xlfn.TEXTBEFORE(_xlfn.TEXTAFTER('query (10)'!AB1827,"("),")"))),"")</f>
        <v>juthathep-n-4697@nsk.com</v>
      </c>
      <c r="AF1827" s="38" t="str">
        <f>IF('query (10)'!AD1827="","",TRIM('query (10)'!AD1827))</f>
        <v>ณัฐดนัย จุฑาเทพ</v>
      </c>
      <c r="AG1827" s="38" t="str">
        <f>IF('query (10)'!AE1827="","",TRIM('query (10)'!AE1827))</f>
        <v>ณัฐดนัย จุฑาเทพ</v>
      </c>
      <c r="AH1827" s="38" t="str">
        <f>IF('query (10)'!AF1827="","",IFERROR(VALUE('query (10)'!AF1827),""))</f>
        <v/>
      </c>
      <c r="AI1827" s="38" t="str">
        <f>IF('query (10)'!AG1827="","",TRIM('query (10)'!AG1827))</f>
        <v/>
      </c>
      <c r="AJ1827" s="38" t="str">
        <f>IF('query (10)'!AH1827="","",IFERROR(VALUE('query (10)'!AH1827),""))</f>
        <v/>
      </c>
      <c r="AK1827" s="38" t="str">
        <f>IF('query (10)'!AI1827="","",TRIM('query (10)'!AI1827))</f>
        <v/>
      </c>
      <c r="AL1827" s="42">
        <f t="shared" si="140"/>
        <v>2026</v>
      </c>
      <c r="AM1827" s="42" t="str">
        <f t="shared" si="141"/>
        <v>2026-04</v>
      </c>
      <c r="AN1827" s="42" t="str">
        <f t="shared" ca="1" si="142"/>
        <v/>
      </c>
      <c r="AO1827" s="42" t="str">
        <f t="shared" si="143"/>
        <v>CH-837 | PRE-AXIAL CLEARANCE INSPECTION EQUIPMENT | KWD7 | ELECTRICAL CONTROL | Time-based Maintenance | Electrical | Inspection | Medium | Check and Change Battery of HMI
Check Thermoscan Control Panel
Change LED Indicator
Check and Change Battery of PLC
Check Tighten of Power Supply
Check and Thermoscan Index Motor 
 | เริ่มซ่อมงาน PM แล้ว รับผิดชอบโดย NATDANAI JUTHATHEP | ณัฐดนัย จุฑาเทพ</v>
      </c>
      <c r="AP1827" s="42" t="str">
        <f>_xlfn.TEXTJOIN("; ",TRUE,IF(COUNTA('query (10)'!A1827:AK1827)&lt;=6,"NEAR_EMPTY_ROW",""),IF($K1827="","MISSING_STATUS",""),IF(AND($K1827="เสร็จสิ้น",$Z1827=""),"DONE_NO_ACTUAL_DATE",""),IF(AND($I1827="Condition-based Maintenance",$AH1827=""),"CBM_NO_MEASUREMENT",""),IF(OR($X1827="",$X1827=0),"INVALID_PERIOD",""),IF(AND($AA1827&lt;&gt;"",$AB1827&lt;&gt;"",$AB1827&lt;$AA1827),"DATE_SEQUENCE_ERROR",""),IF(AND($AB1827&lt;&gt;"",$AB1827&gt;DATE(2030,12,31)),"DATE_OUTLIER",""),IF($C1827="","MISSING_QRCODE",""),IF($J1827="UNKNOWN","UNKNOWN_PM_TYPE",""),IF($L1827="UNKNOWN","UNKNOWN_STATUS",""))</f>
        <v/>
      </c>
      <c r="AQ1827" s="42" t="str">
        <f t="shared" si="144"/>
        <v>NO</v>
      </c>
    </row>
    <row r="1828" spans="1:43" x14ac:dyDescent="0.3">
      <c r="A1828" s="38">
        <f>IF('query (10)'!A1828="","",'query (10)'!A1828)</f>
        <v>2036</v>
      </c>
      <c r="B1828" s="38">
        <f>IF('query (10)'!B1828="","",'query (10)'!B1828)</f>
        <v>20818</v>
      </c>
      <c r="C1828" s="38" t="str">
        <f>TRIM(UPPER('query (10)'!M1828))</f>
        <v>CH-271</v>
      </c>
      <c r="D1828" s="38" t="str">
        <f>TRIM(UPPER(IFERROR(_xlfn.TEXTBEFORE('query (10)'!L1828,"("),'query (10)'!L1828)))</f>
        <v>AXIAL CLEARANCE INSPECTION MACHINE</v>
      </c>
      <c r="E1828" s="38" t="str">
        <f>IFERROR(TRIM(UPPER(_xlfn.TEXTBEFORE(_xlfn.TEXTAFTER('query (10)'!L1828,"("),")"))),"")</f>
        <v/>
      </c>
      <c r="F1828" s="38" t="str">
        <f>TRIM('query (10)'!K1828)</f>
        <v>KWD2</v>
      </c>
      <c r="G1828" s="38" t="str">
        <f>IF('query (10)'!J1828="","",'query (10)'!J1828)</f>
        <v>Electrical Control</v>
      </c>
      <c r="H1828" s="38" t="str">
        <f>TRIM(UPPER('query (10)'!J1828))</f>
        <v>ELECTRICAL CONTROL</v>
      </c>
      <c r="I1828" s="38" t="str">
        <f>IF('query (10)'!F1828="","",'query (10)'!F1828)</f>
        <v>Time-based Maintenance</v>
      </c>
      <c r="J1828" s="38" t="str">
        <f>IF('query (10)'!F1828="","",IFERROR(INDEX(Cleaning_Rules!$B$14:$B$17,MATCH(TRIM('query (10)'!F1828),Cleaning_Rules!$A$14:$A$17,0)),"UNKNOWN"))</f>
        <v>TBM</v>
      </c>
      <c r="K1828" s="38" t="str">
        <f>IF('query (10)'!G1828="","",'query (10)'!G1828)</f>
        <v>เสร็จสิ้น</v>
      </c>
      <c r="L1828" s="38" t="str">
        <f>IF('query (10)'!G1828="","MISSING",IFERROR(INDEX(Cleaning_Rules!$B$5:$B$10,MATCH(TRIM('query (10)'!G1828),Cleaning_Rules!$A$5:$A$10,0)),"UNKNOWN"))</f>
        <v>COMPLETED</v>
      </c>
      <c r="M1828" s="38" t="str">
        <f>IF('query (10)'!I1828="","",'query (10)'!I1828)</f>
        <v>Electrical</v>
      </c>
      <c r="N1828" s="38" t="str">
        <f>IF('query (10)'!O1828="","",'query (10)'!O1828)</f>
        <v>Inspection</v>
      </c>
      <c r="O1828" s="38" t="str">
        <f>IF('query (10)'!P1828="","",'query (10)'!P1828)</f>
        <v>Medium</v>
      </c>
      <c r="P1828" s="38" t="str">
        <f>IF('query (10)'!N1828="","",'query (10)'!N1828)</f>
        <v xml:space="preserve"> Check Push botton, Emergency, Lamp, Selector switch
Check Circuit breaker, Power supply, Magnetic, Relay 
Check lens Photo sensor 
Check tight anchor point of Photo sensor
Check Area Sensor
Check Emergency Stop
</v>
      </c>
      <c r="Q1828" s="38" t="str">
        <f>TRIM('query (10)'!N1828)</f>
        <v xml:space="preserve">Check Push botton, Emergency, Lamp, Selector switch
Check Circuit breaker, Power supply, Magnetic, Relay 
Check lens Photo sensor 
Check tight anchor point of Photo sensor
Check Area Sensor
Check Emergency Stop
</v>
      </c>
      <c r="R1828" s="38" t="str">
        <f>TRIM(UPPER('query (10)'!R1828))</f>
        <v/>
      </c>
      <c r="S1828" s="38" t="str">
        <f>TRIM(UPPER('query (10)'!S1828))</f>
        <v/>
      </c>
      <c r="T1828" s="38" t="str">
        <f>IF('query (10)'!Q1828="","",TRIM(UPPER('query (10)'!Q1828)))</f>
        <v/>
      </c>
      <c r="U1828" s="38" t="str">
        <f>IF('query (10)'!T1828="","",'query (10)'!T1828)</f>
        <v/>
      </c>
      <c r="V1828" s="39" t="str">
        <f>IF('query (10)'!T1828="","",IFERROR(VALUE('query (10)'!T1828),""))</f>
        <v/>
      </c>
      <c r="W1828" s="40">
        <f>IF('query (10)'!U1828="","",'query (10)'!U1828)</f>
        <v>0</v>
      </c>
      <c r="X1828" s="39">
        <f>IF('query (10)'!V1828="","",'query (10)'!V1828)</f>
        <v>30</v>
      </c>
      <c r="Y1828" s="41">
        <f>IF('query (10)'!W1828="","",'query (10)'!W1828)</f>
        <v>46113</v>
      </c>
      <c r="Z1828" s="41">
        <f>IF('query (10)'!X1828="","",'query (10)'!X1828)</f>
        <v>46178</v>
      </c>
      <c r="AA1828" s="41">
        <f>IF('query (10)'!Y1828="","",'query (10)'!Y1828)</f>
        <v>46178</v>
      </c>
      <c r="AB1828" s="41">
        <f>IF('query (10)'!Z1828="","",'query (10)'!Z1828)</f>
        <v>46208</v>
      </c>
      <c r="AC1828" s="38" t="str">
        <f>IF(OR('query (10)'!AA1828="",COUNTIF(Cleaning_Rules!$A$21:$A$26,TRIM('query (10)'!AA1828))&gt;0),"",TRIM('query (10)'!AA1828))</f>
        <v/>
      </c>
      <c r="AD1828" s="38" t="str">
        <f>IF('query (10)'!AB1828="","",TRIM(IFERROR(_xlfn.TEXTBEFORE('query (10)'!AB1828,"("),'query (10)'!AB1828)))</f>
        <v>เริ่มซ่อมงาน PM แล้ว รับผิดชอบโดย NATDANAI JUTHATHEP</v>
      </c>
      <c r="AE1828" s="38" t="str">
        <f>IFERROR(LOWER(TRIM(_xlfn.TEXTBEFORE(_xlfn.TEXTAFTER('query (10)'!AB1828,"("),")"))),"")</f>
        <v>juthathep-n-4697@nsk.com</v>
      </c>
      <c r="AF1828" s="38" t="str">
        <f>IF('query (10)'!AD1828="","",TRIM('query (10)'!AD1828))</f>
        <v>ณัฐดนัย จุฑาเทพ</v>
      </c>
      <c r="AG1828" s="38" t="str">
        <f>IF('query (10)'!AE1828="","",TRIM('query (10)'!AE1828))</f>
        <v>ณัฐดนัย จุฑาเทพ</v>
      </c>
      <c r="AH1828" s="38" t="str">
        <f>IF('query (10)'!AF1828="","",IFERROR(VALUE('query (10)'!AF1828),""))</f>
        <v/>
      </c>
      <c r="AI1828" s="38" t="str">
        <f>IF('query (10)'!AG1828="","",TRIM('query (10)'!AG1828))</f>
        <v/>
      </c>
      <c r="AJ1828" s="38" t="str">
        <f>IF('query (10)'!AH1828="","",IFERROR(VALUE('query (10)'!AH1828),""))</f>
        <v/>
      </c>
      <c r="AK1828" s="38" t="str">
        <f>IF('query (10)'!AI1828="","",TRIM('query (10)'!AI1828))</f>
        <v/>
      </c>
      <c r="AL1828" s="42">
        <f t="shared" si="140"/>
        <v>2026</v>
      </c>
      <c r="AM1828" s="42" t="str">
        <f t="shared" si="141"/>
        <v>2026-04</v>
      </c>
      <c r="AN1828" s="42" t="str">
        <f t="shared" ca="1" si="142"/>
        <v/>
      </c>
      <c r="AO1828" s="42" t="str">
        <f t="shared" si="143"/>
        <v>CH-271 | AXIAL CLEARANCE INSPECTION MACHINE | KWD2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828" s="42" t="str">
        <f>_xlfn.TEXTJOIN("; ",TRUE,IF(COUNTA('query (10)'!A1828:AK1828)&lt;=6,"NEAR_EMPTY_ROW",""),IF($K1828="","MISSING_STATUS",""),IF(AND($K1828="เสร็จสิ้น",$Z1828=""),"DONE_NO_ACTUAL_DATE",""),IF(AND($I1828="Condition-based Maintenance",$AH1828=""),"CBM_NO_MEASUREMENT",""),IF(OR($X1828="",$X1828=0),"INVALID_PERIOD",""),IF(AND($AA1828&lt;&gt;"",$AB1828&lt;&gt;"",$AB1828&lt;$AA1828),"DATE_SEQUENCE_ERROR",""),IF(AND($AB1828&lt;&gt;"",$AB1828&gt;DATE(2030,12,31)),"DATE_OUTLIER",""),IF($C1828="","MISSING_QRCODE",""),IF($J1828="UNKNOWN","UNKNOWN_PM_TYPE",""),IF($L1828="UNKNOWN","UNKNOWN_STATUS",""))</f>
        <v/>
      </c>
      <c r="AQ1828" s="42" t="str">
        <f t="shared" si="144"/>
        <v>NO</v>
      </c>
    </row>
    <row r="1829" spans="1:43" x14ac:dyDescent="0.3">
      <c r="A1829" s="38">
        <f>IF('query (10)'!A1829="","",'query (10)'!A1829)</f>
        <v>2037</v>
      </c>
      <c r="B1829" s="38">
        <f>IF('query (10)'!B1829="","",'query (10)'!B1829)</f>
        <v>20831</v>
      </c>
      <c r="C1829" s="38" t="str">
        <f>TRIM(UPPER('query (10)'!M1829))</f>
        <v>CH-357</v>
      </c>
      <c r="D1829" s="38" t="str">
        <f>TRIM(UPPER(IFERROR(_xlfn.TEXTBEFORE('query (10)'!L1829,"("),'query (10)'!L1829)))</f>
        <v>AXIAL CLEARANCE INSPECTION MACHINE</v>
      </c>
      <c r="E1829" s="38" t="str">
        <f>IFERROR(TRIM(UPPER(_xlfn.TEXTBEFORE(_xlfn.TEXTAFTER('query (10)'!L1829,"("),")"))),"")</f>
        <v/>
      </c>
      <c r="F1829" s="38" t="str">
        <f>TRIM('query (10)'!K1829)</f>
        <v>KWD3</v>
      </c>
      <c r="G1829" s="38" t="str">
        <f>IF('query (10)'!J1829="","",'query (10)'!J1829)</f>
        <v>Electrical Control</v>
      </c>
      <c r="H1829" s="38" t="str">
        <f>TRIM(UPPER('query (10)'!J1829))</f>
        <v>ELECTRICAL CONTROL</v>
      </c>
      <c r="I1829" s="38" t="str">
        <f>IF('query (10)'!F1829="","",'query (10)'!F1829)</f>
        <v>Time-based Maintenance</v>
      </c>
      <c r="J1829" s="38" t="str">
        <f>IF('query (10)'!F1829="","",IFERROR(INDEX(Cleaning_Rules!$B$14:$B$17,MATCH(TRIM('query (10)'!F1829),Cleaning_Rules!$A$14:$A$17,0)),"UNKNOWN"))</f>
        <v>TBM</v>
      </c>
      <c r="K1829" s="38" t="str">
        <f>IF('query (10)'!G1829="","",'query (10)'!G1829)</f>
        <v>เสร็จสิ้น</v>
      </c>
      <c r="L1829" s="38" t="str">
        <f>IF('query (10)'!G1829="","MISSING",IFERROR(INDEX(Cleaning_Rules!$B$5:$B$10,MATCH(TRIM('query (10)'!G1829),Cleaning_Rules!$A$5:$A$10,0)),"UNKNOWN"))</f>
        <v>COMPLETED</v>
      </c>
      <c r="M1829" s="38" t="str">
        <f>IF('query (10)'!I1829="","",'query (10)'!I1829)</f>
        <v>Electrical</v>
      </c>
      <c r="N1829" s="38" t="str">
        <f>IF('query (10)'!O1829="","",'query (10)'!O1829)</f>
        <v>Inspection</v>
      </c>
      <c r="O1829" s="38" t="str">
        <f>IF('query (10)'!P1829="","",'query (10)'!P1829)</f>
        <v>Medium</v>
      </c>
      <c r="P1829" s="38" t="str">
        <f>IF('query (10)'!N1829="","",'query (10)'!N1829)</f>
        <v xml:space="preserve"> Check Push botton, Emergency, Lamp, Selector switch
Check Circuit breaker, Power supply, Magnetic, Relay 
Check lens Photo sensor 
Check tight anchor point of Photo sensor
Check Area Sensor
Check Emergency Stop
</v>
      </c>
      <c r="Q1829" s="38" t="str">
        <f>TRIM('query (10)'!N1829)</f>
        <v xml:space="preserve">Check Push botton, Emergency, Lamp, Selector switch
Check Circuit breaker, Power supply, Magnetic, Relay 
Check lens Photo sensor 
Check tight anchor point of Photo sensor
Check Area Sensor
Check Emergency Stop
</v>
      </c>
      <c r="R1829" s="38" t="str">
        <f>TRIM(UPPER('query (10)'!R1829))</f>
        <v/>
      </c>
      <c r="S1829" s="38" t="str">
        <f>TRIM(UPPER('query (10)'!S1829))</f>
        <v/>
      </c>
      <c r="T1829" s="38" t="str">
        <f>IF('query (10)'!Q1829="","",TRIM(UPPER('query (10)'!Q1829)))</f>
        <v/>
      </c>
      <c r="U1829" s="38" t="str">
        <f>IF('query (10)'!T1829="","",'query (10)'!T1829)</f>
        <v/>
      </c>
      <c r="V1829" s="39" t="str">
        <f>IF('query (10)'!T1829="","",IFERROR(VALUE('query (10)'!T1829),""))</f>
        <v/>
      </c>
      <c r="W1829" s="40">
        <f>IF('query (10)'!U1829="","",'query (10)'!U1829)</f>
        <v>0</v>
      </c>
      <c r="X1829" s="39">
        <f>IF('query (10)'!V1829="","",'query (10)'!V1829)</f>
        <v>30</v>
      </c>
      <c r="Y1829" s="41">
        <f>IF('query (10)'!W1829="","",'query (10)'!W1829)</f>
        <v>46114</v>
      </c>
      <c r="Z1829" s="41">
        <f>IF('query (10)'!X1829="","",'query (10)'!X1829)</f>
        <v>46184</v>
      </c>
      <c r="AA1829" s="41">
        <f>IF('query (10)'!Y1829="","",'query (10)'!Y1829)</f>
        <v>46184</v>
      </c>
      <c r="AB1829" s="41">
        <f>IF('query (10)'!Z1829="","",'query (10)'!Z1829)</f>
        <v>46214</v>
      </c>
      <c r="AC1829" s="38" t="str">
        <f>IF(OR('query (10)'!AA1829="",COUNTIF(Cleaning_Rules!$A$21:$A$26,TRIM('query (10)'!AA1829))&gt;0),"",TRIM('query (10)'!AA1829))</f>
        <v/>
      </c>
      <c r="AD1829" s="38" t="str">
        <f>IF('query (10)'!AB1829="","",TRIM(IFERROR(_xlfn.TEXTBEFORE('query (10)'!AB1829,"("),'query (10)'!AB1829)))</f>
        <v>เริ่มซ่อมงาน PM แล้ว รับผิดชอบโดย NATDANAI JUTHATHEP</v>
      </c>
      <c r="AE1829" s="38" t="str">
        <f>IFERROR(LOWER(TRIM(_xlfn.TEXTBEFORE(_xlfn.TEXTAFTER('query (10)'!AB1829,"("),")"))),"")</f>
        <v>juthathep-n-4697@nsk.com</v>
      </c>
      <c r="AF1829" s="38" t="str">
        <f>IF('query (10)'!AD1829="","",TRIM('query (10)'!AD1829))</f>
        <v>ณัฐดนัย จุฑาเทพ</v>
      </c>
      <c r="AG1829" s="38" t="str">
        <f>IF('query (10)'!AE1829="","",TRIM('query (10)'!AE1829))</f>
        <v>ณัฐดนัย จุฑาเทพ</v>
      </c>
      <c r="AH1829" s="38" t="str">
        <f>IF('query (10)'!AF1829="","",IFERROR(VALUE('query (10)'!AF1829),""))</f>
        <v/>
      </c>
      <c r="AI1829" s="38" t="str">
        <f>IF('query (10)'!AG1829="","",TRIM('query (10)'!AG1829))</f>
        <v/>
      </c>
      <c r="AJ1829" s="38" t="str">
        <f>IF('query (10)'!AH1829="","",IFERROR(VALUE('query (10)'!AH1829),""))</f>
        <v/>
      </c>
      <c r="AK1829" s="38" t="str">
        <f>IF('query (10)'!AI1829="","",TRIM('query (10)'!AI1829))</f>
        <v/>
      </c>
      <c r="AL1829" s="42">
        <f t="shared" si="140"/>
        <v>2026</v>
      </c>
      <c r="AM1829" s="42" t="str">
        <f t="shared" si="141"/>
        <v>2026-04</v>
      </c>
      <c r="AN1829" s="42" t="str">
        <f t="shared" ca="1" si="142"/>
        <v/>
      </c>
      <c r="AO1829" s="42" t="str">
        <f t="shared" si="143"/>
        <v>CH-357 | AXIAL CLEARANCE INSPECTION MACHINE | KWD3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829" s="42" t="str">
        <f>_xlfn.TEXTJOIN("; ",TRUE,IF(COUNTA('query (10)'!A1829:AK1829)&lt;=6,"NEAR_EMPTY_ROW",""),IF($K1829="","MISSING_STATUS",""),IF(AND($K1829="เสร็จสิ้น",$Z1829=""),"DONE_NO_ACTUAL_DATE",""),IF(AND($I1829="Condition-based Maintenance",$AH1829=""),"CBM_NO_MEASUREMENT",""),IF(OR($X1829="",$X1829=0),"INVALID_PERIOD",""),IF(AND($AA1829&lt;&gt;"",$AB1829&lt;&gt;"",$AB1829&lt;$AA1829),"DATE_SEQUENCE_ERROR",""),IF(AND($AB1829&lt;&gt;"",$AB1829&gt;DATE(2030,12,31)),"DATE_OUTLIER",""),IF($C1829="","MISSING_QRCODE",""),IF($J1829="UNKNOWN","UNKNOWN_PM_TYPE",""),IF($L1829="UNKNOWN","UNKNOWN_STATUS",""))</f>
        <v/>
      </c>
      <c r="AQ1829" s="42" t="str">
        <f t="shared" si="144"/>
        <v>NO</v>
      </c>
    </row>
    <row r="1830" spans="1:43" x14ac:dyDescent="0.3">
      <c r="A1830" s="38">
        <f>IF('query (10)'!A1830="","",'query (10)'!A1830)</f>
        <v>2038</v>
      </c>
      <c r="B1830" s="38">
        <f>IF('query (10)'!B1830="","",'query (10)'!B1830)</f>
        <v>20845</v>
      </c>
      <c r="C1830" s="38" t="str">
        <f>TRIM(UPPER('query (10)'!M1830))</f>
        <v>CH-479</v>
      </c>
      <c r="D1830" s="38" t="str">
        <f>TRIM(UPPER(IFERROR(_xlfn.TEXTBEFORE('query (10)'!L1830,"("),'query (10)'!L1830)))</f>
        <v>AXIAL CLEARANCE INSPECTION MACHINE</v>
      </c>
      <c r="E1830" s="38" t="str">
        <f>IFERROR(TRIM(UPPER(_xlfn.TEXTBEFORE(_xlfn.TEXTAFTER('query (10)'!L1830,"("),")"))),"")</f>
        <v/>
      </c>
      <c r="F1830" s="38" t="str">
        <f>TRIM('query (10)'!K1830)</f>
        <v>KWD4</v>
      </c>
      <c r="G1830" s="38" t="str">
        <f>IF('query (10)'!J1830="","",'query (10)'!J1830)</f>
        <v>Electrical Control</v>
      </c>
      <c r="H1830" s="38" t="str">
        <f>TRIM(UPPER('query (10)'!J1830))</f>
        <v>ELECTRICAL CONTROL</v>
      </c>
      <c r="I1830" s="38" t="str">
        <f>IF('query (10)'!F1830="","",'query (10)'!F1830)</f>
        <v>Time-based Maintenance</v>
      </c>
      <c r="J1830" s="38" t="str">
        <f>IF('query (10)'!F1830="","",IFERROR(INDEX(Cleaning_Rules!$B$14:$B$17,MATCH(TRIM('query (10)'!F1830),Cleaning_Rules!$A$14:$A$17,0)),"UNKNOWN"))</f>
        <v>TBM</v>
      </c>
      <c r="K1830" s="38" t="str">
        <f>IF('query (10)'!G1830="","",'query (10)'!G1830)</f>
        <v>เสร็จสิ้น</v>
      </c>
      <c r="L1830" s="38" t="str">
        <f>IF('query (10)'!G1830="","MISSING",IFERROR(INDEX(Cleaning_Rules!$B$5:$B$10,MATCH(TRIM('query (10)'!G1830),Cleaning_Rules!$A$5:$A$10,0)),"UNKNOWN"))</f>
        <v>COMPLETED</v>
      </c>
      <c r="M1830" s="38" t="str">
        <f>IF('query (10)'!I1830="","",'query (10)'!I1830)</f>
        <v>Electrical</v>
      </c>
      <c r="N1830" s="38" t="str">
        <f>IF('query (10)'!O1830="","",'query (10)'!O1830)</f>
        <v>Inspection</v>
      </c>
      <c r="O1830" s="38" t="str">
        <f>IF('query (10)'!P1830="","",'query (10)'!P1830)</f>
        <v>Medium</v>
      </c>
      <c r="P1830" s="38" t="str">
        <f>IF('query (10)'!N1830="","",'query (10)'!N1830)</f>
        <v xml:space="preserve"> Check Push botton, Emergency, Lamp, Selector switch
Check Circuit breaker, Power supply, Magnetic, Relay 
Check lens Photo sensor 
Check tight anchor point of Photo sensor
Check Area Sensor
Check Emergency Stop
</v>
      </c>
      <c r="Q1830" s="38" t="str">
        <f>TRIM('query (10)'!N1830)</f>
        <v xml:space="preserve">Check Push botton, Emergency, Lamp, Selector switch
Check Circuit breaker, Power supply, Magnetic, Relay 
Check lens Photo sensor 
Check tight anchor point of Photo sensor
Check Area Sensor
Check Emergency Stop
</v>
      </c>
      <c r="R1830" s="38" t="str">
        <f>TRIM(UPPER('query (10)'!R1830))</f>
        <v/>
      </c>
      <c r="S1830" s="38" t="str">
        <f>TRIM(UPPER('query (10)'!S1830))</f>
        <v/>
      </c>
      <c r="T1830" s="38" t="str">
        <f>IF('query (10)'!Q1830="","",TRIM(UPPER('query (10)'!Q1830)))</f>
        <v/>
      </c>
      <c r="U1830" s="38" t="str">
        <f>IF('query (10)'!T1830="","",'query (10)'!T1830)</f>
        <v/>
      </c>
      <c r="V1830" s="39" t="str">
        <f>IF('query (10)'!T1830="","",IFERROR(VALUE('query (10)'!T1830),""))</f>
        <v/>
      </c>
      <c r="W1830" s="40">
        <f>IF('query (10)'!U1830="","",'query (10)'!U1830)</f>
        <v>0</v>
      </c>
      <c r="X1830" s="39">
        <f>IF('query (10)'!V1830="","",'query (10)'!V1830)</f>
        <v>30</v>
      </c>
      <c r="Y1830" s="41">
        <f>IF('query (10)'!W1830="","",'query (10)'!W1830)</f>
        <v>46115</v>
      </c>
      <c r="Z1830" s="41">
        <f>IF('query (10)'!X1830="","",'query (10)'!X1830)</f>
        <v>46183</v>
      </c>
      <c r="AA1830" s="41">
        <f>IF('query (10)'!Y1830="","",'query (10)'!Y1830)</f>
        <v>46183</v>
      </c>
      <c r="AB1830" s="41">
        <f>IF('query (10)'!Z1830="","",'query (10)'!Z1830)</f>
        <v>46213</v>
      </c>
      <c r="AC1830" s="38" t="str">
        <f>IF(OR('query (10)'!AA1830="",COUNTIF(Cleaning_Rules!$A$21:$A$26,TRIM('query (10)'!AA1830))&gt;0),"",TRIM('query (10)'!AA1830))</f>
        <v/>
      </c>
      <c r="AD1830" s="38" t="str">
        <f>IF('query (10)'!AB1830="","",TRIM(IFERROR(_xlfn.TEXTBEFORE('query (10)'!AB1830,"("),'query (10)'!AB1830)))</f>
        <v>เริ่มซ่อมงาน PM แล้ว รับผิดชอบโดย NATDANAI JUTHATHEP</v>
      </c>
      <c r="AE1830" s="38" t="str">
        <f>IFERROR(LOWER(TRIM(_xlfn.TEXTBEFORE(_xlfn.TEXTAFTER('query (10)'!AB1830,"("),")"))),"")</f>
        <v>juthathep-n-4697@nsk.com</v>
      </c>
      <c r="AF1830" s="38" t="str">
        <f>IF('query (10)'!AD1830="","",TRIM('query (10)'!AD1830))</f>
        <v>ณัฐดนัย จุฑาเทพ</v>
      </c>
      <c r="AG1830" s="38" t="str">
        <f>IF('query (10)'!AE1830="","",TRIM('query (10)'!AE1830))</f>
        <v>ณัฐดนัย จุฑาเทพ</v>
      </c>
      <c r="AH1830" s="38" t="str">
        <f>IF('query (10)'!AF1830="","",IFERROR(VALUE('query (10)'!AF1830),""))</f>
        <v/>
      </c>
      <c r="AI1830" s="38" t="str">
        <f>IF('query (10)'!AG1830="","",TRIM('query (10)'!AG1830))</f>
        <v/>
      </c>
      <c r="AJ1830" s="38" t="str">
        <f>IF('query (10)'!AH1830="","",IFERROR(VALUE('query (10)'!AH1830),""))</f>
        <v/>
      </c>
      <c r="AK1830" s="38" t="str">
        <f>IF('query (10)'!AI1830="","",TRIM('query (10)'!AI1830))</f>
        <v/>
      </c>
      <c r="AL1830" s="42">
        <f t="shared" si="140"/>
        <v>2026</v>
      </c>
      <c r="AM1830" s="42" t="str">
        <f t="shared" si="141"/>
        <v>2026-04</v>
      </c>
      <c r="AN1830" s="42" t="str">
        <f t="shared" ca="1" si="142"/>
        <v/>
      </c>
      <c r="AO1830" s="42" t="str">
        <f t="shared" si="143"/>
        <v>CH-479 | AXIAL CLEARANCE INSPECTION MACHINE | KWD4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830" s="42" t="str">
        <f>_xlfn.TEXTJOIN("; ",TRUE,IF(COUNTA('query (10)'!A1830:AK1830)&lt;=6,"NEAR_EMPTY_ROW",""),IF($K1830="","MISSING_STATUS",""),IF(AND($K1830="เสร็จสิ้น",$Z1830=""),"DONE_NO_ACTUAL_DATE",""),IF(AND($I1830="Condition-based Maintenance",$AH1830=""),"CBM_NO_MEASUREMENT",""),IF(OR($X1830="",$X1830=0),"INVALID_PERIOD",""),IF(AND($AA1830&lt;&gt;"",$AB1830&lt;&gt;"",$AB1830&lt;$AA1830),"DATE_SEQUENCE_ERROR",""),IF(AND($AB1830&lt;&gt;"",$AB1830&gt;DATE(2030,12,31)),"DATE_OUTLIER",""),IF($C1830="","MISSING_QRCODE",""),IF($J1830="UNKNOWN","UNKNOWN_PM_TYPE",""),IF($L1830="UNKNOWN","UNKNOWN_STATUS",""))</f>
        <v/>
      </c>
      <c r="AQ1830" s="42" t="str">
        <f t="shared" si="144"/>
        <v>NO</v>
      </c>
    </row>
    <row r="1831" spans="1:43" x14ac:dyDescent="0.3">
      <c r="A1831" s="38">
        <f>IF('query (10)'!A1831="","",'query (10)'!A1831)</f>
        <v>2039</v>
      </c>
      <c r="B1831" s="38">
        <f>IF('query (10)'!B1831="","",'query (10)'!B1831)</f>
        <v>20862</v>
      </c>
      <c r="C1831" s="38" t="str">
        <f>TRIM(UPPER('query (10)'!M1831))</f>
        <v>CH-596</v>
      </c>
      <c r="D1831" s="38" t="str">
        <f>TRIM(UPPER(IFERROR(_xlfn.TEXTBEFORE('query (10)'!L1831,"("),'query (10)'!L1831)))</f>
        <v>AXIAL CLEARANCE INSPECTION MACHINE</v>
      </c>
      <c r="E1831" s="38" t="str">
        <f>IFERROR(TRIM(UPPER(_xlfn.TEXTBEFORE(_xlfn.TEXTAFTER('query (10)'!L1831,"("),")"))),"")</f>
        <v/>
      </c>
      <c r="F1831" s="38" t="str">
        <f>TRIM('query (10)'!K1831)</f>
        <v>KWD5</v>
      </c>
      <c r="G1831" s="38" t="str">
        <f>IF('query (10)'!J1831="","",'query (10)'!J1831)</f>
        <v>Electrical Control</v>
      </c>
      <c r="H1831" s="38" t="str">
        <f>TRIM(UPPER('query (10)'!J1831))</f>
        <v>ELECTRICAL CONTROL</v>
      </c>
      <c r="I1831" s="38" t="str">
        <f>IF('query (10)'!F1831="","",'query (10)'!F1831)</f>
        <v>Time-based Maintenance</v>
      </c>
      <c r="J1831" s="38" t="str">
        <f>IF('query (10)'!F1831="","",IFERROR(INDEX(Cleaning_Rules!$B$14:$B$17,MATCH(TRIM('query (10)'!F1831),Cleaning_Rules!$A$14:$A$17,0)),"UNKNOWN"))</f>
        <v>TBM</v>
      </c>
      <c r="K1831" s="38" t="str">
        <f>IF('query (10)'!G1831="","",'query (10)'!G1831)</f>
        <v>เสร็จสิ้น</v>
      </c>
      <c r="L1831" s="38" t="str">
        <f>IF('query (10)'!G1831="","MISSING",IFERROR(INDEX(Cleaning_Rules!$B$5:$B$10,MATCH(TRIM('query (10)'!G1831),Cleaning_Rules!$A$5:$A$10,0)),"UNKNOWN"))</f>
        <v>COMPLETED</v>
      </c>
      <c r="M1831" s="38" t="str">
        <f>IF('query (10)'!I1831="","",'query (10)'!I1831)</f>
        <v>Electrical</v>
      </c>
      <c r="N1831" s="38" t="str">
        <f>IF('query (10)'!O1831="","",'query (10)'!O1831)</f>
        <v>Inspection</v>
      </c>
      <c r="O1831" s="38" t="str">
        <f>IF('query (10)'!P1831="","",'query (10)'!P1831)</f>
        <v>Medium</v>
      </c>
      <c r="P1831" s="38" t="str">
        <f>IF('query (10)'!N1831="","",'query (10)'!N1831)</f>
        <v xml:space="preserve"> Check Push botton, Emergency, Lamp, Selector switch
Check Circuit breaker, Power supply, Magnetic, Relay 
Check lens Photo sensor 
Check tight anchor point of Photo sensor
Check Area Sensor
Check Emergency Stop
</v>
      </c>
      <c r="Q1831" s="38" t="str">
        <f>TRIM('query (10)'!N1831)</f>
        <v xml:space="preserve">Check Push botton, Emergency, Lamp, Selector switch
Check Circuit breaker, Power supply, Magnetic, Relay 
Check lens Photo sensor 
Check tight anchor point of Photo sensor
Check Area Sensor
Check Emergency Stop
</v>
      </c>
      <c r="R1831" s="38" t="str">
        <f>TRIM(UPPER('query (10)'!R1831))</f>
        <v/>
      </c>
      <c r="S1831" s="38" t="str">
        <f>TRIM(UPPER('query (10)'!S1831))</f>
        <v/>
      </c>
      <c r="T1831" s="38" t="str">
        <f>IF('query (10)'!Q1831="","",TRIM(UPPER('query (10)'!Q1831)))</f>
        <v/>
      </c>
      <c r="U1831" s="38" t="str">
        <f>IF('query (10)'!T1831="","",'query (10)'!T1831)</f>
        <v/>
      </c>
      <c r="V1831" s="39" t="str">
        <f>IF('query (10)'!T1831="","",IFERROR(VALUE('query (10)'!T1831),""))</f>
        <v/>
      </c>
      <c r="W1831" s="40">
        <f>IF('query (10)'!U1831="","",'query (10)'!U1831)</f>
        <v>0</v>
      </c>
      <c r="X1831" s="39">
        <f>IF('query (10)'!V1831="","",'query (10)'!V1831)</f>
        <v>30</v>
      </c>
      <c r="Y1831" s="41">
        <f>IF('query (10)'!W1831="","",'query (10)'!W1831)</f>
        <v>46116</v>
      </c>
      <c r="Z1831" s="41">
        <f>IF('query (10)'!X1831="","",'query (10)'!X1831)</f>
        <v>46183</v>
      </c>
      <c r="AA1831" s="41">
        <f>IF('query (10)'!Y1831="","",'query (10)'!Y1831)</f>
        <v>46183</v>
      </c>
      <c r="AB1831" s="41">
        <f>IF('query (10)'!Z1831="","",'query (10)'!Z1831)</f>
        <v>46213</v>
      </c>
      <c r="AC1831" s="38" t="str">
        <f>IF(OR('query (10)'!AA1831="",COUNTIF(Cleaning_Rules!$A$21:$A$26,TRIM('query (10)'!AA1831))&gt;0),"",TRIM('query (10)'!AA1831))</f>
        <v/>
      </c>
      <c r="AD1831" s="38" t="str">
        <f>IF('query (10)'!AB1831="","",TRIM(IFERROR(_xlfn.TEXTBEFORE('query (10)'!AB1831,"("),'query (10)'!AB1831)))</f>
        <v>เริ่มซ่อมงาน PM แล้ว รับผิดชอบโดย NATDANAI JUTHATHEP</v>
      </c>
      <c r="AE1831" s="38" t="str">
        <f>IFERROR(LOWER(TRIM(_xlfn.TEXTBEFORE(_xlfn.TEXTAFTER('query (10)'!AB1831,"("),")"))),"")</f>
        <v>juthathep-n-4697@nsk.com</v>
      </c>
      <c r="AF1831" s="38" t="str">
        <f>IF('query (10)'!AD1831="","",TRIM('query (10)'!AD1831))</f>
        <v>ณัฐดนัย จุฑาเทพ</v>
      </c>
      <c r="AG1831" s="38" t="str">
        <f>IF('query (10)'!AE1831="","",TRIM('query (10)'!AE1831))</f>
        <v>ณัฐดนัย จุฑาเทพ</v>
      </c>
      <c r="AH1831" s="38" t="str">
        <f>IF('query (10)'!AF1831="","",IFERROR(VALUE('query (10)'!AF1831),""))</f>
        <v/>
      </c>
      <c r="AI1831" s="38" t="str">
        <f>IF('query (10)'!AG1831="","",TRIM('query (10)'!AG1831))</f>
        <v/>
      </c>
      <c r="AJ1831" s="38" t="str">
        <f>IF('query (10)'!AH1831="","",IFERROR(VALUE('query (10)'!AH1831),""))</f>
        <v/>
      </c>
      <c r="AK1831" s="38" t="str">
        <f>IF('query (10)'!AI1831="","",TRIM('query (10)'!AI1831))</f>
        <v/>
      </c>
      <c r="AL1831" s="42">
        <f t="shared" si="140"/>
        <v>2026</v>
      </c>
      <c r="AM1831" s="42" t="str">
        <f t="shared" si="141"/>
        <v>2026-04</v>
      </c>
      <c r="AN1831" s="42" t="str">
        <f t="shared" ca="1" si="142"/>
        <v/>
      </c>
      <c r="AO1831" s="42" t="str">
        <f t="shared" si="143"/>
        <v>CH-596 | AXIAL CLEARANCE INSPECTION MACHINE | KWD5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831" s="42" t="str">
        <f>_xlfn.TEXTJOIN("; ",TRUE,IF(COUNTA('query (10)'!A1831:AK1831)&lt;=6,"NEAR_EMPTY_ROW",""),IF($K1831="","MISSING_STATUS",""),IF(AND($K1831="เสร็จสิ้น",$Z1831=""),"DONE_NO_ACTUAL_DATE",""),IF(AND($I1831="Condition-based Maintenance",$AH1831=""),"CBM_NO_MEASUREMENT",""),IF(OR($X1831="",$X1831=0),"INVALID_PERIOD",""),IF(AND($AA1831&lt;&gt;"",$AB1831&lt;&gt;"",$AB1831&lt;$AA1831),"DATE_SEQUENCE_ERROR",""),IF(AND($AB1831&lt;&gt;"",$AB1831&gt;DATE(2030,12,31)),"DATE_OUTLIER",""),IF($C1831="","MISSING_QRCODE",""),IF($J1831="UNKNOWN","UNKNOWN_PM_TYPE",""),IF($L1831="UNKNOWN","UNKNOWN_STATUS",""))</f>
        <v/>
      </c>
      <c r="AQ1831" s="42" t="str">
        <f t="shared" si="144"/>
        <v>NO</v>
      </c>
    </row>
    <row r="1832" spans="1:43" x14ac:dyDescent="0.3">
      <c r="A1832" s="38">
        <f>IF('query (10)'!A1832="","",'query (10)'!A1832)</f>
        <v>2040</v>
      </c>
      <c r="B1832" s="38" t="str">
        <f>IF('query (10)'!B1832="","",'query (10)'!B1832)</f>
        <v/>
      </c>
      <c r="C1832" s="38" t="str">
        <f>TRIM(UPPER('query (10)'!M1832))</f>
        <v>CH-705</v>
      </c>
      <c r="D1832" s="38" t="str">
        <f>TRIM(UPPER(IFERROR(_xlfn.TEXTBEFORE('query (10)'!L1832,"("),'query (10)'!L1832)))</f>
        <v>AXIAL CLEARANCE INSPECTION MACHINE</v>
      </c>
      <c r="E1832" s="38" t="str">
        <f>IFERROR(TRIM(UPPER(_xlfn.TEXTBEFORE(_xlfn.TEXTAFTER('query (10)'!L1832,"("),")"))),"")</f>
        <v/>
      </c>
      <c r="F1832" s="38" t="str">
        <f>TRIM('query (10)'!K1832)</f>
        <v>KWD6</v>
      </c>
      <c r="G1832" s="38" t="str">
        <f>IF('query (10)'!J1832="","",'query (10)'!J1832)</f>
        <v>Electrical Control</v>
      </c>
      <c r="H1832" s="38" t="str">
        <f>TRIM(UPPER('query (10)'!J1832))</f>
        <v>ELECTRICAL CONTROL</v>
      </c>
      <c r="I1832" s="38" t="str">
        <f>IF('query (10)'!F1832="","",'query (10)'!F1832)</f>
        <v>Time-based Maintenance</v>
      </c>
      <c r="J1832" s="38" t="str">
        <f>IF('query (10)'!F1832="","",IFERROR(INDEX(Cleaning_Rules!$B$14:$B$17,MATCH(TRIM('query (10)'!F1832),Cleaning_Rules!$A$14:$A$17,0)),"UNKNOWN"))</f>
        <v>TBM</v>
      </c>
      <c r="K1832" s="38" t="str">
        <f>IF('query (10)'!G1832="","",'query (10)'!G1832)</f>
        <v>แผนใหม่</v>
      </c>
      <c r="L1832" s="38" t="str">
        <f>IF('query (10)'!G1832="","MISSING",IFERROR(INDEX(Cleaning_Rules!$B$5:$B$10,MATCH(TRIM('query (10)'!G1832),Cleaning_Rules!$A$5:$A$10,0)),"UNKNOWN"))</f>
        <v>NEW_PLAN</v>
      </c>
      <c r="M1832" s="38" t="str">
        <f>IF('query (10)'!I1832="","",'query (10)'!I1832)</f>
        <v>Electrical</v>
      </c>
      <c r="N1832" s="38" t="str">
        <f>IF('query (10)'!O1832="","",'query (10)'!O1832)</f>
        <v>Inspection</v>
      </c>
      <c r="O1832" s="38" t="str">
        <f>IF('query (10)'!P1832="","",'query (10)'!P1832)</f>
        <v>Medium</v>
      </c>
      <c r="P1832" s="38" t="str">
        <f>IF('query (10)'!N1832="","",'query (10)'!N1832)</f>
        <v xml:space="preserve"> Check Push botton, Emergency, Lamp, Selector switch
Check Circuit breaker, Power supply, Magnetic, Relay 
Check lens Photo sensor 
Check tight anchor point of Photo sensor
Check Area Sensor
Check Emergency Stop
</v>
      </c>
      <c r="Q1832" s="38" t="str">
        <f>TRIM('query (10)'!N1832)</f>
        <v xml:space="preserve">Check Push botton, Emergency, Lamp, Selector switch
Check Circuit breaker, Power supply, Magnetic, Relay 
Check lens Photo sensor 
Check tight anchor point of Photo sensor
Check Area Sensor
Check Emergency Stop
</v>
      </c>
      <c r="R1832" s="38" t="str">
        <f>TRIM(UPPER('query (10)'!R1832))</f>
        <v/>
      </c>
      <c r="S1832" s="38" t="str">
        <f>TRIM(UPPER('query (10)'!S1832))</f>
        <v/>
      </c>
      <c r="T1832" s="38" t="str">
        <f>IF('query (10)'!Q1832="","",TRIM(UPPER('query (10)'!Q1832)))</f>
        <v/>
      </c>
      <c r="U1832" s="38" t="str">
        <f>IF('query (10)'!T1832="","",'query (10)'!T1832)</f>
        <v/>
      </c>
      <c r="V1832" s="39" t="str">
        <f>IF('query (10)'!T1832="","",IFERROR(VALUE('query (10)'!T1832),""))</f>
        <v/>
      </c>
      <c r="W1832" s="40">
        <f>IF('query (10)'!U1832="","",'query (10)'!U1832)</f>
        <v>0</v>
      </c>
      <c r="X1832" s="39">
        <f>IF('query (10)'!V1832="","",'query (10)'!V1832)</f>
        <v>30</v>
      </c>
      <c r="Y1832" s="41">
        <f>IF('query (10)'!W1832="","",'query (10)'!W1832)</f>
        <v>46118</v>
      </c>
      <c r="Z1832" s="41" t="str">
        <f>IF('query (10)'!X1832="","",'query (10)'!X1832)</f>
        <v/>
      </c>
      <c r="AA1832" s="41">
        <f>IF('query (10)'!Y1832="","",'query (10)'!Y1832)</f>
        <v>46118</v>
      </c>
      <c r="AB1832" s="41">
        <f>IF('query (10)'!Z1832="","",'query (10)'!Z1832)</f>
        <v>46148</v>
      </c>
      <c r="AC1832" s="38" t="str">
        <f>IF(OR('query (10)'!AA1832="",COUNTIF(Cleaning_Rules!$A$21:$A$26,TRIM('query (10)'!AA1832))&gt;0),"",TRIM('query (10)'!AA1832))</f>
        <v/>
      </c>
      <c r="AD1832" s="38" t="str">
        <f>IF('query (10)'!AB1832="","",TRIM(IFERROR(_xlfn.TEXTBEFORE('query (10)'!AB1832,"("),'query (10)'!AB1832)))</f>
        <v/>
      </c>
      <c r="AE1832" s="38" t="str">
        <f>IFERROR(LOWER(TRIM(_xlfn.TEXTBEFORE(_xlfn.TEXTAFTER('query (10)'!AB1832,"("),")"))),"")</f>
        <v/>
      </c>
      <c r="AF1832" s="38" t="str">
        <f>IF('query (10)'!AD1832="","",TRIM('query (10)'!AD1832))</f>
        <v>ณัฐดนัย จุฑาเทพ</v>
      </c>
      <c r="AG1832" s="38" t="str">
        <f>IF('query (10)'!AE1832="","",TRIM('query (10)'!AE1832))</f>
        <v>ณัฐดนัย จุฑาเทพ</v>
      </c>
      <c r="AH1832" s="38" t="str">
        <f>IF('query (10)'!AF1832="","",IFERROR(VALUE('query (10)'!AF1832),""))</f>
        <v/>
      </c>
      <c r="AI1832" s="38" t="str">
        <f>IF('query (10)'!AG1832="","",TRIM('query (10)'!AG1832))</f>
        <v/>
      </c>
      <c r="AJ1832" s="38" t="str">
        <f>IF('query (10)'!AH1832="","",IFERROR(VALUE('query (10)'!AH1832),""))</f>
        <v/>
      </c>
      <c r="AK1832" s="38" t="str">
        <f>IF('query (10)'!AI1832="","",TRIM('query (10)'!AI1832))</f>
        <v/>
      </c>
      <c r="AL1832" s="42">
        <f t="shared" si="140"/>
        <v>2026</v>
      </c>
      <c r="AM1832" s="42" t="str">
        <f t="shared" si="141"/>
        <v>2026-04</v>
      </c>
      <c r="AN1832" s="42" t="str">
        <f t="shared" ca="1" si="142"/>
        <v>OVERDUE</v>
      </c>
      <c r="AO1832" s="42" t="str">
        <f t="shared" si="143"/>
        <v>CH-705 | AXIAL CLEARANCE INSPECTION MACHINE | KWD6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ณัฐดนัย จุฑาเทพ</v>
      </c>
      <c r="AP1832" s="42" t="str">
        <f>_xlfn.TEXTJOIN("; ",TRUE,IF(COUNTA('query (10)'!A1832:AK1832)&lt;=6,"NEAR_EMPTY_ROW",""),IF($K1832="","MISSING_STATUS",""),IF(AND($K1832="เสร็จสิ้น",$Z1832=""),"DONE_NO_ACTUAL_DATE",""),IF(AND($I1832="Condition-based Maintenance",$AH1832=""),"CBM_NO_MEASUREMENT",""),IF(OR($X1832="",$X1832=0),"INVALID_PERIOD",""),IF(AND($AA1832&lt;&gt;"",$AB1832&lt;&gt;"",$AB1832&lt;$AA1832),"DATE_SEQUENCE_ERROR",""),IF(AND($AB1832&lt;&gt;"",$AB1832&gt;DATE(2030,12,31)),"DATE_OUTLIER",""),IF($C1832="","MISSING_QRCODE",""),IF($J1832="UNKNOWN","UNKNOWN_PM_TYPE",""),IF($L1832="UNKNOWN","UNKNOWN_STATUS",""))</f>
        <v/>
      </c>
      <c r="AQ1832" s="42" t="str">
        <f t="shared" si="144"/>
        <v>NO</v>
      </c>
    </row>
    <row r="1833" spans="1:43" x14ac:dyDescent="0.3">
      <c r="A1833" s="38">
        <f>IF('query (10)'!A1833="","",'query (10)'!A1833)</f>
        <v>2041</v>
      </c>
      <c r="B1833" s="38">
        <f>IF('query (10)'!B1833="","",'query (10)'!B1833)</f>
        <v>19830</v>
      </c>
      <c r="C1833" s="38" t="str">
        <f>TRIM(UPPER('query (10)'!M1833))</f>
        <v>CH-844</v>
      </c>
      <c r="D1833" s="38" t="str">
        <f>TRIM(UPPER(IFERROR(_xlfn.TEXTBEFORE('query (10)'!L1833,"("),'query (10)'!L1833)))</f>
        <v>AXIAL CLEARANCE INSPECTION MACHINE</v>
      </c>
      <c r="E1833" s="38" t="str">
        <f>IFERROR(TRIM(UPPER(_xlfn.TEXTBEFORE(_xlfn.TEXTAFTER('query (10)'!L1833,"("),")"))),"")</f>
        <v/>
      </c>
      <c r="F1833" s="38" t="str">
        <f>TRIM('query (10)'!K1833)</f>
        <v>KWD7</v>
      </c>
      <c r="G1833" s="38" t="str">
        <f>IF('query (10)'!J1833="","",'query (10)'!J1833)</f>
        <v>Electrical Control</v>
      </c>
      <c r="H1833" s="38" t="str">
        <f>TRIM(UPPER('query (10)'!J1833))</f>
        <v>ELECTRICAL CONTROL</v>
      </c>
      <c r="I1833" s="38" t="str">
        <f>IF('query (10)'!F1833="","",'query (10)'!F1833)</f>
        <v>Time-based Maintenance</v>
      </c>
      <c r="J1833" s="38" t="str">
        <f>IF('query (10)'!F1833="","",IFERROR(INDEX(Cleaning_Rules!$B$14:$B$17,MATCH(TRIM('query (10)'!F1833),Cleaning_Rules!$A$14:$A$17,0)),"UNKNOWN"))</f>
        <v>TBM</v>
      </c>
      <c r="K1833" s="38" t="str">
        <f>IF('query (10)'!G1833="","",'query (10)'!G1833)</f>
        <v>เสร็จสิ้น</v>
      </c>
      <c r="L1833" s="38" t="str">
        <f>IF('query (10)'!G1833="","MISSING",IFERROR(INDEX(Cleaning_Rules!$B$5:$B$10,MATCH(TRIM('query (10)'!G1833),Cleaning_Rules!$A$5:$A$10,0)),"UNKNOWN"))</f>
        <v>COMPLETED</v>
      </c>
      <c r="M1833" s="38" t="str">
        <f>IF('query (10)'!I1833="","",'query (10)'!I1833)</f>
        <v>Electrical</v>
      </c>
      <c r="N1833" s="38" t="str">
        <f>IF('query (10)'!O1833="","",'query (10)'!O1833)</f>
        <v>Inspection</v>
      </c>
      <c r="O1833" s="38" t="str">
        <f>IF('query (10)'!P1833="","",'query (10)'!P1833)</f>
        <v>Medium</v>
      </c>
      <c r="P1833" s="38" t="str">
        <f>IF('query (10)'!N1833="","",'query (10)'!N1833)</f>
        <v xml:space="preserve"> Check Push botton, Emergency, Lamp, Selector switch
Check Circuit breaker, Power supply, Magnetic, Relay 
Check lens Photo sensor 
Check tight anchor point of Photo sensor
Check Area Sensor
Check Emergency Stop
</v>
      </c>
      <c r="Q1833" s="38" t="str">
        <f>TRIM('query (10)'!N1833)</f>
        <v xml:space="preserve">Check Push botton, Emergency, Lamp, Selector switch
Check Circuit breaker, Power supply, Magnetic, Relay 
Check lens Photo sensor 
Check tight anchor point of Photo sensor
Check Area Sensor
Check Emergency Stop
</v>
      </c>
      <c r="R1833" s="38" t="str">
        <f>TRIM(UPPER('query (10)'!R1833))</f>
        <v/>
      </c>
      <c r="S1833" s="38" t="str">
        <f>TRIM(UPPER('query (10)'!S1833))</f>
        <v/>
      </c>
      <c r="T1833" s="38" t="str">
        <f>IF('query (10)'!Q1833="","",TRIM(UPPER('query (10)'!Q1833)))</f>
        <v/>
      </c>
      <c r="U1833" s="38" t="str">
        <f>IF('query (10)'!T1833="","",'query (10)'!T1833)</f>
        <v/>
      </c>
      <c r="V1833" s="39" t="str">
        <f>IF('query (10)'!T1833="","",IFERROR(VALUE('query (10)'!T1833),""))</f>
        <v/>
      </c>
      <c r="W1833" s="40">
        <f>IF('query (10)'!U1833="","",'query (10)'!U1833)</f>
        <v>0</v>
      </c>
      <c r="X1833" s="39">
        <f>IF('query (10)'!V1833="","",'query (10)'!V1833)</f>
        <v>30</v>
      </c>
      <c r="Y1833" s="41">
        <f>IF('query (10)'!W1833="","",'query (10)'!W1833)</f>
        <v>46119</v>
      </c>
      <c r="Z1833" s="41">
        <f>IF('query (10)'!X1833="","",'query (10)'!X1833)</f>
        <v>46141</v>
      </c>
      <c r="AA1833" s="41">
        <f>IF('query (10)'!Y1833="","",'query (10)'!Y1833)</f>
        <v>46141</v>
      </c>
      <c r="AB1833" s="41">
        <f>IF('query (10)'!Z1833="","",'query (10)'!Z1833)</f>
        <v>46171</v>
      </c>
      <c r="AC1833" s="38" t="str">
        <f>IF(OR('query (10)'!AA1833="",COUNTIF(Cleaning_Rules!$A$21:$A$26,TRIM('query (10)'!AA1833))&gt;0),"",TRIM('query (10)'!AA1833))</f>
        <v/>
      </c>
      <c r="AD1833" s="38" t="str">
        <f>IF('query (10)'!AB1833="","",TRIM(IFERROR(_xlfn.TEXTBEFORE('query (10)'!AB1833,"("),'query (10)'!AB1833)))</f>
        <v>เริ่มซ่อมงาน PM แล้ว รับผิดชอบโดย PONGPITAK SONCHAI</v>
      </c>
      <c r="AE1833" s="38" t="str">
        <f>IFERROR(LOWER(TRIM(_xlfn.TEXTBEFORE(_xlfn.TEXTAFTER('query (10)'!AB1833,"("),")"))),"")</f>
        <v>sonchai-p-6240@nsk.com</v>
      </c>
      <c r="AF1833" s="38" t="str">
        <f>IF('query (10)'!AD1833="","",TRIM('query (10)'!AD1833))</f>
        <v>ณัฐดนัย จุฑาเทพ</v>
      </c>
      <c r="AG1833" s="38" t="str">
        <f>IF('query (10)'!AE1833="","",TRIM('query (10)'!AE1833))</f>
        <v>พงษ์พิทักษ์ ศรไชย</v>
      </c>
      <c r="AH1833" s="38" t="str">
        <f>IF('query (10)'!AF1833="","",IFERROR(VALUE('query (10)'!AF1833),""))</f>
        <v/>
      </c>
      <c r="AI1833" s="38" t="str">
        <f>IF('query (10)'!AG1833="","",TRIM('query (10)'!AG1833))</f>
        <v/>
      </c>
      <c r="AJ1833" s="38" t="str">
        <f>IF('query (10)'!AH1833="","",IFERROR(VALUE('query (10)'!AH1833),""))</f>
        <v/>
      </c>
      <c r="AK1833" s="38" t="str">
        <f>IF('query (10)'!AI1833="","",TRIM('query (10)'!AI1833))</f>
        <v/>
      </c>
      <c r="AL1833" s="42">
        <f t="shared" si="140"/>
        <v>2026</v>
      </c>
      <c r="AM1833" s="42" t="str">
        <f t="shared" si="141"/>
        <v>2026-04</v>
      </c>
      <c r="AN1833" s="42" t="str">
        <f t="shared" ca="1" si="142"/>
        <v/>
      </c>
      <c r="AO1833" s="42" t="str">
        <f t="shared" si="143"/>
        <v>CH-844 | AXIAL CLEARANCE INSPECTION MACHINE | KWD7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PONGPITAK SONCHAI | พงษ์พิทักษ์ ศรไชย</v>
      </c>
      <c r="AP1833" s="42" t="str">
        <f>_xlfn.TEXTJOIN("; ",TRUE,IF(COUNTA('query (10)'!A1833:AK1833)&lt;=6,"NEAR_EMPTY_ROW",""),IF($K1833="","MISSING_STATUS",""),IF(AND($K1833="เสร็จสิ้น",$Z1833=""),"DONE_NO_ACTUAL_DATE",""),IF(AND($I1833="Condition-based Maintenance",$AH1833=""),"CBM_NO_MEASUREMENT",""),IF(OR($X1833="",$X1833=0),"INVALID_PERIOD",""),IF(AND($AA1833&lt;&gt;"",$AB1833&lt;&gt;"",$AB1833&lt;$AA1833),"DATE_SEQUENCE_ERROR",""),IF(AND($AB1833&lt;&gt;"",$AB1833&gt;DATE(2030,12,31)),"DATE_OUTLIER",""),IF($C1833="","MISSING_QRCODE",""),IF($J1833="UNKNOWN","UNKNOWN_PM_TYPE",""),IF($L1833="UNKNOWN","UNKNOWN_STATUS",""))</f>
        <v/>
      </c>
      <c r="AQ1833" s="42" t="str">
        <f t="shared" si="144"/>
        <v>NO</v>
      </c>
    </row>
    <row r="1834" spans="1:43" x14ac:dyDescent="0.3">
      <c r="A1834" s="38">
        <f>IF('query (10)'!A1834="","",'query (10)'!A1834)</f>
        <v>2042</v>
      </c>
      <c r="B1834" s="38" t="str">
        <f>IF('query (10)'!B1834="","",'query (10)'!B1834)</f>
        <v/>
      </c>
      <c r="C1834" s="38" t="str">
        <f>TRIM(UPPER('query (10)'!M1834))</f>
        <v>GR-918</v>
      </c>
      <c r="D1834" s="38" t="str">
        <f>TRIM(UPPER(IFERROR(_xlfn.TEXTBEFORE('query (10)'!L1834,"("),'query (10)'!L1834)))</f>
        <v>SHAFT OUTER DAIMETER GRINDING M/C</v>
      </c>
      <c r="E1834" s="38" t="str">
        <f>IFERROR(TRIM(UPPER(_xlfn.TEXTBEFORE(_xlfn.TEXTAFTER('query (10)'!L1834,"("),")"))),"")</f>
        <v/>
      </c>
      <c r="F1834" s="38" t="str">
        <f>TRIM('query (10)'!K1834)</f>
        <v>WP Grinding3</v>
      </c>
      <c r="G1834" s="38" t="str">
        <f>IF('query (10)'!J1834="","",'query (10)'!J1834)</f>
        <v xml:space="preserve">loader </v>
      </c>
      <c r="H1834" s="38" t="str">
        <f>TRIM(UPPER('query (10)'!J1834))</f>
        <v>LOADER</v>
      </c>
      <c r="I1834" s="38" t="str">
        <f>IF('query (10)'!F1834="","",'query (10)'!F1834)</f>
        <v>Time-based Maintenance</v>
      </c>
      <c r="J1834" s="38" t="str">
        <f>IF('query (10)'!F1834="","",IFERROR(INDEX(Cleaning_Rules!$B$14:$B$17,MATCH(TRIM('query (10)'!F1834),Cleaning_Rules!$A$14:$A$17,0)),"UNKNOWN"))</f>
        <v>TBM</v>
      </c>
      <c r="K1834" s="38" t="str">
        <f>IF('query (10)'!G1834="","",'query (10)'!G1834)</f>
        <v>แก้ไขแผน</v>
      </c>
      <c r="L1834" s="38" t="str">
        <f>IF('query (10)'!G1834="","MISSING",IFERROR(INDEX(Cleaning_Rules!$B$5:$B$10,MATCH(TRIM('query (10)'!G1834),Cleaning_Rules!$A$5:$A$10,0)),"UNKNOWN"))</f>
        <v>PLAN_REVISED</v>
      </c>
      <c r="M1834" s="38" t="str">
        <f>IF('query (10)'!I1834="","",'query (10)'!I1834)</f>
        <v>Mechanical</v>
      </c>
      <c r="N1834" s="38" t="str">
        <f>IF('query (10)'!O1834="","",'query (10)'!O1834)</f>
        <v>Part Change</v>
      </c>
      <c r="O1834" s="38" t="str">
        <f>IF('query (10)'!P1834="","",'query (10)'!P1834)</f>
        <v>Medium</v>
      </c>
      <c r="P1834" s="38" t="str">
        <f>IF('query (10)'!N1834="","",'query (10)'!N1834)</f>
        <v>Repair loader transfer U-D (R) to cycle pm 1Y.
-Change shaft guide loader Up-down R
model : LB16NYDD(NSK) หรือ LMU16 (Misumi) = 4 EA.
-Change linear bearing loader Up-down 
model : SFJW16-605-M6-N6 = 2 EA.</v>
      </c>
      <c r="Q1834" s="38" t="str">
        <f>TRIM('query (10)'!N1834)</f>
        <v>Repair loader transfer U-D (R) to cycle pm 1Y.
-Change shaft guide loader Up-down R
model : LB16NYDD(NSK) หรือ LMU16 (Misumi) = 4 EA.
-Change linear bearing loader Up-down 
model : SFJW16-605-M6-N6 = 2 EA.</v>
      </c>
      <c r="R1834" s="38" t="str">
        <f>TRIM(UPPER('query (10)'!R1834))</f>
        <v>BEARING</v>
      </c>
      <c r="S1834" s="38" t="str">
        <f>TRIM(UPPER('query (10)'!S1834))</f>
        <v>LB16NYDD</v>
      </c>
      <c r="T1834" s="38" t="str">
        <f>IF('query (10)'!Q1834="","",TRIM(UPPER('query (10)'!Q1834)))</f>
        <v/>
      </c>
      <c r="U1834" s="38" t="str">
        <f>IF('query (10)'!T1834="","",'query (10)'!T1834)</f>
        <v/>
      </c>
      <c r="V1834" s="39" t="str">
        <f>IF('query (10)'!T1834="","",IFERROR(VALUE('query (10)'!T1834),""))</f>
        <v/>
      </c>
      <c r="W1834" s="40">
        <f>IF('query (10)'!U1834="","",'query (10)'!U1834)</f>
        <v>0</v>
      </c>
      <c r="X1834" s="39">
        <f>IF('query (10)'!V1834="","",'query (10)'!V1834)</f>
        <v>365</v>
      </c>
      <c r="Y1834" s="41">
        <f>IF('query (10)'!W1834="","",'query (10)'!W1834)</f>
        <v>46203</v>
      </c>
      <c r="Z1834" s="41" t="str">
        <f>IF('query (10)'!X1834="","",'query (10)'!X1834)</f>
        <v/>
      </c>
      <c r="AA1834" s="41">
        <f>IF('query (10)'!Y1834="","",'query (10)'!Y1834)</f>
        <v>46203</v>
      </c>
      <c r="AB1834" s="41">
        <f>IF('query (10)'!Z1834="","",'query (10)'!Z1834)</f>
        <v>46568</v>
      </c>
      <c r="AC1834" s="38" t="str">
        <f>IF(OR('query (10)'!AA1834="",COUNTIF(Cleaning_Rules!$A$21:$A$26,TRIM('query (10)'!AA1834))&gt;0),"",TRIM('query (10)'!AA1834))</f>
        <v/>
      </c>
      <c r="AD1834" s="38" t="str">
        <f>IF('query (10)'!AB1834="","",TRIM(IFERROR(_xlfn.TEXTBEFORE('query (10)'!AB1834,"("),'query (10)'!AB1834)))</f>
        <v/>
      </c>
      <c r="AE1834" s="38" t="str">
        <f>IFERROR(LOWER(TRIM(_xlfn.TEXTBEFORE(_xlfn.TEXTAFTER('query (10)'!AB1834,"("),")"))),"")</f>
        <v/>
      </c>
      <c r="AF1834" s="38" t="str">
        <f>IF('query (10)'!AD1834="","",TRIM('query (10)'!AD1834))</f>
        <v>เจษฎา ผิวบาง</v>
      </c>
      <c r="AG1834" s="38" t="str">
        <f>IF('query (10)'!AE1834="","",TRIM('query (10)'!AE1834))</f>
        <v>เจษฎา ผิวบาง</v>
      </c>
      <c r="AH1834" s="38" t="str">
        <f>IF('query (10)'!AF1834="","",IFERROR(VALUE('query (10)'!AF1834),""))</f>
        <v/>
      </c>
      <c r="AI1834" s="38" t="str">
        <f>IF('query (10)'!AG1834="","",TRIM('query (10)'!AG1834))</f>
        <v/>
      </c>
      <c r="AJ1834" s="38" t="str">
        <f>IF('query (10)'!AH1834="","",IFERROR(VALUE('query (10)'!AH1834),""))</f>
        <v/>
      </c>
      <c r="AK1834" s="38" t="str">
        <f>IF('query (10)'!AI1834="","",TRIM('query (10)'!AI1834))</f>
        <v/>
      </c>
      <c r="AL1834" s="42">
        <f t="shared" si="140"/>
        <v>2026</v>
      </c>
      <c r="AM1834" s="42" t="str">
        <f t="shared" si="141"/>
        <v>2026-06</v>
      </c>
      <c r="AN1834" s="42" t="str">
        <f t="shared" ca="1" si="142"/>
        <v>ON_SCHEDULE</v>
      </c>
      <c r="AO1834" s="42" t="str">
        <f t="shared" si="143"/>
        <v>GR-918 | SHAFT OUTER DAIMETER GRINDING M/C | WP Grinding3 | LOADER | Time-based Maintenance | Mechanical | Part Change | Medium | Repair loader transfer U-D (R) to cycle pm 1Y.
-Change shaft guide loader Up-down R
model : LB16NYDD(NSK) หรือ LMU16 (Misumi) = 4 EA.
-Change linear bearing loader Up-down 
model : SFJW16-605-M6-N6 = 2 EA. | BEARING | LB16NYDD | เจษฎา ผิวบาง</v>
      </c>
      <c r="AP1834" s="42" t="str">
        <f>_xlfn.TEXTJOIN("; ",TRUE,IF(COUNTA('query (10)'!A1834:AK1834)&lt;=6,"NEAR_EMPTY_ROW",""),IF($K1834="","MISSING_STATUS",""),IF(AND($K1834="เสร็จสิ้น",$Z1834=""),"DONE_NO_ACTUAL_DATE",""),IF(AND($I1834="Condition-based Maintenance",$AH1834=""),"CBM_NO_MEASUREMENT",""),IF(OR($X1834="",$X1834=0),"INVALID_PERIOD",""),IF(AND($AA1834&lt;&gt;"",$AB1834&lt;&gt;"",$AB1834&lt;$AA1834),"DATE_SEQUENCE_ERROR",""),IF(AND($AB1834&lt;&gt;"",$AB1834&gt;DATE(2030,12,31)),"DATE_OUTLIER",""),IF($C1834="","MISSING_QRCODE",""),IF($J1834="UNKNOWN","UNKNOWN_PM_TYPE",""),IF($L1834="UNKNOWN","UNKNOWN_STATUS",""))</f>
        <v/>
      </c>
      <c r="AQ1834" s="42" t="str">
        <f t="shared" si="144"/>
        <v>NO</v>
      </c>
    </row>
    <row r="1835" spans="1:43" x14ac:dyDescent="0.3">
      <c r="A1835" s="38">
        <f>IF('query (10)'!A1835="","",'query (10)'!A1835)</f>
        <v>2043</v>
      </c>
      <c r="B1835" s="38" t="str">
        <f>IF('query (10)'!B1835="","",'query (10)'!B1835)</f>
        <v/>
      </c>
      <c r="C1835" s="38" t="str">
        <f>TRIM(UPPER('query (10)'!M1835))</f>
        <v>CH-271</v>
      </c>
      <c r="D1835" s="38" t="str">
        <f>TRIM(UPPER(IFERROR(_xlfn.TEXTBEFORE('query (10)'!L1835,"("),'query (10)'!L1835)))</f>
        <v>AXIAL CLEARANCE INSPECTION MACHINE</v>
      </c>
      <c r="E1835" s="38" t="str">
        <f>IFERROR(TRIM(UPPER(_xlfn.TEXTBEFORE(_xlfn.TEXTAFTER('query (10)'!L1835,"("),")"))),"")</f>
        <v/>
      </c>
      <c r="F1835" s="38" t="str">
        <f>TRIM('query (10)'!K1835)</f>
        <v>KWD2</v>
      </c>
      <c r="G1835" s="38" t="str">
        <f>IF('query (10)'!J1835="","",'query (10)'!J1835)</f>
        <v>Electrical Control</v>
      </c>
      <c r="H1835" s="38" t="str">
        <f>TRIM(UPPER('query (10)'!J1835))</f>
        <v>ELECTRICAL CONTROL</v>
      </c>
      <c r="I1835" s="38" t="str">
        <f>IF('query (10)'!F1835="","",'query (10)'!F1835)</f>
        <v>Time-based Maintenance</v>
      </c>
      <c r="J1835" s="38" t="str">
        <f>IF('query (10)'!F1835="","",IFERROR(INDEX(Cleaning_Rules!$B$14:$B$17,MATCH(TRIM('query (10)'!F1835),Cleaning_Rules!$A$14:$A$17,0)),"UNKNOWN"))</f>
        <v>TBM</v>
      </c>
      <c r="K1835" s="38" t="str">
        <f>IF('query (10)'!G1835="","",'query (10)'!G1835)</f>
        <v>แผนใหม่</v>
      </c>
      <c r="L1835" s="38" t="str">
        <f>IF('query (10)'!G1835="","MISSING",IFERROR(INDEX(Cleaning_Rules!$B$5:$B$10,MATCH(TRIM('query (10)'!G1835),Cleaning_Rules!$A$5:$A$10,0)),"UNKNOWN"))</f>
        <v>NEW_PLAN</v>
      </c>
      <c r="M1835" s="38" t="str">
        <f>IF('query (10)'!I1835="","",'query (10)'!I1835)</f>
        <v>Electrical</v>
      </c>
      <c r="N1835" s="38" t="str">
        <f>IF('query (10)'!O1835="","",'query (10)'!O1835)</f>
        <v>Inspection</v>
      </c>
      <c r="O1835" s="38" t="str">
        <f>IF('query (10)'!P1835="","",'query (10)'!P1835)</f>
        <v>Medium</v>
      </c>
      <c r="P1835" s="38" t="str">
        <f>IF('query (10)'!N1835="","",'query (10)'!N1835)</f>
        <v xml:space="preserve">Check Touch screen 
Check Cable and Connector
Check oil leak in Control Panel
Check Wire insulation of Reed Switch
Check Connecting Pole of Reed Switch
Check Wire insulation of Photo sensor
</v>
      </c>
      <c r="Q1835" s="38" t="str">
        <f>TRIM('query (10)'!N1835)</f>
        <v xml:space="preserve">Check Touch screen 
Check Cable and Connector
Check oil leak in Control Panel
Check Wire insulation of Reed Switch
Check Connecting Pole of Reed Switch
Check Wire insulation of Photo sensor
</v>
      </c>
      <c r="R1835" s="38" t="str">
        <f>TRIM(UPPER('query (10)'!R1835))</f>
        <v/>
      </c>
      <c r="S1835" s="38" t="str">
        <f>TRIM(UPPER('query (10)'!S1835))</f>
        <v/>
      </c>
      <c r="T1835" s="38" t="str">
        <f>IF('query (10)'!Q1835="","",TRIM(UPPER('query (10)'!Q1835)))</f>
        <v/>
      </c>
      <c r="U1835" s="38" t="str">
        <f>IF('query (10)'!T1835="","",'query (10)'!T1835)</f>
        <v/>
      </c>
      <c r="V1835" s="39" t="str">
        <f>IF('query (10)'!T1835="","",IFERROR(VALUE('query (10)'!T1835),""))</f>
        <v/>
      </c>
      <c r="W1835" s="40">
        <f>IF('query (10)'!U1835="","",'query (10)'!U1835)</f>
        <v>0</v>
      </c>
      <c r="X1835" s="39">
        <f>IF('query (10)'!V1835="","",'query (10)'!V1835)</f>
        <v>90</v>
      </c>
      <c r="Y1835" s="41">
        <f>IF('query (10)'!W1835="","",'query (10)'!W1835)</f>
        <v>46113</v>
      </c>
      <c r="Z1835" s="41" t="str">
        <f>IF('query (10)'!X1835="","",'query (10)'!X1835)</f>
        <v/>
      </c>
      <c r="AA1835" s="41">
        <f>IF('query (10)'!Y1835="","",'query (10)'!Y1835)</f>
        <v>46113</v>
      </c>
      <c r="AB1835" s="41">
        <f>IF('query (10)'!Z1835="","",'query (10)'!Z1835)</f>
        <v>46203</v>
      </c>
      <c r="AC1835" s="38" t="str">
        <f>IF(OR('query (10)'!AA1835="",COUNTIF(Cleaning_Rules!$A$21:$A$26,TRIM('query (10)'!AA1835))&gt;0),"",TRIM('query (10)'!AA1835))</f>
        <v/>
      </c>
      <c r="AD1835" s="38" t="str">
        <f>IF('query (10)'!AB1835="","",TRIM(IFERROR(_xlfn.TEXTBEFORE('query (10)'!AB1835,"("),'query (10)'!AB1835)))</f>
        <v/>
      </c>
      <c r="AE1835" s="38" t="str">
        <f>IFERROR(LOWER(TRIM(_xlfn.TEXTBEFORE(_xlfn.TEXTAFTER('query (10)'!AB1835,"("),")"))),"")</f>
        <v/>
      </c>
      <c r="AF1835" s="38" t="str">
        <f>IF('query (10)'!AD1835="","",TRIM('query (10)'!AD1835))</f>
        <v>ณัฐดนัย จุฑาเทพ</v>
      </c>
      <c r="AG1835" s="38" t="str">
        <f>IF('query (10)'!AE1835="","",TRIM('query (10)'!AE1835))</f>
        <v>ณัฐดนัย จุฑาเทพ</v>
      </c>
      <c r="AH1835" s="38" t="str">
        <f>IF('query (10)'!AF1835="","",IFERROR(VALUE('query (10)'!AF1835),""))</f>
        <v/>
      </c>
      <c r="AI1835" s="38" t="str">
        <f>IF('query (10)'!AG1835="","",TRIM('query (10)'!AG1835))</f>
        <v/>
      </c>
      <c r="AJ1835" s="38" t="str">
        <f>IF('query (10)'!AH1835="","",IFERROR(VALUE('query (10)'!AH1835),""))</f>
        <v/>
      </c>
      <c r="AK1835" s="38" t="str">
        <f>IF('query (10)'!AI1835="","",TRIM('query (10)'!AI1835))</f>
        <v/>
      </c>
      <c r="AL1835" s="42">
        <f t="shared" si="140"/>
        <v>2026</v>
      </c>
      <c r="AM1835" s="42" t="str">
        <f t="shared" si="141"/>
        <v>2026-04</v>
      </c>
      <c r="AN1835" s="42" t="str">
        <f t="shared" ca="1" si="142"/>
        <v>OVERDUE</v>
      </c>
      <c r="AO1835" s="42" t="str">
        <f t="shared" si="143"/>
        <v>CH-271 | AXIAL CLEARANCE INSPECTION MACHINE | KWD2 | ELECTRICAL CONTROL | Time-based Maintenance | Electrical | Inspection | Medium | Check Touch screen 
Check Cable and Connector
Check oil leak in Control Panel
Check Wire insulation of Reed Switch
Check Connecting Pole of Reed Switch
Check Wire insulation of Photo sensor
 | ณัฐดนัย จุฑาเทพ</v>
      </c>
      <c r="AP1835" s="42" t="str">
        <f>_xlfn.TEXTJOIN("; ",TRUE,IF(COUNTA('query (10)'!A1835:AK1835)&lt;=6,"NEAR_EMPTY_ROW",""),IF($K1835="","MISSING_STATUS",""),IF(AND($K1835="เสร็จสิ้น",$Z1835=""),"DONE_NO_ACTUAL_DATE",""),IF(AND($I1835="Condition-based Maintenance",$AH1835=""),"CBM_NO_MEASUREMENT",""),IF(OR($X1835="",$X1835=0),"INVALID_PERIOD",""),IF(AND($AA1835&lt;&gt;"",$AB1835&lt;&gt;"",$AB1835&lt;$AA1835),"DATE_SEQUENCE_ERROR",""),IF(AND($AB1835&lt;&gt;"",$AB1835&gt;DATE(2030,12,31)),"DATE_OUTLIER",""),IF($C1835="","MISSING_QRCODE",""),IF($J1835="UNKNOWN","UNKNOWN_PM_TYPE",""),IF($L1835="UNKNOWN","UNKNOWN_STATUS",""))</f>
        <v/>
      </c>
      <c r="AQ1835" s="42" t="str">
        <f t="shared" si="144"/>
        <v>NO</v>
      </c>
    </row>
    <row r="1836" spans="1:43" x14ac:dyDescent="0.3">
      <c r="A1836" s="38">
        <f>IF('query (10)'!A1836="","",'query (10)'!A1836)</f>
        <v>2044</v>
      </c>
      <c r="B1836" s="38">
        <f>IF('query (10)'!B1836="","",'query (10)'!B1836)</f>
        <v>19914</v>
      </c>
      <c r="C1836" s="38" t="str">
        <f>TRIM(UPPER('query (10)'!M1836))</f>
        <v>CH-357</v>
      </c>
      <c r="D1836" s="38" t="str">
        <f>TRIM(UPPER(IFERROR(_xlfn.TEXTBEFORE('query (10)'!L1836,"("),'query (10)'!L1836)))</f>
        <v>AXIAL CLEARANCE INSPECTION MACHINE</v>
      </c>
      <c r="E1836" s="38" t="str">
        <f>IFERROR(TRIM(UPPER(_xlfn.TEXTBEFORE(_xlfn.TEXTAFTER('query (10)'!L1836,"("),")"))),"")</f>
        <v/>
      </c>
      <c r="F1836" s="38" t="str">
        <f>TRIM('query (10)'!K1836)</f>
        <v>KWD3</v>
      </c>
      <c r="G1836" s="38" t="str">
        <f>IF('query (10)'!J1836="","",'query (10)'!J1836)</f>
        <v>Electrical Control</v>
      </c>
      <c r="H1836" s="38" t="str">
        <f>TRIM(UPPER('query (10)'!J1836))</f>
        <v>ELECTRICAL CONTROL</v>
      </c>
      <c r="I1836" s="38" t="str">
        <f>IF('query (10)'!F1836="","",'query (10)'!F1836)</f>
        <v>Time-based Maintenance</v>
      </c>
      <c r="J1836" s="38" t="str">
        <f>IF('query (10)'!F1836="","",IFERROR(INDEX(Cleaning_Rules!$B$14:$B$17,MATCH(TRIM('query (10)'!F1836),Cleaning_Rules!$A$14:$A$17,0)),"UNKNOWN"))</f>
        <v>TBM</v>
      </c>
      <c r="K1836" s="38" t="str">
        <f>IF('query (10)'!G1836="","",'query (10)'!G1836)</f>
        <v>เสร็จสิ้น</v>
      </c>
      <c r="L1836" s="38" t="str">
        <f>IF('query (10)'!G1836="","MISSING",IFERROR(INDEX(Cleaning_Rules!$B$5:$B$10,MATCH(TRIM('query (10)'!G1836),Cleaning_Rules!$A$5:$A$10,0)),"UNKNOWN"))</f>
        <v>COMPLETED</v>
      </c>
      <c r="M1836" s="38" t="str">
        <f>IF('query (10)'!I1836="","",'query (10)'!I1836)</f>
        <v>Electrical</v>
      </c>
      <c r="N1836" s="38" t="str">
        <f>IF('query (10)'!O1836="","",'query (10)'!O1836)</f>
        <v>Inspection</v>
      </c>
      <c r="O1836" s="38" t="str">
        <f>IF('query (10)'!P1836="","",'query (10)'!P1836)</f>
        <v>Medium</v>
      </c>
      <c r="P1836" s="38" t="str">
        <f>IF('query (10)'!N1836="","",'query (10)'!N1836)</f>
        <v xml:space="preserve">Check Touch screen 
Check Cable and Connector
Check oil leak in Control Panel
Check Wire insulation of Reed Switch
Check Connecting Pole of Reed Switch
Check Wire insulation of Photo sensor
</v>
      </c>
      <c r="Q1836" s="38" t="str">
        <f>TRIM('query (10)'!N1836)</f>
        <v xml:space="preserve">Check Touch screen 
Check Cable and Connector
Check oil leak in Control Panel
Check Wire insulation of Reed Switch
Check Connecting Pole of Reed Switch
Check Wire insulation of Photo sensor
</v>
      </c>
      <c r="R1836" s="38" t="str">
        <f>TRIM(UPPER('query (10)'!R1836))</f>
        <v/>
      </c>
      <c r="S1836" s="38" t="str">
        <f>TRIM(UPPER('query (10)'!S1836))</f>
        <v/>
      </c>
      <c r="T1836" s="38" t="str">
        <f>IF('query (10)'!Q1836="","",TRIM(UPPER('query (10)'!Q1836)))</f>
        <v/>
      </c>
      <c r="U1836" s="38" t="str">
        <f>IF('query (10)'!T1836="","",'query (10)'!T1836)</f>
        <v/>
      </c>
      <c r="V1836" s="39" t="str">
        <f>IF('query (10)'!T1836="","",IFERROR(VALUE('query (10)'!T1836),""))</f>
        <v/>
      </c>
      <c r="W1836" s="40">
        <f>IF('query (10)'!U1836="","",'query (10)'!U1836)</f>
        <v>0</v>
      </c>
      <c r="X1836" s="39">
        <f>IF('query (10)'!V1836="","",'query (10)'!V1836)</f>
        <v>90</v>
      </c>
      <c r="Y1836" s="41">
        <f>IF('query (10)'!W1836="","",'query (10)'!W1836)</f>
        <v>46114</v>
      </c>
      <c r="Z1836" s="41">
        <f>IF('query (10)'!X1836="","",'query (10)'!X1836)</f>
        <v>46184</v>
      </c>
      <c r="AA1836" s="41">
        <f>IF('query (10)'!Y1836="","",'query (10)'!Y1836)</f>
        <v>46184</v>
      </c>
      <c r="AB1836" s="41">
        <f>IF('query (10)'!Z1836="","",'query (10)'!Z1836)</f>
        <v>46274</v>
      </c>
      <c r="AC1836" s="38" t="str">
        <f>IF(OR('query (10)'!AA1836="",COUNTIF(Cleaning_Rules!$A$21:$A$26,TRIM('query (10)'!AA1836))&gt;0),"",TRIM('query (10)'!AA1836))</f>
        <v/>
      </c>
      <c r="AD1836" s="38" t="str">
        <f>IF('query (10)'!AB1836="","",TRIM(IFERROR(_xlfn.TEXTBEFORE('query (10)'!AB1836,"("),'query (10)'!AB1836)))</f>
        <v>เริ่มซ่อมงาน PM แล้ว รับผิดชอบโดย NATDANAI JUTHATHEP</v>
      </c>
      <c r="AE1836" s="38" t="str">
        <f>IFERROR(LOWER(TRIM(_xlfn.TEXTBEFORE(_xlfn.TEXTAFTER('query (10)'!AB1836,"("),")"))),"")</f>
        <v>juthathep-n-4697@nsk.com</v>
      </c>
      <c r="AF1836" s="38" t="str">
        <f>IF('query (10)'!AD1836="","",TRIM('query (10)'!AD1836))</f>
        <v>ณัฐดนัย จุฑาเทพ</v>
      </c>
      <c r="AG1836" s="38" t="str">
        <f>IF('query (10)'!AE1836="","",TRIM('query (10)'!AE1836))</f>
        <v>ณัฐดนัย จุฑาเทพ</v>
      </c>
      <c r="AH1836" s="38" t="str">
        <f>IF('query (10)'!AF1836="","",IFERROR(VALUE('query (10)'!AF1836),""))</f>
        <v/>
      </c>
      <c r="AI1836" s="38" t="str">
        <f>IF('query (10)'!AG1836="","",TRIM('query (10)'!AG1836))</f>
        <v/>
      </c>
      <c r="AJ1836" s="38" t="str">
        <f>IF('query (10)'!AH1836="","",IFERROR(VALUE('query (10)'!AH1836),""))</f>
        <v/>
      </c>
      <c r="AK1836" s="38" t="str">
        <f>IF('query (10)'!AI1836="","",TRIM('query (10)'!AI1836))</f>
        <v/>
      </c>
      <c r="AL1836" s="42">
        <f t="shared" si="140"/>
        <v>2026</v>
      </c>
      <c r="AM1836" s="42" t="str">
        <f t="shared" si="141"/>
        <v>2026-04</v>
      </c>
      <c r="AN1836" s="42" t="str">
        <f t="shared" ca="1" si="142"/>
        <v/>
      </c>
      <c r="AO1836" s="42" t="str">
        <f t="shared" si="143"/>
        <v>CH-357 | AXIAL CLEARANCE INSPECTION MACHINE | KWD3 | ELECTRICAL CONTROL | Time-based Maintenance | Electrical | Inspection | Medium | Check Touch screen 
Check Cable and Connector
Check oil leak in Control Panel
Check Wire insulation of Reed Switch
Check Connecting Pole of Reed Switch
Check Wire insulation of Photo sensor
 | เริ่มซ่อมงาน PM แล้ว รับผิดชอบโดย NATDANAI JUTHATHEP | ณัฐดนัย จุฑาเทพ</v>
      </c>
      <c r="AP1836" s="42" t="str">
        <f>_xlfn.TEXTJOIN("; ",TRUE,IF(COUNTA('query (10)'!A1836:AK1836)&lt;=6,"NEAR_EMPTY_ROW",""),IF($K1836="","MISSING_STATUS",""),IF(AND($K1836="เสร็จสิ้น",$Z1836=""),"DONE_NO_ACTUAL_DATE",""),IF(AND($I1836="Condition-based Maintenance",$AH1836=""),"CBM_NO_MEASUREMENT",""),IF(OR($X1836="",$X1836=0),"INVALID_PERIOD",""),IF(AND($AA1836&lt;&gt;"",$AB1836&lt;&gt;"",$AB1836&lt;$AA1836),"DATE_SEQUENCE_ERROR",""),IF(AND($AB1836&lt;&gt;"",$AB1836&gt;DATE(2030,12,31)),"DATE_OUTLIER",""),IF($C1836="","MISSING_QRCODE",""),IF($J1836="UNKNOWN","UNKNOWN_PM_TYPE",""),IF($L1836="UNKNOWN","UNKNOWN_STATUS",""))</f>
        <v/>
      </c>
      <c r="AQ1836" s="42" t="str">
        <f t="shared" si="144"/>
        <v>NO</v>
      </c>
    </row>
    <row r="1837" spans="1:43" x14ac:dyDescent="0.3">
      <c r="A1837" s="38">
        <f>IF('query (10)'!A1837="","",'query (10)'!A1837)</f>
        <v>2045</v>
      </c>
      <c r="B1837" s="38" t="str">
        <f>IF('query (10)'!B1837="","",'query (10)'!B1837)</f>
        <v/>
      </c>
      <c r="C1837" s="38" t="str">
        <f>TRIM(UPPER('query (10)'!M1837))</f>
        <v>CH-479</v>
      </c>
      <c r="D1837" s="38" t="str">
        <f>TRIM(UPPER(IFERROR(_xlfn.TEXTBEFORE('query (10)'!L1837,"("),'query (10)'!L1837)))</f>
        <v>AXIAL CLEARANCE INSPECTION MACHINE</v>
      </c>
      <c r="E1837" s="38" t="str">
        <f>IFERROR(TRIM(UPPER(_xlfn.TEXTBEFORE(_xlfn.TEXTAFTER('query (10)'!L1837,"("),")"))),"")</f>
        <v/>
      </c>
      <c r="F1837" s="38" t="str">
        <f>TRIM('query (10)'!K1837)</f>
        <v>KWD4</v>
      </c>
      <c r="G1837" s="38" t="str">
        <f>IF('query (10)'!J1837="","",'query (10)'!J1837)</f>
        <v>Electrical Control</v>
      </c>
      <c r="H1837" s="38" t="str">
        <f>TRIM(UPPER('query (10)'!J1837))</f>
        <v>ELECTRICAL CONTROL</v>
      </c>
      <c r="I1837" s="38" t="str">
        <f>IF('query (10)'!F1837="","",'query (10)'!F1837)</f>
        <v>Time-based Maintenance</v>
      </c>
      <c r="J1837" s="38" t="str">
        <f>IF('query (10)'!F1837="","",IFERROR(INDEX(Cleaning_Rules!$B$14:$B$17,MATCH(TRIM('query (10)'!F1837),Cleaning_Rules!$A$14:$A$17,0)),"UNKNOWN"))</f>
        <v>TBM</v>
      </c>
      <c r="K1837" s="38" t="str">
        <f>IF('query (10)'!G1837="","",'query (10)'!G1837)</f>
        <v>แผนใหม่</v>
      </c>
      <c r="L1837" s="38" t="str">
        <f>IF('query (10)'!G1837="","MISSING",IFERROR(INDEX(Cleaning_Rules!$B$5:$B$10,MATCH(TRIM('query (10)'!G1837),Cleaning_Rules!$A$5:$A$10,0)),"UNKNOWN"))</f>
        <v>NEW_PLAN</v>
      </c>
      <c r="M1837" s="38" t="str">
        <f>IF('query (10)'!I1837="","",'query (10)'!I1837)</f>
        <v>Electrical</v>
      </c>
      <c r="N1837" s="38" t="str">
        <f>IF('query (10)'!O1837="","",'query (10)'!O1837)</f>
        <v>Inspection</v>
      </c>
      <c r="O1837" s="38" t="str">
        <f>IF('query (10)'!P1837="","",'query (10)'!P1837)</f>
        <v>Medium</v>
      </c>
      <c r="P1837" s="38" t="str">
        <f>IF('query (10)'!N1837="","",'query (10)'!N1837)</f>
        <v xml:space="preserve">Check Touch screen 
Check Cable and Connector
Check oil leak in Control Panel
Check Wire insulation of Reed Switch
Check Connecting Pole of Reed Switch
Check Wire insulation of Photo sensor
</v>
      </c>
      <c r="Q1837" s="38" t="str">
        <f>TRIM('query (10)'!N1837)</f>
        <v xml:space="preserve">Check Touch screen 
Check Cable and Connector
Check oil leak in Control Panel
Check Wire insulation of Reed Switch
Check Connecting Pole of Reed Switch
Check Wire insulation of Photo sensor
</v>
      </c>
      <c r="R1837" s="38" t="str">
        <f>TRIM(UPPER('query (10)'!R1837))</f>
        <v/>
      </c>
      <c r="S1837" s="38" t="str">
        <f>TRIM(UPPER('query (10)'!S1837))</f>
        <v/>
      </c>
      <c r="T1837" s="38" t="str">
        <f>IF('query (10)'!Q1837="","",TRIM(UPPER('query (10)'!Q1837)))</f>
        <v/>
      </c>
      <c r="U1837" s="38" t="str">
        <f>IF('query (10)'!T1837="","",'query (10)'!T1837)</f>
        <v/>
      </c>
      <c r="V1837" s="39" t="str">
        <f>IF('query (10)'!T1837="","",IFERROR(VALUE('query (10)'!T1837),""))</f>
        <v/>
      </c>
      <c r="W1837" s="40">
        <f>IF('query (10)'!U1837="","",'query (10)'!U1837)</f>
        <v>0</v>
      </c>
      <c r="X1837" s="39">
        <f>IF('query (10)'!V1837="","",'query (10)'!V1837)</f>
        <v>90</v>
      </c>
      <c r="Y1837" s="41">
        <f>IF('query (10)'!W1837="","",'query (10)'!W1837)</f>
        <v>46115</v>
      </c>
      <c r="Z1837" s="41" t="str">
        <f>IF('query (10)'!X1837="","",'query (10)'!X1837)</f>
        <v/>
      </c>
      <c r="AA1837" s="41">
        <f>IF('query (10)'!Y1837="","",'query (10)'!Y1837)</f>
        <v>46115</v>
      </c>
      <c r="AB1837" s="41">
        <f>IF('query (10)'!Z1837="","",'query (10)'!Z1837)</f>
        <v>46205</v>
      </c>
      <c r="AC1837" s="38" t="str">
        <f>IF(OR('query (10)'!AA1837="",COUNTIF(Cleaning_Rules!$A$21:$A$26,TRIM('query (10)'!AA1837))&gt;0),"",TRIM('query (10)'!AA1837))</f>
        <v/>
      </c>
      <c r="AD1837" s="38" t="str">
        <f>IF('query (10)'!AB1837="","",TRIM(IFERROR(_xlfn.TEXTBEFORE('query (10)'!AB1837,"("),'query (10)'!AB1837)))</f>
        <v/>
      </c>
      <c r="AE1837" s="38" t="str">
        <f>IFERROR(LOWER(TRIM(_xlfn.TEXTBEFORE(_xlfn.TEXTAFTER('query (10)'!AB1837,"("),")"))),"")</f>
        <v/>
      </c>
      <c r="AF1837" s="38" t="str">
        <f>IF('query (10)'!AD1837="","",TRIM('query (10)'!AD1837))</f>
        <v>ณัฐดนัย จุฑาเทพ</v>
      </c>
      <c r="AG1837" s="38" t="str">
        <f>IF('query (10)'!AE1837="","",TRIM('query (10)'!AE1837))</f>
        <v>ณัฐดนัย จุฑาเทพ</v>
      </c>
      <c r="AH1837" s="38" t="str">
        <f>IF('query (10)'!AF1837="","",IFERROR(VALUE('query (10)'!AF1837),""))</f>
        <v/>
      </c>
      <c r="AI1837" s="38" t="str">
        <f>IF('query (10)'!AG1837="","",TRIM('query (10)'!AG1837))</f>
        <v/>
      </c>
      <c r="AJ1837" s="38" t="str">
        <f>IF('query (10)'!AH1837="","",IFERROR(VALUE('query (10)'!AH1837),""))</f>
        <v/>
      </c>
      <c r="AK1837" s="38" t="str">
        <f>IF('query (10)'!AI1837="","",TRIM('query (10)'!AI1837))</f>
        <v/>
      </c>
      <c r="AL1837" s="42">
        <f t="shared" si="140"/>
        <v>2026</v>
      </c>
      <c r="AM1837" s="42" t="str">
        <f t="shared" si="141"/>
        <v>2026-04</v>
      </c>
      <c r="AN1837" s="42" t="str">
        <f t="shared" ca="1" si="142"/>
        <v>OVERDUE</v>
      </c>
      <c r="AO1837" s="42" t="str">
        <f t="shared" si="143"/>
        <v>CH-479 | AXIAL CLEARANCE INSPECTION MACHINE | KWD4 | ELECTRICAL CONTROL | Time-based Maintenance | Electrical | Inspection | Medium | Check Touch screen 
Check Cable and Connector
Check oil leak in Control Panel
Check Wire insulation of Reed Switch
Check Connecting Pole of Reed Switch
Check Wire insulation of Photo sensor
 | ณัฐดนัย จุฑาเทพ</v>
      </c>
      <c r="AP1837" s="42" t="str">
        <f>_xlfn.TEXTJOIN("; ",TRUE,IF(COUNTA('query (10)'!A1837:AK1837)&lt;=6,"NEAR_EMPTY_ROW",""),IF($K1837="","MISSING_STATUS",""),IF(AND($K1837="เสร็จสิ้น",$Z1837=""),"DONE_NO_ACTUAL_DATE",""),IF(AND($I1837="Condition-based Maintenance",$AH1837=""),"CBM_NO_MEASUREMENT",""),IF(OR($X1837="",$X1837=0),"INVALID_PERIOD",""),IF(AND($AA1837&lt;&gt;"",$AB1837&lt;&gt;"",$AB1837&lt;$AA1837),"DATE_SEQUENCE_ERROR",""),IF(AND($AB1837&lt;&gt;"",$AB1837&gt;DATE(2030,12,31)),"DATE_OUTLIER",""),IF($C1837="","MISSING_QRCODE",""),IF($J1837="UNKNOWN","UNKNOWN_PM_TYPE",""),IF($L1837="UNKNOWN","UNKNOWN_STATUS",""))</f>
        <v/>
      </c>
      <c r="AQ1837" s="42" t="str">
        <f t="shared" si="144"/>
        <v>NO</v>
      </c>
    </row>
    <row r="1838" spans="1:43" x14ac:dyDescent="0.3">
      <c r="A1838" s="38">
        <f>IF('query (10)'!A1838="","",'query (10)'!A1838)</f>
        <v>2046</v>
      </c>
      <c r="B1838" s="38" t="str">
        <f>IF('query (10)'!B1838="","",'query (10)'!B1838)</f>
        <v/>
      </c>
      <c r="C1838" s="38" t="str">
        <f>TRIM(UPPER('query (10)'!M1838))</f>
        <v>CH-596</v>
      </c>
      <c r="D1838" s="38" t="str">
        <f>TRIM(UPPER(IFERROR(_xlfn.TEXTBEFORE('query (10)'!L1838,"("),'query (10)'!L1838)))</f>
        <v>AXIAL CLEARANCE INSPECTION MACHINE</v>
      </c>
      <c r="E1838" s="38" t="str">
        <f>IFERROR(TRIM(UPPER(_xlfn.TEXTBEFORE(_xlfn.TEXTAFTER('query (10)'!L1838,"("),")"))),"")</f>
        <v/>
      </c>
      <c r="F1838" s="38" t="str">
        <f>TRIM('query (10)'!K1838)</f>
        <v>KWD5</v>
      </c>
      <c r="G1838" s="38" t="str">
        <f>IF('query (10)'!J1838="","",'query (10)'!J1838)</f>
        <v>Electrical Control</v>
      </c>
      <c r="H1838" s="38" t="str">
        <f>TRIM(UPPER('query (10)'!J1838))</f>
        <v>ELECTRICAL CONTROL</v>
      </c>
      <c r="I1838" s="38" t="str">
        <f>IF('query (10)'!F1838="","",'query (10)'!F1838)</f>
        <v>Time-based Maintenance</v>
      </c>
      <c r="J1838" s="38" t="str">
        <f>IF('query (10)'!F1838="","",IFERROR(INDEX(Cleaning_Rules!$B$14:$B$17,MATCH(TRIM('query (10)'!F1838),Cleaning_Rules!$A$14:$A$17,0)),"UNKNOWN"))</f>
        <v>TBM</v>
      </c>
      <c r="K1838" s="38" t="str">
        <f>IF('query (10)'!G1838="","",'query (10)'!G1838)</f>
        <v>แผนใหม่</v>
      </c>
      <c r="L1838" s="38" t="str">
        <f>IF('query (10)'!G1838="","MISSING",IFERROR(INDEX(Cleaning_Rules!$B$5:$B$10,MATCH(TRIM('query (10)'!G1838),Cleaning_Rules!$A$5:$A$10,0)),"UNKNOWN"))</f>
        <v>NEW_PLAN</v>
      </c>
      <c r="M1838" s="38" t="str">
        <f>IF('query (10)'!I1838="","",'query (10)'!I1838)</f>
        <v>Electrical</v>
      </c>
      <c r="N1838" s="38" t="str">
        <f>IF('query (10)'!O1838="","",'query (10)'!O1838)</f>
        <v>Inspection</v>
      </c>
      <c r="O1838" s="38" t="str">
        <f>IF('query (10)'!P1838="","",'query (10)'!P1838)</f>
        <v>Medium</v>
      </c>
      <c r="P1838" s="38" t="str">
        <f>IF('query (10)'!N1838="","",'query (10)'!N1838)</f>
        <v xml:space="preserve">Check Touch screen 
Check Cable and Connector
Check oil leak in Control Panel
Check Wire insulation of Reed Switch
Check Connecting Pole of Reed Switch
Check Wire insulation of Photo sensor
</v>
      </c>
      <c r="Q1838" s="38" t="str">
        <f>TRIM('query (10)'!N1838)</f>
        <v xml:space="preserve">Check Touch screen 
Check Cable and Connector
Check oil leak in Control Panel
Check Wire insulation of Reed Switch
Check Connecting Pole of Reed Switch
Check Wire insulation of Photo sensor
</v>
      </c>
      <c r="R1838" s="38" t="str">
        <f>TRIM(UPPER('query (10)'!R1838))</f>
        <v/>
      </c>
      <c r="S1838" s="38" t="str">
        <f>TRIM(UPPER('query (10)'!S1838))</f>
        <v/>
      </c>
      <c r="T1838" s="38" t="str">
        <f>IF('query (10)'!Q1838="","",TRIM(UPPER('query (10)'!Q1838)))</f>
        <v/>
      </c>
      <c r="U1838" s="38" t="str">
        <f>IF('query (10)'!T1838="","",'query (10)'!T1838)</f>
        <v/>
      </c>
      <c r="V1838" s="39" t="str">
        <f>IF('query (10)'!T1838="","",IFERROR(VALUE('query (10)'!T1838),""))</f>
        <v/>
      </c>
      <c r="W1838" s="40">
        <f>IF('query (10)'!U1838="","",'query (10)'!U1838)</f>
        <v>0</v>
      </c>
      <c r="X1838" s="39">
        <f>IF('query (10)'!V1838="","",'query (10)'!V1838)</f>
        <v>90</v>
      </c>
      <c r="Y1838" s="41">
        <f>IF('query (10)'!W1838="","",'query (10)'!W1838)</f>
        <v>46116</v>
      </c>
      <c r="Z1838" s="41" t="str">
        <f>IF('query (10)'!X1838="","",'query (10)'!X1838)</f>
        <v/>
      </c>
      <c r="AA1838" s="41">
        <f>IF('query (10)'!Y1838="","",'query (10)'!Y1838)</f>
        <v>46116</v>
      </c>
      <c r="AB1838" s="41">
        <f>IF('query (10)'!Z1838="","",'query (10)'!Z1838)</f>
        <v>46206</v>
      </c>
      <c r="AC1838" s="38" t="str">
        <f>IF(OR('query (10)'!AA1838="",COUNTIF(Cleaning_Rules!$A$21:$A$26,TRIM('query (10)'!AA1838))&gt;0),"",TRIM('query (10)'!AA1838))</f>
        <v/>
      </c>
      <c r="AD1838" s="38" t="str">
        <f>IF('query (10)'!AB1838="","",TRIM(IFERROR(_xlfn.TEXTBEFORE('query (10)'!AB1838,"("),'query (10)'!AB1838)))</f>
        <v/>
      </c>
      <c r="AE1838" s="38" t="str">
        <f>IFERROR(LOWER(TRIM(_xlfn.TEXTBEFORE(_xlfn.TEXTAFTER('query (10)'!AB1838,"("),")"))),"")</f>
        <v/>
      </c>
      <c r="AF1838" s="38" t="str">
        <f>IF('query (10)'!AD1838="","",TRIM('query (10)'!AD1838))</f>
        <v>ณัฐดนัย จุฑาเทพ</v>
      </c>
      <c r="AG1838" s="38" t="str">
        <f>IF('query (10)'!AE1838="","",TRIM('query (10)'!AE1838))</f>
        <v>ณัฐดนัย จุฑาเทพ</v>
      </c>
      <c r="AH1838" s="38" t="str">
        <f>IF('query (10)'!AF1838="","",IFERROR(VALUE('query (10)'!AF1838),""))</f>
        <v/>
      </c>
      <c r="AI1838" s="38" t="str">
        <f>IF('query (10)'!AG1838="","",TRIM('query (10)'!AG1838))</f>
        <v/>
      </c>
      <c r="AJ1838" s="38" t="str">
        <f>IF('query (10)'!AH1838="","",IFERROR(VALUE('query (10)'!AH1838),""))</f>
        <v/>
      </c>
      <c r="AK1838" s="38" t="str">
        <f>IF('query (10)'!AI1838="","",TRIM('query (10)'!AI1838))</f>
        <v/>
      </c>
      <c r="AL1838" s="42">
        <f t="shared" si="140"/>
        <v>2026</v>
      </c>
      <c r="AM1838" s="42" t="str">
        <f t="shared" si="141"/>
        <v>2026-04</v>
      </c>
      <c r="AN1838" s="42" t="str">
        <f t="shared" ca="1" si="142"/>
        <v>OVERDUE</v>
      </c>
      <c r="AO1838" s="42" t="str">
        <f t="shared" si="143"/>
        <v>CH-596 | AXIAL CLEARANCE INSPECTION MACHINE | KWD5 | ELECTRICAL CONTROL | Time-based Maintenance | Electrical | Inspection | Medium | Check Touch screen 
Check Cable and Connector
Check oil leak in Control Panel
Check Wire insulation of Reed Switch
Check Connecting Pole of Reed Switch
Check Wire insulation of Photo sensor
 | ณัฐดนัย จุฑาเทพ</v>
      </c>
      <c r="AP1838" s="42" t="str">
        <f>_xlfn.TEXTJOIN("; ",TRUE,IF(COUNTA('query (10)'!A1838:AK1838)&lt;=6,"NEAR_EMPTY_ROW",""),IF($K1838="","MISSING_STATUS",""),IF(AND($K1838="เสร็จสิ้น",$Z1838=""),"DONE_NO_ACTUAL_DATE",""),IF(AND($I1838="Condition-based Maintenance",$AH1838=""),"CBM_NO_MEASUREMENT",""),IF(OR($X1838="",$X1838=0),"INVALID_PERIOD",""),IF(AND($AA1838&lt;&gt;"",$AB1838&lt;&gt;"",$AB1838&lt;$AA1838),"DATE_SEQUENCE_ERROR",""),IF(AND($AB1838&lt;&gt;"",$AB1838&gt;DATE(2030,12,31)),"DATE_OUTLIER",""),IF($C1838="","MISSING_QRCODE",""),IF($J1838="UNKNOWN","UNKNOWN_PM_TYPE",""),IF($L1838="UNKNOWN","UNKNOWN_STATUS",""))</f>
        <v/>
      </c>
      <c r="AQ1838" s="42" t="str">
        <f t="shared" si="144"/>
        <v>NO</v>
      </c>
    </row>
    <row r="1839" spans="1:43" x14ac:dyDescent="0.3">
      <c r="A1839" s="38">
        <f>IF('query (10)'!A1839="","",'query (10)'!A1839)</f>
        <v>2047</v>
      </c>
      <c r="B1839" s="38" t="str">
        <f>IF('query (10)'!B1839="","",'query (10)'!B1839)</f>
        <v/>
      </c>
      <c r="C1839" s="38" t="str">
        <f>TRIM(UPPER('query (10)'!M1839))</f>
        <v>CH-705</v>
      </c>
      <c r="D1839" s="38" t="str">
        <f>TRIM(UPPER(IFERROR(_xlfn.TEXTBEFORE('query (10)'!L1839,"("),'query (10)'!L1839)))</f>
        <v>AXIAL CLEARANCE INSPECTION MACHINE</v>
      </c>
      <c r="E1839" s="38" t="str">
        <f>IFERROR(TRIM(UPPER(_xlfn.TEXTBEFORE(_xlfn.TEXTAFTER('query (10)'!L1839,"("),")"))),"")</f>
        <v/>
      </c>
      <c r="F1839" s="38" t="str">
        <f>TRIM('query (10)'!K1839)</f>
        <v>KWD6</v>
      </c>
      <c r="G1839" s="38" t="str">
        <f>IF('query (10)'!J1839="","",'query (10)'!J1839)</f>
        <v>Electrical Control</v>
      </c>
      <c r="H1839" s="38" t="str">
        <f>TRIM(UPPER('query (10)'!J1839))</f>
        <v>ELECTRICAL CONTROL</v>
      </c>
      <c r="I1839" s="38" t="str">
        <f>IF('query (10)'!F1839="","",'query (10)'!F1839)</f>
        <v>Time-based Maintenance</v>
      </c>
      <c r="J1839" s="38" t="str">
        <f>IF('query (10)'!F1839="","",IFERROR(INDEX(Cleaning_Rules!$B$14:$B$17,MATCH(TRIM('query (10)'!F1839),Cleaning_Rules!$A$14:$A$17,0)),"UNKNOWN"))</f>
        <v>TBM</v>
      </c>
      <c r="K1839" s="38" t="str">
        <f>IF('query (10)'!G1839="","",'query (10)'!G1839)</f>
        <v>แผนใหม่</v>
      </c>
      <c r="L1839" s="38" t="str">
        <f>IF('query (10)'!G1839="","MISSING",IFERROR(INDEX(Cleaning_Rules!$B$5:$B$10,MATCH(TRIM('query (10)'!G1839),Cleaning_Rules!$A$5:$A$10,0)),"UNKNOWN"))</f>
        <v>NEW_PLAN</v>
      </c>
      <c r="M1839" s="38" t="str">
        <f>IF('query (10)'!I1839="","",'query (10)'!I1839)</f>
        <v>Electrical</v>
      </c>
      <c r="N1839" s="38" t="str">
        <f>IF('query (10)'!O1839="","",'query (10)'!O1839)</f>
        <v>Inspection</v>
      </c>
      <c r="O1839" s="38" t="str">
        <f>IF('query (10)'!P1839="","",'query (10)'!P1839)</f>
        <v>Medium</v>
      </c>
      <c r="P1839" s="38" t="str">
        <f>IF('query (10)'!N1839="","",'query (10)'!N1839)</f>
        <v xml:space="preserve">Check Touch screen 
Check Cable and Connector
Check oil leak in Control Panel
Check Wire insulation of Reed Switch
Check Connecting Pole of Reed Switch
Check Wire insulation of Photo sensor
</v>
      </c>
      <c r="Q1839" s="38" t="str">
        <f>TRIM('query (10)'!N1839)</f>
        <v xml:space="preserve">Check Touch screen 
Check Cable and Connector
Check oil leak in Control Panel
Check Wire insulation of Reed Switch
Check Connecting Pole of Reed Switch
Check Wire insulation of Photo sensor
</v>
      </c>
      <c r="R1839" s="38" t="str">
        <f>TRIM(UPPER('query (10)'!R1839))</f>
        <v/>
      </c>
      <c r="S1839" s="38" t="str">
        <f>TRIM(UPPER('query (10)'!S1839))</f>
        <v/>
      </c>
      <c r="T1839" s="38" t="str">
        <f>IF('query (10)'!Q1839="","",TRIM(UPPER('query (10)'!Q1839)))</f>
        <v/>
      </c>
      <c r="U1839" s="38" t="str">
        <f>IF('query (10)'!T1839="","",'query (10)'!T1839)</f>
        <v/>
      </c>
      <c r="V1839" s="39" t="str">
        <f>IF('query (10)'!T1839="","",IFERROR(VALUE('query (10)'!T1839),""))</f>
        <v/>
      </c>
      <c r="W1839" s="40">
        <f>IF('query (10)'!U1839="","",'query (10)'!U1839)</f>
        <v>0</v>
      </c>
      <c r="X1839" s="39">
        <f>IF('query (10)'!V1839="","",'query (10)'!V1839)</f>
        <v>90</v>
      </c>
      <c r="Y1839" s="41">
        <f>IF('query (10)'!W1839="","",'query (10)'!W1839)</f>
        <v>46118</v>
      </c>
      <c r="Z1839" s="41" t="str">
        <f>IF('query (10)'!X1839="","",'query (10)'!X1839)</f>
        <v/>
      </c>
      <c r="AA1839" s="41">
        <f>IF('query (10)'!Y1839="","",'query (10)'!Y1839)</f>
        <v>46118</v>
      </c>
      <c r="AB1839" s="41">
        <f>IF('query (10)'!Z1839="","",'query (10)'!Z1839)</f>
        <v>46208</v>
      </c>
      <c r="AC1839" s="38" t="str">
        <f>IF(OR('query (10)'!AA1839="",COUNTIF(Cleaning_Rules!$A$21:$A$26,TRIM('query (10)'!AA1839))&gt;0),"",TRIM('query (10)'!AA1839))</f>
        <v/>
      </c>
      <c r="AD1839" s="38" t="str">
        <f>IF('query (10)'!AB1839="","",TRIM(IFERROR(_xlfn.TEXTBEFORE('query (10)'!AB1839,"("),'query (10)'!AB1839)))</f>
        <v/>
      </c>
      <c r="AE1839" s="38" t="str">
        <f>IFERROR(LOWER(TRIM(_xlfn.TEXTBEFORE(_xlfn.TEXTAFTER('query (10)'!AB1839,"("),")"))),"")</f>
        <v/>
      </c>
      <c r="AF1839" s="38" t="str">
        <f>IF('query (10)'!AD1839="","",TRIM('query (10)'!AD1839))</f>
        <v>ณัฐดนัย จุฑาเทพ</v>
      </c>
      <c r="AG1839" s="38" t="str">
        <f>IF('query (10)'!AE1839="","",TRIM('query (10)'!AE1839))</f>
        <v>ณัฐดนัย จุฑาเทพ</v>
      </c>
      <c r="AH1839" s="38" t="str">
        <f>IF('query (10)'!AF1839="","",IFERROR(VALUE('query (10)'!AF1839),""))</f>
        <v/>
      </c>
      <c r="AI1839" s="38" t="str">
        <f>IF('query (10)'!AG1839="","",TRIM('query (10)'!AG1839))</f>
        <v/>
      </c>
      <c r="AJ1839" s="38" t="str">
        <f>IF('query (10)'!AH1839="","",IFERROR(VALUE('query (10)'!AH1839),""))</f>
        <v/>
      </c>
      <c r="AK1839" s="38" t="str">
        <f>IF('query (10)'!AI1839="","",TRIM('query (10)'!AI1839))</f>
        <v/>
      </c>
      <c r="AL1839" s="42">
        <f t="shared" si="140"/>
        <v>2026</v>
      </c>
      <c r="AM1839" s="42" t="str">
        <f t="shared" si="141"/>
        <v>2026-04</v>
      </c>
      <c r="AN1839" s="42" t="str">
        <f t="shared" ca="1" si="142"/>
        <v>OVERDUE</v>
      </c>
      <c r="AO1839" s="42" t="str">
        <f t="shared" si="143"/>
        <v>CH-705 | AXIAL CLEARANCE INSPECTION MACHINE | KWD6 | ELECTRICAL CONTROL | Time-based Maintenance | Electrical | Inspection | Medium | Check Touch screen 
Check Cable and Connector
Check oil leak in Control Panel
Check Wire insulation of Reed Switch
Check Connecting Pole of Reed Switch
Check Wire insulation of Photo sensor
 | ณัฐดนัย จุฑาเทพ</v>
      </c>
      <c r="AP1839" s="42" t="str">
        <f>_xlfn.TEXTJOIN("; ",TRUE,IF(COUNTA('query (10)'!A1839:AK1839)&lt;=6,"NEAR_EMPTY_ROW",""),IF($K1839="","MISSING_STATUS",""),IF(AND($K1839="เสร็จสิ้น",$Z1839=""),"DONE_NO_ACTUAL_DATE",""),IF(AND($I1839="Condition-based Maintenance",$AH1839=""),"CBM_NO_MEASUREMENT",""),IF(OR($X1839="",$X1839=0),"INVALID_PERIOD",""),IF(AND($AA1839&lt;&gt;"",$AB1839&lt;&gt;"",$AB1839&lt;$AA1839),"DATE_SEQUENCE_ERROR",""),IF(AND($AB1839&lt;&gt;"",$AB1839&gt;DATE(2030,12,31)),"DATE_OUTLIER",""),IF($C1839="","MISSING_QRCODE",""),IF($J1839="UNKNOWN","UNKNOWN_PM_TYPE",""),IF($L1839="UNKNOWN","UNKNOWN_STATUS",""))</f>
        <v/>
      </c>
      <c r="AQ1839" s="42" t="str">
        <f t="shared" si="144"/>
        <v>NO</v>
      </c>
    </row>
    <row r="1840" spans="1:43" x14ac:dyDescent="0.3">
      <c r="A1840" s="38">
        <f>IF('query (10)'!A1840="","",'query (10)'!A1840)</f>
        <v>2048</v>
      </c>
      <c r="B1840" s="38">
        <f>IF('query (10)'!B1840="","",'query (10)'!B1840)</f>
        <v>19831</v>
      </c>
      <c r="C1840" s="38" t="str">
        <f>TRIM(UPPER('query (10)'!M1840))</f>
        <v>CH-844</v>
      </c>
      <c r="D1840" s="38" t="str">
        <f>TRIM(UPPER(IFERROR(_xlfn.TEXTBEFORE('query (10)'!L1840,"("),'query (10)'!L1840)))</f>
        <v>AXIAL CLEARANCE INSPECTION MACHINE</v>
      </c>
      <c r="E1840" s="38" t="str">
        <f>IFERROR(TRIM(UPPER(_xlfn.TEXTBEFORE(_xlfn.TEXTAFTER('query (10)'!L1840,"("),")"))),"")</f>
        <v/>
      </c>
      <c r="F1840" s="38" t="str">
        <f>TRIM('query (10)'!K1840)</f>
        <v>KWD7</v>
      </c>
      <c r="G1840" s="38" t="str">
        <f>IF('query (10)'!J1840="","",'query (10)'!J1840)</f>
        <v>Electrical Control</v>
      </c>
      <c r="H1840" s="38" t="str">
        <f>TRIM(UPPER('query (10)'!J1840))</f>
        <v>ELECTRICAL CONTROL</v>
      </c>
      <c r="I1840" s="38" t="str">
        <f>IF('query (10)'!F1840="","",'query (10)'!F1840)</f>
        <v>Time-based Maintenance</v>
      </c>
      <c r="J1840" s="38" t="str">
        <f>IF('query (10)'!F1840="","",IFERROR(INDEX(Cleaning_Rules!$B$14:$B$17,MATCH(TRIM('query (10)'!F1840),Cleaning_Rules!$A$14:$A$17,0)),"UNKNOWN"))</f>
        <v>TBM</v>
      </c>
      <c r="K1840" s="38" t="str">
        <f>IF('query (10)'!G1840="","",'query (10)'!G1840)</f>
        <v>เสร็จสิ้น</v>
      </c>
      <c r="L1840" s="38" t="str">
        <f>IF('query (10)'!G1840="","MISSING",IFERROR(INDEX(Cleaning_Rules!$B$5:$B$10,MATCH(TRIM('query (10)'!G1840),Cleaning_Rules!$A$5:$A$10,0)),"UNKNOWN"))</f>
        <v>COMPLETED</v>
      </c>
      <c r="M1840" s="38" t="str">
        <f>IF('query (10)'!I1840="","",'query (10)'!I1840)</f>
        <v>Electrical</v>
      </c>
      <c r="N1840" s="38" t="str">
        <f>IF('query (10)'!O1840="","",'query (10)'!O1840)</f>
        <v>Inspection</v>
      </c>
      <c r="O1840" s="38" t="str">
        <f>IF('query (10)'!P1840="","",'query (10)'!P1840)</f>
        <v>Medium</v>
      </c>
      <c r="P1840" s="38" t="str">
        <f>IF('query (10)'!N1840="","",'query (10)'!N1840)</f>
        <v xml:space="preserve">Check Touch screen 
Check Cable and Connector
Check oil leak in Control Panel
Check Wire insulation of Reed Switch
Check Connecting Pole of Reed Switch
Check Wire insulation of Photo sensor
</v>
      </c>
      <c r="Q1840" s="38" t="str">
        <f>TRIM('query (10)'!N1840)</f>
        <v xml:space="preserve">Check Touch screen 
Check Cable and Connector
Check oil leak in Control Panel
Check Wire insulation of Reed Switch
Check Connecting Pole of Reed Switch
Check Wire insulation of Photo sensor
</v>
      </c>
      <c r="R1840" s="38" t="str">
        <f>TRIM(UPPER('query (10)'!R1840))</f>
        <v/>
      </c>
      <c r="S1840" s="38" t="str">
        <f>TRIM(UPPER('query (10)'!S1840))</f>
        <v/>
      </c>
      <c r="T1840" s="38" t="str">
        <f>IF('query (10)'!Q1840="","",TRIM(UPPER('query (10)'!Q1840)))</f>
        <v/>
      </c>
      <c r="U1840" s="38" t="str">
        <f>IF('query (10)'!T1840="","",'query (10)'!T1840)</f>
        <v/>
      </c>
      <c r="V1840" s="39" t="str">
        <f>IF('query (10)'!T1840="","",IFERROR(VALUE('query (10)'!T1840),""))</f>
        <v/>
      </c>
      <c r="W1840" s="40">
        <f>IF('query (10)'!U1840="","",'query (10)'!U1840)</f>
        <v>0</v>
      </c>
      <c r="X1840" s="39">
        <f>IF('query (10)'!V1840="","",'query (10)'!V1840)</f>
        <v>90</v>
      </c>
      <c r="Y1840" s="41">
        <f>IF('query (10)'!W1840="","",'query (10)'!W1840)</f>
        <v>46119</v>
      </c>
      <c r="Z1840" s="41">
        <f>IF('query (10)'!X1840="","",'query (10)'!X1840)</f>
        <v>46146</v>
      </c>
      <c r="AA1840" s="41">
        <f>IF('query (10)'!Y1840="","",'query (10)'!Y1840)</f>
        <v>46146</v>
      </c>
      <c r="AB1840" s="41">
        <f>IF('query (10)'!Z1840="","",'query (10)'!Z1840)</f>
        <v>46236</v>
      </c>
      <c r="AC1840" s="38" t="str">
        <f>IF(OR('query (10)'!AA1840="",COUNTIF(Cleaning_Rules!$A$21:$A$26,TRIM('query (10)'!AA1840))&gt;0),"",TRIM('query (10)'!AA1840))</f>
        <v/>
      </c>
      <c r="AD1840" s="38" t="str">
        <f>IF('query (10)'!AB1840="","",TRIM(IFERROR(_xlfn.TEXTBEFORE('query (10)'!AB1840,"("),'query (10)'!AB1840)))</f>
        <v>เริ่มซ่อมงาน PM แล้ว รับผิดชอบโดย PONGPITAK SONCHAI</v>
      </c>
      <c r="AE1840" s="38" t="str">
        <f>IFERROR(LOWER(TRIM(_xlfn.TEXTBEFORE(_xlfn.TEXTAFTER('query (10)'!AB1840,"("),")"))),"")</f>
        <v>sonchai-p-6240@nsk.com</v>
      </c>
      <c r="AF1840" s="38" t="str">
        <f>IF('query (10)'!AD1840="","",TRIM('query (10)'!AD1840))</f>
        <v>ณัฐดนัย จุฑาเทพ</v>
      </c>
      <c r="AG1840" s="38" t="str">
        <f>IF('query (10)'!AE1840="","",TRIM('query (10)'!AE1840))</f>
        <v>พงษ์พิทักษ์ ศรไชย</v>
      </c>
      <c r="AH1840" s="38" t="str">
        <f>IF('query (10)'!AF1840="","",IFERROR(VALUE('query (10)'!AF1840),""))</f>
        <v/>
      </c>
      <c r="AI1840" s="38" t="str">
        <f>IF('query (10)'!AG1840="","",TRIM('query (10)'!AG1840))</f>
        <v/>
      </c>
      <c r="AJ1840" s="38" t="str">
        <f>IF('query (10)'!AH1840="","",IFERROR(VALUE('query (10)'!AH1840),""))</f>
        <v/>
      </c>
      <c r="AK1840" s="38" t="str">
        <f>IF('query (10)'!AI1840="","",TRIM('query (10)'!AI1840))</f>
        <v/>
      </c>
      <c r="AL1840" s="42">
        <f t="shared" si="140"/>
        <v>2026</v>
      </c>
      <c r="AM1840" s="42" t="str">
        <f t="shared" si="141"/>
        <v>2026-04</v>
      </c>
      <c r="AN1840" s="42" t="str">
        <f t="shared" ca="1" si="142"/>
        <v/>
      </c>
      <c r="AO1840" s="42" t="str">
        <f t="shared" si="143"/>
        <v>CH-844 | AXIAL CLEARANCE INSPECTION MACHINE | KWD7 | ELECTRICAL CONTROL | Time-based Maintenance | Electrical | Inspection | Medium | Check Touch screen 
Check Cable and Connector
Check oil leak in Control Panel
Check Wire insulation of Reed Switch
Check Connecting Pole of Reed Switch
Check Wire insulation of Photo sensor
 | เริ่มซ่อมงาน PM แล้ว รับผิดชอบโดย PONGPITAK SONCHAI | พงษ์พิทักษ์ ศรไชย</v>
      </c>
      <c r="AP1840" s="42" t="str">
        <f>_xlfn.TEXTJOIN("; ",TRUE,IF(COUNTA('query (10)'!A1840:AK1840)&lt;=6,"NEAR_EMPTY_ROW",""),IF($K1840="","MISSING_STATUS",""),IF(AND($K1840="เสร็จสิ้น",$Z1840=""),"DONE_NO_ACTUAL_DATE",""),IF(AND($I1840="Condition-based Maintenance",$AH1840=""),"CBM_NO_MEASUREMENT",""),IF(OR($X1840="",$X1840=0),"INVALID_PERIOD",""),IF(AND($AA1840&lt;&gt;"",$AB1840&lt;&gt;"",$AB1840&lt;$AA1840),"DATE_SEQUENCE_ERROR",""),IF(AND($AB1840&lt;&gt;"",$AB1840&gt;DATE(2030,12,31)),"DATE_OUTLIER",""),IF($C1840="","MISSING_QRCODE",""),IF($J1840="UNKNOWN","UNKNOWN_PM_TYPE",""),IF($L1840="UNKNOWN","UNKNOWN_STATUS",""))</f>
        <v/>
      </c>
      <c r="AQ1840" s="42" t="str">
        <f t="shared" si="144"/>
        <v>NO</v>
      </c>
    </row>
    <row r="1841" spans="1:43" x14ac:dyDescent="0.3">
      <c r="A1841" s="38">
        <f>IF('query (10)'!A1841="","",'query (10)'!A1841)</f>
        <v>2049</v>
      </c>
      <c r="B1841" s="38" t="str">
        <f>IF('query (10)'!B1841="","",'query (10)'!B1841)</f>
        <v/>
      </c>
      <c r="C1841" s="38" t="str">
        <f>TRIM(UPPER('query (10)'!M1841))</f>
        <v>CH-271</v>
      </c>
      <c r="D1841" s="38" t="str">
        <f>TRIM(UPPER(IFERROR(_xlfn.TEXTBEFORE('query (10)'!L1841,"("),'query (10)'!L1841)))</f>
        <v>AXIAL CLEARANCE INSPECTION MACHINE</v>
      </c>
      <c r="E1841" s="38" t="str">
        <f>IFERROR(TRIM(UPPER(_xlfn.TEXTBEFORE(_xlfn.TEXTAFTER('query (10)'!L1841,"("),")"))),"")</f>
        <v/>
      </c>
      <c r="F1841" s="38" t="str">
        <f>TRIM('query (10)'!K1841)</f>
        <v>KWD2</v>
      </c>
      <c r="G1841" s="38" t="str">
        <f>IF('query (10)'!J1841="","",'query (10)'!J1841)</f>
        <v>Electrical Control</v>
      </c>
      <c r="H1841" s="38" t="str">
        <f>TRIM(UPPER('query (10)'!J1841))</f>
        <v>ELECTRICAL CONTROL</v>
      </c>
      <c r="I1841" s="38" t="str">
        <f>IF('query (10)'!F1841="","",'query (10)'!F1841)</f>
        <v>Time-based Maintenance</v>
      </c>
      <c r="J1841" s="38" t="str">
        <f>IF('query (10)'!F1841="","",IFERROR(INDEX(Cleaning_Rules!$B$14:$B$17,MATCH(TRIM('query (10)'!F1841),Cleaning_Rules!$A$14:$A$17,0)),"UNKNOWN"))</f>
        <v>TBM</v>
      </c>
      <c r="K1841" s="38" t="str">
        <f>IF('query (10)'!G1841="","",'query (10)'!G1841)</f>
        <v>แผนใหม่</v>
      </c>
      <c r="L1841" s="38" t="str">
        <f>IF('query (10)'!G1841="","MISSING",IFERROR(INDEX(Cleaning_Rules!$B$5:$B$10,MATCH(TRIM('query (10)'!G1841),Cleaning_Rules!$A$5:$A$10,0)),"UNKNOWN"))</f>
        <v>NEW_PLAN</v>
      </c>
      <c r="M1841" s="38" t="str">
        <f>IF('query (10)'!I1841="","",'query (10)'!I1841)</f>
        <v>Electrical</v>
      </c>
      <c r="N1841" s="38" t="str">
        <f>IF('query (10)'!O1841="","",'query (10)'!O1841)</f>
        <v>Inspection</v>
      </c>
      <c r="O1841" s="38" t="str">
        <f>IF('query (10)'!P1841="","",'query (10)'!P1841)</f>
        <v>Medium</v>
      </c>
      <c r="P1841" s="38" t="str">
        <f>IF('query (10)'!N1841="","",'query (10)'!N1841)</f>
        <v xml:space="preserve">Check and Cleaning Tighten of Terminal
Check Adhesion of PLC
Check and Cleaning PLC
</v>
      </c>
      <c r="Q1841" s="38" t="str">
        <f>TRIM('query (10)'!N1841)</f>
        <v xml:space="preserve">Check and Cleaning Tighten of Terminal
Check Adhesion of PLC
Check and Cleaning PLC
</v>
      </c>
      <c r="R1841" s="38" t="str">
        <f>TRIM(UPPER('query (10)'!R1841))</f>
        <v/>
      </c>
      <c r="S1841" s="38" t="str">
        <f>TRIM(UPPER('query (10)'!S1841))</f>
        <v/>
      </c>
      <c r="T1841" s="38" t="str">
        <f>IF('query (10)'!Q1841="","",TRIM(UPPER('query (10)'!Q1841)))</f>
        <v/>
      </c>
      <c r="U1841" s="38" t="str">
        <f>IF('query (10)'!T1841="","",'query (10)'!T1841)</f>
        <v/>
      </c>
      <c r="V1841" s="39" t="str">
        <f>IF('query (10)'!T1841="","",IFERROR(VALUE('query (10)'!T1841),""))</f>
        <v/>
      </c>
      <c r="W1841" s="40">
        <f>IF('query (10)'!U1841="","",'query (10)'!U1841)</f>
        <v>0</v>
      </c>
      <c r="X1841" s="39">
        <f>IF('query (10)'!V1841="","",'query (10)'!V1841)</f>
        <v>180</v>
      </c>
      <c r="Y1841" s="41">
        <f>IF('query (10)'!W1841="","",'query (10)'!W1841)</f>
        <v>46113</v>
      </c>
      <c r="Z1841" s="41" t="str">
        <f>IF('query (10)'!X1841="","",'query (10)'!X1841)</f>
        <v/>
      </c>
      <c r="AA1841" s="41">
        <f>IF('query (10)'!Y1841="","",'query (10)'!Y1841)</f>
        <v>46113</v>
      </c>
      <c r="AB1841" s="41">
        <f>IF('query (10)'!Z1841="","",'query (10)'!Z1841)</f>
        <v>46293</v>
      </c>
      <c r="AC1841" s="38" t="str">
        <f>IF(OR('query (10)'!AA1841="",COUNTIF(Cleaning_Rules!$A$21:$A$26,TRIM('query (10)'!AA1841))&gt;0),"",TRIM('query (10)'!AA1841))</f>
        <v/>
      </c>
      <c r="AD1841" s="38" t="str">
        <f>IF('query (10)'!AB1841="","",TRIM(IFERROR(_xlfn.TEXTBEFORE('query (10)'!AB1841,"("),'query (10)'!AB1841)))</f>
        <v/>
      </c>
      <c r="AE1841" s="38" t="str">
        <f>IFERROR(LOWER(TRIM(_xlfn.TEXTBEFORE(_xlfn.TEXTAFTER('query (10)'!AB1841,"("),")"))),"")</f>
        <v/>
      </c>
      <c r="AF1841" s="38" t="str">
        <f>IF('query (10)'!AD1841="","",TRIM('query (10)'!AD1841))</f>
        <v>ณัฐดนัย จุฑาเทพ</v>
      </c>
      <c r="AG1841" s="38" t="str">
        <f>IF('query (10)'!AE1841="","",TRIM('query (10)'!AE1841))</f>
        <v>ณัฐดนัย จุฑาเทพ</v>
      </c>
      <c r="AH1841" s="38" t="str">
        <f>IF('query (10)'!AF1841="","",IFERROR(VALUE('query (10)'!AF1841),""))</f>
        <v/>
      </c>
      <c r="AI1841" s="38" t="str">
        <f>IF('query (10)'!AG1841="","",TRIM('query (10)'!AG1841))</f>
        <v/>
      </c>
      <c r="AJ1841" s="38" t="str">
        <f>IF('query (10)'!AH1841="","",IFERROR(VALUE('query (10)'!AH1841),""))</f>
        <v/>
      </c>
      <c r="AK1841" s="38" t="str">
        <f>IF('query (10)'!AI1841="","",TRIM('query (10)'!AI1841))</f>
        <v/>
      </c>
      <c r="AL1841" s="42">
        <f t="shared" si="140"/>
        <v>2026</v>
      </c>
      <c r="AM1841" s="42" t="str">
        <f t="shared" si="141"/>
        <v>2026-04</v>
      </c>
      <c r="AN1841" s="42" t="str">
        <f t="shared" ca="1" si="142"/>
        <v>ON_SCHEDULE</v>
      </c>
      <c r="AO1841" s="42" t="str">
        <f t="shared" si="143"/>
        <v>CH-271 | AXIAL CLEARANCE INSPECTION MACHINE | KWD2 | ELECTRICAL CONTROL | Time-based Maintenance | Electrical | Inspection | Medium | Check and Cleaning Tighten of Terminal
Check Adhesion of PLC
Check and Cleaning PLC
 | ณัฐดนัย จุฑาเทพ</v>
      </c>
      <c r="AP1841" s="42" t="str">
        <f>_xlfn.TEXTJOIN("; ",TRUE,IF(COUNTA('query (10)'!A1841:AK1841)&lt;=6,"NEAR_EMPTY_ROW",""),IF($K1841="","MISSING_STATUS",""),IF(AND($K1841="เสร็จสิ้น",$Z1841=""),"DONE_NO_ACTUAL_DATE",""),IF(AND($I1841="Condition-based Maintenance",$AH1841=""),"CBM_NO_MEASUREMENT",""),IF(OR($X1841="",$X1841=0),"INVALID_PERIOD",""),IF(AND($AA1841&lt;&gt;"",$AB1841&lt;&gt;"",$AB1841&lt;$AA1841),"DATE_SEQUENCE_ERROR",""),IF(AND($AB1841&lt;&gt;"",$AB1841&gt;DATE(2030,12,31)),"DATE_OUTLIER",""),IF($C1841="","MISSING_QRCODE",""),IF($J1841="UNKNOWN","UNKNOWN_PM_TYPE",""),IF($L1841="UNKNOWN","UNKNOWN_STATUS",""))</f>
        <v/>
      </c>
      <c r="AQ1841" s="42" t="str">
        <f t="shared" si="144"/>
        <v>NO</v>
      </c>
    </row>
    <row r="1842" spans="1:43" x14ac:dyDescent="0.3">
      <c r="A1842" s="38">
        <f>IF('query (10)'!A1842="","",'query (10)'!A1842)</f>
        <v>2050</v>
      </c>
      <c r="B1842" s="38">
        <f>IF('query (10)'!B1842="","",'query (10)'!B1842)</f>
        <v>19913</v>
      </c>
      <c r="C1842" s="38" t="str">
        <f>TRIM(UPPER('query (10)'!M1842))</f>
        <v>CH-357</v>
      </c>
      <c r="D1842" s="38" t="str">
        <f>TRIM(UPPER(IFERROR(_xlfn.TEXTBEFORE('query (10)'!L1842,"("),'query (10)'!L1842)))</f>
        <v>AXIAL CLEARANCE INSPECTION MACHINE</v>
      </c>
      <c r="E1842" s="38" t="str">
        <f>IFERROR(TRIM(UPPER(_xlfn.TEXTBEFORE(_xlfn.TEXTAFTER('query (10)'!L1842,"("),")"))),"")</f>
        <v/>
      </c>
      <c r="F1842" s="38" t="str">
        <f>TRIM('query (10)'!K1842)</f>
        <v>KWD3</v>
      </c>
      <c r="G1842" s="38" t="str">
        <f>IF('query (10)'!J1842="","",'query (10)'!J1842)</f>
        <v>Electrical Control</v>
      </c>
      <c r="H1842" s="38" t="str">
        <f>TRIM(UPPER('query (10)'!J1842))</f>
        <v>ELECTRICAL CONTROL</v>
      </c>
      <c r="I1842" s="38" t="str">
        <f>IF('query (10)'!F1842="","",'query (10)'!F1842)</f>
        <v>Time-based Maintenance</v>
      </c>
      <c r="J1842" s="38" t="str">
        <f>IF('query (10)'!F1842="","",IFERROR(INDEX(Cleaning_Rules!$B$14:$B$17,MATCH(TRIM('query (10)'!F1842),Cleaning_Rules!$A$14:$A$17,0)),"UNKNOWN"))</f>
        <v>TBM</v>
      </c>
      <c r="K1842" s="38" t="str">
        <f>IF('query (10)'!G1842="","",'query (10)'!G1842)</f>
        <v>เสร็จสิ้น</v>
      </c>
      <c r="L1842" s="38" t="str">
        <f>IF('query (10)'!G1842="","MISSING",IFERROR(INDEX(Cleaning_Rules!$B$5:$B$10,MATCH(TRIM('query (10)'!G1842),Cleaning_Rules!$A$5:$A$10,0)),"UNKNOWN"))</f>
        <v>COMPLETED</v>
      </c>
      <c r="M1842" s="38" t="str">
        <f>IF('query (10)'!I1842="","",'query (10)'!I1842)</f>
        <v>Electrical</v>
      </c>
      <c r="N1842" s="38" t="str">
        <f>IF('query (10)'!O1842="","",'query (10)'!O1842)</f>
        <v>Inspection</v>
      </c>
      <c r="O1842" s="38" t="str">
        <f>IF('query (10)'!P1842="","",'query (10)'!P1842)</f>
        <v>Medium</v>
      </c>
      <c r="P1842" s="38" t="str">
        <f>IF('query (10)'!N1842="","",'query (10)'!N1842)</f>
        <v xml:space="preserve">Check and Cleaning Tighten of Terminal
Check Adhesion of PLC
Check and Cleaning PLC
</v>
      </c>
      <c r="Q1842" s="38" t="str">
        <f>TRIM('query (10)'!N1842)</f>
        <v xml:space="preserve">Check and Cleaning Tighten of Terminal
Check Adhesion of PLC
Check and Cleaning PLC
</v>
      </c>
      <c r="R1842" s="38" t="str">
        <f>TRIM(UPPER('query (10)'!R1842))</f>
        <v/>
      </c>
      <c r="S1842" s="38" t="str">
        <f>TRIM(UPPER('query (10)'!S1842))</f>
        <v/>
      </c>
      <c r="T1842" s="38" t="str">
        <f>IF('query (10)'!Q1842="","",TRIM(UPPER('query (10)'!Q1842)))</f>
        <v/>
      </c>
      <c r="U1842" s="38" t="str">
        <f>IF('query (10)'!T1842="","",'query (10)'!T1842)</f>
        <v/>
      </c>
      <c r="V1842" s="39" t="str">
        <f>IF('query (10)'!T1842="","",IFERROR(VALUE('query (10)'!T1842),""))</f>
        <v/>
      </c>
      <c r="W1842" s="40">
        <f>IF('query (10)'!U1842="","",'query (10)'!U1842)</f>
        <v>0</v>
      </c>
      <c r="X1842" s="39">
        <f>IF('query (10)'!V1842="","",'query (10)'!V1842)</f>
        <v>180</v>
      </c>
      <c r="Y1842" s="41">
        <f>IF('query (10)'!W1842="","",'query (10)'!W1842)</f>
        <v>46114</v>
      </c>
      <c r="Z1842" s="41">
        <f>IF('query (10)'!X1842="","",'query (10)'!X1842)</f>
        <v>46184</v>
      </c>
      <c r="AA1842" s="41">
        <f>IF('query (10)'!Y1842="","",'query (10)'!Y1842)</f>
        <v>46184</v>
      </c>
      <c r="AB1842" s="41">
        <f>IF('query (10)'!Z1842="","",'query (10)'!Z1842)</f>
        <v>46364</v>
      </c>
      <c r="AC1842" s="38" t="str">
        <f>IF(OR('query (10)'!AA1842="",COUNTIF(Cleaning_Rules!$A$21:$A$26,TRIM('query (10)'!AA1842))&gt;0),"",TRIM('query (10)'!AA1842))</f>
        <v/>
      </c>
      <c r="AD1842" s="38" t="str">
        <f>IF('query (10)'!AB1842="","",TRIM(IFERROR(_xlfn.TEXTBEFORE('query (10)'!AB1842,"("),'query (10)'!AB1842)))</f>
        <v>เริ่มซ่อมงาน PM แล้ว รับผิดชอบโดย NATDANAI JUTHATHEP</v>
      </c>
      <c r="AE1842" s="38" t="str">
        <f>IFERROR(LOWER(TRIM(_xlfn.TEXTBEFORE(_xlfn.TEXTAFTER('query (10)'!AB1842,"("),")"))),"")</f>
        <v>juthathep-n-4697@nsk.com</v>
      </c>
      <c r="AF1842" s="38" t="str">
        <f>IF('query (10)'!AD1842="","",TRIM('query (10)'!AD1842))</f>
        <v>ณัฐดนัย จุฑาเทพ</v>
      </c>
      <c r="AG1842" s="38" t="str">
        <f>IF('query (10)'!AE1842="","",TRIM('query (10)'!AE1842))</f>
        <v>ณัฐดนัย จุฑาเทพ</v>
      </c>
      <c r="AH1842" s="38" t="str">
        <f>IF('query (10)'!AF1842="","",IFERROR(VALUE('query (10)'!AF1842),""))</f>
        <v/>
      </c>
      <c r="AI1842" s="38" t="str">
        <f>IF('query (10)'!AG1842="","",TRIM('query (10)'!AG1842))</f>
        <v/>
      </c>
      <c r="AJ1842" s="38" t="str">
        <f>IF('query (10)'!AH1842="","",IFERROR(VALUE('query (10)'!AH1842),""))</f>
        <v/>
      </c>
      <c r="AK1842" s="38" t="str">
        <f>IF('query (10)'!AI1842="","",TRIM('query (10)'!AI1842))</f>
        <v/>
      </c>
      <c r="AL1842" s="42">
        <f t="shared" si="140"/>
        <v>2026</v>
      </c>
      <c r="AM1842" s="42" t="str">
        <f t="shared" si="141"/>
        <v>2026-04</v>
      </c>
      <c r="AN1842" s="42" t="str">
        <f t="shared" ca="1" si="142"/>
        <v/>
      </c>
      <c r="AO1842" s="42" t="str">
        <f t="shared" si="143"/>
        <v>CH-357 | AXIAL CLEARANCE INSPECTION MACHINE | KWD3 | ELECTRICAL CONTROL | Time-based Maintenance | Electrical | Inspection | Medium | Check and Cleaning Tighten of Terminal
Check Adhesion of PLC
Check and Cleaning PLC
 | เริ่มซ่อมงาน PM แล้ว รับผิดชอบโดย NATDANAI JUTHATHEP | ณัฐดนัย จุฑาเทพ</v>
      </c>
      <c r="AP1842" s="42" t="str">
        <f>_xlfn.TEXTJOIN("; ",TRUE,IF(COUNTA('query (10)'!A1842:AK1842)&lt;=6,"NEAR_EMPTY_ROW",""),IF($K1842="","MISSING_STATUS",""),IF(AND($K1842="เสร็จสิ้น",$Z1842=""),"DONE_NO_ACTUAL_DATE",""),IF(AND($I1842="Condition-based Maintenance",$AH1842=""),"CBM_NO_MEASUREMENT",""),IF(OR($X1842="",$X1842=0),"INVALID_PERIOD",""),IF(AND($AA1842&lt;&gt;"",$AB1842&lt;&gt;"",$AB1842&lt;$AA1842),"DATE_SEQUENCE_ERROR",""),IF(AND($AB1842&lt;&gt;"",$AB1842&gt;DATE(2030,12,31)),"DATE_OUTLIER",""),IF($C1842="","MISSING_QRCODE",""),IF($J1842="UNKNOWN","UNKNOWN_PM_TYPE",""),IF($L1842="UNKNOWN","UNKNOWN_STATUS",""))</f>
        <v/>
      </c>
      <c r="AQ1842" s="42" t="str">
        <f t="shared" si="144"/>
        <v>NO</v>
      </c>
    </row>
    <row r="1843" spans="1:43" x14ac:dyDescent="0.3">
      <c r="A1843" s="38">
        <f>IF('query (10)'!A1843="","",'query (10)'!A1843)</f>
        <v>2051</v>
      </c>
      <c r="B1843" s="38" t="str">
        <f>IF('query (10)'!B1843="","",'query (10)'!B1843)</f>
        <v/>
      </c>
      <c r="C1843" s="38" t="str">
        <f>TRIM(UPPER('query (10)'!M1843))</f>
        <v>CH-479</v>
      </c>
      <c r="D1843" s="38" t="str">
        <f>TRIM(UPPER(IFERROR(_xlfn.TEXTBEFORE('query (10)'!L1843,"("),'query (10)'!L1843)))</f>
        <v>AXIAL CLEARANCE INSPECTION MACHINE</v>
      </c>
      <c r="E1843" s="38" t="str">
        <f>IFERROR(TRIM(UPPER(_xlfn.TEXTBEFORE(_xlfn.TEXTAFTER('query (10)'!L1843,"("),")"))),"")</f>
        <v/>
      </c>
      <c r="F1843" s="38" t="str">
        <f>TRIM('query (10)'!K1843)</f>
        <v>KWD4</v>
      </c>
      <c r="G1843" s="38" t="str">
        <f>IF('query (10)'!J1843="","",'query (10)'!J1843)</f>
        <v>Electrical Control</v>
      </c>
      <c r="H1843" s="38" t="str">
        <f>TRIM(UPPER('query (10)'!J1843))</f>
        <v>ELECTRICAL CONTROL</v>
      </c>
      <c r="I1843" s="38" t="str">
        <f>IF('query (10)'!F1843="","",'query (10)'!F1843)</f>
        <v>Time-based Maintenance</v>
      </c>
      <c r="J1843" s="38" t="str">
        <f>IF('query (10)'!F1843="","",IFERROR(INDEX(Cleaning_Rules!$B$14:$B$17,MATCH(TRIM('query (10)'!F1843),Cleaning_Rules!$A$14:$A$17,0)),"UNKNOWN"))</f>
        <v>TBM</v>
      </c>
      <c r="K1843" s="38" t="str">
        <f>IF('query (10)'!G1843="","",'query (10)'!G1843)</f>
        <v>แผนใหม่</v>
      </c>
      <c r="L1843" s="38" t="str">
        <f>IF('query (10)'!G1843="","MISSING",IFERROR(INDEX(Cleaning_Rules!$B$5:$B$10,MATCH(TRIM('query (10)'!G1843),Cleaning_Rules!$A$5:$A$10,0)),"UNKNOWN"))</f>
        <v>NEW_PLAN</v>
      </c>
      <c r="M1843" s="38" t="str">
        <f>IF('query (10)'!I1843="","",'query (10)'!I1843)</f>
        <v>Electrical</v>
      </c>
      <c r="N1843" s="38" t="str">
        <f>IF('query (10)'!O1843="","",'query (10)'!O1843)</f>
        <v>Inspection</v>
      </c>
      <c r="O1843" s="38" t="str">
        <f>IF('query (10)'!P1843="","",'query (10)'!P1843)</f>
        <v>Medium</v>
      </c>
      <c r="P1843" s="38" t="str">
        <f>IF('query (10)'!N1843="","",'query (10)'!N1843)</f>
        <v xml:space="preserve">Check and Cleaning Tighten of Terminal
Check Adhesion of PLC
Check and Cleaning PLC
</v>
      </c>
      <c r="Q1843" s="38" t="str">
        <f>TRIM('query (10)'!N1843)</f>
        <v xml:space="preserve">Check and Cleaning Tighten of Terminal
Check Adhesion of PLC
Check and Cleaning PLC
</v>
      </c>
      <c r="R1843" s="38" t="str">
        <f>TRIM(UPPER('query (10)'!R1843))</f>
        <v/>
      </c>
      <c r="S1843" s="38" t="str">
        <f>TRIM(UPPER('query (10)'!S1843))</f>
        <v/>
      </c>
      <c r="T1843" s="38" t="str">
        <f>IF('query (10)'!Q1843="","",TRIM(UPPER('query (10)'!Q1843)))</f>
        <v/>
      </c>
      <c r="U1843" s="38" t="str">
        <f>IF('query (10)'!T1843="","",'query (10)'!T1843)</f>
        <v/>
      </c>
      <c r="V1843" s="39" t="str">
        <f>IF('query (10)'!T1843="","",IFERROR(VALUE('query (10)'!T1843),""))</f>
        <v/>
      </c>
      <c r="W1843" s="40">
        <f>IF('query (10)'!U1843="","",'query (10)'!U1843)</f>
        <v>0</v>
      </c>
      <c r="X1843" s="39">
        <f>IF('query (10)'!V1843="","",'query (10)'!V1843)</f>
        <v>180</v>
      </c>
      <c r="Y1843" s="41">
        <f>IF('query (10)'!W1843="","",'query (10)'!W1843)</f>
        <v>46115</v>
      </c>
      <c r="Z1843" s="41" t="str">
        <f>IF('query (10)'!X1843="","",'query (10)'!X1843)</f>
        <v/>
      </c>
      <c r="AA1843" s="41">
        <f>IF('query (10)'!Y1843="","",'query (10)'!Y1843)</f>
        <v>46115</v>
      </c>
      <c r="AB1843" s="41">
        <f>IF('query (10)'!Z1843="","",'query (10)'!Z1843)</f>
        <v>46295</v>
      </c>
      <c r="AC1843" s="38" t="str">
        <f>IF(OR('query (10)'!AA1843="",COUNTIF(Cleaning_Rules!$A$21:$A$26,TRIM('query (10)'!AA1843))&gt;0),"",TRIM('query (10)'!AA1843))</f>
        <v/>
      </c>
      <c r="AD1843" s="38" t="str">
        <f>IF('query (10)'!AB1843="","",TRIM(IFERROR(_xlfn.TEXTBEFORE('query (10)'!AB1843,"("),'query (10)'!AB1843)))</f>
        <v/>
      </c>
      <c r="AE1843" s="38" t="str">
        <f>IFERROR(LOWER(TRIM(_xlfn.TEXTBEFORE(_xlfn.TEXTAFTER('query (10)'!AB1843,"("),")"))),"")</f>
        <v/>
      </c>
      <c r="AF1843" s="38" t="str">
        <f>IF('query (10)'!AD1843="","",TRIM('query (10)'!AD1843))</f>
        <v>ณัฐดนัย จุฑาเทพ</v>
      </c>
      <c r="AG1843" s="38" t="str">
        <f>IF('query (10)'!AE1843="","",TRIM('query (10)'!AE1843))</f>
        <v>ณัฐดนัย จุฑาเทพ</v>
      </c>
      <c r="AH1843" s="38" t="str">
        <f>IF('query (10)'!AF1843="","",IFERROR(VALUE('query (10)'!AF1843),""))</f>
        <v/>
      </c>
      <c r="AI1843" s="38" t="str">
        <f>IF('query (10)'!AG1843="","",TRIM('query (10)'!AG1843))</f>
        <v/>
      </c>
      <c r="AJ1843" s="38" t="str">
        <f>IF('query (10)'!AH1843="","",IFERROR(VALUE('query (10)'!AH1843),""))</f>
        <v/>
      </c>
      <c r="AK1843" s="38" t="str">
        <f>IF('query (10)'!AI1843="","",TRIM('query (10)'!AI1843))</f>
        <v/>
      </c>
      <c r="AL1843" s="42">
        <f t="shared" si="140"/>
        <v>2026</v>
      </c>
      <c r="AM1843" s="42" t="str">
        <f t="shared" si="141"/>
        <v>2026-04</v>
      </c>
      <c r="AN1843" s="42" t="str">
        <f t="shared" ca="1" si="142"/>
        <v>ON_SCHEDULE</v>
      </c>
      <c r="AO1843" s="42" t="str">
        <f t="shared" si="143"/>
        <v>CH-479 | AXIAL CLEARANCE INSPECTION MACHINE | KWD4 | ELECTRICAL CONTROL | Time-based Maintenance | Electrical | Inspection | Medium | Check and Cleaning Tighten of Terminal
Check Adhesion of PLC
Check and Cleaning PLC
 | ณัฐดนัย จุฑาเทพ</v>
      </c>
      <c r="AP1843" s="42" t="str">
        <f>_xlfn.TEXTJOIN("; ",TRUE,IF(COUNTA('query (10)'!A1843:AK1843)&lt;=6,"NEAR_EMPTY_ROW",""),IF($K1843="","MISSING_STATUS",""),IF(AND($K1843="เสร็จสิ้น",$Z1843=""),"DONE_NO_ACTUAL_DATE",""),IF(AND($I1843="Condition-based Maintenance",$AH1843=""),"CBM_NO_MEASUREMENT",""),IF(OR($X1843="",$X1843=0),"INVALID_PERIOD",""),IF(AND($AA1843&lt;&gt;"",$AB1843&lt;&gt;"",$AB1843&lt;$AA1843),"DATE_SEQUENCE_ERROR",""),IF(AND($AB1843&lt;&gt;"",$AB1843&gt;DATE(2030,12,31)),"DATE_OUTLIER",""),IF($C1843="","MISSING_QRCODE",""),IF($J1843="UNKNOWN","UNKNOWN_PM_TYPE",""),IF($L1843="UNKNOWN","UNKNOWN_STATUS",""))</f>
        <v/>
      </c>
      <c r="AQ1843" s="42" t="str">
        <f t="shared" si="144"/>
        <v>NO</v>
      </c>
    </row>
    <row r="1844" spans="1:43" x14ac:dyDescent="0.3">
      <c r="A1844" s="38">
        <f>IF('query (10)'!A1844="","",'query (10)'!A1844)</f>
        <v>2052</v>
      </c>
      <c r="B1844" s="38" t="str">
        <f>IF('query (10)'!B1844="","",'query (10)'!B1844)</f>
        <v/>
      </c>
      <c r="C1844" s="38" t="str">
        <f>TRIM(UPPER('query (10)'!M1844))</f>
        <v>CH-596</v>
      </c>
      <c r="D1844" s="38" t="str">
        <f>TRIM(UPPER(IFERROR(_xlfn.TEXTBEFORE('query (10)'!L1844,"("),'query (10)'!L1844)))</f>
        <v>AXIAL CLEARANCE INSPECTION MACHINE</v>
      </c>
      <c r="E1844" s="38" t="str">
        <f>IFERROR(TRIM(UPPER(_xlfn.TEXTBEFORE(_xlfn.TEXTAFTER('query (10)'!L1844,"("),")"))),"")</f>
        <v/>
      </c>
      <c r="F1844" s="38" t="str">
        <f>TRIM('query (10)'!K1844)</f>
        <v>KWD5</v>
      </c>
      <c r="G1844" s="38" t="str">
        <f>IF('query (10)'!J1844="","",'query (10)'!J1844)</f>
        <v>Electrical Control</v>
      </c>
      <c r="H1844" s="38" t="str">
        <f>TRIM(UPPER('query (10)'!J1844))</f>
        <v>ELECTRICAL CONTROL</v>
      </c>
      <c r="I1844" s="38" t="str">
        <f>IF('query (10)'!F1844="","",'query (10)'!F1844)</f>
        <v>Time-based Maintenance</v>
      </c>
      <c r="J1844" s="38" t="str">
        <f>IF('query (10)'!F1844="","",IFERROR(INDEX(Cleaning_Rules!$B$14:$B$17,MATCH(TRIM('query (10)'!F1844),Cleaning_Rules!$A$14:$A$17,0)),"UNKNOWN"))</f>
        <v>TBM</v>
      </c>
      <c r="K1844" s="38" t="str">
        <f>IF('query (10)'!G1844="","",'query (10)'!G1844)</f>
        <v>แผนใหม่</v>
      </c>
      <c r="L1844" s="38" t="str">
        <f>IF('query (10)'!G1844="","MISSING",IFERROR(INDEX(Cleaning_Rules!$B$5:$B$10,MATCH(TRIM('query (10)'!G1844),Cleaning_Rules!$A$5:$A$10,0)),"UNKNOWN"))</f>
        <v>NEW_PLAN</v>
      </c>
      <c r="M1844" s="38" t="str">
        <f>IF('query (10)'!I1844="","",'query (10)'!I1844)</f>
        <v>Electrical</v>
      </c>
      <c r="N1844" s="38" t="str">
        <f>IF('query (10)'!O1844="","",'query (10)'!O1844)</f>
        <v>Inspection</v>
      </c>
      <c r="O1844" s="38" t="str">
        <f>IF('query (10)'!P1844="","",'query (10)'!P1844)</f>
        <v>Medium</v>
      </c>
      <c r="P1844" s="38" t="str">
        <f>IF('query (10)'!N1844="","",'query (10)'!N1844)</f>
        <v xml:space="preserve">Check and Cleaning Tighten of Terminal
Check Adhesion of PLC
Check and Cleaning PLC
</v>
      </c>
      <c r="Q1844" s="38" t="str">
        <f>TRIM('query (10)'!N1844)</f>
        <v xml:space="preserve">Check and Cleaning Tighten of Terminal
Check Adhesion of PLC
Check and Cleaning PLC
</v>
      </c>
      <c r="R1844" s="38" t="str">
        <f>TRIM(UPPER('query (10)'!R1844))</f>
        <v/>
      </c>
      <c r="S1844" s="38" t="str">
        <f>TRIM(UPPER('query (10)'!S1844))</f>
        <v/>
      </c>
      <c r="T1844" s="38" t="str">
        <f>IF('query (10)'!Q1844="","",TRIM(UPPER('query (10)'!Q1844)))</f>
        <v/>
      </c>
      <c r="U1844" s="38" t="str">
        <f>IF('query (10)'!T1844="","",'query (10)'!T1844)</f>
        <v/>
      </c>
      <c r="V1844" s="39" t="str">
        <f>IF('query (10)'!T1844="","",IFERROR(VALUE('query (10)'!T1844),""))</f>
        <v/>
      </c>
      <c r="W1844" s="40">
        <f>IF('query (10)'!U1844="","",'query (10)'!U1844)</f>
        <v>0</v>
      </c>
      <c r="X1844" s="39">
        <f>IF('query (10)'!V1844="","",'query (10)'!V1844)</f>
        <v>180</v>
      </c>
      <c r="Y1844" s="41">
        <f>IF('query (10)'!W1844="","",'query (10)'!W1844)</f>
        <v>46116</v>
      </c>
      <c r="Z1844" s="41" t="str">
        <f>IF('query (10)'!X1844="","",'query (10)'!X1844)</f>
        <v/>
      </c>
      <c r="AA1844" s="41">
        <f>IF('query (10)'!Y1844="","",'query (10)'!Y1844)</f>
        <v>46116</v>
      </c>
      <c r="AB1844" s="41">
        <f>IF('query (10)'!Z1844="","",'query (10)'!Z1844)</f>
        <v>46296</v>
      </c>
      <c r="AC1844" s="38" t="str">
        <f>IF(OR('query (10)'!AA1844="",COUNTIF(Cleaning_Rules!$A$21:$A$26,TRIM('query (10)'!AA1844))&gt;0),"",TRIM('query (10)'!AA1844))</f>
        <v/>
      </c>
      <c r="AD1844" s="38" t="str">
        <f>IF('query (10)'!AB1844="","",TRIM(IFERROR(_xlfn.TEXTBEFORE('query (10)'!AB1844,"("),'query (10)'!AB1844)))</f>
        <v/>
      </c>
      <c r="AE1844" s="38" t="str">
        <f>IFERROR(LOWER(TRIM(_xlfn.TEXTBEFORE(_xlfn.TEXTAFTER('query (10)'!AB1844,"("),")"))),"")</f>
        <v/>
      </c>
      <c r="AF1844" s="38" t="str">
        <f>IF('query (10)'!AD1844="","",TRIM('query (10)'!AD1844))</f>
        <v>ณัฐดนัย จุฑาเทพ</v>
      </c>
      <c r="AG1844" s="38" t="str">
        <f>IF('query (10)'!AE1844="","",TRIM('query (10)'!AE1844))</f>
        <v>ณัฐดนัย จุฑาเทพ</v>
      </c>
      <c r="AH1844" s="38" t="str">
        <f>IF('query (10)'!AF1844="","",IFERROR(VALUE('query (10)'!AF1844),""))</f>
        <v/>
      </c>
      <c r="AI1844" s="38" t="str">
        <f>IF('query (10)'!AG1844="","",TRIM('query (10)'!AG1844))</f>
        <v/>
      </c>
      <c r="AJ1844" s="38" t="str">
        <f>IF('query (10)'!AH1844="","",IFERROR(VALUE('query (10)'!AH1844),""))</f>
        <v/>
      </c>
      <c r="AK1844" s="38" t="str">
        <f>IF('query (10)'!AI1844="","",TRIM('query (10)'!AI1844))</f>
        <v/>
      </c>
      <c r="AL1844" s="42">
        <f t="shared" si="140"/>
        <v>2026</v>
      </c>
      <c r="AM1844" s="42" t="str">
        <f t="shared" si="141"/>
        <v>2026-04</v>
      </c>
      <c r="AN1844" s="42" t="str">
        <f t="shared" ca="1" si="142"/>
        <v>ON_SCHEDULE</v>
      </c>
      <c r="AO1844" s="42" t="str">
        <f t="shared" si="143"/>
        <v>CH-596 | AXIAL CLEARANCE INSPECTION MACHINE | KWD5 | ELECTRICAL CONTROL | Time-based Maintenance | Electrical | Inspection | Medium | Check and Cleaning Tighten of Terminal
Check Adhesion of PLC
Check and Cleaning PLC
 | ณัฐดนัย จุฑาเทพ</v>
      </c>
      <c r="AP1844" s="42" t="str">
        <f>_xlfn.TEXTJOIN("; ",TRUE,IF(COUNTA('query (10)'!A1844:AK1844)&lt;=6,"NEAR_EMPTY_ROW",""),IF($K1844="","MISSING_STATUS",""),IF(AND($K1844="เสร็จสิ้น",$Z1844=""),"DONE_NO_ACTUAL_DATE",""),IF(AND($I1844="Condition-based Maintenance",$AH1844=""),"CBM_NO_MEASUREMENT",""),IF(OR($X1844="",$X1844=0),"INVALID_PERIOD",""),IF(AND($AA1844&lt;&gt;"",$AB1844&lt;&gt;"",$AB1844&lt;$AA1844),"DATE_SEQUENCE_ERROR",""),IF(AND($AB1844&lt;&gt;"",$AB1844&gt;DATE(2030,12,31)),"DATE_OUTLIER",""),IF($C1844="","MISSING_QRCODE",""),IF($J1844="UNKNOWN","UNKNOWN_PM_TYPE",""),IF($L1844="UNKNOWN","UNKNOWN_STATUS",""))</f>
        <v/>
      </c>
      <c r="AQ1844" s="42" t="str">
        <f t="shared" si="144"/>
        <v>NO</v>
      </c>
    </row>
    <row r="1845" spans="1:43" x14ac:dyDescent="0.3">
      <c r="A1845" s="38">
        <f>IF('query (10)'!A1845="","",'query (10)'!A1845)</f>
        <v>2053</v>
      </c>
      <c r="B1845" s="38" t="str">
        <f>IF('query (10)'!B1845="","",'query (10)'!B1845)</f>
        <v/>
      </c>
      <c r="C1845" s="38" t="str">
        <f>TRIM(UPPER('query (10)'!M1845))</f>
        <v>CH-705</v>
      </c>
      <c r="D1845" s="38" t="str">
        <f>TRIM(UPPER(IFERROR(_xlfn.TEXTBEFORE('query (10)'!L1845,"("),'query (10)'!L1845)))</f>
        <v>AXIAL CLEARANCE INSPECTION MACHINE</v>
      </c>
      <c r="E1845" s="38" t="str">
        <f>IFERROR(TRIM(UPPER(_xlfn.TEXTBEFORE(_xlfn.TEXTAFTER('query (10)'!L1845,"("),")"))),"")</f>
        <v/>
      </c>
      <c r="F1845" s="38" t="str">
        <f>TRIM('query (10)'!K1845)</f>
        <v>KWD6</v>
      </c>
      <c r="G1845" s="38" t="str">
        <f>IF('query (10)'!J1845="","",'query (10)'!J1845)</f>
        <v>Electrical Control</v>
      </c>
      <c r="H1845" s="38" t="str">
        <f>TRIM(UPPER('query (10)'!J1845))</f>
        <v>ELECTRICAL CONTROL</v>
      </c>
      <c r="I1845" s="38" t="str">
        <f>IF('query (10)'!F1845="","",'query (10)'!F1845)</f>
        <v>Time-based Maintenance</v>
      </c>
      <c r="J1845" s="38" t="str">
        <f>IF('query (10)'!F1845="","",IFERROR(INDEX(Cleaning_Rules!$B$14:$B$17,MATCH(TRIM('query (10)'!F1845),Cleaning_Rules!$A$14:$A$17,0)),"UNKNOWN"))</f>
        <v>TBM</v>
      </c>
      <c r="K1845" s="38" t="str">
        <f>IF('query (10)'!G1845="","",'query (10)'!G1845)</f>
        <v>แผนใหม่</v>
      </c>
      <c r="L1845" s="38" t="str">
        <f>IF('query (10)'!G1845="","MISSING",IFERROR(INDEX(Cleaning_Rules!$B$5:$B$10,MATCH(TRIM('query (10)'!G1845),Cleaning_Rules!$A$5:$A$10,0)),"UNKNOWN"))</f>
        <v>NEW_PLAN</v>
      </c>
      <c r="M1845" s="38" t="str">
        <f>IF('query (10)'!I1845="","",'query (10)'!I1845)</f>
        <v>Electrical</v>
      </c>
      <c r="N1845" s="38" t="str">
        <f>IF('query (10)'!O1845="","",'query (10)'!O1845)</f>
        <v>Inspection</v>
      </c>
      <c r="O1845" s="38" t="str">
        <f>IF('query (10)'!P1845="","",'query (10)'!P1845)</f>
        <v>Medium</v>
      </c>
      <c r="P1845" s="38" t="str">
        <f>IF('query (10)'!N1845="","",'query (10)'!N1845)</f>
        <v xml:space="preserve">Check and Cleaning Tighten of Terminal
Check Adhesion of PLC
Check and Cleaning PLC
</v>
      </c>
      <c r="Q1845" s="38" t="str">
        <f>TRIM('query (10)'!N1845)</f>
        <v xml:space="preserve">Check and Cleaning Tighten of Terminal
Check Adhesion of PLC
Check and Cleaning PLC
</v>
      </c>
      <c r="R1845" s="38" t="str">
        <f>TRIM(UPPER('query (10)'!R1845))</f>
        <v/>
      </c>
      <c r="S1845" s="38" t="str">
        <f>TRIM(UPPER('query (10)'!S1845))</f>
        <v/>
      </c>
      <c r="T1845" s="38" t="str">
        <f>IF('query (10)'!Q1845="","",TRIM(UPPER('query (10)'!Q1845)))</f>
        <v/>
      </c>
      <c r="U1845" s="38" t="str">
        <f>IF('query (10)'!T1845="","",'query (10)'!T1845)</f>
        <v/>
      </c>
      <c r="V1845" s="39" t="str">
        <f>IF('query (10)'!T1845="","",IFERROR(VALUE('query (10)'!T1845),""))</f>
        <v/>
      </c>
      <c r="W1845" s="40">
        <f>IF('query (10)'!U1845="","",'query (10)'!U1845)</f>
        <v>0</v>
      </c>
      <c r="X1845" s="39">
        <f>IF('query (10)'!V1845="","",'query (10)'!V1845)</f>
        <v>180</v>
      </c>
      <c r="Y1845" s="41">
        <f>IF('query (10)'!W1845="","",'query (10)'!W1845)</f>
        <v>46118</v>
      </c>
      <c r="Z1845" s="41" t="str">
        <f>IF('query (10)'!X1845="","",'query (10)'!X1845)</f>
        <v/>
      </c>
      <c r="AA1845" s="41">
        <f>IF('query (10)'!Y1845="","",'query (10)'!Y1845)</f>
        <v>46118</v>
      </c>
      <c r="AB1845" s="41">
        <f>IF('query (10)'!Z1845="","",'query (10)'!Z1845)</f>
        <v>46298</v>
      </c>
      <c r="AC1845" s="38" t="str">
        <f>IF(OR('query (10)'!AA1845="",COUNTIF(Cleaning_Rules!$A$21:$A$26,TRIM('query (10)'!AA1845))&gt;0),"",TRIM('query (10)'!AA1845))</f>
        <v/>
      </c>
      <c r="AD1845" s="38" t="str">
        <f>IF('query (10)'!AB1845="","",TRIM(IFERROR(_xlfn.TEXTBEFORE('query (10)'!AB1845,"("),'query (10)'!AB1845)))</f>
        <v/>
      </c>
      <c r="AE1845" s="38" t="str">
        <f>IFERROR(LOWER(TRIM(_xlfn.TEXTBEFORE(_xlfn.TEXTAFTER('query (10)'!AB1845,"("),")"))),"")</f>
        <v/>
      </c>
      <c r="AF1845" s="38" t="str">
        <f>IF('query (10)'!AD1845="","",TRIM('query (10)'!AD1845))</f>
        <v>ณัฐดนัย จุฑาเทพ</v>
      </c>
      <c r="AG1845" s="38" t="str">
        <f>IF('query (10)'!AE1845="","",TRIM('query (10)'!AE1845))</f>
        <v>ณัฐดนัย จุฑาเทพ</v>
      </c>
      <c r="AH1845" s="38" t="str">
        <f>IF('query (10)'!AF1845="","",IFERROR(VALUE('query (10)'!AF1845),""))</f>
        <v/>
      </c>
      <c r="AI1845" s="38" t="str">
        <f>IF('query (10)'!AG1845="","",TRIM('query (10)'!AG1845))</f>
        <v/>
      </c>
      <c r="AJ1845" s="38" t="str">
        <f>IF('query (10)'!AH1845="","",IFERROR(VALUE('query (10)'!AH1845),""))</f>
        <v/>
      </c>
      <c r="AK1845" s="38" t="str">
        <f>IF('query (10)'!AI1845="","",TRIM('query (10)'!AI1845))</f>
        <v/>
      </c>
      <c r="AL1845" s="42">
        <f t="shared" si="140"/>
        <v>2026</v>
      </c>
      <c r="AM1845" s="42" t="str">
        <f t="shared" si="141"/>
        <v>2026-04</v>
      </c>
      <c r="AN1845" s="42" t="str">
        <f t="shared" ca="1" si="142"/>
        <v>ON_SCHEDULE</v>
      </c>
      <c r="AO1845" s="42" t="str">
        <f t="shared" si="143"/>
        <v>CH-705 | AXIAL CLEARANCE INSPECTION MACHINE | KWD6 | ELECTRICAL CONTROL | Time-based Maintenance | Electrical | Inspection | Medium | Check and Cleaning Tighten of Terminal
Check Adhesion of PLC
Check and Cleaning PLC
 | ณัฐดนัย จุฑาเทพ</v>
      </c>
      <c r="AP1845" s="42" t="str">
        <f>_xlfn.TEXTJOIN("; ",TRUE,IF(COUNTA('query (10)'!A1845:AK1845)&lt;=6,"NEAR_EMPTY_ROW",""),IF($K1845="","MISSING_STATUS",""),IF(AND($K1845="เสร็จสิ้น",$Z1845=""),"DONE_NO_ACTUAL_DATE",""),IF(AND($I1845="Condition-based Maintenance",$AH1845=""),"CBM_NO_MEASUREMENT",""),IF(OR($X1845="",$X1845=0),"INVALID_PERIOD",""),IF(AND($AA1845&lt;&gt;"",$AB1845&lt;&gt;"",$AB1845&lt;$AA1845),"DATE_SEQUENCE_ERROR",""),IF(AND($AB1845&lt;&gt;"",$AB1845&gt;DATE(2030,12,31)),"DATE_OUTLIER",""),IF($C1845="","MISSING_QRCODE",""),IF($J1845="UNKNOWN","UNKNOWN_PM_TYPE",""),IF($L1845="UNKNOWN","UNKNOWN_STATUS",""))</f>
        <v/>
      </c>
      <c r="AQ1845" s="42" t="str">
        <f t="shared" si="144"/>
        <v>NO</v>
      </c>
    </row>
    <row r="1846" spans="1:43" x14ac:dyDescent="0.3">
      <c r="A1846" s="38">
        <f>IF('query (10)'!A1846="","",'query (10)'!A1846)</f>
        <v>2054</v>
      </c>
      <c r="B1846" s="38">
        <f>IF('query (10)'!B1846="","",'query (10)'!B1846)</f>
        <v>19832</v>
      </c>
      <c r="C1846" s="38" t="str">
        <f>TRIM(UPPER('query (10)'!M1846))</f>
        <v>CH-844</v>
      </c>
      <c r="D1846" s="38" t="str">
        <f>TRIM(UPPER(IFERROR(_xlfn.TEXTBEFORE('query (10)'!L1846,"("),'query (10)'!L1846)))</f>
        <v>AXIAL CLEARANCE INSPECTION MACHINE</v>
      </c>
      <c r="E1846" s="38" t="str">
        <f>IFERROR(TRIM(UPPER(_xlfn.TEXTBEFORE(_xlfn.TEXTAFTER('query (10)'!L1846,"("),")"))),"")</f>
        <v/>
      </c>
      <c r="F1846" s="38" t="str">
        <f>TRIM('query (10)'!K1846)</f>
        <v>KWD7</v>
      </c>
      <c r="G1846" s="38" t="str">
        <f>IF('query (10)'!J1846="","",'query (10)'!J1846)</f>
        <v>Electrical Control</v>
      </c>
      <c r="H1846" s="38" t="str">
        <f>TRIM(UPPER('query (10)'!J1846))</f>
        <v>ELECTRICAL CONTROL</v>
      </c>
      <c r="I1846" s="38" t="str">
        <f>IF('query (10)'!F1846="","",'query (10)'!F1846)</f>
        <v>Time-based Maintenance</v>
      </c>
      <c r="J1846" s="38" t="str">
        <f>IF('query (10)'!F1846="","",IFERROR(INDEX(Cleaning_Rules!$B$14:$B$17,MATCH(TRIM('query (10)'!F1846),Cleaning_Rules!$A$14:$A$17,0)),"UNKNOWN"))</f>
        <v>TBM</v>
      </c>
      <c r="K1846" s="38" t="str">
        <f>IF('query (10)'!G1846="","",'query (10)'!G1846)</f>
        <v>เสร็จสิ้น</v>
      </c>
      <c r="L1846" s="38" t="str">
        <f>IF('query (10)'!G1846="","MISSING",IFERROR(INDEX(Cleaning_Rules!$B$5:$B$10,MATCH(TRIM('query (10)'!G1846),Cleaning_Rules!$A$5:$A$10,0)),"UNKNOWN"))</f>
        <v>COMPLETED</v>
      </c>
      <c r="M1846" s="38" t="str">
        <f>IF('query (10)'!I1846="","",'query (10)'!I1846)</f>
        <v>Electrical</v>
      </c>
      <c r="N1846" s="38" t="str">
        <f>IF('query (10)'!O1846="","",'query (10)'!O1846)</f>
        <v>Inspection</v>
      </c>
      <c r="O1846" s="38" t="str">
        <f>IF('query (10)'!P1846="","",'query (10)'!P1846)</f>
        <v>Medium</v>
      </c>
      <c r="P1846" s="38" t="str">
        <f>IF('query (10)'!N1846="","",'query (10)'!N1846)</f>
        <v xml:space="preserve">Check and Cleaning Tighten of Terminal
Check Adhesion of PLC
Check and Cleaning PLC
</v>
      </c>
      <c r="Q1846" s="38" t="str">
        <f>TRIM('query (10)'!N1846)</f>
        <v xml:space="preserve">Check and Cleaning Tighten of Terminal
Check Adhesion of PLC
Check and Cleaning PLC
</v>
      </c>
      <c r="R1846" s="38" t="str">
        <f>TRIM(UPPER('query (10)'!R1846))</f>
        <v/>
      </c>
      <c r="S1846" s="38" t="str">
        <f>TRIM(UPPER('query (10)'!S1846))</f>
        <v/>
      </c>
      <c r="T1846" s="38" t="str">
        <f>IF('query (10)'!Q1846="","",TRIM(UPPER('query (10)'!Q1846)))</f>
        <v/>
      </c>
      <c r="U1846" s="38" t="str">
        <f>IF('query (10)'!T1846="","",'query (10)'!T1846)</f>
        <v/>
      </c>
      <c r="V1846" s="39" t="str">
        <f>IF('query (10)'!T1846="","",IFERROR(VALUE('query (10)'!T1846),""))</f>
        <v/>
      </c>
      <c r="W1846" s="40">
        <f>IF('query (10)'!U1846="","",'query (10)'!U1846)</f>
        <v>0</v>
      </c>
      <c r="X1846" s="39">
        <f>IF('query (10)'!V1846="","",'query (10)'!V1846)</f>
        <v>180</v>
      </c>
      <c r="Y1846" s="41">
        <f>IF('query (10)'!W1846="","",'query (10)'!W1846)</f>
        <v>46119</v>
      </c>
      <c r="Z1846" s="41">
        <f>IF('query (10)'!X1846="","",'query (10)'!X1846)</f>
        <v>46141</v>
      </c>
      <c r="AA1846" s="41">
        <f>IF('query (10)'!Y1846="","",'query (10)'!Y1846)</f>
        <v>46141</v>
      </c>
      <c r="AB1846" s="41">
        <f>IF('query (10)'!Z1846="","",'query (10)'!Z1846)</f>
        <v>46321</v>
      </c>
      <c r="AC1846" s="38" t="str">
        <f>IF(OR('query (10)'!AA1846="",COUNTIF(Cleaning_Rules!$A$21:$A$26,TRIM('query (10)'!AA1846))&gt;0),"",TRIM('query (10)'!AA1846))</f>
        <v/>
      </c>
      <c r="AD1846" s="38" t="str">
        <f>IF('query (10)'!AB1846="","",TRIM(IFERROR(_xlfn.TEXTBEFORE('query (10)'!AB1846,"("),'query (10)'!AB1846)))</f>
        <v>เริ่มซ่อมงาน PM แล้ว รับผิดชอบโดย PONGPITAK SONCHAI</v>
      </c>
      <c r="AE1846" s="38" t="str">
        <f>IFERROR(LOWER(TRIM(_xlfn.TEXTBEFORE(_xlfn.TEXTAFTER('query (10)'!AB1846,"("),")"))),"")</f>
        <v>sonchai-p-6240@nsk.com</v>
      </c>
      <c r="AF1846" s="38" t="str">
        <f>IF('query (10)'!AD1846="","",TRIM('query (10)'!AD1846))</f>
        <v>ณัฐดนัย จุฑาเทพ</v>
      </c>
      <c r="AG1846" s="38" t="str">
        <f>IF('query (10)'!AE1846="","",TRIM('query (10)'!AE1846))</f>
        <v>พงษ์พิทักษ์ ศรไชย</v>
      </c>
      <c r="AH1846" s="38" t="str">
        <f>IF('query (10)'!AF1846="","",IFERROR(VALUE('query (10)'!AF1846),""))</f>
        <v/>
      </c>
      <c r="AI1846" s="38" t="str">
        <f>IF('query (10)'!AG1846="","",TRIM('query (10)'!AG1846))</f>
        <v/>
      </c>
      <c r="AJ1846" s="38" t="str">
        <f>IF('query (10)'!AH1846="","",IFERROR(VALUE('query (10)'!AH1846),""))</f>
        <v/>
      </c>
      <c r="AK1846" s="38" t="str">
        <f>IF('query (10)'!AI1846="","",TRIM('query (10)'!AI1846))</f>
        <v/>
      </c>
      <c r="AL1846" s="42">
        <f t="shared" si="140"/>
        <v>2026</v>
      </c>
      <c r="AM1846" s="42" t="str">
        <f t="shared" si="141"/>
        <v>2026-04</v>
      </c>
      <c r="AN1846" s="42" t="str">
        <f t="shared" ca="1" si="142"/>
        <v/>
      </c>
      <c r="AO1846" s="42" t="str">
        <f t="shared" si="143"/>
        <v>CH-844 | AXIAL CLEARANCE INSPECTION MACHINE | KWD7 | ELECTRICAL CONTROL | Time-based Maintenance | Electrical | Inspection | Medium | Check and Cleaning Tighten of Terminal
Check Adhesion of PLC
Check and Cleaning PLC
 | เริ่มซ่อมงาน PM แล้ว รับผิดชอบโดย PONGPITAK SONCHAI | พงษ์พิทักษ์ ศรไชย</v>
      </c>
      <c r="AP1846" s="42" t="str">
        <f>_xlfn.TEXTJOIN("; ",TRUE,IF(COUNTA('query (10)'!A1846:AK1846)&lt;=6,"NEAR_EMPTY_ROW",""),IF($K1846="","MISSING_STATUS",""),IF(AND($K1846="เสร็จสิ้น",$Z1846=""),"DONE_NO_ACTUAL_DATE",""),IF(AND($I1846="Condition-based Maintenance",$AH1846=""),"CBM_NO_MEASUREMENT",""),IF(OR($X1846="",$X1846=0),"INVALID_PERIOD",""),IF(AND($AA1846&lt;&gt;"",$AB1846&lt;&gt;"",$AB1846&lt;$AA1846),"DATE_SEQUENCE_ERROR",""),IF(AND($AB1846&lt;&gt;"",$AB1846&gt;DATE(2030,12,31)),"DATE_OUTLIER",""),IF($C1846="","MISSING_QRCODE",""),IF($J1846="UNKNOWN","UNKNOWN_PM_TYPE",""),IF($L1846="UNKNOWN","UNKNOWN_STATUS",""))</f>
        <v/>
      </c>
      <c r="AQ1846" s="42" t="str">
        <f t="shared" si="144"/>
        <v>NO</v>
      </c>
    </row>
    <row r="1847" spans="1:43" x14ac:dyDescent="0.3">
      <c r="A1847" s="38">
        <f>IF('query (10)'!A1847="","",'query (10)'!A1847)</f>
        <v>2055</v>
      </c>
      <c r="B1847" s="38" t="str">
        <f>IF('query (10)'!B1847="","",'query (10)'!B1847)</f>
        <v/>
      </c>
      <c r="C1847" s="38" t="str">
        <f>TRIM(UPPER('query (10)'!M1847))</f>
        <v>CH-271</v>
      </c>
      <c r="D1847" s="38" t="str">
        <f>TRIM(UPPER(IFERROR(_xlfn.TEXTBEFORE('query (10)'!L1847,"("),'query (10)'!L1847)))</f>
        <v>AXIAL CLEARANCE INSPECTION MACHINE</v>
      </c>
      <c r="E1847" s="38" t="str">
        <f>IFERROR(TRIM(UPPER(_xlfn.TEXTBEFORE(_xlfn.TEXTAFTER('query (10)'!L1847,"("),")"))),"")</f>
        <v/>
      </c>
      <c r="F1847" s="38" t="str">
        <f>TRIM('query (10)'!K1847)</f>
        <v>KWD2</v>
      </c>
      <c r="G1847" s="38" t="str">
        <f>IF('query (10)'!J1847="","",'query (10)'!J1847)</f>
        <v>Electrical Control</v>
      </c>
      <c r="H1847" s="38" t="str">
        <f>TRIM(UPPER('query (10)'!J1847))</f>
        <v>ELECTRICAL CONTROL</v>
      </c>
      <c r="I1847" s="38" t="str">
        <f>IF('query (10)'!F1847="","",'query (10)'!F1847)</f>
        <v>Time-based Maintenance</v>
      </c>
      <c r="J1847" s="38" t="str">
        <f>IF('query (10)'!F1847="","",IFERROR(INDEX(Cleaning_Rules!$B$14:$B$17,MATCH(TRIM('query (10)'!F1847),Cleaning_Rules!$A$14:$A$17,0)),"UNKNOWN"))</f>
        <v>TBM</v>
      </c>
      <c r="K1847" s="38" t="str">
        <f>IF('query (10)'!G1847="","",'query (10)'!G1847)</f>
        <v>แผนใหม่</v>
      </c>
      <c r="L1847" s="38" t="str">
        <f>IF('query (10)'!G1847="","MISSING",IFERROR(INDEX(Cleaning_Rules!$B$5:$B$10,MATCH(TRIM('query (10)'!G1847),Cleaning_Rules!$A$5:$A$10,0)),"UNKNOWN"))</f>
        <v>NEW_PLAN</v>
      </c>
      <c r="M1847" s="38" t="str">
        <f>IF('query (10)'!I1847="","",'query (10)'!I1847)</f>
        <v>Electrical</v>
      </c>
      <c r="N1847" s="38" t="str">
        <f>IF('query (10)'!O1847="","",'query (10)'!O1847)</f>
        <v>Inspection</v>
      </c>
      <c r="O1847" s="38" t="str">
        <f>IF('query (10)'!P1847="","",'query (10)'!P1847)</f>
        <v>Medium</v>
      </c>
      <c r="P1847" s="38" t="str">
        <f>IF('query (10)'!N1847="","",'query (10)'!N1847)</f>
        <v xml:space="preserve">Check and Change Battery of HMI
Check Thermoscan Control Panel
Change LED Indicator
Check and Change Battery of PLC
Check Tighten of Power Supply
Check and Thermoscan Index Motor 
</v>
      </c>
      <c r="Q1847" s="38" t="str">
        <f>TRIM('query (10)'!N1847)</f>
        <v xml:space="preserve">Check and Change Battery of HMI
Check Thermoscan Control Panel
Change LED Indicator
Check and Change Battery of PLC
Check Tighten of Power Supply
Check and Thermoscan Index Motor 
</v>
      </c>
      <c r="R1847" s="38" t="str">
        <f>TRIM(UPPER('query (10)'!R1847))</f>
        <v/>
      </c>
      <c r="S1847" s="38" t="str">
        <f>TRIM(UPPER('query (10)'!S1847))</f>
        <v/>
      </c>
      <c r="T1847" s="38" t="str">
        <f>IF('query (10)'!Q1847="","",TRIM(UPPER('query (10)'!Q1847)))</f>
        <v/>
      </c>
      <c r="U1847" s="38" t="str">
        <f>IF('query (10)'!T1847="","",'query (10)'!T1847)</f>
        <v/>
      </c>
      <c r="V1847" s="39" t="str">
        <f>IF('query (10)'!T1847="","",IFERROR(VALUE('query (10)'!T1847),""))</f>
        <v/>
      </c>
      <c r="W1847" s="40">
        <f>IF('query (10)'!U1847="","",'query (10)'!U1847)</f>
        <v>0</v>
      </c>
      <c r="X1847" s="39">
        <f>IF('query (10)'!V1847="","",'query (10)'!V1847)</f>
        <v>360</v>
      </c>
      <c r="Y1847" s="41">
        <f>IF('query (10)'!W1847="","",'query (10)'!W1847)</f>
        <v>46113</v>
      </c>
      <c r="Z1847" s="41" t="str">
        <f>IF('query (10)'!X1847="","",'query (10)'!X1847)</f>
        <v/>
      </c>
      <c r="AA1847" s="41">
        <f>IF('query (10)'!Y1847="","",'query (10)'!Y1847)</f>
        <v>46113</v>
      </c>
      <c r="AB1847" s="41">
        <f>IF('query (10)'!Z1847="","",'query (10)'!Z1847)</f>
        <v>46473</v>
      </c>
      <c r="AC1847" s="38" t="str">
        <f>IF(OR('query (10)'!AA1847="",COUNTIF(Cleaning_Rules!$A$21:$A$26,TRIM('query (10)'!AA1847))&gt;0),"",TRIM('query (10)'!AA1847))</f>
        <v/>
      </c>
      <c r="AD1847" s="38" t="str">
        <f>IF('query (10)'!AB1847="","",TRIM(IFERROR(_xlfn.TEXTBEFORE('query (10)'!AB1847,"("),'query (10)'!AB1847)))</f>
        <v/>
      </c>
      <c r="AE1847" s="38" t="str">
        <f>IFERROR(LOWER(TRIM(_xlfn.TEXTBEFORE(_xlfn.TEXTAFTER('query (10)'!AB1847,"("),")"))),"")</f>
        <v/>
      </c>
      <c r="AF1847" s="38" t="str">
        <f>IF('query (10)'!AD1847="","",TRIM('query (10)'!AD1847))</f>
        <v>ณัฐดนัย จุฑาเทพ</v>
      </c>
      <c r="AG1847" s="38" t="str">
        <f>IF('query (10)'!AE1847="","",TRIM('query (10)'!AE1847))</f>
        <v>ณัฐดนัย จุฑาเทพ</v>
      </c>
      <c r="AH1847" s="38" t="str">
        <f>IF('query (10)'!AF1847="","",IFERROR(VALUE('query (10)'!AF1847),""))</f>
        <v/>
      </c>
      <c r="AI1847" s="38" t="str">
        <f>IF('query (10)'!AG1847="","",TRIM('query (10)'!AG1847))</f>
        <v/>
      </c>
      <c r="AJ1847" s="38" t="str">
        <f>IF('query (10)'!AH1847="","",IFERROR(VALUE('query (10)'!AH1847),""))</f>
        <v/>
      </c>
      <c r="AK1847" s="38" t="str">
        <f>IF('query (10)'!AI1847="","",TRIM('query (10)'!AI1847))</f>
        <v/>
      </c>
      <c r="AL1847" s="42">
        <f t="shared" si="140"/>
        <v>2026</v>
      </c>
      <c r="AM1847" s="42" t="str">
        <f t="shared" si="141"/>
        <v>2026-04</v>
      </c>
      <c r="AN1847" s="42" t="str">
        <f t="shared" ca="1" si="142"/>
        <v>ON_SCHEDULE</v>
      </c>
      <c r="AO1847" s="42" t="str">
        <f t="shared" si="143"/>
        <v>CH-271 | AXIAL CLEARANCE INSPECTION MACHINE | KWD2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847" s="42" t="str">
        <f>_xlfn.TEXTJOIN("; ",TRUE,IF(COUNTA('query (10)'!A1847:AK1847)&lt;=6,"NEAR_EMPTY_ROW",""),IF($K1847="","MISSING_STATUS",""),IF(AND($K1847="เสร็จสิ้น",$Z1847=""),"DONE_NO_ACTUAL_DATE",""),IF(AND($I1847="Condition-based Maintenance",$AH1847=""),"CBM_NO_MEASUREMENT",""),IF(OR($X1847="",$X1847=0),"INVALID_PERIOD",""),IF(AND($AA1847&lt;&gt;"",$AB1847&lt;&gt;"",$AB1847&lt;$AA1847),"DATE_SEQUENCE_ERROR",""),IF(AND($AB1847&lt;&gt;"",$AB1847&gt;DATE(2030,12,31)),"DATE_OUTLIER",""),IF($C1847="","MISSING_QRCODE",""),IF($J1847="UNKNOWN","UNKNOWN_PM_TYPE",""),IF($L1847="UNKNOWN","UNKNOWN_STATUS",""))</f>
        <v/>
      </c>
      <c r="AQ1847" s="42" t="str">
        <f t="shared" si="144"/>
        <v>NO</v>
      </c>
    </row>
    <row r="1848" spans="1:43" x14ac:dyDescent="0.3">
      <c r="A1848" s="38">
        <f>IF('query (10)'!A1848="","",'query (10)'!A1848)</f>
        <v>2056</v>
      </c>
      <c r="B1848" s="38">
        <f>IF('query (10)'!B1848="","",'query (10)'!B1848)</f>
        <v>19912</v>
      </c>
      <c r="C1848" s="38" t="str">
        <f>TRIM(UPPER('query (10)'!M1848))</f>
        <v>CH-357</v>
      </c>
      <c r="D1848" s="38" t="str">
        <f>TRIM(UPPER(IFERROR(_xlfn.TEXTBEFORE('query (10)'!L1848,"("),'query (10)'!L1848)))</f>
        <v>AXIAL CLEARANCE INSPECTION MACHINE</v>
      </c>
      <c r="E1848" s="38" t="str">
        <f>IFERROR(TRIM(UPPER(_xlfn.TEXTBEFORE(_xlfn.TEXTAFTER('query (10)'!L1848,"("),")"))),"")</f>
        <v/>
      </c>
      <c r="F1848" s="38" t="str">
        <f>TRIM('query (10)'!K1848)</f>
        <v>KWD3</v>
      </c>
      <c r="G1848" s="38" t="str">
        <f>IF('query (10)'!J1848="","",'query (10)'!J1848)</f>
        <v>Electrical Control</v>
      </c>
      <c r="H1848" s="38" t="str">
        <f>TRIM(UPPER('query (10)'!J1848))</f>
        <v>ELECTRICAL CONTROL</v>
      </c>
      <c r="I1848" s="38" t="str">
        <f>IF('query (10)'!F1848="","",'query (10)'!F1848)</f>
        <v>Time-based Maintenance</v>
      </c>
      <c r="J1848" s="38" t="str">
        <f>IF('query (10)'!F1848="","",IFERROR(INDEX(Cleaning_Rules!$B$14:$B$17,MATCH(TRIM('query (10)'!F1848),Cleaning_Rules!$A$14:$A$17,0)),"UNKNOWN"))</f>
        <v>TBM</v>
      </c>
      <c r="K1848" s="38" t="str">
        <f>IF('query (10)'!G1848="","",'query (10)'!G1848)</f>
        <v>เสร็จสิ้น</v>
      </c>
      <c r="L1848" s="38" t="str">
        <f>IF('query (10)'!G1848="","MISSING",IFERROR(INDEX(Cleaning_Rules!$B$5:$B$10,MATCH(TRIM('query (10)'!G1848),Cleaning_Rules!$A$5:$A$10,0)),"UNKNOWN"))</f>
        <v>COMPLETED</v>
      </c>
      <c r="M1848" s="38" t="str">
        <f>IF('query (10)'!I1848="","",'query (10)'!I1848)</f>
        <v>Electrical</v>
      </c>
      <c r="N1848" s="38" t="str">
        <f>IF('query (10)'!O1848="","",'query (10)'!O1848)</f>
        <v>Inspection</v>
      </c>
      <c r="O1848" s="38" t="str">
        <f>IF('query (10)'!P1848="","",'query (10)'!P1848)</f>
        <v>Medium</v>
      </c>
      <c r="P1848" s="38" t="str">
        <f>IF('query (10)'!N1848="","",'query (10)'!N1848)</f>
        <v xml:space="preserve">Check and Change Battery of HMI
Check Thermoscan Control Panel
Change LED Indicator
Check and Change Battery of PLC
Check Tighten of Power Supply
Check and Thermoscan Index Motor 
</v>
      </c>
      <c r="Q1848" s="38" t="str">
        <f>TRIM('query (10)'!N1848)</f>
        <v xml:space="preserve">Check and Change Battery of HMI
Check Thermoscan Control Panel
Change LED Indicator
Check and Change Battery of PLC
Check Tighten of Power Supply
Check and Thermoscan Index Motor 
</v>
      </c>
      <c r="R1848" s="38" t="str">
        <f>TRIM(UPPER('query (10)'!R1848))</f>
        <v/>
      </c>
      <c r="S1848" s="38" t="str">
        <f>TRIM(UPPER('query (10)'!S1848))</f>
        <v/>
      </c>
      <c r="T1848" s="38" t="str">
        <f>IF('query (10)'!Q1848="","",TRIM(UPPER('query (10)'!Q1848)))</f>
        <v/>
      </c>
      <c r="U1848" s="38" t="str">
        <f>IF('query (10)'!T1848="","",'query (10)'!T1848)</f>
        <v/>
      </c>
      <c r="V1848" s="39" t="str">
        <f>IF('query (10)'!T1848="","",IFERROR(VALUE('query (10)'!T1848),""))</f>
        <v/>
      </c>
      <c r="W1848" s="40">
        <f>IF('query (10)'!U1848="","",'query (10)'!U1848)</f>
        <v>0</v>
      </c>
      <c r="X1848" s="39">
        <f>IF('query (10)'!V1848="","",'query (10)'!V1848)</f>
        <v>360</v>
      </c>
      <c r="Y1848" s="41">
        <f>IF('query (10)'!W1848="","",'query (10)'!W1848)</f>
        <v>46114</v>
      </c>
      <c r="Z1848" s="41">
        <f>IF('query (10)'!X1848="","",'query (10)'!X1848)</f>
        <v>46184</v>
      </c>
      <c r="AA1848" s="41">
        <f>IF('query (10)'!Y1848="","",'query (10)'!Y1848)</f>
        <v>46184</v>
      </c>
      <c r="AB1848" s="41">
        <f>IF('query (10)'!Z1848="","",'query (10)'!Z1848)</f>
        <v>46544</v>
      </c>
      <c r="AC1848" s="38" t="str">
        <f>IF(OR('query (10)'!AA1848="",COUNTIF(Cleaning_Rules!$A$21:$A$26,TRIM('query (10)'!AA1848))&gt;0),"",TRIM('query (10)'!AA1848))</f>
        <v/>
      </c>
      <c r="AD1848" s="38" t="str">
        <f>IF('query (10)'!AB1848="","",TRIM(IFERROR(_xlfn.TEXTBEFORE('query (10)'!AB1848,"("),'query (10)'!AB1848)))</f>
        <v>เริ่มซ่อมงาน PM แล้ว รับผิดชอบโดย NATDANAI JUTHATHEP</v>
      </c>
      <c r="AE1848" s="38" t="str">
        <f>IFERROR(LOWER(TRIM(_xlfn.TEXTBEFORE(_xlfn.TEXTAFTER('query (10)'!AB1848,"("),")"))),"")</f>
        <v>juthathep-n-4697@nsk.com</v>
      </c>
      <c r="AF1848" s="38" t="str">
        <f>IF('query (10)'!AD1848="","",TRIM('query (10)'!AD1848))</f>
        <v>ณัฐดนัย จุฑาเทพ</v>
      </c>
      <c r="AG1848" s="38" t="str">
        <f>IF('query (10)'!AE1848="","",TRIM('query (10)'!AE1848))</f>
        <v>ณัฐดนัย จุฑาเทพ</v>
      </c>
      <c r="AH1848" s="38" t="str">
        <f>IF('query (10)'!AF1848="","",IFERROR(VALUE('query (10)'!AF1848),""))</f>
        <v/>
      </c>
      <c r="AI1848" s="38" t="str">
        <f>IF('query (10)'!AG1848="","",TRIM('query (10)'!AG1848))</f>
        <v/>
      </c>
      <c r="AJ1848" s="38" t="str">
        <f>IF('query (10)'!AH1848="","",IFERROR(VALUE('query (10)'!AH1848),""))</f>
        <v/>
      </c>
      <c r="AK1848" s="38" t="str">
        <f>IF('query (10)'!AI1848="","",TRIM('query (10)'!AI1848))</f>
        <v/>
      </c>
      <c r="AL1848" s="42">
        <f t="shared" si="140"/>
        <v>2026</v>
      </c>
      <c r="AM1848" s="42" t="str">
        <f t="shared" si="141"/>
        <v>2026-04</v>
      </c>
      <c r="AN1848" s="42" t="str">
        <f t="shared" ca="1" si="142"/>
        <v/>
      </c>
      <c r="AO1848" s="42" t="str">
        <f t="shared" si="143"/>
        <v>CH-357 | AXIAL CLEARANCE INSPECTION MACHINE | KWD3 | ELECTRICAL CONTROL | Time-based Maintenance | Electrical | Inspection | Medium | Check and Change Battery of HMI
Check Thermoscan Control Panel
Change LED Indicator
Check and Change Battery of PLC
Check Tighten of Power Supply
Check and Thermoscan Index Motor 
 | เริ่มซ่อมงาน PM แล้ว รับผิดชอบโดย NATDANAI JUTHATHEP | ณัฐดนัย จุฑาเทพ</v>
      </c>
      <c r="AP1848" s="42" t="str">
        <f>_xlfn.TEXTJOIN("; ",TRUE,IF(COUNTA('query (10)'!A1848:AK1848)&lt;=6,"NEAR_EMPTY_ROW",""),IF($K1848="","MISSING_STATUS",""),IF(AND($K1848="เสร็จสิ้น",$Z1848=""),"DONE_NO_ACTUAL_DATE",""),IF(AND($I1848="Condition-based Maintenance",$AH1848=""),"CBM_NO_MEASUREMENT",""),IF(OR($X1848="",$X1848=0),"INVALID_PERIOD",""),IF(AND($AA1848&lt;&gt;"",$AB1848&lt;&gt;"",$AB1848&lt;$AA1848),"DATE_SEQUENCE_ERROR",""),IF(AND($AB1848&lt;&gt;"",$AB1848&gt;DATE(2030,12,31)),"DATE_OUTLIER",""),IF($C1848="","MISSING_QRCODE",""),IF($J1848="UNKNOWN","UNKNOWN_PM_TYPE",""),IF($L1848="UNKNOWN","UNKNOWN_STATUS",""))</f>
        <v/>
      </c>
      <c r="AQ1848" s="42" t="str">
        <f t="shared" si="144"/>
        <v>NO</v>
      </c>
    </row>
    <row r="1849" spans="1:43" x14ac:dyDescent="0.3">
      <c r="A1849" s="38">
        <f>IF('query (10)'!A1849="","",'query (10)'!A1849)</f>
        <v>2057</v>
      </c>
      <c r="B1849" s="38" t="str">
        <f>IF('query (10)'!B1849="","",'query (10)'!B1849)</f>
        <v/>
      </c>
      <c r="C1849" s="38" t="str">
        <f>TRIM(UPPER('query (10)'!M1849))</f>
        <v>CH-479</v>
      </c>
      <c r="D1849" s="38" t="str">
        <f>TRIM(UPPER(IFERROR(_xlfn.TEXTBEFORE('query (10)'!L1849,"("),'query (10)'!L1849)))</f>
        <v>AXIAL CLEARANCE INSPECTION MACHINE</v>
      </c>
      <c r="E1849" s="38" t="str">
        <f>IFERROR(TRIM(UPPER(_xlfn.TEXTBEFORE(_xlfn.TEXTAFTER('query (10)'!L1849,"("),")"))),"")</f>
        <v/>
      </c>
      <c r="F1849" s="38" t="str">
        <f>TRIM('query (10)'!K1849)</f>
        <v>KWD4</v>
      </c>
      <c r="G1849" s="38" t="str">
        <f>IF('query (10)'!J1849="","",'query (10)'!J1849)</f>
        <v>Electrical Control</v>
      </c>
      <c r="H1849" s="38" t="str">
        <f>TRIM(UPPER('query (10)'!J1849))</f>
        <v>ELECTRICAL CONTROL</v>
      </c>
      <c r="I1849" s="38" t="str">
        <f>IF('query (10)'!F1849="","",'query (10)'!F1849)</f>
        <v>Time-based Maintenance</v>
      </c>
      <c r="J1849" s="38" t="str">
        <f>IF('query (10)'!F1849="","",IFERROR(INDEX(Cleaning_Rules!$B$14:$B$17,MATCH(TRIM('query (10)'!F1849),Cleaning_Rules!$A$14:$A$17,0)),"UNKNOWN"))</f>
        <v>TBM</v>
      </c>
      <c r="K1849" s="38" t="str">
        <f>IF('query (10)'!G1849="","",'query (10)'!G1849)</f>
        <v>แผนใหม่</v>
      </c>
      <c r="L1849" s="38" t="str">
        <f>IF('query (10)'!G1849="","MISSING",IFERROR(INDEX(Cleaning_Rules!$B$5:$B$10,MATCH(TRIM('query (10)'!G1849),Cleaning_Rules!$A$5:$A$10,0)),"UNKNOWN"))</f>
        <v>NEW_PLAN</v>
      </c>
      <c r="M1849" s="38" t="str">
        <f>IF('query (10)'!I1849="","",'query (10)'!I1849)</f>
        <v>Electrical</v>
      </c>
      <c r="N1849" s="38" t="str">
        <f>IF('query (10)'!O1849="","",'query (10)'!O1849)</f>
        <v>Inspection</v>
      </c>
      <c r="O1849" s="38" t="str">
        <f>IF('query (10)'!P1849="","",'query (10)'!P1849)</f>
        <v>Medium</v>
      </c>
      <c r="P1849" s="38" t="str">
        <f>IF('query (10)'!N1849="","",'query (10)'!N1849)</f>
        <v xml:space="preserve">Check and Change Battery of HMI
Check Thermoscan Control Panel
Change LED Indicator
Check and Change Battery of PLC
Check Tighten of Power Supply
Check and Thermoscan Index Motor 
</v>
      </c>
      <c r="Q1849" s="38" t="str">
        <f>TRIM('query (10)'!N1849)</f>
        <v xml:space="preserve">Check and Change Battery of HMI
Check Thermoscan Control Panel
Change LED Indicator
Check and Change Battery of PLC
Check Tighten of Power Supply
Check and Thermoscan Index Motor 
</v>
      </c>
      <c r="R1849" s="38" t="str">
        <f>TRIM(UPPER('query (10)'!R1849))</f>
        <v/>
      </c>
      <c r="S1849" s="38" t="str">
        <f>TRIM(UPPER('query (10)'!S1849))</f>
        <v/>
      </c>
      <c r="T1849" s="38" t="str">
        <f>IF('query (10)'!Q1849="","",TRIM(UPPER('query (10)'!Q1849)))</f>
        <v/>
      </c>
      <c r="U1849" s="38" t="str">
        <f>IF('query (10)'!T1849="","",'query (10)'!T1849)</f>
        <v/>
      </c>
      <c r="V1849" s="39" t="str">
        <f>IF('query (10)'!T1849="","",IFERROR(VALUE('query (10)'!T1849),""))</f>
        <v/>
      </c>
      <c r="W1849" s="40">
        <f>IF('query (10)'!U1849="","",'query (10)'!U1849)</f>
        <v>0</v>
      </c>
      <c r="X1849" s="39">
        <f>IF('query (10)'!V1849="","",'query (10)'!V1849)</f>
        <v>360</v>
      </c>
      <c r="Y1849" s="41">
        <f>IF('query (10)'!W1849="","",'query (10)'!W1849)</f>
        <v>46115</v>
      </c>
      <c r="Z1849" s="41" t="str">
        <f>IF('query (10)'!X1849="","",'query (10)'!X1849)</f>
        <v/>
      </c>
      <c r="AA1849" s="41">
        <f>IF('query (10)'!Y1849="","",'query (10)'!Y1849)</f>
        <v>46115</v>
      </c>
      <c r="AB1849" s="41">
        <f>IF('query (10)'!Z1849="","",'query (10)'!Z1849)</f>
        <v>46475</v>
      </c>
      <c r="AC1849" s="38" t="str">
        <f>IF(OR('query (10)'!AA1849="",COUNTIF(Cleaning_Rules!$A$21:$A$26,TRIM('query (10)'!AA1849))&gt;0),"",TRIM('query (10)'!AA1849))</f>
        <v/>
      </c>
      <c r="AD1849" s="38" t="str">
        <f>IF('query (10)'!AB1849="","",TRIM(IFERROR(_xlfn.TEXTBEFORE('query (10)'!AB1849,"("),'query (10)'!AB1849)))</f>
        <v/>
      </c>
      <c r="AE1849" s="38" t="str">
        <f>IFERROR(LOWER(TRIM(_xlfn.TEXTBEFORE(_xlfn.TEXTAFTER('query (10)'!AB1849,"("),")"))),"")</f>
        <v/>
      </c>
      <c r="AF1849" s="38" t="str">
        <f>IF('query (10)'!AD1849="","",TRIM('query (10)'!AD1849))</f>
        <v>ณัฐดนัย จุฑาเทพ</v>
      </c>
      <c r="AG1849" s="38" t="str">
        <f>IF('query (10)'!AE1849="","",TRIM('query (10)'!AE1849))</f>
        <v>ณัฐดนัย จุฑาเทพ</v>
      </c>
      <c r="AH1849" s="38" t="str">
        <f>IF('query (10)'!AF1849="","",IFERROR(VALUE('query (10)'!AF1849),""))</f>
        <v/>
      </c>
      <c r="AI1849" s="38" t="str">
        <f>IF('query (10)'!AG1849="","",TRIM('query (10)'!AG1849))</f>
        <v/>
      </c>
      <c r="AJ1849" s="38" t="str">
        <f>IF('query (10)'!AH1849="","",IFERROR(VALUE('query (10)'!AH1849),""))</f>
        <v/>
      </c>
      <c r="AK1849" s="38" t="str">
        <f>IF('query (10)'!AI1849="","",TRIM('query (10)'!AI1849))</f>
        <v/>
      </c>
      <c r="AL1849" s="42">
        <f t="shared" si="140"/>
        <v>2026</v>
      </c>
      <c r="AM1849" s="42" t="str">
        <f t="shared" si="141"/>
        <v>2026-04</v>
      </c>
      <c r="AN1849" s="42" t="str">
        <f t="shared" ca="1" si="142"/>
        <v>ON_SCHEDULE</v>
      </c>
      <c r="AO1849" s="42" t="str">
        <f t="shared" si="143"/>
        <v>CH-479 | AXIAL CLEARANCE INSPECTION MACHINE | KWD4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849" s="42" t="str">
        <f>_xlfn.TEXTJOIN("; ",TRUE,IF(COUNTA('query (10)'!A1849:AK1849)&lt;=6,"NEAR_EMPTY_ROW",""),IF($K1849="","MISSING_STATUS",""),IF(AND($K1849="เสร็จสิ้น",$Z1849=""),"DONE_NO_ACTUAL_DATE",""),IF(AND($I1849="Condition-based Maintenance",$AH1849=""),"CBM_NO_MEASUREMENT",""),IF(OR($X1849="",$X1849=0),"INVALID_PERIOD",""),IF(AND($AA1849&lt;&gt;"",$AB1849&lt;&gt;"",$AB1849&lt;$AA1849),"DATE_SEQUENCE_ERROR",""),IF(AND($AB1849&lt;&gt;"",$AB1849&gt;DATE(2030,12,31)),"DATE_OUTLIER",""),IF($C1849="","MISSING_QRCODE",""),IF($J1849="UNKNOWN","UNKNOWN_PM_TYPE",""),IF($L1849="UNKNOWN","UNKNOWN_STATUS",""))</f>
        <v/>
      </c>
      <c r="AQ1849" s="42" t="str">
        <f t="shared" si="144"/>
        <v>NO</v>
      </c>
    </row>
    <row r="1850" spans="1:43" x14ac:dyDescent="0.3">
      <c r="A1850" s="38">
        <f>IF('query (10)'!A1850="","",'query (10)'!A1850)</f>
        <v>2058</v>
      </c>
      <c r="B1850" s="38" t="str">
        <f>IF('query (10)'!B1850="","",'query (10)'!B1850)</f>
        <v/>
      </c>
      <c r="C1850" s="38" t="str">
        <f>TRIM(UPPER('query (10)'!M1850))</f>
        <v>CH-596</v>
      </c>
      <c r="D1850" s="38" t="str">
        <f>TRIM(UPPER(IFERROR(_xlfn.TEXTBEFORE('query (10)'!L1850,"("),'query (10)'!L1850)))</f>
        <v>AXIAL CLEARANCE INSPECTION MACHINE</v>
      </c>
      <c r="E1850" s="38" t="str">
        <f>IFERROR(TRIM(UPPER(_xlfn.TEXTBEFORE(_xlfn.TEXTAFTER('query (10)'!L1850,"("),")"))),"")</f>
        <v/>
      </c>
      <c r="F1850" s="38" t="str">
        <f>TRIM('query (10)'!K1850)</f>
        <v>KWD5</v>
      </c>
      <c r="G1850" s="38" t="str">
        <f>IF('query (10)'!J1850="","",'query (10)'!J1850)</f>
        <v>Electrical Control</v>
      </c>
      <c r="H1850" s="38" t="str">
        <f>TRIM(UPPER('query (10)'!J1850))</f>
        <v>ELECTRICAL CONTROL</v>
      </c>
      <c r="I1850" s="38" t="str">
        <f>IF('query (10)'!F1850="","",'query (10)'!F1850)</f>
        <v>Time-based Maintenance</v>
      </c>
      <c r="J1850" s="38" t="str">
        <f>IF('query (10)'!F1850="","",IFERROR(INDEX(Cleaning_Rules!$B$14:$B$17,MATCH(TRIM('query (10)'!F1850),Cleaning_Rules!$A$14:$A$17,0)),"UNKNOWN"))</f>
        <v>TBM</v>
      </c>
      <c r="K1850" s="38" t="str">
        <f>IF('query (10)'!G1850="","",'query (10)'!G1850)</f>
        <v>แผนใหม่</v>
      </c>
      <c r="L1850" s="38" t="str">
        <f>IF('query (10)'!G1850="","MISSING",IFERROR(INDEX(Cleaning_Rules!$B$5:$B$10,MATCH(TRIM('query (10)'!G1850),Cleaning_Rules!$A$5:$A$10,0)),"UNKNOWN"))</f>
        <v>NEW_PLAN</v>
      </c>
      <c r="M1850" s="38" t="str">
        <f>IF('query (10)'!I1850="","",'query (10)'!I1850)</f>
        <v>Electrical</v>
      </c>
      <c r="N1850" s="38" t="str">
        <f>IF('query (10)'!O1850="","",'query (10)'!O1850)</f>
        <v>Inspection</v>
      </c>
      <c r="O1850" s="38" t="str">
        <f>IF('query (10)'!P1850="","",'query (10)'!P1850)</f>
        <v>Medium</v>
      </c>
      <c r="P1850" s="38" t="str">
        <f>IF('query (10)'!N1850="","",'query (10)'!N1850)</f>
        <v xml:space="preserve">Check and Change Battery of HMI
Check Thermoscan Control Panel
Change LED Indicator
Check and Change Battery of PLC
Check Tighten of Power Supply
Check and Thermoscan Index Motor 
</v>
      </c>
      <c r="Q1850" s="38" t="str">
        <f>TRIM('query (10)'!N1850)</f>
        <v xml:space="preserve">Check and Change Battery of HMI
Check Thermoscan Control Panel
Change LED Indicator
Check and Change Battery of PLC
Check Tighten of Power Supply
Check and Thermoscan Index Motor 
</v>
      </c>
      <c r="R1850" s="38" t="str">
        <f>TRIM(UPPER('query (10)'!R1850))</f>
        <v/>
      </c>
      <c r="S1850" s="38" t="str">
        <f>TRIM(UPPER('query (10)'!S1850))</f>
        <v/>
      </c>
      <c r="T1850" s="38" t="str">
        <f>IF('query (10)'!Q1850="","",TRIM(UPPER('query (10)'!Q1850)))</f>
        <v/>
      </c>
      <c r="U1850" s="38" t="str">
        <f>IF('query (10)'!T1850="","",'query (10)'!T1850)</f>
        <v/>
      </c>
      <c r="V1850" s="39" t="str">
        <f>IF('query (10)'!T1850="","",IFERROR(VALUE('query (10)'!T1850),""))</f>
        <v/>
      </c>
      <c r="W1850" s="40">
        <f>IF('query (10)'!U1850="","",'query (10)'!U1850)</f>
        <v>0</v>
      </c>
      <c r="X1850" s="39">
        <f>IF('query (10)'!V1850="","",'query (10)'!V1850)</f>
        <v>360</v>
      </c>
      <c r="Y1850" s="41">
        <f>IF('query (10)'!W1850="","",'query (10)'!W1850)</f>
        <v>46116</v>
      </c>
      <c r="Z1850" s="41" t="str">
        <f>IF('query (10)'!X1850="","",'query (10)'!X1850)</f>
        <v/>
      </c>
      <c r="AA1850" s="41">
        <f>IF('query (10)'!Y1850="","",'query (10)'!Y1850)</f>
        <v>46116</v>
      </c>
      <c r="AB1850" s="41">
        <f>IF('query (10)'!Z1850="","",'query (10)'!Z1850)</f>
        <v>46476</v>
      </c>
      <c r="AC1850" s="38" t="str">
        <f>IF(OR('query (10)'!AA1850="",COUNTIF(Cleaning_Rules!$A$21:$A$26,TRIM('query (10)'!AA1850))&gt;0),"",TRIM('query (10)'!AA1850))</f>
        <v/>
      </c>
      <c r="AD1850" s="38" t="str">
        <f>IF('query (10)'!AB1850="","",TRIM(IFERROR(_xlfn.TEXTBEFORE('query (10)'!AB1850,"("),'query (10)'!AB1850)))</f>
        <v/>
      </c>
      <c r="AE1850" s="38" t="str">
        <f>IFERROR(LOWER(TRIM(_xlfn.TEXTBEFORE(_xlfn.TEXTAFTER('query (10)'!AB1850,"("),")"))),"")</f>
        <v/>
      </c>
      <c r="AF1850" s="38" t="str">
        <f>IF('query (10)'!AD1850="","",TRIM('query (10)'!AD1850))</f>
        <v>ณัฐดนัย จุฑาเทพ</v>
      </c>
      <c r="AG1850" s="38" t="str">
        <f>IF('query (10)'!AE1850="","",TRIM('query (10)'!AE1850))</f>
        <v>ณัฐดนัย จุฑาเทพ</v>
      </c>
      <c r="AH1850" s="38" t="str">
        <f>IF('query (10)'!AF1850="","",IFERROR(VALUE('query (10)'!AF1850),""))</f>
        <v/>
      </c>
      <c r="AI1850" s="38" t="str">
        <f>IF('query (10)'!AG1850="","",TRIM('query (10)'!AG1850))</f>
        <v/>
      </c>
      <c r="AJ1850" s="38" t="str">
        <f>IF('query (10)'!AH1850="","",IFERROR(VALUE('query (10)'!AH1850),""))</f>
        <v/>
      </c>
      <c r="AK1850" s="38" t="str">
        <f>IF('query (10)'!AI1850="","",TRIM('query (10)'!AI1850))</f>
        <v/>
      </c>
      <c r="AL1850" s="42">
        <f t="shared" si="140"/>
        <v>2026</v>
      </c>
      <c r="AM1850" s="42" t="str">
        <f t="shared" si="141"/>
        <v>2026-04</v>
      </c>
      <c r="AN1850" s="42" t="str">
        <f t="shared" ca="1" si="142"/>
        <v>ON_SCHEDULE</v>
      </c>
      <c r="AO1850" s="42" t="str">
        <f t="shared" si="143"/>
        <v>CH-596 | AXIAL CLEARANCE INSPECTION MACHINE | KWD5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850" s="42" t="str">
        <f>_xlfn.TEXTJOIN("; ",TRUE,IF(COUNTA('query (10)'!A1850:AK1850)&lt;=6,"NEAR_EMPTY_ROW",""),IF($K1850="","MISSING_STATUS",""),IF(AND($K1850="เสร็จสิ้น",$Z1850=""),"DONE_NO_ACTUAL_DATE",""),IF(AND($I1850="Condition-based Maintenance",$AH1850=""),"CBM_NO_MEASUREMENT",""),IF(OR($X1850="",$X1850=0),"INVALID_PERIOD",""),IF(AND($AA1850&lt;&gt;"",$AB1850&lt;&gt;"",$AB1850&lt;$AA1850),"DATE_SEQUENCE_ERROR",""),IF(AND($AB1850&lt;&gt;"",$AB1850&gt;DATE(2030,12,31)),"DATE_OUTLIER",""),IF($C1850="","MISSING_QRCODE",""),IF($J1850="UNKNOWN","UNKNOWN_PM_TYPE",""),IF($L1850="UNKNOWN","UNKNOWN_STATUS",""))</f>
        <v/>
      </c>
      <c r="AQ1850" s="42" t="str">
        <f t="shared" si="144"/>
        <v>NO</v>
      </c>
    </row>
    <row r="1851" spans="1:43" x14ac:dyDescent="0.3">
      <c r="A1851" s="38">
        <f>IF('query (10)'!A1851="","",'query (10)'!A1851)</f>
        <v>2059</v>
      </c>
      <c r="B1851" s="38" t="str">
        <f>IF('query (10)'!B1851="","",'query (10)'!B1851)</f>
        <v/>
      </c>
      <c r="C1851" s="38" t="str">
        <f>TRIM(UPPER('query (10)'!M1851))</f>
        <v>CH-705</v>
      </c>
      <c r="D1851" s="38" t="str">
        <f>TRIM(UPPER(IFERROR(_xlfn.TEXTBEFORE('query (10)'!L1851,"("),'query (10)'!L1851)))</f>
        <v>AXIAL CLEARANCE INSPECTION MACHINE</v>
      </c>
      <c r="E1851" s="38" t="str">
        <f>IFERROR(TRIM(UPPER(_xlfn.TEXTBEFORE(_xlfn.TEXTAFTER('query (10)'!L1851,"("),")"))),"")</f>
        <v/>
      </c>
      <c r="F1851" s="38" t="str">
        <f>TRIM('query (10)'!K1851)</f>
        <v>KWD6</v>
      </c>
      <c r="G1851" s="38" t="str">
        <f>IF('query (10)'!J1851="","",'query (10)'!J1851)</f>
        <v>Electrical Control</v>
      </c>
      <c r="H1851" s="38" t="str">
        <f>TRIM(UPPER('query (10)'!J1851))</f>
        <v>ELECTRICAL CONTROL</v>
      </c>
      <c r="I1851" s="38" t="str">
        <f>IF('query (10)'!F1851="","",'query (10)'!F1851)</f>
        <v>Time-based Maintenance</v>
      </c>
      <c r="J1851" s="38" t="str">
        <f>IF('query (10)'!F1851="","",IFERROR(INDEX(Cleaning_Rules!$B$14:$B$17,MATCH(TRIM('query (10)'!F1851),Cleaning_Rules!$A$14:$A$17,0)),"UNKNOWN"))</f>
        <v>TBM</v>
      </c>
      <c r="K1851" s="38" t="str">
        <f>IF('query (10)'!G1851="","",'query (10)'!G1851)</f>
        <v>แผนใหม่</v>
      </c>
      <c r="L1851" s="38" t="str">
        <f>IF('query (10)'!G1851="","MISSING",IFERROR(INDEX(Cleaning_Rules!$B$5:$B$10,MATCH(TRIM('query (10)'!G1851),Cleaning_Rules!$A$5:$A$10,0)),"UNKNOWN"))</f>
        <v>NEW_PLAN</v>
      </c>
      <c r="M1851" s="38" t="str">
        <f>IF('query (10)'!I1851="","",'query (10)'!I1851)</f>
        <v>Electrical</v>
      </c>
      <c r="N1851" s="38" t="str">
        <f>IF('query (10)'!O1851="","",'query (10)'!O1851)</f>
        <v>Inspection</v>
      </c>
      <c r="O1851" s="38" t="str">
        <f>IF('query (10)'!P1851="","",'query (10)'!P1851)</f>
        <v>Medium</v>
      </c>
      <c r="P1851" s="38" t="str">
        <f>IF('query (10)'!N1851="","",'query (10)'!N1851)</f>
        <v xml:space="preserve">Check and Change Battery of HMI
Check Thermoscan Control Panel
Change LED Indicator
Check and Change Battery of PLC
Check Tighten of Power Supply
Check and Thermoscan Index Motor 
</v>
      </c>
      <c r="Q1851" s="38" t="str">
        <f>TRIM('query (10)'!N1851)</f>
        <v xml:space="preserve">Check and Change Battery of HMI
Check Thermoscan Control Panel
Change LED Indicator
Check and Change Battery of PLC
Check Tighten of Power Supply
Check and Thermoscan Index Motor 
</v>
      </c>
      <c r="R1851" s="38" t="str">
        <f>TRIM(UPPER('query (10)'!R1851))</f>
        <v/>
      </c>
      <c r="S1851" s="38" t="str">
        <f>TRIM(UPPER('query (10)'!S1851))</f>
        <v/>
      </c>
      <c r="T1851" s="38" t="str">
        <f>IF('query (10)'!Q1851="","",TRIM(UPPER('query (10)'!Q1851)))</f>
        <v/>
      </c>
      <c r="U1851" s="38" t="str">
        <f>IF('query (10)'!T1851="","",'query (10)'!T1851)</f>
        <v/>
      </c>
      <c r="V1851" s="39" t="str">
        <f>IF('query (10)'!T1851="","",IFERROR(VALUE('query (10)'!T1851),""))</f>
        <v/>
      </c>
      <c r="W1851" s="40">
        <f>IF('query (10)'!U1851="","",'query (10)'!U1851)</f>
        <v>0</v>
      </c>
      <c r="X1851" s="39">
        <f>IF('query (10)'!V1851="","",'query (10)'!V1851)</f>
        <v>360</v>
      </c>
      <c r="Y1851" s="41">
        <f>IF('query (10)'!W1851="","",'query (10)'!W1851)</f>
        <v>46118</v>
      </c>
      <c r="Z1851" s="41" t="str">
        <f>IF('query (10)'!X1851="","",'query (10)'!X1851)</f>
        <v/>
      </c>
      <c r="AA1851" s="41">
        <f>IF('query (10)'!Y1851="","",'query (10)'!Y1851)</f>
        <v>46118</v>
      </c>
      <c r="AB1851" s="41">
        <f>IF('query (10)'!Z1851="","",'query (10)'!Z1851)</f>
        <v>46478</v>
      </c>
      <c r="AC1851" s="38" t="str">
        <f>IF(OR('query (10)'!AA1851="",COUNTIF(Cleaning_Rules!$A$21:$A$26,TRIM('query (10)'!AA1851))&gt;0),"",TRIM('query (10)'!AA1851))</f>
        <v/>
      </c>
      <c r="AD1851" s="38" t="str">
        <f>IF('query (10)'!AB1851="","",TRIM(IFERROR(_xlfn.TEXTBEFORE('query (10)'!AB1851,"("),'query (10)'!AB1851)))</f>
        <v/>
      </c>
      <c r="AE1851" s="38" t="str">
        <f>IFERROR(LOWER(TRIM(_xlfn.TEXTBEFORE(_xlfn.TEXTAFTER('query (10)'!AB1851,"("),")"))),"")</f>
        <v/>
      </c>
      <c r="AF1851" s="38" t="str">
        <f>IF('query (10)'!AD1851="","",TRIM('query (10)'!AD1851))</f>
        <v>ณัฐดนัย จุฑาเทพ</v>
      </c>
      <c r="AG1851" s="38" t="str">
        <f>IF('query (10)'!AE1851="","",TRIM('query (10)'!AE1851))</f>
        <v>ณัฐดนัย จุฑาเทพ</v>
      </c>
      <c r="AH1851" s="38" t="str">
        <f>IF('query (10)'!AF1851="","",IFERROR(VALUE('query (10)'!AF1851),""))</f>
        <v/>
      </c>
      <c r="AI1851" s="38" t="str">
        <f>IF('query (10)'!AG1851="","",TRIM('query (10)'!AG1851))</f>
        <v/>
      </c>
      <c r="AJ1851" s="38" t="str">
        <f>IF('query (10)'!AH1851="","",IFERROR(VALUE('query (10)'!AH1851),""))</f>
        <v/>
      </c>
      <c r="AK1851" s="38" t="str">
        <f>IF('query (10)'!AI1851="","",TRIM('query (10)'!AI1851))</f>
        <v/>
      </c>
      <c r="AL1851" s="42">
        <f t="shared" si="140"/>
        <v>2026</v>
      </c>
      <c r="AM1851" s="42" t="str">
        <f t="shared" si="141"/>
        <v>2026-04</v>
      </c>
      <c r="AN1851" s="42" t="str">
        <f t="shared" ca="1" si="142"/>
        <v>ON_SCHEDULE</v>
      </c>
      <c r="AO1851" s="42" t="str">
        <f t="shared" si="143"/>
        <v>CH-705 | AXIAL CLEARANCE INSPECTION MACHINE | KWD6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851" s="42" t="str">
        <f>_xlfn.TEXTJOIN("; ",TRUE,IF(COUNTA('query (10)'!A1851:AK1851)&lt;=6,"NEAR_EMPTY_ROW",""),IF($K1851="","MISSING_STATUS",""),IF(AND($K1851="เสร็จสิ้น",$Z1851=""),"DONE_NO_ACTUAL_DATE",""),IF(AND($I1851="Condition-based Maintenance",$AH1851=""),"CBM_NO_MEASUREMENT",""),IF(OR($X1851="",$X1851=0),"INVALID_PERIOD",""),IF(AND($AA1851&lt;&gt;"",$AB1851&lt;&gt;"",$AB1851&lt;$AA1851),"DATE_SEQUENCE_ERROR",""),IF(AND($AB1851&lt;&gt;"",$AB1851&gt;DATE(2030,12,31)),"DATE_OUTLIER",""),IF($C1851="","MISSING_QRCODE",""),IF($J1851="UNKNOWN","UNKNOWN_PM_TYPE",""),IF($L1851="UNKNOWN","UNKNOWN_STATUS",""))</f>
        <v/>
      </c>
      <c r="AQ1851" s="42" t="str">
        <f t="shared" si="144"/>
        <v>NO</v>
      </c>
    </row>
    <row r="1852" spans="1:43" x14ac:dyDescent="0.3">
      <c r="A1852" s="38">
        <f>IF('query (10)'!A1852="","",'query (10)'!A1852)</f>
        <v>2060</v>
      </c>
      <c r="B1852" s="38">
        <f>IF('query (10)'!B1852="","",'query (10)'!B1852)</f>
        <v>19833</v>
      </c>
      <c r="C1852" s="38" t="str">
        <f>TRIM(UPPER('query (10)'!M1852))</f>
        <v>CH-844</v>
      </c>
      <c r="D1852" s="38" t="str">
        <f>TRIM(UPPER(IFERROR(_xlfn.TEXTBEFORE('query (10)'!L1852,"("),'query (10)'!L1852)))</f>
        <v>AXIAL CLEARANCE INSPECTION MACHINE</v>
      </c>
      <c r="E1852" s="38" t="str">
        <f>IFERROR(TRIM(UPPER(_xlfn.TEXTBEFORE(_xlfn.TEXTAFTER('query (10)'!L1852,"("),")"))),"")</f>
        <v/>
      </c>
      <c r="F1852" s="38" t="str">
        <f>TRIM('query (10)'!K1852)</f>
        <v>KWD7</v>
      </c>
      <c r="G1852" s="38" t="str">
        <f>IF('query (10)'!J1852="","",'query (10)'!J1852)</f>
        <v>Electrical Control</v>
      </c>
      <c r="H1852" s="38" t="str">
        <f>TRIM(UPPER('query (10)'!J1852))</f>
        <v>ELECTRICAL CONTROL</v>
      </c>
      <c r="I1852" s="38" t="str">
        <f>IF('query (10)'!F1852="","",'query (10)'!F1852)</f>
        <v>Time-based Maintenance</v>
      </c>
      <c r="J1852" s="38" t="str">
        <f>IF('query (10)'!F1852="","",IFERROR(INDEX(Cleaning_Rules!$B$14:$B$17,MATCH(TRIM('query (10)'!F1852),Cleaning_Rules!$A$14:$A$17,0)),"UNKNOWN"))</f>
        <v>TBM</v>
      </c>
      <c r="K1852" s="38" t="str">
        <f>IF('query (10)'!G1852="","",'query (10)'!G1852)</f>
        <v>เสร็จสิ้น</v>
      </c>
      <c r="L1852" s="38" t="str">
        <f>IF('query (10)'!G1852="","MISSING",IFERROR(INDEX(Cleaning_Rules!$B$5:$B$10,MATCH(TRIM('query (10)'!G1852),Cleaning_Rules!$A$5:$A$10,0)),"UNKNOWN"))</f>
        <v>COMPLETED</v>
      </c>
      <c r="M1852" s="38" t="str">
        <f>IF('query (10)'!I1852="","",'query (10)'!I1852)</f>
        <v>Electrical</v>
      </c>
      <c r="N1852" s="38" t="str">
        <f>IF('query (10)'!O1852="","",'query (10)'!O1852)</f>
        <v>Inspection</v>
      </c>
      <c r="O1852" s="38" t="str">
        <f>IF('query (10)'!P1852="","",'query (10)'!P1852)</f>
        <v>Medium</v>
      </c>
      <c r="P1852" s="38" t="str">
        <f>IF('query (10)'!N1852="","",'query (10)'!N1852)</f>
        <v xml:space="preserve">Check and Change Battery of HMI
Check Thermoscan Control Panel
Change LED Indicator
Check and Change Battery of PLC
Check Tighten of Power Supply
Check and Thermoscan Index Motor 
</v>
      </c>
      <c r="Q1852" s="38" t="str">
        <f>TRIM('query (10)'!N1852)</f>
        <v xml:space="preserve">Check and Change Battery of HMI
Check Thermoscan Control Panel
Change LED Indicator
Check and Change Battery of PLC
Check Tighten of Power Supply
Check and Thermoscan Index Motor 
</v>
      </c>
      <c r="R1852" s="38" t="str">
        <f>TRIM(UPPER('query (10)'!R1852))</f>
        <v/>
      </c>
      <c r="S1852" s="38" t="str">
        <f>TRIM(UPPER('query (10)'!S1852))</f>
        <v/>
      </c>
      <c r="T1852" s="38" t="str">
        <f>IF('query (10)'!Q1852="","",TRIM(UPPER('query (10)'!Q1852)))</f>
        <v/>
      </c>
      <c r="U1852" s="38" t="str">
        <f>IF('query (10)'!T1852="","",'query (10)'!T1852)</f>
        <v/>
      </c>
      <c r="V1852" s="39" t="str">
        <f>IF('query (10)'!T1852="","",IFERROR(VALUE('query (10)'!T1852),""))</f>
        <v/>
      </c>
      <c r="W1852" s="40">
        <f>IF('query (10)'!U1852="","",'query (10)'!U1852)</f>
        <v>0</v>
      </c>
      <c r="X1852" s="39">
        <f>IF('query (10)'!V1852="","",'query (10)'!V1852)</f>
        <v>360</v>
      </c>
      <c r="Y1852" s="41">
        <f>IF('query (10)'!W1852="","",'query (10)'!W1852)</f>
        <v>46119</v>
      </c>
      <c r="Z1852" s="41">
        <f>IF('query (10)'!X1852="","",'query (10)'!X1852)</f>
        <v>46141</v>
      </c>
      <c r="AA1852" s="41">
        <f>IF('query (10)'!Y1852="","",'query (10)'!Y1852)</f>
        <v>46141</v>
      </c>
      <c r="AB1852" s="41">
        <f>IF('query (10)'!Z1852="","",'query (10)'!Z1852)</f>
        <v>46501</v>
      </c>
      <c r="AC1852" s="38" t="str">
        <f>IF(OR('query (10)'!AA1852="",COUNTIF(Cleaning_Rules!$A$21:$A$26,TRIM('query (10)'!AA1852))&gt;0),"",TRIM('query (10)'!AA1852))</f>
        <v/>
      </c>
      <c r="AD1852" s="38" t="str">
        <f>IF('query (10)'!AB1852="","",TRIM(IFERROR(_xlfn.TEXTBEFORE('query (10)'!AB1852,"("),'query (10)'!AB1852)))</f>
        <v>เริ่มซ่อมงาน PM แล้ว รับผิดชอบโดย PONGPITAK SONCHAI</v>
      </c>
      <c r="AE1852" s="38" t="str">
        <f>IFERROR(LOWER(TRIM(_xlfn.TEXTBEFORE(_xlfn.TEXTAFTER('query (10)'!AB1852,"("),")"))),"")</f>
        <v>sonchai-p-6240@nsk.com</v>
      </c>
      <c r="AF1852" s="38" t="str">
        <f>IF('query (10)'!AD1852="","",TRIM('query (10)'!AD1852))</f>
        <v>ณัฐดนัย จุฑาเทพ</v>
      </c>
      <c r="AG1852" s="38" t="str">
        <f>IF('query (10)'!AE1852="","",TRIM('query (10)'!AE1852))</f>
        <v>พงษ์พิทักษ์ ศรไชย</v>
      </c>
      <c r="AH1852" s="38" t="str">
        <f>IF('query (10)'!AF1852="","",IFERROR(VALUE('query (10)'!AF1852),""))</f>
        <v/>
      </c>
      <c r="AI1852" s="38" t="str">
        <f>IF('query (10)'!AG1852="","",TRIM('query (10)'!AG1852))</f>
        <v/>
      </c>
      <c r="AJ1852" s="38" t="str">
        <f>IF('query (10)'!AH1852="","",IFERROR(VALUE('query (10)'!AH1852),""))</f>
        <v/>
      </c>
      <c r="AK1852" s="38" t="str">
        <f>IF('query (10)'!AI1852="","",TRIM('query (10)'!AI1852))</f>
        <v/>
      </c>
      <c r="AL1852" s="42">
        <f t="shared" si="140"/>
        <v>2026</v>
      </c>
      <c r="AM1852" s="42" t="str">
        <f t="shared" si="141"/>
        <v>2026-04</v>
      </c>
      <c r="AN1852" s="42" t="str">
        <f t="shared" ca="1" si="142"/>
        <v/>
      </c>
      <c r="AO1852" s="42" t="str">
        <f t="shared" si="143"/>
        <v>CH-844 | AXIAL CLEARANCE INSPECTION MACHINE | KWD7 | ELECTRICAL CONTROL | Time-based Maintenance | Electrical | Inspection | Medium | Check and Change Battery of HMI
Check Thermoscan Control Panel
Change LED Indicator
Check and Change Battery of PLC
Check Tighten of Power Supply
Check and Thermoscan Index Motor 
 | เริ่มซ่อมงาน PM แล้ว รับผิดชอบโดย PONGPITAK SONCHAI | พงษ์พิทักษ์ ศรไชย</v>
      </c>
      <c r="AP1852" s="42" t="str">
        <f>_xlfn.TEXTJOIN("; ",TRUE,IF(COUNTA('query (10)'!A1852:AK1852)&lt;=6,"NEAR_EMPTY_ROW",""),IF($K1852="","MISSING_STATUS",""),IF(AND($K1852="เสร็จสิ้น",$Z1852=""),"DONE_NO_ACTUAL_DATE",""),IF(AND($I1852="Condition-based Maintenance",$AH1852=""),"CBM_NO_MEASUREMENT",""),IF(OR($X1852="",$X1852=0),"INVALID_PERIOD",""),IF(AND($AA1852&lt;&gt;"",$AB1852&lt;&gt;"",$AB1852&lt;$AA1852),"DATE_SEQUENCE_ERROR",""),IF(AND($AB1852&lt;&gt;"",$AB1852&gt;DATE(2030,12,31)),"DATE_OUTLIER",""),IF($C1852="","MISSING_QRCODE",""),IF($J1852="UNKNOWN","UNKNOWN_PM_TYPE",""),IF($L1852="UNKNOWN","UNKNOWN_STATUS",""))</f>
        <v/>
      </c>
      <c r="AQ1852" s="42" t="str">
        <f t="shared" si="144"/>
        <v>NO</v>
      </c>
    </row>
    <row r="1853" spans="1:43" x14ac:dyDescent="0.3">
      <c r="A1853" s="38">
        <f>IF('query (10)'!A1853="","",'query (10)'!A1853)</f>
        <v>2061</v>
      </c>
      <c r="B1853" s="38">
        <f>IF('query (10)'!B1853="","",'query (10)'!B1853)</f>
        <v>20819</v>
      </c>
      <c r="C1853" s="38" t="str">
        <f>TRIM(UPPER('query (10)'!M1853))</f>
        <v>AS-023</v>
      </c>
      <c r="D1853" s="38" t="str">
        <f>TRIM(UPPER(IFERROR(_xlfn.TEXTBEFORE('query (10)'!L1853,"("),'query (10)'!L1853)))</f>
        <v>GREASE INJECTION MACHINE</v>
      </c>
      <c r="E1853" s="38" t="str">
        <f>IFERROR(TRIM(UPPER(_xlfn.TEXTBEFORE(_xlfn.TEXTAFTER('query (10)'!L1853,"("),")"))),"")</f>
        <v/>
      </c>
      <c r="F1853" s="38" t="str">
        <f>TRIM('query (10)'!K1853)</f>
        <v>KWD2</v>
      </c>
      <c r="G1853" s="38" t="str">
        <f>IF('query (10)'!J1853="","",'query (10)'!J1853)</f>
        <v>Electrical Control</v>
      </c>
      <c r="H1853" s="38" t="str">
        <f>TRIM(UPPER('query (10)'!J1853))</f>
        <v>ELECTRICAL CONTROL</v>
      </c>
      <c r="I1853" s="38" t="str">
        <f>IF('query (10)'!F1853="","",'query (10)'!F1853)</f>
        <v>Time-based Maintenance</v>
      </c>
      <c r="J1853" s="38" t="str">
        <f>IF('query (10)'!F1853="","",IFERROR(INDEX(Cleaning_Rules!$B$14:$B$17,MATCH(TRIM('query (10)'!F1853),Cleaning_Rules!$A$14:$A$17,0)),"UNKNOWN"))</f>
        <v>TBM</v>
      </c>
      <c r="K1853" s="38" t="str">
        <f>IF('query (10)'!G1853="","",'query (10)'!G1853)</f>
        <v>เสร็จสิ้น</v>
      </c>
      <c r="L1853" s="38" t="str">
        <f>IF('query (10)'!G1853="","MISSING",IFERROR(INDEX(Cleaning_Rules!$B$5:$B$10,MATCH(TRIM('query (10)'!G1853),Cleaning_Rules!$A$5:$A$10,0)),"UNKNOWN"))</f>
        <v>COMPLETED</v>
      </c>
      <c r="M1853" s="38" t="str">
        <f>IF('query (10)'!I1853="","",'query (10)'!I1853)</f>
        <v>Electrical</v>
      </c>
      <c r="N1853" s="38" t="str">
        <f>IF('query (10)'!O1853="","",'query (10)'!O1853)</f>
        <v>Inspection</v>
      </c>
      <c r="O1853" s="38" t="str">
        <f>IF('query (10)'!P1853="","",'query (10)'!P1853)</f>
        <v>Medium</v>
      </c>
      <c r="P1853" s="38" t="str">
        <f>IF('query (10)'!N1853="","",'query (10)'!N1853)</f>
        <v xml:space="preserve"> Check Push botton, Emergency, Lamp, Selector switch
Check Circuit breaker, Power supply, Magnetic, Relay 
Check lens Photo sensor 
Check tight anchor point of Photo sensor
Check Area Sensor
Check Emergency Stop
</v>
      </c>
      <c r="Q1853" s="38" t="str">
        <f>TRIM('query (10)'!N1853)</f>
        <v xml:space="preserve">Check Push botton, Emergency, Lamp, Selector switch
Check Circuit breaker, Power supply, Magnetic, Relay 
Check lens Photo sensor 
Check tight anchor point of Photo sensor
Check Area Sensor
Check Emergency Stop
</v>
      </c>
      <c r="R1853" s="38" t="str">
        <f>TRIM(UPPER('query (10)'!R1853))</f>
        <v/>
      </c>
      <c r="S1853" s="38" t="str">
        <f>TRIM(UPPER('query (10)'!S1853))</f>
        <v/>
      </c>
      <c r="T1853" s="38" t="str">
        <f>IF('query (10)'!Q1853="","",TRIM(UPPER('query (10)'!Q1853)))</f>
        <v/>
      </c>
      <c r="U1853" s="38" t="str">
        <f>IF('query (10)'!T1853="","",'query (10)'!T1853)</f>
        <v/>
      </c>
      <c r="V1853" s="39" t="str">
        <f>IF('query (10)'!T1853="","",IFERROR(VALUE('query (10)'!T1853),""))</f>
        <v/>
      </c>
      <c r="W1853" s="40">
        <f>IF('query (10)'!U1853="","",'query (10)'!U1853)</f>
        <v>0</v>
      </c>
      <c r="X1853" s="39">
        <f>IF('query (10)'!V1853="","",'query (10)'!V1853)</f>
        <v>30</v>
      </c>
      <c r="Y1853" s="41">
        <f>IF('query (10)'!W1853="","",'query (10)'!W1853)</f>
        <v>46113</v>
      </c>
      <c r="Z1853" s="41">
        <f>IF('query (10)'!X1853="","",'query (10)'!X1853)</f>
        <v>46178</v>
      </c>
      <c r="AA1853" s="41">
        <f>IF('query (10)'!Y1853="","",'query (10)'!Y1853)</f>
        <v>46178</v>
      </c>
      <c r="AB1853" s="41">
        <f>IF('query (10)'!Z1853="","",'query (10)'!Z1853)</f>
        <v>46208</v>
      </c>
      <c r="AC1853" s="38" t="str">
        <f>IF(OR('query (10)'!AA1853="",COUNTIF(Cleaning_Rules!$A$21:$A$26,TRIM('query (10)'!AA1853))&gt;0),"",TRIM('query (10)'!AA1853))</f>
        <v/>
      </c>
      <c r="AD1853" s="38" t="str">
        <f>IF('query (10)'!AB1853="","",TRIM(IFERROR(_xlfn.TEXTBEFORE('query (10)'!AB1853,"("),'query (10)'!AB1853)))</f>
        <v>เริ่มซ่อมงาน PM แล้ว รับผิดชอบโดย NATDANAI JUTHATHEP</v>
      </c>
      <c r="AE1853" s="38" t="str">
        <f>IFERROR(LOWER(TRIM(_xlfn.TEXTBEFORE(_xlfn.TEXTAFTER('query (10)'!AB1853,"("),")"))),"")</f>
        <v>juthathep-n-4697@nsk.com</v>
      </c>
      <c r="AF1853" s="38" t="str">
        <f>IF('query (10)'!AD1853="","",TRIM('query (10)'!AD1853))</f>
        <v>ณัฐดนัย จุฑาเทพ</v>
      </c>
      <c r="AG1853" s="38" t="str">
        <f>IF('query (10)'!AE1853="","",TRIM('query (10)'!AE1853))</f>
        <v>ณัฐดนัย จุฑาเทพ</v>
      </c>
      <c r="AH1853" s="38" t="str">
        <f>IF('query (10)'!AF1853="","",IFERROR(VALUE('query (10)'!AF1853),""))</f>
        <v/>
      </c>
      <c r="AI1853" s="38" t="str">
        <f>IF('query (10)'!AG1853="","",TRIM('query (10)'!AG1853))</f>
        <v/>
      </c>
      <c r="AJ1853" s="38" t="str">
        <f>IF('query (10)'!AH1853="","",IFERROR(VALUE('query (10)'!AH1853),""))</f>
        <v/>
      </c>
      <c r="AK1853" s="38" t="str">
        <f>IF('query (10)'!AI1853="","",TRIM('query (10)'!AI1853))</f>
        <v/>
      </c>
      <c r="AL1853" s="42">
        <f t="shared" si="140"/>
        <v>2026</v>
      </c>
      <c r="AM1853" s="42" t="str">
        <f t="shared" si="141"/>
        <v>2026-04</v>
      </c>
      <c r="AN1853" s="42" t="str">
        <f t="shared" ca="1" si="142"/>
        <v/>
      </c>
      <c r="AO1853" s="42" t="str">
        <f t="shared" si="143"/>
        <v>AS-023 | GREASE INJECTION MACHINE | KWD2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853" s="42" t="str">
        <f>_xlfn.TEXTJOIN("; ",TRUE,IF(COUNTA('query (10)'!A1853:AK1853)&lt;=6,"NEAR_EMPTY_ROW",""),IF($K1853="","MISSING_STATUS",""),IF(AND($K1853="เสร็จสิ้น",$Z1853=""),"DONE_NO_ACTUAL_DATE",""),IF(AND($I1853="Condition-based Maintenance",$AH1853=""),"CBM_NO_MEASUREMENT",""),IF(OR($X1853="",$X1853=0),"INVALID_PERIOD",""),IF(AND($AA1853&lt;&gt;"",$AB1853&lt;&gt;"",$AB1853&lt;$AA1853),"DATE_SEQUENCE_ERROR",""),IF(AND($AB1853&lt;&gt;"",$AB1853&gt;DATE(2030,12,31)),"DATE_OUTLIER",""),IF($C1853="","MISSING_QRCODE",""),IF($J1853="UNKNOWN","UNKNOWN_PM_TYPE",""),IF($L1853="UNKNOWN","UNKNOWN_STATUS",""))</f>
        <v/>
      </c>
      <c r="AQ1853" s="42" t="str">
        <f t="shared" si="144"/>
        <v>NO</v>
      </c>
    </row>
    <row r="1854" spans="1:43" x14ac:dyDescent="0.3">
      <c r="A1854" s="38">
        <f>IF('query (10)'!A1854="","",'query (10)'!A1854)</f>
        <v>2062</v>
      </c>
      <c r="B1854" s="38">
        <f>IF('query (10)'!B1854="","",'query (10)'!B1854)</f>
        <v>19920</v>
      </c>
      <c r="C1854" s="38" t="str">
        <f>TRIM(UPPER('query (10)'!M1854))</f>
        <v>AS-358</v>
      </c>
      <c r="D1854" s="38" t="str">
        <f>TRIM(UPPER(IFERROR(_xlfn.TEXTBEFORE('query (10)'!L1854,"("),'query (10)'!L1854)))</f>
        <v>GREASE INJECTION MACHINE</v>
      </c>
      <c r="E1854" s="38" t="str">
        <f>IFERROR(TRIM(UPPER(_xlfn.TEXTBEFORE(_xlfn.TEXTAFTER('query (10)'!L1854,"("),")"))),"")</f>
        <v/>
      </c>
      <c r="F1854" s="38" t="str">
        <f>TRIM('query (10)'!K1854)</f>
        <v>KWD3</v>
      </c>
      <c r="G1854" s="38" t="str">
        <f>IF('query (10)'!J1854="","",'query (10)'!J1854)</f>
        <v>Electrical Control</v>
      </c>
      <c r="H1854" s="38" t="str">
        <f>TRIM(UPPER('query (10)'!J1854))</f>
        <v>ELECTRICAL CONTROL</v>
      </c>
      <c r="I1854" s="38" t="str">
        <f>IF('query (10)'!F1854="","",'query (10)'!F1854)</f>
        <v>Time-based Maintenance</v>
      </c>
      <c r="J1854" s="38" t="str">
        <f>IF('query (10)'!F1854="","",IFERROR(INDEX(Cleaning_Rules!$B$14:$B$17,MATCH(TRIM('query (10)'!F1854),Cleaning_Rules!$A$14:$A$17,0)),"UNKNOWN"))</f>
        <v>TBM</v>
      </c>
      <c r="K1854" s="38" t="str">
        <f>IF('query (10)'!G1854="","",'query (10)'!G1854)</f>
        <v>เสร็จสิ้น</v>
      </c>
      <c r="L1854" s="38" t="str">
        <f>IF('query (10)'!G1854="","MISSING",IFERROR(INDEX(Cleaning_Rules!$B$5:$B$10,MATCH(TRIM('query (10)'!G1854),Cleaning_Rules!$A$5:$A$10,0)),"UNKNOWN"))</f>
        <v>COMPLETED</v>
      </c>
      <c r="M1854" s="38" t="str">
        <f>IF('query (10)'!I1854="","",'query (10)'!I1854)</f>
        <v>Electrical</v>
      </c>
      <c r="N1854" s="38" t="str">
        <f>IF('query (10)'!O1854="","",'query (10)'!O1854)</f>
        <v>Inspection</v>
      </c>
      <c r="O1854" s="38" t="str">
        <f>IF('query (10)'!P1854="","",'query (10)'!P1854)</f>
        <v>Medium</v>
      </c>
      <c r="P1854" s="38" t="str">
        <f>IF('query (10)'!N1854="","",'query (10)'!N1854)</f>
        <v xml:space="preserve"> Check Push botton, Emergency, Lamp, Selector switch
Check Circuit breaker, Power supply, Magnetic, Relay 
Check lens Photo sensor 
Check tight anchor point of Photo sensor
Check Area Sensor
Check Emergency Stop
</v>
      </c>
      <c r="Q1854" s="38" t="str">
        <f>TRIM('query (10)'!N1854)</f>
        <v xml:space="preserve">Check Push botton, Emergency, Lamp, Selector switch
Check Circuit breaker, Power supply, Magnetic, Relay 
Check lens Photo sensor 
Check tight anchor point of Photo sensor
Check Area Sensor
Check Emergency Stop
</v>
      </c>
      <c r="R1854" s="38" t="str">
        <f>TRIM(UPPER('query (10)'!R1854))</f>
        <v/>
      </c>
      <c r="S1854" s="38" t="str">
        <f>TRIM(UPPER('query (10)'!S1854))</f>
        <v/>
      </c>
      <c r="T1854" s="38" t="str">
        <f>IF('query (10)'!Q1854="","",TRIM(UPPER('query (10)'!Q1854)))</f>
        <v/>
      </c>
      <c r="U1854" s="38" t="str">
        <f>IF('query (10)'!T1854="","",'query (10)'!T1854)</f>
        <v/>
      </c>
      <c r="V1854" s="39" t="str">
        <f>IF('query (10)'!T1854="","",IFERROR(VALUE('query (10)'!T1854),""))</f>
        <v/>
      </c>
      <c r="W1854" s="40">
        <f>IF('query (10)'!U1854="","",'query (10)'!U1854)</f>
        <v>0</v>
      </c>
      <c r="X1854" s="39">
        <f>IF('query (10)'!V1854="","",'query (10)'!V1854)</f>
        <v>30</v>
      </c>
      <c r="Y1854" s="41">
        <f>IF('query (10)'!W1854="","",'query (10)'!W1854)</f>
        <v>46114</v>
      </c>
      <c r="Z1854" s="41">
        <f>IF('query (10)'!X1854="","",'query (10)'!X1854)</f>
        <v>46146</v>
      </c>
      <c r="AA1854" s="41">
        <f>IF('query (10)'!Y1854="","",'query (10)'!Y1854)</f>
        <v>46146</v>
      </c>
      <c r="AB1854" s="41">
        <f>IF('query (10)'!Z1854="","",'query (10)'!Z1854)</f>
        <v>46176</v>
      </c>
      <c r="AC1854" s="38" t="str">
        <f>IF(OR('query (10)'!AA1854="",COUNTIF(Cleaning_Rules!$A$21:$A$26,TRIM('query (10)'!AA1854))&gt;0),"",TRIM('query (10)'!AA1854))</f>
        <v/>
      </c>
      <c r="AD1854" s="38" t="str">
        <f>IF('query (10)'!AB1854="","",TRIM(IFERROR(_xlfn.TEXTBEFORE('query (10)'!AB1854,"("),'query (10)'!AB1854)))</f>
        <v>เริ่มซ่อมงาน PM แล้ว รับผิดชอบโดย PONGPITAK SONCHAI</v>
      </c>
      <c r="AE1854" s="38" t="str">
        <f>IFERROR(LOWER(TRIM(_xlfn.TEXTBEFORE(_xlfn.TEXTAFTER('query (10)'!AB1854,"("),")"))),"")</f>
        <v>sonchai-p-6240@nsk.com</v>
      </c>
      <c r="AF1854" s="38" t="str">
        <f>IF('query (10)'!AD1854="","",TRIM('query (10)'!AD1854))</f>
        <v>ณัฐดนัย จุฑาเทพ</v>
      </c>
      <c r="AG1854" s="38" t="str">
        <f>IF('query (10)'!AE1854="","",TRIM('query (10)'!AE1854))</f>
        <v>พงษ์พิทักษ์ ศรไชย</v>
      </c>
      <c r="AH1854" s="38" t="str">
        <f>IF('query (10)'!AF1854="","",IFERROR(VALUE('query (10)'!AF1854),""))</f>
        <v/>
      </c>
      <c r="AI1854" s="38" t="str">
        <f>IF('query (10)'!AG1854="","",TRIM('query (10)'!AG1854))</f>
        <v/>
      </c>
      <c r="AJ1854" s="38" t="str">
        <f>IF('query (10)'!AH1854="","",IFERROR(VALUE('query (10)'!AH1854),""))</f>
        <v/>
      </c>
      <c r="AK1854" s="38" t="str">
        <f>IF('query (10)'!AI1854="","",TRIM('query (10)'!AI1854))</f>
        <v/>
      </c>
      <c r="AL1854" s="42">
        <f t="shared" si="140"/>
        <v>2026</v>
      </c>
      <c r="AM1854" s="42" t="str">
        <f t="shared" si="141"/>
        <v>2026-04</v>
      </c>
      <c r="AN1854" s="42" t="str">
        <f t="shared" ca="1" si="142"/>
        <v/>
      </c>
      <c r="AO1854" s="42" t="str">
        <f t="shared" si="143"/>
        <v>AS-358 | GREASE INJECTION MACHINE | KWD3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PONGPITAK SONCHAI | พงษ์พิทักษ์ ศรไชย</v>
      </c>
      <c r="AP1854" s="42" t="str">
        <f>_xlfn.TEXTJOIN("; ",TRUE,IF(COUNTA('query (10)'!A1854:AK1854)&lt;=6,"NEAR_EMPTY_ROW",""),IF($K1854="","MISSING_STATUS",""),IF(AND($K1854="เสร็จสิ้น",$Z1854=""),"DONE_NO_ACTUAL_DATE",""),IF(AND($I1854="Condition-based Maintenance",$AH1854=""),"CBM_NO_MEASUREMENT",""),IF(OR($X1854="",$X1854=0),"INVALID_PERIOD",""),IF(AND($AA1854&lt;&gt;"",$AB1854&lt;&gt;"",$AB1854&lt;$AA1854),"DATE_SEQUENCE_ERROR",""),IF(AND($AB1854&lt;&gt;"",$AB1854&gt;DATE(2030,12,31)),"DATE_OUTLIER",""),IF($C1854="","MISSING_QRCODE",""),IF($J1854="UNKNOWN","UNKNOWN_PM_TYPE",""),IF($L1854="UNKNOWN","UNKNOWN_STATUS",""))</f>
        <v/>
      </c>
      <c r="AQ1854" s="42" t="str">
        <f t="shared" si="144"/>
        <v>NO</v>
      </c>
    </row>
    <row r="1855" spans="1:43" x14ac:dyDescent="0.3">
      <c r="A1855" s="38">
        <f>IF('query (10)'!A1855="","",'query (10)'!A1855)</f>
        <v>2063</v>
      </c>
      <c r="B1855" s="38">
        <f>IF('query (10)'!B1855="","",'query (10)'!B1855)</f>
        <v>20846</v>
      </c>
      <c r="C1855" s="38" t="str">
        <f>TRIM(UPPER('query (10)'!M1855))</f>
        <v>AS-480</v>
      </c>
      <c r="D1855" s="38" t="str">
        <f>TRIM(UPPER(IFERROR(_xlfn.TEXTBEFORE('query (10)'!L1855,"("),'query (10)'!L1855)))</f>
        <v>GREASE INJECTION MACHINE</v>
      </c>
      <c r="E1855" s="38" t="str">
        <f>IFERROR(TRIM(UPPER(_xlfn.TEXTBEFORE(_xlfn.TEXTAFTER('query (10)'!L1855,"("),")"))),"")</f>
        <v/>
      </c>
      <c r="F1855" s="38" t="str">
        <f>TRIM('query (10)'!K1855)</f>
        <v>KWD4</v>
      </c>
      <c r="G1855" s="38" t="str">
        <f>IF('query (10)'!J1855="","",'query (10)'!J1855)</f>
        <v>Electrical Control</v>
      </c>
      <c r="H1855" s="38" t="str">
        <f>TRIM(UPPER('query (10)'!J1855))</f>
        <v>ELECTRICAL CONTROL</v>
      </c>
      <c r="I1855" s="38" t="str">
        <f>IF('query (10)'!F1855="","",'query (10)'!F1855)</f>
        <v>Time-based Maintenance</v>
      </c>
      <c r="J1855" s="38" t="str">
        <f>IF('query (10)'!F1855="","",IFERROR(INDEX(Cleaning_Rules!$B$14:$B$17,MATCH(TRIM('query (10)'!F1855),Cleaning_Rules!$A$14:$A$17,0)),"UNKNOWN"))</f>
        <v>TBM</v>
      </c>
      <c r="K1855" s="38" t="str">
        <f>IF('query (10)'!G1855="","",'query (10)'!G1855)</f>
        <v>เสร็จสิ้น</v>
      </c>
      <c r="L1855" s="38" t="str">
        <f>IF('query (10)'!G1855="","MISSING",IFERROR(INDEX(Cleaning_Rules!$B$5:$B$10,MATCH(TRIM('query (10)'!G1855),Cleaning_Rules!$A$5:$A$10,0)),"UNKNOWN"))</f>
        <v>COMPLETED</v>
      </c>
      <c r="M1855" s="38" t="str">
        <f>IF('query (10)'!I1855="","",'query (10)'!I1855)</f>
        <v>Electrical</v>
      </c>
      <c r="N1855" s="38" t="str">
        <f>IF('query (10)'!O1855="","",'query (10)'!O1855)</f>
        <v>Inspection</v>
      </c>
      <c r="O1855" s="38" t="str">
        <f>IF('query (10)'!P1855="","",'query (10)'!P1855)</f>
        <v>Medium</v>
      </c>
      <c r="P1855" s="38" t="str">
        <f>IF('query (10)'!N1855="","",'query (10)'!N1855)</f>
        <v xml:space="preserve"> Check Push botton, Emergency, Lamp, Selector switch
Check Circuit breaker, Power supply, Magnetic, Relay 
Check lens Photo sensor 
Check tight anchor point of Photo sensor
Check Area Sensor
Check Emergency Stop
</v>
      </c>
      <c r="Q1855" s="38" t="str">
        <f>TRIM('query (10)'!N1855)</f>
        <v xml:space="preserve">Check Push botton, Emergency, Lamp, Selector switch
Check Circuit breaker, Power supply, Magnetic, Relay 
Check lens Photo sensor 
Check tight anchor point of Photo sensor
Check Area Sensor
Check Emergency Stop
</v>
      </c>
      <c r="R1855" s="38" t="str">
        <f>TRIM(UPPER('query (10)'!R1855))</f>
        <v/>
      </c>
      <c r="S1855" s="38" t="str">
        <f>TRIM(UPPER('query (10)'!S1855))</f>
        <v/>
      </c>
      <c r="T1855" s="38" t="str">
        <f>IF('query (10)'!Q1855="","",TRIM(UPPER('query (10)'!Q1855)))</f>
        <v/>
      </c>
      <c r="U1855" s="38" t="str">
        <f>IF('query (10)'!T1855="","",'query (10)'!T1855)</f>
        <v/>
      </c>
      <c r="V1855" s="39" t="str">
        <f>IF('query (10)'!T1855="","",IFERROR(VALUE('query (10)'!T1855),""))</f>
        <v/>
      </c>
      <c r="W1855" s="40">
        <f>IF('query (10)'!U1855="","",'query (10)'!U1855)</f>
        <v>0</v>
      </c>
      <c r="X1855" s="39">
        <f>IF('query (10)'!V1855="","",'query (10)'!V1855)</f>
        <v>30</v>
      </c>
      <c r="Y1855" s="41">
        <f>IF('query (10)'!W1855="","",'query (10)'!W1855)</f>
        <v>46115</v>
      </c>
      <c r="Z1855" s="41">
        <f>IF('query (10)'!X1855="","",'query (10)'!X1855)</f>
        <v>46176</v>
      </c>
      <c r="AA1855" s="41">
        <f>IF('query (10)'!Y1855="","",'query (10)'!Y1855)</f>
        <v>46176</v>
      </c>
      <c r="AB1855" s="41">
        <f>IF('query (10)'!Z1855="","",'query (10)'!Z1855)</f>
        <v>46206</v>
      </c>
      <c r="AC1855" s="38" t="str">
        <f>IF(OR('query (10)'!AA1855="",COUNTIF(Cleaning_Rules!$A$21:$A$26,TRIM('query (10)'!AA1855))&gt;0),"",TRIM('query (10)'!AA1855))</f>
        <v/>
      </c>
      <c r="AD1855" s="38" t="str">
        <f>IF('query (10)'!AB1855="","",TRIM(IFERROR(_xlfn.TEXTBEFORE('query (10)'!AB1855,"("),'query (10)'!AB1855)))</f>
        <v>เริ่มซ่อมงาน PM แล้ว รับผิดชอบโดย NATDANAI JUTHATHEP</v>
      </c>
      <c r="AE1855" s="38" t="str">
        <f>IFERROR(LOWER(TRIM(_xlfn.TEXTBEFORE(_xlfn.TEXTAFTER('query (10)'!AB1855,"("),")"))),"")</f>
        <v>juthathep-n-4697@nsk.com</v>
      </c>
      <c r="AF1855" s="38" t="str">
        <f>IF('query (10)'!AD1855="","",TRIM('query (10)'!AD1855))</f>
        <v>ณัฐดนัย จุฑาเทพ</v>
      </c>
      <c r="AG1855" s="38" t="str">
        <f>IF('query (10)'!AE1855="","",TRIM('query (10)'!AE1855))</f>
        <v>ณัฐดนัย จุฑาเทพ</v>
      </c>
      <c r="AH1855" s="38" t="str">
        <f>IF('query (10)'!AF1855="","",IFERROR(VALUE('query (10)'!AF1855),""))</f>
        <v/>
      </c>
      <c r="AI1855" s="38" t="str">
        <f>IF('query (10)'!AG1855="","",TRIM('query (10)'!AG1855))</f>
        <v/>
      </c>
      <c r="AJ1855" s="38" t="str">
        <f>IF('query (10)'!AH1855="","",IFERROR(VALUE('query (10)'!AH1855),""))</f>
        <v/>
      </c>
      <c r="AK1855" s="38" t="str">
        <f>IF('query (10)'!AI1855="","",TRIM('query (10)'!AI1855))</f>
        <v/>
      </c>
      <c r="AL1855" s="42">
        <f t="shared" si="140"/>
        <v>2026</v>
      </c>
      <c r="AM1855" s="42" t="str">
        <f t="shared" si="141"/>
        <v>2026-04</v>
      </c>
      <c r="AN1855" s="42" t="str">
        <f t="shared" ca="1" si="142"/>
        <v/>
      </c>
      <c r="AO1855" s="42" t="str">
        <f t="shared" si="143"/>
        <v>AS-480 | GREASE INJECTION MACHINE | KWD4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855" s="42" t="str">
        <f>_xlfn.TEXTJOIN("; ",TRUE,IF(COUNTA('query (10)'!A1855:AK1855)&lt;=6,"NEAR_EMPTY_ROW",""),IF($K1855="","MISSING_STATUS",""),IF(AND($K1855="เสร็จสิ้น",$Z1855=""),"DONE_NO_ACTUAL_DATE",""),IF(AND($I1855="Condition-based Maintenance",$AH1855=""),"CBM_NO_MEASUREMENT",""),IF(OR($X1855="",$X1855=0),"INVALID_PERIOD",""),IF(AND($AA1855&lt;&gt;"",$AB1855&lt;&gt;"",$AB1855&lt;$AA1855),"DATE_SEQUENCE_ERROR",""),IF(AND($AB1855&lt;&gt;"",$AB1855&gt;DATE(2030,12,31)),"DATE_OUTLIER",""),IF($C1855="","MISSING_QRCODE",""),IF($J1855="UNKNOWN","UNKNOWN_PM_TYPE",""),IF($L1855="UNKNOWN","UNKNOWN_STATUS",""))</f>
        <v/>
      </c>
      <c r="AQ1855" s="42" t="str">
        <f t="shared" si="144"/>
        <v>NO</v>
      </c>
    </row>
    <row r="1856" spans="1:43" x14ac:dyDescent="0.3">
      <c r="A1856" s="38">
        <f>IF('query (10)'!A1856="","",'query (10)'!A1856)</f>
        <v>2064</v>
      </c>
      <c r="B1856" s="38">
        <f>IF('query (10)'!B1856="","",'query (10)'!B1856)</f>
        <v>20863</v>
      </c>
      <c r="C1856" s="38" t="str">
        <f>TRIM(UPPER('query (10)'!M1856))</f>
        <v>AS-597</v>
      </c>
      <c r="D1856" s="38" t="str">
        <f>TRIM(UPPER(IFERROR(_xlfn.TEXTBEFORE('query (10)'!L1856,"("),'query (10)'!L1856)))</f>
        <v>GREASE INJECTION MACHINE</v>
      </c>
      <c r="E1856" s="38" t="str">
        <f>IFERROR(TRIM(UPPER(_xlfn.TEXTBEFORE(_xlfn.TEXTAFTER('query (10)'!L1856,"("),")"))),"")</f>
        <v/>
      </c>
      <c r="F1856" s="38" t="str">
        <f>TRIM('query (10)'!K1856)</f>
        <v>KWD5</v>
      </c>
      <c r="G1856" s="38" t="str">
        <f>IF('query (10)'!J1856="","",'query (10)'!J1856)</f>
        <v>Electrical Control</v>
      </c>
      <c r="H1856" s="38" t="str">
        <f>TRIM(UPPER('query (10)'!J1856))</f>
        <v>ELECTRICAL CONTROL</v>
      </c>
      <c r="I1856" s="38" t="str">
        <f>IF('query (10)'!F1856="","",'query (10)'!F1856)</f>
        <v>Time-based Maintenance</v>
      </c>
      <c r="J1856" s="38" t="str">
        <f>IF('query (10)'!F1856="","",IFERROR(INDEX(Cleaning_Rules!$B$14:$B$17,MATCH(TRIM('query (10)'!F1856),Cleaning_Rules!$A$14:$A$17,0)),"UNKNOWN"))</f>
        <v>TBM</v>
      </c>
      <c r="K1856" s="38" t="str">
        <f>IF('query (10)'!G1856="","",'query (10)'!G1856)</f>
        <v>เสร็จสิ้น</v>
      </c>
      <c r="L1856" s="38" t="str">
        <f>IF('query (10)'!G1856="","MISSING",IFERROR(INDEX(Cleaning_Rules!$B$5:$B$10,MATCH(TRIM('query (10)'!G1856),Cleaning_Rules!$A$5:$A$10,0)),"UNKNOWN"))</f>
        <v>COMPLETED</v>
      </c>
      <c r="M1856" s="38" t="str">
        <f>IF('query (10)'!I1856="","",'query (10)'!I1856)</f>
        <v>Electrical</v>
      </c>
      <c r="N1856" s="38" t="str">
        <f>IF('query (10)'!O1856="","",'query (10)'!O1856)</f>
        <v>Inspection</v>
      </c>
      <c r="O1856" s="38" t="str">
        <f>IF('query (10)'!P1856="","",'query (10)'!P1856)</f>
        <v>Medium</v>
      </c>
      <c r="P1856" s="38" t="str">
        <f>IF('query (10)'!N1856="","",'query (10)'!N1856)</f>
        <v xml:space="preserve"> Check Push botton, Emergency, Lamp, Selector switch
Check Circuit breaker, Power supply, Magnetic, Relay 
Check lens Photo sensor 
Check tight anchor point of Photo sensor
Check Area Sensor
Check Emergency Stop
</v>
      </c>
      <c r="Q1856" s="38" t="str">
        <f>TRIM('query (10)'!N1856)</f>
        <v xml:space="preserve">Check Push botton, Emergency, Lamp, Selector switch
Check Circuit breaker, Power supply, Magnetic, Relay 
Check lens Photo sensor 
Check tight anchor point of Photo sensor
Check Area Sensor
Check Emergency Stop
</v>
      </c>
      <c r="R1856" s="38" t="str">
        <f>TRIM(UPPER('query (10)'!R1856))</f>
        <v/>
      </c>
      <c r="S1856" s="38" t="str">
        <f>TRIM(UPPER('query (10)'!S1856))</f>
        <v/>
      </c>
      <c r="T1856" s="38" t="str">
        <f>IF('query (10)'!Q1856="","",TRIM(UPPER('query (10)'!Q1856)))</f>
        <v/>
      </c>
      <c r="U1856" s="38" t="str">
        <f>IF('query (10)'!T1856="","",'query (10)'!T1856)</f>
        <v/>
      </c>
      <c r="V1856" s="39" t="str">
        <f>IF('query (10)'!T1856="","",IFERROR(VALUE('query (10)'!T1856),""))</f>
        <v/>
      </c>
      <c r="W1856" s="40">
        <f>IF('query (10)'!U1856="","",'query (10)'!U1856)</f>
        <v>0</v>
      </c>
      <c r="X1856" s="39">
        <f>IF('query (10)'!V1856="","",'query (10)'!V1856)</f>
        <v>30</v>
      </c>
      <c r="Y1856" s="41">
        <f>IF('query (10)'!W1856="","",'query (10)'!W1856)</f>
        <v>46116</v>
      </c>
      <c r="Z1856" s="41">
        <f>IF('query (10)'!X1856="","",'query (10)'!X1856)</f>
        <v>46183</v>
      </c>
      <c r="AA1856" s="41">
        <f>IF('query (10)'!Y1856="","",'query (10)'!Y1856)</f>
        <v>46183</v>
      </c>
      <c r="AB1856" s="41">
        <f>IF('query (10)'!Z1856="","",'query (10)'!Z1856)</f>
        <v>46213</v>
      </c>
      <c r="AC1856" s="38" t="str">
        <f>IF(OR('query (10)'!AA1856="",COUNTIF(Cleaning_Rules!$A$21:$A$26,TRIM('query (10)'!AA1856))&gt;0),"",TRIM('query (10)'!AA1856))</f>
        <v/>
      </c>
      <c r="AD1856" s="38" t="str">
        <f>IF('query (10)'!AB1856="","",TRIM(IFERROR(_xlfn.TEXTBEFORE('query (10)'!AB1856,"("),'query (10)'!AB1856)))</f>
        <v>เริ่มซ่อมงาน PM แล้ว รับผิดชอบโดย NATDANAI JUTHATHEP</v>
      </c>
      <c r="AE1856" s="38" t="str">
        <f>IFERROR(LOWER(TRIM(_xlfn.TEXTBEFORE(_xlfn.TEXTAFTER('query (10)'!AB1856,"("),")"))),"")</f>
        <v>juthathep-n-4697@nsk.com</v>
      </c>
      <c r="AF1856" s="38" t="str">
        <f>IF('query (10)'!AD1856="","",TRIM('query (10)'!AD1856))</f>
        <v>ณัฐดนัย จุฑาเทพ</v>
      </c>
      <c r="AG1856" s="38" t="str">
        <f>IF('query (10)'!AE1856="","",TRIM('query (10)'!AE1856))</f>
        <v>ณัฐดนัย จุฑาเทพ</v>
      </c>
      <c r="AH1856" s="38" t="str">
        <f>IF('query (10)'!AF1856="","",IFERROR(VALUE('query (10)'!AF1856),""))</f>
        <v/>
      </c>
      <c r="AI1856" s="38" t="str">
        <f>IF('query (10)'!AG1856="","",TRIM('query (10)'!AG1856))</f>
        <v/>
      </c>
      <c r="AJ1856" s="38" t="str">
        <f>IF('query (10)'!AH1856="","",IFERROR(VALUE('query (10)'!AH1856),""))</f>
        <v/>
      </c>
      <c r="AK1856" s="38" t="str">
        <f>IF('query (10)'!AI1856="","",TRIM('query (10)'!AI1856))</f>
        <v/>
      </c>
      <c r="AL1856" s="42">
        <f t="shared" si="140"/>
        <v>2026</v>
      </c>
      <c r="AM1856" s="42" t="str">
        <f t="shared" si="141"/>
        <v>2026-04</v>
      </c>
      <c r="AN1856" s="42" t="str">
        <f t="shared" ca="1" si="142"/>
        <v/>
      </c>
      <c r="AO1856" s="42" t="str">
        <f t="shared" si="143"/>
        <v>AS-597 | GREASE INJECTION MACHINE | KWD5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NATDANAI JUTHATHEP | ณัฐดนัย จุฑาเทพ</v>
      </c>
      <c r="AP1856" s="42" t="str">
        <f>_xlfn.TEXTJOIN("; ",TRUE,IF(COUNTA('query (10)'!A1856:AK1856)&lt;=6,"NEAR_EMPTY_ROW",""),IF($K1856="","MISSING_STATUS",""),IF(AND($K1856="เสร็จสิ้น",$Z1856=""),"DONE_NO_ACTUAL_DATE",""),IF(AND($I1856="Condition-based Maintenance",$AH1856=""),"CBM_NO_MEASUREMENT",""),IF(OR($X1856="",$X1856=0),"INVALID_PERIOD",""),IF(AND($AA1856&lt;&gt;"",$AB1856&lt;&gt;"",$AB1856&lt;$AA1856),"DATE_SEQUENCE_ERROR",""),IF(AND($AB1856&lt;&gt;"",$AB1856&gt;DATE(2030,12,31)),"DATE_OUTLIER",""),IF($C1856="","MISSING_QRCODE",""),IF($J1856="UNKNOWN","UNKNOWN_PM_TYPE",""),IF($L1856="UNKNOWN","UNKNOWN_STATUS",""))</f>
        <v/>
      </c>
      <c r="AQ1856" s="42" t="str">
        <f t="shared" si="144"/>
        <v>NO</v>
      </c>
    </row>
    <row r="1857" spans="1:43" x14ac:dyDescent="0.3">
      <c r="A1857" s="38">
        <f>IF('query (10)'!A1857="","",'query (10)'!A1857)</f>
        <v>2065</v>
      </c>
      <c r="B1857" s="38" t="str">
        <f>IF('query (10)'!B1857="","",'query (10)'!B1857)</f>
        <v/>
      </c>
      <c r="C1857" s="38" t="str">
        <f>TRIM(UPPER('query (10)'!M1857))</f>
        <v>AS-706</v>
      </c>
      <c r="D1857" s="38" t="str">
        <f>TRIM(UPPER(IFERROR(_xlfn.TEXTBEFORE('query (10)'!L1857,"("),'query (10)'!L1857)))</f>
        <v>GREASE INJECTION MACHINE</v>
      </c>
      <c r="E1857" s="38" t="str">
        <f>IFERROR(TRIM(UPPER(_xlfn.TEXTBEFORE(_xlfn.TEXTAFTER('query (10)'!L1857,"("),")"))),"")</f>
        <v/>
      </c>
      <c r="F1857" s="38" t="str">
        <f>TRIM('query (10)'!K1857)</f>
        <v>KWD6</v>
      </c>
      <c r="G1857" s="38" t="str">
        <f>IF('query (10)'!J1857="","",'query (10)'!J1857)</f>
        <v>Electrical Control</v>
      </c>
      <c r="H1857" s="38" t="str">
        <f>TRIM(UPPER('query (10)'!J1857))</f>
        <v>ELECTRICAL CONTROL</v>
      </c>
      <c r="I1857" s="38" t="str">
        <f>IF('query (10)'!F1857="","",'query (10)'!F1857)</f>
        <v>Time-based Maintenance</v>
      </c>
      <c r="J1857" s="38" t="str">
        <f>IF('query (10)'!F1857="","",IFERROR(INDEX(Cleaning_Rules!$B$14:$B$17,MATCH(TRIM('query (10)'!F1857),Cleaning_Rules!$A$14:$A$17,0)),"UNKNOWN"))</f>
        <v>TBM</v>
      </c>
      <c r="K1857" s="38" t="str">
        <f>IF('query (10)'!G1857="","",'query (10)'!G1857)</f>
        <v>แผนใหม่</v>
      </c>
      <c r="L1857" s="38" t="str">
        <f>IF('query (10)'!G1857="","MISSING",IFERROR(INDEX(Cleaning_Rules!$B$5:$B$10,MATCH(TRIM('query (10)'!G1857),Cleaning_Rules!$A$5:$A$10,0)),"UNKNOWN"))</f>
        <v>NEW_PLAN</v>
      </c>
      <c r="M1857" s="38" t="str">
        <f>IF('query (10)'!I1857="","",'query (10)'!I1857)</f>
        <v>Electrical</v>
      </c>
      <c r="N1857" s="38" t="str">
        <f>IF('query (10)'!O1857="","",'query (10)'!O1857)</f>
        <v>Inspection</v>
      </c>
      <c r="O1857" s="38" t="str">
        <f>IF('query (10)'!P1857="","",'query (10)'!P1857)</f>
        <v>Medium</v>
      </c>
      <c r="P1857" s="38" t="str">
        <f>IF('query (10)'!N1857="","",'query (10)'!N1857)</f>
        <v xml:space="preserve"> Check Push botton, Emergency, Lamp, Selector switch
Check Circuit breaker, Power supply, Magnetic, Relay 
Check lens Photo sensor 
Check tight anchor point of Photo sensor
Check Area Sensor
Check Emergency Stop
</v>
      </c>
      <c r="Q1857" s="38" t="str">
        <f>TRIM('query (10)'!N1857)</f>
        <v xml:space="preserve">Check Push botton, Emergency, Lamp, Selector switch
Check Circuit breaker, Power supply, Magnetic, Relay 
Check lens Photo sensor 
Check tight anchor point of Photo sensor
Check Area Sensor
Check Emergency Stop
</v>
      </c>
      <c r="R1857" s="38" t="str">
        <f>TRIM(UPPER('query (10)'!R1857))</f>
        <v/>
      </c>
      <c r="S1857" s="38" t="str">
        <f>TRIM(UPPER('query (10)'!S1857))</f>
        <v/>
      </c>
      <c r="T1857" s="38" t="str">
        <f>IF('query (10)'!Q1857="","",TRIM(UPPER('query (10)'!Q1857)))</f>
        <v/>
      </c>
      <c r="U1857" s="38" t="str">
        <f>IF('query (10)'!T1857="","",'query (10)'!T1857)</f>
        <v/>
      </c>
      <c r="V1857" s="39" t="str">
        <f>IF('query (10)'!T1857="","",IFERROR(VALUE('query (10)'!T1857),""))</f>
        <v/>
      </c>
      <c r="W1857" s="40">
        <f>IF('query (10)'!U1857="","",'query (10)'!U1857)</f>
        <v>0</v>
      </c>
      <c r="X1857" s="39">
        <f>IF('query (10)'!V1857="","",'query (10)'!V1857)</f>
        <v>30</v>
      </c>
      <c r="Y1857" s="41">
        <f>IF('query (10)'!W1857="","",'query (10)'!W1857)</f>
        <v>46118</v>
      </c>
      <c r="Z1857" s="41" t="str">
        <f>IF('query (10)'!X1857="","",'query (10)'!X1857)</f>
        <v/>
      </c>
      <c r="AA1857" s="41">
        <f>IF('query (10)'!Y1857="","",'query (10)'!Y1857)</f>
        <v>46118</v>
      </c>
      <c r="AB1857" s="41">
        <f>IF('query (10)'!Z1857="","",'query (10)'!Z1857)</f>
        <v>46148</v>
      </c>
      <c r="AC1857" s="38" t="str">
        <f>IF(OR('query (10)'!AA1857="",COUNTIF(Cleaning_Rules!$A$21:$A$26,TRIM('query (10)'!AA1857))&gt;0),"",TRIM('query (10)'!AA1857))</f>
        <v/>
      </c>
      <c r="AD1857" s="38" t="str">
        <f>IF('query (10)'!AB1857="","",TRIM(IFERROR(_xlfn.TEXTBEFORE('query (10)'!AB1857,"("),'query (10)'!AB1857)))</f>
        <v/>
      </c>
      <c r="AE1857" s="38" t="str">
        <f>IFERROR(LOWER(TRIM(_xlfn.TEXTBEFORE(_xlfn.TEXTAFTER('query (10)'!AB1857,"("),")"))),"")</f>
        <v/>
      </c>
      <c r="AF1857" s="38" t="str">
        <f>IF('query (10)'!AD1857="","",TRIM('query (10)'!AD1857))</f>
        <v>ณัฐดนัย จุฑาเทพ</v>
      </c>
      <c r="AG1857" s="38" t="str">
        <f>IF('query (10)'!AE1857="","",TRIM('query (10)'!AE1857))</f>
        <v>ณัฐดนัย จุฑาเทพ</v>
      </c>
      <c r="AH1857" s="38" t="str">
        <f>IF('query (10)'!AF1857="","",IFERROR(VALUE('query (10)'!AF1857),""))</f>
        <v/>
      </c>
      <c r="AI1857" s="38" t="str">
        <f>IF('query (10)'!AG1857="","",TRIM('query (10)'!AG1857))</f>
        <v/>
      </c>
      <c r="AJ1857" s="38" t="str">
        <f>IF('query (10)'!AH1857="","",IFERROR(VALUE('query (10)'!AH1857),""))</f>
        <v/>
      </c>
      <c r="AK1857" s="38" t="str">
        <f>IF('query (10)'!AI1857="","",TRIM('query (10)'!AI1857))</f>
        <v/>
      </c>
      <c r="AL1857" s="42">
        <f t="shared" si="140"/>
        <v>2026</v>
      </c>
      <c r="AM1857" s="42" t="str">
        <f t="shared" si="141"/>
        <v>2026-04</v>
      </c>
      <c r="AN1857" s="42" t="str">
        <f t="shared" ca="1" si="142"/>
        <v>OVERDUE</v>
      </c>
      <c r="AO1857" s="42" t="str">
        <f t="shared" si="143"/>
        <v>AS-706 | GREASE INJECTION MACHINE | KWD6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ณัฐดนัย จุฑาเทพ</v>
      </c>
      <c r="AP1857" s="42" t="str">
        <f>_xlfn.TEXTJOIN("; ",TRUE,IF(COUNTA('query (10)'!A1857:AK1857)&lt;=6,"NEAR_EMPTY_ROW",""),IF($K1857="","MISSING_STATUS",""),IF(AND($K1857="เสร็จสิ้น",$Z1857=""),"DONE_NO_ACTUAL_DATE",""),IF(AND($I1857="Condition-based Maintenance",$AH1857=""),"CBM_NO_MEASUREMENT",""),IF(OR($X1857="",$X1857=0),"INVALID_PERIOD",""),IF(AND($AA1857&lt;&gt;"",$AB1857&lt;&gt;"",$AB1857&lt;$AA1857),"DATE_SEQUENCE_ERROR",""),IF(AND($AB1857&lt;&gt;"",$AB1857&gt;DATE(2030,12,31)),"DATE_OUTLIER",""),IF($C1857="","MISSING_QRCODE",""),IF($J1857="UNKNOWN","UNKNOWN_PM_TYPE",""),IF($L1857="UNKNOWN","UNKNOWN_STATUS",""))</f>
        <v/>
      </c>
      <c r="AQ1857" s="42" t="str">
        <f t="shared" si="144"/>
        <v>NO</v>
      </c>
    </row>
    <row r="1858" spans="1:43" x14ac:dyDescent="0.3">
      <c r="A1858" s="38">
        <f>IF('query (10)'!A1858="","",'query (10)'!A1858)</f>
        <v>2066</v>
      </c>
      <c r="B1858" s="38">
        <f>IF('query (10)'!B1858="","",'query (10)'!B1858)</f>
        <v>19841</v>
      </c>
      <c r="C1858" s="38" t="str">
        <f>TRIM(UPPER('query (10)'!M1858))</f>
        <v>AS-845</v>
      </c>
      <c r="D1858" s="38" t="str">
        <f>TRIM(UPPER(IFERROR(_xlfn.TEXTBEFORE('query (10)'!L1858,"("),'query (10)'!L1858)))</f>
        <v>GREASE INJECTION MACHINE</v>
      </c>
      <c r="E1858" s="38" t="str">
        <f>IFERROR(TRIM(UPPER(_xlfn.TEXTBEFORE(_xlfn.TEXTAFTER('query (10)'!L1858,"("),")"))),"")</f>
        <v/>
      </c>
      <c r="F1858" s="38" t="str">
        <f>TRIM('query (10)'!K1858)</f>
        <v>KWD7</v>
      </c>
      <c r="G1858" s="38" t="str">
        <f>IF('query (10)'!J1858="","",'query (10)'!J1858)</f>
        <v>Electrical Control</v>
      </c>
      <c r="H1858" s="38" t="str">
        <f>TRIM(UPPER('query (10)'!J1858))</f>
        <v>ELECTRICAL CONTROL</v>
      </c>
      <c r="I1858" s="38" t="str">
        <f>IF('query (10)'!F1858="","",'query (10)'!F1858)</f>
        <v>Time-based Maintenance</v>
      </c>
      <c r="J1858" s="38" t="str">
        <f>IF('query (10)'!F1858="","",IFERROR(INDEX(Cleaning_Rules!$B$14:$B$17,MATCH(TRIM('query (10)'!F1858),Cleaning_Rules!$A$14:$A$17,0)),"UNKNOWN"))</f>
        <v>TBM</v>
      </c>
      <c r="K1858" s="38" t="str">
        <f>IF('query (10)'!G1858="","",'query (10)'!G1858)</f>
        <v>กำลังดำเนินการ</v>
      </c>
      <c r="L1858" s="38" t="str">
        <f>IF('query (10)'!G1858="","MISSING",IFERROR(INDEX(Cleaning_Rules!$B$5:$B$10,MATCH(TRIM('query (10)'!G1858),Cleaning_Rules!$A$5:$A$10,0)),"UNKNOWN"))</f>
        <v>IN_PROGRESS</v>
      </c>
      <c r="M1858" s="38" t="str">
        <f>IF('query (10)'!I1858="","",'query (10)'!I1858)</f>
        <v>Electrical</v>
      </c>
      <c r="N1858" s="38" t="str">
        <f>IF('query (10)'!O1858="","",'query (10)'!O1858)</f>
        <v>Inspection</v>
      </c>
      <c r="O1858" s="38" t="str">
        <f>IF('query (10)'!P1858="","",'query (10)'!P1858)</f>
        <v>Medium</v>
      </c>
      <c r="P1858" s="38" t="str">
        <f>IF('query (10)'!N1858="","",'query (10)'!N1858)</f>
        <v xml:space="preserve"> Check Push botton, Emergency, Lamp, Selector switch
Check Circuit breaker, Power supply, Magnetic, Relay 
Check lens Photo sensor 
Check tight anchor point of Photo sensor
Check Area Sensor
Check Emergency Stop
</v>
      </c>
      <c r="Q1858" s="38" t="str">
        <f>TRIM('query (10)'!N1858)</f>
        <v xml:space="preserve">Check Push botton, Emergency, Lamp, Selector switch
Check Circuit breaker, Power supply, Magnetic, Relay 
Check lens Photo sensor 
Check tight anchor point of Photo sensor
Check Area Sensor
Check Emergency Stop
</v>
      </c>
      <c r="R1858" s="38" t="str">
        <f>TRIM(UPPER('query (10)'!R1858))</f>
        <v/>
      </c>
      <c r="S1858" s="38" t="str">
        <f>TRIM(UPPER('query (10)'!S1858))</f>
        <v/>
      </c>
      <c r="T1858" s="38" t="str">
        <f>IF('query (10)'!Q1858="","",TRIM(UPPER('query (10)'!Q1858)))</f>
        <v/>
      </c>
      <c r="U1858" s="38" t="str">
        <f>IF('query (10)'!T1858="","",'query (10)'!T1858)</f>
        <v/>
      </c>
      <c r="V1858" s="39" t="str">
        <f>IF('query (10)'!T1858="","",IFERROR(VALUE('query (10)'!T1858),""))</f>
        <v/>
      </c>
      <c r="W1858" s="40">
        <f>IF('query (10)'!U1858="","",'query (10)'!U1858)</f>
        <v>0</v>
      </c>
      <c r="X1858" s="39">
        <f>IF('query (10)'!V1858="","",'query (10)'!V1858)</f>
        <v>30</v>
      </c>
      <c r="Y1858" s="41">
        <f>IF('query (10)'!W1858="","",'query (10)'!W1858)</f>
        <v>46119</v>
      </c>
      <c r="Z1858" s="41" t="str">
        <f>IF('query (10)'!X1858="","",'query (10)'!X1858)</f>
        <v/>
      </c>
      <c r="AA1858" s="41">
        <f>IF('query (10)'!Y1858="","",'query (10)'!Y1858)</f>
        <v>46119</v>
      </c>
      <c r="AB1858" s="41">
        <f>IF('query (10)'!Z1858="","",'query (10)'!Z1858)</f>
        <v>46149</v>
      </c>
      <c r="AC1858" s="38" t="str">
        <f>IF(OR('query (10)'!AA1858="",COUNTIF(Cleaning_Rules!$A$21:$A$26,TRIM('query (10)'!AA1858))&gt;0),"",TRIM('query (10)'!AA1858))</f>
        <v/>
      </c>
      <c r="AD1858" s="38" t="str">
        <f>IF('query (10)'!AB1858="","",TRIM(IFERROR(_xlfn.TEXTBEFORE('query (10)'!AB1858,"("),'query (10)'!AB1858)))</f>
        <v>เริ่มซ่อมงาน PM แล้ว รับผิดชอบโดย PAHLA SEEDANG</v>
      </c>
      <c r="AE1858" s="38" t="str">
        <f>IFERROR(LOWER(TRIM(_xlfn.TEXTBEFORE(_xlfn.TEXTAFTER('query (10)'!AB1858,"("),")"))),"")</f>
        <v>pahla@nsk.com</v>
      </c>
      <c r="AF1858" s="38" t="str">
        <f>IF('query (10)'!AD1858="","",TRIM('query (10)'!AD1858))</f>
        <v>ณัฐดนัย จุฑาเทพ</v>
      </c>
      <c r="AG1858" s="38" t="str">
        <f>IF('query (10)'!AE1858="","",TRIM('query (10)'!AE1858))</f>
        <v>อัมรินทร์ รักษาพล</v>
      </c>
      <c r="AH1858" s="38" t="str">
        <f>IF('query (10)'!AF1858="","",IFERROR(VALUE('query (10)'!AF1858),""))</f>
        <v/>
      </c>
      <c r="AI1858" s="38" t="str">
        <f>IF('query (10)'!AG1858="","",TRIM('query (10)'!AG1858))</f>
        <v/>
      </c>
      <c r="AJ1858" s="38" t="str">
        <f>IF('query (10)'!AH1858="","",IFERROR(VALUE('query (10)'!AH1858),""))</f>
        <v/>
      </c>
      <c r="AK1858" s="38" t="str">
        <f>IF('query (10)'!AI1858="","",TRIM('query (10)'!AI1858))</f>
        <v/>
      </c>
      <c r="AL1858" s="42">
        <f t="shared" si="140"/>
        <v>2026</v>
      </c>
      <c r="AM1858" s="42" t="str">
        <f t="shared" si="141"/>
        <v>2026-04</v>
      </c>
      <c r="AN1858" s="42" t="str">
        <f t="shared" ca="1" si="142"/>
        <v>OVERDUE</v>
      </c>
      <c r="AO1858" s="42" t="str">
        <f t="shared" si="143"/>
        <v>AS-845 | GREASE INJECTION MACHINE | KWD7 | ELECTRICAL CONTROL | Time-based Maintenance | Electrical | Inspection | Medium | Check Push botton, Emergency, Lamp, Selector switch
Check Circuit breaker, Power supply, Magnetic, Relay 
Check lens Photo sensor 
Check tight anchor point of Photo sensor
Check Area Sensor
Check Emergency Stop
 | เริ่มซ่อมงาน PM แล้ว รับผิดชอบโดย PAHLA SEEDANG | อัมรินทร์ รักษาพล</v>
      </c>
      <c r="AP1858" s="42" t="str">
        <f>_xlfn.TEXTJOIN("; ",TRUE,IF(COUNTA('query (10)'!A1858:AK1858)&lt;=6,"NEAR_EMPTY_ROW",""),IF($K1858="","MISSING_STATUS",""),IF(AND($K1858="เสร็จสิ้น",$Z1858=""),"DONE_NO_ACTUAL_DATE",""),IF(AND($I1858="Condition-based Maintenance",$AH1858=""),"CBM_NO_MEASUREMENT",""),IF(OR($X1858="",$X1858=0),"INVALID_PERIOD",""),IF(AND($AA1858&lt;&gt;"",$AB1858&lt;&gt;"",$AB1858&lt;$AA1858),"DATE_SEQUENCE_ERROR",""),IF(AND($AB1858&lt;&gt;"",$AB1858&gt;DATE(2030,12,31)),"DATE_OUTLIER",""),IF($C1858="","MISSING_QRCODE",""),IF($J1858="UNKNOWN","UNKNOWN_PM_TYPE",""),IF($L1858="UNKNOWN","UNKNOWN_STATUS",""))</f>
        <v/>
      </c>
      <c r="AQ1858" s="42" t="str">
        <f t="shared" si="144"/>
        <v>NO</v>
      </c>
    </row>
    <row r="1859" spans="1:43" x14ac:dyDescent="0.3">
      <c r="A1859" s="38">
        <f>IF('query (10)'!A1859="","",'query (10)'!A1859)</f>
        <v>2067</v>
      </c>
      <c r="B1859" s="38" t="str">
        <f>IF('query (10)'!B1859="","",'query (10)'!B1859)</f>
        <v/>
      </c>
      <c r="C1859" s="38" t="str">
        <f>TRIM(UPPER('query (10)'!M1859))</f>
        <v>AS-023</v>
      </c>
      <c r="D1859" s="38" t="str">
        <f>TRIM(UPPER(IFERROR(_xlfn.TEXTBEFORE('query (10)'!L1859,"("),'query (10)'!L1859)))</f>
        <v>GREASE INJECTION MACHINE</v>
      </c>
      <c r="E1859" s="38" t="str">
        <f>IFERROR(TRIM(UPPER(_xlfn.TEXTBEFORE(_xlfn.TEXTAFTER('query (10)'!L1859,"("),")"))),"")</f>
        <v/>
      </c>
      <c r="F1859" s="38" t="str">
        <f>TRIM('query (10)'!K1859)</f>
        <v>KWD2</v>
      </c>
      <c r="G1859" s="38" t="str">
        <f>IF('query (10)'!J1859="","",'query (10)'!J1859)</f>
        <v>Electrical Control</v>
      </c>
      <c r="H1859" s="38" t="str">
        <f>TRIM(UPPER('query (10)'!J1859))</f>
        <v>ELECTRICAL CONTROL</v>
      </c>
      <c r="I1859" s="38" t="str">
        <f>IF('query (10)'!F1859="","",'query (10)'!F1859)</f>
        <v>Time-based Maintenance</v>
      </c>
      <c r="J1859" s="38" t="str">
        <f>IF('query (10)'!F1859="","",IFERROR(INDEX(Cleaning_Rules!$B$14:$B$17,MATCH(TRIM('query (10)'!F1859),Cleaning_Rules!$A$14:$A$17,0)),"UNKNOWN"))</f>
        <v>TBM</v>
      </c>
      <c r="K1859" s="38" t="str">
        <f>IF('query (10)'!G1859="","",'query (10)'!G1859)</f>
        <v>แผนใหม่</v>
      </c>
      <c r="L1859" s="38" t="str">
        <f>IF('query (10)'!G1859="","MISSING",IFERROR(INDEX(Cleaning_Rules!$B$5:$B$10,MATCH(TRIM('query (10)'!G1859),Cleaning_Rules!$A$5:$A$10,0)),"UNKNOWN"))</f>
        <v>NEW_PLAN</v>
      </c>
      <c r="M1859" s="38" t="str">
        <f>IF('query (10)'!I1859="","",'query (10)'!I1859)</f>
        <v>Electrical</v>
      </c>
      <c r="N1859" s="38" t="str">
        <f>IF('query (10)'!O1859="","",'query (10)'!O1859)</f>
        <v>Inspection</v>
      </c>
      <c r="O1859" s="38" t="str">
        <f>IF('query (10)'!P1859="","",'query (10)'!P1859)</f>
        <v>Medium</v>
      </c>
      <c r="P1859" s="38" t="str">
        <f>IF('query (10)'!N1859="","",'query (10)'!N1859)</f>
        <v xml:space="preserve">Check Touch screen 
Check Cable and Connector
Check oil leak in Control Panel
Check Wire insulation of Reed Switch
Check Connecting Pole of Reed Switch
Check Connecting Pole of Proximity Switch
Check Surface of Proximity
Check Wire insulation of Photo sensor
</v>
      </c>
      <c r="Q1859" s="38" t="str">
        <f>TRIM('query (10)'!N1859)</f>
        <v xml:space="preserve">Check Touch screen 
Check Cable and Connector
Check oil leak in Control Panel
Check Wire insulation of Reed Switch
Check Connecting Pole of Reed Switch
Check Connecting Pole of Proximity Switch
Check Surface of Proximity
Check Wire insulation of Photo sensor
</v>
      </c>
      <c r="R1859" s="38" t="str">
        <f>TRIM(UPPER('query (10)'!R1859))</f>
        <v/>
      </c>
      <c r="S1859" s="38" t="str">
        <f>TRIM(UPPER('query (10)'!S1859))</f>
        <v/>
      </c>
      <c r="T1859" s="38" t="str">
        <f>IF('query (10)'!Q1859="","",TRIM(UPPER('query (10)'!Q1859)))</f>
        <v/>
      </c>
      <c r="U1859" s="38" t="str">
        <f>IF('query (10)'!T1859="","",'query (10)'!T1859)</f>
        <v/>
      </c>
      <c r="V1859" s="39" t="str">
        <f>IF('query (10)'!T1859="","",IFERROR(VALUE('query (10)'!T1859),""))</f>
        <v/>
      </c>
      <c r="W1859" s="40">
        <f>IF('query (10)'!U1859="","",'query (10)'!U1859)</f>
        <v>0</v>
      </c>
      <c r="X1859" s="39">
        <f>IF('query (10)'!V1859="","",'query (10)'!V1859)</f>
        <v>90</v>
      </c>
      <c r="Y1859" s="41">
        <f>IF('query (10)'!W1859="","",'query (10)'!W1859)</f>
        <v>46113</v>
      </c>
      <c r="Z1859" s="41" t="str">
        <f>IF('query (10)'!X1859="","",'query (10)'!X1859)</f>
        <v/>
      </c>
      <c r="AA1859" s="41">
        <f>IF('query (10)'!Y1859="","",'query (10)'!Y1859)</f>
        <v>46113</v>
      </c>
      <c r="AB1859" s="41">
        <f>IF('query (10)'!Z1859="","",'query (10)'!Z1859)</f>
        <v>46203</v>
      </c>
      <c r="AC1859" s="38" t="str">
        <f>IF(OR('query (10)'!AA1859="",COUNTIF(Cleaning_Rules!$A$21:$A$26,TRIM('query (10)'!AA1859))&gt;0),"",TRIM('query (10)'!AA1859))</f>
        <v/>
      </c>
      <c r="AD1859" s="38" t="str">
        <f>IF('query (10)'!AB1859="","",TRIM(IFERROR(_xlfn.TEXTBEFORE('query (10)'!AB1859,"("),'query (10)'!AB1859)))</f>
        <v/>
      </c>
      <c r="AE1859" s="38" t="str">
        <f>IFERROR(LOWER(TRIM(_xlfn.TEXTBEFORE(_xlfn.TEXTAFTER('query (10)'!AB1859,"("),")"))),"")</f>
        <v/>
      </c>
      <c r="AF1859" s="38" t="str">
        <f>IF('query (10)'!AD1859="","",TRIM('query (10)'!AD1859))</f>
        <v>ณัฐดนัย จุฑาเทพ</v>
      </c>
      <c r="AG1859" s="38" t="str">
        <f>IF('query (10)'!AE1859="","",TRIM('query (10)'!AE1859))</f>
        <v>ณัฐดนัย จุฑาเทพ</v>
      </c>
      <c r="AH1859" s="38" t="str">
        <f>IF('query (10)'!AF1859="","",IFERROR(VALUE('query (10)'!AF1859),""))</f>
        <v/>
      </c>
      <c r="AI1859" s="38" t="str">
        <f>IF('query (10)'!AG1859="","",TRIM('query (10)'!AG1859))</f>
        <v/>
      </c>
      <c r="AJ1859" s="38" t="str">
        <f>IF('query (10)'!AH1859="","",IFERROR(VALUE('query (10)'!AH1859),""))</f>
        <v/>
      </c>
      <c r="AK1859" s="38" t="str">
        <f>IF('query (10)'!AI1859="","",TRIM('query (10)'!AI1859))</f>
        <v/>
      </c>
      <c r="AL1859" s="42">
        <f t="shared" ref="AL1859:AL1922" si="145">IF($Y1859="","",YEAR($Y1859))</f>
        <v>2026</v>
      </c>
      <c r="AM1859" s="42" t="str">
        <f t="shared" ref="AM1859:AM1922" si="146">IF($Y1859="","",TEXT($Y1859,"yyyy-mm"))</f>
        <v>2026-04</v>
      </c>
      <c r="AN1859" s="42" t="str">
        <f t="shared" ref="AN1859:AN1922" ca="1" si="147">IF(OR($AB1859="",$L1859="COMPLETED"),"",IF($AB1859&lt;TODAY(),"OVERDUE","ON_SCHEDULE"))</f>
        <v>OVERDUE</v>
      </c>
      <c r="AO1859" s="42" t="str">
        <f t="shared" ref="AO1859:AO1922" si="148">_xlfn.TEXTJOIN(" | ",TRUE,$C1859,$D1859,$E1859,$F1859,$H1859,$I1859,$M1859,$N1859,$O1859,$Q1859,$R1859,$S1859,$T1859,$AC1859,$AD1859,$AG1859)</f>
        <v>AS-023 | GREASE INJECTION MACHINE | KWD2 | ELECTRICAL CONTROL | Time-based Maintenance | Electrical | Inspection | Medium | Check Touch screen 
Check Cable and Connector
Check oil leak in Control Panel
Check Wire insulation of Reed Switch
Check Connecting Pole of Reed Switch
Check Connecting Pole of Proximity Switch
Check Surface of Proximity
Check Wire insulation of Photo sensor
 | ณัฐดนัย จุฑาเทพ</v>
      </c>
      <c r="AP1859" s="42" t="str">
        <f>_xlfn.TEXTJOIN("; ",TRUE,IF(COUNTA('query (10)'!A1859:AK1859)&lt;=6,"NEAR_EMPTY_ROW",""),IF($K1859="","MISSING_STATUS",""),IF(AND($K1859="เสร็จสิ้น",$Z1859=""),"DONE_NO_ACTUAL_DATE",""),IF(AND($I1859="Condition-based Maintenance",$AH1859=""),"CBM_NO_MEASUREMENT",""),IF(OR($X1859="",$X1859=0),"INVALID_PERIOD",""),IF(AND($AA1859&lt;&gt;"",$AB1859&lt;&gt;"",$AB1859&lt;$AA1859),"DATE_SEQUENCE_ERROR",""),IF(AND($AB1859&lt;&gt;"",$AB1859&gt;DATE(2030,12,31)),"DATE_OUTLIER",""),IF($C1859="","MISSING_QRCODE",""),IF($J1859="UNKNOWN","UNKNOWN_PM_TYPE",""),IF($L1859="UNKNOWN","UNKNOWN_STATUS",""))</f>
        <v/>
      </c>
      <c r="AQ1859" s="42" t="str">
        <f t="shared" ref="AQ1859:AQ1922" si="149">IF($W1859="","",IF($W1859&gt;0,"YES","NO"))</f>
        <v>NO</v>
      </c>
    </row>
    <row r="1860" spans="1:43" x14ac:dyDescent="0.3">
      <c r="A1860" s="38">
        <f>IF('query (10)'!A1860="","",'query (10)'!A1860)</f>
        <v>2068</v>
      </c>
      <c r="B1860" s="38">
        <f>IF('query (10)'!B1860="","",'query (10)'!B1860)</f>
        <v>19921</v>
      </c>
      <c r="C1860" s="38" t="str">
        <f>TRIM(UPPER('query (10)'!M1860))</f>
        <v>AS-358</v>
      </c>
      <c r="D1860" s="38" t="str">
        <f>TRIM(UPPER(IFERROR(_xlfn.TEXTBEFORE('query (10)'!L1860,"("),'query (10)'!L1860)))</f>
        <v>GREASE INJECTION MACHINE</v>
      </c>
      <c r="E1860" s="38" t="str">
        <f>IFERROR(TRIM(UPPER(_xlfn.TEXTBEFORE(_xlfn.TEXTAFTER('query (10)'!L1860,"("),")"))),"")</f>
        <v/>
      </c>
      <c r="F1860" s="38" t="str">
        <f>TRIM('query (10)'!K1860)</f>
        <v>KWD3</v>
      </c>
      <c r="G1860" s="38" t="str">
        <f>IF('query (10)'!J1860="","",'query (10)'!J1860)</f>
        <v>Electrical Control</v>
      </c>
      <c r="H1860" s="38" t="str">
        <f>TRIM(UPPER('query (10)'!J1860))</f>
        <v>ELECTRICAL CONTROL</v>
      </c>
      <c r="I1860" s="38" t="str">
        <f>IF('query (10)'!F1860="","",'query (10)'!F1860)</f>
        <v>Time-based Maintenance</v>
      </c>
      <c r="J1860" s="38" t="str">
        <f>IF('query (10)'!F1860="","",IFERROR(INDEX(Cleaning_Rules!$B$14:$B$17,MATCH(TRIM('query (10)'!F1860),Cleaning_Rules!$A$14:$A$17,0)),"UNKNOWN"))</f>
        <v>TBM</v>
      </c>
      <c r="K1860" s="38" t="str">
        <f>IF('query (10)'!G1860="","",'query (10)'!G1860)</f>
        <v>เสร็จสิ้น</v>
      </c>
      <c r="L1860" s="38" t="str">
        <f>IF('query (10)'!G1860="","MISSING",IFERROR(INDEX(Cleaning_Rules!$B$5:$B$10,MATCH(TRIM('query (10)'!G1860),Cleaning_Rules!$A$5:$A$10,0)),"UNKNOWN"))</f>
        <v>COMPLETED</v>
      </c>
      <c r="M1860" s="38" t="str">
        <f>IF('query (10)'!I1860="","",'query (10)'!I1860)</f>
        <v>Electrical</v>
      </c>
      <c r="N1860" s="38" t="str">
        <f>IF('query (10)'!O1860="","",'query (10)'!O1860)</f>
        <v>Inspection</v>
      </c>
      <c r="O1860" s="38" t="str">
        <f>IF('query (10)'!P1860="","",'query (10)'!P1860)</f>
        <v>Medium</v>
      </c>
      <c r="P1860" s="38" t="str">
        <f>IF('query (10)'!N1860="","",'query (10)'!N1860)</f>
        <v xml:space="preserve">Check Touch screen 
Check Cable and Connector
Check oil leak in Control Panel
Check Wire insulation of Reed Switch
Check Connecting Pole of Reed Switch
Check Connecting Pole of Proximity Switch
Check Surface of Proximity
Check Wire insulation of Photo sensor
</v>
      </c>
      <c r="Q1860" s="38" t="str">
        <f>TRIM('query (10)'!N1860)</f>
        <v xml:space="preserve">Check Touch screen 
Check Cable and Connector
Check oil leak in Control Panel
Check Wire insulation of Reed Switch
Check Connecting Pole of Reed Switch
Check Connecting Pole of Proximity Switch
Check Surface of Proximity
Check Wire insulation of Photo sensor
</v>
      </c>
      <c r="R1860" s="38" t="str">
        <f>TRIM(UPPER('query (10)'!R1860))</f>
        <v/>
      </c>
      <c r="S1860" s="38" t="str">
        <f>TRIM(UPPER('query (10)'!S1860))</f>
        <v/>
      </c>
      <c r="T1860" s="38" t="str">
        <f>IF('query (10)'!Q1860="","",TRIM(UPPER('query (10)'!Q1860)))</f>
        <v/>
      </c>
      <c r="U1860" s="38" t="str">
        <f>IF('query (10)'!T1860="","",'query (10)'!T1860)</f>
        <v/>
      </c>
      <c r="V1860" s="39" t="str">
        <f>IF('query (10)'!T1860="","",IFERROR(VALUE('query (10)'!T1860),""))</f>
        <v/>
      </c>
      <c r="W1860" s="40">
        <f>IF('query (10)'!U1860="","",'query (10)'!U1860)</f>
        <v>0</v>
      </c>
      <c r="X1860" s="39">
        <f>IF('query (10)'!V1860="","",'query (10)'!V1860)</f>
        <v>90</v>
      </c>
      <c r="Y1860" s="41">
        <f>IF('query (10)'!W1860="","",'query (10)'!W1860)</f>
        <v>46114</v>
      </c>
      <c r="Z1860" s="41">
        <f>IF('query (10)'!X1860="","",'query (10)'!X1860)</f>
        <v>46141</v>
      </c>
      <c r="AA1860" s="41">
        <f>IF('query (10)'!Y1860="","",'query (10)'!Y1860)</f>
        <v>46141</v>
      </c>
      <c r="AB1860" s="41">
        <f>IF('query (10)'!Z1860="","",'query (10)'!Z1860)</f>
        <v>46231</v>
      </c>
      <c r="AC1860" s="38" t="str">
        <f>IF(OR('query (10)'!AA1860="",COUNTIF(Cleaning_Rules!$A$21:$A$26,TRIM('query (10)'!AA1860))&gt;0),"",TRIM('query (10)'!AA1860))</f>
        <v/>
      </c>
      <c r="AD1860" s="38" t="str">
        <f>IF('query (10)'!AB1860="","",TRIM(IFERROR(_xlfn.TEXTBEFORE('query (10)'!AB1860,"("),'query (10)'!AB1860)))</f>
        <v>เริ่มซ่อมงาน PM แล้ว รับผิดชอบโดย PONGPITAK SONCHAI</v>
      </c>
      <c r="AE1860" s="38" t="str">
        <f>IFERROR(LOWER(TRIM(_xlfn.TEXTBEFORE(_xlfn.TEXTAFTER('query (10)'!AB1860,"("),")"))),"")</f>
        <v>sonchai-p-6240@nsk.com</v>
      </c>
      <c r="AF1860" s="38" t="str">
        <f>IF('query (10)'!AD1860="","",TRIM('query (10)'!AD1860))</f>
        <v>ณัฐดนัย จุฑาเทพ</v>
      </c>
      <c r="AG1860" s="38" t="str">
        <f>IF('query (10)'!AE1860="","",TRIM('query (10)'!AE1860))</f>
        <v>พงษ์พิทักษ์ ศรไชย</v>
      </c>
      <c r="AH1860" s="38" t="str">
        <f>IF('query (10)'!AF1860="","",IFERROR(VALUE('query (10)'!AF1860),""))</f>
        <v/>
      </c>
      <c r="AI1860" s="38" t="str">
        <f>IF('query (10)'!AG1860="","",TRIM('query (10)'!AG1860))</f>
        <v/>
      </c>
      <c r="AJ1860" s="38" t="str">
        <f>IF('query (10)'!AH1860="","",IFERROR(VALUE('query (10)'!AH1860),""))</f>
        <v/>
      </c>
      <c r="AK1860" s="38" t="str">
        <f>IF('query (10)'!AI1860="","",TRIM('query (10)'!AI1860))</f>
        <v/>
      </c>
      <c r="AL1860" s="42">
        <f t="shared" si="145"/>
        <v>2026</v>
      </c>
      <c r="AM1860" s="42" t="str">
        <f t="shared" si="146"/>
        <v>2026-04</v>
      </c>
      <c r="AN1860" s="42" t="str">
        <f t="shared" ca="1" si="147"/>
        <v/>
      </c>
      <c r="AO1860" s="42" t="str">
        <f t="shared" si="148"/>
        <v>AS-358 | GREASE INJECTION MACHINE | KWD3 | ELECTRICAL CONTROL | Time-based Maintenance | Electrical | Inspection | Medium | Check Touch screen 
Check Cable and Connector
Check oil leak in Control Panel
Check Wire insulation of Reed Switch
Check Connecting Pole of Reed Switch
Check Connecting Pole of Proximity Switch
Check Surface of Proximity
Check Wire insulation of Photo sensor
 | เริ่มซ่อมงาน PM แล้ว รับผิดชอบโดย PONGPITAK SONCHAI | พงษ์พิทักษ์ ศรไชย</v>
      </c>
      <c r="AP1860" s="42" t="str">
        <f>_xlfn.TEXTJOIN("; ",TRUE,IF(COUNTA('query (10)'!A1860:AK1860)&lt;=6,"NEAR_EMPTY_ROW",""),IF($K1860="","MISSING_STATUS",""),IF(AND($K1860="เสร็จสิ้น",$Z1860=""),"DONE_NO_ACTUAL_DATE",""),IF(AND($I1860="Condition-based Maintenance",$AH1860=""),"CBM_NO_MEASUREMENT",""),IF(OR($X1860="",$X1860=0),"INVALID_PERIOD",""),IF(AND($AA1860&lt;&gt;"",$AB1860&lt;&gt;"",$AB1860&lt;$AA1860),"DATE_SEQUENCE_ERROR",""),IF(AND($AB1860&lt;&gt;"",$AB1860&gt;DATE(2030,12,31)),"DATE_OUTLIER",""),IF($C1860="","MISSING_QRCODE",""),IF($J1860="UNKNOWN","UNKNOWN_PM_TYPE",""),IF($L1860="UNKNOWN","UNKNOWN_STATUS",""))</f>
        <v/>
      </c>
      <c r="AQ1860" s="42" t="str">
        <f t="shared" si="149"/>
        <v>NO</v>
      </c>
    </row>
    <row r="1861" spans="1:43" x14ac:dyDescent="0.3">
      <c r="A1861" s="38">
        <f>IF('query (10)'!A1861="","",'query (10)'!A1861)</f>
        <v>2069</v>
      </c>
      <c r="B1861" s="38" t="str">
        <f>IF('query (10)'!B1861="","",'query (10)'!B1861)</f>
        <v/>
      </c>
      <c r="C1861" s="38" t="str">
        <f>TRIM(UPPER('query (10)'!M1861))</f>
        <v>AS-480</v>
      </c>
      <c r="D1861" s="38" t="str">
        <f>TRIM(UPPER(IFERROR(_xlfn.TEXTBEFORE('query (10)'!L1861,"("),'query (10)'!L1861)))</f>
        <v>GREASE INJECTION MACHINE</v>
      </c>
      <c r="E1861" s="38" t="str">
        <f>IFERROR(TRIM(UPPER(_xlfn.TEXTBEFORE(_xlfn.TEXTAFTER('query (10)'!L1861,"("),")"))),"")</f>
        <v/>
      </c>
      <c r="F1861" s="38" t="str">
        <f>TRIM('query (10)'!K1861)</f>
        <v>KWD4</v>
      </c>
      <c r="G1861" s="38" t="str">
        <f>IF('query (10)'!J1861="","",'query (10)'!J1861)</f>
        <v>Electrical Control</v>
      </c>
      <c r="H1861" s="38" t="str">
        <f>TRIM(UPPER('query (10)'!J1861))</f>
        <v>ELECTRICAL CONTROL</v>
      </c>
      <c r="I1861" s="38" t="str">
        <f>IF('query (10)'!F1861="","",'query (10)'!F1861)</f>
        <v>Time-based Maintenance</v>
      </c>
      <c r="J1861" s="38" t="str">
        <f>IF('query (10)'!F1861="","",IFERROR(INDEX(Cleaning_Rules!$B$14:$B$17,MATCH(TRIM('query (10)'!F1861),Cleaning_Rules!$A$14:$A$17,0)),"UNKNOWN"))</f>
        <v>TBM</v>
      </c>
      <c r="K1861" s="38" t="str">
        <f>IF('query (10)'!G1861="","",'query (10)'!G1861)</f>
        <v>แผนใหม่</v>
      </c>
      <c r="L1861" s="38" t="str">
        <f>IF('query (10)'!G1861="","MISSING",IFERROR(INDEX(Cleaning_Rules!$B$5:$B$10,MATCH(TRIM('query (10)'!G1861),Cleaning_Rules!$A$5:$A$10,0)),"UNKNOWN"))</f>
        <v>NEW_PLAN</v>
      </c>
      <c r="M1861" s="38" t="str">
        <f>IF('query (10)'!I1861="","",'query (10)'!I1861)</f>
        <v>Electrical</v>
      </c>
      <c r="N1861" s="38" t="str">
        <f>IF('query (10)'!O1861="","",'query (10)'!O1861)</f>
        <v>Inspection</v>
      </c>
      <c r="O1861" s="38" t="str">
        <f>IF('query (10)'!P1861="","",'query (10)'!P1861)</f>
        <v>Medium</v>
      </c>
      <c r="P1861" s="38" t="str">
        <f>IF('query (10)'!N1861="","",'query (10)'!N1861)</f>
        <v xml:space="preserve">Check Touch screen 
Check Cable and Connector
Check oil leak in Control Panel
Check Wire insulation of Reed Switch
Check Connecting Pole of Reed Switch
Check Connecting Pole of Proximity Switch
Check Surface of Proximity
Check Wire insulation of Photo sensor
</v>
      </c>
      <c r="Q1861" s="38" t="str">
        <f>TRIM('query (10)'!N1861)</f>
        <v xml:space="preserve">Check Touch screen 
Check Cable and Connector
Check oil leak in Control Panel
Check Wire insulation of Reed Switch
Check Connecting Pole of Reed Switch
Check Connecting Pole of Proximity Switch
Check Surface of Proximity
Check Wire insulation of Photo sensor
</v>
      </c>
      <c r="R1861" s="38" t="str">
        <f>TRIM(UPPER('query (10)'!R1861))</f>
        <v/>
      </c>
      <c r="S1861" s="38" t="str">
        <f>TRIM(UPPER('query (10)'!S1861))</f>
        <v/>
      </c>
      <c r="T1861" s="38" t="str">
        <f>IF('query (10)'!Q1861="","",TRIM(UPPER('query (10)'!Q1861)))</f>
        <v/>
      </c>
      <c r="U1861" s="38" t="str">
        <f>IF('query (10)'!T1861="","",'query (10)'!T1861)</f>
        <v/>
      </c>
      <c r="V1861" s="39" t="str">
        <f>IF('query (10)'!T1861="","",IFERROR(VALUE('query (10)'!T1861),""))</f>
        <v/>
      </c>
      <c r="W1861" s="40">
        <f>IF('query (10)'!U1861="","",'query (10)'!U1861)</f>
        <v>0</v>
      </c>
      <c r="X1861" s="39">
        <f>IF('query (10)'!V1861="","",'query (10)'!V1861)</f>
        <v>90</v>
      </c>
      <c r="Y1861" s="41">
        <f>IF('query (10)'!W1861="","",'query (10)'!W1861)</f>
        <v>46115</v>
      </c>
      <c r="Z1861" s="41" t="str">
        <f>IF('query (10)'!X1861="","",'query (10)'!X1861)</f>
        <v/>
      </c>
      <c r="AA1861" s="41">
        <f>IF('query (10)'!Y1861="","",'query (10)'!Y1861)</f>
        <v>46115</v>
      </c>
      <c r="AB1861" s="41">
        <f>IF('query (10)'!Z1861="","",'query (10)'!Z1861)</f>
        <v>46205</v>
      </c>
      <c r="AC1861" s="38" t="str">
        <f>IF(OR('query (10)'!AA1861="",COUNTIF(Cleaning_Rules!$A$21:$A$26,TRIM('query (10)'!AA1861))&gt;0),"",TRIM('query (10)'!AA1861))</f>
        <v/>
      </c>
      <c r="AD1861" s="38" t="str">
        <f>IF('query (10)'!AB1861="","",TRIM(IFERROR(_xlfn.TEXTBEFORE('query (10)'!AB1861,"("),'query (10)'!AB1861)))</f>
        <v/>
      </c>
      <c r="AE1861" s="38" t="str">
        <f>IFERROR(LOWER(TRIM(_xlfn.TEXTBEFORE(_xlfn.TEXTAFTER('query (10)'!AB1861,"("),")"))),"")</f>
        <v/>
      </c>
      <c r="AF1861" s="38" t="str">
        <f>IF('query (10)'!AD1861="","",TRIM('query (10)'!AD1861))</f>
        <v>ณัฐดนัย จุฑาเทพ</v>
      </c>
      <c r="AG1861" s="38" t="str">
        <f>IF('query (10)'!AE1861="","",TRIM('query (10)'!AE1861))</f>
        <v>ณัฐดนัย จุฑาเทพ</v>
      </c>
      <c r="AH1861" s="38" t="str">
        <f>IF('query (10)'!AF1861="","",IFERROR(VALUE('query (10)'!AF1861),""))</f>
        <v/>
      </c>
      <c r="AI1861" s="38" t="str">
        <f>IF('query (10)'!AG1861="","",TRIM('query (10)'!AG1861))</f>
        <v/>
      </c>
      <c r="AJ1861" s="38" t="str">
        <f>IF('query (10)'!AH1861="","",IFERROR(VALUE('query (10)'!AH1861),""))</f>
        <v/>
      </c>
      <c r="AK1861" s="38" t="str">
        <f>IF('query (10)'!AI1861="","",TRIM('query (10)'!AI1861))</f>
        <v/>
      </c>
      <c r="AL1861" s="42">
        <f t="shared" si="145"/>
        <v>2026</v>
      </c>
      <c r="AM1861" s="42" t="str">
        <f t="shared" si="146"/>
        <v>2026-04</v>
      </c>
      <c r="AN1861" s="42" t="str">
        <f t="shared" ca="1" si="147"/>
        <v>OVERDUE</v>
      </c>
      <c r="AO1861" s="42" t="str">
        <f t="shared" si="148"/>
        <v>AS-480 | GREASE INJECTION MACHINE | KWD4 | ELECTRICAL CONTROL | Time-based Maintenance | Electrical | Inspection | Medium | Check Touch screen 
Check Cable and Connector
Check oil leak in Control Panel
Check Wire insulation of Reed Switch
Check Connecting Pole of Reed Switch
Check Connecting Pole of Proximity Switch
Check Surface of Proximity
Check Wire insulation of Photo sensor
 | ณัฐดนัย จุฑาเทพ</v>
      </c>
      <c r="AP1861" s="42" t="str">
        <f>_xlfn.TEXTJOIN("; ",TRUE,IF(COUNTA('query (10)'!A1861:AK1861)&lt;=6,"NEAR_EMPTY_ROW",""),IF($K1861="","MISSING_STATUS",""),IF(AND($K1861="เสร็จสิ้น",$Z1861=""),"DONE_NO_ACTUAL_DATE",""),IF(AND($I1861="Condition-based Maintenance",$AH1861=""),"CBM_NO_MEASUREMENT",""),IF(OR($X1861="",$X1861=0),"INVALID_PERIOD",""),IF(AND($AA1861&lt;&gt;"",$AB1861&lt;&gt;"",$AB1861&lt;$AA1861),"DATE_SEQUENCE_ERROR",""),IF(AND($AB1861&lt;&gt;"",$AB1861&gt;DATE(2030,12,31)),"DATE_OUTLIER",""),IF($C1861="","MISSING_QRCODE",""),IF($J1861="UNKNOWN","UNKNOWN_PM_TYPE",""),IF($L1861="UNKNOWN","UNKNOWN_STATUS",""))</f>
        <v/>
      </c>
      <c r="AQ1861" s="42" t="str">
        <f t="shared" si="149"/>
        <v>NO</v>
      </c>
    </row>
    <row r="1862" spans="1:43" x14ac:dyDescent="0.3">
      <c r="A1862" s="38">
        <f>IF('query (10)'!A1862="","",'query (10)'!A1862)</f>
        <v>2070</v>
      </c>
      <c r="B1862" s="38" t="str">
        <f>IF('query (10)'!B1862="","",'query (10)'!B1862)</f>
        <v/>
      </c>
      <c r="C1862" s="38" t="str">
        <f>TRIM(UPPER('query (10)'!M1862))</f>
        <v>AS-597</v>
      </c>
      <c r="D1862" s="38" t="str">
        <f>TRIM(UPPER(IFERROR(_xlfn.TEXTBEFORE('query (10)'!L1862,"("),'query (10)'!L1862)))</f>
        <v>GREASE INJECTION MACHINE</v>
      </c>
      <c r="E1862" s="38" t="str">
        <f>IFERROR(TRIM(UPPER(_xlfn.TEXTBEFORE(_xlfn.TEXTAFTER('query (10)'!L1862,"("),")"))),"")</f>
        <v/>
      </c>
      <c r="F1862" s="38" t="str">
        <f>TRIM('query (10)'!K1862)</f>
        <v>KWD5</v>
      </c>
      <c r="G1862" s="38" t="str">
        <f>IF('query (10)'!J1862="","",'query (10)'!J1862)</f>
        <v>Electrical Control</v>
      </c>
      <c r="H1862" s="38" t="str">
        <f>TRIM(UPPER('query (10)'!J1862))</f>
        <v>ELECTRICAL CONTROL</v>
      </c>
      <c r="I1862" s="38" t="str">
        <f>IF('query (10)'!F1862="","",'query (10)'!F1862)</f>
        <v>Time-based Maintenance</v>
      </c>
      <c r="J1862" s="38" t="str">
        <f>IF('query (10)'!F1862="","",IFERROR(INDEX(Cleaning_Rules!$B$14:$B$17,MATCH(TRIM('query (10)'!F1862),Cleaning_Rules!$A$14:$A$17,0)),"UNKNOWN"))</f>
        <v>TBM</v>
      </c>
      <c r="K1862" s="38" t="str">
        <f>IF('query (10)'!G1862="","",'query (10)'!G1862)</f>
        <v>แผนใหม่</v>
      </c>
      <c r="L1862" s="38" t="str">
        <f>IF('query (10)'!G1862="","MISSING",IFERROR(INDEX(Cleaning_Rules!$B$5:$B$10,MATCH(TRIM('query (10)'!G1862),Cleaning_Rules!$A$5:$A$10,0)),"UNKNOWN"))</f>
        <v>NEW_PLAN</v>
      </c>
      <c r="M1862" s="38" t="str">
        <f>IF('query (10)'!I1862="","",'query (10)'!I1862)</f>
        <v>Electrical</v>
      </c>
      <c r="N1862" s="38" t="str">
        <f>IF('query (10)'!O1862="","",'query (10)'!O1862)</f>
        <v>Inspection</v>
      </c>
      <c r="O1862" s="38" t="str">
        <f>IF('query (10)'!P1862="","",'query (10)'!P1862)</f>
        <v>Medium</v>
      </c>
      <c r="P1862" s="38" t="str">
        <f>IF('query (10)'!N1862="","",'query (10)'!N1862)</f>
        <v xml:space="preserve">Check Touch screen 
Check Cable and Connector
Check oil leak in Control Panel
Check Wire insulation of Reed Switch
Check Connecting Pole of Reed Switch
Check Connecting Pole of Proximity Switch
Check Surface of Proximity
Check Wire insulation of Photo sensor
</v>
      </c>
      <c r="Q1862" s="38" t="str">
        <f>TRIM('query (10)'!N1862)</f>
        <v xml:space="preserve">Check Touch screen 
Check Cable and Connector
Check oil leak in Control Panel
Check Wire insulation of Reed Switch
Check Connecting Pole of Reed Switch
Check Connecting Pole of Proximity Switch
Check Surface of Proximity
Check Wire insulation of Photo sensor
</v>
      </c>
      <c r="R1862" s="38" t="str">
        <f>TRIM(UPPER('query (10)'!R1862))</f>
        <v/>
      </c>
      <c r="S1862" s="38" t="str">
        <f>TRIM(UPPER('query (10)'!S1862))</f>
        <v/>
      </c>
      <c r="T1862" s="38" t="str">
        <f>IF('query (10)'!Q1862="","",TRIM(UPPER('query (10)'!Q1862)))</f>
        <v/>
      </c>
      <c r="U1862" s="38" t="str">
        <f>IF('query (10)'!T1862="","",'query (10)'!T1862)</f>
        <v/>
      </c>
      <c r="V1862" s="39" t="str">
        <f>IF('query (10)'!T1862="","",IFERROR(VALUE('query (10)'!T1862),""))</f>
        <v/>
      </c>
      <c r="W1862" s="40">
        <f>IF('query (10)'!U1862="","",'query (10)'!U1862)</f>
        <v>0</v>
      </c>
      <c r="X1862" s="39">
        <f>IF('query (10)'!V1862="","",'query (10)'!V1862)</f>
        <v>90</v>
      </c>
      <c r="Y1862" s="41">
        <f>IF('query (10)'!W1862="","",'query (10)'!W1862)</f>
        <v>46116</v>
      </c>
      <c r="Z1862" s="41" t="str">
        <f>IF('query (10)'!X1862="","",'query (10)'!X1862)</f>
        <v/>
      </c>
      <c r="AA1862" s="41">
        <f>IF('query (10)'!Y1862="","",'query (10)'!Y1862)</f>
        <v>46116</v>
      </c>
      <c r="AB1862" s="41">
        <f>IF('query (10)'!Z1862="","",'query (10)'!Z1862)</f>
        <v>46206</v>
      </c>
      <c r="AC1862" s="38" t="str">
        <f>IF(OR('query (10)'!AA1862="",COUNTIF(Cleaning_Rules!$A$21:$A$26,TRIM('query (10)'!AA1862))&gt;0),"",TRIM('query (10)'!AA1862))</f>
        <v/>
      </c>
      <c r="AD1862" s="38" t="str">
        <f>IF('query (10)'!AB1862="","",TRIM(IFERROR(_xlfn.TEXTBEFORE('query (10)'!AB1862,"("),'query (10)'!AB1862)))</f>
        <v/>
      </c>
      <c r="AE1862" s="38" t="str">
        <f>IFERROR(LOWER(TRIM(_xlfn.TEXTBEFORE(_xlfn.TEXTAFTER('query (10)'!AB1862,"("),")"))),"")</f>
        <v/>
      </c>
      <c r="AF1862" s="38" t="str">
        <f>IF('query (10)'!AD1862="","",TRIM('query (10)'!AD1862))</f>
        <v>ณัฐดนัย จุฑาเทพ</v>
      </c>
      <c r="AG1862" s="38" t="str">
        <f>IF('query (10)'!AE1862="","",TRIM('query (10)'!AE1862))</f>
        <v>ณัฐดนัย จุฑาเทพ</v>
      </c>
      <c r="AH1862" s="38" t="str">
        <f>IF('query (10)'!AF1862="","",IFERROR(VALUE('query (10)'!AF1862),""))</f>
        <v/>
      </c>
      <c r="AI1862" s="38" t="str">
        <f>IF('query (10)'!AG1862="","",TRIM('query (10)'!AG1862))</f>
        <v/>
      </c>
      <c r="AJ1862" s="38" t="str">
        <f>IF('query (10)'!AH1862="","",IFERROR(VALUE('query (10)'!AH1862),""))</f>
        <v/>
      </c>
      <c r="AK1862" s="38" t="str">
        <f>IF('query (10)'!AI1862="","",TRIM('query (10)'!AI1862))</f>
        <v/>
      </c>
      <c r="AL1862" s="42">
        <f t="shared" si="145"/>
        <v>2026</v>
      </c>
      <c r="AM1862" s="42" t="str">
        <f t="shared" si="146"/>
        <v>2026-04</v>
      </c>
      <c r="AN1862" s="42" t="str">
        <f t="shared" ca="1" si="147"/>
        <v>OVERDUE</v>
      </c>
      <c r="AO1862" s="42" t="str">
        <f t="shared" si="148"/>
        <v>AS-597 | GREASE INJECTION MACHINE | KWD5 | ELECTRICAL CONTROL | Time-based Maintenance | Electrical | Inspection | Medium | Check Touch screen 
Check Cable and Connector
Check oil leak in Control Panel
Check Wire insulation of Reed Switch
Check Connecting Pole of Reed Switch
Check Connecting Pole of Proximity Switch
Check Surface of Proximity
Check Wire insulation of Photo sensor
 | ณัฐดนัย จุฑาเทพ</v>
      </c>
      <c r="AP1862" s="42" t="str">
        <f>_xlfn.TEXTJOIN("; ",TRUE,IF(COUNTA('query (10)'!A1862:AK1862)&lt;=6,"NEAR_EMPTY_ROW",""),IF($K1862="","MISSING_STATUS",""),IF(AND($K1862="เสร็จสิ้น",$Z1862=""),"DONE_NO_ACTUAL_DATE",""),IF(AND($I1862="Condition-based Maintenance",$AH1862=""),"CBM_NO_MEASUREMENT",""),IF(OR($X1862="",$X1862=0),"INVALID_PERIOD",""),IF(AND($AA1862&lt;&gt;"",$AB1862&lt;&gt;"",$AB1862&lt;$AA1862),"DATE_SEQUENCE_ERROR",""),IF(AND($AB1862&lt;&gt;"",$AB1862&gt;DATE(2030,12,31)),"DATE_OUTLIER",""),IF($C1862="","MISSING_QRCODE",""),IF($J1862="UNKNOWN","UNKNOWN_PM_TYPE",""),IF($L1862="UNKNOWN","UNKNOWN_STATUS",""))</f>
        <v/>
      </c>
      <c r="AQ1862" s="42" t="str">
        <f t="shared" si="149"/>
        <v>NO</v>
      </c>
    </row>
    <row r="1863" spans="1:43" x14ac:dyDescent="0.3">
      <c r="A1863" s="38">
        <f>IF('query (10)'!A1863="","",'query (10)'!A1863)</f>
        <v>2071</v>
      </c>
      <c r="B1863" s="38" t="str">
        <f>IF('query (10)'!B1863="","",'query (10)'!B1863)</f>
        <v/>
      </c>
      <c r="C1863" s="38" t="str">
        <f>TRIM(UPPER('query (10)'!M1863))</f>
        <v>AS-706</v>
      </c>
      <c r="D1863" s="38" t="str">
        <f>TRIM(UPPER(IFERROR(_xlfn.TEXTBEFORE('query (10)'!L1863,"("),'query (10)'!L1863)))</f>
        <v>GREASE INJECTION MACHINE</v>
      </c>
      <c r="E1863" s="38" t="str">
        <f>IFERROR(TRIM(UPPER(_xlfn.TEXTBEFORE(_xlfn.TEXTAFTER('query (10)'!L1863,"("),")"))),"")</f>
        <v/>
      </c>
      <c r="F1863" s="38" t="str">
        <f>TRIM('query (10)'!K1863)</f>
        <v>KWD6</v>
      </c>
      <c r="G1863" s="38" t="str">
        <f>IF('query (10)'!J1863="","",'query (10)'!J1863)</f>
        <v>Electrical Control</v>
      </c>
      <c r="H1863" s="38" t="str">
        <f>TRIM(UPPER('query (10)'!J1863))</f>
        <v>ELECTRICAL CONTROL</v>
      </c>
      <c r="I1863" s="38" t="str">
        <f>IF('query (10)'!F1863="","",'query (10)'!F1863)</f>
        <v>Time-based Maintenance</v>
      </c>
      <c r="J1863" s="38" t="str">
        <f>IF('query (10)'!F1863="","",IFERROR(INDEX(Cleaning_Rules!$B$14:$B$17,MATCH(TRIM('query (10)'!F1863),Cleaning_Rules!$A$14:$A$17,0)),"UNKNOWN"))</f>
        <v>TBM</v>
      </c>
      <c r="K1863" s="38" t="str">
        <f>IF('query (10)'!G1863="","",'query (10)'!G1863)</f>
        <v>แผนใหม่</v>
      </c>
      <c r="L1863" s="38" t="str">
        <f>IF('query (10)'!G1863="","MISSING",IFERROR(INDEX(Cleaning_Rules!$B$5:$B$10,MATCH(TRIM('query (10)'!G1863),Cleaning_Rules!$A$5:$A$10,0)),"UNKNOWN"))</f>
        <v>NEW_PLAN</v>
      </c>
      <c r="M1863" s="38" t="str">
        <f>IF('query (10)'!I1863="","",'query (10)'!I1863)</f>
        <v>Electrical</v>
      </c>
      <c r="N1863" s="38" t="str">
        <f>IF('query (10)'!O1863="","",'query (10)'!O1863)</f>
        <v>Inspection</v>
      </c>
      <c r="O1863" s="38" t="str">
        <f>IF('query (10)'!P1863="","",'query (10)'!P1863)</f>
        <v>Medium</v>
      </c>
      <c r="P1863" s="38" t="str">
        <f>IF('query (10)'!N1863="","",'query (10)'!N1863)</f>
        <v xml:space="preserve">Check Touch screen 
Check Cable and Connector
Check oil leak in Control Panel
Check Wire insulation of Reed Switch
Check Connecting Pole of Reed Switch
Check Connecting Pole of Proximity Switch
Check Surface of Proximity
Check Wire insulation of Photo sensor
</v>
      </c>
      <c r="Q1863" s="38" t="str">
        <f>TRIM('query (10)'!N1863)</f>
        <v xml:space="preserve">Check Touch screen 
Check Cable and Connector
Check oil leak in Control Panel
Check Wire insulation of Reed Switch
Check Connecting Pole of Reed Switch
Check Connecting Pole of Proximity Switch
Check Surface of Proximity
Check Wire insulation of Photo sensor
</v>
      </c>
      <c r="R1863" s="38" t="str">
        <f>TRIM(UPPER('query (10)'!R1863))</f>
        <v/>
      </c>
      <c r="S1863" s="38" t="str">
        <f>TRIM(UPPER('query (10)'!S1863))</f>
        <v/>
      </c>
      <c r="T1863" s="38" t="str">
        <f>IF('query (10)'!Q1863="","",TRIM(UPPER('query (10)'!Q1863)))</f>
        <v/>
      </c>
      <c r="U1863" s="38" t="str">
        <f>IF('query (10)'!T1863="","",'query (10)'!T1863)</f>
        <v/>
      </c>
      <c r="V1863" s="39" t="str">
        <f>IF('query (10)'!T1863="","",IFERROR(VALUE('query (10)'!T1863),""))</f>
        <v/>
      </c>
      <c r="W1863" s="40">
        <f>IF('query (10)'!U1863="","",'query (10)'!U1863)</f>
        <v>0</v>
      </c>
      <c r="X1863" s="39">
        <f>IF('query (10)'!V1863="","",'query (10)'!V1863)</f>
        <v>90</v>
      </c>
      <c r="Y1863" s="41">
        <f>IF('query (10)'!W1863="","",'query (10)'!W1863)</f>
        <v>46118</v>
      </c>
      <c r="Z1863" s="41" t="str">
        <f>IF('query (10)'!X1863="","",'query (10)'!X1863)</f>
        <v/>
      </c>
      <c r="AA1863" s="41">
        <f>IF('query (10)'!Y1863="","",'query (10)'!Y1863)</f>
        <v>46118</v>
      </c>
      <c r="AB1863" s="41">
        <f>IF('query (10)'!Z1863="","",'query (10)'!Z1863)</f>
        <v>46208</v>
      </c>
      <c r="AC1863" s="38" t="str">
        <f>IF(OR('query (10)'!AA1863="",COUNTIF(Cleaning_Rules!$A$21:$A$26,TRIM('query (10)'!AA1863))&gt;0),"",TRIM('query (10)'!AA1863))</f>
        <v/>
      </c>
      <c r="AD1863" s="38" t="str">
        <f>IF('query (10)'!AB1863="","",TRIM(IFERROR(_xlfn.TEXTBEFORE('query (10)'!AB1863,"("),'query (10)'!AB1863)))</f>
        <v/>
      </c>
      <c r="AE1863" s="38" t="str">
        <f>IFERROR(LOWER(TRIM(_xlfn.TEXTBEFORE(_xlfn.TEXTAFTER('query (10)'!AB1863,"("),")"))),"")</f>
        <v/>
      </c>
      <c r="AF1863" s="38" t="str">
        <f>IF('query (10)'!AD1863="","",TRIM('query (10)'!AD1863))</f>
        <v>ณัฐดนัย จุฑาเทพ</v>
      </c>
      <c r="AG1863" s="38" t="str">
        <f>IF('query (10)'!AE1863="","",TRIM('query (10)'!AE1863))</f>
        <v>ณัฐดนัย จุฑาเทพ</v>
      </c>
      <c r="AH1863" s="38" t="str">
        <f>IF('query (10)'!AF1863="","",IFERROR(VALUE('query (10)'!AF1863),""))</f>
        <v/>
      </c>
      <c r="AI1863" s="38" t="str">
        <f>IF('query (10)'!AG1863="","",TRIM('query (10)'!AG1863))</f>
        <v/>
      </c>
      <c r="AJ1863" s="38" t="str">
        <f>IF('query (10)'!AH1863="","",IFERROR(VALUE('query (10)'!AH1863),""))</f>
        <v/>
      </c>
      <c r="AK1863" s="38" t="str">
        <f>IF('query (10)'!AI1863="","",TRIM('query (10)'!AI1863))</f>
        <v/>
      </c>
      <c r="AL1863" s="42">
        <f t="shared" si="145"/>
        <v>2026</v>
      </c>
      <c r="AM1863" s="42" t="str">
        <f t="shared" si="146"/>
        <v>2026-04</v>
      </c>
      <c r="AN1863" s="42" t="str">
        <f t="shared" ca="1" si="147"/>
        <v>OVERDUE</v>
      </c>
      <c r="AO1863" s="42" t="str">
        <f t="shared" si="148"/>
        <v>AS-706 | GREASE INJECTION MACHINE | KWD6 | ELECTRICAL CONTROL | Time-based Maintenance | Electrical | Inspection | Medium | Check Touch screen 
Check Cable and Connector
Check oil leak in Control Panel
Check Wire insulation of Reed Switch
Check Connecting Pole of Reed Switch
Check Connecting Pole of Proximity Switch
Check Surface of Proximity
Check Wire insulation of Photo sensor
 | ณัฐดนัย จุฑาเทพ</v>
      </c>
      <c r="AP1863" s="42" t="str">
        <f>_xlfn.TEXTJOIN("; ",TRUE,IF(COUNTA('query (10)'!A1863:AK1863)&lt;=6,"NEAR_EMPTY_ROW",""),IF($K1863="","MISSING_STATUS",""),IF(AND($K1863="เสร็จสิ้น",$Z1863=""),"DONE_NO_ACTUAL_DATE",""),IF(AND($I1863="Condition-based Maintenance",$AH1863=""),"CBM_NO_MEASUREMENT",""),IF(OR($X1863="",$X1863=0),"INVALID_PERIOD",""),IF(AND($AA1863&lt;&gt;"",$AB1863&lt;&gt;"",$AB1863&lt;$AA1863),"DATE_SEQUENCE_ERROR",""),IF(AND($AB1863&lt;&gt;"",$AB1863&gt;DATE(2030,12,31)),"DATE_OUTLIER",""),IF($C1863="","MISSING_QRCODE",""),IF($J1863="UNKNOWN","UNKNOWN_PM_TYPE",""),IF($L1863="UNKNOWN","UNKNOWN_STATUS",""))</f>
        <v/>
      </c>
      <c r="AQ1863" s="42" t="str">
        <f t="shared" si="149"/>
        <v>NO</v>
      </c>
    </row>
    <row r="1864" spans="1:43" x14ac:dyDescent="0.3">
      <c r="A1864" s="38">
        <f>IF('query (10)'!A1864="","",'query (10)'!A1864)</f>
        <v>2072</v>
      </c>
      <c r="B1864" s="38">
        <f>IF('query (10)'!B1864="","",'query (10)'!B1864)</f>
        <v>19842</v>
      </c>
      <c r="C1864" s="38" t="str">
        <f>TRIM(UPPER('query (10)'!M1864))</f>
        <v>AS-845</v>
      </c>
      <c r="D1864" s="38" t="str">
        <f>TRIM(UPPER(IFERROR(_xlfn.TEXTBEFORE('query (10)'!L1864,"("),'query (10)'!L1864)))</f>
        <v>GREASE INJECTION MACHINE</v>
      </c>
      <c r="E1864" s="38" t="str">
        <f>IFERROR(TRIM(UPPER(_xlfn.TEXTBEFORE(_xlfn.TEXTAFTER('query (10)'!L1864,"("),")"))),"")</f>
        <v/>
      </c>
      <c r="F1864" s="38" t="str">
        <f>TRIM('query (10)'!K1864)</f>
        <v>KWD7</v>
      </c>
      <c r="G1864" s="38" t="str">
        <f>IF('query (10)'!J1864="","",'query (10)'!J1864)</f>
        <v>Electrical Control</v>
      </c>
      <c r="H1864" s="38" t="str">
        <f>TRIM(UPPER('query (10)'!J1864))</f>
        <v>ELECTRICAL CONTROL</v>
      </c>
      <c r="I1864" s="38" t="str">
        <f>IF('query (10)'!F1864="","",'query (10)'!F1864)</f>
        <v>Time-based Maintenance</v>
      </c>
      <c r="J1864" s="38" t="str">
        <f>IF('query (10)'!F1864="","",IFERROR(INDEX(Cleaning_Rules!$B$14:$B$17,MATCH(TRIM('query (10)'!F1864),Cleaning_Rules!$A$14:$A$17,0)),"UNKNOWN"))</f>
        <v>TBM</v>
      </c>
      <c r="K1864" s="38" t="str">
        <f>IF('query (10)'!G1864="","",'query (10)'!G1864)</f>
        <v>กำลังดำเนินการ</v>
      </c>
      <c r="L1864" s="38" t="str">
        <f>IF('query (10)'!G1864="","MISSING",IFERROR(INDEX(Cleaning_Rules!$B$5:$B$10,MATCH(TRIM('query (10)'!G1864),Cleaning_Rules!$A$5:$A$10,0)),"UNKNOWN"))</f>
        <v>IN_PROGRESS</v>
      </c>
      <c r="M1864" s="38" t="str">
        <f>IF('query (10)'!I1864="","",'query (10)'!I1864)</f>
        <v>Electrical</v>
      </c>
      <c r="N1864" s="38" t="str">
        <f>IF('query (10)'!O1864="","",'query (10)'!O1864)</f>
        <v>Inspection</v>
      </c>
      <c r="O1864" s="38" t="str">
        <f>IF('query (10)'!P1864="","",'query (10)'!P1864)</f>
        <v>Medium</v>
      </c>
      <c r="P1864" s="38" t="str">
        <f>IF('query (10)'!N1864="","",'query (10)'!N1864)</f>
        <v xml:space="preserve">Check Touch screen 
Check Cable and Connector
Check oil leak in Control Panel
Check Wire insulation of Reed Switch
Check Connecting Pole of Reed Switch
Check Connecting Pole of Proximity Switch
Check Surface of Proximity
Check Wire insulation of Photo sensor
</v>
      </c>
      <c r="Q1864" s="38" t="str">
        <f>TRIM('query (10)'!N1864)</f>
        <v xml:space="preserve">Check Touch screen 
Check Cable and Connector
Check oil leak in Control Panel
Check Wire insulation of Reed Switch
Check Connecting Pole of Reed Switch
Check Connecting Pole of Proximity Switch
Check Surface of Proximity
Check Wire insulation of Photo sensor
</v>
      </c>
      <c r="R1864" s="38" t="str">
        <f>TRIM(UPPER('query (10)'!R1864))</f>
        <v/>
      </c>
      <c r="S1864" s="38" t="str">
        <f>TRIM(UPPER('query (10)'!S1864))</f>
        <v/>
      </c>
      <c r="T1864" s="38" t="str">
        <f>IF('query (10)'!Q1864="","",TRIM(UPPER('query (10)'!Q1864)))</f>
        <v/>
      </c>
      <c r="U1864" s="38" t="str">
        <f>IF('query (10)'!T1864="","",'query (10)'!T1864)</f>
        <v/>
      </c>
      <c r="V1864" s="39" t="str">
        <f>IF('query (10)'!T1864="","",IFERROR(VALUE('query (10)'!T1864),""))</f>
        <v/>
      </c>
      <c r="W1864" s="40">
        <f>IF('query (10)'!U1864="","",'query (10)'!U1864)</f>
        <v>0</v>
      </c>
      <c r="X1864" s="39">
        <f>IF('query (10)'!V1864="","",'query (10)'!V1864)</f>
        <v>90</v>
      </c>
      <c r="Y1864" s="41">
        <f>IF('query (10)'!W1864="","",'query (10)'!W1864)</f>
        <v>46119</v>
      </c>
      <c r="Z1864" s="41" t="str">
        <f>IF('query (10)'!X1864="","",'query (10)'!X1864)</f>
        <v/>
      </c>
      <c r="AA1864" s="41">
        <f>IF('query (10)'!Y1864="","",'query (10)'!Y1864)</f>
        <v>46119</v>
      </c>
      <c r="AB1864" s="41">
        <f>IF('query (10)'!Z1864="","",'query (10)'!Z1864)</f>
        <v>46209</v>
      </c>
      <c r="AC1864" s="38" t="str">
        <f>IF(OR('query (10)'!AA1864="",COUNTIF(Cleaning_Rules!$A$21:$A$26,TRIM('query (10)'!AA1864))&gt;0),"",TRIM('query (10)'!AA1864))</f>
        <v/>
      </c>
      <c r="AD1864" s="38" t="str">
        <f>IF('query (10)'!AB1864="","",TRIM(IFERROR(_xlfn.TEXTBEFORE('query (10)'!AB1864,"("),'query (10)'!AB1864)))</f>
        <v>เริ่มซ่อมงาน PM แล้ว รับผิดชอบโดย PAHLA SEEDANG</v>
      </c>
      <c r="AE1864" s="38" t="str">
        <f>IFERROR(LOWER(TRIM(_xlfn.TEXTBEFORE(_xlfn.TEXTAFTER('query (10)'!AB1864,"("),")"))),"")</f>
        <v>pahla@nsk.com</v>
      </c>
      <c r="AF1864" s="38" t="str">
        <f>IF('query (10)'!AD1864="","",TRIM('query (10)'!AD1864))</f>
        <v>ณัฐดนัย จุฑาเทพ</v>
      </c>
      <c r="AG1864" s="38" t="str">
        <f>IF('query (10)'!AE1864="","",TRIM('query (10)'!AE1864))</f>
        <v>อัมรินทร์ รักษาพล</v>
      </c>
      <c r="AH1864" s="38" t="str">
        <f>IF('query (10)'!AF1864="","",IFERROR(VALUE('query (10)'!AF1864),""))</f>
        <v/>
      </c>
      <c r="AI1864" s="38" t="str">
        <f>IF('query (10)'!AG1864="","",TRIM('query (10)'!AG1864))</f>
        <v/>
      </c>
      <c r="AJ1864" s="38" t="str">
        <f>IF('query (10)'!AH1864="","",IFERROR(VALUE('query (10)'!AH1864),""))</f>
        <v/>
      </c>
      <c r="AK1864" s="38" t="str">
        <f>IF('query (10)'!AI1864="","",TRIM('query (10)'!AI1864))</f>
        <v/>
      </c>
      <c r="AL1864" s="42">
        <f t="shared" si="145"/>
        <v>2026</v>
      </c>
      <c r="AM1864" s="42" t="str">
        <f t="shared" si="146"/>
        <v>2026-04</v>
      </c>
      <c r="AN1864" s="42" t="str">
        <f t="shared" ca="1" si="147"/>
        <v>OVERDUE</v>
      </c>
      <c r="AO1864" s="42" t="str">
        <f t="shared" si="148"/>
        <v>AS-845 | GREASE INJECTION MACHINE | KWD7 | ELECTRICAL CONTROL | Time-based Maintenance | Electrical | Inspection | Medium | Check Touch screen 
Check Cable and Connector
Check oil leak in Control Panel
Check Wire insulation of Reed Switch
Check Connecting Pole of Reed Switch
Check Connecting Pole of Proximity Switch
Check Surface of Proximity
Check Wire insulation of Photo sensor
 | เริ่มซ่อมงาน PM แล้ว รับผิดชอบโดย PAHLA SEEDANG | อัมรินทร์ รักษาพล</v>
      </c>
      <c r="AP1864" s="42" t="str">
        <f>_xlfn.TEXTJOIN("; ",TRUE,IF(COUNTA('query (10)'!A1864:AK1864)&lt;=6,"NEAR_EMPTY_ROW",""),IF($K1864="","MISSING_STATUS",""),IF(AND($K1864="เสร็จสิ้น",$Z1864=""),"DONE_NO_ACTUAL_DATE",""),IF(AND($I1864="Condition-based Maintenance",$AH1864=""),"CBM_NO_MEASUREMENT",""),IF(OR($X1864="",$X1864=0),"INVALID_PERIOD",""),IF(AND($AA1864&lt;&gt;"",$AB1864&lt;&gt;"",$AB1864&lt;$AA1864),"DATE_SEQUENCE_ERROR",""),IF(AND($AB1864&lt;&gt;"",$AB1864&gt;DATE(2030,12,31)),"DATE_OUTLIER",""),IF($C1864="","MISSING_QRCODE",""),IF($J1864="UNKNOWN","UNKNOWN_PM_TYPE",""),IF($L1864="UNKNOWN","UNKNOWN_STATUS",""))</f>
        <v/>
      </c>
      <c r="AQ1864" s="42" t="str">
        <f t="shared" si="149"/>
        <v>NO</v>
      </c>
    </row>
    <row r="1865" spans="1:43" x14ac:dyDescent="0.3">
      <c r="A1865" s="38">
        <f>IF('query (10)'!A1865="","",'query (10)'!A1865)</f>
        <v>2073</v>
      </c>
      <c r="B1865" s="38" t="str">
        <f>IF('query (10)'!B1865="","",'query (10)'!B1865)</f>
        <v/>
      </c>
      <c r="C1865" s="38" t="str">
        <f>TRIM(UPPER('query (10)'!M1865))</f>
        <v>AS-023</v>
      </c>
      <c r="D1865" s="38" t="str">
        <f>TRIM(UPPER(IFERROR(_xlfn.TEXTBEFORE('query (10)'!L1865,"("),'query (10)'!L1865)))</f>
        <v>GREASE INJECTION MACHINE</v>
      </c>
      <c r="E1865" s="38" t="str">
        <f>IFERROR(TRIM(UPPER(_xlfn.TEXTBEFORE(_xlfn.TEXTAFTER('query (10)'!L1865,"("),")"))),"")</f>
        <v/>
      </c>
      <c r="F1865" s="38" t="str">
        <f>TRIM('query (10)'!K1865)</f>
        <v>KWD2</v>
      </c>
      <c r="G1865" s="38" t="str">
        <f>IF('query (10)'!J1865="","",'query (10)'!J1865)</f>
        <v>Electrical Control</v>
      </c>
      <c r="H1865" s="38" t="str">
        <f>TRIM(UPPER('query (10)'!J1865))</f>
        <v>ELECTRICAL CONTROL</v>
      </c>
      <c r="I1865" s="38" t="str">
        <f>IF('query (10)'!F1865="","",'query (10)'!F1865)</f>
        <v>Time-based Maintenance</v>
      </c>
      <c r="J1865" s="38" t="str">
        <f>IF('query (10)'!F1865="","",IFERROR(INDEX(Cleaning_Rules!$B$14:$B$17,MATCH(TRIM('query (10)'!F1865),Cleaning_Rules!$A$14:$A$17,0)),"UNKNOWN"))</f>
        <v>TBM</v>
      </c>
      <c r="K1865" s="38" t="str">
        <f>IF('query (10)'!G1865="","",'query (10)'!G1865)</f>
        <v>แผนใหม่</v>
      </c>
      <c r="L1865" s="38" t="str">
        <f>IF('query (10)'!G1865="","MISSING",IFERROR(INDEX(Cleaning_Rules!$B$5:$B$10,MATCH(TRIM('query (10)'!G1865),Cleaning_Rules!$A$5:$A$10,0)),"UNKNOWN"))</f>
        <v>NEW_PLAN</v>
      </c>
      <c r="M1865" s="38" t="str">
        <f>IF('query (10)'!I1865="","",'query (10)'!I1865)</f>
        <v>Electrical</v>
      </c>
      <c r="N1865" s="38" t="str">
        <f>IF('query (10)'!O1865="","",'query (10)'!O1865)</f>
        <v>Inspection</v>
      </c>
      <c r="O1865" s="38" t="str">
        <f>IF('query (10)'!P1865="","",'query (10)'!P1865)</f>
        <v>Medium</v>
      </c>
      <c r="P1865" s="38" t="str">
        <f>IF('query (10)'!N1865="","",'query (10)'!N1865)</f>
        <v xml:space="preserve">Check and Cleaning Tighten of Terminal
Check Adhesion of PLC
Check and Cleaning PLC
</v>
      </c>
      <c r="Q1865" s="38" t="str">
        <f>TRIM('query (10)'!N1865)</f>
        <v xml:space="preserve">Check and Cleaning Tighten of Terminal
Check Adhesion of PLC
Check and Cleaning PLC
</v>
      </c>
      <c r="R1865" s="38" t="str">
        <f>TRIM(UPPER('query (10)'!R1865))</f>
        <v/>
      </c>
      <c r="S1865" s="38" t="str">
        <f>TRIM(UPPER('query (10)'!S1865))</f>
        <v/>
      </c>
      <c r="T1865" s="38" t="str">
        <f>IF('query (10)'!Q1865="","",TRIM(UPPER('query (10)'!Q1865)))</f>
        <v/>
      </c>
      <c r="U1865" s="38" t="str">
        <f>IF('query (10)'!T1865="","",'query (10)'!T1865)</f>
        <v/>
      </c>
      <c r="V1865" s="39" t="str">
        <f>IF('query (10)'!T1865="","",IFERROR(VALUE('query (10)'!T1865),""))</f>
        <v/>
      </c>
      <c r="W1865" s="40">
        <f>IF('query (10)'!U1865="","",'query (10)'!U1865)</f>
        <v>0</v>
      </c>
      <c r="X1865" s="39">
        <f>IF('query (10)'!V1865="","",'query (10)'!V1865)</f>
        <v>180</v>
      </c>
      <c r="Y1865" s="41">
        <f>IF('query (10)'!W1865="","",'query (10)'!W1865)</f>
        <v>46113</v>
      </c>
      <c r="Z1865" s="41" t="str">
        <f>IF('query (10)'!X1865="","",'query (10)'!X1865)</f>
        <v/>
      </c>
      <c r="AA1865" s="41">
        <f>IF('query (10)'!Y1865="","",'query (10)'!Y1865)</f>
        <v>46113</v>
      </c>
      <c r="AB1865" s="41">
        <f>IF('query (10)'!Z1865="","",'query (10)'!Z1865)</f>
        <v>46293</v>
      </c>
      <c r="AC1865" s="38" t="str">
        <f>IF(OR('query (10)'!AA1865="",COUNTIF(Cleaning_Rules!$A$21:$A$26,TRIM('query (10)'!AA1865))&gt;0),"",TRIM('query (10)'!AA1865))</f>
        <v/>
      </c>
      <c r="AD1865" s="38" t="str">
        <f>IF('query (10)'!AB1865="","",TRIM(IFERROR(_xlfn.TEXTBEFORE('query (10)'!AB1865,"("),'query (10)'!AB1865)))</f>
        <v/>
      </c>
      <c r="AE1865" s="38" t="str">
        <f>IFERROR(LOWER(TRIM(_xlfn.TEXTBEFORE(_xlfn.TEXTAFTER('query (10)'!AB1865,"("),")"))),"")</f>
        <v/>
      </c>
      <c r="AF1865" s="38" t="str">
        <f>IF('query (10)'!AD1865="","",TRIM('query (10)'!AD1865))</f>
        <v>ณัฐดนัย จุฑาเทพ</v>
      </c>
      <c r="AG1865" s="38" t="str">
        <f>IF('query (10)'!AE1865="","",TRIM('query (10)'!AE1865))</f>
        <v>ณัฐดนัย จุฑาเทพ</v>
      </c>
      <c r="AH1865" s="38" t="str">
        <f>IF('query (10)'!AF1865="","",IFERROR(VALUE('query (10)'!AF1865),""))</f>
        <v/>
      </c>
      <c r="AI1865" s="38" t="str">
        <f>IF('query (10)'!AG1865="","",TRIM('query (10)'!AG1865))</f>
        <v/>
      </c>
      <c r="AJ1865" s="38" t="str">
        <f>IF('query (10)'!AH1865="","",IFERROR(VALUE('query (10)'!AH1865),""))</f>
        <v/>
      </c>
      <c r="AK1865" s="38" t="str">
        <f>IF('query (10)'!AI1865="","",TRIM('query (10)'!AI1865))</f>
        <v/>
      </c>
      <c r="AL1865" s="42">
        <f t="shared" si="145"/>
        <v>2026</v>
      </c>
      <c r="AM1865" s="42" t="str">
        <f t="shared" si="146"/>
        <v>2026-04</v>
      </c>
      <c r="AN1865" s="42" t="str">
        <f t="shared" ca="1" si="147"/>
        <v>ON_SCHEDULE</v>
      </c>
      <c r="AO1865" s="42" t="str">
        <f t="shared" si="148"/>
        <v>AS-023 | GREASE INJECTION MACHINE | KWD2 | ELECTRICAL CONTROL | Time-based Maintenance | Electrical | Inspection | Medium | Check and Cleaning Tighten of Terminal
Check Adhesion of PLC
Check and Cleaning PLC
 | ณัฐดนัย จุฑาเทพ</v>
      </c>
      <c r="AP1865" s="42" t="str">
        <f>_xlfn.TEXTJOIN("; ",TRUE,IF(COUNTA('query (10)'!A1865:AK1865)&lt;=6,"NEAR_EMPTY_ROW",""),IF($K1865="","MISSING_STATUS",""),IF(AND($K1865="เสร็จสิ้น",$Z1865=""),"DONE_NO_ACTUAL_DATE",""),IF(AND($I1865="Condition-based Maintenance",$AH1865=""),"CBM_NO_MEASUREMENT",""),IF(OR($X1865="",$X1865=0),"INVALID_PERIOD",""),IF(AND($AA1865&lt;&gt;"",$AB1865&lt;&gt;"",$AB1865&lt;$AA1865),"DATE_SEQUENCE_ERROR",""),IF(AND($AB1865&lt;&gt;"",$AB1865&gt;DATE(2030,12,31)),"DATE_OUTLIER",""),IF($C1865="","MISSING_QRCODE",""),IF($J1865="UNKNOWN","UNKNOWN_PM_TYPE",""),IF($L1865="UNKNOWN","UNKNOWN_STATUS",""))</f>
        <v/>
      </c>
      <c r="AQ1865" s="42" t="str">
        <f t="shared" si="149"/>
        <v>NO</v>
      </c>
    </row>
    <row r="1866" spans="1:43" x14ac:dyDescent="0.3">
      <c r="A1866" s="38">
        <f>IF('query (10)'!A1866="","",'query (10)'!A1866)</f>
        <v>2074</v>
      </c>
      <c r="B1866" s="38">
        <f>IF('query (10)'!B1866="","",'query (10)'!B1866)</f>
        <v>19922</v>
      </c>
      <c r="C1866" s="38" t="str">
        <f>TRIM(UPPER('query (10)'!M1866))</f>
        <v>AS-358</v>
      </c>
      <c r="D1866" s="38" t="str">
        <f>TRIM(UPPER(IFERROR(_xlfn.TEXTBEFORE('query (10)'!L1866,"("),'query (10)'!L1866)))</f>
        <v>GREASE INJECTION MACHINE</v>
      </c>
      <c r="E1866" s="38" t="str">
        <f>IFERROR(TRIM(UPPER(_xlfn.TEXTBEFORE(_xlfn.TEXTAFTER('query (10)'!L1866,"("),")"))),"")</f>
        <v/>
      </c>
      <c r="F1866" s="38" t="str">
        <f>TRIM('query (10)'!K1866)</f>
        <v>KWD3</v>
      </c>
      <c r="G1866" s="38" t="str">
        <f>IF('query (10)'!J1866="","",'query (10)'!J1866)</f>
        <v>Electrical Control</v>
      </c>
      <c r="H1866" s="38" t="str">
        <f>TRIM(UPPER('query (10)'!J1866))</f>
        <v>ELECTRICAL CONTROL</v>
      </c>
      <c r="I1866" s="38" t="str">
        <f>IF('query (10)'!F1866="","",'query (10)'!F1866)</f>
        <v>Time-based Maintenance</v>
      </c>
      <c r="J1866" s="38" t="str">
        <f>IF('query (10)'!F1866="","",IFERROR(INDEX(Cleaning_Rules!$B$14:$B$17,MATCH(TRIM('query (10)'!F1866),Cleaning_Rules!$A$14:$A$17,0)),"UNKNOWN"))</f>
        <v>TBM</v>
      </c>
      <c r="K1866" s="38" t="str">
        <f>IF('query (10)'!G1866="","",'query (10)'!G1866)</f>
        <v>เสร็จสิ้น</v>
      </c>
      <c r="L1866" s="38" t="str">
        <f>IF('query (10)'!G1866="","MISSING",IFERROR(INDEX(Cleaning_Rules!$B$5:$B$10,MATCH(TRIM('query (10)'!G1866),Cleaning_Rules!$A$5:$A$10,0)),"UNKNOWN"))</f>
        <v>COMPLETED</v>
      </c>
      <c r="M1866" s="38" t="str">
        <f>IF('query (10)'!I1866="","",'query (10)'!I1866)</f>
        <v>Electrical</v>
      </c>
      <c r="N1866" s="38" t="str">
        <f>IF('query (10)'!O1866="","",'query (10)'!O1866)</f>
        <v>Inspection</v>
      </c>
      <c r="O1866" s="38" t="str">
        <f>IF('query (10)'!P1866="","",'query (10)'!P1866)</f>
        <v>Medium</v>
      </c>
      <c r="P1866" s="38" t="str">
        <f>IF('query (10)'!N1866="","",'query (10)'!N1866)</f>
        <v xml:space="preserve">Check and Cleaning Tighten of Terminal
Check Adhesion of PLC
Check and Cleaning PLC
</v>
      </c>
      <c r="Q1866" s="38" t="str">
        <f>TRIM('query (10)'!N1866)</f>
        <v xml:space="preserve">Check and Cleaning Tighten of Terminal
Check Adhesion of PLC
Check and Cleaning PLC
</v>
      </c>
      <c r="R1866" s="38" t="str">
        <f>TRIM(UPPER('query (10)'!R1866))</f>
        <v/>
      </c>
      <c r="S1866" s="38" t="str">
        <f>TRIM(UPPER('query (10)'!S1866))</f>
        <v/>
      </c>
      <c r="T1866" s="38" t="str">
        <f>IF('query (10)'!Q1866="","",TRIM(UPPER('query (10)'!Q1866)))</f>
        <v/>
      </c>
      <c r="U1866" s="38" t="str">
        <f>IF('query (10)'!T1866="","",'query (10)'!T1866)</f>
        <v/>
      </c>
      <c r="V1866" s="39" t="str">
        <f>IF('query (10)'!T1866="","",IFERROR(VALUE('query (10)'!T1866),""))</f>
        <v/>
      </c>
      <c r="W1866" s="40">
        <f>IF('query (10)'!U1866="","",'query (10)'!U1866)</f>
        <v>0</v>
      </c>
      <c r="X1866" s="39">
        <f>IF('query (10)'!V1866="","",'query (10)'!V1866)</f>
        <v>180</v>
      </c>
      <c r="Y1866" s="41">
        <f>IF('query (10)'!W1866="","",'query (10)'!W1866)</f>
        <v>46114</v>
      </c>
      <c r="Z1866" s="41">
        <f>IF('query (10)'!X1866="","",'query (10)'!X1866)</f>
        <v>46141</v>
      </c>
      <c r="AA1866" s="41">
        <f>IF('query (10)'!Y1866="","",'query (10)'!Y1866)</f>
        <v>46141</v>
      </c>
      <c r="AB1866" s="41">
        <f>IF('query (10)'!Z1866="","",'query (10)'!Z1866)</f>
        <v>46321</v>
      </c>
      <c r="AC1866" s="38" t="str">
        <f>IF(OR('query (10)'!AA1866="",COUNTIF(Cleaning_Rules!$A$21:$A$26,TRIM('query (10)'!AA1866))&gt;0),"",TRIM('query (10)'!AA1866))</f>
        <v/>
      </c>
      <c r="AD1866" s="38" t="str">
        <f>IF('query (10)'!AB1866="","",TRIM(IFERROR(_xlfn.TEXTBEFORE('query (10)'!AB1866,"("),'query (10)'!AB1866)))</f>
        <v>เริ่มซ่อมงาน PM แล้ว รับผิดชอบโดย PONGPITAK SONCHAI</v>
      </c>
      <c r="AE1866" s="38" t="str">
        <f>IFERROR(LOWER(TRIM(_xlfn.TEXTBEFORE(_xlfn.TEXTAFTER('query (10)'!AB1866,"("),")"))),"")</f>
        <v>sonchai-p-6240@nsk.com</v>
      </c>
      <c r="AF1866" s="38" t="str">
        <f>IF('query (10)'!AD1866="","",TRIM('query (10)'!AD1866))</f>
        <v>ณัฐดนัย จุฑาเทพ</v>
      </c>
      <c r="AG1866" s="38" t="str">
        <f>IF('query (10)'!AE1866="","",TRIM('query (10)'!AE1866))</f>
        <v>พงษ์พิทักษ์ ศรไชย</v>
      </c>
      <c r="AH1866" s="38" t="str">
        <f>IF('query (10)'!AF1866="","",IFERROR(VALUE('query (10)'!AF1866),""))</f>
        <v/>
      </c>
      <c r="AI1866" s="38" t="str">
        <f>IF('query (10)'!AG1866="","",TRIM('query (10)'!AG1866))</f>
        <v/>
      </c>
      <c r="AJ1866" s="38" t="str">
        <f>IF('query (10)'!AH1866="","",IFERROR(VALUE('query (10)'!AH1866),""))</f>
        <v/>
      </c>
      <c r="AK1866" s="38" t="str">
        <f>IF('query (10)'!AI1866="","",TRIM('query (10)'!AI1866))</f>
        <v/>
      </c>
      <c r="AL1866" s="42">
        <f t="shared" si="145"/>
        <v>2026</v>
      </c>
      <c r="AM1866" s="42" t="str">
        <f t="shared" si="146"/>
        <v>2026-04</v>
      </c>
      <c r="AN1866" s="42" t="str">
        <f t="shared" ca="1" si="147"/>
        <v/>
      </c>
      <c r="AO1866" s="42" t="str">
        <f t="shared" si="148"/>
        <v>AS-358 | GREASE INJECTION MACHINE | KWD3 | ELECTRICAL CONTROL | Time-based Maintenance | Electrical | Inspection | Medium | Check and Cleaning Tighten of Terminal
Check Adhesion of PLC
Check and Cleaning PLC
 | เริ่มซ่อมงาน PM แล้ว รับผิดชอบโดย PONGPITAK SONCHAI | พงษ์พิทักษ์ ศรไชย</v>
      </c>
      <c r="AP1866" s="42" t="str">
        <f>_xlfn.TEXTJOIN("; ",TRUE,IF(COUNTA('query (10)'!A1866:AK1866)&lt;=6,"NEAR_EMPTY_ROW",""),IF($K1866="","MISSING_STATUS",""),IF(AND($K1866="เสร็จสิ้น",$Z1866=""),"DONE_NO_ACTUAL_DATE",""),IF(AND($I1866="Condition-based Maintenance",$AH1866=""),"CBM_NO_MEASUREMENT",""),IF(OR($X1866="",$X1866=0),"INVALID_PERIOD",""),IF(AND($AA1866&lt;&gt;"",$AB1866&lt;&gt;"",$AB1866&lt;$AA1866),"DATE_SEQUENCE_ERROR",""),IF(AND($AB1866&lt;&gt;"",$AB1866&gt;DATE(2030,12,31)),"DATE_OUTLIER",""),IF($C1866="","MISSING_QRCODE",""),IF($J1866="UNKNOWN","UNKNOWN_PM_TYPE",""),IF($L1866="UNKNOWN","UNKNOWN_STATUS",""))</f>
        <v/>
      </c>
      <c r="AQ1866" s="42" t="str">
        <f t="shared" si="149"/>
        <v>NO</v>
      </c>
    </row>
    <row r="1867" spans="1:43" x14ac:dyDescent="0.3">
      <c r="A1867" s="38">
        <f>IF('query (10)'!A1867="","",'query (10)'!A1867)</f>
        <v>2075</v>
      </c>
      <c r="B1867" s="38" t="str">
        <f>IF('query (10)'!B1867="","",'query (10)'!B1867)</f>
        <v/>
      </c>
      <c r="C1867" s="38" t="str">
        <f>TRIM(UPPER('query (10)'!M1867))</f>
        <v>AS-480</v>
      </c>
      <c r="D1867" s="38" t="str">
        <f>TRIM(UPPER(IFERROR(_xlfn.TEXTBEFORE('query (10)'!L1867,"("),'query (10)'!L1867)))</f>
        <v>GREASE INJECTION MACHINE</v>
      </c>
      <c r="E1867" s="38" t="str">
        <f>IFERROR(TRIM(UPPER(_xlfn.TEXTBEFORE(_xlfn.TEXTAFTER('query (10)'!L1867,"("),")"))),"")</f>
        <v/>
      </c>
      <c r="F1867" s="38" t="str">
        <f>TRIM('query (10)'!K1867)</f>
        <v>KWD4</v>
      </c>
      <c r="G1867" s="38" t="str">
        <f>IF('query (10)'!J1867="","",'query (10)'!J1867)</f>
        <v>Electrical Control</v>
      </c>
      <c r="H1867" s="38" t="str">
        <f>TRIM(UPPER('query (10)'!J1867))</f>
        <v>ELECTRICAL CONTROL</v>
      </c>
      <c r="I1867" s="38" t="str">
        <f>IF('query (10)'!F1867="","",'query (10)'!F1867)</f>
        <v>Time-based Maintenance</v>
      </c>
      <c r="J1867" s="38" t="str">
        <f>IF('query (10)'!F1867="","",IFERROR(INDEX(Cleaning_Rules!$B$14:$B$17,MATCH(TRIM('query (10)'!F1867),Cleaning_Rules!$A$14:$A$17,0)),"UNKNOWN"))</f>
        <v>TBM</v>
      </c>
      <c r="K1867" s="38" t="str">
        <f>IF('query (10)'!G1867="","",'query (10)'!G1867)</f>
        <v>แผนใหม่</v>
      </c>
      <c r="L1867" s="38" t="str">
        <f>IF('query (10)'!G1867="","MISSING",IFERROR(INDEX(Cleaning_Rules!$B$5:$B$10,MATCH(TRIM('query (10)'!G1867),Cleaning_Rules!$A$5:$A$10,0)),"UNKNOWN"))</f>
        <v>NEW_PLAN</v>
      </c>
      <c r="M1867" s="38" t="str">
        <f>IF('query (10)'!I1867="","",'query (10)'!I1867)</f>
        <v>Electrical</v>
      </c>
      <c r="N1867" s="38" t="str">
        <f>IF('query (10)'!O1867="","",'query (10)'!O1867)</f>
        <v>Inspection</v>
      </c>
      <c r="O1867" s="38" t="str">
        <f>IF('query (10)'!P1867="","",'query (10)'!P1867)</f>
        <v>Medium</v>
      </c>
      <c r="P1867" s="38" t="str">
        <f>IF('query (10)'!N1867="","",'query (10)'!N1867)</f>
        <v xml:space="preserve">Check and Cleaning Tighten of Terminal
Check Adhesion of PLC
Check and Cleaning PLC
</v>
      </c>
      <c r="Q1867" s="38" t="str">
        <f>TRIM('query (10)'!N1867)</f>
        <v xml:space="preserve">Check and Cleaning Tighten of Terminal
Check Adhesion of PLC
Check and Cleaning PLC
</v>
      </c>
      <c r="R1867" s="38" t="str">
        <f>TRIM(UPPER('query (10)'!R1867))</f>
        <v/>
      </c>
      <c r="S1867" s="38" t="str">
        <f>TRIM(UPPER('query (10)'!S1867))</f>
        <v/>
      </c>
      <c r="T1867" s="38" t="str">
        <f>IF('query (10)'!Q1867="","",TRIM(UPPER('query (10)'!Q1867)))</f>
        <v/>
      </c>
      <c r="U1867" s="38" t="str">
        <f>IF('query (10)'!T1867="","",'query (10)'!T1867)</f>
        <v/>
      </c>
      <c r="V1867" s="39" t="str">
        <f>IF('query (10)'!T1867="","",IFERROR(VALUE('query (10)'!T1867),""))</f>
        <v/>
      </c>
      <c r="W1867" s="40">
        <f>IF('query (10)'!U1867="","",'query (10)'!U1867)</f>
        <v>0</v>
      </c>
      <c r="X1867" s="39">
        <f>IF('query (10)'!V1867="","",'query (10)'!V1867)</f>
        <v>180</v>
      </c>
      <c r="Y1867" s="41">
        <f>IF('query (10)'!W1867="","",'query (10)'!W1867)</f>
        <v>46115</v>
      </c>
      <c r="Z1867" s="41" t="str">
        <f>IF('query (10)'!X1867="","",'query (10)'!X1867)</f>
        <v/>
      </c>
      <c r="AA1867" s="41">
        <f>IF('query (10)'!Y1867="","",'query (10)'!Y1867)</f>
        <v>46115</v>
      </c>
      <c r="AB1867" s="41">
        <f>IF('query (10)'!Z1867="","",'query (10)'!Z1867)</f>
        <v>46295</v>
      </c>
      <c r="AC1867" s="38" t="str">
        <f>IF(OR('query (10)'!AA1867="",COUNTIF(Cleaning_Rules!$A$21:$A$26,TRIM('query (10)'!AA1867))&gt;0),"",TRIM('query (10)'!AA1867))</f>
        <v/>
      </c>
      <c r="AD1867" s="38" t="str">
        <f>IF('query (10)'!AB1867="","",TRIM(IFERROR(_xlfn.TEXTBEFORE('query (10)'!AB1867,"("),'query (10)'!AB1867)))</f>
        <v/>
      </c>
      <c r="AE1867" s="38" t="str">
        <f>IFERROR(LOWER(TRIM(_xlfn.TEXTBEFORE(_xlfn.TEXTAFTER('query (10)'!AB1867,"("),")"))),"")</f>
        <v/>
      </c>
      <c r="AF1867" s="38" t="str">
        <f>IF('query (10)'!AD1867="","",TRIM('query (10)'!AD1867))</f>
        <v>ณัฐดนัย จุฑาเทพ</v>
      </c>
      <c r="AG1867" s="38" t="str">
        <f>IF('query (10)'!AE1867="","",TRIM('query (10)'!AE1867))</f>
        <v>ณัฐดนัย จุฑาเทพ</v>
      </c>
      <c r="AH1867" s="38" t="str">
        <f>IF('query (10)'!AF1867="","",IFERROR(VALUE('query (10)'!AF1867),""))</f>
        <v/>
      </c>
      <c r="AI1867" s="38" t="str">
        <f>IF('query (10)'!AG1867="","",TRIM('query (10)'!AG1867))</f>
        <v/>
      </c>
      <c r="AJ1867" s="38" t="str">
        <f>IF('query (10)'!AH1867="","",IFERROR(VALUE('query (10)'!AH1867),""))</f>
        <v/>
      </c>
      <c r="AK1867" s="38" t="str">
        <f>IF('query (10)'!AI1867="","",TRIM('query (10)'!AI1867))</f>
        <v/>
      </c>
      <c r="AL1867" s="42">
        <f t="shared" si="145"/>
        <v>2026</v>
      </c>
      <c r="AM1867" s="42" t="str">
        <f t="shared" si="146"/>
        <v>2026-04</v>
      </c>
      <c r="AN1867" s="42" t="str">
        <f t="shared" ca="1" si="147"/>
        <v>ON_SCHEDULE</v>
      </c>
      <c r="AO1867" s="42" t="str">
        <f t="shared" si="148"/>
        <v>AS-480 | GREASE INJECTION MACHINE | KWD4 | ELECTRICAL CONTROL | Time-based Maintenance | Electrical | Inspection | Medium | Check and Cleaning Tighten of Terminal
Check Adhesion of PLC
Check and Cleaning PLC
 | ณัฐดนัย จุฑาเทพ</v>
      </c>
      <c r="AP1867" s="42" t="str">
        <f>_xlfn.TEXTJOIN("; ",TRUE,IF(COUNTA('query (10)'!A1867:AK1867)&lt;=6,"NEAR_EMPTY_ROW",""),IF($K1867="","MISSING_STATUS",""),IF(AND($K1867="เสร็จสิ้น",$Z1867=""),"DONE_NO_ACTUAL_DATE",""),IF(AND($I1867="Condition-based Maintenance",$AH1867=""),"CBM_NO_MEASUREMENT",""),IF(OR($X1867="",$X1867=0),"INVALID_PERIOD",""),IF(AND($AA1867&lt;&gt;"",$AB1867&lt;&gt;"",$AB1867&lt;$AA1867),"DATE_SEQUENCE_ERROR",""),IF(AND($AB1867&lt;&gt;"",$AB1867&gt;DATE(2030,12,31)),"DATE_OUTLIER",""),IF($C1867="","MISSING_QRCODE",""),IF($J1867="UNKNOWN","UNKNOWN_PM_TYPE",""),IF($L1867="UNKNOWN","UNKNOWN_STATUS",""))</f>
        <v/>
      </c>
      <c r="AQ1867" s="42" t="str">
        <f t="shared" si="149"/>
        <v>NO</v>
      </c>
    </row>
    <row r="1868" spans="1:43" x14ac:dyDescent="0.3">
      <c r="A1868" s="38">
        <f>IF('query (10)'!A1868="","",'query (10)'!A1868)</f>
        <v>2076</v>
      </c>
      <c r="B1868" s="38" t="str">
        <f>IF('query (10)'!B1868="","",'query (10)'!B1868)</f>
        <v/>
      </c>
      <c r="C1868" s="38" t="str">
        <f>TRIM(UPPER('query (10)'!M1868))</f>
        <v>AS-597</v>
      </c>
      <c r="D1868" s="38" t="str">
        <f>TRIM(UPPER(IFERROR(_xlfn.TEXTBEFORE('query (10)'!L1868,"("),'query (10)'!L1868)))</f>
        <v>GREASE INJECTION MACHINE</v>
      </c>
      <c r="E1868" s="38" t="str">
        <f>IFERROR(TRIM(UPPER(_xlfn.TEXTBEFORE(_xlfn.TEXTAFTER('query (10)'!L1868,"("),")"))),"")</f>
        <v/>
      </c>
      <c r="F1868" s="38" t="str">
        <f>TRIM('query (10)'!K1868)</f>
        <v>KWD5</v>
      </c>
      <c r="G1868" s="38" t="str">
        <f>IF('query (10)'!J1868="","",'query (10)'!J1868)</f>
        <v>Electrical Control</v>
      </c>
      <c r="H1868" s="38" t="str">
        <f>TRIM(UPPER('query (10)'!J1868))</f>
        <v>ELECTRICAL CONTROL</v>
      </c>
      <c r="I1868" s="38" t="str">
        <f>IF('query (10)'!F1868="","",'query (10)'!F1868)</f>
        <v>Time-based Maintenance</v>
      </c>
      <c r="J1868" s="38" t="str">
        <f>IF('query (10)'!F1868="","",IFERROR(INDEX(Cleaning_Rules!$B$14:$B$17,MATCH(TRIM('query (10)'!F1868),Cleaning_Rules!$A$14:$A$17,0)),"UNKNOWN"))</f>
        <v>TBM</v>
      </c>
      <c r="K1868" s="38" t="str">
        <f>IF('query (10)'!G1868="","",'query (10)'!G1868)</f>
        <v>แผนใหม่</v>
      </c>
      <c r="L1868" s="38" t="str">
        <f>IF('query (10)'!G1868="","MISSING",IFERROR(INDEX(Cleaning_Rules!$B$5:$B$10,MATCH(TRIM('query (10)'!G1868),Cleaning_Rules!$A$5:$A$10,0)),"UNKNOWN"))</f>
        <v>NEW_PLAN</v>
      </c>
      <c r="M1868" s="38" t="str">
        <f>IF('query (10)'!I1868="","",'query (10)'!I1868)</f>
        <v>Electrical</v>
      </c>
      <c r="N1868" s="38" t="str">
        <f>IF('query (10)'!O1868="","",'query (10)'!O1868)</f>
        <v>Inspection</v>
      </c>
      <c r="O1868" s="38" t="str">
        <f>IF('query (10)'!P1868="","",'query (10)'!P1868)</f>
        <v>Medium</v>
      </c>
      <c r="P1868" s="38" t="str">
        <f>IF('query (10)'!N1868="","",'query (10)'!N1868)</f>
        <v xml:space="preserve">Check and Cleaning Tighten of Terminal
Check Adhesion of PLC
Check and Cleaning PLC
</v>
      </c>
      <c r="Q1868" s="38" t="str">
        <f>TRIM('query (10)'!N1868)</f>
        <v xml:space="preserve">Check and Cleaning Tighten of Terminal
Check Adhesion of PLC
Check and Cleaning PLC
</v>
      </c>
      <c r="R1868" s="38" t="str">
        <f>TRIM(UPPER('query (10)'!R1868))</f>
        <v/>
      </c>
      <c r="S1868" s="38" t="str">
        <f>TRIM(UPPER('query (10)'!S1868))</f>
        <v/>
      </c>
      <c r="T1868" s="38" t="str">
        <f>IF('query (10)'!Q1868="","",TRIM(UPPER('query (10)'!Q1868)))</f>
        <v/>
      </c>
      <c r="U1868" s="38" t="str">
        <f>IF('query (10)'!T1868="","",'query (10)'!T1868)</f>
        <v/>
      </c>
      <c r="V1868" s="39" t="str">
        <f>IF('query (10)'!T1868="","",IFERROR(VALUE('query (10)'!T1868),""))</f>
        <v/>
      </c>
      <c r="W1868" s="40">
        <f>IF('query (10)'!U1868="","",'query (10)'!U1868)</f>
        <v>0</v>
      </c>
      <c r="X1868" s="39">
        <f>IF('query (10)'!V1868="","",'query (10)'!V1868)</f>
        <v>180</v>
      </c>
      <c r="Y1868" s="41">
        <f>IF('query (10)'!W1868="","",'query (10)'!W1868)</f>
        <v>46116</v>
      </c>
      <c r="Z1868" s="41" t="str">
        <f>IF('query (10)'!X1868="","",'query (10)'!X1868)</f>
        <v/>
      </c>
      <c r="AA1868" s="41">
        <f>IF('query (10)'!Y1868="","",'query (10)'!Y1868)</f>
        <v>46116</v>
      </c>
      <c r="AB1868" s="41">
        <f>IF('query (10)'!Z1868="","",'query (10)'!Z1868)</f>
        <v>46296</v>
      </c>
      <c r="AC1868" s="38" t="str">
        <f>IF(OR('query (10)'!AA1868="",COUNTIF(Cleaning_Rules!$A$21:$A$26,TRIM('query (10)'!AA1868))&gt;0),"",TRIM('query (10)'!AA1868))</f>
        <v/>
      </c>
      <c r="AD1868" s="38" t="str">
        <f>IF('query (10)'!AB1868="","",TRIM(IFERROR(_xlfn.TEXTBEFORE('query (10)'!AB1868,"("),'query (10)'!AB1868)))</f>
        <v/>
      </c>
      <c r="AE1868" s="38" t="str">
        <f>IFERROR(LOWER(TRIM(_xlfn.TEXTBEFORE(_xlfn.TEXTAFTER('query (10)'!AB1868,"("),")"))),"")</f>
        <v/>
      </c>
      <c r="AF1868" s="38" t="str">
        <f>IF('query (10)'!AD1868="","",TRIM('query (10)'!AD1868))</f>
        <v>ณัฐดนัย จุฑาเทพ</v>
      </c>
      <c r="AG1868" s="38" t="str">
        <f>IF('query (10)'!AE1868="","",TRIM('query (10)'!AE1868))</f>
        <v>ณัฐดนัย จุฑาเทพ</v>
      </c>
      <c r="AH1868" s="38" t="str">
        <f>IF('query (10)'!AF1868="","",IFERROR(VALUE('query (10)'!AF1868),""))</f>
        <v/>
      </c>
      <c r="AI1868" s="38" t="str">
        <f>IF('query (10)'!AG1868="","",TRIM('query (10)'!AG1868))</f>
        <v/>
      </c>
      <c r="AJ1868" s="38" t="str">
        <f>IF('query (10)'!AH1868="","",IFERROR(VALUE('query (10)'!AH1868),""))</f>
        <v/>
      </c>
      <c r="AK1868" s="38" t="str">
        <f>IF('query (10)'!AI1868="","",TRIM('query (10)'!AI1868))</f>
        <v/>
      </c>
      <c r="AL1868" s="42">
        <f t="shared" si="145"/>
        <v>2026</v>
      </c>
      <c r="AM1868" s="42" t="str">
        <f t="shared" si="146"/>
        <v>2026-04</v>
      </c>
      <c r="AN1868" s="42" t="str">
        <f t="shared" ca="1" si="147"/>
        <v>ON_SCHEDULE</v>
      </c>
      <c r="AO1868" s="42" t="str">
        <f t="shared" si="148"/>
        <v>AS-597 | GREASE INJECTION MACHINE | KWD5 | ELECTRICAL CONTROL | Time-based Maintenance | Electrical | Inspection | Medium | Check and Cleaning Tighten of Terminal
Check Adhesion of PLC
Check and Cleaning PLC
 | ณัฐดนัย จุฑาเทพ</v>
      </c>
      <c r="AP1868" s="42" t="str">
        <f>_xlfn.TEXTJOIN("; ",TRUE,IF(COUNTA('query (10)'!A1868:AK1868)&lt;=6,"NEAR_EMPTY_ROW",""),IF($K1868="","MISSING_STATUS",""),IF(AND($K1868="เสร็จสิ้น",$Z1868=""),"DONE_NO_ACTUAL_DATE",""),IF(AND($I1868="Condition-based Maintenance",$AH1868=""),"CBM_NO_MEASUREMENT",""),IF(OR($X1868="",$X1868=0),"INVALID_PERIOD",""),IF(AND($AA1868&lt;&gt;"",$AB1868&lt;&gt;"",$AB1868&lt;$AA1868),"DATE_SEQUENCE_ERROR",""),IF(AND($AB1868&lt;&gt;"",$AB1868&gt;DATE(2030,12,31)),"DATE_OUTLIER",""),IF($C1868="","MISSING_QRCODE",""),IF($J1868="UNKNOWN","UNKNOWN_PM_TYPE",""),IF($L1868="UNKNOWN","UNKNOWN_STATUS",""))</f>
        <v/>
      </c>
      <c r="AQ1868" s="42" t="str">
        <f t="shared" si="149"/>
        <v>NO</v>
      </c>
    </row>
    <row r="1869" spans="1:43" x14ac:dyDescent="0.3">
      <c r="A1869" s="38">
        <f>IF('query (10)'!A1869="","",'query (10)'!A1869)</f>
        <v>2077</v>
      </c>
      <c r="B1869" s="38" t="str">
        <f>IF('query (10)'!B1869="","",'query (10)'!B1869)</f>
        <v/>
      </c>
      <c r="C1869" s="38" t="str">
        <f>TRIM(UPPER('query (10)'!M1869))</f>
        <v>AS-706</v>
      </c>
      <c r="D1869" s="38" t="str">
        <f>TRIM(UPPER(IFERROR(_xlfn.TEXTBEFORE('query (10)'!L1869,"("),'query (10)'!L1869)))</f>
        <v>GREASE INJECTION MACHINE</v>
      </c>
      <c r="E1869" s="38" t="str">
        <f>IFERROR(TRIM(UPPER(_xlfn.TEXTBEFORE(_xlfn.TEXTAFTER('query (10)'!L1869,"("),")"))),"")</f>
        <v/>
      </c>
      <c r="F1869" s="38" t="str">
        <f>TRIM('query (10)'!K1869)</f>
        <v>KWD6</v>
      </c>
      <c r="G1869" s="38" t="str">
        <f>IF('query (10)'!J1869="","",'query (10)'!J1869)</f>
        <v>Electrical Control</v>
      </c>
      <c r="H1869" s="38" t="str">
        <f>TRIM(UPPER('query (10)'!J1869))</f>
        <v>ELECTRICAL CONTROL</v>
      </c>
      <c r="I1869" s="38" t="str">
        <f>IF('query (10)'!F1869="","",'query (10)'!F1869)</f>
        <v>Time-based Maintenance</v>
      </c>
      <c r="J1869" s="38" t="str">
        <f>IF('query (10)'!F1869="","",IFERROR(INDEX(Cleaning_Rules!$B$14:$B$17,MATCH(TRIM('query (10)'!F1869),Cleaning_Rules!$A$14:$A$17,0)),"UNKNOWN"))</f>
        <v>TBM</v>
      </c>
      <c r="K1869" s="38" t="str">
        <f>IF('query (10)'!G1869="","",'query (10)'!G1869)</f>
        <v>แผนใหม่</v>
      </c>
      <c r="L1869" s="38" t="str">
        <f>IF('query (10)'!G1869="","MISSING",IFERROR(INDEX(Cleaning_Rules!$B$5:$B$10,MATCH(TRIM('query (10)'!G1869),Cleaning_Rules!$A$5:$A$10,0)),"UNKNOWN"))</f>
        <v>NEW_PLAN</v>
      </c>
      <c r="M1869" s="38" t="str">
        <f>IF('query (10)'!I1869="","",'query (10)'!I1869)</f>
        <v>Electrical</v>
      </c>
      <c r="N1869" s="38" t="str">
        <f>IF('query (10)'!O1869="","",'query (10)'!O1869)</f>
        <v>Inspection</v>
      </c>
      <c r="O1869" s="38" t="str">
        <f>IF('query (10)'!P1869="","",'query (10)'!P1869)</f>
        <v>Medium</v>
      </c>
      <c r="P1869" s="38" t="str">
        <f>IF('query (10)'!N1869="","",'query (10)'!N1869)</f>
        <v xml:space="preserve">Check and Cleaning Tighten of Terminal
Check Adhesion of PLC
Check and Cleaning PLC
</v>
      </c>
      <c r="Q1869" s="38" t="str">
        <f>TRIM('query (10)'!N1869)</f>
        <v xml:space="preserve">Check and Cleaning Tighten of Terminal
Check Adhesion of PLC
Check and Cleaning PLC
</v>
      </c>
      <c r="R1869" s="38" t="str">
        <f>TRIM(UPPER('query (10)'!R1869))</f>
        <v/>
      </c>
      <c r="S1869" s="38" t="str">
        <f>TRIM(UPPER('query (10)'!S1869))</f>
        <v/>
      </c>
      <c r="T1869" s="38" t="str">
        <f>IF('query (10)'!Q1869="","",TRIM(UPPER('query (10)'!Q1869)))</f>
        <v/>
      </c>
      <c r="U1869" s="38" t="str">
        <f>IF('query (10)'!T1869="","",'query (10)'!T1869)</f>
        <v/>
      </c>
      <c r="V1869" s="39" t="str">
        <f>IF('query (10)'!T1869="","",IFERROR(VALUE('query (10)'!T1869),""))</f>
        <v/>
      </c>
      <c r="W1869" s="40">
        <f>IF('query (10)'!U1869="","",'query (10)'!U1869)</f>
        <v>0</v>
      </c>
      <c r="X1869" s="39">
        <f>IF('query (10)'!V1869="","",'query (10)'!V1869)</f>
        <v>180</v>
      </c>
      <c r="Y1869" s="41">
        <f>IF('query (10)'!W1869="","",'query (10)'!W1869)</f>
        <v>46118</v>
      </c>
      <c r="Z1869" s="41" t="str">
        <f>IF('query (10)'!X1869="","",'query (10)'!X1869)</f>
        <v/>
      </c>
      <c r="AA1869" s="41">
        <f>IF('query (10)'!Y1869="","",'query (10)'!Y1869)</f>
        <v>46118</v>
      </c>
      <c r="AB1869" s="41">
        <f>IF('query (10)'!Z1869="","",'query (10)'!Z1869)</f>
        <v>46298</v>
      </c>
      <c r="AC1869" s="38" t="str">
        <f>IF(OR('query (10)'!AA1869="",COUNTIF(Cleaning_Rules!$A$21:$A$26,TRIM('query (10)'!AA1869))&gt;0),"",TRIM('query (10)'!AA1869))</f>
        <v/>
      </c>
      <c r="AD1869" s="38" t="str">
        <f>IF('query (10)'!AB1869="","",TRIM(IFERROR(_xlfn.TEXTBEFORE('query (10)'!AB1869,"("),'query (10)'!AB1869)))</f>
        <v/>
      </c>
      <c r="AE1869" s="38" t="str">
        <f>IFERROR(LOWER(TRIM(_xlfn.TEXTBEFORE(_xlfn.TEXTAFTER('query (10)'!AB1869,"("),")"))),"")</f>
        <v/>
      </c>
      <c r="AF1869" s="38" t="str">
        <f>IF('query (10)'!AD1869="","",TRIM('query (10)'!AD1869))</f>
        <v>ณัฐดนัย จุฑาเทพ</v>
      </c>
      <c r="AG1869" s="38" t="str">
        <f>IF('query (10)'!AE1869="","",TRIM('query (10)'!AE1869))</f>
        <v>ณัฐดนัย จุฑาเทพ</v>
      </c>
      <c r="AH1869" s="38" t="str">
        <f>IF('query (10)'!AF1869="","",IFERROR(VALUE('query (10)'!AF1869),""))</f>
        <v/>
      </c>
      <c r="AI1869" s="38" t="str">
        <f>IF('query (10)'!AG1869="","",TRIM('query (10)'!AG1869))</f>
        <v/>
      </c>
      <c r="AJ1869" s="38" t="str">
        <f>IF('query (10)'!AH1869="","",IFERROR(VALUE('query (10)'!AH1869),""))</f>
        <v/>
      </c>
      <c r="AK1869" s="38" t="str">
        <f>IF('query (10)'!AI1869="","",TRIM('query (10)'!AI1869))</f>
        <v/>
      </c>
      <c r="AL1869" s="42">
        <f t="shared" si="145"/>
        <v>2026</v>
      </c>
      <c r="AM1869" s="42" t="str">
        <f t="shared" si="146"/>
        <v>2026-04</v>
      </c>
      <c r="AN1869" s="42" t="str">
        <f t="shared" ca="1" si="147"/>
        <v>ON_SCHEDULE</v>
      </c>
      <c r="AO1869" s="42" t="str">
        <f t="shared" si="148"/>
        <v>AS-706 | GREASE INJECTION MACHINE | KWD6 | ELECTRICAL CONTROL | Time-based Maintenance | Electrical | Inspection | Medium | Check and Cleaning Tighten of Terminal
Check Adhesion of PLC
Check and Cleaning PLC
 | ณัฐดนัย จุฑาเทพ</v>
      </c>
      <c r="AP1869" s="42" t="str">
        <f>_xlfn.TEXTJOIN("; ",TRUE,IF(COUNTA('query (10)'!A1869:AK1869)&lt;=6,"NEAR_EMPTY_ROW",""),IF($K1869="","MISSING_STATUS",""),IF(AND($K1869="เสร็จสิ้น",$Z1869=""),"DONE_NO_ACTUAL_DATE",""),IF(AND($I1869="Condition-based Maintenance",$AH1869=""),"CBM_NO_MEASUREMENT",""),IF(OR($X1869="",$X1869=0),"INVALID_PERIOD",""),IF(AND($AA1869&lt;&gt;"",$AB1869&lt;&gt;"",$AB1869&lt;$AA1869),"DATE_SEQUENCE_ERROR",""),IF(AND($AB1869&lt;&gt;"",$AB1869&gt;DATE(2030,12,31)),"DATE_OUTLIER",""),IF($C1869="","MISSING_QRCODE",""),IF($J1869="UNKNOWN","UNKNOWN_PM_TYPE",""),IF($L1869="UNKNOWN","UNKNOWN_STATUS",""))</f>
        <v/>
      </c>
      <c r="AQ1869" s="42" t="str">
        <f t="shared" si="149"/>
        <v>NO</v>
      </c>
    </row>
    <row r="1870" spans="1:43" x14ac:dyDescent="0.3">
      <c r="A1870" s="38">
        <f>IF('query (10)'!A1870="","",'query (10)'!A1870)</f>
        <v>2078</v>
      </c>
      <c r="B1870" s="38">
        <f>IF('query (10)'!B1870="","",'query (10)'!B1870)</f>
        <v>19843</v>
      </c>
      <c r="C1870" s="38" t="str">
        <f>TRIM(UPPER('query (10)'!M1870))</f>
        <v>AS-845</v>
      </c>
      <c r="D1870" s="38" t="str">
        <f>TRIM(UPPER(IFERROR(_xlfn.TEXTBEFORE('query (10)'!L1870,"("),'query (10)'!L1870)))</f>
        <v>GREASE INJECTION MACHINE</v>
      </c>
      <c r="E1870" s="38" t="str">
        <f>IFERROR(TRIM(UPPER(_xlfn.TEXTBEFORE(_xlfn.TEXTAFTER('query (10)'!L1870,"("),")"))),"")</f>
        <v/>
      </c>
      <c r="F1870" s="38" t="str">
        <f>TRIM('query (10)'!K1870)</f>
        <v>KWD7</v>
      </c>
      <c r="G1870" s="38" t="str">
        <f>IF('query (10)'!J1870="","",'query (10)'!J1870)</f>
        <v>Electrical Control</v>
      </c>
      <c r="H1870" s="38" t="str">
        <f>TRIM(UPPER('query (10)'!J1870))</f>
        <v>ELECTRICAL CONTROL</v>
      </c>
      <c r="I1870" s="38" t="str">
        <f>IF('query (10)'!F1870="","",'query (10)'!F1870)</f>
        <v>Time-based Maintenance</v>
      </c>
      <c r="J1870" s="38" t="str">
        <f>IF('query (10)'!F1870="","",IFERROR(INDEX(Cleaning_Rules!$B$14:$B$17,MATCH(TRIM('query (10)'!F1870),Cleaning_Rules!$A$14:$A$17,0)),"UNKNOWN"))</f>
        <v>TBM</v>
      </c>
      <c r="K1870" s="38" t="str">
        <f>IF('query (10)'!G1870="","",'query (10)'!G1870)</f>
        <v>กำลังดำเนินการ</v>
      </c>
      <c r="L1870" s="38" t="str">
        <f>IF('query (10)'!G1870="","MISSING",IFERROR(INDEX(Cleaning_Rules!$B$5:$B$10,MATCH(TRIM('query (10)'!G1870),Cleaning_Rules!$A$5:$A$10,0)),"UNKNOWN"))</f>
        <v>IN_PROGRESS</v>
      </c>
      <c r="M1870" s="38" t="str">
        <f>IF('query (10)'!I1870="","",'query (10)'!I1870)</f>
        <v>Electrical</v>
      </c>
      <c r="N1870" s="38" t="str">
        <f>IF('query (10)'!O1870="","",'query (10)'!O1870)</f>
        <v>Inspection</v>
      </c>
      <c r="O1870" s="38" t="str">
        <f>IF('query (10)'!P1870="","",'query (10)'!P1870)</f>
        <v>Medium</v>
      </c>
      <c r="P1870" s="38" t="str">
        <f>IF('query (10)'!N1870="","",'query (10)'!N1870)</f>
        <v xml:space="preserve">Check and Cleaning Tighten of Terminal
Check Adhesion of PLC
Check and Cleaning PLC
</v>
      </c>
      <c r="Q1870" s="38" t="str">
        <f>TRIM('query (10)'!N1870)</f>
        <v xml:space="preserve">Check and Cleaning Tighten of Terminal
Check Adhesion of PLC
Check and Cleaning PLC
</v>
      </c>
      <c r="R1870" s="38" t="str">
        <f>TRIM(UPPER('query (10)'!R1870))</f>
        <v/>
      </c>
      <c r="S1870" s="38" t="str">
        <f>TRIM(UPPER('query (10)'!S1870))</f>
        <v/>
      </c>
      <c r="T1870" s="38" t="str">
        <f>IF('query (10)'!Q1870="","",TRIM(UPPER('query (10)'!Q1870)))</f>
        <v/>
      </c>
      <c r="U1870" s="38" t="str">
        <f>IF('query (10)'!T1870="","",'query (10)'!T1870)</f>
        <v/>
      </c>
      <c r="V1870" s="39" t="str">
        <f>IF('query (10)'!T1870="","",IFERROR(VALUE('query (10)'!T1870),""))</f>
        <v/>
      </c>
      <c r="W1870" s="40">
        <f>IF('query (10)'!U1870="","",'query (10)'!U1870)</f>
        <v>0</v>
      </c>
      <c r="X1870" s="39">
        <f>IF('query (10)'!V1870="","",'query (10)'!V1870)</f>
        <v>180</v>
      </c>
      <c r="Y1870" s="41">
        <f>IF('query (10)'!W1870="","",'query (10)'!W1870)</f>
        <v>46119</v>
      </c>
      <c r="Z1870" s="41" t="str">
        <f>IF('query (10)'!X1870="","",'query (10)'!X1870)</f>
        <v/>
      </c>
      <c r="AA1870" s="41">
        <f>IF('query (10)'!Y1870="","",'query (10)'!Y1870)</f>
        <v>46119</v>
      </c>
      <c r="AB1870" s="41">
        <f>IF('query (10)'!Z1870="","",'query (10)'!Z1870)</f>
        <v>46299</v>
      </c>
      <c r="AC1870" s="38" t="str">
        <f>IF(OR('query (10)'!AA1870="",COUNTIF(Cleaning_Rules!$A$21:$A$26,TRIM('query (10)'!AA1870))&gt;0),"",TRIM('query (10)'!AA1870))</f>
        <v/>
      </c>
      <c r="AD1870" s="38" t="str">
        <f>IF('query (10)'!AB1870="","",TRIM(IFERROR(_xlfn.TEXTBEFORE('query (10)'!AB1870,"("),'query (10)'!AB1870)))</f>
        <v>เริ่มซ่อมงาน PM แล้ว รับผิดชอบโดย PAHLA SEEDANG</v>
      </c>
      <c r="AE1870" s="38" t="str">
        <f>IFERROR(LOWER(TRIM(_xlfn.TEXTBEFORE(_xlfn.TEXTAFTER('query (10)'!AB1870,"("),")"))),"")</f>
        <v>pahla@nsk.com</v>
      </c>
      <c r="AF1870" s="38" t="str">
        <f>IF('query (10)'!AD1870="","",TRIM('query (10)'!AD1870))</f>
        <v>ณัฐดนัย จุฑาเทพ</v>
      </c>
      <c r="AG1870" s="38" t="str">
        <f>IF('query (10)'!AE1870="","",TRIM('query (10)'!AE1870))</f>
        <v>อัมรินทร์ รักษาพล</v>
      </c>
      <c r="AH1870" s="38" t="str">
        <f>IF('query (10)'!AF1870="","",IFERROR(VALUE('query (10)'!AF1870),""))</f>
        <v/>
      </c>
      <c r="AI1870" s="38" t="str">
        <f>IF('query (10)'!AG1870="","",TRIM('query (10)'!AG1870))</f>
        <v/>
      </c>
      <c r="AJ1870" s="38" t="str">
        <f>IF('query (10)'!AH1870="","",IFERROR(VALUE('query (10)'!AH1870),""))</f>
        <v/>
      </c>
      <c r="AK1870" s="38" t="str">
        <f>IF('query (10)'!AI1870="","",TRIM('query (10)'!AI1870))</f>
        <v/>
      </c>
      <c r="AL1870" s="42">
        <f t="shared" si="145"/>
        <v>2026</v>
      </c>
      <c r="AM1870" s="42" t="str">
        <f t="shared" si="146"/>
        <v>2026-04</v>
      </c>
      <c r="AN1870" s="42" t="str">
        <f t="shared" ca="1" si="147"/>
        <v>ON_SCHEDULE</v>
      </c>
      <c r="AO1870" s="42" t="str">
        <f t="shared" si="148"/>
        <v>AS-845 | GREASE INJECTION MACHINE | KWD7 | ELECTRICAL CONTROL | Time-based Maintenance | Electrical | Inspection | Medium | Check and Cleaning Tighten of Terminal
Check Adhesion of PLC
Check and Cleaning PLC
 | เริ่มซ่อมงาน PM แล้ว รับผิดชอบโดย PAHLA SEEDANG | อัมรินทร์ รักษาพล</v>
      </c>
      <c r="AP1870" s="42" t="str">
        <f>_xlfn.TEXTJOIN("; ",TRUE,IF(COUNTA('query (10)'!A1870:AK1870)&lt;=6,"NEAR_EMPTY_ROW",""),IF($K1870="","MISSING_STATUS",""),IF(AND($K1870="เสร็จสิ้น",$Z1870=""),"DONE_NO_ACTUAL_DATE",""),IF(AND($I1870="Condition-based Maintenance",$AH1870=""),"CBM_NO_MEASUREMENT",""),IF(OR($X1870="",$X1870=0),"INVALID_PERIOD",""),IF(AND($AA1870&lt;&gt;"",$AB1870&lt;&gt;"",$AB1870&lt;$AA1870),"DATE_SEQUENCE_ERROR",""),IF(AND($AB1870&lt;&gt;"",$AB1870&gt;DATE(2030,12,31)),"DATE_OUTLIER",""),IF($C1870="","MISSING_QRCODE",""),IF($J1870="UNKNOWN","UNKNOWN_PM_TYPE",""),IF($L1870="UNKNOWN","UNKNOWN_STATUS",""))</f>
        <v/>
      </c>
      <c r="AQ1870" s="42" t="str">
        <f t="shared" si="149"/>
        <v>NO</v>
      </c>
    </row>
    <row r="1871" spans="1:43" x14ac:dyDescent="0.3">
      <c r="A1871" s="38">
        <f>IF('query (10)'!A1871="","",'query (10)'!A1871)</f>
        <v>2079</v>
      </c>
      <c r="B1871" s="38" t="str">
        <f>IF('query (10)'!B1871="","",'query (10)'!B1871)</f>
        <v/>
      </c>
      <c r="C1871" s="38" t="str">
        <f>TRIM(UPPER('query (10)'!M1871))</f>
        <v>AS-023</v>
      </c>
      <c r="D1871" s="38" t="str">
        <f>TRIM(UPPER(IFERROR(_xlfn.TEXTBEFORE('query (10)'!L1871,"("),'query (10)'!L1871)))</f>
        <v>GREASE INJECTION MACHINE</v>
      </c>
      <c r="E1871" s="38" t="str">
        <f>IFERROR(TRIM(UPPER(_xlfn.TEXTBEFORE(_xlfn.TEXTAFTER('query (10)'!L1871,"("),")"))),"")</f>
        <v/>
      </c>
      <c r="F1871" s="38" t="str">
        <f>TRIM('query (10)'!K1871)</f>
        <v>KWD2</v>
      </c>
      <c r="G1871" s="38" t="str">
        <f>IF('query (10)'!J1871="","",'query (10)'!J1871)</f>
        <v>Electrical Control</v>
      </c>
      <c r="H1871" s="38" t="str">
        <f>TRIM(UPPER('query (10)'!J1871))</f>
        <v>ELECTRICAL CONTROL</v>
      </c>
      <c r="I1871" s="38" t="str">
        <f>IF('query (10)'!F1871="","",'query (10)'!F1871)</f>
        <v>Time-based Maintenance</v>
      </c>
      <c r="J1871" s="38" t="str">
        <f>IF('query (10)'!F1871="","",IFERROR(INDEX(Cleaning_Rules!$B$14:$B$17,MATCH(TRIM('query (10)'!F1871),Cleaning_Rules!$A$14:$A$17,0)),"UNKNOWN"))</f>
        <v>TBM</v>
      </c>
      <c r="K1871" s="38" t="str">
        <f>IF('query (10)'!G1871="","",'query (10)'!G1871)</f>
        <v>แผนใหม่</v>
      </c>
      <c r="L1871" s="38" t="str">
        <f>IF('query (10)'!G1871="","MISSING",IFERROR(INDEX(Cleaning_Rules!$B$5:$B$10,MATCH(TRIM('query (10)'!G1871),Cleaning_Rules!$A$5:$A$10,0)),"UNKNOWN"))</f>
        <v>NEW_PLAN</v>
      </c>
      <c r="M1871" s="38" t="str">
        <f>IF('query (10)'!I1871="","",'query (10)'!I1871)</f>
        <v>Electrical</v>
      </c>
      <c r="N1871" s="38" t="str">
        <f>IF('query (10)'!O1871="","",'query (10)'!O1871)</f>
        <v>Inspection</v>
      </c>
      <c r="O1871" s="38" t="str">
        <f>IF('query (10)'!P1871="","",'query (10)'!P1871)</f>
        <v>Medium</v>
      </c>
      <c r="P1871" s="38" t="str">
        <f>IF('query (10)'!N1871="","",'query (10)'!N1871)</f>
        <v xml:space="preserve">Check and Change Battery of HMI
Check Thermoscan Control Panel
Change LED Indicator
Check and Change Battery of PLC
Check Tighten of Power Supply
Check and Thermoscan Index Motor 
</v>
      </c>
      <c r="Q1871" s="38" t="str">
        <f>TRIM('query (10)'!N1871)</f>
        <v xml:space="preserve">Check and Change Battery of HMI
Check Thermoscan Control Panel
Change LED Indicator
Check and Change Battery of PLC
Check Tighten of Power Supply
Check and Thermoscan Index Motor 
</v>
      </c>
      <c r="R1871" s="38" t="str">
        <f>TRIM(UPPER('query (10)'!R1871))</f>
        <v/>
      </c>
      <c r="S1871" s="38" t="str">
        <f>TRIM(UPPER('query (10)'!S1871))</f>
        <v/>
      </c>
      <c r="T1871" s="38" t="str">
        <f>IF('query (10)'!Q1871="","",TRIM(UPPER('query (10)'!Q1871)))</f>
        <v/>
      </c>
      <c r="U1871" s="38" t="str">
        <f>IF('query (10)'!T1871="","",'query (10)'!T1871)</f>
        <v/>
      </c>
      <c r="V1871" s="39" t="str">
        <f>IF('query (10)'!T1871="","",IFERROR(VALUE('query (10)'!T1871),""))</f>
        <v/>
      </c>
      <c r="W1871" s="40">
        <f>IF('query (10)'!U1871="","",'query (10)'!U1871)</f>
        <v>0</v>
      </c>
      <c r="X1871" s="39">
        <f>IF('query (10)'!V1871="","",'query (10)'!V1871)</f>
        <v>360</v>
      </c>
      <c r="Y1871" s="41">
        <f>IF('query (10)'!W1871="","",'query (10)'!W1871)</f>
        <v>46113</v>
      </c>
      <c r="Z1871" s="41" t="str">
        <f>IF('query (10)'!X1871="","",'query (10)'!X1871)</f>
        <v/>
      </c>
      <c r="AA1871" s="41">
        <f>IF('query (10)'!Y1871="","",'query (10)'!Y1871)</f>
        <v>46113</v>
      </c>
      <c r="AB1871" s="41">
        <f>IF('query (10)'!Z1871="","",'query (10)'!Z1871)</f>
        <v>46473</v>
      </c>
      <c r="AC1871" s="38" t="str">
        <f>IF(OR('query (10)'!AA1871="",COUNTIF(Cleaning_Rules!$A$21:$A$26,TRIM('query (10)'!AA1871))&gt;0),"",TRIM('query (10)'!AA1871))</f>
        <v/>
      </c>
      <c r="AD1871" s="38" t="str">
        <f>IF('query (10)'!AB1871="","",TRIM(IFERROR(_xlfn.TEXTBEFORE('query (10)'!AB1871,"("),'query (10)'!AB1871)))</f>
        <v/>
      </c>
      <c r="AE1871" s="38" t="str">
        <f>IFERROR(LOWER(TRIM(_xlfn.TEXTBEFORE(_xlfn.TEXTAFTER('query (10)'!AB1871,"("),")"))),"")</f>
        <v/>
      </c>
      <c r="AF1871" s="38" t="str">
        <f>IF('query (10)'!AD1871="","",TRIM('query (10)'!AD1871))</f>
        <v>ณัฐดนัย จุฑาเทพ</v>
      </c>
      <c r="AG1871" s="38" t="str">
        <f>IF('query (10)'!AE1871="","",TRIM('query (10)'!AE1871))</f>
        <v>ณัฐดนัย จุฑาเทพ</v>
      </c>
      <c r="AH1871" s="38" t="str">
        <f>IF('query (10)'!AF1871="","",IFERROR(VALUE('query (10)'!AF1871),""))</f>
        <v/>
      </c>
      <c r="AI1871" s="38" t="str">
        <f>IF('query (10)'!AG1871="","",TRIM('query (10)'!AG1871))</f>
        <v/>
      </c>
      <c r="AJ1871" s="38" t="str">
        <f>IF('query (10)'!AH1871="","",IFERROR(VALUE('query (10)'!AH1871),""))</f>
        <v/>
      </c>
      <c r="AK1871" s="38" t="str">
        <f>IF('query (10)'!AI1871="","",TRIM('query (10)'!AI1871))</f>
        <v/>
      </c>
      <c r="AL1871" s="42">
        <f t="shared" si="145"/>
        <v>2026</v>
      </c>
      <c r="AM1871" s="42" t="str">
        <f t="shared" si="146"/>
        <v>2026-04</v>
      </c>
      <c r="AN1871" s="42" t="str">
        <f t="shared" ca="1" si="147"/>
        <v>ON_SCHEDULE</v>
      </c>
      <c r="AO1871" s="42" t="str">
        <f t="shared" si="148"/>
        <v>AS-023 | GREASE INJECTION MACHINE | KWD2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871" s="42" t="str">
        <f>_xlfn.TEXTJOIN("; ",TRUE,IF(COUNTA('query (10)'!A1871:AK1871)&lt;=6,"NEAR_EMPTY_ROW",""),IF($K1871="","MISSING_STATUS",""),IF(AND($K1871="เสร็จสิ้น",$Z1871=""),"DONE_NO_ACTUAL_DATE",""),IF(AND($I1871="Condition-based Maintenance",$AH1871=""),"CBM_NO_MEASUREMENT",""),IF(OR($X1871="",$X1871=0),"INVALID_PERIOD",""),IF(AND($AA1871&lt;&gt;"",$AB1871&lt;&gt;"",$AB1871&lt;$AA1871),"DATE_SEQUENCE_ERROR",""),IF(AND($AB1871&lt;&gt;"",$AB1871&gt;DATE(2030,12,31)),"DATE_OUTLIER",""),IF($C1871="","MISSING_QRCODE",""),IF($J1871="UNKNOWN","UNKNOWN_PM_TYPE",""),IF($L1871="UNKNOWN","UNKNOWN_STATUS",""))</f>
        <v/>
      </c>
      <c r="AQ1871" s="42" t="str">
        <f t="shared" si="149"/>
        <v>NO</v>
      </c>
    </row>
    <row r="1872" spans="1:43" x14ac:dyDescent="0.3">
      <c r="A1872" s="38">
        <f>IF('query (10)'!A1872="","",'query (10)'!A1872)</f>
        <v>2080</v>
      </c>
      <c r="B1872" s="38">
        <f>IF('query (10)'!B1872="","",'query (10)'!B1872)</f>
        <v>19923</v>
      </c>
      <c r="C1872" s="38" t="str">
        <f>TRIM(UPPER('query (10)'!M1872))</f>
        <v>AS-358</v>
      </c>
      <c r="D1872" s="38" t="str">
        <f>TRIM(UPPER(IFERROR(_xlfn.TEXTBEFORE('query (10)'!L1872,"("),'query (10)'!L1872)))</f>
        <v>GREASE INJECTION MACHINE</v>
      </c>
      <c r="E1872" s="38" t="str">
        <f>IFERROR(TRIM(UPPER(_xlfn.TEXTBEFORE(_xlfn.TEXTAFTER('query (10)'!L1872,"("),")"))),"")</f>
        <v/>
      </c>
      <c r="F1872" s="38" t="str">
        <f>TRIM('query (10)'!K1872)</f>
        <v>KWD3</v>
      </c>
      <c r="G1872" s="38" t="str">
        <f>IF('query (10)'!J1872="","",'query (10)'!J1872)</f>
        <v>Electrical Control</v>
      </c>
      <c r="H1872" s="38" t="str">
        <f>TRIM(UPPER('query (10)'!J1872))</f>
        <v>ELECTRICAL CONTROL</v>
      </c>
      <c r="I1872" s="38" t="str">
        <f>IF('query (10)'!F1872="","",'query (10)'!F1872)</f>
        <v>Time-based Maintenance</v>
      </c>
      <c r="J1872" s="38" t="str">
        <f>IF('query (10)'!F1872="","",IFERROR(INDEX(Cleaning_Rules!$B$14:$B$17,MATCH(TRIM('query (10)'!F1872),Cleaning_Rules!$A$14:$A$17,0)),"UNKNOWN"))</f>
        <v>TBM</v>
      </c>
      <c r="K1872" s="38" t="str">
        <f>IF('query (10)'!G1872="","",'query (10)'!G1872)</f>
        <v>เสร็จสิ้น</v>
      </c>
      <c r="L1872" s="38" t="str">
        <f>IF('query (10)'!G1872="","MISSING",IFERROR(INDEX(Cleaning_Rules!$B$5:$B$10,MATCH(TRIM('query (10)'!G1872),Cleaning_Rules!$A$5:$A$10,0)),"UNKNOWN"))</f>
        <v>COMPLETED</v>
      </c>
      <c r="M1872" s="38" t="str">
        <f>IF('query (10)'!I1872="","",'query (10)'!I1872)</f>
        <v>Electrical</v>
      </c>
      <c r="N1872" s="38" t="str">
        <f>IF('query (10)'!O1872="","",'query (10)'!O1872)</f>
        <v>Inspection</v>
      </c>
      <c r="O1872" s="38" t="str">
        <f>IF('query (10)'!P1872="","",'query (10)'!P1872)</f>
        <v>Medium</v>
      </c>
      <c r="P1872" s="38" t="str">
        <f>IF('query (10)'!N1872="","",'query (10)'!N1872)</f>
        <v xml:space="preserve">Check and Change Battery of HMI
Check Thermoscan Control Panel
Change LED Indicator
Check and Change Battery of PLC
Check Tighten of Power Supply
Check and Thermoscan Index Motor 
</v>
      </c>
      <c r="Q1872" s="38" t="str">
        <f>TRIM('query (10)'!N1872)</f>
        <v xml:space="preserve">Check and Change Battery of HMI
Check Thermoscan Control Panel
Change LED Indicator
Check and Change Battery of PLC
Check Tighten of Power Supply
Check and Thermoscan Index Motor 
</v>
      </c>
      <c r="R1872" s="38" t="str">
        <f>TRIM(UPPER('query (10)'!R1872))</f>
        <v/>
      </c>
      <c r="S1872" s="38" t="str">
        <f>TRIM(UPPER('query (10)'!S1872))</f>
        <v/>
      </c>
      <c r="T1872" s="38" t="str">
        <f>IF('query (10)'!Q1872="","",TRIM(UPPER('query (10)'!Q1872)))</f>
        <v/>
      </c>
      <c r="U1872" s="38" t="str">
        <f>IF('query (10)'!T1872="","",'query (10)'!T1872)</f>
        <v/>
      </c>
      <c r="V1872" s="39" t="str">
        <f>IF('query (10)'!T1872="","",IFERROR(VALUE('query (10)'!T1872),""))</f>
        <v/>
      </c>
      <c r="W1872" s="40">
        <f>IF('query (10)'!U1872="","",'query (10)'!U1872)</f>
        <v>0</v>
      </c>
      <c r="X1872" s="39">
        <f>IF('query (10)'!V1872="","",'query (10)'!V1872)</f>
        <v>360</v>
      </c>
      <c r="Y1872" s="41">
        <f>IF('query (10)'!W1872="","",'query (10)'!W1872)</f>
        <v>46114</v>
      </c>
      <c r="Z1872" s="41">
        <f>IF('query (10)'!X1872="","",'query (10)'!X1872)</f>
        <v>46183</v>
      </c>
      <c r="AA1872" s="41">
        <f>IF('query (10)'!Y1872="","",'query (10)'!Y1872)</f>
        <v>46183</v>
      </c>
      <c r="AB1872" s="41">
        <f>IF('query (10)'!Z1872="","",'query (10)'!Z1872)</f>
        <v>46543</v>
      </c>
      <c r="AC1872" s="38" t="str">
        <f>IF(OR('query (10)'!AA1872="",COUNTIF(Cleaning_Rules!$A$21:$A$26,TRIM('query (10)'!AA1872))&gt;0),"",TRIM('query (10)'!AA1872))</f>
        <v/>
      </c>
      <c r="AD1872" s="38" t="str">
        <f>IF('query (10)'!AB1872="","",TRIM(IFERROR(_xlfn.TEXTBEFORE('query (10)'!AB1872,"("),'query (10)'!AB1872)))</f>
        <v>เริ่มซ่อมงาน PM แล้ว รับผิดชอบโดย PONGPITAK SONCHAI</v>
      </c>
      <c r="AE1872" s="38" t="str">
        <f>IFERROR(LOWER(TRIM(_xlfn.TEXTBEFORE(_xlfn.TEXTAFTER('query (10)'!AB1872,"("),")"))),"")</f>
        <v>sonchai-p-6240@nsk.com</v>
      </c>
      <c r="AF1872" s="38" t="str">
        <f>IF('query (10)'!AD1872="","",TRIM('query (10)'!AD1872))</f>
        <v>ณัฐดนัย จุฑาเทพ</v>
      </c>
      <c r="AG1872" s="38" t="str">
        <f>IF('query (10)'!AE1872="","",TRIM('query (10)'!AE1872))</f>
        <v>พงษ์พิทักษ์ ศรไชย</v>
      </c>
      <c r="AH1872" s="38" t="str">
        <f>IF('query (10)'!AF1872="","",IFERROR(VALUE('query (10)'!AF1872),""))</f>
        <v/>
      </c>
      <c r="AI1872" s="38" t="str">
        <f>IF('query (10)'!AG1872="","",TRIM('query (10)'!AG1872))</f>
        <v/>
      </c>
      <c r="AJ1872" s="38" t="str">
        <f>IF('query (10)'!AH1872="","",IFERROR(VALUE('query (10)'!AH1872),""))</f>
        <v/>
      </c>
      <c r="AK1872" s="38" t="str">
        <f>IF('query (10)'!AI1872="","",TRIM('query (10)'!AI1872))</f>
        <v/>
      </c>
      <c r="AL1872" s="42">
        <f t="shared" si="145"/>
        <v>2026</v>
      </c>
      <c r="AM1872" s="42" t="str">
        <f t="shared" si="146"/>
        <v>2026-04</v>
      </c>
      <c r="AN1872" s="42" t="str">
        <f t="shared" ca="1" si="147"/>
        <v/>
      </c>
      <c r="AO1872" s="42" t="str">
        <f t="shared" si="148"/>
        <v>AS-358 | GREASE INJECTION MACHINE | KWD3 | ELECTRICAL CONTROL | Time-based Maintenance | Electrical | Inspection | Medium | Check and Change Battery of HMI
Check Thermoscan Control Panel
Change LED Indicator
Check and Change Battery of PLC
Check Tighten of Power Supply
Check and Thermoscan Index Motor 
 | เริ่มซ่อมงาน PM แล้ว รับผิดชอบโดย PONGPITAK SONCHAI | พงษ์พิทักษ์ ศรไชย</v>
      </c>
      <c r="AP1872" s="42" t="str">
        <f>_xlfn.TEXTJOIN("; ",TRUE,IF(COUNTA('query (10)'!A1872:AK1872)&lt;=6,"NEAR_EMPTY_ROW",""),IF($K1872="","MISSING_STATUS",""),IF(AND($K1872="เสร็จสิ้น",$Z1872=""),"DONE_NO_ACTUAL_DATE",""),IF(AND($I1872="Condition-based Maintenance",$AH1872=""),"CBM_NO_MEASUREMENT",""),IF(OR($X1872="",$X1872=0),"INVALID_PERIOD",""),IF(AND($AA1872&lt;&gt;"",$AB1872&lt;&gt;"",$AB1872&lt;$AA1872),"DATE_SEQUENCE_ERROR",""),IF(AND($AB1872&lt;&gt;"",$AB1872&gt;DATE(2030,12,31)),"DATE_OUTLIER",""),IF($C1872="","MISSING_QRCODE",""),IF($J1872="UNKNOWN","UNKNOWN_PM_TYPE",""),IF($L1872="UNKNOWN","UNKNOWN_STATUS",""))</f>
        <v/>
      </c>
      <c r="AQ1872" s="42" t="str">
        <f t="shared" si="149"/>
        <v>NO</v>
      </c>
    </row>
    <row r="1873" spans="1:43" x14ac:dyDescent="0.3">
      <c r="A1873" s="38">
        <f>IF('query (10)'!A1873="","",'query (10)'!A1873)</f>
        <v>2081</v>
      </c>
      <c r="B1873" s="38" t="str">
        <f>IF('query (10)'!B1873="","",'query (10)'!B1873)</f>
        <v/>
      </c>
      <c r="C1873" s="38" t="str">
        <f>TRIM(UPPER('query (10)'!M1873))</f>
        <v>AS-480</v>
      </c>
      <c r="D1873" s="38" t="str">
        <f>TRIM(UPPER(IFERROR(_xlfn.TEXTBEFORE('query (10)'!L1873,"("),'query (10)'!L1873)))</f>
        <v>GREASE INJECTION MACHINE</v>
      </c>
      <c r="E1873" s="38" t="str">
        <f>IFERROR(TRIM(UPPER(_xlfn.TEXTBEFORE(_xlfn.TEXTAFTER('query (10)'!L1873,"("),")"))),"")</f>
        <v/>
      </c>
      <c r="F1873" s="38" t="str">
        <f>TRIM('query (10)'!K1873)</f>
        <v>KWD4</v>
      </c>
      <c r="G1873" s="38" t="str">
        <f>IF('query (10)'!J1873="","",'query (10)'!J1873)</f>
        <v>Electrical Control</v>
      </c>
      <c r="H1873" s="38" t="str">
        <f>TRIM(UPPER('query (10)'!J1873))</f>
        <v>ELECTRICAL CONTROL</v>
      </c>
      <c r="I1873" s="38" t="str">
        <f>IF('query (10)'!F1873="","",'query (10)'!F1873)</f>
        <v>Time-based Maintenance</v>
      </c>
      <c r="J1873" s="38" t="str">
        <f>IF('query (10)'!F1873="","",IFERROR(INDEX(Cleaning_Rules!$B$14:$B$17,MATCH(TRIM('query (10)'!F1873),Cleaning_Rules!$A$14:$A$17,0)),"UNKNOWN"))</f>
        <v>TBM</v>
      </c>
      <c r="K1873" s="38" t="str">
        <f>IF('query (10)'!G1873="","",'query (10)'!G1873)</f>
        <v>แผนใหม่</v>
      </c>
      <c r="L1873" s="38" t="str">
        <f>IF('query (10)'!G1873="","MISSING",IFERROR(INDEX(Cleaning_Rules!$B$5:$B$10,MATCH(TRIM('query (10)'!G1873),Cleaning_Rules!$A$5:$A$10,0)),"UNKNOWN"))</f>
        <v>NEW_PLAN</v>
      </c>
      <c r="M1873" s="38" t="str">
        <f>IF('query (10)'!I1873="","",'query (10)'!I1873)</f>
        <v>Electrical</v>
      </c>
      <c r="N1873" s="38" t="str">
        <f>IF('query (10)'!O1873="","",'query (10)'!O1873)</f>
        <v>Inspection</v>
      </c>
      <c r="O1873" s="38" t="str">
        <f>IF('query (10)'!P1873="","",'query (10)'!P1873)</f>
        <v>Medium</v>
      </c>
      <c r="P1873" s="38" t="str">
        <f>IF('query (10)'!N1873="","",'query (10)'!N1873)</f>
        <v xml:space="preserve">Check and Change Battery of HMI
Check Thermoscan Control Panel
Change LED Indicator
Check and Change Battery of PLC
Check Tighten of Power Supply
Check and Thermoscan Index Motor 
</v>
      </c>
      <c r="Q1873" s="38" t="str">
        <f>TRIM('query (10)'!N1873)</f>
        <v xml:space="preserve">Check and Change Battery of HMI
Check Thermoscan Control Panel
Change LED Indicator
Check and Change Battery of PLC
Check Tighten of Power Supply
Check and Thermoscan Index Motor 
</v>
      </c>
      <c r="R1873" s="38" t="str">
        <f>TRIM(UPPER('query (10)'!R1873))</f>
        <v/>
      </c>
      <c r="S1873" s="38" t="str">
        <f>TRIM(UPPER('query (10)'!S1873))</f>
        <v/>
      </c>
      <c r="T1873" s="38" t="str">
        <f>IF('query (10)'!Q1873="","",TRIM(UPPER('query (10)'!Q1873)))</f>
        <v/>
      </c>
      <c r="U1873" s="38" t="str">
        <f>IF('query (10)'!T1873="","",'query (10)'!T1873)</f>
        <v/>
      </c>
      <c r="V1873" s="39" t="str">
        <f>IF('query (10)'!T1873="","",IFERROR(VALUE('query (10)'!T1873),""))</f>
        <v/>
      </c>
      <c r="W1873" s="40">
        <f>IF('query (10)'!U1873="","",'query (10)'!U1873)</f>
        <v>0</v>
      </c>
      <c r="X1873" s="39">
        <f>IF('query (10)'!V1873="","",'query (10)'!V1873)</f>
        <v>360</v>
      </c>
      <c r="Y1873" s="41">
        <f>IF('query (10)'!W1873="","",'query (10)'!W1873)</f>
        <v>46115</v>
      </c>
      <c r="Z1873" s="41" t="str">
        <f>IF('query (10)'!X1873="","",'query (10)'!X1873)</f>
        <v/>
      </c>
      <c r="AA1873" s="41">
        <f>IF('query (10)'!Y1873="","",'query (10)'!Y1873)</f>
        <v>46115</v>
      </c>
      <c r="AB1873" s="41">
        <f>IF('query (10)'!Z1873="","",'query (10)'!Z1873)</f>
        <v>46475</v>
      </c>
      <c r="AC1873" s="38" t="str">
        <f>IF(OR('query (10)'!AA1873="",COUNTIF(Cleaning_Rules!$A$21:$A$26,TRIM('query (10)'!AA1873))&gt;0),"",TRIM('query (10)'!AA1873))</f>
        <v/>
      </c>
      <c r="AD1873" s="38" t="str">
        <f>IF('query (10)'!AB1873="","",TRIM(IFERROR(_xlfn.TEXTBEFORE('query (10)'!AB1873,"("),'query (10)'!AB1873)))</f>
        <v/>
      </c>
      <c r="AE1873" s="38" t="str">
        <f>IFERROR(LOWER(TRIM(_xlfn.TEXTBEFORE(_xlfn.TEXTAFTER('query (10)'!AB1873,"("),")"))),"")</f>
        <v/>
      </c>
      <c r="AF1873" s="38" t="str">
        <f>IF('query (10)'!AD1873="","",TRIM('query (10)'!AD1873))</f>
        <v>ณัฐดนัย จุฑาเทพ</v>
      </c>
      <c r="AG1873" s="38" t="str">
        <f>IF('query (10)'!AE1873="","",TRIM('query (10)'!AE1873))</f>
        <v>ณัฐดนัย จุฑาเทพ</v>
      </c>
      <c r="AH1873" s="38" t="str">
        <f>IF('query (10)'!AF1873="","",IFERROR(VALUE('query (10)'!AF1873),""))</f>
        <v/>
      </c>
      <c r="AI1873" s="38" t="str">
        <f>IF('query (10)'!AG1873="","",TRIM('query (10)'!AG1873))</f>
        <v/>
      </c>
      <c r="AJ1873" s="38" t="str">
        <f>IF('query (10)'!AH1873="","",IFERROR(VALUE('query (10)'!AH1873),""))</f>
        <v/>
      </c>
      <c r="AK1873" s="38" t="str">
        <f>IF('query (10)'!AI1873="","",TRIM('query (10)'!AI1873))</f>
        <v/>
      </c>
      <c r="AL1873" s="42">
        <f t="shared" si="145"/>
        <v>2026</v>
      </c>
      <c r="AM1873" s="42" t="str">
        <f t="shared" si="146"/>
        <v>2026-04</v>
      </c>
      <c r="AN1873" s="42" t="str">
        <f t="shared" ca="1" si="147"/>
        <v>ON_SCHEDULE</v>
      </c>
      <c r="AO1873" s="42" t="str">
        <f t="shared" si="148"/>
        <v>AS-480 | GREASE INJECTION MACHINE | KWD4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873" s="42" t="str">
        <f>_xlfn.TEXTJOIN("; ",TRUE,IF(COUNTA('query (10)'!A1873:AK1873)&lt;=6,"NEAR_EMPTY_ROW",""),IF($K1873="","MISSING_STATUS",""),IF(AND($K1873="เสร็จสิ้น",$Z1873=""),"DONE_NO_ACTUAL_DATE",""),IF(AND($I1873="Condition-based Maintenance",$AH1873=""),"CBM_NO_MEASUREMENT",""),IF(OR($X1873="",$X1873=0),"INVALID_PERIOD",""),IF(AND($AA1873&lt;&gt;"",$AB1873&lt;&gt;"",$AB1873&lt;$AA1873),"DATE_SEQUENCE_ERROR",""),IF(AND($AB1873&lt;&gt;"",$AB1873&gt;DATE(2030,12,31)),"DATE_OUTLIER",""),IF($C1873="","MISSING_QRCODE",""),IF($J1873="UNKNOWN","UNKNOWN_PM_TYPE",""),IF($L1873="UNKNOWN","UNKNOWN_STATUS",""))</f>
        <v/>
      </c>
      <c r="AQ1873" s="42" t="str">
        <f t="shared" si="149"/>
        <v>NO</v>
      </c>
    </row>
    <row r="1874" spans="1:43" x14ac:dyDescent="0.3">
      <c r="A1874" s="38">
        <f>IF('query (10)'!A1874="","",'query (10)'!A1874)</f>
        <v>2082</v>
      </c>
      <c r="B1874" s="38" t="str">
        <f>IF('query (10)'!B1874="","",'query (10)'!B1874)</f>
        <v/>
      </c>
      <c r="C1874" s="38" t="str">
        <f>TRIM(UPPER('query (10)'!M1874))</f>
        <v>AS-597</v>
      </c>
      <c r="D1874" s="38" t="str">
        <f>TRIM(UPPER(IFERROR(_xlfn.TEXTBEFORE('query (10)'!L1874,"("),'query (10)'!L1874)))</f>
        <v>GREASE INJECTION MACHINE</v>
      </c>
      <c r="E1874" s="38" t="str">
        <f>IFERROR(TRIM(UPPER(_xlfn.TEXTBEFORE(_xlfn.TEXTAFTER('query (10)'!L1874,"("),")"))),"")</f>
        <v/>
      </c>
      <c r="F1874" s="38" t="str">
        <f>TRIM('query (10)'!K1874)</f>
        <v>KWD5</v>
      </c>
      <c r="G1874" s="38" t="str">
        <f>IF('query (10)'!J1874="","",'query (10)'!J1874)</f>
        <v>Electrical Control</v>
      </c>
      <c r="H1874" s="38" t="str">
        <f>TRIM(UPPER('query (10)'!J1874))</f>
        <v>ELECTRICAL CONTROL</v>
      </c>
      <c r="I1874" s="38" t="str">
        <f>IF('query (10)'!F1874="","",'query (10)'!F1874)</f>
        <v>Time-based Maintenance</v>
      </c>
      <c r="J1874" s="38" t="str">
        <f>IF('query (10)'!F1874="","",IFERROR(INDEX(Cleaning_Rules!$B$14:$B$17,MATCH(TRIM('query (10)'!F1874),Cleaning_Rules!$A$14:$A$17,0)),"UNKNOWN"))</f>
        <v>TBM</v>
      </c>
      <c r="K1874" s="38" t="str">
        <f>IF('query (10)'!G1874="","",'query (10)'!G1874)</f>
        <v>แผนใหม่</v>
      </c>
      <c r="L1874" s="38" t="str">
        <f>IF('query (10)'!G1874="","MISSING",IFERROR(INDEX(Cleaning_Rules!$B$5:$B$10,MATCH(TRIM('query (10)'!G1874),Cleaning_Rules!$A$5:$A$10,0)),"UNKNOWN"))</f>
        <v>NEW_PLAN</v>
      </c>
      <c r="M1874" s="38" t="str">
        <f>IF('query (10)'!I1874="","",'query (10)'!I1874)</f>
        <v>Electrical</v>
      </c>
      <c r="N1874" s="38" t="str">
        <f>IF('query (10)'!O1874="","",'query (10)'!O1874)</f>
        <v>Inspection</v>
      </c>
      <c r="O1874" s="38" t="str">
        <f>IF('query (10)'!P1874="","",'query (10)'!P1874)</f>
        <v>Medium</v>
      </c>
      <c r="P1874" s="38" t="str">
        <f>IF('query (10)'!N1874="","",'query (10)'!N1874)</f>
        <v xml:space="preserve">Check and Change Battery of HMI
Check Thermoscan Control Panel
Change LED Indicator
Check and Change Battery of PLC
Check Tighten of Power Supply
Check and Thermoscan Index Motor 
</v>
      </c>
      <c r="Q1874" s="38" t="str">
        <f>TRIM('query (10)'!N1874)</f>
        <v xml:space="preserve">Check and Change Battery of HMI
Check Thermoscan Control Panel
Change LED Indicator
Check and Change Battery of PLC
Check Tighten of Power Supply
Check and Thermoscan Index Motor 
</v>
      </c>
      <c r="R1874" s="38" t="str">
        <f>TRIM(UPPER('query (10)'!R1874))</f>
        <v/>
      </c>
      <c r="S1874" s="38" t="str">
        <f>TRIM(UPPER('query (10)'!S1874))</f>
        <v/>
      </c>
      <c r="T1874" s="38" t="str">
        <f>IF('query (10)'!Q1874="","",TRIM(UPPER('query (10)'!Q1874)))</f>
        <v/>
      </c>
      <c r="U1874" s="38" t="str">
        <f>IF('query (10)'!T1874="","",'query (10)'!T1874)</f>
        <v/>
      </c>
      <c r="V1874" s="39" t="str">
        <f>IF('query (10)'!T1874="","",IFERROR(VALUE('query (10)'!T1874),""))</f>
        <v/>
      </c>
      <c r="W1874" s="40">
        <f>IF('query (10)'!U1874="","",'query (10)'!U1874)</f>
        <v>0</v>
      </c>
      <c r="X1874" s="39">
        <f>IF('query (10)'!V1874="","",'query (10)'!V1874)</f>
        <v>360</v>
      </c>
      <c r="Y1874" s="41">
        <f>IF('query (10)'!W1874="","",'query (10)'!W1874)</f>
        <v>46116</v>
      </c>
      <c r="Z1874" s="41" t="str">
        <f>IF('query (10)'!X1874="","",'query (10)'!X1874)</f>
        <v/>
      </c>
      <c r="AA1874" s="41">
        <f>IF('query (10)'!Y1874="","",'query (10)'!Y1874)</f>
        <v>46116</v>
      </c>
      <c r="AB1874" s="41">
        <f>IF('query (10)'!Z1874="","",'query (10)'!Z1874)</f>
        <v>46476</v>
      </c>
      <c r="AC1874" s="38" t="str">
        <f>IF(OR('query (10)'!AA1874="",COUNTIF(Cleaning_Rules!$A$21:$A$26,TRIM('query (10)'!AA1874))&gt;0),"",TRIM('query (10)'!AA1874))</f>
        <v/>
      </c>
      <c r="AD1874" s="38" t="str">
        <f>IF('query (10)'!AB1874="","",TRIM(IFERROR(_xlfn.TEXTBEFORE('query (10)'!AB1874,"("),'query (10)'!AB1874)))</f>
        <v/>
      </c>
      <c r="AE1874" s="38" t="str">
        <f>IFERROR(LOWER(TRIM(_xlfn.TEXTBEFORE(_xlfn.TEXTAFTER('query (10)'!AB1874,"("),")"))),"")</f>
        <v/>
      </c>
      <c r="AF1874" s="38" t="str">
        <f>IF('query (10)'!AD1874="","",TRIM('query (10)'!AD1874))</f>
        <v>ณัฐดนัย จุฑาเทพ</v>
      </c>
      <c r="AG1874" s="38" t="str">
        <f>IF('query (10)'!AE1874="","",TRIM('query (10)'!AE1874))</f>
        <v>ณัฐดนัย จุฑาเทพ</v>
      </c>
      <c r="AH1874" s="38" t="str">
        <f>IF('query (10)'!AF1874="","",IFERROR(VALUE('query (10)'!AF1874),""))</f>
        <v/>
      </c>
      <c r="AI1874" s="38" t="str">
        <f>IF('query (10)'!AG1874="","",TRIM('query (10)'!AG1874))</f>
        <v/>
      </c>
      <c r="AJ1874" s="38" t="str">
        <f>IF('query (10)'!AH1874="","",IFERROR(VALUE('query (10)'!AH1874),""))</f>
        <v/>
      </c>
      <c r="AK1874" s="38" t="str">
        <f>IF('query (10)'!AI1874="","",TRIM('query (10)'!AI1874))</f>
        <v/>
      </c>
      <c r="AL1874" s="42">
        <f t="shared" si="145"/>
        <v>2026</v>
      </c>
      <c r="AM1874" s="42" t="str">
        <f t="shared" si="146"/>
        <v>2026-04</v>
      </c>
      <c r="AN1874" s="42" t="str">
        <f t="shared" ca="1" si="147"/>
        <v>ON_SCHEDULE</v>
      </c>
      <c r="AO1874" s="42" t="str">
        <f t="shared" si="148"/>
        <v>AS-597 | GREASE INJECTION MACHINE | KWD5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874" s="42" t="str">
        <f>_xlfn.TEXTJOIN("; ",TRUE,IF(COUNTA('query (10)'!A1874:AK1874)&lt;=6,"NEAR_EMPTY_ROW",""),IF($K1874="","MISSING_STATUS",""),IF(AND($K1874="เสร็จสิ้น",$Z1874=""),"DONE_NO_ACTUAL_DATE",""),IF(AND($I1874="Condition-based Maintenance",$AH1874=""),"CBM_NO_MEASUREMENT",""),IF(OR($X1874="",$X1874=0),"INVALID_PERIOD",""),IF(AND($AA1874&lt;&gt;"",$AB1874&lt;&gt;"",$AB1874&lt;$AA1874),"DATE_SEQUENCE_ERROR",""),IF(AND($AB1874&lt;&gt;"",$AB1874&gt;DATE(2030,12,31)),"DATE_OUTLIER",""),IF($C1874="","MISSING_QRCODE",""),IF($J1874="UNKNOWN","UNKNOWN_PM_TYPE",""),IF($L1874="UNKNOWN","UNKNOWN_STATUS",""))</f>
        <v/>
      </c>
      <c r="AQ1874" s="42" t="str">
        <f t="shared" si="149"/>
        <v>NO</v>
      </c>
    </row>
    <row r="1875" spans="1:43" x14ac:dyDescent="0.3">
      <c r="A1875" s="38">
        <f>IF('query (10)'!A1875="","",'query (10)'!A1875)</f>
        <v>2083</v>
      </c>
      <c r="B1875" s="38" t="str">
        <f>IF('query (10)'!B1875="","",'query (10)'!B1875)</f>
        <v/>
      </c>
      <c r="C1875" s="38" t="str">
        <f>TRIM(UPPER('query (10)'!M1875))</f>
        <v>AS-706</v>
      </c>
      <c r="D1875" s="38" t="str">
        <f>TRIM(UPPER(IFERROR(_xlfn.TEXTBEFORE('query (10)'!L1875,"("),'query (10)'!L1875)))</f>
        <v>GREASE INJECTION MACHINE</v>
      </c>
      <c r="E1875" s="38" t="str">
        <f>IFERROR(TRIM(UPPER(_xlfn.TEXTBEFORE(_xlfn.TEXTAFTER('query (10)'!L1875,"("),")"))),"")</f>
        <v/>
      </c>
      <c r="F1875" s="38" t="str">
        <f>TRIM('query (10)'!K1875)</f>
        <v>KWD6</v>
      </c>
      <c r="G1875" s="38" t="str">
        <f>IF('query (10)'!J1875="","",'query (10)'!J1875)</f>
        <v>Electrical Control</v>
      </c>
      <c r="H1875" s="38" t="str">
        <f>TRIM(UPPER('query (10)'!J1875))</f>
        <v>ELECTRICAL CONTROL</v>
      </c>
      <c r="I1875" s="38" t="str">
        <f>IF('query (10)'!F1875="","",'query (10)'!F1875)</f>
        <v>Time-based Maintenance</v>
      </c>
      <c r="J1875" s="38" t="str">
        <f>IF('query (10)'!F1875="","",IFERROR(INDEX(Cleaning_Rules!$B$14:$B$17,MATCH(TRIM('query (10)'!F1875),Cleaning_Rules!$A$14:$A$17,0)),"UNKNOWN"))</f>
        <v>TBM</v>
      </c>
      <c r="K1875" s="38" t="str">
        <f>IF('query (10)'!G1875="","",'query (10)'!G1875)</f>
        <v>แผนใหม่</v>
      </c>
      <c r="L1875" s="38" t="str">
        <f>IF('query (10)'!G1875="","MISSING",IFERROR(INDEX(Cleaning_Rules!$B$5:$B$10,MATCH(TRIM('query (10)'!G1875),Cleaning_Rules!$A$5:$A$10,0)),"UNKNOWN"))</f>
        <v>NEW_PLAN</v>
      </c>
      <c r="M1875" s="38" t="str">
        <f>IF('query (10)'!I1875="","",'query (10)'!I1875)</f>
        <v>Electrical</v>
      </c>
      <c r="N1875" s="38" t="str">
        <f>IF('query (10)'!O1875="","",'query (10)'!O1875)</f>
        <v>Inspection</v>
      </c>
      <c r="O1875" s="38" t="str">
        <f>IF('query (10)'!P1875="","",'query (10)'!P1875)</f>
        <v>Medium</v>
      </c>
      <c r="P1875" s="38" t="str">
        <f>IF('query (10)'!N1875="","",'query (10)'!N1875)</f>
        <v xml:space="preserve">Check and Change Battery of HMI
Check Thermoscan Control Panel
Change LED Indicator
Check and Change Battery of PLC
Check Tighten of Power Supply
Check and Thermoscan Index Motor 
</v>
      </c>
      <c r="Q1875" s="38" t="str">
        <f>TRIM('query (10)'!N1875)</f>
        <v xml:space="preserve">Check and Change Battery of HMI
Check Thermoscan Control Panel
Change LED Indicator
Check and Change Battery of PLC
Check Tighten of Power Supply
Check and Thermoscan Index Motor 
</v>
      </c>
      <c r="R1875" s="38" t="str">
        <f>TRIM(UPPER('query (10)'!R1875))</f>
        <v/>
      </c>
      <c r="S1875" s="38" t="str">
        <f>TRIM(UPPER('query (10)'!S1875))</f>
        <v/>
      </c>
      <c r="T1875" s="38" t="str">
        <f>IF('query (10)'!Q1875="","",TRIM(UPPER('query (10)'!Q1875)))</f>
        <v/>
      </c>
      <c r="U1875" s="38" t="str">
        <f>IF('query (10)'!T1875="","",'query (10)'!T1875)</f>
        <v/>
      </c>
      <c r="V1875" s="39" t="str">
        <f>IF('query (10)'!T1875="","",IFERROR(VALUE('query (10)'!T1875),""))</f>
        <v/>
      </c>
      <c r="W1875" s="40">
        <f>IF('query (10)'!U1875="","",'query (10)'!U1875)</f>
        <v>0</v>
      </c>
      <c r="X1875" s="39">
        <f>IF('query (10)'!V1875="","",'query (10)'!V1875)</f>
        <v>360</v>
      </c>
      <c r="Y1875" s="41">
        <f>IF('query (10)'!W1875="","",'query (10)'!W1875)</f>
        <v>46118</v>
      </c>
      <c r="Z1875" s="41" t="str">
        <f>IF('query (10)'!X1875="","",'query (10)'!X1875)</f>
        <v/>
      </c>
      <c r="AA1875" s="41">
        <f>IF('query (10)'!Y1875="","",'query (10)'!Y1875)</f>
        <v>46118</v>
      </c>
      <c r="AB1875" s="41">
        <f>IF('query (10)'!Z1875="","",'query (10)'!Z1875)</f>
        <v>46478</v>
      </c>
      <c r="AC1875" s="38" t="str">
        <f>IF(OR('query (10)'!AA1875="",COUNTIF(Cleaning_Rules!$A$21:$A$26,TRIM('query (10)'!AA1875))&gt;0),"",TRIM('query (10)'!AA1875))</f>
        <v/>
      </c>
      <c r="AD1875" s="38" t="str">
        <f>IF('query (10)'!AB1875="","",TRIM(IFERROR(_xlfn.TEXTBEFORE('query (10)'!AB1875,"("),'query (10)'!AB1875)))</f>
        <v/>
      </c>
      <c r="AE1875" s="38" t="str">
        <f>IFERROR(LOWER(TRIM(_xlfn.TEXTBEFORE(_xlfn.TEXTAFTER('query (10)'!AB1875,"("),")"))),"")</f>
        <v/>
      </c>
      <c r="AF1875" s="38" t="str">
        <f>IF('query (10)'!AD1875="","",TRIM('query (10)'!AD1875))</f>
        <v>ณัฐดนัย จุฑาเทพ</v>
      </c>
      <c r="AG1875" s="38" t="str">
        <f>IF('query (10)'!AE1875="","",TRIM('query (10)'!AE1875))</f>
        <v>ณัฐดนัย จุฑาเทพ</v>
      </c>
      <c r="AH1875" s="38" t="str">
        <f>IF('query (10)'!AF1875="","",IFERROR(VALUE('query (10)'!AF1875),""))</f>
        <v/>
      </c>
      <c r="AI1875" s="38" t="str">
        <f>IF('query (10)'!AG1875="","",TRIM('query (10)'!AG1875))</f>
        <v/>
      </c>
      <c r="AJ1875" s="38" t="str">
        <f>IF('query (10)'!AH1875="","",IFERROR(VALUE('query (10)'!AH1875),""))</f>
        <v/>
      </c>
      <c r="AK1875" s="38" t="str">
        <f>IF('query (10)'!AI1875="","",TRIM('query (10)'!AI1875))</f>
        <v/>
      </c>
      <c r="AL1875" s="42">
        <f t="shared" si="145"/>
        <v>2026</v>
      </c>
      <c r="AM1875" s="42" t="str">
        <f t="shared" si="146"/>
        <v>2026-04</v>
      </c>
      <c r="AN1875" s="42" t="str">
        <f t="shared" ca="1" si="147"/>
        <v>ON_SCHEDULE</v>
      </c>
      <c r="AO1875" s="42" t="str">
        <f t="shared" si="148"/>
        <v>AS-706 | GREASE INJECTION MACHINE | KWD6 | ELECTRICAL CONTROL | Time-based Maintenance | Electrical | Inspection | Medium | Check and Change Battery of HMI
Check Thermoscan Control Panel
Change LED Indicator
Check and Change Battery of PLC
Check Tighten of Power Supply
Check and Thermoscan Index Motor 
 | ณัฐดนัย จุฑาเทพ</v>
      </c>
      <c r="AP1875" s="42" t="str">
        <f>_xlfn.TEXTJOIN("; ",TRUE,IF(COUNTA('query (10)'!A1875:AK1875)&lt;=6,"NEAR_EMPTY_ROW",""),IF($K1875="","MISSING_STATUS",""),IF(AND($K1875="เสร็จสิ้น",$Z1875=""),"DONE_NO_ACTUAL_DATE",""),IF(AND($I1875="Condition-based Maintenance",$AH1875=""),"CBM_NO_MEASUREMENT",""),IF(OR($X1875="",$X1875=0),"INVALID_PERIOD",""),IF(AND($AA1875&lt;&gt;"",$AB1875&lt;&gt;"",$AB1875&lt;$AA1875),"DATE_SEQUENCE_ERROR",""),IF(AND($AB1875&lt;&gt;"",$AB1875&gt;DATE(2030,12,31)),"DATE_OUTLIER",""),IF($C1875="","MISSING_QRCODE",""),IF($J1875="UNKNOWN","UNKNOWN_PM_TYPE",""),IF($L1875="UNKNOWN","UNKNOWN_STATUS",""))</f>
        <v/>
      </c>
      <c r="AQ1875" s="42" t="str">
        <f t="shared" si="149"/>
        <v>NO</v>
      </c>
    </row>
    <row r="1876" spans="1:43" x14ac:dyDescent="0.3">
      <c r="A1876" s="38">
        <f>IF('query (10)'!A1876="","",'query (10)'!A1876)</f>
        <v>2084</v>
      </c>
      <c r="B1876" s="38">
        <f>IF('query (10)'!B1876="","",'query (10)'!B1876)</f>
        <v>19844</v>
      </c>
      <c r="C1876" s="38" t="str">
        <f>TRIM(UPPER('query (10)'!M1876))</f>
        <v>AS-845</v>
      </c>
      <c r="D1876" s="38" t="str">
        <f>TRIM(UPPER(IFERROR(_xlfn.TEXTBEFORE('query (10)'!L1876,"("),'query (10)'!L1876)))</f>
        <v>GREASE INJECTION MACHINE</v>
      </c>
      <c r="E1876" s="38" t="str">
        <f>IFERROR(TRIM(UPPER(_xlfn.TEXTBEFORE(_xlfn.TEXTAFTER('query (10)'!L1876,"("),")"))),"")</f>
        <v/>
      </c>
      <c r="F1876" s="38" t="str">
        <f>TRIM('query (10)'!K1876)</f>
        <v>KWD7</v>
      </c>
      <c r="G1876" s="38" t="str">
        <f>IF('query (10)'!J1876="","",'query (10)'!J1876)</f>
        <v>Electrical Control</v>
      </c>
      <c r="H1876" s="38" t="str">
        <f>TRIM(UPPER('query (10)'!J1876))</f>
        <v>ELECTRICAL CONTROL</v>
      </c>
      <c r="I1876" s="38" t="str">
        <f>IF('query (10)'!F1876="","",'query (10)'!F1876)</f>
        <v>Time-based Maintenance</v>
      </c>
      <c r="J1876" s="38" t="str">
        <f>IF('query (10)'!F1876="","",IFERROR(INDEX(Cleaning_Rules!$B$14:$B$17,MATCH(TRIM('query (10)'!F1876),Cleaning_Rules!$A$14:$A$17,0)),"UNKNOWN"))</f>
        <v>TBM</v>
      </c>
      <c r="K1876" s="38" t="str">
        <f>IF('query (10)'!G1876="","",'query (10)'!G1876)</f>
        <v>กำลังดำเนินการ</v>
      </c>
      <c r="L1876" s="38" t="str">
        <f>IF('query (10)'!G1876="","MISSING",IFERROR(INDEX(Cleaning_Rules!$B$5:$B$10,MATCH(TRIM('query (10)'!G1876),Cleaning_Rules!$A$5:$A$10,0)),"UNKNOWN"))</f>
        <v>IN_PROGRESS</v>
      </c>
      <c r="M1876" s="38" t="str">
        <f>IF('query (10)'!I1876="","",'query (10)'!I1876)</f>
        <v>Electrical</v>
      </c>
      <c r="N1876" s="38" t="str">
        <f>IF('query (10)'!O1876="","",'query (10)'!O1876)</f>
        <v>Inspection</v>
      </c>
      <c r="O1876" s="38" t="str">
        <f>IF('query (10)'!P1876="","",'query (10)'!P1876)</f>
        <v>Medium</v>
      </c>
      <c r="P1876" s="38" t="str">
        <f>IF('query (10)'!N1876="","",'query (10)'!N1876)</f>
        <v xml:space="preserve">Check and Change Battery of HMI
Check Thermoscan Control Panel
Change LED Indicator
Check and Change Battery of PLC
Check Tighten of Power Supply
Check and Thermoscan Index Motor 
</v>
      </c>
      <c r="Q1876" s="38" t="str">
        <f>TRIM('query (10)'!N1876)</f>
        <v xml:space="preserve">Check and Change Battery of HMI
Check Thermoscan Control Panel
Change LED Indicator
Check and Change Battery of PLC
Check Tighten of Power Supply
Check and Thermoscan Index Motor 
</v>
      </c>
      <c r="R1876" s="38" t="str">
        <f>TRIM(UPPER('query (10)'!R1876))</f>
        <v/>
      </c>
      <c r="S1876" s="38" t="str">
        <f>TRIM(UPPER('query (10)'!S1876))</f>
        <v/>
      </c>
      <c r="T1876" s="38" t="str">
        <f>IF('query (10)'!Q1876="","",TRIM(UPPER('query (10)'!Q1876)))</f>
        <v/>
      </c>
      <c r="U1876" s="38" t="str">
        <f>IF('query (10)'!T1876="","",'query (10)'!T1876)</f>
        <v/>
      </c>
      <c r="V1876" s="39" t="str">
        <f>IF('query (10)'!T1876="","",IFERROR(VALUE('query (10)'!T1876),""))</f>
        <v/>
      </c>
      <c r="W1876" s="40">
        <f>IF('query (10)'!U1876="","",'query (10)'!U1876)</f>
        <v>0</v>
      </c>
      <c r="X1876" s="39">
        <f>IF('query (10)'!V1876="","",'query (10)'!V1876)</f>
        <v>360</v>
      </c>
      <c r="Y1876" s="41">
        <f>IF('query (10)'!W1876="","",'query (10)'!W1876)</f>
        <v>46119</v>
      </c>
      <c r="Z1876" s="41" t="str">
        <f>IF('query (10)'!X1876="","",'query (10)'!X1876)</f>
        <v/>
      </c>
      <c r="AA1876" s="41">
        <f>IF('query (10)'!Y1876="","",'query (10)'!Y1876)</f>
        <v>46119</v>
      </c>
      <c r="AB1876" s="41">
        <f>IF('query (10)'!Z1876="","",'query (10)'!Z1876)</f>
        <v>46479</v>
      </c>
      <c r="AC1876" s="38" t="str">
        <f>IF(OR('query (10)'!AA1876="",COUNTIF(Cleaning_Rules!$A$21:$A$26,TRIM('query (10)'!AA1876))&gt;0),"",TRIM('query (10)'!AA1876))</f>
        <v/>
      </c>
      <c r="AD1876" s="38" t="str">
        <f>IF('query (10)'!AB1876="","",TRIM(IFERROR(_xlfn.TEXTBEFORE('query (10)'!AB1876,"("),'query (10)'!AB1876)))</f>
        <v>เริ่มซ่อมงาน PM แล้ว รับผิดชอบโดย PAHLA SEEDANG</v>
      </c>
      <c r="AE1876" s="38" t="str">
        <f>IFERROR(LOWER(TRIM(_xlfn.TEXTBEFORE(_xlfn.TEXTAFTER('query (10)'!AB1876,"("),")"))),"")</f>
        <v>pahla@nsk.com</v>
      </c>
      <c r="AF1876" s="38" t="str">
        <f>IF('query (10)'!AD1876="","",TRIM('query (10)'!AD1876))</f>
        <v>ณัฐดนัย จุฑาเทพ</v>
      </c>
      <c r="AG1876" s="38" t="str">
        <f>IF('query (10)'!AE1876="","",TRIM('query (10)'!AE1876))</f>
        <v>อัมรินทร์ รักษาพล</v>
      </c>
      <c r="AH1876" s="38" t="str">
        <f>IF('query (10)'!AF1876="","",IFERROR(VALUE('query (10)'!AF1876),""))</f>
        <v/>
      </c>
      <c r="AI1876" s="38" t="str">
        <f>IF('query (10)'!AG1876="","",TRIM('query (10)'!AG1876))</f>
        <v/>
      </c>
      <c r="AJ1876" s="38" t="str">
        <f>IF('query (10)'!AH1876="","",IFERROR(VALUE('query (10)'!AH1876),""))</f>
        <v/>
      </c>
      <c r="AK1876" s="38" t="str">
        <f>IF('query (10)'!AI1876="","",TRIM('query (10)'!AI1876))</f>
        <v/>
      </c>
      <c r="AL1876" s="42">
        <f t="shared" si="145"/>
        <v>2026</v>
      </c>
      <c r="AM1876" s="42" t="str">
        <f t="shared" si="146"/>
        <v>2026-04</v>
      </c>
      <c r="AN1876" s="42" t="str">
        <f t="shared" ca="1" si="147"/>
        <v>ON_SCHEDULE</v>
      </c>
      <c r="AO1876" s="42" t="str">
        <f t="shared" si="148"/>
        <v>AS-845 | GREASE INJECTION MACHINE | KWD7 | ELECTRICAL CONTROL | Time-based Maintenance | Electrical | Inspection | Medium | Check and Change Battery of HMI
Check Thermoscan Control Panel
Change LED Indicator
Check and Change Battery of PLC
Check Tighten of Power Supply
Check and Thermoscan Index Motor 
 | เริ่มซ่อมงาน PM แล้ว รับผิดชอบโดย PAHLA SEEDANG | อัมรินทร์ รักษาพล</v>
      </c>
      <c r="AP1876" s="42" t="str">
        <f>_xlfn.TEXTJOIN("; ",TRUE,IF(COUNTA('query (10)'!A1876:AK1876)&lt;=6,"NEAR_EMPTY_ROW",""),IF($K1876="","MISSING_STATUS",""),IF(AND($K1876="เสร็จสิ้น",$Z1876=""),"DONE_NO_ACTUAL_DATE",""),IF(AND($I1876="Condition-based Maintenance",$AH1876=""),"CBM_NO_MEASUREMENT",""),IF(OR($X1876="",$X1876=0),"INVALID_PERIOD",""),IF(AND($AA1876&lt;&gt;"",$AB1876&lt;&gt;"",$AB1876&lt;$AA1876),"DATE_SEQUENCE_ERROR",""),IF(AND($AB1876&lt;&gt;"",$AB1876&gt;DATE(2030,12,31)),"DATE_OUTLIER",""),IF($C1876="","MISSING_QRCODE",""),IF($J1876="UNKNOWN","UNKNOWN_PM_TYPE",""),IF($L1876="UNKNOWN","UNKNOWN_STATUS",""))</f>
        <v/>
      </c>
      <c r="AQ1876" s="42" t="str">
        <f t="shared" si="149"/>
        <v>NO</v>
      </c>
    </row>
    <row r="1877" spans="1:43" x14ac:dyDescent="0.3">
      <c r="A1877" s="38">
        <f>IF('query (10)'!A1877="","",'query (10)'!A1877)</f>
        <v>2085</v>
      </c>
      <c r="B1877" s="38">
        <f>IF('query (10)'!B1877="","",'query (10)'!B1877)</f>
        <v>20820</v>
      </c>
      <c r="C1877" s="38" t="str">
        <f>TRIM(UPPER('query (10)'!M1877))</f>
        <v>CH-273</v>
      </c>
      <c r="D1877" s="38" t="str">
        <f>TRIM(UPPER(IFERROR(_xlfn.TEXTBEFORE('query (10)'!L1877,"("),'query (10)'!L1877)))</f>
        <v>WEIGHT CHECKER</v>
      </c>
      <c r="E1877" s="38" t="str">
        <f>IFERROR(TRIM(UPPER(_xlfn.TEXTBEFORE(_xlfn.TEXTAFTER('query (10)'!L1877,"("),")"))),"")</f>
        <v/>
      </c>
      <c r="F1877" s="38" t="str">
        <f>TRIM('query (10)'!K1877)</f>
        <v>KWD2</v>
      </c>
      <c r="G1877" s="38" t="str">
        <f>IF('query (10)'!J1877="","",'query (10)'!J1877)</f>
        <v>Electrical Control</v>
      </c>
      <c r="H1877" s="38" t="str">
        <f>TRIM(UPPER('query (10)'!J1877))</f>
        <v>ELECTRICAL CONTROL</v>
      </c>
      <c r="I1877" s="38" t="str">
        <f>IF('query (10)'!F1877="","",'query (10)'!F1877)</f>
        <v>Time-based Maintenance</v>
      </c>
      <c r="J1877" s="38" t="str">
        <f>IF('query (10)'!F1877="","",IFERROR(INDEX(Cleaning_Rules!$B$14:$B$17,MATCH(TRIM('query (10)'!F1877),Cleaning_Rules!$A$14:$A$17,0)),"UNKNOWN"))</f>
        <v>TBM</v>
      </c>
      <c r="K1877" s="38" t="str">
        <f>IF('query (10)'!G1877="","",'query (10)'!G1877)</f>
        <v>เสร็จสิ้น</v>
      </c>
      <c r="L1877" s="38" t="str">
        <f>IF('query (10)'!G1877="","MISSING",IFERROR(INDEX(Cleaning_Rules!$B$5:$B$10,MATCH(TRIM('query (10)'!G1877),Cleaning_Rules!$A$5:$A$10,0)),"UNKNOWN"))</f>
        <v>COMPLETED</v>
      </c>
      <c r="M1877" s="38" t="str">
        <f>IF('query (10)'!I1877="","",'query (10)'!I1877)</f>
        <v>Electrical</v>
      </c>
      <c r="N1877" s="38" t="str">
        <f>IF('query (10)'!O1877="","",'query (10)'!O1877)</f>
        <v>Inspection</v>
      </c>
      <c r="O1877" s="38" t="str">
        <f>IF('query (10)'!P1877="","",'query (10)'!P1877)</f>
        <v>Medium</v>
      </c>
      <c r="P1877" s="38" t="str">
        <f>IF('query (10)'!N1877="","",'query (10)'!N1877)</f>
        <v xml:space="preserve"> Check Push botton, Emergency, Lamp, Selector switch
Check Circuit breaker, Power supply, Magnetic, Relay 
Check lens Photo sensor 
Check tight anchor point of Photo sensor
Check Emergency Stop
</v>
      </c>
      <c r="Q1877" s="38" t="str">
        <f>TRIM('query (10)'!N1877)</f>
        <v xml:space="preserve">Check Push botton, Emergency, Lamp, Selector switch
Check Circuit breaker, Power supply, Magnetic, Relay 
Check lens Photo sensor 
Check tight anchor point of Photo sensor
Check Emergency Stop
</v>
      </c>
      <c r="R1877" s="38" t="str">
        <f>TRIM(UPPER('query (10)'!R1877))</f>
        <v/>
      </c>
      <c r="S1877" s="38" t="str">
        <f>TRIM(UPPER('query (10)'!S1877))</f>
        <v/>
      </c>
      <c r="T1877" s="38" t="str">
        <f>IF('query (10)'!Q1877="","",TRIM(UPPER('query (10)'!Q1877)))</f>
        <v/>
      </c>
      <c r="U1877" s="38" t="str">
        <f>IF('query (10)'!T1877="","",'query (10)'!T1877)</f>
        <v/>
      </c>
      <c r="V1877" s="39" t="str">
        <f>IF('query (10)'!T1877="","",IFERROR(VALUE('query (10)'!T1877),""))</f>
        <v/>
      </c>
      <c r="W1877" s="40">
        <f>IF('query (10)'!U1877="","",'query (10)'!U1877)</f>
        <v>0</v>
      </c>
      <c r="X1877" s="39">
        <f>IF('query (10)'!V1877="","",'query (10)'!V1877)</f>
        <v>30</v>
      </c>
      <c r="Y1877" s="41">
        <f>IF('query (10)'!W1877="","",'query (10)'!W1877)</f>
        <v>46113</v>
      </c>
      <c r="Z1877" s="41">
        <f>IF('query (10)'!X1877="","",'query (10)'!X1877)</f>
        <v>46178</v>
      </c>
      <c r="AA1877" s="41">
        <f>IF('query (10)'!Y1877="","",'query (10)'!Y1877)</f>
        <v>46178</v>
      </c>
      <c r="AB1877" s="41">
        <f>IF('query (10)'!Z1877="","",'query (10)'!Z1877)</f>
        <v>46208</v>
      </c>
      <c r="AC1877" s="38" t="str">
        <f>IF(OR('query (10)'!AA1877="",COUNTIF(Cleaning_Rules!$A$21:$A$26,TRIM('query (10)'!AA1877))&gt;0),"",TRIM('query (10)'!AA1877))</f>
        <v/>
      </c>
      <c r="AD1877" s="38" t="str">
        <f>IF('query (10)'!AB1877="","",TRIM(IFERROR(_xlfn.TEXTBEFORE('query (10)'!AB1877,"("),'query (10)'!AB1877)))</f>
        <v>เริ่มซ่อมงาน PM แล้ว รับผิดชอบโดย NATDANAI JUTHATHEP</v>
      </c>
      <c r="AE1877" s="38" t="str">
        <f>IFERROR(LOWER(TRIM(_xlfn.TEXTBEFORE(_xlfn.TEXTAFTER('query (10)'!AB1877,"("),")"))),"")</f>
        <v>juthathep-n-4697@nsk.com</v>
      </c>
      <c r="AF1877" s="38" t="str">
        <f>IF('query (10)'!AD1877="","",TRIM('query (10)'!AD1877))</f>
        <v>ณัฐดนัย จุฑาเทพ</v>
      </c>
      <c r="AG1877" s="38" t="str">
        <f>IF('query (10)'!AE1877="","",TRIM('query (10)'!AE1877))</f>
        <v>ณัฐดนัย จุฑาเทพ</v>
      </c>
      <c r="AH1877" s="38" t="str">
        <f>IF('query (10)'!AF1877="","",IFERROR(VALUE('query (10)'!AF1877),""))</f>
        <v/>
      </c>
      <c r="AI1877" s="38" t="str">
        <f>IF('query (10)'!AG1877="","",TRIM('query (10)'!AG1877))</f>
        <v/>
      </c>
      <c r="AJ1877" s="38" t="str">
        <f>IF('query (10)'!AH1877="","",IFERROR(VALUE('query (10)'!AH1877),""))</f>
        <v/>
      </c>
      <c r="AK1877" s="38" t="str">
        <f>IF('query (10)'!AI1877="","",TRIM('query (10)'!AI1877))</f>
        <v/>
      </c>
      <c r="AL1877" s="42">
        <f t="shared" si="145"/>
        <v>2026</v>
      </c>
      <c r="AM1877" s="42" t="str">
        <f t="shared" si="146"/>
        <v>2026-04</v>
      </c>
      <c r="AN1877" s="42" t="str">
        <f t="shared" ca="1" si="147"/>
        <v/>
      </c>
      <c r="AO1877" s="42" t="str">
        <f t="shared" si="148"/>
        <v>CH-273 | WEIGHT CHECKER | KWD2 | ELECTRICAL CONTROL | Time-based Maintenance | Electrical | Inspection | Medium | Check Push botton, Emergency, Lamp, Selector switch
Check Circuit breaker, Power supply, Magnetic, Relay 
Check lens Photo sensor 
Check tight anchor point of Photo sensor
Check Emergency Stop
 | เริ่มซ่อมงาน PM แล้ว รับผิดชอบโดย NATDANAI JUTHATHEP | ณัฐดนัย จุฑาเทพ</v>
      </c>
      <c r="AP1877" s="42" t="str">
        <f>_xlfn.TEXTJOIN("; ",TRUE,IF(COUNTA('query (10)'!A1877:AK1877)&lt;=6,"NEAR_EMPTY_ROW",""),IF($K1877="","MISSING_STATUS",""),IF(AND($K1877="เสร็จสิ้น",$Z1877=""),"DONE_NO_ACTUAL_DATE",""),IF(AND($I1877="Condition-based Maintenance",$AH1877=""),"CBM_NO_MEASUREMENT",""),IF(OR($X1877="",$X1877=0),"INVALID_PERIOD",""),IF(AND($AA1877&lt;&gt;"",$AB1877&lt;&gt;"",$AB1877&lt;$AA1877),"DATE_SEQUENCE_ERROR",""),IF(AND($AB1877&lt;&gt;"",$AB1877&gt;DATE(2030,12,31)),"DATE_OUTLIER",""),IF($C1877="","MISSING_QRCODE",""),IF($J1877="UNKNOWN","UNKNOWN_PM_TYPE",""),IF($L1877="UNKNOWN","UNKNOWN_STATUS",""))</f>
        <v/>
      </c>
      <c r="AQ1877" s="42" t="str">
        <f t="shared" si="149"/>
        <v>NO</v>
      </c>
    </row>
    <row r="1878" spans="1:43" x14ac:dyDescent="0.3">
      <c r="A1878" s="38">
        <f>IF('query (10)'!A1878="","",'query (10)'!A1878)</f>
        <v>2086</v>
      </c>
      <c r="B1878" s="38">
        <f>IF('query (10)'!B1878="","",'query (10)'!B1878)</f>
        <v>20832</v>
      </c>
      <c r="C1878" s="38" t="str">
        <f>TRIM(UPPER('query (10)'!M1878))</f>
        <v>CH-362</v>
      </c>
      <c r="D1878" s="38" t="str">
        <f>TRIM(UPPER(IFERROR(_xlfn.TEXTBEFORE('query (10)'!L1878,"("),'query (10)'!L1878)))</f>
        <v>WEIGHT CHECKER</v>
      </c>
      <c r="E1878" s="38" t="str">
        <f>IFERROR(TRIM(UPPER(_xlfn.TEXTBEFORE(_xlfn.TEXTAFTER('query (10)'!L1878,"("),")"))),"")</f>
        <v/>
      </c>
      <c r="F1878" s="38" t="str">
        <f>TRIM('query (10)'!K1878)</f>
        <v>KWD3</v>
      </c>
      <c r="G1878" s="38" t="str">
        <f>IF('query (10)'!J1878="","",'query (10)'!J1878)</f>
        <v>Electrical Control</v>
      </c>
      <c r="H1878" s="38" t="str">
        <f>TRIM(UPPER('query (10)'!J1878))</f>
        <v>ELECTRICAL CONTROL</v>
      </c>
      <c r="I1878" s="38" t="str">
        <f>IF('query (10)'!F1878="","",'query (10)'!F1878)</f>
        <v>Time-based Maintenance</v>
      </c>
      <c r="J1878" s="38" t="str">
        <f>IF('query (10)'!F1878="","",IFERROR(INDEX(Cleaning_Rules!$B$14:$B$17,MATCH(TRIM('query (10)'!F1878),Cleaning_Rules!$A$14:$A$17,0)),"UNKNOWN"))</f>
        <v>TBM</v>
      </c>
      <c r="K1878" s="38" t="str">
        <f>IF('query (10)'!G1878="","",'query (10)'!G1878)</f>
        <v>เสร็จสิ้น</v>
      </c>
      <c r="L1878" s="38" t="str">
        <f>IF('query (10)'!G1878="","MISSING",IFERROR(INDEX(Cleaning_Rules!$B$5:$B$10,MATCH(TRIM('query (10)'!G1878),Cleaning_Rules!$A$5:$A$10,0)),"UNKNOWN"))</f>
        <v>COMPLETED</v>
      </c>
      <c r="M1878" s="38" t="str">
        <f>IF('query (10)'!I1878="","",'query (10)'!I1878)</f>
        <v>Electrical</v>
      </c>
      <c r="N1878" s="38" t="str">
        <f>IF('query (10)'!O1878="","",'query (10)'!O1878)</f>
        <v>Inspection</v>
      </c>
      <c r="O1878" s="38" t="str">
        <f>IF('query (10)'!P1878="","",'query (10)'!P1878)</f>
        <v>Medium</v>
      </c>
      <c r="P1878" s="38" t="str">
        <f>IF('query (10)'!N1878="","",'query (10)'!N1878)</f>
        <v xml:space="preserve"> Check Push botton, Emergency, Lamp, Selector switch
Check Circuit breaker, Power supply, Magnetic, Relay 
Check lens Photo sensor 
Check tight anchor point of Photo sensor
Check Emergency Stop
</v>
      </c>
      <c r="Q1878" s="38" t="str">
        <f>TRIM('query (10)'!N1878)</f>
        <v xml:space="preserve">Check Push botton, Emergency, Lamp, Selector switch
Check Circuit breaker, Power supply, Magnetic, Relay 
Check lens Photo sensor 
Check tight anchor point of Photo sensor
Check Emergency Stop
</v>
      </c>
      <c r="R1878" s="38" t="str">
        <f>TRIM(UPPER('query (10)'!R1878))</f>
        <v/>
      </c>
      <c r="S1878" s="38" t="str">
        <f>TRIM(UPPER('query (10)'!S1878))</f>
        <v/>
      </c>
      <c r="T1878" s="38" t="str">
        <f>IF('query (10)'!Q1878="","",TRIM(UPPER('query (10)'!Q1878)))</f>
        <v/>
      </c>
      <c r="U1878" s="38" t="str">
        <f>IF('query (10)'!T1878="","",'query (10)'!T1878)</f>
        <v/>
      </c>
      <c r="V1878" s="39" t="str">
        <f>IF('query (10)'!T1878="","",IFERROR(VALUE('query (10)'!T1878),""))</f>
        <v/>
      </c>
      <c r="W1878" s="40">
        <f>IF('query (10)'!U1878="","",'query (10)'!U1878)</f>
        <v>0</v>
      </c>
      <c r="X1878" s="39">
        <f>IF('query (10)'!V1878="","",'query (10)'!V1878)</f>
        <v>30</v>
      </c>
      <c r="Y1878" s="41">
        <f>IF('query (10)'!W1878="","",'query (10)'!W1878)</f>
        <v>46114</v>
      </c>
      <c r="Z1878" s="41">
        <f>IF('query (10)'!X1878="","",'query (10)'!X1878)</f>
        <v>46184</v>
      </c>
      <c r="AA1878" s="41">
        <f>IF('query (10)'!Y1878="","",'query (10)'!Y1878)</f>
        <v>46184</v>
      </c>
      <c r="AB1878" s="41">
        <f>IF('query (10)'!Z1878="","",'query (10)'!Z1878)</f>
        <v>46214</v>
      </c>
      <c r="AC1878" s="38" t="str">
        <f>IF(OR('query (10)'!AA1878="",COUNTIF(Cleaning_Rules!$A$21:$A$26,TRIM('query (10)'!AA1878))&gt;0),"",TRIM('query (10)'!AA1878))</f>
        <v/>
      </c>
      <c r="AD1878" s="38" t="str">
        <f>IF('query (10)'!AB1878="","",TRIM(IFERROR(_xlfn.TEXTBEFORE('query (10)'!AB1878,"("),'query (10)'!AB1878)))</f>
        <v>เริ่มซ่อมงาน PM แล้ว รับผิดชอบโดย NATDANAI JUTHATHEP</v>
      </c>
      <c r="AE1878" s="38" t="str">
        <f>IFERROR(LOWER(TRIM(_xlfn.TEXTBEFORE(_xlfn.TEXTAFTER('query (10)'!AB1878,"("),")"))),"")</f>
        <v>juthathep-n-4697@nsk.com</v>
      </c>
      <c r="AF1878" s="38" t="str">
        <f>IF('query (10)'!AD1878="","",TRIM('query (10)'!AD1878))</f>
        <v>ณัฐดนัย จุฑาเทพ</v>
      </c>
      <c r="AG1878" s="38" t="str">
        <f>IF('query (10)'!AE1878="","",TRIM('query (10)'!AE1878))</f>
        <v>ณัฐดนัย จุฑาเทพ</v>
      </c>
      <c r="AH1878" s="38" t="str">
        <f>IF('query (10)'!AF1878="","",IFERROR(VALUE('query (10)'!AF1878),""))</f>
        <v/>
      </c>
      <c r="AI1878" s="38" t="str">
        <f>IF('query (10)'!AG1878="","",TRIM('query (10)'!AG1878))</f>
        <v/>
      </c>
      <c r="AJ1878" s="38" t="str">
        <f>IF('query (10)'!AH1878="","",IFERROR(VALUE('query (10)'!AH1878),""))</f>
        <v/>
      </c>
      <c r="AK1878" s="38" t="str">
        <f>IF('query (10)'!AI1878="","",TRIM('query (10)'!AI1878))</f>
        <v/>
      </c>
      <c r="AL1878" s="42">
        <f t="shared" si="145"/>
        <v>2026</v>
      </c>
      <c r="AM1878" s="42" t="str">
        <f t="shared" si="146"/>
        <v>2026-04</v>
      </c>
      <c r="AN1878" s="42" t="str">
        <f t="shared" ca="1" si="147"/>
        <v/>
      </c>
      <c r="AO1878" s="42" t="str">
        <f t="shared" si="148"/>
        <v>CH-362 | WEIGHT CHECKER | KWD3 | ELECTRICAL CONTROL | Time-based Maintenance | Electrical | Inspection | Medium | Check Push botton, Emergency, Lamp, Selector switch
Check Circuit breaker, Power supply, Magnetic, Relay 
Check lens Photo sensor 
Check tight anchor point of Photo sensor
Check Emergency Stop
 | เริ่มซ่อมงาน PM แล้ว รับผิดชอบโดย NATDANAI JUTHATHEP | ณัฐดนัย จุฑาเทพ</v>
      </c>
      <c r="AP1878" s="42" t="str">
        <f>_xlfn.TEXTJOIN("; ",TRUE,IF(COUNTA('query (10)'!A1878:AK1878)&lt;=6,"NEAR_EMPTY_ROW",""),IF($K1878="","MISSING_STATUS",""),IF(AND($K1878="เสร็จสิ้น",$Z1878=""),"DONE_NO_ACTUAL_DATE",""),IF(AND($I1878="Condition-based Maintenance",$AH1878=""),"CBM_NO_MEASUREMENT",""),IF(OR($X1878="",$X1878=0),"INVALID_PERIOD",""),IF(AND($AA1878&lt;&gt;"",$AB1878&lt;&gt;"",$AB1878&lt;$AA1878),"DATE_SEQUENCE_ERROR",""),IF(AND($AB1878&lt;&gt;"",$AB1878&gt;DATE(2030,12,31)),"DATE_OUTLIER",""),IF($C1878="","MISSING_QRCODE",""),IF($J1878="UNKNOWN","UNKNOWN_PM_TYPE",""),IF($L1878="UNKNOWN","UNKNOWN_STATUS",""))</f>
        <v/>
      </c>
      <c r="AQ1878" s="42" t="str">
        <f t="shared" si="149"/>
        <v>NO</v>
      </c>
    </row>
    <row r="1879" spans="1:43" x14ac:dyDescent="0.3">
      <c r="A1879" s="38">
        <f>IF('query (10)'!A1879="","",'query (10)'!A1879)</f>
        <v>2087</v>
      </c>
      <c r="B1879" s="38">
        <f>IF('query (10)'!B1879="","",'query (10)'!B1879)</f>
        <v>20847</v>
      </c>
      <c r="C1879" s="38" t="str">
        <f>TRIM(UPPER('query (10)'!M1879))</f>
        <v>CH-485</v>
      </c>
      <c r="D1879" s="38" t="str">
        <f>TRIM(UPPER(IFERROR(_xlfn.TEXTBEFORE('query (10)'!L1879,"("),'query (10)'!L1879)))</f>
        <v>WEIGHT CHECKER</v>
      </c>
      <c r="E1879" s="38" t="str">
        <f>IFERROR(TRIM(UPPER(_xlfn.TEXTBEFORE(_xlfn.TEXTAFTER('query (10)'!L1879,"("),")"))),"")</f>
        <v/>
      </c>
      <c r="F1879" s="38" t="str">
        <f>TRIM('query (10)'!K1879)</f>
        <v>KWD4</v>
      </c>
      <c r="G1879" s="38" t="str">
        <f>IF('query (10)'!J1879="","",'query (10)'!J1879)</f>
        <v>Electrical Control</v>
      </c>
      <c r="H1879" s="38" t="str">
        <f>TRIM(UPPER('query (10)'!J1879))</f>
        <v>ELECTRICAL CONTROL</v>
      </c>
      <c r="I1879" s="38" t="str">
        <f>IF('query (10)'!F1879="","",'query (10)'!F1879)</f>
        <v>Time-based Maintenance</v>
      </c>
      <c r="J1879" s="38" t="str">
        <f>IF('query (10)'!F1879="","",IFERROR(INDEX(Cleaning_Rules!$B$14:$B$17,MATCH(TRIM('query (10)'!F1879),Cleaning_Rules!$A$14:$A$17,0)),"UNKNOWN"))</f>
        <v>TBM</v>
      </c>
      <c r="K1879" s="38" t="str">
        <f>IF('query (10)'!G1879="","",'query (10)'!G1879)</f>
        <v>เสร็จสิ้น</v>
      </c>
      <c r="L1879" s="38" t="str">
        <f>IF('query (10)'!G1879="","MISSING",IFERROR(INDEX(Cleaning_Rules!$B$5:$B$10,MATCH(TRIM('query (10)'!G1879),Cleaning_Rules!$A$5:$A$10,0)),"UNKNOWN"))</f>
        <v>COMPLETED</v>
      </c>
      <c r="M1879" s="38" t="str">
        <f>IF('query (10)'!I1879="","",'query (10)'!I1879)</f>
        <v>Electrical</v>
      </c>
      <c r="N1879" s="38" t="str">
        <f>IF('query (10)'!O1879="","",'query (10)'!O1879)</f>
        <v>Inspection</v>
      </c>
      <c r="O1879" s="38" t="str">
        <f>IF('query (10)'!P1879="","",'query (10)'!P1879)</f>
        <v>Medium</v>
      </c>
      <c r="P1879" s="38" t="str">
        <f>IF('query (10)'!N1879="","",'query (10)'!N1879)</f>
        <v xml:space="preserve"> Check Push botton, Emergency, Lamp, Selector switch
Check Circuit breaker, Power supply, Magnetic, Relay 
Check lens Photo sensor 
Check tight anchor point of Photo sensor
Check Emergency Stop
</v>
      </c>
      <c r="Q1879" s="38" t="str">
        <f>TRIM('query (10)'!N1879)</f>
        <v xml:space="preserve">Check Push botton, Emergency, Lamp, Selector switch
Check Circuit breaker, Power supply, Magnetic, Relay 
Check lens Photo sensor 
Check tight anchor point of Photo sensor
Check Emergency Stop
</v>
      </c>
      <c r="R1879" s="38" t="str">
        <f>TRIM(UPPER('query (10)'!R1879))</f>
        <v/>
      </c>
      <c r="S1879" s="38" t="str">
        <f>TRIM(UPPER('query (10)'!S1879))</f>
        <v/>
      </c>
      <c r="T1879" s="38" t="str">
        <f>IF('query (10)'!Q1879="","",TRIM(UPPER('query (10)'!Q1879)))</f>
        <v/>
      </c>
      <c r="U1879" s="38" t="str">
        <f>IF('query (10)'!T1879="","",'query (10)'!T1879)</f>
        <v/>
      </c>
      <c r="V1879" s="39" t="str">
        <f>IF('query (10)'!T1879="","",IFERROR(VALUE('query (10)'!T1879),""))</f>
        <v/>
      </c>
      <c r="W1879" s="40">
        <f>IF('query (10)'!U1879="","",'query (10)'!U1879)</f>
        <v>0</v>
      </c>
      <c r="X1879" s="39">
        <f>IF('query (10)'!V1879="","",'query (10)'!V1879)</f>
        <v>30</v>
      </c>
      <c r="Y1879" s="41">
        <f>IF('query (10)'!W1879="","",'query (10)'!W1879)</f>
        <v>46115</v>
      </c>
      <c r="Z1879" s="41">
        <f>IF('query (10)'!X1879="","",'query (10)'!X1879)</f>
        <v>46183</v>
      </c>
      <c r="AA1879" s="41">
        <f>IF('query (10)'!Y1879="","",'query (10)'!Y1879)</f>
        <v>46183</v>
      </c>
      <c r="AB1879" s="41">
        <f>IF('query (10)'!Z1879="","",'query (10)'!Z1879)</f>
        <v>46213</v>
      </c>
      <c r="AC1879" s="38" t="str">
        <f>IF(OR('query (10)'!AA1879="",COUNTIF(Cleaning_Rules!$A$21:$A$26,TRIM('query (10)'!AA1879))&gt;0),"",TRIM('query (10)'!AA1879))</f>
        <v/>
      </c>
      <c r="AD1879" s="38" t="str">
        <f>IF('query (10)'!AB1879="","",TRIM(IFERROR(_xlfn.TEXTBEFORE('query (10)'!AB1879,"("),'query (10)'!AB1879)))</f>
        <v>เริ่มซ่อมงาน PM แล้ว รับผิดชอบโดย PONGPITAK SONCHAI</v>
      </c>
      <c r="AE1879" s="38" t="str">
        <f>IFERROR(LOWER(TRIM(_xlfn.TEXTBEFORE(_xlfn.TEXTAFTER('query (10)'!AB1879,"("),")"))),"")</f>
        <v>sonchai-p-6240@nsk.com</v>
      </c>
      <c r="AF1879" s="38" t="str">
        <f>IF('query (10)'!AD1879="","",TRIM('query (10)'!AD1879))</f>
        <v>ณัฐดนัย จุฑาเทพ</v>
      </c>
      <c r="AG1879" s="38" t="str">
        <f>IF('query (10)'!AE1879="","",TRIM('query (10)'!AE1879))</f>
        <v>พงษ์พิทักษ์ ศรไชย</v>
      </c>
      <c r="AH1879" s="38" t="str">
        <f>IF('query (10)'!AF1879="","",IFERROR(VALUE('query (10)'!AF1879),""))</f>
        <v/>
      </c>
      <c r="AI1879" s="38" t="str">
        <f>IF('query (10)'!AG1879="","",TRIM('query (10)'!AG1879))</f>
        <v/>
      </c>
      <c r="AJ1879" s="38" t="str">
        <f>IF('query (10)'!AH1879="","",IFERROR(VALUE('query (10)'!AH1879),""))</f>
        <v/>
      </c>
      <c r="AK1879" s="38" t="str">
        <f>IF('query (10)'!AI1879="","",TRIM('query (10)'!AI1879))</f>
        <v/>
      </c>
      <c r="AL1879" s="42">
        <f t="shared" si="145"/>
        <v>2026</v>
      </c>
      <c r="AM1879" s="42" t="str">
        <f t="shared" si="146"/>
        <v>2026-04</v>
      </c>
      <c r="AN1879" s="42" t="str">
        <f t="shared" ca="1" si="147"/>
        <v/>
      </c>
      <c r="AO1879" s="42" t="str">
        <f t="shared" si="148"/>
        <v>CH-485 | WEIGHT CHECKER | KWD4 | ELECTRICAL CONTROL | Time-based Maintenance | Electrical | Inspection | Medium | Check Push botton, Emergency, Lamp, Selector switch
Check Circuit breaker, Power supply, Magnetic, Relay 
Check lens Photo sensor 
Check tight anchor point of Photo sensor
Check Emergency Stop
 | เริ่มซ่อมงาน PM แล้ว รับผิดชอบโดย PONGPITAK SONCHAI | พงษ์พิทักษ์ ศรไชย</v>
      </c>
      <c r="AP1879" s="42" t="str">
        <f>_xlfn.TEXTJOIN("; ",TRUE,IF(COUNTA('query (10)'!A1879:AK1879)&lt;=6,"NEAR_EMPTY_ROW",""),IF($K1879="","MISSING_STATUS",""),IF(AND($K1879="เสร็จสิ้น",$Z1879=""),"DONE_NO_ACTUAL_DATE",""),IF(AND($I1879="Condition-based Maintenance",$AH1879=""),"CBM_NO_MEASUREMENT",""),IF(OR($X1879="",$X1879=0),"INVALID_PERIOD",""),IF(AND($AA1879&lt;&gt;"",$AB1879&lt;&gt;"",$AB1879&lt;$AA1879),"DATE_SEQUENCE_ERROR",""),IF(AND($AB1879&lt;&gt;"",$AB1879&gt;DATE(2030,12,31)),"DATE_OUTLIER",""),IF($C1879="","MISSING_QRCODE",""),IF($J1879="UNKNOWN","UNKNOWN_PM_TYPE",""),IF($L1879="UNKNOWN","UNKNOWN_STATUS",""))</f>
        <v/>
      </c>
      <c r="AQ1879" s="42" t="str">
        <f t="shared" si="149"/>
        <v>NO</v>
      </c>
    </row>
    <row r="1880" spans="1:43" x14ac:dyDescent="0.3">
      <c r="A1880" s="38">
        <f>IF('query (10)'!A1880="","",'query (10)'!A1880)</f>
        <v>2088</v>
      </c>
      <c r="B1880" s="38">
        <f>IF('query (10)'!B1880="","",'query (10)'!B1880)</f>
        <v>20864</v>
      </c>
      <c r="C1880" s="38" t="str">
        <f>TRIM(UPPER('query (10)'!M1880))</f>
        <v>CH-601</v>
      </c>
      <c r="D1880" s="38" t="str">
        <f>TRIM(UPPER(IFERROR(_xlfn.TEXTBEFORE('query (10)'!L1880,"("),'query (10)'!L1880)))</f>
        <v>WEIGHT CHECKER</v>
      </c>
      <c r="E1880" s="38" t="str">
        <f>IFERROR(TRIM(UPPER(_xlfn.TEXTBEFORE(_xlfn.TEXTAFTER('query (10)'!L1880,"("),")"))),"")</f>
        <v/>
      </c>
      <c r="F1880" s="38" t="str">
        <f>TRIM('query (10)'!K1880)</f>
        <v>KWD5</v>
      </c>
      <c r="G1880" s="38" t="str">
        <f>IF('query (10)'!J1880="","",'query (10)'!J1880)</f>
        <v>Electrical Control</v>
      </c>
      <c r="H1880" s="38" t="str">
        <f>TRIM(UPPER('query (10)'!J1880))</f>
        <v>ELECTRICAL CONTROL</v>
      </c>
      <c r="I1880" s="38" t="str">
        <f>IF('query (10)'!F1880="","",'query (10)'!F1880)</f>
        <v>Time-based Maintenance</v>
      </c>
      <c r="J1880" s="38" t="str">
        <f>IF('query (10)'!F1880="","",IFERROR(INDEX(Cleaning_Rules!$B$14:$B$17,MATCH(TRIM('query (10)'!F1880),Cleaning_Rules!$A$14:$A$17,0)),"UNKNOWN"))</f>
        <v>TBM</v>
      </c>
      <c r="K1880" s="38" t="str">
        <f>IF('query (10)'!G1880="","",'query (10)'!G1880)</f>
        <v>เสร็จสิ้น</v>
      </c>
      <c r="L1880" s="38" t="str">
        <f>IF('query (10)'!G1880="","MISSING",IFERROR(INDEX(Cleaning_Rules!$B$5:$B$10,MATCH(TRIM('query (10)'!G1880),Cleaning_Rules!$A$5:$A$10,0)),"UNKNOWN"))</f>
        <v>COMPLETED</v>
      </c>
      <c r="M1880" s="38" t="str">
        <f>IF('query (10)'!I1880="","",'query (10)'!I1880)</f>
        <v>Electrical</v>
      </c>
      <c r="N1880" s="38" t="str">
        <f>IF('query (10)'!O1880="","",'query (10)'!O1880)</f>
        <v>Inspection</v>
      </c>
      <c r="O1880" s="38" t="str">
        <f>IF('query (10)'!P1880="","",'query (10)'!P1880)</f>
        <v>Medium</v>
      </c>
      <c r="P1880" s="38" t="str">
        <f>IF('query (10)'!N1880="","",'query (10)'!N1880)</f>
        <v xml:space="preserve"> Check Push botton, Emergency, Lamp, Selector switch
Check Circuit breaker, Power supply, Magnetic, Relay 
Check lens Photo sensor 
Check tight anchor point of Photo sensor
Check Emergency Stop
</v>
      </c>
      <c r="Q1880" s="38" t="str">
        <f>TRIM('query (10)'!N1880)</f>
        <v xml:space="preserve">Check Push botton, Emergency, Lamp, Selector switch
Check Circuit breaker, Power supply, Magnetic, Relay 
Check lens Photo sensor 
Check tight anchor point of Photo sensor
Check Emergency Stop
</v>
      </c>
      <c r="R1880" s="38" t="str">
        <f>TRIM(UPPER('query (10)'!R1880))</f>
        <v/>
      </c>
      <c r="S1880" s="38" t="str">
        <f>TRIM(UPPER('query (10)'!S1880))</f>
        <v/>
      </c>
      <c r="T1880" s="38" t="str">
        <f>IF('query (10)'!Q1880="","",TRIM(UPPER('query (10)'!Q1880)))</f>
        <v/>
      </c>
      <c r="U1880" s="38" t="str">
        <f>IF('query (10)'!T1880="","",'query (10)'!T1880)</f>
        <v/>
      </c>
      <c r="V1880" s="39" t="str">
        <f>IF('query (10)'!T1880="","",IFERROR(VALUE('query (10)'!T1880),""))</f>
        <v/>
      </c>
      <c r="W1880" s="40">
        <f>IF('query (10)'!U1880="","",'query (10)'!U1880)</f>
        <v>0</v>
      </c>
      <c r="X1880" s="39">
        <f>IF('query (10)'!V1880="","",'query (10)'!V1880)</f>
        <v>30</v>
      </c>
      <c r="Y1880" s="41">
        <f>IF('query (10)'!W1880="","",'query (10)'!W1880)</f>
        <v>46116</v>
      </c>
      <c r="Z1880" s="41">
        <f>IF('query (10)'!X1880="","",'query (10)'!X1880)</f>
        <v>46183</v>
      </c>
      <c r="AA1880" s="41">
        <f>IF('query (10)'!Y1880="","",'query (10)'!Y1880)</f>
        <v>46183</v>
      </c>
      <c r="AB1880" s="41">
        <f>IF('query (10)'!Z1880="","",'query (10)'!Z1880)</f>
        <v>46213</v>
      </c>
      <c r="AC1880" s="38" t="str">
        <f>IF(OR('query (10)'!AA1880="",COUNTIF(Cleaning_Rules!$A$21:$A$26,TRIM('query (10)'!AA1880))&gt;0),"",TRIM('query (10)'!AA1880))</f>
        <v/>
      </c>
      <c r="AD1880" s="38" t="str">
        <f>IF('query (10)'!AB1880="","",TRIM(IFERROR(_xlfn.TEXTBEFORE('query (10)'!AB1880,"("),'query (10)'!AB1880)))</f>
        <v>เริ่มซ่อมงาน PM แล้ว รับผิดชอบโดย NATDANAI JUTHATHEP</v>
      </c>
      <c r="AE1880" s="38" t="str">
        <f>IFERROR(LOWER(TRIM(_xlfn.TEXTBEFORE(_xlfn.TEXTAFTER('query (10)'!AB1880,"("),")"))),"")</f>
        <v>juthathep-n-4697@nsk.com</v>
      </c>
      <c r="AF1880" s="38" t="str">
        <f>IF('query (10)'!AD1880="","",TRIM('query (10)'!AD1880))</f>
        <v>ณัฐดนัย จุฑาเทพ</v>
      </c>
      <c r="AG1880" s="38" t="str">
        <f>IF('query (10)'!AE1880="","",TRIM('query (10)'!AE1880))</f>
        <v>ณัฐดนัย จุฑาเทพ</v>
      </c>
      <c r="AH1880" s="38" t="str">
        <f>IF('query (10)'!AF1880="","",IFERROR(VALUE('query (10)'!AF1880),""))</f>
        <v/>
      </c>
      <c r="AI1880" s="38" t="str">
        <f>IF('query (10)'!AG1880="","",TRIM('query (10)'!AG1880))</f>
        <v/>
      </c>
      <c r="AJ1880" s="38" t="str">
        <f>IF('query (10)'!AH1880="","",IFERROR(VALUE('query (10)'!AH1880),""))</f>
        <v/>
      </c>
      <c r="AK1880" s="38" t="str">
        <f>IF('query (10)'!AI1880="","",TRIM('query (10)'!AI1880))</f>
        <v/>
      </c>
      <c r="AL1880" s="42">
        <f t="shared" si="145"/>
        <v>2026</v>
      </c>
      <c r="AM1880" s="42" t="str">
        <f t="shared" si="146"/>
        <v>2026-04</v>
      </c>
      <c r="AN1880" s="42" t="str">
        <f t="shared" ca="1" si="147"/>
        <v/>
      </c>
      <c r="AO1880" s="42" t="str">
        <f t="shared" si="148"/>
        <v>CH-601 | WEIGHT CHECKER | KWD5 | ELECTRICAL CONTROL | Time-based Maintenance | Electrical | Inspection | Medium | Check Push botton, Emergency, Lamp, Selector switch
Check Circuit breaker, Power supply, Magnetic, Relay 
Check lens Photo sensor 
Check tight anchor point of Photo sensor
Check Emergency Stop
 | เริ่มซ่อมงาน PM แล้ว รับผิดชอบโดย NATDANAI JUTHATHEP | ณัฐดนัย จุฑาเทพ</v>
      </c>
      <c r="AP1880" s="42" t="str">
        <f>_xlfn.TEXTJOIN("; ",TRUE,IF(COUNTA('query (10)'!A1880:AK1880)&lt;=6,"NEAR_EMPTY_ROW",""),IF($K1880="","MISSING_STATUS",""),IF(AND($K1880="เสร็จสิ้น",$Z1880=""),"DONE_NO_ACTUAL_DATE",""),IF(AND($I1880="Condition-based Maintenance",$AH1880=""),"CBM_NO_MEASUREMENT",""),IF(OR($X1880="",$X1880=0),"INVALID_PERIOD",""),IF(AND($AA1880&lt;&gt;"",$AB1880&lt;&gt;"",$AB1880&lt;$AA1880),"DATE_SEQUENCE_ERROR",""),IF(AND($AB1880&lt;&gt;"",$AB1880&gt;DATE(2030,12,31)),"DATE_OUTLIER",""),IF($C1880="","MISSING_QRCODE",""),IF($J1880="UNKNOWN","UNKNOWN_PM_TYPE",""),IF($L1880="UNKNOWN","UNKNOWN_STATUS",""))</f>
        <v/>
      </c>
      <c r="AQ1880" s="42" t="str">
        <f t="shared" si="149"/>
        <v>NO</v>
      </c>
    </row>
    <row r="1881" spans="1:43" x14ac:dyDescent="0.3">
      <c r="A1881" s="38">
        <f>IF('query (10)'!A1881="","",'query (10)'!A1881)</f>
        <v>2089</v>
      </c>
      <c r="B1881" s="38" t="str">
        <f>IF('query (10)'!B1881="","",'query (10)'!B1881)</f>
        <v/>
      </c>
      <c r="C1881" s="38" t="str">
        <f>TRIM(UPPER('query (10)'!M1881))</f>
        <v>CH-710</v>
      </c>
      <c r="D1881" s="38" t="str">
        <f>TRIM(UPPER(IFERROR(_xlfn.TEXTBEFORE('query (10)'!L1881,"("),'query (10)'!L1881)))</f>
        <v>WEIGHT CHECKER</v>
      </c>
      <c r="E1881" s="38" t="str">
        <f>IFERROR(TRIM(UPPER(_xlfn.TEXTBEFORE(_xlfn.TEXTAFTER('query (10)'!L1881,"("),")"))),"")</f>
        <v/>
      </c>
      <c r="F1881" s="38" t="str">
        <f>TRIM('query (10)'!K1881)</f>
        <v>KWD6</v>
      </c>
      <c r="G1881" s="38" t="str">
        <f>IF('query (10)'!J1881="","",'query (10)'!J1881)</f>
        <v>Electrical Control</v>
      </c>
      <c r="H1881" s="38" t="str">
        <f>TRIM(UPPER('query (10)'!J1881))</f>
        <v>ELECTRICAL CONTROL</v>
      </c>
      <c r="I1881" s="38" t="str">
        <f>IF('query (10)'!F1881="","",'query (10)'!F1881)</f>
        <v>Time-based Maintenance</v>
      </c>
      <c r="J1881" s="38" t="str">
        <f>IF('query (10)'!F1881="","",IFERROR(INDEX(Cleaning_Rules!$B$14:$B$17,MATCH(TRIM('query (10)'!F1881),Cleaning_Rules!$A$14:$A$17,0)),"UNKNOWN"))</f>
        <v>TBM</v>
      </c>
      <c r="K1881" s="38" t="str">
        <f>IF('query (10)'!G1881="","",'query (10)'!G1881)</f>
        <v>แผนใหม่</v>
      </c>
      <c r="L1881" s="38" t="str">
        <f>IF('query (10)'!G1881="","MISSING",IFERROR(INDEX(Cleaning_Rules!$B$5:$B$10,MATCH(TRIM('query (10)'!G1881),Cleaning_Rules!$A$5:$A$10,0)),"UNKNOWN"))</f>
        <v>NEW_PLAN</v>
      </c>
      <c r="M1881" s="38" t="str">
        <f>IF('query (10)'!I1881="","",'query (10)'!I1881)</f>
        <v>Electrical</v>
      </c>
      <c r="N1881" s="38" t="str">
        <f>IF('query (10)'!O1881="","",'query (10)'!O1881)</f>
        <v>Inspection</v>
      </c>
      <c r="O1881" s="38" t="str">
        <f>IF('query (10)'!P1881="","",'query (10)'!P1881)</f>
        <v>Medium</v>
      </c>
      <c r="P1881" s="38" t="str">
        <f>IF('query (10)'!N1881="","",'query (10)'!N1881)</f>
        <v xml:space="preserve"> Check Push botton, Emergency, Lamp, Selector switch
Check Circuit breaker, Power supply, Magnetic, Relay 
Check lens Photo sensor 
Check tight anchor point of Photo sensor
Check Emergency Stop
</v>
      </c>
      <c r="Q1881" s="38" t="str">
        <f>TRIM('query (10)'!N1881)</f>
        <v xml:space="preserve">Check Push botton, Emergency, Lamp, Selector switch
Check Circuit breaker, Power supply, Magnetic, Relay 
Check lens Photo sensor 
Check tight anchor point of Photo sensor
Check Emergency Stop
</v>
      </c>
      <c r="R1881" s="38" t="str">
        <f>TRIM(UPPER('query (10)'!R1881))</f>
        <v/>
      </c>
      <c r="S1881" s="38" t="str">
        <f>TRIM(UPPER('query (10)'!S1881))</f>
        <v/>
      </c>
      <c r="T1881" s="38" t="str">
        <f>IF('query (10)'!Q1881="","",TRIM(UPPER('query (10)'!Q1881)))</f>
        <v/>
      </c>
      <c r="U1881" s="38" t="str">
        <f>IF('query (10)'!T1881="","",'query (10)'!T1881)</f>
        <v/>
      </c>
      <c r="V1881" s="39" t="str">
        <f>IF('query (10)'!T1881="","",IFERROR(VALUE('query (10)'!T1881),""))</f>
        <v/>
      </c>
      <c r="W1881" s="40">
        <f>IF('query (10)'!U1881="","",'query (10)'!U1881)</f>
        <v>0</v>
      </c>
      <c r="X1881" s="39">
        <f>IF('query (10)'!V1881="","",'query (10)'!V1881)</f>
        <v>30</v>
      </c>
      <c r="Y1881" s="41">
        <f>IF('query (10)'!W1881="","",'query (10)'!W1881)</f>
        <v>46118</v>
      </c>
      <c r="Z1881" s="41" t="str">
        <f>IF('query (10)'!X1881="","",'query (10)'!X1881)</f>
        <v/>
      </c>
      <c r="AA1881" s="41">
        <f>IF('query (10)'!Y1881="","",'query (10)'!Y1881)</f>
        <v>46118</v>
      </c>
      <c r="AB1881" s="41">
        <f>IF('query (10)'!Z1881="","",'query (10)'!Z1881)</f>
        <v>46148</v>
      </c>
      <c r="AC1881" s="38" t="str">
        <f>IF(OR('query (10)'!AA1881="",COUNTIF(Cleaning_Rules!$A$21:$A$26,TRIM('query (10)'!AA1881))&gt;0),"",TRIM('query (10)'!AA1881))</f>
        <v/>
      </c>
      <c r="AD1881" s="38" t="str">
        <f>IF('query (10)'!AB1881="","",TRIM(IFERROR(_xlfn.TEXTBEFORE('query (10)'!AB1881,"("),'query (10)'!AB1881)))</f>
        <v/>
      </c>
      <c r="AE1881" s="38" t="str">
        <f>IFERROR(LOWER(TRIM(_xlfn.TEXTBEFORE(_xlfn.TEXTAFTER('query (10)'!AB1881,"("),")"))),"")</f>
        <v/>
      </c>
      <c r="AF1881" s="38" t="str">
        <f>IF('query (10)'!AD1881="","",TRIM('query (10)'!AD1881))</f>
        <v>ณัฐดนัย จุฑาเทพ</v>
      </c>
      <c r="AG1881" s="38" t="str">
        <f>IF('query (10)'!AE1881="","",TRIM('query (10)'!AE1881))</f>
        <v>ณัฐดนัย จุฑาเทพ</v>
      </c>
      <c r="AH1881" s="38" t="str">
        <f>IF('query (10)'!AF1881="","",IFERROR(VALUE('query (10)'!AF1881),""))</f>
        <v/>
      </c>
      <c r="AI1881" s="38" t="str">
        <f>IF('query (10)'!AG1881="","",TRIM('query (10)'!AG1881))</f>
        <v/>
      </c>
      <c r="AJ1881" s="38" t="str">
        <f>IF('query (10)'!AH1881="","",IFERROR(VALUE('query (10)'!AH1881),""))</f>
        <v/>
      </c>
      <c r="AK1881" s="38" t="str">
        <f>IF('query (10)'!AI1881="","",TRIM('query (10)'!AI1881))</f>
        <v/>
      </c>
      <c r="AL1881" s="42">
        <f t="shared" si="145"/>
        <v>2026</v>
      </c>
      <c r="AM1881" s="42" t="str">
        <f t="shared" si="146"/>
        <v>2026-04</v>
      </c>
      <c r="AN1881" s="42" t="str">
        <f t="shared" ca="1" si="147"/>
        <v>OVERDUE</v>
      </c>
      <c r="AO1881" s="42" t="str">
        <f t="shared" si="148"/>
        <v>CH-710 | WEIGHT CHECKER | KWD6 | ELECTRICAL CONTROL | Time-based Maintenance | Electrical | Inspection | Medium | Check Push botton, Emergency, Lamp, Selector switch
Check Circuit breaker, Power supply, Magnetic, Relay 
Check lens Photo sensor 
Check tight anchor point of Photo sensor
Check Emergency Stop
 | ณัฐดนัย จุฑาเทพ</v>
      </c>
      <c r="AP1881" s="42" t="str">
        <f>_xlfn.TEXTJOIN("; ",TRUE,IF(COUNTA('query (10)'!A1881:AK1881)&lt;=6,"NEAR_EMPTY_ROW",""),IF($K1881="","MISSING_STATUS",""),IF(AND($K1881="เสร็จสิ้น",$Z1881=""),"DONE_NO_ACTUAL_DATE",""),IF(AND($I1881="Condition-based Maintenance",$AH1881=""),"CBM_NO_MEASUREMENT",""),IF(OR($X1881="",$X1881=0),"INVALID_PERIOD",""),IF(AND($AA1881&lt;&gt;"",$AB1881&lt;&gt;"",$AB1881&lt;$AA1881),"DATE_SEQUENCE_ERROR",""),IF(AND($AB1881&lt;&gt;"",$AB1881&gt;DATE(2030,12,31)),"DATE_OUTLIER",""),IF($C1881="","MISSING_QRCODE",""),IF($J1881="UNKNOWN","UNKNOWN_PM_TYPE",""),IF($L1881="UNKNOWN","UNKNOWN_STATUS",""))</f>
        <v/>
      </c>
      <c r="AQ1881" s="42" t="str">
        <f t="shared" si="149"/>
        <v>NO</v>
      </c>
    </row>
    <row r="1882" spans="1:43" x14ac:dyDescent="0.3">
      <c r="A1882" s="38">
        <f>IF('query (10)'!A1882="","",'query (10)'!A1882)</f>
        <v>2090</v>
      </c>
      <c r="B1882" s="38">
        <f>IF('query (10)'!B1882="","",'query (10)'!B1882)</f>
        <v>19900</v>
      </c>
      <c r="C1882" s="38" t="str">
        <f>TRIM(UPPER('query (10)'!M1882))</f>
        <v>CH-850</v>
      </c>
      <c r="D1882" s="38" t="str">
        <f>TRIM(UPPER(IFERROR(_xlfn.TEXTBEFORE('query (10)'!L1882,"("),'query (10)'!L1882)))</f>
        <v>WEIGHT CHECKER</v>
      </c>
      <c r="E1882" s="38" t="str">
        <f>IFERROR(TRIM(UPPER(_xlfn.TEXTBEFORE(_xlfn.TEXTAFTER('query (10)'!L1882,"("),")"))),"")</f>
        <v/>
      </c>
      <c r="F1882" s="38" t="str">
        <f>TRIM('query (10)'!K1882)</f>
        <v>KWD7</v>
      </c>
      <c r="G1882" s="38" t="str">
        <f>IF('query (10)'!J1882="","",'query (10)'!J1882)</f>
        <v>Electrical Control</v>
      </c>
      <c r="H1882" s="38" t="str">
        <f>TRIM(UPPER('query (10)'!J1882))</f>
        <v>ELECTRICAL CONTROL</v>
      </c>
      <c r="I1882" s="38" t="str">
        <f>IF('query (10)'!F1882="","",'query (10)'!F1882)</f>
        <v>Time-based Maintenance</v>
      </c>
      <c r="J1882" s="38" t="str">
        <f>IF('query (10)'!F1882="","",IFERROR(INDEX(Cleaning_Rules!$B$14:$B$17,MATCH(TRIM('query (10)'!F1882),Cleaning_Rules!$A$14:$A$17,0)),"UNKNOWN"))</f>
        <v>TBM</v>
      </c>
      <c r="K1882" s="38" t="str">
        <f>IF('query (10)'!G1882="","",'query (10)'!G1882)</f>
        <v>เสร็จสิ้น</v>
      </c>
      <c r="L1882" s="38" t="str">
        <f>IF('query (10)'!G1882="","MISSING",IFERROR(INDEX(Cleaning_Rules!$B$5:$B$10,MATCH(TRIM('query (10)'!G1882),Cleaning_Rules!$A$5:$A$10,0)),"UNKNOWN"))</f>
        <v>COMPLETED</v>
      </c>
      <c r="M1882" s="38" t="str">
        <f>IF('query (10)'!I1882="","",'query (10)'!I1882)</f>
        <v>Electrical</v>
      </c>
      <c r="N1882" s="38" t="str">
        <f>IF('query (10)'!O1882="","",'query (10)'!O1882)</f>
        <v>Inspection</v>
      </c>
      <c r="O1882" s="38" t="str">
        <f>IF('query (10)'!P1882="","",'query (10)'!P1882)</f>
        <v>Medium</v>
      </c>
      <c r="P1882" s="38" t="str">
        <f>IF('query (10)'!N1882="","",'query (10)'!N1882)</f>
        <v xml:space="preserve"> Check Push botton, Emergency, Lamp, Selector switch
Check Circuit breaker, Power supply, Magnetic, Relay 
Check lens Photo sensor 
Check tight anchor point of Photo sensor
Check Emergency Stop
</v>
      </c>
      <c r="Q1882" s="38" t="str">
        <f>TRIM('query (10)'!N1882)</f>
        <v xml:space="preserve">Check Push botton, Emergency, Lamp, Selector switch
Check Circuit breaker, Power supply, Magnetic, Relay 
Check lens Photo sensor 
Check tight anchor point of Photo sensor
Check Emergency Stop
</v>
      </c>
      <c r="R1882" s="38" t="str">
        <f>TRIM(UPPER('query (10)'!R1882))</f>
        <v/>
      </c>
      <c r="S1882" s="38" t="str">
        <f>TRIM(UPPER('query (10)'!S1882))</f>
        <v/>
      </c>
      <c r="T1882" s="38" t="str">
        <f>IF('query (10)'!Q1882="","",TRIM(UPPER('query (10)'!Q1882)))</f>
        <v/>
      </c>
      <c r="U1882" s="38" t="str">
        <f>IF('query (10)'!T1882="","",'query (10)'!T1882)</f>
        <v/>
      </c>
      <c r="V1882" s="39" t="str">
        <f>IF('query (10)'!T1882="","",IFERROR(VALUE('query (10)'!T1882),""))</f>
        <v/>
      </c>
      <c r="W1882" s="40">
        <f>IF('query (10)'!U1882="","",'query (10)'!U1882)</f>
        <v>0</v>
      </c>
      <c r="X1882" s="39">
        <f>IF('query (10)'!V1882="","",'query (10)'!V1882)</f>
        <v>30</v>
      </c>
      <c r="Y1882" s="41">
        <f>IF('query (10)'!W1882="","",'query (10)'!W1882)</f>
        <v>46119</v>
      </c>
      <c r="Z1882" s="41">
        <f>IF('query (10)'!X1882="","",'query (10)'!X1882)</f>
        <v>46184</v>
      </c>
      <c r="AA1882" s="41">
        <f>IF('query (10)'!Y1882="","",'query (10)'!Y1882)</f>
        <v>46184</v>
      </c>
      <c r="AB1882" s="41">
        <f>IF('query (10)'!Z1882="","",'query (10)'!Z1882)</f>
        <v>46214</v>
      </c>
      <c r="AC1882" s="38" t="str">
        <f>IF(OR('query (10)'!AA1882="",COUNTIF(Cleaning_Rules!$A$21:$A$26,TRIM('query (10)'!AA1882))&gt;0),"",TRIM('query (10)'!AA1882))</f>
        <v/>
      </c>
      <c r="AD1882" s="38" t="str">
        <f>IF('query (10)'!AB1882="","",TRIM(IFERROR(_xlfn.TEXTBEFORE('query (10)'!AB1882,"("),'query (10)'!AB1882)))</f>
        <v>เริ่มซ่อมงาน PM แล้ว รับผิดชอบโดย NATDANAI JUTHATHEP</v>
      </c>
      <c r="AE1882" s="38" t="str">
        <f>IFERROR(LOWER(TRIM(_xlfn.TEXTBEFORE(_xlfn.TEXTAFTER('query (10)'!AB1882,"("),")"))),"")</f>
        <v>juthathep-n-4697@nsk.com</v>
      </c>
      <c r="AF1882" s="38" t="str">
        <f>IF('query (10)'!AD1882="","",TRIM('query (10)'!AD1882))</f>
        <v>ณัฐดนัย จุฑาเทพ</v>
      </c>
      <c r="AG1882" s="38" t="str">
        <f>IF('query (10)'!AE1882="","",TRIM('query (10)'!AE1882))</f>
        <v>ณัฐดนัย จุฑาเทพ</v>
      </c>
      <c r="AH1882" s="38" t="str">
        <f>IF('query (10)'!AF1882="","",IFERROR(VALUE('query (10)'!AF1882),""))</f>
        <v/>
      </c>
      <c r="AI1882" s="38" t="str">
        <f>IF('query (10)'!AG1882="","",TRIM('query (10)'!AG1882))</f>
        <v/>
      </c>
      <c r="AJ1882" s="38" t="str">
        <f>IF('query (10)'!AH1882="","",IFERROR(VALUE('query (10)'!AH1882),""))</f>
        <v/>
      </c>
      <c r="AK1882" s="38" t="str">
        <f>IF('query (10)'!AI1882="","",TRIM('query (10)'!AI1882))</f>
        <v/>
      </c>
      <c r="AL1882" s="42">
        <f t="shared" si="145"/>
        <v>2026</v>
      </c>
      <c r="AM1882" s="42" t="str">
        <f t="shared" si="146"/>
        <v>2026-04</v>
      </c>
      <c r="AN1882" s="42" t="str">
        <f t="shared" ca="1" si="147"/>
        <v/>
      </c>
      <c r="AO1882" s="42" t="str">
        <f t="shared" si="148"/>
        <v>CH-850 | WEIGHT CHECKER | KWD7 | ELECTRICAL CONTROL | Time-based Maintenance | Electrical | Inspection | Medium | Check Push botton, Emergency, Lamp, Selector switch
Check Circuit breaker, Power supply, Magnetic, Relay 
Check lens Photo sensor 
Check tight anchor point of Photo sensor
Check Emergency Stop
 | เริ่มซ่อมงาน PM แล้ว รับผิดชอบโดย NATDANAI JUTHATHEP | ณัฐดนัย จุฑาเทพ</v>
      </c>
      <c r="AP1882" s="42" t="str">
        <f>_xlfn.TEXTJOIN("; ",TRUE,IF(COUNTA('query (10)'!A1882:AK1882)&lt;=6,"NEAR_EMPTY_ROW",""),IF($K1882="","MISSING_STATUS",""),IF(AND($K1882="เสร็จสิ้น",$Z1882=""),"DONE_NO_ACTUAL_DATE",""),IF(AND($I1882="Condition-based Maintenance",$AH1882=""),"CBM_NO_MEASUREMENT",""),IF(OR($X1882="",$X1882=0),"INVALID_PERIOD",""),IF(AND($AA1882&lt;&gt;"",$AB1882&lt;&gt;"",$AB1882&lt;$AA1882),"DATE_SEQUENCE_ERROR",""),IF(AND($AB1882&lt;&gt;"",$AB1882&gt;DATE(2030,12,31)),"DATE_OUTLIER",""),IF($C1882="","MISSING_QRCODE",""),IF($J1882="UNKNOWN","UNKNOWN_PM_TYPE",""),IF($L1882="UNKNOWN","UNKNOWN_STATUS",""))</f>
        <v/>
      </c>
      <c r="AQ1882" s="42" t="str">
        <f t="shared" si="149"/>
        <v>NO</v>
      </c>
    </row>
    <row r="1883" spans="1:43" x14ac:dyDescent="0.3">
      <c r="A1883" s="38">
        <f>IF('query (10)'!A1883="","",'query (10)'!A1883)</f>
        <v>2091</v>
      </c>
      <c r="B1883" s="38" t="str">
        <f>IF('query (10)'!B1883="","",'query (10)'!B1883)</f>
        <v/>
      </c>
      <c r="C1883" s="38" t="str">
        <f>TRIM(UPPER('query (10)'!M1883))</f>
        <v>CH-273</v>
      </c>
      <c r="D1883" s="38" t="str">
        <f>TRIM(UPPER(IFERROR(_xlfn.TEXTBEFORE('query (10)'!L1883,"("),'query (10)'!L1883)))</f>
        <v>WEIGHT CHECKER</v>
      </c>
      <c r="E1883" s="38" t="str">
        <f>IFERROR(TRIM(UPPER(_xlfn.TEXTBEFORE(_xlfn.TEXTAFTER('query (10)'!L1883,"("),")"))),"")</f>
        <v/>
      </c>
      <c r="F1883" s="38" t="str">
        <f>TRIM('query (10)'!K1883)</f>
        <v>KWD2</v>
      </c>
      <c r="G1883" s="38" t="str">
        <f>IF('query (10)'!J1883="","",'query (10)'!J1883)</f>
        <v>Electrical Control</v>
      </c>
      <c r="H1883" s="38" t="str">
        <f>TRIM(UPPER('query (10)'!J1883))</f>
        <v>ELECTRICAL CONTROL</v>
      </c>
      <c r="I1883" s="38" t="str">
        <f>IF('query (10)'!F1883="","",'query (10)'!F1883)</f>
        <v>Time-based Maintenance</v>
      </c>
      <c r="J1883" s="38" t="str">
        <f>IF('query (10)'!F1883="","",IFERROR(INDEX(Cleaning_Rules!$B$14:$B$17,MATCH(TRIM('query (10)'!F1883),Cleaning_Rules!$A$14:$A$17,0)),"UNKNOWN"))</f>
        <v>TBM</v>
      </c>
      <c r="K1883" s="38" t="str">
        <f>IF('query (10)'!G1883="","",'query (10)'!G1883)</f>
        <v>แผนใหม่</v>
      </c>
      <c r="L1883" s="38" t="str">
        <f>IF('query (10)'!G1883="","MISSING",IFERROR(INDEX(Cleaning_Rules!$B$5:$B$10,MATCH(TRIM('query (10)'!G1883),Cleaning_Rules!$A$5:$A$10,0)),"UNKNOWN"))</f>
        <v>NEW_PLAN</v>
      </c>
      <c r="M1883" s="38" t="str">
        <f>IF('query (10)'!I1883="","",'query (10)'!I1883)</f>
        <v>Electrical</v>
      </c>
      <c r="N1883" s="38" t="str">
        <f>IF('query (10)'!O1883="","",'query (10)'!O1883)</f>
        <v>Inspection</v>
      </c>
      <c r="O1883" s="38" t="str">
        <f>IF('query (10)'!P1883="","",'query (10)'!P1883)</f>
        <v>Medium</v>
      </c>
      <c r="P1883" s="38" t="str">
        <f>IF('query (10)'!N1883="","",'query (10)'!N1883)</f>
        <v xml:space="preserve">Check and Cleaning Tighten of Terminal
Check Adhesion of PLC
Check and Cleaning PLC
</v>
      </c>
      <c r="Q1883" s="38" t="str">
        <f>TRIM('query (10)'!N1883)</f>
        <v xml:space="preserve">Check and Cleaning Tighten of Terminal
Check Adhesion of PLC
Check and Cleaning PLC
</v>
      </c>
      <c r="R1883" s="38" t="str">
        <f>TRIM(UPPER('query (10)'!R1883))</f>
        <v/>
      </c>
      <c r="S1883" s="38" t="str">
        <f>TRIM(UPPER('query (10)'!S1883))</f>
        <v/>
      </c>
      <c r="T1883" s="38" t="str">
        <f>IF('query (10)'!Q1883="","",TRIM(UPPER('query (10)'!Q1883)))</f>
        <v/>
      </c>
      <c r="U1883" s="38" t="str">
        <f>IF('query (10)'!T1883="","",'query (10)'!T1883)</f>
        <v/>
      </c>
      <c r="V1883" s="39" t="str">
        <f>IF('query (10)'!T1883="","",IFERROR(VALUE('query (10)'!T1883),""))</f>
        <v/>
      </c>
      <c r="W1883" s="40">
        <f>IF('query (10)'!U1883="","",'query (10)'!U1883)</f>
        <v>0</v>
      </c>
      <c r="X1883" s="39">
        <f>IF('query (10)'!V1883="","",'query (10)'!V1883)</f>
        <v>90</v>
      </c>
      <c r="Y1883" s="41">
        <f>IF('query (10)'!W1883="","",'query (10)'!W1883)</f>
        <v>46113</v>
      </c>
      <c r="Z1883" s="41" t="str">
        <f>IF('query (10)'!X1883="","",'query (10)'!X1883)</f>
        <v/>
      </c>
      <c r="AA1883" s="41">
        <f>IF('query (10)'!Y1883="","",'query (10)'!Y1883)</f>
        <v>46113</v>
      </c>
      <c r="AB1883" s="41">
        <f>IF('query (10)'!Z1883="","",'query (10)'!Z1883)</f>
        <v>46203</v>
      </c>
      <c r="AC1883" s="38" t="str">
        <f>IF(OR('query (10)'!AA1883="",COUNTIF(Cleaning_Rules!$A$21:$A$26,TRIM('query (10)'!AA1883))&gt;0),"",TRIM('query (10)'!AA1883))</f>
        <v/>
      </c>
      <c r="AD1883" s="38" t="str">
        <f>IF('query (10)'!AB1883="","",TRIM(IFERROR(_xlfn.TEXTBEFORE('query (10)'!AB1883,"("),'query (10)'!AB1883)))</f>
        <v/>
      </c>
      <c r="AE1883" s="38" t="str">
        <f>IFERROR(LOWER(TRIM(_xlfn.TEXTBEFORE(_xlfn.TEXTAFTER('query (10)'!AB1883,"("),")"))),"")</f>
        <v/>
      </c>
      <c r="AF1883" s="38" t="str">
        <f>IF('query (10)'!AD1883="","",TRIM('query (10)'!AD1883))</f>
        <v>ณัฐดนัย จุฑาเทพ</v>
      </c>
      <c r="AG1883" s="38" t="str">
        <f>IF('query (10)'!AE1883="","",TRIM('query (10)'!AE1883))</f>
        <v>ณัฐดนัย จุฑาเทพ</v>
      </c>
      <c r="AH1883" s="38" t="str">
        <f>IF('query (10)'!AF1883="","",IFERROR(VALUE('query (10)'!AF1883),""))</f>
        <v/>
      </c>
      <c r="AI1883" s="38" t="str">
        <f>IF('query (10)'!AG1883="","",TRIM('query (10)'!AG1883))</f>
        <v/>
      </c>
      <c r="AJ1883" s="38" t="str">
        <f>IF('query (10)'!AH1883="","",IFERROR(VALUE('query (10)'!AH1883),""))</f>
        <v/>
      </c>
      <c r="AK1883" s="38" t="str">
        <f>IF('query (10)'!AI1883="","",TRIM('query (10)'!AI1883))</f>
        <v/>
      </c>
      <c r="AL1883" s="42">
        <f t="shared" si="145"/>
        <v>2026</v>
      </c>
      <c r="AM1883" s="42" t="str">
        <f t="shared" si="146"/>
        <v>2026-04</v>
      </c>
      <c r="AN1883" s="42" t="str">
        <f t="shared" ca="1" si="147"/>
        <v>OVERDUE</v>
      </c>
      <c r="AO1883" s="42" t="str">
        <f t="shared" si="148"/>
        <v>CH-273 | WEIGHT CHECKER | KWD2 | ELECTRICAL CONTROL | Time-based Maintenance | Electrical | Inspection | Medium | Check and Cleaning Tighten of Terminal
Check Adhesion of PLC
Check and Cleaning PLC
 | ณัฐดนัย จุฑาเทพ</v>
      </c>
      <c r="AP1883" s="42" t="str">
        <f>_xlfn.TEXTJOIN("; ",TRUE,IF(COUNTA('query (10)'!A1883:AK1883)&lt;=6,"NEAR_EMPTY_ROW",""),IF($K1883="","MISSING_STATUS",""),IF(AND($K1883="เสร็จสิ้น",$Z1883=""),"DONE_NO_ACTUAL_DATE",""),IF(AND($I1883="Condition-based Maintenance",$AH1883=""),"CBM_NO_MEASUREMENT",""),IF(OR($X1883="",$X1883=0),"INVALID_PERIOD",""),IF(AND($AA1883&lt;&gt;"",$AB1883&lt;&gt;"",$AB1883&lt;$AA1883),"DATE_SEQUENCE_ERROR",""),IF(AND($AB1883&lt;&gt;"",$AB1883&gt;DATE(2030,12,31)),"DATE_OUTLIER",""),IF($C1883="","MISSING_QRCODE",""),IF($J1883="UNKNOWN","UNKNOWN_PM_TYPE",""),IF($L1883="UNKNOWN","UNKNOWN_STATUS",""))</f>
        <v/>
      </c>
      <c r="AQ1883" s="42" t="str">
        <f t="shared" si="149"/>
        <v>NO</v>
      </c>
    </row>
    <row r="1884" spans="1:43" x14ac:dyDescent="0.3">
      <c r="A1884" s="38">
        <f>IF('query (10)'!A1884="","",'query (10)'!A1884)</f>
        <v>2092</v>
      </c>
      <c r="B1884" s="38">
        <f>IF('query (10)'!B1884="","",'query (10)'!B1884)</f>
        <v>19971</v>
      </c>
      <c r="C1884" s="38" t="str">
        <f>TRIM(UPPER('query (10)'!M1884))</f>
        <v>CH-362</v>
      </c>
      <c r="D1884" s="38" t="str">
        <f>TRIM(UPPER(IFERROR(_xlfn.TEXTBEFORE('query (10)'!L1884,"("),'query (10)'!L1884)))</f>
        <v>WEIGHT CHECKER</v>
      </c>
      <c r="E1884" s="38" t="str">
        <f>IFERROR(TRIM(UPPER(_xlfn.TEXTBEFORE(_xlfn.TEXTAFTER('query (10)'!L1884,"("),")"))),"")</f>
        <v/>
      </c>
      <c r="F1884" s="38" t="str">
        <f>TRIM('query (10)'!K1884)</f>
        <v>KWD3</v>
      </c>
      <c r="G1884" s="38" t="str">
        <f>IF('query (10)'!J1884="","",'query (10)'!J1884)</f>
        <v>Electrical Control</v>
      </c>
      <c r="H1884" s="38" t="str">
        <f>TRIM(UPPER('query (10)'!J1884))</f>
        <v>ELECTRICAL CONTROL</v>
      </c>
      <c r="I1884" s="38" t="str">
        <f>IF('query (10)'!F1884="","",'query (10)'!F1884)</f>
        <v>Time-based Maintenance</v>
      </c>
      <c r="J1884" s="38" t="str">
        <f>IF('query (10)'!F1884="","",IFERROR(INDEX(Cleaning_Rules!$B$14:$B$17,MATCH(TRIM('query (10)'!F1884),Cleaning_Rules!$A$14:$A$17,0)),"UNKNOWN"))</f>
        <v>TBM</v>
      </c>
      <c r="K1884" s="38" t="str">
        <f>IF('query (10)'!G1884="","",'query (10)'!G1884)</f>
        <v>เสร็จสิ้น</v>
      </c>
      <c r="L1884" s="38" t="str">
        <f>IF('query (10)'!G1884="","MISSING",IFERROR(INDEX(Cleaning_Rules!$B$5:$B$10,MATCH(TRIM('query (10)'!G1884),Cleaning_Rules!$A$5:$A$10,0)),"UNKNOWN"))</f>
        <v>COMPLETED</v>
      </c>
      <c r="M1884" s="38" t="str">
        <f>IF('query (10)'!I1884="","",'query (10)'!I1884)</f>
        <v>Electrical</v>
      </c>
      <c r="N1884" s="38" t="str">
        <f>IF('query (10)'!O1884="","",'query (10)'!O1884)</f>
        <v>Inspection</v>
      </c>
      <c r="O1884" s="38" t="str">
        <f>IF('query (10)'!P1884="","",'query (10)'!P1884)</f>
        <v>Medium</v>
      </c>
      <c r="P1884" s="38" t="str">
        <f>IF('query (10)'!N1884="","",'query (10)'!N1884)</f>
        <v xml:space="preserve">Check and Cleaning Tighten of Terminal
Check Adhesion of PLC
Check and Cleaning PLC
</v>
      </c>
      <c r="Q1884" s="38" t="str">
        <f>TRIM('query (10)'!N1884)</f>
        <v xml:space="preserve">Check and Cleaning Tighten of Terminal
Check Adhesion of PLC
Check and Cleaning PLC
</v>
      </c>
      <c r="R1884" s="38" t="str">
        <f>TRIM(UPPER('query (10)'!R1884))</f>
        <v/>
      </c>
      <c r="S1884" s="38" t="str">
        <f>TRIM(UPPER('query (10)'!S1884))</f>
        <v/>
      </c>
      <c r="T1884" s="38" t="str">
        <f>IF('query (10)'!Q1884="","",TRIM(UPPER('query (10)'!Q1884)))</f>
        <v/>
      </c>
      <c r="U1884" s="38" t="str">
        <f>IF('query (10)'!T1884="","",'query (10)'!T1884)</f>
        <v/>
      </c>
      <c r="V1884" s="39" t="str">
        <f>IF('query (10)'!T1884="","",IFERROR(VALUE('query (10)'!T1884),""))</f>
        <v/>
      </c>
      <c r="W1884" s="40">
        <f>IF('query (10)'!U1884="","",'query (10)'!U1884)</f>
        <v>0</v>
      </c>
      <c r="X1884" s="39">
        <f>IF('query (10)'!V1884="","",'query (10)'!V1884)</f>
        <v>90</v>
      </c>
      <c r="Y1884" s="41">
        <f>IF('query (10)'!W1884="","",'query (10)'!W1884)</f>
        <v>46114</v>
      </c>
      <c r="Z1884" s="41">
        <f>IF('query (10)'!X1884="","",'query (10)'!X1884)</f>
        <v>46184</v>
      </c>
      <c r="AA1884" s="41">
        <f>IF('query (10)'!Y1884="","",'query (10)'!Y1884)</f>
        <v>46184</v>
      </c>
      <c r="AB1884" s="41">
        <f>IF('query (10)'!Z1884="","",'query (10)'!Z1884)</f>
        <v>46274</v>
      </c>
      <c r="AC1884" s="38" t="str">
        <f>IF(OR('query (10)'!AA1884="",COUNTIF(Cleaning_Rules!$A$21:$A$26,TRIM('query (10)'!AA1884))&gt;0),"",TRIM('query (10)'!AA1884))</f>
        <v/>
      </c>
      <c r="AD1884" s="38" t="str">
        <f>IF('query (10)'!AB1884="","",TRIM(IFERROR(_xlfn.TEXTBEFORE('query (10)'!AB1884,"("),'query (10)'!AB1884)))</f>
        <v>เริ่มซ่อมงาน PM แล้ว รับผิดชอบโดย NATDANAI JUTHATHEP</v>
      </c>
      <c r="AE1884" s="38" t="str">
        <f>IFERROR(LOWER(TRIM(_xlfn.TEXTBEFORE(_xlfn.TEXTAFTER('query (10)'!AB1884,"("),")"))),"")</f>
        <v>juthathep-n-4697@nsk.com</v>
      </c>
      <c r="AF1884" s="38" t="str">
        <f>IF('query (10)'!AD1884="","",TRIM('query (10)'!AD1884))</f>
        <v>ณัฐดนัย จุฑาเทพ</v>
      </c>
      <c r="AG1884" s="38" t="str">
        <f>IF('query (10)'!AE1884="","",TRIM('query (10)'!AE1884))</f>
        <v>ณัฐดนัย จุฑาเทพ</v>
      </c>
      <c r="AH1884" s="38" t="str">
        <f>IF('query (10)'!AF1884="","",IFERROR(VALUE('query (10)'!AF1884),""))</f>
        <v/>
      </c>
      <c r="AI1884" s="38" t="str">
        <f>IF('query (10)'!AG1884="","",TRIM('query (10)'!AG1884))</f>
        <v/>
      </c>
      <c r="AJ1884" s="38" t="str">
        <f>IF('query (10)'!AH1884="","",IFERROR(VALUE('query (10)'!AH1884),""))</f>
        <v/>
      </c>
      <c r="AK1884" s="38" t="str">
        <f>IF('query (10)'!AI1884="","",TRIM('query (10)'!AI1884))</f>
        <v/>
      </c>
      <c r="AL1884" s="42">
        <f t="shared" si="145"/>
        <v>2026</v>
      </c>
      <c r="AM1884" s="42" t="str">
        <f t="shared" si="146"/>
        <v>2026-04</v>
      </c>
      <c r="AN1884" s="42" t="str">
        <f t="shared" ca="1" si="147"/>
        <v/>
      </c>
      <c r="AO1884" s="42" t="str">
        <f t="shared" si="148"/>
        <v>CH-362 | WEIGHT CHECKER | KWD3 | ELECTRICAL CONTROL | Time-based Maintenance | Electrical | Inspection | Medium | Check and Cleaning Tighten of Terminal
Check Adhesion of PLC
Check and Cleaning PLC
 | เริ่มซ่อมงาน PM แล้ว รับผิดชอบโดย NATDANAI JUTHATHEP | ณัฐดนัย จุฑาเทพ</v>
      </c>
      <c r="AP1884" s="42" t="str">
        <f>_xlfn.TEXTJOIN("; ",TRUE,IF(COUNTA('query (10)'!A1884:AK1884)&lt;=6,"NEAR_EMPTY_ROW",""),IF($K1884="","MISSING_STATUS",""),IF(AND($K1884="เสร็จสิ้น",$Z1884=""),"DONE_NO_ACTUAL_DATE",""),IF(AND($I1884="Condition-based Maintenance",$AH1884=""),"CBM_NO_MEASUREMENT",""),IF(OR($X1884="",$X1884=0),"INVALID_PERIOD",""),IF(AND($AA1884&lt;&gt;"",$AB1884&lt;&gt;"",$AB1884&lt;$AA1884),"DATE_SEQUENCE_ERROR",""),IF(AND($AB1884&lt;&gt;"",$AB1884&gt;DATE(2030,12,31)),"DATE_OUTLIER",""),IF($C1884="","MISSING_QRCODE",""),IF($J1884="UNKNOWN","UNKNOWN_PM_TYPE",""),IF($L1884="UNKNOWN","UNKNOWN_STATUS",""))</f>
        <v/>
      </c>
      <c r="AQ1884" s="42" t="str">
        <f t="shared" si="149"/>
        <v>NO</v>
      </c>
    </row>
    <row r="1885" spans="1:43" x14ac:dyDescent="0.3">
      <c r="A1885" s="38">
        <f>IF('query (10)'!A1885="","",'query (10)'!A1885)</f>
        <v>2093</v>
      </c>
      <c r="B1885" s="38" t="str">
        <f>IF('query (10)'!B1885="","",'query (10)'!B1885)</f>
        <v/>
      </c>
      <c r="C1885" s="38" t="str">
        <f>TRIM(UPPER('query (10)'!M1885))</f>
        <v>CH-485</v>
      </c>
      <c r="D1885" s="38" t="str">
        <f>TRIM(UPPER(IFERROR(_xlfn.TEXTBEFORE('query (10)'!L1885,"("),'query (10)'!L1885)))</f>
        <v>WEIGHT CHECKER</v>
      </c>
      <c r="E1885" s="38" t="str">
        <f>IFERROR(TRIM(UPPER(_xlfn.TEXTBEFORE(_xlfn.TEXTAFTER('query (10)'!L1885,"("),")"))),"")</f>
        <v/>
      </c>
      <c r="F1885" s="38" t="str">
        <f>TRIM('query (10)'!K1885)</f>
        <v>KWD4</v>
      </c>
      <c r="G1885" s="38" t="str">
        <f>IF('query (10)'!J1885="","",'query (10)'!J1885)</f>
        <v>Electrical Control</v>
      </c>
      <c r="H1885" s="38" t="str">
        <f>TRIM(UPPER('query (10)'!J1885))</f>
        <v>ELECTRICAL CONTROL</v>
      </c>
      <c r="I1885" s="38" t="str">
        <f>IF('query (10)'!F1885="","",'query (10)'!F1885)</f>
        <v>Time-based Maintenance</v>
      </c>
      <c r="J1885" s="38" t="str">
        <f>IF('query (10)'!F1885="","",IFERROR(INDEX(Cleaning_Rules!$B$14:$B$17,MATCH(TRIM('query (10)'!F1885),Cleaning_Rules!$A$14:$A$17,0)),"UNKNOWN"))</f>
        <v>TBM</v>
      </c>
      <c r="K1885" s="38" t="str">
        <f>IF('query (10)'!G1885="","",'query (10)'!G1885)</f>
        <v>แผนใหม่</v>
      </c>
      <c r="L1885" s="38" t="str">
        <f>IF('query (10)'!G1885="","MISSING",IFERROR(INDEX(Cleaning_Rules!$B$5:$B$10,MATCH(TRIM('query (10)'!G1885),Cleaning_Rules!$A$5:$A$10,0)),"UNKNOWN"))</f>
        <v>NEW_PLAN</v>
      </c>
      <c r="M1885" s="38" t="str">
        <f>IF('query (10)'!I1885="","",'query (10)'!I1885)</f>
        <v>Electrical</v>
      </c>
      <c r="N1885" s="38" t="str">
        <f>IF('query (10)'!O1885="","",'query (10)'!O1885)</f>
        <v>Inspection</v>
      </c>
      <c r="O1885" s="38" t="str">
        <f>IF('query (10)'!P1885="","",'query (10)'!P1885)</f>
        <v>Medium</v>
      </c>
      <c r="P1885" s="38" t="str">
        <f>IF('query (10)'!N1885="","",'query (10)'!N1885)</f>
        <v xml:space="preserve">Check and Cleaning Tighten of Terminal
Check Adhesion of PLC
Check and Cleaning PLC
</v>
      </c>
      <c r="Q1885" s="38" t="str">
        <f>TRIM('query (10)'!N1885)</f>
        <v xml:space="preserve">Check and Cleaning Tighten of Terminal
Check Adhesion of PLC
Check and Cleaning PLC
</v>
      </c>
      <c r="R1885" s="38" t="str">
        <f>TRIM(UPPER('query (10)'!R1885))</f>
        <v/>
      </c>
      <c r="S1885" s="38" t="str">
        <f>TRIM(UPPER('query (10)'!S1885))</f>
        <v/>
      </c>
      <c r="T1885" s="38" t="str">
        <f>IF('query (10)'!Q1885="","",TRIM(UPPER('query (10)'!Q1885)))</f>
        <v/>
      </c>
      <c r="U1885" s="38" t="str">
        <f>IF('query (10)'!T1885="","",'query (10)'!T1885)</f>
        <v/>
      </c>
      <c r="V1885" s="39" t="str">
        <f>IF('query (10)'!T1885="","",IFERROR(VALUE('query (10)'!T1885),""))</f>
        <v/>
      </c>
      <c r="W1885" s="40">
        <f>IF('query (10)'!U1885="","",'query (10)'!U1885)</f>
        <v>0</v>
      </c>
      <c r="X1885" s="39">
        <f>IF('query (10)'!V1885="","",'query (10)'!V1885)</f>
        <v>90</v>
      </c>
      <c r="Y1885" s="41">
        <f>IF('query (10)'!W1885="","",'query (10)'!W1885)</f>
        <v>46115</v>
      </c>
      <c r="Z1885" s="41" t="str">
        <f>IF('query (10)'!X1885="","",'query (10)'!X1885)</f>
        <v/>
      </c>
      <c r="AA1885" s="41">
        <f>IF('query (10)'!Y1885="","",'query (10)'!Y1885)</f>
        <v>46115</v>
      </c>
      <c r="AB1885" s="41">
        <f>IF('query (10)'!Z1885="","",'query (10)'!Z1885)</f>
        <v>46205</v>
      </c>
      <c r="AC1885" s="38" t="str">
        <f>IF(OR('query (10)'!AA1885="",COUNTIF(Cleaning_Rules!$A$21:$A$26,TRIM('query (10)'!AA1885))&gt;0),"",TRIM('query (10)'!AA1885))</f>
        <v/>
      </c>
      <c r="AD1885" s="38" t="str">
        <f>IF('query (10)'!AB1885="","",TRIM(IFERROR(_xlfn.TEXTBEFORE('query (10)'!AB1885,"("),'query (10)'!AB1885)))</f>
        <v/>
      </c>
      <c r="AE1885" s="38" t="str">
        <f>IFERROR(LOWER(TRIM(_xlfn.TEXTBEFORE(_xlfn.TEXTAFTER('query (10)'!AB1885,"("),")"))),"")</f>
        <v/>
      </c>
      <c r="AF1885" s="38" t="str">
        <f>IF('query (10)'!AD1885="","",TRIM('query (10)'!AD1885))</f>
        <v>ณัฐดนัย จุฑาเทพ</v>
      </c>
      <c r="AG1885" s="38" t="str">
        <f>IF('query (10)'!AE1885="","",TRIM('query (10)'!AE1885))</f>
        <v>ณัฐดนัย จุฑาเทพ</v>
      </c>
      <c r="AH1885" s="38" t="str">
        <f>IF('query (10)'!AF1885="","",IFERROR(VALUE('query (10)'!AF1885),""))</f>
        <v/>
      </c>
      <c r="AI1885" s="38" t="str">
        <f>IF('query (10)'!AG1885="","",TRIM('query (10)'!AG1885))</f>
        <v/>
      </c>
      <c r="AJ1885" s="38" t="str">
        <f>IF('query (10)'!AH1885="","",IFERROR(VALUE('query (10)'!AH1885),""))</f>
        <v/>
      </c>
      <c r="AK1885" s="38" t="str">
        <f>IF('query (10)'!AI1885="","",TRIM('query (10)'!AI1885))</f>
        <v/>
      </c>
      <c r="AL1885" s="42">
        <f t="shared" si="145"/>
        <v>2026</v>
      </c>
      <c r="AM1885" s="42" t="str">
        <f t="shared" si="146"/>
        <v>2026-04</v>
      </c>
      <c r="AN1885" s="42" t="str">
        <f t="shared" ca="1" si="147"/>
        <v>OVERDUE</v>
      </c>
      <c r="AO1885" s="42" t="str">
        <f t="shared" si="148"/>
        <v>CH-485 | WEIGHT CHECKER | KWD4 | ELECTRICAL CONTROL | Time-based Maintenance | Electrical | Inspection | Medium | Check and Cleaning Tighten of Terminal
Check Adhesion of PLC
Check and Cleaning PLC
 | ณัฐดนัย จุฑาเทพ</v>
      </c>
      <c r="AP1885" s="42" t="str">
        <f>_xlfn.TEXTJOIN("; ",TRUE,IF(COUNTA('query (10)'!A1885:AK1885)&lt;=6,"NEAR_EMPTY_ROW",""),IF($K1885="","MISSING_STATUS",""),IF(AND($K1885="เสร็จสิ้น",$Z1885=""),"DONE_NO_ACTUAL_DATE",""),IF(AND($I1885="Condition-based Maintenance",$AH1885=""),"CBM_NO_MEASUREMENT",""),IF(OR($X1885="",$X1885=0),"INVALID_PERIOD",""),IF(AND($AA1885&lt;&gt;"",$AB1885&lt;&gt;"",$AB1885&lt;$AA1885),"DATE_SEQUENCE_ERROR",""),IF(AND($AB1885&lt;&gt;"",$AB1885&gt;DATE(2030,12,31)),"DATE_OUTLIER",""),IF($C1885="","MISSING_QRCODE",""),IF($J1885="UNKNOWN","UNKNOWN_PM_TYPE",""),IF($L1885="UNKNOWN","UNKNOWN_STATUS",""))</f>
        <v/>
      </c>
      <c r="AQ1885" s="42" t="str">
        <f t="shared" si="149"/>
        <v>NO</v>
      </c>
    </row>
    <row r="1886" spans="1:43" x14ac:dyDescent="0.3">
      <c r="A1886" s="38">
        <f>IF('query (10)'!A1886="","",'query (10)'!A1886)</f>
        <v>2094</v>
      </c>
      <c r="B1886" s="38" t="str">
        <f>IF('query (10)'!B1886="","",'query (10)'!B1886)</f>
        <v/>
      </c>
      <c r="C1886" s="38" t="str">
        <f>TRIM(UPPER('query (10)'!M1886))</f>
        <v>CH-601</v>
      </c>
      <c r="D1886" s="38" t="str">
        <f>TRIM(UPPER(IFERROR(_xlfn.TEXTBEFORE('query (10)'!L1886,"("),'query (10)'!L1886)))</f>
        <v>WEIGHT CHECKER</v>
      </c>
      <c r="E1886" s="38" t="str">
        <f>IFERROR(TRIM(UPPER(_xlfn.TEXTBEFORE(_xlfn.TEXTAFTER('query (10)'!L1886,"("),")"))),"")</f>
        <v/>
      </c>
      <c r="F1886" s="38" t="str">
        <f>TRIM('query (10)'!K1886)</f>
        <v>KWD5</v>
      </c>
      <c r="G1886" s="38" t="str">
        <f>IF('query (10)'!J1886="","",'query (10)'!J1886)</f>
        <v>Electrical Control</v>
      </c>
      <c r="H1886" s="38" t="str">
        <f>TRIM(UPPER('query (10)'!J1886))</f>
        <v>ELECTRICAL CONTROL</v>
      </c>
      <c r="I1886" s="38" t="str">
        <f>IF('query (10)'!F1886="","",'query (10)'!F1886)</f>
        <v>Time-based Maintenance</v>
      </c>
      <c r="J1886" s="38" t="str">
        <f>IF('query (10)'!F1886="","",IFERROR(INDEX(Cleaning_Rules!$B$14:$B$17,MATCH(TRIM('query (10)'!F1886),Cleaning_Rules!$A$14:$A$17,0)),"UNKNOWN"))</f>
        <v>TBM</v>
      </c>
      <c r="K1886" s="38" t="str">
        <f>IF('query (10)'!G1886="","",'query (10)'!G1886)</f>
        <v>แผนใหม่</v>
      </c>
      <c r="L1886" s="38" t="str">
        <f>IF('query (10)'!G1886="","MISSING",IFERROR(INDEX(Cleaning_Rules!$B$5:$B$10,MATCH(TRIM('query (10)'!G1886),Cleaning_Rules!$A$5:$A$10,0)),"UNKNOWN"))</f>
        <v>NEW_PLAN</v>
      </c>
      <c r="M1886" s="38" t="str">
        <f>IF('query (10)'!I1886="","",'query (10)'!I1886)</f>
        <v>Electrical</v>
      </c>
      <c r="N1886" s="38" t="str">
        <f>IF('query (10)'!O1886="","",'query (10)'!O1886)</f>
        <v>Inspection</v>
      </c>
      <c r="O1886" s="38" t="str">
        <f>IF('query (10)'!P1886="","",'query (10)'!P1886)</f>
        <v>Medium</v>
      </c>
      <c r="P1886" s="38" t="str">
        <f>IF('query (10)'!N1886="","",'query (10)'!N1886)</f>
        <v xml:space="preserve">Check and Cleaning Tighten of Terminal
Check Adhesion of PLC
Check and Cleaning PLC
</v>
      </c>
      <c r="Q1886" s="38" t="str">
        <f>TRIM('query (10)'!N1886)</f>
        <v xml:space="preserve">Check and Cleaning Tighten of Terminal
Check Adhesion of PLC
Check and Cleaning PLC
</v>
      </c>
      <c r="R1886" s="38" t="str">
        <f>TRIM(UPPER('query (10)'!R1886))</f>
        <v/>
      </c>
      <c r="S1886" s="38" t="str">
        <f>TRIM(UPPER('query (10)'!S1886))</f>
        <v/>
      </c>
      <c r="T1886" s="38" t="str">
        <f>IF('query (10)'!Q1886="","",TRIM(UPPER('query (10)'!Q1886)))</f>
        <v/>
      </c>
      <c r="U1886" s="38" t="str">
        <f>IF('query (10)'!T1886="","",'query (10)'!T1886)</f>
        <v/>
      </c>
      <c r="V1886" s="39" t="str">
        <f>IF('query (10)'!T1886="","",IFERROR(VALUE('query (10)'!T1886),""))</f>
        <v/>
      </c>
      <c r="W1886" s="40">
        <f>IF('query (10)'!U1886="","",'query (10)'!U1886)</f>
        <v>0</v>
      </c>
      <c r="X1886" s="39">
        <f>IF('query (10)'!V1886="","",'query (10)'!V1886)</f>
        <v>90</v>
      </c>
      <c r="Y1886" s="41">
        <f>IF('query (10)'!W1886="","",'query (10)'!W1886)</f>
        <v>46116</v>
      </c>
      <c r="Z1886" s="41" t="str">
        <f>IF('query (10)'!X1886="","",'query (10)'!X1886)</f>
        <v/>
      </c>
      <c r="AA1886" s="41">
        <f>IF('query (10)'!Y1886="","",'query (10)'!Y1886)</f>
        <v>46116</v>
      </c>
      <c r="AB1886" s="41">
        <f>IF('query (10)'!Z1886="","",'query (10)'!Z1886)</f>
        <v>46206</v>
      </c>
      <c r="AC1886" s="38" t="str">
        <f>IF(OR('query (10)'!AA1886="",COUNTIF(Cleaning_Rules!$A$21:$A$26,TRIM('query (10)'!AA1886))&gt;0),"",TRIM('query (10)'!AA1886))</f>
        <v/>
      </c>
      <c r="AD1886" s="38" t="str">
        <f>IF('query (10)'!AB1886="","",TRIM(IFERROR(_xlfn.TEXTBEFORE('query (10)'!AB1886,"("),'query (10)'!AB1886)))</f>
        <v/>
      </c>
      <c r="AE1886" s="38" t="str">
        <f>IFERROR(LOWER(TRIM(_xlfn.TEXTBEFORE(_xlfn.TEXTAFTER('query (10)'!AB1886,"("),")"))),"")</f>
        <v/>
      </c>
      <c r="AF1886" s="38" t="str">
        <f>IF('query (10)'!AD1886="","",TRIM('query (10)'!AD1886))</f>
        <v>ณัฐดนัย จุฑาเทพ</v>
      </c>
      <c r="AG1886" s="38" t="str">
        <f>IF('query (10)'!AE1886="","",TRIM('query (10)'!AE1886))</f>
        <v>ณัฐดนัย จุฑาเทพ</v>
      </c>
      <c r="AH1886" s="38" t="str">
        <f>IF('query (10)'!AF1886="","",IFERROR(VALUE('query (10)'!AF1886),""))</f>
        <v/>
      </c>
      <c r="AI1886" s="38" t="str">
        <f>IF('query (10)'!AG1886="","",TRIM('query (10)'!AG1886))</f>
        <v/>
      </c>
      <c r="AJ1886" s="38" t="str">
        <f>IF('query (10)'!AH1886="","",IFERROR(VALUE('query (10)'!AH1886),""))</f>
        <v/>
      </c>
      <c r="AK1886" s="38" t="str">
        <f>IF('query (10)'!AI1886="","",TRIM('query (10)'!AI1886))</f>
        <v/>
      </c>
      <c r="AL1886" s="42">
        <f t="shared" si="145"/>
        <v>2026</v>
      </c>
      <c r="AM1886" s="42" t="str">
        <f t="shared" si="146"/>
        <v>2026-04</v>
      </c>
      <c r="AN1886" s="42" t="str">
        <f t="shared" ca="1" si="147"/>
        <v>OVERDUE</v>
      </c>
      <c r="AO1886" s="42" t="str">
        <f t="shared" si="148"/>
        <v>CH-601 | WEIGHT CHECKER | KWD5 | ELECTRICAL CONTROL | Time-based Maintenance | Electrical | Inspection | Medium | Check and Cleaning Tighten of Terminal
Check Adhesion of PLC
Check and Cleaning PLC
 | ณัฐดนัย จุฑาเทพ</v>
      </c>
      <c r="AP1886" s="42" t="str">
        <f>_xlfn.TEXTJOIN("; ",TRUE,IF(COUNTA('query (10)'!A1886:AK1886)&lt;=6,"NEAR_EMPTY_ROW",""),IF($K1886="","MISSING_STATUS",""),IF(AND($K1886="เสร็จสิ้น",$Z1886=""),"DONE_NO_ACTUAL_DATE",""),IF(AND($I1886="Condition-based Maintenance",$AH1886=""),"CBM_NO_MEASUREMENT",""),IF(OR($X1886="",$X1886=0),"INVALID_PERIOD",""),IF(AND($AA1886&lt;&gt;"",$AB1886&lt;&gt;"",$AB1886&lt;$AA1886),"DATE_SEQUENCE_ERROR",""),IF(AND($AB1886&lt;&gt;"",$AB1886&gt;DATE(2030,12,31)),"DATE_OUTLIER",""),IF($C1886="","MISSING_QRCODE",""),IF($J1886="UNKNOWN","UNKNOWN_PM_TYPE",""),IF($L1886="UNKNOWN","UNKNOWN_STATUS",""))</f>
        <v/>
      </c>
      <c r="AQ1886" s="42" t="str">
        <f t="shared" si="149"/>
        <v>NO</v>
      </c>
    </row>
    <row r="1887" spans="1:43" x14ac:dyDescent="0.3">
      <c r="A1887" s="38">
        <f>IF('query (10)'!A1887="","",'query (10)'!A1887)</f>
        <v>2095</v>
      </c>
      <c r="B1887" s="38" t="str">
        <f>IF('query (10)'!B1887="","",'query (10)'!B1887)</f>
        <v/>
      </c>
      <c r="C1887" s="38" t="str">
        <f>TRIM(UPPER('query (10)'!M1887))</f>
        <v>CH-710</v>
      </c>
      <c r="D1887" s="38" t="str">
        <f>TRIM(UPPER(IFERROR(_xlfn.TEXTBEFORE('query (10)'!L1887,"("),'query (10)'!L1887)))</f>
        <v>WEIGHT CHECKER</v>
      </c>
      <c r="E1887" s="38" t="str">
        <f>IFERROR(TRIM(UPPER(_xlfn.TEXTBEFORE(_xlfn.TEXTAFTER('query (10)'!L1887,"("),")"))),"")</f>
        <v/>
      </c>
      <c r="F1887" s="38" t="str">
        <f>TRIM('query (10)'!K1887)</f>
        <v>KWD6</v>
      </c>
      <c r="G1887" s="38" t="str">
        <f>IF('query (10)'!J1887="","",'query (10)'!J1887)</f>
        <v>Electrical Control</v>
      </c>
      <c r="H1887" s="38" t="str">
        <f>TRIM(UPPER('query (10)'!J1887))</f>
        <v>ELECTRICAL CONTROL</v>
      </c>
      <c r="I1887" s="38" t="str">
        <f>IF('query (10)'!F1887="","",'query (10)'!F1887)</f>
        <v>Time-based Maintenance</v>
      </c>
      <c r="J1887" s="38" t="str">
        <f>IF('query (10)'!F1887="","",IFERROR(INDEX(Cleaning_Rules!$B$14:$B$17,MATCH(TRIM('query (10)'!F1887),Cleaning_Rules!$A$14:$A$17,0)),"UNKNOWN"))</f>
        <v>TBM</v>
      </c>
      <c r="K1887" s="38" t="str">
        <f>IF('query (10)'!G1887="","",'query (10)'!G1887)</f>
        <v>แผนใหม่</v>
      </c>
      <c r="L1887" s="38" t="str">
        <f>IF('query (10)'!G1887="","MISSING",IFERROR(INDEX(Cleaning_Rules!$B$5:$B$10,MATCH(TRIM('query (10)'!G1887),Cleaning_Rules!$A$5:$A$10,0)),"UNKNOWN"))</f>
        <v>NEW_PLAN</v>
      </c>
      <c r="M1887" s="38" t="str">
        <f>IF('query (10)'!I1887="","",'query (10)'!I1887)</f>
        <v>Electrical</v>
      </c>
      <c r="N1887" s="38" t="str">
        <f>IF('query (10)'!O1887="","",'query (10)'!O1887)</f>
        <v>Inspection</v>
      </c>
      <c r="O1887" s="38" t="str">
        <f>IF('query (10)'!P1887="","",'query (10)'!P1887)</f>
        <v>Medium</v>
      </c>
      <c r="P1887" s="38" t="str">
        <f>IF('query (10)'!N1887="","",'query (10)'!N1887)</f>
        <v xml:space="preserve">Check and Cleaning Tighten of Terminal
Check Adhesion of PLC
Check and Cleaning PLC
</v>
      </c>
      <c r="Q1887" s="38" t="str">
        <f>TRIM('query (10)'!N1887)</f>
        <v xml:space="preserve">Check and Cleaning Tighten of Terminal
Check Adhesion of PLC
Check and Cleaning PLC
</v>
      </c>
      <c r="R1887" s="38" t="str">
        <f>TRIM(UPPER('query (10)'!R1887))</f>
        <v/>
      </c>
      <c r="S1887" s="38" t="str">
        <f>TRIM(UPPER('query (10)'!S1887))</f>
        <v/>
      </c>
      <c r="T1887" s="38" t="str">
        <f>IF('query (10)'!Q1887="","",TRIM(UPPER('query (10)'!Q1887)))</f>
        <v/>
      </c>
      <c r="U1887" s="38" t="str">
        <f>IF('query (10)'!T1887="","",'query (10)'!T1887)</f>
        <v/>
      </c>
      <c r="V1887" s="39" t="str">
        <f>IF('query (10)'!T1887="","",IFERROR(VALUE('query (10)'!T1887),""))</f>
        <v/>
      </c>
      <c r="W1887" s="40">
        <f>IF('query (10)'!U1887="","",'query (10)'!U1887)</f>
        <v>0</v>
      </c>
      <c r="X1887" s="39">
        <f>IF('query (10)'!V1887="","",'query (10)'!V1887)</f>
        <v>90</v>
      </c>
      <c r="Y1887" s="41">
        <f>IF('query (10)'!W1887="","",'query (10)'!W1887)</f>
        <v>46118</v>
      </c>
      <c r="Z1887" s="41" t="str">
        <f>IF('query (10)'!X1887="","",'query (10)'!X1887)</f>
        <v/>
      </c>
      <c r="AA1887" s="41">
        <f>IF('query (10)'!Y1887="","",'query (10)'!Y1887)</f>
        <v>46118</v>
      </c>
      <c r="AB1887" s="41">
        <f>IF('query (10)'!Z1887="","",'query (10)'!Z1887)</f>
        <v>46208</v>
      </c>
      <c r="AC1887" s="38" t="str">
        <f>IF(OR('query (10)'!AA1887="",COUNTIF(Cleaning_Rules!$A$21:$A$26,TRIM('query (10)'!AA1887))&gt;0),"",TRIM('query (10)'!AA1887))</f>
        <v/>
      </c>
      <c r="AD1887" s="38" t="str">
        <f>IF('query (10)'!AB1887="","",TRIM(IFERROR(_xlfn.TEXTBEFORE('query (10)'!AB1887,"("),'query (10)'!AB1887)))</f>
        <v/>
      </c>
      <c r="AE1887" s="38" t="str">
        <f>IFERROR(LOWER(TRIM(_xlfn.TEXTBEFORE(_xlfn.TEXTAFTER('query (10)'!AB1887,"("),")"))),"")</f>
        <v/>
      </c>
      <c r="AF1887" s="38" t="str">
        <f>IF('query (10)'!AD1887="","",TRIM('query (10)'!AD1887))</f>
        <v>ณัฐดนัย จุฑาเทพ</v>
      </c>
      <c r="AG1887" s="38" t="str">
        <f>IF('query (10)'!AE1887="","",TRIM('query (10)'!AE1887))</f>
        <v>ณัฐดนัย จุฑาเทพ</v>
      </c>
      <c r="AH1887" s="38" t="str">
        <f>IF('query (10)'!AF1887="","",IFERROR(VALUE('query (10)'!AF1887),""))</f>
        <v/>
      </c>
      <c r="AI1887" s="38" t="str">
        <f>IF('query (10)'!AG1887="","",TRIM('query (10)'!AG1887))</f>
        <v/>
      </c>
      <c r="AJ1887" s="38" t="str">
        <f>IF('query (10)'!AH1887="","",IFERROR(VALUE('query (10)'!AH1887),""))</f>
        <v/>
      </c>
      <c r="AK1887" s="38" t="str">
        <f>IF('query (10)'!AI1887="","",TRIM('query (10)'!AI1887))</f>
        <v/>
      </c>
      <c r="AL1887" s="42">
        <f t="shared" si="145"/>
        <v>2026</v>
      </c>
      <c r="AM1887" s="42" t="str">
        <f t="shared" si="146"/>
        <v>2026-04</v>
      </c>
      <c r="AN1887" s="42" t="str">
        <f t="shared" ca="1" si="147"/>
        <v>OVERDUE</v>
      </c>
      <c r="AO1887" s="42" t="str">
        <f t="shared" si="148"/>
        <v>CH-710 | WEIGHT CHECKER | KWD6 | ELECTRICAL CONTROL | Time-based Maintenance | Electrical | Inspection | Medium | Check and Cleaning Tighten of Terminal
Check Adhesion of PLC
Check and Cleaning PLC
 | ณัฐดนัย จุฑาเทพ</v>
      </c>
      <c r="AP1887" s="42" t="str">
        <f>_xlfn.TEXTJOIN("; ",TRUE,IF(COUNTA('query (10)'!A1887:AK1887)&lt;=6,"NEAR_EMPTY_ROW",""),IF($K1887="","MISSING_STATUS",""),IF(AND($K1887="เสร็จสิ้น",$Z1887=""),"DONE_NO_ACTUAL_DATE",""),IF(AND($I1887="Condition-based Maintenance",$AH1887=""),"CBM_NO_MEASUREMENT",""),IF(OR($X1887="",$X1887=0),"INVALID_PERIOD",""),IF(AND($AA1887&lt;&gt;"",$AB1887&lt;&gt;"",$AB1887&lt;$AA1887),"DATE_SEQUENCE_ERROR",""),IF(AND($AB1887&lt;&gt;"",$AB1887&gt;DATE(2030,12,31)),"DATE_OUTLIER",""),IF($C1887="","MISSING_QRCODE",""),IF($J1887="UNKNOWN","UNKNOWN_PM_TYPE",""),IF($L1887="UNKNOWN","UNKNOWN_STATUS",""))</f>
        <v/>
      </c>
      <c r="AQ1887" s="42" t="str">
        <f t="shared" si="149"/>
        <v>NO</v>
      </c>
    </row>
    <row r="1888" spans="1:43" x14ac:dyDescent="0.3">
      <c r="A1888" s="38">
        <f>IF('query (10)'!A1888="","",'query (10)'!A1888)</f>
        <v>2096</v>
      </c>
      <c r="B1888" s="38">
        <f>IF('query (10)'!B1888="","",'query (10)'!B1888)</f>
        <v>19901</v>
      </c>
      <c r="C1888" s="38" t="str">
        <f>TRIM(UPPER('query (10)'!M1888))</f>
        <v>CH-850</v>
      </c>
      <c r="D1888" s="38" t="str">
        <f>TRIM(UPPER(IFERROR(_xlfn.TEXTBEFORE('query (10)'!L1888,"("),'query (10)'!L1888)))</f>
        <v>WEIGHT CHECKER</v>
      </c>
      <c r="E1888" s="38" t="str">
        <f>IFERROR(TRIM(UPPER(_xlfn.TEXTBEFORE(_xlfn.TEXTAFTER('query (10)'!L1888,"("),")"))),"")</f>
        <v/>
      </c>
      <c r="F1888" s="38" t="str">
        <f>TRIM('query (10)'!K1888)</f>
        <v>KWD7</v>
      </c>
      <c r="G1888" s="38" t="str">
        <f>IF('query (10)'!J1888="","",'query (10)'!J1888)</f>
        <v>Electrical Control</v>
      </c>
      <c r="H1888" s="38" t="str">
        <f>TRIM(UPPER('query (10)'!J1888))</f>
        <v>ELECTRICAL CONTROL</v>
      </c>
      <c r="I1888" s="38" t="str">
        <f>IF('query (10)'!F1888="","",'query (10)'!F1888)</f>
        <v>Time-based Maintenance</v>
      </c>
      <c r="J1888" s="38" t="str">
        <f>IF('query (10)'!F1888="","",IFERROR(INDEX(Cleaning_Rules!$B$14:$B$17,MATCH(TRIM('query (10)'!F1888),Cleaning_Rules!$A$14:$A$17,0)),"UNKNOWN"))</f>
        <v>TBM</v>
      </c>
      <c r="K1888" s="38" t="str">
        <f>IF('query (10)'!G1888="","",'query (10)'!G1888)</f>
        <v>เสร็จสิ้น</v>
      </c>
      <c r="L1888" s="38" t="str">
        <f>IF('query (10)'!G1888="","MISSING",IFERROR(INDEX(Cleaning_Rules!$B$5:$B$10,MATCH(TRIM('query (10)'!G1888),Cleaning_Rules!$A$5:$A$10,0)),"UNKNOWN"))</f>
        <v>COMPLETED</v>
      </c>
      <c r="M1888" s="38" t="str">
        <f>IF('query (10)'!I1888="","",'query (10)'!I1888)</f>
        <v>Electrical</v>
      </c>
      <c r="N1888" s="38" t="str">
        <f>IF('query (10)'!O1888="","",'query (10)'!O1888)</f>
        <v>Inspection</v>
      </c>
      <c r="O1888" s="38" t="str">
        <f>IF('query (10)'!P1888="","",'query (10)'!P1888)</f>
        <v>Medium</v>
      </c>
      <c r="P1888" s="38" t="str">
        <f>IF('query (10)'!N1888="","",'query (10)'!N1888)</f>
        <v xml:space="preserve">Check and Cleaning Tighten of Terminal
Check Adhesion of PLC
Check and Cleaning PLC
</v>
      </c>
      <c r="Q1888" s="38" t="str">
        <f>TRIM('query (10)'!N1888)</f>
        <v xml:space="preserve">Check and Cleaning Tighten of Terminal
Check Adhesion of PLC
Check and Cleaning PLC
</v>
      </c>
      <c r="R1888" s="38" t="str">
        <f>TRIM(UPPER('query (10)'!R1888))</f>
        <v/>
      </c>
      <c r="S1888" s="38" t="str">
        <f>TRIM(UPPER('query (10)'!S1888))</f>
        <v/>
      </c>
      <c r="T1888" s="38" t="str">
        <f>IF('query (10)'!Q1888="","",TRIM(UPPER('query (10)'!Q1888)))</f>
        <v/>
      </c>
      <c r="U1888" s="38" t="str">
        <f>IF('query (10)'!T1888="","",'query (10)'!T1888)</f>
        <v/>
      </c>
      <c r="V1888" s="39" t="str">
        <f>IF('query (10)'!T1888="","",IFERROR(VALUE('query (10)'!T1888),""))</f>
        <v/>
      </c>
      <c r="W1888" s="40">
        <f>IF('query (10)'!U1888="","",'query (10)'!U1888)</f>
        <v>0</v>
      </c>
      <c r="X1888" s="39">
        <f>IF('query (10)'!V1888="","",'query (10)'!V1888)</f>
        <v>90</v>
      </c>
      <c r="Y1888" s="41">
        <f>IF('query (10)'!W1888="","",'query (10)'!W1888)</f>
        <v>46119</v>
      </c>
      <c r="Z1888" s="41">
        <f>IF('query (10)'!X1888="","",'query (10)'!X1888)</f>
        <v>46184</v>
      </c>
      <c r="AA1888" s="41">
        <f>IF('query (10)'!Y1888="","",'query (10)'!Y1888)</f>
        <v>46184</v>
      </c>
      <c r="AB1888" s="41">
        <f>IF('query (10)'!Z1888="","",'query (10)'!Z1888)</f>
        <v>46274</v>
      </c>
      <c r="AC1888" s="38" t="str">
        <f>IF(OR('query (10)'!AA1888="",COUNTIF(Cleaning_Rules!$A$21:$A$26,TRIM('query (10)'!AA1888))&gt;0),"",TRIM('query (10)'!AA1888))</f>
        <v/>
      </c>
      <c r="AD1888" s="38" t="str">
        <f>IF('query (10)'!AB1888="","",TRIM(IFERROR(_xlfn.TEXTBEFORE('query (10)'!AB1888,"("),'query (10)'!AB1888)))</f>
        <v>เริ่มซ่อมงาน PM แล้ว รับผิดชอบโดย NATDANAI JUTHATHEP</v>
      </c>
      <c r="AE1888" s="38" t="str">
        <f>IFERROR(LOWER(TRIM(_xlfn.TEXTBEFORE(_xlfn.TEXTAFTER('query (10)'!AB1888,"("),")"))),"")</f>
        <v>juthathep-n-4697@nsk.com</v>
      </c>
      <c r="AF1888" s="38" t="str">
        <f>IF('query (10)'!AD1888="","",TRIM('query (10)'!AD1888))</f>
        <v>ณัฐดนัย จุฑาเทพ</v>
      </c>
      <c r="AG1888" s="38" t="str">
        <f>IF('query (10)'!AE1888="","",TRIM('query (10)'!AE1888))</f>
        <v>ณัฐดนัย จุฑาเทพ</v>
      </c>
      <c r="AH1888" s="38" t="str">
        <f>IF('query (10)'!AF1888="","",IFERROR(VALUE('query (10)'!AF1888),""))</f>
        <v/>
      </c>
      <c r="AI1888" s="38" t="str">
        <f>IF('query (10)'!AG1888="","",TRIM('query (10)'!AG1888))</f>
        <v/>
      </c>
      <c r="AJ1888" s="38" t="str">
        <f>IF('query (10)'!AH1888="","",IFERROR(VALUE('query (10)'!AH1888),""))</f>
        <v/>
      </c>
      <c r="AK1888" s="38" t="str">
        <f>IF('query (10)'!AI1888="","",TRIM('query (10)'!AI1888))</f>
        <v/>
      </c>
      <c r="AL1888" s="42">
        <f t="shared" si="145"/>
        <v>2026</v>
      </c>
      <c r="AM1888" s="42" t="str">
        <f t="shared" si="146"/>
        <v>2026-04</v>
      </c>
      <c r="AN1888" s="42" t="str">
        <f t="shared" ca="1" si="147"/>
        <v/>
      </c>
      <c r="AO1888" s="42" t="str">
        <f t="shared" si="148"/>
        <v>CH-850 | WEIGHT CHECKER | KWD7 | ELECTRICAL CONTROL | Time-based Maintenance | Electrical | Inspection | Medium | Check and Cleaning Tighten of Terminal
Check Adhesion of PLC
Check and Cleaning PLC
 | เริ่มซ่อมงาน PM แล้ว รับผิดชอบโดย NATDANAI JUTHATHEP | ณัฐดนัย จุฑาเทพ</v>
      </c>
      <c r="AP1888" s="42" t="str">
        <f>_xlfn.TEXTJOIN("; ",TRUE,IF(COUNTA('query (10)'!A1888:AK1888)&lt;=6,"NEAR_EMPTY_ROW",""),IF($K1888="","MISSING_STATUS",""),IF(AND($K1888="เสร็จสิ้น",$Z1888=""),"DONE_NO_ACTUAL_DATE",""),IF(AND($I1888="Condition-based Maintenance",$AH1888=""),"CBM_NO_MEASUREMENT",""),IF(OR($X1888="",$X1888=0),"INVALID_PERIOD",""),IF(AND($AA1888&lt;&gt;"",$AB1888&lt;&gt;"",$AB1888&lt;$AA1888),"DATE_SEQUENCE_ERROR",""),IF(AND($AB1888&lt;&gt;"",$AB1888&gt;DATE(2030,12,31)),"DATE_OUTLIER",""),IF($C1888="","MISSING_QRCODE",""),IF($J1888="UNKNOWN","UNKNOWN_PM_TYPE",""),IF($L1888="UNKNOWN","UNKNOWN_STATUS",""))</f>
        <v/>
      </c>
      <c r="AQ1888" s="42" t="str">
        <f t="shared" si="149"/>
        <v>NO</v>
      </c>
    </row>
    <row r="1889" spans="1:43" x14ac:dyDescent="0.3">
      <c r="A1889" s="38">
        <f>IF('query (10)'!A1889="","",'query (10)'!A1889)</f>
        <v>2097</v>
      </c>
      <c r="B1889" s="38">
        <f>IF('query (10)'!B1889="","",'query (10)'!B1889)</f>
        <v>19451</v>
      </c>
      <c r="C1889" s="38" t="str">
        <f>TRIM(UPPER('query (10)'!M1889))</f>
        <v>GR-129</v>
      </c>
      <c r="D1889" s="38" t="str">
        <f>TRIM(UPPER(IFERROR(_xlfn.TEXTBEFORE('query (10)'!L1889,"("),'query (10)'!L1889)))</f>
        <v>OUTER RING RACEWAY GRINDING M/C</v>
      </c>
      <c r="E1889" s="38" t="str">
        <f>IFERROR(TRIM(UPPER(_xlfn.TEXTBEFORE(_xlfn.TEXTAFTER('query (10)'!L1889,"("),")"))),"")</f>
        <v/>
      </c>
      <c r="F1889" s="38" t="str">
        <f>TRIM('query (10)'!K1889)</f>
        <v>MCB1</v>
      </c>
      <c r="G1889" s="38" t="str">
        <f>IF('query (10)'!J1889="","",'query (10)'!J1889)</f>
        <v>Conveyor</v>
      </c>
      <c r="H1889" s="38" t="str">
        <f>TRIM(UPPER('query (10)'!J1889))</f>
        <v>CONVEYOR</v>
      </c>
      <c r="I1889" s="38" t="str">
        <f>IF('query (10)'!F1889="","",'query (10)'!F1889)</f>
        <v>Time-based Maintenance</v>
      </c>
      <c r="J1889" s="38" t="str">
        <f>IF('query (10)'!F1889="","",IFERROR(INDEX(Cleaning_Rules!$B$14:$B$17,MATCH(TRIM('query (10)'!F1889),Cleaning_Rules!$A$14:$A$17,0)),"UNKNOWN"))</f>
        <v>TBM</v>
      </c>
      <c r="K1889" s="38" t="str">
        <f>IF('query (10)'!G1889="","",'query (10)'!G1889)</f>
        <v>เสร็จสิ้น</v>
      </c>
      <c r="L1889" s="38" t="str">
        <f>IF('query (10)'!G1889="","MISSING",IFERROR(INDEX(Cleaning_Rules!$B$5:$B$10,MATCH(TRIM('query (10)'!G1889),Cleaning_Rules!$A$5:$A$10,0)),"UNKNOWN"))</f>
        <v>COMPLETED</v>
      </c>
      <c r="M1889" s="38" t="str">
        <f>IF('query (10)'!I1889="","",'query (10)'!I1889)</f>
        <v>Mechanical</v>
      </c>
      <c r="N1889" s="38" t="str">
        <f>IF('query (10)'!O1889="","",'query (10)'!O1889)</f>
        <v>Cleaning</v>
      </c>
      <c r="O1889" s="38" t="str">
        <f>IF('query (10)'!P1889="","",'query (10)'!P1889)</f>
        <v>Medium</v>
      </c>
      <c r="P1889" s="38" t="str">
        <f>IF('query (10)'!N1889="","",'query (10)'!N1889)</f>
        <v>Cleaning modular conveyor outlet to cycle pm 1Y.</v>
      </c>
      <c r="Q1889" s="38" t="str">
        <f>TRIM('query (10)'!N1889)</f>
        <v>Cleaning modular conveyor outlet to cycle pm 1Y.</v>
      </c>
      <c r="R1889" s="38" t="str">
        <f>TRIM(UPPER('query (10)'!R1889))</f>
        <v/>
      </c>
      <c r="S1889" s="38" t="str">
        <f>TRIM(UPPER('query (10)'!S1889))</f>
        <v/>
      </c>
      <c r="T1889" s="38" t="str">
        <f>IF('query (10)'!Q1889="","",TRIM(UPPER('query (10)'!Q1889)))</f>
        <v/>
      </c>
      <c r="U1889" s="38" t="str">
        <f>IF('query (10)'!T1889="","",'query (10)'!T1889)</f>
        <v/>
      </c>
      <c r="V1889" s="39" t="str">
        <f>IF('query (10)'!T1889="","",IFERROR(VALUE('query (10)'!T1889),""))</f>
        <v/>
      </c>
      <c r="W1889" s="40">
        <f>IF('query (10)'!U1889="","",'query (10)'!U1889)</f>
        <v>0</v>
      </c>
      <c r="X1889" s="39">
        <f>IF('query (10)'!V1889="","",'query (10)'!V1889)</f>
        <v>365</v>
      </c>
      <c r="Y1889" s="41">
        <f>IF('query (10)'!W1889="","",'query (10)'!W1889)</f>
        <v>46106</v>
      </c>
      <c r="Z1889" s="41">
        <f>IF('query (10)'!X1889="","",'query (10)'!X1889)</f>
        <v>46108</v>
      </c>
      <c r="AA1889" s="41">
        <f>IF('query (10)'!Y1889="","",'query (10)'!Y1889)</f>
        <v>46108</v>
      </c>
      <c r="AB1889" s="41">
        <f>IF('query (10)'!Z1889="","",'query (10)'!Z1889)</f>
        <v>46473</v>
      </c>
      <c r="AC1889" s="38" t="str">
        <f>IF(OR('query (10)'!AA1889="",COUNTIF(Cleaning_Rules!$A$21:$A$26,TRIM('query (10)'!AA1889))&gt;0),"",TRIM('query (10)'!AA1889))</f>
        <v/>
      </c>
      <c r="AD1889" s="38" t="str">
        <f>IF('query (10)'!AB1889="","",TRIM(IFERROR(_xlfn.TEXTBEFORE('query (10)'!AB1889,"("),'query (10)'!AB1889)))</f>
        <v>เริ่มซ่อมงาน PM แล้ว รับผิดชอบโดย CHETSADA PHIWBANG</v>
      </c>
      <c r="AE1889" s="38" t="str">
        <f>IFERROR(LOWER(TRIM(_xlfn.TEXTBEFORE(_xlfn.TEXTAFTER('query (10)'!AB1889,"("),")"))),"")</f>
        <v>chetsada@nsk.com</v>
      </c>
      <c r="AF1889" s="38" t="str">
        <f>IF('query (10)'!AD1889="","",TRIM('query (10)'!AD1889))</f>
        <v>เจษฎา ผิวบาง</v>
      </c>
      <c r="AG1889" s="38" t="str">
        <f>IF('query (10)'!AE1889="","",TRIM('query (10)'!AE1889))</f>
        <v>เจษฎา ผิวบาง</v>
      </c>
      <c r="AH1889" s="38" t="str">
        <f>IF('query (10)'!AF1889="","",IFERROR(VALUE('query (10)'!AF1889),""))</f>
        <v/>
      </c>
      <c r="AI1889" s="38" t="str">
        <f>IF('query (10)'!AG1889="","",TRIM('query (10)'!AG1889))</f>
        <v/>
      </c>
      <c r="AJ1889" s="38" t="str">
        <f>IF('query (10)'!AH1889="","",IFERROR(VALUE('query (10)'!AH1889),""))</f>
        <v/>
      </c>
      <c r="AK1889" s="38" t="str">
        <f>IF('query (10)'!AI1889="","",TRIM('query (10)'!AI1889))</f>
        <v/>
      </c>
      <c r="AL1889" s="42">
        <f t="shared" si="145"/>
        <v>2026</v>
      </c>
      <c r="AM1889" s="42" t="str">
        <f t="shared" si="146"/>
        <v>2026-03</v>
      </c>
      <c r="AN1889" s="42" t="str">
        <f t="shared" ca="1" si="147"/>
        <v/>
      </c>
      <c r="AO1889" s="42" t="str">
        <f t="shared" si="148"/>
        <v>GR-129 | OUTER RING RACEWAY GRINDING M/C | MCB1 | CONVEYOR | Time-based Maintenance | Mechanical | Cleaning | Medium | Cleaning modular conveyor outlet to cycle pm 1Y. | เริ่มซ่อมงาน PM แล้ว รับผิดชอบโดย CHETSADA PHIWBANG | เจษฎา ผิวบาง</v>
      </c>
      <c r="AP1889" s="42" t="str">
        <f>_xlfn.TEXTJOIN("; ",TRUE,IF(COUNTA('query (10)'!A1889:AK1889)&lt;=6,"NEAR_EMPTY_ROW",""),IF($K1889="","MISSING_STATUS",""),IF(AND($K1889="เสร็จสิ้น",$Z1889=""),"DONE_NO_ACTUAL_DATE",""),IF(AND($I1889="Condition-based Maintenance",$AH1889=""),"CBM_NO_MEASUREMENT",""),IF(OR($X1889="",$X1889=0),"INVALID_PERIOD",""),IF(AND($AA1889&lt;&gt;"",$AB1889&lt;&gt;"",$AB1889&lt;$AA1889),"DATE_SEQUENCE_ERROR",""),IF(AND($AB1889&lt;&gt;"",$AB1889&gt;DATE(2030,12,31)),"DATE_OUTLIER",""),IF($C1889="","MISSING_QRCODE",""),IF($J1889="UNKNOWN","UNKNOWN_PM_TYPE",""),IF($L1889="UNKNOWN","UNKNOWN_STATUS",""))</f>
        <v/>
      </c>
      <c r="AQ1889" s="42" t="str">
        <f t="shared" si="149"/>
        <v>NO</v>
      </c>
    </row>
    <row r="1890" spans="1:43" x14ac:dyDescent="0.3">
      <c r="A1890" s="38">
        <f>IF('query (10)'!A1890="","",'query (10)'!A1890)</f>
        <v>2098</v>
      </c>
      <c r="B1890" s="38">
        <f>IF('query (10)'!B1890="","",'query (10)'!B1890)</f>
        <v>20330</v>
      </c>
      <c r="C1890" s="38" t="str">
        <f>TRIM(UPPER('query (10)'!M1890))</f>
        <v>GR-431</v>
      </c>
      <c r="D1890" s="38" t="str">
        <f>TRIM(UPPER(IFERROR(_xlfn.TEXTBEFORE('query (10)'!L1890,"("),'query (10)'!L1890)))</f>
        <v>OUTER RING RACEWAY GRINDING MACHINE.</v>
      </c>
      <c r="E1890" s="38" t="str">
        <f>IFERROR(TRIM(UPPER(_xlfn.TEXTBEFORE(_xlfn.TEXTAFTER('query (10)'!L1890,"("),")"))),"")</f>
        <v/>
      </c>
      <c r="F1890" s="38" t="str">
        <f>TRIM('query (10)'!K1890)</f>
        <v>MCB2</v>
      </c>
      <c r="G1890" s="38" t="str">
        <f>IF('query (10)'!J1890="","",'query (10)'!J1890)</f>
        <v>Conveyor</v>
      </c>
      <c r="H1890" s="38" t="str">
        <f>TRIM(UPPER('query (10)'!J1890))</f>
        <v>CONVEYOR</v>
      </c>
      <c r="I1890" s="38" t="str">
        <f>IF('query (10)'!F1890="","",'query (10)'!F1890)</f>
        <v>Time-based Maintenance</v>
      </c>
      <c r="J1890" s="38" t="str">
        <f>IF('query (10)'!F1890="","",IFERROR(INDEX(Cleaning_Rules!$B$14:$B$17,MATCH(TRIM('query (10)'!F1890),Cleaning_Rules!$A$14:$A$17,0)),"UNKNOWN"))</f>
        <v>TBM</v>
      </c>
      <c r="K1890" s="38" t="str">
        <f>IF('query (10)'!G1890="","",'query (10)'!G1890)</f>
        <v>เสร็จสิ้น</v>
      </c>
      <c r="L1890" s="38" t="str">
        <f>IF('query (10)'!G1890="","MISSING",IFERROR(INDEX(Cleaning_Rules!$B$5:$B$10,MATCH(TRIM('query (10)'!G1890),Cleaning_Rules!$A$5:$A$10,0)),"UNKNOWN"))</f>
        <v>COMPLETED</v>
      </c>
      <c r="M1890" s="38" t="str">
        <f>IF('query (10)'!I1890="","",'query (10)'!I1890)</f>
        <v>Mechanical</v>
      </c>
      <c r="N1890" s="38" t="str">
        <f>IF('query (10)'!O1890="","",'query (10)'!O1890)</f>
        <v>Part Change</v>
      </c>
      <c r="O1890" s="38" t="str">
        <f>IF('query (10)'!P1890="","",'query (10)'!P1890)</f>
        <v>Medium</v>
      </c>
      <c r="P1890" s="38" t="str">
        <f>IF('query (10)'!N1890="","",'query (10)'!N1890)</f>
        <v xml:space="preserve">Cleaning / Repair modular conveyor outlet to cycle pm 1Y.
Model : 
6002DDU = 4 EA.
Sprocket M12S1525Q6-15 = 4 EA.
</v>
      </c>
      <c r="Q1890" s="38" t="str">
        <f>TRIM('query (10)'!N1890)</f>
        <v xml:space="preserve">Cleaning / Repair modular conveyor outlet to cycle pm 1Y.
Model : 
6002DDU = 4 EA.
Sprocket M12S1525Q6-15 = 4 EA.
</v>
      </c>
      <c r="R1890" s="38" t="str">
        <f>TRIM(UPPER('query (10)'!R1890))</f>
        <v/>
      </c>
      <c r="S1890" s="38" t="str">
        <f>TRIM(UPPER('query (10)'!S1890))</f>
        <v/>
      </c>
      <c r="T1890" s="38" t="str">
        <f>IF('query (10)'!Q1890="","",TRIM(UPPER('query (10)'!Q1890)))</f>
        <v/>
      </c>
      <c r="U1890" s="38" t="str">
        <f>IF('query (10)'!T1890="","",'query (10)'!T1890)</f>
        <v/>
      </c>
      <c r="V1890" s="39" t="str">
        <f>IF('query (10)'!T1890="","",IFERROR(VALUE('query (10)'!T1890),""))</f>
        <v/>
      </c>
      <c r="W1890" s="40">
        <f>IF('query (10)'!U1890="","",'query (10)'!U1890)</f>
        <v>0</v>
      </c>
      <c r="X1890" s="39">
        <f>IF('query (10)'!V1890="","",'query (10)'!V1890)</f>
        <v>365</v>
      </c>
      <c r="Y1890" s="41">
        <f>IF('query (10)'!W1890="","",'query (10)'!W1890)</f>
        <v>46139</v>
      </c>
      <c r="Z1890" s="41">
        <f>IF('query (10)'!X1890="","",'query (10)'!X1890)</f>
        <v>46146</v>
      </c>
      <c r="AA1890" s="41">
        <f>IF('query (10)'!Y1890="","",'query (10)'!Y1890)</f>
        <v>46146</v>
      </c>
      <c r="AB1890" s="41">
        <f>IF('query (10)'!Z1890="","",'query (10)'!Z1890)</f>
        <v>46511</v>
      </c>
      <c r="AC1890" s="38" t="str">
        <f>IF(OR('query (10)'!AA1890="",COUNTIF(Cleaning_Rules!$A$21:$A$26,TRIM('query (10)'!AA1890))&gt;0),"",TRIM('query (10)'!AA1890))</f>
        <v/>
      </c>
      <c r="AD1890" s="38" t="str">
        <f>IF('query (10)'!AB1890="","",TRIM(IFERROR(_xlfn.TEXTBEFORE('query (10)'!AB1890,"("),'query (10)'!AB1890)))</f>
        <v>เริ่มซ่อมงาน PM แล้ว รับผิดชอบโดย CHETSADA PHIWBANG</v>
      </c>
      <c r="AE1890" s="38" t="str">
        <f>IFERROR(LOWER(TRIM(_xlfn.TEXTBEFORE(_xlfn.TEXTAFTER('query (10)'!AB1890,"("),")"))),"")</f>
        <v>chetsada@nsk.com</v>
      </c>
      <c r="AF1890" s="38" t="str">
        <f>IF('query (10)'!AD1890="","",TRIM('query (10)'!AD1890))</f>
        <v>เจษฎา ผิวบาง</v>
      </c>
      <c r="AG1890" s="38" t="str">
        <f>IF('query (10)'!AE1890="","",TRIM('query (10)'!AE1890))</f>
        <v>เจษฎา ผิวบาง</v>
      </c>
      <c r="AH1890" s="38" t="str">
        <f>IF('query (10)'!AF1890="","",IFERROR(VALUE('query (10)'!AF1890),""))</f>
        <v/>
      </c>
      <c r="AI1890" s="38" t="str">
        <f>IF('query (10)'!AG1890="","",TRIM('query (10)'!AG1890))</f>
        <v/>
      </c>
      <c r="AJ1890" s="38" t="str">
        <f>IF('query (10)'!AH1890="","",IFERROR(VALUE('query (10)'!AH1890),""))</f>
        <v/>
      </c>
      <c r="AK1890" s="38" t="str">
        <f>IF('query (10)'!AI1890="","",TRIM('query (10)'!AI1890))</f>
        <v/>
      </c>
      <c r="AL1890" s="42">
        <f t="shared" si="145"/>
        <v>2026</v>
      </c>
      <c r="AM1890" s="42" t="str">
        <f t="shared" si="146"/>
        <v>2026-04</v>
      </c>
      <c r="AN1890" s="42" t="str">
        <f t="shared" ca="1" si="147"/>
        <v/>
      </c>
      <c r="AO1890" s="42" t="str">
        <f t="shared" si="148"/>
        <v>GR-431 | OUTER RING RACEWAY GRINDING MACHINE. | MCB2 | CONVEYOR | Time-based Maintenance | Mechanical | Part Change | Medium | Cleaning / Repair modular conveyor outlet to cycle pm 1Y.
Model : 
6002DDU = 4 EA.
Sprocket M12S1525Q6-15 = 4 EA.
 | เริ่มซ่อมงาน PM แล้ว รับผิดชอบโดย CHETSADA PHIWBANG | เจษฎา ผิวบาง</v>
      </c>
      <c r="AP1890" s="42" t="str">
        <f>_xlfn.TEXTJOIN("; ",TRUE,IF(COUNTA('query (10)'!A1890:AK1890)&lt;=6,"NEAR_EMPTY_ROW",""),IF($K1890="","MISSING_STATUS",""),IF(AND($K1890="เสร็จสิ้น",$Z1890=""),"DONE_NO_ACTUAL_DATE",""),IF(AND($I1890="Condition-based Maintenance",$AH1890=""),"CBM_NO_MEASUREMENT",""),IF(OR($X1890="",$X1890=0),"INVALID_PERIOD",""),IF(AND($AA1890&lt;&gt;"",$AB1890&lt;&gt;"",$AB1890&lt;$AA1890),"DATE_SEQUENCE_ERROR",""),IF(AND($AB1890&lt;&gt;"",$AB1890&gt;DATE(2030,12,31)),"DATE_OUTLIER",""),IF($C1890="","MISSING_QRCODE",""),IF($J1890="UNKNOWN","UNKNOWN_PM_TYPE",""),IF($L1890="UNKNOWN","UNKNOWN_STATUS",""))</f>
        <v/>
      </c>
      <c r="AQ1890" s="42" t="str">
        <f t="shared" si="149"/>
        <v>NO</v>
      </c>
    </row>
    <row r="1891" spans="1:43" x14ac:dyDescent="0.3">
      <c r="A1891" s="38">
        <f>IF('query (10)'!A1891="","",'query (10)'!A1891)</f>
        <v>2099</v>
      </c>
      <c r="B1891" s="38">
        <f>IF('query (10)'!B1891="","",'query (10)'!B1891)</f>
        <v>21109</v>
      </c>
      <c r="C1891" s="38" t="str">
        <f>TRIM(UPPER('query (10)'!M1891))</f>
        <v/>
      </c>
      <c r="D1891" s="38" t="str">
        <f>TRIM(UPPER(IFERROR(_xlfn.TEXTBEFORE('query (10)'!L1891,"("),'query (10)'!L1891)))</f>
        <v>OUTER RING RACEWAY GRINDING MACHINE.</v>
      </c>
      <c r="E1891" s="38" t="str">
        <f>IFERROR(TRIM(UPPER(_xlfn.TEXTBEFORE(_xlfn.TEXTAFTER('query (10)'!L1891,"("),")"))),"")</f>
        <v/>
      </c>
      <c r="F1891" s="38" t="str">
        <f>TRIM('query (10)'!K1891)</f>
        <v>MCB1</v>
      </c>
      <c r="G1891" s="38" t="str">
        <f>IF('query (10)'!J1891="","",'query (10)'!J1891)</f>
        <v>Conveyor</v>
      </c>
      <c r="H1891" s="38" t="str">
        <f>TRIM(UPPER('query (10)'!J1891))</f>
        <v>CONVEYOR</v>
      </c>
      <c r="I1891" s="38" t="str">
        <f>IF('query (10)'!F1891="","",'query (10)'!F1891)</f>
        <v>Time-based Maintenance</v>
      </c>
      <c r="J1891" s="38" t="str">
        <f>IF('query (10)'!F1891="","",IFERROR(INDEX(Cleaning_Rules!$B$14:$B$17,MATCH(TRIM('query (10)'!F1891),Cleaning_Rules!$A$14:$A$17,0)),"UNKNOWN"))</f>
        <v>TBM</v>
      </c>
      <c r="K1891" s="38" t="str">
        <f>IF('query (10)'!G1891="","",'query (10)'!G1891)</f>
        <v>เสร็จสิ้น</v>
      </c>
      <c r="L1891" s="38" t="str">
        <f>IF('query (10)'!G1891="","MISSING",IFERROR(INDEX(Cleaning_Rules!$B$5:$B$10,MATCH(TRIM('query (10)'!G1891),Cleaning_Rules!$A$5:$A$10,0)),"UNKNOWN"))</f>
        <v>COMPLETED</v>
      </c>
      <c r="M1891" s="38" t="str">
        <f>IF('query (10)'!I1891="","",'query (10)'!I1891)</f>
        <v>Mechanical</v>
      </c>
      <c r="N1891" s="38" t="str">
        <f>IF('query (10)'!O1891="","",'query (10)'!O1891)</f>
        <v>Cleaning</v>
      </c>
      <c r="O1891" s="38" t="str">
        <f>IF('query (10)'!P1891="","",'query (10)'!P1891)</f>
        <v>Medium</v>
      </c>
      <c r="P1891" s="38" t="str">
        <f>IF('query (10)'!N1891="","",'query (10)'!N1891)</f>
        <v>Cleaning modular conveyor outlet according to the 1Y.pm schedule.</v>
      </c>
      <c r="Q1891" s="38" t="str">
        <f>TRIM('query (10)'!N1891)</f>
        <v>Cleaning modular conveyor outlet according to the 1Y.pm schedule.</v>
      </c>
      <c r="R1891" s="38" t="str">
        <f>TRIM(UPPER('query (10)'!R1891))</f>
        <v/>
      </c>
      <c r="S1891" s="38" t="str">
        <f>TRIM(UPPER('query (10)'!S1891))</f>
        <v/>
      </c>
      <c r="T1891" s="38" t="str">
        <f>IF('query (10)'!Q1891="","",TRIM(UPPER('query (10)'!Q1891)))</f>
        <v/>
      </c>
      <c r="U1891" s="38" t="str">
        <f>IF('query (10)'!T1891="","",'query (10)'!T1891)</f>
        <v/>
      </c>
      <c r="V1891" s="39" t="str">
        <f>IF('query (10)'!T1891="","",IFERROR(VALUE('query (10)'!T1891),""))</f>
        <v/>
      </c>
      <c r="W1891" s="40">
        <f>IF('query (10)'!U1891="","",'query (10)'!U1891)</f>
        <v>0</v>
      </c>
      <c r="X1891" s="39">
        <f>IF('query (10)'!V1891="","",'query (10)'!V1891)</f>
        <v>365</v>
      </c>
      <c r="Y1891" s="41">
        <f>IF('query (10)'!W1891="","",'query (10)'!W1891)</f>
        <v>46168</v>
      </c>
      <c r="Z1891" s="41">
        <f>IF('query (10)'!X1891="","",'query (10)'!X1891)</f>
        <v>46183</v>
      </c>
      <c r="AA1891" s="41">
        <f>IF('query (10)'!Y1891="","",'query (10)'!Y1891)</f>
        <v>46183</v>
      </c>
      <c r="AB1891" s="41">
        <f>IF('query (10)'!Z1891="","",'query (10)'!Z1891)</f>
        <v>46548</v>
      </c>
      <c r="AC1891" s="38" t="str">
        <f>IF(OR('query (10)'!AA1891="",COUNTIF(Cleaning_Rules!$A$21:$A$26,TRIM('query (10)'!AA1891))&gt;0),"",TRIM('query (10)'!AA1891))</f>
        <v/>
      </c>
      <c r="AD1891" s="38" t="str">
        <f>IF('query (10)'!AB1891="","",TRIM(IFERROR(_xlfn.TEXTBEFORE('query (10)'!AB1891,"("),'query (10)'!AB1891)))</f>
        <v>เริ่มซ่อมงาน PM แล้ว รับผิดชอบโดย CHETSADA PHIWBANG</v>
      </c>
      <c r="AE1891" s="38" t="str">
        <f>IFERROR(LOWER(TRIM(_xlfn.TEXTBEFORE(_xlfn.TEXTAFTER('query (10)'!AB1891,"("),")"))),"")</f>
        <v>chetsada@nsk.com</v>
      </c>
      <c r="AF1891" s="38" t="str">
        <f>IF('query (10)'!AD1891="","",TRIM('query (10)'!AD1891))</f>
        <v>เจษฎา ผิวบาง</v>
      </c>
      <c r="AG1891" s="38" t="str">
        <f>IF('query (10)'!AE1891="","",TRIM('query (10)'!AE1891))</f>
        <v>เจษฎา ผิวบาง</v>
      </c>
      <c r="AH1891" s="38" t="str">
        <f>IF('query (10)'!AF1891="","",IFERROR(VALUE('query (10)'!AF1891),""))</f>
        <v/>
      </c>
      <c r="AI1891" s="38" t="str">
        <f>IF('query (10)'!AG1891="","",TRIM('query (10)'!AG1891))</f>
        <v/>
      </c>
      <c r="AJ1891" s="38" t="str">
        <f>IF('query (10)'!AH1891="","",IFERROR(VALUE('query (10)'!AH1891),""))</f>
        <v/>
      </c>
      <c r="AK1891" s="38" t="str">
        <f>IF('query (10)'!AI1891="","",TRIM('query (10)'!AI1891))</f>
        <v/>
      </c>
      <c r="AL1891" s="42">
        <f t="shared" si="145"/>
        <v>2026</v>
      </c>
      <c r="AM1891" s="42" t="str">
        <f t="shared" si="146"/>
        <v>2026-05</v>
      </c>
      <c r="AN1891" s="42" t="str">
        <f t="shared" ca="1" si="147"/>
        <v/>
      </c>
      <c r="AO1891" s="42" t="str">
        <f t="shared" si="148"/>
        <v>OUTER RING RACEWAY GRINDING MACHINE. | MCB1 | CONVEYOR | Time-based Maintenance | Mechanical | Cleaning | Medium | Cleaning modular conveyor outlet according to the 1Y.pm schedule. | เริ่มซ่อมงาน PM แล้ว รับผิดชอบโดย CHETSADA PHIWBANG | เจษฎา ผิวบาง</v>
      </c>
      <c r="AP1891" s="42" t="str">
        <f>_xlfn.TEXTJOIN("; ",TRUE,IF(COUNTA('query (10)'!A1891:AK1891)&lt;=6,"NEAR_EMPTY_ROW",""),IF($K1891="","MISSING_STATUS",""),IF(AND($K1891="เสร็จสิ้น",$Z1891=""),"DONE_NO_ACTUAL_DATE",""),IF(AND($I1891="Condition-based Maintenance",$AH1891=""),"CBM_NO_MEASUREMENT",""),IF(OR($X1891="",$X1891=0),"INVALID_PERIOD",""),IF(AND($AA1891&lt;&gt;"",$AB1891&lt;&gt;"",$AB1891&lt;$AA1891),"DATE_SEQUENCE_ERROR",""),IF(AND($AB1891&lt;&gt;"",$AB1891&gt;DATE(2030,12,31)),"DATE_OUTLIER",""),IF($C1891="","MISSING_QRCODE",""),IF($J1891="UNKNOWN","UNKNOWN_PM_TYPE",""),IF($L1891="UNKNOWN","UNKNOWN_STATUS",""))</f>
        <v>MISSING_QRCODE</v>
      </c>
      <c r="AQ1891" s="42" t="str">
        <f t="shared" si="149"/>
        <v>NO</v>
      </c>
    </row>
    <row r="1892" spans="1:43" x14ac:dyDescent="0.3">
      <c r="A1892" s="38">
        <f>IF('query (10)'!A1892="","",'query (10)'!A1892)</f>
        <v>2100</v>
      </c>
      <c r="B1892" s="38" t="str">
        <f>IF('query (10)'!B1892="","",'query (10)'!B1892)</f>
        <v/>
      </c>
      <c r="C1892" s="38" t="str">
        <f>TRIM(UPPER('query (10)'!M1892))</f>
        <v>GR-721</v>
      </c>
      <c r="D1892" s="38" t="str">
        <f>TRIM(UPPER(IFERROR(_xlfn.TEXTBEFORE('query (10)'!L1892,"("),'query (10)'!L1892)))</f>
        <v>OUTER RING RACEWAY GRINDING MACHINE.</v>
      </c>
      <c r="E1892" s="38" t="str">
        <f>IFERROR(TRIM(UPPER(_xlfn.TEXTBEFORE(_xlfn.TEXTAFTER('query (10)'!L1892,"("),")"))),"")</f>
        <v/>
      </c>
      <c r="F1892" s="38" t="str">
        <f>TRIM('query (10)'!K1892)</f>
        <v>MCB3</v>
      </c>
      <c r="G1892" s="38" t="str">
        <f>IF('query (10)'!J1892="","",'query (10)'!J1892)</f>
        <v>Conveyor</v>
      </c>
      <c r="H1892" s="38" t="str">
        <f>TRIM(UPPER('query (10)'!J1892))</f>
        <v>CONVEYOR</v>
      </c>
      <c r="I1892" s="38" t="str">
        <f>IF('query (10)'!F1892="","",'query (10)'!F1892)</f>
        <v>Time-based Maintenance</v>
      </c>
      <c r="J1892" s="38" t="str">
        <f>IF('query (10)'!F1892="","",IFERROR(INDEX(Cleaning_Rules!$B$14:$B$17,MATCH(TRIM('query (10)'!F1892),Cleaning_Rules!$A$14:$A$17,0)),"UNKNOWN"))</f>
        <v>TBM</v>
      </c>
      <c r="K1892" s="38" t="str">
        <f>IF('query (10)'!G1892="","",'query (10)'!G1892)</f>
        <v>แก้ไขแผน</v>
      </c>
      <c r="L1892" s="38" t="str">
        <f>IF('query (10)'!G1892="","MISSING",IFERROR(INDEX(Cleaning_Rules!$B$5:$B$10,MATCH(TRIM('query (10)'!G1892),Cleaning_Rules!$A$5:$A$10,0)),"UNKNOWN"))</f>
        <v>PLAN_REVISED</v>
      </c>
      <c r="M1892" s="38" t="str">
        <f>IF('query (10)'!I1892="","",'query (10)'!I1892)</f>
        <v>Mechanical</v>
      </c>
      <c r="N1892" s="38" t="str">
        <f>IF('query (10)'!O1892="","",'query (10)'!O1892)</f>
        <v>Cleaning</v>
      </c>
      <c r="O1892" s="38" t="str">
        <f>IF('query (10)'!P1892="","",'query (10)'!P1892)</f>
        <v>Medium</v>
      </c>
      <c r="P1892" s="38" t="str">
        <f>IF('query (10)'!N1892="","",'query (10)'!N1892)</f>
        <v>Cleaning modular conveyor outlet to cycle pm 1Y.</v>
      </c>
      <c r="Q1892" s="38" t="str">
        <f>TRIM('query (10)'!N1892)</f>
        <v>Cleaning modular conveyor outlet to cycle pm 1Y.</v>
      </c>
      <c r="R1892" s="38" t="str">
        <f>TRIM(UPPER('query (10)'!R1892))</f>
        <v/>
      </c>
      <c r="S1892" s="38" t="str">
        <f>TRIM(UPPER('query (10)'!S1892))</f>
        <v/>
      </c>
      <c r="T1892" s="38" t="str">
        <f>IF('query (10)'!Q1892="","",TRIM(UPPER('query (10)'!Q1892)))</f>
        <v/>
      </c>
      <c r="U1892" s="38" t="str">
        <f>IF('query (10)'!T1892="","",'query (10)'!T1892)</f>
        <v/>
      </c>
      <c r="V1892" s="39" t="str">
        <f>IF('query (10)'!T1892="","",IFERROR(VALUE('query (10)'!T1892),""))</f>
        <v/>
      </c>
      <c r="W1892" s="40">
        <f>IF('query (10)'!U1892="","",'query (10)'!U1892)</f>
        <v>0</v>
      </c>
      <c r="X1892" s="39">
        <f>IF('query (10)'!V1892="","",'query (10)'!V1892)</f>
        <v>365</v>
      </c>
      <c r="Y1892" s="41">
        <f>IF('query (10)'!W1892="","",'query (10)'!W1892)</f>
        <v>46262</v>
      </c>
      <c r="Z1892" s="41" t="str">
        <f>IF('query (10)'!X1892="","",'query (10)'!X1892)</f>
        <v/>
      </c>
      <c r="AA1892" s="41">
        <f>IF('query (10)'!Y1892="","",'query (10)'!Y1892)</f>
        <v>46262</v>
      </c>
      <c r="AB1892" s="41">
        <f>IF('query (10)'!Z1892="","",'query (10)'!Z1892)</f>
        <v>46627</v>
      </c>
      <c r="AC1892" s="38" t="str">
        <f>IF(OR('query (10)'!AA1892="",COUNTIF(Cleaning_Rules!$A$21:$A$26,TRIM('query (10)'!AA1892))&gt;0),"",TRIM('query (10)'!AA1892))</f>
        <v/>
      </c>
      <c r="AD1892" s="38" t="str">
        <f>IF('query (10)'!AB1892="","",TRIM(IFERROR(_xlfn.TEXTBEFORE('query (10)'!AB1892,"("),'query (10)'!AB1892)))</f>
        <v/>
      </c>
      <c r="AE1892" s="38" t="str">
        <f>IFERROR(LOWER(TRIM(_xlfn.TEXTBEFORE(_xlfn.TEXTAFTER('query (10)'!AB1892,"("),")"))),"")</f>
        <v/>
      </c>
      <c r="AF1892" s="38" t="str">
        <f>IF('query (10)'!AD1892="","",TRIM('query (10)'!AD1892))</f>
        <v>เจษฎา ผิวบาง</v>
      </c>
      <c r="AG1892" s="38" t="str">
        <f>IF('query (10)'!AE1892="","",TRIM('query (10)'!AE1892))</f>
        <v>เจษฎา ผิวบาง</v>
      </c>
      <c r="AH1892" s="38" t="str">
        <f>IF('query (10)'!AF1892="","",IFERROR(VALUE('query (10)'!AF1892),""))</f>
        <v/>
      </c>
      <c r="AI1892" s="38" t="str">
        <f>IF('query (10)'!AG1892="","",TRIM('query (10)'!AG1892))</f>
        <v/>
      </c>
      <c r="AJ1892" s="38" t="str">
        <f>IF('query (10)'!AH1892="","",IFERROR(VALUE('query (10)'!AH1892),""))</f>
        <v/>
      </c>
      <c r="AK1892" s="38" t="str">
        <f>IF('query (10)'!AI1892="","",TRIM('query (10)'!AI1892))</f>
        <v/>
      </c>
      <c r="AL1892" s="42">
        <f t="shared" si="145"/>
        <v>2026</v>
      </c>
      <c r="AM1892" s="42" t="str">
        <f t="shared" si="146"/>
        <v>2026-08</v>
      </c>
      <c r="AN1892" s="42" t="str">
        <f t="shared" ca="1" si="147"/>
        <v>ON_SCHEDULE</v>
      </c>
      <c r="AO1892" s="42" t="str">
        <f t="shared" si="148"/>
        <v>GR-721 | OUTER RING RACEWAY GRINDING MACHINE. | MCB3 | CONVEYOR | Time-based Maintenance | Mechanical | Cleaning | Medium | Cleaning modular conveyor outlet to cycle pm 1Y. | เจษฎา ผิวบาง</v>
      </c>
      <c r="AP1892" s="42" t="str">
        <f>_xlfn.TEXTJOIN("; ",TRUE,IF(COUNTA('query (10)'!A1892:AK1892)&lt;=6,"NEAR_EMPTY_ROW",""),IF($K1892="","MISSING_STATUS",""),IF(AND($K1892="เสร็จสิ้น",$Z1892=""),"DONE_NO_ACTUAL_DATE",""),IF(AND($I1892="Condition-based Maintenance",$AH1892=""),"CBM_NO_MEASUREMENT",""),IF(OR($X1892="",$X1892=0),"INVALID_PERIOD",""),IF(AND($AA1892&lt;&gt;"",$AB1892&lt;&gt;"",$AB1892&lt;$AA1892),"DATE_SEQUENCE_ERROR",""),IF(AND($AB1892&lt;&gt;"",$AB1892&gt;DATE(2030,12,31)),"DATE_OUTLIER",""),IF($C1892="","MISSING_QRCODE",""),IF($J1892="UNKNOWN","UNKNOWN_PM_TYPE",""),IF($L1892="UNKNOWN","UNKNOWN_STATUS",""))</f>
        <v/>
      </c>
      <c r="AQ1892" s="42" t="str">
        <f t="shared" si="149"/>
        <v>NO</v>
      </c>
    </row>
    <row r="1893" spans="1:43" x14ac:dyDescent="0.3">
      <c r="A1893" s="38">
        <f>IF('query (10)'!A1893="","",'query (10)'!A1893)</f>
        <v>2101</v>
      </c>
      <c r="B1893" s="38" t="str">
        <f>IF('query (10)'!B1893="","",'query (10)'!B1893)</f>
        <v/>
      </c>
      <c r="C1893" s="38" t="str">
        <f>TRIM(UPPER('query (10)'!M1893))</f>
        <v>GR-129</v>
      </c>
      <c r="D1893" s="38" t="str">
        <f>TRIM(UPPER(IFERROR(_xlfn.TEXTBEFORE('query (10)'!L1893,"("),'query (10)'!L1893)))</f>
        <v>OUTER RING RACEWAY GRINDING M/C</v>
      </c>
      <c r="E1893" s="38" t="str">
        <f>IFERROR(TRIM(UPPER(_xlfn.TEXTBEFORE(_xlfn.TEXTAFTER('query (10)'!L1893,"("),")"))),"")</f>
        <v/>
      </c>
      <c r="F1893" s="38" t="str">
        <f>TRIM('query (10)'!K1893)</f>
        <v>MCB1</v>
      </c>
      <c r="G1893" s="38" t="str">
        <f>IF('query (10)'!J1893="","",'query (10)'!J1893)</f>
        <v>Work head</v>
      </c>
      <c r="H1893" s="38" t="str">
        <f>TRIM(UPPER('query (10)'!J1893))</f>
        <v>WORK HEAD</v>
      </c>
      <c r="I1893" s="38" t="str">
        <f>IF('query (10)'!F1893="","",'query (10)'!F1893)</f>
        <v>Time-based Maintenance</v>
      </c>
      <c r="J1893" s="38" t="str">
        <f>IF('query (10)'!F1893="","",IFERROR(INDEX(Cleaning_Rules!$B$14:$B$17,MATCH(TRIM('query (10)'!F1893),Cleaning_Rules!$A$14:$A$17,0)),"UNKNOWN"))</f>
        <v>TBM</v>
      </c>
      <c r="K1893" s="38" t="str">
        <f>IF('query (10)'!G1893="","",'query (10)'!G1893)</f>
        <v>แก้ไขแผน</v>
      </c>
      <c r="L1893" s="38" t="str">
        <f>IF('query (10)'!G1893="","MISSING",IFERROR(INDEX(Cleaning_Rules!$B$5:$B$10,MATCH(TRIM('query (10)'!G1893),Cleaning_Rules!$A$5:$A$10,0)),"UNKNOWN"))</f>
        <v>PLAN_REVISED</v>
      </c>
      <c r="M1893" s="38" t="str">
        <f>IF('query (10)'!I1893="","",'query (10)'!I1893)</f>
        <v>Mechanical</v>
      </c>
      <c r="N1893" s="38" t="str">
        <f>IF('query (10)'!O1893="","",'query (10)'!O1893)</f>
        <v>Part Change</v>
      </c>
      <c r="O1893" s="38" t="str">
        <f>IF('query (10)'!P1893="","",'query (10)'!P1893)</f>
        <v>Medium</v>
      </c>
      <c r="P1893" s="38" t="str">
        <f>IF('query (10)'!N1893="","",'query (10)'!N1893)</f>
        <v>Change belt work head to cycle pm. 
model : 7M-800</v>
      </c>
      <c r="Q1893" s="38" t="str">
        <f>TRIM('query (10)'!N1893)</f>
        <v>Change belt work head to cycle pm. 
model : 7M-800</v>
      </c>
      <c r="R1893" s="38" t="str">
        <f>TRIM(UPPER('query (10)'!R1893))</f>
        <v>BELT</v>
      </c>
      <c r="S1893" s="38" t="str">
        <f>TRIM(UPPER('query (10)'!S1893))</f>
        <v>7M800</v>
      </c>
      <c r="T1893" s="38" t="str">
        <f>IF('query (10)'!Q1893="","",TRIM(UPPER('query (10)'!Q1893)))</f>
        <v/>
      </c>
      <c r="U1893" s="38" t="str">
        <f>IF('query (10)'!T1893="","",'query (10)'!T1893)</f>
        <v/>
      </c>
      <c r="V1893" s="39" t="str">
        <f>IF('query (10)'!T1893="","",IFERROR(VALUE('query (10)'!T1893),""))</f>
        <v/>
      </c>
      <c r="W1893" s="40">
        <f>IF('query (10)'!U1893="","",'query (10)'!U1893)</f>
        <v>0</v>
      </c>
      <c r="X1893" s="39">
        <f>IF('query (10)'!V1893="","",'query (10)'!V1893)</f>
        <v>365</v>
      </c>
      <c r="Y1893" s="41">
        <f>IF('query (10)'!W1893="","",'query (10)'!W1893)</f>
        <v>46262</v>
      </c>
      <c r="Z1893" s="41" t="str">
        <f>IF('query (10)'!X1893="","",'query (10)'!X1893)</f>
        <v/>
      </c>
      <c r="AA1893" s="41">
        <f>IF('query (10)'!Y1893="","",'query (10)'!Y1893)</f>
        <v>46262</v>
      </c>
      <c r="AB1893" s="41">
        <f>IF('query (10)'!Z1893="","",'query (10)'!Z1893)</f>
        <v>46627</v>
      </c>
      <c r="AC1893" s="38" t="str">
        <f>IF(OR('query (10)'!AA1893="",COUNTIF(Cleaning_Rules!$A$21:$A$26,TRIM('query (10)'!AA1893))&gt;0),"",TRIM('query (10)'!AA1893))</f>
        <v/>
      </c>
      <c r="AD1893" s="38" t="str">
        <f>IF('query (10)'!AB1893="","",TRIM(IFERROR(_xlfn.TEXTBEFORE('query (10)'!AB1893,"("),'query (10)'!AB1893)))</f>
        <v/>
      </c>
      <c r="AE1893" s="38" t="str">
        <f>IFERROR(LOWER(TRIM(_xlfn.TEXTBEFORE(_xlfn.TEXTAFTER('query (10)'!AB1893,"("),")"))),"")</f>
        <v/>
      </c>
      <c r="AF1893" s="38" t="str">
        <f>IF('query (10)'!AD1893="","",TRIM('query (10)'!AD1893))</f>
        <v>เจษฎา ผิวบาง</v>
      </c>
      <c r="AG1893" s="38" t="str">
        <f>IF('query (10)'!AE1893="","",TRIM('query (10)'!AE1893))</f>
        <v>เจษฎา ผิวบาง</v>
      </c>
      <c r="AH1893" s="38" t="str">
        <f>IF('query (10)'!AF1893="","",IFERROR(VALUE('query (10)'!AF1893),""))</f>
        <v/>
      </c>
      <c r="AI1893" s="38" t="str">
        <f>IF('query (10)'!AG1893="","",TRIM('query (10)'!AG1893))</f>
        <v/>
      </c>
      <c r="AJ1893" s="38" t="str">
        <f>IF('query (10)'!AH1893="","",IFERROR(VALUE('query (10)'!AH1893),""))</f>
        <v/>
      </c>
      <c r="AK1893" s="38" t="str">
        <f>IF('query (10)'!AI1893="","",TRIM('query (10)'!AI1893))</f>
        <v/>
      </c>
      <c r="AL1893" s="42">
        <f t="shared" si="145"/>
        <v>2026</v>
      </c>
      <c r="AM1893" s="42" t="str">
        <f t="shared" si="146"/>
        <v>2026-08</v>
      </c>
      <c r="AN1893" s="42" t="str">
        <f t="shared" ca="1" si="147"/>
        <v>ON_SCHEDULE</v>
      </c>
      <c r="AO1893" s="42" t="str">
        <f t="shared" si="148"/>
        <v>GR-129 | OUTER RING RACEWAY GRINDING M/C | MCB1 | WORK HEAD | Time-based Maintenance | Mechanical | Part Change | Medium | Change belt work head to cycle pm. 
model : 7M-800 | BELT | 7M800 | เจษฎา ผิวบาง</v>
      </c>
      <c r="AP1893" s="42" t="str">
        <f>_xlfn.TEXTJOIN("; ",TRUE,IF(COUNTA('query (10)'!A1893:AK1893)&lt;=6,"NEAR_EMPTY_ROW",""),IF($K1893="","MISSING_STATUS",""),IF(AND($K1893="เสร็จสิ้น",$Z1893=""),"DONE_NO_ACTUAL_DATE",""),IF(AND($I1893="Condition-based Maintenance",$AH1893=""),"CBM_NO_MEASUREMENT",""),IF(OR($X1893="",$X1893=0),"INVALID_PERIOD",""),IF(AND($AA1893&lt;&gt;"",$AB1893&lt;&gt;"",$AB1893&lt;$AA1893),"DATE_SEQUENCE_ERROR",""),IF(AND($AB1893&lt;&gt;"",$AB1893&gt;DATE(2030,12,31)),"DATE_OUTLIER",""),IF($C1893="","MISSING_QRCODE",""),IF($J1893="UNKNOWN","UNKNOWN_PM_TYPE",""),IF($L1893="UNKNOWN","UNKNOWN_STATUS",""))</f>
        <v/>
      </c>
      <c r="AQ1893" s="42" t="str">
        <f t="shared" si="149"/>
        <v>NO</v>
      </c>
    </row>
    <row r="1894" spans="1:43" x14ac:dyDescent="0.3">
      <c r="A1894" s="38">
        <f>IF('query (10)'!A1894="","",'query (10)'!A1894)</f>
        <v>2102</v>
      </c>
      <c r="B1894" s="38" t="str">
        <f>IF('query (10)'!B1894="","",'query (10)'!B1894)</f>
        <v/>
      </c>
      <c r="C1894" s="38" t="str">
        <f>TRIM(UPPER('query (10)'!M1894))</f>
        <v>GR-431</v>
      </c>
      <c r="D1894" s="38" t="str">
        <f>TRIM(UPPER(IFERROR(_xlfn.TEXTBEFORE('query (10)'!L1894,"("),'query (10)'!L1894)))</f>
        <v>OUTER RING RACEWAY GRINDING MACHINE.</v>
      </c>
      <c r="E1894" s="38" t="str">
        <f>IFERROR(TRIM(UPPER(_xlfn.TEXTBEFORE(_xlfn.TEXTAFTER('query (10)'!L1894,"("),")"))),"")</f>
        <v/>
      </c>
      <c r="F1894" s="38" t="str">
        <f>TRIM('query (10)'!K1894)</f>
        <v>MCB2</v>
      </c>
      <c r="G1894" s="38" t="str">
        <f>IF('query (10)'!J1894="","",'query (10)'!J1894)</f>
        <v>Work head</v>
      </c>
      <c r="H1894" s="38" t="str">
        <f>TRIM(UPPER('query (10)'!J1894))</f>
        <v>WORK HEAD</v>
      </c>
      <c r="I1894" s="38" t="str">
        <f>IF('query (10)'!F1894="","",'query (10)'!F1894)</f>
        <v>Time-based Maintenance</v>
      </c>
      <c r="J1894" s="38" t="str">
        <f>IF('query (10)'!F1894="","",IFERROR(INDEX(Cleaning_Rules!$B$14:$B$17,MATCH(TRIM('query (10)'!F1894),Cleaning_Rules!$A$14:$A$17,0)),"UNKNOWN"))</f>
        <v>TBM</v>
      </c>
      <c r="K1894" s="38" t="str">
        <f>IF('query (10)'!G1894="","",'query (10)'!G1894)</f>
        <v>แก้ไขแผน</v>
      </c>
      <c r="L1894" s="38" t="str">
        <f>IF('query (10)'!G1894="","MISSING",IFERROR(INDEX(Cleaning_Rules!$B$5:$B$10,MATCH(TRIM('query (10)'!G1894),Cleaning_Rules!$A$5:$A$10,0)),"UNKNOWN"))</f>
        <v>PLAN_REVISED</v>
      </c>
      <c r="M1894" s="38" t="str">
        <f>IF('query (10)'!I1894="","",'query (10)'!I1894)</f>
        <v>Mechanical</v>
      </c>
      <c r="N1894" s="38" t="str">
        <f>IF('query (10)'!O1894="","",'query (10)'!O1894)</f>
        <v>Part Change</v>
      </c>
      <c r="O1894" s="38" t="str">
        <f>IF('query (10)'!P1894="","",'query (10)'!P1894)</f>
        <v>Medium</v>
      </c>
      <c r="P1894" s="38" t="str">
        <f>IF('query (10)'!N1894="","",'query (10)'!N1894)</f>
        <v>Change belt work head to cycle pm. 
model : 7M-800</v>
      </c>
      <c r="Q1894" s="38" t="str">
        <f>TRIM('query (10)'!N1894)</f>
        <v>Change belt work head to cycle pm. 
model : 7M-800</v>
      </c>
      <c r="R1894" s="38" t="str">
        <f>TRIM(UPPER('query (10)'!R1894))</f>
        <v>BELT</v>
      </c>
      <c r="S1894" s="38" t="str">
        <f>TRIM(UPPER('query (10)'!S1894))</f>
        <v>7M800</v>
      </c>
      <c r="T1894" s="38" t="str">
        <f>IF('query (10)'!Q1894="","",TRIM(UPPER('query (10)'!Q1894)))</f>
        <v/>
      </c>
      <c r="U1894" s="38" t="str">
        <f>IF('query (10)'!T1894="","",'query (10)'!T1894)</f>
        <v/>
      </c>
      <c r="V1894" s="39" t="str">
        <f>IF('query (10)'!T1894="","",IFERROR(VALUE('query (10)'!T1894),""))</f>
        <v/>
      </c>
      <c r="W1894" s="40">
        <f>IF('query (10)'!U1894="","",'query (10)'!U1894)</f>
        <v>0</v>
      </c>
      <c r="X1894" s="39">
        <f>IF('query (10)'!V1894="","",'query (10)'!V1894)</f>
        <v>365</v>
      </c>
      <c r="Y1894" s="41">
        <f>IF('query (10)'!W1894="","",'query (10)'!W1894)</f>
        <v>46262</v>
      </c>
      <c r="Z1894" s="41" t="str">
        <f>IF('query (10)'!X1894="","",'query (10)'!X1894)</f>
        <v/>
      </c>
      <c r="AA1894" s="41">
        <f>IF('query (10)'!Y1894="","",'query (10)'!Y1894)</f>
        <v>46262</v>
      </c>
      <c r="AB1894" s="41">
        <f>IF('query (10)'!Z1894="","",'query (10)'!Z1894)</f>
        <v>46627</v>
      </c>
      <c r="AC1894" s="38" t="str">
        <f>IF(OR('query (10)'!AA1894="",COUNTIF(Cleaning_Rules!$A$21:$A$26,TRIM('query (10)'!AA1894))&gt;0),"",TRIM('query (10)'!AA1894))</f>
        <v/>
      </c>
      <c r="AD1894" s="38" t="str">
        <f>IF('query (10)'!AB1894="","",TRIM(IFERROR(_xlfn.TEXTBEFORE('query (10)'!AB1894,"("),'query (10)'!AB1894)))</f>
        <v/>
      </c>
      <c r="AE1894" s="38" t="str">
        <f>IFERROR(LOWER(TRIM(_xlfn.TEXTBEFORE(_xlfn.TEXTAFTER('query (10)'!AB1894,"("),")"))),"")</f>
        <v/>
      </c>
      <c r="AF1894" s="38" t="str">
        <f>IF('query (10)'!AD1894="","",TRIM('query (10)'!AD1894))</f>
        <v>เจษฎา ผิวบาง</v>
      </c>
      <c r="AG1894" s="38" t="str">
        <f>IF('query (10)'!AE1894="","",TRIM('query (10)'!AE1894))</f>
        <v>เจษฎา ผิวบาง</v>
      </c>
      <c r="AH1894" s="38" t="str">
        <f>IF('query (10)'!AF1894="","",IFERROR(VALUE('query (10)'!AF1894),""))</f>
        <v/>
      </c>
      <c r="AI1894" s="38" t="str">
        <f>IF('query (10)'!AG1894="","",TRIM('query (10)'!AG1894))</f>
        <v/>
      </c>
      <c r="AJ1894" s="38" t="str">
        <f>IF('query (10)'!AH1894="","",IFERROR(VALUE('query (10)'!AH1894),""))</f>
        <v/>
      </c>
      <c r="AK1894" s="38" t="str">
        <f>IF('query (10)'!AI1894="","",TRIM('query (10)'!AI1894))</f>
        <v/>
      </c>
      <c r="AL1894" s="42">
        <f t="shared" si="145"/>
        <v>2026</v>
      </c>
      <c r="AM1894" s="42" t="str">
        <f t="shared" si="146"/>
        <v>2026-08</v>
      </c>
      <c r="AN1894" s="42" t="str">
        <f t="shared" ca="1" si="147"/>
        <v>ON_SCHEDULE</v>
      </c>
      <c r="AO1894" s="42" t="str">
        <f t="shared" si="148"/>
        <v>GR-431 | OUTER RING RACEWAY GRINDING MACHINE. | MCB2 | WORK HEAD | Time-based Maintenance | Mechanical | Part Change | Medium | Change belt work head to cycle pm. 
model : 7M-800 | BELT | 7M800 | เจษฎา ผิวบาง</v>
      </c>
      <c r="AP1894" s="42" t="str">
        <f>_xlfn.TEXTJOIN("; ",TRUE,IF(COUNTA('query (10)'!A1894:AK1894)&lt;=6,"NEAR_EMPTY_ROW",""),IF($K1894="","MISSING_STATUS",""),IF(AND($K1894="เสร็จสิ้น",$Z1894=""),"DONE_NO_ACTUAL_DATE",""),IF(AND($I1894="Condition-based Maintenance",$AH1894=""),"CBM_NO_MEASUREMENT",""),IF(OR($X1894="",$X1894=0),"INVALID_PERIOD",""),IF(AND($AA1894&lt;&gt;"",$AB1894&lt;&gt;"",$AB1894&lt;$AA1894),"DATE_SEQUENCE_ERROR",""),IF(AND($AB1894&lt;&gt;"",$AB1894&gt;DATE(2030,12,31)),"DATE_OUTLIER",""),IF($C1894="","MISSING_QRCODE",""),IF($J1894="UNKNOWN","UNKNOWN_PM_TYPE",""),IF($L1894="UNKNOWN","UNKNOWN_STATUS",""))</f>
        <v/>
      </c>
      <c r="AQ1894" s="42" t="str">
        <f t="shared" si="149"/>
        <v>NO</v>
      </c>
    </row>
    <row r="1895" spans="1:43" x14ac:dyDescent="0.3">
      <c r="A1895" s="38">
        <f>IF('query (10)'!A1895="","",'query (10)'!A1895)</f>
        <v>2103</v>
      </c>
      <c r="B1895" s="38" t="str">
        <f>IF('query (10)'!B1895="","",'query (10)'!B1895)</f>
        <v/>
      </c>
      <c r="C1895" s="38" t="str">
        <f>TRIM(UPPER('query (10)'!M1895))</f>
        <v>GR-721</v>
      </c>
      <c r="D1895" s="38" t="str">
        <f>TRIM(UPPER(IFERROR(_xlfn.TEXTBEFORE('query (10)'!L1895,"("),'query (10)'!L1895)))</f>
        <v>OUTER RING RACEWAY GRINDING MACHINE.</v>
      </c>
      <c r="E1895" s="38" t="str">
        <f>IFERROR(TRIM(UPPER(_xlfn.TEXTBEFORE(_xlfn.TEXTAFTER('query (10)'!L1895,"("),")"))),"")</f>
        <v/>
      </c>
      <c r="F1895" s="38" t="str">
        <f>TRIM('query (10)'!K1895)</f>
        <v>MCB3</v>
      </c>
      <c r="G1895" s="38" t="str">
        <f>IF('query (10)'!J1895="","",'query (10)'!J1895)</f>
        <v>Work head</v>
      </c>
      <c r="H1895" s="38" t="str">
        <f>TRIM(UPPER('query (10)'!J1895))</f>
        <v>WORK HEAD</v>
      </c>
      <c r="I1895" s="38" t="str">
        <f>IF('query (10)'!F1895="","",'query (10)'!F1895)</f>
        <v>Time-based Maintenance</v>
      </c>
      <c r="J1895" s="38" t="str">
        <f>IF('query (10)'!F1895="","",IFERROR(INDEX(Cleaning_Rules!$B$14:$B$17,MATCH(TRIM('query (10)'!F1895),Cleaning_Rules!$A$14:$A$17,0)),"UNKNOWN"))</f>
        <v>TBM</v>
      </c>
      <c r="K1895" s="38" t="str">
        <f>IF('query (10)'!G1895="","",'query (10)'!G1895)</f>
        <v>แก้ไขแผน</v>
      </c>
      <c r="L1895" s="38" t="str">
        <f>IF('query (10)'!G1895="","MISSING",IFERROR(INDEX(Cleaning_Rules!$B$5:$B$10,MATCH(TRIM('query (10)'!G1895),Cleaning_Rules!$A$5:$A$10,0)),"UNKNOWN"))</f>
        <v>PLAN_REVISED</v>
      </c>
      <c r="M1895" s="38" t="str">
        <f>IF('query (10)'!I1895="","",'query (10)'!I1895)</f>
        <v>Mechanical</v>
      </c>
      <c r="N1895" s="38" t="str">
        <f>IF('query (10)'!O1895="","",'query (10)'!O1895)</f>
        <v>Part Change</v>
      </c>
      <c r="O1895" s="38" t="str">
        <f>IF('query (10)'!P1895="","",'query (10)'!P1895)</f>
        <v>Medium</v>
      </c>
      <c r="P1895" s="38" t="str">
        <f>IF('query (10)'!N1895="","",'query (10)'!N1895)</f>
        <v>Change belt work head to cycle pm. 
model : 7M-800</v>
      </c>
      <c r="Q1895" s="38" t="str">
        <f>TRIM('query (10)'!N1895)</f>
        <v>Change belt work head to cycle pm. 
model : 7M-800</v>
      </c>
      <c r="R1895" s="38" t="str">
        <f>TRIM(UPPER('query (10)'!R1895))</f>
        <v>BELT</v>
      </c>
      <c r="S1895" s="38" t="str">
        <f>TRIM(UPPER('query (10)'!S1895))</f>
        <v>7M800</v>
      </c>
      <c r="T1895" s="38" t="str">
        <f>IF('query (10)'!Q1895="","",TRIM(UPPER('query (10)'!Q1895)))</f>
        <v/>
      </c>
      <c r="U1895" s="38" t="str">
        <f>IF('query (10)'!T1895="","",'query (10)'!T1895)</f>
        <v/>
      </c>
      <c r="V1895" s="39" t="str">
        <f>IF('query (10)'!T1895="","",IFERROR(VALUE('query (10)'!T1895),""))</f>
        <v/>
      </c>
      <c r="W1895" s="40">
        <f>IF('query (10)'!U1895="","",'query (10)'!U1895)</f>
        <v>0</v>
      </c>
      <c r="X1895" s="39">
        <f>IF('query (10)'!V1895="","",'query (10)'!V1895)</f>
        <v>365</v>
      </c>
      <c r="Y1895" s="41">
        <f>IF('query (10)'!W1895="","",'query (10)'!W1895)</f>
        <v>46262</v>
      </c>
      <c r="Z1895" s="41" t="str">
        <f>IF('query (10)'!X1895="","",'query (10)'!X1895)</f>
        <v/>
      </c>
      <c r="AA1895" s="41">
        <f>IF('query (10)'!Y1895="","",'query (10)'!Y1895)</f>
        <v>46262</v>
      </c>
      <c r="AB1895" s="41">
        <f>IF('query (10)'!Z1895="","",'query (10)'!Z1895)</f>
        <v>46627</v>
      </c>
      <c r="AC1895" s="38" t="str">
        <f>IF(OR('query (10)'!AA1895="",COUNTIF(Cleaning_Rules!$A$21:$A$26,TRIM('query (10)'!AA1895))&gt;0),"",TRIM('query (10)'!AA1895))</f>
        <v/>
      </c>
      <c r="AD1895" s="38" t="str">
        <f>IF('query (10)'!AB1895="","",TRIM(IFERROR(_xlfn.TEXTBEFORE('query (10)'!AB1895,"("),'query (10)'!AB1895)))</f>
        <v/>
      </c>
      <c r="AE1895" s="38" t="str">
        <f>IFERROR(LOWER(TRIM(_xlfn.TEXTBEFORE(_xlfn.TEXTAFTER('query (10)'!AB1895,"("),")"))),"")</f>
        <v/>
      </c>
      <c r="AF1895" s="38" t="str">
        <f>IF('query (10)'!AD1895="","",TRIM('query (10)'!AD1895))</f>
        <v>เจษฎา ผิวบาง</v>
      </c>
      <c r="AG1895" s="38" t="str">
        <f>IF('query (10)'!AE1895="","",TRIM('query (10)'!AE1895))</f>
        <v>เจษฎา ผิวบาง</v>
      </c>
      <c r="AH1895" s="38" t="str">
        <f>IF('query (10)'!AF1895="","",IFERROR(VALUE('query (10)'!AF1895),""))</f>
        <v/>
      </c>
      <c r="AI1895" s="38" t="str">
        <f>IF('query (10)'!AG1895="","",TRIM('query (10)'!AG1895))</f>
        <v/>
      </c>
      <c r="AJ1895" s="38" t="str">
        <f>IF('query (10)'!AH1895="","",IFERROR(VALUE('query (10)'!AH1895),""))</f>
        <v/>
      </c>
      <c r="AK1895" s="38" t="str">
        <f>IF('query (10)'!AI1895="","",TRIM('query (10)'!AI1895))</f>
        <v/>
      </c>
      <c r="AL1895" s="42">
        <f t="shared" si="145"/>
        <v>2026</v>
      </c>
      <c r="AM1895" s="42" t="str">
        <f t="shared" si="146"/>
        <v>2026-08</v>
      </c>
      <c r="AN1895" s="42" t="str">
        <f t="shared" ca="1" si="147"/>
        <v>ON_SCHEDULE</v>
      </c>
      <c r="AO1895" s="42" t="str">
        <f t="shared" si="148"/>
        <v>GR-721 | OUTER RING RACEWAY GRINDING MACHINE. | MCB3 | WORK HEAD | Time-based Maintenance | Mechanical | Part Change | Medium | Change belt work head to cycle pm. 
model : 7M-800 | BELT | 7M800 | เจษฎา ผิวบาง</v>
      </c>
      <c r="AP1895" s="42" t="str">
        <f>_xlfn.TEXTJOIN("; ",TRUE,IF(COUNTA('query (10)'!A1895:AK1895)&lt;=6,"NEAR_EMPTY_ROW",""),IF($K1895="","MISSING_STATUS",""),IF(AND($K1895="เสร็จสิ้น",$Z1895=""),"DONE_NO_ACTUAL_DATE",""),IF(AND($I1895="Condition-based Maintenance",$AH1895=""),"CBM_NO_MEASUREMENT",""),IF(OR($X1895="",$X1895=0),"INVALID_PERIOD",""),IF(AND($AA1895&lt;&gt;"",$AB1895&lt;&gt;"",$AB1895&lt;$AA1895),"DATE_SEQUENCE_ERROR",""),IF(AND($AB1895&lt;&gt;"",$AB1895&gt;DATE(2030,12,31)),"DATE_OUTLIER",""),IF($C1895="","MISSING_QRCODE",""),IF($J1895="UNKNOWN","UNKNOWN_PM_TYPE",""),IF($L1895="UNKNOWN","UNKNOWN_STATUS",""))</f>
        <v/>
      </c>
      <c r="AQ1895" s="42" t="str">
        <f t="shared" si="149"/>
        <v>NO</v>
      </c>
    </row>
    <row r="1896" spans="1:43" x14ac:dyDescent="0.3">
      <c r="A1896" s="38">
        <f>IF('query (10)'!A1896="","",'query (10)'!A1896)</f>
        <v>2104</v>
      </c>
      <c r="B1896" s="38" t="str">
        <f>IF('query (10)'!B1896="","",'query (10)'!B1896)</f>
        <v/>
      </c>
      <c r="C1896" s="38" t="str">
        <f>TRIM(UPPER('query (10)'!M1896))</f>
        <v>GR-122</v>
      </c>
      <c r="D1896" s="38" t="str">
        <f>TRIM(UPPER(IFERROR(_xlfn.TEXTBEFORE('query (10)'!L1896,"("),'query (10)'!L1896)))</f>
        <v>INNER RING BORE GRINDING M/C</v>
      </c>
      <c r="E1896" s="38" t="str">
        <f>IFERROR(TRIM(UPPER(_xlfn.TEXTBEFORE(_xlfn.TEXTAFTER('query (10)'!L1896,"("),")"))),"")</f>
        <v/>
      </c>
      <c r="F1896" s="38" t="str">
        <f>TRIM('query (10)'!K1896)</f>
        <v>MCB1</v>
      </c>
      <c r="G1896" s="38" t="str">
        <f>IF('query (10)'!J1896="","",'query (10)'!J1896)</f>
        <v>Work head</v>
      </c>
      <c r="H1896" s="38" t="str">
        <f>TRIM(UPPER('query (10)'!J1896))</f>
        <v>WORK HEAD</v>
      </c>
      <c r="I1896" s="38" t="str">
        <f>IF('query (10)'!F1896="","",'query (10)'!F1896)</f>
        <v>Time-based Maintenance</v>
      </c>
      <c r="J1896" s="38" t="str">
        <f>IF('query (10)'!F1896="","",IFERROR(INDEX(Cleaning_Rules!$B$14:$B$17,MATCH(TRIM('query (10)'!F1896),Cleaning_Rules!$A$14:$A$17,0)),"UNKNOWN"))</f>
        <v>TBM</v>
      </c>
      <c r="K1896" s="38" t="str">
        <f>IF('query (10)'!G1896="","",'query (10)'!G1896)</f>
        <v>แก้ไขแผน</v>
      </c>
      <c r="L1896" s="38" t="str">
        <f>IF('query (10)'!G1896="","MISSING",IFERROR(INDEX(Cleaning_Rules!$B$5:$B$10,MATCH(TRIM('query (10)'!G1896),Cleaning_Rules!$A$5:$A$10,0)),"UNKNOWN"))</f>
        <v>PLAN_REVISED</v>
      </c>
      <c r="M1896" s="38" t="str">
        <f>IF('query (10)'!I1896="","",'query (10)'!I1896)</f>
        <v>Mechanical</v>
      </c>
      <c r="N1896" s="38" t="str">
        <f>IF('query (10)'!O1896="","",'query (10)'!O1896)</f>
        <v>Part Change</v>
      </c>
      <c r="O1896" s="38" t="str">
        <f>IF('query (10)'!P1896="","",'query (10)'!P1896)</f>
        <v>Medium</v>
      </c>
      <c r="P1896" s="38" t="str">
        <f>IF('query (10)'!N1896="","",'query (10)'!N1896)</f>
        <v>Change belt work head to cycle pm. 
model : 7M-800</v>
      </c>
      <c r="Q1896" s="38" t="str">
        <f>TRIM('query (10)'!N1896)</f>
        <v>Change belt work head to cycle pm. 
model : 7M-800</v>
      </c>
      <c r="R1896" s="38" t="str">
        <f>TRIM(UPPER('query (10)'!R1896))</f>
        <v>BELT</v>
      </c>
      <c r="S1896" s="38" t="str">
        <f>TRIM(UPPER('query (10)'!S1896))</f>
        <v>7M800</v>
      </c>
      <c r="T1896" s="38" t="str">
        <f>IF('query (10)'!Q1896="","",TRIM(UPPER('query (10)'!Q1896)))</f>
        <v/>
      </c>
      <c r="U1896" s="38" t="str">
        <f>IF('query (10)'!T1896="","",'query (10)'!T1896)</f>
        <v/>
      </c>
      <c r="V1896" s="39" t="str">
        <f>IF('query (10)'!T1896="","",IFERROR(VALUE('query (10)'!T1896),""))</f>
        <v/>
      </c>
      <c r="W1896" s="40">
        <f>IF('query (10)'!U1896="","",'query (10)'!U1896)</f>
        <v>0</v>
      </c>
      <c r="X1896" s="39">
        <f>IF('query (10)'!V1896="","",'query (10)'!V1896)</f>
        <v>365</v>
      </c>
      <c r="Y1896" s="41">
        <f>IF('query (10)'!W1896="","",'query (10)'!W1896)</f>
        <v>46262</v>
      </c>
      <c r="Z1896" s="41" t="str">
        <f>IF('query (10)'!X1896="","",'query (10)'!X1896)</f>
        <v/>
      </c>
      <c r="AA1896" s="41">
        <f>IF('query (10)'!Y1896="","",'query (10)'!Y1896)</f>
        <v>46262</v>
      </c>
      <c r="AB1896" s="41">
        <f>IF('query (10)'!Z1896="","",'query (10)'!Z1896)</f>
        <v>46627</v>
      </c>
      <c r="AC1896" s="38" t="str">
        <f>IF(OR('query (10)'!AA1896="",COUNTIF(Cleaning_Rules!$A$21:$A$26,TRIM('query (10)'!AA1896))&gt;0),"",TRIM('query (10)'!AA1896))</f>
        <v/>
      </c>
      <c r="AD1896" s="38" t="str">
        <f>IF('query (10)'!AB1896="","",TRIM(IFERROR(_xlfn.TEXTBEFORE('query (10)'!AB1896,"("),'query (10)'!AB1896)))</f>
        <v/>
      </c>
      <c r="AE1896" s="38" t="str">
        <f>IFERROR(LOWER(TRIM(_xlfn.TEXTBEFORE(_xlfn.TEXTAFTER('query (10)'!AB1896,"("),")"))),"")</f>
        <v/>
      </c>
      <c r="AF1896" s="38" t="str">
        <f>IF('query (10)'!AD1896="","",TRIM('query (10)'!AD1896))</f>
        <v>เจษฎา ผิวบาง</v>
      </c>
      <c r="AG1896" s="38" t="str">
        <f>IF('query (10)'!AE1896="","",TRIM('query (10)'!AE1896))</f>
        <v>เจษฎา ผิวบาง</v>
      </c>
      <c r="AH1896" s="38" t="str">
        <f>IF('query (10)'!AF1896="","",IFERROR(VALUE('query (10)'!AF1896),""))</f>
        <v/>
      </c>
      <c r="AI1896" s="38" t="str">
        <f>IF('query (10)'!AG1896="","",TRIM('query (10)'!AG1896))</f>
        <v/>
      </c>
      <c r="AJ1896" s="38" t="str">
        <f>IF('query (10)'!AH1896="","",IFERROR(VALUE('query (10)'!AH1896),""))</f>
        <v/>
      </c>
      <c r="AK1896" s="38" t="str">
        <f>IF('query (10)'!AI1896="","",TRIM('query (10)'!AI1896))</f>
        <v/>
      </c>
      <c r="AL1896" s="42">
        <f t="shared" si="145"/>
        <v>2026</v>
      </c>
      <c r="AM1896" s="42" t="str">
        <f t="shared" si="146"/>
        <v>2026-08</v>
      </c>
      <c r="AN1896" s="42" t="str">
        <f t="shared" ca="1" si="147"/>
        <v>ON_SCHEDULE</v>
      </c>
      <c r="AO1896" s="42" t="str">
        <f t="shared" si="148"/>
        <v>GR-122 | INNER RING BORE GRINDING M/C | MCB1 | WORK HEAD | Time-based Maintenance | Mechanical | Part Change | Medium | Change belt work head to cycle pm. 
model : 7M-800 | BELT | 7M800 | เจษฎา ผิวบาง</v>
      </c>
      <c r="AP1896" s="42" t="str">
        <f>_xlfn.TEXTJOIN("; ",TRUE,IF(COUNTA('query (10)'!A1896:AK1896)&lt;=6,"NEAR_EMPTY_ROW",""),IF($K1896="","MISSING_STATUS",""),IF(AND($K1896="เสร็จสิ้น",$Z1896=""),"DONE_NO_ACTUAL_DATE",""),IF(AND($I1896="Condition-based Maintenance",$AH1896=""),"CBM_NO_MEASUREMENT",""),IF(OR($X1896="",$X1896=0),"INVALID_PERIOD",""),IF(AND($AA1896&lt;&gt;"",$AB1896&lt;&gt;"",$AB1896&lt;$AA1896),"DATE_SEQUENCE_ERROR",""),IF(AND($AB1896&lt;&gt;"",$AB1896&gt;DATE(2030,12,31)),"DATE_OUTLIER",""),IF($C1896="","MISSING_QRCODE",""),IF($J1896="UNKNOWN","UNKNOWN_PM_TYPE",""),IF($L1896="UNKNOWN","UNKNOWN_STATUS",""))</f>
        <v/>
      </c>
      <c r="AQ1896" s="42" t="str">
        <f t="shared" si="149"/>
        <v>NO</v>
      </c>
    </row>
    <row r="1897" spans="1:43" x14ac:dyDescent="0.3">
      <c r="A1897" s="38">
        <f>IF('query (10)'!A1897="","",'query (10)'!A1897)</f>
        <v>2105</v>
      </c>
      <c r="B1897" s="38" t="str">
        <f>IF('query (10)'!B1897="","",'query (10)'!B1897)</f>
        <v/>
      </c>
      <c r="C1897" s="38" t="str">
        <f>TRIM(UPPER('query (10)'!M1897))</f>
        <v>GR-926</v>
      </c>
      <c r="D1897" s="38" t="str">
        <f>TRIM(UPPER(IFERROR(_xlfn.TEXTBEFORE('query (10)'!L1897,"("),'query (10)'!L1897)))</f>
        <v>INNER RING BORE GRINDING MACHINE.</v>
      </c>
      <c r="E1897" s="38" t="str">
        <f>IFERROR(TRIM(UPPER(_xlfn.TEXTBEFORE(_xlfn.TEXTAFTER('query (10)'!L1897,"("),")"))),"")</f>
        <v>GR-426</v>
      </c>
      <c r="F1897" s="38" t="str">
        <f>TRIM('query (10)'!K1897)</f>
        <v>MCB2</v>
      </c>
      <c r="G1897" s="38" t="str">
        <f>IF('query (10)'!J1897="","",'query (10)'!J1897)</f>
        <v>Work head</v>
      </c>
      <c r="H1897" s="38" t="str">
        <f>TRIM(UPPER('query (10)'!J1897))</f>
        <v>WORK HEAD</v>
      </c>
      <c r="I1897" s="38" t="str">
        <f>IF('query (10)'!F1897="","",'query (10)'!F1897)</f>
        <v>Time-based Maintenance</v>
      </c>
      <c r="J1897" s="38" t="str">
        <f>IF('query (10)'!F1897="","",IFERROR(INDEX(Cleaning_Rules!$B$14:$B$17,MATCH(TRIM('query (10)'!F1897),Cleaning_Rules!$A$14:$A$17,0)),"UNKNOWN"))</f>
        <v>TBM</v>
      </c>
      <c r="K1897" s="38" t="str">
        <f>IF('query (10)'!G1897="","",'query (10)'!G1897)</f>
        <v>แก้ไขแผน</v>
      </c>
      <c r="L1897" s="38" t="str">
        <f>IF('query (10)'!G1897="","MISSING",IFERROR(INDEX(Cleaning_Rules!$B$5:$B$10,MATCH(TRIM('query (10)'!G1897),Cleaning_Rules!$A$5:$A$10,0)),"UNKNOWN"))</f>
        <v>PLAN_REVISED</v>
      </c>
      <c r="M1897" s="38" t="str">
        <f>IF('query (10)'!I1897="","",'query (10)'!I1897)</f>
        <v>Mechanical</v>
      </c>
      <c r="N1897" s="38" t="str">
        <f>IF('query (10)'!O1897="","",'query (10)'!O1897)</f>
        <v>Part Change</v>
      </c>
      <c r="O1897" s="38" t="str">
        <f>IF('query (10)'!P1897="","",'query (10)'!P1897)</f>
        <v>Medium</v>
      </c>
      <c r="P1897" s="38" t="str">
        <f>IF('query (10)'!N1897="","",'query (10)'!N1897)</f>
        <v>Change belt work head to cycle pm. 
model : 7M-800</v>
      </c>
      <c r="Q1897" s="38" t="str">
        <f>TRIM('query (10)'!N1897)</f>
        <v>Change belt work head to cycle pm. 
model : 7M-800</v>
      </c>
      <c r="R1897" s="38" t="str">
        <f>TRIM(UPPER('query (10)'!R1897))</f>
        <v>BELT</v>
      </c>
      <c r="S1897" s="38" t="str">
        <f>TRIM(UPPER('query (10)'!S1897))</f>
        <v>7M800</v>
      </c>
      <c r="T1897" s="38" t="str">
        <f>IF('query (10)'!Q1897="","",TRIM(UPPER('query (10)'!Q1897)))</f>
        <v/>
      </c>
      <c r="U1897" s="38" t="str">
        <f>IF('query (10)'!T1897="","",'query (10)'!T1897)</f>
        <v/>
      </c>
      <c r="V1897" s="39" t="str">
        <f>IF('query (10)'!T1897="","",IFERROR(VALUE('query (10)'!T1897),""))</f>
        <v/>
      </c>
      <c r="W1897" s="40">
        <f>IF('query (10)'!U1897="","",'query (10)'!U1897)</f>
        <v>0</v>
      </c>
      <c r="X1897" s="39">
        <f>IF('query (10)'!V1897="","",'query (10)'!V1897)</f>
        <v>365</v>
      </c>
      <c r="Y1897" s="41">
        <f>IF('query (10)'!W1897="","",'query (10)'!W1897)</f>
        <v>46262</v>
      </c>
      <c r="Z1897" s="41" t="str">
        <f>IF('query (10)'!X1897="","",'query (10)'!X1897)</f>
        <v/>
      </c>
      <c r="AA1897" s="41">
        <f>IF('query (10)'!Y1897="","",'query (10)'!Y1897)</f>
        <v>46262</v>
      </c>
      <c r="AB1897" s="41">
        <f>IF('query (10)'!Z1897="","",'query (10)'!Z1897)</f>
        <v>46627</v>
      </c>
      <c r="AC1897" s="38" t="str">
        <f>IF(OR('query (10)'!AA1897="",COUNTIF(Cleaning_Rules!$A$21:$A$26,TRIM('query (10)'!AA1897))&gt;0),"",TRIM('query (10)'!AA1897))</f>
        <v/>
      </c>
      <c r="AD1897" s="38" t="str">
        <f>IF('query (10)'!AB1897="","",TRIM(IFERROR(_xlfn.TEXTBEFORE('query (10)'!AB1897,"("),'query (10)'!AB1897)))</f>
        <v/>
      </c>
      <c r="AE1897" s="38" t="str">
        <f>IFERROR(LOWER(TRIM(_xlfn.TEXTBEFORE(_xlfn.TEXTAFTER('query (10)'!AB1897,"("),")"))),"")</f>
        <v/>
      </c>
      <c r="AF1897" s="38" t="str">
        <f>IF('query (10)'!AD1897="","",TRIM('query (10)'!AD1897))</f>
        <v>เจษฎา ผิวบาง</v>
      </c>
      <c r="AG1897" s="38" t="str">
        <f>IF('query (10)'!AE1897="","",TRIM('query (10)'!AE1897))</f>
        <v>เจษฎา ผิวบาง</v>
      </c>
      <c r="AH1897" s="38" t="str">
        <f>IF('query (10)'!AF1897="","",IFERROR(VALUE('query (10)'!AF1897),""))</f>
        <v/>
      </c>
      <c r="AI1897" s="38" t="str">
        <f>IF('query (10)'!AG1897="","",TRIM('query (10)'!AG1897))</f>
        <v/>
      </c>
      <c r="AJ1897" s="38" t="str">
        <f>IF('query (10)'!AH1897="","",IFERROR(VALUE('query (10)'!AH1897),""))</f>
        <v/>
      </c>
      <c r="AK1897" s="38" t="str">
        <f>IF('query (10)'!AI1897="","",TRIM('query (10)'!AI1897))</f>
        <v/>
      </c>
      <c r="AL1897" s="42">
        <f t="shared" si="145"/>
        <v>2026</v>
      </c>
      <c r="AM1897" s="42" t="str">
        <f t="shared" si="146"/>
        <v>2026-08</v>
      </c>
      <c r="AN1897" s="42" t="str">
        <f t="shared" ca="1" si="147"/>
        <v>ON_SCHEDULE</v>
      </c>
      <c r="AO1897" s="42" t="str">
        <f t="shared" si="148"/>
        <v>GR-926 | INNER RING BORE GRINDING MACHINE. | GR-426 | MCB2 | WORK HEAD | Time-based Maintenance | Mechanical | Part Change | Medium | Change belt work head to cycle pm. 
model : 7M-800 | BELT | 7M800 | เจษฎา ผิวบาง</v>
      </c>
      <c r="AP1897" s="42" t="str">
        <f>_xlfn.TEXTJOIN("; ",TRUE,IF(COUNTA('query (10)'!A1897:AK1897)&lt;=6,"NEAR_EMPTY_ROW",""),IF($K1897="","MISSING_STATUS",""),IF(AND($K1897="เสร็จสิ้น",$Z1897=""),"DONE_NO_ACTUAL_DATE",""),IF(AND($I1897="Condition-based Maintenance",$AH1897=""),"CBM_NO_MEASUREMENT",""),IF(OR($X1897="",$X1897=0),"INVALID_PERIOD",""),IF(AND($AA1897&lt;&gt;"",$AB1897&lt;&gt;"",$AB1897&lt;$AA1897),"DATE_SEQUENCE_ERROR",""),IF(AND($AB1897&lt;&gt;"",$AB1897&gt;DATE(2030,12,31)),"DATE_OUTLIER",""),IF($C1897="","MISSING_QRCODE",""),IF($J1897="UNKNOWN","UNKNOWN_PM_TYPE",""),IF($L1897="UNKNOWN","UNKNOWN_STATUS",""))</f>
        <v/>
      </c>
      <c r="AQ1897" s="42" t="str">
        <f t="shared" si="149"/>
        <v>NO</v>
      </c>
    </row>
    <row r="1898" spans="1:43" x14ac:dyDescent="0.3">
      <c r="A1898" s="38">
        <f>IF('query (10)'!A1898="","",'query (10)'!A1898)</f>
        <v>2106</v>
      </c>
      <c r="B1898" s="38" t="str">
        <f>IF('query (10)'!B1898="","",'query (10)'!B1898)</f>
        <v/>
      </c>
      <c r="C1898" s="38" t="str">
        <f>TRIM(UPPER('query (10)'!M1898))</f>
        <v>GR-925</v>
      </c>
      <c r="D1898" s="38" t="str">
        <f>TRIM(UPPER(IFERROR(_xlfn.TEXTBEFORE('query (10)'!L1898,"("),'query (10)'!L1898)))</f>
        <v>INNER RING BORE GRINDING MACHINE.</v>
      </c>
      <c r="E1898" s="38" t="str">
        <f>IFERROR(TRIM(UPPER(_xlfn.TEXTBEFORE(_xlfn.TEXTAFTER('query (10)'!L1898,"("),")"))),"")</f>
        <v>GR-716</v>
      </c>
      <c r="F1898" s="38" t="str">
        <f>TRIM('query (10)'!K1898)</f>
        <v>MCB3</v>
      </c>
      <c r="G1898" s="38" t="str">
        <f>IF('query (10)'!J1898="","",'query (10)'!J1898)</f>
        <v>Work head</v>
      </c>
      <c r="H1898" s="38" t="str">
        <f>TRIM(UPPER('query (10)'!J1898))</f>
        <v>WORK HEAD</v>
      </c>
      <c r="I1898" s="38" t="str">
        <f>IF('query (10)'!F1898="","",'query (10)'!F1898)</f>
        <v>Time-based Maintenance</v>
      </c>
      <c r="J1898" s="38" t="str">
        <f>IF('query (10)'!F1898="","",IFERROR(INDEX(Cleaning_Rules!$B$14:$B$17,MATCH(TRIM('query (10)'!F1898),Cleaning_Rules!$A$14:$A$17,0)),"UNKNOWN"))</f>
        <v>TBM</v>
      </c>
      <c r="K1898" s="38" t="str">
        <f>IF('query (10)'!G1898="","",'query (10)'!G1898)</f>
        <v>แก้ไขแผน</v>
      </c>
      <c r="L1898" s="38" t="str">
        <f>IF('query (10)'!G1898="","MISSING",IFERROR(INDEX(Cleaning_Rules!$B$5:$B$10,MATCH(TRIM('query (10)'!G1898),Cleaning_Rules!$A$5:$A$10,0)),"UNKNOWN"))</f>
        <v>PLAN_REVISED</v>
      </c>
      <c r="M1898" s="38" t="str">
        <f>IF('query (10)'!I1898="","",'query (10)'!I1898)</f>
        <v>Mechanical</v>
      </c>
      <c r="N1898" s="38" t="str">
        <f>IF('query (10)'!O1898="","",'query (10)'!O1898)</f>
        <v>Part Change</v>
      </c>
      <c r="O1898" s="38" t="str">
        <f>IF('query (10)'!P1898="","",'query (10)'!P1898)</f>
        <v>Medium</v>
      </c>
      <c r="P1898" s="38" t="str">
        <f>IF('query (10)'!N1898="","",'query (10)'!N1898)</f>
        <v>Change belt work head to cycle pm. 
model : 7M-800</v>
      </c>
      <c r="Q1898" s="38" t="str">
        <f>TRIM('query (10)'!N1898)</f>
        <v>Change belt work head to cycle pm. 
model : 7M-800</v>
      </c>
      <c r="R1898" s="38" t="str">
        <f>TRIM(UPPER('query (10)'!R1898))</f>
        <v>BELT</v>
      </c>
      <c r="S1898" s="38" t="str">
        <f>TRIM(UPPER('query (10)'!S1898))</f>
        <v>7M800</v>
      </c>
      <c r="T1898" s="38" t="str">
        <f>IF('query (10)'!Q1898="","",TRIM(UPPER('query (10)'!Q1898)))</f>
        <v/>
      </c>
      <c r="U1898" s="38" t="str">
        <f>IF('query (10)'!T1898="","",'query (10)'!T1898)</f>
        <v/>
      </c>
      <c r="V1898" s="39" t="str">
        <f>IF('query (10)'!T1898="","",IFERROR(VALUE('query (10)'!T1898),""))</f>
        <v/>
      </c>
      <c r="W1898" s="40">
        <f>IF('query (10)'!U1898="","",'query (10)'!U1898)</f>
        <v>0</v>
      </c>
      <c r="X1898" s="39">
        <f>IF('query (10)'!V1898="","",'query (10)'!V1898)</f>
        <v>365</v>
      </c>
      <c r="Y1898" s="41">
        <f>IF('query (10)'!W1898="","",'query (10)'!W1898)</f>
        <v>46262</v>
      </c>
      <c r="Z1898" s="41" t="str">
        <f>IF('query (10)'!X1898="","",'query (10)'!X1898)</f>
        <v/>
      </c>
      <c r="AA1898" s="41">
        <f>IF('query (10)'!Y1898="","",'query (10)'!Y1898)</f>
        <v>46262</v>
      </c>
      <c r="AB1898" s="41">
        <f>IF('query (10)'!Z1898="","",'query (10)'!Z1898)</f>
        <v>46627</v>
      </c>
      <c r="AC1898" s="38" t="str">
        <f>IF(OR('query (10)'!AA1898="",COUNTIF(Cleaning_Rules!$A$21:$A$26,TRIM('query (10)'!AA1898))&gt;0),"",TRIM('query (10)'!AA1898))</f>
        <v/>
      </c>
      <c r="AD1898" s="38" t="str">
        <f>IF('query (10)'!AB1898="","",TRIM(IFERROR(_xlfn.TEXTBEFORE('query (10)'!AB1898,"("),'query (10)'!AB1898)))</f>
        <v/>
      </c>
      <c r="AE1898" s="38" t="str">
        <f>IFERROR(LOWER(TRIM(_xlfn.TEXTBEFORE(_xlfn.TEXTAFTER('query (10)'!AB1898,"("),")"))),"")</f>
        <v/>
      </c>
      <c r="AF1898" s="38" t="str">
        <f>IF('query (10)'!AD1898="","",TRIM('query (10)'!AD1898))</f>
        <v>เจษฎา ผิวบาง</v>
      </c>
      <c r="AG1898" s="38" t="str">
        <f>IF('query (10)'!AE1898="","",TRIM('query (10)'!AE1898))</f>
        <v>เจษฎา ผิวบาง</v>
      </c>
      <c r="AH1898" s="38" t="str">
        <f>IF('query (10)'!AF1898="","",IFERROR(VALUE('query (10)'!AF1898),""))</f>
        <v/>
      </c>
      <c r="AI1898" s="38" t="str">
        <f>IF('query (10)'!AG1898="","",TRIM('query (10)'!AG1898))</f>
        <v/>
      </c>
      <c r="AJ1898" s="38" t="str">
        <f>IF('query (10)'!AH1898="","",IFERROR(VALUE('query (10)'!AH1898),""))</f>
        <v/>
      </c>
      <c r="AK1898" s="38" t="str">
        <f>IF('query (10)'!AI1898="","",TRIM('query (10)'!AI1898))</f>
        <v/>
      </c>
      <c r="AL1898" s="42">
        <f t="shared" si="145"/>
        <v>2026</v>
      </c>
      <c r="AM1898" s="42" t="str">
        <f t="shared" si="146"/>
        <v>2026-08</v>
      </c>
      <c r="AN1898" s="42" t="str">
        <f t="shared" ca="1" si="147"/>
        <v>ON_SCHEDULE</v>
      </c>
      <c r="AO1898" s="42" t="str">
        <f t="shared" si="148"/>
        <v>GR-925 | INNER RING BORE GRINDING MACHINE. | GR-716 | MCB3 | WORK HEAD | Time-based Maintenance | Mechanical | Part Change | Medium | Change belt work head to cycle pm. 
model : 7M-800 | BELT | 7M800 | เจษฎา ผิวบาง</v>
      </c>
      <c r="AP1898" s="42" t="str">
        <f>_xlfn.TEXTJOIN("; ",TRUE,IF(COUNTA('query (10)'!A1898:AK1898)&lt;=6,"NEAR_EMPTY_ROW",""),IF($K1898="","MISSING_STATUS",""),IF(AND($K1898="เสร็จสิ้น",$Z1898=""),"DONE_NO_ACTUAL_DATE",""),IF(AND($I1898="Condition-based Maintenance",$AH1898=""),"CBM_NO_MEASUREMENT",""),IF(OR($X1898="",$X1898=0),"INVALID_PERIOD",""),IF(AND($AA1898&lt;&gt;"",$AB1898&lt;&gt;"",$AB1898&lt;$AA1898),"DATE_SEQUENCE_ERROR",""),IF(AND($AB1898&lt;&gt;"",$AB1898&gt;DATE(2030,12,31)),"DATE_OUTLIER",""),IF($C1898="","MISSING_QRCODE",""),IF($J1898="UNKNOWN","UNKNOWN_PM_TYPE",""),IF($L1898="UNKNOWN","UNKNOWN_STATUS",""))</f>
        <v/>
      </c>
      <c r="AQ1898" s="42" t="str">
        <f t="shared" si="149"/>
        <v>NO</v>
      </c>
    </row>
    <row r="1899" spans="1:43" x14ac:dyDescent="0.3">
      <c r="A1899" s="38">
        <f>IF('query (10)'!A1899="","",'query (10)'!A1899)</f>
        <v>2107</v>
      </c>
      <c r="B1899" s="38" t="str">
        <f>IF('query (10)'!B1899="","",'query (10)'!B1899)</f>
        <v/>
      </c>
      <c r="C1899" s="38" t="str">
        <f>TRIM(UPPER('query (10)'!M1899))</f>
        <v>GR-120</v>
      </c>
      <c r="D1899" s="38" t="str">
        <f>TRIM(UPPER(IFERROR(_xlfn.TEXTBEFORE('query (10)'!L1899,"("),'query (10)'!L1899)))</f>
        <v>INNER RING RACEWAY GRINDING M/C</v>
      </c>
      <c r="E1899" s="38" t="str">
        <f>IFERROR(TRIM(UPPER(_xlfn.TEXTBEFORE(_xlfn.TEXTAFTER('query (10)'!L1899,"("),")"))),"")</f>
        <v/>
      </c>
      <c r="F1899" s="38" t="str">
        <f>TRIM('query (10)'!K1899)</f>
        <v>MCB1</v>
      </c>
      <c r="G1899" s="38" t="str">
        <f>IF('query (10)'!J1899="","",'query (10)'!J1899)</f>
        <v>Dresser</v>
      </c>
      <c r="H1899" s="38" t="str">
        <f>TRIM(UPPER('query (10)'!J1899))</f>
        <v>DRESSER</v>
      </c>
      <c r="I1899" s="38" t="str">
        <f>IF('query (10)'!F1899="","",'query (10)'!F1899)</f>
        <v>Time-based Maintenance</v>
      </c>
      <c r="J1899" s="38" t="str">
        <f>IF('query (10)'!F1899="","",IFERROR(INDEX(Cleaning_Rules!$B$14:$B$17,MATCH(TRIM('query (10)'!F1899),Cleaning_Rules!$A$14:$A$17,0)),"UNKNOWN"))</f>
        <v>TBM</v>
      </c>
      <c r="K1899" s="38" t="str">
        <f>IF('query (10)'!G1899="","",'query (10)'!G1899)</f>
        <v>แก้ไขแผน</v>
      </c>
      <c r="L1899" s="38" t="str">
        <f>IF('query (10)'!G1899="","MISSING",IFERROR(INDEX(Cleaning_Rules!$B$5:$B$10,MATCH(TRIM('query (10)'!G1899),Cleaning_Rules!$A$5:$A$10,0)),"UNKNOWN"))</f>
        <v>PLAN_REVISED</v>
      </c>
      <c r="M1899" s="38" t="str">
        <f>IF('query (10)'!I1899="","",'query (10)'!I1899)</f>
        <v>Mechanical</v>
      </c>
      <c r="N1899" s="38" t="str">
        <f>IF('query (10)'!O1899="","",'query (10)'!O1899)</f>
        <v>Part Change</v>
      </c>
      <c r="O1899" s="38" t="str">
        <f>IF('query (10)'!P1899="","",'query (10)'!P1899)</f>
        <v>Medium</v>
      </c>
      <c r="P1899" s="38" t="str">
        <f>IF('query (10)'!N1899="","",'query (10)'!N1899)</f>
        <v>Change belt dresser to cycle pm. 
model : 7M-800</v>
      </c>
      <c r="Q1899" s="38" t="str">
        <f>TRIM('query (10)'!N1899)</f>
        <v>Change belt dresser to cycle pm. 
model : 7M-800</v>
      </c>
      <c r="R1899" s="38" t="str">
        <f>TRIM(UPPER('query (10)'!R1899))</f>
        <v>BELT</v>
      </c>
      <c r="S1899" s="38" t="str">
        <f>TRIM(UPPER('query (10)'!S1899))</f>
        <v>7M800</v>
      </c>
      <c r="T1899" s="38" t="str">
        <f>IF('query (10)'!Q1899="","",TRIM(UPPER('query (10)'!Q1899)))</f>
        <v/>
      </c>
      <c r="U1899" s="38" t="str">
        <f>IF('query (10)'!T1899="","",'query (10)'!T1899)</f>
        <v/>
      </c>
      <c r="V1899" s="39" t="str">
        <f>IF('query (10)'!T1899="","",IFERROR(VALUE('query (10)'!T1899),""))</f>
        <v/>
      </c>
      <c r="W1899" s="40">
        <f>IF('query (10)'!U1899="","",'query (10)'!U1899)</f>
        <v>0</v>
      </c>
      <c r="X1899" s="39">
        <f>IF('query (10)'!V1899="","",'query (10)'!V1899)</f>
        <v>365</v>
      </c>
      <c r="Y1899" s="41">
        <f>IF('query (10)'!W1899="","",'query (10)'!W1899)</f>
        <v>46262</v>
      </c>
      <c r="Z1899" s="41" t="str">
        <f>IF('query (10)'!X1899="","",'query (10)'!X1899)</f>
        <v/>
      </c>
      <c r="AA1899" s="41">
        <f>IF('query (10)'!Y1899="","",'query (10)'!Y1899)</f>
        <v>46262</v>
      </c>
      <c r="AB1899" s="41">
        <f>IF('query (10)'!Z1899="","",'query (10)'!Z1899)</f>
        <v>46627</v>
      </c>
      <c r="AC1899" s="38" t="str">
        <f>IF(OR('query (10)'!AA1899="",COUNTIF(Cleaning_Rules!$A$21:$A$26,TRIM('query (10)'!AA1899))&gt;0),"",TRIM('query (10)'!AA1899))</f>
        <v/>
      </c>
      <c r="AD1899" s="38" t="str">
        <f>IF('query (10)'!AB1899="","",TRIM(IFERROR(_xlfn.TEXTBEFORE('query (10)'!AB1899,"("),'query (10)'!AB1899)))</f>
        <v/>
      </c>
      <c r="AE1899" s="38" t="str">
        <f>IFERROR(LOWER(TRIM(_xlfn.TEXTBEFORE(_xlfn.TEXTAFTER('query (10)'!AB1899,"("),")"))),"")</f>
        <v/>
      </c>
      <c r="AF1899" s="38" t="str">
        <f>IF('query (10)'!AD1899="","",TRIM('query (10)'!AD1899))</f>
        <v>เจษฎา ผิวบาง</v>
      </c>
      <c r="AG1899" s="38" t="str">
        <f>IF('query (10)'!AE1899="","",TRIM('query (10)'!AE1899))</f>
        <v>เจษฎา ผิวบาง</v>
      </c>
      <c r="AH1899" s="38" t="str">
        <f>IF('query (10)'!AF1899="","",IFERROR(VALUE('query (10)'!AF1899),""))</f>
        <v/>
      </c>
      <c r="AI1899" s="38" t="str">
        <f>IF('query (10)'!AG1899="","",TRIM('query (10)'!AG1899))</f>
        <v/>
      </c>
      <c r="AJ1899" s="38" t="str">
        <f>IF('query (10)'!AH1899="","",IFERROR(VALUE('query (10)'!AH1899),""))</f>
        <v/>
      </c>
      <c r="AK1899" s="38" t="str">
        <f>IF('query (10)'!AI1899="","",TRIM('query (10)'!AI1899))</f>
        <v/>
      </c>
      <c r="AL1899" s="42">
        <f t="shared" si="145"/>
        <v>2026</v>
      </c>
      <c r="AM1899" s="42" t="str">
        <f t="shared" si="146"/>
        <v>2026-08</v>
      </c>
      <c r="AN1899" s="42" t="str">
        <f t="shared" ca="1" si="147"/>
        <v>ON_SCHEDULE</v>
      </c>
      <c r="AO1899" s="42" t="str">
        <f t="shared" si="148"/>
        <v>GR-120 | INNER RING RACEWAY GRINDING M/C | MCB1 | DRESSER | Time-based Maintenance | Mechanical | Part Change | Medium | Change belt dresser to cycle pm. 
model : 7M-800 | BELT | 7M800 | เจษฎา ผิวบาง</v>
      </c>
      <c r="AP1899" s="42" t="str">
        <f>_xlfn.TEXTJOIN("; ",TRUE,IF(COUNTA('query (10)'!A1899:AK1899)&lt;=6,"NEAR_EMPTY_ROW",""),IF($K1899="","MISSING_STATUS",""),IF(AND($K1899="เสร็จสิ้น",$Z1899=""),"DONE_NO_ACTUAL_DATE",""),IF(AND($I1899="Condition-based Maintenance",$AH1899=""),"CBM_NO_MEASUREMENT",""),IF(OR($X1899="",$X1899=0),"INVALID_PERIOD",""),IF(AND($AA1899&lt;&gt;"",$AB1899&lt;&gt;"",$AB1899&lt;$AA1899),"DATE_SEQUENCE_ERROR",""),IF(AND($AB1899&lt;&gt;"",$AB1899&gt;DATE(2030,12,31)),"DATE_OUTLIER",""),IF($C1899="","MISSING_QRCODE",""),IF($J1899="UNKNOWN","UNKNOWN_PM_TYPE",""),IF($L1899="UNKNOWN","UNKNOWN_STATUS",""))</f>
        <v/>
      </c>
      <c r="AQ1899" s="42" t="str">
        <f t="shared" si="149"/>
        <v>NO</v>
      </c>
    </row>
    <row r="1900" spans="1:43" x14ac:dyDescent="0.3">
      <c r="A1900" s="38">
        <f>IF('query (10)'!A1900="","",'query (10)'!A1900)</f>
        <v>2108</v>
      </c>
      <c r="B1900" s="38" t="str">
        <f>IF('query (10)'!B1900="","",'query (10)'!B1900)</f>
        <v/>
      </c>
      <c r="C1900" s="38" t="str">
        <f>TRIM(UPPER('query (10)'!M1900))</f>
        <v>GR-424</v>
      </c>
      <c r="D1900" s="38" t="str">
        <f>TRIM(UPPER(IFERROR(_xlfn.TEXTBEFORE('query (10)'!L1900,"("),'query (10)'!L1900)))</f>
        <v>INNER RING RACEWAY GRINDING MACHINE.</v>
      </c>
      <c r="E1900" s="38" t="str">
        <f>IFERROR(TRIM(UPPER(_xlfn.TEXTBEFORE(_xlfn.TEXTAFTER('query (10)'!L1900,"("),")"))),"")</f>
        <v/>
      </c>
      <c r="F1900" s="38" t="str">
        <f>TRIM('query (10)'!K1900)</f>
        <v>MCB2</v>
      </c>
      <c r="G1900" s="38" t="str">
        <f>IF('query (10)'!J1900="","",'query (10)'!J1900)</f>
        <v>Dresser</v>
      </c>
      <c r="H1900" s="38" t="str">
        <f>TRIM(UPPER('query (10)'!J1900))</f>
        <v>DRESSER</v>
      </c>
      <c r="I1900" s="38" t="str">
        <f>IF('query (10)'!F1900="","",'query (10)'!F1900)</f>
        <v>Time-based Maintenance</v>
      </c>
      <c r="J1900" s="38" t="str">
        <f>IF('query (10)'!F1900="","",IFERROR(INDEX(Cleaning_Rules!$B$14:$B$17,MATCH(TRIM('query (10)'!F1900),Cleaning_Rules!$A$14:$A$17,0)),"UNKNOWN"))</f>
        <v>TBM</v>
      </c>
      <c r="K1900" s="38" t="str">
        <f>IF('query (10)'!G1900="","",'query (10)'!G1900)</f>
        <v>แก้ไขแผน</v>
      </c>
      <c r="L1900" s="38" t="str">
        <f>IF('query (10)'!G1900="","MISSING",IFERROR(INDEX(Cleaning_Rules!$B$5:$B$10,MATCH(TRIM('query (10)'!G1900),Cleaning_Rules!$A$5:$A$10,0)),"UNKNOWN"))</f>
        <v>PLAN_REVISED</v>
      </c>
      <c r="M1900" s="38" t="str">
        <f>IF('query (10)'!I1900="","",'query (10)'!I1900)</f>
        <v>Mechanical</v>
      </c>
      <c r="N1900" s="38" t="str">
        <f>IF('query (10)'!O1900="","",'query (10)'!O1900)</f>
        <v>Part Change</v>
      </c>
      <c r="O1900" s="38" t="str">
        <f>IF('query (10)'!P1900="","",'query (10)'!P1900)</f>
        <v>Medium</v>
      </c>
      <c r="P1900" s="38" t="str">
        <f>IF('query (10)'!N1900="","",'query (10)'!N1900)</f>
        <v>Change belt dresser to cycle pm. 
model : 7M-800</v>
      </c>
      <c r="Q1900" s="38" t="str">
        <f>TRIM('query (10)'!N1900)</f>
        <v>Change belt dresser to cycle pm. 
model : 7M-800</v>
      </c>
      <c r="R1900" s="38" t="str">
        <f>TRIM(UPPER('query (10)'!R1900))</f>
        <v>BELT</v>
      </c>
      <c r="S1900" s="38" t="str">
        <f>TRIM(UPPER('query (10)'!S1900))</f>
        <v>7M800</v>
      </c>
      <c r="T1900" s="38" t="str">
        <f>IF('query (10)'!Q1900="","",TRIM(UPPER('query (10)'!Q1900)))</f>
        <v/>
      </c>
      <c r="U1900" s="38" t="str">
        <f>IF('query (10)'!T1900="","",'query (10)'!T1900)</f>
        <v/>
      </c>
      <c r="V1900" s="39" t="str">
        <f>IF('query (10)'!T1900="","",IFERROR(VALUE('query (10)'!T1900),""))</f>
        <v/>
      </c>
      <c r="W1900" s="40">
        <f>IF('query (10)'!U1900="","",'query (10)'!U1900)</f>
        <v>0</v>
      </c>
      <c r="X1900" s="39">
        <f>IF('query (10)'!V1900="","",'query (10)'!V1900)</f>
        <v>365</v>
      </c>
      <c r="Y1900" s="41">
        <f>IF('query (10)'!W1900="","",'query (10)'!W1900)</f>
        <v>46262</v>
      </c>
      <c r="Z1900" s="41" t="str">
        <f>IF('query (10)'!X1900="","",'query (10)'!X1900)</f>
        <v/>
      </c>
      <c r="AA1900" s="41">
        <f>IF('query (10)'!Y1900="","",'query (10)'!Y1900)</f>
        <v>46262</v>
      </c>
      <c r="AB1900" s="41">
        <f>IF('query (10)'!Z1900="","",'query (10)'!Z1900)</f>
        <v>46627</v>
      </c>
      <c r="AC1900" s="38" t="str">
        <f>IF(OR('query (10)'!AA1900="",COUNTIF(Cleaning_Rules!$A$21:$A$26,TRIM('query (10)'!AA1900))&gt;0),"",TRIM('query (10)'!AA1900))</f>
        <v/>
      </c>
      <c r="AD1900" s="38" t="str">
        <f>IF('query (10)'!AB1900="","",TRIM(IFERROR(_xlfn.TEXTBEFORE('query (10)'!AB1900,"("),'query (10)'!AB1900)))</f>
        <v/>
      </c>
      <c r="AE1900" s="38" t="str">
        <f>IFERROR(LOWER(TRIM(_xlfn.TEXTBEFORE(_xlfn.TEXTAFTER('query (10)'!AB1900,"("),")"))),"")</f>
        <v/>
      </c>
      <c r="AF1900" s="38" t="str">
        <f>IF('query (10)'!AD1900="","",TRIM('query (10)'!AD1900))</f>
        <v>เจษฎา ผิวบาง</v>
      </c>
      <c r="AG1900" s="38" t="str">
        <f>IF('query (10)'!AE1900="","",TRIM('query (10)'!AE1900))</f>
        <v>เจษฎา ผิวบาง</v>
      </c>
      <c r="AH1900" s="38" t="str">
        <f>IF('query (10)'!AF1900="","",IFERROR(VALUE('query (10)'!AF1900),""))</f>
        <v/>
      </c>
      <c r="AI1900" s="38" t="str">
        <f>IF('query (10)'!AG1900="","",TRIM('query (10)'!AG1900))</f>
        <v/>
      </c>
      <c r="AJ1900" s="38" t="str">
        <f>IF('query (10)'!AH1900="","",IFERROR(VALUE('query (10)'!AH1900),""))</f>
        <v/>
      </c>
      <c r="AK1900" s="38" t="str">
        <f>IF('query (10)'!AI1900="","",TRIM('query (10)'!AI1900))</f>
        <v/>
      </c>
      <c r="AL1900" s="42">
        <f t="shared" si="145"/>
        <v>2026</v>
      </c>
      <c r="AM1900" s="42" t="str">
        <f t="shared" si="146"/>
        <v>2026-08</v>
      </c>
      <c r="AN1900" s="42" t="str">
        <f t="shared" ca="1" si="147"/>
        <v>ON_SCHEDULE</v>
      </c>
      <c r="AO1900" s="42" t="str">
        <f t="shared" si="148"/>
        <v>GR-424 | INNER RING RACEWAY GRINDING MACHINE. | MCB2 | DRESSER | Time-based Maintenance | Mechanical | Part Change | Medium | Change belt dresser to cycle pm. 
model : 7M-800 | BELT | 7M800 | เจษฎา ผิวบาง</v>
      </c>
      <c r="AP1900" s="42" t="str">
        <f>_xlfn.TEXTJOIN("; ",TRUE,IF(COUNTA('query (10)'!A1900:AK1900)&lt;=6,"NEAR_EMPTY_ROW",""),IF($K1900="","MISSING_STATUS",""),IF(AND($K1900="เสร็จสิ้น",$Z1900=""),"DONE_NO_ACTUAL_DATE",""),IF(AND($I1900="Condition-based Maintenance",$AH1900=""),"CBM_NO_MEASUREMENT",""),IF(OR($X1900="",$X1900=0),"INVALID_PERIOD",""),IF(AND($AA1900&lt;&gt;"",$AB1900&lt;&gt;"",$AB1900&lt;$AA1900),"DATE_SEQUENCE_ERROR",""),IF(AND($AB1900&lt;&gt;"",$AB1900&gt;DATE(2030,12,31)),"DATE_OUTLIER",""),IF($C1900="","MISSING_QRCODE",""),IF($J1900="UNKNOWN","UNKNOWN_PM_TYPE",""),IF($L1900="UNKNOWN","UNKNOWN_STATUS",""))</f>
        <v/>
      </c>
      <c r="AQ1900" s="42" t="str">
        <f t="shared" si="149"/>
        <v>NO</v>
      </c>
    </row>
    <row r="1901" spans="1:43" x14ac:dyDescent="0.3">
      <c r="A1901" s="38">
        <f>IF('query (10)'!A1901="","",'query (10)'!A1901)</f>
        <v>2109</v>
      </c>
      <c r="B1901" s="38" t="str">
        <f>IF('query (10)'!B1901="","",'query (10)'!B1901)</f>
        <v/>
      </c>
      <c r="C1901" s="38" t="str">
        <f>TRIM(UPPER('query (10)'!M1901))</f>
        <v>GR-925</v>
      </c>
      <c r="D1901" s="38" t="str">
        <f>TRIM(UPPER(IFERROR(_xlfn.TEXTBEFORE('query (10)'!L1901,"("),'query (10)'!L1901)))</f>
        <v>INNER RING RACEWAY GRINDING MACHINE.</v>
      </c>
      <c r="E1901" s="38" t="str">
        <f>IFERROR(TRIM(UPPER(_xlfn.TEXTBEFORE(_xlfn.TEXTAFTER('query (10)'!L1901,"("),")"))),"")</f>
        <v/>
      </c>
      <c r="F1901" s="38" t="str">
        <f>TRIM('query (10)'!K1901)</f>
        <v>MCB3</v>
      </c>
      <c r="G1901" s="38" t="str">
        <f>IF('query (10)'!J1901="","",'query (10)'!J1901)</f>
        <v>Dresser</v>
      </c>
      <c r="H1901" s="38" t="str">
        <f>TRIM(UPPER('query (10)'!J1901))</f>
        <v>DRESSER</v>
      </c>
      <c r="I1901" s="38" t="str">
        <f>IF('query (10)'!F1901="","",'query (10)'!F1901)</f>
        <v>Time-based Maintenance</v>
      </c>
      <c r="J1901" s="38" t="str">
        <f>IF('query (10)'!F1901="","",IFERROR(INDEX(Cleaning_Rules!$B$14:$B$17,MATCH(TRIM('query (10)'!F1901),Cleaning_Rules!$A$14:$A$17,0)),"UNKNOWN"))</f>
        <v>TBM</v>
      </c>
      <c r="K1901" s="38" t="str">
        <f>IF('query (10)'!G1901="","",'query (10)'!G1901)</f>
        <v>แก้ไขแผน</v>
      </c>
      <c r="L1901" s="38" t="str">
        <f>IF('query (10)'!G1901="","MISSING",IFERROR(INDEX(Cleaning_Rules!$B$5:$B$10,MATCH(TRIM('query (10)'!G1901),Cleaning_Rules!$A$5:$A$10,0)),"UNKNOWN"))</f>
        <v>PLAN_REVISED</v>
      </c>
      <c r="M1901" s="38" t="str">
        <f>IF('query (10)'!I1901="","",'query (10)'!I1901)</f>
        <v>Mechanical</v>
      </c>
      <c r="N1901" s="38" t="str">
        <f>IF('query (10)'!O1901="","",'query (10)'!O1901)</f>
        <v>Part Change</v>
      </c>
      <c r="O1901" s="38" t="str">
        <f>IF('query (10)'!P1901="","",'query (10)'!P1901)</f>
        <v>Medium</v>
      </c>
      <c r="P1901" s="38" t="str">
        <f>IF('query (10)'!N1901="","",'query (10)'!N1901)</f>
        <v>Change belt dresser to cycle pm. 
model : 7M-800</v>
      </c>
      <c r="Q1901" s="38" t="str">
        <f>TRIM('query (10)'!N1901)</f>
        <v>Change belt dresser to cycle pm. 
model : 7M-800</v>
      </c>
      <c r="R1901" s="38" t="str">
        <f>TRIM(UPPER('query (10)'!R1901))</f>
        <v>BELT</v>
      </c>
      <c r="S1901" s="38" t="str">
        <f>TRIM(UPPER('query (10)'!S1901))</f>
        <v>7M800</v>
      </c>
      <c r="T1901" s="38" t="str">
        <f>IF('query (10)'!Q1901="","",TRIM(UPPER('query (10)'!Q1901)))</f>
        <v/>
      </c>
      <c r="U1901" s="38" t="str">
        <f>IF('query (10)'!T1901="","",'query (10)'!T1901)</f>
        <v/>
      </c>
      <c r="V1901" s="39" t="str">
        <f>IF('query (10)'!T1901="","",IFERROR(VALUE('query (10)'!T1901),""))</f>
        <v/>
      </c>
      <c r="W1901" s="40">
        <f>IF('query (10)'!U1901="","",'query (10)'!U1901)</f>
        <v>0</v>
      </c>
      <c r="X1901" s="39">
        <f>IF('query (10)'!V1901="","",'query (10)'!V1901)</f>
        <v>365</v>
      </c>
      <c r="Y1901" s="41">
        <f>IF('query (10)'!W1901="","",'query (10)'!W1901)</f>
        <v>46262</v>
      </c>
      <c r="Z1901" s="41" t="str">
        <f>IF('query (10)'!X1901="","",'query (10)'!X1901)</f>
        <v/>
      </c>
      <c r="AA1901" s="41">
        <f>IF('query (10)'!Y1901="","",'query (10)'!Y1901)</f>
        <v>46262</v>
      </c>
      <c r="AB1901" s="41">
        <f>IF('query (10)'!Z1901="","",'query (10)'!Z1901)</f>
        <v>46627</v>
      </c>
      <c r="AC1901" s="38" t="str">
        <f>IF(OR('query (10)'!AA1901="",COUNTIF(Cleaning_Rules!$A$21:$A$26,TRIM('query (10)'!AA1901))&gt;0),"",TRIM('query (10)'!AA1901))</f>
        <v/>
      </c>
      <c r="AD1901" s="38" t="str">
        <f>IF('query (10)'!AB1901="","",TRIM(IFERROR(_xlfn.TEXTBEFORE('query (10)'!AB1901,"("),'query (10)'!AB1901)))</f>
        <v/>
      </c>
      <c r="AE1901" s="38" t="str">
        <f>IFERROR(LOWER(TRIM(_xlfn.TEXTBEFORE(_xlfn.TEXTAFTER('query (10)'!AB1901,"("),")"))),"")</f>
        <v/>
      </c>
      <c r="AF1901" s="38" t="str">
        <f>IF('query (10)'!AD1901="","",TRIM('query (10)'!AD1901))</f>
        <v>เจษฎา ผิวบาง</v>
      </c>
      <c r="AG1901" s="38" t="str">
        <f>IF('query (10)'!AE1901="","",TRIM('query (10)'!AE1901))</f>
        <v>เจษฎา ผิวบาง</v>
      </c>
      <c r="AH1901" s="38" t="str">
        <f>IF('query (10)'!AF1901="","",IFERROR(VALUE('query (10)'!AF1901),""))</f>
        <v/>
      </c>
      <c r="AI1901" s="38" t="str">
        <f>IF('query (10)'!AG1901="","",TRIM('query (10)'!AG1901))</f>
        <v/>
      </c>
      <c r="AJ1901" s="38" t="str">
        <f>IF('query (10)'!AH1901="","",IFERROR(VALUE('query (10)'!AH1901),""))</f>
        <v/>
      </c>
      <c r="AK1901" s="38" t="str">
        <f>IF('query (10)'!AI1901="","",TRIM('query (10)'!AI1901))</f>
        <v/>
      </c>
      <c r="AL1901" s="42">
        <f t="shared" si="145"/>
        <v>2026</v>
      </c>
      <c r="AM1901" s="42" t="str">
        <f t="shared" si="146"/>
        <v>2026-08</v>
      </c>
      <c r="AN1901" s="42" t="str">
        <f t="shared" ca="1" si="147"/>
        <v>ON_SCHEDULE</v>
      </c>
      <c r="AO1901" s="42" t="str">
        <f t="shared" si="148"/>
        <v>GR-925 | INNER RING RACEWAY GRINDING MACHINE. | MCB3 | DRESSER | Time-based Maintenance | Mechanical | Part Change | Medium | Change belt dresser to cycle pm. 
model : 7M-800 | BELT | 7M800 | เจษฎา ผิวบาง</v>
      </c>
      <c r="AP1901" s="42" t="str">
        <f>_xlfn.TEXTJOIN("; ",TRUE,IF(COUNTA('query (10)'!A1901:AK1901)&lt;=6,"NEAR_EMPTY_ROW",""),IF($K1901="","MISSING_STATUS",""),IF(AND($K1901="เสร็จสิ้น",$Z1901=""),"DONE_NO_ACTUAL_DATE",""),IF(AND($I1901="Condition-based Maintenance",$AH1901=""),"CBM_NO_MEASUREMENT",""),IF(OR($X1901="",$X1901=0),"INVALID_PERIOD",""),IF(AND($AA1901&lt;&gt;"",$AB1901&lt;&gt;"",$AB1901&lt;$AA1901),"DATE_SEQUENCE_ERROR",""),IF(AND($AB1901&lt;&gt;"",$AB1901&gt;DATE(2030,12,31)),"DATE_OUTLIER",""),IF($C1901="","MISSING_QRCODE",""),IF($J1901="UNKNOWN","UNKNOWN_PM_TYPE",""),IF($L1901="UNKNOWN","UNKNOWN_STATUS",""))</f>
        <v/>
      </c>
      <c r="AQ1901" s="42" t="str">
        <f t="shared" si="149"/>
        <v>NO</v>
      </c>
    </row>
    <row r="1902" spans="1:43" x14ac:dyDescent="0.3">
      <c r="A1902" s="38">
        <f>IF('query (10)'!A1902="","",'query (10)'!A1902)</f>
        <v>2110</v>
      </c>
      <c r="B1902" s="38" t="str">
        <f>IF('query (10)'!B1902="","",'query (10)'!B1902)</f>
        <v/>
      </c>
      <c r="C1902" s="38" t="str">
        <f>TRIM(UPPER('query (10)'!M1902))</f>
        <v>GR-129</v>
      </c>
      <c r="D1902" s="38" t="str">
        <f>TRIM(UPPER(IFERROR(_xlfn.TEXTBEFORE('query (10)'!L1902,"("),'query (10)'!L1902)))</f>
        <v>OUTER RING RACEWAY GRINDING M/C</v>
      </c>
      <c r="E1902" s="38" t="str">
        <f>IFERROR(TRIM(UPPER(_xlfn.TEXTBEFORE(_xlfn.TEXTAFTER('query (10)'!L1902,"("),")"))),"")</f>
        <v/>
      </c>
      <c r="F1902" s="38" t="str">
        <f>TRIM('query (10)'!K1902)</f>
        <v>MCB1</v>
      </c>
      <c r="G1902" s="38" t="str">
        <f>IF('query (10)'!J1902="","",'query (10)'!J1902)</f>
        <v>Dresser</v>
      </c>
      <c r="H1902" s="38" t="str">
        <f>TRIM(UPPER('query (10)'!J1902))</f>
        <v>DRESSER</v>
      </c>
      <c r="I1902" s="38" t="str">
        <f>IF('query (10)'!F1902="","",'query (10)'!F1902)</f>
        <v>Time-based Maintenance</v>
      </c>
      <c r="J1902" s="38" t="str">
        <f>IF('query (10)'!F1902="","",IFERROR(INDEX(Cleaning_Rules!$B$14:$B$17,MATCH(TRIM('query (10)'!F1902),Cleaning_Rules!$A$14:$A$17,0)),"UNKNOWN"))</f>
        <v>TBM</v>
      </c>
      <c r="K1902" s="38" t="str">
        <f>IF('query (10)'!G1902="","",'query (10)'!G1902)</f>
        <v>แก้ไขแผน</v>
      </c>
      <c r="L1902" s="38" t="str">
        <f>IF('query (10)'!G1902="","MISSING",IFERROR(INDEX(Cleaning_Rules!$B$5:$B$10,MATCH(TRIM('query (10)'!G1902),Cleaning_Rules!$A$5:$A$10,0)),"UNKNOWN"))</f>
        <v>PLAN_REVISED</v>
      </c>
      <c r="M1902" s="38" t="str">
        <f>IF('query (10)'!I1902="","",'query (10)'!I1902)</f>
        <v>Mechanical</v>
      </c>
      <c r="N1902" s="38" t="str">
        <f>IF('query (10)'!O1902="","",'query (10)'!O1902)</f>
        <v>Part Change</v>
      </c>
      <c r="O1902" s="38" t="str">
        <f>IF('query (10)'!P1902="","",'query (10)'!P1902)</f>
        <v>Medium</v>
      </c>
      <c r="P1902" s="38" t="str">
        <f>IF('query (10)'!N1902="","",'query (10)'!N1902)</f>
        <v xml:space="preserve">Repair cylinder hydraulic dresser unit to cycle pm 3Y.
</v>
      </c>
      <c r="Q1902" s="38" t="str">
        <f>TRIM('query (10)'!N1902)</f>
        <v xml:space="preserve">Repair cylinder hydraulic dresser unit to cycle pm 3Y.
</v>
      </c>
      <c r="R1902" s="38" t="str">
        <f>TRIM(UPPER('query (10)'!R1902))</f>
        <v/>
      </c>
      <c r="S1902" s="38" t="str">
        <f>TRIM(UPPER('query (10)'!S1902))</f>
        <v/>
      </c>
      <c r="T1902" s="38" t="str">
        <f>IF('query (10)'!Q1902="","",TRIM(UPPER('query (10)'!Q1902)))</f>
        <v/>
      </c>
      <c r="U1902" s="38" t="str">
        <f>IF('query (10)'!T1902="","",'query (10)'!T1902)</f>
        <v/>
      </c>
      <c r="V1902" s="39" t="str">
        <f>IF('query (10)'!T1902="","",IFERROR(VALUE('query (10)'!T1902),""))</f>
        <v/>
      </c>
      <c r="W1902" s="40">
        <f>IF('query (10)'!U1902="","",'query (10)'!U1902)</f>
        <v>0</v>
      </c>
      <c r="X1902" s="39">
        <f>IF('query (10)'!V1902="","",'query (10)'!V1902)</f>
        <v>1080</v>
      </c>
      <c r="Y1902" s="41">
        <f>IF('query (10)'!W1902="","",'query (10)'!W1902)</f>
        <v>45774</v>
      </c>
      <c r="Z1902" s="41" t="str">
        <f>IF('query (10)'!X1902="","",'query (10)'!X1902)</f>
        <v/>
      </c>
      <c r="AA1902" s="41">
        <f>IF('query (10)'!Y1902="","",'query (10)'!Y1902)</f>
        <v>45774</v>
      </c>
      <c r="AB1902" s="41">
        <f>IF('query (10)'!Z1902="","",'query (10)'!Z1902)</f>
        <v>46854</v>
      </c>
      <c r="AC1902" s="38" t="str">
        <f>IF(OR('query (10)'!AA1902="",COUNTIF(Cleaning_Rules!$A$21:$A$26,TRIM('query (10)'!AA1902))&gt;0),"",TRIM('query (10)'!AA1902))</f>
        <v/>
      </c>
      <c r="AD1902" s="38" t="str">
        <f>IF('query (10)'!AB1902="","",TRIM(IFERROR(_xlfn.TEXTBEFORE('query (10)'!AB1902,"("),'query (10)'!AB1902)))</f>
        <v/>
      </c>
      <c r="AE1902" s="38" t="str">
        <f>IFERROR(LOWER(TRIM(_xlfn.TEXTBEFORE(_xlfn.TEXTAFTER('query (10)'!AB1902,"("),")"))),"")</f>
        <v/>
      </c>
      <c r="AF1902" s="38" t="str">
        <f>IF('query (10)'!AD1902="","",TRIM('query (10)'!AD1902))</f>
        <v>เจษฎา ผิวบาง</v>
      </c>
      <c r="AG1902" s="38" t="str">
        <f>IF('query (10)'!AE1902="","",TRIM('query (10)'!AE1902))</f>
        <v>เจษฎา ผิวบาง</v>
      </c>
      <c r="AH1902" s="38" t="str">
        <f>IF('query (10)'!AF1902="","",IFERROR(VALUE('query (10)'!AF1902),""))</f>
        <v/>
      </c>
      <c r="AI1902" s="38" t="str">
        <f>IF('query (10)'!AG1902="","",TRIM('query (10)'!AG1902))</f>
        <v/>
      </c>
      <c r="AJ1902" s="38" t="str">
        <f>IF('query (10)'!AH1902="","",IFERROR(VALUE('query (10)'!AH1902),""))</f>
        <v/>
      </c>
      <c r="AK1902" s="38" t="str">
        <f>IF('query (10)'!AI1902="","",TRIM('query (10)'!AI1902))</f>
        <v/>
      </c>
      <c r="AL1902" s="42">
        <f t="shared" si="145"/>
        <v>2025</v>
      </c>
      <c r="AM1902" s="42" t="str">
        <f t="shared" si="146"/>
        <v>2025-04</v>
      </c>
      <c r="AN1902" s="42" t="str">
        <f t="shared" ca="1" si="147"/>
        <v>ON_SCHEDULE</v>
      </c>
      <c r="AO1902" s="42" t="str">
        <f t="shared" si="148"/>
        <v>GR-129 | OUTER RING RACEWAY GRINDING M/C | MCB1 | DRESSER | Time-based Maintenance | Mechanical | Part Change | Medium | Repair cylinder hydraulic dresser unit to cycle pm 3Y.
 | เจษฎา ผิวบาง</v>
      </c>
      <c r="AP1902" s="42" t="str">
        <f>_xlfn.TEXTJOIN("; ",TRUE,IF(COUNTA('query (10)'!A1902:AK1902)&lt;=6,"NEAR_EMPTY_ROW",""),IF($K1902="","MISSING_STATUS",""),IF(AND($K1902="เสร็จสิ้น",$Z1902=""),"DONE_NO_ACTUAL_DATE",""),IF(AND($I1902="Condition-based Maintenance",$AH1902=""),"CBM_NO_MEASUREMENT",""),IF(OR($X1902="",$X1902=0),"INVALID_PERIOD",""),IF(AND($AA1902&lt;&gt;"",$AB1902&lt;&gt;"",$AB1902&lt;$AA1902),"DATE_SEQUENCE_ERROR",""),IF(AND($AB1902&lt;&gt;"",$AB1902&gt;DATE(2030,12,31)),"DATE_OUTLIER",""),IF($C1902="","MISSING_QRCODE",""),IF($J1902="UNKNOWN","UNKNOWN_PM_TYPE",""),IF($L1902="UNKNOWN","UNKNOWN_STATUS",""))</f>
        <v/>
      </c>
      <c r="AQ1902" s="42" t="str">
        <f t="shared" si="149"/>
        <v>NO</v>
      </c>
    </row>
    <row r="1903" spans="1:43" x14ac:dyDescent="0.3">
      <c r="A1903" s="38">
        <f>IF('query (10)'!A1903="","",'query (10)'!A1903)</f>
        <v>2111</v>
      </c>
      <c r="B1903" s="38" t="str">
        <f>IF('query (10)'!B1903="","",'query (10)'!B1903)</f>
        <v/>
      </c>
      <c r="C1903" s="38" t="str">
        <f>TRIM(UPPER('query (10)'!M1903))</f>
        <v>GR-431</v>
      </c>
      <c r="D1903" s="38" t="str">
        <f>TRIM(UPPER(IFERROR(_xlfn.TEXTBEFORE('query (10)'!L1903,"("),'query (10)'!L1903)))</f>
        <v>OUTER RING RACEWAY GRINDING MACHINE.</v>
      </c>
      <c r="E1903" s="38" t="str">
        <f>IFERROR(TRIM(UPPER(_xlfn.TEXTBEFORE(_xlfn.TEXTAFTER('query (10)'!L1903,"("),")"))),"")</f>
        <v/>
      </c>
      <c r="F1903" s="38" t="str">
        <f>TRIM('query (10)'!K1903)</f>
        <v>MCB2</v>
      </c>
      <c r="G1903" s="38" t="str">
        <f>IF('query (10)'!J1903="","",'query (10)'!J1903)</f>
        <v>Dresser</v>
      </c>
      <c r="H1903" s="38" t="str">
        <f>TRIM(UPPER('query (10)'!J1903))</f>
        <v>DRESSER</v>
      </c>
      <c r="I1903" s="38" t="str">
        <f>IF('query (10)'!F1903="","",'query (10)'!F1903)</f>
        <v>Time-based Maintenance</v>
      </c>
      <c r="J1903" s="38" t="str">
        <f>IF('query (10)'!F1903="","",IFERROR(INDEX(Cleaning_Rules!$B$14:$B$17,MATCH(TRIM('query (10)'!F1903),Cleaning_Rules!$A$14:$A$17,0)),"UNKNOWN"))</f>
        <v>TBM</v>
      </c>
      <c r="K1903" s="38" t="str">
        <f>IF('query (10)'!G1903="","",'query (10)'!G1903)</f>
        <v>แก้ไขแผน</v>
      </c>
      <c r="L1903" s="38" t="str">
        <f>IF('query (10)'!G1903="","MISSING",IFERROR(INDEX(Cleaning_Rules!$B$5:$B$10,MATCH(TRIM('query (10)'!G1903),Cleaning_Rules!$A$5:$A$10,0)),"UNKNOWN"))</f>
        <v>PLAN_REVISED</v>
      </c>
      <c r="M1903" s="38" t="str">
        <f>IF('query (10)'!I1903="","",'query (10)'!I1903)</f>
        <v>Mechanical</v>
      </c>
      <c r="N1903" s="38" t="str">
        <f>IF('query (10)'!O1903="","",'query (10)'!O1903)</f>
        <v>Part Change</v>
      </c>
      <c r="O1903" s="38" t="str">
        <f>IF('query (10)'!P1903="","",'query (10)'!P1903)</f>
        <v>Medium</v>
      </c>
      <c r="P1903" s="38" t="str">
        <f>IF('query (10)'!N1903="","",'query (10)'!N1903)</f>
        <v xml:space="preserve">Repair cylinder hydraulic dresser unit to cycle pm 3Y.
</v>
      </c>
      <c r="Q1903" s="38" t="str">
        <f>TRIM('query (10)'!N1903)</f>
        <v xml:space="preserve">Repair cylinder hydraulic dresser unit to cycle pm 3Y.
</v>
      </c>
      <c r="R1903" s="38" t="str">
        <f>TRIM(UPPER('query (10)'!R1903))</f>
        <v/>
      </c>
      <c r="S1903" s="38" t="str">
        <f>TRIM(UPPER('query (10)'!S1903))</f>
        <v/>
      </c>
      <c r="T1903" s="38" t="str">
        <f>IF('query (10)'!Q1903="","",TRIM(UPPER('query (10)'!Q1903)))</f>
        <v/>
      </c>
      <c r="U1903" s="38" t="str">
        <f>IF('query (10)'!T1903="","",'query (10)'!T1903)</f>
        <v/>
      </c>
      <c r="V1903" s="39" t="str">
        <f>IF('query (10)'!T1903="","",IFERROR(VALUE('query (10)'!T1903),""))</f>
        <v/>
      </c>
      <c r="W1903" s="40">
        <f>IF('query (10)'!U1903="","",'query (10)'!U1903)</f>
        <v>0</v>
      </c>
      <c r="X1903" s="39">
        <f>IF('query (10)'!V1903="","",'query (10)'!V1903)</f>
        <v>1080</v>
      </c>
      <c r="Y1903" s="41">
        <f>IF('query (10)'!W1903="","",'query (10)'!W1903)</f>
        <v>45774</v>
      </c>
      <c r="Z1903" s="41" t="str">
        <f>IF('query (10)'!X1903="","",'query (10)'!X1903)</f>
        <v/>
      </c>
      <c r="AA1903" s="41">
        <f>IF('query (10)'!Y1903="","",'query (10)'!Y1903)</f>
        <v>45774</v>
      </c>
      <c r="AB1903" s="41">
        <f>IF('query (10)'!Z1903="","",'query (10)'!Z1903)</f>
        <v>46854</v>
      </c>
      <c r="AC1903" s="38" t="str">
        <f>IF(OR('query (10)'!AA1903="",COUNTIF(Cleaning_Rules!$A$21:$A$26,TRIM('query (10)'!AA1903))&gt;0),"",TRIM('query (10)'!AA1903))</f>
        <v/>
      </c>
      <c r="AD1903" s="38" t="str">
        <f>IF('query (10)'!AB1903="","",TRIM(IFERROR(_xlfn.TEXTBEFORE('query (10)'!AB1903,"("),'query (10)'!AB1903)))</f>
        <v/>
      </c>
      <c r="AE1903" s="38" t="str">
        <f>IFERROR(LOWER(TRIM(_xlfn.TEXTBEFORE(_xlfn.TEXTAFTER('query (10)'!AB1903,"("),")"))),"")</f>
        <v/>
      </c>
      <c r="AF1903" s="38" t="str">
        <f>IF('query (10)'!AD1903="","",TRIM('query (10)'!AD1903))</f>
        <v>เจษฎา ผิวบาง</v>
      </c>
      <c r="AG1903" s="38" t="str">
        <f>IF('query (10)'!AE1903="","",TRIM('query (10)'!AE1903))</f>
        <v>เจษฎา ผิวบาง</v>
      </c>
      <c r="AH1903" s="38" t="str">
        <f>IF('query (10)'!AF1903="","",IFERROR(VALUE('query (10)'!AF1903),""))</f>
        <v/>
      </c>
      <c r="AI1903" s="38" t="str">
        <f>IF('query (10)'!AG1903="","",TRIM('query (10)'!AG1903))</f>
        <v/>
      </c>
      <c r="AJ1903" s="38" t="str">
        <f>IF('query (10)'!AH1903="","",IFERROR(VALUE('query (10)'!AH1903),""))</f>
        <v/>
      </c>
      <c r="AK1903" s="38" t="str">
        <f>IF('query (10)'!AI1903="","",TRIM('query (10)'!AI1903))</f>
        <v/>
      </c>
      <c r="AL1903" s="42">
        <f t="shared" si="145"/>
        <v>2025</v>
      </c>
      <c r="AM1903" s="42" t="str">
        <f t="shared" si="146"/>
        <v>2025-04</v>
      </c>
      <c r="AN1903" s="42" t="str">
        <f t="shared" ca="1" si="147"/>
        <v>ON_SCHEDULE</v>
      </c>
      <c r="AO1903" s="42" t="str">
        <f t="shared" si="148"/>
        <v>GR-431 | OUTER RING RACEWAY GRINDING MACHINE. | MCB2 | DRESSER | Time-based Maintenance | Mechanical | Part Change | Medium | Repair cylinder hydraulic dresser unit to cycle pm 3Y.
 | เจษฎา ผิวบาง</v>
      </c>
      <c r="AP1903" s="42" t="str">
        <f>_xlfn.TEXTJOIN("; ",TRUE,IF(COUNTA('query (10)'!A1903:AK1903)&lt;=6,"NEAR_EMPTY_ROW",""),IF($K1903="","MISSING_STATUS",""),IF(AND($K1903="เสร็จสิ้น",$Z1903=""),"DONE_NO_ACTUAL_DATE",""),IF(AND($I1903="Condition-based Maintenance",$AH1903=""),"CBM_NO_MEASUREMENT",""),IF(OR($X1903="",$X1903=0),"INVALID_PERIOD",""),IF(AND($AA1903&lt;&gt;"",$AB1903&lt;&gt;"",$AB1903&lt;$AA1903),"DATE_SEQUENCE_ERROR",""),IF(AND($AB1903&lt;&gt;"",$AB1903&gt;DATE(2030,12,31)),"DATE_OUTLIER",""),IF($C1903="","MISSING_QRCODE",""),IF($J1903="UNKNOWN","UNKNOWN_PM_TYPE",""),IF($L1903="UNKNOWN","UNKNOWN_STATUS",""))</f>
        <v/>
      </c>
      <c r="AQ1903" s="42" t="str">
        <f t="shared" si="149"/>
        <v>NO</v>
      </c>
    </row>
    <row r="1904" spans="1:43" x14ac:dyDescent="0.3">
      <c r="A1904" s="38">
        <f>IF('query (10)'!A1904="","",'query (10)'!A1904)</f>
        <v>2112</v>
      </c>
      <c r="B1904" s="38" t="str">
        <f>IF('query (10)'!B1904="","",'query (10)'!B1904)</f>
        <v/>
      </c>
      <c r="C1904" s="38" t="str">
        <f>TRIM(UPPER('query (10)'!M1904))</f>
        <v>GR-721</v>
      </c>
      <c r="D1904" s="38" t="str">
        <f>TRIM(UPPER(IFERROR(_xlfn.TEXTBEFORE('query (10)'!L1904,"("),'query (10)'!L1904)))</f>
        <v>OUTER RING RACEWAY GRINDING MACHINE.</v>
      </c>
      <c r="E1904" s="38" t="str">
        <f>IFERROR(TRIM(UPPER(_xlfn.TEXTBEFORE(_xlfn.TEXTAFTER('query (10)'!L1904,"("),")"))),"")</f>
        <v/>
      </c>
      <c r="F1904" s="38" t="str">
        <f>TRIM('query (10)'!K1904)</f>
        <v>MCB3</v>
      </c>
      <c r="G1904" s="38" t="str">
        <f>IF('query (10)'!J1904="","",'query (10)'!J1904)</f>
        <v>Dresser</v>
      </c>
      <c r="H1904" s="38" t="str">
        <f>TRIM(UPPER('query (10)'!J1904))</f>
        <v>DRESSER</v>
      </c>
      <c r="I1904" s="38" t="str">
        <f>IF('query (10)'!F1904="","",'query (10)'!F1904)</f>
        <v>Time-based Maintenance</v>
      </c>
      <c r="J1904" s="38" t="str">
        <f>IF('query (10)'!F1904="","",IFERROR(INDEX(Cleaning_Rules!$B$14:$B$17,MATCH(TRIM('query (10)'!F1904),Cleaning_Rules!$A$14:$A$17,0)),"UNKNOWN"))</f>
        <v>TBM</v>
      </c>
      <c r="K1904" s="38" t="str">
        <f>IF('query (10)'!G1904="","",'query (10)'!G1904)</f>
        <v>แก้ไขแผน</v>
      </c>
      <c r="L1904" s="38" t="str">
        <f>IF('query (10)'!G1904="","MISSING",IFERROR(INDEX(Cleaning_Rules!$B$5:$B$10,MATCH(TRIM('query (10)'!G1904),Cleaning_Rules!$A$5:$A$10,0)),"UNKNOWN"))</f>
        <v>PLAN_REVISED</v>
      </c>
      <c r="M1904" s="38" t="str">
        <f>IF('query (10)'!I1904="","",'query (10)'!I1904)</f>
        <v>Mechanical</v>
      </c>
      <c r="N1904" s="38" t="str">
        <f>IF('query (10)'!O1904="","",'query (10)'!O1904)</f>
        <v>Part Change</v>
      </c>
      <c r="O1904" s="38" t="str">
        <f>IF('query (10)'!P1904="","",'query (10)'!P1904)</f>
        <v>Medium</v>
      </c>
      <c r="P1904" s="38" t="str">
        <f>IF('query (10)'!N1904="","",'query (10)'!N1904)</f>
        <v xml:space="preserve">Repair cylinder hydraulic dresser unit to cycle pm 3Y.
</v>
      </c>
      <c r="Q1904" s="38" t="str">
        <f>TRIM('query (10)'!N1904)</f>
        <v xml:space="preserve">Repair cylinder hydraulic dresser unit to cycle pm 3Y.
</v>
      </c>
      <c r="R1904" s="38" t="str">
        <f>TRIM(UPPER('query (10)'!R1904))</f>
        <v/>
      </c>
      <c r="S1904" s="38" t="str">
        <f>TRIM(UPPER('query (10)'!S1904))</f>
        <v/>
      </c>
      <c r="T1904" s="38" t="str">
        <f>IF('query (10)'!Q1904="","",TRIM(UPPER('query (10)'!Q1904)))</f>
        <v/>
      </c>
      <c r="U1904" s="38" t="str">
        <f>IF('query (10)'!T1904="","",'query (10)'!T1904)</f>
        <v/>
      </c>
      <c r="V1904" s="39" t="str">
        <f>IF('query (10)'!T1904="","",IFERROR(VALUE('query (10)'!T1904),""))</f>
        <v/>
      </c>
      <c r="W1904" s="40">
        <f>IF('query (10)'!U1904="","",'query (10)'!U1904)</f>
        <v>0</v>
      </c>
      <c r="X1904" s="39">
        <f>IF('query (10)'!V1904="","",'query (10)'!V1904)</f>
        <v>1080</v>
      </c>
      <c r="Y1904" s="41">
        <f>IF('query (10)'!W1904="","",'query (10)'!W1904)</f>
        <v>45774</v>
      </c>
      <c r="Z1904" s="41" t="str">
        <f>IF('query (10)'!X1904="","",'query (10)'!X1904)</f>
        <v/>
      </c>
      <c r="AA1904" s="41">
        <f>IF('query (10)'!Y1904="","",'query (10)'!Y1904)</f>
        <v>45774</v>
      </c>
      <c r="AB1904" s="41">
        <f>IF('query (10)'!Z1904="","",'query (10)'!Z1904)</f>
        <v>46854</v>
      </c>
      <c r="AC1904" s="38" t="str">
        <f>IF(OR('query (10)'!AA1904="",COUNTIF(Cleaning_Rules!$A$21:$A$26,TRIM('query (10)'!AA1904))&gt;0),"",TRIM('query (10)'!AA1904))</f>
        <v/>
      </c>
      <c r="AD1904" s="38" t="str">
        <f>IF('query (10)'!AB1904="","",TRIM(IFERROR(_xlfn.TEXTBEFORE('query (10)'!AB1904,"("),'query (10)'!AB1904)))</f>
        <v/>
      </c>
      <c r="AE1904" s="38" t="str">
        <f>IFERROR(LOWER(TRIM(_xlfn.TEXTBEFORE(_xlfn.TEXTAFTER('query (10)'!AB1904,"("),")"))),"")</f>
        <v/>
      </c>
      <c r="AF1904" s="38" t="str">
        <f>IF('query (10)'!AD1904="","",TRIM('query (10)'!AD1904))</f>
        <v>เจษฎา ผิวบาง</v>
      </c>
      <c r="AG1904" s="38" t="str">
        <f>IF('query (10)'!AE1904="","",TRIM('query (10)'!AE1904))</f>
        <v>เจษฎา ผิวบาง</v>
      </c>
      <c r="AH1904" s="38" t="str">
        <f>IF('query (10)'!AF1904="","",IFERROR(VALUE('query (10)'!AF1904),""))</f>
        <v/>
      </c>
      <c r="AI1904" s="38" t="str">
        <f>IF('query (10)'!AG1904="","",TRIM('query (10)'!AG1904))</f>
        <v/>
      </c>
      <c r="AJ1904" s="38" t="str">
        <f>IF('query (10)'!AH1904="","",IFERROR(VALUE('query (10)'!AH1904),""))</f>
        <v/>
      </c>
      <c r="AK1904" s="38" t="str">
        <f>IF('query (10)'!AI1904="","",TRIM('query (10)'!AI1904))</f>
        <v/>
      </c>
      <c r="AL1904" s="42">
        <f t="shared" si="145"/>
        <v>2025</v>
      </c>
      <c r="AM1904" s="42" t="str">
        <f t="shared" si="146"/>
        <v>2025-04</v>
      </c>
      <c r="AN1904" s="42" t="str">
        <f t="shared" ca="1" si="147"/>
        <v>ON_SCHEDULE</v>
      </c>
      <c r="AO1904" s="42" t="str">
        <f t="shared" si="148"/>
        <v>GR-721 | OUTER RING RACEWAY GRINDING MACHINE. | MCB3 | DRESSER | Time-based Maintenance | Mechanical | Part Change | Medium | Repair cylinder hydraulic dresser unit to cycle pm 3Y.
 | เจษฎา ผิวบาง</v>
      </c>
      <c r="AP1904" s="42" t="str">
        <f>_xlfn.TEXTJOIN("; ",TRUE,IF(COUNTA('query (10)'!A1904:AK1904)&lt;=6,"NEAR_EMPTY_ROW",""),IF($K1904="","MISSING_STATUS",""),IF(AND($K1904="เสร็จสิ้น",$Z1904=""),"DONE_NO_ACTUAL_DATE",""),IF(AND($I1904="Condition-based Maintenance",$AH1904=""),"CBM_NO_MEASUREMENT",""),IF(OR($X1904="",$X1904=0),"INVALID_PERIOD",""),IF(AND($AA1904&lt;&gt;"",$AB1904&lt;&gt;"",$AB1904&lt;$AA1904),"DATE_SEQUENCE_ERROR",""),IF(AND($AB1904&lt;&gt;"",$AB1904&gt;DATE(2030,12,31)),"DATE_OUTLIER",""),IF($C1904="","MISSING_QRCODE",""),IF($J1904="UNKNOWN","UNKNOWN_PM_TYPE",""),IF($L1904="UNKNOWN","UNKNOWN_STATUS",""))</f>
        <v/>
      </c>
      <c r="AQ1904" s="42" t="str">
        <f t="shared" si="149"/>
        <v>NO</v>
      </c>
    </row>
    <row r="1905" spans="1:43" x14ac:dyDescent="0.3">
      <c r="A1905" s="38">
        <f>IF('query (10)'!A1905="","",'query (10)'!A1905)</f>
        <v>2113</v>
      </c>
      <c r="B1905" s="38" t="str">
        <f>IF('query (10)'!B1905="","",'query (10)'!B1905)</f>
        <v/>
      </c>
      <c r="C1905" s="38" t="str">
        <f>TRIM(UPPER('query (10)'!M1905))</f>
        <v>GR-122</v>
      </c>
      <c r="D1905" s="38" t="str">
        <f>TRIM(UPPER(IFERROR(_xlfn.TEXTBEFORE('query (10)'!L1905,"("),'query (10)'!L1905)))</f>
        <v>INNER RING BORE GRINDING M/C</v>
      </c>
      <c r="E1905" s="38" t="str">
        <f>IFERROR(TRIM(UPPER(_xlfn.TEXTBEFORE(_xlfn.TEXTAFTER('query (10)'!L1905,"("),")"))),"")</f>
        <v/>
      </c>
      <c r="F1905" s="38" t="str">
        <f>TRIM('query (10)'!K1905)</f>
        <v>MCB1</v>
      </c>
      <c r="G1905" s="38" t="str">
        <f>IF('query (10)'!J1905="","",'query (10)'!J1905)</f>
        <v>Dresser</v>
      </c>
      <c r="H1905" s="38" t="str">
        <f>TRIM(UPPER('query (10)'!J1905))</f>
        <v>DRESSER</v>
      </c>
      <c r="I1905" s="38" t="str">
        <f>IF('query (10)'!F1905="","",'query (10)'!F1905)</f>
        <v>Time-based Maintenance</v>
      </c>
      <c r="J1905" s="38" t="str">
        <f>IF('query (10)'!F1905="","",IFERROR(INDEX(Cleaning_Rules!$B$14:$B$17,MATCH(TRIM('query (10)'!F1905),Cleaning_Rules!$A$14:$A$17,0)),"UNKNOWN"))</f>
        <v>TBM</v>
      </c>
      <c r="K1905" s="38" t="str">
        <f>IF('query (10)'!G1905="","",'query (10)'!G1905)</f>
        <v>แก้ไขแผน</v>
      </c>
      <c r="L1905" s="38" t="str">
        <f>IF('query (10)'!G1905="","MISSING",IFERROR(INDEX(Cleaning_Rules!$B$5:$B$10,MATCH(TRIM('query (10)'!G1905),Cleaning_Rules!$A$5:$A$10,0)),"UNKNOWN"))</f>
        <v>PLAN_REVISED</v>
      </c>
      <c r="M1905" s="38" t="str">
        <f>IF('query (10)'!I1905="","",'query (10)'!I1905)</f>
        <v>Mechanical</v>
      </c>
      <c r="N1905" s="38" t="str">
        <f>IF('query (10)'!O1905="","",'query (10)'!O1905)</f>
        <v>Part Change</v>
      </c>
      <c r="O1905" s="38" t="str">
        <f>IF('query (10)'!P1905="","",'query (10)'!P1905)</f>
        <v>Medium</v>
      </c>
      <c r="P1905" s="38" t="str">
        <f>IF('query (10)'!N1905="","",'query (10)'!N1905)</f>
        <v xml:space="preserve">Repair cylinder hydraulic dresser unit to cycle pm 3Y.
</v>
      </c>
      <c r="Q1905" s="38" t="str">
        <f>TRIM('query (10)'!N1905)</f>
        <v xml:space="preserve">Repair cylinder hydraulic dresser unit to cycle pm 3Y.
</v>
      </c>
      <c r="R1905" s="38" t="str">
        <f>TRIM(UPPER('query (10)'!R1905))</f>
        <v/>
      </c>
      <c r="S1905" s="38" t="str">
        <f>TRIM(UPPER('query (10)'!S1905))</f>
        <v/>
      </c>
      <c r="T1905" s="38" t="str">
        <f>IF('query (10)'!Q1905="","",TRIM(UPPER('query (10)'!Q1905)))</f>
        <v/>
      </c>
      <c r="U1905" s="38" t="str">
        <f>IF('query (10)'!T1905="","",'query (10)'!T1905)</f>
        <v/>
      </c>
      <c r="V1905" s="39" t="str">
        <f>IF('query (10)'!T1905="","",IFERROR(VALUE('query (10)'!T1905),""))</f>
        <v/>
      </c>
      <c r="W1905" s="40">
        <f>IF('query (10)'!U1905="","",'query (10)'!U1905)</f>
        <v>0</v>
      </c>
      <c r="X1905" s="39">
        <f>IF('query (10)'!V1905="","",'query (10)'!V1905)</f>
        <v>1080</v>
      </c>
      <c r="Y1905" s="41">
        <f>IF('query (10)'!W1905="","",'query (10)'!W1905)</f>
        <v>45774</v>
      </c>
      <c r="Z1905" s="41" t="str">
        <f>IF('query (10)'!X1905="","",'query (10)'!X1905)</f>
        <v/>
      </c>
      <c r="AA1905" s="41">
        <f>IF('query (10)'!Y1905="","",'query (10)'!Y1905)</f>
        <v>45774</v>
      </c>
      <c r="AB1905" s="41">
        <f>IF('query (10)'!Z1905="","",'query (10)'!Z1905)</f>
        <v>46854</v>
      </c>
      <c r="AC1905" s="38" t="str">
        <f>IF(OR('query (10)'!AA1905="",COUNTIF(Cleaning_Rules!$A$21:$A$26,TRIM('query (10)'!AA1905))&gt;0),"",TRIM('query (10)'!AA1905))</f>
        <v/>
      </c>
      <c r="AD1905" s="38" t="str">
        <f>IF('query (10)'!AB1905="","",TRIM(IFERROR(_xlfn.TEXTBEFORE('query (10)'!AB1905,"("),'query (10)'!AB1905)))</f>
        <v/>
      </c>
      <c r="AE1905" s="38" t="str">
        <f>IFERROR(LOWER(TRIM(_xlfn.TEXTBEFORE(_xlfn.TEXTAFTER('query (10)'!AB1905,"("),")"))),"")</f>
        <v/>
      </c>
      <c r="AF1905" s="38" t="str">
        <f>IF('query (10)'!AD1905="","",TRIM('query (10)'!AD1905))</f>
        <v>เจษฎา ผิวบาง</v>
      </c>
      <c r="AG1905" s="38" t="str">
        <f>IF('query (10)'!AE1905="","",TRIM('query (10)'!AE1905))</f>
        <v>เจษฎา ผิวบาง</v>
      </c>
      <c r="AH1905" s="38" t="str">
        <f>IF('query (10)'!AF1905="","",IFERROR(VALUE('query (10)'!AF1905),""))</f>
        <v/>
      </c>
      <c r="AI1905" s="38" t="str">
        <f>IF('query (10)'!AG1905="","",TRIM('query (10)'!AG1905))</f>
        <v/>
      </c>
      <c r="AJ1905" s="38" t="str">
        <f>IF('query (10)'!AH1905="","",IFERROR(VALUE('query (10)'!AH1905),""))</f>
        <v/>
      </c>
      <c r="AK1905" s="38" t="str">
        <f>IF('query (10)'!AI1905="","",TRIM('query (10)'!AI1905))</f>
        <v/>
      </c>
      <c r="AL1905" s="42">
        <f t="shared" si="145"/>
        <v>2025</v>
      </c>
      <c r="AM1905" s="42" t="str">
        <f t="shared" si="146"/>
        <v>2025-04</v>
      </c>
      <c r="AN1905" s="42" t="str">
        <f t="shared" ca="1" si="147"/>
        <v>ON_SCHEDULE</v>
      </c>
      <c r="AO1905" s="42" t="str">
        <f t="shared" si="148"/>
        <v>GR-122 | INNER RING BORE GRINDING M/C | MCB1 | DRESSER | Time-based Maintenance | Mechanical | Part Change | Medium | Repair cylinder hydraulic dresser unit to cycle pm 3Y.
 | เจษฎา ผิวบาง</v>
      </c>
      <c r="AP1905" s="42" t="str">
        <f>_xlfn.TEXTJOIN("; ",TRUE,IF(COUNTA('query (10)'!A1905:AK1905)&lt;=6,"NEAR_EMPTY_ROW",""),IF($K1905="","MISSING_STATUS",""),IF(AND($K1905="เสร็จสิ้น",$Z1905=""),"DONE_NO_ACTUAL_DATE",""),IF(AND($I1905="Condition-based Maintenance",$AH1905=""),"CBM_NO_MEASUREMENT",""),IF(OR($X1905="",$X1905=0),"INVALID_PERIOD",""),IF(AND($AA1905&lt;&gt;"",$AB1905&lt;&gt;"",$AB1905&lt;$AA1905),"DATE_SEQUENCE_ERROR",""),IF(AND($AB1905&lt;&gt;"",$AB1905&gt;DATE(2030,12,31)),"DATE_OUTLIER",""),IF($C1905="","MISSING_QRCODE",""),IF($J1905="UNKNOWN","UNKNOWN_PM_TYPE",""),IF($L1905="UNKNOWN","UNKNOWN_STATUS",""))</f>
        <v/>
      </c>
      <c r="AQ1905" s="42" t="str">
        <f t="shared" si="149"/>
        <v>NO</v>
      </c>
    </row>
    <row r="1906" spans="1:43" x14ac:dyDescent="0.3">
      <c r="A1906" s="38">
        <f>IF('query (10)'!A1906="","",'query (10)'!A1906)</f>
        <v>2114</v>
      </c>
      <c r="B1906" s="38" t="str">
        <f>IF('query (10)'!B1906="","",'query (10)'!B1906)</f>
        <v/>
      </c>
      <c r="C1906" s="38" t="str">
        <f>TRIM(UPPER('query (10)'!M1906))</f>
        <v>GR-926</v>
      </c>
      <c r="D1906" s="38" t="str">
        <f>TRIM(UPPER(IFERROR(_xlfn.TEXTBEFORE('query (10)'!L1906,"("),'query (10)'!L1906)))</f>
        <v>INNER RING BORE GRINDING MACHINE.</v>
      </c>
      <c r="E1906" s="38" t="str">
        <f>IFERROR(TRIM(UPPER(_xlfn.TEXTBEFORE(_xlfn.TEXTAFTER('query (10)'!L1906,"("),")"))),"")</f>
        <v>GR-426</v>
      </c>
      <c r="F1906" s="38" t="str">
        <f>TRIM('query (10)'!K1906)</f>
        <v>MCB2</v>
      </c>
      <c r="G1906" s="38" t="str">
        <f>IF('query (10)'!J1906="","",'query (10)'!J1906)</f>
        <v>Dresser</v>
      </c>
      <c r="H1906" s="38" t="str">
        <f>TRIM(UPPER('query (10)'!J1906))</f>
        <v>DRESSER</v>
      </c>
      <c r="I1906" s="38" t="str">
        <f>IF('query (10)'!F1906="","",'query (10)'!F1906)</f>
        <v>Time-based Maintenance</v>
      </c>
      <c r="J1906" s="38" t="str">
        <f>IF('query (10)'!F1906="","",IFERROR(INDEX(Cleaning_Rules!$B$14:$B$17,MATCH(TRIM('query (10)'!F1906),Cleaning_Rules!$A$14:$A$17,0)),"UNKNOWN"))</f>
        <v>TBM</v>
      </c>
      <c r="K1906" s="38" t="str">
        <f>IF('query (10)'!G1906="","",'query (10)'!G1906)</f>
        <v>แก้ไขแผน</v>
      </c>
      <c r="L1906" s="38" t="str">
        <f>IF('query (10)'!G1906="","MISSING",IFERROR(INDEX(Cleaning_Rules!$B$5:$B$10,MATCH(TRIM('query (10)'!G1906),Cleaning_Rules!$A$5:$A$10,0)),"UNKNOWN"))</f>
        <v>PLAN_REVISED</v>
      </c>
      <c r="M1906" s="38" t="str">
        <f>IF('query (10)'!I1906="","",'query (10)'!I1906)</f>
        <v>Mechanical</v>
      </c>
      <c r="N1906" s="38" t="str">
        <f>IF('query (10)'!O1906="","",'query (10)'!O1906)</f>
        <v>Part Change</v>
      </c>
      <c r="O1906" s="38" t="str">
        <f>IF('query (10)'!P1906="","",'query (10)'!P1906)</f>
        <v>Medium</v>
      </c>
      <c r="P1906" s="38" t="str">
        <f>IF('query (10)'!N1906="","",'query (10)'!N1906)</f>
        <v xml:space="preserve">Repair cylinder hydraulic dresser unit to cycle pm 3Y.
</v>
      </c>
      <c r="Q1906" s="38" t="str">
        <f>TRIM('query (10)'!N1906)</f>
        <v xml:space="preserve">Repair cylinder hydraulic dresser unit to cycle pm 3Y.
</v>
      </c>
      <c r="R1906" s="38" t="str">
        <f>TRIM(UPPER('query (10)'!R1906))</f>
        <v/>
      </c>
      <c r="S1906" s="38" t="str">
        <f>TRIM(UPPER('query (10)'!S1906))</f>
        <v/>
      </c>
      <c r="T1906" s="38" t="str">
        <f>IF('query (10)'!Q1906="","",TRIM(UPPER('query (10)'!Q1906)))</f>
        <v/>
      </c>
      <c r="U1906" s="38" t="str">
        <f>IF('query (10)'!T1906="","",'query (10)'!T1906)</f>
        <v/>
      </c>
      <c r="V1906" s="39" t="str">
        <f>IF('query (10)'!T1906="","",IFERROR(VALUE('query (10)'!T1906),""))</f>
        <v/>
      </c>
      <c r="W1906" s="40">
        <f>IF('query (10)'!U1906="","",'query (10)'!U1906)</f>
        <v>0</v>
      </c>
      <c r="X1906" s="39">
        <f>IF('query (10)'!V1906="","",'query (10)'!V1906)</f>
        <v>1080</v>
      </c>
      <c r="Y1906" s="41">
        <f>IF('query (10)'!W1906="","",'query (10)'!W1906)</f>
        <v>45774</v>
      </c>
      <c r="Z1906" s="41" t="str">
        <f>IF('query (10)'!X1906="","",'query (10)'!X1906)</f>
        <v/>
      </c>
      <c r="AA1906" s="41">
        <f>IF('query (10)'!Y1906="","",'query (10)'!Y1906)</f>
        <v>45774</v>
      </c>
      <c r="AB1906" s="41">
        <f>IF('query (10)'!Z1906="","",'query (10)'!Z1906)</f>
        <v>46854</v>
      </c>
      <c r="AC1906" s="38" t="str">
        <f>IF(OR('query (10)'!AA1906="",COUNTIF(Cleaning_Rules!$A$21:$A$26,TRIM('query (10)'!AA1906))&gt;0),"",TRIM('query (10)'!AA1906))</f>
        <v/>
      </c>
      <c r="AD1906" s="38" t="str">
        <f>IF('query (10)'!AB1906="","",TRIM(IFERROR(_xlfn.TEXTBEFORE('query (10)'!AB1906,"("),'query (10)'!AB1906)))</f>
        <v/>
      </c>
      <c r="AE1906" s="38" t="str">
        <f>IFERROR(LOWER(TRIM(_xlfn.TEXTBEFORE(_xlfn.TEXTAFTER('query (10)'!AB1906,"("),")"))),"")</f>
        <v/>
      </c>
      <c r="AF1906" s="38" t="str">
        <f>IF('query (10)'!AD1906="","",TRIM('query (10)'!AD1906))</f>
        <v>เจษฎา ผิวบาง</v>
      </c>
      <c r="AG1906" s="38" t="str">
        <f>IF('query (10)'!AE1906="","",TRIM('query (10)'!AE1906))</f>
        <v>เจษฎา ผิวบาง</v>
      </c>
      <c r="AH1906" s="38" t="str">
        <f>IF('query (10)'!AF1906="","",IFERROR(VALUE('query (10)'!AF1906),""))</f>
        <v/>
      </c>
      <c r="AI1906" s="38" t="str">
        <f>IF('query (10)'!AG1906="","",TRIM('query (10)'!AG1906))</f>
        <v/>
      </c>
      <c r="AJ1906" s="38" t="str">
        <f>IF('query (10)'!AH1906="","",IFERROR(VALUE('query (10)'!AH1906),""))</f>
        <v/>
      </c>
      <c r="AK1906" s="38" t="str">
        <f>IF('query (10)'!AI1906="","",TRIM('query (10)'!AI1906))</f>
        <v/>
      </c>
      <c r="AL1906" s="42">
        <f t="shared" si="145"/>
        <v>2025</v>
      </c>
      <c r="AM1906" s="42" t="str">
        <f t="shared" si="146"/>
        <v>2025-04</v>
      </c>
      <c r="AN1906" s="42" t="str">
        <f t="shared" ca="1" si="147"/>
        <v>ON_SCHEDULE</v>
      </c>
      <c r="AO1906" s="42" t="str">
        <f t="shared" si="148"/>
        <v>GR-926 | INNER RING BORE GRINDING MACHINE. | GR-426 | MCB2 | DRESSER | Time-based Maintenance | Mechanical | Part Change | Medium | Repair cylinder hydraulic dresser unit to cycle pm 3Y.
 | เจษฎา ผิวบาง</v>
      </c>
      <c r="AP1906" s="42" t="str">
        <f>_xlfn.TEXTJOIN("; ",TRUE,IF(COUNTA('query (10)'!A1906:AK1906)&lt;=6,"NEAR_EMPTY_ROW",""),IF($K1906="","MISSING_STATUS",""),IF(AND($K1906="เสร็จสิ้น",$Z1906=""),"DONE_NO_ACTUAL_DATE",""),IF(AND($I1906="Condition-based Maintenance",$AH1906=""),"CBM_NO_MEASUREMENT",""),IF(OR($X1906="",$X1906=0),"INVALID_PERIOD",""),IF(AND($AA1906&lt;&gt;"",$AB1906&lt;&gt;"",$AB1906&lt;$AA1906),"DATE_SEQUENCE_ERROR",""),IF(AND($AB1906&lt;&gt;"",$AB1906&gt;DATE(2030,12,31)),"DATE_OUTLIER",""),IF($C1906="","MISSING_QRCODE",""),IF($J1906="UNKNOWN","UNKNOWN_PM_TYPE",""),IF($L1906="UNKNOWN","UNKNOWN_STATUS",""))</f>
        <v/>
      </c>
      <c r="AQ1906" s="42" t="str">
        <f t="shared" si="149"/>
        <v>NO</v>
      </c>
    </row>
    <row r="1907" spans="1:43" x14ac:dyDescent="0.3">
      <c r="A1907" s="38">
        <f>IF('query (10)'!A1907="","",'query (10)'!A1907)</f>
        <v>2115</v>
      </c>
      <c r="B1907" s="38" t="str">
        <f>IF('query (10)'!B1907="","",'query (10)'!B1907)</f>
        <v/>
      </c>
      <c r="C1907" s="38" t="str">
        <f>TRIM(UPPER('query (10)'!M1907))</f>
        <v>GR-925</v>
      </c>
      <c r="D1907" s="38" t="str">
        <f>TRIM(UPPER(IFERROR(_xlfn.TEXTBEFORE('query (10)'!L1907,"("),'query (10)'!L1907)))</f>
        <v>INNER RING BORE GRINDING MACHINE.</v>
      </c>
      <c r="E1907" s="38" t="str">
        <f>IFERROR(TRIM(UPPER(_xlfn.TEXTBEFORE(_xlfn.TEXTAFTER('query (10)'!L1907,"("),")"))),"")</f>
        <v>GR-716</v>
      </c>
      <c r="F1907" s="38" t="str">
        <f>TRIM('query (10)'!K1907)</f>
        <v>MCB3</v>
      </c>
      <c r="G1907" s="38" t="str">
        <f>IF('query (10)'!J1907="","",'query (10)'!J1907)</f>
        <v>Dresser</v>
      </c>
      <c r="H1907" s="38" t="str">
        <f>TRIM(UPPER('query (10)'!J1907))</f>
        <v>DRESSER</v>
      </c>
      <c r="I1907" s="38" t="str">
        <f>IF('query (10)'!F1907="","",'query (10)'!F1907)</f>
        <v>Time-based Maintenance</v>
      </c>
      <c r="J1907" s="38" t="str">
        <f>IF('query (10)'!F1907="","",IFERROR(INDEX(Cleaning_Rules!$B$14:$B$17,MATCH(TRIM('query (10)'!F1907),Cleaning_Rules!$A$14:$A$17,0)),"UNKNOWN"))</f>
        <v>TBM</v>
      </c>
      <c r="K1907" s="38" t="str">
        <f>IF('query (10)'!G1907="","",'query (10)'!G1907)</f>
        <v>แก้ไขแผน</v>
      </c>
      <c r="L1907" s="38" t="str">
        <f>IF('query (10)'!G1907="","MISSING",IFERROR(INDEX(Cleaning_Rules!$B$5:$B$10,MATCH(TRIM('query (10)'!G1907),Cleaning_Rules!$A$5:$A$10,0)),"UNKNOWN"))</f>
        <v>PLAN_REVISED</v>
      </c>
      <c r="M1907" s="38" t="str">
        <f>IF('query (10)'!I1907="","",'query (10)'!I1907)</f>
        <v>Mechanical</v>
      </c>
      <c r="N1907" s="38" t="str">
        <f>IF('query (10)'!O1907="","",'query (10)'!O1907)</f>
        <v>Part Change</v>
      </c>
      <c r="O1907" s="38" t="str">
        <f>IF('query (10)'!P1907="","",'query (10)'!P1907)</f>
        <v>Medium</v>
      </c>
      <c r="P1907" s="38" t="str">
        <f>IF('query (10)'!N1907="","",'query (10)'!N1907)</f>
        <v xml:space="preserve">Repair cylinder hydraulic dresser unit to cycle pm 3Y.
</v>
      </c>
      <c r="Q1907" s="38" t="str">
        <f>TRIM('query (10)'!N1907)</f>
        <v xml:space="preserve">Repair cylinder hydraulic dresser unit to cycle pm 3Y.
</v>
      </c>
      <c r="R1907" s="38" t="str">
        <f>TRIM(UPPER('query (10)'!R1907))</f>
        <v/>
      </c>
      <c r="S1907" s="38" t="str">
        <f>TRIM(UPPER('query (10)'!S1907))</f>
        <v/>
      </c>
      <c r="T1907" s="38" t="str">
        <f>IF('query (10)'!Q1907="","",TRIM(UPPER('query (10)'!Q1907)))</f>
        <v/>
      </c>
      <c r="U1907" s="38" t="str">
        <f>IF('query (10)'!T1907="","",'query (10)'!T1907)</f>
        <v/>
      </c>
      <c r="V1907" s="39" t="str">
        <f>IF('query (10)'!T1907="","",IFERROR(VALUE('query (10)'!T1907),""))</f>
        <v/>
      </c>
      <c r="W1907" s="40">
        <f>IF('query (10)'!U1907="","",'query (10)'!U1907)</f>
        <v>0</v>
      </c>
      <c r="X1907" s="39">
        <f>IF('query (10)'!V1907="","",'query (10)'!V1907)</f>
        <v>1080</v>
      </c>
      <c r="Y1907" s="41">
        <f>IF('query (10)'!W1907="","",'query (10)'!W1907)</f>
        <v>45774</v>
      </c>
      <c r="Z1907" s="41" t="str">
        <f>IF('query (10)'!X1907="","",'query (10)'!X1907)</f>
        <v/>
      </c>
      <c r="AA1907" s="41">
        <f>IF('query (10)'!Y1907="","",'query (10)'!Y1907)</f>
        <v>45774</v>
      </c>
      <c r="AB1907" s="41">
        <f>IF('query (10)'!Z1907="","",'query (10)'!Z1907)</f>
        <v>46854</v>
      </c>
      <c r="AC1907" s="38" t="str">
        <f>IF(OR('query (10)'!AA1907="",COUNTIF(Cleaning_Rules!$A$21:$A$26,TRIM('query (10)'!AA1907))&gt;0),"",TRIM('query (10)'!AA1907))</f>
        <v/>
      </c>
      <c r="AD1907" s="38" t="str">
        <f>IF('query (10)'!AB1907="","",TRIM(IFERROR(_xlfn.TEXTBEFORE('query (10)'!AB1907,"("),'query (10)'!AB1907)))</f>
        <v/>
      </c>
      <c r="AE1907" s="38" t="str">
        <f>IFERROR(LOWER(TRIM(_xlfn.TEXTBEFORE(_xlfn.TEXTAFTER('query (10)'!AB1907,"("),")"))),"")</f>
        <v/>
      </c>
      <c r="AF1907" s="38" t="str">
        <f>IF('query (10)'!AD1907="","",TRIM('query (10)'!AD1907))</f>
        <v>เจษฎา ผิวบาง</v>
      </c>
      <c r="AG1907" s="38" t="str">
        <f>IF('query (10)'!AE1907="","",TRIM('query (10)'!AE1907))</f>
        <v>เจษฎา ผิวบาง</v>
      </c>
      <c r="AH1907" s="38" t="str">
        <f>IF('query (10)'!AF1907="","",IFERROR(VALUE('query (10)'!AF1907),""))</f>
        <v/>
      </c>
      <c r="AI1907" s="38" t="str">
        <f>IF('query (10)'!AG1907="","",TRIM('query (10)'!AG1907))</f>
        <v/>
      </c>
      <c r="AJ1907" s="38" t="str">
        <f>IF('query (10)'!AH1907="","",IFERROR(VALUE('query (10)'!AH1907),""))</f>
        <v/>
      </c>
      <c r="AK1907" s="38" t="str">
        <f>IF('query (10)'!AI1907="","",TRIM('query (10)'!AI1907))</f>
        <v/>
      </c>
      <c r="AL1907" s="42">
        <f t="shared" si="145"/>
        <v>2025</v>
      </c>
      <c r="AM1907" s="42" t="str">
        <f t="shared" si="146"/>
        <v>2025-04</v>
      </c>
      <c r="AN1907" s="42" t="str">
        <f t="shared" ca="1" si="147"/>
        <v>ON_SCHEDULE</v>
      </c>
      <c r="AO1907" s="42" t="str">
        <f t="shared" si="148"/>
        <v>GR-925 | INNER RING BORE GRINDING MACHINE. | GR-716 | MCB3 | DRESSER | Time-based Maintenance | Mechanical | Part Change | Medium | Repair cylinder hydraulic dresser unit to cycle pm 3Y.
 | เจษฎา ผิวบาง</v>
      </c>
      <c r="AP1907" s="42" t="str">
        <f>_xlfn.TEXTJOIN("; ",TRUE,IF(COUNTA('query (10)'!A1907:AK1907)&lt;=6,"NEAR_EMPTY_ROW",""),IF($K1907="","MISSING_STATUS",""),IF(AND($K1907="เสร็จสิ้น",$Z1907=""),"DONE_NO_ACTUAL_DATE",""),IF(AND($I1907="Condition-based Maintenance",$AH1907=""),"CBM_NO_MEASUREMENT",""),IF(OR($X1907="",$X1907=0),"INVALID_PERIOD",""),IF(AND($AA1907&lt;&gt;"",$AB1907&lt;&gt;"",$AB1907&lt;$AA1907),"DATE_SEQUENCE_ERROR",""),IF(AND($AB1907&lt;&gt;"",$AB1907&gt;DATE(2030,12,31)),"DATE_OUTLIER",""),IF($C1907="","MISSING_QRCODE",""),IF($J1907="UNKNOWN","UNKNOWN_PM_TYPE",""),IF($L1907="UNKNOWN","UNKNOWN_STATUS",""))</f>
        <v/>
      </c>
      <c r="AQ1907" s="42" t="str">
        <f t="shared" si="149"/>
        <v>NO</v>
      </c>
    </row>
    <row r="1908" spans="1:43" x14ac:dyDescent="0.3">
      <c r="A1908" s="38">
        <f>IF('query (10)'!A1908="","",'query (10)'!A1908)</f>
        <v>2116</v>
      </c>
      <c r="B1908" s="38">
        <f>IF('query (10)'!B1908="","",'query (10)'!B1908)</f>
        <v>20569</v>
      </c>
      <c r="C1908" s="38" t="str">
        <f>TRIM(UPPER('query (10)'!M1908))</f>
        <v>GR-265</v>
      </c>
      <c r="D1908" s="38" t="str">
        <f>TRIM(UPPER(IFERROR(_xlfn.TEXTBEFORE('query (10)'!L1908,"("),'query (10)'!L1908)))</f>
        <v>OUTER RING RACEWAY GRINDING MACHINE</v>
      </c>
      <c r="E1908" s="38" t="str">
        <f>IFERROR(TRIM(UPPER(_xlfn.TEXTBEFORE(_xlfn.TEXTAFTER('query (10)'!L1908,"("),")"))),"")</f>
        <v/>
      </c>
      <c r="F1908" s="38" t="str">
        <f>TRIM('query (10)'!K1908)</f>
        <v>KWD2</v>
      </c>
      <c r="G1908" s="38" t="str">
        <f>IF('query (10)'!J1908="","",'query (10)'!J1908)</f>
        <v>Work head</v>
      </c>
      <c r="H1908" s="38" t="str">
        <f>TRIM(UPPER('query (10)'!J1908))</f>
        <v>WORK HEAD</v>
      </c>
      <c r="I1908" s="38" t="str">
        <f>IF('query (10)'!F1908="","",'query (10)'!F1908)</f>
        <v>Time-based Maintenance</v>
      </c>
      <c r="J1908" s="38" t="str">
        <f>IF('query (10)'!F1908="","",IFERROR(INDEX(Cleaning_Rules!$B$14:$B$17,MATCH(TRIM('query (10)'!F1908),Cleaning_Rules!$A$14:$A$17,0)),"UNKNOWN"))</f>
        <v>TBM</v>
      </c>
      <c r="K1908" s="38" t="str">
        <f>IF('query (10)'!G1908="","",'query (10)'!G1908)</f>
        <v>เสร็จสิ้น</v>
      </c>
      <c r="L1908" s="38" t="str">
        <f>IF('query (10)'!G1908="","MISSING",IFERROR(INDEX(Cleaning_Rules!$B$5:$B$10,MATCH(TRIM('query (10)'!G1908),Cleaning_Rules!$A$5:$A$10,0)),"UNKNOWN"))</f>
        <v>COMPLETED</v>
      </c>
      <c r="M1908" s="38" t="str">
        <f>IF('query (10)'!I1908="","",'query (10)'!I1908)</f>
        <v>Mechanical</v>
      </c>
      <c r="N1908" s="38" t="str">
        <f>IF('query (10)'!O1908="","",'query (10)'!O1908)</f>
        <v>Part Change</v>
      </c>
      <c r="O1908" s="38" t="str">
        <f>IF('query (10)'!P1908="","",'query (10)'!P1908)</f>
        <v>Medium</v>
      </c>
      <c r="P1908" s="38" t="str">
        <f>IF('query (10)'!N1908="","",'query (10)'!N1908)</f>
        <v xml:space="preserve">Change Sleeve work head to PM 12 Month Cycle
 Model:	4-119160		
Change Seal
Model: TB 50 68 9
Change belt work head
Model: 7M 925
check accuracy work head and distance piece
</v>
      </c>
      <c r="Q1908" s="38" t="str">
        <f>TRIM('query (10)'!N1908)</f>
        <v xml:space="preserve">Change Sleeve work head to PM 12 Month Cycle
 Model:	4-119160		
Change Seal
Model: TB 50 68 9
Change belt work head
Model: 7M 925
check accuracy work head and distance piece
</v>
      </c>
      <c r="R1908" s="38" t="str">
        <f>TRIM(UPPER('query (10)'!R1908))</f>
        <v>SLEEVE WORK HEAD</v>
      </c>
      <c r="S1908" s="38" t="str">
        <f>TRIM(UPPER('query (10)'!S1908))</f>
        <v>4-119160</v>
      </c>
      <c r="T1908" s="38" t="str">
        <f>IF('query (10)'!Q1908="","",TRIM(UPPER('query (10)'!Q1908)))</f>
        <v/>
      </c>
      <c r="U1908" s="38" t="str">
        <f>IF('query (10)'!T1908="","",'query (10)'!T1908)</f>
        <v/>
      </c>
      <c r="V1908" s="39" t="str">
        <f>IF('query (10)'!T1908="","",IFERROR(VALUE('query (10)'!T1908),""))</f>
        <v/>
      </c>
      <c r="W1908" s="40">
        <f>IF('query (10)'!U1908="","",'query (10)'!U1908)</f>
        <v>0</v>
      </c>
      <c r="X1908" s="39">
        <f>IF('query (10)'!V1908="","",'query (10)'!V1908)</f>
        <v>360</v>
      </c>
      <c r="Y1908" s="41">
        <f>IF('query (10)'!W1908="","",'query (10)'!W1908)</f>
        <v>46113</v>
      </c>
      <c r="Z1908" s="41">
        <f>IF('query (10)'!X1908="","",'query (10)'!X1908)</f>
        <v>46154</v>
      </c>
      <c r="AA1908" s="41">
        <f>IF('query (10)'!Y1908="","",'query (10)'!Y1908)</f>
        <v>46154</v>
      </c>
      <c r="AB1908" s="41">
        <f>IF('query (10)'!Z1908="","",'query (10)'!Z1908)</f>
        <v>46514</v>
      </c>
      <c r="AC1908" s="38" t="str">
        <f>IF(OR('query (10)'!AA1908="",COUNTIF(Cleaning_Rules!$A$21:$A$26,TRIM('query (10)'!AA1908))&gt;0),"",TRIM('query (10)'!AA1908))</f>
        <v/>
      </c>
      <c r="AD1908" s="38" t="str">
        <f>IF('query (10)'!AB1908="","",TRIM(IFERROR(_xlfn.TEXTBEFORE('query (10)'!AB1908,"("),'query (10)'!AB1908)))</f>
        <v>เริ่มซ่อมงาน PM แล้ว รับผิดชอบโดย PAHLA SEEDANG</v>
      </c>
      <c r="AE1908" s="38" t="str">
        <f>IFERROR(LOWER(TRIM(_xlfn.TEXTBEFORE(_xlfn.TEXTAFTER('query (10)'!AB1908,"("),")"))),"")</f>
        <v>pahla@nsk.com</v>
      </c>
      <c r="AF1908" s="38" t="str">
        <f>IF('query (10)'!AD1908="","",TRIM('query (10)'!AD1908))</f>
        <v>คุณานนต์ ปารวัณวงศ์</v>
      </c>
      <c r="AG1908" s="38" t="str">
        <f>IF('query (10)'!AE1908="","",TRIM('query (10)'!AE1908))</f>
        <v>ผะหลา สีแดง</v>
      </c>
      <c r="AH1908" s="38" t="str">
        <f>IF('query (10)'!AF1908="","",IFERROR(VALUE('query (10)'!AF1908),""))</f>
        <v/>
      </c>
      <c r="AI1908" s="38" t="str">
        <f>IF('query (10)'!AG1908="","",TRIM('query (10)'!AG1908))</f>
        <v/>
      </c>
      <c r="AJ1908" s="38" t="str">
        <f>IF('query (10)'!AH1908="","",IFERROR(VALUE('query (10)'!AH1908),""))</f>
        <v/>
      </c>
      <c r="AK1908" s="38" t="str">
        <f>IF('query (10)'!AI1908="","",TRIM('query (10)'!AI1908))</f>
        <v/>
      </c>
      <c r="AL1908" s="42">
        <f t="shared" si="145"/>
        <v>2026</v>
      </c>
      <c r="AM1908" s="42" t="str">
        <f t="shared" si="146"/>
        <v>2026-04</v>
      </c>
      <c r="AN1908" s="42" t="str">
        <f t="shared" ca="1" si="147"/>
        <v/>
      </c>
      <c r="AO1908" s="42" t="str">
        <f t="shared" si="148"/>
        <v>GR-265 | OUTER RING RACEWAY GRINDING MACHINE | KWD2 | WORK HEAD | Time-based Maintenance | Mechanical | Part Change | Medium | Change Sleeve work head to PM 12 Month Cycle
 Model:	4-119160		
Change Seal
Model: TB 50 68 9
Change belt work head
Model: 7M 925
check accuracy work head and distance piece
 | SLEEVE WORK HEAD | 4-119160 | เริ่มซ่อมงาน PM แล้ว รับผิดชอบโดย PAHLA SEEDANG | ผะหลา สีแดง</v>
      </c>
      <c r="AP1908" s="42" t="str">
        <f>_xlfn.TEXTJOIN("; ",TRUE,IF(COUNTA('query (10)'!A1908:AK1908)&lt;=6,"NEAR_EMPTY_ROW",""),IF($K1908="","MISSING_STATUS",""),IF(AND($K1908="เสร็จสิ้น",$Z1908=""),"DONE_NO_ACTUAL_DATE",""),IF(AND($I1908="Condition-based Maintenance",$AH1908=""),"CBM_NO_MEASUREMENT",""),IF(OR($X1908="",$X1908=0),"INVALID_PERIOD",""),IF(AND($AA1908&lt;&gt;"",$AB1908&lt;&gt;"",$AB1908&lt;$AA1908),"DATE_SEQUENCE_ERROR",""),IF(AND($AB1908&lt;&gt;"",$AB1908&gt;DATE(2030,12,31)),"DATE_OUTLIER",""),IF($C1908="","MISSING_QRCODE",""),IF($J1908="UNKNOWN","UNKNOWN_PM_TYPE",""),IF($L1908="UNKNOWN","UNKNOWN_STATUS",""))</f>
        <v/>
      </c>
      <c r="AQ1908" s="42" t="str">
        <f t="shared" si="149"/>
        <v>NO</v>
      </c>
    </row>
    <row r="1909" spans="1:43" x14ac:dyDescent="0.3">
      <c r="A1909" s="38">
        <f>IF('query (10)'!A1909="","",'query (10)'!A1909)</f>
        <v>2117</v>
      </c>
      <c r="B1909" s="38">
        <f>IF('query (10)'!B1909="","",'query (10)'!B1909)</f>
        <v>19752</v>
      </c>
      <c r="C1909" s="38" t="str">
        <f>TRIM(UPPER('query (10)'!M1909))</f>
        <v>GR-351</v>
      </c>
      <c r="D1909" s="38" t="str">
        <f>TRIM(UPPER(IFERROR(_xlfn.TEXTBEFORE('query (10)'!L1909,"("),'query (10)'!L1909)))</f>
        <v>OUTER RING RACEWAY GRINDING MACHINE</v>
      </c>
      <c r="E1909" s="38" t="str">
        <f>IFERROR(TRIM(UPPER(_xlfn.TEXTBEFORE(_xlfn.TEXTAFTER('query (10)'!L1909,"("),")"))),"")</f>
        <v/>
      </c>
      <c r="F1909" s="38" t="str">
        <f>TRIM('query (10)'!K1909)</f>
        <v>KWD3</v>
      </c>
      <c r="G1909" s="38" t="str">
        <f>IF('query (10)'!J1909="","",'query (10)'!J1909)</f>
        <v>Work head</v>
      </c>
      <c r="H1909" s="38" t="str">
        <f>TRIM(UPPER('query (10)'!J1909))</f>
        <v>WORK HEAD</v>
      </c>
      <c r="I1909" s="38" t="str">
        <f>IF('query (10)'!F1909="","",'query (10)'!F1909)</f>
        <v>Time-based Maintenance</v>
      </c>
      <c r="J1909" s="38" t="str">
        <f>IF('query (10)'!F1909="","",IFERROR(INDEX(Cleaning_Rules!$B$14:$B$17,MATCH(TRIM('query (10)'!F1909),Cleaning_Rules!$A$14:$A$17,0)),"UNKNOWN"))</f>
        <v>TBM</v>
      </c>
      <c r="K1909" s="38" t="str">
        <f>IF('query (10)'!G1909="","",'query (10)'!G1909)</f>
        <v>เสร็จสิ้น</v>
      </c>
      <c r="L1909" s="38" t="str">
        <f>IF('query (10)'!G1909="","MISSING",IFERROR(INDEX(Cleaning_Rules!$B$5:$B$10,MATCH(TRIM('query (10)'!G1909),Cleaning_Rules!$A$5:$A$10,0)),"UNKNOWN"))</f>
        <v>COMPLETED</v>
      </c>
      <c r="M1909" s="38" t="str">
        <f>IF('query (10)'!I1909="","",'query (10)'!I1909)</f>
        <v>Mechanical</v>
      </c>
      <c r="N1909" s="38" t="str">
        <f>IF('query (10)'!O1909="","",'query (10)'!O1909)</f>
        <v>Part Change</v>
      </c>
      <c r="O1909" s="38" t="str">
        <f>IF('query (10)'!P1909="","",'query (10)'!P1909)</f>
        <v>Medium</v>
      </c>
      <c r="P1909" s="38" t="str">
        <f>IF('query (10)'!N1909="","",'query (10)'!N1909)</f>
        <v xml:space="preserve">Change Sleeve work head to PM 12 Month Cycle
 Model:	4-119160		
Change Seal
Model: TB 50 68 9
Change belt work head
Model: 7M 925
check accuracy work head and distance piece
</v>
      </c>
      <c r="Q1909" s="38" t="str">
        <f>TRIM('query (10)'!N1909)</f>
        <v xml:space="preserve">Change Sleeve work head to PM 12 Month Cycle
 Model:	4-119160		
Change Seal
Model: TB 50 68 9
Change belt work head
Model: 7M 925
check accuracy work head and distance piece
</v>
      </c>
      <c r="R1909" s="38" t="str">
        <f>TRIM(UPPER('query (10)'!R1909))</f>
        <v>SLEEVE WORK HEAD</v>
      </c>
      <c r="S1909" s="38" t="str">
        <f>TRIM(UPPER('query (10)'!S1909))</f>
        <v>4-119160</v>
      </c>
      <c r="T1909" s="38" t="str">
        <f>IF('query (10)'!Q1909="","",TRIM(UPPER('query (10)'!Q1909)))</f>
        <v/>
      </c>
      <c r="U1909" s="38" t="str">
        <f>IF('query (10)'!T1909="","",'query (10)'!T1909)</f>
        <v/>
      </c>
      <c r="V1909" s="39" t="str">
        <f>IF('query (10)'!T1909="","",IFERROR(VALUE('query (10)'!T1909),""))</f>
        <v/>
      </c>
      <c r="W1909" s="40">
        <f>IF('query (10)'!U1909="","",'query (10)'!U1909)</f>
        <v>0</v>
      </c>
      <c r="X1909" s="39">
        <f>IF('query (10)'!V1909="","",'query (10)'!V1909)</f>
        <v>360</v>
      </c>
      <c r="Y1909" s="41">
        <f>IF('query (10)'!W1909="","",'query (10)'!W1909)</f>
        <v>46114</v>
      </c>
      <c r="Z1909" s="41">
        <f>IF('query (10)'!X1909="","",'query (10)'!X1909)</f>
        <v>46122</v>
      </c>
      <c r="AA1909" s="41">
        <f>IF('query (10)'!Y1909="","",'query (10)'!Y1909)</f>
        <v>46122</v>
      </c>
      <c r="AB1909" s="41">
        <f>IF('query (10)'!Z1909="","",'query (10)'!Z1909)</f>
        <v>46482</v>
      </c>
      <c r="AC1909" s="38" t="str">
        <f>IF(OR('query (10)'!AA1909="",COUNTIF(Cleaning_Rules!$A$21:$A$26,TRIM('query (10)'!AA1909))&gt;0),"",TRIM('query (10)'!AA1909))</f>
        <v/>
      </c>
      <c r="AD1909" s="38" t="str">
        <f>IF('query (10)'!AB1909="","",TRIM(IFERROR(_xlfn.TEXTBEFORE('query (10)'!AB1909,"("),'query (10)'!AB1909)))</f>
        <v>เริ่มซ่อมงาน PM แล้ว รับผิดชอบโดย PAHLA SEEDANG</v>
      </c>
      <c r="AE1909" s="38" t="str">
        <f>IFERROR(LOWER(TRIM(_xlfn.TEXTBEFORE(_xlfn.TEXTAFTER('query (10)'!AB1909,"("),")"))),"")</f>
        <v>pahla@nsk.com</v>
      </c>
      <c r="AF1909" s="38" t="str">
        <f>IF('query (10)'!AD1909="","",TRIM('query (10)'!AD1909))</f>
        <v>คุณานนต์ ปารวัณวงศ์</v>
      </c>
      <c r="AG1909" s="38" t="str">
        <f>IF('query (10)'!AE1909="","",TRIM('query (10)'!AE1909))</f>
        <v>ผะหลา สีแดง</v>
      </c>
      <c r="AH1909" s="38" t="str">
        <f>IF('query (10)'!AF1909="","",IFERROR(VALUE('query (10)'!AF1909),""))</f>
        <v/>
      </c>
      <c r="AI1909" s="38" t="str">
        <f>IF('query (10)'!AG1909="","",TRIM('query (10)'!AG1909))</f>
        <v/>
      </c>
      <c r="AJ1909" s="38" t="str">
        <f>IF('query (10)'!AH1909="","",IFERROR(VALUE('query (10)'!AH1909),""))</f>
        <v/>
      </c>
      <c r="AK1909" s="38" t="str">
        <f>IF('query (10)'!AI1909="","",TRIM('query (10)'!AI1909))</f>
        <v/>
      </c>
      <c r="AL1909" s="42">
        <f t="shared" si="145"/>
        <v>2026</v>
      </c>
      <c r="AM1909" s="42" t="str">
        <f t="shared" si="146"/>
        <v>2026-04</v>
      </c>
      <c r="AN1909" s="42" t="str">
        <f t="shared" ca="1" si="147"/>
        <v/>
      </c>
      <c r="AO1909" s="42" t="str">
        <f t="shared" si="148"/>
        <v>GR-351 | OUTER RING RACEWAY GRINDING MACHINE | KWD3 | WORK HEAD | Time-based Maintenance | Mechanical | Part Change | Medium | Change Sleeve work head to PM 12 Month Cycle
 Model:	4-119160		
Change Seal
Model: TB 50 68 9
Change belt work head
Model: 7M 925
check accuracy work head and distance piece
 | SLEEVE WORK HEAD | 4-119160 | เริ่มซ่อมงาน PM แล้ว รับผิดชอบโดย PAHLA SEEDANG | ผะหลา สีแดง</v>
      </c>
      <c r="AP1909" s="42" t="str">
        <f>_xlfn.TEXTJOIN("; ",TRUE,IF(COUNTA('query (10)'!A1909:AK1909)&lt;=6,"NEAR_EMPTY_ROW",""),IF($K1909="","MISSING_STATUS",""),IF(AND($K1909="เสร็จสิ้น",$Z1909=""),"DONE_NO_ACTUAL_DATE",""),IF(AND($I1909="Condition-based Maintenance",$AH1909=""),"CBM_NO_MEASUREMENT",""),IF(OR($X1909="",$X1909=0),"INVALID_PERIOD",""),IF(AND($AA1909&lt;&gt;"",$AB1909&lt;&gt;"",$AB1909&lt;$AA1909),"DATE_SEQUENCE_ERROR",""),IF(AND($AB1909&lt;&gt;"",$AB1909&gt;DATE(2030,12,31)),"DATE_OUTLIER",""),IF($C1909="","MISSING_QRCODE",""),IF($J1909="UNKNOWN","UNKNOWN_PM_TYPE",""),IF($L1909="UNKNOWN","UNKNOWN_STATUS",""))</f>
        <v/>
      </c>
      <c r="AQ1909" s="42" t="str">
        <f t="shared" si="149"/>
        <v>NO</v>
      </c>
    </row>
    <row r="1910" spans="1:43" x14ac:dyDescent="0.3">
      <c r="A1910" s="38">
        <f>IF('query (10)'!A1910="","",'query (10)'!A1910)</f>
        <v>2118</v>
      </c>
      <c r="B1910" s="38">
        <f>IF('query (10)'!B1910="","",'query (10)'!B1910)</f>
        <v>19787</v>
      </c>
      <c r="C1910" s="38" t="str">
        <f>TRIM(UPPER('query (10)'!M1910))</f>
        <v>GR-473</v>
      </c>
      <c r="D1910" s="38" t="str">
        <f>TRIM(UPPER(IFERROR(_xlfn.TEXTBEFORE('query (10)'!L1910,"("),'query (10)'!L1910)))</f>
        <v>OUTER RING RACEWAY GRINDING MACHINE</v>
      </c>
      <c r="E1910" s="38" t="str">
        <f>IFERROR(TRIM(UPPER(_xlfn.TEXTBEFORE(_xlfn.TEXTAFTER('query (10)'!L1910,"("),")"))),"")</f>
        <v/>
      </c>
      <c r="F1910" s="38" t="str">
        <f>TRIM('query (10)'!K1910)</f>
        <v>KWD4</v>
      </c>
      <c r="G1910" s="38" t="str">
        <f>IF('query (10)'!J1910="","",'query (10)'!J1910)</f>
        <v>Work head</v>
      </c>
      <c r="H1910" s="38" t="str">
        <f>TRIM(UPPER('query (10)'!J1910))</f>
        <v>WORK HEAD</v>
      </c>
      <c r="I1910" s="38" t="str">
        <f>IF('query (10)'!F1910="","",'query (10)'!F1910)</f>
        <v>Time-based Maintenance</v>
      </c>
      <c r="J1910" s="38" t="str">
        <f>IF('query (10)'!F1910="","",IFERROR(INDEX(Cleaning_Rules!$B$14:$B$17,MATCH(TRIM('query (10)'!F1910),Cleaning_Rules!$A$14:$A$17,0)),"UNKNOWN"))</f>
        <v>TBM</v>
      </c>
      <c r="K1910" s="38" t="str">
        <f>IF('query (10)'!G1910="","",'query (10)'!G1910)</f>
        <v>เสร็จสิ้น</v>
      </c>
      <c r="L1910" s="38" t="str">
        <f>IF('query (10)'!G1910="","MISSING",IFERROR(INDEX(Cleaning_Rules!$B$5:$B$10,MATCH(TRIM('query (10)'!G1910),Cleaning_Rules!$A$5:$A$10,0)),"UNKNOWN"))</f>
        <v>COMPLETED</v>
      </c>
      <c r="M1910" s="38" t="str">
        <f>IF('query (10)'!I1910="","",'query (10)'!I1910)</f>
        <v>Mechanical</v>
      </c>
      <c r="N1910" s="38" t="str">
        <f>IF('query (10)'!O1910="","",'query (10)'!O1910)</f>
        <v>Part Change</v>
      </c>
      <c r="O1910" s="38" t="str">
        <f>IF('query (10)'!P1910="","",'query (10)'!P1910)</f>
        <v>Medium</v>
      </c>
      <c r="P1910" s="38" t="str">
        <f>IF('query (10)'!N1910="","",'query (10)'!N1910)</f>
        <v xml:space="preserve">Change Sleeve work head to PM 12 Month Cycle
 Model:	4-119160		
Change Seal
Model: TB 50 68 9
Change belt work head
Model: 7M 925
check accuracy work head and distance piece
</v>
      </c>
      <c r="Q1910" s="38" t="str">
        <f>TRIM('query (10)'!N1910)</f>
        <v xml:space="preserve">Change Sleeve work head to PM 12 Month Cycle
 Model:	4-119160		
Change Seal
Model: TB 50 68 9
Change belt work head
Model: 7M 925
check accuracy work head and distance piece
</v>
      </c>
      <c r="R1910" s="38" t="str">
        <f>TRIM(UPPER('query (10)'!R1910))</f>
        <v>SLEEVE WORK HEAD</v>
      </c>
      <c r="S1910" s="38" t="str">
        <f>TRIM(UPPER('query (10)'!S1910))</f>
        <v>4-119160</v>
      </c>
      <c r="T1910" s="38" t="str">
        <f>IF('query (10)'!Q1910="","",TRIM(UPPER('query (10)'!Q1910)))</f>
        <v/>
      </c>
      <c r="U1910" s="38" t="str">
        <f>IF('query (10)'!T1910="","",'query (10)'!T1910)</f>
        <v/>
      </c>
      <c r="V1910" s="39" t="str">
        <f>IF('query (10)'!T1910="","",IFERROR(VALUE('query (10)'!T1910),""))</f>
        <v/>
      </c>
      <c r="W1910" s="40">
        <f>IF('query (10)'!U1910="","",'query (10)'!U1910)</f>
        <v>0</v>
      </c>
      <c r="X1910" s="39">
        <f>IF('query (10)'!V1910="","",'query (10)'!V1910)</f>
        <v>360</v>
      </c>
      <c r="Y1910" s="41">
        <f>IF('query (10)'!W1910="","",'query (10)'!W1910)</f>
        <v>46115</v>
      </c>
      <c r="Z1910" s="41">
        <f>IF('query (10)'!X1910="","",'query (10)'!X1910)</f>
        <v>46118</v>
      </c>
      <c r="AA1910" s="41">
        <f>IF('query (10)'!Y1910="","",'query (10)'!Y1910)</f>
        <v>46118</v>
      </c>
      <c r="AB1910" s="41">
        <f>IF('query (10)'!Z1910="","",'query (10)'!Z1910)</f>
        <v>46478</v>
      </c>
      <c r="AC1910" s="38" t="str">
        <f>IF(OR('query (10)'!AA1910="",COUNTIF(Cleaning_Rules!$A$21:$A$26,TRIM('query (10)'!AA1910))&gt;0),"",TRIM('query (10)'!AA1910))</f>
        <v/>
      </c>
      <c r="AD1910" s="38" t="str">
        <f>IF('query (10)'!AB1910="","",TRIM(IFERROR(_xlfn.TEXTBEFORE('query (10)'!AB1910,"("),'query (10)'!AB1910)))</f>
        <v>เริ่มซ่อมงาน PM แล้ว รับผิดชอบโดย CHETSADA PHIWBANG</v>
      </c>
      <c r="AE1910" s="38" t="str">
        <f>IFERROR(LOWER(TRIM(_xlfn.TEXTBEFORE(_xlfn.TEXTAFTER('query (10)'!AB1910,"("),")"))),"")</f>
        <v>chetsada@nsk.com</v>
      </c>
      <c r="AF1910" s="38" t="str">
        <f>IF('query (10)'!AD1910="","",TRIM('query (10)'!AD1910))</f>
        <v>คุณานนต์ ปารวัณวงศ์</v>
      </c>
      <c r="AG1910" s="38" t="str">
        <f>IF('query (10)'!AE1910="","",TRIM('query (10)'!AE1910))</f>
        <v>เจษฎา ผิวบาง</v>
      </c>
      <c r="AH1910" s="38" t="str">
        <f>IF('query (10)'!AF1910="","",IFERROR(VALUE('query (10)'!AF1910),""))</f>
        <v/>
      </c>
      <c r="AI1910" s="38" t="str">
        <f>IF('query (10)'!AG1910="","",TRIM('query (10)'!AG1910))</f>
        <v/>
      </c>
      <c r="AJ1910" s="38" t="str">
        <f>IF('query (10)'!AH1910="","",IFERROR(VALUE('query (10)'!AH1910),""))</f>
        <v/>
      </c>
      <c r="AK1910" s="38" t="str">
        <f>IF('query (10)'!AI1910="","",TRIM('query (10)'!AI1910))</f>
        <v/>
      </c>
      <c r="AL1910" s="42">
        <f t="shared" si="145"/>
        <v>2026</v>
      </c>
      <c r="AM1910" s="42" t="str">
        <f t="shared" si="146"/>
        <v>2026-04</v>
      </c>
      <c r="AN1910" s="42" t="str">
        <f t="shared" ca="1" si="147"/>
        <v/>
      </c>
      <c r="AO1910" s="42" t="str">
        <f t="shared" si="148"/>
        <v>GR-473 | OUTER RING RACEWAY GRINDING MACHINE | KWD4 | WORK HEAD | Time-based Maintenance | Mechanical | Part Change | Medium | Change Sleeve work head to PM 12 Month Cycle
 Model:	4-119160		
Change Seal
Model: TB 50 68 9
Change belt work head
Model: 7M 925
check accuracy work head and distance piece
 | SLEEVE WORK HEAD | 4-119160 | เริ่มซ่อมงาน PM แล้ว รับผิดชอบโดย CHETSADA PHIWBANG | เจษฎา ผิวบาง</v>
      </c>
      <c r="AP1910" s="42" t="str">
        <f>_xlfn.TEXTJOIN("; ",TRUE,IF(COUNTA('query (10)'!A1910:AK1910)&lt;=6,"NEAR_EMPTY_ROW",""),IF($K1910="","MISSING_STATUS",""),IF(AND($K1910="เสร็จสิ้น",$Z1910=""),"DONE_NO_ACTUAL_DATE",""),IF(AND($I1910="Condition-based Maintenance",$AH1910=""),"CBM_NO_MEASUREMENT",""),IF(OR($X1910="",$X1910=0),"INVALID_PERIOD",""),IF(AND($AA1910&lt;&gt;"",$AB1910&lt;&gt;"",$AB1910&lt;$AA1910),"DATE_SEQUENCE_ERROR",""),IF(AND($AB1910&lt;&gt;"",$AB1910&gt;DATE(2030,12,31)),"DATE_OUTLIER",""),IF($C1910="","MISSING_QRCODE",""),IF($J1910="UNKNOWN","UNKNOWN_PM_TYPE",""),IF($L1910="UNKNOWN","UNKNOWN_STATUS",""))</f>
        <v/>
      </c>
      <c r="AQ1910" s="42" t="str">
        <f t="shared" si="149"/>
        <v>NO</v>
      </c>
    </row>
    <row r="1911" spans="1:43" x14ac:dyDescent="0.3">
      <c r="A1911" s="38">
        <f>IF('query (10)'!A1911="","",'query (10)'!A1911)</f>
        <v>2119</v>
      </c>
      <c r="B1911" s="38">
        <f>IF('query (10)'!B1911="","",'query (10)'!B1911)</f>
        <v>19972</v>
      </c>
      <c r="C1911" s="38" t="str">
        <f>TRIM(UPPER('query (10)'!M1911))</f>
        <v>GR-589</v>
      </c>
      <c r="D1911" s="38" t="str">
        <f>TRIM(UPPER(IFERROR(_xlfn.TEXTBEFORE('query (10)'!L1911,"("),'query (10)'!L1911)))</f>
        <v>OUTER RING RACEWAY GRINDING MACHINE</v>
      </c>
      <c r="E1911" s="38" t="str">
        <f>IFERROR(TRIM(UPPER(_xlfn.TEXTBEFORE(_xlfn.TEXTAFTER('query (10)'!L1911,"("),")"))),"")</f>
        <v/>
      </c>
      <c r="F1911" s="38" t="str">
        <f>TRIM('query (10)'!K1911)</f>
        <v>KWD5</v>
      </c>
      <c r="G1911" s="38" t="str">
        <f>IF('query (10)'!J1911="","",'query (10)'!J1911)</f>
        <v>Work head</v>
      </c>
      <c r="H1911" s="38" t="str">
        <f>TRIM(UPPER('query (10)'!J1911))</f>
        <v>WORK HEAD</v>
      </c>
      <c r="I1911" s="38" t="str">
        <f>IF('query (10)'!F1911="","",'query (10)'!F1911)</f>
        <v>Time-based Maintenance</v>
      </c>
      <c r="J1911" s="38" t="str">
        <f>IF('query (10)'!F1911="","",IFERROR(INDEX(Cleaning_Rules!$B$14:$B$17,MATCH(TRIM('query (10)'!F1911),Cleaning_Rules!$A$14:$A$17,0)),"UNKNOWN"))</f>
        <v>TBM</v>
      </c>
      <c r="K1911" s="38" t="str">
        <f>IF('query (10)'!G1911="","",'query (10)'!G1911)</f>
        <v>เสร็จสิ้น</v>
      </c>
      <c r="L1911" s="38" t="str">
        <f>IF('query (10)'!G1911="","MISSING",IFERROR(INDEX(Cleaning_Rules!$B$5:$B$10,MATCH(TRIM('query (10)'!G1911),Cleaning_Rules!$A$5:$A$10,0)),"UNKNOWN"))</f>
        <v>COMPLETED</v>
      </c>
      <c r="M1911" s="38" t="str">
        <f>IF('query (10)'!I1911="","",'query (10)'!I1911)</f>
        <v>Mechanical</v>
      </c>
      <c r="N1911" s="38" t="str">
        <f>IF('query (10)'!O1911="","",'query (10)'!O1911)</f>
        <v>Part Change</v>
      </c>
      <c r="O1911" s="38" t="str">
        <f>IF('query (10)'!P1911="","",'query (10)'!P1911)</f>
        <v>Medium</v>
      </c>
      <c r="P1911" s="38" t="str">
        <f>IF('query (10)'!N1911="","",'query (10)'!N1911)</f>
        <v xml:space="preserve">Change Sleeve work head to PM 12 Month Cycle
 Model:	4-119160		
Change Seal
Model: TB 50 68 9
Change belt work head
Model: 7M 925
check accuracy work head and distance piece
</v>
      </c>
      <c r="Q1911" s="38" t="str">
        <f>TRIM('query (10)'!N1911)</f>
        <v xml:space="preserve">Change Sleeve work head to PM 12 Month Cycle
 Model:	4-119160		
Change Seal
Model: TB 50 68 9
Change belt work head
Model: 7M 925
check accuracy work head and distance piece
</v>
      </c>
      <c r="R1911" s="38" t="str">
        <f>TRIM(UPPER('query (10)'!R1911))</f>
        <v>SLEEVE WORK HEAD</v>
      </c>
      <c r="S1911" s="38" t="str">
        <f>TRIM(UPPER('query (10)'!S1911))</f>
        <v>4-119160</v>
      </c>
      <c r="T1911" s="38" t="str">
        <f>IF('query (10)'!Q1911="","",TRIM(UPPER('query (10)'!Q1911)))</f>
        <v/>
      </c>
      <c r="U1911" s="38" t="str">
        <f>IF('query (10)'!T1911="","",'query (10)'!T1911)</f>
        <v/>
      </c>
      <c r="V1911" s="39" t="str">
        <f>IF('query (10)'!T1911="","",IFERROR(VALUE('query (10)'!T1911),""))</f>
        <v/>
      </c>
      <c r="W1911" s="40">
        <f>IF('query (10)'!U1911="","",'query (10)'!U1911)</f>
        <v>0</v>
      </c>
      <c r="X1911" s="39">
        <f>IF('query (10)'!V1911="","",'query (10)'!V1911)</f>
        <v>360</v>
      </c>
      <c r="Y1911" s="41">
        <f>IF('query (10)'!W1911="","",'query (10)'!W1911)</f>
        <v>46116</v>
      </c>
      <c r="Z1911" s="41">
        <f>IF('query (10)'!X1911="","",'query (10)'!X1911)</f>
        <v>46141</v>
      </c>
      <c r="AA1911" s="41">
        <f>IF('query (10)'!Y1911="","",'query (10)'!Y1911)</f>
        <v>46141</v>
      </c>
      <c r="AB1911" s="41">
        <f>IF('query (10)'!Z1911="","",'query (10)'!Z1911)</f>
        <v>46501</v>
      </c>
      <c r="AC1911" s="38" t="str">
        <f>IF(OR('query (10)'!AA1911="",COUNTIF(Cleaning_Rules!$A$21:$A$26,TRIM('query (10)'!AA1911))&gt;0),"",TRIM('query (10)'!AA1911))</f>
        <v/>
      </c>
      <c r="AD1911" s="38" t="str">
        <f>IF('query (10)'!AB1911="","",TRIM(IFERROR(_xlfn.TEXTBEFORE('query (10)'!AB1911,"("),'query (10)'!AB1911)))</f>
        <v>เริ่มซ่อมงาน PM แล้ว รับผิดชอบโดย JAKKAPAT KHOTSOMBAT</v>
      </c>
      <c r="AE1911" s="38" t="str">
        <f>IFERROR(LOWER(TRIM(_xlfn.TEXTBEFORE(_xlfn.TEXTAFTER('query (10)'!AB1911,"("),")"))),"")</f>
        <v>jakkapat@nsk.com</v>
      </c>
      <c r="AF1911" s="38" t="str">
        <f>IF('query (10)'!AD1911="","",TRIM('query (10)'!AD1911))</f>
        <v>คุณานนต์ ปารวัณวงศ์</v>
      </c>
      <c r="AG1911" s="38" t="str">
        <f>IF('query (10)'!AE1911="","",TRIM('query (10)'!AE1911))</f>
        <v>จักรภัทร โคตรสมบัติ</v>
      </c>
      <c r="AH1911" s="38" t="str">
        <f>IF('query (10)'!AF1911="","",IFERROR(VALUE('query (10)'!AF1911),""))</f>
        <v/>
      </c>
      <c r="AI1911" s="38" t="str">
        <f>IF('query (10)'!AG1911="","",TRIM('query (10)'!AG1911))</f>
        <v/>
      </c>
      <c r="AJ1911" s="38" t="str">
        <f>IF('query (10)'!AH1911="","",IFERROR(VALUE('query (10)'!AH1911),""))</f>
        <v/>
      </c>
      <c r="AK1911" s="38" t="str">
        <f>IF('query (10)'!AI1911="","",TRIM('query (10)'!AI1911))</f>
        <v/>
      </c>
      <c r="AL1911" s="42">
        <f t="shared" si="145"/>
        <v>2026</v>
      </c>
      <c r="AM1911" s="42" t="str">
        <f t="shared" si="146"/>
        <v>2026-04</v>
      </c>
      <c r="AN1911" s="42" t="str">
        <f t="shared" ca="1" si="147"/>
        <v/>
      </c>
      <c r="AO1911" s="42" t="str">
        <f t="shared" si="148"/>
        <v>GR-589 | OUTER RING RACEWAY GRINDING MACHINE | KWD5 | WORK HEAD | Time-based Maintenance | Mechanical | Part Change | Medium | Change Sleeve work head to PM 12 Month Cycle
 Model:	4-119160		
Change Seal
Model: TB 50 68 9
Change belt work head
Model: 7M 925
check accuracy work head and distance piece
 | SLEEVE WORK HEAD | 4-119160 | เริ่มซ่อมงาน PM แล้ว รับผิดชอบโดย JAKKAPAT KHOTSOMBAT | จักรภัทร โคตรสมบัติ</v>
      </c>
      <c r="AP1911" s="42" t="str">
        <f>_xlfn.TEXTJOIN("; ",TRUE,IF(COUNTA('query (10)'!A1911:AK1911)&lt;=6,"NEAR_EMPTY_ROW",""),IF($K1911="","MISSING_STATUS",""),IF(AND($K1911="เสร็จสิ้น",$Z1911=""),"DONE_NO_ACTUAL_DATE",""),IF(AND($I1911="Condition-based Maintenance",$AH1911=""),"CBM_NO_MEASUREMENT",""),IF(OR($X1911="",$X1911=0),"INVALID_PERIOD",""),IF(AND($AA1911&lt;&gt;"",$AB1911&lt;&gt;"",$AB1911&lt;$AA1911),"DATE_SEQUENCE_ERROR",""),IF(AND($AB1911&lt;&gt;"",$AB1911&gt;DATE(2030,12,31)),"DATE_OUTLIER",""),IF($C1911="","MISSING_QRCODE",""),IF($J1911="UNKNOWN","UNKNOWN_PM_TYPE",""),IF($L1911="UNKNOWN","UNKNOWN_STATUS",""))</f>
        <v/>
      </c>
      <c r="AQ1911" s="42" t="str">
        <f t="shared" si="149"/>
        <v>NO</v>
      </c>
    </row>
    <row r="1912" spans="1:43" x14ac:dyDescent="0.3">
      <c r="A1912" s="38">
        <f>IF('query (10)'!A1912="","",'query (10)'!A1912)</f>
        <v>2120</v>
      </c>
      <c r="B1912" s="38">
        <f>IF('query (10)'!B1912="","",'query (10)'!B1912)</f>
        <v>19998</v>
      </c>
      <c r="C1912" s="38" t="str">
        <f>TRIM(UPPER('query (10)'!M1912))</f>
        <v>GR-694</v>
      </c>
      <c r="D1912" s="38" t="str">
        <f>TRIM(UPPER(IFERROR(_xlfn.TEXTBEFORE('query (10)'!L1912,"("),'query (10)'!L1912)))</f>
        <v>OUTER RING RACEWAY GRINDING MACHINE</v>
      </c>
      <c r="E1912" s="38" t="str">
        <f>IFERROR(TRIM(UPPER(_xlfn.TEXTBEFORE(_xlfn.TEXTAFTER('query (10)'!L1912,"("),")"))),"")</f>
        <v/>
      </c>
      <c r="F1912" s="38" t="str">
        <f>TRIM('query (10)'!K1912)</f>
        <v>KWD6</v>
      </c>
      <c r="G1912" s="38" t="str">
        <f>IF('query (10)'!J1912="","",'query (10)'!J1912)</f>
        <v>Work head</v>
      </c>
      <c r="H1912" s="38" t="str">
        <f>TRIM(UPPER('query (10)'!J1912))</f>
        <v>WORK HEAD</v>
      </c>
      <c r="I1912" s="38" t="str">
        <f>IF('query (10)'!F1912="","",'query (10)'!F1912)</f>
        <v>Time-based Maintenance</v>
      </c>
      <c r="J1912" s="38" t="str">
        <f>IF('query (10)'!F1912="","",IFERROR(INDEX(Cleaning_Rules!$B$14:$B$17,MATCH(TRIM('query (10)'!F1912),Cleaning_Rules!$A$14:$A$17,0)),"UNKNOWN"))</f>
        <v>TBM</v>
      </c>
      <c r="K1912" s="38" t="str">
        <f>IF('query (10)'!G1912="","",'query (10)'!G1912)</f>
        <v>เสร็จสิ้น</v>
      </c>
      <c r="L1912" s="38" t="str">
        <f>IF('query (10)'!G1912="","MISSING",IFERROR(INDEX(Cleaning_Rules!$B$5:$B$10,MATCH(TRIM('query (10)'!G1912),Cleaning_Rules!$A$5:$A$10,0)),"UNKNOWN"))</f>
        <v>COMPLETED</v>
      </c>
      <c r="M1912" s="38" t="str">
        <f>IF('query (10)'!I1912="","",'query (10)'!I1912)</f>
        <v>Mechanical</v>
      </c>
      <c r="N1912" s="38" t="str">
        <f>IF('query (10)'!O1912="","",'query (10)'!O1912)</f>
        <v>Part Change</v>
      </c>
      <c r="O1912" s="38" t="str">
        <f>IF('query (10)'!P1912="","",'query (10)'!P1912)</f>
        <v>Medium</v>
      </c>
      <c r="P1912" s="38" t="str">
        <f>IF('query (10)'!N1912="","",'query (10)'!N1912)</f>
        <v xml:space="preserve">Change Sleeve work head to PM 12 Month Cycle
 Model:	4-119160		
Change Seal
Model: TB 50 68 9
Change belt work head
Model: 7M 925
check accuracy work head and distance piece
</v>
      </c>
      <c r="Q1912" s="38" t="str">
        <f>TRIM('query (10)'!N1912)</f>
        <v xml:space="preserve">Change Sleeve work head to PM 12 Month Cycle
 Model:	4-119160		
Change Seal
Model: TB 50 68 9
Change belt work head
Model: 7M 925
check accuracy work head and distance piece
</v>
      </c>
      <c r="R1912" s="38" t="str">
        <f>TRIM(UPPER('query (10)'!R1912))</f>
        <v>SLEEVE WORK HEAD</v>
      </c>
      <c r="S1912" s="38" t="str">
        <f>TRIM(UPPER('query (10)'!S1912))</f>
        <v>4-119160</v>
      </c>
      <c r="T1912" s="38" t="str">
        <f>IF('query (10)'!Q1912="","",TRIM(UPPER('query (10)'!Q1912)))</f>
        <v/>
      </c>
      <c r="U1912" s="38" t="str">
        <f>IF('query (10)'!T1912="","",'query (10)'!T1912)</f>
        <v/>
      </c>
      <c r="V1912" s="39" t="str">
        <f>IF('query (10)'!T1912="","",IFERROR(VALUE('query (10)'!T1912),""))</f>
        <v/>
      </c>
      <c r="W1912" s="40">
        <f>IF('query (10)'!U1912="","",'query (10)'!U1912)</f>
        <v>0</v>
      </c>
      <c r="X1912" s="39">
        <f>IF('query (10)'!V1912="","",'query (10)'!V1912)</f>
        <v>360</v>
      </c>
      <c r="Y1912" s="41">
        <f>IF('query (10)'!W1912="","",'query (10)'!W1912)</f>
        <v>46118</v>
      </c>
      <c r="Z1912" s="41">
        <f>IF('query (10)'!X1912="","",'query (10)'!X1912)</f>
        <v>46122</v>
      </c>
      <c r="AA1912" s="41">
        <f>IF('query (10)'!Y1912="","",'query (10)'!Y1912)</f>
        <v>46122</v>
      </c>
      <c r="AB1912" s="41">
        <f>IF('query (10)'!Z1912="","",'query (10)'!Z1912)</f>
        <v>46482</v>
      </c>
      <c r="AC1912" s="38" t="str">
        <f>IF(OR('query (10)'!AA1912="",COUNTIF(Cleaning_Rules!$A$21:$A$26,TRIM('query (10)'!AA1912))&gt;0),"",TRIM('query (10)'!AA1912))</f>
        <v/>
      </c>
      <c r="AD1912" s="38" t="str">
        <f>IF('query (10)'!AB1912="","",TRIM(IFERROR(_xlfn.TEXTBEFORE('query (10)'!AB1912,"("),'query (10)'!AB1912)))</f>
        <v>เริ่มซ่อมงาน PM แล้ว รับผิดชอบโดย PAHLA SEEDANG</v>
      </c>
      <c r="AE1912" s="38" t="str">
        <f>IFERROR(LOWER(TRIM(_xlfn.TEXTBEFORE(_xlfn.TEXTAFTER('query (10)'!AB1912,"("),")"))),"")</f>
        <v>pahla@nsk.com</v>
      </c>
      <c r="AF1912" s="38" t="str">
        <f>IF('query (10)'!AD1912="","",TRIM('query (10)'!AD1912))</f>
        <v>คุณานนต์ ปารวัณวงศ์</v>
      </c>
      <c r="AG1912" s="38" t="str">
        <f>IF('query (10)'!AE1912="","",TRIM('query (10)'!AE1912))</f>
        <v>ผะหลา สีแดง</v>
      </c>
      <c r="AH1912" s="38" t="str">
        <f>IF('query (10)'!AF1912="","",IFERROR(VALUE('query (10)'!AF1912),""))</f>
        <v/>
      </c>
      <c r="AI1912" s="38" t="str">
        <f>IF('query (10)'!AG1912="","",TRIM('query (10)'!AG1912))</f>
        <v/>
      </c>
      <c r="AJ1912" s="38" t="str">
        <f>IF('query (10)'!AH1912="","",IFERROR(VALUE('query (10)'!AH1912),""))</f>
        <v/>
      </c>
      <c r="AK1912" s="38" t="str">
        <f>IF('query (10)'!AI1912="","",TRIM('query (10)'!AI1912))</f>
        <v/>
      </c>
      <c r="AL1912" s="42">
        <f t="shared" si="145"/>
        <v>2026</v>
      </c>
      <c r="AM1912" s="42" t="str">
        <f t="shared" si="146"/>
        <v>2026-04</v>
      </c>
      <c r="AN1912" s="42" t="str">
        <f t="shared" ca="1" si="147"/>
        <v/>
      </c>
      <c r="AO1912" s="42" t="str">
        <f t="shared" si="148"/>
        <v>GR-694 | OUTER RING RACEWAY GRINDING MACHINE | KWD6 | WORK HEAD | Time-based Maintenance | Mechanical | Part Change | Medium | Change Sleeve work head to PM 12 Month Cycle
 Model:	4-119160		
Change Seal
Model: TB 50 68 9
Change belt work head
Model: 7M 925
check accuracy work head and distance piece
 | SLEEVE WORK HEAD | 4-119160 | เริ่มซ่อมงาน PM แล้ว รับผิดชอบโดย PAHLA SEEDANG | ผะหลา สีแดง</v>
      </c>
      <c r="AP1912" s="42" t="str">
        <f>_xlfn.TEXTJOIN("; ",TRUE,IF(COUNTA('query (10)'!A1912:AK1912)&lt;=6,"NEAR_EMPTY_ROW",""),IF($K1912="","MISSING_STATUS",""),IF(AND($K1912="เสร็จสิ้น",$Z1912=""),"DONE_NO_ACTUAL_DATE",""),IF(AND($I1912="Condition-based Maintenance",$AH1912=""),"CBM_NO_MEASUREMENT",""),IF(OR($X1912="",$X1912=0),"INVALID_PERIOD",""),IF(AND($AA1912&lt;&gt;"",$AB1912&lt;&gt;"",$AB1912&lt;$AA1912),"DATE_SEQUENCE_ERROR",""),IF(AND($AB1912&lt;&gt;"",$AB1912&gt;DATE(2030,12,31)),"DATE_OUTLIER",""),IF($C1912="","MISSING_QRCODE",""),IF($J1912="UNKNOWN","UNKNOWN_PM_TYPE",""),IF($L1912="UNKNOWN","UNKNOWN_STATUS",""))</f>
        <v/>
      </c>
      <c r="AQ1912" s="42" t="str">
        <f t="shared" si="149"/>
        <v>NO</v>
      </c>
    </row>
    <row r="1913" spans="1:43" x14ac:dyDescent="0.3">
      <c r="A1913" s="38">
        <f>IF('query (10)'!A1913="","",'query (10)'!A1913)</f>
        <v>2121</v>
      </c>
      <c r="B1913" s="38">
        <f>IF('query (10)'!B1913="","",'query (10)'!B1913)</f>
        <v>20765</v>
      </c>
      <c r="C1913" s="38" t="str">
        <f>TRIM(UPPER('query (10)'!M1913))</f>
        <v>GR-838</v>
      </c>
      <c r="D1913" s="38" t="str">
        <f>TRIM(UPPER(IFERROR(_xlfn.TEXTBEFORE('query (10)'!L1913,"("),'query (10)'!L1913)))</f>
        <v>OUTER RING RACEWAY GRINDING MACHINE</v>
      </c>
      <c r="E1913" s="38" t="str">
        <f>IFERROR(TRIM(UPPER(_xlfn.TEXTBEFORE(_xlfn.TEXTAFTER('query (10)'!L1913,"("),")"))),"")</f>
        <v/>
      </c>
      <c r="F1913" s="38" t="str">
        <f>TRIM('query (10)'!K1913)</f>
        <v>KWD7</v>
      </c>
      <c r="G1913" s="38" t="str">
        <f>IF('query (10)'!J1913="","",'query (10)'!J1913)</f>
        <v>Work head</v>
      </c>
      <c r="H1913" s="38" t="str">
        <f>TRIM(UPPER('query (10)'!J1913))</f>
        <v>WORK HEAD</v>
      </c>
      <c r="I1913" s="38" t="str">
        <f>IF('query (10)'!F1913="","",'query (10)'!F1913)</f>
        <v>Time-based Maintenance</v>
      </c>
      <c r="J1913" s="38" t="str">
        <f>IF('query (10)'!F1913="","",IFERROR(INDEX(Cleaning_Rules!$B$14:$B$17,MATCH(TRIM('query (10)'!F1913),Cleaning_Rules!$A$14:$A$17,0)),"UNKNOWN"))</f>
        <v>TBM</v>
      </c>
      <c r="K1913" s="38" t="str">
        <f>IF('query (10)'!G1913="","",'query (10)'!G1913)</f>
        <v>เสร็จสิ้น</v>
      </c>
      <c r="L1913" s="38" t="str">
        <f>IF('query (10)'!G1913="","MISSING",IFERROR(INDEX(Cleaning_Rules!$B$5:$B$10,MATCH(TRIM('query (10)'!G1913),Cleaning_Rules!$A$5:$A$10,0)),"UNKNOWN"))</f>
        <v>COMPLETED</v>
      </c>
      <c r="M1913" s="38" t="str">
        <f>IF('query (10)'!I1913="","",'query (10)'!I1913)</f>
        <v>Mechanical</v>
      </c>
      <c r="N1913" s="38" t="str">
        <f>IF('query (10)'!O1913="","",'query (10)'!O1913)</f>
        <v>Part Change</v>
      </c>
      <c r="O1913" s="38" t="str">
        <f>IF('query (10)'!P1913="","",'query (10)'!P1913)</f>
        <v>Medium</v>
      </c>
      <c r="P1913" s="38" t="str">
        <f>IF('query (10)'!N1913="","",'query (10)'!N1913)</f>
        <v xml:space="preserve">Change Sleeve work head to PM 12 Month Cycle
 Model:	4-119160		
Change Seal
Model: TB 50 68 9
Change belt work head
Model: 7M 925
check accuracy work head and distance piece
</v>
      </c>
      <c r="Q1913" s="38" t="str">
        <f>TRIM('query (10)'!N1913)</f>
        <v xml:space="preserve">Change Sleeve work head to PM 12 Month Cycle
 Model:	4-119160		
Change Seal
Model: TB 50 68 9
Change belt work head
Model: 7M 925
check accuracy work head and distance piece
</v>
      </c>
      <c r="R1913" s="38" t="str">
        <f>TRIM(UPPER('query (10)'!R1913))</f>
        <v>SLEEVE WORK HEAD</v>
      </c>
      <c r="S1913" s="38" t="str">
        <f>TRIM(UPPER('query (10)'!S1913))</f>
        <v>4-119160</v>
      </c>
      <c r="T1913" s="38" t="str">
        <f>IF('query (10)'!Q1913="","",TRIM(UPPER('query (10)'!Q1913)))</f>
        <v/>
      </c>
      <c r="U1913" s="38" t="str">
        <f>IF('query (10)'!T1913="","",'query (10)'!T1913)</f>
        <v/>
      </c>
      <c r="V1913" s="39" t="str">
        <f>IF('query (10)'!T1913="","",IFERROR(VALUE('query (10)'!T1913),""))</f>
        <v/>
      </c>
      <c r="W1913" s="40">
        <f>IF('query (10)'!U1913="","",'query (10)'!U1913)</f>
        <v>0</v>
      </c>
      <c r="X1913" s="39">
        <f>IF('query (10)'!V1913="","",'query (10)'!V1913)</f>
        <v>360</v>
      </c>
      <c r="Y1913" s="41">
        <f>IF('query (10)'!W1913="","",'query (10)'!W1913)</f>
        <v>46119</v>
      </c>
      <c r="Z1913" s="41">
        <f>IF('query (10)'!X1913="","",'query (10)'!X1913)</f>
        <v>46154</v>
      </c>
      <c r="AA1913" s="41">
        <f>IF('query (10)'!Y1913="","",'query (10)'!Y1913)</f>
        <v>46154</v>
      </c>
      <c r="AB1913" s="41">
        <f>IF('query (10)'!Z1913="","",'query (10)'!Z1913)</f>
        <v>46514</v>
      </c>
      <c r="AC1913" s="38" t="str">
        <f>IF(OR('query (10)'!AA1913="",COUNTIF(Cleaning_Rules!$A$21:$A$26,TRIM('query (10)'!AA1913))&gt;0),"",TRIM('query (10)'!AA1913))</f>
        <v/>
      </c>
      <c r="AD1913" s="38" t="str">
        <f>IF('query (10)'!AB1913="","",TRIM(IFERROR(_xlfn.TEXTBEFORE('query (10)'!AB1913,"("),'query (10)'!AB1913)))</f>
        <v>เริ่มซ่อมงาน PM แล้ว รับผิดชอบโดย KUNANON PARAWANWONG</v>
      </c>
      <c r="AE1913" s="38" t="str">
        <f>IFERROR(LOWER(TRIM(_xlfn.TEXTBEFORE(_xlfn.TEXTAFTER('query (10)'!AB1913,"("),")"))),"")</f>
        <v>parawanwong-k-3161@nsk.com</v>
      </c>
      <c r="AF1913" s="38" t="str">
        <f>IF('query (10)'!AD1913="","",TRIM('query (10)'!AD1913))</f>
        <v>คุณานนต์ ปารวัณวงศ์</v>
      </c>
      <c r="AG1913" s="38" t="str">
        <f>IF('query (10)'!AE1913="","",TRIM('query (10)'!AE1913))</f>
        <v>คุณานนต์ ปารวัณวงศ์</v>
      </c>
      <c r="AH1913" s="38" t="str">
        <f>IF('query (10)'!AF1913="","",IFERROR(VALUE('query (10)'!AF1913),""))</f>
        <v/>
      </c>
      <c r="AI1913" s="38" t="str">
        <f>IF('query (10)'!AG1913="","",TRIM('query (10)'!AG1913))</f>
        <v/>
      </c>
      <c r="AJ1913" s="38" t="str">
        <f>IF('query (10)'!AH1913="","",IFERROR(VALUE('query (10)'!AH1913),""))</f>
        <v/>
      </c>
      <c r="AK1913" s="38" t="str">
        <f>IF('query (10)'!AI1913="","",TRIM('query (10)'!AI1913))</f>
        <v/>
      </c>
      <c r="AL1913" s="42">
        <f t="shared" si="145"/>
        <v>2026</v>
      </c>
      <c r="AM1913" s="42" t="str">
        <f t="shared" si="146"/>
        <v>2026-04</v>
      </c>
      <c r="AN1913" s="42" t="str">
        <f t="shared" ca="1" si="147"/>
        <v/>
      </c>
      <c r="AO1913" s="42" t="str">
        <f t="shared" si="148"/>
        <v>GR-838 | OUTER RING RACEWAY GRINDING MACHINE | KWD7 | WORK HEAD | Time-based Maintenance | Mechanical | Part Change | Medium | Change Sleeve work head to PM 12 Month Cycle
 Model:	4-119160		
Change Seal
Model: TB 50 68 9
Change belt work head
Model: 7M 925
check accuracy work head and distance piece
 | SLEEVE WORK HEAD | 4-119160 | เริ่มซ่อมงาน PM แล้ว รับผิดชอบโดย KUNANON PARAWANWONG | คุณานนต์ ปารวัณวงศ์</v>
      </c>
      <c r="AP1913" s="42" t="str">
        <f>_xlfn.TEXTJOIN("; ",TRUE,IF(COUNTA('query (10)'!A1913:AK1913)&lt;=6,"NEAR_EMPTY_ROW",""),IF($K1913="","MISSING_STATUS",""),IF(AND($K1913="เสร็จสิ้น",$Z1913=""),"DONE_NO_ACTUAL_DATE",""),IF(AND($I1913="Condition-based Maintenance",$AH1913=""),"CBM_NO_MEASUREMENT",""),IF(OR($X1913="",$X1913=0),"INVALID_PERIOD",""),IF(AND($AA1913&lt;&gt;"",$AB1913&lt;&gt;"",$AB1913&lt;$AA1913),"DATE_SEQUENCE_ERROR",""),IF(AND($AB1913&lt;&gt;"",$AB1913&gt;DATE(2030,12,31)),"DATE_OUTLIER",""),IF($C1913="","MISSING_QRCODE",""),IF($J1913="UNKNOWN","UNKNOWN_PM_TYPE",""),IF($L1913="UNKNOWN","UNKNOWN_STATUS",""))</f>
        <v/>
      </c>
      <c r="AQ1913" s="42" t="str">
        <f t="shared" si="149"/>
        <v>NO</v>
      </c>
    </row>
    <row r="1914" spans="1:43" x14ac:dyDescent="0.3">
      <c r="A1914" s="38">
        <f>IF('query (10)'!A1914="","",'query (10)'!A1914)</f>
        <v>2122</v>
      </c>
      <c r="B1914" s="38" t="str">
        <f>IF('query (10)'!B1914="","",'query (10)'!B1914)</f>
        <v/>
      </c>
      <c r="C1914" s="38" t="str">
        <f>TRIM(UPPER('query (10)'!M1914))</f>
        <v>GR-129</v>
      </c>
      <c r="D1914" s="38" t="str">
        <f>TRIM(UPPER(IFERROR(_xlfn.TEXTBEFORE('query (10)'!L1914,"("),'query (10)'!L1914)))</f>
        <v>OUTER RING RACEWAY GRINDING M/C</v>
      </c>
      <c r="E1914" s="38" t="str">
        <f>IFERROR(TRIM(UPPER(_xlfn.TEXTBEFORE(_xlfn.TEXTAFTER('query (10)'!L1914,"("),")"))),"")</f>
        <v/>
      </c>
      <c r="F1914" s="38" t="str">
        <f>TRIM('query (10)'!K1914)</f>
        <v>MCB1</v>
      </c>
      <c r="G1914" s="38" t="str">
        <f>IF('query (10)'!J1914="","",'query (10)'!J1914)</f>
        <v>Work head</v>
      </c>
      <c r="H1914" s="38" t="str">
        <f>TRIM(UPPER('query (10)'!J1914))</f>
        <v>WORK HEAD</v>
      </c>
      <c r="I1914" s="38" t="str">
        <f>IF('query (10)'!F1914="","",'query (10)'!F1914)</f>
        <v>Time-based Maintenance</v>
      </c>
      <c r="J1914" s="38" t="str">
        <f>IF('query (10)'!F1914="","",IFERROR(INDEX(Cleaning_Rules!$B$14:$B$17,MATCH(TRIM('query (10)'!F1914),Cleaning_Rules!$A$14:$A$17,0)),"UNKNOWN"))</f>
        <v>TBM</v>
      </c>
      <c r="K1914" s="38" t="str">
        <f>IF('query (10)'!G1914="","",'query (10)'!G1914)</f>
        <v>แผนใหม่</v>
      </c>
      <c r="L1914" s="38" t="str">
        <f>IF('query (10)'!G1914="","MISSING",IFERROR(INDEX(Cleaning_Rules!$B$5:$B$10,MATCH(TRIM('query (10)'!G1914),Cleaning_Rules!$A$5:$A$10,0)),"UNKNOWN"))</f>
        <v>NEW_PLAN</v>
      </c>
      <c r="M1914" s="38" t="str">
        <f>IF('query (10)'!I1914="","",'query (10)'!I1914)</f>
        <v>Mechanical</v>
      </c>
      <c r="N1914" s="38" t="str">
        <f>IF('query (10)'!O1914="","",'query (10)'!O1914)</f>
        <v>Part Change</v>
      </c>
      <c r="O1914" s="38" t="str">
        <f>IF('query (10)'!P1914="","",'query (10)'!P1914)</f>
        <v>Medium</v>
      </c>
      <c r="P1914" s="38" t="str">
        <f>IF('query (10)'!N1914="","",'query (10)'!N1914)</f>
        <v>Change pulley motor work head to cycle pm 3Y.
model : 
- DWG.4S025159
- DWG.4S025160
Note. วัดขนาดหน้างานเพราะเเต่ละเครื่องจักรมีขนาดไม่เท่ากัน</v>
      </c>
      <c r="Q1914" s="38" t="str">
        <f>TRIM('query (10)'!N1914)</f>
        <v>Change pulley motor work head to cycle pm 3Y.
model : 
- DWG.4S025159
- DWG.4S025160
Note. วัดขนาดหน้างานเพราะเเต่ละเครื่องจักรมีขนาดไม่เท่ากัน</v>
      </c>
      <c r="R1914" s="38" t="str">
        <f>TRIM(UPPER('query (10)'!R1914))</f>
        <v/>
      </c>
      <c r="S1914" s="38" t="str">
        <f>TRIM(UPPER('query (10)'!S1914))</f>
        <v/>
      </c>
      <c r="T1914" s="38" t="str">
        <f>IF('query (10)'!Q1914="","",TRIM(UPPER('query (10)'!Q1914)))</f>
        <v/>
      </c>
      <c r="U1914" s="38" t="str">
        <f>IF('query (10)'!T1914="","",'query (10)'!T1914)</f>
        <v/>
      </c>
      <c r="V1914" s="39" t="str">
        <f>IF('query (10)'!T1914="","",IFERROR(VALUE('query (10)'!T1914),""))</f>
        <v/>
      </c>
      <c r="W1914" s="40">
        <f>IF('query (10)'!U1914="","",'query (10)'!U1914)</f>
        <v>0</v>
      </c>
      <c r="X1914" s="39">
        <f>IF('query (10)'!V1914="","",'query (10)'!V1914)</f>
        <v>1080</v>
      </c>
      <c r="Y1914" s="41">
        <f>IF('query (10)'!W1914="","",'query (10)'!W1914)</f>
        <v>46870</v>
      </c>
      <c r="Z1914" s="41" t="str">
        <f>IF('query (10)'!X1914="","",'query (10)'!X1914)</f>
        <v/>
      </c>
      <c r="AA1914" s="41">
        <f>IF('query (10)'!Y1914="","",'query (10)'!Y1914)</f>
        <v>46870</v>
      </c>
      <c r="AB1914" s="41">
        <f>IF('query (10)'!Z1914="","",'query (10)'!Z1914)</f>
        <v>47950</v>
      </c>
      <c r="AC1914" s="38" t="str">
        <f>IF(OR('query (10)'!AA1914="",COUNTIF(Cleaning_Rules!$A$21:$A$26,TRIM('query (10)'!AA1914))&gt;0),"",TRIM('query (10)'!AA1914))</f>
        <v/>
      </c>
      <c r="AD1914" s="38" t="str">
        <f>IF('query (10)'!AB1914="","",TRIM(IFERROR(_xlfn.TEXTBEFORE('query (10)'!AB1914,"("),'query (10)'!AB1914)))</f>
        <v/>
      </c>
      <c r="AE1914" s="38" t="str">
        <f>IFERROR(LOWER(TRIM(_xlfn.TEXTBEFORE(_xlfn.TEXTAFTER('query (10)'!AB1914,"("),")"))),"")</f>
        <v/>
      </c>
      <c r="AF1914" s="38" t="str">
        <f>IF('query (10)'!AD1914="","",TRIM('query (10)'!AD1914))</f>
        <v>เจษฎา ผิวบาง</v>
      </c>
      <c r="AG1914" s="38" t="str">
        <f>IF('query (10)'!AE1914="","",TRIM('query (10)'!AE1914))</f>
        <v>เจษฎา ผิวบาง</v>
      </c>
      <c r="AH1914" s="38" t="str">
        <f>IF('query (10)'!AF1914="","",IFERROR(VALUE('query (10)'!AF1914),""))</f>
        <v/>
      </c>
      <c r="AI1914" s="38" t="str">
        <f>IF('query (10)'!AG1914="","",TRIM('query (10)'!AG1914))</f>
        <v/>
      </c>
      <c r="AJ1914" s="38" t="str">
        <f>IF('query (10)'!AH1914="","",IFERROR(VALUE('query (10)'!AH1914),""))</f>
        <v/>
      </c>
      <c r="AK1914" s="38" t="str">
        <f>IF('query (10)'!AI1914="","",TRIM('query (10)'!AI1914))</f>
        <v/>
      </c>
      <c r="AL1914" s="42">
        <f t="shared" si="145"/>
        <v>2028</v>
      </c>
      <c r="AM1914" s="42" t="str">
        <f t="shared" si="146"/>
        <v>2028-04</v>
      </c>
      <c r="AN1914" s="42" t="str">
        <f t="shared" ca="1" si="147"/>
        <v>ON_SCHEDULE</v>
      </c>
      <c r="AO1914" s="42" t="str">
        <f t="shared" si="148"/>
        <v>GR-129 | OUTER RING RACEWAY GRINDING M/C | MCB1 | WORK HEAD | Time-based Maintenance | Mechanical | Part Change | Medium | Change pulley motor work head to cycle pm 3Y.
model : 
- DWG.4S025159
- DWG.4S025160
Note. วัดขนาดหน้างานเพราะเเต่ละเครื่องจักรมีขนาดไม่เท่ากัน | เจษฎา ผิวบาง</v>
      </c>
      <c r="AP1914" s="42" t="str">
        <f>_xlfn.TEXTJOIN("; ",TRUE,IF(COUNTA('query (10)'!A1914:AK1914)&lt;=6,"NEAR_EMPTY_ROW",""),IF($K1914="","MISSING_STATUS",""),IF(AND($K1914="เสร็จสิ้น",$Z1914=""),"DONE_NO_ACTUAL_DATE",""),IF(AND($I1914="Condition-based Maintenance",$AH1914=""),"CBM_NO_MEASUREMENT",""),IF(OR($X1914="",$X1914=0),"INVALID_PERIOD",""),IF(AND($AA1914&lt;&gt;"",$AB1914&lt;&gt;"",$AB1914&lt;$AA1914),"DATE_SEQUENCE_ERROR",""),IF(AND($AB1914&lt;&gt;"",$AB1914&gt;DATE(2030,12,31)),"DATE_OUTLIER",""),IF($C1914="","MISSING_QRCODE",""),IF($J1914="UNKNOWN","UNKNOWN_PM_TYPE",""),IF($L1914="UNKNOWN","UNKNOWN_STATUS",""))</f>
        <v>DATE_OUTLIER</v>
      </c>
      <c r="AQ1914" s="42" t="str">
        <f t="shared" si="149"/>
        <v>NO</v>
      </c>
    </row>
    <row r="1915" spans="1:43" x14ac:dyDescent="0.3">
      <c r="A1915" s="38">
        <f>IF('query (10)'!A1915="","",'query (10)'!A1915)</f>
        <v>2123</v>
      </c>
      <c r="B1915" s="38" t="str">
        <f>IF('query (10)'!B1915="","",'query (10)'!B1915)</f>
        <v/>
      </c>
      <c r="C1915" s="38" t="str">
        <f>TRIM(UPPER('query (10)'!M1915))</f>
        <v>GR-431</v>
      </c>
      <c r="D1915" s="38" t="str">
        <f>TRIM(UPPER(IFERROR(_xlfn.TEXTBEFORE('query (10)'!L1915,"("),'query (10)'!L1915)))</f>
        <v>OUTER RING RACEWAY GRINDING MACHINE.</v>
      </c>
      <c r="E1915" s="38" t="str">
        <f>IFERROR(TRIM(UPPER(_xlfn.TEXTBEFORE(_xlfn.TEXTAFTER('query (10)'!L1915,"("),")"))),"")</f>
        <v/>
      </c>
      <c r="F1915" s="38" t="str">
        <f>TRIM('query (10)'!K1915)</f>
        <v>MCB2</v>
      </c>
      <c r="G1915" s="38" t="str">
        <f>IF('query (10)'!J1915="","",'query (10)'!J1915)</f>
        <v>Work head</v>
      </c>
      <c r="H1915" s="38" t="str">
        <f>TRIM(UPPER('query (10)'!J1915))</f>
        <v>WORK HEAD</v>
      </c>
      <c r="I1915" s="38" t="str">
        <f>IF('query (10)'!F1915="","",'query (10)'!F1915)</f>
        <v>Time-based Maintenance</v>
      </c>
      <c r="J1915" s="38" t="str">
        <f>IF('query (10)'!F1915="","",IFERROR(INDEX(Cleaning_Rules!$B$14:$B$17,MATCH(TRIM('query (10)'!F1915),Cleaning_Rules!$A$14:$A$17,0)),"UNKNOWN"))</f>
        <v>TBM</v>
      </c>
      <c r="K1915" s="38" t="str">
        <f>IF('query (10)'!G1915="","",'query (10)'!G1915)</f>
        <v>แผนใหม่</v>
      </c>
      <c r="L1915" s="38" t="str">
        <f>IF('query (10)'!G1915="","MISSING",IFERROR(INDEX(Cleaning_Rules!$B$5:$B$10,MATCH(TRIM('query (10)'!G1915),Cleaning_Rules!$A$5:$A$10,0)),"UNKNOWN"))</f>
        <v>NEW_PLAN</v>
      </c>
      <c r="M1915" s="38" t="str">
        <f>IF('query (10)'!I1915="","",'query (10)'!I1915)</f>
        <v>Mechanical</v>
      </c>
      <c r="N1915" s="38" t="str">
        <f>IF('query (10)'!O1915="","",'query (10)'!O1915)</f>
        <v>Part Change</v>
      </c>
      <c r="O1915" s="38" t="str">
        <f>IF('query (10)'!P1915="","",'query (10)'!P1915)</f>
        <v>Medium</v>
      </c>
      <c r="P1915" s="38" t="str">
        <f>IF('query (10)'!N1915="","",'query (10)'!N1915)</f>
        <v>Change pulley motor work head to cycle pm 3Y.
model : 
- DWG.4S025159
- DWG.4S025160
Note. วัดขนาดหน้างานเพราะเเต่ละเครื่องจักรมีขนาดไม่เท่ากัน</v>
      </c>
      <c r="Q1915" s="38" t="str">
        <f>TRIM('query (10)'!N1915)</f>
        <v>Change pulley motor work head to cycle pm 3Y.
model : 
- DWG.4S025159
- DWG.4S025160
Note. วัดขนาดหน้างานเพราะเเต่ละเครื่องจักรมีขนาดไม่เท่ากัน</v>
      </c>
      <c r="R1915" s="38" t="str">
        <f>TRIM(UPPER('query (10)'!R1915))</f>
        <v/>
      </c>
      <c r="S1915" s="38" t="str">
        <f>TRIM(UPPER('query (10)'!S1915))</f>
        <v/>
      </c>
      <c r="T1915" s="38" t="str">
        <f>IF('query (10)'!Q1915="","",TRIM(UPPER('query (10)'!Q1915)))</f>
        <v/>
      </c>
      <c r="U1915" s="38" t="str">
        <f>IF('query (10)'!T1915="","",'query (10)'!T1915)</f>
        <v/>
      </c>
      <c r="V1915" s="39" t="str">
        <f>IF('query (10)'!T1915="","",IFERROR(VALUE('query (10)'!T1915),""))</f>
        <v/>
      </c>
      <c r="W1915" s="40">
        <f>IF('query (10)'!U1915="","",'query (10)'!U1915)</f>
        <v>0</v>
      </c>
      <c r="X1915" s="39">
        <f>IF('query (10)'!V1915="","",'query (10)'!V1915)</f>
        <v>1080</v>
      </c>
      <c r="Y1915" s="41">
        <f>IF('query (10)'!W1915="","",'query (10)'!W1915)</f>
        <v>46870</v>
      </c>
      <c r="Z1915" s="41" t="str">
        <f>IF('query (10)'!X1915="","",'query (10)'!X1915)</f>
        <v/>
      </c>
      <c r="AA1915" s="41">
        <f>IF('query (10)'!Y1915="","",'query (10)'!Y1915)</f>
        <v>46870</v>
      </c>
      <c r="AB1915" s="41">
        <f>IF('query (10)'!Z1915="","",'query (10)'!Z1915)</f>
        <v>47950</v>
      </c>
      <c r="AC1915" s="38" t="str">
        <f>IF(OR('query (10)'!AA1915="",COUNTIF(Cleaning_Rules!$A$21:$A$26,TRIM('query (10)'!AA1915))&gt;0),"",TRIM('query (10)'!AA1915))</f>
        <v/>
      </c>
      <c r="AD1915" s="38" t="str">
        <f>IF('query (10)'!AB1915="","",TRIM(IFERROR(_xlfn.TEXTBEFORE('query (10)'!AB1915,"("),'query (10)'!AB1915)))</f>
        <v/>
      </c>
      <c r="AE1915" s="38" t="str">
        <f>IFERROR(LOWER(TRIM(_xlfn.TEXTBEFORE(_xlfn.TEXTAFTER('query (10)'!AB1915,"("),")"))),"")</f>
        <v/>
      </c>
      <c r="AF1915" s="38" t="str">
        <f>IF('query (10)'!AD1915="","",TRIM('query (10)'!AD1915))</f>
        <v>เจษฎา ผิวบาง</v>
      </c>
      <c r="AG1915" s="38" t="str">
        <f>IF('query (10)'!AE1915="","",TRIM('query (10)'!AE1915))</f>
        <v>เจษฎา ผิวบาง</v>
      </c>
      <c r="AH1915" s="38" t="str">
        <f>IF('query (10)'!AF1915="","",IFERROR(VALUE('query (10)'!AF1915),""))</f>
        <v/>
      </c>
      <c r="AI1915" s="38" t="str">
        <f>IF('query (10)'!AG1915="","",TRIM('query (10)'!AG1915))</f>
        <v/>
      </c>
      <c r="AJ1915" s="38" t="str">
        <f>IF('query (10)'!AH1915="","",IFERROR(VALUE('query (10)'!AH1915),""))</f>
        <v/>
      </c>
      <c r="AK1915" s="38" t="str">
        <f>IF('query (10)'!AI1915="","",TRIM('query (10)'!AI1915))</f>
        <v/>
      </c>
      <c r="AL1915" s="42">
        <f t="shared" si="145"/>
        <v>2028</v>
      </c>
      <c r="AM1915" s="42" t="str">
        <f t="shared" si="146"/>
        <v>2028-04</v>
      </c>
      <c r="AN1915" s="42" t="str">
        <f t="shared" ca="1" si="147"/>
        <v>ON_SCHEDULE</v>
      </c>
      <c r="AO1915" s="42" t="str">
        <f t="shared" si="148"/>
        <v>GR-431 | OUTER RING RACEWAY GRINDING MACHINE. | MCB2 | WORK HEAD | Time-based Maintenance | Mechanical | Part Change | Medium | Change pulley motor work head to cycle pm 3Y.
model : 
- DWG.4S025159
- DWG.4S025160
Note. วัดขนาดหน้างานเพราะเเต่ละเครื่องจักรมีขนาดไม่เท่ากัน | เจษฎา ผิวบาง</v>
      </c>
      <c r="AP1915" s="42" t="str">
        <f>_xlfn.TEXTJOIN("; ",TRUE,IF(COUNTA('query (10)'!A1915:AK1915)&lt;=6,"NEAR_EMPTY_ROW",""),IF($K1915="","MISSING_STATUS",""),IF(AND($K1915="เสร็จสิ้น",$Z1915=""),"DONE_NO_ACTUAL_DATE",""),IF(AND($I1915="Condition-based Maintenance",$AH1915=""),"CBM_NO_MEASUREMENT",""),IF(OR($X1915="",$X1915=0),"INVALID_PERIOD",""),IF(AND($AA1915&lt;&gt;"",$AB1915&lt;&gt;"",$AB1915&lt;$AA1915),"DATE_SEQUENCE_ERROR",""),IF(AND($AB1915&lt;&gt;"",$AB1915&gt;DATE(2030,12,31)),"DATE_OUTLIER",""),IF($C1915="","MISSING_QRCODE",""),IF($J1915="UNKNOWN","UNKNOWN_PM_TYPE",""),IF($L1915="UNKNOWN","UNKNOWN_STATUS",""))</f>
        <v>DATE_OUTLIER</v>
      </c>
      <c r="AQ1915" s="42" t="str">
        <f t="shared" si="149"/>
        <v>NO</v>
      </c>
    </row>
    <row r="1916" spans="1:43" x14ac:dyDescent="0.3">
      <c r="A1916" s="38">
        <f>IF('query (10)'!A1916="","",'query (10)'!A1916)</f>
        <v>2124</v>
      </c>
      <c r="B1916" s="38" t="str">
        <f>IF('query (10)'!B1916="","",'query (10)'!B1916)</f>
        <v/>
      </c>
      <c r="C1916" s="38" t="str">
        <f>TRIM(UPPER('query (10)'!M1916))</f>
        <v>GR-721</v>
      </c>
      <c r="D1916" s="38" t="str">
        <f>TRIM(UPPER(IFERROR(_xlfn.TEXTBEFORE('query (10)'!L1916,"("),'query (10)'!L1916)))</f>
        <v>OUTER RING RACEWAY GRINDING MACHINE.</v>
      </c>
      <c r="E1916" s="38" t="str">
        <f>IFERROR(TRIM(UPPER(_xlfn.TEXTBEFORE(_xlfn.TEXTAFTER('query (10)'!L1916,"("),")"))),"")</f>
        <v/>
      </c>
      <c r="F1916" s="38" t="str">
        <f>TRIM('query (10)'!K1916)</f>
        <v>MCB3</v>
      </c>
      <c r="G1916" s="38" t="str">
        <f>IF('query (10)'!J1916="","",'query (10)'!J1916)</f>
        <v>Work head</v>
      </c>
      <c r="H1916" s="38" t="str">
        <f>TRIM(UPPER('query (10)'!J1916))</f>
        <v>WORK HEAD</v>
      </c>
      <c r="I1916" s="38" t="str">
        <f>IF('query (10)'!F1916="","",'query (10)'!F1916)</f>
        <v>Time-based Maintenance</v>
      </c>
      <c r="J1916" s="38" t="str">
        <f>IF('query (10)'!F1916="","",IFERROR(INDEX(Cleaning_Rules!$B$14:$B$17,MATCH(TRIM('query (10)'!F1916),Cleaning_Rules!$A$14:$A$17,0)),"UNKNOWN"))</f>
        <v>TBM</v>
      </c>
      <c r="K1916" s="38" t="str">
        <f>IF('query (10)'!G1916="","",'query (10)'!G1916)</f>
        <v>แผนใหม่</v>
      </c>
      <c r="L1916" s="38" t="str">
        <f>IF('query (10)'!G1916="","MISSING",IFERROR(INDEX(Cleaning_Rules!$B$5:$B$10,MATCH(TRIM('query (10)'!G1916),Cleaning_Rules!$A$5:$A$10,0)),"UNKNOWN"))</f>
        <v>NEW_PLAN</v>
      </c>
      <c r="M1916" s="38" t="str">
        <f>IF('query (10)'!I1916="","",'query (10)'!I1916)</f>
        <v>Mechanical</v>
      </c>
      <c r="N1916" s="38" t="str">
        <f>IF('query (10)'!O1916="","",'query (10)'!O1916)</f>
        <v>Part Change</v>
      </c>
      <c r="O1916" s="38" t="str">
        <f>IF('query (10)'!P1916="","",'query (10)'!P1916)</f>
        <v>Medium</v>
      </c>
      <c r="P1916" s="38" t="str">
        <f>IF('query (10)'!N1916="","",'query (10)'!N1916)</f>
        <v>Change pulley motor work head to cycle pm 3Y.
model : 
- DWG.4S025159
- DWG.4S025160
Note. วัดขนาดหน้างานเพราะเเต่ละเครื่องจักรมีขนาดไม่เท่ากัน</v>
      </c>
      <c r="Q1916" s="38" t="str">
        <f>TRIM('query (10)'!N1916)</f>
        <v>Change pulley motor work head to cycle pm 3Y.
model : 
- DWG.4S025159
- DWG.4S025160
Note. วัดขนาดหน้างานเพราะเเต่ละเครื่องจักรมีขนาดไม่เท่ากัน</v>
      </c>
      <c r="R1916" s="38" t="str">
        <f>TRIM(UPPER('query (10)'!R1916))</f>
        <v/>
      </c>
      <c r="S1916" s="38" t="str">
        <f>TRIM(UPPER('query (10)'!S1916))</f>
        <v/>
      </c>
      <c r="T1916" s="38" t="str">
        <f>IF('query (10)'!Q1916="","",TRIM(UPPER('query (10)'!Q1916)))</f>
        <v/>
      </c>
      <c r="U1916" s="38" t="str">
        <f>IF('query (10)'!T1916="","",'query (10)'!T1916)</f>
        <v/>
      </c>
      <c r="V1916" s="39" t="str">
        <f>IF('query (10)'!T1916="","",IFERROR(VALUE('query (10)'!T1916),""))</f>
        <v/>
      </c>
      <c r="W1916" s="40">
        <f>IF('query (10)'!U1916="","",'query (10)'!U1916)</f>
        <v>0</v>
      </c>
      <c r="X1916" s="39">
        <f>IF('query (10)'!V1916="","",'query (10)'!V1916)</f>
        <v>1080</v>
      </c>
      <c r="Y1916" s="41">
        <f>IF('query (10)'!W1916="","",'query (10)'!W1916)</f>
        <v>46870</v>
      </c>
      <c r="Z1916" s="41" t="str">
        <f>IF('query (10)'!X1916="","",'query (10)'!X1916)</f>
        <v/>
      </c>
      <c r="AA1916" s="41">
        <f>IF('query (10)'!Y1916="","",'query (10)'!Y1916)</f>
        <v>46870</v>
      </c>
      <c r="AB1916" s="41">
        <f>IF('query (10)'!Z1916="","",'query (10)'!Z1916)</f>
        <v>47950</v>
      </c>
      <c r="AC1916" s="38" t="str">
        <f>IF(OR('query (10)'!AA1916="",COUNTIF(Cleaning_Rules!$A$21:$A$26,TRIM('query (10)'!AA1916))&gt;0),"",TRIM('query (10)'!AA1916))</f>
        <v/>
      </c>
      <c r="AD1916" s="38" t="str">
        <f>IF('query (10)'!AB1916="","",TRIM(IFERROR(_xlfn.TEXTBEFORE('query (10)'!AB1916,"("),'query (10)'!AB1916)))</f>
        <v/>
      </c>
      <c r="AE1916" s="38" t="str">
        <f>IFERROR(LOWER(TRIM(_xlfn.TEXTBEFORE(_xlfn.TEXTAFTER('query (10)'!AB1916,"("),")"))),"")</f>
        <v/>
      </c>
      <c r="AF1916" s="38" t="str">
        <f>IF('query (10)'!AD1916="","",TRIM('query (10)'!AD1916))</f>
        <v>เจษฎา ผิวบาง</v>
      </c>
      <c r="AG1916" s="38" t="str">
        <f>IF('query (10)'!AE1916="","",TRIM('query (10)'!AE1916))</f>
        <v>เจษฎา ผิวบาง</v>
      </c>
      <c r="AH1916" s="38" t="str">
        <f>IF('query (10)'!AF1916="","",IFERROR(VALUE('query (10)'!AF1916),""))</f>
        <v/>
      </c>
      <c r="AI1916" s="38" t="str">
        <f>IF('query (10)'!AG1916="","",TRIM('query (10)'!AG1916))</f>
        <v/>
      </c>
      <c r="AJ1916" s="38" t="str">
        <f>IF('query (10)'!AH1916="","",IFERROR(VALUE('query (10)'!AH1916),""))</f>
        <v/>
      </c>
      <c r="AK1916" s="38" t="str">
        <f>IF('query (10)'!AI1916="","",TRIM('query (10)'!AI1916))</f>
        <v/>
      </c>
      <c r="AL1916" s="42">
        <f t="shared" si="145"/>
        <v>2028</v>
      </c>
      <c r="AM1916" s="42" t="str">
        <f t="shared" si="146"/>
        <v>2028-04</v>
      </c>
      <c r="AN1916" s="42" t="str">
        <f t="shared" ca="1" si="147"/>
        <v>ON_SCHEDULE</v>
      </c>
      <c r="AO1916" s="42" t="str">
        <f t="shared" si="148"/>
        <v>GR-721 | OUTER RING RACEWAY GRINDING MACHINE. | MCB3 | WORK HEAD | Time-based Maintenance | Mechanical | Part Change | Medium | Change pulley motor work head to cycle pm 3Y.
model : 
- DWG.4S025159
- DWG.4S025160
Note. วัดขนาดหน้างานเพราะเเต่ละเครื่องจักรมีขนาดไม่เท่ากัน | เจษฎา ผิวบาง</v>
      </c>
      <c r="AP1916" s="42" t="str">
        <f>_xlfn.TEXTJOIN("; ",TRUE,IF(COUNTA('query (10)'!A1916:AK1916)&lt;=6,"NEAR_EMPTY_ROW",""),IF($K1916="","MISSING_STATUS",""),IF(AND($K1916="เสร็จสิ้น",$Z1916=""),"DONE_NO_ACTUAL_DATE",""),IF(AND($I1916="Condition-based Maintenance",$AH1916=""),"CBM_NO_MEASUREMENT",""),IF(OR($X1916="",$X1916=0),"INVALID_PERIOD",""),IF(AND($AA1916&lt;&gt;"",$AB1916&lt;&gt;"",$AB1916&lt;$AA1916),"DATE_SEQUENCE_ERROR",""),IF(AND($AB1916&lt;&gt;"",$AB1916&gt;DATE(2030,12,31)),"DATE_OUTLIER",""),IF($C1916="","MISSING_QRCODE",""),IF($J1916="UNKNOWN","UNKNOWN_PM_TYPE",""),IF($L1916="UNKNOWN","UNKNOWN_STATUS",""))</f>
        <v>DATE_OUTLIER</v>
      </c>
      <c r="AQ1916" s="42" t="str">
        <f t="shared" si="149"/>
        <v>NO</v>
      </c>
    </row>
    <row r="1917" spans="1:43" x14ac:dyDescent="0.3">
      <c r="A1917" s="38">
        <f>IF('query (10)'!A1917="","",'query (10)'!A1917)</f>
        <v>2125</v>
      </c>
      <c r="B1917" s="38" t="str">
        <f>IF('query (10)'!B1917="","",'query (10)'!B1917)</f>
        <v/>
      </c>
      <c r="C1917" s="38" t="str">
        <f>TRIM(UPPER('query (10)'!M1917))</f>
        <v>GR-122</v>
      </c>
      <c r="D1917" s="38" t="str">
        <f>TRIM(UPPER(IFERROR(_xlfn.TEXTBEFORE('query (10)'!L1917,"("),'query (10)'!L1917)))</f>
        <v>INNER RING BORE GRINDING M/C</v>
      </c>
      <c r="E1917" s="38" t="str">
        <f>IFERROR(TRIM(UPPER(_xlfn.TEXTBEFORE(_xlfn.TEXTAFTER('query (10)'!L1917,"("),")"))),"")</f>
        <v/>
      </c>
      <c r="F1917" s="38" t="str">
        <f>TRIM('query (10)'!K1917)</f>
        <v>MCB1</v>
      </c>
      <c r="G1917" s="38" t="str">
        <f>IF('query (10)'!J1917="","",'query (10)'!J1917)</f>
        <v>Work head</v>
      </c>
      <c r="H1917" s="38" t="str">
        <f>TRIM(UPPER('query (10)'!J1917))</f>
        <v>WORK HEAD</v>
      </c>
      <c r="I1917" s="38" t="str">
        <f>IF('query (10)'!F1917="","",'query (10)'!F1917)</f>
        <v>Time-based Maintenance</v>
      </c>
      <c r="J1917" s="38" t="str">
        <f>IF('query (10)'!F1917="","",IFERROR(INDEX(Cleaning_Rules!$B$14:$B$17,MATCH(TRIM('query (10)'!F1917),Cleaning_Rules!$A$14:$A$17,0)),"UNKNOWN"))</f>
        <v>TBM</v>
      </c>
      <c r="K1917" s="38" t="str">
        <f>IF('query (10)'!G1917="","",'query (10)'!G1917)</f>
        <v>แผนใหม่</v>
      </c>
      <c r="L1917" s="38" t="str">
        <f>IF('query (10)'!G1917="","MISSING",IFERROR(INDEX(Cleaning_Rules!$B$5:$B$10,MATCH(TRIM('query (10)'!G1917),Cleaning_Rules!$A$5:$A$10,0)),"UNKNOWN"))</f>
        <v>NEW_PLAN</v>
      </c>
      <c r="M1917" s="38" t="str">
        <f>IF('query (10)'!I1917="","",'query (10)'!I1917)</f>
        <v>Mechanical</v>
      </c>
      <c r="N1917" s="38" t="str">
        <f>IF('query (10)'!O1917="","",'query (10)'!O1917)</f>
        <v>Part Change</v>
      </c>
      <c r="O1917" s="38" t="str">
        <f>IF('query (10)'!P1917="","",'query (10)'!P1917)</f>
        <v>Medium</v>
      </c>
      <c r="P1917" s="38" t="str">
        <f>IF('query (10)'!N1917="","",'query (10)'!N1917)</f>
        <v>Change pulley motor work head to cycle pm 3Y.
model : 
- DWG.4S025159
- DWG.4S025160
Note. วัดขนาดหน้างานเพราะเเต่ละเครื่องจักรมีขนาดไม่เท่ากัน</v>
      </c>
      <c r="Q1917" s="38" t="str">
        <f>TRIM('query (10)'!N1917)</f>
        <v>Change pulley motor work head to cycle pm 3Y.
model : 
- DWG.4S025159
- DWG.4S025160
Note. วัดขนาดหน้างานเพราะเเต่ละเครื่องจักรมีขนาดไม่เท่ากัน</v>
      </c>
      <c r="R1917" s="38" t="str">
        <f>TRIM(UPPER('query (10)'!R1917))</f>
        <v/>
      </c>
      <c r="S1917" s="38" t="str">
        <f>TRIM(UPPER('query (10)'!S1917))</f>
        <v/>
      </c>
      <c r="T1917" s="38" t="str">
        <f>IF('query (10)'!Q1917="","",TRIM(UPPER('query (10)'!Q1917)))</f>
        <v/>
      </c>
      <c r="U1917" s="38" t="str">
        <f>IF('query (10)'!T1917="","",'query (10)'!T1917)</f>
        <v/>
      </c>
      <c r="V1917" s="39" t="str">
        <f>IF('query (10)'!T1917="","",IFERROR(VALUE('query (10)'!T1917),""))</f>
        <v/>
      </c>
      <c r="W1917" s="40">
        <f>IF('query (10)'!U1917="","",'query (10)'!U1917)</f>
        <v>0</v>
      </c>
      <c r="X1917" s="39">
        <f>IF('query (10)'!V1917="","",'query (10)'!V1917)</f>
        <v>1080</v>
      </c>
      <c r="Y1917" s="41">
        <f>IF('query (10)'!W1917="","",'query (10)'!W1917)</f>
        <v>46870</v>
      </c>
      <c r="Z1917" s="41" t="str">
        <f>IF('query (10)'!X1917="","",'query (10)'!X1917)</f>
        <v/>
      </c>
      <c r="AA1917" s="41">
        <f>IF('query (10)'!Y1917="","",'query (10)'!Y1917)</f>
        <v>46870</v>
      </c>
      <c r="AB1917" s="41">
        <f>IF('query (10)'!Z1917="","",'query (10)'!Z1917)</f>
        <v>47950</v>
      </c>
      <c r="AC1917" s="38" t="str">
        <f>IF(OR('query (10)'!AA1917="",COUNTIF(Cleaning_Rules!$A$21:$A$26,TRIM('query (10)'!AA1917))&gt;0),"",TRIM('query (10)'!AA1917))</f>
        <v/>
      </c>
      <c r="AD1917" s="38" t="str">
        <f>IF('query (10)'!AB1917="","",TRIM(IFERROR(_xlfn.TEXTBEFORE('query (10)'!AB1917,"("),'query (10)'!AB1917)))</f>
        <v/>
      </c>
      <c r="AE1917" s="38" t="str">
        <f>IFERROR(LOWER(TRIM(_xlfn.TEXTBEFORE(_xlfn.TEXTAFTER('query (10)'!AB1917,"("),")"))),"")</f>
        <v/>
      </c>
      <c r="AF1917" s="38" t="str">
        <f>IF('query (10)'!AD1917="","",TRIM('query (10)'!AD1917))</f>
        <v>เจษฎา ผิวบาง</v>
      </c>
      <c r="AG1917" s="38" t="str">
        <f>IF('query (10)'!AE1917="","",TRIM('query (10)'!AE1917))</f>
        <v>เจษฎา ผิวบาง</v>
      </c>
      <c r="AH1917" s="38" t="str">
        <f>IF('query (10)'!AF1917="","",IFERROR(VALUE('query (10)'!AF1917),""))</f>
        <v/>
      </c>
      <c r="AI1917" s="38" t="str">
        <f>IF('query (10)'!AG1917="","",TRIM('query (10)'!AG1917))</f>
        <v/>
      </c>
      <c r="AJ1917" s="38" t="str">
        <f>IF('query (10)'!AH1917="","",IFERROR(VALUE('query (10)'!AH1917),""))</f>
        <v/>
      </c>
      <c r="AK1917" s="38" t="str">
        <f>IF('query (10)'!AI1917="","",TRIM('query (10)'!AI1917))</f>
        <v/>
      </c>
      <c r="AL1917" s="42">
        <f t="shared" si="145"/>
        <v>2028</v>
      </c>
      <c r="AM1917" s="42" t="str">
        <f t="shared" si="146"/>
        <v>2028-04</v>
      </c>
      <c r="AN1917" s="42" t="str">
        <f t="shared" ca="1" si="147"/>
        <v>ON_SCHEDULE</v>
      </c>
      <c r="AO1917" s="42" t="str">
        <f t="shared" si="148"/>
        <v>GR-122 | INNER RING BORE GRINDING M/C | MCB1 | WORK HEAD | Time-based Maintenance | Mechanical | Part Change | Medium | Change pulley motor work head to cycle pm 3Y.
model : 
- DWG.4S025159
- DWG.4S025160
Note. วัดขนาดหน้างานเพราะเเต่ละเครื่องจักรมีขนาดไม่เท่ากัน | เจษฎา ผิวบาง</v>
      </c>
      <c r="AP1917" s="42" t="str">
        <f>_xlfn.TEXTJOIN("; ",TRUE,IF(COUNTA('query (10)'!A1917:AK1917)&lt;=6,"NEAR_EMPTY_ROW",""),IF($K1917="","MISSING_STATUS",""),IF(AND($K1917="เสร็จสิ้น",$Z1917=""),"DONE_NO_ACTUAL_DATE",""),IF(AND($I1917="Condition-based Maintenance",$AH1917=""),"CBM_NO_MEASUREMENT",""),IF(OR($X1917="",$X1917=0),"INVALID_PERIOD",""),IF(AND($AA1917&lt;&gt;"",$AB1917&lt;&gt;"",$AB1917&lt;$AA1917),"DATE_SEQUENCE_ERROR",""),IF(AND($AB1917&lt;&gt;"",$AB1917&gt;DATE(2030,12,31)),"DATE_OUTLIER",""),IF($C1917="","MISSING_QRCODE",""),IF($J1917="UNKNOWN","UNKNOWN_PM_TYPE",""),IF($L1917="UNKNOWN","UNKNOWN_STATUS",""))</f>
        <v>DATE_OUTLIER</v>
      </c>
      <c r="AQ1917" s="42" t="str">
        <f t="shared" si="149"/>
        <v>NO</v>
      </c>
    </row>
    <row r="1918" spans="1:43" x14ac:dyDescent="0.3">
      <c r="A1918" s="38">
        <f>IF('query (10)'!A1918="","",'query (10)'!A1918)</f>
        <v>2126</v>
      </c>
      <c r="B1918" s="38" t="str">
        <f>IF('query (10)'!B1918="","",'query (10)'!B1918)</f>
        <v/>
      </c>
      <c r="C1918" s="38" t="str">
        <f>TRIM(UPPER('query (10)'!M1918))</f>
        <v>GR-926</v>
      </c>
      <c r="D1918" s="38" t="str">
        <f>TRIM(UPPER(IFERROR(_xlfn.TEXTBEFORE('query (10)'!L1918,"("),'query (10)'!L1918)))</f>
        <v>INNER RING BORE GRINDING MACHINE.</v>
      </c>
      <c r="E1918" s="38" t="str">
        <f>IFERROR(TRIM(UPPER(_xlfn.TEXTBEFORE(_xlfn.TEXTAFTER('query (10)'!L1918,"("),")"))),"")</f>
        <v>GR-426</v>
      </c>
      <c r="F1918" s="38" t="str">
        <f>TRIM('query (10)'!K1918)</f>
        <v>MCB2</v>
      </c>
      <c r="G1918" s="38" t="str">
        <f>IF('query (10)'!J1918="","",'query (10)'!J1918)</f>
        <v>Work head</v>
      </c>
      <c r="H1918" s="38" t="str">
        <f>TRIM(UPPER('query (10)'!J1918))</f>
        <v>WORK HEAD</v>
      </c>
      <c r="I1918" s="38" t="str">
        <f>IF('query (10)'!F1918="","",'query (10)'!F1918)</f>
        <v>Time-based Maintenance</v>
      </c>
      <c r="J1918" s="38" t="str">
        <f>IF('query (10)'!F1918="","",IFERROR(INDEX(Cleaning_Rules!$B$14:$B$17,MATCH(TRIM('query (10)'!F1918),Cleaning_Rules!$A$14:$A$17,0)),"UNKNOWN"))</f>
        <v>TBM</v>
      </c>
      <c r="K1918" s="38" t="str">
        <f>IF('query (10)'!G1918="","",'query (10)'!G1918)</f>
        <v>แผนใหม่</v>
      </c>
      <c r="L1918" s="38" t="str">
        <f>IF('query (10)'!G1918="","MISSING",IFERROR(INDEX(Cleaning_Rules!$B$5:$B$10,MATCH(TRIM('query (10)'!G1918),Cleaning_Rules!$A$5:$A$10,0)),"UNKNOWN"))</f>
        <v>NEW_PLAN</v>
      </c>
      <c r="M1918" s="38" t="str">
        <f>IF('query (10)'!I1918="","",'query (10)'!I1918)</f>
        <v>Mechanical</v>
      </c>
      <c r="N1918" s="38" t="str">
        <f>IF('query (10)'!O1918="","",'query (10)'!O1918)</f>
        <v>Part Change</v>
      </c>
      <c r="O1918" s="38" t="str">
        <f>IF('query (10)'!P1918="","",'query (10)'!P1918)</f>
        <v>Medium</v>
      </c>
      <c r="P1918" s="38" t="str">
        <f>IF('query (10)'!N1918="","",'query (10)'!N1918)</f>
        <v>Change pulley motor work head to cycle pm 3Y.
model : 
- DWG.4S025159
- DWG.4S025160
Note. วัดขนาดหน้างานเพราะเเต่ละเครื่องจักรมีขนาดไม่เท่ากัน</v>
      </c>
      <c r="Q1918" s="38" t="str">
        <f>TRIM('query (10)'!N1918)</f>
        <v>Change pulley motor work head to cycle pm 3Y.
model : 
- DWG.4S025159
- DWG.4S025160
Note. วัดขนาดหน้างานเพราะเเต่ละเครื่องจักรมีขนาดไม่เท่ากัน</v>
      </c>
      <c r="R1918" s="38" t="str">
        <f>TRIM(UPPER('query (10)'!R1918))</f>
        <v/>
      </c>
      <c r="S1918" s="38" t="str">
        <f>TRIM(UPPER('query (10)'!S1918))</f>
        <v/>
      </c>
      <c r="T1918" s="38" t="str">
        <f>IF('query (10)'!Q1918="","",TRIM(UPPER('query (10)'!Q1918)))</f>
        <v/>
      </c>
      <c r="U1918" s="38" t="str">
        <f>IF('query (10)'!T1918="","",'query (10)'!T1918)</f>
        <v/>
      </c>
      <c r="V1918" s="39" t="str">
        <f>IF('query (10)'!T1918="","",IFERROR(VALUE('query (10)'!T1918),""))</f>
        <v/>
      </c>
      <c r="W1918" s="40">
        <f>IF('query (10)'!U1918="","",'query (10)'!U1918)</f>
        <v>0</v>
      </c>
      <c r="X1918" s="39">
        <f>IF('query (10)'!V1918="","",'query (10)'!V1918)</f>
        <v>1080</v>
      </c>
      <c r="Y1918" s="41">
        <f>IF('query (10)'!W1918="","",'query (10)'!W1918)</f>
        <v>46870</v>
      </c>
      <c r="Z1918" s="41" t="str">
        <f>IF('query (10)'!X1918="","",'query (10)'!X1918)</f>
        <v/>
      </c>
      <c r="AA1918" s="41">
        <f>IF('query (10)'!Y1918="","",'query (10)'!Y1918)</f>
        <v>46870</v>
      </c>
      <c r="AB1918" s="41">
        <f>IF('query (10)'!Z1918="","",'query (10)'!Z1918)</f>
        <v>47950</v>
      </c>
      <c r="AC1918" s="38" t="str">
        <f>IF(OR('query (10)'!AA1918="",COUNTIF(Cleaning_Rules!$A$21:$A$26,TRIM('query (10)'!AA1918))&gt;0),"",TRIM('query (10)'!AA1918))</f>
        <v/>
      </c>
      <c r="AD1918" s="38" t="str">
        <f>IF('query (10)'!AB1918="","",TRIM(IFERROR(_xlfn.TEXTBEFORE('query (10)'!AB1918,"("),'query (10)'!AB1918)))</f>
        <v/>
      </c>
      <c r="AE1918" s="38" t="str">
        <f>IFERROR(LOWER(TRIM(_xlfn.TEXTBEFORE(_xlfn.TEXTAFTER('query (10)'!AB1918,"("),")"))),"")</f>
        <v/>
      </c>
      <c r="AF1918" s="38" t="str">
        <f>IF('query (10)'!AD1918="","",TRIM('query (10)'!AD1918))</f>
        <v>เจษฎา ผิวบาง</v>
      </c>
      <c r="AG1918" s="38" t="str">
        <f>IF('query (10)'!AE1918="","",TRIM('query (10)'!AE1918))</f>
        <v>เจษฎา ผิวบาง</v>
      </c>
      <c r="AH1918" s="38" t="str">
        <f>IF('query (10)'!AF1918="","",IFERROR(VALUE('query (10)'!AF1918),""))</f>
        <v/>
      </c>
      <c r="AI1918" s="38" t="str">
        <f>IF('query (10)'!AG1918="","",TRIM('query (10)'!AG1918))</f>
        <v/>
      </c>
      <c r="AJ1918" s="38" t="str">
        <f>IF('query (10)'!AH1918="","",IFERROR(VALUE('query (10)'!AH1918),""))</f>
        <v/>
      </c>
      <c r="AK1918" s="38" t="str">
        <f>IF('query (10)'!AI1918="","",TRIM('query (10)'!AI1918))</f>
        <v/>
      </c>
      <c r="AL1918" s="42">
        <f t="shared" si="145"/>
        <v>2028</v>
      </c>
      <c r="AM1918" s="42" t="str">
        <f t="shared" si="146"/>
        <v>2028-04</v>
      </c>
      <c r="AN1918" s="42" t="str">
        <f t="shared" ca="1" si="147"/>
        <v>ON_SCHEDULE</v>
      </c>
      <c r="AO1918" s="42" t="str">
        <f t="shared" si="148"/>
        <v>GR-926 | INNER RING BORE GRINDING MACHINE. | GR-426 | MCB2 | WORK HEAD | Time-based Maintenance | Mechanical | Part Change | Medium | Change pulley motor work head to cycle pm 3Y.
model : 
- DWG.4S025159
- DWG.4S025160
Note. วัดขนาดหน้างานเพราะเเต่ละเครื่องจักรมีขนาดไม่เท่ากัน | เจษฎา ผิวบาง</v>
      </c>
      <c r="AP1918" s="42" t="str">
        <f>_xlfn.TEXTJOIN("; ",TRUE,IF(COUNTA('query (10)'!A1918:AK1918)&lt;=6,"NEAR_EMPTY_ROW",""),IF($K1918="","MISSING_STATUS",""),IF(AND($K1918="เสร็จสิ้น",$Z1918=""),"DONE_NO_ACTUAL_DATE",""),IF(AND($I1918="Condition-based Maintenance",$AH1918=""),"CBM_NO_MEASUREMENT",""),IF(OR($X1918="",$X1918=0),"INVALID_PERIOD",""),IF(AND($AA1918&lt;&gt;"",$AB1918&lt;&gt;"",$AB1918&lt;$AA1918),"DATE_SEQUENCE_ERROR",""),IF(AND($AB1918&lt;&gt;"",$AB1918&gt;DATE(2030,12,31)),"DATE_OUTLIER",""),IF($C1918="","MISSING_QRCODE",""),IF($J1918="UNKNOWN","UNKNOWN_PM_TYPE",""),IF($L1918="UNKNOWN","UNKNOWN_STATUS",""))</f>
        <v>DATE_OUTLIER</v>
      </c>
      <c r="AQ1918" s="42" t="str">
        <f t="shared" si="149"/>
        <v>NO</v>
      </c>
    </row>
    <row r="1919" spans="1:43" x14ac:dyDescent="0.3">
      <c r="A1919" s="38">
        <f>IF('query (10)'!A1919="","",'query (10)'!A1919)</f>
        <v>2127</v>
      </c>
      <c r="B1919" s="38" t="str">
        <f>IF('query (10)'!B1919="","",'query (10)'!B1919)</f>
        <v/>
      </c>
      <c r="C1919" s="38" t="str">
        <f>TRIM(UPPER('query (10)'!M1919))</f>
        <v>GR-925</v>
      </c>
      <c r="D1919" s="38" t="str">
        <f>TRIM(UPPER(IFERROR(_xlfn.TEXTBEFORE('query (10)'!L1919,"("),'query (10)'!L1919)))</f>
        <v>INNER RING BORE GRINDING MACHINE.</v>
      </c>
      <c r="E1919" s="38" t="str">
        <f>IFERROR(TRIM(UPPER(_xlfn.TEXTBEFORE(_xlfn.TEXTAFTER('query (10)'!L1919,"("),")"))),"")</f>
        <v>GR-716</v>
      </c>
      <c r="F1919" s="38" t="str">
        <f>TRIM('query (10)'!K1919)</f>
        <v>MCB3</v>
      </c>
      <c r="G1919" s="38" t="str">
        <f>IF('query (10)'!J1919="","",'query (10)'!J1919)</f>
        <v>Work head</v>
      </c>
      <c r="H1919" s="38" t="str">
        <f>TRIM(UPPER('query (10)'!J1919))</f>
        <v>WORK HEAD</v>
      </c>
      <c r="I1919" s="38" t="str">
        <f>IF('query (10)'!F1919="","",'query (10)'!F1919)</f>
        <v>Time-based Maintenance</v>
      </c>
      <c r="J1919" s="38" t="str">
        <f>IF('query (10)'!F1919="","",IFERROR(INDEX(Cleaning_Rules!$B$14:$B$17,MATCH(TRIM('query (10)'!F1919),Cleaning_Rules!$A$14:$A$17,0)),"UNKNOWN"))</f>
        <v>TBM</v>
      </c>
      <c r="K1919" s="38" t="str">
        <f>IF('query (10)'!G1919="","",'query (10)'!G1919)</f>
        <v>แผนใหม่</v>
      </c>
      <c r="L1919" s="38" t="str">
        <f>IF('query (10)'!G1919="","MISSING",IFERROR(INDEX(Cleaning_Rules!$B$5:$B$10,MATCH(TRIM('query (10)'!G1919),Cleaning_Rules!$A$5:$A$10,0)),"UNKNOWN"))</f>
        <v>NEW_PLAN</v>
      </c>
      <c r="M1919" s="38" t="str">
        <f>IF('query (10)'!I1919="","",'query (10)'!I1919)</f>
        <v>Mechanical</v>
      </c>
      <c r="N1919" s="38" t="str">
        <f>IF('query (10)'!O1919="","",'query (10)'!O1919)</f>
        <v>Part Change</v>
      </c>
      <c r="O1919" s="38" t="str">
        <f>IF('query (10)'!P1919="","",'query (10)'!P1919)</f>
        <v>Medium</v>
      </c>
      <c r="P1919" s="38" t="str">
        <f>IF('query (10)'!N1919="","",'query (10)'!N1919)</f>
        <v>Change pulley motor work head to cycle pm 3Y.
model : 
- DWG.4S025159
- DWG.4S025160
Note. วัดขนาดหน้างานเพราะเเต่ละเครื่องจักรมีขนาดไม่เท่ากัน</v>
      </c>
      <c r="Q1919" s="38" t="str">
        <f>TRIM('query (10)'!N1919)</f>
        <v>Change pulley motor work head to cycle pm 3Y.
model : 
- DWG.4S025159
- DWG.4S025160
Note. วัดขนาดหน้างานเพราะเเต่ละเครื่องจักรมีขนาดไม่เท่ากัน</v>
      </c>
      <c r="R1919" s="38" t="str">
        <f>TRIM(UPPER('query (10)'!R1919))</f>
        <v/>
      </c>
      <c r="S1919" s="38" t="str">
        <f>TRIM(UPPER('query (10)'!S1919))</f>
        <v/>
      </c>
      <c r="T1919" s="38" t="str">
        <f>IF('query (10)'!Q1919="","",TRIM(UPPER('query (10)'!Q1919)))</f>
        <v/>
      </c>
      <c r="U1919" s="38" t="str">
        <f>IF('query (10)'!T1919="","",'query (10)'!T1919)</f>
        <v/>
      </c>
      <c r="V1919" s="39" t="str">
        <f>IF('query (10)'!T1919="","",IFERROR(VALUE('query (10)'!T1919),""))</f>
        <v/>
      </c>
      <c r="W1919" s="40">
        <f>IF('query (10)'!U1919="","",'query (10)'!U1919)</f>
        <v>0</v>
      </c>
      <c r="X1919" s="39">
        <f>IF('query (10)'!V1919="","",'query (10)'!V1919)</f>
        <v>1080</v>
      </c>
      <c r="Y1919" s="41">
        <f>IF('query (10)'!W1919="","",'query (10)'!W1919)</f>
        <v>46870</v>
      </c>
      <c r="Z1919" s="41" t="str">
        <f>IF('query (10)'!X1919="","",'query (10)'!X1919)</f>
        <v/>
      </c>
      <c r="AA1919" s="41">
        <f>IF('query (10)'!Y1919="","",'query (10)'!Y1919)</f>
        <v>46870</v>
      </c>
      <c r="AB1919" s="41">
        <f>IF('query (10)'!Z1919="","",'query (10)'!Z1919)</f>
        <v>47950</v>
      </c>
      <c r="AC1919" s="38" t="str">
        <f>IF(OR('query (10)'!AA1919="",COUNTIF(Cleaning_Rules!$A$21:$A$26,TRIM('query (10)'!AA1919))&gt;0),"",TRIM('query (10)'!AA1919))</f>
        <v/>
      </c>
      <c r="AD1919" s="38" t="str">
        <f>IF('query (10)'!AB1919="","",TRIM(IFERROR(_xlfn.TEXTBEFORE('query (10)'!AB1919,"("),'query (10)'!AB1919)))</f>
        <v/>
      </c>
      <c r="AE1919" s="38" t="str">
        <f>IFERROR(LOWER(TRIM(_xlfn.TEXTBEFORE(_xlfn.TEXTAFTER('query (10)'!AB1919,"("),")"))),"")</f>
        <v/>
      </c>
      <c r="AF1919" s="38" t="str">
        <f>IF('query (10)'!AD1919="","",TRIM('query (10)'!AD1919))</f>
        <v>เจษฎา ผิวบาง</v>
      </c>
      <c r="AG1919" s="38" t="str">
        <f>IF('query (10)'!AE1919="","",TRIM('query (10)'!AE1919))</f>
        <v>เจษฎา ผิวบาง</v>
      </c>
      <c r="AH1919" s="38" t="str">
        <f>IF('query (10)'!AF1919="","",IFERROR(VALUE('query (10)'!AF1919),""))</f>
        <v/>
      </c>
      <c r="AI1919" s="38" t="str">
        <f>IF('query (10)'!AG1919="","",TRIM('query (10)'!AG1919))</f>
        <v/>
      </c>
      <c r="AJ1919" s="38" t="str">
        <f>IF('query (10)'!AH1919="","",IFERROR(VALUE('query (10)'!AH1919),""))</f>
        <v/>
      </c>
      <c r="AK1919" s="38" t="str">
        <f>IF('query (10)'!AI1919="","",TRIM('query (10)'!AI1919))</f>
        <v/>
      </c>
      <c r="AL1919" s="42">
        <f t="shared" si="145"/>
        <v>2028</v>
      </c>
      <c r="AM1919" s="42" t="str">
        <f t="shared" si="146"/>
        <v>2028-04</v>
      </c>
      <c r="AN1919" s="42" t="str">
        <f t="shared" ca="1" si="147"/>
        <v>ON_SCHEDULE</v>
      </c>
      <c r="AO1919" s="42" t="str">
        <f t="shared" si="148"/>
        <v>GR-925 | INNER RING BORE GRINDING MACHINE. | GR-716 | MCB3 | WORK HEAD | Time-based Maintenance | Mechanical | Part Change | Medium | Change pulley motor work head to cycle pm 3Y.
model : 
- DWG.4S025159
- DWG.4S025160
Note. วัดขนาดหน้างานเพราะเเต่ละเครื่องจักรมีขนาดไม่เท่ากัน | เจษฎา ผิวบาง</v>
      </c>
      <c r="AP1919" s="42" t="str">
        <f>_xlfn.TEXTJOIN("; ",TRUE,IF(COUNTA('query (10)'!A1919:AK1919)&lt;=6,"NEAR_EMPTY_ROW",""),IF($K1919="","MISSING_STATUS",""),IF(AND($K1919="เสร็จสิ้น",$Z1919=""),"DONE_NO_ACTUAL_DATE",""),IF(AND($I1919="Condition-based Maintenance",$AH1919=""),"CBM_NO_MEASUREMENT",""),IF(OR($X1919="",$X1919=0),"INVALID_PERIOD",""),IF(AND($AA1919&lt;&gt;"",$AB1919&lt;&gt;"",$AB1919&lt;$AA1919),"DATE_SEQUENCE_ERROR",""),IF(AND($AB1919&lt;&gt;"",$AB1919&gt;DATE(2030,12,31)),"DATE_OUTLIER",""),IF($C1919="","MISSING_QRCODE",""),IF($J1919="UNKNOWN","UNKNOWN_PM_TYPE",""),IF($L1919="UNKNOWN","UNKNOWN_STATUS",""))</f>
        <v>DATE_OUTLIER</v>
      </c>
      <c r="AQ1919" s="42" t="str">
        <f t="shared" si="149"/>
        <v>NO</v>
      </c>
    </row>
    <row r="1920" spans="1:43" x14ac:dyDescent="0.3">
      <c r="A1920" s="38">
        <f>IF('query (10)'!A1920="","",'query (10)'!A1920)</f>
        <v>2128</v>
      </c>
      <c r="B1920" s="38">
        <f>IF('query (10)'!B1920="","",'query (10)'!B1920)</f>
        <v>21128</v>
      </c>
      <c r="C1920" s="38" t="str">
        <f>TRIM(UPPER('query (10)'!M1920))</f>
        <v>GR-122</v>
      </c>
      <c r="D1920" s="38" t="str">
        <f>TRIM(UPPER(IFERROR(_xlfn.TEXTBEFORE('query (10)'!L1920,"("),'query (10)'!L1920)))</f>
        <v>OUTER RING RACEWAY GRINDING M/C</v>
      </c>
      <c r="E1920" s="38" t="str">
        <f>IFERROR(TRIM(UPPER(_xlfn.TEXTBEFORE(_xlfn.TEXTAFTER('query (10)'!L1920,"("),")"))),"")</f>
        <v/>
      </c>
      <c r="F1920" s="38" t="str">
        <f>TRIM('query (10)'!K1920)</f>
        <v>MCB1</v>
      </c>
      <c r="G1920" s="38" t="str">
        <f>IF('query (10)'!J1920="","",'query (10)'!J1920)</f>
        <v>Work head</v>
      </c>
      <c r="H1920" s="38" t="str">
        <f>TRIM(UPPER('query (10)'!J1920))</f>
        <v>WORK HEAD</v>
      </c>
      <c r="I1920" s="38" t="str">
        <f>IF('query (10)'!F1920="","",'query (10)'!F1920)</f>
        <v>Condition-based Maintenance</v>
      </c>
      <c r="J1920" s="38" t="str">
        <f>IF('query (10)'!F1920="","",IFERROR(INDEX(Cleaning_Rules!$B$14:$B$17,MATCH(TRIM('query (10)'!F1920),Cleaning_Rules!$A$14:$A$17,0)),"UNKNOWN"))</f>
        <v>CBM</v>
      </c>
      <c r="K1920" s="38" t="str">
        <f>IF('query (10)'!G1920="","",'query (10)'!G1920)</f>
        <v>เสร็จสิ้น</v>
      </c>
      <c r="L1920" s="38" t="str">
        <f>IF('query (10)'!G1920="","MISSING",IFERROR(INDEX(Cleaning_Rules!$B$5:$B$10,MATCH(TRIM('query (10)'!G1920),Cleaning_Rules!$A$5:$A$10,0)),"UNKNOWN"))</f>
        <v>COMPLETED</v>
      </c>
      <c r="M1920" s="38" t="str">
        <f>IF('query (10)'!I1920="","",'query (10)'!I1920)</f>
        <v>Mechanical</v>
      </c>
      <c r="N1920" s="38" t="str">
        <f>IF('query (10)'!O1920="","",'query (10)'!O1920)</f>
        <v>Inspection</v>
      </c>
      <c r="O1920" s="38" t="str">
        <f>IF('query (10)'!P1920="","",'query (10)'!P1920)</f>
        <v>Medium</v>
      </c>
      <c r="P1920" s="38" t="str">
        <f>IF('query (10)'!N1920="","",'query (10)'!N1920)</f>
        <v>Check runing motor for work head to cycle pm 1Y.
-visual check noise bearing motor
-visual check vibration bearing motor</v>
      </c>
      <c r="Q1920" s="38" t="str">
        <f>TRIM('query (10)'!N1920)</f>
        <v>Check runing motor for work head to cycle pm 1Y.
-visual check noise bearing motor
-visual check vibration bearing motor</v>
      </c>
      <c r="R1920" s="38" t="str">
        <f>TRIM(UPPER('query (10)'!R1920))</f>
        <v/>
      </c>
      <c r="S1920" s="38" t="str">
        <f>TRIM(UPPER('query (10)'!S1920))</f>
        <v/>
      </c>
      <c r="T1920" s="38" t="str">
        <f>IF('query (10)'!Q1920="","",TRIM(UPPER('query (10)'!Q1920)))</f>
        <v/>
      </c>
      <c r="U1920" s="38" t="str">
        <f>IF('query (10)'!T1920="","",'query (10)'!T1920)</f>
        <v/>
      </c>
      <c r="V1920" s="39" t="str">
        <f>IF('query (10)'!T1920="","",IFERROR(VALUE('query (10)'!T1920),""))</f>
        <v/>
      </c>
      <c r="W1920" s="40">
        <f>IF('query (10)'!U1920="","",'query (10)'!U1920)</f>
        <v>0</v>
      </c>
      <c r="X1920" s="39">
        <f>IF('query (10)'!V1920="","",'query (10)'!V1920)</f>
        <v>365</v>
      </c>
      <c r="Y1920" s="41">
        <f>IF('query (10)'!W1920="","",'query (10)'!W1920)</f>
        <v>46168</v>
      </c>
      <c r="Z1920" s="41">
        <f>IF('query (10)'!X1920="","",'query (10)'!X1920)</f>
        <v>46183</v>
      </c>
      <c r="AA1920" s="41">
        <f>IF('query (10)'!Y1920="","",'query (10)'!Y1920)</f>
        <v>46183</v>
      </c>
      <c r="AB1920" s="41">
        <f>IF('query (10)'!Z1920="","",'query (10)'!Z1920)</f>
        <v>46548</v>
      </c>
      <c r="AC1920" s="38" t="str">
        <f>IF(OR('query (10)'!AA1920="",COUNTIF(Cleaning_Rules!$A$21:$A$26,TRIM('query (10)'!AA1920))&gt;0),"",TRIM('query (10)'!AA1920))</f>
        <v/>
      </c>
      <c r="AD1920" s="38" t="str">
        <f>IF('query (10)'!AB1920="","",TRIM(IFERROR(_xlfn.TEXTBEFORE('query (10)'!AB1920,"("),'query (10)'!AB1920)))</f>
        <v>เริ่มซ่อมงาน PM แล้ว รับผิดชอบโดย PAHLA SEEDANG</v>
      </c>
      <c r="AE1920" s="38" t="str">
        <f>IFERROR(LOWER(TRIM(_xlfn.TEXTBEFORE(_xlfn.TEXTAFTER('query (10)'!AB1920,"("),")"))),"")</f>
        <v>pahla@nsk.com</v>
      </c>
      <c r="AF1920" s="38" t="str">
        <f>IF('query (10)'!AD1920="","",TRIM('query (10)'!AD1920))</f>
        <v>เจษฎา ผิวบาง</v>
      </c>
      <c r="AG1920" s="38" t="str">
        <f>IF('query (10)'!AE1920="","",TRIM('query (10)'!AE1920))</f>
        <v>ผะหลา สีแดง</v>
      </c>
      <c r="AH1920" s="38" t="str">
        <f>IF('query (10)'!AF1920="","",IFERROR(VALUE('query (10)'!AF1920),""))</f>
        <v/>
      </c>
      <c r="AI1920" s="38" t="str">
        <f>IF('query (10)'!AG1920="","",TRIM('query (10)'!AG1920))</f>
        <v/>
      </c>
      <c r="AJ1920" s="38" t="str">
        <f>IF('query (10)'!AH1920="","",IFERROR(VALUE('query (10)'!AH1920),""))</f>
        <v/>
      </c>
      <c r="AK1920" s="38" t="str">
        <f>IF('query (10)'!AI1920="","",TRIM('query (10)'!AI1920))</f>
        <v/>
      </c>
      <c r="AL1920" s="42">
        <f t="shared" si="145"/>
        <v>2026</v>
      </c>
      <c r="AM1920" s="42" t="str">
        <f t="shared" si="146"/>
        <v>2026-05</v>
      </c>
      <c r="AN1920" s="42" t="str">
        <f t="shared" ca="1" si="147"/>
        <v/>
      </c>
      <c r="AO1920" s="42" t="str">
        <f t="shared" si="148"/>
        <v>GR-122 | OUTER RING RACEWAY GRINDING M/C | MCB1 | WORK HEAD | Condition-based Maintenance | Mechanical | Inspection | Medium | Check runing motor for work head to cycle pm 1Y.
-visual check noise bearing motor
-visual check vibration bearing motor | เริ่มซ่อมงาน PM แล้ว รับผิดชอบโดย PAHLA SEEDANG | ผะหลา สีแดง</v>
      </c>
      <c r="AP1920" s="42" t="str">
        <f>_xlfn.TEXTJOIN("; ",TRUE,IF(COUNTA('query (10)'!A1920:AK1920)&lt;=6,"NEAR_EMPTY_ROW",""),IF($K1920="","MISSING_STATUS",""),IF(AND($K1920="เสร็จสิ้น",$Z1920=""),"DONE_NO_ACTUAL_DATE",""),IF(AND($I1920="Condition-based Maintenance",$AH1920=""),"CBM_NO_MEASUREMENT",""),IF(OR($X1920="",$X1920=0),"INVALID_PERIOD",""),IF(AND($AA1920&lt;&gt;"",$AB1920&lt;&gt;"",$AB1920&lt;$AA1920),"DATE_SEQUENCE_ERROR",""),IF(AND($AB1920&lt;&gt;"",$AB1920&gt;DATE(2030,12,31)),"DATE_OUTLIER",""),IF($C1920="","MISSING_QRCODE",""),IF($J1920="UNKNOWN","UNKNOWN_PM_TYPE",""),IF($L1920="UNKNOWN","UNKNOWN_STATUS",""))</f>
        <v>CBM_NO_MEASUREMENT</v>
      </c>
      <c r="AQ1920" s="42" t="str">
        <f t="shared" si="149"/>
        <v>NO</v>
      </c>
    </row>
    <row r="1921" spans="1:43" x14ac:dyDescent="0.3">
      <c r="A1921" s="38">
        <f>IF('query (10)'!A1921="","",'query (10)'!A1921)</f>
        <v>2131</v>
      </c>
      <c r="B1921" s="38">
        <f>IF('query (10)'!B1921="","",'query (10)'!B1921)</f>
        <v>20333</v>
      </c>
      <c r="C1921" s="38" t="str">
        <f>TRIM(UPPER('query (10)'!M1921))</f>
        <v>GR-431</v>
      </c>
      <c r="D1921" s="38" t="str">
        <f>TRIM(UPPER(IFERROR(_xlfn.TEXTBEFORE('query (10)'!L1921,"("),'query (10)'!L1921)))</f>
        <v>OUTER RING RACEWAY GRINDING MACHINE.</v>
      </c>
      <c r="E1921" s="38" t="str">
        <f>IFERROR(TRIM(UPPER(_xlfn.TEXTBEFORE(_xlfn.TEXTAFTER('query (10)'!L1921,"("),")"))),"")</f>
        <v/>
      </c>
      <c r="F1921" s="38" t="str">
        <f>TRIM('query (10)'!K1921)</f>
        <v>MCB2</v>
      </c>
      <c r="G1921" s="38" t="str">
        <f>IF('query (10)'!J1921="","",'query (10)'!J1921)</f>
        <v>Work head</v>
      </c>
      <c r="H1921" s="38" t="str">
        <f>TRIM(UPPER('query (10)'!J1921))</f>
        <v>WORK HEAD</v>
      </c>
      <c r="I1921" s="38" t="str">
        <f>IF('query (10)'!F1921="","",'query (10)'!F1921)</f>
        <v>Condition-based Maintenance</v>
      </c>
      <c r="J1921" s="38" t="str">
        <f>IF('query (10)'!F1921="","",IFERROR(INDEX(Cleaning_Rules!$B$14:$B$17,MATCH(TRIM('query (10)'!F1921),Cleaning_Rules!$A$14:$A$17,0)),"UNKNOWN"))</f>
        <v>CBM</v>
      </c>
      <c r="K1921" s="38" t="str">
        <f>IF('query (10)'!G1921="","",'query (10)'!G1921)</f>
        <v>เสร็จสิ้น</v>
      </c>
      <c r="L1921" s="38" t="str">
        <f>IF('query (10)'!G1921="","MISSING",IFERROR(INDEX(Cleaning_Rules!$B$5:$B$10,MATCH(TRIM('query (10)'!G1921),Cleaning_Rules!$A$5:$A$10,0)),"UNKNOWN"))</f>
        <v>COMPLETED</v>
      </c>
      <c r="M1921" s="38" t="str">
        <f>IF('query (10)'!I1921="","",'query (10)'!I1921)</f>
        <v>Mechanical</v>
      </c>
      <c r="N1921" s="38" t="str">
        <f>IF('query (10)'!O1921="","",'query (10)'!O1921)</f>
        <v>Inspection</v>
      </c>
      <c r="O1921" s="38" t="str">
        <f>IF('query (10)'!P1921="","",'query (10)'!P1921)</f>
        <v>Medium</v>
      </c>
      <c r="P1921" s="38" t="str">
        <f>IF('query (10)'!N1921="","",'query (10)'!N1921)</f>
        <v>Check runing motor for work head to cycle pm 1Y.
-visual check noise bearing motor
-visual check vibration bearing motor</v>
      </c>
      <c r="Q1921" s="38" t="str">
        <f>TRIM('query (10)'!N1921)</f>
        <v>Check runing motor for work head to cycle pm 1Y.
-visual check noise bearing motor
-visual check vibration bearing motor</v>
      </c>
      <c r="R1921" s="38" t="str">
        <f>TRIM(UPPER('query (10)'!R1921))</f>
        <v/>
      </c>
      <c r="S1921" s="38" t="str">
        <f>TRIM(UPPER('query (10)'!S1921))</f>
        <v/>
      </c>
      <c r="T1921" s="38" t="str">
        <f>IF('query (10)'!Q1921="","",TRIM(UPPER('query (10)'!Q1921)))</f>
        <v/>
      </c>
      <c r="U1921" s="38" t="str">
        <f>IF('query (10)'!T1921="","",'query (10)'!T1921)</f>
        <v/>
      </c>
      <c r="V1921" s="39" t="str">
        <f>IF('query (10)'!T1921="","",IFERROR(VALUE('query (10)'!T1921),""))</f>
        <v/>
      </c>
      <c r="W1921" s="40">
        <f>IF('query (10)'!U1921="","",'query (10)'!U1921)</f>
        <v>0</v>
      </c>
      <c r="X1921" s="39">
        <f>IF('query (10)'!V1921="","",'query (10)'!V1921)</f>
        <v>365</v>
      </c>
      <c r="Y1921" s="41">
        <f>IF('query (10)'!W1921="","",'query (10)'!W1921)</f>
        <v>46139</v>
      </c>
      <c r="Z1921" s="41">
        <f>IF('query (10)'!X1921="","",'query (10)'!X1921)</f>
        <v>46146</v>
      </c>
      <c r="AA1921" s="41">
        <f>IF('query (10)'!Y1921="","",'query (10)'!Y1921)</f>
        <v>46146</v>
      </c>
      <c r="AB1921" s="41">
        <f>IF('query (10)'!Z1921="","",'query (10)'!Z1921)</f>
        <v>46511</v>
      </c>
      <c r="AC1921" s="38" t="str">
        <f>IF(OR('query (10)'!AA1921="",COUNTIF(Cleaning_Rules!$A$21:$A$26,TRIM('query (10)'!AA1921))&gt;0),"",TRIM('query (10)'!AA1921))</f>
        <v/>
      </c>
      <c r="AD1921" s="38" t="str">
        <f>IF('query (10)'!AB1921="","",TRIM(IFERROR(_xlfn.TEXTBEFORE('query (10)'!AB1921,"("),'query (10)'!AB1921)))</f>
        <v>เริ่มซ่อมงาน PM แล้ว รับผิดชอบโดย CHETSADA PHIWBANG</v>
      </c>
      <c r="AE1921" s="38" t="str">
        <f>IFERROR(LOWER(TRIM(_xlfn.TEXTBEFORE(_xlfn.TEXTAFTER('query (10)'!AB1921,"("),")"))),"")</f>
        <v>chetsada@nsk.com</v>
      </c>
      <c r="AF1921" s="38" t="str">
        <f>IF('query (10)'!AD1921="","",TRIM('query (10)'!AD1921))</f>
        <v>เจษฎา ผิวบาง</v>
      </c>
      <c r="AG1921" s="38" t="str">
        <f>IF('query (10)'!AE1921="","",TRIM('query (10)'!AE1921))</f>
        <v>เจษฎา ผิวบาง</v>
      </c>
      <c r="AH1921" s="38" t="str">
        <f>IF('query (10)'!AF1921="","",IFERROR(VALUE('query (10)'!AF1921),""))</f>
        <v/>
      </c>
      <c r="AI1921" s="38" t="str">
        <f>IF('query (10)'!AG1921="","",TRIM('query (10)'!AG1921))</f>
        <v/>
      </c>
      <c r="AJ1921" s="38" t="str">
        <f>IF('query (10)'!AH1921="","",IFERROR(VALUE('query (10)'!AH1921),""))</f>
        <v/>
      </c>
      <c r="AK1921" s="38" t="str">
        <f>IF('query (10)'!AI1921="","",TRIM('query (10)'!AI1921))</f>
        <v/>
      </c>
      <c r="AL1921" s="42">
        <f t="shared" si="145"/>
        <v>2026</v>
      </c>
      <c r="AM1921" s="42" t="str">
        <f t="shared" si="146"/>
        <v>2026-04</v>
      </c>
      <c r="AN1921" s="42" t="str">
        <f t="shared" ca="1" si="147"/>
        <v/>
      </c>
      <c r="AO1921" s="42" t="str">
        <f t="shared" si="148"/>
        <v>GR-431 | OUTER RING RACEWAY GRINDING MACHINE. | MCB2 | WORK HEAD | Condition-based Maintenance | Mechanical | Inspection | Medium | Check runing motor for work head to cycle pm 1Y.
-visual check noise bearing motor
-visual check vibration bearing motor | เริ่มซ่อมงาน PM แล้ว รับผิดชอบโดย CHETSADA PHIWBANG | เจษฎา ผิวบาง</v>
      </c>
      <c r="AP1921" s="42" t="str">
        <f>_xlfn.TEXTJOIN("; ",TRUE,IF(COUNTA('query (10)'!A1921:AK1921)&lt;=6,"NEAR_EMPTY_ROW",""),IF($K1921="","MISSING_STATUS",""),IF(AND($K1921="เสร็จสิ้น",$Z1921=""),"DONE_NO_ACTUAL_DATE",""),IF(AND($I1921="Condition-based Maintenance",$AH1921=""),"CBM_NO_MEASUREMENT",""),IF(OR($X1921="",$X1921=0),"INVALID_PERIOD",""),IF(AND($AA1921&lt;&gt;"",$AB1921&lt;&gt;"",$AB1921&lt;$AA1921),"DATE_SEQUENCE_ERROR",""),IF(AND($AB1921&lt;&gt;"",$AB1921&gt;DATE(2030,12,31)),"DATE_OUTLIER",""),IF($C1921="","MISSING_QRCODE",""),IF($J1921="UNKNOWN","UNKNOWN_PM_TYPE",""),IF($L1921="UNKNOWN","UNKNOWN_STATUS",""))</f>
        <v>CBM_NO_MEASUREMENT</v>
      </c>
      <c r="AQ1921" s="42" t="str">
        <f t="shared" si="149"/>
        <v>NO</v>
      </c>
    </row>
    <row r="1922" spans="1:43" x14ac:dyDescent="0.3">
      <c r="A1922" s="38">
        <f>IF('query (10)'!A1922="","",'query (10)'!A1922)</f>
        <v>2132</v>
      </c>
      <c r="B1922" s="38">
        <f>IF('query (10)'!B1922="","",'query (10)'!B1922)</f>
        <v>20416</v>
      </c>
      <c r="C1922" s="38" t="str">
        <f>TRIM(UPPER('query (10)'!M1922))</f>
        <v>GR-721</v>
      </c>
      <c r="D1922" s="38" t="str">
        <f>TRIM(UPPER(IFERROR(_xlfn.TEXTBEFORE('query (10)'!L1922,"("),'query (10)'!L1922)))</f>
        <v>OUTER RING RACEWAY GRINDING MACHINE.</v>
      </c>
      <c r="E1922" s="38" t="str">
        <f>IFERROR(TRIM(UPPER(_xlfn.TEXTBEFORE(_xlfn.TEXTAFTER('query (10)'!L1922,"("),")"))),"")</f>
        <v/>
      </c>
      <c r="F1922" s="38" t="str">
        <f>TRIM('query (10)'!K1922)</f>
        <v>MCB3</v>
      </c>
      <c r="G1922" s="38" t="str">
        <f>IF('query (10)'!J1922="","",'query (10)'!J1922)</f>
        <v>Work head</v>
      </c>
      <c r="H1922" s="38" t="str">
        <f>TRIM(UPPER('query (10)'!J1922))</f>
        <v>WORK HEAD</v>
      </c>
      <c r="I1922" s="38" t="str">
        <f>IF('query (10)'!F1922="","",'query (10)'!F1922)</f>
        <v>Condition-based Maintenance</v>
      </c>
      <c r="J1922" s="38" t="str">
        <f>IF('query (10)'!F1922="","",IFERROR(INDEX(Cleaning_Rules!$B$14:$B$17,MATCH(TRIM('query (10)'!F1922),Cleaning_Rules!$A$14:$A$17,0)),"UNKNOWN"))</f>
        <v>CBM</v>
      </c>
      <c r="K1922" s="38" t="str">
        <f>IF('query (10)'!G1922="","",'query (10)'!G1922)</f>
        <v>เสร็จสิ้น</v>
      </c>
      <c r="L1922" s="38" t="str">
        <f>IF('query (10)'!G1922="","MISSING",IFERROR(INDEX(Cleaning_Rules!$B$5:$B$10,MATCH(TRIM('query (10)'!G1922),Cleaning_Rules!$A$5:$A$10,0)),"UNKNOWN"))</f>
        <v>COMPLETED</v>
      </c>
      <c r="M1922" s="38" t="str">
        <f>IF('query (10)'!I1922="","",'query (10)'!I1922)</f>
        <v>Mechanical</v>
      </c>
      <c r="N1922" s="38" t="str">
        <f>IF('query (10)'!O1922="","",'query (10)'!O1922)</f>
        <v>Inspection</v>
      </c>
      <c r="O1922" s="38" t="str">
        <f>IF('query (10)'!P1922="","",'query (10)'!P1922)</f>
        <v>Medium</v>
      </c>
      <c r="P1922" s="38" t="str">
        <f>IF('query (10)'!N1922="","",'query (10)'!N1922)</f>
        <v>Check runing motor for work head to cycle pm 1Y.
-visual check noise bearing motor
-visual check vibration bearing motor</v>
      </c>
      <c r="Q1922" s="38" t="str">
        <f>TRIM('query (10)'!N1922)</f>
        <v>Check runing motor for work head to cycle pm 1Y.
-visual check noise bearing motor
-visual check vibration bearing motor</v>
      </c>
      <c r="R1922" s="38" t="str">
        <f>TRIM(UPPER('query (10)'!R1922))</f>
        <v/>
      </c>
      <c r="S1922" s="38" t="str">
        <f>TRIM(UPPER('query (10)'!S1922))</f>
        <v/>
      </c>
      <c r="T1922" s="38" t="str">
        <f>IF('query (10)'!Q1922="","",TRIM(UPPER('query (10)'!Q1922)))</f>
        <v/>
      </c>
      <c r="U1922" s="38" t="str">
        <f>IF('query (10)'!T1922="","",'query (10)'!T1922)</f>
        <v/>
      </c>
      <c r="V1922" s="39" t="str">
        <f>IF('query (10)'!T1922="","",IFERROR(VALUE('query (10)'!T1922),""))</f>
        <v/>
      </c>
      <c r="W1922" s="40">
        <f>IF('query (10)'!U1922="","",'query (10)'!U1922)</f>
        <v>0</v>
      </c>
      <c r="X1922" s="39">
        <f>IF('query (10)'!V1922="","",'query (10)'!V1922)</f>
        <v>365</v>
      </c>
      <c r="Y1922" s="41">
        <f>IF('query (10)'!W1922="","",'query (10)'!W1922)</f>
        <v>46140</v>
      </c>
      <c r="Z1922" s="41">
        <f>IF('query (10)'!X1922="","",'query (10)'!X1922)</f>
        <v>46154</v>
      </c>
      <c r="AA1922" s="41">
        <f>IF('query (10)'!Y1922="","",'query (10)'!Y1922)</f>
        <v>46154</v>
      </c>
      <c r="AB1922" s="41">
        <f>IF('query (10)'!Z1922="","",'query (10)'!Z1922)</f>
        <v>46519</v>
      </c>
      <c r="AC1922" s="38" t="str">
        <f>IF(OR('query (10)'!AA1922="",COUNTIF(Cleaning_Rules!$A$21:$A$26,TRIM('query (10)'!AA1922))&gt;0),"",TRIM('query (10)'!AA1922))</f>
        <v/>
      </c>
      <c r="AD1922" s="38" t="str">
        <f>IF('query (10)'!AB1922="","",TRIM(IFERROR(_xlfn.TEXTBEFORE('query (10)'!AB1922,"("),'query (10)'!AB1922)))</f>
        <v>เริ่มซ่อมงาน PM แล้ว รับผิดชอบโดย CHETSADA PHIWBANG</v>
      </c>
      <c r="AE1922" s="38" t="str">
        <f>IFERROR(LOWER(TRIM(_xlfn.TEXTBEFORE(_xlfn.TEXTAFTER('query (10)'!AB1922,"("),")"))),"")</f>
        <v>chetsada@nsk.com</v>
      </c>
      <c r="AF1922" s="38" t="str">
        <f>IF('query (10)'!AD1922="","",TRIM('query (10)'!AD1922))</f>
        <v>เจษฎา ผิวบาง</v>
      </c>
      <c r="AG1922" s="38" t="str">
        <f>IF('query (10)'!AE1922="","",TRIM('query (10)'!AE1922))</f>
        <v>เจษฎา ผิวบาง</v>
      </c>
      <c r="AH1922" s="38" t="str">
        <f>IF('query (10)'!AF1922="","",IFERROR(VALUE('query (10)'!AF1922),""))</f>
        <v/>
      </c>
      <c r="AI1922" s="38" t="str">
        <f>IF('query (10)'!AG1922="","",TRIM('query (10)'!AG1922))</f>
        <v/>
      </c>
      <c r="AJ1922" s="38" t="str">
        <f>IF('query (10)'!AH1922="","",IFERROR(VALUE('query (10)'!AH1922),""))</f>
        <v/>
      </c>
      <c r="AK1922" s="38" t="str">
        <f>IF('query (10)'!AI1922="","",TRIM('query (10)'!AI1922))</f>
        <v/>
      </c>
      <c r="AL1922" s="42">
        <f t="shared" si="145"/>
        <v>2026</v>
      </c>
      <c r="AM1922" s="42" t="str">
        <f t="shared" si="146"/>
        <v>2026-04</v>
      </c>
      <c r="AN1922" s="42" t="str">
        <f t="shared" ca="1" si="147"/>
        <v/>
      </c>
      <c r="AO1922" s="42" t="str">
        <f t="shared" si="148"/>
        <v>GR-721 | OUTER RING RACEWAY GRINDING MACHINE. | MCB3 | WORK HEAD | Condition-based Maintenance | Mechanical | Inspection | Medium | Check runing motor for work head to cycle pm 1Y.
-visual check noise bearing motor
-visual check vibration bearing motor | เริ่มซ่อมงาน PM แล้ว รับผิดชอบโดย CHETSADA PHIWBANG | เจษฎา ผิวบาง</v>
      </c>
      <c r="AP1922" s="42" t="str">
        <f>_xlfn.TEXTJOIN("; ",TRUE,IF(COUNTA('query (10)'!A1922:AK1922)&lt;=6,"NEAR_EMPTY_ROW",""),IF($K1922="","MISSING_STATUS",""),IF(AND($K1922="เสร็จสิ้น",$Z1922=""),"DONE_NO_ACTUAL_DATE",""),IF(AND($I1922="Condition-based Maintenance",$AH1922=""),"CBM_NO_MEASUREMENT",""),IF(OR($X1922="",$X1922=0),"INVALID_PERIOD",""),IF(AND($AA1922&lt;&gt;"",$AB1922&lt;&gt;"",$AB1922&lt;$AA1922),"DATE_SEQUENCE_ERROR",""),IF(AND($AB1922&lt;&gt;"",$AB1922&gt;DATE(2030,12,31)),"DATE_OUTLIER",""),IF($C1922="","MISSING_QRCODE",""),IF($J1922="UNKNOWN","UNKNOWN_PM_TYPE",""),IF($L1922="UNKNOWN","UNKNOWN_STATUS",""))</f>
        <v>CBM_NO_MEASUREMENT</v>
      </c>
      <c r="AQ1922" s="42" t="str">
        <f t="shared" si="149"/>
        <v>NO</v>
      </c>
    </row>
    <row r="1923" spans="1:43" x14ac:dyDescent="0.3">
      <c r="A1923" s="38">
        <f>IF('query (10)'!A1923="","",'query (10)'!A1923)</f>
        <v>2133</v>
      </c>
      <c r="B1923" s="38">
        <f>IF('query (10)'!B1923="","",'query (10)'!B1923)</f>
        <v>21129</v>
      </c>
      <c r="C1923" s="38" t="str">
        <f>TRIM(UPPER('query (10)'!M1923))</f>
        <v>GR-122</v>
      </c>
      <c r="D1923" s="38" t="str">
        <f>TRIM(UPPER(IFERROR(_xlfn.TEXTBEFORE('query (10)'!L1923,"("),'query (10)'!L1923)))</f>
        <v>INNER RING BORE GRINDING M/C</v>
      </c>
      <c r="E1923" s="38" t="str">
        <f>IFERROR(TRIM(UPPER(_xlfn.TEXTBEFORE(_xlfn.TEXTAFTER('query (10)'!L1923,"("),")"))),"")</f>
        <v/>
      </c>
      <c r="F1923" s="38" t="str">
        <f>TRIM('query (10)'!K1923)</f>
        <v>MCB1</v>
      </c>
      <c r="G1923" s="38" t="str">
        <f>IF('query (10)'!J1923="","",'query (10)'!J1923)</f>
        <v>Work head</v>
      </c>
      <c r="H1923" s="38" t="str">
        <f>TRIM(UPPER('query (10)'!J1923))</f>
        <v>WORK HEAD</v>
      </c>
      <c r="I1923" s="38" t="str">
        <f>IF('query (10)'!F1923="","",'query (10)'!F1923)</f>
        <v>Condition-based Maintenance</v>
      </c>
      <c r="J1923" s="38" t="str">
        <f>IF('query (10)'!F1923="","",IFERROR(INDEX(Cleaning_Rules!$B$14:$B$17,MATCH(TRIM('query (10)'!F1923),Cleaning_Rules!$A$14:$A$17,0)),"UNKNOWN"))</f>
        <v>CBM</v>
      </c>
      <c r="K1923" s="38" t="str">
        <f>IF('query (10)'!G1923="","",'query (10)'!G1923)</f>
        <v>เสร็จสิ้น</v>
      </c>
      <c r="L1923" s="38" t="str">
        <f>IF('query (10)'!G1923="","MISSING",IFERROR(INDEX(Cleaning_Rules!$B$5:$B$10,MATCH(TRIM('query (10)'!G1923),Cleaning_Rules!$A$5:$A$10,0)),"UNKNOWN"))</f>
        <v>COMPLETED</v>
      </c>
      <c r="M1923" s="38" t="str">
        <f>IF('query (10)'!I1923="","",'query (10)'!I1923)</f>
        <v>Mechanical</v>
      </c>
      <c r="N1923" s="38" t="str">
        <f>IF('query (10)'!O1923="","",'query (10)'!O1923)</f>
        <v>Inspection</v>
      </c>
      <c r="O1923" s="38" t="str">
        <f>IF('query (10)'!P1923="","",'query (10)'!P1923)</f>
        <v>Medium</v>
      </c>
      <c r="P1923" s="38" t="str">
        <f>IF('query (10)'!N1923="","",'query (10)'!N1923)</f>
        <v>Check runing motor for work head to cycle pm 1Y.
-visual check noise bearing motor
-visual check vibration bearing motor</v>
      </c>
      <c r="Q1923" s="38" t="str">
        <f>TRIM('query (10)'!N1923)</f>
        <v>Check runing motor for work head to cycle pm 1Y.
-visual check noise bearing motor
-visual check vibration bearing motor</v>
      </c>
      <c r="R1923" s="38" t="str">
        <f>TRIM(UPPER('query (10)'!R1923))</f>
        <v/>
      </c>
      <c r="S1923" s="38" t="str">
        <f>TRIM(UPPER('query (10)'!S1923))</f>
        <v/>
      </c>
      <c r="T1923" s="38" t="str">
        <f>IF('query (10)'!Q1923="","",TRIM(UPPER('query (10)'!Q1923)))</f>
        <v/>
      </c>
      <c r="U1923" s="38" t="str">
        <f>IF('query (10)'!T1923="","",'query (10)'!T1923)</f>
        <v/>
      </c>
      <c r="V1923" s="39" t="str">
        <f>IF('query (10)'!T1923="","",IFERROR(VALUE('query (10)'!T1923),""))</f>
        <v/>
      </c>
      <c r="W1923" s="40">
        <f>IF('query (10)'!U1923="","",'query (10)'!U1923)</f>
        <v>0</v>
      </c>
      <c r="X1923" s="39">
        <f>IF('query (10)'!V1923="","",'query (10)'!V1923)</f>
        <v>365</v>
      </c>
      <c r="Y1923" s="41">
        <f>IF('query (10)'!W1923="","",'query (10)'!W1923)</f>
        <v>46168</v>
      </c>
      <c r="Z1923" s="41">
        <f>IF('query (10)'!X1923="","",'query (10)'!X1923)</f>
        <v>46178</v>
      </c>
      <c r="AA1923" s="41">
        <f>IF('query (10)'!Y1923="","",'query (10)'!Y1923)</f>
        <v>46178</v>
      </c>
      <c r="AB1923" s="41">
        <f>IF('query (10)'!Z1923="","",'query (10)'!Z1923)</f>
        <v>46543</v>
      </c>
      <c r="AC1923" s="38" t="str">
        <f>IF(OR('query (10)'!AA1923="",COUNTIF(Cleaning_Rules!$A$21:$A$26,TRIM('query (10)'!AA1923))&gt;0),"",TRIM('query (10)'!AA1923))</f>
        <v/>
      </c>
      <c r="AD1923" s="38" t="str">
        <f>IF('query (10)'!AB1923="","",TRIM(IFERROR(_xlfn.TEXTBEFORE('query (10)'!AB1923,"("),'query (10)'!AB1923)))</f>
        <v>เริ่มซ่อมงาน PM แล้ว รับผิดชอบโดย PAHLA SEEDANG</v>
      </c>
      <c r="AE1923" s="38" t="str">
        <f>IFERROR(LOWER(TRIM(_xlfn.TEXTBEFORE(_xlfn.TEXTAFTER('query (10)'!AB1923,"("),")"))),"")</f>
        <v>pahla@nsk.com</v>
      </c>
      <c r="AF1923" s="38" t="str">
        <f>IF('query (10)'!AD1923="","",TRIM('query (10)'!AD1923))</f>
        <v>เจษฎา ผิวบาง</v>
      </c>
      <c r="AG1923" s="38" t="str">
        <f>IF('query (10)'!AE1923="","",TRIM('query (10)'!AE1923))</f>
        <v>ผะหลา สีแดง</v>
      </c>
      <c r="AH1923" s="38" t="str">
        <f>IF('query (10)'!AF1923="","",IFERROR(VALUE('query (10)'!AF1923),""))</f>
        <v/>
      </c>
      <c r="AI1923" s="38" t="str">
        <f>IF('query (10)'!AG1923="","",TRIM('query (10)'!AG1923))</f>
        <v/>
      </c>
      <c r="AJ1923" s="38" t="str">
        <f>IF('query (10)'!AH1923="","",IFERROR(VALUE('query (10)'!AH1923),""))</f>
        <v/>
      </c>
      <c r="AK1923" s="38" t="str">
        <f>IF('query (10)'!AI1923="","",TRIM('query (10)'!AI1923))</f>
        <v/>
      </c>
      <c r="AL1923" s="42">
        <f t="shared" ref="AL1923:AL1986" si="150">IF($Y1923="","",YEAR($Y1923))</f>
        <v>2026</v>
      </c>
      <c r="AM1923" s="42" t="str">
        <f t="shared" ref="AM1923:AM1986" si="151">IF($Y1923="","",TEXT($Y1923,"yyyy-mm"))</f>
        <v>2026-05</v>
      </c>
      <c r="AN1923" s="42" t="str">
        <f t="shared" ref="AN1923:AN1986" ca="1" si="152">IF(OR($AB1923="",$L1923="COMPLETED"),"",IF($AB1923&lt;TODAY(),"OVERDUE","ON_SCHEDULE"))</f>
        <v/>
      </c>
      <c r="AO1923" s="42" t="str">
        <f t="shared" ref="AO1923:AO1986" si="153">_xlfn.TEXTJOIN(" | ",TRUE,$C1923,$D1923,$E1923,$F1923,$H1923,$I1923,$M1923,$N1923,$O1923,$Q1923,$R1923,$S1923,$T1923,$AC1923,$AD1923,$AG1923)</f>
        <v>GR-122 | INNER RING BORE GRINDING M/C | MCB1 | WORK HEAD | Condition-based Maintenance | Mechanical | Inspection | Medium | Check runing motor for work head to cycle pm 1Y.
-visual check noise bearing motor
-visual check vibration bearing motor | เริ่มซ่อมงาน PM แล้ว รับผิดชอบโดย PAHLA SEEDANG | ผะหลา สีแดง</v>
      </c>
      <c r="AP1923" s="42" t="str">
        <f>_xlfn.TEXTJOIN("; ",TRUE,IF(COUNTA('query (10)'!A1923:AK1923)&lt;=6,"NEAR_EMPTY_ROW",""),IF($K1923="","MISSING_STATUS",""),IF(AND($K1923="เสร็จสิ้น",$Z1923=""),"DONE_NO_ACTUAL_DATE",""),IF(AND($I1923="Condition-based Maintenance",$AH1923=""),"CBM_NO_MEASUREMENT",""),IF(OR($X1923="",$X1923=0),"INVALID_PERIOD",""),IF(AND($AA1923&lt;&gt;"",$AB1923&lt;&gt;"",$AB1923&lt;$AA1923),"DATE_SEQUENCE_ERROR",""),IF(AND($AB1923&lt;&gt;"",$AB1923&gt;DATE(2030,12,31)),"DATE_OUTLIER",""),IF($C1923="","MISSING_QRCODE",""),IF($J1923="UNKNOWN","UNKNOWN_PM_TYPE",""),IF($L1923="UNKNOWN","UNKNOWN_STATUS",""))</f>
        <v>CBM_NO_MEASUREMENT</v>
      </c>
      <c r="AQ1923" s="42" t="str">
        <f t="shared" ref="AQ1923:AQ1986" si="154">IF($W1923="","",IF($W1923&gt;0,"YES","NO"))</f>
        <v>NO</v>
      </c>
    </row>
    <row r="1924" spans="1:43" x14ac:dyDescent="0.3">
      <c r="A1924" s="38">
        <f>IF('query (10)'!A1924="","",'query (10)'!A1924)</f>
        <v>2134</v>
      </c>
      <c r="B1924" s="38">
        <f>IF('query (10)'!B1924="","",'query (10)'!B1924)</f>
        <v>20334</v>
      </c>
      <c r="C1924" s="38" t="str">
        <f>TRIM(UPPER('query (10)'!M1924))</f>
        <v>GR-926</v>
      </c>
      <c r="D1924" s="38" t="str">
        <f>TRIM(UPPER(IFERROR(_xlfn.TEXTBEFORE('query (10)'!L1924,"("),'query (10)'!L1924)))</f>
        <v>INNER RING BORE GRINDING MACHINE.</v>
      </c>
      <c r="E1924" s="38" t="str">
        <f>IFERROR(TRIM(UPPER(_xlfn.TEXTBEFORE(_xlfn.TEXTAFTER('query (10)'!L1924,"("),")"))),"")</f>
        <v>GR-426</v>
      </c>
      <c r="F1924" s="38" t="str">
        <f>TRIM('query (10)'!K1924)</f>
        <v>MCB2</v>
      </c>
      <c r="G1924" s="38" t="str">
        <f>IF('query (10)'!J1924="","",'query (10)'!J1924)</f>
        <v>Work head</v>
      </c>
      <c r="H1924" s="38" t="str">
        <f>TRIM(UPPER('query (10)'!J1924))</f>
        <v>WORK HEAD</v>
      </c>
      <c r="I1924" s="38" t="str">
        <f>IF('query (10)'!F1924="","",'query (10)'!F1924)</f>
        <v>Condition-based Maintenance</v>
      </c>
      <c r="J1924" s="38" t="str">
        <f>IF('query (10)'!F1924="","",IFERROR(INDEX(Cleaning_Rules!$B$14:$B$17,MATCH(TRIM('query (10)'!F1924),Cleaning_Rules!$A$14:$A$17,0)),"UNKNOWN"))</f>
        <v>CBM</v>
      </c>
      <c r="K1924" s="38" t="str">
        <f>IF('query (10)'!G1924="","",'query (10)'!G1924)</f>
        <v>เสร็จสิ้น</v>
      </c>
      <c r="L1924" s="38" t="str">
        <f>IF('query (10)'!G1924="","MISSING",IFERROR(INDEX(Cleaning_Rules!$B$5:$B$10,MATCH(TRIM('query (10)'!G1924),Cleaning_Rules!$A$5:$A$10,0)),"UNKNOWN"))</f>
        <v>COMPLETED</v>
      </c>
      <c r="M1924" s="38" t="str">
        <f>IF('query (10)'!I1924="","",'query (10)'!I1924)</f>
        <v>Mechanical</v>
      </c>
      <c r="N1924" s="38" t="str">
        <f>IF('query (10)'!O1924="","",'query (10)'!O1924)</f>
        <v>Inspection</v>
      </c>
      <c r="O1924" s="38" t="str">
        <f>IF('query (10)'!P1924="","",'query (10)'!P1924)</f>
        <v>Medium</v>
      </c>
      <c r="P1924" s="38" t="str">
        <f>IF('query (10)'!N1924="","",'query (10)'!N1924)</f>
        <v>Check runing motor for work head to cycle pm 1Y.
-visual check noise bearing motor
-visual check vibration bearing motor</v>
      </c>
      <c r="Q1924" s="38" t="str">
        <f>TRIM('query (10)'!N1924)</f>
        <v>Check runing motor for work head to cycle pm 1Y.
-visual check noise bearing motor
-visual check vibration bearing motor</v>
      </c>
      <c r="R1924" s="38" t="str">
        <f>TRIM(UPPER('query (10)'!R1924))</f>
        <v/>
      </c>
      <c r="S1924" s="38" t="str">
        <f>TRIM(UPPER('query (10)'!S1924))</f>
        <v/>
      </c>
      <c r="T1924" s="38" t="str">
        <f>IF('query (10)'!Q1924="","",TRIM(UPPER('query (10)'!Q1924)))</f>
        <v/>
      </c>
      <c r="U1924" s="38" t="str">
        <f>IF('query (10)'!T1924="","",'query (10)'!T1924)</f>
        <v/>
      </c>
      <c r="V1924" s="39" t="str">
        <f>IF('query (10)'!T1924="","",IFERROR(VALUE('query (10)'!T1924),""))</f>
        <v/>
      </c>
      <c r="W1924" s="40">
        <f>IF('query (10)'!U1924="","",'query (10)'!U1924)</f>
        <v>0</v>
      </c>
      <c r="X1924" s="39">
        <f>IF('query (10)'!V1924="","",'query (10)'!V1924)</f>
        <v>365</v>
      </c>
      <c r="Y1924" s="41">
        <f>IF('query (10)'!W1924="","",'query (10)'!W1924)</f>
        <v>46139</v>
      </c>
      <c r="Z1924" s="41">
        <f>IF('query (10)'!X1924="","",'query (10)'!X1924)</f>
        <v>46146</v>
      </c>
      <c r="AA1924" s="41">
        <f>IF('query (10)'!Y1924="","",'query (10)'!Y1924)</f>
        <v>46146</v>
      </c>
      <c r="AB1924" s="41">
        <f>IF('query (10)'!Z1924="","",'query (10)'!Z1924)</f>
        <v>46511</v>
      </c>
      <c r="AC1924" s="38" t="str">
        <f>IF(OR('query (10)'!AA1924="",COUNTIF(Cleaning_Rules!$A$21:$A$26,TRIM('query (10)'!AA1924))&gt;0),"",TRIM('query (10)'!AA1924))</f>
        <v/>
      </c>
      <c r="AD1924" s="38" t="str">
        <f>IF('query (10)'!AB1924="","",TRIM(IFERROR(_xlfn.TEXTBEFORE('query (10)'!AB1924,"("),'query (10)'!AB1924)))</f>
        <v>เริ่มซ่อมงาน PM แล้ว รับผิดชอบโดย CHETSADA PHIWBANG</v>
      </c>
      <c r="AE1924" s="38" t="str">
        <f>IFERROR(LOWER(TRIM(_xlfn.TEXTBEFORE(_xlfn.TEXTAFTER('query (10)'!AB1924,"("),")"))),"")</f>
        <v>chetsada@nsk.com</v>
      </c>
      <c r="AF1924" s="38" t="str">
        <f>IF('query (10)'!AD1924="","",TRIM('query (10)'!AD1924))</f>
        <v>เจษฎา ผิวบาง</v>
      </c>
      <c r="AG1924" s="38" t="str">
        <f>IF('query (10)'!AE1924="","",TRIM('query (10)'!AE1924))</f>
        <v>เจษฎา ผิวบาง</v>
      </c>
      <c r="AH1924" s="38" t="str">
        <f>IF('query (10)'!AF1924="","",IFERROR(VALUE('query (10)'!AF1924),""))</f>
        <v/>
      </c>
      <c r="AI1924" s="38" t="str">
        <f>IF('query (10)'!AG1924="","",TRIM('query (10)'!AG1924))</f>
        <v/>
      </c>
      <c r="AJ1924" s="38" t="str">
        <f>IF('query (10)'!AH1924="","",IFERROR(VALUE('query (10)'!AH1924),""))</f>
        <v/>
      </c>
      <c r="AK1924" s="38" t="str">
        <f>IF('query (10)'!AI1924="","",TRIM('query (10)'!AI1924))</f>
        <v/>
      </c>
      <c r="AL1924" s="42">
        <f t="shared" si="150"/>
        <v>2026</v>
      </c>
      <c r="AM1924" s="42" t="str">
        <f t="shared" si="151"/>
        <v>2026-04</v>
      </c>
      <c r="AN1924" s="42" t="str">
        <f t="shared" ca="1" si="152"/>
        <v/>
      </c>
      <c r="AO1924" s="42" t="str">
        <f t="shared" si="153"/>
        <v>GR-926 | INNER RING BORE GRINDING MACHINE. | GR-426 | MCB2 | WORK HEAD | Condition-based Maintenance | Mechanical | Inspection | Medium | Check runing motor for work head to cycle pm 1Y.
-visual check noise bearing motor
-visual check vibration bearing motor | เริ่มซ่อมงาน PM แล้ว รับผิดชอบโดย CHETSADA PHIWBANG | เจษฎา ผิวบาง</v>
      </c>
      <c r="AP1924" s="42" t="str">
        <f>_xlfn.TEXTJOIN("; ",TRUE,IF(COUNTA('query (10)'!A1924:AK1924)&lt;=6,"NEAR_EMPTY_ROW",""),IF($K1924="","MISSING_STATUS",""),IF(AND($K1924="เสร็จสิ้น",$Z1924=""),"DONE_NO_ACTUAL_DATE",""),IF(AND($I1924="Condition-based Maintenance",$AH1924=""),"CBM_NO_MEASUREMENT",""),IF(OR($X1924="",$X1924=0),"INVALID_PERIOD",""),IF(AND($AA1924&lt;&gt;"",$AB1924&lt;&gt;"",$AB1924&lt;$AA1924),"DATE_SEQUENCE_ERROR",""),IF(AND($AB1924&lt;&gt;"",$AB1924&gt;DATE(2030,12,31)),"DATE_OUTLIER",""),IF($C1924="","MISSING_QRCODE",""),IF($J1924="UNKNOWN","UNKNOWN_PM_TYPE",""),IF($L1924="UNKNOWN","UNKNOWN_STATUS",""))</f>
        <v>CBM_NO_MEASUREMENT</v>
      </c>
      <c r="AQ1924" s="42" t="str">
        <f t="shared" si="154"/>
        <v>NO</v>
      </c>
    </row>
    <row r="1925" spans="1:43" x14ac:dyDescent="0.3">
      <c r="A1925" s="38">
        <f>IF('query (10)'!A1925="","",'query (10)'!A1925)</f>
        <v>2135</v>
      </c>
      <c r="B1925" s="38">
        <f>IF('query (10)'!B1925="","",'query (10)'!B1925)</f>
        <v>20413</v>
      </c>
      <c r="C1925" s="38" t="str">
        <f>TRIM(UPPER('query (10)'!M1925))</f>
        <v>GR-925</v>
      </c>
      <c r="D1925" s="38" t="str">
        <f>TRIM(UPPER(IFERROR(_xlfn.TEXTBEFORE('query (10)'!L1925,"("),'query (10)'!L1925)))</f>
        <v>INNER RING BORE GRINDING MACHINE.</v>
      </c>
      <c r="E1925" s="38" t="str">
        <f>IFERROR(TRIM(UPPER(_xlfn.TEXTBEFORE(_xlfn.TEXTAFTER('query (10)'!L1925,"("),")"))),"")</f>
        <v>GR-716</v>
      </c>
      <c r="F1925" s="38" t="str">
        <f>TRIM('query (10)'!K1925)</f>
        <v>MCB3</v>
      </c>
      <c r="G1925" s="38" t="str">
        <f>IF('query (10)'!J1925="","",'query (10)'!J1925)</f>
        <v>Work head</v>
      </c>
      <c r="H1925" s="38" t="str">
        <f>TRIM(UPPER('query (10)'!J1925))</f>
        <v>WORK HEAD</v>
      </c>
      <c r="I1925" s="38" t="str">
        <f>IF('query (10)'!F1925="","",'query (10)'!F1925)</f>
        <v>Condition-based Maintenance</v>
      </c>
      <c r="J1925" s="38" t="str">
        <f>IF('query (10)'!F1925="","",IFERROR(INDEX(Cleaning_Rules!$B$14:$B$17,MATCH(TRIM('query (10)'!F1925),Cleaning_Rules!$A$14:$A$17,0)),"UNKNOWN"))</f>
        <v>CBM</v>
      </c>
      <c r="K1925" s="38" t="str">
        <f>IF('query (10)'!G1925="","",'query (10)'!G1925)</f>
        <v>เสร็จสิ้น</v>
      </c>
      <c r="L1925" s="38" t="str">
        <f>IF('query (10)'!G1925="","MISSING",IFERROR(INDEX(Cleaning_Rules!$B$5:$B$10,MATCH(TRIM('query (10)'!G1925),Cleaning_Rules!$A$5:$A$10,0)),"UNKNOWN"))</f>
        <v>COMPLETED</v>
      </c>
      <c r="M1925" s="38" t="str">
        <f>IF('query (10)'!I1925="","",'query (10)'!I1925)</f>
        <v>Mechanical</v>
      </c>
      <c r="N1925" s="38" t="str">
        <f>IF('query (10)'!O1925="","",'query (10)'!O1925)</f>
        <v>Inspection</v>
      </c>
      <c r="O1925" s="38" t="str">
        <f>IF('query (10)'!P1925="","",'query (10)'!P1925)</f>
        <v>Medium</v>
      </c>
      <c r="P1925" s="38" t="str">
        <f>IF('query (10)'!N1925="","",'query (10)'!N1925)</f>
        <v>Check runing motor for work head to cycle pm 1Y.
-visual check noise bearing motor
-visual check vibration bearing motor</v>
      </c>
      <c r="Q1925" s="38" t="str">
        <f>TRIM('query (10)'!N1925)</f>
        <v>Check runing motor for work head to cycle pm 1Y.
-visual check noise bearing motor
-visual check vibration bearing motor</v>
      </c>
      <c r="R1925" s="38" t="str">
        <f>TRIM(UPPER('query (10)'!R1925))</f>
        <v/>
      </c>
      <c r="S1925" s="38" t="str">
        <f>TRIM(UPPER('query (10)'!S1925))</f>
        <v/>
      </c>
      <c r="T1925" s="38" t="str">
        <f>IF('query (10)'!Q1925="","",TRIM(UPPER('query (10)'!Q1925)))</f>
        <v/>
      </c>
      <c r="U1925" s="38" t="str">
        <f>IF('query (10)'!T1925="","",'query (10)'!T1925)</f>
        <v/>
      </c>
      <c r="V1925" s="39" t="str">
        <f>IF('query (10)'!T1925="","",IFERROR(VALUE('query (10)'!T1925),""))</f>
        <v/>
      </c>
      <c r="W1925" s="40">
        <f>IF('query (10)'!U1925="","",'query (10)'!U1925)</f>
        <v>0</v>
      </c>
      <c r="X1925" s="39">
        <f>IF('query (10)'!V1925="","",'query (10)'!V1925)</f>
        <v>365</v>
      </c>
      <c r="Y1925" s="41">
        <f>IF('query (10)'!W1925="","",'query (10)'!W1925)</f>
        <v>46140</v>
      </c>
      <c r="Z1925" s="41">
        <f>IF('query (10)'!X1925="","",'query (10)'!X1925)</f>
        <v>46154</v>
      </c>
      <c r="AA1925" s="41">
        <f>IF('query (10)'!Y1925="","",'query (10)'!Y1925)</f>
        <v>46154</v>
      </c>
      <c r="AB1925" s="41">
        <f>IF('query (10)'!Z1925="","",'query (10)'!Z1925)</f>
        <v>46519</v>
      </c>
      <c r="AC1925" s="38" t="str">
        <f>IF(OR('query (10)'!AA1925="",COUNTIF(Cleaning_Rules!$A$21:$A$26,TRIM('query (10)'!AA1925))&gt;0),"",TRIM('query (10)'!AA1925))</f>
        <v/>
      </c>
      <c r="AD1925" s="38" t="str">
        <f>IF('query (10)'!AB1925="","",TRIM(IFERROR(_xlfn.TEXTBEFORE('query (10)'!AB1925,"("),'query (10)'!AB1925)))</f>
        <v>เริ่มซ่อมงาน PM แล้ว รับผิดชอบโดย CHETSADA PHIWBANG</v>
      </c>
      <c r="AE1925" s="38" t="str">
        <f>IFERROR(LOWER(TRIM(_xlfn.TEXTBEFORE(_xlfn.TEXTAFTER('query (10)'!AB1925,"("),")"))),"")</f>
        <v>chetsada@nsk.com</v>
      </c>
      <c r="AF1925" s="38" t="str">
        <f>IF('query (10)'!AD1925="","",TRIM('query (10)'!AD1925))</f>
        <v>เจษฎา ผิวบาง</v>
      </c>
      <c r="AG1925" s="38" t="str">
        <f>IF('query (10)'!AE1925="","",TRIM('query (10)'!AE1925))</f>
        <v>เจษฎา ผิวบาง</v>
      </c>
      <c r="AH1925" s="38" t="str">
        <f>IF('query (10)'!AF1925="","",IFERROR(VALUE('query (10)'!AF1925),""))</f>
        <v/>
      </c>
      <c r="AI1925" s="38" t="str">
        <f>IF('query (10)'!AG1925="","",TRIM('query (10)'!AG1925))</f>
        <v/>
      </c>
      <c r="AJ1925" s="38" t="str">
        <f>IF('query (10)'!AH1925="","",IFERROR(VALUE('query (10)'!AH1925),""))</f>
        <v/>
      </c>
      <c r="AK1925" s="38" t="str">
        <f>IF('query (10)'!AI1925="","",TRIM('query (10)'!AI1925))</f>
        <v/>
      </c>
      <c r="AL1925" s="42">
        <f t="shared" si="150"/>
        <v>2026</v>
      </c>
      <c r="AM1925" s="42" t="str">
        <f t="shared" si="151"/>
        <v>2026-04</v>
      </c>
      <c r="AN1925" s="42" t="str">
        <f t="shared" ca="1" si="152"/>
        <v/>
      </c>
      <c r="AO1925" s="42" t="str">
        <f t="shared" si="153"/>
        <v>GR-925 | INNER RING BORE GRINDING MACHINE. | GR-716 | MCB3 | WORK HEAD | Condition-based Maintenance | Mechanical | Inspection | Medium | Check runing motor for work head to cycle pm 1Y.
-visual check noise bearing motor
-visual check vibration bearing motor | เริ่มซ่อมงาน PM แล้ว รับผิดชอบโดย CHETSADA PHIWBANG | เจษฎา ผิวบาง</v>
      </c>
      <c r="AP1925" s="42" t="str">
        <f>_xlfn.TEXTJOIN("; ",TRUE,IF(COUNTA('query (10)'!A1925:AK1925)&lt;=6,"NEAR_EMPTY_ROW",""),IF($K1925="","MISSING_STATUS",""),IF(AND($K1925="เสร็จสิ้น",$Z1925=""),"DONE_NO_ACTUAL_DATE",""),IF(AND($I1925="Condition-based Maintenance",$AH1925=""),"CBM_NO_MEASUREMENT",""),IF(OR($X1925="",$X1925=0),"INVALID_PERIOD",""),IF(AND($AA1925&lt;&gt;"",$AB1925&lt;&gt;"",$AB1925&lt;$AA1925),"DATE_SEQUENCE_ERROR",""),IF(AND($AB1925&lt;&gt;"",$AB1925&gt;DATE(2030,12,31)),"DATE_OUTLIER",""),IF($C1925="","MISSING_QRCODE",""),IF($J1925="UNKNOWN","UNKNOWN_PM_TYPE",""),IF($L1925="UNKNOWN","UNKNOWN_STATUS",""))</f>
        <v>CBM_NO_MEASUREMENT</v>
      </c>
      <c r="AQ1925" s="42" t="str">
        <f t="shared" si="154"/>
        <v>NO</v>
      </c>
    </row>
    <row r="1926" spans="1:43" x14ac:dyDescent="0.3">
      <c r="A1926" s="38">
        <f>IF('query (10)'!A1926="","",'query (10)'!A1926)</f>
        <v>2136</v>
      </c>
      <c r="B1926" s="38" t="str">
        <f>IF('query (10)'!B1926="","",'query (10)'!B1926)</f>
        <v/>
      </c>
      <c r="C1926" s="38" t="str">
        <f>TRIM(UPPER('query (10)'!M1926))</f>
        <v>GR-129</v>
      </c>
      <c r="D1926" s="38" t="str">
        <f>TRIM(UPPER(IFERROR(_xlfn.TEXTBEFORE('query (10)'!L1926,"("),'query (10)'!L1926)))</f>
        <v>OUTER RING RACEWAY GRINDING M/C</v>
      </c>
      <c r="E1926" s="38" t="str">
        <f>IFERROR(TRIM(UPPER(_xlfn.TEXTBEFORE(_xlfn.TEXTAFTER('query (10)'!L1926,"("),")"))),"")</f>
        <v/>
      </c>
      <c r="F1926" s="38" t="str">
        <f>TRIM('query (10)'!K1926)</f>
        <v>MCB1</v>
      </c>
      <c r="G1926" s="38" t="str">
        <f>IF('query (10)'!J1926="","",'query (10)'!J1926)</f>
        <v>Dresser</v>
      </c>
      <c r="H1926" s="38" t="str">
        <f>TRIM(UPPER('query (10)'!J1926))</f>
        <v>DRESSER</v>
      </c>
      <c r="I1926" s="38" t="str">
        <f>IF('query (10)'!F1926="","",'query (10)'!F1926)</f>
        <v>Time-based Maintenance</v>
      </c>
      <c r="J1926" s="38" t="str">
        <f>IF('query (10)'!F1926="","",IFERROR(INDEX(Cleaning_Rules!$B$14:$B$17,MATCH(TRIM('query (10)'!F1926),Cleaning_Rules!$A$14:$A$17,0)),"UNKNOWN"))</f>
        <v>TBM</v>
      </c>
      <c r="K1926" s="38" t="str">
        <f>IF('query (10)'!G1926="","",'query (10)'!G1926)</f>
        <v>แผนใหม่</v>
      </c>
      <c r="L1926" s="38" t="str">
        <f>IF('query (10)'!G1926="","MISSING",IFERROR(INDEX(Cleaning_Rules!$B$5:$B$10,MATCH(TRIM('query (10)'!G1926),Cleaning_Rules!$A$5:$A$10,0)),"UNKNOWN"))</f>
        <v>NEW_PLAN</v>
      </c>
      <c r="M1926" s="38" t="str">
        <f>IF('query (10)'!I1926="","",'query (10)'!I1926)</f>
        <v>Mechanical</v>
      </c>
      <c r="N1926" s="38" t="str">
        <f>IF('query (10)'!O1926="","",'query (10)'!O1926)</f>
        <v>Part Change</v>
      </c>
      <c r="O1926" s="38" t="str">
        <f>IF('query (10)'!P1926="","",'query (10)'!P1926)</f>
        <v>Medium</v>
      </c>
      <c r="P1926" s="38" t="str">
        <f>IF('query (10)'!N1926="","",'query (10)'!N1926)</f>
        <v>Change pulley dresser unit to cycle pm 3Y.
model
-pulley spindle DWG.4S013085
-pulley motor DWG.4S010125</v>
      </c>
      <c r="Q1926" s="38" t="str">
        <f>TRIM('query (10)'!N1926)</f>
        <v>Change pulley dresser unit to cycle pm 3Y.
model
-pulley spindle DWG.4S013085
-pulley motor DWG.4S010125</v>
      </c>
      <c r="R1926" s="38" t="str">
        <f>TRIM(UPPER('query (10)'!R1926))</f>
        <v/>
      </c>
      <c r="S1926" s="38" t="str">
        <f>TRIM(UPPER('query (10)'!S1926))</f>
        <v/>
      </c>
      <c r="T1926" s="38" t="str">
        <f>IF('query (10)'!Q1926="","",TRIM(UPPER('query (10)'!Q1926)))</f>
        <v/>
      </c>
      <c r="U1926" s="38" t="str">
        <f>IF('query (10)'!T1926="","",'query (10)'!T1926)</f>
        <v/>
      </c>
      <c r="V1926" s="39" t="str">
        <f>IF('query (10)'!T1926="","",IFERROR(VALUE('query (10)'!T1926),""))</f>
        <v/>
      </c>
      <c r="W1926" s="40">
        <f>IF('query (10)'!U1926="","",'query (10)'!U1926)</f>
        <v>0</v>
      </c>
      <c r="X1926" s="39">
        <f>IF('query (10)'!V1926="","",'query (10)'!V1926)</f>
        <v>1080</v>
      </c>
      <c r="Y1926" s="41">
        <f>IF('query (10)'!W1926="","",'query (10)'!W1926)</f>
        <v>46870</v>
      </c>
      <c r="Z1926" s="41" t="str">
        <f>IF('query (10)'!X1926="","",'query (10)'!X1926)</f>
        <v/>
      </c>
      <c r="AA1926" s="41">
        <f>IF('query (10)'!Y1926="","",'query (10)'!Y1926)</f>
        <v>46870</v>
      </c>
      <c r="AB1926" s="41">
        <f>IF('query (10)'!Z1926="","",'query (10)'!Z1926)</f>
        <v>47950</v>
      </c>
      <c r="AC1926" s="38" t="str">
        <f>IF(OR('query (10)'!AA1926="",COUNTIF(Cleaning_Rules!$A$21:$A$26,TRIM('query (10)'!AA1926))&gt;0),"",TRIM('query (10)'!AA1926))</f>
        <v/>
      </c>
      <c r="AD1926" s="38" t="str">
        <f>IF('query (10)'!AB1926="","",TRIM(IFERROR(_xlfn.TEXTBEFORE('query (10)'!AB1926,"("),'query (10)'!AB1926)))</f>
        <v/>
      </c>
      <c r="AE1926" s="38" t="str">
        <f>IFERROR(LOWER(TRIM(_xlfn.TEXTBEFORE(_xlfn.TEXTAFTER('query (10)'!AB1926,"("),")"))),"")</f>
        <v/>
      </c>
      <c r="AF1926" s="38" t="str">
        <f>IF('query (10)'!AD1926="","",TRIM('query (10)'!AD1926))</f>
        <v>เจษฎา ผิวบาง</v>
      </c>
      <c r="AG1926" s="38" t="str">
        <f>IF('query (10)'!AE1926="","",TRIM('query (10)'!AE1926))</f>
        <v>เจษฎา ผิวบาง</v>
      </c>
      <c r="AH1926" s="38" t="str">
        <f>IF('query (10)'!AF1926="","",IFERROR(VALUE('query (10)'!AF1926),""))</f>
        <v/>
      </c>
      <c r="AI1926" s="38" t="str">
        <f>IF('query (10)'!AG1926="","",TRIM('query (10)'!AG1926))</f>
        <v/>
      </c>
      <c r="AJ1926" s="38" t="str">
        <f>IF('query (10)'!AH1926="","",IFERROR(VALUE('query (10)'!AH1926),""))</f>
        <v/>
      </c>
      <c r="AK1926" s="38" t="str">
        <f>IF('query (10)'!AI1926="","",TRIM('query (10)'!AI1926))</f>
        <v/>
      </c>
      <c r="AL1926" s="42">
        <f t="shared" si="150"/>
        <v>2028</v>
      </c>
      <c r="AM1926" s="42" t="str">
        <f t="shared" si="151"/>
        <v>2028-04</v>
      </c>
      <c r="AN1926" s="42" t="str">
        <f t="shared" ca="1" si="152"/>
        <v>ON_SCHEDULE</v>
      </c>
      <c r="AO1926" s="42" t="str">
        <f t="shared" si="153"/>
        <v>GR-129 | OUTER RING RACEWAY GRINDING M/C | MCB1 | DRESSER | Time-based Maintenance | Mechanical | Part Change | Medium | Change pulley dresser unit to cycle pm 3Y.
model
-pulley spindle DWG.4S013085
-pulley motor DWG.4S010125 | เจษฎา ผิวบาง</v>
      </c>
      <c r="AP1926" s="42" t="str">
        <f>_xlfn.TEXTJOIN("; ",TRUE,IF(COUNTA('query (10)'!A1926:AK1926)&lt;=6,"NEAR_EMPTY_ROW",""),IF($K1926="","MISSING_STATUS",""),IF(AND($K1926="เสร็จสิ้น",$Z1926=""),"DONE_NO_ACTUAL_DATE",""),IF(AND($I1926="Condition-based Maintenance",$AH1926=""),"CBM_NO_MEASUREMENT",""),IF(OR($X1926="",$X1926=0),"INVALID_PERIOD",""),IF(AND($AA1926&lt;&gt;"",$AB1926&lt;&gt;"",$AB1926&lt;$AA1926),"DATE_SEQUENCE_ERROR",""),IF(AND($AB1926&lt;&gt;"",$AB1926&gt;DATE(2030,12,31)),"DATE_OUTLIER",""),IF($C1926="","MISSING_QRCODE",""),IF($J1926="UNKNOWN","UNKNOWN_PM_TYPE",""),IF($L1926="UNKNOWN","UNKNOWN_STATUS",""))</f>
        <v>DATE_OUTLIER</v>
      </c>
      <c r="AQ1926" s="42" t="str">
        <f t="shared" si="154"/>
        <v>NO</v>
      </c>
    </row>
    <row r="1927" spans="1:43" x14ac:dyDescent="0.3">
      <c r="A1927" s="38">
        <f>IF('query (10)'!A1927="","",'query (10)'!A1927)</f>
        <v>2137</v>
      </c>
      <c r="B1927" s="38" t="str">
        <f>IF('query (10)'!B1927="","",'query (10)'!B1927)</f>
        <v/>
      </c>
      <c r="C1927" s="38" t="str">
        <f>TRIM(UPPER('query (10)'!M1927))</f>
        <v>GR-431</v>
      </c>
      <c r="D1927" s="38" t="str">
        <f>TRIM(UPPER(IFERROR(_xlfn.TEXTBEFORE('query (10)'!L1927,"("),'query (10)'!L1927)))</f>
        <v>OUTER RING RACEWAY GRINDING MACHINE.</v>
      </c>
      <c r="E1927" s="38" t="str">
        <f>IFERROR(TRIM(UPPER(_xlfn.TEXTBEFORE(_xlfn.TEXTAFTER('query (10)'!L1927,"("),")"))),"")</f>
        <v/>
      </c>
      <c r="F1927" s="38" t="str">
        <f>TRIM('query (10)'!K1927)</f>
        <v>MCB2</v>
      </c>
      <c r="G1927" s="38" t="str">
        <f>IF('query (10)'!J1927="","",'query (10)'!J1927)</f>
        <v>Dresser</v>
      </c>
      <c r="H1927" s="38" t="str">
        <f>TRIM(UPPER('query (10)'!J1927))</f>
        <v>DRESSER</v>
      </c>
      <c r="I1927" s="38" t="str">
        <f>IF('query (10)'!F1927="","",'query (10)'!F1927)</f>
        <v>Time-based Maintenance</v>
      </c>
      <c r="J1927" s="38" t="str">
        <f>IF('query (10)'!F1927="","",IFERROR(INDEX(Cleaning_Rules!$B$14:$B$17,MATCH(TRIM('query (10)'!F1927),Cleaning_Rules!$A$14:$A$17,0)),"UNKNOWN"))</f>
        <v>TBM</v>
      </c>
      <c r="K1927" s="38" t="str">
        <f>IF('query (10)'!G1927="","",'query (10)'!G1927)</f>
        <v>แผนใหม่</v>
      </c>
      <c r="L1927" s="38" t="str">
        <f>IF('query (10)'!G1927="","MISSING",IFERROR(INDEX(Cleaning_Rules!$B$5:$B$10,MATCH(TRIM('query (10)'!G1927),Cleaning_Rules!$A$5:$A$10,0)),"UNKNOWN"))</f>
        <v>NEW_PLAN</v>
      </c>
      <c r="M1927" s="38" t="str">
        <f>IF('query (10)'!I1927="","",'query (10)'!I1927)</f>
        <v>Mechanical</v>
      </c>
      <c r="N1927" s="38" t="str">
        <f>IF('query (10)'!O1927="","",'query (10)'!O1927)</f>
        <v>Part Change</v>
      </c>
      <c r="O1927" s="38" t="str">
        <f>IF('query (10)'!P1927="","",'query (10)'!P1927)</f>
        <v>Medium</v>
      </c>
      <c r="P1927" s="38" t="str">
        <f>IF('query (10)'!N1927="","",'query (10)'!N1927)</f>
        <v>Change pulley dresser unit to cycle pm 3Y.
model
-pulley spindle DWG.4S013085
-pulley motor DWG.4S010125</v>
      </c>
      <c r="Q1927" s="38" t="str">
        <f>TRIM('query (10)'!N1927)</f>
        <v>Change pulley dresser unit to cycle pm 3Y.
model
-pulley spindle DWG.4S013085
-pulley motor DWG.4S010125</v>
      </c>
      <c r="R1927" s="38" t="str">
        <f>TRIM(UPPER('query (10)'!R1927))</f>
        <v/>
      </c>
      <c r="S1927" s="38" t="str">
        <f>TRIM(UPPER('query (10)'!S1927))</f>
        <v/>
      </c>
      <c r="T1927" s="38" t="str">
        <f>IF('query (10)'!Q1927="","",TRIM(UPPER('query (10)'!Q1927)))</f>
        <v/>
      </c>
      <c r="U1927" s="38" t="str">
        <f>IF('query (10)'!T1927="","",'query (10)'!T1927)</f>
        <v/>
      </c>
      <c r="V1927" s="39" t="str">
        <f>IF('query (10)'!T1927="","",IFERROR(VALUE('query (10)'!T1927),""))</f>
        <v/>
      </c>
      <c r="W1927" s="40">
        <f>IF('query (10)'!U1927="","",'query (10)'!U1927)</f>
        <v>0</v>
      </c>
      <c r="X1927" s="39">
        <f>IF('query (10)'!V1927="","",'query (10)'!V1927)</f>
        <v>1080</v>
      </c>
      <c r="Y1927" s="41">
        <f>IF('query (10)'!W1927="","",'query (10)'!W1927)</f>
        <v>46870</v>
      </c>
      <c r="Z1927" s="41" t="str">
        <f>IF('query (10)'!X1927="","",'query (10)'!X1927)</f>
        <v/>
      </c>
      <c r="AA1927" s="41">
        <f>IF('query (10)'!Y1927="","",'query (10)'!Y1927)</f>
        <v>46870</v>
      </c>
      <c r="AB1927" s="41">
        <f>IF('query (10)'!Z1927="","",'query (10)'!Z1927)</f>
        <v>47950</v>
      </c>
      <c r="AC1927" s="38" t="str">
        <f>IF(OR('query (10)'!AA1927="",COUNTIF(Cleaning_Rules!$A$21:$A$26,TRIM('query (10)'!AA1927))&gt;0),"",TRIM('query (10)'!AA1927))</f>
        <v/>
      </c>
      <c r="AD1927" s="38" t="str">
        <f>IF('query (10)'!AB1927="","",TRIM(IFERROR(_xlfn.TEXTBEFORE('query (10)'!AB1927,"("),'query (10)'!AB1927)))</f>
        <v/>
      </c>
      <c r="AE1927" s="38" t="str">
        <f>IFERROR(LOWER(TRIM(_xlfn.TEXTBEFORE(_xlfn.TEXTAFTER('query (10)'!AB1927,"("),")"))),"")</f>
        <v/>
      </c>
      <c r="AF1927" s="38" t="str">
        <f>IF('query (10)'!AD1927="","",TRIM('query (10)'!AD1927))</f>
        <v>เจษฎา ผิวบาง</v>
      </c>
      <c r="AG1927" s="38" t="str">
        <f>IF('query (10)'!AE1927="","",TRIM('query (10)'!AE1927))</f>
        <v>เจษฎา ผิวบาง</v>
      </c>
      <c r="AH1927" s="38" t="str">
        <f>IF('query (10)'!AF1927="","",IFERROR(VALUE('query (10)'!AF1927),""))</f>
        <v/>
      </c>
      <c r="AI1927" s="38" t="str">
        <f>IF('query (10)'!AG1927="","",TRIM('query (10)'!AG1927))</f>
        <v/>
      </c>
      <c r="AJ1927" s="38" t="str">
        <f>IF('query (10)'!AH1927="","",IFERROR(VALUE('query (10)'!AH1927),""))</f>
        <v/>
      </c>
      <c r="AK1927" s="38" t="str">
        <f>IF('query (10)'!AI1927="","",TRIM('query (10)'!AI1927))</f>
        <v/>
      </c>
      <c r="AL1927" s="42">
        <f t="shared" si="150"/>
        <v>2028</v>
      </c>
      <c r="AM1927" s="42" t="str">
        <f t="shared" si="151"/>
        <v>2028-04</v>
      </c>
      <c r="AN1927" s="42" t="str">
        <f t="shared" ca="1" si="152"/>
        <v>ON_SCHEDULE</v>
      </c>
      <c r="AO1927" s="42" t="str">
        <f t="shared" si="153"/>
        <v>GR-431 | OUTER RING RACEWAY GRINDING MACHINE. | MCB2 | DRESSER | Time-based Maintenance | Mechanical | Part Change | Medium | Change pulley dresser unit to cycle pm 3Y.
model
-pulley spindle DWG.4S013085
-pulley motor DWG.4S010125 | เจษฎา ผิวบาง</v>
      </c>
      <c r="AP1927" s="42" t="str">
        <f>_xlfn.TEXTJOIN("; ",TRUE,IF(COUNTA('query (10)'!A1927:AK1927)&lt;=6,"NEAR_EMPTY_ROW",""),IF($K1927="","MISSING_STATUS",""),IF(AND($K1927="เสร็จสิ้น",$Z1927=""),"DONE_NO_ACTUAL_DATE",""),IF(AND($I1927="Condition-based Maintenance",$AH1927=""),"CBM_NO_MEASUREMENT",""),IF(OR($X1927="",$X1927=0),"INVALID_PERIOD",""),IF(AND($AA1927&lt;&gt;"",$AB1927&lt;&gt;"",$AB1927&lt;$AA1927),"DATE_SEQUENCE_ERROR",""),IF(AND($AB1927&lt;&gt;"",$AB1927&gt;DATE(2030,12,31)),"DATE_OUTLIER",""),IF($C1927="","MISSING_QRCODE",""),IF($J1927="UNKNOWN","UNKNOWN_PM_TYPE",""),IF($L1927="UNKNOWN","UNKNOWN_STATUS",""))</f>
        <v>DATE_OUTLIER</v>
      </c>
      <c r="AQ1927" s="42" t="str">
        <f t="shared" si="154"/>
        <v>NO</v>
      </c>
    </row>
    <row r="1928" spans="1:43" x14ac:dyDescent="0.3">
      <c r="A1928" s="38">
        <f>IF('query (10)'!A1928="","",'query (10)'!A1928)</f>
        <v>2138</v>
      </c>
      <c r="B1928" s="38" t="str">
        <f>IF('query (10)'!B1928="","",'query (10)'!B1928)</f>
        <v/>
      </c>
      <c r="C1928" s="38" t="str">
        <f>TRIM(UPPER('query (10)'!M1928))</f>
        <v>GR-721</v>
      </c>
      <c r="D1928" s="38" t="str">
        <f>TRIM(UPPER(IFERROR(_xlfn.TEXTBEFORE('query (10)'!L1928,"("),'query (10)'!L1928)))</f>
        <v>OUTER RING RACEWAY GRINDING MACHINE.</v>
      </c>
      <c r="E1928" s="38" t="str">
        <f>IFERROR(TRIM(UPPER(_xlfn.TEXTBEFORE(_xlfn.TEXTAFTER('query (10)'!L1928,"("),")"))),"")</f>
        <v/>
      </c>
      <c r="F1928" s="38" t="str">
        <f>TRIM('query (10)'!K1928)</f>
        <v>MCB3</v>
      </c>
      <c r="G1928" s="38" t="str">
        <f>IF('query (10)'!J1928="","",'query (10)'!J1928)</f>
        <v>Dresser</v>
      </c>
      <c r="H1928" s="38" t="str">
        <f>TRIM(UPPER('query (10)'!J1928))</f>
        <v>DRESSER</v>
      </c>
      <c r="I1928" s="38" t="str">
        <f>IF('query (10)'!F1928="","",'query (10)'!F1928)</f>
        <v>Time-based Maintenance</v>
      </c>
      <c r="J1928" s="38" t="str">
        <f>IF('query (10)'!F1928="","",IFERROR(INDEX(Cleaning_Rules!$B$14:$B$17,MATCH(TRIM('query (10)'!F1928),Cleaning_Rules!$A$14:$A$17,0)),"UNKNOWN"))</f>
        <v>TBM</v>
      </c>
      <c r="K1928" s="38" t="str">
        <f>IF('query (10)'!G1928="","",'query (10)'!G1928)</f>
        <v>แผนใหม่</v>
      </c>
      <c r="L1928" s="38" t="str">
        <f>IF('query (10)'!G1928="","MISSING",IFERROR(INDEX(Cleaning_Rules!$B$5:$B$10,MATCH(TRIM('query (10)'!G1928),Cleaning_Rules!$A$5:$A$10,0)),"UNKNOWN"))</f>
        <v>NEW_PLAN</v>
      </c>
      <c r="M1928" s="38" t="str">
        <f>IF('query (10)'!I1928="","",'query (10)'!I1928)</f>
        <v>Mechanical</v>
      </c>
      <c r="N1928" s="38" t="str">
        <f>IF('query (10)'!O1928="","",'query (10)'!O1928)</f>
        <v>Part Change</v>
      </c>
      <c r="O1928" s="38" t="str">
        <f>IF('query (10)'!P1928="","",'query (10)'!P1928)</f>
        <v>Medium</v>
      </c>
      <c r="P1928" s="38" t="str">
        <f>IF('query (10)'!N1928="","",'query (10)'!N1928)</f>
        <v>Change pulley dresser unit to cycle pm 3Y.
model
-pulley spindle DWG.4S013085
-pulley motor DWG.4S010125</v>
      </c>
      <c r="Q1928" s="38" t="str">
        <f>TRIM('query (10)'!N1928)</f>
        <v>Change pulley dresser unit to cycle pm 3Y.
model
-pulley spindle DWG.4S013085
-pulley motor DWG.4S010125</v>
      </c>
      <c r="R1928" s="38" t="str">
        <f>TRIM(UPPER('query (10)'!R1928))</f>
        <v/>
      </c>
      <c r="S1928" s="38" t="str">
        <f>TRIM(UPPER('query (10)'!S1928))</f>
        <v/>
      </c>
      <c r="T1928" s="38" t="str">
        <f>IF('query (10)'!Q1928="","",TRIM(UPPER('query (10)'!Q1928)))</f>
        <v/>
      </c>
      <c r="U1928" s="38" t="str">
        <f>IF('query (10)'!T1928="","",'query (10)'!T1928)</f>
        <v/>
      </c>
      <c r="V1928" s="39" t="str">
        <f>IF('query (10)'!T1928="","",IFERROR(VALUE('query (10)'!T1928),""))</f>
        <v/>
      </c>
      <c r="W1928" s="40">
        <f>IF('query (10)'!U1928="","",'query (10)'!U1928)</f>
        <v>0</v>
      </c>
      <c r="X1928" s="39">
        <f>IF('query (10)'!V1928="","",'query (10)'!V1928)</f>
        <v>1080</v>
      </c>
      <c r="Y1928" s="41">
        <f>IF('query (10)'!W1928="","",'query (10)'!W1928)</f>
        <v>46870</v>
      </c>
      <c r="Z1928" s="41" t="str">
        <f>IF('query (10)'!X1928="","",'query (10)'!X1928)</f>
        <v/>
      </c>
      <c r="AA1928" s="41">
        <f>IF('query (10)'!Y1928="","",'query (10)'!Y1928)</f>
        <v>46870</v>
      </c>
      <c r="AB1928" s="41">
        <f>IF('query (10)'!Z1928="","",'query (10)'!Z1928)</f>
        <v>47950</v>
      </c>
      <c r="AC1928" s="38" t="str">
        <f>IF(OR('query (10)'!AA1928="",COUNTIF(Cleaning_Rules!$A$21:$A$26,TRIM('query (10)'!AA1928))&gt;0),"",TRIM('query (10)'!AA1928))</f>
        <v/>
      </c>
      <c r="AD1928" s="38" t="str">
        <f>IF('query (10)'!AB1928="","",TRIM(IFERROR(_xlfn.TEXTBEFORE('query (10)'!AB1928,"("),'query (10)'!AB1928)))</f>
        <v/>
      </c>
      <c r="AE1928" s="38" t="str">
        <f>IFERROR(LOWER(TRIM(_xlfn.TEXTBEFORE(_xlfn.TEXTAFTER('query (10)'!AB1928,"("),")"))),"")</f>
        <v/>
      </c>
      <c r="AF1928" s="38" t="str">
        <f>IF('query (10)'!AD1928="","",TRIM('query (10)'!AD1928))</f>
        <v>เจษฎา ผิวบาง</v>
      </c>
      <c r="AG1928" s="38" t="str">
        <f>IF('query (10)'!AE1928="","",TRIM('query (10)'!AE1928))</f>
        <v>เจษฎา ผิวบาง</v>
      </c>
      <c r="AH1928" s="38" t="str">
        <f>IF('query (10)'!AF1928="","",IFERROR(VALUE('query (10)'!AF1928),""))</f>
        <v/>
      </c>
      <c r="AI1928" s="38" t="str">
        <f>IF('query (10)'!AG1928="","",TRIM('query (10)'!AG1928))</f>
        <v/>
      </c>
      <c r="AJ1928" s="38" t="str">
        <f>IF('query (10)'!AH1928="","",IFERROR(VALUE('query (10)'!AH1928),""))</f>
        <v/>
      </c>
      <c r="AK1928" s="38" t="str">
        <f>IF('query (10)'!AI1928="","",TRIM('query (10)'!AI1928))</f>
        <v/>
      </c>
      <c r="AL1928" s="42">
        <f t="shared" si="150"/>
        <v>2028</v>
      </c>
      <c r="AM1928" s="42" t="str">
        <f t="shared" si="151"/>
        <v>2028-04</v>
      </c>
      <c r="AN1928" s="42" t="str">
        <f t="shared" ca="1" si="152"/>
        <v>ON_SCHEDULE</v>
      </c>
      <c r="AO1928" s="42" t="str">
        <f t="shared" si="153"/>
        <v>GR-721 | OUTER RING RACEWAY GRINDING MACHINE. | MCB3 | DRESSER | Time-based Maintenance | Mechanical | Part Change | Medium | Change pulley dresser unit to cycle pm 3Y.
model
-pulley spindle DWG.4S013085
-pulley motor DWG.4S010125 | เจษฎา ผิวบาง</v>
      </c>
      <c r="AP1928" s="42" t="str">
        <f>_xlfn.TEXTJOIN("; ",TRUE,IF(COUNTA('query (10)'!A1928:AK1928)&lt;=6,"NEAR_EMPTY_ROW",""),IF($K1928="","MISSING_STATUS",""),IF(AND($K1928="เสร็จสิ้น",$Z1928=""),"DONE_NO_ACTUAL_DATE",""),IF(AND($I1928="Condition-based Maintenance",$AH1928=""),"CBM_NO_MEASUREMENT",""),IF(OR($X1928="",$X1928=0),"INVALID_PERIOD",""),IF(AND($AA1928&lt;&gt;"",$AB1928&lt;&gt;"",$AB1928&lt;$AA1928),"DATE_SEQUENCE_ERROR",""),IF(AND($AB1928&lt;&gt;"",$AB1928&gt;DATE(2030,12,31)),"DATE_OUTLIER",""),IF($C1928="","MISSING_QRCODE",""),IF($J1928="UNKNOWN","UNKNOWN_PM_TYPE",""),IF($L1928="UNKNOWN","UNKNOWN_STATUS",""))</f>
        <v>DATE_OUTLIER</v>
      </c>
      <c r="AQ1928" s="42" t="str">
        <f t="shared" si="154"/>
        <v>NO</v>
      </c>
    </row>
    <row r="1929" spans="1:43" x14ac:dyDescent="0.3">
      <c r="A1929" s="38">
        <f>IF('query (10)'!A1929="","",'query (10)'!A1929)</f>
        <v>2139</v>
      </c>
      <c r="B1929" s="38" t="str">
        <f>IF('query (10)'!B1929="","",'query (10)'!B1929)</f>
        <v/>
      </c>
      <c r="C1929" s="38" t="str">
        <f>TRIM(UPPER('query (10)'!M1929))</f>
        <v>GR-122</v>
      </c>
      <c r="D1929" s="38" t="str">
        <f>TRIM(UPPER(IFERROR(_xlfn.TEXTBEFORE('query (10)'!L1929,"("),'query (10)'!L1929)))</f>
        <v>INNER RING BORE GRINDING M/C</v>
      </c>
      <c r="E1929" s="38" t="str">
        <f>IFERROR(TRIM(UPPER(_xlfn.TEXTBEFORE(_xlfn.TEXTAFTER('query (10)'!L1929,"("),")"))),"")</f>
        <v/>
      </c>
      <c r="F1929" s="38" t="str">
        <f>TRIM('query (10)'!K1929)</f>
        <v>MCB1</v>
      </c>
      <c r="G1929" s="38" t="str">
        <f>IF('query (10)'!J1929="","",'query (10)'!J1929)</f>
        <v>Dresser</v>
      </c>
      <c r="H1929" s="38" t="str">
        <f>TRIM(UPPER('query (10)'!J1929))</f>
        <v>DRESSER</v>
      </c>
      <c r="I1929" s="38" t="str">
        <f>IF('query (10)'!F1929="","",'query (10)'!F1929)</f>
        <v>Time-based Maintenance</v>
      </c>
      <c r="J1929" s="38" t="str">
        <f>IF('query (10)'!F1929="","",IFERROR(INDEX(Cleaning_Rules!$B$14:$B$17,MATCH(TRIM('query (10)'!F1929),Cleaning_Rules!$A$14:$A$17,0)),"UNKNOWN"))</f>
        <v>TBM</v>
      </c>
      <c r="K1929" s="38" t="str">
        <f>IF('query (10)'!G1929="","",'query (10)'!G1929)</f>
        <v>แผนใหม่</v>
      </c>
      <c r="L1929" s="38" t="str">
        <f>IF('query (10)'!G1929="","MISSING",IFERROR(INDEX(Cleaning_Rules!$B$5:$B$10,MATCH(TRIM('query (10)'!G1929),Cleaning_Rules!$A$5:$A$10,0)),"UNKNOWN"))</f>
        <v>NEW_PLAN</v>
      </c>
      <c r="M1929" s="38" t="str">
        <f>IF('query (10)'!I1929="","",'query (10)'!I1929)</f>
        <v>Mechanical</v>
      </c>
      <c r="N1929" s="38" t="str">
        <f>IF('query (10)'!O1929="","",'query (10)'!O1929)</f>
        <v>Part Change</v>
      </c>
      <c r="O1929" s="38" t="str">
        <f>IF('query (10)'!P1929="","",'query (10)'!P1929)</f>
        <v>Medium</v>
      </c>
      <c r="P1929" s="38" t="str">
        <f>IF('query (10)'!N1929="","",'query (10)'!N1929)</f>
        <v>Change pulley dresser unit to cycle pm 3Y.
model
-pulley spindle DWG.4M274172
-plate sensor DWG.4M274173
-pulley motor DWG.4S040710</v>
      </c>
      <c r="Q1929" s="38" t="str">
        <f>TRIM('query (10)'!N1929)</f>
        <v>Change pulley dresser unit to cycle pm 3Y.
model
-pulley spindle DWG.4M274172
-plate sensor DWG.4M274173
-pulley motor DWG.4S040710</v>
      </c>
      <c r="R1929" s="38" t="str">
        <f>TRIM(UPPER('query (10)'!R1929))</f>
        <v/>
      </c>
      <c r="S1929" s="38" t="str">
        <f>TRIM(UPPER('query (10)'!S1929))</f>
        <v/>
      </c>
      <c r="T1929" s="38" t="str">
        <f>IF('query (10)'!Q1929="","",TRIM(UPPER('query (10)'!Q1929)))</f>
        <v/>
      </c>
      <c r="U1929" s="38" t="str">
        <f>IF('query (10)'!T1929="","",'query (10)'!T1929)</f>
        <v/>
      </c>
      <c r="V1929" s="39" t="str">
        <f>IF('query (10)'!T1929="","",IFERROR(VALUE('query (10)'!T1929),""))</f>
        <v/>
      </c>
      <c r="W1929" s="40">
        <f>IF('query (10)'!U1929="","",'query (10)'!U1929)</f>
        <v>0</v>
      </c>
      <c r="X1929" s="39">
        <f>IF('query (10)'!V1929="","",'query (10)'!V1929)</f>
        <v>1080</v>
      </c>
      <c r="Y1929" s="41">
        <f>IF('query (10)'!W1929="","",'query (10)'!W1929)</f>
        <v>46870</v>
      </c>
      <c r="Z1929" s="41" t="str">
        <f>IF('query (10)'!X1929="","",'query (10)'!X1929)</f>
        <v/>
      </c>
      <c r="AA1929" s="41">
        <f>IF('query (10)'!Y1929="","",'query (10)'!Y1929)</f>
        <v>46870</v>
      </c>
      <c r="AB1929" s="41">
        <f>IF('query (10)'!Z1929="","",'query (10)'!Z1929)</f>
        <v>47950</v>
      </c>
      <c r="AC1929" s="38" t="str">
        <f>IF(OR('query (10)'!AA1929="",COUNTIF(Cleaning_Rules!$A$21:$A$26,TRIM('query (10)'!AA1929))&gt;0),"",TRIM('query (10)'!AA1929))</f>
        <v/>
      </c>
      <c r="AD1929" s="38" t="str">
        <f>IF('query (10)'!AB1929="","",TRIM(IFERROR(_xlfn.TEXTBEFORE('query (10)'!AB1929,"("),'query (10)'!AB1929)))</f>
        <v/>
      </c>
      <c r="AE1929" s="38" t="str">
        <f>IFERROR(LOWER(TRIM(_xlfn.TEXTBEFORE(_xlfn.TEXTAFTER('query (10)'!AB1929,"("),")"))),"")</f>
        <v/>
      </c>
      <c r="AF1929" s="38" t="str">
        <f>IF('query (10)'!AD1929="","",TRIM('query (10)'!AD1929))</f>
        <v>เจษฎา ผิวบาง</v>
      </c>
      <c r="AG1929" s="38" t="str">
        <f>IF('query (10)'!AE1929="","",TRIM('query (10)'!AE1929))</f>
        <v>เจษฎา ผิวบาง</v>
      </c>
      <c r="AH1929" s="38" t="str">
        <f>IF('query (10)'!AF1929="","",IFERROR(VALUE('query (10)'!AF1929),""))</f>
        <v/>
      </c>
      <c r="AI1929" s="38" t="str">
        <f>IF('query (10)'!AG1929="","",TRIM('query (10)'!AG1929))</f>
        <v/>
      </c>
      <c r="AJ1929" s="38" t="str">
        <f>IF('query (10)'!AH1929="","",IFERROR(VALUE('query (10)'!AH1929),""))</f>
        <v/>
      </c>
      <c r="AK1929" s="38" t="str">
        <f>IF('query (10)'!AI1929="","",TRIM('query (10)'!AI1929))</f>
        <v/>
      </c>
      <c r="AL1929" s="42">
        <f t="shared" si="150"/>
        <v>2028</v>
      </c>
      <c r="AM1929" s="42" t="str">
        <f t="shared" si="151"/>
        <v>2028-04</v>
      </c>
      <c r="AN1929" s="42" t="str">
        <f t="shared" ca="1" si="152"/>
        <v>ON_SCHEDULE</v>
      </c>
      <c r="AO1929" s="42" t="str">
        <f t="shared" si="153"/>
        <v>GR-122 | INNER RING BORE GRINDING M/C | MCB1 | DRESSER | Time-based Maintenance | Mechanical | Part Change | Medium | Change pulley dresser unit to cycle pm 3Y.
model
-pulley spindle DWG.4M274172
-plate sensor DWG.4M274173
-pulley motor DWG.4S040710 | เจษฎา ผิวบาง</v>
      </c>
      <c r="AP1929" s="42" t="str">
        <f>_xlfn.TEXTJOIN("; ",TRUE,IF(COUNTA('query (10)'!A1929:AK1929)&lt;=6,"NEAR_EMPTY_ROW",""),IF($K1929="","MISSING_STATUS",""),IF(AND($K1929="เสร็จสิ้น",$Z1929=""),"DONE_NO_ACTUAL_DATE",""),IF(AND($I1929="Condition-based Maintenance",$AH1929=""),"CBM_NO_MEASUREMENT",""),IF(OR($X1929="",$X1929=0),"INVALID_PERIOD",""),IF(AND($AA1929&lt;&gt;"",$AB1929&lt;&gt;"",$AB1929&lt;$AA1929),"DATE_SEQUENCE_ERROR",""),IF(AND($AB1929&lt;&gt;"",$AB1929&gt;DATE(2030,12,31)),"DATE_OUTLIER",""),IF($C1929="","MISSING_QRCODE",""),IF($J1929="UNKNOWN","UNKNOWN_PM_TYPE",""),IF($L1929="UNKNOWN","UNKNOWN_STATUS",""))</f>
        <v>DATE_OUTLIER</v>
      </c>
      <c r="AQ1929" s="42" t="str">
        <f t="shared" si="154"/>
        <v>NO</v>
      </c>
    </row>
    <row r="1930" spans="1:43" x14ac:dyDescent="0.3">
      <c r="A1930" s="38">
        <f>IF('query (10)'!A1930="","",'query (10)'!A1930)</f>
        <v>2140</v>
      </c>
      <c r="B1930" s="38" t="str">
        <f>IF('query (10)'!B1930="","",'query (10)'!B1930)</f>
        <v/>
      </c>
      <c r="C1930" s="38" t="str">
        <f>TRIM(UPPER('query (10)'!M1930))</f>
        <v>GR-926</v>
      </c>
      <c r="D1930" s="38" t="str">
        <f>TRIM(UPPER(IFERROR(_xlfn.TEXTBEFORE('query (10)'!L1930,"("),'query (10)'!L1930)))</f>
        <v>INNER RING BORE GRINDING MACHINE.</v>
      </c>
      <c r="E1930" s="38" t="str">
        <f>IFERROR(TRIM(UPPER(_xlfn.TEXTBEFORE(_xlfn.TEXTAFTER('query (10)'!L1930,"("),")"))),"")</f>
        <v>GR-426</v>
      </c>
      <c r="F1930" s="38" t="str">
        <f>TRIM('query (10)'!K1930)</f>
        <v>MCB2</v>
      </c>
      <c r="G1930" s="38" t="str">
        <f>IF('query (10)'!J1930="","",'query (10)'!J1930)</f>
        <v>Dresser</v>
      </c>
      <c r="H1930" s="38" t="str">
        <f>TRIM(UPPER('query (10)'!J1930))</f>
        <v>DRESSER</v>
      </c>
      <c r="I1930" s="38" t="str">
        <f>IF('query (10)'!F1930="","",'query (10)'!F1930)</f>
        <v>Time-based Maintenance</v>
      </c>
      <c r="J1930" s="38" t="str">
        <f>IF('query (10)'!F1930="","",IFERROR(INDEX(Cleaning_Rules!$B$14:$B$17,MATCH(TRIM('query (10)'!F1930),Cleaning_Rules!$A$14:$A$17,0)),"UNKNOWN"))</f>
        <v>TBM</v>
      </c>
      <c r="K1930" s="38" t="str">
        <f>IF('query (10)'!G1930="","",'query (10)'!G1930)</f>
        <v>แผนใหม่</v>
      </c>
      <c r="L1930" s="38" t="str">
        <f>IF('query (10)'!G1930="","MISSING",IFERROR(INDEX(Cleaning_Rules!$B$5:$B$10,MATCH(TRIM('query (10)'!G1930),Cleaning_Rules!$A$5:$A$10,0)),"UNKNOWN"))</f>
        <v>NEW_PLAN</v>
      </c>
      <c r="M1930" s="38" t="str">
        <f>IF('query (10)'!I1930="","",'query (10)'!I1930)</f>
        <v>Mechanical</v>
      </c>
      <c r="N1930" s="38" t="str">
        <f>IF('query (10)'!O1930="","",'query (10)'!O1930)</f>
        <v>Part Change</v>
      </c>
      <c r="O1930" s="38" t="str">
        <f>IF('query (10)'!P1930="","",'query (10)'!P1930)</f>
        <v>Medium</v>
      </c>
      <c r="P1930" s="38" t="str">
        <f>IF('query (10)'!N1930="","",'query (10)'!N1930)</f>
        <v>Change pulley dresser unit to cycle pm 3Y.
model
-pulley spindle DWG.4M274172
-plate sensor DWG.4M274173
-pulley motor DWG.4S040710</v>
      </c>
      <c r="Q1930" s="38" t="str">
        <f>TRIM('query (10)'!N1930)</f>
        <v>Change pulley dresser unit to cycle pm 3Y.
model
-pulley spindle DWG.4M274172
-plate sensor DWG.4M274173
-pulley motor DWG.4S040710</v>
      </c>
      <c r="R1930" s="38" t="str">
        <f>TRIM(UPPER('query (10)'!R1930))</f>
        <v/>
      </c>
      <c r="S1930" s="38" t="str">
        <f>TRIM(UPPER('query (10)'!S1930))</f>
        <v/>
      </c>
      <c r="T1930" s="38" t="str">
        <f>IF('query (10)'!Q1930="","",TRIM(UPPER('query (10)'!Q1930)))</f>
        <v/>
      </c>
      <c r="U1930" s="38" t="str">
        <f>IF('query (10)'!T1930="","",'query (10)'!T1930)</f>
        <v/>
      </c>
      <c r="V1930" s="39" t="str">
        <f>IF('query (10)'!T1930="","",IFERROR(VALUE('query (10)'!T1930),""))</f>
        <v/>
      </c>
      <c r="W1930" s="40">
        <f>IF('query (10)'!U1930="","",'query (10)'!U1930)</f>
        <v>0</v>
      </c>
      <c r="X1930" s="39">
        <f>IF('query (10)'!V1930="","",'query (10)'!V1930)</f>
        <v>1080</v>
      </c>
      <c r="Y1930" s="41">
        <f>IF('query (10)'!W1930="","",'query (10)'!W1930)</f>
        <v>46870</v>
      </c>
      <c r="Z1930" s="41" t="str">
        <f>IF('query (10)'!X1930="","",'query (10)'!X1930)</f>
        <v/>
      </c>
      <c r="AA1930" s="41">
        <f>IF('query (10)'!Y1930="","",'query (10)'!Y1930)</f>
        <v>46870</v>
      </c>
      <c r="AB1930" s="41">
        <f>IF('query (10)'!Z1930="","",'query (10)'!Z1930)</f>
        <v>47950</v>
      </c>
      <c r="AC1930" s="38" t="str">
        <f>IF(OR('query (10)'!AA1930="",COUNTIF(Cleaning_Rules!$A$21:$A$26,TRIM('query (10)'!AA1930))&gt;0),"",TRIM('query (10)'!AA1930))</f>
        <v/>
      </c>
      <c r="AD1930" s="38" t="str">
        <f>IF('query (10)'!AB1930="","",TRIM(IFERROR(_xlfn.TEXTBEFORE('query (10)'!AB1930,"("),'query (10)'!AB1930)))</f>
        <v/>
      </c>
      <c r="AE1930" s="38" t="str">
        <f>IFERROR(LOWER(TRIM(_xlfn.TEXTBEFORE(_xlfn.TEXTAFTER('query (10)'!AB1930,"("),")"))),"")</f>
        <v/>
      </c>
      <c r="AF1930" s="38" t="str">
        <f>IF('query (10)'!AD1930="","",TRIM('query (10)'!AD1930))</f>
        <v>เจษฎา ผิวบาง</v>
      </c>
      <c r="AG1930" s="38" t="str">
        <f>IF('query (10)'!AE1930="","",TRIM('query (10)'!AE1930))</f>
        <v>เจษฎา ผิวบาง</v>
      </c>
      <c r="AH1930" s="38" t="str">
        <f>IF('query (10)'!AF1930="","",IFERROR(VALUE('query (10)'!AF1930),""))</f>
        <v/>
      </c>
      <c r="AI1930" s="38" t="str">
        <f>IF('query (10)'!AG1930="","",TRIM('query (10)'!AG1930))</f>
        <v/>
      </c>
      <c r="AJ1930" s="38" t="str">
        <f>IF('query (10)'!AH1930="","",IFERROR(VALUE('query (10)'!AH1930),""))</f>
        <v/>
      </c>
      <c r="AK1930" s="38" t="str">
        <f>IF('query (10)'!AI1930="","",TRIM('query (10)'!AI1930))</f>
        <v/>
      </c>
      <c r="AL1930" s="42">
        <f t="shared" si="150"/>
        <v>2028</v>
      </c>
      <c r="AM1930" s="42" t="str">
        <f t="shared" si="151"/>
        <v>2028-04</v>
      </c>
      <c r="AN1930" s="42" t="str">
        <f t="shared" ca="1" si="152"/>
        <v>ON_SCHEDULE</v>
      </c>
      <c r="AO1930" s="42" t="str">
        <f t="shared" si="153"/>
        <v>GR-926 | INNER RING BORE GRINDING MACHINE. | GR-426 | MCB2 | DRESSER | Time-based Maintenance | Mechanical | Part Change | Medium | Change pulley dresser unit to cycle pm 3Y.
model
-pulley spindle DWG.4M274172
-plate sensor DWG.4M274173
-pulley motor DWG.4S040710 | เจษฎา ผิวบาง</v>
      </c>
      <c r="AP1930" s="42" t="str">
        <f>_xlfn.TEXTJOIN("; ",TRUE,IF(COUNTA('query (10)'!A1930:AK1930)&lt;=6,"NEAR_EMPTY_ROW",""),IF($K1930="","MISSING_STATUS",""),IF(AND($K1930="เสร็จสิ้น",$Z1930=""),"DONE_NO_ACTUAL_DATE",""),IF(AND($I1930="Condition-based Maintenance",$AH1930=""),"CBM_NO_MEASUREMENT",""),IF(OR($X1930="",$X1930=0),"INVALID_PERIOD",""),IF(AND($AA1930&lt;&gt;"",$AB1930&lt;&gt;"",$AB1930&lt;$AA1930),"DATE_SEQUENCE_ERROR",""),IF(AND($AB1930&lt;&gt;"",$AB1930&gt;DATE(2030,12,31)),"DATE_OUTLIER",""),IF($C1930="","MISSING_QRCODE",""),IF($J1930="UNKNOWN","UNKNOWN_PM_TYPE",""),IF($L1930="UNKNOWN","UNKNOWN_STATUS",""))</f>
        <v>DATE_OUTLIER</v>
      </c>
      <c r="AQ1930" s="42" t="str">
        <f t="shared" si="154"/>
        <v>NO</v>
      </c>
    </row>
    <row r="1931" spans="1:43" x14ac:dyDescent="0.3">
      <c r="A1931" s="38">
        <f>IF('query (10)'!A1931="","",'query (10)'!A1931)</f>
        <v>2141</v>
      </c>
      <c r="B1931" s="38" t="str">
        <f>IF('query (10)'!B1931="","",'query (10)'!B1931)</f>
        <v/>
      </c>
      <c r="C1931" s="38" t="str">
        <f>TRIM(UPPER('query (10)'!M1931))</f>
        <v>GR-925</v>
      </c>
      <c r="D1931" s="38" t="str">
        <f>TRIM(UPPER(IFERROR(_xlfn.TEXTBEFORE('query (10)'!L1931,"("),'query (10)'!L1931)))</f>
        <v>INNER RING BORE GRINDING MACHINE.</v>
      </c>
      <c r="E1931" s="38" t="str">
        <f>IFERROR(TRIM(UPPER(_xlfn.TEXTBEFORE(_xlfn.TEXTAFTER('query (10)'!L1931,"("),")"))),"")</f>
        <v>GR-716</v>
      </c>
      <c r="F1931" s="38" t="str">
        <f>TRIM('query (10)'!K1931)</f>
        <v>MCB3</v>
      </c>
      <c r="G1931" s="38" t="str">
        <f>IF('query (10)'!J1931="","",'query (10)'!J1931)</f>
        <v>Dresser</v>
      </c>
      <c r="H1931" s="38" t="str">
        <f>TRIM(UPPER('query (10)'!J1931))</f>
        <v>DRESSER</v>
      </c>
      <c r="I1931" s="38" t="str">
        <f>IF('query (10)'!F1931="","",'query (10)'!F1931)</f>
        <v>Time-based Maintenance</v>
      </c>
      <c r="J1931" s="38" t="str">
        <f>IF('query (10)'!F1931="","",IFERROR(INDEX(Cleaning_Rules!$B$14:$B$17,MATCH(TRIM('query (10)'!F1931),Cleaning_Rules!$A$14:$A$17,0)),"UNKNOWN"))</f>
        <v>TBM</v>
      </c>
      <c r="K1931" s="38" t="str">
        <f>IF('query (10)'!G1931="","",'query (10)'!G1931)</f>
        <v>แผนใหม่</v>
      </c>
      <c r="L1931" s="38" t="str">
        <f>IF('query (10)'!G1931="","MISSING",IFERROR(INDEX(Cleaning_Rules!$B$5:$B$10,MATCH(TRIM('query (10)'!G1931),Cleaning_Rules!$A$5:$A$10,0)),"UNKNOWN"))</f>
        <v>NEW_PLAN</v>
      </c>
      <c r="M1931" s="38" t="str">
        <f>IF('query (10)'!I1931="","",'query (10)'!I1931)</f>
        <v>Mechanical</v>
      </c>
      <c r="N1931" s="38" t="str">
        <f>IF('query (10)'!O1931="","",'query (10)'!O1931)</f>
        <v>Part Change</v>
      </c>
      <c r="O1931" s="38" t="str">
        <f>IF('query (10)'!P1931="","",'query (10)'!P1931)</f>
        <v>Medium</v>
      </c>
      <c r="P1931" s="38" t="str">
        <f>IF('query (10)'!N1931="","",'query (10)'!N1931)</f>
        <v>Change pulley dresser unit to cycle pm 3Y.
model
-pulley spindle DWG.4M274172
-plate sensor DWG.4M274173
-pulley motor DWG.4S040710</v>
      </c>
      <c r="Q1931" s="38" t="str">
        <f>TRIM('query (10)'!N1931)</f>
        <v>Change pulley dresser unit to cycle pm 3Y.
model
-pulley spindle DWG.4M274172
-plate sensor DWG.4M274173
-pulley motor DWG.4S040710</v>
      </c>
      <c r="R1931" s="38" t="str">
        <f>TRIM(UPPER('query (10)'!R1931))</f>
        <v/>
      </c>
      <c r="S1931" s="38" t="str">
        <f>TRIM(UPPER('query (10)'!S1931))</f>
        <v/>
      </c>
      <c r="T1931" s="38" t="str">
        <f>IF('query (10)'!Q1931="","",TRIM(UPPER('query (10)'!Q1931)))</f>
        <v/>
      </c>
      <c r="U1931" s="38" t="str">
        <f>IF('query (10)'!T1931="","",'query (10)'!T1931)</f>
        <v/>
      </c>
      <c r="V1931" s="39" t="str">
        <f>IF('query (10)'!T1931="","",IFERROR(VALUE('query (10)'!T1931),""))</f>
        <v/>
      </c>
      <c r="W1931" s="40">
        <f>IF('query (10)'!U1931="","",'query (10)'!U1931)</f>
        <v>0</v>
      </c>
      <c r="X1931" s="39">
        <f>IF('query (10)'!V1931="","",'query (10)'!V1931)</f>
        <v>1080</v>
      </c>
      <c r="Y1931" s="41">
        <f>IF('query (10)'!W1931="","",'query (10)'!W1931)</f>
        <v>46870</v>
      </c>
      <c r="Z1931" s="41" t="str">
        <f>IF('query (10)'!X1931="","",'query (10)'!X1931)</f>
        <v/>
      </c>
      <c r="AA1931" s="41">
        <f>IF('query (10)'!Y1931="","",'query (10)'!Y1931)</f>
        <v>46870</v>
      </c>
      <c r="AB1931" s="41">
        <f>IF('query (10)'!Z1931="","",'query (10)'!Z1931)</f>
        <v>47950</v>
      </c>
      <c r="AC1931" s="38" t="str">
        <f>IF(OR('query (10)'!AA1931="",COUNTIF(Cleaning_Rules!$A$21:$A$26,TRIM('query (10)'!AA1931))&gt;0),"",TRIM('query (10)'!AA1931))</f>
        <v/>
      </c>
      <c r="AD1931" s="38" t="str">
        <f>IF('query (10)'!AB1931="","",TRIM(IFERROR(_xlfn.TEXTBEFORE('query (10)'!AB1931,"("),'query (10)'!AB1931)))</f>
        <v/>
      </c>
      <c r="AE1931" s="38" t="str">
        <f>IFERROR(LOWER(TRIM(_xlfn.TEXTBEFORE(_xlfn.TEXTAFTER('query (10)'!AB1931,"("),")"))),"")</f>
        <v/>
      </c>
      <c r="AF1931" s="38" t="str">
        <f>IF('query (10)'!AD1931="","",TRIM('query (10)'!AD1931))</f>
        <v>เจษฎา ผิวบาง</v>
      </c>
      <c r="AG1931" s="38" t="str">
        <f>IF('query (10)'!AE1931="","",TRIM('query (10)'!AE1931))</f>
        <v>เจษฎา ผิวบาง</v>
      </c>
      <c r="AH1931" s="38" t="str">
        <f>IF('query (10)'!AF1931="","",IFERROR(VALUE('query (10)'!AF1931),""))</f>
        <v/>
      </c>
      <c r="AI1931" s="38" t="str">
        <f>IF('query (10)'!AG1931="","",TRIM('query (10)'!AG1931))</f>
        <v/>
      </c>
      <c r="AJ1931" s="38" t="str">
        <f>IF('query (10)'!AH1931="","",IFERROR(VALUE('query (10)'!AH1931),""))</f>
        <v/>
      </c>
      <c r="AK1931" s="38" t="str">
        <f>IF('query (10)'!AI1931="","",TRIM('query (10)'!AI1931))</f>
        <v/>
      </c>
      <c r="AL1931" s="42">
        <f t="shared" si="150"/>
        <v>2028</v>
      </c>
      <c r="AM1931" s="42" t="str">
        <f t="shared" si="151"/>
        <v>2028-04</v>
      </c>
      <c r="AN1931" s="42" t="str">
        <f t="shared" ca="1" si="152"/>
        <v>ON_SCHEDULE</v>
      </c>
      <c r="AO1931" s="42" t="str">
        <f t="shared" si="153"/>
        <v>GR-925 | INNER RING BORE GRINDING MACHINE. | GR-716 | MCB3 | DRESSER | Time-based Maintenance | Mechanical | Part Change | Medium | Change pulley dresser unit to cycle pm 3Y.
model
-pulley spindle DWG.4M274172
-plate sensor DWG.4M274173
-pulley motor DWG.4S040710 | เจษฎา ผิวบาง</v>
      </c>
      <c r="AP1931" s="42" t="str">
        <f>_xlfn.TEXTJOIN("; ",TRUE,IF(COUNTA('query (10)'!A1931:AK1931)&lt;=6,"NEAR_EMPTY_ROW",""),IF($K1931="","MISSING_STATUS",""),IF(AND($K1931="เสร็จสิ้น",$Z1931=""),"DONE_NO_ACTUAL_DATE",""),IF(AND($I1931="Condition-based Maintenance",$AH1931=""),"CBM_NO_MEASUREMENT",""),IF(OR($X1931="",$X1931=0),"INVALID_PERIOD",""),IF(AND($AA1931&lt;&gt;"",$AB1931&lt;&gt;"",$AB1931&lt;$AA1931),"DATE_SEQUENCE_ERROR",""),IF(AND($AB1931&lt;&gt;"",$AB1931&gt;DATE(2030,12,31)),"DATE_OUTLIER",""),IF($C1931="","MISSING_QRCODE",""),IF($J1931="UNKNOWN","UNKNOWN_PM_TYPE",""),IF($L1931="UNKNOWN","UNKNOWN_STATUS",""))</f>
        <v>DATE_OUTLIER</v>
      </c>
      <c r="AQ1931" s="42" t="str">
        <f t="shared" si="154"/>
        <v>NO</v>
      </c>
    </row>
    <row r="1932" spans="1:43" x14ac:dyDescent="0.3">
      <c r="A1932" s="38">
        <f>IF('query (10)'!A1932="","",'query (10)'!A1932)</f>
        <v>2142</v>
      </c>
      <c r="B1932" s="38" t="str">
        <f>IF('query (10)'!B1932="","",'query (10)'!B1932)</f>
        <v/>
      </c>
      <c r="C1932" s="38" t="str">
        <f>TRIM(UPPER('query (10)'!M1932))</f>
        <v>GR-129</v>
      </c>
      <c r="D1932" s="38" t="str">
        <f>TRIM(UPPER(IFERROR(_xlfn.TEXTBEFORE('query (10)'!L1932,"("),'query (10)'!L1932)))</f>
        <v>OUTER RING RACEWAY GRINDING M/C</v>
      </c>
      <c r="E1932" s="38" t="str">
        <f>IFERROR(TRIM(UPPER(_xlfn.TEXTBEFORE(_xlfn.TEXTAFTER('query (10)'!L1932,"("),")"))),"")</f>
        <v/>
      </c>
      <c r="F1932" s="38" t="str">
        <f>TRIM('query (10)'!K1932)</f>
        <v>MCB1</v>
      </c>
      <c r="G1932" s="38" t="str">
        <f>IF('query (10)'!J1932="","",'query (10)'!J1932)</f>
        <v>Dresser</v>
      </c>
      <c r="H1932" s="38" t="str">
        <f>TRIM(UPPER('query (10)'!J1932))</f>
        <v>DRESSER</v>
      </c>
      <c r="I1932" s="38" t="str">
        <f>IF('query (10)'!F1932="","",'query (10)'!F1932)</f>
        <v>Time-based Maintenance</v>
      </c>
      <c r="J1932" s="38" t="str">
        <f>IF('query (10)'!F1932="","",IFERROR(INDEX(Cleaning_Rules!$B$14:$B$17,MATCH(TRIM('query (10)'!F1932),Cleaning_Rules!$A$14:$A$17,0)),"UNKNOWN"))</f>
        <v>TBM</v>
      </c>
      <c r="K1932" s="38" t="str">
        <f>IF('query (10)'!G1932="","",'query (10)'!G1932)</f>
        <v>แผนใหม่</v>
      </c>
      <c r="L1932" s="38" t="str">
        <f>IF('query (10)'!G1932="","MISSING",IFERROR(INDEX(Cleaning_Rules!$B$5:$B$10,MATCH(TRIM('query (10)'!G1932),Cleaning_Rules!$A$5:$A$10,0)),"UNKNOWN"))</f>
        <v>NEW_PLAN</v>
      </c>
      <c r="M1932" s="38" t="str">
        <f>IF('query (10)'!I1932="","",'query (10)'!I1932)</f>
        <v>Mechanical</v>
      </c>
      <c r="N1932" s="38" t="str">
        <f>IF('query (10)'!O1932="","",'query (10)'!O1932)</f>
        <v>Part Change</v>
      </c>
      <c r="O1932" s="38" t="str">
        <f>IF('query (10)'!P1932="","",'query (10)'!P1932)</f>
        <v>Medium</v>
      </c>
      <c r="P1932" s="38" t="str">
        <f>IF('query (10)'!N1932="","",'query (10)'!N1932)</f>
        <v>Change bearing support arm dresser unit to cycle pm 3Y.
model
-HR30206J = 2 EA.
-VC40626 = 2 EA.</v>
      </c>
      <c r="Q1932" s="38" t="str">
        <f>TRIM('query (10)'!N1932)</f>
        <v>Change bearing support arm dresser unit to cycle pm 3Y.
model
-HR30206J = 2 EA.
-VC40626 = 2 EA.</v>
      </c>
      <c r="R1932" s="38" t="str">
        <f>TRIM(UPPER('query (10)'!R1932))</f>
        <v>BEARING</v>
      </c>
      <c r="S1932" s="38" t="str">
        <f>TRIM(UPPER('query (10)'!S1932))</f>
        <v>HR30206J</v>
      </c>
      <c r="T1932" s="38" t="str">
        <f>IF('query (10)'!Q1932="","",TRIM(UPPER('query (10)'!Q1932)))</f>
        <v/>
      </c>
      <c r="U1932" s="38" t="str">
        <f>IF('query (10)'!T1932="","",'query (10)'!T1932)</f>
        <v/>
      </c>
      <c r="V1932" s="39" t="str">
        <f>IF('query (10)'!T1932="","",IFERROR(VALUE('query (10)'!T1932),""))</f>
        <v/>
      </c>
      <c r="W1932" s="40">
        <f>IF('query (10)'!U1932="","",'query (10)'!U1932)</f>
        <v>0</v>
      </c>
      <c r="X1932" s="39">
        <f>IF('query (10)'!V1932="","",'query (10)'!V1932)</f>
        <v>1080</v>
      </c>
      <c r="Y1932" s="41">
        <f>IF('query (10)'!W1932="","",'query (10)'!W1932)</f>
        <v>46870</v>
      </c>
      <c r="Z1932" s="41" t="str">
        <f>IF('query (10)'!X1932="","",'query (10)'!X1932)</f>
        <v/>
      </c>
      <c r="AA1932" s="41">
        <f>IF('query (10)'!Y1932="","",'query (10)'!Y1932)</f>
        <v>46870</v>
      </c>
      <c r="AB1932" s="41">
        <f>IF('query (10)'!Z1932="","",'query (10)'!Z1932)</f>
        <v>47950</v>
      </c>
      <c r="AC1932" s="38" t="str">
        <f>IF(OR('query (10)'!AA1932="",COUNTIF(Cleaning_Rules!$A$21:$A$26,TRIM('query (10)'!AA1932))&gt;0),"",TRIM('query (10)'!AA1932))</f>
        <v/>
      </c>
      <c r="AD1932" s="38" t="str">
        <f>IF('query (10)'!AB1932="","",TRIM(IFERROR(_xlfn.TEXTBEFORE('query (10)'!AB1932,"("),'query (10)'!AB1932)))</f>
        <v/>
      </c>
      <c r="AE1932" s="38" t="str">
        <f>IFERROR(LOWER(TRIM(_xlfn.TEXTBEFORE(_xlfn.TEXTAFTER('query (10)'!AB1932,"("),")"))),"")</f>
        <v/>
      </c>
      <c r="AF1932" s="38" t="str">
        <f>IF('query (10)'!AD1932="","",TRIM('query (10)'!AD1932))</f>
        <v>เจษฎา ผิวบาง</v>
      </c>
      <c r="AG1932" s="38" t="str">
        <f>IF('query (10)'!AE1932="","",TRIM('query (10)'!AE1932))</f>
        <v>เจษฎา ผิวบาง</v>
      </c>
      <c r="AH1932" s="38" t="str">
        <f>IF('query (10)'!AF1932="","",IFERROR(VALUE('query (10)'!AF1932),""))</f>
        <v/>
      </c>
      <c r="AI1932" s="38" t="str">
        <f>IF('query (10)'!AG1932="","",TRIM('query (10)'!AG1932))</f>
        <v/>
      </c>
      <c r="AJ1932" s="38" t="str">
        <f>IF('query (10)'!AH1932="","",IFERROR(VALUE('query (10)'!AH1932),""))</f>
        <v/>
      </c>
      <c r="AK1932" s="38" t="str">
        <f>IF('query (10)'!AI1932="","",TRIM('query (10)'!AI1932))</f>
        <v/>
      </c>
      <c r="AL1932" s="42">
        <f t="shared" si="150"/>
        <v>2028</v>
      </c>
      <c r="AM1932" s="42" t="str">
        <f t="shared" si="151"/>
        <v>2028-04</v>
      </c>
      <c r="AN1932" s="42" t="str">
        <f t="shared" ca="1" si="152"/>
        <v>ON_SCHEDULE</v>
      </c>
      <c r="AO1932" s="42" t="str">
        <f t="shared" si="153"/>
        <v>GR-129 | OUTER RING RACEWAY GRINDING M/C | MCB1 | DRESSER | Time-based Maintenance | Mechanical | Part Change | Medium | Change bearing support arm dresser unit to cycle pm 3Y.
model
-HR30206J = 2 EA.
-VC40626 = 2 EA. | BEARING | HR30206J | เจษฎา ผิวบาง</v>
      </c>
      <c r="AP1932" s="42" t="str">
        <f>_xlfn.TEXTJOIN("; ",TRUE,IF(COUNTA('query (10)'!A1932:AK1932)&lt;=6,"NEAR_EMPTY_ROW",""),IF($K1932="","MISSING_STATUS",""),IF(AND($K1932="เสร็จสิ้น",$Z1932=""),"DONE_NO_ACTUAL_DATE",""),IF(AND($I1932="Condition-based Maintenance",$AH1932=""),"CBM_NO_MEASUREMENT",""),IF(OR($X1932="",$X1932=0),"INVALID_PERIOD",""),IF(AND($AA1932&lt;&gt;"",$AB1932&lt;&gt;"",$AB1932&lt;$AA1932),"DATE_SEQUENCE_ERROR",""),IF(AND($AB1932&lt;&gt;"",$AB1932&gt;DATE(2030,12,31)),"DATE_OUTLIER",""),IF($C1932="","MISSING_QRCODE",""),IF($J1932="UNKNOWN","UNKNOWN_PM_TYPE",""),IF($L1932="UNKNOWN","UNKNOWN_STATUS",""))</f>
        <v>DATE_OUTLIER</v>
      </c>
      <c r="AQ1932" s="42" t="str">
        <f t="shared" si="154"/>
        <v>NO</v>
      </c>
    </row>
    <row r="1933" spans="1:43" x14ac:dyDescent="0.3">
      <c r="A1933" s="38">
        <f>IF('query (10)'!A1933="","",'query (10)'!A1933)</f>
        <v>2143</v>
      </c>
      <c r="B1933" s="38" t="str">
        <f>IF('query (10)'!B1933="","",'query (10)'!B1933)</f>
        <v/>
      </c>
      <c r="C1933" s="38" t="str">
        <f>TRIM(UPPER('query (10)'!M1933))</f>
        <v>GR-431</v>
      </c>
      <c r="D1933" s="38" t="str">
        <f>TRIM(UPPER(IFERROR(_xlfn.TEXTBEFORE('query (10)'!L1933,"("),'query (10)'!L1933)))</f>
        <v>OUTER RING RACEWAY GRINDING MACHINE.</v>
      </c>
      <c r="E1933" s="38" t="str">
        <f>IFERROR(TRIM(UPPER(_xlfn.TEXTBEFORE(_xlfn.TEXTAFTER('query (10)'!L1933,"("),")"))),"")</f>
        <v/>
      </c>
      <c r="F1933" s="38" t="str">
        <f>TRIM('query (10)'!K1933)</f>
        <v>MCB2</v>
      </c>
      <c r="G1933" s="38" t="str">
        <f>IF('query (10)'!J1933="","",'query (10)'!J1933)</f>
        <v>Dresser</v>
      </c>
      <c r="H1933" s="38" t="str">
        <f>TRIM(UPPER('query (10)'!J1933))</f>
        <v>DRESSER</v>
      </c>
      <c r="I1933" s="38" t="str">
        <f>IF('query (10)'!F1933="","",'query (10)'!F1933)</f>
        <v>Time-based Maintenance</v>
      </c>
      <c r="J1933" s="38" t="str">
        <f>IF('query (10)'!F1933="","",IFERROR(INDEX(Cleaning_Rules!$B$14:$B$17,MATCH(TRIM('query (10)'!F1933),Cleaning_Rules!$A$14:$A$17,0)),"UNKNOWN"))</f>
        <v>TBM</v>
      </c>
      <c r="K1933" s="38" t="str">
        <f>IF('query (10)'!G1933="","",'query (10)'!G1933)</f>
        <v>แผนใหม่</v>
      </c>
      <c r="L1933" s="38" t="str">
        <f>IF('query (10)'!G1933="","MISSING",IFERROR(INDEX(Cleaning_Rules!$B$5:$B$10,MATCH(TRIM('query (10)'!G1933),Cleaning_Rules!$A$5:$A$10,0)),"UNKNOWN"))</f>
        <v>NEW_PLAN</v>
      </c>
      <c r="M1933" s="38" t="str">
        <f>IF('query (10)'!I1933="","",'query (10)'!I1933)</f>
        <v>Mechanical</v>
      </c>
      <c r="N1933" s="38" t="str">
        <f>IF('query (10)'!O1933="","",'query (10)'!O1933)</f>
        <v>Part Change</v>
      </c>
      <c r="O1933" s="38" t="str">
        <f>IF('query (10)'!P1933="","",'query (10)'!P1933)</f>
        <v>Medium</v>
      </c>
      <c r="P1933" s="38" t="str">
        <f>IF('query (10)'!N1933="","",'query (10)'!N1933)</f>
        <v>Change bearing support arm dresser unit to cycle pm 3Y.
model
-HR30206J = 2 EA.
-VC40626 = 2 EA.</v>
      </c>
      <c r="Q1933" s="38" t="str">
        <f>TRIM('query (10)'!N1933)</f>
        <v>Change bearing support arm dresser unit to cycle pm 3Y.
model
-HR30206J = 2 EA.
-VC40626 = 2 EA.</v>
      </c>
      <c r="R1933" s="38" t="str">
        <f>TRIM(UPPER('query (10)'!R1933))</f>
        <v>BEARING</v>
      </c>
      <c r="S1933" s="38" t="str">
        <f>TRIM(UPPER('query (10)'!S1933))</f>
        <v>HR30206J</v>
      </c>
      <c r="T1933" s="38" t="str">
        <f>IF('query (10)'!Q1933="","",TRIM(UPPER('query (10)'!Q1933)))</f>
        <v/>
      </c>
      <c r="U1933" s="38" t="str">
        <f>IF('query (10)'!T1933="","",'query (10)'!T1933)</f>
        <v/>
      </c>
      <c r="V1933" s="39" t="str">
        <f>IF('query (10)'!T1933="","",IFERROR(VALUE('query (10)'!T1933),""))</f>
        <v/>
      </c>
      <c r="W1933" s="40">
        <f>IF('query (10)'!U1933="","",'query (10)'!U1933)</f>
        <v>0</v>
      </c>
      <c r="X1933" s="39">
        <f>IF('query (10)'!V1933="","",'query (10)'!V1933)</f>
        <v>1080</v>
      </c>
      <c r="Y1933" s="41">
        <f>IF('query (10)'!W1933="","",'query (10)'!W1933)</f>
        <v>46870</v>
      </c>
      <c r="Z1933" s="41" t="str">
        <f>IF('query (10)'!X1933="","",'query (10)'!X1933)</f>
        <v/>
      </c>
      <c r="AA1933" s="41">
        <f>IF('query (10)'!Y1933="","",'query (10)'!Y1933)</f>
        <v>46870</v>
      </c>
      <c r="AB1933" s="41">
        <f>IF('query (10)'!Z1933="","",'query (10)'!Z1933)</f>
        <v>47950</v>
      </c>
      <c r="AC1933" s="38" t="str">
        <f>IF(OR('query (10)'!AA1933="",COUNTIF(Cleaning_Rules!$A$21:$A$26,TRIM('query (10)'!AA1933))&gt;0),"",TRIM('query (10)'!AA1933))</f>
        <v/>
      </c>
      <c r="AD1933" s="38" t="str">
        <f>IF('query (10)'!AB1933="","",TRIM(IFERROR(_xlfn.TEXTBEFORE('query (10)'!AB1933,"("),'query (10)'!AB1933)))</f>
        <v/>
      </c>
      <c r="AE1933" s="38" t="str">
        <f>IFERROR(LOWER(TRIM(_xlfn.TEXTBEFORE(_xlfn.TEXTAFTER('query (10)'!AB1933,"("),")"))),"")</f>
        <v/>
      </c>
      <c r="AF1933" s="38" t="str">
        <f>IF('query (10)'!AD1933="","",TRIM('query (10)'!AD1933))</f>
        <v>เจษฎา ผิวบาง</v>
      </c>
      <c r="AG1933" s="38" t="str">
        <f>IF('query (10)'!AE1933="","",TRIM('query (10)'!AE1933))</f>
        <v>เจษฎา ผิวบาง</v>
      </c>
      <c r="AH1933" s="38" t="str">
        <f>IF('query (10)'!AF1933="","",IFERROR(VALUE('query (10)'!AF1933),""))</f>
        <v/>
      </c>
      <c r="AI1933" s="38" t="str">
        <f>IF('query (10)'!AG1933="","",TRIM('query (10)'!AG1933))</f>
        <v/>
      </c>
      <c r="AJ1933" s="38" t="str">
        <f>IF('query (10)'!AH1933="","",IFERROR(VALUE('query (10)'!AH1933),""))</f>
        <v/>
      </c>
      <c r="AK1933" s="38" t="str">
        <f>IF('query (10)'!AI1933="","",TRIM('query (10)'!AI1933))</f>
        <v/>
      </c>
      <c r="AL1933" s="42">
        <f t="shared" si="150"/>
        <v>2028</v>
      </c>
      <c r="AM1933" s="42" t="str">
        <f t="shared" si="151"/>
        <v>2028-04</v>
      </c>
      <c r="AN1933" s="42" t="str">
        <f t="shared" ca="1" si="152"/>
        <v>ON_SCHEDULE</v>
      </c>
      <c r="AO1933" s="42" t="str">
        <f t="shared" si="153"/>
        <v>GR-431 | OUTER RING RACEWAY GRINDING MACHINE. | MCB2 | DRESSER | Time-based Maintenance | Mechanical | Part Change | Medium | Change bearing support arm dresser unit to cycle pm 3Y.
model
-HR30206J = 2 EA.
-VC40626 = 2 EA. | BEARING | HR30206J | เจษฎา ผิวบาง</v>
      </c>
      <c r="AP1933" s="42" t="str">
        <f>_xlfn.TEXTJOIN("; ",TRUE,IF(COUNTA('query (10)'!A1933:AK1933)&lt;=6,"NEAR_EMPTY_ROW",""),IF($K1933="","MISSING_STATUS",""),IF(AND($K1933="เสร็จสิ้น",$Z1933=""),"DONE_NO_ACTUAL_DATE",""),IF(AND($I1933="Condition-based Maintenance",$AH1933=""),"CBM_NO_MEASUREMENT",""),IF(OR($X1933="",$X1933=0),"INVALID_PERIOD",""),IF(AND($AA1933&lt;&gt;"",$AB1933&lt;&gt;"",$AB1933&lt;$AA1933),"DATE_SEQUENCE_ERROR",""),IF(AND($AB1933&lt;&gt;"",$AB1933&gt;DATE(2030,12,31)),"DATE_OUTLIER",""),IF($C1933="","MISSING_QRCODE",""),IF($J1933="UNKNOWN","UNKNOWN_PM_TYPE",""),IF($L1933="UNKNOWN","UNKNOWN_STATUS",""))</f>
        <v>DATE_OUTLIER</v>
      </c>
      <c r="AQ1933" s="42" t="str">
        <f t="shared" si="154"/>
        <v>NO</v>
      </c>
    </row>
    <row r="1934" spans="1:43" x14ac:dyDescent="0.3">
      <c r="A1934" s="38">
        <f>IF('query (10)'!A1934="","",'query (10)'!A1934)</f>
        <v>2144</v>
      </c>
      <c r="B1934" s="38" t="str">
        <f>IF('query (10)'!B1934="","",'query (10)'!B1934)</f>
        <v/>
      </c>
      <c r="C1934" s="38" t="str">
        <f>TRIM(UPPER('query (10)'!M1934))</f>
        <v>GR-721</v>
      </c>
      <c r="D1934" s="38" t="str">
        <f>TRIM(UPPER(IFERROR(_xlfn.TEXTBEFORE('query (10)'!L1934,"("),'query (10)'!L1934)))</f>
        <v>OUTER RING RACEWAY GRINDING MACHINE.</v>
      </c>
      <c r="E1934" s="38" t="str">
        <f>IFERROR(TRIM(UPPER(_xlfn.TEXTBEFORE(_xlfn.TEXTAFTER('query (10)'!L1934,"("),")"))),"")</f>
        <v/>
      </c>
      <c r="F1934" s="38" t="str">
        <f>TRIM('query (10)'!K1934)</f>
        <v>MCB3</v>
      </c>
      <c r="G1934" s="38" t="str">
        <f>IF('query (10)'!J1934="","",'query (10)'!J1934)</f>
        <v>Dresser</v>
      </c>
      <c r="H1934" s="38" t="str">
        <f>TRIM(UPPER('query (10)'!J1934))</f>
        <v>DRESSER</v>
      </c>
      <c r="I1934" s="38" t="str">
        <f>IF('query (10)'!F1934="","",'query (10)'!F1934)</f>
        <v>Time-based Maintenance</v>
      </c>
      <c r="J1934" s="38" t="str">
        <f>IF('query (10)'!F1934="","",IFERROR(INDEX(Cleaning_Rules!$B$14:$B$17,MATCH(TRIM('query (10)'!F1934),Cleaning_Rules!$A$14:$A$17,0)),"UNKNOWN"))</f>
        <v>TBM</v>
      </c>
      <c r="K1934" s="38" t="str">
        <f>IF('query (10)'!G1934="","",'query (10)'!G1934)</f>
        <v>แผนใหม่</v>
      </c>
      <c r="L1934" s="38" t="str">
        <f>IF('query (10)'!G1934="","MISSING",IFERROR(INDEX(Cleaning_Rules!$B$5:$B$10,MATCH(TRIM('query (10)'!G1934),Cleaning_Rules!$A$5:$A$10,0)),"UNKNOWN"))</f>
        <v>NEW_PLAN</v>
      </c>
      <c r="M1934" s="38" t="str">
        <f>IF('query (10)'!I1934="","",'query (10)'!I1934)</f>
        <v>Mechanical</v>
      </c>
      <c r="N1934" s="38" t="str">
        <f>IF('query (10)'!O1934="","",'query (10)'!O1934)</f>
        <v>Part Change</v>
      </c>
      <c r="O1934" s="38" t="str">
        <f>IF('query (10)'!P1934="","",'query (10)'!P1934)</f>
        <v>Medium</v>
      </c>
      <c r="P1934" s="38" t="str">
        <f>IF('query (10)'!N1934="","",'query (10)'!N1934)</f>
        <v>Change bearing support arm dresser unit to cycle pm 3Y.
model
-HR30206J = 2 EA.
-VC40626 = 2 EA.</v>
      </c>
      <c r="Q1934" s="38" t="str">
        <f>TRIM('query (10)'!N1934)</f>
        <v>Change bearing support arm dresser unit to cycle pm 3Y.
model
-HR30206J = 2 EA.
-VC40626 = 2 EA.</v>
      </c>
      <c r="R1934" s="38" t="str">
        <f>TRIM(UPPER('query (10)'!R1934))</f>
        <v>BEARING</v>
      </c>
      <c r="S1934" s="38" t="str">
        <f>TRIM(UPPER('query (10)'!S1934))</f>
        <v>HR30206J</v>
      </c>
      <c r="T1934" s="38" t="str">
        <f>IF('query (10)'!Q1934="","",TRIM(UPPER('query (10)'!Q1934)))</f>
        <v/>
      </c>
      <c r="U1934" s="38" t="str">
        <f>IF('query (10)'!T1934="","",'query (10)'!T1934)</f>
        <v/>
      </c>
      <c r="V1934" s="39" t="str">
        <f>IF('query (10)'!T1934="","",IFERROR(VALUE('query (10)'!T1934),""))</f>
        <v/>
      </c>
      <c r="W1934" s="40">
        <f>IF('query (10)'!U1934="","",'query (10)'!U1934)</f>
        <v>0</v>
      </c>
      <c r="X1934" s="39">
        <f>IF('query (10)'!V1934="","",'query (10)'!V1934)</f>
        <v>1080</v>
      </c>
      <c r="Y1934" s="41">
        <f>IF('query (10)'!W1934="","",'query (10)'!W1934)</f>
        <v>46870</v>
      </c>
      <c r="Z1934" s="41" t="str">
        <f>IF('query (10)'!X1934="","",'query (10)'!X1934)</f>
        <v/>
      </c>
      <c r="AA1934" s="41">
        <f>IF('query (10)'!Y1934="","",'query (10)'!Y1934)</f>
        <v>46870</v>
      </c>
      <c r="AB1934" s="41">
        <f>IF('query (10)'!Z1934="","",'query (10)'!Z1934)</f>
        <v>47950</v>
      </c>
      <c r="AC1934" s="38" t="str">
        <f>IF(OR('query (10)'!AA1934="",COUNTIF(Cleaning_Rules!$A$21:$A$26,TRIM('query (10)'!AA1934))&gt;0),"",TRIM('query (10)'!AA1934))</f>
        <v/>
      </c>
      <c r="AD1934" s="38" t="str">
        <f>IF('query (10)'!AB1934="","",TRIM(IFERROR(_xlfn.TEXTBEFORE('query (10)'!AB1934,"("),'query (10)'!AB1934)))</f>
        <v/>
      </c>
      <c r="AE1934" s="38" t="str">
        <f>IFERROR(LOWER(TRIM(_xlfn.TEXTBEFORE(_xlfn.TEXTAFTER('query (10)'!AB1934,"("),")"))),"")</f>
        <v/>
      </c>
      <c r="AF1934" s="38" t="str">
        <f>IF('query (10)'!AD1934="","",TRIM('query (10)'!AD1934))</f>
        <v>เจษฎา ผิวบาง</v>
      </c>
      <c r="AG1934" s="38" t="str">
        <f>IF('query (10)'!AE1934="","",TRIM('query (10)'!AE1934))</f>
        <v>เจษฎา ผิวบาง</v>
      </c>
      <c r="AH1934" s="38" t="str">
        <f>IF('query (10)'!AF1934="","",IFERROR(VALUE('query (10)'!AF1934),""))</f>
        <v/>
      </c>
      <c r="AI1934" s="38" t="str">
        <f>IF('query (10)'!AG1934="","",TRIM('query (10)'!AG1934))</f>
        <v/>
      </c>
      <c r="AJ1934" s="38" t="str">
        <f>IF('query (10)'!AH1934="","",IFERROR(VALUE('query (10)'!AH1934),""))</f>
        <v/>
      </c>
      <c r="AK1934" s="38" t="str">
        <f>IF('query (10)'!AI1934="","",TRIM('query (10)'!AI1934))</f>
        <v/>
      </c>
      <c r="AL1934" s="42">
        <f t="shared" si="150"/>
        <v>2028</v>
      </c>
      <c r="AM1934" s="42" t="str">
        <f t="shared" si="151"/>
        <v>2028-04</v>
      </c>
      <c r="AN1934" s="42" t="str">
        <f t="shared" ca="1" si="152"/>
        <v>ON_SCHEDULE</v>
      </c>
      <c r="AO1934" s="42" t="str">
        <f t="shared" si="153"/>
        <v>GR-721 | OUTER RING RACEWAY GRINDING MACHINE. | MCB3 | DRESSER | Time-based Maintenance | Mechanical | Part Change | Medium | Change bearing support arm dresser unit to cycle pm 3Y.
model
-HR30206J = 2 EA.
-VC40626 = 2 EA. | BEARING | HR30206J | เจษฎา ผิวบาง</v>
      </c>
      <c r="AP1934" s="42" t="str">
        <f>_xlfn.TEXTJOIN("; ",TRUE,IF(COUNTA('query (10)'!A1934:AK1934)&lt;=6,"NEAR_EMPTY_ROW",""),IF($K1934="","MISSING_STATUS",""),IF(AND($K1934="เสร็จสิ้น",$Z1934=""),"DONE_NO_ACTUAL_DATE",""),IF(AND($I1934="Condition-based Maintenance",$AH1934=""),"CBM_NO_MEASUREMENT",""),IF(OR($X1934="",$X1934=0),"INVALID_PERIOD",""),IF(AND($AA1934&lt;&gt;"",$AB1934&lt;&gt;"",$AB1934&lt;$AA1934),"DATE_SEQUENCE_ERROR",""),IF(AND($AB1934&lt;&gt;"",$AB1934&gt;DATE(2030,12,31)),"DATE_OUTLIER",""),IF($C1934="","MISSING_QRCODE",""),IF($J1934="UNKNOWN","UNKNOWN_PM_TYPE",""),IF($L1934="UNKNOWN","UNKNOWN_STATUS",""))</f>
        <v>DATE_OUTLIER</v>
      </c>
      <c r="AQ1934" s="42" t="str">
        <f t="shared" si="154"/>
        <v>NO</v>
      </c>
    </row>
    <row r="1935" spans="1:43" x14ac:dyDescent="0.3">
      <c r="A1935" s="38">
        <f>IF('query (10)'!A1935="","",'query (10)'!A1935)</f>
        <v>2145</v>
      </c>
      <c r="B1935" s="38" t="str">
        <f>IF('query (10)'!B1935="","",'query (10)'!B1935)</f>
        <v/>
      </c>
      <c r="C1935" s="38" t="str">
        <f>TRIM(UPPER('query (10)'!M1935))</f>
        <v>GR-122</v>
      </c>
      <c r="D1935" s="38" t="str">
        <f>TRIM(UPPER(IFERROR(_xlfn.TEXTBEFORE('query (10)'!L1935,"("),'query (10)'!L1935)))</f>
        <v>INNER RING BORE GRINDING M/C</v>
      </c>
      <c r="E1935" s="38" t="str">
        <f>IFERROR(TRIM(UPPER(_xlfn.TEXTBEFORE(_xlfn.TEXTAFTER('query (10)'!L1935,"("),")"))),"")</f>
        <v/>
      </c>
      <c r="F1935" s="38" t="str">
        <f>TRIM('query (10)'!K1935)</f>
        <v>MCB1</v>
      </c>
      <c r="G1935" s="38" t="str">
        <f>IF('query (10)'!J1935="","",'query (10)'!J1935)</f>
        <v>Dresser</v>
      </c>
      <c r="H1935" s="38" t="str">
        <f>TRIM(UPPER('query (10)'!J1935))</f>
        <v>DRESSER</v>
      </c>
      <c r="I1935" s="38" t="str">
        <f>IF('query (10)'!F1935="","",'query (10)'!F1935)</f>
        <v>Time-based Maintenance</v>
      </c>
      <c r="J1935" s="38" t="str">
        <f>IF('query (10)'!F1935="","",IFERROR(INDEX(Cleaning_Rules!$B$14:$B$17,MATCH(TRIM('query (10)'!F1935),Cleaning_Rules!$A$14:$A$17,0)),"UNKNOWN"))</f>
        <v>TBM</v>
      </c>
      <c r="K1935" s="38" t="str">
        <f>IF('query (10)'!G1935="","",'query (10)'!G1935)</f>
        <v>แผนใหม่</v>
      </c>
      <c r="L1935" s="38" t="str">
        <f>IF('query (10)'!G1935="","MISSING",IFERROR(INDEX(Cleaning_Rules!$B$5:$B$10,MATCH(TRIM('query (10)'!G1935),Cleaning_Rules!$A$5:$A$10,0)),"UNKNOWN"))</f>
        <v>NEW_PLAN</v>
      </c>
      <c r="M1935" s="38" t="str">
        <f>IF('query (10)'!I1935="","",'query (10)'!I1935)</f>
        <v>Mechanical</v>
      </c>
      <c r="N1935" s="38" t="str">
        <f>IF('query (10)'!O1935="","",'query (10)'!O1935)</f>
        <v>Part Change</v>
      </c>
      <c r="O1935" s="38" t="str">
        <f>IF('query (10)'!P1935="","",'query (10)'!P1935)</f>
        <v>Medium</v>
      </c>
      <c r="P1935" s="38" t="str">
        <f>IF('query (10)'!N1935="","",'query (10)'!N1935)</f>
        <v>Change bearing support arm dresser unit to cycle pm 3Y.
model
-HR30206J = 2 EA.
-VC40626 = 2 EA.</v>
      </c>
      <c r="Q1935" s="38" t="str">
        <f>TRIM('query (10)'!N1935)</f>
        <v>Change bearing support arm dresser unit to cycle pm 3Y.
model
-HR30206J = 2 EA.
-VC40626 = 2 EA.</v>
      </c>
      <c r="R1935" s="38" t="str">
        <f>TRIM(UPPER('query (10)'!R1935))</f>
        <v>BEARING</v>
      </c>
      <c r="S1935" s="38" t="str">
        <f>TRIM(UPPER('query (10)'!S1935))</f>
        <v>HR30206J</v>
      </c>
      <c r="T1935" s="38" t="str">
        <f>IF('query (10)'!Q1935="","",TRIM(UPPER('query (10)'!Q1935)))</f>
        <v/>
      </c>
      <c r="U1935" s="38" t="str">
        <f>IF('query (10)'!T1935="","",'query (10)'!T1935)</f>
        <v/>
      </c>
      <c r="V1935" s="39" t="str">
        <f>IF('query (10)'!T1935="","",IFERROR(VALUE('query (10)'!T1935),""))</f>
        <v/>
      </c>
      <c r="W1935" s="40">
        <f>IF('query (10)'!U1935="","",'query (10)'!U1935)</f>
        <v>0</v>
      </c>
      <c r="X1935" s="39">
        <f>IF('query (10)'!V1935="","",'query (10)'!V1935)</f>
        <v>1080</v>
      </c>
      <c r="Y1935" s="41">
        <f>IF('query (10)'!W1935="","",'query (10)'!W1935)</f>
        <v>46870</v>
      </c>
      <c r="Z1935" s="41" t="str">
        <f>IF('query (10)'!X1935="","",'query (10)'!X1935)</f>
        <v/>
      </c>
      <c r="AA1935" s="41">
        <f>IF('query (10)'!Y1935="","",'query (10)'!Y1935)</f>
        <v>46870</v>
      </c>
      <c r="AB1935" s="41">
        <f>IF('query (10)'!Z1935="","",'query (10)'!Z1935)</f>
        <v>47950</v>
      </c>
      <c r="AC1935" s="38" t="str">
        <f>IF(OR('query (10)'!AA1935="",COUNTIF(Cleaning_Rules!$A$21:$A$26,TRIM('query (10)'!AA1935))&gt;0),"",TRIM('query (10)'!AA1935))</f>
        <v/>
      </c>
      <c r="AD1935" s="38" t="str">
        <f>IF('query (10)'!AB1935="","",TRIM(IFERROR(_xlfn.TEXTBEFORE('query (10)'!AB1935,"("),'query (10)'!AB1935)))</f>
        <v/>
      </c>
      <c r="AE1935" s="38" t="str">
        <f>IFERROR(LOWER(TRIM(_xlfn.TEXTBEFORE(_xlfn.TEXTAFTER('query (10)'!AB1935,"("),")"))),"")</f>
        <v/>
      </c>
      <c r="AF1935" s="38" t="str">
        <f>IF('query (10)'!AD1935="","",TRIM('query (10)'!AD1935))</f>
        <v>เจษฎา ผิวบาง</v>
      </c>
      <c r="AG1935" s="38" t="str">
        <f>IF('query (10)'!AE1935="","",TRIM('query (10)'!AE1935))</f>
        <v>เจษฎา ผิวบาง</v>
      </c>
      <c r="AH1935" s="38" t="str">
        <f>IF('query (10)'!AF1935="","",IFERROR(VALUE('query (10)'!AF1935),""))</f>
        <v/>
      </c>
      <c r="AI1935" s="38" t="str">
        <f>IF('query (10)'!AG1935="","",TRIM('query (10)'!AG1935))</f>
        <v/>
      </c>
      <c r="AJ1935" s="38" t="str">
        <f>IF('query (10)'!AH1935="","",IFERROR(VALUE('query (10)'!AH1935),""))</f>
        <v/>
      </c>
      <c r="AK1935" s="38" t="str">
        <f>IF('query (10)'!AI1935="","",TRIM('query (10)'!AI1935))</f>
        <v/>
      </c>
      <c r="AL1935" s="42">
        <f t="shared" si="150"/>
        <v>2028</v>
      </c>
      <c r="AM1935" s="42" t="str">
        <f t="shared" si="151"/>
        <v>2028-04</v>
      </c>
      <c r="AN1935" s="42" t="str">
        <f t="shared" ca="1" si="152"/>
        <v>ON_SCHEDULE</v>
      </c>
      <c r="AO1935" s="42" t="str">
        <f t="shared" si="153"/>
        <v>GR-122 | INNER RING BORE GRINDING M/C | MCB1 | DRESSER | Time-based Maintenance | Mechanical | Part Change | Medium | Change bearing support arm dresser unit to cycle pm 3Y.
model
-HR30206J = 2 EA.
-VC40626 = 2 EA. | BEARING | HR30206J | เจษฎา ผิวบาง</v>
      </c>
      <c r="AP1935" s="42" t="str">
        <f>_xlfn.TEXTJOIN("; ",TRUE,IF(COUNTA('query (10)'!A1935:AK1935)&lt;=6,"NEAR_EMPTY_ROW",""),IF($K1935="","MISSING_STATUS",""),IF(AND($K1935="เสร็จสิ้น",$Z1935=""),"DONE_NO_ACTUAL_DATE",""),IF(AND($I1935="Condition-based Maintenance",$AH1935=""),"CBM_NO_MEASUREMENT",""),IF(OR($X1935="",$X1935=0),"INVALID_PERIOD",""),IF(AND($AA1935&lt;&gt;"",$AB1935&lt;&gt;"",$AB1935&lt;$AA1935),"DATE_SEQUENCE_ERROR",""),IF(AND($AB1935&lt;&gt;"",$AB1935&gt;DATE(2030,12,31)),"DATE_OUTLIER",""),IF($C1935="","MISSING_QRCODE",""),IF($J1935="UNKNOWN","UNKNOWN_PM_TYPE",""),IF($L1935="UNKNOWN","UNKNOWN_STATUS",""))</f>
        <v>DATE_OUTLIER</v>
      </c>
      <c r="AQ1935" s="42" t="str">
        <f t="shared" si="154"/>
        <v>NO</v>
      </c>
    </row>
    <row r="1936" spans="1:43" x14ac:dyDescent="0.3">
      <c r="A1936" s="38">
        <f>IF('query (10)'!A1936="","",'query (10)'!A1936)</f>
        <v>2146</v>
      </c>
      <c r="B1936" s="38" t="str">
        <f>IF('query (10)'!B1936="","",'query (10)'!B1936)</f>
        <v/>
      </c>
      <c r="C1936" s="38" t="str">
        <f>TRIM(UPPER('query (10)'!M1936))</f>
        <v>GR-926</v>
      </c>
      <c r="D1936" s="38" t="str">
        <f>TRIM(UPPER(IFERROR(_xlfn.TEXTBEFORE('query (10)'!L1936,"("),'query (10)'!L1936)))</f>
        <v>INNER RING BORE GRINDING MACHINE.</v>
      </c>
      <c r="E1936" s="38" t="str">
        <f>IFERROR(TRIM(UPPER(_xlfn.TEXTBEFORE(_xlfn.TEXTAFTER('query (10)'!L1936,"("),")"))),"")</f>
        <v>GR-426</v>
      </c>
      <c r="F1936" s="38" t="str">
        <f>TRIM('query (10)'!K1936)</f>
        <v>MCB2</v>
      </c>
      <c r="G1936" s="38" t="str">
        <f>IF('query (10)'!J1936="","",'query (10)'!J1936)</f>
        <v>Dresser</v>
      </c>
      <c r="H1936" s="38" t="str">
        <f>TRIM(UPPER('query (10)'!J1936))</f>
        <v>DRESSER</v>
      </c>
      <c r="I1936" s="38" t="str">
        <f>IF('query (10)'!F1936="","",'query (10)'!F1936)</f>
        <v>Time-based Maintenance</v>
      </c>
      <c r="J1936" s="38" t="str">
        <f>IF('query (10)'!F1936="","",IFERROR(INDEX(Cleaning_Rules!$B$14:$B$17,MATCH(TRIM('query (10)'!F1936),Cleaning_Rules!$A$14:$A$17,0)),"UNKNOWN"))</f>
        <v>TBM</v>
      </c>
      <c r="K1936" s="38" t="str">
        <f>IF('query (10)'!G1936="","",'query (10)'!G1936)</f>
        <v>แผนใหม่</v>
      </c>
      <c r="L1936" s="38" t="str">
        <f>IF('query (10)'!G1936="","MISSING",IFERROR(INDEX(Cleaning_Rules!$B$5:$B$10,MATCH(TRIM('query (10)'!G1936),Cleaning_Rules!$A$5:$A$10,0)),"UNKNOWN"))</f>
        <v>NEW_PLAN</v>
      </c>
      <c r="M1936" s="38" t="str">
        <f>IF('query (10)'!I1936="","",'query (10)'!I1936)</f>
        <v>Mechanical</v>
      </c>
      <c r="N1936" s="38" t="str">
        <f>IF('query (10)'!O1936="","",'query (10)'!O1936)</f>
        <v>Part Change</v>
      </c>
      <c r="O1936" s="38" t="str">
        <f>IF('query (10)'!P1936="","",'query (10)'!P1936)</f>
        <v>Medium</v>
      </c>
      <c r="P1936" s="38" t="str">
        <f>IF('query (10)'!N1936="","",'query (10)'!N1936)</f>
        <v>Change bearing support arm dresser unit to cycle pm 3Y.
model
-HR30206J = 2 EA.
-VC40626 = 2 EA.</v>
      </c>
      <c r="Q1936" s="38" t="str">
        <f>TRIM('query (10)'!N1936)</f>
        <v>Change bearing support arm dresser unit to cycle pm 3Y.
model
-HR30206J = 2 EA.
-VC40626 = 2 EA.</v>
      </c>
      <c r="R1936" s="38" t="str">
        <f>TRIM(UPPER('query (10)'!R1936))</f>
        <v>BEARING</v>
      </c>
      <c r="S1936" s="38" t="str">
        <f>TRIM(UPPER('query (10)'!S1936))</f>
        <v>HR30206J</v>
      </c>
      <c r="T1936" s="38" t="str">
        <f>IF('query (10)'!Q1936="","",TRIM(UPPER('query (10)'!Q1936)))</f>
        <v/>
      </c>
      <c r="U1936" s="38" t="str">
        <f>IF('query (10)'!T1936="","",'query (10)'!T1936)</f>
        <v/>
      </c>
      <c r="V1936" s="39" t="str">
        <f>IF('query (10)'!T1936="","",IFERROR(VALUE('query (10)'!T1936),""))</f>
        <v/>
      </c>
      <c r="W1936" s="40">
        <f>IF('query (10)'!U1936="","",'query (10)'!U1936)</f>
        <v>0</v>
      </c>
      <c r="X1936" s="39">
        <f>IF('query (10)'!V1936="","",'query (10)'!V1936)</f>
        <v>1080</v>
      </c>
      <c r="Y1936" s="41">
        <f>IF('query (10)'!W1936="","",'query (10)'!W1936)</f>
        <v>46870</v>
      </c>
      <c r="Z1936" s="41" t="str">
        <f>IF('query (10)'!X1936="","",'query (10)'!X1936)</f>
        <v/>
      </c>
      <c r="AA1936" s="41">
        <f>IF('query (10)'!Y1936="","",'query (10)'!Y1936)</f>
        <v>46870</v>
      </c>
      <c r="AB1936" s="41">
        <f>IF('query (10)'!Z1936="","",'query (10)'!Z1936)</f>
        <v>47950</v>
      </c>
      <c r="AC1936" s="38" t="str">
        <f>IF(OR('query (10)'!AA1936="",COUNTIF(Cleaning_Rules!$A$21:$A$26,TRIM('query (10)'!AA1936))&gt;0),"",TRIM('query (10)'!AA1936))</f>
        <v/>
      </c>
      <c r="AD1936" s="38" t="str">
        <f>IF('query (10)'!AB1936="","",TRIM(IFERROR(_xlfn.TEXTBEFORE('query (10)'!AB1936,"("),'query (10)'!AB1936)))</f>
        <v/>
      </c>
      <c r="AE1936" s="38" t="str">
        <f>IFERROR(LOWER(TRIM(_xlfn.TEXTBEFORE(_xlfn.TEXTAFTER('query (10)'!AB1936,"("),")"))),"")</f>
        <v/>
      </c>
      <c r="AF1936" s="38" t="str">
        <f>IF('query (10)'!AD1936="","",TRIM('query (10)'!AD1936))</f>
        <v>เจษฎา ผิวบาง</v>
      </c>
      <c r="AG1936" s="38" t="str">
        <f>IF('query (10)'!AE1936="","",TRIM('query (10)'!AE1936))</f>
        <v>เจษฎา ผิวบาง</v>
      </c>
      <c r="AH1936" s="38" t="str">
        <f>IF('query (10)'!AF1936="","",IFERROR(VALUE('query (10)'!AF1936),""))</f>
        <v/>
      </c>
      <c r="AI1936" s="38" t="str">
        <f>IF('query (10)'!AG1936="","",TRIM('query (10)'!AG1936))</f>
        <v/>
      </c>
      <c r="AJ1936" s="38" t="str">
        <f>IF('query (10)'!AH1936="","",IFERROR(VALUE('query (10)'!AH1936),""))</f>
        <v/>
      </c>
      <c r="AK1936" s="38" t="str">
        <f>IF('query (10)'!AI1936="","",TRIM('query (10)'!AI1936))</f>
        <v/>
      </c>
      <c r="AL1936" s="42">
        <f t="shared" si="150"/>
        <v>2028</v>
      </c>
      <c r="AM1936" s="42" t="str">
        <f t="shared" si="151"/>
        <v>2028-04</v>
      </c>
      <c r="AN1936" s="42" t="str">
        <f t="shared" ca="1" si="152"/>
        <v>ON_SCHEDULE</v>
      </c>
      <c r="AO1936" s="42" t="str">
        <f t="shared" si="153"/>
        <v>GR-926 | INNER RING BORE GRINDING MACHINE. | GR-426 | MCB2 | DRESSER | Time-based Maintenance | Mechanical | Part Change | Medium | Change bearing support arm dresser unit to cycle pm 3Y.
model
-HR30206J = 2 EA.
-VC40626 = 2 EA. | BEARING | HR30206J | เจษฎา ผิวบาง</v>
      </c>
      <c r="AP1936" s="42" t="str">
        <f>_xlfn.TEXTJOIN("; ",TRUE,IF(COUNTA('query (10)'!A1936:AK1936)&lt;=6,"NEAR_EMPTY_ROW",""),IF($K1936="","MISSING_STATUS",""),IF(AND($K1936="เสร็จสิ้น",$Z1936=""),"DONE_NO_ACTUAL_DATE",""),IF(AND($I1936="Condition-based Maintenance",$AH1936=""),"CBM_NO_MEASUREMENT",""),IF(OR($X1936="",$X1936=0),"INVALID_PERIOD",""),IF(AND($AA1936&lt;&gt;"",$AB1936&lt;&gt;"",$AB1936&lt;$AA1936),"DATE_SEQUENCE_ERROR",""),IF(AND($AB1936&lt;&gt;"",$AB1936&gt;DATE(2030,12,31)),"DATE_OUTLIER",""),IF($C1936="","MISSING_QRCODE",""),IF($J1936="UNKNOWN","UNKNOWN_PM_TYPE",""),IF($L1936="UNKNOWN","UNKNOWN_STATUS",""))</f>
        <v>DATE_OUTLIER</v>
      </c>
      <c r="AQ1936" s="42" t="str">
        <f t="shared" si="154"/>
        <v>NO</v>
      </c>
    </row>
    <row r="1937" spans="1:43" x14ac:dyDescent="0.3">
      <c r="A1937" s="38">
        <f>IF('query (10)'!A1937="","",'query (10)'!A1937)</f>
        <v>2147</v>
      </c>
      <c r="B1937" s="38" t="str">
        <f>IF('query (10)'!B1937="","",'query (10)'!B1937)</f>
        <v/>
      </c>
      <c r="C1937" s="38" t="str">
        <f>TRIM(UPPER('query (10)'!M1937))</f>
        <v>GR-925</v>
      </c>
      <c r="D1937" s="38" t="str">
        <f>TRIM(UPPER(IFERROR(_xlfn.TEXTBEFORE('query (10)'!L1937,"("),'query (10)'!L1937)))</f>
        <v>INNER RING BORE GRINDING MACHINE.</v>
      </c>
      <c r="E1937" s="38" t="str">
        <f>IFERROR(TRIM(UPPER(_xlfn.TEXTBEFORE(_xlfn.TEXTAFTER('query (10)'!L1937,"("),")"))),"")</f>
        <v>GR-716</v>
      </c>
      <c r="F1937" s="38" t="str">
        <f>TRIM('query (10)'!K1937)</f>
        <v>MCB3</v>
      </c>
      <c r="G1937" s="38" t="str">
        <f>IF('query (10)'!J1937="","",'query (10)'!J1937)</f>
        <v>Dresser</v>
      </c>
      <c r="H1937" s="38" t="str">
        <f>TRIM(UPPER('query (10)'!J1937))</f>
        <v>DRESSER</v>
      </c>
      <c r="I1937" s="38" t="str">
        <f>IF('query (10)'!F1937="","",'query (10)'!F1937)</f>
        <v>Time-based Maintenance</v>
      </c>
      <c r="J1937" s="38" t="str">
        <f>IF('query (10)'!F1937="","",IFERROR(INDEX(Cleaning_Rules!$B$14:$B$17,MATCH(TRIM('query (10)'!F1937),Cleaning_Rules!$A$14:$A$17,0)),"UNKNOWN"))</f>
        <v>TBM</v>
      </c>
      <c r="K1937" s="38" t="str">
        <f>IF('query (10)'!G1937="","",'query (10)'!G1937)</f>
        <v>แผนใหม่</v>
      </c>
      <c r="L1937" s="38" t="str">
        <f>IF('query (10)'!G1937="","MISSING",IFERROR(INDEX(Cleaning_Rules!$B$5:$B$10,MATCH(TRIM('query (10)'!G1937),Cleaning_Rules!$A$5:$A$10,0)),"UNKNOWN"))</f>
        <v>NEW_PLAN</v>
      </c>
      <c r="M1937" s="38" t="str">
        <f>IF('query (10)'!I1937="","",'query (10)'!I1937)</f>
        <v>Mechanical</v>
      </c>
      <c r="N1937" s="38" t="str">
        <f>IF('query (10)'!O1937="","",'query (10)'!O1937)</f>
        <v>Part Change</v>
      </c>
      <c r="O1937" s="38" t="str">
        <f>IF('query (10)'!P1937="","",'query (10)'!P1937)</f>
        <v>Medium</v>
      </c>
      <c r="P1937" s="38" t="str">
        <f>IF('query (10)'!N1937="","",'query (10)'!N1937)</f>
        <v>Change bearing support arm dresser unit to cycle pm 3Y.
model
-HR30206J = 2 EA.
-VC40626 = 2 EA.</v>
      </c>
      <c r="Q1937" s="38" t="str">
        <f>TRIM('query (10)'!N1937)</f>
        <v>Change bearing support arm dresser unit to cycle pm 3Y.
model
-HR30206J = 2 EA.
-VC40626 = 2 EA.</v>
      </c>
      <c r="R1937" s="38" t="str">
        <f>TRIM(UPPER('query (10)'!R1937))</f>
        <v>BEARING</v>
      </c>
      <c r="S1937" s="38" t="str">
        <f>TRIM(UPPER('query (10)'!S1937))</f>
        <v>HR30206J</v>
      </c>
      <c r="T1937" s="38" t="str">
        <f>IF('query (10)'!Q1937="","",TRIM(UPPER('query (10)'!Q1937)))</f>
        <v/>
      </c>
      <c r="U1937" s="38" t="str">
        <f>IF('query (10)'!T1937="","",'query (10)'!T1937)</f>
        <v/>
      </c>
      <c r="V1937" s="39" t="str">
        <f>IF('query (10)'!T1937="","",IFERROR(VALUE('query (10)'!T1937),""))</f>
        <v/>
      </c>
      <c r="W1937" s="40">
        <f>IF('query (10)'!U1937="","",'query (10)'!U1937)</f>
        <v>0</v>
      </c>
      <c r="X1937" s="39">
        <f>IF('query (10)'!V1937="","",'query (10)'!V1937)</f>
        <v>1080</v>
      </c>
      <c r="Y1937" s="41">
        <f>IF('query (10)'!W1937="","",'query (10)'!W1937)</f>
        <v>46870</v>
      </c>
      <c r="Z1937" s="41" t="str">
        <f>IF('query (10)'!X1937="","",'query (10)'!X1937)</f>
        <v/>
      </c>
      <c r="AA1937" s="41">
        <f>IF('query (10)'!Y1937="","",'query (10)'!Y1937)</f>
        <v>46870</v>
      </c>
      <c r="AB1937" s="41">
        <f>IF('query (10)'!Z1937="","",'query (10)'!Z1937)</f>
        <v>47950</v>
      </c>
      <c r="AC1937" s="38" t="str">
        <f>IF(OR('query (10)'!AA1937="",COUNTIF(Cleaning_Rules!$A$21:$A$26,TRIM('query (10)'!AA1937))&gt;0),"",TRIM('query (10)'!AA1937))</f>
        <v/>
      </c>
      <c r="AD1937" s="38" t="str">
        <f>IF('query (10)'!AB1937="","",TRIM(IFERROR(_xlfn.TEXTBEFORE('query (10)'!AB1937,"("),'query (10)'!AB1937)))</f>
        <v/>
      </c>
      <c r="AE1937" s="38" t="str">
        <f>IFERROR(LOWER(TRIM(_xlfn.TEXTBEFORE(_xlfn.TEXTAFTER('query (10)'!AB1937,"("),")"))),"")</f>
        <v/>
      </c>
      <c r="AF1937" s="38" t="str">
        <f>IF('query (10)'!AD1937="","",TRIM('query (10)'!AD1937))</f>
        <v>เจษฎา ผิวบาง</v>
      </c>
      <c r="AG1937" s="38" t="str">
        <f>IF('query (10)'!AE1937="","",TRIM('query (10)'!AE1937))</f>
        <v>เจษฎา ผิวบาง</v>
      </c>
      <c r="AH1937" s="38" t="str">
        <f>IF('query (10)'!AF1937="","",IFERROR(VALUE('query (10)'!AF1937),""))</f>
        <v/>
      </c>
      <c r="AI1937" s="38" t="str">
        <f>IF('query (10)'!AG1937="","",TRIM('query (10)'!AG1937))</f>
        <v/>
      </c>
      <c r="AJ1937" s="38" t="str">
        <f>IF('query (10)'!AH1937="","",IFERROR(VALUE('query (10)'!AH1937),""))</f>
        <v/>
      </c>
      <c r="AK1937" s="38" t="str">
        <f>IF('query (10)'!AI1937="","",TRIM('query (10)'!AI1937))</f>
        <v/>
      </c>
      <c r="AL1937" s="42">
        <f t="shared" si="150"/>
        <v>2028</v>
      </c>
      <c r="AM1937" s="42" t="str">
        <f t="shared" si="151"/>
        <v>2028-04</v>
      </c>
      <c r="AN1937" s="42" t="str">
        <f t="shared" ca="1" si="152"/>
        <v>ON_SCHEDULE</v>
      </c>
      <c r="AO1937" s="42" t="str">
        <f t="shared" si="153"/>
        <v>GR-925 | INNER RING BORE GRINDING MACHINE. | GR-716 | MCB3 | DRESSER | Time-based Maintenance | Mechanical | Part Change | Medium | Change bearing support arm dresser unit to cycle pm 3Y.
model
-HR30206J = 2 EA.
-VC40626 = 2 EA. | BEARING | HR30206J | เจษฎา ผิวบาง</v>
      </c>
      <c r="AP1937" s="42" t="str">
        <f>_xlfn.TEXTJOIN("; ",TRUE,IF(COUNTA('query (10)'!A1937:AK1937)&lt;=6,"NEAR_EMPTY_ROW",""),IF($K1937="","MISSING_STATUS",""),IF(AND($K1937="เสร็จสิ้น",$Z1937=""),"DONE_NO_ACTUAL_DATE",""),IF(AND($I1937="Condition-based Maintenance",$AH1937=""),"CBM_NO_MEASUREMENT",""),IF(OR($X1937="",$X1937=0),"INVALID_PERIOD",""),IF(AND($AA1937&lt;&gt;"",$AB1937&lt;&gt;"",$AB1937&lt;$AA1937),"DATE_SEQUENCE_ERROR",""),IF(AND($AB1937&lt;&gt;"",$AB1937&gt;DATE(2030,12,31)),"DATE_OUTLIER",""),IF($C1937="","MISSING_QRCODE",""),IF($J1937="UNKNOWN","UNKNOWN_PM_TYPE",""),IF($L1937="UNKNOWN","UNKNOWN_STATUS",""))</f>
        <v>DATE_OUTLIER</v>
      </c>
      <c r="AQ1937" s="42" t="str">
        <f t="shared" si="154"/>
        <v>NO</v>
      </c>
    </row>
    <row r="1938" spans="1:43" x14ac:dyDescent="0.3">
      <c r="A1938" s="38">
        <f>IF('query (10)'!A1938="","",'query (10)'!A1938)</f>
        <v>2148</v>
      </c>
      <c r="B1938" s="38" t="str">
        <f>IF('query (10)'!B1938="","",'query (10)'!B1938)</f>
        <v/>
      </c>
      <c r="C1938" s="38" t="str">
        <f>TRIM(UPPER('query (10)'!M1938))</f>
        <v>GR-131</v>
      </c>
      <c r="D1938" s="38" t="str">
        <f>TRIM(UPPER(IFERROR(_xlfn.TEXTBEFORE('query (10)'!L1938,"("),'query (10)'!L1938)))</f>
        <v>OUTER RING RACEWAY SUPER FINISH M/C</v>
      </c>
      <c r="E1938" s="38" t="str">
        <f>IFERROR(TRIM(UPPER(_xlfn.TEXTBEFORE(_xlfn.TEXTAFTER('query (10)'!L1938,"("),")"))),"")</f>
        <v/>
      </c>
      <c r="F1938" s="38" t="str">
        <f>TRIM('query (10)'!K1938)</f>
        <v>MCB1</v>
      </c>
      <c r="G1938" s="38" t="str">
        <f>IF('query (10)'!J1938="","",'query (10)'!J1938)</f>
        <v>pressur roll unit</v>
      </c>
      <c r="H1938" s="38" t="str">
        <f>TRIM(UPPER('query (10)'!J1938))</f>
        <v>PRESSUR ROLL UNIT</v>
      </c>
      <c r="I1938" s="38" t="str">
        <f>IF('query (10)'!F1938="","",'query (10)'!F1938)</f>
        <v>Time-based Maintenance</v>
      </c>
      <c r="J1938" s="38" t="str">
        <f>IF('query (10)'!F1938="","",IFERROR(INDEX(Cleaning_Rules!$B$14:$B$17,MATCH(TRIM('query (10)'!F1938),Cleaning_Rules!$A$14:$A$17,0)),"UNKNOWN"))</f>
        <v>TBM</v>
      </c>
      <c r="K1938" s="38" t="str">
        <f>IF('query (10)'!G1938="","",'query (10)'!G1938)</f>
        <v>แผนใหม่</v>
      </c>
      <c r="L1938" s="38" t="str">
        <f>IF('query (10)'!G1938="","MISSING",IFERROR(INDEX(Cleaning_Rules!$B$5:$B$10,MATCH(TRIM('query (10)'!G1938),Cleaning_Rules!$A$5:$A$10,0)),"UNKNOWN"))</f>
        <v>NEW_PLAN</v>
      </c>
      <c r="M1938" s="38" t="str">
        <f>IF('query (10)'!I1938="","",'query (10)'!I1938)</f>
        <v>Mechanical</v>
      </c>
      <c r="N1938" s="38" t="str">
        <f>IF('query (10)'!O1938="","",'query (10)'!O1938)</f>
        <v>Part Change</v>
      </c>
      <c r="O1938" s="38" t="str">
        <f>IF('query (10)'!P1938="","",'query (10)'!P1938)</f>
        <v>Medium</v>
      </c>
      <c r="P1938" s="38" t="str">
        <f>IF('query (10)'!N1938="","",'query (10)'!N1938)</f>
        <v>Repair pressure roll head No.2
- bearing 6002DDU = 4 EA.
- air cylinder CDQ2WBH50-10DM = 1 EA.
- DWG. part</v>
      </c>
      <c r="Q1938" s="38" t="str">
        <f>TRIM('query (10)'!N1938)</f>
        <v>Repair pressure roll head No.2
- bearing 6002DDU = 4 EA.
- air cylinder CDQ2WBH50-10DM = 1 EA.
- DWG. part</v>
      </c>
      <c r="R1938" s="38" t="str">
        <f>TRIM(UPPER('query (10)'!R1938))</f>
        <v>BEARING</v>
      </c>
      <c r="S1938" s="38" t="str">
        <f>TRIM(UPPER('query (10)'!S1938))</f>
        <v>6002DDUCM</v>
      </c>
      <c r="T1938" s="38" t="str">
        <f>IF('query (10)'!Q1938="","",TRIM(UPPER('query (10)'!Q1938)))</f>
        <v/>
      </c>
      <c r="U1938" s="38" t="str">
        <f>IF('query (10)'!T1938="","",'query (10)'!T1938)</f>
        <v/>
      </c>
      <c r="V1938" s="39" t="str">
        <f>IF('query (10)'!T1938="","",IFERROR(VALUE('query (10)'!T1938),""))</f>
        <v/>
      </c>
      <c r="W1938" s="40">
        <f>IF('query (10)'!U1938="","",'query (10)'!U1938)</f>
        <v>0</v>
      </c>
      <c r="X1938" s="39">
        <f>IF('query (10)'!V1938="","",'query (10)'!V1938)</f>
        <v>1080</v>
      </c>
      <c r="Y1938" s="41">
        <f>IF('query (10)'!W1938="","",'query (10)'!W1938)</f>
        <v>46501</v>
      </c>
      <c r="Z1938" s="41" t="str">
        <f>IF('query (10)'!X1938="","",'query (10)'!X1938)</f>
        <v/>
      </c>
      <c r="AA1938" s="41">
        <f>IF('query (10)'!Y1938="","",'query (10)'!Y1938)</f>
        <v>46501</v>
      </c>
      <c r="AB1938" s="41">
        <f>IF('query (10)'!Z1938="","",'query (10)'!Z1938)</f>
        <v>47581</v>
      </c>
      <c r="AC1938" s="38" t="str">
        <f>IF(OR('query (10)'!AA1938="",COUNTIF(Cleaning_Rules!$A$21:$A$26,TRIM('query (10)'!AA1938))&gt;0),"",TRIM('query (10)'!AA1938))</f>
        <v/>
      </c>
      <c r="AD1938" s="38" t="str">
        <f>IF('query (10)'!AB1938="","",TRIM(IFERROR(_xlfn.TEXTBEFORE('query (10)'!AB1938,"("),'query (10)'!AB1938)))</f>
        <v/>
      </c>
      <c r="AE1938" s="38" t="str">
        <f>IFERROR(LOWER(TRIM(_xlfn.TEXTBEFORE(_xlfn.TEXTAFTER('query (10)'!AB1938,"("),")"))),"")</f>
        <v/>
      </c>
      <c r="AF1938" s="38" t="str">
        <f>IF('query (10)'!AD1938="","",TRIM('query (10)'!AD1938))</f>
        <v>เจษฎา ผิวบาง</v>
      </c>
      <c r="AG1938" s="38" t="str">
        <f>IF('query (10)'!AE1938="","",TRIM('query (10)'!AE1938))</f>
        <v>เจษฎา ผิวบาง</v>
      </c>
      <c r="AH1938" s="38" t="str">
        <f>IF('query (10)'!AF1938="","",IFERROR(VALUE('query (10)'!AF1938),""))</f>
        <v/>
      </c>
      <c r="AI1938" s="38" t="str">
        <f>IF('query (10)'!AG1938="","",TRIM('query (10)'!AG1938))</f>
        <v/>
      </c>
      <c r="AJ1938" s="38" t="str">
        <f>IF('query (10)'!AH1938="","",IFERROR(VALUE('query (10)'!AH1938),""))</f>
        <v/>
      </c>
      <c r="AK1938" s="38" t="str">
        <f>IF('query (10)'!AI1938="","",TRIM('query (10)'!AI1938))</f>
        <v/>
      </c>
      <c r="AL1938" s="42">
        <f t="shared" si="150"/>
        <v>2027</v>
      </c>
      <c r="AM1938" s="42" t="str">
        <f t="shared" si="151"/>
        <v>2027-04</v>
      </c>
      <c r="AN1938" s="42" t="str">
        <f t="shared" ca="1" si="152"/>
        <v>ON_SCHEDULE</v>
      </c>
      <c r="AO1938" s="42" t="str">
        <f t="shared" si="153"/>
        <v>GR-131 | OUTER RING RACEWAY SUPER FINISH M/C | MCB1 | PRESSUR ROLL UNIT | Time-based Maintenance | Mechanical | Part Change | Medium | Repair pressure roll head No.2
- bearing 6002DDU = 4 EA.
- air cylinder CDQ2WBH50-10DM = 1 EA.
- DWG. part | BEARING | 6002DDUCM | เจษฎา ผิวบาง</v>
      </c>
      <c r="AP1938" s="42" t="str">
        <f>_xlfn.TEXTJOIN("; ",TRUE,IF(COUNTA('query (10)'!A1938:AK1938)&lt;=6,"NEAR_EMPTY_ROW",""),IF($K1938="","MISSING_STATUS",""),IF(AND($K1938="เสร็จสิ้น",$Z1938=""),"DONE_NO_ACTUAL_DATE",""),IF(AND($I1938="Condition-based Maintenance",$AH1938=""),"CBM_NO_MEASUREMENT",""),IF(OR($X1938="",$X1938=0),"INVALID_PERIOD",""),IF(AND($AA1938&lt;&gt;"",$AB1938&lt;&gt;"",$AB1938&lt;$AA1938),"DATE_SEQUENCE_ERROR",""),IF(AND($AB1938&lt;&gt;"",$AB1938&gt;DATE(2030,12,31)),"DATE_OUTLIER",""),IF($C1938="","MISSING_QRCODE",""),IF($J1938="UNKNOWN","UNKNOWN_PM_TYPE",""),IF($L1938="UNKNOWN","UNKNOWN_STATUS",""))</f>
        <v/>
      </c>
      <c r="AQ1938" s="42" t="str">
        <f t="shared" si="154"/>
        <v>NO</v>
      </c>
    </row>
    <row r="1939" spans="1:43" x14ac:dyDescent="0.3">
      <c r="A1939" s="38">
        <f>IF('query (10)'!A1939="","",'query (10)'!A1939)</f>
        <v>2149</v>
      </c>
      <c r="B1939" s="38" t="str">
        <f>IF('query (10)'!B1939="","",'query (10)'!B1939)</f>
        <v/>
      </c>
      <c r="C1939" s="38" t="str">
        <f>TRIM(UPPER('query (10)'!M1939))</f>
        <v>GR-434</v>
      </c>
      <c r="D1939" s="38" t="str">
        <f>TRIM(UPPER(IFERROR(_xlfn.TEXTBEFORE('query (10)'!L1939,"("),'query (10)'!L1939)))</f>
        <v>OUTER RING RACEWAY SUPER FINISH MACHINE.</v>
      </c>
      <c r="E1939" s="38" t="str">
        <f>IFERROR(TRIM(UPPER(_xlfn.TEXTBEFORE(_xlfn.TEXTAFTER('query (10)'!L1939,"("),")"))),"")</f>
        <v/>
      </c>
      <c r="F1939" s="38" t="str">
        <f>TRIM('query (10)'!K1939)</f>
        <v>MCB2</v>
      </c>
      <c r="G1939" s="38" t="str">
        <f>IF('query (10)'!J1939="","",'query (10)'!J1939)</f>
        <v>pressur roll unit</v>
      </c>
      <c r="H1939" s="38" t="str">
        <f>TRIM(UPPER('query (10)'!J1939))</f>
        <v>PRESSUR ROLL UNIT</v>
      </c>
      <c r="I1939" s="38" t="str">
        <f>IF('query (10)'!F1939="","",'query (10)'!F1939)</f>
        <v>Time-based Maintenance</v>
      </c>
      <c r="J1939" s="38" t="str">
        <f>IF('query (10)'!F1939="","",IFERROR(INDEX(Cleaning_Rules!$B$14:$B$17,MATCH(TRIM('query (10)'!F1939),Cleaning_Rules!$A$14:$A$17,0)),"UNKNOWN"))</f>
        <v>TBM</v>
      </c>
      <c r="K1939" s="38" t="str">
        <f>IF('query (10)'!G1939="","",'query (10)'!G1939)</f>
        <v>แผนใหม่</v>
      </c>
      <c r="L1939" s="38" t="str">
        <f>IF('query (10)'!G1939="","MISSING",IFERROR(INDEX(Cleaning_Rules!$B$5:$B$10,MATCH(TRIM('query (10)'!G1939),Cleaning_Rules!$A$5:$A$10,0)),"UNKNOWN"))</f>
        <v>NEW_PLAN</v>
      </c>
      <c r="M1939" s="38" t="str">
        <f>IF('query (10)'!I1939="","",'query (10)'!I1939)</f>
        <v>Mechanical</v>
      </c>
      <c r="N1939" s="38" t="str">
        <f>IF('query (10)'!O1939="","",'query (10)'!O1939)</f>
        <v>Part Change</v>
      </c>
      <c r="O1939" s="38" t="str">
        <f>IF('query (10)'!P1939="","",'query (10)'!P1939)</f>
        <v>Medium</v>
      </c>
      <c r="P1939" s="38" t="str">
        <f>IF('query (10)'!N1939="","",'query (10)'!N1939)</f>
        <v>Repair pressure roll head No.2
- bearing 6002DDU = 4 EA.
- air cylinder CDQ2WBH50-10DM = 1 EA.
- DWG. part</v>
      </c>
      <c r="Q1939" s="38" t="str">
        <f>TRIM('query (10)'!N1939)</f>
        <v>Repair pressure roll head No.2
- bearing 6002DDU = 4 EA.
- air cylinder CDQ2WBH50-10DM = 1 EA.
- DWG. part</v>
      </c>
      <c r="R1939" s="38" t="str">
        <f>TRIM(UPPER('query (10)'!R1939))</f>
        <v>BEARING</v>
      </c>
      <c r="S1939" s="38" t="str">
        <f>TRIM(UPPER('query (10)'!S1939))</f>
        <v>6002DDUCM</v>
      </c>
      <c r="T1939" s="38" t="str">
        <f>IF('query (10)'!Q1939="","",TRIM(UPPER('query (10)'!Q1939)))</f>
        <v/>
      </c>
      <c r="U1939" s="38" t="str">
        <f>IF('query (10)'!T1939="","",'query (10)'!T1939)</f>
        <v/>
      </c>
      <c r="V1939" s="39" t="str">
        <f>IF('query (10)'!T1939="","",IFERROR(VALUE('query (10)'!T1939),""))</f>
        <v/>
      </c>
      <c r="W1939" s="40">
        <f>IF('query (10)'!U1939="","",'query (10)'!U1939)</f>
        <v>0</v>
      </c>
      <c r="X1939" s="39">
        <f>IF('query (10)'!V1939="","",'query (10)'!V1939)</f>
        <v>1080</v>
      </c>
      <c r="Y1939" s="41">
        <f>IF('query (10)'!W1939="","",'query (10)'!W1939)</f>
        <v>46501</v>
      </c>
      <c r="Z1939" s="41" t="str">
        <f>IF('query (10)'!X1939="","",'query (10)'!X1939)</f>
        <v/>
      </c>
      <c r="AA1939" s="41">
        <f>IF('query (10)'!Y1939="","",'query (10)'!Y1939)</f>
        <v>46501</v>
      </c>
      <c r="AB1939" s="41">
        <f>IF('query (10)'!Z1939="","",'query (10)'!Z1939)</f>
        <v>47581</v>
      </c>
      <c r="AC1939" s="38" t="str">
        <f>IF(OR('query (10)'!AA1939="",COUNTIF(Cleaning_Rules!$A$21:$A$26,TRIM('query (10)'!AA1939))&gt;0),"",TRIM('query (10)'!AA1939))</f>
        <v/>
      </c>
      <c r="AD1939" s="38" t="str">
        <f>IF('query (10)'!AB1939="","",TRIM(IFERROR(_xlfn.TEXTBEFORE('query (10)'!AB1939,"("),'query (10)'!AB1939)))</f>
        <v/>
      </c>
      <c r="AE1939" s="38" t="str">
        <f>IFERROR(LOWER(TRIM(_xlfn.TEXTBEFORE(_xlfn.TEXTAFTER('query (10)'!AB1939,"("),")"))),"")</f>
        <v/>
      </c>
      <c r="AF1939" s="38" t="str">
        <f>IF('query (10)'!AD1939="","",TRIM('query (10)'!AD1939))</f>
        <v>เจษฎา ผิวบาง</v>
      </c>
      <c r="AG1939" s="38" t="str">
        <f>IF('query (10)'!AE1939="","",TRIM('query (10)'!AE1939))</f>
        <v>เจษฎา ผิวบาง</v>
      </c>
      <c r="AH1939" s="38" t="str">
        <f>IF('query (10)'!AF1939="","",IFERROR(VALUE('query (10)'!AF1939),""))</f>
        <v/>
      </c>
      <c r="AI1939" s="38" t="str">
        <f>IF('query (10)'!AG1939="","",TRIM('query (10)'!AG1939))</f>
        <v/>
      </c>
      <c r="AJ1939" s="38" t="str">
        <f>IF('query (10)'!AH1939="","",IFERROR(VALUE('query (10)'!AH1939),""))</f>
        <v/>
      </c>
      <c r="AK1939" s="38" t="str">
        <f>IF('query (10)'!AI1939="","",TRIM('query (10)'!AI1939))</f>
        <v/>
      </c>
      <c r="AL1939" s="42">
        <f t="shared" si="150"/>
        <v>2027</v>
      </c>
      <c r="AM1939" s="42" t="str">
        <f t="shared" si="151"/>
        <v>2027-04</v>
      </c>
      <c r="AN1939" s="42" t="str">
        <f t="shared" ca="1" si="152"/>
        <v>ON_SCHEDULE</v>
      </c>
      <c r="AO1939" s="42" t="str">
        <f t="shared" si="153"/>
        <v>GR-434 | OUTER RING RACEWAY SUPER FINISH MACHINE. | MCB2 | PRESSUR ROLL UNIT | Time-based Maintenance | Mechanical | Part Change | Medium | Repair pressure roll head No.2
- bearing 6002DDU = 4 EA.
- air cylinder CDQ2WBH50-10DM = 1 EA.
- DWG. part | BEARING | 6002DDUCM | เจษฎา ผิวบาง</v>
      </c>
      <c r="AP1939" s="42" t="str">
        <f>_xlfn.TEXTJOIN("; ",TRUE,IF(COUNTA('query (10)'!A1939:AK1939)&lt;=6,"NEAR_EMPTY_ROW",""),IF($K1939="","MISSING_STATUS",""),IF(AND($K1939="เสร็จสิ้น",$Z1939=""),"DONE_NO_ACTUAL_DATE",""),IF(AND($I1939="Condition-based Maintenance",$AH1939=""),"CBM_NO_MEASUREMENT",""),IF(OR($X1939="",$X1939=0),"INVALID_PERIOD",""),IF(AND($AA1939&lt;&gt;"",$AB1939&lt;&gt;"",$AB1939&lt;$AA1939),"DATE_SEQUENCE_ERROR",""),IF(AND($AB1939&lt;&gt;"",$AB1939&gt;DATE(2030,12,31)),"DATE_OUTLIER",""),IF($C1939="","MISSING_QRCODE",""),IF($J1939="UNKNOWN","UNKNOWN_PM_TYPE",""),IF($L1939="UNKNOWN","UNKNOWN_STATUS",""))</f>
        <v/>
      </c>
      <c r="AQ1939" s="42" t="str">
        <f t="shared" si="154"/>
        <v>NO</v>
      </c>
    </row>
    <row r="1940" spans="1:43" x14ac:dyDescent="0.3">
      <c r="A1940" s="38">
        <f>IF('query (10)'!A1940="","",'query (10)'!A1940)</f>
        <v>2150</v>
      </c>
      <c r="B1940" s="38" t="str">
        <f>IF('query (10)'!B1940="","",'query (10)'!B1940)</f>
        <v/>
      </c>
      <c r="C1940" s="38" t="str">
        <f>TRIM(UPPER('query (10)'!M1940))</f>
        <v>GR-120</v>
      </c>
      <c r="D1940" s="38" t="str">
        <f>TRIM(UPPER(IFERROR(_xlfn.TEXTBEFORE('query (10)'!L1940,"("),'query (10)'!L1940)))</f>
        <v>INNER RING RACEWAY GRINDING M/C</v>
      </c>
      <c r="E1940" s="38" t="str">
        <f>IFERROR(TRIM(UPPER(_xlfn.TEXTBEFORE(_xlfn.TEXTAFTER('query (10)'!L1940,"("),")"))),"")</f>
        <v/>
      </c>
      <c r="F1940" s="38" t="str">
        <f>TRIM('query (10)'!K1940)</f>
        <v>MCB1</v>
      </c>
      <c r="G1940" s="38" t="str">
        <f>IF('query (10)'!J1940="","",'query (10)'!J1940)</f>
        <v>Dresser</v>
      </c>
      <c r="H1940" s="38" t="str">
        <f>TRIM(UPPER('query (10)'!J1940))</f>
        <v>DRESSER</v>
      </c>
      <c r="I1940" s="38" t="str">
        <f>IF('query (10)'!F1940="","",'query (10)'!F1940)</f>
        <v>Time-based Maintenance</v>
      </c>
      <c r="J1940" s="38" t="str">
        <f>IF('query (10)'!F1940="","",IFERROR(INDEX(Cleaning_Rules!$B$14:$B$17,MATCH(TRIM('query (10)'!F1940),Cleaning_Rules!$A$14:$A$17,0)),"UNKNOWN"))</f>
        <v>TBM</v>
      </c>
      <c r="K1940" s="38" t="str">
        <f>IF('query (10)'!G1940="","",'query (10)'!G1940)</f>
        <v>แผนใหม่</v>
      </c>
      <c r="L1940" s="38" t="str">
        <f>IF('query (10)'!G1940="","MISSING",IFERROR(INDEX(Cleaning_Rules!$B$5:$B$10,MATCH(TRIM('query (10)'!G1940),Cleaning_Rules!$A$5:$A$10,0)),"UNKNOWN"))</f>
        <v>NEW_PLAN</v>
      </c>
      <c r="M1940" s="38" t="str">
        <f>IF('query (10)'!I1940="","",'query (10)'!I1940)</f>
        <v>Mechanical</v>
      </c>
      <c r="N1940" s="38" t="str">
        <f>IF('query (10)'!O1940="","",'query (10)'!O1940)</f>
        <v>Part Change</v>
      </c>
      <c r="O1940" s="38" t="str">
        <f>IF('query (10)'!P1940="","",'query (10)'!P1940)</f>
        <v>Medium</v>
      </c>
      <c r="P1940" s="38" t="str">
        <f>IF('query (10)'!N1940="","",'query (10)'!N1940)</f>
        <v>Change pulley dresser unit to cycle pm 3Y.
model
-pulley spindle DWG.4S023097
-pulley motor DWG.4S023078</v>
      </c>
      <c r="Q1940" s="38" t="str">
        <f>TRIM('query (10)'!N1940)</f>
        <v>Change pulley dresser unit to cycle pm 3Y.
model
-pulley spindle DWG.4S023097
-pulley motor DWG.4S023078</v>
      </c>
      <c r="R1940" s="38" t="str">
        <f>TRIM(UPPER('query (10)'!R1940))</f>
        <v/>
      </c>
      <c r="S1940" s="38" t="str">
        <f>TRIM(UPPER('query (10)'!S1940))</f>
        <v/>
      </c>
      <c r="T1940" s="38" t="str">
        <f>IF('query (10)'!Q1940="","",TRIM(UPPER('query (10)'!Q1940)))</f>
        <v/>
      </c>
      <c r="U1940" s="38" t="str">
        <f>IF('query (10)'!T1940="","",'query (10)'!T1940)</f>
        <v/>
      </c>
      <c r="V1940" s="39" t="str">
        <f>IF('query (10)'!T1940="","",IFERROR(VALUE('query (10)'!T1940),""))</f>
        <v/>
      </c>
      <c r="W1940" s="40">
        <f>IF('query (10)'!U1940="","",'query (10)'!U1940)</f>
        <v>0</v>
      </c>
      <c r="X1940" s="39">
        <f>IF('query (10)'!V1940="","",'query (10)'!V1940)</f>
        <v>1080</v>
      </c>
      <c r="Y1940" s="41">
        <f>IF('query (10)'!W1940="","",'query (10)'!W1940)</f>
        <v>46867</v>
      </c>
      <c r="Z1940" s="41" t="str">
        <f>IF('query (10)'!X1940="","",'query (10)'!X1940)</f>
        <v/>
      </c>
      <c r="AA1940" s="41">
        <f>IF('query (10)'!Y1940="","",'query (10)'!Y1940)</f>
        <v>46867</v>
      </c>
      <c r="AB1940" s="41">
        <f>IF('query (10)'!Z1940="","",'query (10)'!Z1940)</f>
        <v>47947</v>
      </c>
      <c r="AC1940" s="38" t="str">
        <f>IF(OR('query (10)'!AA1940="",COUNTIF(Cleaning_Rules!$A$21:$A$26,TRIM('query (10)'!AA1940))&gt;0),"",TRIM('query (10)'!AA1940))</f>
        <v/>
      </c>
      <c r="AD1940" s="38" t="str">
        <f>IF('query (10)'!AB1940="","",TRIM(IFERROR(_xlfn.TEXTBEFORE('query (10)'!AB1940,"("),'query (10)'!AB1940)))</f>
        <v/>
      </c>
      <c r="AE1940" s="38" t="str">
        <f>IFERROR(LOWER(TRIM(_xlfn.TEXTBEFORE(_xlfn.TEXTAFTER('query (10)'!AB1940,"("),")"))),"")</f>
        <v/>
      </c>
      <c r="AF1940" s="38" t="str">
        <f>IF('query (10)'!AD1940="","",TRIM('query (10)'!AD1940))</f>
        <v>เจษฎา ผิวบาง</v>
      </c>
      <c r="AG1940" s="38" t="str">
        <f>IF('query (10)'!AE1940="","",TRIM('query (10)'!AE1940))</f>
        <v>เจษฎา ผิวบาง</v>
      </c>
      <c r="AH1940" s="38" t="str">
        <f>IF('query (10)'!AF1940="","",IFERROR(VALUE('query (10)'!AF1940),""))</f>
        <v/>
      </c>
      <c r="AI1940" s="38" t="str">
        <f>IF('query (10)'!AG1940="","",TRIM('query (10)'!AG1940))</f>
        <v/>
      </c>
      <c r="AJ1940" s="38" t="str">
        <f>IF('query (10)'!AH1940="","",IFERROR(VALUE('query (10)'!AH1940),""))</f>
        <v/>
      </c>
      <c r="AK1940" s="38" t="str">
        <f>IF('query (10)'!AI1940="","",TRIM('query (10)'!AI1940))</f>
        <v/>
      </c>
      <c r="AL1940" s="42">
        <f t="shared" si="150"/>
        <v>2028</v>
      </c>
      <c r="AM1940" s="42" t="str">
        <f t="shared" si="151"/>
        <v>2028-04</v>
      </c>
      <c r="AN1940" s="42" t="str">
        <f t="shared" ca="1" si="152"/>
        <v>ON_SCHEDULE</v>
      </c>
      <c r="AO1940" s="42" t="str">
        <f t="shared" si="153"/>
        <v>GR-120 | INNER RING RACEWAY GRINDING M/C | MCB1 | DRESSER | Time-based Maintenance | Mechanical | Part Change | Medium | Change pulley dresser unit to cycle pm 3Y.
model
-pulley spindle DWG.4S023097
-pulley motor DWG.4S023078 | เจษฎา ผิวบาง</v>
      </c>
      <c r="AP1940" s="42" t="str">
        <f>_xlfn.TEXTJOIN("; ",TRUE,IF(COUNTA('query (10)'!A1940:AK1940)&lt;=6,"NEAR_EMPTY_ROW",""),IF($K1940="","MISSING_STATUS",""),IF(AND($K1940="เสร็จสิ้น",$Z1940=""),"DONE_NO_ACTUAL_DATE",""),IF(AND($I1940="Condition-based Maintenance",$AH1940=""),"CBM_NO_MEASUREMENT",""),IF(OR($X1940="",$X1940=0),"INVALID_PERIOD",""),IF(AND($AA1940&lt;&gt;"",$AB1940&lt;&gt;"",$AB1940&lt;$AA1940),"DATE_SEQUENCE_ERROR",""),IF(AND($AB1940&lt;&gt;"",$AB1940&gt;DATE(2030,12,31)),"DATE_OUTLIER",""),IF($C1940="","MISSING_QRCODE",""),IF($J1940="UNKNOWN","UNKNOWN_PM_TYPE",""),IF($L1940="UNKNOWN","UNKNOWN_STATUS",""))</f>
        <v>DATE_OUTLIER</v>
      </c>
      <c r="AQ1940" s="42" t="str">
        <f t="shared" si="154"/>
        <v>NO</v>
      </c>
    </row>
    <row r="1941" spans="1:43" x14ac:dyDescent="0.3">
      <c r="A1941" s="38">
        <f>IF('query (10)'!A1941="","",'query (10)'!A1941)</f>
        <v>2151</v>
      </c>
      <c r="B1941" s="38" t="str">
        <f>IF('query (10)'!B1941="","",'query (10)'!B1941)</f>
        <v/>
      </c>
      <c r="C1941" s="38" t="str">
        <f>TRIM(UPPER('query (10)'!M1941))</f>
        <v>GR-424</v>
      </c>
      <c r="D1941" s="38" t="str">
        <f>TRIM(UPPER(IFERROR(_xlfn.TEXTBEFORE('query (10)'!L1941,"("),'query (10)'!L1941)))</f>
        <v>INNER RING RACEWAY GRINDING MACHINE.</v>
      </c>
      <c r="E1941" s="38" t="str">
        <f>IFERROR(TRIM(UPPER(_xlfn.TEXTBEFORE(_xlfn.TEXTAFTER('query (10)'!L1941,"("),")"))),"")</f>
        <v/>
      </c>
      <c r="F1941" s="38" t="str">
        <f>TRIM('query (10)'!K1941)</f>
        <v>MCB2</v>
      </c>
      <c r="G1941" s="38" t="str">
        <f>IF('query (10)'!J1941="","",'query (10)'!J1941)</f>
        <v>Dresser</v>
      </c>
      <c r="H1941" s="38" t="str">
        <f>TRIM(UPPER('query (10)'!J1941))</f>
        <v>DRESSER</v>
      </c>
      <c r="I1941" s="38" t="str">
        <f>IF('query (10)'!F1941="","",'query (10)'!F1941)</f>
        <v>Time-based Maintenance</v>
      </c>
      <c r="J1941" s="38" t="str">
        <f>IF('query (10)'!F1941="","",IFERROR(INDEX(Cleaning_Rules!$B$14:$B$17,MATCH(TRIM('query (10)'!F1941),Cleaning_Rules!$A$14:$A$17,0)),"UNKNOWN"))</f>
        <v>TBM</v>
      </c>
      <c r="K1941" s="38" t="str">
        <f>IF('query (10)'!G1941="","",'query (10)'!G1941)</f>
        <v>แผนใหม่</v>
      </c>
      <c r="L1941" s="38" t="str">
        <f>IF('query (10)'!G1941="","MISSING",IFERROR(INDEX(Cleaning_Rules!$B$5:$B$10,MATCH(TRIM('query (10)'!G1941),Cleaning_Rules!$A$5:$A$10,0)),"UNKNOWN"))</f>
        <v>NEW_PLAN</v>
      </c>
      <c r="M1941" s="38" t="str">
        <f>IF('query (10)'!I1941="","",'query (10)'!I1941)</f>
        <v>Mechanical</v>
      </c>
      <c r="N1941" s="38" t="str">
        <f>IF('query (10)'!O1941="","",'query (10)'!O1941)</f>
        <v>Part Change</v>
      </c>
      <c r="O1941" s="38" t="str">
        <f>IF('query (10)'!P1941="","",'query (10)'!P1941)</f>
        <v>Medium</v>
      </c>
      <c r="P1941" s="38" t="str">
        <f>IF('query (10)'!N1941="","",'query (10)'!N1941)</f>
        <v>Change pulley dresser unit to cycle pm 3Y.
model
-pulley spindle DWG.4S023097
-pulley motor DWG.4S023078</v>
      </c>
      <c r="Q1941" s="38" t="str">
        <f>TRIM('query (10)'!N1941)</f>
        <v>Change pulley dresser unit to cycle pm 3Y.
model
-pulley spindle DWG.4S023097
-pulley motor DWG.4S023078</v>
      </c>
      <c r="R1941" s="38" t="str">
        <f>TRIM(UPPER('query (10)'!R1941))</f>
        <v/>
      </c>
      <c r="S1941" s="38" t="str">
        <f>TRIM(UPPER('query (10)'!S1941))</f>
        <v/>
      </c>
      <c r="T1941" s="38" t="str">
        <f>IF('query (10)'!Q1941="","",TRIM(UPPER('query (10)'!Q1941)))</f>
        <v/>
      </c>
      <c r="U1941" s="38" t="str">
        <f>IF('query (10)'!T1941="","",'query (10)'!T1941)</f>
        <v/>
      </c>
      <c r="V1941" s="39" t="str">
        <f>IF('query (10)'!T1941="","",IFERROR(VALUE('query (10)'!T1941),""))</f>
        <v/>
      </c>
      <c r="W1941" s="40">
        <f>IF('query (10)'!U1941="","",'query (10)'!U1941)</f>
        <v>0</v>
      </c>
      <c r="X1941" s="39">
        <f>IF('query (10)'!V1941="","",'query (10)'!V1941)</f>
        <v>1080</v>
      </c>
      <c r="Y1941" s="41">
        <f>IF('query (10)'!W1941="","",'query (10)'!W1941)</f>
        <v>46867</v>
      </c>
      <c r="Z1941" s="41" t="str">
        <f>IF('query (10)'!X1941="","",'query (10)'!X1941)</f>
        <v/>
      </c>
      <c r="AA1941" s="41">
        <f>IF('query (10)'!Y1941="","",'query (10)'!Y1941)</f>
        <v>46867</v>
      </c>
      <c r="AB1941" s="41">
        <f>IF('query (10)'!Z1941="","",'query (10)'!Z1941)</f>
        <v>47947</v>
      </c>
      <c r="AC1941" s="38" t="str">
        <f>IF(OR('query (10)'!AA1941="",COUNTIF(Cleaning_Rules!$A$21:$A$26,TRIM('query (10)'!AA1941))&gt;0),"",TRIM('query (10)'!AA1941))</f>
        <v/>
      </c>
      <c r="AD1941" s="38" t="str">
        <f>IF('query (10)'!AB1941="","",TRIM(IFERROR(_xlfn.TEXTBEFORE('query (10)'!AB1941,"("),'query (10)'!AB1941)))</f>
        <v/>
      </c>
      <c r="AE1941" s="38" t="str">
        <f>IFERROR(LOWER(TRIM(_xlfn.TEXTBEFORE(_xlfn.TEXTAFTER('query (10)'!AB1941,"("),")"))),"")</f>
        <v/>
      </c>
      <c r="AF1941" s="38" t="str">
        <f>IF('query (10)'!AD1941="","",TRIM('query (10)'!AD1941))</f>
        <v>เจษฎา ผิวบาง</v>
      </c>
      <c r="AG1941" s="38" t="str">
        <f>IF('query (10)'!AE1941="","",TRIM('query (10)'!AE1941))</f>
        <v>เจษฎา ผิวบาง</v>
      </c>
      <c r="AH1941" s="38" t="str">
        <f>IF('query (10)'!AF1941="","",IFERROR(VALUE('query (10)'!AF1941),""))</f>
        <v/>
      </c>
      <c r="AI1941" s="38" t="str">
        <f>IF('query (10)'!AG1941="","",TRIM('query (10)'!AG1941))</f>
        <v/>
      </c>
      <c r="AJ1941" s="38" t="str">
        <f>IF('query (10)'!AH1941="","",IFERROR(VALUE('query (10)'!AH1941),""))</f>
        <v/>
      </c>
      <c r="AK1941" s="38" t="str">
        <f>IF('query (10)'!AI1941="","",TRIM('query (10)'!AI1941))</f>
        <v/>
      </c>
      <c r="AL1941" s="42">
        <f t="shared" si="150"/>
        <v>2028</v>
      </c>
      <c r="AM1941" s="42" t="str">
        <f t="shared" si="151"/>
        <v>2028-04</v>
      </c>
      <c r="AN1941" s="42" t="str">
        <f t="shared" ca="1" si="152"/>
        <v>ON_SCHEDULE</v>
      </c>
      <c r="AO1941" s="42" t="str">
        <f t="shared" si="153"/>
        <v>GR-424 | INNER RING RACEWAY GRINDING MACHINE. | MCB2 | DRESSER | Time-based Maintenance | Mechanical | Part Change | Medium | Change pulley dresser unit to cycle pm 3Y.
model
-pulley spindle DWG.4S023097
-pulley motor DWG.4S023078 | เจษฎา ผิวบาง</v>
      </c>
      <c r="AP1941" s="42" t="str">
        <f>_xlfn.TEXTJOIN("; ",TRUE,IF(COUNTA('query (10)'!A1941:AK1941)&lt;=6,"NEAR_EMPTY_ROW",""),IF($K1941="","MISSING_STATUS",""),IF(AND($K1941="เสร็จสิ้น",$Z1941=""),"DONE_NO_ACTUAL_DATE",""),IF(AND($I1941="Condition-based Maintenance",$AH1941=""),"CBM_NO_MEASUREMENT",""),IF(OR($X1941="",$X1941=0),"INVALID_PERIOD",""),IF(AND($AA1941&lt;&gt;"",$AB1941&lt;&gt;"",$AB1941&lt;$AA1941),"DATE_SEQUENCE_ERROR",""),IF(AND($AB1941&lt;&gt;"",$AB1941&gt;DATE(2030,12,31)),"DATE_OUTLIER",""),IF($C1941="","MISSING_QRCODE",""),IF($J1941="UNKNOWN","UNKNOWN_PM_TYPE",""),IF($L1941="UNKNOWN","UNKNOWN_STATUS",""))</f>
        <v>DATE_OUTLIER</v>
      </c>
      <c r="AQ1941" s="42" t="str">
        <f t="shared" si="154"/>
        <v>NO</v>
      </c>
    </row>
    <row r="1942" spans="1:43" x14ac:dyDescent="0.3">
      <c r="A1942" s="38">
        <f>IF('query (10)'!A1942="","",'query (10)'!A1942)</f>
        <v>2152</v>
      </c>
      <c r="B1942" s="38" t="str">
        <f>IF('query (10)'!B1942="","",'query (10)'!B1942)</f>
        <v/>
      </c>
      <c r="C1942" s="38" t="str">
        <f>TRIM(UPPER('query (10)'!M1942))</f>
        <v>GR-715</v>
      </c>
      <c r="D1942" s="38" t="str">
        <f>TRIM(UPPER(IFERROR(_xlfn.TEXTBEFORE('query (10)'!L1942,"("),'query (10)'!L1942)))</f>
        <v>INNER RING RACEWAY GRINDING MACHINE.</v>
      </c>
      <c r="E1942" s="38" t="str">
        <f>IFERROR(TRIM(UPPER(_xlfn.TEXTBEFORE(_xlfn.TEXTAFTER('query (10)'!L1942,"("),")"))),"")</f>
        <v/>
      </c>
      <c r="F1942" s="38" t="str">
        <f>TRIM('query (10)'!K1942)</f>
        <v>MCB3</v>
      </c>
      <c r="G1942" s="38" t="str">
        <f>IF('query (10)'!J1942="","",'query (10)'!J1942)</f>
        <v>Dresser</v>
      </c>
      <c r="H1942" s="38" t="str">
        <f>TRIM(UPPER('query (10)'!J1942))</f>
        <v>DRESSER</v>
      </c>
      <c r="I1942" s="38" t="str">
        <f>IF('query (10)'!F1942="","",'query (10)'!F1942)</f>
        <v>Time-based Maintenance</v>
      </c>
      <c r="J1942" s="38" t="str">
        <f>IF('query (10)'!F1942="","",IFERROR(INDEX(Cleaning_Rules!$B$14:$B$17,MATCH(TRIM('query (10)'!F1942),Cleaning_Rules!$A$14:$A$17,0)),"UNKNOWN"))</f>
        <v>TBM</v>
      </c>
      <c r="K1942" s="38" t="str">
        <f>IF('query (10)'!G1942="","",'query (10)'!G1942)</f>
        <v>แผนใหม่</v>
      </c>
      <c r="L1942" s="38" t="str">
        <f>IF('query (10)'!G1942="","MISSING",IFERROR(INDEX(Cleaning_Rules!$B$5:$B$10,MATCH(TRIM('query (10)'!G1942),Cleaning_Rules!$A$5:$A$10,0)),"UNKNOWN"))</f>
        <v>NEW_PLAN</v>
      </c>
      <c r="M1942" s="38" t="str">
        <f>IF('query (10)'!I1942="","",'query (10)'!I1942)</f>
        <v>Mechanical</v>
      </c>
      <c r="N1942" s="38" t="str">
        <f>IF('query (10)'!O1942="","",'query (10)'!O1942)</f>
        <v>Part Change</v>
      </c>
      <c r="O1942" s="38" t="str">
        <f>IF('query (10)'!P1942="","",'query (10)'!P1942)</f>
        <v>Medium</v>
      </c>
      <c r="P1942" s="38" t="str">
        <f>IF('query (10)'!N1942="","",'query (10)'!N1942)</f>
        <v>Change pulley dresser unit to cycle pm 3Y.
model
-pulley spindle DWG.4S023097
-pulley motor DWG.4S023078</v>
      </c>
      <c r="Q1942" s="38" t="str">
        <f>TRIM('query (10)'!N1942)</f>
        <v>Change pulley dresser unit to cycle pm 3Y.
model
-pulley spindle DWG.4S023097
-pulley motor DWG.4S023078</v>
      </c>
      <c r="R1942" s="38" t="str">
        <f>TRIM(UPPER('query (10)'!R1942))</f>
        <v/>
      </c>
      <c r="S1942" s="38" t="str">
        <f>TRIM(UPPER('query (10)'!S1942))</f>
        <v/>
      </c>
      <c r="T1942" s="38" t="str">
        <f>IF('query (10)'!Q1942="","",TRIM(UPPER('query (10)'!Q1942)))</f>
        <v/>
      </c>
      <c r="U1942" s="38" t="str">
        <f>IF('query (10)'!T1942="","",'query (10)'!T1942)</f>
        <v/>
      </c>
      <c r="V1942" s="39" t="str">
        <f>IF('query (10)'!T1942="","",IFERROR(VALUE('query (10)'!T1942),""))</f>
        <v/>
      </c>
      <c r="W1942" s="40">
        <f>IF('query (10)'!U1942="","",'query (10)'!U1942)</f>
        <v>0</v>
      </c>
      <c r="X1942" s="39">
        <f>IF('query (10)'!V1942="","",'query (10)'!V1942)</f>
        <v>1080</v>
      </c>
      <c r="Y1942" s="41">
        <f>IF('query (10)'!W1942="","",'query (10)'!W1942)</f>
        <v>46867</v>
      </c>
      <c r="Z1942" s="41" t="str">
        <f>IF('query (10)'!X1942="","",'query (10)'!X1942)</f>
        <v/>
      </c>
      <c r="AA1942" s="41">
        <f>IF('query (10)'!Y1942="","",'query (10)'!Y1942)</f>
        <v>46867</v>
      </c>
      <c r="AB1942" s="41">
        <f>IF('query (10)'!Z1942="","",'query (10)'!Z1942)</f>
        <v>47947</v>
      </c>
      <c r="AC1942" s="38" t="str">
        <f>IF(OR('query (10)'!AA1942="",COUNTIF(Cleaning_Rules!$A$21:$A$26,TRIM('query (10)'!AA1942))&gt;0),"",TRIM('query (10)'!AA1942))</f>
        <v/>
      </c>
      <c r="AD1942" s="38" t="str">
        <f>IF('query (10)'!AB1942="","",TRIM(IFERROR(_xlfn.TEXTBEFORE('query (10)'!AB1942,"("),'query (10)'!AB1942)))</f>
        <v/>
      </c>
      <c r="AE1942" s="38" t="str">
        <f>IFERROR(LOWER(TRIM(_xlfn.TEXTBEFORE(_xlfn.TEXTAFTER('query (10)'!AB1942,"("),")"))),"")</f>
        <v/>
      </c>
      <c r="AF1942" s="38" t="str">
        <f>IF('query (10)'!AD1942="","",TRIM('query (10)'!AD1942))</f>
        <v>เจษฎา ผิวบาง</v>
      </c>
      <c r="AG1942" s="38" t="str">
        <f>IF('query (10)'!AE1942="","",TRIM('query (10)'!AE1942))</f>
        <v>เจษฎา ผิวบาง</v>
      </c>
      <c r="AH1942" s="38" t="str">
        <f>IF('query (10)'!AF1942="","",IFERROR(VALUE('query (10)'!AF1942),""))</f>
        <v/>
      </c>
      <c r="AI1942" s="38" t="str">
        <f>IF('query (10)'!AG1942="","",TRIM('query (10)'!AG1942))</f>
        <v/>
      </c>
      <c r="AJ1942" s="38" t="str">
        <f>IF('query (10)'!AH1942="","",IFERROR(VALUE('query (10)'!AH1942),""))</f>
        <v/>
      </c>
      <c r="AK1942" s="38" t="str">
        <f>IF('query (10)'!AI1942="","",TRIM('query (10)'!AI1942))</f>
        <v/>
      </c>
      <c r="AL1942" s="42">
        <f t="shared" si="150"/>
        <v>2028</v>
      </c>
      <c r="AM1942" s="42" t="str">
        <f t="shared" si="151"/>
        <v>2028-04</v>
      </c>
      <c r="AN1942" s="42" t="str">
        <f t="shared" ca="1" si="152"/>
        <v>ON_SCHEDULE</v>
      </c>
      <c r="AO1942" s="42" t="str">
        <f t="shared" si="153"/>
        <v>GR-715 | INNER RING RACEWAY GRINDING MACHINE. | MCB3 | DRESSER | Time-based Maintenance | Mechanical | Part Change | Medium | Change pulley dresser unit to cycle pm 3Y.
model
-pulley spindle DWG.4S023097
-pulley motor DWG.4S023078 | เจษฎา ผิวบาง</v>
      </c>
      <c r="AP1942" s="42" t="str">
        <f>_xlfn.TEXTJOIN("; ",TRUE,IF(COUNTA('query (10)'!A1942:AK1942)&lt;=6,"NEAR_EMPTY_ROW",""),IF($K1942="","MISSING_STATUS",""),IF(AND($K1942="เสร็จสิ้น",$Z1942=""),"DONE_NO_ACTUAL_DATE",""),IF(AND($I1942="Condition-based Maintenance",$AH1942=""),"CBM_NO_MEASUREMENT",""),IF(OR($X1942="",$X1942=0),"INVALID_PERIOD",""),IF(AND($AA1942&lt;&gt;"",$AB1942&lt;&gt;"",$AB1942&lt;$AA1942),"DATE_SEQUENCE_ERROR",""),IF(AND($AB1942&lt;&gt;"",$AB1942&gt;DATE(2030,12,31)),"DATE_OUTLIER",""),IF($C1942="","MISSING_QRCODE",""),IF($J1942="UNKNOWN","UNKNOWN_PM_TYPE",""),IF($L1942="UNKNOWN","UNKNOWN_STATUS",""))</f>
        <v>DATE_OUTLIER</v>
      </c>
      <c r="AQ1942" s="42" t="str">
        <f t="shared" si="154"/>
        <v>NO</v>
      </c>
    </row>
    <row r="1943" spans="1:43" x14ac:dyDescent="0.3">
      <c r="A1943" s="38">
        <f>IF('query (10)'!A1943="","",'query (10)'!A1943)</f>
        <v>2153</v>
      </c>
      <c r="B1943" s="38" t="str">
        <f>IF('query (10)'!B1943="","",'query (10)'!B1943)</f>
        <v/>
      </c>
      <c r="C1943" s="38" t="str">
        <f>TRIM(UPPER('query (10)'!M1943))</f>
        <v>GR-241</v>
      </c>
      <c r="D1943" s="38" t="str">
        <f>TRIM(UPPER(IFERROR(_xlfn.TEXTBEFORE('query (10)'!L1943,"("),'query (10)'!L1943)))</f>
        <v>OUTER RING RACEWAY GRINDING M/C</v>
      </c>
      <c r="E1943" s="38" t="str">
        <f>IFERROR(TRIM(UPPER(_xlfn.TEXTBEFORE(_xlfn.TEXTAFTER('query (10)'!L1943,"("),")"))),"")</f>
        <v/>
      </c>
      <c r="F1943" s="38" t="str">
        <f>TRIM('query (10)'!K1943)</f>
        <v>WP Grinding1</v>
      </c>
      <c r="G1943" s="38" t="str">
        <f>IF('query (10)'!J1943="","",'query (10)'!J1943)</f>
        <v>Work head</v>
      </c>
      <c r="H1943" s="38" t="str">
        <f>TRIM(UPPER('query (10)'!J1943))</f>
        <v>WORK HEAD</v>
      </c>
      <c r="I1943" s="38" t="str">
        <f>IF('query (10)'!F1943="","",'query (10)'!F1943)</f>
        <v>Time-based Maintenance</v>
      </c>
      <c r="J1943" s="38" t="str">
        <f>IF('query (10)'!F1943="","",IFERROR(INDEX(Cleaning_Rules!$B$14:$B$17,MATCH(TRIM('query (10)'!F1943),Cleaning_Rules!$A$14:$A$17,0)),"UNKNOWN"))</f>
        <v>TBM</v>
      </c>
      <c r="K1943" s="38" t="str">
        <f>IF('query (10)'!G1943="","",'query (10)'!G1943)</f>
        <v>แก้ไขแผน</v>
      </c>
      <c r="L1943" s="38" t="str">
        <f>IF('query (10)'!G1943="","MISSING",IFERROR(INDEX(Cleaning_Rules!$B$5:$B$10,MATCH(TRIM('query (10)'!G1943),Cleaning_Rules!$A$5:$A$10,0)),"UNKNOWN"))</f>
        <v>PLAN_REVISED</v>
      </c>
      <c r="M1943" s="38" t="str">
        <f>IF('query (10)'!I1943="","",'query (10)'!I1943)</f>
        <v>Mechanical</v>
      </c>
      <c r="N1943" s="38" t="str">
        <f>IF('query (10)'!O1943="","",'query (10)'!O1943)</f>
        <v>Part Change</v>
      </c>
      <c r="O1943" s="38" t="str">
        <f>IF('query (10)'!P1943="","",'query (10)'!P1943)</f>
        <v>Medium</v>
      </c>
      <c r="P1943" s="38" t="str">
        <f>IF('query (10)'!N1943="","",'query (10)'!N1943)</f>
        <v>Change belt work head to cycle pm. 
model : 7M-800</v>
      </c>
      <c r="Q1943" s="38" t="str">
        <f>TRIM('query (10)'!N1943)</f>
        <v>Change belt work head to cycle pm. 
model : 7M-800</v>
      </c>
      <c r="R1943" s="38" t="str">
        <f>TRIM(UPPER('query (10)'!R1943))</f>
        <v>BELT</v>
      </c>
      <c r="S1943" s="38" t="str">
        <f>TRIM(UPPER('query (10)'!S1943))</f>
        <v>7M800</v>
      </c>
      <c r="T1943" s="38" t="str">
        <f>IF('query (10)'!Q1943="","",TRIM(UPPER('query (10)'!Q1943)))</f>
        <v/>
      </c>
      <c r="U1943" s="38" t="str">
        <f>IF('query (10)'!T1943="","",'query (10)'!T1943)</f>
        <v/>
      </c>
      <c r="V1943" s="39" t="str">
        <f>IF('query (10)'!T1943="","",IFERROR(VALUE('query (10)'!T1943),""))</f>
        <v/>
      </c>
      <c r="W1943" s="40">
        <f>IF('query (10)'!U1943="","",'query (10)'!U1943)</f>
        <v>0</v>
      </c>
      <c r="X1943" s="39">
        <f>IF('query (10)'!V1943="","",'query (10)'!V1943)</f>
        <v>365</v>
      </c>
      <c r="Y1943" s="41">
        <f>IF('query (10)'!W1943="","",'query (10)'!W1943)</f>
        <v>46262</v>
      </c>
      <c r="Z1943" s="41" t="str">
        <f>IF('query (10)'!X1943="","",'query (10)'!X1943)</f>
        <v/>
      </c>
      <c r="AA1943" s="41">
        <f>IF('query (10)'!Y1943="","",'query (10)'!Y1943)</f>
        <v>46262</v>
      </c>
      <c r="AB1943" s="41">
        <f>IF('query (10)'!Z1943="","",'query (10)'!Z1943)</f>
        <v>46627</v>
      </c>
      <c r="AC1943" s="38" t="str">
        <f>IF(OR('query (10)'!AA1943="",COUNTIF(Cleaning_Rules!$A$21:$A$26,TRIM('query (10)'!AA1943))&gt;0),"",TRIM('query (10)'!AA1943))</f>
        <v/>
      </c>
      <c r="AD1943" s="38" t="str">
        <f>IF('query (10)'!AB1943="","",TRIM(IFERROR(_xlfn.TEXTBEFORE('query (10)'!AB1943,"("),'query (10)'!AB1943)))</f>
        <v/>
      </c>
      <c r="AE1943" s="38" t="str">
        <f>IFERROR(LOWER(TRIM(_xlfn.TEXTBEFORE(_xlfn.TEXTAFTER('query (10)'!AB1943,"("),")"))),"")</f>
        <v/>
      </c>
      <c r="AF1943" s="38" t="str">
        <f>IF('query (10)'!AD1943="","",TRIM('query (10)'!AD1943))</f>
        <v>เจษฎา ผิวบาง</v>
      </c>
      <c r="AG1943" s="38" t="str">
        <f>IF('query (10)'!AE1943="","",TRIM('query (10)'!AE1943))</f>
        <v>เจษฎา ผิวบาง</v>
      </c>
      <c r="AH1943" s="38" t="str">
        <f>IF('query (10)'!AF1943="","",IFERROR(VALUE('query (10)'!AF1943),""))</f>
        <v/>
      </c>
      <c r="AI1943" s="38" t="str">
        <f>IF('query (10)'!AG1943="","",TRIM('query (10)'!AG1943))</f>
        <v/>
      </c>
      <c r="AJ1943" s="38" t="str">
        <f>IF('query (10)'!AH1943="","",IFERROR(VALUE('query (10)'!AH1943),""))</f>
        <v/>
      </c>
      <c r="AK1943" s="38" t="str">
        <f>IF('query (10)'!AI1943="","",TRIM('query (10)'!AI1943))</f>
        <v/>
      </c>
      <c r="AL1943" s="42">
        <f t="shared" si="150"/>
        <v>2026</v>
      </c>
      <c r="AM1943" s="42" t="str">
        <f t="shared" si="151"/>
        <v>2026-08</v>
      </c>
      <c r="AN1943" s="42" t="str">
        <f t="shared" ca="1" si="152"/>
        <v>ON_SCHEDULE</v>
      </c>
      <c r="AO1943" s="42" t="str">
        <f t="shared" si="153"/>
        <v>GR-241 | OUTER RING RACEWAY GRINDING M/C | WP Grinding1 | WORK HEAD | Time-based Maintenance | Mechanical | Part Change | Medium | Change belt work head to cycle pm. 
model : 7M-800 | BELT | 7M800 | เจษฎา ผิวบาง</v>
      </c>
      <c r="AP1943" s="42" t="str">
        <f>_xlfn.TEXTJOIN("; ",TRUE,IF(COUNTA('query (10)'!A1943:AK1943)&lt;=6,"NEAR_EMPTY_ROW",""),IF($K1943="","MISSING_STATUS",""),IF(AND($K1943="เสร็จสิ้น",$Z1943=""),"DONE_NO_ACTUAL_DATE",""),IF(AND($I1943="Condition-based Maintenance",$AH1943=""),"CBM_NO_MEASUREMENT",""),IF(OR($X1943="",$X1943=0),"INVALID_PERIOD",""),IF(AND($AA1943&lt;&gt;"",$AB1943&lt;&gt;"",$AB1943&lt;$AA1943),"DATE_SEQUENCE_ERROR",""),IF(AND($AB1943&lt;&gt;"",$AB1943&gt;DATE(2030,12,31)),"DATE_OUTLIER",""),IF($C1943="","MISSING_QRCODE",""),IF($J1943="UNKNOWN","UNKNOWN_PM_TYPE",""),IF($L1943="UNKNOWN","UNKNOWN_STATUS",""))</f>
        <v/>
      </c>
      <c r="AQ1943" s="42" t="str">
        <f t="shared" si="154"/>
        <v>NO</v>
      </c>
    </row>
    <row r="1944" spans="1:43" x14ac:dyDescent="0.3">
      <c r="A1944" s="38">
        <f>IF('query (10)'!A1944="","",'query (10)'!A1944)</f>
        <v>2154</v>
      </c>
      <c r="B1944" s="38" t="str">
        <f>IF('query (10)'!B1944="","",'query (10)'!B1944)</f>
        <v/>
      </c>
      <c r="C1944" s="38" t="str">
        <f>TRIM(UPPER('query (10)'!M1944))</f>
        <v>GR-416</v>
      </c>
      <c r="D1944" s="38" t="str">
        <f>TRIM(UPPER(IFERROR(_xlfn.TEXTBEFORE('query (10)'!L1944,"("),'query (10)'!L1944)))</f>
        <v>OUTER RING RACEWAY SUPER FINISH GRINDING MACHINE.</v>
      </c>
      <c r="E1944" s="38" t="str">
        <f>IFERROR(TRIM(UPPER(_xlfn.TEXTBEFORE(_xlfn.TEXTAFTER('query (10)'!L1944,"("),")"))),"")</f>
        <v/>
      </c>
      <c r="F1944" s="38" t="str">
        <f>TRIM('query (10)'!K1944)</f>
        <v>WP Grinding2</v>
      </c>
      <c r="G1944" s="38" t="str">
        <f>IF('query (10)'!J1944="","",'query (10)'!J1944)</f>
        <v>Work head</v>
      </c>
      <c r="H1944" s="38" t="str">
        <f>TRIM(UPPER('query (10)'!J1944))</f>
        <v>WORK HEAD</v>
      </c>
      <c r="I1944" s="38" t="str">
        <f>IF('query (10)'!F1944="","",'query (10)'!F1944)</f>
        <v>Time-based Maintenance</v>
      </c>
      <c r="J1944" s="38" t="str">
        <f>IF('query (10)'!F1944="","",IFERROR(INDEX(Cleaning_Rules!$B$14:$B$17,MATCH(TRIM('query (10)'!F1944),Cleaning_Rules!$A$14:$A$17,0)),"UNKNOWN"))</f>
        <v>TBM</v>
      </c>
      <c r="K1944" s="38" t="str">
        <f>IF('query (10)'!G1944="","",'query (10)'!G1944)</f>
        <v>แผนใหม่</v>
      </c>
      <c r="L1944" s="38" t="str">
        <f>IF('query (10)'!G1944="","MISSING",IFERROR(INDEX(Cleaning_Rules!$B$5:$B$10,MATCH(TRIM('query (10)'!G1944),Cleaning_Rules!$A$5:$A$10,0)),"UNKNOWN"))</f>
        <v>NEW_PLAN</v>
      </c>
      <c r="M1944" s="38" t="str">
        <f>IF('query (10)'!I1944="","",'query (10)'!I1944)</f>
        <v>Mechanical</v>
      </c>
      <c r="N1944" s="38" t="str">
        <f>IF('query (10)'!O1944="","",'query (10)'!O1944)</f>
        <v>Part Change</v>
      </c>
      <c r="O1944" s="38" t="str">
        <f>IF('query (10)'!P1944="","",'query (10)'!P1944)</f>
        <v>Medium</v>
      </c>
      <c r="P1944" s="38" t="str">
        <f>IF('query (10)'!N1944="","",'query (10)'!N1944)</f>
        <v>Change belt work head to cycle pm. 
model : 7M-800</v>
      </c>
      <c r="Q1944" s="38" t="str">
        <f>TRIM('query (10)'!N1944)</f>
        <v>Change belt work head to cycle pm. 
model : 7M-800</v>
      </c>
      <c r="R1944" s="38" t="str">
        <f>TRIM(UPPER('query (10)'!R1944))</f>
        <v>BELT</v>
      </c>
      <c r="S1944" s="38" t="str">
        <f>TRIM(UPPER('query (10)'!S1944))</f>
        <v>7M800</v>
      </c>
      <c r="T1944" s="38" t="str">
        <f>IF('query (10)'!Q1944="","",TRIM(UPPER('query (10)'!Q1944)))</f>
        <v/>
      </c>
      <c r="U1944" s="38" t="str">
        <f>IF('query (10)'!T1944="","",'query (10)'!T1944)</f>
        <v/>
      </c>
      <c r="V1944" s="39" t="str">
        <f>IF('query (10)'!T1944="","",IFERROR(VALUE('query (10)'!T1944),""))</f>
        <v/>
      </c>
      <c r="W1944" s="40">
        <f>IF('query (10)'!U1944="","",'query (10)'!U1944)</f>
        <v>0</v>
      </c>
      <c r="X1944" s="39">
        <f>IF('query (10)'!V1944="","",'query (10)'!V1944)</f>
        <v>365</v>
      </c>
      <c r="Y1944" s="41">
        <f>IF('query (10)'!W1944="","",'query (10)'!W1944)</f>
        <v>46262</v>
      </c>
      <c r="Z1944" s="41" t="str">
        <f>IF('query (10)'!X1944="","",'query (10)'!X1944)</f>
        <v/>
      </c>
      <c r="AA1944" s="41">
        <f>IF('query (10)'!Y1944="","",'query (10)'!Y1944)</f>
        <v>46262</v>
      </c>
      <c r="AB1944" s="41">
        <f>IF('query (10)'!Z1944="","",'query (10)'!Z1944)</f>
        <v>46627</v>
      </c>
      <c r="AC1944" s="38" t="str">
        <f>IF(OR('query (10)'!AA1944="",COUNTIF(Cleaning_Rules!$A$21:$A$26,TRIM('query (10)'!AA1944))&gt;0),"",TRIM('query (10)'!AA1944))</f>
        <v/>
      </c>
      <c r="AD1944" s="38" t="str">
        <f>IF('query (10)'!AB1944="","",TRIM(IFERROR(_xlfn.TEXTBEFORE('query (10)'!AB1944,"("),'query (10)'!AB1944)))</f>
        <v/>
      </c>
      <c r="AE1944" s="38" t="str">
        <f>IFERROR(LOWER(TRIM(_xlfn.TEXTBEFORE(_xlfn.TEXTAFTER('query (10)'!AB1944,"("),")"))),"")</f>
        <v/>
      </c>
      <c r="AF1944" s="38" t="str">
        <f>IF('query (10)'!AD1944="","",TRIM('query (10)'!AD1944))</f>
        <v>เจษฎา ผิวบาง</v>
      </c>
      <c r="AG1944" s="38" t="str">
        <f>IF('query (10)'!AE1944="","",TRIM('query (10)'!AE1944))</f>
        <v>เจษฎา ผิวบาง</v>
      </c>
      <c r="AH1944" s="38" t="str">
        <f>IF('query (10)'!AF1944="","",IFERROR(VALUE('query (10)'!AF1944),""))</f>
        <v/>
      </c>
      <c r="AI1944" s="38" t="str">
        <f>IF('query (10)'!AG1944="","",TRIM('query (10)'!AG1944))</f>
        <v/>
      </c>
      <c r="AJ1944" s="38" t="str">
        <f>IF('query (10)'!AH1944="","",IFERROR(VALUE('query (10)'!AH1944),""))</f>
        <v/>
      </c>
      <c r="AK1944" s="38" t="str">
        <f>IF('query (10)'!AI1944="","",TRIM('query (10)'!AI1944))</f>
        <v/>
      </c>
      <c r="AL1944" s="42">
        <f t="shared" si="150"/>
        <v>2026</v>
      </c>
      <c r="AM1944" s="42" t="str">
        <f t="shared" si="151"/>
        <v>2026-08</v>
      </c>
      <c r="AN1944" s="42" t="str">
        <f t="shared" ca="1" si="152"/>
        <v>ON_SCHEDULE</v>
      </c>
      <c r="AO1944" s="42" t="str">
        <f t="shared" si="153"/>
        <v>GR-416 | OUTER RING RACEWAY SUPER FINISH GRINDING MACHINE. | WP Grinding2 | WORK HEAD | Time-based Maintenance | Mechanical | Part Change | Medium | Change belt work head to cycle pm. 
model : 7M-800 | BELT | 7M800 | เจษฎา ผิวบาง</v>
      </c>
      <c r="AP1944" s="42" t="str">
        <f>_xlfn.TEXTJOIN("; ",TRUE,IF(COUNTA('query (10)'!A1944:AK1944)&lt;=6,"NEAR_EMPTY_ROW",""),IF($K1944="","MISSING_STATUS",""),IF(AND($K1944="เสร็จสิ้น",$Z1944=""),"DONE_NO_ACTUAL_DATE",""),IF(AND($I1944="Condition-based Maintenance",$AH1944=""),"CBM_NO_MEASUREMENT",""),IF(OR($X1944="",$X1944=0),"INVALID_PERIOD",""),IF(AND($AA1944&lt;&gt;"",$AB1944&lt;&gt;"",$AB1944&lt;$AA1944),"DATE_SEQUENCE_ERROR",""),IF(AND($AB1944&lt;&gt;"",$AB1944&gt;DATE(2030,12,31)),"DATE_OUTLIER",""),IF($C1944="","MISSING_QRCODE",""),IF($J1944="UNKNOWN","UNKNOWN_PM_TYPE",""),IF($L1944="UNKNOWN","UNKNOWN_STATUS",""))</f>
        <v/>
      </c>
      <c r="AQ1944" s="42" t="str">
        <f t="shared" si="154"/>
        <v>NO</v>
      </c>
    </row>
    <row r="1945" spans="1:43" x14ac:dyDescent="0.3">
      <c r="A1945" s="38">
        <f>IF('query (10)'!A1945="","",'query (10)'!A1945)</f>
        <v>2155</v>
      </c>
      <c r="B1945" s="38">
        <f>IF('query (10)'!B1945="","",'query (10)'!B1945)</f>
        <v>21694</v>
      </c>
      <c r="C1945" s="38" t="str">
        <f>TRIM(UPPER('query (10)'!M1945))</f>
        <v>GR-922</v>
      </c>
      <c r="D1945" s="38" t="str">
        <f>TRIM(UPPER(IFERROR(_xlfn.TEXTBEFORE('query (10)'!L1945,"("),'query (10)'!L1945)))</f>
        <v>OUTER RING RACEWAY GRINDING M/C</v>
      </c>
      <c r="E1945" s="38" t="str">
        <f>IFERROR(TRIM(UPPER(_xlfn.TEXTBEFORE(_xlfn.TEXTAFTER('query (10)'!L1945,"("),")"))),"")</f>
        <v/>
      </c>
      <c r="F1945" s="38" t="str">
        <f>TRIM('query (10)'!K1945)</f>
        <v>WP Grinding3</v>
      </c>
      <c r="G1945" s="38" t="str">
        <f>IF('query (10)'!J1945="","",'query (10)'!J1945)</f>
        <v>Work head</v>
      </c>
      <c r="H1945" s="38" t="str">
        <f>TRIM(UPPER('query (10)'!J1945))</f>
        <v>WORK HEAD</v>
      </c>
      <c r="I1945" s="38" t="str">
        <f>IF('query (10)'!F1945="","",'query (10)'!F1945)</f>
        <v>Time-based Maintenance</v>
      </c>
      <c r="J1945" s="38" t="str">
        <f>IF('query (10)'!F1945="","",IFERROR(INDEX(Cleaning_Rules!$B$14:$B$17,MATCH(TRIM('query (10)'!F1945),Cleaning_Rules!$A$14:$A$17,0)),"UNKNOWN"))</f>
        <v>TBM</v>
      </c>
      <c r="K1945" s="38" t="str">
        <f>IF('query (10)'!G1945="","",'query (10)'!G1945)</f>
        <v>กำลังดำเนินการ</v>
      </c>
      <c r="L1945" s="38" t="str">
        <f>IF('query (10)'!G1945="","MISSING",IFERROR(INDEX(Cleaning_Rules!$B$5:$B$10,MATCH(TRIM('query (10)'!G1945),Cleaning_Rules!$A$5:$A$10,0)),"UNKNOWN"))</f>
        <v>IN_PROGRESS</v>
      </c>
      <c r="M1945" s="38" t="str">
        <f>IF('query (10)'!I1945="","",'query (10)'!I1945)</f>
        <v>Mechanical</v>
      </c>
      <c r="N1945" s="38" t="str">
        <f>IF('query (10)'!O1945="","",'query (10)'!O1945)</f>
        <v>Part Change</v>
      </c>
      <c r="O1945" s="38" t="str">
        <f>IF('query (10)'!P1945="","",'query (10)'!P1945)</f>
        <v>Medium</v>
      </c>
      <c r="P1945" s="38" t="str">
        <f>IF('query (10)'!N1945="","",'query (10)'!N1945)</f>
        <v>Change belt work head to cycle pm. 
model : 7M-800</v>
      </c>
      <c r="Q1945" s="38" t="str">
        <f>TRIM('query (10)'!N1945)</f>
        <v>Change belt work head to cycle pm. 
model : 7M-800</v>
      </c>
      <c r="R1945" s="38" t="str">
        <f>TRIM(UPPER('query (10)'!R1945))</f>
        <v>BELT</v>
      </c>
      <c r="S1945" s="38" t="str">
        <f>TRIM(UPPER('query (10)'!S1945))</f>
        <v>7M800</v>
      </c>
      <c r="T1945" s="38" t="str">
        <f>IF('query (10)'!Q1945="","",TRIM(UPPER('query (10)'!Q1945)))</f>
        <v/>
      </c>
      <c r="U1945" s="38" t="str">
        <f>IF('query (10)'!T1945="","",'query (10)'!T1945)</f>
        <v/>
      </c>
      <c r="V1945" s="39" t="str">
        <f>IF('query (10)'!T1945="","",IFERROR(VALUE('query (10)'!T1945),""))</f>
        <v/>
      </c>
      <c r="W1945" s="40">
        <f>IF('query (10)'!U1945="","",'query (10)'!U1945)</f>
        <v>0</v>
      </c>
      <c r="X1945" s="39">
        <f>IF('query (10)'!V1945="","",'query (10)'!V1945)</f>
        <v>365</v>
      </c>
      <c r="Y1945" s="41">
        <f>IF('query (10)'!W1945="","",'query (10)'!W1945)</f>
        <v>46142</v>
      </c>
      <c r="Z1945" s="41" t="str">
        <f>IF('query (10)'!X1945="","",'query (10)'!X1945)</f>
        <v/>
      </c>
      <c r="AA1945" s="41">
        <f>IF('query (10)'!Y1945="","",'query (10)'!Y1945)</f>
        <v>46142</v>
      </c>
      <c r="AB1945" s="41">
        <f>IF('query (10)'!Z1945="","",'query (10)'!Z1945)</f>
        <v>46507</v>
      </c>
      <c r="AC1945" s="38" t="str">
        <f>IF(OR('query (10)'!AA1945="",COUNTIF(Cleaning_Rules!$A$21:$A$26,TRIM('query (10)'!AA1945))&gt;0),"",TRIM('query (10)'!AA1945))</f>
        <v/>
      </c>
      <c r="AD1945" s="38" t="str">
        <f>IF('query (10)'!AB1945="","",TRIM(IFERROR(_xlfn.TEXTBEFORE('query (10)'!AB1945,"("),'query (10)'!AB1945)))</f>
        <v>เริ่มซ่อมงาน PM แล้ว รับผิดชอบโดย CHETSADA PHIWBANG</v>
      </c>
      <c r="AE1945" s="38" t="str">
        <f>IFERROR(LOWER(TRIM(_xlfn.TEXTBEFORE(_xlfn.TEXTAFTER('query (10)'!AB1945,"("),")"))),"")</f>
        <v>chetsada@nsk.com</v>
      </c>
      <c r="AF1945" s="38" t="str">
        <f>IF('query (10)'!AD1945="","",TRIM('query (10)'!AD1945))</f>
        <v>เจษฎา ผิวบาง</v>
      </c>
      <c r="AG1945" s="38" t="str">
        <f>IF('query (10)'!AE1945="","",TRIM('query (10)'!AE1945))</f>
        <v>เจษฎา ผิวบาง</v>
      </c>
      <c r="AH1945" s="38" t="str">
        <f>IF('query (10)'!AF1945="","",IFERROR(VALUE('query (10)'!AF1945),""))</f>
        <v/>
      </c>
      <c r="AI1945" s="38" t="str">
        <f>IF('query (10)'!AG1945="","",TRIM('query (10)'!AG1945))</f>
        <v/>
      </c>
      <c r="AJ1945" s="38" t="str">
        <f>IF('query (10)'!AH1945="","",IFERROR(VALUE('query (10)'!AH1945),""))</f>
        <v/>
      </c>
      <c r="AK1945" s="38" t="str">
        <f>IF('query (10)'!AI1945="","",TRIM('query (10)'!AI1945))</f>
        <v/>
      </c>
      <c r="AL1945" s="42">
        <f t="shared" si="150"/>
        <v>2026</v>
      </c>
      <c r="AM1945" s="42" t="str">
        <f t="shared" si="151"/>
        <v>2026-04</v>
      </c>
      <c r="AN1945" s="42" t="str">
        <f t="shared" ca="1" si="152"/>
        <v>ON_SCHEDULE</v>
      </c>
      <c r="AO1945" s="42" t="str">
        <f t="shared" si="153"/>
        <v>GR-922 | OUTER RING RACEWAY GRINDING M/C | WP Grinding3 | WORK HEAD | Time-based Maintenance | Mechanical | Part Change | Medium | Change belt work head to cycle pm. 
model : 7M-800 | BELT | 7M800 | เริ่มซ่อมงาน PM แล้ว รับผิดชอบโดย CHETSADA PHIWBANG | เจษฎา ผิวบาง</v>
      </c>
      <c r="AP1945" s="42" t="str">
        <f>_xlfn.TEXTJOIN("; ",TRUE,IF(COUNTA('query (10)'!A1945:AK1945)&lt;=6,"NEAR_EMPTY_ROW",""),IF($K1945="","MISSING_STATUS",""),IF(AND($K1945="เสร็จสิ้น",$Z1945=""),"DONE_NO_ACTUAL_DATE",""),IF(AND($I1945="Condition-based Maintenance",$AH1945=""),"CBM_NO_MEASUREMENT",""),IF(OR($X1945="",$X1945=0),"INVALID_PERIOD",""),IF(AND($AA1945&lt;&gt;"",$AB1945&lt;&gt;"",$AB1945&lt;$AA1945),"DATE_SEQUENCE_ERROR",""),IF(AND($AB1945&lt;&gt;"",$AB1945&gt;DATE(2030,12,31)),"DATE_OUTLIER",""),IF($C1945="","MISSING_QRCODE",""),IF($J1945="UNKNOWN","UNKNOWN_PM_TYPE",""),IF($L1945="UNKNOWN","UNKNOWN_STATUS",""))</f>
        <v/>
      </c>
      <c r="AQ1945" s="42" t="str">
        <f t="shared" si="154"/>
        <v>NO</v>
      </c>
    </row>
    <row r="1946" spans="1:43" x14ac:dyDescent="0.3">
      <c r="A1946" s="38">
        <f>IF('query (10)'!A1946="","",'query (10)'!A1946)</f>
        <v>2156</v>
      </c>
      <c r="B1946" s="38" t="str">
        <f>IF('query (10)'!B1946="","",'query (10)'!B1946)</f>
        <v/>
      </c>
      <c r="C1946" s="38" t="str">
        <f>TRIM(UPPER('query (10)'!M1946))</f>
        <v>GR-241</v>
      </c>
      <c r="D1946" s="38" t="str">
        <f>TRIM(UPPER(IFERROR(_xlfn.TEXTBEFORE('query (10)'!L1946,"("),'query (10)'!L1946)))</f>
        <v>OUTER RING RACEWAY GRINDING M/C</v>
      </c>
      <c r="E1946" s="38" t="str">
        <f>IFERROR(TRIM(UPPER(_xlfn.TEXTBEFORE(_xlfn.TEXTAFTER('query (10)'!L1946,"("),")"))),"")</f>
        <v/>
      </c>
      <c r="F1946" s="38" t="str">
        <f>TRIM('query (10)'!K1946)</f>
        <v>WP Grinding1</v>
      </c>
      <c r="G1946" s="38" t="str">
        <f>IF('query (10)'!J1946="","",'query (10)'!J1946)</f>
        <v>Work head</v>
      </c>
      <c r="H1946" s="38" t="str">
        <f>TRIM(UPPER('query (10)'!J1946))</f>
        <v>WORK HEAD</v>
      </c>
      <c r="I1946" s="38" t="str">
        <f>IF('query (10)'!F1946="","",'query (10)'!F1946)</f>
        <v>Time-based Maintenance</v>
      </c>
      <c r="J1946" s="38" t="str">
        <f>IF('query (10)'!F1946="","",IFERROR(INDEX(Cleaning_Rules!$B$14:$B$17,MATCH(TRIM('query (10)'!F1946),Cleaning_Rules!$A$14:$A$17,0)),"UNKNOWN"))</f>
        <v>TBM</v>
      </c>
      <c r="K1946" s="38" t="str">
        <f>IF('query (10)'!G1946="","",'query (10)'!G1946)</f>
        <v>แก้ไขแผน</v>
      </c>
      <c r="L1946" s="38" t="str">
        <f>IF('query (10)'!G1946="","MISSING",IFERROR(INDEX(Cleaning_Rules!$B$5:$B$10,MATCH(TRIM('query (10)'!G1946),Cleaning_Rules!$A$5:$A$10,0)),"UNKNOWN"))</f>
        <v>PLAN_REVISED</v>
      </c>
      <c r="M1946" s="38" t="str">
        <f>IF('query (10)'!I1946="","",'query (10)'!I1946)</f>
        <v>Mechanical</v>
      </c>
      <c r="N1946" s="38" t="str">
        <f>IF('query (10)'!O1946="","",'query (10)'!O1946)</f>
        <v>Part Change</v>
      </c>
      <c r="O1946" s="38" t="str">
        <f>IF('query (10)'!P1946="","",'query (10)'!P1946)</f>
        <v>Medium</v>
      </c>
      <c r="P1946" s="38" t="str">
        <f>IF('query (10)'!N1946="","",'query (10)'!N1946)</f>
        <v>Change pulley motor work head to cycle pm 3Y.
model : 
- DWG.4S025159
- DWG.4S025160
Note. วัดขนาดหน้างานเพราะเเต่ละเครื่องจักรมีขนาดไม่เท่ากัน</v>
      </c>
      <c r="Q1946" s="38" t="str">
        <f>TRIM('query (10)'!N1946)</f>
        <v>Change pulley motor work head to cycle pm 3Y.
model : 
- DWG.4S025159
- DWG.4S025160
Note. วัดขนาดหน้างานเพราะเเต่ละเครื่องจักรมีขนาดไม่เท่ากัน</v>
      </c>
      <c r="R1946" s="38" t="str">
        <f>TRIM(UPPER('query (10)'!R1946))</f>
        <v/>
      </c>
      <c r="S1946" s="38" t="str">
        <f>TRIM(UPPER('query (10)'!S1946))</f>
        <v/>
      </c>
      <c r="T1946" s="38" t="str">
        <f>IF('query (10)'!Q1946="","",TRIM(UPPER('query (10)'!Q1946)))</f>
        <v/>
      </c>
      <c r="U1946" s="38" t="str">
        <f>IF('query (10)'!T1946="","",'query (10)'!T1946)</f>
        <v/>
      </c>
      <c r="V1946" s="39" t="str">
        <f>IF('query (10)'!T1946="","",IFERROR(VALUE('query (10)'!T1946),""))</f>
        <v/>
      </c>
      <c r="W1946" s="40">
        <f>IF('query (10)'!U1946="","",'query (10)'!U1946)</f>
        <v>0</v>
      </c>
      <c r="X1946" s="39">
        <f>IF('query (10)'!V1946="","",'query (10)'!V1946)</f>
        <v>1080</v>
      </c>
      <c r="Y1946" s="41">
        <f>IF('query (10)'!W1946="","",'query (10)'!W1946)</f>
        <v>46871</v>
      </c>
      <c r="Z1946" s="41" t="str">
        <f>IF('query (10)'!X1946="","",'query (10)'!X1946)</f>
        <v/>
      </c>
      <c r="AA1946" s="41">
        <f>IF('query (10)'!Y1946="","",'query (10)'!Y1946)</f>
        <v>46871</v>
      </c>
      <c r="AB1946" s="41">
        <f>IF('query (10)'!Z1946="","",'query (10)'!Z1946)</f>
        <v>47951</v>
      </c>
      <c r="AC1946" s="38" t="str">
        <f>IF(OR('query (10)'!AA1946="",COUNTIF(Cleaning_Rules!$A$21:$A$26,TRIM('query (10)'!AA1946))&gt;0),"",TRIM('query (10)'!AA1946))</f>
        <v/>
      </c>
      <c r="AD1946" s="38" t="str">
        <f>IF('query (10)'!AB1946="","",TRIM(IFERROR(_xlfn.TEXTBEFORE('query (10)'!AB1946,"("),'query (10)'!AB1946)))</f>
        <v/>
      </c>
      <c r="AE1946" s="38" t="str">
        <f>IFERROR(LOWER(TRIM(_xlfn.TEXTBEFORE(_xlfn.TEXTAFTER('query (10)'!AB1946,"("),")"))),"")</f>
        <v/>
      </c>
      <c r="AF1946" s="38" t="str">
        <f>IF('query (10)'!AD1946="","",TRIM('query (10)'!AD1946))</f>
        <v>เจษฎา ผิวบาง</v>
      </c>
      <c r="AG1946" s="38" t="str">
        <f>IF('query (10)'!AE1946="","",TRIM('query (10)'!AE1946))</f>
        <v>เจษฎา ผิวบาง</v>
      </c>
      <c r="AH1946" s="38" t="str">
        <f>IF('query (10)'!AF1946="","",IFERROR(VALUE('query (10)'!AF1946),""))</f>
        <v/>
      </c>
      <c r="AI1946" s="38" t="str">
        <f>IF('query (10)'!AG1946="","",TRIM('query (10)'!AG1946))</f>
        <v/>
      </c>
      <c r="AJ1946" s="38" t="str">
        <f>IF('query (10)'!AH1946="","",IFERROR(VALUE('query (10)'!AH1946),""))</f>
        <v/>
      </c>
      <c r="AK1946" s="38" t="str">
        <f>IF('query (10)'!AI1946="","",TRIM('query (10)'!AI1946))</f>
        <v/>
      </c>
      <c r="AL1946" s="42">
        <f t="shared" si="150"/>
        <v>2028</v>
      </c>
      <c r="AM1946" s="42" t="str">
        <f t="shared" si="151"/>
        <v>2028-04</v>
      </c>
      <c r="AN1946" s="42" t="str">
        <f t="shared" ca="1" si="152"/>
        <v>ON_SCHEDULE</v>
      </c>
      <c r="AO1946" s="42" t="str">
        <f t="shared" si="153"/>
        <v>GR-241 | OUTER RING RACEWAY GRINDING M/C | WP Grinding1 | WORK HEAD | Time-based Maintenance | Mechanical | Part Change | Medium | Change pulley motor work head to cycle pm 3Y.
model : 
- DWG.4S025159
- DWG.4S025160
Note. วัดขนาดหน้างานเพราะเเต่ละเครื่องจักรมีขนาดไม่เท่ากัน | เจษฎา ผิวบาง</v>
      </c>
      <c r="AP1946" s="42" t="str">
        <f>_xlfn.TEXTJOIN("; ",TRUE,IF(COUNTA('query (10)'!A1946:AK1946)&lt;=6,"NEAR_EMPTY_ROW",""),IF($K1946="","MISSING_STATUS",""),IF(AND($K1946="เสร็จสิ้น",$Z1946=""),"DONE_NO_ACTUAL_DATE",""),IF(AND($I1946="Condition-based Maintenance",$AH1946=""),"CBM_NO_MEASUREMENT",""),IF(OR($X1946="",$X1946=0),"INVALID_PERIOD",""),IF(AND($AA1946&lt;&gt;"",$AB1946&lt;&gt;"",$AB1946&lt;$AA1946),"DATE_SEQUENCE_ERROR",""),IF(AND($AB1946&lt;&gt;"",$AB1946&gt;DATE(2030,12,31)),"DATE_OUTLIER",""),IF($C1946="","MISSING_QRCODE",""),IF($J1946="UNKNOWN","UNKNOWN_PM_TYPE",""),IF($L1946="UNKNOWN","UNKNOWN_STATUS",""))</f>
        <v>DATE_OUTLIER</v>
      </c>
      <c r="AQ1946" s="42" t="str">
        <f t="shared" si="154"/>
        <v>NO</v>
      </c>
    </row>
    <row r="1947" spans="1:43" x14ac:dyDescent="0.3">
      <c r="A1947" s="38">
        <f>IF('query (10)'!A1947="","",'query (10)'!A1947)</f>
        <v>2157</v>
      </c>
      <c r="B1947" s="38" t="str">
        <f>IF('query (10)'!B1947="","",'query (10)'!B1947)</f>
        <v/>
      </c>
      <c r="C1947" s="38" t="str">
        <f>TRIM(UPPER('query (10)'!M1947))</f>
        <v>GR-423</v>
      </c>
      <c r="D1947" s="38" t="str">
        <f>TRIM(UPPER(IFERROR(_xlfn.TEXTBEFORE('query (10)'!L1947,"("),'query (10)'!L1947)))</f>
        <v>OUTER RING RACEWAY GRINDING MACHINE.</v>
      </c>
      <c r="E1947" s="38" t="str">
        <f>IFERROR(TRIM(UPPER(_xlfn.TEXTBEFORE(_xlfn.TEXTAFTER('query (10)'!L1947,"("),")"))),"")</f>
        <v/>
      </c>
      <c r="F1947" s="38" t="str">
        <f>TRIM('query (10)'!K1947)</f>
        <v>WP Grinding2</v>
      </c>
      <c r="G1947" s="38" t="str">
        <f>IF('query (10)'!J1947="","",'query (10)'!J1947)</f>
        <v>Work head</v>
      </c>
      <c r="H1947" s="38" t="str">
        <f>TRIM(UPPER('query (10)'!J1947))</f>
        <v>WORK HEAD</v>
      </c>
      <c r="I1947" s="38" t="str">
        <f>IF('query (10)'!F1947="","",'query (10)'!F1947)</f>
        <v>Time-based Maintenance</v>
      </c>
      <c r="J1947" s="38" t="str">
        <f>IF('query (10)'!F1947="","",IFERROR(INDEX(Cleaning_Rules!$B$14:$B$17,MATCH(TRIM('query (10)'!F1947),Cleaning_Rules!$A$14:$A$17,0)),"UNKNOWN"))</f>
        <v>TBM</v>
      </c>
      <c r="K1947" s="38" t="str">
        <f>IF('query (10)'!G1947="","",'query (10)'!G1947)</f>
        <v>แผนใหม่</v>
      </c>
      <c r="L1947" s="38" t="str">
        <f>IF('query (10)'!G1947="","MISSING",IFERROR(INDEX(Cleaning_Rules!$B$5:$B$10,MATCH(TRIM('query (10)'!G1947),Cleaning_Rules!$A$5:$A$10,0)),"UNKNOWN"))</f>
        <v>NEW_PLAN</v>
      </c>
      <c r="M1947" s="38" t="str">
        <f>IF('query (10)'!I1947="","",'query (10)'!I1947)</f>
        <v>Mechanical</v>
      </c>
      <c r="N1947" s="38" t="str">
        <f>IF('query (10)'!O1947="","",'query (10)'!O1947)</f>
        <v>Part Change</v>
      </c>
      <c r="O1947" s="38" t="str">
        <f>IF('query (10)'!P1947="","",'query (10)'!P1947)</f>
        <v>Medium</v>
      </c>
      <c r="P1947" s="38" t="str">
        <f>IF('query (10)'!N1947="","",'query (10)'!N1947)</f>
        <v>Change pulley motor work head to cycle pm 3Y.
model : 
- DWG.4S025159
- DWG.4S025160
Note. วัดขนาดหน้างานเพราะเเต่ละเครื่องจักรมีขนาดไม่เท่ากัน</v>
      </c>
      <c r="Q1947" s="38" t="str">
        <f>TRIM('query (10)'!N1947)</f>
        <v>Change pulley motor work head to cycle pm 3Y.
model : 
- DWG.4S025159
- DWG.4S025160
Note. วัดขนาดหน้างานเพราะเเต่ละเครื่องจักรมีขนาดไม่เท่ากัน</v>
      </c>
      <c r="R1947" s="38" t="str">
        <f>TRIM(UPPER('query (10)'!R1947))</f>
        <v/>
      </c>
      <c r="S1947" s="38" t="str">
        <f>TRIM(UPPER('query (10)'!S1947))</f>
        <v/>
      </c>
      <c r="T1947" s="38" t="str">
        <f>IF('query (10)'!Q1947="","",TRIM(UPPER('query (10)'!Q1947)))</f>
        <v/>
      </c>
      <c r="U1947" s="38" t="str">
        <f>IF('query (10)'!T1947="","",'query (10)'!T1947)</f>
        <v/>
      </c>
      <c r="V1947" s="39" t="str">
        <f>IF('query (10)'!T1947="","",IFERROR(VALUE('query (10)'!T1947),""))</f>
        <v/>
      </c>
      <c r="W1947" s="40">
        <f>IF('query (10)'!U1947="","",'query (10)'!U1947)</f>
        <v>0</v>
      </c>
      <c r="X1947" s="39">
        <f>IF('query (10)'!V1947="","",'query (10)'!V1947)</f>
        <v>1080</v>
      </c>
      <c r="Y1947" s="41">
        <f>IF('query (10)'!W1947="","",'query (10)'!W1947)</f>
        <v>46871</v>
      </c>
      <c r="Z1947" s="41" t="str">
        <f>IF('query (10)'!X1947="","",'query (10)'!X1947)</f>
        <v/>
      </c>
      <c r="AA1947" s="41">
        <f>IF('query (10)'!Y1947="","",'query (10)'!Y1947)</f>
        <v>46871</v>
      </c>
      <c r="AB1947" s="41">
        <f>IF('query (10)'!Z1947="","",'query (10)'!Z1947)</f>
        <v>47951</v>
      </c>
      <c r="AC1947" s="38" t="str">
        <f>IF(OR('query (10)'!AA1947="",COUNTIF(Cleaning_Rules!$A$21:$A$26,TRIM('query (10)'!AA1947))&gt;0),"",TRIM('query (10)'!AA1947))</f>
        <v/>
      </c>
      <c r="AD1947" s="38" t="str">
        <f>IF('query (10)'!AB1947="","",TRIM(IFERROR(_xlfn.TEXTBEFORE('query (10)'!AB1947,"("),'query (10)'!AB1947)))</f>
        <v/>
      </c>
      <c r="AE1947" s="38" t="str">
        <f>IFERROR(LOWER(TRIM(_xlfn.TEXTBEFORE(_xlfn.TEXTAFTER('query (10)'!AB1947,"("),")"))),"")</f>
        <v/>
      </c>
      <c r="AF1947" s="38" t="str">
        <f>IF('query (10)'!AD1947="","",TRIM('query (10)'!AD1947))</f>
        <v>เจษฎา ผิวบาง</v>
      </c>
      <c r="AG1947" s="38" t="str">
        <f>IF('query (10)'!AE1947="","",TRIM('query (10)'!AE1947))</f>
        <v>เจษฎา ผิวบาง</v>
      </c>
      <c r="AH1947" s="38" t="str">
        <f>IF('query (10)'!AF1947="","",IFERROR(VALUE('query (10)'!AF1947),""))</f>
        <v/>
      </c>
      <c r="AI1947" s="38" t="str">
        <f>IF('query (10)'!AG1947="","",TRIM('query (10)'!AG1947))</f>
        <v/>
      </c>
      <c r="AJ1947" s="38" t="str">
        <f>IF('query (10)'!AH1947="","",IFERROR(VALUE('query (10)'!AH1947),""))</f>
        <v/>
      </c>
      <c r="AK1947" s="38" t="str">
        <f>IF('query (10)'!AI1947="","",TRIM('query (10)'!AI1947))</f>
        <v/>
      </c>
      <c r="AL1947" s="42">
        <f t="shared" si="150"/>
        <v>2028</v>
      </c>
      <c r="AM1947" s="42" t="str">
        <f t="shared" si="151"/>
        <v>2028-04</v>
      </c>
      <c r="AN1947" s="42" t="str">
        <f t="shared" ca="1" si="152"/>
        <v>ON_SCHEDULE</v>
      </c>
      <c r="AO1947" s="42" t="str">
        <f t="shared" si="153"/>
        <v>GR-423 | OUTER RING RACEWAY GRINDING MACHINE. | WP Grinding2 | WORK HEAD | Time-based Maintenance | Mechanical | Part Change | Medium | Change pulley motor work head to cycle pm 3Y.
model : 
- DWG.4S025159
- DWG.4S025160
Note. วัดขนาดหน้างานเพราะเเต่ละเครื่องจักรมีขนาดไม่เท่ากัน | เจษฎา ผิวบาง</v>
      </c>
      <c r="AP1947" s="42" t="str">
        <f>_xlfn.TEXTJOIN("; ",TRUE,IF(COUNTA('query (10)'!A1947:AK1947)&lt;=6,"NEAR_EMPTY_ROW",""),IF($K1947="","MISSING_STATUS",""),IF(AND($K1947="เสร็จสิ้น",$Z1947=""),"DONE_NO_ACTUAL_DATE",""),IF(AND($I1947="Condition-based Maintenance",$AH1947=""),"CBM_NO_MEASUREMENT",""),IF(OR($X1947="",$X1947=0),"INVALID_PERIOD",""),IF(AND($AA1947&lt;&gt;"",$AB1947&lt;&gt;"",$AB1947&lt;$AA1947),"DATE_SEQUENCE_ERROR",""),IF(AND($AB1947&lt;&gt;"",$AB1947&gt;DATE(2030,12,31)),"DATE_OUTLIER",""),IF($C1947="","MISSING_QRCODE",""),IF($J1947="UNKNOWN","UNKNOWN_PM_TYPE",""),IF($L1947="UNKNOWN","UNKNOWN_STATUS",""))</f>
        <v>DATE_OUTLIER</v>
      </c>
      <c r="AQ1947" s="42" t="str">
        <f t="shared" si="154"/>
        <v>NO</v>
      </c>
    </row>
    <row r="1948" spans="1:43" x14ac:dyDescent="0.3">
      <c r="A1948" s="38">
        <f>IF('query (10)'!A1948="","",'query (10)'!A1948)</f>
        <v>2158</v>
      </c>
      <c r="B1948" s="38" t="str">
        <f>IF('query (10)'!B1948="","",'query (10)'!B1948)</f>
        <v/>
      </c>
      <c r="C1948" s="38" t="str">
        <f>TRIM(UPPER('query (10)'!M1948))</f>
        <v>GR-922</v>
      </c>
      <c r="D1948" s="38" t="str">
        <f>TRIM(UPPER(IFERROR(_xlfn.TEXTBEFORE('query (10)'!L1948,"("),'query (10)'!L1948)))</f>
        <v>OUTER RING RACEWAY GRINDING M/C</v>
      </c>
      <c r="E1948" s="38" t="str">
        <f>IFERROR(TRIM(UPPER(_xlfn.TEXTBEFORE(_xlfn.TEXTAFTER('query (10)'!L1948,"("),")"))),"")</f>
        <v/>
      </c>
      <c r="F1948" s="38" t="str">
        <f>TRIM('query (10)'!K1948)</f>
        <v>WP Grinding3</v>
      </c>
      <c r="G1948" s="38" t="str">
        <f>IF('query (10)'!J1948="","",'query (10)'!J1948)</f>
        <v>Work head</v>
      </c>
      <c r="H1948" s="38" t="str">
        <f>TRIM(UPPER('query (10)'!J1948))</f>
        <v>WORK HEAD</v>
      </c>
      <c r="I1948" s="38" t="str">
        <f>IF('query (10)'!F1948="","",'query (10)'!F1948)</f>
        <v>Time-based Maintenance</v>
      </c>
      <c r="J1948" s="38" t="str">
        <f>IF('query (10)'!F1948="","",IFERROR(INDEX(Cleaning_Rules!$B$14:$B$17,MATCH(TRIM('query (10)'!F1948),Cleaning_Rules!$A$14:$A$17,0)),"UNKNOWN"))</f>
        <v>TBM</v>
      </c>
      <c r="K1948" s="38" t="str">
        <f>IF('query (10)'!G1948="","",'query (10)'!G1948)</f>
        <v>แผนใหม่</v>
      </c>
      <c r="L1948" s="38" t="str">
        <f>IF('query (10)'!G1948="","MISSING",IFERROR(INDEX(Cleaning_Rules!$B$5:$B$10,MATCH(TRIM('query (10)'!G1948),Cleaning_Rules!$A$5:$A$10,0)),"UNKNOWN"))</f>
        <v>NEW_PLAN</v>
      </c>
      <c r="M1948" s="38" t="str">
        <f>IF('query (10)'!I1948="","",'query (10)'!I1948)</f>
        <v>Mechanical</v>
      </c>
      <c r="N1948" s="38" t="str">
        <f>IF('query (10)'!O1948="","",'query (10)'!O1948)</f>
        <v>Part Change</v>
      </c>
      <c r="O1948" s="38" t="str">
        <f>IF('query (10)'!P1948="","",'query (10)'!P1948)</f>
        <v>Medium</v>
      </c>
      <c r="P1948" s="38" t="str">
        <f>IF('query (10)'!N1948="","",'query (10)'!N1948)</f>
        <v>Change pulley motor work head to cycle pm 3Y.
model : 
- DWG.4S025159
- DWG.4S025160
Note. วัดขนาดหน้างานเพราะเเต่ละเครื่องจักรมีขนาดไม่เท่ากัน</v>
      </c>
      <c r="Q1948" s="38" t="str">
        <f>TRIM('query (10)'!N1948)</f>
        <v>Change pulley motor work head to cycle pm 3Y.
model : 
- DWG.4S025159
- DWG.4S025160
Note. วัดขนาดหน้างานเพราะเเต่ละเครื่องจักรมีขนาดไม่เท่ากัน</v>
      </c>
      <c r="R1948" s="38" t="str">
        <f>TRIM(UPPER('query (10)'!R1948))</f>
        <v/>
      </c>
      <c r="S1948" s="38" t="str">
        <f>TRIM(UPPER('query (10)'!S1948))</f>
        <v/>
      </c>
      <c r="T1948" s="38" t="str">
        <f>IF('query (10)'!Q1948="","",TRIM(UPPER('query (10)'!Q1948)))</f>
        <v/>
      </c>
      <c r="U1948" s="38" t="str">
        <f>IF('query (10)'!T1948="","",'query (10)'!T1948)</f>
        <v/>
      </c>
      <c r="V1948" s="39" t="str">
        <f>IF('query (10)'!T1948="","",IFERROR(VALUE('query (10)'!T1948),""))</f>
        <v/>
      </c>
      <c r="W1948" s="40">
        <f>IF('query (10)'!U1948="","",'query (10)'!U1948)</f>
        <v>0</v>
      </c>
      <c r="X1948" s="39">
        <f>IF('query (10)'!V1948="","",'query (10)'!V1948)</f>
        <v>1080</v>
      </c>
      <c r="Y1948" s="41">
        <f>IF('query (10)'!W1948="","",'query (10)'!W1948)</f>
        <v>46871</v>
      </c>
      <c r="Z1948" s="41" t="str">
        <f>IF('query (10)'!X1948="","",'query (10)'!X1948)</f>
        <v/>
      </c>
      <c r="AA1948" s="41">
        <f>IF('query (10)'!Y1948="","",'query (10)'!Y1948)</f>
        <v>46871</v>
      </c>
      <c r="AB1948" s="41">
        <f>IF('query (10)'!Z1948="","",'query (10)'!Z1948)</f>
        <v>47951</v>
      </c>
      <c r="AC1948" s="38" t="str">
        <f>IF(OR('query (10)'!AA1948="",COUNTIF(Cleaning_Rules!$A$21:$A$26,TRIM('query (10)'!AA1948))&gt;0),"",TRIM('query (10)'!AA1948))</f>
        <v/>
      </c>
      <c r="AD1948" s="38" t="str">
        <f>IF('query (10)'!AB1948="","",TRIM(IFERROR(_xlfn.TEXTBEFORE('query (10)'!AB1948,"("),'query (10)'!AB1948)))</f>
        <v/>
      </c>
      <c r="AE1948" s="38" t="str">
        <f>IFERROR(LOWER(TRIM(_xlfn.TEXTBEFORE(_xlfn.TEXTAFTER('query (10)'!AB1948,"("),")"))),"")</f>
        <v/>
      </c>
      <c r="AF1948" s="38" t="str">
        <f>IF('query (10)'!AD1948="","",TRIM('query (10)'!AD1948))</f>
        <v>เจษฎา ผิวบาง</v>
      </c>
      <c r="AG1948" s="38" t="str">
        <f>IF('query (10)'!AE1948="","",TRIM('query (10)'!AE1948))</f>
        <v>เจษฎา ผิวบาง</v>
      </c>
      <c r="AH1948" s="38" t="str">
        <f>IF('query (10)'!AF1948="","",IFERROR(VALUE('query (10)'!AF1948),""))</f>
        <v/>
      </c>
      <c r="AI1948" s="38" t="str">
        <f>IF('query (10)'!AG1948="","",TRIM('query (10)'!AG1948))</f>
        <v/>
      </c>
      <c r="AJ1948" s="38" t="str">
        <f>IF('query (10)'!AH1948="","",IFERROR(VALUE('query (10)'!AH1948),""))</f>
        <v/>
      </c>
      <c r="AK1948" s="38" t="str">
        <f>IF('query (10)'!AI1948="","",TRIM('query (10)'!AI1948))</f>
        <v/>
      </c>
      <c r="AL1948" s="42">
        <f t="shared" si="150"/>
        <v>2028</v>
      </c>
      <c r="AM1948" s="42" t="str">
        <f t="shared" si="151"/>
        <v>2028-04</v>
      </c>
      <c r="AN1948" s="42" t="str">
        <f t="shared" ca="1" si="152"/>
        <v>ON_SCHEDULE</v>
      </c>
      <c r="AO1948" s="42" t="str">
        <f t="shared" si="153"/>
        <v>GR-922 | OUTER RING RACEWAY GRINDING M/C | WP Grinding3 | WORK HEAD | Time-based Maintenance | Mechanical | Part Change | Medium | Change pulley motor work head to cycle pm 3Y.
model : 
- DWG.4S025159
- DWG.4S025160
Note. วัดขนาดหน้างานเพราะเเต่ละเครื่องจักรมีขนาดไม่เท่ากัน | เจษฎา ผิวบาง</v>
      </c>
      <c r="AP1948" s="42" t="str">
        <f>_xlfn.TEXTJOIN("; ",TRUE,IF(COUNTA('query (10)'!A1948:AK1948)&lt;=6,"NEAR_EMPTY_ROW",""),IF($K1948="","MISSING_STATUS",""),IF(AND($K1948="เสร็จสิ้น",$Z1948=""),"DONE_NO_ACTUAL_DATE",""),IF(AND($I1948="Condition-based Maintenance",$AH1948=""),"CBM_NO_MEASUREMENT",""),IF(OR($X1948="",$X1948=0),"INVALID_PERIOD",""),IF(AND($AA1948&lt;&gt;"",$AB1948&lt;&gt;"",$AB1948&lt;$AA1948),"DATE_SEQUENCE_ERROR",""),IF(AND($AB1948&lt;&gt;"",$AB1948&gt;DATE(2030,12,31)),"DATE_OUTLIER",""),IF($C1948="","MISSING_QRCODE",""),IF($J1948="UNKNOWN","UNKNOWN_PM_TYPE",""),IF($L1948="UNKNOWN","UNKNOWN_STATUS",""))</f>
        <v>DATE_OUTLIER</v>
      </c>
      <c r="AQ1948" s="42" t="str">
        <f t="shared" si="154"/>
        <v>NO</v>
      </c>
    </row>
    <row r="1949" spans="1:43" x14ac:dyDescent="0.3">
      <c r="A1949" s="38">
        <f>IF('query (10)'!A1949="","",'query (10)'!A1949)</f>
        <v>2159</v>
      </c>
      <c r="B1949" s="38">
        <f>IF('query (10)'!B1949="","",'query (10)'!B1949)</f>
        <v>19444</v>
      </c>
      <c r="C1949" s="38" t="str">
        <f>TRIM(UPPER('query (10)'!M1949))</f>
        <v>WA-137</v>
      </c>
      <c r="D1949" s="38" t="str">
        <f>TRIM(UPPER(IFERROR(_xlfn.TEXTBEFORE('query (10)'!L1949,"("),'query (10)'!L1949)))</f>
        <v>ROUGH WASHING MACHINE.</v>
      </c>
      <c r="E1949" s="38" t="str">
        <f>IFERROR(TRIM(UPPER(_xlfn.TEXTBEFORE(_xlfn.TEXTAFTER('query (10)'!L1949,"("),")"))),"")</f>
        <v/>
      </c>
      <c r="F1949" s="38" t="str">
        <f>TRIM('query (10)'!K1949)</f>
        <v>MCB1</v>
      </c>
      <c r="G1949" s="38" t="str">
        <f>IF('query (10)'!J1949="","",'query (10)'!J1949)</f>
        <v>Air Cylinder</v>
      </c>
      <c r="H1949" s="38" t="str">
        <f>TRIM(UPPER('query (10)'!J1949))</f>
        <v>AIR CYLINDER</v>
      </c>
      <c r="I1949" s="38" t="str">
        <f>IF('query (10)'!F1949="","",'query (10)'!F1949)</f>
        <v>Time-based Maintenance</v>
      </c>
      <c r="J1949" s="38" t="str">
        <f>IF('query (10)'!F1949="","",IFERROR(INDEX(Cleaning_Rules!$B$14:$B$17,MATCH(TRIM('query (10)'!F1949),Cleaning_Rules!$A$14:$A$17,0)),"UNKNOWN"))</f>
        <v>TBM</v>
      </c>
      <c r="K1949" s="38" t="str">
        <f>IF('query (10)'!G1949="","",'query (10)'!G1949)</f>
        <v>เสร็จสิ้น</v>
      </c>
      <c r="L1949" s="38" t="str">
        <f>IF('query (10)'!G1949="","MISSING",IFERROR(INDEX(Cleaning_Rules!$B$5:$B$10,MATCH(TRIM('query (10)'!G1949),Cleaning_Rules!$A$5:$A$10,0)),"UNKNOWN"))</f>
        <v>COMPLETED</v>
      </c>
      <c r="M1949" s="38" t="str">
        <f>IF('query (10)'!I1949="","",'query (10)'!I1949)</f>
        <v>Mechanical</v>
      </c>
      <c r="N1949" s="38" t="str">
        <f>IF('query (10)'!O1949="","",'query (10)'!O1949)</f>
        <v>Part Change</v>
      </c>
      <c r="O1949" s="38" t="str">
        <f>IF('query (10)'!P1949="","",'query (10)'!P1949)</f>
        <v>Medium</v>
      </c>
      <c r="P1949" s="38" t="str">
        <f>IF('query (10)'!N1949="","",'query (10)'!N1949)</f>
        <v>Change seal kit air cylinder nozzle grease U-D to cycle pm 3Y. 
Model : CDBA2F50 (CG1N50-PS)</v>
      </c>
      <c r="Q1949" s="38" t="str">
        <f>TRIM('query (10)'!N1949)</f>
        <v>Change seal kit air cylinder nozzle grease U-D to cycle pm 3Y. 
Model : CDBA2F50 (CG1N50-PS)</v>
      </c>
      <c r="R1949" s="38" t="str">
        <f>TRIM(UPPER('query (10)'!R1949))</f>
        <v/>
      </c>
      <c r="S1949" s="38" t="str">
        <f>TRIM(UPPER('query (10)'!S1949))</f>
        <v/>
      </c>
      <c r="T1949" s="38" t="str">
        <f>IF('query (10)'!Q1949="","",TRIM(UPPER('query (10)'!Q1949)))</f>
        <v/>
      </c>
      <c r="U1949" s="38" t="str">
        <f>IF('query (10)'!T1949="","",'query (10)'!T1949)</f>
        <v/>
      </c>
      <c r="V1949" s="39" t="str">
        <f>IF('query (10)'!T1949="","",IFERROR(VALUE('query (10)'!T1949),""))</f>
        <v/>
      </c>
      <c r="W1949" s="40">
        <f>IF('query (10)'!U1949="","",'query (10)'!U1949)</f>
        <v>0</v>
      </c>
      <c r="X1949" s="39">
        <f>IF('query (10)'!V1949="","",'query (10)'!V1949)</f>
        <v>1080</v>
      </c>
      <c r="Y1949" s="41">
        <f>IF('query (10)'!W1949="","",'query (10)'!W1949)</f>
        <v>46107</v>
      </c>
      <c r="Z1949" s="41">
        <f>IF('query (10)'!X1949="","",'query (10)'!X1949)</f>
        <v>46112</v>
      </c>
      <c r="AA1949" s="41">
        <f>IF('query (10)'!Y1949="","",'query (10)'!Y1949)</f>
        <v>46112</v>
      </c>
      <c r="AB1949" s="41">
        <f>IF('query (10)'!Z1949="","",'query (10)'!Z1949)</f>
        <v>47192</v>
      </c>
      <c r="AC1949" s="38" t="str">
        <f>IF(OR('query (10)'!AA1949="",COUNTIF(Cleaning_Rules!$A$21:$A$26,TRIM('query (10)'!AA1949))&gt;0),"",TRIM('query (10)'!AA1949))</f>
        <v/>
      </c>
      <c r="AD1949" s="38" t="str">
        <f>IF('query (10)'!AB1949="","",TRIM(IFERROR(_xlfn.TEXTBEFORE('query (10)'!AB1949,"("),'query (10)'!AB1949)))</f>
        <v>เริ่มซ่อมงาน PM แล้ว รับผิดชอบโดย CHETSADA PHIWBANG</v>
      </c>
      <c r="AE1949" s="38" t="str">
        <f>IFERROR(LOWER(TRIM(_xlfn.TEXTBEFORE(_xlfn.TEXTAFTER('query (10)'!AB1949,"("),")"))),"")</f>
        <v>chetsada@nsk.com</v>
      </c>
      <c r="AF1949" s="38" t="str">
        <f>IF('query (10)'!AD1949="","",TRIM('query (10)'!AD1949))</f>
        <v>เจษฎา ผิวบาง</v>
      </c>
      <c r="AG1949" s="38" t="str">
        <f>IF('query (10)'!AE1949="","",TRIM('query (10)'!AE1949))</f>
        <v>เจษฎา ผิวบาง</v>
      </c>
      <c r="AH1949" s="38" t="str">
        <f>IF('query (10)'!AF1949="","",IFERROR(VALUE('query (10)'!AF1949),""))</f>
        <v/>
      </c>
      <c r="AI1949" s="38" t="str">
        <f>IF('query (10)'!AG1949="","",TRIM('query (10)'!AG1949))</f>
        <v/>
      </c>
      <c r="AJ1949" s="38" t="str">
        <f>IF('query (10)'!AH1949="","",IFERROR(VALUE('query (10)'!AH1949),""))</f>
        <v/>
      </c>
      <c r="AK1949" s="38" t="str">
        <f>IF('query (10)'!AI1949="","",TRIM('query (10)'!AI1949))</f>
        <v/>
      </c>
      <c r="AL1949" s="42">
        <f t="shared" si="150"/>
        <v>2026</v>
      </c>
      <c r="AM1949" s="42" t="str">
        <f t="shared" si="151"/>
        <v>2026-03</v>
      </c>
      <c r="AN1949" s="42" t="str">
        <f t="shared" ca="1" si="152"/>
        <v/>
      </c>
      <c r="AO1949" s="42" t="str">
        <f t="shared" si="153"/>
        <v>WA-137 | ROUGH WASHING MACHINE. | MCB1 | AIR CYLINDER | Time-based Maintenance | Mechanical | Part Change | Medium | Change seal kit air cylinder nozzle grease U-D to cycle pm 3Y. 
Model : CDBA2F50 (CG1N50-PS) | เริ่มซ่อมงาน PM แล้ว รับผิดชอบโดย CHETSADA PHIWBANG | เจษฎา ผิวบาง</v>
      </c>
      <c r="AP1949" s="42" t="str">
        <f>_xlfn.TEXTJOIN("; ",TRUE,IF(COUNTA('query (10)'!A1949:AK1949)&lt;=6,"NEAR_EMPTY_ROW",""),IF($K1949="","MISSING_STATUS",""),IF(AND($K1949="เสร็จสิ้น",$Z1949=""),"DONE_NO_ACTUAL_DATE",""),IF(AND($I1949="Condition-based Maintenance",$AH1949=""),"CBM_NO_MEASUREMENT",""),IF(OR($X1949="",$X1949=0),"INVALID_PERIOD",""),IF(AND($AA1949&lt;&gt;"",$AB1949&lt;&gt;"",$AB1949&lt;$AA1949),"DATE_SEQUENCE_ERROR",""),IF(AND($AB1949&lt;&gt;"",$AB1949&gt;DATE(2030,12,31)),"DATE_OUTLIER",""),IF($C1949="","MISSING_QRCODE",""),IF($J1949="UNKNOWN","UNKNOWN_PM_TYPE",""),IF($L1949="UNKNOWN","UNKNOWN_STATUS",""))</f>
        <v/>
      </c>
      <c r="AQ1949" s="42" t="str">
        <f t="shared" si="154"/>
        <v>NO</v>
      </c>
    </row>
    <row r="1950" spans="1:43" x14ac:dyDescent="0.3">
      <c r="A1950" s="38">
        <f>IF('query (10)'!A1950="","",'query (10)'!A1950)</f>
        <v>2161</v>
      </c>
      <c r="B1950" s="38">
        <f>IF('query (10)'!B1950="","",'query (10)'!B1950)</f>
        <v>20417</v>
      </c>
      <c r="C1950" s="38" t="str">
        <f>TRIM(UPPER('query (10)'!M1950))</f>
        <v>WA-688</v>
      </c>
      <c r="D1950" s="38" t="str">
        <f>TRIM(UPPER(IFERROR(_xlfn.TEXTBEFORE('query (10)'!L1950,"("),'query (10)'!L1950)))</f>
        <v>ROUGH WASHING MACHINE.</v>
      </c>
      <c r="E1950" s="38" t="str">
        <f>IFERROR(TRIM(UPPER(_xlfn.TEXTBEFORE(_xlfn.TEXTAFTER('query (10)'!L1950,"("),")"))),"")</f>
        <v/>
      </c>
      <c r="F1950" s="38" t="str">
        <f>TRIM('query (10)'!K1950)</f>
        <v>MCB3</v>
      </c>
      <c r="G1950" s="38" t="str">
        <f>IF('query (10)'!J1950="","",'query (10)'!J1950)</f>
        <v>Air Cylinder</v>
      </c>
      <c r="H1950" s="38" t="str">
        <f>TRIM(UPPER('query (10)'!J1950))</f>
        <v>AIR CYLINDER</v>
      </c>
      <c r="I1950" s="38" t="str">
        <f>IF('query (10)'!F1950="","",'query (10)'!F1950)</f>
        <v>Time-based Maintenance</v>
      </c>
      <c r="J1950" s="38" t="str">
        <f>IF('query (10)'!F1950="","",IFERROR(INDEX(Cleaning_Rules!$B$14:$B$17,MATCH(TRIM('query (10)'!F1950),Cleaning_Rules!$A$14:$A$17,0)),"UNKNOWN"))</f>
        <v>TBM</v>
      </c>
      <c r="K1950" s="38" t="str">
        <f>IF('query (10)'!G1950="","",'query (10)'!G1950)</f>
        <v>เสร็จสิ้น</v>
      </c>
      <c r="L1950" s="38" t="str">
        <f>IF('query (10)'!G1950="","MISSING",IFERROR(INDEX(Cleaning_Rules!$B$5:$B$10,MATCH(TRIM('query (10)'!G1950),Cleaning_Rules!$A$5:$A$10,0)),"UNKNOWN"))</f>
        <v>COMPLETED</v>
      </c>
      <c r="M1950" s="38" t="str">
        <f>IF('query (10)'!I1950="","",'query (10)'!I1950)</f>
        <v>Mechanical</v>
      </c>
      <c r="N1950" s="38" t="str">
        <f>IF('query (10)'!O1950="","",'query (10)'!O1950)</f>
        <v>Part Change</v>
      </c>
      <c r="O1950" s="38" t="str">
        <f>IF('query (10)'!P1950="","",'query (10)'!P1950)</f>
        <v>Medium</v>
      </c>
      <c r="P1950" s="38" t="str">
        <f>IF('query (10)'!N1950="","",'query (10)'!N1950)</f>
        <v>Change seal kit air cylinder nozzle grease U-D to cycle pm 3Y. 
Model : CDBA2F50 (CG1N50-PS)</v>
      </c>
      <c r="Q1950" s="38" t="str">
        <f>TRIM('query (10)'!N1950)</f>
        <v>Change seal kit air cylinder nozzle grease U-D to cycle pm 3Y. 
Model : CDBA2F50 (CG1N50-PS)</v>
      </c>
      <c r="R1950" s="38" t="str">
        <f>TRIM(UPPER('query (10)'!R1950))</f>
        <v/>
      </c>
      <c r="S1950" s="38" t="str">
        <f>TRIM(UPPER('query (10)'!S1950))</f>
        <v/>
      </c>
      <c r="T1950" s="38" t="str">
        <f>IF('query (10)'!Q1950="","",TRIM(UPPER('query (10)'!Q1950)))</f>
        <v/>
      </c>
      <c r="U1950" s="38" t="str">
        <f>IF('query (10)'!T1950="","",'query (10)'!T1950)</f>
        <v/>
      </c>
      <c r="V1950" s="39" t="str">
        <f>IF('query (10)'!T1950="","",IFERROR(VALUE('query (10)'!T1950),""))</f>
        <v/>
      </c>
      <c r="W1950" s="40">
        <f>IF('query (10)'!U1950="","",'query (10)'!U1950)</f>
        <v>0</v>
      </c>
      <c r="X1950" s="39">
        <f>IF('query (10)'!V1950="","",'query (10)'!V1950)</f>
        <v>1080</v>
      </c>
      <c r="Y1950" s="41">
        <f>IF('query (10)'!W1950="","",'query (10)'!W1950)</f>
        <v>46140</v>
      </c>
      <c r="Z1950" s="41">
        <f>IF('query (10)'!X1950="","",'query (10)'!X1950)</f>
        <v>46154</v>
      </c>
      <c r="AA1950" s="41">
        <f>IF('query (10)'!Y1950="","",'query (10)'!Y1950)</f>
        <v>46154</v>
      </c>
      <c r="AB1950" s="41">
        <f>IF('query (10)'!Z1950="","",'query (10)'!Z1950)</f>
        <v>47234</v>
      </c>
      <c r="AC1950" s="38" t="str">
        <f>IF(OR('query (10)'!AA1950="",COUNTIF(Cleaning_Rules!$A$21:$A$26,TRIM('query (10)'!AA1950))&gt;0),"",TRIM('query (10)'!AA1950))</f>
        <v/>
      </c>
      <c r="AD1950" s="38" t="str">
        <f>IF('query (10)'!AB1950="","",TRIM(IFERROR(_xlfn.TEXTBEFORE('query (10)'!AB1950,"("),'query (10)'!AB1950)))</f>
        <v>เริ่มซ่อมงาน PM แล้ว รับผิดชอบโดย CHETSADA PHIWBANG</v>
      </c>
      <c r="AE1950" s="38" t="str">
        <f>IFERROR(LOWER(TRIM(_xlfn.TEXTBEFORE(_xlfn.TEXTAFTER('query (10)'!AB1950,"("),")"))),"")</f>
        <v>chetsada@nsk.com</v>
      </c>
      <c r="AF1950" s="38" t="str">
        <f>IF('query (10)'!AD1950="","",TRIM('query (10)'!AD1950))</f>
        <v>เจษฎา ผิวบาง</v>
      </c>
      <c r="AG1950" s="38" t="str">
        <f>IF('query (10)'!AE1950="","",TRIM('query (10)'!AE1950))</f>
        <v>เจษฎา ผิวบาง</v>
      </c>
      <c r="AH1950" s="38" t="str">
        <f>IF('query (10)'!AF1950="","",IFERROR(VALUE('query (10)'!AF1950),""))</f>
        <v/>
      </c>
      <c r="AI1950" s="38" t="str">
        <f>IF('query (10)'!AG1950="","",TRIM('query (10)'!AG1950))</f>
        <v/>
      </c>
      <c r="AJ1950" s="38" t="str">
        <f>IF('query (10)'!AH1950="","",IFERROR(VALUE('query (10)'!AH1950),""))</f>
        <v/>
      </c>
      <c r="AK1950" s="38" t="str">
        <f>IF('query (10)'!AI1950="","",TRIM('query (10)'!AI1950))</f>
        <v/>
      </c>
      <c r="AL1950" s="42">
        <f t="shared" si="150"/>
        <v>2026</v>
      </c>
      <c r="AM1950" s="42" t="str">
        <f t="shared" si="151"/>
        <v>2026-04</v>
      </c>
      <c r="AN1950" s="42" t="str">
        <f t="shared" ca="1" si="152"/>
        <v/>
      </c>
      <c r="AO1950" s="42" t="str">
        <f t="shared" si="153"/>
        <v>WA-688 | ROUGH WASHING MACHINE. | MCB3 | AIR CYLINDER | Time-based Maintenance | Mechanical | Part Change | Medium | Change seal kit air cylinder nozzle grease U-D to cycle pm 3Y. 
Model : CDBA2F50 (CG1N50-PS) | เริ่มซ่อมงาน PM แล้ว รับผิดชอบโดย CHETSADA PHIWBANG | เจษฎา ผิวบาง</v>
      </c>
      <c r="AP1950" s="42" t="str">
        <f>_xlfn.TEXTJOIN("; ",TRUE,IF(COUNTA('query (10)'!A1950:AK1950)&lt;=6,"NEAR_EMPTY_ROW",""),IF($K1950="","MISSING_STATUS",""),IF(AND($K1950="เสร็จสิ้น",$Z1950=""),"DONE_NO_ACTUAL_DATE",""),IF(AND($I1950="Condition-based Maintenance",$AH1950=""),"CBM_NO_MEASUREMENT",""),IF(OR($X1950="",$X1950=0),"INVALID_PERIOD",""),IF(AND($AA1950&lt;&gt;"",$AB1950&lt;&gt;"",$AB1950&lt;$AA1950),"DATE_SEQUENCE_ERROR",""),IF(AND($AB1950&lt;&gt;"",$AB1950&gt;DATE(2030,12,31)),"DATE_OUTLIER",""),IF($C1950="","MISSING_QRCODE",""),IF($J1950="UNKNOWN","UNKNOWN_PM_TYPE",""),IF($L1950="UNKNOWN","UNKNOWN_STATUS",""))</f>
        <v/>
      </c>
      <c r="AQ1950" s="42" t="str">
        <f t="shared" si="154"/>
        <v>NO</v>
      </c>
    </row>
    <row r="1951" spans="1:43" x14ac:dyDescent="0.3">
      <c r="A1951" s="38">
        <f>IF('query (10)'!A1951="","",'query (10)'!A1951)</f>
        <v>2162</v>
      </c>
      <c r="B1951" s="38">
        <f>IF('query (10)'!B1951="","",'query (10)'!B1951)</f>
        <v>20349</v>
      </c>
      <c r="C1951" s="38" t="str">
        <f>TRIM(UPPER('query (10)'!M1951))</f>
        <v>CH-294</v>
      </c>
      <c r="D1951" s="38" t="str">
        <f>TRIM(UPPER(IFERROR(_xlfn.TEXTBEFORE('query (10)'!L1951,"("),'query (10)'!L1951)))</f>
        <v>AXIAL CLEARANCE MEASUREMENT MACHINE.</v>
      </c>
      <c r="E1951" s="38" t="str">
        <f>IFERROR(TRIM(UPPER(_xlfn.TEXTBEFORE(_xlfn.TEXTAFTER('query (10)'!L1951,"("),")"))),"")</f>
        <v/>
      </c>
      <c r="F1951" s="38" t="str">
        <f>TRIM('query (10)'!K1951)</f>
        <v>MCB2</v>
      </c>
      <c r="G1951" s="38" t="str">
        <f>IF('query (10)'!J1951="","",'query (10)'!J1951)</f>
        <v>Air Cylinder</v>
      </c>
      <c r="H1951" s="38" t="str">
        <f>TRIM(UPPER('query (10)'!J1951))</f>
        <v>AIR CYLINDER</v>
      </c>
      <c r="I1951" s="38" t="str">
        <f>IF('query (10)'!F1951="","",'query (10)'!F1951)</f>
        <v>Time-based Maintenance</v>
      </c>
      <c r="J1951" s="38" t="str">
        <f>IF('query (10)'!F1951="","",IFERROR(INDEX(Cleaning_Rules!$B$14:$B$17,MATCH(TRIM('query (10)'!F1951),Cleaning_Rules!$A$14:$A$17,0)),"UNKNOWN"))</f>
        <v>TBM</v>
      </c>
      <c r="K1951" s="38" t="str">
        <f>IF('query (10)'!G1951="","",'query (10)'!G1951)</f>
        <v>เสร็จสิ้น</v>
      </c>
      <c r="L1951" s="38" t="str">
        <f>IF('query (10)'!G1951="","MISSING",IFERROR(INDEX(Cleaning_Rules!$B$5:$B$10,MATCH(TRIM('query (10)'!G1951),Cleaning_Rules!$A$5:$A$10,0)),"UNKNOWN"))</f>
        <v>COMPLETED</v>
      </c>
      <c r="M1951" s="38" t="str">
        <f>IF('query (10)'!I1951="","",'query (10)'!I1951)</f>
        <v>Mechanical</v>
      </c>
      <c r="N1951" s="38" t="str">
        <f>IF('query (10)'!O1951="","",'query (10)'!O1951)</f>
        <v>Part Change</v>
      </c>
      <c r="O1951" s="38" t="str">
        <f>IF('query (10)'!P1951="","",'query (10)'!P1951)</f>
        <v>Medium</v>
      </c>
      <c r="P1951" s="38" t="str">
        <f>IF('query (10)'!N1951="","",'query (10)'!N1951)</f>
        <v>Change seal kit air cylinder nozzle grease U-D to cycle pm 3Y. 
Model : CDBA2F50 (CG1N50-PS)</v>
      </c>
      <c r="Q1951" s="38" t="str">
        <f>TRIM('query (10)'!N1951)</f>
        <v>Change seal kit air cylinder nozzle grease U-D to cycle pm 3Y. 
Model : CDBA2F50 (CG1N50-PS)</v>
      </c>
      <c r="R1951" s="38" t="str">
        <f>TRIM(UPPER('query (10)'!R1951))</f>
        <v>AIR CYLINDER</v>
      </c>
      <c r="S1951" s="38" t="str">
        <f>TRIM(UPPER('query (10)'!S1951))</f>
        <v>CDBA2F50-150-HL</v>
      </c>
      <c r="T1951" s="38" t="str">
        <f>IF('query (10)'!Q1951="","",TRIM(UPPER('query (10)'!Q1951)))</f>
        <v/>
      </c>
      <c r="U1951" s="38" t="str">
        <f>IF('query (10)'!T1951="","",'query (10)'!T1951)</f>
        <v/>
      </c>
      <c r="V1951" s="39" t="str">
        <f>IF('query (10)'!T1951="","",IFERROR(VALUE('query (10)'!T1951),""))</f>
        <v/>
      </c>
      <c r="W1951" s="40">
        <f>IF('query (10)'!U1951="","",'query (10)'!U1951)</f>
        <v>0</v>
      </c>
      <c r="X1951" s="39">
        <f>IF('query (10)'!V1951="","",'query (10)'!V1951)</f>
        <v>1080</v>
      </c>
      <c r="Y1951" s="41">
        <f>IF('query (10)'!W1951="","",'query (10)'!W1951)</f>
        <v>46107</v>
      </c>
      <c r="Z1951" s="41">
        <f>IF('query (10)'!X1951="","",'query (10)'!X1951)</f>
        <v>46146</v>
      </c>
      <c r="AA1951" s="41">
        <f>IF('query (10)'!Y1951="","",'query (10)'!Y1951)</f>
        <v>46146</v>
      </c>
      <c r="AB1951" s="41">
        <f>IF('query (10)'!Z1951="","",'query (10)'!Z1951)</f>
        <v>47226</v>
      </c>
      <c r="AC1951" s="38" t="str">
        <f>IF(OR('query (10)'!AA1951="",COUNTIF(Cleaning_Rules!$A$21:$A$26,TRIM('query (10)'!AA1951))&gt;0),"",TRIM('query (10)'!AA1951))</f>
        <v/>
      </c>
      <c r="AD1951" s="38" t="str">
        <f>IF('query (10)'!AB1951="","",TRIM(IFERROR(_xlfn.TEXTBEFORE('query (10)'!AB1951,"("),'query (10)'!AB1951)))</f>
        <v>เริ่มซ่อมงาน PM แล้ว รับผิดชอบโดย CHETSADA PHIWBANG</v>
      </c>
      <c r="AE1951" s="38" t="str">
        <f>IFERROR(LOWER(TRIM(_xlfn.TEXTBEFORE(_xlfn.TEXTAFTER('query (10)'!AB1951,"("),")"))),"")</f>
        <v>chetsada@nsk.com</v>
      </c>
      <c r="AF1951" s="38" t="str">
        <f>IF('query (10)'!AD1951="","",TRIM('query (10)'!AD1951))</f>
        <v>เจษฎา ผิวบาง</v>
      </c>
      <c r="AG1951" s="38" t="str">
        <f>IF('query (10)'!AE1951="","",TRIM('query (10)'!AE1951))</f>
        <v>เจษฎา ผิวบาง</v>
      </c>
      <c r="AH1951" s="38" t="str">
        <f>IF('query (10)'!AF1951="","",IFERROR(VALUE('query (10)'!AF1951),""))</f>
        <v/>
      </c>
      <c r="AI1951" s="38" t="str">
        <f>IF('query (10)'!AG1951="","",TRIM('query (10)'!AG1951))</f>
        <v/>
      </c>
      <c r="AJ1951" s="38" t="str">
        <f>IF('query (10)'!AH1951="","",IFERROR(VALUE('query (10)'!AH1951),""))</f>
        <v/>
      </c>
      <c r="AK1951" s="38" t="str">
        <f>IF('query (10)'!AI1951="","",TRIM('query (10)'!AI1951))</f>
        <v/>
      </c>
      <c r="AL1951" s="42">
        <f t="shared" si="150"/>
        <v>2026</v>
      </c>
      <c r="AM1951" s="42" t="str">
        <f t="shared" si="151"/>
        <v>2026-03</v>
      </c>
      <c r="AN1951" s="42" t="str">
        <f t="shared" ca="1" si="152"/>
        <v/>
      </c>
      <c r="AO1951" s="42" t="str">
        <f t="shared" si="153"/>
        <v>CH-294 | AXIAL CLEARANCE MEASUREMENT MACHINE. | MCB2 | AIR CYLINDER | Time-based Maintenance | Mechanical | Part Change | Medium | Change seal kit air cylinder nozzle grease U-D to cycle pm 3Y. 
Model : CDBA2F50 (CG1N50-PS) | AIR CYLINDER | CDBA2F50-150-HL | เริ่มซ่อมงาน PM แล้ว รับผิดชอบโดย CHETSADA PHIWBANG | เจษฎา ผิวบาง</v>
      </c>
      <c r="AP1951" s="42" t="str">
        <f>_xlfn.TEXTJOIN("; ",TRUE,IF(COUNTA('query (10)'!A1951:AK1951)&lt;=6,"NEAR_EMPTY_ROW",""),IF($K1951="","MISSING_STATUS",""),IF(AND($K1951="เสร็จสิ้น",$Z1951=""),"DONE_NO_ACTUAL_DATE",""),IF(AND($I1951="Condition-based Maintenance",$AH1951=""),"CBM_NO_MEASUREMENT",""),IF(OR($X1951="",$X1951=0),"INVALID_PERIOD",""),IF(AND($AA1951&lt;&gt;"",$AB1951&lt;&gt;"",$AB1951&lt;$AA1951),"DATE_SEQUENCE_ERROR",""),IF(AND($AB1951&lt;&gt;"",$AB1951&gt;DATE(2030,12,31)),"DATE_OUTLIER",""),IF($C1951="","MISSING_QRCODE",""),IF($J1951="UNKNOWN","UNKNOWN_PM_TYPE",""),IF($L1951="UNKNOWN","UNKNOWN_STATUS",""))</f>
        <v/>
      </c>
      <c r="AQ1951" s="42" t="str">
        <f t="shared" si="154"/>
        <v>NO</v>
      </c>
    </row>
    <row r="1952" spans="1:43" x14ac:dyDescent="0.3">
      <c r="A1952" s="38">
        <f>IF('query (10)'!A1952="","",'query (10)'!A1952)</f>
        <v>2163</v>
      </c>
      <c r="B1952" s="38">
        <f>IF('query (10)'!B1952="","",'query (10)'!B1952)</f>
        <v>20350</v>
      </c>
      <c r="C1952" s="38" t="str">
        <f>TRIM(UPPER('query (10)'!M1952))</f>
        <v>WA-295</v>
      </c>
      <c r="D1952" s="38" t="str">
        <f>TRIM(UPPER(IFERROR(_xlfn.TEXTBEFORE('query (10)'!L1952,"("),'query (10)'!L1952)))</f>
        <v>FINISH WASH EQUIPMENT MACHINE.</v>
      </c>
      <c r="E1952" s="38" t="str">
        <f>IFERROR(TRIM(UPPER(_xlfn.TEXTBEFORE(_xlfn.TEXTAFTER('query (10)'!L1952,"("),")"))),"")</f>
        <v/>
      </c>
      <c r="F1952" s="38" t="str">
        <f>TRIM('query (10)'!K1952)</f>
        <v>MCB2</v>
      </c>
      <c r="G1952" s="38" t="str">
        <f>IF('query (10)'!J1952="","",'query (10)'!J1952)</f>
        <v>Air Cylinder</v>
      </c>
      <c r="H1952" s="38" t="str">
        <f>TRIM(UPPER('query (10)'!J1952))</f>
        <v>AIR CYLINDER</v>
      </c>
      <c r="I1952" s="38" t="str">
        <f>IF('query (10)'!F1952="","",'query (10)'!F1952)</f>
        <v>Time-based Maintenance</v>
      </c>
      <c r="J1952" s="38" t="str">
        <f>IF('query (10)'!F1952="","",IFERROR(INDEX(Cleaning_Rules!$B$14:$B$17,MATCH(TRIM('query (10)'!F1952),Cleaning_Rules!$A$14:$A$17,0)),"UNKNOWN"))</f>
        <v>TBM</v>
      </c>
      <c r="K1952" s="38" t="str">
        <f>IF('query (10)'!G1952="","",'query (10)'!G1952)</f>
        <v>เสร็จสิ้น</v>
      </c>
      <c r="L1952" s="38" t="str">
        <f>IF('query (10)'!G1952="","MISSING",IFERROR(INDEX(Cleaning_Rules!$B$5:$B$10,MATCH(TRIM('query (10)'!G1952),Cleaning_Rules!$A$5:$A$10,0)),"UNKNOWN"))</f>
        <v>COMPLETED</v>
      </c>
      <c r="M1952" s="38" t="str">
        <f>IF('query (10)'!I1952="","",'query (10)'!I1952)</f>
        <v>Mechanical</v>
      </c>
      <c r="N1952" s="38" t="str">
        <f>IF('query (10)'!O1952="","",'query (10)'!O1952)</f>
        <v>Part Change</v>
      </c>
      <c r="O1952" s="38" t="str">
        <f>IF('query (10)'!P1952="","",'query (10)'!P1952)</f>
        <v>Medium</v>
      </c>
      <c r="P1952" s="38" t="str">
        <f>IF('query (10)'!N1952="","",'query (10)'!N1952)</f>
        <v>Change seal kit air cylinder nozzle grease U-D to cycle pm 3Y. 
Model : CDBA2F50 (CG1N50-PS)</v>
      </c>
      <c r="Q1952" s="38" t="str">
        <f>TRIM('query (10)'!N1952)</f>
        <v>Change seal kit air cylinder nozzle grease U-D to cycle pm 3Y. 
Model : CDBA2F50 (CG1N50-PS)</v>
      </c>
      <c r="R1952" s="38" t="str">
        <f>TRIM(UPPER('query (10)'!R1952))</f>
        <v>AIR CYLINDER</v>
      </c>
      <c r="S1952" s="38" t="str">
        <f>TRIM(UPPER('query (10)'!S1952))</f>
        <v>CDBA2F50-150-HL</v>
      </c>
      <c r="T1952" s="38" t="str">
        <f>IF('query (10)'!Q1952="","",TRIM(UPPER('query (10)'!Q1952)))</f>
        <v/>
      </c>
      <c r="U1952" s="38" t="str">
        <f>IF('query (10)'!T1952="","",'query (10)'!T1952)</f>
        <v/>
      </c>
      <c r="V1952" s="39" t="str">
        <f>IF('query (10)'!T1952="","",IFERROR(VALUE('query (10)'!T1952),""))</f>
        <v/>
      </c>
      <c r="W1952" s="40">
        <f>IF('query (10)'!U1952="","",'query (10)'!U1952)</f>
        <v>0</v>
      </c>
      <c r="X1952" s="39">
        <f>IF('query (10)'!V1952="","",'query (10)'!V1952)</f>
        <v>1080</v>
      </c>
      <c r="Y1952" s="41">
        <f>IF('query (10)'!W1952="","",'query (10)'!W1952)</f>
        <v>46107</v>
      </c>
      <c r="Z1952" s="41">
        <f>IF('query (10)'!X1952="","",'query (10)'!X1952)</f>
        <v>46146</v>
      </c>
      <c r="AA1952" s="41">
        <f>IF('query (10)'!Y1952="","",'query (10)'!Y1952)</f>
        <v>46146</v>
      </c>
      <c r="AB1952" s="41">
        <f>IF('query (10)'!Z1952="","",'query (10)'!Z1952)</f>
        <v>47226</v>
      </c>
      <c r="AC1952" s="38" t="str">
        <f>IF(OR('query (10)'!AA1952="",COUNTIF(Cleaning_Rules!$A$21:$A$26,TRIM('query (10)'!AA1952))&gt;0),"",TRIM('query (10)'!AA1952))</f>
        <v/>
      </c>
      <c r="AD1952" s="38" t="str">
        <f>IF('query (10)'!AB1952="","",TRIM(IFERROR(_xlfn.TEXTBEFORE('query (10)'!AB1952,"("),'query (10)'!AB1952)))</f>
        <v>เริ่มซ่อมงาน PM แล้ว รับผิดชอบโดย CHETSADA PHIWBANG</v>
      </c>
      <c r="AE1952" s="38" t="str">
        <f>IFERROR(LOWER(TRIM(_xlfn.TEXTBEFORE(_xlfn.TEXTAFTER('query (10)'!AB1952,"("),")"))),"")</f>
        <v>chetsada@nsk.com</v>
      </c>
      <c r="AF1952" s="38" t="str">
        <f>IF('query (10)'!AD1952="","",TRIM('query (10)'!AD1952))</f>
        <v>เจษฎา ผิวบาง</v>
      </c>
      <c r="AG1952" s="38" t="str">
        <f>IF('query (10)'!AE1952="","",TRIM('query (10)'!AE1952))</f>
        <v>เจษฎา ผิวบาง</v>
      </c>
      <c r="AH1952" s="38" t="str">
        <f>IF('query (10)'!AF1952="","",IFERROR(VALUE('query (10)'!AF1952),""))</f>
        <v/>
      </c>
      <c r="AI1952" s="38" t="str">
        <f>IF('query (10)'!AG1952="","",TRIM('query (10)'!AG1952))</f>
        <v/>
      </c>
      <c r="AJ1952" s="38" t="str">
        <f>IF('query (10)'!AH1952="","",IFERROR(VALUE('query (10)'!AH1952),""))</f>
        <v/>
      </c>
      <c r="AK1952" s="38" t="str">
        <f>IF('query (10)'!AI1952="","",TRIM('query (10)'!AI1952))</f>
        <v/>
      </c>
      <c r="AL1952" s="42">
        <f t="shared" si="150"/>
        <v>2026</v>
      </c>
      <c r="AM1952" s="42" t="str">
        <f t="shared" si="151"/>
        <v>2026-03</v>
      </c>
      <c r="AN1952" s="42" t="str">
        <f t="shared" ca="1" si="152"/>
        <v/>
      </c>
      <c r="AO1952" s="42" t="str">
        <f t="shared" si="153"/>
        <v>WA-295 | FINISH WASH EQUIPMENT MACHINE. | MCB2 | AIR CYLINDER | Time-based Maintenance | Mechanical | Part Change | Medium | Change seal kit air cylinder nozzle grease U-D to cycle pm 3Y. 
Model : CDBA2F50 (CG1N50-PS) | AIR CYLINDER | CDBA2F50-150-HL | เริ่มซ่อมงาน PM แล้ว รับผิดชอบโดย CHETSADA PHIWBANG | เจษฎา ผิวบาง</v>
      </c>
      <c r="AP1952" s="42" t="str">
        <f>_xlfn.TEXTJOIN("; ",TRUE,IF(COUNTA('query (10)'!A1952:AK1952)&lt;=6,"NEAR_EMPTY_ROW",""),IF($K1952="","MISSING_STATUS",""),IF(AND($K1952="เสร็จสิ้น",$Z1952=""),"DONE_NO_ACTUAL_DATE",""),IF(AND($I1952="Condition-based Maintenance",$AH1952=""),"CBM_NO_MEASUREMENT",""),IF(OR($X1952="",$X1952=0),"INVALID_PERIOD",""),IF(AND($AA1952&lt;&gt;"",$AB1952&lt;&gt;"",$AB1952&lt;$AA1952),"DATE_SEQUENCE_ERROR",""),IF(AND($AB1952&lt;&gt;"",$AB1952&gt;DATE(2030,12,31)),"DATE_OUTLIER",""),IF($C1952="","MISSING_QRCODE",""),IF($J1952="UNKNOWN","UNKNOWN_PM_TYPE",""),IF($L1952="UNKNOWN","UNKNOWN_STATUS",""))</f>
        <v/>
      </c>
      <c r="AQ1952" s="42" t="str">
        <f t="shared" si="154"/>
        <v>NO</v>
      </c>
    </row>
    <row r="1953" spans="1:43" x14ac:dyDescent="0.3">
      <c r="A1953" s="38">
        <f>IF('query (10)'!A1953="","",'query (10)'!A1953)</f>
        <v>2165</v>
      </c>
      <c r="B1953" s="38">
        <f>IF('query (10)'!B1953="","",'query (10)'!B1953)</f>
        <v>20412</v>
      </c>
      <c r="C1953" s="38" t="str">
        <f>TRIM(UPPER('query (10)'!M1953))</f>
        <v>WA-548</v>
      </c>
      <c r="D1953" s="38" t="str">
        <f>TRIM(UPPER(IFERROR(_xlfn.TEXTBEFORE('query (10)'!L1953,"("),'query (10)'!L1953)))</f>
        <v>FINISH WASH EQUIPMENT MACHINE.</v>
      </c>
      <c r="E1953" s="38" t="str">
        <f>IFERROR(TRIM(UPPER(_xlfn.TEXTBEFORE(_xlfn.TEXTAFTER('query (10)'!L1953,"("),")"))),"")</f>
        <v/>
      </c>
      <c r="F1953" s="38" t="str">
        <f>TRIM('query (10)'!K1953)</f>
        <v>MCB3</v>
      </c>
      <c r="G1953" s="38" t="str">
        <f>IF('query (10)'!J1953="","",'query (10)'!J1953)</f>
        <v>Air Cylinder</v>
      </c>
      <c r="H1953" s="38" t="str">
        <f>TRIM(UPPER('query (10)'!J1953))</f>
        <v>AIR CYLINDER</v>
      </c>
      <c r="I1953" s="38" t="str">
        <f>IF('query (10)'!F1953="","",'query (10)'!F1953)</f>
        <v>Time-based Maintenance</v>
      </c>
      <c r="J1953" s="38" t="str">
        <f>IF('query (10)'!F1953="","",IFERROR(INDEX(Cleaning_Rules!$B$14:$B$17,MATCH(TRIM('query (10)'!F1953),Cleaning_Rules!$A$14:$A$17,0)),"UNKNOWN"))</f>
        <v>TBM</v>
      </c>
      <c r="K1953" s="38" t="str">
        <f>IF('query (10)'!G1953="","",'query (10)'!G1953)</f>
        <v>เสร็จสิ้น</v>
      </c>
      <c r="L1953" s="38" t="str">
        <f>IF('query (10)'!G1953="","MISSING",IFERROR(INDEX(Cleaning_Rules!$B$5:$B$10,MATCH(TRIM('query (10)'!G1953),Cleaning_Rules!$A$5:$A$10,0)),"UNKNOWN"))</f>
        <v>COMPLETED</v>
      </c>
      <c r="M1953" s="38" t="str">
        <f>IF('query (10)'!I1953="","",'query (10)'!I1953)</f>
        <v>Mechanical</v>
      </c>
      <c r="N1953" s="38" t="str">
        <f>IF('query (10)'!O1953="","",'query (10)'!O1953)</f>
        <v>Part Change</v>
      </c>
      <c r="O1953" s="38" t="str">
        <f>IF('query (10)'!P1953="","",'query (10)'!P1953)</f>
        <v>Medium</v>
      </c>
      <c r="P1953" s="38" t="str">
        <f>IF('query (10)'!N1953="","",'query (10)'!N1953)</f>
        <v>Change seal kit air cylinder nozzle grease U-D to cycle pm 3Y. 
Model : CDBA2F50 (CG1N50-PS)</v>
      </c>
      <c r="Q1953" s="38" t="str">
        <f>TRIM('query (10)'!N1953)</f>
        <v>Change seal kit air cylinder nozzle grease U-D to cycle pm 3Y. 
Model : CDBA2F50 (CG1N50-PS)</v>
      </c>
      <c r="R1953" s="38" t="str">
        <f>TRIM(UPPER('query (10)'!R1953))</f>
        <v>AIR CYLINDER</v>
      </c>
      <c r="S1953" s="38" t="str">
        <f>TRIM(UPPER('query (10)'!S1953))</f>
        <v>CDBA2F50-150-HL</v>
      </c>
      <c r="T1953" s="38" t="str">
        <f>IF('query (10)'!Q1953="","",TRIM(UPPER('query (10)'!Q1953)))</f>
        <v/>
      </c>
      <c r="U1953" s="38" t="str">
        <f>IF('query (10)'!T1953="","",'query (10)'!T1953)</f>
        <v/>
      </c>
      <c r="V1953" s="39" t="str">
        <f>IF('query (10)'!T1953="","",IFERROR(VALUE('query (10)'!T1953),""))</f>
        <v/>
      </c>
      <c r="W1953" s="40">
        <f>IF('query (10)'!U1953="","",'query (10)'!U1953)</f>
        <v>0</v>
      </c>
      <c r="X1953" s="39">
        <f>IF('query (10)'!V1953="","",'query (10)'!V1953)</f>
        <v>1080</v>
      </c>
      <c r="Y1953" s="41">
        <f>IF('query (10)'!W1953="","",'query (10)'!W1953)</f>
        <v>46140</v>
      </c>
      <c r="Z1953" s="41">
        <f>IF('query (10)'!X1953="","",'query (10)'!X1953)</f>
        <v>46154</v>
      </c>
      <c r="AA1953" s="41">
        <f>IF('query (10)'!Y1953="","",'query (10)'!Y1953)</f>
        <v>46154</v>
      </c>
      <c r="AB1953" s="41">
        <f>IF('query (10)'!Z1953="","",'query (10)'!Z1953)</f>
        <v>47234</v>
      </c>
      <c r="AC1953" s="38" t="str">
        <f>IF(OR('query (10)'!AA1953="",COUNTIF(Cleaning_Rules!$A$21:$A$26,TRIM('query (10)'!AA1953))&gt;0),"",TRIM('query (10)'!AA1953))</f>
        <v/>
      </c>
      <c r="AD1953" s="38" t="str">
        <f>IF('query (10)'!AB1953="","",TRIM(IFERROR(_xlfn.TEXTBEFORE('query (10)'!AB1953,"("),'query (10)'!AB1953)))</f>
        <v>เริ่มซ่อมงาน PM แล้ว รับผิดชอบโดย CHETSADA PHIWBANG</v>
      </c>
      <c r="AE1953" s="38" t="str">
        <f>IFERROR(LOWER(TRIM(_xlfn.TEXTBEFORE(_xlfn.TEXTAFTER('query (10)'!AB1953,"("),")"))),"")</f>
        <v>chetsada@nsk.com</v>
      </c>
      <c r="AF1953" s="38" t="str">
        <f>IF('query (10)'!AD1953="","",TRIM('query (10)'!AD1953))</f>
        <v>เจษฎา ผิวบาง</v>
      </c>
      <c r="AG1953" s="38" t="str">
        <f>IF('query (10)'!AE1953="","",TRIM('query (10)'!AE1953))</f>
        <v>เจษฎา ผิวบาง</v>
      </c>
      <c r="AH1953" s="38" t="str">
        <f>IF('query (10)'!AF1953="","",IFERROR(VALUE('query (10)'!AF1953),""))</f>
        <v/>
      </c>
      <c r="AI1953" s="38" t="str">
        <f>IF('query (10)'!AG1953="","",TRIM('query (10)'!AG1953))</f>
        <v/>
      </c>
      <c r="AJ1953" s="38" t="str">
        <f>IF('query (10)'!AH1953="","",IFERROR(VALUE('query (10)'!AH1953),""))</f>
        <v/>
      </c>
      <c r="AK1953" s="38" t="str">
        <f>IF('query (10)'!AI1953="","",TRIM('query (10)'!AI1953))</f>
        <v/>
      </c>
      <c r="AL1953" s="42">
        <f t="shared" si="150"/>
        <v>2026</v>
      </c>
      <c r="AM1953" s="42" t="str">
        <f t="shared" si="151"/>
        <v>2026-04</v>
      </c>
      <c r="AN1953" s="42" t="str">
        <f t="shared" ca="1" si="152"/>
        <v/>
      </c>
      <c r="AO1953" s="42" t="str">
        <f t="shared" si="153"/>
        <v>WA-548 | FINISH WASH EQUIPMENT MACHINE. | MCB3 | AIR CYLINDER | Time-based Maintenance | Mechanical | Part Change | Medium | Change seal kit air cylinder nozzle grease U-D to cycle pm 3Y. 
Model : CDBA2F50 (CG1N50-PS) | AIR CYLINDER | CDBA2F50-150-HL | เริ่มซ่อมงาน PM แล้ว รับผิดชอบโดย CHETSADA PHIWBANG | เจษฎา ผิวบาง</v>
      </c>
      <c r="AP1953" s="42" t="str">
        <f>_xlfn.TEXTJOIN("; ",TRUE,IF(COUNTA('query (10)'!A1953:AK1953)&lt;=6,"NEAR_EMPTY_ROW",""),IF($K1953="","MISSING_STATUS",""),IF(AND($K1953="เสร็จสิ้น",$Z1953=""),"DONE_NO_ACTUAL_DATE",""),IF(AND($I1953="Condition-based Maintenance",$AH1953=""),"CBM_NO_MEASUREMENT",""),IF(OR($X1953="",$X1953=0),"INVALID_PERIOD",""),IF(AND($AA1953&lt;&gt;"",$AB1953&lt;&gt;"",$AB1953&lt;$AA1953),"DATE_SEQUENCE_ERROR",""),IF(AND($AB1953&lt;&gt;"",$AB1953&gt;DATE(2030,12,31)),"DATE_OUTLIER",""),IF($C1953="","MISSING_QRCODE",""),IF($J1953="UNKNOWN","UNKNOWN_PM_TYPE",""),IF($L1953="UNKNOWN","UNKNOWN_STATUS",""))</f>
        <v/>
      </c>
      <c r="AQ1953" s="42" t="str">
        <f t="shared" si="154"/>
        <v>NO</v>
      </c>
    </row>
    <row r="1954" spans="1:43" x14ac:dyDescent="0.3">
      <c r="A1954" s="38">
        <f>IF('query (10)'!A1954="","",'query (10)'!A1954)</f>
        <v>2166</v>
      </c>
      <c r="B1954" s="38">
        <f>IF('query (10)'!B1954="","",'query (10)'!B1954)</f>
        <v>20411</v>
      </c>
      <c r="C1954" s="38" t="str">
        <f>TRIM(UPPER('query (10)'!M1954))</f>
        <v>BL-727</v>
      </c>
      <c r="D1954" s="38" t="str">
        <f>TRIM(UPPER(IFERROR(_xlfn.TEXTBEFORE('query (10)'!L1954,"("),'query (10)'!L1954)))</f>
        <v>CENTRIFUGAL DEOILING MACHINE.</v>
      </c>
      <c r="E1954" s="38" t="str">
        <f>IFERROR(TRIM(UPPER(_xlfn.TEXTBEFORE(_xlfn.TEXTAFTER('query (10)'!L1954,"("),")"))),"")</f>
        <v/>
      </c>
      <c r="F1954" s="38" t="str">
        <f>TRIM('query (10)'!K1954)</f>
        <v>MCB3</v>
      </c>
      <c r="G1954" s="38" t="str">
        <f>IF('query (10)'!J1954="","",'query (10)'!J1954)</f>
        <v>Air Cylinder</v>
      </c>
      <c r="H1954" s="38" t="str">
        <f>TRIM(UPPER('query (10)'!J1954))</f>
        <v>AIR CYLINDER</v>
      </c>
      <c r="I1954" s="38" t="str">
        <f>IF('query (10)'!F1954="","",'query (10)'!F1954)</f>
        <v>Time-based Maintenance</v>
      </c>
      <c r="J1954" s="38" t="str">
        <f>IF('query (10)'!F1954="","",IFERROR(INDEX(Cleaning_Rules!$B$14:$B$17,MATCH(TRIM('query (10)'!F1954),Cleaning_Rules!$A$14:$A$17,0)),"UNKNOWN"))</f>
        <v>TBM</v>
      </c>
      <c r="K1954" s="38" t="str">
        <f>IF('query (10)'!G1954="","",'query (10)'!G1954)</f>
        <v>เสร็จสิ้น</v>
      </c>
      <c r="L1954" s="38" t="str">
        <f>IF('query (10)'!G1954="","MISSING",IFERROR(INDEX(Cleaning_Rules!$B$5:$B$10,MATCH(TRIM('query (10)'!G1954),Cleaning_Rules!$A$5:$A$10,0)),"UNKNOWN"))</f>
        <v>COMPLETED</v>
      </c>
      <c r="M1954" s="38" t="str">
        <f>IF('query (10)'!I1954="","",'query (10)'!I1954)</f>
        <v>Mechanical</v>
      </c>
      <c r="N1954" s="38" t="str">
        <f>IF('query (10)'!O1954="","",'query (10)'!O1954)</f>
        <v>Part Change</v>
      </c>
      <c r="O1954" s="38" t="str">
        <f>IF('query (10)'!P1954="","",'query (10)'!P1954)</f>
        <v>Medium</v>
      </c>
      <c r="P1954" s="38" t="str">
        <f>IF('query (10)'!N1954="","",'query (10)'!N1954)</f>
        <v>Change seal kit air cylinder nozzle grease U-D to cycle pm 3Y. 
Model : CDBA2F50 (CG1N50-PS)</v>
      </c>
      <c r="Q1954" s="38" t="str">
        <f>TRIM('query (10)'!N1954)</f>
        <v>Change seal kit air cylinder nozzle grease U-D to cycle pm 3Y. 
Model : CDBA2F50 (CG1N50-PS)</v>
      </c>
      <c r="R1954" s="38" t="str">
        <f>TRIM(UPPER('query (10)'!R1954))</f>
        <v>AIR CYLINDER</v>
      </c>
      <c r="S1954" s="38" t="str">
        <f>TRIM(UPPER('query (10)'!S1954))</f>
        <v>CDBA2F50-150-HL</v>
      </c>
      <c r="T1954" s="38" t="str">
        <f>IF('query (10)'!Q1954="","",TRIM(UPPER('query (10)'!Q1954)))</f>
        <v/>
      </c>
      <c r="U1954" s="38" t="str">
        <f>IF('query (10)'!T1954="","",'query (10)'!T1954)</f>
        <v/>
      </c>
      <c r="V1954" s="39" t="str">
        <f>IF('query (10)'!T1954="","",IFERROR(VALUE('query (10)'!T1954),""))</f>
        <v/>
      </c>
      <c r="W1954" s="40">
        <f>IF('query (10)'!U1954="","",'query (10)'!U1954)</f>
        <v>0</v>
      </c>
      <c r="X1954" s="39">
        <f>IF('query (10)'!V1954="","",'query (10)'!V1954)</f>
        <v>1080</v>
      </c>
      <c r="Y1954" s="41">
        <f>IF('query (10)'!W1954="","",'query (10)'!W1954)</f>
        <v>46140</v>
      </c>
      <c r="Z1954" s="41">
        <f>IF('query (10)'!X1954="","",'query (10)'!X1954)</f>
        <v>46154</v>
      </c>
      <c r="AA1954" s="41">
        <f>IF('query (10)'!Y1954="","",'query (10)'!Y1954)</f>
        <v>46154</v>
      </c>
      <c r="AB1954" s="41">
        <f>IF('query (10)'!Z1954="","",'query (10)'!Z1954)</f>
        <v>47234</v>
      </c>
      <c r="AC1954" s="38" t="str">
        <f>IF(OR('query (10)'!AA1954="",COUNTIF(Cleaning_Rules!$A$21:$A$26,TRIM('query (10)'!AA1954))&gt;0),"",TRIM('query (10)'!AA1954))</f>
        <v/>
      </c>
      <c r="AD1954" s="38" t="str">
        <f>IF('query (10)'!AB1954="","",TRIM(IFERROR(_xlfn.TEXTBEFORE('query (10)'!AB1954,"("),'query (10)'!AB1954)))</f>
        <v>เริ่มซ่อมงาน PM แล้ว รับผิดชอบโดย CHETSADA PHIWBANG</v>
      </c>
      <c r="AE1954" s="38" t="str">
        <f>IFERROR(LOWER(TRIM(_xlfn.TEXTBEFORE(_xlfn.TEXTAFTER('query (10)'!AB1954,"("),")"))),"")</f>
        <v>chetsada@nsk.com</v>
      </c>
      <c r="AF1954" s="38" t="str">
        <f>IF('query (10)'!AD1954="","",TRIM('query (10)'!AD1954))</f>
        <v>เจษฎา ผิวบาง</v>
      </c>
      <c r="AG1954" s="38" t="str">
        <f>IF('query (10)'!AE1954="","",TRIM('query (10)'!AE1954))</f>
        <v>เจษฎา ผิวบาง</v>
      </c>
      <c r="AH1954" s="38" t="str">
        <f>IF('query (10)'!AF1954="","",IFERROR(VALUE('query (10)'!AF1954),""))</f>
        <v/>
      </c>
      <c r="AI1954" s="38" t="str">
        <f>IF('query (10)'!AG1954="","",TRIM('query (10)'!AG1954))</f>
        <v/>
      </c>
      <c r="AJ1954" s="38" t="str">
        <f>IF('query (10)'!AH1954="","",IFERROR(VALUE('query (10)'!AH1954),""))</f>
        <v/>
      </c>
      <c r="AK1954" s="38" t="str">
        <f>IF('query (10)'!AI1954="","",TRIM('query (10)'!AI1954))</f>
        <v/>
      </c>
      <c r="AL1954" s="42">
        <f t="shared" si="150"/>
        <v>2026</v>
      </c>
      <c r="AM1954" s="42" t="str">
        <f t="shared" si="151"/>
        <v>2026-04</v>
      </c>
      <c r="AN1954" s="42" t="str">
        <f t="shared" ca="1" si="152"/>
        <v/>
      </c>
      <c r="AO1954" s="42" t="str">
        <f t="shared" si="153"/>
        <v>BL-727 | CENTRIFUGAL DEOILING MACHINE. | MCB3 | AIR CYLINDER | Time-based Maintenance | Mechanical | Part Change | Medium | Change seal kit air cylinder nozzle grease U-D to cycle pm 3Y. 
Model : CDBA2F50 (CG1N50-PS) | AIR CYLINDER | CDBA2F50-150-HL | เริ่มซ่อมงาน PM แล้ว รับผิดชอบโดย CHETSADA PHIWBANG | เจษฎา ผิวบาง</v>
      </c>
      <c r="AP1954" s="42" t="str">
        <f>_xlfn.TEXTJOIN("; ",TRUE,IF(COUNTA('query (10)'!A1954:AK1954)&lt;=6,"NEAR_EMPTY_ROW",""),IF($K1954="","MISSING_STATUS",""),IF(AND($K1954="เสร็จสิ้น",$Z1954=""),"DONE_NO_ACTUAL_DATE",""),IF(AND($I1954="Condition-based Maintenance",$AH1954=""),"CBM_NO_MEASUREMENT",""),IF(OR($X1954="",$X1954=0),"INVALID_PERIOD",""),IF(AND($AA1954&lt;&gt;"",$AB1954&lt;&gt;"",$AB1954&lt;$AA1954),"DATE_SEQUENCE_ERROR",""),IF(AND($AB1954&lt;&gt;"",$AB1954&gt;DATE(2030,12,31)),"DATE_OUTLIER",""),IF($C1954="","MISSING_QRCODE",""),IF($J1954="UNKNOWN","UNKNOWN_PM_TYPE",""),IF($L1954="UNKNOWN","UNKNOWN_STATUS",""))</f>
        <v/>
      </c>
      <c r="AQ1954" s="42" t="str">
        <f t="shared" si="154"/>
        <v>NO</v>
      </c>
    </row>
    <row r="1955" spans="1:43" x14ac:dyDescent="0.3">
      <c r="A1955" s="38">
        <f>IF('query (10)'!A1955="","",'query (10)'!A1955)</f>
        <v>2167</v>
      </c>
      <c r="B1955" s="38">
        <f>IF('query (10)'!B1955="","",'query (10)'!B1955)</f>
        <v>20410</v>
      </c>
      <c r="C1955" s="38" t="str">
        <f>TRIM(UPPER('query (10)'!M1955))</f>
        <v>AS-556</v>
      </c>
      <c r="D1955" s="38" t="str">
        <f>TRIM(UPPER(IFERROR(_xlfn.TEXTBEFORE('query (10)'!L1955,"("),'query (10)'!L1955)))</f>
        <v>GREASE INJECTION MACHINE.</v>
      </c>
      <c r="E1955" s="38" t="str">
        <f>IFERROR(TRIM(UPPER(_xlfn.TEXTBEFORE(_xlfn.TEXTAFTER('query (10)'!L1955,"("),")"))),"")</f>
        <v/>
      </c>
      <c r="F1955" s="38" t="str">
        <f>TRIM('query (10)'!K1955)</f>
        <v>MCB3</v>
      </c>
      <c r="G1955" s="38" t="str">
        <f>IF('query (10)'!J1955="","",'query (10)'!J1955)</f>
        <v>Air Cylinder</v>
      </c>
      <c r="H1955" s="38" t="str">
        <f>TRIM(UPPER('query (10)'!J1955))</f>
        <v>AIR CYLINDER</v>
      </c>
      <c r="I1955" s="38" t="str">
        <f>IF('query (10)'!F1955="","",'query (10)'!F1955)</f>
        <v>Time-based Maintenance</v>
      </c>
      <c r="J1955" s="38" t="str">
        <f>IF('query (10)'!F1955="","",IFERROR(INDEX(Cleaning_Rules!$B$14:$B$17,MATCH(TRIM('query (10)'!F1955),Cleaning_Rules!$A$14:$A$17,0)),"UNKNOWN"))</f>
        <v>TBM</v>
      </c>
      <c r="K1955" s="38" t="str">
        <f>IF('query (10)'!G1955="","",'query (10)'!G1955)</f>
        <v>เสร็จสิ้น</v>
      </c>
      <c r="L1955" s="38" t="str">
        <f>IF('query (10)'!G1955="","MISSING",IFERROR(INDEX(Cleaning_Rules!$B$5:$B$10,MATCH(TRIM('query (10)'!G1955),Cleaning_Rules!$A$5:$A$10,0)),"UNKNOWN"))</f>
        <v>COMPLETED</v>
      </c>
      <c r="M1955" s="38" t="str">
        <f>IF('query (10)'!I1955="","",'query (10)'!I1955)</f>
        <v>Mechanical</v>
      </c>
      <c r="N1955" s="38" t="str">
        <f>IF('query (10)'!O1955="","",'query (10)'!O1955)</f>
        <v>Part Change</v>
      </c>
      <c r="O1955" s="38" t="str">
        <f>IF('query (10)'!P1955="","",'query (10)'!P1955)</f>
        <v>Medium</v>
      </c>
      <c r="P1955" s="38" t="str">
        <f>IF('query (10)'!N1955="","",'query (10)'!N1955)</f>
        <v>Change seal kit air cylinder nozzle grease U-D to cycle pm 3Y. 
Model : CDBA2F50 (CG1N50-PS)</v>
      </c>
      <c r="Q1955" s="38" t="str">
        <f>TRIM('query (10)'!N1955)</f>
        <v>Change seal kit air cylinder nozzle grease U-D to cycle pm 3Y. 
Model : CDBA2F50 (CG1N50-PS)</v>
      </c>
      <c r="R1955" s="38" t="str">
        <f>TRIM(UPPER('query (10)'!R1955))</f>
        <v>AIR CYLINDER</v>
      </c>
      <c r="S1955" s="38" t="str">
        <f>TRIM(UPPER('query (10)'!S1955))</f>
        <v>CDBA2F50-150-HL</v>
      </c>
      <c r="T1955" s="38" t="str">
        <f>IF('query (10)'!Q1955="","",TRIM(UPPER('query (10)'!Q1955)))</f>
        <v/>
      </c>
      <c r="U1955" s="38" t="str">
        <f>IF('query (10)'!T1955="","",'query (10)'!T1955)</f>
        <v/>
      </c>
      <c r="V1955" s="39" t="str">
        <f>IF('query (10)'!T1955="","",IFERROR(VALUE('query (10)'!T1955),""))</f>
        <v/>
      </c>
      <c r="W1955" s="40">
        <f>IF('query (10)'!U1955="","",'query (10)'!U1955)</f>
        <v>0</v>
      </c>
      <c r="X1955" s="39">
        <f>IF('query (10)'!V1955="","",'query (10)'!V1955)</f>
        <v>1080</v>
      </c>
      <c r="Y1955" s="41">
        <f>IF('query (10)'!W1955="","",'query (10)'!W1955)</f>
        <v>46140</v>
      </c>
      <c r="Z1955" s="41">
        <f>IF('query (10)'!X1955="","",'query (10)'!X1955)</f>
        <v>46154</v>
      </c>
      <c r="AA1955" s="41">
        <f>IF('query (10)'!Y1955="","",'query (10)'!Y1955)</f>
        <v>46154</v>
      </c>
      <c r="AB1955" s="41">
        <f>IF('query (10)'!Z1955="","",'query (10)'!Z1955)</f>
        <v>47234</v>
      </c>
      <c r="AC1955" s="38" t="str">
        <f>IF(OR('query (10)'!AA1955="",COUNTIF(Cleaning_Rules!$A$21:$A$26,TRIM('query (10)'!AA1955))&gt;0),"",TRIM('query (10)'!AA1955))</f>
        <v/>
      </c>
      <c r="AD1955" s="38" t="str">
        <f>IF('query (10)'!AB1955="","",TRIM(IFERROR(_xlfn.TEXTBEFORE('query (10)'!AB1955,"("),'query (10)'!AB1955)))</f>
        <v>เริ่มซ่อมงาน PM แล้ว รับผิดชอบโดย CHETSADA PHIWBANG</v>
      </c>
      <c r="AE1955" s="38" t="str">
        <f>IFERROR(LOWER(TRIM(_xlfn.TEXTBEFORE(_xlfn.TEXTAFTER('query (10)'!AB1955,"("),")"))),"")</f>
        <v>chetsada@nsk.com</v>
      </c>
      <c r="AF1955" s="38" t="str">
        <f>IF('query (10)'!AD1955="","",TRIM('query (10)'!AD1955))</f>
        <v>เจษฎา ผิวบาง</v>
      </c>
      <c r="AG1955" s="38" t="str">
        <f>IF('query (10)'!AE1955="","",TRIM('query (10)'!AE1955))</f>
        <v>เจษฎา ผิวบาง</v>
      </c>
      <c r="AH1955" s="38" t="str">
        <f>IF('query (10)'!AF1955="","",IFERROR(VALUE('query (10)'!AF1955),""))</f>
        <v/>
      </c>
      <c r="AI1955" s="38" t="str">
        <f>IF('query (10)'!AG1955="","",TRIM('query (10)'!AG1955))</f>
        <v/>
      </c>
      <c r="AJ1955" s="38" t="str">
        <f>IF('query (10)'!AH1955="","",IFERROR(VALUE('query (10)'!AH1955),""))</f>
        <v/>
      </c>
      <c r="AK1955" s="38" t="str">
        <f>IF('query (10)'!AI1955="","",TRIM('query (10)'!AI1955))</f>
        <v/>
      </c>
      <c r="AL1955" s="42">
        <f t="shared" si="150"/>
        <v>2026</v>
      </c>
      <c r="AM1955" s="42" t="str">
        <f t="shared" si="151"/>
        <v>2026-04</v>
      </c>
      <c r="AN1955" s="42" t="str">
        <f t="shared" ca="1" si="152"/>
        <v/>
      </c>
      <c r="AO1955" s="42" t="str">
        <f t="shared" si="153"/>
        <v>AS-556 | GREASE INJECTION MACHINE. | MCB3 | AIR CYLINDER | Time-based Maintenance | Mechanical | Part Change | Medium | Change seal kit air cylinder nozzle grease U-D to cycle pm 3Y. 
Model : CDBA2F50 (CG1N50-PS) | AIR CYLINDER | CDBA2F50-150-HL | เริ่มซ่อมงาน PM แล้ว รับผิดชอบโดย CHETSADA PHIWBANG | เจษฎา ผิวบาง</v>
      </c>
      <c r="AP1955" s="42" t="str">
        <f>_xlfn.TEXTJOIN("; ",TRUE,IF(COUNTA('query (10)'!A1955:AK1955)&lt;=6,"NEAR_EMPTY_ROW",""),IF($K1955="","MISSING_STATUS",""),IF(AND($K1955="เสร็จสิ้น",$Z1955=""),"DONE_NO_ACTUAL_DATE",""),IF(AND($I1955="Condition-based Maintenance",$AH1955=""),"CBM_NO_MEASUREMENT",""),IF(OR($X1955="",$X1955=0),"INVALID_PERIOD",""),IF(AND($AA1955&lt;&gt;"",$AB1955&lt;&gt;"",$AB1955&lt;$AA1955),"DATE_SEQUENCE_ERROR",""),IF(AND($AB1955&lt;&gt;"",$AB1955&gt;DATE(2030,12,31)),"DATE_OUTLIER",""),IF($C1955="","MISSING_QRCODE",""),IF($J1955="UNKNOWN","UNKNOWN_PM_TYPE",""),IF($L1955="UNKNOWN","UNKNOWN_STATUS",""))</f>
        <v/>
      </c>
      <c r="AQ1955" s="42" t="str">
        <f t="shared" si="154"/>
        <v>NO</v>
      </c>
    </row>
    <row r="1956" spans="1:43" x14ac:dyDescent="0.3">
      <c r="A1956" s="38">
        <f>IF('query (10)'!A1956="","",'query (10)'!A1956)</f>
        <v>2169</v>
      </c>
      <c r="B1956" s="38">
        <f>IF('query (10)'!B1956="","",'query (10)'!B1956)</f>
        <v>19445</v>
      </c>
      <c r="C1956" s="38" t="str">
        <f>TRIM(UPPER('query (10)'!M1956))</f>
        <v>WA-137</v>
      </c>
      <c r="D1956" s="38" t="str">
        <f>TRIM(UPPER(IFERROR(_xlfn.TEXTBEFORE('query (10)'!L1956,"("),'query (10)'!L1956)))</f>
        <v>ROUGH WASHING MACHINE.</v>
      </c>
      <c r="E1956" s="38" t="str">
        <f>IFERROR(TRIM(UPPER(_xlfn.TEXTBEFORE(_xlfn.TEXTAFTER('query (10)'!L1956,"("),")"))),"")</f>
        <v/>
      </c>
      <c r="F1956" s="38" t="str">
        <f>TRIM('query (10)'!K1956)</f>
        <v>MCB1</v>
      </c>
      <c r="G1956" s="38" t="str">
        <f>IF('query (10)'!J1956="","",'query (10)'!J1956)</f>
        <v>Air Cylinder</v>
      </c>
      <c r="H1956" s="38" t="str">
        <f>TRIM(UPPER('query (10)'!J1956))</f>
        <v>AIR CYLINDER</v>
      </c>
      <c r="I1956" s="38" t="str">
        <f>IF('query (10)'!F1956="","",'query (10)'!F1956)</f>
        <v>Time-based Maintenance</v>
      </c>
      <c r="J1956" s="38" t="str">
        <f>IF('query (10)'!F1956="","",IFERROR(INDEX(Cleaning_Rules!$B$14:$B$17,MATCH(TRIM('query (10)'!F1956),Cleaning_Rules!$A$14:$A$17,0)),"UNKNOWN"))</f>
        <v>TBM</v>
      </c>
      <c r="K1956" s="38" t="str">
        <f>IF('query (10)'!G1956="","",'query (10)'!G1956)</f>
        <v>เสร็จสิ้น</v>
      </c>
      <c r="L1956" s="38" t="str">
        <f>IF('query (10)'!G1956="","MISSING",IFERROR(INDEX(Cleaning_Rules!$B$5:$B$10,MATCH(TRIM('query (10)'!G1956),Cleaning_Rules!$A$5:$A$10,0)),"UNKNOWN"))</f>
        <v>COMPLETED</v>
      </c>
      <c r="M1956" s="38" t="str">
        <f>IF('query (10)'!I1956="","",'query (10)'!I1956)</f>
        <v>Mechanical</v>
      </c>
      <c r="N1956" s="38" t="str">
        <f>IF('query (10)'!O1956="","",'query (10)'!O1956)</f>
        <v>Part Change</v>
      </c>
      <c r="O1956" s="38" t="str">
        <f>IF('query (10)'!P1956="","",'query (10)'!P1956)</f>
        <v>Medium</v>
      </c>
      <c r="P1956" s="38" t="str">
        <f>IF('query (10)'!N1956="","",'query (10)'!N1956)</f>
        <v>Change joint air cylinder nozzle U-D to cycle pm 3Y. 
Model : JA63-18-150</v>
      </c>
      <c r="Q1956" s="38" t="str">
        <f>TRIM('query (10)'!N1956)</f>
        <v>Change joint air cylinder nozzle U-D to cycle pm 3Y. 
Model : JA63-18-150</v>
      </c>
      <c r="R1956" s="38" t="str">
        <f>TRIM(UPPER('query (10)'!R1956))</f>
        <v>JOINT</v>
      </c>
      <c r="S1956" s="38" t="str">
        <f>TRIM(UPPER('query (10)'!S1956))</f>
        <v>JA63-18-150</v>
      </c>
      <c r="T1956" s="38" t="str">
        <f>IF('query (10)'!Q1956="","",TRIM(UPPER('query (10)'!Q1956)))</f>
        <v/>
      </c>
      <c r="U1956" s="38" t="str">
        <f>IF('query (10)'!T1956="","",'query (10)'!T1956)</f>
        <v/>
      </c>
      <c r="V1956" s="39" t="str">
        <f>IF('query (10)'!T1956="","",IFERROR(VALUE('query (10)'!T1956),""))</f>
        <v/>
      </c>
      <c r="W1956" s="40">
        <f>IF('query (10)'!U1956="","",'query (10)'!U1956)</f>
        <v>0</v>
      </c>
      <c r="X1956" s="39">
        <f>IF('query (10)'!V1956="","",'query (10)'!V1956)</f>
        <v>1080</v>
      </c>
      <c r="Y1956" s="41">
        <f>IF('query (10)'!W1956="","",'query (10)'!W1956)</f>
        <v>46107</v>
      </c>
      <c r="Z1956" s="41">
        <f>IF('query (10)'!X1956="","",'query (10)'!X1956)</f>
        <v>46108</v>
      </c>
      <c r="AA1956" s="41">
        <f>IF('query (10)'!Y1956="","",'query (10)'!Y1956)</f>
        <v>46108</v>
      </c>
      <c r="AB1956" s="41">
        <f>IF('query (10)'!Z1956="","",'query (10)'!Z1956)</f>
        <v>47188</v>
      </c>
      <c r="AC1956" s="38" t="str">
        <f>IF(OR('query (10)'!AA1956="",COUNTIF(Cleaning_Rules!$A$21:$A$26,TRIM('query (10)'!AA1956))&gt;0),"",TRIM('query (10)'!AA1956))</f>
        <v/>
      </c>
      <c r="AD1956" s="38" t="str">
        <f>IF('query (10)'!AB1956="","",TRIM(IFERROR(_xlfn.TEXTBEFORE('query (10)'!AB1956,"("),'query (10)'!AB1956)))</f>
        <v>เริ่มซ่อมงาน PM แล้ว รับผิดชอบโดย CHETSADA PHIWBANG</v>
      </c>
      <c r="AE1956" s="38" t="str">
        <f>IFERROR(LOWER(TRIM(_xlfn.TEXTBEFORE(_xlfn.TEXTAFTER('query (10)'!AB1956,"("),")"))),"")</f>
        <v>chetsada@nsk.com</v>
      </c>
      <c r="AF1956" s="38" t="str">
        <f>IF('query (10)'!AD1956="","",TRIM('query (10)'!AD1956))</f>
        <v>เจษฎา ผิวบาง</v>
      </c>
      <c r="AG1956" s="38" t="str">
        <f>IF('query (10)'!AE1956="","",TRIM('query (10)'!AE1956))</f>
        <v>เจษฎา ผิวบาง</v>
      </c>
      <c r="AH1956" s="38" t="str">
        <f>IF('query (10)'!AF1956="","",IFERROR(VALUE('query (10)'!AF1956),""))</f>
        <v/>
      </c>
      <c r="AI1956" s="38" t="str">
        <f>IF('query (10)'!AG1956="","",TRIM('query (10)'!AG1956))</f>
        <v/>
      </c>
      <c r="AJ1956" s="38" t="str">
        <f>IF('query (10)'!AH1956="","",IFERROR(VALUE('query (10)'!AH1956),""))</f>
        <v/>
      </c>
      <c r="AK1956" s="38" t="str">
        <f>IF('query (10)'!AI1956="","",TRIM('query (10)'!AI1956))</f>
        <v/>
      </c>
      <c r="AL1956" s="42">
        <f t="shared" si="150"/>
        <v>2026</v>
      </c>
      <c r="AM1956" s="42" t="str">
        <f t="shared" si="151"/>
        <v>2026-03</v>
      </c>
      <c r="AN1956" s="42" t="str">
        <f t="shared" ca="1" si="152"/>
        <v/>
      </c>
      <c r="AO1956" s="42" t="str">
        <f t="shared" si="153"/>
        <v>WA-137 | ROUGH WASHING MACHINE. | MCB1 | AIR CYLINDER | Time-based Maintenance | Mechanical | Part Change | Medium | Change joint air cylinder nozzle U-D to cycle pm 3Y. 
Model : JA63-18-150 | JOINT | JA63-18-150 | เริ่มซ่อมงาน PM แล้ว รับผิดชอบโดย CHETSADA PHIWBANG | เจษฎา ผิวบาง</v>
      </c>
      <c r="AP1956" s="42" t="str">
        <f>_xlfn.TEXTJOIN("; ",TRUE,IF(COUNTA('query (10)'!A1956:AK1956)&lt;=6,"NEAR_EMPTY_ROW",""),IF($K1956="","MISSING_STATUS",""),IF(AND($K1956="เสร็จสิ้น",$Z1956=""),"DONE_NO_ACTUAL_DATE",""),IF(AND($I1956="Condition-based Maintenance",$AH1956=""),"CBM_NO_MEASUREMENT",""),IF(OR($X1956="",$X1956=0),"INVALID_PERIOD",""),IF(AND($AA1956&lt;&gt;"",$AB1956&lt;&gt;"",$AB1956&lt;$AA1956),"DATE_SEQUENCE_ERROR",""),IF(AND($AB1956&lt;&gt;"",$AB1956&gt;DATE(2030,12,31)),"DATE_OUTLIER",""),IF($C1956="","MISSING_QRCODE",""),IF($J1956="UNKNOWN","UNKNOWN_PM_TYPE",""),IF($L1956="UNKNOWN","UNKNOWN_STATUS",""))</f>
        <v/>
      </c>
      <c r="AQ1956" s="42" t="str">
        <f t="shared" si="154"/>
        <v>NO</v>
      </c>
    </row>
    <row r="1957" spans="1:43" x14ac:dyDescent="0.3">
      <c r="A1957" s="38">
        <f>IF('query (10)'!A1957="","",'query (10)'!A1957)</f>
        <v>2170</v>
      </c>
      <c r="B1957" s="38">
        <f>IF('query (10)'!B1957="","",'query (10)'!B1957)</f>
        <v>20343</v>
      </c>
      <c r="C1957" s="38" t="str">
        <f>TRIM(UPPER('query (10)'!M1957))</f>
        <v>WA-440</v>
      </c>
      <c r="D1957" s="38" t="str">
        <f>TRIM(UPPER(IFERROR(_xlfn.TEXTBEFORE('query (10)'!L1957,"("),'query (10)'!L1957)))</f>
        <v>ROUGH WASHING MACHINE.</v>
      </c>
      <c r="E1957" s="38" t="str">
        <f>IFERROR(TRIM(UPPER(_xlfn.TEXTBEFORE(_xlfn.TEXTAFTER('query (10)'!L1957,"("),")"))),"")</f>
        <v/>
      </c>
      <c r="F1957" s="38" t="str">
        <f>TRIM('query (10)'!K1957)</f>
        <v>MCB2</v>
      </c>
      <c r="G1957" s="38" t="str">
        <f>IF('query (10)'!J1957="","",'query (10)'!J1957)</f>
        <v>Air Cylinder</v>
      </c>
      <c r="H1957" s="38" t="str">
        <f>TRIM(UPPER('query (10)'!J1957))</f>
        <v>AIR CYLINDER</v>
      </c>
      <c r="I1957" s="38" t="str">
        <f>IF('query (10)'!F1957="","",'query (10)'!F1957)</f>
        <v>Time-based Maintenance</v>
      </c>
      <c r="J1957" s="38" t="str">
        <f>IF('query (10)'!F1957="","",IFERROR(INDEX(Cleaning_Rules!$B$14:$B$17,MATCH(TRIM('query (10)'!F1957),Cleaning_Rules!$A$14:$A$17,0)),"UNKNOWN"))</f>
        <v>TBM</v>
      </c>
      <c r="K1957" s="38" t="str">
        <f>IF('query (10)'!G1957="","",'query (10)'!G1957)</f>
        <v>เสร็จสิ้น</v>
      </c>
      <c r="L1957" s="38" t="str">
        <f>IF('query (10)'!G1957="","MISSING",IFERROR(INDEX(Cleaning_Rules!$B$5:$B$10,MATCH(TRIM('query (10)'!G1957),Cleaning_Rules!$A$5:$A$10,0)),"UNKNOWN"))</f>
        <v>COMPLETED</v>
      </c>
      <c r="M1957" s="38" t="str">
        <f>IF('query (10)'!I1957="","",'query (10)'!I1957)</f>
        <v>Mechanical</v>
      </c>
      <c r="N1957" s="38" t="str">
        <f>IF('query (10)'!O1957="","",'query (10)'!O1957)</f>
        <v>Part Change</v>
      </c>
      <c r="O1957" s="38" t="str">
        <f>IF('query (10)'!P1957="","",'query (10)'!P1957)</f>
        <v>Medium</v>
      </c>
      <c r="P1957" s="38" t="str">
        <f>IF('query (10)'!N1957="","",'query (10)'!N1957)</f>
        <v>Change joint air cylinder nozzle U-D to cycle pm 3Y. 
Model : JA63-18-150</v>
      </c>
      <c r="Q1957" s="38" t="str">
        <f>TRIM('query (10)'!N1957)</f>
        <v>Change joint air cylinder nozzle U-D to cycle pm 3Y. 
Model : JA63-18-150</v>
      </c>
      <c r="R1957" s="38" t="str">
        <f>TRIM(UPPER('query (10)'!R1957))</f>
        <v>JOINT</v>
      </c>
      <c r="S1957" s="38" t="str">
        <f>TRIM(UPPER('query (10)'!S1957))</f>
        <v>JA63-18-150</v>
      </c>
      <c r="T1957" s="38" t="str">
        <f>IF('query (10)'!Q1957="","",TRIM(UPPER('query (10)'!Q1957)))</f>
        <v/>
      </c>
      <c r="U1957" s="38" t="str">
        <f>IF('query (10)'!T1957="","",'query (10)'!T1957)</f>
        <v/>
      </c>
      <c r="V1957" s="39" t="str">
        <f>IF('query (10)'!T1957="","",IFERROR(VALUE('query (10)'!T1957),""))</f>
        <v/>
      </c>
      <c r="W1957" s="40">
        <f>IF('query (10)'!U1957="","",'query (10)'!U1957)</f>
        <v>0</v>
      </c>
      <c r="X1957" s="39">
        <f>IF('query (10)'!V1957="","",'query (10)'!V1957)</f>
        <v>1080</v>
      </c>
      <c r="Y1957" s="41">
        <f>IF('query (10)'!W1957="","",'query (10)'!W1957)</f>
        <v>46107</v>
      </c>
      <c r="Z1957" s="41">
        <f>IF('query (10)'!X1957="","",'query (10)'!X1957)</f>
        <v>46141</v>
      </c>
      <c r="AA1957" s="41">
        <f>IF('query (10)'!Y1957="","",'query (10)'!Y1957)</f>
        <v>46141</v>
      </c>
      <c r="AB1957" s="41">
        <f>IF('query (10)'!Z1957="","",'query (10)'!Z1957)</f>
        <v>47221</v>
      </c>
      <c r="AC1957" s="38" t="str">
        <f>IF(OR('query (10)'!AA1957="",COUNTIF(Cleaning_Rules!$A$21:$A$26,TRIM('query (10)'!AA1957))&gt;0),"",TRIM('query (10)'!AA1957))</f>
        <v/>
      </c>
      <c r="AD1957" s="38" t="str">
        <f>IF('query (10)'!AB1957="","",TRIM(IFERROR(_xlfn.TEXTBEFORE('query (10)'!AB1957,"("),'query (10)'!AB1957)))</f>
        <v>เริ่มซ่อมงาน PM แล้ว รับผิดชอบโดย KUNANON PARAWANWONG</v>
      </c>
      <c r="AE1957" s="38" t="str">
        <f>IFERROR(LOWER(TRIM(_xlfn.TEXTBEFORE(_xlfn.TEXTAFTER('query (10)'!AB1957,"("),")"))),"")</f>
        <v>parawanwong-k-3161@nsk.com</v>
      </c>
      <c r="AF1957" s="38" t="str">
        <f>IF('query (10)'!AD1957="","",TRIM('query (10)'!AD1957))</f>
        <v>เจษฎา ผิวบาง</v>
      </c>
      <c r="AG1957" s="38" t="str">
        <f>IF('query (10)'!AE1957="","",TRIM('query (10)'!AE1957))</f>
        <v>คุณานนต์ ปารวัณวงศ์</v>
      </c>
      <c r="AH1957" s="38" t="str">
        <f>IF('query (10)'!AF1957="","",IFERROR(VALUE('query (10)'!AF1957),""))</f>
        <v/>
      </c>
      <c r="AI1957" s="38" t="str">
        <f>IF('query (10)'!AG1957="","",TRIM('query (10)'!AG1957))</f>
        <v/>
      </c>
      <c r="AJ1957" s="38" t="str">
        <f>IF('query (10)'!AH1957="","",IFERROR(VALUE('query (10)'!AH1957),""))</f>
        <v/>
      </c>
      <c r="AK1957" s="38" t="str">
        <f>IF('query (10)'!AI1957="","",TRIM('query (10)'!AI1957))</f>
        <v/>
      </c>
      <c r="AL1957" s="42">
        <f t="shared" si="150"/>
        <v>2026</v>
      </c>
      <c r="AM1957" s="42" t="str">
        <f t="shared" si="151"/>
        <v>2026-03</v>
      </c>
      <c r="AN1957" s="42" t="str">
        <f t="shared" ca="1" si="152"/>
        <v/>
      </c>
      <c r="AO1957" s="42" t="str">
        <f t="shared" si="153"/>
        <v>WA-440 | ROUGH WASHING MACHINE. | MCB2 | AIR CYLINDER | Time-based Maintenance | Mechanical | Part Change | Medium | Change joint air cylinder nozzle U-D to cycle pm 3Y. 
Model : JA63-18-150 | JOINT | JA63-18-150 | เริ่มซ่อมงาน PM แล้ว รับผิดชอบโดย KUNANON PARAWANWONG | คุณานนต์ ปารวัณวงศ์</v>
      </c>
      <c r="AP1957" s="42" t="str">
        <f>_xlfn.TEXTJOIN("; ",TRUE,IF(COUNTA('query (10)'!A1957:AK1957)&lt;=6,"NEAR_EMPTY_ROW",""),IF($K1957="","MISSING_STATUS",""),IF(AND($K1957="เสร็จสิ้น",$Z1957=""),"DONE_NO_ACTUAL_DATE",""),IF(AND($I1957="Condition-based Maintenance",$AH1957=""),"CBM_NO_MEASUREMENT",""),IF(OR($X1957="",$X1957=0),"INVALID_PERIOD",""),IF(AND($AA1957&lt;&gt;"",$AB1957&lt;&gt;"",$AB1957&lt;$AA1957),"DATE_SEQUENCE_ERROR",""),IF(AND($AB1957&lt;&gt;"",$AB1957&gt;DATE(2030,12,31)),"DATE_OUTLIER",""),IF($C1957="","MISSING_QRCODE",""),IF($J1957="UNKNOWN","UNKNOWN_PM_TYPE",""),IF($L1957="UNKNOWN","UNKNOWN_STATUS",""))</f>
        <v/>
      </c>
      <c r="AQ1957" s="42" t="str">
        <f t="shared" si="154"/>
        <v>NO</v>
      </c>
    </row>
    <row r="1958" spans="1:43" x14ac:dyDescent="0.3">
      <c r="A1958" s="38">
        <f>IF('query (10)'!A1958="","",'query (10)'!A1958)</f>
        <v>2171</v>
      </c>
      <c r="B1958" s="38">
        <f>IF('query (10)'!B1958="","",'query (10)'!B1958)</f>
        <v>20408</v>
      </c>
      <c r="C1958" s="38" t="str">
        <f>TRIM(UPPER('query (10)'!M1958))</f>
        <v>WA-688</v>
      </c>
      <c r="D1958" s="38" t="str">
        <f>TRIM(UPPER(IFERROR(_xlfn.TEXTBEFORE('query (10)'!L1958,"("),'query (10)'!L1958)))</f>
        <v>ROUGH WASHING MACHINE.</v>
      </c>
      <c r="E1958" s="38" t="str">
        <f>IFERROR(TRIM(UPPER(_xlfn.TEXTBEFORE(_xlfn.TEXTAFTER('query (10)'!L1958,"("),")"))),"")</f>
        <v/>
      </c>
      <c r="F1958" s="38" t="str">
        <f>TRIM('query (10)'!K1958)</f>
        <v>MCB3</v>
      </c>
      <c r="G1958" s="38" t="str">
        <f>IF('query (10)'!J1958="","",'query (10)'!J1958)</f>
        <v>Air Cylinder</v>
      </c>
      <c r="H1958" s="38" t="str">
        <f>TRIM(UPPER('query (10)'!J1958))</f>
        <v>AIR CYLINDER</v>
      </c>
      <c r="I1958" s="38" t="str">
        <f>IF('query (10)'!F1958="","",'query (10)'!F1958)</f>
        <v>Time-based Maintenance</v>
      </c>
      <c r="J1958" s="38" t="str">
        <f>IF('query (10)'!F1958="","",IFERROR(INDEX(Cleaning_Rules!$B$14:$B$17,MATCH(TRIM('query (10)'!F1958),Cleaning_Rules!$A$14:$A$17,0)),"UNKNOWN"))</f>
        <v>TBM</v>
      </c>
      <c r="K1958" s="38" t="str">
        <f>IF('query (10)'!G1958="","",'query (10)'!G1958)</f>
        <v>เสร็จสิ้น</v>
      </c>
      <c r="L1958" s="38" t="str">
        <f>IF('query (10)'!G1958="","MISSING",IFERROR(INDEX(Cleaning_Rules!$B$5:$B$10,MATCH(TRIM('query (10)'!G1958),Cleaning_Rules!$A$5:$A$10,0)),"UNKNOWN"))</f>
        <v>COMPLETED</v>
      </c>
      <c r="M1958" s="38" t="str">
        <f>IF('query (10)'!I1958="","",'query (10)'!I1958)</f>
        <v>Mechanical</v>
      </c>
      <c r="N1958" s="38" t="str">
        <f>IF('query (10)'!O1958="","",'query (10)'!O1958)</f>
        <v>Part Change</v>
      </c>
      <c r="O1958" s="38" t="str">
        <f>IF('query (10)'!P1958="","",'query (10)'!P1958)</f>
        <v>Medium</v>
      </c>
      <c r="P1958" s="38" t="str">
        <f>IF('query (10)'!N1958="","",'query (10)'!N1958)</f>
        <v>Change joint air cylinder nozzle U-D to cycle pm 3Y. 
Model : JA63-18-150</v>
      </c>
      <c r="Q1958" s="38" t="str">
        <f>TRIM('query (10)'!N1958)</f>
        <v>Change joint air cylinder nozzle U-D to cycle pm 3Y. 
Model : JA63-18-150</v>
      </c>
      <c r="R1958" s="38" t="str">
        <f>TRIM(UPPER('query (10)'!R1958))</f>
        <v>JOINT</v>
      </c>
      <c r="S1958" s="38" t="str">
        <f>TRIM(UPPER('query (10)'!S1958))</f>
        <v>JA63-18-150</v>
      </c>
      <c r="T1958" s="38" t="str">
        <f>IF('query (10)'!Q1958="","",TRIM(UPPER('query (10)'!Q1958)))</f>
        <v/>
      </c>
      <c r="U1958" s="38" t="str">
        <f>IF('query (10)'!T1958="","",'query (10)'!T1958)</f>
        <v/>
      </c>
      <c r="V1958" s="39" t="str">
        <f>IF('query (10)'!T1958="","",IFERROR(VALUE('query (10)'!T1958),""))</f>
        <v/>
      </c>
      <c r="W1958" s="40">
        <f>IF('query (10)'!U1958="","",'query (10)'!U1958)</f>
        <v>0</v>
      </c>
      <c r="X1958" s="39">
        <f>IF('query (10)'!V1958="","",'query (10)'!V1958)</f>
        <v>1080</v>
      </c>
      <c r="Y1958" s="41">
        <f>IF('query (10)'!W1958="","",'query (10)'!W1958)</f>
        <v>46140</v>
      </c>
      <c r="Z1958" s="41">
        <f>IF('query (10)'!X1958="","",'query (10)'!X1958)</f>
        <v>46154</v>
      </c>
      <c r="AA1958" s="41">
        <f>IF('query (10)'!Y1958="","",'query (10)'!Y1958)</f>
        <v>46154</v>
      </c>
      <c r="AB1958" s="41">
        <f>IF('query (10)'!Z1958="","",'query (10)'!Z1958)</f>
        <v>47234</v>
      </c>
      <c r="AC1958" s="38" t="str">
        <f>IF(OR('query (10)'!AA1958="",COUNTIF(Cleaning_Rules!$A$21:$A$26,TRIM('query (10)'!AA1958))&gt;0),"",TRIM('query (10)'!AA1958))</f>
        <v/>
      </c>
      <c r="AD1958" s="38" t="str">
        <f>IF('query (10)'!AB1958="","",TRIM(IFERROR(_xlfn.TEXTBEFORE('query (10)'!AB1958,"("),'query (10)'!AB1958)))</f>
        <v>เริ่มซ่อมงาน PM แล้ว รับผิดชอบโดย CHETSADA PHIWBANG</v>
      </c>
      <c r="AE1958" s="38" t="str">
        <f>IFERROR(LOWER(TRIM(_xlfn.TEXTBEFORE(_xlfn.TEXTAFTER('query (10)'!AB1958,"("),")"))),"")</f>
        <v>chetsada@nsk.com</v>
      </c>
      <c r="AF1958" s="38" t="str">
        <f>IF('query (10)'!AD1958="","",TRIM('query (10)'!AD1958))</f>
        <v>เจษฎา ผิวบาง</v>
      </c>
      <c r="AG1958" s="38" t="str">
        <f>IF('query (10)'!AE1958="","",TRIM('query (10)'!AE1958))</f>
        <v>เจษฎา ผิวบาง</v>
      </c>
      <c r="AH1958" s="38" t="str">
        <f>IF('query (10)'!AF1958="","",IFERROR(VALUE('query (10)'!AF1958),""))</f>
        <v/>
      </c>
      <c r="AI1958" s="38" t="str">
        <f>IF('query (10)'!AG1958="","",TRIM('query (10)'!AG1958))</f>
        <v/>
      </c>
      <c r="AJ1958" s="38" t="str">
        <f>IF('query (10)'!AH1958="","",IFERROR(VALUE('query (10)'!AH1958),""))</f>
        <v/>
      </c>
      <c r="AK1958" s="38" t="str">
        <f>IF('query (10)'!AI1958="","",TRIM('query (10)'!AI1958))</f>
        <v/>
      </c>
      <c r="AL1958" s="42">
        <f t="shared" si="150"/>
        <v>2026</v>
      </c>
      <c r="AM1958" s="42" t="str">
        <f t="shared" si="151"/>
        <v>2026-04</v>
      </c>
      <c r="AN1958" s="42" t="str">
        <f t="shared" ca="1" si="152"/>
        <v/>
      </c>
      <c r="AO1958" s="42" t="str">
        <f t="shared" si="153"/>
        <v>WA-688 | ROUGH WASHING MACHINE. | MCB3 | AIR CYLINDER | Time-based Maintenance | Mechanical | Part Change | Medium | Change joint air cylinder nozzle U-D to cycle pm 3Y. 
Model : JA63-18-150 | JOINT | JA63-18-150 | เริ่มซ่อมงาน PM แล้ว รับผิดชอบโดย CHETSADA PHIWBANG | เจษฎา ผิวบาง</v>
      </c>
      <c r="AP1958" s="42" t="str">
        <f>_xlfn.TEXTJOIN("; ",TRUE,IF(COUNTA('query (10)'!A1958:AK1958)&lt;=6,"NEAR_EMPTY_ROW",""),IF($K1958="","MISSING_STATUS",""),IF(AND($K1958="เสร็จสิ้น",$Z1958=""),"DONE_NO_ACTUAL_DATE",""),IF(AND($I1958="Condition-based Maintenance",$AH1958=""),"CBM_NO_MEASUREMENT",""),IF(OR($X1958="",$X1958=0),"INVALID_PERIOD",""),IF(AND($AA1958&lt;&gt;"",$AB1958&lt;&gt;"",$AB1958&lt;$AA1958),"DATE_SEQUENCE_ERROR",""),IF(AND($AB1958&lt;&gt;"",$AB1958&gt;DATE(2030,12,31)),"DATE_OUTLIER",""),IF($C1958="","MISSING_QRCODE",""),IF($J1958="UNKNOWN","UNKNOWN_PM_TYPE",""),IF($L1958="UNKNOWN","UNKNOWN_STATUS",""))</f>
        <v/>
      </c>
      <c r="AQ1958" s="42" t="str">
        <f t="shared" si="154"/>
        <v>NO</v>
      </c>
    </row>
    <row r="1959" spans="1:43" x14ac:dyDescent="0.3">
      <c r="A1959" s="38">
        <f>IF('query (10)'!A1959="","",'query (10)'!A1959)</f>
        <v>2172</v>
      </c>
      <c r="B1959" s="38">
        <f>IF('query (10)'!B1959="","",'query (10)'!B1959)</f>
        <v>19446</v>
      </c>
      <c r="C1959" s="38" t="str">
        <f>TRIM(UPPER('query (10)'!M1959))</f>
        <v>CH-138</v>
      </c>
      <c r="D1959" s="38" t="str">
        <f>TRIM(UPPER(IFERROR(_xlfn.TEXTBEFORE('query (10)'!L1959,"("),'query (10)'!L1959)))</f>
        <v>AXIAL CLEARANCE MEASUREMENT M/C</v>
      </c>
      <c r="E1959" s="38" t="str">
        <f>IFERROR(TRIM(UPPER(_xlfn.TEXTBEFORE(_xlfn.TEXTAFTER('query (10)'!L1959,"("),")"))),"")</f>
        <v/>
      </c>
      <c r="F1959" s="38" t="str">
        <f>TRIM('query (10)'!K1959)</f>
        <v>MCB1</v>
      </c>
      <c r="G1959" s="38" t="str">
        <f>IF('query (10)'!J1959="","",'query (10)'!J1959)</f>
        <v>Air Cylinder</v>
      </c>
      <c r="H1959" s="38" t="str">
        <f>TRIM(UPPER('query (10)'!J1959))</f>
        <v>AIR CYLINDER</v>
      </c>
      <c r="I1959" s="38" t="str">
        <f>IF('query (10)'!F1959="","",'query (10)'!F1959)</f>
        <v>Time-based Maintenance</v>
      </c>
      <c r="J1959" s="38" t="str">
        <f>IF('query (10)'!F1959="","",IFERROR(INDEX(Cleaning_Rules!$B$14:$B$17,MATCH(TRIM('query (10)'!F1959),Cleaning_Rules!$A$14:$A$17,0)),"UNKNOWN"))</f>
        <v>TBM</v>
      </c>
      <c r="K1959" s="38" t="str">
        <f>IF('query (10)'!G1959="","",'query (10)'!G1959)</f>
        <v>เสร็จสิ้น</v>
      </c>
      <c r="L1959" s="38" t="str">
        <f>IF('query (10)'!G1959="","MISSING",IFERROR(INDEX(Cleaning_Rules!$B$5:$B$10,MATCH(TRIM('query (10)'!G1959),Cleaning_Rules!$A$5:$A$10,0)),"UNKNOWN"))</f>
        <v>COMPLETED</v>
      </c>
      <c r="M1959" s="38" t="str">
        <f>IF('query (10)'!I1959="","",'query (10)'!I1959)</f>
        <v>Mechanical</v>
      </c>
      <c r="N1959" s="38" t="str">
        <f>IF('query (10)'!O1959="","",'query (10)'!O1959)</f>
        <v>Part Change</v>
      </c>
      <c r="O1959" s="38" t="str">
        <f>IF('query (10)'!P1959="","",'query (10)'!P1959)</f>
        <v>Medium</v>
      </c>
      <c r="P1959" s="38" t="str">
        <f>IF('query (10)'!N1959="","",'query (10)'!N1959)</f>
        <v>Change joint air cylinder spindle U-D to cycle pm 3Y. 
Model : JAF63-18-150</v>
      </c>
      <c r="Q1959" s="38" t="str">
        <f>TRIM('query (10)'!N1959)</f>
        <v>Change joint air cylinder spindle U-D to cycle pm 3Y. 
Model : JAF63-18-150</v>
      </c>
      <c r="R1959" s="38" t="str">
        <f>TRIM(UPPER('query (10)'!R1959))</f>
        <v>JOINT</v>
      </c>
      <c r="S1959" s="38" t="str">
        <f>TRIM(UPPER('query (10)'!S1959))</f>
        <v>JA63-18-150</v>
      </c>
      <c r="T1959" s="38" t="str">
        <f>IF('query (10)'!Q1959="","",TRIM(UPPER('query (10)'!Q1959)))</f>
        <v/>
      </c>
      <c r="U1959" s="38" t="str">
        <f>IF('query (10)'!T1959="","",'query (10)'!T1959)</f>
        <v/>
      </c>
      <c r="V1959" s="39" t="str">
        <f>IF('query (10)'!T1959="","",IFERROR(VALUE('query (10)'!T1959),""))</f>
        <v/>
      </c>
      <c r="W1959" s="40">
        <f>IF('query (10)'!U1959="","",'query (10)'!U1959)</f>
        <v>0</v>
      </c>
      <c r="X1959" s="39">
        <f>IF('query (10)'!V1959="","",'query (10)'!V1959)</f>
        <v>1080</v>
      </c>
      <c r="Y1959" s="41">
        <f>IF('query (10)'!W1959="","",'query (10)'!W1959)</f>
        <v>46107</v>
      </c>
      <c r="Z1959" s="41">
        <f>IF('query (10)'!X1959="","",'query (10)'!X1959)</f>
        <v>46108</v>
      </c>
      <c r="AA1959" s="41">
        <f>IF('query (10)'!Y1959="","",'query (10)'!Y1959)</f>
        <v>46108</v>
      </c>
      <c r="AB1959" s="41">
        <f>IF('query (10)'!Z1959="","",'query (10)'!Z1959)</f>
        <v>47188</v>
      </c>
      <c r="AC1959" s="38" t="str">
        <f>IF(OR('query (10)'!AA1959="",COUNTIF(Cleaning_Rules!$A$21:$A$26,TRIM('query (10)'!AA1959))&gt;0),"",TRIM('query (10)'!AA1959))</f>
        <v/>
      </c>
      <c r="AD1959" s="38" t="str">
        <f>IF('query (10)'!AB1959="","",TRIM(IFERROR(_xlfn.TEXTBEFORE('query (10)'!AB1959,"("),'query (10)'!AB1959)))</f>
        <v>เริ่มซ่อมงาน PM แล้ว รับผิดชอบโดย JAKKAPAT KHOTSOMBAT</v>
      </c>
      <c r="AE1959" s="38" t="str">
        <f>IFERROR(LOWER(TRIM(_xlfn.TEXTBEFORE(_xlfn.TEXTAFTER('query (10)'!AB1959,"("),")"))),"")</f>
        <v>jakkapat@nsk.com</v>
      </c>
      <c r="AF1959" s="38" t="str">
        <f>IF('query (10)'!AD1959="","",TRIM('query (10)'!AD1959))</f>
        <v>เจษฎา ผิวบาง</v>
      </c>
      <c r="AG1959" s="38" t="str">
        <f>IF('query (10)'!AE1959="","",TRIM('query (10)'!AE1959))</f>
        <v>จักรภัทร โคตรสมบัติ</v>
      </c>
      <c r="AH1959" s="38" t="str">
        <f>IF('query (10)'!AF1959="","",IFERROR(VALUE('query (10)'!AF1959),""))</f>
        <v/>
      </c>
      <c r="AI1959" s="38" t="str">
        <f>IF('query (10)'!AG1959="","",TRIM('query (10)'!AG1959))</f>
        <v/>
      </c>
      <c r="AJ1959" s="38" t="str">
        <f>IF('query (10)'!AH1959="","",IFERROR(VALUE('query (10)'!AH1959),""))</f>
        <v/>
      </c>
      <c r="AK1959" s="38" t="str">
        <f>IF('query (10)'!AI1959="","",TRIM('query (10)'!AI1959))</f>
        <v/>
      </c>
      <c r="AL1959" s="42">
        <f t="shared" si="150"/>
        <v>2026</v>
      </c>
      <c r="AM1959" s="42" t="str">
        <f t="shared" si="151"/>
        <v>2026-03</v>
      </c>
      <c r="AN1959" s="42" t="str">
        <f t="shared" ca="1" si="152"/>
        <v/>
      </c>
      <c r="AO1959" s="42" t="str">
        <f t="shared" si="153"/>
        <v>CH-138 | AXIAL CLEARANCE MEASUREMENT M/C | MCB1 | AIR CYLINDER | Time-based Maintenance | Mechanical | Part Change | Medium | Change joint air cylinder spindle U-D to cycle pm 3Y. 
Model : JAF63-18-150 | JOINT | JA63-18-150 | เริ่มซ่อมงาน PM แล้ว รับผิดชอบโดย JAKKAPAT KHOTSOMBAT | จักรภัทร โคตรสมบัติ</v>
      </c>
      <c r="AP1959" s="42" t="str">
        <f>_xlfn.TEXTJOIN("; ",TRUE,IF(COUNTA('query (10)'!A1959:AK1959)&lt;=6,"NEAR_EMPTY_ROW",""),IF($K1959="","MISSING_STATUS",""),IF(AND($K1959="เสร็จสิ้น",$Z1959=""),"DONE_NO_ACTUAL_DATE",""),IF(AND($I1959="Condition-based Maintenance",$AH1959=""),"CBM_NO_MEASUREMENT",""),IF(OR($X1959="",$X1959=0),"INVALID_PERIOD",""),IF(AND($AA1959&lt;&gt;"",$AB1959&lt;&gt;"",$AB1959&lt;$AA1959),"DATE_SEQUENCE_ERROR",""),IF(AND($AB1959&lt;&gt;"",$AB1959&gt;DATE(2030,12,31)),"DATE_OUTLIER",""),IF($C1959="","MISSING_QRCODE",""),IF($J1959="UNKNOWN","UNKNOWN_PM_TYPE",""),IF($L1959="UNKNOWN","UNKNOWN_STATUS",""))</f>
        <v/>
      </c>
      <c r="AQ1959" s="42" t="str">
        <f t="shared" si="154"/>
        <v>NO</v>
      </c>
    </row>
    <row r="1960" spans="1:43" x14ac:dyDescent="0.3">
      <c r="A1960" s="38">
        <f>IF('query (10)'!A1960="","",'query (10)'!A1960)</f>
        <v>2173</v>
      </c>
      <c r="B1960" s="38">
        <f>IF('query (10)'!B1960="","",'query (10)'!B1960)</f>
        <v>20347</v>
      </c>
      <c r="C1960" s="38" t="str">
        <f>TRIM(UPPER('query (10)'!M1960))</f>
        <v>CH-294</v>
      </c>
      <c r="D1960" s="38" t="str">
        <f>TRIM(UPPER(IFERROR(_xlfn.TEXTBEFORE('query (10)'!L1960,"("),'query (10)'!L1960)))</f>
        <v>AXIAL CLEARANCE MEASUREMENT MACHINE.</v>
      </c>
      <c r="E1960" s="38" t="str">
        <f>IFERROR(TRIM(UPPER(_xlfn.TEXTBEFORE(_xlfn.TEXTAFTER('query (10)'!L1960,"("),")"))),"")</f>
        <v/>
      </c>
      <c r="F1960" s="38" t="str">
        <f>TRIM('query (10)'!K1960)</f>
        <v>MCB2</v>
      </c>
      <c r="G1960" s="38" t="str">
        <f>IF('query (10)'!J1960="","",'query (10)'!J1960)</f>
        <v>Air Cylinder</v>
      </c>
      <c r="H1960" s="38" t="str">
        <f>TRIM(UPPER('query (10)'!J1960))</f>
        <v>AIR CYLINDER</v>
      </c>
      <c r="I1960" s="38" t="str">
        <f>IF('query (10)'!F1960="","",'query (10)'!F1960)</f>
        <v>Time-based Maintenance</v>
      </c>
      <c r="J1960" s="38" t="str">
        <f>IF('query (10)'!F1960="","",IFERROR(INDEX(Cleaning_Rules!$B$14:$B$17,MATCH(TRIM('query (10)'!F1960),Cleaning_Rules!$A$14:$A$17,0)),"UNKNOWN"))</f>
        <v>TBM</v>
      </c>
      <c r="K1960" s="38" t="str">
        <f>IF('query (10)'!G1960="","",'query (10)'!G1960)</f>
        <v>เสร็จสิ้น</v>
      </c>
      <c r="L1960" s="38" t="str">
        <f>IF('query (10)'!G1960="","MISSING",IFERROR(INDEX(Cleaning_Rules!$B$5:$B$10,MATCH(TRIM('query (10)'!G1960),Cleaning_Rules!$A$5:$A$10,0)),"UNKNOWN"))</f>
        <v>COMPLETED</v>
      </c>
      <c r="M1960" s="38" t="str">
        <f>IF('query (10)'!I1960="","",'query (10)'!I1960)</f>
        <v>Mechanical</v>
      </c>
      <c r="N1960" s="38" t="str">
        <f>IF('query (10)'!O1960="","",'query (10)'!O1960)</f>
        <v>Part Change</v>
      </c>
      <c r="O1960" s="38" t="str">
        <f>IF('query (10)'!P1960="","",'query (10)'!P1960)</f>
        <v>Medium</v>
      </c>
      <c r="P1960" s="38" t="str">
        <f>IF('query (10)'!N1960="","",'query (10)'!N1960)</f>
        <v>Change joint air cylinder spindle U-D to cycle pm 3Y. 
Model : JAF63-18-150</v>
      </c>
      <c r="Q1960" s="38" t="str">
        <f>TRIM('query (10)'!N1960)</f>
        <v>Change joint air cylinder spindle U-D to cycle pm 3Y. 
Model : JAF63-18-150</v>
      </c>
      <c r="R1960" s="38" t="str">
        <f>TRIM(UPPER('query (10)'!R1960))</f>
        <v>JOINT</v>
      </c>
      <c r="S1960" s="38" t="str">
        <f>TRIM(UPPER('query (10)'!S1960))</f>
        <v>JA63-18-150</v>
      </c>
      <c r="T1960" s="38" t="str">
        <f>IF('query (10)'!Q1960="","",TRIM(UPPER('query (10)'!Q1960)))</f>
        <v/>
      </c>
      <c r="U1960" s="38" t="str">
        <f>IF('query (10)'!T1960="","",'query (10)'!T1960)</f>
        <v/>
      </c>
      <c r="V1960" s="39" t="str">
        <f>IF('query (10)'!T1960="","",IFERROR(VALUE('query (10)'!T1960),""))</f>
        <v/>
      </c>
      <c r="W1960" s="40">
        <f>IF('query (10)'!U1960="","",'query (10)'!U1960)</f>
        <v>0</v>
      </c>
      <c r="X1960" s="39">
        <f>IF('query (10)'!V1960="","",'query (10)'!V1960)</f>
        <v>1080</v>
      </c>
      <c r="Y1960" s="41">
        <f>IF('query (10)'!W1960="","",'query (10)'!W1960)</f>
        <v>46107</v>
      </c>
      <c r="Z1960" s="41">
        <f>IF('query (10)'!X1960="","",'query (10)'!X1960)</f>
        <v>46146</v>
      </c>
      <c r="AA1960" s="41">
        <f>IF('query (10)'!Y1960="","",'query (10)'!Y1960)</f>
        <v>46146</v>
      </c>
      <c r="AB1960" s="41">
        <f>IF('query (10)'!Z1960="","",'query (10)'!Z1960)</f>
        <v>47226</v>
      </c>
      <c r="AC1960" s="38" t="str">
        <f>IF(OR('query (10)'!AA1960="",COUNTIF(Cleaning_Rules!$A$21:$A$26,TRIM('query (10)'!AA1960))&gt;0),"",TRIM('query (10)'!AA1960))</f>
        <v/>
      </c>
      <c r="AD1960" s="38" t="str">
        <f>IF('query (10)'!AB1960="","",TRIM(IFERROR(_xlfn.TEXTBEFORE('query (10)'!AB1960,"("),'query (10)'!AB1960)))</f>
        <v>เริ่มซ่อมงาน PM แล้ว รับผิดชอบโดย CHETSADA PHIWBANG</v>
      </c>
      <c r="AE1960" s="38" t="str">
        <f>IFERROR(LOWER(TRIM(_xlfn.TEXTBEFORE(_xlfn.TEXTAFTER('query (10)'!AB1960,"("),")"))),"")</f>
        <v>chetsada@nsk.com</v>
      </c>
      <c r="AF1960" s="38" t="str">
        <f>IF('query (10)'!AD1960="","",TRIM('query (10)'!AD1960))</f>
        <v>เจษฎา ผิวบาง</v>
      </c>
      <c r="AG1960" s="38" t="str">
        <f>IF('query (10)'!AE1960="","",TRIM('query (10)'!AE1960))</f>
        <v>เจษฎา ผิวบาง</v>
      </c>
      <c r="AH1960" s="38" t="str">
        <f>IF('query (10)'!AF1960="","",IFERROR(VALUE('query (10)'!AF1960),""))</f>
        <v/>
      </c>
      <c r="AI1960" s="38" t="str">
        <f>IF('query (10)'!AG1960="","",TRIM('query (10)'!AG1960))</f>
        <v/>
      </c>
      <c r="AJ1960" s="38" t="str">
        <f>IF('query (10)'!AH1960="","",IFERROR(VALUE('query (10)'!AH1960),""))</f>
        <v/>
      </c>
      <c r="AK1960" s="38" t="str">
        <f>IF('query (10)'!AI1960="","",TRIM('query (10)'!AI1960))</f>
        <v/>
      </c>
      <c r="AL1960" s="42">
        <f t="shared" si="150"/>
        <v>2026</v>
      </c>
      <c r="AM1960" s="42" t="str">
        <f t="shared" si="151"/>
        <v>2026-03</v>
      </c>
      <c r="AN1960" s="42" t="str">
        <f t="shared" ca="1" si="152"/>
        <v/>
      </c>
      <c r="AO1960" s="42" t="str">
        <f t="shared" si="153"/>
        <v>CH-294 | AXIAL CLEARANCE MEASUREMENT MACHINE. | MCB2 | AIR CYLINDER | Time-based Maintenance | Mechanical | Part Change | Medium | Change joint air cylinder spindle U-D to cycle pm 3Y. 
Model : JAF63-18-150 | JOINT | JA63-18-150 | เริ่มซ่อมงาน PM แล้ว รับผิดชอบโดย CHETSADA PHIWBANG | เจษฎา ผิวบาง</v>
      </c>
      <c r="AP1960" s="42" t="str">
        <f>_xlfn.TEXTJOIN("; ",TRUE,IF(COUNTA('query (10)'!A1960:AK1960)&lt;=6,"NEAR_EMPTY_ROW",""),IF($K1960="","MISSING_STATUS",""),IF(AND($K1960="เสร็จสิ้น",$Z1960=""),"DONE_NO_ACTUAL_DATE",""),IF(AND($I1960="Condition-based Maintenance",$AH1960=""),"CBM_NO_MEASUREMENT",""),IF(OR($X1960="",$X1960=0),"INVALID_PERIOD",""),IF(AND($AA1960&lt;&gt;"",$AB1960&lt;&gt;"",$AB1960&lt;$AA1960),"DATE_SEQUENCE_ERROR",""),IF(AND($AB1960&lt;&gt;"",$AB1960&gt;DATE(2030,12,31)),"DATE_OUTLIER",""),IF($C1960="","MISSING_QRCODE",""),IF($J1960="UNKNOWN","UNKNOWN_PM_TYPE",""),IF($L1960="UNKNOWN","UNKNOWN_STATUS",""))</f>
        <v/>
      </c>
      <c r="AQ1960" s="42" t="str">
        <f t="shared" si="154"/>
        <v>NO</v>
      </c>
    </row>
    <row r="1961" spans="1:43" x14ac:dyDescent="0.3">
      <c r="A1961" s="38">
        <f>IF('query (10)'!A1961="","",'query (10)'!A1961)</f>
        <v>2174</v>
      </c>
      <c r="B1961" s="38">
        <f>IF('query (10)'!B1961="","",'query (10)'!B1961)</f>
        <v>20389</v>
      </c>
      <c r="C1961" s="38" t="str">
        <f>TRIM(UPPER('query (10)'!M1961))</f>
        <v>CH-726</v>
      </c>
      <c r="D1961" s="38" t="str">
        <f>TRIM(UPPER(IFERROR(_xlfn.TEXTBEFORE('query (10)'!L1961,"("),'query (10)'!L1961)))</f>
        <v>AXIAL CLEARANCE MEASUREMENT MACHINE.</v>
      </c>
      <c r="E1961" s="38" t="str">
        <f>IFERROR(TRIM(UPPER(_xlfn.TEXTBEFORE(_xlfn.TEXTAFTER('query (10)'!L1961,"("),")"))),"")</f>
        <v/>
      </c>
      <c r="F1961" s="38" t="str">
        <f>TRIM('query (10)'!K1961)</f>
        <v>MCB3</v>
      </c>
      <c r="G1961" s="38" t="str">
        <f>IF('query (10)'!J1961="","",'query (10)'!J1961)</f>
        <v>Air Cylinder</v>
      </c>
      <c r="H1961" s="38" t="str">
        <f>TRIM(UPPER('query (10)'!J1961))</f>
        <v>AIR CYLINDER</v>
      </c>
      <c r="I1961" s="38" t="str">
        <f>IF('query (10)'!F1961="","",'query (10)'!F1961)</f>
        <v>Time-based Maintenance</v>
      </c>
      <c r="J1961" s="38" t="str">
        <f>IF('query (10)'!F1961="","",IFERROR(INDEX(Cleaning_Rules!$B$14:$B$17,MATCH(TRIM('query (10)'!F1961),Cleaning_Rules!$A$14:$A$17,0)),"UNKNOWN"))</f>
        <v>TBM</v>
      </c>
      <c r="K1961" s="38" t="str">
        <f>IF('query (10)'!G1961="","",'query (10)'!G1961)</f>
        <v>เสร็จสิ้น</v>
      </c>
      <c r="L1961" s="38" t="str">
        <f>IF('query (10)'!G1961="","MISSING",IFERROR(INDEX(Cleaning_Rules!$B$5:$B$10,MATCH(TRIM('query (10)'!G1961),Cleaning_Rules!$A$5:$A$10,0)),"UNKNOWN"))</f>
        <v>COMPLETED</v>
      </c>
      <c r="M1961" s="38" t="str">
        <f>IF('query (10)'!I1961="","",'query (10)'!I1961)</f>
        <v>Mechanical</v>
      </c>
      <c r="N1961" s="38" t="str">
        <f>IF('query (10)'!O1961="","",'query (10)'!O1961)</f>
        <v>Part Change</v>
      </c>
      <c r="O1961" s="38" t="str">
        <f>IF('query (10)'!P1961="","",'query (10)'!P1961)</f>
        <v>Medium</v>
      </c>
      <c r="P1961" s="38" t="str">
        <f>IF('query (10)'!N1961="","",'query (10)'!N1961)</f>
        <v>Replace joint air cylinder spindle U-D according to the 3Y. pm schedule.
Model : JAF63-18-150</v>
      </c>
      <c r="Q1961" s="38" t="str">
        <f>TRIM('query (10)'!N1961)</f>
        <v>Replace joint air cylinder spindle U-D according to the 3Y. pm schedule.
Model : JAF63-18-150</v>
      </c>
      <c r="R1961" s="38" t="str">
        <f>TRIM(UPPER('query (10)'!R1961))</f>
        <v>JOINT</v>
      </c>
      <c r="S1961" s="38" t="str">
        <f>TRIM(UPPER('query (10)'!S1961))</f>
        <v>JA63-18-150</v>
      </c>
      <c r="T1961" s="38" t="str">
        <f>IF('query (10)'!Q1961="","",TRIM(UPPER('query (10)'!Q1961)))</f>
        <v/>
      </c>
      <c r="U1961" s="38" t="str">
        <f>IF('query (10)'!T1961="","",'query (10)'!T1961)</f>
        <v/>
      </c>
      <c r="V1961" s="39" t="str">
        <f>IF('query (10)'!T1961="","",IFERROR(VALUE('query (10)'!T1961),""))</f>
        <v/>
      </c>
      <c r="W1961" s="40">
        <f>IF('query (10)'!U1961="","",'query (10)'!U1961)</f>
        <v>0</v>
      </c>
      <c r="X1961" s="39">
        <f>IF('query (10)'!V1961="","",'query (10)'!V1961)</f>
        <v>1080</v>
      </c>
      <c r="Y1961" s="41">
        <f>IF('query (10)'!W1961="","",'query (10)'!W1961)</f>
        <v>46140</v>
      </c>
      <c r="Z1961" s="41">
        <f>IF('query (10)'!X1961="","",'query (10)'!X1961)</f>
        <v>46183</v>
      </c>
      <c r="AA1961" s="41">
        <f>IF('query (10)'!Y1961="","",'query (10)'!Y1961)</f>
        <v>46183</v>
      </c>
      <c r="AB1961" s="41">
        <f>IF('query (10)'!Z1961="","",'query (10)'!Z1961)</f>
        <v>47263</v>
      </c>
      <c r="AC1961" s="38" t="str">
        <f>IF(OR('query (10)'!AA1961="",COUNTIF(Cleaning_Rules!$A$21:$A$26,TRIM('query (10)'!AA1961))&gt;0),"",TRIM('query (10)'!AA1961))</f>
        <v/>
      </c>
      <c r="AD1961" s="38" t="str">
        <f>IF('query (10)'!AB1961="","",TRIM(IFERROR(_xlfn.TEXTBEFORE('query (10)'!AB1961,"("),'query (10)'!AB1961)))</f>
        <v>เริ่มซ่อมงาน PM แล้ว รับผิดชอบโดย JAKKAPAT KHOTSOMBAT</v>
      </c>
      <c r="AE1961" s="38" t="str">
        <f>IFERROR(LOWER(TRIM(_xlfn.TEXTBEFORE(_xlfn.TEXTAFTER('query (10)'!AB1961,"("),")"))),"")</f>
        <v>jakkapat@nsk.com</v>
      </c>
      <c r="AF1961" s="38" t="str">
        <f>IF('query (10)'!AD1961="","",TRIM('query (10)'!AD1961))</f>
        <v>เจษฎา ผิวบาง</v>
      </c>
      <c r="AG1961" s="38" t="str">
        <f>IF('query (10)'!AE1961="","",TRIM('query (10)'!AE1961))</f>
        <v>จักรภัทร โคตรสมบัติ</v>
      </c>
      <c r="AH1961" s="38" t="str">
        <f>IF('query (10)'!AF1961="","",IFERROR(VALUE('query (10)'!AF1961),""))</f>
        <v/>
      </c>
      <c r="AI1961" s="38" t="str">
        <f>IF('query (10)'!AG1961="","",TRIM('query (10)'!AG1961))</f>
        <v/>
      </c>
      <c r="AJ1961" s="38" t="str">
        <f>IF('query (10)'!AH1961="","",IFERROR(VALUE('query (10)'!AH1961),""))</f>
        <v/>
      </c>
      <c r="AK1961" s="38" t="str">
        <f>IF('query (10)'!AI1961="","",TRIM('query (10)'!AI1961))</f>
        <v/>
      </c>
      <c r="AL1961" s="42">
        <f t="shared" si="150"/>
        <v>2026</v>
      </c>
      <c r="AM1961" s="42" t="str">
        <f t="shared" si="151"/>
        <v>2026-04</v>
      </c>
      <c r="AN1961" s="42" t="str">
        <f t="shared" ca="1" si="152"/>
        <v/>
      </c>
      <c r="AO1961" s="42" t="str">
        <f t="shared" si="153"/>
        <v>CH-726 | AXIAL CLEARANCE MEASUREMENT MACHINE. | MCB3 | AIR CYLINDER | Time-based Maintenance | Mechanical | Part Change | Medium | Replace joint air cylinder spindle U-D according to the 3Y. pm schedule.
Model : JAF63-18-150 | JOINT | JA63-18-150 | เริ่มซ่อมงาน PM แล้ว รับผิดชอบโดย JAKKAPAT KHOTSOMBAT | จักรภัทร โคตรสมบัติ</v>
      </c>
      <c r="AP1961" s="42" t="str">
        <f>_xlfn.TEXTJOIN("; ",TRUE,IF(COUNTA('query (10)'!A1961:AK1961)&lt;=6,"NEAR_EMPTY_ROW",""),IF($K1961="","MISSING_STATUS",""),IF(AND($K1961="เสร็จสิ้น",$Z1961=""),"DONE_NO_ACTUAL_DATE",""),IF(AND($I1961="Condition-based Maintenance",$AH1961=""),"CBM_NO_MEASUREMENT",""),IF(OR($X1961="",$X1961=0),"INVALID_PERIOD",""),IF(AND($AA1961&lt;&gt;"",$AB1961&lt;&gt;"",$AB1961&lt;$AA1961),"DATE_SEQUENCE_ERROR",""),IF(AND($AB1961&lt;&gt;"",$AB1961&gt;DATE(2030,12,31)),"DATE_OUTLIER",""),IF($C1961="","MISSING_QRCODE",""),IF($J1961="UNKNOWN","UNKNOWN_PM_TYPE",""),IF($L1961="UNKNOWN","UNKNOWN_STATUS",""))</f>
        <v/>
      </c>
      <c r="AQ1961" s="42" t="str">
        <f t="shared" si="154"/>
        <v>NO</v>
      </c>
    </row>
    <row r="1962" spans="1:43" x14ac:dyDescent="0.3">
      <c r="A1962" s="38">
        <f>IF('query (10)'!A1962="","",'query (10)'!A1962)</f>
        <v>2175</v>
      </c>
      <c r="B1962" s="38">
        <f>IF('query (10)'!B1962="","",'query (10)'!B1962)</f>
        <v>19447</v>
      </c>
      <c r="C1962" s="38" t="str">
        <f>TRIM(UPPER('query (10)'!M1962))</f>
        <v>WA-139</v>
      </c>
      <c r="D1962" s="38" t="str">
        <f>TRIM(UPPER(IFERROR(_xlfn.TEXTBEFORE('query (10)'!L1962,"("),'query (10)'!L1962)))</f>
        <v>FINISH WASH EQUIPMENT M/C</v>
      </c>
      <c r="E1962" s="38" t="str">
        <f>IFERROR(TRIM(UPPER(_xlfn.TEXTBEFORE(_xlfn.TEXTAFTER('query (10)'!L1962,"("),")"))),"")</f>
        <v/>
      </c>
      <c r="F1962" s="38" t="str">
        <f>TRIM('query (10)'!K1962)</f>
        <v>MCB1</v>
      </c>
      <c r="G1962" s="38" t="str">
        <f>IF('query (10)'!J1962="","",'query (10)'!J1962)</f>
        <v>Air Cylinder</v>
      </c>
      <c r="H1962" s="38" t="str">
        <f>TRIM(UPPER('query (10)'!J1962))</f>
        <v>AIR CYLINDER</v>
      </c>
      <c r="I1962" s="38" t="str">
        <f>IF('query (10)'!F1962="","",'query (10)'!F1962)</f>
        <v>Time-based Maintenance</v>
      </c>
      <c r="J1962" s="38" t="str">
        <f>IF('query (10)'!F1962="","",IFERROR(INDEX(Cleaning_Rules!$B$14:$B$17,MATCH(TRIM('query (10)'!F1962),Cleaning_Rules!$A$14:$A$17,0)),"UNKNOWN"))</f>
        <v>TBM</v>
      </c>
      <c r="K1962" s="38" t="str">
        <f>IF('query (10)'!G1962="","",'query (10)'!G1962)</f>
        <v>เสร็จสิ้น</v>
      </c>
      <c r="L1962" s="38" t="str">
        <f>IF('query (10)'!G1962="","MISSING",IFERROR(INDEX(Cleaning_Rules!$B$5:$B$10,MATCH(TRIM('query (10)'!G1962),Cleaning_Rules!$A$5:$A$10,0)),"UNKNOWN"))</f>
        <v>COMPLETED</v>
      </c>
      <c r="M1962" s="38" t="str">
        <f>IF('query (10)'!I1962="","",'query (10)'!I1962)</f>
        <v>Mechanical</v>
      </c>
      <c r="N1962" s="38" t="str">
        <f>IF('query (10)'!O1962="","",'query (10)'!O1962)</f>
        <v>Part Change</v>
      </c>
      <c r="O1962" s="38" t="str">
        <f>IF('query (10)'!P1962="","",'query (10)'!P1962)</f>
        <v>Medium</v>
      </c>
      <c r="P1962" s="38" t="str">
        <f>IF('query (10)'!N1962="","",'query (10)'!N1962)</f>
        <v>Change joint air cylinder nozzle U-D to cycle pm 3Y. 
Model : JA63-18-150</v>
      </c>
      <c r="Q1962" s="38" t="str">
        <f>TRIM('query (10)'!N1962)</f>
        <v>Change joint air cylinder nozzle U-D to cycle pm 3Y. 
Model : JA63-18-150</v>
      </c>
      <c r="R1962" s="38" t="str">
        <f>TRIM(UPPER('query (10)'!R1962))</f>
        <v>JOINT</v>
      </c>
      <c r="S1962" s="38" t="str">
        <f>TRIM(UPPER('query (10)'!S1962))</f>
        <v>JA63-18-150</v>
      </c>
      <c r="T1962" s="38" t="str">
        <f>IF('query (10)'!Q1962="","",TRIM(UPPER('query (10)'!Q1962)))</f>
        <v/>
      </c>
      <c r="U1962" s="38" t="str">
        <f>IF('query (10)'!T1962="","",'query (10)'!T1962)</f>
        <v/>
      </c>
      <c r="V1962" s="39" t="str">
        <f>IF('query (10)'!T1962="","",IFERROR(VALUE('query (10)'!T1962),""))</f>
        <v/>
      </c>
      <c r="W1962" s="40">
        <f>IF('query (10)'!U1962="","",'query (10)'!U1962)</f>
        <v>0</v>
      </c>
      <c r="X1962" s="39">
        <f>IF('query (10)'!V1962="","",'query (10)'!V1962)</f>
        <v>1080</v>
      </c>
      <c r="Y1962" s="41">
        <f>IF('query (10)'!W1962="","",'query (10)'!W1962)</f>
        <v>46107</v>
      </c>
      <c r="Z1962" s="41">
        <f>IF('query (10)'!X1962="","",'query (10)'!X1962)</f>
        <v>46111</v>
      </c>
      <c r="AA1962" s="41">
        <f>IF('query (10)'!Y1962="","",'query (10)'!Y1962)</f>
        <v>46111</v>
      </c>
      <c r="AB1962" s="41">
        <f>IF('query (10)'!Z1962="","",'query (10)'!Z1962)</f>
        <v>47191</v>
      </c>
      <c r="AC1962" s="38" t="str">
        <f>IF(OR('query (10)'!AA1962="",COUNTIF(Cleaning_Rules!$A$21:$A$26,TRIM('query (10)'!AA1962))&gt;0),"",TRIM('query (10)'!AA1962))</f>
        <v/>
      </c>
      <c r="AD1962" s="38" t="str">
        <f>IF('query (10)'!AB1962="","",TRIM(IFERROR(_xlfn.TEXTBEFORE('query (10)'!AB1962,"("),'query (10)'!AB1962)))</f>
        <v>เริ่มซ่อมงาน PM แล้ว รับผิดชอบโดย JAKKAPAT KHOTSOMBAT</v>
      </c>
      <c r="AE1962" s="38" t="str">
        <f>IFERROR(LOWER(TRIM(_xlfn.TEXTBEFORE(_xlfn.TEXTAFTER('query (10)'!AB1962,"("),")"))),"")</f>
        <v>jakkapat@nsk.com</v>
      </c>
      <c r="AF1962" s="38" t="str">
        <f>IF('query (10)'!AD1962="","",TRIM('query (10)'!AD1962))</f>
        <v>เจษฎา ผิวบาง</v>
      </c>
      <c r="AG1962" s="38" t="str">
        <f>IF('query (10)'!AE1962="","",TRIM('query (10)'!AE1962))</f>
        <v>จักรภัทร โคตรสมบัติ</v>
      </c>
      <c r="AH1962" s="38" t="str">
        <f>IF('query (10)'!AF1962="","",IFERROR(VALUE('query (10)'!AF1962),""))</f>
        <v/>
      </c>
      <c r="AI1962" s="38" t="str">
        <f>IF('query (10)'!AG1962="","",TRIM('query (10)'!AG1962))</f>
        <v/>
      </c>
      <c r="AJ1962" s="38" t="str">
        <f>IF('query (10)'!AH1962="","",IFERROR(VALUE('query (10)'!AH1962),""))</f>
        <v/>
      </c>
      <c r="AK1962" s="38" t="str">
        <f>IF('query (10)'!AI1962="","",TRIM('query (10)'!AI1962))</f>
        <v/>
      </c>
      <c r="AL1962" s="42">
        <f t="shared" si="150"/>
        <v>2026</v>
      </c>
      <c r="AM1962" s="42" t="str">
        <f t="shared" si="151"/>
        <v>2026-03</v>
      </c>
      <c r="AN1962" s="42" t="str">
        <f t="shared" ca="1" si="152"/>
        <v/>
      </c>
      <c r="AO1962" s="42" t="str">
        <f t="shared" si="153"/>
        <v>WA-139 | FINISH WASH EQUIPMENT M/C | MCB1 | AIR CYLINDER | Time-based Maintenance | Mechanical | Part Change | Medium | Change joint air cylinder nozzle U-D to cycle pm 3Y. 
Model : JA63-18-150 | JOINT | JA63-18-150 | เริ่มซ่อมงาน PM แล้ว รับผิดชอบโดย JAKKAPAT KHOTSOMBAT | จักรภัทร โคตรสมบัติ</v>
      </c>
      <c r="AP1962" s="42" t="str">
        <f>_xlfn.TEXTJOIN("; ",TRUE,IF(COUNTA('query (10)'!A1962:AK1962)&lt;=6,"NEAR_EMPTY_ROW",""),IF($K1962="","MISSING_STATUS",""),IF(AND($K1962="เสร็จสิ้น",$Z1962=""),"DONE_NO_ACTUAL_DATE",""),IF(AND($I1962="Condition-based Maintenance",$AH1962=""),"CBM_NO_MEASUREMENT",""),IF(OR($X1962="",$X1962=0),"INVALID_PERIOD",""),IF(AND($AA1962&lt;&gt;"",$AB1962&lt;&gt;"",$AB1962&lt;$AA1962),"DATE_SEQUENCE_ERROR",""),IF(AND($AB1962&lt;&gt;"",$AB1962&gt;DATE(2030,12,31)),"DATE_OUTLIER",""),IF($C1962="","MISSING_QRCODE",""),IF($J1962="UNKNOWN","UNKNOWN_PM_TYPE",""),IF($L1962="UNKNOWN","UNKNOWN_STATUS",""))</f>
        <v/>
      </c>
      <c r="AQ1962" s="42" t="str">
        <f t="shared" si="154"/>
        <v>NO</v>
      </c>
    </row>
    <row r="1963" spans="1:43" x14ac:dyDescent="0.3">
      <c r="A1963" s="38">
        <f>IF('query (10)'!A1963="","",'query (10)'!A1963)</f>
        <v>2176</v>
      </c>
      <c r="B1963" s="38">
        <f>IF('query (10)'!B1963="","",'query (10)'!B1963)</f>
        <v>20348</v>
      </c>
      <c r="C1963" s="38" t="str">
        <f>TRIM(UPPER('query (10)'!M1963))</f>
        <v>WA-295</v>
      </c>
      <c r="D1963" s="38" t="str">
        <f>TRIM(UPPER(IFERROR(_xlfn.TEXTBEFORE('query (10)'!L1963,"("),'query (10)'!L1963)))</f>
        <v>FINISH WASH EQUIPMENT MACHINE.</v>
      </c>
      <c r="E1963" s="38" t="str">
        <f>IFERROR(TRIM(UPPER(_xlfn.TEXTBEFORE(_xlfn.TEXTAFTER('query (10)'!L1963,"("),")"))),"")</f>
        <v/>
      </c>
      <c r="F1963" s="38" t="str">
        <f>TRIM('query (10)'!K1963)</f>
        <v>MCB2</v>
      </c>
      <c r="G1963" s="38" t="str">
        <f>IF('query (10)'!J1963="","",'query (10)'!J1963)</f>
        <v>Air Cylinder</v>
      </c>
      <c r="H1963" s="38" t="str">
        <f>TRIM(UPPER('query (10)'!J1963))</f>
        <v>AIR CYLINDER</v>
      </c>
      <c r="I1963" s="38" t="str">
        <f>IF('query (10)'!F1963="","",'query (10)'!F1963)</f>
        <v>Time-based Maintenance</v>
      </c>
      <c r="J1963" s="38" t="str">
        <f>IF('query (10)'!F1963="","",IFERROR(INDEX(Cleaning_Rules!$B$14:$B$17,MATCH(TRIM('query (10)'!F1963),Cleaning_Rules!$A$14:$A$17,0)),"UNKNOWN"))</f>
        <v>TBM</v>
      </c>
      <c r="K1963" s="38" t="str">
        <f>IF('query (10)'!G1963="","",'query (10)'!G1963)</f>
        <v>เสร็จสิ้น</v>
      </c>
      <c r="L1963" s="38" t="str">
        <f>IF('query (10)'!G1963="","MISSING",IFERROR(INDEX(Cleaning_Rules!$B$5:$B$10,MATCH(TRIM('query (10)'!G1963),Cleaning_Rules!$A$5:$A$10,0)),"UNKNOWN"))</f>
        <v>COMPLETED</v>
      </c>
      <c r="M1963" s="38" t="str">
        <f>IF('query (10)'!I1963="","",'query (10)'!I1963)</f>
        <v>Mechanical</v>
      </c>
      <c r="N1963" s="38" t="str">
        <f>IF('query (10)'!O1963="","",'query (10)'!O1963)</f>
        <v>Part Change</v>
      </c>
      <c r="O1963" s="38" t="str">
        <f>IF('query (10)'!P1963="","",'query (10)'!P1963)</f>
        <v>Medium</v>
      </c>
      <c r="P1963" s="38" t="str">
        <f>IF('query (10)'!N1963="","",'query (10)'!N1963)</f>
        <v>Change joint air cylinder nozzle U-D to cycle pm 3Y. 
Model : JA63-18-150</v>
      </c>
      <c r="Q1963" s="38" t="str">
        <f>TRIM('query (10)'!N1963)</f>
        <v>Change joint air cylinder nozzle U-D to cycle pm 3Y. 
Model : JA63-18-150</v>
      </c>
      <c r="R1963" s="38" t="str">
        <f>TRIM(UPPER('query (10)'!R1963))</f>
        <v>JOINT</v>
      </c>
      <c r="S1963" s="38" t="str">
        <f>TRIM(UPPER('query (10)'!S1963))</f>
        <v>JA63-18-150</v>
      </c>
      <c r="T1963" s="38" t="str">
        <f>IF('query (10)'!Q1963="","",TRIM(UPPER('query (10)'!Q1963)))</f>
        <v/>
      </c>
      <c r="U1963" s="38" t="str">
        <f>IF('query (10)'!T1963="","",'query (10)'!T1963)</f>
        <v/>
      </c>
      <c r="V1963" s="39" t="str">
        <f>IF('query (10)'!T1963="","",IFERROR(VALUE('query (10)'!T1963),""))</f>
        <v/>
      </c>
      <c r="W1963" s="40">
        <f>IF('query (10)'!U1963="","",'query (10)'!U1963)</f>
        <v>0</v>
      </c>
      <c r="X1963" s="39">
        <f>IF('query (10)'!V1963="","",'query (10)'!V1963)</f>
        <v>1080</v>
      </c>
      <c r="Y1963" s="41">
        <f>IF('query (10)'!W1963="","",'query (10)'!W1963)</f>
        <v>46107</v>
      </c>
      <c r="Z1963" s="41">
        <f>IF('query (10)'!X1963="","",'query (10)'!X1963)</f>
        <v>46146</v>
      </c>
      <c r="AA1963" s="41">
        <f>IF('query (10)'!Y1963="","",'query (10)'!Y1963)</f>
        <v>46146</v>
      </c>
      <c r="AB1963" s="41">
        <f>IF('query (10)'!Z1963="","",'query (10)'!Z1963)</f>
        <v>47226</v>
      </c>
      <c r="AC1963" s="38" t="str">
        <f>IF(OR('query (10)'!AA1963="",COUNTIF(Cleaning_Rules!$A$21:$A$26,TRIM('query (10)'!AA1963))&gt;0),"",TRIM('query (10)'!AA1963))</f>
        <v/>
      </c>
      <c r="AD1963" s="38" t="str">
        <f>IF('query (10)'!AB1963="","",TRIM(IFERROR(_xlfn.TEXTBEFORE('query (10)'!AB1963,"("),'query (10)'!AB1963)))</f>
        <v>เริ่มซ่อมงาน PM แล้ว รับผิดชอบโดย CHETSADA PHIWBANG</v>
      </c>
      <c r="AE1963" s="38" t="str">
        <f>IFERROR(LOWER(TRIM(_xlfn.TEXTBEFORE(_xlfn.TEXTAFTER('query (10)'!AB1963,"("),")"))),"")</f>
        <v>chetsada@nsk.com</v>
      </c>
      <c r="AF1963" s="38" t="str">
        <f>IF('query (10)'!AD1963="","",TRIM('query (10)'!AD1963))</f>
        <v>เจษฎา ผิวบาง</v>
      </c>
      <c r="AG1963" s="38" t="str">
        <f>IF('query (10)'!AE1963="","",TRIM('query (10)'!AE1963))</f>
        <v>เจษฎา ผิวบาง</v>
      </c>
      <c r="AH1963" s="38" t="str">
        <f>IF('query (10)'!AF1963="","",IFERROR(VALUE('query (10)'!AF1963),""))</f>
        <v/>
      </c>
      <c r="AI1963" s="38" t="str">
        <f>IF('query (10)'!AG1963="","",TRIM('query (10)'!AG1963))</f>
        <v/>
      </c>
      <c r="AJ1963" s="38" t="str">
        <f>IF('query (10)'!AH1963="","",IFERROR(VALUE('query (10)'!AH1963),""))</f>
        <v/>
      </c>
      <c r="AK1963" s="38" t="str">
        <f>IF('query (10)'!AI1963="","",TRIM('query (10)'!AI1963))</f>
        <v/>
      </c>
      <c r="AL1963" s="42">
        <f t="shared" si="150"/>
        <v>2026</v>
      </c>
      <c r="AM1963" s="42" t="str">
        <f t="shared" si="151"/>
        <v>2026-03</v>
      </c>
      <c r="AN1963" s="42" t="str">
        <f t="shared" ca="1" si="152"/>
        <v/>
      </c>
      <c r="AO1963" s="42" t="str">
        <f t="shared" si="153"/>
        <v>WA-295 | FINISH WASH EQUIPMENT MACHINE. | MCB2 | AIR CYLINDER | Time-based Maintenance | Mechanical | Part Change | Medium | Change joint air cylinder nozzle U-D to cycle pm 3Y. 
Model : JA63-18-150 | JOINT | JA63-18-150 | เริ่มซ่อมงาน PM แล้ว รับผิดชอบโดย CHETSADA PHIWBANG | เจษฎา ผิวบาง</v>
      </c>
      <c r="AP1963" s="42" t="str">
        <f>_xlfn.TEXTJOIN("; ",TRUE,IF(COUNTA('query (10)'!A1963:AK1963)&lt;=6,"NEAR_EMPTY_ROW",""),IF($K1963="","MISSING_STATUS",""),IF(AND($K1963="เสร็จสิ้น",$Z1963=""),"DONE_NO_ACTUAL_DATE",""),IF(AND($I1963="Condition-based Maintenance",$AH1963=""),"CBM_NO_MEASUREMENT",""),IF(OR($X1963="",$X1963=0),"INVALID_PERIOD",""),IF(AND($AA1963&lt;&gt;"",$AB1963&lt;&gt;"",$AB1963&lt;$AA1963),"DATE_SEQUENCE_ERROR",""),IF(AND($AB1963&lt;&gt;"",$AB1963&gt;DATE(2030,12,31)),"DATE_OUTLIER",""),IF($C1963="","MISSING_QRCODE",""),IF($J1963="UNKNOWN","UNKNOWN_PM_TYPE",""),IF($L1963="UNKNOWN","UNKNOWN_STATUS",""))</f>
        <v/>
      </c>
      <c r="AQ1963" s="42" t="str">
        <f t="shared" si="154"/>
        <v>NO</v>
      </c>
    </row>
    <row r="1964" spans="1:43" x14ac:dyDescent="0.3">
      <c r="A1964" s="38">
        <f>IF('query (10)'!A1964="","",'query (10)'!A1964)</f>
        <v>2177</v>
      </c>
      <c r="B1964" s="38">
        <f>IF('query (10)'!B1964="","",'query (10)'!B1964)</f>
        <v>20407</v>
      </c>
      <c r="C1964" s="38" t="str">
        <f>TRIM(UPPER('query (10)'!M1964))</f>
        <v>WA-548</v>
      </c>
      <c r="D1964" s="38" t="str">
        <f>TRIM(UPPER(IFERROR(_xlfn.TEXTBEFORE('query (10)'!L1964,"("),'query (10)'!L1964)))</f>
        <v>FINISH WASH EQUIPMENT MACHINE.</v>
      </c>
      <c r="E1964" s="38" t="str">
        <f>IFERROR(TRIM(UPPER(_xlfn.TEXTBEFORE(_xlfn.TEXTAFTER('query (10)'!L1964,"("),")"))),"")</f>
        <v/>
      </c>
      <c r="F1964" s="38" t="str">
        <f>TRIM('query (10)'!K1964)</f>
        <v>MCB3</v>
      </c>
      <c r="G1964" s="38" t="str">
        <f>IF('query (10)'!J1964="","",'query (10)'!J1964)</f>
        <v>Air Cylinder</v>
      </c>
      <c r="H1964" s="38" t="str">
        <f>TRIM(UPPER('query (10)'!J1964))</f>
        <v>AIR CYLINDER</v>
      </c>
      <c r="I1964" s="38" t="str">
        <f>IF('query (10)'!F1964="","",'query (10)'!F1964)</f>
        <v>Time-based Maintenance</v>
      </c>
      <c r="J1964" s="38" t="str">
        <f>IF('query (10)'!F1964="","",IFERROR(INDEX(Cleaning_Rules!$B$14:$B$17,MATCH(TRIM('query (10)'!F1964),Cleaning_Rules!$A$14:$A$17,0)),"UNKNOWN"))</f>
        <v>TBM</v>
      </c>
      <c r="K1964" s="38" t="str">
        <f>IF('query (10)'!G1964="","",'query (10)'!G1964)</f>
        <v>เสร็จสิ้น</v>
      </c>
      <c r="L1964" s="38" t="str">
        <f>IF('query (10)'!G1964="","MISSING",IFERROR(INDEX(Cleaning_Rules!$B$5:$B$10,MATCH(TRIM('query (10)'!G1964),Cleaning_Rules!$A$5:$A$10,0)),"UNKNOWN"))</f>
        <v>COMPLETED</v>
      </c>
      <c r="M1964" s="38" t="str">
        <f>IF('query (10)'!I1964="","",'query (10)'!I1964)</f>
        <v>Mechanical</v>
      </c>
      <c r="N1964" s="38" t="str">
        <f>IF('query (10)'!O1964="","",'query (10)'!O1964)</f>
        <v>Part Change</v>
      </c>
      <c r="O1964" s="38" t="str">
        <f>IF('query (10)'!P1964="","",'query (10)'!P1964)</f>
        <v>Medium</v>
      </c>
      <c r="P1964" s="38" t="str">
        <f>IF('query (10)'!N1964="","",'query (10)'!N1964)</f>
        <v>Change joint air cylinder nozzle U-D to cycle pm 3Y. 
Model : JA63-18-150</v>
      </c>
      <c r="Q1964" s="38" t="str">
        <f>TRIM('query (10)'!N1964)</f>
        <v>Change joint air cylinder nozzle U-D to cycle pm 3Y. 
Model : JA63-18-150</v>
      </c>
      <c r="R1964" s="38" t="str">
        <f>TRIM(UPPER('query (10)'!R1964))</f>
        <v>JOINT</v>
      </c>
      <c r="S1964" s="38" t="str">
        <f>TRIM(UPPER('query (10)'!S1964))</f>
        <v>JA63-18-150</v>
      </c>
      <c r="T1964" s="38" t="str">
        <f>IF('query (10)'!Q1964="","",TRIM(UPPER('query (10)'!Q1964)))</f>
        <v/>
      </c>
      <c r="U1964" s="38" t="str">
        <f>IF('query (10)'!T1964="","",'query (10)'!T1964)</f>
        <v/>
      </c>
      <c r="V1964" s="39" t="str">
        <f>IF('query (10)'!T1964="","",IFERROR(VALUE('query (10)'!T1964),""))</f>
        <v/>
      </c>
      <c r="W1964" s="40">
        <f>IF('query (10)'!U1964="","",'query (10)'!U1964)</f>
        <v>0</v>
      </c>
      <c r="X1964" s="39">
        <f>IF('query (10)'!V1964="","",'query (10)'!V1964)</f>
        <v>1080</v>
      </c>
      <c r="Y1964" s="41">
        <f>IF('query (10)'!W1964="","",'query (10)'!W1964)</f>
        <v>46140</v>
      </c>
      <c r="Z1964" s="41">
        <f>IF('query (10)'!X1964="","",'query (10)'!X1964)</f>
        <v>46154</v>
      </c>
      <c r="AA1964" s="41">
        <f>IF('query (10)'!Y1964="","",'query (10)'!Y1964)</f>
        <v>46154</v>
      </c>
      <c r="AB1964" s="41">
        <f>IF('query (10)'!Z1964="","",'query (10)'!Z1964)</f>
        <v>47234</v>
      </c>
      <c r="AC1964" s="38" t="str">
        <f>IF(OR('query (10)'!AA1964="",COUNTIF(Cleaning_Rules!$A$21:$A$26,TRIM('query (10)'!AA1964))&gt;0),"",TRIM('query (10)'!AA1964))</f>
        <v/>
      </c>
      <c r="AD1964" s="38" t="str">
        <f>IF('query (10)'!AB1964="","",TRIM(IFERROR(_xlfn.TEXTBEFORE('query (10)'!AB1964,"("),'query (10)'!AB1964)))</f>
        <v>เริ่มซ่อมงาน PM แล้ว รับผิดชอบโดย CHETSADA PHIWBANG</v>
      </c>
      <c r="AE1964" s="38" t="str">
        <f>IFERROR(LOWER(TRIM(_xlfn.TEXTBEFORE(_xlfn.TEXTAFTER('query (10)'!AB1964,"("),")"))),"")</f>
        <v>chetsada@nsk.com</v>
      </c>
      <c r="AF1964" s="38" t="str">
        <f>IF('query (10)'!AD1964="","",TRIM('query (10)'!AD1964))</f>
        <v>เจษฎา ผิวบาง</v>
      </c>
      <c r="AG1964" s="38" t="str">
        <f>IF('query (10)'!AE1964="","",TRIM('query (10)'!AE1964))</f>
        <v>เจษฎา ผิวบาง</v>
      </c>
      <c r="AH1964" s="38" t="str">
        <f>IF('query (10)'!AF1964="","",IFERROR(VALUE('query (10)'!AF1964),""))</f>
        <v/>
      </c>
      <c r="AI1964" s="38" t="str">
        <f>IF('query (10)'!AG1964="","",TRIM('query (10)'!AG1964))</f>
        <v/>
      </c>
      <c r="AJ1964" s="38" t="str">
        <f>IF('query (10)'!AH1964="","",IFERROR(VALUE('query (10)'!AH1964),""))</f>
        <v/>
      </c>
      <c r="AK1964" s="38" t="str">
        <f>IF('query (10)'!AI1964="","",TRIM('query (10)'!AI1964))</f>
        <v/>
      </c>
      <c r="AL1964" s="42">
        <f t="shared" si="150"/>
        <v>2026</v>
      </c>
      <c r="AM1964" s="42" t="str">
        <f t="shared" si="151"/>
        <v>2026-04</v>
      </c>
      <c r="AN1964" s="42" t="str">
        <f t="shared" ca="1" si="152"/>
        <v/>
      </c>
      <c r="AO1964" s="42" t="str">
        <f t="shared" si="153"/>
        <v>WA-548 | FINISH WASH EQUIPMENT MACHINE. | MCB3 | AIR CYLINDER | Time-based Maintenance | Mechanical | Part Change | Medium | Change joint air cylinder nozzle U-D to cycle pm 3Y. 
Model : JA63-18-150 | JOINT | JA63-18-150 | เริ่มซ่อมงาน PM แล้ว รับผิดชอบโดย CHETSADA PHIWBANG | เจษฎา ผิวบาง</v>
      </c>
      <c r="AP1964" s="42" t="str">
        <f>_xlfn.TEXTJOIN("; ",TRUE,IF(COUNTA('query (10)'!A1964:AK1964)&lt;=6,"NEAR_EMPTY_ROW",""),IF($K1964="","MISSING_STATUS",""),IF(AND($K1964="เสร็จสิ้น",$Z1964=""),"DONE_NO_ACTUAL_DATE",""),IF(AND($I1964="Condition-based Maintenance",$AH1964=""),"CBM_NO_MEASUREMENT",""),IF(OR($X1964="",$X1964=0),"INVALID_PERIOD",""),IF(AND($AA1964&lt;&gt;"",$AB1964&lt;&gt;"",$AB1964&lt;$AA1964),"DATE_SEQUENCE_ERROR",""),IF(AND($AB1964&lt;&gt;"",$AB1964&gt;DATE(2030,12,31)),"DATE_OUTLIER",""),IF($C1964="","MISSING_QRCODE",""),IF($J1964="UNKNOWN","UNKNOWN_PM_TYPE",""),IF($L1964="UNKNOWN","UNKNOWN_STATUS",""))</f>
        <v/>
      </c>
      <c r="AQ1964" s="42" t="str">
        <f t="shared" si="154"/>
        <v>NO</v>
      </c>
    </row>
    <row r="1965" spans="1:43" x14ac:dyDescent="0.3">
      <c r="A1965" s="38">
        <f>IF('query (10)'!A1965="","",'query (10)'!A1965)</f>
        <v>2178</v>
      </c>
      <c r="B1965" s="38">
        <f>IF('query (10)'!B1965="","",'query (10)'!B1965)</f>
        <v>19448</v>
      </c>
      <c r="C1965" s="38" t="str">
        <f>TRIM(UPPER('query (10)'!M1965))</f>
        <v>BL-140</v>
      </c>
      <c r="D1965" s="38" t="str">
        <f>TRIM(UPPER(IFERROR(_xlfn.TEXTBEFORE('query (10)'!L1965,"("),'query (10)'!L1965)))</f>
        <v>CENTRIFUGAL DEOILING M/C</v>
      </c>
      <c r="E1965" s="38" t="str">
        <f>IFERROR(TRIM(UPPER(_xlfn.TEXTBEFORE(_xlfn.TEXTAFTER('query (10)'!L1965,"("),")"))),"")</f>
        <v/>
      </c>
      <c r="F1965" s="38" t="str">
        <f>TRIM('query (10)'!K1965)</f>
        <v>MCB1</v>
      </c>
      <c r="G1965" s="38" t="str">
        <f>IF('query (10)'!J1965="","",'query (10)'!J1965)</f>
        <v>Air Cylinder</v>
      </c>
      <c r="H1965" s="38" t="str">
        <f>TRIM(UPPER('query (10)'!J1965))</f>
        <v>AIR CYLINDER</v>
      </c>
      <c r="I1965" s="38" t="str">
        <f>IF('query (10)'!F1965="","",'query (10)'!F1965)</f>
        <v>Time-based Maintenance</v>
      </c>
      <c r="J1965" s="38" t="str">
        <f>IF('query (10)'!F1965="","",IFERROR(INDEX(Cleaning_Rules!$B$14:$B$17,MATCH(TRIM('query (10)'!F1965),Cleaning_Rules!$A$14:$A$17,0)),"UNKNOWN"))</f>
        <v>TBM</v>
      </c>
      <c r="K1965" s="38" t="str">
        <f>IF('query (10)'!G1965="","",'query (10)'!G1965)</f>
        <v>เสร็จสิ้น</v>
      </c>
      <c r="L1965" s="38" t="str">
        <f>IF('query (10)'!G1965="","MISSING",IFERROR(INDEX(Cleaning_Rules!$B$5:$B$10,MATCH(TRIM('query (10)'!G1965),Cleaning_Rules!$A$5:$A$10,0)),"UNKNOWN"))</f>
        <v>COMPLETED</v>
      </c>
      <c r="M1965" s="38" t="str">
        <f>IF('query (10)'!I1965="","",'query (10)'!I1965)</f>
        <v>Mechanical</v>
      </c>
      <c r="N1965" s="38" t="str">
        <f>IF('query (10)'!O1965="","",'query (10)'!O1965)</f>
        <v>Part Change</v>
      </c>
      <c r="O1965" s="38" t="str">
        <f>IF('query (10)'!P1965="","",'query (10)'!P1965)</f>
        <v>Medium</v>
      </c>
      <c r="P1965" s="38" t="str">
        <f>IF('query (10)'!N1965="","",'query (10)'!N1965)</f>
        <v>Change joint air cylinder nozzle U-D to cycle pm 3Y. 
Model : JA63-18-150</v>
      </c>
      <c r="Q1965" s="38" t="str">
        <f>TRIM('query (10)'!N1965)</f>
        <v>Change joint air cylinder nozzle U-D to cycle pm 3Y. 
Model : JA63-18-150</v>
      </c>
      <c r="R1965" s="38" t="str">
        <f>TRIM(UPPER('query (10)'!R1965))</f>
        <v>JOINT</v>
      </c>
      <c r="S1965" s="38" t="str">
        <f>TRIM(UPPER('query (10)'!S1965))</f>
        <v>JA63-18-150</v>
      </c>
      <c r="T1965" s="38" t="str">
        <f>IF('query (10)'!Q1965="","",TRIM(UPPER('query (10)'!Q1965)))</f>
        <v/>
      </c>
      <c r="U1965" s="38" t="str">
        <f>IF('query (10)'!T1965="","",'query (10)'!T1965)</f>
        <v/>
      </c>
      <c r="V1965" s="39" t="str">
        <f>IF('query (10)'!T1965="","",IFERROR(VALUE('query (10)'!T1965),""))</f>
        <v/>
      </c>
      <c r="W1965" s="40">
        <f>IF('query (10)'!U1965="","",'query (10)'!U1965)</f>
        <v>0</v>
      </c>
      <c r="X1965" s="39">
        <f>IF('query (10)'!V1965="","",'query (10)'!V1965)</f>
        <v>1080</v>
      </c>
      <c r="Y1965" s="41">
        <f>IF('query (10)'!W1965="","",'query (10)'!W1965)</f>
        <v>46107</v>
      </c>
      <c r="Z1965" s="41">
        <f>IF('query (10)'!X1965="","",'query (10)'!X1965)</f>
        <v>46108</v>
      </c>
      <c r="AA1965" s="41">
        <f>IF('query (10)'!Y1965="","",'query (10)'!Y1965)</f>
        <v>46108</v>
      </c>
      <c r="AB1965" s="41">
        <f>IF('query (10)'!Z1965="","",'query (10)'!Z1965)</f>
        <v>47188</v>
      </c>
      <c r="AC1965" s="38" t="str">
        <f>IF(OR('query (10)'!AA1965="",COUNTIF(Cleaning_Rules!$A$21:$A$26,TRIM('query (10)'!AA1965))&gt;0),"",TRIM('query (10)'!AA1965))</f>
        <v/>
      </c>
      <c r="AD1965" s="38" t="str">
        <f>IF('query (10)'!AB1965="","",TRIM(IFERROR(_xlfn.TEXTBEFORE('query (10)'!AB1965,"("),'query (10)'!AB1965)))</f>
        <v>เริ่มซ่อมงาน PM แล้ว รับผิดชอบโดย KUNANON PARAWANWONG</v>
      </c>
      <c r="AE1965" s="38" t="str">
        <f>IFERROR(LOWER(TRIM(_xlfn.TEXTBEFORE(_xlfn.TEXTAFTER('query (10)'!AB1965,"("),")"))),"")</f>
        <v>parawanwong-k-3161@nsk.com</v>
      </c>
      <c r="AF1965" s="38" t="str">
        <f>IF('query (10)'!AD1965="","",TRIM('query (10)'!AD1965))</f>
        <v>เจษฎา ผิวบาง</v>
      </c>
      <c r="AG1965" s="38" t="str">
        <f>IF('query (10)'!AE1965="","",TRIM('query (10)'!AE1965))</f>
        <v>คุณานนต์ ปารวัณวงศ์</v>
      </c>
      <c r="AH1965" s="38" t="str">
        <f>IF('query (10)'!AF1965="","",IFERROR(VALUE('query (10)'!AF1965),""))</f>
        <v/>
      </c>
      <c r="AI1965" s="38" t="str">
        <f>IF('query (10)'!AG1965="","",TRIM('query (10)'!AG1965))</f>
        <v/>
      </c>
      <c r="AJ1965" s="38" t="str">
        <f>IF('query (10)'!AH1965="","",IFERROR(VALUE('query (10)'!AH1965),""))</f>
        <v/>
      </c>
      <c r="AK1965" s="38" t="str">
        <f>IF('query (10)'!AI1965="","",TRIM('query (10)'!AI1965))</f>
        <v/>
      </c>
      <c r="AL1965" s="42">
        <f t="shared" si="150"/>
        <v>2026</v>
      </c>
      <c r="AM1965" s="42" t="str">
        <f t="shared" si="151"/>
        <v>2026-03</v>
      </c>
      <c r="AN1965" s="42" t="str">
        <f t="shared" ca="1" si="152"/>
        <v/>
      </c>
      <c r="AO1965" s="42" t="str">
        <f t="shared" si="153"/>
        <v>BL-140 | CENTRIFUGAL DEOILING M/C | MCB1 | AIR CYLINDER | Time-based Maintenance | Mechanical | Part Change | Medium | Change joint air cylinder nozzle U-D to cycle pm 3Y. 
Model : JA63-18-150 | JOINT | JA63-18-150 | เริ่มซ่อมงาน PM แล้ว รับผิดชอบโดย KUNANON PARAWANWONG | คุณานนต์ ปารวัณวงศ์</v>
      </c>
      <c r="AP1965" s="42" t="str">
        <f>_xlfn.TEXTJOIN("; ",TRUE,IF(COUNTA('query (10)'!A1965:AK1965)&lt;=6,"NEAR_EMPTY_ROW",""),IF($K1965="","MISSING_STATUS",""),IF(AND($K1965="เสร็จสิ้น",$Z1965=""),"DONE_NO_ACTUAL_DATE",""),IF(AND($I1965="Condition-based Maintenance",$AH1965=""),"CBM_NO_MEASUREMENT",""),IF(OR($X1965="",$X1965=0),"INVALID_PERIOD",""),IF(AND($AA1965&lt;&gt;"",$AB1965&lt;&gt;"",$AB1965&lt;$AA1965),"DATE_SEQUENCE_ERROR",""),IF(AND($AB1965&lt;&gt;"",$AB1965&gt;DATE(2030,12,31)),"DATE_OUTLIER",""),IF($C1965="","MISSING_QRCODE",""),IF($J1965="UNKNOWN","UNKNOWN_PM_TYPE",""),IF($L1965="UNKNOWN","UNKNOWN_STATUS",""))</f>
        <v/>
      </c>
      <c r="AQ1965" s="42" t="str">
        <f t="shared" si="154"/>
        <v>NO</v>
      </c>
    </row>
    <row r="1966" spans="1:43" x14ac:dyDescent="0.3">
      <c r="A1966" s="38">
        <f>IF('query (10)'!A1966="","",'query (10)'!A1966)</f>
        <v>2179</v>
      </c>
      <c r="B1966" s="38">
        <f>IF('query (10)'!B1966="","",'query (10)'!B1966)</f>
        <v>20344</v>
      </c>
      <c r="C1966" s="38" t="str">
        <f>TRIM(UPPER('query (10)'!M1966))</f>
        <v>BL-296</v>
      </c>
      <c r="D1966" s="38" t="str">
        <f>TRIM(UPPER(IFERROR(_xlfn.TEXTBEFORE('query (10)'!L1966,"("),'query (10)'!L1966)))</f>
        <v>CENTRIFUGAL DEOILING MACHINE.</v>
      </c>
      <c r="E1966" s="38" t="str">
        <f>IFERROR(TRIM(UPPER(_xlfn.TEXTBEFORE(_xlfn.TEXTAFTER('query (10)'!L1966,"("),")"))),"")</f>
        <v/>
      </c>
      <c r="F1966" s="38" t="str">
        <f>TRIM('query (10)'!K1966)</f>
        <v>MCB2</v>
      </c>
      <c r="G1966" s="38" t="str">
        <f>IF('query (10)'!J1966="","",'query (10)'!J1966)</f>
        <v>Air Cylinder</v>
      </c>
      <c r="H1966" s="38" t="str">
        <f>TRIM(UPPER('query (10)'!J1966))</f>
        <v>AIR CYLINDER</v>
      </c>
      <c r="I1966" s="38" t="str">
        <f>IF('query (10)'!F1966="","",'query (10)'!F1966)</f>
        <v>Time-based Maintenance</v>
      </c>
      <c r="J1966" s="38" t="str">
        <f>IF('query (10)'!F1966="","",IFERROR(INDEX(Cleaning_Rules!$B$14:$B$17,MATCH(TRIM('query (10)'!F1966),Cleaning_Rules!$A$14:$A$17,0)),"UNKNOWN"))</f>
        <v>TBM</v>
      </c>
      <c r="K1966" s="38" t="str">
        <f>IF('query (10)'!G1966="","",'query (10)'!G1966)</f>
        <v>เสร็จสิ้น</v>
      </c>
      <c r="L1966" s="38" t="str">
        <f>IF('query (10)'!G1966="","MISSING",IFERROR(INDEX(Cleaning_Rules!$B$5:$B$10,MATCH(TRIM('query (10)'!G1966),Cleaning_Rules!$A$5:$A$10,0)),"UNKNOWN"))</f>
        <v>COMPLETED</v>
      </c>
      <c r="M1966" s="38" t="str">
        <f>IF('query (10)'!I1966="","",'query (10)'!I1966)</f>
        <v>Mechanical</v>
      </c>
      <c r="N1966" s="38" t="str">
        <f>IF('query (10)'!O1966="","",'query (10)'!O1966)</f>
        <v>Part Change</v>
      </c>
      <c r="O1966" s="38" t="str">
        <f>IF('query (10)'!P1966="","",'query (10)'!P1966)</f>
        <v>Medium</v>
      </c>
      <c r="P1966" s="38" t="str">
        <f>IF('query (10)'!N1966="","",'query (10)'!N1966)</f>
        <v>Change joint air cylinder nozzle U-D to cycle pm 3Y. 
Model : JA63-18-150</v>
      </c>
      <c r="Q1966" s="38" t="str">
        <f>TRIM('query (10)'!N1966)</f>
        <v>Change joint air cylinder nozzle U-D to cycle pm 3Y. 
Model : JA63-18-150</v>
      </c>
      <c r="R1966" s="38" t="str">
        <f>TRIM(UPPER('query (10)'!R1966))</f>
        <v>JOINT</v>
      </c>
      <c r="S1966" s="38" t="str">
        <f>TRIM(UPPER('query (10)'!S1966))</f>
        <v>JA63-18-150</v>
      </c>
      <c r="T1966" s="38" t="str">
        <f>IF('query (10)'!Q1966="","",TRIM(UPPER('query (10)'!Q1966)))</f>
        <v/>
      </c>
      <c r="U1966" s="38" t="str">
        <f>IF('query (10)'!T1966="","",'query (10)'!T1966)</f>
        <v/>
      </c>
      <c r="V1966" s="39" t="str">
        <f>IF('query (10)'!T1966="","",IFERROR(VALUE('query (10)'!T1966),""))</f>
        <v/>
      </c>
      <c r="W1966" s="40">
        <f>IF('query (10)'!U1966="","",'query (10)'!U1966)</f>
        <v>0</v>
      </c>
      <c r="X1966" s="39">
        <f>IF('query (10)'!V1966="","",'query (10)'!V1966)</f>
        <v>1080</v>
      </c>
      <c r="Y1966" s="41">
        <f>IF('query (10)'!W1966="","",'query (10)'!W1966)</f>
        <v>46107</v>
      </c>
      <c r="Z1966" s="41">
        <f>IF('query (10)'!X1966="","",'query (10)'!X1966)</f>
        <v>46146</v>
      </c>
      <c r="AA1966" s="41">
        <f>IF('query (10)'!Y1966="","",'query (10)'!Y1966)</f>
        <v>46146</v>
      </c>
      <c r="AB1966" s="41">
        <f>IF('query (10)'!Z1966="","",'query (10)'!Z1966)</f>
        <v>47226</v>
      </c>
      <c r="AC1966" s="38" t="str">
        <f>IF(OR('query (10)'!AA1966="",COUNTIF(Cleaning_Rules!$A$21:$A$26,TRIM('query (10)'!AA1966))&gt;0),"",TRIM('query (10)'!AA1966))</f>
        <v/>
      </c>
      <c r="AD1966" s="38" t="str">
        <f>IF('query (10)'!AB1966="","",TRIM(IFERROR(_xlfn.TEXTBEFORE('query (10)'!AB1966,"("),'query (10)'!AB1966)))</f>
        <v>เริ่มซ่อมงาน PM แล้ว รับผิดชอบโดย KUNANON PARAWANWONG</v>
      </c>
      <c r="AE1966" s="38" t="str">
        <f>IFERROR(LOWER(TRIM(_xlfn.TEXTBEFORE(_xlfn.TEXTAFTER('query (10)'!AB1966,"("),")"))),"")</f>
        <v>parawanwong-k-3161@nsk.com</v>
      </c>
      <c r="AF1966" s="38" t="str">
        <f>IF('query (10)'!AD1966="","",TRIM('query (10)'!AD1966))</f>
        <v>เจษฎา ผิวบาง</v>
      </c>
      <c r="AG1966" s="38" t="str">
        <f>IF('query (10)'!AE1966="","",TRIM('query (10)'!AE1966))</f>
        <v>คุณานนต์ ปารวัณวงศ์</v>
      </c>
      <c r="AH1966" s="38" t="str">
        <f>IF('query (10)'!AF1966="","",IFERROR(VALUE('query (10)'!AF1966),""))</f>
        <v/>
      </c>
      <c r="AI1966" s="38" t="str">
        <f>IF('query (10)'!AG1966="","",TRIM('query (10)'!AG1966))</f>
        <v/>
      </c>
      <c r="AJ1966" s="38" t="str">
        <f>IF('query (10)'!AH1966="","",IFERROR(VALUE('query (10)'!AH1966),""))</f>
        <v/>
      </c>
      <c r="AK1966" s="38" t="str">
        <f>IF('query (10)'!AI1966="","",TRIM('query (10)'!AI1966))</f>
        <v/>
      </c>
      <c r="AL1966" s="42">
        <f t="shared" si="150"/>
        <v>2026</v>
      </c>
      <c r="AM1966" s="42" t="str">
        <f t="shared" si="151"/>
        <v>2026-03</v>
      </c>
      <c r="AN1966" s="42" t="str">
        <f t="shared" ca="1" si="152"/>
        <v/>
      </c>
      <c r="AO1966" s="42" t="str">
        <f t="shared" si="153"/>
        <v>BL-296 | CENTRIFUGAL DEOILING MACHINE. | MCB2 | AIR CYLINDER | Time-based Maintenance | Mechanical | Part Change | Medium | Change joint air cylinder nozzle U-D to cycle pm 3Y. 
Model : JA63-18-150 | JOINT | JA63-18-150 | เริ่มซ่อมงาน PM แล้ว รับผิดชอบโดย KUNANON PARAWANWONG | คุณานนต์ ปารวัณวงศ์</v>
      </c>
      <c r="AP1966" s="42" t="str">
        <f>_xlfn.TEXTJOIN("; ",TRUE,IF(COUNTA('query (10)'!A1966:AK1966)&lt;=6,"NEAR_EMPTY_ROW",""),IF($K1966="","MISSING_STATUS",""),IF(AND($K1966="เสร็จสิ้น",$Z1966=""),"DONE_NO_ACTUAL_DATE",""),IF(AND($I1966="Condition-based Maintenance",$AH1966=""),"CBM_NO_MEASUREMENT",""),IF(OR($X1966="",$X1966=0),"INVALID_PERIOD",""),IF(AND($AA1966&lt;&gt;"",$AB1966&lt;&gt;"",$AB1966&lt;$AA1966),"DATE_SEQUENCE_ERROR",""),IF(AND($AB1966&lt;&gt;"",$AB1966&gt;DATE(2030,12,31)),"DATE_OUTLIER",""),IF($C1966="","MISSING_QRCODE",""),IF($J1966="UNKNOWN","UNKNOWN_PM_TYPE",""),IF($L1966="UNKNOWN","UNKNOWN_STATUS",""))</f>
        <v/>
      </c>
      <c r="AQ1966" s="42" t="str">
        <f t="shared" si="154"/>
        <v>NO</v>
      </c>
    </row>
    <row r="1967" spans="1:43" x14ac:dyDescent="0.3">
      <c r="A1967" s="38">
        <f>IF('query (10)'!A1967="","",'query (10)'!A1967)</f>
        <v>2180</v>
      </c>
      <c r="B1967" s="38">
        <f>IF('query (10)'!B1967="","",'query (10)'!B1967)</f>
        <v>20406</v>
      </c>
      <c r="C1967" s="38" t="str">
        <f>TRIM(UPPER('query (10)'!M1967))</f>
        <v>BL-727</v>
      </c>
      <c r="D1967" s="38" t="str">
        <f>TRIM(UPPER(IFERROR(_xlfn.TEXTBEFORE('query (10)'!L1967,"("),'query (10)'!L1967)))</f>
        <v>CENTRIFUGAL DEOILING MACHINE.</v>
      </c>
      <c r="E1967" s="38" t="str">
        <f>IFERROR(TRIM(UPPER(_xlfn.TEXTBEFORE(_xlfn.TEXTAFTER('query (10)'!L1967,"("),")"))),"")</f>
        <v/>
      </c>
      <c r="F1967" s="38" t="str">
        <f>TRIM('query (10)'!K1967)</f>
        <v>MCB3</v>
      </c>
      <c r="G1967" s="38" t="str">
        <f>IF('query (10)'!J1967="","",'query (10)'!J1967)</f>
        <v>Air Cylinder</v>
      </c>
      <c r="H1967" s="38" t="str">
        <f>TRIM(UPPER('query (10)'!J1967))</f>
        <v>AIR CYLINDER</v>
      </c>
      <c r="I1967" s="38" t="str">
        <f>IF('query (10)'!F1967="","",'query (10)'!F1967)</f>
        <v>Time-based Maintenance</v>
      </c>
      <c r="J1967" s="38" t="str">
        <f>IF('query (10)'!F1967="","",IFERROR(INDEX(Cleaning_Rules!$B$14:$B$17,MATCH(TRIM('query (10)'!F1967),Cleaning_Rules!$A$14:$A$17,0)),"UNKNOWN"))</f>
        <v>TBM</v>
      </c>
      <c r="K1967" s="38" t="str">
        <f>IF('query (10)'!G1967="","",'query (10)'!G1967)</f>
        <v>เสร็จสิ้น</v>
      </c>
      <c r="L1967" s="38" t="str">
        <f>IF('query (10)'!G1967="","MISSING",IFERROR(INDEX(Cleaning_Rules!$B$5:$B$10,MATCH(TRIM('query (10)'!G1967),Cleaning_Rules!$A$5:$A$10,0)),"UNKNOWN"))</f>
        <v>COMPLETED</v>
      </c>
      <c r="M1967" s="38" t="str">
        <f>IF('query (10)'!I1967="","",'query (10)'!I1967)</f>
        <v>Mechanical</v>
      </c>
      <c r="N1967" s="38" t="str">
        <f>IF('query (10)'!O1967="","",'query (10)'!O1967)</f>
        <v>Part Change</v>
      </c>
      <c r="O1967" s="38" t="str">
        <f>IF('query (10)'!P1967="","",'query (10)'!P1967)</f>
        <v>Medium</v>
      </c>
      <c r="P1967" s="38" t="str">
        <f>IF('query (10)'!N1967="","",'query (10)'!N1967)</f>
        <v>Change joint air cylinder nozzle U-D to cycle pm 3Y. 
Model : JA63-18-150</v>
      </c>
      <c r="Q1967" s="38" t="str">
        <f>TRIM('query (10)'!N1967)</f>
        <v>Change joint air cylinder nozzle U-D to cycle pm 3Y. 
Model : JA63-18-150</v>
      </c>
      <c r="R1967" s="38" t="str">
        <f>TRIM(UPPER('query (10)'!R1967))</f>
        <v>JOINT</v>
      </c>
      <c r="S1967" s="38" t="str">
        <f>TRIM(UPPER('query (10)'!S1967))</f>
        <v>JA63-18-150</v>
      </c>
      <c r="T1967" s="38" t="str">
        <f>IF('query (10)'!Q1967="","",TRIM(UPPER('query (10)'!Q1967)))</f>
        <v/>
      </c>
      <c r="U1967" s="38" t="str">
        <f>IF('query (10)'!T1967="","",'query (10)'!T1967)</f>
        <v/>
      </c>
      <c r="V1967" s="39" t="str">
        <f>IF('query (10)'!T1967="","",IFERROR(VALUE('query (10)'!T1967),""))</f>
        <v/>
      </c>
      <c r="W1967" s="40">
        <f>IF('query (10)'!U1967="","",'query (10)'!U1967)</f>
        <v>0</v>
      </c>
      <c r="X1967" s="39">
        <f>IF('query (10)'!V1967="","",'query (10)'!V1967)</f>
        <v>1080</v>
      </c>
      <c r="Y1967" s="41">
        <f>IF('query (10)'!W1967="","",'query (10)'!W1967)</f>
        <v>46140</v>
      </c>
      <c r="Z1967" s="41">
        <f>IF('query (10)'!X1967="","",'query (10)'!X1967)</f>
        <v>46154</v>
      </c>
      <c r="AA1967" s="41">
        <f>IF('query (10)'!Y1967="","",'query (10)'!Y1967)</f>
        <v>46154</v>
      </c>
      <c r="AB1967" s="41">
        <f>IF('query (10)'!Z1967="","",'query (10)'!Z1967)</f>
        <v>47234</v>
      </c>
      <c r="AC1967" s="38" t="str">
        <f>IF(OR('query (10)'!AA1967="",COUNTIF(Cleaning_Rules!$A$21:$A$26,TRIM('query (10)'!AA1967))&gt;0),"",TRIM('query (10)'!AA1967))</f>
        <v/>
      </c>
      <c r="AD1967" s="38" t="str">
        <f>IF('query (10)'!AB1967="","",TRIM(IFERROR(_xlfn.TEXTBEFORE('query (10)'!AB1967,"("),'query (10)'!AB1967)))</f>
        <v>เริ่มซ่อมงาน PM แล้ว รับผิดชอบโดย CHETSADA PHIWBANG</v>
      </c>
      <c r="AE1967" s="38" t="str">
        <f>IFERROR(LOWER(TRIM(_xlfn.TEXTBEFORE(_xlfn.TEXTAFTER('query (10)'!AB1967,"("),")"))),"")</f>
        <v>chetsada@nsk.com</v>
      </c>
      <c r="AF1967" s="38" t="str">
        <f>IF('query (10)'!AD1967="","",TRIM('query (10)'!AD1967))</f>
        <v>เจษฎา ผิวบาง</v>
      </c>
      <c r="AG1967" s="38" t="str">
        <f>IF('query (10)'!AE1967="","",TRIM('query (10)'!AE1967))</f>
        <v>เจษฎา ผิวบาง</v>
      </c>
      <c r="AH1967" s="38" t="str">
        <f>IF('query (10)'!AF1967="","",IFERROR(VALUE('query (10)'!AF1967),""))</f>
        <v/>
      </c>
      <c r="AI1967" s="38" t="str">
        <f>IF('query (10)'!AG1967="","",TRIM('query (10)'!AG1967))</f>
        <v/>
      </c>
      <c r="AJ1967" s="38" t="str">
        <f>IF('query (10)'!AH1967="","",IFERROR(VALUE('query (10)'!AH1967),""))</f>
        <v/>
      </c>
      <c r="AK1967" s="38" t="str">
        <f>IF('query (10)'!AI1967="","",TRIM('query (10)'!AI1967))</f>
        <v/>
      </c>
      <c r="AL1967" s="42">
        <f t="shared" si="150"/>
        <v>2026</v>
      </c>
      <c r="AM1967" s="42" t="str">
        <f t="shared" si="151"/>
        <v>2026-04</v>
      </c>
      <c r="AN1967" s="42" t="str">
        <f t="shared" ca="1" si="152"/>
        <v/>
      </c>
      <c r="AO1967" s="42" t="str">
        <f t="shared" si="153"/>
        <v>BL-727 | CENTRIFUGAL DEOILING MACHINE. | MCB3 | AIR CYLINDER | Time-based Maintenance | Mechanical | Part Change | Medium | Change joint air cylinder nozzle U-D to cycle pm 3Y. 
Model : JA63-18-150 | JOINT | JA63-18-150 | เริ่มซ่อมงาน PM แล้ว รับผิดชอบโดย CHETSADA PHIWBANG | เจษฎา ผิวบาง</v>
      </c>
      <c r="AP1967" s="42" t="str">
        <f>_xlfn.TEXTJOIN("; ",TRUE,IF(COUNTA('query (10)'!A1967:AK1967)&lt;=6,"NEAR_EMPTY_ROW",""),IF($K1967="","MISSING_STATUS",""),IF(AND($K1967="เสร็จสิ้น",$Z1967=""),"DONE_NO_ACTUAL_DATE",""),IF(AND($I1967="Condition-based Maintenance",$AH1967=""),"CBM_NO_MEASUREMENT",""),IF(OR($X1967="",$X1967=0),"INVALID_PERIOD",""),IF(AND($AA1967&lt;&gt;"",$AB1967&lt;&gt;"",$AB1967&lt;$AA1967),"DATE_SEQUENCE_ERROR",""),IF(AND($AB1967&lt;&gt;"",$AB1967&gt;DATE(2030,12,31)),"DATE_OUTLIER",""),IF($C1967="","MISSING_QRCODE",""),IF($J1967="UNKNOWN","UNKNOWN_PM_TYPE",""),IF($L1967="UNKNOWN","UNKNOWN_STATUS",""))</f>
        <v/>
      </c>
      <c r="AQ1967" s="42" t="str">
        <f t="shared" si="154"/>
        <v>NO</v>
      </c>
    </row>
    <row r="1968" spans="1:43" x14ac:dyDescent="0.3">
      <c r="A1968" s="38">
        <f>IF('query (10)'!A1968="","",'query (10)'!A1968)</f>
        <v>2181</v>
      </c>
      <c r="B1968" s="38">
        <f>IF('query (10)'!B1968="","",'query (10)'!B1968)</f>
        <v>19449</v>
      </c>
      <c r="C1968" s="38" t="str">
        <f>TRIM(UPPER('query (10)'!M1968))</f>
        <v>AS-141</v>
      </c>
      <c r="D1968" s="38" t="str">
        <f>TRIM(UPPER(IFERROR(_xlfn.TEXTBEFORE('query (10)'!L1968,"("),'query (10)'!L1968)))</f>
        <v>GREASE INJECTION M/C</v>
      </c>
      <c r="E1968" s="38" t="str">
        <f>IFERROR(TRIM(UPPER(_xlfn.TEXTBEFORE(_xlfn.TEXTAFTER('query (10)'!L1968,"("),")"))),"")</f>
        <v/>
      </c>
      <c r="F1968" s="38" t="str">
        <f>TRIM('query (10)'!K1968)</f>
        <v>MCB1</v>
      </c>
      <c r="G1968" s="38" t="str">
        <f>IF('query (10)'!J1968="","",'query (10)'!J1968)</f>
        <v>Air Cylinder</v>
      </c>
      <c r="H1968" s="38" t="str">
        <f>TRIM(UPPER('query (10)'!J1968))</f>
        <v>AIR CYLINDER</v>
      </c>
      <c r="I1968" s="38" t="str">
        <f>IF('query (10)'!F1968="","",'query (10)'!F1968)</f>
        <v>Time-based Maintenance</v>
      </c>
      <c r="J1968" s="38" t="str">
        <f>IF('query (10)'!F1968="","",IFERROR(INDEX(Cleaning_Rules!$B$14:$B$17,MATCH(TRIM('query (10)'!F1968),Cleaning_Rules!$A$14:$A$17,0)),"UNKNOWN"))</f>
        <v>TBM</v>
      </c>
      <c r="K1968" s="38" t="str">
        <f>IF('query (10)'!G1968="","",'query (10)'!G1968)</f>
        <v>เสร็จสิ้น</v>
      </c>
      <c r="L1968" s="38" t="str">
        <f>IF('query (10)'!G1968="","MISSING",IFERROR(INDEX(Cleaning_Rules!$B$5:$B$10,MATCH(TRIM('query (10)'!G1968),Cleaning_Rules!$A$5:$A$10,0)),"UNKNOWN"))</f>
        <v>COMPLETED</v>
      </c>
      <c r="M1968" s="38" t="str">
        <f>IF('query (10)'!I1968="","",'query (10)'!I1968)</f>
        <v>Mechanical</v>
      </c>
      <c r="N1968" s="38" t="str">
        <f>IF('query (10)'!O1968="","",'query (10)'!O1968)</f>
        <v>Part Change</v>
      </c>
      <c r="O1968" s="38" t="str">
        <f>IF('query (10)'!P1968="","",'query (10)'!P1968)</f>
        <v>Medium</v>
      </c>
      <c r="P1968" s="38" t="str">
        <f>IF('query (10)'!N1968="","",'query (10)'!N1968)</f>
        <v>Change joint air cylinder nozzle greas U-D to cycle pm 3Y. 
Model : JA63-18-150</v>
      </c>
      <c r="Q1968" s="38" t="str">
        <f>TRIM('query (10)'!N1968)</f>
        <v>Change joint air cylinder nozzle greas U-D to cycle pm 3Y. 
Model : JA63-18-150</v>
      </c>
      <c r="R1968" s="38" t="str">
        <f>TRIM(UPPER('query (10)'!R1968))</f>
        <v>JOINT</v>
      </c>
      <c r="S1968" s="38" t="str">
        <f>TRIM(UPPER('query (10)'!S1968))</f>
        <v>JA63-18-150</v>
      </c>
      <c r="T1968" s="38" t="str">
        <f>IF('query (10)'!Q1968="","",TRIM(UPPER('query (10)'!Q1968)))</f>
        <v/>
      </c>
      <c r="U1968" s="38" t="str">
        <f>IF('query (10)'!T1968="","",'query (10)'!T1968)</f>
        <v/>
      </c>
      <c r="V1968" s="39" t="str">
        <f>IF('query (10)'!T1968="","",IFERROR(VALUE('query (10)'!T1968),""))</f>
        <v/>
      </c>
      <c r="W1968" s="40">
        <f>IF('query (10)'!U1968="","",'query (10)'!U1968)</f>
        <v>0</v>
      </c>
      <c r="X1968" s="39">
        <f>IF('query (10)'!V1968="","",'query (10)'!V1968)</f>
        <v>1080</v>
      </c>
      <c r="Y1968" s="41">
        <f>IF('query (10)'!W1968="","",'query (10)'!W1968)</f>
        <v>46107</v>
      </c>
      <c r="Z1968" s="41">
        <f>IF('query (10)'!X1968="","",'query (10)'!X1968)</f>
        <v>46108</v>
      </c>
      <c r="AA1968" s="41">
        <f>IF('query (10)'!Y1968="","",'query (10)'!Y1968)</f>
        <v>46108</v>
      </c>
      <c r="AB1968" s="41">
        <f>IF('query (10)'!Z1968="","",'query (10)'!Z1968)</f>
        <v>47188</v>
      </c>
      <c r="AC1968" s="38" t="str">
        <f>IF(OR('query (10)'!AA1968="",COUNTIF(Cleaning_Rules!$A$21:$A$26,TRIM('query (10)'!AA1968))&gt;0),"",TRIM('query (10)'!AA1968))</f>
        <v/>
      </c>
      <c r="AD1968" s="38" t="str">
        <f>IF('query (10)'!AB1968="","",TRIM(IFERROR(_xlfn.TEXTBEFORE('query (10)'!AB1968,"("),'query (10)'!AB1968)))</f>
        <v>เริ่มซ่อมงาน PM แล้ว รับผิดชอบโดย KUNANON PARAWANWONG</v>
      </c>
      <c r="AE1968" s="38" t="str">
        <f>IFERROR(LOWER(TRIM(_xlfn.TEXTBEFORE(_xlfn.TEXTAFTER('query (10)'!AB1968,"("),")"))),"")</f>
        <v>parawanwong-k-3161@nsk.com</v>
      </c>
      <c r="AF1968" s="38" t="str">
        <f>IF('query (10)'!AD1968="","",TRIM('query (10)'!AD1968))</f>
        <v>เจษฎา ผิวบาง</v>
      </c>
      <c r="AG1968" s="38" t="str">
        <f>IF('query (10)'!AE1968="","",TRIM('query (10)'!AE1968))</f>
        <v>คุณานนต์ ปารวัณวงศ์</v>
      </c>
      <c r="AH1968" s="38" t="str">
        <f>IF('query (10)'!AF1968="","",IFERROR(VALUE('query (10)'!AF1968),""))</f>
        <v/>
      </c>
      <c r="AI1968" s="38" t="str">
        <f>IF('query (10)'!AG1968="","",TRIM('query (10)'!AG1968))</f>
        <v/>
      </c>
      <c r="AJ1968" s="38" t="str">
        <f>IF('query (10)'!AH1968="","",IFERROR(VALUE('query (10)'!AH1968),""))</f>
        <v/>
      </c>
      <c r="AK1968" s="38" t="str">
        <f>IF('query (10)'!AI1968="","",TRIM('query (10)'!AI1968))</f>
        <v/>
      </c>
      <c r="AL1968" s="42">
        <f t="shared" si="150"/>
        <v>2026</v>
      </c>
      <c r="AM1968" s="42" t="str">
        <f t="shared" si="151"/>
        <v>2026-03</v>
      </c>
      <c r="AN1968" s="42" t="str">
        <f t="shared" ca="1" si="152"/>
        <v/>
      </c>
      <c r="AO1968" s="42" t="str">
        <f t="shared" si="153"/>
        <v>AS-141 | GREASE INJECTION M/C | MCB1 | AIR CYLINDER | Time-based Maintenance | Mechanical | Part Change | Medium | Change joint air cylinder nozzle greas U-D to cycle pm 3Y. 
Model : JA63-18-150 | JOINT | JA63-18-150 | เริ่มซ่อมงาน PM แล้ว รับผิดชอบโดย KUNANON PARAWANWONG | คุณานนต์ ปารวัณวงศ์</v>
      </c>
      <c r="AP1968" s="42" t="str">
        <f>_xlfn.TEXTJOIN("; ",TRUE,IF(COUNTA('query (10)'!A1968:AK1968)&lt;=6,"NEAR_EMPTY_ROW",""),IF($K1968="","MISSING_STATUS",""),IF(AND($K1968="เสร็จสิ้น",$Z1968=""),"DONE_NO_ACTUAL_DATE",""),IF(AND($I1968="Condition-based Maintenance",$AH1968=""),"CBM_NO_MEASUREMENT",""),IF(OR($X1968="",$X1968=0),"INVALID_PERIOD",""),IF(AND($AA1968&lt;&gt;"",$AB1968&lt;&gt;"",$AB1968&lt;$AA1968),"DATE_SEQUENCE_ERROR",""),IF(AND($AB1968&lt;&gt;"",$AB1968&gt;DATE(2030,12,31)),"DATE_OUTLIER",""),IF($C1968="","MISSING_QRCODE",""),IF($J1968="UNKNOWN","UNKNOWN_PM_TYPE",""),IF($L1968="UNKNOWN","UNKNOWN_STATUS",""))</f>
        <v/>
      </c>
      <c r="AQ1968" s="42" t="str">
        <f t="shared" si="154"/>
        <v>NO</v>
      </c>
    </row>
    <row r="1969" spans="1:43" x14ac:dyDescent="0.3">
      <c r="A1969" s="38">
        <f>IF('query (10)'!A1969="","",'query (10)'!A1969)</f>
        <v>2182</v>
      </c>
      <c r="B1969" s="38">
        <f>IF('query (10)'!B1969="","",'query (10)'!B1969)</f>
        <v>20345</v>
      </c>
      <c r="C1969" s="38" t="str">
        <f>TRIM(UPPER('query (10)'!M1969))</f>
        <v>AS-441</v>
      </c>
      <c r="D1969" s="38" t="str">
        <f>TRIM(UPPER(IFERROR(_xlfn.TEXTBEFORE('query (10)'!L1969,"("),'query (10)'!L1969)))</f>
        <v>GREASE INJECTION MACHINE.</v>
      </c>
      <c r="E1969" s="38" t="str">
        <f>IFERROR(TRIM(UPPER(_xlfn.TEXTBEFORE(_xlfn.TEXTAFTER('query (10)'!L1969,"("),")"))),"")</f>
        <v/>
      </c>
      <c r="F1969" s="38" t="str">
        <f>TRIM('query (10)'!K1969)</f>
        <v>MCB2</v>
      </c>
      <c r="G1969" s="38" t="str">
        <f>IF('query (10)'!J1969="","",'query (10)'!J1969)</f>
        <v>Air Cylinder</v>
      </c>
      <c r="H1969" s="38" t="str">
        <f>TRIM(UPPER('query (10)'!J1969))</f>
        <v>AIR CYLINDER</v>
      </c>
      <c r="I1969" s="38" t="str">
        <f>IF('query (10)'!F1969="","",'query (10)'!F1969)</f>
        <v>Time-based Maintenance</v>
      </c>
      <c r="J1969" s="38" t="str">
        <f>IF('query (10)'!F1969="","",IFERROR(INDEX(Cleaning_Rules!$B$14:$B$17,MATCH(TRIM('query (10)'!F1969),Cleaning_Rules!$A$14:$A$17,0)),"UNKNOWN"))</f>
        <v>TBM</v>
      </c>
      <c r="K1969" s="38" t="str">
        <f>IF('query (10)'!G1969="","",'query (10)'!G1969)</f>
        <v>เสร็จสิ้น</v>
      </c>
      <c r="L1969" s="38" t="str">
        <f>IF('query (10)'!G1969="","MISSING",IFERROR(INDEX(Cleaning_Rules!$B$5:$B$10,MATCH(TRIM('query (10)'!G1969),Cleaning_Rules!$A$5:$A$10,0)),"UNKNOWN"))</f>
        <v>COMPLETED</v>
      </c>
      <c r="M1969" s="38" t="str">
        <f>IF('query (10)'!I1969="","",'query (10)'!I1969)</f>
        <v>Mechanical</v>
      </c>
      <c r="N1969" s="38" t="str">
        <f>IF('query (10)'!O1969="","",'query (10)'!O1969)</f>
        <v>Part Change</v>
      </c>
      <c r="O1969" s="38" t="str">
        <f>IF('query (10)'!P1969="","",'query (10)'!P1969)</f>
        <v>Medium</v>
      </c>
      <c r="P1969" s="38" t="str">
        <f>IF('query (10)'!N1969="","",'query (10)'!N1969)</f>
        <v>Change joint air cylinder nozzle greas U-D to cycle pm 3Y. 
Model : JA63-18-150</v>
      </c>
      <c r="Q1969" s="38" t="str">
        <f>TRIM('query (10)'!N1969)</f>
        <v>Change joint air cylinder nozzle greas U-D to cycle pm 3Y. 
Model : JA63-18-150</v>
      </c>
      <c r="R1969" s="38" t="str">
        <f>TRIM(UPPER('query (10)'!R1969))</f>
        <v>JOINT</v>
      </c>
      <c r="S1969" s="38" t="str">
        <f>TRIM(UPPER('query (10)'!S1969))</f>
        <v>JA63-18-150</v>
      </c>
      <c r="T1969" s="38" t="str">
        <f>IF('query (10)'!Q1969="","",TRIM(UPPER('query (10)'!Q1969)))</f>
        <v/>
      </c>
      <c r="U1969" s="38" t="str">
        <f>IF('query (10)'!T1969="","",'query (10)'!T1969)</f>
        <v/>
      </c>
      <c r="V1969" s="39" t="str">
        <f>IF('query (10)'!T1969="","",IFERROR(VALUE('query (10)'!T1969),""))</f>
        <v/>
      </c>
      <c r="W1969" s="40">
        <f>IF('query (10)'!U1969="","",'query (10)'!U1969)</f>
        <v>0</v>
      </c>
      <c r="X1969" s="39">
        <f>IF('query (10)'!V1969="","",'query (10)'!V1969)</f>
        <v>1080</v>
      </c>
      <c r="Y1969" s="41">
        <f>IF('query (10)'!W1969="","",'query (10)'!W1969)</f>
        <v>46107</v>
      </c>
      <c r="Z1969" s="41">
        <f>IF('query (10)'!X1969="","",'query (10)'!X1969)</f>
        <v>46146</v>
      </c>
      <c r="AA1969" s="41">
        <f>IF('query (10)'!Y1969="","",'query (10)'!Y1969)</f>
        <v>46146</v>
      </c>
      <c r="AB1969" s="41">
        <f>IF('query (10)'!Z1969="","",'query (10)'!Z1969)</f>
        <v>47226</v>
      </c>
      <c r="AC1969" s="38" t="str">
        <f>IF(OR('query (10)'!AA1969="",COUNTIF(Cleaning_Rules!$A$21:$A$26,TRIM('query (10)'!AA1969))&gt;0),"",TRIM('query (10)'!AA1969))</f>
        <v/>
      </c>
      <c r="AD1969" s="38" t="str">
        <f>IF('query (10)'!AB1969="","",TRIM(IFERROR(_xlfn.TEXTBEFORE('query (10)'!AB1969,"("),'query (10)'!AB1969)))</f>
        <v>เริ่มซ่อมงาน PM แล้ว รับผิดชอบโดย CHETSADA PHIWBANG</v>
      </c>
      <c r="AE1969" s="38" t="str">
        <f>IFERROR(LOWER(TRIM(_xlfn.TEXTBEFORE(_xlfn.TEXTAFTER('query (10)'!AB1969,"("),")"))),"")</f>
        <v>chetsada@nsk.com</v>
      </c>
      <c r="AF1969" s="38" t="str">
        <f>IF('query (10)'!AD1969="","",TRIM('query (10)'!AD1969))</f>
        <v>เจษฎา ผิวบาง</v>
      </c>
      <c r="AG1969" s="38" t="str">
        <f>IF('query (10)'!AE1969="","",TRIM('query (10)'!AE1969))</f>
        <v>เจษฎา ผิวบาง</v>
      </c>
      <c r="AH1969" s="38" t="str">
        <f>IF('query (10)'!AF1969="","",IFERROR(VALUE('query (10)'!AF1969),""))</f>
        <v/>
      </c>
      <c r="AI1969" s="38" t="str">
        <f>IF('query (10)'!AG1969="","",TRIM('query (10)'!AG1969))</f>
        <v/>
      </c>
      <c r="AJ1969" s="38" t="str">
        <f>IF('query (10)'!AH1969="","",IFERROR(VALUE('query (10)'!AH1969),""))</f>
        <v/>
      </c>
      <c r="AK1969" s="38" t="str">
        <f>IF('query (10)'!AI1969="","",TRIM('query (10)'!AI1969))</f>
        <v/>
      </c>
      <c r="AL1969" s="42">
        <f t="shared" si="150"/>
        <v>2026</v>
      </c>
      <c r="AM1969" s="42" t="str">
        <f t="shared" si="151"/>
        <v>2026-03</v>
      </c>
      <c r="AN1969" s="42" t="str">
        <f t="shared" ca="1" si="152"/>
        <v/>
      </c>
      <c r="AO1969" s="42" t="str">
        <f t="shared" si="153"/>
        <v>AS-441 | GREASE INJECTION MACHINE. | MCB2 | AIR CYLINDER | Time-based Maintenance | Mechanical | Part Change | Medium | Change joint air cylinder nozzle greas U-D to cycle pm 3Y. 
Model : JA63-18-150 | JOINT | JA63-18-150 | เริ่มซ่อมงาน PM แล้ว รับผิดชอบโดย CHETSADA PHIWBANG | เจษฎา ผิวบาง</v>
      </c>
      <c r="AP1969" s="42" t="str">
        <f>_xlfn.TEXTJOIN("; ",TRUE,IF(COUNTA('query (10)'!A1969:AK1969)&lt;=6,"NEAR_EMPTY_ROW",""),IF($K1969="","MISSING_STATUS",""),IF(AND($K1969="เสร็จสิ้น",$Z1969=""),"DONE_NO_ACTUAL_DATE",""),IF(AND($I1969="Condition-based Maintenance",$AH1969=""),"CBM_NO_MEASUREMENT",""),IF(OR($X1969="",$X1969=0),"INVALID_PERIOD",""),IF(AND($AA1969&lt;&gt;"",$AB1969&lt;&gt;"",$AB1969&lt;$AA1969),"DATE_SEQUENCE_ERROR",""),IF(AND($AB1969&lt;&gt;"",$AB1969&gt;DATE(2030,12,31)),"DATE_OUTLIER",""),IF($C1969="","MISSING_QRCODE",""),IF($J1969="UNKNOWN","UNKNOWN_PM_TYPE",""),IF($L1969="UNKNOWN","UNKNOWN_STATUS",""))</f>
        <v/>
      </c>
      <c r="AQ1969" s="42" t="str">
        <f t="shared" si="154"/>
        <v>NO</v>
      </c>
    </row>
    <row r="1970" spans="1:43" x14ac:dyDescent="0.3">
      <c r="A1970" s="38">
        <f>IF('query (10)'!A1970="","",'query (10)'!A1970)</f>
        <v>2183</v>
      </c>
      <c r="B1970" s="38">
        <f>IF('query (10)'!B1970="","",'query (10)'!B1970)</f>
        <v>20405</v>
      </c>
      <c r="C1970" s="38" t="str">
        <f>TRIM(UPPER('query (10)'!M1970))</f>
        <v>AS-556</v>
      </c>
      <c r="D1970" s="38" t="str">
        <f>TRIM(UPPER(IFERROR(_xlfn.TEXTBEFORE('query (10)'!L1970,"("),'query (10)'!L1970)))</f>
        <v>GREASE INJECTION MACHINE.</v>
      </c>
      <c r="E1970" s="38" t="str">
        <f>IFERROR(TRIM(UPPER(_xlfn.TEXTBEFORE(_xlfn.TEXTAFTER('query (10)'!L1970,"("),")"))),"")</f>
        <v/>
      </c>
      <c r="F1970" s="38" t="str">
        <f>TRIM('query (10)'!K1970)</f>
        <v>MCB3</v>
      </c>
      <c r="G1970" s="38" t="str">
        <f>IF('query (10)'!J1970="","",'query (10)'!J1970)</f>
        <v>Air Cylinder</v>
      </c>
      <c r="H1970" s="38" t="str">
        <f>TRIM(UPPER('query (10)'!J1970))</f>
        <v>AIR CYLINDER</v>
      </c>
      <c r="I1970" s="38" t="str">
        <f>IF('query (10)'!F1970="","",'query (10)'!F1970)</f>
        <v>Time-based Maintenance</v>
      </c>
      <c r="J1970" s="38" t="str">
        <f>IF('query (10)'!F1970="","",IFERROR(INDEX(Cleaning_Rules!$B$14:$B$17,MATCH(TRIM('query (10)'!F1970),Cleaning_Rules!$A$14:$A$17,0)),"UNKNOWN"))</f>
        <v>TBM</v>
      </c>
      <c r="K1970" s="38" t="str">
        <f>IF('query (10)'!G1970="","",'query (10)'!G1970)</f>
        <v>เสร็จสิ้น</v>
      </c>
      <c r="L1970" s="38" t="str">
        <f>IF('query (10)'!G1970="","MISSING",IFERROR(INDEX(Cleaning_Rules!$B$5:$B$10,MATCH(TRIM('query (10)'!G1970),Cleaning_Rules!$A$5:$A$10,0)),"UNKNOWN"))</f>
        <v>COMPLETED</v>
      </c>
      <c r="M1970" s="38" t="str">
        <f>IF('query (10)'!I1970="","",'query (10)'!I1970)</f>
        <v>Mechanical</v>
      </c>
      <c r="N1970" s="38" t="str">
        <f>IF('query (10)'!O1970="","",'query (10)'!O1970)</f>
        <v>Part Change</v>
      </c>
      <c r="O1970" s="38" t="str">
        <f>IF('query (10)'!P1970="","",'query (10)'!P1970)</f>
        <v>Medium</v>
      </c>
      <c r="P1970" s="38" t="str">
        <f>IF('query (10)'!N1970="","",'query (10)'!N1970)</f>
        <v>Change joint air cylinder nozzle greas U-D to cycle pm 3Y. 
Model : JA63-18-150</v>
      </c>
      <c r="Q1970" s="38" t="str">
        <f>TRIM('query (10)'!N1970)</f>
        <v>Change joint air cylinder nozzle greas U-D to cycle pm 3Y. 
Model : JA63-18-150</v>
      </c>
      <c r="R1970" s="38" t="str">
        <f>TRIM(UPPER('query (10)'!R1970))</f>
        <v>JOINT</v>
      </c>
      <c r="S1970" s="38" t="str">
        <f>TRIM(UPPER('query (10)'!S1970))</f>
        <v>JA63-18-150</v>
      </c>
      <c r="T1970" s="38" t="str">
        <f>IF('query (10)'!Q1970="","",TRIM(UPPER('query (10)'!Q1970)))</f>
        <v/>
      </c>
      <c r="U1970" s="38" t="str">
        <f>IF('query (10)'!T1970="","",'query (10)'!T1970)</f>
        <v/>
      </c>
      <c r="V1970" s="39" t="str">
        <f>IF('query (10)'!T1970="","",IFERROR(VALUE('query (10)'!T1970),""))</f>
        <v/>
      </c>
      <c r="W1970" s="40">
        <f>IF('query (10)'!U1970="","",'query (10)'!U1970)</f>
        <v>0</v>
      </c>
      <c r="X1970" s="39">
        <f>IF('query (10)'!V1970="","",'query (10)'!V1970)</f>
        <v>1080</v>
      </c>
      <c r="Y1970" s="41">
        <f>IF('query (10)'!W1970="","",'query (10)'!W1970)</f>
        <v>46140</v>
      </c>
      <c r="Z1970" s="41">
        <f>IF('query (10)'!X1970="","",'query (10)'!X1970)</f>
        <v>46154</v>
      </c>
      <c r="AA1970" s="41">
        <f>IF('query (10)'!Y1970="","",'query (10)'!Y1970)</f>
        <v>46154</v>
      </c>
      <c r="AB1970" s="41">
        <f>IF('query (10)'!Z1970="","",'query (10)'!Z1970)</f>
        <v>47234</v>
      </c>
      <c r="AC1970" s="38" t="str">
        <f>IF(OR('query (10)'!AA1970="",COUNTIF(Cleaning_Rules!$A$21:$A$26,TRIM('query (10)'!AA1970))&gt;0),"",TRIM('query (10)'!AA1970))</f>
        <v/>
      </c>
      <c r="AD1970" s="38" t="str">
        <f>IF('query (10)'!AB1970="","",TRIM(IFERROR(_xlfn.TEXTBEFORE('query (10)'!AB1970,"("),'query (10)'!AB1970)))</f>
        <v>เริ่มซ่อมงาน PM แล้ว รับผิดชอบโดย CHETSADA PHIWBANG</v>
      </c>
      <c r="AE1970" s="38" t="str">
        <f>IFERROR(LOWER(TRIM(_xlfn.TEXTBEFORE(_xlfn.TEXTAFTER('query (10)'!AB1970,"("),")"))),"")</f>
        <v>chetsada@nsk.com</v>
      </c>
      <c r="AF1970" s="38" t="str">
        <f>IF('query (10)'!AD1970="","",TRIM('query (10)'!AD1970))</f>
        <v>เจษฎา ผิวบาง</v>
      </c>
      <c r="AG1970" s="38" t="str">
        <f>IF('query (10)'!AE1970="","",TRIM('query (10)'!AE1970))</f>
        <v>เจษฎา ผิวบาง</v>
      </c>
      <c r="AH1970" s="38" t="str">
        <f>IF('query (10)'!AF1970="","",IFERROR(VALUE('query (10)'!AF1970),""))</f>
        <v/>
      </c>
      <c r="AI1970" s="38" t="str">
        <f>IF('query (10)'!AG1970="","",TRIM('query (10)'!AG1970))</f>
        <v/>
      </c>
      <c r="AJ1970" s="38" t="str">
        <f>IF('query (10)'!AH1970="","",IFERROR(VALUE('query (10)'!AH1970),""))</f>
        <v/>
      </c>
      <c r="AK1970" s="38" t="str">
        <f>IF('query (10)'!AI1970="","",TRIM('query (10)'!AI1970))</f>
        <v/>
      </c>
      <c r="AL1970" s="42">
        <f t="shared" si="150"/>
        <v>2026</v>
      </c>
      <c r="AM1970" s="42" t="str">
        <f t="shared" si="151"/>
        <v>2026-04</v>
      </c>
      <c r="AN1970" s="42" t="str">
        <f t="shared" ca="1" si="152"/>
        <v/>
      </c>
      <c r="AO1970" s="42" t="str">
        <f t="shared" si="153"/>
        <v>AS-556 | GREASE INJECTION MACHINE. | MCB3 | AIR CYLINDER | Time-based Maintenance | Mechanical | Part Change | Medium | Change joint air cylinder nozzle greas U-D to cycle pm 3Y. 
Model : JA63-18-150 | JOINT | JA63-18-150 | เริ่มซ่อมงาน PM แล้ว รับผิดชอบโดย CHETSADA PHIWBANG | เจษฎา ผิวบาง</v>
      </c>
      <c r="AP1970" s="42" t="str">
        <f>_xlfn.TEXTJOIN("; ",TRUE,IF(COUNTA('query (10)'!A1970:AK1970)&lt;=6,"NEAR_EMPTY_ROW",""),IF($K1970="","MISSING_STATUS",""),IF(AND($K1970="เสร็จสิ้น",$Z1970=""),"DONE_NO_ACTUAL_DATE",""),IF(AND($I1970="Condition-based Maintenance",$AH1970=""),"CBM_NO_MEASUREMENT",""),IF(OR($X1970="",$X1970=0),"INVALID_PERIOD",""),IF(AND($AA1970&lt;&gt;"",$AB1970&lt;&gt;"",$AB1970&lt;$AA1970),"DATE_SEQUENCE_ERROR",""),IF(AND($AB1970&lt;&gt;"",$AB1970&gt;DATE(2030,12,31)),"DATE_OUTLIER",""),IF($C1970="","MISSING_QRCODE",""),IF($J1970="UNKNOWN","UNKNOWN_PM_TYPE",""),IF($L1970="UNKNOWN","UNKNOWN_STATUS",""))</f>
        <v/>
      </c>
      <c r="AQ1970" s="42" t="str">
        <f t="shared" si="154"/>
        <v>NO</v>
      </c>
    </row>
    <row r="1971" spans="1:43" x14ac:dyDescent="0.3">
      <c r="A1971" s="38">
        <f>IF('query (10)'!A1971="","",'query (10)'!A1971)</f>
        <v>2187</v>
      </c>
      <c r="B1971" s="38">
        <f>IF('query (10)'!B1971="","",'query (10)'!B1971)</f>
        <v>21111</v>
      </c>
      <c r="C1971" s="38" t="str">
        <f>TRIM(UPPER('query (10)'!M1971))</f>
        <v>CH-144</v>
      </c>
      <c r="D1971" s="38" t="str">
        <f>TRIM(UPPER(IFERROR(_xlfn.TEXTBEFORE('query (10)'!L1971,"("),'query (10)'!L1971)))</f>
        <v>SEAL CHECK M/C</v>
      </c>
      <c r="E1971" s="38" t="str">
        <f>IFERROR(TRIM(UPPER(_xlfn.TEXTBEFORE(_xlfn.TEXTAFTER('query (10)'!L1971,"("),")"))),"")</f>
        <v/>
      </c>
      <c r="F1971" s="38" t="str">
        <f>TRIM('query (10)'!K1971)</f>
        <v>MCB1</v>
      </c>
      <c r="G1971" s="38" t="str">
        <f>IF('query (10)'!J1971="","",'query (10)'!J1971)</f>
        <v>Air Cylinder</v>
      </c>
      <c r="H1971" s="38" t="str">
        <f>TRIM(UPPER('query (10)'!J1971))</f>
        <v>AIR CYLINDER</v>
      </c>
      <c r="I1971" s="38" t="str">
        <f>IF('query (10)'!F1971="","",'query (10)'!F1971)</f>
        <v>Time-based Maintenance</v>
      </c>
      <c r="J1971" s="38" t="str">
        <f>IF('query (10)'!F1971="","",IFERROR(INDEX(Cleaning_Rules!$B$14:$B$17,MATCH(TRIM('query (10)'!F1971),Cleaning_Rules!$A$14:$A$17,0)),"UNKNOWN"))</f>
        <v>TBM</v>
      </c>
      <c r="K1971" s="38" t="str">
        <f>IF('query (10)'!G1971="","",'query (10)'!G1971)</f>
        <v>เสร็จสิ้น</v>
      </c>
      <c r="L1971" s="38" t="str">
        <f>IF('query (10)'!G1971="","MISSING",IFERROR(INDEX(Cleaning_Rules!$B$5:$B$10,MATCH(TRIM('query (10)'!G1971),Cleaning_Rules!$A$5:$A$10,0)),"UNKNOWN"))</f>
        <v>COMPLETED</v>
      </c>
      <c r="M1971" s="38" t="str">
        <f>IF('query (10)'!I1971="","",'query (10)'!I1971)</f>
        <v>Mechanical</v>
      </c>
      <c r="N1971" s="38" t="str">
        <f>IF('query (10)'!O1971="","",'query (10)'!O1971)</f>
        <v>Part Change</v>
      </c>
      <c r="O1971" s="38" t="str">
        <f>IF('query (10)'!P1971="","",'query (10)'!P1971)</f>
        <v>Medium</v>
      </c>
      <c r="P1971" s="38" t="str">
        <f>IF('query (10)'!N1971="","",'query (10)'!N1971)</f>
        <v>Change joint air cylinder spindle U-D to cycle pm 3Y. 
Model : JA63-18-150</v>
      </c>
      <c r="Q1971" s="38" t="str">
        <f>TRIM('query (10)'!N1971)</f>
        <v>Change joint air cylinder spindle U-D to cycle pm 3Y. 
Model : JA63-18-150</v>
      </c>
      <c r="R1971" s="38" t="str">
        <f>TRIM(UPPER('query (10)'!R1971))</f>
        <v>JOINT</v>
      </c>
      <c r="S1971" s="38" t="str">
        <f>TRIM(UPPER('query (10)'!S1971))</f>
        <v>JA63-18-150</v>
      </c>
      <c r="T1971" s="38" t="str">
        <f>IF('query (10)'!Q1971="","",TRIM(UPPER('query (10)'!Q1971)))</f>
        <v/>
      </c>
      <c r="U1971" s="38" t="str">
        <f>IF('query (10)'!T1971="","",'query (10)'!T1971)</f>
        <v/>
      </c>
      <c r="V1971" s="39" t="str">
        <f>IF('query (10)'!T1971="","",IFERROR(VALUE('query (10)'!T1971),""))</f>
        <v/>
      </c>
      <c r="W1971" s="40">
        <f>IF('query (10)'!U1971="","",'query (10)'!U1971)</f>
        <v>0</v>
      </c>
      <c r="X1971" s="39">
        <f>IF('query (10)'!V1971="","",'query (10)'!V1971)</f>
        <v>1096</v>
      </c>
      <c r="Y1971" s="41">
        <f>IF('query (10)'!W1971="","",'query (10)'!W1971)</f>
        <v>46168</v>
      </c>
      <c r="Z1971" s="41">
        <f>IF('query (10)'!X1971="","",'query (10)'!X1971)</f>
        <v>46178</v>
      </c>
      <c r="AA1971" s="41">
        <f>IF('query (10)'!Y1971="","",'query (10)'!Y1971)</f>
        <v>46178</v>
      </c>
      <c r="AB1971" s="41">
        <f>IF('query (10)'!Z1971="","",'query (10)'!Z1971)</f>
        <v>47274</v>
      </c>
      <c r="AC1971" s="38" t="str">
        <f>IF(OR('query (10)'!AA1971="",COUNTIF(Cleaning_Rules!$A$21:$A$26,TRIM('query (10)'!AA1971))&gt;0),"",TRIM('query (10)'!AA1971))</f>
        <v/>
      </c>
      <c r="AD1971" s="38" t="str">
        <f>IF('query (10)'!AB1971="","",TRIM(IFERROR(_xlfn.TEXTBEFORE('query (10)'!AB1971,"("),'query (10)'!AB1971)))</f>
        <v>เริ่มซ่อมงาน PM แล้ว รับผิดชอบโดย CHETSADA PHIWBANG</v>
      </c>
      <c r="AE1971" s="38" t="str">
        <f>IFERROR(LOWER(TRIM(_xlfn.TEXTBEFORE(_xlfn.TEXTAFTER('query (10)'!AB1971,"("),")"))),"")</f>
        <v>chetsada@nsk.com</v>
      </c>
      <c r="AF1971" s="38" t="str">
        <f>IF('query (10)'!AD1971="","",TRIM('query (10)'!AD1971))</f>
        <v>เจษฎา ผิวบาง</v>
      </c>
      <c r="AG1971" s="38" t="str">
        <f>IF('query (10)'!AE1971="","",TRIM('query (10)'!AE1971))</f>
        <v>เจษฎา ผิวบาง</v>
      </c>
      <c r="AH1971" s="38" t="str">
        <f>IF('query (10)'!AF1971="","",IFERROR(VALUE('query (10)'!AF1971),""))</f>
        <v/>
      </c>
      <c r="AI1971" s="38" t="str">
        <f>IF('query (10)'!AG1971="","",TRIM('query (10)'!AG1971))</f>
        <v/>
      </c>
      <c r="AJ1971" s="38" t="str">
        <f>IF('query (10)'!AH1971="","",IFERROR(VALUE('query (10)'!AH1971),""))</f>
        <v/>
      </c>
      <c r="AK1971" s="38" t="str">
        <f>IF('query (10)'!AI1971="","",TRIM('query (10)'!AI1971))</f>
        <v/>
      </c>
      <c r="AL1971" s="42">
        <f t="shared" si="150"/>
        <v>2026</v>
      </c>
      <c r="AM1971" s="42" t="str">
        <f t="shared" si="151"/>
        <v>2026-05</v>
      </c>
      <c r="AN1971" s="42" t="str">
        <f t="shared" ca="1" si="152"/>
        <v/>
      </c>
      <c r="AO1971" s="42" t="str">
        <f t="shared" si="153"/>
        <v>CH-144 | SEAL CHECK M/C | MCB1 | AIR CYLINDER | Time-based Maintenance | Mechanical | Part Change | Medium | Change joint air cylinder spindle U-D to cycle pm 3Y. 
Model : JA63-18-150 | JOINT | JA63-18-150 | เริ่มซ่อมงาน PM แล้ว รับผิดชอบโดย CHETSADA PHIWBANG | เจษฎา ผิวบาง</v>
      </c>
      <c r="AP1971" s="42" t="str">
        <f>_xlfn.TEXTJOIN("; ",TRUE,IF(COUNTA('query (10)'!A1971:AK1971)&lt;=6,"NEAR_EMPTY_ROW",""),IF($K1971="","MISSING_STATUS",""),IF(AND($K1971="เสร็จสิ้น",$Z1971=""),"DONE_NO_ACTUAL_DATE",""),IF(AND($I1971="Condition-based Maintenance",$AH1971=""),"CBM_NO_MEASUREMENT",""),IF(OR($X1971="",$X1971=0),"INVALID_PERIOD",""),IF(AND($AA1971&lt;&gt;"",$AB1971&lt;&gt;"",$AB1971&lt;$AA1971),"DATE_SEQUENCE_ERROR",""),IF(AND($AB1971&lt;&gt;"",$AB1971&gt;DATE(2030,12,31)),"DATE_OUTLIER",""),IF($C1971="","MISSING_QRCODE",""),IF($J1971="UNKNOWN","UNKNOWN_PM_TYPE",""),IF($L1971="UNKNOWN","UNKNOWN_STATUS",""))</f>
        <v/>
      </c>
      <c r="AQ1971" s="42" t="str">
        <f t="shared" si="154"/>
        <v>NO</v>
      </c>
    </row>
    <row r="1972" spans="1:43" x14ac:dyDescent="0.3">
      <c r="A1972" s="38">
        <f>IF('query (10)'!A1972="","",'query (10)'!A1972)</f>
        <v>2188</v>
      </c>
      <c r="B1972" s="38">
        <f>IF('query (10)'!B1972="","",'query (10)'!B1972)</f>
        <v>20346</v>
      </c>
      <c r="C1972" s="38" t="str">
        <f>TRIM(UPPER('query (10)'!M1972))</f>
        <v>CH-444</v>
      </c>
      <c r="D1972" s="38" t="str">
        <f>TRIM(UPPER(IFERROR(_xlfn.TEXTBEFORE('query (10)'!L1972,"("),'query (10)'!L1972)))</f>
        <v>SEAL CHECK MACHINE.</v>
      </c>
      <c r="E1972" s="38" t="str">
        <f>IFERROR(TRIM(UPPER(_xlfn.TEXTBEFORE(_xlfn.TEXTAFTER('query (10)'!L1972,"("),")"))),"")</f>
        <v/>
      </c>
      <c r="F1972" s="38" t="str">
        <f>TRIM('query (10)'!K1972)</f>
        <v>MCB2</v>
      </c>
      <c r="G1972" s="38" t="str">
        <f>IF('query (10)'!J1972="","",'query (10)'!J1972)</f>
        <v>Air Cylinder</v>
      </c>
      <c r="H1972" s="38" t="str">
        <f>TRIM(UPPER('query (10)'!J1972))</f>
        <v>AIR CYLINDER</v>
      </c>
      <c r="I1972" s="38" t="str">
        <f>IF('query (10)'!F1972="","",'query (10)'!F1972)</f>
        <v>Time-based Maintenance</v>
      </c>
      <c r="J1972" s="38" t="str">
        <f>IF('query (10)'!F1972="","",IFERROR(INDEX(Cleaning_Rules!$B$14:$B$17,MATCH(TRIM('query (10)'!F1972),Cleaning_Rules!$A$14:$A$17,0)),"UNKNOWN"))</f>
        <v>TBM</v>
      </c>
      <c r="K1972" s="38" t="str">
        <f>IF('query (10)'!G1972="","",'query (10)'!G1972)</f>
        <v>เสร็จสิ้น</v>
      </c>
      <c r="L1972" s="38" t="str">
        <f>IF('query (10)'!G1972="","MISSING",IFERROR(INDEX(Cleaning_Rules!$B$5:$B$10,MATCH(TRIM('query (10)'!G1972),Cleaning_Rules!$A$5:$A$10,0)),"UNKNOWN"))</f>
        <v>COMPLETED</v>
      </c>
      <c r="M1972" s="38" t="str">
        <f>IF('query (10)'!I1972="","",'query (10)'!I1972)</f>
        <v>Mechanical</v>
      </c>
      <c r="N1972" s="38" t="str">
        <f>IF('query (10)'!O1972="","",'query (10)'!O1972)</f>
        <v>Part Change</v>
      </c>
      <c r="O1972" s="38" t="str">
        <f>IF('query (10)'!P1972="","",'query (10)'!P1972)</f>
        <v>Medium</v>
      </c>
      <c r="P1972" s="38" t="str">
        <f>IF('query (10)'!N1972="","",'query (10)'!N1972)</f>
        <v>Change joint air cylinder spindle U-D to cycle pm 3Y. 
Model : JA63-18-150</v>
      </c>
      <c r="Q1972" s="38" t="str">
        <f>TRIM('query (10)'!N1972)</f>
        <v>Change joint air cylinder spindle U-D to cycle pm 3Y. 
Model : JA63-18-150</v>
      </c>
      <c r="R1972" s="38" t="str">
        <f>TRIM(UPPER('query (10)'!R1972))</f>
        <v>JOINT</v>
      </c>
      <c r="S1972" s="38" t="str">
        <f>TRIM(UPPER('query (10)'!S1972))</f>
        <v>JA63-18-150</v>
      </c>
      <c r="T1972" s="38" t="str">
        <f>IF('query (10)'!Q1972="","",TRIM(UPPER('query (10)'!Q1972)))</f>
        <v/>
      </c>
      <c r="U1972" s="38" t="str">
        <f>IF('query (10)'!T1972="","",'query (10)'!T1972)</f>
        <v/>
      </c>
      <c r="V1972" s="39" t="str">
        <f>IF('query (10)'!T1972="","",IFERROR(VALUE('query (10)'!T1972),""))</f>
        <v/>
      </c>
      <c r="W1972" s="40">
        <f>IF('query (10)'!U1972="","",'query (10)'!U1972)</f>
        <v>0</v>
      </c>
      <c r="X1972" s="39">
        <f>IF('query (10)'!V1972="","",'query (10)'!V1972)</f>
        <v>1080</v>
      </c>
      <c r="Y1972" s="41">
        <f>IF('query (10)'!W1972="","",'query (10)'!W1972)</f>
        <v>46107</v>
      </c>
      <c r="Z1972" s="41">
        <f>IF('query (10)'!X1972="","",'query (10)'!X1972)</f>
        <v>46146</v>
      </c>
      <c r="AA1972" s="41">
        <f>IF('query (10)'!Y1972="","",'query (10)'!Y1972)</f>
        <v>46146</v>
      </c>
      <c r="AB1972" s="41">
        <f>IF('query (10)'!Z1972="","",'query (10)'!Z1972)</f>
        <v>47226</v>
      </c>
      <c r="AC1972" s="38" t="str">
        <f>IF(OR('query (10)'!AA1972="",COUNTIF(Cleaning_Rules!$A$21:$A$26,TRIM('query (10)'!AA1972))&gt;0),"",TRIM('query (10)'!AA1972))</f>
        <v/>
      </c>
      <c r="AD1972" s="38" t="str">
        <f>IF('query (10)'!AB1972="","",TRIM(IFERROR(_xlfn.TEXTBEFORE('query (10)'!AB1972,"("),'query (10)'!AB1972)))</f>
        <v>เริ่มซ่อมงาน PM แล้ว รับผิดชอบโดย CHETSADA PHIWBANG</v>
      </c>
      <c r="AE1972" s="38" t="str">
        <f>IFERROR(LOWER(TRIM(_xlfn.TEXTBEFORE(_xlfn.TEXTAFTER('query (10)'!AB1972,"("),")"))),"")</f>
        <v>chetsada@nsk.com</v>
      </c>
      <c r="AF1972" s="38" t="str">
        <f>IF('query (10)'!AD1972="","",TRIM('query (10)'!AD1972))</f>
        <v>เจษฎา ผิวบาง</v>
      </c>
      <c r="AG1972" s="38" t="str">
        <f>IF('query (10)'!AE1972="","",TRIM('query (10)'!AE1972))</f>
        <v>เจษฎา ผิวบาง</v>
      </c>
      <c r="AH1972" s="38" t="str">
        <f>IF('query (10)'!AF1972="","",IFERROR(VALUE('query (10)'!AF1972),""))</f>
        <v/>
      </c>
      <c r="AI1972" s="38" t="str">
        <f>IF('query (10)'!AG1972="","",TRIM('query (10)'!AG1972))</f>
        <v/>
      </c>
      <c r="AJ1972" s="38" t="str">
        <f>IF('query (10)'!AH1972="","",IFERROR(VALUE('query (10)'!AH1972),""))</f>
        <v/>
      </c>
      <c r="AK1972" s="38" t="str">
        <f>IF('query (10)'!AI1972="","",TRIM('query (10)'!AI1972))</f>
        <v/>
      </c>
      <c r="AL1972" s="42">
        <f t="shared" si="150"/>
        <v>2026</v>
      </c>
      <c r="AM1972" s="42" t="str">
        <f t="shared" si="151"/>
        <v>2026-03</v>
      </c>
      <c r="AN1972" s="42" t="str">
        <f t="shared" ca="1" si="152"/>
        <v/>
      </c>
      <c r="AO1972" s="42" t="str">
        <f t="shared" si="153"/>
        <v>CH-444 | SEAL CHECK MACHINE. | MCB2 | AIR CYLINDER | Time-based Maintenance | Mechanical | Part Change | Medium | Change joint air cylinder spindle U-D to cycle pm 3Y. 
Model : JA63-18-150 | JOINT | JA63-18-150 | เริ่มซ่อมงาน PM แล้ว รับผิดชอบโดย CHETSADA PHIWBANG | เจษฎา ผิวบาง</v>
      </c>
      <c r="AP1972" s="42" t="str">
        <f>_xlfn.TEXTJOIN("; ",TRUE,IF(COUNTA('query (10)'!A1972:AK1972)&lt;=6,"NEAR_EMPTY_ROW",""),IF($K1972="","MISSING_STATUS",""),IF(AND($K1972="เสร็จสิ้น",$Z1972=""),"DONE_NO_ACTUAL_DATE",""),IF(AND($I1972="Condition-based Maintenance",$AH1972=""),"CBM_NO_MEASUREMENT",""),IF(OR($X1972="",$X1972=0),"INVALID_PERIOD",""),IF(AND($AA1972&lt;&gt;"",$AB1972&lt;&gt;"",$AB1972&lt;$AA1972),"DATE_SEQUENCE_ERROR",""),IF(AND($AB1972&lt;&gt;"",$AB1972&gt;DATE(2030,12,31)),"DATE_OUTLIER",""),IF($C1972="","MISSING_QRCODE",""),IF($J1972="UNKNOWN","UNKNOWN_PM_TYPE",""),IF($L1972="UNKNOWN","UNKNOWN_STATUS",""))</f>
        <v/>
      </c>
      <c r="AQ1972" s="42" t="str">
        <f t="shared" si="154"/>
        <v>NO</v>
      </c>
    </row>
    <row r="1973" spans="1:43" x14ac:dyDescent="0.3">
      <c r="A1973" s="38">
        <f>IF('query (10)'!A1973="","",'query (10)'!A1973)</f>
        <v>2189</v>
      </c>
      <c r="B1973" s="38">
        <f>IF('query (10)'!B1973="","",'query (10)'!B1973)</f>
        <v>20404</v>
      </c>
      <c r="C1973" s="38" t="str">
        <f>TRIM(UPPER('query (10)'!M1973))</f>
        <v>CH-557</v>
      </c>
      <c r="D1973" s="38" t="str">
        <f>TRIM(UPPER(IFERROR(_xlfn.TEXTBEFORE('query (10)'!L1973,"("),'query (10)'!L1973)))</f>
        <v>SEAL HEIGHT CHECK MACHINE.</v>
      </c>
      <c r="E1973" s="38" t="str">
        <f>IFERROR(TRIM(UPPER(_xlfn.TEXTBEFORE(_xlfn.TEXTAFTER('query (10)'!L1973,"("),")"))),"")</f>
        <v/>
      </c>
      <c r="F1973" s="38" t="str">
        <f>TRIM('query (10)'!K1973)</f>
        <v>MCB3</v>
      </c>
      <c r="G1973" s="38" t="str">
        <f>IF('query (10)'!J1973="","",'query (10)'!J1973)</f>
        <v>Air Cylinder</v>
      </c>
      <c r="H1973" s="38" t="str">
        <f>TRIM(UPPER('query (10)'!J1973))</f>
        <v>AIR CYLINDER</v>
      </c>
      <c r="I1973" s="38" t="str">
        <f>IF('query (10)'!F1973="","",'query (10)'!F1973)</f>
        <v>Time-based Maintenance</v>
      </c>
      <c r="J1973" s="38" t="str">
        <f>IF('query (10)'!F1973="","",IFERROR(INDEX(Cleaning_Rules!$B$14:$B$17,MATCH(TRIM('query (10)'!F1973),Cleaning_Rules!$A$14:$A$17,0)),"UNKNOWN"))</f>
        <v>TBM</v>
      </c>
      <c r="K1973" s="38" t="str">
        <f>IF('query (10)'!G1973="","",'query (10)'!G1973)</f>
        <v>เสร็จสิ้น</v>
      </c>
      <c r="L1973" s="38" t="str">
        <f>IF('query (10)'!G1973="","MISSING",IFERROR(INDEX(Cleaning_Rules!$B$5:$B$10,MATCH(TRIM('query (10)'!G1973),Cleaning_Rules!$A$5:$A$10,0)),"UNKNOWN"))</f>
        <v>COMPLETED</v>
      </c>
      <c r="M1973" s="38" t="str">
        <f>IF('query (10)'!I1973="","",'query (10)'!I1973)</f>
        <v>Mechanical</v>
      </c>
      <c r="N1973" s="38" t="str">
        <f>IF('query (10)'!O1973="","",'query (10)'!O1973)</f>
        <v>Part Change</v>
      </c>
      <c r="O1973" s="38" t="str">
        <f>IF('query (10)'!P1973="","",'query (10)'!P1973)</f>
        <v>Medium</v>
      </c>
      <c r="P1973" s="38" t="str">
        <f>IF('query (10)'!N1973="","",'query (10)'!N1973)</f>
        <v>Change joint air cylinder spindle U-D to cycle pm 3Y. 
Model : JA63-18-150</v>
      </c>
      <c r="Q1973" s="38" t="str">
        <f>TRIM('query (10)'!N1973)</f>
        <v>Change joint air cylinder spindle U-D to cycle pm 3Y. 
Model : JA63-18-150</v>
      </c>
      <c r="R1973" s="38" t="str">
        <f>TRIM(UPPER('query (10)'!R1973))</f>
        <v>JOINT</v>
      </c>
      <c r="S1973" s="38" t="str">
        <f>TRIM(UPPER('query (10)'!S1973))</f>
        <v>JA63-18-150</v>
      </c>
      <c r="T1973" s="38" t="str">
        <f>IF('query (10)'!Q1973="","",TRIM(UPPER('query (10)'!Q1973)))</f>
        <v/>
      </c>
      <c r="U1973" s="38" t="str">
        <f>IF('query (10)'!T1973="","",'query (10)'!T1973)</f>
        <v/>
      </c>
      <c r="V1973" s="39" t="str">
        <f>IF('query (10)'!T1973="","",IFERROR(VALUE('query (10)'!T1973),""))</f>
        <v/>
      </c>
      <c r="W1973" s="40">
        <f>IF('query (10)'!U1973="","",'query (10)'!U1973)</f>
        <v>0</v>
      </c>
      <c r="X1973" s="39">
        <f>IF('query (10)'!V1973="","",'query (10)'!V1973)</f>
        <v>1080</v>
      </c>
      <c r="Y1973" s="41">
        <f>IF('query (10)'!W1973="","",'query (10)'!W1973)</f>
        <v>46140</v>
      </c>
      <c r="Z1973" s="41">
        <f>IF('query (10)'!X1973="","",'query (10)'!X1973)</f>
        <v>46154</v>
      </c>
      <c r="AA1973" s="41">
        <f>IF('query (10)'!Y1973="","",'query (10)'!Y1973)</f>
        <v>46154</v>
      </c>
      <c r="AB1973" s="41">
        <f>IF('query (10)'!Z1973="","",'query (10)'!Z1973)</f>
        <v>47234</v>
      </c>
      <c r="AC1973" s="38" t="str">
        <f>IF(OR('query (10)'!AA1973="",COUNTIF(Cleaning_Rules!$A$21:$A$26,TRIM('query (10)'!AA1973))&gt;0),"",TRIM('query (10)'!AA1973))</f>
        <v/>
      </c>
      <c r="AD1973" s="38" t="str">
        <f>IF('query (10)'!AB1973="","",TRIM(IFERROR(_xlfn.TEXTBEFORE('query (10)'!AB1973,"("),'query (10)'!AB1973)))</f>
        <v>เริ่มซ่อมงาน PM แล้ว รับผิดชอบโดย CHETSADA PHIWBANG</v>
      </c>
      <c r="AE1973" s="38" t="str">
        <f>IFERROR(LOWER(TRIM(_xlfn.TEXTBEFORE(_xlfn.TEXTAFTER('query (10)'!AB1973,"("),")"))),"")</f>
        <v>chetsada@nsk.com</v>
      </c>
      <c r="AF1973" s="38" t="str">
        <f>IF('query (10)'!AD1973="","",TRIM('query (10)'!AD1973))</f>
        <v>เจษฎา ผิวบาง</v>
      </c>
      <c r="AG1973" s="38" t="str">
        <f>IF('query (10)'!AE1973="","",TRIM('query (10)'!AE1973))</f>
        <v>เจษฎา ผิวบาง</v>
      </c>
      <c r="AH1973" s="38" t="str">
        <f>IF('query (10)'!AF1973="","",IFERROR(VALUE('query (10)'!AF1973),""))</f>
        <v/>
      </c>
      <c r="AI1973" s="38" t="str">
        <f>IF('query (10)'!AG1973="","",TRIM('query (10)'!AG1973))</f>
        <v/>
      </c>
      <c r="AJ1973" s="38" t="str">
        <f>IF('query (10)'!AH1973="","",IFERROR(VALUE('query (10)'!AH1973),""))</f>
        <v/>
      </c>
      <c r="AK1973" s="38" t="str">
        <f>IF('query (10)'!AI1973="","",TRIM('query (10)'!AI1973))</f>
        <v/>
      </c>
      <c r="AL1973" s="42">
        <f t="shared" si="150"/>
        <v>2026</v>
      </c>
      <c r="AM1973" s="42" t="str">
        <f t="shared" si="151"/>
        <v>2026-04</v>
      </c>
      <c r="AN1973" s="42" t="str">
        <f t="shared" ca="1" si="152"/>
        <v/>
      </c>
      <c r="AO1973" s="42" t="str">
        <f t="shared" si="153"/>
        <v>CH-557 | SEAL HEIGHT CHECK MACHINE. | MCB3 | AIR CYLINDER | Time-based Maintenance | Mechanical | Part Change | Medium | Change joint air cylinder spindle U-D to cycle pm 3Y. 
Model : JA63-18-150 | JOINT | JA63-18-150 | เริ่มซ่อมงาน PM แล้ว รับผิดชอบโดย CHETSADA PHIWBANG | เจษฎา ผิวบาง</v>
      </c>
      <c r="AP1973" s="42" t="str">
        <f>_xlfn.TEXTJOIN("; ",TRUE,IF(COUNTA('query (10)'!A1973:AK1973)&lt;=6,"NEAR_EMPTY_ROW",""),IF($K1973="","MISSING_STATUS",""),IF(AND($K1973="เสร็จสิ้น",$Z1973=""),"DONE_NO_ACTUAL_DATE",""),IF(AND($I1973="Condition-based Maintenance",$AH1973=""),"CBM_NO_MEASUREMENT",""),IF(OR($X1973="",$X1973=0),"INVALID_PERIOD",""),IF(AND($AA1973&lt;&gt;"",$AB1973&lt;&gt;"",$AB1973&lt;$AA1973),"DATE_SEQUENCE_ERROR",""),IF(AND($AB1973&lt;&gt;"",$AB1973&gt;DATE(2030,12,31)),"DATE_OUTLIER",""),IF($C1973="","MISSING_QRCODE",""),IF($J1973="UNKNOWN","UNKNOWN_PM_TYPE",""),IF($L1973="UNKNOWN","UNKNOWN_STATUS",""))</f>
        <v/>
      </c>
      <c r="AQ1973" s="42" t="str">
        <f t="shared" si="154"/>
        <v>NO</v>
      </c>
    </row>
    <row r="1974" spans="1:43" x14ac:dyDescent="0.3">
      <c r="A1974" s="38">
        <f>IF('query (10)'!A1974="","",'query (10)'!A1974)</f>
        <v>2190</v>
      </c>
      <c r="B1974" s="38">
        <f>IF('query (10)'!B1974="","",'query (10)'!B1974)</f>
        <v>19450</v>
      </c>
      <c r="C1974" s="38" t="str">
        <f>TRIM(UPPER('query (10)'!M1974))</f>
        <v>GR-120</v>
      </c>
      <c r="D1974" s="38" t="str">
        <f>TRIM(UPPER(IFERROR(_xlfn.TEXTBEFORE('query (10)'!L1974,"("),'query (10)'!L1974)))</f>
        <v>INNER RING RACEWAY GRINDING M/C</v>
      </c>
      <c r="E1974" s="38" t="str">
        <f>IFERROR(TRIM(UPPER(_xlfn.TEXTBEFORE(_xlfn.TEXTAFTER('query (10)'!L1974,"("),")"))),"")</f>
        <v/>
      </c>
      <c r="F1974" s="38" t="str">
        <f>TRIM('query (10)'!K1974)</f>
        <v>MCB1</v>
      </c>
      <c r="G1974" s="38" t="str">
        <f>IF('query (10)'!J1974="","",'query (10)'!J1974)</f>
        <v>Air Cylinder</v>
      </c>
      <c r="H1974" s="38" t="str">
        <f>TRIM(UPPER('query (10)'!J1974))</f>
        <v>AIR CYLINDER</v>
      </c>
      <c r="I1974" s="38" t="str">
        <f>IF('query (10)'!F1974="","",'query (10)'!F1974)</f>
        <v>Time-based Maintenance</v>
      </c>
      <c r="J1974" s="38" t="str">
        <f>IF('query (10)'!F1974="","",IFERROR(INDEX(Cleaning_Rules!$B$14:$B$17,MATCH(TRIM('query (10)'!F1974),Cleaning_Rules!$A$14:$A$17,0)),"UNKNOWN"))</f>
        <v>TBM</v>
      </c>
      <c r="K1974" s="38" t="str">
        <f>IF('query (10)'!G1974="","",'query (10)'!G1974)</f>
        <v>เสร็จสิ้น</v>
      </c>
      <c r="L1974" s="38" t="str">
        <f>IF('query (10)'!G1974="","MISSING",IFERROR(INDEX(Cleaning_Rules!$B$5:$B$10,MATCH(TRIM('query (10)'!G1974),Cleaning_Rules!$A$5:$A$10,0)),"UNKNOWN"))</f>
        <v>COMPLETED</v>
      </c>
      <c r="M1974" s="38" t="str">
        <f>IF('query (10)'!I1974="","",'query (10)'!I1974)</f>
        <v>Mechanical</v>
      </c>
      <c r="N1974" s="38" t="str">
        <f>IF('query (10)'!O1974="","",'query (10)'!O1974)</f>
        <v>Part Change</v>
      </c>
      <c r="O1974" s="38" t="str">
        <f>IF('query (10)'!P1974="","",'query (10)'!P1974)</f>
        <v>Medium</v>
      </c>
      <c r="P1974" s="38" t="str">
        <f>IF('query (10)'!N1974="","",'query (10)'!N1974)</f>
        <v>Change air cylinder rotary out-chute Adv.-Ret.
 model : MSQB20A</v>
      </c>
      <c r="Q1974" s="38" t="str">
        <f>TRIM('query (10)'!N1974)</f>
        <v>Change air cylinder rotary out-chute Adv.-Ret.
 model : MSQB20A</v>
      </c>
      <c r="R1974" s="38" t="str">
        <f>TRIM(UPPER('query (10)'!R1974))</f>
        <v>AIR CYLINDER</v>
      </c>
      <c r="S1974" s="38" t="str">
        <f>TRIM(UPPER('query (10)'!S1974))</f>
        <v>MSQB20A</v>
      </c>
      <c r="T1974" s="38" t="str">
        <f>IF('query (10)'!Q1974="","",TRIM(UPPER('query (10)'!Q1974)))</f>
        <v/>
      </c>
      <c r="U1974" s="38" t="str">
        <f>IF('query (10)'!T1974="","",'query (10)'!T1974)</f>
        <v/>
      </c>
      <c r="V1974" s="39" t="str">
        <f>IF('query (10)'!T1974="","",IFERROR(VALUE('query (10)'!T1974),""))</f>
        <v/>
      </c>
      <c r="W1974" s="40">
        <f>IF('query (10)'!U1974="","",'query (10)'!U1974)</f>
        <v>0</v>
      </c>
      <c r="X1974" s="39">
        <f>IF('query (10)'!V1974="","",'query (10)'!V1974)</f>
        <v>365</v>
      </c>
      <c r="Y1974" s="41">
        <f>IF('query (10)'!W1974="","",'query (10)'!W1974)</f>
        <v>46107</v>
      </c>
      <c r="Z1974" s="41">
        <f>IF('query (10)'!X1974="","",'query (10)'!X1974)</f>
        <v>46108</v>
      </c>
      <c r="AA1974" s="41">
        <f>IF('query (10)'!Y1974="","",'query (10)'!Y1974)</f>
        <v>46108</v>
      </c>
      <c r="AB1974" s="41">
        <f>IF('query (10)'!Z1974="","",'query (10)'!Z1974)</f>
        <v>46473</v>
      </c>
      <c r="AC1974" s="38" t="str">
        <f>IF(OR('query (10)'!AA1974="",COUNTIF(Cleaning_Rules!$A$21:$A$26,TRIM('query (10)'!AA1974))&gt;0),"",TRIM('query (10)'!AA1974))</f>
        <v/>
      </c>
      <c r="AD1974" s="38" t="str">
        <f>IF('query (10)'!AB1974="","",TRIM(IFERROR(_xlfn.TEXTBEFORE('query (10)'!AB1974,"("),'query (10)'!AB1974)))</f>
        <v>เริ่มซ่อมงาน PM แล้ว รับผิดชอบโดย CHETSADA PHIWBANG</v>
      </c>
      <c r="AE1974" s="38" t="str">
        <f>IFERROR(LOWER(TRIM(_xlfn.TEXTBEFORE(_xlfn.TEXTAFTER('query (10)'!AB1974,"("),")"))),"")</f>
        <v>chetsada@nsk.com</v>
      </c>
      <c r="AF1974" s="38" t="str">
        <f>IF('query (10)'!AD1974="","",TRIM('query (10)'!AD1974))</f>
        <v>เจษฎา ผิวบาง</v>
      </c>
      <c r="AG1974" s="38" t="str">
        <f>IF('query (10)'!AE1974="","",TRIM('query (10)'!AE1974))</f>
        <v>เจษฎา ผิวบาง</v>
      </c>
      <c r="AH1974" s="38" t="str">
        <f>IF('query (10)'!AF1974="","",IFERROR(VALUE('query (10)'!AF1974),""))</f>
        <v/>
      </c>
      <c r="AI1974" s="38" t="str">
        <f>IF('query (10)'!AG1974="","",TRIM('query (10)'!AG1974))</f>
        <v/>
      </c>
      <c r="AJ1974" s="38" t="str">
        <f>IF('query (10)'!AH1974="","",IFERROR(VALUE('query (10)'!AH1974),""))</f>
        <v/>
      </c>
      <c r="AK1974" s="38" t="str">
        <f>IF('query (10)'!AI1974="","",TRIM('query (10)'!AI1974))</f>
        <v/>
      </c>
      <c r="AL1974" s="42">
        <f t="shared" si="150"/>
        <v>2026</v>
      </c>
      <c r="AM1974" s="42" t="str">
        <f t="shared" si="151"/>
        <v>2026-03</v>
      </c>
      <c r="AN1974" s="42" t="str">
        <f t="shared" ca="1" si="152"/>
        <v/>
      </c>
      <c r="AO1974" s="42" t="str">
        <f t="shared" si="153"/>
        <v>GR-120 | INNER RING RACEWAY GRINDING M/C | MCB1 | AIR CYLINDER | Time-based Maintenance | Mechanical | Part Change | Medium | Change air cylinder rotary out-chute Adv.-Ret.
 model : MSQB20A | AIR CYLINDER | MSQB20A | เริ่มซ่อมงาน PM แล้ว รับผิดชอบโดย CHETSADA PHIWBANG | เจษฎา ผิวบาง</v>
      </c>
      <c r="AP1974" s="42" t="str">
        <f>_xlfn.TEXTJOIN("; ",TRUE,IF(COUNTA('query (10)'!A1974:AK1974)&lt;=6,"NEAR_EMPTY_ROW",""),IF($K1974="","MISSING_STATUS",""),IF(AND($K1974="เสร็จสิ้น",$Z1974=""),"DONE_NO_ACTUAL_DATE",""),IF(AND($I1974="Condition-based Maintenance",$AH1974=""),"CBM_NO_MEASUREMENT",""),IF(OR($X1974="",$X1974=0),"INVALID_PERIOD",""),IF(AND($AA1974&lt;&gt;"",$AB1974&lt;&gt;"",$AB1974&lt;$AA1974),"DATE_SEQUENCE_ERROR",""),IF(AND($AB1974&lt;&gt;"",$AB1974&gt;DATE(2030,12,31)),"DATE_OUTLIER",""),IF($C1974="","MISSING_QRCODE",""),IF($J1974="UNKNOWN","UNKNOWN_PM_TYPE",""),IF($L1974="UNKNOWN","UNKNOWN_STATUS",""))</f>
        <v/>
      </c>
      <c r="AQ1974" s="42" t="str">
        <f t="shared" si="154"/>
        <v>NO</v>
      </c>
    </row>
    <row r="1975" spans="1:43" x14ac:dyDescent="0.3">
      <c r="A1975" s="38">
        <f>IF('query (10)'!A1975="","",'query (10)'!A1975)</f>
        <v>2192</v>
      </c>
      <c r="B1975" s="38">
        <f>IF('query (10)'!B1975="","",'query (10)'!B1975)</f>
        <v>20338</v>
      </c>
      <c r="C1975" s="38" t="str">
        <f>TRIM(UPPER('query (10)'!M1975))</f>
        <v>GR-424</v>
      </c>
      <c r="D1975" s="38" t="str">
        <f>TRIM(UPPER(IFERROR(_xlfn.TEXTBEFORE('query (10)'!L1975,"("),'query (10)'!L1975)))</f>
        <v>INNER RING RACEWAY GRINDING MACHINE.</v>
      </c>
      <c r="E1975" s="38" t="str">
        <f>IFERROR(TRIM(UPPER(_xlfn.TEXTBEFORE(_xlfn.TEXTAFTER('query (10)'!L1975,"("),")"))),"")</f>
        <v/>
      </c>
      <c r="F1975" s="38" t="str">
        <f>TRIM('query (10)'!K1975)</f>
        <v>MCB2</v>
      </c>
      <c r="G1975" s="38" t="str">
        <f>IF('query (10)'!J1975="","",'query (10)'!J1975)</f>
        <v>Air Cylinder</v>
      </c>
      <c r="H1975" s="38" t="str">
        <f>TRIM(UPPER('query (10)'!J1975))</f>
        <v>AIR CYLINDER</v>
      </c>
      <c r="I1975" s="38" t="str">
        <f>IF('query (10)'!F1975="","",'query (10)'!F1975)</f>
        <v>Time-based Maintenance</v>
      </c>
      <c r="J1975" s="38" t="str">
        <f>IF('query (10)'!F1975="","",IFERROR(INDEX(Cleaning_Rules!$B$14:$B$17,MATCH(TRIM('query (10)'!F1975),Cleaning_Rules!$A$14:$A$17,0)),"UNKNOWN"))</f>
        <v>TBM</v>
      </c>
      <c r="K1975" s="38" t="str">
        <f>IF('query (10)'!G1975="","",'query (10)'!G1975)</f>
        <v>เสร็จสิ้น</v>
      </c>
      <c r="L1975" s="38" t="str">
        <f>IF('query (10)'!G1975="","MISSING",IFERROR(INDEX(Cleaning_Rules!$B$5:$B$10,MATCH(TRIM('query (10)'!G1975),Cleaning_Rules!$A$5:$A$10,0)),"UNKNOWN"))</f>
        <v>COMPLETED</v>
      </c>
      <c r="M1975" s="38" t="str">
        <f>IF('query (10)'!I1975="","",'query (10)'!I1975)</f>
        <v>Mechanical</v>
      </c>
      <c r="N1975" s="38" t="str">
        <f>IF('query (10)'!O1975="","",'query (10)'!O1975)</f>
        <v>Part Change</v>
      </c>
      <c r="O1975" s="38" t="str">
        <f>IF('query (10)'!P1975="","",'query (10)'!P1975)</f>
        <v>Medium</v>
      </c>
      <c r="P1975" s="38" t="str">
        <f>IF('query (10)'!N1975="","",'query (10)'!N1975)</f>
        <v>Change air cylinder rotary out-chute Adv.-Ret.
 model : MSQB30A</v>
      </c>
      <c r="Q1975" s="38" t="str">
        <f>TRIM('query (10)'!N1975)</f>
        <v>Change air cylinder rotary out-chute Adv.-Ret.
 model : MSQB30A</v>
      </c>
      <c r="R1975" s="38" t="str">
        <f>TRIM(UPPER('query (10)'!R1975))</f>
        <v>AIR CYLINDER</v>
      </c>
      <c r="S1975" s="38" t="str">
        <f>TRIM(UPPER('query (10)'!S1975))</f>
        <v>MSQB30A</v>
      </c>
      <c r="T1975" s="38" t="str">
        <f>IF('query (10)'!Q1975="","",TRIM(UPPER('query (10)'!Q1975)))</f>
        <v/>
      </c>
      <c r="U1975" s="38" t="str">
        <f>IF('query (10)'!T1975="","",'query (10)'!T1975)</f>
        <v/>
      </c>
      <c r="V1975" s="39" t="str">
        <f>IF('query (10)'!T1975="","",IFERROR(VALUE('query (10)'!T1975),""))</f>
        <v/>
      </c>
      <c r="W1975" s="40">
        <f>IF('query (10)'!U1975="","",'query (10)'!U1975)</f>
        <v>0</v>
      </c>
      <c r="X1975" s="39">
        <f>IF('query (10)'!V1975="","",'query (10)'!V1975)</f>
        <v>365</v>
      </c>
      <c r="Y1975" s="41">
        <f>IF('query (10)'!W1975="","",'query (10)'!W1975)</f>
        <v>46107</v>
      </c>
      <c r="Z1975" s="41">
        <f>IF('query (10)'!X1975="","",'query (10)'!X1975)</f>
        <v>46183</v>
      </c>
      <c r="AA1975" s="41">
        <f>IF('query (10)'!Y1975="","",'query (10)'!Y1975)</f>
        <v>46183</v>
      </c>
      <c r="AB1975" s="41">
        <f>IF('query (10)'!Z1975="","",'query (10)'!Z1975)</f>
        <v>46548</v>
      </c>
      <c r="AC1975" s="38" t="str">
        <f>IF(OR('query (10)'!AA1975="",COUNTIF(Cleaning_Rules!$A$21:$A$26,TRIM('query (10)'!AA1975))&gt;0),"",TRIM('query (10)'!AA1975))</f>
        <v/>
      </c>
      <c r="AD1975" s="38" t="str">
        <f>IF('query (10)'!AB1975="","",TRIM(IFERROR(_xlfn.TEXTBEFORE('query (10)'!AB1975,"("),'query (10)'!AB1975)))</f>
        <v>เริ่มซ่อมงาน PM แล้ว รับผิดชอบโดย JAKKAPAT KHOTSOMBAT</v>
      </c>
      <c r="AE1975" s="38" t="str">
        <f>IFERROR(LOWER(TRIM(_xlfn.TEXTBEFORE(_xlfn.TEXTAFTER('query (10)'!AB1975,"("),")"))),"")</f>
        <v>jakkapat@nsk.com</v>
      </c>
      <c r="AF1975" s="38" t="str">
        <f>IF('query (10)'!AD1975="","",TRIM('query (10)'!AD1975))</f>
        <v>เจษฎา ผิวบาง</v>
      </c>
      <c r="AG1975" s="38" t="str">
        <f>IF('query (10)'!AE1975="","",TRIM('query (10)'!AE1975))</f>
        <v>จักรภัทร โคตรสมบัติ</v>
      </c>
      <c r="AH1975" s="38" t="str">
        <f>IF('query (10)'!AF1975="","",IFERROR(VALUE('query (10)'!AF1975),""))</f>
        <v/>
      </c>
      <c r="AI1975" s="38" t="str">
        <f>IF('query (10)'!AG1975="","",TRIM('query (10)'!AG1975))</f>
        <v/>
      </c>
      <c r="AJ1975" s="38" t="str">
        <f>IF('query (10)'!AH1975="","",IFERROR(VALUE('query (10)'!AH1975),""))</f>
        <v/>
      </c>
      <c r="AK1975" s="38" t="str">
        <f>IF('query (10)'!AI1975="","",TRIM('query (10)'!AI1975))</f>
        <v/>
      </c>
      <c r="AL1975" s="42">
        <f t="shared" si="150"/>
        <v>2026</v>
      </c>
      <c r="AM1975" s="42" t="str">
        <f t="shared" si="151"/>
        <v>2026-03</v>
      </c>
      <c r="AN1975" s="42" t="str">
        <f t="shared" ca="1" si="152"/>
        <v/>
      </c>
      <c r="AO1975" s="42" t="str">
        <f t="shared" si="153"/>
        <v>GR-424 | INNER RING RACEWAY GRINDING MACHINE. | MCB2 | AIR CYLINDER | Time-based Maintenance | Mechanical | Part Change | Medium | Change air cylinder rotary out-chute Adv.-Ret.
 model : MSQB30A | AIR CYLINDER | MSQB30A | เริ่มซ่อมงาน PM แล้ว รับผิดชอบโดย JAKKAPAT KHOTSOMBAT | จักรภัทร โคตรสมบัติ</v>
      </c>
      <c r="AP1975" s="42" t="str">
        <f>_xlfn.TEXTJOIN("; ",TRUE,IF(COUNTA('query (10)'!A1975:AK1975)&lt;=6,"NEAR_EMPTY_ROW",""),IF($K1975="","MISSING_STATUS",""),IF(AND($K1975="เสร็จสิ้น",$Z1975=""),"DONE_NO_ACTUAL_DATE",""),IF(AND($I1975="Condition-based Maintenance",$AH1975=""),"CBM_NO_MEASUREMENT",""),IF(OR($X1975="",$X1975=0),"INVALID_PERIOD",""),IF(AND($AA1975&lt;&gt;"",$AB1975&lt;&gt;"",$AB1975&lt;$AA1975),"DATE_SEQUENCE_ERROR",""),IF(AND($AB1975&lt;&gt;"",$AB1975&gt;DATE(2030,12,31)),"DATE_OUTLIER",""),IF($C1975="","MISSING_QRCODE",""),IF($J1975="UNKNOWN","UNKNOWN_PM_TYPE",""),IF($L1975="UNKNOWN","UNKNOWN_STATUS",""))</f>
        <v/>
      </c>
      <c r="AQ1975" s="42" t="str">
        <f t="shared" si="154"/>
        <v>NO</v>
      </c>
    </row>
    <row r="1976" spans="1:43" x14ac:dyDescent="0.3">
      <c r="A1976" s="38">
        <f>IF('query (10)'!A1976="","",'query (10)'!A1976)</f>
        <v>2193</v>
      </c>
      <c r="B1976" s="38" t="str">
        <f>IF('query (10)'!B1976="","",'query (10)'!B1976)</f>
        <v/>
      </c>
      <c r="C1976" s="38" t="str">
        <f>TRIM(UPPER('query (10)'!M1976))</f>
        <v>GR-715</v>
      </c>
      <c r="D1976" s="38" t="str">
        <f>TRIM(UPPER(IFERROR(_xlfn.TEXTBEFORE('query (10)'!L1976,"("),'query (10)'!L1976)))</f>
        <v>INNER RING RACEWAY GRINDING MACHINE.</v>
      </c>
      <c r="E1976" s="38" t="str">
        <f>IFERROR(TRIM(UPPER(_xlfn.TEXTBEFORE(_xlfn.TEXTAFTER('query (10)'!L1976,"("),")"))),"")</f>
        <v/>
      </c>
      <c r="F1976" s="38" t="str">
        <f>TRIM('query (10)'!K1976)</f>
        <v>MCB3</v>
      </c>
      <c r="G1976" s="38" t="str">
        <f>IF('query (10)'!J1976="","",'query (10)'!J1976)</f>
        <v>Air Cylinder</v>
      </c>
      <c r="H1976" s="38" t="str">
        <f>TRIM(UPPER('query (10)'!J1976))</f>
        <v>AIR CYLINDER</v>
      </c>
      <c r="I1976" s="38" t="str">
        <f>IF('query (10)'!F1976="","",'query (10)'!F1976)</f>
        <v>Time-based Maintenance</v>
      </c>
      <c r="J1976" s="38" t="str">
        <f>IF('query (10)'!F1976="","",IFERROR(INDEX(Cleaning_Rules!$B$14:$B$17,MATCH(TRIM('query (10)'!F1976),Cleaning_Rules!$A$14:$A$17,0)),"UNKNOWN"))</f>
        <v>TBM</v>
      </c>
      <c r="K1976" s="38" t="str">
        <f>IF('query (10)'!G1976="","",'query (10)'!G1976)</f>
        <v>แก้ไขแผน</v>
      </c>
      <c r="L1976" s="38" t="str">
        <f>IF('query (10)'!G1976="","MISSING",IFERROR(INDEX(Cleaning_Rules!$B$5:$B$10,MATCH(TRIM('query (10)'!G1976),Cleaning_Rules!$A$5:$A$10,0)),"UNKNOWN"))</f>
        <v>PLAN_REVISED</v>
      </c>
      <c r="M1976" s="38" t="str">
        <f>IF('query (10)'!I1976="","",'query (10)'!I1976)</f>
        <v>Mechanical</v>
      </c>
      <c r="N1976" s="38" t="str">
        <f>IF('query (10)'!O1976="","",'query (10)'!O1976)</f>
        <v>Part Change</v>
      </c>
      <c r="O1976" s="38" t="str">
        <f>IF('query (10)'!P1976="","",'query (10)'!P1976)</f>
        <v>Medium</v>
      </c>
      <c r="P1976" s="38" t="str">
        <f>IF('query (10)'!N1976="","",'query (10)'!N1976)</f>
        <v>Change air cylinder rotary out-chute Adv.-Ret.
 model : MSQB20A</v>
      </c>
      <c r="Q1976" s="38" t="str">
        <f>TRIM('query (10)'!N1976)</f>
        <v>Change air cylinder rotary out-chute Adv.-Ret.
 model : MSQB20A</v>
      </c>
      <c r="R1976" s="38" t="str">
        <f>TRIM(UPPER('query (10)'!R1976))</f>
        <v>AIR CYLINDER</v>
      </c>
      <c r="S1976" s="38" t="str">
        <f>TRIM(UPPER('query (10)'!S1976))</f>
        <v>MSQB20A</v>
      </c>
      <c r="T1976" s="38" t="str">
        <f>IF('query (10)'!Q1976="","",TRIM(UPPER('query (10)'!Q1976)))</f>
        <v/>
      </c>
      <c r="U1976" s="38" t="str">
        <f>IF('query (10)'!T1976="","",'query (10)'!T1976)</f>
        <v/>
      </c>
      <c r="V1976" s="39" t="str">
        <f>IF('query (10)'!T1976="","",IFERROR(VALUE('query (10)'!T1976),""))</f>
        <v/>
      </c>
      <c r="W1976" s="40">
        <f>IF('query (10)'!U1976="","",'query (10)'!U1976)</f>
        <v>0</v>
      </c>
      <c r="X1976" s="39">
        <f>IF('query (10)'!V1976="","",'query (10)'!V1976)</f>
        <v>365</v>
      </c>
      <c r="Y1976" s="41">
        <f>IF('query (10)'!W1976="","",'query (10)'!W1976)</f>
        <v>46107</v>
      </c>
      <c r="Z1976" s="41" t="str">
        <f>IF('query (10)'!X1976="","",'query (10)'!X1976)</f>
        <v/>
      </c>
      <c r="AA1976" s="41">
        <f>IF('query (10)'!Y1976="","",'query (10)'!Y1976)</f>
        <v>46107</v>
      </c>
      <c r="AB1976" s="41">
        <f>IF('query (10)'!Z1976="","",'query (10)'!Z1976)</f>
        <v>46472</v>
      </c>
      <c r="AC1976" s="38" t="str">
        <f>IF(OR('query (10)'!AA1976="",COUNTIF(Cleaning_Rules!$A$21:$A$26,TRIM('query (10)'!AA1976))&gt;0),"",TRIM('query (10)'!AA1976))</f>
        <v/>
      </c>
      <c r="AD1976" s="38" t="str">
        <f>IF('query (10)'!AB1976="","",TRIM(IFERROR(_xlfn.TEXTBEFORE('query (10)'!AB1976,"("),'query (10)'!AB1976)))</f>
        <v/>
      </c>
      <c r="AE1976" s="38" t="str">
        <f>IFERROR(LOWER(TRIM(_xlfn.TEXTBEFORE(_xlfn.TEXTAFTER('query (10)'!AB1976,"("),")"))),"")</f>
        <v/>
      </c>
      <c r="AF1976" s="38" t="str">
        <f>IF('query (10)'!AD1976="","",TRIM('query (10)'!AD1976))</f>
        <v>เจษฎา ผิวบาง</v>
      </c>
      <c r="AG1976" s="38" t="str">
        <f>IF('query (10)'!AE1976="","",TRIM('query (10)'!AE1976))</f>
        <v>เจษฎา ผิวบาง</v>
      </c>
      <c r="AH1976" s="38" t="str">
        <f>IF('query (10)'!AF1976="","",IFERROR(VALUE('query (10)'!AF1976),""))</f>
        <v/>
      </c>
      <c r="AI1976" s="38" t="str">
        <f>IF('query (10)'!AG1976="","",TRIM('query (10)'!AG1976))</f>
        <v/>
      </c>
      <c r="AJ1976" s="38" t="str">
        <f>IF('query (10)'!AH1976="","",IFERROR(VALUE('query (10)'!AH1976),""))</f>
        <v/>
      </c>
      <c r="AK1976" s="38" t="str">
        <f>IF('query (10)'!AI1976="","",TRIM('query (10)'!AI1976))</f>
        <v/>
      </c>
      <c r="AL1976" s="42">
        <f t="shared" si="150"/>
        <v>2026</v>
      </c>
      <c r="AM1976" s="42" t="str">
        <f t="shared" si="151"/>
        <v>2026-03</v>
      </c>
      <c r="AN1976" s="42" t="str">
        <f t="shared" ca="1" si="152"/>
        <v>ON_SCHEDULE</v>
      </c>
      <c r="AO1976" s="42" t="str">
        <f t="shared" si="153"/>
        <v>GR-715 | INNER RING RACEWAY GRINDING MACHINE. | MCB3 | AIR CYLINDER | Time-based Maintenance | Mechanical | Part Change | Medium | Change air cylinder rotary out-chute Adv.-Ret.
 model : MSQB20A | AIR CYLINDER | MSQB20A | เจษฎา ผิวบาง</v>
      </c>
      <c r="AP1976" s="42" t="str">
        <f>_xlfn.TEXTJOIN("; ",TRUE,IF(COUNTA('query (10)'!A1976:AK1976)&lt;=6,"NEAR_EMPTY_ROW",""),IF($K1976="","MISSING_STATUS",""),IF(AND($K1976="เสร็จสิ้น",$Z1976=""),"DONE_NO_ACTUAL_DATE",""),IF(AND($I1976="Condition-based Maintenance",$AH1976=""),"CBM_NO_MEASUREMENT",""),IF(OR($X1976="",$X1976=0),"INVALID_PERIOD",""),IF(AND($AA1976&lt;&gt;"",$AB1976&lt;&gt;"",$AB1976&lt;$AA1976),"DATE_SEQUENCE_ERROR",""),IF(AND($AB1976&lt;&gt;"",$AB1976&gt;DATE(2030,12,31)),"DATE_OUTLIER",""),IF($C1976="","MISSING_QRCODE",""),IF($J1976="UNKNOWN","UNKNOWN_PM_TYPE",""),IF($L1976="UNKNOWN","UNKNOWN_STATUS",""))</f>
        <v/>
      </c>
      <c r="AQ1976" s="42" t="str">
        <f t="shared" si="154"/>
        <v>NO</v>
      </c>
    </row>
    <row r="1977" spans="1:43" x14ac:dyDescent="0.3">
      <c r="A1977" s="38">
        <f>IF('query (10)'!A1977="","",'query (10)'!A1977)</f>
        <v>2194</v>
      </c>
      <c r="B1977" s="38">
        <f>IF('query (10)'!B1977="","",'query (10)'!B1977)</f>
        <v>19463</v>
      </c>
      <c r="C1977" s="38" t="str">
        <f>TRIM(UPPER('query (10)'!M1977))</f>
        <v>WA-913</v>
      </c>
      <c r="D1977" s="38" t="str">
        <f>TRIM(UPPER(IFERROR(_xlfn.TEXTBEFORE('query (10)'!L1977,"("),'query (10)'!L1977)))</f>
        <v>OUTER/INNER RING PART WASH EQUIPMENT M/C</v>
      </c>
      <c r="E1977" s="38" t="str">
        <f>IFERROR(TRIM(UPPER(_xlfn.TEXTBEFORE(_xlfn.TEXTAFTER('query (10)'!L1977,"("),")"))),"")</f>
        <v>WA-132</v>
      </c>
      <c r="F1977" s="38" t="str">
        <f>TRIM('query (10)'!K1977)</f>
        <v>MCB1</v>
      </c>
      <c r="G1977" s="38" t="str">
        <f>IF('query (10)'!J1977="","",'query (10)'!J1977)</f>
        <v xml:space="preserve">Heavy smoke </v>
      </c>
      <c r="H1977" s="38" t="str">
        <f>TRIM(UPPER('query (10)'!J1977))</f>
        <v>HEAVY SMOKE</v>
      </c>
      <c r="I1977" s="38" t="str">
        <f>IF('query (10)'!F1977="","",'query (10)'!F1977)</f>
        <v>Time-based Maintenance</v>
      </c>
      <c r="J1977" s="38" t="str">
        <f>IF('query (10)'!F1977="","",IFERROR(INDEX(Cleaning_Rules!$B$14:$B$17,MATCH(TRIM('query (10)'!F1977),Cleaning_Rules!$A$14:$A$17,0)),"UNKNOWN"))</f>
        <v>TBM</v>
      </c>
      <c r="K1977" s="38" t="str">
        <f>IF('query (10)'!G1977="","",'query (10)'!G1977)</f>
        <v>เสร็จสิ้น</v>
      </c>
      <c r="L1977" s="38" t="str">
        <f>IF('query (10)'!G1977="","MISSING",IFERROR(INDEX(Cleaning_Rules!$B$5:$B$10,MATCH(TRIM('query (10)'!G1977),Cleaning_Rules!$A$5:$A$10,0)),"UNKNOWN"))</f>
        <v>COMPLETED</v>
      </c>
      <c r="M1977" s="38" t="str">
        <f>IF('query (10)'!I1977="","",'query (10)'!I1977)</f>
        <v>Mechanical</v>
      </c>
      <c r="N1977" s="38" t="str">
        <f>IF('query (10)'!O1977="","",'query (10)'!O1977)</f>
        <v>Part Change</v>
      </c>
      <c r="O1977" s="38" t="str">
        <f>IF('query (10)'!P1977="","",'query (10)'!P1977)</f>
        <v>Medium</v>
      </c>
      <c r="P1977" s="38" t="str">
        <f>IF('query (10)'!N1977="","",'query (10)'!N1977)</f>
        <v>Change filter RF heavy smoker to cycle pm 3Y.
model : RF-40 (ด้านหน้า)</v>
      </c>
      <c r="Q1977" s="38" t="str">
        <f>TRIM('query (10)'!N1977)</f>
        <v>Change filter RF heavy smoker to cycle pm 3Y.
model : RF-40 (ด้านหน้า)</v>
      </c>
      <c r="R1977" s="38" t="str">
        <f>TRIM(UPPER('query (10)'!R1977))</f>
        <v>FILTER</v>
      </c>
      <c r="S1977" s="38" t="str">
        <f>TRIM(UPPER('query (10)'!S1977))</f>
        <v>RF-40</v>
      </c>
      <c r="T1977" s="38" t="str">
        <f>IF('query (10)'!Q1977="","",TRIM(UPPER('query (10)'!Q1977)))</f>
        <v/>
      </c>
      <c r="U1977" s="38" t="str">
        <f>IF('query (10)'!T1977="","",'query (10)'!T1977)</f>
        <v/>
      </c>
      <c r="V1977" s="39" t="str">
        <f>IF('query (10)'!T1977="","",IFERROR(VALUE('query (10)'!T1977),""))</f>
        <v/>
      </c>
      <c r="W1977" s="40">
        <f>IF('query (10)'!U1977="","",'query (10)'!U1977)</f>
        <v>0</v>
      </c>
      <c r="X1977" s="39">
        <f>IF('query (10)'!V1977="","",'query (10)'!V1977)</f>
        <v>1080</v>
      </c>
      <c r="Y1977" s="41">
        <f>IF('query (10)'!W1977="","",'query (10)'!W1977)</f>
        <v>46107</v>
      </c>
      <c r="Z1977" s="41">
        <f>IF('query (10)'!X1977="","",'query (10)'!X1977)</f>
        <v>46108</v>
      </c>
      <c r="AA1977" s="41">
        <f>IF('query (10)'!Y1977="","",'query (10)'!Y1977)</f>
        <v>46108</v>
      </c>
      <c r="AB1977" s="41">
        <f>IF('query (10)'!Z1977="","",'query (10)'!Z1977)</f>
        <v>47188</v>
      </c>
      <c r="AC1977" s="38" t="str">
        <f>IF(OR('query (10)'!AA1977="",COUNTIF(Cleaning_Rules!$A$21:$A$26,TRIM('query (10)'!AA1977))&gt;0),"",TRIM('query (10)'!AA1977))</f>
        <v/>
      </c>
      <c r="AD1977" s="38" t="str">
        <f>IF('query (10)'!AB1977="","",TRIM(IFERROR(_xlfn.TEXTBEFORE('query (10)'!AB1977,"("),'query (10)'!AB1977)))</f>
        <v>เริ่มซ่อมงาน PM แล้ว รับผิดชอบโดย CHETSADA PHIWBANG</v>
      </c>
      <c r="AE1977" s="38" t="str">
        <f>IFERROR(LOWER(TRIM(_xlfn.TEXTBEFORE(_xlfn.TEXTAFTER('query (10)'!AB1977,"("),")"))),"")</f>
        <v>chetsada@nsk.com</v>
      </c>
      <c r="AF1977" s="38" t="str">
        <f>IF('query (10)'!AD1977="","",TRIM('query (10)'!AD1977))</f>
        <v>เจษฎา ผิวบาง</v>
      </c>
      <c r="AG1977" s="38" t="str">
        <f>IF('query (10)'!AE1977="","",TRIM('query (10)'!AE1977))</f>
        <v>เจษฎา ผิวบาง</v>
      </c>
      <c r="AH1977" s="38" t="str">
        <f>IF('query (10)'!AF1977="","",IFERROR(VALUE('query (10)'!AF1977),""))</f>
        <v/>
      </c>
      <c r="AI1977" s="38" t="str">
        <f>IF('query (10)'!AG1977="","",TRIM('query (10)'!AG1977))</f>
        <v/>
      </c>
      <c r="AJ1977" s="38" t="str">
        <f>IF('query (10)'!AH1977="","",IFERROR(VALUE('query (10)'!AH1977),""))</f>
        <v/>
      </c>
      <c r="AK1977" s="38" t="str">
        <f>IF('query (10)'!AI1977="","",TRIM('query (10)'!AI1977))</f>
        <v/>
      </c>
      <c r="AL1977" s="42">
        <f t="shared" si="150"/>
        <v>2026</v>
      </c>
      <c r="AM1977" s="42" t="str">
        <f t="shared" si="151"/>
        <v>2026-03</v>
      </c>
      <c r="AN1977" s="42" t="str">
        <f t="shared" ca="1" si="152"/>
        <v/>
      </c>
      <c r="AO1977" s="42" t="str">
        <f t="shared" si="153"/>
        <v>WA-913 | OUTER/INNER RING PART WASH EQUIPMENT M/C | WA-132 | MCB1 | HEAVY SMOKE | Time-based Maintenance | Mechanical | Part Change | Medium | Change filter RF heavy smoker to cycle pm 3Y.
model : RF-40 (ด้านหน้า) | FILTER | RF-40 | เริ่มซ่อมงาน PM แล้ว รับผิดชอบโดย CHETSADA PHIWBANG | เจษฎา ผิวบาง</v>
      </c>
      <c r="AP1977" s="42" t="str">
        <f>_xlfn.TEXTJOIN("; ",TRUE,IF(COUNTA('query (10)'!A1977:AK1977)&lt;=6,"NEAR_EMPTY_ROW",""),IF($K1977="","MISSING_STATUS",""),IF(AND($K1977="เสร็จสิ้น",$Z1977=""),"DONE_NO_ACTUAL_DATE",""),IF(AND($I1977="Condition-based Maintenance",$AH1977=""),"CBM_NO_MEASUREMENT",""),IF(OR($X1977="",$X1977=0),"INVALID_PERIOD",""),IF(AND($AA1977&lt;&gt;"",$AB1977&lt;&gt;"",$AB1977&lt;$AA1977),"DATE_SEQUENCE_ERROR",""),IF(AND($AB1977&lt;&gt;"",$AB1977&gt;DATE(2030,12,31)),"DATE_OUTLIER",""),IF($C1977="","MISSING_QRCODE",""),IF($J1977="UNKNOWN","UNKNOWN_PM_TYPE",""),IF($L1977="UNKNOWN","UNKNOWN_STATUS",""))</f>
        <v/>
      </c>
      <c r="AQ1977" s="42" t="str">
        <f t="shared" si="154"/>
        <v>NO</v>
      </c>
    </row>
    <row r="1978" spans="1:43" x14ac:dyDescent="0.3">
      <c r="A1978" s="38">
        <f>IF('query (10)'!A1978="","",'query (10)'!A1978)</f>
        <v>2195</v>
      </c>
      <c r="B1978" s="38">
        <f>IF('query (10)'!B1978="","",'query (10)'!B1978)</f>
        <v>19461</v>
      </c>
      <c r="C1978" s="38" t="str">
        <f>TRIM(UPPER('query (10)'!M1978))</f>
        <v>WA-137</v>
      </c>
      <c r="D1978" s="38" t="str">
        <f>TRIM(UPPER(IFERROR(_xlfn.TEXTBEFORE('query (10)'!L1978,"("),'query (10)'!L1978)))</f>
        <v>ROUGH WASHING MACHINE.</v>
      </c>
      <c r="E1978" s="38" t="str">
        <f>IFERROR(TRIM(UPPER(_xlfn.TEXTBEFORE(_xlfn.TEXTAFTER('query (10)'!L1978,"("),")"))),"")</f>
        <v/>
      </c>
      <c r="F1978" s="38" t="str">
        <f>TRIM('query (10)'!K1978)</f>
        <v>MCB1</v>
      </c>
      <c r="G1978" s="38" t="str">
        <f>IF('query (10)'!J1978="","",'query (10)'!J1978)</f>
        <v xml:space="preserve">Heavy smoke </v>
      </c>
      <c r="H1978" s="38" t="str">
        <f>TRIM(UPPER('query (10)'!J1978))</f>
        <v>HEAVY SMOKE</v>
      </c>
      <c r="I1978" s="38" t="str">
        <f>IF('query (10)'!F1978="","",'query (10)'!F1978)</f>
        <v>Time-based Maintenance</v>
      </c>
      <c r="J1978" s="38" t="str">
        <f>IF('query (10)'!F1978="","",IFERROR(INDEX(Cleaning_Rules!$B$14:$B$17,MATCH(TRIM('query (10)'!F1978),Cleaning_Rules!$A$14:$A$17,0)),"UNKNOWN"))</f>
        <v>TBM</v>
      </c>
      <c r="K1978" s="38" t="str">
        <f>IF('query (10)'!G1978="","",'query (10)'!G1978)</f>
        <v>เสร็จสิ้น</v>
      </c>
      <c r="L1978" s="38" t="str">
        <f>IF('query (10)'!G1978="","MISSING",IFERROR(INDEX(Cleaning_Rules!$B$5:$B$10,MATCH(TRIM('query (10)'!G1978),Cleaning_Rules!$A$5:$A$10,0)),"UNKNOWN"))</f>
        <v>COMPLETED</v>
      </c>
      <c r="M1978" s="38" t="str">
        <f>IF('query (10)'!I1978="","",'query (10)'!I1978)</f>
        <v>Mechanical</v>
      </c>
      <c r="N1978" s="38" t="str">
        <f>IF('query (10)'!O1978="","",'query (10)'!O1978)</f>
        <v>Part Change</v>
      </c>
      <c r="O1978" s="38" t="str">
        <f>IF('query (10)'!P1978="","",'query (10)'!P1978)</f>
        <v>Medium</v>
      </c>
      <c r="P1978" s="38" t="str">
        <f>IF('query (10)'!N1978="","",'query (10)'!N1978)</f>
        <v>Change filter RF heavy smoker to cycle pm 3Y.
model : RF-40 (ด้านหน้า)</v>
      </c>
      <c r="Q1978" s="38" t="str">
        <f>TRIM('query (10)'!N1978)</f>
        <v>Change filter RF heavy smoker to cycle pm 3Y.
model : RF-40 (ด้านหน้า)</v>
      </c>
      <c r="R1978" s="38" t="str">
        <f>TRIM(UPPER('query (10)'!R1978))</f>
        <v>FILTER</v>
      </c>
      <c r="S1978" s="38" t="str">
        <f>TRIM(UPPER('query (10)'!S1978))</f>
        <v>RF-40</v>
      </c>
      <c r="T1978" s="38" t="str">
        <f>IF('query (10)'!Q1978="","",TRIM(UPPER('query (10)'!Q1978)))</f>
        <v/>
      </c>
      <c r="U1978" s="38" t="str">
        <f>IF('query (10)'!T1978="","",'query (10)'!T1978)</f>
        <v/>
      </c>
      <c r="V1978" s="39" t="str">
        <f>IF('query (10)'!T1978="","",IFERROR(VALUE('query (10)'!T1978),""))</f>
        <v/>
      </c>
      <c r="W1978" s="40">
        <f>IF('query (10)'!U1978="","",'query (10)'!U1978)</f>
        <v>0</v>
      </c>
      <c r="X1978" s="39">
        <f>IF('query (10)'!V1978="","",'query (10)'!V1978)</f>
        <v>1080</v>
      </c>
      <c r="Y1978" s="41">
        <f>IF('query (10)'!W1978="","",'query (10)'!W1978)</f>
        <v>46107</v>
      </c>
      <c r="Z1978" s="41">
        <f>IF('query (10)'!X1978="","",'query (10)'!X1978)</f>
        <v>46111</v>
      </c>
      <c r="AA1978" s="41">
        <f>IF('query (10)'!Y1978="","",'query (10)'!Y1978)</f>
        <v>46111</v>
      </c>
      <c r="AB1978" s="41">
        <f>IF('query (10)'!Z1978="","",'query (10)'!Z1978)</f>
        <v>47191</v>
      </c>
      <c r="AC1978" s="38" t="str">
        <f>IF(OR('query (10)'!AA1978="",COUNTIF(Cleaning_Rules!$A$21:$A$26,TRIM('query (10)'!AA1978))&gt;0),"",TRIM('query (10)'!AA1978))</f>
        <v/>
      </c>
      <c r="AD1978" s="38" t="str">
        <f>IF('query (10)'!AB1978="","",TRIM(IFERROR(_xlfn.TEXTBEFORE('query (10)'!AB1978,"("),'query (10)'!AB1978)))</f>
        <v>เริ่มซ่อมงาน PM แล้ว รับผิดชอบโดย JAKKAPAT KHOTSOMBAT</v>
      </c>
      <c r="AE1978" s="38" t="str">
        <f>IFERROR(LOWER(TRIM(_xlfn.TEXTBEFORE(_xlfn.TEXTAFTER('query (10)'!AB1978,"("),")"))),"")</f>
        <v>jakkapat@nsk.com</v>
      </c>
      <c r="AF1978" s="38" t="str">
        <f>IF('query (10)'!AD1978="","",TRIM('query (10)'!AD1978))</f>
        <v>เจษฎา ผิวบาง</v>
      </c>
      <c r="AG1978" s="38" t="str">
        <f>IF('query (10)'!AE1978="","",TRIM('query (10)'!AE1978))</f>
        <v>จักรภัทร โคตรสมบัติ</v>
      </c>
      <c r="AH1978" s="38" t="str">
        <f>IF('query (10)'!AF1978="","",IFERROR(VALUE('query (10)'!AF1978),""))</f>
        <v/>
      </c>
      <c r="AI1978" s="38" t="str">
        <f>IF('query (10)'!AG1978="","",TRIM('query (10)'!AG1978))</f>
        <v/>
      </c>
      <c r="AJ1978" s="38" t="str">
        <f>IF('query (10)'!AH1978="","",IFERROR(VALUE('query (10)'!AH1978),""))</f>
        <v/>
      </c>
      <c r="AK1978" s="38" t="str">
        <f>IF('query (10)'!AI1978="","",TRIM('query (10)'!AI1978))</f>
        <v/>
      </c>
      <c r="AL1978" s="42">
        <f t="shared" si="150"/>
        <v>2026</v>
      </c>
      <c r="AM1978" s="42" t="str">
        <f t="shared" si="151"/>
        <v>2026-03</v>
      </c>
      <c r="AN1978" s="42" t="str">
        <f t="shared" ca="1" si="152"/>
        <v/>
      </c>
      <c r="AO1978" s="42" t="str">
        <f t="shared" si="153"/>
        <v>WA-137 | ROUGH WASHING MACHINE. | MCB1 | HEAVY SMOKE | Time-based Maintenance | Mechanical | Part Change | Medium | Change filter RF heavy smoker to cycle pm 3Y.
model : RF-40 (ด้านหน้า) | FILTER | RF-40 | เริ่มซ่อมงาน PM แล้ว รับผิดชอบโดย JAKKAPAT KHOTSOMBAT | จักรภัทร โคตรสมบัติ</v>
      </c>
      <c r="AP1978" s="42" t="str">
        <f>_xlfn.TEXTJOIN("; ",TRUE,IF(COUNTA('query (10)'!A1978:AK1978)&lt;=6,"NEAR_EMPTY_ROW",""),IF($K1978="","MISSING_STATUS",""),IF(AND($K1978="เสร็จสิ้น",$Z1978=""),"DONE_NO_ACTUAL_DATE",""),IF(AND($I1978="Condition-based Maintenance",$AH1978=""),"CBM_NO_MEASUREMENT",""),IF(OR($X1978="",$X1978=0),"INVALID_PERIOD",""),IF(AND($AA1978&lt;&gt;"",$AB1978&lt;&gt;"",$AB1978&lt;$AA1978),"DATE_SEQUENCE_ERROR",""),IF(AND($AB1978&lt;&gt;"",$AB1978&gt;DATE(2030,12,31)),"DATE_OUTLIER",""),IF($C1978="","MISSING_QRCODE",""),IF($J1978="UNKNOWN","UNKNOWN_PM_TYPE",""),IF($L1978="UNKNOWN","UNKNOWN_STATUS",""))</f>
        <v/>
      </c>
      <c r="AQ1978" s="42" t="str">
        <f t="shared" si="154"/>
        <v>NO</v>
      </c>
    </row>
    <row r="1979" spans="1:43" x14ac:dyDescent="0.3">
      <c r="A1979" s="38">
        <f>IF('query (10)'!A1979="","",'query (10)'!A1979)</f>
        <v>2196</v>
      </c>
      <c r="B1979" s="38">
        <f>IF('query (10)'!B1979="","",'query (10)'!B1979)</f>
        <v>19462</v>
      </c>
      <c r="C1979" s="38" t="str">
        <f>TRIM(UPPER('query (10)'!M1979))</f>
        <v>WA-139</v>
      </c>
      <c r="D1979" s="38" t="str">
        <f>TRIM(UPPER(IFERROR(_xlfn.TEXTBEFORE('query (10)'!L1979,"("),'query (10)'!L1979)))</f>
        <v>FINISH WASH EQUIPMENT M/C</v>
      </c>
      <c r="E1979" s="38" t="str">
        <f>IFERROR(TRIM(UPPER(_xlfn.TEXTBEFORE(_xlfn.TEXTAFTER('query (10)'!L1979,"("),")"))),"")</f>
        <v/>
      </c>
      <c r="F1979" s="38" t="str">
        <f>TRIM('query (10)'!K1979)</f>
        <v>MCB1</v>
      </c>
      <c r="G1979" s="38" t="str">
        <f>IF('query (10)'!J1979="","",'query (10)'!J1979)</f>
        <v xml:space="preserve">Heavy smoke </v>
      </c>
      <c r="H1979" s="38" t="str">
        <f>TRIM(UPPER('query (10)'!J1979))</f>
        <v>HEAVY SMOKE</v>
      </c>
      <c r="I1979" s="38" t="str">
        <f>IF('query (10)'!F1979="","",'query (10)'!F1979)</f>
        <v>Time-based Maintenance</v>
      </c>
      <c r="J1979" s="38" t="str">
        <f>IF('query (10)'!F1979="","",IFERROR(INDEX(Cleaning_Rules!$B$14:$B$17,MATCH(TRIM('query (10)'!F1979),Cleaning_Rules!$A$14:$A$17,0)),"UNKNOWN"))</f>
        <v>TBM</v>
      </c>
      <c r="K1979" s="38" t="str">
        <f>IF('query (10)'!G1979="","",'query (10)'!G1979)</f>
        <v>เสร็จสิ้น</v>
      </c>
      <c r="L1979" s="38" t="str">
        <f>IF('query (10)'!G1979="","MISSING",IFERROR(INDEX(Cleaning_Rules!$B$5:$B$10,MATCH(TRIM('query (10)'!G1979),Cleaning_Rules!$A$5:$A$10,0)),"UNKNOWN"))</f>
        <v>COMPLETED</v>
      </c>
      <c r="M1979" s="38" t="str">
        <f>IF('query (10)'!I1979="","",'query (10)'!I1979)</f>
        <v>Mechanical</v>
      </c>
      <c r="N1979" s="38" t="str">
        <f>IF('query (10)'!O1979="","",'query (10)'!O1979)</f>
        <v>Part Change</v>
      </c>
      <c r="O1979" s="38" t="str">
        <f>IF('query (10)'!P1979="","",'query (10)'!P1979)</f>
        <v>Medium</v>
      </c>
      <c r="P1979" s="38" t="str">
        <f>IF('query (10)'!N1979="","",'query (10)'!N1979)</f>
        <v>Change filter RF heavy smoker to cycle pm 3Y.
model : RF-40 (ด้านหน้า)</v>
      </c>
      <c r="Q1979" s="38" t="str">
        <f>TRIM('query (10)'!N1979)</f>
        <v>Change filter RF heavy smoker to cycle pm 3Y.
model : RF-40 (ด้านหน้า)</v>
      </c>
      <c r="R1979" s="38" t="str">
        <f>TRIM(UPPER('query (10)'!R1979))</f>
        <v>FILTER</v>
      </c>
      <c r="S1979" s="38" t="str">
        <f>TRIM(UPPER('query (10)'!S1979))</f>
        <v>RF-40</v>
      </c>
      <c r="T1979" s="38" t="str">
        <f>IF('query (10)'!Q1979="","",TRIM(UPPER('query (10)'!Q1979)))</f>
        <v/>
      </c>
      <c r="U1979" s="38" t="str">
        <f>IF('query (10)'!T1979="","",'query (10)'!T1979)</f>
        <v/>
      </c>
      <c r="V1979" s="39" t="str">
        <f>IF('query (10)'!T1979="","",IFERROR(VALUE('query (10)'!T1979),""))</f>
        <v/>
      </c>
      <c r="W1979" s="40">
        <f>IF('query (10)'!U1979="","",'query (10)'!U1979)</f>
        <v>0</v>
      </c>
      <c r="X1979" s="39">
        <f>IF('query (10)'!V1979="","",'query (10)'!V1979)</f>
        <v>1080</v>
      </c>
      <c r="Y1979" s="41">
        <f>IF('query (10)'!W1979="","",'query (10)'!W1979)</f>
        <v>46107</v>
      </c>
      <c r="Z1979" s="41">
        <f>IF('query (10)'!X1979="","",'query (10)'!X1979)</f>
        <v>46111</v>
      </c>
      <c r="AA1979" s="41">
        <f>IF('query (10)'!Y1979="","",'query (10)'!Y1979)</f>
        <v>46111</v>
      </c>
      <c r="AB1979" s="41">
        <f>IF('query (10)'!Z1979="","",'query (10)'!Z1979)</f>
        <v>47191</v>
      </c>
      <c r="AC1979" s="38" t="str">
        <f>IF(OR('query (10)'!AA1979="",COUNTIF(Cleaning_Rules!$A$21:$A$26,TRIM('query (10)'!AA1979))&gt;0),"",TRIM('query (10)'!AA1979))</f>
        <v/>
      </c>
      <c r="AD1979" s="38" t="str">
        <f>IF('query (10)'!AB1979="","",TRIM(IFERROR(_xlfn.TEXTBEFORE('query (10)'!AB1979,"("),'query (10)'!AB1979)))</f>
        <v>เริ่มซ่อมงาน PM แล้ว รับผิดชอบโดย KUNANON PARAWANWONG</v>
      </c>
      <c r="AE1979" s="38" t="str">
        <f>IFERROR(LOWER(TRIM(_xlfn.TEXTBEFORE(_xlfn.TEXTAFTER('query (10)'!AB1979,"("),")"))),"")</f>
        <v>parawanwong-k-3161@nsk.com</v>
      </c>
      <c r="AF1979" s="38" t="str">
        <f>IF('query (10)'!AD1979="","",TRIM('query (10)'!AD1979))</f>
        <v>เจษฎา ผิวบาง</v>
      </c>
      <c r="AG1979" s="38" t="str">
        <f>IF('query (10)'!AE1979="","",TRIM('query (10)'!AE1979))</f>
        <v>คุณานนต์ ปารวัณวงศ์</v>
      </c>
      <c r="AH1979" s="38" t="str">
        <f>IF('query (10)'!AF1979="","",IFERROR(VALUE('query (10)'!AF1979),""))</f>
        <v/>
      </c>
      <c r="AI1979" s="38" t="str">
        <f>IF('query (10)'!AG1979="","",TRIM('query (10)'!AG1979))</f>
        <v/>
      </c>
      <c r="AJ1979" s="38" t="str">
        <f>IF('query (10)'!AH1979="","",IFERROR(VALUE('query (10)'!AH1979),""))</f>
        <v/>
      </c>
      <c r="AK1979" s="38" t="str">
        <f>IF('query (10)'!AI1979="","",TRIM('query (10)'!AI1979))</f>
        <v/>
      </c>
      <c r="AL1979" s="42">
        <f t="shared" si="150"/>
        <v>2026</v>
      </c>
      <c r="AM1979" s="42" t="str">
        <f t="shared" si="151"/>
        <v>2026-03</v>
      </c>
      <c r="AN1979" s="42" t="str">
        <f t="shared" ca="1" si="152"/>
        <v/>
      </c>
      <c r="AO1979" s="42" t="str">
        <f t="shared" si="153"/>
        <v>WA-139 | FINISH WASH EQUIPMENT M/C | MCB1 | HEAVY SMOKE | Time-based Maintenance | Mechanical | Part Change | Medium | Change filter RF heavy smoker to cycle pm 3Y.
model : RF-40 (ด้านหน้า) | FILTER | RF-40 | เริ่มซ่อมงาน PM แล้ว รับผิดชอบโดย KUNANON PARAWANWONG | คุณานนต์ ปารวัณวงศ์</v>
      </c>
      <c r="AP1979" s="42" t="str">
        <f>_xlfn.TEXTJOIN("; ",TRUE,IF(COUNTA('query (10)'!A1979:AK1979)&lt;=6,"NEAR_EMPTY_ROW",""),IF($K1979="","MISSING_STATUS",""),IF(AND($K1979="เสร็จสิ้น",$Z1979=""),"DONE_NO_ACTUAL_DATE",""),IF(AND($I1979="Condition-based Maintenance",$AH1979=""),"CBM_NO_MEASUREMENT",""),IF(OR($X1979="",$X1979=0),"INVALID_PERIOD",""),IF(AND($AA1979&lt;&gt;"",$AB1979&lt;&gt;"",$AB1979&lt;$AA1979),"DATE_SEQUENCE_ERROR",""),IF(AND($AB1979&lt;&gt;"",$AB1979&gt;DATE(2030,12,31)),"DATE_OUTLIER",""),IF($C1979="","MISSING_QRCODE",""),IF($J1979="UNKNOWN","UNKNOWN_PM_TYPE",""),IF($L1979="UNKNOWN","UNKNOWN_STATUS",""))</f>
        <v/>
      </c>
      <c r="AQ1979" s="42" t="str">
        <f t="shared" si="154"/>
        <v>NO</v>
      </c>
    </row>
    <row r="1980" spans="1:43" x14ac:dyDescent="0.3">
      <c r="A1980" s="38">
        <f>IF('query (10)'!A1980="","",'query (10)'!A1980)</f>
        <v>2197</v>
      </c>
      <c r="B1980" s="38">
        <f>IF('query (10)'!B1980="","",'query (10)'!B1980)</f>
        <v>20340</v>
      </c>
      <c r="C1980" s="38" t="str">
        <f>TRIM(UPPER('query (10)'!M1980))</f>
        <v>WA-440</v>
      </c>
      <c r="D1980" s="38" t="str">
        <f>TRIM(UPPER(IFERROR(_xlfn.TEXTBEFORE('query (10)'!L1980,"("),'query (10)'!L1980)))</f>
        <v>ROUGH WASHING MACHINE.</v>
      </c>
      <c r="E1980" s="38" t="str">
        <f>IFERROR(TRIM(UPPER(_xlfn.TEXTBEFORE(_xlfn.TEXTAFTER('query (10)'!L1980,"("),")"))),"")</f>
        <v/>
      </c>
      <c r="F1980" s="38" t="str">
        <f>TRIM('query (10)'!K1980)</f>
        <v>MCB2</v>
      </c>
      <c r="G1980" s="38" t="str">
        <f>IF('query (10)'!J1980="","",'query (10)'!J1980)</f>
        <v xml:space="preserve">Heavy smoke </v>
      </c>
      <c r="H1980" s="38" t="str">
        <f>TRIM(UPPER('query (10)'!J1980))</f>
        <v>HEAVY SMOKE</v>
      </c>
      <c r="I1980" s="38" t="str">
        <f>IF('query (10)'!F1980="","",'query (10)'!F1980)</f>
        <v>Time-based Maintenance</v>
      </c>
      <c r="J1980" s="38" t="str">
        <f>IF('query (10)'!F1980="","",IFERROR(INDEX(Cleaning_Rules!$B$14:$B$17,MATCH(TRIM('query (10)'!F1980),Cleaning_Rules!$A$14:$A$17,0)),"UNKNOWN"))</f>
        <v>TBM</v>
      </c>
      <c r="K1980" s="38" t="str">
        <f>IF('query (10)'!G1980="","",'query (10)'!G1980)</f>
        <v>เสร็จสิ้น</v>
      </c>
      <c r="L1980" s="38" t="str">
        <f>IF('query (10)'!G1980="","MISSING",IFERROR(INDEX(Cleaning_Rules!$B$5:$B$10,MATCH(TRIM('query (10)'!G1980),Cleaning_Rules!$A$5:$A$10,0)),"UNKNOWN"))</f>
        <v>COMPLETED</v>
      </c>
      <c r="M1980" s="38" t="str">
        <f>IF('query (10)'!I1980="","",'query (10)'!I1980)</f>
        <v>Mechanical</v>
      </c>
      <c r="N1980" s="38" t="str">
        <f>IF('query (10)'!O1980="","",'query (10)'!O1980)</f>
        <v>Part Change</v>
      </c>
      <c r="O1980" s="38" t="str">
        <f>IF('query (10)'!P1980="","",'query (10)'!P1980)</f>
        <v>Medium</v>
      </c>
      <c r="P1980" s="38" t="str">
        <f>IF('query (10)'!N1980="","",'query (10)'!N1980)</f>
        <v>Change filter RF heavy smoker to cycle pm 3Y.
model : RF-40 (ด้านหน้า)</v>
      </c>
      <c r="Q1980" s="38" t="str">
        <f>TRIM('query (10)'!N1980)</f>
        <v>Change filter RF heavy smoker to cycle pm 3Y.
model : RF-40 (ด้านหน้า)</v>
      </c>
      <c r="R1980" s="38" t="str">
        <f>TRIM(UPPER('query (10)'!R1980))</f>
        <v>FILTER</v>
      </c>
      <c r="S1980" s="38" t="str">
        <f>TRIM(UPPER('query (10)'!S1980))</f>
        <v>RF-40</v>
      </c>
      <c r="T1980" s="38" t="str">
        <f>IF('query (10)'!Q1980="","",TRIM(UPPER('query (10)'!Q1980)))</f>
        <v/>
      </c>
      <c r="U1980" s="38" t="str">
        <f>IF('query (10)'!T1980="","",'query (10)'!T1980)</f>
        <v/>
      </c>
      <c r="V1980" s="39" t="str">
        <f>IF('query (10)'!T1980="","",IFERROR(VALUE('query (10)'!T1980),""))</f>
        <v/>
      </c>
      <c r="W1980" s="40">
        <f>IF('query (10)'!U1980="","",'query (10)'!U1980)</f>
        <v>0</v>
      </c>
      <c r="X1980" s="39">
        <f>IF('query (10)'!V1980="","",'query (10)'!V1980)</f>
        <v>1080</v>
      </c>
      <c r="Y1980" s="41">
        <f>IF('query (10)'!W1980="","",'query (10)'!W1980)</f>
        <v>46108</v>
      </c>
      <c r="Z1980" s="41">
        <f>IF('query (10)'!X1980="","",'query (10)'!X1980)</f>
        <v>46146</v>
      </c>
      <c r="AA1980" s="41">
        <f>IF('query (10)'!Y1980="","",'query (10)'!Y1980)</f>
        <v>46146</v>
      </c>
      <c r="AB1980" s="41">
        <f>IF('query (10)'!Z1980="","",'query (10)'!Z1980)</f>
        <v>47226</v>
      </c>
      <c r="AC1980" s="38" t="str">
        <f>IF(OR('query (10)'!AA1980="",COUNTIF(Cleaning_Rules!$A$21:$A$26,TRIM('query (10)'!AA1980))&gt;0),"",TRIM('query (10)'!AA1980))</f>
        <v/>
      </c>
      <c r="AD1980" s="38" t="str">
        <f>IF('query (10)'!AB1980="","",TRIM(IFERROR(_xlfn.TEXTBEFORE('query (10)'!AB1980,"("),'query (10)'!AB1980)))</f>
        <v>เริ่มซ่อมงาน PM แล้ว รับผิดชอบโดย CHETSADA PHIWBANG</v>
      </c>
      <c r="AE1980" s="38" t="str">
        <f>IFERROR(LOWER(TRIM(_xlfn.TEXTBEFORE(_xlfn.TEXTAFTER('query (10)'!AB1980,"("),")"))),"")</f>
        <v>chetsada@nsk.com</v>
      </c>
      <c r="AF1980" s="38" t="str">
        <f>IF('query (10)'!AD1980="","",TRIM('query (10)'!AD1980))</f>
        <v>เจษฎา ผิวบาง</v>
      </c>
      <c r="AG1980" s="38" t="str">
        <f>IF('query (10)'!AE1980="","",TRIM('query (10)'!AE1980))</f>
        <v>เจษฎา ผิวบาง</v>
      </c>
      <c r="AH1980" s="38" t="str">
        <f>IF('query (10)'!AF1980="","",IFERROR(VALUE('query (10)'!AF1980),""))</f>
        <v/>
      </c>
      <c r="AI1980" s="38" t="str">
        <f>IF('query (10)'!AG1980="","",TRIM('query (10)'!AG1980))</f>
        <v/>
      </c>
      <c r="AJ1980" s="38" t="str">
        <f>IF('query (10)'!AH1980="","",IFERROR(VALUE('query (10)'!AH1980),""))</f>
        <v/>
      </c>
      <c r="AK1980" s="38" t="str">
        <f>IF('query (10)'!AI1980="","",TRIM('query (10)'!AI1980))</f>
        <v/>
      </c>
      <c r="AL1980" s="42">
        <f t="shared" si="150"/>
        <v>2026</v>
      </c>
      <c r="AM1980" s="42" t="str">
        <f t="shared" si="151"/>
        <v>2026-03</v>
      </c>
      <c r="AN1980" s="42" t="str">
        <f t="shared" ca="1" si="152"/>
        <v/>
      </c>
      <c r="AO1980" s="42" t="str">
        <f t="shared" si="153"/>
        <v>WA-440 | ROUGH WASHING MACHINE. | MCB2 | HEAVY SMOKE | Time-based Maintenance | Mechanical | Part Change | Medium | Change filter RF heavy smoker to cycle pm 3Y.
model : RF-40 (ด้านหน้า) | FILTER | RF-40 | เริ่มซ่อมงาน PM แล้ว รับผิดชอบโดย CHETSADA PHIWBANG | เจษฎา ผิวบาง</v>
      </c>
      <c r="AP1980" s="42" t="str">
        <f>_xlfn.TEXTJOIN("; ",TRUE,IF(COUNTA('query (10)'!A1980:AK1980)&lt;=6,"NEAR_EMPTY_ROW",""),IF($K1980="","MISSING_STATUS",""),IF(AND($K1980="เสร็จสิ้น",$Z1980=""),"DONE_NO_ACTUAL_DATE",""),IF(AND($I1980="Condition-based Maintenance",$AH1980=""),"CBM_NO_MEASUREMENT",""),IF(OR($X1980="",$X1980=0),"INVALID_PERIOD",""),IF(AND($AA1980&lt;&gt;"",$AB1980&lt;&gt;"",$AB1980&lt;$AA1980),"DATE_SEQUENCE_ERROR",""),IF(AND($AB1980&lt;&gt;"",$AB1980&gt;DATE(2030,12,31)),"DATE_OUTLIER",""),IF($C1980="","MISSING_QRCODE",""),IF($J1980="UNKNOWN","UNKNOWN_PM_TYPE",""),IF($L1980="UNKNOWN","UNKNOWN_STATUS",""))</f>
        <v/>
      </c>
      <c r="AQ1980" s="42" t="str">
        <f t="shared" si="154"/>
        <v>NO</v>
      </c>
    </row>
    <row r="1981" spans="1:43" x14ac:dyDescent="0.3">
      <c r="A1981" s="38">
        <f>IF('query (10)'!A1981="","",'query (10)'!A1981)</f>
        <v>2198</v>
      </c>
      <c r="B1981" s="38">
        <f>IF('query (10)'!B1981="","",'query (10)'!B1981)</f>
        <v>20339</v>
      </c>
      <c r="C1981" s="38" t="str">
        <f>TRIM(UPPER('query (10)'!M1981))</f>
        <v>WA-295</v>
      </c>
      <c r="D1981" s="38" t="str">
        <f>TRIM(UPPER(IFERROR(_xlfn.TEXTBEFORE('query (10)'!L1981,"("),'query (10)'!L1981)))</f>
        <v>FINISH WASH EQUIPMENT MACHINE.</v>
      </c>
      <c r="E1981" s="38" t="str">
        <f>IFERROR(TRIM(UPPER(_xlfn.TEXTBEFORE(_xlfn.TEXTAFTER('query (10)'!L1981,"("),")"))),"")</f>
        <v/>
      </c>
      <c r="F1981" s="38" t="str">
        <f>TRIM('query (10)'!K1981)</f>
        <v>MCB2</v>
      </c>
      <c r="G1981" s="38" t="str">
        <f>IF('query (10)'!J1981="","",'query (10)'!J1981)</f>
        <v xml:space="preserve">Heavy smoke </v>
      </c>
      <c r="H1981" s="38" t="str">
        <f>TRIM(UPPER('query (10)'!J1981))</f>
        <v>HEAVY SMOKE</v>
      </c>
      <c r="I1981" s="38" t="str">
        <f>IF('query (10)'!F1981="","",'query (10)'!F1981)</f>
        <v>Time-based Maintenance</v>
      </c>
      <c r="J1981" s="38" t="str">
        <f>IF('query (10)'!F1981="","",IFERROR(INDEX(Cleaning_Rules!$B$14:$B$17,MATCH(TRIM('query (10)'!F1981),Cleaning_Rules!$A$14:$A$17,0)),"UNKNOWN"))</f>
        <v>TBM</v>
      </c>
      <c r="K1981" s="38" t="str">
        <f>IF('query (10)'!G1981="","",'query (10)'!G1981)</f>
        <v>เสร็จสิ้น</v>
      </c>
      <c r="L1981" s="38" t="str">
        <f>IF('query (10)'!G1981="","MISSING",IFERROR(INDEX(Cleaning_Rules!$B$5:$B$10,MATCH(TRIM('query (10)'!G1981),Cleaning_Rules!$A$5:$A$10,0)),"UNKNOWN"))</f>
        <v>COMPLETED</v>
      </c>
      <c r="M1981" s="38" t="str">
        <f>IF('query (10)'!I1981="","",'query (10)'!I1981)</f>
        <v>Mechanical</v>
      </c>
      <c r="N1981" s="38" t="str">
        <f>IF('query (10)'!O1981="","",'query (10)'!O1981)</f>
        <v>Part Change</v>
      </c>
      <c r="O1981" s="38" t="str">
        <f>IF('query (10)'!P1981="","",'query (10)'!P1981)</f>
        <v>Medium</v>
      </c>
      <c r="P1981" s="38" t="str">
        <f>IF('query (10)'!N1981="","",'query (10)'!N1981)</f>
        <v>Change filter RF heavy smoker to cycle pm 3Y.
model : RF-40 (ด้านหน้า)</v>
      </c>
      <c r="Q1981" s="38" t="str">
        <f>TRIM('query (10)'!N1981)</f>
        <v>Change filter RF heavy smoker to cycle pm 3Y.
model : RF-40 (ด้านหน้า)</v>
      </c>
      <c r="R1981" s="38" t="str">
        <f>TRIM(UPPER('query (10)'!R1981))</f>
        <v>FILTER</v>
      </c>
      <c r="S1981" s="38" t="str">
        <f>TRIM(UPPER('query (10)'!S1981))</f>
        <v>RF-40</v>
      </c>
      <c r="T1981" s="38" t="str">
        <f>IF('query (10)'!Q1981="","",TRIM(UPPER('query (10)'!Q1981)))</f>
        <v/>
      </c>
      <c r="U1981" s="38" t="str">
        <f>IF('query (10)'!T1981="","",'query (10)'!T1981)</f>
        <v/>
      </c>
      <c r="V1981" s="39" t="str">
        <f>IF('query (10)'!T1981="","",IFERROR(VALUE('query (10)'!T1981),""))</f>
        <v/>
      </c>
      <c r="W1981" s="40">
        <f>IF('query (10)'!U1981="","",'query (10)'!U1981)</f>
        <v>0</v>
      </c>
      <c r="X1981" s="39">
        <f>IF('query (10)'!V1981="","",'query (10)'!V1981)</f>
        <v>1080</v>
      </c>
      <c r="Y1981" s="41">
        <f>IF('query (10)'!W1981="","",'query (10)'!W1981)</f>
        <v>46107</v>
      </c>
      <c r="Z1981" s="41">
        <f>IF('query (10)'!X1981="","",'query (10)'!X1981)</f>
        <v>46146</v>
      </c>
      <c r="AA1981" s="41">
        <f>IF('query (10)'!Y1981="","",'query (10)'!Y1981)</f>
        <v>46146</v>
      </c>
      <c r="AB1981" s="41">
        <f>IF('query (10)'!Z1981="","",'query (10)'!Z1981)</f>
        <v>47226</v>
      </c>
      <c r="AC1981" s="38" t="str">
        <f>IF(OR('query (10)'!AA1981="",COUNTIF(Cleaning_Rules!$A$21:$A$26,TRIM('query (10)'!AA1981))&gt;0),"",TRIM('query (10)'!AA1981))</f>
        <v/>
      </c>
      <c r="AD1981" s="38" t="str">
        <f>IF('query (10)'!AB1981="","",TRIM(IFERROR(_xlfn.TEXTBEFORE('query (10)'!AB1981,"("),'query (10)'!AB1981)))</f>
        <v>เริ่มซ่อมงาน PM แล้ว รับผิดชอบโดย CHETSADA PHIWBANG</v>
      </c>
      <c r="AE1981" s="38" t="str">
        <f>IFERROR(LOWER(TRIM(_xlfn.TEXTBEFORE(_xlfn.TEXTAFTER('query (10)'!AB1981,"("),")"))),"")</f>
        <v>chetsada@nsk.com</v>
      </c>
      <c r="AF1981" s="38" t="str">
        <f>IF('query (10)'!AD1981="","",TRIM('query (10)'!AD1981))</f>
        <v>เจษฎา ผิวบาง</v>
      </c>
      <c r="AG1981" s="38" t="str">
        <f>IF('query (10)'!AE1981="","",TRIM('query (10)'!AE1981))</f>
        <v>เจษฎา ผิวบาง</v>
      </c>
      <c r="AH1981" s="38" t="str">
        <f>IF('query (10)'!AF1981="","",IFERROR(VALUE('query (10)'!AF1981),""))</f>
        <v/>
      </c>
      <c r="AI1981" s="38" t="str">
        <f>IF('query (10)'!AG1981="","",TRIM('query (10)'!AG1981))</f>
        <v/>
      </c>
      <c r="AJ1981" s="38" t="str">
        <f>IF('query (10)'!AH1981="","",IFERROR(VALUE('query (10)'!AH1981),""))</f>
        <v/>
      </c>
      <c r="AK1981" s="38" t="str">
        <f>IF('query (10)'!AI1981="","",TRIM('query (10)'!AI1981))</f>
        <v/>
      </c>
      <c r="AL1981" s="42">
        <f t="shared" si="150"/>
        <v>2026</v>
      </c>
      <c r="AM1981" s="42" t="str">
        <f t="shared" si="151"/>
        <v>2026-03</v>
      </c>
      <c r="AN1981" s="42" t="str">
        <f t="shared" ca="1" si="152"/>
        <v/>
      </c>
      <c r="AO1981" s="42" t="str">
        <f t="shared" si="153"/>
        <v>WA-295 | FINISH WASH EQUIPMENT MACHINE. | MCB2 | HEAVY SMOKE | Time-based Maintenance | Mechanical | Part Change | Medium | Change filter RF heavy smoker to cycle pm 3Y.
model : RF-40 (ด้านหน้า) | FILTER | RF-40 | เริ่มซ่อมงาน PM แล้ว รับผิดชอบโดย CHETSADA PHIWBANG | เจษฎา ผิวบาง</v>
      </c>
      <c r="AP1981" s="42" t="str">
        <f>_xlfn.TEXTJOIN("; ",TRUE,IF(COUNTA('query (10)'!A1981:AK1981)&lt;=6,"NEAR_EMPTY_ROW",""),IF($K1981="","MISSING_STATUS",""),IF(AND($K1981="เสร็จสิ้น",$Z1981=""),"DONE_NO_ACTUAL_DATE",""),IF(AND($I1981="Condition-based Maintenance",$AH1981=""),"CBM_NO_MEASUREMENT",""),IF(OR($X1981="",$X1981=0),"INVALID_PERIOD",""),IF(AND($AA1981&lt;&gt;"",$AB1981&lt;&gt;"",$AB1981&lt;$AA1981),"DATE_SEQUENCE_ERROR",""),IF(AND($AB1981&lt;&gt;"",$AB1981&gt;DATE(2030,12,31)),"DATE_OUTLIER",""),IF($C1981="","MISSING_QRCODE",""),IF($J1981="UNKNOWN","UNKNOWN_PM_TYPE",""),IF($L1981="UNKNOWN","UNKNOWN_STATUS",""))</f>
        <v/>
      </c>
      <c r="AQ1981" s="42" t="str">
        <f t="shared" si="154"/>
        <v>NO</v>
      </c>
    </row>
    <row r="1982" spans="1:43" x14ac:dyDescent="0.3">
      <c r="A1982" s="38">
        <f>IF('query (10)'!A1982="","",'query (10)'!A1982)</f>
        <v>2199</v>
      </c>
      <c r="B1982" s="38">
        <f>IF('query (10)'!B1982="","",'query (10)'!B1982)</f>
        <v>20396</v>
      </c>
      <c r="C1982" s="38" t="str">
        <f>TRIM(UPPER('query (10)'!M1982))</f>
        <v>WA-910</v>
      </c>
      <c r="D1982" s="38" t="str">
        <f>TRIM(UPPER(IFERROR(_xlfn.TEXTBEFORE('query (10)'!L1982,"("),'query (10)'!L1982)))</f>
        <v>OUTER / INNER RING PART WASH EQUIPMENT MACHINE</v>
      </c>
      <c r="E1982" s="38" t="str">
        <f>IFERROR(TRIM(UPPER(_xlfn.TEXTBEFORE(_xlfn.TEXTAFTER('query (10)'!L1982,"("),")"))),"")</f>
        <v>WA-724</v>
      </c>
      <c r="F1982" s="38" t="str">
        <f>TRIM('query (10)'!K1982)</f>
        <v>MCB3</v>
      </c>
      <c r="G1982" s="38" t="str">
        <f>IF('query (10)'!J1982="","",'query (10)'!J1982)</f>
        <v xml:space="preserve">Heavy smoke </v>
      </c>
      <c r="H1982" s="38" t="str">
        <f>TRIM(UPPER('query (10)'!J1982))</f>
        <v>HEAVY SMOKE</v>
      </c>
      <c r="I1982" s="38" t="str">
        <f>IF('query (10)'!F1982="","",'query (10)'!F1982)</f>
        <v>Time-based Maintenance</v>
      </c>
      <c r="J1982" s="38" t="str">
        <f>IF('query (10)'!F1982="","",IFERROR(INDEX(Cleaning_Rules!$B$14:$B$17,MATCH(TRIM('query (10)'!F1982),Cleaning_Rules!$A$14:$A$17,0)),"UNKNOWN"))</f>
        <v>TBM</v>
      </c>
      <c r="K1982" s="38" t="str">
        <f>IF('query (10)'!G1982="","",'query (10)'!G1982)</f>
        <v>เสร็จสิ้น</v>
      </c>
      <c r="L1982" s="38" t="str">
        <f>IF('query (10)'!G1982="","MISSING",IFERROR(INDEX(Cleaning_Rules!$B$5:$B$10,MATCH(TRIM('query (10)'!G1982),Cleaning_Rules!$A$5:$A$10,0)),"UNKNOWN"))</f>
        <v>COMPLETED</v>
      </c>
      <c r="M1982" s="38" t="str">
        <f>IF('query (10)'!I1982="","",'query (10)'!I1982)</f>
        <v>Mechanical</v>
      </c>
      <c r="N1982" s="38" t="str">
        <f>IF('query (10)'!O1982="","",'query (10)'!O1982)</f>
        <v>Part Change</v>
      </c>
      <c r="O1982" s="38" t="str">
        <f>IF('query (10)'!P1982="","",'query (10)'!P1982)</f>
        <v>Medium</v>
      </c>
      <c r="P1982" s="38" t="str">
        <f>IF('query (10)'!N1982="","",'query (10)'!N1982)</f>
        <v>Replace filter RF heavy smoker according to the 3Y. pm schedule.
model : RF-40 (ด้านหน้า)</v>
      </c>
      <c r="Q1982" s="38" t="str">
        <f>TRIM('query (10)'!N1982)</f>
        <v>Replace filter RF heavy smoker according to the 3Y. pm schedule.
model : RF-40 (ด้านหน้า)</v>
      </c>
      <c r="R1982" s="38" t="str">
        <f>TRIM(UPPER('query (10)'!R1982))</f>
        <v>FILTER</v>
      </c>
      <c r="S1982" s="38" t="str">
        <f>TRIM(UPPER('query (10)'!S1982))</f>
        <v>RF-40</v>
      </c>
      <c r="T1982" s="38" t="str">
        <f>IF('query (10)'!Q1982="","",TRIM(UPPER('query (10)'!Q1982)))</f>
        <v/>
      </c>
      <c r="U1982" s="38" t="str">
        <f>IF('query (10)'!T1982="","",'query (10)'!T1982)</f>
        <v/>
      </c>
      <c r="V1982" s="39" t="str">
        <f>IF('query (10)'!T1982="","",IFERROR(VALUE('query (10)'!T1982),""))</f>
        <v/>
      </c>
      <c r="W1982" s="40">
        <f>IF('query (10)'!U1982="","",'query (10)'!U1982)</f>
        <v>0</v>
      </c>
      <c r="X1982" s="39">
        <f>IF('query (10)'!V1982="","",'query (10)'!V1982)</f>
        <v>1080</v>
      </c>
      <c r="Y1982" s="41">
        <f>IF('query (10)'!W1982="","",'query (10)'!W1982)</f>
        <v>46107</v>
      </c>
      <c r="Z1982" s="41">
        <f>IF('query (10)'!X1982="","",'query (10)'!X1982)</f>
        <v>46154</v>
      </c>
      <c r="AA1982" s="41">
        <f>IF('query (10)'!Y1982="","",'query (10)'!Y1982)</f>
        <v>46154</v>
      </c>
      <c r="AB1982" s="41">
        <f>IF('query (10)'!Z1982="","",'query (10)'!Z1982)</f>
        <v>47234</v>
      </c>
      <c r="AC1982" s="38" t="str">
        <f>IF(OR('query (10)'!AA1982="",COUNTIF(Cleaning_Rules!$A$21:$A$26,TRIM('query (10)'!AA1982))&gt;0),"",TRIM('query (10)'!AA1982))</f>
        <v/>
      </c>
      <c r="AD1982" s="38" t="str">
        <f>IF('query (10)'!AB1982="","",TRIM(IFERROR(_xlfn.TEXTBEFORE('query (10)'!AB1982,"("),'query (10)'!AB1982)))</f>
        <v>เริ่มซ่อมงาน PM แล้ว รับผิดชอบโดย CHETSADA PHIWBANG</v>
      </c>
      <c r="AE1982" s="38" t="str">
        <f>IFERROR(LOWER(TRIM(_xlfn.TEXTBEFORE(_xlfn.TEXTAFTER('query (10)'!AB1982,"("),")"))),"")</f>
        <v>chetsada@nsk.com</v>
      </c>
      <c r="AF1982" s="38" t="str">
        <f>IF('query (10)'!AD1982="","",TRIM('query (10)'!AD1982))</f>
        <v>เจษฎา ผิวบาง</v>
      </c>
      <c r="AG1982" s="38" t="str">
        <f>IF('query (10)'!AE1982="","",TRIM('query (10)'!AE1982))</f>
        <v>เจษฎา ผิวบาง</v>
      </c>
      <c r="AH1982" s="38" t="str">
        <f>IF('query (10)'!AF1982="","",IFERROR(VALUE('query (10)'!AF1982),""))</f>
        <v/>
      </c>
      <c r="AI1982" s="38" t="str">
        <f>IF('query (10)'!AG1982="","",TRIM('query (10)'!AG1982))</f>
        <v/>
      </c>
      <c r="AJ1982" s="38" t="str">
        <f>IF('query (10)'!AH1982="","",IFERROR(VALUE('query (10)'!AH1982),""))</f>
        <v/>
      </c>
      <c r="AK1982" s="38" t="str">
        <f>IF('query (10)'!AI1982="","",TRIM('query (10)'!AI1982))</f>
        <v/>
      </c>
      <c r="AL1982" s="42">
        <f t="shared" si="150"/>
        <v>2026</v>
      </c>
      <c r="AM1982" s="42" t="str">
        <f t="shared" si="151"/>
        <v>2026-03</v>
      </c>
      <c r="AN1982" s="42" t="str">
        <f t="shared" ca="1" si="152"/>
        <v/>
      </c>
      <c r="AO1982" s="42" t="str">
        <f t="shared" si="153"/>
        <v>WA-910 | OUTER / INNER RING PART WASH EQUIPMENT MACHINE | WA-724 | MCB3 | HEAVY SMOKE | Time-based Maintenance | Mechanical | Part Change | Medium | Replace filter RF heavy smoker according to the 3Y. pm schedule.
model : RF-40 (ด้านหน้า) | FILTER | RF-40 | เริ่มซ่อมงาน PM แล้ว รับผิดชอบโดย CHETSADA PHIWBANG | เจษฎา ผิวบาง</v>
      </c>
      <c r="AP1982" s="42" t="str">
        <f>_xlfn.TEXTJOIN("; ",TRUE,IF(COUNTA('query (10)'!A1982:AK1982)&lt;=6,"NEAR_EMPTY_ROW",""),IF($K1982="","MISSING_STATUS",""),IF(AND($K1982="เสร็จสิ้น",$Z1982=""),"DONE_NO_ACTUAL_DATE",""),IF(AND($I1982="Condition-based Maintenance",$AH1982=""),"CBM_NO_MEASUREMENT",""),IF(OR($X1982="",$X1982=0),"INVALID_PERIOD",""),IF(AND($AA1982&lt;&gt;"",$AB1982&lt;&gt;"",$AB1982&lt;$AA1982),"DATE_SEQUENCE_ERROR",""),IF(AND($AB1982&lt;&gt;"",$AB1982&gt;DATE(2030,12,31)),"DATE_OUTLIER",""),IF($C1982="","MISSING_QRCODE",""),IF($J1982="UNKNOWN","UNKNOWN_PM_TYPE",""),IF($L1982="UNKNOWN","UNKNOWN_STATUS",""))</f>
        <v/>
      </c>
      <c r="AQ1982" s="42" t="str">
        <f t="shared" si="154"/>
        <v>NO</v>
      </c>
    </row>
    <row r="1983" spans="1:43" x14ac:dyDescent="0.3">
      <c r="A1983" s="38">
        <f>IF('query (10)'!A1983="","",'query (10)'!A1983)</f>
        <v>2200</v>
      </c>
      <c r="B1983" s="38">
        <f>IF('query (10)'!B1983="","",'query (10)'!B1983)</f>
        <v>20398</v>
      </c>
      <c r="C1983" s="38" t="str">
        <f>TRIM(UPPER('query (10)'!M1983))</f>
        <v>WA-688</v>
      </c>
      <c r="D1983" s="38" t="str">
        <f>TRIM(UPPER(IFERROR(_xlfn.TEXTBEFORE('query (10)'!L1983,"("),'query (10)'!L1983)))</f>
        <v>ROUGH WASHING MACHINE.</v>
      </c>
      <c r="E1983" s="38" t="str">
        <f>IFERROR(TRIM(UPPER(_xlfn.TEXTBEFORE(_xlfn.TEXTAFTER('query (10)'!L1983,"("),")"))),"")</f>
        <v/>
      </c>
      <c r="F1983" s="38" t="str">
        <f>TRIM('query (10)'!K1983)</f>
        <v>MCB3</v>
      </c>
      <c r="G1983" s="38" t="str">
        <f>IF('query (10)'!J1983="","",'query (10)'!J1983)</f>
        <v xml:space="preserve">Heavy smoke </v>
      </c>
      <c r="H1983" s="38" t="str">
        <f>TRIM(UPPER('query (10)'!J1983))</f>
        <v>HEAVY SMOKE</v>
      </c>
      <c r="I1983" s="38" t="str">
        <f>IF('query (10)'!F1983="","",'query (10)'!F1983)</f>
        <v>Time-based Maintenance</v>
      </c>
      <c r="J1983" s="38" t="str">
        <f>IF('query (10)'!F1983="","",IFERROR(INDEX(Cleaning_Rules!$B$14:$B$17,MATCH(TRIM('query (10)'!F1983),Cleaning_Rules!$A$14:$A$17,0)),"UNKNOWN"))</f>
        <v>TBM</v>
      </c>
      <c r="K1983" s="38" t="str">
        <f>IF('query (10)'!G1983="","",'query (10)'!G1983)</f>
        <v>เสร็จสิ้น</v>
      </c>
      <c r="L1983" s="38" t="str">
        <f>IF('query (10)'!G1983="","MISSING",IFERROR(INDEX(Cleaning_Rules!$B$5:$B$10,MATCH(TRIM('query (10)'!G1983),Cleaning_Rules!$A$5:$A$10,0)),"UNKNOWN"))</f>
        <v>COMPLETED</v>
      </c>
      <c r="M1983" s="38" t="str">
        <f>IF('query (10)'!I1983="","",'query (10)'!I1983)</f>
        <v>Mechanical</v>
      </c>
      <c r="N1983" s="38" t="str">
        <f>IF('query (10)'!O1983="","",'query (10)'!O1983)</f>
        <v>Part Change</v>
      </c>
      <c r="O1983" s="38" t="str">
        <f>IF('query (10)'!P1983="","",'query (10)'!P1983)</f>
        <v>Medium</v>
      </c>
      <c r="P1983" s="38" t="str">
        <f>IF('query (10)'!N1983="","",'query (10)'!N1983)</f>
        <v>Replace filter RF heavy smoker according to the 3Y. pm schedule.
model : RF-40 (ด้านหน้า)</v>
      </c>
      <c r="Q1983" s="38" t="str">
        <f>TRIM('query (10)'!N1983)</f>
        <v>Replace filter RF heavy smoker according to the 3Y. pm schedule.
model : RF-40 (ด้านหน้า)</v>
      </c>
      <c r="R1983" s="38" t="str">
        <f>TRIM(UPPER('query (10)'!R1983))</f>
        <v>FILTER</v>
      </c>
      <c r="S1983" s="38" t="str">
        <f>TRIM(UPPER('query (10)'!S1983))</f>
        <v>RF-40</v>
      </c>
      <c r="T1983" s="38" t="str">
        <f>IF('query (10)'!Q1983="","",TRIM(UPPER('query (10)'!Q1983)))</f>
        <v/>
      </c>
      <c r="U1983" s="38" t="str">
        <f>IF('query (10)'!T1983="","",'query (10)'!T1983)</f>
        <v/>
      </c>
      <c r="V1983" s="39" t="str">
        <f>IF('query (10)'!T1983="","",IFERROR(VALUE('query (10)'!T1983),""))</f>
        <v/>
      </c>
      <c r="W1983" s="40">
        <f>IF('query (10)'!U1983="","",'query (10)'!U1983)</f>
        <v>0</v>
      </c>
      <c r="X1983" s="39">
        <f>IF('query (10)'!V1983="","",'query (10)'!V1983)</f>
        <v>1080</v>
      </c>
      <c r="Y1983" s="41">
        <f>IF('query (10)'!W1983="","",'query (10)'!W1983)</f>
        <v>46107</v>
      </c>
      <c r="Z1983" s="41">
        <f>IF('query (10)'!X1983="","",'query (10)'!X1983)</f>
        <v>46154</v>
      </c>
      <c r="AA1983" s="41">
        <f>IF('query (10)'!Y1983="","",'query (10)'!Y1983)</f>
        <v>46154</v>
      </c>
      <c r="AB1983" s="41">
        <f>IF('query (10)'!Z1983="","",'query (10)'!Z1983)</f>
        <v>47234</v>
      </c>
      <c r="AC1983" s="38" t="str">
        <f>IF(OR('query (10)'!AA1983="",COUNTIF(Cleaning_Rules!$A$21:$A$26,TRIM('query (10)'!AA1983))&gt;0),"",TRIM('query (10)'!AA1983))</f>
        <v/>
      </c>
      <c r="AD1983" s="38" t="str">
        <f>IF('query (10)'!AB1983="","",TRIM(IFERROR(_xlfn.TEXTBEFORE('query (10)'!AB1983,"("),'query (10)'!AB1983)))</f>
        <v>เริ่มซ่อมงาน PM แล้ว รับผิดชอบโดย CHETSADA PHIWBANG</v>
      </c>
      <c r="AE1983" s="38" t="str">
        <f>IFERROR(LOWER(TRIM(_xlfn.TEXTBEFORE(_xlfn.TEXTAFTER('query (10)'!AB1983,"("),")"))),"")</f>
        <v>chetsada@nsk.com</v>
      </c>
      <c r="AF1983" s="38" t="str">
        <f>IF('query (10)'!AD1983="","",TRIM('query (10)'!AD1983))</f>
        <v>เจษฎา ผิวบาง</v>
      </c>
      <c r="AG1983" s="38" t="str">
        <f>IF('query (10)'!AE1983="","",TRIM('query (10)'!AE1983))</f>
        <v>เจษฎา ผิวบาง</v>
      </c>
      <c r="AH1983" s="38" t="str">
        <f>IF('query (10)'!AF1983="","",IFERROR(VALUE('query (10)'!AF1983),""))</f>
        <v/>
      </c>
      <c r="AI1983" s="38" t="str">
        <f>IF('query (10)'!AG1983="","",TRIM('query (10)'!AG1983))</f>
        <v/>
      </c>
      <c r="AJ1983" s="38" t="str">
        <f>IF('query (10)'!AH1983="","",IFERROR(VALUE('query (10)'!AH1983),""))</f>
        <v/>
      </c>
      <c r="AK1983" s="38" t="str">
        <f>IF('query (10)'!AI1983="","",TRIM('query (10)'!AI1983))</f>
        <v/>
      </c>
      <c r="AL1983" s="42">
        <f t="shared" si="150"/>
        <v>2026</v>
      </c>
      <c r="AM1983" s="42" t="str">
        <f t="shared" si="151"/>
        <v>2026-03</v>
      </c>
      <c r="AN1983" s="42" t="str">
        <f t="shared" ca="1" si="152"/>
        <v/>
      </c>
      <c r="AO1983" s="42" t="str">
        <f t="shared" si="153"/>
        <v>WA-688 | ROUGH WASHING MACHINE. | MCB3 | HEAVY SMOKE | Time-based Maintenance | Mechanical | Part Change | Medium | Replace filter RF heavy smoker according to the 3Y. pm schedule.
model : RF-40 (ด้านหน้า) | FILTER | RF-40 | เริ่มซ่อมงาน PM แล้ว รับผิดชอบโดย CHETSADA PHIWBANG | เจษฎา ผิวบาง</v>
      </c>
      <c r="AP1983" s="42" t="str">
        <f>_xlfn.TEXTJOIN("; ",TRUE,IF(COUNTA('query (10)'!A1983:AK1983)&lt;=6,"NEAR_EMPTY_ROW",""),IF($K1983="","MISSING_STATUS",""),IF(AND($K1983="เสร็จสิ้น",$Z1983=""),"DONE_NO_ACTUAL_DATE",""),IF(AND($I1983="Condition-based Maintenance",$AH1983=""),"CBM_NO_MEASUREMENT",""),IF(OR($X1983="",$X1983=0),"INVALID_PERIOD",""),IF(AND($AA1983&lt;&gt;"",$AB1983&lt;&gt;"",$AB1983&lt;$AA1983),"DATE_SEQUENCE_ERROR",""),IF(AND($AB1983&lt;&gt;"",$AB1983&gt;DATE(2030,12,31)),"DATE_OUTLIER",""),IF($C1983="","MISSING_QRCODE",""),IF($J1983="UNKNOWN","UNKNOWN_PM_TYPE",""),IF($L1983="UNKNOWN","UNKNOWN_STATUS",""))</f>
        <v/>
      </c>
      <c r="AQ1983" s="42" t="str">
        <f t="shared" si="154"/>
        <v>NO</v>
      </c>
    </row>
    <row r="1984" spans="1:43" x14ac:dyDescent="0.3">
      <c r="A1984" s="38">
        <f>IF('query (10)'!A1984="","",'query (10)'!A1984)</f>
        <v>2201</v>
      </c>
      <c r="B1984" s="38">
        <f>IF('query (10)'!B1984="","",'query (10)'!B1984)</f>
        <v>20397</v>
      </c>
      <c r="C1984" s="38" t="str">
        <f>TRIM(UPPER('query (10)'!M1984))</f>
        <v>WA-548</v>
      </c>
      <c r="D1984" s="38" t="str">
        <f>TRIM(UPPER(IFERROR(_xlfn.TEXTBEFORE('query (10)'!L1984,"("),'query (10)'!L1984)))</f>
        <v>FINISH WASH EQUIPMENT MACHINE.</v>
      </c>
      <c r="E1984" s="38" t="str">
        <f>IFERROR(TRIM(UPPER(_xlfn.TEXTBEFORE(_xlfn.TEXTAFTER('query (10)'!L1984,"("),")"))),"")</f>
        <v/>
      </c>
      <c r="F1984" s="38" t="str">
        <f>TRIM('query (10)'!K1984)</f>
        <v>MCB3</v>
      </c>
      <c r="G1984" s="38" t="str">
        <f>IF('query (10)'!J1984="","",'query (10)'!J1984)</f>
        <v xml:space="preserve">Heavy smoke </v>
      </c>
      <c r="H1984" s="38" t="str">
        <f>TRIM(UPPER('query (10)'!J1984))</f>
        <v>HEAVY SMOKE</v>
      </c>
      <c r="I1984" s="38" t="str">
        <f>IF('query (10)'!F1984="","",'query (10)'!F1984)</f>
        <v>Time-based Maintenance</v>
      </c>
      <c r="J1984" s="38" t="str">
        <f>IF('query (10)'!F1984="","",IFERROR(INDEX(Cleaning_Rules!$B$14:$B$17,MATCH(TRIM('query (10)'!F1984),Cleaning_Rules!$A$14:$A$17,0)),"UNKNOWN"))</f>
        <v>TBM</v>
      </c>
      <c r="K1984" s="38" t="str">
        <f>IF('query (10)'!G1984="","",'query (10)'!G1984)</f>
        <v>เสร็จสิ้น</v>
      </c>
      <c r="L1984" s="38" t="str">
        <f>IF('query (10)'!G1984="","MISSING",IFERROR(INDEX(Cleaning_Rules!$B$5:$B$10,MATCH(TRIM('query (10)'!G1984),Cleaning_Rules!$A$5:$A$10,0)),"UNKNOWN"))</f>
        <v>COMPLETED</v>
      </c>
      <c r="M1984" s="38" t="str">
        <f>IF('query (10)'!I1984="","",'query (10)'!I1984)</f>
        <v>Mechanical</v>
      </c>
      <c r="N1984" s="38" t="str">
        <f>IF('query (10)'!O1984="","",'query (10)'!O1984)</f>
        <v>Part Change</v>
      </c>
      <c r="O1984" s="38" t="str">
        <f>IF('query (10)'!P1984="","",'query (10)'!P1984)</f>
        <v>Medium</v>
      </c>
      <c r="P1984" s="38" t="str">
        <f>IF('query (10)'!N1984="","",'query (10)'!N1984)</f>
        <v>Replace filter RF heavy smoker according to the 3Y. pm schedule.
model : RF-40 (ด้านหน้า)</v>
      </c>
      <c r="Q1984" s="38" t="str">
        <f>TRIM('query (10)'!N1984)</f>
        <v>Replace filter RF heavy smoker according to the 3Y. pm schedule.
model : RF-40 (ด้านหน้า)</v>
      </c>
      <c r="R1984" s="38" t="str">
        <f>TRIM(UPPER('query (10)'!R1984))</f>
        <v>FILTER</v>
      </c>
      <c r="S1984" s="38" t="str">
        <f>TRIM(UPPER('query (10)'!S1984))</f>
        <v>RF-40</v>
      </c>
      <c r="T1984" s="38" t="str">
        <f>IF('query (10)'!Q1984="","",TRIM(UPPER('query (10)'!Q1984)))</f>
        <v/>
      </c>
      <c r="U1984" s="38" t="str">
        <f>IF('query (10)'!T1984="","",'query (10)'!T1984)</f>
        <v/>
      </c>
      <c r="V1984" s="39" t="str">
        <f>IF('query (10)'!T1984="","",IFERROR(VALUE('query (10)'!T1984),""))</f>
        <v/>
      </c>
      <c r="W1984" s="40">
        <f>IF('query (10)'!U1984="","",'query (10)'!U1984)</f>
        <v>0</v>
      </c>
      <c r="X1984" s="39">
        <f>IF('query (10)'!V1984="","",'query (10)'!V1984)</f>
        <v>1080</v>
      </c>
      <c r="Y1984" s="41">
        <f>IF('query (10)'!W1984="","",'query (10)'!W1984)</f>
        <v>46107</v>
      </c>
      <c r="Z1984" s="41">
        <f>IF('query (10)'!X1984="","",'query (10)'!X1984)</f>
        <v>46154</v>
      </c>
      <c r="AA1984" s="41">
        <f>IF('query (10)'!Y1984="","",'query (10)'!Y1984)</f>
        <v>46154</v>
      </c>
      <c r="AB1984" s="41">
        <f>IF('query (10)'!Z1984="","",'query (10)'!Z1984)</f>
        <v>47234</v>
      </c>
      <c r="AC1984" s="38" t="str">
        <f>IF(OR('query (10)'!AA1984="",COUNTIF(Cleaning_Rules!$A$21:$A$26,TRIM('query (10)'!AA1984))&gt;0),"",TRIM('query (10)'!AA1984))</f>
        <v/>
      </c>
      <c r="AD1984" s="38" t="str">
        <f>IF('query (10)'!AB1984="","",TRIM(IFERROR(_xlfn.TEXTBEFORE('query (10)'!AB1984,"("),'query (10)'!AB1984)))</f>
        <v>เริ่มซ่อมงาน PM แล้ว รับผิดชอบโดย CHETSADA PHIWBANG</v>
      </c>
      <c r="AE1984" s="38" t="str">
        <f>IFERROR(LOWER(TRIM(_xlfn.TEXTBEFORE(_xlfn.TEXTAFTER('query (10)'!AB1984,"("),")"))),"")</f>
        <v>chetsada@nsk.com</v>
      </c>
      <c r="AF1984" s="38" t="str">
        <f>IF('query (10)'!AD1984="","",TRIM('query (10)'!AD1984))</f>
        <v>เจษฎา ผิวบาง</v>
      </c>
      <c r="AG1984" s="38" t="str">
        <f>IF('query (10)'!AE1984="","",TRIM('query (10)'!AE1984))</f>
        <v>เจษฎา ผิวบาง</v>
      </c>
      <c r="AH1984" s="38" t="str">
        <f>IF('query (10)'!AF1984="","",IFERROR(VALUE('query (10)'!AF1984),""))</f>
        <v/>
      </c>
      <c r="AI1984" s="38" t="str">
        <f>IF('query (10)'!AG1984="","",TRIM('query (10)'!AG1984))</f>
        <v/>
      </c>
      <c r="AJ1984" s="38" t="str">
        <f>IF('query (10)'!AH1984="","",IFERROR(VALUE('query (10)'!AH1984),""))</f>
        <v/>
      </c>
      <c r="AK1984" s="38" t="str">
        <f>IF('query (10)'!AI1984="","",TRIM('query (10)'!AI1984))</f>
        <v/>
      </c>
      <c r="AL1984" s="42">
        <f t="shared" si="150"/>
        <v>2026</v>
      </c>
      <c r="AM1984" s="42" t="str">
        <f t="shared" si="151"/>
        <v>2026-03</v>
      </c>
      <c r="AN1984" s="42" t="str">
        <f t="shared" ca="1" si="152"/>
        <v/>
      </c>
      <c r="AO1984" s="42" t="str">
        <f t="shared" si="153"/>
        <v>WA-548 | FINISH WASH EQUIPMENT MACHINE. | MCB3 | HEAVY SMOKE | Time-based Maintenance | Mechanical | Part Change | Medium | Replace filter RF heavy smoker according to the 3Y. pm schedule.
model : RF-40 (ด้านหน้า) | FILTER | RF-40 | เริ่มซ่อมงาน PM แล้ว รับผิดชอบโดย CHETSADA PHIWBANG | เจษฎา ผิวบาง</v>
      </c>
      <c r="AP1984" s="42" t="str">
        <f>_xlfn.TEXTJOIN("; ",TRUE,IF(COUNTA('query (10)'!A1984:AK1984)&lt;=6,"NEAR_EMPTY_ROW",""),IF($K1984="","MISSING_STATUS",""),IF(AND($K1984="เสร็จสิ้น",$Z1984=""),"DONE_NO_ACTUAL_DATE",""),IF(AND($I1984="Condition-based Maintenance",$AH1984=""),"CBM_NO_MEASUREMENT",""),IF(OR($X1984="",$X1984=0),"INVALID_PERIOD",""),IF(AND($AA1984&lt;&gt;"",$AB1984&lt;&gt;"",$AB1984&lt;$AA1984),"DATE_SEQUENCE_ERROR",""),IF(AND($AB1984&lt;&gt;"",$AB1984&gt;DATE(2030,12,31)),"DATE_OUTLIER",""),IF($C1984="","MISSING_QRCODE",""),IF($J1984="UNKNOWN","UNKNOWN_PM_TYPE",""),IF($L1984="UNKNOWN","UNKNOWN_STATUS",""))</f>
        <v/>
      </c>
      <c r="AQ1984" s="42" t="str">
        <f t="shared" si="154"/>
        <v>NO</v>
      </c>
    </row>
    <row r="1985" spans="1:43" x14ac:dyDescent="0.3">
      <c r="A1985" s="38">
        <f>IF('query (10)'!A1985="","",'query (10)'!A1985)</f>
        <v>2202</v>
      </c>
      <c r="B1985" s="38">
        <f>IF('query (10)'!B1985="","",'query (10)'!B1985)</f>
        <v>19479</v>
      </c>
      <c r="C1985" s="38" t="str">
        <f>TRIM(UPPER('query (10)'!M1985))</f>
        <v>GR-242</v>
      </c>
      <c r="D1985" s="38" t="str">
        <f>TRIM(UPPER(IFERROR(_xlfn.TEXTBEFORE('query (10)'!L1985,"("),'query (10)'!L1985)))</f>
        <v>OUTER RING RACEWAY SUPER FINISH GRINDING M/C</v>
      </c>
      <c r="E1985" s="38" t="str">
        <f>IFERROR(TRIM(UPPER(_xlfn.TEXTBEFORE(_xlfn.TEXTAFTER('query (10)'!L1985,"("),")"))),"")</f>
        <v/>
      </c>
      <c r="F1985" s="38" t="str">
        <f>TRIM('query (10)'!K1985)</f>
        <v>WP Grinding1</v>
      </c>
      <c r="G1985" s="38" t="str">
        <f>IF('query (10)'!J1985="","",'query (10)'!J1985)</f>
        <v>Stone holder</v>
      </c>
      <c r="H1985" s="38" t="str">
        <f>TRIM(UPPER('query (10)'!J1985))</f>
        <v>STONE HOLDER</v>
      </c>
      <c r="I1985" s="38" t="str">
        <f>IF('query (10)'!F1985="","",'query (10)'!F1985)</f>
        <v>Time-based Maintenance</v>
      </c>
      <c r="J1985" s="38" t="str">
        <f>IF('query (10)'!F1985="","",IFERROR(INDEX(Cleaning_Rules!$B$14:$B$17,MATCH(TRIM('query (10)'!F1985),Cleaning_Rules!$A$14:$A$17,0)),"UNKNOWN"))</f>
        <v>TBM</v>
      </c>
      <c r="K1985" s="38" t="str">
        <f>IF('query (10)'!G1985="","",'query (10)'!G1985)</f>
        <v>เสร็จสิ้น</v>
      </c>
      <c r="L1985" s="38" t="str">
        <f>IF('query (10)'!G1985="","MISSING",IFERROR(INDEX(Cleaning_Rules!$B$5:$B$10,MATCH(TRIM('query (10)'!G1985),Cleaning_Rules!$A$5:$A$10,0)),"UNKNOWN"))</f>
        <v>COMPLETED</v>
      </c>
      <c r="M1985" s="38" t="str">
        <f>IF('query (10)'!I1985="","",'query (10)'!I1985)</f>
        <v>Mechanical</v>
      </c>
      <c r="N1985" s="38" t="str">
        <f>IF('query (10)'!O1985="","",'query (10)'!O1985)</f>
        <v>Part Change</v>
      </c>
      <c r="O1985" s="38" t="str">
        <f>IF('query (10)'!P1985="","",'query (10)'!P1985)</f>
        <v>Medium</v>
      </c>
      <c r="P1985" s="38" t="str">
        <f>IF('query (10)'!N1985="","",'query (10)'!N1985)</f>
        <v>Repair stone hoder unit
-change bush
model : 
SMZ16-20 = 1
-change o-ring 
model : 
P8 = 1
P20 = 1
-change seal 
model : 
MYA16 = 1
DKI-16-26-5 = 1
-change bearing 
model: LB12NYDD = 1</v>
      </c>
      <c r="Q1985" s="38" t="str">
        <f>TRIM('query (10)'!N1985)</f>
        <v>Repair stone hoder unit
-change bush
model : 
SMZ16-20 = 1
-change o-ring 
model : 
P8 = 1
P20 = 1
-change seal 
model : 
MYA16 = 1
DKI-16-26-5 = 1
-change bearing 
model: LB12NYDD = 1</v>
      </c>
      <c r="R1985" s="38" t="str">
        <f>TRIM(UPPER('query (10)'!R1985))</f>
        <v/>
      </c>
      <c r="S1985" s="38" t="str">
        <f>TRIM(UPPER('query (10)'!S1985))</f>
        <v/>
      </c>
      <c r="T1985" s="38" t="str">
        <f>IF('query (10)'!Q1985="","",TRIM(UPPER('query (10)'!Q1985)))</f>
        <v/>
      </c>
      <c r="U1985" s="38" t="str">
        <f>IF('query (10)'!T1985="","",'query (10)'!T1985)</f>
        <v/>
      </c>
      <c r="V1985" s="39" t="str">
        <f>IF('query (10)'!T1985="","",IFERROR(VALUE('query (10)'!T1985),""))</f>
        <v/>
      </c>
      <c r="W1985" s="40">
        <f>IF('query (10)'!U1985="","",'query (10)'!U1985)</f>
        <v>0</v>
      </c>
      <c r="X1985" s="39">
        <f>IF('query (10)'!V1985="","",'query (10)'!V1985)</f>
        <v>365</v>
      </c>
      <c r="Y1985" s="41">
        <f>IF('query (10)'!W1985="","",'query (10)'!W1985)</f>
        <v>46108</v>
      </c>
      <c r="Z1985" s="41">
        <f>IF('query (10)'!X1985="","",'query (10)'!X1985)</f>
        <v>46112</v>
      </c>
      <c r="AA1985" s="41">
        <f>IF('query (10)'!Y1985="","",'query (10)'!Y1985)</f>
        <v>46112</v>
      </c>
      <c r="AB1985" s="41">
        <f>IF('query (10)'!Z1985="","",'query (10)'!Z1985)</f>
        <v>46477</v>
      </c>
      <c r="AC1985" s="38" t="str">
        <f>IF(OR('query (10)'!AA1985="",COUNTIF(Cleaning_Rules!$A$21:$A$26,TRIM('query (10)'!AA1985))&gt;0),"",TRIM('query (10)'!AA1985))</f>
        <v/>
      </c>
      <c r="AD1985" s="38" t="str">
        <f>IF('query (10)'!AB1985="","",TRIM(IFERROR(_xlfn.TEXTBEFORE('query (10)'!AB1985,"("),'query (10)'!AB1985)))</f>
        <v>เริ่มซ่อมงาน PM แล้ว รับผิดชอบโดย CHETSADA PHIWBANG</v>
      </c>
      <c r="AE1985" s="38" t="str">
        <f>IFERROR(LOWER(TRIM(_xlfn.TEXTBEFORE(_xlfn.TEXTAFTER('query (10)'!AB1985,"("),")"))),"")</f>
        <v>chetsada@nsk.com</v>
      </c>
      <c r="AF1985" s="38" t="str">
        <f>IF('query (10)'!AD1985="","",TRIM('query (10)'!AD1985))</f>
        <v>เจษฎา ผิวบาง</v>
      </c>
      <c r="AG1985" s="38" t="str">
        <f>IF('query (10)'!AE1985="","",TRIM('query (10)'!AE1985))</f>
        <v>เจษฎา ผิวบาง</v>
      </c>
      <c r="AH1985" s="38" t="str">
        <f>IF('query (10)'!AF1985="","",IFERROR(VALUE('query (10)'!AF1985),""))</f>
        <v/>
      </c>
      <c r="AI1985" s="38" t="str">
        <f>IF('query (10)'!AG1985="","",TRIM('query (10)'!AG1985))</f>
        <v/>
      </c>
      <c r="AJ1985" s="38" t="str">
        <f>IF('query (10)'!AH1985="","",IFERROR(VALUE('query (10)'!AH1985),""))</f>
        <v/>
      </c>
      <c r="AK1985" s="38" t="str">
        <f>IF('query (10)'!AI1985="","",TRIM('query (10)'!AI1985))</f>
        <v/>
      </c>
      <c r="AL1985" s="42">
        <f t="shared" si="150"/>
        <v>2026</v>
      </c>
      <c r="AM1985" s="42" t="str">
        <f t="shared" si="151"/>
        <v>2026-03</v>
      </c>
      <c r="AN1985" s="42" t="str">
        <f t="shared" ca="1" si="152"/>
        <v/>
      </c>
      <c r="AO1985" s="42" t="str">
        <f t="shared" si="153"/>
        <v>GR-242 | OUTER RING RACEWAY SUPER FINISH GRINDING M/C | WP Grinding1 | STONE HOLDER | Time-based Maintenance | Mechanical | Part Change | Medium | Repair stone hoder unit
-change bush
model : 
SMZ16-20 = 1
-change o-ring 
model : 
P8 = 1
P20 = 1
-change seal 
model : 
MYA16 = 1
DKI-16-26-5 = 1
-change bearing 
model: LB12NYDD = 1 | เริ่มซ่อมงาน PM แล้ว รับผิดชอบโดย CHETSADA PHIWBANG | เจษฎา ผิวบาง</v>
      </c>
      <c r="AP1985" s="42" t="str">
        <f>_xlfn.TEXTJOIN("; ",TRUE,IF(COUNTA('query (10)'!A1985:AK1985)&lt;=6,"NEAR_EMPTY_ROW",""),IF($K1985="","MISSING_STATUS",""),IF(AND($K1985="เสร็จสิ้น",$Z1985=""),"DONE_NO_ACTUAL_DATE",""),IF(AND($I1985="Condition-based Maintenance",$AH1985=""),"CBM_NO_MEASUREMENT",""),IF(OR($X1985="",$X1985=0),"INVALID_PERIOD",""),IF(AND($AA1985&lt;&gt;"",$AB1985&lt;&gt;"",$AB1985&lt;$AA1985),"DATE_SEQUENCE_ERROR",""),IF(AND($AB1985&lt;&gt;"",$AB1985&gt;DATE(2030,12,31)),"DATE_OUTLIER",""),IF($C1985="","MISSING_QRCODE",""),IF($J1985="UNKNOWN","UNKNOWN_PM_TYPE",""),IF($L1985="UNKNOWN","UNKNOWN_STATUS",""))</f>
        <v/>
      </c>
      <c r="AQ1985" s="42" t="str">
        <f t="shared" si="154"/>
        <v>NO</v>
      </c>
    </row>
    <row r="1986" spans="1:43" x14ac:dyDescent="0.3">
      <c r="A1986" s="38">
        <f>IF('query (10)'!A1986="","",'query (10)'!A1986)</f>
        <v>2203</v>
      </c>
      <c r="B1986" s="38">
        <f>IF('query (10)'!B1986="","",'query (10)'!B1986)</f>
        <v>19478</v>
      </c>
      <c r="C1986" s="38" t="str">
        <f>TRIM(UPPER('query (10)'!M1986))</f>
        <v>GR-240</v>
      </c>
      <c r="D1986" s="38" t="str">
        <f>TRIM(UPPER(IFERROR(_xlfn.TEXTBEFORE('query (10)'!L1986,"("),'query (10)'!L1986)))</f>
        <v>SHAFT RACEWAY SUPER FINISH GRINDING M/C</v>
      </c>
      <c r="E1986" s="38" t="str">
        <f>IFERROR(TRIM(UPPER(_xlfn.TEXTBEFORE(_xlfn.TEXTAFTER('query (10)'!L1986,"("),")"))),"")</f>
        <v/>
      </c>
      <c r="F1986" s="38" t="str">
        <f>TRIM('query (10)'!K1986)</f>
        <v>WP Grinding1</v>
      </c>
      <c r="G1986" s="38" t="str">
        <f>IF('query (10)'!J1986="","",'query (10)'!J1986)</f>
        <v>Stone holder</v>
      </c>
      <c r="H1986" s="38" t="str">
        <f>TRIM(UPPER('query (10)'!J1986))</f>
        <v>STONE HOLDER</v>
      </c>
      <c r="I1986" s="38" t="str">
        <f>IF('query (10)'!F1986="","",'query (10)'!F1986)</f>
        <v>Time-based Maintenance</v>
      </c>
      <c r="J1986" s="38" t="str">
        <f>IF('query (10)'!F1986="","",IFERROR(INDEX(Cleaning_Rules!$B$14:$B$17,MATCH(TRIM('query (10)'!F1986),Cleaning_Rules!$A$14:$A$17,0)),"UNKNOWN"))</f>
        <v>TBM</v>
      </c>
      <c r="K1986" s="38" t="str">
        <f>IF('query (10)'!G1986="","",'query (10)'!G1986)</f>
        <v>เสร็จสิ้น</v>
      </c>
      <c r="L1986" s="38" t="str">
        <f>IF('query (10)'!G1986="","MISSING",IFERROR(INDEX(Cleaning_Rules!$B$5:$B$10,MATCH(TRIM('query (10)'!G1986),Cleaning_Rules!$A$5:$A$10,0)),"UNKNOWN"))</f>
        <v>COMPLETED</v>
      </c>
      <c r="M1986" s="38" t="str">
        <f>IF('query (10)'!I1986="","",'query (10)'!I1986)</f>
        <v>Mechanical</v>
      </c>
      <c r="N1986" s="38" t="str">
        <f>IF('query (10)'!O1986="","",'query (10)'!O1986)</f>
        <v>Part Change</v>
      </c>
      <c r="O1986" s="38" t="str">
        <f>IF('query (10)'!P1986="","",'query (10)'!P1986)</f>
        <v>Medium</v>
      </c>
      <c r="P1986" s="38" t="str">
        <f>IF('query (10)'!N1986="","",'query (10)'!N1986)</f>
        <v>Repair stone hoder unit
-change bush
model : 
SMZ16-20 = 1
-change o-ring 
model : 
P8 = 1
P20 = 1
-change seal 
model : 
MYA16 = 1
DKI-16-26-5 = 1
-change bearing 
model: LB12NYDD = 1</v>
      </c>
      <c r="Q1986" s="38" t="str">
        <f>TRIM('query (10)'!N1986)</f>
        <v>Repair stone hoder unit
-change bush
model : 
SMZ16-20 = 1
-change o-ring 
model : 
P8 = 1
P20 = 1
-change seal 
model : 
MYA16 = 1
DKI-16-26-5 = 1
-change bearing 
model: LB12NYDD = 1</v>
      </c>
      <c r="R1986" s="38" t="str">
        <f>TRIM(UPPER('query (10)'!R1986))</f>
        <v/>
      </c>
      <c r="S1986" s="38" t="str">
        <f>TRIM(UPPER('query (10)'!S1986))</f>
        <v/>
      </c>
      <c r="T1986" s="38" t="str">
        <f>IF('query (10)'!Q1986="","",TRIM(UPPER('query (10)'!Q1986)))</f>
        <v/>
      </c>
      <c r="U1986" s="38" t="str">
        <f>IF('query (10)'!T1986="","",'query (10)'!T1986)</f>
        <v/>
      </c>
      <c r="V1986" s="39" t="str">
        <f>IF('query (10)'!T1986="","",IFERROR(VALUE('query (10)'!T1986),""))</f>
        <v/>
      </c>
      <c r="W1986" s="40">
        <f>IF('query (10)'!U1986="","",'query (10)'!U1986)</f>
        <v>0</v>
      </c>
      <c r="X1986" s="39">
        <f>IF('query (10)'!V1986="","",'query (10)'!V1986)</f>
        <v>365</v>
      </c>
      <c r="Y1986" s="41">
        <f>IF('query (10)'!W1986="","",'query (10)'!W1986)</f>
        <v>46108</v>
      </c>
      <c r="Z1986" s="41">
        <f>IF('query (10)'!X1986="","",'query (10)'!X1986)</f>
        <v>46112</v>
      </c>
      <c r="AA1986" s="41">
        <f>IF('query (10)'!Y1986="","",'query (10)'!Y1986)</f>
        <v>46112</v>
      </c>
      <c r="AB1986" s="41">
        <f>IF('query (10)'!Z1986="","",'query (10)'!Z1986)</f>
        <v>46477</v>
      </c>
      <c r="AC1986" s="38" t="str">
        <f>IF(OR('query (10)'!AA1986="",COUNTIF(Cleaning_Rules!$A$21:$A$26,TRIM('query (10)'!AA1986))&gt;0),"",TRIM('query (10)'!AA1986))</f>
        <v/>
      </c>
      <c r="AD1986" s="38" t="str">
        <f>IF('query (10)'!AB1986="","",TRIM(IFERROR(_xlfn.TEXTBEFORE('query (10)'!AB1986,"("),'query (10)'!AB1986)))</f>
        <v>เริ่มซ่อมงาน PM แล้ว รับผิดชอบโดย CHETSADA PHIWBANG</v>
      </c>
      <c r="AE1986" s="38" t="str">
        <f>IFERROR(LOWER(TRIM(_xlfn.TEXTBEFORE(_xlfn.TEXTAFTER('query (10)'!AB1986,"("),")"))),"")</f>
        <v>chetsada@nsk.com</v>
      </c>
      <c r="AF1986" s="38" t="str">
        <f>IF('query (10)'!AD1986="","",TRIM('query (10)'!AD1986))</f>
        <v>เจษฎา ผิวบาง</v>
      </c>
      <c r="AG1986" s="38" t="str">
        <f>IF('query (10)'!AE1986="","",TRIM('query (10)'!AE1986))</f>
        <v>เจษฎา ผิวบาง</v>
      </c>
      <c r="AH1986" s="38" t="str">
        <f>IF('query (10)'!AF1986="","",IFERROR(VALUE('query (10)'!AF1986),""))</f>
        <v/>
      </c>
      <c r="AI1986" s="38" t="str">
        <f>IF('query (10)'!AG1986="","",TRIM('query (10)'!AG1986))</f>
        <v/>
      </c>
      <c r="AJ1986" s="38" t="str">
        <f>IF('query (10)'!AH1986="","",IFERROR(VALUE('query (10)'!AH1986),""))</f>
        <v/>
      </c>
      <c r="AK1986" s="38" t="str">
        <f>IF('query (10)'!AI1986="","",TRIM('query (10)'!AI1986))</f>
        <v/>
      </c>
      <c r="AL1986" s="42">
        <f t="shared" si="150"/>
        <v>2026</v>
      </c>
      <c r="AM1986" s="42" t="str">
        <f t="shared" si="151"/>
        <v>2026-03</v>
      </c>
      <c r="AN1986" s="42" t="str">
        <f t="shared" ca="1" si="152"/>
        <v/>
      </c>
      <c r="AO1986" s="42" t="str">
        <f t="shared" si="153"/>
        <v>GR-240 | SHAFT RACEWAY SUPER FINISH GRINDING M/C | WP Grinding1 | STONE HOLDER | Time-based Maintenance | Mechanical | Part Change | Medium | Repair stone hoder unit
-change bush
model : 
SMZ16-20 = 1
-change o-ring 
model : 
P8 = 1
P20 = 1
-change seal 
model : 
MYA16 = 1
DKI-16-26-5 = 1
-change bearing 
model: LB12NYDD = 1 | เริ่มซ่อมงาน PM แล้ว รับผิดชอบโดย CHETSADA PHIWBANG | เจษฎา ผิวบาง</v>
      </c>
      <c r="AP1986" s="42" t="str">
        <f>_xlfn.TEXTJOIN("; ",TRUE,IF(COUNTA('query (10)'!A1986:AK1986)&lt;=6,"NEAR_EMPTY_ROW",""),IF($K1986="","MISSING_STATUS",""),IF(AND($K1986="เสร็จสิ้น",$Z1986=""),"DONE_NO_ACTUAL_DATE",""),IF(AND($I1986="Condition-based Maintenance",$AH1986=""),"CBM_NO_MEASUREMENT",""),IF(OR($X1986="",$X1986=0),"INVALID_PERIOD",""),IF(AND($AA1986&lt;&gt;"",$AB1986&lt;&gt;"",$AB1986&lt;$AA1986),"DATE_SEQUENCE_ERROR",""),IF(AND($AB1986&lt;&gt;"",$AB1986&gt;DATE(2030,12,31)),"DATE_OUTLIER",""),IF($C1986="","MISSING_QRCODE",""),IF($J1986="UNKNOWN","UNKNOWN_PM_TYPE",""),IF($L1986="UNKNOWN","UNKNOWN_STATUS",""))</f>
        <v/>
      </c>
      <c r="AQ1986" s="42" t="str">
        <f t="shared" si="154"/>
        <v>NO</v>
      </c>
    </row>
    <row r="1987" spans="1:43" x14ac:dyDescent="0.3">
      <c r="A1987" s="38">
        <f>IF('query (10)'!A1987="","",'query (10)'!A1987)</f>
        <v>2204</v>
      </c>
      <c r="B1987" s="38">
        <f>IF('query (10)'!B1987="","",'query (10)'!B1987)</f>
        <v>19577</v>
      </c>
      <c r="C1987" s="38" t="str">
        <f>TRIM(UPPER('query (10)'!M1987))</f>
        <v>GR-416</v>
      </c>
      <c r="D1987" s="38" t="str">
        <f>TRIM(UPPER(IFERROR(_xlfn.TEXTBEFORE('query (10)'!L1987,"("),'query (10)'!L1987)))</f>
        <v>OUTER RING RACEWAY SUPER FINISH GRINDING MACHINE.</v>
      </c>
      <c r="E1987" s="38" t="str">
        <f>IFERROR(TRIM(UPPER(_xlfn.TEXTBEFORE(_xlfn.TEXTAFTER('query (10)'!L1987,"("),")"))),"")</f>
        <v/>
      </c>
      <c r="F1987" s="38" t="str">
        <f>TRIM('query (10)'!K1987)</f>
        <v>WP Grinding2</v>
      </c>
      <c r="G1987" s="38" t="str">
        <f>IF('query (10)'!J1987="","",'query (10)'!J1987)</f>
        <v>Stone holder</v>
      </c>
      <c r="H1987" s="38" t="str">
        <f>TRIM(UPPER('query (10)'!J1987))</f>
        <v>STONE HOLDER</v>
      </c>
      <c r="I1987" s="38" t="str">
        <f>IF('query (10)'!F1987="","",'query (10)'!F1987)</f>
        <v>Time-based Maintenance</v>
      </c>
      <c r="J1987" s="38" t="str">
        <f>IF('query (10)'!F1987="","",IFERROR(INDEX(Cleaning_Rules!$B$14:$B$17,MATCH(TRIM('query (10)'!F1987),Cleaning_Rules!$A$14:$A$17,0)),"UNKNOWN"))</f>
        <v>TBM</v>
      </c>
      <c r="K1987" s="38" t="str">
        <f>IF('query (10)'!G1987="","",'query (10)'!G1987)</f>
        <v>เสร็จสิ้น</v>
      </c>
      <c r="L1987" s="38" t="str">
        <f>IF('query (10)'!G1987="","MISSING",IFERROR(INDEX(Cleaning_Rules!$B$5:$B$10,MATCH(TRIM('query (10)'!G1987),Cleaning_Rules!$A$5:$A$10,0)),"UNKNOWN"))</f>
        <v>COMPLETED</v>
      </c>
      <c r="M1987" s="38" t="str">
        <f>IF('query (10)'!I1987="","",'query (10)'!I1987)</f>
        <v>Mechanical</v>
      </c>
      <c r="N1987" s="38" t="str">
        <f>IF('query (10)'!O1987="","",'query (10)'!O1987)</f>
        <v>Part Change</v>
      </c>
      <c r="O1987" s="38" t="str">
        <f>IF('query (10)'!P1987="","",'query (10)'!P1987)</f>
        <v>Medium</v>
      </c>
      <c r="P1987" s="38" t="str">
        <f>IF('query (10)'!N1987="","",'query (10)'!N1987)</f>
        <v>Repair stone hoder unit
-change bush
model : 
SMZ16-20 = 1
-change o-ring 
model : 
P8 = 1
P20 = 1
-change seal 
model : 
MYA16 = 1
DKI-16-26-5 = 1
-change bearing 
model: LB12NYDD = 1</v>
      </c>
      <c r="Q1987" s="38" t="str">
        <f>TRIM('query (10)'!N1987)</f>
        <v>Repair stone hoder unit
-change bush
model : 
SMZ16-20 = 1
-change o-ring 
model : 
P8 = 1
P20 = 1
-change seal 
model : 
MYA16 = 1
DKI-16-26-5 = 1
-change bearing 
model: LB12NYDD = 1</v>
      </c>
      <c r="R1987" s="38" t="str">
        <f>TRIM(UPPER('query (10)'!R1987))</f>
        <v/>
      </c>
      <c r="S1987" s="38" t="str">
        <f>TRIM(UPPER('query (10)'!S1987))</f>
        <v/>
      </c>
      <c r="T1987" s="38" t="str">
        <f>IF('query (10)'!Q1987="","",TRIM(UPPER('query (10)'!Q1987)))</f>
        <v/>
      </c>
      <c r="U1987" s="38" t="str">
        <f>IF('query (10)'!T1987="","",'query (10)'!T1987)</f>
        <v/>
      </c>
      <c r="V1987" s="39" t="str">
        <f>IF('query (10)'!T1987="","",IFERROR(VALUE('query (10)'!T1987),""))</f>
        <v/>
      </c>
      <c r="W1987" s="40">
        <f>IF('query (10)'!U1987="","",'query (10)'!U1987)</f>
        <v>0</v>
      </c>
      <c r="X1987" s="39">
        <f>IF('query (10)'!V1987="","",'query (10)'!V1987)</f>
        <v>365</v>
      </c>
      <c r="Y1987" s="41">
        <f>IF('query (10)'!W1987="","",'query (10)'!W1987)</f>
        <v>46111</v>
      </c>
      <c r="Z1987" s="41">
        <f>IF('query (10)'!X1987="","",'query (10)'!X1987)</f>
        <v>46111</v>
      </c>
      <c r="AA1987" s="41">
        <f>IF('query (10)'!Y1987="","",'query (10)'!Y1987)</f>
        <v>46111</v>
      </c>
      <c r="AB1987" s="41">
        <f>IF('query (10)'!Z1987="","",'query (10)'!Z1987)</f>
        <v>46476</v>
      </c>
      <c r="AC1987" s="38" t="str">
        <f>IF(OR('query (10)'!AA1987="",COUNTIF(Cleaning_Rules!$A$21:$A$26,TRIM('query (10)'!AA1987))&gt;0),"",TRIM('query (10)'!AA1987))</f>
        <v/>
      </c>
      <c r="AD1987" s="38" t="str">
        <f>IF('query (10)'!AB1987="","",TRIM(IFERROR(_xlfn.TEXTBEFORE('query (10)'!AB1987,"("),'query (10)'!AB1987)))</f>
        <v>เริ่มซ่อมงาน PM แล้ว รับผิดชอบโดย KUNANON PARAWANWONG</v>
      </c>
      <c r="AE1987" s="38" t="str">
        <f>IFERROR(LOWER(TRIM(_xlfn.TEXTBEFORE(_xlfn.TEXTAFTER('query (10)'!AB1987,"("),")"))),"")</f>
        <v>parawanwong-k-3161@nsk.com</v>
      </c>
      <c r="AF1987" s="38" t="str">
        <f>IF('query (10)'!AD1987="","",TRIM('query (10)'!AD1987))</f>
        <v>เจษฎา ผิวบาง</v>
      </c>
      <c r="AG1987" s="38" t="str">
        <f>IF('query (10)'!AE1987="","",TRIM('query (10)'!AE1987))</f>
        <v>คุณานนต์ ปารวัณวงศ์</v>
      </c>
      <c r="AH1987" s="38" t="str">
        <f>IF('query (10)'!AF1987="","",IFERROR(VALUE('query (10)'!AF1987),""))</f>
        <v/>
      </c>
      <c r="AI1987" s="38" t="str">
        <f>IF('query (10)'!AG1987="","",TRIM('query (10)'!AG1987))</f>
        <v/>
      </c>
      <c r="AJ1987" s="38" t="str">
        <f>IF('query (10)'!AH1987="","",IFERROR(VALUE('query (10)'!AH1987),""))</f>
        <v/>
      </c>
      <c r="AK1987" s="38" t="str">
        <f>IF('query (10)'!AI1987="","",TRIM('query (10)'!AI1987))</f>
        <v/>
      </c>
      <c r="AL1987" s="42">
        <f t="shared" ref="AL1987:AL2050" si="155">IF($Y1987="","",YEAR($Y1987))</f>
        <v>2026</v>
      </c>
      <c r="AM1987" s="42" t="str">
        <f t="shared" ref="AM1987:AM2050" si="156">IF($Y1987="","",TEXT($Y1987,"yyyy-mm"))</f>
        <v>2026-03</v>
      </c>
      <c r="AN1987" s="42" t="str">
        <f t="shared" ref="AN1987:AN2050" ca="1" si="157">IF(OR($AB1987="",$L1987="COMPLETED"),"",IF($AB1987&lt;TODAY(),"OVERDUE","ON_SCHEDULE"))</f>
        <v/>
      </c>
      <c r="AO1987" s="42" t="str">
        <f t="shared" ref="AO1987:AO2050" si="158">_xlfn.TEXTJOIN(" | ",TRUE,$C1987,$D1987,$E1987,$F1987,$H1987,$I1987,$M1987,$N1987,$O1987,$Q1987,$R1987,$S1987,$T1987,$AC1987,$AD1987,$AG1987)</f>
        <v>GR-416 | OUTER RING RACEWAY SUPER FINISH GRINDING MACHINE. | WP Grinding2 | STONE HOLDER | Time-based Maintenance | Mechanical | Part Change | Medium | Repair stone hoder unit
-change bush
model : 
SMZ16-20 = 1
-change o-ring 
model : 
P8 = 1
P20 = 1
-change seal 
model : 
MYA16 = 1
DKI-16-26-5 = 1
-change bearing 
model: LB12NYDD = 1 | เริ่มซ่อมงาน PM แล้ว รับผิดชอบโดย KUNANON PARAWANWONG | คุณานนต์ ปารวัณวงศ์</v>
      </c>
      <c r="AP1987" s="42" t="str">
        <f>_xlfn.TEXTJOIN("; ",TRUE,IF(COUNTA('query (10)'!A1987:AK1987)&lt;=6,"NEAR_EMPTY_ROW",""),IF($K1987="","MISSING_STATUS",""),IF(AND($K1987="เสร็จสิ้น",$Z1987=""),"DONE_NO_ACTUAL_DATE",""),IF(AND($I1987="Condition-based Maintenance",$AH1987=""),"CBM_NO_MEASUREMENT",""),IF(OR($X1987="",$X1987=0),"INVALID_PERIOD",""),IF(AND($AA1987&lt;&gt;"",$AB1987&lt;&gt;"",$AB1987&lt;$AA1987),"DATE_SEQUENCE_ERROR",""),IF(AND($AB1987&lt;&gt;"",$AB1987&gt;DATE(2030,12,31)),"DATE_OUTLIER",""),IF($C1987="","MISSING_QRCODE",""),IF($J1987="UNKNOWN","UNKNOWN_PM_TYPE",""),IF($L1987="UNKNOWN","UNKNOWN_STATUS",""))</f>
        <v/>
      </c>
      <c r="AQ1987" s="42" t="str">
        <f t="shared" ref="AQ1987:AQ2050" si="159">IF($W1987="","",IF($W1987&gt;0,"YES","NO"))</f>
        <v>NO</v>
      </c>
    </row>
    <row r="1988" spans="1:43" x14ac:dyDescent="0.3">
      <c r="A1988" s="38">
        <f>IF('query (10)'!A1988="","",'query (10)'!A1988)</f>
        <v>2205</v>
      </c>
      <c r="B1988" s="38">
        <f>IF('query (10)'!B1988="","",'query (10)'!B1988)</f>
        <v>19578</v>
      </c>
      <c r="C1988" s="38" t="str">
        <f>TRIM(UPPER('query (10)'!M1988))</f>
        <v>GR-417</v>
      </c>
      <c r="D1988" s="38" t="str">
        <f>TRIM(UPPER(IFERROR(_xlfn.TEXTBEFORE('query (10)'!L1988,"("),'query (10)'!L1988)))</f>
        <v>SHAFT RACEWAY SUPER FINISH GRINDING MACHINE.</v>
      </c>
      <c r="E1988" s="38" t="str">
        <f>IFERROR(TRIM(UPPER(_xlfn.TEXTBEFORE(_xlfn.TEXTAFTER('query (10)'!L1988,"("),")"))),"")</f>
        <v/>
      </c>
      <c r="F1988" s="38" t="str">
        <f>TRIM('query (10)'!K1988)</f>
        <v>WP Grinding2</v>
      </c>
      <c r="G1988" s="38" t="str">
        <f>IF('query (10)'!J1988="","",'query (10)'!J1988)</f>
        <v>Stone holder</v>
      </c>
      <c r="H1988" s="38" t="str">
        <f>TRIM(UPPER('query (10)'!J1988))</f>
        <v>STONE HOLDER</v>
      </c>
      <c r="I1988" s="38" t="str">
        <f>IF('query (10)'!F1988="","",'query (10)'!F1988)</f>
        <v>Time-based Maintenance</v>
      </c>
      <c r="J1988" s="38" t="str">
        <f>IF('query (10)'!F1988="","",IFERROR(INDEX(Cleaning_Rules!$B$14:$B$17,MATCH(TRIM('query (10)'!F1988),Cleaning_Rules!$A$14:$A$17,0)),"UNKNOWN"))</f>
        <v>TBM</v>
      </c>
      <c r="K1988" s="38" t="str">
        <f>IF('query (10)'!G1988="","",'query (10)'!G1988)</f>
        <v>เสร็จสิ้น</v>
      </c>
      <c r="L1988" s="38" t="str">
        <f>IF('query (10)'!G1988="","MISSING",IFERROR(INDEX(Cleaning_Rules!$B$5:$B$10,MATCH(TRIM('query (10)'!G1988),Cleaning_Rules!$A$5:$A$10,0)),"UNKNOWN"))</f>
        <v>COMPLETED</v>
      </c>
      <c r="M1988" s="38" t="str">
        <f>IF('query (10)'!I1988="","",'query (10)'!I1988)</f>
        <v>Mechanical</v>
      </c>
      <c r="N1988" s="38" t="str">
        <f>IF('query (10)'!O1988="","",'query (10)'!O1988)</f>
        <v>Part Change</v>
      </c>
      <c r="O1988" s="38" t="str">
        <f>IF('query (10)'!P1988="","",'query (10)'!P1988)</f>
        <v>Medium</v>
      </c>
      <c r="P1988" s="38" t="str">
        <f>IF('query (10)'!N1988="","",'query (10)'!N1988)</f>
        <v>Repair stone hoder unit
-change bush
model : 
SMZ16-20 = 1
-change o-ring 
model : 
P8 = 1
P20 = 1
-change seal 
model : 
MYA16 = 1
DKI-16-26-5 = 1
-change bearing 
model: LB12NYDD = 1</v>
      </c>
      <c r="Q1988" s="38" t="str">
        <f>TRIM('query (10)'!N1988)</f>
        <v>Repair stone hoder unit
-change bush
model : 
SMZ16-20 = 1
-change o-ring 
model : 
P8 = 1
P20 = 1
-change seal 
model : 
MYA16 = 1
DKI-16-26-5 = 1
-change bearing 
model: LB12NYDD = 1</v>
      </c>
      <c r="R1988" s="38" t="str">
        <f>TRIM(UPPER('query (10)'!R1988))</f>
        <v/>
      </c>
      <c r="S1988" s="38" t="str">
        <f>TRIM(UPPER('query (10)'!S1988))</f>
        <v/>
      </c>
      <c r="T1988" s="38" t="str">
        <f>IF('query (10)'!Q1988="","",TRIM(UPPER('query (10)'!Q1988)))</f>
        <v/>
      </c>
      <c r="U1988" s="38" t="str">
        <f>IF('query (10)'!T1988="","",'query (10)'!T1988)</f>
        <v/>
      </c>
      <c r="V1988" s="39" t="str">
        <f>IF('query (10)'!T1988="","",IFERROR(VALUE('query (10)'!T1988),""))</f>
        <v/>
      </c>
      <c r="W1988" s="40">
        <f>IF('query (10)'!U1988="","",'query (10)'!U1988)</f>
        <v>0</v>
      </c>
      <c r="X1988" s="39">
        <f>IF('query (10)'!V1988="","",'query (10)'!V1988)</f>
        <v>365</v>
      </c>
      <c r="Y1988" s="41">
        <f>IF('query (10)'!W1988="","",'query (10)'!W1988)</f>
        <v>46111</v>
      </c>
      <c r="Z1988" s="41">
        <f>IF('query (10)'!X1988="","",'query (10)'!X1988)</f>
        <v>46111</v>
      </c>
      <c r="AA1988" s="41">
        <f>IF('query (10)'!Y1988="","",'query (10)'!Y1988)</f>
        <v>46111</v>
      </c>
      <c r="AB1988" s="41">
        <f>IF('query (10)'!Z1988="","",'query (10)'!Z1988)</f>
        <v>46476</v>
      </c>
      <c r="AC1988" s="38" t="str">
        <f>IF(OR('query (10)'!AA1988="",COUNTIF(Cleaning_Rules!$A$21:$A$26,TRIM('query (10)'!AA1988))&gt;0),"",TRIM('query (10)'!AA1988))</f>
        <v/>
      </c>
      <c r="AD1988" s="38" t="str">
        <f>IF('query (10)'!AB1988="","",TRIM(IFERROR(_xlfn.TEXTBEFORE('query (10)'!AB1988,"("),'query (10)'!AB1988)))</f>
        <v>เริ่มซ่อมงาน PM แล้ว รับผิดชอบโดย PAHLA SEEDANG</v>
      </c>
      <c r="AE1988" s="38" t="str">
        <f>IFERROR(LOWER(TRIM(_xlfn.TEXTBEFORE(_xlfn.TEXTAFTER('query (10)'!AB1988,"("),")"))),"")</f>
        <v>pahla@nsk.com</v>
      </c>
      <c r="AF1988" s="38" t="str">
        <f>IF('query (10)'!AD1988="","",TRIM('query (10)'!AD1988))</f>
        <v>เจษฎา ผิวบาง</v>
      </c>
      <c r="AG1988" s="38" t="str">
        <f>IF('query (10)'!AE1988="","",TRIM('query (10)'!AE1988))</f>
        <v>ผะหลา สีแดง</v>
      </c>
      <c r="AH1988" s="38" t="str">
        <f>IF('query (10)'!AF1988="","",IFERROR(VALUE('query (10)'!AF1988),""))</f>
        <v/>
      </c>
      <c r="AI1988" s="38" t="str">
        <f>IF('query (10)'!AG1988="","",TRIM('query (10)'!AG1988))</f>
        <v/>
      </c>
      <c r="AJ1988" s="38" t="str">
        <f>IF('query (10)'!AH1988="","",IFERROR(VALUE('query (10)'!AH1988),""))</f>
        <v/>
      </c>
      <c r="AK1988" s="38" t="str">
        <f>IF('query (10)'!AI1988="","",TRIM('query (10)'!AI1988))</f>
        <v/>
      </c>
      <c r="AL1988" s="42">
        <f t="shared" si="155"/>
        <v>2026</v>
      </c>
      <c r="AM1988" s="42" t="str">
        <f t="shared" si="156"/>
        <v>2026-03</v>
      </c>
      <c r="AN1988" s="42" t="str">
        <f t="shared" ca="1" si="157"/>
        <v/>
      </c>
      <c r="AO1988" s="42" t="str">
        <f t="shared" si="158"/>
        <v>GR-417 | SHAFT RACEWAY SUPER FINISH GRINDING MACHINE. | WP Grinding2 | STONE HOLDER | Time-based Maintenance | Mechanical | Part Change | Medium | Repair stone hoder unit
-change bush
model : 
SMZ16-20 = 1
-change o-ring 
model : 
P8 = 1
P20 = 1
-change seal 
model : 
MYA16 = 1
DKI-16-26-5 = 1
-change bearing 
model: LB12NYDD = 1 | เริ่มซ่อมงาน PM แล้ว รับผิดชอบโดย PAHLA SEEDANG | ผะหลา สีแดง</v>
      </c>
      <c r="AP1988" s="42" t="str">
        <f>_xlfn.TEXTJOIN("; ",TRUE,IF(COUNTA('query (10)'!A1988:AK1988)&lt;=6,"NEAR_EMPTY_ROW",""),IF($K1988="","MISSING_STATUS",""),IF(AND($K1988="เสร็จสิ้น",$Z1988=""),"DONE_NO_ACTUAL_DATE",""),IF(AND($I1988="Condition-based Maintenance",$AH1988=""),"CBM_NO_MEASUREMENT",""),IF(OR($X1988="",$X1988=0),"INVALID_PERIOD",""),IF(AND($AA1988&lt;&gt;"",$AB1988&lt;&gt;"",$AB1988&lt;$AA1988),"DATE_SEQUENCE_ERROR",""),IF(AND($AB1988&lt;&gt;"",$AB1988&gt;DATE(2030,12,31)),"DATE_OUTLIER",""),IF($C1988="","MISSING_QRCODE",""),IF($J1988="UNKNOWN","UNKNOWN_PM_TYPE",""),IF($L1988="UNKNOWN","UNKNOWN_STATUS",""))</f>
        <v/>
      </c>
      <c r="AQ1988" s="42" t="str">
        <f t="shared" si="159"/>
        <v>NO</v>
      </c>
    </row>
    <row r="1989" spans="1:43" x14ac:dyDescent="0.3">
      <c r="A1989" s="38">
        <f>IF('query (10)'!A1989="","",'query (10)'!A1989)</f>
        <v>2206</v>
      </c>
      <c r="B1989" s="38" t="str">
        <f>IF('query (10)'!B1989="","",'query (10)'!B1989)</f>
        <v/>
      </c>
      <c r="C1989" s="38" t="str">
        <f>TRIM(UPPER('query (10)'!M1989))</f>
        <v>GR-917</v>
      </c>
      <c r="D1989" s="38" t="str">
        <f>TRIM(UPPER(IFERROR(_xlfn.TEXTBEFORE('query (10)'!L1989,"("),'query (10)'!L1989)))</f>
        <v>OUTER RING RACEWAY SUPER FINISHING M/C</v>
      </c>
      <c r="E1989" s="38" t="str">
        <f>IFERROR(TRIM(UPPER(_xlfn.TEXTBEFORE(_xlfn.TEXTAFTER('query (10)'!L1989,"("),")"))),"")</f>
        <v/>
      </c>
      <c r="F1989" s="38" t="str">
        <f>TRIM('query (10)'!K1989)</f>
        <v>WP Grinding3</v>
      </c>
      <c r="G1989" s="38" t="str">
        <f>IF('query (10)'!J1989="","",'query (10)'!J1989)</f>
        <v>Stone holder</v>
      </c>
      <c r="H1989" s="38" t="str">
        <f>TRIM(UPPER('query (10)'!J1989))</f>
        <v>STONE HOLDER</v>
      </c>
      <c r="I1989" s="38" t="str">
        <f>IF('query (10)'!F1989="","",'query (10)'!F1989)</f>
        <v>Time-based Maintenance</v>
      </c>
      <c r="J1989" s="38" t="str">
        <f>IF('query (10)'!F1989="","",IFERROR(INDEX(Cleaning_Rules!$B$14:$B$17,MATCH(TRIM('query (10)'!F1989),Cleaning_Rules!$A$14:$A$17,0)),"UNKNOWN"))</f>
        <v>TBM</v>
      </c>
      <c r="K1989" s="38" t="str">
        <f>IF('query (10)'!G1989="","",'query (10)'!G1989)</f>
        <v>แผนใหม่</v>
      </c>
      <c r="L1989" s="38" t="str">
        <f>IF('query (10)'!G1989="","MISSING",IFERROR(INDEX(Cleaning_Rules!$B$5:$B$10,MATCH(TRIM('query (10)'!G1989),Cleaning_Rules!$A$5:$A$10,0)),"UNKNOWN"))</f>
        <v>NEW_PLAN</v>
      </c>
      <c r="M1989" s="38" t="str">
        <f>IF('query (10)'!I1989="","",'query (10)'!I1989)</f>
        <v>Mechanical</v>
      </c>
      <c r="N1989" s="38" t="str">
        <f>IF('query (10)'!O1989="","",'query (10)'!O1989)</f>
        <v>Part Change</v>
      </c>
      <c r="O1989" s="38" t="str">
        <f>IF('query (10)'!P1989="","",'query (10)'!P1989)</f>
        <v>Medium</v>
      </c>
      <c r="P1989" s="38" t="str">
        <f>IF('query (10)'!N1989="","",'query (10)'!N1989)</f>
        <v xml:space="preserve">Repair stone hoder unit
-change o-ring 
model : 
P8 = 1
S18 = 1
S28 = 1
-change seal 
model : 
MYA22 = 1
MYA24 = 2
SER22 = 1
-change bush bearing
model: LB10NYDD = 1
</v>
      </c>
      <c r="Q1989" s="38" t="str">
        <f>TRIM('query (10)'!N1989)</f>
        <v xml:space="preserve">Repair stone hoder unit
-change o-ring 
model : 
P8 = 1
S18 = 1
S28 = 1
-change seal 
model : 
MYA22 = 1
MYA24 = 2
SER22 = 1
-change bush bearing
model: LB10NYDD = 1
</v>
      </c>
      <c r="R1989" s="38" t="str">
        <f>TRIM(UPPER('query (10)'!R1989))</f>
        <v/>
      </c>
      <c r="S1989" s="38" t="str">
        <f>TRIM(UPPER('query (10)'!S1989))</f>
        <v/>
      </c>
      <c r="T1989" s="38" t="str">
        <f>IF('query (10)'!Q1989="","",TRIM(UPPER('query (10)'!Q1989)))</f>
        <v/>
      </c>
      <c r="U1989" s="38" t="str">
        <f>IF('query (10)'!T1989="","",'query (10)'!T1989)</f>
        <v/>
      </c>
      <c r="V1989" s="39" t="str">
        <f>IF('query (10)'!T1989="","",IFERROR(VALUE('query (10)'!T1989),""))</f>
        <v/>
      </c>
      <c r="W1989" s="40">
        <f>IF('query (10)'!U1989="","",'query (10)'!U1989)</f>
        <v>0</v>
      </c>
      <c r="X1989" s="39">
        <f>IF('query (10)'!V1989="","",'query (10)'!V1989)</f>
        <v>365</v>
      </c>
      <c r="Y1989" s="41">
        <f>IF('query (10)'!W1989="","",'query (10)'!W1989)</f>
        <v>46112</v>
      </c>
      <c r="Z1989" s="41" t="str">
        <f>IF('query (10)'!X1989="","",'query (10)'!X1989)</f>
        <v/>
      </c>
      <c r="AA1989" s="41">
        <f>IF('query (10)'!Y1989="","",'query (10)'!Y1989)</f>
        <v>46112</v>
      </c>
      <c r="AB1989" s="41">
        <f>IF('query (10)'!Z1989="","",'query (10)'!Z1989)</f>
        <v>46477</v>
      </c>
      <c r="AC1989" s="38" t="str">
        <f>IF(OR('query (10)'!AA1989="",COUNTIF(Cleaning_Rules!$A$21:$A$26,TRIM('query (10)'!AA1989))&gt;0),"",TRIM('query (10)'!AA1989))</f>
        <v/>
      </c>
      <c r="AD1989" s="38" t="str">
        <f>IF('query (10)'!AB1989="","",TRIM(IFERROR(_xlfn.TEXTBEFORE('query (10)'!AB1989,"("),'query (10)'!AB1989)))</f>
        <v/>
      </c>
      <c r="AE1989" s="38" t="str">
        <f>IFERROR(LOWER(TRIM(_xlfn.TEXTBEFORE(_xlfn.TEXTAFTER('query (10)'!AB1989,"("),")"))),"")</f>
        <v/>
      </c>
      <c r="AF1989" s="38" t="str">
        <f>IF('query (10)'!AD1989="","",TRIM('query (10)'!AD1989))</f>
        <v>เจษฎา ผิวบาง</v>
      </c>
      <c r="AG1989" s="38" t="str">
        <f>IF('query (10)'!AE1989="","",TRIM('query (10)'!AE1989))</f>
        <v>เจษฎา ผิวบาง</v>
      </c>
      <c r="AH1989" s="38" t="str">
        <f>IF('query (10)'!AF1989="","",IFERROR(VALUE('query (10)'!AF1989),""))</f>
        <v/>
      </c>
      <c r="AI1989" s="38" t="str">
        <f>IF('query (10)'!AG1989="","",TRIM('query (10)'!AG1989))</f>
        <v/>
      </c>
      <c r="AJ1989" s="38" t="str">
        <f>IF('query (10)'!AH1989="","",IFERROR(VALUE('query (10)'!AH1989),""))</f>
        <v/>
      </c>
      <c r="AK1989" s="38" t="str">
        <f>IF('query (10)'!AI1989="","",TRIM('query (10)'!AI1989))</f>
        <v/>
      </c>
      <c r="AL1989" s="42">
        <f t="shared" si="155"/>
        <v>2026</v>
      </c>
      <c r="AM1989" s="42" t="str">
        <f t="shared" si="156"/>
        <v>2026-03</v>
      </c>
      <c r="AN1989" s="42" t="str">
        <f t="shared" ca="1" si="157"/>
        <v>ON_SCHEDULE</v>
      </c>
      <c r="AO1989" s="42" t="str">
        <f t="shared" si="158"/>
        <v>GR-917 | OUTER RING RACEWAY SUPER FINISHING M/C | WP Grinding3 | STONE HOLDER | Time-based Maintenance | Mechanical | Part Change | Medium | Repair stone hoder unit
-change o-ring 
model : 
P8 = 1
S18 = 1
S28 = 1
-change seal 
model : 
MYA22 = 1
MYA24 = 2
SER22 = 1
-change bush bearing
model: LB10NYDD = 1
 | เจษฎา ผิวบาง</v>
      </c>
      <c r="AP1989" s="42" t="str">
        <f>_xlfn.TEXTJOIN("; ",TRUE,IF(COUNTA('query (10)'!A1989:AK1989)&lt;=6,"NEAR_EMPTY_ROW",""),IF($K1989="","MISSING_STATUS",""),IF(AND($K1989="เสร็จสิ้น",$Z1989=""),"DONE_NO_ACTUAL_DATE",""),IF(AND($I1989="Condition-based Maintenance",$AH1989=""),"CBM_NO_MEASUREMENT",""),IF(OR($X1989="",$X1989=0),"INVALID_PERIOD",""),IF(AND($AA1989&lt;&gt;"",$AB1989&lt;&gt;"",$AB1989&lt;$AA1989),"DATE_SEQUENCE_ERROR",""),IF(AND($AB1989&lt;&gt;"",$AB1989&gt;DATE(2030,12,31)),"DATE_OUTLIER",""),IF($C1989="","MISSING_QRCODE",""),IF($J1989="UNKNOWN","UNKNOWN_PM_TYPE",""),IF($L1989="UNKNOWN","UNKNOWN_STATUS",""))</f>
        <v/>
      </c>
      <c r="AQ1989" s="42" t="str">
        <f t="shared" si="159"/>
        <v>NO</v>
      </c>
    </row>
    <row r="1990" spans="1:43" x14ac:dyDescent="0.3">
      <c r="A1990" s="38">
        <f>IF('query (10)'!A1990="","",'query (10)'!A1990)</f>
        <v>2207</v>
      </c>
      <c r="B1990" s="38" t="str">
        <f>IF('query (10)'!B1990="","",'query (10)'!B1990)</f>
        <v/>
      </c>
      <c r="C1990" s="38" t="str">
        <f>TRIM(UPPER('query (10)'!M1990))</f>
        <v>GR-920</v>
      </c>
      <c r="D1990" s="38" t="str">
        <f>TRIM(UPPER(IFERROR(_xlfn.TEXTBEFORE('query (10)'!L1990,"("),'query (10)'!L1990)))</f>
        <v>SHAFT RACEWAY SUPER FINISHING M/C</v>
      </c>
      <c r="E1990" s="38" t="str">
        <f>IFERROR(TRIM(UPPER(_xlfn.TEXTBEFORE(_xlfn.TEXTAFTER('query (10)'!L1990,"("),")"))),"")</f>
        <v/>
      </c>
      <c r="F1990" s="38" t="str">
        <f>TRIM('query (10)'!K1990)</f>
        <v>WP Grinding3</v>
      </c>
      <c r="G1990" s="38" t="str">
        <f>IF('query (10)'!J1990="","",'query (10)'!J1990)</f>
        <v>Stone holder</v>
      </c>
      <c r="H1990" s="38" t="str">
        <f>TRIM(UPPER('query (10)'!J1990))</f>
        <v>STONE HOLDER</v>
      </c>
      <c r="I1990" s="38" t="str">
        <f>IF('query (10)'!F1990="","",'query (10)'!F1990)</f>
        <v>Time-based Maintenance</v>
      </c>
      <c r="J1990" s="38" t="str">
        <f>IF('query (10)'!F1990="","",IFERROR(INDEX(Cleaning_Rules!$B$14:$B$17,MATCH(TRIM('query (10)'!F1990),Cleaning_Rules!$A$14:$A$17,0)),"UNKNOWN"))</f>
        <v>TBM</v>
      </c>
      <c r="K1990" s="38" t="str">
        <f>IF('query (10)'!G1990="","",'query (10)'!G1990)</f>
        <v>แผนใหม่</v>
      </c>
      <c r="L1990" s="38" t="str">
        <f>IF('query (10)'!G1990="","MISSING",IFERROR(INDEX(Cleaning_Rules!$B$5:$B$10,MATCH(TRIM('query (10)'!G1990),Cleaning_Rules!$A$5:$A$10,0)),"UNKNOWN"))</f>
        <v>NEW_PLAN</v>
      </c>
      <c r="M1990" s="38" t="str">
        <f>IF('query (10)'!I1990="","",'query (10)'!I1990)</f>
        <v>Mechanical</v>
      </c>
      <c r="N1990" s="38" t="str">
        <f>IF('query (10)'!O1990="","",'query (10)'!O1990)</f>
        <v>Part Change</v>
      </c>
      <c r="O1990" s="38" t="str">
        <f>IF('query (10)'!P1990="","",'query (10)'!P1990)</f>
        <v>Medium</v>
      </c>
      <c r="P1990" s="38" t="str">
        <f>IF('query (10)'!N1990="","",'query (10)'!N1990)</f>
        <v xml:space="preserve">Repair stone hoder unit
-change o-ring 
model : 
P8 = 1
S18 = 1
S28 = 1
-change seal 
model : 
MYA22 = 1
MYA24 = 2
SER22 = 1
-change bush bearing
model: LB10NYDD = 1
</v>
      </c>
      <c r="Q1990" s="38" t="str">
        <f>TRIM('query (10)'!N1990)</f>
        <v xml:space="preserve">Repair stone hoder unit
-change o-ring 
model : 
P8 = 1
S18 = 1
S28 = 1
-change seal 
model : 
MYA22 = 1
MYA24 = 2
SER22 = 1
-change bush bearing
model: LB10NYDD = 1
</v>
      </c>
      <c r="R1990" s="38" t="str">
        <f>TRIM(UPPER('query (10)'!R1990))</f>
        <v/>
      </c>
      <c r="S1990" s="38" t="str">
        <f>TRIM(UPPER('query (10)'!S1990))</f>
        <v/>
      </c>
      <c r="T1990" s="38" t="str">
        <f>IF('query (10)'!Q1990="","",TRIM(UPPER('query (10)'!Q1990)))</f>
        <v/>
      </c>
      <c r="U1990" s="38" t="str">
        <f>IF('query (10)'!T1990="","",'query (10)'!T1990)</f>
        <v/>
      </c>
      <c r="V1990" s="39" t="str">
        <f>IF('query (10)'!T1990="","",IFERROR(VALUE('query (10)'!T1990),""))</f>
        <v/>
      </c>
      <c r="W1990" s="40">
        <f>IF('query (10)'!U1990="","",'query (10)'!U1990)</f>
        <v>0</v>
      </c>
      <c r="X1990" s="39">
        <f>IF('query (10)'!V1990="","",'query (10)'!V1990)</f>
        <v>365</v>
      </c>
      <c r="Y1990" s="41">
        <f>IF('query (10)'!W1990="","",'query (10)'!W1990)</f>
        <v>46112</v>
      </c>
      <c r="Z1990" s="41" t="str">
        <f>IF('query (10)'!X1990="","",'query (10)'!X1990)</f>
        <v/>
      </c>
      <c r="AA1990" s="41">
        <f>IF('query (10)'!Y1990="","",'query (10)'!Y1990)</f>
        <v>46112</v>
      </c>
      <c r="AB1990" s="41">
        <f>IF('query (10)'!Z1990="","",'query (10)'!Z1990)</f>
        <v>46477</v>
      </c>
      <c r="AC1990" s="38" t="str">
        <f>IF(OR('query (10)'!AA1990="",COUNTIF(Cleaning_Rules!$A$21:$A$26,TRIM('query (10)'!AA1990))&gt;0),"",TRIM('query (10)'!AA1990))</f>
        <v/>
      </c>
      <c r="AD1990" s="38" t="str">
        <f>IF('query (10)'!AB1990="","",TRIM(IFERROR(_xlfn.TEXTBEFORE('query (10)'!AB1990,"("),'query (10)'!AB1990)))</f>
        <v/>
      </c>
      <c r="AE1990" s="38" t="str">
        <f>IFERROR(LOWER(TRIM(_xlfn.TEXTBEFORE(_xlfn.TEXTAFTER('query (10)'!AB1990,"("),")"))),"")</f>
        <v/>
      </c>
      <c r="AF1990" s="38" t="str">
        <f>IF('query (10)'!AD1990="","",TRIM('query (10)'!AD1990))</f>
        <v>เจษฎา ผิวบาง</v>
      </c>
      <c r="AG1990" s="38" t="str">
        <f>IF('query (10)'!AE1990="","",TRIM('query (10)'!AE1990))</f>
        <v>เจษฎา ผิวบาง</v>
      </c>
      <c r="AH1990" s="38" t="str">
        <f>IF('query (10)'!AF1990="","",IFERROR(VALUE('query (10)'!AF1990),""))</f>
        <v/>
      </c>
      <c r="AI1990" s="38" t="str">
        <f>IF('query (10)'!AG1990="","",TRIM('query (10)'!AG1990))</f>
        <v/>
      </c>
      <c r="AJ1990" s="38" t="str">
        <f>IF('query (10)'!AH1990="","",IFERROR(VALUE('query (10)'!AH1990),""))</f>
        <v/>
      </c>
      <c r="AK1990" s="38" t="str">
        <f>IF('query (10)'!AI1990="","",TRIM('query (10)'!AI1990))</f>
        <v/>
      </c>
      <c r="AL1990" s="42">
        <f t="shared" si="155"/>
        <v>2026</v>
      </c>
      <c r="AM1990" s="42" t="str">
        <f t="shared" si="156"/>
        <v>2026-03</v>
      </c>
      <c r="AN1990" s="42" t="str">
        <f t="shared" ca="1" si="157"/>
        <v>ON_SCHEDULE</v>
      </c>
      <c r="AO1990" s="42" t="str">
        <f t="shared" si="158"/>
        <v>GR-920 | SHAFT RACEWAY SUPER FINISHING M/C | WP Grinding3 | STONE HOLDER | Time-based Maintenance | Mechanical | Part Change | Medium | Repair stone hoder unit
-change o-ring 
model : 
P8 = 1
S18 = 1
S28 = 1
-change seal 
model : 
MYA22 = 1
MYA24 = 2
SER22 = 1
-change bush bearing
model: LB10NYDD = 1
 | เจษฎา ผิวบาง</v>
      </c>
      <c r="AP1990" s="42" t="str">
        <f>_xlfn.TEXTJOIN("; ",TRUE,IF(COUNTA('query (10)'!A1990:AK1990)&lt;=6,"NEAR_EMPTY_ROW",""),IF($K1990="","MISSING_STATUS",""),IF(AND($K1990="เสร็จสิ้น",$Z1990=""),"DONE_NO_ACTUAL_DATE",""),IF(AND($I1990="Condition-based Maintenance",$AH1990=""),"CBM_NO_MEASUREMENT",""),IF(OR($X1990="",$X1990=0),"INVALID_PERIOD",""),IF(AND($AA1990&lt;&gt;"",$AB1990&lt;&gt;"",$AB1990&lt;$AA1990),"DATE_SEQUENCE_ERROR",""),IF(AND($AB1990&lt;&gt;"",$AB1990&gt;DATE(2030,12,31)),"DATE_OUTLIER",""),IF($C1990="","MISSING_QRCODE",""),IF($J1990="UNKNOWN","UNKNOWN_PM_TYPE",""),IF($L1990="UNKNOWN","UNKNOWN_STATUS",""))</f>
        <v/>
      </c>
      <c r="AQ1990" s="42" t="str">
        <f t="shared" si="159"/>
        <v>NO</v>
      </c>
    </row>
    <row r="1991" spans="1:43" x14ac:dyDescent="0.3">
      <c r="A1991" s="38">
        <f>IF('query (10)'!A1991="","",'query (10)'!A1991)</f>
        <v>2208</v>
      </c>
      <c r="B1991" s="38">
        <f>IF('query (10)'!B1991="","",'query (10)'!B1991)</f>
        <v>19492</v>
      </c>
      <c r="C1991" s="38" t="str">
        <f>TRIM(UPPER('query (10)'!M1991))</f>
        <v>GR-104</v>
      </c>
      <c r="D1991" s="38" t="str">
        <f>TRIM(UPPER(IFERROR(_xlfn.TEXTBEFORE('query (10)'!L1991,"("),'query (10)'!L1991)))</f>
        <v>OUTER RING RACEWAY GRINDING M/C</v>
      </c>
      <c r="E1991" s="38" t="str">
        <f>IFERROR(TRIM(UPPER(_xlfn.TEXTBEFORE(_xlfn.TEXTAFTER('query (10)'!L1991,"("),")"))),"")</f>
        <v/>
      </c>
      <c r="F1991" s="38" t="str">
        <f>TRIM('query (10)'!K1991)</f>
        <v>SB1</v>
      </c>
      <c r="G1991" s="38" t="str">
        <f>IF('query (10)'!J1991="","",'query (10)'!J1991)</f>
        <v>Dresser</v>
      </c>
      <c r="H1991" s="38" t="str">
        <f>TRIM(UPPER('query (10)'!J1991))</f>
        <v>DRESSER</v>
      </c>
      <c r="I1991" s="38" t="str">
        <f>IF('query (10)'!F1991="","",'query (10)'!F1991)</f>
        <v>Time-based Maintenance</v>
      </c>
      <c r="J1991" s="38" t="str">
        <f>IF('query (10)'!F1991="","",IFERROR(INDEX(Cleaning_Rules!$B$14:$B$17,MATCH(TRIM('query (10)'!F1991),Cleaning_Rules!$A$14:$A$17,0)),"UNKNOWN"))</f>
        <v>TBM</v>
      </c>
      <c r="K1991" s="38" t="str">
        <f>IF('query (10)'!G1991="","",'query (10)'!G1991)</f>
        <v>เสร็จสิ้น</v>
      </c>
      <c r="L1991" s="38" t="str">
        <f>IF('query (10)'!G1991="","MISSING",IFERROR(INDEX(Cleaning_Rules!$B$5:$B$10,MATCH(TRIM('query (10)'!G1991),Cleaning_Rules!$A$5:$A$10,0)),"UNKNOWN"))</f>
        <v>COMPLETED</v>
      </c>
      <c r="M1991" s="38" t="str">
        <f>IF('query (10)'!I1991="","",'query (10)'!I1991)</f>
        <v>Mechanical</v>
      </c>
      <c r="N1991" s="38" t="str">
        <f>IF('query (10)'!O1991="","",'query (10)'!O1991)</f>
        <v>Part Change</v>
      </c>
      <c r="O1991" s="38" t="str">
        <f>IF('query (10)'!P1991="","",'query (10)'!P1991)</f>
        <v>Medium</v>
      </c>
      <c r="P1991" s="38" t="str">
        <f>IF('query (10)'!N1991="","",'query (10)'!N1991)</f>
        <v xml:space="preserve">repair bearing table dresser
repair seal cylinder dresser up/down
ตามรอบการใช้งาน
</v>
      </c>
      <c r="Q1991" s="38" t="str">
        <f>TRIM('query (10)'!N1991)</f>
        <v xml:space="preserve">repair bearing table dresser
repair seal cylinder dresser up/down
ตามรอบการใช้งาน
</v>
      </c>
      <c r="R1991" s="38" t="str">
        <f>TRIM(UPPER('query (10)'!R1991))</f>
        <v/>
      </c>
      <c r="S1991" s="38" t="str">
        <f>TRIM(UPPER('query (10)'!S1991))</f>
        <v/>
      </c>
      <c r="T1991" s="38" t="str">
        <f>IF('query (10)'!Q1991="","",TRIM(UPPER('query (10)'!Q1991)))</f>
        <v/>
      </c>
      <c r="U1991" s="38" t="str">
        <f>IF('query (10)'!T1991="","",'query (10)'!T1991)</f>
        <v/>
      </c>
      <c r="V1991" s="39" t="str">
        <f>IF('query (10)'!T1991="","",IFERROR(VALUE('query (10)'!T1991),""))</f>
        <v/>
      </c>
      <c r="W1991" s="40">
        <f>IF('query (10)'!U1991="","",'query (10)'!U1991)</f>
        <v>0</v>
      </c>
      <c r="X1991" s="39">
        <f>IF('query (10)'!V1991="","",'query (10)'!V1991)</f>
        <v>1080</v>
      </c>
      <c r="Y1991" s="41">
        <f>IF('query (10)'!W1991="","",'query (10)'!W1991)</f>
        <v>46097</v>
      </c>
      <c r="Z1991" s="41">
        <f>IF('query (10)'!X1991="","",'query (10)'!X1991)</f>
        <v>46114</v>
      </c>
      <c r="AA1991" s="41">
        <f>IF('query (10)'!Y1991="","",'query (10)'!Y1991)</f>
        <v>46114</v>
      </c>
      <c r="AB1991" s="41">
        <f>IF('query (10)'!Z1991="","",'query (10)'!Z1991)</f>
        <v>47194</v>
      </c>
      <c r="AC1991" s="38" t="str">
        <f>IF(OR('query (10)'!AA1991="",COUNTIF(Cleaning_Rules!$A$21:$A$26,TRIM('query (10)'!AA1991))&gt;0),"",TRIM('query (10)'!AA1991))</f>
        <v/>
      </c>
      <c r="AD1991" s="38" t="str">
        <f>IF('query (10)'!AB1991="","",TRIM(IFERROR(_xlfn.TEXTBEFORE('query (10)'!AB1991,"("),'query (10)'!AB1991)))</f>
        <v>เริ่มซ่อมงาน PM แล้ว รับผิดชอบโดย CHETSADA PHIWBANG</v>
      </c>
      <c r="AE1991" s="38" t="str">
        <f>IFERROR(LOWER(TRIM(_xlfn.TEXTBEFORE(_xlfn.TEXTAFTER('query (10)'!AB1991,"("),")"))),"")</f>
        <v>chetsada@nsk.com</v>
      </c>
      <c r="AF1991" s="38" t="str">
        <f>IF('query (10)'!AD1991="","",TRIM('query (10)'!AD1991))</f>
        <v>ภูชิต กุลเสรี</v>
      </c>
      <c r="AG1991" s="38" t="str">
        <f>IF('query (10)'!AE1991="","",TRIM('query (10)'!AE1991))</f>
        <v>เจษฎา ผิวบาง</v>
      </c>
      <c r="AH1991" s="38" t="str">
        <f>IF('query (10)'!AF1991="","",IFERROR(VALUE('query (10)'!AF1991),""))</f>
        <v/>
      </c>
      <c r="AI1991" s="38" t="str">
        <f>IF('query (10)'!AG1991="","",TRIM('query (10)'!AG1991))</f>
        <v/>
      </c>
      <c r="AJ1991" s="38" t="str">
        <f>IF('query (10)'!AH1991="","",IFERROR(VALUE('query (10)'!AH1991),""))</f>
        <v/>
      </c>
      <c r="AK1991" s="38" t="str">
        <f>IF('query (10)'!AI1991="","",TRIM('query (10)'!AI1991))</f>
        <v/>
      </c>
      <c r="AL1991" s="42">
        <f t="shared" si="155"/>
        <v>2026</v>
      </c>
      <c r="AM1991" s="42" t="str">
        <f t="shared" si="156"/>
        <v>2026-03</v>
      </c>
      <c r="AN1991" s="42" t="str">
        <f t="shared" ca="1" si="157"/>
        <v/>
      </c>
      <c r="AO1991" s="42" t="str">
        <f t="shared" si="158"/>
        <v>GR-104 | OUTER RING RACEWAY GRINDING M/C | SB1 | DRESSER | Time-based Maintenance | Mechanical | Part Change | Medium | repair bearing table dresser
repair seal cylinder dresser up/down
ตามรอบการใช้งาน
 | เริ่มซ่อมงาน PM แล้ว รับผิดชอบโดย CHETSADA PHIWBANG | เจษฎา ผิวบาง</v>
      </c>
      <c r="AP1991" s="42" t="str">
        <f>_xlfn.TEXTJOIN("; ",TRUE,IF(COUNTA('query (10)'!A1991:AK1991)&lt;=6,"NEAR_EMPTY_ROW",""),IF($K1991="","MISSING_STATUS",""),IF(AND($K1991="เสร็จสิ้น",$Z1991=""),"DONE_NO_ACTUAL_DATE",""),IF(AND($I1991="Condition-based Maintenance",$AH1991=""),"CBM_NO_MEASUREMENT",""),IF(OR($X1991="",$X1991=0),"INVALID_PERIOD",""),IF(AND($AA1991&lt;&gt;"",$AB1991&lt;&gt;"",$AB1991&lt;$AA1991),"DATE_SEQUENCE_ERROR",""),IF(AND($AB1991&lt;&gt;"",$AB1991&gt;DATE(2030,12,31)),"DATE_OUTLIER",""),IF($C1991="","MISSING_QRCODE",""),IF($J1991="UNKNOWN","UNKNOWN_PM_TYPE",""),IF($L1991="UNKNOWN","UNKNOWN_STATUS",""))</f>
        <v/>
      </c>
      <c r="AQ1991" s="42" t="str">
        <f t="shared" si="159"/>
        <v>NO</v>
      </c>
    </row>
    <row r="1992" spans="1:43" x14ac:dyDescent="0.3">
      <c r="A1992" s="38">
        <f>IF('query (10)'!A1992="","",'query (10)'!A1992)</f>
        <v>2209</v>
      </c>
      <c r="B1992" s="38">
        <f>IF('query (10)'!B1992="","",'query (10)'!B1992)</f>
        <v>19494</v>
      </c>
      <c r="C1992" s="38" t="str">
        <f>TRIM(UPPER('query (10)'!M1992))</f>
        <v>GR-104</v>
      </c>
      <c r="D1992" s="38" t="str">
        <f>TRIM(UPPER(IFERROR(_xlfn.TEXTBEFORE('query (10)'!L1992,"("),'query (10)'!L1992)))</f>
        <v>OUTER RING RACEWAY GRINDING M/C</v>
      </c>
      <c r="E1992" s="38" t="str">
        <f>IFERROR(TRIM(UPPER(_xlfn.TEXTBEFORE(_xlfn.TEXTAFTER('query (10)'!L1992,"("),")"))),"")</f>
        <v/>
      </c>
      <c r="F1992" s="38" t="str">
        <f>TRIM('query (10)'!K1992)</f>
        <v>SB1</v>
      </c>
      <c r="G1992" s="38" t="str">
        <f>IF('query (10)'!J1992="","",'query (10)'!J1992)</f>
        <v>Dresser</v>
      </c>
      <c r="H1992" s="38" t="str">
        <f>TRIM(UPPER('query (10)'!J1992))</f>
        <v>DRESSER</v>
      </c>
      <c r="I1992" s="38" t="str">
        <f>IF('query (10)'!F1992="","",'query (10)'!F1992)</f>
        <v>Time-based Maintenance</v>
      </c>
      <c r="J1992" s="38" t="str">
        <f>IF('query (10)'!F1992="","",IFERROR(INDEX(Cleaning_Rules!$B$14:$B$17,MATCH(TRIM('query (10)'!F1992),Cleaning_Rules!$A$14:$A$17,0)),"UNKNOWN"))</f>
        <v>TBM</v>
      </c>
      <c r="K1992" s="38" t="str">
        <f>IF('query (10)'!G1992="","",'query (10)'!G1992)</f>
        <v>เสร็จสิ้น</v>
      </c>
      <c r="L1992" s="38" t="str">
        <f>IF('query (10)'!G1992="","MISSING",IFERROR(INDEX(Cleaning_Rules!$B$5:$B$10,MATCH(TRIM('query (10)'!G1992),Cleaning_Rules!$A$5:$A$10,0)),"UNKNOWN"))</f>
        <v>COMPLETED</v>
      </c>
      <c r="M1992" s="38" t="str">
        <f>IF('query (10)'!I1992="","",'query (10)'!I1992)</f>
        <v>Mechanical</v>
      </c>
      <c r="N1992" s="38" t="str">
        <f>IF('query (10)'!O1992="","",'query (10)'!O1992)</f>
        <v>Part Change</v>
      </c>
      <c r="O1992" s="38" t="str">
        <f>IF('query (10)'!P1992="","",'query (10)'!P1992)</f>
        <v>Medium</v>
      </c>
      <c r="P1992" s="38" t="str">
        <f>IF('query (10)'!N1992="","",'query (10)'!N1992)</f>
        <v xml:space="preserve">Change belt work head 
ตามรอบการใช้งาน
</v>
      </c>
      <c r="Q1992" s="38" t="str">
        <f>TRIM('query (10)'!N1992)</f>
        <v xml:space="preserve">Change belt work head 
ตามรอบการใช้งาน
</v>
      </c>
      <c r="R1992" s="38" t="str">
        <f>TRIM(UPPER('query (10)'!R1992))</f>
        <v/>
      </c>
      <c r="S1992" s="38" t="str">
        <f>TRIM(UPPER('query (10)'!S1992))</f>
        <v/>
      </c>
      <c r="T1992" s="38" t="str">
        <f>IF('query (10)'!Q1992="","",TRIM(UPPER('query (10)'!Q1992)))</f>
        <v/>
      </c>
      <c r="U1992" s="38" t="str">
        <f>IF('query (10)'!T1992="","",'query (10)'!T1992)</f>
        <v/>
      </c>
      <c r="V1992" s="39" t="str">
        <f>IF('query (10)'!T1992="","",IFERROR(VALUE('query (10)'!T1992),""))</f>
        <v/>
      </c>
      <c r="W1992" s="40">
        <f>IF('query (10)'!U1992="","",'query (10)'!U1992)</f>
        <v>0</v>
      </c>
      <c r="X1992" s="39">
        <f>IF('query (10)'!V1992="","",'query (10)'!V1992)</f>
        <v>360</v>
      </c>
      <c r="Y1992" s="41">
        <f>IF('query (10)'!W1992="","",'query (10)'!W1992)</f>
        <v>46097</v>
      </c>
      <c r="Z1992" s="41">
        <f>IF('query (10)'!X1992="","",'query (10)'!X1992)</f>
        <v>46114</v>
      </c>
      <c r="AA1992" s="41">
        <f>IF('query (10)'!Y1992="","",'query (10)'!Y1992)</f>
        <v>46114</v>
      </c>
      <c r="AB1992" s="41">
        <f>IF('query (10)'!Z1992="","",'query (10)'!Z1992)</f>
        <v>46474</v>
      </c>
      <c r="AC1992" s="38" t="str">
        <f>IF(OR('query (10)'!AA1992="",COUNTIF(Cleaning_Rules!$A$21:$A$26,TRIM('query (10)'!AA1992))&gt;0),"",TRIM('query (10)'!AA1992))</f>
        <v/>
      </c>
      <c r="AD1992" s="38" t="str">
        <f>IF('query (10)'!AB1992="","",TRIM(IFERROR(_xlfn.TEXTBEFORE('query (10)'!AB1992,"("),'query (10)'!AB1992)))</f>
        <v>เริ่มซ่อมงาน PM แล้ว รับผิดชอบโดย CHETSADA PHIWBANG</v>
      </c>
      <c r="AE1992" s="38" t="str">
        <f>IFERROR(LOWER(TRIM(_xlfn.TEXTBEFORE(_xlfn.TEXTAFTER('query (10)'!AB1992,"("),")"))),"")</f>
        <v>chetsada@nsk.com</v>
      </c>
      <c r="AF1992" s="38" t="str">
        <f>IF('query (10)'!AD1992="","",TRIM('query (10)'!AD1992))</f>
        <v>ภูชิต กุลเสรี</v>
      </c>
      <c r="AG1992" s="38" t="str">
        <f>IF('query (10)'!AE1992="","",TRIM('query (10)'!AE1992))</f>
        <v>เจษฎา ผิวบาง</v>
      </c>
      <c r="AH1992" s="38" t="str">
        <f>IF('query (10)'!AF1992="","",IFERROR(VALUE('query (10)'!AF1992),""))</f>
        <v/>
      </c>
      <c r="AI1992" s="38" t="str">
        <f>IF('query (10)'!AG1992="","",TRIM('query (10)'!AG1992))</f>
        <v/>
      </c>
      <c r="AJ1992" s="38" t="str">
        <f>IF('query (10)'!AH1992="","",IFERROR(VALUE('query (10)'!AH1992),""))</f>
        <v/>
      </c>
      <c r="AK1992" s="38" t="str">
        <f>IF('query (10)'!AI1992="","",TRIM('query (10)'!AI1992))</f>
        <v/>
      </c>
      <c r="AL1992" s="42">
        <f t="shared" si="155"/>
        <v>2026</v>
      </c>
      <c r="AM1992" s="42" t="str">
        <f t="shared" si="156"/>
        <v>2026-03</v>
      </c>
      <c r="AN1992" s="42" t="str">
        <f t="shared" ca="1" si="157"/>
        <v/>
      </c>
      <c r="AO1992" s="42" t="str">
        <f t="shared" si="158"/>
        <v>GR-104 | OUTER RING RACEWAY GRINDING M/C | SB1 | DRESSER | Time-based Maintenance | Mechanical | Part Change | Medium | Change belt work head 
ตามรอบการใช้งาน
 | เริ่มซ่อมงาน PM แล้ว รับผิดชอบโดย CHETSADA PHIWBANG | เจษฎา ผิวบาง</v>
      </c>
      <c r="AP1992" s="42" t="str">
        <f>_xlfn.TEXTJOIN("; ",TRUE,IF(COUNTA('query (10)'!A1992:AK1992)&lt;=6,"NEAR_EMPTY_ROW",""),IF($K1992="","MISSING_STATUS",""),IF(AND($K1992="เสร็จสิ้น",$Z1992=""),"DONE_NO_ACTUAL_DATE",""),IF(AND($I1992="Condition-based Maintenance",$AH1992=""),"CBM_NO_MEASUREMENT",""),IF(OR($X1992="",$X1992=0),"INVALID_PERIOD",""),IF(AND($AA1992&lt;&gt;"",$AB1992&lt;&gt;"",$AB1992&lt;$AA1992),"DATE_SEQUENCE_ERROR",""),IF(AND($AB1992&lt;&gt;"",$AB1992&gt;DATE(2030,12,31)),"DATE_OUTLIER",""),IF($C1992="","MISSING_QRCODE",""),IF($J1992="UNKNOWN","UNKNOWN_PM_TYPE",""),IF($L1992="UNKNOWN","UNKNOWN_STATUS",""))</f>
        <v/>
      </c>
      <c r="AQ1992" s="42" t="str">
        <f t="shared" si="159"/>
        <v>NO</v>
      </c>
    </row>
    <row r="1993" spans="1:43" x14ac:dyDescent="0.3">
      <c r="A1993" s="38">
        <f>IF('query (10)'!A1993="","",'query (10)'!A1993)</f>
        <v>2210</v>
      </c>
      <c r="B1993" s="38">
        <f>IF('query (10)'!B1993="","",'query (10)'!B1993)</f>
        <v>19495</v>
      </c>
      <c r="C1993" s="38" t="str">
        <f>TRIM(UPPER('query (10)'!M1993))</f>
        <v>GR-104</v>
      </c>
      <c r="D1993" s="38" t="str">
        <f>TRIM(UPPER(IFERROR(_xlfn.TEXTBEFORE('query (10)'!L1993,"("),'query (10)'!L1993)))</f>
        <v>OUTER RING RACEWAY GRINDING M/C</v>
      </c>
      <c r="E1993" s="38" t="str">
        <f>IFERROR(TRIM(UPPER(_xlfn.TEXTBEFORE(_xlfn.TEXTAFTER('query (10)'!L1993,"("),")"))),"")</f>
        <v/>
      </c>
      <c r="F1993" s="38" t="str">
        <f>TRIM('query (10)'!K1993)</f>
        <v>SB1</v>
      </c>
      <c r="G1993" s="38" t="str">
        <f>IF('query (10)'!J1993="","",'query (10)'!J1993)</f>
        <v>Dresser</v>
      </c>
      <c r="H1993" s="38" t="str">
        <f>TRIM(UPPER('query (10)'!J1993))</f>
        <v>DRESSER</v>
      </c>
      <c r="I1993" s="38" t="str">
        <f>IF('query (10)'!F1993="","",'query (10)'!F1993)</f>
        <v>Time-based Maintenance</v>
      </c>
      <c r="J1993" s="38" t="str">
        <f>IF('query (10)'!F1993="","",IFERROR(INDEX(Cleaning_Rules!$B$14:$B$17,MATCH(TRIM('query (10)'!F1993),Cleaning_Rules!$A$14:$A$17,0)),"UNKNOWN"))</f>
        <v>TBM</v>
      </c>
      <c r="K1993" s="38" t="str">
        <f>IF('query (10)'!G1993="","",'query (10)'!G1993)</f>
        <v>เสร็จสิ้น</v>
      </c>
      <c r="L1993" s="38" t="str">
        <f>IF('query (10)'!G1993="","MISSING",IFERROR(INDEX(Cleaning_Rules!$B$5:$B$10,MATCH(TRIM('query (10)'!G1993),Cleaning_Rules!$A$5:$A$10,0)),"UNKNOWN"))</f>
        <v>COMPLETED</v>
      </c>
      <c r="M1993" s="38" t="str">
        <f>IF('query (10)'!I1993="","",'query (10)'!I1993)</f>
        <v>Mechanical</v>
      </c>
      <c r="N1993" s="38" t="str">
        <f>IF('query (10)'!O1993="","",'query (10)'!O1993)</f>
        <v>Part Change</v>
      </c>
      <c r="O1993" s="38" t="str">
        <f>IF('query (10)'!P1993="","",'query (10)'!P1993)</f>
        <v>Medium</v>
      </c>
      <c r="P1993" s="38" t="str">
        <f>IF('query (10)'!N1993="","",'query (10)'!N1993)</f>
        <v xml:space="preserve">Change belt dresser 
ตามรอบการใช่งาน
</v>
      </c>
      <c r="Q1993" s="38" t="str">
        <f>TRIM('query (10)'!N1993)</f>
        <v xml:space="preserve">Change belt dresser 
ตามรอบการใช่งาน
</v>
      </c>
      <c r="R1993" s="38" t="str">
        <f>TRIM(UPPER('query (10)'!R1993))</f>
        <v/>
      </c>
      <c r="S1993" s="38" t="str">
        <f>TRIM(UPPER('query (10)'!S1993))</f>
        <v/>
      </c>
      <c r="T1993" s="38" t="str">
        <f>IF('query (10)'!Q1993="","",TRIM(UPPER('query (10)'!Q1993)))</f>
        <v/>
      </c>
      <c r="U1993" s="38" t="str">
        <f>IF('query (10)'!T1993="","",'query (10)'!T1993)</f>
        <v/>
      </c>
      <c r="V1993" s="39" t="str">
        <f>IF('query (10)'!T1993="","",IFERROR(VALUE('query (10)'!T1993),""))</f>
        <v/>
      </c>
      <c r="W1993" s="40">
        <f>IF('query (10)'!U1993="","",'query (10)'!U1993)</f>
        <v>0</v>
      </c>
      <c r="X1993" s="39">
        <f>IF('query (10)'!V1993="","",'query (10)'!V1993)</f>
        <v>120</v>
      </c>
      <c r="Y1993" s="41">
        <f>IF('query (10)'!W1993="","",'query (10)'!W1993)</f>
        <v>46097</v>
      </c>
      <c r="Z1993" s="41">
        <f>IF('query (10)'!X1993="","",'query (10)'!X1993)</f>
        <v>46114</v>
      </c>
      <c r="AA1993" s="41">
        <f>IF('query (10)'!Y1993="","",'query (10)'!Y1993)</f>
        <v>46114</v>
      </c>
      <c r="AB1993" s="41">
        <f>IF('query (10)'!Z1993="","",'query (10)'!Z1993)</f>
        <v>46234</v>
      </c>
      <c r="AC1993" s="38" t="str">
        <f>IF(OR('query (10)'!AA1993="",COUNTIF(Cleaning_Rules!$A$21:$A$26,TRIM('query (10)'!AA1993))&gt;0),"",TRIM('query (10)'!AA1993))</f>
        <v/>
      </c>
      <c r="AD1993" s="38" t="str">
        <f>IF('query (10)'!AB1993="","",TRIM(IFERROR(_xlfn.TEXTBEFORE('query (10)'!AB1993,"("),'query (10)'!AB1993)))</f>
        <v>เริ่มซ่อมงาน PM แล้ว รับผิดชอบโดย CHETSADA PHIWBANG</v>
      </c>
      <c r="AE1993" s="38" t="str">
        <f>IFERROR(LOWER(TRIM(_xlfn.TEXTBEFORE(_xlfn.TEXTAFTER('query (10)'!AB1993,"("),")"))),"")</f>
        <v>chetsada@nsk.com</v>
      </c>
      <c r="AF1993" s="38" t="str">
        <f>IF('query (10)'!AD1993="","",TRIM('query (10)'!AD1993))</f>
        <v>ภูชิต กุลเสรี</v>
      </c>
      <c r="AG1993" s="38" t="str">
        <f>IF('query (10)'!AE1993="","",TRIM('query (10)'!AE1993))</f>
        <v>เจษฎา ผิวบาง</v>
      </c>
      <c r="AH1993" s="38" t="str">
        <f>IF('query (10)'!AF1993="","",IFERROR(VALUE('query (10)'!AF1993),""))</f>
        <v/>
      </c>
      <c r="AI1993" s="38" t="str">
        <f>IF('query (10)'!AG1993="","",TRIM('query (10)'!AG1993))</f>
        <v/>
      </c>
      <c r="AJ1993" s="38" t="str">
        <f>IF('query (10)'!AH1993="","",IFERROR(VALUE('query (10)'!AH1993),""))</f>
        <v/>
      </c>
      <c r="AK1993" s="38" t="str">
        <f>IF('query (10)'!AI1993="","",TRIM('query (10)'!AI1993))</f>
        <v/>
      </c>
      <c r="AL1993" s="42">
        <f t="shared" si="155"/>
        <v>2026</v>
      </c>
      <c r="AM1993" s="42" t="str">
        <f t="shared" si="156"/>
        <v>2026-03</v>
      </c>
      <c r="AN1993" s="42" t="str">
        <f t="shared" ca="1" si="157"/>
        <v/>
      </c>
      <c r="AO1993" s="42" t="str">
        <f t="shared" si="158"/>
        <v>GR-104 | OUTER RING RACEWAY GRINDING M/C | SB1 | DRESSER | Time-based Maintenance | Mechanical | Part Change | Medium | Change belt dresser 
ตามรอบการใช่งาน
 | เริ่มซ่อมงาน PM แล้ว รับผิดชอบโดย CHETSADA PHIWBANG | เจษฎา ผิวบาง</v>
      </c>
      <c r="AP1993" s="42" t="str">
        <f>_xlfn.TEXTJOIN("; ",TRUE,IF(COUNTA('query (10)'!A1993:AK1993)&lt;=6,"NEAR_EMPTY_ROW",""),IF($K1993="","MISSING_STATUS",""),IF(AND($K1993="เสร็จสิ้น",$Z1993=""),"DONE_NO_ACTUAL_DATE",""),IF(AND($I1993="Condition-based Maintenance",$AH1993=""),"CBM_NO_MEASUREMENT",""),IF(OR($X1993="",$X1993=0),"INVALID_PERIOD",""),IF(AND($AA1993&lt;&gt;"",$AB1993&lt;&gt;"",$AB1993&lt;$AA1993),"DATE_SEQUENCE_ERROR",""),IF(AND($AB1993&lt;&gt;"",$AB1993&gt;DATE(2030,12,31)),"DATE_OUTLIER",""),IF($C1993="","MISSING_QRCODE",""),IF($J1993="UNKNOWN","UNKNOWN_PM_TYPE",""),IF($L1993="UNKNOWN","UNKNOWN_STATUS",""))</f>
        <v/>
      </c>
      <c r="AQ1993" s="42" t="str">
        <f t="shared" si="159"/>
        <v>NO</v>
      </c>
    </row>
    <row r="1994" spans="1:43" x14ac:dyDescent="0.3">
      <c r="A1994" s="38">
        <f>IF('query (10)'!A1994="","",'query (10)'!A1994)</f>
        <v>2211</v>
      </c>
      <c r="B1994" s="38">
        <f>IF('query (10)'!B1994="","",'query (10)'!B1994)</f>
        <v>19496</v>
      </c>
      <c r="C1994" s="38" t="str">
        <f>TRIM(UPPER('query (10)'!M1994))</f>
        <v>GR-097</v>
      </c>
      <c r="D1994" s="38" t="str">
        <f>TRIM(UPPER(IFERROR(_xlfn.TEXTBEFORE('query (10)'!L1994,"("),'query (10)'!L1994)))</f>
        <v>INNER RING BORE GRINDING M/C</v>
      </c>
      <c r="E1994" s="38" t="str">
        <f>IFERROR(TRIM(UPPER(_xlfn.TEXTBEFORE(_xlfn.TEXTAFTER('query (10)'!L1994,"("),")"))),"")</f>
        <v/>
      </c>
      <c r="F1994" s="38" t="str">
        <f>TRIM('query (10)'!K1994)</f>
        <v>SB1</v>
      </c>
      <c r="G1994" s="38" t="str">
        <f>IF('query (10)'!J1994="","",'query (10)'!J1994)</f>
        <v>Dresser</v>
      </c>
      <c r="H1994" s="38" t="str">
        <f>TRIM(UPPER('query (10)'!J1994))</f>
        <v>DRESSER</v>
      </c>
      <c r="I1994" s="38" t="str">
        <f>IF('query (10)'!F1994="","",'query (10)'!F1994)</f>
        <v>Time-based Maintenance</v>
      </c>
      <c r="J1994" s="38" t="str">
        <f>IF('query (10)'!F1994="","",IFERROR(INDEX(Cleaning_Rules!$B$14:$B$17,MATCH(TRIM('query (10)'!F1994),Cleaning_Rules!$A$14:$A$17,0)),"UNKNOWN"))</f>
        <v>TBM</v>
      </c>
      <c r="K1994" s="38" t="str">
        <f>IF('query (10)'!G1994="","",'query (10)'!G1994)</f>
        <v>เสร็จสิ้น</v>
      </c>
      <c r="L1994" s="38" t="str">
        <f>IF('query (10)'!G1994="","MISSING",IFERROR(INDEX(Cleaning_Rules!$B$5:$B$10,MATCH(TRIM('query (10)'!G1994),Cleaning_Rules!$A$5:$A$10,0)),"UNKNOWN"))</f>
        <v>COMPLETED</v>
      </c>
      <c r="M1994" s="38" t="str">
        <f>IF('query (10)'!I1994="","",'query (10)'!I1994)</f>
        <v>Mechanical</v>
      </c>
      <c r="N1994" s="38" t="str">
        <f>IF('query (10)'!O1994="","",'query (10)'!O1994)</f>
        <v>Part Change</v>
      </c>
      <c r="O1994" s="38" t="str">
        <f>IF('query (10)'!P1994="","",'query (10)'!P1994)</f>
        <v>Medium</v>
      </c>
      <c r="P1994" s="38" t="str">
        <f>IF('query (10)'!N1994="","",'query (10)'!N1994)</f>
        <v xml:space="preserve">Change belt dresser 
ตามรอบการใช่งาน
</v>
      </c>
      <c r="Q1994" s="38" t="str">
        <f>TRIM('query (10)'!N1994)</f>
        <v xml:space="preserve">Change belt dresser 
ตามรอบการใช่งาน
</v>
      </c>
      <c r="R1994" s="38" t="str">
        <f>TRIM(UPPER('query (10)'!R1994))</f>
        <v/>
      </c>
      <c r="S1994" s="38" t="str">
        <f>TRIM(UPPER('query (10)'!S1994))</f>
        <v/>
      </c>
      <c r="T1994" s="38" t="str">
        <f>IF('query (10)'!Q1994="","",TRIM(UPPER('query (10)'!Q1994)))</f>
        <v/>
      </c>
      <c r="U1994" s="38" t="str">
        <f>IF('query (10)'!T1994="","",'query (10)'!T1994)</f>
        <v/>
      </c>
      <c r="V1994" s="39" t="str">
        <f>IF('query (10)'!T1994="","",IFERROR(VALUE('query (10)'!T1994),""))</f>
        <v/>
      </c>
      <c r="W1994" s="40">
        <f>IF('query (10)'!U1994="","",'query (10)'!U1994)</f>
        <v>0</v>
      </c>
      <c r="X1994" s="39">
        <f>IF('query (10)'!V1994="","",'query (10)'!V1994)</f>
        <v>120</v>
      </c>
      <c r="Y1994" s="41">
        <f>IF('query (10)'!W1994="","",'query (10)'!W1994)</f>
        <v>46097</v>
      </c>
      <c r="Z1994" s="41">
        <f>IF('query (10)'!X1994="","",'query (10)'!X1994)</f>
        <v>46112</v>
      </c>
      <c r="AA1994" s="41">
        <f>IF('query (10)'!Y1994="","",'query (10)'!Y1994)</f>
        <v>46112</v>
      </c>
      <c r="AB1994" s="41">
        <f>IF('query (10)'!Z1994="","",'query (10)'!Z1994)</f>
        <v>46232</v>
      </c>
      <c r="AC1994" s="38" t="str">
        <f>IF(OR('query (10)'!AA1994="",COUNTIF(Cleaning_Rules!$A$21:$A$26,TRIM('query (10)'!AA1994))&gt;0),"",TRIM('query (10)'!AA1994))</f>
        <v/>
      </c>
      <c r="AD1994" s="38" t="str">
        <f>IF('query (10)'!AB1994="","",TRIM(IFERROR(_xlfn.TEXTBEFORE('query (10)'!AB1994,"("),'query (10)'!AB1994)))</f>
        <v>เริ่มซ่อมงาน PM แล้ว รับผิดชอบโดย KUNANON PARAWANWONG</v>
      </c>
      <c r="AE1994" s="38" t="str">
        <f>IFERROR(LOWER(TRIM(_xlfn.TEXTBEFORE(_xlfn.TEXTAFTER('query (10)'!AB1994,"("),")"))),"")</f>
        <v>parawanwong-k-3161@nsk.com</v>
      </c>
      <c r="AF1994" s="38" t="str">
        <f>IF('query (10)'!AD1994="","",TRIM('query (10)'!AD1994))</f>
        <v>ภูชิต กุลเสรี</v>
      </c>
      <c r="AG1994" s="38" t="str">
        <f>IF('query (10)'!AE1994="","",TRIM('query (10)'!AE1994))</f>
        <v>คุณานนต์ ปารวัณวงศ์</v>
      </c>
      <c r="AH1994" s="38" t="str">
        <f>IF('query (10)'!AF1994="","",IFERROR(VALUE('query (10)'!AF1994),""))</f>
        <v/>
      </c>
      <c r="AI1994" s="38" t="str">
        <f>IF('query (10)'!AG1994="","",TRIM('query (10)'!AG1994))</f>
        <v/>
      </c>
      <c r="AJ1994" s="38" t="str">
        <f>IF('query (10)'!AH1994="","",IFERROR(VALUE('query (10)'!AH1994),""))</f>
        <v/>
      </c>
      <c r="AK1994" s="38" t="str">
        <f>IF('query (10)'!AI1994="","",TRIM('query (10)'!AI1994))</f>
        <v/>
      </c>
      <c r="AL1994" s="42">
        <f t="shared" si="155"/>
        <v>2026</v>
      </c>
      <c r="AM1994" s="42" t="str">
        <f t="shared" si="156"/>
        <v>2026-03</v>
      </c>
      <c r="AN1994" s="42" t="str">
        <f t="shared" ca="1" si="157"/>
        <v/>
      </c>
      <c r="AO1994" s="42" t="str">
        <f t="shared" si="158"/>
        <v>GR-097 | INNER RING BORE GRINDING M/C | SB1 | DRESSER | Time-based Maintenance | Mechanical | Part Change | Medium | Change belt dresser 
ตามรอบการใช่งาน
 | เริ่มซ่อมงาน PM แล้ว รับผิดชอบโดย KUNANON PARAWANWONG | คุณานนต์ ปารวัณวงศ์</v>
      </c>
      <c r="AP1994" s="42" t="str">
        <f>_xlfn.TEXTJOIN("; ",TRUE,IF(COUNTA('query (10)'!A1994:AK1994)&lt;=6,"NEAR_EMPTY_ROW",""),IF($K1994="","MISSING_STATUS",""),IF(AND($K1994="เสร็จสิ้น",$Z1994=""),"DONE_NO_ACTUAL_DATE",""),IF(AND($I1994="Condition-based Maintenance",$AH1994=""),"CBM_NO_MEASUREMENT",""),IF(OR($X1994="",$X1994=0),"INVALID_PERIOD",""),IF(AND($AA1994&lt;&gt;"",$AB1994&lt;&gt;"",$AB1994&lt;$AA1994),"DATE_SEQUENCE_ERROR",""),IF(AND($AB1994&lt;&gt;"",$AB1994&gt;DATE(2030,12,31)),"DATE_OUTLIER",""),IF($C1994="","MISSING_QRCODE",""),IF($J1994="UNKNOWN","UNKNOWN_PM_TYPE",""),IF($L1994="UNKNOWN","UNKNOWN_STATUS",""))</f>
        <v/>
      </c>
      <c r="AQ1994" s="42" t="str">
        <f t="shared" si="159"/>
        <v>NO</v>
      </c>
    </row>
    <row r="1995" spans="1:43" x14ac:dyDescent="0.3">
      <c r="A1995" s="38">
        <f>IF('query (10)'!A1995="","",'query (10)'!A1995)</f>
        <v>2212</v>
      </c>
      <c r="B1995" s="38">
        <f>IF('query (10)'!B1995="","",'query (10)'!B1995)</f>
        <v>19497</v>
      </c>
      <c r="C1995" s="38" t="str">
        <f>TRIM(UPPER('query (10)'!M1995))</f>
        <v>GR-097</v>
      </c>
      <c r="D1995" s="38" t="str">
        <f>TRIM(UPPER(IFERROR(_xlfn.TEXTBEFORE('query (10)'!L1995,"("),'query (10)'!L1995)))</f>
        <v>INNER RING BORE GRINDING M/C</v>
      </c>
      <c r="E1995" s="38" t="str">
        <f>IFERROR(TRIM(UPPER(_xlfn.TEXTBEFORE(_xlfn.TEXTAFTER('query (10)'!L1995,"("),")"))),"")</f>
        <v/>
      </c>
      <c r="F1995" s="38" t="str">
        <f>TRIM('query (10)'!K1995)</f>
        <v>SB1</v>
      </c>
      <c r="G1995" s="38" t="str">
        <f>IF('query (10)'!J1995="","",'query (10)'!J1995)</f>
        <v>Dresser</v>
      </c>
      <c r="H1995" s="38" t="str">
        <f>TRIM(UPPER('query (10)'!J1995))</f>
        <v>DRESSER</v>
      </c>
      <c r="I1995" s="38" t="str">
        <f>IF('query (10)'!F1995="","",'query (10)'!F1995)</f>
        <v>Time-based Maintenance</v>
      </c>
      <c r="J1995" s="38" t="str">
        <f>IF('query (10)'!F1995="","",IFERROR(INDEX(Cleaning_Rules!$B$14:$B$17,MATCH(TRIM('query (10)'!F1995),Cleaning_Rules!$A$14:$A$17,0)),"UNKNOWN"))</f>
        <v>TBM</v>
      </c>
      <c r="K1995" s="38" t="str">
        <f>IF('query (10)'!G1995="","",'query (10)'!G1995)</f>
        <v>เสร็จสิ้น</v>
      </c>
      <c r="L1995" s="38" t="str">
        <f>IF('query (10)'!G1995="","MISSING",IFERROR(INDEX(Cleaning_Rules!$B$5:$B$10,MATCH(TRIM('query (10)'!G1995),Cleaning_Rules!$A$5:$A$10,0)),"UNKNOWN"))</f>
        <v>COMPLETED</v>
      </c>
      <c r="M1995" s="38" t="str">
        <f>IF('query (10)'!I1995="","",'query (10)'!I1995)</f>
        <v>Mechanical</v>
      </c>
      <c r="N1995" s="38" t="str">
        <f>IF('query (10)'!O1995="","",'query (10)'!O1995)</f>
        <v>Part Change</v>
      </c>
      <c r="O1995" s="38" t="str">
        <f>IF('query (10)'!P1995="","",'query (10)'!P1995)</f>
        <v>Medium</v>
      </c>
      <c r="P1995" s="38" t="str">
        <f>IF('query (10)'!N1995="","",'query (10)'!N1995)</f>
        <v xml:space="preserve">Change belt work head 
ตามรอบการใช้งาน
</v>
      </c>
      <c r="Q1995" s="38" t="str">
        <f>TRIM('query (10)'!N1995)</f>
        <v xml:space="preserve">Change belt work head 
ตามรอบการใช้งาน
</v>
      </c>
      <c r="R1995" s="38" t="str">
        <f>TRIM(UPPER('query (10)'!R1995))</f>
        <v/>
      </c>
      <c r="S1995" s="38" t="str">
        <f>TRIM(UPPER('query (10)'!S1995))</f>
        <v/>
      </c>
      <c r="T1995" s="38" t="str">
        <f>IF('query (10)'!Q1995="","",TRIM(UPPER('query (10)'!Q1995)))</f>
        <v/>
      </c>
      <c r="U1995" s="38" t="str">
        <f>IF('query (10)'!T1995="","",'query (10)'!T1995)</f>
        <v/>
      </c>
      <c r="V1995" s="39" t="str">
        <f>IF('query (10)'!T1995="","",IFERROR(VALUE('query (10)'!T1995),""))</f>
        <v/>
      </c>
      <c r="W1995" s="40">
        <f>IF('query (10)'!U1995="","",'query (10)'!U1995)</f>
        <v>0</v>
      </c>
      <c r="X1995" s="39">
        <f>IF('query (10)'!V1995="","",'query (10)'!V1995)</f>
        <v>360</v>
      </c>
      <c r="Y1995" s="41">
        <f>IF('query (10)'!W1995="","",'query (10)'!W1995)</f>
        <v>46097</v>
      </c>
      <c r="Z1995" s="41">
        <f>IF('query (10)'!X1995="","",'query (10)'!X1995)</f>
        <v>46112</v>
      </c>
      <c r="AA1995" s="41">
        <f>IF('query (10)'!Y1995="","",'query (10)'!Y1995)</f>
        <v>46112</v>
      </c>
      <c r="AB1995" s="41">
        <f>IF('query (10)'!Z1995="","",'query (10)'!Z1995)</f>
        <v>46472</v>
      </c>
      <c r="AC1995" s="38" t="str">
        <f>IF(OR('query (10)'!AA1995="",COUNTIF(Cleaning_Rules!$A$21:$A$26,TRIM('query (10)'!AA1995))&gt;0),"",TRIM('query (10)'!AA1995))</f>
        <v/>
      </c>
      <c r="AD1995" s="38" t="str">
        <f>IF('query (10)'!AB1995="","",TRIM(IFERROR(_xlfn.TEXTBEFORE('query (10)'!AB1995,"("),'query (10)'!AB1995)))</f>
        <v>เริ่มซ่อมงาน PM แล้ว รับผิดชอบโดย KUNANON PARAWANWONG</v>
      </c>
      <c r="AE1995" s="38" t="str">
        <f>IFERROR(LOWER(TRIM(_xlfn.TEXTBEFORE(_xlfn.TEXTAFTER('query (10)'!AB1995,"("),")"))),"")</f>
        <v>parawanwong-k-3161@nsk.com</v>
      </c>
      <c r="AF1995" s="38" t="str">
        <f>IF('query (10)'!AD1995="","",TRIM('query (10)'!AD1995))</f>
        <v>ภูชิต กุลเสรี</v>
      </c>
      <c r="AG1995" s="38" t="str">
        <f>IF('query (10)'!AE1995="","",TRIM('query (10)'!AE1995))</f>
        <v>คุณานนต์ ปารวัณวงศ์</v>
      </c>
      <c r="AH1995" s="38" t="str">
        <f>IF('query (10)'!AF1995="","",IFERROR(VALUE('query (10)'!AF1995),""))</f>
        <v/>
      </c>
      <c r="AI1995" s="38" t="str">
        <f>IF('query (10)'!AG1995="","",TRIM('query (10)'!AG1995))</f>
        <v/>
      </c>
      <c r="AJ1995" s="38" t="str">
        <f>IF('query (10)'!AH1995="","",IFERROR(VALUE('query (10)'!AH1995),""))</f>
        <v/>
      </c>
      <c r="AK1995" s="38" t="str">
        <f>IF('query (10)'!AI1995="","",TRIM('query (10)'!AI1995))</f>
        <v/>
      </c>
      <c r="AL1995" s="42">
        <f t="shared" si="155"/>
        <v>2026</v>
      </c>
      <c r="AM1995" s="42" t="str">
        <f t="shared" si="156"/>
        <v>2026-03</v>
      </c>
      <c r="AN1995" s="42" t="str">
        <f t="shared" ca="1" si="157"/>
        <v/>
      </c>
      <c r="AO1995" s="42" t="str">
        <f t="shared" si="158"/>
        <v>GR-097 | INNER RING BORE GRINDING M/C | SB1 | DRESSER | Time-based Maintenance | Mechanical | Part Change | Medium | Change belt work head 
ตามรอบการใช้งาน
 | เริ่มซ่อมงาน PM แล้ว รับผิดชอบโดย KUNANON PARAWANWONG | คุณานนต์ ปารวัณวงศ์</v>
      </c>
      <c r="AP1995" s="42" t="str">
        <f>_xlfn.TEXTJOIN("; ",TRUE,IF(COUNTA('query (10)'!A1995:AK1995)&lt;=6,"NEAR_EMPTY_ROW",""),IF($K1995="","MISSING_STATUS",""),IF(AND($K1995="เสร็จสิ้น",$Z1995=""),"DONE_NO_ACTUAL_DATE",""),IF(AND($I1995="Condition-based Maintenance",$AH1995=""),"CBM_NO_MEASUREMENT",""),IF(OR($X1995="",$X1995=0),"INVALID_PERIOD",""),IF(AND($AA1995&lt;&gt;"",$AB1995&lt;&gt;"",$AB1995&lt;$AA1995),"DATE_SEQUENCE_ERROR",""),IF(AND($AB1995&lt;&gt;"",$AB1995&gt;DATE(2030,12,31)),"DATE_OUTLIER",""),IF($C1995="","MISSING_QRCODE",""),IF($J1995="UNKNOWN","UNKNOWN_PM_TYPE",""),IF($L1995="UNKNOWN","UNKNOWN_STATUS",""))</f>
        <v/>
      </c>
      <c r="AQ1995" s="42" t="str">
        <f t="shared" si="159"/>
        <v>NO</v>
      </c>
    </row>
    <row r="1996" spans="1:43" x14ac:dyDescent="0.3">
      <c r="A1996" s="38">
        <f>IF('query (10)'!A1996="","",'query (10)'!A1996)</f>
        <v>2213</v>
      </c>
      <c r="B1996" s="38">
        <f>IF('query (10)'!B1996="","",'query (10)'!B1996)</f>
        <v>19498</v>
      </c>
      <c r="C1996" s="38" t="str">
        <f>TRIM(UPPER('query (10)'!M1996))</f>
        <v>GR-095</v>
      </c>
      <c r="D1996" s="38" t="str">
        <f>TRIM(UPPER(IFERROR(_xlfn.TEXTBEFORE('query (10)'!L1996,"("),'query (10)'!L1996)))</f>
        <v>INNER RING RACEWAY GRINDING M/C</v>
      </c>
      <c r="E1996" s="38" t="str">
        <f>IFERROR(TRIM(UPPER(_xlfn.TEXTBEFORE(_xlfn.TEXTAFTER('query (10)'!L1996,"("),")"))),"")</f>
        <v/>
      </c>
      <c r="F1996" s="38" t="str">
        <f>TRIM('query (10)'!K1996)</f>
        <v>SB1</v>
      </c>
      <c r="G1996" s="38" t="str">
        <f>IF('query (10)'!J1996="","",'query (10)'!J1996)</f>
        <v>Work head</v>
      </c>
      <c r="H1996" s="38" t="str">
        <f>TRIM(UPPER('query (10)'!J1996))</f>
        <v>WORK HEAD</v>
      </c>
      <c r="I1996" s="38" t="str">
        <f>IF('query (10)'!F1996="","",'query (10)'!F1996)</f>
        <v>Time-based Maintenance</v>
      </c>
      <c r="J1996" s="38" t="str">
        <f>IF('query (10)'!F1996="","",IFERROR(INDEX(Cleaning_Rules!$B$14:$B$17,MATCH(TRIM('query (10)'!F1996),Cleaning_Rules!$A$14:$A$17,0)),"UNKNOWN"))</f>
        <v>TBM</v>
      </c>
      <c r="K1996" s="38" t="str">
        <f>IF('query (10)'!G1996="","",'query (10)'!G1996)</f>
        <v>เสร็จสิ้น</v>
      </c>
      <c r="L1996" s="38" t="str">
        <f>IF('query (10)'!G1996="","MISSING",IFERROR(INDEX(Cleaning_Rules!$B$5:$B$10,MATCH(TRIM('query (10)'!G1996),Cleaning_Rules!$A$5:$A$10,0)),"UNKNOWN"))</f>
        <v>COMPLETED</v>
      </c>
      <c r="M1996" s="38" t="str">
        <f>IF('query (10)'!I1996="","",'query (10)'!I1996)</f>
        <v>Mechanical</v>
      </c>
      <c r="N1996" s="38" t="str">
        <f>IF('query (10)'!O1996="","",'query (10)'!O1996)</f>
        <v>Part Change</v>
      </c>
      <c r="O1996" s="38" t="str">
        <f>IF('query (10)'!P1996="","",'query (10)'!P1996)</f>
        <v>Medium</v>
      </c>
      <c r="P1996" s="38" t="str">
        <f>IF('query (10)'!N1996="","",'query (10)'!N1996)</f>
        <v xml:space="preserve">Change belt work head 
ตามรอบการใช้งาน
</v>
      </c>
      <c r="Q1996" s="38" t="str">
        <f>TRIM('query (10)'!N1996)</f>
        <v xml:space="preserve">Change belt work head 
ตามรอบการใช้งาน
</v>
      </c>
      <c r="R1996" s="38" t="str">
        <f>TRIM(UPPER('query (10)'!R1996))</f>
        <v/>
      </c>
      <c r="S1996" s="38" t="str">
        <f>TRIM(UPPER('query (10)'!S1996))</f>
        <v/>
      </c>
      <c r="T1996" s="38" t="str">
        <f>IF('query (10)'!Q1996="","",TRIM(UPPER('query (10)'!Q1996)))</f>
        <v/>
      </c>
      <c r="U1996" s="38" t="str">
        <f>IF('query (10)'!T1996="","",'query (10)'!T1996)</f>
        <v/>
      </c>
      <c r="V1996" s="39" t="str">
        <f>IF('query (10)'!T1996="","",IFERROR(VALUE('query (10)'!T1996),""))</f>
        <v/>
      </c>
      <c r="W1996" s="40">
        <f>IF('query (10)'!U1996="","",'query (10)'!U1996)</f>
        <v>0</v>
      </c>
      <c r="X1996" s="39">
        <f>IF('query (10)'!V1996="","",'query (10)'!V1996)</f>
        <v>360</v>
      </c>
      <c r="Y1996" s="41">
        <f>IF('query (10)'!W1996="","",'query (10)'!W1996)</f>
        <v>46097</v>
      </c>
      <c r="Z1996" s="41">
        <f>IF('query (10)'!X1996="","",'query (10)'!X1996)</f>
        <v>46112</v>
      </c>
      <c r="AA1996" s="41">
        <f>IF('query (10)'!Y1996="","",'query (10)'!Y1996)</f>
        <v>46112</v>
      </c>
      <c r="AB1996" s="41">
        <f>IF('query (10)'!Z1996="","",'query (10)'!Z1996)</f>
        <v>46472</v>
      </c>
      <c r="AC1996" s="38" t="str">
        <f>IF(OR('query (10)'!AA1996="",COUNTIF(Cleaning_Rules!$A$21:$A$26,TRIM('query (10)'!AA1996))&gt;0),"",TRIM('query (10)'!AA1996))</f>
        <v/>
      </c>
      <c r="AD1996" s="38" t="str">
        <f>IF('query (10)'!AB1996="","",TRIM(IFERROR(_xlfn.TEXTBEFORE('query (10)'!AB1996,"("),'query (10)'!AB1996)))</f>
        <v>เริ่มซ่อมงาน PM แล้ว รับผิดชอบโดย KUNANON PARAWANWONG</v>
      </c>
      <c r="AE1996" s="38" t="str">
        <f>IFERROR(LOWER(TRIM(_xlfn.TEXTBEFORE(_xlfn.TEXTAFTER('query (10)'!AB1996,"("),")"))),"")</f>
        <v>parawanwong-k-3161@nsk.com</v>
      </c>
      <c r="AF1996" s="38" t="str">
        <f>IF('query (10)'!AD1996="","",TRIM('query (10)'!AD1996))</f>
        <v>ภูชิต กุลเสรี</v>
      </c>
      <c r="AG1996" s="38" t="str">
        <f>IF('query (10)'!AE1996="","",TRIM('query (10)'!AE1996))</f>
        <v>คุณานนต์ ปารวัณวงศ์</v>
      </c>
      <c r="AH1996" s="38" t="str">
        <f>IF('query (10)'!AF1996="","",IFERROR(VALUE('query (10)'!AF1996),""))</f>
        <v/>
      </c>
      <c r="AI1996" s="38" t="str">
        <f>IF('query (10)'!AG1996="","",TRIM('query (10)'!AG1996))</f>
        <v/>
      </c>
      <c r="AJ1996" s="38" t="str">
        <f>IF('query (10)'!AH1996="","",IFERROR(VALUE('query (10)'!AH1996),""))</f>
        <v/>
      </c>
      <c r="AK1996" s="38" t="str">
        <f>IF('query (10)'!AI1996="","",TRIM('query (10)'!AI1996))</f>
        <v/>
      </c>
      <c r="AL1996" s="42">
        <f t="shared" si="155"/>
        <v>2026</v>
      </c>
      <c r="AM1996" s="42" t="str">
        <f t="shared" si="156"/>
        <v>2026-03</v>
      </c>
      <c r="AN1996" s="42" t="str">
        <f t="shared" ca="1" si="157"/>
        <v/>
      </c>
      <c r="AO1996" s="42" t="str">
        <f t="shared" si="158"/>
        <v>GR-095 | INNER RING RACEWAY GRINDING M/C | SB1 | WORK HEAD | Time-based Maintenance | Mechanical | Part Change | Medium | Change belt work head 
ตามรอบการใช้งาน
 | เริ่มซ่อมงาน PM แล้ว รับผิดชอบโดย KUNANON PARAWANWONG | คุณานนต์ ปารวัณวงศ์</v>
      </c>
      <c r="AP1996" s="42" t="str">
        <f>_xlfn.TEXTJOIN("; ",TRUE,IF(COUNTA('query (10)'!A1996:AK1996)&lt;=6,"NEAR_EMPTY_ROW",""),IF($K1996="","MISSING_STATUS",""),IF(AND($K1996="เสร็จสิ้น",$Z1996=""),"DONE_NO_ACTUAL_DATE",""),IF(AND($I1996="Condition-based Maintenance",$AH1996=""),"CBM_NO_MEASUREMENT",""),IF(OR($X1996="",$X1996=0),"INVALID_PERIOD",""),IF(AND($AA1996&lt;&gt;"",$AB1996&lt;&gt;"",$AB1996&lt;$AA1996),"DATE_SEQUENCE_ERROR",""),IF(AND($AB1996&lt;&gt;"",$AB1996&gt;DATE(2030,12,31)),"DATE_OUTLIER",""),IF($C1996="","MISSING_QRCODE",""),IF($J1996="UNKNOWN","UNKNOWN_PM_TYPE",""),IF($L1996="UNKNOWN","UNKNOWN_STATUS",""))</f>
        <v/>
      </c>
      <c r="AQ1996" s="42" t="str">
        <f t="shared" si="159"/>
        <v>NO</v>
      </c>
    </row>
    <row r="1997" spans="1:43" x14ac:dyDescent="0.3">
      <c r="A1997" s="38">
        <f>IF('query (10)'!A1997="","",'query (10)'!A1997)</f>
        <v>2214</v>
      </c>
      <c r="B1997" s="38">
        <f>IF('query (10)'!B1997="","",'query (10)'!B1997)</f>
        <v>19500</v>
      </c>
      <c r="C1997" s="38" t="str">
        <f>TRIM(UPPER('query (10)'!M1997))</f>
        <v>GR-106</v>
      </c>
      <c r="D1997" s="38" t="str">
        <f>TRIM(UPPER(IFERROR(_xlfn.TEXTBEFORE('query (10)'!L1997,"("),'query (10)'!L1997)))</f>
        <v>OUTER RING RACEWAY SUPER FINISH M/C</v>
      </c>
      <c r="E1997" s="38" t="str">
        <f>IFERROR(TRIM(UPPER(_xlfn.TEXTBEFORE(_xlfn.TEXTAFTER('query (10)'!L1997,"("),")"))),"")</f>
        <v/>
      </c>
      <c r="F1997" s="38" t="str">
        <f>TRIM('query (10)'!K1997)</f>
        <v>SB1</v>
      </c>
      <c r="G1997" s="38" t="str">
        <f>IF('query (10)'!J1997="","",'query (10)'!J1997)</f>
        <v>Work head</v>
      </c>
      <c r="H1997" s="38" t="str">
        <f>TRIM(UPPER('query (10)'!J1997))</f>
        <v>WORK HEAD</v>
      </c>
      <c r="I1997" s="38" t="str">
        <f>IF('query (10)'!F1997="","",'query (10)'!F1997)</f>
        <v>Time-based Maintenance</v>
      </c>
      <c r="J1997" s="38" t="str">
        <f>IF('query (10)'!F1997="","",IFERROR(INDEX(Cleaning_Rules!$B$14:$B$17,MATCH(TRIM('query (10)'!F1997),Cleaning_Rules!$A$14:$A$17,0)),"UNKNOWN"))</f>
        <v>TBM</v>
      </c>
      <c r="K1997" s="38" t="str">
        <f>IF('query (10)'!G1997="","",'query (10)'!G1997)</f>
        <v>เสร็จสิ้น</v>
      </c>
      <c r="L1997" s="38" t="str">
        <f>IF('query (10)'!G1997="","MISSING",IFERROR(INDEX(Cleaning_Rules!$B$5:$B$10,MATCH(TRIM('query (10)'!G1997),Cleaning_Rules!$A$5:$A$10,0)),"UNKNOWN"))</f>
        <v>COMPLETED</v>
      </c>
      <c r="M1997" s="38" t="str">
        <f>IF('query (10)'!I1997="","",'query (10)'!I1997)</f>
        <v>Mechanical</v>
      </c>
      <c r="N1997" s="38" t="str">
        <f>IF('query (10)'!O1997="","",'query (10)'!O1997)</f>
        <v>Part Change</v>
      </c>
      <c r="O1997" s="38" t="str">
        <f>IF('query (10)'!P1997="","",'query (10)'!P1997)</f>
        <v>Medium</v>
      </c>
      <c r="P1997" s="38" t="str">
        <f>IF('query (10)'!N1997="","",'query (10)'!N1997)</f>
        <v>repair unit spindle work head
check accuracy work head
ตามรอบการใช้งาน</v>
      </c>
      <c r="Q1997" s="38" t="str">
        <f>TRIM('query (10)'!N1997)</f>
        <v>repair unit spindle work head
check accuracy work head
ตามรอบการใช้งาน</v>
      </c>
      <c r="R1997" s="38" t="str">
        <f>TRIM(UPPER('query (10)'!R1997))</f>
        <v/>
      </c>
      <c r="S1997" s="38" t="str">
        <f>TRIM(UPPER('query (10)'!S1997))</f>
        <v/>
      </c>
      <c r="T1997" s="38" t="str">
        <f>IF('query (10)'!Q1997="","",TRIM(UPPER('query (10)'!Q1997)))</f>
        <v/>
      </c>
      <c r="U1997" s="38" t="str">
        <f>IF('query (10)'!T1997="","",'query (10)'!T1997)</f>
        <v/>
      </c>
      <c r="V1997" s="39" t="str">
        <f>IF('query (10)'!T1997="","",IFERROR(VALUE('query (10)'!T1997),""))</f>
        <v/>
      </c>
      <c r="W1997" s="40">
        <f>IF('query (10)'!U1997="","",'query (10)'!U1997)</f>
        <v>0</v>
      </c>
      <c r="X1997" s="39">
        <f>IF('query (10)'!V1997="","",'query (10)'!V1997)</f>
        <v>1080</v>
      </c>
      <c r="Y1997" s="41">
        <f>IF('query (10)'!W1997="","",'query (10)'!W1997)</f>
        <v>46097</v>
      </c>
      <c r="Z1997" s="41">
        <f>IF('query (10)'!X1997="","",'query (10)'!X1997)</f>
        <v>46114</v>
      </c>
      <c r="AA1997" s="41">
        <f>IF('query (10)'!Y1997="","",'query (10)'!Y1997)</f>
        <v>46114</v>
      </c>
      <c r="AB1997" s="41">
        <f>IF('query (10)'!Z1997="","",'query (10)'!Z1997)</f>
        <v>47194</v>
      </c>
      <c r="AC1997" s="38" t="str">
        <f>IF(OR('query (10)'!AA1997="",COUNTIF(Cleaning_Rules!$A$21:$A$26,TRIM('query (10)'!AA1997))&gt;0),"",TRIM('query (10)'!AA1997))</f>
        <v/>
      </c>
      <c r="AD1997" s="38" t="str">
        <f>IF('query (10)'!AB1997="","",TRIM(IFERROR(_xlfn.TEXTBEFORE('query (10)'!AB1997,"("),'query (10)'!AB1997)))</f>
        <v>เริ่มซ่อมงาน PM แล้ว รับผิดชอบโดย PUCHIT KULSEREE</v>
      </c>
      <c r="AE1997" s="38" t="str">
        <f>IFERROR(LOWER(TRIM(_xlfn.TEXTBEFORE(_xlfn.TEXTAFTER('query (10)'!AB1997,"("),")"))),"")</f>
        <v>puchit@nsk.com</v>
      </c>
      <c r="AF1997" s="38" t="str">
        <f>IF('query (10)'!AD1997="","",TRIM('query (10)'!AD1997))</f>
        <v>ภูชิต กุลเสรี</v>
      </c>
      <c r="AG1997" s="38" t="str">
        <f>IF('query (10)'!AE1997="","",TRIM('query (10)'!AE1997))</f>
        <v>ภูชิต กุลเสรี</v>
      </c>
      <c r="AH1997" s="38" t="str">
        <f>IF('query (10)'!AF1997="","",IFERROR(VALUE('query (10)'!AF1997),""))</f>
        <v/>
      </c>
      <c r="AI1997" s="38" t="str">
        <f>IF('query (10)'!AG1997="","",TRIM('query (10)'!AG1997))</f>
        <v/>
      </c>
      <c r="AJ1997" s="38" t="str">
        <f>IF('query (10)'!AH1997="","",IFERROR(VALUE('query (10)'!AH1997),""))</f>
        <v/>
      </c>
      <c r="AK1997" s="38" t="str">
        <f>IF('query (10)'!AI1997="","",TRIM('query (10)'!AI1997))</f>
        <v/>
      </c>
      <c r="AL1997" s="42">
        <f t="shared" si="155"/>
        <v>2026</v>
      </c>
      <c r="AM1997" s="42" t="str">
        <f t="shared" si="156"/>
        <v>2026-03</v>
      </c>
      <c r="AN1997" s="42" t="str">
        <f t="shared" ca="1" si="157"/>
        <v/>
      </c>
      <c r="AO1997" s="42" t="str">
        <f t="shared" si="158"/>
        <v>GR-106 | OUTER RING RACEWAY SUPER FINISH M/C | SB1 | WORK HEAD | Time-based Maintenance | Mechanical | Part Change | Medium | repair unit spindle work head
check accuracy work head
ตามรอบการใช้งาน | เริ่มซ่อมงาน PM แล้ว รับผิดชอบโดย PUCHIT KULSEREE | ภูชิต กุลเสรี</v>
      </c>
      <c r="AP1997" s="42" t="str">
        <f>_xlfn.TEXTJOIN("; ",TRUE,IF(COUNTA('query (10)'!A1997:AK1997)&lt;=6,"NEAR_EMPTY_ROW",""),IF($K1997="","MISSING_STATUS",""),IF(AND($K1997="เสร็จสิ้น",$Z1997=""),"DONE_NO_ACTUAL_DATE",""),IF(AND($I1997="Condition-based Maintenance",$AH1997=""),"CBM_NO_MEASUREMENT",""),IF(OR($X1997="",$X1997=0),"INVALID_PERIOD",""),IF(AND($AA1997&lt;&gt;"",$AB1997&lt;&gt;"",$AB1997&lt;$AA1997),"DATE_SEQUENCE_ERROR",""),IF(AND($AB1997&lt;&gt;"",$AB1997&gt;DATE(2030,12,31)),"DATE_OUTLIER",""),IF($C1997="","MISSING_QRCODE",""),IF($J1997="UNKNOWN","UNKNOWN_PM_TYPE",""),IF($L1997="UNKNOWN","UNKNOWN_STATUS",""))</f>
        <v/>
      </c>
      <c r="AQ1997" s="42" t="str">
        <f t="shared" si="159"/>
        <v>NO</v>
      </c>
    </row>
    <row r="1998" spans="1:43" x14ac:dyDescent="0.3">
      <c r="A1998" s="38">
        <f>IF('query (10)'!A1998="","",'query (10)'!A1998)</f>
        <v>2215</v>
      </c>
      <c r="B1998" s="38">
        <f>IF('query (10)'!B1998="","",'query (10)'!B1998)</f>
        <v>19501</v>
      </c>
      <c r="C1998" s="38" t="str">
        <f>TRIM(UPPER('query (10)'!M1998))</f>
        <v>WA-113</v>
      </c>
      <c r="D1998" s="38" t="str">
        <f>TRIM(UPPER(IFERROR(_xlfn.TEXTBEFORE('query (10)'!L1998,"("),'query (10)'!L1998)))</f>
        <v>FINISH WASH EQUIPMENT M/C</v>
      </c>
      <c r="E1998" s="38" t="str">
        <f>IFERROR(TRIM(UPPER(_xlfn.TEXTBEFORE(_xlfn.TEXTAFTER('query (10)'!L1998,"("),")"))),"")</f>
        <v/>
      </c>
      <c r="F1998" s="38" t="str">
        <f>TRIM('query (10)'!K1998)</f>
        <v>SB1</v>
      </c>
      <c r="G1998" s="38" t="str">
        <f>IF('query (10)'!J1998="","",'query (10)'!J1998)</f>
        <v xml:space="preserve">Heavy smoke </v>
      </c>
      <c r="H1998" s="38" t="str">
        <f>TRIM(UPPER('query (10)'!J1998))</f>
        <v>HEAVY SMOKE</v>
      </c>
      <c r="I1998" s="38" t="str">
        <f>IF('query (10)'!F1998="","",'query (10)'!F1998)</f>
        <v>Time-based Maintenance</v>
      </c>
      <c r="J1998" s="38" t="str">
        <f>IF('query (10)'!F1998="","",IFERROR(INDEX(Cleaning_Rules!$B$14:$B$17,MATCH(TRIM('query (10)'!F1998),Cleaning_Rules!$A$14:$A$17,0)),"UNKNOWN"))</f>
        <v>TBM</v>
      </c>
      <c r="K1998" s="38" t="str">
        <f>IF('query (10)'!G1998="","",'query (10)'!G1998)</f>
        <v>เสร็จสิ้น</v>
      </c>
      <c r="L1998" s="38" t="str">
        <f>IF('query (10)'!G1998="","MISSING",IFERROR(INDEX(Cleaning_Rules!$B$5:$B$10,MATCH(TRIM('query (10)'!G1998),Cleaning_Rules!$A$5:$A$10,0)),"UNKNOWN"))</f>
        <v>COMPLETED</v>
      </c>
      <c r="M1998" s="38" t="str">
        <f>IF('query (10)'!I1998="","",'query (10)'!I1998)</f>
        <v>Mechanical</v>
      </c>
      <c r="N1998" s="38" t="str">
        <f>IF('query (10)'!O1998="","",'query (10)'!O1998)</f>
        <v>Part Change</v>
      </c>
      <c r="O1998" s="38" t="str">
        <f>IF('query (10)'!P1998="","",'query (10)'!P1998)</f>
        <v>Medium</v>
      </c>
      <c r="P1998" s="38" t="str">
        <f>IF('query (10)'!N1998="","",'query (10)'!N1998)</f>
        <v>change filter RF-40
ตามรอบการใช้งาน</v>
      </c>
      <c r="Q1998" s="38" t="str">
        <f>TRIM('query (10)'!N1998)</f>
        <v>change filter RF-40
ตามรอบการใช้งาน</v>
      </c>
      <c r="R1998" s="38" t="str">
        <f>TRIM(UPPER('query (10)'!R1998))</f>
        <v>FILTER</v>
      </c>
      <c r="S1998" s="38" t="str">
        <f>TRIM(UPPER('query (10)'!S1998))</f>
        <v>RF-40</v>
      </c>
      <c r="T1998" s="38" t="str">
        <f>IF('query (10)'!Q1998="","",TRIM(UPPER('query (10)'!Q1998)))</f>
        <v/>
      </c>
      <c r="U1998" s="38" t="str">
        <f>IF('query (10)'!T1998="","",'query (10)'!T1998)</f>
        <v/>
      </c>
      <c r="V1998" s="39" t="str">
        <f>IF('query (10)'!T1998="","",IFERROR(VALUE('query (10)'!T1998),""))</f>
        <v/>
      </c>
      <c r="W1998" s="40">
        <f>IF('query (10)'!U1998="","",'query (10)'!U1998)</f>
        <v>0</v>
      </c>
      <c r="X1998" s="39">
        <f>IF('query (10)'!V1998="","",'query (10)'!V1998)</f>
        <v>1080</v>
      </c>
      <c r="Y1998" s="41">
        <f>IF('query (10)'!W1998="","",'query (10)'!W1998)</f>
        <v>46097</v>
      </c>
      <c r="Z1998" s="41">
        <f>IF('query (10)'!X1998="","",'query (10)'!X1998)</f>
        <v>46112</v>
      </c>
      <c r="AA1998" s="41">
        <f>IF('query (10)'!Y1998="","",'query (10)'!Y1998)</f>
        <v>46112</v>
      </c>
      <c r="AB1998" s="41">
        <f>IF('query (10)'!Z1998="","",'query (10)'!Z1998)</f>
        <v>47192</v>
      </c>
      <c r="AC1998" s="38" t="str">
        <f>IF(OR('query (10)'!AA1998="",COUNTIF(Cleaning_Rules!$A$21:$A$26,TRIM('query (10)'!AA1998))&gt;0),"",TRIM('query (10)'!AA1998))</f>
        <v/>
      </c>
      <c r="AD1998" s="38" t="str">
        <f>IF('query (10)'!AB1998="","",TRIM(IFERROR(_xlfn.TEXTBEFORE('query (10)'!AB1998,"("),'query (10)'!AB1998)))</f>
        <v>เริ่มซ่อมงาน PM แล้ว รับผิดชอบโดย PAHLA SEEDANG</v>
      </c>
      <c r="AE1998" s="38" t="str">
        <f>IFERROR(LOWER(TRIM(_xlfn.TEXTBEFORE(_xlfn.TEXTAFTER('query (10)'!AB1998,"("),")"))),"")</f>
        <v>pahla@nsk.com</v>
      </c>
      <c r="AF1998" s="38" t="str">
        <f>IF('query (10)'!AD1998="","",TRIM('query (10)'!AD1998))</f>
        <v>ภูชิต กุลเสรี</v>
      </c>
      <c r="AG1998" s="38" t="str">
        <f>IF('query (10)'!AE1998="","",TRIM('query (10)'!AE1998))</f>
        <v>ผะหลา สีแดง</v>
      </c>
      <c r="AH1998" s="38" t="str">
        <f>IF('query (10)'!AF1998="","",IFERROR(VALUE('query (10)'!AF1998),""))</f>
        <v/>
      </c>
      <c r="AI1998" s="38" t="str">
        <f>IF('query (10)'!AG1998="","",TRIM('query (10)'!AG1998))</f>
        <v/>
      </c>
      <c r="AJ1998" s="38" t="str">
        <f>IF('query (10)'!AH1998="","",IFERROR(VALUE('query (10)'!AH1998),""))</f>
        <v/>
      </c>
      <c r="AK1998" s="38" t="str">
        <f>IF('query (10)'!AI1998="","",TRIM('query (10)'!AI1998))</f>
        <v/>
      </c>
      <c r="AL1998" s="42">
        <f t="shared" si="155"/>
        <v>2026</v>
      </c>
      <c r="AM1998" s="42" t="str">
        <f t="shared" si="156"/>
        <v>2026-03</v>
      </c>
      <c r="AN1998" s="42" t="str">
        <f t="shared" ca="1" si="157"/>
        <v/>
      </c>
      <c r="AO1998" s="42" t="str">
        <f t="shared" si="158"/>
        <v>WA-113 | FINISH WASH EQUIPMENT M/C | SB1 | HEAVY SMOKE | Time-based Maintenance | Mechanical | Part Change | Medium | change filter RF-40
ตามรอบการใช้งาน | FILTER | RF-40 | เริ่มซ่อมงาน PM แล้ว รับผิดชอบโดย PAHLA SEEDANG | ผะหลา สีแดง</v>
      </c>
      <c r="AP1998" s="42" t="str">
        <f>_xlfn.TEXTJOIN("; ",TRUE,IF(COUNTA('query (10)'!A1998:AK1998)&lt;=6,"NEAR_EMPTY_ROW",""),IF($K1998="","MISSING_STATUS",""),IF(AND($K1998="เสร็จสิ้น",$Z1998=""),"DONE_NO_ACTUAL_DATE",""),IF(AND($I1998="Condition-based Maintenance",$AH1998=""),"CBM_NO_MEASUREMENT",""),IF(OR($X1998="",$X1998=0),"INVALID_PERIOD",""),IF(AND($AA1998&lt;&gt;"",$AB1998&lt;&gt;"",$AB1998&lt;$AA1998),"DATE_SEQUENCE_ERROR",""),IF(AND($AB1998&lt;&gt;"",$AB1998&gt;DATE(2030,12,31)),"DATE_OUTLIER",""),IF($C1998="","MISSING_QRCODE",""),IF($J1998="UNKNOWN","UNKNOWN_PM_TYPE",""),IF($L1998="UNKNOWN","UNKNOWN_STATUS",""))</f>
        <v/>
      </c>
      <c r="AQ1998" s="42" t="str">
        <f t="shared" si="159"/>
        <v>NO</v>
      </c>
    </row>
    <row r="1999" spans="1:43" x14ac:dyDescent="0.3">
      <c r="A1999" s="38">
        <f>IF('query (10)'!A1999="","",'query (10)'!A1999)</f>
        <v>2216</v>
      </c>
      <c r="B1999" s="38">
        <f>IF('query (10)'!B1999="","",'query (10)'!B1999)</f>
        <v>19502</v>
      </c>
      <c r="C1999" s="38" t="str">
        <f>TRIM(UPPER('query (10)'!M1999))</f>
        <v>WA-107</v>
      </c>
      <c r="D1999" s="38" t="str">
        <f>TRIM(UPPER(IFERROR(_xlfn.TEXTBEFORE('query (10)'!L1999,"("),'query (10)'!L1999)))</f>
        <v>OUTER RING PART WASH EQUIPMENT M/C</v>
      </c>
      <c r="E1999" s="38" t="str">
        <f>IFERROR(TRIM(UPPER(_xlfn.TEXTBEFORE(_xlfn.TEXTAFTER('query (10)'!L1999,"("),")"))),"")</f>
        <v/>
      </c>
      <c r="F1999" s="38" t="str">
        <f>TRIM('query (10)'!K1999)</f>
        <v>SB1</v>
      </c>
      <c r="G1999" s="38" t="str">
        <f>IF('query (10)'!J1999="","",'query (10)'!J1999)</f>
        <v xml:space="preserve">Heavy smoke </v>
      </c>
      <c r="H1999" s="38" t="str">
        <f>TRIM(UPPER('query (10)'!J1999))</f>
        <v>HEAVY SMOKE</v>
      </c>
      <c r="I1999" s="38" t="str">
        <f>IF('query (10)'!F1999="","",'query (10)'!F1999)</f>
        <v>Time-based Maintenance</v>
      </c>
      <c r="J1999" s="38" t="str">
        <f>IF('query (10)'!F1999="","",IFERROR(INDEX(Cleaning_Rules!$B$14:$B$17,MATCH(TRIM('query (10)'!F1999),Cleaning_Rules!$A$14:$A$17,0)),"UNKNOWN"))</f>
        <v>TBM</v>
      </c>
      <c r="K1999" s="38" t="str">
        <f>IF('query (10)'!G1999="","",'query (10)'!G1999)</f>
        <v>เสร็จสิ้น</v>
      </c>
      <c r="L1999" s="38" t="str">
        <f>IF('query (10)'!G1999="","MISSING",IFERROR(INDEX(Cleaning_Rules!$B$5:$B$10,MATCH(TRIM('query (10)'!G1999),Cleaning_Rules!$A$5:$A$10,0)),"UNKNOWN"))</f>
        <v>COMPLETED</v>
      </c>
      <c r="M1999" s="38" t="str">
        <f>IF('query (10)'!I1999="","",'query (10)'!I1999)</f>
        <v>Mechanical</v>
      </c>
      <c r="N1999" s="38" t="str">
        <f>IF('query (10)'!O1999="","",'query (10)'!O1999)</f>
        <v>Part Change</v>
      </c>
      <c r="O1999" s="38" t="str">
        <f>IF('query (10)'!P1999="","",'query (10)'!P1999)</f>
        <v>Medium</v>
      </c>
      <c r="P1999" s="38" t="str">
        <f>IF('query (10)'!N1999="","",'query (10)'!N1999)</f>
        <v>change filter RF-40
ตามรอบการใช้งาน</v>
      </c>
      <c r="Q1999" s="38" t="str">
        <f>TRIM('query (10)'!N1999)</f>
        <v>change filter RF-40
ตามรอบการใช้งาน</v>
      </c>
      <c r="R1999" s="38" t="str">
        <f>TRIM(UPPER('query (10)'!R1999))</f>
        <v>FILTER</v>
      </c>
      <c r="S1999" s="38" t="str">
        <f>TRIM(UPPER('query (10)'!S1999))</f>
        <v>RF-40</v>
      </c>
      <c r="T1999" s="38" t="str">
        <f>IF('query (10)'!Q1999="","",TRIM(UPPER('query (10)'!Q1999)))</f>
        <v/>
      </c>
      <c r="U1999" s="38" t="str">
        <f>IF('query (10)'!T1999="","",'query (10)'!T1999)</f>
        <v/>
      </c>
      <c r="V1999" s="39" t="str">
        <f>IF('query (10)'!T1999="","",IFERROR(VALUE('query (10)'!T1999),""))</f>
        <v/>
      </c>
      <c r="W1999" s="40">
        <f>IF('query (10)'!U1999="","",'query (10)'!U1999)</f>
        <v>0</v>
      </c>
      <c r="X1999" s="39">
        <f>IF('query (10)'!V1999="","",'query (10)'!V1999)</f>
        <v>1080</v>
      </c>
      <c r="Y1999" s="41">
        <f>IF('query (10)'!W1999="","",'query (10)'!W1999)</f>
        <v>46097</v>
      </c>
      <c r="Z1999" s="41">
        <f>IF('query (10)'!X1999="","",'query (10)'!X1999)</f>
        <v>46112</v>
      </c>
      <c r="AA1999" s="41">
        <f>IF('query (10)'!Y1999="","",'query (10)'!Y1999)</f>
        <v>46112</v>
      </c>
      <c r="AB1999" s="41">
        <f>IF('query (10)'!Z1999="","",'query (10)'!Z1999)</f>
        <v>47192</v>
      </c>
      <c r="AC1999" s="38" t="str">
        <f>IF(OR('query (10)'!AA1999="",COUNTIF(Cleaning_Rules!$A$21:$A$26,TRIM('query (10)'!AA1999))&gt;0),"",TRIM('query (10)'!AA1999))</f>
        <v/>
      </c>
      <c r="AD1999" s="38" t="str">
        <f>IF('query (10)'!AB1999="","",TRIM(IFERROR(_xlfn.TEXTBEFORE('query (10)'!AB1999,"("),'query (10)'!AB1999)))</f>
        <v>เริ่มซ่อมงาน PM แล้ว รับผิดชอบโดย PAHLA SEEDANG</v>
      </c>
      <c r="AE1999" s="38" t="str">
        <f>IFERROR(LOWER(TRIM(_xlfn.TEXTBEFORE(_xlfn.TEXTAFTER('query (10)'!AB1999,"("),")"))),"")</f>
        <v>pahla@nsk.com</v>
      </c>
      <c r="AF1999" s="38" t="str">
        <f>IF('query (10)'!AD1999="","",TRIM('query (10)'!AD1999))</f>
        <v>ภูชิต กุลเสรี</v>
      </c>
      <c r="AG1999" s="38" t="str">
        <f>IF('query (10)'!AE1999="","",TRIM('query (10)'!AE1999))</f>
        <v>ผะหลา สีแดง</v>
      </c>
      <c r="AH1999" s="38" t="str">
        <f>IF('query (10)'!AF1999="","",IFERROR(VALUE('query (10)'!AF1999),""))</f>
        <v/>
      </c>
      <c r="AI1999" s="38" t="str">
        <f>IF('query (10)'!AG1999="","",TRIM('query (10)'!AG1999))</f>
        <v/>
      </c>
      <c r="AJ1999" s="38" t="str">
        <f>IF('query (10)'!AH1999="","",IFERROR(VALUE('query (10)'!AH1999),""))</f>
        <v/>
      </c>
      <c r="AK1999" s="38" t="str">
        <f>IF('query (10)'!AI1999="","",TRIM('query (10)'!AI1999))</f>
        <v/>
      </c>
      <c r="AL1999" s="42">
        <f t="shared" si="155"/>
        <v>2026</v>
      </c>
      <c r="AM1999" s="42" t="str">
        <f t="shared" si="156"/>
        <v>2026-03</v>
      </c>
      <c r="AN1999" s="42" t="str">
        <f t="shared" ca="1" si="157"/>
        <v/>
      </c>
      <c r="AO1999" s="42" t="str">
        <f t="shared" si="158"/>
        <v>WA-107 | OUTER RING PART WASH EQUIPMENT M/C | SB1 | HEAVY SMOKE | Time-based Maintenance | Mechanical | Part Change | Medium | change filter RF-40
ตามรอบการใช้งาน | FILTER | RF-40 | เริ่มซ่อมงาน PM แล้ว รับผิดชอบโดย PAHLA SEEDANG | ผะหลา สีแดง</v>
      </c>
      <c r="AP1999" s="42" t="str">
        <f>_xlfn.TEXTJOIN("; ",TRUE,IF(COUNTA('query (10)'!A1999:AK1999)&lt;=6,"NEAR_EMPTY_ROW",""),IF($K1999="","MISSING_STATUS",""),IF(AND($K1999="เสร็จสิ้น",$Z1999=""),"DONE_NO_ACTUAL_DATE",""),IF(AND($I1999="Condition-based Maintenance",$AH1999=""),"CBM_NO_MEASUREMENT",""),IF(OR($X1999="",$X1999=0),"INVALID_PERIOD",""),IF(AND($AA1999&lt;&gt;"",$AB1999&lt;&gt;"",$AB1999&lt;$AA1999),"DATE_SEQUENCE_ERROR",""),IF(AND($AB1999&lt;&gt;"",$AB1999&gt;DATE(2030,12,31)),"DATE_OUTLIER",""),IF($C1999="","MISSING_QRCODE",""),IF($J1999="UNKNOWN","UNKNOWN_PM_TYPE",""),IF($L1999="UNKNOWN","UNKNOWN_STATUS",""))</f>
        <v/>
      </c>
      <c r="AQ1999" s="42" t="str">
        <f t="shared" si="159"/>
        <v>NO</v>
      </c>
    </row>
    <row r="2000" spans="1:43" x14ac:dyDescent="0.3">
      <c r="A2000" s="38">
        <f>IF('query (10)'!A2000="","",'query (10)'!A2000)</f>
        <v>2217</v>
      </c>
      <c r="B2000" s="38">
        <f>IF('query (10)'!B2000="","",'query (10)'!B2000)</f>
        <v>19503</v>
      </c>
      <c r="C2000" s="38" t="str">
        <f>TRIM(UPPER('query (10)'!M2000))</f>
        <v>GR-095</v>
      </c>
      <c r="D2000" s="38" t="str">
        <f>TRIM(UPPER(IFERROR(_xlfn.TEXTBEFORE('query (10)'!L2000,"("),'query (10)'!L2000)))</f>
        <v>INNER RING RACEWAY GRINDING M/C</v>
      </c>
      <c r="E2000" s="38" t="str">
        <f>IFERROR(TRIM(UPPER(_xlfn.TEXTBEFORE(_xlfn.TEXTAFTER('query (10)'!L2000,"("),")"))),"")</f>
        <v/>
      </c>
      <c r="F2000" s="38" t="str">
        <f>TRIM('query (10)'!K2000)</f>
        <v>SB1</v>
      </c>
      <c r="G2000" s="38" t="str">
        <f>IF('query (10)'!J2000="","",'query (10)'!J2000)</f>
        <v>Conveyor</v>
      </c>
      <c r="H2000" s="38" t="str">
        <f>TRIM(UPPER('query (10)'!J2000))</f>
        <v>CONVEYOR</v>
      </c>
      <c r="I2000" s="38" t="str">
        <f>IF('query (10)'!F2000="","",'query (10)'!F2000)</f>
        <v>Time-based Maintenance</v>
      </c>
      <c r="J2000" s="38" t="str">
        <f>IF('query (10)'!F2000="","",IFERROR(INDEX(Cleaning_Rules!$B$14:$B$17,MATCH(TRIM('query (10)'!F2000),Cleaning_Rules!$A$14:$A$17,0)),"UNKNOWN"))</f>
        <v>TBM</v>
      </c>
      <c r="K2000" s="38" t="str">
        <f>IF('query (10)'!G2000="","",'query (10)'!G2000)</f>
        <v>เสร็จสิ้น</v>
      </c>
      <c r="L2000" s="38" t="str">
        <f>IF('query (10)'!G2000="","MISSING",IFERROR(INDEX(Cleaning_Rules!$B$5:$B$10,MATCH(TRIM('query (10)'!G2000),Cleaning_Rules!$A$5:$A$10,0)),"UNKNOWN"))</f>
        <v>COMPLETED</v>
      </c>
      <c r="M2000" s="38" t="str">
        <f>IF('query (10)'!I2000="","",'query (10)'!I2000)</f>
        <v>Mechanical</v>
      </c>
      <c r="N2000" s="38" t="str">
        <f>IF('query (10)'!O2000="","",'query (10)'!O2000)</f>
        <v>Part Change</v>
      </c>
      <c r="O2000" s="38" t="str">
        <f>IF('query (10)'!P2000="","",'query (10)'!P2000)</f>
        <v>Medium</v>
      </c>
      <c r="P2000" s="38" t="str">
        <f>IF('query (10)'!N2000="","",'query (10)'!N2000)</f>
        <v>change sprocket เนื่องจากของเดิมเสื่อมสภาพจากการใช้งาน</v>
      </c>
      <c r="Q2000" s="38" t="str">
        <f>TRIM('query (10)'!N2000)</f>
        <v>change sprocket เนื่องจากของเดิมเสื่อมสภาพจากการใช้งาน</v>
      </c>
      <c r="R2000" s="38" t="str">
        <f>TRIM(UPPER('query (10)'!R2000))</f>
        <v>SPROCKET</v>
      </c>
      <c r="S2000" s="38" t="str">
        <f>TRIM(UPPER('query (10)'!S2000))</f>
        <v>M12S1525Q6-15</v>
      </c>
      <c r="T2000" s="38" t="str">
        <f>IF('query (10)'!Q2000="","",TRIM(UPPER('query (10)'!Q2000)))</f>
        <v/>
      </c>
      <c r="U2000" s="38" t="str">
        <f>IF('query (10)'!T2000="","",'query (10)'!T2000)</f>
        <v/>
      </c>
      <c r="V2000" s="39" t="str">
        <f>IF('query (10)'!T2000="","",IFERROR(VALUE('query (10)'!T2000),""))</f>
        <v/>
      </c>
      <c r="W2000" s="40">
        <f>IF('query (10)'!U2000="","",'query (10)'!U2000)</f>
        <v>0</v>
      </c>
      <c r="X2000" s="39">
        <f>IF('query (10)'!V2000="","",'query (10)'!V2000)</f>
        <v>0</v>
      </c>
      <c r="Y2000" s="41">
        <f>IF('query (10)'!W2000="","",'query (10)'!W2000)</f>
        <v>46097</v>
      </c>
      <c r="Z2000" s="41">
        <f>IF('query (10)'!X2000="","",'query (10)'!X2000)</f>
        <v>46112</v>
      </c>
      <c r="AA2000" s="41">
        <f>IF('query (10)'!Y2000="","",'query (10)'!Y2000)</f>
        <v>46112</v>
      </c>
      <c r="AB2000" s="41">
        <f>IF('query (10)'!Z2000="","",'query (10)'!Z2000)</f>
        <v>46112</v>
      </c>
      <c r="AC2000" s="38" t="str">
        <f>IF(OR('query (10)'!AA2000="",COUNTIF(Cleaning_Rules!$A$21:$A$26,TRIM('query (10)'!AA2000))&gt;0),"",TRIM('query (10)'!AA2000))</f>
        <v/>
      </c>
      <c r="AD2000" s="38" t="str">
        <f>IF('query (10)'!AB2000="","",TRIM(IFERROR(_xlfn.TEXTBEFORE('query (10)'!AB2000,"("),'query (10)'!AB2000)))</f>
        <v>เริ่มซ่อมงาน PM แล้ว รับผิดชอบโดย PAHLA SEEDANG</v>
      </c>
      <c r="AE2000" s="38" t="str">
        <f>IFERROR(LOWER(TRIM(_xlfn.TEXTBEFORE(_xlfn.TEXTAFTER('query (10)'!AB2000,"("),")"))),"")</f>
        <v>pahla@nsk.com</v>
      </c>
      <c r="AF2000" s="38" t="str">
        <f>IF('query (10)'!AD2000="","",TRIM('query (10)'!AD2000))</f>
        <v>ภูชิต กุลเสรี</v>
      </c>
      <c r="AG2000" s="38" t="str">
        <f>IF('query (10)'!AE2000="","",TRIM('query (10)'!AE2000))</f>
        <v>ผะหลา สีแดง</v>
      </c>
      <c r="AH2000" s="38" t="str">
        <f>IF('query (10)'!AF2000="","",IFERROR(VALUE('query (10)'!AF2000),""))</f>
        <v/>
      </c>
      <c r="AI2000" s="38" t="str">
        <f>IF('query (10)'!AG2000="","",TRIM('query (10)'!AG2000))</f>
        <v/>
      </c>
      <c r="AJ2000" s="38" t="str">
        <f>IF('query (10)'!AH2000="","",IFERROR(VALUE('query (10)'!AH2000),""))</f>
        <v/>
      </c>
      <c r="AK2000" s="38" t="str">
        <f>IF('query (10)'!AI2000="","",TRIM('query (10)'!AI2000))</f>
        <v/>
      </c>
      <c r="AL2000" s="42">
        <f t="shared" si="155"/>
        <v>2026</v>
      </c>
      <c r="AM2000" s="42" t="str">
        <f t="shared" si="156"/>
        <v>2026-03</v>
      </c>
      <c r="AN2000" s="42" t="str">
        <f t="shared" ca="1" si="157"/>
        <v/>
      </c>
      <c r="AO2000" s="42" t="str">
        <f t="shared" si="158"/>
        <v>GR-095 | INNER RING RACEWAY GRINDING M/C | SB1 | CONVEYOR | Time-based Maintenance | Mechanical | Part Change | Medium | change sprocket เนื่องจากของเดิมเสื่อมสภาพจากการใช้งาน | SPROCKET | M12S1525Q6-15 | เริ่มซ่อมงาน PM แล้ว รับผิดชอบโดย PAHLA SEEDANG | ผะหลา สีแดง</v>
      </c>
      <c r="AP2000" s="42" t="str">
        <f>_xlfn.TEXTJOIN("; ",TRUE,IF(COUNTA('query (10)'!A2000:AK2000)&lt;=6,"NEAR_EMPTY_ROW",""),IF($K2000="","MISSING_STATUS",""),IF(AND($K2000="เสร็จสิ้น",$Z2000=""),"DONE_NO_ACTUAL_DATE",""),IF(AND($I2000="Condition-based Maintenance",$AH2000=""),"CBM_NO_MEASUREMENT",""),IF(OR($X2000="",$X2000=0),"INVALID_PERIOD",""),IF(AND($AA2000&lt;&gt;"",$AB2000&lt;&gt;"",$AB2000&lt;$AA2000),"DATE_SEQUENCE_ERROR",""),IF(AND($AB2000&lt;&gt;"",$AB2000&gt;DATE(2030,12,31)),"DATE_OUTLIER",""),IF($C2000="","MISSING_QRCODE",""),IF($J2000="UNKNOWN","UNKNOWN_PM_TYPE",""),IF($L2000="UNKNOWN","UNKNOWN_STATUS",""))</f>
        <v>INVALID_PERIOD</v>
      </c>
      <c r="AQ2000" s="42" t="str">
        <f t="shared" si="159"/>
        <v>NO</v>
      </c>
    </row>
    <row r="2001" spans="1:43" x14ac:dyDescent="0.3">
      <c r="A2001" s="38">
        <f>IF('query (10)'!A2001="","",'query (10)'!A2001)</f>
        <v>2219</v>
      </c>
      <c r="B2001" s="38">
        <f>IF('query (10)'!B2001="","",'query (10)'!B2001)</f>
        <v>19508</v>
      </c>
      <c r="C2001" s="38" t="str">
        <f>TRIM(UPPER('query (10)'!M2001))</f>
        <v>AS-229</v>
      </c>
      <c r="D2001" s="38" t="str">
        <f>TRIM(UPPER(IFERROR(_xlfn.TEXTBEFORE('query (10)'!L2001,"("),'query (10)'!L2001)))</f>
        <v>RIVET PRESS M/C</v>
      </c>
      <c r="E2001" s="38" t="str">
        <f>IFERROR(TRIM(UPPER(_xlfn.TEXTBEFORE(_xlfn.TEXTAFTER('query (10)'!L2001,"("),")"))),"")</f>
        <v/>
      </c>
      <c r="F2001" s="38" t="str">
        <f>TRIM('query (10)'!K2001)</f>
        <v>SB2</v>
      </c>
      <c r="G2001" s="38" t="str">
        <f>IF('query (10)'!J2001="","",'query (10)'!J2001)</f>
        <v>Hydraulic Cylinder</v>
      </c>
      <c r="H2001" s="38" t="str">
        <f>TRIM(UPPER('query (10)'!J2001))</f>
        <v>HYDRAULIC CYLINDER</v>
      </c>
      <c r="I2001" s="38" t="str">
        <f>IF('query (10)'!F2001="","",'query (10)'!F2001)</f>
        <v>Time-based Maintenance</v>
      </c>
      <c r="J2001" s="38" t="str">
        <f>IF('query (10)'!F2001="","",IFERROR(INDEX(Cleaning_Rules!$B$14:$B$17,MATCH(TRIM('query (10)'!F2001),Cleaning_Rules!$A$14:$A$17,0)),"UNKNOWN"))</f>
        <v>TBM</v>
      </c>
      <c r="K2001" s="38" t="str">
        <f>IF('query (10)'!G2001="","",'query (10)'!G2001)</f>
        <v>เสร็จสิ้น</v>
      </c>
      <c r="L2001" s="38" t="str">
        <f>IF('query (10)'!G2001="","MISSING",IFERROR(INDEX(Cleaning_Rules!$B$5:$B$10,MATCH(TRIM('query (10)'!G2001),Cleaning_Rules!$A$5:$A$10,0)),"UNKNOWN"))</f>
        <v>COMPLETED</v>
      </c>
      <c r="M2001" s="38" t="str">
        <f>IF('query (10)'!I2001="","",'query (10)'!I2001)</f>
        <v>Mechanical</v>
      </c>
      <c r="N2001" s="38" t="str">
        <f>IF('query (10)'!O2001="","",'query (10)'!O2001)</f>
        <v>Part Change</v>
      </c>
      <c r="O2001" s="38" t="str">
        <f>IF('query (10)'!P2001="","",'query (10)'!P2001)</f>
        <v>Medium</v>
      </c>
      <c r="P2001" s="38" t="str">
        <f>IF('query (10)'!N2001="","",'query (10)'!N2001)</f>
        <v>repair unit hydrulic cylinder up/down
change hydrulic oil 46
ตามรอบการใช้งาน</v>
      </c>
      <c r="Q2001" s="38" t="str">
        <f>TRIM('query (10)'!N2001)</f>
        <v>repair unit hydrulic cylinder up/down
change hydrulic oil 46
ตามรอบการใช้งาน</v>
      </c>
      <c r="R2001" s="38" t="str">
        <f>TRIM(UPPER('query (10)'!R2001))</f>
        <v/>
      </c>
      <c r="S2001" s="38" t="str">
        <f>TRIM(UPPER('query (10)'!S2001))</f>
        <v/>
      </c>
      <c r="T2001" s="38" t="str">
        <f>IF('query (10)'!Q2001="","",TRIM(UPPER('query (10)'!Q2001)))</f>
        <v/>
      </c>
      <c r="U2001" s="38" t="str">
        <f>IF('query (10)'!T2001="","",'query (10)'!T2001)</f>
        <v/>
      </c>
      <c r="V2001" s="39" t="str">
        <f>IF('query (10)'!T2001="","",IFERROR(VALUE('query (10)'!T2001),""))</f>
        <v/>
      </c>
      <c r="W2001" s="40">
        <f>IF('query (10)'!U2001="","",'query (10)'!U2001)</f>
        <v>0</v>
      </c>
      <c r="X2001" s="39">
        <f>IF('query (10)'!V2001="","",'query (10)'!V2001)</f>
        <v>1080</v>
      </c>
      <c r="Y2001" s="41">
        <f>IF('query (10)'!W2001="","",'query (10)'!W2001)</f>
        <v>46098</v>
      </c>
      <c r="Z2001" s="41">
        <f>IF('query (10)'!X2001="","",'query (10)'!X2001)</f>
        <v>46112</v>
      </c>
      <c r="AA2001" s="41">
        <f>IF('query (10)'!Y2001="","",'query (10)'!Y2001)</f>
        <v>46112</v>
      </c>
      <c r="AB2001" s="41">
        <f>IF('query (10)'!Z2001="","",'query (10)'!Z2001)</f>
        <v>47192</v>
      </c>
      <c r="AC2001" s="38" t="str">
        <f>IF(OR('query (10)'!AA2001="",COUNTIF(Cleaning_Rules!$A$21:$A$26,TRIM('query (10)'!AA2001))&gt;0),"",TRIM('query (10)'!AA2001))</f>
        <v/>
      </c>
      <c r="AD2001" s="38" t="str">
        <f>IF('query (10)'!AB2001="","",TRIM(IFERROR(_xlfn.TEXTBEFORE('query (10)'!AB2001,"("),'query (10)'!AB2001)))</f>
        <v>เริ่มซ่อมงาน PM แล้ว รับผิดชอบโดย PAHLA SEEDANG</v>
      </c>
      <c r="AE2001" s="38" t="str">
        <f>IFERROR(LOWER(TRIM(_xlfn.TEXTBEFORE(_xlfn.TEXTAFTER('query (10)'!AB2001,"("),")"))),"")</f>
        <v>pahla@nsk.com</v>
      </c>
      <c r="AF2001" s="38" t="str">
        <f>IF('query (10)'!AD2001="","",TRIM('query (10)'!AD2001))</f>
        <v>ภูชิต กุลเสรี</v>
      </c>
      <c r="AG2001" s="38" t="str">
        <f>IF('query (10)'!AE2001="","",TRIM('query (10)'!AE2001))</f>
        <v>ผะหลา สีแดง</v>
      </c>
      <c r="AH2001" s="38" t="str">
        <f>IF('query (10)'!AF2001="","",IFERROR(VALUE('query (10)'!AF2001),""))</f>
        <v/>
      </c>
      <c r="AI2001" s="38" t="str">
        <f>IF('query (10)'!AG2001="","",TRIM('query (10)'!AG2001))</f>
        <v/>
      </c>
      <c r="AJ2001" s="38" t="str">
        <f>IF('query (10)'!AH2001="","",IFERROR(VALUE('query (10)'!AH2001),""))</f>
        <v/>
      </c>
      <c r="AK2001" s="38" t="str">
        <f>IF('query (10)'!AI2001="","",TRIM('query (10)'!AI2001))</f>
        <v/>
      </c>
      <c r="AL2001" s="42">
        <f t="shared" si="155"/>
        <v>2026</v>
      </c>
      <c r="AM2001" s="42" t="str">
        <f t="shared" si="156"/>
        <v>2026-03</v>
      </c>
      <c r="AN2001" s="42" t="str">
        <f t="shared" ca="1" si="157"/>
        <v/>
      </c>
      <c r="AO2001" s="42" t="str">
        <f t="shared" si="158"/>
        <v>AS-229 | RIVET PRESS M/C | SB2 | HYDRAULIC CYLINDER | Time-based Maintenance | Mechanical | Part Change | Medium | repair unit hydrulic cylinder up/down
change hydrulic oil 46
ตามรอบการใช้งาน | เริ่มซ่อมงาน PM แล้ว รับผิดชอบโดย PAHLA SEEDANG | ผะหลา สีแดง</v>
      </c>
      <c r="AP2001" s="42" t="str">
        <f>_xlfn.TEXTJOIN("; ",TRUE,IF(COUNTA('query (10)'!A2001:AK2001)&lt;=6,"NEAR_EMPTY_ROW",""),IF($K2001="","MISSING_STATUS",""),IF(AND($K2001="เสร็จสิ้น",$Z2001=""),"DONE_NO_ACTUAL_DATE",""),IF(AND($I2001="Condition-based Maintenance",$AH2001=""),"CBM_NO_MEASUREMENT",""),IF(OR($X2001="",$X2001=0),"INVALID_PERIOD",""),IF(AND($AA2001&lt;&gt;"",$AB2001&lt;&gt;"",$AB2001&lt;$AA2001),"DATE_SEQUENCE_ERROR",""),IF(AND($AB2001&lt;&gt;"",$AB2001&gt;DATE(2030,12,31)),"DATE_OUTLIER",""),IF($C2001="","MISSING_QRCODE",""),IF($J2001="UNKNOWN","UNKNOWN_PM_TYPE",""),IF($L2001="UNKNOWN","UNKNOWN_STATUS",""))</f>
        <v/>
      </c>
      <c r="AQ2001" s="42" t="str">
        <f t="shared" si="159"/>
        <v>NO</v>
      </c>
    </row>
    <row r="2002" spans="1:43" x14ac:dyDescent="0.3">
      <c r="A2002" s="38">
        <f>IF('query (10)'!A2002="","",'query (10)'!A2002)</f>
        <v>2220</v>
      </c>
      <c r="B2002" s="38">
        <f>IF('query (10)'!B2002="","",'query (10)'!B2002)</f>
        <v>19509</v>
      </c>
      <c r="C2002" s="38" t="str">
        <f>TRIM(UPPER('query (10)'!M2002))</f>
        <v>GR-212</v>
      </c>
      <c r="D2002" s="38" t="str">
        <f>TRIM(UPPER(IFERROR(_xlfn.TEXTBEFORE('query (10)'!L2002,"("),'query (10)'!L2002)))</f>
        <v>INNER RING RACEWAY GRINDING M/C</v>
      </c>
      <c r="E2002" s="38" t="str">
        <f>IFERROR(TRIM(UPPER(_xlfn.TEXTBEFORE(_xlfn.TEXTAFTER('query (10)'!L2002,"("),")"))),"")</f>
        <v/>
      </c>
      <c r="F2002" s="38" t="str">
        <f>TRIM('query (10)'!K2002)</f>
        <v>SB2</v>
      </c>
      <c r="G2002" s="38" t="str">
        <f>IF('query (10)'!J2002="","",'query (10)'!J2002)</f>
        <v>Work head</v>
      </c>
      <c r="H2002" s="38" t="str">
        <f>TRIM(UPPER('query (10)'!J2002))</f>
        <v>WORK HEAD</v>
      </c>
      <c r="I2002" s="38" t="str">
        <f>IF('query (10)'!F2002="","",'query (10)'!F2002)</f>
        <v>Time-based Maintenance</v>
      </c>
      <c r="J2002" s="38" t="str">
        <f>IF('query (10)'!F2002="","",IFERROR(INDEX(Cleaning_Rules!$B$14:$B$17,MATCH(TRIM('query (10)'!F2002),Cleaning_Rules!$A$14:$A$17,0)),"UNKNOWN"))</f>
        <v>TBM</v>
      </c>
      <c r="K2002" s="38" t="str">
        <f>IF('query (10)'!G2002="","",'query (10)'!G2002)</f>
        <v>เสร็จสิ้น</v>
      </c>
      <c r="L2002" s="38" t="str">
        <f>IF('query (10)'!G2002="","MISSING",IFERROR(INDEX(Cleaning_Rules!$B$5:$B$10,MATCH(TRIM('query (10)'!G2002),Cleaning_Rules!$A$5:$A$10,0)),"UNKNOWN"))</f>
        <v>COMPLETED</v>
      </c>
      <c r="M2002" s="38" t="str">
        <f>IF('query (10)'!I2002="","",'query (10)'!I2002)</f>
        <v>Mechanical</v>
      </c>
      <c r="N2002" s="38" t="str">
        <f>IF('query (10)'!O2002="","",'query (10)'!O2002)</f>
        <v>Part Change</v>
      </c>
      <c r="O2002" s="38" t="str">
        <f>IF('query (10)'!P2002="","",'query (10)'!P2002)</f>
        <v>Medium</v>
      </c>
      <c r="P2002" s="38" t="str">
        <f>IF('query (10)'!N2002="","",'query (10)'!N2002)</f>
        <v xml:space="preserve">Change belt work head 
ตามรอบการใช้งาน
</v>
      </c>
      <c r="Q2002" s="38" t="str">
        <f>TRIM('query (10)'!N2002)</f>
        <v xml:space="preserve">Change belt work head 
ตามรอบการใช้งาน
</v>
      </c>
      <c r="R2002" s="38" t="str">
        <f>TRIM(UPPER('query (10)'!R2002))</f>
        <v/>
      </c>
      <c r="S2002" s="38" t="str">
        <f>TRIM(UPPER('query (10)'!S2002))</f>
        <v/>
      </c>
      <c r="T2002" s="38" t="str">
        <f>IF('query (10)'!Q2002="","",TRIM(UPPER('query (10)'!Q2002)))</f>
        <v/>
      </c>
      <c r="U2002" s="38" t="str">
        <f>IF('query (10)'!T2002="","",'query (10)'!T2002)</f>
        <v/>
      </c>
      <c r="V2002" s="39" t="str">
        <f>IF('query (10)'!T2002="","",IFERROR(VALUE('query (10)'!T2002),""))</f>
        <v/>
      </c>
      <c r="W2002" s="40">
        <f>IF('query (10)'!U2002="","",'query (10)'!U2002)</f>
        <v>0</v>
      </c>
      <c r="X2002" s="39">
        <f>IF('query (10)'!V2002="","",'query (10)'!V2002)</f>
        <v>360</v>
      </c>
      <c r="Y2002" s="41">
        <f>IF('query (10)'!W2002="","",'query (10)'!W2002)</f>
        <v>46098</v>
      </c>
      <c r="Z2002" s="41">
        <f>IF('query (10)'!X2002="","",'query (10)'!X2002)</f>
        <v>46112</v>
      </c>
      <c r="AA2002" s="41">
        <f>IF('query (10)'!Y2002="","",'query (10)'!Y2002)</f>
        <v>46112</v>
      </c>
      <c r="AB2002" s="41">
        <f>IF('query (10)'!Z2002="","",'query (10)'!Z2002)</f>
        <v>46472</v>
      </c>
      <c r="AC2002" s="38" t="str">
        <f>IF(OR('query (10)'!AA2002="",COUNTIF(Cleaning_Rules!$A$21:$A$26,TRIM('query (10)'!AA2002))&gt;0),"",TRIM('query (10)'!AA2002))</f>
        <v/>
      </c>
      <c r="AD2002" s="38" t="str">
        <f>IF('query (10)'!AB2002="","",TRIM(IFERROR(_xlfn.TEXTBEFORE('query (10)'!AB2002,"("),'query (10)'!AB2002)))</f>
        <v>เริ่มซ่อมงาน PM แล้ว รับผิดชอบโดย PAHLA SEEDANG</v>
      </c>
      <c r="AE2002" s="38" t="str">
        <f>IFERROR(LOWER(TRIM(_xlfn.TEXTBEFORE(_xlfn.TEXTAFTER('query (10)'!AB2002,"("),")"))),"")</f>
        <v>pahla@nsk.com</v>
      </c>
      <c r="AF2002" s="38" t="str">
        <f>IF('query (10)'!AD2002="","",TRIM('query (10)'!AD2002))</f>
        <v>ภูชิต กุลเสรี</v>
      </c>
      <c r="AG2002" s="38" t="str">
        <f>IF('query (10)'!AE2002="","",TRIM('query (10)'!AE2002))</f>
        <v>ผะหลา สีแดง</v>
      </c>
      <c r="AH2002" s="38" t="str">
        <f>IF('query (10)'!AF2002="","",IFERROR(VALUE('query (10)'!AF2002),""))</f>
        <v/>
      </c>
      <c r="AI2002" s="38" t="str">
        <f>IF('query (10)'!AG2002="","",TRIM('query (10)'!AG2002))</f>
        <v/>
      </c>
      <c r="AJ2002" s="38" t="str">
        <f>IF('query (10)'!AH2002="","",IFERROR(VALUE('query (10)'!AH2002),""))</f>
        <v/>
      </c>
      <c r="AK2002" s="38" t="str">
        <f>IF('query (10)'!AI2002="","",TRIM('query (10)'!AI2002))</f>
        <v/>
      </c>
      <c r="AL2002" s="42">
        <f t="shared" si="155"/>
        <v>2026</v>
      </c>
      <c r="AM2002" s="42" t="str">
        <f t="shared" si="156"/>
        <v>2026-03</v>
      </c>
      <c r="AN2002" s="42" t="str">
        <f t="shared" ca="1" si="157"/>
        <v/>
      </c>
      <c r="AO2002" s="42" t="str">
        <f t="shared" si="158"/>
        <v>GR-212 | INNER RING RACEWAY GRINDING M/C | SB2 | WORK HEAD | Time-based Maintenance | Mechanical | Part Change | Medium | Change belt work head 
ตามรอบการใช้งาน
 | เริ่มซ่อมงาน PM แล้ว รับผิดชอบโดย PAHLA SEEDANG | ผะหลา สีแดง</v>
      </c>
      <c r="AP2002" s="42" t="str">
        <f>_xlfn.TEXTJOIN("; ",TRUE,IF(COUNTA('query (10)'!A2002:AK2002)&lt;=6,"NEAR_EMPTY_ROW",""),IF($K2002="","MISSING_STATUS",""),IF(AND($K2002="เสร็จสิ้น",$Z2002=""),"DONE_NO_ACTUAL_DATE",""),IF(AND($I2002="Condition-based Maintenance",$AH2002=""),"CBM_NO_MEASUREMENT",""),IF(OR($X2002="",$X2002=0),"INVALID_PERIOD",""),IF(AND($AA2002&lt;&gt;"",$AB2002&lt;&gt;"",$AB2002&lt;$AA2002),"DATE_SEQUENCE_ERROR",""),IF(AND($AB2002&lt;&gt;"",$AB2002&gt;DATE(2030,12,31)),"DATE_OUTLIER",""),IF($C2002="","MISSING_QRCODE",""),IF($J2002="UNKNOWN","UNKNOWN_PM_TYPE",""),IF($L2002="UNKNOWN","UNKNOWN_STATUS",""))</f>
        <v/>
      </c>
      <c r="AQ2002" s="42" t="str">
        <f t="shared" si="159"/>
        <v>NO</v>
      </c>
    </row>
    <row r="2003" spans="1:43" x14ac:dyDescent="0.3">
      <c r="A2003" s="38">
        <f>IF('query (10)'!A2003="","",'query (10)'!A2003)</f>
        <v>2221</v>
      </c>
      <c r="B2003" s="38">
        <f>IF('query (10)'!B2003="","",'query (10)'!B2003)</f>
        <v>19511</v>
      </c>
      <c r="C2003" s="38" t="str">
        <f>TRIM(UPPER('query (10)'!M2003))</f>
        <v>GR-214</v>
      </c>
      <c r="D2003" s="38" t="str">
        <f>TRIM(UPPER(IFERROR(_xlfn.TEXTBEFORE('query (10)'!L2003,"("),'query (10)'!L2003)))</f>
        <v>INNER RING BORE GRINDING M/C</v>
      </c>
      <c r="E2003" s="38" t="str">
        <f>IFERROR(TRIM(UPPER(_xlfn.TEXTBEFORE(_xlfn.TEXTAFTER('query (10)'!L2003,"("),")"))),"")</f>
        <v/>
      </c>
      <c r="F2003" s="38" t="str">
        <f>TRIM('query (10)'!K2003)</f>
        <v>SB2</v>
      </c>
      <c r="G2003" s="38" t="str">
        <f>IF('query (10)'!J2003="","",'query (10)'!J2003)</f>
        <v>Work head</v>
      </c>
      <c r="H2003" s="38" t="str">
        <f>TRIM(UPPER('query (10)'!J2003))</f>
        <v>WORK HEAD</v>
      </c>
      <c r="I2003" s="38" t="str">
        <f>IF('query (10)'!F2003="","",'query (10)'!F2003)</f>
        <v>Time-based Maintenance</v>
      </c>
      <c r="J2003" s="38" t="str">
        <f>IF('query (10)'!F2003="","",IFERROR(INDEX(Cleaning_Rules!$B$14:$B$17,MATCH(TRIM('query (10)'!F2003),Cleaning_Rules!$A$14:$A$17,0)),"UNKNOWN"))</f>
        <v>TBM</v>
      </c>
      <c r="K2003" s="38" t="str">
        <f>IF('query (10)'!G2003="","",'query (10)'!G2003)</f>
        <v>เสร็จสิ้น</v>
      </c>
      <c r="L2003" s="38" t="str">
        <f>IF('query (10)'!G2003="","MISSING",IFERROR(INDEX(Cleaning_Rules!$B$5:$B$10,MATCH(TRIM('query (10)'!G2003),Cleaning_Rules!$A$5:$A$10,0)),"UNKNOWN"))</f>
        <v>COMPLETED</v>
      </c>
      <c r="M2003" s="38" t="str">
        <f>IF('query (10)'!I2003="","",'query (10)'!I2003)</f>
        <v>Mechanical</v>
      </c>
      <c r="N2003" s="38" t="str">
        <f>IF('query (10)'!O2003="","",'query (10)'!O2003)</f>
        <v>Part Change</v>
      </c>
      <c r="O2003" s="38" t="str">
        <f>IF('query (10)'!P2003="","",'query (10)'!P2003)</f>
        <v>Medium</v>
      </c>
      <c r="P2003" s="38" t="str">
        <f>IF('query (10)'!N2003="","",'query (10)'!N2003)</f>
        <v xml:space="preserve">Change belt work head 
ตามรอบการใช้งาน
</v>
      </c>
      <c r="Q2003" s="38" t="str">
        <f>TRIM('query (10)'!N2003)</f>
        <v xml:space="preserve">Change belt work head 
ตามรอบการใช้งาน
</v>
      </c>
      <c r="R2003" s="38" t="str">
        <f>TRIM(UPPER('query (10)'!R2003))</f>
        <v/>
      </c>
      <c r="S2003" s="38" t="str">
        <f>TRIM(UPPER('query (10)'!S2003))</f>
        <v/>
      </c>
      <c r="T2003" s="38" t="str">
        <f>IF('query (10)'!Q2003="","",TRIM(UPPER('query (10)'!Q2003)))</f>
        <v/>
      </c>
      <c r="U2003" s="38" t="str">
        <f>IF('query (10)'!T2003="","",'query (10)'!T2003)</f>
        <v/>
      </c>
      <c r="V2003" s="39" t="str">
        <f>IF('query (10)'!T2003="","",IFERROR(VALUE('query (10)'!T2003),""))</f>
        <v/>
      </c>
      <c r="W2003" s="40">
        <f>IF('query (10)'!U2003="","",'query (10)'!U2003)</f>
        <v>0</v>
      </c>
      <c r="X2003" s="39">
        <f>IF('query (10)'!V2003="","",'query (10)'!V2003)</f>
        <v>360</v>
      </c>
      <c r="Y2003" s="41">
        <f>IF('query (10)'!W2003="","",'query (10)'!W2003)</f>
        <v>46098</v>
      </c>
      <c r="Z2003" s="41">
        <f>IF('query (10)'!X2003="","",'query (10)'!X2003)</f>
        <v>46112</v>
      </c>
      <c r="AA2003" s="41">
        <f>IF('query (10)'!Y2003="","",'query (10)'!Y2003)</f>
        <v>46112</v>
      </c>
      <c r="AB2003" s="41">
        <f>IF('query (10)'!Z2003="","",'query (10)'!Z2003)</f>
        <v>46472</v>
      </c>
      <c r="AC2003" s="38" t="str">
        <f>IF(OR('query (10)'!AA2003="",COUNTIF(Cleaning_Rules!$A$21:$A$26,TRIM('query (10)'!AA2003))&gt;0),"",TRIM('query (10)'!AA2003))</f>
        <v/>
      </c>
      <c r="AD2003" s="38" t="str">
        <f>IF('query (10)'!AB2003="","",TRIM(IFERROR(_xlfn.TEXTBEFORE('query (10)'!AB2003,"("),'query (10)'!AB2003)))</f>
        <v>เริ่มซ่อมงาน PM แล้ว รับผิดชอบโดย PAHLA SEEDANG</v>
      </c>
      <c r="AE2003" s="38" t="str">
        <f>IFERROR(LOWER(TRIM(_xlfn.TEXTBEFORE(_xlfn.TEXTAFTER('query (10)'!AB2003,"("),")"))),"")</f>
        <v>pahla@nsk.com</v>
      </c>
      <c r="AF2003" s="38" t="str">
        <f>IF('query (10)'!AD2003="","",TRIM('query (10)'!AD2003))</f>
        <v>ภูชิต กุลเสรี</v>
      </c>
      <c r="AG2003" s="38" t="str">
        <f>IF('query (10)'!AE2003="","",TRIM('query (10)'!AE2003))</f>
        <v>ผะหลา สีแดง</v>
      </c>
      <c r="AH2003" s="38" t="str">
        <f>IF('query (10)'!AF2003="","",IFERROR(VALUE('query (10)'!AF2003),""))</f>
        <v/>
      </c>
      <c r="AI2003" s="38" t="str">
        <f>IF('query (10)'!AG2003="","",TRIM('query (10)'!AG2003))</f>
        <v/>
      </c>
      <c r="AJ2003" s="38" t="str">
        <f>IF('query (10)'!AH2003="","",IFERROR(VALUE('query (10)'!AH2003),""))</f>
        <v/>
      </c>
      <c r="AK2003" s="38" t="str">
        <f>IF('query (10)'!AI2003="","",TRIM('query (10)'!AI2003))</f>
        <v/>
      </c>
      <c r="AL2003" s="42">
        <f t="shared" si="155"/>
        <v>2026</v>
      </c>
      <c r="AM2003" s="42" t="str">
        <f t="shared" si="156"/>
        <v>2026-03</v>
      </c>
      <c r="AN2003" s="42" t="str">
        <f t="shared" ca="1" si="157"/>
        <v/>
      </c>
      <c r="AO2003" s="42" t="str">
        <f t="shared" si="158"/>
        <v>GR-214 | INNER RING BORE GRINDING M/C | SB2 | WORK HEAD | Time-based Maintenance | Mechanical | Part Change | Medium | Change belt work head 
ตามรอบการใช้งาน
 | เริ่มซ่อมงาน PM แล้ว รับผิดชอบโดย PAHLA SEEDANG | ผะหลา สีแดง</v>
      </c>
      <c r="AP2003" s="42" t="str">
        <f>_xlfn.TEXTJOIN("; ",TRUE,IF(COUNTA('query (10)'!A2003:AK2003)&lt;=6,"NEAR_EMPTY_ROW",""),IF($K2003="","MISSING_STATUS",""),IF(AND($K2003="เสร็จสิ้น",$Z2003=""),"DONE_NO_ACTUAL_DATE",""),IF(AND($I2003="Condition-based Maintenance",$AH2003=""),"CBM_NO_MEASUREMENT",""),IF(OR($X2003="",$X2003=0),"INVALID_PERIOD",""),IF(AND($AA2003&lt;&gt;"",$AB2003&lt;&gt;"",$AB2003&lt;$AA2003),"DATE_SEQUENCE_ERROR",""),IF(AND($AB2003&lt;&gt;"",$AB2003&gt;DATE(2030,12,31)),"DATE_OUTLIER",""),IF($C2003="","MISSING_QRCODE",""),IF($J2003="UNKNOWN","UNKNOWN_PM_TYPE",""),IF($L2003="UNKNOWN","UNKNOWN_STATUS",""))</f>
        <v/>
      </c>
      <c r="AQ2003" s="42" t="str">
        <f t="shared" si="159"/>
        <v>NO</v>
      </c>
    </row>
    <row r="2004" spans="1:43" x14ac:dyDescent="0.3">
      <c r="A2004" s="38">
        <f>IF('query (10)'!A2004="","",'query (10)'!A2004)</f>
        <v>2222</v>
      </c>
      <c r="B2004" s="38">
        <f>IF('query (10)'!B2004="","",'query (10)'!B2004)</f>
        <v>19513</v>
      </c>
      <c r="C2004" s="38" t="str">
        <f>TRIM(UPPER('query (10)'!M2004))</f>
        <v>GR-214</v>
      </c>
      <c r="D2004" s="38" t="str">
        <f>TRIM(UPPER(IFERROR(_xlfn.TEXTBEFORE('query (10)'!L2004,"("),'query (10)'!L2004)))</f>
        <v>INNER RING BORE GRINDING M/C</v>
      </c>
      <c r="E2004" s="38" t="str">
        <f>IFERROR(TRIM(UPPER(_xlfn.TEXTBEFORE(_xlfn.TEXTAFTER('query (10)'!L2004,"("),")"))),"")</f>
        <v/>
      </c>
      <c r="F2004" s="38" t="str">
        <f>TRIM('query (10)'!K2004)</f>
        <v>SB2</v>
      </c>
      <c r="G2004" s="38" t="str">
        <f>IF('query (10)'!J2004="","",'query (10)'!J2004)</f>
        <v>Dresser</v>
      </c>
      <c r="H2004" s="38" t="str">
        <f>TRIM(UPPER('query (10)'!J2004))</f>
        <v>DRESSER</v>
      </c>
      <c r="I2004" s="38" t="str">
        <f>IF('query (10)'!F2004="","",'query (10)'!F2004)</f>
        <v>Time-based Maintenance</v>
      </c>
      <c r="J2004" s="38" t="str">
        <f>IF('query (10)'!F2004="","",IFERROR(INDEX(Cleaning_Rules!$B$14:$B$17,MATCH(TRIM('query (10)'!F2004),Cleaning_Rules!$A$14:$A$17,0)),"UNKNOWN"))</f>
        <v>TBM</v>
      </c>
      <c r="K2004" s="38" t="str">
        <f>IF('query (10)'!G2004="","",'query (10)'!G2004)</f>
        <v>เสร็จสิ้น</v>
      </c>
      <c r="L2004" s="38" t="str">
        <f>IF('query (10)'!G2004="","MISSING",IFERROR(INDEX(Cleaning_Rules!$B$5:$B$10,MATCH(TRIM('query (10)'!G2004),Cleaning_Rules!$A$5:$A$10,0)),"UNKNOWN"))</f>
        <v>COMPLETED</v>
      </c>
      <c r="M2004" s="38" t="str">
        <f>IF('query (10)'!I2004="","",'query (10)'!I2004)</f>
        <v>Mechanical</v>
      </c>
      <c r="N2004" s="38" t="str">
        <f>IF('query (10)'!O2004="","",'query (10)'!O2004)</f>
        <v>Part Change</v>
      </c>
      <c r="O2004" s="38" t="str">
        <f>IF('query (10)'!P2004="","",'query (10)'!P2004)</f>
        <v>Medium</v>
      </c>
      <c r="P2004" s="38" t="str">
        <f>IF('query (10)'!N2004="","",'query (10)'!N2004)</f>
        <v xml:space="preserve">Change belt dresser 
ตามรอบการใช่งาน
</v>
      </c>
      <c r="Q2004" s="38" t="str">
        <f>TRIM('query (10)'!N2004)</f>
        <v xml:space="preserve">Change belt dresser 
ตามรอบการใช่งาน
</v>
      </c>
      <c r="R2004" s="38" t="str">
        <f>TRIM(UPPER('query (10)'!R2004))</f>
        <v/>
      </c>
      <c r="S2004" s="38" t="str">
        <f>TRIM(UPPER('query (10)'!S2004))</f>
        <v/>
      </c>
      <c r="T2004" s="38" t="str">
        <f>IF('query (10)'!Q2004="","",TRIM(UPPER('query (10)'!Q2004)))</f>
        <v/>
      </c>
      <c r="U2004" s="38" t="str">
        <f>IF('query (10)'!T2004="","",'query (10)'!T2004)</f>
        <v/>
      </c>
      <c r="V2004" s="39" t="str">
        <f>IF('query (10)'!T2004="","",IFERROR(VALUE('query (10)'!T2004),""))</f>
        <v/>
      </c>
      <c r="W2004" s="40">
        <f>IF('query (10)'!U2004="","",'query (10)'!U2004)</f>
        <v>0</v>
      </c>
      <c r="X2004" s="39">
        <f>IF('query (10)'!V2004="","",'query (10)'!V2004)</f>
        <v>360</v>
      </c>
      <c r="Y2004" s="41">
        <f>IF('query (10)'!W2004="","",'query (10)'!W2004)</f>
        <v>46098</v>
      </c>
      <c r="Z2004" s="41">
        <f>IF('query (10)'!X2004="","",'query (10)'!X2004)</f>
        <v>46114</v>
      </c>
      <c r="AA2004" s="41">
        <f>IF('query (10)'!Y2004="","",'query (10)'!Y2004)</f>
        <v>46114</v>
      </c>
      <c r="AB2004" s="41">
        <f>IF('query (10)'!Z2004="","",'query (10)'!Z2004)</f>
        <v>46474</v>
      </c>
      <c r="AC2004" s="38" t="str">
        <f>IF(OR('query (10)'!AA2004="",COUNTIF(Cleaning_Rules!$A$21:$A$26,TRIM('query (10)'!AA2004))&gt;0),"",TRIM('query (10)'!AA2004))</f>
        <v/>
      </c>
      <c r="AD2004" s="38" t="str">
        <f>IF('query (10)'!AB2004="","",TRIM(IFERROR(_xlfn.TEXTBEFORE('query (10)'!AB2004,"("),'query (10)'!AB2004)))</f>
        <v>เริ่มซ่อมงาน PM แล้ว รับผิดชอบโดย PUCHIT KULSEREE</v>
      </c>
      <c r="AE2004" s="38" t="str">
        <f>IFERROR(LOWER(TRIM(_xlfn.TEXTBEFORE(_xlfn.TEXTAFTER('query (10)'!AB2004,"("),")"))),"")</f>
        <v>puchit@nsk.com</v>
      </c>
      <c r="AF2004" s="38" t="str">
        <f>IF('query (10)'!AD2004="","",TRIM('query (10)'!AD2004))</f>
        <v>ภูชิต กุลเสรี</v>
      </c>
      <c r="AG2004" s="38" t="str">
        <f>IF('query (10)'!AE2004="","",TRIM('query (10)'!AE2004))</f>
        <v>ภูชิต กุลเสรี</v>
      </c>
      <c r="AH2004" s="38" t="str">
        <f>IF('query (10)'!AF2004="","",IFERROR(VALUE('query (10)'!AF2004),""))</f>
        <v/>
      </c>
      <c r="AI2004" s="38" t="str">
        <f>IF('query (10)'!AG2004="","",TRIM('query (10)'!AG2004))</f>
        <v/>
      </c>
      <c r="AJ2004" s="38" t="str">
        <f>IF('query (10)'!AH2004="","",IFERROR(VALUE('query (10)'!AH2004),""))</f>
        <v/>
      </c>
      <c r="AK2004" s="38" t="str">
        <f>IF('query (10)'!AI2004="","",TRIM('query (10)'!AI2004))</f>
        <v/>
      </c>
      <c r="AL2004" s="42">
        <f t="shared" si="155"/>
        <v>2026</v>
      </c>
      <c r="AM2004" s="42" t="str">
        <f t="shared" si="156"/>
        <v>2026-03</v>
      </c>
      <c r="AN2004" s="42" t="str">
        <f t="shared" ca="1" si="157"/>
        <v/>
      </c>
      <c r="AO2004" s="42" t="str">
        <f t="shared" si="158"/>
        <v>GR-214 | INNER RING BORE GRINDING M/C | SB2 | DRESSER | Time-based Maintenance | Mechanical | Part Change | Medium | Change belt dresser 
ตามรอบการใช่งาน
 | เริ่มซ่อมงาน PM แล้ว รับผิดชอบโดย PUCHIT KULSEREE | ภูชิต กุลเสรี</v>
      </c>
      <c r="AP2004" s="42" t="str">
        <f>_xlfn.TEXTJOIN("; ",TRUE,IF(COUNTA('query (10)'!A2004:AK2004)&lt;=6,"NEAR_EMPTY_ROW",""),IF($K2004="","MISSING_STATUS",""),IF(AND($K2004="เสร็จสิ้น",$Z2004=""),"DONE_NO_ACTUAL_DATE",""),IF(AND($I2004="Condition-based Maintenance",$AH2004=""),"CBM_NO_MEASUREMENT",""),IF(OR($X2004="",$X2004=0),"INVALID_PERIOD",""),IF(AND($AA2004&lt;&gt;"",$AB2004&lt;&gt;"",$AB2004&lt;$AA2004),"DATE_SEQUENCE_ERROR",""),IF(AND($AB2004&lt;&gt;"",$AB2004&gt;DATE(2030,12,31)),"DATE_OUTLIER",""),IF($C2004="","MISSING_QRCODE",""),IF($J2004="UNKNOWN","UNKNOWN_PM_TYPE",""),IF($L2004="UNKNOWN","UNKNOWN_STATUS",""))</f>
        <v/>
      </c>
      <c r="AQ2004" s="42" t="str">
        <f t="shared" si="159"/>
        <v>NO</v>
      </c>
    </row>
    <row r="2005" spans="1:43" x14ac:dyDescent="0.3">
      <c r="A2005" s="38">
        <f>IF('query (10)'!A2005="","",'query (10)'!A2005)</f>
        <v>2223</v>
      </c>
      <c r="B2005" s="38" t="str">
        <f>IF('query (10)'!B2005="","",'query (10)'!B2005)</f>
        <v/>
      </c>
      <c r="C2005" s="38" t="str">
        <f>TRIM(UPPER('query (10)'!M2005))</f>
        <v>GR-221</v>
      </c>
      <c r="D2005" s="38" t="str">
        <f>TRIM(UPPER(IFERROR(_xlfn.TEXTBEFORE('query (10)'!L2005,"("),'query (10)'!L2005)))</f>
        <v>OUTER RING RACEWAY GRINDING M/C</v>
      </c>
      <c r="E2005" s="38" t="str">
        <f>IFERROR(TRIM(UPPER(_xlfn.TEXTBEFORE(_xlfn.TEXTAFTER('query (10)'!L2005,"("),")"))),"")</f>
        <v/>
      </c>
      <c r="F2005" s="38" t="str">
        <f>TRIM('query (10)'!K2005)</f>
        <v>SB2</v>
      </c>
      <c r="G2005" s="38" t="str">
        <f>IF('query (10)'!J2005="","",'query (10)'!J2005)</f>
        <v>Dresser</v>
      </c>
      <c r="H2005" s="38" t="str">
        <f>TRIM(UPPER('query (10)'!J2005))</f>
        <v>DRESSER</v>
      </c>
      <c r="I2005" s="38" t="str">
        <f>IF('query (10)'!F2005="","",'query (10)'!F2005)</f>
        <v>Time-based Maintenance</v>
      </c>
      <c r="J2005" s="38" t="str">
        <f>IF('query (10)'!F2005="","",IFERROR(INDEX(Cleaning_Rules!$B$14:$B$17,MATCH(TRIM('query (10)'!F2005),Cleaning_Rules!$A$14:$A$17,0)),"UNKNOWN"))</f>
        <v>TBM</v>
      </c>
      <c r="K2005" s="38" t="str">
        <f>IF('query (10)'!G2005="","",'query (10)'!G2005)</f>
        <v>เสร็จสิ้น</v>
      </c>
      <c r="L2005" s="38" t="str">
        <f>IF('query (10)'!G2005="","MISSING",IFERROR(INDEX(Cleaning_Rules!$B$5:$B$10,MATCH(TRIM('query (10)'!G2005),Cleaning_Rules!$A$5:$A$10,0)),"UNKNOWN"))</f>
        <v>COMPLETED</v>
      </c>
      <c r="M2005" s="38" t="str">
        <f>IF('query (10)'!I2005="","",'query (10)'!I2005)</f>
        <v>Mechanical</v>
      </c>
      <c r="N2005" s="38" t="str">
        <f>IF('query (10)'!O2005="","",'query (10)'!O2005)</f>
        <v>Part Change</v>
      </c>
      <c r="O2005" s="38" t="str">
        <f>IF('query (10)'!P2005="","",'query (10)'!P2005)</f>
        <v>Medium</v>
      </c>
      <c r="P2005" s="38" t="str">
        <f>IF('query (10)'!N2005="","",'query (10)'!N2005)</f>
        <v xml:space="preserve">Change belt dresser 
ตามรอบการใช่งาน
</v>
      </c>
      <c r="Q2005" s="38" t="str">
        <f>TRIM('query (10)'!N2005)</f>
        <v xml:space="preserve">Change belt dresser 
ตามรอบการใช่งาน
</v>
      </c>
      <c r="R2005" s="38" t="str">
        <f>TRIM(UPPER('query (10)'!R2005))</f>
        <v/>
      </c>
      <c r="S2005" s="38" t="str">
        <f>TRIM(UPPER('query (10)'!S2005))</f>
        <v/>
      </c>
      <c r="T2005" s="38" t="str">
        <f>IF('query (10)'!Q2005="","",TRIM(UPPER('query (10)'!Q2005)))</f>
        <v/>
      </c>
      <c r="U2005" s="38" t="str">
        <f>IF('query (10)'!T2005="","",'query (10)'!T2005)</f>
        <v/>
      </c>
      <c r="V2005" s="39" t="str">
        <f>IF('query (10)'!T2005="","",IFERROR(VALUE('query (10)'!T2005),""))</f>
        <v/>
      </c>
      <c r="W2005" s="40">
        <f>IF('query (10)'!U2005="","",'query (10)'!U2005)</f>
        <v>0</v>
      </c>
      <c r="X2005" s="39">
        <f>IF('query (10)'!V2005="","",'query (10)'!V2005)</f>
        <v>120</v>
      </c>
      <c r="Y2005" s="41">
        <f>IF('query (10)'!W2005="","",'query (10)'!W2005)</f>
        <v>46098</v>
      </c>
      <c r="Z2005" s="41">
        <f>IF('query (10)'!X2005="","",'query (10)'!X2005)</f>
        <v>46114</v>
      </c>
      <c r="AA2005" s="41">
        <f>IF('query (10)'!Y2005="","",'query (10)'!Y2005)</f>
        <v>46114</v>
      </c>
      <c r="AB2005" s="41">
        <f>IF('query (10)'!Z2005="","",'query (10)'!Z2005)</f>
        <v>46234</v>
      </c>
      <c r="AC2005" s="38" t="str">
        <f>IF(OR('query (10)'!AA2005="",COUNTIF(Cleaning_Rules!$A$21:$A$26,TRIM('query (10)'!AA2005))&gt;0),"",TRIM('query (10)'!AA2005))</f>
        <v/>
      </c>
      <c r="AD2005" s="38" t="str">
        <f>IF('query (10)'!AB2005="","",TRIM(IFERROR(_xlfn.TEXTBEFORE('query (10)'!AB2005,"("),'query (10)'!AB2005)))</f>
        <v>เริ่มซ่อมงาน PM แล้ว รับผิดชอบโดย PUCHIT KULSEREE</v>
      </c>
      <c r="AE2005" s="38" t="str">
        <f>IFERROR(LOWER(TRIM(_xlfn.TEXTBEFORE(_xlfn.TEXTAFTER('query (10)'!AB2005,"("),")"))),"")</f>
        <v>puchit@nsk.com</v>
      </c>
      <c r="AF2005" s="38" t="str">
        <f>IF('query (10)'!AD2005="","",TRIM('query (10)'!AD2005))</f>
        <v>ภูชิต กุลเสรี</v>
      </c>
      <c r="AG2005" s="38" t="str">
        <f>IF('query (10)'!AE2005="","",TRIM('query (10)'!AE2005))</f>
        <v>ภูชิต กุลเสรี</v>
      </c>
      <c r="AH2005" s="38" t="str">
        <f>IF('query (10)'!AF2005="","",IFERROR(VALUE('query (10)'!AF2005),""))</f>
        <v/>
      </c>
      <c r="AI2005" s="38" t="str">
        <f>IF('query (10)'!AG2005="","",TRIM('query (10)'!AG2005))</f>
        <v/>
      </c>
      <c r="AJ2005" s="38" t="str">
        <f>IF('query (10)'!AH2005="","",IFERROR(VALUE('query (10)'!AH2005),""))</f>
        <v/>
      </c>
      <c r="AK2005" s="38" t="str">
        <f>IF('query (10)'!AI2005="","",TRIM('query (10)'!AI2005))</f>
        <v/>
      </c>
      <c r="AL2005" s="42">
        <f t="shared" si="155"/>
        <v>2026</v>
      </c>
      <c r="AM2005" s="42" t="str">
        <f t="shared" si="156"/>
        <v>2026-03</v>
      </c>
      <c r="AN2005" s="42" t="str">
        <f t="shared" ca="1" si="157"/>
        <v/>
      </c>
      <c r="AO2005" s="42" t="str">
        <f t="shared" si="158"/>
        <v>GR-221 | OUTER RING RACEWAY GRINDING M/C | SB2 | DRESSER | Time-based Maintenance | Mechanical | Part Change | Medium | Change belt dresser 
ตามรอบการใช่งาน
 | เริ่มซ่อมงาน PM แล้ว รับผิดชอบโดย PUCHIT KULSEREE | ภูชิต กุลเสรี</v>
      </c>
      <c r="AP2005" s="42" t="str">
        <f>_xlfn.TEXTJOIN("; ",TRUE,IF(COUNTA('query (10)'!A2005:AK2005)&lt;=6,"NEAR_EMPTY_ROW",""),IF($K2005="","MISSING_STATUS",""),IF(AND($K2005="เสร็จสิ้น",$Z2005=""),"DONE_NO_ACTUAL_DATE",""),IF(AND($I2005="Condition-based Maintenance",$AH2005=""),"CBM_NO_MEASUREMENT",""),IF(OR($X2005="",$X2005=0),"INVALID_PERIOD",""),IF(AND($AA2005&lt;&gt;"",$AB2005&lt;&gt;"",$AB2005&lt;$AA2005),"DATE_SEQUENCE_ERROR",""),IF(AND($AB2005&lt;&gt;"",$AB2005&gt;DATE(2030,12,31)),"DATE_OUTLIER",""),IF($C2005="","MISSING_QRCODE",""),IF($J2005="UNKNOWN","UNKNOWN_PM_TYPE",""),IF($L2005="UNKNOWN","UNKNOWN_STATUS",""))</f>
        <v/>
      </c>
      <c r="AQ2005" s="42" t="str">
        <f t="shared" si="159"/>
        <v>NO</v>
      </c>
    </row>
    <row r="2006" spans="1:43" x14ac:dyDescent="0.3">
      <c r="A2006" s="38">
        <f>IF('query (10)'!A2006="","",'query (10)'!A2006)</f>
        <v>2224</v>
      </c>
      <c r="B2006" s="38">
        <f>IF('query (10)'!B2006="","",'query (10)'!B2006)</f>
        <v>19515</v>
      </c>
      <c r="C2006" s="38" t="str">
        <f>TRIM(UPPER('query (10)'!M2006))</f>
        <v>GR-221</v>
      </c>
      <c r="D2006" s="38" t="str">
        <f>TRIM(UPPER(IFERROR(_xlfn.TEXTBEFORE('query (10)'!L2006,"("),'query (10)'!L2006)))</f>
        <v>OUTER RING RACEWAY GRINDING M/C</v>
      </c>
      <c r="E2006" s="38" t="str">
        <f>IFERROR(TRIM(UPPER(_xlfn.TEXTBEFORE(_xlfn.TEXTAFTER('query (10)'!L2006,"("),")"))),"")</f>
        <v/>
      </c>
      <c r="F2006" s="38" t="str">
        <f>TRIM('query (10)'!K2006)</f>
        <v>SB2</v>
      </c>
      <c r="G2006" s="38" t="str">
        <f>IF('query (10)'!J2006="","",'query (10)'!J2006)</f>
        <v>Work head</v>
      </c>
      <c r="H2006" s="38" t="str">
        <f>TRIM(UPPER('query (10)'!J2006))</f>
        <v>WORK HEAD</v>
      </c>
      <c r="I2006" s="38" t="str">
        <f>IF('query (10)'!F2006="","",'query (10)'!F2006)</f>
        <v>Time-based Maintenance</v>
      </c>
      <c r="J2006" s="38" t="str">
        <f>IF('query (10)'!F2006="","",IFERROR(INDEX(Cleaning_Rules!$B$14:$B$17,MATCH(TRIM('query (10)'!F2006),Cleaning_Rules!$A$14:$A$17,0)),"UNKNOWN"))</f>
        <v>TBM</v>
      </c>
      <c r="K2006" s="38" t="str">
        <f>IF('query (10)'!G2006="","",'query (10)'!G2006)</f>
        <v>เสร็จสิ้น</v>
      </c>
      <c r="L2006" s="38" t="str">
        <f>IF('query (10)'!G2006="","MISSING",IFERROR(INDEX(Cleaning_Rules!$B$5:$B$10,MATCH(TRIM('query (10)'!G2006),Cleaning_Rules!$A$5:$A$10,0)),"UNKNOWN"))</f>
        <v>COMPLETED</v>
      </c>
      <c r="M2006" s="38" t="str">
        <f>IF('query (10)'!I2006="","",'query (10)'!I2006)</f>
        <v>Mechanical</v>
      </c>
      <c r="N2006" s="38" t="str">
        <f>IF('query (10)'!O2006="","",'query (10)'!O2006)</f>
        <v>Inspection</v>
      </c>
      <c r="O2006" s="38" t="str">
        <f>IF('query (10)'!P2006="","",'query (10)'!P2006)</f>
        <v>Medium</v>
      </c>
      <c r="P2006" s="38" t="str">
        <f>IF('query (10)'!N2006="","",'query (10)'!N2006)</f>
        <v xml:space="preserve">Change belt work head 
ตามรอบการใช้งาน
</v>
      </c>
      <c r="Q2006" s="38" t="str">
        <f>TRIM('query (10)'!N2006)</f>
        <v xml:space="preserve">Change belt work head 
ตามรอบการใช้งาน
</v>
      </c>
      <c r="R2006" s="38" t="str">
        <f>TRIM(UPPER('query (10)'!R2006))</f>
        <v/>
      </c>
      <c r="S2006" s="38" t="str">
        <f>TRIM(UPPER('query (10)'!S2006))</f>
        <v/>
      </c>
      <c r="T2006" s="38" t="str">
        <f>IF('query (10)'!Q2006="","",TRIM(UPPER('query (10)'!Q2006)))</f>
        <v/>
      </c>
      <c r="U2006" s="38" t="str">
        <f>IF('query (10)'!T2006="","",'query (10)'!T2006)</f>
        <v/>
      </c>
      <c r="V2006" s="39" t="str">
        <f>IF('query (10)'!T2006="","",IFERROR(VALUE('query (10)'!T2006),""))</f>
        <v/>
      </c>
      <c r="W2006" s="40">
        <f>IF('query (10)'!U2006="","",'query (10)'!U2006)</f>
        <v>0</v>
      </c>
      <c r="X2006" s="39">
        <f>IF('query (10)'!V2006="","",'query (10)'!V2006)</f>
        <v>360</v>
      </c>
      <c r="Y2006" s="41">
        <f>IF('query (10)'!W2006="","",'query (10)'!W2006)</f>
        <v>46098</v>
      </c>
      <c r="Z2006" s="41">
        <f>IF('query (10)'!X2006="","",'query (10)'!X2006)</f>
        <v>46114</v>
      </c>
      <c r="AA2006" s="41">
        <f>IF('query (10)'!Y2006="","",'query (10)'!Y2006)</f>
        <v>46114</v>
      </c>
      <c r="AB2006" s="41">
        <f>IF('query (10)'!Z2006="","",'query (10)'!Z2006)</f>
        <v>46474</v>
      </c>
      <c r="AC2006" s="38" t="str">
        <f>IF(OR('query (10)'!AA2006="",COUNTIF(Cleaning_Rules!$A$21:$A$26,TRIM('query (10)'!AA2006))&gt;0),"",TRIM('query (10)'!AA2006))</f>
        <v/>
      </c>
      <c r="AD2006" s="38" t="str">
        <f>IF('query (10)'!AB2006="","",TRIM(IFERROR(_xlfn.TEXTBEFORE('query (10)'!AB2006,"("),'query (10)'!AB2006)))</f>
        <v>เริ่มซ่อมงาน PM แล้ว รับผิดชอบโดย PUCHIT KULSEREE</v>
      </c>
      <c r="AE2006" s="38" t="str">
        <f>IFERROR(LOWER(TRIM(_xlfn.TEXTBEFORE(_xlfn.TEXTAFTER('query (10)'!AB2006,"("),")"))),"")</f>
        <v>puchit@nsk.com</v>
      </c>
      <c r="AF2006" s="38" t="str">
        <f>IF('query (10)'!AD2006="","",TRIM('query (10)'!AD2006))</f>
        <v>ภูชิต กุลเสรี</v>
      </c>
      <c r="AG2006" s="38" t="str">
        <f>IF('query (10)'!AE2006="","",TRIM('query (10)'!AE2006))</f>
        <v>ภูชิต กุลเสรี</v>
      </c>
      <c r="AH2006" s="38" t="str">
        <f>IF('query (10)'!AF2006="","",IFERROR(VALUE('query (10)'!AF2006),""))</f>
        <v/>
      </c>
      <c r="AI2006" s="38" t="str">
        <f>IF('query (10)'!AG2006="","",TRIM('query (10)'!AG2006))</f>
        <v/>
      </c>
      <c r="AJ2006" s="38" t="str">
        <f>IF('query (10)'!AH2006="","",IFERROR(VALUE('query (10)'!AH2006),""))</f>
        <v/>
      </c>
      <c r="AK2006" s="38" t="str">
        <f>IF('query (10)'!AI2006="","",TRIM('query (10)'!AI2006))</f>
        <v/>
      </c>
      <c r="AL2006" s="42">
        <f t="shared" si="155"/>
        <v>2026</v>
      </c>
      <c r="AM2006" s="42" t="str">
        <f t="shared" si="156"/>
        <v>2026-03</v>
      </c>
      <c r="AN2006" s="42" t="str">
        <f t="shared" ca="1" si="157"/>
        <v/>
      </c>
      <c r="AO2006" s="42" t="str">
        <f t="shared" si="158"/>
        <v>GR-221 | OUTER RING RACEWAY GRINDING M/C | SB2 | WORK HEAD | Time-based Maintenance | Mechanical | Inspection | Medium | Change belt work head 
ตามรอบการใช้งาน
 | เริ่มซ่อมงาน PM แล้ว รับผิดชอบโดย PUCHIT KULSEREE | ภูชิต กุลเสรี</v>
      </c>
      <c r="AP2006" s="42" t="str">
        <f>_xlfn.TEXTJOIN("; ",TRUE,IF(COUNTA('query (10)'!A2006:AK2006)&lt;=6,"NEAR_EMPTY_ROW",""),IF($K2006="","MISSING_STATUS",""),IF(AND($K2006="เสร็จสิ้น",$Z2006=""),"DONE_NO_ACTUAL_DATE",""),IF(AND($I2006="Condition-based Maintenance",$AH2006=""),"CBM_NO_MEASUREMENT",""),IF(OR($X2006="",$X2006=0),"INVALID_PERIOD",""),IF(AND($AA2006&lt;&gt;"",$AB2006&lt;&gt;"",$AB2006&lt;$AA2006),"DATE_SEQUENCE_ERROR",""),IF(AND($AB2006&lt;&gt;"",$AB2006&gt;DATE(2030,12,31)),"DATE_OUTLIER",""),IF($C2006="","MISSING_QRCODE",""),IF($J2006="UNKNOWN","UNKNOWN_PM_TYPE",""),IF($L2006="UNKNOWN","UNKNOWN_STATUS",""))</f>
        <v/>
      </c>
      <c r="AQ2006" s="42" t="str">
        <f t="shared" si="159"/>
        <v>NO</v>
      </c>
    </row>
    <row r="2007" spans="1:43" x14ac:dyDescent="0.3">
      <c r="A2007" s="38">
        <f>IF('query (10)'!A2007="","",'query (10)'!A2007)</f>
        <v>2225</v>
      </c>
      <c r="B2007" s="38">
        <f>IF('query (10)'!B2007="","",'query (10)'!B2007)</f>
        <v>19516</v>
      </c>
      <c r="C2007" s="38" t="str">
        <f>TRIM(UPPER('query (10)'!M2007))</f>
        <v>WA-224</v>
      </c>
      <c r="D2007" s="38" t="str">
        <f>TRIM(UPPER(IFERROR(_xlfn.TEXTBEFORE('query (10)'!L2007,"("),'query (10)'!L2007)))</f>
        <v>OUTER / INNER RING PART WASH EQUIPMENT M/C</v>
      </c>
      <c r="E2007" s="38" t="str">
        <f>IFERROR(TRIM(UPPER(_xlfn.TEXTBEFORE(_xlfn.TEXTAFTER('query (10)'!L2007,"("),")"))),"")</f>
        <v/>
      </c>
      <c r="F2007" s="38" t="str">
        <f>TRIM('query (10)'!K2007)</f>
        <v>SB2</v>
      </c>
      <c r="G2007" s="38" t="str">
        <f>IF('query (10)'!J2007="","",'query (10)'!J2007)</f>
        <v xml:space="preserve">Heavy smoke </v>
      </c>
      <c r="H2007" s="38" t="str">
        <f>TRIM(UPPER('query (10)'!J2007))</f>
        <v>HEAVY SMOKE</v>
      </c>
      <c r="I2007" s="38" t="str">
        <f>IF('query (10)'!F2007="","",'query (10)'!F2007)</f>
        <v>Time-based Maintenance</v>
      </c>
      <c r="J2007" s="38" t="str">
        <f>IF('query (10)'!F2007="","",IFERROR(INDEX(Cleaning_Rules!$B$14:$B$17,MATCH(TRIM('query (10)'!F2007),Cleaning_Rules!$A$14:$A$17,0)),"UNKNOWN"))</f>
        <v>TBM</v>
      </c>
      <c r="K2007" s="38" t="str">
        <f>IF('query (10)'!G2007="","",'query (10)'!G2007)</f>
        <v>เสร็จสิ้น</v>
      </c>
      <c r="L2007" s="38" t="str">
        <f>IF('query (10)'!G2007="","MISSING",IFERROR(INDEX(Cleaning_Rules!$B$5:$B$10,MATCH(TRIM('query (10)'!G2007),Cleaning_Rules!$A$5:$A$10,0)),"UNKNOWN"))</f>
        <v>COMPLETED</v>
      </c>
      <c r="M2007" s="38" t="str">
        <f>IF('query (10)'!I2007="","",'query (10)'!I2007)</f>
        <v>Mechanical</v>
      </c>
      <c r="N2007" s="38" t="str">
        <f>IF('query (10)'!O2007="","",'query (10)'!O2007)</f>
        <v>Part Change</v>
      </c>
      <c r="O2007" s="38" t="str">
        <f>IF('query (10)'!P2007="","",'query (10)'!P2007)</f>
        <v>Medium</v>
      </c>
      <c r="P2007" s="38" t="str">
        <f>IF('query (10)'!N2007="","",'query (10)'!N2007)</f>
        <v xml:space="preserve">change filter RF-40
ตามรอบการใช้งาน
</v>
      </c>
      <c r="Q2007" s="38" t="str">
        <f>TRIM('query (10)'!N2007)</f>
        <v xml:space="preserve">change filter RF-40
ตามรอบการใช้งาน
</v>
      </c>
      <c r="R2007" s="38" t="str">
        <f>TRIM(UPPER('query (10)'!R2007))</f>
        <v>FILTER</v>
      </c>
      <c r="S2007" s="38" t="str">
        <f>TRIM(UPPER('query (10)'!S2007))</f>
        <v>RF-40</v>
      </c>
      <c r="T2007" s="38" t="str">
        <f>IF('query (10)'!Q2007="","",TRIM(UPPER('query (10)'!Q2007)))</f>
        <v/>
      </c>
      <c r="U2007" s="38" t="str">
        <f>IF('query (10)'!T2007="","",'query (10)'!T2007)</f>
        <v/>
      </c>
      <c r="V2007" s="39" t="str">
        <f>IF('query (10)'!T2007="","",IFERROR(VALUE('query (10)'!T2007),""))</f>
        <v/>
      </c>
      <c r="W2007" s="40">
        <f>IF('query (10)'!U2007="","",'query (10)'!U2007)</f>
        <v>0</v>
      </c>
      <c r="X2007" s="39">
        <f>IF('query (10)'!V2007="","",'query (10)'!V2007)</f>
        <v>360</v>
      </c>
      <c r="Y2007" s="41">
        <f>IF('query (10)'!W2007="","",'query (10)'!W2007)</f>
        <v>46098</v>
      </c>
      <c r="Z2007" s="41">
        <f>IF('query (10)'!X2007="","",'query (10)'!X2007)</f>
        <v>46114</v>
      </c>
      <c r="AA2007" s="41">
        <f>IF('query (10)'!Y2007="","",'query (10)'!Y2007)</f>
        <v>46114</v>
      </c>
      <c r="AB2007" s="41">
        <f>IF('query (10)'!Z2007="","",'query (10)'!Z2007)</f>
        <v>46474</v>
      </c>
      <c r="AC2007" s="38" t="str">
        <f>IF(OR('query (10)'!AA2007="",COUNTIF(Cleaning_Rules!$A$21:$A$26,TRIM('query (10)'!AA2007))&gt;0),"",TRIM('query (10)'!AA2007))</f>
        <v/>
      </c>
      <c r="AD2007" s="38" t="str">
        <f>IF('query (10)'!AB2007="","",TRIM(IFERROR(_xlfn.TEXTBEFORE('query (10)'!AB2007,"("),'query (10)'!AB2007)))</f>
        <v>เริ่มซ่อมงาน PM แล้ว รับผิดชอบโดย PUCHIT KULSEREE</v>
      </c>
      <c r="AE2007" s="38" t="str">
        <f>IFERROR(LOWER(TRIM(_xlfn.TEXTBEFORE(_xlfn.TEXTAFTER('query (10)'!AB2007,"("),")"))),"")</f>
        <v>puchit@nsk.com</v>
      </c>
      <c r="AF2007" s="38" t="str">
        <f>IF('query (10)'!AD2007="","",TRIM('query (10)'!AD2007))</f>
        <v>ภูชิต กุลเสรี</v>
      </c>
      <c r="AG2007" s="38" t="str">
        <f>IF('query (10)'!AE2007="","",TRIM('query (10)'!AE2007))</f>
        <v>ภูชิต กุลเสรี</v>
      </c>
      <c r="AH2007" s="38" t="str">
        <f>IF('query (10)'!AF2007="","",IFERROR(VALUE('query (10)'!AF2007),""))</f>
        <v/>
      </c>
      <c r="AI2007" s="38" t="str">
        <f>IF('query (10)'!AG2007="","",TRIM('query (10)'!AG2007))</f>
        <v/>
      </c>
      <c r="AJ2007" s="38" t="str">
        <f>IF('query (10)'!AH2007="","",IFERROR(VALUE('query (10)'!AH2007),""))</f>
        <v/>
      </c>
      <c r="AK2007" s="38" t="str">
        <f>IF('query (10)'!AI2007="","",TRIM('query (10)'!AI2007))</f>
        <v/>
      </c>
      <c r="AL2007" s="42">
        <f t="shared" si="155"/>
        <v>2026</v>
      </c>
      <c r="AM2007" s="42" t="str">
        <f t="shared" si="156"/>
        <v>2026-03</v>
      </c>
      <c r="AN2007" s="42" t="str">
        <f t="shared" ca="1" si="157"/>
        <v/>
      </c>
      <c r="AO2007" s="42" t="str">
        <f t="shared" si="158"/>
        <v>WA-224 | OUTER / INNER RING PART WASH EQUIPMENT M/C | SB2 | HEAVY SMOKE | Time-based Maintenance | Mechanical | Part Change | Medium | change filter RF-40
ตามรอบการใช้งาน
 | FILTER | RF-40 | เริ่มซ่อมงาน PM แล้ว รับผิดชอบโดย PUCHIT KULSEREE | ภูชิต กุลเสรี</v>
      </c>
      <c r="AP2007" s="42" t="str">
        <f>_xlfn.TEXTJOIN("; ",TRUE,IF(COUNTA('query (10)'!A2007:AK2007)&lt;=6,"NEAR_EMPTY_ROW",""),IF($K2007="","MISSING_STATUS",""),IF(AND($K2007="เสร็จสิ้น",$Z2007=""),"DONE_NO_ACTUAL_DATE",""),IF(AND($I2007="Condition-based Maintenance",$AH2007=""),"CBM_NO_MEASUREMENT",""),IF(OR($X2007="",$X2007=0),"INVALID_PERIOD",""),IF(AND($AA2007&lt;&gt;"",$AB2007&lt;&gt;"",$AB2007&lt;$AA2007),"DATE_SEQUENCE_ERROR",""),IF(AND($AB2007&lt;&gt;"",$AB2007&gt;DATE(2030,12,31)),"DATE_OUTLIER",""),IF($C2007="","MISSING_QRCODE",""),IF($J2007="UNKNOWN","UNKNOWN_PM_TYPE",""),IF($L2007="UNKNOWN","UNKNOWN_STATUS",""))</f>
        <v/>
      </c>
      <c r="AQ2007" s="42" t="str">
        <f t="shared" si="159"/>
        <v>NO</v>
      </c>
    </row>
    <row r="2008" spans="1:43" x14ac:dyDescent="0.3">
      <c r="A2008" s="38">
        <f>IF('query (10)'!A2008="","",'query (10)'!A2008)</f>
        <v>2226</v>
      </c>
      <c r="B2008" s="38">
        <f>IF('query (10)'!B2008="","",'query (10)'!B2008)</f>
        <v>19517</v>
      </c>
      <c r="C2008" s="38" t="str">
        <f>TRIM(UPPER('query (10)'!M2008))</f>
        <v>WA-230</v>
      </c>
      <c r="D2008" s="38" t="str">
        <f>TRIM(UPPER(IFERROR(_xlfn.TEXTBEFORE('query (10)'!L2008,"("),'query (10)'!L2008)))</f>
        <v>FINISH WASH EQUIPMENT M/C</v>
      </c>
      <c r="E2008" s="38" t="str">
        <f>IFERROR(TRIM(UPPER(_xlfn.TEXTBEFORE(_xlfn.TEXTAFTER('query (10)'!L2008,"("),")"))),"")</f>
        <v/>
      </c>
      <c r="F2008" s="38" t="str">
        <f>TRIM('query (10)'!K2008)</f>
        <v>SB2</v>
      </c>
      <c r="G2008" s="38" t="str">
        <f>IF('query (10)'!J2008="","",'query (10)'!J2008)</f>
        <v xml:space="preserve">Heavy smoke </v>
      </c>
      <c r="H2008" s="38" t="str">
        <f>TRIM(UPPER('query (10)'!J2008))</f>
        <v>HEAVY SMOKE</v>
      </c>
      <c r="I2008" s="38" t="str">
        <f>IF('query (10)'!F2008="","",'query (10)'!F2008)</f>
        <v>Time-based Maintenance</v>
      </c>
      <c r="J2008" s="38" t="str">
        <f>IF('query (10)'!F2008="","",IFERROR(INDEX(Cleaning_Rules!$B$14:$B$17,MATCH(TRIM('query (10)'!F2008),Cleaning_Rules!$A$14:$A$17,0)),"UNKNOWN"))</f>
        <v>TBM</v>
      </c>
      <c r="K2008" s="38" t="str">
        <f>IF('query (10)'!G2008="","",'query (10)'!G2008)</f>
        <v>เสร็จสิ้น</v>
      </c>
      <c r="L2008" s="38" t="str">
        <f>IF('query (10)'!G2008="","MISSING",IFERROR(INDEX(Cleaning_Rules!$B$5:$B$10,MATCH(TRIM('query (10)'!G2008),Cleaning_Rules!$A$5:$A$10,0)),"UNKNOWN"))</f>
        <v>COMPLETED</v>
      </c>
      <c r="M2008" s="38" t="str">
        <f>IF('query (10)'!I2008="","",'query (10)'!I2008)</f>
        <v>Mechanical</v>
      </c>
      <c r="N2008" s="38" t="str">
        <f>IF('query (10)'!O2008="","",'query (10)'!O2008)</f>
        <v>Part Change</v>
      </c>
      <c r="O2008" s="38" t="str">
        <f>IF('query (10)'!P2008="","",'query (10)'!P2008)</f>
        <v>Medium</v>
      </c>
      <c r="P2008" s="38" t="str">
        <f>IF('query (10)'!N2008="","",'query (10)'!N2008)</f>
        <v xml:space="preserve">change filter RF-40
ตามรอบการใช้งาน
</v>
      </c>
      <c r="Q2008" s="38" t="str">
        <f>TRIM('query (10)'!N2008)</f>
        <v xml:space="preserve">change filter RF-40
ตามรอบการใช้งาน
</v>
      </c>
      <c r="R2008" s="38" t="str">
        <f>TRIM(UPPER('query (10)'!R2008))</f>
        <v>FILTER</v>
      </c>
      <c r="S2008" s="38" t="str">
        <f>TRIM(UPPER('query (10)'!S2008))</f>
        <v>RF-40</v>
      </c>
      <c r="T2008" s="38" t="str">
        <f>IF('query (10)'!Q2008="","",TRIM(UPPER('query (10)'!Q2008)))</f>
        <v/>
      </c>
      <c r="U2008" s="38" t="str">
        <f>IF('query (10)'!T2008="","",'query (10)'!T2008)</f>
        <v/>
      </c>
      <c r="V2008" s="39" t="str">
        <f>IF('query (10)'!T2008="","",IFERROR(VALUE('query (10)'!T2008),""))</f>
        <v/>
      </c>
      <c r="W2008" s="40">
        <f>IF('query (10)'!U2008="","",'query (10)'!U2008)</f>
        <v>0</v>
      </c>
      <c r="X2008" s="39">
        <f>IF('query (10)'!V2008="","",'query (10)'!V2008)</f>
        <v>1080</v>
      </c>
      <c r="Y2008" s="41">
        <f>IF('query (10)'!W2008="","",'query (10)'!W2008)</f>
        <v>46098</v>
      </c>
      <c r="Z2008" s="41">
        <f>IF('query (10)'!X2008="","",'query (10)'!X2008)</f>
        <v>46116</v>
      </c>
      <c r="AA2008" s="41">
        <f>IF('query (10)'!Y2008="","",'query (10)'!Y2008)</f>
        <v>46116</v>
      </c>
      <c r="AB2008" s="41">
        <f>IF('query (10)'!Z2008="","",'query (10)'!Z2008)</f>
        <v>47196</v>
      </c>
      <c r="AC2008" s="38" t="str">
        <f>IF(OR('query (10)'!AA2008="",COUNTIF(Cleaning_Rules!$A$21:$A$26,TRIM('query (10)'!AA2008))&gt;0),"",TRIM('query (10)'!AA2008))</f>
        <v/>
      </c>
      <c r="AD2008" s="38" t="str">
        <f>IF('query (10)'!AB2008="","",TRIM(IFERROR(_xlfn.TEXTBEFORE('query (10)'!AB2008,"("),'query (10)'!AB2008)))</f>
        <v>เริ่มซ่อมงาน PM แล้ว รับผิดชอบโดย PAHLA SEEDANG</v>
      </c>
      <c r="AE2008" s="38" t="str">
        <f>IFERROR(LOWER(TRIM(_xlfn.TEXTBEFORE(_xlfn.TEXTAFTER('query (10)'!AB2008,"("),")"))),"")</f>
        <v>pahla@nsk.com</v>
      </c>
      <c r="AF2008" s="38" t="str">
        <f>IF('query (10)'!AD2008="","",TRIM('query (10)'!AD2008))</f>
        <v>ภูชิต กุลเสรี</v>
      </c>
      <c r="AG2008" s="38" t="str">
        <f>IF('query (10)'!AE2008="","",TRIM('query (10)'!AE2008))</f>
        <v>ภูชิต กุลเสรี</v>
      </c>
      <c r="AH2008" s="38" t="str">
        <f>IF('query (10)'!AF2008="","",IFERROR(VALUE('query (10)'!AF2008),""))</f>
        <v/>
      </c>
      <c r="AI2008" s="38" t="str">
        <f>IF('query (10)'!AG2008="","",TRIM('query (10)'!AG2008))</f>
        <v/>
      </c>
      <c r="AJ2008" s="38" t="str">
        <f>IF('query (10)'!AH2008="","",IFERROR(VALUE('query (10)'!AH2008),""))</f>
        <v/>
      </c>
      <c r="AK2008" s="38" t="str">
        <f>IF('query (10)'!AI2008="","",TRIM('query (10)'!AI2008))</f>
        <v/>
      </c>
      <c r="AL2008" s="42">
        <f t="shared" si="155"/>
        <v>2026</v>
      </c>
      <c r="AM2008" s="42" t="str">
        <f t="shared" si="156"/>
        <v>2026-03</v>
      </c>
      <c r="AN2008" s="42" t="str">
        <f t="shared" ca="1" si="157"/>
        <v/>
      </c>
      <c r="AO2008" s="42" t="str">
        <f t="shared" si="158"/>
        <v>WA-230 | FINISH WASH EQUIPMENT M/C | SB2 | HEAVY SMOKE | Time-based Maintenance | Mechanical | Part Change | Medium | change filter RF-40
ตามรอบการใช้งาน
 | FILTER | RF-40 | เริ่มซ่อมงาน PM แล้ว รับผิดชอบโดย PAHLA SEEDANG | ภูชิต กุลเสรี</v>
      </c>
      <c r="AP2008" s="42" t="str">
        <f>_xlfn.TEXTJOIN("; ",TRUE,IF(COUNTA('query (10)'!A2008:AK2008)&lt;=6,"NEAR_EMPTY_ROW",""),IF($K2008="","MISSING_STATUS",""),IF(AND($K2008="เสร็จสิ้น",$Z2008=""),"DONE_NO_ACTUAL_DATE",""),IF(AND($I2008="Condition-based Maintenance",$AH2008=""),"CBM_NO_MEASUREMENT",""),IF(OR($X2008="",$X2008=0),"INVALID_PERIOD",""),IF(AND($AA2008&lt;&gt;"",$AB2008&lt;&gt;"",$AB2008&lt;$AA2008),"DATE_SEQUENCE_ERROR",""),IF(AND($AB2008&lt;&gt;"",$AB2008&gt;DATE(2030,12,31)),"DATE_OUTLIER",""),IF($C2008="","MISSING_QRCODE",""),IF($J2008="UNKNOWN","UNKNOWN_PM_TYPE",""),IF($L2008="UNKNOWN","UNKNOWN_STATUS",""))</f>
        <v/>
      </c>
      <c r="AQ2008" s="42" t="str">
        <f t="shared" si="159"/>
        <v>NO</v>
      </c>
    </row>
    <row r="2009" spans="1:43" x14ac:dyDescent="0.3">
      <c r="A2009" s="38">
        <f>IF('query (10)'!A2009="","",'query (10)'!A2009)</f>
        <v>2228</v>
      </c>
      <c r="B2009" s="38">
        <f>IF('query (10)'!B2009="","",'query (10)'!B2009)</f>
        <v>19528</v>
      </c>
      <c r="C2009" s="38" t="str">
        <f>TRIM(UPPER('query (10)'!M2009))</f>
        <v>GR-284</v>
      </c>
      <c r="D2009" s="38" t="str">
        <f>TRIM(UPPER(IFERROR(_xlfn.TEXTBEFORE('query (10)'!L2009,"("),'query (10)'!L2009)))</f>
        <v>OUTER RING RACEWAY GRINDING M/C</v>
      </c>
      <c r="E2009" s="38" t="str">
        <f>IFERROR(TRIM(UPPER(_xlfn.TEXTBEFORE(_xlfn.TEXTAFTER('query (10)'!L2009,"("),")"))),"")</f>
        <v/>
      </c>
      <c r="F2009" s="38" t="str">
        <f>TRIM('query (10)'!K2009)</f>
        <v>SB3</v>
      </c>
      <c r="G2009" s="38" t="str">
        <f>IF('query (10)'!J2009="","",'query (10)'!J2009)</f>
        <v>Work head</v>
      </c>
      <c r="H2009" s="38" t="str">
        <f>TRIM(UPPER('query (10)'!J2009))</f>
        <v>WORK HEAD</v>
      </c>
      <c r="I2009" s="38" t="str">
        <f>IF('query (10)'!F2009="","",'query (10)'!F2009)</f>
        <v>Time-based Maintenance</v>
      </c>
      <c r="J2009" s="38" t="str">
        <f>IF('query (10)'!F2009="","",IFERROR(INDEX(Cleaning_Rules!$B$14:$B$17,MATCH(TRIM('query (10)'!F2009),Cleaning_Rules!$A$14:$A$17,0)),"UNKNOWN"))</f>
        <v>TBM</v>
      </c>
      <c r="K2009" s="38" t="str">
        <f>IF('query (10)'!G2009="","",'query (10)'!G2009)</f>
        <v>เสร็จสิ้น</v>
      </c>
      <c r="L2009" s="38" t="str">
        <f>IF('query (10)'!G2009="","MISSING",IFERROR(INDEX(Cleaning_Rules!$B$5:$B$10,MATCH(TRIM('query (10)'!G2009),Cleaning_Rules!$A$5:$A$10,0)),"UNKNOWN"))</f>
        <v>COMPLETED</v>
      </c>
      <c r="M2009" s="38" t="str">
        <f>IF('query (10)'!I2009="","",'query (10)'!I2009)</f>
        <v>Mechanical</v>
      </c>
      <c r="N2009" s="38" t="str">
        <f>IF('query (10)'!O2009="","",'query (10)'!O2009)</f>
        <v>Part Change</v>
      </c>
      <c r="O2009" s="38" t="str">
        <f>IF('query (10)'!P2009="","",'query (10)'!P2009)</f>
        <v>Medium</v>
      </c>
      <c r="P2009" s="38" t="str">
        <f>IF('query (10)'!N2009="","",'query (10)'!N2009)</f>
        <v xml:space="preserve">Change belt work head 
ตามรอบการใช้งาน
</v>
      </c>
      <c r="Q2009" s="38" t="str">
        <f>TRIM('query (10)'!N2009)</f>
        <v xml:space="preserve">Change belt work head 
ตามรอบการใช้งาน
</v>
      </c>
      <c r="R2009" s="38" t="str">
        <f>TRIM(UPPER('query (10)'!R2009))</f>
        <v/>
      </c>
      <c r="S2009" s="38" t="str">
        <f>TRIM(UPPER('query (10)'!S2009))</f>
        <v/>
      </c>
      <c r="T2009" s="38" t="str">
        <f>IF('query (10)'!Q2009="","",TRIM(UPPER('query (10)'!Q2009)))</f>
        <v/>
      </c>
      <c r="U2009" s="38" t="str">
        <f>IF('query (10)'!T2009="","",'query (10)'!T2009)</f>
        <v/>
      </c>
      <c r="V2009" s="39" t="str">
        <f>IF('query (10)'!T2009="","",IFERROR(VALUE('query (10)'!T2009),""))</f>
        <v/>
      </c>
      <c r="W2009" s="40">
        <f>IF('query (10)'!U2009="","",'query (10)'!U2009)</f>
        <v>0</v>
      </c>
      <c r="X2009" s="39">
        <f>IF('query (10)'!V2009="","",'query (10)'!V2009)</f>
        <v>360</v>
      </c>
      <c r="Y2009" s="41">
        <f>IF('query (10)'!W2009="","",'query (10)'!W2009)</f>
        <v>46099</v>
      </c>
      <c r="Z2009" s="41">
        <f>IF('query (10)'!X2009="","",'query (10)'!X2009)</f>
        <v>46112</v>
      </c>
      <c r="AA2009" s="41">
        <f>IF('query (10)'!Y2009="","",'query (10)'!Y2009)</f>
        <v>46112</v>
      </c>
      <c r="AB2009" s="41">
        <f>IF('query (10)'!Z2009="","",'query (10)'!Z2009)</f>
        <v>46472</v>
      </c>
      <c r="AC2009" s="38" t="str">
        <f>IF(OR('query (10)'!AA2009="",COUNTIF(Cleaning_Rules!$A$21:$A$26,TRIM('query (10)'!AA2009))&gt;0),"",TRIM('query (10)'!AA2009))</f>
        <v/>
      </c>
      <c r="AD2009" s="38" t="str">
        <f>IF('query (10)'!AB2009="","",TRIM(IFERROR(_xlfn.TEXTBEFORE('query (10)'!AB2009,"("),'query (10)'!AB2009)))</f>
        <v>เริ่มซ่อมงาน PM แล้ว รับผิดชอบโดย JAKKAPAT KHOTSOMBAT</v>
      </c>
      <c r="AE2009" s="38" t="str">
        <f>IFERROR(LOWER(TRIM(_xlfn.TEXTBEFORE(_xlfn.TEXTAFTER('query (10)'!AB2009,"("),")"))),"")</f>
        <v>jakkapat@nsk.com</v>
      </c>
      <c r="AF2009" s="38" t="str">
        <f>IF('query (10)'!AD2009="","",TRIM('query (10)'!AD2009))</f>
        <v>ภูชิต กุลเสรี</v>
      </c>
      <c r="AG2009" s="38" t="str">
        <f>IF('query (10)'!AE2009="","",TRIM('query (10)'!AE2009))</f>
        <v>จักรภัทร โคตรสมบัติ</v>
      </c>
      <c r="AH2009" s="38" t="str">
        <f>IF('query (10)'!AF2009="","",IFERROR(VALUE('query (10)'!AF2009),""))</f>
        <v/>
      </c>
      <c r="AI2009" s="38" t="str">
        <f>IF('query (10)'!AG2009="","",TRIM('query (10)'!AG2009))</f>
        <v/>
      </c>
      <c r="AJ2009" s="38" t="str">
        <f>IF('query (10)'!AH2009="","",IFERROR(VALUE('query (10)'!AH2009),""))</f>
        <v/>
      </c>
      <c r="AK2009" s="38" t="str">
        <f>IF('query (10)'!AI2009="","",TRIM('query (10)'!AI2009))</f>
        <v/>
      </c>
      <c r="AL2009" s="42">
        <f t="shared" si="155"/>
        <v>2026</v>
      </c>
      <c r="AM2009" s="42" t="str">
        <f t="shared" si="156"/>
        <v>2026-03</v>
      </c>
      <c r="AN2009" s="42" t="str">
        <f t="shared" ca="1" si="157"/>
        <v/>
      </c>
      <c r="AO2009" s="42" t="str">
        <f t="shared" si="158"/>
        <v>GR-284 | OUTER RING RACEWAY GRINDING M/C | SB3 | WORK HEAD | Time-based Maintenance | Mechanical | Part Change | Medium | Change belt work head 
ตามรอบการใช้งาน
 | เริ่มซ่อมงาน PM แล้ว รับผิดชอบโดย JAKKAPAT KHOTSOMBAT | จักรภัทร โคตรสมบัติ</v>
      </c>
      <c r="AP2009" s="42" t="str">
        <f>_xlfn.TEXTJOIN("; ",TRUE,IF(COUNTA('query (10)'!A2009:AK2009)&lt;=6,"NEAR_EMPTY_ROW",""),IF($K2009="","MISSING_STATUS",""),IF(AND($K2009="เสร็จสิ้น",$Z2009=""),"DONE_NO_ACTUAL_DATE",""),IF(AND($I2009="Condition-based Maintenance",$AH2009=""),"CBM_NO_MEASUREMENT",""),IF(OR($X2009="",$X2009=0),"INVALID_PERIOD",""),IF(AND($AA2009&lt;&gt;"",$AB2009&lt;&gt;"",$AB2009&lt;$AA2009),"DATE_SEQUENCE_ERROR",""),IF(AND($AB2009&lt;&gt;"",$AB2009&gt;DATE(2030,12,31)),"DATE_OUTLIER",""),IF($C2009="","MISSING_QRCODE",""),IF($J2009="UNKNOWN","UNKNOWN_PM_TYPE",""),IF($L2009="UNKNOWN","UNKNOWN_STATUS",""))</f>
        <v/>
      </c>
      <c r="AQ2009" s="42" t="str">
        <f t="shared" si="159"/>
        <v>NO</v>
      </c>
    </row>
    <row r="2010" spans="1:43" x14ac:dyDescent="0.3">
      <c r="A2010" s="38">
        <f>IF('query (10)'!A2010="","",'query (10)'!A2010)</f>
        <v>2229</v>
      </c>
      <c r="B2010" s="38">
        <f>IF('query (10)'!B2010="","",'query (10)'!B2010)</f>
        <v>19529</v>
      </c>
      <c r="C2010" s="38" t="str">
        <f>TRIM(UPPER('query (10)'!M2010))</f>
        <v>GR-275</v>
      </c>
      <c r="D2010" s="38" t="str">
        <f>TRIM(UPPER(IFERROR(_xlfn.TEXTBEFORE('query (10)'!L2010,"("),'query (10)'!L2010)))</f>
        <v>INNER RING RACEWAY GRINDING M/C</v>
      </c>
      <c r="E2010" s="38" t="str">
        <f>IFERROR(TRIM(UPPER(_xlfn.TEXTBEFORE(_xlfn.TEXTAFTER('query (10)'!L2010,"("),")"))),"")</f>
        <v/>
      </c>
      <c r="F2010" s="38" t="str">
        <f>TRIM('query (10)'!K2010)</f>
        <v>SB3</v>
      </c>
      <c r="G2010" s="38" t="str">
        <f>IF('query (10)'!J2010="","",'query (10)'!J2010)</f>
        <v>Work head</v>
      </c>
      <c r="H2010" s="38" t="str">
        <f>TRIM(UPPER('query (10)'!J2010))</f>
        <v>WORK HEAD</v>
      </c>
      <c r="I2010" s="38" t="str">
        <f>IF('query (10)'!F2010="","",'query (10)'!F2010)</f>
        <v>Time-based Maintenance</v>
      </c>
      <c r="J2010" s="38" t="str">
        <f>IF('query (10)'!F2010="","",IFERROR(INDEX(Cleaning_Rules!$B$14:$B$17,MATCH(TRIM('query (10)'!F2010),Cleaning_Rules!$A$14:$A$17,0)),"UNKNOWN"))</f>
        <v>TBM</v>
      </c>
      <c r="K2010" s="38" t="str">
        <f>IF('query (10)'!G2010="","",'query (10)'!G2010)</f>
        <v>เสร็จสิ้น</v>
      </c>
      <c r="L2010" s="38" t="str">
        <f>IF('query (10)'!G2010="","MISSING",IFERROR(INDEX(Cleaning_Rules!$B$5:$B$10,MATCH(TRIM('query (10)'!G2010),Cleaning_Rules!$A$5:$A$10,0)),"UNKNOWN"))</f>
        <v>COMPLETED</v>
      </c>
      <c r="M2010" s="38" t="str">
        <f>IF('query (10)'!I2010="","",'query (10)'!I2010)</f>
        <v>Mechanical</v>
      </c>
      <c r="N2010" s="38" t="str">
        <f>IF('query (10)'!O2010="","",'query (10)'!O2010)</f>
        <v>Part Change</v>
      </c>
      <c r="O2010" s="38" t="str">
        <f>IF('query (10)'!P2010="","",'query (10)'!P2010)</f>
        <v>Medium</v>
      </c>
      <c r="P2010" s="38" t="str">
        <f>IF('query (10)'!N2010="","",'query (10)'!N2010)</f>
        <v xml:space="preserve">Change belt work head 
ตามรอบการใช้งาน
</v>
      </c>
      <c r="Q2010" s="38" t="str">
        <f>TRIM('query (10)'!N2010)</f>
        <v xml:space="preserve">Change belt work head 
ตามรอบการใช้งาน
</v>
      </c>
      <c r="R2010" s="38" t="str">
        <f>TRIM(UPPER('query (10)'!R2010))</f>
        <v/>
      </c>
      <c r="S2010" s="38" t="str">
        <f>TRIM(UPPER('query (10)'!S2010))</f>
        <v/>
      </c>
      <c r="T2010" s="38" t="str">
        <f>IF('query (10)'!Q2010="","",TRIM(UPPER('query (10)'!Q2010)))</f>
        <v/>
      </c>
      <c r="U2010" s="38" t="str">
        <f>IF('query (10)'!T2010="","",'query (10)'!T2010)</f>
        <v/>
      </c>
      <c r="V2010" s="39" t="str">
        <f>IF('query (10)'!T2010="","",IFERROR(VALUE('query (10)'!T2010),""))</f>
        <v/>
      </c>
      <c r="W2010" s="40">
        <f>IF('query (10)'!U2010="","",'query (10)'!U2010)</f>
        <v>0</v>
      </c>
      <c r="X2010" s="39">
        <f>IF('query (10)'!V2010="","",'query (10)'!V2010)</f>
        <v>360</v>
      </c>
      <c r="Y2010" s="41">
        <f>IF('query (10)'!W2010="","",'query (10)'!W2010)</f>
        <v>46099</v>
      </c>
      <c r="Z2010" s="41">
        <f>IF('query (10)'!X2010="","",'query (10)'!X2010)</f>
        <v>46112</v>
      </c>
      <c r="AA2010" s="41">
        <f>IF('query (10)'!Y2010="","",'query (10)'!Y2010)</f>
        <v>46112</v>
      </c>
      <c r="AB2010" s="41">
        <f>IF('query (10)'!Z2010="","",'query (10)'!Z2010)</f>
        <v>46472</v>
      </c>
      <c r="AC2010" s="38" t="str">
        <f>IF(OR('query (10)'!AA2010="",COUNTIF(Cleaning_Rules!$A$21:$A$26,TRIM('query (10)'!AA2010))&gt;0),"",TRIM('query (10)'!AA2010))</f>
        <v/>
      </c>
      <c r="AD2010" s="38" t="str">
        <f>IF('query (10)'!AB2010="","",TRIM(IFERROR(_xlfn.TEXTBEFORE('query (10)'!AB2010,"("),'query (10)'!AB2010)))</f>
        <v>เริ่มซ่อมงาน PM แล้ว รับผิดชอบโดย JAKKAPAT KHOTSOMBAT</v>
      </c>
      <c r="AE2010" s="38" t="str">
        <f>IFERROR(LOWER(TRIM(_xlfn.TEXTBEFORE(_xlfn.TEXTAFTER('query (10)'!AB2010,"("),")"))),"")</f>
        <v>jakkapat@nsk.com</v>
      </c>
      <c r="AF2010" s="38" t="str">
        <f>IF('query (10)'!AD2010="","",TRIM('query (10)'!AD2010))</f>
        <v>ภูชิต กุลเสรี</v>
      </c>
      <c r="AG2010" s="38" t="str">
        <f>IF('query (10)'!AE2010="","",TRIM('query (10)'!AE2010))</f>
        <v>จักรภัทร โคตรสมบัติ</v>
      </c>
      <c r="AH2010" s="38" t="str">
        <f>IF('query (10)'!AF2010="","",IFERROR(VALUE('query (10)'!AF2010),""))</f>
        <v/>
      </c>
      <c r="AI2010" s="38" t="str">
        <f>IF('query (10)'!AG2010="","",TRIM('query (10)'!AG2010))</f>
        <v/>
      </c>
      <c r="AJ2010" s="38" t="str">
        <f>IF('query (10)'!AH2010="","",IFERROR(VALUE('query (10)'!AH2010),""))</f>
        <v/>
      </c>
      <c r="AK2010" s="38" t="str">
        <f>IF('query (10)'!AI2010="","",TRIM('query (10)'!AI2010))</f>
        <v/>
      </c>
      <c r="AL2010" s="42">
        <f t="shared" si="155"/>
        <v>2026</v>
      </c>
      <c r="AM2010" s="42" t="str">
        <f t="shared" si="156"/>
        <v>2026-03</v>
      </c>
      <c r="AN2010" s="42" t="str">
        <f t="shared" ca="1" si="157"/>
        <v/>
      </c>
      <c r="AO2010" s="42" t="str">
        <f t="shared" si="158"/>
        <v>GR-275 | INNER RING RACEWAY GRINDING M/C | SB3 | WORK HEAD | Time-based Maintenance | Mechanical | Part Change | Medium | Change belt work head 
ตามรอบการใช้งาน
 | เริ่มซ่อมงาน PM แล้ว รับผิดชอบโดย JAKKAPAT KHOTSOMBAT | จักรภัทร โคตรสมบัติ</v>
      </c>
      <c r="AP2010" s="42" t="str">
        <f>_xlfn.TEXTJOIN("; ",TRUE,IF(COUNTA('query (10)'!A2010:AK2010)&lt;=6,"NEAR_EMPTY_ROW",""),IF($K2010="","MISSING_STATUS",""),IF(AND($K2010="เสร็จสิ้น",$Z2010=""),"DONE_NO_ACTUAL_DATE",""),IF(AND($I2010="Condition-based Maintenance",$AH2010=""),"CBM_NO_MEASUREMENT",""),IF(OR($X2010="",$X2010=0),"INVALID_PERIOD",""),IF(AND($AA2010&lt;&gt;"",$AB2010&lt;&gt;"",$AB2010&lt;$AA2010),"DATE_SEQUENCE_ERROR",""),IF(AND($AB2010&lt;&gt;"",$AB2010&gt;DATE(2030,12,31)),"DATE_OUTLIER",""),IF($C2010="","MISSING_QRCODE",""),IF($J2010="UNKNOWN","UNKNOWN_PM_TYPE",""),IF($L2010="UNKNOWN","UNKNOWN_STATUS",""))</f>
        <v/>
      </c>
      <c r="AQ2010" s="42" t="str">
        <f t="shared" si="159"/>
        <v>NO</v>
      </c>
    </row>
    <row r="2011" spans="1:43" x14ac:dyDescent="0.3">
      <c r="A2011" s="38">
        <f>IF('query (10)'!A2011="","",'query (10)'!A2011)</f>
        <v>2230</v>
      </c>
      <c r="B2011" s="38">
        <f>IF('query (10)'!B2011="","",'query (10)'!B2011)</f>
        <v>20482</v>
      </c>
      <c r="C2011" s="38" t="str">
        <f>TRIM(UPPER('query (10)'!M2011))</f>
        <v>GR-275</v>
      </c>
      <c r="D2011" s="38" t="str">
        <f>TRIM(UPPER(IFERROR(_xlfn.TEXTBEFORE('query (10)'!L2011,"("),'query (10)'!L2011)))</f>
        <v>INNER RING RACEWAY GRINDING M/C</v>
      </c>
      <c r="E2011" s="38" t="str">
        <f>IFERROR(TRIM(UPPER(_xlfn.TEXTBEFORE(_xlfn.TEXTAFTER('query (10)'!L2011,"("),")"))),"")</f>
        <v/>
      </c>
      <c r="F2011" s="38" t="str">
        <f>TRIM('query (10)'!K2011)</f>
        <v>SB3</v>
      </c>
      <c r="G2011" s="38" t="str">
        <f>IF('query (10)'!J2011="","",'query (10)'!J2011)</f>
        <v>Work head</v>
      </c>
      <c r="H2011" s="38" t="str">
        <f>TRIM(UPPER('query (10)'!J2011))</f>
        <v>WORK HEAD</v>
      </c>
      <c r="I2011" s="38" t="str">
        <f>IF('query (10)'!F2011="","",'query (10)'!F2011)</f>
        <v>Time-based Maintenance</v>
      </c>
      <c r="J2011" s="38" t="str">
        <f>IF('query (10)'!F2011="","",IFERROR(INDEX(Cleaning_Rules!$B$14:$B$17,MATCH(TRIM('query (10)'!F2011),Cleaning_Rules!$A$14:$A$17,0)),"UNKNOWN"))</f>
        <v>TBM</v>
      </c>
      <c r="K2011" s="38" t="str">
        <f>IF('query (10)'!G2011="","",'query (10)'!G2011)</f>
        <v>เสร็จสิ้น</v>
      </c>
      <c r="L2011" s="38" t="str">
        <f>IF('query (10)'!G2011="","MISSING",IFERROR(INDEX(Cleaning_Rules!$B$5:$B$10,MATCH(TRIM('query (10)'!G2011),Cleaning_Rules!$A$5:$A$10,0)),"UNKNOWN"))</f>
        <v>COMPLETED</v>
      </c>
      <c r="M2011" s="38" t="str">
        <f>IF('query (10)'!I2011="","",'query (10)'!I2011)</f>
        <v>Mechanical</v>
      </c>
      <c r="N2011" s="38" t="str">
        <f>IF('query (10)'!O2011="","",'query (10)'!O2011)</f>
        <v>Part Change</v>
      </c>
      <c r="O2011" s="38" t="str">
        <f>IF('query (10)'!P2011="","",'query (10)'!P2011)</f>
        <v>Medium</v>
      </c>
      <c r="P2011" s="38" t="str">
        <f>IF('query (10)'!N2011="","",'query (10)'!N2011)</f>
        <v xml:space="preserve">Change belt work head 
ตามรอบการใช้งาน
</v>
      </c>
      <c r="Q2011" s="38" t="str">
        <f>TRIM('query (10)'!N2011)</f>
        <v xml:space="preserve">Change belt work head 
ตามรอบการใช้งาน
</v>
      </c>
      <c r="R2011" s="38" t="str">
        <f>TRIM(UPPER('query (10)'!R2011))</f>
        <v/>
      </c>
      <c r="S2011" s="38" t="str">
        <f>TRIM(UPPER('query (10)'!S2011))</f>
        <v/>
      </c>
      <c r="T2011" s="38" t="str">
        <f>IF('query (10)'!Q2011="","",TRIM(UPPER('query (10)'!Q2011)))</f>
        <v/>
      </c>
      <c r="U2011" s="38" t="str">
        <f>IF('query (10)'!T2011="","",'query (10)'!T2011)</f>
        <v/>
      </c>
      <c r="V2011" s="39" t="str">
        <f>IF('query (10)'!T2011="","",IFERROR(VALUE('query (10)'!T2011),""))</f>
        <v/>
      </c>
      <c r="W2011" s="40">
        <f>IF('query (10)'!U2011="","",'query (10)'!U2011)</f>
        <v>0</v>
      </c>
      <c r="X2011" s="39">
        <f>IF('query (10)'!V2011="","",'query (10)'!V2011)</f>
        <v>360</v>
      </c>
      <c r="Y2011" s="41">
        <f>IF('query (10)'!W2011="","",'query (10)'!W2011)</f>
        <v>46099</v>
      </c>
      <c r="Z2011" s="41">
        <f>IF('query (10)'!X2011="","",'query (10)'!X2011)</f>
        <v>46154</v>
      </c>
      <c r="AA2011" s="41">
        <f>IF('query (10)'!Y2011="","",'query (10)'!Y2011)</f>
        <v>46154</v>
      </c>
      <c r="AB2011" s="41">
        <f>IF('query (10)'!Z2011="","",'query (10)'!Z2011)</f>
        <v>46514</v>
      </c>
      <c r="AC2011" s="38" t="str">
        <f>IF(OR('query (10)'!AA2011="",COUNTIF(Cleaning_Rules!$A$21:$A$26,TRIM('query (10)'!AA2011))&gt;0),"",TRIM('query (10)'!AA2011))</f>
        <v/>
      </c>
      <c r="AD2011" s="38" t="str">
        <f>IF('query (10)'!AB2011="","",TRIM(IFERROR(_xlfn.TEXTBEFORE('query (10)'!AB2011,"("),'query (10)'!AB2011)))</f>
        <v>เริ่มซ่อมงาน PM แล้ว รับผิดชอบโดย PUCHIT KULSEREE</v>
      </c>
      <c r="AE2011" s="38" t="str">
        <f>IFERROR(LOWER(TRIM(_xlfn.TEXTBEFORE(_xlfn.TEXTAFTER('query (10)'!AB2011,"("),")"))),"")</f>
        <v>puchit@nsk.com</v>
      </c>
      <c r="AF2011" s="38" t="str">
        <f>IF('query (10)'!AD2011="","",TRIM('query (10)'!AD2011))</f>
        <v>ภูชิต กุลเสรี</v>
      </c>
      <c r="AG2011" s="38" t="str">
        <f>IF('query (10)'!AE2011="","",TRIM('query (10)'!AE2011))</f>
        <v>ภูชิต กุลเสรี</v>
      </c>
      <c r="AH2011" s="38" t="str">
        <f>IF('query (10)'!AF2011="","",IFERROR(VALUE('query (10)'!AF2011),""))</f>
        <v/>
      </c>
      <c r="AI2011" s="38" t="str">
        <f>IF('query (10)'!AG2011="","",TRIM('query (10)'!AG2011))</f>
        <v/>
      </c>
      <c r="AJ2011" s="38" t="str">
        <f>IF('query (10)'!AH2011="","",IFERROR(VALUE('query (10)'!AH2011),""))</f>
        <v/>
      </c>
      <c r="AK2011" s="38" t="str">
        <f>IF('query (10)'!AI2011="","",TRIM('query (10)'!AI2011))</f>
        <v/>
      </c>
      <c r="AL2011" s="42">
        <f t="shared" si="155"/>
        <v>2026</v>
      </c>
      <c r="AM2011" s="42" t="str">
        <f t="shared" si="156"/>
        <v>2026-03</v>
      </c>
      <c r="AN2011" s="42" t="str">
        <f t="shared" ca="1" si="157"/>
        <v/>
      </c>
      <c r="AO2011" s="42" t="str">
        <f t="shared" si="158"/>
        <v>GR-275 | INNER RING RACEWAY GRINDING M/C | SB3 | WORK HEAD | Time-based Maintenance | Mechanical | Part Change | Medium | Change belt work head 
ตามรอบการใช้งาน
 | เริ่มซ่อมงาน PM แล้ว รับผิดชอบโดย PUCHIT KULSEREE | ภูชิต กุลเสรี</v>
      </c>
      <c r="AP2011" s="42" t="str">
        <f>_xlfn.TEXTJOIN("; ",TRUE,IF(COUNTA('query (10)'!A2011:AK2011)&lt;=6,"NEAR_EMPTY_ROW",""),IF($K2011="","MISSING_STATUS",""),IF(AND($K2011="เสร็จสิ้น",$Z2011=""),"DONE_NO_ACTUAL_DATE",""),IF(AND($I2011="Condition-based Maintenance",$AH2011=""),"CBM_NO_MEASUREMENT",""),IF(OR($X2011="",$X2011=0),"INVALID_PERIOD",""),IF(AND($AA2011&lt;&gt;"",$AB2011&lt;&gt;"",$AB2011&lt;$AA2011),"DATE_SEQUENCE_ERROR",""),IF(AND($AB2011&lt;&gt;"",$AB2011&gt;DATE(2030,12,31)),"DATE_OUTLIER",""),IF($C2011="","MISSING_QRCODE",""),IF($J2011="UNKNOWN","UNKNOWN_PM_TYPE",""),IF($L2011="UNKNOWN","UNKNOWN_STATUS",""))</f>
        <v/>
      </c>
      <c r="AQ2011" s="42" t="str">
        <f t="shared" si="159"/>
        <v>NO</v>
      </c>
    </row>
    <row r="2012" spans="1:43" x14ac:dyDescent="0.3">
      <c r="A2012" s="38">
        <f>IF('query (10)'!A2012="","",'query (10)'!A2012)</f>
        <v>2231</v>
      </c>
      <c r="B2012" s="38">
        <f>IF('query (10)'!B2012="","",'query (10)'!B2012)</f>
        <v>19530</v>
      </c>
      <c r="C2012" s="38" t="str">
        <f>TRIM(UPPER('query (10)'!M2012))</f>
        <v>GR-277</v>
      </c>
      <c r="D2012" s="38" t="str">
        <f>TRIM(UPPER(IFERROR(_xlfn.TEXTBEFORE('query (10)'!L2012,"("),'query (10)'!L2012)))</f>
        <v>INNER RING BORE GRINDING M/C</v>
      </c>
      <c r="E2012" s="38" t="str">
        <f>IFERROR(TRIM(UPPER(_xlfn.TEXTBEFORE(_xlfn.TEXTAFTER('query (10)'!L2012,"("),")"))),"")</f>
        <v/>
      </c>
      <c r="F2012" s="38" t="str">
        <f>TRIM('query (10)'!K2012)</f>
        <v>SB3</v>
      </c>
      <c r="G2012" s="38" t="str">
        <f>IF('query (10)'!J2012="","",'query (10)'!J2012)</f>
        <v>Work head</v>
      </c>
      <c r="H2012" s="38" t="str">
        <f>TRIM(UPPER('query (10)'!J2012))</f>
        <v>WORK HEAD</v>
      </c>
      <c r="I2012" s="38" t="str">
        <f>IF('query (10)'!F2012="","",'query (10)'!F2012)</f>
        <v>Time-based Maintenance</v>
      </c>
      <c r="J2012" s="38" t="str">
        <f>IF('query (10)'!F2012="","",IFERROR(INDEX(Cleaning_Rules!$B$14:$B$17,MATCH(TRIM('query (10)'!F2012),Cleaning_Rules!$A$14:$A$17,0)),"UNKNOWN"))</f>
        <v>TBM</v>
      </c>
      <c r="K2012" s="38" t="str">
        <f>IF('query (10)'!G2012="","",'query (10)'!G2012)</f>
        <v>เสร็จสิ้น</v>
      </c>
      <c r="L2012" s="38" t="str">
        <f>IF('query (10)'!G2012="","MISSING",IFERROR(INDEX(Cleaning_Rules!$B$5:$B$10,MATCH(TRIM('query (10)'!G2012),Cleaning_Rules!$A$5:$A$10,0)),"UNKNOWN"))</f>
        <v>COMPLETED</v>
      </c>
      <c r="M2012" s="38" t="str">
        <f>IF('query (10)'!I2012="","",'query (10)'!I2012)</f>
        <v>Mechanical</v>
      </c>
      <c r="N2012" s="38" t="str">
        <f>IF('query (10)'!O2012="","",'query (10)'!O2012)</f>
        <v>Part Change</v>
      </c>
      <c r="O2012" s="38" t="str">
        <f>IF('query (10)'!P2012="","",'query (10)'!P2012)</f>
        <v>Medium</v>
      </c>
      <c r="P2012" s="38" t="str">
        <f>IF('query (10)'!N2012="","",'query (10)'!N2012)</f>
        <v xml:space="preserve">Change belt work head 
ตามรอบการใช้งาน
</v>
      </c>
      <c r="Q2012" s="38" t="str">
        <f>TRIM('query (10)'!N2012)</f>
        <v xml:space="preserve">Change belt work head 
ตามรอบการใช้งาน
</v>
      </c>
      <c r="R2012" s="38" t="str">
        <f>TRIM(UPPER('query (10)'!R2012))</f>
        <v/>
      </c>
      <c r="S2012" s="38" t="str">
        <f>TRIM(UPPER('query (10)'!S2012))</f>
        <v/>
      </c>
      <c r="T2012" s="38" t="str">
        <f>IF('query (10)'!Q2012="","",TRIM(UPPER('query (10)'!Q2012)))</f>
        <v/>
      </c>
      <c r="U2012" s="38" t="str">
        <f>IF('query (10)'!T2012="","",'query (10)'!T2012)</f>
        <v/>
      </c>
      <c r="V2012" s="39" t="str">
        <f>IF('query (10)'!T2012="","",IFERROR(VALUE('query (10)'!T2012),""))</f>
        <v/>
      </c>
      <c r="W2012" s="40">
        <f>IF('query (10)'!U2012="","",'query (10)'!U2012)</f>
        <v>0</v>
      </c>
      <c r="X2012" s="39">
        <f>IF('query (10)'!V2012="","",'query (10)'!V2012)</f>
        <v>360</v>
      </c>
      <c r="Y2012" s="41">
        <f>IF('query (10)'!W2012="","",'query (10)'!W2012)</f>
        <v>46099</v>
      </c>
      <c r="Z2012" s="41">
        <f>IF('query (10)'!X2012="","",'query (10)'!X2012)</f>
        <v>46112</v>
      </c>
      <c r="AA2012" s="41">
        <f>IF('query (10)'!Y2012="","",'query (10)'!Y2012)</f>
        <v>46112</v>
      </c>
      <c r="AB2012" s="41">
        <f>IF('query (10)'!Z2012="","",'query (10)'!Z2012)</f>
        <v>46472</v>
      </c>
      <c r="AC2012" s="38" t="str">
        <f>IF(OR('query (10)'!AA2012="",COUNTIF(Cleaning_Rules!$A$21:$A$26,TRIM('query (10)'!AA2012))&gt;0),"",TRIM('query (10)'!AA2012))</f>
        <v/>
      </c>
      <c r="AD2012" s="38" t="str">
        <f>IF('query (10)'!AB2012="","",TRIM(IFERROR(_xlfn.TEXTBEFORE('query (10)'!AB2012,"("),'query (10)'!AB2012)))</f>
        <v>เริ่มซ่อมงาน PM แล้ว รับผิดชอบโดย PAHLA SEEDANG</v>
      </c>
      <c r="AE2012" s="38" t="str">
        <f>IFERROR(LOWER(TRIM(_xlfn.TEXTBEFORE(_xlfn.TEXTAFTER('query (10)'!AB2012,"("),")"))),"")</f>
        <v>pahla@nsk.com</v>
      </c>
      <c r="AF2012" s="38" t="str">
        <f>IF('query (10)'!AD2012="","",TRIM('query (10)'!AD2012))</f>
        <v>ภูชิต กุลเสรี</v>
      </c>
      <c r="AG2012" s="38" t="str">
        <f>IF('query (10)'!AE2012="","",TRIM('query (10)'!AE2012))</f>
        <v>ผะหลา สีแดง</v>
      </c>
      <c r="AH2012" s="38" t="str">
        <f>IF('query (10)'!AF2012="","",IFERROR(VALUE('query (10)'!AF2012),""))</f>
        <v/>
      </c>
      <c r="AI2012" s="38" t="str">
        <f>IF('query (10)'!AG2012="","",TRIM('query (10)'!AG2012))</f>
        <v/>
      </c>
      <c r="AJ2012" s="38" t="str">
        <f>IF('query (10)'!AH2012="","",IFERROR(VALUE('query (10)'!AH2012),""))</f>
        <v/>
      </c>
      <c r="AK2012" s="38" t="str">
        <f>IF('query (10)'!AI2012="","",TRIM('query (10)'!AI2012))</f>
        <v/>
      </c>
      <c r="AL2012" s="42">
        <f t="shared" si="155"/>
        <v>2026</v>
      </c>
      <c r="AM2012" s="42" t="str">
        <f t="shared" si="156"/>
        <v>2026-03</v>
      </c>
      <c r="AN2012" s="42" t="str">
        <f t="shared" ca="1" si="157"/>
        <v/>
      </c>
      <c r="AO2012" s="42" t="str">
        <f t="shared" si="158"/>
        <v>GR-277 | INNER RING BORE GRINDING M/C | SB3 | WORK HEAD | Time-based Maintenance | Mechanical | Part Change | Medium | Change belt work head 
ตามรอบการใช้งาน
 | เริ่มซ่อมงาน PM แล้ว รับผิดชอบโดย PAHLA SEEDANG | ผะหลา สีแดง</v>
      </c>
      <c r="AP2012" s="42" t="str">
        <f>_xlfn.TEXTJOIN("; ",TRUE,IF(COUNTA('query (10)'!A2012:AK2012)&lt;=6,"NEAR_EMPTY_ROW",""),IF($K2012="","MISSING_STATUS",""),IF(AND($K2012="เสร็จสิ้น",$Z2012=""),"DONE_NO_ACTUAL_DATE",""),IF(AND($I2012="Condition-based Maintenance",$AH2012=""),"CBM_NO_MEASUREMENT",""),IF(OR($X2012="",$X2012=0),"INVALID_PERIOD",""),IF(AND($AA2012&lt;&gt;"",$AB2012&lt;&gt;"",$AB2012&lt;$AA2012),"DATE_SEQUENCE_ERROR",""),IF(AND($AB2012&lt;&gt;"",$AB2012&gt;DATE(2030,12,31)),"DATE_OUTLIER",""),IF($C2012="","MISSING_QRCODE",""),IF($J2012="UNKNOWN","UNKNOWN_PM_TYPE",""),IF($L2012="UNKNOWN","UNKNOWN_STATUS",""))</f>
        <v/>
      </c>
      <c r="AQ2012" s="42" t="str">
        <f t="shared" si="159"/>
        <v>NO</v>
      </c>
    </row>
    <row r="2013" spans="1:43" x14ac:dyDescent="0.3">
      <c r="A2013" s="38">
        <f>IF('query (10)'!A2013="","",'query (10)'!A2013)</f>
        <v>2232</v>
      </c>
      <c r="B2013" s="38">
        <f>IF('query (10)'!B2013="","",'query (10)'!B2013)</f>
        <v>19531</v>
      </c>
      <c r="C2013" s="38" t="str">
        <f>TRIM(UPPER('query (10)'!M2013))</f>
        <v>GR-277</v>
      </c>
      <c r="D2013" s="38" t="str">
        <f>TRIM(UPPER(IFERROR(_xlfn.TEXTBEFORE('query (10)'!L2013,"("),'query (10)'!L2013)))</f>
        <v>INNER RING BORE GRINDING M/C</v>
      </c>
      <c r="E2013" s="38" t="str">
        <f>IFERROR(TRIM(UPPER(_xlfn.TEXTBEFORE(_xlfn.TEXTAFTER('query (10)'!L2013,"("),")"))),"")</f>
        <v/>
      </c>
      <c r="F2013" s="38" t="str">
        <f>TRIM('query (10)'!K2013)</f>
        <v>SB3</v>
      </c>
      <c r="G2013" s="38" t="str">
        <f>IF('query (10)'!J2013="","",'query (10)'!J2013)</f>
        <v>Dresser</v>
      </c>
      <c r="H2013" s="38" t="str">
        <f>TRIM(UPPER('query (10)'!J2013))</f>
        <v>DRESSER</v>
      </c>
      <c r="I2013" s="38" t="str">
        <f>IF('query (10)'!F2013="","",'query (10)'!F2013)</f>
        <v>Time-based Maintenance</v>
      </c>
      <c r="J2013" s="38" t="str">
        <f>IF('query (10)'!F2013="","",IFERROR(INDEX(Cleaning_Rules!$B$14:$B$17,MATCH(TRIM('query (10)'!F2013),Cleaning_Rules!$A$14:$A$17,0)),"UNKNOWN"))</f>
        <v>TBM</v>
      </c>
      <c r="K2013" s="38" t="str">
        <f>IF('query (10)'!G2013="","",'query (10)'!G2013)</f>
        <v>เสร็จสิ้น</v>
      </c>
      <c r="L2013" s="38" t="str">
        <f>IF('query (10)'!G2013="","MISSING",IFERROR(INDEX(Cleaning_Rules!$B$5:$B$10,MATCH(TRIM('query (10)'!G2013),Cleaning_Rules!$A$5:$A$10,0)),"UNKNOWN"))</f>
        <v>COMPLETED</v>
      </c>
      <c r="M2013" s="38" t="str">
        <f>IF('query (10)'!I2013="","",'query (10)'!I2013)</f>
        <v>Mechanical</v>
      </c>
      <c r="N2013" s="38" t="str">
        <f>IF('query (10)'!O2013="","",'query (10)'!O2013)</f>
        <v>Part Change</v>
      </c>
      <c r="O2013" s="38" t="str">
        <f>IF('query (10)'!P2013="","",'query (10)'!P2013)</f>
        <v>Medium</v>
      </c>
      <c r="P2013" s="38" t="str">
        <f>IF('query (10)'!N2013="","",'query (10)'!N2013)</f>
        <v xml:space="preserve">Change belt dresser 
ตามรอบการใช่งาน
</v>
      </c>
      <c r="Q2013" s="38" t="str">
        <f>TRIM('query (10)'!N2013)</f>
        <v xml:space="preserve">Change belt dresser 
ตามรอบการใช่งาน
</v>
      </c>
      <c r="R2013" s="38" t="str">
        <f>TRIM(UPPER('query (10)'!R2013))</f>
        <v/>
      </c>
      <c r="S2013" s="38" t="str">
        <f>TRIM(UPPER('query (10)'!S2013))</f>
        <v/>
      </c>
      <c r="T2013" s="38" t="str">
        <f>IF('query (10)'!Q2013="","",TRIM(UPPER('query (10)'!Q2013)))</f>
        <v/>
      </c>
      <c r="U2013" s="38" t="str">
        <f>IF('query (10)'!T2013="","",'query (10)'!T2013)</f>
        <v/>
      </c>
      <c r="V2013" s="39" t="str">
        <f>IF('query (10)'!T2013="","",IFERROR(VALUE('query (10)'!T2013),""))</f>
        <v/>
      </c>
      <c r="W2013" s="40">
        <f>IF('query (10)'!U2013="","",'query (10)'!U2013)</f>
        <v>0</v>
      </c>
      <c r="X2013" s="39">
        <f>IF('query (10)'!V2013="","",'query (10)'!V2013)</f>
        <v>120</v>
      </c>
      <c r="Y2013" s="41">
        <f>IF('query (10)'!W2013="","",'query (10)'!W2013)</f>
        <v>46099</v>
      </c>
      <c r="Z2013" s="41">
        <f>IF('query (10)'!X2013="","",'query (10)'!X2013)</f>
        <v>46112</v>
      </c>
      <c r="AA2013" s="41">
        <f>IF('query (10)'!Y2013="","",'query (10)'!Y2013)</f>
        <v>46112</v>
      </c>
      <c r="AB2013" s="41">
        <f>IF('query (10)'!Z2013="","",'query (10)'!Z2013)</f>
        <v>46232</v>
      </c>
      <c r="AC2013" s="38" t="str">
        <f>IF(OR('query (10)'!AA2013="",COUNTIF(Cleaning_Rules!$A$21:$A$26,TRIM('query (10)'!AA2013))&gt;0),"",TRIM('query (10)'!AA2013))</f>
        <v/>
      </c>
      <c r="AD2013" s="38" t="str">
        <f>IF('query (10)'!AB2013="","",TRIM(IFERROR(_xlfn.TEXTBEFORE('query (10)'!AB2013,"("),'query (10)'!AB2013)))</f>
        <v>เริ่มซ่อมงาน PM แล้ว รับผิดชอบโดย PAHLA SEEDANG</v>
      </c>
      <c r="AE2013" s="38" t="str">
        <f>IFERROR(LOWER(TRIM(_xlfn.TEXTBEFORE(_xlfn.TEXTAFTER('query (10)'!AB2013,"("),")"))),"")</f>
        <v>pahla@nsk.com</v>
      </c>
      <c r="AF2013" s="38" t="str">
        <f>IF('query (10)'!AD2013="","",TRIM('query (10)'!AD2013))</f>
        <v>ภูชิต กุลเสรี</v>
      </c>
      <c r="AG2013" s="38" t="str">
        <f>IF('query (10)'!AE2013="","",TRIM('query (10)'!AE2013))</f>
        <v>ผะหลา สีแดง</v>
      </c>
      <c r="AH2013" s="38" t="str">
        <f>IF('query (10)'!AF2013="","",IFERROR(VALUE('query (10)'!AF2013),""))</f>
        <v/>
      </c>
      <c r="AI2013" s="38" t="str">
        <f>IF('query (10)'!AG2013="","",TRIM('query (10)'!AG2013))</f>
        <v/>
      </c>
      <c r="AJ2013" s="38" t="str">
        <f>IF('query (10)'!AH2013="","",IFERROR(VALUE('query (10)'!AH2013),""))</f>
        <v/>
      </c>
      <c r="AK2013" s="38" t="str">
        <f>IF('query (10)'!AI2013="","",TRIM('query (10)'!AI2013))</f>
        <v/>
      </c>
      <c r="AL2013" s="42">
        <f t="shared" si="155"/>
        <v>2026</v>
      </c>
      <c r="AM2013" s="42" t="str">
        <f t="shared" si="156"/>
        <v>2026-03</v>
      </c>
      <c r="AN2013" s="42" t="str">
        <f t="shared" ca="1" si="157"/>
        <v/>
      </c>
      <c r="AO2013" s="42" t="str">
        <f t="shared" si="158"/>
        <v>GR-277 | INNER RING BORE GRINDING M/C | SB3 | DRESSER | Time-based Maintenance | Mechanical | Part Change | Medium | Change belt dresser 
ตามรอบการใช่งาน
 | เริ่มซ่อมงาน PM แล้ว รับผิดชอบโดย PAHLA SEEDANG | ผะหลา สีแดง</v>
      </c>
      <c r="AP2013" s="42" t="str">
        <f>_xlfn.TEXTJOIN("; ",TRUE,IF(COUNTA('query (10)'!A2013:AK2013)&lt;=6,"NEAR_EMPTY_ROW",""),IF($K2013="","MISSING_STATUS",""),IF(AND($K2013="เสร็จสิ้น",$Z2013=""),"DONE_NO_ACTUAL_DATE",""),IF(AND($I2013="Condition-based Maintenance",$AH2013=""),"CBM_NO_MEASUREMENT",""),IF(OR($X2013="",$X2013=0),"INVALID_PERIOD",""),IF(AND($AA2013&lt;&gt;"",$AB2013&lt;&gt;"",$AB2013&lt;$AA2013),"DATE_SEQUENCE_ERROR",""),IF(AND($AB2013&lt;&gt;"",$AB2013&gt;DATE(2030,12,31)),"DATE_OUTLIER",""),IF($C2013="","MISSING_QRCODE",""),IF($J2013="UNKNOWN","UNKNOWN_PM_TYPE",""),IF($L2013="UNKNOWN","UNKNOWN_STATUS",""))</f>
        <v/>
      </c>
      <c r="AQ2013" s="42" t="str">
        <f t="shared" si="159"/>
        <v>NO</v>
      </c>
    </row>
    <row r="2014" spans="1:43" x14ac:dyDescent="0.3">
      <c r="A2014" s="38">
        <f>IF('query (10)'!A2014="","",'query (10)'!A2014)</f>
        <v>2233</v>
      </c>
      <c r="B2014" s="38">
        <f>IF('query (10)'!B2014="","",'query (10)'!B2014)</f>
        <v>19532</v>
      </c>
      <c r="C2014" s="38" t="str">
        <f>TRIM(UPPER('query (10)'!M2014))</f>
        <v>GR-280</v>
      </c>
      <c r="D2014" s="38" t="str">
        <f>TRIM(UPPER(IFERROR(_xlfn.TEXTBEFORE('query (10)'!L2014,"("),'query (10)'!L2014)))</f>
        <v>INNER RING RACEWAY SUPER FINISH M/C</v>
      </c>
      <c r="E2014" s="38" t="str">
        <f>IFERROR(TRIM(UPPER(_xlfn.TEXTBEFORE(_xlfn.TEXTAFTER('query (10)'!L2014,"("),")"))),"")</f>
        <v/>
      </c>
      <c r="F2014" s="38" t="str">
        <f>TRIM('query (10)'!K2014)</f>
        <v>SB3</v>
      </c>
      <c r="G2014" s="38" t="str">
        <f>IF('query (10)'!J2014="","",'query (10)'!J2014)</f>
        <v>Work head</v>
      </c>
      <c r="H2014" s="38" t="str">
        <f>TRIM(UPPER('query (10)'!J2014))</f>
        <v>WORK HEAD</v>
      </c>
      <c r="I2014" s="38" t="str">
        <f>IF('query (10)'!F2014="","",'query (10)'!F2014)</f>
        <v>Time-based Maintenance</v>
      </c>
      <c r="J2014" s="38" t="str">
        <f>IF('query (10)'!F2014="","",IFERROR(INDEX(Cleaning_Rules!$B$14:$B$17,MATCH(TRIM('query (10)'!F2014),Cleaning_Rules!$A$14:$A$17,0)),"UNKNOWN"))</f>
        <v>TBM</v>
      </c>
      <c r="K2014" s="38" t="str">
        <f>IF('query (10)'!G2014="","",'query (10)'!G2014)</f>
        <v>เสร็จสิ้น</v>
      </c>
      <c r="L2014" s="38" t="str">
        <f>IF('query (10)'!G2014="","MISSING",IFERROR(INDEX(Cleaning_Rules!$B$5:$B$10,MATCH(TRIM('query (10)'!G2014),Cleaning_Rules!$A$5:$A$10,0)),"UNKNOWN"))</f>
        <v>COMPLETED</v>
      </c>
      <c r="M2014" s="38" t="str">
        <f>IF('query (10)'!I2014="","",'query (10)'!I2014)</f>
        <v>Mechanical</v>
      </c>
      <c r="N2014" s="38" t="str">
        <f>IF('query (10)'!O2014="","",'query (10)'!O2014)</f>
        <v>Part Change</v>
      </c>
      <c r="O2014" s="38" t="str">
        <f>IF('query (10)'!P2014="","",'query (10)'!P2014)</f>
        <v>Medium</v>
      </c>
      <c r="P2014" s="38" t="str">
        <f>IF('query (10)'!N2014="","",'query (10)'!N2014)</f>
        <v xml:space="preserve">repair unit spindle work head
check accuracy work head
ตามรอบการใช้งาน
</v>
      </c>
      <c r="Q2014" s="38" t="str">
        <f>TRIM('query (10)'!N2014)</f>
        <v xml:space="preserve">repair unit spindle work head
check accuracy work head
ตามรอบการใช้งาน
</v>
      </c>
      <c r="R2014" s="38" t="str">
        <f>TRIM(UPPER('query (10)'!R2014))</f>
        <v/>
      </c>
      <c r="S2014" s="38" t="str">
        <f>TRIM(UPPER('query (10)'!S2014))</f>
        <v/>
      </c>
      <c r="T2014" s="38" t="str">
        <f>IF('query (10)'!Q2014="","",TRIM(UPPER('query (10)'!Q2014)))</f>
        <v/>
      </c>
      <c r="U2014" s="38" t="str">
        <f>IF('query (10)'!T2014="","",'query (10)'!T2014)</f>
        <v/>
      </c>
      <c r="V2014" s="39" t="str">
        <f>IF('query (10)'!T2014="","",IFERROR(VALUE('query (10)'!T2014),""))</f>
        <v/>
      </c>
      <c r="W2014" s="40">
        <f>IF('query (10)'!U2014="","",'query (10)'!U2014)</f>
        <v>0</v>
      </c>
      <c r="X2014" s="39">
        <f>IF('query (10)'!V2014="","",'query (10)'!V2014)</f>
        <v>1080</v>
      </c>
      <c r="Y2014" s="41">
        <f>IF('query (10)'!W2014="","",'query (10)'!W2014)</f>
        <v>46099</v>
      </c>
      <c r="Z2014" s="41">
        <f>IF('query (10)'!X2014="","",'query (10)'!X2014)</f>
        <v>46114</v>
      </c>
      <c r="AA2014" s="41">
        <f>IF('query (10)'!Y2014="","",'query (10)'!Y2014)</f>
        <v>46114</v>
      </c>
      <c r="AB2014" s="41">
        <f>IF('query (10)'!Z2014="","",'query (10)'!Z2014)</f>
        <v>47194</v>
      </c>
      <c r="AC2014" s="38" t="str">
        <f>IF(OR('query (10)'!AA2014="",COUNTIF(Cleaning_Rules!$A$21:$A$26,TRIM('query (10)'!AA2014))&gt;0),"",TRIM('query (10)'!AA2014))</f>
        <v/>
      </c>
      <c r="AD2014" s="38" t="str">
        <f>IF('query (10)'!AB2014="","",TRIM(IFERROR(_xlfn.TEXTBEFORE('query (10)'!AB2014,"("),'query (10)'!AB2014)))</f>
        <v>เริ่มซ่อมงาน PM แล้ว รับผิดชอบโดย CHETSADA PHIWBANG</v>
      </c>
      <c r="AE2014" s="38" t="str">
        <f>IFERROR(LOWER(TRIM(_xlfn.TEXTBEFORE(_xlfn.TEXTAFTER('query (10)'!AB2014,"("),")"))),"")</f>
        <v>chetsada@nsk.com</v>
      </c>
      <c r="AF2014" s="38" t="str">
        <f>IF('query (10)'!AD2014="","",TRIM('query (10)'!AD2014))</f>
        <v>ภูชิต กุลเสรี</v>
      </c>
      <c r="AG2014" s="38" t="str">
        <f>IF('query (10)'!AE2014="","",TRIM('query (10)'!AE2014))</f>
        <v>เจษฎา ผิวบาง</v>
      </c>
      <c r="AH2014" s="38" t="str">
        <f>IF('query (10)'!AF2014="","",IFERROR(VALUE('query (10)'!AF2014),""))</f>
        <v/>
      </c>
      <c r="AI2014" s="38" t="str">
        <f>IF('query (10)'!AG2014="","",TRIM('query (10)'!AG2014))</f>
        <v/>
      </c>
      <c r="AJ2014" s="38" t="str">
        <f>IF('query (10)'!AH2014="","",IFERROR(VALUE('query (10)'!AH2014),""))</f>
        <v/>
      </c>
      <c r="AK2014" s="38" t="str">
        <f>IF('query (10)'!AI2014="","",TRIM('query (10)'!AI2014))</f>
        <v/>
      </c>
      <c r="AL2014" s="42">
        <f t="shared" si="155"/>
        <v>2026</v>
      </c>
      <c r="AM2014" s="42" t="str">
        <f t="shared" si="156"/>
        <v>2026-03</v>
      </c>
      <c r="AN2014" s="42" t="str">
        <f t="shared" ca="1" si="157"/>
        <v/>
      </c>
      <c r="AO2014" s="42" t="str">
        <f t="shared" si="158"/>
        <v>GR-280 | INNER RING RACEWAY SUPER FINISH M/C | SB3 | WORK HEAD | Time-based Maintenance | Mechanical | Part Change | Medium | repair unit spindle work head
check accuracy work head
ตามรอบการใช้งาน
 | เริ่มซ่อมงาน PM แล้ว รับผิดชอบโดย CHETSADA PHIWBANG | เจษฎา ผิวบาง</v>
      </c>
      <c r="AP2014" s="42" t="str">
        <f>_xlfn.TEXTJOIN("; ",TRUE,IF(COUNTA('query (10)'!A2014:AK2014)&lt;=6,"NEAR_EMPTY_ROW",""),IF($K2014="","MISSING_STATUS",""),IF(AND($K2014="เสร็จสิ้น",$Z2014=""),"DONE_NO_ACTUAL_DATE",""),IF(AND($I2014="Condition-based Maintenance",$AH2014=""),"CBM_NO_MEASUREMENT",""),IF(OR($X2014="",$X2014=0),"INVALID_PERIOD",""),IF(AND($AA2014&lt;&gt;"",$AB2014&lt;&gt;"",$AB2014&lt;$AA2014),"DATE_SEQUENCE_ERROR",""),IF(AND($AB2014&lt;&gt;"",$AB2014&gt;DATE(2030,12,31)),"DATE_OUTLIER",""),IF($C2014="","MISSING_QRCODE",""),IF($J2014="UNKNOWN","UNKNOWN_PM_TYPE",""),IF($L2014="UNKNOWN","UNKNOWN_STATUS",""))</f>
        <v/>
      </c>
      <c r="AQ2014" s="42" t="str">
        <f t="shared" si="159"/>
        <v>NO</v>
      </c>
    </row>
    <row r="2015" spans="1:43" x14ac:dyDescent="0.3">
      <c r="A2015" s="38">
        <f>IF('query (10)'!A2015="","",'query (10)'!A2015)</f>
        <v>2234</v>
      </c>
      <c r="B2015" s="38">
        <f>IF('query (10)'!B2015="","",'query (10)'!B2015)</f>
        <v>19537</v>
      </c>
      <c r="C2015" s="38" t="str">
        <f>TRIM(UPPER('query (10)'!M2015))</f>
        <v>WA-287</v>
      </c>
      <c r="D2015" s="38" t="str">
        <f>TRIM(UPPER(IFERROR(_xlfn.TEXTBEFORE('query (10)'!L2015,"("),'query (10)'!L2015)))</f>
        <v>OUTER / INNER RING PART WASH EQUIPMENT M/C</v>
      </c>
      <c r="E2015" s="38" t="str">
        <f>IFERROR(TRIM(UPPER(_xlfn.TEXTBEFORE(_xlfn.TEXTAFTER('query (10)'!L2015,"("),")"))),"")</f>
        <v/>
      </c>
      <c r="F2015" s="38" t="str">
        <f>TRIM('query (10)'!K2015)</f>
        <v>SB3</v>
      </c>
      <c r="G2015" s="38" t="str">
        <f>IF('query (10)'!J2015="","",'query (10)'!J2015)</f>
        <v>Work head</v>
      </c>
      <c r="H2015" s="38" t="str">
        <f>TRIM(UPPER('query (10)'!J2015))</f>
        <v>WORK HEAD</v>
      </c>
      <c r="I2015" s="38" t="str">
        <f>IF('query (10)'!F2015="","",'query (10)'!F2015)</f>
        <v>Time-based Maintenance</v>
      </c>
      <c r="J2015" s="38" t="str">
        <f>IF('query (10)'!F2015="","",IFERROR(INDEX(Cleaning_Rules!$B$14:$B$17,MATCH(TRIM('query (10)'!F2015),Cleaning_Rules!$A$14:$A$17,0)),"UNKNOWN"))</f>
        <v>TBM</v>
      </c>
      <c r="K2015" s="38" t="str">
        <f>IF('query (10)'!G2015="","",'query (10)'!G2015)</f>
        <v>เสร็จสิ้น</v>
      </c>
      <c r="L2015" s="38" t="str">
        <f>IF('query (10)'!G2015="","MISSING",IFERROR(INDEX(Cleaning_Rules!$B$5:$B$10,MATCH(TRIM('query (10)'!G2015),Cleaning_Rules!$A$5:$A$10,0)),"UNKNOWN"))</f>
        <v>COMPLETED</v>
      </c>
      <c r="M2015" s="38" t="str">
        <f>IF('query (10)'!I2015="","",'query (10)'!I2015)</f>
        <v>Mechanical</v>
      </c>
      <c r="N2015" s="38" t="str">
        <f>IF('query (10)'!O2015="","",'query (10)'!O2015)</f>
        <v>Part Change</v>
      </c>
      <c r="O2015" s="38" t="str">
        <f>IF('query (10)'!P2015="","",'query (10)'!P2015)</f>
        <v>Medium</v>
      </c>
      <c r="P2015" s="38" t="str">
        <f>IF('query (10)'!N2015="","",'query (10)'!N2015)</f>
        <v xml:space="preserve">change filter RF-40
ตามรอบการใช้งาน
</v>
      </c>
      <c r="Q2015" s="38" t="str">
        <f>TRIM('query (10)'!N2015)</f>
        <v xml:space="preserve">change filter RF-40
ตามรอบการใช้งาน
</v>
      </c>
      <c r="R2015" s="38" t="str">
        <f>TRIM(UPPER('query (10)'!R2015))</f>
        <v>FILTER</v>
      </c>
      <c r="S2015" s="38" t="str">
        <f>TRIM(UPPER('query (10)'!S2015))</f>
        <v>RF-40</v>
      </c>
      <c r="T2015" s="38" t="str">
        <f>IF('query (10)'!Q2015="","",TRIM(UPPER('query (10)'!Q2015)))</f>
        <v/>
      </c>
      <c r="U2015" s="38" t="str">
        <f>IF('query (10)'!T2015="","",'query (10)'!T2015)</f>
        <v/>
      </c>
      <c r="V2015" s="39" t="str">
        <f>IF('query (10)'!T2015="","",IFERROR(VALUE('query (10)'!T2015),""))</f>
        <v/>
      </c>
      <c r="W2015" s="40">
        <f>IF('query (10)'!U2015="","",'query (10)'!U2015)</f>
        <v>0</v>
      </c>
      <c r="X2015" s="39">
        <f>IF('query (10)'!V2015="","",'query (10)'!V2015)</f>
        <v>1080</v>
      </c>
      <c r="Y2015" s="41">
        <f>IF('query (10)'!W2015="","",'query (10)'!W2015)</f>
        <v>46099</v>
      </c>
      <c r="Z2015" s="41">
        <f>IF('query (10)'!X2015="","",'query (10)'!X2015)</f>
        <v>46114</v>
      </c>
      <c r="AA2015" s="41">
        <f>IF('query (10)'!Y2015="","",'query (10)'!Y2015)</f>
        <v>46114</v>
      </c>
      <c r="AB2015" s="41">
        <f>IF('query (10)'!Z2015="","",'query (10)'!Z2015)</f>
        <v>47194</v>
      </c>
      <c r="AC2015" s="38" t="str">
        <f>IF(OR('query (10)'!AA2015="",COUNTIF(Cleaning_Rules!$A$21:$A$26,TRIM('query (10)'!AA2015))&gt;0),"",TRIM('query (10)'!AA2015))</f>
        <v/>
      </c>
      <c r="AD2015" s="38" t="str">
        <f>IF('query (10)'!AB2015="","",TRIM(IFERROR(_xlfn.TEXTBEFORE('query (10)'!AB2015,"("),'query (10)'!AB2015)))</f>
        <v>เริ่มซ่อมงาน PM แล้ว รับผิดชอบโดย PUCHIT KULSEREE</v>
      </c>
      <c r="AE2015" s="38" t="str">
        <f>IFERROR(LOWER(TRIM(_xlfn.TEXTBEFORE(_xlfn.TEXTAFTER('query (10)'!AB2015,"("),")"))),"")</f>
        <v>puchit@nsk.com</v>
      </c>
      <c r="AF2015" s="38" t="str">
        <f>IF('query (10)'!AD2015="","",TRIM('query (10)'!AD2015))</f>
        <v>ภูชิต กุลเสรี</v>
      </c>
      <c r="AG2015" s="38" t="str">
        <f>IF('query (10)'!AE2015="","",TRIM('query (10)'!AE2015))</f>
        <v>ภูชิต กุลเสรี</v>
      </c>
      <c r="AH2015" s="38" t="str">
        <f>IF('query (10)'!AF2015="","",IFERROR(VALUE('query (10)'!AF2015),""))</f>
        <v/>
      </c>
      <c r="AI2015" s="38" t="str">
        <f>IF('query (10)'!AG2015="","",TRIM('query (10)'!AG2015))</f>
        <v/>
      </c>
      <c r="AJ2015" s="38" t="str">
        <f>IF('query (10)'!AH2015="","",IFERROR(VALUE('query (10)'!AH2015),""))</f>
        <v/>
      </c>
      <c r="AK2015" s="38" t="str">
        <f>IF('query (10)'!AI2015="","",TRIM('query (10)'!AI2015))</f>
        <v/>
      </c>
      <c r="AL2015" s="42">
        <f t="shared" si="155"/>
        <v>2026</v>
      </c>
      <c r="AM2015" s="42" t="str">
        <f t="shared" si="156"/>
        <v>2026-03</v>
      </c>
      <c r="AN2015" s="42" t="str">
        <f t="shared" ca="1" si="157"/>
        <v/>
      </c>
      <c r="AO2015" s="42" t="str">
        <f t="shared" si="158"/>
        <v>WA-287 | OUTER / INNER RING PART WASH EQUIPMENT M/C | SB3 | WORK HEAD | Time-based Maintenance | Mechanical | Part Change | Medium | change filter RF-40
ตามรอบการใช้งาน
 | FILTER | RF-40 | เริ่มซ่อมงาน PM แล้ว รับผิดชอบโดย PUCHIT KULSEREE | ภูชิต กุลเสรี</v>
      </c>
      <c r="AP2015" s="42" t="str">
        <f>_xlfn.TEXTJOIN("; ",TRUE,IF(COUNTA('query (10)'!A2015:AK2015)&lt;=6,"NEAR_EMPTY_ROW",""),IF($K2015="","MISSING_STATUS",""),IF(AND($K2015="เสร็จสิ้น",$Z2015=""),"DONE_NO_ACTUAL_DATE",""),IF(AND($I2015="Condition-based Maintenance",$AH2015=""),"CBM_NO_MEASUREMENT",""),IF(OR($X2015="",$X2015=0),"INVALID_PERIOD",""),IF(AND($AA2015&lt;&gt;"",$AB2015&lt;&gt;"",$AB2015&lt;$AA2015),"DATE_SEQUENCE_ERROR",""),IF(AND($AB2015&lt;&gt;"",$AB2015&gt;DATE(2030,12,31)),"DATE_OUTLIER",""),IF($C2015="","MISSING_QRCODE",""),IF($J2015="UNKNOWN","UNKNOWN_PM_TYPE",""),IF($L2015="UNKNOWN","UNKNOWN_STATUS",""))</f>
        <v/>
      </c>
      <c r="AQ2015" s="42" t="str">
        <f t="shared" si="159"/>
        <v>NO</v>
      </c>
    </row>
    <row r="2016" spans="1:43" x14ac:dyDescent="0.3">
      <c r="A2016" s="38">
        <f>IF('query (10)'!A2016="","",'query (10)'!A2016)</f>
        <v>2235</v>
      </c>
      <c r="B2016" s="38">
        <f>IF('query (10)'!B2016="","",'query (10)'!B2016)</f>
        <v>19538</v>
      </c>
      <c r="C2016" s="38" t="str">
        <f>TRIM(UPPER('query (10)'!M2016))</f>
        <v>WA-293</v>
      </c>
      <c r="D2016" s="38" t="str">
        <f>TRIM(UPPER(IFERROR(_xlfn.TEXTBEFORE('query (10)'!L2016,"("),'query (10)'!L2016)))</f>
        <v>ROUGH WASHING M/C</v>
      </c>
      <c r="E2016" s="38" t="str">
        <f>IFERROR(TRIM(UPPER(_xlfn.TEXTBEFORE(_xlfn.TEXTAFTER('query (10)'!L2016,"("),")"))),"")</f>
        <v/>
      </c>
      <c r="F2016" s="38" t="str">
        <f>TRIM('query (10)'!K2016)</f>
        <v>SB3</v>
      </c>
      <c r="G2016" s="38" t="str">
        <f>IF('query (10)'!J2016="","",'query (10)'!J2016)</f>
        <v>Work head</v>
      </c>
      <c r="H2016" s="38" t="str">
        <f>TRIM(UPPER('query (10)'!J2016))</f>
        <v>WORK HEAD</v>
      </c>
      <c r="I2016" s="38" t="str">
        <f>IF('query (10)'!F2016="","",'query (10)'!F2016)</f>
        <v>Time-based Maintenance</v>
      </c>
      <c r="J2016" s="38" t="str">
        <f>IF('query (10)'!F2016="","",IFERROR(INDEX(Cleaning_Rules!$B$14:$B$17,MATCH(TRIM('query (10)'!F2016),Cleaning_Rules!$A$14:$A$17,0)),"UNKNOWN"))</f>
        <v>TBM</v>
      </c>
      <c r="K2016" s="38" t="str">
        <f>IF('query (10)'!G2016="","",'query (10)'!G2016)</f>
        <v>เสร็จสิ้น</v>
      </c>
      <c r="L2016" s="38" t="str">
        <f>IF('query (10)'!G2016="","MISSING",IFERROR(INDEX(Cleaning_Rules!$B$5:$B$10,MATCH(TRIM('query (10)'!G2016),Cleaning_Rules!$A$5:$A$10,0)),"UNKNOWN"))</f>
        <v>COMPLETED</v>
      </c>
      <c r="M2016" s="38" t="str">
        <f>IF('query (10)'!I2016="","",'query (10)'!I2016)</f>
        <v>Mechanical</v>
      </c>
      <c r="N2016" s="38" t="str">
        <f>IF('query (10)'!O2016="","",'query (10)'!O2016)</f>
        <v>Part Change</v>
      </c>
      <c r="O2016" s="38" t="str">
        <f>IF('query (10)'!P2016="","",'query (10)'!P2016)</f>
        <v>Medium</v>
      </c>
      <c r="P2016" s="38" t="str">
        <f>IF('query (10)'!N2016="","",'query (10)'!N2016)</f>
        <v xml:space="preserve">change filter RF-40
ตามรอบการใช้งาน
</v>
      </c>
      <c r="Q2016" s="38" t="str">
        <f>TRIM('query (10)'!N2016)</f>
        <v xml:space="preserve">change filter RF-40
ตามรอบการใช้งาน
</v>
      </c>
      <c r="R2016" s="38" t="str">
        <f>TRIM(UPPER('query (10)'!R2016))</f>
        <v>FILTER</v>
      </c>
      <c r="S2016" s="38" t="str">
        <f>TRIM(UPPER('query (10)'!S2016))</f>
        <v>RF-40</v>
      </c>
      <c r="T2016" s="38" t="str">
        <f>IF('query (10)'!Q2016="","",TRIM(UPPER('query (10)'!Q2016)))</f>
        <v/>
      </c>
      <c r="U2016" s="38" t="str">
        <f>IF('query (10)'!T2016="","",'query (10)'!T2016)</f>
        <v/>
      </c>
      <c r="V2016" s="39" t="str">
        <f>IF('query (10)'!T2016="","",IFERROR(VALUE('query (10)'!T2016),""))</f>
        <v/>
      </c>
      <c r="W2016" s="40">
        <f>IF('query (10)'!U2016="","",'query (10)'!U2016)</f>
        <v>0</v>
      </c>
      <c r="X2016" s="39">
        <f>IF('query (10)'!V2016="","",'query (10)'!V2016)</f>
        <v>1080</v>
      </c>
      <c r="Y2016" s="41">
        <f>IF('query (10)'!W2016="","",'query (10)'!W2016)</f>
        <v>46099</v>
      </c>
      <c r="Z2016" s="41">
        <f>IF('query (10)'!X2016="","",'query (10)'!X2016)</f>
        <v>46114</v>
      </c>
      <c r="AA2016" s="41">
        <f>IF('query (10)'!Y2016="","",'query (10)'!Y2016)</f>
        <v>46114</v>
      </c>
      <c r="AB2016" s="41">
        <f>IF('query (10)'!Z2016="","",'query (10)'!Z2016)</f>
        <v>47194</v>
      </c>
      <c r="AC2016" s="38" t="str">
        <f>IF(OR('query (10)'!AA2016="",COUNTIF(Cleaning_Rules!$A$21:$A$26,TRIM('query (10)'!AA2016))&gt;0),"",TRIM('query (10)'!AA2016))</f>
        <v/>
      </c>
      <c r="AD2016" s="38" t="str">
        <f>IF('query (10)'!AB2016="","",TRIM(IFERROR(_xlfn.TEXTBEFORE('query (10)'!AB2016,"("),'query (10)'!AB2016)))</f>
        <v>เริ่มซ่อมงาน PM แล้ว รับผิดชอบโดย PUCHIT KULSEREE</v>
      </c>
      <c r="AE2016" s="38" t="str">
        <f>IFERROR(LOWER(TRIM(_xlfn.TEXTBEFORE(_xlfn.TEXTAFTER('query (10)'!AB2016,"("),")"))),"")</f>
        <v>puchit@nsk.com</v>
      </c>
      <c r="AF2016" s="38" t="str">
        <f>IF('query (10)'!AD2016="","",TRIM('query (10)'!AD2016))</f>
        <v>ภูชิต กุลเสรี</v>
      </c>
      <c r="AG2016" s="38" t="str">
        <f>IF('query (10)'!AE2016="","",TRIM('query (10)'!AE2016))</f>
        <v>ภูชิต กุลเสรี</v>
      </c>
      <c r="AH2016" s="38" t="str">
        <f>IF('query (10)'!AF2016="","",IFERROR(VALUE('query (10)'!AF2016),""))</f>
        <v/>
      </c>
      <c r="AI2016" s="38" t="str">
        <f>IF('query (10)'!AG2016="","",TRIM('query (10)'!AG2016))</f>
        <v/>
      </c>
      <c r="AJ2016" s="38" t="str">
        <f>IF('query (10)'!AH2016="","",IFERROR(VALUE('query (10)'!AH2016),""))</f>
        <v/>
      </c>
      <c r="AK2016" s="38" t="str">
        <f>IF('query (10)'!AI2016="","",TRIM('query (10)'!AI2016))</f>
        <v/>
      </c>
      <c r="AL2016" s="42">
        <f t="shared" si="155"/>
        <v>2026</v>
      </c>
      <c r="AM2016" s="42" t="str">
        <f t="shared" si="156"/>
        <v>2026-03</v>
      </c>
      <c r="AN2016" s="42" t="str">
        <f t="shared" ca="1" si="157"/>
        <v/>
      </c>
      <c r="AO2016" s="42" t="str">
        <f t="shared" si="158"/>
        <v>WA-293 | ROUGH WASHING M/C | SB3 | WORK HEAD | Time-based Maintenance | Mechanical | Part Change | Medium | change filter RF-40
ตามรอบการใช้งาน
 | FILTER | RF-40 | เริ่มซ่อมงาน PM แล้ว รับผิดชอบโดย PUCHIT KULSEREE | ภูชิต กุลเสรี</v>
      </c>
      <c r="AP2016" s="42" t="str">
        <f>_xlfn.TEXTJOIN("; ",TRUE,IF(COUNTA('query (10)'!A2016:AK2016)&lt;=6,"NEAR_EMPTY_ROW",""),IF($K2016="","MISSING_STATUS",""),IF(AND($K2016="เสร็จสิ้น",$Z2016=""),"DONE_NO_ACTUAL_DATE",""),IF(AND($I2016="Condition-based Maintenance",$AH2016=""),"CBM_NO_MEASUREMENT",""),IF(OR($X2016="",$X2016=0),"INVALID_PERIOD",""),IF(AND($AA2016&lt;&gt;"",$AB2016&lt;&gt;"",$AB2016&lt;$AA2016),"DATE_SEQUENCE_ERROR",""),IF(AND($AB2016&lt;&gt;"",$AB2016&gt;DATE(2030,12,31)),"DATE_OUTLIER",""),IF($C2016="","MISSING_QRCODE",""),IF($J2016="UNKNOWN","UNKNOWN_PM_TYPE",""),IF($L2016="UNKNOWN","UNKNOWN_STATUS",""))</f>
        <v/>
      </c>
      <c r="AQ2016" s="42" t="str">
        <f t="shared" si="159"/>
        <v>NO</v>
      </c>
    </row>
    <row r="2017" spans="1:43" x14ac:dyDescent="0.3">
      <c r="A2017" s="38">
        <f>IF('query (10)'!A2017="","",'query (10)'!A2017)</f>
        <v>2236</v>
      </c>
      <c r="B2017" s="38">
        <f>IF('query (10)'!B2017="","",'query (10)'!B2017)</f>
        <v>19535</v>
      </c>
      <c r="C2017" s="38" t="str">
        <f>TRIM(UPPER('query (10)'!M2017))</f>
        <v>GR-277</v>
      </c>
      <c r="D2017" s="38" t="str">
        <f>TRIM(UPPER(IFERROR(_xlfn.TEXTBEFORE('query (10)'!L2017,"("),'query (10)'!L2017)))</f>
        <v>INNER RING BORE GRINDING M/C</v>
      </c>
      <c r="E2017" s="38" t="str">
        <f>IFERROR(TRIM(UPPER(_xlfn.TEXTBEFORE(_xlfn.TEXTAFTER('query (10)'!L2017,"("),")"))),"")</f>
        <v/>
      </c>
      <c r="F2017" s="38" t="str">
        <f>TRIM('query (10)'!K2017)</f>
        <v>SB3</v>
      </c>
      <c r="G2017" s="38" t="str">
        <f>IF('query (10)'!J2017="","",'query (10)'!J2017)</f>
        <v xml:space="preserve">Lubricant </v>
      </c>
      <c r="H2017" s="38" t="str">
        <f>TRIM(UPPER('query (10)'!J2017))</f>
        <v>LUBRICANT</v>
      </c>
      <c r="I2017" s="38" t="str">
        <f>IF('query (10)'!F2017="","",'query (10)'!F2017)</f>
        <v>Time-based Maintenance</v>
      </c>
      <c r="J2017" s="38" t="str">
        <f>IF('query (10)'!F2017="","",IFERROR(INDEX(Cleaning_Rules!$B$14:$B$17,MATCH(TRIM('query (10)'!F2017),Cleaning_Rules!$A$14:$A$17,0)),"UNKNOWN"))</f>
        <v>TBM</v>
      </c>
      <c r="K2017" s="38" t="str">
        <f>IF('query (10)'!G2017="","",'query (10)'!G2017)</f>
        <v>เสร็จสิ้น</v>
      </c>
      <c r="L2017" s="38" t="str">
        <f>IF('query (10)'!G2017="","MISSING",IFERROR(INDEX(Cleaning_Rules!$B$5:$B$10,MATCH(TRIM('query (10)'!G2017),Cleaning_Rules!$A$5:$A$10,0)),"UNKNOWN"))</f>
        <v>COMPLETED</v>
      </c>
      <c r="M2017" s="38" t="str">
        <f>IF('query (10)'!I2017="","",'query (10)'!I2017)</f>
        <v>Mechanical</v>
      </c>
      <c r="N2017" s="38" t="str">
        <f>IF('query (10)'!O2017="","",'query (10)'!O2017)</f>
        <v>Part Change</v>
      </c>
      <c r="O2017" s="38" t="str">
        <f>IF('query (10)'!P2017="","",'query (10)'!P2017)</f>
        <v>Medium</v>
      </c>
      <c r="P2017" s="38" t="str">
        <f>IF('query (10)'!N2017="","",'query (10)'!N2017)</f>
        <v>install lubricant unit mc9-01l3-3y182</v>
      </c>
      <c r="Q2017" s="38" t="str">
        <f>TRIM('query (10)'!N2017)</f>
        <v>install lubricant unit mc9-01l3-3y182</v>
      </c>
      <c r="R2017" s="38" t="str">
        <f>TRIM(UPPER('query (10)'!R2017))</f>
        <v/>
      </c>
      <c r="S2017" s="38" t="str">
        <f>TRIM(UPPER('query (10)'!S2017))</f>
        <v/>
      </c>
      <c r="T2017" s="38" t="str">
        <f>IF('query (10)'!Q2017="","",TRIM(UPPER('query (10)'!Q2017)))</f>
        <v/>
      </c>
      <c r="U2017" s="38" t="str">
        <f>IF('query (10)'!T2017="","",'query (10)'!T2017)</f>
        <v/>
      </c>
      <c r="V2017" s="39" t="str">
        <f>IF('query (10)'!T2017="","",IFERROR(VALUE('query (10)'!T2017),""))</f>
        <v/>
      </c>
      <c r="W2017" s="40">
        <f>IF('query (10)'!U2017="","",'query (10)'!U2017)</f>
        <v>0</v>
      </c>
      <c r="X2017" s="39">
        <f>IF('query (10)'!V2017="","",'query (10)'!V2017)</f>
        <v>0</v>
      </c>
      <c r="Y2017" s="41">
        <f>IF('query (10)'!W2017="","",'query (10)'!W2017)</f>
        <v>46099</v>
      </c>
      <c r="Z2017" s="41">
        <f>IF('query (10)'!X2017="","",'query (10)'!X2017)</f>
        <v>46112</v>
      </c>
      <c r="AA2017" s="41">
        <f>IF('query (10)'!Y2017="","",'query (10)'!Y2017)</f>
        <v>46112</v>
      </c>
      <c r="AB2017" s="41">
        <f>IF('query (10)'!Z2017="","",'query (10)'!Z2017)</f>
        <v>46112</v>
      </c>
      <c r="AC2017" s="38" t="str">
        <f>IF(OR('query (10)'!AA2017="",COUNTIF(Cleaning_Rules!$A$21:$A$26,TRIM('query (10)'!AA2017))&gt;0),"",TRIM('query (10)'!AA2017))</f>
        <v/>
      </c>
      <c r="AD2017" s="38" t="str">
        <f>IF('query (10)'!AB2017="","",TRIM(IFERROR(_xlfn.TEXTBEFORE('query (10)'!AB2017,"("),'query (10)'!AB2017)))</f>
        <v>เริ่มซ่อมงาน PM แล้ว รับผิดชอบโดย PAHLA SEEDANG</v>
      </c>
      <c r="AE2017" s="38" t="str">
        <f>IFERROR(LOWER(TRIM(_xlfn.TEXTBEFORE(_xlfn.TEXTAFTER('query (10)'!AB2017,"("),")"))),"")</f>
        <v>pahla@nsk.com</v>
      </c>
      <c r="AF2017" s="38" t="str">
        <f>IF('query (10)'!AD2017="","",TRIM('query (10)'!AD2017))</f>
        <v>ภูชิต กุลเสรี</v>
      </c>
      <c r="AG2017" s="38" t="str">
        <f>IF('query (10)'!AE2017="","",TRIM('query (10)'!AE2017))</f>
        <v>ผะหลา สีแดง</v>
      </c>
      <c r="AH2017" s="38" t="str">
        <f>IF('query (10)'!AF2017="","",IFERROR(VALUE('query (10)'!AF2017),""))</f>
        <v/>
      </c>
      <c r="AI2017" s="38" t="str">
        <f>IF('query (10)'!AG2017="","",TRIM('query (10)'!AG2017))</f>
        <v/>
      </c>
      <c r="AJ2017" s="38" t="str">
        <f>IF('query (10)'!AH2017="","",IFERROR(VALUE('query (10)'!AH2017),""))</f>
        <v/>
      </c>
      <c r="AK2017" s="38" t="str">
        <f>IF('query (10)'!AI2017="","",TRIM('query (10)'!AI2017))</f>
        <v/>
      </c>
      <c r="AL2017" s="42">
        <f t="shared" si="155"/>
        <v>2026</v>
      </c>
      <c r="AM2017" s="42" t="str">
        <f t="shared" si="156"/>
        <v>2026-03</v>
      </c>
      <c r="AN2017" s="42" t="str">
        <f t="shared" ca="1" si="157"/>
        <v/>
      </c>
      <c r="AO2017" s="42" t="str">
        <f t="shared" si="158"/>
        <v>GR-277 | INNER RING BORE GRINDING M/C | SB3 | LUBRICANT | Time-based Maintenance | Mechanical | Part Change | Medium | install lubricant unit mc9-01l3-3y182 | เริ่มซ่อมงาน PM แล้ว รับผิดชอบโดย PAHLA SEEDANG | ผะหลา สีแดง</v>
      </c>
      <c r="AP2017" s="42" t="str">
        <f>_xlfn.TEXTJOIN("; ",TRUE,IF(COUNTA('query (10)'!A2017:AK2017)&lt;=6,"NEAR_EMPTY_ROW",""),IF($K2017="","MISSING_STATUS",""),IF(AND($K2017="เสร็จสิ้น",$Z2017=""),"DONE_NO_ACTUAL_DATE",""),IF(AND($I2017="Condition-based Maintenance",$AH2017=""),"CBM_NO_MEASUREMENT",""),IF(OR($X2017="",$X2017=0),"INVALID_PERIOD",""),IF(AND($AA2017&lt;&gt;"",$AB2017&lt;&gt;"",$AB2017&lt;$AA2017),"DATE_SEQUENCE_ERROR",""),IF(AND($AB2017&lt;&gt;"",$AB2017&gt;DATE(2030,12,31)),"DATE_OUTLIER",""),IF($C2017="","MISSING_QRCODE",""),IF($J2017="UNKNOWN","UNKNOWN_PM_TYPE",""),IF($L2017="UNKNOWN","UNKNOWN_STATUS",""))</f>
        <v>INVALID_PERIOD</v>
      </c>
      <c r="AQ2017" s="42" t="str">
        <f t="shared" si="159"/>
        <v>NO</v>
      </c>
    </row>
    <row r="2018" spans="1:43" x14ac:dyDescent="0.3">
      <c r="A2018" s="38">
        <f>IF('query (10)'!A2018="","",'query (10)'!A2018)</f>
        <v>2237</v>
      </c>
      <c r="B2018" s="38">
        <f>IF('query (10)'!B2018="","",'query (10)'!B2018)</f>
        <v>19539</v>
      </c>
      <c r="C2018" s="38" t="str">
        <f>TRIM(UPPER('query (10)'!M2018))</f>
        <v>GR-284</v>
      </c>
      <c r="D2018" s="38" t="str">
        <f>TRIM(UPPER(IFERROR(_xlfn.TEXTBEFORE('query (10)'!L2018,"("),'query (10)'!L2018)))</f>
        <v>OUTER RING RACEWAY GRINDING M/C</v>
      </c>
      <c r="E2018" s="38" t="str">
        <f>IFERROR(TRIM(UPPER(_xlfn.TEXTBEFORE(_xlfn.TEXTAFTER('query (10)'!L2018,"("),")"))),"")</f>
        <v/>
      </c>
      <c r="F2018" s="38" t="str">
        <f>TRIM('query (10)'!K2018)</f>
        <v>SB3</v>
      </c>
      <c r="G2018" s="38" t="str">
        <f>IF('query (10)'!J2018="","",'query (10)'!J2018)</f>
        <v>Dresser</v>
      </c>
      <c r="H2018" s="38" t="str">
        <f>TRIM(UPPER('query (10)'!J2018))</f>
        <v>DRESSER</v>
      </c>
      <c r="I2018" s="38" t="str">
        <f>IF('query (10)'!F2018="","",'query (10)'!F2018)</f>
        <v>Time-based Maintenance</v>
      </c>
      <c r="J2018" s="38" t="str">
        <f>IF('query (10)'!F2018="","",IFERROR(INDEX(Cleaning_Rules!$B$14:$B$17,MATCH(TRIM('query (10)'!F2018),Cleaning_Rules!$A$14:$A$17,0)),"UNKNOWN"))</f>
        <v>TBM</v>
      </c>
      <c r="K2018" s="38" t="str">
        <f>IF('query (10)'!G2018="","",'query (10)'!G2018)</f>
        <v>เสร็จสิ้น</v>
      </c>
      <c r="L2018" s="38" t="str">
        <f>IF('query (10)'!G2018="","MISSING",IFERROR(INDEX(Cleaning_Rules!$B$5:$B$10,MATCH(TRIM('query (10)'!G2018),Cleaning_Rules!$A$5:$A$10,0)),"UNKNOWN"))</f>
        <v>COMPLETED</v>
      </c>
      <c r="M2018" s="38" t="str">
        <f>IF('query (10)'!I2018="","",'query (10)'!I2018)</f>
        <v>Mechanical</v>
      </c>
      <c r="N2018" s="38" t="str">
        <f>IF('query (10)'!O2018="","",'query (10)'!O2018)</f>
        <v>Part Change</v>
      </c>
      <c r="O2018" s="38" t="str">
        <f>IF('query (10)'!P2018="","",'query (10)'!P2018)</f>
        <v>Medium</v>
      </c>
      <c r="P2018" s="38" t="str">
        <f>IF('query (10)'!N2018="","",'query (10)'!N2018)</f>
        <v xml:space="preserve">Change belt dresser 
ตามรอบการใช่งาน
</v>
      </c>
      <c r="Q2018" s="38" t="str">
        <f>TRIM('query (10)'!N2018)</f>
        <v xml:space="preserve">Change belt dresser 
ตามรอบการใช่งาน
</v>
      </c>
      <c r="R2018" s="38" t="str">
        <f>TRIM(UPPER('query (10)'!R2018))</f>
        <v/>
      </c>
      <c r="S2018" s="38" t="str">
        <f>TRIM(UPPER('query (10)'!S2018))</f>
        <v/>
      </c>
      <c r="T2018" s="38" t="str">
        <f>IF('query (10)'!Q2018="","",TRIM(UPPER('query (10)'!Q2018)))</f>
        <v/>
      </c>
      <c r="U2018" s="38" t="str">
        <f>IF('query (10)'!T2018="","",'query (10)'!T2018)</f>
        <v/>
      </c>
      <c r="V2018" s="39" t="str">
        <f>IF('query (10)'!T2018="","",IFERROR(VALUE('query (10)'!T2018),""))</f>
        <v/>
      </c>
      <c r="W2018" s="40">
        <f>IF('query (10)'!U2018="","",'query (10)'!U2018)</f>
        <v>0</v>
      </c>
      <c r="X2018" s="39">
        <f>IF('query (10)'!V2018="","",'query (10)'!V2018)</f>
        <v>120</v>
      </c>
      <c r="Y2018" s="41">
        <f>IF('query (10)'!W2018="","",'query (10)'!W2018)</f>
        <v>46099</v>
      </c>
      <c r="Z2018" s="41">
        <f>IF('query (10)'!X2018="","",'query (10)'!X2018)</f>
        <v>46112</v>
      </c>
      <c r="AA2018" s="41">
        <f>IF('query (10)'!Y2018="","",'query (10)'!Y2018)</f>
        <v>46112</v>
      </c>
      <c r="AB2018" s="41">
        <f>IF('query (10)'!Z2018="","",'query (10)'!Z2018)</f>
        <v>46232</v>
      </c>
      <c r="AC2018" s="38" t="str">
        <f>IF(OR('query (10)'!AA2018="",COUNTIF(Cleaning_Rules!$A$21:$A$26,TRIM('query (10)'!AA2018))&gt;0),"",TRIM('query (10)'!AA2018))</f>
        <v/>
      </c>
      <c r="AD2018" s="38" t="str">
        <f>IF('query (10)'!AB2018="","",TRIM(IFERROR(_xlfn.TEXTBEFORE('query (10)'!AB2018,"("),'query (10)'!AB2018)))</f>
        <v>เริ่มซ่อมงาน PM แล้ว รับผิดชอบโดย JAKKAPAT KHOTSOMBAT</v>
      </c>
      <c r="AE2018" s="38" t="str">
        <f>IFERROR(LOWER(TRIM(_xlfn.TEXTBEFORE(_xlfn.TEXTAFTER('query (10)'!AB2018,"("),")"))),"")</f>
        <v>jakkapat@nsk.com</v>
      </c>
      <c r="AF2018" s="38" t="str">
        <f>IF('query (10)'!AD2018="","",TRIM('query (10)'!AD2018))</f>
        <v>ภูชิต กุลเสรี</v>
      </c>
      <c r="AG2018" s="38" t="str">
        <f>IF('query (10)'!AE2018="","",TRIM('query (10)'!AE2018))</f>
        <v>จักรภัทร โคตรสมบัติ</v>
      </c>
      <c r="AH2018" s="38" t="str">
        <f>IF('query (10)'!AF2018="","",IFERROR(VALUE('query (10)'!AF2018),""))</f>
        <v/>
      </c>
      <c r="AI2018" s="38" t="str">
        <f>IF('query (10)'!AG2018="","",TRIM('query (10)'!AG2018))</f>
        <v/>
      </c>
      <c r="AJ2018" s="38" t="str">
        <f>IF('query (10)'!AH2018="","",IFERROR(VALUE('query (10)'!AH2018),""))</f>
        <v/>
      </c>
      <c r="AK2018" s="38" t="str">
        <f>IF('query (10)'!AI2018="","",TRIM('query (10)'!AI2018))</f>
        <v/>
      </c>
      <c r="AL2018" s="42">
        <f t="shared" si="155"/>
        <v>2026</v>
      </c>
      <c r="AM2018" s="42" t="str">
        <f t="shared" si="156"/>
        <v>2026-03</v>
      </c>
      <c r="AN2018" s="42" t="str">
        <f t="shared" ca="1" si="157"/>
        <v/>
      </c>
      <c r="AO2018" s="42" t="str">
        <f t="shared" si="158"/>
        <v>GR-284 | OUTER RING RACEWAY GRINDING M/C | SB3 | DRESSER | Time-based Maintenance | Mechanical | Part Change | Medium | Change belt dresser 
ตามรอบการใช่งาน
 | เริ่มซ่อมงาน PM แล้ว รับผิดชอบโดย JAKKAPAT KHOTSOMBAT | จักรภัทร โคตรสมบัติ</v>
      </c>
      <c r="AP2018" s="42" t="str">
        <f>_xlfn.TEXTJOIN("; ",TRUE,IF(COUNTA('query (10)'!A2018:AK2018)&lt;=6,"NEAR_EMPTY_ROW",""),IF($K2018="","MISSING_STATUS",""),IF(AND($K2018="เสร็จสิ้น",$Z2018=""),"DONE_NO_ACTUAL_DATE",""),IF(AND($I2018="Condition-based Maintenance",$AH2018=""),"CBM_NO_MEASUREMENT",""),IF(OR($X2018="",$X2018=0),"INVALID_PERIOD",""),IF(AND($AA2018&lt;&gt;"",$AB2018&lt;&gt;"",$AB2018&lt;$AA2018),"DATE_SEQUENCE_ERROR",""),IF(AND($AB2018&lt;&gt;"",$AB2018&gt;DATE(2030,12,31)),"DATE_OUTLIER",""),IF($C2018="","MISSING_QRCODE",""),IF($J2018="UNKNOWN","UNKNOWN_PM_TYPE",""),IF($L2018="UNKNOWN","UNKNOWN_STATUS",""))</f>
        <v/>
      </c>
      <c r="AQ2018" s="42" t="str">
        <f t="shared" si="159"/>
        <v>NO</v>
      </c>
    </row>
    <row r="2019" spans="1:43" x14ac:dyDescent="0.3">
      <c r="A2019" s="38">
        <f>IF('query (10)'!A2019="","",'query (10)'!A2019)</f>
        <v>2238</v>
      </c>
      <c r="B2019" s="38">
        <f>IF('query (10)'!B2019="","",'query (10)'!B2019)</f>
        <v>19540</v>
      </c>
      <c r="C2019" s="38" t="str">
        <f>TRIM(UPPER('query (10)'!M2019))</f>
        <v>GR-319</v>
      </c>
      <c r="D2019" s="38" t="str">
        <f>TRIM(UPPER(IFERROR(_xlfn.TEXTBEFORE('query (10)'!L2019,"("),'query (10)'!L2019)))</f>
        <v>OUTER RING RACEWAY GRINDING M/C</v>
      </c>
      <c r="E2019" s="38" t="str">
        <f>IFERROR(TRIM(UPPER(_xlfn.TEXTBEFORE(_xlfn.TEXTAFTER('query (10)'!L2019,"("),")"))),"")</f>
        <v/>
      </c>
      <c r="F2019" s="38" t="str">
        <f>TRIM('query (10)'!K2019)</f>
        <v>SB4</v>
      </c>
      <c r="G2019" s="38" t="str">
        <f>IF('query (10)'!J2019="","",'query (10)'!J2019)</f>
        <v>Dresser</v>
      </c>
      <c r="H2019" s="38" t="str">
        <f>TRIM(UPPER('query (10)'!J2019))</f>
        <v>DRESSER</v>
      </c>
      <c r="I2019" s="38" t="str">
        <f>IF('query (10)'!F2019="","",'query (10)'!F2019)</f>
        <v>Time-based Maintenance</v>
      </c>
      <c r="J2019" s="38" t="str">
        <f>IF('query (10)'!F2019="","",IFERROR(INDEX(Cleaning_Rules!$B$14:$B$17,MATCH(TRIM('query (10)'!F2019),Cleaning_Rules!$A$14:$A$17,0)),"UNKNOWN"))</f>
        <v>TBM</v>
      </c>
      <c r="K2019" s="38" t="str">
        <f>IF('query (10)'!G2019="","",'query (10)'!G2019)</f>
        <v>เสร็จสิ้น</v>
      </c>
      <c r="L2019" s="38" t="str">
        <f>IF('query (10)'!G2019="","MISSING",IFERROR(INDEX(Cleaning_Rules!$B$5:$B$10,MATCH(TRIM('query (10)'!G2019),Cleaning_Rules!$A$5:$A$10,0)),"UNKNOWN"))</f>
        <v>COMPLETED</v>
      </c>
      <c r="M2019" s="38" t="str">
        <f>IF('query (10)'!I2019="","",'query (10)'!I2019)</f>
        <v>Mechanical</v>
      </c>
      <c r="N2019" s="38" t="str">
        <f>IF('query (10)'!O2019="","",'query (10)'!O2019)</f>
        <v>Part Change</v>
      </c>
      <c r="O2019" s="38" t="str">
        <f>IF('query (10)'!P2019="","",'query (10)'!P2019)</f>
        <v>Medium</v>
      </c>
      <c r="P2019" s="38" t="str">
        <f>IF('query (10)'!N2019="","",'query (10)'!N2019)</f>
        <v xml:space="preserve">Change belt dresser 
ตามรอบการใช่งาน
</v>
      </c>
      <c r="Q2019" s="38" t="str">
        <f>TRIM('query (10)'!N2019)</f>
        <v xml:space="preserve">Change belt dresser 
ตามรอบการใช่งาน
</v>
      </c>
      <c r="R2019" s="38" t="str">
        <f>TRIM(UPPER('query (10)'!R2019))</f>
        <v/>
      </c>
      <c r="S2019" s="38" t="str">
        <f>TRIM(UPPER('query (10)'!S2019))</f>
        <v/>
      </c>
      <c r="T2019" s="38" t="str">
        <f>IF('query (10)'!Q2019="","",TRIM(UPPER('query (10)'!Q2019)))</f>
        <v/>
      </c>
      <c r="U2019" s="38" t="str">
        <f>IF('query (10)'!T2019="","",'query (10)'!T2019)</f>
        <v/>
      </c>
      <c r="V2019" s="39" t="str">
        <f>IF('query (10)'!T2019="","",IFERROR(VALUE('query (10)'!T2019),""))</f>
        <v/>
      </c>
      <c r="W2019" s="40">
        <f>IF('query (10)'!U2019="","",'query (10)'!U2019)</f>
        <v>0</v>
      </c>
      <c r="X2019" s="39">
        <f>IF('query (10)'!V2019="","",'query (10)'!V2019)</f>
        <v>120</v>
      </c>
      <c r="Y2019" s="41">
        <f>IF('query (10)'!W2019="","",'query (10)'!W2019)</f>
        <v>46100</v>
      </c>
      <c r="Z2019" s="41">
        <f>IF('query (10)'!X2019="","",'query (10)'!X2019)</f>
        <v>46112</v>
      </c>
      <c r="AA2019" s="41">
        <f>IF('query (10)'!Y2019="","",'query (10)'!Y2019)</f>
        <v>46112</v>
      </c>
      <c r="AB2019" s="41">
        <f>IF('query (10)'!Z2019="","",'query (10)'!Z2019)</f>
        <v>46232</v>
      </c>
      <c r="AC2019" s="38" t="str">
        <f>IF(OR('query (10)'!AA2019="",COUNTIF(Cleaning_Rules!$A$21:$A$26,TRIM('query (10)'!AA2019))&gt;0),"",TRIM('query (10)'!AA2019))</f>
        <v/>
      </c>
      <c r="AD2019" s="38" t="str">
        <f>IF('query (10)'!AB2019="","",TRIM(IFERROR(_xlfn.TEXTBEFORE('query (10)'!AB2019,"("),'query (10)'!AB2019)))</f>
        <v>เริ่มซ่อมงาน PM แล้ว รับผิดชอบโดย PAHLA SEEDANG</v>
      </c>
      <c r="AE2019" s="38" t="str">
        <f>IFERROR(LOWER(TRIM(_xlfn.TEXTBEFORE(_xlfn.TEXTAFTER('query (10)'!AB2019,"("),")"))),"")</f>
        <v>pahla@nsk.com</v>
      </c>
      <c r="AF2019" s="38" t="str">
        <f>IF('query (10)'!AD2019="","",TRIM('query (10)'!AD2019))</f>
        <v>ภูชิต กุลเสรี</v>
      </c>
      <c r="AG2019" s="38" t="str">
        <f>IF('query (10)'!AE2019="","",TRIM('query (10)'!AE2019))</f>
        <v>ผะหลา สีแดง</v>
      </c>
      <c r="AH2019" s="38" t="str">
        <f>IF('query (10)'!AF2019="","",IFERROR(VALUE('query (10)'!AF2019),""))</f>
        <v/>
      </c>
      <c r="AI2019" s="38" t="str">
        <f>IF('query (10)'!AG2019="","",TRIM('query (10)'!AG2019))</f>
        <v/>
      </c>
      <c r="AJ2019" s="38" t="str">
        <f>IF('query (10)'!AH2019="","",IFERROR(VALUE('query (10)'!AH2019),""))</f>
        <v/>
      </c>
      <c r="AK2019" s="38" t="str">
        <f>IF('query (10)'!AI2019="","",TRIM('query (10)'!AI2019))</f>
        <v/>
      </c>
      <c r="AL2019" s="42">
        <f t="shared" si="155"/>
        <v>2026</v>
      </c>
      <c r="AM2019" s="42" t="str">
        <f t="shared" si="156"/>
        <v>2026-03</v>
      </c>
      <c r="AN2019" s="42" t="str">
        <f t="shared" ca="1" si="157"/>
        <v/>
      </c>
      <c r="AO2019" s="42" t="str">
        <f t="shared" si="158"/>
        <v>GR-319 | OUTER RING RACEWAY GRINDING M/C | SB4 | DRESSER | Time-based Maintenance | Mechanical | Part Change | Medium | Change belt dresser 
ตามรอบการใช่งาน
 | เริ่มซ่อมงาน PM แล้ว รับผิดชอบโดย PAHLA SEEDANG | ผะหลา สีแดง</v>
      </c>
      <c r="AP2019" s="42" t="str">
        <f>_xlfn.TEXTJOIN("; ",TRUE,IF(COUNTA('query (10)'!A2019:AK2019)&lt;=6,"NEAR_EMPTY_ROW",""),IF($K2019="","MISSING_STATUS",""),IF(AND($K2019="เสร็จสิ้น",$Z2019=""),"DONE_NO_ACTUAL_DATE",""),IF(AND($I2019="Condition-based Maintenance",$AH2019=""),"CBM_NO_MEASUREMENT",""),IF(OR($X2019="",$X2019=0),"INVALID_PERIOD",""),IF(AND($AA2019&lt;&gt;"",$AB2019&lt;&gt;"",$AB2019&lt;$AA2019),"DATE_SEQUENCE_ERROR",""),IF(AND($AB2019&lt;&gt;"",$AB2019&gt;DATE(2030,12,31)),"DATE_OUTLIER",""),IF($C2019="","MISSING_QRCODE",""),IF($J2019="UNKNOWN","UNKNOWN_PM_TYPE",""),IF($L2019="UNKNOWN","UNKNOWN_STATUS",""))</f>
        <v/>
      </c>
      <c r="AQ2019" s="42" t="str">
        <f t="shared" si="159"/>
        <v>NO</v>
      </c>
    </row>
    <row r="2020" spans="1:43" x14ac:dyDescent="0.3">
      <c r="A2020" s="38">
        <f>IF('query (10)'!A2020="","",'query (10)'!A2020)</f>
        <v>2239</v>
      </c>
      <c r="B2020" s="38">
        <f>IF('query (10)'!B2020="","",'query (10)'!B2020)</f>
        <v>19541</v>
      </c>
      <c r="C2020" s="38" t="str">
        <f>TRIM(UPPER('query (10)'!M2020))</f>
        <v>GR-319</v>
      </c>
      <c r="D2020" s="38" t="str">
        <f>TRIM(UPPER(IFERROR(_xlfn.TEXTBEFORE('query (10)'!L2020,"("),'query (10)'!L2020)))</f>
        <v>OUTER RING RACEWAY GRINDING M/C</v>
      </c>
      <c r="E2020" s="38" t="str">
        <f>IFERROR(TRIM(UPPER(_xlfn.TEXTBEFORE(_xlfn.TEXTAFTER('query (10)'!L2020,"("),")"))),"")</f>
        <v/>
      </c>
      <c r="F2020" s="38" t="str">
        <f>TRIM('query (10)'!K2020)</f>
        <v>SB4</v>
      </c>
      <c r="G2020" s="38" t="str">
        <f>IF('query (10)'!J2020="","",'query (10)'!J2020)</f>
        <v>Work head</v>
      </c>
      <c r="H2020" s="38" t="str">
        <f>TRIM(UPPER('query (10)'!J2020))</f>
        <v>WORK HEAD</v>
      </c>
      <c r="I2020" s="38" t="str">
        <f>IF('query (10)'!F2020="","",'query (10)'!F2020)</f>
        <v>Time-based Maintenance</v>
      </c>
      <c r="J2020" s="38" t="str">
        <f>IF('query (10)'!F2020="","",IFERROR(INDEX(Cleaning_Rules!$B$14:$B$17,MATCH(TRIM('query (10)'!F2020),Cleaning_Rules!$A$14:$A$17,0)),"UNKNOWN"))</f>
        <v>TBM</v>
      </c>
      <c r="K2020" s="38" t="str">
        <f>IF('query (10)'!G2020="","",'query (10)'!G2020)</f>
        <v>เสร็จสิ้น</v>
      </c>
      <c r="L2020" s="38" t="str">
        <f>IF('query (10)'!G2020="","MISSING",IFERROR(INDEX(Cleaning_Rules!$B$5:$B$10,MATCH(TRIM('query (10)'!G2020),Cleaning_Rules!$A$5:$A$10,0)),"UNKNOWN"))</f>
        <v>COMPLETED</v>
      </c>
      <c r="M2020" s="38" t="str">
        <f>IF('query (10)'!I2020="","",'query (10)'!I2020)</f>
        <v>Mechanical</v>
      </c>
      <c r="N2020" s="38" t="str">
        <f>IF('query (10)'!O2020="","",'query (10)'!O2020)</f>
        <v>Part Change</v>
      </c>
      <c r="O2020" s="38" t="str">
        <f>IF('query (10)'!P2020="","",'query (10)'!P2020)</f>
        <v>Medium</v>
      </c>
      <c r="P2020" s="38" t="str">
        <f>IF('query (10)'!N2020="","",'query (10)'!N2020)</f>
        <v xml:space="preserve">Change belt work head 
ตามรอบการใช้งาน
</v>
      </c>
      <c r="Q2020" s="38" t="str">
        <f>TRIM('query (10)'!N2020)</f>
        <v xml:space="preserve">Change belt work head 
ตามรอบการใช้งาน
</v>
      </c>
      <c r="R2020" s="38" t="str">
        <f>TRIM(UPPER('query (10)'!R2020))</f>
        <v/>
      </c>
      <c r="S2020" s="38" t="str">
        <f>TRIM(UPPER('query (10)'!S2020))</f>
        <v/>
      </c>
      <c r="T2020" s="38" t="str">
        <f>IF('query (10)'!Q2020="","",TRIM(UPPER('query (10)'!Q2020)))</f>
        <v/>
      </c>
      <c r="U2020" s="38" t="str">
        <f>IF('query (10)'!T2020="","",'query (10)'!T2020)</f>
        <v/>
      </c>
      <c r="V2020" s="39" t="str">
        <f>IF('query (10)'!T2020="","",IFERROR(VALUE('query (10)'!T2020),""))</f>
        <v/>
      </c>
      <c r="W2020" s="40">
        <f>IF('query (10)'!U2020="","",'query (10)'!U2020)</f>
        <v>0</v>
      </c>
      <c r="X2020" s="39">
        <f>IF('query (10)'!V2020="","",'query (10)'!V2020)</f>
        <v>360</v>
      </c>
      <c r="Y2020" s="41">
        <f>IF('query (10)'!W2020="","",'query (10)'!W2020)</f>
        <v>46100</v>
      </c>
      <c r="Z2020" s="41">
        <f>IF('query (10)'!X2020="","",'query (10)'!X2020)</f>
        <v>46112</v>
      </c>
      <c r="AA2020" s="41">
        <f>IF('query (10)'!Y2020="","",'query (10)'!Y2020)</f>
        <v>46112</v>
      </c>
      <c r="AB2020" s="41">
        <f>IF('query (10)'!Z2020="","",'query (10)'!Z2020)</f>
        <v>46472</v>
      </c>
      <c r="AC2020" s="38" t="str">
        <f>IF(OR('query (10)'!AA2020="",COUNTIF(Cleaning_Rules!$A$21:$A$26,TRIM('query (10)'!AA2020))&gt;0),"",TRIM('query (10)'!AA2020))</f>
        <v/>
      </c>
      <c r="AD2020" s="38" t="str">
        <f>IF('query (10)'!AB2020="","",TRIM(IFERROR(_xlfn.TEXTBEFORE('query (10)'!AB2020,"("),'query (10)'!AB2020)))</f>
        <v>เริ่มซ่อมงาน PM แล้ว รับผิดชอบโดย PAHLA SEEDANG</v>
      </c>
      <c r="AE2020" s="38" t="str">
        <f>IFERROR(LOWER(TRIM(_xlfn.TEXTBEFORE(_xlfn.TEXTAFTER('query (10)'!AB2020,"("),")"))),"")</f>
        <v>pahla@nsk.com</v>
      </c>
      <c r="AF2020" s="38" t="str">
        <f>IF('query (10)'!AD2020="","",TRIM('query (10)'!AD2020))</f>
        <v>ภูชิต กุลเสรี</v>
      </c>
      <c r="AG2020" s="38" t="str">
        <f>IF('query (10)'!AE2020="","",TRIM('query (10)'!AE2020))</f>
        <v>ผะหลา สีแดง</v>
      </c>
      <c r="AH2020" s="38" t="str">
        <f>IF('query (10)'!AF2020="","",IFERROR(VALUE('query (10)'!AF2020),""))</f>
        <v/>
      </c>
      <c r="AI2020" s="38" t="str">
        <f>IF('query (10)'!AG2020="","",TRIM('query (10)'!AG2020))</f>
        <v/>
      </c>
      <c r="AJ2020" s="38" t="str">
        <f>IF('query (10)'!AH2020="","",IFERROR(VALUE('query (10)'!AH2020),""))</f>
        <v/>
      </c>
      <c r="AK2020" s="38" t="str">
        <f>IF('query (10)'!AI2020="","",TRIM('query (10)'!AI2020))</f>
        <v/>
      </c>
      <c r="AL2020" s="42">
        <f t="shared" si="155"/>
        <v>2026</v>
      </c>
      <c r="AM2020" s="42" t="str">
        <f t="shared" si="156"/>
        <v>2026-03</v>
      </c>
      <c r="AN2020" s="42" t="str">
        <f t="shared" ca="1" si="157"/>
        <v/>
      </c>
      <c r="AO2020" s="42" t="str">
        <f t="shared" si="158"/>
        <v>GR-319 | OUTER RING RACEWAY GRINDING M/C | SB4 | WORK HEAD | Time-based Maintenance | Mechanical | Part Change | Medium | Change belt work head 
ตามรอบการใช้งาน
 | เริ่มซ่อมงาน PM แล้ว รับผิดชอบโดย PAHLA SEEDANG | ผะหลา สีแดง</v>
      </c>
      <c r="AP2020" s="42" t="str">
        <f>_xlfn.TEXTJOIN("; ",TRUE,IF(COUNTA('query (10)'!A2020:AK2020)&lt;=6,"NEAR_EMPTY_ROW",""),IF($K2020="","MISSING_STATUS",""),IF(AND($K2020="เสร็จสิ้น",$Z2020=""),"DONE_NO_ACTUAL_DATE",""),IF(AND($I2020="Condition-based Maintenance",$AH2020=""),"CBM_NO_MEASUREMENT",""),IF(OR($X2020="",$X2020=0),"INVALID_PERIOD",""),IF(AND($AA2020&lt;&gt;"",$AB2020&lt;&gt;"",$AB2020&lt;$AA2020),"DATE_SEQUENCE_ERROR",""),IF(AND($AB2020&lt;&gt;"",$AB2020&gt;DATE(2030,12,31)),"DATE_OUTLIER",""),IF($C2020="","MISSING_QRCODE",""),IF($J2020="UNKNOWN","UNKNOWN_PM_TYPE",""),IF($L2020="UNKNOWN","UNKNOWN_STATUS",""))</f>
        <v/>
      </c>
      <c r="AQ2020" s="42" t="str">
        <f t="shared" si="159"/>
        <v>NO</v>
      </c>
    </row>
    <row r="2021" spans="1:43" x14ac:dyDescent="0.3">
      <c r="A2021" s="38">
        <f>IF('query (10)'!A2021="","",'query (10)'!A2021)</f>
        <v>2240</v>
      </c>
      <c r="B2021" s="38">
        <f>IF('query (10)'!B2021="","",'query (10)'!B2021)</f>
        <v>19542</v>
      </c>
      <c r="C2021" s="38" t="str">
        <f>TRIM(UPPER('query (10)'!M2021))</f>
        <v>GR-310</v>
      </c>
      <c r="D2021" s="38" t="str">
        <f>TRIM(UPPER(IFERROR(_xlfn.TEXTBEFORE('query (10)'!L2021,"("),'query (10)'!L2021)))</f>
        <v>INNER RING RACEWAY GRINDING M/C</v>
      </c>
      <c r="E2021" s="38" t="str">
        <f>IFERROR(TRIM(UPPER(_xlfn.TEXTBEFORE(_xlfn.TEXTAFTER('query (10)'!L2021,"("),")"))),"")</f>
        <v/>
      </c>
      <c r="F2021" s="38" t="str">
        <f>TRIM('query (10)'!K2021)</f>
        <v>SB4</v>
      </c>
      <c r="G2021" s="38" t="str">
        <f>IF('query (10)'!J2021="","",'query (10)'!J2021)</f>
        <v>Work head</v>
      </c>
      <c r="H2021" s="38" t="str">
        <f>TRIM(UPPER('query (10)'!J2021))</f>
        <v>WORK HEAD</v>
      </c>
      <c r="I2021" s="38" t="str">
        <f>IF('query (10)'!F2021="","",'query (10)'!F2021)</f>
        <v>Time-based Maintenance</v>
      </c>
      <c r="J2021" s="38" t="str">
        <f>IF('query (10)'!F2021="","",IFERROR(INDEX(Cleaning_Rules!$B$14:$B$17,MATCH(TRIM('query (10)'!F2021),Cleaning_Rules!$A$14:$A$17,0)),"UNKNOWN"))</f>
        <v>TBM</v>
      </c>
      <c r="K2021" s="38" t="str">
        <f>IF('query (10)'!G2021="","",'query (10)'!G2021)</f>
        <v>เสร็จสิ้น</v>
      </c>
      <c r="L2021" s="38" t="str">
        <f>IF('query (10)'!G2021="","MISSING",IFERROR(INDEX(Cleaning_Rules!$B$5:$B$10,MATCH(TRIM('query (10)'!G2021),Cleaning_Rules!$A$5:$A$10,0)),"UNKNOWN"))</f>
        <v>COMPLETED</v>
      </c>
      <c r="M2021" s="38" t="str">
        <f>IF('query (10)'!I2021="","",'query (10)'!I2021)</f>
        <v>Mechanical</v>
      </c>
      <c r="N2021" s="38" t="str">
        <f>IF('query (10)'!O2021="","",'query (10)'!O2021)</f>
        <v>Part Change</v>
      </c>
      <c r="O2021" s="38" t="str">
        <f>IF('query (10)'!P2021="","",'query (10)'!P2021)</f>
        <v>Medium</v>
      </c>
      <c r="P2021" s="38" t="str">
        <f>IF('query (10)'!N2021="","",'query (10)'!N2021)</f>
        <v xml:space="preserve">Change belt work head 
ตามรอบการใช้งาน
</v>
      </c>
      <c r="Q2021" s="38" t="str">
        <f>TRIM('query (10)'!N2021)</f>
        <v xml:space="preserve">Change belt work head 
ตามรอบการใช้งาน
</v>
      </c>
      <c r="R2021" s="38" t="str">
        <f>TRIM(UPPER('query (10)'!R2021))</f>
        <v/>
      </c>
      <c r="S2021" s="38" t="str">
        <f>TRIM(UPPER('query (10)'!S2021))</f>
        <v/>
      </c>
      <c r="T2021" s="38" t="str">
        <f>IF('query (10)'!Q2021="","",TRIM(UPPER('query (10)'!Q2021)))</f>
        <v/>
      </c>
      <c r="U2021" s="38" t="str">
        <f>IF('query (10)'!T2021="","",'query (10)'!T2021)</f>
        <v/>
      </c>
      <c r="V2021" s="39" t="str">
        <f>IF('query (10)'!T2021="","",IFERROR(VALUE('query (10)'!T2021),""))</f>
        <v/>
      </c>
      <c r="W2021" s="40">
        <f>IF('query (10)'!U2021="","",'query (10)'!U2021)</f>
        <v>0</v>
      </c>
      <c r="X2021" s="39">
        <f>IF('query (10)'!V2021="","",'query (10)'!V2021)</f>
        <v>360</v>
      </c>
      <c r="Y2021" s="41">
        <f>IF('query (10)'!W2021="","",'query (10)'!W2021)</f>
        <v>46100</v>
      </c>
      <c r="Z2021" s="41">
        <f>IF('query (10)'!X2021="","",'query (10)'!X2021)</f>
        <v>46112</v>
      </c>
      <c r="AA2021" s="41">
        <f>IF('query (10)'!Y2021="","",'query (10)'!Y2021)</f>
        <v>46112</v>
      </c>
      <c r="AB2021" s="41">
        <f>IF('query (10)'!Z2021="","",'query (10)'!Z2021)</f>
        <v>46472</v>
      </c>
      <c r="AC2021" s="38" t="str">
        <f>IF(OR('query (10)'!AA2021="",COUNTIF(Cleaning_Rules!$A$21:$A$26,TRIM('query (10)'!AA2021))&gt;0),"",TRIM('query (10)'!AA2021))</f>
        <v/>
      </c>
      <c r="AD2021" s="38" t="str">
        <f>IF('query (10)'!AB2021="","",TRIM(IFERROR(_xlfn.TEXTBEFORE('query (10)'!AB2021,"("),'query (10)'!AB2021)))</f>
        <v>เริ่มซ่อมงาน PM แล้ว รับผิดชอบโดย PAHLA SEEDANG</v>
      </c>
      <c r="AE2021" s="38" t="str">
        <f>IFERROR(LOWER(TRIM(_xlfn.TEXTBEFORE(_xlfn.TEXTAFTER('query (10)'!AB2021,"("),")"))),"")</f>
        <v>pahla@nsk.com</v>
      </c>
      <c r="AF2021" s="38" t="str">
        <f>IF('query (10)'!AD2021="","",TRIM('query (10)'!AD2021))</f>
        <v>ภูชิต กุลเสรี</v>
      </c>
      <c r="AG2021" s="38" t="str">
        <f>IF('query (10)'!AE2021="","",TRIM('query (10)'!AE2021))</f>
        <v>ผะหลา สีแดง</v>
      </c>
      <c r="AH2021" s="38" t="str">
        <f>IF('query (10)'!AF2021="","",IFERROR(VALUE('query (10)'!AF2021),""))</f>
        <v/>
      </c>
      <c r="AI2021" s="38" t="str">
        <f>IF('query (10)'!AG2021="","",TRIM('query (10)'!AG2021))</f>
        <v/>
      </c>
      <c r="AJ2021" s="38" t="str">
        <f>IF('query (10)'!AH2021="","",IFERROR(VALUE('query (10)'!AH2021),""))</f>
        <v/>
      </c>
      <c r="AK2021" s="38" t="str">
        <f>IF('query (10)'!AI2021="","",TRIM('query (10)'!AI2021))</f>
        <v/>
      </c>
      <c r="AL2021" s="42">
        <f t="shared" si="155"/>
        <v>2026</v>
      </c>
      <c r="AM2021" s="42" t="str">
        <f t="shared" si="156"/>
        <v>2026-03</v>
      </c>
      <c r="AN2021" s="42" t="str">
        <f t="shared" ca="1" si="157"/>
        <v/>
      </c>
      <c r="AO2021" s="42" t="str">
        <f t="shared" si="158"/>
        <v>GR-310 | INNER RING RACEWAY GRINDING M/C | SB4 | WORK HEAD | Time-based Maintenance | Mechanical | Part Change | Medium | Change belt work head 
ตามรอบการใช้งาน
 | เริ่มซ่อมงาน PM แล้ว รับผิดชอบโดย PAHLA SEEDANG | ผะหลา สีแดง</v>
      </c>
      <c r="AP2021" s="42" t="str">
        <f>_xlfn.TEXTJOIN("; ",TRUE,IF(COUNTA('query (10)'!A2021:AK2021)&lt;=6,"NEAR_EMPTY_ROW",""),IF($K2021="","MISSING_STATUS",""),IF(AND($K2021="เสร็จสิ้น",$Z2021=""),"DONE_NO_ACTUAL_DATE",""),IF(AND($I2021="Condition-based Maintenance",$AH2021=""),"CBM_NO_MEASUREMENT",""),IF(OR($X2021="",$X2021=0),"INVALID_PERIOD",""),IF(AND($AA2021&lt;&gt;"",$AB2021&lt;&gt;"",$AB2021&lt;$AA2021),"DATE_SEQUENCE_ERROR",""),IF(AND($AB2021&lt;&gt;"",$AB2021&gt;DATE(2030,12,31)),"DATE_OUTLIER",""),IF($C2021="","MISSING_QRCODE",""),IF($J2021="UNKNOWN","UNKNOWN_PM_TYPE",""),IF($L2021="UNKNOWN","UNKNOWN_STATUS",""))</f>
        <v/>
      </c>
      <c r="AQ2021" s="42" t="str">
        <f t="shared" si="159"/>
        <v>NO</v>
      </c>
    </row>
    <row r="2022" spans="1:43" x14ac:dyDescent="0.3">
      <c r="A2022" s="38">
        <f>IF('query (10)'!A2022="","",'query (10)'!A2022)</f>
        <v>2241</v>
      </c>
      <c r="B2022" s="38">
        <f>IF('query (10)'!B2022="","",'query (10)'!B2022)</f>
        <v>19544</v>
      </c>
      <c r="C2022" s="38" t="str">
        <f>TRIM(UPPER('query (10)'!M2022))</f>
        <v>GR-312</v>
      </c>
      <c r="D2022" s="38" t="str">
        <f>TRIM(UPPER(IFERROR(_xlfn.TEXTBEFORE('query (10)'!L2022,"("),'query (10)'!L2022)))</f>
        <v>INNER RING BORE GRINDING M/C</v>
      </c>
      <c r="E2022" s="38" t="str">
        <f>IFERROR(TRIM(UPPER(_xlfn.TEXTBEFORE(_xlfn.TEXTAFTER('query (10)'!L2022,"("),")"))),"")</f>
        <v/>
      </c>
      <c r="F2022" s="38" t="str">
        <f>TRIM('query (10)'!K2022)</f>
        <v>SB4</v>
      </c>
      <c r="G2022" s="38" t="str">
        <f>IF('query (10)'!J2022="","",'query (10)'!J2022)</f>
        <v>Work head</v>
      </c>
      <c r="H2022" s="38" t="str">
        <f>TRIM(UPPER('query (10)'!J2022))</f>
        <v>WORK HEAD</v>
      </c>
      <c r="I2022" s="38" t="str">
        <f>IF('query (10)'!F2022="","",'query (10)'!F2022)</f>
        <v>Time-based Maintenance</v>
      </c>
      <c r="J2022" s="38" t="str">
        <f>IF('query (10)'!F2022="","",IFERROR(INDEX(Cleaning_Rules!$B$14:$B$17,MATCH(TRIM('query (10)'!F2022),Cleaning_Rules!$A$14:$A$17,0)),"UNKNOWN"))</f>
        <v>TBM</v>
      </c>
      <c r="K2022" s="38" t="str">
        <f>IF('query (10)'!G2022="","",'query (10)'!G2022)</f>
        <v>เสร็จสิ้น</v>
      </c>
      <c r="L2022" s="38" t="str">
        <f>IF('query (10)'!G2022="","MISSING",IFERROR(INDEX(Cleaning_Rules!$B$5:$B$10,MATCH(TRIM('query (10)'!G2022),Cleaning_Rules!$A$5:$A$10,0)),"UNKNOWN"))</f>
        <v>COMPLETED</v>
      </c>
      <c r="M2022" s="38" t="str">
        <f>IF('query (10)'!I2022="","",'query (10)'!I2022)</f>
        <v>Mechanical</v>
      </c>
      <c r="N2022" s="38" t="str">
        <f>IF('query (10)'!O2022="","",'query (10)'!O2022)</f>
        <v>Part Change</v>
      </c>
      <c r="O2022" s="38" t="str">
        <f>IF('query (10)'!P2022="","",'query (10)'!P2022)</f>
        <v>Medium</v>
      </c>
      <c r="P2022" s="38" t="str">
        <f>IF('query (10)'!N2022="","",'query (10)'!N2022)</f>
        <v xml:space="preserve">Change belt work head 
ตามรอบการใช้งาน
</v>
      </c>
      <c r="Q2022" s="38" t="str">
        <f>TRIM('query (10)'!N2022)</f>
        <v xml:space="preserve">Change belt work head 
ตามรอบการใช้งาน
</v>
      </c>
      <c r="R2022" s="38" t="str">
        <f>TRIM(UPPER('query (10)'!R2022))</f>
        <v/>
      </c>
      <c r="S2022" s="38" t="str">
        <f>TRIM(UPPER('query (10)'!S2022))</f>
        <v/>
      </c>
      <c r="T2022" s="38" t="str">
        <f>IF('query (10)'!Q2022="","",TRIM(UPPER('query (10)'!Q2022)))</f>
        <v/>
      </c>
      <c r="U2022" s="38" t="str">
        <f>IF('query (10)'!T2022="","",'query (10)'!T2022)</f>
        <v/>
      </c>
      <c r="V2022" s="39" t="str">
        <f>IF('query (10)'!T2022="","",IFERROR(VALUE('query (10)'!T2022),""))</f>
        <v/>
      </c>
      <c r="W2022" s="40">
        <f>IF('query (10)'!U2022="","",'query (10)'!U2022)</f>
        <v>0</v>
      </c>
      <c r="X2022" s="39">
        <f>IF('query (10)'!V2022="","",'query (10)'!V2022)</f>
        <v>360</v>
      </c>
      <c r="Y2022" s="41">
        <f>IF('query (10)'!W2022="","",'query (10)'!W2022)</f>
        <v>46100</v>
      </c>
      <c r="Z2022" s="41">
        <f>IF('query (10)'!X2022="","",'query (10)'!X2022)</f>
        <v>46112</v>
      </c>
      <c r="AA2022" s="41">
        <f>IF('query (10)'!Y2022="","",'query (10)'!Y2022)</f>
        <v>46112</v>
      </c>
      <c r="AB2022" s="41">
        <f>IF('query (10)'!Z2022="","",'query (10)'!Z2022)</f>
        <v>46472</v>
      </c>
      <c r="AC2022" s="38" t="str">
        <f>IF(OR('query (10)'!AA2022="",COUNTIF(Cleaning_Rules!$A$21:$A$26,TRIM('query (10)'!AA2022))&gt;0),"",TRIM('query (10)'!AA2022))</f>
        <v/>
      </c>
      <c r="AD2022" s="38" t="str">
        <f>IF('query (10)'!AB2022="","",TRIM(IFERROR(_xlfn.TEXTBEFORE('query (10)'!AB2022,"("),'query (10)'!AB2022)))</f>
        <v>เริ่มซ่อมงาน PM แล้ว รับผิดชอบโดย PAHLA SEEDANG</v>
      </c>
      <c r="AE2022" s="38" t="str">
        <f>IFERROR(LOWER(TRIM(_xlfn.TEXTBEFORE(_xlfn.TEXTAFTER('query (10)'!AB2022,"("),")"))),"")</f>
        <v>pahla@nsk.com</v>
      </c>
      <c r="AF2022" s="38" t="str">
        <f>IF('query (10)'!AD2022="","",TRIM('query (10)'!AD2022))</f>
        <v>ภูชิต กุลเสรี</v>
      </c>
      <c r="AG2022" s="38" t="str">
        <f>IF('query (10)'!AE2022="","",TRIM('query (10)'!AE2022))</f>
        <v>ผะหลา สีแดง</v>
      </c>
      <c r="AH2022" s="38" t="str">
        <f>IF('query (10)'!AF2022="","",IFERROR(VALUE('query (10)'!AF2022),""))</f>
        <v/>
      </c>
      <c r="AI2022" s="38" t="str">
        <f>IF('query (10)'!AG2022="","",TRIM('query (10)'!AG2022))</f>
        <v/>
      </c>
      <c r="AJ2022" s="38" t="str">
        <f>IF('query (10)'!AH2022="","",IFERROR(VALUE('query (10)'!AH2022),""))</f>
        <v/>
      </c>
      <c r="AK2022" s="38" t="str">
        <f>IF('query (10)'!AI2022="","",TRIM('query (10)'!AI2022))</f>
        <v/>
      </c>
      <c r="AL2022" s="42">
        <f t="shared" si="155"/>
        <v>2026</v>
      </c>
      <c r="AM2022" s="42" t="str">
        <f t="shared" si="156"/>
        <v>2026-03</v>
      </c>
      <c r="AN2022" s="42" t="str">
        <f t="shared" ca="1" si="157"/>
        <v/>
      </c>
      <c r="AO2022" s="42" t="str">
        <f t="shared" si="158"/>
        <v>GR-312 | INNER RING BORE GRINDING M/C | SB4 | WORK HEAD | Time-based Maintenance | Mechanical | Part Change | Medium | Change belt work head 
ตามรอบการใช้งาน
 | เริ่มซ่อมงาน PM แล้ว รับผิดชอบโดย PAHLA SEEDANG | ผะหลา สีแดง</v>
      </c>
      <c r="AP2022" s="42" t="str">
        <f>_xlfn.TEXTJOIN("; ",TRUE,IF(COUNTA('query (10)'!A2022:AK2022)&lt;=6,"NEAR_EMPTY_ROW",""),IF($K2022="","MISSING_STATUS",""),IF(AND($K2022="เสร็จสิ้น",$Z2022=""),"DONE_NO_ACTUAL_DATE",""),IF(AND($I2022="Condition-based Maintenance",$AH2022=""),"CBM_NO_MEASUREMENT",""),IF(OR($X2022="",$X2022=0),"INVALID_PERIOD",""),IF(AND($AA2022&lt;&gt;"",$AB2022&lt;&gt;"",$AB2022&lt;$AA2022),"DATE_SEQUENCE_ERROR",""),IF(AND($AB2022&lt;&gt;"",$AB2022&gt;DATE(2030,12,31)),"DATE_OUTLIER",""),IF($C2022="","MISSING_QRCODE",""),IF($J2022="UNKNOWN","UNKNOWN_PM_TYPE",""),IF($L2022="UNKNOWN","UNKNOWN_STATUS",""))</f>
        <v/>
      </c>
      <c r="AQ2022" s="42" t="str">
        <f t="shared" si="159"/>
        <v>NO</v>
      </c>
    </row>
    <row r="2023" spans="1:43" x14ac:dyDescent="0.3">
      <c r="A2023" s="38">
        <f>IF('query (10)'!A2023="","",'query (10)'!A2023)</f>
        <v>2242</v>
      </c>
      <c r="B2023" s="38">
        <f>IF('query (10)'!B2023="","",'query (10)'!B2023)</f>
        <v>19545</v>
      </c>
      <c r="C2023" s="38" t="str">
        <f>TRIM(UPPER('query (10)'!M2023))</f>
        <v>GR-312</v>
      </c>
      <c r="D2023" s="38" t="str">
        <f>TRIM(UPPER(IFERROR(_xlfn.TEXTBEFORE('query (10)'!L2023,"("),'query (10)'!L2023)))</f>
        <v>INNER RING BORE GRINDING M/C</v>
      </c>
      <c r="E2023" s="38" t="str">
        <f>IFERROR(TRIM(UPPER(_xlfn.TEXTBEFORE(_xlfn.TEXTAFTER('query (10)'!L2023,"("),")"))),"")</f>
        <v/>
      </c>
      <c r="F2023" s="38" t="str">
        <f>TRIM('query (10)'!K2023)</f>
        <v>SB4</v>
      </c>
      <c r="G2023" s="38" t="str">
        <f>IF('query (10)'!J2023="","",'query (10)'!J2023)</f>
        <v>Dresser</v>
      </c>
      <c r="H2023" s="38" t="str">
        <f>TRIM(UPPER('query (10)'!J2023))</f>
        <v>DRESSER</v>
      </c>
      <c r="I2023" s="38" t="str">
        <f>IF('query (10)'!F2023="","",'query (10)'!F2023)</f>
        <v>Time-based Maintenance</v>
      </c>
      <c r="J2023" s="38" t="str">
        <f>IF('query (10)'!F2023="","",IFERROR(INDEX(Cleaning_Rules!$B$14:$B$17,MATCH(TRIM('query (10)'!F2023),Cleaning_Rules!$A$14:$A$17,0)),"UNKNOWN"))</f>
        <v>TBM</v>
      </c>
      <c r="K2023" s="38" t="str">
        <f>IF('query (10)'!G2023="","",'query (10)'!G2023)</f>
        <v>เสร็จสิ้น</v>
      </c>
      <c r="L2023" s="38" t="str">
        <f>IF('query (10)'!G2023="","MISSING",IFERROR(INDEX(Cleaning_Rules!$B$5:$B$10,MATCH(TRIM('query (10)'!G2023),Cleaning_Rules!$A$5:$A$10,0)),"UNKNOWN"))</f>
        <v>COMPLETED</v>
      </c>
      <c r="M2023" s="38" t="str">
        <f>IF('query (10)'!I2023="","",'query (10)'!I2023)</f>
        <v>Mechanical</v>
      </c>
      <c r="N2023" s="38" t="str">
        <f>IF('query (10)'!O2023="","",'query (10)'!O2023)</f>
        <v>Part Change</v>
      </c>
      <c r="O2023" s="38" t="str">
        <f>IF('query (10)'!P2023="","",'query (10)'!P2023)</f>
        <v>Medium</v>
      </c>
      <c r="P2023" s="38" t="str">
        <f>IF('query (10)'!N2023="","",'query (10)'!N2023)</f>
        <v xml:space="preserve">Change belt dresser 
ตามรอบการใช่งาน
</v>
      </c>
      <c r="Q2023" s="38" t="str">
        <f>TRIM('query (10)'!N2023)</f>
        <v xml:space="preserve">Change belt dresser 
ตามรอบการใช่งาน
</v>
      </c>
      <c r="R2023" s="38" t="str">
        <f>TRIM(UPPER('query (10)'!R2023))</f>
        <v/>
      </c>
      <c r="S2023" s="38" t="str">
        <f>TRIM(UPPER('query (10)'!S2023))</f>
        <v/>
      </c>
      <c r="T2023" s="38" t="str">
        <f>IF('query (10)'!Q2023="","",TRIM(UPPER('query (10)'!Q2023)))</f>
        <v/>
      </c>
      <c r="U2023" s="38" t="str">
        <f>IF('query (10)'!T2023="","",'query (10)'!T2023)</f>
        <v/>
      </c>
      <c r="V2023" s="39" t="str">
        <f>IF('query (10)'!T2023="","",IFERROR(VALUE('query (10)'!T2023),""))</f>
        <v/>
      </c>
      <c r="W2023" s="40">
        <f>IF('query (10)'!U2023="","",'query (10)'!U2023)</f>
        <v>0</v>
      </c>
      <c r="X2023" s="39">
        <f>IF('query (10)'!V2023="","",'query (10)'!V2023)</f>
        <v>120</v>
      </c>
      <c r="Y2023" s="41">
        <f>IF('query (10)'!W2023="","",'query (10)'!W2023)</f>
        <v>46100</v>
      </c>
      <c r="Z2023" s="41">
        <f>IF('query (10)'!X2023="","",'query (10)'!X2023)</f>
        <v>46112</v>
      </c>
      <c r="AA2023" s="41">
        <f>IF('query (10)'!Y2023="","",'query (10)'!Y2023)</f>
        <v>46112</v>
      </c>
      <c r="AB2023" s="41">
        <f>IF('query (10)'!Z2023="","",'query (10)'!Z2023)</f>
        <v>46232</v>
      </c>
      <c r="AC2023" s="38" t="str">
        <f>IF(OR('query (10)'!AA2023="",COUNTIF(Cleaning_Rules!$A$21:$A$26,TRIM('query (10)'!AA2023))&gt;0),"",TRIM('query (10)'!AA2023))</f>
        <v/>
      </c>
      <c r="AD2023" s="38" t="str">
        <f>IF('query (10)'!AB2023="","",TRIM(IFERROR(_xlfn.TEXTBEFORE('query (10)'!AB2023,"("),'query (10)'!AB2023)))</f>
        <v>เริ่มซ่อมงาน PM แล้ว รับผิดชอบโดย PAHLA SEEDANG</v>
      </c>
      <c r="AE2023" s="38" t="str">
        <f>IFERROR(LOWER(TRIM(_xlfn.TEXTBEFORE(_xlfn.TEXTAFTER('query (10)'!AB2023,"("),")"))),"")</f>
        <v>pahla@nsk.com</v>
      </c>
      <c r="AF2023" s="38" t="str">
        <f>IF('query (10)'!AD2023="","",TRIM('query (10)'!AD2023))</f>
        <v>ภูชิต กุลเสรี</v>
      </c>
      <c r="AG2023" s="38" t="str">
        <f>IF('query (10)'!AE2023="","",TRIM('query (10)'!AE2023))</f>
        <v>ผะหลา สีแดง</v>
      </c>
      <c r="AH2023" s="38" t="str">
        <f>IF('query (10)'!AF2023="","",IFERROR(VALUE('query (10)'!AF2023),""))</f>
        <v/>
      </c>
      <c r="AI2023" s="38" t="str">
        <f>IF('query (10)'!AG2023="","",TRIM('query (10)'!AG2023))</f>
        <v/>
      </c>
      <c r="AJ2023" s="38" t="str">
        <f>IF('query (10)'!AH2023="","",IFERROR(VALUE('query (10)'!AH2023),""))</f>
        <v/>
      </c>
      <c r="AK2023" s="38" t="str">
        <f>IF('query (10)'!AI2023="","",TRIM('query (10)'!AI2023))</f>
        <v/>
      </c>
      <c r="AL2023" s="42">
        <f t="shared" si="155"/>
        <v>2026</v>
      </c>
      <c r="AM2023" s="42" t="str">
        <f t="shared" si="156"/>
        <v>2026-03</v>
      </c>
      <c r="AN2023" s="42" t="str">
        <f t="shared" ca="1" si="157"/>
        <v/>
      </c>
      <c r="AO2023" s="42" t="str">
        <f t="shared" si="158"/>
        <v>GR-312 | INNER RING BORE GRINDING M/C | SB4 | DRESSER | Time-based Maintenance | Mechanical | Part Change | Medium | Change belt dresser 
ตามรอบการใช่งาน
 | เริ่มซ่อมงาน PM แล้ว รับผิดชอบโดย PAHLA SEEDANG | ผะหลา สีแดง</v>
      </c>
      <c r="AP2023" s="42" t="str">
        <f>_xlfn.TEXTJOIN("; ",TRUE,IF(COUNTA('query (10)'!A2023:AK2023)&lt;=6,"NEAR_EMPTY_ROW",""),IF($K2023="","MISSING_STATUS",""),IF(AND($K2023="เสร็จสิ้น",$Z2023=""),"DONE_NO_ACTUAL_DATE",""),IF(AND($I2023="Condition-based Maintenance",$AH2023=""),"CBM_NO_MEASUREMENT",""),IF(OR($X2023="",$X2023=0),"INVALID_PERIOD",""),IF(AND($AA2023&lt;&gt;"",$AB2023&lt;&gt;"",$AB2023&lt;$AA2023),"DATE_SEQUENCE_ERROR",""),IF(AND($AB2023&lt;&gt;"",$AB2023&gt;DATE(2030,12,31)),"DATE_OUTLIER",""),IF($C2023="","MISSING_QRCODE",""),IF($J2023="UNKNOWN","UNKNOWN_PM_TYPE",""),IF($L2023="UNKNOWN","UNKNOWN_STATUS",""))</f>
        <v/>
      </c>
      <c r="AQ2023" s="42" t="str">
        <f t="shared" si="159"/>
        <v>NO</v>
      </c>
    </row>
    <row r="2024" spans="1:43" x14ac:dyDescent="0.3">
      <c r="A2024" s="38">
        <f>IF('query (10)'!A2024="","",'query (10)'!A2024)</f>
        <v>2243</v>
      </c>
      <c r="B2024" s="38">
        <f>IF('query (10)'!B2024="","",'query (10)'!B2024)</f>
        <v>19546</v>
      </c>
      <c r="C2024" s="38" t="str">
        <f>TRIM(UPPER('query (10)'!M2024))</f>
        <v>GR-321</v>
      </c>
      <c r="D2024" s="38" t="str">
        <f>TRIM(UPPER(IFERROR(_xlfn.TEXTBEFORE('query (10)'!L2024,"("),'query (10)'!L2024)))</f>
        <v>OUTER RING RACEWAY SUPER FINISH M/C</v>
      </c>
      <c r="E2024" s="38" t="str">
        <f>IFERROR(TRIM(UPPER(_xlfn.TEXTBEFORE(_xlfn.TEXTAFTER('query (10)'!L2024,"("),")"))),"")</f>
        <v/>
      </c>
      <c r="F2024" s="38" t="str">
        <f>TRIM('query (10)'!K2024)</f>
        <v>SB4</v>
      </c>
      <c r="G2024" s="38" t="str">
        <f>IF('query (10)'!J2024="","",'query (10)'!J2024)</f>
        <v>Work head</v>
      </c>
      <c r="H2024" s="38" t="str">
        <f>TRIM(UPPER('query (10)'!J2024))</f>
        <v>WORK HEAD</v>
      </c>
      <c r="I2024" s="38" t="str">
        <f>IF('query (10)'!F2024="","",'query (10)'!F2024)</f>
        <v>Time-based Maintenance</v>
      </c>
      <c r="J2024" s="38" t="str">
        <f>IF('query (10)'!F2024="","",IFERROR(INDEX(Cleaning_Rules!$B$14:$B$17,MATCH(TRIM('query (10)'!F2024),Cleaning_Rules!$A$14:$A$17,0)),"UNKNOWN"))</f>
        <v>TBM</v>
      </c>
      <c r="K2024" s="38" t="str">
        <f>IF('query (10)'!G2024="","",'query (10)'!G2024)</f>
        <v>เสร็จสิ้น</v>
      </c>
      <c r="L2024" s="38" t="str">
        <f>IF('query (10)'!G2024="","MISSING",IFERROR(INDEX(Cleaning_Rules!$B$5:$B$10,MATCH(TRIM('query (10)'!G2024),Cleaning_Rules!$A$5:$A$10,0)),"UNKNOWN"))</f>
        <v>COMPLETED</v>
      </c>
      <c r="M2024" s="38" t="str">
        <f>IF('query (10)'!I2024="","",'query (10)'!I2024)</f>
        <v>Mechanical</v>
      </c>
      <c r="N2024" s="38" t="str">
        <f>IF('query (10)'!O2024="","",'query (10)'!O2024)</f>
        <v>Part Change</v>
      </c>
      <c r="O2024" s="38" t="str">
        <f>IF('query (10)'!P2024="","",'query (10)'!P2024)</f>
        <v>Medium</v>
      </c>
      <c r="P2024" s="38" t="str">
        <f>IF('query (10)'!N2024="","",'query (10)'!N2024)</f>
        <v xml:space="preserve">repair unit spindle work head
check accuracy work head
ตามรอบการใช้งาน
</v>
      </c>
      <c r="Q2024" s="38" t="str">
        <f>TRIM('query (10)'!N2024)</f>
        <v xml:space="preserve">repair unit spindle work head
check accuracy work head
ตามรอบการใช้งาน
</v>
      </c>
      <c r="R2024" s="38" t="str">
        <f>TRIM(UPPER('query (10)'!R2024))</f>
        <v/>
      </c>
      <c r="S2024" s="38" t="str">
        <f>TRIM(UPPER('query (10)'!S2024))</f>
        <v/>
      </c>
      <c r="T2024" s="38" t="str">
        <f>IF('query (10)'!Q2024="","",TRIM(UPPER('query (10)'!Q2024)))</f>
        <v/>
      </c>
      <c r="U2024" s="38" t="str">
        <f>IF('query (10)'!T2024="","",'query (10)'!T2024)</f>
        <v/>
      </c>
      <c r="V2024" s="39" t="str">
        <f>IF('query (10)'!T2024="","",IFERROR(VALUE('query (10)'!T2024),""))</f>
        <v/>
      </c>
      <c r="W2024" s="40">
        <f>IF('query (10)'!U2024="","",'query (10)'!U2024)</f>
        <v>0</v>
      </c>
      <c r="X2024" s="39">
        <f>IF('query (10)'!V2024="","",'query (10)'!V2024)</f>
        <v>1080</v>
      </c>
      <c r="Y2024" s="41">
        <f>IF('query (10)'!W2024="","",'query (10)'!W2024)</f>
        <v>46100</v>
      </c>
      <c r="Z2024" s="41">
        <f>IF('query (10)'!X2024="","",'query (10)'!X2024)</f>
        <v>46112</v>
      </c>
      <c r="AA2024" s="41">
        <f>IF('query (10)'!Y2024="","",'query (10)'!Y2024)</f>
        <v>46112</v>
      </c>
      <c r="AB2024" s="41">
        <f>IF('query (10)'!Z2024="","",'query (10)'!Z2024)</f>
        <v>47192</v>
      </c>
      <c r="AC2024" s="38" t="str">
        <f>IF(OR('query (10)'!AA2024="",COUNTIF(Cleaning_Rules!$A$21:$A$26,TRIM('query (10)'!AA2024))&gt;0),"",TRIM('query (10)'!AA2024))</f>
        <v/>
      </c>
      <c r="AD2024" s="38" t="str">
        <f>IF('query (10)'!AB2024="","",TRIM(IFERROR(_xlfn.TEXTBEFORE('query (10)'!AB2024,"("),'query (10)'!AB2024)))</f>
        <v>เริ่มซ่อมงาน PM แล้ว รับผิดชอบโดย KUNANON PARAWANWONG</v>
      </c>
      <c r="AE2024" s="38" t="str">
        <f>IFERROR(LOWER(TRIM(_xlfn.TEXTBEFORE(_xlfn.TEXTAFTER('query (10)'!AB2024,"("),")"))),"")</f>
        <v>parawanwong-k-3161@nsk.com</v>
      </c>
      <c r="AF2024" s="38" t="str">
        <f>IF('query (10)'!AD2024="","",TRIM('query (10)'!AD2024))</f>
        <v>ภูชิต กุลเสรี</v>
      </c>
      <c r="AG2024" s="38" t="str">
        <f>IF('query (10)'!AE2024="","",TRIM('query (10)'!AE2024))</f>
        <v>คุณานนต์ ปารวัณวงศ์</v>
      </c>
      <c r="AH2024" s="38" t="str">
        <f>IF('query (10)'!AF2024="","",IFERROR(VALUE('query (10)'!AF2024),""))</f>
        <v/>
      </c>
      <c r="AI2024" s="38" t="str">
        <f>IF('query (10)'!AG2024="","",TRIM('query (10)'!AG2024))</f>
        <v/>
      </c>
      <c r="AJ2024" s="38" t="str">
        <f>IF('query (10)'!AH2024="","",IFERROR(VALUE('query (10)'!AH2024),""))</f>
        <v/>
      </c>
      <c r="AK2024" s="38" t="str">
        <f>IF('query (10)'!AI2024="","",TRIM('query (10)'!AI2024))</f>
        <v/>
      </c>
      <c r="AL2024" s="42">
        <f t="shared" si="155"/>
        <v>2026</v>
      </c>
      <c r="AM2024" s="42" t="str">
        <f t="shared" si="156"/>
        <v>2026-03</v>
      </c>
      <c r="AN2024" s="42" t="str">
        <f t="shared" ca="1" si="157"/>
        <v/>
      </c>
      <c r="AO2024" s="42" t="str">
        <f t="shared" si="158"/>
        <v>GR-321 | OUTER RING RACEWAY SUPER FINISH M/C | SB4 | WORK HEAD | Time-based Maintenance | Mechanical | Part Change | Medium | repair unit spindle work head
check accuracy work head
ตามรอบการใช้งาน
 | เริ่มซ่อมงาน PM แล้ว รับผิดชอบโดย KUNANON PARAWANWONG | คุณานนต์ ปารวัณวงศ์</v>
      </c>
      <c r="AP2024" s="42" t="str">
        <f>_xlfn.TEXTJOIN("; ",TRUE,IF(COUNTA('query (10)'!A2024:AK2024)&lt;=6,"NEAR_EMPTY_ROW",""),IF($K2024="","MISSING_STATUS",""),IF(AND($K2024="เสร็จสิ้น",$Z2024=""),"DONE_NO_ACTUAL_DATE",""),IF(AND($I2024="Condition-based Maintenance",$AH2024=""),"CBM_NO_MEASUREMENT",""),IF(OR($X2024="",$X2024=0),"INVALID_PERIOD",""),IF(AND($AA2024&lt;&gt;"",$AB2024&lt;&gt;"",$AB2024&lt;$AA2024),"DATE_SEQUENCE_ERROR",""),IF(AND($AB2024&lt;&gt;"",$AB2024&gt;DATE(2030,12,31)),"DATE_OUTLIER",""),IF($C2024="","MISSING_QRCODE",""),IF($J2024="UNKNOWN","UNKNOWN_PM_TYPE",""),IF($L2024="UNKNOWN","UNKNOWN_STATUS",""))</f>
        <v/>
      </c>
      <c r="AQ2024" s="42" t="str">
        <f t="shared" si="159"/>
        <v>NO</v>
      </c>
    </row>
    <row r="2025" spans="1:43" x14ac:dyDescent="0.3">
      <c r="A2025" s="38">
        <f>IF('query (10)'!A2025="","",'query (10)'!A2025)</f>
        <v>2244</v>
      </c>
      <c r="B2025" s="38">
        <f>IF('query (10)'!B2025="","",'query (10)'!B2025)</f>
        <v>19547</v>
      </c>
      <c r="C2025" s="38" t="str">
        <f>TRIM(UPPER('query (10)'!M2025))</f>
        <v>MA-766</v>
      </c>
      <c r="D2025" s="38" t="str">
        <f>TRIM(UPPER(IFERROR(_xlfn.TEXTBEFORE('query (10)'!L2025,"("),'query (10)'!L2025)))</f>
        <v>LASER MARKER MACHINE</v>
      </c>
      <c r="E2025" s="38" t="str">
        <f>IFERROR(TRIM(UPPER(_xlfn.TEXTBEFORE(_xlfn.TEXTAFTER('query (10)'!L2025,"("),")"))),"")</f>
        <v/>
      </c>
      <c r="F2025" s="38" t="str">
        <f>TRIM('query (10)'!K2025)</f>
        <v>SB4</v>
      </c>
      <c r="G2025" s="38" t="str">
        <f>IF('query (10)'!J2025="","",'query (10)'!J2025)</f>
        <v>Conveyor</v>
      </c>
      <c r="H2025" s="38" t="str">
        <f>TRIM(UPPER('query (10)'!J2025))</f>
        <v>CONVEYOR</v>
      </c>
      <c r="I2025" s="38" t="str">
        <f>IF('query (10)'!F2025="","",'query (10)'!F2025)</f>
        <v>Time-based Maintenance</v>
      </c>
      <c r="J2025" s="38" t="str">
        <f>IF('query (10)'!F2025="","",IFERROR(INDEX(Cleaning_Rules!$B$14:$B$17,MATCH(TRIM('query (10)'!F2025),Cleaning_Rules!$A$14:$A$17,0)),"UNKNOWN"))</f>
        <v>TBM</v>
      </c>
      <c r="K2025" s="38" t="str">
        <f>IF('query (10)'!G2025="","",'query (10)'!G2025)</f>
        <v>เสร็จสิ้น</v>
      </c>
      <c r="L2025" s="38" t="str">
        <f>IF('query (10)'!G2025="","MISSING",IFERROR(INDEX(Cleaning_Rules!$B$5:$B$10,MATCH(TRIM('query (10)'!G2025),Cleaning_Rules!$A$5:$A$10,0)),"UNKNOWN"))</f>
        <v>COMPLETED</v>
      </c>
      <c r="M2025" s="38" t="str">
        <f>IF('query (10)'!I2025="","",'query (10)'!I2025)</f>
        <v>Mechanical</v>
      </c>
      <c r="N2025" s="38" t="str">
        <f>IF('query (10)'!O2025="","",'query (10)'!O2025)</f>
        <v>Part Change</v>
      </c>
      <c r="O2025" s="38" t="str">
        <f>IF('query (10)'!P2025="","",'query (10)'!P2025)</f>
        <v>Medium</v>
      </c>
      <c r="P2025" s="38" t="str">
        <f>IF('query (10)'!N2025="","",'query (10)'!N2025)</f>
        <v>change conveyor belt inlet
change bearing support</v>
      </c>
      <c r="Q2025" s="38" t="str">
        <f>TRIM('query (10)'!N2025)</f>
        <v>change conveyor belt inlet
change bearing support</v>
      </c>
      <c r="R2025" s="38" t="str">
        <f>TRIM(UPPER('query (10)'!R2025))</f>
        <v>BEARING</v>
      </c>
      <c r="S2025" s="38" t="str">
        <f>TRIM(UPPER('query (10)'!S2025))</f>
        <v>6900DD</v>
      </c>
      <c r="T2025" s="38" t="str">
        <f>IF('query (10)'!Q2025="","",TRIM(UPPER('query (10)'!Q2025)))</f>
        <v/>
      </c>
      <c r="U2025" s="38" t="str">
        <f>IF('query (10)'!T2025="","",'query (10)'!T2025)</f>
        <v/>
      </c>
      <c r="V2025" s="39" t="str">
        <f>IF('query (10)'!T2025="","",IFERROR(VALUE('query (10)'!T2025),""))</f>
        <v/>
      </c>
      <c r="W2025" s="40">
        <f>IF('query (10)'!U2025="","",'query (10)'!U2025)</f>
        <v>0</v>
      </c>
      <c r="X2025" s="39">
        <f>IF('query (10)'!V2025="","",'query (10)'!V2025)</f>
        <v>0</v>
      </c>
      <c r="Y2025" s="41">
        <f>IF('query (10)'!W2025="","",'query (10)'!W2025)</f>
        <v>46100</v>
      </c>
      <c r="Z2025" s="41">
        <f>IF('query (10)'!X2025="","",'query (10)'!X2025)</f>
        <v>46114</v>
      </c>
      <c r="AA2025" s="41">
        <f>IF('query (10)'!Y2025="","",'query (10)'!Y2025)</f>
        <v>46114</v>
      </c>
      <c r="AB2025" s="41">
        <f>IF('query (10)'!Z2025="","",'query (10)'!Z2025)</f>
        <v>46114</v>
      </c>
      <c r="AC2025" s="38" t="str">
        <f>IF(OR('query (10)'!AA2025="",COUNTIF(Cleaning_Rules!$A$21:$A$26,TRIM('query (10)'!AA2025))&gt;0),"",TRIM('query (10)'!AA2025))</f>
        <v/>
      </c>
      <c r="AD2025" s="38" t="str">
        <f>IF('query (10)'!AB2025="","",TRIM(IFERROR(_xlfn.TEXTBEFORE('query (10)'!AB2025,"("),'query (10)'!AB2025)))</f>
        <v>เริ่มซ่อมงาน PM แล้ว รับผิดชอบโดย CHETSADA PHIWBANG</v>
      </c>
      <c r="AE2025" s="38" t="str">
        <f>IFERROR(LOWER(TRIM(_xlfn.TEXTBEFORE(_xlfn.TEXTAFTER('query (10)'!AB2025,"("),")"))),"")</f>
        <v>chetsada@nsk.com</v>
      </c>
      <c r="AF2025" s="38" t="str">
        <f>IF('query (10)'!AD2025="","",TRIM('query (10)'!AD2025))</f>
        <v>ภูชิต กุลเสรี</v>
      </c>
      <c r="AG2025" s="38" t="str">
        <f>IF('query (10)'!AE2025="","",TRIM('query (10)'!AE2025))</f>
        <v>เจษฎา ผิวบาง</v>
      </c>
      <c r="AH2025" s="38" t="str">
        <f>IF('query (10)'!AF2025="","",IFERROR(VALUE('query (10)'!AF2025),""))</f>
        <v/>
      </c>
      <c r="AI2025" s="38" t="str">
        <f>IF('query (10)'!AG2025="","",TRIM('query (10)'!AG2025))</f>
        <v/>
      </c>
      <c r="AJ2025" s="38" t="str">
        <f>IF('query (10)'!AH2025="","",IFERROR(VALUE('query (10)'!AH2025),""))</f>
        <v/>
      </c>
      <c r="AK2025" s="38" t="str">
        <f>IF('query (10)'!AI2025="","",TRIM('query (10)'!AI2025))</f>
        <v/>
      </c>
      <c r="AL2025" s="42">
        <f t="shared" si="155"/>
        <v>2026</v>
      </c>
      <c r="AM2025" s="42" t="str">
        <f t="shared" si="156"/>
        <v>2026-03</v>
      </c>
      <c r="AN2025" s="42" t="str">
        <f t="shared" ca="1" si="157"/>
        <v/>
      </c>
      <c r="AO2025" s="42" t="str">
        <f t="shared" si="158"/>
        <v>MA-766 | LASER MARKER MACHINE | SB4 | CONVEYOR | Time-based Maintenance | Mechanical | Part Change | Medium | change conveyor belt inlet
change bearing support | BEARING | 6900DD | เริ่มซ่อมงาน PM แล้ว รับผิดชอบโดย CHETSADA PHIWBANG | เจษฎา ผิวบาง</v>
      </c>
      <c r="AP2025" s="42" t="str">
        <f>_xlfn.TEXTJOIN("; ",TRUE,IF(COUNTA('query (10)'!A2025:AK2025)&lt;=6,"NEAR_EMPTY_ROW",""),IF($K2025="","MISSING_STATUS",""),IF(AND($K2025="เสร็จสิ้น",$Z2025=""),"DONE_NO_ACTUAL_DATE",""),IF(AND($I2025="Condition-based Maintenance",$AH2025=""),"CBM_NO_MEASUREMENT",""),IF(OR($X2025="",$X2025=0),"INVALID_PERIOD",""),IF(AND($AA2025&lt;&gt;"",$AB2025&lt;&gt;"",$AB2025&lt;$AA2025),"DATE_SEQUENCE_ERROR",""),IF(AND($AB2025&lt;&gt;"",$AB2025&gt;DATE(2030,12,31)),"DATE_OUTLIER",""),IF($C2025="","MISSING_QRCODE",""),IF($J2025="UNKNOWN","UNKNOWN_PM_TYPE",""),IF($L2025="UNKNOWN","UNKNOWN_STATUS",""))</f>
        <v>INVALID_PERIOD</v>
      </c>
      <c r="AQ2025" s="42" t="str">
        <f t="shared" si="159"/>
        <v>NO</v>
      </c>
    </row>
    <row r="2026" spans="1:43" x14ac:dyDescent="0.3">
      <c r="A2026" s="38">
        <f>IF('query (10)'!A2026="","",'query (10)'!A2026)</f>
        <v>2245</v>
      </c>
      <c r="B2026" s="38">
        <f>IF('query (10)'!B2026="","",'query (10)'!B2026)</f>
        <v>19548</v>
      </c>
      <c r="C2026" s="38" t="str">
        <f>TRIM(UPPER('query (10)'!M2026))</f>
        <v>WA-322</v>
      </c>
      <c r="D2026" s="38" t="str">
        <f>TRIM(UPPER(IFERROR(_xlfn.TEXTBEFORE('query (10)'!L2026,"("),'query (10)'!L2026)))</f>
        <v>OUTER / INNER RING PART WASH EQUIPMENT M/C</v>
      </c>
      <c r="E2026" s="38" t="str">
        <f>IFERROR(TRIM(UPPER(_xlfn.TEXTBEFORE(_xlfn.TEXTAFTER('query (10)'!L2026,"("),")"))),"")</f>
        <v/>
      </c>
      <c r="F2026" s="38" t="str">
        <f>TRIM('query (10)'!K2026)</f>
        <v>SB4</v>
      </c>
      <c r="G2026" s="38" t="str">
        <f>IF('query (10)'!J2026="","",'query (10)'!J2026)</f>
        <v xml:space="preserve">Heavy smoke </v>
      </c>
      <c r="H2026" s="38" t="str">
        <f>TRIM(UPPER('query (10)'!J2026))</f>
        <v>HEAVY SMOKE</v>
      </c>
      <c r="I2026" s="38" t="str">
        <f>IF('query (10)'!F2026="","",'query (10)'!F2026)</f>
        <v>Time-based Maintenance</v>
      </c>
      <c r="J2026" s="38" t="str">
        <f>IF('query (10)'!F2026="","",IFERROR(INDEX(Cleaning_Rules!$B$14:$B$17,MATCH(TRIM('query (10)'!F2026),Cleaning_Rules!$A$14:$A$17,0)),"UNKNOWN"))</f>
        <v>TBM</v>
      </c>
      <c r="K2026" s="38" t="str">
        <f>IF('query (10)'!G2026="","",'query (10)'!G2026)</f>
        <v>เสร็จสิ้น</v>
      </c>
      <c r="L2026" s="38" t="str">
        <f>IF('query (10)'!G2026="","MISSING",IFERROR(INDEX(Cleaning_Rules!$B$5:$B$10,MATCH(TRIM('query (10)'!G2026),Cleaning_Rules!$A$5:$A$10,0)),"UNKNOWN"))</f>
        <v>COMPLETED</v>
      </c>
      <c r="M2026" s="38" t="str">
        <f>IF('query (10)'!I2026="","",'query (10)'!I2026)</f>
        <v>Mechanical</v>
      </c>
      <c r="N2026" s="38" t="str">
        <f>IF('query (10)'!O2026="","",'query (10)'!O2026)</f>
        <v>Part Change</v>
      </c>
      <c r="O2026" s="38" t="str">
        <f>IF('query (10)'!P2026="","",'query (10)'!P2026)</f>
        <v>Medium</v>
      </c>
      <c r="P2026" s="38" t="str">
        <f>IF('query (10)'!N2026="","",'query (10)'!N2026)</f>
        <v xml:space="preserve">change filter RF-40
ตามรอบการใช้งาน
</v>
      </c>
      <c r="Q2026" s="38" t="str">
        <f>TRIM('query (10)'!N2026)</f>
        <v xml:space="preserve">change filter RF-40
ตามรอบการใช้งาน
</v>
      </c>
      <c r="R2026" s="38" t="str">
        <f>TRIM(UPPER('query (10)'!R2026))</f>
        <v>FILTER</v>
      </c>
      <c r="S2026" s="38" t="str">
        <f>TRIM(UPPER('query (10)'!S2026))</f>
        <v>RF-40</v>
      </c>
      <c r="T2026" s="38" t="str">
        <f>IF('query (10)'!Q2026="","",TRIM(UPPER('query (10)'!Q2026)))</f>
        <v/>
      </c>
      <c r="U2026" s="38" t="str">
        <f>IF('query (10)'!T2026="","",'query (10)'!T2026)</f>
        <v/>
      </c>
      <c r="V2026" s="39" t="str">
        <f>IF('query (10)'!T2026="","",IFERROR(VALUE('query (10)'!T2026),""))</f>
        <v/>
      </c>
      <c r="W2026" s="40">
        <f>IF('query (10)'!U2026="","",'query (10)'!U2026)</f>
        <v>0</v>
      </c>
      <c r="X2026" s="39">
        <f>IF('query (10)'!V2026="","",'query (10)'!V2026)</f>
        <v>1080</v>
      </c>
      <c r="Y2026" s="41">
        <f>IF('query (10)'!W2026="","",'query (10)'!W2026)</f>
        <v>46100</v>
      </c>
      <c r="Z2026" s="41">
        <f>IF('query (10)'!X2026="","",'query (10)'!X2026)</f>
        <v>46114</v>
      </c>
      <c r="AA2026" s="41">
        <f>IF('query (10)'!Y2026="","",'query (10)'!Y2026)</f>
        <v>46114</v>
      </c>
      <c r="AB2026" s="41">
        <f>IF('query (10)'!Z2026="","",'query (10)'!Z2026)</f>
        <v>47194</v>
      </c>
      <c r="AC2026" s="38" t="str">
        <f>IF(OR('query (10)'!AA2026="",COUNTIF(Cleaning_Rules!$A$21:$A$26,TRIM('query (10)'!AA2026))&gt;0),"",TRIM('query (10)'!AA2026))</f>
        <v/>
      </c>
      <c r="AD2026" s="38" t="str">
        <f>IF('query (10)'!AB2026="","",TRIM(IFERROR(_xlfn.TEXTBEFORE('query (10)'!AB2026,"("),'query (10)'!AB2026)))</f>
        <v>เริ่มซ่อมงาน PM แล้ว รับผิดชอบโดย CHETSADA PHIWBANG</v>
      </c>
      <c r="AE2026" s="38" t="str">
        <f>IFERROR(LOWER(TRIM(_xlfn.TEXTBEFORE(_xlfn.TEXTAFTER('query (10)'!AB2026,"("),")"))),"")</f>
        <v>chetsada@nsk.com</v>
      </c>
      <c r="AF2026" s="38" t="str">
        <f>IF('query (10)'!AD2026="","",TRIM('query (10)'!AD2026))</f>
        <v>ภูชิต กุลเสรี</v>
      </c>
      <c r="AG2026" s="38" t="str">
        <f>IF('query (10)'!AE2026="","",TRIM('query (10)'!AE2026))</f>
        <v>เจษฎา ผิวบาง</v>
      </c>
      <c r="AH2026" s="38" t="str">
        <f>IF('query (10)'!AF2026="","",IFERROR(VALUE('query (10)'!AF2026),""))</f>
        <v/>
      </c>
      <c r="AI2026" s="38" t="str">
        <f>IF('query (10)'!AG2026="","",TRIM('query (10)'!AG2026))</f>
        <v/>
      </c>
      <c r="AJ2026" s="38" t="str">
        <f>IF('query (10)'!AH2026="","",IFERROR(VALUE('query (10)'!AH2026),""))</f>
        <v/>
      </c>
      <c r="AK2026" s="38" t="str">
        <f>IF('query (10)'!AI2026="","",TRIM('query (10)'!AI2026))</f>
        <v/>
      </c>
      <c r="AL2026" s="42">
        <f t="shared" si="155"/>
        <v>2026</v>
      </c>
      <c r="AM2026" s="42" t="str">
        <f t="shared" si="156"/>
        <v>2026-03</v>
      </c>
      <c r="AN2026" s="42" t="str">
        <f t="shared" ca="1" si="157"/>
        <v/>
      </c>
      <c r="AO2026" s="42" t="str">
        <f t="shared" si="158"/>
        <v>WA-322 | OUTER / INNER RING PART WASH EQUIPMENT M/C | SB4 | HEAVY SMOKE | Time-based Maintenance | Mechanical | Part Change | Medium | change filter RF-40
ตามรอบการใช้งาน
 | FILTER | RF-40 | เริ่มซ่อมงาน PM แล้ว รับผิดชอบโดย CHETSADA PHIWBANG | เจษฎา ผิวบาง</v>
      </c>
      <c r="AP2026" s="42" t="str">
        <f>_xlfn.TEXTJOIN("; ",TRUE,IF(COUNTA('query (10)'!A2026:AK2026)&lt;=6,"NEAR_EMPTY_ROW",""),IF($K2026="","MISSING_STATUS",""),IF(AND($K2026="เสร็จสิ้น",$Z2026=""),"DONE_NO_ACTUAL_DATE",""),IF(AND($I2026="Condition-based Maintenance",$AH2026=""),"CBM_NO_MEASUREMENT",""),IF(OR($X2026="",$X2026=0),"INVALID_PERIOD",""),IF(AND($AA2026&lt;&gt;"",$AB2026&lt;&gt;"",$AB2026&lt;$AA2026),"DATE_SEQUENCE_ERROR",""),IF(AND($AB2026&lt;&gt;"",$AB2026&gt;DATE(2030,12,31)),"DATE_OUTLIER",""),IF($C2026="","MISSING_QRCODE",""),IF($J2026="UNKNOWN","UNKNOWN_PM_TYPE",""),IF($L2026="UNKNOWN","UNKNOWN_STATUS",""))</f>
        <v/>
      </c>
      <c r="AQ2026" s="42" t="str">
        <f t="shared" si="159"/>
        <v>NO</v>
      </c>
    </row>
    <row r="2027" spans="1:43" x14ac:dyDescent="0.3">
      <c r="A2027" s="38">
        <f>IF('query (10)'!A2027="","",'query (10)'!A2027)</f>
        <v>2246</v>
      </c>
      <c r="B2027" s="38">
        <f>IF('query (10)'!B2027="","",'query (10)'!B2027)</f>
        <v>19549</v>
      </c>
      <c r="C2027" s="38" t="str">
        <f>TRIM(UPPER('query (10)'!M2027))</f>
        <v>WA-328</v>
      </c>
      <c r="D2027" s="38" t="str">
        <f>TRIM(UPPER(IFERROR(_xlfn.TEXTBEFORE('query (10)'!L2027,"("),'query (10)'!L2027)))</f>
        <v>FINISH WASH EQUIPMENT M/C</v>
      </c>
      <c r="E2027" s="38" t="str">
        <f>IFERROR(TRIM(UPPER(_xlfn.TEXTBEFORE(_xlfn.TEXTAFTER('query (10)'!L2027,"("),")"))),"")</f>
        <v/>
      </c>
      <c r="F2027" s="38" t="str">
        <f>TRIM('query (10)'!K2027)</f>
        <v>SB4</v>
      </c>
      <c r="G2027" s="38" t="str">
        <f>IF('query (10)'!J2027="","",'query (10)'!J2027)</f>
        <v xml:space="preserve">Heavy smoke </v>
      </c>
      <c r="H2027" s="38" t="str">
        <f>TRIM(UPPER('query (10)'!J2027))</f>
        <v>HEAVY SMOKE</v>
      </c>
      <c r="I2027" s="38" t="str">
        <f>IF('query (10)'!F2027="","",'query (10)'!F2027)</f>
        <v>Time-based Maintenance</v>
      </c>
      <c r="J2027" s="38" t="str">
        <f>IF('query (10)'!F2027="","",IFERROR(INDEX(Cleaning_Rules!$B$14:$B$17,MATCH(TRIM('query (10)'!F2027),Cleaning_Rules!$A$14:$A$17,0)),"UNKNOWN"))</f>
        <v>TBM</v>
      </c>
      <c r="K2027" s="38" t="str">
        <f>IF('query (10)'!G2027="","",'query (10)'!G2027)</f>
        <v>เสร็จสิ้น</v>
      </c>
      <c r="L2027" s="38" t="str">
        <f>IF('query (10)'!G2027="","MISSING",IFERROR(INDEX(Cleaning_Rules!$B$5:$B$10,MATCH(TRIM('query (10)'!G2027),Cleaning_Rules!$A$5:$A$10,0)),"UNKNOWN"))</f>
        <v>COMPLETED</v>
      </c>
      <c r="M2027" s="38" t="str">
        <f>IF('query (10)'!I2027="","",'query (10)'!I2027)</f>
        <v>Mechanical</v>
      </c>
      <c r="N2027" s="38" t="str">
        <f>IF('query (10)'!O2027="","",'query (10)'!O2027)</f>
        <v>Part Change</v>
      </c>
      <c r="O2027" s="38" t="str">
        <f>IF('query (10)'!P2027="","",'query (10)'!P2027)</f>
        <v>Medium</v>
      </c>
      <c r="P2027" s="38" t="str">
        <f>IF('query (10)'!N2027="","",'query (10)'!N2027)</f>
        <v xml:space="preserve">change filter RF-40
ตามรอบการใช้งาน
</v>
      </c>
      <c r="Q2027" s="38" t="str">
        <f>TRIM('query (10)'!N2027)</f>
        <v xml:space="preserve">change filter RF-40
ตามรอบการใช้งาน
</v>
      </c>
      <c r="R2027" s="38" t="str">
        <f>TRIM(UPPER('query (10)'!R2027))</f>
        <v>FILTER</v>
      </c>
      <c r="S2027" s="38" t="str">
        <f>TRIM(UPPER('query (10)'!S2027))</f>
        <v>RF-40</v>
      </c>
      <c r="T2027" s="38" t="str">
        <f>IF('query (10)'!Q2027="","",TRIM(UPPER('query (10)'!Q2027)))</f>
        <v/>
      </c>
      <c r="U2027" s="38" t="str">
        <f>IF('query (10)'!T2027="","",'query (10)'!T2027)</f>
        <v/>
      </c>
      <c r="V2027" s="39" t="str">
        <f>IF('query (10)'!T2027="","",IFERROR(VALUE('query (10)'!T2027),""))</f>
        <v/>
      </c>
      <c r="W2027" s="40">
        <f>IF('query (10)'!U2027="","",'query (10)'!U2027)</f>
        <v>0</v>
      </c>
      <c r="X2027" s="39">
        <f>IF('query (10)'!V2027="","",'query (10)'!V2027)</f>
        <v>1080</v>
      </c>
      <c r="Y2027" s="41">
        <f>IF('query (10)'!W2027="","",'query (10)'!W2027)</f>
        <v>46100</v>
      </c>
      <c r="Z2027" s="41">
        <f>IF('query (10)'!X2027="","",'query (10)'!X2027)</f>
        <v>46114</v>
      </c>
      <c r="AA2027" s="41">
        <f>IF('query (10)'!Y2027="","",'query (10)'!Y2027)</f>
        <v>46114</v>
      </c>
      <c r="AB2027" s="41">
        <f>IF('query (10)'!Z2027="","",'query (10)'!Z2027)</f>
        <v>47194</v>
      </c>
      <c r="AC2027" s="38" t="str">
        <f>IF(OR('query (10)'!AA2027="",COUNTIF(Cleaning_Rules!$A$21:$A$26,TRIM('query (10)'!AA2027))&gt;0),"",TRIM('query (10)'!AA2027))</f>
        <v/>
      </c>
      <c r="AD2027" s="38" t="str">
        <f>IF('query (10)'!AB2027="","",TRIM(IFERROR(_xlfn.TEXTBEFORE('query (10)'!AB2027,"("),'query (10)'!AB2027)))</f>
        <v>เริ่มซ่อมงาน PM แล้ว รับผิดชอบโดย CHETSADA PHIWBANG</v>
      </c>
      <c r="AE2027" s="38" t="str">
        <f>IFERROR(LOWER(TRIM(_xlfn.TEXTBEFORE(_xlfn.TEXTAFTER('query (10)'!AB2027,"("),")"))),"")</f>
        <v>chetsada@nsk.com</v>
      </c>
      <c r="AF2027" s="38" t="str">
        <f>IF('query (10)'!AD2027="","",TRIM('query (10)'!AD2027))</f>
        <v>ภูชิต กุลเสรี</v>
      </c>
      <c r="AG2027" s="38" t="str">
        <f>IF('query (10)'!AE2027="","",TRIM('query (10)'!AE2027))</f>
        <v>เจษฎา ผิวบาง</v>
      </c>
      <c r="AH2027" s="38" t="str">
        <f>IF('query (10)'!AF2027="","",IFERROR(VALUE('query (10)'!AF2027),""))</f>
        <v/>
      </c>
      <c r="AI2027" s="38" t="str">
        <f>IF('query (10)'!AG2027="","",TRIM('query (10)'!AG2027))</f>
        <v/>
      </c>
      <c r="AJ2027" s="38" t="str">
        <f>IF('query (10)'!AH2027="","",IFERROR(VALUE('query (10)'!AH2027),""))</f>
        <v/>
      </c>
      <c r="AK2027" s="38" t="str">
        <f>IF('query (10)'!AI2027="","",TRIM('query (10)'!AI2027))</f>
        <v/>
      </c>
      <c r="AL2027" s="42">
        <f t="shared" si="155"/>
        <v>2026</v>
      </c>
      <c r="AM2027" s="42" t="str">
        <f t="shared" si="156"/>
        <v>2026-03</v>
      </c>
      <c r="AN2027" s="42" t="str">
        <f t="shared" ca="1" si="157"/>
        <v/>
      </c>
      <c r="AO2027" s="42" t="str">
        <f t="shared" si="158"/>
        <v>WA-328 | FINISH WASH EQUIPMENT M/C | SB4 | HEAVY SMOKE | Time-based Maintenance | Mechanical | Part Change | Medium | change filter RF-40
ตามรอบการใช้งาน
 | FILTER | RF-40 | เริ่มซ่อมงาน PM แล้ว รับผิดชอบโดย CHETSADA PHIWBANG | เจษฎา ผิวบาง</v>
      </c>
      <c r="AP2027" s="42" t="str">
        <f>_xlfn.TEXTJOIN("; ",TRUE,IF(COUNTA('query (10)'!A2027:AK2027)&lt;=6,"NEAR_EMPTY_ROW",""),IF($K2027="","MISSING_STATUS",""),IF(AND($K2027="เสร็จสิ้น",$Z2027=""),"DONE_NO_ACTUAL_DATE",""),IF(AND($I2027="Condition-based Maintenance",$AH2027=""),"CBM_NO_MEASUREMENT",""),IF(OR($X2027="",$X2027=0),"INVALID_PERIOD",""),IF(AND($AA2027&lt;&gt;"",$AB2027&lt;&gt;"",$AB2027&lt;$AA2027),"DATE_SEQUENCE_ERROR",""),IF(AND($AB2027&lt;&gt;"",$AB2027&gt;DATE(2030,12,31)),"DATE_OUTLIER",""),IF($C2027="","MISSING_QRCODE",""),IF($J2027="UNKNOWN","UNKNOWN_PM_TYPE",""),IF($L2027="UNKNOWN","UNKNOWN_STATUS",""))</f>
        <v/>
      </c>
      <c r="AQ2027" s="42" t="str">
        <f t="shared" si="159"/>
        <v>NO</v>
      </c>
    </row>
    <row r="2028" spans="1:43" x14ac:dyDescent="0.3">
      <c r="A2028" s="38">
        <f>IF('query (10)'!A2028="","",'query (10)'!A2028)</f>
        <v>2247</v>
      </c>
      <c r="B2028" s="38">
        <f>IF('query (10)'!B2028="","",'query (10)'!B2028)</f>
        <v>19550</v>
      </c>
      <c r="C2028" s="38" t="str">
        <f>TRIM(UPPER('query (10)'!M2028))</f>
        <v>GR-533</v>
      </c>
      <c r="D2028" s="38" t="str">
        <f>TRIM(UPPER(IFERROR(_xlfn.TEXTBEFORE('query (10)'!L2028,"("),'query (10)'!L2028)))</f>
        <v>OUTER RING RACEWAY GRINDING M/C</v>
      </c>
      <c r="E2028" s="38" t="str">
        <f>IFERROR(TRIM(UPPER(_xlfn.TEXTBEFORE(_xlfn.TEXTAFTER('query (10)'!L2028,"("),")"))),"")</f>
        <v/>
      </c>
      <c r="F2028" s="38" t="str">
        <f>TRIM('query (10)'!K2028)</f>
        <v>SB5</v>
      </c>
      <c r="G2028" s="38" t="str">
        <f>IF('query (10)'!J2028="","",'query (10)'!J2028)</f>
        <v>Dresser</v>
      </c>
      <c r="H2028" s="38" t="str">
        <f>TRIM(UPPER('query (10)'!J2028))</f>
        <v>DRESSER</v>
      </c>
      <c r="I2028" s="38" t="str">
        <f>IF('query (10)'!F2028="","",'query (10)'!F2028)</f>
        <v>Time-based Maintenance</v>
      </c>
      <c r="J2028" s="38" t="str">
        <f>IF('query (10)'!F2028="","",IFERROR(INDEX(Cleaning_Rules!$B$14:$B$17,MATCH(TRIM('query (10)'!F2028),Cleaning_Rules!$A$14:$A$17,0)),"UNKNOWN"))</f>
        <v>TBM</v>
      </c>
      <c r="K2028" s="38" t="str">
        <f>IF('query (10)'!G2028="","",'query (10)'!G2028)</f>
        <v>เสร็จสิ้น</v>
      </c>
      <c r="L2028" s="38" t="str">
        <f>IF('query (10)'!G2028="","MISSING",IFERROR(INDEX(Cleaning_Rules!$B$5:$B$10,MATCH(TRIM('query (10)'!G2028),Cleaning_Rules!$A$5:$A$10,0)),"UNKNOWN"))</f>
        <v>COMPLETED</v>
      </c>
      <c r="M2028" s="38" t="str">
        <f>IF('query (10)'!I2028="","",'query (10)'!I2028)</f>
        <v>Mechanical</v>
      </c>
      <c r="N2028" s="38" t="str">
        <f>IF('query (10)'!O2028="","",'query (10)'!O2028)</f>
        <v>Part Change</v>
      </c>
      <c r="O2028" s="38" t="str">
        <f>IF('query (10)'!P2028="","",'query (10)'!P2028)</f>
        <v>Medium</v>
      </c>
      <c r="P2028" s="38" t="str">
        <f>IF('query (10)'!N2028="","",'query (10)'!N2028)</f>
        <v xml:space="preserve">repair bearing table dresser
repair seal cylinder dresser up/down
ตามรอบการใช้งาน
</v>
      </c>
      <c r="Q2028" s="38" t="str">
        <f>TRIM('query (10)'!N2028)</f>
        <v xml:space="preserve">repair bearing table dresser
repair seal cylinder dresser up/down
ตามรอบการใช้งาน
</v>
      </c>
      <c r="R2028" s="38" t="str">
        <f>TRIM(UPPER('query (10)'!R2028))</f>
        <v/>
      </c>
      <c r="S2028" s="38" t="str">
        <f>TRIM(UPPER('query (10)'!S2028))</f>
        <v/>
      </c>
      <c r="T2028" s="38" t="str">
        <f>IF('query (10)'!Q2028="","",TRIM(UPPER('query (10)'!Q2028)))</f>
        <v/>
      </c>
      <c r="U2028" s="38" t="str">
        <f>IF('query (10)'!T2028="","",'query (10)'!T2028)</f>
        <v/>
      </c>
      <c r="V2028" s="39" t="str">
        <f>IF('query (10)'!T2028="","",IFERROR(VALUE('query (10)'!T2028),""))</f>
        <v/>
      </c>
      <c r="W2028" s="40">
        <f>IF('query (10)'!U2028="","",'query (10)'!U2028)</f>
        <v>0</v>
      </c>
      <c r="X2028" s="39">
        <f>IF('query (10)'!V2028="","",'query (10)'!V2028)</f>
        <v>1080</v>
      </c>
      <c r="Y2028" s="41">
        <f>IF('query (10)'!W2028="","",'query (10)'!W2028)</f>
        <v>46101</v>
      </c>
      <c r="Z2028" s="41">
        <f>IF('query (10)'!X2028="","",'query (10)'!X2028)</f>
        <v>46112</v>
      </c>
      <c r="AA2028" s="41">
        <f>IF('query (10)'!Y2028="","",'query (10)'!Y2028)</f>
        <v>46112</v>
      </c>
      <c r="AB2028" s="41">
        <f>IF('query (10)'!Z2028="","",'query (10)'!Z2028)</f>
        <v>47192</v>
      </c>
      <c r="AC2028" s="38" t="str">
        <f>IF(OR('query (10)'!AA2028="",COUNTIF(Cleaning_Rules!$A$21:$A$26,TRIM('query (10)'!AA2028))&gt;0),"",TRIM('query (10)'!AA2028))</f>
        <v/>
      </c>
      <c r="AD2028" s="38" t="str">
        <f>IF('query (10)'!AB2028="","",TRIM(IFERROR(_xlfn.TEXTBEFORE('query (10)'!AB2028,"("),'query (10)'!AB2028)))</f>
        <v>เริ่มซ่อมงาน PM แล้ว รับผิดชอบโดย PAHLA SEEDANG</v>
      </c>
      <c r="AE2028" s="38" t="str">
        <f>IFERROR(LOWER(TRIM(_xlfn.TEXTBEFORE(_xlfn.TEXTAFTER('query (10)'!AB2028,"("),")"))),"")</f>
        <v>pahla@nsk.com</v>
      </c>
      <c r="AF2028" s="38" t="str">
        <f>IF('query (10)'!AD2028="","",TRIM('query (10)'!AD2028))</f>
        <v>ภูชิต กุลเสรี</v>
      </c>
      <c r="AG2028" s="38" t="str">
        <f>IF('query (10)'!AE2028="","",TRIM('query (10)'!AE2028))</f>
        <v>ผะหลา สีแดง</v>
      </c>
      <c r="AH2028" s="38" t="str">
        <f>IF('query (10)'!AF2028="","",IFERROR(VALUE('query (10)'!AF2028),""))</f>
        <v/>
      </c>
      <c r="AI2028" s="38" t="str">
        <f>IF('query (10)'!AG2028="","",TRIM('query (10)'!AG2028))</f>
        <v/>
      </c>
      <c r="AJ2028" s="38" t="str">
        <f>IF('query (10)'!AH2028="","",IFERROR(VALUE('query (10)'!AH2028),""))</f>
        <v/>
      </c>
      <c r="AK2028" s="38" t="str">
        <f>IF('query (10)'!AI2028="","",TRIM('query (10)'!AI2028))</f>
        <v/>
      </c>
      <c r="AL2028" s="42">
        <f t="shared" si="155"/>
        <v>2026</v>
      </c>
      <c r="AM2028" s="42" t="str">
        <f t="shared" si="156"/>
        <v>2026-03</v>
      </c>
      <c r="AN2028" s="42" t="str">
        <f t="shared" ca="1" si="157"/>
        <v/>
      </c>
      <c r="AO2028" s="42" t="str">
        <f t="shared" si="158"/>
        <v>GR-533 | OUTER RING RACEWAY GRINDING M/C | SB5 | DRESSER | Time-based Maintenance | Mechanical | Part Change | Medium | repair bearing table dresser
repair seal cylinder dresser up/down
ตามรอบการใช้งาน
 | เริ่มซ่อมงาน PM แล้ว รับผิดชอบโดย PAHLA SEEDANG | ผะหลา สีแดง</v>
      </c>
      <c r="AP2028" s="42" t="str">
        <f>_xlfn.TEXTJOIN("; ",TRUE,IF(COUNTA('query (10)'!A2028:AK2028)&lt;=6,"NEAR_EMPTY_ROW",""),IF($K2028="","MISSING_STATUS",""),IF(AND($K2028="เสร็จสิ้น",$Z2028=""),"DONE_NO_ACTUAL_DATE",""),IF(AND($I2028="Condition-based Maintenance",$AH2028=""),"CBM_NO_MEASUREMENT",""),IF(OR($X2028="",$X2028=0),"INVALID_PERIOD",""),IF(AND($AA2028&lt;&gt;"",$AB2028&lt;&gt;"",$AB2028&lt;$AA2028),"DATE_SEQUENCE_ERROR",""),IF(AND($AB2028&lt;&gt;"",$AB2028&gt;DATE(2030,12,31)),"DATE_OUTLIER",""),IF($C2028="","MISSING_QRCODE",""),IF($J2028="UNKNOWN","UNKNOWN_PM_TYPE",""),IF($L2028="UNKNOWN","UNKNOWN_STATUS",""))</f>
        <v/>
      </c>
      <c r="AQ2028" s="42" t="str">
        <f t="shared" si="159"/>
        <v>NO</v>
      </c>
    </row>
    <row r="2029" spans="1:43" x14ac:dyDescent="0.3">
      <c r="A2029" s="38">
        <f>IF('query (10)'!A2029="","",'query (10)'!A2029)</f>
        <v>2248</v>
      </c>
      <c r="B2029" s="38">
        <f>IF('query (10)'!B2029="","",'query (10)'!B2029)</f>
        <v>19551</v>
      </c>
      <c r="C2029" s="38" t="str">
        <f>TRIM(UPPER('query (10)'!M2029))</f>
        <v>GR-533</v>
      </c>
      <c r="D2029" s="38" t="str">
        <f>TRIM(UPPER(IFERROR(_xlfn.TEXTBEFORE('query (10)'!L2029,"("),'query (10)'!L2029)))</f>
        <v>OUTER RING RACEWAY GRINDING M/C</v>
      </c>
      <c r="E2029" s="38" t="str">
        <f>IFERROR(TRIM(UPPER(_xlfn.TEXTBEFORE(_xlfn.TEXTAFTER('query (10)'!L2029,"("),")"))),"")</f>
        <v/>
      </c>
      <c r="F2029" s="38" t="str">
        <f>TRIM('query (10)'!K2029)</f>
        <v>SB5</v>
      </c>
      <c r="G2029" s="38" t="str">
        <f>IF('query (10)'!J2029="","",'query (10)'!J2029)</f>
        <v>Dresser</v>
      </c>
      <c r="H2029" s="38" t="str">
        <f>TRIM(UPPER('query (10)'!J2029))</f>
        <v>DRESSER</v>
      </c>
      <c r="I2029" s="38" t="str">
        <f>IF('query (10)'!F2029="","",'query (10)'!F2029)</f>
        <v>Time-based Maintenance</v>
      </c>
      <c r="J2029" s="38" t="str">
        <f>IF('query (10)'!F2029="","",IFERROR(INDEX(Cleaning_Rules!$B$14:$B$17,MATCH(TRIM('query (10)'!F2029),Cleaning_Rules!$A$14:$A$17,0)),"UNKNOWN"))</f>
        <v>TBM</v>
      </c>
      <c r="K2029" s="38" t="str">
        <f>IF('query (10)'!G2029="","",'query (10)'!G2029)</f>
        <v>เสร็จสิ้น</v>
      </c>
      <c r="L2029" s="38" t="str">
        <f>IF('query (10)'!G2029="","MISSING",IFERROR(INDEX(Cleaning_Rules!$B$5:$B$10,MATCH(TRIM('query (10)'!G2029),Cleaning_Rules!$A$5:$A$10,0)),"UNKNOWN"))</f>
        <v>COMPLETED</v>
      </c>
      <c r="M2029" s="38" t="str">
        <f>IF('query (10)'!I2029="","",'query (10)'!I2029)</f>
        <v>Mechanical</v>
      </c>
      <c r="N2029" s="38" t="str">
        <f>IF('query (10)'!O2029="","",'query (10)'!O2029)</f>
        <v>Part Change</v>
      </c>
      <c r="O2029" s="38" t="str">
        <f>IF('query (10)'!P2029="","",'query (10)'!P2029)</f>
        <v>Medium</v>
      </c>
      <c r="P2029" s="38" t="str">
        <f>IF('query (10)'!N2029="","",'query (10)'!N2029)</f>
        <v xml:space="preserve">Change belt dresser 
ตามรอบการใช่งาน
</v>
      </c>
      <c r="Q2029" s="38" t="str">
        <f>TRIM('query (10)'!N2029)</f>
        <v xml:space="preserve">Change belt dresser 
ตามรอบการใช่งาน
</v>
      </c>
      <c r="R2029" s="38" t="str">
        <f>TRIM(UPPER('query (10)'!R2029))</f>
        <v>BELT</v>
      </c>
      <c r="S2029" s="38" t="str">
        <f>TRIM(UPPER('query (10)'!S2029))</f>
        <v>5M630</v>
      </c>
      <c r="T2029" s="38" t="str">
        <f>IF('query (10)'!Q2029="","",TRIM(UPPER('query (10)'!Q2029)))</f>
        <v/>
      </c>
      <c r="U2029" s="38" t="str">
        <f>IF('query (10)'!T2029="","",'query (10)'!T2029)</f>
        <v/>
      </c>
      <c r="V2029" s="39" t="str">
        <f>IF('query (10)'!T2029="","",IFERROR(VALUE('query (10)'!T2029),""))</f>
        <v/>
      </c>
      <c r="W2029" s="40">
        <f>IF('query (10)'!U2029="","",'query (10)'!U2029)</f>
        <v>0</v>
      </c>
      <c r="X2029" s="39">
        <f>IF('query (10)'!V2029="","",'query (10)'!V2029)</f>
        <v>120</v>
      </c>
      <c r="Y2029" s="41">
        <f>IF('query (10)'!W2029="","",'query (10)'!W2029)</f>
        <v>46101</v>
      </c>
      <c r="Z2029" s="41">
        <f>IF('query (10)'!X2029="","",'query (10)'!X2029)</f>
        <v>46114</v>
      </c>
      <c r="AA2029" s="41">
        <f>IF('query (10)'!Y2029="","",'query (10)'!Y2029)</f>
        <v>46114</v>
      </c>
      <c r="AB2029" s="41">
        <f>IF('query (10)'!Z2029="","",'query (10)'!Z2029)</f>
        <v>46234</v>
      </c>
      <c r="AC2029" s="38" t="str">
        <f>IF(OR('query (10)'!AA2029="",COUNTIF(Cleaning_Rules!$A$21:$A$26,TRIM('query (10)'!AA2029))&gt;0),"",TRIM('query (10)'!AA2029))</f>
        <v/>
      </c>
      <c r="AD2029" s="38" t="str">
        <f>IF('query (10)'!AB2029="","",TRIM(IFERROR(_xlfn.TEXTBEFORE('query (10)'!AB2029,"("),'query (10)'!AB2029)))</f>
        <v>เริ่มซ่อมงาน PM แล้ว รับผิดชอบโดย PUCHIT KULSEREE</v>
      </c>
      <c r="AE2029" s="38" t="str">
        <f>IFERROR(LOWER(TRIM(_xlfn.TEXTBEFORE(_xlfn.TEXTAFTER('query (10)'!AB2029,"("),")"))),"")</f>
        <v>puchit@nsk.com</v>
      </c>
      <c r="AF2029" s="38" t="str">
        <f>IF('query (10)'!AD2029="","",TRIM('query (10)'!AD2029))</f>
        <v>ภูชิต กุลเสรี</v>
      </c>
      <c r="AG2029" s="38" t="str">
        <f>IF('query (10)'!AE2029="","",TRIM('query (10)'!AE2029))</f>
        <v>ภูชิต กุลเสรี</v>
      </c>
      <c r="AH2029" s="38" t="str">
        <f>IF('query (10)'!AF2029="","",IFERROR(VALUE('query (10)'!AF2029),""))</f>
        <v/>
      </c>
      <c r="AI2029" s="38" t="str">
        <f>IF('query (10)'!AG2029="","",TRIM('query (10)'!AG2029))</f>
        <v/>
      </c>
      <c r="AJ2029" s="38" t="str">
        <f>IF('query (10)'!AH2029="","",IFERROR(VALUE('query (10)'!AH2029),""))</f>
        <v/>
      </c>
      <c r="AK2029" s="38" t="str">
        <f>IF('query (10)'!AI2029="","",TRIM('query (10)'!AI2029))</f>
        <v/>
      </c>
      <c r="AL2029" s="42">
        <f t="shared" si="155"/>
        <v>2026</v>
      </c>
      <c r="AM2029" s="42" t="str">
        <f t="shared" si="156"/>
        <v>2026-03</v>
      </c>
      <c r="AN2029" s="42" t="str">
        <f t="shared" ca="1" si="157"/>
        <v/>
      </c>
      <c r="AO2029" s="42" t="str">
        <f t="shared" si="158"/>
        <v>GR-533 | OUTER RING RACEWAY GRINDING M/C | SB5 | DRESSER | Time-based Maintenance | Mechanical | Part Change | Medium | Change belt dresser 
ตามรอบการใช่งาน
 | BELT | 5M630 | เริ่มซ่อมงาน PM แล้ว รับผิดชอบโดย PUCHIT KULSEREE | ภูชิต กุลเสรี</v>
      </c>
      <c r="AP2029" s="42" t="str">
        <f>_xlfn.TEXTJOIN("; ",TRUE,IF(COUNTA('query (10)'!A2029:AK2029)&lt;=6,"NEAR_EMPTY_ROW",""),IF($K2029="","MISSING_STATUS",""),IF(AND($K2029="เสร็จสิ้น",$Z2029=""),"DONE_NO_ACTUAL_DATE",""),IF(AND($I2029="Condition-based Maintenance",$AH2029=""),"CBM_NO_MEASUREMENT",""),IF(OR($X2029="",$X2029=0),"INVALID_PERIOD",""),IF(AND($AA2029&lt;&gt;"",$AB2029&lt;&gt;"",$AB2029&lt;$AA2029),"DATE_SEQUENCE_ERROR",""),IF(AND($AB2029&lt;&gt;"",$AB2029&gt;DATE(2030,12,31)),"DATE_OUTLIER",""),IF($C2029="","MISSING_QRCODE",""),IF($J2029="UNKNOWN","UNKNOWN_PM_TYPE",""),IF($L2029="UNKNOWN","UNKNOWN_STATUS",""))</f>
        <v/>
      </c>
      <c r="AQ2029" s="42" t="str">
        <f t="shared" si="159"/>
        <v>NO</v>
      </c>
    </row>
    <row r="2030" spans="1:43" x14ac:dyDescent="0.3">
      <c r="A2030" s="38">
        <f>IF('query (10)'!A2030="","",'query (10)'!A2030)</f>
        <v>2249</v>
      </c>
      <c r="B2030" s="38">
        <f>IF('query (10)'!B2030="","",'query (10)'!B2030)</f>
        <v>19552</v>
      </c>
      <c r="C2030" s="38" t="str">
        <f>TRIM(UPPER('query (10)'!M2030))</f>
        <v>GR-533</v>
      </c>
      <c r="D2030" s="38" t="str">
        <f>TRIM(UPPER(IFERROR(_xlfn.TEXTBEFORE('query (10)'!L2030,"("),'query (10)'!L2030)))</f>
        <v>OUTER RING RACEWAY GRINDING M/C</v>
      </c>
      <c r="E2030" s="38" t="str">
        <f>IFERROR(TRIM(UPPER(_xlfn.TEXTBEFORE(_xlfn.TEXTAFTER('query (10)'!L2030,"("),")"))),"")</f>
        <v/>
      </c>
      <c r="F2030" s="38" t="str">
        <f>TRIM('query (10)'!K2030)</f>
        <v>SB5</v>
      </c>
      <c r="G2030" s="38" t="str">
        <f>IF('query (10)'!J2030="","",'query (10)'!J2030)</f>
        <v>Work head</v>
      </c>
      <c r="H2030" s="38" t="str">
        <f>TRIM(UPPER('query (10)'!J2030))</f>
        <v>WORK HEAD</v>
      </c>
      <c r="I2030" s="38" t="str">
        <f>IF('query (10)'!F2030="","",'query (10)'!F2030)</f>
        <v>Time-based Maintenance</v>
      </c>
      <c r="J2030" s="38" t="str">
        <f>IF('query (10)'!F2030="","",IFERROR(INDEX(Cleaning_Rules!$B$14:$B$17,MATCH(TRIM('query (10)'!F2030),Cleaning_Rules!$A$14:$A$17,0)),"UNKNOWN"))</f>
        <v>TBM</v>
      </c>
      <c r="K2030" s="38" t="str">
        <f>IF('query (10)'!G2030="","",'query (10)'!G2030)</f>
        <v>เสร็จสิ้น</v>
      </c>
      <c r="L2030" s="38" t="str">
        <f>IF('query (10)'!G2030="","MISSING",IFERROR(INDEX(Cleaning_Rules!$B$5:$B$10,MATCH(TRIM('query (10)'!G2030),Cleaning_Rules!$A$5:$A$10,0)),"UNKNOWN"))</f>
        <v>COMPLETED</v>
      </c>
      <c r="M2030" s="38" t="str">
        <f>IF('query (10)'!I2030="","",'query (10)'!I2030)</f>
        <v>Mechanical</v>
      </c>
      <c r="N2030" s="38" t="str">
        <f>IF('query (10)'!O2030="","",'query (10)'!O2030)</f>
        <v>Part Change</v>
      </c>
      <c r="O2030" s="38" t="str">
        <f>IF('query (10)'!P2030="","",'query (10)'!P2030)</f>
        <v>Medium</v>
      </c>
      <c r="P2030" s="38" t="str">
        <f>IF('query (10)'!N2030="","",'query (10)'!N2030)</f>
        <v xml:space="preserve">Change belt work head 
ตามรอบการใช้งาน
</v>
      </c>
      <c r="Q2030" s="38" t="str">
        <f>TRIM('query (10)'!N2030)</f>
        <v xml:space="preserve">Change belt work head 
ตามรอบการใช้งาน
</v>
      </c>
      <c r="R2030" s="38" t="str">
        <f>TRIM(UPPER('query (10)'!R2030))</f>
        <v>BELT</v>
      </c>
      <c r="S2030" s="38" t="str">
        <f>TRIM(UPPER('query (10)'!S2030))</f>
        <v>7M800</v>
      </c>
      <c r="T2030" s="38" t="str">
        <f>IF('query (10)'!Q2030="","",TRIM(UPPER('query (10)'!Q2030)))</f>
        <v/>
      </c>
      <c r="U2030" s="38" t="str">
        <f>IF('query (10)'!T2030="","",'query (10)'!T2030)</f>
        <v/>
      </c>
      <c r="V2030" s="39" t="str">
        <f>IF('query (10)'!T2030="","",IFERROR(VALUE('query (10)'!T2030),""))</f>
        <v/>
      </c>
      <c r="W2030" s="40">
        <f>IF('query (10)'!U2030="","",'query (10)'!U2030)</f>
        <v>0</v>
      </c>
      <c r="X2030" s="39">
        <f>IF('query (10)'!V2030="","",'query (10)'!V2030)</f>
        <v>360</v>
      </c>
      <c r="Y2030" s="41">
        <f>IF('query (10)'!W2030="","",'query (10)'!W2030)</f>
        <v>46101</v>
      </c>
      <c r="Z2030" s="41">
        <f>IF('query (10)'!X2030="","",'query (10)'!X2030)</f>
        <v>46114</v>
      </c>
      <c r="AA2030" s="41">
        <f>IF('query (10)'!Y2030="","",'query (10)'!Y2030)</f>
        <v>46114</v>
      </c>
      <c r="AB2030" s="41">
        <f>IF('query (10)'!Z2030="","",'query (10)'!Z2030)</f>
        <v>46474</v>
      </c>
      <c r="AC2030" s="38" t="str">
        <f>IF(OR('query (10)'!AA2030="",COUNTIF(Cleaning_Rules!$A$21:$A$26,TRIM('query (10)'!AA2030))&gt;0),"",TRIM('query (10)'!AA2030))</f>
        <v/>
      </c>
      <c r="AD2030" s="38" t="str">
        <f>IF('query (10)'!AB2030="","",TRIM(IFERROR(_xlfn.TEXTBEFORE('query (10)'!AB2030,"("),'query (10)'!AB2030)))</f>
        <v>เริ่มซ่อมงาน PM แล้ว รับผิดชอบโดย PUCHIT KULSEREE</v>
      </c>
      <c r="AE2030" s="38" t="str">
        <f>IFERROR(LOWER(TRIM(_xlfn.TEXTBEFORE(_xlfn.TEXTAFTER('query (10)'!AB2030,"("),")"))),"")</f>
        <v>puchit@nsk.com</v>
      </c>
      <c r="AF2030" s="38" t="str">
        <f>IF('query (10)'!AD2030="","",TRIM('query (10)'!AD2030))</f>
        <v>ภูชิต กุลเสรี</v>
      </c>
      <c r="AG2030" s="38" t="str">
        <f>IF('query (10)'!AE2030="","",TRIM('query (10)'!AE2030))</f>
        <v>ภูชิต กุลเสรี</v>
      </c>
      <c r="AH2030" s="38" t="str">
        <f>IF('query (10)'!AF2030="","",IFERROR(VALUE('query (10)'!AF2030),""))</f>
        <v/>
      </c>
      <c r="AI2030" s="38" t="str">
        <f>IF('query (10)'!AG2030="","",TRIM('query (10)'!AG2030))</f>
        <v/>
      </c>
      <c r="AJ2030" s="38" t="str">
        <f>IF('query (10)'!AH2030="","",IFERROR(VALUE('query (10)'!AH2030),""))</f>
        <v/>
      </c>
      <c r="AK2030" s="38" t="str">
        <f>IF('query (10)'!AI2030="","",TRIM('query (10)'!AI2030))</f>
        <v/>
      </c>
      <c r="AL2030" s="42">
        <f t="shared" si="155"/>
        <v>2026</v>
      </c>
      <c r="AM2030" s="42" t="str">
        <f t="shared" si="156"/>
        <v>2026-03</v>
      </c>
      <c r="AN2030" s="42" t="str">
        <f t="shared" ca="1" si="157"/>
        <v/>
      </c>
      <c r="AO2030" s="42" t="str">
        <f t="shared" si="158"/>
        <v>GR-533 | OUTER RING RACEWAY GRINDING M/C | SB5 | WORK HEAD | Time-based Maintenance | Mechanical | Part Change | Medium | Change belt work head 
ตามรอบการใช้งาน
 | BELT | 7M800 | เริ่มซ่อมงาน PM แล้ว รับผิดชอบโดย PUCHIT KULSEREE | ภูชิต กุลเสรี</v>
      </c>
      <c r="AP2030" s="42" t="str">
        <f>_xlfn.TEXTJOIN("; ",TRUE,IF(COUNTA('query (10)'!A2030:AK2030)&lt;=6,"NEAR_EMPTY_ROW",""),IF($K2030="","MISSING_STATUS",""),IF(AND($K2030="เสร็จสิ้น",$Z2030=""),"DONE_NO_ACTUAL_DATE",""),IF(AND($I2030="Condition-based Maintenance",$AH2030=""),"CBM_NO_MEASUREMENT",""),IF(OR($X2030="",$X2030=0),"INVALID_PERIOD",""),IF(AND($AA2030&lt;&gt;"",$AB2030&lt;&gt;"",$AB2030&lt;$AA2030),"DATE_SEQUENCE_ERROR",""),IF(AND($AB2030&lt;&gt;"",$AB2030&gt;DATE(2030,12,31)),"DATE_OUTLIER",""),IF($C2030="","MISSING_QRCODE",""),IF($J2030="UNKNOWN","UNKNOWN_PM_TYPE",""),IF($L2030="UNKNOWN","UNKNOWN_STATUS",""))</f>
        <v/>
      </c>
      <c r="AQ2030" s="42" t="str">
        <f t="shared" si="159"/>
        <v>NO</v>
      </c>
    </row>
    <row r="2031" spans="1:43" x14ac:dyDescent="0.3">
      <c r="A2031" s="38">
        <f>IF('query (10)'!A2031="","",'query (10)'!A2031)</f>
        <v>2250</v>
      </c>
      <c r="B2031" s="38">
        <f>IF('query (10)'!B2031="","",'query (10)'!B2031)</f>
        <v>19553</v>
      </c>
      <c r="C2031" s="38" t="str">
        <f>TRIM(UPPER('query (10)'!M2031))</f>
        <v>GR-528</v>
      </c>
      <c r="D2031" s="38" t="str">
        <f>TRIM(UPPER(IFERROR(_xlfn.TEXTBEFORE('query (10)'!L2031,"("),'query (10)'!L2031)))</f>
        <v>INNER RING BORE GRINDING M/C</v>
      </c>
      <c r="E2031" s="38" t="str">
        <f>IFERROR(TRIM(UPPER(_xlfn.TEXTBEFORE(_xlfn.TEXTAFTER('query (10)'!L2031,"("),")"))),"")</f>
        <v/>
      </c>
      <c r="F2031" s="38" t="str">
        <f>TRIM('query (10)'!K2031)</f>
        <v>SB5</v>
      </c>
      <c r="G2031" s="38" t="str">
        <f>IF('query (10)'!J2031="","",'query (10)'!J2031)</f>
        <v>Work head</v>
      </c>
      <c r="H2031" s="38" t="str">
        <f>TRIM(UPPER('query (10)'!J2031))</f>
        <v>WORK HEAD</v>
      </c>
      <c r="I2031" s="38" t="str">
        <f>IF('query (10)'!F2031="","",'query (10)'!F2031)</f>
        <v>Time-based Maintenance</v>
      </c>
      <c r="J2031" s="38" t="str">
        <f>IF('query (10)'!F2031="","",IFERROR(INDEX(Cleaning_Rules!$B$14:$B$17,MATCH(TRIM('query (10)'!F2031),Cleaning_Rules!$A$14:$A$17,0)),"UNKNOWN"))</f>
        <v>TBM</v>
      </c>
      <c r="K2031" s="38" t="str">
        <f>IF('query (10)'!G2031="","",'query (10)'!G2031)</f>
        <v>เสร็จสิ้น</v>
      </c>
      <c r="L2031" s="38" t="str">
        <f>IF('query (10)'!G2031="","MISSING",IFERROR(INDEX(Cleaning_Rules!$B$5:$B$10,MATCH(TRIM('query (10)'!G2031),Cleaning_Rules!$A$5:$A$10,0)),"UNKNOWN"))</f>
        <v>COMPLETED</v>
      </c>
      <c r="M2031" s="38" t="str">
        <f>IF('query (10)'!I2031="","",'query (10)'!I2031)</f>
        <v>Mechanical</v>
      </c>
      <c r="N2031" s="38" t="str">
        <f>IF('query (10)'!O2031="","",'query (10)'!O2031)</f>
        <v>Part Change</v>
      </c>
      <c r="O2031" s="38" t="str">
        <f>IF('query (10)'!P2031="","",'query (10)'!P2031)</f>
        <v>Medium</v>
      </c>
      <c r="P2031" s="38" t="str">
        <f>IF('query (10)'!N2031="","",'query (10)'!N2031)</f>
        <v xml:space="preserve">Change belt work head 
ตามรอบการใช้งาน
</v>
      </c>
      <c r="Q2031" s="38" t="str">
        <f>TRIM('query (10)'!N2031)</f>
        <v xml:space="preserve">Change belt work head 
ตามรอบการใช้งาน
</v>
      </c>
      <c r="R2031" s="38" t="str">
        <f>TRIM(UPPER('query (10)'!R2031))</f>
        <v>BELT</v>
      </c>
      <c r="S2031" s="38" t="str">
        <f>TRIM(UPPER('query (10)'!S2031))</f>
        <v>7M800</v>
      </c>
      <c r="T2031" s="38" t="str">
        <f>IF('query (10)'!Q2031="","",TRIM(UPPER('query (10)'!Q2031)))</f>
        <v/>
      </c>
      <c r="U2031" s="38" t="str">
        <f>IF('query (10)'!T2031="","",'query (10)'!T2031)</f>
        <v/>
      </c>
      <c r="V2031" s="39" t="str">
        <f>IF('query (10)'!T2031="","",IFERROR(VALUE('query (10)'!T2031),""))</f>
        <v/>
      </c>
      <c r="W2031" s="40">
        <f>IF('query (10)'!U2031="","",'query (10)'!U2031)</f>
        <v>0</v>
      </c>
      <c r="X2031" s="39">
        <f>IF('query (10)'!V2031="","",'query (10)'!V2031)</f>
        <v>360</v>
      </c>
      <c r="Y2031" s="41">
        <f>IF('query (10)'!W2031="","",'query (10)'!W2031)</f>
        <v>46101</v>
      </c>
      <c r="Z2031" s="41">
        <f>IF('query (10)'!X2031="","",'query (10)'!X2031)</f>
        <v>46114</v>
      </c>
      <c r="AA2031" s="41">
        <f>IF('query (10)'!Y2031="","",'query (10)'!Y2031)</f>
        <v>46114</v>
      </c>
      <c r="AB2031" s="41">
        <f>IF('query (10)'!Z2031="","",'query (10)'!Z2031)</f>
        <v>46474</v>
      </c>
      <c r="AC2031" s="38" t="str">
        <f>IF(OR('query (10)'!AA2031="",COUNTIF(Cleaning_Rules!$A$21:$A$26,TRIM('query (10)'!AA2031))&gt;0),"",TRIM('query (10)'!AA2031))</f>
        <v/>
      </c>
      <c r="AD2031" s="38" t="str">
        <f>IF('query (10)'!AB2031="","",TRIM(IFERROR(_xlfn.TEXTBEFORE('query (10)'!AB2031,"("),'query (10)'!AB2031)))</f>
        <v>เริ่มซ่อมงาน PM แล้ว รับผิดชอบโดย CHETSADA PHIWBANG</v>
      </c>
      <c r="AE2031" s="38" t="str">
        <f>IFERROR(LOWER(TRIM(_xlfn.TEXTBEFORE(_xlfn.TEXTAFTER('query (10)'!AB2031,"("),")"))),"")</f>
        <v>chetsada@nsk.com</v>
      </c>
      <c r="AF2031" s="38" t="str">
        <f>IF('query (10)'!AD2031="","",TRIM('query (10)'!AD2031))</f>
        <v>ภูชิต กุลเสรี</v>
      </c>
      <c r="AG2031" s="38" t="str">
        <f>IF('query (10)'!AE2031="","",TRIM('query (10)'!AE2031))</f>
        <v>เจษฎา ผิวบาง</v>
      </c>
      <c r="AH2031" s="38" t="str">
        <f>IF('query (10)'!AF2031="","",IFERROR(VALUE('query (10)'!AF2031),""))</f>
        <v/>
      </c>
      <c r="AI2031" s="38" t="str">
        <f>IF('query (10)'!AG2031="","",TRIM('query (10)'!AG2031))</f>
        <v/>
      </c>
      <c r="AJ2031" s="38" t="str">
        <f>IF('query (10)'!AH2031="","",IFERROR(VALUE('query (10)'!AH2031),""))</f>
        <v/>
      </c>
      <c r="AK2031" s="38" t="str">
        <f>IF('query (10)'!AI2031="","",TRIM('query (10)'!AI2031))</f>
        <v/>
      </c>
      <c r="AL2031" s="42">
        <f t="shared" si="155"/>
        <v>2026</v>
      </c>
      <c r="AM2031" s="42" t="str">
        <f t="shared" si="156"/>
        <v>2026-03</v>
      </c>
      <c r="AN2031" s="42" t="str">
        <f t="shared" ca="1" si="157"/>
        <v/>
      </c>
      <c r="AO2031" s="42" t="str">
        <f t="shared" si="158"/>
        <v>GR-528 | INNER RING BORE GRINDING M/C | SB5 | WORK HEAD | Time-based Maintenance | Mechanical | Part Change | Medium | Change belt work head 
ตามรอบการใช้งาน
 | BELT | 7M800 | เริ่มซ่อมงาน PM แล้ว รับผิดชอบโดย CHETSADA PHIWBANG | เจษฎา ผิวบาง</v>
      </c>
      <c r="AP2031" s="42" t="str">
        <f>_xlfn.TEXTJOIN("; ",TRUE,IF(COUNTA('query (10)'!A2031:AK2031)&lt;=6,"NEAR_EMPTY_ROW",""),IF($K2031="","MISSING_STATUS",""),IF(AND($K2031="เสร็จสิ้น",$Z2031=""),"DONE_NO_ACTUAL_DATE",""),IF(AND($I2031="Condition-based Maintenance",$AH2031=""),"CBM_NO_MEASUREMENT",""),IF(OR($X2031="",$X2031=0),"INVALID_PERIOD",""),IF(AND($AA2031&lt;&gt;"",$AB2031&lt;&gt;"",$AB2031&lt;$AA2031),"DATE_SEQUENCE_ERROR",""),IF(AND($AB2031&lt;&gt;"",$AB2031&gt;DATE(2030,12,31)),"DATE_OUTLIER",""),IF($C2031="","MISSING_QRCODE",""),IF($J2031="UNKNOWN","UNKNOWN_PM_TYPE",""),IF($L2031="UNKNOWN","UNKNOWN_STATUS",""))</f>
        <v/>
      </c>
      <c r="AQ2031" s="42" t="str">
        <f t="shared" si="159"/>
        <v>NO</v>
      </c>
    </row>
    <row r="2032" spans="1:43" x14ac:dyDescent="0.3">
      <c r="A2032" s="38">
        <f>IF('query (10)'!A2032="","",'query (10)'!A2032)</f>
        <v>2251</v>
      </c>
      <c r="B2032" s="38">
        <f>IF('query (10)'!B2032="","",'query (10)'!B2032)</f>
        <v>19554</v>
      </c>
      <c r="C2032" s="38" t="str">
        <f>TRIM(UPPER('query (10)'!M2032))</f>
        <v>GR-528</v>
      </c>
      <c r="D2032" s="38" t="str">
        <f>TRIM(UPPER(IFERROR(_xlfn.TEXTBEFORE('query (10)'!L2032,"("),'query (10)'!L2032)))</f>
        <v>INNER RING BORE GRINDING M/C</v>
      </c>
      <c r="E2032" s="38" t="str">
        <f>IFERROR(TRIM(UPPER(_xlfn.TEXTBEFORE(_xlfn.TEXTAFTER('query (10)'!L2032,"("),")"))),"")</f>
        <v/>
      </c>
      <c r="F2032" s="38" t="str">
        <f>TRIM('query (10)'!K2032)</f>
        <v>SB5</v>
      </c>
      <c r="G2032" s="38" t="str">
        <f>IF('query (10)'!J2032="","",'query (10)'!J2032)</f>
        <v>Dresser</v>
      </c>
      <c r="H2032" s="38" t="str">
        <f>TRIM(UPPER('query (10)'!J2032))</f>
        <v>DRESSER</v>
      </c>
      <c r="I2032" s="38" t="str">
        <f>IF('query (10)'!F2032="","",'query (10)'!F2032)</f>
        <v>Time-based Maintenance</v>
      </c>
      <c r="J2032" s="38" t="str">
        <f>IF('query (10)'!F2032="","",IFERROR(INDEX(Cleaning_Rules!$B$14:$B$17,MATCH(TRIM('query (10)'!F2032),Cleaning_Rules!$A$14:$A$17,0)),"UNKNOWN"))</f>
        <v>TBM</v>
      </c>
      <c r="K2032" s="38" t="str">
        <f>IF('query (10)'!G2032="","",'query (10)'!G2032)</f>
        <v>เสร็จสิ้น</v>
      </c>
      <c r="L2032" s="38" t="str">
        <f>IF('query (10)'!G2032="","MISSING",IFERROR(INDEX(Cleaning_Rules!$B$5:$B$10,MATCH(TRIM('query (10)'!G2032),Cleaning_Rules!$A$5:$A$10,0)),"UNKNOWN"))</f>
        <v>COMPLETED</v>
      </c>
      <c r="M2032" s="38" t="str">
        <f>IF('query (10)'!I2032="","",'query (10)'!I2032)</f>
        <v>Mechanical</v>
      </c>
      <c r="N2032" s="38" t="str">
        <f>IF('query (10)'!O2032="","",'query (10)'!O2032)</f>
        <v>Part Change</v>
      </c>
      <c r="O2032" s="38" t="str">
        <f>IF('query (10)'!P2032="","",'query (10)'!P2032)</f>
        <v>Medium</v>
      </c>
      <c r="P2032" s="38" t="str">
        <f>IF('query (10)'!N2032="","",'query (10)'!N2032)</f>
        <v xml:space="preserve">Change belt dresser 
ตามรอบการใช่งาน
</v>
      </c>
      <c r="Q2032" s="38" t="str">
        <f>TRIM('query (10)'!N2032)</f>
        <v xml:space="preserve">Change belt dresser 
ตามรอบการใช่งาน
</v>
      </c>
      <c r="R2032" s="38" t="str">
        <f>TRIM(UPPER('query (10)'!R2032))</f>
        <v>BELT</v>
      </c>
      <c r="S2032" s="38" t="str">
        <f>TRIM(UPPER('query (10)'!S2032))</f>
        <v>5M650</v>
      </c>
      <c r="T2032" s="38" t="str">
        <f>IF('query (10)'!Q2032="","",TRIM(UPPER('query (10)'!Q2032)))</f>
        <v/>
      </c>
      <c r="U2032" s="38" t="str">
        <f>IF('query (10)'!T2032="","",'query (10)'!T2032)</f>
        <v/>
      </c>
      <c r="V2032" s="39" t="str">
        <f>IF('query (10)'!T2032="","",IFERROR(VALUE('query (10)'!T2032),""))</f>
        <v/>
      </c>
      <c r="W2032" s="40">
        <f>IF('query (10)'!U2032="","",'query (10)'!U2032)</f>
        <v>0</v>
      </c>
      <c r="X2032" s="39">
        <f>IF('query (10)'!V2032="","",'query (10)'!V2032)</f>
        <v>120</v>
      </c>
      <c r="Y2032" s="41">
        <f>IF('query (10)'!W2032="","",'query (10)'!W2032)</f>
        <v>46101</v>
      </c>
      <c r="Z2032" s="41">
        <f>IF('query (10)'!X2032="","",'query (10)'!X2032)</f>
        <v>46114</v>
      </c>
      <c r="AA2032" s="41">
        <f>IF('query (10)'!Y2032="","",'query (10)'!Y2032)</f>
        <v>46114</v>
      </c>
      <c r="AB2032" s="41">
        <f>IF('query (10)'!Z2032="","",'query (10)'!Z2032)</f>
        <v>46234</v>
      </c>
      <c r="AC2032" s="38" t="str">
        <f>IF(OR('query (10)'!AA2032="",COUNTIF(Cleaning_Rules!$A$21:$A$26,TRIM('query (10)'!AA2032))&gt;0),"",TRIM('query (10)'!AA2032))</f>
        <v/>
      </c>
      <c r="AD2032" s="38" t="str">
        <f>IF('query (10)'!AB2032="","",TRIM(IFERROR(_xlfn.TEXTBEFORE('query (10)'!AB2032,"("),'query (10)'!AB2032)))</f>
        <v>เริ่มซ่อมงาน PM แล้ว รับผิดชอบโดย CHETSADA PHIWBANG</v>
      </c>
      <c r="AE2032" s="38" t="str">
        <f>IFERROR(LOWER(TRIM(_xlfn.TEXTBEFORE(_xlfn.TEXTAFTER('query (10)'!AB2032,"("),")"))),"")</f>
        <v>chetsada@nsk.com</v>
      </c>
      <c r="AF2032" s="38" t="str">
        <f>IF('query (10)'!AD2032="","",TRIM('query (10)'!AD2032))</f>
        <v>ภูชิต กุลเสรี</v>
      </c>
      <c r="AG2032" s="38" t="str">
        <f>IF('query (10)'!AE2032="","",TRIM('query (10)'!AE2032))</f>
        <v>เจษฎา ผิวบาง</v>
      </c>
      <c r="AH2032" s="38" t="str">
        <f>IF('query (10)'!AF2032="","",IFERROR(VALUE('query (10)'!AF2032),""))</f>
        <v/>
      </c>
      <c r="AI2032" s="38" t="str">
        <f>IF('query (10)'!AG2032="","",TRIM('query (10)'!AG2032))</f>
        <v/>
      </c>
      <c r="AJ2032" s="38" t="str">
        <f>IF('query (10)'!AH2032="","",IFERROR(VALUE('query (10)'!AH2032),""))</f>
        <v/>
      </c>
      <c r="AK2032" s="38" t="str">
        <f>IF('query (10)'!AI2032="","",TRIM('query (10)'!AI2032))</f>
        <v/>
      </c>
      <c r="AL2032" s="42">
        <f t="shared" si="155"/>
        <v>2026</v>
      </c>
      <c r="AM2032" s="42" t="str">
        <f t="shared" si="156"/>
        <v>2026-03</v>
      </c>
      <c r="AN2032" s="42" t="str">
        <f t="shared" ca="1" si="157"/>
        <v/>
      </c>
      <c r="AO2032" s="42" t="str">
        <f t="shared" si="158"/>
        <v>GR-528 | INNER RING BORE GRINDING M/C | SB5 | DRESSER | Time-based Maintenance | Mechanical | Part Change | Medium | Change belt dresser 
ตามรอบการใช่งาน
 | BELT | 5M650 | เริ่มซ่อมงาน PM แล้ว รับผิดชอบโดย CHETSADA PHIWBANG | เจษฎา ผิวบาง</v>
      </c>
      <c r="AP2032" s="42" t="str">
        <f>_xlfn.TEXTJOIN("; ",TRUE,IF(COUNTA('query (10)'!A2032:AK2032)&lt;=6,"NEAR_EMPTY_ROW",""),IF($K2032="","MISSING_STATUS",""),IF(AND($K2032="เสร็จสิ้น",$Z2032=""),"DONE_NO_ACTUAL_DATE",""),IF(AND($I2032="Condition-based Maintenance",$AH2032=""),"CBM_NO_MEASUREMENT",""),IF(OR($X2032="",$X2032=0),"INVALID_PERIOD",""),IF(AND($AA2032&lt;&gt;"",$AB2032&lt;&gt;"",$AB2032&lt;$AA2032),"DATE_SEQUENCE_ERROR",""),IF(AND($AB2032&lt;&gt;"",$AB2032&gt;DATE(2030,12,31)),"DATE_OUTLIER",""),IF($C2032="","MISSING_QRCODE",""),IF($J2032="UNKNOWN","UNKNOWN_PM_TYPE",""),IF($L2032="UNKNOWN","UNKNOWN_STATUS",""))</f>
        <v/>
      </c>
      <c r="AQ2032" s="42" t="str">
        <f t="shared" si="159"/>
        <v>NO</v>
      </c>
    </row>
    <row r="2033" spans="1:43" x14ac:dyDescent="0.3">
      <c r="A2033" s="38">
        <f>IF('query (10)'!A2033="","",'query (10)'!A2033)</f>
        <v>2252</v>
      </c>
      <c r="B2033" s="38">
        <f>IF('query (10)'!B2033="","",'query (10)'!B2033)</f>
        <v>19555</v>
      </c>
      <c r="C2033" s="38" t="str">
        <f>TRIM(UPPER('query (10)'!M2033))</f>
        <v>GR-527</v>
      </c>
      <c r="D2033" s="38" t="str">
        <f>TRIM(UPPER(IFERROR(_xlfn.TEXTBEFORE('query (10)'!L2033,"("),'query (10)'!L2033)))</f>
        <v>INNER RING RACEWAY GRINDING M/C</v>
      </c>
      <c r="E2033" s="38" t="str">
        <f>IFERROR(TRIM(UPPER(_xlfn.TEXTBEFORE(_xlfn.TEXTAFTER('query (10)'!L2033,"("),")"))),"")</f>
        <v/>
      </c>
      <c r="F2033" s="38" t="str">
        <f>TRIM('query (10)'!K2033)</f>
        <v>SB5</v>
      </c>
      <c r="G2033" s="38" t="str">
        <f>IF('query (10)'!J2033="","",'query (10)'!J2033)</f>
        <v>Work head</v>
      </c>
      <c r="H2033" s="38" t="str">
        <f>TRIM(UPPER('query (10)'!J2033))</f>
        <v>WORK HEAD</v>
      </c>
      <c r="I2033" s="38" t="str">
        <f>IF('query (10)'!F2033="","",'query (10)'!F2033)</f>
        <v>Time-based Maintenance</v>
      </c>
      <c r="J2033" s="38" t="str">
        <f>IF('query (10)'!F2033="","",IFERROR(INDEX(Cleaning_Rules!$B$14:$B$17,MATCH(TRIM('query (10)'!F2033),Cleaning_Rules!$A$14:$A$17,0)),"UNKNOWN"))</f>
        <v>TBM</v>
      </c>
      <c r="K2033" s="38" t="str">
        <f>IF('query (10)'!G2033="","",'query (10)'!G2033)</f>
        <v>เสร็จสิ้น</v>
      </c>
      <c r="L2033" s="38" t="str">
        <f>IF('query (10)'!G2033="","MISSING",IFERROR(INDEX(Cleaning_Rules!$B$5:$B$10,MATCH(TRIM('query (10)'!G2033),Cleaning_Rules!$A$5:$A$10,0)),"UNKNOWN"))</f>
        <v>COMPLETED</v>
      </c>
      <c r="M2033" s="38" t="str">
        <f>IF('query (10)'!I2033="","",'query (10)'!I2033)</f>
        <v>Mechanical</v>
      </c>
      <c r="N2033" s="38" t="str">
        <f>IF('query (10)'!O2033="","",'query (10)'!O2033)</f>
        <v>Part Change</v>
      </c>
      <c r="O2033" s="38" t="str">
        <f>IF('query (10)'!P2033="","",'query (10)'!P2033)</f>
        <v>Medium</v>
      </c>
      <c r="P2033" s="38" t="str">
        <f>IF('query (10)'!N2033="","",'query (10)'!N2033)</f>
        <v xml:space="preserve">Change belt work head 
ตามรอบการใช้งาน
</v>
      </c>
      <c r="Q2033" s="38" t="str">
        <f>TRIM('query (10)'!N2033)</f>
        <v xml:space="preserve">Change belt work head 
ตามรอบการใช้งาน
</v>
      </c>
      <c r="R2033" s="38" t="str">
        <f>TRIM(UPPER('query (10)'!R2033))</f>
        <v>BELT</v>
      </c>
      <c r="S2033" s="38" t="str">
        <f>TRIM(UPPER('query (10)'!S2033))</f>
        <v>2/5M750JB</v>
      </c>
      <c r="T2033" s="38" t="str">
        <f>IF('query (10)'!Q2033="","",TRIM(UPPER('query (10)'!Q2033)))</f>
        <v/>
      </c>
      <c r="U2033" s="38" t="str">
        <f>IF('query (10)'!T2033="","",'query (10)'!T2033)</f>
        <v/>
      </c>
      <c r="V2033" s="39" t="str">
        <f>IF('query (10)'!T2033="","",IFERROR(VALUE('query (10)'!T2033),""))</f>
        <v/>
      </c>
      <c r="W2033" s="40">
        <f>IF('query (10)'!U2033="","",'query (10)'!U2033)</f>
        <v>0</v>
      </c>
      <c r="X2033" s="39">
        <f>IF('query (10)'!V2033="","",'query (10)'!V2033)</f>
        <v>360</v>
      </c>
      <c r="Y2033" s="41">
        <f>IF('query (10)'!W2033="","",'query (10)'!W2033)</f>
        <v>46101</v>
      </c>
      <c r="Z2033" s="41">
        <f>IF('query (10)'!X2033="","",'query (10)'!X2033)</f>
        <v>46114</v>
      </c>
      <c r="AA2033" s="41">
        <f>IF('query (10)'!Y2033="","",'query (10)'!Y2033)</f>
        <v>46114</v>
      </c>
      <c r="AB2033" s="41">
        <f>IF('query (10)'!Z2033="","",'query (10)'!Z2033)</f>
        <v>46474</v>
      </c>
      <c r="AC2033" s="38" t="str">
        <f>IF(OR('query (10)'!AA2033="",COUNTIF(Cleaning_Rules!$A$21:$A$26,TRIM('query (10)'!AA2033))&gt;0),"",TRIM('query (10)'!AA2033))</f>
        <v/>
      </c>
      <c r="AD2033" s="38" t="str">
        <f>IF('query (10)'!AB2033="","",TRIM(IFERROR(_xlfn.TEXTBEFORE('query (10)'!AB2033,"("),'query (10)'!AB2033)))</f>
        <v>เริ่มซ่อมงาน PM แล้ว รับผิดชอบโดย CHETSADA PHIWBANG</v>
      </c>
      <c r="AE2033" s="38" t="str">
        <f>IFERROR(LOWER(TRIM(_xlfn.TEXTBEFORE(_xlfn.TEXTAFTER('query (10)'!AB2033,"("),")"))),"")</f>
        <v>chetsada@nsk.com</v>
      </c>
      <c r="AF2033" s="38" t="str">
        <f>IF('query (10)'!AD2033="","",TRIM('query (10)'!AD2033))</f>
        <v>ภูชิต กุลเสรี</v>
      </c>
      <c r="AG2033" s="38" t="str">
        <f>IF('query (10)'!AE2033="","",TRIM('query (10)'!AE2033))</f>
        <v>เจษฎา ผิวบาง</v>
      </c>
      <c r="AH2033" s="38" t="str">
        <f>IF('query (10)'!AF2033="","",IFERROR(VALUE('query (10)'!AF2033),""))</f>
        <v/>
      </c>
      <c r="AI2033" s="38" t="str">
        <f>IF('query (10)'!AG2033="","",TRIM('query (10)'!AG2033))</f>
        <v/>
      </c>
      <c r="AJ2033" s="38" t="str">
        <f>IF('query (10)'!AH2033="","",IFERROR(VALUE('query (10)'!AH2033),""))</f>
        <v/>
      </c>
      <c r="AK2033" s="38" t="str">
        <f>IF('query (10)'!AI2033="","",TRIM('query (10)'!AI2033))</f>
        <v/>
      </c>
      <c r="AL2033" s="42">
        <f t="shared" si="155"/>
        <v>2026</v>
      </c>
      <c r="AM2033" s="42" t="str">
        <f t="shared" si="156"/>
        <v>2026-03</v>
      </c>
      <c r="AN2033" s="42" t="str">
        <f t="shared" ca="1" si="157"/>
        <v/>
      </c>
      <c r="AO2033" s="42" t="str">
        <f t="shared" si="158"/>
        <v>GR-527 | INNER RING RACEWAY GRINDING M/C | SB5 | WORK HEAD | Time-based Maintenance | Mechanical | Part Change | Medium | Change belt work head 
ตามรอบการใช้งาน
 | BELT | 2/5M750JB | เริ่มซ่อมงาน PM แล้ว รับผิดชอบโดย CHETSADA PHIWBANG | เจษฎา ผิวบาง</v>
      </c>
      <c r="AP2033" s="42" t="str">
        <f>_xlfn.TEXTJOIN("; ",TRUE,IF(COUNTA('query (10)'!A2033:AK2033)&lt;=6,"NEAR_EMPTY_ROW",""),IF($K2033="","MISSING_STATUS",""),IF(AND($K2033="เสร็จสิ้น",$Z2033=""),"DONE_NO_ACTUAL_DATE",""),IF(AND($I2033="Condition-based Maintenance",$AH2033=""),"CBM_NO_MEASUREMENT",""),IF(OR($X2033="",$X2033=0),"INVALID_PERIOD",""),IF(AND($AA2033&lt;&gt;"",$AB2033&lt;&gt;"",$AB2033&lt;$AA2033),"DATE_SEQUENCE_ERROR",""),IF(AND($AB2033&lt;&gt;"",$AB2033&gt;DATE(2030,12,31)),"DATE_OUTLIER",""),IF($C2033="","MISSING_QRCODE",""),IF($J2033="UNKNOWN","UNKNOWN_PM_TYPE",""),IF($L2033="UNKNOWN","UNKNOWN_STATUS",""))</f>
        <v/>
      </c>
      <c r="AQ2033" s="42" t="str">
        <f t="shared" si="159"/>
        <v>NO</v>
      </c>
    </row>
    <row r="2034" spans="1:43" x14ac:dyDescent="0.3">
      <c r="A2034" s="38">
        <f>IF('query (10)'!A2034="","",'query (10)'!A2034)</f>
        <v>2253</v>
      </c>
      <c r="B2034" s="38">
        <f>IF('query (10)'!B2034="","",'query (10)'!B2034)</f>
        <v>19556</v>
      </c>
      <c r="C2034" s="38" t="str">
        <f>TRIM(UPPER('query (10)'!M2034))</f>
        <v>WA-536</v>
      </c>
      <c r="D2034" s="38" t="str">
        <f>TRIM(UPPER(IFERROR(_xlfn.TEXTBEFORE('query (10)'!L2034,"("),'query (10)'!L2034)))</f>
        <v>OUTER &amp; INNER RING PART WASH EQUIPMENT M/C</v>
      </c>
      <c r="E2034" s="38" t="str">
        <f>IFERROR(TRIM(UPPER(_xlfn.TEXTBEFORE(_xlfn.TEXTAFTER('query (10)'!L2034,"("),")"))),"")</f>
        <v/>
      </c>
      <c r="F2034" s="38" t="str">
        <f>TRIM('query (10)'!K2034)</f>
        <v>SB5</v>
      </c>
      <c r="G2034" s="38" t="str">
        <f>IF('query (10)'!J2034="","",'query (10)'!J2034)</f>
        <v xml:space="preserve">Heavy smoke </v>
      </c>
      <c r="H2034" s="38" t="str">
        <f>TRIM(UPPER('query (10)'!J2034))</f>
        <v>HEAVY SMOKE</v>
      </c>
      <c r="I2034" s="38" t="str">
        <f>IF('query (10)'!F2034="","",'query (10)'!F2034)</f>
        <v>Time-based Maintenance</v>
      </c>
      <c r="J2034" s="38" t="str">
        <f>IF('query (10)'!F2034="","",IFERROR(INDEX(Cleaning_Rules!$B$14:$B$17,MATCH(TRIM('query (10)'!F2034),Cleaning_Rules!$A$14:$A$17,0)),"UNKNOWN"))</f>
        <v>TBM</v>
      </c>
      <c r="K2034" s="38" t="str">
        <f>IF('query (10)'!G2034="","",'query (10)'!G2034)</f>
        <v>เสร็จสิ้น</v>
      </c>
      <c r="L2034" s="38" t="str">
        <f>IF('query (10)'!G2034="","MISSING",IFERROR(INDEX(Cleaning_Rules!$B$5:$B$10,MATCH(TRIM('query (10)'!G2034),Cleaning_Rules!$A$5:$A$10,0)),"UNKNOWN"))</f>
        <v>COMPLETED</v>
      </c>
      <c r="M2034" s="38" t="str">
        <f>IF('query (10)'!I2034="","",'query (10)'!I2034)</f>
        <v>Mechanical</v>
      </c>
      <c r="N2034" s="38" t="str">
        <f>IF('query (10)'!O2034="","",'query (10)'!O2034)</f>
        <v>Part Change</v>
      </c>
      <c r="O2034" s="38" t="str">
        <f>IF('query (10)'!P2034="","",'query (10)'!P2034)</f>
        <v>Medium</v>
      </c>
      <c r="P2034" s="38" t="str">
        <f>IF('query (10)'!N2034="","",'query (10)'!N2034)</f>
        <v xml:space="preserve">change filter RF-40
ตามรอบการใช้งาน
</v>
      </c>
      <c r="Q2034" s="38" t="str">
        <f>TRIM('query (10)'!N2034)</f>
        <v xml:space="preserve">change filter RF-40
ตามรอบการใช้งาน
</v>
      </c>
      <c r="R2034" s="38" t="str">
        <f>TRIM(UPPER('query (10)'!R2034))</f>
        <v>FILTER</v>
      </c>
      <c r="S2034" s="38" t="str">
        <f>TRIM(UPPER('query (10)'!S2034))</f>
        <v>RF-40</v>
      </c>
      <c r="T2034" s="38" t="str">
        <f>IF('query (10)'!Q2034="","",TRIM(UPPER('query (10)'!Q2034)))</f>
        <v/>
      </c>
      <c r="U2034" s="38" t="str">
        <f>IF('query (10)'!T2034="","",'query (10)'!T2034)</f>
        <v/>
      </c>
      <c r="V2034" s="39" t="str">
        <f>IF('query (10)'!T2034="","",IFERROR(VALUE('query (10)'!T2034),""))</f>
        <v/>
      </c>
      <c r="W2034" s="40">
        <f>IF('query (10)'!U2034="","",'query (10)'!U2034)</f>
        <v>0</v>
      </c>
      <c r="X2034" s="39">
        <f>IF('query (10)'!V2034="","",'query (10)'!V2034)</f>
        <v>1080</v>
      </c>
      <c r="Y2034" s="41">
        <f>IF('query (10)'!W2034="","",'query (10)'!W2034)</f>
        <v>46101</v>
      </c>
      <c r="Z2034" s="41">
        <f>IF('query (10)'!X2034="","",'query (10)'!X2034)</f>
        <v>46114</v>
      </c>
      <c r="AA2034" s="41">
        <f>IF('query (10)'!Y2034="","",'query (10)'!Y2034)</f>
        <v>46114</v>
      </c>
      <c r="AB2034" s="41">
        <f>IF('query (10)'!Z2034="","",'query (10)'!Z2034)</f>
        <v>47194</v>
      </c>
      <c r="AC2034" s="38" t="str">
        <f>IF(OR('query (10)'!AA2034="",COUNTIF(Cleaning_Rules!$A$21:$A$26,TRIM('query (10)'!AA2034))&gt;0),"",TRIM('query (10)'!AA2034))</f>
        <v/>
      </c>
      <c r="AD2034" s="38" t="str">
        <f>IF('query (10)'!AB2034="","",TRIM(IFERROR(_xlfn.TEXTBEFORE('query (10)'!AB2034,"("),'query (10)'!AB2034)))</f>
        <v>เริ่มซ่อมงาน PM แล้ว รับผิดชอบโดย CHETSADA PHIWBANG</v>
      </c>
      <c r="AE2034" s="38" t="str">
        <f>IFERROR(LOWER(TRIM(_xlfn.TEXTBEFORE(_xlfn.TEXTAFTER('query (10)'!AB2034,"("),")"))),"")</f>
        <v>chetsada@nsk.com</v>
      </c>
      <c r="AF2034" s="38" t="str">
        <f>IF('query (10)'!AD2034="","",TRIM('query (10)'!AD2034))</f>
        <v>ภูชิต กุลเสรี</v>
      </c>
      <c r="AG2034" s="38" t="str">
        <f>IF('query (10)'!AE2034="","",TRIM('query (10)'!AE2034))</f>
        <v>เจษฎา ผิวบาง</v>
      </c>
      <c r="AH2034" s="38" t="str">
        <f>IF('query (10)'!AF2034="","",IFERROR(VALUE('query (10)'!AF2034),""))</f>
        <v/>
      </c>
      <c r="AI2034" s="38" t="str">
        <f>IF('query (10)'!AG2034="","",TRIM('query (10)'!AG2034))</f>
        <v/>
      </c>
      <c r="AJ2034" s="38" t="str">
        <f>IF('query (10)'!AH2034="","",IFERROR(VALUE('query (10)'!AH2034),""))</f>
        <v/>
      </c>
      <c r="AK2034" s="38" t="str">
        <f>IF('query (10)'!AI2034="","",TRIM('query (10)'!AI2034))</f>
        <v/>
      </c>
      <c r="AL2034" s="42">
        <f t="shared" si="155"/>
        <v>2026</v>
      </c>
      <c r="AM2034" s="42" t="str">
        <f t="shared" si="156"/>
        <v>2026-03</v>
      </c>
      <c r="AN2034" s="42" t="str">
        <f t="shared" ca="1" si="157"/>
        <v/>
      </c>
      <c r="AO2034" s="42" t="str">
        <f t="shared" si="158"/>
        <v>WA-536 | OUTER &amp; INNER RING PART WASH EQUIPMENT M/C | SB5 | HEAVY SMOKE | Time-based Maintenance | Mechanical | Part Change | Medium | change filter RF-40
ตามรอบการใช้งาน
 | FILTER | RF-40 | เริ่มซ่อมงาน PM แล้ว รับผิดชอบโดย CHETSADA PHIWBANG | เจษฎา ผิวบาง</v>
      </c>
      <c r="AP2034" s="42" t="str">
        <f>_xlfn.TEXTJOIN("; ",TRUE,IF(COUNTA('query (10)'!A2034:AK2034)&lt;=6,"NEAR_EMPTY_ROW",""),IF($K2034="","MISSING_STATUS",""),IF(AND($K2034="เสร็จสิ้น",$Z2034=""),"DONE_NO_ACTUAL_DATE",""),IF(AND($I2034="Condition-based Maintenance",$AH2034=""),"CBM_NO_MEASUREMENT",""),IF(OR($X2034="",$X2034=0),"INVALID_PERIOD",""),IF(AND($AA2034&lt;&gt;"",$AB2034&lt;&gt;"",$AB2034&lt;$AA2034),"DATE_SEQUENCE_ERROR",""),IF(AND($AB2034&lt;&gt;"",$AB2034&gt;DATE(2030,12,31)),"DATE_OUTLIER",""),IF($C2034="","MISSING_QRCODE",""),IF($J2034="UNKNOWN","UNKNOWN_PM_TYPE",""),IF($L2034="UNKNOWN","UNKNOWN_STATUS",""))</f>
        <v/>
      </c>
      <c r="AQ2034" s="42" t="str">
        <f t="shared" si="159"/>
        <v>NO</v>
      </c>
    </row>
    <row r="2035" spans="1:43" x14ac:dyDescent="0.3">
      <c r="A2035" s="38">
        <f>IF('query (10)'!A2035="","",'query (10)'!A2035)</f>
        <v>2255</v>
      </c>
      <c r="B2035" s="38">
        <f>IF('query (10)'!B2035="","",'query (10)'!B2035)</f>
        <v>19557</v>
      </c>
      <c r="C2035" s="38" t="str">
        <f>TRIM(UPPER('query (10)'!M2035))</f>
        <v>WA-540</v>
      </c>
      <c r="D2035" s="38" t="str">
        <f>TRIM(UPPER(IFERROR(_xlfn.TEXTBEFORE('query (10)'!L2035,"("),'query (10)'!L2035)))</f>
        <v>FINISH WASH EQUIPMENT M/C</v>
      </c>
      <c r="E2035" s="38" t="str">
        <f>IFERROR(TRIM(UPPER(_xlfn.TEXTBEFORE(_xlfn.TEXTAFTER('query (10)'!L2035,"("),")"))),"")</f>
        <v/>
      </c>
      <c r="F2035" s="38" t="str">
        <f>TRIM('query (10)'!K2035)</f>
        <v>SB5</v>
      </c>
      <c r="G2035" s="38" t="str">
        <f>IF('query (10)'!J2035="","",'query (10)'!J2035)</f>
        <v xml:space="preserve">Heavy smoke </v>
      </c>
      <c r="H2035" s="38" t="str">
        <f>TRIM(UPPER('query (10)'!J2035))</f>
        <v>HEAVY SMOKE</v>
      </c>
      <c r="I2035" s="38" t="str">
        <f>IF('query (10)'!F2035="","",'query (10)'!F2035)</f>
        <v>Time-based Maintenance</v>
      </c>
      <c r="J2035" s="38" t="str">
        <f>IF('query (10)'!F2035="","",IFERROR(INDEX(Cleaning_Rules!$B$14:$B$17,MATCH(TRIM('query (10)'!F2035),Cleaning_Rules!$A$14:$A$17,0)),"UNKNOWN"))</f>
        <v>TBM</v>
      </c>
      <c r="K2035" s="38" t="str">
        <f>IF('query (10)'!G2035="","",'query (10)'!G2035)</f>
        <v>เสร็จสิ้น</v>
      </c>
      <c r="L2035" s="38" t="str">
        <f>IF('query (10)'!G2035="","MISSING",IFERROR(INDEX(Cleaning_Rules!$B$5:$B$10,MATCH(TRIM('query (10)'!G2035),Cleaning_Rules!$A$5:$A$10,0)),"UNKNOWN"))</f>
        <v>COMPLETED</v>
      </c>
      <c r="M2035" s="38" t="str">
        <f>IF('query (10)'!I2035="","",'query (10)'!I2035)</f>
        <v>Mechanical</v>
      </c>
      <c r="N2035" s="38" t="str">
        <f>IF('query (10)'!O2035="","",'query (10)'!O2035)</f>
        <v>Part Change</v>
      </c>
      <c r="O2035" s="38" t="str">
        <f>IF('query (10)'!P2035="","",'query (10)'!P2035)</f>
        <v>Medium</v>
      </c>
      <c r="P2035" s="38" t="str">
        <f>IF('query (10)'!N2035="","",'query (10)'!N2035)</f>
        <v xml:space="preserve">change filter RF-40
ตามรอบการใช้งาน
</v>
      </c>
      <c r="Q2035" s="38" t="str">
        <f>TRIM('query (10)'!N2035)</f>
        <v xml:space="preserve">change filter RF-40
ตามรอบการใช้งาน
</v>
      </c>
      <c r="R2035" s="38" t="str">
        <f>TRIM(UPPER('query (10)'!R2035))</f>
        <v>FILTER</v>
      </c>
      <c r="S2035" s="38" t="str">
        <f>TRIM(UPPER('query (10)'!S2035))</f>
        <v>RF-40</v>
      </c>
      <c r="T2035" s="38" t="str">
        <f>IF('query (10)'!Q2035="","",TRIM(UPPER('query (10)'!Q2035)))</f>
        <v/>
      </c>
      <c r="U2035" s="38" t="str">
        <f>IF('query (10)'!T2035="","",'query (10)'!T2035)</f>
        <v/>
      </c>
      <c r="V2035" s="39" t="str">
        <f>IF('query (10)'!T2035="","",IFERROR(VALUE('query (10)'!T2035),""))</f>
        <v/>
      </c>
      <c r="W2035" s="40">
        <f>IF('query (10)'!U2035="","",'query (10)'!U2035)</f>
        <v>0</v>
      </c>
      <c r="X2035" s="39">
        <f>IF('query (10)'!V2035="","",'query (10)'!V2035)</f>
        <v>1080</v>
      </c>
      <c r="Y2035" s="41">
        <f>IF('query (10)'!W2035="","",'query (10)'!W2035)</f>
        <v>46101</v>
      </c>
      <c r="Z2035" s="41">
        <f>IF('query (10)'!X2035="","",'query (10)'!X2035)</f>
        <v>46114</v>
      </c>
      <c r="AA2035" s="41">
        <f>IF('query (10)'!Y2035="","",'query (10)'!Y2035)</f>
        <v>46114</v>
      </c>
      <c r="AB2035" s="41">
        <f>IF('query (10)'!Z2035="","",'query (10)'!Z2035)</f>
        <v>47194</v>
      </c>
      <c r="AC2035" s="38" t="str">
        <f>IF(OR('query (10)'!AA2035="",COUNTIF(Cleaning_Rules!$A$21:$A$26,TRIM('query (10)'!AA2035))&gt;0),"",TRIM('query (10)'!AA2035))</f>
        <v/>
      </c>
      <c r="AD2035" s="38" t="str">
        <f>IF('query (10)'!AB2035="","",TRIM(IFERROR(_xlfn.TEXTBEFORE('query (10)'!AB2035,"("),'query (10)'!AB2035)))</f>
        <v>เริ่มซ่อมงาน PM แล้ว รับผิดชอบโดย CHETSADA PHIWBANG</v>
      </c>
      <c r="AE2035" s="38" t="str">
        <f>IFERROR(LOWER(TRIM(_xlfn.TEXTBEFORE(_xlfn.TEXTAFTER('query (10)'!AB2035,"("),")"))),"")</f>
        <v>chetsada@nsk.com</v>
      </c>
      <c r="AF2035" s="38" t="str">
        <f>IF('query (10)'!AD2035="","",TRIM('query (10)'!AD2035))</f>
        <v>ภูชิต กุลเสรี</v>
      </c>
      <c r="AG2035" s="38" t="str">
        <f>IF('query (10)'!AE2035="","",TRIM('query (10)'!AE2035))</f>
        <v>เจษฎา ผิวบาง</v>
      </c>
      <c r="AH2035" s="38" t="str">
        <f>IF('query (10)'!AF2035="","",IFERROR(VALUE('query (10)'!AF2035),""))</f>
        <v/>
      </c>
      <c r="AI2035" s="38" t="str">
        <f>IF('query (10)'!AG2035="","",TRIM('query (10)'!AG2035))</f>
        <v/>
      </c>
      <c r="AJ2035" s="38" t="str">
        <f>IF('query (10)'!AH2035="","",IFERROR(VALUE('query (10)'!AH2035),""))</f>
        <v/>
      </c>
      <c r="AK2035" s="38" t="str">
        <f>IF('query (10)'!AI2035="","",TRIM('query (10)'!AI2035))</f>
        <v/>
      </c>
      <c r="AL2035" s="42">
        <f t="shared" si="155"/>
        <v>2026</v>
      </c>
      <c r="AM2035" s="42" t="str">
        <f t="shared" si="156"/>
        <v>2026-03</v>
      </c>
      <c r="AN2035" s="42" t="str">
        <f t="shared" ca="1" si="157"/>
        <v/>
      </c>
      <c r="AO2035" s="42" t="str">
        <f t="shared" si="158"/>
        <v>WA-540 | FINISH WASH EQUIPMENT M/C | SB5 | HEAVY SMOKE | Time-based Maintenance | Mechanical | Part Change | Medium | change filter RF-40
ตามรอบการใช้งาน
 | FILTER | RF-40 | เริ่มซ่อมงาน PM แล้ว รับผิดชอบโดย CHETSADA PHIWBANG | เจษฎา ผิวบาง</v>
      </c>
      <c r="AP2035" s="42" t="str">
        <f>_xlfn.TEXTJOIN("; ",TRUE,IF(COUNTA('query (10)'!A2035:AK2035)&lt;=6,"NEAR_EMPTY_ROW",""),IF($K2035="","MISSING_STATUS",""),IF(AND($K2035="เสร็จสิ้น",$Z2035=""),"DONE_NO_ACTUAL_DATE",""),IF(AND($I2035="Condition-based Maintenance",$AH2035=""),"CBM_NO_MEASUREMENT",""),IF(OR($X2035="",$X2035=0),"INVALID_PERIOD",""),IF(AND($AA2035&lt;&gt;"",$AB2035&lt;&gt;"",$AB2035&lt;$AA2035),"DATE_SEQUENCE_ERROR",""),IF(AND($AB2035&lt;&gt;"",$AB2035&gt;DATE(2030,12,31)),"DATE_OUTLIER",""),IF($C2035="","MISSING_QRCODE",""),IF($J2035="UNKNOWN","UNKNOWN_PM_TYPE",""),IF($L2035="UNKNOWN","UNKNOWN_STATUS",""))</f>
        <v/>
      </c>
      <c r="AQ2035" s="42" t="str">
        <f t="shared" si="159"/>
        <v>NO</v>
      </c>
    </row>
    <row r="2036" spans="1:43" x14ac:dyDescent="0.3">
      <c r="A2036" s="38">
        <f>IF('query (10)'!A2036="","",'query (10)'!A2036)</f>
        <v>2256</v>
      </c>
      <c r="B2036" s="38">
        <f>IF('query (10)'!B2036="","",'query (10)'!B2036)</f>
        <v>19558</v>
      </c>
      <c r="C2036" s="38" t="str">
        <f>TRIM(UPPER('query (10)'!M2036))</f>
        <v>GR-783</v>
      </c>
      <c r="D2036" s="38" t="str">
        <f>TRIM(UPPER(IFERROR(_xlfn.TEXTBEFORE('query (10)'!L2036,"("),'query (10)'!L2036)))</f>
        <v>OUTER RING RACEWAY GRINDING M/C</v>
      </c>
      <c r="E2036" s="38" t="str">
        <f>IFERROR(TRIM(UPPER(_xlfn.TEXTBEFORE(_xlfn.TEXTAFTER('query (10)'!L2036,"("),")"))),"")</f>
        <v/>
      </c>
      <c r="F2036" s="38" t="str">
        <f>TRIM('query (10)'!K2036)</f>
        <v>SB6</v>
      </c>
      <c r="G2036" s="38" t="str">
        <f>IF('query (10)'!J2036="","",'query (10)'!J2036)</f>
        <v>Dresser</v>
      </c>
      <c r="H2036" s="38" t="str">
        <f>TRIM(UPPER('query (10)'!J2036))</f>
        <v>DRESSER</v>
      </c>
      <c r="I2036" s="38" t="str">
        <f>IF('query (10)'!F2036="","",'query (10)'!F2036)</f>
        <v>Time-based Maintenance</v>
      </c>
      <c r="J2036" s="38" t="str">
        <f>IF('query (10)'!F2036="","",IFERROR(INDEX(Cleaning_Rules!$B$14:$B$17,MATCH(TRIM('query (10)'!F2036),Cleaning_Rules!$A$14:$A$17,0)),"UNKNOWN"))</f>
        <v>TBM</v>
      </c>
      <c r="K2036" s="38" t="str">
        <f>IF('query (10)'!G2036="","",'query (10)'!G2036)</f>
        <v>เสร็จสิ้น</v>
      </c>
      <c r="L2036" s="38" t="str">
        <f>IF('query (10)'!G2036="","MISSING",IFERROR(INDEX(Cleaning_Rules!$B$5:$B$10,MATCH(TRIM('query (10)'!G2036),Cleaning_Rules!$A$5:$A$10,0)),"UNKNOWN"))</f>
        <v>COMPLETED</v>
      </c>
      <c r="M2036" s="38" t="str">
        <f>IF('query (10)'!I2036="","",'query (10)'!I2036)</f>
        <v>Mechanical</v>
      </c>
      <c r="N2036" s="38" t="str">
        <f>IF('query (10)'!O2036="","",'query (10)'!O2036)</f>
        <v>Part Change</v>
      </c>
      <c r="O2036" s="38" t="str">
        <f>IF('query (10)'!P2036="","",'query (10)'!P2036)</f>
        <v>Medium</v>
      </c>
      <c r="P2036" s="38" t="str">
        <f>IF('query (10)'!N2036="","",'query (10)'!N2036)</f>
        <v xml:space="preserve">Change belt dresser 
ตามรอบการใช่งาน
</v>
      </c>
      <c r="Q2036" s="38" t="str">
        <f>TRIM('query (10)'!N2036)</f>
        <v xml:space="preserve">Change belt dresser 
ตามรอบการใช่งาน
</v>
      </c>
      <c r="R2036" s="38" t="str">
        <f>TRIM(UPPER('query (10)'!R2036))</f>
        <v>BELT</v>
      </c>
      <c r="S2036" s="38" t="str">
        <f>TRIM(UPPER('query (10)'!S2036))</f>
        <v>5M580</v>
      </c>
      <c r="T2036" s="38" t="str">
        <f>IF('query (10)'!Q2036="","",TRIM(UPPER('query (10)'!Q2036)))</f>
        <v/>
      </c>
      <c r="U2036" s="38" t="str">
        <f>IF('query (10)'!T2036="","",'query (10)'!T2036)</f>
        <v/>
      </c>
      <c r="V2036" s="39" t="str">
        <f>IF('query (10)'!T2036="","",IFERROR(VALUE('query (10)'!T2036),""))</f>
        <v/>
      </c>
      <c r="W2036" s="40">
        <f>IF('query (10)'!U2036="","",'query (10)'!U2036)</f>
        <v>0</v>
      </c>
      <c r="X2036" s="39">
        <f>IF('query (10)'!V2036="","",'query (10)'!V2036)</f>
        <v>120</v>
      </c>
      <c r="Y2036" s="41">
        <f>IF('query (10)'!W2036="","",'query (10)'!W2036)</f>
        <v>46102</v>
      </c>
      <c r="Z2036" s="41">
        <f>IF('query (10)'!X2036="","",'query (10)'!X2036)</f>
        <v>46112</v>
      </c>
      <c r="AA2036" s="41">
        <f>IF('query (10)'!Y2036="","",'query (10)'!Y2036)</f>
        <v>46112</v>
      </c>
      <c r="AB2036" s="41">
        <f>IF('query (10)'!Z2036="","",'query (10)'!Z2036)</f>
        <v>46232</v>
      </c>
      <c r="AC2036" s="38" t="str">
        <f>IF(OR('query (10)'!AA2036="",COUNTIF(Cleaning_Rules!$A$21:$A$26,TRIM('query (10)'!AA2036))&gt;0),"",TRIM('query (10)'!AA2036))</f>
        <v/>
      </c>
      <c r="AD2036" s="38" t="str">
        <f>IF('query (10)'!AB2036="","",TRIM(IFERROR(_xlfn.TEXTBEFORE('query (10)'!AB2036,"("),'query (10)'!AB2036)))</f>
        <v>เริ่มซ่อมงาน PM แล้ว รับผิดชอบโดย KUNANON PARAWANWONG</v>
      </c>
      <c r="AE2036" s="38" t="str">
        <f>IFERROR(LOWER(TRIM(_xlfn.TEXTBEFORE(_xlfn.TEXTAFTER('query (10)'!AB2036,"("),")"))),"")</f>
        <v>parawanwong-k-3161@nsk.com</v>
      </c>
      <c r="AF2036" s="38" t="str">
        <f>IF('query (10)'!AD2036="","",TRIM('query (10)'!AD2036))</f>
        <v>ภูชิต กุลเสรี</v>
      </c>
      <c r="AG2036" s="38" t="str">
        <f>IF('query (10)'!AE2036="","",TRIM('query (10)'!AE2036))</f>
        <v>คุณานนต์ ปารวัณวงศ์</v>
      </c>
      <c r="AH2036" s="38" t="str">
        <f>IF('query (10)'!AF2036="","",IFERROR(VALUE('query (10)'!AF2036),""))</f>
        <v/>
      </c>
      <c r="AI2036" s="38" t="str">
        <f>IF('query (10)'!AG2036="","",TRIM('query (10)'!AG2036))</f>
        <v/>
      </c>
      <c r="AJ2036" s="38" t="str">
        <f>IF('query (10)'!AH2036="","",IFERROR(VALUE('query (10)'!AH2036),""))</f>
        <v/>
      </c>
      <c r="AK2036" s="38" t="str">
        <f>IF('query (10)'!AI2036="","",TRIM('query (10)'!AI2036))</f>
        <v/>
      </c>
      <c r="AL2036" s="42">
        <f t="shared" si="155"/>
        <v>2026</v>
      </c>
      <c r="AM2036" s="42" t="str">
        <f t="shared" si="156"/>
        <v>2026-03</v>
      </c>
      <c r="AN2036" s="42" t="str">
        <f t="shared" ca="1" si="157"/>
        <v/>
      </c>
      <c r="AO2036" s="42" t="str">
        <f t="shared" si="158"/>
        <v>GR-783 | OUTER RING RACEWAY GRINDING M/C | SB6 | DRESSER | Time-based Maintenance | Mechanical | Part Change | Medium | Change belt dresser 
ตามรอบการใช่งาน
 | BELT | 5M580 | เริ่มซ่อมงาน PM แล้ว รับผิดชอบโดย KUNANON PARAWANWONG | คุณานนต์ ปารวัณวงศ์</v>
      </c>
      <c r="AP2036" s="42" t="str">
        <f>_xlfn.TEXTJOIN("; ",TRUE,IF(COUNTA('query (10)'!A2036:AK2036)&lt;=6,"NEAR_EMPTY_ROW",""),IF($K2036="","MISSING_STATUS",""),IF(AND($K2036="เสร็จสิ้น",$Z2036=""),"DONE_NO_ACTUAL_DATE",""),IF(AND($I2036="Condition-based Maintenance",$AH2036=""),"CBM_NO_MEASUREMENT",""),IF(OR($X2036="",$X2036=0),"INVALID_PERIOD",""),IF(AND($AA2036&lt;&gt;"",$AB2036&lt;&gt;"",$AB2036&lt;$AA2036),"DATE_SEQUENCE_ERROR",""),IF(AND($AB2036&lt;&gt;"",$AB2036&gt;DATE(2030,12,31)),"DATE_OUTLIER",""),IF($C2036="","MISSING_QRCODE",""),IF($J2036="UNKNOWN","UNKNOWN_PM_TYPE",""),IF($L2036="UNKNOWN","UNKNOWN_STATUS",""))</f>
        <v/>
      </c>
      <c r="AQ2036" s="42" t="str">
        <f t="shared" si="159"/>
        <v>NO</v>
      </c>
    </row>
    <row r="2037" spans="1:43" x14ac:dyDescent="0.3">
      <c r="A2037" s="38">
        <f>IF('query (10)'!A2037="","",'query (10)'!A2037)</f>
        <v>2257</v>
      </c>
      <c r="B2037" s="38">
        <f>IF('query (10)'!B2037="","",'query (10)'!B2037)</f>
        <v>19559</v>
      </c>
      <c r="C2037" s="38" t="str">
        <f>TRIM(UPPER('query (10)'!M2037))</f>
        <v>GR-783</v>
      </c>
      <c r="D2037" s="38" t="str">
        <f>TRIM(UPPER(IFERROR(_xlfn.TEXTBEFORE('query (10)'!L2037,"("),'query (10)'!L2037)))</f>
        <v>OUTER RING RACEWAY GRINDING M/C</v>
      </c>
      <c r="E2037" s="38" t="str">
        <f>IFERROR(TRIM(UPPER(_xlfn.TEXTBEFORE(_xlfn.TEXTAFTER('query (10)'!L2037,"("),")"))),"")</f>
        <v/>
      </c>
      <c r="F2037" s="38" t="str">
        <f>TRIM('query (10)'!K2037)</f>
        <v>SB6</v>
      </c>
      <c r="G2037" s="38" t="str">
        <f>IF('query (10)'!J2037="","",'query (10)'!J2037)</f>
        <v>Work head</v>
      </c>
      <c r="H2037" s="38" t="str">
        <f>TRIM(UPPER('query (10)'!J2037))</f>
        <v>WORK HEAD</v>
      </c>
      <c r="I2037" s="38" t="str">
        <f>IF('query (10)'!F2037="","",'query (10)'!F2037)</f>
        <v>Time-based Maintenance</v>
      </c>
      <c r="J2037" s="38" t="str">
        <f>IF('query (10)'!F2037="","",IFERROR(INDEX(Cleaning_Rules!$B$14:$B$17,MATCH(TRIM('query (10)'!F2037),Cleaning_Rules!$A$14:$A$17,0)),"UNKNOWN"))</f>
        <v>TBM</v>
      </c>
      <c r="K2037" s="38" t="str">
        <f>IF('query (10)'!G2037="","",'query (10)'!G2037)</f>
        <v>เสร็จสิ้น</v>
      </c>
      <c r="L2037" s="38" t="str">
        <f>IF('query (10)'!G2037="","MISSING",IFERROR(INDEX(Cleaning_Rules!$B$5:$B$10,MATCH(TRIM('query (10)'!G2037),Cleaning_Rules!$A$5:$A$10,0)),"UNKNOWN"))</f>
        <v>COMPLETED</v>
      </c>
      <c r="M2037" s="38" t="str">
        <f>IF('query (10)'!I2037="","",'query (10)'!I2037)</f>
        <v>Mechanical</v>
      </c>
      <c r="N2037" s="38" t="str">
        <f>IF('query (10)'!O2037="","",'query (10)'!O2037)</f>
        <v>Part Change</v>
      </c>
      <c r="O2037" s="38" t="str">
        <f>IF('query (10)'!P2037="","",'query (10)'!P2037)</f>
        <v>Medium</v>
      </c>
      <c r="P2037" s="38" t="str">
        <f>IF('query (10)'!N2037="","",'query (10)'!N2037)</f>
        <v xml:space="preserve">Change belt work head 
ตามรอบการใช้งาน
</v>
      </c>
      <c r="Q2037" s="38" t="str">
        <f>TRIM('query (10)'!N2037)</f>
        <v xml:space="preserve">Change belt work head 
ตามรอบการใช้งาน
</v>
      </c>
      <c r="R2037" s="38" t="str">
        <f>TRIM(UPPER('query (10)'!R2037))</f>
        <v>BELT</v>
      </c>
      <c r="S2037" s="38" t="str">
        <f>TRIM(UPPER('query (10)'!S2037))</f>
        <v>7M800</v>
      </c>
      <c r="T2037" s="38" t="str">
        <f>IF('query (10)'!Q2037="","",TRIM(UPPER('query (10)'!Q2037)))</f>
        <v/>
      </c>
      <c r="U2037" s="38" t="str">
        <f>IF('query (10)'!T2037="","",'query (10)'!T2037)</f>
        <v/>
      </c>
      <c r="V2037" s="39" t="str">
        <f>IF('query (10)'!T2037="","",IFERROR(VALUE('query (10)'!T2037),""))</f>
        <v/>
      </c>
      <c r="W2037" s="40">
        <f>IF('query (10)'!U2037="","",'query (10)'!U2037)</f>
        <v>0</v>
      </c>
      <c r="X2037" s="39">
        <f>IF('query (10)'!V2037="","",'query (10)'!V2037)</f>
        <v>360</v>
      </c>
      <c r="Y2037" s="41">
        <f>IF('query (10)'!W2037="","",'query (10)'!W2037)</f>
        <v>46102</v>
      </c>
      <c r="Z2037" s="41">
        <f>IF('query (10)'!X2037="","",'query (10)'!X2037)</f>
        <v>46112</v>
      </c>
      <c r="AA2037" s="41">
        <f>IF('query (10)'!Y2037="","",'query (10)'!Y2037)</f>
        <v>46112</v>
      </c>
      <c r="AB2037" s="41">
        <f>IF('query (10)'!Z2037="","",'query (10)'!Z2037)</f>
        <v>46472</v>
      </c>
      <c r="AC2037" s="38" t="str">
        <f>IF(OR('query (10)'!AA2037="",COUNTIF(Cleaning_Rules!$A$21:$A$26,TRIM('query (10)'!AA2037))&gt;0),"",TRIM('query (10)'!AA2037))</f>
        <v/>
      </c>
      <c r="AD2037" s="38" t="str">
        <f>IF('query (10)'!AB2037="","",TRIM(IFERROR(_xlfn.TEXTBEFORE('query (10)'!AB2037,"("),'query (10)'!AB2037)))</f>
        <v>เริ่มซ่อมงาน PM แล้ว รับผิดชอบโดย KUNANON PARAWANWONG</v>
      </c>
      <c r="AE2037" s="38" t="str">
        <f>IFERROR(LOWER(TRIM(_xlfn.TEXTBEFORE(_xlfn.TEXTAFTER('query (10)'!AB2037,"("),")"))),"")</f>
        <v>parawanwong-k-3161@nsk.com</v>
      </c>
      <c r="AF2037" s="38" t="str">
        <f>IF('query (10)'!AD2037="","",TRIM('query (10)'!AD2037))</f>
        <v>ภูชิต กุลเสรี</v>
      </c>
      <c r="AG2037" s="38" t="str">
        <f>IF('query (10)'!AE2037="","",TRIM('query (10)'!AE2037))</f>
        <v>คุณานนต์ ปารวัณวงศ์</v>
      </c>
      <c r="AH2037" s="38" t="str">
        <f>IF('query (10)'!AF2037="","",IFERROR(VALUE('query (10)'!AF2037),""))</f>
        <v/>
      </c>
      <c r="AI2037" s="38" t="str">
        <f>IF('query (10)'!AG2037="","",TRIM('query (10)'!AG2037))</f>
        <v/>
      </c>
      <c r="AJ2037" s="38" t="str">
        <f>IF('query (10)'!AH2037="","",IFERROR(VALUE('query (10)'!AH2037),""))</f>
        <v/>
      </c>
      <c r="AK2037" s="38" t="str">
        <f>IF('query (10)'!AI2037="","",TRIM('query (10)'!AI2037))</f>
        <v/>
      </c>
      <c r="AL2037" s="42">
        <f t="shared" si="155"/>
        <v>2026</v>
      </c>
      <c r="AM2037" s="42" t="str">
        <f t="shared" si="156"/>
        <v>2026-03</v>
      </c>
      <c r="AN2037" s="42" t="str">
        <f t="shared" ca="1" si="157"/>
        <v/>
      </c>
      <c r="AO2037" s="42" t="str">
        <f t="shared" si="158"/>
        <v>GR-783 | OUTER RING RACEWAY GRINDING M/C | SB6 | WORK HEAD | Time-based Maintenance | Mechanical | Part Change | Medium | Change belt work head 
ตามรอบการใช้งาน
 | BELT | 7M800 | เริ่มซ่อมงาน PM แล้ว รับผิดชอบโดย KUNANON PARAWANWONG | คุณานนต์ ปารวัณวงศ์</v>
      </c>
      <c r="AP2037" s="42" t="str">
        <f>_xlfn.TEXTJOIN("; ",TRUE,IF(COUNTA('query (10)'!A2037:AK2037)&lt;=6,"NEAR_EMPTY_ROW",""),IF($K2037="","MISSING_STATUS",""),IF(AND($K2037="เสร็จสิ้น",$Z2037=""),"DONE_NO_ACTUAL_DATE",""),IF(AND($I2037="Condition-based Maintenance",$AH2037=""),"CBM_NO_MEASUREMENT",""),IF(OR($X2037="",$X2037=0),"INVALID_PERIOD",""),IF(AND($AA2037&lt;&gt;"",$AB2037&lt;&gt;"",$AB2037&lt;$AA2037),"DATE_SEQUENCE_ERROR",""),IF(AND($AB2037&lt;&gt;"",$AB2037&gt;DATE(2030,12,31)),"DATE_OUTLIER",""),IF($C2037="","MISSING_QRCODE",""),IF($J2037="UNKNOWN","UNKNOWN_PM_TYPE",""),IF($L2037="UNKNOWN","UNKNOWN_STATUS",""))</f>
        <v/>
      </c>
      <c r="AQ2037" s="42" t="str">
        <f t="shared" si="159"/>
        <v>NO</v>
      </c>
    </row>
    <row r="2038" spans="1:43" x14ac:dyDescent="0.3">
      <c r="A2038" s="38">
        <f>IF('query (10)'!A2038="","",'query (10)'!A2038)</f>
        <v>2258</v>
      </c>
      <c r="B2038" s="38">
        <f>IF('query (10)'!B2038="","",'query (10)'!B2038)</f>
        <v>19560</v>
      </c>
      <c r="C2038" s="38" t="str">
        <f>TRIM(UPPER('query (10)'!M2038))</f>
        <v>GR-777</v>
      </c>
      <c r="D2038" s="38" t="str">
        <f>TRIM(UPPER(IFERROR(_xlfn.TEXTBEFORE('query (10)'!L2038,"("),'query (10)'!L2038)))</f>
        <v>INNER RING RACEWAY GRINDING M/C</v>
      </c>
      <c r="E2038" s="38" t="str">
        <f>IFERROR(TRIM(UPPER(_xlfn.TEXTBEFORE(_xlfn.TEXTAFTER('query (10)'!L2038,"("),")"))),"")</f>
        <v/>
      </c>
      <c r="F2038" s="38" t="str">
        <f>TRIM('query (10)'!K2038)</f>
        <v>SB6</v>
      </c>
      <c r="G2038" s="38" t="str">
        <f>IF('query (10)'!J2038="","",'query (10)'!J2038)</f>
        <v>Work head</v>
      </c>
      <c r="H2038" s="38" t="str">
        <f>TRIM(UPPER('query (10)'!J2038))</f>
        <v>WORK HEAD</v>
      </c>
      <c r="I2038" s="38" t="str">
        <f>IF('query (10)'!F2038="","",'query (10)'!F2038)</f>
        <v>Time-based Maintenance</v>
      </c>
      <c r="J2038" s="38" t="str">
        <f>IF('query (10)'!F2038="","",IFERROR(INDEX(Cleaning_Rules!$B$14:$B$17,MATCH(TRIM('query (10)'!F2038),Cleaning_Rules!$A$14:$A$17,0)),"UNKNOWN"))</f>
        <v>TBM</v>
      </c>
      <c r="K2038" s="38" t="str">
        <f>IF('query (10)'!G2038="","",'query (10)'!G2038)</f>
        <v>เสร็จสิ้น</v>
      </c>
      <c r="L2038" s="38" t="str">
        <f>IF('query (10)'!G2038="","MISSING",IFERROR(INDEX(Cleaning_Rules!$B$5:$B$10,MATCH(TRIM('query (10)'!G2038),Cleaning_Rules!$A$5:$A$10,0)),"UNKNOWN"))</f>
        <v>COMPLETED</v>
      </c>
      <c r="M2038" s="38" t="str">
        <f>IF('query (10)'!I2038="","",'query (10)'!I2038)</f>
        <v>Mechanical</v>
      </c>
      <c r="N2038" s="38" t="str">
        <f>IF('query (10)'!O2038="","",'query (10)'!O2038)</f>
        <v>Part Change</v>
      </c>
      <c r="O2038" s="38" t="str">
        <f>IF('query (10)'!P2038="","",'query (10)'!P2038)</f>
        <v>Medium</v>
      </c>
      <c r="P2038" s="38" t="str">
        <f>IF('query (10)'!N2038="","",'query (10)'!N2038)</f>
        <v xml:space="preserve">Change belt work head 
ตามรอบการใช้งาน
</v>
      </c>
      <c r="Q2038" s="38" t="str">
        <f>TRIM('query (10)'!N2038)</f>
        <v xml:space="preserve">Change belt work head 
ตามรอบการใช้งาน
</v>
      </c>
      <c r="R2038" s="38" t="str">
        <f>TRIM(UPPER('query (10)'!R2038))</f>
        <v>BELT</v>
      </c>
      <c r="S2038" s="38" t="str">
        <f>TRIM(UPPER('query (10)'!S2038))</f>
        <v>2/5M750JB</v>
      </c>
      <c r="T2038" s="38" t="str">
        <f>IF('query (10)'!Q2038="","",TRIM(UPPER('query (10)'!Q2038)))</f>
        <v/>
      </c>
      <c r="U2038" s="38" t="str">
        <f>IF('query (10)'!T2038="","",'query (10)'!T2038)</f>
        <v/>
      </c>
      <c r="V2038" s="39" t="str">
        <f>IF('query (10)'!T2038="","",IFERROR(VALUE('query (10)'!T2038),""))</f>
        <v/>
      </c>
      <c r="W2038" s="40">
        <f>IF('query (10)'!U2038="","",'query (10)'!U2038)</f>
        <v>0</v>
      </c>
      <c r="X2038" s="39">
        <f>IF('query (10)'!V2038="","",'query (10)'!V2038)</f>
        <v>360</v>
      </c>
      <c r="Y2038" s="41">
        <f>IF('query (10)'!W2038="","",'query (10)'!W2038)</f>
        <v>46102</v>
      </c>
      <c r="Z2038" s="41">
        <f>IF('query (10)'!X2038="","",'query (10)'!X2038)</f>
        <v>46112</v>
      </c>
      <c r="AA2038" s="41">
        <f>IF('query (10)'!Y2038="","",'query (10)'!Y2038)</f>
        <v>46112</v>
      </c>
      <c r="AB2038" s="41">
        <f>IF('query (10)'!Z2038="","",'query (10)'!Z2038)</f>
        <v>46472</v>
      </c>
      <c r="AC2038" s="38" t="str">
        <f>IF(OR('query (10)'!AA2038="",COUNTIF(Cleaning_Rules!$A$21:$A$26,TRIM('query (10)'!AA2038))&gt;0),"",TRIM('query (10)'!AA2038))</f>
        <v/>
      </c>
      <c r="AD2038" s="38" t="str">
        <f>IF('query (10)'!AB2038="","",TRIM(IFERROR(_xlfn.TEXTBEFORE('query (10)'!AB2038,"("),'query (10)'!AB2038)))</f>
        <v>เริ่มซ่อมงาน PM แล้ว รับผิดชอบโดย KUNANON PARAWANWONG</v>
      </c>
      <c r="AE2038" s="38" t="str">
        <f>IFERROR(LOWER(TRIM(_xlfn.TEXTBEFORE(_xlfn.TEXTAFTER('query (10)'!AB2038,"("),")"))),"")</f>
        <v>parawanwong-k-3161@nsk.com</v>
      </c>
      <c r="AF2038" s="38" t="str">
        <f>IF('query (10)'!AD2038="","",TRIM('query (10)'!AD2038))</f>
        <v>ภูชิต กุลเสรี</v>
      </c>
      <c r="AG2038" s="38" t="str">
        <f>IF('query (10)'!AE2038="","",TRIM('query (10)'!AE2038))</f>
        <v>คุณานนต์ ปารวัณวงศ์</v>
      </c>
      <c r="AH2038" s="38" t="str">
        <f>IF('query (10)'!AF2038="","",IFERROR(VALUE('query (10)'!AF2038),""))</f>
        <v/>
      </c>
      <c r="AI2038" s="38" t="str">
        <f>IF('query (10)'!AG2038="","",TRIM('query (10)'!AG2038))</f>
        <v/>
      </c>
      <c r="AJ2038" s="38" t="str">
        <f>IF('query (10)'!AH2038="","",IFERROR(VALUE('query (10)'!AH2038),""))</f>
        <v/>
      </c>
      <c r="AK2038" s="38" t="str">
        <f>IF('query (10)'!AI2038="","",TRIM('query (10)'!AI2038))</f>
        <v/>
      </c>
      <c r="AL2038" s="42">
        <f t="shared" si="155"/>
        <v>2026</v>
      </c>
      <c r="AM2038" s="42" t="str">
        <f t="shared" si="156"/>
        <v>2026-03</v>
      </c>
      <c r="AN2038" s="42" t="str">
        <f t="shared" ca="1" si="157"/>
        <v/>
      </c>
      <c r="AO2038" s="42" t="str">
        <f t="shared" si="158"/>
        <v>GR-777 | INNER RING RACEWAY GRINDING M/C | SB6 | WORK HEAD | Time-based Maintenance | Mechanical | Part Change | Medium | Change belt work head 
ตามรอบการใช้งาน
 | BELT | 2/5M750JB | เริ่มซ่อมงาน PM แล้ว รับผิดชอบโดย KUNANON PARAWANWONG | คุณานนต์ ปารวัณวงศ์</v>
      </c>
      <c r="AP2038" s="42" t="str">
        <f>_xlfn.TEXTJOIN("; ",TRUE,IF(COUNTA('query (10)'!A2038:AK2038)&lt;=6,"NEAR_EMPTY_ROW",""),IF($K2038="","MISSING_STATUS",""),IF(AND($K2038="เสร็จสิ้น",$Z2038=""),"DONE_NO_ACTUAL_DATE",""),IF(AND($I2038="Condition-based Maintenance",$AH2038=""),"CBM_NO_MEASUREMENT",""),IF(OR($X2038="",$X2038=0),"INVALID_PERIOD",""),IF(AND($AA2038&lt;&gt;"",$AB2038&lt;&gt;"",$AB2038&lt;$AA2038),"DATE_SEQUENCE_ERROR",""),IF(AND($AB2038&lt;&gt;"",$AB2038&gt;DATE(2030,12,31)),"DATE_OUTLIER",""),IF($C2038="","MISSING_QRCODE",""),IF($J2038="UNKNOWN","UNKNOWN_PM_TYPE",""),IF($L2038="UNKNOWN","UNKNOWN_STATUS",""))</f>
        <v/>
      </c>
      <c r="AQ2038" s="42" t="str">
        <f t="shared" si="159"/>
        <v>NO</v>
      </c>
    </row>
    <row r="2039" spans="1:43" x14ac:dyDescent="0.3">
      <c r="A2039" s="38">
        <f>IF('query (10)'!A2039="","",'query (10)'!A2039)</f>
        <v>2259</v>
      </c>
      <c r="B2039" s="38">
        <f>IF('query (10)'!B2039="","",'query (10)'!B2039)</f>
        <v>19561</v>
      </c>
      <c r="C2039" s="38" t="str">
        <f>TRIM(UPPER('query (10)'!M2039))</f>
        <v>GR-778</v>
      </c>
      <c r="D2039" s="38" t="str">
        <f>TRIM(UPPER(IFERROR(_xlfn.TEXTBEFORE('query (10)'!L2039,"("),'query (10)'!L2039)))</f>
        <v>INNER RING BORE GRINDING M/C</v>
      </c>
      <c r="E2039" s="38" t="str">
        <f>IFERROR(TRIM(UPPER(_xlfn.TEXTBEFORE(_xlfn.TEXTAFTER('query (10)'!L2039,"("),")"))),"")</f>
        <v/>
      </c>
      <c r="F2039" s="38" t="str">
        <f>TRIM('query (10)'!K2039)</f>
        <v>SB6</v>
      </c>
      <c r="G2039" s="38" t="str">
        <f>IF('query (10)'!J2039="","",'query (10)'!J2039)</f>
        <v>Work head</v>
      </c>
      <c r="H2039" s="38" t="str">
        <f>TRIM(UPPER('query (10)'!J2039))</f>
        <v>WORK HEAD</v>
      </c>
      <c r="I2039" s="38" t="str">
        <f>IF('query (10)'!F2039="","",'query (10)'!F2039)</f>
        <v>Time-based Maintenance</v>
      </c>
      <c r="J2039" s="38" t="str">
        <f>IF('query (10)'!F2039="","",IFERROR(INDEX(Cleaning_Rules!$B$14:$B$17,MATCH(TRIM('query (10)'!F2039),Cleaning_Rules!$A$14:$A$17,0)),"UNKNOWN"))</f>
        <v>TBM</v>
      </c>
      <c r="K2039" s="38" t="str">
        <f>IF('query (10)'!G2039="","",'query (10)'!G2039)</f>
        <v>เสร็จสิ้น</v>
      </c>
      <c r="L2039" s="38" t="str">
        <f>IF('query (10)'!G2039="","MISSING",IFERROR(INDEX(Cleaning_Rules!$B$5:$B$10,MATCH(TRIM('query (10)'!G2039),Cleaning_Rules!$A$5:$A$10,0)),"UNKNOWN"))</f>
        <v>COMPLETED</v>
      </c>
      <c r="M2039" s="38" t="str">
        <f>IF('query (10)'!I2039="","",'query (10)'!I2039)</f>
        <v>Mechanical</v>
      </c>
      <c r="N2039" s="38" t="str">
        <f>IF('query (10)'!O2039="","",'query (10)'!O2039)</f>
        <v>Part Change</v>
      </c>
      <c r="O2039" s="38" t="str">
        <f>IF('query (10)'!P2039="","",'query (10)'!P2039)</f>
        <v>Medium</v>
      </c>
      <c r="P2039" s="38" t="str">
        <f>IF('query (10)'!N2039="","",'query (10)'!N2039)</f>
        <v xml:space="preserve">Change belt work head 
ตามรอบการใช้งาน
</v>
      </c>
      <c r="Q2039" s="38" t="str">
        <f>TRIM('query (10)'!N2039)</f>
        <v xml:space="preserve">Change belt work head 
ตามรอบการใช้งาน
</v>
      </c>
      <c r="R2039" s="38" t="str">
        <f>TRIM(UPPER('query (10)'!R2039))</f>
        <v>BELT</v>
      </c>
      <c r="S2039" s="38" t="str">
        <f>TRIM(UPPER('query (10)'!S2039))</f>
        <v>7M800</v>
      </c>
      <c r="T2039" s="38" t="str">
        <f>IF('query (10)'!Q2039="","",TRIM(UPPER('query (10)'!Q2039)))</f>
        <v/>
      </c>
      <c r="U2039" s="38" t="str">
        <f>IF('query (10)'!T2039="","",'query (10)'!T2039)</f>
        <v/>
      </c>
      <c r="V2039" s="39" t="str">
        <f>IF('query (10)'!T2039="","",IFERROR(VALUE('query (10)'!T2039),""))</f>
        <v/>
      </c>
      <c r="W2039" s="40">
        <f>IF('query (10)'!U2039="","",'query (10)'!U2039)</f>
        <v>0</v>
      </c>
      <c r="X2039" s="39">
        <f>IF('query (10)'!V2039="","",'query (10)'!V2039)</f>
        <v>360</v>
      </c>
      <c r="Y2039" s="41">
        <f>IF('query (10)'!W2039="","",'query (10)'!W2039)</f>
        <v>46102</v>
      </c>
      <c r="Z2039" s="41">
        <f>IF('query (10)'!X2039="","",'query (10)'!X2039)</f>
        <v>46112</v>
      </c>
      <c r="AA2039" s="41">
        <f>IF('query (10)'!Y2039="","",'query (10)'!Y2039)</f>
        <v>46112</v>
      </c>
      <c r="AB2039" s="41">
        <f>IF('query (10)'!Z2039="","",'query (10)'!Z2039)</f>
        <v>46472</v>
      </c>
      <c r="AC2039" s="38" t="str">
        <f>IF(OR('query (10)'!AA2039="",COUNTIF(Cleaning_Rules!$A$21:$A$26,TRIM('query (10)'!AA2039))&gt;0),"",TRIM('query (10)'!AA2039))</f>
        <v/>
      </c>
      <c r="AD2039" s="38" t="str">
        <f>IF('query (10)'!AB2039="","",TRIM(IFERROR(_xlfn.TEXTBEFORE('query (10)'!AB2039,"("),'query (10)'!AB2039)))</f>
        <v>เริ่มซ่อมงาน PM แล้ว รับผิดชอบโดย KUNANON PARAWANWONG</v>
      </c>
      <c r="AE2039" s="38" t="str">
        <f>IFERROR(LOWER(TRIM(_xlfn.TEXTBEFORE(_xlfn.TEXTAFTER('query (10)'!AB2039,"("),")"))),"")</f>
        <v>parawanwong-k-3161@nsk.com</v>
      </c>
      <c r="AF2039" s="38" t="str">
        <f>IF('query (10)'!AD2039="","",TRIM('query (10)'!AD2039))</f>
        <v>ภูชิต กุลเสรี</v>
      </c>
      <c r="AG2039" s="38" t="str">
        <f>IF('query (10)'!AE2039="","",TRIM('query (10)'!AE2039))</f>
        <v>คุณานนต์ ปารวัณวงศ์</v>
      </c>
      <c r="AH2039" s="38" t="str">
        <f>IF('query (10)'!AF2039="","",IFERROR(VALUE('query (10)'!AF2039),""))</f>
        <v/>
      </c>
      <c r="AI2039" s="38" t="str">
        <f>IF('query (10)'!AG2039="","",TRIM('query (10)'!AG2039))</f>
        <v/>
      </c>
      <c r="AJ2039" s="38" t="str">
        <f>IF('query (10)'!AH2039="","",IFERROR(VALUE('query (10)'!AH2039),""))</f>
        <v/>
      </c>
      <c r="AK2039" s="38" t="str">
        <f>IF('query (10)'!AI2039="","",TRIM('query (10)'!AI2039))</f>
        <v/>
      </c>
      <c r="AL2039" s="42">
        <f t="shared" si="155"/>
        <v>2026</v>
      </c>
      <c r="AM2039" s="42" t="str">
        <f t="shared" si="156"/>
        <v>2026-03</v>
      </c>
      <c r="AN2039" s="42" t="str">
        <f t="shared" ca="1" si="157"/>
        <v/>
      </c>
      <c r="AO2039" s="42" t="str">
        <f t="shared" si="158"/>
        <v>GR-778 | INNER RING BORE GRINDING M/C | SB6 | WORK HEAD | Time-based Maintenance | Mechanical | Part Change | Medium | Change belt work head 
ตามรอบการใช้งาน
 | BELT | 7M800 | เริ่มซ่อมงาน PM แล้ว รับผิดชอบโดย KUNANON PARAWANWONG | คุณานนต์ ปารวัณวงศ์</v>
      </c>
      <c r="AP2039" s="42" t="str">
        <f>_xlfn.TEXTJOIN("; ",TRUE,IF(COUNTA('query (10)'!A2039:AK2039)&lt;=6,"NEAR_EMPTY_ROW",""),IF($K2039="","MISSING_STATUS",""),IF(AND($K2039="เสร็จสิ้น",$Z2039=""),"DONE_NO_ACTUAL_DATE",""),IF(AND($I2039="Condition-based Maintenance",$AH2039=""),"CBM_NO_MEASUREMENT",""),IF(OR($X2039="",$X2039=0),"INVALID_PERIOD",""),IF(AND($AA2039&lt;&gt;"",$AB2039&lt;&gt;"",$AB2039&lt;$AA2039),"DATE_SEQUENCE_ERROR",""),IF(AND($AB2039&lt;&gt;"",$AB2039&gt;DATE(2030,12,31)),"DATE_OUTLIER",""),IF($C2039="","MISSING_QRCODE",""),IF($J2039="UNKNOWN","UNKNOWN_PM_TYPE",""),IF($L2039="UNKNOWN","UNKNOWN_STATUS",""))</f>
        <v/>
      </c>
      <c r="AQ2039" s="42" t="str">
        <f t="shared" si="159"/>
        <v>NO</v>
      </c>
    </row>
    <row r="2040" spans="1:43" x14ac:dyDescent="0.3">
      <c r="A2040" s="38">
        <f>IF('query (10)'!A2040="","",'query (10)'!A2040)</f>
        <v>2260</v>
      </c>
      <c r="B2040" s="38">
        <f>IF('query (10)'!B2040="","",'query (10)'!B2040)</f>
        <v>19562</v>
      </c>
      <c r="C2040" s="38" t="str">
        <f>TRIM(UPPER('query (10)'!M2040))</f>
        <v>GR-778</v>
      </c>
      <c r="D2040" s="38" t="str">
        <f>TRIM(UPPER(IFERROR(_xlfn.TEXTBEFORE('query (10)'!L2040,"("),'query (10)'!L2040)))</f>
        <v>INNER RING BORE GRINDING M/C</v>
      </c>
      <c r="E2040" s="38" t="str">
        <f>IFERROR(TRIM(UPPER(_xlfn.TEXTBEFORE(_xlfn.TEXTAFTER('query (10)'!L2040,"("),")"))),"")</f>
        <v/>
      </c>
      <c r="F2040" s="38" t="str">
        <f>TRIM('query (10)'!K2040)</f>
        <v>SB6</v>
      </c>
      <c r="G2040" s="38" t="str">
        <f>IF('query (10)'!J2040="","",'query (10)'!J2040)</f>
        <v>Dresser</v>
      </c>
      <c r="H2040" s="38" t="str">
        <f>TRIM(UPPER('query (10)'!J2040))</f>
        <v>DRESSER</v>
      </c>
      <c r="I2040" s="38" t="str">
        <f>IF('query (10)'!F2040="","",'query (10)'!F2040)</f>
        <v>Time-based Maintenance</v>
      </c>
      <c r="J2040" s="38" t="str">
        <f>IF('query (10)'!F2040="","",IFERROR(INDEX(Cleaning_Rules!$B$14:$B$17,MATCH(TRIM('query (10)'!F2040),Cleaning_Rules!$A$14:$A$17,0)),"UNKNOWN"))</f>
        <v>TBM</v>
      </c>
      <c r="K2040" s="38" t="str">
        <f>IF('query (10)'!G2040="","",'query (10)'!G2040)</f>
        <v>เสร็จสิ้น</v>
      </c>
      <c r="L2040" s="38" t="str">
        <f>IF('query (10)'!G2040="","MISSING",IFERROR(INDEX(Cleaning_Rules!$B$5:$B$10,MATCH(TRIM('query (10)'!G2040),Cleaning_Rules!$A$5:$A$10,0)),"UNKNOWN"))</f>
        <v>COMPLETED</v>
      </c>
      <c r="M2040" s="38" t="str">
        <f>IF('query (10)'!I2040="","",'query (10)'!I2040)</f>
        <v>Mechanical</v>
      </c>
      <c r="N2040" s="38" t="str">
        <f>IF('query (10)'!O2040="","",'query (10)'!O2040)</f>
        <v>Part Change</v>
      </c>
      <c r="O2040" s="38" t="str">
        <f>IF('query (10)'!P2040="","",'query (10)'!P2040)</f>
        <v>Medium</v>
      </c>
      <c r="P2040" s="38" t="str">
        <f>IF('query (10)'!N2040="","",'query (10)'!N2040)</f>
        <v xml:space="preserve">Change belt dresser 
ตามรอบการใช่งาน
</v>
      </c>
      <c r="Q2040" s="38" t="str">
        <f>TRIM('query (10)'!N2040)</f>
        <v xml:space="preserve">Change belt dresser 
ตามรอบการใช่งาน
</v>
      </c>
      <c r="R2040" s="38" t="str">
        <f>TRIM(UPPER('query (10)'!R2040))</f>
        <v>BELT</v>
      </c>
      <c r="S2040" s="38" t="str">
        <f>TRIM(UPPER('query (10)'!S2040))</f>
        <v>5M650</v>
      </c>
      <c r="T2040" s="38" t="str">
        <f>IF('query (10)'!Q2040="","",TRIM(UPPER('query (10)'!Q2040)))</f>
        <v/>
      </c>
      <c r="U2040" s="38" t="str">
        <f>IF('query (10)'!T2040="","",'query (10)'!T2040)</f>
        <v/>
      </c>
      <c r="V2040" s="39" t="str">
        <f>IF('query (10)'!T2040="","",IFERROR(VALUE('query (10)'!T2040),""))</f>
        <v/>
      </c>
      <c r="W2040" s="40">
        <f>IF('query (10)'!U2040="","",'query (10)'!U2040)</f>
        <v>0</v>
      </c>
      <c r="X2040" s="39">
        <f>IF('query (10)'!V2040="","",'query (10)'!V2040)</f>
        <v>120</v>
      </c>
      <c r="Y2040" s="41">
        <f>IF('query (10)'!W2040="","",'query (10)'!W2040)</f>
        <v>46102</v>
      </c>
      <c r="Z2040" s="41">
        <f>IF('query (10)'!X2040="","",'query (10)'!X2040)</f>
        <v>46112</v>
      </c>
      <c r="AA2040" s="41">
        <f>IF('query (10)'!Y2040="","",'query (10)'!Y2040)</f>
        <v>46112</v>
      </c>
      <c r="AB2040" s="41">
        <f>IF('query (10)'!Z2040="","",'query (10)'!Z2040)</f>
        <v>46232</v>
      </c>
      <c r="AC2040" s="38" t="str">
        <f>IF(OR('query (10)'!AA2040="",COUNTIF(Cleaning_Rules!$A$21:$A$26,TRIM('query (10)'!AA2040))&gt;0),"",TRIM('query (10)'!AA2040))</f>
        <v/>
      </c>
      <c r="AD2040" s="38" t="str">
        <f>IF('query (10)'!AB2040="","",TRIM(IFERROR(_xlfn.TEXTBEFORE('query (10)'!AB2040,"("),'query (10)'!AB2040)))</f>
        <v>เริ่มซ่อมงาน PM แล้ว รับผิดชอบโดย KUNANON PARAWANWONG</v>
      </c>
      <c r="AE2040" s="38" t="str">
        <f>IFERROR(LOWER(TRIM(_xlfn.TEXTBEFORE(_xlfn.TEXTAFTER('query (10)'!AB2040,"("),")"))),"")</f>
        <v>parawanwong-k-3161@nsk.com</v>
      </c>
      <c r="AF2040" s="38" t="str">
        <f>IF('query (10)'!AD2040="","",TRIM('query (10)'!AD2040))</f>
        <v>ภูชิต กุลเสรี</v>
      </c>
      <c r="AG2040" s="38" t="str">
        <f>IF('query (10)'!AE2040="","",TRIM('query (10)'!AE2040))</f>
        <v>คุณานนต์ ปารวัณวงศ์</v>
      </c>
      <c r="AH2040" s="38" t="str">
        <f>IF('query (10)'!AF2040="","",IFERROR(VALUE('query (10)'!AF2040),""))</f>
        <v/>
      </c>
      <c r="AI2040" s="38" t="str">
        <f>IF('query (10)'!AG2040="","",TRIM('query (10)'!AG2040))</f>
        <v/>
      </c>
      <c r="AJ2040" s="38" t="str">
        <f>IF('query (10)'!AH2040="","",IFERROR(VALUE('query (10)'!AH2040),""))</f>
        <v/>
      </c>
      <c r="AK2040" s="38" t="str">
        <f>IF('query (10)'!AI2040="","",TRIM('query (10)'!AI2040))</f>
        <v/>
      </c>
      <c r="AL2040" s="42">
        <f t="shared" si="155"/>
        <v>2026</v>
      </c>
      <c r="AM2040" s="42" t="str">
        <f t="shared" si="156"/>
        <v>2026-03</v>
      </c>
      <c r="AN2040" s="42" t="str">
        <f t="shared" ca="1" si="157"/>
        <v/>
      </c>
      <c r="AO2040" s="42" t="str">
        <f t="shared" si="158"/>
        <v>GR-778 | INNER RING BORE GRINDING M/C | SB6 | DRESSER | Time-based Maintenance | Mechanical | Part Change | Medium | Change belt dresser 
ตามรอบการใช่งาน
 | BELT | 5M650 | เริ่มซ่อมงาน PM แล้ว รับผิดชอบโดย KUNANON PARAWANWONG | คุณานนต์ ปารวัณวงศ์</v>
      </c>
      <c r="AP2040" s="42" t="str">
        <f>_xlfn.TEXTJOIN("; ",TRUE,IF(COUNTA('query (10)'!A2040:AK2040)&lt;=6,"NEAR_EMPTY_ROW",""),IF($K2040="","MISSING_STATUS",""),IF(AND($K2040="เสร็จสิ้น",$Z2040=""),"DONE_NO_ACTUAL_DATE",""),IF(AND($I2040="Condition-based Maintenance",$AH2040=""),"CBM_NO_MEASUREMENT",""),IF(OR($X2040="",$X2040=0),"INVALID_PERIOD",""),IF(AND($AA2040&lt;&gt;"",$AB2040&lt;&gt;"",$AB2040&lt;$AA2040),"DATE_SEQUENCE_ERROR",""),IF(AND($AB2040&lt;&gt;"",$AB2040&gt;DATE(2030,12,31)),"DATE_OUTLIER",""),IF($C2040="","MISSING_QRCODE",""),IF($J2040="UNKNOWN","UNKNOWN_PM_TYPE",""),IF($L2040="UNKNOWN","UNKNOWN_STATUS",""))</f>
        <v/>
      </c>
      <c r="AQ2040" s="42" t="str">
        <f t="shared" si="159"/>
        <v>NO</v>
      </c>
    </row>
    <row r="2041" spans="1:43" x14ac:dyDescent="0.3">
      <c r="A2041" s="38">
        <f>IF('query (10)'!A2041="","",'query (10)'!A2041)</f>
        <v>2261</v>
      </c>
      <c r="B2041" s="38">
        <f>IF('query (10)'!B2041="","",'query (10)'!B2041)</f>
        <v>19563</v>
      </c>
      <c r="C2041" s="38" t="str">
        <f>TRIM(UPPER('query (10)'!M2041))</f>
        <v>GR-785</v>
      </c>
      <c r="D2041" s="38" t="str">
        <f>TRIM(UPPER(IFERROR(_xlfn.TEXTBEFORE('query (10)'!L2041,"("),'query (10)'!L2041)))</f>
        <v>OUTER RING RACEWAY SUPER FINISH M/C</v>
      </c>
      <c r="E2041" s="38" t="str">
        <f>IFERROR(TRIM(UPPER(_xlfn.TEXTBEFORE(_xlfn.TEXTAFTER('query (10)'!L2041,"("),")"))),"")</f>
        <v/>
      </c>
      <c r="F2041" s="38" t="str">
        <f>TRIM('query (10)'!K2041)</f>
        <v>SB6</v>
      </c>
      <c r="G2041" s="38" t="str">
        <f>IF('query (10)'!J2041="","",'query (10)'!J2041)</f>
        <v>Work head</v>
      </c>
      <c r="H2041" s="38" t="str">
        <f>TRIM(UPPER('query (10)'!J2041))</f>
        <v>WORK HEAD</v>
      </c>
      <c r="I2041" s="38" t="str">
        <f>IF('query (10)'!F2041="","",'query (10)'!F2041)</f>
        <v>Time-based Maintenance</v>
      </c>
      <c r="J2041" s="38" t="str">
        <f>IF('query (10)'!F2041="","",IFERROR(INDEX(Cleaning_Rules!$B$14:$B$17,MATCH(TRIM('query (10)'!F2041),Cleaning_Rules!$A$14:$A$17,0)),"UNKNOWN"))</f>
        <v>TBM</v>
      </c>
      <c r="K2041" s="38" t="str">
        <f>IF('query (10)'!G2041="","",'query (10)'!G2041)</f>
        <v>เสร็จสิ้น</v>
      </c>
      <c r="L2041" s="38" t="str">
        <f>IF('query (10)'!G2041="","MISSING",IFERROR(INDEX(Cleaning_Rules!$B$5:$B$10,MATCH(TRIM('query (10)'!G2041),Cleaning_Rules!$A$5:$A$10,0)),"UNKNOWN"))</f>
        <v>COMPLETED</v>
      </c>
      <c r="M2041" s="38" t="str">
        <f>IF('query (10)'!I2041="","",'query (10)'!I2041)</f>
        <v>Mechanical</v>
      </c>
      <c r="N2041" s="38" t="str">
        <f>IF('query (10)'!O2041="","",'query (10)'!O2041)</f>
        <v>Part Change</v>
      </c>
      <c r="O2041" s="38" t="str">
        <f>IF('query (10)'!P2041="","",'query (10)'!P2041)</f>
        <v>Medium</v>
      </c>
      <c r="P2041" s="38" t="str">
        <f>IF('query (10)'!N2041="","",'query (10)'!N2041)</f>
        <v xml:space="preserve">repair unit spindle work head
check accuracy work head
ตามรอบการใช้งาน
</v>
      </c>
      <c r="Q2041" s="38" t="str">
        <f>TRIM('query (10)'!N2041)</f>
        <v xml:space="preserve">repair unit spindle work head
check accuracy work head
ตามรอบการใช้งาน
</v>
      </c>
      <c r="R2041" s="38" t="str">
        <f>TRIM(UPPER('query (10)'!R2041))</f>
        <v>BEARING</v>
      </c>
      <c r="S2041" s="38" t="str">
        <f>TRIM(UPPER('query (10)'!S2041))</f>
        <v>7207ATYNDULP5</v>
      </c>
      <c r="T2041" s="38" t="str">
        <f>IF('query (10)'!Q2041="","",TRIM(UPPER('query (10)'!Q2041)))</f>
        <v/>
      </c>
      <c r="U2041" s="38" t="str">
        <f>IF('query (10)'!T2041="","",'query (10)'!T2041)</f>
        <v/>
      </c>
      <c r="V2041" s="39" t="str">
        <f>IF('query (10)'!T2041="","",IFERROR(VALUE('query (10)'!T2041),""))</f>
        <v/>
      </c>
      <c r="W2041" s="40">
        <f>IF('query (10)'!U2041="","",'query (10)'!U2041)</f>
        <v>0</v>
      </c>
      <c r="X2041" s="39">
        <f>IF('query (10)'!V2041="","",'query (10)'!V2041)</f>
        <v>1080</v>
      </c>
      <c r="Y2041" s="41">
        <f>IF('query (10)'!W2041="","",'query (10)'!W2041)</f>
        <v>46102</v>
      </c>
      <c r="Z2041" s="41">
        <f>IF('query (10)'!X2041="","",'query (10)'!X2041)</f>
        <v>46114</v>
      </c>
      <c r="AA2041" s="41">
        <f>IF('query (10)'!Y2041="","",'query (10)'!Y2041)</f>
        <v>46114</v>
      </c>
      <c r="AB2041" s="41">
        <f>IF('query (10)'!Z2041="","",'query (10)'!Z2041)</f>
        <v>47194</v>
      </c>
      <c r="AC2041" s="38" t="str">
        <f>IF(OR('query (10)'!AA2041="",COUNTIF(Cleaning_Rules!$A$21:$A$26,TRIM('query (10)'!AA2041))&gt;0),"",TRIM('query (10)'!AA2041))</f>
        <v/>
      </c>
      <c r="AD2041" s="38" t="str">
        <f>IF('query (10)'!AB2041="","",TRIM(IFERROR(_xlfn.TEXTBEFORE('query (10)'!AB2041,"("),'query (10)'!AB2041)))</f>
        <v>เริ่มซ่อมงาน PM แล้ว รับผิดชอบโดย PUCHIT KULSEREE</v>
      </c>
      <c r="AE2041" s="38" t="str">
        <f>IFERROR(LOWER(TRIM(_xlfn.TEXTBEFORE(_xlfn.TEXTAFTER('query (10)'!AB2041,"("),")"))),"")</f>
        <v>puchit@nsk.com</v>
      </c>
      <c r="AF2041" s="38" t="str">
        <f>IF('query (10)'!AD2041="","",TRIM('query (10)'!AD2041))</f>
        <v>ภูชิต กุลเสรี</v>
      </c>
      <c r="AG2041" s="38" t="str">
        <f>IF('query (10)'!AE2041="","",TRIM('query (10)'!AE2041))</f>
        <v>ภูชิต กุลเสรี</v>
      </c>
      <c r="AH2041" s="38" t="str">
        <f>IF('query (10)'!AF2041="","",IFERROR(VALUE('query (10)'!AF2041),""))</f>
        <v/>
      </c>
      <c r="AI2041" s="38" t="str">
        <f>IF('query (10)'!AG2041="","",TRIM('query (10)'!AG2041))</f>
        <v/>
      </c>
      <c r="AJ2041" s="38" t="str">
        <f>IF('query (10)'!AH2041="","",IFERROR(VALUE('query (10)'!AH2041),""))</f>
        <v/>
      </c>
      <c r="AK2041" s="38" t="str">
        <f>IF('query (10)'!AI2041="","",TRIM('query (10)'!AI2041))</f>
        <v/>
      </c>
      <c r="AL2041" s="42">
        <f t="shared" si="155"/>
        <v>2026</v>
      </c>
      <c r="AM2041" s="42" t="str">
        <f t="shared" si="156"/>
        <v>2026-03</v>
      </c>
      <c r="AN2041" s="42" t="str">
        <f t="shared" ca="1" si="157"/>
        <v/>
      </c>
      <c r="AO2041" s="42" t="str">
        <f t="shared" si="158"/>
        <v>GR-785 | OUTER RING RACEWAY SUPER FINISH M/C | SB6 | WORK HEAD | Time-based Maintenance | Mechanical | Part Change | Medium | repair unit spindle work head
check accuracy work head
ตามรอบการใช้งาน
 | BEARING | 7207ATYNDULP5 | เริ่มซ่อมงาน PM แล้ว รับผิดชอบโดย PUCHIT KULSEREE | ภูชิต กุลเสรี</v>
      </c>
      <c r="AP2041" s="42" t="str">
        <f>_xlfn.TEXTJOIN("; ",TRUE,IF(COUNTA('query (10)'!A2041:AK2041)&lt;=6,"NEAR_EMPTY_ROW",""),IF($K2041="","MISSING_STATUS",""),IF(AND($K2041="เสร็จสิ้น",$Z2041=""),"DONE_NO_ACTUAL_DATE",""),IF(AND($I2041="Condition-based Maintenance",$AH2041=""),"CBM_NO_MEASUREMENT",""),IF(OR($X2041="",$X2041=0),"INVALID_PERIOD",""),IF(AND($AA2041&lt;&gt;"",$AB2041&lt;&gt;"",$AB2041&lt;$AA2041),"DATE_SEQUENCE_ERROR",""),IF(AND($AB2041&lt;&gt;"",$AB2041&gt;DATE(2030,12,31)),"DATE_OUTLIER",""),IF($C2041="","MISSING_QRCODE",""),IF($J2041="UNKNOWN","UNKNOWN_PM_TYPE",""),IF($L2041="UNKNOWN","UNKNOWN_STATUS",""))</f>
        <v/>
      </c>
      <c r="AQ2041" s="42" t="str">
        <f t="shared" si="159"/>
        <v>NO</v>
      </c>
    </row>
    <row r="2042" spans="1:43" x14ac:dyDescent="0.3">
      <c r="A2042" s="38">
        <f>IF('query (10)'!A2042="","",'query (10)'!A2042)</f>
        <v>2262</v>
      </c>
      <c r="B2042" s="38">
        <f>IF('query (10)'!B2042="","",'query (10)'!B2042)</f>
        <v>19564</v>
      </c>
      <c r="C2042" s="38" t="str">
        <f>TRIM(UPPER('query (10)'!M2042))</f>
        <v>GR-780</v>
      </c>
      <c r="D2042" s="38" t="str">
        <f>TRIM(UPPER(IFERROR(_xlfn.TEXTBEFORE('query (10)'!L2042,"("),'query (10)'!L2042)))</f>
        <v>INNER RING RACEWAY SUPER FINISH M/C</v>
      </c>
      <c r="E2042" s="38" t="str">
        <f>IFERROR(TRIM(UPPER(_xlfn.TEXTBEFORE(_xlfn.TEXTAFTER('query (10)'!L2042,"("),")"))),"")</f>
        <v/>
      </c>
      <c r="F2042" s="38" t="str">
        <f>TRIM('query (10)'!K2042)</f>
        <v>SB6</v>
      </c>
      <c r="G2042" s="38" t="str">
        <f>IF('query (10)'!J2042="","",'query (10)'!J2042)</f>
        <v>Work head</v>
      </c>
      <c r="H2042" s="38" t="str">
        <f>TRIM(UPPER('query (10)'!J2042))</f>
        <v>WORK HEAD</v>
      </c>
      <c r="I2042" s="38" t="str">
        <f>IF('query (10)'!F2042="","",'query (10)'!F2042)</f>
        <v>Time-based Maintenance</v>
      </c>
      <c r="J2042" s="38" t="str">
        <f>IF('query (10)'!F2042="","",IFERROR(INDEX(Cleaning_Rules!$B$14:$B$17,MATCH(TRIM('query (10)'!F2042),Cleaning_Rules!$A$14:$A$17,0)),"UNKNOWN"))</f>
        <v>TBM</v>
      </c>
      <c r="K2042" s="38" t="str">
        <f>IF('query (10)'!G2042="","",'query (10)'!G2042)</f>
        <v>เสร็จสิ้น</v>
      </c>
      <c r="L2042" s="38" t="str">
        <f>IF('query (10)'!G2042="","MISSING",IFERROR(INDEX(Cleaning_Rules!$B$5:$B$10,MATCH(TRIM('query (10)'!G2042),Cleaning_Rules!$A$5:$A$10,0)),"UNKNOWN"))</f>
        <v>COMPLETED</v>
      </c>
      <c r="M2042" s="38" t="str">
        <f>IF('query (10)'!I2042="","",'query (10)'!I2042)</f>
        <v>Mechanical</v>
      </c>
      <c r="N2042" s="38" t="str">
        <f>IF('query (10)'!O2042="","",'query (10)'!O2042)</f>
        <v>Part Change</v>
      </c>
      <c r="O2042" s="38" t="str">
        <f>IF('query (10)'!P2042="","",'query (10)'!P2042)</f>
        <v>Medium</v>
      </c>
      <c r="P2042" s="38" t="str">
        <f>IF('query (10)'!N2042="","",'query (10)'!N2042)</f>
        <v xml:space="preserve">repair unit spindle work head
check accuracy work head
ตามรอบการใช้งาน
</v>
      </c>
      <c r="Q2042" s="38" t="str">
        <f>TRIM('query (10)'!N2042)</f>
        <v xml:space="preserve">repair unit spindle work head
check accuracy work head
ตามรอบการใช้งาน
</v>
      </c>
      <c r="R2042" s="38" t="str">
        <f>TRIM(UPPER('query (10)'!R2042))</f>
        <v>BEARING</v>
      </c>
      <c r="S2042" s="38" t="str">
        <f>TRIM(UPPER('query (10)'!S2042))</f>
        <v>7207ATYNDULP5</v>
      </c>
      <c r="T2042" s="38" t="str">
        <f>IF('query (10)'!Q2042="","",TRIM(UPPER('query (10)'!Q2042)))</f>
        <v/>
      </c>
      <c r="U2042" s="38" t="str">
        <f>IF('query (10)'!T2042="","",'query (10)'!T2042)</f>
        <v/>
      </c>
      <c r="V2042" s="39" t="str">
        <f>IF('query (10)'!T2042="","",IFERROR(VALUE('query (10)'!T2042),""))</f>
        <v/>
      </c>
      <c r="W2042" s="40">
        <f>IF('query (10)'!U2042="","",'query (10)'!U2042)</f>
        <v>0</v>
      </c>
      <c r="X2042" s="39">
        <f>IF('query (10)'!V2042="","",'query (10)'!V2042)</f>
        <v>1080</v>
      </c>
      <c r="Y2042" s="41">
        <f>IF('query (10)'!W2042="","",'query (10)'!W2042)</f>
        <v>46102</v>
      </c>
      <c r="Z2042" s="41">
        <f>IF('query (10)'!X2042="","",'query (10)'!X2042)</f>
        <v>46114</v>
      </c>
      <c r="AA2042" s="41">
        <f>IF('query (10)'!Y2042="","",'query (10)'!Y2042)</f>
        <v>46114</v>
      </c>
      <c r="AB2042" s="41">
        <f>IF('query (10)'!Z2042="","",'query (10)'!Z2042)</f>
        <v>47194</v>
      </c>
      <c r="AC2042" s="38" t="str">
        <f>IF(OR('query (10)'!AA2042="",COUNTIF(Cleaning_Rules!$A$21:$A$26,TRIM('query (10)'!AA2042))&gt;0),"",TRIM('query (10)'!AA2042))</f>
        <v/>
      </c>
      <c r="AD2042" s="38" t="str">
        <f>IF('query (10)'!AB2042="","",TRIM(IFERROR(_xlfn.TEXTBEFORE('query (10)'!AB2042,"("),'query (10)'!AB2042)))</f>
        <v>เริ่มซ่อมงาน PM แล้ว รับผิดชอบโดย CHETSADA PHIWBANG</v>
      </c>
      <c r="AE2042" s="38" t="str">
        <f>IFERROR(LOWER(TRIM(_xlfn.TEXTBEFORE(_xlfn.TEXTAFTER('query (10)'!AB2042,"("),")"))),"")</f>
        <v>chetsada@nsk.com</v>
      </c>
      <c r="AF2042" s="38" t="str">
        <f>IF('query (10)'!AD2042="","",TRIM('query (10)'!AD2042))</f>
        <v>ภูชิต กุลเสรี</v>
      </c>
      <c r="AG2042" s="38" t="str">
        <f>IF('query (10)'!AE2042="","",TRIM('query (10)'!AE2042))</f>
        <v>เจษฎา ผิวบาง</v>
      </c>
      <c r="AH2042" s="38" t="str">
        <f>IF('query (10)'!AF2042="","",IFERROR(VALUE('query (10)'!AF2042),""))</f>
        <v/>
      </c>
      <c r="AI2042" s="38" t="str">
        <f>IF('query (10)'!AG2042="","",TRIM('query (10)'!AG2042))</f>
        <v/>
      </c>
      <c r="AJ2042" s="38" t="str">
        <f>IF('query (10)'!AH2042="","",IFERROR(VALUE('query (10)'!AH2042),""))</f>
        <v/>
      </c>
      <c r="AK2042" s="38" t="str">
        <f>IF('query (10)'!AI2042="","",TRIM('query (10)'!AI2042))</f>
        <v/>
      </c>
      <c r="AL2042" s="42">
        <f t="shared" si="155"/>
        <v>2026</v>
      </c>
      <c r="AM2042" s="42" t="str">
        <f t="shared" si="156"/>
        <v>2026-03</v>
      </c>
      <c r="AN2042" s="42" t="str">
        <f t="shared" ca="1" si="157"/>
        <v/>
      </c>
      <c r="AO2042" s="42" t="str">
        <f t="shared" si="158"/>
        <v>GR-780 | INNER RING RACEWAY SUPER FINISH M/C | SB6 | WORK HEAD | Time-based Maintenance | Mechanical | Part Change | Medium | repair unit spindle work head
check accuracy work head
ตามรอบการใช้งาน
 | BEARING | 7207ATYNDULP5 | เริ่มซ่อมงาน PM แล้ว รับผิดชอบโดย CHETSADA PHIWBANG | เจษฎา ผิวบาง</v>
      </c>
      <c r="AP2042" s="42" t="str">
        <f>_xlfn.TEXTJOIN("; ",TRUE,IF(COUNTA('query (10)'!A2042:AK2042)&lt;=6,"NEAR_EMPTY_ROW",""),IF($K2042="","MISSING_STATUS",""),IF(AND($K2042="เสร็จสิ้น",$Z2042=""),"DONE_NO_ACTUAL_DATE",""),IF(AND($I2042="Condition-based Maintenance",$AH2042=""),"CBM_NO_MEASUREMENT",""),IF(OR($X2042="",$X2042=0),"INVALID_PERIOD",""),IF(AND($AA2042&lt;&gt;"",$AB2042&lt;&gt;"",$AB2042&lt;$AA2042),"DATE_SEQUENCE_ERROR",""),IF(AND($AB2042&lt;&gt;"",$AB2042&gt;DATE(2030,12,31)),"DATE_OUTLIER",""),IF($C2042="","MISSING_QRCODE",""),IF($J2042="UNKNOWN","UNKNOWN_PM_TYPE",""),IF($L2042="UNKNOWN","UNKNOWN_STATUS",""))</f>
        <v/>
      </c>
      <c r="AQ2042" s="42" t="str">
        <f t="shared" si="159"/>
        <v>NO</v>
      </c>
    </row>
    <row r="2043" spans="1:43" x14ac:dyDescent="0.3">
      <c r="A2043" s="38">
        <f>IF('query (10)'!A2043="","",'query (10)'!A2043)</f>
        <v>2263</v>
      </c>
      <c r="B2043" s="38">
        <f>IF('query (10)'!B2043="","",'query (10)'!B2043)</f>
        <v>19565</v>
      </c>
      <c r="C2043" s="38" t="str">
        <f>TRIM(UPPER('query (10)'!M2043))</f>
        <v>GR-783</v>
      </c>
      <c r="D2043" s="38" t="str">
        <f>TRIM(UPPER(IFERROR(_xlfn.TEXTBEFORE('query (10)'!L2043,"("),'query (10)'!L2043)))</f>
        <v>OUTER RING RACEWAY GRINDING M/C</v>
      </c>
      <c r="E2043" s="38" t="str">
        <f>IFERROR(TRIM(UPPER(_xlfn.TEXTBEFORE(_xlfn.TEXTAFTER('query (10)'!L2043,"("),")"))),"")</f>
        <v/>
      </c>
      <c r="F2043" s="38" t="str">
        <f>TRIM('query (10)'!K2043)</f>
        <v>SB6</v>
      </c>
      <c r="G2043" s="38" t="str">
        <f>IF('query (10)'!J2043="","",'query (10)'!J2043)</f>
        <v>Conveyor</v>
      </c>
      <c r="H2043" s="38" t="str">
        <f>TRIM(UPPER('query (10)'!J2043))</f>
        <v>CONVEYOR</v>
      </c>
      <c r="I2043" s="38" t="str">
        <f>IF('query (10)'!F2043="","",'query (10)'!F2043)</f>
        <v>Time-based Maintenance</v>
      </c>
      <c r="J2043" s="38" t="str">
        <f>IF('query (10)'!F2043="","",IFERROR(INDEX(Cleaning_Rules!$B$14:$B$17,MATCH(TRIM('query (10)'!F2043),Cleaning_Rules!$A$14:$A$17,0)),"UNKNOWN"))</f>
        <v>TBM</v>
      </c>
      <c r="K2043" s="38" t="str">
        <f>IF('query (10)'!G2043="","",'query (10)'!G2043)</f>
        <v>เสร็จสิ้น</v>
      </c>
      <c r="L2043" s="38" t="str">
        <f>IF('query (10)'!G2043="","MISSING",IFERROR(INDEX(Cleaning_Rules!$B$5:$B$10,MATCH(TRIM('query (10)'!G2043),Cleaning_Rules!$A$5:$A$10,0)),"UNKNOWN"))</f>
        <v>COMPLETED</v>
      </c>
      <c r="M2043" s="38" t="str">
        <f>IF('query (10)'!I2043="","",'query (10)'!I2043)</f>
        <v>Mechanical</v>
      </c>
      <c r="N2043" s="38" t="str">
        <f>IF('query (10)'!O2043="","",'query (10)'!O2043)</f>
        <v>Part Change</v>
      </c>
      <c r="O2043" s="38" t="str">
        <f>IF('query (10)'!P2043="","",'query (10)'!P2043)</f>
        <v>Medium</v>
      </c>
      <c r="P2043" s="38" t="str">
        <f>IF('query (10)'!N2043="","",'query (10)'!N2043)</f>
        <v>change sprocket conveyor outlet 
เสื่อมสภาพจากการใช้งาน</v>
      </c>
      <c r="Q2043" s="38" t="str">
        <f>TRIM('query (10)'!N2043)</f>
        <v>change sprocket conveyor outlet 
เสื่อมสภาพจากการใช้งาน</v>
      </c>
      <c r="R2043" s="38" t="str">
        <f>TRIM(UPPER('query (10)'!R2043))</f>
        <v>SPROCKET</v>
      </c>
      <c r="S2043" s="38" t="str">
        <f>TRIM(UPPER('query (10)'!S2043))</f>
        <v>M12S1525Q6-15</v>
      </c>
      <c r="T2043" s="38" t="str">
        <f>IF('query (10)'!Q2043="","",TRIM(UPPER('query (10)'!Q2043)))</f>
        <v/>
      </c>
      <c r="U2043" s="38" t="str">
        <f>IF('query (10)'!T2043="","",'query (10)'!T2043)</f>
        <v/>
      </c>
      <c r="V2043" s="39" t="str">
        <f>IF('query (10)'!T2043="","",IFERROR(VALUE('query (10)'!T2043),""))</f>
        <v/>
      </c>
      <c r="W2043" s="40">
        <f>IF('query (10)'!U2043="","",'query (10)'!U2043)</f>
        <v>0</v>
      </c>
      <c r="X2043" s="39">
        <f>IF('query (10)'!V2043="","",'query (10)'!V2043)</f>
        <v>0</v>
      </c>
      <c r="Y2043" s="41">
        <f>IF('query (10)'!W2043="","",'query (10)'!W2043)</f>
        <v>46102</v>
      </c>
      <c r="Z2043" s="41">
        <f>IF('query (10)'!X2043="","",'query (10)'!X2043)</f>
        <v>46112</v>
      </c>
      <c r="AA2043" s="41">
        <f>IF('query (10)'!Y2043="","",'query (10)'!Y2043)</f>
        <v>46112</v>
      </c>
      <c r="AB2043" s="41">
        <f>IF('query (10)'!Z2043="","",'query (10)'!Z2043)</f>
        <v>46112</v>
      </c>
      <c r="AC2043" s="38" t="str">
        <f>IF(OR('query (10)'!AA2043="",COUNTIF(Cleaning_Rules!$A$21:$A$26,TRIM('query (10)'!AA2043))&gt;0),"",TRIM('query (10)'!AA2043))</f>
        <v/>
      </c>
      <c r="AD2043" s="38" t="str">
        <f>IF('query (10)'!AB2043="","",TRIM(IFERROR(_xlfn.TEXTBEFORE('query (10)'!AB2043,"("),'query (10)'!AB2043)))</f>
        <v>เริ่มซ่อมงาน PM แล้ว รับผิดชอบโดย KUNANON PARAWANWONG</v>
      </c>
      <c r="AE2043" s="38" t="str">
        <f>IFERROR(LOWER(TRIM(_xlfn.TEXTBEFORE(_xlfn.TEXTAFTER('query (10)'!AB2043,"("),")"))),"")</f>
        <v>parawanwong-k-3161@nsk.com</v>
      </c>
      <c r="AF2043" s="38" t="str">
        <f>IF('query (10)'!AD2043="","",TRIM('query (10)'!AD2043))</f>
        <v>ภูชิต กุลเสรี</v>
      </c>
      <c r="AG2043" s="38" t="str">
        <f>IF('query (10)'!AE2043="","",TRIM('query (10)'!AE2043))</f>
        <v>คุณานนต์ ปารวัณวงศ์</v>
      </c>
      <c r="AH2043" s="38" t="str">
        <f>IF('query (10)'!AF2043="","",IFERROR(VALUE('query (10)'!AF2043),""))</f>
        <v/>
      </c>
      <c r="AI2043" s="38" t="str">
        <f>IF('query (10)'!AG2043="","",TRIM('query (10)'!AG2043))</f>
        <v/>
      </c>
      <c r="AJ2043" s="38" t="str">
        <f>IF('query (10)'!AH2043="","",IFERROR(VALUE('query (10)'!AH2043),""))</f>
        <v/>
      </c>
      <c r="AK2043" s="38" t="str">
        <f>IF('query (10)'!AI2043="","",TRIM('query (10)'!AI2043))</f>
        <v/>
      </c>
      <c r="AL2043" s="42">
        <f t="shared" si="155"/>
        <v>2026</v>
      </c>
      <c r="AM2043" s="42" t="str">
        <f t="shared" si="156"/>
        <v>2026-03</v>
      </c>
      <c r="AN2043" s="42" t="str">
        <f t="shared" ca="1" si="157"/>
        <v/>
      </c>
      <c r="AO2043" s="42" t="str">
        <f t="shared" si="158"/>
        <v>GR-783 | OUTER RING RACEWAY GRINDING M/C | SB6 | CONVEYOR | Time-based Maintenance | Mechanical | Part Change | Medium | change sprocket conveyor outlet 
เสื่อมสภาพจากการใช้งาน | SPROCKET | M12S1525Q6-15 | เริ่มซ่อมงาน PM แล้ว รับผิดชอบโดย KUNANON PARAWANWONG | คุณานนต์ ปารวัณวงศ์</v>
      </c>
      <c r="AP2043" s="42" t="str">
        <f>_xlfn.TEXTJOIN("; ",TRUE,IF(COUNTA('query (10)'!A2043:AK2043)&lt;=6,"NEAR_EMPTY_ROW",""),IF($K2043="","MISSING_STATUS",""),IF(AND($K2043="เสร็จสิ้น",$Z2043=""),"DONE_NO_ACTUAL_DATE",""),IF(AND($I2043="Condition-based Maintenance",$AH2043=""),"CBM_NO_MEASUREMENT",""),IF(OR($X2043="",$X2043=0),"INVALID_PERIOD",""),IF(AND($AA2043&lt;&gt;"",$AB2043&lt;&gt;"",$AB2043&lt;$AA2043),"DATE_SEQUENCE_ERROR",""),IF(AND($AB2043&lt;&gt;"",$AB2043&gt;DATE(2030,12,31)),"DATE_OUTLIER",""),IF($C2043="","MISSING_QRCODE",""),IF($J2043="UNKNOWN","UNKNOWN_PM_TYPE",""),IF($L2043="UNKNOWN","UNKNOWN_STATUS",""))</f>
        <v>INVALID_PERIOD</v>
      </c>
      <c r="AQ2043" s="42" t="str">
        <f t="shared" si="159"/>
        <v>NO</v>
      </c>
    </row>
    <row r="2044" spans="1:43" x14ac:dyDescent="0.3">
      <c r="A2044" s="38">
        <f>IF('query (10)'!A2044="","",'query (10)'!A2044)</f>
        <v>2264</v>
      </c>
      <c r="B2044" s="38">
        <f>IF('query (10)'!B2044="","",'query (10)'!B2044)</f>
        <v>19579</v>
      </c>
      <c r="C2044" s="38" t="str">
        <f>TRIM(UPPER('query (10)'!M2044))</f>
        <v>GR-882</v>
      </c>
      <c r="D2044" s="38" t="str">
        <f>TRIM(UPPER(IFERROR(_xlfn.TEXTBEFORE('query (10)'!L2044,"("),'query (10)'!L2044)))</f>
        <v>OUTER RING RACEWAY GRINDING M/C</v>
      </c>
      <c r="E2044" s="38" t="str">
        <f>IFERROR(TRIM(UPPER(_xlfn.TEXTBEFORE(_xlfn.TEXTAFTER('query (10)'!L2044,"("),")"))),"")</f>
        <v/>
      </c>
      <c r="F2044" s="38" t="str">
        <f>TRIM('query (10)'!K2044)</f>
        <v>SB9</v>
      </c>
      <c r="G2044" s="38" t="str">
        <f>IF('query (10)'!J2044="","",'query (10)'!J2044)</f>
        <v>Dresser</v>
      </c>
      <c r="H2044" s="38" t="str">
        <f>TRIM(UPPER('query (10)'!J2044))</f>
        <v>DRESSER</v>
      </c>
      <c r="I2044" s="38" t="str">
        <f>IF('query (10)'!F2044="","",'query (10)'!F2044)</f>
        <v>Time-based Maintenance</v>
      </c>
      <c r="J2044" s="38" t="str">
        <f>IF('query (10)'!F2044="","",IFERROR(INDEX(Cleaning_Rules!$B$14:$B$17,MATCH(TRIM('query (10)'!F2044),Cleaning_Rules!$A$14:$A$17,0)),"UNKNOWN"))</f>
        <v>TBM</v>
      </c>
      <c r="K2044" s="38" t="str">
        <f>IF('query (10)'!G2044="","",'query (10)'!G2044)</f>
        <v>เสร็จสิ้น</v>
      </c>
      <c r="L2044" s="38" t="str">
        <f>IF('query (10)'!G2044="","MISSING",IFERROR(INDEX(Cleaning_Rules!$B$5:$B$10,MATCH(TRIM('query (10)'!G2044),Cleaning_Rules!$A$5:$A$10,0)),"UNKNOWN"))</f>
        <v>COMPLETED</v>
      </c>
      <c r="M2044" s="38" t="str">
        <f>IF('query (10)'!I2044="","",'query (10)'!I2044)</f>
        <v>Mechanical</v>
      </c>
      <c r="N2044" s="38" t="str">
        <f>IF('query (10)'!O2044="","",'query (10)'!O2044)</f>
        <v>Part Change</v>
      </c>
      <c r="O2044" s="38" t="str">
        <f>IF('query (10)'!P2044="","",'query (10)'!P2044)</f>
        <v>Medium</v>
      </c>
      <c r="P2044" s="38" t="str">
        <f>IF('query (10)'!N2044="","",'query (10)'!N2044)</f>
        <v xml:space="preserve">Change belt dresser 
ตามรอบการใช่งาน
</v>
      </c>
      <c r="Q2044" s="38" t="str">
        <f>TRIM('query (10)'!N2044)</f>
        <v xml:space="preserve">Change belt dresser 
ตามรอบการใช่งาน
</v>
      </c>
      <c r="R2044" s="38" t="str">
        <f>TRIM(UPPER('query (10)'!R2044))</f>
        <v>BELT</v>
      </c>
      <c r="S2044" s="38" t="str">
        <f>TRIM(UPPER('query (10)'!S2044))</f>
        <v>5M630</v>
      </c>
      <c r="T2044" s="38" t="str">
        <f>IF('query (10)'!Q2044="","",TRIM(UPPER('query (10)'!Q2044)))</f>
        <v/>
      </c>
      <c r="U2044" s="38" t="str">
        <f>IF('query (10)'!T2044="","",'query (10)'!T2044)</f>
        <v/>
      </c>
      <c r="V2044" s="39" t="str">
        <f>IF('query (10)'!T2044="","",IFERROR(VALUE('query (10)'!T2044),""))</f>
        <v/>
      </c>
      <c r="W2044" s="40">
        <f>IF('query (10)'!U2044="","",'query (10)'!U2044)</f>
        <v>0</v>
      </c>
      <c r="X2044" s="39">
        <f>IF('query (10)'!V2044="","",'query (10)'!V2044)</f>
        <v>120</v>
      </c>
      <c r="Y2044" s="41">
        <f>IF('query (10)'!W2044="","",'query (10)'!W2044)</f>
        <v>46104</v>
      </c>
      <c r="Z2044" s="41">
        <f>IF('query (10)'!X2044="","",'query (10)'!X2044)</f>
        <v>46112</v>
      </c>
      <c r="AA2044" s="41">
        <f>IF('query (10)'!Y2044="","",'query (10)'!Y2044)</f>
        <v>46112</v>
      </c>
      <c r="AB2044" s="41">
        <f>IF('query (10)'!Z2044="","",'query (10)'!Z2044)</f>
        <v>46232</v>
      </c>
      <c r="AC2044" s="38" t="str">
        <f>IF(OR('query (10)'!AA2044="",COUNTIF(Cleaning_Rules!$A$21:$A$26,TRIM('query (10)'!AA2044))&gt;0),"",TRIM('query (10)'!AA2044))</f>
        <v/>
      </c>
      <c r="AD2044" s="38" t="str">
        <f>IF('query (10)'!AB2044="","",TRIM(IFERROR(_xlfn.TEXTBEFORE('query (10)'!AB2044,"("),'query (10)'!AB2044)))</f>
        <v>เริ่มซ่อมงาน PM แล้ว รับผิดชอบโดย JAKKAPAT KHOTSOMBAT</v>
      </c>
      <c r="AE2044" s="38" t="str">
        <f>IFERROR(LOWER(TRIM(_xlfn.TEXTBEFORE(_xlfn.TEXTAFTER('query (10)'!AB2044,"("),")"))),"")</f>
        <v>jakkapat@nsk.com</v>
      </c>
      <c r="AF2044" s="38" t="str">
        <f>IF('query (10)'!AD2044="","",TRIM('query (10)'!AD2044))</f>
        <v>ภูชิต กุลเสรี</v>
      </c>
      <c r="AG2044" s="38" t="str">
        <f>IF('query (10)'!AE2044="","",TRIM('query (10)'!AE2044))</f>
        <v>จักรภัทร โคตรสมบัติ</v>
      </c>
      <c r="AH2044" s="38" t="str">
        <f>IF('query (10)'!AF2044="","",IFERROR(VALUE('query (10)'!AF2044),""))</f>
        <v/>
      </c>
      <c r="AI2044" s="38" t="str">
        <f>IF('query (10)'!AG2044="","",TRIM('query (10)'!AG2044))</f>
        <v/>
      </c>
      <c r="AJ2044" s="38" t="str">
        <f>IF('query (10)'!AH2044="","",IFERROR(VALUE('query (10)'!AH2044),""))</f>
        <v/>
      </c>
      <c r="AK2044" s="38" t="str">
        <f>IF('query (10)'!AI2044="","",TRIM('query (10)'!AI2044))</f>
        <v/>
      </c>
      <c r="AL2044" s="42">
        <f t="shared" si="155"/>
        <v>2026</v>
      </c>
      <c r="AM2044" s="42" t="str">
        <f t="shared" si="156"/>
        <v>2026-03</v>
      </c>
      <c r="AN2044" s="42" t="str">
        <f t="shared" ca="1" si="157"/>
        <v/>
      </c>
      <c r="AO2044" s="42" t="str">
        <f t="shared" si="158"/>
        <v>GR-882 | OUTER RING RACEWAY GRINDING M/C | SB9 | DRESSER | Time-based Maintenance | Mechanical | Part Change | Medium | Change belt dresser 
ตามรอบการใช่งาน
 | BELT | 5M630 | เริ่มซ่อมงาน PM แล้ว รับผิดชอบโดย JAKKAPAT KHOTSOMBAT | จักรภัทร โคตรสมบัติ</v>
      </c>
      <c r="AP2044" s="42" t="str">
        <f>_xlfn.TEXTJOIN("; ",TRUE,IF(COUNTA('query (10)'!A2044:AK2044)&lt;=6,"NEAR_EMPTY_ROW",""),IF($K2044="","MISSING_STATUS",""),IF(AND($K2044="เสร็จสิ้น",$Z2044=""),"DONE_NO_ACTUAL_DATE",""),IF(AND($I2044="Condition-based Maintenance",$AH2044=""),"CBM_NO_MEASUREMENT",""),IF(OR($X2044="",$X2044=0),"INVALID_PERIOD",""),IF(AND($AA2044&lt;&gt;"",$AB2044&lt;&gt;"",$AB2044&lt;$AA2044),"DATE_SEQUENCE_ERROR",""),IF(AND($AB2044&lt;&gt;"",$AB2044&gt;DATE(2030,12,31)),"DATE_OUTLIER",""),IF($C2044="","MISSING_QRCODE",""),IF($J2044="UNKNOWN","UNKNOWN_PM_TYPE",""),IF($L2044="UNKNOWN","UNKNOWN_STATUS",""))</f>
        <v/>
      </c>
      <c r="AQ2044" s="42" t="str">
        <f t="shared" si="159"/>
        <v>NO</v>
      </c>
    </row>
    <row r="2045" spans="1:43" x14ac:dyDescent="0.3">
      <c r="A2045" s="38">
        <f>IF('query (10)'!A2045="","",'query (10)'!A2045)</f>
        <v>2265</v>
      </c>
      <c r="B2045" s="38">
        <f>IF('query (10)'!B2045="","",'query (10)'!B2045)</f>
        <v>19580</v>
      </c>
      <c r="C2045" s="38" t="str">
        <f>TRIM(UPPER('query (10)'!M2045))</f>
        <v>GR-882</v>
      </c>
      <c r="D2045" s="38" t="str">
        <f>TRIM(UPPER(IFERROR(_xlfn.TEXTBEFORE('query (10)'!L2045,"("),'query (10)'!L2045)))</f>
        <v>OUTER RING RACEWAY GRINDING M/C</v>
      </c>
      <c r="E2045" s="38" t="str">
        <f>IFERROR(TRIM(UPPER(_xlfn.TEXTBEFORE(_xlfn.TEXTAFTER('query (10)'!L2045,"("),")"))),"")</f>
        <v/>
      </c>
      <c r="F2045" s="38" t="str">
        <f>TRIM('query (10)'!K2045)</f>
        <v>SB9</v>
      </c>
      <c r="G2045" s="38" t="str">
        <f>IF('query (10)'!J2045="","",'query (10)'!J2045)</f>
        <v>Work head</v>
      </c>
      <c r="H2045" s="38" t="str">
        <f>TRIM(UPPER('query (10)'!J2045))</f>
        <v>WORK HEAD</v>
      </c>
      <c r="I2045" s="38" t="str">
        <f>IF('query (10)'!F2045="","",'query (10)'!F2045)</f>
        <v>Time-based Maintenance</v>
      </c>
      <c r="J2045" s="38" t="str">
        <f>IF('query (10)'!F2045="","",IFERROR(INDEX(Cleaning_Rules!$B$14:$B$17,MATCH(TRIM('query (10)'!F2045),Cleaning_Rules!$A$14:$A$17,0)),"UNKNOWN"))</f>
        <v>TBM</v>
      </c>
      <c r="K2045" s="38" t="str">
        <f>IF('query (10)'!G2045="","",'query (10)'!G2045)</f>
        <v>เสร็จสิ้น</v>
      </c>
      <c r="L2045" s="38" t="str">
        <f>IF('query (10)'!G2045="","MISSING",IFERROR(INDEX(Cleaning_Rules!$B$5:$B$10,MATCH(TRIM('query (10)'!G2045),Cleaning_Rules!$A$5:$A$10,0)),"UNKNOWN"))</f>
        <v>COMPLETED</v>
      </c>
      <c r="M2045" s="38" t="str">
        <f>IF('query (10)'!I2045="","",'query (10)'!I2045)</f>
        <v>Mechanical</v>
      </c>
      <c r="N2045" s="38" t="str">
        <f>IF('query (10)'!O2045="","",'query (10)'!O2045)</f>
        <v>Part Change</v>
      </c>
      <c r="O2045" s="38" t="str">
        <f>IF('query (10)'!P2045="","",'query (10)'!P2045)</f>
        <v>Medium</v>
      </c>
      <c r="P2045" s="38" t="str">
        <f>IF('query (10)'!N2045="","",'query (10)'!N2045)</f>
        <v xml:space="preserve">Change belt work head 
ตามรอบการใช้งาน
</v>
      </c>
      <c r="Q2045" s="38" t="str">
        <f>TRIM('query (10)'!N2045)</f>
        <v xml:space="preserve">Change belt work head 
ตามรอบการใช้งาน
</v>
      </c>
      <c r="R2045" s="38" t="str">
        <f>TRIM(UPPER('query (10)'!R2045))</f>
        <v>BELT</v>
      </c>
      <c r="S2045" s="38" t="str">
        <f>TRIM(UPPER('query (10)'!S2045))</f>
        <v>7M800</v>
      </c>
      <c r="T2045" s="38" t="str">
        <f>IF('query (10)'!Q2045="","",TRIM(UPPER('query (10)'!Q2045)))</f>
        <v/>
      </c>
      <c r="U2045" s="38" t="str">
        <f>IF('query (10)'!T2045="","",'query (10)'!T2045)</f>
        <v/>
      </c>
      <c r="V2045" s="39" t="str">
        <f>IF('query (10)'!T2045="","",IFERROR(VALUE('query (10)'!T2045),""))</f>
        <v/>
      </c>
      <c r="W2045" s="40">
        <f>IF('query (10)'!U2045="","",'query (10)'!U2045)</f>
        <v>0</v>
      </c>
      <c r="X2045" s="39">
        <f>IF('query (10)'!V2045="","",'query (10)'!V2045)</f>
        <v>360</v>
      </c>
      <c r="Y2045" s="41">
        <f>IF('query (10)'!W2045="","",'query (10)'!W2045)</f>
        <v>46104</v>
      </c>
      <c r="Z2045" s="41">
        <f>IF('query (10)'!X2045="","",'query (10)'!X2045)</f>
        <v>46112</v>
      </c>
      <c r="AA2045" s="41">
        <f>IF('query (10)'!Y2045="","",'query (10)'!Y2045)</f>
        <v>46112</v>
      </c>
      <c r="AB2045" s="41">
        <f>IF('query (10)'!Z2045="","",'query (10)'!Z2045)</f>
        <v>46472</v>
      </c>
      <c r="AC2045" s="38" t="str">
        <f>IF(OR('query (10)'!AA2045="",COUNTIF(Cleaning_Rules!$A$21:$A$26,TRIM('query (10)'!AA2045))&gt;0),"",TRIM('query (10)'!AA2045))</f>
        <v/>
      </c>
      <c r="AD2045" s="38" t="str">
        <f>IF('query (10)'!AB2045="","",TRIM(IFERROR(_xlfn.TEXTBEFORE('query (10)'!AB2045,"("),'query (10)'!AB2045)))</f>
        <v>เริ่มซ่อมงาน PM แล้ว รับผิดชอบโดย JAKKAPAT KHOTSOMBAT</v>
      </c>
      <c r="AE2045" s="38" t="str">
        <f>IFERROR(LOWER(TRIM(_xlfn.TEXTBEFORE(_xlfn.TEXTAFTER('query (10)'!AB2045,"("),")"))),"")</f>
        <v>jakkapat@nsk.com</v>
      </c>
      <c r="AF2045" s="38" t="str">
        <f>IF('query (10)'!AD2045="","",TRIM('query (10)'!AD2045))</f>
        <v>ภูชิต กุลเสรี</v>
      </c>
      <c r="AG2045" s="38" t="str">
        <f>IF('query (10)'!AE2045="","",TRIM('query (10)'!AE2045))</f>
        <v>จักรภัทร โคตรสมบัติ</v>
      </c>
      <c r="AH2045" s="38" t="str">
        <f>IF('query (10)'!AF2045="","",IFERROR(VALUE('query (10)'!AF2045),""))</f>
        <v/>
      </c>
      <c r="AI2045" s="38" t="str">
        <f>IF('query (10)'!AG2045="","",TRIM('query (10)'!AG2045))</f>
        <v/>
      </c>
      <c r="AJ2045" s="38" t="str">
        <f>IF('query (10)'!AH2045="","",IFERROR(VALUE('query (10)'!AH2045),""))</f>
        <v/>
      </c>
      <c r="AK2045" s="38" t="str">
        <f>IF('query (10)'!AI2045="","",TRIM('query (10)'!AI2045))</f>
        <v/>
      </c>
      <c r="AL2045" s="42">
        <f t="shared" si="155"/>
        <v>2026</v>
      </c>
      <c r="AM2045" s="42" t="str">
        <f t="shared" si="156"/>
        <v>2026-03</v>
      </c>
      <c r="AN2045" s="42" t="str">
        <f t="shared" ca="1" si="157"/>
        <v/>
      </c>
      <c r="AO2045" s="42" t="str">
        <f t="shared" si="158"/>
        <v>GR-882 | OUTER RING RACEWAY GRINDING M/C | SB9 | WORK HEAD | Time-based Maintenance | Mechanical | Part Change | Medium | Change belt work head 
ตามรอบการใช้งาน
 | BELT | 7M800 | เริ่มซ่อมงาน PM แล้ว รับผิดชอบโดย JAKKAPAT KHOTSOMBAT | จักรภัทร โคตรสมบัติ</v>
      </c>
      <c r="AP2045" s="42" t="str">
        <f>_xlfn.TEXTJOIN("; ",TRUE,IF(COUNTA('query (10)'!A2045:AK2045)&lt;=6,"NEAR_EMPTY_ROW",""),IF($K2045="","MISSING_STATUS",""),IF(AND($K2045="เสร็จสิ้น",$Z2045=""),"DONE_NO_ACTUAL_DATE",""),IF(AND($I2045="Condition-based Maintenance",$AH2045=""),"CBM_NO_MEASUREMENT",""),IF(OR($X2045="",$X2045=0),"INVALID_PERIOD",""),IF(AND($AA2045&lt;&gt;"",$AB2045&lt;&gt;"",$AB2045&lt;$AA2045),"DATE_SEQUENCE_ERROR",""),IF(AND($AB2045&lt;&gt;"",$AB2045&gt;DATE(2030,12,31)),"DATE_OUTLIER",""),IF($C2045="","MISSING_QRCODE",""),IF($J2045="UNKNOWN","UNKNOWN_PM_TYPE",""),IF($L2045="UNKNOWN","UNKNOWN_STATUS",""))</f>
        <v/>
      </c>
      <c r="AQ2045" s="42" t="str">
        <f t="shared" si="159"/>
        <v>NO</v>
      </c>
    </row>
    <row r="2046" spans="1:43" x14ac:dyDescent="0.3">
      <c r="A2046" s="38">
        <f>IF('query (10)'!A2046="","",'query (10)'!A2046)</f>
        <v>2266</v>
      </c>
      <c r="B2046" s="38">
        <f>IF('query (10)'!B2046="","",'query (10)'!B2046)</f>
        <v>19581</v>
      </c>
      <c r="C2046" s="38" t="str">
        <f>TRIM(UPPER('query (10)'!M2046))</f>
        <v>GR-885</v>
      </c>
      <c r="D2046" s="38" t="str">
        <f>TRIM(UPPER(IFERROR(_xlfn.TEXTBEFORE('query (10)'!L2046,"("),'query (10)'!L2046)))</f>
        <v>INNER RING RACEWAY GRINDING M/C</v>
      </c>
      <c r="E2046" s="38" t="str">
        <f>IFERROR(TRIM(UPPER(_xlfn.TEXTBEFORE(_xlfn.TEXTAFTER('query (10)'!L2046,"("),")"))),"")</f>
        <v/>
      </c>
      <c r="F2046" s="38" t="str">
        <f>TRIM('query (10)'!K2046)</f>
        <v>SB9</v>
      </c>
      <c r="G2046" s="38" t="str">
        <f>IF('query (10)'!J2046="","",'query (10)'!J2046)</f>
        <v>Work head</v>
      </c>
      <c r="H2046" s="38" t="str">
        <f>TRIM(UPPER('query (10)'!J2046))</f>
        <v>WORK HEAD</v>
      </c>
      <c r="I2046" s="38" t="str">
        <f>IF('query (10)'!F2046="","",'query (10)'!F2046)</f>
        <v>Time-based Maintenance</v>
      </c>
      <c r="J2046" s="38" t="str">
        <f>IF('query (10)'!F2046="","",IFERROR(INDEX(Cleaning_Rules!$B$14:$B$17,MATCH(TRIM('query (10)'!F2046),Cleaning_Rules!$A$14:$A$17,0)),"UNKNOWN"))</f>
        <v>TBM</v>
      </c>
      <c r="K2046" s="38" t="str">
        <f>IF('query (10)'!G2046="","",'query (10)'!G2046)</f>
        <v>เสร็จสิ้น</v>
      </c>
      <c r="L2046" s="38" t="str">
        <f>IF('query (10)'!G2046="","MISSING",IFERROR(INDEX(Cleaning_Rules!$B$5:$B$10,MATCH(TRIM('query (10)'!G2046),Cleaning_Rules!$A$5:$A$10,0)),"UNKNOWN"))</f>
        <v>COMPLETED</v>
      </c>
      <c r="M2046" s="38" t="str">
        <f>IF('query (10)'!I2046="","",'query (10)'!I2046)</f>
        <v>Mechanical</v>
      </c>
      <c r="N2046" s="38" t="str">
        <f>IF('query (10)'!O2046="","",'query (10)'!O2046)</f>
        <v>Part Change</v>
      </c>
      <c r="O2046" s="38" t="str">
        <f>IF('query (10)'!P2046="","",'query (10)'!P2046)</f>
        <v>Medium</v>
      </c>
      <c r="P2046" s="38" t="str">
        <f>IF('query (10)'!N2046="","",'query (10)'!N2046)</f>
        <v xml:space="preserve">Change belt work head 
ตามรอบการใช้งาน
</v>
      </c>
      <c r="Q2046" s="38" t="str">
        <f>TRIM('query (10)'!N2046)</f>
        <v xml:space="preserve">Change belt work head 
ตามรอบการใช้งาน
</v>
      </c>
      <c r="R2046" s="38" t="str">
        <f>TRIM(UPPER('query (10)'!R2046))</f>
        <v>BELT</v>
      </c>
      <c r="S2046" s="38" t="str">
        <f>TRIM(UPPER('query (10)'!S2046))</f>
        <v>2/5M750JB</v>
      </c>
      <c r="T2046" s="38" t="str">
        <f>IF('query (10)'!Q2046="","",TRIM(UPPER('query (10)'!Q2046)))</f>
        <v/>
      </c>
      <c r="U2046" s="38" t="str">
        <f>IF('query (10)'!T2046="","",'query (10)'!T2046)</f>
        <v/>
      </c>
      <c r="V2046" s="39" t="str">
        <f>IF('query (10)'!T2046="","",IFERROR(VALUE('query (10)'!T2046),""))</f>
        <v/>
      </c>
      <c r="W2046" s="40">
        <f>IF('query (10)'!U2046="","",'query (10)'!U2046)</f>
        <v>0</v>
      </c>
      <c r="X2046" s="39">
        <f>IF('query (10)'!V2046="","",'query (10)'!V2046)</f>
        <v>360</v>
      </c>
      <c r="Y2046" s="41">
        <f>IF('query (10)'!W2046="","",'query (10)'!W2046)</f>
        <v>46104</v>
      </c>
      <c r="Z2046" s="41">
        <f>IF('query (10)'!X2046="","",'query (10)'!X2046)</f>
        <v>46112</v>
      </c>
      <c r="AA2046" s="41">
        <f>IF('query (10)'!Y2046="","",'query (10)'!Y2046)</f>
        <v>46112</v>
      </c>
      <c r="AB2046" s="41">
        <f>IF('query (10)'!Z2046="","",'query (10)'!Z2046)</f>
        <v>46472</v>
      </c>
      <c r="AC2046" s="38" t="str">
        <f>IF(OR('query (10)'!AA2046="",COUNTIF(Cleaning_Rules!$A$21:$A$26,TRIM('query (10)'!AA2046))&gt;0),"",TRIM('query (10)'!AA2046))</f>
        <v/>
      </c>
      <c r="AD2046" s="38" t="str">
        <f>IF('query (10)'!AB2046="","",TRIM(IFERROR(_xlfn.TEXTBEFORE('query (10)'!AB2046,"("),'query (10)'!AB2046)))</f>
        <v>เริ่มซ่อมงาน PM แล้ว รับผิดชอบโดย JAKKAPAT KHOTSOMBAT</v>
      </c>
      <c r="AE2046" s="38" t="str">
        <f>IFERROR(LOWER(TRIM(_xlfn.TEXTBEFORE(_xlfn.TEXTAFTER('query (10)'!AB2046,"("),")"))),"")</f>
        <v>jakkapat@nsk.com</v>
      </c>
      <c r="AF2046" s="38" t="str">
        <f>IF('query (10)'!AD2046="","",TRIM('query (10)'!AD2046))</f>
        <v>ภูชิต กุลเสรี</v>
      </c>
      <c r="AG2046" s="38" t="str">
        <f>IF('query (10)'!AE2046="","",TRIM('query (10)'!AE2046))</f>
        <v>จักรภัทร โคตรสมบัติ</v>
      </c>
      <c r="AH2046" s="38" t="str">
        <f>IF('query (10)'!AF2046="","",IFERROR(VALUE('query (10)'!AF2046),""))</f>
        <v/>
      </c>
      <c r="AI2046" s="38" t="str">
        <f>IF('query (10)'!AG2046="","",TRIM('query (10)'!AG2046))</f>
        <v/>
      </c>
      <c r="AJ2046" s="38" t="str">
        <f>IF('query (10)'!AH2046="","",IFERROR(VALUE('query (10)'!AH2046),""))</f>
        <v/>
      </c>
      <c r="AK2046" s="38" t="str">
        <f>IF('query (10)'!AI2046="","",TRIM('query (10)'!AI2046))</f>
        <v/>
      </c>
      <c r="AL2046" s="42">
        <f t="shared" si="155"/>
        <v>2026</v>
      </c>
      <c r="AM2046" s="42" t="str">
        <f t="shared" si="156"/>
        <v>2026-03</v>
      </c>
      <c r="AN2046" s="42" t="str">
        <f t="shared" ca="1" si="157"/>
        <v/>
      </c>
      <c r="AO2046" s="42" t="str">
        <f t="shared" si="158"/>
        <v>GR-885 | INNER RING RACEWAY GRINDING M/C | SB9 | WORK HEAD | Time-based Maintenance | Mechanical | Part Change | Medium | Change belt work head 
ตามรอบการใช้งาน
 | BELT | 2/5M750JB | เริ่มซ่อมงาน PM แล้ว รับผิดชอบโดย JAKKAPAT KHOTSOMBAT | จักรภัทร โคตรสมบัติ</v>
      </c>
      <c r="AP2046" s="42" t="str">
        <f>_xlfn.TEXTJOIN("; ",TRUE,IF(COUNTA('query (10)'!A2046:AK2046)&lt;=6,"NEAR_EMPTY_ROW",""),IF($K2046="","MISSING_STATUS",""),IF(AND($K2046="เสร็จสิ้น",$Z2046=""),"DONE_NO_ACTUAL_DATE",""),IF(AND($I2046="Condition-based Maintenance",$AH2046=""),"CBM_NO_MEASUREMENT",""),IF(OR($X2046="",$X2046=0),"INVALID_PERIOD",""),IF(AND($AA2046&lt;&gt;"",$AB2046&lt;&gt;"",$AB2046&lt;$AA2046),"DATE_SEQUENCE_ERROR",""),IF(AND($AB2046&lt;&gt;"",$AB2046&gt;DATE(2030,12,31)),"DATE_OUTLIER",""),IF($C2046="","MISSING_QRCODE",""),IF($J2046="UNKNOWN","UNKNOWN_PM_TYPE",""),IF($L2046="UNKNOWN","UNKNOWN_STATUS",""))</f>
        <v/>
      </c>
      <c r="AQ2046" s="42" t="str">
        <f t="shared" si="159"/>
        <v>NO</v>
      </c>
    </row>
    <row r="2047" spans="1:43" x14ac:dyDescent="0.3">
      <c r="A2047" s="38">
        <f>IF('query (10)'!A2047="","",'query (10)'!A2047)</f>
        <v>2267</v>
      </c>
      <c r="B2047" s="38">
        <f>IF('query (10)'!B2047="","",'query (10)'!B2047)</f>
        <v>19582</v>
      </c>
      <c r="C2047" s="38" t="str">
        <f>TRIM(UPPER('query (10)'!M2047))</f>
        <v>GR-886</v>
      </c>
      <c r="D2047" s="38" t="str">
        <f>TRIM(UPPER(IFERROR(_xlfn.TEXTBEFORE('query (10)'!L2047,"("),'query (10)'!L2047)))</f>
        <v>INNER RING BORE GRINDING M/C</v>
      </c>
      <c r="E2047" s="38" t="str">
        <f>IFERROR(TRIM(UPPER(_xlfn.TEXTBEFORE(_xlfn.TEXTAFTER('query (10)'!L2047,"("),")"))),"")</f>
        <v/>
      </c>
      <c r="F2047" s="38" t="str">
        <f>TRIM('query (10)'!K2047)</f>
        <v>SB9</v>
      </c>
      <c r="G2047" s="38" t="str">
        <f>IF('query (10)'!J2047="","",'query (10)'!J2047)</f>
        <v>Work head</v>
      </c>
      <c r="H2047" s="38" t="str">
        <f>TRIM(UPPER('query (10)'!J2047))</f>
        <v>WORK HEAD</v>
      </c>
      <c r="I2047" s="38" t="str">
        <f>IF('query (10)'!F2047="","",'query (10)'!F2047)</f>
        <v>Time-based Maintenance</v>
      </c>
      <c r="J2047" s="38" t="str">
        <f>IF('query (10)'!F2047="","",IFERROR(INDEX(Cleaning_Rules!$B$14:$B$17,MATCH(TRIM('query (10)'!F2047),Cleaning_Rules!$A$14:$A$17,0)),"UNKNOWN"))</f>
        <v>TBM</v>
      </c>
      <c r="K2047" s="38" t="str">
        <f>IF('query (10)'!G2047="","",'query (10)'!G2047)</f>
        <v>เสร็จสิ้น</v>
      </c>
      <c r="L2047" s="38" t="str">
        <f>IF('query (10)'!G2047="","MISSING",IFERROR(INDEX(Cleaning_Rules!$B$5:$B$10,MATCH(TRIM('query (10)'!G2047),Cleaning_Rules!$A$5:$A$10,0)),"UNKNOWN"))</f>
        <v>COMPLETED</v>
      </c>
      <c r="M2047" s="38" t="str">
        <f>IF('query (10)'!I2047="","",'query (10)'!I2047)</f>
        <v>Mechanical</v>
      </c>
      <c r="N2047" s="38" t="str">
        <f>IF('query (10)'!O2047="","",'query (10)'!O2047)</f>
        <v>Part Change</v>
      </c>
      <c r="O2047" s="38" t="str">
        <f>IF('query (10)'!P2047="","",'query (10)'!P2047)</f>
        <v>Medium</v>
      </c>
      <c r="P2047" s="38" t="str">
        <f>IF('query (10)'!N2047="","",'query (10)'!N2047)</f>
        <v xml:space="preserve">Change belt work head 
ตามรอบการใช้งาน
</v>
      </c>
      <c r="Q2047" s="38" t="str">
        <f>TRIM('query (10)'!N2047)</f>
        <v xml:space="preserve">Change belt work head 
ตามรอบการใช้งาน
</v>
      </c>
      <c r="R2047" s="38" t="str">
        <f>TRIM(UPPER('query (10)'!R2047))</f>
        <v>BELT</v>
      </c>
      <c r="S2047" s="38" t="str">
        <f>TRIM(UPPER('query (10)'!S2047))</f>
        <v>5M650</v>
      </c>
      <c r="T2047" s="38" t="str">
        <f>IF('query (10)'!Q2047="","",TRIM(UPPER('query (10)'!Q2047)))</f>
        <v/>
      </c>
      <c r="U2047" s="38" t="str">
        <f>IF('query (10)'!T2047="","",'query (10)'!T2047)</f>
        <v/>
      </c>
      <c r="V2047" s="39" t="str">
        <f>IF('query (10)'!T2047="","",IFERROR(VALUE('query (10)'!T2047),""))</f>
        <v/>
      </c>
      <c r="W2047" s="40">
        <f>IF('query (10)'!U2047="","",'query (10)'!U2047)</f>
        <v>0</v>
      </c>
      <c r="X2047" s="39">
        <f>IF('query (10)'!V2047="","",'query (10)'!V2047)</f>
        <v>360</v>
      </c>
      <c r="Y2047" s="41">
        <f>IF('query (10)'!W2047="","",'query (10)'!W2047)</f>
        <v>46104</v>
      </c>
      <c r="Z2047" s="41">
        <f>IF('query (10)'!X2047="","",'query (10)'!X2047)</f>
        <v>46112</v>
      </c>
      <c r="AA2047" s="41">
        <f>IF('query (10)'!Y2047="","",'query (10)'!Y2047)</f>
        <v>46112</v>
      </c>
      <c r="AB2047" s="41">
        <f>IF('query (10)'!Z2047="","",'query (10)'!Z2047)</f>
        <v>46472</v>
      </c>
      <c r="AC2047" s="38" t="str">
        <f>IF(OR('query (10)'!AA2047="",COUNTIF(Cleaning_Rules!$A$21:$A$26,TRIM('query (10)'!AA2047))&gt;0),"",TRIM('query (10)'!AA2047))</f>
        <v/>
      </c>
      <c r="AD2047" s="38" t="str">
        <f>IF('query (10)'!AB2047="","",TRIM(IFERROR(_xlfn.TEXTBEFORE('query (10)'!AB2047,"("),'query (10)'!AB2047)))</f>
        <v>เริ่มซ่อมงาน PM แล้ว รับผิดชอบโดย JAKKAPAT KHOTSOMBAT</v>
      </c>
      <c r="AE2047" s="38" t="str">
        <f>IFERROR(LOWER(TRIM(_xlfn.TEXTBEFORE(_xlfn.TEXTAFTER('query (10)'!AB2047,"("),")"))),"")</f>
        <v>jakkapat@nsk.com</v>
      </c>
      <c r="AF2047" s="38" t="str">
        <f>IF('query (10)'!AD2047="","",TRIM('query (10)'!AD2047))</f>
        <v>ภูชิต กุลเสรี</v>
      </c>
      <c r="AG2047" s="38" t="str">
        <f>IF('query (10)'!AE2047="","",TRIM('query (10)'!AE2047))</f>
        <v>จักรภัทร โคตรสมบัติ</v>
      </c>
      <c r="AH2047" s="38" t="str">
        <f>IF('query (10)'!AF2047="","",IFERROR(VALUE('query (10)'!AF2047),""))</f>
        <v/>
      </c>
      <c r="AI2047" s="38" t="str">
        <f>IF('query (10)'!AG2047="","",TRIM('query (10)'!AG2047))</f>
        <v/>
      </c>
      <c r="AJ2047" s="38" t="str">
        <f>IF('query (10)'!AH2047="","",IFERROR(VALUE('query (10)'!AH2047),""))</f>
        <v/>
      </c>
      <c r="AK2047" s="38" t="str">
        <f>IF('query (10)'!AI2047="","",TRIM('query (10)'!AI2047))</f>
        <v/>
      </c>
      <c r="AL2047" s="42">
        <f t="shared" si="155"/>
        <v>2026</v>
      </c>
      <c r="AM2047" s="42" t="str">
        <f t="shared" si="156"/>
        <v>2026-03</v>
      </c>
      <c r="AN2047" s="42" t="str">
        <f t="shared" ca="1" si="157"/>
        <v/>
      </c>
      <c r="AO2047" s="42" t="str">
        <f t="shared" si="158"/>
        <v>GR-886 | INNER RING BORE GRINDING M/C | SB9 | WORK HEAD | Time-based Maintenance | Mechanical | Part Change | Medium | Change belt work head 
ตามรอบการใช้งาน
 | BELT | 5M650 | เริ่มซ่อมงาน PM แล้ว รับผิดชอบโดย JAKKAPAT KHOTSOMBAT | จักรภัทร โคตรสมบัติ</v>
      </c>
      <c r="AP2047" s="42" t="str">
        <f>_xlfn.TEXTJOIN("; ",TRUE,IF(COUNTA('query (10)'!A2047:AK2047)&lt;=6,"NEAR_EMPTY_ROW",""),IF($K2047="","MISSING_STATUS",""),IF(AND($K2047="เสร็จสิ้น",$Z2047=""),"DONE_NO_ACTUAL_DATE",""),IF(AND($I2047="Condition-based Maintenance",$AH2047=""),"CBM_NO_MEASUREMENT",""),IF(OR($X2047="",$X2047=0),"INVALID_PERIOD",""),IF(AND($AA2047&lt;&gt;"",$AB2047&lt;&gt;"",$AB2047&lt;$AA2047),"DATE_SEQUENCE_ERROR",""),IF(AND($AB2047&lt;&gt;"",$AB2047&gt;DATE(2030,12,31)),"DATE_OUTLIER",""),IF($C2047="","MISSING_QRCODE",""),IF($J2047="UNKNOWN","UNKNOWN_PM_TYPE",""),IF($L2047="UNKNOWN","UNKNOWN_STATUS",""))</f>
        <v/>
      </c>
      <c r="AQ2047" s="42" t="str">
        <f t="shared" si="159"/>
        <v>NO</v>
      </c>
    </row>
    <row r="2048" spans="1:43" x14ac:dyDescent="0.3">
      <c r="A2048" s="38">
        <f>IF('query (10)'!A2048="","",'query (10)'!A2048)</f>
        <v>2268</v>
      </c>
      <c r="B2048" s="38">
        <f>IF('query (10)'!B2048="","",'query (10)'!B2048)</f>
        <v>19583</v>
      </c>
      <c r="C2048" s="38" t="str">
        <f>TRIM(UPPER('query (10)'!M2048))</f>
        <v>GR-886</v>
      </c>
      <c r="D2048" s="38" t="str">
        <f>TRIM(UPPER(IFERROR(_xlfn.TEXTBEFORE('query (10)'!L2048,"("),'query (10)'!L2048)))</f>
        <v>INNER RING BORE GRINDING M/C</v>
      </c>
      <c r="E2048" s="38" t="str">
        <f>IFERROR(TRIM(UPPER(_xlfn.TEXTBEFORE(_xlfn.TEXTAFTER('query (10)'!L2048,"("),")"))),"")</f>
        <v/>
      </c>
      <c r="F2048" s="38" t="str">
        <f>TRIM('query (10)'!K2048)</f>
        <v>SB9</v>
      </c>
      <c r="G2048" s="38" t="str">
        <f>IF('query (10)'!J2048="","",'query (10)'!J2048)</f>
        <v>Dresser</v>
      </c>
      <c r="H2048" s="38" t="str">
        <f>TRIM(UPPER('query (10)'!J2048))</f>
        <v>DRESSER</v>
      </c>
      <c r="I2048" s="38" t="str">
        <f>IF('query (10)'!F2048="","",'query (10)'!F2048)</f>
        <v>Time-based Maintenance</v>
      </c>
      <c r="J2048" s="38" t="str">
        <f>IF('query (10)'!F2048="","",IFERROR(INDEX(Cleaning_Rules!$B$14:$B$17,MATCH(TRIM('query (10)'!F2048),Cleaning_Rules!$A$14:$A$17,0)),"UNKNOWN"))</f>
        <v>TBM</v>
      </c>
      <c r="K2048" s="38" t="str">
        <f>IF('query (10)'!G2048="","",'query (10)'!G2048)</f>
        <v>เสร็จสิ้น</v>
      </c>
      <c r="L2048" s="38" t="str">
        <f>IF('query (10)'!G2048="","MISSING",IFERROR(INDEX(Cleaning_Rules!$B$5:$B$10,MATCH(TRIM('query (10)'!G2048),Cleaning_Rules!$A$5:$A$10,0)),"UNKNOWN"))</f>
        <v>COMPLETED</v>
      </c>
      <c r="M2048" s="38" t="str">
        <f>IF('query (10)'!I2048="","",'query (10)'!I2048)</f>
        <v>Mechanical</v>
      </c>
      <c r="N2048" s="38" t="str">
        <f>IF('query (10)'!O2048="","",'query (10)'!O2048)</f>
        <v>Part Change</v>
      </c>
      <c r="O2048" s="38" t="str">
        <f>IF('query (10)'!P2048="","",'query (10)'!P2048)</f>
        <v>Medium</v>
      </c>
      <c r="P2048" s="38" t="str">
        <f>IF('query (10)'!N2048="","",'query (10)'!N2048)</f>
        <v xml:space="preserve">Change belt dresser 
ตามรอบการใช่งาน
</v>
      </c>
      <c r="Q2048" s="38" t="str">
        <f>TRIM('query (10)'!N2048)</f>
        <v xml:space="preserve">Change belt dresser 
ตามรอบการใช่งาน
</v>
      </c>
      <c r="R2048" s="38" t="str">
        <f>TRIM(UPPER('query (10)'!R2048))</f>
        <v>BELT</v>
      </c>
      <c r="S2048" s="38" t="str">
        <f>TRIM(UPPER('query (10)'!S2048))</f>
        <v>5M650</v>
      </c>
      <c r="T2048" s="38" t="str">
        <f>IF('query (10)'!Q2048="","",TRIM(UPPER('query (10)'!Q2048)))</f>
        <v/>
      </c>
      <c r="U2048" s="38" t="str">
        <f>IF('query (10)'!T2048="","",'query (10)'!T2048)</f>
        <v/>
      </c>
      <c r="V2048" s="39" t="str">
        <f>IF('query (10)'!T2048="","",IFERROR(VALUE('query (10)'!T2048),""))</f>
        <v/>
      </c>
      <c r="W2048" s="40">
        <f>IF('query (10)'!U2048="","",'query (10)'!U2048)</f>
        <v>0</v>
      </c>
      <c r="X2048" s="39">
        <f>IF('query (10)'!V2048="","",'query (10)'!V2048)</f>
        <v>120</v>
      </c>
      <c r="Y2048" s="41">
        <f>IF('query (10)'!W2048="","",'query (10)'!W2048)</f>
        <v>46104</v>
      </c>
      <c r="Z2048" s="41">
        <f>IF('query (10)'!X2048="","",'query (10)'!X2048)</f>
        <v>46112</v>
      </c>
      <c r="AA2048" s="41">
        <f>IF('query (10)'!Y2048="","",'query (10)'!Y2048)</f>
        <v>46112</v>
      </c>
      <c r="AB2048" s="41">
        <f>IF('query (10)'!Z2048="","",'query (10)'!Z2048)</f>
        <v>46232</v>
      </c>
      <c r="AC2048" s="38" t="str">
        <f>IF(OR('query (10)'!AA2048="",COUNTIF(Cleaning_Rules!$A$21:$A$26,TRIM('query (10)'!AA2048))&gt;0),"",TRIM('query (10)'!AA2048))</f>
        <v/>
      </c>
      <c r="AD2048" s="38" t="str">
        <f>IF('query (10)'!AB2048="","",TRIM(IFERROR(_xlfn.TEXTBEFORE('query (10)'!AB2048,"("),'query (10)'!AB2048)))</f>
        <v>เริ่มซ่อมงาน PM แล้ว รับผิดชอบโดย JAKKAPAT KHOTSOMBAT</v>
      </c>
      <c r="AE2048" s="38" t="str">
        <f>IFERROR(LOWER(TRIM(_xlfn.TEXTBEFORE(_xlfn.TEXTAFTER('query (10)'!AB2048,"("),")"))),"")</f>
        <v>jakkapat@nsk.com</v>
      </c>
      <c r="AF2048" s="38" t="str">
        <f>IF('query (10)'!AD2048="","",TRIM('query (10)'!AD2048))</f>
        <v>ภูชิต กุลเสรี</v>
      </c>
      <c r="AG2048" s="38" t="str">
        <f>IF('query (10)'!AE2048="","",TRIM('query (10)'!AE2048))</f>
        <v>จักรภัทร โคตรสมบัติ</v>
      </c>
      <c r="AH2048" s="38" t="str">
        <f>IF('query (10)'!AF2048="","",IFERROR(VALUE('query (10)'!AF2048),""))</f>
        <v/>
      </c>
      <c r="AI2048" s="38" t="str">
        <f>IF('query (10)'!AG2048="","",TRIM('query (10)'!AG2048))</f>
        <v/>
      </c>
      <c r="AJ2048" s="38" t="str">
        <f>IF('query (10)'!AH2048="","",IFERROR(VALUE('query (10)'!AH2048),""))</f>
        <v/>
      </c>
      <c r="AK2048" s="38" t="str">
        <f>IF('query (10)'!AI2048="","",TRIM('query (10)'!AI2048))</f>
        <v/>
      </c>
      <c r="AL2048" s="42">
        <f t="shared" si="155"/>
        <v>2026</v>
      </c>
      <c r="AM2048" s="42" t="str">
        <f t="shared" si="156"/>
        <v>2026-03</v>
      </c>
      <c r="AN2048" s="42" t="str">
        <f t="shared" ca="1" si="157"/>
        <v/>
      </c>
      <c r="AO2048" s="42" t="str">
        <f t="shared" si="158"/>
        <v>GR-886 | INNER RING BORE GRINDING M/C | SB9 | DRESSER | Time-based Maintenance | Mechanical | Part Change | Medium | Change belt dresser 
ตามรอบการใช่งาน
 | BELT | 5M650 | เริ่มซ่อมงาน PM แล้ว รับผิดชอบโดย JAKKAPAT KHOTSOMBAT | จักรภัทร โคตรสมบัติ</v>
      </c>
      <c r="AP2048" s="42" t="str">
        <f>_xlfn.TEXTJOIN("; ",TRUE,IF(COUNTA('query (10)'!A2048:AK2048)&lt;=6,"NEAR_EMPTY_ROW",""),IF($K2048="","MISSING_STATUS",""),IF(AND($K2048="เสร็จสิ้น",$Z2048=""),"DONE_NO_ACTUAL_DATE",""),IF(AND($I2048="Condition-based Maintenance",$AH2048=""),"CBM_NO_MEASUREMENT",""),IF(OR($X2048="",$X2048=0),"INVALID_PERIOD",""),IF(AND($AA2048&lt;&gt;"",$AB2048&lt;&gt;"",$AB2048&lt;$AA2048),"DATE_SEQUENCE_ERROR",""),IF(AND($AB2048&lt;&gt;"",$AB2048&gt;DATE(2030,12,31)),"DATE_OUTLIER",""),IF($C2048="","MISSING_QRCODE",""),IF($J2048="UNKNOWN","UNKNOWN_PM_TYPE",""),IF($L2048="UNKNOWN","UNKNOWN_STATUS",""))</f>
        <v/>
      </c>
      <c r="AQ2048" s="42" t="str">
        <f t="shared" si="159"/>
        <v>NO</v>
      </c>
    </row>
    <row r="2049" spans="1:43" x14ac:dyDescent="0.3">
      <c r="A2049" s="38">
        <f>IF('query (10)'!A2049="","",'query (10)'!A2049)</f>
        <v>2269</v>
      </c>
      <c r="B2049" s="38">
        <f>IF('query (10)'!B2049="","",'query (10)'!B2049)</f>
        <v>19584</v>
      </c>
      <c r="C2049" s="38" t="str">
        <f>TRIM(UPPER('query (10)'!M2049))</f>
        <v>GR-884</v>
      </c>
      <c r="D2049" s="38" t="str">
        <f>TRIM(UPPER(IFERROR(_xlfn.TEXTBEFORE('query (10)'!L2049,"("),'query (10)'!L2049)))</f>
        <v>OUTER RING RACEWAY SUPER FINISH M/C</v>
      </c>
      <c r="E2049" s="38" t="str">
        <f>IFERROR(TRIM(UPPER(_xlfn.TEXTBEFORE(_xlfn.TEXTAFTER('query (10)'!L2049,"("),")"))),"")</f>
        <v/>
      </c>
      <c r="F2049" s="38" t="str">
        <f>TRIM('query (10)'!K2049)</f>
        <v>SB9</v>
      </c>
      <c r="G2049" s="38" t="str">
        <f>IF('query (10)'!J2049="","",'query (10)'!J2049)</f>
        <v>Work head</v>
      </c>
      <c r="H2049" s="38" t="str">
        <f>TRIM(UPPER('query (10)'!J2049))</f>
        <v>WORK HEAD</v>
      </c>
      <c r="I2049" s="38" t="str">
        <f>IF('query (10)'!F2049="","",'query (10)'!F2049)</f>
        <v>Time-based Maintenance</v>
      </c>
      <c r="J2049" s="38" t="str">
        <f>IF('query (10)'!F2049="","",IFERROR(INDEX(Cleaning_Rules!$B$14:$B$17,MATCH(TRIM('query (10)'!F2049),Cleaning_Rules!$A$14:$A$17,0)),"UNKNOWN"))</f>
        <v>TBM</v>
      </c>
      <c r="K2049" s="38" t="str">
        <f>IF('query (10)'!G2049="","",'query (10)'!G2049)</f>
        <v>เสร็จสิ้น</v>
      </c>
      <c r="L2049" s="38" t="str">
        <f>IF('query (10)'!G2049="","MISSING",IFERROR(INDEX(Cleaning_Rules!$B$5:$B$10,MATCH(TRIM('query (10)'!G2049),Cleaning_Rules!$A$5:$A$10,0)),"UNKNOWN"))</f>
        <v>COMPLETED</v>
      </c>
      <c r="M2049" s="38" t="str">
        <f>IF('query (10)'!I2049="","",'query (10)'!I2049)</f>
        <v>Mechanical</v>
      </c>
      <c r="N2049" s="38" t="str">
        <f>IF('query (10)'!O2049="","",'query (10)'!O2049)</f>
        <v>Part Change</v>
      </c>
      <c r="O2049" s="38" t="str">
        <f>IF('query (10)'!P2049="","",'query (10)'!P2049)</f>
        <v>Medium</v>
      </c>
      <c r="P2049" s="38" t="str">
        <f>IF('query (10)'!N2049="","",'query (10)'!N2049)</f>
        <v xml:space="preserve">repair unit spindle work head
check accuracy work head
ตามรอบการใช้งาน
</v>
      </c>
      <c r="Q2049" s="38" t="str">
        <f>TRIM('query (10)'!N2049)</f>
        <v xml:space="preserve">repair unit spindle work head
check accuracy work head
ตามรอบการใช้งาน
</v>
      </c>
      <c r="R2049" s="38" t="str">
        <f>TRIM(UPPER('query (10)'!R2049))</f>
        <v>BEARING</v>
      </c>
      <c r="S2049" s="38" t="str">
        <f>TRIM(UPPER('query (10)'!S2049))</f>
        <v>7207ATYNDULP5</v>
      </c>
      <c r="T2049" s="38" t="str">
        <f>IF('query (10)'!Q2049="","",TRIM(UPPER('query (10)'!Q2049)))</f>
        <v/>
      </c>
      <c r="U2049" s="38" t="str">
        <f>IF('query (10)'!T2049="","",'query (10)'!T2049)</f>
        <v/>
      </c>
      <c r="V2049" s="39" t="str">
        <f>IF('query (10)'!T2049="","",IFERROR(VALUE('query (10)'!T2049),""))</f>
        <v/>
      </c>
      <c r="W2049" s="40">
        <f>IF('query (10)'!U2049="","",'query (10)'!U2049)</f>
        <v>0</v>
      </c>
      <c r="X2049" s="39">
        <f>IF('query (10)'!V2049="","",'query (10)'!V2049)</f>
        <v>1080</v>
      </c>
      <c r="Y2049" s="41">
        <f>IF('query (10)'!W2049="","",'query (10)'!W2049)</f>
        <v>46104</v>
      </c>
      <c r="Z2049" s="41">
        <f>IF('query (10)'!X2049="","",'query (10)'!X2049)</f>
        <v>46112</v>
      </c>
      <c r="AA2049" s="41">
        <f>IF('query (10)'!Y2049="","",'query (10)'!Y2049)</f>
        <v>46112</v>
      </c>
      <c r="AB2049" s="41">
        <f>IF('query (10)'!Z2049="","",'query (10)'!Z2049)</f>
        <v>47192</v>
      </c>
      <c r="AC2049" s="38" t="str">
        <f>IF(OR('query (10)'!AA2049="",COUNTIF(Cleaning_Rules!$A$21:$A$26,TRIM('query (10)'!AA2049))&gt;0),"",TRIM('query (10)'!AA2049))</f>
        <v/>
      </c>
      <c r="AD2049" s="38" t="str">
        <f>IF('query (10)'!AB2049="","",TRIM(IFERROR(_xlfn.TEXTBEFORE('query (10)'!AB2049,"("),'query (10)'!AB2049)))</f>
        <v>เริ่มซ่อมงาน PM แล้ว รับผิดชอบโดย KUNANON PARAWANWONG</v>
      </c>
      <c r="AE2049" s="38" t="str">
        <f>IFERROR(LOWER(TRIM(_xlfn.TEXTBEFORE(_xlfn.TEXTAFTER('query (10)'!AB2049,"("),")"))),"")</f>
        <v>parawanwong-k-3161@nsk.com</v>
      </c>
      <c r="AF2049" s="38" t="str">
        <f>IF('query (10)'!AD2049="","",TRIM('query (10)'!AD2049))</f>
        <v>ภูชิต กุลเสรี</v>
      </c>
      <c r="AG2049" s="38" t="str">
        <f>IF('query (10)'!AE2049="","",TRIM('query (10)'!AE2049))</f>
        <v>คุณานนต์ ปารวัณวงศ์</v>
      </c>
      <c r="AH2049" s="38" t="str">
        <f>IF('query (10)'!AF2049="","",IFERROR(VALUE('query (10)'!AF2049),""))</f>
        <v/>
      </c>
      <c r="AI2049" s="38" t="str">
        <f>IF('query (10)'!AG2049="","",TRIM('query (10)'!AG2049))</f>
        <v/>
      </c>
      <c r="AJ2049" s="38" t="str">
        <f>IF('query (10)'!AH2049="","",IFERROR(VALUE('query (10)'!AH2049),""))</f>
        <v/>
      </c>
      <c r="AK2049" s="38" t="str">
        <f>IF('query (10)'!AI2049="","",TRIM('query (10)'!AI2049))</f>
        <v/>
      </c>
      <c r="AL2049" s="42">
        <f t="shared" si="155"/>
        <v>2026</v>
      </c>
      <c r="AM2049" s="42" t="str">
        <f t="shared" si="156"/>
        <v>2026-03</v>
      </c>
      <c r="AN2049" s="42" t="str">
        <f t="shared" ca="1" si="157"/>
        <v/>
      </c>
      <c r="AO2049" s="42" t="str">
        <f t="shared" si="158"/>
        <v>GR-884 | OUTER RING RACEWAY SUPER FINISH M/C | SB9 | WORK HEAD | Time-based Maintenance | Mechanical | Part Change | Medium | repair unit spindle work head
check accuracy work head
ตามรอบการใช้งาน
 | BEARING | 7207ATYNDULP5 | เริ่มซ่อมงาน PM แล้ว รับผิดชอบโดย KUNANON PARAWANWONG | คุณานนต์ ปารวัณวงศ์</v>
      </c>
      <c r="AP2049" s="42" t="str">
        <f>_xlfn.TEXTJOIN("; ",TRUE,IF(COUNTA('query (10)'!A2049:AK2049)&lt;=6,"NEAR_EMPTY_ROW",""),IF($K2049="","MISSING_STATUS",""),IF(AND($K2049="เสร็จสิ้น",$Z2049=""),"DONE_NO_ACTUAL_DATE",""),IF(AND($I2049="Condition-based Maintenance",$AH2049=""),"CBM_NO_MEASUREMENT",""),IF(OR($X2049="",$X2049=0),"INVALID_PERIOD",""),IF(AND($AA2049&lt;&gt;"",$AB2049&lt;&gt;"",$AB2049&lt;$AA2049),"DATE_SEQUENCE_ERROR",""),IF(AND($AB2049&lt;&gt;"",$AB2049&gt;DATE(2030,12,31)),"DATE_OUTLIER",""),IF($C2049="","MISSING_QRCODE",""),IF($J2049="UNKNOWN","UNKNOWN_PM_TYPE",""),IF($L2049="UNKNOWN","UNKNOWN_STATUS",""))</f>
        <v/>
      </c>
      <c r="AQ2049" s="42" t="str">
        <f t="shared" si="159"/>
        <v>NO</v>
      </c>
    </row>
    <row r="2050" spans="1:43" x14ac:dyDescent="0.3">
      <c r="A2050" s="38">
        <f>IF('query (10)'!A2050="","",'query (10)'!A2050)</f>
        <v>2270</v>
      </c>
      <c r="B2050" s="38">
        <f>IF('query (10)'!B2050="","",'query (10)'!B2050)</f>
        <v>19585</v>
      </c>
      <c r="C2050" s="38" t="str">
        <f>TRIM(UPPER('query (10)'!M2050))</f>
        <v>AS-891</v>
      </c>
      <c r="D2050" s="38" t="str">
        <f>TRIM(UPPER(IFERROR(_xlfn.TEXTBEFORE('query (10)'!L2050,"("),'query (10)'!L2050)))</f>
        <v>AUTOMATIC MATCHING &amp; BALL FILLING M/C</v>
      </c>
      <c r="E2050" s="38" t="str">
        <f>IFERROR(TRIM(UPPER(_xlfn.TEXTBEFORE(_xlfn.TEXTAFTER('query (10)'!L2050,"("),")"))),"")</f>
        <v/>
      </c>
      <c r="F2050" s="38" t="str">
        <f>TRIM('query (10)'!K2050)</f>
        <v>SB9</v>
      </c>
      <c r="G2050" s="38" t="str">
        <f>IF('query (10)'!J2050="","",'query (10)'!J2050)</f>
        <v>Conveyor</v>
      </c>
      <c r="H2050" s="38" t="str">
        <f>TRIM(UPPER('query (10)'!J2050))</f>
        <v>CONVEYOR</v>
      </c>
      <c r="I2050" s="38" t="str">
        <f>IF('query (10)'!F2050="","",'query (10)'!F2050)</f>
        <v>Time-based Maintenance</v>
      </c>
      <c r="J2050" s="38" t="str">
        <f>IF('query (10)'!F2050="","",IFERROR(INDEX(Cleaning_Rules!$B$14:$B$17,MATCH(TRIM('query (10)'!F2050),Cleaning_Rules!$A$14:$A$17,0)),"UNKNOWN"))</f>
        <v>TBM</v>
      </c>
      <c r="K2050" s="38" t="str">
        <f>IF('query (10)'!G2050="","",'query (10)'!G2050)</f>
        <v>เสร็จสิ้น</v>
      </c>
      <c r="L2050" s="38" t="str">
        <f>IF('query (10)'!G2050="","MISSING",IFERROR(INDEX(Cleaning_Rules!$B$5:$B$10,MATCH(TRIM('query (10)'!G2050),Cleaning_Rules!$A$5:$A$10,0)),"UNKNOWN"))</f>
        <v>COMPLETED</v>
      </c>
      <c r="M2050" s="38" t="str">
        <f>IF('query (10)'!I2050="","",'query (10)'!I2050)</f>
        <v>Mechanical</v>
      </c>
      <c r="N2050" s="38" t="str">
        <f>IF('query (10)'!O2050="","",'query (10)'!O2050)</f>
        <v>Part Change</v>
      </c>
      <c r="O2050" s="38" t="str">
        <f>IF('query (10)'!P2050="","",'query (10)'!P2050)</f>
        <v>Medium</v>
      </c>
      <c r="P2050" s="38" t="str">
        <f>IF('query (10)'!N2050="","",'query (10)'!N2050)</f>
        <v>change conveyor belt outlet เนื่องจากของเดิมเสื่อมสภาพจากการใช้งาน</v>
      </c>
      <c r="Q2050" s="38" t="str">
        <f>TRIM('query (10)'!N2050)</f>
        <v>change conveyor belt outlet เนื่องจากของเดิมเสื่อมสภาพจากการใช้งาน</v>
      </c>
      <c r="R2050" s="38" t="str">
        <f>TRIM(UPPER('query (10)'!R2050))</f>
        <v>BELT</v>
      </c>
      <c r="S2050" s="38" t="str">
        <f>TRIM(UPPER('query (10)'!S2050))</f>
        <v>100X720(F1)</v>
      </c>
      <c r="T2050" s="38" t="str">
        <f>IF('query (10)'!Q2050="","",TRIM(UPPER('query (10)'!Q2050)))</f>
        <v/>
      </c>
      <c r="U2050" s="38" t="str">
        <f>IF('query (10)'!T2050="","",'query (10)'!T2050)</f>
        <v/>
      </c>
      <c r="V2050" s="39" t="str">
        <f>IF('query (10)'!T2050="","",IFERROR(VALUE('query (10)'!T2050),""))</f>
        <v/>
      </c>
      <c r="W2050" s="40">
        <f>IF('query (10)'!U2050="","",'query (10)'!U2050)</f>
        <v>0</v>
      </c>
      <c r="X2050" s="39">
        <f>IF('query (10)'!V2050="","",'query (10)'!V2050)</f>
        <v>0</v>
      </c>
      <c r="Y2050" s="41">
        <f>IF('query (10)'!W2050="","",'query (10)'!W2050)</f>
        <v>46104</v>
      </c>
      <c r="Z2050" s="41">
        <f>IF('query (10)'!X2050="","",'query (10)'!X2050)</f>
        <v>46114</v>
      </c>
      <c r="AA2050" s="41">
        <f>IF('query (10)'!Y2050="","",'query (10)'!Y2050)</f>
        <v>46114</v>
      </c>
      <c r="AB2050" s="41">
        <f>IF('query (10)'!Z2050="","",'query (10)'!Z2050)</f>
        <v>46114</v>
      </c>
      <c r="AC2050" s="38" t="str">
        <f>IF(OR('query (10)'!AA2050="",COUNTIF(Cleaning_Rules!$A$21:$A$26,TRIM('query (10)'!AA2050))&gt;0),"",TRIM('query (10)'!AA2050))</f>
        <v/>
      </c>
      <c r="AD2050" s="38" t="str">
        <f>IF('query (10)'!AB2050="","",TRIM(IFERROR(_xlfn.TEXTBEFORE('query (10)'!AB2050,"("),'query (10)'!AB2050)))</f>
        <v/>
      </c>
      <c r="AE2050" s="38" t="str">
        <f>IFERROR(LOWER(TRIM(_xlfn.TEXTBEFORE(_xlfn.TEXTAFTER('query (10)'!AB2050,"("),")"))),"")</f>
        <v/>
      </c>
      <c r="AF2050" s="38" t="str">
        <f>IF('query (10)'!AD2050="","",TRIM('query (10)'!AD2050))</f>
        <v>ภูชิต กุลเสรี</v>
      </c>
      <c r="AG2050" s="38" t="str">
        <f>IF('query (10)'!AE2050="","",TRIM('query (10)'!AE2050))</f>
        <v>ภูชิต กุลเสรี</v>
      </c>
      <c r="AH2050" s="38" t="str">
        <f>IF('query (10)'!AF2050="","",IFERROR(VALUE('query (10)'!AF2050),""))</f>
        <v/>
      </c>
      <c r="AI2050" s="38" t="str">
        <f>IF('query (10)'!AG2050="","",TRIM('query (10)'!AG2050))</f>
        <v/>
      </c>
      <c r="AJ2050" s="38" t="str">
        <f>IF('query (10)'!AH2050="","",IFERROR(VALUE('query (10)'!AH2050),""))</f>
        <v/>
      </c>
      <c r="AK2050" s="38" t="str">
        <f>IF('query (10)'!AI2050="","",TRIM('query (10)'!AI2050))</f>
        <v/>
      </c>
      <c r="AL2050" s="42">
        <f t="shared" si="155"/>
        <v>2026</v>
      </c>
      <c r="AM2050" s="42" t="str">
        <f t="shared" si="156"/>
        <v>2026-03</v>
      </c>
      <c r="AN2050" s="42" t="str">
        <f t="shared" ca="1" si="157"/>
        <v/>
      </c>
      <c r="AO2050" s="42" t="str">
        <f t="shared" si="158"/>
        <v>AS-891 | AUTOMATIC MATCHING &amp; BALL FILLING M/C | SB9 | CONVEYOR | Time-based Maintenance | Mechanical | Part Change | Medium | change conveyor belt outlet เนื่องจากของเดิมเสื่อมสภาพจากการใช้งาน | BELT | 100X720(F1) | ภูชิต กุลเสรี</v>
      </c>
      <c r="AP2050" s="42" t="str">
        <f>_xlfn.TEXTJOIN("; ",TRUE,IF(COUNTA('query (10)'!A2050:AK2050)&lt;=6,"NEAR_EMPTY_ROW",""),IF($K2050="","MISSING_STATUS",""),IF(AND($K2050="เสร็จสิ้น",$Z2050=""),"DONE_NO_ACTUAL_DATE",""),IF(AND($I2050="Condition-based Maintenance",$AH2050=""),"CBM_NO_MEASUREMENT",""),IF(OR($X2050="",$X2050=0),"INVALID_PERIOD",""),IF(AND($AA2050&lt;&gt;"",$AB2050&lt;&gt;"",$AB2050&lt;$AA2050),"DATE_SEQUENCE_ERROR",""),IF(AND($AB2050&lt;&gt;"",$AB2050&gt;DATE(2030,12,31)),"DATE_OUTLIER",""),IF($C2050="","MISSING_QRCODE",""),IF($J2050="UNKNOWN","UNKNOWN_PM_TYPE",""),IF($L2050="UNKNOWN","UNKNOWN_STATUS",""))</f>
        <v>INVALID_PERIOD</v>
      </c>
      <c r="AQ2050" s="42" t="str">
        <f t="shared" si="159"/>
        <v>NO</v>
      </c>
    </row>
    <row r="2051" spans="1:43" x14ac:dyDescent="0.3">
      <c r="A2051" s="38">
        <f>IF('query (10)'!A2051="","",'query (10)'!A2051)</f>
        <v>2273</v>
      </c>
      <c r="B2051" s="38">
        <f>IF('query (10)'!B2051="","",'query (10)'!B2051)</f>
        <v>19586</v>
      </c>
      <c r="C2051" s="38" t="str">
        <f>TRIM(UPPER('query (10)'!M2051))</f>
        <v>WA-889</v>
      </c>
      <c r="D2051" s="38" t="str">
        <f>TRIM(UPPER(IFERROR(_xlfn.TEXTBEFORE('query (10)'!L2051,"("),'query (10)'!L2051)))</f>
        <v>INNER/OUTER RING PART WASH EQUIPMENT M/C</v>
      </c>
      <c r="E2051" s="38" t="str">
        <f>IFERROR(TRIM(UPPER(_xlfn.TEXTBEFORE(_xlfn.TEXTAFTER('query (10)'!L2051,"("),")"))),"")</f>
        <v/>
      </c>
      <c r="F2051" s="38" t="str">
        <f>TRIM('query (10)'!K2051)</f>
        <v>SB9</v>
      </c>
      <c r="G2051" s="38" t="str">
        <f>IF('query (10)'!J2051="","",'query (10)'!J2051)</f>
        <v xml:space="preserve">Heavy smoke </v>
      </c>
      <c r="H2051" s="38" t="str">
        <f>TRIM(UPPER('query (10)'!J2051))</f>
        <v>HEAVY SMOKE</v>
      </c>
      <c r="I2051" s="38" t="str">
        <f>IF('query (10)'!F2051="","",'query (10)'!F2051)</f>
        <v>Time-based Maintenance</v>
      </c>
      <c r="J2051" s="38" t="str">
        <f>IF('query (10)'!F2051="","",IFERROR(INDEX(Cleaning_Rules!$B$14:$B$17,MATCH(TRIM('query (10)'!F2051),Cleaning_Rules!$A$14:$A$17,0)),"UNKNOWN"))</f>
        <v>TBM</v>
      </c>
      <c r="K2051" s="38" t="str">
        <f>IF('query (10)'!G2051="","",'query (10)'!G2051)</f>
        <v>เสร็จสิ้น</v>
      </c>
      <c r="L2051" s="38" t="str">
        <f>IF('query (10)'!G2051="","MISSING",IFERROR(INDEX(Cleaning_Rules!$B$5:$B$10,MATCH(TRIM('query (10)'!G2051),Cleaning_Rules!$A$5:$A$10,0)),"UNKNOWN"))</f>
        <v>COMPLETED</v>
      </c>
      <c r="M2051" s="38" t="str">
        <f>IF('query (10)'!I2051="","",'query (10)'!I2051)</f>
        <v>Mechanical</v>
      </c>
      <c r="N2051" s="38" t="str">
        <f>IF('query (10)'!O2051="","",'query (10)'!O2051)</f>
        <v>Part Change</v>
      </c>
      <c r="O2051" s="38" t="str">
        <f>IF('query (10)'!P2051="","",'query (10)'!P2051)</f>
        <v>Medium</v>
      </c>
      <c r="P2051" s="38" t="str">
        <f>IF('query (10)'!N2051="","",'query (10)'!N2051)</f>
        <v xml:space="preserve">change filter RF-40
ตามรอบการใช้งาน
</v>
      </c>
      <c r="Q2051" s="38" t="str">
        <f>TRIM('query (10)'!N2051)</f>
        <v xml:space="preserve">change filter RF-40
ตามรอบการใช้งาน
</v>
      </c>
      <c r="R2051" s="38" t="str">
        <f>TRIM(UPPER('query (10)'!R2051))</f>
        <v>FILTER</v>
      </c>
      <c r="S2051" s="38" t="str">
        <f>TRIM(UPPER('query (10)'!S2051))</f>
        <v>RF-40</v>
      </c>
      <c r="T2051" s="38" t="str">
        <f>IF('query (10)'!Q2051="","",TRIM(UPPER('query (10)'!Q2051)))</f>
        <v/>
      </c>
      <c r="U2051" s="38" t="str">
        <f>IF('query (10)'!T2051="","",'query (10)'!T2051)</f>
        <v/>
      </c>
      <c r="V2051" s="39" t="str">
        <f>IF('query (10)'!T2051="","",IFERROR(VALUE('query (10)'!T2051),""))</f>
        <v/>
      </c>
      <c r="W2051" s="40">
        <f>IF('query (10)'!U2051="","",'query (10)'!U2051)</f>
        <v>0</v>
      </c>
      <c r="X2051" s="39">
        <f>IF('query (10)'!V2051="","",'query (10)'!V2051)</f>
        <v>1080</v>
      </c>
      <c r="Y2051" s="41">
        <f>IF('query (10)'!W2051="","",'query (10)'!W2051)</f>
        <v>46104</v>
      </c>
      <c r="Z2051" s="41">
        <f>IF('query (10)'!X2051="","",'query (10)'!X2051)</f>
        <v>46114</v>
      </c>
      <c r="AA2051" s="41">
        <f>IF('query (10)'!Y2051="","",'query (10)'!Y2051)</f>
        <v>46114</v>
      </c>
      <c r="AB2051" s="41">
        <f>IF('query (10)'!Z2051="","",'query (10)'!Z2051)</f>
        <v>47194</v>
      </c>
      <c r="AC2051" s="38" t="str">
        <f>IF(OR('query (10)'!AA2051="",COUNTIF(Cleaning_Rules!$A$21:$A$26,TRIM('query (10)'!AA2051))&gt;0),"",TRIM('query (10)'!AA2051))</f>
        <v/>
      </c>
      <c r="AD2051" s="38" t="str">
        <f>IF('query (10)'!AB2051="","",TRIM(IFERROR(_xlfn.TEXTBEFORE('query (10)'!AB2051,"("),'query (10)'!AB2051)))</f>
        <v/>
      </c>
      <c r="AE2051" s="38" t="str">
        <f>IFERROR(LOWER(TRIM(_xlfn.TEXTBEFORE(_xlfn.TEXTAFTER('query (10)'!AB2051,"("),")"))),"")</f>
        <v/>
      </c>
      <c r="AF2051" s="38" t="str">
        <f>IF('query (10)'!AD2051="","",TRIM('query (10)'!AD2051))</f>
        <v>ภูชิต กุลเสรี</v>
      </c>
      <c r="AG2051" s="38" t="str">
        <f>IF('query (10)'!AE2051="","",TRIM('query (10)'!AE2051))</f>
        <v>ภูชิต กุลเสรี</v>
      </c>
      <c r="AH2051" s="38" t="str">
        <f>IF('query (10)'!AF2051="","",IFERROR(VALUE('query (10)'!AF2051),""))</f>
        <v/>
      </c>
      <c r="AI2051" s="38" t="str">
        <f>IF('query (10)'!AG2051="","",TRIM('query (10)'!AG2051))</f>
        <v/>
      </c>
      <c r="AJ2051" s="38" t="str">
        <f>IF('query (10)'!AH2051="","",IFERROR(VALUE('query (10)'!AH2051),""))</f>
        <v/>
      </c>
      <c r="AK2051" s="38" t="str">
        <f>IF('query (10)'!AI2051="","",TRIM('query (10)'!AI2051))</f>
        <v/>
      </c>
      <c r="AL2051" s="42">
        <f t="shared" ref="AL2051:AL2114" si="160">IF($Y2051="","",YEAR($Y2051))</f>
        <v>2026</v>
      </c>
      <c r="AM2051" s="42" t="str">
        <f t="shared" ref="AM2051:AM2114" si="161">IF($Y2051="","",TEXT($Y2051,"yyyy-mm"))</f>
        <v>2026-03</v>
      </c>
      <c r="AN2051" s="42" t="str">
        <f t="shared" ref="AN2051:AN2114" ca="1" si="162">IF(OR($AB2051="",$L2051="COMPLETED"),"",IF($AB2051&lt;TODAY(),"OVERDUE","ON_SCHEDULE"))</f>
        <v/>
      </c>
      <c r="AO2051" s="42" t="str">
        <f t="shared" ref="AO2051:AO2114" si="163">_xlfn.TEXTJOIN(" | ",TRUE,$C2051,$D2051,$E2051,$F2051,$H2051,$I2051,$M2051,$N2051,$O2051,$Q2051,$R2051,$S2051,$T2051,$AC2051,$AD2051,$AG2051)</f>
        <v>WA-889 | INNER/OUTER RING PART WASH EQUIPMENT M/C | SB9 | HEAVY SMOKE | Time-based Maintenance | Mechanical | Part Change | Medium | change filter RF-40
ตามรอบการใช้งาน
 | FILTER | RF-40 | ภูชิต กุลเสรี</v>
      </c>
      <c r="AP2051" s="42" t="str">
        <f>_xlfn.TEXTJOIN("; ",TRUE,IF(COUNTA('query (10)'!A2051:AK2051)&lt;=6,"NEAR_EMPTY_ROW",""),IF($K2051="","MISSING_STATUS",""),IF(AND($K2051="เสร็จสิ้น",$Z2051=""),"DONE_NO_ACTUAL_DATE",""),IF(AND($I2051="Condition-based Maintenance",$AH2051=""),"CBM_NO_MEASUREMENT",""),IF(OR($X2051="",$X2051=0),"INVALID_PERIOD",""),IF(AND($AA2051&lt;&gt;"",$AB2051&lt;&gt;"",$AB2051&lt;$AA2051),"DATE_SEQUENCE_ERROR",""),IF(AND($AB2051&lt;&gt;"",$AB2051&gt;DATE(2030,12,31)),"DATE_OUTLIER",""),IF($C2051="","MISSING_QRCODE",""),IF($J2051="UNKNOWN","UNKNOWN_PM_TYPE",""),IF($L2051="UNKNOWN","UNKNOWN_STATUS",""))</f>
        <v/>
      </c>
      <c r="AQ2051" s="42" t="str">
        <f t="shared" ref="AQ2051:AQ2114" si="164">IF($W2051="","",IF($W2051&gt;0,"YES","NO"))</f>
        <v>NO</v>
      </c>
    </row>
    <row r="2052" spans="1:43" x14ac:dyDescent="0.3">
      <c r="A2052" s="38">
        <f>IF('query (10)'!A2052="","",'query (10)'!A2052)</f>
        <v>2274</v>
      </c>
      <c r="B2052" s="38">
        <f>IF('query (10)'!B2052="","",'query (10)'!B2052)</f>
        <v>19587</v>
      </c>
      <c r="C2052" s="38" t="str">
        <f>TRIM(UPPER('query (10)'!M2052))</f>
        <v>WA-893</v>
      </c>
      <c r="D2052" s="38" t="str">
        <f>TRIM(UPPER(IFERROR(_xlfn.TEXTBEFORE('query (10)'!L2052,"("),'query (10)'!L2052)))</f>
        <v>ROUGH WASH EQUIPMENT M/C</v>
      </c>
      <c r="E2052" s="38" t="str">
        <f>IFERROR(TRIM(UPPER(_xlfn.TEXTBEFORE(_xlfn.TEXTAFTER('query (10)'!L2052,"("),")"))),"")</f>
        <v/>
      </c>
      <c r="F2052" s="38" t="str">
        <f>TRIM('query (10)'!K2052)</f>
        <v>SB9</v>
      </c>
      <c r="G2052" s="38" t="str">
        <f>IF('query (10)'!J2052="","",'query (10)'!J2052)</f>
        <v xml:space="preserve">Heavy smoke </v>
      </c>
      <c r="H2052" s="38" t="str">
        <f>TRIM(UPPER('query (10)'!J2052))</f>
        <v>HEAVY SMOKE</v>
      </c>
      <c r="I2052" s="38" t="str">
        <f>IF('query (10)'!F2052="","",'query (10)'!F2052)</f>
        <v>Time-based Maintenance</v>
      </c>
      <c r="J2052" s="38" t="str">
        <f>IF('query (10)'!F2052="","",IFERROR(INDEX(Cleaning_Rules!$B$14:$B$17,MATCH(TRIM('query (10)'!F2052),Cleaning_Rules!$A$14:$A$17,0)),"UNKNOWN"))</f>
        <v>TBM</v>
      </c>
      <c r="K2052" s="38" t="str">
        <f>IF('query (10)'!G2052="","",'query (10)'!G2052)</f>
        <v>เสร็จสิ้น</v>
      </c>
      <c r="L2052" s="38" t="str">
        <f>IF('query (10)'!G2052="","MISSING",IFERROR(INDEX(Cleaning_Rules!$B$5:$B$10,MATCH(TRIM('query (10)'!G2052),Cleaning_Rules!$A$5:$A$10,0)),"UNKNOWN"))</f>
        <v>COMPLETED</v>
      </c>
      <c r="M2052" s="38" t="str">
        <f>IF('query (10)'!I2052="","",'query (10)'!I2052)</f>
        <v>Mechanical</v>
      </c>
      <c r="N2052" s="38" t="str">
        <f>IF('query (10)'!O2052="","",'query (10)'!O2052)</f>
        <v>Part Change</v>
      </c>
      <c r="O2052" s="38" t="str">
        <f>IF('query (10)'!P2052="","",'query (10)'!P2052)</f>
        <v>Medium</v>
      </c>
      <c r="P2052" s="38" t="str">
        <f>IF('query (10)'!N2052="","",'query (10)'!N2052)</f>
        <v xml:space="preserve">change filter RF-40
ตามรอบการใช้งาน
</v>
      </c>
      <c r="Q2052" s="38" t="str">
        <f>TRIM('query (10)'!N2052)</f>
        <v xml:space="preserve">change filter RF-40
ตามรอบการใช้งาน
</v>
      </c>
      <c r="R2052" s="38" t="str">
        <f>TRIM(UPPER('query (10)'!R2052))</f>
        <v>FILTER</v>
      </c>
      <c r="S2052" s="38" t="str">
        <f>TRIM(UPPER('query (10)'!S2052))</f>
        <v>RF-40</v>
      </c>
      <c r="T2052" s="38" t="str">
        <f>IF('query (10)'!Q2052="","",TRIM(UPPER('query (10)'!Q2052)))</f>
        <v/>
      </c>
      <c r="U2052" s="38" t="str">
        <f>IF('query (10)'!T2052="","",'query (10)'!T2052)</f>
        <v/>
      </c>
      <c r="V2052" s="39" t="str">
        <f>IF('query (10)'!T2052="","",IFERROR(VALUE('query (10)'!T2052),""))</f>
        <v/>
      </c>
      <c r="W2052" s="40">
        <f>IF('query (10)'!U2052="","",'query (10)'!U2052)</f>
        <v>0</v>
      </c>
      <c r="X2052" s="39">
        <f>IF('query (10)'!V2052="","",'query (10)'!V2052)</f>
        <v>1080</v>
      </c>
      <c r="Y2052" s="41">
        <f>IF('query (10)'!W2052="","",'query (10)'!W2052)</f>
        <v>46104</v>
      </c>
      <c r="Z2052" s="41">
        <f>IF('query (10)'!X2052="","",'query (10)'!X2052)</f>
        <v>46114</v>
      </c>
      <c r="AA2052" s="41">
        <f>IF('query (10)'!Y2052="","",'query (10)'!Y2052)</f>
        <v>46114</v>
      </c>
      <c r="AB2052" s="41">
        <f>IF('query (10)'!Z2052="","",'query (10)'!Z2052)</f>
        <v>47194</v>
      </c>
      <c r="AC2052" s="38" t="str">
        <f>IF(OR('query (10)'!AA2052="",COUNTIF(Cleaning_Rules!$A$21:$A$26,TRIM('query (10)'!AA2052))&gt;0),"",TRIM('query (10)'!AA2052))</f>
        <v/>
      </c>
      <c r="AD2052" s="38" t="str">
        <f>IF('query (10)'!AB2052="","",TRIM(IFERROR(_xlfn.TEXTBEFORE('query (10)'!AB2052,"("),'query (10)'!AB2052)))</f>
        <v/>
      </c>
      <c r="AE2052" s="38" t="str">
        <f>IFERROR(LOWER(TRIM(_xlfn.TEXTBEFORE(_xlfn.TEXTAFTER('query (10)'!AB2052,"("),")"))),"")</f>
        <v/>
      </c>
      <c r="AF2052" s="38" t="str">
        <f>IF('query (10)'!AD2052="","",TRIM('query (10)'!AD2052))</f>
        <v>ภูชิต กุลเสรี</v>
      </c>
      <c r="AG2052" s="38" t="str">
        <f>IF('query (10)'!AE2052="","",TRIM('query (10)'!AE2052))</f>
        <v>ภูชิต กุลเสรี</v>
      </c>
      <c r="AH2052" s="38" t="str">
        <f>IF('query (10)'!AF2052="","",IFERROR(VALUE('query (10)'!AF2052),""))</f>
        <v/>
      </c>
      <c r="AI2052" s="38" t="str">
        <f>IF('query (10)'!AG2052="","",TRIM('query (10)'!AG2052))</f>
        <v/>
      </c>
      <c r="AJ2052" s="38" t="str">
        <f>IF('query (10)'!AH2052="","",IFERROR(VALUE('query (10)'!AH2052),""))</f>
        <v/>
      </c>
      <c r="AK2052" s="38" t="str">
        <f>IF('query (10)'!AI2052="","",TRIM('query (10)'!AI2052))</f>
        <v/>
      </c>
      <c r="AL2052" s="42">
        <f t="shared" si="160"/>
        <v>2026</v>
      </c>
      <c r="AM2052" s="42" t="str">
        <f t="shared" si="161"/>
        <v>2026-03</v>
      </c>
      <c r="AN2052" s="42" t="str">
        <f t="shared" ca="1" si="162"/>
        <v/>
      </c>
      <c r="AO2052" s="42" t="str">
        <f t="shared" si="163"/>
        <v>WA-893 | ROUGH WASH EQUIPMENT M/C | SB9 | HEAVY SMOKE | Time-based Maintenance | Mechanical | Part Change | Medium | change filter RF-40
ตามรอบการใช้งาน
 | FILTER | RF-40 | ภูชิต กุลเสรี</v>
      </c>
      <c r="AP2052" s="42" t="str">
        <f>_xlfn.TEXTJOIN("; ",TRUE,IF(COUNTA('query (10)'!A2052:AK2052)&lt;=6,"NEAR_EMPTY_ROW",""),IF($K2052="","MISSING_STATUS",""),IF(AND($K2052="เสร็จสิ้น",$Z2052=""),"DONE_NO_ACTUAL_DATE",""),IF(AND($I2052="Condition-based Maintenance",$AH2052=""),"CBM_NO_MEASUREMENT",""),IF(OR($X2052="",$X2052=0),"INVALID_PERIOD",""),IF(AND($AA2052&lt;&gt;"",$AB2052&lt;&gt;"",$AB2052&lt;$AA2052),"DATE_SEQUENCE_ERROR",""),IF(AND($AB2052&lt;&gt;"",$AB2052&gt;DATE(2030,12,31)),"DATE_OUTLIER",""),IF($C2052="","MISSING_QRCODE",""),IF($J2052="UNKNOWN","UNKNOWN_PM_TYPE",""),IF($L2052="UNKNOWN","UNKNOWN_STATUS",""))</f>
        <v/>
      </c>
      <c r="AQ2052" s="42" t="str">
        <f t="shared" si="164"/>
        <v>NO</v>
      </c>
    </row>
    <row r="2053" spans="1:43" x14ac:dyDescent="0.3">
      <c r="A2053" s="38">
        <f>IF('query (10)'!A2053="","",'query (10)'!A2053)</f>
        <v>2275</v>
      </c>
      <c r="B2053" s="38">
        <f>IF('query (10)'!B2053="","",'query (10)'!B2053)</f>
        <v>19588</v>
      </c>
      <c r="C2053" s="38" t="str">
        <f>TRIM(UPPER('query (10)'!M2053))</f>
        <v>WA-895</v>
      </c>
      <c r="D2053" s="38" t="str">
        <f>TRIM(UPPER(IFERROR(_xlfn.TEXTBEFORE('query (10)'!L2053,"("),'query (10)'!L2053)))</f>
        <v>FINISH WASH EQUIPMENT M/C</v>
      </c>
      <c r="E2053" s="38" t="str">
        <f>IFERROR(TRIM(UPPER(_xlfn.TEXTBEFORE(_xlfn.TEXTAFTER('query (10)'!L2053,"("),")"))),"")</f>
        <v/>
      </c>
      <c r="F2053" s="38" t="str">
        <f>TRIM('query (10)'!K2053)</f>
        <v>SB9</v>
      </c>
      <c r="G2053" s="38" t="str">
        <f>IF('query (10)'!J2053="","",'query (10)'!J2053)</f>
        <v xml:space="preserve">Heavy smoke </v>
      </c>
      <c r="H2053" s="38" t="str">
        <f>TRIM(UPPER('query (10)'!J2053))</f>
        <v>HEAVY SMOKE</v>
      </c>
      <c r="I2053" s="38" t="str">
        <f>IF('query (10)'!F2053="","",'query (10)'!F2053)</f>
        <v>Time-based Maintenance</v>
      </c>
      <c r="J2053" s="38" t="str">
        <f>IF('query (10)'!F2053="","",IFERROR(INDEX(Cleaning_Rules!$B$14:$B$17,MATCH(TRIM('query (10)'!F2053),Cleaning_Rules!$A$14:$A$17,0)),"UNKNOWN"))</f>
        <v>TBM</v>
      </c>
      <c r="K2053" s="38" t="str">
        <f>IF('query (10)'!G2053="","",'query (10)'!G2053)</f>
        <v>เสร็จสิ้น</v>
      </c>
      <c r="L2053" s="38" t="str">
        <f>IF('query (10)'!G2053="","MISSING",IFERROR(INDEX(Cleaning_Rules!$B$5:$B$10,MATCH(TRIM('query (10)'!G2053),Cleaning_Rules!$A$5:$A$10,0)),"UNKNOWN"))</f>
        <v>COMPLETED</v>
      </c>
      <c r="M2053" s="38" t="str">
        <f>IF('query (10)'!I2053="","",'query (10)'!I2053)</f>
        <v>Mechanical</v>
      </c>
      <c r="N2053" s="38" t="str">
        <f>IF('query (10)'!O2053="","",'query (10)'!O2053)</f>
        <v>Part Change</v>
      </c>
      <c r="O2053" s="38" t="str">
        <f>IF('query (10)'!P2053="","",'query (10)'!P2053)</f>
        <v>Medium</v>
      </c>
      <c r="P2053" s="38" t="str">
        <f>IF('query (10)'!N2053="","",'query (10)'!N2053)</f>
        <v xml:space="preserve">change filter RF-40
ตามรอบการใช้งาน
</v>
      </c>
      <c r="Q2053" s="38" t="str">
        <f>TRIM('query (10)'!N2053)</f>
        <v xml:space="preserve">change filter RF-40
ตามรอบการใช้งาน
</v>
      </c>
      <c r="R2053" s="38" t="str">
        <f>TRIM(UPPER('query (10)'!R2053))</f>
        <v>FILTER</v>
      </c>
      <c r="S2053" s="38" t="str">
        <f>TRIM(UPPER('query (10)'!S2053))</f>
        <v>RF-40</v>
      </c>
      <c r="T2053" s="38" t="str">
        <f>IF('query (10)'!Q2053="","",TRIM(UPPER('query (10)'!Q2053)))</f>
        <v/>
      </c>
      <c r="U2053" s="38" t="str">
        <f>IF('query (10)'!T2053="","",'query (10)'!T2053)</f>
        <v/>
      </c>
      <c r="V2053" s="39" t="str">
        <f>IF('query (10)'!T2053="","",IFERROR(VALUE('query (10)'!T2053),""))</f>
        <v/>
      </c>
      <c r="W2053" s="40">
        <f>IF('query (10)'!U2053="","",'query (10)'!U2053)</f>
        <v>0</v>
      </c>
      <c r="X2053" s="39">
        <f>IF('query (10)'!V2053="","",'query (10)'!V2053)</f>
        <v>1080</v>
      </c>
      <c r="Y2053" s="41">
        <f>IF('query (10)'!W2053="","",'query (10)'!W2053)</f>
        <v>46104</v>
      </c>
      <c r="Z2053" s="41">
        <f>IF('query (10)'!X2053="","",'query (10)'!X2053)</f>
        <v>46114</v>
      </c>
      <c r="AA2053" s="41">
        <f>IF('query (10)'!Y2053="","",'query (10)'!Y2053)</f>
        <v>46114</v>
      </c>
      <c r="AB2053" s="41">
        <f>IF('query (10)'!Z2053="","",'query (10)'!Z2053)</f>
        <v>47194</v>
      </c>
      <c r="AC2053" s="38" t="str">
        <f>IF(OR('query (10)'!AA2053="",COUNTIF(Cleaning_Rules!$A$21:$A$26,TRIM('query (10)'!AA2053))&gt;0),"",TRIM('query (10)'!AA2053))</f>
        <v/>
      </c>
      <c r="AD2053" s="38" t="str">
        <f>IF('query (10)'!AB2053="","",TRIM(IFERROR(_xlfn.TEXTBEFORE('query (10)'!AB2053,"("),'query (10)'!AB2053)))</f>
        <v>เริ่มซ่อมงาน PM แล้ว รับผิดชอบโดย PUCHIT KULSEREE</v>
      </c>
      <c r="AE2053" s="38" t="str">
        <f>IFERROR(LOWER(TRIM(_xlfn.TEXTBEFORE(_xlfn.TEXTAFTER('query (10)'!AB2053,"("),")"))),"")</f>
        <v>puchit@nsk.com</v>
      </c>
      <c r="AF2053" s="38" t="str">
        <f>IF('query (10)'!AD2053="","",TRIM('query (10)'!AD2053))</f>
        <v>ภูชิต กุลเสรี</v>
      </c>
      <c r="AG2053" s="38" t="str">
        <f>IF('query (10)'!AE2053="","",TRIM('query (10)'!AE2053))</f>
        <v>ภูชิต กุลเสรี</v>
      </c>
      <c r="AH2053" s="38" t="str">
        <f>IF('query (10)'!AF2053="","",IFERROR(VALUE('query (10)'!AF2053),""))</f>
        <v/>
      </c>
      <c r="AI2053" s="38" t="str">
        <f>IF('query (10)'!AG2053="","",TRIM('query (10)'!AG2053))</f>
        <v/>
      </c>
      <c r="AJ2053" s="38" t="str">
        <f>IF('query (10)'!AH2053="","",IFERROR(VALUE('query (10)'!AH2053),""))</f>
        <v/>
      </c>
      <c r="AK2053" s="38" t="str">
        <f>IF('query (10)'!AI2053="","",TRIM('query (10)'!AI2053))</f>
        <v/>
      </c>
      <c r="AL2053" s="42">
        <f t="shared" si="160"/>
        <v>2026</v>
      </c>
      <c r="AM2053" s="42" t="str">
        <f t="shared" si="161"/>
        <v>2026-03</v>
      </c>
      <c r="AN2053" s="42" t="str">
        <f t="shared" ca="1" si="162"/>
        <v/>
      </c>
      <c r="AO2053" s="42" t="str">
        <f t="shared" si="163"/>
        <v>WA-895 | FINISH WASH EQUIPMENT M/C | SB9 | HEAVY SMOKE | Time-based Maintenance | Mechanical | Part Change | Medium | change filter RF-40
ตามรอบการใช้งาน
 | FILTER | RF-40 | เริ่มซ่อมงาน PM แล้ว รับผิดชอบโดย PUCHIT KULSEREE | ภูชิต กุลเสรี</v>
      </c>
      <c r="AP2053" s="42" t="str">
        <f>_xlfn.TEXTJOIN("; ",TRUE,IF(COUNTA('query (10)'!A2053:AK2053)&lt;=6,"NEAR_EMPTY_ROW",""),IF($K2053="","MISSING_STATUS",""),IF(AND($K2053="เสร็จสิ้น",$Z2053=""),"DONE_NO_ACTUAL_DATE",""),IF(AND($I2053="Condition-based Maintenance",$AH2053=""),"CBM_NO_MEASUREMENT",""),IF(OR($X2053="",$X2053=0),"INVALID_PERIOD",""),IF(AND($AA2053&lt;&gt;"",$AB2053&lt;&gt;"",$AB2053&lt;$AA2053),"DATE_SEQUENCE_ERROR",""),IF(AND($AB2053&lt;&gt;"",$AB2053&gt;DATE(2030,12,31)),"DATE_OUTLIER",""),IF($C2053="","MISSING_QRCODE",""),IF($J2053="UNKNOWN","UNKNOWN_PM_TYPE",""),IF($L2053="UNKNOWN","UNKNOWN_STATUS",""))</f>
        <v/>
      </c>
      <c r="AQ2053" s="42" t="str">
        <f t="shared" si="164"/>
        <v>NO</v>
      </c>
    </row>
    <row r="2054" spans="1:43" x14ac:dyDescent="0.3">
      <c r="A2054" s="38">
        <f>IF('query (10)'!A2054="","",'query (10)'!A2054)</f>
        <v>2276</v>
      </c>
      <c r="B2054" s="38">
        <f>IF('query (10)'!B2054="","",'query (10)'!B2054)</f>
        <v>19589</v>
      </c>
      <c r="C2054" s="38" t="str">
        <f>TRIM(UPPER('query (10)'!M2054))</f>
        <v>GR-417</v>
      </c>
      <c r="D2054" s="38" t="str">
        <f>TRIM(UPPER(IFERROR(_xlfn.TEXTBEFORE('query (10)'!L2054,"("),'query (10)'!L2054)))</f>
        <v>SHAFT RACEWAY SUPER FINISH GRINDING MACHINE.</v>
      </c>
      <c r="E2054" s="38" t="str">
        <f>IFERROR(TRIM(UPPER(_xlfn.TEXTBEFORE(_xlfn.TEXTAFTER('query (10)'!L2054,"("),")"))),"")</f>
        <v/>
      </c>
      <c r="F2054" s="38" t="str">
        <f>TRIM('query (10)'!K2054)</f>
        <v>WP Grinding2</v>
      </c>
      <c r="G2054" s="38" t="str">
        <f>IF('query (10)'!J2054="","",'query (10)'!J2054)</f>
        <v>Solenoid valve</v>
      </c>
      <c r="H2054" s="38" t="str">
        <f>TRIM(UPPER('query (10)'!J2054))</f>
        <v>SOLENOID VALVE</v>
      </c>
      <c r="I2054" s="38" t="str">
        <f>IF('query (10)'!F2054="","",'query (10)'!F2054)</f>
        <v>Time-based Maintenance</v>
      </c>
      <c r="J2054" s="38" t="str">
        <f>IF('query (10)'!F2054="","",IFERROR(INDEX(Cleaning_Rules!$B$14:$B$17,MATCH(TRIM('query (10)'!F2054),Cleaning_Rules!$A$14:$A$17,0)),"UNKNOWN"))</f>
        <v>TBM</v>
      </c>
      <c r="K2054" s="38" t="str">
        <f>IF('query (10)'!G2054="","",'query (10)'!G2054)</f>
        <v>เสร็จสิ้น</v>
      </c>
      <c r="L2054" s="38" t="str">
        <f>IF('query (10)'!G2054="","MISSING",IFERROR(INDEX(Cleaning_Rules!$B$5:$B$10,MATCH(TRIM('query (10)'!G2054),Cleaning_Rules!$A$5:$A$10,0)),"UNKNOWN"))</f>
        <v>COMPLETED</v>
      </c>
      <c r="M2054" s="38" t="str">
        <f>IF('query (10)'!I2054="","",'query (10)'!I2054)</f>
        <v>Mechanical</v>
      </c>
      <c r="N2054" s="38" t="str">
        <f>IF('query (10)'!O2054="","",'query (10)'!O2054)</f>
        <v>Part Change</v>
      </c>
      <c r="O2054" s="38" t="str">
        <f>IF('query (10)'!P2054="","",'query (10)'!P2054)</f>
        <v>Medium</v>
      </c>
      <c r="P2054" s="38" t="str">
        <f>IF('query (10)'!N2054="","",'query (10)'!N2054)</f>
        <v>Exhaust cleaner abnarmal
model : AMC320-03B</v>
      </c>
      <c r="Q2054" s="38" t="str">
        <f>TRIM('query (10)'!N2054)</f>
        <v>Exhaust cleaner abnarmal
model : AMC320-03B</v>
      </c>
      <c r="R2054" s="38" t="str">
        <f>TRIM(UPPER('query (10)'!R2054))</f>
        <v>FILTER</v>
      </c>
      <c r="S2054" s="38" t="str">
        <f>TRIM(UPPER('query (10)'!S2054))</f>
        <v>AMC320-03B</v>
      </c>
      <c r="T2054" s="38" t="str">
        <f>IF('query (10)'!Q2054="","",TRIM(UPPER('query (10)'!Q2054)))</f>
        <v/>
      </c>
      <c r="U2054" s="38" t="str">
        <f>IF('query (10)'!T2054="","",'query (10)'!T2054)</f>
        <v/>
      </c>
      <c r="V2054" s="39" t="str">
        <f>IF('query (10)'!T2054="","",IFERROR(VALUE('query (10)'!T2054),""))</f>
        <v/>
      </c>
      <c r="W2054" s="40">
        <f>IF('query (10)'!U2054="","",'query (10)'!U2054)</f>
        <v>0</v>
      </c>
      <c r="X2054" s="39">
        <f>IF('query (10)'!V2054="","",'query (10)'!V2054)</f>
        <v>0</v>
      </c>
      <c r="Y2054" s="41">
        <f>IF('query (10)'!W2054="","",'query (10)'!W2054)</f>
        <v>46111</v>
      </c>
      <c r="Z2054" s="41">
        <f>IF('query (10)'!X2054="","",'query (10)'!X2054)</f>
        <v>46111</v>
      </c>
      <c r="AA2054" s="41">
        <f>IF('query (10)'!Y2054="","",'query (10)'!Y2054)</f>
        <v>46111</v>
      </c>
      <c r="AB2054" s="41">
        <f>IF('query (10)'!Z2054="","",'query (10)'!Z2054)</f>
        <v>46111</v>
      </c>
      <c r="AC2054" s="38" t="str">
        <f>IF(OR('query (10)'!AA2054="",COUNTIF(Cleaning_Rules!$A$21:$A$26,TRIM('query (10)'!AA2054))&gt;0),"",TRIM('query (10)'!AA2054))</f>
        <v/>
      </c>
      <c r="AD2054" s="38" t="str">
        <f>IF('query (10)'!AB2054="","",TRIM(IFERROR(_xlfn.TEXTBEFORE('query (10)'!AB2054,"("),'query (10)'!AB2054)))</f>
        <v>เริ่มซ่อมงาน PM แล้ว รับผิดชอบโดย PAHLA SEEDANG</v>
      </c>
      <c r="AE2054" s="38" t="str">
        <f>IFERROR(LOWER(TRIM(_xlfn.TEXTBEFORE(_xlfn.TEXTAFTER('query (10)'!AB2054,"("),")"))),"")</f>
        <v>pahla@nsk.com</v>
      </c>
      <c r="AF2054" s="38" t="str">
        <f>IF('query (10)'!AD2054="","",TRIM('query (10)'!AD2054))</f>
        <v>เจษฎา ผิวบาง</v>
      </c>
      <c r="AG2054" s="38" t="str">
        <f>IF('query (10)'!AE2054="","",TRIM('query (10)'!AE2054))</f>
        <v>ผะหลา สีแดง</v>
      </c>
      <c r="AH2054" s="38" t="str">
        <f>IF('query (10)'!AF2054="","",IFERROR(VALUE('query (10)'!AF2054),""))</f>
        <v/>
      </c>
      <c r="AI2054" s="38" t="str">
        <f>IF('query (10)'!AG2054="","",TRIM('query (10)'!AG2054))</f>
        <v/>
      </c>
      <c r="AJ2054" s="38" t="str">
        <f>IF('query (10)'!AH2054="","",IFERROR(VALUE('query (10)'!AH2054),""))</f>
        <v/>
      </c>
      <c r="AK2054" s="38" t="str">
        <f>IF('query (10)'!AI2054="","",TRIM('query (10)'!AI2054))</f>
        <v/>
      </c>
      <c r="AL2054" s="42">
        <f t="shared" si="160"/>
        <v>2026</v>
      </c>
      <c r="AM2054" s="42" t="str">
        <f t="shared" si="161"/>
        <v>2026-03</v>
      </c>
      <c r="AN2054" s="42" t="str">
        <f t="shared" ca="1" si="162"/>
        <v/>
      </c>
      <c r="AO2054" s="42" t="str">
        <f t="shared" si="163"/>
        <v>GR-417 | SHAFT RACEWAY SUPER FINISH GRINDING MACHINE. | WP Grinding2 | SOLENOID VALVE | Time-based Maintenance | Mechanical | Part Change | Medium | Exhaust cleaner abnarmal
model : AMC320-03B | FILTER | AMC320-03B | เริ่มซ่อมงาน PM แล้ว รับผิดชอบโดย PAHLA SEEDANG | ผะหลา สีแดง</v>
      </c>
      <c r="AP2054" s="42" t="str">
        <f>_xlfn.TEXTJOIN("; ",TRUE,IF(COUNTA('query (10)'!A2054:AK2054)&lt;=6,"NEAR_EMPTY_ROW",""),IF($K2054="","MISSING_STATUS",""),IF(AND($K2054="เสร็จสิ้น",$Z2054=""),"DONE_NO_ACTUAL_DATE",""),IF(AND($I2054="Condition-based Maintenance",$AH2054=""),"CBM_NO_MEASUREMENT",""),IF(OR($X2054="",$X2054=0),"INVALID_PERIOD",""),IF(AND($AA2054&lt;&gt;"",$AB2054&lt;&gt;"",$AB2054&lt;$AA2054),"DATE_SEQUENCE_ERROR",""),IF(AND($AB2054&lt;&gt;"",$AB2054&gt;DATE(2030,12,31)),"DATE_OUTLIER",""),IF($C2054="","MISSING_QRCODE",""),IF($J2054="UNKNOWN","UNKNOWN_PM_TYPE",""),IF($L2054="UNKNOWN","UNKNOWN_STATUS",""))</f>
        <v>INVALID_PERIOD</v>
      </c>
      <c r="AQ2054" s="42" t="str">
        <f t="shared" si="164"/>
        <v>NO</v>
      </c>
    </row>
    <row r="2055" spans="1:43" x14ac:dyDescent="0.3">
      <c r="A2055" s="38">
        <f>IF('query (10)'!A2055="","",'query (10)'!A2055)</f>
        <v>2277</v>
      </c>
      <c r="B2055" s="38">
        <f>IF('query (10)'!B2055="","",'query (10)'!B2055)</f>
        <v>19819</v>
      </c>
      <c r="C2055" s="38" t="str">
        <f>TRIM(UPPER('query (10)'!M2055))</f>
        <v>CH-1184</v>
      </c>
      <c r="D2055" s="38" t="str">
        <f>TRIM(UPPER(IFERROR(_xlfn.TEXTBEFORE('query (10)'!L2055,"("),'query (10)'!L2055)))</f>
        <v>AUTOMATIC VIBRATION TESTING</v>
      </c>
      <c r="E2055" s="38" t="str">
        <f>IFERROR(TRIM(UPPER(_xlfn.TEXTBEFORE(_xlfn.TEXTAFTER('query (10)'!L2055,"("),")"))),"")</f>
        <v/>
      </c>
      <c r="F2055" s="38" t="str">
        <f>TRIM('query (10)'!K2055)</f>
        <v>CR2</v>
      </c>
      <c r="G2055" s="38" t="str">
        <f>IF('query (10)'!J2055="","",'query (10)'!J2055)</f>
        <v>Filter</v>
      </c>
      <c r="H2055" s="38" t="str">
        <f>TRIM(UPPER('query (10)'!J2055))</f>
        <v>FILTER</v>
      </c>
      <c r="I2055" s="38" t="str">
        <f>IF('query (10)'!F2055="","",'query (10)'!F2055)</f>
        <v>Time-based Maintenance</v>
      </c>
      <c r="J2055" s="38" t="str">
        <f>IF('query (10)'!F2055="","",IFERROR(INDEX(Cleaning_Rules!$B$14:$B$17,MATCH(TRIM('query (10)'!F2055),Cleaning_Rules!$A$14:$A$17,0)),"UNKNOWN"))</f>
        <v>TBM</v>
      </c>
      <c r="K2055" s="38" t="str">
        <f>IF('query (10)'!G2055="","",'query (10)'!G2055)</f>
        <v>เสร็จสิ้น</v>
      </c>
      <c r="L2055" s="38" t="str">
        <f>IF('query (10)'!G2055="","MISSING",IFERROR(INDEX(Cleaning_Rules!$B$5:$B$10,MATCH(TRIM('query (10)'!G2055),Cleaning_Rules!$A$5:$A$10,0)),"UNKNOWN"))</f>
        <v>COMPLETED</v>
      </c>
      <c r="M2055" s="38" t="str">
        <f>IF('query (10)'!I2055="","",'query (10)'!I2055)</f>
        <v>Mechanical</v>
      </c>
      <c r="N2055" s="38" t="str">
        <f>IF('query (10)'!O2055="","",'query (10)'!O2055)</f>
        <v>Part Change</v>
      </c>
      <c r="O2055" s="38" t="str">
        <f>IF('query (10)'!P2055="","",'query (10)'!P2055)</f>
        <v>Medium</v>
      </c>
      <c r="P2055" s="38" t="str">
        <f>IF('query (10)'!N2055="","",'query (10)'!N2055)</f>
        <v xml:space="preserve">Change dry filter 
Model 
PTS-T-105E
PTS-T-10509
PTS-T-10510
</v>
      </c>
      <c r="Q2055" s="38" t="str">
        <f>TRIM('query (10)'!N2055)</f>
        <v xml:space="preserve">Change dry filter 
Model 
PTS-T-105E
PTS-T-10509
PTS-T-10510
</v>
      </c>
      <c r="R2055" s="38" t="str">
        <f>TRIM(UPPER('query (10)'!R2055))</f>
        <v>FILTER</v>
      </c>
      <c r="S2055" s="38" t="str">
        <f>TRIM(UPPER('query (10)'!S2055))</f>
        <v>PTS-T-10509</v>
      </c>
      <c r="T2055" s="38" t="str">
        <f>IF('query (10)'!Q2055="","",TRIM(UPPER('query (10)'!Q2055)))</f>
        <v/>
      </c>
      <c r="U2055" s="38" t="str">
        <f>IF('query (10)'!T2055="","",'query (10)'!T2055)</f>
        <v/>
      </c>
      <c r="V2055" s="39" t="str">
        <f>IF('query (10)'!T2055="","",IFERROR(VALUE('query (10)'!T2055),""))</f>
        <v/>
      </c>
      <c r="W2055" s="40">
        <f>IF('query (10)'!U2055="","",'query (10)'!U2055)</f>
        <v>0</v>
      </c>
      <c r="X2055" s="39">
        <f>IF('query (10)'!V2055="","",'query (10)'!V2055)</f>
        <v>360</v>
      </c>
      <c r="Y2055" s="41">
        <f>IF('query (10)'!W2055="","",'query (10)'!W2055)</f>
        <v>46116</v>
      </c>
      <c r="Z2055" s="41">
        <f>IF('query (10)'!X2055="","",'query (10)'!X2055)</f>
        <v>46118</v>
      </c>
      <c r="AA2055" s="41">
        <f>IF('query (10)'!Y2055="","",'query (10)'!Y2055)</f>
        <v>46118</v>
      </c>
      <c r="AB2055" s="41">
        <f>IF('query (10)'!Z2055="","",'query (10)'!Z2055)</f>
        <v>46478</v>
      </c>
      <c r="AC2055" s="38" t="str">
        <f>IF(OR('query (10)'!AA2055="",COUNTIF(Cleaning_Rules!$A$21:$A$26,TRIM('query (10)'!AA2055))&gt;0),"",TRIM('query (10)'!AA2055))</f>
        <v/>
      </c>
      <c r="AD2055" s="38" t="str">
        <f>IF('query (10)'!AB2055="","",TRIM(IFERROR(_xlfn.TEXTBEFORE('query (10)'!AB2055,"("),'query (10)'!AB2055)))</f>
        <v>เริ่มซ่อมงาน PM แล้ว รับผิดชอบโดย PAHLA SEEDANG</v>
      </c>
      <c r="AE2055" s="38" t="str">
        <f>IFERROR(LOWER(TRIM(_xlfn.TEXTBEFORE(_xlfn.TEXTAFTER('query (10)'!AB2055,"("),")"))),"")</f>
        <v>pahla@nsk.com</v>
      </c>
      <c r="AF2055" s="38" t="str">
        <f>IF('query (10)'!AD2055="","",TRIM('query (10)'!AD2055))</f>
        <v>ผะหลา สีแดง</v>
      </c>
      <c r="AG2055" s="38" t="str">
        <f>IF('query (10)'!AE2055="","",TRIM('query (10)'!AE2055))</f>
        <v>ผะหลา สีแดง</v>
      </c>
      <c r="AH2055" s="38" t="str">
        <f>IF('query (10)'!AF2055="","",IFERROR(VALUE('query (10)'!AF2055),""))</f>
        <v/>
      </c>
      <c r="AI2055" s="38" t="str">
        <f>IF('query (10)'!AG2055="","",TRIM('query (10)'!AG2055))</f>
        <v/>
      </c>
      <c r="AJ2055" s="38" t="str">
        <f>IF('query (10)'!AH2055="","",IFERROR(VALUE('query (10)'!AH2055),""))</f>
        <v/>
      </c>
      <c r="AK2055" s="38" t="str">
        <f>IF('query (10)'!AI2055="","",TRIM('query (10)'!AI2055))</f>
        <v/>
      </c>
      <c r="AL2055" s="42">
        <f t="shared" si="160"/>
        <v>2026</v>
      </c>
      <c r="AM2055" s="42" t="str">
        <f t="shared" si="161"/>
        <v>2026-04</v>
      </c>
      <c r="AN2055" s="42" t="str">
        <f t="shared" ca="1" si="162"/>
        <v/>
      </c>
      <c r="AO2055" s="42" t="str">
        <f t="shared" si="163"/>
        <v>CH-1184 | AUTOMATIC VIBRATION TESTING | CR2 | FILTER | Time-based Maintenance | Mechanical | Part Change | Medium | Change dry filter 
Model 
PTS-T-105E
PTS-T-10509
PTS-T-10510
 | FILTER | PTS-T-10509 | เริ่มซ่อมงาน PM แล้ว รับผิดชอบโดย PAHLA SEEDANG | ผะหลา สีแดง</v>
      </c>
      <c r="AP2055" s="42" t="str">
        <f>_xlfn.TEXTJOIN("; ",TRUE,IF(COUNTA('query (10)'!A2055:AK2055)&lt;=6,"NEAR_EMPTY_ROW",""),IF($K2055="","MISSING_STATUS",""),IF(AND($K2055="เสร็จสิ้น",$Z2055=""),"DONE_NO_ACTUAL_DATE",""),IF(AND($I2055="Condition-based Maintenance",$AH2055=""),"CBM_NO_MEASUREMENT",""),IF(OR($X2055="",$X2055=0),"INVALID_PERIOD",""),IF(AND($AA2055&lt;&gt;"",$AB2055&lt;&gt;"",$AB2055&lt;$AA2055),"DATE_SEQUENCE_ERROR",""),IF(AND($AB2055&lt;&gt;"",$AB2055&gt;DATE(2030,12,31)),"DATE_OUTLIER",""),IF($C2055="","MISSING_QRCODE",""),IF($J2055="UNKNOWN","UNKNOWN_PM_TYPE",""),IF($L2055="UNKNOWN","UNKNOWN_STATUS",""))</f>
        <v/>
      </c>
      <c r="AQ2055" s="42" t="str">
        <f t="shared" si="164"/>
        <v>NO</v>
      </c>
    </row>
    <row r="2056" spans="1:43" x14ac:dyDescent="0.3">
      <c r="A2056" s="38">
        <f>IF('query (10)'!A2056="","",'query (10)'!A2056)</f>
        <v>2279</v>
      </c>
      <c r="B2056" s="38">
        <f>IF('query (10)'!B2056="","",'query (10)'!B2056)</f>
        <v>19630</v>
      </c>
      <c r="C2056" s="38" t="str">
        <f>TRIM(UPPER('query (10)'!M2056))</f>
        <v>GR-104</v>
      </c>
      <c r="D2056" s="38" t="str">
        <f>TRIM(UPPER(IFERROR(_xlfn.TEXTBEFORE('query (10)'!L2056,"("),'query (10)'!L2056)))</f>
        <v>OUTER RING RACEWAY GRINDING M/C</v>
      </c>
      <c r="E2056" s="38" t="str">
        <f>IFERROR(TRIM(UPPER(_xlfn.TEXTBEFORE(_xlfn.TEXTAFTER('query (10)'!L2056,"("),")"))),"")</f>
        <v/>
      </c>
      <c r="F2056" s="38" t="str">
        <f>TRIM('query (10)'!K2056)</f>
        <v>SB1</v>
      </c>
      <c r="G2056" s="38" t="str">
        <f>IF('query (10)'!J2056="","",'query (10)'!J2056)</f>
        <v>Electrical Control</v>
      </c>
      <c r="H2056" s="38" t="str">
        <f>TRIM(UPPER('query (10)'!J2056))</f>
        <v>ELECTRICAL CONTROL</v>
      </c>
      <c r="I2056" s="38" t="str">
        <f>IF('query (10)'!F2056="","",'query (10)'!F2056)</f>
        <v>Condition-based Maintenance</v>
      </c>
      <c r="J2056" s="38" t="str">
        <f>IF('query (10)'!F2056="","",IFERROR(INDEX(Cleaning_Rules!$B$14:$B$17,MATCH(TRIM('query (10)'!F2056),Cleaning_Rules!$A$14:$A$17,0)),"UNKNOWN"))</f>
        <v>CBM</v>
      </c>
      <c r="K2056" s="38" t="str">
        <f>IF('query (10)'!G2056="","",'query (10)'!G2056)</f>
        <v>กำลังดำเนินการ</v>
      </c>
      <c r="L2056" s="38" t="str">
        <f>IF('query (10)'!G2056="","MISSING",IFERROR(INDEX(Cleaning_Rules!$B$5:$B$10,MATCH(TRIM('query (10)'!G2056),Cleaning_Rules!$A$5:$A$10,0)),"UNKNOWN"))</f>
        <v>IN_PROGRESS</v>
      </c>
      <c r="M2056" s="38" t="str">
        <f>IF('query (10)'!I2056="","",'query (10)'!I2056)</f>
        <v>Electrical</v>
      </c>
      <c r="N2056" s="38" t="str">
        <f>IF('query (10)'!O2056="","",'query (10)'!O2056)</f>
        <v>Inspection</v>
      </c>
      <c r="O2056" s="38" t="str">
        <f>IF('query (10)'!P2056="","",'query (10)'!P2056)</f>
        <v>Medium</v>
      </c>
      <c r="P2056" s="38" t="str">
        <f>IF('query (10)'!N2056="","",'query (10)'!N2056)</f>
        <v xml:space="preserve">PM : Check/ Change condition of proximity
</v>
      </c>
      <c r="Q2056" s="38" t="str">
        <f>TRIM('query (10)'!N2056)</f>
        <v xml:space="preserve">PM : Check/ Change condition of proximity
</v>
      </c>
      <c r="R2056" s="38" t="str">
        <f>TRIM(UPPER('query (10)'!R2056))</f>
        <v/>
      </c>
      <c r="S2056" s="38" t="str">
        <f>TRIM(UPPER('query (10)'!S2056))</f>
        <v/>
      </c>
      <c r="T2056" s="38" t="str">
        <f>IF('query (10)'!Q2056="","",TRIM(UPPER('query (10)'!Q2056)))</f>
        <v/>
      </c>
      <c r="U2056" s="38" t="str">
        <f>IF('query (10)'!T2056="","",'query (10)'!T2056)</f>
        <v/>
      </c>
      <c r="V2056" s="39" t="str">
        <f>IF('query (10)'!T2056="","",IFERROR(VALUE('query (10)'!T2056),""))</f>
        <v/>
      </c>
      <c r="W2056" s="40">
        <f>IF('query (10)'!U2056="","",'query (10)'!U2056)</f>
        <v>0</v>
      </c>
      <c r="X2056" s="39">
        <f>IF('query (10)'!V2056="","",'query (10)'!V2056)</f>
        <v>90</v>
      </c>
      <c r="Y2056" s="41">
        <f>IF('query (10)'!W2056="","",'query (10)'!W2056)</f>
        <v>46097</v>
      </c>
      <c r="Z2056" s="41" t="str">
        <f>IF('query (10)'!X2056="","",'query (10)'!X2056)</f>
        <v/>
      </c>
      <c r="AA2056" s="41">
        <f>IF('query (10)'!Y2056="","",'query (10)'!Y2056)</f>
        <v>46097</v>
      </c>
      <c r="AB2056" s="41">
        <f>IF('query (10)'!Z2056="","",'query (10)'!Z2056)</f>
        <v>46187</v>
      </c>
      <c r="AC2056" s="38" t="str">
        <f>IF(OR('query (10)'!AA2056="",COUNTIF(Cleaning_Rules!$A$21:$A$26,TRIM('query (10)'!AA2056))&gt;0),"",TRIM('query (10)'!AA2056))</f>
        <v/>
      </c>
      <c r="AD2056" s="38" t="str">
        <f>IF('query (10)'!AB2056="","",TRIM(IFERROR(_xlfn.TEXTBEFORE('query (10)'!AB2056,"("),'query (10)'!AB2056)))</f>
        <v>เริ่มซ่อมงาน PM แล้ว รับผิดชอบโดย NATDANAI JUTHATHEP</v>
      </c>
      <c r="AE2056" s="38" t="str">
        <f>IFERROR(LOWER(TRIM(_xlfn.TEXTBEFORE(_xlfn.TEXTAFTER('query (10)'!AB2056,"("),")"))),"")</f>
        <v>juthathep-n-4697@nsk.com</v>
      </c>
      <c r="AF2056" s="38" t="str">
        <f>IF('query (10)'!AD2056="","",TRIM('query (10)'!AD2056))</f>
        <v>พงษ์พิทักษ์ ศรไชย</v>
      </c>
      <c r="AG2056" s="38" t="str">
        <f>IF('query (10)'!AE2056="","",TRIM('query (10)'!AE2056))</f>
        <v>ณัฐดนัย จุฑาเทพ</v>
      </c>
      <c r="AH2056" s="38" t="str">
        <f>IF('query (10)'!AF2056="","",IFERROR(VALUE('query (10)'!AF2056),""))</f>
        <v/>
      </c>
      <c r="AI2056" s="38" t="str">
        <f>IF('query (10)'!AG2056="","",TRIM('query (10)'!AG2056))</f>
        <v/>
      </c>
      <c r="AJ2056" s="38" t="str">
        <f>IF('query (10)'!AH2056="","",IFERROR(VALUE('query (10)'!AH2056),""))</f>
        <v/>
      </c>
      <c r="AK2056" s="38" t="str">
        <f>IF('query (10)'!AI2056="","",TRIM('query (10)'!AI2056))</f>
        <v/>
      </c>
      <c r="AL2056" s="42">
        <f t="shared" si="160"/>
        <v>2026</v>
      </c>
      <c r="AM2056" s="42" t="str">
        <f t="shared" si="161"/>
        <v>2026-03</v>
      </c>
      <c r="AN2056" s="42" t="str">
        <f t="shared" ca="1" si="162"/>
        <v>OVERDUE</v>
      </c>
      <c r="AO2056" s="42" t="str">
        <f t="shared" si="163"/>
        <v>GR-104 | OUTER RING RACEWAY GRINDING M/C | SB1 | ELECTRICAL CONTROL | Condition-based Maintenance | Electrical | Inspection | Medium | PM : Check/ Change condition of proximity
 | เริ่มซ่อมงาน PM แล้ว รับผิดชอบโดย NATDANAI JUTHATHEP | ณัฐดนัย จุฑาเทพ</v>
      </c>
      <c r="AP2056" s="42" t="str">
        <f>_xlfn.TEXTJOIN("; ",TRUE,IF(COUNTA('query (10)'!A2056:AK2056)&lt;=6,"NEAR_EMPTY_ROW",""),IF($K2056="","MISSING_STATUS",""),IF(AND($K2056="เสร็จสิ้น",$Z2056=""),"DONE_NO_ACTUAL_DATE",""),IF(AND($I2056="Condition-based Maintenance",$AH2056=""),"CBM_NO_MEASUREMENT",""),IF(OR($X2056="",$X2056=0),"INVALID_PERIOD",""),IF(AND($AA2056&lt;&gt;"",$AB2056&lt;&gt;"",$AB2056&lt;$AA2056),"DATE_SEQUENCE_ERROR",""),IF(AND($AB2056&lt;&gt;"",$AB2056&gt;DATE(2030,12,31)),"DATE_OUTLIER",""),IF($C2056="","MISSING_QRCODE",""),IF($J2056="UNKNOWN","UNKNOWN_PM_TYPE",""),IF($L2056="UNKNOWN","UNKNOWN_STATUS",""))</f>
        <v>CBM_NO_MEASUREMENT</v>
      </c>
      <c r="AQ2056" s="42" t="str">
        <f t="shared" si="164"/>
        <v>NO</v>
      </c>
    </row>
    <row r="2057" spans="1:43" x14ac:dyDescent="0.3">
      <c r="A2057" s="38">
        <f>IF('query (10)'!A2057="","",'query (10)'!A2057)</f>
        <v>2280</v>
      </c>
      <c r="B2057" s="38">
        <f>IF('query (10)'!B2057="","",'query (10)'!B2057)</f>
        <v>19633</v>
      </c>
      <c r="C2057" s="38" t="str">
        <f>TRIM(UPPER('query (10)'!M2057))</f>
        <v>GR-095</v>
      </c>
      <c r="D2057" s="38" t="str">
        <f>TRIM(UPPER(IFERROR(_xlfn.TEXTBEFORE('query (10)'!L2057,"("),'query (10)'!L2057)))</f>
        <v>INNER RING RACEWAY GRINDING M/C</v>
      </c>
      <c r="E2057" s="38" t="str">
        <f>IFERROR(TRIM(UPPER(_xlfn.TEXTBEFORE(_xlfn.TEXTAFTER('query (10)'!L2057,"("),")"))),"")</f>
        <v/>
      </c>
      <c r="F2057" s="38" t="str">
        <f>TRIM('query (10)'!K2057)</f>
        <v>SB1</v>
      </c>
      <c r="G2057" s="38" t="str">
        <f>IF('query (10)'!J2057="","",'query (10)'!J2057)</f>
        <v>Electrical Control</v>
      </c>
      <c r="H2057" s="38" t="str">
        <f>TRIM(UPPER('query (10)'!J2057))</f>
        <v>ELECTRICAL CONTROL</v>
      </c>
      <c r="I2057" s="38" t="str">
        <f>IF('query (10)'!F2057="","",'query (10)'!F2057)</f>
        <v>Condition-based Maintenance</v>
      </c>
      <c r="J2057" s="38" t="str">
        <f>IF('query (10)'!F2057="","",IFERROR(INDEX(Cleaning_Rules!$B$14:$B$17,MATCH(TRIM('query (10)'!F2057),Cleaning_Rules!$A$14:$A$17,0)),"UNKNOWN"))</f>
        <v>CBM</v>
      </c>
      <c r="K2057" s="38" t="str">
        <f>IF('query (10)'!G2057="","",'query (10)'!G2057)</f>
        <v>เสร็จสิ้น</v>
      </c>
      <c r="L2057" s="38" t="str">
        <f>IF('query (10)'!G2057="","MISSING",IFERROR(INDEX(Cleaning_Rules!$B$5:$B$10,MATCH(TRIM('query (10)'!G2057),Cleaning_Rules!$A$5:$A$10,0)),"UNKNOWN"))</f>
        <v>COMPLETED</v>
      </c>
      <c r="M2057" s="38" t="str">
        <f>IF('query (10)'!I2057="","",'query (10)'!I2057)</f>
        <v>Electrical</v>
      </c>
      <c r="N2057" s="38" t="str">
        <f>IF('query (10)'!O2057="","",'query (10)'!O2057)</f>
        <v>Inspection</v>
      </c>
      <c r="O2057" s="38" t="str">
        <f>IF('query (10)'!P2057="","",'query (10)'!P2057)</f>
        <v>Medium</v>
      </c>
      <c r="P2057" s="38" t="str">
        <f>IF('query (10)'!N2057="","",'query (10)'!N2057)</f>
        <v xml:space="preserve">PM : Check/ Change condition of proximity
</v>
      </c>
      <c r="Q2057" s="38" t="str">
        <f>TRIM('query (10)'!N2057)</f>
        <v xml:space="preserve">PM : Check/ Change condition of proximity
</v>
      </c>
      <c r="R2057" s="38" t="str">
        <f>TRIM(UPPER('query (10)'!R2057))</f>
        <v/>
      </c>
      <c r="S2057" s="38" t="str">
        <f>TRIM(UPPER('query (10)'!S2057))</f>
        <v/>
      </c>
      <c r="T2057" s="38" t="str">
        <f>IF('query (10)'!Q2057="","",TRIM(UPPER('query (10)'!Q2057)))</f>
        <v/>
      </c>
      <c r="U2057" s="38" t="str">
        <f>IF('query (10)'!T2057="","",'query (10)'!T2057)</f>
        <v/>
      </c>
      <c r="V2057" s="39" t="str">
        <f>IF('query (10)'!T2057="","",IFERROR(VALUE('query (10)'!T2057),""))</f>
        <v/>
      </c>
      <c r="W2057" s="40">
        <f>IF('query (10)'!U2057="","",'query (10)'!U2057)</f>
        <v>0</v>
      </c>
      <c r="X2057" s="39">
        <f>IF('query (10)'!V2057="","",'query (10)'!V2057)</f>
        <v>90</v>
      </c>
      <c r="Y2057" s="41">
        <f>IF('query (10)'!W2057="","",'query (10)'!W2057)</f>
        <v>46097</v>
      </c>
      <c r="Z2057" s="41">
        <f>IF('query (10)'!X2057="","",'query (10)'!X2057)</f>
        <v>46122</v>
      </c>
      <c r="AA2057" s="41">
        <f>IF('query (10)'!Y2057="","",'query (10)'!Y2057)</f>
        <v>46122</v>
      </c>
      <c r="AB2057" s="41">
        <f>IF('query (10)'!Z2057="","",'query (10)'!Z2057)</f>
        <v>46212</v>
      </c>
      <c r="AC2057" s="38" t="str">
        <f>IF(OR('query (10)'!AA2057="",COUNTIF(Cleaning_Rules!$A$21:$A$26,TRIM('query (10)'!AA2057))&gt;0),"",TRIM('query (10)'!AA2057))</f>
        <v/>
      </c>
      <c r="AD2057" s="38" t="str">
        <f>IF('query (10)'!AB2057="","",TRIM(IFERROR(_xlfn.TEXTBEFORE('query (10)'!AB2057,"("),'query (10)'!AB2057)))</f>
        <v>เริ่มซ่อมงาน PM แล้ว รับผิดชอบโดย AMRIN RAKSAPHON</v>
      </c>
      <c r="AE2057" s="38" t="str">
        <f>IFERROR(LOWER(TRIM(_xlfn.TEXTBEFORE(_xlfn.TEXTAFTER('query (10)'!AB2057,"("),")"))),"")</f>
        <v>amrin@nsk.com</v>
      </c>
      <c r="AF2057" s="38" t="str">
        <f>IF('query (10)'!AD2057="","",TRIM('query (10)'!AD2057))</f>
        <v>พงษ์พิทักษ์ ศรไชย</v>
      </c>
      <c r="AG2057" s="38" t="str">
        <f>IF('query (10)'!AE2057="","",TRIM('query (10)'!AE2057))</f>
        <v>อัมรินทร์ รักษาพล</v>
      </c>
      <c r="AH2057" s="38" t="str">
        <f>IF('query (10)'!AF2057="","",IFERROR(VALUE('query (10)'!AF2057),""))</f>
        <v/>
      </c>
      <c r="AI2057" s="38" t="str">
        <f>IF('query (10)'!AG2057="","",TRIM('query (10)'!AG2057))</f>
        <v/>
      </c>
      <c r="AJ2057" s="38" t="str">
        <f>IF('query (10)'!AH2057="","",IFERROR(VALUE('query (10)'!AH2057),""))</f>
        <v/>
      </c>
      <c r="AK2057" s="38" t="str">
        <f>IF('query (10)'!AI2057="","",TRIM('query (10)'!AI2057))</f>
        <v/>
      </c>
      <c r="AL2057" s="42">
        <f t="shared" si="160"/>
        <v>2026</v>
      </c>
      <c r="AM2057" s="42" t="str">
        <f t="shared" si="161"/>
        <v>2026-03</v>
      </c>
      <c r="AN2057" s="42" t="str">
        <f t="shared" ca="1" si="162"/>
        <v/>
      </c>
      <c r="AO2057" s="42" t="str">
        <f t="shared" si="163"/>
        <v>GR-095 | INNER RING RACEWAY GRINDING M/C | SB1 | ELECTRICAL CONTROL | Condition-based Maintenance | Electrical | Inspection | Medium | PM : Check/ Change condition of proximity
 | เริ่มซ่อมงาน PM แล้ว รับผิดชอบโดย AMRIN RAKSAPHON | อัมรินทร์ รักษาพล</v>
      </c>
      <c r="AP2057" s="42" t="str">
        <f>_xlfn.TEXTJOIN("; ",TRUE,IF(COUNTA('query (10)'!A2057:AK2057)&lt;=6,"NEAR_EMPTY_ROW",""),IF($K2057="","MISSING_STATUS",""),IF(AND($K2057="เสร็จสิ้น",$Z2057=""),"DONE_NO_ACTUAL_DATE",""),IF(AND($I2057="Condition-based Maintenance",$AH2057=""),"CBM_NO_MEASUREMENT",""),IF(OR($X2057="",$X2057=0),"INVALID_PERIOD",""),IF(AND($AA2057&lt;&gt;"",$AB2057&lt;&gt;"",$AB2057&lt;$AA2057),"DATE_SEQUENCE_ERROR",""),IF(AND($AB2057&lt;&gt;"",$AB2057&gt;DATE(2030,12,31)),"DATE_OUTLIER",""),IF($C2057="","MISSING_QRCODE",""),IF($J2057="UNKNOWN","UNKNOWN_PM_TYPE",""),IF($L2057="UNKNOWN","UNKNOWN_STATUS",""))</f>
        <v>CBM_NO_MEASUREMENT</v>
      </c>
      <c r="AQ2057" s="42" t="str">
        <f t="shared" si="164"/>
        <v>NO</v>
      </c>
    </row>
    <row r="2058" spans="1:43" x14ac:dyDescent="0.3">
      <c r="A2058" s="38">
        <f>IF('query (10)'!A2058="","",'query (10)'!A2058)</f>
        <v>2281</v>
      </c>
      <c r="B2058" s="38">
        <f>IF('query (10)'!B2058="","",'query (10)'!B2058)</f>
        <v>19631</v>
      </c>
      <c r="C2058" s="38" t="str">
        <f>TRIM(UPPER('query (10)'!M2058))</f>
        <v>GR-106</v>
      </c>
      <c r="D2058" s="38" t="str">
        <f>TRIM(UPPER(IFERROR(_xlfn.TEXTBEFORE('query (10)'!L2058,"("),'query (10)'!L2058)))</f>
        <v>OUTER RING RACEWAY SUPER FINISH M/C</v>
      </c>
      <c r="E2058" s="38" t="str">
        <f>IFERROR(TRIM(UPPER(_xlfn.TEXTBEFORE(_xlfn.TEXTAFTER('query (10)'!L2058,"("),")"))),"")</f>
        <v/>
      </c>
      <c r="F2058" s="38" t="str">
        <f>TRIM('query (10)'!K2058)</f>
        <v>SB1</v>
      </c>
      <c r="G2058" s="38" t="str">
        <f>IF('query (10)'!J2058="","",'query (10)'!J2058)</f>
        <v>Electrical Control</v>
      </c>
      <c r="H2058" s="38" t="str">
        <f>TRIM(UPPER('query (10)'!J2058))</f>
        <v>ELECTRICAL CONTROL</v>
      </c>
      <c r="I2058" s="38" t="str">
        <f>IF('query (10)'!F2058="","",'query (10)'!F2058)</f>
        <v>Condition-based Maintenance</v>
      </c>
      <c r="J2058" s="38" t="str">
        <f>IF('query (10)'!F2058="","",IFERROR(INDEX(Cleaning_Rules!$B$14:$B$17,MATCH(TRIM('query (10)'!F2058),Cleaning_Rules!$A$14:$A$17,0)),"UNKNOWN"))</f>
        <v>CBM</v>
      </c>
      <c r="K2058" s="38" t="str">
        <f>IF('query (10)'!G2058="","",'query (10)'!G2058)</f>
        <v>กำลังดำเนินการ</v>
      </c>
      <c r="L2058" s="38" t="str">
        <f>IF('query (10)'!G2058="","MISSING",IFERROR(INDEX(Cleaning_Rules!$B$5:$B$10,MATCH(TRIM('query (10)'!G2058),Cleaning_Rules!$A$5:$A$10,0)),"UNKNOWN"))</f>
        <v>IN_PROGRESS</v>
      </c>
      <c r="M2058" s="38" t="str">
        <f>IF('query (10)'!I2058="","",'query (10)'!I2058)</f>
        <v>Electrical</v>
      </c>
      <c r="N2058" s="38" t="str">
        <f>IF('query (10)'!O2058="","",'query (10)'!O2058)</f>
        <v>Inspection</v>
      </c>
      <c r="O2058" s="38" t="str">
        <f>IF('query (10)'!P2058="","",'query (10)'!P2058)</f>
        <v>Medium</v>
      </c>
      <c r="P2058" s="38" t="str">
        <f>IF('query (10)'!N2058="","",'query (10)'!N2058)</f>
        <v xml:space="preserve">PM : Check/ Change condition of proximity
Check condition of reed switc
Check oil leak in Terminal box
</v>
      </c>
      <c r="Q2058" s="38" t="str">
        <f>TRIM('query (10)'!N2058)</f>
        <v xml:space="preserve">PM : Check/ Change condition of proximity
Check condition of reed switc
Check oil leak in Terminal box
</v>
      </c>
      <c r="R2058" s="38" t="str">
        <f>TRIM(UPPER('query (10)'!R2058))</f>
        <v/>
      </c>
      <c r="S2058" s="38" t="str">
        <f>TRIM(UPPER('query (10)'!S2058))</f>
        <v/>
      </c>
      <c r="T2058" s="38" t="str">
        <f>IF('query (10)'!Q2058="","",TRIM(UPPER('query (10)'!Q2058)))</f>
        <v/>
      </c>
      <c r="U2058" s="38" t="str">
        <f>IF('query (10)'!T2058="","",'query (10)'!T2058)</f>
        <v/>
      </c>
      <c r="V2058" s="39" t="str">
        <f>IF('query (10)'!T2058="","",IFERROR(VALUE('query (10)'!T2058),""))</f>
        <v/>
      </c>
      <c r="W2058" s="40">
        <f>IF('query (10)'!U2058="","",'query (10)'!U2058)</f>
        <v>0</v>
      </c>
      <c r="X2058" s="39">
        <f>IF('query (10)'!V2058="","",'query (10)'!V2058)</f>
        <v>90</v>
      </c>
      <c r="Y2058" s="41">
        <f>IF('query (10)'!W2058="","",'query (10)'!W2058)</f>
        <v>46097</v>
      </c>
      <c r="Z2058" s="41" t="str">
        <f>IF('query (10)'!X2058="","",'query (10)'!X2058)</f>
        <v/>
      </c>
      <c r="AA2058" s="41">
        <f>IF('query (10)'!Y2058="","",'query (10)'!Y2058)</f>
        <v>46097</v>
      </c>
      <c r="AB2058" s="41">
        <f>IF('query (10)'!Z2058="","",'query (10)'!Z2058)</f>
        <v>46187</v>
      </c>
      <c r="AC2058" s="38" t="str">
        <f>IF(OR('query (10)'!AA2058="",COUNTIF(Cleaning_Rules!$A$21:$A$26,TRIM('query (10)'!AA2058))&gt;0),"",TRIM('query (10)'!AA2058))</f>
        <v/>
      </c>
      <c r="AD2058" s="38" t="str">
        <f>IF('query (10)'!AB2058="","",TRIM(IFERROR(_xlfn.TEXTBEFORE('query (10)'!AB2058,"("),'query (10)'!AB2058)))</f>
        <v>เริ่มซ่อมงาน PM แล้ว รับผิดชอบโดย NATDANAI JUTHATHEP</v>
      </c>
      <c r="AE2058" s="38" t="str">
        <f>IFERROR(LOWER(TRIM(_xlfn.TEXTBEFORE(_xlfn.TEXTAFTER('query (10)'!AB2058,"("),")"))),"")</f>
        <v>juthathep-n-4697@nsk.com</v>
      </c>
      <c r="AF2058" s="38" t="str">
        <f>IF('query (10)'!AD2058="","",TRIM('query (10)'!AD2058))</f>
        <v>พงษ์พิทักษ์ ศรไชย</v>
      </c>
      <c r="AG2058" s="38" t="str">
        <f>IF('query (10)'!AE2058="","",TRIM('query (10)'!AE2058))</f>
        <v>ณัฐดนัย จุฑาเทพ</v>
      </c>
      <c r="AH2058" s="38" t="str">
        <f>IF('query (10)'!AF2058="","",IFERROR(VALUE('query (10)'!AF2058),""))</f>
        <v/>
      </c>
      <c r="AI2058" s="38" t="str">
        <f>IF('query (10)'!AG2058="","",TRIM('query (10)'!AG2058))</f>
        <v/>
      </c>
      <c r="AJ2058" s="38" t="str">
        <f>IF('query (10)'!AH2058="","",IFERROR(VALUE('query (10)'!AH2058),""))</f>
        <v/>
      </c>
      <c r="AK2058" s="38" t="str">
        <f>IF('query (10)'!AI2058="","",TRIM('query (10)'!AI2058))</f>
        <v/>
      </c>
      <c r="AL2058" s="42">
        <f t="shared" si="160"/>
        <v>2026</v>
      </c>
      <c r="AM2058" s="42" t="str">
        <f t="shared" si="161"/>
        <v>2026-03</v>
      </c>
      <c r="AN2058" s="42" t="str">
        <f t="shared" ca="1" si="162"/>
        <v>OVERDUE</v>
      </c>
      <c r="AO2058" s="42" t="str">
        <f t="shared" si="163"/>
        <v>GR-106 | OUTER RING RACEWAY SUPER FINISH M/C | SB1 | ELECTRICAL CONTROL | Condition-based Maintenance | Electrical | Inspection | Medium | PM : Check/ Change condition of proximity
Check condition of reed switc
Check oil leak in Terminal box
 | เริ่มซ่อมงาน PM แล้ว รับผิดชอบโดย NATDANAI JUTHATHEP | ณัฐดนัย จุฑาเทพ</v>
      </c>
      <c r="AP2058" s="42" t="str">
        <f>_xlfn.TEXTJOIN("; ",TRUE,IF(COUNTA('query (10)'!A2058:AK2058)&lt;=6,"NEAR_EMPTY_ROW",""),IF($K2058="","MISSING_STATUS",""),IF(AND($K2058="เสร็จสิ้น",$Z2058=""),"DONE_NO_ACTUAL_DATE",""),IF(AND($I2058="Condition-based Maintenance",$AH2058=""),"CBM_NO_MEASUREMENT",""),IF(OR($X2058="",$X2058=0),"INVALID_PERIOD",""),IF(AND($AA2058&lt;&gt;"",$AB2058&lt;&gt;"",$AB2058&lt;$AA2058),"DATE_SEQUENCE_ERROR",""),IF(AND($AB2058&lt;&gt;"",$AB2058&gt;DATE(2030,12,31)),"DATE_OUTLIER",""),IF($C2058="","MISSING_QRCODE",""),IF($J2058="UNKNOWN","UNKNOWN_PM_TYPE",""),IF($L2058="UNKNOWN","UNKNOWN_STATUS",""))</f>
        <v>CBM_NO_MEASUREMENT</v>
      </c>
      <c r="AQ2058" s="42" t="str">
        <f t="shared" si="164"/>
        <v>NO</v>
      </c>
    </row>
    <row r="2059" spans="1:43" x14ac:dyDescent="0.3">
      <c r="A2059" s="38">
        <f>IF('query (10)'!A2059="","",'query (10)'!A2059)</f>
        <v>2282</v>
      </c>
      <c r="B2059" s="38">
        <f>IF('query (10)'!B2059="","",'query (10)'!B2059)</f>
        <v>19632</v>
      </c>
      <c r="C2059" s="38" t="str">
        <f>TRIM(UPPER('query (10)'!M2059))</f>
        <v>GR-100</v>
      </c>
      <c r="D2059" s="38" t="str">
        <f>TRIM(UPPER(IFERROR(_xlfn.TEXTBEFORE('query (10)'!L2059,"("),'query (10)'!L2059)))</f>
        <v>INNER RING RACEWAY SUPER FINISH M/C</v>
      </c>
      <c r="E2059" s="38" t="str">
        <f>IFERROR(TRIM(UPPER(_xlfn.TEXTBEFORE(_xlfn.TEXTAFTER('query (10)'!L2059,"("),")"))),"")</f>
        <v/>
      </c>
      <c r="F2059" s="38" t="str">
        <f>TRIM('query (10)'!K2059)</f>
        <v>SB1</v>
      </c>
      <c r="G2059" s="38" t="str">
        <f>IF('query (10)'!J2059="","",'query (10)'!J2059)</f>
        <v>Electrical Control</v>
      </c>
      <c r="H2059" s="38" t="str">
        <f>TRIM(UPPER('query (10)'!J2059))</f>
        <v>ELECTRICAL CONTROL</v>
      </c>
      <c r="I2059" s="38" t="str">
        <f>IF('query (10)'!F2059="","",'query (10)'!F2059)</f>
        <v>Condition-based Maintenance</v>
      </c>
      <c r="J2059" s="38" t="str">
        <f>IF('query (10)'!F2059="","",IFERROR(INDEX(Cleaning_Rules!$B$14:$B$17,MATCH(TRIM('query (10)'!F2059),Cleaning_Rules!$A$14:$A$17,0)),"UNKNOWN"))</f>
        <v>CBM</v>
      </c>
      <c r="K2059" s="38" t="str">
        <f>IF('query (10)'!G2059="","",'query (10)'!G2059)</f>
        <v>กำลังดำเนินการ</v>
      </c>
      <c r="L2059" s="38" t="str">
        <f>IF('query (10)'!G2059="","MISSING",IFERROR(INDEX(Cleaning_Rules!$B$5:$B$10,MATCH(TRIM('query (10)'!G2059),Cleaning_Rules!$A$5:$A$10,0)),"UNKNOWN"))</f>
        <v>IN_PROGRESS</v>
      </c>
      <c r="M2059" s="38" t="str">
        <f>IF('query (10)'!I2059="","",'query (10)'!I2059)</f>
        <v>Electrical</v>
      </c>
      <c r="N2059" s="38" t="str">
        <f>IF('query (10)'!O2059="","",'query (10)'!O2059)</f>
        <v>Inspection</v>
      </c>
      <c r="O2059" s="38" t="str">
        <f>IF('query (10)'!P2059="","",'query (10)'!P2059)</f>
        <v>Medium</v>
      </c>
      <c r="P2059" s="38" t="str">
        <f>IF('query (10)'!N2059="","",'query (10)'!N2059)</f>
        <v xml:space="preserve">PM : Check/ Change condition of proximity
Check condition of reed switc
Check oil leak in Terminal box
</v>
      </c>
      <c r="Q2059" s="38" t="str">
        <f>TRIM('query (10)'!N2059)</f>
        <v xml:space="preserve">PM : Check/ Change condition of proximity
Check condition of reed switc
Check oil leak in Terminal box
</v>
      </c>
      <c r="R2059" s="38" t="str">
        <f>TRIM(UPPER('query (10)'!R2059))</f>
        <v/>
      </c>
      <c r="S2059" s="38" t="str">
        <f>TRIM(UPPER('query (10)'!S2059))</f>
        <v/>
      </c>
      <c r="T2059" s="38" t="str">
        <f>IF('query (10)'!Q2059="","",TRIM(UPPER('query (10)'!Q2059)))</f>
        <v/>
      </c>
      <c r="U2059" s="38" t="str">
        <f>IF('query (10)'!T2059="","",'query (10)'!T2059)</f>
        <v/>
      </c>
      <c r="V2059" s="39" t="str">
        <f>IF('query (10)'!T2059="","",IFERROR(VALUE('query (10)'!T2059),""))</f>
        <v/>
      </c>
      <c r="W2059" s="40">
        <f>IF('query (10)'!U2059="","",'query (10)'!U2059)</f>
        <v>0</v>
      </c>
      <c r="X2059" s="39">
        <f>IF('query (10)'!V2059="","",'query (10)'!V2059)</f>
        <v>90</v>
      </c>
      <c r="Y2059" s="41">
        <f>IF('query (10)'!W2059="","",'query (10)'!W2059)</f>
        <v>46097</v>
      </c>
      <c r="Z2059" s="41" t="str">
        <f>IF('query (10)'!X2059="","",'query (10)'!X2059)</f>
        <v/>
      </c>
      <c r="AA2059" s="41">
        <f>IF('query (10)'!Y2059="","",'query (10)'!Y2059)</f>
        <v>46097</v>
      </c>
      <c r="AB2059" s="41">
        <f>IF('query (10)'!Z2059="","",'query (10)'!Z2059)</f>
        <v>46187</v>
      </c>
      <c r="AC2059" s="38" t="str">
        <f>IF(OR('query (10)'!AA2059="",COUNTIF(Cleaning_Rules!$A$21:$A$26,TRIM('query (10)'!AA2059))&gt;0),"",TRIM('query (10)'!AA2059))</f>
        <v/>
      </c>
      <c r="AD2059" s="38" t="str">
        <f>IF('query (10)'!AB2059="","",TRIM(IFERROR(_xlfn.TEXTBEFORE('query (10)'!AB2059,"("),'query (10)'!AB2059)))</f>
        <v>เริ่มซ่อมงาน PM แล้ว รับผิดชอบโดย NATDANAI JUTHATHEP</v>
      </c>
      <c r="AE2059" s="38" t="str">
        <f>IFERROR(LOWER(TRIM(_xlfn.TEXTBEFORE(_xlfn.TEXTAFTER('query (10)'!AB2059,"("),")"))),"")</f>
        <v>juthathep-n-4697@nsk.com</v>
      </c>
      <c r="AF2059" s="38" t="str">
        <f>IF('query (10)'!AD2059="","",TRIM('query (10)'!AD2059))</f>
        <v>พงษ์พิทักษ์ ศรไชย</v>
      </c>
      <c r="AG2059" s="38" t="str">
        <f>IF('query (10)'!AE2059="","",TRIM('query (10)'!AE2059))</f>
        <v>ณัฐดนัย จุฑาเทพ</v>
      </c>
      <c r="AH2059" s="38" t="str">
        <f>IF('query (10)'!AF2059="","",IFERROR(VALUE('query (10)'!AF2059),""))</f>
        <v/>
      </c>
      <c r="AI2059" s="38" t="str">
        <f>IF('query (10)'!AG2059="","",TRIM('query (10)'!AG2059))</f>
        <v/>
      </c>
      <c r="AJ2059" s="38" t="str">
        <f>IF('query (10)'!AH2059="","",IFERROR(VALUE('query (10)'!AH2059),""))</f>
        <v/>
      </c>
      <c r="AK2059" s="38" t="str">
        <f>IF('query (10)'!AI2059="","",TRIM('query (10)'!AI2059))</f>
        <v/>
      </c>
      <c r="AL2059" s="42">
        <f t="shared" si="160"/>
        <v>2026</v>
      </c>
      <c r="AM2059" s="42" t="str">
        <f t="shared" si="161"/>
        <v>2026-03</v>
      </c>
      <c r="AN2059" s="42" t="str">
        <f t="shared" ca="1" si="162"/>
        <v>OVERDUE</v>
      </c>
      <c r="AO2059" s="42" t="str">
        <f t="shared" si="163"/>
        <v>GR-100 | INNER RING RACEWAY SUPER FINISH M/C | SB1 | ELECTRICAL CONTROL | Condition-based Maintenance | Electrical | Inspection | Medium | PM : Check/ Change condition of proximity
Check condition of reed switc
Check oil leak in Terminal box
 | เริ่มซ่อมงาน PM แล้ว รับผิดชอบโดย NATDANAI JUTHATHEP | ณัฐดนัย จุฑาเทพ</v>
      </c>
      <c r="AP2059" s="42" t="str">
        <f>_xlfn.TEXTJOIN("; ",TRUE,IF(COUNTA('query (10)'!A2059:AK2059)&lt;=6,"NEAR_EMPTY_ROW",""),IF($K2059="","MISSING_STATUS",""),IF(AND($K2059="เสร็จสิ้น",$Z2059=""),"DONE_NO_ACTUAL_DATE",""),IF(AND($I2059="Condition-based Maintenance",$AH2059=""),"CBM_NO_MEASUREMENT",""),IF(OR($X2059="",$X2059=0),"INVALID_PERIOD",""),IF(AND($AA2059&lt;&gt;"",$AB2059&lt;&gt;"",$AB2059&lt;$AA2059),"DATE_SEQUENCE_ERROR",""),IF(AND($AB2059&lt;&gt;"",$AB2059&gt;DATE(2030,12,31)),"DATE_OUTLIER",""),IF($C2059="","MISSING_QRCODE",""),IF($J2059="UNKNOWN","UNKNOWN_PM_TYPE",""),IF($L2059="UNKNOWN","UNKNOWN_STATUS",""))</f>
        <v>CBM_NO_MEASUREMENT</v>
      </c>
      <c r="AQ2059" s="42" t="str">
        <f t="shared" si="164"/>
        <v>NO</v>
      </c>
    </row>
    <row r="2060" spans="1:43" x14ac:dyDescent="0.3">
      <c r="A2060" s="38">
        <f>IF('query (10)'!A2060="","",'query (10)'!A2060)</f>
        <v>2283</v>
      </c>
      <c r="B2060" s="38">
        <f>IF('query (10)'!B2060="","",'query (10)'!B2060)</f>
        <v>19634</v>
      </c>
      <c r="C2060" s="38" t="str">
        <f>TRIM(UPPER('query (10)'!M2060))</f>
        <v>GR-097</v>
      </c>
      <c r="D2060" s="38" t="str">
        <f>TRIM(UPPER(IFERROR(_xlfn.TEXTBEFORE('query (10)'!L2060,"("),'query (10)'!L2060)))</f>
        <v>INNER RING BORE GRINDING M/C</v>
      </c>
      <c r="E2060" s="38" t="str">
        <f>IFERROR(TRIM(UPPER(_xlfn.TEXTBEFORE(_xlfn.TEXTAFTER('query (10)'!L2060,"("),")"))),"")</f>
        <v/>
      </c>
      <c r="F2060" s="38" t="str">
        <f>TRIM('query (10)'!K2060)</f>
        <v>SB1</v>
      </c>
      <c r="G2060" s="38" t="str">
        <f>IF('query (10)'!J2060="","",'query (10)'!J2060)</f>
        <v>Electrical Control</v>
      </c>
      <c r="H2060" s="38" t="str">
        <f>TRIM(UPPER('query (10)'!J2060))</f>
        <v>ELECTRICAL CONTROL</v>
      </c>
      <c r="I2060" s="38" t="str">
        <f>IF('query (10)'!F2060="","",'query (10)'!F2060)</f>
        <v>Condition-based Maintenance</v>
      </c>
      <c r="J2060" s="38" t="str">
        <f>IF('query (10)'!F2060="","",IFERROR(INDEX(Cleaning_Rules!$B$14:$B$17,MATCH(TRIM('query (10)'!F2060),Cleaning_Rules!$A$14:$A$17,0)),"UNKNOWN"))</f>
        <v>CBM</v>
      </c>
      <c r="K2060" s="38" t="str">
        <f>IF('query (10)'!G2060="","",'query (10)'!G2060)</f>
        <v>เสร็จสิ้น</v>
      </c>
      <c r="L2060" s="38" t="str">
        <f>IF('query (10)'!G2060="","MISSING",IFERROR(INDEX(Cleaning_Rules!$B$5:$B$10,MATCH(TRIM('query (10)'!G2060),Cleaning_Rules!$A$5:$A$10,0)),"UNKNOWN"))</f>
        <v>COMPLETED</v>
      </c>
      <c r="M2060" s="38" t="str">
        <f>IF('query (10)'!I2060="","",'query (10)'!I2060)</f>
        <v>Electrical</v>
      </c>
      <c r="N2060" s="38" t="str">
        <f>IF('query (10)'!O2060="","",'query (10)'!O2060)</f>
        <v>Inspection</v>
      </c>
      <c r="O2060" s="38" t="str">
        <f>IF('query (10)'!P2060="","",'query (10)'!P2060)</f>
        <v>Medium</v>
      </c>
      <c r="P2060" s="38" t="str">
        <f>IF('query (10)'!N2060="","",'query (10)'!N2060)</f>
        <v xml:space="preserve">PM : Check/ Change condition of proximity
Check condition of reed switch
- AG
- Dresser
</v>
      </c>
      <c r="Q2060" s="38" t="str">
        <f>TRIM('query (10)'!N2060)</f>
        <v xml:space="preserve">PM : Check/ Change condition of proximity
Check condition of reed switch
- AG
- Dresser
</v>
      </c>
      <c r="R2060" s="38" t="str">
        <f>TRIM(UPPER('query (10)'!R2060))</f>
        <v/>
      </c>
      <c r="S2060" s="38" t="str">
        <f>TRIM(UPPER('query (10)'!S2060))</f>
        <v/>
      </c>
      <c r="T2060" s="38" t="str">
        <f>IF('query (10)'!Q2060="","",TRIM(UPPER('query (10)'!Q2060)))</f>
        <v/>
      </c>
      <c r="U2060" s="38" t="str">
        <f>IF('query (10)'!T2060="","",'query (10)'!T2060)</f>
        <v/>
      </c>
      <c r="V2060" s="39" t="str">
        <f>IF('query (10)'!T2060="","",IFERROR(VALUE('query (10)'!T2060),""))</f>
        <v/>
      </c>
      <c r="W2060" s="40">
        <f>IF('query (10)'!U2060="","",'query (10)'!U2060)</f>
        <v>0</v>
      </c>
      <c r="X2060" s="39">
        <f>IF('query (10)'!V2060="","",'query (10)'!V2060)</f>
        <v>90</v>
      </c>
      <c r="Y2060" s="41">
        <f>IF('query (10)'!W2060="","",'query (10)'!W2060)</f>
        <v>46097</v>
      </c>
      <c r="Z2060" s="41">
        <f>IF('query (10)'!X2060="","",'query (10)'!X2060)</f>
        <v>46122</v>
      </c>
      <c r="AA2060" s="41">
        <f>IF('query (10)'!Y2060="","",'query (10)'!Y2060)</f>
        <v>46122</v>
      </c>
      <c r="AB2060" s="41">
        <f>IF('query (10)'!Z2060="","",'query (10)'!Z2060)</f>
        <v>46212</v>
      </c>
      <c r="AC2060" s="38" t="str">
        <f>IF(OR('query (10)'!AA2060="",COUNTIF(Cleaning_Rules!$A$21:$A$26,TRIM('query (10)'!AA2060))&gt;0),"",TRIM('query (10)'!AA2060))</f>
        <v/>
      </c>
      <c r="AD2060" s="38" t="str">
        <f>IF('query (10)'!AB2060="","",TRIM(IFERROR(_xlfn.TEXTBEFORE('query (10)'!AB2060,"("),'query (10)'!AB2060)))</f>
        <v>เริ่มซ่อมงาน PM แล้ว รับผิดชอบโดย AMRIN RAKSAPHON</v>
      </c>
      <c r="AE2060" s="38" t="str">
        <f>IFERROR(LOWER(TRIM(_xlfn.TEXTBEFORE(_xlfn.TEXTAFTER('query (10)'!AB2060,"("),")"))),"")</f>
        <v>amrin@nsk.com</v>
      </c>
      <c r="AF2060" s="38" t="str">
        <f>IF('query (10)'!AD2060="","",TRIM('query (10)'!AD2060))</f>
        <v>พงษ์พิทักษ์ ศรไชย</v>
      </c>
      <c r="AG2060" s="38" t="str">
        <f>IF('query (10)'!AE2060="","",TRIM('query (10)'!AE2060))</f>
        <v>อัมรินทร์ รักษาพล</v>
      </c>
      <c r="AH2060" s="38" t="str">
        <f>IF('query (10)'!AF2060="","",IFERROR(VALUE('query (10)'!AF2060),""))</f>
        <v/>
      </c>
      <c r="AI2060" s="38" t="str">
        <f>IF('query (10)'!AG2060="","",TRIM('query (10)'!AG2060))</f>
        <v/>
      </c>
      <c r="AJ2060" s="38" t="str">
        <f>IF('query (10)'!AH2060="","",IFERROR(VALUE('query (10)'!AH2060),""))</f>
        <v/>
      </c>
      <c r="AK2060" s="38" t="str">
        <f>IF('query (10)'!AI2060="","",TRIM('query (10)'!AI2060))</f>
        <v/>
      </c>
      <c r="AL2060" s="42">
        <f t="shared" si="160"/>
        <v>2026</v>
      </c>
      <c r="AM2060" s="42" t="str">
        <f t="shared" si="161"/>
        <v>2026-03</v>
      </c>
      <c r="AN2060" s="42" t="str">
        <f t="shared" ca="1" si="162"/>
        <v/>
      </c>
      <c r="AO2060" s="42" t="str">
        <f t="shared" si="163"/>
        <v>GR-097 | INNER RING BORE GRINDING M/C | SB1 | ELECTRICAL CONTROL | Condition-based Maintenance | Electrical | Inspection | Medium | PM : Check/ Change condition of proximity
Check condition of reed switch
- AG
- Dresser
 | เริ่มซ่อมงาน PM แล้ว รับผิดชอบโดย AMRIN RAKSAPHON | อัมรินทร์ รักษาพล</v>
      </c>
      <c r="AP2060" s="42" t="str">
        <f>_xlfn.TEXTJOIN("; ",TRUE,IF(COUNTA('query (10)'!A2060:AK2060)&lt;=6,"NEAR_EMPTY_ROW",""),IF($K2060="","MISSING_STATUS",""),IF(AND($K2060="เสร็จสิ้น",$Z2060=""),"DONE_NO_ACTUAL_DATE",""),IF(AND($I2060="Condition-based Maintenance",$AH2060=""),"CBM_NO_MEASUREMENT",""),IF(OR($X2060="",$X2060=0),"INVALID_PERIOD",""),IF(AND($AA2060&lt;&gt;"",$AB2060&lt;&gt;"",$AB2060&lt;$AA2060),"DATE_SEQUENCE_ERROR",""),IF(AND($AB2060&lt;&gt;"",$AB2060&gt;DATE(2030,12,31)),"DATE_OUTLIER",""),IF($C2060="","MISSING_QRCODE",""),IF($J2060="UNKNOWN","UNKNOWN_PM_TYPE",""),IF($L2060="UNKNOWN","UNKNOWN_STATUS",""))</f>
        <v>CBM_NO_MEASUREMENT</v>
      </c>
      <c r="AQ2060" s="42" t="str">
        <f t="shared" si="164"/>
        <v>NO</v>
      </c>
    </row>
    <row r="2061" spans="1:43" x14ac:dyDescent="0.3">
      <c r="A2061" s="38">
        <f>IF('query (10)'!A2061="","",'query (10)'!A2061)</f>
        <v>2284</v>
      </c>
      <c r="B2061" s="38">
        <f>IF('query (10)'!B2061="","",'query (10)'!B2061)</f>
        <v>19635</v>
      </c>
      <c r="C2061" s="38" t="str">
        <f>TRIM(UPPER('query (10)'!M2061))</f>
        <v>WA-107</v>
      </c>
      <c r="D2061" s="38" t="str">
        <f>TRIM(UPPER(IFERROR(_xlfn.TEXTBEFORE('query (10)'!L2061,"("),'query (10)'!L2061)))</f>
        <v>OUTER RING PART WASH EQUIPMENT M/C</v>
      </c>
      <c r="E2061" s="38" t="str">
        <f>IFERROR(TRIM(UPPER(_xlfn.TEXTBEFORE(_xlfn.TEXTAFTER('query (10)'!L2061,"("),")"))),"")</f>
        <v/>
      </c>
      <c r="F2061" s="38" t="str">
        <f>TRIM('query (10)'!K2061)</f>
        <v>SB1</v>
      </c>
      <c r="G2061" s="38" t="str">
        <f>IF('query (10)'!J2061="","",'query (10)'!J2061)</f>
        <v>Electrical Control</v>
      </c>
      <c r="H2061" s="38" t="str">
        <f>TRIM(UPPER('query (10)'!J2061))</f>
        <v>ELECTRICAL CONTROL</v>
      </c>
      <c r="I2061" s="38" t="str">
        <f>IF('query (10)'!F2061="","",'query (10)'!F2061)</f>
        <v>Time-based Maintenance</v>
      </c>
      <c r="J2061" s="38" t="str">
        <f>IF('query (10)'!F2061="","",IFERROR(INDEX(Cleaning_Rules!$B$14:$B$17,MATCH(TRIM('query (10)'!F2061),Cleaning_Rules!$A$14:$A$17,0)),"UNKNOWN"))</f>
        <v>TBM</v>
      </c>
      <c r="K2061" s="38" t="str">
        <f>IF('query (10)'!G2061="","",'query (10)'!G2061)</f>
        <v>เสร็จสิ้น</v>
      </c>
      <c r="L2061" s="38" t="str">
        <f>IF('query (10)'!G2061="","MISSING",IFERROR(INDEX(Cleaning_Rules!$B$5:$B$10,MATCH(TRIM('query (10)'!G2061),Cleaning_Rules!$A$5:$A$10,0)),"UNKNOWN"))</f>
        <v>COMPLETED</v>
      </c>
      <c r="M2061" s="38" t="str">
        <f>IF('query (10)'!I2061="","",'query (10)'!I2061)</f>
        <v>Electrical</v>
      </c>
      <c r="N2061" s="38" t="str">
        <f>IF('query (10)'!O2061="","",'query (10)'!O2061)</f>
        <v>Cleaning</v>
      </c>
      <c r="O2061" s="38" t="str">
        <f>IF('query (10)'!P2061="","",'query (10)'!P2061)</f>
        <v>Medium</v>
      </c>
      <c r="P2061" s="38" t="str">
        <f>IF('query (10)'!N2061="","",'query (10)'!N2061)</f>
        <v xml:space="preserve">PM : Cleaing cooling fan of Heavy smoker, Mist pure
Check condition of Power Supply
</v>
      </c>
      <c r="Q2061" s="38" t="str">
        <f>TRIM('query (10)'!N2061)</f>
        <v xml:space="preserve">PM : Cleaing cooling fan of Heavy smoker, Mist pure
Check condition of Power Supply
</v>
      </c>
      <c r="R2061" s="38" t="str">
        <f>TRIM(UPPER('query (10)'!R2061))</f>
        <v/>
      </c>
      <c r="S2061" s="38" t="str">
        <f>TRIM(UPPER('query (10)'!S2061))</f>
        <v/>
      </c>
      <c r="T2061" s="38" t="str">
        <f>IF('query (10)'!Q2061="","",TRIM(UPPER('query (10)'!Q2061)))</f>
        <v/>
      </c>
      <c r="U2061" s="38" t="str">
        <f>IF('query (10)'!T2061="","",'query (10)'!T2061)</f>
        <v/>
      </c>
      <c r="V2061" s="39" t="str">
        <f>IF('query (10)'!T2061="","",IFERROR(VALUE('query (10)'!T2061),""))</f>
        <v/>
      </c>
      <c r="W2061" s="40">
        <f>IF('query (10)'!U2061="","",'query (10)'!U2061)</f>
        <v>0</v>
      </c>
      <c r="X2061" s="39">
        <f>IF('query (10)'!V2061="","",'query (10)'!V2061)</f>
        <v>180</v>
      </c>
      <c r="Y2061" s="41">
        <f>IF('query (10)'!W2061="","",'query (10)'!W2061)</f>
        <v>46097</v>
      </c>
      <c r="Z2061" s="41">
        <f>IF('query (10)'!X2061="","",'query (10)'!X2061)</f>
        <v>46122</v>
      </c>
      <c r="AA2061" s="41">
        <f>IF('query (10)'!Y2061="","",'query (10)'!Y2061)</f>
        <v>46122</v>
      </c>
      <c r="AB2061" s="41">
        <f>IF('query (10)'!Z2061="","",'query (10)'!Z2061)</f>
        <v>46302</v>
      </c>
      <c r="AC2061" s="38" t="str">
        <f>IF(OR('query (10)'!AA2061="",COUNTIF(Cleaning_Rules!$A$21:$A$26,TRIM('query (10)'!AA2061))&gt;0),"",TRIM('query (10)'!AA2061))</f>
        <v/>
      </c>
      <c r="AD2061" s="38" t="str">
        <f>IF('query (10)'!AB2061="","",TRIM(IFERROR(_xlfn.TEXTBEFORE('query (10)'!AB2061,"("),'query (10)'!AB2061)))</f>
        <v>เริ่มซ่อมงาน PM แล้ว รับผิดชอบโดย AMRIN RAKSAPHON</v>
      </c>
      <c r="AE2061" s="38" t="str">
        <f>IFERROR(LOWER(TRIM(_xlfn.TEXTBEFORE(_xlfn.TEXTAFTER('query (10)'!AB2061,"("),")"))),"")</f>
        <v>amrin@nsk.com</v>
      </c>
      <c r="AF2061" s="38" t="str">
        <f>IF('query (10)'!AD2061="","",TRIM('query (10)'!AD2061))</f>
        <v>พงษ์พิทักษ์ ศรไชย</v>
      </c>
      <c r="AG2061" s="38" t="str">
        <f>IF('query (10)'!AE2061="","",TRIM('query (10)'!AE2061))</f>
        <v>อัมรินทร์ รักษาพล</v>
      </c>
      <c r="AH2061" s="38" t="str">
        <f>IF('query (10)'!AF2061="","",IFERROR(VALUE('query (10)'!AF2061),""))</f>
        <v/>
      </c>
      <c r="AI2061" s="38" t="str">
        <f>IF('query (10)'!AG2061="","",TRIM('query (10)'!AG2061))</f>
        <v/>
      </c>
      <c r="AJ2061" s="38" t="str">
        <f>IF('query (10)'!AH2061="","",IFERROR(VALUE('query (10)'!AH2061),""))</f>
        <v/>
      </c>
      <c r="AK2061" s="38" t="str">
        <f>IF('query (10)'!AI2061="","",TRIM('query (10)'!AI2061))</f>
        <v/>
      </c>
      <c r="AL2061" s="42">
        <f t="shared" si="160"/>
        <v>2026</v>
      </c>
      <c r="AM2061" s="42" t="str">
        <f t="shared" si="161"/>
        <v>2026-03</v>
      </c>
      <c r="AN2061" s="42" t="str">
        <f t="shared" ca="1" si="162"/>
        <v/>
      </c>
      <c r="AO2061" s="42" t="str">
        <f t="shared" si="163"/>
        <v>WA-107 | OUTER RING PART WASH EQUIPMENT M/C | SB1 | ELECTRICAL CONTROL | Time-based Maintenance | Electrical | Cleaning | Medium | PM : Cleaing cooling fan of Heavy smoker, Mist pure
Check condition of Power Supply
 | เริ่มซ่อมงาน PM แล้ว รับผิดชอบโดย AMRIN RAKSAPHON | อัมรินทร์ รักษาพล</v>
      </c>
      <c r="AP2061" s="42" t="str">
        <f>_xlfn.TEXTJOIN("; ",TRUE,IF(COUNTA('query (10)'!A2061:AK2061)&lt;=6,"NEAR_EMPTY_ROW",""),IF($K2061="","MISSING_STATUS",""),IF(AND($K2061="เสร็จสิ้น",$Z2061=""),"DONE_NO_ACTUAL_DATE",""),IF(AND($I2061="Condition-based Maintenance",$AH2061=""),"CBM_NO_MEASUREMENT",""),IF(OR($X2061="",$X2061=0),"INVALID_PERIOD",""),IF(AND($AA2061&lt;&gt;"",$AB2061&lt;&gt;"",$AB2061&lt;$AA2061),"DATE_SEQUENCE_ERROR",""),IF(AND($AB2061&lt;&gt;"",$AB2061&gt;DATE(2030,12,31)),"DATE_OUTLIER",""),IF($C2061="","MISSING_QRCODE",""),IF($J2061="UNKNOWN","UNKNOWN_PM_TYPE",""),IF($L2061="UNKNOWN","UNKNOWN_STATUS",""))</f>
        <v/>
      </c>
      <c r="AQ2061" s="42" t="str">
        <f t="shared" si="164"/>
        <v>NO</v>
      </c>
    </row>
    <row r="2062" spans="1:43" x14ac:dyDescent="0.3">
      <c r="A2062" s="38">
        <f>IF('query (10)'!A2062="","",'query (10)'!A2062)</f>
        <v>2285</v>
      </c>
      <c r="B2062" s="38">
        <f>IF('query (10)'!B2062="","",'query (10)'!B2062)</f>
        <v>19636</v>
      </c>
      <c r="C2062" s="38" t="str">
        <f>TRIM(UPPER('query (10)'!M2062))</f>
        <v>WA-113</v>
      </c>
      <c r="D2062" s="38" t="str">
        <f>TRIM(UPPER(IFERROR(_xlfn.TEXTBEFORE('query (10)'!L2062,"("),'query (10)'!L2062)))</f>
        <v>FINISH WASH EQUIPMENT M/C</v>
      </c>
      <c r="E2062" s="38" t="str">
        <f>IFERROR(TRIM(UPPER(_xlfn.TEXTBEFORE(_xlfn.TEXTAFTER('query (10)'!L2062,"("),")"))),"")</f>
        <v/>
      </c>
      <c r="F2062" s="38" t="str">
        <f>TRIM('query (10)'!K2062)</f>
        <v>SB1</v>
      </c>
      <c r="G2062" s="38" t="str">
        <f>IF('query (10)'!J2062="","",'query (10)'!J2062)</f>
        <v>Electrical Control</v>
      </c>
      <c r="H2062" s="38" t="str">
        <f>TRIM(UPPER('query (10)'!J2062))</f>
        <v>ELECTRICAL CONTROL</v>
      </c>
      <c r="I2062" s="38" t="str">
        <f>IF('query (10)'!F2062="","",'query (10)'!F2062)</f>
        <v>Time-based Maintenance</v>
      </c>
      <c r="J2062" s="38" t="str">
        <f>IF('query (10)'!F2062="","",IFERROR(INDEX(Cleaning_Rules!$B$14:$B$17,MATCH(TRIM('query (10)'!F2062),Cleaning_Rules!$A$14:$A$17,0)),"UNKNOWN"))</f>
        <v>TBM</v>
      </c>
      <c r="K2062" s="38" t="str">
        <f>IF('query (10)'!G2062="","",'query (10)'!G2062)</f>
        <v>เสร็จสิ้น</v>
      </c>
      <c r="L2062" s="38" t="str">
        <f>IF('query (10)'!G2062="","MISSING",IFERROR(INDEX(Cleaning_Rules!$B$5:$B$10,MATCH(TRIM('query (10)'!G2062),Cleaning_Rules!$A$5:$A$10,0)),"UNKNOWN"))</f>
        <v>COMPLETED</v>
      </c>
      <c r="M2062" s="38" t="str">
        <f>IF('query (10)'!I2062="","",'query (10)'!I2062)</f>
        <v>Electrical</v>
      </c>
      <c r="N2062" s="38" t="str">
        <f>IF('query (10)'!O2062="","",'query (10)'!O2062)</f>
        <v>Cleaning</v>
      </c>
      <c r="O2062" s="38" t="str">
        <f>IF('query (10)'!P2062="","",'query (10)'!P2062)</f>
        <v>Medium</v>
      </c>
      <c r="P2062" s="38" t="str">
        <f>IF('query (10)'!N2062="","",'query (10)'!N2062)</f>
        <v xml:space="preserve">PM : Cleaing cooling fan of Heavy smoker, Mist pure
Check condition of Power Supply
</v>
      </c>
      <c r="Q2062" s="38" t="str">
        <f>TRIM('query (10)'!N2062)</f>
        <v xml:space="preserve">PM : Cleaing cooling fan of Heavy smoker, Mist pure
Check condition of Power Supply
</v>
      </c>
      <c r="R2062" s="38" t="str">
        <f>TRIM(UPPER('query (10)'!R2062))</f>
        <v/>
      </c>
      <c r="S2062" s="38" t="str">
        <f>TRIM(UPPER('query (10)'!S2062))</f>
        <v/>
      </c>
      <c r="T2062" s="38" t="str">
        <f>IF('query (10)'!Q2062="","",TRIM(UPPER('query (10)'!Q2062)))</f>
        <v/>
      </c>
      <c r="U2062" s="38" t="str">
        <f>IF('query (10)'!T2062="","",'query (10)'!T2062)</f>
        <v/>
      </c>
      <c r="V2062" s="39" t="str">
        <f>IF('query (10)'!T2062="","",IFERROR(VALUE('query (10)'!T2062),""))</f>
        <v/>
      </c>
      <c r="W2062" s="40">
        <f>IF('query (10)'!U2062="","",'query (10)'!U2062)</f>
        <v>0</v>
      </c>
      <c r="X2062" s="39">
        <f>IF('query (10)'!V2062="","",'query (10)'!V2062)</f>
        <v>180</v>
      </c>
      <c r="Y2062" s="41">
        <f>IF('query (10)'!W2062="","",'query (10)'!W2062)</f>
        <v>46097</v>
      </c>
      <c r="Z2062" s="41">
        <f>IF('query (10)'!X2062="","",'query (10)'!X2062)</f>
        <v>46122</v>
      </c>
      <c r="AA2062" s="41">
        <f>IF('query (10)'!Y2062="","",'query (10)'!Y2062)</f>
        <v>46122</v>
      </c>
      <c r="AB2062" s="41">
        <f>IF('query (10)'!Z2062="","",'query (10)'!Z2062)</f>
        <v>46302</v>
      </c>
      <c r="AC2062" s="38" t="str">
        <f>IF(OR('query (10)'!AA2062="",COUNTIF(Cleaning_Rules!$A$21:$A$26,TRIM('query (10)'!AA2062))&gt;0),"",TRIM('query (10)'!AA2062))</f>
        <v/>
      </c>
      <c r="AD2062" s="38" t="str">
        <f>IF('query (10)'!AB2062="","",TRIM(IFERROR(_xlfn.TEXTBEFORE('query (10)'!AB2062,"("),'query (10)'!AB2062)))</f>
        <v>เริ่มซ่อมงาน PM แล้ว รับผิดชอบโดย AMRIN RAKSAPHON</v>
      </c>
      <c r="AE2062" s="38" t="str">
        <f>IFERROR(LOWER(TRIM(_xlfn.TEXTBEFORE(_xlfn.TEXTAFTER('query (10)'!AB2062,"("),")"))),"")</f>
        <v>amrin@nsk.com</v>
      </c>
      <c r="AF2062" s="38" t="str">
        <f>IF('query (10)'!AD2062="","",TRIM('query (10)'!AD2062))</f>
        <v>พงษ์พิทักษ์ ศรไชย</v>
      </c>
      <c r="AG2062" s="38" t="str">
        <f>IF('query (10)'!AE2062="","",TRIM('query (10)'!AE2062))</f>
        <v>อัมรินทร์ รักษาพล</v>
      </c>
      <c r="AH2062" s="38" t="str">
        <f>IF('query (10)'!AF2062="","",IFERROR(VALUE('query (10)'!AF2062),""))</f>
        <v/>
      </c>
      <c r="AI2062" s="38" t="str">
        <f>IF('query (10)'!AG2062="","",TRIM('query (10)'!AG2062))</f>
        <v/>
      </c>
      <c r="AJ2062" s="38" t="str">
        <f>IF('query (10)'!AH2062="","",IFERROR(VALUE('query (10)'!AH2062),""))</f>
        <v/>
      </c>
      <c r="AK2062" s="38" t="str">
        <f>IF('query (10)'!AI2062="","",TRIM('query (10)'!AI2062))</f>
        <v/>
      </c>
      <c r="AL2062" s="42">
        <f t="shared" si="160"/>
        <v>2026</v>
      </c>
      <c r="AM2062" s="42" t="str">
        <f t="shared" si="161"/>
        <v>2026-03</v>
      </c>
      <c r="AN2062" s="42" t="str">
        <f t="shared" ca="1" si="162"/>
        <v/>
      </c>
      <c r="AO2062" s="42" t="str">
        <f t="shared" si="163"/>
        <v>WA-113 | FINISH WASH EQUIPMENT M/C | SB1 | ELECTRICAL CONTROL | Time-based Maintenance | Electrical | Cleaning | Medium | PM : Cleaing cooling fan of Heavy smoker, Mist pure
Check condition of Power Supply
 | เริ่มซ่อมงาน PM แล้ว รับผิดชอบโดย AMRIN RAKSAPHON | อัมรินทร์ รักษาพล</v>
      </c>
      <c r="AP2062" s="42" t="str">
        <f>_xlfn.TEXTJOIN("; ",TRUE,IF(COUNTA('query (10)'!A2062:AK2062)&lt;=6,"NEAR_EMPTY_ROW",""),IF($K2062="","MISSING_STATUS",""),IF(AND($K2062="เสร็จสิ้น",$Z2062=""),"DONE_NO_ACTUAL_DATE",""),IF(AND($I2062="Condition-based Maintenance",$AH2062=""),"CBM_NO_MEASUREMENT",""),IF(OR($X2062="",$X2062=0),"INVALID_PERIOD",""),IF(AND($AA2062&lt;&gt;"",$AB2062&lt;&gt;"",$AB2062&lt;$AA2062),"DATE_SEQUENCE_ERROR",""),IF(AND($AB2062&lt;&gt;"",$AB2062&gt;DATE(2030,12,31)),"DATE_OUTLIER",""),IF($C2062="","MISSING_QRCODE",""),IF($J2062="UNKNOWN","UNKNOWN_PM_TYPE",""),IF($L2062="UNKNOWN","UNKNOWN_STATUS",""))</f>
        <v/>
      </c>
      <c r="AQ2062" s="42" t="str">
        <f t="shared" si="164"/>
        <v>NO</v>
      </c>
    </row>
    <row r="2063" spans="1:43" x14ac:dyDescent="0.3">
      <c r="A2063" s="38">
        <f>IF('query (10)'!A2063="","",'query (10)'!A2063)</f>
        <v>2286</v>
      </c>
      <c r="B2063" s="38">
        <f>IF('query (10)'!B2063="","",'query (10)'!B2063)</f>
        <v>19637</v>
      </c>
      <c r="C2063" s="38" t="str">
        <f>TRIM(UPPER('query (10)'!M2063))</f>
        <v>MA-603</v>
      </c>
      <c r="D2063" s="38" t="str">
        <f>TRIM(UPPER(IFERROR(_xlfn.TEXTBEFORE('query (10)'!L2063,"("),'query (10)'!L2063)))</f>
        <v>LASER MARKING M/C</v>
      </c>
      <c r="E2063" s="38" t="str">
        <f>IFERROR(TRIM(UPPER(_xlfn.TEXTBEFORE(_xlfn.TEXTAFTER('query (10)'!L2063,"("),")"))),"")</f>
        <v/>
      </c>
      <c r="F2063" s="38" t="str">
        <f>TRIM('query (10)'!K2063)</f>
        <v>SB1</v>
      </c>
      <c r="G2063" s="38" t="str">
        <f>IF('query (10)'!J2063="","",'query (10)'!J2063)</f>
        <v>Electrical Control</v>
      </c>
      <c r="H2063" s="38" t="str">
        <f>TRIM(UPPER('query (10)'!J2063))</f>
        <v>ELECTRICAL CONTROL</v>
      </c>
      <c r="I2063" s="38" t="str">
        <f>IF('query (10)'!F2063="","",'query (10)'!F2063)</f>
        <v>Time-based Maintenance</v>
      </c>
      <c r="J2063" s="38" t="str">
        <f>IF('query (10)'!F2063="","",IFERROR(INDEX(Cleaning_Rules!$B$14:$B$17,MATCH(TRIM('query (10)'!F2063),Cleaning_Rules!$A$14:$A$17,0)),"UNKNOWN"))</f>
        <v>TBM</v>
      </c>
      <c r="K2063" s="38" t="str">
        <f>IF('query (10)'!G2063="","",'query (10)'!G2063)</f>
        <v>กำลังดำเนินการ</v>
      </c>
      <c r="L2063" s="38" t="str">
        <f>IF('query (10)'!G2063="","MISSING",IFERROR(INDEX(Cleaning_Rules!$B$5:$B$10,MATCH(TRIM('query (10)'!G2063),Cleaning_Rules!$A$5:$A$10,0)),"UNKNOWN"))</f>
        <v>IN_PROGRESS</v>
      </c>
      <c r="M2063" s="38" t="str">
        <f>IF('query (10)'!I2063="","",'query (10)'!I2063)</f>
        <v>Electrical</v>
      </c>
      <c r="N2063" s="38" t="str">
        <f>IF('query (10)'!O2063="","",'query (10)'!O2063)</f>
        <v>Part Change</v>
      </c>
      <c r="O2063" s="38" t="str">
        <f>IF('query (10)'!P2063="","",'query (10)'!P2063)</f>
        <v>Medium</v>
      </c>
      <c r="P2063" s="38" t="str">
        <f>IF('query (10)'!N2063="","",'query (10)'!N2063)</f>
        <v xml:space="preserve">PM : Change dust filter of Apiste
Change dust filter of laser
Check condition of laser
</v>
      </c>
      <c r="Q2063" s="38" t="str">
        <f>TRIM('query (10)'!N2063)</f>
        <v xml:space="preserve">PM : Change dust filter of Apiste
Change dust filter of laser
Check condition of laser
</v>
      </c>
      <c r="R2063" s="38" t="str">
        <f>TRIM(UPPER('query (10)'!R2063))</f>
        <v/>
      </c>
      <c r="S2063" s="38" t="str">
        <f>TRIM(UPPER('query (10)'!S2063))</f>
        <v/>
      </c>
      <c r="T2063" s="38" t="str">
        <f>IF('query (10)'!Q2063="","",TRIM(UPPER('query (10)'!Q2063)))</f>
        <v/>
      </c>
      <c r="U2063" s="38" t="str">
        <f>IF('query (10)'!T2063="","",'query (10)'!T2063)</f>
        <v/>
      </c>
      <c r="V2063" s="39" t="str">
        <f>IF('query (10)'!T2063="","",IFERROR(VALUE('query (10)'!T2063),""))</f>
        <v/>
      </c>
      <c r="W2063" s="40">
        <f>IF('query (10)'!U2063="","",'query (10)'!U2063)</f>
        <v>0</v>
      </c>
      <c r="X2063" s="39">
        <f>IF('query (10)'!V2063="","",'query (10)'!V2063)</f>
        <v>90</v>
      </c>
      <c r="Y2063" s="41">
        <f>IF('query (10)'!W2063="","",'query (10)'!W2063)</f>
        <v>46097</v>
      </c>
      <c r="Z2063" s="41" t="str">
        <f>IF('query (10)'!X2063="","",'query (10)'!X2063)</f>
        <v/>
      </c>
      <c r="AA2063" s="41">
        <f>IF('query (10)'!Y2063="","",'query (10)'!Y2063)</f>
        <v>46097</v>
      </c>
      <c r="AB2063" s="41">
        <f>IF('query (10)'!Z2063="","",'query (10)'!Z2063)</f>
        <v>46187</v>
      </c>
      <c r="AC2063" s="38" t="str">
        <f>IF(OR('query (10)'!AA2063="",COUNTIF(Cleaning_Rules!$A$21:$A$26,TRIM('query (10)'!AA2063))&gt;0),"",TRIM('query (10)'!AA2063))</f>
        <v/>
      </c>
      <c r="AD2063" s="38" t="str">
        <f>IF('query (10)'!AB2063="","",TRIM(IFERROR(_xlfn.TEXTBEFORE('query (10)'!AB2063,"("),'query (10)'!AB2063)))</f>
        <v>เริ่มซ่อมงาน PM แล้ว รับผิดชอบโดย NATDANAI JUTHATHEP</v>
      </c>
      <c r="AE2063" s="38" t="str">
        <f>IFERROR(LOWER(TRIM(_xlfn.TEXTBEFORE(_xlfn.TEXTAFTER('query (10)'!AB2063,"("),")"))),"")</f>
        <v>juthathep-n-4697@nsk.com</v>
      </c>
      <c r="AF2063" s="38" t="str">
        <f>IF('query (10)'!AD2063="","",TRIM('query (10)'!AD2063))</f>
        <v>พงษ์พิทักษ์ ศรไชย</v>
      </c>
      <c r="AG2063" s="38" t="str">
        <f>IF('query (10)'!AE2063="","",TRIM('query (10)'!AE2063))</f>
        <v>ณัฐดนัย จุฑาเทพ</v>
      </c>
      <c r="AH2063" s="38" t="str">
        <f>IF('query (10)'!AF2063="","",IFERROR(VALUE('query (10)'!AF2063),""))</f>
        <v/>
      </c>
      <c r="AI2063" s="38" t="str">
        <f>IF('query (10)'!AG2063="","",TRIM('query (10)'!AG2063))</f>
        <v/>
      </c>
      <c r="AJ2063" s="38" t="str">
        <f>IF('query (10)'!AH2063="","",IFERROR(VALUE('query (10)'!AH2063),""))</f>
        <v/>
      </c>
      <c r="AK2063" s="38" t="str">
        <f>IF('query (10)'!AI2063="","",TRIM('query (10)'!AI2063))</f>
        <v/>
      </c>
      <c r="AL2063" s="42">
        <f t="shared" si="160"/>
        <v>2026</v>
      </c>
      <c r="AM2063" s="42" t="str">
        <f t="shared" si="161"/>
        <v>2026-03</v>
      </c>
      <c r="AN2063" s="42" t="str">
        <f t="shared" ca="1" si="162"/>
        <v>OVERDUE</v>
      </c>
      <c r="AO2063" s="42" t="str">
        <f t="shared" si="163"/>
        <v>MA-603 | LASER MARKING M/C | SB1 | ELECTRICAL CONTROL | Time-based Maintenance | Electrical | Part Change | Medium | PM : Change dust filter of Apiste
Change dust filter of laser
Check condition of laser
 | เริ่มซ่อมงาน PM แล้ว รับผิดชอบโดย NATDANAI JUTHATHEP | ณัฐดนัย จุฑาเทพ</v>
      </c>
      <c r="AP2063" s="42" t="str">
        <f>_xlfn.TEXTJOIN("; ",TRUE,IF(COUNTA('query (10)'!A2063:AK2063)&lt;=6,"NEAR_EMPTY_ROW",""),IF($K2063="","MISSING_STATUS",""),IF(AND($K2063="เสร็จสิ้น",$Z2063=""),"DONE_NO_ACTUAL_DATE",""),IF(AND($I2063="Condition-based Maintenance",$AH2063=""),"CBM_NO_MEASUREMENT",""),IF(OR($X2063="",$X2063=0),"INVALID_PERIOD",""),IF(AND($AA2063&lt;&gt;"",$AB2063&lt;&gt;"",$AB2063&lt;$AA2063),"DATE_SEQUENCE_ERROR",""),IF(AND($AB2063&lt;&gt;"",$AB2063&gt;DATE(2030,12,31)),"DATE_OUTLIER",""),IF($C2063="","MISSING_QRCODE",""),IF($J2063="UNKNOWN","UNKNOWN_PM_TYPE",""),IF($L2063="UNKNOWN","UNKNOWN_STATUS",""))</f>
        <v/>
      </c>
      <c r="AQ2063" s="42" t="str">
        <f t="shared" si="164"/>
        <v>NO</v>
      </c>
    </row>
    <row r="2064" spans="1:43" x14ac:dyDescent="0.3">
      <c r="A2064" s="38">
        <f>IF('query (10)'!A2064="","",'query (10)'!A2064)</f>
        <v>2287</v>
      </c>
      <c r="B2064" s="38">
        <f>IF('query (10)'!B2064="","",'query (10)'!B2064)</f>
        <v>19638</v>
      </c>
      <c r="C2064" s="38" t="str">
        <f>TRIM(UPPER('query (10)'!M2064))</f>
        <v>CH-973</v>
      </c>
      <c r="D2064" s="38" t="str">
        <f>TRIM(UPPER(IFERROR(_xlfn.TEXTBEFORE('query (10)'!L2064,"("),'query (10)'!L2064)))</f>
        <v>OUTER / INNER RING EDDY CURRENT TESTER M/C</v>
      </c>
      <c r="E2064" s="38" t="str">
        <f>IFERROR(TRIM(UPPER(_xlfn.TEXTBEFORE(_xlfn.TEXTAFTER('query (10)'!L2064,"("),")"))),"")</f>
        <v/>
      </c>
      <c r="F2064" s="38" t="str">
        <f>TRIM('query (10)'!K2064)</f>
        <v>SB1</v>
      </c>
      <c r="G2064" s="38" t="str">
        <f>IF('query (10)'!J2064="","",'query (10)'!J2064)</f>
        <v>Electrical Control</v>
      </c>
      <c r="H2064" s="38" t="str">
        <f>TRIM(UPPER('query (10)'!J2064))</f>
        <v>ELECTRICAL CONTROL</v>
      </c>
      <c r="I2064" s="38" t="str">
        <f>IF('query (10)'!F2064="","",'query (10)'!F2064)</f>
        <v>Time-based Maintenance</v>
      </c>
      <c r="J2064" s="38" t="str">
        <f>IF('query (10)'!F2064="","",IFERROR(INDEX(Cleaning_Rules!$B$14:$B$17,MATCH(TRIM('query (10)'!F2064),Cleaning_Rules!$A$14:$A$17,0)),"UNKNOWN"))</f>
        <v>TBM</v>
      </c>
      <c r="K2064" s="38" t="str">
        <f>IF('query (10)'!G2064="","",'query (10)'!G2064)</f>
        <v>กำลังดำเนินการ</v>
      </c>
      <c r="L2064" s="38" t="str">
        <f>IF('query (10)'!G2064="","MISSING",IFERROR(INDEX(Cleaning_Rules!$B$5:$B$10,MATCH(TRIM('query (10)'!G2064),Cleaning_Rules!$A$5:$A$10,0)),"UNKNOWN"))</f>
        <v>IN_PROGRESS</v>
      </c>
      <c r="M2064" s="38" t="str">
        <f>IF('query (10)'!I2064="","",'query (10)'!I2064)</f>
        <v>Electrical</v>
      </c>
      <c r="N2064" s="38" t="str">
        <f>IF('query (10)'!O2064="","",'query (10)'!O2064)</f>
        <v>Cleaning</v>
      </c>
      <c r="O2064" s="38" t="str">
        <f>IF('query (10)'!P2064="","",'query (10)'!P2064)</f>
        <v>Low</v>
      </c>
      <c r="P2064" s="38" t="str">
        <f>IF('query (10)'!N2064="","",'query (10)'!N2064)</f>
        <v xml:space="preserve">PM : Check or Cleaning VR of ECT.
</v>
      </c>
      <c r="Q2064" s="38" t="str">
        <f>TRIM('query (10)'!N2064)</f>
        <v xml:space="preserve">PM : Check or Cleaning VR of ECT.
</v>
      </c>
      <c r="R2064" s="38" t="str">
        <f>TRIM(UPPER('query (10)'!R2064))</f>
        <v/>
      </c>
      <c r="S2064" s="38" t="str">
        <f>TRIM(UPPER('query (10)'!S2064))</f>
        <v/>
      </c>
      <c r="T2064" s="38" t="str">
        <f>IF('query (10)'!Q2064="","",TRIM(UPPER('query (10)'!Q2064)))</f>
        <v/>
      </c>
      <c r="U2064" s="38" t="str">
        <f>IF('query (10)'!T2064="","",'query (10)'!T2064)</f>
        <v/>
      </c>
      <c r="V2064" s="39" t="str">
        <f>IF('query (10)'!T2064="","",IFERROR(VALUE('query (10)'!T2064),""))</f>
        <v/>
      </c>
      <c r="W2064" s="40">
        <f>IF('query (10)'!U2064="","",'query (10)'!U2064)</f>
        <v>0</v>
      </c>
      <c r="X2064" s="39">
        <f>IF('query (10)'!V2064="","",'query (10)'!V2064)</f>
        <v>900</v>
      </c>
      <c r="Y2064" s="41">
        <f>IF('query (10)'!W2064="","",'query (10)'!W2064)</f>
        <v>46097</v>
      </c>
      <c r="Z2064" s="41" t="str">
        <f>IF('query (10)'!X2064="","",'query (10)'!X2064)</f>
        <v/>
      </c>
      <c r="AA2064" s="41">
        <f>IF('query (10)'!Y2064="","",'query (10)'!Y2064)</f>
        <v>46097</v>
      </c>
      <c r="AB2064" s="41">
        <f>IF('query (10)'!Z2064="","",'query (10)'!Z2064)</f>
        <v>46997</v>
      </c>
      <c r="AC2064" s="38" t="str">
        <f>IF(OR('query (10)'!AA2064="",COUNTIF(Cleaning_Rules!$A$21:$A$26,TRIM('query (10)'!AA2064))&gt;0),"",TRIM('query (10)'!AA2064))</f>
        <v/>
      </c>
      <c r="AD2064" s="38" t="str">
        <f>IF('query (10)'!AB2064="","",TRIM(IFERROR(_xlfn.TEXTBEFORE('query (10)'!AB2064,"("),'query (10)'!AB2064)))</f>
        <v>เริ่มซ่อมงาน PM แล้ว รับผิดชอบโดย NATDANAI JUTHATHEP</v>
      </c>
      <c r="AE2064" s="38" t="str">
        <f>IFERROR(LOWER(TRIM(_xlfn.TEXTBEFORE(_xlfn.TEXTAFTER('query (10)'!AB2064,"("),")"))),"")</f>
        <v>juthathep-n-4697@nsk.com</v>
      </c>
      <c r="AF2064" s="38" t="str">
        <f>IF('query (10)'!AD2064="","",TRIM('query (10)'!AD2064))</f>
        <v>พงษ์พิทักษ์ ศรไชย</v>
      </c>
      <c r="AG2064" s="38" t="str">
        <f>IF('query (10)'!AE2064="","",TRIM('query (10)'!AE2064))</f>
        <v>ณัฐดนัย จุฑาเทพ</v>
      </c>
      <c r="AH2064" s="38" t="str">
        <f>IF('query (10)'!AF2064="","",IFERROR(VALUE('query (10)'!AF2064),""))</f>
        <v/>
      </c>
      <c r="AI2064" s="38" t="str">
        <f>IF('query (10)'!AG2064="","",TRIM('query (10)'!AG2064))</f>
        <v/>
      </c>
      <c r="AJ2064" s="38" t="str">
        <f>IF('query (10)'!AH2064="","",IFERROR(VALUE('query (10)'!AH2064),""))</f>
        <v/>
      </c>
      <c r="AK2064" s="38" t="str">
        <f>IF('query (10)'!AI2064="","",TRIM('query (10)'!AI2064))</f>
        <v/>
      </c>
      <c r="AL2064" s="42">
        <f t="shared" si="160"/>
        <v>2026</v>
      </c>
      <c r="AM2064" s="42" t="str">
        <f t="shared" si="161"/>
        <v>2026-03</v>
      </c>
      <c r="AN2064" s="42" t="str">
        <f t="shared" ca="1" si="162"/>
        <v>ON_SCHEDULE</v>
      </c>
      <c r="AO2064" s="42" t="str">
        <f t="shared" si="163"/>
        <v>CH-973 | OUTER / INNER RING EDDY CURRENT TESTER M/C | SB1 | ELECTRICAL CONTROL | Time-based Maintenance | Electrical | Cleaning | Low | PM : Check or Cleaning VR of ECT.
 | เริ่มซ่อมงาน PM แล้ว รับผิดชอบโดย NATDANAI JUTHATHEP | ณัฐดนัย จุฑาเทพ</v>
      </c>
      <c r="AP2064" s="42" t="str">
        <f>_xlfn.TEXTJOIN("; ",TRUE,IF(COUNTA('query (10)'!A2064:AK2064)&lt;=6,"NEAR_EMPTY_ROW",""),IF($K2064="","MISSING_STATUS",""),IF(AND($K2064="เสร็จสิ้น",$Z2064=""),"DONE_NO_ACTUAL_DATE",""),IF(AND($I2064="Condition-based Maintenance",$AH2064=""),"CBM_NO_MEASUREMENT",""),IF(OR($X2064="",$X2064=0),"INVALID_PERIOD",""),IF(AND($AA2064&lt;&gt;"",$AB2064&lt;&gt;"",$AB2064&lt;$AA2064),"DATE_SEQUENCE_ERROR",""),IF(AND($AB2064&lt;&gt;"",$AB2064&gt;DATE(2030,12,31)),"DATE_OUTLIER",""),IF($C2064="","MISSING_QRCODE",""),IF($J2064="UNKNOWN","UNKNOWN_PM_TYPE",""),IF($L2064="UNKNOWN","UNKNOWN_STATUS",""))</f>
        <v/>
      </c>
      <c r="AQ2064" s="42" t="str">
        <f t="shared" si="164"/>
        <v>NO</v>
      </c>
    </row>
    <row r="2065" spans="1:43" x14ac:dyDescent="0.3">
      <c r="A2065" s="38">
        <f>IF('query (10)'!A2065="","",'query (10)'!A2065)</f>
        <v>2288</v>
      </c>
      <c r="B2065" s="38">
        <f>IF('query (10)'!B2065="","",'query (10)'!B2065)</f>
        <v>19639</v>
      </c>
      <c r="C2065" s="38" t="str">
        <f>TRIM(UPPER('query (10)'!M2065))</f>
        <v>GR-221</v>
      </c>
      <c r="D2065" s="38" t="str">
        <f>TRIM(UPPER(IFERROR(_xlfn.TEXTBEFORE('query (10)'!L2065,"("),'query (10)'!L2065)))</f>
        <v>OUTER RING RACEWAY GRINDING M/C</v>
      </c>
      <c r="E2065" s="38" t="str">
        <f>IFERROR(TRIM(UPPER(_xlfn.TEXTBEFORE(_xlfn.TEXTAFTER('query (10)'!L2065,"("),")"))),"")</f>
        <v/>
      </c>
      <c r="F2065" s="38" t="str">
        <f>TRIM('query (10)'!K2065)</f>
        <v>SB2</v>
      </c>
      <c r="G2065" s="38" t="str">
        <f>IF('query (10)'!J2065="","",'query (10)'!J2065)</f>
        <v>Electrical Control</v>
      </c>
      <c r="H2065" s="38" t="str">
        <f>TRIM(UPPER('query (10)'!J2065))</f>
        <v>ELECTRICAL CONTROL</v>
      </c>
      <c r="I2065" s="38" t="str">
        <f>IF('query (10)'!F2065="","",'query (10)'!F2065)</f>
        <v>Condition-based Maintenance</v>
      </c>
      <c r="J2065" s="38" t="str">
        <f>IF('query (10)'!F2065="","",IFERROR(INDEX(Cleaning_Rules!$B$14:$B$17,MATCH(TRIM('query (10)'!F2065),Cleaning_Rules!$A$14:$A$17,0)),"UNKNOWN"))</f>
        <v>CBM</v>
      </c>
      <c r="K2065" s="38" t="str">
        <f>IF('query (10)'!G2065="","",'query (10)'!G2065)</f>
        <v>เสร็จสิ้น</v>
      </c>
      <c r="L2065" s="38" t="str">
        <f>IF('query (10)'!G2065="","MISSING",IFERROR(INDEX(Cleaning_Rules!$B$5:$B$10,MATCH(TRIM('query (10)'!G2065),Cleaning_Rules!$A$5:$A$10,0)),"UNKNOWN"))</f>
        <v>COMPLETED</v>
      </c>
      <c r="M2065" s="38" t="str">
        <f>IF('query (10)'!I2065="","",'query (10)'!I2065)</f>
        <v>Electrical</v>
      </c>
      <c r="N2065" s="38" t="str">
        <f>IF('query (10)'!O2065="","",'query (10)'!O2065)</f>
        <v>Inspection</v>
      </c>
      <c r="O2065" s="38" t="str">
        <f>IF('query (10)'!P2065="","",'query (10)'!P2065)</f>
        <v>Medium</v>
      </c>
      <c r="P2065" s="38" t="str">
        <f>IF('query (10)'!N2065="","",'query (10)'!N2065)</f>
        <v xml:space="preserve">PM : Check condition of proximity
Check condition of reed switch
Check/ Change dust filter
</v>
      </c>
      <c r="Q2065" s="38" t="str">
        <f>TRIM('query (10)'!N2065)</f>
        <v xml:space="preserve">PM : Check condition of proximity
Check condition of reed switch
Check/ Change dust filter
</v>
      </c>
      <c r="R2065" s="38" t="str">
        <f>TRIM(UPPER('query (10)'!R2065))</f>
        <v/>
      </c>
      <c r="S2065" s="38" t="str">
        <f>TRIM(UPPER('query (10)'!S2065))</f>
        <v/>
      </c>
      <c r="T2065" s="38" t="str">
        <f>IF('query (10)'!Q2065="","",TRIM(UPPER('query (10)'!Q2065)))</f>
        <v/>
      </c>
      <c r="U2065" s="38" t="str">
        <f>IF('query (10)'!T2065="","",'query (10)'!T2065)</f>
        <v/>
      </c>
      <c r="V2065" s="39" t="str">
        <f>IF('query (10)'!T2065="","",IFERROR(VALUE('query (10)'!T2065),""))</f>
        <v/>
      </c>
      <c r="W2065" s="40">
        <f>IF('query (10)'!U2065="","",'query (10)'!U2065)</f>
        <v>0</v>
      </c>
      <c r="X2065" s="39">
        <f>IF('query (10)'!V2065="","",'query (10)'!V2065)</f>
        <v>2700</v>
      </c>
      <c r="Y2065" s="41">
        <f>IF('query (10)'!W2065="","",'query (10)'!W2065)</f>
        <v>46098</v>
      </c>
      <c r="Z2065" s="41">
        <f>IF('query (10)'!X2065="","",'query (10)'!X2065)</f>
        <v>46122</v>
      </c>
      <c r="AA2065" s="41">
        <f>IF('query (10)'!Y2065="","",'query (10)'!Y2065)</f>
        <v>46122</v>
      </c>
      <c r="AB2065" s="41">
        <f>IF('query (10)'!Z2065="","",'query (10)'!Z2065)</f>
        <v>48822</v>
      </c>
      <c r="AC2065" s="38" t="str">
        <f>IF(OR('query (10)'!AA2065="",COUNTIF(Cleaning_Rules!$A$21:$A$26,TRIM('query (10)'!AA2065))&gt;0),"",TRIM('query (10)'!AA2065))</f>
        <v/>
      </c>
      <c r="AD2065" s="38" t="str">
        <f>IF('query (10)'!AB2065="","",TRIM(IFERROR(_xlfn.TEXTBEFORE('query (10)'!AB2065,"("),'query (10)'!AB2065)))</f>
        <v>เริ่มซ่อมงาน PM แล้ว รับผิดชอบโดย AMRIN RAKSAPHON</v>
      </c>
      <c r="AE2065" s="38" t="str">
        <f>IFERROR(LOWER(TRIM(_xlfn.TEXTBEFORE(_xlfn.TEXTAFTER('query (10)'!AB2065,"("),")"))),"")</f>
        <v>amrin@nsk.com</v>
      </c>
      <c r="AF2065" s="38" t="str">
        <f>IF('query (10)'!AD2065="","",TRIM('query (10)'!AD2065))</f>
        <v>พงษ์พิทักษ์ ศรไชย</v>
      </c>
      <c r="AG2065" s="38" t="str">
        <f>IF('query (10)'!AE2065="","",TRIM('query (10)'!AE2065))</f>
        <v>อัมรินทร์ รักษาพล</v>
      </c>
      <c r="AH2065" s="38" t="str">
        <f>IF('query (10)'!AF2065="","",IFERROR(VALUE('query (10)'!AF2065),""))</f>
        <v/>
      </c>
      <c r="AI2065" s="38" t="str">
        <f>IF('query (10)'!AG2065="","",TRIM('query (10)'!AG2065))</f>
        <v/>
      </c>
      <c r="AJ2065" s="38" t="str">
        <f>IF('query (10)'!AH2065="","",IFERROR(VALUE('query (10)'!AH2065),""))</f>
        <v/>
      </c>
      <c r="AK2065" s="38" t="str">
        <f>IF('query (10)'!AI2065="","",TRIM('query (10)'!AI2065))</f>
        <v/>
      </c>
      <c r="AL2065" s="42">
        <f t="shared" si="160"/>
        <v>2026</v>
      </c>
      <c r="AM2065" s="42" t="str">
        <f t="shared" si="161"/>
        <v>2026-03</v>
      </c>
      <c r="AN2065" s="42" t="str">
        <f t="shared" ca="1" si="162"/>
        <v/>
      </c>
      <c r="AO2065" s="42" t="str">
        <f t="shared" si="163"/>
        <v>GR-221 | OUTER RING RACEWAY GRINDING M/C | SB2 | ELECTRICAL CONTROL | Condition-based Maintenance | Electrical | Inspection | Medium | PM : Check condition of proximity
Check condition of reed switch
Check/ Change dust filter
 | เริ่มซ่อมงาน PM แล้ว รับผิดชอบโดย AMRIN RAKSAPHON | อัมรินทร์ รักษาพล</v>
      </c>
      <c r="AP2065" s="42" t="str">
        <f>_xlfn.TEXTJOIN("; ",TRUE,IF(COUNTA('query (10)'!A2065:AK2065)&lt;=6,"NEAR_EMPTY_ROW",""),IF($K2065="","MISSING_STATUS",""),IF(AND($K2065="เสร็จสิ้น",$Z2065=""),"DONE_NO_ACTUAL_DATE",""),IF(AND($I2065="Condition-based Maintenance",$AH2065=""),"CBM_NO_MEASUREMENT",""),IF(OR($X2065="",$X2065=0),"INVALID_PERIOD",""),IF(AND($AA2065&lt;&gt;"",$AB2065&lt;&gt;"",$AB2065&lt;$AA2065),"DATE_SEQUENCE_ERROR",""),IF(AND($AB2065&lt;&gt;"",$AB2065&gt;DATE(2030,12,31)),"DATE_OUTLIER",""),IF($C2065="","MISSING_QRCODE",""),IF($J2065="UNKNOWN","UNKNOWN_PM_TYPE",""),IF($L2065="UNKNOWN","UNKNOWN_STATUS",""))</f>
        <v>CBM_NO_MEASUREMENT; DATE_OUTLIER</v>
      </c>
      <c r="AQ2065" s="42" t="str">
        <f t="shared" si="164"/>
        <v>NO</v>
      </c>
    </row>
    <row r="2066" spans="1:43" x14ac:dyDescent="0.3">
      <c r="A2066" s="38">
        <f>IF('query (10)'!A2066="","",'query (10)'!A2066)</f>
        <v>2289</v>
      </c>
      <c r="B2066" s="38">
        <f>IF('query (10)'!B2066="","",'query (10)'!B2066)</f>
        <v>19640</v>
      </c>
      <c r="C2066" s="38" t="str">
        <f>TRIM(UPPER('query (10)'!M2066))</f>
        <v>GR-212</v>
      </c>
      <c r="D2066" s="38" t="str">
        <f>TRIM(UPPER(IFERROR(_xlfn.TEXTBEFORE('query (10)'!L2066,"("),'query (10)'!L2066)))</f>
        <v>INNER RING RACEWAY GRINDING M/C</v>
      </c>
      <c r="E2066" s="38" t="str">
        <f>IFERROR(TRIM(UPPER(_xlfn.TEXTBEFORE(_xlfn.TEXTAFTER('query (10)'!L2066,"("),")"))),"")</f>
        <v/>
      </c>
      <c r="F2066" s="38" t="str">
        <f>TRIM('query (10)'!K2066)</f>
        <v>SB2</v>
      </c>
      <c r="G2066" s="38" t="str">
        <f>IF('query (10)'!J2066="","",'query (10)'!J2066)</f>
        <v>Electrical Control</v>
      </c>
      <c r="H2066" s="38" t="str">
        <f>TRIM(UPPER('query (10)'!J2066))</f>
        <v>ELECTRICAL CONTROL</v>
      </c>
      <c r="I2066" s="38" t="str">
        <f>IF('query (10)'!F2066="","",'query (10)'!F2066)</f>
        <v>Condition-based Maintenance</v>
      </c>
      <c r="J2066" s="38" t="str">
        <f>IF('query (10)'!F2066="","",IFERROR(INDEX(Cleaning_Rules!$B$14:$B$17,MATCH(TRIM('query (10)'!F2066),Cleaning_Rules!$A$14:$A$17,0)),"UNKNOWN"))</f>
        <v>CBM</v>
      </c>
      <c r="K2066" s="38" t="str">
        <f>IF('query (10)'!G2066="","",'query (10)'!G2066)</f>
        <v>เสร็จสิ้น</v>
      </c>
      <c r="L2066" s="38" t="str">
        <f>IF('query (10)'!G2066="","MISSING",IFERROR(INDEX(Cleaning_Rules!$B$5:$B$10,MATCH(TRIM('query (10)'!G2066),Cleaning_Rules!$A$5:$A$10,0)),"UNKNOWN"))</f>
        <v>COMPLETED</v>
      </c>
      <c r="M2066" s="38" t="str">
        <f>IF('query (10)'!I2066="","",'query (10)'!I2066)</f>
        <v>Electrical</v>
      </c>
      <c r="N2066" s="38" t="str">
        <f>IF('query (10)'!O2066="","",'query (10)'!O2066)</f>
        <v>Inspection</v>
      </c>
      <c r="O2066" s="38" t="str">
        <f>IF('query (10)'!P2066="","",'query (10)'!P2066)</f>
        <v>Medium</v>
      </c>
      <c r="P2066" s="38" t="str">
        <f>IF('query (10)'!N2066="","",'query (10)'!N2066)</f>
        <v xml:space="preserve">PM : Check condition of proximity
Check condition of reed switch
Check/ Change dust filter
</v>
      </c>
      <c r="Q2066" s="38" t="str">
        <f>TRIM('query (10)'!N2066)</f>
        <v xml:space="preserve">PM : Check condition of proximity
Check condition of reed switch
Check/ Change dust filter
</v>
      </c>
      <c r="R2066" s="38" t="str">
        <f>TRIM(UPPER('query (10)'!R2066))</f>
        <v/>
      </c>
      <c r="S2066" s="38" t="str">
        <f>TRIM(UPPER('query (10)'!S2066))</f>
        <v/>
      </c>
      <c r="T2066" s="38" t="str">
        <f>IF('query (10)'!Q2066="","",TRIM(UPPER('query (10)'!Q2066)))</f>
        <v/>
      </c>
      <c r="U2066" s="38" t="str">
        <f>IF('query (10)'!T2066="","",'query (10)'!T2066)</f>
        <v/>
      </c>
      <c r="V2066" s="39" t="str">
        <f>IF('query (10)'!T2066="","",IFERROR(VALUE('query (10)'!T2066),""))</f>
        <v/>
      </c>
      <c r="W2066" s="40">
        <f>IF('query (10)'!U2066="","",'query (10)'!U2066)</f>
        <v>0</v>
      </c>
      <c r="X2066" s="39">
        <f>IF('query (10)'!V2066="","",'query (10)'!V2066)</f>
        <v>2700</v>
      </c>
      <c r="Y2066" s="41">
        <f>IF('query (10)'!W2066="","",'query (10)'!W2066)</f>
        <v>46098</v>
      </c>
      <c r="Z2066" s="41">
        <f>IF('query (10)'!X2066="","",'query (10)'!X2066)</f>
        <v>46122</v>
      </c>
      <c r="AA2066" s="41">
        <f>IF('query (10)'!Y2066="","",'query (10)'!Y2066)</f>
        <v>46122</v>
      </c>
      <c r="AB2066" s="41">
        <f>IF('query (10)'!Z2066="","",'query (10)'!Z2066)</f>
        <v>48822</v>
      </c>
      <c r="AC2066" s="38" t="str">
        <f>IF(OR('query (10)'!AA2066="",COUNTIF(Cleaning_Rules!$A$21:$A$26,TRIM('query (10)'!AA2066))&gt;0),"",TRIM('query (10)'!AA2066))</f>
        <v/>
      </c>
      <c r="AD2066" s="38" t="str">
        <f>IF('query (10)'!AB2066="","",TRIM(IFERROR(_xlfn.TEXTBEFORE('query (10)'!AB2066,"("),'query (10)'!AB2066)))</f>
        <v>เริ่มซ่อมงาน PM แล้ว รับผิดชอบโดย AMRIN RAKSAPHON</v>
      </c>
      <c r="AE2066" s="38" t="str">
        <f>IFERROR(LOWER(TRIM(_xlfn.TEXTBEFORE(_xlfn.TEXTAFTER('query (10)'!AB2066,"("),")"))),"")</f>
        <v>amrin@nsk.com</v>
      </c>
      <c r="AF2066" s="38" t="str">
        <f>IF('query (10)'!AD2066="","",TRIM('query (10)'!AD2066))</f>
        <v>พงษ์พิทักษ์ ศรไชย</v>
      </c>
      <c r="AG2066" s="38" t="str">
        <f>IF('query (10)'!AE2066="","",TRIM('query (10)'!AE2066))</f>
        <v>อัมรินทร์ รักษาพล</v>
      </c>
      <c r="AH2066" s="38" t="str">
        <f>IF('query (10)'!AF2066="","",IFERROR(VALUE('query (10)'!AF2066),""))</f>
        <v/>
      </c>
      <c r="AI2066" s="38" t="str">
        <f>IF('query (10)'!AG2066="","",TRIM('query (10)'!AG2066))</f>
        <v/>
      </c>
      <c r="AJ2066" s="38" t="str">
        <f>IF('query (10)'!AH2066="","",IFERROR(VALUE('query (10)'!AH2066),""))</f>
        <v/>
      </c>
      <c r="AK2066" s="38" t="str">
        <f>IF('query (10)'!AI2066="","",TRIM('query (10)'!AI2066))</f>
        <v/>
      </c>
      <c r="AL2066" s="42">
        <f t="shared" si="160"/>
        <v>2026</v>
      </c>
      <c r="AM2066" s="42" t="str">
        <f t="shared" si="161"/>
        <v>2026-03</v>
      </c>
      <c r="AN2066" s="42" t="str">
        <f t="shared" ca="1" si="162"/>
        <v/>
      </c>
      <c r="AO2066" s="42" t="str">
        <f t="shared" si="163"/>
        <v>GR-212 | INNER RING RACEWAY GRINDING M/C | SB2 | ELECTRICAL CONTROL | Condition-based Maintenance | Electrical | Inspection | Medium | PM : Check condition of proximity
Check condition of reed switch
Check/ Change dust filter
 | เริ่มซ่อมงาน PM แล้ว รับผิดชอบโดย AMRIN RAKSAPHON | อัมรินทร์ รักษาพล</v>
      </c>
      <c r="AP2066" s="42" t="str">
        <f>_xlfn.TEXTJOIN("; ",TRUE,IF(COUNTA('query (10)'!A2066:AK2066)&lt;=6,"NEAR_EMPTY_ROW",""),IF($K2066="","MISSING_STATUS",""),IF(AND($K2066="เสร็จสิ้น",$Z2066=""),"DONE_NO_ACTUAL_DATE",""),IF(AND($I2066="Condition-based Maintenance",$AH2066=""),"CBM_NO_MEASUREMENT",""),IF(OR($X2066="",$X2066=0),"INVALID_PERIOD",""),IF(AND($AA2066&lt;&gt;"",$AB2066&lt;&gt;"",$AB2066&lt;$AA2066),"DATE_SEQUENCE_ERROR",""),IF(AND($AB2066&lt;&gt;"",$AB2066&gt;DATE(2030,12,31)),"DATE_OUTLIER",""),IF($C2066="","MISSING_QRCODE",""),IF($J2066="UNKNOWN","UNKNOWN_PM_TYPE",""),IF($L2066="UNKNOWN","UNKNOWN_STATUS",""))</f>
        <v>CBM_NO_MEASUREMENT; DATE_OUTLIER</v>
      </c>
      <c r="AQ2066" s="42" t="str">
        <f t="shared" si="164"/>
        <v>NO</v>
      </c>
    </row>
    <row r="2067" spans="1:43" x14ac:dyDescent="0.3">
      <c r="A2067" s="38">
        <f>IF('query (10)'!A2067="","",'query (10)'!A2067)</f>
        <v>2290</v>
      </c>
      <c r="B2067" s="38">
        <f>IF('query (10)'!B2067="","",'query (10)'!B2067)</f>
        <v>19641</v>
      </c>
      <c r="C2067" s="38" t="str">
        <f>TRIM(UPPER('query (10)'!M2067))</f>
        <v>GR-214</v>
      </c>
      <c r="D2067" s="38" t="str">
        <f>TRIM(UPPER(IFERROR(_xlfn.TEXTBEFORE('query (10)'!L2067,"("),'query (10)'!L2067)))</f>
        <v>INNER RING BORE GRINDING M/C</v>
      </c>
      <c r="E2067" s="38" t="str">
        <f>IFERROR(TRIM(UPPER(_xlfn.TEXTBEFORE(_xlfn.TEXTAFTER('query (10)'!L2067,"("),")"))),"")</f>
        <v/>
      </c>
      <c r="F2067" s="38" t="str">
        <f>TRIM('query (10)'!K2067)</f>
        <v>SB2</v>
      </c>
      <c r="G2067" s="38" t="str">
        <f>IF('query (10)'!J2067="","",'query (10)'!J2067)</f>
        <v>Electrical Control</v>
      </c>
      <c r="H2067" s="38" t="str">
        <f>TRIM(UPPER('query (10)'!J2067))</f>
        <v>ELECTRICAL CONTROL</v>
      </c>
      <c r="I2067" s="38" t="str">
        <f>IF('query (10)'!F2067="","",'query (10)'!F2067)</f>
        <v>Condition-based Maintenance</v>
      </c>
      <c r="J2067" s="38" t="str">
        <f>IF('query (10)'!F2067="","",IFERROR(INDEX(Cleaning_Rules!$B$14:$B$17,MATCH(TRIM('query (10)'!F2067),Cleaning_Rules!$A$14:$A$17,0)),"UNKNOWN"))</f>
        <v>CBM</v>
      </c>
      <c r="K2067" s="38" t="str">
        <f>IF('query (10)'!G2067="","",'query (10)'!G2067)</f>
        <v>เสร็จสิ้น</v>
      </c>
      <c r="L2067" s="38" t="str">
        <f>IF('query (10)'!G2067="","MISSING",IFERROR(INDEX(Cleaning_Rules!$B$5:$B$10,MATCH(TRIM('query (10)'!G2067),Cleaning_Rules!$A$5:$A$10,0)),"UNKNOWN"))</f>
        <v>COMPLETED</v>
      </c>
      <c r="M2067" s="38" t="str">
        <f>IF('query (10)'!I2067="","",'query (10)'!I2067)</f>
        <v>Electrical</v>
      </c>
      <c r="N2067" s="38" t="str">
        <f>IF('query (10)'!O2067="","",'query (10)'!O2067)</f>
        <v>Inspection</v>
      </c>
      <c r="O2067" s="38" t="str">
        <f>IF('query (10)'!P2067="","",'query (10)'!P2067)</f>
        <v>Medium</v>
      </c>
      <c r="P2067" s="38" t="str">
        <f>IF('query (10)'!N2067="","",'query (10)'!N2067)</f>
        <v xml:space="preserve">PM : Check condition of proximity
Check condition of reed switch
</v>
      </c>
      <c r="Q2067" s="38" t="str">
        <f>TRIM('query (10)'!N2067)</f>
        <v xml:space="preserve">PM : Check condition of proximity
Check condition of reed switch
</v>
      </c>
      <c r="R2067" s="38" t="str">
        <f>TRIM(UPPER('query (10)'!R2067))</f>
        <v/>
      </c>
      <c r="S2067" s="38" t="str">
        <f>TRIM(UPPER('query (10)'!S2067))</f>
        <v/>
      </c>
      <c r="T2067" s="38" t="str">
        <f>IF('query (10)'!Q2067="","",TRIM(UPPER('query (10)'!Q2067)))</f>
        <v/>
      </c>
      <c r="U2067" s="38" t="str">
        <f>IF('query (10)'!T2067="","",'query (10)'!T2067)</f>
        <v/>
      </c>
      <c r="V2067" s="39" t="str">
        <f>IF('query (10)'!T2067="","",IFERROR(VALUE('query (10)'!T2067),""))</f>
        <v/>
      </c>
      <c r="W2067" s="40">
        <f>IF('query (10)'!U2067="","",'query (10)'!U2067)</f>
        <v>0</v>
      </c>
      <c r="X2067" s="39">
        <f>IF('query (10)'!V2067="","",'query (10)'!V2067)</f>
        <v>2700</v>
      </c>
      <c r="Y2067" s="41">
        <f>IF('query (10)'!W2067="","",'query (10)'!W2067)</f>
        <v>46098</v>
      </c>
      <c r="Z2067" s="41">
        <f>IF('query (10)'!X2067="","",'query (10)'!X2067)</f>
        <v>46122</v>
      </c>
      <c r="AA2067" s="41">
        <f>IF('query (10)'!Y2067="","",'query (10)'!Y2067)</f>
        <v>46122</v>
      </c>
      <c r="AB2067" s="41">
        <f>IF('query (10)'!Z2067="","",'query (10)'!Z2067)</f>
        <v>48822</v>
      </c>
      <c r="AC2067" s="38" t="str">
        <f>IF(OR('query (10)'!AA2067="",COUNTIF(Cleaning_Rules!$A$21:$A$26,TRIM('query (10)'!AA2067))&gt;0),"",TRIM('query (10)'!AA2067))</f>
        <v/>
      </c>
      <c r="AD2067" s="38" t="str">
        <f>IF('query (10)'!AB2067="","",TRIM(IFERROR(_xlfn.TEXTBEFORE('query (10)'!AB2067,"("),'query (10)'!AB2067)))</f>
        <v>เริ่มซ่อมงาน PM แล้ว รับผิดชอบโดย AMRIN RAKSAPHON</v>
      </c>
      <c r="AE2067" s="38" t="str">
        <f>IFERROR(LOWER(TRIM(_xlfn.TEXTBEFORE(_xlfn.TEXTAFTER('query (10)'!AB2067,"("),")"))),"")</f>
        <v>amrin@nsk.com</v>
      </c>
      <c r="AF2067" s="38" t="str">
        <f>IF('query (10)'!AD2067="","",TRIM('query (10)'!AD2067))</f>
        <v>พงษ์พิทักษ์ ศรไชย</v>
      </c>
      <c r="AG2067" s="38" t="str">
        <f>IF('query (10)'!AE2067="","",TRIM('query (10)'!AE2067))</f>
        <v>อัมรินทร์ รักษาพล</v>
      </c>
      <c r="AH2067" s="38" t="str">
        <f>IF('query (10)'!AF2067="","",IFERROR(VALUE('query (10)'!AF2067),""))</f>
        <v/>
      </c>
      <c r="AI2067" s="38" t="str">
        <f>IF('query (10)'!AG2067="","",TRIM('query (10)'!AG2067))</f>
        <v/>
      </c>
      <c r="AJ2067" s="38" t="str">
        <f>IF('query (10)'!AH2067="","",IFERROR(VALUE('query (10)'!AH2067),""))</f>
        <v/>
      </c>
      <c r="AK2067" s="38" t="str">
        <f>IF('query (10)'!AI2067="","",TRIM('query (10)'!AI2067))</f>
        <v/>
      </c>
      <c r="AL2067" s="42">
        <f t="shared" si="160"/>
        <v>2026</v>
      </c>
      <c r="AM2067" s="42" t="str">
        <f t="shared" si="161"/>
        <v>2026-03</v>
      </c>
      <c r="AN2067" s="42" t="str">
        <f t="shared" ca="1" si="162"/>
        <v/>
      </c>
      <c r="AO2067" s="42" t="str">
        <f t="shared" si="163"/>
        <v>GR-214 | INNER RING BORE GRINDING M/C | SB2 | ELECTRICAL CONTROL | Condition-based Maintenance | Electrical | Inspection | Medium | PM : Check condition of proximity
Check condition of reed switch
 | เริ่มซ่อมงาน PM แล้ว รับผิดชอบโดย AMRIN RAKSAPHON | อัมรินทร์ รักษาพล</v>
      </c>
      <c r="AP2067" s="42" t="str">
        <f>_xlfn.TEXTJOIN("; ",TRUE,IF(COUNTA('query (10)'!A2067:AK2067)&lt;=6,"NEAR_EMPTY_ROW",""),IF($K2067="","MISSING_STATUS",""),IF(AND($K2067="เสร็จสิ้น",$Z2067=""),"DONE_NO_ACTUAL_DATE",""),IF(AND($I2067="Condition-based Maintenance",$AH2067=""),"CBM_NO_MEASUREMENT",""),IF(OR($X2067="",$X2067=0),"INVALID_PERIOD",""),IF(AND($AA2067&lt;&gt;"",$AB2067&lt;&gt;"",$AB2067&lt;$AA2067),"DATE_SEQUENCE_ERROR",""),IF(AND($AB2067&lt;&gt;"",$AB2067&gt;DATE(2030,12,31)),"DATE_OUTLIER",""),IF($C2067="","MISSING_QRCODE",""),IF($J2067="UNKNOWN","UNKNOWN_PM_TYPE",""),IF($L2067="UNKNOWN","UNKNOWN_STATUS",""))</f>
        <v>CBM_NO_MEASUREMENT; DATE_OUTLIER</v>
      </c>
      <c r="AQ2067" s="42" t="str">
        <f t="shared" si="164"/>
        <v>NO</v>
      </c>
    </row>
    <row r="2068" spans="1:43" x14ac:dyDescent="0.3">
      <c r="A2068" s="38">
        <f>IF('query (10)'!A2068="","",'query (10)'!A2068)</f>
        <v>2291</v>
      </c>
      <c r="B2068" s="38">
        <f>IF('query (10)'!B2068="","",'query (10)'!B2068)</f>
        <v>19642</v>
      </c>
      <c r="C2068" s="38" t="str">
        <f>TRIM(UPPER('query (10)'!M2068))</f>
        <v>GR-223</v>
      </c>
      <c r="D2068" s="38" t="str">
        <f>TRIM(UPPER(IFERROR(_xlfn.TEXTBEFORE('query (10)'!L2068,"("),'query (10)'!L2068)))</f>
        <v>OUTER RING RACEWAY SUPER FINISH M/C</v>
      </c>
      <c r="E2068" s="38" t="str">
        <f>IFERROR(TRIM(UPPER(_xlfn.TEXTBEFORE(_xlfn.TEXTAFTER('query (10)'!L2068,"("),")"))),"")</f>
        <v/>
      </c>
      <c r="F2068" s="38" t="str">
        <f>TRIM('query (10)'!K2068)</f>
        <v>SB2</v>
      </c>
      <c r="G2068" s="38" t="str">
        <f>IF('query (10)'!J2068="","",'query (10)'!J2068)</f>
        <v>Electrical Control</v>
      </c>
      <c r="H2068" s="38" t="str">
        <f>TRIM(UPPER('query (10)'!J2068))</f>
        <v>ELECTRICAL CONTROL</v>
      </c>
      <c r="I2068" s="38" t="str">
        <f>IF('query (10)'!F2068="","",'query (10)'!F2068)</f>
        <v>Condition-based Maintenance</v>
      </c>
      <c r="J2068" s="38" t="str">
        <f>IF('query (10)'!F2068="","",IFERROR(INDEX(Cleaning_Rules!$B$14:$B$17,MATCH(TRIM('query (10)'!F2068),Cleaning_Rules!$A$14:$A$17,0)),"UNKNOWN"))</f>
        <v>CBM</v>
      </c>
      <c r="K2068" s="38" t="str">
        <f>IF('query (10)'!G2068="","",'query (10)'!G2068)</f>
        <v>กำลังดำเนินการ</v>
      </c>
      <c r="L2068" s="38" t="str">
        <f>IF('query (10)'!G2068="","MISSING",IFERROR(INDEX(Cleaning_Rules!$B$5:$B$10,MATCH(TRIM('query (10)'!G2068),Cleaning_Rules!$A$5:$A$10,0)),"UNKNOWN"))</f>
        <v>IN_PROGRESS</v>
      </c>
      <c r="M2068" s="38" t="str">
        <f>IF('query (10)'!I2068="","",'query (10)'!I2068)</f>
        <v>Electrical</v>
      </c>
      <c r="N2068" s="38" t="str">
        <f>IF('query (10)'!O2068="","",'query (10)'!O2068)</f>
        <v>Inspection</v>
      </c>
      <c r="O2068" s="38" t="str">
        <f>IF('query (10)'!P2068="","",'query (10)'!P2068)</f>
        <v>Medium</v>
      </c>
      <c r="P2068" s="38" t="str">
        <f>IF('query (10)'!N2068="","",'query (10)'!N2068)</f>
        <v xml:space="preserve">PM : Check condition of proximity
Check condition of reed switch
Check oil leak in Terminal box
</v>
      </c>
      <c r="Q2068" s="38" t="str">
        <f>TRIM('query (10)'!N2068)</f>
        <v xml:space="preserve">PM : Check condition of proximity
Check condition of reed switch
Check oil leak in Terminal box
</v>
      </c>
      <c r="R2068" s="38" t="str">
        <f>TRIM(UPPER('query (10)'!R2068))</f>
        <v/>
      </c>
      <c r="S2068" s="38" t="str">
        <f>TRIM(UPPER('query (10)'!S2068))</f>
        <v/>
      </c>
      <c r="T2068" s="38" t="str">
        <f>IF('query (10)'!Q2068="","",TRIM(UPPER('query (10)'!Q2068)))</f>
        <v/>
      </c>
      <c r="U2068" s="38" t="str">
        <f>IF('query (10)'!T2068="","",'query (10)'!T2068)</f>
        <v/>
      </c>
      <c r="V2068" s="39" t="str">
        <f>IF('query (10)'!T2068="","",IFERROR(VALUE('query (10)'!T2068),""))</f>
        <v/>
      </c>
      <c r="W2068" s="40">
        <f>IF('query (10)'!U2068="","",'query (10)'!U2068)</f>
        <v>0</v>
      </c>
      <c r="X2068" s="39">
        <f>IF('query (10)'!V2068="","",'query (10)'!V2068)</f>
        <v>90</v>
      </c>
      <c r="Y2068" s="41">
        <f>IF('query (10)'!W2068="","",'query (10)'!W2068)</f>
        <v>46098</v>
      </c>
      <c r="Z2068" s="41" t="str">
        <f>IF('query (10)'!X2068="","",'query (10)'!X2068)</f>
        <v/>
      </c>
      <c r="AA2068" s="41">
        <f>IF('query (10)'!Y2068="","",'query (10)'!Y2068)</f>
        <v>46098</v>
      </c>
      <c r="AB2068" s="41">
        <f>IF('query (10)'!Z2068="","",'query (10)'!Z2068)</f>
        <v>46188</v>
      </c>
      <c r="AC2068" s="38" t="str">
        <f>IF(OR('query (10)'!AA2068="",COUNTIF(Cleaning_Rules!$A$21:$A$26,TRIM('query (10)'!AA2068))&gt;0),"",TRIM('query (10)'!AA2068))</f>
        <v/>
      </c>
      <c r="AD2068" s="38" t="str">
        <f>IF('query (10)'!AB2068="","",TRIM(IFERROR(_xlfn.TEXTBEFORE('query (10)'!AB2068,"("),'query (10)'!AB2068)))</f>
        <v>เริ่มซ่อมงาน PM แล้ว รับผิดชอบโดย NATDANAI JUTHATHEP</v>
      </c>
      <c r="AE2068" s="38" t="str">
        <f>IFERROR(LOWER(TRIM(_xlfn.TEXTBEFORE(_xlfn.TEXTAFTER('query (10)'!AB2068,"("),")"))),"")</f>
        <v>juthathep-n-4697@nsk.com</v>
      </c>
      <c r="AF2068" s="38" t="str">
        <f>IF('query (10)'!AD2068="","",TRIM('query (10)'!AD2068))</f>
        <v>พงษ์พิทักษ์ ศรไชย</v>
      </c>
      <c r="AG2068" s="38" t="str">
        <f>IF('query (10)'!AE2068="","",TRIM('query (10)'!AE2068))</f>
        <v>ณัฐดนัย จุฑาเทพ</v>
      </c>
      <c r="AH2068" s="38" t="str">
        <f>IF('query (10)'!AF2068="","",IFERROR(VALUE('query (10)'!AF2068),""))</f>
        <v/>
      </c>
      <c r="AI2068" s="38" t="str">
        <f>IF('query (10)'!AG2068="","",TRIM('query (10)'!AG2068))</f>
        <v/>
      </c>
      <c r="AJ2068" s="38" t="str">
        <f>IF('query (10)'!AH2068="","",IFERROR(VALUE('query (10)'!AH2068),""))</f>
        <v/>
      </c>
      <c r="AK2068" s="38" t="str">
        <f>IF('query (10)'!AI2068="","",TRIM('query (10)'!AI2068))</f>
        <v/>
      </c>
      <c r="AL2068" s="42">
        <f t="shared" si="160"/>
        <v>2026</v>
      </c>
      <c r="AM2068" s="42" t="str">
        <f t="shared" si="161"/>
        <v>2026-03</v>
      </c>
      <c r="AN2068" s="42" t="str">
        <f t="shared" ca="1" si="162"/>
        <v>OVERDUE</v>
      </c>
      <c r="AO2068" s="42" t="str">
        <f t="shared" si="163"/>
        <v>GR-223 | OUTER RING RACEWAY SUPER FINISH M/C | SB2 | ELECTRICAL CONTROL | Condition-based Maintenance | Electrical | Inspection | Medium | PM : Check condition of proximity
Check condition of reed switch
Check oil leak in Terminal box
 | เริ่มซ่อมงาน PM แล้ว รับผิดชอบโดย NATDANAI JUTHATHEP | ณัฐดนัย จุฑาเทพ</v>
      </c>
      <c r="AP2068" s="42" t="str">
        <f>_xlfn.TEXTJOIN("; ",TRUE,IF(COUNTA('query (10)'!A2068:AK2068)&lt;=6,"NEAR_EMPTY_ROW",""),IF($K2068="","MISSING_STATUS",""),IF(AND($K2068="เสร็จสิ้น",$Z2068=""),"DONE_NO_ACTUAL_DATE",""),IF(AND($I2068="Condition-based Maintenance",$AH2068=""),"CBM_NO_MEASUREMENT",""),IF(OR($X2068="",$X2068=0),"INVALID_PERIOD",""),IF(AND($AA2068&lt;&gt;"",$AB2068&lt;&gt;"",$AB2068&lt;$AA2068),"DATE_SEQUENCE_ERROR",""),IF(AND($AB2068&lt;&gt;"",$AB2068&gt;DATE(2030,12,31)),"DATE_OUTLIER",""),IF($C2068="","MISSING_QRCODE",""),IF($J2068="UNKNOWN","UNKNOWN_PM_TYPE",""),IF($L2068="UNKNOWN","UNKNOWN_STATUS",""))</f>
        <v>CBM_NO_MEASUREMENT</v>
      </c>
      <c r="AQ2068" s="42" t="str">
        <f t="shared" si="164"/>
        <v>NO</v>
      </c>
    </row>
    <row r="2069" spans="1:43" x14ac:dyDescent="0.3">
      <c r="A2069" s="38">
        <f>IF('query (10)'!A2069="","",'query (10)'!A2069)</f>
        <v>2292</v>
      </c>
      <c r="B2069" s="38">
        <f>IF('query (10)'!B2069="","",'query (10)'!B2069)</f>
        <v>19643</v>
      </c>
      <c r="C2069" s="38" t="str">
        <f>TRIM(UPPER('query (10)'!M2069))</f>
        <v>GR-217</v>
      </c>
      <c r="D2069" s="38" t="str">
        <f>TRIM(UPPER(IFERROR(_xlfn.TEXTBEFORE('query (10)'!L2069,"("),'query (10)'!L2069)))</f>
        <v>INNER RING RACEWAY SUPER FINISH M/C</v>
      </c>
      <c r="E2069" s="38" t="str">
        <f>IFERROR(TRIM(UPPER(_xlfn.TEXTBEFORE(_xlfn.TEXTAFTER('query (10)'!L2069,"("),")"))),"")</f>
        <v/>
      </c>
      <c r="F2069" s="38" t="str">
        <f>TRIM('query (10)'!K2069)</f>
        <v>SB2</v>
      </c>
      <c r="G2069" s="38" t="str">
        <f>IF('query (10)'!J2069="","",'query (10)'!J2069)</f>
        <v>Electrical Control</v>
      </c>
      <c r="H2069" s="38" t="str">
        <f>TRIM(UPPER('query (10)'!J2069))</f>
        <v>ELECTRICAL CONTROL</v>
      </c>
      <c r="I2069" s="38" t="str">
        <f>IF('query (10)'!F2069="","",'query (10)'!F2069)</f>
        <v>Condition-based Maintenance</v>
      </c>
      <c r="J2069" s="38" t="str">
        <f>IF('query (10)'!F2069="","",IFERROR(INDEX(Cleaning_Rules!$B$14:$B$17,MATCH(TRIM('query (10)'!F2069),Cleaning_Rules!$A$14:$A$17,0)),"UNKNOWN"))</f>
        <v>CBM</v>
      </c>
      <c r="K2069" s="38" t="str">
        <f>IF('query (10)'!G2069="","",'query (10)'!G2069)</f>
        <v>กำลังดำเนินการ</v>
      </c>
      <c r="L2069" s="38" t="str">
        <f>IF('query (10)'!G2069="","MISSING",IFERROR(INDEX(Cleaning_Rules!$B$5:$B$10,MATCH(TRIM('query (10)'!G2069),Cleaning_Rules!$A$5:$A$10,0)),"UNKNOWN"))</f>
        <v>IN_PROGRESS</v>
      </c>
      <c r="M2069" s="38" t="str">
        <f>IF('query (10)'!I2069="","",'query (10)'!I2069)</f>
        <v>Electrical</v>
      </c>
      <c r="N2069" s="38" t="str">
        <f>IF('query (10)'!O2069="","",'query (10)'!O2069)</f>
        <v>Inspection</v>
      </c>
      <c r="O2069" s="38" t="str">
        <f>IF('query (10)'!P2069="","",'query (10)'!P2069)</f>
        <v>Medium</v>
      </c>
      <c r="P2069" s="38" t="str">
        <f>IF('query (10)'!N2069="","",'query (10)'!N2069)</f>
        <v xml:space="preserve">PM : Check condition of proximity
Check condition of reed switch
Check oil leak in Terminal box
</v>
      </c>
      <c r="Q2069" s="38" t="str">
        <f>TRIM('query (10)'!N2069)</f>
        <v xml:space="preserve">PM : Check condition of proximity
Check condition of reed switch
Check oil leak in Terminal box
</v>
      </c>
      <c r="R2069" s="38" t="str">
        <f>TRIM(UPPER('query (10)'!R2069))</f>
        <v/>
      </c>
      <c r="S2069" s="38" t="str">
        <f>TRIM(UPPER('query (10)'!S2069))</f>
        <v/>
      </c>
      <c r="T2069" s="38" t="str">
        <f>IF('query (10)'!Q2069="","",TRIM(UPPER('query (10)'!Q2069)))</f>
        <v/>
      </c>
      <c r="U2069" s="38" t="str">
        <f>IF('query (10)'!T2069="","",'query (10)'!T2069)</f>
        <v/>
      </c>
      <c r="V2069" s="39" t="str">
        <f>IF('query (10)'!T2069="","",IFERROR(VALUE('query (10)'!T2069),""))</f>
        <v/>
      </c>
      <c r="W2069" s="40">
        <f>IF('query (10)'!U2069="","",'query (10)'!U2069)</f>
        <v>0</v>
      </c>
      <c r="X2069" s="39">
        <f>IF('query (10)'!V2069="","",'query (10)'!V2069)</f>
        <v>90</v>
      </c>
      <c r="Y2069" s="41">
        <f>IF('query (10)'!W2069="","",'query (10)'!W2069)</f>
        <v>46098</v>
      </c>
      <c r="Z2069" s="41" t="str">
        <f>IF('query (10)'!X2069="","",'query (10)'!X2069)</f>
        <v/>
      </c>
      <c r="AA2069" s="41">
        <f>IF('query (10)'!Y2069="","",'query (10)'!Y2069)</f>
        <v>46098</v>
      </c>
      <c r="AB2069" s="41">
        <f>IF('query (10)'!Z2069="","",'query (10)'!Z2069)</f>
        <v>46188</v>
      </c>
      <c r="AC2069" s="38" t="str">
        <f>IF(OR('query (10)'!AA2069="",COUNTIF(Cleaning_Rules!$A$21:$A$26,TRIM('query (10)'!AA2069))&gt;0),"",TRIM('query (10)'!AA2069))</f>
        <v/>
      </c>
      <c r="AD2069" s="38" t="str">
        <f>IF('query (10)'!AB2069="","",TRIM(IFERROR(_xlfn.TEXTBEFORE('query (10)'!AB2069,"("),'query (10)'!AB2069)))</f>
        <v>เริ่มซ่อมงาน PM แล้ว รับผิดชอบโดย NATDANAI JUTHATHEP</v>
      </c>
      <c r="AE2069" s="38" t="str">
        <f>IFERROR(LOWER(TRIM(_xlfn.TEXTBEFORE(_xlfn.TEXTAFTER('query (10)'!AB2069,"("),")"))),"")</f>
        <v>juthathep-n-4697@nsk.com</v>
      </c>
      <c r="AF2069" s="38" t="str">
        <f>IF('query (10)'!AD2069="","",TRIM('query (10)'!AD2069))</f>
        <v>พงษ์พิทักษ์ ศรไชย</v>
      </c>
      <c r="AG2069" s="38" t="str">
        <f>IF('query (10)'!AE2069="","",TRIM('query (10)'!AE2069))</f>
        <v>ณัฐดนัย จุฑาเทพ</v>
      </c>
      <c r="AH2069" s="38" t="str">
        <f>IF('query (10)'!AF2069="","",IFERROR(VALUE('query (10)'!AF2069),""))</f>
        <v/>
      </c>
      <c r="AI2069" s="38" t="str">
        <f>IF('query (10)'!AG2069="","",TRIM('query (10)'!AG2069))</f>
        <v/>
      </c>
      <c r="AJ2069" s="38" t="str">
        <f>IF('query (10)'!AH2069="","",IFERROR(VALUE('query (10)'!AH2069),""))</f>
        <v/>
      </c>
      <c r="AK2069" s="38" t="str">
        <f>IF('query (10)'!AI2069="","",TRIM('query (10)'!AI2069))</f>
        <v/>
      </c>
      <c r="AL2069" s="42">
        <f t="shared" si="160"/>
        <v>2026</v>
      </c>
      <c r="AM2069" s="42" t="str">
        <f t="shared" si="161"/>
        <v>2026-03</v>
      </c>
      <c r="AN2069" s="42" t="str">
        <f t="shared" ca="1" si="162"/>
        <v>OVERDUE</v>
      </c>
      <c r="AO2069" s="42" t="str">
        <f t="shared" si="163"/>
        <v>GR-217 | INNER RING RACEWAY SUPER FINISH M/C | SB2 | ELECTRICAL CONTROL | Condition-based Maintenance | Electrical | Inspection | Medium | PM : Check condition of proximity
Check condition of reed switch
Check oil leak in Terminal box
 | เริ่มซ่อมงาน PM แล้ว รับผิดชอบโดย NATDANAI JUTHATHEP | ณัฐดนัย จุฑาเทพ</v>
      </c>
      <c r="AP2069" s="42" t="str">
        <f>_xlfn.TEXTJOIN("; ",TRUE,IF(COUNTA('query (10)'!A2069:AK2069)&lt;=6,"NEAR_EMPTY_ROW",""),IF($K2069="","MISSING_STATUS",""),IF(AND($K2069="เสร็จสิ้น",$Z2069=""),"DONE_NO_ACTUAL_DATE",""),IF(AND($I2069="Condition-based Maintenance",$AH2069=""),"CBM_NO_MEASUREMENT",""),IF(OR($X2069="",$X2069=0),"INVALID_PERIOD",""),IF(AND($AA2069&lt;&gt;"",$AB2069&lt;&gt;"",$AB2069&lt;$AA2069),"DATE_SEQUENCE_ERROR",""),IF(AND($AB2069&lt;&gt;"",$AB2069&gt;DATE(2030,12,31)),"DATE_OUTLIER",""),IF($C2069="","MISSING_QRCODE",""),IF($J2069="UNKNOWN","UNKNOWN_PM_TYPE",""),IF($L2069="UNKNOWN","UNKNOWN_STATUS",""))</f>
        <v>CBM_NO_MEASUREMENT</v>
      </c>
      <c r="AQ2069" s="42" t="str">
        <f t="shared" si="164"/>
        <v>NO</v>
      </c>
    </row>
    <row r="2070" spans="1:43" x14ac:dyDescent="0.3">
      <c r="A2070" s="38">
        <f>IF('query (10)'!A2070="","",'query (10)'!A2070)</f>
        <v>2293</v>
      </c>
      <c r="B2070" s="38">
        <f>IF('query (10)'!B2070="","",'query (10)'!B2070)</f>
        <v>19644</v>
      </c>
      <c r="C2070" s="38" t="str">
        <f>TRIM(UPPER('query (10)'!M2070))</f>
        <v>CH-971</v>
      </c>
      <c r="D2070" s="38" t="str">
        <f>TRIM(UPPER(IFERROR(_xlfn.TEXTBEFORE('query (10)'!L2070,"("),'query (10)'!L2070)))</f>
        <v>OUTER / INNER EDDY CURRENT TESTER M/C</v>
      </c>
      <c r="E2070" s="38" t="str">
        <f>IFERROR(TRIM(UPPER(_xlfn.TEXTBEFORE(_xlfn.TEXTAFTER('query (10)'!L2070,"("),")"))),"")</f>
        <v/>
      </c>
      <c r="F2070" s="38" t="str">
        <f>TRIM('query (10)'!K2070)</f>
        <v>SB2</v>
      </c>
      <c r="G2070" s="38" t="str">
        <f>IF('query (10)'!J2070="","",'query (10)'!J2070)</f>
        <v>Electrical Control</v>
      </c>
      <c r="H2070" s="38" t="str">
        <f>TRIM(UPPER('query (10)'!J2070))</f>
        <v>ELECTRICAL CONTROL</v>
      </c>
      <c r="I2070" s="38" t="str">
        <f>IF('query (10)'!F2070="","",'query (10)'!F2070)</f>
        <v>Time-based Maintenance</v>
      </c>
      <c r="J2070" s="38" t="str">
        <f>IF('query (10)'!F2070="","",IFERROR(INDEX(Cleaning_Rules!$B$14:$B$17,MATCH(TRIM('query (10)'!F2070),Cleaning_Rules!$A$14:$A$17,0)),"UNKNOWN"))</f>
        <v>TBM</v>
      </c>
      <c r="K2070" s="38" t="str">
        <f>IF('query (10)'!G2070="","",'query (10)'!G2070)</f>
        <v>เสร็จสิ้น</v>
      </c>
      <c r="L2070" s="38" t="str">
        <f>IF('query (10)'!G2070="","MISSING",IFERROR(INDEX(Cleaning_Rules!$B$5:$B$10,MATCH(TRIM('query (10)'!G2070),Cleaning_Rules!$A$5:$A$10,0)),"UNKNOWN"))</f>
        <v>COMPLETED</v>
      </c>
      <c r="M2070" s="38" t="str">
        <f>IF('query (10)'!I2070="","",'query (10)'!I2070)</f>
        <v>Electrical</v>
      </c>
      <c r="N2070" s="38" t="str">
        <f>IF('query (10)'!O2070="","",'query (10)'!O2070)</f>
        <v>Cleaning</v>
      </c>
      <c r="O2070" s="38" t="str">
        <f>IF('query (10)'!P2070="","",'query (10)'!P2070)</f>
        <v>Low</v>
      </c>
      <c r="P2070" s="38" t="str">
        <f>IF('query (10)'!N2070="","",'query (10)'!N2070)</f>
        <v xml:space="preserve">PM : Check/ Cleaning VR of ECT
</v>
      </c>
      <c r="Q2070" s="38" t="str">
        <f>TRIM('query (10)'!N2070)</f>
        <v xml:space="preserve">PM : Check/ Cleaning VR of ECT
</v>
      </c>
      <c r="R2070" s="38" t="str">
        <f>TRIM(UPPER('query (10)'!R2070))</f>
        <v/>
      </c>
      <c r="S2070" s="38" t="str">
        <f>TRIM(UPPER('query (10)'!S2070))</f>
        <v/>
      </c>
      <c r="T2070" s="38" t="str">
        <f>IF('query (10)'!Q2070="","",TRIM(UPPER('query (10)'!Q2070)))</f>
        <v/>
      </c>
      <c r="U2070" s="38" t="str">
        <f>IF('query (10)'!T2070="","",'query (10)'!T2070)</f>
        <v/>
      </c>
      <c r="V2070" s="39" t="str">
        <f>IF('query (10)'!T2070="","",IFERROR(VALUE('query (10)'!T2070),""))</f>
        <v/>
      </c>
      <c r="W2070" s="40">
        <f>IF('query (10)'!U2070="","",'query (10)'!U2070)</f>
        <v>0</v>
      </c>
      <c r="X2070" s="39">
        <f>IF('query (10)'!V2070="","",'query (10)'!V2070)</f>
        <v>900</v>
      </c>
      <c r="Y2070" s="41">
        <f>IF('query (10)'!W2070="","",'query (10)'!W2070)</f>
        <v>46098</v>
      </c>
      <c r="Z2070" s="41">
        <f>IF('query (10)'!X2070="","",'query (10)'!X2070)</f>
        <v>46122</v>
      </c>
      <c r="AA2070" s="41">
        <f>IF('query (10)'!Y2070="","",'query (10)'!Y2070)</f>
        <v>46122</v>
      </c>
      <c r="AB2070" s="41">
        <f>IF('query (10)'!Z2070="","",'query (10)'!Z2070)</f>
        <v>47022</v>
      </c>
      <c r="AC2070" s="38" t="str">
        <f>IF(OR('query (10)'!AA2070="",COUNTIF(Cleaning_Rules!$A$21:$A$26,TRIM('query (10)'!AA2070))&gt;0),"",TRIM('query (10)'!AA2070))</f>
        <v/>
      </c>
      <c r="AD2070" s="38" t="str">
        <f>IF('query (10)'!AB2070="","",TRIM(IFERROR(_xlfn.TEXTBEFORE('query (10)'!AB2070,"("),'query (10)'!AB2070)))</f>
        <v>เริ่มซ่อมงาน PM แล้ว รับผิดชอบโดย AMRIN RAKSAPHON</v>
      </c>
      <c r="AE2070" s="38" t="str">
        <f>IFERROR(LOWER(TRIM(_xlfn.TEXTBEFORE(_xlfn.TEXTAFTER('query (10)'!AB2070,"("),")"))),"")</f>
        <v>amrin@nsk.com</v>
      </c>
      <c r="AF2070" s="38" t="str">
        <f>IF('query (10)'!AD2070="","",TRIM('query (10)'!AD2070))</f>
        <v>พงษ์พิทักษ์ ศรไชย</v>
      </c>
      <c r="AG2070" s="38" t="str">
        <f>IF('query (10)'!AE2070="","",TRIM('query (10)'!AE2070))</f>
        <v>อัมรินทร์ รักษาพล</v>
      </c>
      <c r="AH2070" s="38" t="str">
        <f>IF('query (10)'!AF2070="","",IFERROR(VALUE('query (10)'!AF2070),""))</f>
        <v/>
      </c>
      <c r="AI2070" s="38" t="str">
        <f>IF('query (10)'!AG2070="","",TRIM('query (10)'!AG2070))</f>
        <v/>
      </c>
      <c r="AJ2070" s="38" t="str">
        <f>IF('query (10)'!AH2070="","",IFERROR(VALUE('query (10)'!AH2070),""))</f>
        <v/>
      </c>
      <c r="AK2070" s="38" t="str">
        <f>IF('query (10)'!AI2070="","",TRIM('query (10)'!AI2070))</f>
        <v/>
      </c>
      <c r="AL2070" s="42">
        <f t="shared" si="160"/>
        <v>2026</v>
      </c>
      <c r="AM2070" s="42" t="str">
        <f t="shared" si="161"/>
        <v>2026-03</v>
      </c>
      <c r="AN2070" s="42" t="str">
        <f t="shared" ca="1" si="162"/>
        <v/>
      </c>
      <c r="AO2070" s="42" t="str">
        <f t="shared" si="163"/>
        <v>CH-971 | OUTER / INNER EDDY CURRENT TESTER M/C | SB2 | ELECTRICAL CONTROL | Time-based Maintenance | Electrical | Cleaning | Low | PM : Check/ Cleaning VR of ECT
 | เริ่มซ่อมงาน PM แล้ว รับผิดชอบโดย AMRIN RAKSAPHON | อัมรินทร์ รักษาพล</v>
      </c>
      <c r="AP2070" s="42" t="str">
        <f>_xlfn.TEXTJOIN("; ",TRUE,IF(COUNTA('query (10)'!A2070:AK2070)&lt;=6,"NEAR_EMPTY_ROW",""),IF($K2070="","MISSING_STATUS",""),IF(AND($K2070="เสร็จสิ้น",$Z2070=""),"DONE_NO_ACTUAL_DATE",""),IF(AND($I2070="Condition-based Maintenance",$AH2070=""),"CBM_NO_MEASUREMENT",""),IF(OR($X2070="",$X2070=0),"INVALID_PERIOD",""),IF(AND($AA2070&lt;&gt;"",$AB2070&lt;&gt;"",$AB2070&lt;$AA2070),"DATE_SEQUENCE_ERROR",""),IF(AND($AB2070&lt;&gt;"",$AB2070&gt;DATE(2030,12,31)),"DATE_OUTLIER",""),IF($C2070="","MISSING_QRCODE",""),IF($J2070="UNKNOWN","UNKNOWN_PM_TYPE",""),IF($L2070="UNKNOWN","UNKNOWN_STATUS",""))</f>
        <v/>
      </c>
      <c r="AQ2070" s="42" t="str">
        <f t="shared" si="164"/>
        <v>NO</v>
      </c>
    </row>
    <row r="2071" spans="1:43" x14ac:dyDescent="0.3">
      <c r="A2071" s="38">
        <f>IF('query (10)'!A2071="","",'query (10)'!A2071)</f>
        <v>2294</v>
      </c>
      <c r="B2071" s="38">
        <f>IF('query (10)'!B2071="","",'query (10)'!B2071)</f>
        <v>19647</v>
      </c>
      <c r="C2071" s="38" t="str">
        <f>TRIM(UPPER('query (10)'!M2071))</f>
        <v>WA-224</v>
      </c>
      <c r="D2071" s="38" t="str">
        <f>TRIM(UPPER(IFERROR(_xlfn.TEXTBEFORE('query (10)'!L2071,"("),'query (10)'!L2071)))</f>
        <v>OUTER / INNER RING PART WASH EQUIPMENT M/C</v>
      </c>
      <c r="E2071" s="38" t="str">
        <f>IFERROR(TRIM(UPPER(_xlfn.TEXTBEFORE(_xlfn.TEXTAFTER('query (10)'!L2071,"("),")"))),"")</f>
        <v/>
      </c>
      <c r="F2071" s="38" t="str">
        <f>TRIM('query (10)'!K2071)</f>
        <v>SB2</v>
      </c>
      <c r="G2071" s="38" t="str">
        <f>IF('query (10)'!J2071="","",'query (10)'!J2071)</f>
        <v>Electrical Control</v>
      </c>
      <c r="H2071" s="38" t="str">
        <f>TRIM(UPPER('query (10)'!J2071))</f>
        <v>ELECTRICAL CONTROL</v>
      </c>
      <c r="I2071" s="38" t="str">
        <f>IF('query (10)'!F2071="","",'query (10)'!F2071)</f>
        <v>Time-based Maintenance</v>
      </c>
      <c r="J2071" s="38" t="str">
        <f>IF('query (10)'!F2071="","",IFERROR(INDEX(Cleaning_Rules!$B$14:$B$17,MATCH(TRIM('query (10)'!F2071),Cleaning_Rules!$A$14:$A$17,0)),"UNKNOWN"))</f>
        <v>TBM</v>
      </c>
      <c r="K2071" s="38" t="str">
        <f>IF('query (10)'!G2071="","",'query (10)'!G2071)</f>
        <v>เสร็จสิ้น</v>
      </c>
      <c r="L2071" s="38" t="str">
        <f>IF('query (10)'!G2071="","MISSING",IFERROR(INDEX(Cleaning_Rules!$B$5:$B$10,MATCH(TRIM('query (10)'!G2071),Cleaning_Rules!$A$5:$A$10,0)),"UNKNOWN"))</f>
        <v>COMPLETED</v>
      </c>
      <c r="M2071" s="38" t="str">
        <f>IF('query (10)'!I2071="","",'query (10)'!I2071)</f>
        <v>Electrical</v>
      </c>
      <c r="N2071" s="38" t="str">
        <f>IF('query (10)'!O2071="","",'query (10)'!O2071)</f>
        <v>Cleaning</v>
      </c>
      <c r="O2071" s="38" t="str">
        <f>IF('query (10)'!P2071="","",'query (10)'!P2071)</f>
        <v>Low</v>
      </c>
      <c r="P2071" s="38" t="str">
        <f>IF('query (10)'!N2071="","",'query (10)'!N2071)</f>
        <v>PM : Cleaing 
 cooling fan of Heavy smoker, Mistpure</v>
      </c>
      <c r="Q2071" s="38" t="str">
        <f>TRIM('query (10)'!N2071)</f>
        <v>PM : Cleaing 
 cooling fan of Heavy smoker, Mistpure</v>
      </c>
      <c r="R2071" s="38" t="str">
        <f>TRIM(UPPER('query (10)'!R2071))</f>
        <v/>
      </c>
      <c r="S2071" s="38" t="str">
        <f>TRIM(UPPER('query (10)'!S2071))</f>
        <v/>
      </c>
      <c r="T2071" s="38" t="str">
        <f>IF('query (10)'!Q2071="","",TRIM(UPPER('query (10)'!Q2071)))</f>
        <v/>
      </c>
      <c r="U2071" s="38" t="str">
        <f>IF('query (10)'!T2071="","",'query (10)'!T2071)</f>
        <v/>
      </c>
      <c r="V2071" s="39" t="str">
        <f>IF('query (10)'!T2071="","",IFERROR(VALUE('query (10)'!T2071),""))</f>
        <v/>
      </c>
      <c r="W2071" s="40">
        <f>IF('query (10)'!U2071="","",'query (10)'!U2071)</f>
        <v>0</v>
      </c>
      <c r="X2071" s="39">
        <f>IF('query (10)'!V2071="","",'query (10)'!V2071)</f>
        <v>5400</v>
      </c>
      <c r="Y2071" s="41">
        <f>IF('query (10)'!W2071="","",'query (10)'!W2071)</f>
        <v>46098</v>
      </c>
      <c r="Z2071" s="41">
        <f>IF('query (10)'!X2071="","",'query (10)'!X2071)</f>
        <v>46122</v>
      </c>
      <c r="AA2071" s="41">
        <f>IF('query (10)'!Y2071="","",'query (10)'!Y2071)</f>
        <v>46122</v>
      </c>
      <c r="AB2071" s="41">
        <f>IF('query (10)'!Z2071="","",'query (10)'!Z2071)</f>
        <v>51522</v>
      </c>
      <c r="AC2071" s="38" t="str">
        <f>IF(OR('query (10)'!AA2071="",COUNTIF(Cleaning_Rules!$A$21:$A$26,TRIM('query (10)'!AA2071))&gt;0),"",TRIM('query (10)'!AA2071))</f>
        <v/>
      </c>
      <c r="AD2071" s="38" t="str">
        <f>IF('query (10)'!AB2071="","",TRIM(IFERROR(_xlfn.TEXTBEFORE('query (10)'!AB2071,"("),'query (10)'!AB2071)))</f>
        <v>เริ่มซ่อมงาน PM แล้ว รับผิดชอบโดย AMRIN RAKSAPHON</v>
      </c>
      <c r="AE2071" s="38" t="str">
        <f>IFERROR(LOWER(TRIM(_xlfn.TEXTBEFORE(_xlfn.TEXTAFTER('query (10)'!AB2071,"("),")"))),"")</f>
        <v>amrin@nsk.com</v>
      </c>
      <c r="AF2071" s="38" t="str">
        <f>IF('query (10)'!AD2071="","",TRIM('query (10)'!AD2071))</f>
        <v>พงษ์พิทักษ์ ศรไชย</v>
      </c>
      <c r="AG2071" s="38" t="str">
        <f>IF('query (10)'!AE2071="","",TRIM('query (10)'!AE2071))</f>
        <v>อัมรินทร์ รักษาพล</v>
      </c>
      <c r="AH2071" s="38" t="str">
        <f>IF('query (10)'!AF2071="","",IFERROR(VALUE('query (10)'!AF2071),""))</f>
        <v/>
      </c>
      <c r="AI2071" s="38" t="str">
        <f>IF('query (10)'!AG2071="","",TRIM('query (10)'!AG2071))</f>
        <v/>
      </c>
      <c r="AJ2071" s="38" t="str">
        <f>IF('query (10)'!AH2071="","",IFERROR(VALUE('query (10)'!AH2071),""))</f>
        <v/>
      </c>
      <c r="AK2071" s="38" t="str">
        <f>IF('query (10)'!AI2071="","",TRIM('query (10)'!AI2071))</f>
        <v/>
      </c>
      <c r="AL2071" s="42">
        <f t="shared" si="160"/>
        <v>2026</v>
      </c>
      <c r="AM2071" s="42" t="str">
        <f t="shared" si="161"/>
        <v>2026-03</v>
      </c>
      <c r="AN2071" s="42" t="str">
        <f t="shared" ca="1" si="162"/>
        <v/>
      </c>
      <c r="AO2071" s="42" t="str">
        <f t="shared" si="163"/>
        <v>WA-224 | OUTER / INNER RING PART WASH EQUIPMENT M/C | SB2 | ELECTRICAL CONTROL | Time-based Maintenance | Electrical | Cleaning | Low | PM : Cleaing 
 cooling fan of Heavy smoker, Mistpure | เริ่มซ่อมงาน PM แล้ว รับผิดชอบโดย AMRIN RAKSAPHON | อัมรินทร์ รักษาพล</v>
      </c>
      <c r="AP2071" s="42" t="str">
        <f>_xlfn.TEXTJOIN("; ",TRUE,IF(COUNTA('query (10)'!A2071:AK2071)&lt;=6,"NEAR_EMPTY_ROW",""),IF($K2071="","MISSING_STATUS",""),IF(AND($K2071="เสร็จสิ้น",$Z2071=""),"DONE_NO_ACTUAL_DATE",""),IF(AND($I2071="Condition-based Maintenance",$AH2071=""),"CBM_NO_MEASUREMENT",""),IF(OR($X2071="",$X2071=0),"INVALID_PERIOD",""),IF(AND($AA2071&lt;&gt;"",$AB2071&lt;&gt;"",$AB2071&lt;$AA2071),"DATE_SEQUENCE_ERROR",""),IF(AND($AB2071&lt;&gt;"",$AB2071&gt;DATE(2030,12,31)),"DATE_OUTLIER",""),IF($C2071="","MISSING_QRCODE",""),IF($J2071="UNKNOWN","UNKNOWN_PM_TYPE",""),IF($L2071="UNKNOWN","UNKNOWN_STATUS",""))</f>
        <v>DATE_OUTLIER</v>
      </c>
      <c r="AQ2071" s="42" t="str">
        <f t="shared" si="164"/>
        <v>NO</v>
      </c>
    </row>
    <row r="2072" spans="1:43" x14ac:dyDescent="0.3">
      <c r="A2072" s="38">
        <f>IF('query (10)'!A2072="","",'query (10)'!A2072)</f>
        <v>2295</v>
      </c>
      <c r="B2072" s="38" t="str">
        <f>IF('query (10)'!B2072="","",'query (10)'!B2072)</f>
        <v/>
      </c>
      <c r="C2072" s="38" t="str">
        <f>TRIM(UPPER('query (10)'!M2072))</f>
        <v>WA-230</v>
      </c>
      <c r="D2072" s="38" t="str">
        <f>TRIM(UPPER(IFERROR(_xlfn.TEXTBEFORE('query (10)'!L2072,"("),'query (10)'!L2072)))</f>
        <v>FINISH WASH EQUIPMENT M/C</v>
      </c>
      <c r="E2072" s="38" t="str">
        <f>IFERROR(TRIM(UPPER(_xlfn.TEXTBEFORE(_xlfn.TEXTAFTER('query (10)'!L2072,"("),")"))),"")</f>
        <v/>
      </c>
      <c r="F2072" s="38" t="str">
        <f>TRIM('query (10)'!K2072)</f>
        <v>SB2</v>
      </c>
      <c r="G2072" s="38" t="str">
        <f>IF('query (10)'!J2072="","",'query (10)'!J2072)</f>
        <v>Electrical Control</v>
      </c>
      <c r="H2072" s="38" t="str">
        <f>TRIM(UPPER('query (10)'!J2072))</f>
        <v>ELECTRICAL CONTROL</v>
      </c>
      <c r="I2072" s="38" t="str">
        <f>IF('query (10)'!F2072="","",'query (10)'!F2072)</f>
        <v>Time-based Maintenance</v>
      </c>
      <c r="J2072" s="38" t="str">
        <f>IF('query (10)'!F2072="","",IFERROR(INDEX(Cleaning_Rules!$B$14:$B$17,MATCH(TRIM('query (10)'!F2072),Cleaning_Rules!$A$14:$A$17,0)),"UNKNOWN"))</f>
        <v>TBM</v>
      </c>
      <c r="K2072" s="38" t="str">
        <f>IF('query (10)'!G2072="","",'query (10)'!G2072)</f>
        <v>เสร็จสิ้น</v>
      </c>
      <c r="L2072" s="38" t="str">
        <f>IF('query (10)'!G2072="","MISSING",IFERROR(INDEX(Cleaning_Rules!$B$5:$B$10,MATCH(TRIM('query (10)'!G2072),Cleaning_Rules!$A$5:$A$10,0)),"UNKNOWN"))</f>
        <v>COMPLETED</v>
      </c>
      <c r="M2072" s="38" t="str">
        <f>IF('query (10)'!I2072="","",'query (10)'!I2072)</f>
        <v>Electrical</v>
      </c>
      <c r="N2072" s="38" t="str">
        <f>IF('query (10)'!O2072="","",'query (10)'!O2072)</f>
        <v>Cleaning</v>
      </c>
      <c r="O2072" s="38" t="str">
        <f>IF('query (10)'!P2072="","",'query (10)'!P2072)</f>
        <v>Low</v>
      </c>
      <c r="P2072" s="38" t="str">
        <f>IF('query (10)'!N2072="","",'query (10)'!N2072)</f>
        <v>PM : Cleaing 
 cooling fan of Heavy smoker, Mistpure</v>
      </c>
      <c r="Q2072" s="38" t="str">
        <f>TRIM('query (10)'!N2072)</f>
        <v>PM : Cleaing 
 cooling fan of Heavy smoker, Mistpure</v>
      </c>
      <c r="R2072" s="38" t="str">
        <f>TRIM(UPPER('query (10)'!R2072))</f>
        <v/>
      </c>
      <c r="S2072" s="38" t="str">
        <f>TRIM(UPPER('query (10)'!S2072))</f>
        <v/>
      </c>
      <c r="T2072" s="38" t="str">
        <f>IF('query (10)'!Q2072="","",TRIM(UPPER('query (10)'!Q2072)))</f>
        <v/>
      </c>
      <c r="U2072" s="38" t="str">
        <f>IF('query (10)'!T2072="","",'query (10)'!T2072)</f>
        <v/>
      </c>
      <c r="V2072" s="39" t="str">
        <f>IF('query (10)'!T2072="","",IFERROR(VALUE('query (10)'!T2072),""))</f>
        <v/>
      </c>
      <c r="W2072" s="40">
        <f>IF('query (10)'!U2072="","",'query (10)'!U2072)</f>
        <v>0</v>
      </c>
      <c r="X2072" s="39">
        <f>IF('query (10)'!V2072="","",'query (10)'!V2072)</f>
        <v>180</v>
      </c>
      <c r="Y2072" s="41">
        <f>IF('query (10)'!W2072="","",'query (10)'!W2072)</f>
        <v>46098</v>
      </c>
      <c r="Z2072" s="41">
        <f>IF('query (10)'!X2072="","",'query (10)'!X2072)</f>
        <v>46122</v>
      </c>
      <c r="AA2072" s="41">
        <f>IF('query (10)'!Y2072="","",'query (10)'!Y2072)</f>
        <v>46122</v>
      </c>
      <c r="AB2072" s="41">
        <f>IF('query (10)'!Z2072="","",'query (10)'!Z2072)</f>
        <v>46302</v>
      </c>
      <c r="AC2072" s="38" t="str">
        <f>IF(OR('query (10)'!AA2072="",COUNTIF(Cleaning_Rules!$A$21:$A$26,TRIM('query (10)'!AA2072))&gt;0),"",TRIM('query (10)'!AA2072))</f>
        <v/>
      </c>
      <c r="AD2072" s="38" t="str">
        <f>IF('query (10)'!AB2072="","",TRIM(IFERROR(_xlfn.TEXTBEFORE('query (10)'!AB2072,"("),'query (10)'!AB2072)))</f>
        <v>เริ่มซ่อมงาน PM แล้ว รับผิดชอบโดย AMRIN RAKSAPHON</v>
      </c>
      <c r="AE2072" s="38" t="str">
        <f>IFERROR(LOWER(TRIM(_xlfn.TEXTBEFORE(_xlfn.TEXTAFTER('query (10)'!AB2072,"("),")"))),"")</f>
        <v>amrin@nsk.com</v>
      </c>
      <c r="AF2072" s="38" t="str">
        <f>IF('query (10)'!AD2072="","",TRIM('query (10)'!AD2072))</f>
        <v>พงษ์พิทักษ์ ศรไชย</v>
      </c>
      <c r="AG2072" s="38" t="str">
        <f>IF('query (10)'!AE2072="","",TRIM('query (10)'!AE2072))</f>
        <v>พงษ์พิทักษ์ ศรไชย</v>
      </c>
      <c r="AH2072" s="38" t="str">
        <f>IF('query (10)'!AF2072="","",IFERROR(VALUE('query (10)'!AF2072),""))</f>
        <v/>
      </c>
      <c r="AI2072" s="38" t="str">
        <f>IF('query (10)'!AG2072="","",TRIM('query (10)'!AG2072))</f>
        <v/>
      </c>
      <c r="AJ2072" s="38" t="str">
        <f>IF('query (10)'!AH2072="","",IFERROR(VALUE('query (10)'!AH2072),""))</f>
        <v/>
      </c>
      <c r="AK2072" s="38" t="str">
        <f>IF('query (10)'!AI2072="","",TRIM('query (10)'!AI2072))</f>
        <v/>
      </c>
      <c r="AL2072" s="42">
        <f t="shared" si="160"/>
        <v>2026</v>
      </c>
      <c r="AM2072" s="42" t="str">
        <f t="shared" si="161"/>
        <v>2026-03</v>
      </c>
      <c r="AN2072" s="42" t="str">
        <f t="shared" ca="1" si="162"/>
        <v/>
      </c>
      <c r="AO2072" s="42" t="str">
        <f t="shared" si="163"/>
        <v>WA-230 | FINISH WASH EQUIPMENT M/C | SB2 | ELECTRICAL CONTROL | Time-based Maintenance | Electrical | Cleaning | Low | PM : Cleaing 
 cooling fan of Heavy smoker, Mistpure | เริ่มซ่อมงาน PM แล้ว รับผิดชอบโดย AMRIN RAKSAPHON | พงษ์พิทักษ์ ศรไชย</v>
      </c>
      <c r="AP2072" s="42" t="str">
        <f>_xlfn.TEXTJOIN("; ",TRUE,IF(COUNTA('query (10)'!A2072:AK2072)&lt;=6,"NEAR_EMPTY_ROW",""),IF($K2072="","MISSING_STATUS",""),IF(AND($K2072="เสร็จสิ้น",$Z2072=""),"DONE_NO_ACTUAL_DATE",""),IF(AND($I2072="Condition-based Maintenance",$AH2072=""),"CBM_NO_MEASUREMENT",""),IF(OR($X2072="",$X2072=0),"INVALID_PERIOD",""),IF(AND($AA2072&lt;&gt;"",$AB2072&lt;&gt;"",$AB2072&lt;$AA2072),"DATE_SEQUENCE_ERROR",""),IF(AND($AB2072&lt;&gt;"",$AB2072&gt;DATE(2030,12,31)),"DATE_OUTLIER",""),IF($C2072="","MISSING_QRCODE",""),IF($J2072="UNKNOWN","UNKNOWN_PM_TYPE",""),IF($L2072="UNKNOWN","UNKNOWN_STATUS",""))</f>
        <v/>
      </c>
      <c r="AQ2072" s="42" t="str">
        <f t="shared" si="164"/>
        <v>NO</v>
      </c>
    </row>
    <row r="2073" spans="1:43" x14ac:dyDescent="0.3">
      <c r="A2073" s="38">
        <f>IF('query (10)'!A2073="","",'query (10)'!A2073)</f>
        <v>2296</v>
      </c>
      <c r="B2073" s="38">
        <f>IF('query (10)'!B2073="","",'query (10)'!B2073)</f>
        <v>19645</v>
      </c>
      <c r="C2073" s="38" t="str">
        <f>TRIM(UPPER('query (10)'!M2073))</f>
        <v>AS-986</v>
      </c>
      <c r="D2073" s="38" t="str">
        <f>TRIM(UPPER(IFERROR(_xlfn.TEXTBEFORE('query (10)'!L2073,"("),'query (10)'!L2073)))</f>
        <v>MATCHING &amp; BALL FILLING AUTO</v>
      </c>
      <c r="E2073" s="38" t="str">
        <f>IFERROR(TRIM(UPPER(_xlfn.TEXTBEFORE(_xlfn.TEXTAFTER('query (10)'!L2073,"("),")"))),"")</f>
        <v/>
      </c>
      <c r="F2073" s="38" t="str">
        <f>TRIM('query (10)'!K2073)</f>
        <v>SB2</v>
      </c>
      <c r="G2073" s="38" t="str">
        <f>IF('query (10)'!J2073="","",'query (10)'!J2073)</f>
        <v>Electrical Control</v>
      </c>
      <c r="H2073" s="38" t="str">
        <f>TRIM(UPPER('query (10)'!J2073))</f>
        <v>ELECTRICAL CONTROL</v>
      </c>
      <c r="I2073" s="38" t="str">
        <f>IF('query (10)'!F2073="","",'query (10)'!F2073)</f>
        <v>Condition-based Maintenance</v>
      </c>
      <c r="J2073" s="38" t="str">
        <f>IF('query (10)'!F2073="","",IFERROR(INDEX(Cleaning_Rules!$B$14:$B$17,MATCH(TRIM('query (10)'!F2073),Cleaning_Rules!$A$14:$A$17,0)),"UNKNOWN"))</f>
        <v>CBM</v>
      </c>
      <c r="K2073" s="38" t="str">
        <f>IF('query (10)'!G2073="","",'query (10)'!G2073)</f>
        <v>เสร็จสิ้น</v>
      </c>
      <c r="L2073" s="38" t="str">
        <f>IF('query (10)'!G2073="","MISSING",IFERROR(INDEX(Cleaning_Rules!$B$5:$B$10,MATCH(TRIM('query (10)'!G2073),Cleaning_Rules!$A$5:$A$10,0)),"UNKNOWN"))</f>
        <v>COMPLETED</v>
      </c>
      <c r="M2073" s="38" t="str">
        <f>IF('query (10)'!I2073="","",'query (10)'!I2073)</f>
        <v>Electrical</v>
      </c>
      <c r="N2073" s="38" t="str">
        <f>IF('query (10)'!O2073="","",'query (10)'!O2073)</f>
        <v>Inspection</v>
      </c>
      <c r="O2073" s="38" t="str">
        <f>IF('query (10)'!P2073="","",'query (10)'!P2073)</f>
        <v>Medium</v>
      </c>
      <c r="P2073" s="38" t="str">
        <f>IF('query (10)'!N2073="","",'query (10)'!N2073)</f>
        <v>PM : Check condition of Reed switch
Check condition of Proximity
Check condition of Photo sensor</v>
      </c>
      <c r="Q2073" s="38" t="str">
        <f>TRIM('query (10)'!N2073)</f>
        <v>PM : Check condition of Reed switch
Check condition of Proximity
Check condition of Photo sensor</v>
      </c>
      <c r="R2073" s="38" t="str">
        <f>TRIM(UPPER('query (10)'!R2073))</f>
        <v/>
      </c>
      <c r="S2073" s="38" t="str">
        <f>TRIM(UPPER('query (10)'!S2073))</f>
        <v/>
      </c>
      <c r="T2073" s="38" t="str">
        <f>IF('query (10)'!Q2073="","",TRIM(UPPER('query (10)'!Q2073)))</f>
        <v/>
      </c>
      <c r="U2073" s="38" t="str">
        <f>IF('query (10)'!T2073="","",'query (10)'!T2073)</f>
        <v/>
      </c>
      <c r="V2073" s="39" t="str">
        <f>IF('query (10)'!T2073="","",IFERROR(VALUE('query (10)'!T2073),""))</f>
        <v/>
      </c>
      <c r="W2073" s="40">
        <f>IF('query (10)'!U2073="","",'query (10)'!U2073)</f>
        <v>0</v>
      </c>
      <c r="X2073" s="39">
        <f>IF('query (10)'!V2073="","",'query (10)'!V2073)</f>
        <v>90</v>
      </c>
      <c r="Y2073" s="41">
        <f>IF('query (10)'!W2073="","",'query (10)'!W2073)</f>
        <v>46098</v>
      </c>
      <c r="Z2073" s="41">
        <f>IF('query (10)'!X2073="","",'query (10)'!X2073)</f>
        <v>46122</v>
      </c>
      <c r="AA2073" s="41">
        <f>IF('query (10)'!Y2073="","",'query (10)'!Y2073)</f>
        <v>46122</v>
      </c>
      <c r="AB2073" s="41">
        <f>IF('query (10)'!Z2073="","",'query (10)'!Z2073)</f>
        <v>46212</v>
      </c>
      <c r="AC2073" s="38" t="str">
        <f>IF(OR('query (10)'!AA2073="",COUNTIF(Cleaning_Rules!$A$21:$A$26,TRIM('query (10)'!AA2073))&gt;0),"",TRIM('query (10)'!AA2073))</f>
        <v/>
      </c>
      <c r="AD2073" s="38" t="str">
        <f>IF('query (10)'!AB2073="","",TRIM(IFERROR(_xlfn.TEXTBEFORE('query (10)'!AB2073,"("),'query (10)'!AB2073)))</f>
        <v>เริ่มซ่อมงาน PM แล้ว รับผิดชอบโดย AMRIN RAKSAPHON</v>
      </c>
      <c r="AE2073" s="38" t="str">
        <f>IFERROR(LOWER(TRIM(_xlfn.TEXTBEFORE(_xlfn.TEXTAFTER('query (10)'!AB2073,"("),")"))),"")</f>
        <v>amrin@nsk.com</v>
      </c>
      <c r="AF2073" s="38" t="str">
        <f>IF('query (10)'!AD2073="","",TRIM('query (10)'!AD2073))</f>
        <v>พงษ์พิทักษ์ ศรไชย</v>
      </c>
      <c r="AG2073" s="38" t="str">
        <f>IF('query (10)'!AE2073="","",TRIM('query (10)'!AE2073))</f>
        <v>อัมรินทร์ รักษาพล</v>
      </c>
      <c r="AH2073" s="38" t="str">
        <f>IF('query (10)'!AF2073="","",IFERROR(VALUE('query (10)'!AF2073),""))</f>
        <v/>
      </c>
      <c r="AI2073" s="38" t="str">
        <f>IF('query (10)'!AG2073="","",TRIM('query (10)'!AG2073))</f>
        <v/>
      </c>
      <c r="AJ2073" s="38" t="str">
        <f>IF('query (10)'!AH2073="","",IFERROR(VALUE('query (10)'!AH2073),""))</f>
        <v/>
      </c>
      <c r="AK2073" s="38" t="str">
        <f>IF('query (10)'!AI2073="","",TRIM('query (10)'!AI2073))</f>
        <v/>
      </c>
      <c r="AL2073" s="42">
        <f t="shared" si="160"/>
        <v>2026</v>
      </c>
      <c r="AM2073" s="42" t="str">
        <f t="shared" si="161"/>
        <v>2026-03</v>
      </c>
      <c r="AN2073" s="42" t="str">
        <f t="shared" ca="1" si="162"/>
        <v/>
      </c>
      <c r="AO2073" s="42" t="str">
        <f t="shared" si="163"/>
        <v>AS-986 | MATCHING &amp; BALL FILLING AUTO | SB2 | ELECTRICAL CONTROL | Condition-based Maintenance | Electrical | Inspection | Medium | PM : Check condition of Reed switch
Check condition of Proximity
Check condition of Photo sensor | เริ่มซ่อมงาน PM แล้ว รับผิดชอบโดย AMRIN RAKSAPHON | อัมรินทร์ รักษาพล</v>
      </c>
      <c r="AP2073" s="42" t="str">
        <f>_xlfn.TEXTJOIN("; ",TRUE,IF(COUNTA('query (10)'!A2073:AK2073)&lt;=6,"NEAR_EMPTY_ROW",""),IF($K2073="","MISSING_STATUS",""),IF(AND($K2073="เสร็จสิ้น",$Z2073=""),"DONE_NO_ACTUAL_DATE",""),IF(AND($I2073="Condition-based Maintenance",$AH2073=""),"CBM_NO_MEASUREMENT",""),IF(OR($X2073="",$X2073=0),"INVALID_PERIOD",""),IF(AND($AA2073&lt;&gt;"",$AB2073&lt;&gt;"",$AB2073&lt;$AA2073),"DATE_SEQUENCE_ERROR",""),IF(AND($AB2073&lt;&gt;"",$AB2073&gt;DATE(2030,12,31)),"DATE_OUTLIER",""),IF($C2073="","MISSING_QRCODE",""),IF($J2073="UNKNOWN","UNKNOWN_PM_TYPE",""),IF($L2073="UNKNOWN","UNKNOWN_STATUS",""))</f>
        <v>CBM_NO_MEASUREMENT</v>
      </c>
      <c r="AQ2073" s="42" t="str">
        <f t="shared" si="164"/>
        <v>NO</v>
      </c>
    </row>
    <row r="2074" spans="1:43" x14ac:dyDescent="0.3">
      <c r="A2074" s="38">
        <f>IF('query (10)'!A2074="","",'query (10)'!A2074)</f>
        <v>2297</v>
      </c>
      <c r="B2074" s="38">
        <f>IF('query (10)'!B2074="","",'query (10)'!B2074)</f>
        <v>19648</v>
      </c>
      <c r="C2074" s="38" t="str">
        <f>TRIM(UPPER('query (10)'!M2074))</f>
        <v>MA-878</v>
      </c>
      <c r="D2074" s="38" t="str">
        <f>TRIM(UPPER(IFERROR(_xlfn.TEXTBEFORE('query (10)'!L2074,"("),'query (10)'!L2074)))</f>
        <v>LASER MARKER M/C.</v>
      </c>
      <c r="E2074" s="38" t="str">
        <f>IFERROR(TRIM(UPPER(_xlfn.TEXTBEFORE(_xlfn.TEXTAFTER('query (10)'!L2074,"("),")"))),"")</f>
        <v/>
      </c>
      <c r="F2074" s="38" t="str">
        <f>TRIM('query (10)'!K2074)</f>
        <v>SB2</v>
      </c>
      <c r="G2074" s="38" t="str">
        <f>IF('query (10)'!J2074="","",'query (10)'!J2074)</f>
        <v>Electrical Control</v>
      </c>
      <c r="H2074" s="38" t="str">
        <f>TRIM(UPPER('query (10)'!J2074))</f>
        <v>ELECTRICAL CONTROL</v>
      </c>
      <c r="I2074" s="38" t="str">
        <f>IF('query (10)'!F2074="","",'query (10)'!F2074)</f>
        <v>Time-based Maintenance</v>
      </c>
      <c r="J2074" s="38" t="str">
        <f>IF('query (10)'!F2074="","",IFERROR(INDEX(Cleaning_Rules!$B$14:$B$17,MATCH(TRIM('query (10)'!F2074),Cleaning_Rules!$A$14:$A$17,0)),"UNKNOWN"))</f>
        <v>TBM</v>
      </c>
      <c r="K2074" s="38" t="str">
        <f>IF('query (10)'!G2074="","",'query (10)'!G2074)</f>
        <v>กำลังดำเนินการ</v>
      </c>
      <c r="L2074" s="38" t="str">
        <f>IF('query (10)'!G2074="","MISSING",IFERROR(INDEX(Cleaning_Rules!$B$5:$B$10,MATCH(TRIM('query (10)'!G2074),Cleaning_Rules!$A$5:$A$10,0)),"UNKNOWN"))</f>
        <v>IN_PROGRESS</v>
      </c>
      <c r="M2074" s="38" t="str">
        <f>IF('query (10)'!I2074="","",'query (10)'!I2074)</f>
        <v>Electrical</v>
      </c>
      <c r="N2074" s="38" t="str">
        <f>IF('query (10)'!O2074="","",'query (10)'!O2074)</f>
        <v>Part Change</v>
      </c>
      <c r="O2074" s="38" t="str">
        <f>IF('query (10)'!P2074="","",'query (10)'!P2074)</f>
        <v>Medium</v>
      </c>
      <c r="P2074" s="38" t="str">
        <f>IF('query (10)'!N2074="","",'query (10)'!N2074)</f>
        <v xml:space="preserve">PM : Change dust filter of laser amp
Change dust filter of Apiste
Check/ Cleaning dust filter of Q-Clean
Check condition of laser </v>
      </c>
      <c r="Q2074" s="38" t="str">
        <f>TRIM('query (10)'!N2074)</f>
        <v>PM : Change dust filter of laser amp
Change dust filter of Apiste
Check/ Cleaning dust filter of Q-Clean
Check condition of laser</v>
      </c>
      <c r="R2074" s="38" t="str">
        <f>TRIM(UPPER('query (10)'!R2074))</f>
        <v/>
      </c>
      <c r="S2074" s="38" t="str">
        <f>TRIM(UPPER('query (10)'!S2074))</f>
        <v/>
      </c>
      <c r="T2074" s="38" t="str">
        <f>IF('query (10)'!Q2074="","",TRIM(UPPER('query (10)'!Q2074)))</f>
        <v/>
      </c>
      <c r="U2074" s="38" t="str">
        <f>IF('query (10)'!T2074="","",'query (10)'!T2074)</f>
        <v/>
      </c>
      <c r="V2074" s="39" t="str">
        <f>IF('query (10)'!T2074="","",IFERROR(VALUE('query (10)'!T2074),""))</f>
        <v/>
      </c>
      <c r="W2074" s="40">
        <f>IF('query (10)'!U2074="","",'query (10)'!U2074)</f>
        <v>0</v>
      </c>
      <c r="X2074" s="39">
        <f>IF('query (10)'!V2074="","",'query (10)'!V2074)</f>
        <v>90</v>
      </c>
      <c r="Y2074" s="41">
        <f>IF('query (10)'!W2074="","",'query (10)'!W2074)</f>
        <v>46098</v>
      </c>
      <c r="Z2074" s="41" t="str">
        <f>IF('query (10)'!X2074="","",'query (10)'!X2074)</f>
        <v/>
      </c>
      <c r="AA2074" s="41">
        <f>IF('query (10)'!Y2074="","",'query (10)'!Y2074)</f>
        <v>46098</v>
      </c>
      <c r="AB2074" s="41">
        <f>IF('query (10)'!Z2074="","",'query (10)'!Z2074)</f>
        <v>46188</v>
      </c>
      <c r="AC2074" s="38" t="str">
        <f>IF(OR('query (10)'!AA2074="",COUNTIF(Cleaning_Rules!$A$21:$A$26,TRIM('query (10)'!AA2074))&gt;0),"",TRIM('query (10)'!AA2074))</f>
        <v/>
      </c>
      <c r="AD2074" s="38" t="str">
        <f>IF('query (10)'!AB2074="","",TRIM(IFERROR(_xlfn.TEXTBEFORE('query (10)'!AB2074,"("),'query (10)'!AB2074)))</f>
        <v>เริ่มซ่อมงาน PM แล้ว รับผิดชอบโดย NATDANAI JUTHATHEP</v>
      </c>
      <c r="AE2074" s="38" t="str">
        <f>IFERROR(LOWER(TRIM(_xlfn.TEXTBEFORE(_xlfn.TEXTAFTER('query (10)'!AB2074,"("),")"))),"")</f>
        <v>juthathep-n-4697@nsk.com</v>
      </c>
      <c r="AF2074" s="38" t="str">
        <f>IF('query (10)'!AD2074="","",TRIM('query (10)'!AD2074))</f>
        <v>พงษ์พิทักษ์ ศรไชย</v>
      </c>
      <c r="AG2074" s="38" t="str">
        <f>IF('query (10)'!AE2074="","",TRIM('query (10)'!AE2074))</f>
        <v>ณัฐดนัย จุฑาเทพ</v>
      </c>
      <c r="AH2074" s="38" t="str">
        <f>IF('query (10)'!AF2074="","",IFERROR(VALUE('query (10)'!AF2074),""))</f>
        <v/>
      </c>
      <c r="AI2074" s="38" t="str">
        <f>IF('query (10)'!AG2074="","",TRIM('query (10)'!AG2074))</f>
        <v/>
      </c>
      <c r="AJ2074" s="38" t="str">
        <f>IF('query (10)'!AH2074="","",IFERROR(VALUE('query (10)'!AH2074),""))</f>
        <v/>
      </c>
      <c r="AK2074" s="38" t="str">
        <f>IF('query (10)'!AI2074="","",TRIM('query (10)'!AI2074))</f>
        <v/>
      </c>
      <c r="AL2074" s="42">
        <f t="shared" si="160"/>
        <v>2026</v>
      </c>
      <c r="AM2074" s="42" t="str">
        <f t="shared" si="161"/>
        <v>2026-03</v>
      </c>
      <c r="AN2074" s="42" t="str">
        <f t="shared" ca="1" si="162"/>
        <v>OVERDUE</v>
      </c>
      <c r="AO2074" s="42" t="str">
        <f t="shared" si="163"/>
        <v>MA-878 | LASER MARKER M/C. | SB2 | ELECTRICAL CONTROL | Time-based Maintenance | Electrical | Part Change | Medium | PM : Change dust filter of laser amp
Change dust filter of Apiste
Check/ Cleaning dust filter of Q-Clean
Check condition of laser | เริ่มซ่อมงาน PM แล้ว รับผิดชอบโดย NATDANAI JUTHATHEP | ณัฐดนัย จุฑาเทพ</v>
      </c>
      <c r="AP2074" s="42" t="str">
        <f>_xlfn.TEXTJOIN("; ",TRUE,IF(COUNTA('query (10)'!A2074:AK2074)&lt;=6,"NEAR_EMPTY_ROW",""),IF($K2074="","MISSING_STATUS",""),IF(AND($K2074="เสร็จสิ้น",$Z2074=""),"DONE_NO_ACTUAL_DATE",""),IF(AND($I2074="Condition-based Maintenance",$AH2074=""),"CBM_NO_MEASUREMENT",""),IF(OR($X2074="",$X2074=0),"INVALID_PERIOD",""),IF(AND($AA2074&lt;&gt;"",$AB2074&lt;&gt;"",$AB2074&lt;$AA2074),"DATE_SEQUENCE_ERROR",""),IF(AND($AB2074&lt;&gt;"",$AB2074&gt;DATE(2030,12,31)),"DATE_OUTLIER",""),IF($C2074="","MISSING_QRCODE",""),IF($J2074="UNKNOWN","UNKNOWN_PM_TYPE",""),IF($L2074="UNKNOWN","UNKNOWN_STATUS",""))</f>
        <v/>
      </c>
      <c r="AQ2074" s="42" t="str">
        <f t="shared" si="164"/>
        <v>NO</v>
      </c>
    </row>
    <row r="2075" spans="1:43" x14ac:dyDescent="0.3">
      <c r="A2075" s="38">
        <f>IF('query (10)'!A2075="","",'query (10)'!A2075)</f>
        <v>2298</v>
      </c>
      <c r="B2075" s="38">
        <f>IF('query (10)'!B2075="","",'query (10)'!B2075)</f>
        <v>19649</v>
      </c>
      <c r="C2075" s="38" t="str">
        <f>TRIM(UPPER('query (10)'!M2075))</f>
        <v>MA-729</v>
      </c>
      <c r="D2075" s="38" t="str">
        <f>TRIM(UPPER(IFERROR(_xlfn.TEXTBEFORE('query (10)'!L2075,"("),'query (10)'!L2075)))</f>
        <v>LASER MARK</v>
      </c>
      <c r="E2075" s="38" t="str">
        <f>IFERROR(TRIM(UPPER(_xlfn.TEXTBEFORE(_xlfn.TEXTAFTER('query (10)'!L2075,"("),")"))),"")</f>
        <v/>
      </c>
      <c r="F2075" s="38" t="str">
        <f>TRIM('query (10)'!K2075)</f>
        <v>SB3</v>
      </c>
      <c r="G2075" s="38" t="str">
        <f>IF('query (10)'!J2075="","",'query (10)'!J2075)</f>
        <v>Electrical Control</v>
      </c>
      <c r="H2075" s="38" t="str">
        <f>TRIM(UPPER('query (10)'!J2075))</f>
        <v>ELECTRICAL CONTROL</v>
      </c>
      <c r="I2075" s="38" t="str">
        <f>IF('query (10)'!F2075="","",'query (10)'!F2075)</f>
        <v>Time-based Maintenance</v>
      </c>
      <c r="J2075" s="38" t="str">
        <f>IF('query (10)'!F2075="","",IFERROR(INDEX(Cleaning_Rules!$B$14:$B$17,MATCH(TRIM('query (10)'!F2075),Cleaning_Rules!$A$14:$A$17,0)),"UNKNOWN"))</f>
        <v>TBM</v>
      </c>
      <c r="K2075" s="38" t="str">
        <f>IF('query (10)'!G2075="","",'query (10)'!G2075)</f>
        <v>กำลังดำเนินการ</v>
      </c>
      <c r="L2075" s="38" t="str">
        <f>IF('query (10)'!G2075="","MISSING",IFERROR(INDEX(Cleaning_Rules!$B$5:$B$10,MATCH(TRIM('query (10)'!G2075),Cleaning_Rules!$A$5:$A$10,0)),"UNKNOWN"))</f>
        <v>IN_PROGRESS</v>
      </c>
      <c r="M2075" s="38" t="str">
        <f>IF('query (10)'!I2075="","",'query (10)'!I2075)</f>
        <v>Electrical</v>
      </c>
      <c r="N2075" s="38" t="str">
        <f>IF('query (10)'!O2075="","",'query (10)'!O2075)</f>
        <v>Part Change</v>
      </c>
      <c r="O2075" s="38" t="str">
        <f>IF('query (10)'!P2075="","",'query (10)'!P2075)</f>
        <v>Medium</v>
      </c>
      <c r="P2075" s="38" t="str">
        <f>IF('query (10)'!N2075="","",'query (10)'!N2075)</f>
        <v xml:space="preserve">PM : Change dust filter of laser amp
Change dust filter of Apiste
Check/ Cleaning dust filter of Q-Clean
Check condition of laser </v>
      </c>
      <c r="Q2075" s="38" t="str">
        <f>TRIM('query (10)'!N2075)</f>
        <v>PM : Change dust filter of laser amp
Change dust filter of Apiste
Check/ Cleaning dust filter of Q-Clean
Check condition of laser</v>
      </c>
      <c r="R2075" s="38" t="str">
        <f>TRIM(UPPER('query (10)'!R2075))</f>
        <v/>
      </c>
      <c r="S2075" s="38" t="str">
        <f>TRIM(UPPER('query (10)'!S2075))</f>
        <v/>
      </c>
      <c r="T2075" s="38" t="str">
        <f>IF('query (10)'!Q2075="","",TRIM(UPPER('query (10)'!Q2075)))</f>
        <v/>
      </c>
      <c r="U2075" s="38" t="str">
        <f>IF('query (10)'!T2075="","",'query (10)'!T2075)</f>
        <v/>
      </c>
      <c r="V2075" s="39" t="str">
        <f>IF('query (10)'!T2075="","",IFERROR(VALUE('query (10)'!T2075),""))</f>
        <v/>
      </c>
      <c r="W2075" s="40">
        <f>IF('query (10)'!U2075="","",'query (10)'!U2075)</f>
        <v>0</v>
      </c>
      <c r="X2075" s="39">
        <f>IF('query (10)'!V2075="","",'query (10)'!V2075)</f>
        <v>2700</v>
      </c>
      <c r="Y2075" s="41">
        <f>IF('query (10)'!W2075="","",'query (10)'!W2075)</f>
        <v>46099</v>
      </c>
      <c r="Z2075" s="41" t="str">
        <f>IF('query (10)'!X2075="","",'query (10)'!X2075)</f>
        <v/>
      </c>
      <c r="AA2075" s="41">
        <f>IF('query (10)'!Y2075="","",'query (10)'!Y2075)</f>
        <v>46099</v>
      </c>
      <c r="AB2075" s="41">
        <f>IF('query (10)'!Z2075="","",'query (10)'!Z2075)</f>
        <v>48799</v>
      </c>
      <c r="AC2075" s="38" t="str">
        <f>IF(OR('query (10)'!AA2075="",COUNTIF(Cleaning_Rules!$A$21:$A$26,TRIM('query (10)'!AA2075))&gt;0),"",TRIM('query (10)'!AA2075))</f>
        <v/>
      </c>
      <c r="AD2075" s="38" t="str">
        <f>IF('query (10)'!AB2075="","",TRIM(IFERROR(_xlfn.TEXTBEFORE('query (10)'!AB2075,"("),'query (10)'!AB2075)))</f>
        <v>เริ่มซ่อมงาน PM แล้ว รับผิดชอบโดย NATDANAI JUTHATHEP</v>
      </c>
      <c r="AE2075" s="38" t="str">
        <f>IFERROR(LOWER(TRIM(_xlfn.TEXTBEFORE(_xlfn.TEXTAFTER('query (10)'!AB2075,"("),")"))),"")</f>
        <v>juthathep-n-4697@nsk.com</v>
      </c>
      <c r="AF2075" s="38" t="str">
        <f>IF('query (10)'!AD2075="","",TRIM('query (10)'!AD2075))</f>
        <v>พงษ์พิทักษ์ ศรไชย</v>
      </c>
      <c r="AG2075" s="38" t="str">
        <f>IF('query (10)'!AE2075="","",TRIM('query (10)'!AE2075))</f>
        <v>ณัฐดนัย จุฑาเทพ</v>
      </c>
      <c r="AH2075" s="38" t="str">
        <f>IF('query (10)'!AF2075="","",IFERROR(VALUE('query (10)'!AF2075),""))</f>
        <v/>
      </c>
      <c r="AI2075" s="38" t="str">
        <f>IF('query (10)'!AG2075="","",TRIM('query (10)'!AG2075))</f>
        <v/>
      </c>
      <c r="AJ2075" s="38" t="str">
        <f>IF('query (10)'!AH2075="","",IFERROR(VALUE('query (10)'!AH2075),""))</f>
        <v/>
      </c>
      <c r="AK2075" s="38" t="str">
        <f>IF('query (10)'!AI2075="","",TRIM('query (10)'!AI2075))</f>
        <v/>
      </c>
      <c r="AL2075" s="42">
        <f t="shared" si="160"/>
        <v>2026</v>
      </c>
      <c r="AM2075" s="42" t="str">
        <f t="shared" si="161"/>
        <v>2026-03</v>
      </c>
      <c r="AN2075" s="42" t="str">
        <f t="shared" ca="1" si="162"/>
        <v>ON_SCHEDULE</v>
      </c>
      <c r="AO2075" s="42" t="str">
        <f t="shared" si="163"/>
        <v>MA-729 | LASER MARK | SB3 | ELECTRICAL CONTROL | Time-based Maintenance | Electrical | Part Change | Medium | PM : Change dust filter of laser amp
Change dust filter of Apiste
Check/ Cleaning dust filter of Q-Clean
Check condition of laser | เริ่มซ่อมงาน PM แล้ว รับผิดชอบโดย NATDANAI JUTHATHEP | ณัฐดนัย จุฑาเทพ</v>
      </c>
      <c r="AP2075" s="42" t="str">
        <f>_xlfn.TEXTJOIN("; ",TRUE,IF(COUNTA('query (10)'!A2075:AK2075)&lt;=6,"NEAR_EMPTY_ROW",""),IF($K2075="","MISSING_STATUS",""),IF(AND($K2075="เสร็จสิ้น",$Z2075=""),"DONE_NO_ACTUAL_DATE",""),IF(AND($I2075="Condition-based Maintenance",$AH2075=""),"CBM_NO_MEASUREMENT",""),IF(OR($X2075="",$X2075=0),"INVALID_PERIOD",""),IF(AND($AA2075&lt;&gt;"",$AB2075&lt;&gt;"",$AB2075&lt;$AA2075),"DATE_SEQUENCE_ERROR",""),IF(AND($AB2075&lt;&gt;"",$AB2075&gt;DATE(2030,12,31)),"DATE_OUTLIER",""),IF($C2075="","MISSING_QRCODE",""),IF($J2075="UNKNOWN","UNKNOWN_PM_TYPE",""),IF($L2075="UNKNOWN","UNKNOWN_STATUS",""))</f>
        <v>DATE_OUTLIER</v>
      </c>
      <c r="AQ2075" s="42" t="str">
        <f t="shared" si="164"/>
        <v>NO</v>
      </c>
    </row>
    <row r="2076" spans="1:43" x14ac:dyDescent="0.3">
      <c r="A2076" s="38">
        <f>IF('query (10)'!A2076="","",'query (10)'!A2076)</f>
        <v>2299</v>
      </c>
      <c r="B2076" s="38">
        <f>IF('query (10)'!B2076="","",'query (10)'!B2076)</f>
        <v>19651</v>
      </c>
      <c r="C2076" s="38" t="str">
        <f>TRIM(UPPER('query (10)'!M2076))</f>
        <v>GR-277</v>
      </c>
      <c r="D2076" s="38" t="str">
        <f>TRIM(UPPER(IFERROR(_xlfn.TEXTBEFORE('query (10)'!L2076,"("),'query (10)'!L2076)))</f>
        <v>INNER RING BORE GRINDING M/C</v>
      </c>
      <c r="E2076" s="38" t="str">
        <f>IFERROR(TRIM(UPPER(_xlfn.TEXTBEFORE(_xlfn.TEXTAFTER('query (10)'!L2076,"("),")"))),"")</f>
        <v/>
      </c>
      <c r="F2076" s="38" t="str">
        <f>TRIM('query (10)'!K2076)</f>
        <v>SB3</v>
      </c>
      <c r="G2076" s="38" t="str">
        <f>IF('query (10)'!J2076="","",'query (10)'!J2076)</f>
        <v>Electrical Control</v>
      </c>
      <c r="H2076" s="38" t="str">
        <f>TRIM(UPPER('query (10)'!J2076))</f>
        <v>ELECTRICAL CONTROL</v>
      </c>
      <c r="I2076" s="38" t="str">
        <f>IF('query (10)'!F2076="","",'query (10)'!F2076)</f>
        <v>Usage-based Maintenance</v>
      </c>
      <c r="J2076" s="38" t="str">
        <f>IF('query (10)'!F2076="","",IFERROR(INDEX(Cleaning_Rules!$B$14:$B$17,MATCH(TRIM('query (10)'!F2076),Cleaning_Rules!$A$14:$A$17,0)),"UNKNOWN"))</f>
        <v>UBM</v>
      </c>
      <c r="K2076" s="38" t="str">
        <f>IF('query (10)'!G2076="","",'query (10)'!G2076)</f>
        <v>เสร็จสิ้น</v>
      </c>
      <c r="L2076" s="38" t="str">
        <f>IF('query (10)'!G2076="","MISSING",IFERROR(INDEX(Cleaning_Rules!$B$5:$B$10,MATCH(TRIM('query (10)'!G2076),Cleaning_Rules!$A$5:$A$10,0)),"UNKNOWN"))</f>
        <v>COMPLETED</v>
      </c>
      <c r="M2076" s="38" t="str">
        <f>IF('query (10)'!I2076="","",'query (10)'!I2076)</f>
        <v>Electrical</v>
      </c>
      <c r="N2076" s="38" t="str">
        <f>IF('query (10)'!O2076="","",'query (10)'!O2076)</f>
        <v>Part Change</v>
      </c>
      <c r="O2076" s="38" t="str">
        <f>IF('query (10)'!P2076="","",'query (10)'!P2076)</f>
        <v>Important</v>
      </c>
      <c r="P2076" s="38" t="str">
        <f>IF('query (10)'!N2076="","",'query (10)'!N2076)</f>
        <v xml:space="preserve">PM : 
- Install new oil mist
- Wiring 
- Modification of PLC program </v>
      </c>
      <c r="Q2076" s="38" t="str">
        <f>TRIM('query (10)'!N2076)</f>
        <v>PM : 
- Install new oil mist
- Wiring 
- Modification of PLC program</v>
      </c>
      <c r="R2076" s="38" t="str">
        <f>TRIM(UPPER('query (10)'!R2076))</f>
        <v/>
      </c>
      <c r="S2076" s="38" t="str">
        <f>TRIM(UPPER('query (10)'!S2076))</f>
        <v/>
      </c>
      <c r="T2076" s="38" t="str">
        <f>IF('query (10)'!Q2076="","",TRIM(UPPER('query (10)'!Q2076)))</f>
        <v/>
      </c>
      <c r="U2076" s="38" t="str">
        <f>IF('query (10)'!T2076="","",'query (10)'!T2076)</f>
        <v/>
      </c>
      <c r="V2076" s="39" t="str">
        <f>IF('query (10)'!T2076="","",IFERROR(VALUE('query (10)'!T2076),""))</f>
        <v/>
      </c>
      <c r="W2076" s="40">
        <f>IF('query (10)'!U2076="","",'query (10)'!U2076)</f>
        <v>0</v>
      </c>
      <c r="X2076" s="39">
        <f>IF('query (10)'!V2076="","",'query (10)'!V2076)</f>
        <v>360</v>
      </c>
      <c r="Y2076" s="41">
        <f>IF('query (10)'!W2076="","",'query (10)'!W2076)</f>
        <v>46099</v>
      </c>
      <c r="Z2076" s="41">
        <f>IF('query (10)'!X2076="","",'query (10)'!X2076)</f>
        <v>46142</v>
      </c>
      <c r="AA2076" s="41">
        <f>IF('query (10)'!Y2076="","",'query (10)'!Y2076)</f>
        <v>46142</v>
      </c>
      <c r="AB2076" s="41">
        <f>IF('query (10)'!Z2076="","",'query (10)'!Z2076)</f>
        <v>46502</v>
      </c>
      <c r="AC2076" s="38" t="str">
        <f>IF(OR('query (10)'!AA2076="",COUNTIF(Cleaning_Rules!$A$21:$A$26,TRIM('query (10)'!AA2076))&gt;0),"",TRIM('query (10)'!AA2076))</f>
        <v/>
      </c>
      <c r="AD2076" s="38" t="str">
        <f>IF('query (10)'!AB2076="","",TRIM(IFERROR(_xlfn.TEXTBEFORE('query (10)'!AB2076,"("),'query (10)'!AB2076)))</f>
        <v>เริ่มซ่อมงาน PM แล้ว รับผิดชอบโดย NATDANAI JUTHATHEP</v>
      </c>
      <c r="AE2076" s="38" t="str">
        <f>IFERROR(LOWER(TRIM(_xlfn.TEXTBEFORE(_xlfn.TEXTAFTER('query (10)'!AB2076,"("),")"))),"")</f>
        <v>juthathep-n-4697@nsk.com</v>
      </c>
      <c r="AF2076" s="38" t="str">
        <f>IF('query (10)'!AD2076="","",TRIM('query (10)'!AD2076))</f>
        <v>พงษ์พิทักษ์ ศรไชย</v>
      </c>
      <c r="AG2076" s="38" t="str">
        <f>IF('query (10)'!AE2076="","",TRIM('query (10)'!AE2076))</f>
        <v>ณัฐดนัย จุฑาเทพ</v>
      </c>
      <c r="AH2076" s="38" t="str">
        <f>IF('query (10)'!AF2076="","",IFERROR(VALUE('query (10)'!AF2076),""))</f>
        <v/>
      </c>
      <c r="AI2076" s="38" t="str">
        <f>IF('query (10)'!AG2076="","",TRIM('query (10)'!AG2076))</f>
        <v/>
      </c>
      <c r="AJ2076" s="38" t="str">
        <f>IF('query (10)'!AH2076="","",IFERROR(VALUE('query (10)'!AH2076),""))</f>
        <v/>
      </c>
      <c r="AK2076" s="38" t="str">
        <f>IF('query (10)'!AI2076="","",TRIM('query (10)'!AI2076))</f>
        <v/>
      </c>
      <c r="AL2076" s="42">
        <f t="shared" si="160"/>
        <v>2026</v>
      </c>
      <c r="AM2076" s="42" t="str">
        <f t="shared" si="161"/>
        <v>2026-03</v>
      </c>
      <c r="AN2076" s="42" t="str">
        <f t="shared" ca="1" si="162"/>
        <v/>
      </c>
      <c r="AO2076" s="42" t="str">
        <f t="shared" si="163"/>
        <v>GR-277 | INNER RING BORE GRINDING M/C | SB3 | ELECTRICAL CONTROL | Usage-based Maintenance | Electrical | Part Change | Important | PM : 
- Install new oil mist
- Wiring 
- Modification of PLC program | เริ่มซ่อมงาน PM แล้ว รับผิดชอบโดย NATDANAI JUTHATHEP | ณัฐดนัย จุฑาเทพ</v>
      </c>
      <c r="AP2076" s="42" t="str">
        <f>_xlfn.TEXTJOIN("; ",TRUE,IF(COUNTA('query (10)'!A2076:AK2076)&lt;=6,"NEAR_EMPTY_ROW",""),IF($K2076="","MISSING_STATUS",""),IF(AND($K2076="เสร็จสิ้น",$Z2076=""),"DONE_NO_ACTUAL_DATE",""),IF(AND($I2076="Condition-based Maintenance",$AH2076=""),"CBM_NO_MEASUREMENT",""),IF(OR($X2076="",$X2076=0),"INVALID_PERIOD",""),IF(AND($AA2076&lt;&gt;"",$AB2076&lt;&gt;"",$AB2076&lt;$AA2076),"DATE_SEQUENCE_ERROR",""),IF(AND($AB2076&lt;&gt;"",$AB2076&gt;DATE(2030,12,31)),"DATE_OUTLIER",""),IF($C2076="","MISSING_QRCODE",""),IF($J2076="UNKNOWN","UNKNOWN_PM_TYPE",""),IF($L2076="UNKNOWN","UNKNOWN_STATUS",""))</f>
        <v/>
      </c>
      <c r="AQ2076" s="42" t="str">
        <f t="shared" si="164"/>
        <v>NO</v>
      </c>
    </row>
    <row r="2077" spans="1:43" x14ac:dyDescent="0.3">
      <c r="A2077" s="38">
        <f>IF('query (10)'!A2077="","",'query (10)'!A2077)</f>
        <v>2300</v>
      </c>
      <c r="B2077" s="38">
        <f>IF('query (10)'!B2077="","",'query (10)'!B2077)</f>
        <v>19652</v>
      </c>
      <c r="C2077" s="38" t="str">
        <f>TRIM(UPPER('query (10)'!M2077))</f>
        <v>CH-968</v>
      </c>
      <c r="D2077" s="38" t="str">
        <f>TRIM(UPPER(IFERROR(_xlfn.TEXTBEFORE('query (10)'!L2077,"("),'query (10)'!L2077)))</f>
        <v>OUTER / INNER EDDY CURRENT TESTER M/C</v>
      </c>
      <c r="E2077" s="38" t="str">
        <f>IFERROR(TRIM(UPPER(_xlfn.TEXTBEFORE(_xlfn.TEXTAFTER('query (10)'!L2077,"("),")"))),"")</f>
        <v/>
      </c>
      <c r="F2077" s="38" t="str">
        <f>TRIM('query (10)'!K2077)</f>
        <v>SB3</v>
      </c>
      <c r="G2077" s="38" t="str">
        <f>IF('query (10)'!J2077="","",'query (10)'!J2077)</f>
        <v>Electrical Control</v>
      </c>
      <c r="H2077" s="38" t="str">
        <f>TRIM(UPPER('query (10)'!J2077))</f>
        <v>ELECTRICAL CONTROL</v>
      </c>
      <c r="I2077" s="38" t="str">
        <f>IF('query (10)'!F2077="","",'query (10)'!F2077)</f>
        <v>Time-based Maintenance</v>
      </c>
      <c r="J2077" s="38" t="str">
        <f>IF('query (10)'!F2077="","",IFERROR(INDEX(Cleaning_Rules!$B$14:$B$17,MATCH(TRIM('query (10)'!F2077),Cleaning_Rules!$A$14:$A$17,0)),"UNKNOWN"))</f>
        <v>TBM</v>
      </c>
      <c r="K2077" s="38" t="str">
        <f>IF('query (10)'!G2077="","",'query (10)'!G2077)</f>
        <v>เสร็จสิ้น</v>
      </c>
      <c r="L2077" s="38" t="str">
        <f>IF('query (10)'!G2077="","MISSING",IFERROR(INDEX(Cleaning_Rules!$B$5:$B$10,MATCH(TRIM('query (10)'!G2077),Cleaning_Rules!$A$5:$A$10,0)),"UNKNOWN"))</f>
        <v>COMPLETED</v>
      </c>
      <c r="M2077" s="38" t="str">
        <f>IF('query (10)'!I2077="","",'query (10)'!I2077)</f>
        <v>Electrical</v>
      </c>
      <c r="N2077" s="38" t="str">
        <f>IF('query (10)'!O2077="","",'query (10)'!O2077)</f>
        <v>Cleaning</v>
      </c>
      <c r="O2077" s="38" t="str">
        <f>IF('query (10)'!P2077="","",'query (10)'!P2077)</f>
        <v>Medium</v>
      </c>
      <c r="P2077" s="38" t="str">
        <f>IF('query (10)'!N2077="","",'query (10)'!N2077)</f>
        <v>PM : 
- Check/ Cleaing VR of ECT</v>
      </c>
      <c r="Q2077" s="38" t="str">
        <f>TRIM('query (10)'!N2077)</f>
        <v>PM : 
- Check/ Cleaing VR of ECT</v>
      </c>
      <c r="R2077" s="38" t="str">
        <f>TRIM(UPPER('query (10)'!R2077))</f>
        <v/>
      </c>
      <c r="S2077" s="38" t="str">
        <f>TRIM(UPPER('query (10)'!S2077))</f>
        <v/>
      </c>
      <c r="T2077" s="38" t="str">
        <f>IF('query (10)'!Q2077="","",TRIM(UPPER('query (10)'!Q2077)))</f>
        <v/>
      </c>
      <c r="U2077" s="38" t="str">
        <f>IF('query (10)'!T2077="","",'query (10)'!T2077)</f>
        <v/>
      </c>
      <c r="V2077" s="39" t="str">
        <f>IF('query (10)'!T2077="","",IFERROR(VALUE('query (10)'!T2077),""))</f>
        <v/>
      </c>
      <c r="W2077" s="40">
        <f>IF('query (10)'!U2077="","",'query (10)'!U2077)</f>
        <v>0</v>
      </c>
      <c r="X2077" s="39">
        <f>IF('query (10)'!V2077="","",'query (10)'!V2077)</f>
        <v>30</v>
      </c>
      <c r="Y2077" s="41">
        <f>IF('query (10)'!W2077="","",'query (10)'!W2077)</f>
        <v>46099</v>
      </c>
      <c r="Z2077" s="41">
        <f>IF('query (10)'!X2077="","",'query (10)'!X2077)</f>
        <v>46118</v>
      </c>
      <c r="AA2077" s="41">
        <f>IF('query (10)'!Y2077="","",'query (10)'!Y2077)</f>
        <v>46118</v>
      </c>
      <c r="AB2077" s="41">
        <f>IF('query (10)'!Z2077="","",'query (10)'!Z2077)</f>
        <v>46148</v>
      </c>
      <c r="AC2077" s="38" t="str">
        <f>IF(OR('query (10)'!AA2077="",COUNTIF(Cleaning_Rules!$A$21:$A$26,TRIM('query (10)'!AA2077))&gt;0),"",TRIM('query (10)'!AA2077))</f>
        <v/>
      </c>
      <c r="AD2077" s="38" t="str">
        <f>IF('query (10)'!AB2077="","",TRIM(IFERROR(_xlfn.TEXTBEFORE('query (10)'!AB2077,"("),'query (10)'!AB2077)))</f>
        <v>เริ่มซ่อมงาน PM แล้ว รับผิดชอบโดย AMRIN RAKSAPHON</v>
      </c>
      <c r="AE2077" s="38" t="str">
        <f>IFERROR(LOWER(TRIM(_xlfn.TEXTBEFORE(_xlfn.TEXTAFTER('query (10)'!AB2077,"("),")"))),"")</f>
        <v>amrin@nsk.com</v>
      </c>
      <c r="AF2077" s="38" t="str">
        <f>IF('query (10)'!AD2077="","",TRIM('query (10)'!AD2077))</f>
        <v>พงษ์พิทักษ์ ศรไชย</v>
      </c>
      <c r="AG2077" s="38" t="str">
        <f>IF('query (10)'!AE2077="","",TRIM('query (10)'!AE2077))</f>
        <v>อัมรินทร์ รักษาพล</v>
      </c>
      <c r="AH2077" s="38" t="str">
        <f>IF('query (10)'!AF2077="","",IFERROR(VALUE('query (10)'!AF2077),""))</f>
        <v/>
      </c>
      <c r="AI2077" s="38" t="str">
        <f>IF('query (10)'!AG2077="","",TRIM('query (10)'!AG2077))</f>
        <v/>
      </c>
      <c r="AJ2077" s="38" t="str">
        <f>IF('query (10)'!AH2077="","",IFERROR(VALUE('query (10)'!AH2077),""))</f>
        <v/>
      </c>
      <c r="AK2077" s="38" t="str">
        <f>IF('query (10)'!AI2077="","",TRIM('query (10)'!AI2077))</f>
        <v/>
      </c>
      <c r="AL2077" s="42">
        <f t="shared" si="160"/>
        <v>2026</v>
      </c>
      <c r="AM2077" s="42" t="str">
        <f t="shared" si="161"/>
        <v>2026-03</v>
      </c>
      <c r="AN2077" s="42" t="str">
        <f t="shared" ca="1" si="162"/>
        <v/>
      </c>
      <c r="AO2077" s="42" t="str">
        <f t="shared" si="163"/>
        <v>CH-968 | OUTER / INNER EDDY CURRENT TESTER M/C | SB3 | ELECTRICAL CONTROL | Time-based Maintenance | Electrical | Cleaning | Medium | PM : 
- Check/ Cleaing VR of ECT | เริ่มซ่อมงาน PM แล้ว รับผิดชอบโดย AMRIN RAKSAPHON | อัมรินทร์ รักษาพล</v>
      </c>
      <c r="AP2077" s="42" t="str">
        <f>_xlfn.TEXTJOIN("; ",TRUE,IF(COUNTA('query (10)'!A2077:AK2077)&lt;=6,"NEAR_EMPTY_ROW",""),IF($K2077="","MISSING_STATUS",""),IF(AND($K2077="เสร็จสิ้น",$Z2077=""),"DONE_NO_ACTUAL_DATE",""),IF(AND($I2077="Condition-based Maintenance",$AH2077=""),"CBM_NO_MEASUREMENT",""),IF(OR($X2077="",$X2077=0),"INVALID_PERIOD",""),IF(AND($AA2077&lt;&gt;"",$AB2077&lt;&gt;"",$AB2077&lt;$AA2077),"DATE_SEQUENCE_ERROR",""),IF(AND($AB2077&lt;&gt;"",$AB2077&gt;DATE(2030,12,31)),"DATE_OUTLIER",""),IF($C2077="","MISSING_QRCODE",""),IF($J2077="UNKNOWN","UNKNOWN_PM_TYPE",""),IF($L2077="UNKNOWN","UNKNOWN_STATUS",""))</f>
        <v/>
      </c>
      <c r="AQ2077" s="42" t="str">
        <f t="shared" si="164"/>
        <v>NO</v>
      </c>
    </row>
    <row r="2078" spans="1:43" x14ac:dyDescent="0.3">
      <c r="A2078" s="38">
        <f>IF('query (10)'!A2078="","",'query (10)'!A2078)</f>
        <v>2301</v>
      </c>
      <c r="B2078" s="38">
        <f>IF('query (10)'!B2078="","",'query (10)'!B2078)</f>
        <v>19653</v>
      </c>
      <c r="C2078" s="38" t="str">
        <f>TRIM(UPPER('query (10)'!M2078))</f>
        <v>AS-290</v>
      </c>
      <c r="D2078" s="38" t="str">
        <f>TRIM(UPPER(IFERROR(_xlfn.TEXTBEFORE('query (10)'!L2078,"("),'query (10)'!L2078)))</f>
        <v>MATCHING &amp; BALL FILLING M/C</v>
      </c>
      <c r="E2078" s="38" t="str">
        <f>IFERROR(TRIM(UPPER(_xlfn.TEXTBEFORE(_xlfn.TEXTAFTER('query (10)'!L2078,"("),")"))),"")</f>
        <v/>
      </c>
      <c r="F2078" s="38" t="str">
        <f>TRIM('query (10)'!K2078)</f>
        <v>SB3</v>
      </c>
      <c r="G2078" s="38" t="str">
        <f>IF('query (10)'!J2078="","",'query (10)'!J2078)</f>
        <v>Electrical Control</v>
      </c>
      <c r="H2078" s="38" t="str">
        <f>TRIM(UPPER('query (10)'!J2078))</f>
        <v>ELECTRICAL CONTROL</v>
      </c>
      <c r="I2078" s="38" t="str">
        <f>IF('query (10)'!F2078="","",'query (10)'!F2078)</f>
        <v>Condition-based Maintenance</v>
      </c>
      <c r="J2078" s="38" t="str">
        <f>IF('query (10)'!F2078="","",IFERROR(INDEX(Cleaning_Rules!$B$14:$B$17,MATCH(TRIM('query (10)'!F2078),Cleaning_Rules!$A$14:$A$17,0)),"UNKNOWN"))</f>
        <v>CBM</v>
      </c>
      <c r="K2078" s="38" t="str">
        <f>IF('query (10)'!G2078="","",'query (10)'!G2078)</f>
        <v>เสร็จสิ้น</v>
      </c>
      <c r="L2078" s="38" t="str">
        <f>IF('query (10)'!G2078="","MISSING",IFERROR(INDEX(Cleaning_Rules!$B$5:$B$10,MATCH(TRIM('query (10)'!G2078),Cleaning_Rules!$A$5:$A$10,0)),"UNKNOWN"))</f>
        <v>COMPLETED</v>
      </c>
      <c r="M2078" s="38" t="str">
        <f>IF('query (10)'!I2078="","",'query (10)'!I2078)</f>
        <v>Electrical</v>
      </c>
      <c r="N2078" s="38" t="str">
        <f>IF('query (10)'!O2078="","",'query (10)'!O2078)</f>
        <v>Inspection</v>
      </c>
      <c r="O2078" s="38" t="str">
        <f>IF('query (10)'!P2078="","",'query (10)'!P2078)</f>
        <v>Medium</v>
      </c>
      <c r="P2078" s="38" t="str">
        <f>IF('query (10)'!N2078="","",'query (10)'!N2078)</f>
        <v>PM : 
- Check condition of Proximity
- Check condition of Reed switch
- Check condition of Photo Sensor</v>
      </c>
      <c r="Q2078" s="38" t="str">
        <f>TRIM('query (10)'!N2078)</f>
        <v>PM : 
- Check condition of Proximity
- Check condition of Reed switch
- Check condition of Photo Sensor</v>
      </c>
      <c r="R2078" s="38" t="str">
        <f>TRIM(UPPER('query (10)'!R2078))</f>
        <v/>
      </c>
      <c r="S2078" s="38" t="str">
        <f>TRIM(UPPER('query (10)'!S2078))</f>
        <v/>
      </c>
      <c r="T2078" s="38" t="str">
        <f>IF('query (10)'!Q2078="","",TRIM(UPPER('query (10)'!Q2078)))</f>
        <v/>
      </c>
      <c r="U2078" s="38" t="str">
        <f>IF('query (10)'!T2078="","",'query (10)'!T2078)</f>
        <v/>
      </c>
      <c r="V2078" s="39" t="str">
        <f>IF('query (10)'!T2078="","",IFERROR(VALUE('query (10)'!T2078),""))</f>
        <v/>
      </c>
      <c r="W2078" s="40">
        <f>IF('query (10)'!U2078="","",'query (10)'!U2078)</f>
        <v>0</v>
      </c>
      <c r="X2078" s="39">
        <f>IF('query (10)'!V2078="","",'query (10)'!V2078)</f>
        <v>2700</v>
      </c>
      <c r="Y2078" s="41">
        <f>IF('query (10)'!W2078="","",'query (10)'!W2078)</f>
        <v>46099</v>
      </c>
      <c r="Z2078" s="41">
        <f>IF('query (10)'!X2078="","",'query (10)'!X2078)</f>
        <v>46118</v>
      </c>
      <c r="AA2078" s="41">
        <f>IF('query (10)'!Y2078="","",'query (10)'!Y2078)</f>
        <v>46118</v>
      </c>
      <c r="AB2078" s="41">
        <f>IF('query (10)'!Z2078="","",'query (10)'!Z2078)</f>
        <v>48818</v>
      </c>
      <c r="AC2078" s="38" t="str">
        <f>IF(OR('query (10)'!AA2078="",COUNTIF(Cleaning_Rules!$A$21:$A$26,TRIM('query (10)'!AA2078))&gt;0),"",TRIM('query (10)'!AA2078))</f>
        <v/>
      </c>
      <c r="AD2078" s="38" t="str">
        <f>IF('query (10)'!AB2078="","",TRIM(IFERROR(_xlfn.TEXTBEFORE('query (10)'!AB2078,"("),'query (10)'!AB2078)))</f>
        <v>เริ่มซ่อมงาน PM แล้ว รับผิดชอบโดย AMRIN RAKSAPHON</v>
      </c>
      <c r="AE2078" s="38" t="str">
        <f>IFERROR(LOWER(TRIM(_xlfn.TEXTBEFORE(_xlfn.TEXTAFTER('query (10)'!AB2078,"("),")"))),"")</f>
        <v>amrin@nsk.com</v>
      </c>
      <c r="AF2078" s="38" t="str">
        <f>IF('query (10)'!AD2078="","",TRIM('query (10)'!AD2078))</f>
        <v>พงษ์พิทักษ์ ศรไชย</v>
      </c>
      <c r="AG2078" s="38" t="str">
        <f>IF('query (10)'!AE2078="","",TRIM('query (10)'!AE2078))</f>
        <v>อัมรินทร์ รักษาพล</v>
      </c>
      <c r="AH2078" s="38" t="str">
        <f>IF('query (10)'!AF2078="","",IFERROR(VALUE('query (10)'!AF2078),""))</f>
        <v/>
      </c>
      <c r="AI2078" s="38" t="str">
        <f>IF('query (10)'!AG2078="","",TRIM('query (10)'!AG2078))</f>
        <v/>
      </c>
      <c r="AJ2078" s="38" t="str">
        <f>IF('query (10)'!AH2078="","",IFERROR(VALUE('query (10)'!AH2078),""))</f>
        <v/>
      </c>
      <c r="AK2078" s="38" t="str">
        <f>IF('query (10)'!AI2078="","",TRIM('query (10)'!AI2078))</f>
        <v/>
      </c>
      <c r="AL2078" s="42">
        <f t="shared" si="160"/>
        <v>2026</v>
      </c>
      <c r="AM2078" s="42" t="str">
        <f t="shared" si="161"/>
        <v>2026-03</v>
      </c>
      <c r="AN2078" s="42" t="str">
        <f t="shared" ca="1" si="162"/>
        <v/>
      </c>
      <c r="AO2078" s="42" t="str">
        <f t="shared" si="163"/>
        <v>AS-290 | MATCHING &amp; BALL FILLING M/C | SB3 | ELECTRICAL CONTROL | Condition-based Maintenance | Electrical | Inspection | Medium | PM : 
- Check condition of Proximity
- Check condition of Reed switch
- Check condition of Photo Sensor | เริ่มซ่อมงาน PM แล้ว รับผิดชอบโดย AMRIN RAKSAPHON | อัมรินทร์ รักษาพล</v>
      </c>
      <c r="AP2078" s="42" t="str">
        <f>_xlfn.TEXTJOIN("; ",TRUE,IF(COUNTA('query (10)'!A2078:AK2078)&lt;=6,"NEAR_EMPTY_ROW",""),IF($K2078="","MISSING_STATUS",""),IF(AND($K2078="เสร็จสิ้น",$Z2078=""),"DONE_NO_ACTUAL_DATE",""),IF(AND($I2078="Condition-based Maintenance",$AH2078=""),"CBM_NO_MEASUREMENT",""),IF(OR($X2078="",$X2078=0),"INVALID_PERIOD",""),IF(AND($AA2078&lt;&gt;"",$AB2078&lt;&gt;"",$AB2078&lt;$AA2078),"DATE_SEQUENCE_ERROR",""),IF(AND($AB2078&lt;&gt;"",$AB2078&gt;DATE(2030,12,31)),"DATE_OUTLIER",""),IF($C2078="","MISSING_QRCODE",""),IF($J2078="UNKNOWN","UNKNOWN_PM_TYPE",""),IF($L2078="UNKNOWN","UNKNOWN_STATUS",""))</f>
        <v>CBM_NO_MEASUREMENT; DATE_OUTLIER</v>
      </c>
      <c r="AQ2078" s="42" t="str">
        <f t="shared" si="164"/>
        <v>NO</v>
      </c>
    </row>
    <row r="2079" spans="1:43" x14ac:dyDescent="0.3">
      <c r="A2079" s="38">
        <f>IF('query (10)'!A2079="","",'query (10)'!A2079)</f>
        <v>2302</v>
      </c>
      <c r="B2079" s="38">
        <f>IF('query (10)'!B2079="","",'query (10)'!B2079)</f>
        <v>19655</v>
      </c>
      <c r="C2079" s="38" t="str">
        <f>TRIM(UPPER('query (10)'!M2079))</f>
        <v>WA-287</v>
      </c>
      <c r="D2079" s="38" t="str">
        <f>TRIM(UPPER(IFERROR(_xlfn.TEXTBEFORE('query (10)'!L2079,"("),'query (10)'!L2079)))</f>
        <v>OUTER / INNER RING PART WASH EQUIPMENT M/C</v>
      </c>
      <c r="E2079" s="38" t="str">
        <f>IFERROR(TRIM(UPPER(_xlfn.TEXTBEFORE(_xlfn.TEXTAFTER('query (10)'!L2079,"("),")"))),"")</f>
        <v/>
      </c>
      <c r="F2079" s="38" t="str">
        <f>TRIM('query (10)'!K2079)</f>
        <v>SB3</v>
      </c>
      <c r="G2079" s="38" t="str">
        <f>IF('query (10)'!J2079="","",'query (10)'!J2079)</f>
        <v>Electrical Control</v>
      </c>
      <c r="H2079" s="38" t="str">
        <f>TRIM(UPPER('query (10)'!J2079))</f>
        <v>ELECTRICAL CONTROL</v>
      </c>
      <c r="I2079" s="38" t="str">
        <f>IF('query (10)'!F2079="","",'query (10)'!F2079)</f>
        <v>Time-based Maintenance</v>
      </c>
      <c r="J2079" s="38" t="str">
        <f>IF('query (10)'!F2079="","",IFERROR(INDEX(Cleaning_Rules!$B$14:$B$17,MATCH(TRIM('query (10)'!F2079),Cleaning_Rules!$A$14:$A$17,0)),"UNKNOWN"))</f>
        <v>TBM</v>
      </c>
      <c r="K2079" s="38" t="str">
        <f>IF('query (10)'!G2079="","",'query (10)'!G2079)</f>
        <v>เสร็จสิ้น</v>
      </c>
      <c r="L2079" s="38" t="str">
        <f>IF('query (10)'!G2079="","MISSING",IFERROR(INDEX(Cleaning_Rules!$B$5:$B$10,MATCH(TRIM('query (10)'!G2079),Cleaning_Rules!$A$5:$A$10,0)),"UNKNOWN"))</f>
        <v>COMPLETED</v>
      </c>
      <c r="M2079" s="38" t="str">
        <f>IF('query (10)'!I2079="","",'query (10)'!I2079)</f>
        <v>Electrical</v>
      </c>
      <c r="N2079" s="38" t="str">
        <f>IF('query (10)'!O2079="","",'query (10)'!O2079)</f>
        <v>Cleaning</v>
      </c>
      <c r="O2079" s="38" t="str">
        <f>IF('query (10)'!P2079="","",'query (10)'!P2079)</f>
        <v>Medium</v>
      </c>
      <c r="P2079" s="38" t="str">
        <f>IF('query (10)'!N2079="","",'query (10)'!N2079)</f>
        <v>PM : 
- Cleaning cooling fan heavy smoker, mist pure</v>
      </c>
      <c r="Q2079" s="38" t="str">
        <f>TRIM('query (10)'!N2079)</f>
        <v>PM : 
- Cleaning cooling fan heavy smoker, mist pure</v>
      </c>
      <c r="R2079" s="38" t="str">
        <f>TRIM(UPPER('query (10)'!R2079))</f>
        <v/>
      </c>
      <c r="S2079" s="38" t="str">
        <f>TRIM(UPPER('query (10)'!S2079))</f>
        <v/>
      </c>
      <c r="T2079" s="38" t="str">
        <f>IF('query (10)'!Q2079="","",TRIM(UPPER('query (10)'!Q2079)))</f>
        <v/>
      </c>
      <c r="U2079" s="38" t="str">
        <f>IF('query (10)'!T2079="","",'query (10)'!T2079)</f>
        <v/>
      </c>
      <c r="V2079" s="39" t="str">
        <f>IF('query (10)'!T2079="","",IFERROR(VALUE('query (10)'!T2079),""))</f>
        <v/>
      </c>
      <c r="W2079" s="40">
        <f>IF('query (10)'!U2079="","",'query (10)'!U2079)</f>
        <v>0</v>
      </c>
      <c r="X2079" s="39">
        <f>IF('query (10)'!V2079="","",'query (10)'!V2079)</f>
        <v>180</v>
      </c>
      <c r="Y2079" s="41">
        <f>IF('query (10)'!W2079="","",'query (10)'!W2079)</f>
        <v>46099</v>
      </c>
      <c r="Z2079" s="41">
        <f>IF('query (10)'!X2079="","",'query (10)'!X2079)</f>
        <v>46118</v>
      </c>
      <c r="AA2079" s="41">
        <f>IF('query (10)'!Y2079="","",'query (10)'!Y2079)</f>
        <v>46118</v>
      </c>
      <c r="AB2079" s="41">
        <f>IF('query (10)'!Z2079="","",'query (10)'!Z2079)</f>
        <v>46298</v>
      </c>
      <c r="AC2079" s="38" t="str">
        <f>IF(OR('query (10)'!AA2079="",COUNTIF(Cleaning_Rules!$A$21:$A$26,TRIM('query (10)'!AA2079))&gt;0),"",TRIM('query (10)'!AA2079))</f>
        <v/>
      </c>
      <c r="AD2079" s="38" t="str">
        <f>IF('query (10)'!AB2079="","",TRIM(IFERROR(_xlfn.TEXTBEFORE('query (10)'!AB2079,"("),'query (10)'!AB2079)))</f>
        <v>เริ่มซ่อมงาน PM แล้ว รับผิดชอบโดย AMRIN RAKSAPHON</v>
      </c>
      <c r="AE2079" s="38" t="str">
        <f>IFERROR(LOWER(TRIM(_xlfn.TEXTBEFORE(_xlfn.TEXTAFTER('query (10)'!AB2079,"("),")"))),"")</f>
        <v>amrin@nsk.com</v>
      </c>
      <c r="AF2079" s="38" t="str">
        <f>IF('query (10)'!AD2079="","",TRIM('query (10)'!AD2079))</f>
        <v>พงษ์พิทักษ์ ศรไชย</v>
      </c>
      <c r="AG2079" s="38" t="str">
        <f>IF('query (10)'!AE2079="","",TRIM('query (10)'!AE2079))</f>
        <v>อัมรินทร์ รักษาพล</v>
      </c>
      <c r="AH2079" s="38" t="str">
        <f>IF('query (10)'!AF2079="","",IFERROR(VALUE('query (10)'!AF2079),""))</f>
        <v/>
      </c>
      <c r="AI2079" s="38" t="str">
        <f>IF('query (10)'!AG2079="","",TRIM('query (10)'!AG2079))</f>
        <v/>
      </c>
      <c r="AJ2079" s="38" t="str">
        <f>IF('query (10)'!AH2079="","",IFERROR(VALUE('query (10)'!AH2079),""))</f>
        <v/>
      </c>
      <c r="AK2079" s="38" t="str">
        <f>IF('query (10)'!AI2079="","",TRIM('query (10)'!AI2079))</f>
        <v/>
      </c>
      <c r="AL2079" s="42">
        <f t="shared" si="160"/>
        <v>2026</v>
      </c>
      <c r="AM2079" s="42" t="str">
        <f t="shared" si="161"/>
        <v>2026-03</v>
      </c>
      <c r="AN2079" s="42" t="str">
        <f t="shared" ca="1" si="162"/>
        <v/>
      </c>
      <c r="AO2079" s="42" t="str">
        <f t="shared" si="163"/>
        <v>WA-287 | OUTER / INNER RING PART WASH EQUIPMENT M/C | SB3 | ELECTRICAL CONTROL | Time-based Maintenance | Electrical | Cleaning | Medium | PM : 
- Cleaning cooling fan heavy smoker, mist pure | เริ่มซ่อมงาน PM แล้ว รับผิดชอบโดย AMRIN RAKSAPHON | อัมรินทร์ รักษาพล</v>
      </c>
      <c r="AP2079" s="42" t="str">
        <f>_xlfn.TEXTJOIN("; ",TRUE,IF(COUNTA('query (10)'!A2079:AK2079)&lt;=6,"NEAR_EMPTY_ROW",""),IF($K2079="","MISSING_STATUS",""),IF(AND($K2079="เสร็จสิ้น",$Z2079=""),"DONE_NO_ACTUAL_DATE",""),IF(AND($I2079="Condition-based Maintenance",$AH2079=""),"CBM_NO_MEASUREMENT",""),IF(OR($X2079="",$X2079=0),"INVALID_PERIOD",""),IF(AND($AA2079&lt;&gt;"",$AB2079&lt;&gt;"",$AB2079&lt;$AA2079),"DATE_SEQUENCE_ERROR",""),IF(AND($AB2079&lt;&gt;"",$AB2079&gt;DATE(2030,12,31)),"DATE_OUTLIER",""),IF($C2079="","MISSING_QRCODE",""),IF($J2079="UNKNOWN","UNKNOWN_PM_TYPE",""),IF($L2079="UNKNOWN","UNKNOWN_STATUS",""))</f>
        <v/>
      </c>
      <c r="AQ2079" s="42" t="str">
        <f t="shared" si="164"/>
        <v>NO</v>
      </c>
    </row>
    <row r="2080" spans="1:43" x14ac:dyDescent="0.3">
      <c r="A2080" s="38">
        <f>IF('query (10)'!A2080="","",'query (10)'!A2080)</f>
        <v>2303</v>
      </c>
      <c r="B2080" s="38">
        <f>IF('query (10)'!B2080="","",'query (10)'!B2080)</f>
        <v>19657</v>
      </c>
      <c r="C2080" s="38" t="str">
        <f>TRIM(UPPER('query (10)'!M2080))</f>
        <v>WA-293</v>
      </c>
      <c r="D2080" s="38" t="str">
        <f>TRIM(UPPER(IFERROR(_xlfn.TEXTBEFORE('query (10)'!L2080,"("),'query (10)'!L2080)))</f>
        <v>ROUGH WASHING M/C</v>
      </c>
      <c r="E2080" s="38" t="str">
        <f>IFERROR(TRIM(UPPER(_xlfn.TEXTBEFORE(_xlfn.TEXTAFTER('query (10)'!L2080,"("),")"))),"")</f>
        <v/>
      </c>
      <c r="F2080" s="38" t="str">
        <f>TRIM('query (10)'!K2080)</f>
        <v>SB3</v>
      </c>
      <c r="G2080" s="38" t="str">
        <f>IF('query (10)'!J2080="","",'query (10)'!J2080)</f>
        <v>Electrical Control</v>
      </c>
      <c r="H2080" s="38" t="str">
        <f>TRIM(UPPER('query (10)'!J2080))</f>
        <v>ELECTRICAL CONTROL</v>
      </c>
      <c r="I2080" s="38" t="str">
        <f>IF('query (10)'!F2080="","",'query (10)'!F2080)</f>
        <v>Time-based Maintenance</v>
      </c>
      <c r="J2080" s="38" t="str">
        <f>IF('query (10)'!F2080="","",IFERROR(INDEX(Cleaning_Rules!$B$14:$B$17,MATCH(TRIM('query (10)'!F2080),Cleaning_Rules!$A$14:$A$17,0)),"UNKNOWN"))</f>
        <v>TBM</v>
      </c>
      <c r="K2080" s="38" t="str">
        <f>IF('query (10)'!G2080="","",'query (10)'!G2080)</f>
        <v>เสร็จสิ้น</v>
      </c>
      <c r="L2080" s="38" t="str">
        <f>IF('query (10)'!G2080="","MISSING",IFERROR(INDEX(Cleaning_Rules!$B$5:$B$10,MATCH(TRIM('query (10)'!G2080),Cleaning_Rules!$A$5:$A$10,0)),"UNKNOWN"))</f>
        <v>COMPLETED</v>
      </c>
      <c r="M2080" s="38" t="str">
        <f>IF('query (10)'!I2080="","",'query (10)'!I2080)</f>
        <v>Electrical</v>
      </c>
      <c r="N2080" s="38" t="str">
        <f>IF('query (10)'!O2080="","",'query (10)'!O2080)</f>
        <v>Cleaning</v>
      </c>
      <c r="O2080" s="38" t="str">
        <f>IF('query (10)'!P2080="","",'query (10)'!P2080)</f>
        <v>Medium</v>
      </c>
      <c r="P2080" s="38" t="str">
        <f>IF('query (10)'!N2080="","",'query (10)'!N2080)</f>
        <v>PM : 
- Cleaning cooling fan heavy smoker, mist pure</v>
      </c>
      <c r="Q2080" s="38" t="str">
        <f>TRIM('query (10)'!N2080)</f>
        <v>PM : 
- Cleaning cooling fan heavy smoker, mist pure</v>
      </c>
      <c r="R2080" s="38" t="str">
        <f>TRIM(UPPER('query (10)'!R2080))</f>
        <v/>
      </c>
      <c r="S2080" s="38" t="str">
        <f>TRIM(UPPER('query (10)'!S2080))</f>
        <v/>
      </c>
      <c r="T2080" s="38" t="str">
        <f>IF('query (10)'!Q2080="","",TRIM(UPPER('query (10)'!Q2080)))</f>
        <v/>
      </c>
      <c r="U2080" s="38" t="str">
        <f>IF('query (10)'!T2080="","",'query (10)'!T2080)</f>
        <v/>
      </c>
      <c r="V2080" s="39" t="str">
        <f>IF('query (10)'!T2080="","",IFERROR(VALUE('query (10)'!T2080),""))</f>
        <v/>
      </c>
      <c r="W2080" s="40">
        <f>IF('query (10)'!U2080="","",'query (10)'!U2080)</f>
        <v>0</v>
      </c>
      <c r="X2080" s="39">
        <f>IF('query (10)'!V2080="","",'query (10)'!V2080)</f>
        <v>180</v>
      </c>
      <c r="Y2080" s="41">
        <f>IF('query (10)'!W2080="","",'query (10)'!W2080)</f>
        <v>46099</v>
      </c>
      <c r="Z2080" s="41">
        <f>IF('query (10)'!X2080="","",'query (10)'!X2080)</f>
        <v>46118</v>
      </c>
      <c r="AA2080" s="41">
        <f>IF('query (10)'!Y2080="","",'query (10)'!Y2080)</f>
        <v>46118</v>
      </c>
      <c r="AB2080" s="41">
        <f>IF('query (10)'!Z2080="","",'query (10)'!Z2080)</f>
        <v>46298</v>
      </c>
      <c r="AC2080" s="38" t="str">
        <f>IF(OR('query (10)'!AA2080="",COUNTIF(Cleaning_Rules!$A$21:$A$26,TRIM('query (10)'!AA2080))&gt;0),"",TRIM('query (10)'!AA2080))</f>
        <v/>
      </c>
      <c r="AD2080" s="38" t="str">
        <f>IF('query (10)'!AB2080="","",TRIM(IFERROR(_xlfn.TEXTBEFORE('query (10)'!AB2080,"("),'query (10)'!AB2080)))</f>
        <v>เริ่มซ่อมงาน PM แล้ว รับผิดชอบโดย AMRIN RAKSAPHON</v>
      </c>
      <c r="AE2080" s="38" t="str">
        <f>IFERROR(LOWER(TRIM(_xlfn.TEXTBEFORE(_xlfn.TEXTAFTER('query (10)'!AB2080,"("),")"))),"")</f>
        <v>amrin@nsk.com</v>
      </c>
      <c r="AF2080" s="38" t="str">
        <f>IF('query (10)'!AD2080="","",TRIM('query (10)'!AD2080))</f>
        <v>พงษ์พิทักษ์ ศรไชย</v>
      </c>
      <c r="AG2080" s="38" t="str">
        <f>IF('query (10)'!AE2080="","",TRIM('query (10)'!AE2080))</f>
        <v>อัมรินทร์ รักษาพล</v>
      </c>
      <c r="AH2080" s="38" t="str">
        <f>IF('query (10)'!AF2080="","",IFERROR(VALUE('query (10)'!AF2080),""))</f>
        <v/>
      </c>
      <c r="AI2080" s="38" t="str">
        <f>IF('query (10)'!AG2080="","",TRIM('query (10)'!AG2080))</f>
        <v/>
      </c>
      <c r="AJ2080" s="38" t="str">
        <f>IF('query (10)'!AH2080="","",IFERROR(VALUE('query (10)'!AH2080),""))</f>
        <v/>
      </c>
      <c r="AK2080" s="38" t="str">
        <f>IF('query (10)'!AI2080="","",TRIM('query (10)'!AI2080))</f>
        <v/>
      </c>
      <c r="AL2080" s="42">
        <f t="shared" si="160"/>
        <v>2026</v>
      </c>
      <c r="AM2080" s="42" t="str">
        <f t="shared" si="161"/>
        <v>2026-03</v>
      </c>
      <c r="AN2080" s="42" t="str">
        <f t="shared" ca="1" si="162"/>
        <v/>
      </c>
      <c r="AO2080" s="42" t="str">
        <f t="shared" si="163"/>
        <v>WA-293 | ROUGH WASHING M/C | SB3 | ELECTRICAL CONTROL | Time-based Maintenance | Electrical | Cleaning | Medium | PM : 
- Cleaning cooling fan heavy smoker, mist pure | เริ่มซ่อมงาน PM แล้ว รับผิดชอบโดย AMRIN RAKSAPHON | อัมรินทร์ รักษาพล</v>
      </c>
      <c r="AP2080" s="42" t="str">
        <f>_xlfn.TEXTJOIN("; ",TRUE,IF(COUNTA('query (10)'!A2080:AK2080)&lt;=6,"NEAR_EMPTY_ROW",""),IF($K2080="","MISSING_STATUS",""),IF(AND($K2080="เสร็จสิ้น",$Z2080=""),"DONE_NO_ACTUAL_DATE",""),IF(AND($I2080="Condition-based Maintenance",$AH2080=""),"CBM_NO_MEASUREMENT",""),IF(OR($X2080="",$X2080=0),"INVALID_PERIOD",""),IF(AND($AA2080&lt;&gt;"",$AB2080&lt;&gt;"",$AB2080&lt;$AA2080),"DATE_SEQUENCE_ERROR",""),IF(AND($AB2080&lt;&gt;"",$AB2080&gt;DATE(2030,12,31)),"DATE_OUTLIER",""),IF($C2080="","MISSING_QRCODE",""),IF($J2080="UNKNOWN","UNKNOWN_PM_TYPE",""),IF($L2080="UNKNOWN","UNKNOWN_STATUS",""))</f>
        <v/>
      </c>
      <c r="AQ2080" s="42" t="str">
        <f t="shared" si="164"/>
        <v>NO</v>
      </c>
    </row>
    <row r="2081" spans="1:43" x14ac:dyDescent="0.3">
      <c r="A2081" s="38">
        <f>IF('query (10)'!A2081="","",'query (10)'!A2081)</f>
        <v>2304</v>
      </c>
      <c r="B2081" s="38">
        <f>IF('query (10)'!B2081="","",'query (10)'!B2081)</f>
        <v>19656</v>
      </c>
      <c r="C2081" s="38" t="str">
        <f>TRIM(UPPER('query (10)'!M2081))</f>
        <v>WA-1007</v>
      </c>
      <c r="D2081" s="38" t="str">
        <f>TRIM(UPPER(IFERROR(_xlfn.TEXTBEFORE('query (10)'!L2081,"("),'query (10)'!L2081)))</f>
        <v>FINISH WASHINE M/C</v>
      </c>
      <c r="E2081" s="38" t="str">
        <f>IFERROR(TRIM(UPPER(_xlfn.TEXTBEFORE(_xlfn.TEXTAFTER('query (10)'!L2081,"("),")"))),"")</f>
        <v/>
      </c>
      <c r="F2081" s="38" t="str">
        <f>TRIM('query (10)'!K2081)</f>
        <v>SB3</v>
      </c>
      <c r="G2081" s="38" t="str">
        <f>IF('query (10)'!J2081="","",'query (10)'!J2081)</f>
        <v>Electrical Control</v>
      </c>
      <c r="H2081" s="38" t="str">
        <f>TRIM(UPPER('query (10)'!J2081))</f>
        <v>ELECTRICAL CONTROL</v>
      </c>
      <c r="I2081" s="38" t="str">
        <f>IF('query (10)'!F2081="","",'query (10)'!F2081)</f>
        <v>Time-based Maintenance</v>
      </c>
      <c r="J2081" s="38" t="str">
        <f>IF('query (10)'!F2081="","",IFERROR(INDEX(Cleaning_Rules!$B$14:$B$17,MATCH(TRIM('query (10)'!F2081),Cleaning_Rules!$A$14:$A$17,0)),"UNKNOWN"))</f>
        <v>TBM</v>
      </c>
      <c r="K2081" s="38" t="str">
        <f>IF('query (10)'!G2081="","",'query (10)'!G2081)</f>
        <v>เสร็จสิ้น</v>
      </c>
      <c r="L2081" s="38" t="str">
        <f>IF('query (10)'!G2081="","MISSING",IFERROR(INDEX(Cleaning_Rules!$B$5:$B$10,MATCH(TRIM('query (10)'!G2081),Cleaning_Rules!$A$5:$A$10,0)),"UNKNOWN"))</f>
        <v>COMPLETED</v>
      </c>
      <c r="M2081" s="38" t="str">
        <f>IF('query (10)'!I2081="","",'query (10)'!I2081)</f>
        <v>Electrical</v>
      </c>
      <c r="N2081" s="38" t="str">
        <f>IF('query (10)'!O2081="","",'query (10)'!O2081)</f>
        <v>Cleaning</v>
      </c>
      <c r="O2081" s="38" t="str">
        <f>IF('query (10)'!P2081="","",'query (10)'!P2081)</f>
        <v>Medium</v>
      </c>
      <c r="P2081" s="38" t="str">
        <f>IF('query (10)'!N2081="","",'query (10)'!N2081)</f>
        <v>PM : 
- Cleaning cooling fan heavy smoker, mist pure</v>
      </c>
      <c r="Q2081" s="38" t="str">
        <f>TRIM('query (10)'!N2081)</f>
        <v>PM : 
- Cleaning cooling fan heavy smoker, mist pure</v>
      </c>
      <c r="R2081" s="38" t="str">
        <f>TRIM(UPPER('query (10)'!R2081))</f>
        <v/>
      </c>
      <c r="S2081" s="38" t="str">
        <f>TRIM(UPPER('query (10)'!S2081))</f>
        <v/>
      </c>
      <c r="T2081" s="38" t="str">
        <f>IF('query (10)'!Q2081="","",TRIM(UPPER('query (10)'!Q2081)))</f>
        <v/>
      </c>
      <c r="U2081" s="38" t="str">
        <f>IF('query (10)'!T2081="","",'query (10)'!T2081)</f>
        <v/>
      </c>
      <c r="V2081" s="39" t="str">
        <f>IF('query (10)'!T2081="","",IFERROR(VALUE('query (10)'!T2081),""))</f>
        <v/>
      </c>
      <c r="W2081" s="40">
        <f>IF('query (10)'!U2081="","",'query (10)'!U2081)</f>
        <v>0</v>
      </c>
      <c r="X2081" s="39">
        <f>IF('query (10)'!V2081="","",'query (10)'!V2081)</f>
        <v>180</v>
      </c>
      <c r="Y2081" s="41">
        <f>IF('query (10)'!W2081="","",'query (10)'!W2081)</f>
        <v>46099</v>
      </c>
      <c r="Z2081" s="41">
        <f>IF('query (10)'!X2081="","",'query (10)'!X2081)</f>
        <v>46118</v>
      </c>
      <c r="AA2081" s="41">
        <f>IF('query (10)'!Y2081="","",'query (10)'!Y2081)</f>
        <v>46118</v>
      </c>
      <c r="AB2081" s="41">
        <f>IF('query (10)'!Z2081="","",'query (10)'!Z2081)</f>
        <v>46298</v>
      </c>
      <c r="AC2081" s="38" t="str">
        <f>IF(OR('query (10)'!AA2081="",COUNTIF(Cleaning_Rules!$A$21:$A$26,TRIM('query (10)'!AA2081))&gt;0),"",TRIM('query (10)'!AA2081))</f>
        <v/>
      </c>
      <c r="AD2081" s="38" t="str">
        <f>IF('query (10)'!AB2081="","",TRIM(IFERROR(_xlfn.TEXTBEFORE('query (10)'!AB2081,"("),'query (10)'!AB2081)))</f>
        <v>เริ่มซ่อมงาน PM แล้ว รับผิดชอบโดย AMRIN RAKSAPHON</v>
      </c>
      <c r="AE2081" s="38" t="str">
        <f>IFERROR(LOWER(TRIM(_xlfn.TEXTBEFORE(_xlfn.TEXTAFTER('query (10)'!AB2081,"("),")"))),"")</f>
        <v>amrin@nsk.com</v>
      </c>
      <c r="AF2081" s="38" t="str">
        <f>IF('query (10)'!AD2081="","",TRIM('query (10)'!AD2081))</f>
        <v>พงษ์พิทักษ์ ศรไชย</v>
      </c>
      <c r="AG2081" s="38" t="str">
        <f>IF('query (10)'!AE2081="","",TRIM('query (10)'!AE2081))</f>
        <v>อัมรินทร์ รักษาพล</v>
      </c>
      <c r="AH2081" s="38" t="str">
        <f>IF('query (10)'!AF2081="","",IFERROR(VALUE('query (10)'!AF2081),""))</f>
        <v/>
      </c>
      <c r="AI2081" s="38" t="str">
        <f>IF('query (10)'!AG2081="","",TRIM('query (10)'!AG2081))</f>
        <v/>
      </c>
      <c r="AJ2081" s="38" t="str">
        <f>IF('query (10)'!AH2081="","",IFERROR(VALUE('query (10)'!AH2081),""))</f>
        <v/>
      </c>
      <c r="AK2081" s="38" t="str">
        <f>IF('query (10)'!AI2081="","",TRIM('query (10)'!AI2081))</f>
        <v/>
      </c>
      <c r="AL2081" s="42">
        <f t="shared" si="160"/>
        <v>2026</v>
      </c>
      <c r="AM2081" s="42" t="str">
        <f t="shared" si="161"/>
        <v>2026-03</v>
      </c>
      <c r="AN2081" s="42" t="str">
        <f t="shared" ca="1" si="162"/>
        <v/>
      </c>
      <c r="AO2081" s="42" t="str">
        <f t="shared" si="163"/>
        <v>WA-1007 | FINISH WASHINE M/C | SB3 | ELECTRICAL CONTROL | Time-based Maintenance | Electrical | Cleaning | Medium | PM : 
- Cleaning cooling fan heavy smoker, mist pure | เริ่มซ่อมงาน PM แล้ว รับผิดชอบโดย AMRIN RAKSAPHON | อัมรินทร์ รักษาพล</v>
      </c>
      <c r="AP2081" s="42" t="str">
        <f>_xlfn.TEXTJOIN("; ",TRUE,IF(COUNTA('query (10)'!A2081:AK2081)&lt;=6,"NEAR_EMPTY_ROW",""),IF($K2081="","MISSING_STATUS",""),IF(AND($K2081="เสร็จสิ้น",$Z2081=""),"DONE_NO_ACTUAL_DATE",""),IF(AND($I2081="Condition-based Maintenance",$AH2081=""),"CBM_NO_MEASUREMENT",""),IF(OR($X2081="",$X2081=0),"INVALID_PERIOD",""),IF(AND($AA2081&lt;&gt;"",$AB2081&lt;&gt;"",$AB2081&lt;$AA2081),"DATE_SEQUENCE_ERROR",""),IF(AND($AB2081&lt;&gt;"",$AB2081&gt;DATE(2030,12,31)),"DATE_OUTLIER",""),IF($C2081="","MISSING_QRCODE",""),IF($J2081="UNKNOWN","UNKNOWN_PM_TYPE",""),IF($L2081="UNKNOWN","UNKNOWN_STATUS",""))</f>
        <v/>
      </c>
      <c r="AQ2081" s="42" t="str">
        <f t="shared" si="164"/>
        <v>NO</v>
      </c>
    </row>
    <row r="2082" spans="1:43" x14ac:dyDescent="0.3">
      <c r="A2082" s="38">
        <f>IF('query (10)'!A2082="","",'query (10)'!A2082)</f>
        <v>2305</v>
      </c>
      <c r="B2082" s="38">
        <f>IF('query (10)'!B2082="","",'query (10)'!B2082)</f>
        <v>19658</v>
      </c>
      <c r="C2082" s="38" t="str">
        <f>TRIM(UPPER('query (10)'!M2082))</f>
        <v>GR-319</v>
      </c>
      <c r="D2082" s="38" t="str">
        <f>TRIM(UPPER(IFERROR(_xlfn.TEXTBEFORE('query (10)'!L2082,"("),'query (10)'!L2082)))</f>
        <v>OUTER RING RACEWAY GRINDING M/C</v>
      </c>
      <c r="E2082" s="38" t="str">
        <f>IFERROR(TRIM(UPPER(_xlfn.TEXTBEFORE(_xlfn.TEXTAFTER('query (10)'!L2082,"("),")"))),"")</f>
        <v/>
      </c>
      <c r="F2082" s="38" t="str">
        <f>TRIM('query (10)'!K2082)</f>
        <v>SB4</v>
      </c>
      <c r="G2082" s="38" t="str">
        <f>IF('query (10)'!J2082="","",'query (10)'!J2082)</f>
        <v>Electrical Control</v>
      </c>
      <c r="H2082" s="38" t="str">
        <f>TRIM(UPPER('query (10)'!J2082))</f>
        <v>ELECTRICAL CONTROL</v>
      </c>
      <c r="I2082" s="38" t="str">
        <f>IF('query (10)'!F2082="","",'query (10)'!F2082)</f>
        <v>Condition-based Maintenance</v>
      </c>
      <c r="J2082" s="38" t="str">
        <f>IF('query (10)'!F2082="","",IFERROR(INDEX(Cleaning_Rules!$B$14:$B$17,MATCH(TRIM('query (10)'!F2082),Cleaning_Rules!$A$14:$A$17,0)),"UNKNOWN"))</f>
        <v>CBM</v>
      </c>
      <c r="K2082" s="38" t="str">
        <f>IF('query (10)'!G2082="","",'query (10)'!G2082)</f>
        <v>เสร็จสิ้น</v>
      </c>
      <c r="L2082" s="38" t="str">
        <f>IF('query (10)'!G2082="","MISSING",IFERROR(INDEX(Cleaning_Rules!$B$5:$B$10,MATCH(TRIM('query (10)'!G2082),Cleaning_Rules!$A$5:$A$10,0)),"UNKNOWN"))</f>
        <v>COMPLETED</v>
      </c>
      <c r="M2082" s="38" t="str">
        <f>IF('query (10)'!I2082="","",'query (10)'!I2082)</f>
        <v>Electrical</v>
      </c>
      <c r="N2082" s="38" t="str">
        <f>IF('query (10)'!O2082="","",'query (10)'!O2082)</f>
        <v>Inspection</v>
      </c>
      <c r="O2082" s="38" t="str">
        <f>IF('query (10)'!P2082="","",'query (10)'!P2082)</f>
        <v>Medium</v>
      </c>
      <c r="P2082" s="38" t="str">
        <f>IF('query (10)'!N2082="","",'query (10)'!N2082)</f>
        <v>PM : 
- Check condition of reed switch 
- Check condition of proximity</v>
      </c>
      <c r="Q2082" s="38" t="str">
        <f>TRIM('query (10)'!N2082)</f>
        <v>PM : 
- Check condition of reed switch 
- Check condition of proximity</v>
      </c>
      <c r="R2082" s="38" t="str">
        <f>TRIM(UPPER('query (10)'!R2082))</f>
        <v/>
      </c>
      <c r="S2082" s="38" t="str">
        <f>TRIM(UPPER('query (10)'!S2082))</f>
        <v/>
      </c>
      <c r="T2082" s="38" t="str">
        <f>IF('query (10)'!Q2082="","",TRIM(UPPER('query (10)'!Q2082)))</f>
        <v/>
      </c>
      <c r="U2082" s="38" t="str">
        <f>IF('query (10)'!T2082="","",'query (10)'!T2082)</f>
        <v/>
      </c>
      <c r="V2082" s="39" t="str">
        <f>IF('query (10)'!T2082="","",IFERROR(VALUE('query (10)'!T2082),""))</f>
        <v/>
      </c>
      <c r="W2082" s="40">
        <f>IF('query (10)'!U2082="","",'query (10)'!U2082)</f>
        <v>0</v>
      </c>
      <c r="X2082" s="39">
        <f>IF('query (10)'!V2082="","",'query (10)'!V2082)</f>
        <v>90</v>
      </c>
      <c r="Y2082" s="41">
        <f>IF('query (10)'!W2082="","",'query (10)'!W2082)</f>
        <v>46100</v>
      </c>
      <c r="Z2082" s="41">
        <f>IF('query (10)'!X2082="","",'query (10)'!X2082)</f>
        <v>46118</v>
      </c>
      <c r="AA2082" s="41">
        <f>IF('query (10)'!Y2082="","",'query (10)'!Y2082)</f>
        <v>46118</v>
      </c>
      <c r="AB2082" s="41">
        <f>IF('query (10)'!Z2082="","",'query (10)'!Z2082)</f>
        <v>46208</v>
      </c>
      <c r="AC2082" s="38" t="str">
        <f>IF(OR('query (10)'!AA2082="",COUNTIF(Cleaning_Rules!$A$21:$A$26,TRIM('query (10)'!AA2082))&gt;0),"",TRIM('query (10)'!AA2082))</f>
        <v/>
      </c>
      <c r="AD2082" s="38" t="str">
        <f>IF('query (10)'!AB2082="","",TRIM(IFERROR(_xlfn.TEXTBEFORE('query (10)'!AB2082,"("),'query (10)'!AB2082)))</f>
        <v>เริ่มซ่อมงาน PM แล้ว รับผิดชอบโดย AMRIN RAKSAPHON</v>
      </c>
      <c r="AE2082" s="38" t="str">
        <f>IFERROR(LOWER(TRIM(_xlfn.TEXTBEFORE(_xlfn.TEXTAFTER('query (10)'!AB2082,"("),")"))),"")</f>
        <v>amrin@nsk.com</v>
      </c>
      <c r="AF2082" s="38" t="str">
        <f>IF('query (10)'!AD2082="","",TRIM('query (10)'!AD2082))</f>
        <v>พงษ์พิทักษ์ ศรไชย</v>
      </c>
      <c r="AG2082" s="38" t="str">
        <f>IF('query (10)'!AE2082="","",TRIM('query (10)'!AE2082))</f>
        <v>อัมรินทร์ รักษาพล</v>
      </c>
      <c r="AH2082" s="38" t="str">
        <f>IF('query (10)'!AF2082="","",IFERROR(VALUE('query (10)'!AF2082),""))</f>
        <v/>
      </c>
      <c r="AI2082" s="38" t="str">
        <f>IF('query (10)'!AG2082="","",TRIM('query (10)'!AG2082))</f>
        <v/>
      </c>
      <c r="AJ2082" s="38" t="str">
        <f>IF('query (10)'!AH2082="","",IFERROR(VALUE('query (10)'!AH2082),""))</f>
        <v/>
      </c>
      <c r="AK2082" s="38" t="str">
        <f>IF('query (10)'!AI2082="","",TRIM('query (10)'!AI2082))</f>
        <v/>
      </c>
      <c r="AL2082" s="42">
        <f t="shared" si="160"/>
        <v>2026</v>
      </c>
      <c r="AM2082" s="42" t="str">
        <f t="shared" si="161"/>
        <v>2026-03</v>
      </c>
      <c r="AN2082" s="42" t="str">
        <f t="shared" ca="1" si="162"/>
        <v/>
      </c>
      <c r="AO2082" s="42" t="str">
        <f t="shared" si="163"/>
        <v>GR-319 | OUTER RING RACEWAY GRINDING M/C | SB4 | ELECTRICAL CONTROL | Condition-based Maintenance | Electrical | Inspection | Medium | PM : 
- Check condition of reed switch 
- Check condition of proximity | เริ่มซ่อมงาน PM แล้ว รับผิดชอบโดย AMRIN RAKSAPHON | อัมรินทร์ รักษาพล</v>
      </c>
      <c r="AP2082" s="42" t="str">
        <f>_xlfn.TEXTJOIN("; ",TRUE,IF(COUNTA('query (10)'!A2082:AK2082)&lt;=6,"NEAR_EMPTY_ROW",""),IF($K2082="","MISSING_STATUS",""),IF(AND($K2082="เสร็จสิ้น",$Z2082=""),"DONE_NO_ACTUAL_DATE",""),IF(AND($I2082="Condition-based Maintenance",$AH2082=""),"CBM_NO_MEASUREMENT",""),IF(OR($X2082="",$X2082=0),"INVALID_PERIOD",""),IF(AND($AA2082&lt;&gt;"",$AB2082&lt;&gt;"",$AB2082&lt;$AA2082),"DATE_SEQUENCE_ERROR",""),IF(AND($AB2082&lt;&gt;"",$AB2082&gt;DATE(2030,12,31)),"DATE_OUTLIER",""),IF($C2082="","MISSING_QRCODE",""),IF($J2082="UNKNOWN","UNKNOWN_PM_TYPE",""),IF($L2082="UNKNOWN","UNKNOWN_STATUS",""))</f>
        <v>CBM_NO_MEASUREMENT</v>
      </c>
      <c r="AQ2082" s="42" t="str">
        <f t="shared" si="164"/>
        <v>NO</v>
      </c>
    </row>
    <row r="2083" spans="1:43" x14ac:dyDescent="0.3">
      <c r="A2083" s="38">
        <f>IF('query (10)'!A2083="","",'query (10)'!A2083)</f>
        <v>2306</v>
      </c>
      <c r="B2083" s="38">
        <f>IF('query (10)'!B2083="","",'query (10)'!B2083)</f>
        <v>19659</v>
      </c>
      <c r="C2083" s="38" t="str">
        <f>TRIM(UPPER('query (10)'!M2083))</f>
        <v>GR-310</v>
      </c>
      <c r="D2083" s="38" t="str">
        <f>TRIM(UPPER(IFERROR(_xlfn.TEXTBEFORE('query (10)'!L2083,"("),'query (10)'!L2083)))</f>
        <v>INNER RING RACEWAY GRINDING M/C</v>
      </c>
      <c r="E2083" s="38" t="str">
        <f>IFERROR(TRIM(UPPER(_xlfn.TEXTBEFORE(_xlfn.TEXTAFTER('query (10)'!L2083,"("),")"))),"")</f>
        <v/>
      </c>
      <c r="F2083" s="38" t="str">
        <f>TRIM('query (10)'!K2083)</f>
        <v>SB4</v>
      </c>
      <c r="G2083" s="38" t="str">
        <f>IF('query (10)'!J2083="","",'query (10)'!J2083)</f>
        <v>Electrical Control</v>
      </c>
      <c r="H2083" s="38" t="str">
        <f>TRIM(UPPER('query (10)'!J2083))</f>
        <v>ELECTRICAL CONTROL</v>
      </c>
      <c r="I2083" s="38" t="str">
        <f>IF('query (10)'!F2083="","",'query (10)'!F2083)</f>
        <v>Condition-based Maintenance</v>
      </c>
      <c r="J2083" s="38" t="str">
        <f>IF('query (10)'!F2083="","",IFERROR(INDEX(Cleaning_Rules!$B$14:$B$17,MATCH(TRIM('query (10)'!F2083),Cleaning_Rules!$A$14:$A$17,0)),"UNKNOWN"))</f>
        <v>CBM</v>
      </c>
      <c r="K2083" s="38" t="str">
        <f>IF('query (10)'!G2083="","",'query (10)'!G2083)</f>
        <v>เสร็จสิ้น</v>
      </c>
      <c r="L2083" s="38" t="str">
        <f>IF('query (10)'!G2083="","MISSING",IFERROR(INDEX(Cleaning_Rules!$B$5:$B$10,MATCH(TRIM('query (10)'!G2083),Cleaning_Rules!$A$5:$A$10,0)),"UNKNOWN"))</f>
        <v>COMPLETED</v>
      </c>
      <c r="M2083" s="38" t="str">
        <f>IF('query (10)'!I2083="","",'query (10)'!I2083)</f>
        <v>Electrical</v>
      </c>
      <c r="N2083" s="38" t="str">
        <f>IF('query (10)'!O2083="","",'query (10)'!O2083)</f>
        <v>Inspection</v>
      </c>
      <c r="O2083" s="38" t="str">
        <f>IF('query (10)'!P2083="","",'query (10)'!P2083)</f>
        <v>Medium</v>
      </c>
      <c r="P2083" s="38" t="str">
        <f>IF('query (10)'!N2083="","",'query (10)'!N2083)</f>
        <v>PM : 
- Check condition of reed switch 
- Check condition of proximity</v>
      </c>
      <c r="Q2083" s="38" t="str">
        <f>TRIM('query (10)'!N2083)</f>
        <v>PM : 
- Check condition of reed switch 
- Check condition of proximity</v>
      </c>
      <c r="R2083" s="38" t="str">
        <f>TRIM(UPPER('query (10)'!R2083))</f>
        <v/>
      </c>
      <c r="S2083" s="38" t="str">
        <f>TRIM(UPPER('query (10)'!S2083))</f>
        <v/>
      </c>
      <c r="T2083" s="38" t="str">
        <f>IF('query (10)'!Q2083="","",TRIM(UPPER('query (10)'!Q2083)))</f>
        <v/>
      </c>
      <c r="U2083" s="38" t="str">
        <f>IF('query (10)'!T2083="","",'query (10)'!T2083)</f>
        <v/>
      </c>
      <c r="V2083" s="39" t="str">
        <f>IF('query (10)'!T2083="","",IFERROR(VALUE('query (10)'!T2083),""))</f>
        <v/>
      </c>
      <c r="W2083" s="40">
        <f>IF('query (10)'!U2083="","",'query (10)'!U2083)</f>
        <v>0</v>
      </c>
      <c r="X2083" s="39">
        <f>IF('query (10)'!V2083="","",'query (10)'!V2083)</f>
        <v>90</v>
      </c>
      <c r="Y2083" s="41">
        <f>IF('query (10)'!W2083="","",'query (10)'!W2083)</f>
        <v>46100</v>
      </c>
      <c r="Z2083" s="41">
        <f>IF('query (10)'!X2083="","",'query (10)'!X2083)</f>
        <v>46118</v>
      </c>
      <c r="AA2083" s="41">
        <f>IF('query (10)'!Y2083="","",'query (10)'!Y2083)</f>
        <v>46118</v>
      </c>
      <c r="AB2083" s="41">
        <f>IF('query (10)'!Z2083="","",'query (10)'!Z2083)</f>
        <v>46208</v>
      </c>
      <c r="AC2083" s="38" t="str">
        <f>IF(OR('query (10)'!AA2083="",COUNTIF(Cleaning_Rules!$A$21:$A$26,TRIM('query (10)'!AA2083))&gt;0),"",TRIM('query (10)'!AA2083))</f>
        <v/>
      </c>
      <c r="AD2083" s="38" t="str">
        <f>IF('query (10)'!AB2083="","",TRIM(IFERROR(_xlfn.TEXTBEFORE('query (10)'!AB2083,"("),'query (10)'!AB2083)))</f>
        <v>เริ่มซ่อมงาน PM แล้ว รับผิดชอบโดย AMRIN RAKSAPHON</v>
      </c>
      <c r="AE2083" s="38" t="str">
        <f>IFERROR(LOWER(TRIM(_xlfn.TEXTBEFORE(_xlfn.TEXTAFTER('query (10)'!AB2083,"("),")"))),"")</f>
        <v>amrin@nsk.com</v>
      </c>
      <c r="AF2083" s="38" t="str">
        <f>IF('query (10)'!AD2083="","",TRIM('query (10)'!AD2083))</f>
        <v>พงษ์พิทักษ์ ศรไชย</v>
      </c>
      <c r="AG2083" s="38" t="str">
        <f>IF('query (10)'!AE2083="","",TRIM('query (10)'!AE2083))</f>
        <v>อัมรินทร์ รักษาพล</v>
      </c>
      <c r="AH2083" s="38" t="str">
        <f>IF('query (10)'!AF2083="","",IFERROR(VALUE('query (10)'!AF2083),""))</f>
        <v/>
      </c>
      <c r="AI2083" s="38" t="str">
        <f>IF('query (10)'!AG2083="","",TRIM('query (10)'!AG2083))</f>
        <v/>
      </c>
      <c r="AJ2083" s="38" t="str">
        <f>IF('query (10)'!AH2083="","",IFERROR(VALUE('query (10)'!AH2083),""))</f>
        <v/>
      </c>
      <c r="AK2083" s="38" t="str">
        <f>IF('query (10)'!AI2083="","",TRIM('query (10)'!AI2083))</f>
        <v/>
      </c>
      <c r="AL2083" s="42">
        <f t="shared" si="160"/>
        <v>2026</v>
      </c>
      <c r="AM2083" s="42" t="str">
        <f t="shared" si="161"/>
        <v>2026-03</v>
      </c>
      <c r="AN2083" s="42" t="str">
        <f t="shared" ca="1" si="162"/>
        <v/>
      </c>
      <c r="AO2083" s="42" t="str">
        <f t="shared" si="163"/>
        <v>GR-310 | INNER RING RACEWAY GRINDING M/C | SB4 | ELECTRICAL CONTROL | Condition-based Maintenance | Electrical | Inspection | Medium | PM : 
- Check condition of reed switch 
- Check condition of proximity | เริ่มซ่อมงาน PM แล้ว รับผิดชอบโดย AMRIN RAKSAPHON | อัมรินทร์ รักษาพล</v>
      </c>
      <c r="AP2083" s="42" t="str">
        <f>_xlfn.TEXTJOIN("; ",TRUE,IF(COUNTA('query (10)'!A2083:AK2083)&lt;=6,"NEAR_EMPTY_ROW",""),IF($K2083="","MISSING_STATUS",""),IF(AND($K2083="เสร็จสิ้น",$Z2083=""),"DONE_NO_ACTUAL_DATE",""),IF(AND($I2083="Condition-based Maintenance",$AH2083=""),"CBM_NO_MEASUREMENT",""),IF(OR($X2083="",$X2083=0),"INVALID_PERIOD",""),IF(AND($AA2083&lt;&gt;"",$AB2083&lt;&gt;"",$AB2083&lt;$AA2083),"DATE_SEQUENCE_ERROR",""),IF(AND($AB2083&lt;&gt;"",$AB2083&gt;DATE(2030,12,31)),"DATE_OUTLIER",""),IF($C2083="","MISSING_QRCODE",""),IF($J2083="UNKNOWN","UNKNOWN_PM_TYPE",""),IF($L2083="UNKNOWN","UNKNOWN_STATUS",""))</f>
        <v>CBM_NO_MEASUREMENT</v>
      </c>
      <c r="AQ2083" s="42" t="str">
        <f t="shared" si="164"/>
        <v>NO</v>
      </c>
    </row>
    <row r="2084" spans="1:43" x14ac:dyDescent="0.3">
      <c r="A2084" s="38">
        <f>IF('query (10)'!A2084="","",'query (10)'!A2084)</f>
        <v>2307</v>
      </c>
      <c r="B2084" s="38">
        <f>IF('query (10)'!B2084="","",'query (10)'!B2084)</f>
        <v>19660</v>
      </c>
      <c r="C2084" s="38" t="str">
        <f>TRIM(UPPER('query (10)'!M2084))</f>
        <v>GR-312</v>
      </c>
      <c r="D2084" s="38" t="str">
        <f>TRIM(UPPER(IFERROR(_xlfn.TEXTBEFORE('query (10)'!L2084,"("),'query (10)'!L2084)))</f>
        <v>INNER RING BORE GRINDING M/C</v>
      </c>
      <c r="E2084" s="38" t="str">
        <f>IFERROR(TRIM(UPPER(_xlfn.TEXTBEFORE(_xlfn.TEXTAFTER('query (10)'!L2084,"("),")"))),"")</f>
        <v/>
      </c>
      <c r="F2084" s="38" t="str">
        <f>TRIM('query (10)'!K2084)</f>
        <v>SB4</v>
      </c>
      <c r="G2084" s="38" t="str">
        <f>IF('query (10)'!J2084="","",'query (10)'!J2084)</f>
        <v>Electrical Control</v>
      </c>
      <c r="H2084" s="38" t="str">
        <f>TRIM(UPPER('query (10)'!J2084))</f>
        <v>ELECTRICAL CONTROL</v>
      </c>
      <c r="I2084" s="38" t="str">
        <f>IF('query (10)'!F2084="","",'query (10)'!F2084)</f>
        <v>Condition-based Maintenance</v>
      </c>
      <c r="J2084" s="38" t="str">
        <f>IF('query (10)'!F2084="","",IFERROR(INDEX(Cleaning_Rules!$B$14:$B$17,MATCH(TRIM('query (10)'!F2084),Cleaning_Rules!$A$14:$A$17,0)),"UNKNOWN"))</f>
        <v>CBM</v>
      </c>
      <c r="K2084" s="38" t="str">
        <f>IF('query (10)'!G2084="","",'query (10)'!G2084)</f>
        <v>เสร็จสิ้น</v>
      </c>
      <c r="L2084" s="38" t="str">
        <f>IF('query (10)'!G2084="","MISSING",IFERROR(INDEX(Cleaning_Rules!$B$5:$B$10,MATCH(TRIM('query (10)'!G2084),Cleaning_Rules!$A$5:$A$10,0)),"UNKNOWN"))</f>
        <v>COMPLETED</v>
      </c>
      <c r="M2084" s="38" t="str">
        <f>IF('query (10)'!I2084="","",'query (10)'!I2084)</f>
        <v>Electrical</v>
      </c>
      <c r="N2084" s="38" t="str">
        <f>IF('query (10)'!O2084="","",'query (10)'!O2084)</f>
        <v>Inspection</v>
      </c>
      <c r="O2084" s="38" t="str">
        <f>IF('query (10)'!P2084="","",'query (10)'!P2084)</f>
        <v>Medium</v>
      </c>
      <c r="P2084" s="38" t="str">
        <f>IF('query (10)'!N2084="","",'query (10)'!N2084)</f>
        <v>PM : 
- Check condition of reed switch 
- Check condition of proximity</v>
      </c>
      <c r="Q2084" s="38" t="str">
        <f>TRIM('query (10)'!N2084)</f>
        <v>PM : 
- Check condition of reed switch 
- Check condition of proximity</v>
      </c>
      <c r="R2084" s="38" t="str">
        <f>TRIM(UPPER('query (10)'!R2084))</f>
        <v/>
      </c>
      <c r="S2084" s="38" t="str">
        <f>TRIM(UPPER('query (10)'!S2084))</f>
        <v/>
      </c>
      <c r="T2084" s="38" t="str">
        <f>IF('query (10)'!Q2084="","",TRIM(UPPER('query (10)'!Q2084)))</f>
        <v/>
      </c>
      <c r="U2084" s="38" t="str">
        <f>IF('query (10)'!T2084="","",'query (10)'!T2084)</f>
        <v/>
      </c>
      <c r="V2084" s="39" t="str">
        <f>IF('query (10)'!T2084="","",IFERROR(VALUE('query (10)'!T2084),""))</f>
        <v/>
      </c>
      <c r="W2084" s="40">
        <f>IF('query (10)'!U2084="","",'query (10)'!U2084)</f>
        <v>0</v>
      </c>
      <c r="X2084" s="39">
        <f>IF('query (10)'!V2084="","",'query (10)'!V2084)</f>
        <v>90</v>
      </c>
      <c r="Y2084" s="41">
        <f>IF('query (10)'!W2084="","",'query (10)'!W2084)</f>
        <v>46100</v>
      </c>
      <c r="Z2084" s="41">
        <f>IF('query (10)'!X2084="","",'query (10)'!X2084)</f>
        <v>46118</v>
      </c>
      <c r="AA2084" s="41">
        <f>IF('query (10)'!Y2084="","",'query (10)'!Y2084)</f>
        <v>46118</v>
      </c>
      <c r="AB2084" s="41">
        <f>IF('query (10)'!Z2084="","",'query (10)'!Z2084)</f>
        <v>46208</v>
      </c>
      <c r="AC2084" s="38" t="str">
        <f>IF(OR('query (10)'!AA2084="",COUNTIF(Cleaning_Rules!$A$21:$A$26,TRIM('query (10)'!AA2084))&gt;0),"",TRIM('query (10)'!AA2084))</f>
        <v/>
      </c>
      <c r="AD2084" s="38" t="str">
        <f>IF('query (10)'!AB2084="","",TRIM(IFERROR(_xlfn.TEXTBEFORE('query (10)'!AB2084,"("),'query (10)'!AB2084)))</f>
        <v>เริ่มซ่อมงาน PM แล้ว รับผิดชอบโดย AMRIN RAKSAPHON</v>
      </c>
      <c r="AE2084" s="38" t="str">
        <f>IFERROR(LOWER(TRIM(_xlfn.TEXTBEFORE(_xlfn.TEXTAFTER('query (10)'!AB2084,"("),")"))),"")</f>
        <v>amrin@nsk.com</v>
      </c>
      <c r="AF2084" s="38" t="str">
        <f>IF('query (10)'!AD2084="","",TRIM('query (10)'!AD2084))</f>
        <v>พงษ์พิทักษ์ ศรไชย</v>
      </c>
      <c r="AG2084" s="38" t="str">
        <f>IF('query (10)'!AE2084="","",TRIM('query (10)'!AE2084))</f>
        <v>อัมรินทร์ รักษาพล</v>
      </c>
      <c r="AH2084" s="38" t="str">
        <f>IF('query (10)'!AF2084="","",IFERROR(VALUE('query (10)'!AF2084),""))</f>
        <v/>
      </c>
      <c r="AI2084" s="38" t="str">
        <f>IF('query (10)'!AG2084="","",TRIM('query (10)'!AG2084))</f>
        <v/>
      </c>
      <c r="AJ2084" s="38" t="str">
        <f>IF('query (10)'!AH2084="","",IFERROR(VALUE('query (10)'!AH2084),""))</f>
        <v/>
      </c>
      <c r="AK2084" s="38" t="str">
        <f>IF('query (10)'!AI2084="","",TRIM('query (10)'!AI2084))</f>
        <v/>
      </c>
      <c r="AL2084" s="42">
        <f t="shared" si="160"/>
        <v>2026</v>
      </c>
      <c r="AM2084" s="42" t="str">
        <f t="shared" si="161"/>
        <v>2026-03</v>
      </c>
      <c r="AN2084" s="42" t="str">
        <f t="shared" ca="1" si="162"/>
        <v/>
      </c>
      <c r="AO2084" s="42" t="str">
        <f t="shared" si="163"/>
        <v>GR-312 | INNER RING BORE GRINDING M/C | SB4 | ELECTRICAL CONTROL | Condition-based Maintenance | Electrical | Inspection | Medium | PM : 
- Check condition of reed switch 
- Check condition of proximity | เริ่มซ่อมงาน PM แล้ว รับผิดชอบโดย AMRIN RAKSAPHON | อัมรินทร์ รักษาพล</v>
      </c>
      <c r="AP2084" s="42" t="str">
        <f>_xlfn.TEXTJOIN("; ",TRUE,IF(COUNTA('query (10)'!A2084:AK2084)&lt;=6,"NEAR_EMPTY_ROW",""),IF($K2084="","MISSING_STATUS",""),IF(AND($K2084="เสร็จสิ้น",$Z2084=""),"DONE_NO_ACTUAL_DATE",""),IF(AND($I2084="Condition-based Maintenance",$AH2084=""),"CBM_NO_MEASUREMENT",""),IF(OR($X2084="",$X2084=0),"INVALID_PERIOD",""),IF(AND($AA2084&lt;&gt;"",$AB2084&lt;&gt;"",$AB2084&lt;$AA2084),"DATE_SEQUENCE_ERROR",""),IF(AND($AB2084&lt;&gt;"",$AB2084&gt;DATE(2030,12,31)),"DATE_OUTLIER",""),IF($C2084="","MISSING_QRCODE",""),IF($J2084="UNKNOWN","UNKNOWN_PM_TYPE",""),IF($L2084="UNKNOWN","UNKNOWN_STATUS",""))</f>
        <v>CBM_NO_MEASUREMENT</v>
      </c>
      <c r="AQ2084" s="42" t="str">
        <f t="shared" si="164"/>
        <v>NO</v>
      </c>
    </row>
    <row r="2085" spans="1:43" x14ac:dyDescent="0.3">
      <c r="A2085" s="38">
        <f>IF('query (10)'!A2085="","",'query (10)'!A2085)</f>
        <v>2308</v>
      </c>
      <c r="B2085" s="38">
        <f>IF('query (10)'!B2085="","",'query (10)'!B2085)</f>
        <v>19661</v>
      </c>
      <c r="C2085" s="38" t="str">
        <f>TRIM(UPPER('query (10)'!M2085))</f>
        <v>GR-321</v>
      </c>
      <c r="D2085" s="38" t="str">
        <f>TRIM(UPPER(IFERROR(_xlfn.TEXTBEFORE('query (10)'!L2085,"("),'query (10)'!L2085)))</f>
        <v>OUTER RING RACEWAY SUPER FINISH M/C</v>
      </c>
      <c r="E2085" s="38" t="str">
        <f>IFERROR(TRIM(UPPER(_xlfn.TEXTBEFORE(_xlfn.TEXTAFTER('query (10)'!L2085,"("),")"))),"")</f>
        <v/>
      </c>
      <c r="F2085" s="38" t="str">
        <f>TRIM('query (10)'!K2085)</f>
        <v>SB4</v>
      </c>
      <c r="G2085" s="38" t="str">
        <f>IF('query (10)'!J2085="","",'query (10)'!J2085)</f>
        <v>Electrical Control</v>
      </c>
      <c r="H2085" s="38" t="str">
        <f>TRIM(UPPER('query (10)'!J2085))</f>
        <v>ELECTRICAL CONTROL</v>
      </c>
      <c r="I2085" s="38" t="str">
        <f>IF('query (10)'!F2085="","",'query (10)'!F2085)</f>
        <v>Condition-based Maintenance</v>
      </c>
      <c r="J2085" s="38" t="str">
        <f>IF('query (10)'!F2085="","",IFERROR(INDEX(Cleaning_Rules!$B$14:$B$17,MATCH(TRIM('query (10)'!F2085),Cleaning_Rules!$A$14:$A$17,0)),"UNKNOWN"))</f>
        <v>CBM</v>
      </c>
      <c r="K2085" s="38" t="str">
        <f>IF('query (10)'!G2085="","",'query (10)'!G2085)</f>
        <v>เสร็จสิ้น</v>
      </c>
      <c r="L2085" s="38" t="str">
        <f>IF('query (10)'!G2085="","MISSING",IFERROR(INDEX(Cleaning_Rules!$B$5:$B$10,MATCH(TRIM('query (10)'!G2085),Cleaning_Rules!$A$5:$A$10,0)),"UNKNOWN"))</f>
        <v>COMPLETED</v>
      </c>
      <c r="M2085" s="38" t="str">
        <f>IF('query (10)'!I2085="","",'query (10)'!I2085)</f>
        <v>Electrical</v>
      </c>
      <c r="N2085" s="38" t="str">
        <f>IF('query (10)'!O2085="","",'query (10)'!O2085)</f>
        <v>Inspection</v>
      </c>
      <c r="O2085" s="38" t="str">
        <f>IF('query (10)'!P2085="","",'query (10)'!P2085)</f>
        <v>Medium</v>
      </c>
      <c r="P2085" s="38" t="str">
        <f>IF('query (10)'!N2085="","",'query (10)'!N2085)</f>
        <v>PM : 
- Check condition of reed switch 
- Check condition of proximity
- Check/ Cleaning oil leak in Terminal box</v>
      </c>
      <c r="Q2085" s="38" t="str">
        <f>TRIM('query (10)'!N2085)</f>
        <v>PM : 
- Check condition of reed switch 
- Check condition of proximity
- Check/ Cleaning oil leak in Terminal box</v>
      </c>
      <c r="R2085" s="38" t="str">
        <f>TRIM(UPPER('query (10)'!R2085))</f>
        <v/>
      </c>
      <c r="S2085" s="38" t="str">
        <f>TRIM(UPPER('query (10)'!S2085))</f>
        <v/>
      </c>
      <c r="T2085" s="38" t="str">
        <f>IF('query (10)'!Q2085="","",TRIM(UPPER('query (10)'!Q2085)))</f>
        <v/>
      </c>
      <c r="U2085" s="38" t="str">
        <f>IF('query (10)'!T2085="","",'query (10)'!T2085)</f>
        <v/>
      </c>
      <c r="V2085" s="39" t="str">
        <f>IF('query (10)'!T2085="","",IFERROR(VALUE('query (10)'!T2085),""))</f>
        <v/>
      </c>
      <c r="W2085" s="40">
        <f>IF('query (10)'!U2085="","",'query (10)'!U2085)</f>
        <v>0</v>
      </c>
      <c r="X2085" s="39">
        <f>IF('query (10)'!V2085="","",'query (10)'!V2085)</f>
        <v>90</v>
      </c>
      <c r="Y2085" s="41">
        <f>IF('query (10)'!W2085="","",'query (10)'!W2085)</f>
        <v>46100</v>
      </c>
      <c r="Z2085" s="41">
        <f>IF('query (10)'!X2085="","",'query (10)'!X2085)</f>
        <v>46118</v>
      </c>
      <c r="AA2085" s="41">
        <f>IF('query (10)'!Y2085="","",'query (10)'!Y2085)</f>
        <v>46118</v>
      </c>
      <c r="AB2085" s="41">
        <f>IF('query (10)'!Z2085="","",'query (10)'!Z2085)</f>
        <v>46208</v>
      </c>
      <c r="AC2085" s="38" t="str">
        <f>IF(OR('query (10)'!AA2085="",COUNTIF(Cleaning_Rules!$A$21:$A$26,TRIM('query (10)'!AA2085))&gt;0),"",TRIM('query (10)'!AA2085))</f>
        <v/>
      </c>
      <c r="AD2085" s="38" t="str">
        <f>IF('query (10)'!AB2085="","",TRIM(IFERROR(_xlfn.TEXTBEFORE('query (10)'!AB2085,"("),'query (10)'!AB2085)))</f>
        <v>เริ่มซ่อมงาน PM แล้ว รับผิดชอบโดย AMRIN RAKSAPHON</v>
      </c>
      <c r="AE2085" s="38" t="str">
        <f>IFERROR(LOWER(TRIM(_xlfn.TEXTBEFORE(_xlfn.TEXTAFTER('query (10)'!AB2085,"("),")"))),"")</f>
        <v>amrin@nsk.com</v>
      </c>
      <c r="AF2085" s="38" t="str">
        <f>IF('query (10)'!AD2085="","",TRIM('query (10)'!AD2085))</f>
        <v>พงษ์พิทักษ์ ศรไชย</v>
      </c>
      <c r="AG2085" s="38" t="str">
        <f>IF('query (10)'!AE2085="","",TRIM('query (10)'!AE2085))</f>
        <v>อัมรินทร์ รักษาพล</v>
      </c>
      <c r="AH2085" s="38" t="str">
        <f>IF('query (10)'!AF2085="","",IFERROR(VALUE('query (10)'!AF2085),""))</f>
        <v/>
      </c>
      <c r="AI2085" s="38" t="str">
        <f>IF('query (10)'!AG2085="","",TRIM('query (10)'!AG2085))</f>
        <v/>
      </c>
      <c r="AJ2085" s="38" t="str">
        <f>IF('query (10)'!AH2085="","",IFERROR(VALUE('query (10)'!AH2085),""))</f>
        <v/>
      </c>
      <c r="AK2085" s="38" t="str">
        <f>IF('query (10)'!AI2085="","",TRIM('query (10)'!AI2085))</f>
        <v/>
      </c>
      <c r="AL2085" s="42">
        <f t="shared" si="160"/>
        <v>2026</v>
      </c>
      <c r="AM2085" s="42" t="str">
        <f t="shared" si="161"/>
        <v>2026-03</v>
      </c>
      <c r="AN2085" s="42" t="str">
        <f t="shared" ca="1" si="162"/>
        <v/>
      </c>
      <c r="AO2085" s="42" t="str">
        <f t="shared" si="163"/>
        <v>GR-321 | OUTER RING RACEWAY SUPER FINISH M/C | SB4 | ELECTRICAL CONTROL | Condition-based Maintenance | Electrical | Inspection | Medium | PM : 
- Check condition of reed switch 
- Check condition of proximity
- Check/ Cleaning oil leak in Terminal box | เริ่มซ่อมงาน PM แล้ว รับผิดชอบโดย AMRIN RAKSAPHON | อัมรินทร์ รักษาพล</v>
      </c>
      <c r="AP2085" s="42" t="str">
        <f>_xlfn.TEXTJOIN("; ",TRUE,IF(COUNTA('query (10)'!A2085:AK2085)&lt;=6,"NEAR_EMPTY_ROW",""),IF($K2085="","MISSING_STATUS",""),IF(AND($K2085="เสร็จสิ้น",$Z2085=""),"DONE_NO_ACTUAL_DATE",""),IF(AND($I2085="Condition-based Maintenance",$AH2085=""),"CBM_NO_MEASUREMENT",""),IF(OR($X2085="",$X2085=0),"INVALID_PERIOD",""),IF(AND($AA2085&lt;&gt;"",$AB2085&lt;&gt;"",$AB2085&lt;$AA2085),"DATE_SEQUENCE_ERROR",""),IF(AND($AB2085&lt;&gt;"",$AB2085&gt;DATE(2030,12,31)),"DATE_OUTLIER",""),IF($C2085="","MISSING_QRCODE",""),IF($J2085="UNKNOWN","UNKNOWN_PM_TYPE",""),IF($L2085="UNKNOWN","UNKNOWN_STATUS",""))</f>
        <v>CBM_NO_MEASUREMENT</v>
      </c>
      <c r="AQ2085" s="42" t="str">
        <f t="shared" si="164"/>
        <v>NO</v>
      </c>
    </row>
    <row r="2086" spans="1:43" x14ac:dyDescent="0.3">
      <c r="A2086" s="38">
        <f>IF('query (10)'!A2086="","",'query (10)'!A2086)</f>
        <v>2309</v>
      </c>
      <c r="B2086" s="38">
        <f>IF('query (10)'!B2086="","",'query (10)'!B2086)</f>
        <v>19662</v>
      </c>
      <c r="C2086" s="38" t="str">
        <f>TRIM(UPPER('query (10)'!M2086))</f>
        <v>GR-315</v>
      </c>
      <c r="D2086" s="38" t="str">
        <f>TRIM(UPPER(IFERROR(_xlfn.TEXTBEFORE('query (10)'!L2086,"("),'query (10)'!L2086)))</f>
        <v>INNER RING RACEWAY SUPER FINISH M/C</v>
      </c>
      <c r="E2086" s="38" t="str">
        <f>IFERROR(TRIM(UPPER(_xlfn.TEXTBEFORE(_xlfn.TEXTAFTER('query (10)'!L2086,"("),")"))),"")</f>
        <v/>
      </c>
      <c r="F2086" s="38" t="str">
        <f>TRIM('query (10)'!K2086)</f>
        <v>SB4</v>
      </c>
      <c r="G2086" s="38" t="str">
        <f>IF('query (10)'!J2086="","",'query (10)'!J2086)</f>
        <v>Electrical Control</v>
      </c>
      <c r="H2086" s="38" t="str">
        <f>TRIM(UPPER('query (10)'!J2086))</f>
        <v>ELECTRICAL CONTROL</v>
      </c>
      <c r="I2086" s="38" t="str">
        <f>IF('query (10)'!F2086="","",'query (10)'!F2086)</f>
        <v>Condition-based Maintenance</v>
      </c>
      <c r="J2086" s="38" t="str">
        <f>IF('query (10)'!F2086="","",IFERROR(INDEX(Cleaning_Rules!$B$14:$B$17,MATCH(TRIM('query (10)'!F2086),Cleaning_Rules!$A$14:$A$17,0)),"UNKNOWN"))</f>
        <v>CBM</v>
      </c>
      <c r="K2086" s="38" t="str">
        <f>IF('query (10)'!G2086="","",'query (10)'!G2086)</f>
        <v>เสร็จสิ้น</v>
      </c>
      <c r="L2086" s="38" t="str">
        <f>IF('query (10)'!G2086="","MISSING",IFERROR(INDEX(Cleaning_Rules!$B$5:$B$10,MATCH(TRIM('query (10)'!G2086),Cleaning_Rules!$A$5:$A$10,0)),"UNKNOWN"))</f>
        <v>COMPLETED</v>
      </c>
      <c r="M2086" s="38" t="str">
        <f>IF('query (10)'!I2086="","",'query (10)'!I2086)</f>
        <v>Electrical</v>
      </c>
      <c r="N2086" s="38" t="str">
        <f>IF('query (10)'!O2086="","",'query (10)'!O2086)</f>
        <v>Inspection</v>
      </c>
      <c r="O2086" s="38" t="str">
        <f>IF('query (10)'!P2086="","",'query (10)'!P2086)</f>
        <v>Medium</v>
      </c>
      <c r="P2086" s="38" t="str">
        <f>IF('query (10)'!N2086="","",'query (10)'!N2086)</f>
        <v>PM : 
- Check condition of reed switch 
- Check condition of proximity
- Check/ Cleaning oil leak in Terminal box</v>
      </c>
      <c r="Q2086" s="38" t="str">
        <f>TRIM('query (10)'!N2086)</f>
        <v>PM : 
- Check condition of reed switch 
- Check condition of proximity
- Check/ Cleaning oil leak in Terminal box</v>
      </c>
      <c r="R2086" s="38" t="str">
        <f>TRIM(UPPER('query (10)'!R2086))</f>
        <v/>
      </c>
      <c r="S2086" s="38" t="str">
        <f>TRIM(UPPER('query (10)'!S2086))</f>
        <v/>
      </c>
      <c r="T2086" s="38" t="str">
        <f>IF('query (10)'!Q2086="","",TRIM(UPPER('query (10)'!Q2086)))</f>
        <v/>
      </c>
      <c r="U2086" s="38" t="str">
        <f>IF('query (10)'!T2086="","",'query (10)'!T2086)</f>
        <v/>
      </c>
      <c r="V2086" s="39" t="str">
        <f>IF('query (10)'!T2086="","",IFERROR(VALUE('query (10)'!T2086),""))</f>
        <v/>
      </c>
      <c r="W2086" s="40">
        <f>IF('query (10)'!U2086="","",'query (10)'!U2086)</f>
        <v>0</v>
      </c>
      <c r="X2086" s="39">
        <f>IF('query (10)'!V2086="","",'query (10)'!V2086)</f>
        <v>90</v>
      </c>
      <c r="Y2086" s="41">
        <f>IF('query (10)'!W2086="","",'query (10)'!W2086)</f>
        <v>46100</v>
      </c>
      <c r="Z2086" s="41">
        <f>IF('query (10)'!X2086="","",'query (10)'!X2086)</f>
        <v>46118</v>
      </c>
      <c r="AA2086" s="41">
        <f>IF('query (10)'!Y2086="","",'query (10)'!Y2086)</f>
        <v>46118</v>
      </c>
      <c r="AB2086" s="41">
        <f>IF('query (10)'!Z2086="","",'query (10)'!Z2086)</f>
        <v>46208</v>
      </c>
      <c r="AC2086" s="38" t="str">
        <f>IF(OR('query (10)'!AA2086="",COUNTIF(Cleaning_Rules!$A$21:$A$26,TRIM('query (10)'!AA2086))&gt;0),"",TRIM('query (10)'!AA2086))</f>
        <v/>
      </c>
      <c r="AD2086" s="38" t="str">
        <f>IF('query (10)'!AB2086="","",TRIM(IFERROR(_xlfn.TEXTBEFORE('query (10)'!AB2086,"("),'query (10)'!AB2086)))</f>
        <v>เริ่มซ่อมงาน PM แล้ว รับผิดชอบโดย AMRIN RAKSAPHON</v>
      </c>
      <c r="AE2086" s="38" t="str">
        <f>IFERROR(LOWER(TRIM(_xlfn.TEXTBEFORE(_xlfn.TEXTAFTER('query (10)'!AB2086,"("),")"))),"")</f>
        <v>amrin@nsk.com</v>
      </c>
      <c r="AF2086" s="38" t="str">
        <f>IF('query (10)'!AD2086="","",TRIM('query (10)'!AD2086))</f>
        <v>พงษ์พิทักษ์ ศรไชย</v>
      </c>
      <c r="AG2086" s="38" t="str">
        <f>IF('query (10)'!AE2086="","",TRIM('query (10)'!AE2086))</f>
        <v>อัมรินทร์ รักษาพล</v>
      </c>
      <c r="AH2086" s="38" t="str">
        <f>IF('query (10)'!AF2086="","",IFERROR(VALUE('query (10)'!AF2086),""))</f>
        <v/>
      </c>
      <c r="AI2086" s="38" t="str">
        <f>IF('query (10)'!AG2086="","",TRIM('query (10)'!AG2086))</f>
        <v/>
      </c>
      <c r="AJ2086" s="38" t="str">
        <f>IF('query (10)'!AH2086="","",IFERROR(VALUE('query (10)'!AH2086),""))</f>
        <v/>
      </c>
      <c r="AK2086" s="38" t="str">
        <f>IF('query (10)'!AI2086="","",TRIM('query (10)'!AI2086))</f>
        <v/>
      </c>
      <c r="AL2086" s="42">
        <f t="shared" si="160"/>
        <v>2026</v>
      </c>
      <c r="AM2086" s="42" t="str">
        <f t="shared" si="161"/>
        <v>2026-03</v>
      </c>
      <c r="AN2086" s="42" t="str">
        <f t="shared" ca="1" si="162"/>
        <v/>
      </c>
      <c r="AO2086" s="42" t="str">
        <f t="shared" si="163"/>
        <v>GR-315 | INNER RING RACEWAY SUPER FINISH M/C | SB4 | ELECTRICAL CONTROL | Condition-based Maintenance | Electrical | Inspection | Medium | PM : 
- Check condition of reed switch 
- Check condition of proximity
- Check/ Cleaning oil leak in Terminal box | เริ่มซ่อมงาน PM แล้ว รับผิดชอบโดย AMRIN RAKSAPHON | อัมรินทร์ รักษาพล</v>
      </c>
      <c r="AP2086" s="42" t="str">
        <f>_xlfn.TEXTJOIN("; ",TRUE,IF(COUNTA('query (10)'!A2086:AK2086)&lt;=6,"NEAR_EMPTY_ROW",""),IF($K2086="","MISSING_STATUS",""),IF(AND($K2086="เสร็จสิ้น",$Z2086=""),"DONE_NO_ACTUAL_DATE",""),IF(AND($I2086="Condition-based Maintenance",$AH2086=""),"CBM_NO_MEASUREMENT",""),IF(OR($X2086="",$X2086=0),"INVALID_PERIOD",""),IF(AND($AA2086&lt;&gt;"",$AB2086&lt;&gt;"",$AB2086&lt;$AA2086),"DATE_SEQUENCE_ERROR",""),IF(AND($AB2086&lt;&gt;"",$AB2086&gt;DATE(2030,12,31)),"DATE_OUTLIER",""),IF($C2086="","MISSING_QRCODE",""),IF($J2086="UNKNOWN","UNKNOWN_PM_TYPE",""),IF($L2086="UNKNOWN","UNKNOWN_STATUS",""))</f>
        <v>CBM_NO_MEASUREMENT</v>
      </c>
      <c r="AQ2086" s="42" t="str">
        <f t="shared" si="164"/>
        <v>NO</v>
      </c>
    </row>
    <row r="2087" spans="1:43" x14ac:dyDescent="0.3">
      <c r="A2087" s="38">
        <f>IF('query (10)'!A2087="","",'query (10)'!A2087)</f>
        <v>2310</v>
      </c>
      <c r="B2087" s="38">
        <f>IF('query (10)'!B2087="","",'query (10)'!B2087)</f>
        <v>19664</v>
      </c>
      <c r="C2087" s="38" t="str">
        <f>TRIM(UPPER('query (10)'!M2087))</f>
        <v>CH-966</v>
      </c>
      <c r="D2087" s="38" t="str">
        <f>TRIM(UPPER(IFERROR(_xlfn.TEXTBEFORE('query (10)'!L2087,"("),'query (10)'!L2087)))</f>
        <v>OUTER / INNER EDDY CURRENT TESTER M/C</v>
      </c>
      <c r="E2087" s="38" t="str">
        <f>IFERROR(TRIM(UPPER(_xlfn.TEXTBEFORE(_xlfn.TEXTAFTER('query (10)'!L2087,"("),")"))),"")</f>
        <v/>
      </c>
      <c r="F2087" s="38" t="str">
        <f>TRIM('query (10)'!K2087)</f>
        <v>SB4</v>
      </c>
      <c r="G2087" s="38" t="str">
        <f>IF('query (10)'!J2087="","",'query (10)'!J2087)</f>
        <v>Electrical Control</v>
      </c>
      <c r="H2087" s="38" t="str">
        <f>TRIM(UPPER('query (10)'!J2087))</f>
        <v>ELECTRICAL CONTROL</v>
      </c>
      <c r="I2087" s="38" t="str">
        <f>IF('query (10)'!F2087="","",'query (10)'!F2087)</f>
        <v>Time-based Maintenance</v>
      </c>
      <c r="J2087" s="38" t="str">
        <f>IF('query (10)'!F2087="","",IFERROR(INDEX(Cleaning_Rules!$B$14:$B$17,MATCH(TRIM('query (10)'!F2087),Cleaning_Rules!$A$14:$A$17,0)),"UNKNOWN"))</f>
        <v>TBM</v>
      </c>
      <c r="K2087" s="38" t="str">
        <f>IF('query (10)'!G2087="","",'query (10)'!G2087)</f>
        <v>เสร็จสิ้น</v>
      </c>
      <c r="L2087" s="38" t="str">
        <f>IF('query (10)'!G2087="","MISSING",IFERROR(INDEX(Cleaning_Rules!$B$5:$B$10,MATCH(TRIM('query (10)'!G2087),Cleaning_Rules!$A$5:$A$10,0)),"UNKNOWN"))</f>
        <v>COMPLETED</v>
      </c>
      <c r="M2087" s="38" t="str">
        <f>IF('query (10)'!I2087="","",'query (10)'!I2087)</f>
        <v>Electrical</v>
      </c>
      <c r="N2087" s="38" t="str">
        <f>IF('query (10)'!O2087="","",'query (10)'!O2087)</f>
        <v>Cleaning</v>
      </c>
      <c r="O2087" s="38" t="str">
        <f>IF('query (10)'!P2087="","",'query (10)'!P2087)</f>
        <v>Medium</v>
      </c>
      <c r="P2087" s="38" t="str">
        <f>IF('query (10)'!N2087="","",'query (10)'!N2087)</f>
        <v>PM : 
- Check/ Cleaning VR of ECT</v>
      </c>
      <c r="Q2087" s="38" t="str">
        <f>TRIM('query (10)'!N2087)</f>
        <v>PM : 
- Check/ Cleaning VR of ECT</v>
      </c>
      <c r="R2087" s="38" t="str">
        <f>TRIM(UPPER('query (10)'!R2087))</f>
        <v/>
      </c>
      <c r="S2087" s="38" t="str">
        <f>TRIM(UPPER('query (10)'!S2087))</f>
        <v/>
      </c>
      <c r="T2087" s="38" t="str">
        <f>IF('query (10)'!Q2087="","",TRIM(UPPER('query (10)'!Q2087)))</f>
        <v/>
      </c>
      <c r="U2087" s="38" t="str">
        <f>IF('query (10)'!T2087="","",'query (10)'!T2087)</f>
        <v/>
      </c>
      <c r="V2087" s="39" t="str">
        <f>IF('query (10)'!T2087="","",IFERROR(VALUE('query (10)'!T2087),""))</f>
        <v/>
      </c>
      <c r="W2087" s="40">
        <f>IF('query (10)'!U2087="","",'query (10)'!U2087)</f>
        <v>0</v>
      </c>
      <c r="X2087" s="39">
        <f>IF('query (10)'!V2087="","",'query (10)'!V2087)</f>
        <v>900</v>
      </c>
      <c r="Y2087" s="41">
        <f>IF('query (10)'!W2087="","",'query (10)'!W2087)</f>
        <v>46099</v>
      </c>
      <c r="Z2087" s="41">
        <f>IF('query (10)'!X2087="","",'query (10)'!X2087)</f>
        <v>46118</v>
      </c>
      <c r="AA2087" s="41">
        <f>IF('query (10)'!Y2087="","",'query (10)'!Y2087)</f>
        <v>46118</v>
      </c>
      <c r="AB2087" s="41">
        <f>IF('query (10)'!Z2087="","",'query (10)'!Z2087)</f>
        <v>47018</v>
      </c>
      <c r="AC2087" s="38" t="str">
        <f>IF(OR('query (10)'!AA2087="",COUNTIF(Cleaning_Rules!$A$21:$A$26,TRIM('query (10)'!AA2087))&gt;0),"",TRIM('query (10)'!AA2087))</f>
        <v/>
      </c>
      <c r="AD2087" s="38" t="str">
        <f>IF('query (10)'!AB2087="","",TRIM(IFERROR(_xlfn.TEXTBEFORE('query (10)'!AB2087,"("),'query (10)'!AB2087)))</f>
        <v>เริ่มซ่อมงาน PM แล้ว รับผิดชอบโดย AMRIN RAKSAPHON</v>
      </c>
      <c r="AE2087" s="38" t="str">
        <f>IFERROR(LOWER(TRIM(_xlfn.TEXTBEFORE(_xlfn.TEXTAFTER('query (10)'!AB2087,"("),")"))),"")</f>
        <v>amrin@nsk.com</v>
      </c>
      <c r="AF2087" s="38" t="str">
        <f>IF('query (10)'!AD2087="","",TRIM('query (10)'!AD2087))</f>
        <v>พงษ์พิทักษ์ ศรไชย</v>
      </c>
      <c r="AG2087" s="38" t="str">
        <f>IF('query (10)'!AE2087="","",TRIM('query (10)'!AE2087))</f>
        <v>อัมรินทร์ รักษาพล</v>
      </c>
      <c r="AH2087" s="38" t="str">
        <f>IF('query (10)'!AF2087="","",IFERROR(VALUE('query (10)'!AF2087),""))</f>
        <v/>
      </c>
      <c r="AI2087" s="38" t="str">
        <f>IF('query (10)'!AG2087="","",TRIM('query (10)'!AG2087))</f>
        <v/>
      </c>
      <c r="AJ2087" s="38" t="str">
        <f>IF('query (10)'!AH2087="","",IFERROR(VALUE('query (10)'!AH2087),""))</f>
        <v/>
      </c>
      <c r="AK2087" s="38" t="str">
        <f>IF('query (10)'!AI2087="","",TRIM('query (10)'!AI2087))</f>
        <v/>
      </c>
      <c r="AL2087" s="42">
        <f t="shared" si="160"/>
        <v>2026</v>
      </c>
      <c r="AM2087" s="42" t="str">
        <f t="shared" si="161"/>
        <v>2026-03</v>
      </c>
      <c r="AN2087" s="42" t="str">
        <f t="shared" ca="1" si="162"/>
        <v/>
      </c>
      <c r="AO2087" s="42" t="str">
        <f t="shared" si="163"/>
        <v>CH-966 | OUTER / INNER EDDY CURRENT TESTER M/C | SB4 | ELECTRICAL CONTROL | Time-based Maintenance | Electrical | Cleaning | Medium | PM : 
- Check/ Cleaning VR of ECT | เริ่มซ่อมงาน PM แล้ว รับผิดชอบโดย AMRIN RAKSAPHON | อัมรินทร์ รักษาพล</v>
      </c>
      <c r="AP2087" s="42" t="str">
        <f>_xlfn.TEXTJOIN("; ",TRUE,IF(COUNTA('query (10)'!A2087:AK2087)&lt;=6,"NEAR_EMPTY_ROW",""),IF($K2087="","MISSING_STATUS",""),IF(AND($K2087="เสร็จสิ้น",$Z2087=""),"DONE_NO_ACTUAL_DATE",""),IF(AND($I2087="Condition-based Maintenance",$AH2087=""),"CBM_NO_MEASUREMENT",""),IF(OR($X2087="",$X2087=0),"INVALID_PERIOD",""),IF(AND($AA2087&lt;&gt;"",$AB2087&lt;&gt;"",$AB2087&lt;$AA2087),"DATE_SEQUENCE_ERROR",""),IF(AND($AB2087&lt;&gt;"",$AB2087&gt;DATE(2030,12,31)),"DATE_OUTLIER",""),IF($C2087="","MISSING_QRCODE",""),IF($J2087="UNKNOWN","UNKNOWN_PM_TYPE",""),IF($L2087="UNKNOWN","UNKNOWN_STATUS",""))</f>
        <v/>
      </c>
      <c r="AQ2087" s="42" t="str">
        <f t="shared" si="164"/>
        <v>NO</v>
      </c>
    </row>
    <row r="2088" spans="1:43" x14ac:dyDescent="0.3">
      <c r="A2088" s="38">
        <f>IF('query (10)'!A2088="","",'query (10)'!A2088)</f>
        <v>2311</v>
      </c>
      <c r="B2088" s="38">
        <f>IF('query (10)'!B2088="","",'query (10)'!B2088)</f>
        <v>19663</v>
      </c>
      <c r="C2088" s="38" t="str">
        <f>TRIM(UPPER('query (10)'!M2088))</f>
        <v>AS-985</v>
      </c>
      <c r="D2088" s="38" t="str">
        <f>TRIM(UPPER(IFERROR(_xlfn.TEXTBEFORE('query (10)'!L2088,"("),'query (10)'!L2088)))</f>
        <v>MATCHING &amp; BALL FILLING M/C</v>
      </c>
      <c r="E2088" s="38" t="str">
        <f>IFERROR(TRIM(UPPER(_xlfn.TEXTBEFORE(_xlfn.TEXTAFTER('query (10)'!L2088,"("),")"))),"")</f>
        <v/>
      </c>
      <c r="F2088" s="38" t="str">
        <f>TRIM('query (10)'!K2088)</f>
        <v>SB4</v>
      </c>
      <c r="G2088" s="38" t="str">
        <f>IF('query (10)'!J2088="","",'query (10)'!J2088)</f>
        <v>Electrical Control</v>
      </c>
      <c r="H2088" s="38" t="str">
        <f>TRIM(UPPER('query (10)'!J2088))</f>
        <v>ELECTRICAL CONTROL</v>
      </c>
      <c r="I2088" s="38" t="str">
        <f>IF('query (10)'!F2088="","",'query (10)'!F2088)</f>
        <v>Condition-based Maintenance</v>
      </c>
      <c r="J2088" s="38" t="str">
        <f>IF('query (10)'!F2088="","",IFERROR(INDEX(Cleaning_Rules!$B$14:$B$17,MATCH(TRIM('query (10)'!F2088),Cleaning_Rules!$A$14:$A$17,0)),"UNKNOWN"))</f>
        <v>CBM</v>
      </c>
      <c r="K2088" s="38" t="str">
        <f>IF('query (10)'!G2088="","",'query (10)'!G2088)</f>
        <v>เสร็จสิ้น</v>
      </c>
      <c r="L2088" s="38" t="str">
        <f>IF('query (10)'!G2088="","MISSING",IFERROR(INDEX(Cleaning_Rules!$B$5:$B$10,MATCH(TRIM('query (10)'!G2088),Cleaning_Rules!$A$5:$A$10,0)),"UNKNOWN"))</f>
        <v>COMPLETED</v>
      </c>
      <c r="M2088" s="38" t="str">
        <f>IF('query (10)'!I2088="","",'query (10)'!I2088)</f>
        <v>Electrical</v>
      </c>
      <c r="N2088" s="38" t="str">
        <f>IF('query (10)'!O2088="","",'query (10)'!O2088)</f>
        <v>Inspection</v>
      </c>
      <c r="O2088" s="38" t="str">
        <f>IF('query (10)'!P2088="","",'query (10)'!P2088)</f>
        <v>Medium</v>
      </c>
      <c r="P2088" s="38" t="str">
        <f>IF('query (10)'!N2088="","",'query (10)'!N2088)</f>
        <v>PM : 
- Check condition of reed switch
- Check condition of proximity</v>
      </c>
      <c r="Q2088" s="38" t="str">
        <f>TRIM('query (10)'!N2088)</f>
        <v>PM : 
- Check condition of reed switch
- Check condition of proximity</v>
      </c>
      <c r="R2088" s="38" t="str">
        <f>TRIM(UPPER('query (10)'!R2088))</f>
        <v/>
      </c>
      <c r="S2088" s="38" t="str">
        <f>TRIM(UPPER('query (10)'!S2088))</f>
        <v/>
      </c>
      <c r="T2088" s="38" t="str">
        <f>IF('query (10)'!Q2088="","",TRIM(UPPER('query (10)'!Q2088)))</f>
        <v/>
      </c>
      <c r="U2088" s="38" t="str">
        <f>IF('query (10)'!T2088="","",'query (10)'!T2088)</f>
        <v/>
      </c>
      <c r="V2088" s="39" t="str">
        <f>IF('query (10)'!T2088="","",IFERROR(VALUE('query (10)'!T2088),""))</f>
        <v/>
      </c>
      <c r="W2088" s="40">
        <f>IF('query (10)'!U2088="","",'query (10)'!U2088)</f>
        <v>0</v>
      </c>
      <c r="X2088" s="39">
        <f>IF('query (10)'!V2088="","",'query (10)'!V2088)</f>
        <v>2700</v>
      </c>
      <c r="Y2088" s="41">
        <f>IF('query (10)'!W2088="","",'query (10)'!W2088)</f>
        <v>46100</v>
      </c>
      <c r="Z2088" s="41">
        <f>IF('query (10)'!X2088="","",'query (10)'!X2088)</f>
        <v>46118</v>
      </c>
      <c r="AA2088" s="41">
        <f>IF('query (10)'!Y2088="","",'query (10)'!Y2088)</f>
        <v>46118</v>
      </c>
      <c r="AB2088" s="41">
        <f>IF('query (10)'!Z2088="","",'query (10)'!Z2088)</f>
        <v>48818</v>
      </c>
      <c r="AC2088" s="38" t="str">
        <f>IF(OR('query (10)'!AA2088="",COUNTIF(Cleaning_Rules!$A$21:$A$26,TRIM('query (10)'!AA2088))&gt;0),"",TRIM('query (10)'!AA2088))</f>
        <v/>
      </c>
      <c r="AD2088" s="38" t="str">
        <f>IF('query (10)'!AB2088="","",TRIM(IFERROR(_xlfn.TEXTBEFORE('query (10)'!AB2088,"("),'query (10)'!AB2088)))</f>
        <v>เริ่มซ่อมงาน PM แล้ว รับผิดชอบโดย AMRIN RAKSAPHON</v>
      </c>
      <c r="AE2088" s="38" t="str">
        <f>IFERROR(LOWER(TRIM(_xlfn.TEXTBEFORE(_xlfn.TEXTAFTER('query (10)'!AB2088,"("),")"))),"")</f>
        <v>amrin@nsk.com</v>
      </c>
      <c r="AF2088" s="38" t="str">
        <f>IF('query (10)'!AD2088="","",TRIM('query (10)'!AD2088))</f>
        <v>พงษ์พิทักษ์ ศรไชย</v>
      </c>
      <c r="AG2088" s="38" t="str">
        <f>IF('query (10)'!AE2088="","",TRIM('query (10)'!AE2088))</f>
        <v>อัมรินทร์ รักษาพล</v>
      </c>
      <c r="AH2088" s="38" t="str">
        <f>IF('query (10)'!AF2088="","",IFERROR(VALUE('query (10)'!AF2088),""))</f>
        <v/>
      </c>
      <c r="AI2088" s="38" t="str">
        <f>IF('query (10)'!AG2088="","",TRIM('query (10)'!AG2088))</f>
        <v/>
      </c>
      <c r="AJ2088" s="38" t="str">
        <f>IF('query (10)'!AH2088="","",IFERROR(VALUE('query (10)'!AH2088),""))</f>
        <v/>
      </c>
      <c r="AK2088" s="38" t="str">
        <f>IF('query (10)'!AI2088="","",TRIM('query (10)'!AI2088))</f>
        <v/>
      </c>
      <c r="AL2088" s="42">
        <f t="shared" si="160"/>
        <v>2026</v>
      </c>
      <c r="AM2088" s="42" t="str">
        <f t="shared" si="161"/>
        <v>2026-03</v>
      </c>
      <c r="AN2088" s="42" t="str">
        <f t="shared" ca="1" si="162"/>
        <v/>
      </c>
      <c r="AO2088" s="42" t="str">
        <f t="shared" si="163"/>
        <v>AS-985 | MATCHING &amp; BALL FILLING M/C | SB4 | ELECTRICAL CONTROL | Condition-based Maintenance | Electrical | Inspection | Medium | PM : 
- Check condition of reed switch
- Check condition of proximity | เริ่มซ่อมงาน PM แล้ว รับผิดชอบโดย AMRIN RAKSAPHON | อัมรินทร์ รักษาพล</v>
      </c>
      <c r="AP2088" s="42" t="str">
        <f>_xlfn.TEXTJOIN("; ",TRUE,IF(COUNTA('query (10)'!A2088:AK2088)&lt;=6,"NEAR_EMPTY_ROW",""),IF($K2088="","MISSING_STATUS",""),IF(AND($K2088="เสร็จสิ้น",$Z2088=""),"DONE_NO_ACTUAL_DATE",""),IF(AND($I2088="Condition-based Maintenance",$AH2088=""),"CBM_NO_MEASUREMENT",""),IF(OR($X2088="",$X2088=0),"INVALID_PERIOD",""),IF(AND($AA2088&lt;&gt;"",$AB2088&lt;&gt;"",$AB2088&lt;$AA2088),"DATE_SEQUENCE_ERROR",""),IF(AND($AB2088&lt;&gt;"",$AB2088&gt;DATE(2030,12,31)),"DATE_OUTLIER",""),IF($C2088="","MISSING_QRCODE",""),IF($J2088="UNKNOWN","UNKNOWN_PM_TYPE",""),IF($L2088="UNKNOWN","UNKNOWN_STATUS",""))</f>
        <v>CBM_NO_MEASUREMENT; DATE_OUTLIER</v>
      </c>
      <c r="AQ2088" s="42" t="str">
        <f t="shared" si="164"/>
        <v>NO</v>
      </c>
    </row>
    <row r="2089" spans="1:43" x14ac:dyDescent="0.3">
      <c r="A2089" s="38">
        <f>IF('query (10)'!A2089="","",'query (10)'!A2089)</f>
        <v>2312</v>
      </c>
      <c r="B2089" s="38">
        <f>IF('query (10)'!B2089="","",'query (10)'!B2089)</f>
        <v>19665</v>
      </c>
      <c r="C2089" s="38" t="str">
        <f>TRIM(UPPER('query (10)'!M2089))</f>
        <v>AS-327</v>
      </c>
      <c r="D2089" s="38" t="str">
        <f>TRIM(UPPER(IFERROR(_xlfn.TEXTBEFORE('query (10)'!L2089,"("),'query (10)'!L2089)))</f>
        <v>RIVET PRESSING M/C</v>
      </c>
      <c r="E2089" s="38" t="str">
        <f>IFERROR(TRIM(UPPER(_xlfn.TEXTBEFORE(_xlfn.TEXTAFTER('query (10)'!L2089,"("),")"))),"")</f>
        <v/>
      </c>
      <c r="F2089" s="38" t="str">
        <f>TRIM('query (10)'!K2089)</f>
        <v>SB4</v>
      </c>
      <c r="G2089" s="38" t="str">
        <f>IF('query (10)'!J2089="","",'query (10)'!J2089)</f>
        <v>Electrical Control</v>
      </c>
      <c r="H2089" s="38" t="str">
        <f>TRIM(UPPER('query (10)'!J2089))</f>
        <v>ELECTRICAL CONTROL</v>
      </c>
      <c r="I2089" s="38" t="str">
        <f>IF('query (10)'!F2089="","",'query (10)'!F2089)</f>
        <v>Condition-based Maintenance</v>
      </c>
      <c r="J2089" s="38" t="str">
        <f>IF('query (10)'!F2089="","",IFERROR(INDEX(Cleaning_Rules!$B$14:$B$17,MATCH(TRIM('query (10)'!F2089),Cleaning_Rules!$A$14:$A$17,0)),"UNKNOWN"))</f>
        <v>CBM</v>
      </c>
      <c r="K2089" s="38" t="str">
        <f>IF('query (10)'!G2089="","",'query (10)'!G2089)</f>
        <v>กำลังดำเนินการ</v>
      </c>
      <c r="L2089" s="38" t="str">
        <f>IF('query (10)'!G2089="","MISSING",IFERROR(INDEX(Cleaning_Rules!$B$5:$B$10,MATCH(TRIM('query (10)'!G2089),Cleaning_Rules!$A$5:$A$10,0)),"UNKNOWN"))</f>
        <v>IN_PROGRESS</v>
      </c>
      <c r="M2089" s="38" t="str">
        <f>IF('query (10)'!I2089="","",'query (10)'!I2089)</f>
        <v>Electrical</v>
      </c>
      <c r="N2089" s="38" t="str">
        <f>IF('query (10)'!O2089="","",'query (10)'!O2089)</f>
        <v>Inspection</v>
      </c>
      <c r="O2089" s="38" t="str">
        <f>IF('query (10)'!P2089="","",'query (10)'!P2089)</f>
        <v>Medium</v>
      </c>
      <c r="P2089" s="38" t="str">
        <f>IF('query (10)'!N2089="","",'query (10)'!N2089)</f>
        <v>PM : 
- Check condition of reed switch
- Check condition of proximity
- Check condition of photo</v>
      </c>
      <c r="Q2089" s="38" t="str">
        <f>TRIM('query (10)'!N2089)</f>
        <v>PM : 
- Check condition of reed switch
- Check condition of proximity
- Check condition of photo</v>
      </c>
      <c r="R2089" s="38" t="str">
        <f>TRIM(UPPER('query (10)'!R2089))</f>
        <v/>
      </c>
      <c r="S2089" s="38" t="str">
        <f>TRIM(UPPER('query (10)'!S2089))</f>
        <v/>
      </c>
      <c r="T2089" s="38" t="str">
        <f>IF('query (10)'!Q2089="","",TRIM(UPPER('query (10)'!Q2089)))</f>
        <v/>
      </c>
      <c r="U2089" s="38" t="str">
        <f>IF('query (10)'!T2089="","",'query (10)'!T2089)</f>
        <v/>
      </c>
      <c r="V2089" s="39" t="str">
        <f>IF('query (10)'!T2089="","",IFERROR(VALUE('query (10)'!T2089),""))</f>
        <v/>
      </c>
      <c r="W2089" s="40">
        <f>IF('query (10)'!U2089="","",'query (10)'!U2089)</f>
        <v>0</v>
      </c>
      <c r="X2089" s="39">
        <f>IF('query (10)'!V2089="","",'query (10)'!V2089)</f>
        <v>2700</v>
      </c>
      <c r="Y2089" s="41">
        <f>IF('query (10)'!W2089="","",'query (10)'!W2089)</f>
        <v>46100</v>
      </c>
      <c r="Z2089" s="41" t="str">
        <f>IF('query (10)'!X2089="","",'query (10)'!X2089)</f>
        <v/>
      </c>
      <c r="AA2089" s="41">
        <f>IF('query (10)'!Y2089="","",'query (10)'!Y2089)</f>
        <v>46100</v>
      </c>
      <c r="AB2089" s="41">
        <f>IF('query (10)'!Z2089="","",'query (10)'!Z2089)</f>
        <v>48800</v>
      </c>
      <c r="AC2089" s="38" t="str">
        <f>IF(OR('query (10)'!AA2089="",COUNTIF(Cleaning_Rules!$A$21:$A$26,TRIM('query (10)'!AA2089))&gt;0),"",TRIM('query (10)'!AA2089))</f>
        <v/>
      </c>
      <c r="AD2089" s="38" t="str">
        <f>IF('query (10)'!AB2089="","",TRIM(IFERROR(_xlfn.TEXTBEFORE('query (10)'!AB2089,"("),'query (10)'!AB2089)))</f>
        <v>เริ่มซ่อมงาน PM แล้ว รับผิดชอบโดย NATDANAI JUTHATHEP</v>
      </c>
      <c r="AE2089" s="38" t="str">
        <f>IFERROR(LOWER(TRIM(_xlfn.TEXTBEFORE(_xlfn.TEXTAFTER('query (10)'!AB2089,"("),")"))),"")</f>
        <v>juthathep-n-4697@nsk.com</v>
      </c>
      <c r="AF2089" s="38" t="str">
        <f>IF('query (10)'!AD2089="","",TRIM('query (10)'!AD2089))</f>
        <v>พงษ์พิทักษ์ ศรไชย</v>
      </c>
      <c r="AG2089" s="38" t="str">
        <f>IF('query (10)'!AE2089="","",TRIM('query (10)'!AE2089))</f>
        <v>ณัฐดนัย จุฑาเทพ</v>
      </c>
      <c r="AH2089" s="38" t="str">
        <f>IF('query (10)'!AF2089="","",IFERROR(VALUE('query (10)'!AF2089),""))</f>
        <v/>
      </c>
      <c r="AI2089" s="38" t="str">
        <f>IF('query (10)'!AG2089="","",TRIM('query (10)'!AG2089))</f>
        <v/>
      </c>
      <c r="AJ2089" s="38" t="str">
        <f>IF('query (10)'!AH2089="","",IFERROR(VALUE('query (10)'!AH2089),""))</f>
        <v/>
      </c>
      <c r="AK2089" s="38" t="str">
        <f>IF('query (10)'!AI2089="","",TRIM('query (10)'!AI2089))</f>
        <v/>
      </c>
      <c r="AL2089" s="42">
        <f t="shared" si="160"/>
        <v>2026</v>
      </c>
      <c r="AM2089" s="42" t="str">
        <f t="shared" si="161"/>
        <v>2026-03</v>
      </c>
      <c r="AN2089" s="42" t="str">
        <f t="shared" ca="1" si="162"/>
        <v>ON_SCHEDULE</v>
      </c>
      <c r="AO2089" s="42" t="str">
        <f t="shared" si="163"/>
        <v>AS-327 | RIVET PRESSING M/C | SB4 | ELECTRICAL CONTROL | Condition-based Maintenance | Electrical | Inspection | Medium | PM : 
- Check condition of reed switch
- Check condition of proximity
- Check condition of photo | เริ่มซ่อมงาน PM แล้ว รับผิดชอบโดย NATDANAI JUTHATHEP | ณัฐดนัย จุฑาเทพ</v>
      </c>
      <c r="AP2089" s="42" t="str">
        <f>_xlfn.TEXTJOIN("; ",TRUE,IF(COUNTA('query (10)'!A2089:AK2089)&lt;=6,"NEAR_EMPTY_ROW",""),IF($K2089="","MISSING_STATUS",""),IF(AND($K2089="เสร็จสิ้น",$Z2089=""),"DONE_NO_ACTUAL_DATE",""),IF(AND($I2089="Condition-based Maintenance",$AH2089=""),"CBM_NO_MEASUREMENT",""),IF(OR($X2089="",$X2089=0),"INVALID_PERIOD",""),IF(AND($AA2089&lt;&gt;"",$AB2089&lt;&gt;"",$AB2089&lt;$AA2089),"DATE_SEQUENCE_ERROR",""),IF(AND($AB2089&lt;&gt;"",$AB2089&gt;DATE(2030,12,31)),"DATE_OUTLIER",""),IF($C2089="","MISSING_QRCODE",""),IF($J2089="UNKNOWN","UNKNOWN_PM_TYPE",""),IF($L2089="UNKNOWN","UNKNOWN_STATUS",""))</f>
        <v>CBM_NO_MEASUREMENT; DATE_OUTLIER</v>
      </c>
      <c r="AQ2089" s="42" t="str">
        <f t="shared" si="164"/>
        <v>NO</v>
      </c>
    </row>
    <row r="2090" spans="1:43" x14ac:dyDescent="0.3">
      <c r="A2090" s="38">
        <f>IF('query (10)'!A2090="","",'query (10)'!A2090)</f>
        <v>2313</v>
      </c>
      <c r="B2090" s="38">
        <f>IF('query (10)'!B2090="","",'query (10)'!B2090)</f>
        <v>19666</v>
      </c>
      <c r="C2090" s="38" t="str">
        <f>TRIM(UPPER('query (10)'!M2090))</f>
        <v>WA-322</v>
      </c>
      <c r="D2090" s="38" t="str">
        <f>TRIM(UPPER(IFERROR(_xlfn.TEXTBEFORE('query (10)'!L2090,"("),'query (10)'!L2090)))</f>
        <v>OUTER / INNER RING PART WASH EQUIPMENT M/C</v>
      </c>
      <c r="E2090" s="38" t="str">
        <f>IFERROR(TRIM(UPPER(_xlfn.TEXTBEFORE(_xlfn.TEXTAFTER('query (10)'!L2090,"("),")"))),"")</f>
        <v/>
      </c>
      <c r="F2090" s="38" t="str">
        <f>TRIM('query (10)'!K2090)</f>
        <v>SB4</v>
      </c>
      <c r="G2090" s="38" t="str">
        <f>IF('query (10)'!J2090="","",'query (10)'!J2090)</f>
        <v>Electrical Control</v>
      </c>
      <c r="H2090" s="38" t="str">
        <f>TRIM(UPPER('query (10)'!J2090))</f>
        <v>ELECTRICAL CONTROL</v>
      </c>
      <c r="I2090" s="38" t="str">
        <f>IF('query (10)'!F2090="","",'query (10)'!F2090)</f>
        <v>Time-based Maintenance</v>
      </c>
      <c r="J2090" s="38" t="str">
        <f>IF('query (10)'!F2090="","",IFERROR(INDEX(Cleaning_Rules!$B$14:$B$17,MATCH(TRIM('query (10)'!F2090),Cleaning_Rules!$A$14:$A$17,0)),"UNKNOWN"))</f>
        <v>TBM</v>
      </c>
      <c r="K2090" s="38" t="str">
        <f>IF('query (10)'!G2090="","",'query (10)'!G2090)</f>
        <v>กำลังดำเนินการ</v>
      </c>
      <c r="L2090" s="38" t="str">
        <f>IF('query (10)'!G2090="","MISSING",IFERROR(INDEX(Cleaning_Rules!$B$5:$B$10,MATCH(TRIM('query (10)'!G2090),Cleaning_Rules!$A$5:$A$10,0)),"UNKNOWN"))</f>
        <v>IN_PROGRESS</v>
      </c>
      <c r="M2090" s="38" t="str">
        <f>IF('query (10)'!I2090="","",'query (10)'!I2090)</f>
        <v>Electrical</v>
      </c>
      <c r="N2090" s="38" t="str">
        <f>IF('query (10)'!O2090="","",'query (10)'!O2090)</f>
        <v>Cleaning</v>
      </c>
      <c r="O2090" s="38" t="str">
        <f>IF('query (10)'!P2090="","",'query (10)'!P2090)</f>
        <v>Medium</v>
      </c>
      <c r="P2090" s="38" t="str">
        <f>IF('query (10)'!N2090="","",'query (10)'!N2090)</f>
        <v xml:space="preserve">PM : 
- Cleaning cooling fan of heavy smoker, mist pure </v>
      </c>
      <c r="Q2090" s="38" t="str">
        <f>TRIM('query (10)'!N2090)</f>
        <v>PM : 
- Cleaning cooling fan of heavy smoker, mist pure</v>
      </c>
      <c r="R2090" s="38" t="str">
        <f>TRIM(UPPER('query (10)'!R2090))</f>
        <v/>
      </c>
      <c r="S2090" s="38" t="str">
        <f>TRIM(UPPER('query (10)'!S2090))</f>
        <v/>
      </c>
      <c r="T2090" s="38" t="str">
        <f>IF('query (10)'!Q2090="","",TRIM(UPPER('query (10)'!Q2090)))</f>
        <v/>
      </c>
      <c r="U2090" s="38" t="str">
        <f>IF('query (10)'!T2090="","",'query (10)'!T2090)</f>
        <v/>
      </c>
      <c r="V2090" s="39" t="str">
        <f>IF('query (10)'!T2090="","",IFERROR(VALUE('query (10)'!T2090),""))</f>
        <v/>
      </c>
      <c r="W2090" s="40">
        <f>IF('query (10)'!U2090="","",'query (10)'!U2090)</f>
        <v>0</v>
      </c>
      <c r="X2090" s="39">
        <f>IF('query (10)'!V2090="","",'query (10)'!V2090)</f>
        <v>5400</v>
      </c>
      <c r="Y2090" s="41">
        <f>IF('query (10)'!W2090="","",'query (10)'!W2090)</f>
        <v>46100</v>
      </c>
      <c r="Z2090" s="41" t="str">
        <f>IF('query (10)'!X2090="","",'query (10)'!X2090)</f>
        <v/>
      </c>
      <c r="AA2090" s="41">
        <f>IF('query (10)'!Y2090="","",'query (10)'!Y2090)</f>
        <v>46100</v>
      </c>
      <c r="AB2090" s="41">
        <f>IF('query (10)'!Z2090="","",'query (10)'!Z2090)</f>
        <v>51500</v>
      </c>
      <c r="AC2090" s="38" t="str">
        <f>IF(OR('query (10)'!AA2090="",COUNTIF(Cleaning_Rules!$A$21:$A$26,TRIM('query (10)'!AA2090))&gt;0),"",TRIM('query (10)'!AA2090))</f>
        <v/>
      </c>
      <c r="AD2090" s="38" t="str">
        <f>IF('query (10)'!AB2090="","",TRIM(IFERROR(_xlfn.TEXTBEFORE('query (10)'!AB2090,"("),'query (10)'!AB2090)))</f>
        <v>เริ่มซ่อมงาน PM แล้ว รับผิดชอบโดย NATDANAI JUTHATHEP</v>
      </c>
      <c r="AE2090" s="38" t="str">
        <f>IFERROR(LOWER(TRIM(_xlfn.TEXTBEFORE(_xlfn.TEXTAFTER('query (10)'!AB2090,"("),")"))),"")</f>
        <v>juthathep-n-4697@nsk.com</v>
      </c>
      <c r="AF2090" s="38" t="str">
        <f>IF('query (10)'!AD2090="","",TRIM('query (10)'!AD2090))</f>
        <v>พงษ์พิทักษ์ ศรไชย</v>
      </c>
      <c r="AG2090" s="38" t="str">
        <f>IF('query (10)'!AE2090="","",TRIM('query (10)'!AE2090))</f>
        <v>ณัฐดนัย จุฑาเทพ</v>
      </c>
      <c r="AH2090" s="38" t="str">
        <f>IF('query (10)'!AF2090="","",IFERROR(VALUE('query (10)'!AF2090),""))</f>
        <v/>
      </c>
      <c r="AI2090" s="38" t="str">
        <f>IF('query (10)'!AG2090="","",TRIM('query (10)'!AG2090))</f>
        <v/>
      </c>
      <c r="AJ2090" s="38" t="str">
        <f>IF('query (10)'!AH2090="","",IFERROR(VALUE('query (10)'!AH2090),""))</f>
        <v/>
      </c>
      <c r="AK2090" s="38" t="str">
        <f>IF('query (10)'!AI2090="","",TRIM('query (10)'!AI2090))</f>
        <v/>
      </c>
      <c r="AL2090" s="42">
        <f t="shared" si="160"/>
        <v>2026</v>
      </c>
      <c r="AM2090" s="42" t="str">
        <f t="shared" si="161"/>
        <v>2026-03</v>
      </c>
      <c r="AN2090" s="42" t="str">
        <f t="shared" ca="1" si="162"/>
        <v>ON_SCHEDULE</v>
      </c>
      <c r="AO2090" s="42" t="str">
        <f t="shared" si="163"/>
        <v>WA-322 | OUTER / INNER RING PART WASH EQUIPMENT M/C | SB4 | ELECTRICAL CONTROL | Time-based Maintenance | Electrical | Cleaning | Medium | PM : 
- Cleaning cooling fan of heavy smoker, mist pure | เริ่มซ่อมงาน PM แล้ว รับผิดชอบโดย NATDANAI JUTHATHEP | ณัฐดนัย จุฑาเทพ</v>
      </c>
      <c r="AP2090" s="42" t="str">
        <f>_xlfn.TEXTJOIN("; ",TRUE,IF(COUNTA('query (10)'!A2090:AK2090)&lt;=6,"NEAR_EMPTY_ROW",""),IF($K2090="","MISSING_STATUS",""),IF(AND($K2090="เสร็จสิ้น",$Z2090=""),"DONE_NO_ACTUAL_DATE",""),IF(AND($I2090="Condition-based Maintenance",$AH2090=""),"CBM_NO_MEASUREMENT",""),IF(OR($X2090="",$X2090=0),"INVALID_PERIOD",""),IF(AND($AA2090&lt;&gt;"",$AB2090&lt;&gt;"",$AB2090&lt;$AA2090),"DATE_SEQUENCE_ERROR",""),IF(AND($AB2090&lt;&gt;"",$AB2090&gt;DATE(2030,12,31)),"DATE_OUTLIER",""),IF($C2090="","MISSING_QRCODE",""),IF($J2090="UNKNOWN","UNKNOWN_PM_TYPE",""),IF($L2090="UNKNOWN","UNKNOWN_STATUS",""))</f>
        <v>DATE_OUTLIER</v>
      </c>
      <c r="AQ2090" s="42" t="str">
        <f t="shared" si="164"/>
        <v>NO</v>
      </c>
    </row>
    <row r="2091" spans="1:43" x14ac:dyDescent="0.3">
      <c r="A2091" s="38">
        <f>IF('query (10)'!A2091="","",'query (10)'!A2091)</f>
        <v>2314</v>
      </c>
      <c r="B2091" s="38">
        <f>IF('query (10)'!B2091="","",'query (10)'!B2091)</f>
        <v>19667</v>
      </c>
      <c r="C2091" s="38" t="str">
        <f>TRIM(UPPER('query (10)'!M2091))</f>
        <v>WA-328</v>
      </c>
      <c r="D2091" s="38" t="str">
        <f>TRIM(UPPER(IFERROR(_xlfn.TEXTBEFORE('query (10)'!L2091,"("),'query (10)'!L2091)))</f>
        <v>FINISH WASH EQUIPMENT M/C</v>
      </c>
      <c r="E2091" s="38" t="str">
        <f>IFERROR(TRIM(UPPER(_xlfn.TEXTBEFORE(_xlfn.TEXTAFTER('query (10)'!L2091,"("),")"))),"")</f>
        <v/>
      </c>
      <c r="F2091" s="38" t="str">
        <f>TRIM('query (10)'!K2091)</f>
        <v>SB4</v>
      </c>
      <c r="G2091" s="38" t="str">
        <f>IF('query (10)'!J2091="","",'query (10)'!J2091)</f>
        <v>Electrical Control</v>
      </c>
      <c r="H2091" s="38" t="str">
        <f>TRIM(UPPER('query (10)'!J2091))</f>
        <v>ELECTRICAL CONTROL</v>
      </c>
      <c r="I2091" s="38" t="str">
        <f>IF('query (10)'!F2091="","",'query (10)'!F2091)</f>
        <v>Time-based Maintenance</v>
      </c>
      <c r="J2091" s="38" t="str">
        <f>IF('query (10)'!F2091="","",IFERROR(INDEX(Cleaning_Rules!$B$14:$B$17,MATCH(TRIM('query (10)'!F2091),Cleaning_Rules!$A$14:$A$17,0)),"UNKNOWN"))</f>
        <v>TBM</v>
      </c>
      <c r="K2091" s="38" t="str">
        <f>IF('query (10)'!G2091="","",'query (10)'!G2091)</f>
        <v>กำลังดำเนินการ</v>
      </c>
      <c r="L2091" s="38" t="str">
        <f>IF('query (10)'!G2091="","MISSING",IFERROR(INDEX(Cleaning_Rules!$B$5:$B$10,MATCH(TRIM('query (10)'!G2091),Cleaning_Rules!$A$5:$A$10,0)),"UNKNOWN"))</f>
        <v>IN_PROGRESS</v>
      </c>
      <c r="M2091" s="38" t="str">
        <f>IF('query (10)'!I2091="","",'query (10)'!I2091)</f>
        <v>Electrical</v>
      </c>
      <c r="N2091" s="38" t="str">
        <f>IF('query (10)'!O2091="","",'query (10)'!O2091)</f>
        <v>Cleaning</v>
      </c>
      <c r="O2091" s="38" t="str">
        <f>IF('query (10)'!P2091="","",'query (10)'!P2091)</f>
        <v>Medium</v>
      </c>
      <c r="P2091" s="38" t="str">
        <f>IF('query (10)'!N2091="","",'query (10)'!N2091)</f>
        <v xml:space="preserve">PM : 
- Cleaning cooling fan of heavy smoker, mist pure </v>
      </c>
      <c r="Q2091" s="38" t="str">
        <f>TRIM('query (10)'!N2091)</f>
        <v>PM : 
- Cleaning cooling fan of heavy smoker, mist pure</v>
      </c>
      <c r="R2091" s="38" t="str">
        <f>TRIM(UPPER('query (10)'!R2091))</f>
        <v/>
      </c>
      <c r="S2091" s="38" t="str">
        <f>TRIM(UPPER('query (10)'!S2091))</f>
        <v/>
      </c>
      <c r="T2091" s="38" t="str">
        <f>IF('query (10)'!Q2091="","",TRIM(UPPER('query (10)'!Q2091)))</f>
        <v/>
      </c>
      <c r="U2091" s="38" t="str">
        <f>IF('query (10)'!T2091="","",'query (10)'!T2091)</f>
        <v/>
      </c>
      <c r="V2091" s="39" t="str">
        <f>IF('query (10)'!T2091="","",IFERROR(VALUE('query (10)'!T2091),""))</f>
        <v/>
      </c>
      <c r="W2091" s="40">
        <f>IF('query (10)'!U2091="","",'query (10)'!U2091)</f>
        <v>0</v>
      </c>
      <c r="X2091" s="39">
        <f>IF('query (10)'!V2091="","",'query (10)'!V2091)</f>
        <v>5400</v>
      </c>
      <c r="Y2091" s="41">
        <f>IF('query (10)'!W2091="","",'query (10)'!W2091)</f>
        <v>46100</v>
      </c>
      <c r="Z2091" s="41" t="str">
        <f>IF('query (10)'!X2091="","",'query (10)'!X2091)</f>
        <v/>
      </c>
      <c r="AA2091" s="41">
        <f>IF('query (10)'!Y2091="","",'query (10)'!Y2091)</f>
        <v>46100</v>
      </c>
      <c r="AB2091" s="41">
        <f>IF('query (10)'!Z2091="","",'query (10)'!Z2091)</f>
        <v>51500</v>
      </c>
      <c r="AC2091" s="38" t="str">
        <f>IF(OR('query (10)'!AA2091="",COUNTIF(Cleaning_Rules!$A$21:$A$26,TRIM('query (10)'!AA2091))&gt;0),"",TRIM('query (10)'!AA2091))</f>
        <v/>
      </c>
      <c r="AD2091" s="38" t="str">
        <f>IF('query (10)'!AB2091="","",TRIM(IFERROR(_xlfn.TEXTBEFORE('query (10)'!AB2091,"("),'query (10)'!AB2091)))</f>
        <v>เริ่มซ่อมงาน PM แล้ว รับผิดชอบโดย NATDANAI JUTHATHEP</v>
      </c>
      <c r="AE2091" s="38" t="str">
        <f>IFERROR(LOWER(TRIM(_xlfn.TEXTBEFORE(_xlfn.TEXTAFTER('query (10)'!AB2091,"("),")"))),"")</f>
        <v>juthathep-n-4697@nsk.com</v>
      </c>
      <c r="AF2091" s="38" t="str">
        <f>IF('query (10)'!AD2091="","",TRIM('query (10)'!AD2091))</f>
        <v>พงษ์พิทักษ์ ศรไชย</v>
      </c>
      <c r="AG2091" s="38" t="str">
        <f>IF('query (10)'!AE2091="","",TRIM('query (10)'!AE2091))</f>
        <v>ณัฐดนัย จุฑาเทพ</v>
      </c>
      <c r="AH2091" s="38" t="str">
        <f>IF('query (10)'!AF2091="","",IFERROR(VALUE('query (10)'!AF2091),""))</f>
        <v/>
      </c>
      <c r="AI2091" s="38" t="str">
        <f>IF('query (10)'!AG2091="","",TRIM('query (10)'!AG2091))</f>
        <v/>
      </c>
      <c r="AJ2091" s="38" t="str">
        <f>IF('query (10)'!AH2091="","",IFERROR(VALUE('query (10)'!AH2091),""))</f>
        <v/>
      </c>
      <c r="AK2091" s="38" t="str">
        <f>IF('query (10)'!AI2091="","",TRIM('query (10)'!AI2091))</f>
        <v/>
      </c>
      <c r="AL2091" s="42">
        <f t="shared" si="160"/>
        <v>2026</v>
      </c>
      <c r="AM2091" s="42" t="str">
        <f t="shared" si="161"/>
        <v>2026-03</v>
      </c>
      <c r="AN2091" s="42" t="str">
        <f t="shared" ca="1" si="162"/>
        <v>ON_SCHEDULE</v>
      </c>
      <c r="AO2091" s="42" t="str">
        <f t="shared" si="163"/>
        <v>WA-328 | FINISH WASH EQUIPMENT M/C | SB4 | ELECTRICAL CONTROL | Time-based Maintenance | Electrical | Cleaning | Medium | PM : 
- Cleaning cooling fan of heavy smoker, mist pure | เริ่มซ่อมงาน PM แล้ว รับผิดชอบโดย NATDANAI JUTHATHEP | ณัฐดนัย จุฑาเทพ</v>
      </c>
      <c r="AP2091" s="42" t="str">
        <f>_xlfn.TEXTJOIN("; ",TRUE,IF(COUNTA('query (10)'!A2091:AK2091)&lt;=6,"NEAR_EMPTY_ROW",""),IF($K2091="","MISSING_STATUS",""),IF(AND($K2091="เสร็จสิ้น",$Z2091=""),"DONE_NO_ACTUAL_DATE",""),IF(AND($I2091="Condition-based Maintenance",$AH2091=""),"CBM_NO_MEASUREMENT",""),IF(OR($X2091="",$X2091=0),"INVALID_PERIOD",""),IF(AND($AA2091&lt;&gt;"",$AB2091&lt;&gt;"",$AB2091&lt;$AA2091),"DATE_SEQUENCE_ERROR",""),IF(AND($AB2091&lt;&gt;"",$AB2091&gt;DATE(2030,12,31)),"DATE_OUTLIER",""),IF($C2091="","MISSING_QRCODE",""),IF($J2091="UNKNOWN","UNKNOWN_PM_TYPE",""),IF($L2091="UNKNOWN","UNKNOWN_STATUS",""))</f>
        <v>DATE_OUTLIER</v>
      </c>
      <c r="AQ2091" s="42" t="str">
        <f t="shared" si="164"/>
        <v>NO</v>
      </c>
    </row>
    <row r="2092" spans="1:43" x14ac:dyDescent="0.3">
      <c r="A2092" s="38">
        <f>IF('query (10)'!A2092="","",'query (10)'!A2092)</f>
        <v>2315</v>
      </c>
      <c r="B2092" s="38">
        <f>IF('query (10)'!B2092="","",'query (10)'!B2092)</f>
        <v>19668</v>
      </c>
      <c r="C2092" s="38" t="str">
        <f>TRIM(UPPER('query (10)'!M2092))</f>
        <v>MA-766</v>
      </c>
      <c r="D2092" s="38" t="str">
        <f>TRIM(UPPER(IFERROR(_xlfn.TEXTBEFORE('query (10)'!L2092,"("),'query (10)'!L2092)))</f>
        <v>LASER MARKER MACHINE</v>
      </c>
      <c r="E2092" s="38" t="str">
        <f>IFERROR(TRIM(UPPER(_xlfn.TEXTBEFORE(_xlfn.TEXTAFTER('query (10)'!L2092,"("),")"))),"")</f>
        <v/>
      </c>
      <c r="F2092" s="38" t="str">
        <f>TRIM('query (10)'!K2092)</f>
        <v>SB4</v>
      </c>
      <c r="G2092" s="38" t="str">
        <f>IF('query (10)'!J2092="","",'query (10)'!J2092)</f>
        <v>Electrical Control</v>
      </c>
      <c r="H2092" s="38" t="str">
        <f>TRIM(UPPER('query (10)'!J2092))</f>
        <v>ELECTRICAL CONTROL</v>
      </c>
      <c r="I2092" s="38" t="str">
        <f>IF('query (10)'!F2092="","",'query (10)'!F2092)</f>
        <v>Time-based Maintenance</v>
      </c>
      <c r="J2092" s="38" t="str">
        <f>IF('query (10)'!F2092="","",IFERROR(INDEX(Cleaning_Rules!$B$14:$B$17,MATCH(TRIM('query (10)'!F2092),Cleaning_Rules!$A$14:$A$17,0)),"UNKNOWN"))</f>
        <v>TBM</v>
      </c>
      <c r="K2092" s="38" t="str">
        <f>IF('query (10)'!G2092="","",'query (10)'!G2092)</f>
        <v>กำลังดำเนินการ</v>
      </c>
      <c r="L2092" s="38" t="str">
        <f>IF('query (10)'!G2092="","MISSING",IFERROR(INDEX(Cleaning_Rules!$B$5:$B$10,MATCH(TRIM('query (10)'!G2092),Cleaning_Rules!$A$5:$A$10,0)),"UNKNOWN"))</f>
        <v>IN_PROGRESS</v>
      </c>
      <c r="M2092" s="38" t="str">
        <f>IF('query (10)'!I2092="","",'query (10)'!I2092)</f>
        <v>Electrical</v>
      </c>
      <c r="N2092" s="38" t="str">
        <f>IF('query (10)'!O2092="","",'query (10)'!O2092)</f>
        <v>Part Change</v>
      </c>
      <c r="O2092" s="38" t="str">
        <f>IF('query (10)'!P2092="","",'query (10)'!P2092)</f>
        <v>Medium</v>
      </c>
      <c r="P2092" s="38" t="str">
        <f>IF('query (10)'!N2092="","",'query (10)'!N2092)</f>
        <v>PM : 
- Change dust filter of laser amp
- Change dust filter of Apiste
- Check/ Cleaning dust filter of Q-Clean
- Check condition of laser amp</v>
      </c>
      <c r="Q2092" s="38" t="str">
        <f>TRIM('query (10)'!N2092)</f>
        <v>PM : 
- Change dust filter of laser amp
- Change dust filter of Apiste
- Check/ Cleaning dust filter of Q-Clean
- Check condition of laser amp</v>
      </c>
      <c r="R2092" s="38" t="str">
        <f>TRIM(UPPER('query (10)'!R2092))</f>
        <v/>
      </c>
      <c r="S2092" s="38" t="str">
        <f>TRIM(UPPER('query (10)'!S2092))</f>
        <v/>
      </c>
      <c r="T2092" s="38" t="str">
        <f>IF('query (10)'!Q2092="","",TRIM(UPPER('query (10)'!Q2092)))</f>
        <v/>
      </c>
      <c r="U2092" s="38" t="str">
        <f>IF('query (10)'!T2092="","",'query (10)'!T2092)</f>
        <v/>
      </c>
      <c r="V2092" s="39" t="str">
        <f>IF('query (10)'!T2092="","",IFERROR(VALUE('query (10)'!T2092),""))</f>
        <v/>
      </c>
      <c r="W2092" s="40">
        <f>IF('query (10)'!U2092="","",'query (10)'!U2092)</f>
        <v>0</v>
      </c>
      <c r="X2092" s="39">
        <f>IF('query (10)'!V2092="","",'query (10)'!V2092)</f>
        <v>2700</v>
      </c>
      <c r="Y2092" s="41">
        <f>IF('query (10)'!W2092="","",'query (10)'!W2092)</f>
        <v>46100</v>
      </c>
      <c r="Z2092" s="41" t="str">
        <f>IF('query (10)'!X2092="","",'query (10)'!X2092)</f>
        <v/>
      </c>
      <c r="AA2092" s="41">
        <f>IF('query (10)'!Y2092="","",'query (10)'!Y2092)</f>
        <v>46100</v>
      </c>
      <c r="AB2092" s="41">
        <f>IF('query (10)'!Z2092="","",'query (10)'!Z2092)</f>
        <v>48800</v>
      </c>
      <c r="AC2092" s="38" t="str">
        <f>IF(OR('query (10)'!AA2092="",COUNTIF(Cleaning_Rules!$A$21:$A$26,TRIM('query (10)'!AA2092))&gt;0),"",TRIM('query (10)'!AA2092))</f>
        <v/>
      </c>
      <c r="AD2092" s="38" t="str">
        <f>IF('query (10)'!AB2092="","",TRIM(IFERROR(_xlfn.TEXTBEFORE('query (10)'!AB2092,"("),'query (10)'!AB2092)))</f>
        <v>เริ่มซ่อมงาน PM แล้ว รับผิดชอบโดย NATDANAI JUTHATHEP</v>
      </c>
      <c r="AE2092" s="38" t="str">
        <f>IFERROR(LOWER(TRIM(_xlfn.TEXTBEFORE(_xlfn.TEXTAFTER('query (10)'!AB2092,"("),")"))),"")</f>
        <v>juthathep-n-4697@nsk.com</v>
      </c>
      <c r="AF2092" s="38" t="str">
        <f>IF('query (10)'!AD2092="","",TRIM('query (10)'!AD2092))</f>
        <v>พงษ์พิทักษ์ ศรไชย</v>
      </c>
      <c r="AG2092" s="38" t="str">
        <f>IF('query (10)'!AE2092="","",TRIM('query (10)'!AE2092))</f>
        <v>ณัฐดนัย จุฑาเทพ</v>
      </c>
      <c r="AH2092" s="38" t="str">
        <f>IF('query (10)'!AF2092="","",IFERROR(VALUE('query (10)'!AF2092),""))</f>
        <v/>
      </c>
      <c r="AI2092" s="38" t="str">
        <f>IF('query (10)'!AG2092="","",TRIM('query (10)'!AG2092))</f>
        <v/>
      </c>
      <c r="AJ2092" s="38" t="str">
        <f>IF('query (10)'!AH2092="","",IFERROR(VALUE('query (10)'!AH2092),""))</f>
        <v/>
      </c>
      <c r="AK2092" s="38" t="str">
        <f>IF('query (10)'!AI2092="","",TRIM('query (10)'!AI2092))</f>
        <v/>
      </c>
      <c r="AL2092" s="42">
        <f t="shared" si="160"/>
        <v>2026</v>
      </c>
      <c r="AM2092" s="42" t="str">
        <f t="shared" si="161"/>
        <v>2026-03</v>
      </c>
      <c r="AN2092" s="42" t="str">
        <f t="shared" ca="1" si="162"/>
        <v>ON_SCHEDULE</v>
      </c>
      <c r="AO2092" s="42" t="str">
        <f t="shared" si="163"/>
        <v>MA-766 | LASER MARKER MACHINE | SB4 | ELECTRICAL CONTROL | Time-based Maintenance | Electrical | Part Change | Medium | PM : 
- Change dust filter of laser amp
- Change dust filter of Apiste
- Check/ Cleaning dust filter of Q-Clean
- Check condition of laser amp | เริ่มซ่อมงาน PM แล้ว รับผิดชอบโดย NATDANAI JUTHATHEP | ณัฐดนัย จุฑาเทพ</v>
      </c>
      <c r="AP2092" s="42" t="str">
        <f>_xlfn.TEXTJOIN("; ",TRUE,IF(COUNTA('query (10)'!A2092:AK2092)&lt;=6,"NEAR_EMPTY_ROW",""),IF($K2092="","MISSING_STATUS",""),IF(AND($K2092="เสร็จสิ้น",$Z2092=""),"DONE_NO_ACTUAL_DATE",""),IF(AND($I2092="Condition-based Maintenance",$AH2092=""),"CBM_NO_MEASUREMENT",""),IF(OR($X2092="",$X2092=0),"INVALID_PERIOD",""),IF(AND($AA2092&lt;&gt;"",$AB2092&lt;&gt;"",$AB2092&lt;$AA2092),"DATE_SEQUENCE_ERROR",""),IF(AND($AB2092&lt;&gt;"",$AB2092&gt;DATE(2030,12,31)),"DATE_OUTLIER",""),IF($C2092="","MISSING_QRCODE",""),IF($J2092="UNKNOWN","UNKNOWN_PM_TYPE",""),IF($L2092="UNKNOWN","UNKNOWN_STATUS",""))</f>
        <v>DATE_OUTLIER</v>
      </c>
      <c r="AQ2092" s="42" t="str">
        <f t="shared" si="164"/>
        <v>NO</v>
      </c>
    </row>
    <row r="2093" spans="1:43" x14ac:dyDescent="0.3">
      <c r="A2093" s="38">
        <f>IF('query (10)'!A2093="","",'query (10)'!A2093)</f>
        <v>2316</v>
      </c>
      <c r="B2093" s="38">
        <f>IF('query (10)'!B2093="","",'query (10)'!B2093)</f>
        <v>19669</v>
      </c>
      <c r="C2093" s="38" t="str">
        <f>TRIM(UPPER('query (10)'!M2093))</f>
        <v>GR-533</v>
      </c>
      <c r="D2093" s="38" t="str">
        <f>TRIM(UPPER(IFERROR(_xlfn.TEXTBEFORE('query (10)'!L2093,"("),'query (10)'!L2093)))</f>
        <v>OUTER RING RACEWAY GRINDING M/C</v>
      </c>
      <c r="E2093" s="38" t="str">
        <f>IFERROR(TRIM(UPPER(_xlfn.TEXTBEFORE(_xlfn.TEXTAFTER('query (10)'!L2093,"("),")"))),"")</f>
        <v/>
      </c>
      <c r="F2093" s="38" t="str">
        <f>TRIM('query (10)'!K2093)</f>
        <v>SB5</v>
      </c>
      <c r="G2093" s="38" t="str">
        <f>IF('query (10)'!J2093="","",'query (10)'!J2093)</f>
        <v>Electrical Control</v>
      </c>
      <c r="H2093" s="38" t="str">
        <f>TRIM(UPPER('query (10)'!J2093))</f>
        <v>ELECTRICAL CONTROL</v>
      </c>
      <c r="I2093" s="38" t="str">
        <f>IF('query (10)'!F2093="","",'query (10)'!F2093)</f>
        <v>Condition-based Maintenance</v>
      </c>
      <c r="J2093" s="38" t="str">
        <f>IF('query (10)'!F2093="","",IFERROR(INDEX(Cleaning_Rules!$B$14:$B$17,MATCH(TRIM('query (10)'!F2093),Cleaning_Rules!$A$14:$A$17,0)),"UNKNOWN"))</f>
        <v>CBM</v>
      </c>
      <c r="K2093" s="38" t="str">
        <f>IF('query (10)'!G2093="","",'query (10)'!G2093)</f>
        <v>กำลังดำเนินการ</v>
      </c>
      <c r="L2093" s="38" t="str">
        <f>IF('query (10)'!G2093="","MISSING",IFERROR(INDEX(Cleaning_Rules!$B$5:$B$10,MATCH(TRIM('query (10)'!G2093),Cleaning_Rules!$A$5:$A$10,0)),"UNKNOWN"))</f>
        <v>IN_PROGRESS</v>
      </c>
      <c r="M2093" s="38" t="str">
        <f>IF('query (10)'!I2093="","",'query (10)'!I2093)</f>
        <v>Electrical</v>
      </c>
      <c r="N2093" s="38" t="str">
        <f>IF('query (10)'!O2093="","",'query (10)'!O2093)</f>
        <v>Inspection</v>
      </c>
      <c r="O2093" s="38" t="str">
        <f>IF('query (10)'!P2093="","",'query (10)'!P2093)</f>
        <v>Medium</v>
      </c>
      <c r="P2093" s="38" t="str">
        <f>IF('query (10)'!N2093="","",'query (10)'!N2093)</f>
        <v>PM : 
- Check condition of reed switch 
- Check condition of proximity
-</v>
      </c>
      <c r="Q2093" s="38" t="str">
        <f>TRIM('query (10)'!N2093)</f>
        <v>PM : 
- Check condition of reed switch 
- Check condition of proximity
-</v>
      </c>
      <c r="R2093" s="38" t="str">
        <f>TRIM(UPPER('query (10)'!R2093))</f>
        <v/>
      </c>
      <c r="S2093" s="38" t="str">
        <f>TRIM(UPPER('query (10)'!S2093))</f>
        <v/>
      </c>
      <c r="T2093" s="38" t="str">
        <f>IF('query (10)'!Q2093="","",TRIM(UPPER('query (10)'!Q2093)))</f>
        <v/>
      </c>
      <c r="U2093" s="38" t="str">
        <f>IF('query (10)'!T2093="","",'query (10)'!T2093)</f>
        <v/>
      </c>
      <c r="V2093" s="39" t="str">
        <f>IF('query (10)'!T2093="","",IFERROR(VALUE('query (10)'!T2093),""))</f>
        <v/>
      </c>
      <c r="W2093" s="40">
        <f>IF('query (10)'!U2093="","",'query (10)'!U2093)</f>
        <v>0</v>
      </c>
      <c r="X2093" s="39">
        <f>IF('query (10)'!V2093="","",'query (10)'!V2093)</f>
        <v>90</v>
      </c>
      <c r="Y2093" s="41">
        <f>IF('query (10)'!W2093="","",'query (10)'!W2093)</f>
        <v>46101</v>
      </c>
      <c r="Z2093" s="41" t="str">
        <f>IF('query (10)'!X2093="","",'query (10)'!X2093)</f>
        <v/>
      </c>
      <c r="AA2093" s="41">
        <f>IF('query (10)'!Y2093="","",'query (10)'!Y2093)</f>
        <v>46101</v>
      </c>
      <c r="AB2093" s="41">
        <f>IF('query (10)'!Z2093="","",'query (10)'!Z2093)</f>
        <v>46191</v>
      </c>
      <c r="AC2093" s="38" t="str">
        <f>IF(OR('query (10)'!AA2093="",COUNTIF(Cleaning_Rules!$A$21:$A$26,TRIM('query (10)'!AA2093))&gt;0),"",TRIM('query (10)'!AA2093))</f>
        <v/>
      </c>
      <c r="AD2093" s="38" t="str">
        <f>IF('query (10)'!AB2093="","",TRIM(IFERROR(_xlfn.TEXTBEFORE('query (10)'!AB2093,"("),'query (10)'!AB2093)))</f>
        <v>เริ่มซ่อมงาน PM แล้ว รับผิดชอบโดย NATDANAI JUTHATHEP</v>
      </c>
      <c r="AE2093" s="38" t="str">
        <f>IFERROR(LOWER(TRIM(_xlfn.TEXTBEFORE(_xlfn.TEXTAFTER('query (10)'!AB2093,"("),")"))),"")</f>
        <v>juthathep-n-4697@nsk.com</v>
      </c>
      <c r="AF2093" s="38" t="str">
        <f>IF('query (10)'!AD2093="","",TRIM('query (10)'!AD2093))</f>
        <v>พงษ์พิทักษ์ ศรไชย</v>
      </c>
      <c r="AG2093" s="38" t="str">
        <f>IF('query (10)'!AE2093="","",TRIM('query (10)'!AE2093))</f>
        <v>ณัฐดนัย จุฑาเทพ</v>
      </c>
      <c r="AH2093" s="38" t="str">
        <f>IF('query (10)'!AF2093="","",IFERROR(VALUE('query (10)'!AF2093),""))</f>
        <v/>
      </c>
      <c r="AI2093" s="38" t="str">
        <f>IF('query (10)'!AG2093="","",TRIM('query (10)'!AG2093))</f>
        <v/>
      </c>
      <c r="AJ2093" s="38" t="str">
        <f>IF('query (10)'!AH2093="","",IFERROR(VALUE('query (10)'!AH2093),""))</f>
        <v/>
      </c>
      <c r="AK2093" s="38" t="str">
        <f>IF('query (10)'!AI2093="","",TRIM('query (10)'!AI2093))</f>
        <v/>
      </c>
      <c r="AL2093" s="42">
        <f t="shared" si="160"/>
        <v>2026</v>
      </c>
      <c r="AM2093" s="42" t="str">
        <f t="shared" si="161"/>
        <v>2026-03</v>
      </c>
      <c r="AN2093" s="42" t="str">
        <f t="shared" ca="1" si="162"/>
        <v>OVERDUE</v>
      </c>
      <c r="AO2093" s="42" t="str">
        <f t="shared" si="163"/>
        <v>GR-533 | OUTER RING RACEWAY GRINDING M/C | SB5 | ELECTRICAL CONTROL | Condition-based Maintenance | Electrical | Inspection | Medium | PM : 
- Check condition of reed switch 
- Check condition of proximity
- | เริ่มซ่อมงาน PM แล้ว รับผิดชอบโดย NATDANAI JUTHATHEP | ณัฐดนัย จุฑาเทพ</v>
      </c>
      <c r="AP2093" s="42" t="str">
        <f>_xlfn.TEXTJOIN("; ",TRUE,IF(COUNTA('query (10)'!A2093:AK2093)&lt;=6,"NEAR_EMPTY_ROW",""),IF($K2093="","MISSING_STATUS",""),IF(AND($K2093="เสร็จสิ้น",$Z2093=""),"DONE_NO_ACTUAL_DATE",""),IF(AND($I2093="Condition-based Maintenance",$AH2093=""),"CBM_NO_MEASUREMENT",""),IF(OR($X2093="",$X2093=0),"INVALID_PERIOD",""),IF(AND($AA2093&lt;&gt;"",$AB2093&lt;&gt;"",$AB2093&lt;$AA2093),"DATE_SEQUENCE_ERROR",""),IF(AND($AB2093&lt;&gt;"",$AB2093&gt;DATE(2030,12,31)),"DATE_OUTLIER",""),IF($C2093="","MISSING_QRCODE",""),IF($J2093="UNKNOWN","UNKNOWN_PM_TYPE",""),IF($L2093="UNKNOWN","UNKNOWN_STATUS",""))</f>
        <v>CBM_NO_MEASUREMENT</v>
      </c>
      <c r="AQ2093" s="42" t="str">
        <f t="shared" si="164"/>
        <v>NO</v>
      </c>
    </row>
    <row r="2094" spans="1:43" x14ac:dyDescent="0.3">
      <c r="A2094" s="38">
        <f>IF('query (10)'!A2094="","",'query (10)'!A2094)</f>
        <v>2317</v>
      </c>
      <c r="B2094" s="38">
        <f>IF('query (10)'!B2094="","",'query (10)'!B2094)</f>
        <v>19670</v>
      </c>
      <c r="C2094" s="38" t="str">
        <f>TRIM(UPPER('query (10)'!M2094))</f>
        <v>GR-527</v>
      </c>
      <c r="D2094" s="38" t="str">
        <f>TRIM(UPPER(IFERROR(_xlfn.TEXTBEFORE('query (10)'!L2094,"("),'query (10)'!L2094)))</f>
        <v>INNER RING RACEWAY GRINDING M/C</v>
      </c>
      <c r="E2094" s="38" t="str">
        <f>IFERROR(TRIM(UPPER(_xlfn.TEXTBEFORE(_xlfn.TEXTAFTER('query (10)'!L2094,"("),")"))),"")</f>
        <v/>
      </c>
      <c r="F2094" s="38" t="str">
        <f>TRIM('query (10)'!K2094)</f>
        <v>SB5</v>
      </c>
      <c r="G2094" s="38" t="str">
        <f>IF('query (10)'!J2094="","",'query (10)'!J2094)</f>
        <v>Electrical Control</v>
      </c>
      <c r="H2094" s="38" t="str">
        <f>TRIM(UPPER('query (10)'!J2094))</f>
        <v>ELECTRICAL CONTROL</v>
      </c>
      <c r="I2094" s="38" t="str">
        <f>IF('query (10)'!F2094="","",'query (10)'!F2094)</f>
        <v>Condition-based Maintenance</v>
      </c>
      <c r="J2094" s="38" t="str">
        <f>IF('query (10)'!F2094="","",IFERROR(INDEX(Cleaning_Rules!$B$14:$B$17,MATCH(TRIM('query (10)'!F2094),Cleaning_Rules!$A$14:$A$17,0)),"UNKNOWN"))</f>
        <v>CBM</v>
      </c>
      <c r="K2094" s="38" t="str">
        <f>IF('query (10)'!G2094="","",'query (10)'!G2094)</f>
        <v>กำลังดำเนินการ</v>
      </c>
      <c r="L2094" s="38" t="str">
        <f>IF('query (10)'!G2094="","MISSING",IFERROR(INDEX(Cleaning_Rules!$B$5:$B$10,MATCH(TRIM('query (10)'!G2094),Cleaning_Rules!$A$5:$A$10,0)),"UNKNOWN"))</f>
        <v>IN_PROGRESS</v>
      </c>
      <c r="M2094" s="38" t="str">
        <f>IF('query (10)'!I2094="","",'query (10)'!I2094)</f>
        <v>Electrical</v>
      </c>
      <c r="N2094" s="38" t="str">
        <f>IF('query (10)'!O2094="","",'query (10)'!O2094)</f>
        <v>Inspection</v>
      </c>
      <c r="O2094" s="38" t="str">
        <f>IF('query (10)'!P2094="","",'query (10)'!P2094)</f>
        <v>Medium</v>
      </c>
      <c r="P2094" s="38" t="str">
        <f>IF('query (10)'!N2094="","",'query (10)'!N2094)</f>
        <v>PM : 
- Check condition of reed switch 
- Check condition of proximity
-</v>
      </c>
      <c r="Q2094" s="38" t="str">
        <f>TRIM('query (10)'!N2094)</f>
        <v>PM : 
- Check condition of reed switch 
- Check condition of proximity
-</v>
      </c>
      <c r="R2094" s="38" t="str">
        <f>TRIM(UPPER('query (10)'!R2094))</f>
        <v/>
      </c>
      <c r="S2094" s="38" t="str">
        <f>TRIM(UPPER('query (10)'!S2094))</f>
        <v/>
      </c>
      <c r="T2094" s="38" t="str">
        <f>IF('query (10)'!Q2094="","",TRIM(UPPER('query (10)'!Q2094)))</f>
        <v/>
      </c>
      <c r="U2094" s="38" t="str">
        <f>IF('query (10)'!T2094="","",'query (10)'!T2094)</f>
        <v/>
      </c>
      <c r="V2094" s="39" t="str">
        <f>IF('query (10)'!T2094="","",IFERROR(VALUE('query (10)'!T2094),""))</f>
        <v/>
      </c>
      <c r="W2094" s="40">
        <f>IF('query (10)'!U2094="","",'query (10)'!U2094)</f>
        <v>0</v>
      </c>
      <c r="X2094" s="39">
        <f>IF('query (10)'!V2094="","",'query (10)'!V2094)</f>
        <v>90</v>
      </c>
      <c r="Y2094" s="41">
        <f>IF('query (10)'!W2094="","",'query (10)'!W2094)</f>
        <v>46101</v>
      </c>
      <c r="Z2094" s="41" t="str">
        <f>IF('query (10)'!X2094="","",'query (10)'!X2094)</f>
        <v/>
      </c>
      <c r="AA2094" s="41">
        <f>IF('query (10)'!Y2094="","",'query (10)'!Y2094)</f>
        <v>46101</v>
      </c>
      <c r="AB2094" s="41">
        <f>IF('query (10)'!Z2094="","",'query (10)'!Z2094)</f>
        <v>46191</v>
      </c>
      <c r="AC2094" s="38" t="str">
        <f>IF(OR('query (10)'!AA2094="",COUNTIF(Cleaning_Rules!$A$21:$A$26,TRIM('query (10)'!AA2094))&gt;0),"",TRIM('query (10)'!AA2094))</f>
        <v/>
      </c>
      <c r="AD2094" s="38" t="str">
        <f>IF('query (10)'!AB2094="","",TRIM(IFERROR(_xlfn.TEXTBEFORE('query (10)'!AB2094,"("),'query (10)'!AB2094)))</f>
        <v>เริ่มซ่อมงาน PM แล้ว รับผิดชอบโดย NATDANAI JUTHATHEP</v>
      </c>
      <c r="AE2094" s="38" t="str">
        <f>IFERROR(LOWER(TRIM(_xlfn.TEXTBEFORE(_xlfn.TEXTAFTER('query (10)'!AB2094,"("),")"))),"")</f>
        <v>juthathep-n-4697@nsk.com</v>
      </c>
      <c r="AF2094" s="38" t="str">
        <f>IF('query (10)'!AD2094="","",TRIM('query (10)'!AD2094))</f>
        <v>พงษ์พิทักษ์ ศรไชย</v>
      </c>
      <c r="AG2094" s="38" t="str">
        <f>IF('query (10)'!AE2094="","",TRIM('query (10)'!AE2094))</f>
        <v>ณัฐดนัย จุฑาเทพ</v>
      </c>
      <c r="AH2094" s="38" t="str">
        <f>IF('query (10)'!AF2094="","",IFERROR(VALUE('query (10)'!AF2094),""))</f>
        <v/>
      </c>
      <c r="AI2094" s="38" t="str">
        <f>IF('query (10)'!AG2094="","",TRIM('query (10)'!AG2094))</f>
        <v/>
      </c>
      <c r="AJ2094" s="38" t="str">
        <f>IF('query (10)'!AH2094="","",IFERROR(VALUE('query (10)'!AH2094),""))</f>
        <v/>
      </c>
      <c r="AK2094" s="38" t="str">
        <f>IF('query (10)'!AI2094="","",TRIM('query (10)'!AI2094))</f>
        <v/>
      </c>
      <c r="AL2094" s="42">
        <f t="shared" si="160"/>
        <v>2026</v>
      </c>
      <c r="AM2094" s="42" t="str">
        <f t="shared" si="161"/>
        <v>2026-03</v>
      </c>
      <c r="AN2094" s="42" t="str">
        <f t="shared" ca="1" si="162"/>
        <v>OVERDUE</v>
      </c>
      <c r="AO2094" s="42" t="str">
        <f t="shared" si="163"/>
        <v>GR-527 | INNER RING RACEWAY GRINDING M/C | SB5 | ELECTRICAL CONTROL | Condition-based Maintenance | Electrical | Inspection | Medium | PM : 
- Check condition of reed switch 
- Check condition of proximity
- | เริ่มซ่อมงาน PM แล้ว รับผิดชอบโดย NATDANAI JUTHATHEP | ณัฐดนัย จุฑาเทพ</v>
      </c>
      <c r="AP2094" s="42" t="str">
        <f>_xlfn.TEXTJOIN("; ",TRUE,IF(COUNTA('query (10)'!A2094:AK2094)&lt;=6,"NEAR_EMPTY_ROW",""),IF($K2094="","MISSING_STATUS",""),IF(AND($K2094="เสร็จสิ้น",$Z2094=""),"DONE_NO_ACTUAL_DATE",""),IF(AND($I2094="Condition-based Maintenance",$AH2094=""),"CBM_NO_MEASUREMENT",""),IF(OR($X2094="",$X2094=0),"INVALID_PERIOD",""),IF(AND($AA2094&lt;&gt;"",$AB2094&lt;&gt;"",$AB2094&lt;$AA2094),"DATE_SEQUENCE_ERROR",""),IF(AND($AB2094&lt;&gt;"",$AB2094&gt;DATE(2030,12,31)),"DATE_OUTLIER",""),IF($C2094="","MISSING_QRCODE",""),IF($J2094="UNKNOWN","UNKNOWN_PM_TYPE",""),IF($L2094="UNKNOWN","UNKNOWN_STATUS",""))</f>
        <v>CBM_NO_MEASUREMENT</v>
      </c>
      <c r="AQ2094" s="42" t="str">
        <f t="shared" si="164"/>
        <v>NO</v>
      </c>
    </row>
    <row r="2095" spans="1:43" x14ac:dyDescent="0.3">
      <c r="A2095" s="38">
        <f>IF('query (10)'!A2095="","",'query (10)'!A2095)</f>
        <v>2318</v>
      </c>
      <c r="B2095" s="38">
        <f>IF('query (10)'!B2095="","",'query (10)'!B2095)</f>
        <v>19671</v>
      </c>
      <c r="C2095" s="38" t="str">
        <f>TRIM(UPPER('query (10)'!M2095))</f>
        <v>GR-535</v>
      </c>
      <c r="D2095" s="38" t="str">
        <f>TRIM(UPPER(IFERROR(_xlfn.TEXTBEFORE('query (10)'!L2095,"("),'query (10)'!L2095)))</f>
        <v>OUTER RING RACEWAY SUPER FINISH M/C</v>
      </c>
      <c r="E2095" s="38" t="str">
        <f>IFERROR(TRIM(UPPER(_xlfn.TEXTBEFORE(_xlfn.TEXTAFTER('query (10)'!L2095,"("),")"))),"")</f>
        <v/>
      </c>
      <c r="F2095" s="38" t="str">
        <f>TRIM('query (10)'!K2095)</f>
        <v>SB5</v>
      </c>
      <c r="G2095" s="38" t="str">
        <f>IF('query (10)'!J2095="","",'query (10)'!J2095)</f>
        <v>Electrical Control</v>
      </c>
      <c r="H2095" s="38" t="str">
        <f>TRIM(UPPER('query (10)'!J2095))</f>
        <v>ELECTRICAL CONTROL</v>
      </c>
      <c r="I2095" s="38" t="str">
        <f>IF('query (10)'!F2095="","",'query (10)'!F2095)</f>
        <v>Condition-based Maintenance</v>
      </c>
      <c r="J2095" s="38" t="str">
        <f>IF('query (10)'!F2095="","",IFERROR(INDEX(Cleaning_Rules!$B$14:$B$17,MATCH(TRIM('query (10)'!F2095),Cleaning_Rules!$A$14:$A$17,0)),"UNKNOWN"))</f>
        <v>CBM</v>
      </c>
      <c r="K2095" s="38" t="str">
        <f>IF('query (10)'!G2095="","",'query (10)'!G2095)</f>
        <v>กำลังดำเนินการ</v>
      </c>
      <c r="L2095" s="38" t="str">
        <f>IF('query (10)'!G2095="","MISSING",IFERROR(INDEX(Cleaning_Rules!$B$5:$B$10,MATCH(TRIM('query (10)'!G2095),Cleaning_Rules!$A$5:$A$10,0)),"UNKNOWN"))</f>
        <v>IN_PROGRESS</v>
      </c>
      <c r="M2095" s="38" t="str">
        <f>IF('query (10)'!I2095="","",'query (10)'!I2095)</f>
        <v>Electrical</v>
      </c>
      <c r="N2095" s="38" t="str">
        <f>IF('query (10)'!O2095="","",'query (10)'!O2095)</f>
        <v>Inspection</v>
      </c>
      <c r="O2095" s="38" t="str">
        <f>IF('query (10)'!P2095="","",'query (10)'!P2095)</f>
        <v>Medium</v>
      </c>
      <c r="P2095" s="38" t="str">
        <f>IF('query (10)'!N2095="","",'query (10)'!N2095)</f>
        <v>PM : 
- Check condition of reed switch 
- Check condition of proximity
- Check/ Cleaning oil leak in TErminal box</v>
      </c>
      <c r="Q2095" s="38" t="str">
        <f>TRIM('query (10)'!N2095)</f>
        <v>PM : 
- Check condition of reed switch 
- Check condition of proximity
- Check/ Cleaning oil leak in TErminal box</v>
      </c>
      <c r="R2095" s="38" t="str">
        <f>TRIM(UPPER('query (10)'!R2095))</f>
        <v/>
      </c>
      <c r="S2095" s="38" t="str">
        <f>TRIM(UPPER('query (10)'!S2095))</f>
        <v/>
      </c>
      <c r="T2095" s="38" t="str">
        <f>IF('query (10)'!Q2095="","",TRIM(UPPER('query (10)'!Q2095)))</f>
        <v/>
      </c>
      <c r="U2095" s="38" t="str">
        <f>IF('query (10)'!T2095="","",'query (10)'!T2095)</f>
        <v/>
      </c>
      <c r="V2095" s="39" t="str">
        <f>IF('query (10)'!T2095="","",IFERROR(VALUE('query (10)'!T2095),""))</f>
        <v/>
      </c>
      <c r="W2095" s="40">
        <f>IF('query (10)'!U2095="","",'query (10)'!U2095)</f>
        <v>0</v>
      </c>
      <c r="X2095" s="39">
        <f>IF('query (10)'!V2095="","",'query (10)'!V2095)</f>
        <v>90</v>
      </c>
      <c r="Y2095" s="41">
        <f>IF('query (10)'!W2095="","",'query (10)'!W2095)</f>
        <v>46101</v>
      </c>
      <c r="Z2095" s="41" t="str">
        <f>IF('query (10)'!X2095="","",'query (10)'!X2095)</f>
        <v/>
      </c>
      <c r="AA2095" s="41">
        <f>IF('query (10)'!Y2095="","",'query (10)'!Y2095)</f>
        <v>46101</v>
      </c>
      <c r="AB2095" s="41">
        <f>IF('query (10)'!Z2095="","",'query (10)'!Z2095)</f>
        <v>46191</v>
      </c>
      <c r="AC2095" s="38" t="str">
        <f>IF(OR('query (10)'!AA2095="",COUNTIF(Cleaning_Rules!$A$21:$A$26,TRIM('query (10)'!AA2095))&gt;0),"",TRIM('query (10)'!AA2095))</f>
        <v/>
      </c>
      <c r="AD2095" s="38" t="str">
        <f>IF('query (10)'!AB2095="","",TRIM(IFERROR(_xlfn.TEXTBEFORE('query (10)'!AB2095,"("),'query (10)'!AB2095)))</f>
        <v>เริ่มซ่อมงาน PM แล้ว รับผิดชอบโดย NATDANAI JUTHATHEP</v>
      </c>
      <c r="AE2095" s="38" t="str">
        <f>IFERROR(LOWER(TRIM(_xlfn.TEXTBEFORE(_xlfn.TEXTAFTER('query (10)'!AB2095,"("),")"))),"")</f>
        <v>juthathep-n-4697@nsk.com</v>
      </c>
      <c r="AF2095" s="38" t="str">
        <f>IF('query (10)'!AD2095="","",TRIM('query (10)'!AD2095))</f>
        <v>พงษ์พิทักษ์ ศรไชย</v>
      </c>
      <c r="AG2095" s="38" t="str">
        <f>IF('query (10)'!AE2095="","",TRIM('query (10)'!AE2095))</f>
        <v>ณัฐดนัย จุฑาเทพ</v>
      </c>
      <c r="AH2095" s="38" t="str">
        <f>IF('query (10)'!AF2095="","",IFERROR(VALUE('query (10)'!AF2095),""))</f>
        <v/>
      </c>
      <c r="AI2095" s="38" t="str">
        <f>IF('query (10)'!AG2095="","",TRIM('query (10)'!AG2095))</f>
        <v/>
      </c>
      <c r="AJ2095" s="38" t="str">
        <f>IF('query (10)'!AH2095="","",IFERROR(VALUE('query (10)'!AH2095),""))</f>
        <v/>
      </c>
      <c r="AK2095" s="38" t="str">
        <f>IF('query (10)'!AI2095="","",TRIM('query (10)'!AI2095))</f>
        <v/>
      </c>
      <c r="AL2095" s="42">
        <f t="shared" si="160"/>
        <v>2026</v>
      </c>
      <c r="AM2095" s="42" t="str">
        <f t="shared" si="161"/>
        <v>2026-03</v>
      </c>
      <c r="AN2095" s="42" t="str">
        <f t="shared" ca="1" si="162"/>
        <v>OVERDUE</v>
      </c>
      <c r="AO2095" s="42" t="str">
        <f t="shared" si="163"/>
        <v>GR-535 | OUTER RING RACEWAY SUPER FINISH M/C | SB5 | ELECTRICAL CONTROL | Condition-based Maintenance | Electrical | Inspection | Medium | PM : 
- Check condition of reed switch 
- Check condition of proximity
- Check/ Cleaning oil leak in TErminal box | เริ่มซ่อมงาน PM แล้ว รับผิดชอบโดย NATDANAI JUTHATHEP | ณัฐดนัย จุฑาเทพ</v>
      </c>
      <c r="AP2095" s="42" t="str">
        <f>_xlfn.TEXTJOIN("; ",TRUE,IF(COUNTA('query (10)'!A2095:AK2095)&lt;=6,"NEAR_EMPTY_ROW",""),IF($K2095="","MISSING_STATUS",""),IF(AND($K2095="เสร็จสิ้น",$Z2095=""),"DONE_NO_ACTUAL_DATE",""),IF(AND($I2095="Condition-based Maintenance",$AH2095=""),"CBM_NO_MEASUREMENT",""),IF(OR($X2095="",$X2095=0),"INVALID_PERIOD",""),IF(AND($AA2095&lt;&gt;"",$AB2095&lt;&gt;"",$AB2095&lt;$AA2095),"DATE_SEQUENCE_ERROR",""),IF(AND($AB2095&lt;&gt;"",$AB2095&gt;DATE(2030,12,31)),"DATE_OUTLIER",""),IF($C2095="","MISSING_QRCODE",""),IF($J2095="UNKNOWN","UNKNOWN_PM_TYPE",""),IF($L2095="UNKNOWN","UNKNOWN_STATUS",""))</f>
        <v>CBM_NO_MEASUREMENT</v>
      </c>
      <c r="AQ2095" s="42" t="str">
        <f t="shared" si="164"/>
        <v>NO</v>
      </c>
    </row>
    <row r="2096" spans="1:43" x14ac:dyDescent="0.3">
      <c r="A2096" s="38">
        <f>IF('query (10)'!A2096="","",'query (10)'!A2096)</f>
        <v>2319</v>
      </c>
      <c r="B2096" s="38">
        <f>IF('query (10)'!B2096="","",'query (10)'!B2096)</f>
        <v>19672</v>
      </c>
      <c r="C2096" s="38" t="str">
        <f>TRIM(UPPER('query (10)'!M2096))</f>
        <v>GR-530</v>
      </c>
      <c r="D2096" s="38" t="str">
        <f>TRIM(UPPER(IFERROR(_xlfn.TEXTBEFORE('query (10)'!L2096,"("),'query (10)'!L2096)))</f>
        <v>INNER RING RACEWAY SUPER FINISH M/C</v>
      </c>
      <c r="E2096" s="38" t="str">
        <f>IFERROR(TRIM(UPPER(_xlfn.TEXTBEFORE(_xlfn.TEXTAFTER('query (10)'!L2096,"("),")"))),"")</f>
        <v/>
      </c>
      <c r="F2096" s="38" t="str">
        <f>TRIM('query (10)'!K2096)</f>
        <v>SB5</v>
      </c>
      <c r="G2096" s="38" t="str">
        <f>IF('query (10)'!J2096="","",'query (10)'!J2096)</f>
        <v>Electrical Control</v>
      </c>
      <c r="H2096" s="38" t="str">
        <f>TRIM(UPPER('query (10)'!J2096))</f>
        <v>ELECTRICAL CONTROL</v>
      </c>
      <c r="I2096" s="38" t="str">
        <f>IF('query (10)'!F2096="","",'query (10)'!F2096)</f>
        <v>Condition-based Maintenance</v>
      </c>
      <c r="J2096" s="38" t="str">
        <f>IF('query (10)'!F2096="","",IFERROR(INDEX(Cleaning_Rules!$B$14:$B$17,MATCH(TRIM('query (10)'!F2096),Cleaning_Rules!$A$14:$A$17,0)),"UNKNOWN"))</f>
        <v>CBM</v>
      </c>
      <c r="K2096" s="38" t="str">
        <f>IF('query (10)'!G2096="","",'query (10)'!G2096)</f>
        <v>กำลังดำเนินการ</v>
      </c>
      <c r="L2096" s="38" t="str">
        <f>IF('query (10)'!G2096="","MISSING",IFERROR(INDEX(Cleaning_Rules!$B$5:$B$10,MATCH(TRIM('query (10)'!G2096),Cleaning_Rules!$A$5:$A$10,0)),"UNKNOWN"))</f>
        <v>IN_PROGRESS</v>
      </c>
      <c r="M2096" s="38" t="str">
        <f>IF('query (10)'!I2096="","",'query (10)'!I2096)</f>
        <v>Electrical</v>
      </c>
      <c r="N2096" s="38" t="str">
        <f>IF('query (10)'!O2096="","",'query (10)'!O2096)</f>
        <v>Inspection</v>
      </c>
      <c r="O2096" s="38" t="str">
        <f>IF('query (10)'!P2096="","",'query (10)'!P2096)</f>
        <v>Medium</v>
      </c>
      <c r="P2096" s="38" t="str">
        <f>IF('query (10)'!N2096="","",'query (10)'!N2096)</f>
        <v>PM : 
- Check condition of reed switch 
- Check condition of proximity
- Check/ Cleaning oil leak in TErminal box</v>
      </c>
      <c r="Q2096" s="38" t="str">
        <f>TRIM('query (10)'!N2096)</f>
        <v>PM : 
- Check condition of reed switch 
- Check condition of proximity
- Check/ Cleaning oil leak in TErminal box</v>
      </c>
      <c r="R2096" s="38" t="str">
        <f>TRIM(UPPER('query (10)'!R2096))</f>
        <v/>
      </c>
      <c r="S2096" s="38" t="str">
        <f>TRIM(UPPER('query (10)'!S2096))</f>
        <v/>
      </c>
      <c r="T2096" s="38" t="str">
        <f>IF('query (10)'!Q2096="","",TRIM(UPPER('query (10)'!Q2096)))</f>
        <v/>
      </c>
      <c r="U2096" s="38" t="str">
        <f>IF('query (10)'!T2096="","",'query (10)'!T2096)</f>
        <v/>
      </c>
      <c r="V2096" s="39" t="str">
        <f>IF('query (10)'!T2096="","",IFERROR(VALUE('query (10)'!T2096),""))</f>
        <v/>
      </c>
      <c r="W2096" s="40">
        <f>IF('query (10)'!U2096="","",'query (10)'!U2096)</f>
        <v>0</v>
      </c>
      <c r="X2096" s="39">
        <f>IF('query (10)'!V2096="","",'query (10)'!V2096)</f>
        <v>90</v>
      </c>
      <c r="Y2096" s="41">
        <f>IF('query (10)'!W2096="","",'query (10)'!W2096)</f>
        <v>46101</v>
      </c>
      <c r="Z2096" s="41" t="str">
        <f>IF('query (10)'!X2096="","",'query (10)'!X2096)</f>
        <v/>
      </c>
      <c r="AA2096" s="41">
        <f>IF('query (10)'!Y2096="","",'query (10)'!Y2096)</f>
        <v>46101</v>
      </c>
      <c r="AB2096" s="41">
        <f>IF('query (10)'!Z2096="","",'query (10)'!Z2096)</f>
        <v>46191</v>
      </c>
      <c r="AC2096" s="38" t="str">
        <f>IF(OR('query (10)'!AA2096="",COUNTIF(Cleaning_Rules!$A$21:$A$26,TRIM('query (10)'!AA2096))&gt;0),"",TRIM('query (10)'!AA2096))</f>
        <v/>
      </c>
      <c r="AD2096" s="38" t="str">
        <f>IF('query (10)'!AB2096="","",TRIM(IFERROR(_xlfn.TEXTBEFORE('query (10)'!AB2096,"("),'query (10)'!AB2096)))</f>
        <v>เริ่มซ่อมงาน PM แล้ว รับผิดชอบโดย NATDANAI JUTHATHEP</v>
      </c>
      <c r="AE2096" s="38" t="str">
        <f>IFERROR(LOWER(TRIM(_xlfn.TEXTBEFORE(_xlfn.TEXTAFTER('query (10)'!AB2096,"("),")"))),"")</f>
        <v>juthathep-n-4697@nsk.com</v>
      </c>
      <c r="AF2096" s="38" t="str">
        <f>IF('query (10)'!AD2096="","",TRIM('query (10)'!AD2096))</f>
        <v>พงษ์พิทักษ์ ศรไชย</v>
      </c>
      <c r="AG2096" s="38" t="str">
        <f>IF('query (10)'!AE2096="","",TRIM('query (10)'!AE2096))</f>
        <v>ณัฐดนัย จุฑาเทพ</v>
      </c>
      <c r="AH2096" s="38" t="str">
        <f>IF('query (10)'!AF2096="","",IFERROR(VALUE('query (10)'!AF2096),""))</f>
        <v/>
      </c>
      <c r="AI2096" s="38" t="str">
        <f>IF('query (10)'!AG2096="","",TRIM('query (10)'!AG2096))</f>
        <v/>
      </c>
      <c r="AJ2096" s="38" t="str">
        <f>IF('query (10)'!AH2096="","",IFERROR(VALUE('query (10)'!AH2096),""))</f>
        <v/>
      </c>
      <c r="AK2096" s="38" t="str">
        <f>IF('query (10)'!AI2096="","",TRIM('query (10)'!AI2096))</f>
        <v/>
      </c>
      <c r="AL2096" s="42">
        <f t="shared" si="160"/>
        <v>2026</v>
      </c>
      <c r="AM2096" s="42" t="str">
        <f t="shared" si="161"/>
        <v>2026-03</v>
      </c>
      <c r="AN2096" s="42" t="str">
        <f t="shared" ca="1" si="162"/>
        <v>OVERDUE</v>
      </c>
      <c r="AO2096" s="42" t="str">
        <f t="shared" si="163"/>
        <v>GR-530 | INNER RING RACEWAY SUPER FINISH M/C | SB5 | ELECTRICAL CONTROL | Condition-based Maintenance | Electrical | Inspection | Medium | PM : 
- Check condition of reed switch 
- Check condition of proximity
- Check/ Cleaning oil leak in TErminal box | เริ่มซ่อมงาน PM แล้ว รับผิดชอบโดย NATDANAI JUTHATHEP | ณัฐดนัย จุฑาเทพ</v>
      </c>
      <c r="AP2096" s="42" t="str">
        <f>_xlfn.TEXTJOIN("; ",TRUE,IF(COUNTA('query (10)'!A2096:AK2096)&lt;=6,"NEAR_EMPTY_ROW",""),IF($K2096="","MISSING_STATUS",""),IF(AND($K2096="เสร็จสิ้น",$Z2096=""),"DONE_NO_ACTUAL_DATE",""),IF(AND($I2096="Condition-based Maintenance",$AH2096=""),"CBM_NO_MEASUREMENT",""),IF(OR($X2096="",$X2096=0),"INVALID_PERIOD",""),IF(AND($AA2096&lt;&gt;"",$AB2096&lt;&gt;"",$AB2096&lt;$AA2096),"DATE_SEQUENCE_ERROR",""),IF(AND($AB2096&lt;&gt;"",$AB2096&gt;DATE(2030,12,31)),"DATE_OUTLIER",""),IF($C2096="","MISSING_QRCODE",""),IF($J2096="UNKNOWN","UNKNOWN_PM_TYPE",""),IF($L2096="UNKNOWN","UNKNOWN_STATUS",""))</f>
        <v>CBM_NO_MEASUREMENT</v>
      </c>
      <c r="AQ2096" s="42" t="str">
        <f t="shared" si="164"/>
        <v>NO</v>
      </c>
    </row>
    <row r="2097" spans="1:43" x14ac:dyDescent="0.3">
      <c r="A2097" s="38">
        <f>IF('query (10)'!A2097="","",'query (10)'!A2097)</f>
        <v>2320</v>
      </c>
      <c r="B2097" s="38">
        <f>IF('query (10)'!B2097="","",'query (10)'!B2097)</f>
        <v>19673</v>
      </c>
      <c r="C2097" s="38" t="str">
        <f>TRIM(UPPER('query (10)'!M2097))</f>
        <v>AS-987</v>
      </c>
      <c r="D2097" s="38" t="str">
        <f>TRIM(UPPER(IFERROR(_xlfn.TEXTBEFORE('query (10)'!L2097,"("),'query (10)'!L2097)))</f>
        <v>MATCHING &amp; BALL FILLING M/C</v>
      </c>
      <c r="E2097" s="38" t="str">
        <f>IFERROR(TRIM(UPPER(_xlfn.TEXTBEFORE(_xlfn.TEXTAFTER('query (10)'!L2097,"("),")"))),"")</f>
        <v/>
      </c>
      <c r="F2097" s="38" t="str">
        <f>TRIM('query (10)'!K2097)</f>
        <v>SB5</v>
      </c>
      <c r="G2097" s="38" t="str">
        <f>IF('query (10)'!J2097="","",'query (10)'!J2097)</f>
        <v>Electrical Control</v>
      </c>
      <c r="H2097" s="38" t="str">
        <f>TRIM(UPPER('query (10)'!J2097))</f>
        <v>ELECTRICAL CONTROL</v>
      </c>
      <c r="I2097" s="38" t="str">
        <f>IF('query (10)'!F2097="","",'query (10)'!F2097)</f>
        <v>Condition-based Maintenance</v>
      </c>
      <c r="J2097" s="38" t="str">
        <f>IF('query (10)'!F2097="","",IFERROR(INDEX(Cleaning_Rules!$B$14:$B$17,MATCH(TRIM('query (10)'!F2097),Cleaning_Rules!$A$14:$A$17,0)),"UNKNOWN"))</f>
        <v>CBM</v>
      </c>
      <c r="K2097" s="38" t="str">
        <f>IF('query (10)'!G2097="","",'query (10)'!G2097)</f>
        <v>กำลังดำเนินการ</v>
      </c>
      <c r="L2097" s="38" t="str">
        <f>IF('query (10)'!G2097="","MISSING",IFERROR(INDEX(Cleaning_Rules!$B$5:$B$10,MATCH(TRIM('query (10)'!G2097),Cleaning_Rules!$A$5:$A$10,0)),"UNKNOWN"))</f>
        <v>IN_PROGRESS</v>
      </c>
      <c r="M2097" s="38" t="str">
        <f>IF('query (10)'!I2097="","",'query (10)'!I2097)</f>
        <v>Electrical</v>
      </c>
      <c r="N2097" s="38" t="str">
        <f>IF('query (10)'!O2097="","",'query (10)'!O2097)</f>
        <v>Inspection</v>
      </c>
      <c r="O2097" s="38" t="str">
        <f>IF('query (10)'!P2097="","",'query (10)'!P2097)</f>
        <v>Medium</v>
      </c>
      <c r="P2097" s="38" t="str">
        <f>IF('query (10)'!N2097="","",'query (10)'!N2097)</f>
        <v xml:space="preserve">PM : 
- Check condition of reed switch 
- Check condition of proximity
</v>
      </c>
      <c r="Q2097" s="38" t="str">
        <f>TRIM('query (10)'!N2097)</f>
        <v xml:space="preserve">PM : 
- Check condition of reed switch 
- Check condition of proximity
</v>
      </c>
      <c r="R2097" s="38" t="str">
        <f>TRIM(UPPER('query (10)'!R2097))</f>
        <v/>
      </c>
      <c r="S2097" s="38" t="str">
        <f>TRIM(UPPER('query (10)'!S2097))</f>
        <v/>
      </c>
      <c r="T2097" s="38" t="str">
        <f>IF('query (10)'!Q2097="","",TRIM(UPPER('query (10)'!Q2097)))</f>
        <v/>
      </c>
      <c r="U2097" s="38" t="str">
        <f>IF('query (10)'!T2097="","",'query (10)'!T2097)</f>
        <v/>
      </c>
      <c r="V2097" s="39" t="str">
        <f>IF('query (10)'!T2097="","",IFERROR(VALUE('query (10)'!T2097),""))</f>
        <v/>
      </c>
      <c r="W2097" s="40">
        <f>IF('query (10)'!U2097="","",'query (10)'!U2097)</f>
        <v>0</v>
      </c>
      <c r="X2097" s="39">
        <f>IF('query (10)'!V2097="","",'query (10)'!V2097)</f>
        <v>90</v>
      </c>
      <c r="Y2097" s="41">
        <f>IF('query (10)'!W2097="","",'query (10)'!W2097)</f>
        <v>46101</v>
      </c>
      <c r="Z2097" s="41" t="str">
        <f>IF('query (10)'!X2097="","",'query (10)'!X2097)</f>
        <v/>
      </c>
      <c r="AA2097" s="41">
        <f>IF('query (10)'!Y2097="","",'query (10)'!Y2097)</f>
        <v>46101</v>
      </c>
      <c r="AB2097" s="41">
        <f>IF('query (10)'!Z2097="","",'query (10)'!Z2097)</f>
        <v>46191</v>
      </c>
      <c r="AC2097" s="38" t="str">
        <f>IF(OR('query (10)'!AA2097="",COUNTIF(Cleaning_Rules!$A$21:$A$26,TRIM('query (10)'!AA2097))&gt;0),"",TRIM('query (10)'!AA2097))</f>
        <v/>
      </c>
      <c r="AD2097" s="38" t="str">
        <f>IF('query (10)'!AB2097="","",TRIM(IFERROR(_xlfn.TEXTBEFORE('query (10)'!AB2097,"("),'query (10)'!AB2097)))</f>
        <v>เริ่มซ่อมงาน PM แล้ว รับผิดชอบโดย NATDANAI JUTHATHEP</v>
      </c>
      <c r="AE2097" s="38" t="str">
        <f>IFERROR(LOWER(TRIM(_xlfn.TEXTBEFORE(_xlfn.TEXTAFTER('query (10)'!AB2097,"("),")"))),"")</f>
        <v>juthathep-n-4697@nsk.com</v>
      </c>
      <c r="AF2097" s="38" t="str">
        <f>IF('query (10)'!AD2097="","",TRIM('query (10)'!AD2097))</f>
        <v>พงษ์พิทักษ์ ศรไชย</v>
      </c>
      <c r="AG2097" s="38" t="str">
        <f>IF('query (10)'!AE2097="","",TRIM('query (10)'!AE2097))</f>
        <v>ณัฐดนัย จุฑาเทพ</v>
      </c>
      <c r="AH2097" s="38" t="str">
        <f>IF('query (10)'!AF2097="","",IFERROR(VALUE('query (10)'!AF2097),""))</f>
        <v/>
      </c>
      <c r="AI2097" s="38" t="str">
        <f>IF('query (10)'!AG2097="","",TRIM('query (10)'!AG2097))</f>
        <v/>
      </c>
      <c r="AJ2097" s="38" t="str">
        <f>IF('query (10)'!AH2097="","",IFERROR(VALUE('query (10)'!AH2097),""))</f>
        <v/>
      </c>
      <c r="AK2097" s="38" t="str">
        <f>IF('query (10)'!AI2097="","",TRIM('query (10)'!AI2097))</f>
        <v/>
      </c>
      <c r="AL2097" s="42">
        <f t="shared" si="160"/>
        <v>2026</v>
      </c>
      <c r="AM2097" s="42" t="str">
        <f t="shared" si="161"/>
        <v>2026-03</v>
      </c>
      <c r="AN2097" s="42" t="str">
        <f t="shared" ca="1" si="162"/>
        <v>OVERDUE</v>
      </c>
      <c r="AO2097" s="42" t="str">
        <f t="shared" si="163"/>
        <v>AS-987 | MATCHING &amp; BALL FILLING M/C | SB5 | ELECTRICAL CONTROL | Condition-based Maintenance | Electrical | Inspection | Medium | PM : 
- Check condition of reed switch 
- Check condition of proximity
 | เริ่มซ่อมงาน PM แล้ว รับผิดชอบโดย NATDANAI JUTHATHEP | ณัฐดนัย จุฑาเทพ</v>
      </c>
      <c r="AP2097" s="42" t="str">
        <f>_xlfn.TEXTJOIN("; ",TRUE,IF(COUNTA('query (10)'!A2097:AK2097)&lt;=6,"NEAR_EMPTY_ROW",""),IF($K2097="","MISSING_STATUS",""),IF(AND($K2097="เสร็จสิ้น",$Z2097=""),"DONE_NO_ACTUAL_DATE",""),IF(AND($I2097="Condition-based Maintenance",$AH2097=""),"CBM_NO_MEASUREMENT",""),IF(OR($X2097="",$X2097=0),"INVALID_PERIOD",""),IF(AND($AA2097&lt;&gt;"",$AB2097&lt;&gt;"",$AB2097&lt;$AA2097),"DATE_SEQUENCE_ERROR",""),IF(AND($AB2097&lt;&gt;"",$AB2097&gt;DATE(2030,12,31)),"DATE_OUTLIER",""),IF($C2097="","MISSING_QRCODE",""),IF($J2097="UNKNOWN","UNKNOWN_PM_TYPE",""),IF($L2097="UNKNOWN","UNKNOWN_STATUS",""))</f>
        <v>CBM_NO_MEASUREMENT</v>
      </c>
      <c r="AQ2097" s="42" t="str">
        <f t="shared" si="164"/>
        <v>NO</v>
      </c>
    </row>
    <row r="2098" spans="1:43" x14ac:dyDescent="0.3">
      <c r="A2098" s="38">
        <f>IF('query (10)'!A2098="","",'query (10)'!A2098)</f>
        <v>2321</v>
      </c>
      <c r="B2098" s="38">
        <f>IF('query (10)'!B2098="","",'query (10)'!B2098)</f>
        <v>19679</v>
      </c>
      <c r="C2098" s="38" t="str">
        <f>TRIM(UPPER('query (10)'!M2098))</f>
        <v>AS-539</v>
      </c>
      <c r="D2098" s="38" t="str">
        <f>TRIM(UPPER(IFERROR(_xlfn.TEXTBEFORE('query (10)'!L2098,"("),'query (10)'!L2098)))</f>
        <v>RIVET PRESSING M/C</v>
      </c>
      <c r="E2098" s="38" t="str">
        <f>IFERROR(TRIM(UPPER(_xlfn.TEXTBEFORE(_xlfn.TEXTAFTER('query (10)'!L2098,"("),")"))),"")</f>
        <v/>
      </c>
      <c r="F2098" s="38" t="str">
        <f>TRIM('query (10)'!K2098)</f>
        <v>SB5</v>
      </c>
      <c r="G2098" s="38" t="str">
        <f>IF('query (10)'!J2098="","",'query (10)'!J2098)</f>
        <v>Electrical Control</v>
      </c>
      <c r="H2098" s="38" t="str">
        <f>TRIM(UPPER('query (10)'!J2098))</f>
        <v>ELECTRICAL CONTROL</v>
      </c>
      <c r="I2098" s="38" t="str">
        <f>IF('query (10)'!F2098="","",'query (10)'!F2098)</f>
        <v>Condition-based Maintenance</v>
      </c>
      <c r="J2098" s="38" t="str">
        <f>IF('query (10)'!F2098="","",IFERROR(INDEX(Cleaning_Rules!$B$14:$B$17,MATCH(TRIM('query (10)'!F2098),Cleaning_Rules!$A$14:$A$17,0)),"UNKNOWN"))</f>
        <v>CBM</v>
      </c>
      <c r="K2098" s="38" t="str">
        <f>IF('query (10)'!G2098="","",'query (10)'!G2098)</f>
        <v>เสร็จสิ้น</v>
      </c>
      <c r="L2098" s="38" t="str">
        <f>IF('query (10)'!G2098="","MISSING",IFERROR(INDEX(Cleaning_Rules!$B$5:$B$10,MATCH(TRIM('query (10)'!G2098),Cleaning_Rules!$A$5:$A$10,0)),"UNKNOWN"))</f>
        <v>COMPLETED</v>
      </c>
      <c r="M2098" s="38" t="str">
        <f>IF('query (10)'!I2098="","",'query (10)'!I2098)</f>
        <v>Electrical</v>
      </c>
      <c r="N2098" s="38" t="str">
        <f>IF('query (10)'!O2098="","",'query (10)'!O2098)</f>
        <v>Inspection</v>
      </c>
      <c r="O2098" s="38" t="str">
        <f>IF('query (10)'!P2098="","",'query (10)'!P2098)</f>
        <v>Medium</v>
      </c>
      <c r="P2098" s="38" t="str">
        <f>IF('query (10)'!N2098="","",'query (10)'!N2098)</f>
        <v>PM : 
- Check condition of reed switch 
- Check condition of proximity
- Check condition of photo</v>
      </c>
      <c r="Q2098" s="38" t="str">
        <f>TRIM('query (10)'!N2098)</f>
        <v>PM : 
- Check condition of reed switch 
- Check condition of proximity
- Check condition of photo</v>
      </c>
      <c r="R2098" s="38" t="str">
        <f>TRIM(UPPER('query (10)'!R2098))</f>
        <v/>
      </c>
      <c r="S2098" s="38" t="str">
        <f>TRIM(UPPER('query (10)'!S2098))</f>
        <v/>
      </c>
      <c r="T2098" s="38" t="str">
        <f>IF('query (10)'!Q2098="","",TRIM(UPPER('query (10)'!Q2098)))</f>
        <v/>
      </c>
      <c r="U2098" s="38" t="str">
        <f>IF('query (10)'!T2098="","",'query (10)'!T2098)</f>
        <v/>
      </c>
      <c r="V2098" s="39" t="str">
        <f>IF('query (10)'!T2098="","",IFERROR(VALUE('query (10)'!T2098),""))</f>
        <v/>
      </c>
      <c r="W2098" s="40">
        <f>IF('query (10)'!U2098="","",'query (10)'!U2098)</f>
        <v>0</v>
      </c>
      <c r="X2098" s="39">
        <f>IF('query (10)'!V2098="","",'query (10)'!V2098)</f>
        <v>90</v>
      </c>
      <c r="Y2098" s="41">
        <f>IF('query (10)'!W2098="","",'query (10)'!W2098)</f>
        <v>46101</v>
      </c>
      <c r="Z2098" s="41">
        <f>IF('query (10)'!X2098="","",'query (10)'!X2098)</f>
        <v>46118</v>
      </c>
      <c r="AA2098" s="41">
        <f>IF('query (10)'!Y2098="","",'query (10)'!Y2098)</f>
        <v>46118</v>
      </c>
      <c r="AB2098" s="41">
        <f>IF('query (10)'!Z2098="","",'query (10)'!Z2098)</f>
        <v>46208</v>
      </c>
      <c r="AC2098" s="38" t="str">
        <f>IF(OR('query (10)'!AA2098="",COUNTIF(Cleaning_Rules!$A$21:$A$26,TRIM('query (10)'!AA2098))&gt;0),"",TRIM('query (10)'!AA2098))</f>
        <v/>
      </c>
      <c r="AD2098" s="38" t="str">
        <f>IF('query (10)'!AB2098="","",TRIM(IFERROR(_xlfn.TEXTBEFORE('query (10)'!AB2098,"("),'query (10)'!AB2098)))</f>
        <v>เริ่มซ่อมงาน PM แล้ว รับผิดชอบโดย AMRIN RAKSAPHON</v>
      </c>
      <c r="AE2098" s="38" t="str">
        <f>IFERROR(LOWER(TRIM(_xlfn.TEXTBEFORE(_xlfn.TEXTAFTER('query (10)'!AB2098,"("),")"))),"")</f>
        <v>amrin@nsk.com</v>
      </c>
      <c r="AF2098" s="38" t="str">
        <f>IF('query (10)'!AD2098="","",TRIM('query (10)'!AD2098))</f>
        <v>พงษ์พิทักษ์ ศรไชย</v>
      </c>
      <c r="AG2098" s="38" t="str">
        <f>IF('query (10)'!AE2098="","",TRIM('query (10)'!AE2098))</f>
        <v>อัมรินทร์ รักษาพล</v>
      </c>
      <c r="AH2098" s="38" t="str">
        <f>IF('query (10)'!AF2098="","",IFERROR(VALUE('query (10)'!AF2098),""))</f>
        <v/>
      </c>
      <c r="AI2098" s="38" t="str">
        <f>IF('query (10)'!AG2098="","",TRIM('query (10)'!AG2098))</f>
        <v/>
      </c>
      <c r="AJ2098" s="38" t="str">
        <f>IF('query (10)'!AH2098="","",IFERROR(VALUE('query (10)'!AH2098),""))</f>
        <v/>
      </c>
      <c r="AK2098" s="38" t="str">
        <f>IF('query (10)'!AI2098="","",TRIM('query (10)'!AI2098))</f>
        <v/>
      </c>
      <c r="AL2098" s="42">
        <f t="shared" si="160"/>
        <v>2026</v>
      </c>
      <c r="AM2098" s="42" t="str">
        <f t="shared" si="161"/>
        <v>2026-03</v>
      </c>
      <c r="AN2098" s="42" t="str">
        <f t="shared" ca="1" si="162"/>
        <v/>
      </c>
      <c r="AO2098" s="42" t="str">
        <f t="shared" si="163"/>
        <v>AS-539 | RIVET PRESSING M/C | SB5 | ELECTRICAL CONTROL | Condition-based Maintenance | Electrical | Inspection | Medium | PM : 
- Check condition of reed switch 
- Check condition of proximity
- Check condition of photo | เริ่มซ่อมงาน PM แล้ว รับผิดชอบโดย AMRIN RAKSAPHON | อัมรินทร์ รักษาพล</v>
      </c>
      <c r="AP2098" s="42" t="str">
        <f>_xlfn.TEXTJOIN("; ",TRUE,IF(COUNTA('query (10)'!A2098:AK2098)&lt;=6,"NEAR_EMPTY_ROW",""),IF($K2098="","MISSING_STATUS",""),IF(AND($K2098="เสร็จสิ้น",$Z2098=""),"DONE_NO_ACTUAL_DATE",""),IF(AND($I2098="Condition-based Maintenance",$AH2098=""),"CBM_NO_MEASUREMENT",""),IF(OR($X2098="",$X2098=0),"INVALID_PERIOD",""),IF(AND($AA2098&lt;&gt;"",$AB2098&lt;&gt;"",$AB2098&lt;$AA2098),"DATE_SEQUENCE_ERROR",""),IF(AND($AB2098&lt;&gt;"",$AB2098&gt;DATE(2030,12,31)),"DATE_OUTLIER",""),IF($C2098="","MISSING_QRCODE",""),IF($J2098="UNKNOWN","UNKNOWN_PM_TYPE",""),IF($L2098="UNKNOWN","UNKNOWN_STATUS",""))</f>
        <v>CBM_NO_MEASUREMENT</v>
      </c>
      <c r="AQ2098" s="42" t="str">
        <f t="shared" si="164"/>
        <v>NO</v>
      </c>
    </row>
    <row r="2099" spans="1:43" x14ac:dyDescent="0.3">
      <c r="A2099" s="38">
        <f>IF('query (10)'!A2099="","",'query (10)'!A2099)</f>
        <v>2322</v>
      </c>
      <c r="B2099" s="38">
        <f>IF('query (10)'!B2099="","",'query (10)'!B2099)</f>
        <v>19677</v>
      </c>
      <c r="C2099" s="38" t="str">
        <f>TRIM(UPPER('query (10)'!M2099))</f>
        <v>AS-539</v>
      </c>
      <c r="D2099" s="38" t="str">
        <f>TRIM(UPPER(IFERROR(_xlfn.TEXTBEFORE('query (10)'!L2099,"("),'query (10)'!L2099)))</f>
        <v>OUTER &amp; INNER RING PART WASH EQUIPMENT M/C</v>
      </c>
      <c r="E2099" s="38" t="str">
        <f>IFERROR(TRIM(UPPER(_xlfn.TEXTBEFORE(_xlfn.TEXTAFTER('query (10)'!L2099,"("),")"))),"")</f>
        <v/>
      </c>
      <c r="F2099" s="38" t="str">
        <f>TRIM('query (10)'!K2099)</f>
        <v>SB5</v>
      </c>
      <c r="G2099" s="38" t="str">
        <f>IF('query (10)'!J2099="","",'query (10)'!J2099)</f>
        <v>Electrical Control</v>
      </c>
      <c r="H2099" s="38" t="str">
        <f>TRIM(UPPER('query (10)'!J2099))</f>
        <v>ELECTRICAL CONTROL</v>
      </c>
      <c r="I2099" s="38" t="str">
        <f>IF('query (10)'!F2099="","",'query (10)'!F2099)</f>
        <v>Time-based Maintenance</v>
      </c>
      <c r="J2099" s="38" t="str">
        <f>IF('query (10)'!F2099="","",IFERROR(INDEX(Cleaning_Rules!$B$14:$B$17,MATCH(TRIM('query (10)'!F2099),Cleaning_Rules!$A$14:$A$17,0)),"UNKNOWN"))</f>
        <v>TBM</v>
      </c>
      <c r="K2099" s="38" t="str">
        <f>IF('query (10)'!G2099="","",'query (10)'!G2099)</f>
        <v>เสร็จสิ้น</v>
      </c>
      <c r="L2099" s="38" t="str">
        <f>IF('query (10)'!G2099="","MISSING",IFERROR(INDEX(Cleaning_Rules!$B$5:$B$10,MATCH(TRIM('query (10)'!G2099),Cleaning_Rules!$A$5:$A$10,0)),"UNKNOWN"))</f>
        <v>COMPLETED</v>
      </c>
      <c r="M2099" s="38" t="str">
        <f>IF('query (10)'!I2099="","",'query (10)'!I2099)</f>
        <v>Electrical</v>
      </c>
      <c r="N2099" s="38" t="str">
        <f>IF('query (10)'!O2099="","",'query (10)'!O2099)</f>
        <v>Cleaning</v>
      </c>
      <c r="O2099" s="38" t="str">
        <f>IF('query (10)'!P2099="","",'query (10)'!P2099)</f>
        <v>Medium</v>
      </c>
      <c r="P2099" s="38" t="str">
        <f>IF('query (10)'!N2099="","",'query (10)'!N2099)</f>
        <v>PM : 
- Cleaning cooling fan of heavy smoker, mistpure</v>
      </c>
      <c r="Q2099" s="38" t="str">
        <f>TRIM('query (10)'!N2099)</f>
        <v>PM : 
- Cleaning cooling fan of heavy smoker, mistpure</v>
      </c>
      <c r="R2099" s="38" t="str">
        <f>TRIM(UPPER('query (10)'!R2099))</f>
        <v/>
      </c>
      <c r="S2099" s="38" t="str">
        <f>TRIM(UPPER('query (10)'!S2099))</f>
        <v/>
      </c>
      <c r="T2099" s="38" t="str">
        <f>IF('query (10)'!Q2099="","",TRIM(UPPER('query (10)'!Q2099)))</f>
        <v/>
      </c>
      <c r="U2099" s="38" t="str">
        <f>IF('query (10)'!T2099="","",'query (10)'!T2099)</f>
        <v/>
      </c>
      <c r="V2099" s="39" t="str">
        <f>IF('query (10)'!T2099="","",IFERROR(VALUE('query (10)'!T2099),""))</f>
        <v/>
      </c>
      <c r="W2099" s="40">
        <f>IF('query (10)'!U2099="","",'query (10)'!U2099)</f>
        <v>0</v>
      </c>
      <c r="X2099" s="39">
        <f>IF('query (10)'!V2099="","",'query (10)'!V2099)</f>
        <v>180</v>
      </c>
      <c r="Y2099" s="41">
        <f>IF('query (10)'!W2099="","",'query (10)'!W2099)</f>
        <v>46101</v>
      </c>
      <c r="Z2099" s="41">
        <f>IF('query (10)'!X2099="","",'query (10)'!X2099)</f>
        <v>46118</v>
      </c>
      <c r="AA2099" s="41">
        <f>IF('query (10)'!Y2099="","",'query (10)'!Y2099)</f>
        <v>46118</v>
      </c>
      <c r="AB2099" s="41">
        <f>IF('query (10)'!Z2099="","",'query (10)'!Z2099)</f>
        <v>46298</v>
      </c>
      <c r="AC2099" s="38" t="str">
        <f>IF(OR('query (10)'!AA2099="",COUNTIF(Cleaning_Rules!$A$21:$A$26,TRIM('query (10)'!AA2099))&gt;0),"",TRIM('query (10)'!AA2099))</f>
        <v/>
      </c>
      <c r="AD2099" s="38" t="str">
        <f>IF('query (10)'!AB2099="","",TRIM(IFERROR(_xlfn.TEXTBEFORE('query (10)'!AB2099,"("),'query (10)'!AB2099)))</f>
        <v>เริ่มซ่อมงาน PM แล้ว รับผิดชอบโดย AMRIN RAKSAPHON</v>
      </c>
      <c r="AE2099" s="38" t="str">
        <f>IFERROR(LOWER(TRIM(_xlfn.TEXTBEFORE(_xlfn.TEXTAFTER('query (10)'!AB2099,"("),")"))),"")</f>
        <v>amrin@nsk.com</v>
      </c>
      <c r="AF2099" s="38" t="str">
        <f>IF('query (10)'!AD2099="","",TRIM('query (10)'!AD2099))</f>
        <v>พงษ์พิทักษ์ ศรไชย</v>
      </c>
      <c r="AG2099" s="38" t="str">
        <f>IF('query (10)'!AE2099="","",TRIM('query (10)'!AE2099))</f>
        <v>อัมรินทร์ รักษาพล</v>
      </c>
      <c r="AH2099" s="38" t="str">
        <f>IF('query (10)'!AF2099="","",IFERROR(VALUE('query (10)'!AF2099),""))</f>
        <v/>
      </c>
      <c r="AI2099" s="38" t="str">
        <f>IF('query (10)'!AG2099="","",TRIM('query (10)'!AG2099))</f>
        <v/>
      </c>
      <c r="AJ2099" s="38" t="str">
        <f>IF('query (10)'!AH2099="","",IFERROR(VALUE('query (10)'!AH2099),""))</f>
        <v/>
      </c>
      <c r="AK2099" s="38" t="str">
        <f>IF('query (10)'!AI2099="","",TRIM('query (10)'!AI2099))</f>
        <v/>
      </c>
      <c r="AL2099" s="42">
        <f t="shared" si="160"/>
        <v>2026</v>
      </c>
      <c r="AM2099" s="42" t="str">
        <f t="shared" si="161"/>
        <v>2026-03</v>
      </c>
      <c r="AN2099" s="42" t="str">
        <f t="shared" ca="1" si="162"/>
        <v/>
      </c>
      <c r="AO2099" s="42" t="str">
        <f t="shared" si="163"/>
        <v>AS-539 | OUTER &amp; INNER RING PART WASH EQUIPMENT M/C | SB5 | ELECTRICAL CONTROL | Time-based Maintenance | Electrical | Cleaning | Medium | PM : 
- Cleaning cooling fan of heavy smoker, mistpure | เริ่มซ่อมงาน PM แล้ว รับผิดชอบโดย AMRIN RAKSAPHON | อัมรินทร์ รักษาพล</v>
      </c>
      <c r="AP2099" s="42" t="str">
        <f>_xlfn.TEXTJOIN("; ",TRUE,IF(COUNTA('query (10)'!A2099:AK2099)&lt;=6,"NEAR_EMPTY_ROW",""),IF($K2099="","MISSING_STATUS",""),IF(AND($K2099="เสร็จสิ้น",$Z2099=""),"DONE_NO_ACTUAL_DATE",""),IF(AND($I2099="Condition-based Maintenance",$AH2099=""),"CBM_NO_MEASUREMENT",""),IF(OR($X2099="",$X2099=0),"INVALID_PERIOD",""),IF(AND($AA2099&lt;&gt;"",$AB2099&lt;&gt;"",$AB2099&lt;$AA2099),"DATE_SEQUENCE_ERROR",""),IF(AND($AB2099&lt;&gt;"",$AB2099&gt;DATE(2030,12,31)),"DATE_OUTLIER",""),IF($C2099="","MISSING_QRCODE",""),IF($J2099="UNKNOWN","UNKNOWN_PM_TYPE",""),IF($L2099="UNKNOWN","UNKNOWN_STATUS",""))</f>
        <v/>
      </c>
      <c r="AQ2099" s="42" t="str">
        <f t="shared" si="164"/>
        <v>NO</v>
      </c>
    </row>
    <row r="2100" spans="1:43" x14ac:dyDescent="0.3">
      <c r="A2100" s="38">
        <f>IF('query (10)'!A2100="","",'query (10)'!A2100)</f>
        <v>2323</v>
      </c>
      <c r="B2100" s="38">
        <f>IF('query (10)'!B2100="","",'query (10)'!B2100)</f>
        <v>19678</v>
      </c>
      <c r="C2100" s="38" t="str">
        <f>TRIM(UPPER('query (10)'!M2100))</f>
        <v>WA-540</v>
      </c>
      <c r="D2100" s="38" t="str">
        <f>TRIM(UPPER(IFERROR(_xlfn.TEXTBEFORE('query (10)'!L2100,"("),'query (10)'!L2100)))</f>
        <v>FINISH WASH EQUIPMENT M/C</v>
      </c>
      <c r="E2100" s="38" t="str">
        <f>IFERROR(TRIM(UPPER(_xlfn.TEXTBEFORE(_xlfn.TEXTAFTER('query (10)'!L2100,"("),")"))),"")</f>
        <v/>
      </c>
      <c r="F2100" s="38" t="str">
        <f>TRIM('query (10)'!K2100)</f>
        <v>SB5</v>
      </c>
      <c r="G2100" s="38" t="str">
        <f>IF('query (10)'!J2100="","",'query (10)'!J2100)</f>
        <v>Electrical Control</v>
      </c>
      <c r="H2100" s="38" t="str">
        <f>TRIM(UPPER('query (10)'!J2100))</f>
        <v>ELECTRICAL CONTROL</v>
      </c>
      <c r="I2100" s="38" t="str">
        <f>IF('query (10)'!F2100="","",'query (10)'!F2100)</f>
        <v>Time-based Maintenance</v>
      </c>
      <c r="J2100" s="38" t="str">
        <f>IF('query (10)'!F2100="","",IFERROR(INDEX(Cleaning_Rules!$B$14:$B$17,MATCH(TRIM('query (10)'!F2100),Cleaning_Rules!$A$14:$A$17,0)),"UNKNOWN"))</f>
        <v>TBM</v>
      </c>
      <c r="K2100" s="38" t="str">
        <f>IF('query (10)'!G2100="","",'query (10)'!G2100)</f>
        <v>เสร็จสิ้น</v>
      </c>
      <c r="L2100" s="38" t="str">
        <f>IF('query (10)'!G2100="","MISSING",IFERROR(INDEX(Cleaning_Rules!$B$5:$B$10,MATCH(TRIM('query (10)'!G2100),Cleaning_Rules!$A$5:$A$10,0)),"UNKNOWN"))</f>
        <v>COMPLETED</v>
      </c>
      <c r="M2100" s="38" t="str">
        <f>IF('query (10)'!I2100="","",'query (10)'!I2100)</f>
        <v>Electrical</v>
      </c>
      <c r="N2100" s="38" t="str">
        <f>IF('query (10)'!O2100="","",'query (10)'!O2100)</f>
        <v>Cleaning</v>
      </c>
      <c r="O2100" s="38" t="str">
        <f>IF('query (10)'!P2100="","",'query (10)'!P2100)</f>
        <v>Medium</v>
      </c>
      <c r="P2100" s="38" t="str">
        <f>IF('query (10)'!N2100="","",'query (10)'!N2100)</f>
        <v>PM : 
- Cleaning cooling fan of heavy smoker, mistpure</v>
      </c>
      <c r="Q2100" s="38" t="str">
        <f>TRIM('query (10)'!N2100)</f>
        <v>PM : 
- Cleaning cooling fan of heavy smoker, mistpure</v>
      </c>
      <c r="R2100" s="38" t="str">
        <f>TRIM(UPPER('query (10)'!R2100))</f>
        <v/>
      </c>
      <c r="S2100" s="38" t="str">
        <f>TRIM(UPPER('query (10)'!S2100))</f>
        <v/>
      </c>
      <c r="T2100" s="38" t="str">
        <f>IF('query (10)'!Q2100="","",TRIM(UPPER('query (10)'!Q2100)))</f>
        <v/>
      </c>
      <c r="U2100" s="38" t="str">
        <f>IF('query (10)'!T2100="","",'query (10)'!T2100)</f>
        <v/>
      </c>
      <c r="V2100" s="39" t="str">
        <f>IF('query (10)'!T2100="","",IFERROR(VALUE('query (10)'!T2100),""))</f>
        <v/>
      </c>
      <c r="W2100" s="40">
        <f>IF('query (10)'!U2100="","",'query (10)'!U2100)</f>
        <v>0</v>
      </c>
      <c r="X2100" s="39">
        <f>IF('query (10)'!V2100="","",'query (10)'!V2100)</f>
        <v>180</v>
      </c>
      <c r="Y2100" s="41">
        <f>IF('query (10)'!W2100="","",'query (10)'!W2100)</f>
        <v>46101</v>
      </c>
      <c r="Z2100" s="41">
        <f>IF('query (10)'!X2100="","",'query (10)'!X2100)</f>
        <v>46118</v>
      </c>
      <c r="AA2100" s="41">
        <f>IF('query (10)'!Y2100="","",'query (10)'!Y2100)</f>
        <v>46118</v>
      </c>
      <c r="AB2100" s="41">
        <f>IF('query (10)'!Z2100="","",'query (10)'!Z2100)</f>
        <v>46298</v>
      </c>
      <c r="AC2100" s="38" t="str">
        <f>IF(OR('query (10)'!AA2100="",COUNTIF(Cleaning_Rules!$A$21:$A$26,TRIM('query (10)'!AA2100))&gt;0),"",TRIM('query (10)'!AA2100))</f>
        <v/>
      </c>
      <c r="AD2100" s="38" t="str">
        <f>IF('query (10)'!AB2100="","",TRIM(IFERROR(_xlfn.TEXTBEFORE('query (10)'!AB2100,"("),'query (10)'!AB2100)))</f>
        <v>เริ่มซ่อมงาน PM แล้ว รับผิดชอบโดย AMRIN RAKSAPHON</v>
      </c>
      <c r="AE2100" s="38" t="str">
        <f>IFERROR(LOWER(TRIM(_xlfn.TEXTBEFORE(_xlfn.TEXTAFTER('query (10)'!AB2100,"("),")"))),"")</f>
        <v>amrin@nsk.com</v>
      </c>
      <c r="AF2100" s="38" t="str">
        <f>IF('query (10)'!AD2100="","",TRIM('query (10)'!AD2100))</f>
        <v>พงษ์พิทักษ์ ศรไชย</v>
      </c>
      <c r="AG2100" s="38" t="str">
        <f>IF('query (10)'!AE2100="","",TRIM('query (10)'!AE2100))</f>
        <v>อัมรินทร์ รักษาพล</v>
      </c>
      <c r="AH2100" s="38" t="str">
        <f>IF('query (10)'!AF2100="","",IFERROR(VALUE('query (10)'!AF2100),""))</f>
        <v/>
      </c>
      <c r="AI2100" s="38" t="str">
        <f>IF('query (10)'!AG2100="","",TRIM('query (10)'!AG2100))</f>
        <v/>
      </c>
      <c r="AJ2100" s="38" t="str">
        <f>IF('query (10)'!AH2100="","",IFERROR(VALUE('query (10)'!AH2100),""))</f>
        <v/>
      </c>
      <c r="AK2100" s="38" t="str">
        <f>IF('query (10)'!AI2100="","",TRIM('query (10)'!AI2100))</f>
        <v/>
      </c>
      <c r="AL2100" s="42">
        <f t="shared" si="160"/>
        <v>2026</v>
      </c>
      <c r="AM2100" s="42" t="str">
        <f t="shared" si="161"/>
        <v>2026-03</v>
      </c>
      <c r="AN2100" s="42" t="str">
        <f t="shared" ca="1" si="162"/>
        <v/>
      </c>
      <c r="AO2100" s="42" t="str">
        <f t="shared" si="163"/>
        <v>WA-540 | FINISH WASH EQUIPMENT M/C | SB5 | ELECTRICAL CONTROL | Time-based Maintenance | Electrical | Cleaning | Medium | PM : 
- Cleaning cooling fan of heavy smoker, mistpure | เริ่มซ่อมงาน PM แล้ว รับผิดชอบโดย AMRIN RAKSAPHON | อัมรินทร์ รักษาพล</v>
      </c>
      <c r="AP2100" s="42" t="str">
        <f>_xlfn.TEXTJOIN("; ",TRUE,IF(COUNTA('query (10)'!A2100:AK2100)&lt;=6,"NEAR_EMPTY_ROW",""),IF($K2100="","MISSING_STATUS",""),IF(AND($K2100="เสร็จสิ้น",$Z2100=""),"DONE_NO_ACTUAL_DATE",""),IF(AND($I2100="Condition-based Maintenance",$AH2100=""),"CBM_NO_MEASUREMENT",""),IF(OR($X2100="",$X2100=0),"INVALID_PERIOD",""),IF(AND($AA2100&lt;&gt;"",$AB2100&lt;&gt;"",$AB2100&lt;$AA2100),"DATE_SEQUENCE_ERROR",""),IF(AND($AB2100&lt;&gt;"",$AB2100&gt;DATE(2030,12,31)),"DATE_OUTLIER",""),IF($C2100="","MISSING_QRCODE",""),IF($J2100="UNKNOWN","UNKNOWN_PM_TYPE",""),IF($L2100="UNKNOWN","UNKNOWN_STATUS",""))</f>
        <v/>
      </c>
      <c r="AQ2100" s="42" t="str">
        <f t="shared" si="164"/>
        <v>NO</v>
      </c>
    </row>
    <row r="2101" spans="1:43" x14ac:dyDescent="0.3">
      <c r="A2101" s="38">
        <f>IF('query (10)'!A2101="","",'query (10)'!A2101)</f>
        <v>2324</v>
      </c>
      <c r="B2101" s="38">
        <f>IF('query (10)'!B2101="","",'query (10)'!B2101)</f>
        <v>19676</v>
      </c>
      <c r="C2101" s="38" t="str">
        <f>TRIM(UPPER('query (10)'!M2101))</f>
        <v>WA-982</v>
      </c>
      <c r="D2101" s="38" t="str">
        <f>TRIM(UPPER(IFERROR(_xlfn.TEXTBEFORE('query (10)'!L2101,"("),'query (10)'!L2101)))</f>
        <v>FINISH WASHING M/C</v>
      </c>
      <c r="E2101" s="38" t="str">
        <f>IFERROR(TRIM(UPPER(_xlfn.TEXTBEFORE(_xlfn.TEXTAFTER('query (10)'!L2101,"("),")"))),"")</f>
        <v/>
      </c>
      <c r="F2101" s="38" t="str">
        <f>TRIM('query (10)'!K2101)</f>
        <v>SB5</v>
      </c>
      <c r="G2101" s="38" t="str">
        <f>IF('query (10)'!J2101="","",'query (10)'!J2101)</f>
        <v>Electrical Control</v>
      </c>
      <c r="H2101" s="38" t="str">
        <f>TRIM(UPPER('query (10)'!J2101))</f>
        <v>ELECTRICAL CONTROL</v>
      </c>
      <c r="I2101" s="38" t="str">
        <f>IF('query (10)'!F2101="","",'query (10)'!F2101)</f>
        <v>Time-based Maintenance</v>
      </c>
      <c r="J2101" s="38" t="str">
        <f>IF('query (10)'!F2101="","",IFERROR(INDEX(Cleaning_Rules!$B$14:$B$17,MATCH(TRIM('query (10)'!F2101),Cleaning_Rules!$A$14:$A$17,0)),"UNKNOWN"))</f>
        <v>TBM</v>
      </c>
      <c r="K2101" s="38" t="str">
        <f>IF('query (10)'!G2101="","",'query (10)'!G2101)</f>
        <v>เสร็จสิ้น</v>
      </c>
      <c r="L2101" s="38" t="str">
        <f>IF('query (10)'!G2101="","MISSING",IFERROR(INDEX(Cleaning_Rules!$B$5:$B$10,MATCH(TRIM('query (10)'!G2101),Cleaning_Rules!$A$5:$A$10,0)),"UNKNOWN"))</f>
        <v>COMPLETED</v>
      </c>
      <c r="M2101" s="38" t="str">
        <f>IF('query (10)'!I2101="","",'query (10)'!I2101)</f>
        <v>Electrical</v>
      </c>
      <c r="N2101" s="38" t="str">
        <f>IF('query (10)'!O2101="","",'query (10)'!O2101)</f>
        <v>Cleaning</v>
      </c>
      <c r="O2101" s="38" t="str">
        <f>IF('query (10)'!P2101="","",'query (10)'!P2101)</f>
        <v>Medium</v>
      </c>
      <c r="P2101" s="38" t="str">
        <f>IF('query (10)'!N2101="","",'query (10)'!N2101)</f>
        <v>PM : 
- Cleaning cooling fan of heavy smoker, mistpure</v>
      </c>
      <c r="Q2101" s="38" t="str">
        <f>TRIM('query (10)'!N2101)</f>
        <v>PM : 
- Cleaning cooling fan of heavy smoker, mistpure</v>
      </c>
      <c r="R2101" s="38" t="str">
        <f>TRIM(UPPER('query (10)'!R2101))</f>
        <v/>
      </c>
      <c r="S2101" s="38" t="str">
        <f>TRIM(UPPER('query (10)'!S2101))</f>
        <v/>
      </c>
      <c r="T2101" s="38" t="str">
        <f>IF('query (10)'!Q2101="","",TRIM(UPPER('query (10)'!Q2101)))</f>
        <v/>
      </c>
      <c r="U2101" s="38" t="str">
        <f>IF('query (10)'!T2101="","",'query (10)'!T2101)</f>
        <v/>
      </c>
      <c r="V2101" s="39" t="str">
        <f>IF('query (10)'!T2101="","",IFERROR(VALUE('query (10)'!T2101),""))</f>
        <v/>
      </c>
      <c r="W2101" s="40">
        <f>IF('query (10)'!U2101="","",'query (10)'!U2101)</f>
        <v>0</v>
      </c>
      <c r="X2101" s="39">
        <f>IF('query (10)'!V2101="","",'query (10)'!V2101)</f>
        <v>180</v>
      </c>
      <c r="Y2101" s="41">
        <f>IF('query (10)'!W2101="","",'query (10)'!W2101)</f>
        <v>46101</v>
      </c>
      <c r="Z2101" s="41">
        <f>IF('query (10)'!X2101="","",'query (10)'!X2101)</f>
        <v>46118</v>
      </c>
      <c r="AA2101" s="41">
        <f>IF('query (10)'!Y2101="","",'query (10)'!Y2101)</f>
        <v>46118</v>
      </c>
      <c r="AB2101" s="41">
        <f>IF('query (10)'!Z2101="","",'query (10)'!Z2101)</f>
        <v>46298</v>
      </c>
      <c r="AC2101" s="38" t="str">
        <f>IF(OR('query (10)'!AA2101="",COUNTIF(Cleaning_Rules!$A$21:$A$26,TRIM('query (10)'!AA2101))&gt;0),"",TRIM('query (10)'!AA2101))</f>
        <v/>
      </c>
      <c r="AD2101" s="38" t="str">
        <f>IF('query (10)'!AB2101="","",TRIM(IFERROR(_xlfn.TEXTBEFORE('query (10)'!AB2101,"("),'query (10)'!AB2101)))</f>
        <v>เริ่มซ่อมงาน PM แล้ว รับผิดชอบโดย AMRIN RAKSAPHON</v>
      </c>
      <c r="AE2101" s="38" t="str">
        <f>IFERROR(LOWER(TRIM(_xlfn.TEXTBEFORE(_xlfn.TEXTAFTER('query (10)'!AB2101,"("),")"))),"")</f>
        <v>amrin@nsk.com</v>
      </c>
      <c r="AF2101" s="38" t="str">
        <f>IF('query (10)'!AD2101="","",TRIM('query (10)'!AD2101))</f>
        <v>พงษ์พิทักษ์ ศรไชย</v>
      </c>
      <c r="AG2101" s="38" t="str">
        <f>IF('query (10)'!AE2101="","",TRIM('query (10)'!AE2101))</f>
        <v>อัมรินทร์ รักษาพล</v>
      </c>
      <c r="AH2101" s="38" t="str">
        <f>IF('query (10)'!AF2101="","",IFERROR(VALUE('query (10)'!AF2101),""))</f>
        <v/>
      </c>
      <c r="AI2101" s="38" t="str">
        <f>IF('query (10)'!AG2101="","",TRIM('query (10)'!AG2101))</f>
        <v/>
      </c>
      <c r="AJ2101" s="38" t="str">
        <f>IF('query (10)'!AH2101="","",IFERROR(VALUE('query (10)'!AH2101),""))</f>
        <v/>
      </c>
      <c r="AK2101" s="38" t="str">
        <f>IF('query (10)'!AI2101="","",TRIM('query (10)'!AI2101))</f>
        <v/>
      </c>
      <c r="AL2101" s="42">
        <f t="shared" si="160"/>
        <v>2026</v>
      </c>
      <c r="AM2101" s="42" t="str">
        <f t="shared" si="161"/>
        <v>2026-03</v>
      </c>
      <c r="AN2101" s="42" t="str">
        <f t="shared" ca="1" si="162"/>
        <v/>
      </c>
      <c r="AO2101" s="42" t="str">
        <f t="shared" si="163"/>
        <v>WA-982 | FINISH WASHING M/C | SB5 | ELECTRICAL CONTROL | Time-based Maintenance | Electrical | Cleaning | Medium | PM : 
- Cleaning cooling fan of heavy smoker, mistpure | เริ่มซ่อมงาน PM แล้ว รับผิดชอบโดย AMRIN RAKSAPHON | อัมรินทร์ รักษาพล</v>
      </c>
      <c r="AP2101" s="42" t="str">
        <f>_xlfn.TEXTJOIN("; ",TRUE,IF(COUNTA('query (10)'!A2101:AK2101)&lt;=6,"NEAR_EMPTY_ROW",""),IF($K2101="","MISSING_STATUS",""),IF(AND($K2101="เสร็จสิ้น",$Z2101=""),"DONE_NO_ACTUAL_DATE",""),IF(AND($I2101="Condition-based Maintenance",$AH2101=""),"CBM_NO_MEASUREMENT",""),IF(OR($X2101="",$X2101=0),"INVALID_PERIOD",""),IF(AND($AA2101&lt;&gt;"",$AB2101&lt;&gt;"",$AB2101&lt;$AA2101),"DATE_SEQUENCE_ERROR",""),IF(AND($AB2101&lt;&gt;"",$AB2101&gt;DATE(2030,12,31)),"DATE_OUTLIER",""),IF($C2101="","MISSING_QRCODE",""),IF($J2101="UNKNOWN","UNKNOWN_PM_TYPE",""),IF($L2101="UNKNOWN","UNKNOWN_STATUS",""))</f>
        <v/>
      </c>
      <c r="AQ2101" s="42" t="str">
        <f t="shared" si="164"/>
        <v>NO</v>
      </c>
    </row>
    <row r="2102" spans="1:43" x14ac:dyDescent="0.3">
      <c r="A2102" s="38">
        <f>IF('query (10)'!A2102="","",'query (10)'!A2102)</f>
        <v>2325</v>
      </c>
      <c r="B2102" s="38">
        <f>IF('query (10)'!B2102="","",'query (10)'!B2102)</f>
        <v>19674</v>
      </c>
      <c r="C2102" s="38" t="str">
        <f>TRIM(UPPER('query (10)'!M2102))</f>
        <v>MA-907</v>
      </c>
      <c r="D2102" s="38" t="str">
        <f>TRIM(UPPER(IFERROR(_xlfn.TEXTBEFORE('query (10)'!L2102,"("),'query (10)'!L2102)))</f>
        <v>LASER MARKER</v>
      </c>
      <c r="E2102" s="38" t="str">
        <f>IFERROR(TRIM(UPPER(_xlfn.TEXTBEFORE(_xlfn.TEXTAFTER('query (10)'!L2102,"("),")"))),"")</f>
        <v/>
      </c>
      <c r="F2102" s="38" t="str">
        <f>TRIM('query (10)'!K2102)</f>
        <v>SB5</v>
      </c>
      <c r="G2102" s="38" t="str">
        <f>IF('query (10)'!J2102="","",'query (10)'!J2102)</f>
        <v>Electrical Control</v>
      </c>
      <c r="H2102" s="38" t="str">
        <f>TRIM(UPPER('query (10)'!J2102))</f>
        <v>ELECTRICAL CONTROL</v>
      </c>
      <c r="I2102" s="38" t="str">
        <f>IF('query (10)'!F2102="","",'query (10)'!F2102)</f>
        <v>Time-based Maintenance</v>
      </c>
      <c r="J2102" s="38" t="str">
        <f>IF('query (10)'!F2102="","",IFERROR(INDEX(Cleaning_Rules!$B$14:$B$17,MATCH(TRIM('query (10)'!F2102),Cleaning_Rules!$A$14:$A$17,0)),"UNKNOWN"))</f>
        <v>TBM</v>
      </c>
      <c r="K2102" s="38" t="str">
        <f>IF('query (10)'!G2102="","",'query (10)'!G2102)</f>
        <v>เสร็จสิ้น</v>
      </c>
      <c r="L2102" s="38" t="str">
        <f>IF('query (10)'!G2102="","MISSING",IFERROR(INDEX(Cleaning_Rules!$B$5:$B$10,MATCH(TRIM('query (10)'!G2102),Cleaning_Rules!$A$5:$A$10,0)),"UNKNOWN"))</f>
        <v>COMPLETED</v>
      </c>
      <c r="M2102" s="38" t="str">
        <f>IF('query (10)'!I2102="","",'query (10)'!I2102)</f>
        <v>Electrical</v>
      </c>
      <c r="N2102" s="38" t="str">
        <f>IF('query (10)'!O2102="","",'query (10)'!O2102)</f>
        <v>Part Change</v>
      </c>
      <c r="O2102" s="38" t="str">
        <f>IF('query (10)'!P2102="","",'query (10)'!P2102)</f>
        <v>Medium</v>
      </c>
      <c r="P2102" s="38" t="str">
        <f>IF('query (10)'!N2102="","",'query (10)'!N2102)</f>
        <v>PM : 
- Change dust filter of laser amp
- Change dust filter of Apiste
- Check/ Cleaning dust filter of Q-Clean
- Check condition of laser amp</v>
      </c>
      <c r="Q2102" s="38" t="str">
        <f>TRIM('query (10)'!N2102)</f>
        <v>PM : 
- Change dust filter of laser amp
- Change dust filter of Apiste
- Check/ Cleaning dust filter of Q-Clean
- Check condition of laser amp</v>
      </c>
      <c r="R2102" s="38" t="str">
        <f>TRIM(UPPER('query (10)'!R2102))</f>
        <v/>
      </c>
      <c r="S2102" s="38" t="str">
        <f>TRIM(UPPER('query (10)'!S2102))</f>
        <v/>
      </c>
      <c r="T2102" s="38" t="str">
        <f>IF('query (10)'!Q2102="","",TRIM(UPPER('query (10)'!Q2102)))</f>
        <v/>
      </c>
      <c r="U2102" s="38" t="str">
        <f>IF('query (10)'!T2102="","",'query (10)'!T2102)</f>
        <v/>
      </c>
      <c r="V2102" s="39" t="str">
        <f>IF('query (10)'!T2102="","",IFERROR(VALUE('query (10)'!T2102),""))</f>
        <v/>
      </c>
      <c r="W2102" s="40">
        <f>IF('query (10)'!U2102="","",'query (10)'!U2102)</f>
        <v>0</v>
      </c>
      <c r="X2102" s="39">
        <f>IF('query (10)'!V2102="","",'query (10)'!V2102)</f>
        <v>180</v>
      </c>
      <c r="Y2102" s="41">
        <f>IF('query (10)'!W2102="","",'query (10)'!W2102)</f>
        <v>46101</v>
      </c>
      <c r="Z2102" s="41">
        <f>IF('query (10)'!X2102="","",'query (10)'!X2102)</f>
        <v>46118</v>
      </c>
      <c r="AA2102" s="41">
        <f>IF('query (10)'!Y2102="","",'query (10)'!Y2102)</f>
        <v>46118</v>
      </c>
      <c r="AB2102" s="41">
        <f>IF('query (10)'!Z2102="","",'query (10)'!Z2102)</f>
        <v>46298</v>
      </c>
      <c r="AC2102" s="38" t="str">
        <f>IF(OR('query (10)'!AA2102="",COUNTIF(Cleaning_Rules!$A$21:$A$26,TRIM('query (10)'!AA2102))&gt;0),"",TRIM('query (10)'!AA2102))</f>
        <v/>
      </c>
      <c r="AD2102" s="38" t="str">
        <f>IF('query (10)'!AB2102="","",TRIM(IFERROR(_xlfn.TEXTBEFORE('query (10)'!AB2102,"("),'query (10)'!AB2102)))</f>
        <v>เริ่มซ่อมงาน PM แล้ว รับผิดชอบโดย AMRIN RAKSAPHON</v>
      </c>
      <c r="AE2102" s="38" t="str">
        <f>IFERROR(LOWER(TRIM(_xlfn.TEXTBEFORE(_xlfn.TEXTAFTER('query (10)'!AB2102,"("),")"))),"")</f>
        <v>amrin@nsk.com</v>
      </c>
      <c r="AF2102" s="38" t="str">
        <f>IF('query (10)'!AD2102="","",TRIM('query (10)'!AD2102))</f>
        <v>พงษ์พิทักษ์ ศรไชย</v>
      </c>
      <c r="AG2102" s="38" t="str">
        <f>IF('query (10)'!AE2102="","",TRIM('query (10)'!AE2102))</f>
        <v>อัมรินทร์ รักษาพล</v>
      </c>
      <c r="AH2102" s="38" t="str">
        <f>IF('query (10)'!AF2102="","",IFERROR(VALUE('query (10)'!AF2102),""))</f>
        <v/>
      </c>
      <c r="AI2102" s="38" t="str">
        <f>IF('query (10)'!AG2102="","",TRIM('query (10)'!AG2102))</f>
        <v/>
      </c>
      <c r="AJ2102" s="38" t="str">
        <f>IF('query (10)'!AH2102="","",IFERROR(VALUE('query (10)'!AH2102),""))</f>
        <v/>
      </c>
      <c r="AK2102" s="38" t="str">
        <f>IF('query (10)'!AI2102="","",TRIM('query (10)'!AI2102))</f>
        <v/>
      </c>
      <c r="AL2102" s="42">
        <f t="shared" si="160"/>
        <v>2026</v>
      </c>
      <c r="AM2102" s="42" t="str">
        <f t="shared" si="161"/>
        <v>2026-03</v>
      </c>
      <c r="AN2102" s="42" t="str">
        <f t="shared" ca="1" si="162"/>
        <v/>
      </c>
      <c r="AO2102" s="42" t="str">
        <f t="shared" si="163"/>
        <v>MA-907 | LASER MARKER | SB5 | ELECTRICAL CONTROL | Time-based Maintenance | Electrical | Part Change | Medium | PM : 
- Change dust filter of laser amp
- Change dust filter of Apiste
- Check/ Cleaning dust filter of Q-Clean
- Check condition of laser amp | เริ่มซ่อมงาน PM แล้ว รับผิดชอบโดย AMRIN RAKSAPHON | อัมรินทร์ รักษาพล</v>
      </c>
      <c r="AP2102" s="42" t="str">
        <f>_xlfn.TEXTJOIN("; ",TRUE,IF(COUNTA('query (10)'!A2102:AK2102)&lt;=6,"NEAR_EMPTY_ROW",""),IF($K2102="","MISSING_STATUS",""),IF(AND($K2102="เสร็จสิ้น",$Z2102=""),"DONE_NO_ACTUAL_DATE",""),IF(AND($I2102="Condition-based Maintenance",$AH2102=""),"CBM_NO_MEASUREMENT",""),IF(OR($X2102="",$X2102=0),"INVALID_PERIOD",""),IF(AND($AA2102&lt;&gt;"",$AB2102&lt;&gt;"",$AB2102&lt;$AA2102),"DATE_SEQUENCE_ERROR",""),IF(AND($AB2102&lt;&gt;"",$AB2102&gt;DATE(2030,12,31)),"DATE_OUTLIER",""),IF($C2102="","MISSING_QRCODE",""),IF($J2102="UNKNOWN","UNKNOWN_PM_TYPE",""),IF($L2102="UNKNOWN","UNKNOWN_STATUS",""))</f>
        <v/>
      </c>
      <c r="AQ2102" s="42" t="str">
        <f t="shared" si="164"/>
        <v>NO</v>
      </c>
    </row>
    <row r="2103" spans="1:43" x14ac:dyDescent="0.3">
      <c r="A2103" s="38">
        <f>IF('query (10)'!A2103="","",'query (10)'!A2103)</f>
        <v>2326</v>
      </c>
      <c r="B2103" s="38">
        <f>IF('query (10)'!B2103="","",'query (10)'!B2103)</f>
        <v>19687</v>
      </c>
      <c r="C2103" s="38" t="str">
        <f>TRIM(UPPER('query (10)'!M2103))</f>
        <v>MA-799</v>
      </c>
      <c r="D2103" s="38" t="str">
        <f>TRIM(UPPER(IFERROR(_xlfn.TEXTBEFORE('query (10)'!L2103,"("),'query (10)'!L2103)))</f>
        <v>LASER MARKER MACHINE</v>
      </c>
      <c r="E2103" s="38" t="str">
        <f>IFERROR(TRIM(UPPER(_xlfn.TEXTBEFORE(_xlfn.TEXTAFTER('query (10)'!L2103,"("),")"))),"")</f>
        <v/>
      </c>
      <c r="F2103" s="38" t="str">
        <f>TRIM('query (10)'!K2103)</f>
        <v>SB6</v>
      </c>
      <c r="G2103" s="38" t="str">
        <f>IF('query (10)'!J2103="","",'query (10)'!J2103)</f>
        <v>Electrical Control</v>
      </c>
      <c r="H2103" s="38" t="str">
        <f>TRIM(UPPER('query (10)'!J2103))</f>
        <v>ELECTRICAL CONTROL</v>
      </c>
      <c r="I2103" s="38" t="str">
        <f>IF('query (10)'!F2103="","",'query (10)'!F2103)</f>
        <v>Time-based Maintenance</v>
      </c>
      <c r="J2103" s="38" t="str">
        <f>IF('query (10)'!F2103="","",IFERROR(INDEX(Cleaning_Rules!$B$14:$B$17,MATCH(TRIM('query (10)'!F2103),Cleaning_Rules!$A$14:$A$17,0)),"UNKNOWN"))</f>
        <v>TBM</v>
      </c>
      <c r="K2103" s="38" t="str">
        <f>IF('query (10)'!G2103="","",'query (10)'!G2103)</f>
        <v>เสร็จสิ้น</v>
      </c>
      <c r="L2103" s="38" t="str">
        <f>IF('query (10)'!G2103="","MISSING",IFERROR(INDEX(Cleaning_Rules!$B$5:$B$10,MATCH(TRIM('query (10)'!G2103),Cleaning_Rules!$A$5:$A$10,0)),"UNKNOWN"))</f>
        <v>COMPLETED</v>
      </c>
      <c r="M2103" s="38" t="str">
        <f>IF('query (10)'!I2103="","",'query (10)'!I2103)</f>
        <v>Electrical</v>
      </c>
      <c r="N2103" s="38" t="str">
        <f>IF('query (10)'!O2103="","",'query (10)'!O2103)</f>
        <v>Part Change</v>
      </c>
      <c r="O2103" s="38" t="str">
        <f>IF('query (10)'!P2103="","",'query (10)'!P2103)</f>
        <v>Medium</v>
      </c>
      <c r="P2103" s="38" t="str">
        <f>IF('query (10)'!N2103="","",'query (10)'!N2103)</f>
        <v>PM : 
- Change dust filter of laser amp
- Change dust filter of Apiste
- Check/ Cleaning dust filter of Q-Clean
- Check condition of laser amp</v>
      </c>
      <c r="Q2103" s="38" t="str">
        <f>TRIM('query (10)'!N2103)</f>
        <v>PM : 
- Change dust filter of laser amp
- Change dust filter of Apiste
- Check/ Cleaning dust filter of Q-Clean
- Check condition of laser amp</v>
      </c>
      <c r="R2103" s="38" t="str">
        <f>TRIM(UPPER('query (10)'!R2103))</f>
        <v/>
      </c>
      <c r="S2103" s="38" t="str">
        <f>TRIM(UPPER('query (10)'!S2103))</f>
        <v/>
      </c>
      <c r="T2103" s="38" t="str">
        <f>IF('query (10)'!Q2103="","",TRIM(UPPER('query (10)'!Q2103)))</f>
        <v/>
      </c>
      <c r="U2103" s="38" t="str">
        <f>IF('query (10)'!T2103="","",'query (10)'!T2103)</f>
        <v/>
      </c>
      <c r="V2103" s="39" t="str">
        <f>IF('query (10)'!T2103="","",IFERROR(VALUE('query (10)'!T2103),""))</f>
        <v/>
      </c>
      <c r="W2103" s="40">
        <f>IF('query (10)'!U2103="","",'query (10)'!U2103)</f>
        <v>0</v>
      </c>
      <c r="X2103" s="39">
        <f>IF('query (10)'!V2103="","",'query (10)'!V2103)</f>
        <v>180</v>
      </c>
      <c r="Y2103" s="41">
        <f>IF('query (10)'!W2103="","",'query (10)'!W2103)</f>
        <v>46102</v>
      </c>
      <c r="Z2103" s="41">
        <f>IF('query (10)'!X2103="","",'query (10)'!X2103)</f>
        <v>46141</v>
      </c>
      <c r="AA2103" s="41">
        <f>IF('query (10)'!Y2103="","",'query (10)'!Y2103)</f>
        <v>46141</v>
      </c>
      <c r="AB2103" s="41">
        <f>IF('query (10)'!Z2103="","",'query (10)'!Z2103)</f>
        <v>46321</v>
      </c>
      <c r="AC2103" s="38" t="str">
        <f>IF(OR('query (10)'!AA2103="",COUNTIF(Cleaning_Rules!$A$21:$A$26,TRIM('query (10)'!AA2103))&gt;0),"",TRIM('query (10)'!AA2103))</f>
        <v/>
      </c>
      <c r="AD2103" s="38" t="str">
        <f>IF('query (10)'!AB2103="","",TRIM(IFERROR(_xlfn.TEXTBEFORE('query (10)'!AB2103,"("),'query (10)'!AB2103)))</f>
        <v/>
      </c>
      <c r="AE2103" s="38" t="str">
        <f>IFERROR(LOWER(TRIM(_xlfn.TEXTBEFORE(_xlfn.TEXTAFTER('query (10)'!AB2103,"("),")"))),"")</f>
        <v/>
      </c>
      <c r="AF2103" s="38" t="str">
        <f>IF('query (10)'!AD2103="","",TRIM('query (10)'!AD2103))</f>
        <v>พงษ์พิทักษ์ ศรไชย</v>
      </c>
      <c r="AG2103" s="38" t="str">
        <f>IF('query (10)'!AE2103="","",TRIM('query (10)'!AE2103))</f>
        <v>พงษ์พิทักษ์ ศรไชย</v>
      </c>
      <c r="AH2103" s="38" t="str">
        <f>IF('query (10)'!AF2103="","",IFERROR(VALUE('query (10)'!AF2103),""))</f>
        <v/>
      </c>
      <c r="AI2103" s="38" t="str">
        <f>IF('query (10)'!AG2103="","",TRIM('query (10)'!AG2103))</f>
        <v/>
      </c>
      <c r="AJ2103" s="38" t="str">
        <f>IF('query (10)'!AH2103="","",IFERROR(VALUE('query (10)'!AH2103),""))</f>
        <v/>
      </c>
      <c r="AK2103" s="38" t="str">
        <f>IF('query (10)'!AI2103="","",TRIM('query (10)'!AI2103))</f>
        <v/>
      </c>
      <c r="AL2103" s="42">
        <f t="shared" si="160"/>
        <v>2026</v>
      </c>
      <c r="AM2103" s="42" t="str">
        <f t="shared" si="161"/>
        <v>2026-03</v>
      </c>
      <c r="AN2103" s="42" t="str">
        <f t="shared" ca="1" si="162"/>
        <v/>
      </c>
      <c r="AO2103" s="42" t="str">
        <f t="shared" si="163"/>
        <v>MA-799 | LASER MARKER MACHINE | SB6 | ELECTRICAL CONTROL | Time-based Maintenance | Electrical | Part Change | Medium | PM : 
- Change dust filter of laser amp
- Change dust filter of Apiste
- Check/ Cleaning dust filter of Q-Clean
- Check condition of laser amp | พงษ์พิทักษ์ ศรไชย</v>
      </c>
      <c r="AP2103" s="42" t="str">
        <f>_xlfn.TEXTJOIN("; ",TRUE,IF(COUNTA('query (10)'!A2103:AK2103)&lt;=6,"NEAR_EMPTY_ROW",""),IF($K2103="","MISSING_STATUS",""),IF(AND($K2103="เสร็จสิ้น",$Z2103=""),"DONE_NO_ACTUAL_DATE",""),IF(AND($I2103="Condition-based Maintenance",$AH2103=""),"CBM_NO_MEASUREMENT",""),IF(OR($X2103="",$X2103=0),"INVALID_PERIOD",""),IF(AND($AA2103&lt;&gt;"",$AB2103&lt;&gt;"",$AB2103&lt;$AA2103),"DATE_SEQUENCE_ERROR",""),IF(AND($AB2103&lt;&gt;"",$AB2103&gt;DATE(2030,12,31)),"DATE_OUTLIER",""),IF($C2103="","MISSING_QRCODE",""),IF($J2103="UNKNOWN","UNKNOWN_PM_TYPE",""),IF($L2103="UNKNOWN","UNKNOWN_STATUS",""))</f>
        <v/>
      </c>
      <c r="AQ2103" s="42" t="str">
        <f t="shared" si="164"/>
        <v>NO</v>
      </c>
    </row>
    <row r="2104" spans="1:43" x14ac:dyDescent="0.3">
      <c r="A2104" s="38">
        <f>IF('query (10)'!A2104="","",'query (10)'!A2104)</f>
        <v>2327</v>
      </c>
      <c r="B2104" s="38">
        <f>IF('query (10)'!B2104="","",'query (10)'!B2104)</f>
        <v>19688</v>
      </c>
      <c r="C2104" s="38" t="str">
        <f>TRIM(UPPER('query (10)'!M2104))</f>
        <v>MA-823</v>
      </c>
      <c r="D2104" s="38" t="str">
        <f>TRIM(UPPER(IFERROR(_xlfn.TEXTBEFORE('query (10)'!L2104,"("),'query (10)'!L2104)))</f>
        <v>LASER MARKER M/C.</v>
      </c>
      <c r="E2104" s="38" t="str">
        <f>IFERROR(TRIM(UPPER(_xlfn.TEXTBEFORE(_xlfn.TEXTAFTER('query (10)'!L2104,"("),")"))),"")</f>
        <v/>
      </c>
      <c r="F2104" s="38" t="str">
        <f>TRIM('query (10)'!K2104)</f>
        <v>SB7</v>
      </c>
      <c r="G2104" s="38" t="str">
        <f>IF('query (10)'!J2104="","",'query (10)'!J2104)</f>
        <v>Electrical Control</v>
      </c>
      <c r="H2104" s="38" t="str">
        <f>TRIM(UPPER('query (10)'!J2104))</f>
        <v>ELECTRICAL CONTROL</v>
      </c>
      <c r="I2104" s="38" t="str">
        <f>IF('query (10)'!F2104="","",'query (10)'!F2104)</f>
        <v>Time-based Maintenance</v>
      </c>
      <c r="J2104" s="38" t="str">
        <f>IF('query (10)'!F2104="","",IFERROR(INDEX(Cleaning_Rules!$B$14:$B$17,MATCH(TRIM('query (10)'!F2104),Cleaning_Rules!$A$14:$A$17,0)),"UNKNOWN"))</f>
        <v>TBM</v>
      </c>
      <c r="K2104" s="38" t="str">
        <f>IF('query (10)'!G2104="","",'query (10)'!G2104)</f>
        <v>กำลังดำเนินการ</v>
      </c>
      <c r="L2104" s="38" t="str">
        <f>IF('query (10)'!G2104="","MISSING",IFERROR(INDEX(Cleaning_Rules!$B$5:$B$10,MATCH(TRIM('query (10)'!G2104),Cleaning_Rules!$A$5:$A$10,0)),"UNKNOWN"))</f>
        <v>IN_PROGRESS</v>
      </c>
      <c r="M2104" s="38" t="str">
        <f>IF('query (10)'!I2104="","",'query (10)'!I2104)</f>
        <v>Electrical</v>
      </c>
      <c r="N2104" s="38" t="str">
        <f>IF('query (10)'!O2104="","",'query (10)'!O2104)</f>
        <v>Part Change</v>
      </c>
      <c r="O2104" s="38" t="str">
        <f>IF('query (10)'!P2104="","",'query (10)'!P2104)</f>
        <v>Medium</v>
      </c>
      <c r="P2104" s="38" t="str">
        <f>IF('query (10)'!N2104="","",'query (10)'!N2104)</f>
        <v>PM : 
- Change dust filter of laser amp
- Change dust filter of Apiste
- Check/ Cleaning dust filter of Q-Clean
- Check condition of laser amp</v>
      </c>
      <c r="Q2104" s="38" t="str">
        <f>TRIM('query (10)'!N2104)</f>
        <v>PM : 
- Change dust filter of laser amp
- Change dust filter of Apiste
- Check/ Cleaning dust filter of Q-Clean
- Check condition of laser amp</v>
      </c>
      <c r="R2104" s="38" t="str">
        <f>TRIM(UPPER('query (10)'!R2104))</f>
        <v/>
      </c>
      <c r="S2104" s="38" t="str">
        <f>TRIM(UPPER('query (10)'!S2104))</f>
        <v/>
      </c>
      <c r="T2104" s="38" t="str">
        <f>IF('query (10)'!Q2104="","",TRIM(UPPER('query (10)'!Q2104)))</f>
        <v/>
      </c>
      <c r="U2104" s="38" t="str">
        <f>IF('query (10)'!T2104="","",'query (10)'!T2104)</f>
        <v/>
      </c>
      <c r="V2104" s="39" t="str">
        <f>IF('query (10)'!T2104="","",IFERROR(VALUE('query (10)'!T2104),""))</f>
        <v/>
      </c>
      <c r="W2104" s="40">
        <f>IF('query (10)'!U2104="","",'query (10)'!U2104)</f>
        <v>0</v>
      </c>
      <c r="X2104" s="39">
        <f>IF('query (10)'!V2104="","",'query (10)'!V2104)</f>
        <v>180</v>
      </c>
      <c r="Y2104" s="41">
        <f>IF('query (10)'!W2104="","",'query (10)'!W2104)</f>
        <v>46105</v>
      </c>
      <c r="Z2104" s="41" t="str">
        <f>IF('query (10)'!X2104="","",'query (10)'!X2104)</f>
        <v/>
      </c>
      <c r="AA2104" s="41">
        <f>IF('query (10)'!Y2104="","",'query (10)'!Y2104)</f>
        <v>46105</v>
      </c>
      <c r="AB2104" s="41">
        <f>IF('query (10)'!Z2104="","",'query (10)'!Z2104)</f>
        <v>46285</v>
      </c>
      <c r="AC2104" s="38" t="str">
        <f>IF(OR('query (10)'!AA2104="",COUNTIF(Cleaning_Rules!$A$21:$A$26,TRIM('query (10)'!AA2104))&gt;0),"",TRIM('query (10)'!AA2104))</f>
        <v/>
      </c>
      <c r="AD2104" s="38" t="str">
        <f>IF('query (10)'!AB2104="","",TRIM(IFERROR(_xlfn.TEXTBEFORE('query (10)'!AB2104,"("),'query (10)'!AB2104)))</f>
        <v>เริ่มซ่อมงาน PM แล้ว รับผิดชอบโดย PIYAPONG THONGSAN</v>
      </c>
      <c r="AE2104" s="38" t="str">
        <f>IFERROR(LOWER(TRIM(_xlfn.TEXTBEFORE(_xlfn.TEXTAFTER('query (10)'!AB2104,"("),")"))),"")</f>
        <v>thongsan-p-3769@nsk.com</v>
      </c>
      <c r="AF2104" s="38" t="str">
        <f>IF('query (10)'!AD2104="","",TRIM('query (10)'!AD2104))</f>
        <v>พงษ์พิทักษ์ ศรไชย</v>
      </c>
      <c r="AG2104" s="38" t="str">
        <f>IF('query (10)'!AE2104="","",TRIM('query (10)'!AE2104))</f>
        <v>ปิยะพงษ์ ทองแสน</v>
      </c>
      <c r="AH2104" s="38" t="str">
        <f>IF('query (10)'!AF2104="","",IFERROR(VALUE('query (10)'!AF2104),""))</f>
        <v/>
      </c>
      <c r="AI2104" s="38" t="str">
        <f>IF('query (10)'!AG2104="","",TRIM('query (10)'!AG2104))</f>
        <v/>
      </c>
      <c r="AJ2104" s="38" t="str">
        <f>IF('query (10)'!AH2104="","",IFERROR(VALUE('query (10)'!AH2104),""))</f>
        <v/>
      </c>
      <c r="AK2104" s="38" t="str">
        <f>IF('query (10)'!AI2104="","",TRIM('query (10)'!AI2104))</f>
        <v/>
      </c>
      <c r="AL2104" s="42">
        <f t="shared" si="160"/>
        <v>2026</v>
      </c>
      <c r="AM2104" s="42" t="str">
        <f t="shared" si="161"/>
        <v>2026-03</v>
      </c>
      <c r="AN2104" s="42" t="str">
        <f t="shared" ca="1" si="162"/>
        <v>ON_SCHEDULE</v>
      </c>
      <c r="AO2104" s="42" t="str">
        <f t="shared" si="163"/>
        <v>MA-823 | LASER MARKER M/C. | SB7 | ELECTRICAL CONTROL | Time-based Maintenance | Electrical | Part Change | Medium | PM : 
- Change dust filter of laser amp
- Change dust filter of Apiste
- Check/ Cleaning dust filter of Q-Clean
- Check condition of laser amp | เริ่มซ่อมงาน PM แล้ว รับผิดชอบโดย PIYAPONG THONGSAN | ปิยะพงษ์ ทองแสน</v>
      </c>
      <c r="AP2104" s="42" t="str">
        <f>_xlfn.TEXTJOIN("; ",TRUE,IF(COUNTA('query (10)'!A2104:AK2104)&lt;=6,"NEAR_EMPTY_ROW",""),IF($K2104="","MISSING_STATUS",""),IF(AND($K2104="เสร็จสิ้น",$Z2104=""),"DONE_NO_ACTUAL_DATE",""),IF(AND($I2104="Condition-based Maintenance",$AH2104=""),"CBM_NO_MEASUREMENT",""),IF(OR($X2104="",$X2104=0),"INVALID_PERIOD",""),IF(AND($AA2104&lt;&gt;"",$AB2104&lt;&gt;"",$AB2104&lt;$AA2104),"DATE_SEQUENCE_ERROR",""),IF(AND($AB2104&lt;&gt;"",$AB2104&gt;DATE(2030,12,31)),"DATE_OUTLIER",""),IF($C2104="","MISSING_QRCODE",""),IF($J2104="UNKNOWN","UNKNOWN_PM_TYPE",""),IF($L2104="UNKNOWN","UNKNOWN_STATUS",""))</f>
        <v/>
      </c>
      <c r="AQ2104" s="42" t="str">
        <f t="shared" si="164"/>
        <v>NO</v>
      </c>
    </row>
    <row r="2105" spans="1:43" x14ac:dyDescent="0.3">
      <c r="A2105" s="38">
        <f>IF('query (10)'!A2105="","",'query (10)'!A2105)</f>
        <v>2328</v>
      </c>
      <c r="B2105" s="38">
        <f>IF('query (10)'!B2105="","",'query (10)'!B2105)</f>
        <v>19698</v>
      </c>
      <c r="C2105" s="38" t="str">
        <f>TRIM(UPPER('query (10)'!M2105))</f>
        <v>MA-876</v>
      </c>
      <c r="D2105" s="38" t="str">
        <f>TRIM(UPPER(IFERROR(_xlfn.TEXTBEFORE('query (10)'!L2105,"("),'query (10)'!L2105)))</f>
        <v>LASER MARKER M/C.</v>
      </c>
      <c r="E2105" s="38" t="str">
        <f>IFERROR(TRIM(UPPER(_xlfn.TEXTBEFORE(_xlfn.TEXTAFTER('query (10)'!L2105,"("),")"))),"")</f>
        <v/>
      </c>
      <c r="F2105" s="38" t="str">
        <f>TRIM('query (10)'!K2105)</f>
        <v>SB8</v>
      </c>
      <c r="G2105" s="38" t="str">
        <f>IF('query (10)'!J2105="","",'query (10)'!J2105)</f>
        <v>Electrical Control</v>
      </c>
      <c r="H2105" s="38" t="str">
        <f>TRIM(UPPER('query (10)'!J2105))</f>
        <v>ELECTRICAL CONTROL</v>
      </c>
      <c r="I2105" s="38" t="str">
        <f>IF('query (10)'!F2105="","",'query (10)'!F2105)</f>
        <v>Time-based Maintenance</v>
      </c>
      <c r="J2105" s="38" t="str">
        <f>IF('query (10)'!F2105="","",IFERROR(INDEX(Cleaning_Rules!$B$14:$B$17,MATCH(TRIM('query (10)'!F2105),Cleaning_Rules!$A$14:$A$17,0)),"UNKNOWN"))</f>
        <v>TBM</v>
      </c>
      <c r="K2105" s="38" t="str">
        <f>IF('query (10)'!G2105="","",'query (10)'!G2105)</f>
        <v>เสร็จสิ้น</v>
      </c>
      <c r="L2105" s="38" t="str">
        <f>IF('query (10)'!G2105="","MISSING",IFERROR(INDEX(Cleaning_Rules!$B$5:$B$10,MATCH(TRIM('query (10)'!G2105),Cleaning_Rules!$A$5:$A$10,0)),"UNKNOWN"))</f>
        <v>COMPLETED</v>
      </c>
      <c r="M2105" s="38" t="str">
        <f>IF('query (10)'!I2105="","",'query (10)'!I2105)</f>
        <v>Electrical</v>
      </c>
      <c r="N2105" s="38" t="str">
        <f>IF('query (10)'!O2105="","",'query (10)'!O2105)</f>
        <v>Part Change</v>
      </c>
      <c r="O2105" s="38" t="str">
        <f>IF('query (10)'!P2105="","",'query (10)'!P2105)</f>
        <v>Medium</v>
      </c>
      <c r="P2105" s="38" t="str">
        <f>IF('query (10)'!N2105="","",'query (10)'!N2105)</f>
        <v>PM : 
- Change dust filter of laser amp
- Change dust filter of Apiste
- Check/ Cleaning dust filter of Q-Clean
- Check condition of laser amp</v>
      </c>
      <c r="Q2105" s="38" t="str">
        <f>TRIM('query (10)'!N2105)</f>
        <v>PM : 
- Change dust filter of laser amp
- Change dust filter of Apiste
- Check/ Cleaning dust filter of Q-Clean
- Check condition of laser amp</v>
      </c>
      <c r="R2105" s="38" t="str">
        <f>TRIM(UPPER('query (10)'!R2105))</f>
        <v/>
      </c>
      <c r="S2105" s="38" t="str">
        <f>TRIM(UPPER('query (10)'!S2105))</f>
        <v/>
      </c>
      <c r="T2105" s="38" t="str">
        <f>IF('query (10)'!Q2105="","",TRIM(UPPER('query (10)'!Q2105)))</f>
        <v/>
      </c>
      <c r="U2105" s="38" t="str">
        <f>IF('query (10)'!T2105="","",'query (10)'!T2105)</f>
        <v/>
      </c>
      <c r="V2105" s="39" t="str">
        <f>IF('query (10)'!T2105="","",IFERROR(VALUE('query (10)'!T2105),""))</f>
        <v/>
      </c>
      <c r="W2105" s="40">
        <f>IF('query (10)'!U2105="","",'query (10)'!U2105)</f>
        <v>0</v>
      </c>
      <c r="X2105" s="39">
        <f>IF('query (10)'!V2105="","",'query (10)'!V2105)</f>
        <v>90</v>
      </c>
      <c r="Y2105" s="41">
        <f>IF('query (10)'!W2105="","",'query (10)'!W2105)</f>
        <v>46106</v>
      </c>
      <c r="Z2105" s="41">
        <f>IF('query (10)'!X2105="","",'query (10)'!X2105)</f>
        <v>46141</v>
      </c>
      <c r="AA2105" s="41">
        <f>IF('query (10)'!Y2105="","",'query (10)'!Y2105)</f>
        <v>46141</v>
      </c>
      <c r="AB2105" s="41">
        <f>IF('query (10)'!Z2105="","",'query (10)'!Z2105)</f>
        <v>46231</v>
      </c>
      <c r="AC2105" s="38" t="str">
        <f>IF(OR('query (10)'!AA2105="",COUNTIF(Cleaning_Rules!$A$21:$A$26,TRIM('query (10)'!AA2105))&gt;0),"",TRIM('query (10)'!AA2105))</f>
        <v/>
      </c>
      <c r="AD2105" s="38" t="str">
        <f>IF('query (10)'!AB2105="","",TRIM(IFERROR(_xlfn.TEXTBEFORE('query (10)'!AB2105,"("),'query (10)'!AB2105)))</f>
        <v>เริ่มซ่อมงาน PM แล้ว รับผิดชอบโดย PONGPITAK SONCHAI</v>
      </c>
      <c r="AE2105" s="38" t="str">
        <f>IFERROR(LOWER(TRIM(_xlfn.TEXTBEFORE(_xlfn.TEXTAFTER('query (10)'!AB2105,"("),")"))),"")</f>
        <v>sonchai-p-6240@nsk.com</v>
      </c>
      <c r="AF2105" s="38" t="str">
        <f>IF('query (10)'!AD2105="","",TRIM('query (10)'!AD2105))</f>
        <v>พงษ์พิทักษ์ ศรไชย</v>
      </c>
      <c r="AG2105" s="38" t="str">
        <f>IF('query (10)'!AE2105="","",TRIM('query (10)'!AE2105))</f>
        <v>พงษ์พิทักษ์ ศรไชย</v>
      </c>
      <c r="AH2105" s="38" t="str">
        <f>IF('query (10)'!AF2105="","",IFERROR(VALUE('query (10)'!AF2105),""))</f>
        <v/>
      </c>
      <c r="AI2105" s="38" t="str">
        <f>IF('query (10)'!AG2105="","",TRIM('query (10)'!AG2105))</f>
        <v/>
      </c>
      <c r="AJ2105" s="38" t="str">
        <f>IF('query (10)'!AH2105="","",IFERROR(VALUE('query (10)'!AH2105),""))</f>
        <v/>
      </c>
      <c r="AK2105" s="38" t="str">
        <f>IF('query (10)'!AI2105="","",TRIM('query (10)'!AI2105))</f>
        <v/>
      </c>
      <c r="AL2105" s="42">
        <f t="shared" si="160"/>
        <v>2026</v>
      </c>
      <c r="AM2105" s="42" t="str">
        <f t="shared" si="161"/>
        <v>2026-03</v>
      </c>
      <c r="AN2105" s="42" t="str">
        <f t="shared" ca="1" si="162"/>
        <v/>
      </c>
      <c r="AO2105" s="42" t="str">
        <f t="shared" si="163"/>
        <v>MA-876 | LASER MARKER M/C. | SB8 | ELECTRICAL CONTROL | Time-based Maintenance | Electrical | Part Change | Medium | PM : 
- Change dust filter of laser amp
- Change dust filter of Apiste
- Check/ Cleaning dust filter of Q-Clean
- Check condition of laser amp | เริ่มซ่อมงาน PM แล้ว รับผิดชอบโดย PONGPITAK SONCHAI | พงษ์พิทักษ์ ศรไชย</v>
      </c>
      <c r="AP2105" s="42" t="str">
        <f>_xlfn.TEXTJOIN("; ",TRUE,IF(COUNTA('query (10)'!A2105:AK2105)&lt;=6,"NEAR_EMPTY_ROW",""),IF($K2105="","MISSING_STATUS",""),IF(AND($K2105="เสร็จสิ้น",$Z2105=""),"DONE_NO_ACTUAL_DATE",""),IF(AND($I2105="Condition-based Maintenance",$AH2105=""),"CBM_NO_MEASUREMENT",""),IF(OR($X2105="",$X2105=0),"INVALID_PERIOD",""),IF(AND($AA2105&lt;&gt;"",$AB2105&lt;&gt;"",$AB2105&lt;$AA2105),"DATE_SEQUENCE_ERROR",""),IF(AND($AB2105&lt;&gt;"",$AB2105&gt;DATE(2030,12,31)),"DATE_OUTLIER",""),IF($C2105="","MISSING_QRCODE",""),IF($J2105="UNKNOWN","UNKNOWN_PM_TYPE",""),IF($L2105="UNKNOWN","UNKNOWN_STATUS",""))</f>
        <v/>
      </c>
      <c r="AQ2105" s="42" t="str">
        <f t="shared" si="164"/>
        <v>NO</v>
      </c>
    </row>
    <row r="2106" spans="1:43" x14ac:dyDescent="0.3">
      <c r="A2106" s="38">
        <f>IF('query (10)'!A2106="","",'query (10)'!A2106)</f>
        <v>2329</v>
      </c>
      <c r="B2106" s="38">
        <f>IF('query (10)'!B2106="","",'query (10)'!B2106)</f>
        <v>19715</v>
      </c>
      <c r="C2106" s="38" t="str">
        <f>TRIM(UPPER('query (10)'!M2106))</f>
        <v>MA-899</v>
      </c>
      <c r="D2106" s="38" t="str">
        <f>TRIM(UPPER(IFERROR(_xlfn.TEXTBEFORE('query (10)'!L2106,"("),'query (10)'!L2106)))</f>
        <v>LASER MARKER M/C.</v>
      </c>
      <c r="E2106" s="38" t="str">
        <f>IFERROR(TRIM(UPPER(_xlfn.TEXTBEFORE(_xlfn.TEXTAFTER('query (10)'!L2106,"("),")"))),"")</f>
        <v/>
      </c>
      <c r="F2106" s="38" t="str">
        <f>TRIM('query (10)'!K2106)</f>
        <v>SB9</v>
      </c>
      <c r="G2106" s="38" t="str">
        <f>IF('query (10)'!J2106="","",'query (10)'!J2106)</f>
        <v>Electrical Control</v>
      </c>
      <c r="H2106" s="38" t="str">
        <f>TRIM(UPPER('query (10)'!J2106))</f>
        <v>ELECTRICAL CONTROL</v>
      </c>
      <c r="I2106" s="38" t="str">
        <f>IF('query (10)'!F2106="","",'query (10)'!F2106)</f>
        <v>Time-based Maintenance</v>
      </c>
      <c r="J2106" s="38" t="str">
        <f>IF('query (10)'!F2106="","",IFERROR(INDEX(Cleaning_Rules!$B$14:$B$17,MATCH(TRIM('query (10)'!F2106),Cleaning_Rules!$A$14:$A$17,0)),"UNKNOWN"))</f>
        <v>TBM</v>
      </c>
      <c r="K2106" s="38" t="str">
        <f>IF('query (10)'!G2106="","",'query (10)'!G2106)</f>
        <v>กำลังดำเนินการ</v>
      </c>
      <c r="L2106" s="38" t="str">
        <f>IF('query (10)'!G2106="","MISSING",IFERROR(INDEX(Cleaning_Rules!$B$5:$B$10,MATCH(TRIM('query (10)'!G2106),Cleaning_Rules!$A$5:$A$10,0)),"UNKNOWN"))</f>
        <v>IN_PROGRESS</v>
      </c>
      <c r="M2106" s="38" t="str">
        <f>IF('query (10)'!I2106="","",'query (10)'!I2106)</f>
        <v>Electrical</v>
      </c>
      <c r="N2106" s="38" t="str">
        <f>IF('query (10)'!O2106="","",'query (10)'!O2106)</f>
        <v>Part Change</v>
      </c>
      <c r="O2106" s="38" t="str">
        <f>IF('query (10)'!P2106="","",'query (10)'!P2106)</f>
        <v>Medium</v>
      </c>
      <c r="P2106" s="38" t="str">
        <f>IF('query (10)'!N2106="","",'query (10)'!N2106)</f>
        <v>PM : 
- Change dust filter of laser amp
- Change dust filter of Apiste
- Check/ Cleaning dust filter of Q-Clean
- Check condition of laser amp</v>
      </c>
      <c r="Q2106" s="38" t="str">
        <f>TRIM('query (10)'!N2106)</f>
        <v>PM : 
- Change dust filter of laser amp
- Change dust filter of Apiste
- Check/ Cleaning dust filter of Q-Clean
- Check condition of laser amp</v>
      </c>
      <c r="R2106" s="38" t="str">
        <f>TRIM(UPPER('query (10)'!R2106))</f>
        <v/>
      </c>
      <c r="S2106" s="38" t="str">
        <f>TRIM(UPPER('query (10)'!S2106))</f>
        <v/>
      </c>
      <c r="T2106" s="38" t="str">
        <f>IF('query (10)'!Q2106="","",TRIM(UPPER('query (10)'!Q2106)))</f>
        <v/>
      </c>
      <c r="U2106" s="38" t="str">
        <f>IF('query (10)'!T2106="","",'query (10)'!T2106)</f>
        <v/>
      </c>
      <c r="V2106" s="39" t="str">
        <f>IF('query (10)'!T2106="","",IFERROR(VALUE('query (10)'!T2106),""))</f>
        <v/>
      </c>
      <c r="W2106" s="40">
        <f>IF('query (10)'!U2106="","",'query (10)'!U2106)</f>
        <v>0</v>
      </c>
      <c r="X2106" s="39">
        <f>IF('query (10)'!V2106="","",'query (10)'!V2106)</f>
        <v>90</v>
      </c>
      <c r="Y2106" s="41">
        <f>IF('query (10)'!W2106="","",'query (10)'!W2106)</f>
        <v>46104</v>
      </c>
      <c r="Z2106" s="41" t="str">
        <f>IF('query (10)'!X2106="","",'query (10)'!X2106)</f>
        <v/>
      </c>
      <c r="AA2106" s="41">
        <f>IF('query (10)'!Y2106="","",'query (10)'!Y2106)</f>
        <v>46104</v>
      </c>
      <c r="AB2106" s="41">
        <f>IF('query (10)'!Z2106="","",'query (10)'!Z2106)</f>
        <v>46194</v>
      </c>
      <c r="AC2106" s="38" t="str">
        <f>IF(OR('query (10)'!AA2106="",COUNTIF(Cleaning_Rules!$A$21:$A$26,TRIM('query (10)'!AA2106))&gt;0),"",TRIM('query (10)'!AA2106))</f>
        <v/>
      </c>
      <c r="AD2106" s="38" t="str">
        <f>IF('query (10)'!AB2106="","",TRIM(IFERROR(_xlfn.TEXTBEFORE('query (10)'!AB2106,"("),'query (10)'!AB2106)))</f>
        <v>เริ่มซ่อมงาน PM แล้ว รับผิดชอบโดย NATDANAI JUTHATHEP</v>
      </c>
      <c r="AE2106" s="38" t="str">
        <f>IFERROR(LOWER(TRIM(_xlfn.TEXTBEFORE(_xlfn.TEXTAFTER('query (10)'!AB2106,"("),")"))),"")</f>
        <v>juthathep-n-4697@nsk.com</v>
      </c>
      <c r="AF2106" s="38" t="str">
        <f>IF('query (10)'!AD2106="","",TRIM('query (10)'!AD2106))</f>
        <v>พงษ์พิทักษ์ ศรไชย</v>
      </c>
      <c r="AG2106" s="38" t="str">
        <f>IF('query (10)'!AE2106="","",TRIM('query (10)'!AE2106))</f>
        <v>ณัฐดนัย จุฑาเทพ</v>
      </c>
      <c r="AH2106" s="38" t="str">
        <f>IF('query (10)'!AF2106="","",IFERROR(VALUE('query (10)'!AF2106),""))</f>
        <v/>
      </c>
      <c r="AI2106" s="38" t="str">
        <f>IF('query (10)'!AG2106="","",TRIM('query (10)'!AG2106))</f>
        <v/>
      </c>
      <c r="AJ2106" s="38" t="str">
        <f>IF('query (10)'!AH2106="","",IFERROR(VALUE('query (10)'!AH2106),""))</f>
        <v/>
      </c>
      <c r="AK2106" s="38" t="str">
        <f>IF('query (10)'!AI2106="","",TRIM('query (10)'!AI2106))</f>
        <v/>
      </c>
      <c r="AL2106" s="42">
        <f t="shared" si="160"/>
        <v>2026</v>
      </c>
      <c r="AM2106" s="42" t="str">
        <f t="shared" si="161"/>
        <v>2026-03</v>
      </c>
      <c r="AN2106" s="42" t="str">
        <f t="shared" ca="1" si="162"/>
        <v>OVERDUE</v>
      </c>
      <c r="AO2106" s="42" t="str">
        <f t="shared" si="163"/>
        <v>MA-899 | LASER MARKER M/C. | SB9 | ELECTRICAL CONTROL | Time-based Maintenance | Electrical | Part Change | Medium | PM : 
- Change dust filter of laser amp
- Change dust filter of Apiste
- Check/ Cleaning dust filter of Q-Clean
- Check condition of laser amp | เริ่มซ่อมงาน PM แล้ว รับผิดชอบโดย NATDANAI JUTHATHEP | ณัฐดนัย จุฑาเทพ</v>
      </c>
      <c r="AP2106" s="42" t="str">
        <f>_xlfn.TEXTJOIN("; ",TRUE,IF(COUNTA('query (10)'!A2106:AK2106)&lt;=6,"NEAR_EMPTY_ROW",""),IF($K2106="","MISSING_STATUS",""),IF(AND($K2106="เสร็จสิ้น",$Z2106=""),"DONE_NO_ACTUAL_DATE",""),IF(AND($I2106="Condition-based Maintenance",$AH2106=""),"CBM_NO_MEASUREMENT",""),IF(OR($X2106="",$X2106=0),"INVALID_PERIOD",""),IF(AND($AA2106&lt;&gt;"",$AB2106&lt;&gt;"",$AB2106&lt;$AA2106),"DATE_SEQUENCE_ERROR",""),IF(AND($AB2106&lt;&gt;"",$AB2106&gt;DATE(2030,12,31)),"DATE_OUTLIER",""),IF($C2106="","MISSING_QRCODE",""),IF($J2106="UNKNOWN","UNKNOWN_PM_TYPE",""),IF($L2106="UNKNOWN","UNKNOWN_STATUS",""))</f>
        <v/>
      </c>
      <c r="AQ2106" s="42" t="str">
        <f t="shared" si="164"/>
        <v>NO</v>
      </c>
    </row>
    <row r="2107" spans="1:43" x14ac:dyDescent="0.3">
      <c r="A2107" s="38">
        <f>IF('query (10)'!A2107="","",'query (10)'!A2107)</f>
        <v>2330</v>
      </c>
      <c r="B2107" s="38" t="str">
        <f>IF('query (10)'!B2107="","",'query (10)'!B2107)</f>
        <v/>
      </c>
      <c r="C2107" s="38" t="str">
        <f>TRIM(UPPER('query (10)'!M2107))</f>
        <v>GR-241</v>
      </c>
      <c r="D2107" s="38" t="str">
        <f>TRIM(UPPER(IFERROR(_xlfn.TEXTBEFORE('query (10)'!L2107,"("),'query (10)'!L2107)))</f>
        <v>OUTER RING RACEWAY GRINDING M/C</v>
      </c>
      <c r="E2107" s="38" t="str">
        <f>IFERROR(TRIM(UPPER(_xlfn.TEXTBEFORE(_xlfn.TEXTAFTER('query (10)'!L2107,"("),")"))),"")</f>
        <v/>
      </c>
      <c r="F2107" s="38" t="str">
        <f>TRIM('query (10)'!K2107)</f>
        <v>WP Grinding1</v>
      </c>
      <c r="G2107" s="38" t="str">
        <f>IF('query (10)'!J2107="","",'query (10)'!J2107)</f>
        <v>Wheel Head</v>
      </c>
      <c r="H2107" s="38" t="str">
        <f>TRIM(UPPER('query (10)'!J2107))</f>
        <v>WHEEL HEAD</v>
      </c>
      <c r="I2107" s="38" t="str">
        <f>IF('query (10)'!F2107="","",'query (10)'!F2107)</f>
        <v>Time-based Maintenance</v>
      </c>
      <c r="J2107" s="38" t="str">
        <f>IF('query (10)'!F2107="","",IFERROR(INDEX(Cleaning_Rules!$B$14:$B$17,MATCH(TRIM('query (10)'!F2107),Cleaning_Rules!$A$14:$A$17,0)),"UNKNOWN"))</f>
        <v>TBM</v>
      </c>
      <c r="K2107" s="38" t="str">
        <f>IF('query (10)'!G2107="","",'query (10)'!G2107)</f>
        <v>แก้ไขแผน</v>
      </c>
      <c r="L2107" s="38" t="str">
        <f>IF('query (10)'!G2107="","MISSING",IFERROR(INDEX(Cleaning_Rules!$B$5:$B$10,MATCH(TRIM('query (10)'!G2107),Cleaning_Rules!$A$5:$A$10,0)),"UNKNOWN"))</f>
        <v>PLAN_REVISED</v>
      </c>
      <c r="M2107" s="38" t="str">
        <f>IF('query (10)'!I2107="","",'query (10)'!I2107)</f>
        <v>Mechanical</v>
      </c>
      <c r="N2107" s="38" t="str">
        <f>IF('query (10)'!O2107="","",'query (10)'!O2107)</f>
        <v>Part Change</v>
      </c>
      <c r="O2107" s="38" t="str">
        <f>IF('query (10)'!P2107="","",'query (10)'!P2107)</f>
        <v>Medium</v>
      </c>
      <c r="P2107" s="38" t="str">
        <f>IF('query (10)'!N2107="","",'query (10)'!N2107)</f>
        <v>Change bolt tension belt wheel head to cycle pm 5Y.
model: AJST12-130 (misumi)</v>
      </c>
      <c r="Q2107" s="38" t="str">
        <f>TRIM('query (10)'!N2107)</f>
        <v>Change bolt tension belt wheel head to cycle pm 5Y.
model: AJST12-130 (misumi)</v>
      </c>
      <c r="R2107" s="38" t="str">
        <f>TRIM(UPPER('query (10)'!R2107))</f>
        <v>BOLT</v>
      </c>
      <c r="S2107" s="38" t="str">
        <f>TRIM(UPPER('query (10)'!S2107))</f>
        <v>AJST12-130</v>
      </c>
      <c r="T2107" s="38" t="str">
        <f>IF('query (10)'!Q2107="","",TRIM(UPPER('query (10)'!Q2107)))</f>
        <v/>
      </c>
      <c r="U2107" s="38" t="str">
        <f>IF('query (10)'!T2107="","",'query (10)'!T2107)</f>
        <v/>
      </c>
      <c r="V2107" s="39" t="str">
        <f>IF('query (10)'!T2107="","",IFERROR(VALUE('query (10)'!T2107),""))</f>
        <v/>
      </c>
      <c r="W2107" s="40">
        <f>IF('query (10)'!U2107="","",'query (10)'!U2107)</f>
        <v>0</v>
      </c>
      <c r="X2107" s="39">
        <f>IF('query (10)'!V2107="","",'query (10)'!V2107)</f>
        <v>1826</v>
      </c>
      <c r="Y2107" s="41">
        <f>IF('query (10)'!W2107="","",'query (10)'!W2107)</f>
        <v>46201</v>
      </c>
      <c r="Z2107" s="41" t="str">
        <f>IF('query (10)'!X2107="","",'query (10)'!X2107)</f>
        <v/>
      </c>
      <c r="AA2107" s="41">
        <f>IF('query (10)'!Y2107="","",'query (10)'!Y2107)</f>
        <v>46201</v>
      </c>
      <c r="AB2107" s="41">
        <f>IF('query (10)'!Z2107="","",'query (10)'!Z2107)</f>
        <v>48027</v>
      </c>
      <c r="AC2107" s="38" t="str">
        <f>IF(OR('query (10)'!AA2107="",COUNTIF(Cleaning_Rules!$A$21:$A$26,TRIM('query (10)'!AA2107))&gt;0),"",TRIM('query (10)'!AA2107))</f>
        <v/>
      </c>
      <c r="AD2107" s="38" t="str">
        <f>IF('query (10)'!AB2107="","",TRIM(IFERROR(_xlfn.TEXTBEFORE('query (10)'!AB2107,"("),'query (10)'!AB2107)))</f>
        <v/>
      </c>
      <c r="AE2107" s="38" t="str">
        <f>IFERROR(LOWER(TRIM(_xlfn.TEXTBEFORE(_xlfn.TEXTAFTER('query (10)'!AB2107,"("),")"))),"")</f>
        <v/>
      </c>
      <c r="AF2107" s="38" t="str">
        <f>IF('query (10)'!AD2107="","",TRIM('query (10)'!AD2107))</f>
        <v>เจษฎา ผิวบาง</v>
      </c>
      <c r="AG2107" s="38" t="str">
        <f>IF('query (10)'!AE2107="","",TRIM('query (10)'!AE2107))</f>
        <v>เจษฎา ผิวบาง</v>
      </c>
      <c r="AH2107" s="38" t="str">
        <f>IF('query (10)'!AF2107="","",IFERROR(VALUE('query (10)'!AF2107),""))</f>
        <v/>
      </c>
      <c r="AI2107" s="38" t="str">
        <f>IF('query (10)'!AG2107="","",TRIM('query (10)'!AG2107))</f>
        <v/>
      </c>
      <c r="AJ2107" s="38" t="str">
        <f>IF('query (10)'!AH2107="","",IFERROR(VALUE('query (10)'!AH2107),""))</f>
        <v/>
      </c>
      <c r="AK2107" s="38" t="str">
        <f>IF('query (10)'!AI2107="","",TRIM('query (10)'!AI2107))</f>
        <v/>
      </c>
      <c r="AL2107" s="42">
        <f t="shared" si="160"/>
        <v>2026</v>
      </c>
      <c r="AM2107" s="42" t="str">
        <f t="shared" si="161"/>
        <v>2026-06</v>
      </c>
      <c r="AN2107" s="42" t="str">
        <f t="shared" ca="1" si="162"/>
        <v>ON_SCHEDULE</v>
      </c>
      <c r="AO2107" s="42" t="str">
        <f t="shared" si="163"/>
        <v>GR-241 | OUTER RING RACEWAY GRINDING M/C | WP Grinding1 | WHEEL HEAD | Time-based Maintenance | Mechanical | Part Change | Medium | Change bolt tension belt wheel head to cycle pm 5Y.
model: AJST12-130 (misumi) | BOLT | AJST12-130 | เจษฎา ผิวบาง</v>
      </c>
      <c r="AP2107" s="42" t="str">
        <f>_xlfn.TEXTJOIN("; ",TRUE,IF(COUNTA('query (10)'!A2107:AK2107)&lt;=6,"NEAR_EMPTY_ROW",""),IF($K2107="","MISSING_STATUS",""),IF(AND($K2107="เสร็จสิ้น",$Z2107=""),"DONE_NO_ACTUAL_DATE",""),IF(AND($I2107="Condition-based Maintenance",$AH2107=""),"CBM_NO_MEASUREMENT",""),IF(OR($X2107="",$X2107=0),"INVALID_PERIOD",""),IF(AND($AA2107&lt;&gt;"",$AB2107&lt;&gt;"",$AB2107&lt;$AA2107),"DATE_SEQUENCE_ERROR",""),IF(AND($AB2107&lt;&gt;"",$AB2107&gt;DATE(2030,12,31)),"DATE_OUTLIER",""),IF($C2107="","MISSING_QRCODE",""),IF($J2107="UNKNOWN","UNKNOWN_PM_TYPE",""),IF($L2107="UNKNOWN","UNKNOWN_STATUS",""))</f>
        <v>DATE_OUTLIER</v>
      </c>
      <c r="AQ2107" s="42" t="str">
        <f t="shared" si="164"/>
        <v>NO</v>
      </c>
    </row>
    <row r="2108" spans="1:43" x14ac:dyDescent="0.3">
      <c r="A2108" s="38">
        <f>IF('query (10)'!A2108="","",'query (10)'!A2108)</f>
        <v>2331</v>
      </c>
      <c r="B2108" s="38">
        <f>IF('query (10)'!B2108="","",'query (10)'!B2108)</f>
        <v>19611</v>
      </c>
      <c r="C2108" s="38" t="str">
        <f>TRIM(UPPER('query (10)'!M2108))</f>
        <v>GR-423</v>
      </c>
      <c r="D2108" s="38" t="str">
        <f>TRIM(UPPER(IFERROR(_xlfn.TEXTBEFORE('query (10)'!L2108,"("),'query (10)'!L2108)))</f>
        <v>OUTER RING RACEWAY GRINDING MACHINE.</v>
      </c>
      <c r="E2108" s="38" t="str">
        <f>IFERROR(TRIM(UPPER(_xlfn.TEXTBEFORE(_xlfn.TEXTAFTER('query (10)'!L2108,"("),")"))),"")</f>
        <v/>
      </c>
      <c r="F2108" s="38" t="str">
        <f>TRIM('query (10)'!K2108)</f>
        <v>WP Grinding2</v>
      </c>
      <c r="G2108" s="38" t="str">
        <f>IF('query (10)'!J2108="","",'query (10)'!J2108)</f>
        <v>Wheel Head</v>
      </c>
      <c r="H2108" s="38" t="str">
        <f>TRIM(UPPER('query (10)'!J2108))</f>
        <v>WHEEL HEAD</v>
      </c>
      <c r="I2108" s="38" t="str">
        <f>IF('query (10)'!F2108="","",'query (10)'!F2108)</f>
        <v>Time-based Maintenance</v>
      </c>
      <c r="J2108" s="38" t="str">
        <f>IF('query (10)'!F2108="","",IFERROR(INDEX(Cleaning_Rules!$B$14:$B$17,MATCH(TRIM('query (10)'!F2108),Cleaning_Rules!$A$14:$A$17,0)),"UNKNOWN"))</f>
        <v>TBM</v>
      </c>
      <c r="K2108" s="38" t="str">
        <f>IF('query (10)'!G2108="","",'query (10)'!G2108)</f>
        <v>เสร็จสิ้น</v>
      </c>
      <c r="L2108" s="38" t="str">
        <f>IF('query (10)'!G2108="","MISSING",IFERROR(INDEX(Cleaning_Rules!$B$5:$B$10,MATCH(TRIM('query (10)'!G2108),Cleaning_Rules!$A$5:$A$10,0)),"UNKNOWN"))</f>
        <v>COMPLETED</v>
      </c>
      <c r="M2108" s="38" t="str">
        <f>IF('query (10)'!I2108="","",'query (10)'!I2108)</f>
        <v>Mechanical</v>
      </c>
      <c r="N2108" s="38" t="str">
        <f>IF('query (10)'!O2108="","",'query (10)'!O2108)</f>
        <v>Part Change</v>
      </c>
      <c r="O2108" s="38" t="str">
        <f>IF('query (10)'!P2108="","",'query (10)'!P2108)</f>
        <v>Medium</v>
      </c>
      <c r="P2108" s="38" t="str">
        <f>IF('query (10)'!N2108="","",'query (10)'!N2108)</f>
        <v>Change bolt tension belt wheel head to cycle pm 5Y.
model: AJST12-130 (misumi)</v>
      </c>
      <c r="Q2108" s="38" t="str">
        <f>TRIM('query (10)'!N2108)</f>
        <v>Change bolt tension belt wheel head to cycle pm 5Y.
model: AJST12-130 (misumi)</v>
      </c>
      <c r="R2108" s="38" t="str">
        <f>TRIM(UPPER('query (10)'!R2108))</f>
        <v>BOLT</v>
      </c>
      <c r="S2108" s="38" t="str">
        <f>TRIM(UPPER('query (10)'!S2108))</f>
        <v>AJST12-130</v>
      </c>
      <c r="T2108" s="38" t="str">
        <f>IF('query (10)'!Q2108="","",TRIM(UPPER('query (10)'!Q2108)))</f>
        <v/>
      </c>
      <c r="U2108" s="38" t="str">
        <f>IF('query (10)'!T2108="","",'query (10)'!T2108)</f>
        <v/>
      </c>
      <c r="V2108" s="39" t="str">
        <f>IF('query (10)'!T2108="","",IFERROR(VALUE('query (10)'!T2108),""))</f>
        <v/>
      </c>
      <c r="W2108" s="40">
        <f>IF('query (10)'!U2108="","",'query (10)'!U2108)</f>
        <v>0</v>
      </c>
      <c r="X2108" s="39">
        <f>IF('query (10)'!V2108="","",'query (10)'!V2108)</f>
        <v>1825</v>
      </c>
      <c r="Y2108" s="41">
        <f>IF('query (10)'!W2108="","",'query (10)'!W2108)</f>
        <v>46111</v>
      </c>
      <c r="Z2108" s="41">
        <f>IF('query (10)'!X2108="","",'query (10)'!X2108)</f>
        <v>46114</v>
      </c>
      <c r="AA2108" s="41">
        <f>IF('query (10)'!Y2108="","",'query (10)'!Y2108)</f>
        <v>46114</v>
      </c>
      <c r="AB2108" s="41">
        <f>IF('query (10)'!Z2108="","",'query (10)'!Z2108)</f>
        <v>47939</v>
      </c>
      <c r="AC2108" s="38" t="str">
        <f>IF(OR('query (10)'!AA2108="",COUNTIF(Cleaning_Rules!$A$21:$A$26,TRIM('query (10)'!AA2108))&gt;0),"",TRIM('query (10)'!AA2108))</f>
        <v/>
      </c>
      <c r="AD2108" s="38" t="str">
        <f>IF('query (10)'!AB2108="","",TRIM(IFERROR(_xlfn.TEXTBEFORE('query (10)'!AB2108,"("),'query (10)'!AB2108)))</f>
        <v>เริ่มซ่อมงาน PM แล้ว รับผิดชอบโดย CHETSADA PHIWBANG</v>
      </c>
      <c r="AE2108" s="38" t="str">
        <f>IFERROR(LOWER(TRIM(_xlfn.TEXTBEFORE(_xlfn.TEXTAFTER('query (10)'!AB2108,"("),")"))),"")</f>
        <v>chetsada@nsk.com</v>
      </c>
      <c r="AF2108" s="38" t="str">
        <f>IF('query (10)'!AD2108="","",TRIM('query (10)'!AD2108))</f>
        <v>เจษฎา ผิวบาง</v>
      </c>
      <c r="AG2108" s="38" t="str">
        <f>IF('query (10)'!AE2108="","",TRIM('query (10)'!AE2108))</f>
        <v>เจษฎา ผิวบาง</v>
      </c>
      <c r="AH2108" s="38" t="str">
        <f>IF('query (10)'!AF2108="","",IFERROR(VALUE('query (10)'!AF2108),""))</f>
        <v/>
      </c>
      <c r="AI2108" s="38" t="str">
        <f>IF('query (10)'!AG2108="","",TRIM('query (10)'!AG2108))</f>
        <v/>
      </c>
      <c r="AJ2108" s="38" t="str">
        <f>IF('query (10)'!AH2108="","",IFERROR(VALUE('query (10)'!AH2108),""))</f>
        <v/>
      </c>
      <c r="AK2108" s="38" t="str">
        <f>IF('query (10)'!AI2108="","",TRIM('query (10)'!AI2108))</f>
        <v/>
      </c>
      <c r="AL2108" s="42">
        <f t="shared" si="160"/>
        <v>2026</v>
      </c>
      <c r="AM2108" s="42" t="str">
        <f t="shared" si="161"/>
        <v>2026-03</v>
      </c>
      <c r="AN2108" s="42" t="str">
        <f t="shared" ca="1" si="162"/>
        <v/>
      </c>
      <c r="AO2108" s="42" t="str">
        <f t="shared" si="163"/>
        <v>GR-423 | OUTER RING RACEWAY GRINDING MACHINE. | WP Grinding2 | WHEEL HEAD | Time-based Maintenance | Mechanical | Part Change | Medium | Change bolt tension belt wheel head to cycle pm 5Y.
model: AJST12-130 (misumi) | BOLT | AJST12-130 | เริ่มซ่อมงาน PM แล้ว รับผิดชอบโดย CHETSADA PHIWBANG | เจษฎา ผิวบาง</v>
      </c>
      <c r="AP2108" s="42" t="str">
        <f>_xlfn.TEXTJOIN("; ",TRUE,IF(COUNTA('query (10)'!A2108:AK2108)&lt;=6,"NEAR_EMPTY_ROW",""),IF($K2108="","MISSING_STATUS",""),IF(AND($K2108="เสร็จสิ้น",$Z2108=""),"DONE_NO_ACTUAL_DATE",""),IF(AND($I2108="Condition-based Maintenance",$AH2108=""),"CBM_NO_MEASUREMENT",""),IF(OR($X2108="",$X2108=0),"INVALID_PERIOD",""),IF(AND($AA2108&lt;&gt;"",$AB2108&lt;&gt;"",$AB2108&lt;$AA2108),"DATE_SEQUENCE_ERROR",""),IF(AND($AB2108&lt;&gt;"",$AB2108&gt;DATE(2030,12,31)),"DATE_OUTLIER",""),IF($C2108="","MISSING_QRCODE",""),IF($J2108="UNKNOWN","UNKNOWN_PM_TYPE",""),IF($L2108="UNKNOWN","UNKNOWN_STATUS",""))</f>
        <v>DATE_OUTLIER</v>
      </c>
      <c r="AQ2108" s="42" t="str">
        <f t="shared" si="164"/>
        <v>NO</v>
      </c>
    </row>
    <row r="2109" spans="1:43" x14ac:dyDescent="0.3">
      <c r="A2109" s="38">
        <f>IF('query (10)'!A2109="","",'query (10)'!A2109)</f>
        <v>2332</v>
      </c>
      <c r="B2109" s="38">
        <f>IF('query (10)'!B2109="","",'query (10)'!B2109)</f>
        <v>19610</v>
      </c>
      <c r="C2109" s="38" t="str">
        <f>TRIM(UPPER('query (10)'!M2109))</f>
        <v>GR-922</v>
      </c>
      <c r="D2109" s="38" t="str">
        <f>TRIM(UPPER(IFERROR(_xlfn.TEXTBEFORE('query (10)'!L2109,"("),'query (10)'!L2109)))</f>
        <v>OUTER RING RACEWAY GRINDING M/C</v>
      </c>
      <c r="E2109" s="38" t="str">
        <f>IFERROR(TRIM(UPPER(_xlfn.TEXTBEFORE(_xlfn.TEXTAFTER('query (10)'!L2109,"("),")"))),"")</f>
        <v/>
      </c>
      <c r="F2109" s="38" t="str">
        <f>TRIM('query (10)'!K2109)</f>
        <v>WP Grinding3</v>
      </c>
      <c r="G2109" s="38" t="str">
        <f>IF('query (10)'!J2109="","",'query (10)'!J2109)</f>
        <v>Wheel Head</v>
      </c>
      <c r="H2109" s="38" t="str">
        <f>TRIM(UPPER('query (10)'!J2109))</f>
        <v>WHEEL HEAD</v>
      </c>
      <c r="I2109" s="38" t="str">
        <f>IF('query (10)'!F2109="","",'query (10)'!F2109)</f>
        <v>Time-based Maintenance</v>
      </c>
      <c r="J2109" s="38" t="str">
        <f>IF('query (10)'!F2109="","",IFERROR(INDEX(Cleaning_Rules!$B$14:$B$17,MATCH(TRIM('query (10)'!F2109),Cleaning_Rules!$A$14:$A$17,0)),"UNKNOWN"))</f>
        <v>TBM</v>
      </c>
      <c r="K2109" s="38" t="str">
        <f>IF('query (10)'!G2109="","",'query (10)'!G2109)</f>
        <v>เสร็จสิ้น</v>
      </c>
      <c r="L2109" s="38" t="str">
        <f>IF('query (10)'!G2109="","MISSING",IFERROR(INDEX(Cleaning_Rules!$B$5:$B$10,MATCH(TRIM('query (10)'!G2109),Cleaning_Rules!$A$5:$A$10,0)),"UNKNOWN"))</f>
        <v>COMPLETED</v>
      </c>
      <c r="M2109" s="38" t="str">
        <f>IF('query (10)'!I2109="","",'query (10)'!I2109)</f>
        <v>Mechanical</v>
      </c>
      <c r="N2109" s="38" t="str">
        <f>IF('query (10)'!O2109="","",'query (10)'!O2109)</f>
        <v>Part Change</v>
      </c>
      <c r="O2109" s="38" t="str">
        <f>IF('query (10)'!P2109="","",'query (10)'!P2109)</f>
        <v>Medium</v>
      </c>
      <c r="P2109" s="38" t="str">
        <f>IF('query (10)'!N2109="","",'query (10)'!N2109)</f>
        <v>Change bolt tension belt wheel head to cycle pm 5Y.
model: AJST12-130 (misumi)</v>
      </c>
      <c r="Q2109" s="38" t="str">
        <f>TRIM('query (10)'!N2109)</f>
        <v>Change bolt tension belt wheel head to cycle pm 5Y.
model: AJST12-130 (misumi)</v>
      </c>
      <c r="R2109" s="38" t="str">
        <f>TRIM(UPPER('query (10)'!R2109))</f>
        <v>BOLT</v>
      </c>
      <c r="S2109" s="38" t="str">
        <f>TRIM(UPPER('query (10)'!S2109))</f>
        <v>AJST12-130</v>
      </c>
      <c r="T2109" s="38" t="str">
        <f>IF('query (10)'!Q2109="","",TRIM(UPPER('query (10)'!Q2109)))</f>
        <v/>
      </c>
      <c r="U2109" s="38" t="str">
        <f>IF('query (10)'!T2109="","",'query (10)'!T2109)</f>
        <v/>
      </c>
      <c r="V2109" s="39" t="str">
        <f>IF('query (10)'!T2109="","",IFERROR(VALUE('query (10)'!T2109),""))</f>
        <v/>
      </c>
      <c r="W2109" s="40">
        <f>IF('query (10)'!U2109="","",'query (10)'!U2109)</f>
        <v>0</v>
      </c>
      <c r="X2109" s="39">
        <f>IF('query (10)'!V2109="","",'query (10)'!V2109)</f>
        <v>1825</v>
      </c>
      <c r="Y2109" s="41">
        <f>IF('query (10)'!W2109="","",'query (10)'!W2109)</f>
        <v>46112</v>
      </c>
      <c r="Z2109" s="41">
        <f>IF('query (10)'!X2109="","",'query (10)'!X2109)</f>
        <v>46114</v>
      </c>
      <c r="AA2109" s="41">
        <f>IF('query (10)'!Y2109="","",'query (10)'!Y2109)</f>
        <v>46114</v>
      </c>
      <c r="AB2109" s="41">
        <f>IF('query (10)'!Z2109="","",'query (10)'!Z2109)</f>
        <v>47939</v>
      </c>
      <c r="AC2109" s="38" t="str">
        <f>IF(OR('query (10)'!AA2109="",COUNTIF(Cleaning_Rules!$A$21:$A$26,TRIM('query (10)'!AA2109))&gt;0),"",TRIM('query (10)'!AA2109))</f>
        <v/>
      </c>
      <c r="AD2109" s="38" t="str">
        <f>IF('query (10)'!AB2109="","",TRIM(IFERROR(_xlfn.TEXTBEFORE('query (10)'!AB2109,"("),'query (10)'!AB2109)))</f>
        <v>เริ่มซ่อมงาน PM แล้ว รับผิดชอบโดย CHETSADA PHIWBANG</v>
      </c>
      <c r="AE2109" s="38" t="str">
        <f>IFERROR(LOWER(TRIM(_xlfn.TEXTBEFORE(_xlfn.TEXTAFTER('query (10)'!AB2109,"("),")"))),"")</f>
        <v>chetsada@nsk.com</v>
      </c>
      <c r="AF2109" s="38" t="str">
        <f>IF('query (10)'!AD2109="","",TRIM('query (10)'!AD2109))</f>
        <v>เจษฎา ผิวบาง</v>
      </c>
      <c r="AG2109" s="38" t="str">
        <f>IF('query (10)'!AE2109="","",TRIM('query (10)'!AE2109))</f>
        <v>เจษฎา ผิวบาง</v>
      </c>
      <c r="AH2109" s="38" t="str">
        <f>IF('query (10)'!AF2109="","",IFERROR(VALUE('query (10)'!AF2109),""))</f>
        <v/>
      </c>
      <c r="AI2109" s="38" t="str">
        <f>IF('query (10)'!AG2109="","",TRIM('query (10)'!AG2109))</f>
        <v/>
      </c>
      <c r="AJ2109" s="38" t="str">
        <f>IF('query (10)'!AH2109="","",IFERROR(VALUE('query (10)'!AH2109),""))</f>
        <v/>
      </c>
      <c r="AK2109" s="38" t="str">
        <f>IF('query (10)'!AI2109="","",TRIM('query (10)'!AI2109))</f>
        <v/>
      </c>
      <c r="AL2109" s="42">
        <f t="shared" si="160"/>
        <v>2026</v>
      </c>
      <c r="AM2109" s="42" t="str">
        <f t="shared" si="161"/>
        <v>2026-03</v>
      </c>
      <c r="AN2109" s="42" t="str">
        <f t="shared" ca="1" si="162"/>
        <v/>
      </c>
      <c r="AO2109" s="42" t="str">
        <f t="shared" si="163"/>
        <v>GR-922 | OUTER RING RACEWAY GRINDING M/C | WP Grinding3 | WHEEL HEAD | Time-based Maintenance | Mechanical | Part Change | Medium | Change bolt tension belt wheel head to cycle pm 5Y.
model: AJST12-130 (misumi) | BOLT | AJST12-130 | เริ่มซ่อมงาน PM แล้ว รับผิดชอบโดย CHETSADA PHIWBANG | เจษฎา ผิวบาง</v>
      </c>
      <c r="AP2109" s="42" t="str">
        <f>_xlfn.TEXTJOIN("; ",TRUE,IF(COUNTA('query (10)'!A2109:AK2109)&lt;=6,"NEAR_EMPTY_ROW",""),IF($K2109="","MISSING_STATUS",""),IF(AND($K2109="เสร็จสิ้น",$Z2109=""),"DONE_NO_ACTUAL_DATE",""),IF(AND($I2109="Condition-based Maintenance",$AH2109=""),"CBM_NO_MEASUREMENT",""),IF(OR($X2109="",$X2109=0),"INVALID_PERIOD",""),IF(AND($AA2109&lt;&gt;"",$AB2109&lt;&gt;"",$AB2109&lt;$AA2109),"DATE_SEQUENCE_ERROR",""),IF(AND($AB2109&lt;&gt;"",$AB2109&gt;DATE(2030,12,31)),"DATE_OUTLIER",""),IF($C2109="","MISSING_QRCODE",""),IF($J2109="UNKNOWN","UNKNOWN_PM_TYPE",""),IF($L2109="UNKNOWN","UNKNOWN_STATUS",""))</f>
        <v>DATE_OUTLIER</v>
      </c>
      <c r="AQ2109" s="42" t="str">
        <f t="shared" si="164"/>
        <v>NO</v>
      </c>
    </row>
    <row r="2110" spans="1:43" x14ac:dyDescent="0.3">
      <c r="A2110" s="38">
        <f>IF('query (10)'!A2110="","",'query (10)'!A2110)</f>
        <v>2333</v>
      </c>
      <c r="B2110" s="38">
        <f>IF('query (10)'!B2110="","",'query (10)'!B2110)</f>
        <v>19680</v>
      </c>
      <c r="C2110" s="38" t="str">
        <f>TRIM(UPPER('query (10)'!M2110))</f>
        <v>GR-783</v>
      </c>
      <c r="D2110" s="38" t="str">
        <f>TRIM(UPPER(IFERROR(_xlfn.TEXTBEFORE('query (10)'!L2110,"("),'query (10)'!L2110)))</f>
        <v>OUTER RING RACEWAY GRINDING M/C</v>
      </c>
      <c r="E2110" s="38" t="str">
        <f>IFERROR(TRIM(UPPER(_xlfn.TEXTBEFORE(_xlfn.TEXTAFTER('query (10)'!L2110,"("),")"))),"")</f>
        <v/>
      </c>
      <c r="F2110" s="38" t="str">
        <f>TRIM('query (10)'!K2110)</f>
        <v>SB6</v>
      </c>
      <c r="G2110" s="38" t="str">
        <f>IF('query (10)'!J2110="","",'query (10)'!J2110)</f>
        <v>Electrical Control</v>
      </c>
      <c r="H2110" s="38" t="str">
        <f>TRIM(UPPER('query (10)'!J2110))</f>
        <v>ELECTRICAL CONTROL</v>
      </c>
      <c r="I2110" s="38" t="str">
        <f>IF('query (10)'!F2110="","",'query (10)'!F2110)</f>
        <v>Condition-based Maintenance</v>
      </c>
      <c r="J2110" s="38" t="str">
        <f>IF('query (10)'!F2110="","",IFERROR(INDEX(Cleaning_Rules!$B$14:$B$17,MATCH(TRIM('query (10)'!F2110),Cleaning_Rules!$A$14:$A$17,0)),"UNKNOWN"))</f>
        <v>CBM</v>
      </c>
      <c r="K2110" s="38" t="str">
        <f>IF('query (10)'!G2110="","",'query (10)'!G2110)</f>
        <v>เสร็จสิ้น</v>
      </c>
      <c r="L2110" s="38" t="str">
        <f>IF('query (10)'!G2110="","MISSING",IFERROR(INDEX(Cleaning_Rules!$B$5:$B$10,MATCH(TRIM('query (10)'!G2110),Cleaning_Rules!$A$5:$A$10,0)),"UNKNOWN"))</f>
        <v>COMPLETED</v>
      </c>
      <c r="M2110" s="38" t="str">
        <f>IF('query (10)'!I2110="","",'query (10)'!I2110)</f>
        <v>Electrical</v>
      </c>
      <c r="N2110" s="38" t="str">
        <f>IF('query (10)'!O2110="","",'query (10)'!O2110)</f>
        <v>Inspection</v>
      </c>
      <c r="O2110" s="38" t="str">
        <f>IF('query (10)'!P2110="","",'query (10)'!P2110)</f>
        <v>Medium</v>
      </c>
      <c r="P2110" s="38" t="str">
        <f>IF('query (10)'!N2110="","",'query (10)'!N2110)</f>
        <v>PM : 
- Check condition of reed switch 
- Check condition of proximity</v>
      </c>
      <c r="Q2110" s="38" t="str">
        <f>TRIM('query (10)'!N2110)</f>
        <v>PM : 
- Check condition of reed switch 
- Check condition of proximity</v>
      </c>
      <c r="R2110" s="38" t="str">
        <f>TRIM(UPPER('query (10)'!R2110))</f>
        <v/>
      </c>
      <c r="S2110" s="38" t="str">
        <f>TRIM(UPPER('query (10)'!S2110))</f>
        <v/>
      </c>
      <c r="T2110" s="38" t="str">
        <f>IF('query (10)'!Q2110="","",TRIM(UPPER('query (10)'!Q2110)))</f>
        <v/>
      </c>
      <c r="U2110" s="38" t="str">
        <f>IF('query (10)'!T2110="","",'query (10)'!T2110)</f>
        <v/>
      </c>
      <c r="V2110" s="39" t="str">
        <f>IF('query (10)'!T2110="","",IFERROR(VALUE('query (10)'!T2110),""))</f>
        <v/>
      </c>
      <c r="W2110" s="40">
        <f>IF('query (10)'!U2110="","",'query (10)'!U2110)</f>
        <v>0</v>
      </c>
      <c r="X2110" s="39">
        <f>IF('query (10)'!V2110="","",'query (10)'!V2110)</f>
        <v>2700</v>
      </c>
      <c r="Y2110" s="41">
        <f>IF('query (10)'!W2110="","",'query (10)'!W2110)</f>
        <v>46102</v>
      </c>
      <c r="Z2110" s="41">
        <f>IF('query (10)'!X2110="","",'query (10)'!X2110)</f>
        <v>46118</v>
      </c>
      <c r="AA2110" s="41">
        <f>IF('query (10)'!Y2110="","",'query (10)'!Y2110)</f>
        <v>46118</v>
      </c>
      <c r="AB2110" s="41">
        <f>IF('query (10)'!Z2110="","",'query (10)'!Z2110)</f>
        <v>48818</v>
      </c>
      <c r="AC2110" s="38" t="str">
        <f>IF(OR('query (10)'!AA2110="",COUNTIF(Cleaning_Rules!$A$21:$A$26,TRIM('query (10)'!AA2110))&gt;0),"",TRIM('query (10)'!AA2110))</f>
        <v/>
      </c>
      <c r="AD2110" s="38" t="str">
        <f>IF('query (10)'!AB2110="","",TRIM(IFERROR(_xlfn.TEXTBEFORE('query (10)'!AB2110,"("),'query (10)'!AB2110)))</f>
        <v>เริ่มซ่อมงาน PM แล้ว รับผิดชอบโดย AMRIN RAKSAPHON</v>
      </c>
      <c r="AE2110" s="38" t="str">
        <f>IFERROR(LOWER(TRIM(_xlfn.TEXTBEFORE(_xlfn.TEXTAFTER('query (10)'!AB2110,"("),")"))),"")</f>
        <v>amrin@nsk.com</v>
      </c>
      <c r="AF2110" s="38" t="str">
        <f>IF('query (10)'!AD2110="","",TRIM('query (10)'!AD2110))</f>
        <v>พงษ์พิทักษ์ ศรไชย</v>
      </c>
      <c r="AG2110" s="38" t="str">
        <f>IF('query (10)'!AE2110="","",TRIM('query (10)'!AE2110))</f>
        <v>อัมรินทร์ รักษาพล</v>
      </c>
      <c r="AH2110" s="38" t="str">
        <f>IF('query (10)'!AF2110="","",IFERROR(VALUE('query (10)'!AF2110),""))</f>
        <v/>
      </c>
      <c r="AI2110" s="38" t="str">
        <f>IF('query (10)'!AG2110="","",TRIM('query (10)'!AG2110))</f>
        <v/>
      </c>
      <c r="AJ2110" s="38" t="str">
        <f>IF('query (10)'!AH2110="","",IFERROR(VALUE('query (10)'!AH2110),""))</f>
        <v/>
      </c>
      <c r="AK2110" s="38" t="str">
        <f>IF('query (10)'!AI2110="","",TRIM('query (10)'!AI2110))</f>
        <v/>
      </c>
      <c r="AL2110" s="42">
        <f t="shared" si="160"/>
        <v>2026</v>
      </c>
      <c r="AM2110" s="42" t="str">
        <f t="shared" si="161"/>
        <v>2026-03</v>
      </c>
      <c r="AN2110" s="42" t="str">
        <f t="shared" ca="1" si="162"/>
        <v/>
      </c>
      <c r="AO2110" s="42" t="str">
        <f t="shared" si="163"/>
        <v>GR-783 | OUTER RING RACEWAY GRINDING M/C | SB6 | ELECTRICAL CONTROL | Condition-based Maintenance | Electrical | Inspection | Medium | PM : 
- Check condition of reed switch 
- Check condition of proximity | เริ่มซ่อมงาน PM แล้ว รับผิดชอบโดย AMRIN RAKSAPHON | อัมรินทร์ รักษาพล</v>
      </c>
      <c r="AP2110" s="42" t="str">
        <f>_xlfn.TEXTJOIN("; ",TRUE,IF(COUNTA('query (10)'!A2110:AK2110)&lt;=6,"NEAR_EMPTY_ROW",""),IF($K2110="","MISSING_STATUS",""),IF(AND($K2110="เสร็จสิ้น",$Z2110=""),"DONE_NO_ACTUAL_DATE",""),IF(AND($I2110="Condition-based Maintenance",$AH2110=""),"CBM_NO_MEASUREMENT",""),IF(OR($X2110="",$X2110=0),"INVALID_PERIOD",""),IF(AND($AA2110&lt;&gt;"",$AB2110&lt;&gt;"",$AB2110&lt;$AA2110),"DATE_SEQUENCE_ERROR",""),IF(AND($AB2110&lt;&gt;"",$AB2110&gt;DATE(2030,12,31)),"DATE_OUTLIER",""),IF($C2110="","MISSING_QRCODE",""),IF($J2110="UNKNOWN","UNKNOWN_PM_TYPE",""),IF($L2110="UNKNOWN","UNKNOWN_STATUS",""))</f>
        <v>CBM_NO_MEASUREMENT; DATE_OUTLIER</v>
      </c>
      <c r="AQ2110" s="42" t="str">
        <f t="shared" si="164"/>
        <v>NO</v>
      </c>
    </row>
    <row r="2111" spans="1:43" x14ac:dyDescent="0.3">
      <c r="A2111" s="38">
        <f>IF('query (10)'!A2111="","",'query (10)'!A2111)</f>
        <v>2334</v>
      </c>
      <c r="B2111" s="38">
        <f>IF('query (10)'!B2111="","",'query (10)'!B2111)</f>
        <v>19681</v>
      </c>
      <c r="C2111" s="38" t="str">
        <f>TRIM(UPPER('query (10)'!M2111))</f>
        <v>GR-777</v>
      </c>
      <c r="D2111" s="38" t="str">
        <f>TRIM(UPPER(IFERROR(_xlfn.TEXTBEFORE('query (10)'!L2111,"("),'query (10)'!L2111)))</f>
        <v>INNER RING RACEWAY GRINDING M/C</v>
      </c>
      <c r="E2111" s="38" t="str">
        <f>IFERROR(TRIM(UPPER(_xlfn.TEXTBEFORE(_xlfn.TEXTAFTER('query (10)'!L2111,"("),")"))),"")</f>
        <v/>
      </c>
      <c r="F2111" s="38" t="str">
        <f>TRIM('query (10)'!K2111)</f>
        <v>SB6</v>
      </c>
      <c r="G2111" s="38" t="str">
        <f>IF('query (10)'!J2111="","",'query (10)'!J2111)</f>
        <v>Electrical Control</v>
      </c>
      <c r="H2111" s="38" t="str">
        <f>TRIM(UPPER('query (10)'!J2111))</f>
        <v>ELECTRICAL CONTROL</v>
      </c>
      <c r="I2111" s="38" t="str">
        <f>IF('query (10)'!F2111="","",'query (10)'!F2111)</f>
        <v>Condition-based Maintenance</v>
      </c>
      <c r="J2111" s="38" t="str">
        <f>IF('query (10)'!F2111="","",IFERROR(INDEX(Cleaning_Rules!$B$14:$B$17,MATCH(TRIM('query (10)'!F2111),Cleaning_Rules!$A$14:$A$17,0)),"UNKNOWN"))</f>
        <v>CBM</v>
      </c>
      <c r="K2111" s="38" t="str">
        <f>IF('query (10)'!G2111="","",'query (10)'!G2111)</f>
        <v>เสร็จสิ้น</v>
      </c>
      <c r="L2111" s="38" t="str">
        <f>IF('query (10)'!G2111="","MISSING",IFERROR(INDEX(Cleaning_Rules!$B$5:$B$10,MATCH(TRIM('query (10)'!G2111),Cleaning_Rules!$A$5:$A$10,0)),"UNKNOWN"))</f>
        <v>COMPLETED</v>
      </c>
      <c r="M2111" s="38" t="str">
        <f>IF('query (10)'!I2111="","",'query (10)'!I2111)</f>
        <v>Electrical</v>
      </c>
      <c r="N2111" s="38" t="str">
        <f>IF('query (10)'!O2111="","",'query (10)'!O2111)</f>
        <v>Inspection</v>
      </c>
      <c r="O2111" s="38" t="str">
        <f>IF('query (10)'!P2111="","",'query (10)'!P2111)</f>
        <v>Medium</v>
      </c>
      <c r="P2111" s="38" t="str">
        <f>IF('query (10)'!N2111="","",'query (10)'!N2111)</f>
        <v>PM : 
- Check condition of reed switch 
- Check condition of proximity</v>
      </c>
      <c r="Q2111" s="38" t="str">
        <f>TRIM('query (10)'!N2111)</f>
        <v>PM : 
- Check condition of reed switch 
- Check condition of proximity</v>
      </c>
      <c r="R2111" s="38" t="str">
        <f>TRIM(UPPER('query (10)'!R2111))</f>
        <v/>
      </c>
      <c r="S2111" s="38" t="str">
        <f>TRIM(UPPER('query (10)'!S2111))</f>
        <v/>
      </c>
      <c r="T2111" s="38" t="str">
        <f>IF('query (10)'!Q2111="","",TRIM(UPPER('query (10)'!Q2111)))</f>
        <v/>
      </c>
      <c r="U2111" s="38" t="str">
        <f>IF('query (10)'!T2111="","",'query (10)'!T2111)</f>
        <v/>
      </c>
      <c r="V2111" s="39" t="str">
        <f>IF('query (10)'!T2111="","",IFERROR(VALUE('query (10)'!T2111),""))</f>
        <v/>
      </c>
      <c r="W2111" s="40">
        <f>IF('query (10)'!U2111="","",'query (10)'!U2111)</f>
        <v>0</v>
      </c>
      <c r="X2111" s="39">
        <f>IF('query (10)'!V2111="","",'query (10)'!V2111)</f>
        <v>90</v>
      </c>
      <c r="Y2111" s="41">
        <f>IF('query (10)'!W2111="","",'query (10)'!W2111)</f>
        <v>46102</v>
      </c>
      <c r="Z2111" s="41">
        <f>IF('query (10)'!X2111="","",'query (10)'!X2111)</f>
        <v>46118</v>
      </c>
      <c r="AA2111" s="41">
        <f>IF('query (10)'!Y2111="","",'query (10)'!Y2111)</f>
        <v>46118</v>
      </c>
      <c r="AB2111" s="41">
        <f>IF('query (10)'!Z2111="","",'query (10)'!Z2111)</f>
        <v>46208</v>
      </c>
      <c r="AC2111" s="38" t="str">
        <f>IF(OR('query (10)'!AA2111="",COUNTIF(Cleaning_Rules!$A$21:$A$26,TRIM('query (10)'!AA2111))&gt;0),"",TRIM('query (10)'!AA2111))</f>
        <v/>
      </c>
      <c r="AD2111" s="38" t="str">
        <f>IF('query (10)'!AB2111="","",TRIM(IFERROR(_xlfn.TEXTBEFORE('query (10)'!AB2111,"("),'query (10)'!AB2111)))</f>
        <v>เริ่มซ่อมงาน PM แล้ว รับผิดชอบโดย AMRIN RAKSAPHON</v>
      </c>
      <c r="AE2111" s="38" t="str">
        <f>IFERROR(LOWER(TRIM(_xlfn.TEXTBEFORE(_xlfn.TEXTAFTER('query (10)'!AB2111,"("),")"))),"")</f>
        <v>amrin@nsk.com</v>
      </c>
      <c r="AF2111" s="38" t="str">
        <f>IF('query (10)'!AD2111="","",TRIM('query (10)'!AD2111))</f>
        <v>พงษ์พิทักษ์ ศรไชย</v>
      </c>
      <c r="AG2111" s="38" t="str">
        <f>IF('query (10)'!AE2111="","",TRIM('query (10)'!AE2111))</f>
        <v>อัมรินทร์ รักษาพล</v>
      </c>
      <c r="AH2111" s="38" t="str">
        <f>IF('query (10)'!AF2111="","",IFERROR(VALUE('query (10)'!AF2111),""))</f>
        <v/>
      </c>
      <c r="AI2111" s="38" t="str">
        <f>IF('query (10)'!AG2111="","",TRIM('query (10)'!AG2111))</f>
        <v/>
      </c>
      <c r="AJ2111" s="38" t="str">
        <f>IF('query (10)'!AH2111="","",IFERROR(VALUE('query (10)'!AH2111),""))</f>
        <v/>
      </c>
      <c r="AK2111" s="38" t="str">
        <f>IF('query (10)'!AI2111="","",TRIM('query (10)'!AI2111))</f>
        <v/>
      </c>
      <c r="AL2111" s="42">
        <f t="shared" si="160"/>
        <v>2026</v>
      </c>
      <c r="AM2111" s="42" t="str">
        <f t="shared" si="161"/>
        <v>2026-03</v>
      </c>
      <c r="AN2111" s="42" t="str">
        <f t="shared" ca="1" si="162"/>
        <v/>
      </c>
      <c r="AO2111" s="42" t="str">
        <f t="shared" si="163"/>
        <v>GR-777 | INNER RING RACEWAY GRINDING M/C | SB6 | ELECTRICAL CONTROL | Condition-based Maintenance | Electrical | Inspection | Medium | PM : 
- Check condition of reed switch 
- Check condition of proximity | เริ่มซ่อมงาน PM แล้ว รับผิดชอบโดย AMRIN RAKSAPHON | อัมรินทร์ รักษาพล</v>
      </c>
      <c r="AP2111" s="42" t="str">
        <f>_xlfn.TEXTJOIN("; ",TRUE,IF(COUNTA('query (10)'!A2111:AK2111)&lt;=6,"NEAR_EMPTY_ROW",""),IF($K2111="","MISSING_STATUS",""),IF(AND($K2111="เสร็จสิ้น",$Z2111=""),"DONE_NO_ACTUAL_DATE",""),IF(AND($I2111="Condition-based Maintenance",$AH2111=""),"CBM_NO_MEASUREMENT",""),IF(OR($X2111="",$X2111=0),"INVALID_PERIOD",""),IF(AND($AA2111&lt;&gt;"",$AB2111&lt;&gt;"",$AB2111&lt;$AA2111),"DATE_SEQUENCE_ERROR",""),IF(AND($AB2111&lt;&gt;"",$AB2111&gt;DATE(2030,12,31)),"DATE_OUTLIER",""),IF($C2111="","MISSING_QRCODE",""),IF($J2111="UNKNOWN","UNKNOWN_PM_TYPE",""),IF($L2111="UNKNOWN","UNKNOWN_STATUS",""))</f>
        <v>CBM_NO_MEASUREMENT</v>
      </c>
      <c r="AQ2111" s="42" t="str">
        <f t="shared" si="164"/>
        <v>NO</v>
      </c>
    </row>
    <row r="2112" spans="1:43" x14ac:dyDescent="0.3">
      <c r="A2112" s="38">
        <f>IF('query (10)'!A2112="","",'query (10)'!A2112)</f>
        <v>2335</v>
      </c>
      <c r="B2112" s="38">
        <f>IF('query (10)'!B2112="","",'query (10)'!B2112)</f>
        <v>19682</v>
      </c>
      <c r="C2112" s="38" t="str">
        <f>TRIM(UPPER('query (10)'!M2112))</f>
        <v>GR-778</v>
      </c>
      <c r="D2112" s="38" t="str">
        <f>TRIM(UPPER(IFERROR(_xlfn.TEXTBEFORE('query (10)'!L2112,"("),'query (10)'!L2112)))</f>
        <v>INNER RING BORE GRINDING M/C</v>
      </c>
      <c r="E2112" s="38" t="str">
        <f>IFERROR(TRIM(UPPER(_xlfn.TEXTBEFORE(_xlfn.TEXTAFTER('query (10)'!L2112,"("),")"))),"")</f>
        <v/>
      </c>
      <c r="F2112" s="38" t="str">
        <f>TRIM('query (10)'!K2112)</f>
        <v>SB6</v>
      </c>
      <c r="G2112" s="38" t="str">
        <f>IF('query (10)'!J2112="","",'query (10)'!J2112)</f>
        <v>Electrical Control</v>
      </c>
      <c r="H2112" s="38" t="str">
        <f>TRIM(UPPER('query (10)'!J2112))</f>
        <v>ELECTRICAL CONTROL</v>
      </c>
      <c r="I2112" s="38" t="str">
        <f>IF('query (10)'!F2112="","",'query (10)'!F2112)</f>
        <v>Condition-based Maintenance</v>
      </c>
      <c r="J2112" s="38" t="str">
        <f>IF('query (10)'!F2112="","",IFERROR(INDEX(Cleaning_Rules!$B$14:$B$17,MATCH(TRIM('query (10)'!F2112),Cleaning_Rules!$A$14:$A$17,0)),"UNKNOWN"))</f>
        <v>CBM</v>
      </c>
      <c r="K2112" s="38" t="str">
        <f>IF('query (10)'!G2112="","",'query (10)'!G2112)</f>
        <v>เสร็จสิ้น</v>
      </c>
      <c r="L2112" s="38" t="str">
        <f>IF('query (10)'!G2112="","MISSING",IFERROR(INDEX(Cleaning_Rules!$B$5:$B$10,MATCH(TRIM('query (10)'!G2112),Cleaning_Rules!$A$5:$A$10,0)),"UNKNOWN"))</f>
        <v>COMPLETED</v>
      </c>
      <c r="M2112" s="38" t="str">
        <f>IF('query (10)'!I2112="","",'query (10)'!I2112)</f>
        <v>Electrical</v>
      </c>
      <c r="N2112" s="38" t="str">
        <f>IF('query (10)'!O2112="","",'query (10)'!O2112)</f>
        <v>Inspection</v>
      </c>
      <c r="O2112" s="38" t="str">
        <f>IF('query (10)'!P2112="","",'query (10)'!P2112)</f>
        <v>Medium</v>
      </c>
      <c r="P2112" s="38" t="str">
        <f>IF('query (10)'!N2112="","",'query (10)'!N2112)</f>
        <v>PM : 
- Check condition of reed switch 
- Check condition of proximity</v>
      </c>
      <c r="Q2112" s="38" t="str">
        <f>TRIM('query (10)'!N2112)</f>
        <v>PM : 
- Check condition of reed switch 
- Check condition of proximity</v>
      </c>
      <c r="R2112" s="38" t="str">
        <f>TRIM(UPPER('query (10)'!R2112))</f>
        <v/>
      </c>
      <c r="S2112" s="38" t="str">
        <f>TRIM(UPPER('query (10)'!S2112))</f>
        <v/>
      </c>
      <c r="T2112" s="38" t="str">
        <f>IF('query (10)'!Q2112="","",TRIM(UPPER('query (10)'!Q2112)))</f>
        <v/>
      </c>
      <c r="U2112" s="38" t="str">
        <f>IF('query (10)'!T2112="","",'query (10)'!T2112)</f>
        <v/>
      </c>
      <c r="V2112" s="39" t="str">
        <f>IF('query (10)'!T2112="","",IFERROR(VALUE('query (10)'!T2112),""))</f>
        <v/>
      </c>
      <c r="W2112" s="40">
        <f>IF('query (10)'!U2112="","",'query (10)'!U2112)</f>
        <v>0</v>
      </c>
      <c r="X2112" s="39">
        <f>IF('query (10)'!V2112="","",'query (10)'!V2112)</f>
        <v>90</v>
      </c>
      <c r="Y2112" s="41">
        <f>IF('query (10)'!W2112="","",'query (10)'!W2112)</f>
        <v>46102</v>
      </c>
      <c r="Z2112" s="41">
        <f>IF('query (10)'!X2112="","",'query (10)'!X2112)</f>
        <v>46118</v>
      </c>
      <c r="AA2112" s="41">
        <f>IF('query (10)'!Y2112="","",'query (10)'!Y2112)</f>
        <v>46118</v>
      </c>
      <c r="AB2112" s="41">
        <f>IF('query (10)'!Z2112="","",'query (10)'!Z2112)</f>
        <v>46208</v>
      </c>
      <c r="AC2112" s="38" t="str">
        <f>IF(OR('query (10)'!AA2112="",COUNTIF(Cleaning_Rules!$A$21:$A$26,TRIM('query (10)'!AA2112))&gt;0),"",TRIM('query (10)'!AA2112))</f>
        <v/>
      </c>
      <c r="AD2112" s="38" t="str">
        <f>IF('query (10)'!AB2112="","",TRIM(IFERROR(_xlfn.TEXTBEFORE('query (10)'!AB2112,"("),'query (10)'!AB2112)))</f>
        <v>เริ่มซ่อมงาน PM แล้ว รับผิดชอบโดย AMRIN RAKSAPHON</v>
      </c>
      <c r="AE2112" s="38" t="str">
        <f>IFERROR(LOWER(TRIM(_xlfn.TEXTBEFORE(_xlfn.TEXTAFTER('query (10)'!AB2112,"("),")"))),"")</f>
        <v>amrin@nsk.com</v>
      </c>
      <c r="AF2112" s="38" t="str">
        <f>IF('query (10)'!AD2112="","",TRIM('query (10)'!AD2112))</f>
        <v>พงษ์พิทักษ์ ศรไชย</v>
      </c>
      <c r="AG2112" s="38" t="str">
        <f>IF('query (10)'!AE2112="","",TRIM('query (10)'!AE2112))</f>
        <v>อัมรินทร์ รักษาพล</v>
      </c>
      <c r="AH2112" s="38" t="str">
        <f>IF('query (10)'!AF2112="","",IFERROR(VALUE('query (10)'!AF2112),""))</f>
        <v/>
      </c>
      <c r="AI2112" s="38" t="str">
        <f>IF('query (10)'!AG2112="","",TRIM('query (10)'!AG2112))</f>
        <v/>
      </c>
      <c r="AJ2112" s="38" t="str">
        <f>IF('query (10)'!AH2112="","",IFERROR(VALUE('query (10)'!AH2112),""))</f>
        <v/>
      </c>
      <c r="AK2112" s="38" t="str">
        <f>IF('query (10)'!AI2112="","",TRIM('query (10)'!AI2112))</f>
        <v/>
      </c>
      <c r="AL2112" s="42">
        <f t="shared" si="160"/>
        <v>2026</v>
      </c>
      <c r="AM2112" s="42" t="str">
        <f t="shared" si="161"/>
        <v>2026-03</v>
      </c>
      <c r="AN2112" s="42" t="str">
        <f t="shared" ca="1" si="162"/>
        <v/>
      </c>
      <c r="AO2112" s="42" t="str">
        <f t="shared" si="163"/>
        <v>GR-778 | INNER RING BORE GRINDING M/C | SB6 | ELECTRICAL CONTROL | Condition-based Maintenance | Electrical | Inspection | Medium | PM : 
- Check condition of reed switch 
- Check condition of proximity | เริ่มซ่อมงาน PM แล้ว รับผิดชอบโดย AMRIN RAKSAPHON | อัมรินทร์ รักษาพล</v>
      </c>
      <c r="AP2112" s="42" t="str">
        <f>_xlfn.TEXTJOIN("; ",TRUE,IF(COUNTA('query (10)'!A2112:AK2112)&lt;=6,"NEAR_EMPTY_ROW",""),IF($K2112="","MISSING_STATUS",""),IF(AND($K2112="เสร็จสิ้น",$Z2112=""),"DONE_NO_ACTUAL_DATE",""),IF(AND($I2112="Condition-based Maintenance",$AH2112=""),"CBM_NO_MEASUREMENT",""),IF(OR($X2112="",$X2112=0),"INVALID_PERIOD",""),IF(AND($AA2112&lt;&gt;"",$AB2112&lt;&gt;"",$AB2112&lt;$AA2112),"DATE_SEQUENCE_ERROR",""),IF(AND($AB2112&lt;&gt;"",$AB2112&gt;DATE(2030,12,31)),"DATE_OUTLIER",""),IF($C2112="","MISSING_QRCODE",""),IF($J2112="UNKNOWN","UNKNOWN_PM_TYPE",""),IF($L2112="UNKNOWN","UNKNOWN_STATUS",""))</f>
        <v>CBM_NO_MEASUREMENT</v>
      </c>
      <c r="AQ2112" s="42" t="str">
        <f t="shared" si="164"/>
        <v>NO</v>
      </c>
    </row>
    <row r="2113" spans="1:43" x14ac:dyDescent="0.3">
      <c r="A2113" s="38">
        <f>IF('query (10)'!A2113="","",'query (10)'!A2113)</f>
        <v>2336</v>
      </c>
      <c r="B2113" s="38">
        <f>IF('query (10)'!B2113="","",'query (10)'!B2113)</f>
        <v>19683</v>
      </c>
      <c r="C2113" s="38" t="str">
        <f>TRIM(UPPER('query (10)'!M2113))</f>
        <v>GR-785</v>
      </c>
      <c r="D2113" s="38" t="str">
        <f>TRIM(UPPER(IFERROR(_xlfn.TEXTBEFORE('query (10)'!L2113,"("),'query (10)'!L2113)))</f>
        <v>OUTER RING RACEWAY SUPER FINISH M/C</v>
      </c>
      <c r="E2113" s="38" t="str">
        <f>IFERROR(TRIM(UPPER(_xlfn.TEXTBEFORE(_xlfn.TEXTAFTER('query (10)'!L2113,"("),")"))),"")</f>
        <v/>
      </c>
      <c r="F2113" s="38" t="str">
        <f>TRIM('query (10)'!K2113)</f>
        <v>SB6</v>
      </c>
      <c r="G2113" s="38" t="str">
        <f>IF('query (10)'!J2113="","",'query (10)'!J2113)</f>
        <v>Electrical Control</v>
      </c>
      <c r="H2113" s="38" t="str">
        <f>TRIM(UPPER('query (10)'!J2113))</f>
        <v>ELECTRICAL CONTROL</v>
      </c>
      <c r="I2113" s="38" t="str">
        <f>IF('query (10)'!F2113="","",'query (10)'!F2113)</f>
        <v>Condition-based Maintenance</v>
      </c>
      <c r="J2113" s="38" t="str">
        <f>IF('query (10)'!F2113="","",IFERROR(INDEX(Cleaning_Rules!$B$14:$B$17,MATCH(TRIM('query (10)'!F2113),Cleaning_Rules!$A$14:$A$17,0)),"UNKNOWN"))</f>
        <v>CBM</v>
      </c>
      <c r="K2113" s="38" t="str">
        <f>IF('query (10)'!G2113="","",'query (10)'!G2113)</f>
        <v>เสร็จสิ้น</v>
      </c>
      <c r="L2113" s="38" t="str">
        <f>IF('query (10)'!G2113="","MISSING",IFERROR(INDEX(Cleaning_Rules!$B$5:$B$10,MATCH(TRIM('query (10)'!G2113),Cleaning_Rules!$A$5:$A$10,0)),"UNKNOWN"))</f>
        <v>COMPLETED</v>
      </c>
      <c r="M2113" s="38" t="str">
        <f>IF('query (10)'!I2113="","",'query (10)'!I2113)</f>
        <v>Electrical</v>
      </c>
      <c r="N2113" s="38" t="str">
        <f>IF('query (10)'!O2113="","",'query (10)'!O2113)</f>
        <v>Inspection</v>
      </c>
      <c r="O2113" s="38" t="str">
        <f>IF('query (10)'!P2113="","",'query (10)'!P2113)</f>
        <v>Medium</v>
      </c>
      <c r="P2113" s="38" t="str">
        <f>IF('query (10)'!N2113="","",'query (10)'!N2113)</f>
        <v>PM : 
- Check condition of reed switch 
- Check condition of proximity
- Check/ Cleaning oil leak in Terminal box</v>
      </c>
      <c r="Q2113" s="38" t="str">
        <f>TRIM('query (10)'!N2113)</f>
        <v>PM : 
- Check condition of reed switch 
- Check condition of proximity
- Check/ Cleaning oil leak in Terminal box</v>
      </c>
      <c r="R2113" s="38" t="str">
        <f>TRIM(UPPER('query (10)'!R2113))</f>
        <v/>
      </c>
      <c r="S2113" s="38" t="str">
        <f>TRIM(UPPER('query (10)'!S2113))</f>
        <v/>
      </c>
      <c r="T2113" s="38" t="str">
        <f>IF('query (10)'!Q2113="","",TRIM(UPPER('query (10)'!Q2113)))</f>
        <v/>
      </c>
      <c r="U2113" s="38" t="str">
        <f>IF('query (10)'!T2113="","",'query (10)'!T2113)</f>
        <v/>
      </c>
      <c r="V2113" s="39" t="str">
        <f>IF('query (10)'!T2113="","",IFERROR(VALUE('query (10)'!T2113),""))</f>
        <v/>
      </c>
      <c r="W2113" s="40">
        <f>IF('query (10)'!U2113="","",'query (10)'!U2113)</f>
        <v>0</v>
      </c>
      <c r="X2113" s="39">
        <f>IF('query (10)'!V2113="","",'query (10)'!V2113)</f>
        <v>90</v>
      </c>
      <c r="Y2113" s="41">
        <f>IF('query (10)'!W2113="","",'query (10)'!W2113)</f>
        <v>46102</v>
      </c>
      <c r="Z2113" s="41">
        <f>IF('query (10)'!X2113="","",'query (10)'!X2113)</f>
        <v>46118</v>
      </c>
      <c r="AA2113" s="41">
        <f>IF('query (10)'!Y2113="","",'query (10)'!Y2113)</f>
        <v>46118</v>
      </c>
      <c r="AB2113" s="41">
        <f>IF('query (10)'!Z2113="","",'query (10)'!Z2113)</f>
        <v>46208</v>
      </c>
      <c r="AC2113" s="38" t="str">
        <f>IF(OR('query (10)'!AA2113="",COUNTIF(Cleaning_Rules!$A$21:$A$26,TRIM('query (10)'!AA2113))&gt;0),"",TRIM('query (10)'!AA2113))</f>
        <v/>
      </c>
      <c r="AD2113" s="38" t="str">
        <f>IF('query (10)'!AB2113="","",TRIM(IFERROR(_xlfn.TEXTBEFORE('query (10)'!AB2113,"("),'query (10)'!AB2113)))</f>
        <v>เริ่มซ่อมงาน PM แล้ว รับผิดชอบโดย AMRIN RAKSAPHON</v>
      </c>
      <c r="AE2113" s="38" t="str">
        <f>IFERROR(LOWER(TRIM(_xlfn.TEXTBEFORE(_xlfn.TEXTAFTER('query (10)'!AB2113,"("),")"))),"")</f>
        <v>amrin@nsk.com</v>
      </c>
      <c r="AF2113" s="38" t="str">
        <f>IF('query (10)'!AD2113="","",TRIM('query (10)'!AD2113))</f>
        <v>พงษ์พิทักษ์ ศรไชย</v>
      </c>
      <c r="AG2113" s="38" t="str">
        <f>IF('query (10)'!AE2113="","",TRIM('query (10)'!AE2113))</f>
        <v>อัมรินทร์ รักษาพล</v>
      </c>
      <c r="AH2113" s="38" t="str">
        <f>IF('query (10)'!AF2113="","",IFERROR(VALUE('query (10)'!AF2113),""))</f>
        <v/>
      </c>
      <c r="AI2113" s="38" t="str">
        <f>IF('query (10)'!AG2113="","",TRIM('query (10)'!AG2113))</f>
        <v/>
      </c>
      <c r="AJ2113" s="38" t="str">
        <f>IF('query (10)'!AH2113="","",IFERROR(VALUE('query (10)'!AH2113),""))</f>
        <v/>
      </c>
      <c r="AK2113" s="38" t="str">
        <f>IF('query (10)'!AI2113="","",TRIM('query (10)'!AI2113))</f>
        <v/>
      </c>
      <c r="AL2113" s="42">
        <f t="shared" si="160"/>
        <v>2026</v>
      </c>
      <c r="AM2113" s="42" t="str">
        <f t="shared" si="161"/>
        <v>2026-03</v>
      </c>
      <c r="AN2113" s="42" t="str">
        <f t="shared" ca="1" si="162"/>
        <v/>
      </c>
      <c r="AO2113" s="42" t="str">
        <f t="shared" si="163"/>
        <v>GR-785 | OUTER RING RACEWAY SUPER FINISH M/C | SB6 | ELECTRICAL CONTROL | Condition-based Maintenance | Electrical | Inspection | Medium | PM : 
- Check condition of reed switch 
- Check condition of proximity
- Check/ Cleaning oil leak in Terminal box | เริ่มซ่อมงาน PM แล้ว รับผิดชอบโดย AMRIN RAKSAPHON | อัมรินทร์ รักษาพล</v>
      </c>
      <c r="AP2113" s="42" t="str">
        <f>_xlfn.TEXTJOIN("; ",TRUE,IF(COUNTA('query (10)'!A2113:AK2113)&lt;=6,"NEAR_EMPTY_ROW",""),IF($K2113="","MISSING_STATUS",""),IF(AND($K2113="เสร็จสิ้น",$Z2113=""),"DONE_NO_ACTUAL_DATE",""),IF(AND($I2113="Condition-based Maintenance",$AH2113=""),"CBM_NO_MEASUREMENT",""),IF(OR($X2113="",$X2113=0),"INVALID_PERIOD",""),IF(AND($AA2113&lt;&gt;"",$AB2113&lt;&gt;"",$AB2113&lt;$AA2113),"DATE_SEQUENCE_ERROR",""),IF(AND($AB2113&lt;&gt;"",$AB2113&gt;DATE(2030,12,31)),"DATE_OUTLIER",""),IF($C2113="","MISSING_QRCODE",""),IF($J2113="UNKNOWN","UNKNOWN_PM_TYPE",""),IF($L2113="UNKNOWN","UNKNOWN_STATUS",""))</f>
        <v>CBM_NO_MEASUREMENT</v>
      </c>
      <c r="AQ2113" s="42" t="str">
        <f t="shared" si="164"/>
        <v>NO</v>
      </c>
    </row>
    <row r="2114" spans="1:43" x14ac:dyDescent="0.3">
      <c r="A2114" s="38">
        <f>IF('query (10)'!A2114="","",'query (10)'!A2114)</f>
        <v>2337</v>
      </c>
      <c r="B2114" s="38">
        <f>IF('query (10)'!B2114="","",'query (10)'!B2114)</f>
        <v>19684</v>
      </c>
      <c r="C2114" s="38" t="str">
        <f>TRIM(UPPER('query (10)'!M2114))</f>
        <v>GR-780</v>
      </c>
      <c r="D2114" s="38" t="str">
        <f>TRIM(UPPER(IFERROR(_xlfn.TEXTBEFORE('query (10)'!L2114,"("),'query (10)'!L2114)))</f>
        <v>INNER RING RACEWAY SUPER FINISH M/C</v>
      </c>
      <c r="E2114" s="38" t="str">
        <f>IFERROR(TRIM(UPPER(_xlfn.TEXTBEFORE(_xlfn.TEXTAFTER('query (10)'!L2114,"("),")"))),"")</f>
        <v/>
      </c>
      <c r="F2114" s="38" t="str">
        <f>TRIM('query (10)'!K2114)</f>
        <v>SB6</v>
      </c>
      <c r="G2114" s="38" t="str">
        <f>IF('query (10)'!J2114="","",'query (10)'!J2114)</f>
        <v>Electrical Control</v>
      </c>
      <c r="H2114" s="38" t="str">
        <f>TRIM(UPPER('query (10)'!J2114))</f>
        <v>ELECTRICAL CONTROL</v>
      </c>
      <c r="I2114" s="38" t="str">
        <f>IF('query (10)'!F2114="","",'query (10)'!F2114)</f>
        <v>Condition-based Maintenance</v>
      </c>
      <c r="J2114" s="38" t="str">
        <f>IF('query (10)'!F2114="","",IFERROR(INDEX(Cleaning_Rules!$B$14:$B$17,MATCH(TRIM('query (10)'!F2114),Cleaning_Rules!$A$14:$A$17,0)),"UNKNOWN"))</f>
        <v>CBM</v>
      </c>
      <c r="K2114" s="38" t="str">
        <f>IF('query (10)'!G2114="","",'query (10)'!G2114)</f>
        <v>เสร็จสิ้น</v>
      </c>
      <c r="L2114" s="38" t="str">
        <f>IF('query (10)'!G2114="","MISSING",IFERROR(INDEX(Cleaning_Rules!$B$5:$B$10,MATCH(TRIM('query (10)'!G2114),Cleaning_Rules!$A$5:$A$10,0)),"UNKNOWN"))</f>
        <v>COMPLETED</v>
      </c>
      <c r="M2114" s="38" t="str">
        <f>IF('query (10)'!I2114="","",'query (10)'!I2114)</f>
        <v>Electrical</v>
      </c>
      <c r="N2114" s="38" t="str">
        <f>IF('query (10)'!O2114="","",'query (10)'!O2114)</f>
        <v>Inspection</v>
      </c>
      <c r="O2114" s="38" t="str">
        <f>IF('query (10)'!P2114="","",'query (10)'!P2114)</f>
        <v>Medium</v>
      </c>
      <c r="P2114" s="38" t="str">
        <f>IF('query (10)'!N2114="","",'query (10)'!N2114)</f>
        <v>PM : 
- Check condition of reed switch 
- Check condition of proximity
- Check/ Cleaning oil leak in Terminal box</v>
      </c>
      <c r="Q2114" s="38" t="str">
        <f>TRIM('query (10)'!N2114)</f>
        <v>PM : 
- Check condition of reed switch 
- Check condition of proximity
- Check/ Cleaning oil leak in Terminal box</v>
      </c>
      <c r="R2114" s="38" t="str">
        <f>TRIM(UPPER('query (10)'!R2114))</f>
        <v/>
      </c>
      <c r="S2114" s="38" t="str">
        <f>TRIM(UPPER('query (10)'!S2114))</f>
        <v/>
      </c>
      <c r="T2114" s="38" t="str">
        <f>IF('query (10)'!Q2114="","",TRIM(UPPER('query (10)'!Q2114)))</f>
        <v/>
      </c>
      <c r="U2114" s="38" t="str">
        <f>IF('query (10)'!T2114="","",'query (10)'!T2114)</f>
        <v/>
      </c>
      <c r="V2114" s="39" t="str">
        <f>IF('query (10)'!T2114="","",IFERROR(VALUE('query (10)'!T2114),""))</f>
        <v/>
      </c>
      <c r="W2114" s="40">
        <f>IF('query (10)'!U2114="","",'query (10)'!U2114)</f>
        <v>0</v>
      </c>
      <c r="X2114" s="39">
        <f>IF('query (10)'!V2114="","",'query (10)'!V2114)</f>
        <v>90</v>
      </c>
      <c r="Y2114" s="41">
        <f>IF('query (10)'!W2114="","",'query (10)'!W2114)</f>
        <v>46102</v>
      </c>
      <c r="Z2114" s="41">
        <f>IF('query (10)'!X2114="","",'query (10)'!X2114)</f>
        <v>46118</v>
      </c>
      <c r="AA2114" s="41">
        <f>IF('query (10)'!Y2114="","",'query (10)'!Y2114)</f>
        <v>46118</v>
      </c>
      <c r="AB2114" s="41">
        <f>IF('query (10)'!Z2114="","",'query (10)'!Z2114)</f>
        <v>46208</v>
      </c>
      <c r="AC2114" s="38" t="str">
        <f>IF(OR('query (10)'!AA2114="",COUNTIF(Cleaning_Rules!$A$21:$A$26,TRIM('query (10)'!AA2114))&gt;0),"",TRIM('query (10)'!AA2114))</f>
        <v/>
      </c>
      <c r="AD2114" s="38" t="str">
        <f>IF('query (10)'!AB2114="","",TRIM(IFERROR(_xlfn.TEXTBEFORE('query (10)'!AB2114,"("),'query (10)'!AB2114)))</f>
        <v>เริ่มซ่อมงาน PM แล้ว รับผิดชอบโดย AMRIN RAKSAPHON</v>
      </c>
      <c r="AE2114" s="38" t="str">
        <f>IFERROR(LOWER(TRIM(_xlfn.TEXTBEFORE(_xlfn.TEXTAFTER('query (10)'!AB2114,"("),")"))),"")</f>
        <v>amrin@nsk.com</v>
      </c>
      <c r="AF2114" s="38" t="str">
        <f>IF('query (10)'!AD2114="","",TRIM('query (10)'!AD2114))</f>
        <v>พงษ์พิทักษ์ ศรไชย</v>
      </c>
      <c r="AG2114" s="38" t="str">
        <f>IF('query (10)'!AE2114="","",TRIM('query (10)'!AE2114))</f>
        <v>อัมรินทร์ รักษาพล</v>
      </c>
      <c r="AH2114" s="38" t="str">
        <f>IF('query (10)'!AF2114="","",IFERROR(VALUE('query (10)'!AF2114),""))</f>
        <v/>
      </c>
      <c r="AI2114" s="38" t="str">
        <f>IF('query (10)'!AG2114="","",TRIM('query (10)'!AG2114))</f>
        <v/>
      </c>
      <c r="AJ2114" s="38" t="str">
        <f>IF('query (10)'!AH2114="","",IFERROR(VALUE('query (10)'!AH2114),""))</f>
        <v/>
      </c>
      <c r="AK2114" s="38" t="str">
        <f>IF('query (10)'!AI2114="","",TRIM('query (10)'!AI2114))</f>
        <v/>
      </c>
      <c r="AL2114" s="42">
        <f t="shared" si="160"/>
        <v>2026</v>
      </c>
      <c r="AM2114" s="42" t="str">
        <f t="shared" si="161"/>
        <v>2026-03</v>
      </c>
      <c r="AN2114" s="42" t="str">
        <f t="shared" ca="1" si="162"/>
        <v/>
      </c>
      <c r="AO2114" s="42" t="str">
        <f t="shared" si="163"/>
        <v>GR-780 | INNER RING RACEWAY SUPER FINISH M/C | SB6 | ELECTRICAL CONTROL | Condition-based Maintenance | Electrical | Inspection | Medium | PM : 
- Check condition of reed switch 
- Check condition of proximity
- Check/ Cleaning oil leak in Terminal box | เริ่มซ่อมงาน PM แล้ว รับผิดชอบโดย AMRIN RAKSAPHON | อัมรินทร์ รักษาพล</v>
      </c>
      <c r="AP2114" s="42" t="str">
        <f>_xlfn.TEXTJOIN("; ",TRUE,IF(COUNTA('query (10)'!A2114:AK2114)&lt;=6,"NEAR_EMPTY_ROW",""),IF($K2114="","MISSING_STATUS",""),IF(AND($K2114="เสร็จสิ้น",$Z2114=""),"DONE_NO_ACTUAL_DATE",""),IF(AND($I2114="Condition-based Maintenance",$AH2114=""),"CBM_NO_MEASUREMENT",""),IF(OR($X2114="",$X2114=0),"INVALID_PERIOD",""),IF(AND($AA2114&lt;&gt;"",$AB2114&lt;&gt;"",$AB2114&lt;$AA2114),"DATE_SEQUENCE_ERROR",""),IF(AND($AB2114&lt;&gt;"",$AB2114&gt;DATE(2030,12,31)),"DATE_OUTLIER",""),IF($C2114="","MISSING_QRCODE",""),IF($J2114="UNKNOWN","UNKNOWN_PM_TYPE",""),IF($L2114="UNKNOWN","UNKNOWN_STATUS",""))</f>
        <v>CBM_NO_MEASUREMENT</v>
      </c>
      <c r="AQ2114" s="42" t="str">
        <f t="shared" si="164"/>
        <v>NO</v>
      </c>
    </row>
    <row r="2115" spans="1:43" x14ac:dyDescent="0.3">
      <c r="A2115" s="38">
        <f>IF('query (10)'!A2115="","",'query (10)'!A2115)</f>
        <v>2338</v>
      </c>
      <c r="B2115" s="38">
        <f>IF('query (10)'!B2115="","",'query (10)'!B2115)</f>
        <v>19685</v>
      </c>
      <c r="C2115" s="38" t="str">
        <f>TRIM(UPPER('query (10)'!M2115))</f>
        <v>AS-788</v>
      </c>
      <c r="D2115" s="38" t="str">
        <f>TRIM(UPPER(IFERROR(_xlfn.TEXTBEFORE('query (10)'!L2115,"("),'query (10)'!L2115)))</f>
        <v>MATCHING &amp; BALL FILLING M/C</v>
      </c>
      <c r="E2115" s="38" t="str">
        <f>IFERROR(TRIM(UPPER(_xlfn.TEXTBEFORE(_xlfn.TEXTAFTER('query (10)'!L2115,"("),")"))),"")</f>
        <v/>
      </c>
      <c r="F2115" s="38" t="str">
        <f>TRIM('query (10)'!K2115)</f>
        <v>SB6</v>
      </c>
      <c r="G2115" s="38" t="str">
        <f>IF('query (10)'!J2115="","",'query (10)'!J2115)</f>
        <v>Electrical Control</v>
      </c>
      <c r="H2115" s="38" t="str">
        <f>TRIM(UPPER('query (10)'!J2115))</f>
        <v>ELECTRICAL CONTROL</v>
      </c>
      <c r="I2115" s="38" t="str">
        <f>IF('query (10)'!F2115="","",'query (10)'!F2115)</f>
        <v>Condition-based Maintenance</v>
      </c>
      <c r="J2115" s="38" t="str">
        <f>IF('query (10)'!F2115="","",IFERROR(INDEX(Cleaning_Rules!$B$14:$B$17,MATCH(TRIM('query (10)'!F2115),Cleaning_Rules!$A$14:$A$17,0)),"UNKNOWN"))</f>
        <v>CBM</v>
      </c>
      <c r="K2115" s="38" t="str">
        <f>IF('query (10)'!G2115="","",'query (10)'!G2115)</f>
        <v>เสร็จสิ้น</v>
      </c>
      <c r="L2115" s="38" t="str">
        <f>IF('query (10)'!G2115="","MISSING",IFERROR(INDEX(Cleaning_Rules!$B$5:$B$10,MATCH(TRIM('query (10)'!G2115),Cleaning_Rules!$A$5:$A$10,0)),"UNKNOWN"))</f>
        <v>COMPLETED</v>
      </c>
      <c r="M2115" s="38" t="str">
        <f>IF('query (10)'!I2115="","",'query (10)'!I2115)</f>
        <v>Electrical</v>
      </c>
      <c r="N2115" s="38" t="str">
        <f>IF('query (10)'!O2115="","",'query (10)'!O2115)</f>
        <v>Inspection</v>
      </c>
      <c r="O2115" s="38" t="str">
        <f>IF('query (10)'!P2115="","",'query (10)'!P2115)</f>
        <v>Medium</v>
      </c>
      <c r="P2115" s="38" t="str">
        <f>IF('query (10)'!N2115="","",'query (10)'!N2115)</f>
        <v>PM : 
- Check condition of reed switch 
- Check condition of proximity
- Check condition of Photo sensor</v>
      </c>
      <c r="Q2115" s="38" t="str">
        <f>TRIM('query (10)'!N2115)</f>
        <v>PM : 
- Check condition of reed switch 
- Check condition of proximity
- Check condition of Photo sensor</v>
      </c>
      <c r="R2115" s="38" t="str">
        <f>TRIM(UPPER('query (10)'!R2115))</f>
        <v/>
      </c>
      <c r="S2115" s="38" t="str">
        <f>TRIM(UPPER('query (10)'!S2115))</f>
        <v/>
      </c>
      <c r="T2115" s="38" t="str">
        <f>IF('query (10)'!Q2115="","",TRIM(UPPER('query (10)'!Q2115)))</f>
        <v/>
      </c>
      <c r="U2115" s="38" t="str">
        <f>IF('query (10)'!T2115="","",'query (10)'!T2115)</f>
        <v/>
      </c>
      <c r="V2115" s="39" t="str">
        <f>IF('query (10)'!T2115="","",IFERROR(VALUE('query (10)'!T2115),""))</f>
        <v/>
      </c>
      <c r="W2115" s="40">
        <f>IF('query (10)'!U2115="","",'query (10)'!U2115)</f>
        <v>0</v>
      </c>
      <c r="X2115" s="39">
        <f>IF('query (10)'!V2115="","",'query (10)'!V2115)</f>
        <v>90</v>
      </c>
      <c r="Y2115" s="41">
        <f>IF('query (10)'!W2115="","",'query (10)'!W2115)</f>
        <v>46102</v>
      </c>
      <c r="Z2115" s="41">
        <f>IF('query (10)'!X2115="","",'query (10)'!X2115)</f>
        <v>46141</v>
      </c>
      <c r="AA2115" s="41">
        <f>IF('query (10)'!Y2115="","",'query (10)'!Y2115)</f>
        <v>46141</v>
      </c>
      <c r="AB2115" s="41">
        <f>IF('query (10)'!Z2115="","",'query (10)'!Z2115)</f>
        <v>46231</v>
      </c>
      <c r="AC2115" s="38" t="str">
        <f>IF(OR('query (10)'!AA2115="",COUNTIF(Cleaning_Rules!$A$21:$A$26,TRIM('query (10)'!AA2115))&gt;0),"",TRIM('query (10)'!AA2115))</f>
        <v/>
      </c>
      <c r="AD2115" s="38" t="str">
        <f>IF('query (10)'!AB2115="","",TRIM(IFERROR(_xlfn.TEXTBEFORE('query (10)'!AB2115,"("),'query (10)'!AB2115)))</f>
        <v>เริ่มซ่อมงาน PM แล้ว รับผิดชอบโดย PONGPITAK SONCHAI</v>
      </c>
      <c r="AE2115" s="38" t="str">
        <f>IFERROR(LOWER(TRIM(_xlfn.TEXTBEFORE(_xlfn.TEXTAFTER('query (10)'!AB2115,"("),")"))),"")</f>
        <v>sonchai-p-6240@nsk.com</v>
      </c>
      <c r="AF2115" s="38" t="str">
        <f>IF('query (10)'!AD2115="","",TRIM('query (10)'!AD2115))</f>
        <v>พงษ์พิทักษ์ ศรไชย</v>
      </c>
      <c r="AG2115" s="38" t="str">
        <f>IF('query (10)'!AE2115="","",TRIM('query (10)'!AE2115))</f>
        <v>พงษ์พิทักษ์ ศรไชย</v>
      </c>
      <c r="AH2115" s="38" t="str">
        <f>IF('query (10)'!AF2115="","",IFERROR(VALUE('query (10)'!AF2115),""))</f>
        <v/>
      </c>
      <c r="AI2115" s="38" t="str">
        <f>IF('query (10)'!AG2115="","",TRIM('query (10)'!AG2115))</f>
        <v/>
      </c>
      <c r="AJ2115" s="38" t="str">
        <f>IF('query (10)'!AH2115="","",IFERROR(VALUE('query (10)'!AH2115),""))</f>
        <v/>
      </c>
      <c r="AK2115" s="38" t="str">
        <f>IF('query (10)'!AI2115="","",TRIM('query (10)'!AI2115))</f>
        <v/>
      </c>
      <c r="AL2115" s="42">
        <f t="shared" ref="AL2115:AL2178" si="165">IF($Y2115="","",YEAR($Y2115))</f>
        <v>2026</v>
      </c>
      <c r="AM2115" s="42" t="str">
        <f t="shared" ref="AM2115:AM2178" si="166">IF($Y2115="","",TEXT($Y2115,"yyyy-mm"))</f>
        <v>2026-03</v>
      </c>
      <c r="AN2115" s="42" t="str">
        <f t="shared" ref="AN2115:AN2178" ca="1" si="167">IF(OR($AB2115="",$L2115="COMPLETED"),"",IF($AB2115&lt;TODAY(),"OVERDUE","ON_SCHEDULE"))</f>
        <v/>
      </c>
      <c r="AO2115" s="42" t="str">
        <f t="shared" ref="AO2115:AO2178" si="168">_xlfn.TEXTJOIN(" | ",TRUE,$C2115,$D2115,$E2115,$F2115,$H2115,$I2115,$M2115,$N2115,$O2115,$Q2115,$R2115,$S2115,$T2115,$AC2115,$AD2115,$AG2115)</f>
        <v>AS-788 | MATCHING &amp; BALL FILLING M/C | SB6 | ELECTRICAL CONTROL | Condition-based Maintenance | Electrical | Inspection | Medium | PM : 
- Check condition of reed switch 
- Check condition of proximity
- Check condition of Photo sensor | เริ่มซ่อมงาน PM แล้ว รับผิดชอบโดย PONGPITAK SONCHAI | พงษ์พิทักษ์ ศรไชย</v>
      </c>
      <c r="AP2115" s="42" t="str">
        <f>_xlfn.TEXTJOIN("; ",TRUE,IF(COUNTA('query (10)'!A2115:AK2115)&lt;=6,"NEAR_EMPTY_ROW",""),IF($K2115="","MISSING_STATUS",""),IF(AND($K2115="เสร็จสิ้น",$Z2115=""),"DONE_NO_ACTUAL_DATE",""),IF(AND($I2115="Condition-based Maintenance",$AH2115=""),"CBM_NO_MEASUREMENT",""),IF(OR($X2115="",$X2115=0),"INVALID_PERIOD",""),IF(AND($AA2115&lt;&gt;"",$AB2115&lt;&gt;"",$AB2115&lt;$AA2115),"DATE_SEQUENCE_ERROR",""),IF(AND($AB2115&lt;&gt;"",$AB2115&gt;DATE(2030,12,31)),"DATE_OUTLIER",""),IF($C2115="","MISSING_QRCODE",""),IF($J2115="UNKNOWN","UNKNOWN_PM_TYPE",""),IF($L2115="UNKNOWN","UNKNOWN_STATUS",""))</f>
        <v>CBM_NO_MEASUREMENT</v>
      </c>
      <c r="AQ2115" s="42" t="str">
        <f t="shared" ref="AQ2115:AQ2178" si="169">IF($W2115="","",IF($W2115&gt;0,"YES","NO"))</f>
        <v>NO</v>
      </c>
    </row>
    <row r="2116" spans="1:43" x14ac:dyDescent="0.3">
      <c r="A2116" s="38">
        <f>IF('query (10)'!A2116="","",'query (10)'!A2116)</f>
        <v>2339</v>
      </c>
      <c r="B2116" s="38">
        <f>IF('query (10)'!B2116="","",'query (10)'!B2116)</f>
        <v>19686</v>
      </c>
      <c r="C2116" s="38" t="str">
        <f>TRIM(UPPER('query (10)'!M2116))</f>
        <v>AS-789</v>
      </c>
      <c r="D2116" s="38" t="str">
        <f>TRIM(UPPER(IFERROR(_xlfn.TEXTBEFORE('query (10)'!L2116,"("),'query (10)'!L2116)))</f>
        <v>RIVET PRESSING M/C</v>
      </c>
      <c r="E2116" s="38" t="str">
        <f>IFERROR(TRIM(UPPER(_xlfn.TEXTBEFORE(_xlfn.TEXTAFTER('query (10)'!L2116,"("),")"))),"")</f>
        <v/>
      </c>
      <c r="F2116" s="38" t="str">
        <f>TRIM('query (10)'!K2116)</f>
        <v>SB6</v>
      </c>
      <c r="G2116" s="38" t="str">
        <f>IF('query (10)'!J2116="","",'query (10)'!J2116)</f>
        <v>Electrical Control</v>
      </c>
      <c r="H2116" s="38" t="str">
        <f>TRIM(UPPER('query (10)'!J2116))</f>
        <v>ELECTRICAL CONTROL</v>
      </c>
      <c r="I2116" s="38" t="str">
        <f>IF('query (10)'!F2116="","",'query (10)'!F2116)</f>
        <v>Condition-based Maintenance</v>
      </c>
      <c r="J2116" s="38" t="str">
        <f>IF('query (10)'!F2116="","",IFERROR(INDEX(Cleaning_Rules!$B$14:$B$17,MATCH(TRIM('query (10)'!F2116),Cleaning_Rules!$A$14:$A$17,0)),"UNKNOWN"))</f>
        <v>CBM</v>
      </c>
      <c r="K2116" s="38" t="str">
        <f>IF('query (10)'!G2116="","",'query (10)'!G2116)</f>
        <v>เสร็จสิ้น</v>
      </c>
      <c r="L2116" s="38" t="str">
        <f>IF('query (10)'!G2116="","MISSING",IFERROR(INDEX(Cleaning_Rules!$B$5:$B$10,MATCH(TRIM('query (10)'!G2116),Cleaning_Rules!$A$5:$A$10,0)),"UNKNOWN"))</f>
        <v>COMPLETED</v>
      </c>
      <c r="M2116" s="38" t="str">
        <f>IF('query (10)'!I2116="","",'query (10)'!I2116)</f>
        <v>Electrical</v>
      </c>
      <c r="N2116" s="38" t="str">
        <f>IF('query (10)'!O2116="","",'query (10)'!O2116)</f>
        <v>Inspection</v>
      </c>
      <c r="O2116" s="38" t="str">
        <f>IF('query (10)'!P2116="","",'query (10)'!P2116)</f>
        <v>Medium</v>
      </c>
      <c r="P2116" s="38" t="str">
        <f>IF('query (10)'!N2116="","",'query (10)'!N2116)</f>
        <v>PM : 
- Check condition of reed switch 
- Check condition of proximity
- Check condition of Photo sensor
- Check condition of cable</v>
      </c>
      <c r="Q2116" s="38" t="str">
        <f>TRIM('query (10)'!N2116)</f>
        <v>PM : 
- Check condition of reed switch 
- Check condition of proximity
- Check condition of Photo sensor
- Check condition of cable</v>
      </c>
      <c r="R2116" s="38" t="str">
        <f>TRIM(UPPER('query (10)'!R2116))</f>
        <v/>
      </c>
      <c r="S2116" s="38" t="str">
        <f>TRIM(UPPER('query (10)'!S2116))</f>
        <v/>
      </c>
      <c r="T2116" s="38" t="str">
        <f>IF('query (10)'!Q2116="","",TRIM(UPPER('query (10)'!Q2116)))</f>
        <v/>
      </c>
      <c r="U2116" s="38" t="str">
        <f>IF('query (10)'!T2116="","",'query (10)'!T2116)</f>
        <v/>
      </c>
      <c r="V2116" s="39" t="str">
        <f>IF('query (10)'!T2116="","",IFERROR(VALUE('query (10)'!T2116),""))</f>
        <v/>
      </c>
      <c r="W2116" s="40">
        <f>IF('query (10)'!U2116="","",'query (10)'!U2116)</f>
        <v>0</v>
      </c>
      <c r="X2116" s="39">
        <f>IF('query (10)'!V2116="","",'query (10)'!V2116)</f>
        <v>90</v>
      </c>
      <c r="Y2116" s="41">
        <f>IF('query (10)'!W2116="","",'query (10)'!W2116)</f>
        <v>46102</v>
      </c>
      <c r="Z2116" s="41">
        <f>IF('query (10)'!X2116="","",'query (10)'!X2116)</f>
        <v>46141</v>
      </c>
      <c r="AA2116" s="41">
        <f>IF('query (10)'!Y2116="","",'query (10)'!Y2116)</f>
        <v>46141</v>
      </c>
      <c r="AB2116" s="41">
        <f>IF('query (10)'!Z2116="","",'query (10)'!Z2116)</f>
        <v>46231</v>
      </c>
      <c r="AC2116" s="38" t="str">
        <f>IF(OR('query (10)'!AA2116="",COUNTIF(Cleaning_Rules!$A$21:$A$26,TRIM('query (10)'!AA2116))&gt;0),"",TRIM('query (10)'!AA2116))</f>
        <v/>
      </c>
      <c r="AD2116" s="38" t="str">
        <f>IF('query (10)'!AB2116="","",TRIM(IFERROR(_xlfn.TEXTBEFORE('query (10)'!AB2116,"("),'query (10)'!AB2116)))</f>
        <v>เริ่มซ่อมงาน PM แล้ว รับผิดชอบโดย PONGPITAK SONCHAI</v>
      </c>
      <c r="AE2116" s="38" t="str">
        <f>IFERROR(LOWER(TRIM(_xlfn.TEXTBEFORE(_xlfn.TEXTAFTER('query (10)'!AB2116,"("),")"))),"")</f>
        <v>sonchai-p-6240@nsk.com</v>
      </c>
      <c r="AF2116" s="38" t="str">
        <f>IF('query (10)'!AD2116="","",TRIM('query (10)'!AD2116))</f>
        <v>พงษ์พิทักษ์ ศรไชย</v>
      </c>
      <c r="AG2116" s="38" t="str">
        <f>IF('query (10)'!AE2116="","",TRIM('query (10)'!AE2116))</f>
        <v>พงษ์พิทักษ์ ศรไชย</v>
      </c>
      <c r="AH2116" s="38" t="str">
        <f>IF('query (10)'!AF2116="","",IFERROR(VALUE('query (10)'!AF2116),""))</f>
        <v/>
      </c>
      <c r="AI2116" s="38" t="str">
        <f>IF('query (10)'!AG2116="","",TRIM('query (10)'!AG2116))</f>
        <v/>
      </c>
      <c r="AJ2116" s="38" t="str">
        <f>IF('query (10)'!AH2116="","",IFERROR(VALUE('query (10)'!AH2116),""))</f>
        <v/>
      </c>
      <c r="AK2116" s="38" t="str">
        <f>IF('query (10)'!AI2116="","",TRIM('query (10)'!AI2116))</f>
        <v/>
      </c>
      <c r="AL2116" s="42">
        <f t="shared" si="165"/>
        <v>2026</v>
      </c>
      <c r="AM2116" s="42" t="str">
        <f t="shared" si="166"/>
        <v>2026-03</v>
      </c>
      <c r="AN2116" s="42" t="str">
        <f t="shared" ca="1" si="167"/>
        <v/>
      </c>
      <c r="AO2116" s="42" t="str">
        <f t="shared" si="168"/>
        <v>AS-789 | RIVET PRESSING M/C | SB6 | ELECTRICAL CONTROL | Condition-based Maintenance | Electrical | Inspection | Medium | PM : 
- Check condition of reed switch 
- Check condition of proximity
- Check condition of Photo sensor
- Check condition of cable | เริ่มซ่อมงาน PM แล้ว รับผิดชอบโดย PONGPITAK SONCHAI | พงษ์พิทักษ์ ศรไชย</v>
      </c>
      <c r="AP2116" s="42" t="str">
        <f>_xlfn.TEXTJOIN("; ",TRUE,IF(COUNTA('query (10)'!A2116:AK2116)&lt;=6,"NEAR_EMPTY_ROW",""),IF($K2116="","MISSING_STATUS",""),IF(AND($K2116="เสร็จสิ้น",$Z2116=""),"DONE_NO_ACTUAL_DATE",""),IF(AND($I2116="Condition-based Maintenance",$AH2116=""),"CBM_NO_MEASUREMENT",""),IF(OR($X2116="",$X2116=0),"INVALID_PERIOD",""),IF(AND($AA2116&lt;&gt;"",$AB2116&lt;&gt;"",$AB2116&lt;$AA2116),"DATE_SEQUENCE_ERROR",""),IF(AND($AB2116&lt;&gt;"",$AB2116&gt;DATE(2030,12,31)),"DATE_OUTLIER",""),IF($C2116="","MISSING_QRCODE",""),IF($J2116="UNKNOWN","UNKNOWN_PM_TYPE",""),IF($L2116="UNKNOWN","UNKNOWN_STATUS",""))</f>
        <v>CBM_NO_MEASUREMENT</v>
      </c>
      <c r="AQ2116" s="42" t="str">
        <f t="shared" si="169"/>
        <v>NO</v>
      </c>
    </row>
    <row r="2117" spans="1:43" x14ac:dyDescent="0.3">
      <c r="A2117" s="38">
        <f>IF('query (10)'!A2117="","",'query (10)'!A2117)</f>
        <v>2340</v>
      </c>
      <c r="B2117" s="38">
        <f>IF('query (10)'!B2117="","",'query (10)'!B2117)</f>
        <v>19690</v>
      </c>
      <c r="C2117" s="38" t="str">
        <f>TRIM(UPPER('query (10)'!M2117))</f>
        <v>GR-801</v>
      </c>
      <c r="D2117" s="38" t="str">
        <f>TRIM(UPPER(IFERROR(_xlfn.TEXTBEFORE('query (10)'!L2117,"("),'query (10)'!L2117)))</f>
        <v>INNER RING RACEWAY GRINDING M/C</v>
      </c>
      <c r="E2117" s="38" t="str">
        <f>IFERROR(TRIM(UPPER(_xlfn.TEXTBEFORE(_xlfn.TEXTAFTER('query (10)'!L2117,"("),")"))),"")</f>
        <v/>
      </c>
      <c r="F2117" s="38" t="str">
        <f>TRIM('query (10)'!K2117)</f>
        <v>SB7</v>
      </c>
      <c r="G2117" s="38" t="str">
        <f>IF('query (10)'!J2117="","",'query (10)'!J2117)</f>
        <v>Electrical Control</v>
      </c>
      <c r="H2117" s="38" t="str">
        <f>TRIM(UPPER('query (10)'!J2117))</f>
        <v>ELECTRICAL CONTROL</v>
      </c>
      <c r="I2117" s="38" t="str">
        <f>IF('query (10)'!F2117="","",'query (10)'!F2117)</f>
        <v>Condition-based Maintenance</v>
      </c>
      <c r="J2117" s="38" t="str">
        <f>IF('query (10)'!F2117="","",IFERROR(INDEX(Cleaning_Rules!$B$14:$B$17,MATCH(TRIM('query (10)'!F2117),Cleaning_Rules!$A$14:$A$17,0)),"UNKNOWN"))</f>
        <v>CBM</v>
      </c>
      <c r="K2117" s="38" t="str">
        <f>IF('query (10)'!G2117="","",'query (10)'!G2117)</f>
        <v>เสร็จสิ้น</v>
      </c>
      <c r="L2117" s="38" t="str">
        <f>IF('query (10)'!G2117="","MISSING",IFERROR(INDEX(Cleaning_Rules!$B$5:$B$10,MATCH(TRIM('query (10)'!G2117),Cleaning_Rules!$A$5:$A$10,0)),"UNKNOWN"))</f>
        <v>COMPLETED</v>
      </c>
      <c r="M2117" s="38" t="str">
        <f>IF('query (10)'!I2117="","",'query (10)'!I2117)</f>
        <v>Electrical</v>
      </c>
      <c r="N2117" s="38" t="str">
        <f>IF('query (10)'!O2117="","",'query (10)'!O2117)</f>
        <v>Inspection</v>
      </c>
      <c r="O2117" s="38" t="str">
        <f>IF('query (10)'!P2117="","",'query (10)'!P2117)</f>
        <v>Medium</v>
      </c>
      <c r="P2117" s="38" t="str">
        <f>IF('query (10)'!N2117="","",'query (10)'!N2117)</f>
        <v>PM : 
- Check condition of reed switch 
- Check condition of proximity</v>
      </c>
      <c r="Q2117" s="38" t="str">
        <f>TRIM('query (10)'!N2117)</f>
        <v>PM : 
- Check condition of reed switch 
- Check condition of proximity</v>
      </c>
      <c r="R2117" s="38" t="str">
        <f>TRIM(UPPER('query (10)'!R2117))</f>
        <v/>
      </c>
      <c r="S2117" s="38" t="str">
        <f>TRIM(UPPER('query (10)'!S2117))</f>
        <v/>
      </c>
      <c r="T2117" s="38" t="str">
        <f>IF('query (10)'!Q2117="","",TRIM(UPPER('query (10)'!Q2117)))</f>
        <v/>
      </c>
      <c r="U2117" s="38" t="str">
        <f>IF('query (10)'!T2117="","",'query (10)'!T2117)</f>
        <v/>
      </c>
      <c r="V2117" s="39" t="str">
        <f>IF('query (10)'!T2117="","",IFERROR(VALUE('query (10)'!T2117),""))</f>
        <v/>
      </c>
      <c r="W2117" s="40">
        <f>IF('query (10)'!U2117="","",'query (10)'!U2117)</f>
        <v>0</v>
      </c>
      <c r="X2117" s="39">
        <f>IF('query (10)'!V2117="","",'query (10)'!V2117)</f>
        <v>2700</v>
      </c>
      <c r="Y2117" s="41">
        <f>IF('query (10)'!W2117="","",'query (10)'!W2117)</f>
        <v>46105</v>
      </c>
      <c r="Z2117" s="41">
        <f>IF('query (10)'!X2117="","",'query (10)'!X2117)</f>
        <v>46141</v>
      </c>
      <c r="AA2117" s="41">
        <f>IF('query (10)'!Y2117="","",'query (10)'!Y2117)</f>
        <v>46141</v>
      </c>
      <c r="AB2117" s="41">
        <f>IF('query (10)'!Z2117="","",'query (10)'!Z2117)</f>
        <v>48841</v>
      </c>
      <c r="AC2117" s="38" t="str">
        <f>IF(OR('query (10)'!AA2117="",COUNTIF(Cleaning_Rules!$A$21:$A$26,TRIM('query (10)'!AA2117))&gt;0),"",TRIM('query (10)'!AA2117))</f>
        <v/>
      </c>
      <c r="AD2117" s="38" t="str">
        <f>IF('query (10)'!AB2117="","",TRIM(IFERROR(_xlfn.TEXTBEFORE('query (10)'!AB2117,"("),'query (10)'!AB2117)))</f>
        <v>เริ่มซ่อมงาน PM แล้ว รับผิดชอบโดย PONGPITAK SONCHAI</v>
      </c>
      <c r="AE2117" s="38" t="str">
        <f>IFERROR(LOWER(TRIM(_xlfn.TEXTBEFORE(_xlfn.TEXTAFTER('query (10)'!AB2117,"("),")"))),"")</f>
        <v>sonchai-p-6240@nsk.com</v>
      </c>
      <c r="AF2117" s="38" t="str">
        <f>IF('query (10)'!AD2117="","",TRIM('query (10)'!AD2117))</f>
        <v>พงษ์พิทักษ์ ศรไชย</v>
      </c>
      <c r="AG2117" s="38" t="str">
        <f>IF('query (10)'!AE2117="","",TRIM('query (10)'!AE2117))</f>
        <v>พงษ์พิทักษ์ ศรไชย</v>
      </c>
      <c r="AH2117" s="38" t="str">
        <f>IF('query (10)'!AF2117="","",IFERROR(VALUE('query (10)'!AF2117),""))</f>
        <v/>
      </c>
      <c r="AI2117" s="38" t="str">
        <f>IF('query (10)'!AG2117="","",TRIM('query (10)'!AG2117))</f>
        <v/>
      </c>
      <c r="AJ2117" s="38" t="str">
        <f>IF('query (10)'!AH2117="","",IFERROR(VALUE('query (10)'!AH2117),""))</f>
        <v/>
      </c>
      <c r="AK2117" s="38" t="str">
        <f>IF('query (10)'!AI2117="","",TRIM('query (10)'!AI2117))</f>
        <v/>
      </c>
      <c r="AL2117" s="42">
        <f t="shared" si="165"/>
        <v>2026</v>
      </c>
      <c r="AM2117" s="42" t="str">
        <f t="shared" si="166"/>
        <v>2026-03</v>
      </c>
      <c r="AN2117" s="42" t="str">
        <f t="shared" ca="1" si="167"/>
        <v/>
      </c>
      <c r="AO2117" s="42" t="str">
        <f t="shared" si="168"/>
        <v>GR-801 | INNER RING RACEWAY GRINDING M/C | SB7 | ELECTRICAL CONTROL | Condition-based Maintenance | Electrical | Inspection | Medium | PM : 
- Check condition of reed switch 
- Check condition of proximity | เริ่มซ่อมงาน PM แล้ว รับผิดชอบโดย PONGPITAK SONCHAI | พงษ์พิทักษ์ ศรไชย</v>
      </c>
      <c r="AP2117" s="42" t="str">
        <f>_xlfn.TEXTJOIN("; ",TRUE,IF(COUNTA('query (10)'!A2117:AK2117)&lt;=6,"NEAR_EMPTY_ROW",""),IF($K2117="","MISSING_STATUS",""),IF(AND($K2117="เสร็จสิ้น",$Z2117=""),"DONE_NO_ACTUAL_DATE",""),IF(AND($I2117="Condition-based Maintenance",$AH2117=""),"CBM_NO_MEASUREMENT",""),IF(OR($X2117="",$X2117=0),"INVALID_PERIOD",""),IF(AND($AA2117&lt;&gt;"",$AB2117&lt;&gt;"",$AB2117&lt;$AA2117),"DATE_SEQUENCE_ERROR",""),IF(AND($AB2117&lt;&gt;"",$AB2117&gt;DATE(2030,12,31)),"DATE_OUTLIER",""),IF($C2117="","MISSING_QRCODE",""),IF($J2117="UNKNOWN","UNKNOWN_PM_TYPE",""),IF($L2117="UNKNOWN","UNKNOWN_STATUS",""))</f>
        <v>CBM_NO_MEASUREMENT; DATE_OUTLIER</v>
      </c>
      <c r="AQ2117" s="42" t="str">
        <f t="shared" si="169"/>
        <v>NO</v>
      </c>
    </row>
    <row r="2118" spans="1:43" x14ac:dyDescent="0.3">
      <c r="A2118" s="38">
        <f>IF('query (10)'!A2118="","",'query (10)'!A2118)</f>
        <v>2341</v>
      </c>
      <c r="B2118" s="38">
        <f>IF('query (10)'!B2118="","",'query (10)'!B2118)</f>
        <v>19691</v>
      </c>
      <c r="C2118" s="38" t="str">
        <f>TRIM(UPPER('query (10)'!M2118))</f>
        <v>GR-802</v>
      </c>
      <c r="D2118" s="38" t="str">
        <f>TRIM(UPPER(IFERROR(_xlfn.TEXTBEFORE('query (10)'!L2118,"("),'query (10)'!L2118)))</f>
        <v>INNER RING BORE GRINDING M/C</v>
      </c>
      <c r="E2118" s="38" t="str">
        <f>IFERROR(TRIM(UPPER(_xlfn.TEXTBEFORE(_xlfn.TEXTAFTER('query (10)'!L2118,"("),")"))),"")</f>
        <v/>
      </c>
      <c r="F2118" s="38" t="str">
        <f>TRIM('query (10)'!K2118)</f>
        <v>SB7</v>
      </c>
      <c r="G2118" s="38" t="str">
        <f>IF('query (10)'!J2118="","",'query (10)'!J2118)</f>
        <v>Electrical Control</v>
      </c>
      <c r="H2118" s="38" t="str">
        <f>TRIM(UPPER('query (10)'!J2118))</f>
        <v>ELECTRICAL CONTROL</v>
      </c>
      <c r="I2118" s="38" t="str">
        <f>IF('query (10)'!F2118="","",'query (10)'!F2118)</f>
        <v>Condition-based Maintenance</v>
      </c>
      <c r="J2118" s="38" t="str">
        <f>IF('query (10)'!F2118="","",IFERROR(INDEX(Cleaning_Rules!$B$14:$B$17,MATCH(TRIM('query (10)'!F2118),Cleaning_Rules!$A$14:$A$17,0)),"UNKNOWN"))</f>
        <v>CBM</v>
      </c>
      <c r="K2118" s="38" t="str">
        <f>IF('query (10)'!G2118="","",'query (10)'!G2118)</f>
        <v>เสร็จสิ้น</v>
      </c>
      <c r="L2118" s="38" t="str">
        <f>IF('query (10)'!G2118="","MISSING",IFERROR(INDEX(Cleaning_Rules!$B$5:$B$10,MATCH(TRIM('query (10)'!G2118),Cleaning_Rules!$A$5:$A$10,0)),"UNKNOWN"))</f>
        <v>COMPLETED</v>
      </c>
      <c r="M2118" s="38" t="str">
        <f>IF('query (10)'!I2118="","",'query (10)'!I2118)</f>
        <v>Electrical</v>
      </c>
      <c r="N2118" s="38" t="str">
        <f>IF('query (10)'!O2118="","",'query (10)'!O2118)</f>
        <v>Inspection</v>
      </c>
      <c r="O2118" s="38" t="str">
        <f>IF('query (10)'!P2118="","",'query (10)'!P2118)</f>
        <v>Medium</v>
      </c>
      <c r="P2118" s="38" t="str">
        <f>IF('query (10)'!N2118="","",'query (10)'!N2118)</f>
        <v>PM : 
- Check condition of reed switch 
- Check condition of proximity</v>
      </c>
      <c r="Q2118" s="38" t="str">
        <f>TRIM('query (10)'!N2118)</f>
        <v>PM : 
- Check condition of reed switch 
- Check condition of proximity</v>
      </c>
      <c r="R2118" s="38" t="str">
        <f>TRIM(UPPER('query (10)'!R2118))</f>
        <v/>
      </c>
      <c r="S2118" s="38" t="str">
        <f>TRIM(UPPER('query (10)'!S2118))</f>
        <v/>
      </c>
      <c r="T2118" s="38" t="str">
        <f>IF('query (10)'!Q2118="","",TRIM(UPPER('query (10)'!Q2118)))</f>
        <v/>
      </c>
      <c r="U2118" s="38" t="str">
        <f>IF('query (10)'!T2118="","",'query (10)'!T2118)</f>
        <v/>
      </c>
      <c r="V2118" s="39" t="str">
        <f>IF('query (10)'!T2118="","",IFERROR(VALUE('query (10)'!T2118),""))</f>
        <v/>
      </c>
      <c r="W2118" s="40">
        <f>IF('query (10)'!U2118="","",'query (10)'!U2118)</f>
        <v>0</v>
      </c>
      <c r="X2118" s="39">
        <f>IF('query (10)'!V2118="","",'query (10)'!V2118)</f>
        <v>2700</v>
      </c>
      <c r="Y2118" s="41">
        <f>IF('query (10)'!W2118="","",'query (10)'!W2118)</f>
        <v>46105</v>
      </c>
      <c r="Z2118" s="41">
        <f>IF('query (10)'!X2118="","",'query (10)'!X2118)</f>
        <v>46141</v>
      </c>
      <c r="AA2118" s="41">
        <f>IF('query (10)'!Y2118="","",'query (10)'!Y2118)</f>
        <v>46141</v>
      </c>
      <c r="AB2118" s="41">
        <f>IF('query (10)'!Z2118="","",'query (10)'!Z2118)</f>
        <v>48841</v>
      </c>
      <c r="AC2118" s="38" t="str">
        <f>IF(OR('query (10)'!AA2118="",COUNTIF(Cleaning_Rules!$A$21:$A$26,TRIM('query (10)'!AA2118))&gt;0),"",TRIM('query (10)'!AA2118))</f>
        <v/>
      </c>
      <c r="AD2118" s="38" t="str">
        <f>IF('query (10)'!AB2118="","",TRIM(IFERROR(_xlfn.TEXTBEFORE('query (10)'!AB2118,"("),'query (10)'!AB2118)))</f>
        <v>เริ่มซ่อมงาน PM แล้ว รับผิดชอบโดย PONGPITAK SONCHAI</v>
      </c>
      <c r="AE2118" s="38" t="str">
        <f>IFERROR(LOWER(TRIM(_xlfn.TEXTBEFORE(_xlfn.TEXTAFTER('query (10)'!AB2118,"("),")"))),"")</f>
        <v>sonchai-p-6240@nsk.com</v>
      </c>
      <c r="AF2118" s="38" t="str">
        <f>IF('query (10)'!AD2118="","",TRIM('query (10)'!AD2118))</f>
        <v>พงษ์พิทักษ์ ศรไชย</v>
      </c>
      <c r="AG2118" s="38" t="str">
        <f>IF('query (10)'!AE2118="","",TRIM('query (10)'!AE2118))</f>
        <v>พงษ์พิทักษ์ ศรไชย</v>
      </c>
      <c r="AH2118" s="38" t="str">
        <f>IF('query (10)'!AF2118="","",IFERROR(VALUE('query (10)'!AF2118),""))</f>
        <v/>
      </c>
      <c r="AI2118" s="38" t="str">
        <f>IF('query (10)'!AG2118="","",TRIM('query (10)'!AG2118))</f>
        <v/>
      </c>
      <c r="AJ2118" s="38" t="str">
        <f>IF('query (10)'!AH2118="","",IFERROR(VALUE('query (10)'!AH2118),""))</f>
        <v/>
      </c>
      <c r="AK2118" s="38" t="str">
        <f>IF('query (10)'!AI2118="","",TRIM('query (10)'!AI2118))</f>
        <v/>
      </c>
      <c r="AL2118" s="42">
        <f t="shared" si="165"/>
        <v>2026</v>
      </c>
      <c r="AM2118" s="42" t="str">
        <f t="shared" si="166"/>
        <v>2026-03</v>
      </c>
      <c r="AN2118" s="42" t="str">
        <f t="shared" ca="1" si="167"/>
        <v/>
      </c>
      <c r="AO2118" s="42" t="str">
        <f t="shared" si="168"/>
        <v>GR-802 | INNER RING BORE GRINDING M/C | SB7 | ELECTRICAL CONTROL | Condition-based Maintenance | Electrical | Inspection | Medium | PM : 
- Check condition of reed switch 
- Check condition of proximity | เริ่มซ่อมงาน PM แล้ว รับผิดชอบโดย PONGPITAK SONCHAI | พงษ์พิทักษ์ ศรไชย</v>
      </c>
      <c r="AP2118" s="42" t="str">
        <f>_xlfn.TEXTJOIN("; ",TRUE,IF(COUNTA('query (10)'!A2118:AK2118)&lt;=6,"NEAR_EMPTY_ROW",""),IF($K2118="","MISSING_STATUS",""),IF(AND($K2118="เสร็จสิ้น",$Z2118=""),"DONE_NO_ACTUAL_DATE",""),IF(AND($I2118="Condition-based Maintenance",$AH2118=""),"CBM_NO_MEASUREMENT",""),IF(OR($X2118="",$X2118=0),"INVALID_PERIOD",""),IF(AND($AA2118&lt;&gt;"",$AB2118&lt;&gt;"",$AB2118&lt;$AA2118),"DATE_SEQUENCE_ERROR",""),IF(AND($AB2118&lt;&gt;"",$AB2118&gt;DATE(2030,12,31)),"DATE_OUTLIER",""),IF($C2118="","MISSING_QRCODE",""),IF($J2118="UNKNOWN","UNKNOWN_PM_TYPE",""),IF($L2118="UNKNOWN","UNKNOWN_STATUS",""))</f>
        <v>CBM_NO_MEASUREMENT; DATE_OUTLIER</v>
      </c>
      <c r="AQ2118" s="42" t="str">
        <f t="shared" si="169"/>
        <v>NO</v>
      </c>
    </row>
    <row r="2119" spans="1:43" x14ac:dyDescent="0.3">
      <c r="A2119" s="38">
        <f>IF('query (10)'!A2119="","",'query (10)'!A2119)</f>
        <v>2342</v>
      </c>
      <c r="B2119" s="38">
        <f>IF('query (10)'!B2119="","",'query (10)'!B2119)</f>
        <v>19693</v>
      </c>
      <c r="C2119" s="38" t="str">
        <f>TRIM(UPPER('query (10)'!M2119))</f>
        <v>GR-809</v>
      </c>
      <c r="D2119" s="38" t="str">
        <f>TRIM(UPPER(IFERROR(_xlfn.TEXTBEFORE('query (10)'!L2119,"("),'query (10)'!L2119)))</f>
        <v>OUTER RING RACEWAY SUPER FINISH M/C</v>
      </c>
      <c r="E2119" s="38" t="str">
        <f>IFERROR(TRIM(UPPER(_xlfn.TEXTBEFORE(_xlfn.TEXTAFTER('query (10)'!L2119,"("),")"))),"")</f>
        <v/>
      </c>
      <c r="F2119" s="38" t="str">
        <f>TRIM('query (10)'!K2119)</f>
        <v>SB7</v>
      </c>
      <c r="G2119" s="38" t="str">
        <f>IF('query (10)'!J2119="","",'query (10)'!J2119)</f>
        <v>Electrical Control</v>
      </c>
      <c r="H2119" s="38" t="str">
        <f>TRIM(UPPER('query (10)'!J2119))</f>
        <v>ELECTRICAL CONTROL</v>
      </c>
      <c r="I2119" s="38" t="str">
        <f>IF('query (10)'!F2119="","",'query (10)'!F2119)</f>
        <v>Condition-based Maintenance</v>
      </c>
      <c r="J2119" s="38" t="str">
        <f>IF('query (10)'!F2119="","",IFERROR(INDEX(Cleaning_Rules!$B$14:$B$17,MATCH(TRIM('query (10)'!F2119),Cleaning_Rules!$A$14:$A$17,0)),"UNKNOWN"))</f>
        <v>CBM</v>
      </c>
      <c r="K2119" s="38" t="str">
        <f>IF('query (10)'!G2119="","",'query (10)'!G2119)</f>
        <v>เสร็จสิ้น</v>
      </c>
      <c r="L2119" s="38" t="str">
        <f>IF('query (10)'!G2119="","MISSING",IFERROR(INDEX(Cleaning_Rules!$B$5:$B$10,MATCH(TRIM('query (10)'!G2119),Cleaning_Rules!$A$5:$A$10,0)),"UNKNOWN"))</f>
        <v>COMPLETED</v>
      </c>
      <c r="M2119" s="38" t="str">
        <f>IF('query (10)'!I2119="","",'query (10)'!I2119)</f>
        <v>Electrical</v>
      </c>
      <c r="N2119" s="38" t="str">
        <f>IF('query (10)'!O2119="","",'query (10)'!O2119)</f>
        <v>Inspection</v>
      </c>
      <c r="O2119" s="38" t="str">
        <f>IF('query (10)'!P2119="","",'query (10)'!P2119)</f>
        <v>Medium</v>
      </c>
      <c r="P2119" s="38" t="str">
        <f>IF('query (10)'!N2119="","",'query (10)'!N2119)</f>
        <v>PM : 
- Check condition of reed switch 
- Check condition of proximity
- Check/ Cleaning oil leak in Terminal box</v>
      </c>
      <c r="Q2119" s="38" t="str">
        <f>TRIM('query (10)'!N2119)</f>
        <v>PM : 
- Check condition of reed switch 
- Check condition of proximity
- Check/ Cleaning oil leak in Terminal box</v>
      </c>
      <c r="R2119" s="38" t="str">
        <f>TRIM(UPPER('query (10)'!R2119))</f>
        <v/>
      </c>
      <c r="S2119" s="38" t="str">
        <f>TRIM(UPPER('query (10)'!S2119))</f>
        <v/>
      </c>
      <c r="T2119" s="38" t="str">
        <f>IF('query (10)'!Q2119="","",TRIM(UPPER('query (10)'!Q2119)))</f>
        <v/>
      </c>
      <c r="U2119" s="38" t="str">
        <f>IF('query (10)'!T2119="","",'query (10)'!T2119)</f>
        <v/>
      </c>
      <c r="V2119" s="39" t="str">
        <f>IF('query (10)'!T2119="","",IFERROR(VALUE('query (10)'!T2119),""))</f>
        <v/>
      </c>
      <c r="W2119" s="40">
        <f>IF('query (10)'!U2119="","",'query (10)'!U2119)</f>
        <v>0</v>
      </c>
      <c r="X2119" s="39">
        <f>IF('query (10)'!V2119="","",'query (10)'!V2119)</f>
        <v>2700</v>
      </c>
      <c r="Y2119" s="41">
        <f>IF('query (10)'!W2119="","",'query (10)'!W2119)</f>
        <v>46105</v>
      </c>
      <c r="Z2119" s="41">
        <f>IF('query (10)'!X2119="","",'query (10)'!X2119)</f>
        <v>46141</v>
      </c>
      <c r="AA2119" s="41">
        <f>IF('query (10)'!Y2119="","",'query (10)'!Y2119)</f>
        <v>46141</v>
      </c>
      <c r="AB2119" s="41">
        <f>IF('query (10)'!Z2119="","",'query (10)'!Z2119)</f>
        <v>48841</v>
      </c>
      <c r="AC2119" s="38" t="str">
        <f>IF(OR('query (10)'!AA2119="",COUNTIF(Cleaning_Rules!$A$21:$A$26,TRIM('query (10)'!AA2119))&gt;0),"",TRIM('query (10)'!AA2119))</f>
        <v/>
      </c>
      <c r="AD2119" s="38" t="str">
        <f>IF('query (10)'!AB2119="","",TRIM(IFERROR(_xlfn.TEXTBEFORE('query (10)'!AB2119,"("),'query (10)'!AB2119)))</f>
        <v>เริ่มซ่อมงาน PM แล้ว รับผิดชอบโดย PONGPITAK SONCHAI</v>
      </c>
      <c r="AE2119" s="38" t="str">
        <f>IFERROR(LOWER(TRIM(_xlfn.TEXTBEFORE(_xlfn.TEXTAFTER('query (10)'!AB2119,"("),")"))),"")</f>
        <v>sonchai-p-6240@nsk.com</v>
      </c>
      <c r="AF2119" s="38" t="str">
        <f>IF('query (10)'!AD2119="","",TRIM('query (10)'!AD2119))</f>
        <v>พงษ์พิทักษ์ ศรไชย</v>
      </c>
      <c r="AG2119" s="38" t="str">
        <f>IF('query (10)'!AE2119="","",TRIM('query (10)'!AE2119))</f>
        <v>พงษ์พิทักษ์ ศรไชย</v>
      </c>
      <c r="AH2119" s="38" t="str">
        <f>IF('query (10)'!AF2119="","",IFERROR(VALUE('query (10)'!AF2119),""))</f>
        <v/>
      </c>
      <c r="AI2119" s="38" t="str">
        <f>IF('query (10)'!AG2119="","",TRIM('query (10)'!AG2119))</f>
        <v/>
      </c>
      <c r="AJ2119" s="38" t="str">
        <f>IF('query (10)'!AH2119="","",IFERROR(VALUE('query (10)'!AH2119),""))</f>
        <v/>
      </c>
      <c r="AK2119" s="38" t="str">
        <f>IF('query (10)'!AI2119="","",TRIM('query (10)'!AI2119))</f>
        <v/>
      </c>
      <c r="AL2119" s="42">
        <f t="shared" si="165"/>
        <v>2026</v>
      </c>
      <c r="AM2119" s="42" t="str">
        <f t="shared" si="166"/>
        <v>2026-03</v>
      </c>
      <c r="AN2119" s="42" t="str">
        <f t="shared" ca="1" si="167"/>
        <v/>
      </c>
      <c r="AO2119" s="42" t="str">
        <f t="shared" si="168"/>
        <v>GR-809 | OUTER RING RACEWAY SUPER FINISH M/C | SB7 | ELECTRICAL CONTROL | Condition-based Maintenance | Electrical | Inspection | Medium | PM : 
- Check condition of reed switch 
- Check condition of proximity
- Check/ Cleaning oil leak in Terminal box | เริ่มซ่อมงาน PM แล้ว รับผิดชอบโดย PONGPITAK SONCHAI | พงษ์พิทักษ์ ศรไชย</v>
      </c>
      <c r="AP2119" s="42" t="str">
        <f>_xlfn.TEXTJOIN("; ",TRUE,IF(COUNTA('query (10)'!A2119:AK2119)&lt;=6,"NEAR_EMPTY_ROW",""),IF($K2119="","MISSING_STATUS",""),IF(AND($K2119="เสร็จสิ้น",$Z2119=""),"DONE_NO_ACTUAL_DATE",""),IF(AND($I2119="Condition-based Maintenance",$AH2119=""),"CBM_NO_MEASUREMENT",""),IF(OR($X2119="",$X2119=0),"INVALID_PERIOD",""),IF(AND($AA2119&lt;&gt;"",$AB2119&lt;&gt;"",$AB2119&lt;$AA2119),"DATE_SEQUENCE_ERROR",""),IF(AND($AB2119&lt;&gt;"",$AB2119&gt;DATE(2030,12,31)),"DATE_OUTLIER",""),IF($C2119="","MISSING_QRCODE",""),IF($J2119="UNKNOWN","UNKNOWN_PM_TYPE",""),IF($L2119="UNKNOWN","UNKNOWN_STATUS",""))</f>
        <v>CBM_NO_MEASUREMENT; DATE_OUTLIER</v>
      </c>
      <c r="AQ2119" s="42" t="str">
        <f t="shared" si="169"/>
        <v>NO</v>
      </c>
    </row>
    <row r="2120" spans="1:43" x14ac:dyDescent="0.3">
      <c r="A2120" s="38">
        <f>IF('query (10)'!A2120="","",'query (10)'!A2120)</f>
        <v>2343</v>
      </c>
      <c r="B2120" s="38">
        <f>IF('query (10)'!B2120="","",'query (10)'!B2120)</f>
        <v>19695</v>
      </c>
      <c r="C2120" s="38" t="str">
        <f>TRIM(UPPER('query (10)'!M2120))</f>
        <v>GR-804</v>
      </c>
      <c r="D2120" s="38" t="str">
        <f>TRIM(UPPER(IFERROR(_xlfn.TEXTBEFORE('query (10)'!L2120,"("),'query (10)'!L2120)))</f>
        <v>INNER RING RACEWAY SUPER FINISH M/C</v>
      </c>
      <c r="E2120" s="38" t="str">
        <f>IFERROR(TRIM(UPPER(_xlfn.TEXTBEFORE(_xlfn.TEXTAFTER('query (10)'!L2120,"("),")"))),"")</f>
        <v/>
      </c>
      <c r="F2120" s="38" t="str">
        <f>TRIM('query (10)'!K2120)</f>
        <v>SB7</v>
      </c>
      <c r="G2120" s="38" t="str">
        <f>IF('query (10)'!J2120="","",'query (10)'!J2120)</f>
        <v>Electrical Control</v>
      </c>
      <c r="H2120" s="38" t="str">
        <f>TRIM(UPPER('query (10)'!J2120))</f>
        <v>ELECTRICAL CONTROL</v>
      </c>
      <c r="I2120" s="38" t="str">
        <f>IF('query (10)'!F2120="","",'query (10)'!F2120)</f>
        <v>Condition-based Maintenance</v>
      </c>
      <c r="J2120" s="38" t="str">
        <f>IF('query (10)'!F2120="","",IFERROR(INDEX(Cleaning_Rules!$B$14:$B$17,MATCH(TRIM('query (10)'!F2120),Cleaning_Rules!$A$14:$A$17,0)),"UNKNOWN"))</f>
        <v>CBM</v>
      </c>
      <c r="K2120" s="38" t="str">
        <f>IF('query (10)'!G2120="","",'query (10)'!G2120)</f>
        <v>เสร็จสิ้น</v>
      </c>
      <c r="L2120" s="38" t="str">
        <f>IF('query (10)'!G2120="","MISSING",IFERROR(INDEX(Cleaning_Rules!$B$5:$B$10,MATCH(TRIM('query (10)'!G2120),Cleaning_Rules!$A$5:$A$10,0)),"UNKNOWN"))</f>
        <v>COMPLETED</v>
      </c>
      <c r="M2120" s="38" t="str">
        <f>IF('query (10)'!I2120="","",'query (10)'!I2120)</f>
        <v>Electrical</v>
      </c>
      <c r="N2120" s="38" t="str">
        <f>IF('query (10)'!O2120="","",'query (10)'!O2120)</f>
        <v>Inspection</v>
      </c>
      <c r="O2120" s="38" t="str">
        <f>IF('query (10)'!P2120="","",'query (10)'!P2120)</f>
        <v>Medium</v>
      </c>
      <c r="P2120" s="38" t="str">
        <f>IF('query (10)'!N2120="","",'query (10)'!N2120)</f>
        <v>PM : 
- Check condition of reed switch 
- Check condition of proximity
- Check/ Cleaning oil leak in Terminal box</v>
      </c>
      <c r="Q2120" s="38" t="str">
        <f>TRIM('query (10)'!N2120)</f>
        <v>PM : 
- Check condition of reed switch 
- Check condition of proximity
- Check/ Cleaning oil leak in Terminal box</v>
      </c>
      <c r="R2120" s="38" t="str">
        <f>TRIM(UPPER('query (10)'!R2120))</f>
        <v/>
      </c>
      <c r="S2120" s="38" t="str">
        <f>TRIM(UPPER('query (10)'!S2120))</f>
        <v/>
      </c>
      <c r="T2120" s="38" t="str">
        <f>IF('query (10)'!Q2120="","",TRIM(UPPER('query (10)'!Q2120)))</f>
        <v/>
      </c>
      <c r="U2120" s="38" t="str">
        <f>IF('query (10)'!T2120="","",'query (10)'!T2120)</f>
        <v/>
      </c>
      <c r="V2120" s="39" t="str">
        <f>IF('query (10)'!T2120="","",IFERROR(VALUE('query (10)'!T2120),""))</f>
        <v/>
      </c>
      <c r="W2120" s="40">
        <f>IF('query (10)'!U2120="","",'query (10)'!U2120)</f>
        <v>0</v>
      </c>
      <c r="X2120" s="39">
        <f>IF('query (10)'!V2120="","",'query (10)'!V2120)</f>
        <v>2700</v>
      </c>
      <c r="Y2120" s="41">
        <f>IF('query (10)'!W2120="","",'query (10)'!W2120)</f>
        <v>46105</v>
      </c>
      <c r="Z2120" s="41">
        <f>IF('query (10)'!X2120="","",'query (10)'!X2120)</f>
        <v>46141</v>
      </c>
      <c r="AA2120" s="41">
        <f>IF('query (10)'!Y2120="","",'query (10)'!Y2120)</f>
        <v>46141</v>
      </c>
      <c r="AB2120" s="41">
        <f>IF('query (10)'!Z2120="","",'query (10)'!Z2120)</f>
        <v>48841</v>
      </c>
      <c r="AC2120" s="38" t="str">
        <f>IF(OR('query (10)'!AA2120="",COUNTIF(Cleaning_Rules!$A$21:$A$26,TRIM('query (10)'!AA2120))&gt;0),"",TRIM('query (10)'!AA2120))</f>
        <v/>
      </c>
      <c r="AD2120" s="38" t="str">
        <f>IF('query (10)'!AB2120="","",TRIM(IFERROR(_xlfn.TEXTBEFORE('query (10)'!AB2120,"("),'query (10)'!AB2120)))</f>
        <v>เริ่มซ่อมงาน PM แล้ว รับผิดชอบโดย PONGPITAK SONCHAI</v>
      </c>
      <c r="AE2120" s="38" t="str">
        <f>IFERROR(LOWER(TRIM(_xlfn.TEXTBEFORE(_xlfn.TEXTAFTER('query (10)'!AB2120,"("),")"))),"")</f>
        <v>sonchai-p-6240@nsk.com</v>
      </c>
      <c r="AF2120" s="38" t="str">
        <f>IF('query (10)'!AD2120="","",TRIM('query (10)'!AD2120))</f>
        <v>พงษ์พิทักษ์ ศรไชย</v>
      </c>
      <c r="AG2120" s="38" t="str">
        <f>IF('query (10)'!AE2120="","",TRIM('query (10)'!AE2120))</f>
        <v>พงษ์พิทักษ์ ศรไชย</v>
      </c>
      <c r="AH2120" s="38" t="str">
        <f>IF('query (10)'!AF2120="","",IFERROR(VALUE('query (10)'!AF2120),""))</f>
        <v/>
      </c>
      <c r="AI2120" s="38" t="str">
        <f>IF('query (10)'!AG2120="","",TRIM('query (10)'!AG2120))</f>
        <v/>
      </c>
      <c r="AJ2120" s="38" t="str">
        <f>IF('query (10)'!AH2120="","",IFERROR(VALUE('query (10)'!AH2120),""))</f>
        <v/>
      </c>
      <c r="AK2120" s="38" t="str">
        <f>IF('query (10)'!AI2120="","",TRIM('query (10)'!AI2120))</f>
        <v/>
      </c>
      <c r="AL2120" s="42">
        <f t="shared" si="165"/>
        <v>2026</v>
      </c>
      <c r="AM2120" s="42" t="str">
        <f t="shared" si="166"/>
        <v>2026-03</v>
      </c>
      <c r="AN2120" s="42" t="str">
        <f t="shared" ca="1" si="167"/>
        <v/>
      </c>
      <c r="AO2120" s="42" t="str">
        <f t="shared" si="168"/>
        <v>GR-804 | INNER RING RACEWAY SUPER FINISH M/C | SB7 | ELECTRICAL CONTROL | Condition-based Maintenance | Electrical | Inspection | Medium | PM : 
- Check condition of reed switch 
- Check condition of proximity
- Check/ Cleaning oil leak in Terminal box | เริ่มซ่อมงาน PM แล้ว รับผิดชอบโดย PONGPITAK SONCHAI | พงษ์พิทักษ์ ศรไชย</v>
      </c>
      <c r="AP2120" s="42" t="str">
        <f>_xlfn.TEXTJOIN("; ",TRUE,IF(COUNTA('query (10)'!A2120:AK2120)&lt;=6,"NEAR_EMPTY_ROW",""),IF($K2120="","MISSING_STATUS",""),IF(AND($K2120="เสร็จสิ้น",$Z2120=""),"DONE_NO_ACTUAL_DATE",""),IF(AND($I2120="Condition-based Maintenance",$AH2120=""),"CBM_NO_MEASUREMENT",""),IF(OR($X2120="",$X2120=0),"INVALID_PERIOD",""),IF(AND($AA2120&lt;&gt;"",$AB2120&lt;&gt;"",$AB2120&lt;$AA2120),"DATE_SEQUENCE_ERROR",""),IF(AND($AB2120&lt;&gt;"",$AB2120&gt;DATE(2030,12,31)),"DATE_OUTLIER",""),IF($C2120="","MISSING_QRCODE",""),IF($J2120="UNKNOWN","UNKNOWN_PM_TYPE",""),IF($L2120="UNKNOWN","UNKNOWN_STATUS",""))</f>
        <v>CBM_NO_MEASUREMENT; DATE_OUTLIER</v>
      </c>
      <c r="AQ2120" s="42" t="str">
        <f t="shared" si="169"/>
        <v>NO</v>
      </c>
    </row>
    <row r="2121" spans="1:43" x14ac:dyDescent="0.3">
      <c r="A2121" s="38">
        <f>IF('query (10)'!A2121="","",'query (10)'!A2121)</f>
        <v>2344</v>
      </c>
      <c r="B2121" s="38">
        <f>IF('query (10)'!B2121="","",'query (10)'!B2121)</f>
        <v>19694</v>
      </c>
      <c r="C2121" s="38" t="str">
        <f>TRIM(UPPER('query (10)'!M2121))</f>
        <v>AS-812</v>
      </c>
      <c r="D2121" s="38" t="str">
        <f>TRIM(UPPER(IFERROR(_xlfn.TEXTBEFORE('query (10)'!L2121,"("),'query (10)'!L2121)))</f>
        <v>MATCHING &amp; BALL FILLING M/C</v>
      </c>
      <c r="E2121" s="38" t="str">
        <f>IFERROR(TRIM(UPPER(_xlfn.TEXTBEFORE(_xlfn.TEXTAFTER('query (10)'!L2121,"("),")"))),"")</f>
        <v/>
      </c>
      <c r="F2121" s="38" t="str">
        <f>TRIM('query (10)'!K2121)</f>
        <v>SB7</v>
      </c>
      <c r="G2121" s="38" t="str">
        <f>IF('query (10)'!J2121="","",'query (10)'!J2121)</f>
        <v>Electrical Control</v>
      </c>
      <c r="H2121" s="38" t="str">
        <f>TRIM(UPPER('query (10)'!J2121))</f>
        <v>ELECTRICAL CONTROL</v>
      </c>
      <c r="I2121" s="38" t="str">
        <f>IF('query (10)'!F2121="","",'query (10)'!F2121)</f>
        <v>Condition-based Maintenance</v>
      </c>
      <c r="J2121" s="38" t="str">
        <f>IF('query (10)'!F2121="","",IFERROR(INDEX(Cleaning_Rules!$B$14:$B$17,MATCH(TRIM('query (10)'!F2121),Cleaning_Rules!$A$14:$A$17,0)),"UNKNOWN"))</f>
        <v>CBM</v>
      </c>
      <c r="K2121" s="38" t="str">
        <f>IF('query (10)'!G2121="","",'query (10)'!G2121)</f>
        <v>เสร็จสิ้น</v>
      </c>
      <c r="L2121" s="38" t="str">
        <f>IF('query (10)'!G2121="","MISSING",IFERROR(INDEX(Cleaning_Rules!$B$5:$B$10,MATCH(TRIM('query (10)'!G2121),Cleaning_Rules!$A$5:$A$10,0)),"UNKNOWN"))</f>
        <v>COMPLETED</v>
      </c>
      <c r="M2121" s="38" t="str">
        <f>IF('query (10)'!I2121="","",'query (10)'!I2121)</f>
        <v>Electrical</v>
      </c>
      <c r="N2121" s="38" t="str">
        <f>IF('query (10)'!O2121="","",'query (10)'!O2121)</f>
        <v>Inspection</v>
      </c>
      <c r="O2121" s="38" t="str">
        <f>IF('query (10)'!P2121="","",'query (10)'!P2121)</f>
        <v>Medium</v>
      </c>
      <c r="P2121" s="38" t="str">
        <f>IF('query (10)'!N2121="","",'query (10)'!N2121)</f>
        <v>PM : 
- Check condition of reed switch 
- Check condition of proximity
- Check condition of Photo sensor</v>
      </c>
      <c r="Q2121" s="38" t="str">
        <f>TRIM('query (10)'!N2121)</f>
        <v>PM : 
- Check condition of reed switch 
- Check condition of proximity
- Check condition of Photo sensor</v>
      </c>
      <c r="R2121" s="38" t="str">
        <f>TRIM(UPPER('query (10)'!R2121))</f>
        <v/>
      </c>
      <c r="S2121" s="38" t="str">
        <f>TRIM(UPPER('query (10)'!S2121))</f>
        <v/>
      </c>
      <c r="T2121" s="38" t="str">
        <f>IF('query (10)'!Q2121="","",TRIM(UPPER('query (10)'!Q2121)))</f>
        <v/>
      </c>
      <c r="U2121" s="38" t="str">
        <f>IF('query (10)'!T2121="","",'query (10)'!T2121)</f>
        <v/>
      </c>
      <c r="V2121" s="39" t="str">
        <f>IF('query (10)'!T2121="","",IFERROR(VALUE('query (10)'!T2121),""))</f>
        <v/>
      </c>
      <c r="W2121" s="40">
        <f>IF('query (10)'!U2121="","",'query (10)'!U2121)</f>
        <v>0</v>
      </c>
      <c r="X2121" s="39">
        <f>IF('query (10)'!V2121="","",'query (10)'!V2121)</f>
        <v>2700</v>
      </c>
      <c r="Y2121" s="41">
        <f>IF('query (10)'!W2121="","",'query (10)'!W2121)</f>
        <v>46105</v>
      </c>
      <c r="Z2121" s="41">
        <f>IF('query (10)'!X2121="","",'query (10)'!X2121)</f>
        <v>46141</v>
      </c>
      <c r="AA2121" s="41">
        <f>IF('query (10)'!Y2121="","",'query (10)'!Y2121)</f>
        <v>46141</v>
      </c>
      <c r="AB2121" s="41">
        <f>IF('query (10)'!Z2121="","",'query (10)'!Z2121)</f>
        <v>48841</v>
      </c>
      <c r="AC2121" s="38" t="str">
        <f>IF(OR('query (10)'!AA2121="",COUNTIF(Cleaning_Rules!$A$21:$A$26,TRIM('query (10)'!AA2121))&gt;0),"",TRIM('query (10)'!AA2121))</f>
        <v/>
      </c>
      <c r="AD2121" s="38" t="str">
        <f>IF('query (10)'!AB2121="","",TRIM(IFERROR(_xlfn.TEXTBEFORE('query (10)'!AB2121,"("),'query (10)'!AB2121)))</f>
        <v>เริ่มซ่อมงาน PM แล้ว รับผิดชอบโดย PONGPITAK SONCHAI</v>
      </c>
      <c r="AE2121" s="38" t="str">
        <f>IFERROR(LOWER(TRIM(_xlfn.TEXTBEFORE(_xlfn.TEXTAFTER('query (10)'!AB2121,"("),")"))),"")</f>
        <v>sonchai-p-6240@nsk.com</v>
      </c>
      <c r="AF2121" s="38" t="str">
        <f>IF('query (10)'!AD2121="","",TRIM('query (10)'!AD2121))</f>
        <v>พงษ์พิทักษ์ ศรไชย</v>
      </c>
      <c r="AG2121" s="38" t="str">
        <f>IF('query (10)'!AE2121="","",TRIM('query (10)'!AE2121))</f>
        <v>พงษ์พิทักษ์ ศรไชย</v>
      </c>
      <c r="AH2121" s="38" t="str">
        <f>IF('query (10)'!AF2121="","",IFERROR(VALUE('query (10)'!AF2121),""))</f>
        <v/>
      </c>
      <c r="AI2121" s="38" t="str">
        <f>IF('query (10)'!AG2121="","",TRIM('query (10)'!AG2121))</f>
        <v/>
      </c>
      <c r="AJ2121" s="38" t="str">
        <f>IF('query (10)'!AH2121="","",IFERROR(VALUE('query (10)'!AH2121),""))</f>
        <v/>
      </c>
      <c r="AK2121" s="38" t="str">
        <f>IF('query (10)'!AI2121="","",TRIM('query (10)'!AI2121))</f>
        <v/>
      </c>
      <c r="AL2121" s="42">
        <f t="shared" si="165"/>
        <v>2026</v>
      </c>
      <c r="AM2121" s="42" t="str">
        <f t="shared" si="166"/>
        <v>2026-03</v>
      </c>
      <c r="AN2121" s="42" t="str">
        <f t="shared" ca="1" si="167"/>
        <v/>
      </c>
      <c r="AO2121" s="42" t="str">
        <f t="shared" si="168"/>
        <v>AS-812 | MATCHING &amp; BALL FILLING M/C | SB7 | ELECTRICAL CONTROL | Condition-based Maintenance | Electrical | Inspection | Medium | PM : 
- Check condition of reed switch 
- Check condition of proximity
- Check condition of Photo sensor | เริ่มซ่อมงาน PM แล้ว รับผิดชอบโดย PONGPITAK SONCHAI | พงษ์พิทักษ์ ศรไชย</v>
      </c>
      <c r="AP2121" s="42" t="str">
        <f>_xlfn.TEXTJOIN("; ",TRUE,IF(COUNTA('query (10)'!A2121:AK2121)&lt;=6,"NEAR_EMPTY_ROW",""),IF($K2121="","MISSING_STATUS",""),IF(AND($K2121="เสร็จสิ้น",$Z2121=""),"DONE_NO_ACTUAL_DATE",""),IF(AND($I2121="Condition-based Maintenance",$AH2121=""),"CBM_NO_MEASUREMENT",""),IF(OR($X2121="",$X2121=0),"INVALID_PERIOD",""),IF(AND($AA2121&lt;&gt;"",$AB2121&lt;&gt;"",$AB2121&lt;$AA2121),"DATE_SEQUENCE_ERROR",""),IF(AND($AB2121&lt;&gt;"",$AB2121&gt;DATE(2030,12,31)),"DATE_OUTLIER",""),IF($C2121="","MISSING_QRCODE",""),IF($J2121="UNKNOWN","UNKNOWN_PM_TYPE",""),IF($L2121="UNKNOWN","UNKNOWN_STATUS",""))</f>
        <v>CBM_NO_MEASUREMENT; DATE_OUTLIER</v>
      </c>
      <c r="AQ2121" s="42" t="str">
        <f t="shared" si="169"/>
        <v>NO</v>
      </c>
    </row>
    <row r="2122" spans="1:43" x14ac:dyDescent="0.3">
      <c r="A2122" s="38">
        <f>IF('query (10)'!A2122="","",'query (10)'!A2122)</f>
        <v>2345</v>
      </c>
      <c r="B2122" s="38">
        <f>IF('query (10)'!B2122="","",'query (10)'!B2122)</f>
        <v>19696</v>
      </c>
      <c r="C2122" s="38" t="str">
        <f>TRIM(UPPER('query (10)'!M2122))</f>
        <v>AS-813</v>
      </c>
      <c r="D2122" s="38" t="str">
        <f>TRIM(UPPER(IFERROR(_xlfn.TEXTBEFORE('query (10)'!L2122,"("),'query (10)'!L2122)))</f>
        <v>RIVET PRESSING M/C</v>
      </c>
      <c r="E2122" s="38" t="str">
        <f>IFERROR(TRIM(UPPER(_xlfn.TEXTBEFORE(_xlfn.TEXTAFTER('query (10)'!L2122,"("),")"))),"")</f>
        <v/>
      </c>
      <c r="F2122" s="38" t="str">
        <f>TRIM('query (10)'!K2122)</f>
        <v>SB7</v>
      </c>
      <c r="G2122" s="38" t="str">
        <f>IF('query (10)'!J2122="","",'query (10)'!J2122)</f>
        <v>Electrical Control</v>
      </c>
      <c r="H2122" s="38" t="str">
        <f>TRIM(UPPER('query (10)'!J2122))</f>
        <v>ELECTRICAL CONTROL</v>
      </c>
      <c r="I2122" s="38" t="str">
        <f>IF('query (10)'!F2122="","",'query (10)'!F2122)</f>
        <v>Condition-based Maintenance</v>
      </c>
      <c r="J2122" s="38" t="str">
        <f>IF('query (10)'!F2122="","",IFERROR(INDEX(Cleaning_Rules!$B$14:$B$17,MATCH(TRIM('query (10)'!F2122),Cleaning_Rules!$A$14:$A$17,0)),"UNKNOWN"))</f>
        <v>CBM</v>
      </c>
      <c r="K2122" s="38" t="str">
        <f>IF('query (10)'!G2122="","",'query (10)'!G2122)</f>
        <v>กำลังดำเนินการ</v>
      </c>
      <c r="L2122" s="38" t="str">
        <f>IF('query (10)'!G2122="","MISSING",IFERROR(INDEX(Cleaning_Rules!$B$5:$B$10,MATCH(TRIM('query (10)'!G2122),Cleaning_Rules!$A$5:$A$10,0)),"UNKNOWN"))</f>
        <v>IN_PROGRESS</v>
      </c>
      <c r="M2122" s="38" t="str">
        <f>IF('query (10)'!I2122="","",'query (10)'!I2122)</f>
        <v>Electrical</v>
      </c>
      <c r="N2122" s="38" t="str">
        <f>IF('query (10)'!O2122="","",'query (10)'!O2122)</f>
        <v>Inspection</v>
      </c>
      <c r="O2122" s="38" t="str">
        <f>IF('query (10)'!P2122="","",'query (10)'!P2122)</f>
        <v>Medium</v>
      </c>
      <c r="P2122" s="38" t="str">
        <f>IF('query (10)'!N2122="","",'query (10)'!N2122)</f>
        <v>PM : 
- Check condition of reed switch 
- Check condition of proximity
- Check condition of Photo sensor
- Check condition of cable</v>
      </c>
      <c r="Q2122" s="38" t="str">
        <f>TRIM('query (10)'!N2122)</f>
        <v>PM : 
- Check condition of reed switch 
- Check condition of proximity
- Check condition of Photo sensor
- Check condition of cable</v>
      </c>
      <c r="R2122" s="38" t="str">
        <f>TRIM(UPPER('query (10)'!R2122))</f>
        <v/>
      </c>
      <c r="S2122" s="38" t="str">
        <f>TRIM(UPPER('query (10)'!S2122))</f>
        <v/>
      </c>
      <c r="T2122" s="38" t="str">
        <f>IF('query (10)'!Q2122="","",TRIM(UPPER('query (10)'!Q2122)))</f>
        <v/>
      </c>
      <c r="U2122" s="38" t="str">
        <f>IF('query (10)'!T2122="","",'query (10)'!T2122)</f>
        <v/>
      </c>
      <c r="V2122" s="39" t="str">
        <f>IF('query (10)'!T2122="","",IFERROR(VALUE('query (10)'!T2122),""))</f>
        <v/>
      </c>
      <c r="W2122" s="40">
        <f>IF('query (10)'!U2122="","",'query (10)'!U2122)</f>
        <v>0</v>
      </c>
      <c r="X2122" s="39">
        <f>IF('query (10)'!V2122="","",'query (10)'!V2122)</f>
        <v>2700</v>
      </c>
      <c r="Y2122" s="41">
        <f>IF('query (10)'!W2122="","",'query (10)'!W2122)</f>
        <v>46105</v>
      </c>
      <c r="Z2122" s="41" t="str">
        <f>IF('query (10)'!X2122="","",'query (10)'!X2122)</f>
        <v/>
      </c>
      <c r="AA2122" s="41">
        <f>IF('query (10)'!Y2122="","",'query (10)'!Y2122)</f>
        <v>46105</v>
      </c>
      <c r="AB2122" s="41">
        <f>IF('query (10)'!Z2122="","",'query (10)'!Z2122)</f>
        <v>48805</v>
      </c>
      <c r="AC2122" s="38" t="str">
        <f>IF(OR('query (10)'!AA2122="",COUNTIF(Cleaning_Rules!$A$21:$A$26,TRIM('query (10)'!AA2122))&gt;0),"",TRIM('query (10)'!AA2122))</f>
        <v/>
      </c>
      <c r="AD2122" s="38" t="str">
        <f>IF('query (10)'!AB2122="","",TRIM(IFERROR(_xlfn.TEXTBEFORE('query (10)'!AB2122,"("),'query (10)'!AB2122)))</f>
        <v>เริ่มซ่อมงาน PM แล้ว รับผิดชอบโดย NATDANAI JUTHATHEP</v>
      </c>
      <c r="AE2122" s="38" t="str">
        <f>IFERROR(LOWER(TRIM(_xlfn.TEXTBEFORE(_xlfn.TEXTAFTER('query (10)'!AB2122,"("),")"))),"")</f>
        <v>juthathep-n-4697@nsk.com</v>
      </c>
      <c r="AF2122" s="38" t="str">
        <f>IF('query (10)'!AD2122="","",TRIM('query (10)'!AD2122))</f>
        <v>พงษ์พิทักษ์ ศรไชย</v>
      </c>
      <c r="AG2122" s="38" t="str">
        <f>IF('query (10)'!AE2122="","",TRIM('query (10)'!AE2122))</f>
        <v>ณัฐดนัย จุฑาเทพ</v>
      </c>
      <c r="AH2122" s="38" t="str">
        <f>IF('query (10)'!AF2122="","",IFERROR(VALUE('query (10)'!AF2122),""))</f>
        <v/>
      </c>
      <c r="AI2122" s="38" t="str">
        <f>IF('query (10)'!AG2122="","",TRIM('query (10)'!AG2122))</f>
        <v/>
      </c>
      <c r="AJ2122" s="38" t="str">
        <f>IF('query (10)'!AH2122="","",IFERROR(VALUE('query (10)'!AH2122),""))</f>
        <v/>
      </c>
      <c r="AK2122" s="38" t="str">
        <f>IF('query (10)'!AI2122="","",TRIM('query (10)'!AI2122))</f>
        <v/>
      </c>
      <c r="AL2122" s="42">
        <f t="shared" si="165"/>
        <v>2026</v>
      </c>
      <c r="AM2122" s="42" t="str">
        <f t="shared" si="166"/>
        <v>2026-03</v>
      </c>
      <c r="AN2122" s="42" t="str">
        <f t="shared" ca="1" si="167"/>
        <v>ON_SCHEDULE</v>
      </c>
      <c r="AO2122" s="42" t="str">
        <f t="shared" si="168"/>
        <v>AS-813 | RIVET PRESSING M/C | SB7 | ELECTRICAL CONTROL | Condition-based Maintenance | Electrical | Inspection | Medium | PM : 
- Check condition of reed switch 
- Check condition of proximity
- Check condition of Photo sensor
- Check condition of cable | เริ่มซ่อมงาน PM แล้ว รับผิดชอบโดย NATDANAI JUTHATHEP | ณัฐดนัย จุฑาเทพ</v>
      </c>
      <c r="AP2122" s="42" t="str">
        <f>_xlfn.TEXTJOIN("; ",TRUE,IF(COUNTA('query (10)'!A2122:AK2122)&lt;=6,"NEAR_EMPTY_ROW",""),IF($K2122="","MISSING_STATUS",""),IF(AND($K2122="เสร็จสิ้น",$Z2122=""),"DONE_NO_ACTUAL_DATE",""),IF(AND($I2122="Condition-based Maintenance",$AH2122=""),"CBM_NO_MEASUREMENT",""),IF(OR($X2122="",$X2122=0),"INVALID_PERIOD",""),IF(AND($AA2122&lt;&gt;"",$AB2122&lt;&gt;"",$AB2122&lt;$AA2122),"DATE_SEQUENCE_ERROR",""),IF(AND($AB2122&lt;&gt;"",$AB2122&gt;DATE(2030,12,31)),"DATE_OUTLIER",""),IF($C2122="","MISSING_QRCODE",""),IF($J2122="UNKNOWN","UNKNOWN_PM_TYPE",""),IF($L2122="UNKNOWN","UNKNOWN_STATUS",""))</f>
        <v>CBM_NO_MEASUREMENT; DATE_OUTLIER</v>
      </c>
      <c r="AQ2122" s="42" t="str">
        <f t="shared" si="169"/>
        <v>NO</v>
      </c>
    </row>
    <row r="2123" spans="1:43" x14ac:dyDescent="0.3">
      <c r="A2123" s="38">
        <f>IF('query (10)'!A2123="","",'query (10)'!A2123)</f>
        <v>2346</v>
      </c>
      <c r="B2123" s="38">
        <f>IF('query (10)'!B2123="","",'query (10)'!B2123)</f>
        <v>19689</v>
      </c>
      <c r="C2123" s="38" t="str">
        <f>TRIM(UPPER('query (10)'!M2123))</f>
        <v>CH-930</v>
      </c>
      <c r="D2123" s="38" t="str">
        <f>TRIM(UPPER(IFERROR(_xlfn.TEXTBEFORE('query (10)'!L2123,"("),'query (10)'!L2123)))</f>
        <v>OUTER/INNER EDDY CURRENT TESTER M/C</v>
      </c>
      <c r="E2123" s="38" t="str">
        <f>IFERROR(TRIM(UPPER(_xlfn.TEXTBEFORE(_xlfn.TEXTAFTER('query (10)'!L2123,"("),")"))),"")</f>
        <v/>
      </c>
      <c r="F2123" s="38" t="str">
        <f>TRIM('query (10)'!K2123)</f>
        <v>SB7</v>
      </c>
      <c r="G2123" s="38" t="str">
        <f>IF('query (10)'!J2123="","",'query (10)'!J2123)</f>
        <v>Electrical Control</v>
      </c>
      <c r="H2123" s="38" t="str">
        <f>TRIM(UPPER('query (10)'!J2123))</f>
        <v>ELECTRICAL CONTROL</v>
      </c>
      <c r="I2123" s="38" t="str">
        <f>IF('query (10)'!F2123="","",'query (10)'!F2123)</f>
        <v>Time-based Maintenance</v>
      </c>
      <c r="J2123" s="38" t="str">
        <f>IF('query (10)'!F2123="","",IFERROR(INDEX(Cleaning_Rules!$B$14:$B$17,MATCH(TRIM('query (10)'!F2123),Cleaning_Rules!$A$14:$A$17,0)),"UNKNOWN"))</f>
        <v>TBM</v>
      </c>
      <c r="K2123" s="38" t="str">
        <f>IF('query (10)'!G2123="","",'query (10)'!G2123)</f>
        <v>กำลังดำเนินการ</v>
      </c>
      <c r="L2123" s="38" t="str">
        <f>IF('query (10)'!G2123="","MISSING",IFERROR(INDEX(Cleaning_Rules!$B$5:$B$10,MATCH(TRIM('query (10)'!G2123),Cleaning_Rules!$A$5:$A$10,0)),"UNKNOWN"))</f>
        <v>IN_PROGRESS</v>
      </c>
      <c r="M2123" s="38" t="str">
        <f>IF('query (10)'!I2123="","",'query (10)'!I2123)</f>
        <v>Electrical</v>
      </c>
      <c r="N2123" s="38" t="str">
        <f>IF('query (10)'!O2123="","",'query (10)'!O2123)</f>
        <v>Inspection</v>
      </c>
      <c r="O2123" s="38" t="str">
        <f>IF('query (10)'!P2123="","",'query (10)'!P2123)</f>
        <v>Medium</v>
      </c>
      <c r="P2123" s="38" t="str">
        <f>IF('query (10)'!N2123="","",'query (10)'!N2123)</f>
        <v>PM : 
-Cehck/ Cleaning VR of ECT</v>
      </c>
      <c r="Q2123" s="38" t="str">
        <f>TRIM('query (10)'!N2123)</f>
        <v>PM : 
-Cehck/ Cleaning VR of ECT</v>
      </c>
      <c r="R2123" s="38" t="str">
        <f>TRIM(UPPER('query (10)'!R2123))</f>
        <v/>
      </c>
      <c r="S2123" s="38" t="str">
        <f>TRIM(UPPER('query (10)'!S2123))</f>
        <v/>
      </c>
      <c r="T2123" s="38" t="str">
        <f>IF('query (10)'!Q2123="","",TRIM(UPPER('query (10)'!Q2123)))</f>
        <v/>
      </c>
      <c r="U2123" s="38" t="str">
        <f>IF('query (10)'!T2123="","",'query (10)'!T2123)</f>
        <v/>
      </c>
      <c r="V2123" s="39" t="str">
        <f>IF('query (10)'!T2123="","",IFERROR(VALUE('query (10)'!T2123),""))</f>
        <v/>
      </c>
      <c r="W2123" s="40">
        <f>IF('query (10)'!U2123="","",'query (10)'!U2123)</f>
        <v>0</v>
      </c>
      <c r="X2123" s="39">
        <f>IF('query (10)'!V2123="","",'query (10)'!V2123)</f>
        <v>30</v>
      </c>
      <c r="Y2123" s="41">
        <f>IF('query (10)'!W2123="","",'query (10)'!W2123)</f>
        <v>46105</v>
      </c>
      <c r="Z2123" s="41" t="str">
        <f>IF('query (10)'!X2123="","",'query (10)'!X2123)</f>
        <v/>
      </c>
      <c r="AA2123" s="41">
        <f>IF('query (10)'!Y2123="","",'query (10)'!Y2123)</f>
        <v>46105</v>
      </c>
      <c r="AB2123" s="41">
        <f>IF('query (10)'!Z2123="","",'query (10)'!Z2123)</f>
        <v>46135</v>
      </c>
      <c r="AC2123" s="38" t="str">
        <f>IF(OR('query (10)'!AA2123="",COUNTIF(Cleaning_Rules!$A$21:$A$26,TRIM('query (10)'!AA2123))&gt;0),"",TRIM('query (10)'!AA2123))</f>
        <v/>
      </c>
      <c r="AD2123" s="38" t="str">
        <f>IF('query (10)'!AB2123="","",TRIM(IFERROR(_xlfn.TEXTBEFORE('query (10)'!AB2123,"("),'query (10)'!AB2123)))</f>
        <v>เริ่มซ่อมงาน PM แล้ว รับผิดชอบโดย PIYAPONG THONGSAN</v>
      </c>
      <c r="AE2123" s="38" t="str">
        <f>IFERROR(LOWER(TRIM(_xlfn.TEXTBEFORE(_xlfn.TEXTAFTER('query (10)'!AB2123,"("),")"))),"")</f>
        <v>thongsan-p-3769@nsk.com</v>
      </c>
      <c r="AF2123" s="38" t="str">
        <f>IF('query (10)'!AD2123="","",TRIM('query (10)'!AD2123))</f>
        <v>พงษ์พิทักษ์ ศรไชย</v>
      </c>
      <c r="AG2123" s="38" t="str">
        <f>IF('query (10)'!AE2123="","",TRIM('query (10)'!AE2123))</f>
        <v>ปิยะพงษ์ ทองแสน</v>
      </c>
      <c r="AH2123" s="38" t="str">
        <f>IF('query (10)'!AF2123="","",IFERROR(VALUE('query (10)'!AF2123),""))</f>
        <v/>
      </c>
      <c r="AI2123" s="38" t="str">
        <f>IF('query (10)'!AG2123="","",TRIM('query (10)'!AG2123))</f>
        <v/>
      </c>
      <c r="AJ2123" s="38" t="str">
        <f>IF('query (10)'!AH2123="","",IFERROR(VALUE('query (10)'!AH2123),""))</f>
        <v/>
      </c>
      <c r="AK2123" s="38" t="str">
        <f>IF('query (10)'!AI2123="","",TRIM('query (10)'!AI2123))</f>
        <v/>
      </c>
      <c r="AL2123" s="42">
        <f t="shared" si="165"/>
        <v>2026</v>
      </c>
      <c r="AM2123" s="42" t="str">
        <f t="shared" si="166"/>
        <v>2026-03</v>
      </c>
      <c r="AN2123" s="42" t="str">
        <f t="shared" ca="1" si="167"/>
        <v>OVERDUE</v>
      </c>
      <c r="AO2123" s="42" t="str">
        <f t="shared" si="168"/>
        <v>CH-930 | OUTER/INNER EDDY CURRENT TESTER M/C | SB7 | ELECTRICAL CONTROL | Time-based Maintenance | Electrical | Inspection | Medium | PM : 
-Cehck/ Cleaning VR of ECT | เริ่มซ่อมงาน PM แล้ว รับผิดชอบโดย PIYAPONG THONGSAN | ปิยะพงษ์ ทองแสน</v>
      </c>
      <c r="AP2123" s="42" t="str">
        <f>_xlfn.TEXTJOIN("; ",TRUE,IF(COUNTA('query (10)'!A2123:AK2123)&lt;=6,"NEAR_EMPTY_ROW",""),IF($K2123="","MISSING_STATUS",""),IF(AND($K2123="เสร็จสิ้น",$Z2123=""),"DONE_NO_ACTUAL_DATE",""),IF(AND($I2123="Condition-based Maintenance",$AH2123=""),"CBM_NO_MEASUREMENT",""),IF(OR($X2123="",$X2123=0),"INVALID_PERIOD",""),IF(AND($AA2123&lt;&gt;"",$AB2123&lt;&gt;"",$AB2123&lt;$AA2123),"DATE_SEQUENCE_ERROR",""),IF(AND($AB2123&lt;&gt;"",$AB2123&gt;DATE(2030,12,31)),"DATE_OUTLIER",""),IF($C2123="","MISSING_QRCODE",""),IF($J2123="UNKNOWN","UNKNOWN_PM_TYPE",""),IF($L2123="UNKNOWN","UNKNOWN_STATUS",""))</f>
        <v/>
      </c>
      <c r="AQ2123" s="42" t="str">
        <f t="shared" si="169"/>
        <v>NO</v>
      </c>
    </row>
    <row r="2124" spans="1:43" x14ac:dyDescent="0.3">
      <c r="A2124" s="38">
        <f>IF('query (10)'!A2124="","",'query (10)'!A2124)</f>
        <v>2347</v>
      </c>
      <c r="B2124" s="38">
        <f>IF('query (10)'!B2124="","",'query (10)'!B2124)</f>
        <v>19697</v>
      </c>
      <c r="C2124" s="38" t="str">
        <f>TRIM(UPPER('query (10)'!M2124))</f>
        <v>GR-972</v>
      </c>
      <c r="D2124" s="38" t="str">
        <f>TRIM(UPPER(IFERROR(_xlfn.TEXTBEFORE('query (10)'!L2124,"("),'query (10)'!L2124)))</f>
        <v>OUTER RING RACEWAY GRINDING M/C</v>
      </c>
      <c r="E2124" s="38" t="str">
        <f>IFERROR(TRIM(UPPER(_xlfn.TEXTBEFORE(_xlfn.TEXTAFTER('query (10)'!L2124,"("),")"))),"")</f>
        <v/>
      </c>
      <c r="F2124" s="38" t="str">
        <f>TRIM('query (10)'!K2124)</f>
        <v>SB7</v>
      </c>
      <c r="G2124" s="38" t="str">
        <f>IF('query (10)'!J2124="","",'query (10)'!J2124)</f>
        <v>Electrical Control</v>
      </c>
      <c r="H2124" s="38" t="str">
        <f>TRIM(UPPER('query (10)'!J2124))</f>
        <v>ELECTRICAL CONTROL</v>
      </c>
      <c r="I2124" s="38" t="str">
        <f>IF('query (10)'!F2124="","",'query (10)'!F2124)</f>
        <v>Condition-based Maintenance</v>
      </c>
      <c r="J2124" s="38" t="str">
        <f>IF('query (10)'!F2124="","",IFERROR(INDEX(Cleaning_Rules!$B$14:$B$17,MATCH(TRIM('query (10)'!F2124),Cleaning_Rules!$A$14:$A$17,0)),"UNKNOWN"))</f>
        <v>CBM</v>
      </c>
      <c r="K2124" s="38" t="str">
        <f>IF('query (10)'!G2124="","",'query (10)'!G2124)</f>
        <v>เสร็จสิ้น</v>
      </c>
      <c r="L2124" s="38" t="str">
        <f>IF('query (10)'!G2124="","MISSING",IFERROR(INDEX(Cleaning_Rules!$B$5:$B$10,MATCH(TRIM('query (10)'!G2124),Cleaning_Rules!$A$5:$A$10,0)),"UNKNOWN"))</f>
        <v>COMPLETED</v>
      </c>
      <c r="M2124" s="38" t="str">
        <f>IF('query (10)'!I2124="","",'query (10)'!I2124)</f>
        <v>Electrical</v>
      </c>
      <c r="N2124" s="38" t="str">
        <f>IF('query (10)'!O2124="","",'query (10)'!O2124)</f>
        <v>Inspection</v>
      </c>
      <c r="O2124" s="38" t="str">
        <f>IF('query (10)'!P2124="","",'query (10)'!P2124)</f>
        <v>Medium</v>
      </c>
      <c r="P2124" s="38" t="str">
        <f>IF('query (10)'!N2124="","",'query (10)'!N2124)</f>
        <v>PM : 
- Check condition of reed switch 
- Check condition of proximity</v>
      </c>
      <c r="Q2124" s="38" t="str">
        <f>TRIM('query (10)'!N2124)</f>
        <v>PM : 
- Check condition of reed switch 
- Check condition of proximity</v>
      </c>
      <c r="R2124" s="38" t="str">
        <f>TRIM(UPPER('query (10)'!R2124))</f>
        <v/>
      </c>
      <c r="S2124" s="38" t="str">
        <f>TRIM(UPPER('query (10)'!S2124))</f>
        <v/>
      </c>
      <c r="T2124" s="38" t="str">
        <f>IF('query (10)'!Q2124="","",TRIM(UPPER('query (10)'!Q2124)))</f>
        <v/>
      </c>
      <c r="U2124" s="38" t="str">
        <f>IF('query (10)'!T2124="","",'query (10)'!T2124)</f>
        <v/>
      </c>
      <c r="V2124" s="39" t="str">
        <f>IF('query (10)'!T2124="","",IFERROR(VALUE('query (10)'!T2124),""))</f>
        <v/>
      </c>
      <c r="W2124" s="40">
        <f>IF('query (10)'!U2124="","",'query (10)'!U2124)</f>
        <v>0</v>
      </c>
      <c r="X2124" s="39">
        <f>IF('query (10)'!V2124="","",'query (10)'!V2124)</f>
        <v>90</v>
      </c>
      <c r="Y2124" s="41">
        <f>IF('query (10)'!W2124="","",'query (10)'!W2124)</f>
        <v>46105</v>
      </c>
      <c r="Z2124" s="41">
        <f>IF('query (10)'!X2124="","",'query (10)'!X2124)</f>
        <v>46141</v>
      </c>
      <c r="AA2124" s="41">
        <f>IF('query (10)'!Y2124="","",'query (10)'!Y2124)</f>
        <v>46141</v>
      </c>
      <c r="AB2124" s="41">
        <f>IF('query (10)'!Z2124="","",'query (10)'!Z2124)</f>
        <v>46231</v>
      </c>
      <c r="AC2124" s="38" t="str">
        <f>IF(OR('query (10)'!AA2124="",COUNTIF(Cleaning_Rules!$A$21:$A$26,TRIM('query (10)'!AA2124))&gt;0),"",TRIM('query (10)'!AA2124))</f>
        <v/>
      </c>
      <c r="AD2124" s="38" t="str">
        <f>IF('query (10)'!AB2124="","",TRIM(IFERROR(_xlfn.TEXTBEFORE('query (10)'!AB2124,"("),'query (10)'!AB2124)))</f>
        <v>เริ่มซ่อมงาน PM แล้ว รับผิดชอบโดย PONGPITAK SONCHAI</v>
      </c>
      <c r="AE2124" s="38" t="str">
        <f>IFERROR(LOWER(TRIM(_xlfn.TEXTBEFORE(_xlfn.TEXTAFTER('query (10)'!AB2124,"("),")"))),"")</f>
        <v>sonchai-p-6240@nsk.com</v>
      </c>
      <c r="AF2124" s="38" t="str">
        <f>IF('query (10)'!AD2124="","",TRIM('query (10)'!AD2124))</f>
        <v>พงษ์พิทักษ์ ศรไชย</v>
      </c>
      <c r="AG2124" s="38" t="str">
        <f>IF('query (10)'!AE2124="","",TRIM('query (10)'!AE2124))</f>
        <v>พงษ์พิทักษ์ ศรไชย</v>
      </c>
      <c r="AH2124" s="38" t="str">
        <f>IF('query (10)'!AF2124="","",IFERROR(VALUE('query (10)'!AF2124),""))</f>
        <v/>
      </c>
      <c r="AI2124" s="38" t="str">
        <f>IF('query (10)'!AG2124="","",TRIM('query (10)'!AG2124))</f>
        <v/>
      </c>
      <c r="AJ2124" s="38" t="str">
        <f>IF('query (10)'!AH2124="","",IFERROR(VALUE('query (10)'!AH2124),""))</f>
        <v/>
      </c>
      <c r="AK2124" s="38" t="str">
        <f>IF('query (10)'!AI2124="","",TRIM('query (10)'!AI2124))</f>
        <v/>
      </c>
      <c r="AL2124" s="42">
        <f t="shared" si="165"/>
        <v>2026</v>
      </c>
      <c r="AM2124" s="42" t="str">
        <f t="shared" si="166"/>
        <v>2026-03</v>
      </c>
      <c r="AN2124" s="42" t="str">
        <f t="shared" ca="1" si="167"/>
        <v/>
      </c>
      <c r="AO2124" s="42" t="str">
        <f t="shared" si="168"/>
        <v>GR-972 | OUTER RING RACEWAY GRINDING M/C | SB7 | ELECTRICAL CONTROL | Condition-based Maintenance | Electrical | Inspection | Medium | PM : 
- Check condition of reed switch 
- Check condition of proximity | เริ่มซ่อมงาน PM แล้ว รับผิดชอบโดย PONGPITAK SONCHAI | พงษ์พิทักษ์ ศรไชย</v>
      </c>
      <c r="AP2124" s="42" t="str">
        <f>_xlfn.TEXTJOIN("; ",TRUE,IF(COUNTA('query (10)'!A2124:AK2124)&lt;=6,"NEAR_EMPTY_ROW",""),IF($K2124="","MISSING_STATUS",""),IF(AND($K2124="เสร็จสิ้น",$Z2124=""),"DONE_NO_ACTUAL_DATE",""),IF(AND($I2124="Condition-based Maintenance",$AH2124=""),"CBM_NO_MEASUREMENT",""),IF(OR($X2124="",$X2124=0),"INVALID_PERIOD",""),IF(AND($AA2124&lt;&gt;"",$AB2124&lt;&gt;"",$AB2124&lt;$AA2124),"DATE_SEQUENCE_ERROR",""),IF(AND($AB2124&lt;&gt;"",$AB2124&gt;DATE(2030,12,31)),"DATE_OUTLIER",""),IF($C2124="","MISSING_QRCODE",""),IF($J2124="UNKNOWN","UNKNOWN_PM_TYPE",""),IF($L2124="UNKNOWN","UNKNOWN_STATUS",""))</f>
        <v>CBM_NO_MEASUREMENT</v>
      </c>
      <c r="AQ2124" s="42" t="str">
        <f t="shared" si="169"/>
        <v>NO</v>
      </c>
    </row>
    <row r="2125" spans="1:43" x14ac:dyDescent="0.3">
      <c r="A2125" s="38">
        <f>IF('query (10)'!A2125="","",'query (10)'!A2125)</f>
        <v>2348</v>
      </c>
      <c r="B2125" s="38">
        <f>IF('query (10)'!B2125="","",'query (10)'!B2125)</f>
        <v>19706</v>
      </c>
      <c r="C2125" s="38" t="str">
        <f>TRIM(UPPER('query (10)'!M2125))</f>
        <v>GR-862</v>
      </c>
      <c r="D2125" s="38" t="str">
        <f>TRIM(UPPER(IFERROR(_xlfn.TEXTBEFORE('query (10)'!L2125,"("),'query (10)'!L2125)))</f>
        <v>INNER RING RACEWAY GRINDING M/C</v>
      </c>
      <c r="E2125" s="38" t="str">
        <f>IFERROR(TRIM(UPPER(_xlfn.TEXTBEFORE(_xlfn.TEXTAFTER('query (10)'!L2125,"("),")"))),"")</f>
        <v/>
      </c>
      <c r="F2125" s="38" t="str">
        <f>TRIM('query (10)'!K2125)</f>
        <v>SB8</v>
      </c>
      <c r="G2125" s="38" t="str">
        <f>IF('query (10)'!J2125="","",'query (10)'!J2125)</f>
        <v>Electrical Control</v>
      </c>
      <c r="H2125" s="38" t="str">
        <f>TRIM(UPPER('query (10)'!J2125))</f>
        <v>ELECTRICAL CONTROL</v>
      </c>
      <c r="I2125" s="38" t="str">
        <f>IF('query (10)'!F2125="","",'query (10)'!F2125)</f>
        <v>Condition-based Maintenance</v>
      </c>
      <c r="J2125" s="38" t="str">
        <f>IF('query (10)'!F2125="","",IFERROR(INDEX(Cleaning_Rules!$B$14:$B$17,MATCH(TRIM('query (10)'!F2125),Cleaning_Rules!$A$14:$A$17,0)),"UNKNOWN"))</f>
        <v>CBM</v>
      </c>
      <c r="K2125" s="38" t="str">
        <f>IF('query (10)'!G2125="","",'query (10)'!G2125)</f>
        <v>เสร็จสิ้น</v>
      </c>
      <c r="L2125" s="38" t="str">
        <f>IF('query (10)'!G2125="","MISSING",IFERROR(INDEX(Cleaning_Rules!$B$5:$B$10,MATCH(TRIM('query (10)'!G2125),Cleaning_Rules!$A$5:$A$10,0)),"UNKNOWN"))</f>
        <v>COMPLETED</v>
      </c>
      <c r="M2125" s="38" t="str">
        <f>IF('query (10)'!I2125="","",'query (10)'!I2125)</f>
        <v>Electrical</v>
      </c>
      <c r="N2125" s="38" t="str">
        <f>IF('query (10)'!O2125="","",'query (10)'!O2125)</f>
        <v>Inspection</v>
      </c>
      <c r="O2125" s="38" t="str">
        <f>IF('query (10)'!P2125="","",'query (10)'!P2125)</f>
        <v>Medium</v>
      </c>
      <c r="P2125" s="38" t="str">
        <f>IF('query (10)'!N2125="","",'query (10)'!N2125)</f>
        <v>PM : 
- Check condition of reed switch 
- Check condition of proximity</v>
      </c>
      <c r="Q2125" s="38" t="str">
        <f>TRIM('query (10)'!N2125)</f>
        <v>PM : 
- Check condition of reed switch 
- Check condition of proximity</v>
      </c>
      <c r="R2125" s="38" t="str">
        <f>TRIM(UPPER('query (10)'!R2125))</f>
        <v/>
      </c>
      <c r="S2125" s="38" t="str">
        <f>TRIM(UPPER('query (10)'!S2125))</f>
        <v/>
      </c>
      <c r="T2125" s="38" t="str">
        <f>IF('query (10)'!Q2125="","",TRIM(UPPER('query (10)'!Q2125)))</f>
        <v/>
      </c>
      <c r="U2125" s="38" t="str">
        <f>IF('query (10)'!T2125="","",'query (10)'!T2125)</f>
        <v/>
      </c>
      <c r="V2125" s="39" t="str">
        <f>IF('query (10)'!T2125="","",IFERROR(VALUE('query (10)'!T2125),""))</f>
        <v/>
      </c>
      <c r="W2125" s="40">
        <f>IF('query (10)'!U2125="","",'query (10)'!U2125)</f>
        <v>0</v>
      </c>
      <c r="X2125" s="39">
        <f>IF('query (10)'!V2125="","",'query (10)'!V2125)</f>
        <v>90</v>
      </c>
      <c r="Y2125" s="41">
        <f>IF('query (10)'!W2125="","",'query (10)'!W2125)</f>
        <v>46106</v>
      </c>
      <c r="Z2125" s="41">
        <f>IF('query (10)'!X2125="","",'query (10)'!X2125)</f>
        <v>46118</v>
      </c>
      <c r="AA2125" s="41">
        <f>IF('query (10)'!Y2125="","",'query (10)'!Y2125)</f>
        <v>46118</v>
      </c>
      <c r="AB2125" s="41">
        <f>IF('query (10)'!Z2125="","",'query (10)'!Z2125)</f>
        <v>46208</v>
      </c>
      <c r="AC2125" s="38" t="str">
        <f>IF(OR('query (10)'!AA2125="",COUNTIF(Cleaning_Rules!$A$21:$A$26,TRIM('query (10)'!AA2125))&gt;0),"",TRIM('query (10)'!AA2125))</f>
        <v/>
      </c>
      <c r="AD2125" s="38" t="str">
        <f>IF('query (10)'!AB2125="","",TRIM(IFERROR(_xlfn.TEXTBEFORE('query (10)'!AB2125,"("),'query (10)'!AB2125)))</f>
        <v>เริ่มซ่อมงาน PM แล้ว รับผิดชอบโดย AMRIN RAKSAPHON</v>
      </c>
      <c r="AE2125" s="38" t="str">
        <f>IFERROR(LOWER(TRIM(_xlfn.TEXTBEFORE(_xlfn.TEXTAFTER('query (10)'!AB2125,"("),")"))),"")</f>
        <v>amrin@nsk.com</v>
      </c>
      <c r="AF2125" s="38" t="str">
        <f>IF('query (10)'!AD2125="","",TRIM('query (10)'!AD2125))</f>
        <v>พงษ์พิทักษ์ ศรไชย</v>
      </c>
      <c r="AG2125" s="38" t="str">
        <f>IF('query (10)'!AE2125="","",TRIM('query (10)'!AE2125))</f>
        <v>อัมรินทร์ รักษาพล</v>
      </c>
      <c r="AH2125" s="38" t="str">
        <f>IF('query (10)'!AF2125="","",IFERROR(VALUE('query (10)'!AF2125),""))</f>
        <v/>
      </c>
      <c r="AI2125" s="38" t="str">
        <f>IF('query (10)'!AG2125="","",TRIM('query (10)'!AG2125))</f>
        <v/>
      </c>
      <c r="AJ2125" s="38" t="str">
        <f>IF('query (10)'!AH2125="","",IFERROR(VALUE('query (10)'!AH2125),""))</f>
        <v/>
      </c>
      <c r="AK2125" s="38" t="str">
        <f>IF('query (10)'!AI2125="","",TRIM('query (10)'!AI2125))</f>
        <v/>
      </c>
      <c r="AL2125" s="42">
        <f t="shared" si="165"/>
        <v>2026</v>
      </c>
      <c r="AM2125" s="42" t="str">
        <f t="shared" si="166"/>
        <v>2026-03</v>
      </c>
      <c r="AN2125" s="42" t="str">
        <f t="shared" ca="1" si="167"/>
        <v/>
      </c>
      <c r="AO2125" s="42" t="str">
        <f t="shared" si="168"/>
        <v>GR-862 | INNER RING RACEWAY GRINDING M/C | SB8 | ELECTRICAL CONTROL | Condition-based Maintenance | Electrical | Inspection | Medium | PM : 
- Check condition of reed switch 
- Check condition of proximity | เริ่มซ่อมงาน PM แล้ว รับผิดชอบโดย AMRIN RAKSAPHON | อัมรินทร์ รักษาพล</v>
      </c>
      <c r="AP2125" s="42" t="str">
        <f>_xlfn.TEXTJOIN("; ",TRUE,IF(COUNTA('query (10)'!A2125:AK2125)&lt;=6,"NEAR_EMPTY_ROW",""),IF($K2125="","MISSING_STATUS",""),IF(AND($K2125="เสร็จสิ้น",$Z2125=""),"DONE_NO_ACTUAL_DATE",""),IF(AND($I2125="Condition-based Maintenance",$AH2125=""),"CBM_NO_MEASUREMENT",""),IF(OR($X2125="",$X2125=0),"INVALID_PERIOD",""),IF(AND($AA2125&lt;&gt;"",$AB2125&lt;&gt;"",$AB2125&lt;$AA2125),"DATE_SEQUENCE_ERROR",""),IF(AND($AB2125&lt;&gt;"",$AB2125&gt;DATE(2030,12,31)),"DATE_OUTLIER",""),IF($C2125="","MISSING_QRCODE",""),IF($J2125="UNKNOWN","UNKNOWN_PM_TYPE",""),IF($L2125="UNKNOWN","UNKNOWN_STATUS",""))</f>
        <v>CBM_NO_MEASUREMENT</v>
      </c>
      <c r="AQ2125" s="42" t="str">
        <f t="shared" si="169"/>
        <v>NO</v>
      </c>
    </row>
    <row r="2126" spans="1:43" x14ac:dyDescent="0.3">
      <c r="A2126" s="38">
        <f>IF('query (10)'!A2126="","",'query (10)'!A2126)</f>
        <v>2349</v>
      </c>
      <c r="B2126" s="38">
        <f>IF('query (10)'!B2126="","",'query (10)'!B2126)</f>
        <v>19705</v>
      </c>
      <c r="C2126" s="38" t="str">
        <f>TRIM(UPPER('query (10)'!M2126))</f>
        <v>GR-863</v>
      </c>
      <c r="D2126" s="38" t="str">
        <f>TRIM(UPPER(IFERROR(_xlfn.TEXTBEFORE('query (10)'!L2126,"("),'query (10)'!L2126)))</f>
        <v>INNER RING BORE GRINDING M/C</v>
      </c>
      <c r="E2126" s="38" t="str">
        <f>IFERROR(TRIM(UPPER(_xlfn.TEXTBEFORE(_xlfn.TEXTAFTER('query (10)'!L2126,"("),")"))),"")</f>
        <v/>
      </c>
      <c r="F2126" s="38" t="str">
        <f>TRIM('query (10)'!K2126)</f>
        <v>SB8</v>
      </c>
      <c r="G2126" s="38" t="str">
        <f>IF('query (10)'!J2126="","",'query (10)'!J2126)</f>
        <v>Electrical Control</v>
      </c>
      <c r="H2126" s="38" t="str">
        <f>TRIM(UPPER('query (10)'!J2126))</f>
        <v>ELECTRICAL CONTROL</v>
      </c>
      <c r="I2126" s="38" t="str">
        <f>IF('query (10)'!F2126="","",'query (10)'!F2126)</f>
        <v>Condition-based Maintenance</v>
      </c>
      <c r="J2126" s="38" t="str">
        <f>IF('query (10)'!F2126="","",IFERROR(INDEX(Cleaning_Rules!$B$14:$B$17,MATCH(TRIM('query (10)'!F2126),Cleaning_Rules!$A$14:$A$17,0)),"UNKNOWN"))</f>
        <v>CBM</v>
      </c>
      <c r="K2126" s="38" t="str">
        <f>IF('query (10)'!G2126="","",'query (10)'!G2126)</f>
        <v>เสร็จสิ้น</v>
      </c>
      <c r="L2126" s="38" t="str">
        <f>IF('query (10)'!G2126="","MISSING",IFERROR(INDEX(Cleaning_Rules!$B$5:$B$10,MATCH(TRIM('query (10)'!G2126),Cleaning_Rules!$A$5:$A$10,0)),"UNKNOWN"))</f>
        <v>COMPLETED</v>
      </c>
      <c r="M2126" s="38" t="str">
        <f>IF('query (10)'!I2126="","",'query (10)'!I2126)</f>
        <v>Electrical</v>
      </c>
      <c r="N2126" s="38" t="str">
        <f>IF('query (10)'!O2126="","",'query (10)'!O2126)</f>
        <v>Inspection</v>
      </c>
      <c r="O2126" s="38" t="str">
        <f>IF('query (10)'!P2126="","",'query (10)'!P2126)</f>
        <v>Medium</v>
      </c>
      <c r="P2126" s="38" t="str">
        <f>IF('query (10)'!N2126="","",'query (10)'!N2126)</f>
        <v>PM : 
- Check condition of reed switch 
- Check condition of proximity</v>
      </c>
      <c r="Q2126" s="38" t="str">
        <f>TRIM('query (10)'!N2126)</f>
        <v>PM : 
- Check condition of reed switch 
- Check condition of proximity</v>
      </c>
      <c r="R2126" s="38" t="str">
        <f>TRIM(UPPER('query (10)'!R2126))</f>
        <v/>
      </c>
      <c r="S2126" s="38" t="str">
        <f>TRIM(UPPER('query (10)'!S2126))</f>
        <v/>
      </c>
      <c r="T2126" s="38" t="str">
        <f>IF('query (10)'!Q2126="","",TRIM(UPPER('query (10)'!Q2126)))</f>
        <v/>
      </c>
      <c r="U2126" s="38" t="str">
        <f>IF('query (10)'!T2126="","",'query (10)'!T2126)</f>
        <v/>
      </c>
      <c r="V2126" s="39" t="str">
        <f>IF('query (10)'!T2126="","",IFERROR(VALUE('query (10)'!T2126),""))</f>
        <v/>
      </c>
      <c r="W2126" s="40">
        <f>IF('query (10)'!U2126="","",'query (10)'!U2126)</f>
        <v>0</v>
      </c>
      <c r="X2126" s="39">
        <f>IF('query (10)'!V2126="","",'query (10)'!V2126)</f>
        <v>90</v>
      </c>
      <c r="Y2126" s="41">
        <f>IF('query (10)'!W2126="","",'query (10)'!W2126)</f>
        <v>46106</v>
      </c>
      <c r="Z2126" s="41">
        <f>IF('query (10)'!X2126="","",'query (10)'!X2126)</f>
        <v>46118</v>
      </c>
      <c r="AA2126" s="41">
        <f>IF('query (10)'!Y2126="","",'query (10)'!Y2126)</f>
        <v>46118</v>
      </c>
      <c r="AB2126" s="41">
        <f>IF('query (10)'!Z2126="","",'query (10)'!Z2126)</f>
        <v>46208</v>
      </c>
      <c r="AC2126" s="38" t="str">
        <f>IF(OR('query (10)'!AA2126="",COUNTIF(Cleaning_Rules!$A$21:$A$26,TRIM('query (10)'!AA2126))&gt;0),"",TRIM('query (10)'!AA2126))</f>
        <v/>
      </c>
      <c r="AD2126" s="38" t="str">
        <f>IF('query (10)'!AB2126="","",TRIM(IFERROR(_xlfn.TEXTBEFORE('query (10)'!AB2126,"("),'query (10)'!AB2126)))</f>
        <v>เริ่มซ่อมงาน PM แล้ว รับผิดชอบโดย AMRIN RAKSAPHON</v>
      </c>
      <c r="AE2126" s="38" t="str">
        <f>IFERROR(LOWER(TRIM(_xlfn.TEXTBEFORE(_xlfn.TEXTAFTER('query (10)'!AB2126,"("),")"))),"")</f>
        <v>amrin@nsk.com</v>
      </c>
      <c r="AF2126" s="38" t="str">
        <f>IF('query (10)'!AD2126="","",TRIM('query (10)'!AD2126))</f>
        <v>พงษ์พิทักษ์ ศรไชย</v>
      </c>
      <c r="AG2126" s="38" t="str">
        <f>IF('query (10)'!AE2126="","",TRIM('query (10)'!AE2126))</f>
        <v>อัมรินทร์ รักษาพล</v>
      </c>
      <c r="AH2126" s="38" t="str">
        <f>IF('query (10)'!AF2126="","",IFERROR(VALUE('query (10)'!AF2126),""))</f>
        <v/>
      </c>
      <c r="AI2126" s="38" t="str">
        <f>IF('query (10)'!AG2126="","",TRIM('query (10)'!AG2126))</f>
        <v/>
      </c>
      <c r="AJ2126" s="38" t="str">
        <f>IF('query (10)'!AH2126="","",IFERROR(VALUE('query (10)'!AH2126),""))</f>
        <v/>
      </c>
      <c r="AK2126" s="38" t="str">
        <f>IF('query (10)'!AI2126="","",TRIM('query (10)'!AI2126))</f>
        <v/>
      </c>
      <c r="AL2126" s="42">
        <f t="shared" si="165"/>
        <v>2026</v>
      </c>
      <c r="AM2126" s="42" t="str">
        <f t="shared" si="166"/>
        <v>2026-03</v>
      </c>
      <c r="AN2126" s="42" t="str">
        <f t="shared" ca="1" si="167"/>
        <v/>
      </c>
      <c r="AO2126" s="42" t="str">
        <f t="shared" si="168"/>
        <v>GR-863 | INNER RING BORE GRINDING M/C | SB8 | ELECTRICAL CONTROL | Condition-based Maintenance | Electrical | Inspection | Medium | PM : 
- Check condition of reed switch 
- Check condition of proximity | เริ่มซ่อมงาน PM แล้ว รับผิดชอบโดย AMRIN RAKSAPHON | อัมรินทร์ รักษาพล</v>
      </c>
      <c r="AP2126" s="42" t="str">
        <f>_xlfn.TEXTJOIN("; ",TRUE,IF(COUNTA('query (10)'!A2126:AK2126)&lt;=6,"NEAR_EMPTY_ROW",""),IF($K2126="","MISSING_STATUS",""),IF(AND($K2126="เสร็จสิ้น",$Z2126=""),"DONE_NO_ACTUAL_DATE",""),IF(AND($I2126="Condition-based Maintenance",$AH2126=""),"CBM_NO_MEASUREMENT",""),IF(OR($X2126="",$X2126=0),"INVALID_PERIOD",""),IF(AND($AA2126&lt;&gt;"",$AB2126&lt;&gt;"",$AB2126&lt;$AA2126),"DATE_SEQUENCE_ERROR",""),IF(AND($AB2126&lt;&gt;"",$AB2126&gt;DATE(2030,12,31)),"DATE_OUTLIER",""),IF($C2126="","MISSING_QRCODE",""),IF($J2126="UNKNOWN","UNKNOWN_PM_TYPE",""),IF($L2126="UNKNOWN","UNKNOWN_STATUS",""))</f>
        <v>CBM_NO_MEASUREMENT</v>
      </c>
      <c r="AQ2126" s="42" t="str">
        <f t="shared" si="169"/>
        <v>NO</v>
      </c>
    </row>
    <row r="2127" spans="1:43" x14ac:dyDescent="0.3">
      <c r="A2127" s="38">
        <f>IF('query (10)'!A2127="","",'query (10)'!A2127)</f>
        <v>2350</v>
      </c>
      <c r="B2127" s="38">
        <f>IF('query (10)'!B2127="","",'query (10)'!B2127)</f>
        <v>19704</v>
      </c>
      <c r="C2127" s="38" t="str">
        <f>TRIM(UPPER('query (10)'!M2127))</f>
        <v>GR-861</v>
      </c>
      <c r="D2127" s="38" t="str">
        <f>TRIM(UPPER(IFERROR(_xlfn.TEXTBEFORE('query (10)'!L2127,"("),'query (10)'!L2127)))</f>
        <v>OUTER RING RACEWAY SUPER FINISH M/C</v>
      </c>
      <c r="E2127" s="38" t="str">
        <f>IFERROR(TRIM(UPPER(_xlfn.TEXTBEFORE(_xlfn.TEXTAFTER('query (10)'!L2127,"("),")"))),"")</f>
        <v/>
      </c>
      <c r="F2127" s="38" t="str">
        <f>TRIM('query (10)'!K2127)</f>
        <v>SB8</v>
      </c>
      <c r="G2127" s="38" t="str">
        <f>IF('query (10)'!J2127="","",'query (10)'!J2127)</f>
        <v>Electrical Control</v>
      </c>
      <c r="H2127" s="38" t="str">
        <f>TRIM(UPPER('query (10)'!J2127))</f>
        <v>ELECTRICAL CONTROL</v>
      </c>
      <c r="I2127" s="38" t="str">
        <f>IF('query (10)'!F2127="","",'query (10)'!F2127)</f>
        <v>Condition-based Maintenance</v>
      </c>
      <c r="J2127" s="38" t="str">
        <f>IF('query (10)'!F2127="","",IFERROR(INDEX(Cleaning_Rules!$B$14:$B$17,MATCH(TRIM('query (10)'!F2127),Cleaning_Rules!$A$14:$A$17,0)),"UNKNOWN"))</f>
        <v>CBM</v>
      </c>
      <c r="K2127" s="38" t="str">
        <f>IF('query (10)'!G2127="","",'query (10)'!G2127)</f>
        <v>เสร็จสิ้น</v>
      </c>
      <c r="L2127" s="38" t="str">
        <f>IF('query (10)'!G2127="","MISSING",IFERROR(INDEX(Cleaning_Rules!$B$5:$B$10,MATCH(TRIM('query (10)'!G2127),Cleaning_Rules!$A$5:$A$10,0)),"UNKNOWN"))</f>
        <v>COMPLETED</v>
      </c>
      <c r="M2127" s="38" t="str">
        <f>IF('query (10)'!I2127="","",'query (10)'!I2127)</f>
        <v>Electrical</v>
      </c>
      <c r="N2127" s="38" t="str">
        <f>IF('query (10)'!O2127="","",'query (10)'!O2127)</f>
        <v>Inspection</v>
      </c>
      <c r="O2127" s="38" t="str">
        <f>IF('query (10)'!P2127="","",'query (10)'!P2127)</f>
        <v>Medium</v>
      </c>
      <c r="P2127" s="38" t="str">
        <f>IF('query (10)'!N2127="","",'query (10)'!N2127)</f>
        <v>PM : 
- Check condition of reed switch 
- Check condition of proximity
- Check/ Cleaning oil leak in Terminal box</v>
      </c>
      <c r="Q2127" s="38" t="str">
        <f>TRIM('query (10)'!N2127)</f>
        <v>PM : 
- Check condition of reed switch 
- Check condition of proximity
- Check/ Cleaning oil leak in Terminal box</v>
      </c>
      <c r="R2127" s="38" t="str">
        <f>TRIM(UPPER('query (10)'!R2127))</f>
        <v/>
      </c>
      <c r="S2127" s="38" t="str">
        <f>TRIM(UPPER('query (10)'!S2127))</f>
        <v/>
      </c>
      <c r="T2127" s="38" t="str">
        <f>IF('query (10)'!Q2127="","",TRIM(UPPER('query (10)'!Q2127)))</f>
        <v/>
      </c>
      <c r="U2127" s="38" t="str">
        <f>IF('query (10)'!T2127="","",'query (10)'!T2127)</f>
        <v/>
      </c>
      <c r="V2127" s="39" t="str">
        <f>IF('query (10)'!T2127="","",IFERROR(VALUE('query (10)'!T2127),""))</f>
        <v/>
      </c>
      <c r="W2127" s="40">
        <f>IF('query (10)'!U2127="","",'query (10)'!U2127)</f>
        <v>0</v>
      </c>
      <c r="X2127" s="39">
        <f>IF('query (10)'!V2127="","",'query (10)'!V2127)</f>
        <v>90</v>
      </c>
      <c r="Y2127" s="41">
        <f>IF('query (10)'!W2127="","",'query (10)'!W2127)</f>
        <v>46106</v>
      </c>
      <c r="Z2127" s="41">
        <f>IF('query (10)'!X2127="","",'query (10)'!X2127)</f>
        <v>46118</v>
      </c>
      <c r="AA2127" s="41">
        <f>IF('query (10)'!Y2127="","",'query (10)'!Y2127)</f>
        <v>46118</v>
      </c>
      <c r="AB2127" s="41">
        <f>IF('query (10)'!Z2127="","",'query (10)'!Z2127)</f>
        <v>46208</v>
      </c>
      <c r="AC2127" s="38" t="str">
        <f>IF(OR('query (10)'!AA2127="",COUNTIF(Cleaning_Rules!$A$21:$A$26,TRIM('query (10)'!AA2127))&gt;0),"",TRIM('query (10)'!AA2127))</f>
        <v/>
      </c>
      <c r="AD2127" s="38" t="str">
        <f>IF('query (10)'!AB2127="","",TRIM(IFERROR(_xlfn.TEXTBEFORE('query (10)'!AB2127,"("),'query (10)'!AB2127)))</f>
        <v>เริ่มซ่อมงาน PM แล้ว รับผิดชอบโดย AMRIN RAKSAPHON</v>
      </c>
      <c r="AE2127" s="38" t="str">
        <f>IFERROR(LOWER(TRIM(_xlfn.TEXTBEFORE(_xlfn.TEXTAFTER('query (10)'!AB2127,"("),")"))),"")</f>
        <v>amrin@nsk.com</v>
      </c>
      <c r="AF2127" s="38" t="str">
        <f>IF('query (10)'!AD2127="","",TRIM('query (10)'!AD2127))</f>
        <v>พงษ์พิทักษ์ ศรไชย</v>
      </c>
      <c r="AG2127" s="38" t="str">
        <f>IF('query (10)'!AE2127="","",TRIM('query (10)'!AE2127))</f>
        <v>อัมรินทร์ รักษาพล</v>
      </c>
      <c r="AH2127" s="38" t="str">
        <f>IF('query (10)'!AF2127="","",IFERROR(VALUE('query (10)'!AF2127),""))</f>
        <v/>
      </c>
      <c r="AI2127" s="38" t="str">
        <f>IF('query (10)'!AG2127="","",TRIM('query (10)'!AG2127))</f>
        <v/>
      </c>
      <c r="AJ2127" s="38" t="str">
        <f>IF('query (10)'!AH2127="","",IFERROR(VALUE('query (10)'!AH2127),""))</f>
        <v/>
      </c>
      <c r="AK2127" s="38" t="str">
        <f>IF('query (10)'!AI2127="","",TRIM('query (10)'!AI2127))</f>
        <v/>
      </c>
      <c r="AL2127" s="42">
        <f t="shared" si="165"/>
        <v>2026</v>
      </c>
      <c r="AM2127" s="42" t="str">
        <f t="shared" si="166"/>
        <v>2026-03</v>
      </c>
      <c r="AN2127" s="42" t="str">
        <f t="shared" ca="1" si="167"/>
        <v/>
      </c>
      <c r="AO2127" s="42" t="str">
        <f t="shared" si="168"/>
        <v>GR-861 | OUTER RING RACEWAY SUPER FINISH M/C | SB8 | ELECTRICAL CONTROL | Condition-based Maintenance | Electrical | Inspection | Medium | PM : 
- Check condition of reed switch 
- Check condition of proximity
- Check/ Cleaning oil leak in Terminal box | เริ่มซ่อมงาน PM แล้ว รับผิดชอบโดย AMRIN RAKSAPHON | อัมรินทร์ รักษาพล</v>
      </c>
      <c r="AP2127" s="42" t="str">
        <f>_xlfn.TEXTJOIN("; ",TRUE,IF(COUNTA('query (10)'!A2127:AK2127)&lt;=6,"NEAR_EMPTY_ROW",""),IF($K2127="","MISSING_STATUS",""),IF(AND($K2127="เสร็จสิ้น",$Z2127=""),"DONE_NO_ACTUAL_DATE",""),IF(AND($I2127="Condition-based Maintenance",$AH2127=""),"CBM_NO_MEASUREMENT",""),IF(OR($X2127="",$X2127=0),"INVALID_PERIOD",""),IF(AND($AA2127&lt;&gt;"",$AB2127&lt;&gt;"",$AB2127&lt;$AA2127),"DATE_SEQUENCE_ERROR",""),IF(AND($AB2127&lt;&gt;"",$AB2127&gt;DATE(2030,12,31)),"DATE_OUTLIER",""),IF($C2127="","MISSING_QRCODE",""),IF($J2127="UNKNOWN","UNKNOWN_PM_TYPE",""),IF($L2127="UNKNOWN","UNKNOWN_STATUS",""))</f>
        <v>CBM_NO_MEASUREMENT</v>
      </c>
      <c r="AQ2127" s="42" t="str">
        <f t="shared" si="169"/>
        <v>NO</v>
      </c>
    </row>
    <row r="2128" spans="1:43" x14ac:dyDescent="0.3">
      <c r="A2128" s="38">
        <f>IF('query (10)'!A2128="","",'query (10)'!A2128)</f>
        <v>2351</v>
      </c>
      <c r="B2128" s="38">
        <f>IF('query (10)'!B2128="","",'query (10)'!B2128)</f>
        <v>19703</v>
      </c>
      <c r="C2128" s="38" t="str">
        <f>TRIM(UPPER('query (10)'!M2128))</f>
        <v>GR-865</v>
      </c>
      <c r="D2128" s="38" t="str">
        <f>TRIM(UPPER(IFERROR(_xlfn.TEXTBEFORE('query (10)'!L2128,"("),'query (10)'!L2128)))</f>
        <v>INNER RING RACEWAY SUPER FINISH M/C</v>
      </c>
      <c r="E2128" s="38" t="str">
        <f>IFERROR(TRIM(UPPER(_xlfn.TEXTBEFORE(_xlfn.TEXTAFTER('query (10)'!L2128,"("),")"))),"")</f>
        <v/>
      </c>
      <c r="F2128" s="38" t="str">
        <f>TRIM('query (10)'!K2128)</f>
        <v>SB8</v>
      </c>
      <c r="G2128" s="38" t="str">
        <f>IF('query (10)'!J2128="","",'query (10)'!J2128)</f>
        <v>Electrical Control</v>
      </c>
      <c r="H2128" s="38" t="str">
        <f>TRIM(UPPER('query (10)'!J2128))</f>
        <v>ELECTRICAL CONTROL</v>
      </c>
      <c r="I2128" s="38" t="str">
        <f>IF('query (10)'!F2128="","",'query (10)'!F2128)</f>
        <v>Condition-based Maintenance</v>
      </c>
      <c r="J2128" s="38" t="str">
        <f>IF('query (10)'!F2128="","",IFERROR(INDEX(Cleaning_Rules!$B$14:$B$17,MATCH(TRIM('query (10)'!F2128),Cleaning_Rules!$A$14:$A$17,0)),"UNKNOWN"))</f>
        <v>CBM</v>
      </c>
      <c r="K2128" s="38" t="str">
        <f>IF('query (10)'!G2128="","",'query (10)'!G2128)</f>
        <v>เสร็จสิ้น</v>
      </c>
      <c r="L2128" s="38" t="str">
        <f>IF('query (10)'!G2128="","MISSING",IFERROR(INDEX(Cleaning_Rules!$B$5:$B$10,MATCH(TRIM('query (10)'!G2128),Cleaning_Rules!$A$5:$A$10,0)),"UNKNOWN"))</f>
        <v>COMPLETED</v>
      </c>
      <c r="M2128" s="38" t="str">
        <f>IF('query (10)'!I2128="","",'query (10)'!I2128)</f>
        <v>Electrical</v>
      </c>
      <c r="N2128" s="38" t="str">
        <f>IF('query (10)'!O2128="","",'query (10)'!O2128)</f>
        <v>Inspection</v>
      </c>
      <c r="O2128" s="38" t="str">
        <f>IF('query (10)'!P2128="","",'query (10)'!P2128)</f>
        <v>Medium</v>
      </c>
      <c r="P2128" s="38" t="str">
        <f>IF('query (10)'!N2128="","",'query (10)'!N2128)</f>
        <v>PM : 
- Check condition of reed switch 
- Check condition of proximity
- Check/ Cleaning oil leak in Terminal box</v>
      </c>
      <c r="Q2128" s="38" t="str">
        <f>TRIM('query (10)'!N2128)</f>
        <v>PM : 
- Check condition of reed switch 
- Check condition of proximity
- Check/ Cleaning oil leak in Terminal box</v>
      </c>
      <c r="R2128" s="38" t="str">
        <f>TRIM(UPPER('query (10)'!R2128))</f>
        <v/>
      </c>
      <c r="S2128" s="38" t="str">
        <f>TRIM(UPPER('query (10)'!S2128))</f>
        <v/>
      </c>
      <c r="T2128" s="38" t="str">
        <f>IF('query (10)'!Q2128="","",TRIM(UPPER('query (10)'!Q2128)))</f>
        <v/>
      </c>
      <c r="U2128" s="38" t="str">
        <f>IF('query (10)'!T2128="","",'query (10)'!T2128)</f>
        <v/>
      </c>
      <c r="V2128" s="39" t="str">
        <f>IF('query (10)'!T2128="","",IFERROR(VALUE('query (10)'!T2128),""))</f>
        <v/>
      </c>
      <c r="W2128" s="40">
        <f>IF('query (10)'!U2128="","",'query (10)'!U2128)</f>
        <v>0</v>
      </c>
      <c r="X2128" s="39">
        <f>IF('query (10)'!V2128="","",'query (10)'!V2128)</f>
        <v>90</v>
      </c>
      <c r="Y2128" s="41">
        <f>IF('query (10)'!W2128="","",'query (10)'!W2128)</f>
        <v>46106</v>
      </c>
      <c r="Z2128" s="41">
        <f>IF('query (10)'!X2128="","",'query (10)'!X2128)</f>
        <v>46118</v>
      </c>
      <c r="AA2128" s="41">
        <f>IF('query (10)'!Y2128="","",'query (10)'!Y2128)</f>
        <v>46118</v>
      </c>
      <c r="AB2128" s="41">
        <f>IF('query (10)'!Z2128="","",'query (10)'!Z2128)</f>
        <v>46208</v>
      </c>
      <c r="AC2128" s="38" t="str">
        <f>IF(OR('query (10)'!AA2128="",COUNTIF(Cleaning_Rules!$A$21:$A$26,TRIM('query (10)'!AA2128))&gt;0),"",TRIM('query (10)'!AA2128))</f>
        <v/>
      </c>
      <c r="AD2128" s="38" t="str">
        <f>IF('query (10)'!AB2128="","",TRIM(IFERROR(_xlfn.TEXTBEFORE('query (10)'!AB2128,"("),'query (10)'!AB2128)))</f>
        <v>เริ่มซ่อมงาน PM แล้ว รับผิดชอบโดย AMRIN RAKSAPHON</v>
      </c>
      <c r="AE2128" s="38" t="str">
        <f>IFERROR(LOWER(TRIM(_xlfn.TEXTBEFORE(_xlfn.TEXTAFTER('query (10)'!AB2128,"("),")"))),"")</f>
        <v>amrin@nsk.com</v>
      </c>
      <c r="AF2128" s="38" t="str">
        <f>IF('query (10)'!AD2128="","",TRIM('query (10)'!AD2128))</f>
        <v>พงษ์พิทักษ์ ศรไชย</v>
      </c>
      <c r="AG2128" s="38" t="str">
        <f>IF('query (10)'!AE2128="","",TRIM('query (10)'!AE2128))</f>
        <v>อัมรินทร์ รักษาพล</v>
      </c>
      <c r="AH2128" s="38" t="str">
        <f>IF('query (10)'!AF2128="","",IFERROR(VALUE('query (10)'!AF2128),""))</f>
        <v/>
      </c>
      <c r="AI2128" s="38" t="str">
        <f>IF('query (10)'!AG2128="","",TRIM('query (10)'!AG2128))</f>
        <v/>
      </c>
      <c r="AJ2128" s="38" t="str">
        <f>IF('query (10)'!AH2128="","",IFERROR(VALUE('query (10)'!AH2128),""))</f>
        <v/>
      </c>
      <c r="AK2128" s="38" t="str">
        <f>IF('query (10)'!AI2128="","",TRIM('query (10)'!AI2128))</f>
        <v/>
      </c>
      <c r="AL2128" s="42">
        <f t="shared" si="165"/>
        <v>2026</v>
      </c>
      <c r="AM2128" s="42" t="str">
        <f t="shared" si="166"/>
        <v>2026-03</v>
      </c>
      <c r="AN2128" s="42" t="str">
        <f t="shared" ca="1" si="167"/>
        <v/>
      </c>
      <c r="AO2128" s="42" t="str">
        <f t="shared" si="168"/>
        <v>GR-865 | INNER RING RACEWAY SUPER FINISH M/C | SB8 | ELECTRICAL CONTROL | Condition-based Maintenance | Electrical | Inspection | Medium | PM : 
- Check condition of reed switch 
- Check condition of proximity
- Check/ Cleaning oil leak in Terminal box | เริ่มซ่อมงาน PM แล้ว รับผิดชอบโดย AMRIN RAKSAPHON | อัมรินทร์ รักษาพล</v>
      </c>
      <c r="AP2128" s="42" t="str">
        <f>_xlfn.TEXTJOIN("; ",TRUE,IF(COUNTA('query (10)'!A2128:AK2128)&lt;=6,"NEAR_EMPTY_ROW",""),IF($K2128="","MISSING_STATUS",""),IF(AND($K2128="เสร็จสิ้น",$Z2128=""),"DONE_NO_ACTUAL_DATE",""),IF(AND($I2128="Condition-based Maintenance",$AH2128=""),"CBM_NO_MEASUREMENT",""),IF(OR($X2128="",$X2128=0),"INVALID_PERIOD",""),IF(AND($AA2128&lt;&gt;"",$AB2128&lt;&gt;"",$AB2128&lt;$AA2128),"DATE_SEQUENCE_ERROR",""),IF(AND($AB2128&lt;&gt;"",$AB2128&gt;DATE(2030,12,31)),"DATE_OUTLIER",""),IF($C2128="","MISSING_QRCODE",""),IF($J2128="UNKNOWN","UNKNOWN_PM_TYPE",""),IF($L2128="UNKNOWN","UNKNOWN_STATUS",""))</f>
        <v>CBM_NO_MEASUREMENT</v>
      </c>
      <c r="AQ2128" s="42" t="str">
        <f t="shared" si="169"/>
        <v>NO</v>
      </c>
    </row>
    <row r="2129" spans="1:43" x14ac:dyDescent="0.3">
      <c r="A2129" s="38">
        <f>IF('query (10)'!A2129="","",'query (10)'!A2129)</f>
        <v>2352</v>
      </c>
      <c r="B2129" s="38">
        <f>IF('query (10)'!B2129="","",'query (10)'!B2129)</f>
        <v>19699</v>
      </c>
      <c r="C2129" s="38" t="str">
        <f>TRIM(UPPER('query (10)'!M2129))</f>
        <v>AS-868</v>
      </c>
      <c r="D2129" s="38" t="str">
        <f>TRIM(UPPER(IFERROR(_xlfn.TEXTBEFORE('query (10)'!L2129,"("),'query (10)'!L2129)))</f>
        <v>AUTOMATIC MATCHING &amp; BALL FILLING M/C</v>
      </c>
      <c r="E2129" s="38" t="str">
        <f>IFERROR(TRIM(UPPER(_xlfn.TEXTBEFORE(_xlfn.TEXTAFTER('query (10)'!L2129,"("),")"))),"")</f>
        <v/>
      </c>
      <c r="F2129" s="38" t="str">
        <f>TRIM('query (10)'!K2129)</f>
        <v>SB8</v>
      </c>
      <c r="G2129" s="38" t="str">
        <f>IF('query (10)'!J2129="","",'query (10)'!J2129)</f>
        <v>Electrical Control</v>
      </c>
      <c r="H2129" s="38" t="str">
        <f>TRIM(UPPER('query (10)'!J2129))</f>
        <v>ELECTRICAL CONTROL</v>
      </c>
      <c r="I2129" s="38" t="str">
        <f>IF('query (10)'!F2129="","",'query (10)'!F2129)</f>
        <v>Condition-based Maintenance</v>
      </c>
      <c r="J2129" s="38" t="str">
        <f>IF('query (10)'!F2129="","",IFERROR(INDEX(Cleaning_Rules!$B$14:$B$17,MATCH(TRIM('query (10)'!F2129),Cleaning_Rules!$A$14:$A$17,0)),"UNKNOWN"))</f>
        <v>CBM</v>
      </c>
      <c r="K2129" s="38" t="str">
        <f>IF('query (10)'!G2129="","",'query (10)'!G2129)</f>
        <v>เสร็จสิ้น</v>
      </c>
      <c r="L2129" s="38" t="str">
        <f>IF('query (10)'!G2129="","MISSING",IFERROR(INDEX(Cleaning_Rules!$B$5:$B$10,MATCH(TRIM('query (10)'!G2129),Cleaning_Rules!$A$5:$A$10,0)),"UNKNOWN"))</f>
        <v>COMPLETED</v>
      </c>
      <c r="M2129" s="38" t="str">
        <f>IF('query (10)'!I2129="","",'query (10)'!I2129)</f>
        <v>Electrical</v>
      </c>
      <c r="N2129" s="38" t="str">
        <f>IF('query (10)'!O2129="","",'query (10)'!O2129)</f>
        <v>Inspection</v>
      </c>
      <c r="O2129" s="38" t="str">
        <f>IF('query (10)'!P2129="","",'query (10)'!P2129)</f>
        <v>Medium</v>
      </c>
      <c r="P2129" s="38" t="str">
        <f>IF('query (10)'!N2129="","",'query (10)'!N2129)</f>
        <v>PM : 
- Check condition of reed switch 
- Check condition of proximity
- Check condition of Photo sensor</v>
      </c>
      <c r="Q2129" s="38" t="str">
        <f>TRIM('query (10)'!N2129)</f>
        <v>PM : 
- Check condition of reed switch 
- Check condition of proximity
- Check condition of Photo sensor</v>
      </c>
      <c r="R2129" s="38" t="str">
        <f>TRIM(UPPER('query (10)'!R2129))</f>
        <v/>
      </c>
      <c r="S2129" s="38" t="str">
        <f>TRIM(UPPER('query (10)'!S2129))</f>
        <v/>
      </c>
      <c r="T2129" s="38" t="str">
        <f>IF('query (10)'!Q2129="","",TRIM(UPPER('query (10)'!Q2129)))</f>
        <v/>
      </c>
      <c r="U2129" s="38" t="str">
        <f>IF('query (10)'!T2129="","",'query (10)'!T2129)</f>
        <v/>
      </c>
      <c r="V2129" s="39" t="str">
        <f>IF('query (10)'!T2129="","",IFERROR(VALUE('query (10)'!T2129),""))</f>
        <v/>
      </c>
      <c r="W2129" s="40">
        <f>IF('query (10)'!U2129="","",'query (10)'!U2129)</f>
        <v>0</v>
      </c>
      <c r="X2129" s="39">
        <f>IF('query (10)'!V2129="","",'query (10)'!V2129)</f>
        <v>90</v>
      </c>
      <c r="Y2129" s="41">
        <f>IF('query (10)'!W2129="","",'query (10)'!W2129)</f>
        <v>46106</v>
      </c>
      <c r="Z2129" s="41">
        <f>IF('query (10)'!X2129="","",'query (10)'!X2129)</f>
        <v>46141</v>
      </c>
      <c r="AA2129" s="41">
        <f>IF('query (10)'!Y2129="","",'query (10)'!Y2129)</f>
        <v>46141</v>
      </c>
      <c r="AB2129" s="41">
        <f>IF('query (10)'!Z2129="","",'query (10)'!Z2129)</f>
        <v>46231</v>
      </c>
      <c r="AC2129" s="38" t="str">
        <f>IF(OR('query (10)'!AA2129="",COUNTIF(Cleaning_Rules!$A$21:$A$26,TRIM('query (10)'!AA2129))&gt;0),"",TRIM('query (10)'!AA2129))</f>
        <v/>
      </c>
      <c r="AD2129" s="38" t="str">
        <f>IF('query (10)'!AB2129="","",TRIM(IFERROR(_xlfn.TEXTBEFORE('query (10)'!AB2129,"("),'query (10)'!AB2129)))</f>
        <v>เริ่มซ่อมงาน PM แล้ว รับผิดชอบโดย PONGPITAK SONCHAI</v>
      </c>
      <c r="AE2129" s="38" t="str">
        <f>IFERROR(LOWER(TRIM(_xlfn.TEXTBEFORE(_xlfn.TEXTAFTER('query (10)'!AB2129,"("),")"))),"")</f>
        <v>sonchai-p-6240@nsk.com</v>
      </c>
      <c r="AF2129" s="38" t="str">
        <f>IF('query (10)'!AD2129="","",TRIM('query (10)'!AD2129))</f>
        <v>พงษ์พิทักษ์ ศรไชย</v>
      </c>
      <c r="AG2129" s="38" t="str">
        <f>IF('query (10)'!AE2129="","",TRIM('query (10)'!AE2129))</f>
        <v>พงษ์พิทักษ์ ศรไชย</v>
      </c>
      <c r="AH2129" s="38" t="str">
        <f>IF('query (10)'!AF2129="","",IFERROR(VALUE('query (10)'!AF2129),""))</f>
        <v/>
      </c>
      <c r="AI2129" s="38" t="str">
        <f>IF('query (10)'!AG2129="","",TRIM('query (10)'!AG2129))</f>
        <v/>
      </c>
      <c r="AJ2129" s="38" t="str">
        <f>IF('query (10)'!AH2129="","",IFERROR(VALUE('query (10)'!AH2129),""))</f>
        <v/>
      </c>
      <c r="AK2129" s="38" t="str">
        <f>IF('query (10)'!AI2129="","",TRIM('query (10)'!AI2129))</f>
        <v/>
      </c>
      <c r="AL2129" s="42">
        <f t="shared" si="165"/>
        <v>2026</v>
      </c>
      <c r="AM2129" s="42" t="str">
        <f t="shared" si="166"/>
        <v>2026-03</v>
      </c>
      <c r="AN2129" s="42" t="str">
        <f t="shared" ca="1" si="167"/>
        <v/>
      </c>
      <c r="AO2129" s="42" t="str">
        <f t="shared" si="168"/>
        <v>AS-868 | AUTOMATIC MATCHING &amp; BALL FILLING M/C | SB8 | ELECTRICAL CONTROL | Condition-based Maintenance | Electrical | Inspection | Medium | PM : 
- Check condition of reed switch 
- Check condition of proximity
- Check condition of Photo sensor | เริ่มซ่อมงาน PM แล้ว รับผิดชอบโดย PONGPITAK SONCHAI | พงษ์พิทักษ์ ศรไชย</v>
      </c>
      <c r="AP2129" s="42" t="str">
        <f>_xlfn.TEXTJOIN("; ",TRUE,IF(COUNTA('query (10)'!A2129:AK2129)&lt;=6,"NEAR_EMPTY_ROW",""),IF($K2129="","MISSING_STATUS",""),IF(AND($K2129="เสร็จสิ้น",$Z2129=""),"DONE_NO_ACTUAL_DATE",""),IF(AND($I2129="Condition-based Maintenance",$AH2129=""),"CBM_NO_MEASUREMENT",""),IF(OR($X2129="",$X2129=0),"INVALID_PERIOD",""),IF(AND($AA2129&lt;&gt;"",$AB2129&lt;&gt;"",$AB2129&lt;$AA2129),"DATE_SEQUENCE_ERROR",""),IF(AND($AB2129&lt;&gt;"",$AB2129&gt;DATE(2030,12,31)),"DATE_OUTLIER",""),IF($C2129="","MISSING_QRCODE",""),IF($J2129="UNKNOWN","UNKNOWN_PM_TYPE",""),IF($L2129="UNKNOWN","UNKNOWN_STATUS",""))</f>
        <v>CBM_NO_MEASUREMENT</v>
      </c>
      <c r="AQ2129" s="42" t="str">
        <f t="shared" si="169"/>
        <v>NO</v>
      </c>
    </row>
    <row r="2130" spans="1:43" x14ac:dyDescent="0.3">
      <c r="A2130" s="38">
        <f>IF('query (10)'!A2130="","",'query (10)'!A2130)</f>
        <v>2353</v>
      </c>
      <c r="B2130" s="38">
        <f>IF('query (10)'!B2130="","",'query (10)'!B2130)</f>
        <v>19700</v>
      </c>
      <c r="C2130" s="38" t="str">
        <f>TRIM(UPPER('query (10)'!M2130))</f>
        <v>AS-869</v>
      </c>
      <c r="D2130" s="38" t="str">
        <f>TRIM(UPPER(IFERROR(_xlfn.TEXTBEFORE('query (10)'!L2130,"("),'query (10)'!L2130)))</f>
        <v>RIVET PRESSING M/C</v>
      </c>
      <c r="E2130" s="38" t="str">
        <f>IFERROR(TRIM(UPPER(_xlfn.TEXTBEFORE(_xlfn.TEXTAFTER('query (10)'!L2130,"("),")"))),"")</f>
        <v/>
      </c>
      <c r="F2130" s="38" t="str">
        <f>TRIM('query (10)'!K2130)</f>
        <v>SB8</v>
      </c>
      <c r="G2130" s="38" t="str">
        <f>IF('query (10)'!J2130="","",'query (10)'!J2130)</f>
        <v>Electrical Control</v>
      </c>
      <c r="H2130" s="38" t="str">
        <f>TRIM(UPPER('query (10)'!J2130))</f>
        <v>ELECTRICAL CONTROL</v>
      </c>
      <c r="I2130" s="38" t="str">
        <f>IF('query (10)'!F2130="","",'query (10)'!F2130)</f>
        <v>Condition-based Maintenance</v>
      </c>
      <c r="J2130" s="38" t="str">
        <f>IF('query (10)'!F2130="","",IFERROR(INDEX(Cleaning_Rules!$B$14:$B$17,MATCH(TRIM('query (10)'!F2130),Cleaning_Rules!$A$14:$A$17,0)),"UNKNOWN"))</f>
        <v>CBM</v>
      </c>
      <c r="K2130" s="38" t="str">
        <f>IF('query (10)'!G2130="","",'query (10)'!G2130)</f>
        <v>เสร็จสิ้น</v>
      </c>
      <c r="L2130" s="38" t="str">
        <f>IF('query (10)'!G2130="","MISSING",IFERROR(INDEX(Cleaning_Rules!$B$5:$B$10,MATCH(TRIM('query (10)'!G2130),Cleaning_Rules!$A$5:$A$10,0)),"UNKNOWN"))</f>
        <v>COMPLETED</v>
      </c>
      <c r="M2130" s="38" t="str">
        <f>IF('query (10)'!I2130="","",'query (10)'!I2130)</f>
        <v>Electrical</v>
      </c>
      <c r="N2130" s="38" t="str">
        <f>IF('query (10)'!O2130="","",'query (10)'!O2130)</f>
        <v>Inspection</v>
      </c>
      <c r="O2130" s="38" t="str">
        <f>IF('query (10)'!P2130="","",'query (10)'!P2130)</f>
        <v>Medium</v>
      </c>
      <c r="P2130" s="38" t="str">
        <f>IF('query (10)'!N2130="","",'query (10)'!N2130)</f>
        <v>PM : 
- Check condition of reed switch 
- Check condition of proximity
- Check condition of Photo sensor
- Check condition of cable</v>
      </c>
      <c r="Q2130" s="38" t="str">
        <f>TRIM('query (10)'!N2130)</f>
        <v>PM : 
- Check condition of reed switch 
- Check condition of proximity
- Check condition of Photo sensor
- Check condition of cable</v>
      </c>
      <c r="R2130" s="38" t="str">
        <f>TRIM(UPPER('query (10)'!R2130))</f>
        <v/>
      </c>
      <c r="S2130" s="38" t="str">
        <f>TRIM(UPPER('query (10)'!S2130))</f>
        <v/>
      </c>
      <c r="T2130" s="38" t="str">
        <f>IF('query (10)'!Q2130="","",TRIM(UPPER('query (10)'!Q2130)))</f>
        <v/>
      </c>
      <c r="U2130" s="38" t="str">
        <f>IF('query (10)'!T2130="","",'query (10)'!T2130)</f>
        <v/>
      </c>
      <c r="V2130" s="39" t="str">
        <f>IF('query (10)'!T2130="","",IFERROR(VALUE('query (10)'!T2130),""))</f>
        <v/>
      </c>
      <c r="W2130" s="40">
        <f>IF('query (10)'!U2130="","",'query (10)'!U2130)</f>
        <v>0</v>
      </c>
      <c r="X2130" s="39">
        <f>IF('query (10)'!V2130="","",'query (10)'!V2130)</f>
        <v>90</v>
      </c>
      <c r="Y2130" s="41">
        <f>IF('query (10)'!W2130="","",'query (10)'!W2130)</f>
        <v>46106</v>
      </c>
      <c r="Z2130" s="41">
        <f>IF('query (10)'!X2130="","",'query (10)'!X2130)</f>
        <v>46141</v>
      </c>
      <c r="AA2130" s="41">
        <f>IF('query (10)'!Y2130="","",'query (10)'!Y2130)</f>
        <v>46141</v>
      </c>
      <c r="AB2130" s="41">
        <f>IF('query (10)'!Z2130="","",'query (10)'!Z2130)</f>
        <v>46231</v>
      </c>
      <c r="AC2130" s="38" t="str">
        <f>IF(OR('query (10)'!AA2130="",COUNTIF(Cleaning_Rules!$A$21:$A$26,TRIM('query (10)'!AA2130))&gt;0),"",TRIM('query (10)'!AA2130))</f>
        <v/>
      </c>
      <c r="AD2130" s="38" t="str">
        <f>IF('query (10)'!AB2130="","",TRIM(IFERROR(_xlfn.TEXTBEFORE('query (10)'!AB2130,"("),'query (10)'!AB2130)))</f>
        <v>เริ่มซ่อมงาน PM แล้ว รับผิดชอบโดย PONGPITAK SONCHAI</v>
      </c>
      <c r="AE2130" s="38" t="str">
        <f>IFERROR(LOWER(TRIM(_xlfn.TEXTBEFORE(_xlfn.TEXTAFTER('query (10)'!AB2130,"("),")"))),"")</f>
        <v>sonchai-p-6240@nsk.com</v>
      </c>
      <c r="AF2130" s="38" t="str">
        <f>IF('query (10)'!AD2130="","",TRIM('query (10)'!AD2130))</f>
        <v>พงษ์พิทักษ์ ศรไชย</v>
      </c>
      <c r="AG2130" s="38" t="str">
        <f>IF('query (10)'!AE2130="","",TRIM('query (10)'!AE2130))</f>
        <v>พงษ์พิทักษ์ ศรไชย</v>
      </c>
      <c r="AH2130" s="38" t="str">
        <f>IF('query (10)'!AF2130="","",IFERROR(VALUE('query (10)'!AF2130),""))</f>
        <v/>
      </c>
      <c r="AI2130" s="38" t="str">
        <f>IF('query (10)'!AG2130="","",TRIM('query (10)'!AG2130))</f>
        <v/>
      </c>
      <c r="AJ2130" s="38" t="str">
        <f>IF('query (10)'!AH2130="","",IFERROR(VALUE('query (10)'!AH2130),""))</f>
        <v/>
      </c>
      <c r="AK2130" s="38" t="str">
        <f>IF('query (10)'!AI2130="","",TRIM('query (10)'!AI2130))</f>
        <v/>
      </c>
      <c r="AL2130" s="42">
        <f t="shared" si="165"/>
        <v>2026</v>
      </c>
      <c r="AM2130" s="42" t="str">
        <f t="shared" si="166"/>
        <v>2026-03</v>
      </c>
      <c r="AN2130" s="42" t="str">
        <f t="shared" ca="1" si="167"/>
        <v/>
      </c>
      <c r="AO2130" s="42" t="str">
        <f t="shared" si="168"/>
        <v>AS-869 | RIVET PRESSING M/C | SB8 | ELECTRICAL CONTROL | Condition-based Maintenance | Electrical | Inspection | Medium | PM : 
- Check condition of reed switch 
- Check condition of proximity
- Check condition of Photo sensor
- Check condition of cable | เริ่มซ่อมงาน PM แล้ว รับผิดชอบโดย PONGPITAK SONCHAI | พงษ์พิทักษ์ ศรไชย</v>
      </c>
      <c r="AP2130" s="42" t="str">
        <f>_xlfn.TEXTJOIN("; ",TRUE,IF(COUNTA('query (10)'!A2130:AK2130)&lt;=6,"NEAR_EMPTY_ROW",""),IF($K2130="","MISSING_STATUS",""),IF(AND($K2130="เสร็จสิ้น",$Z2130=""),"DONE_NO_ACTUAL_DATE",""),IF(AND($I2130="Condition-based Maintenance",$AH2130=""),"CBM_NO_MEASUREMENT",""),IF(OR($X2130="",$X2130=0),"INVALID_PERIOD",""),IF(AND($AA2130&lt;&gt;"",$AB2130&lt;&gt;"",$AB2130&lt;$AA2130),"DATE_SEQUENCE_ERROR",""),IF(AND($AB2130&lt;&gt;"",$AB2130&gt;DATE(2030,12,31)),"DATE_OUTLIER",""),IF($C2130="","MISSING_QRCODE",""),IF($J2130="UNKNOWN","UNKNOWN_PM_TYPE",""),IF($L2130="UNKNOWN","UNKNOWN_STATUS",""))</f>
        <v>CBM_NO_MEASUREMENT</v>
      </c>
      <c r="AQ2130" s="42" t="str">
        <f t="shared" si="169"/>
        <v>NO</v>
      </c>
    </row>
    <row r="2131" spans="1:43" x14ac:dyDescent="0.3">
      <c r="A2131" s="38">
        <f>IF('query (10)'!A2131="","",'query (10)'!A2131)</f>
        <v>2354</v>
      </c>
      <c r="B2131" s="38" t="str">
        <f>IF('query (10)'!B2131="","",'query (10)'!B2131)</f>
        <v/>
      </c>
      <c r="C2131" s="38" t="str">
        <f>TRIM(UPPER('query (10)'!M2131))</f>
        <v>CH-867</v>
      </c>
      <c r="D2131" s="38" t="str">
        <f>TRIM(UPPER(IFERROR(_xlfn.TEXTBEFORE('query (10)'!L2131,"("),'query (10)'!L2131)))</f>
        <v>INNER/OUTER RING EDDY CURRENT TESTER M/C</v>
      </c>
      <c r="E2131" s="38" t="str">
        <f>IFERROR(TRIM(UPPER(_xlfn.TEXTBEFORE(_xlfn.TEXTAFTER('query (10)'!L2131,"("),")"))),"")</f>
        <v/>
      </c>
      <c r="F2131" s="38" t="str">
        <f>TRIM('query (10)'!K2131)</f>
        <v>SB8</v>
      </c>
      <c r="G2131" s="38" t="str">
        <f>IF('query (10)'!J2131="","",'query (10)'!J2131)</f>
        <v>Electrical Control</v>
      </c>
      <c r="H2131" s="38" t="str">
        <f>TRIM(UPPER('query (10)'!J2131))</f>
        <v>ELECTRICAL CONTROL</v>
      </c>
      <c r="I2131" s="38" t="str">
        <f>IF('query (10)'!F2131="","",'query (10)'!F2131)</f>
        <v>Time-based Maintenance</v>
      </c>
      <c r="J2131" s="38" t="str">
        <f>IF('query (10)'!F2131="","",IFERROR(INDEX(Cleaning_Rules!$B$14:$B$17,MATCH(TRIM('query (10)'!F2131),Cleaning_Rules!$A$14:$A$17,0)),"UNKNOWN"))</f>
        <v>TBM</v>
      </c>
      <c r="K2131" s="38" t="str">
        <f>IF('query (10)'!G2131="","",'query (10)'!G2131)</f>
        <v>เสร็จสิ้น</v>
      </c>
      <c r="L2131" s="38" t="str">
        <f>IF('query (10)'!G2131="","MISSING",IFERROR(INDEX(Cleaning_Rules!$B$5:$B$10,MATCH(TRIM('query (10)'!G2131),Cleaning_Rules!$A$5:$A$10,0)),"UNKNOWN"))</f>
        <v>COMPLETED</v>
      </c>
      <c r="M2131" s="38" t="str">
        <f>IF('query (10)'!I2131="","",'query (10)'!I2131)</f>
        <v>Electrical</v>
      </c>
      <c r="N2131" s="38" t="str">
        <f>IF('query (10)'!O2131="","",'query (10)'!O2131)</f>
        <v>Inspection</v>
      </c>
      <c r="O2131" s="38" t="str">
        <f>IF('query (10)'!P2131="","",'query (10)'!P2131)</f>
        <v>Medium</v>
      </c>
      <c r="P2131" s="38" t="str">
        <f>IF('query (10)'!N2131="","",'query (10)'!N2131)</f>
        <v>PM : 
-Check/ Cleaning VR of ECT</v>
      </c>
      <c r="Q2131" s="38" t="str">
        <f>TRIM('query (10)'!N2131)</f>
        <v>PM : 
-Check/ Cleaning VR of ECT</v>
      </c>
      <c r="R2131" s="38" t="str">
        <f>TRIM(UPPER('query (10)'!R2131))</f>
        <v/>
      </c>
      <c r="S2131" s="38" t="str">
        <f>TRIM(UPPER('query (10)'!S2131))</f>
        <v/>
      </c>
      <c r="T2131" s="38" t="str">
        <f>IF('query (10)'!Q2131="","",TRIM(UPPER('query (10)'!Q2131)))</f>
        <v/>
      </c>
      <c r="U2131" s="38" t="str">
        <f>IF('query (10)'!T2131="","",'query (10)'!T2131)</f>
        <v/>
      </c>
      <c r="V2131" s="39" t="str">
        <f>IF('query (10)'!T2131="","",IFERROR(VALUE('query (10)'!T2131),""))</f>
        <v/>
      </c>
      <c r="W2131" s="40">
        <f>IF('query (10)'!U2131="","",'query (10)'!U2131)</f>
        <v>0</v>
      </c>
      <c r="X2131" s="39">
        <f>IF('query (10)'!V2131="","",'query (10)'!V2131)</f>
        <v>30</v>
      </c>
      <c r="Y2131" s="41">
        <f>IF('query (10)'!W2131="","",'query (10)'!W2131)</f>
        <v>46106</v>
      </c>
      <c r="Z2131" s="41">
        <f>IF('query (10)'!X2131="","",'query (10)'!X2131)</f>
        <v>46118</v>
      </c>
      <c r="AA2131" s="41">
        <f>IF('query (10)'!Y2131="","",'query (10)'!Y2131)</f>
        <v>46118</v>
      </c>
      <c r="AB2131" s="41">
        <f>IF('query (10)'!Z2131="","",'query (10)'!Z2131)</f>
        <v>46148</v>
      </c>
      <c r="AC2131" s="38" t="str">
        <f>IF(OR('query (10)'!AA2131="",COUNTIF(Cleaning_Rules!$A$21:$A$26,TRIM('query (10)'!AA2131))&gt;0),"",TRIM('query (10)'!AA2131))</f>
        <v/>
      </c>
      <c r="AD2131" s="38" t="str">
        <f>IF('query (10)'!AB2131="","",TRIM(IFERROR(_xlfn.TEXTBEFORE('query (10)'!AB2131,"("),'query (10)'!AB2131)))</f>
        <v>เริ่มซ่อมงาน PM แล้ว รับผิดชอบโดย AMRIN RAKSAPHON</v>
      </c>
      <c r="AE2131" s="38" t="str">
        <f>IFERROR(LOWER(TRIM(_xlfn.TEXTBEFORE(_xlfn.TEXTAFTER('query (10)'!AB2131,"("),")"))),"")</f>
        <v>amrin@nsk.com</v>
      </c>
      <c r="AF2131" s="38" t="str">
        <f>IF('query (10)'!AD2131="","",TRIM('query (10)'!AD2131))</f>
        <v>พงษ์พิทักษ์ ศรไชย</v>
      </c>
      <c r="AG2131" s="38" t="str">
        <f>IF('query (10)'!AE2131="","",TRIM('query (10)'!AE2131))</f>
        <v>พงษ์พิทักษ์ ศรไชย</v>
      </c>
      <c r="AH2131" s="38" t="str">
        <f>IF('query (10)'!AF2131="","",IFERROR(VALUE('query (10)'!AF2131),""))</f>
        <v/>
      </c>
      <c r="AI2131" s="38" t="str">
        <f>IF('query (10)'!AG2131="","",TRIM('query (10)'!AG2131))</f>
        <v/>
      </c>
      <c r="AJ2131" s="38" t="str">
        <f>IF('query (10)'!AH2131="","",IFERROR(VALUE('query (10)'!AH2131),""))</f>
        <v/>
      </c>
      <c r="AK2131" s="38" t="str">
        <f>IF('query (10)'!AI2131="","",TRIM('query (10)'!AI2131))</f>
        <v/>
      </c>
      <c r="AL2131" s="42">
        <f t="shared" si="165"/>
        <v>2026</v>
      </c>
      <c r="AM2131" s="42" t="str">
        <f t="shared" si="166"/>
        <v>2026-03</v>
      </c>
      <c r="AN2131" s="42" t="str">
        <f t="shared" ca="1" si="167"/>
        <v/>
      </c>
      <c r="AO2131" s="42" t="str">
        <f t="shared" si="168"/>
        <v>CH-867 | INNER/OUTER RING EDDY CURRENT TESTER M/C | SB8 | ELECTRICAL CONTROL | Time-based Maintenance | Electrical | Inspection | Medium | PM : 
-Check/ Cleaning VR of ECT | เริ่มซ่อมงาน PM แล้ว รับผิดชอบโดย AMRIN RAKSAPHON | พงษ์พิทักษ์ ศรไชย</v>
      </c>
      <c r="AP2131" s="42" t="str">
        <f>_xlfn.TEXTJOIN("; ",TRUE,IF(COUNTA('query (10)'!A2131:AK2131)&lt;=6,"NEAR_EMPTY_ROW",""),IF($K2131="","MISSING_STATUS",""),IF(AND($K2131="เสร็จสิ้น",$Z2131=""),"DONE_NO_ACTUAL_DATE",""),IF(AND($I2131="Condition-based Maintenance",$AH2131=""),"CBM_NO_MEASUREMENT",""),IF(OR($X2131="",$X2131=0),"INVALID_PERIOD",""),IF(AND($AA2131&lt;&gt;"",$AB2131&lt;&gt;"",$AB2131&lt;$AA2131),"DATE_SEQUENCE_ERROR",""),IF(AND($AB2131&lt;&gt;"",$AB2131&gt;DATE(2030,12,31)),"DATE_OUTLIER",""),IF($C2131="","MISSING_QRCODE",""),IF($J2131="UNKNOWN","UNKNOWN_PM_TYPE",""),IF($L2131="UNKNOWN","UNKNOWN_STATUS",""))</f>
        <v/>
      </c>
      <c r="AQ2131" s="42" t="str">
        <f t="shared" si="169"/>
        <v>NO</v>
      </c>
    </row>
    <row r="2132" spans="1:43" x14ac:dyDescent="0.3">
      <c r="A2132" s="38">
        <f>IF('query (10)'!A2132="","",'query (10)'!A2132)</f>
        <v>2355</v>
      </c>
      <c r="B2132" s="38">
        <f>IF('query (10)'!B2132="","",'query (10)'!B2132)</f>
        <v>19702</v>
      </c>
      <c r="C2132" s="38" t="str">
        <f>TRIM(UPPER('query (10)'!M2132))</f>
        <v>GR-859</v>
      </c>
      <c r="D2132" s="38" t="str">
        <f>TRIM(UPPER(IFERROR(_xlfn.TEXTBEFORE('query (10)'!L2132,"("),'query (10)'!L2132)))</f>
        <v>OUTER RING RACEWAY GRINDING M/C</v>
      </c>
      <c r="E2132" s="38" t="str">
        <f>IFERROR(TRIM(UPPER(_xlfn.TEXTBEFORE(_xlfn.TEXTAFTER('query (10)'!L2132,"("),")"))),"")</f>
        <v/>
      </c>
      <c r="F2132" s="38" t="str">
        <f>TRIM('query (10)'!K2132)</f>
        <v>SB8</v>
      </c>
      <c r="G2132" s="38" t="str">
        <f>IF('query (10)'!J2132="","",'query (10)'!J2132)</f>
        <v>Electrical Control</v>
      </c>
      <c r="H2132" s="38" t="str">
        <f>TRIM(UPPER('query (10)'!J2132))</f>
        <v>ELECTRICAL CONTROL</v>
      </c>
      <c r="I2132" s="38" t="str">
        <f>IF('query (10)'!F2132="","",'query (10)'!F2132)</f>
        <v>Condition-based Maintenance</v>
      </c>
      <c r="J2132" s="38" t="str">
        <f>IF('query (10)'!F2132="","",IFERROR(INDEX(Cleaning_Rules!$B$14:$B$17,MATCH(TRIM('query (10)'!F2132),Cleaning_Rules!$A$14:$A$17,0)),"UNKNOWN"))</f>
        <v>CBM</v>
      </c>
      <c r="K2132" s="38" t="str">
        <f>IF('query (10)'!G2132="","",'query (10)'!G2132)</f>
        <v>เสร็จสิ้น</v>
      </c>
      <c r="L2132" s="38" t="str">
        <f>IF('query (10)'!G2132="","MISSING",IFERROR(INDEX(Cleaning_Rules!$B$5:$B$10,MATCH(TRIM('query (10)'!G2132),Cleaning_Rules!$A$5:$A$10,0)),"UNKNOWN"))</f>
        <v>COMPLETED</v>
      </c>
      <c r="M2132" s="38" t="str">
        <f>IF('query (10)'!I2132="","",'query (10)'!I2132)</f>
        <v>Electrical</v>
      </c>
      <c r="N2132" s="38" t="str">
        <f>IF('query (10)'!O2132="","",'query (10)'!O2132)</f>
        <v>Inspection</v>
      </c>
      <c r="O2132" s="38" t="str">
        <f>IF('query (10)'!P2132="","",'query (10)'!P2132)</f>
        <v>Medium</v>
      </c>
      <c r="P2132" s="38" t="str">
        <f>IF('query (10)'!N2132="","",'query (10)'!N2132)</f>
        <v>PM : 
- Check condition of reed switch 
- Check condition of proximity</v>
      </c>
      <c r="Q2132" s="38" t="str">
        <f>TRIM('query (10)'!N2132)</f>
        <v>PM : 
- Check condition of reed switch 
- Check condition of proximity</v>
      </c>
      <c r="R2132" s="38" t="str">
        <f>TRIM(UPPER('query (10)'!R2132))</f>
        <v/>
      </c>
      <c r="S2132" s="38" t="str">
        <f>TRIM(UPPER('query (10)'!S2132))</f>
        <v/>
      </c>
      <c r="T2132" s="38" t="str">
        <f>IF('query (10)'!Q2132="","",TRIM(UPPER('query (10)'!Q2132)))</f>
        <v/>
      </c>
      <c r="U2132" s="38" t="str">
        <f>IF('query (10)'!T2132="","",'query (10)'!T2132)</f>
        <v/>
      </c>
      <c r="V2132" s="39" t="str">
        <f>IF('query (10)'!T2132="","",IFERROR(VALUE('query (10)'!T2132),""))</f>
        <v/>
      </c>
      <c r="W2132" s="40">
        <f>IF('query (10)'!U2132="","",'query (10)'!U2132)</f>
        <v>0</v>
      </c>
      <c r="X2132" s="39">
        <f>IF('query (10)'!V2132="","",'query (10)'!V2132)</f>
        <v>90</v>
      </c>
      <c r="Y2132" s="41">
        <f>IF('query (10)'!W2132="","",'query (10)'!W2132)</f>
        <v>46104</v>
      </c>
      <c r="Z2132" s="41">
        <f>IF('query (10)'!X2132="","",'query (10)'!X2132)</f>
        <v>46118</v>
      </c>
      <c r="AA2132" s="41">
        <f>IF('query (10)'!Y2132="","",'query (10)'!Y2132)</f>
        <v>46118</v>
      </c>
      <c r="AB2132" s="41">
        <f>IF('query (10)'!Z2132="","",'query (10)'!Z2132)</f>
        <v>46208</v>
      </c>
      <c r="AC2132" s="38" t="str">
        <f>IF(OR('query (10)'!AA2132="",COUNTIF(Cleaning_Rules!$A$21:$A$26,TRIM('query (10)'!AA2132))&gt;0),"",TRIM('query (10)'!AA2132))</f>
        <v/>
      </c>
      <c r="AD2132" s="38" t="str">
        <f>IF('query (10)'!AB2132="","",TRIM(IFERROR(_xlfn.TEXTBEFORE('query (10)'!AB2132,"("),'query (10)'!AB2132)))</f>
        <v>เริ่มซ่อมงาน PM แล้ว รับผิดชอบโดย AMRIN RAKSAPHON</v>
      </c>
      <c r="AE2132" s="38" t="str">
        <f>IFERROR(LOWER(TRIM(_xlfn.TEXTBEFORE(_xlfn.TEXTAFTER('query (10)'!AB2132,"("),")"))),"")</f>
        <v>amrin@nsk.com</v>
      </c>
      <c r="AF2132" s="38" t="str">
        <f>IF('query (10)'!AD2132="","",TRIM('query (10)'!AD2132))</f>
        <v>พงษ์พิทักษ์ ศรไชย</v>
      </c>
      <c r="AG2132" s="38" t="str">
        <f>IF('query (10)'!AE2132="","",TRIM('query (10)'!AE2132))</f>
        <v>อัมรินทร์ รักษาพล</v>
      </c>
      <c r="AH2132" s="38" t="str">
        <f>IF('query (10)'!AF2132="","",IFERROR(VALUE('query (10)'!AF2132),""))</f>
        <v/>
      </c>
      <c r="AI2132" s="38" t="str">
        <f>IF('query (10)'!AG2132="","",TRIM('query (10)'!AG2132))</f>
        <v/>
      </c>
      <c r="AJ2132" s="38" t="str">
        <f>IF('query (10)'!AH2132="","",IFERROR(VALUE('query (10)'!AH2132),""))</f>
        <v/>
      </c>
      <c r="AK2132" s="38" t="str">
        <f>IF('query (10)'!AI2132="","",TRIM('query (10)'!AI2132))</f>
        <v/>
      </c>
      <c r="AL2132" s="42">
        <f t="shared" si="165"/>
        <v>2026</v>
      </c>
      <c r="AM2132" s="42" t="str">
        <f t="shared" si="166"/>
        <v>2026-03</v>
      </c>
      <c r="AN2132" s="42" t="str">
        <f t="shared" ca="1" si="167"/>
        <v/>
      </c>
      <c r="AO2132" s="42" t="str">
        <f t="shared" si="168"/>
        <v>GR-859 | OUTER RING RACEWAY GRINDING M/C | SB8 | ELECTRICAL CONTROL | Condition-based Maintenance | Electrical | Inspection | Medium | PM : 
- Check condition of reed switch 
- Check condition of proximity | เริ่มซ่อมงาน PM แล้ว รับผิดชอบโดย AMRIN RAKSAPHON | อัมรินทร์ รักษาพล</v>
      </c>
      <c r="AP2132" s="42" t="str">
        <f>_xlfn.TEXTJOIN("; ",TRUE,IF(COUNTA('query (10)'!A2132:AK2132)&lt;=6,"NEAR_EMPTY_ROW",""),IF($K2132="","MISSING_STATUS",""),IF(AND($K2132="เสร็จสิ้น",$Z2132=""),"DONE_NO_ACTUAL_DATE",""),IF(AND($I2132="Condition-based Maintenance",$AH2132=""),"CBM_NO_MEASUREMENT",""),IF(OR($X2132="",$X2132=0),"INVALID_PERIOD",""),IF(AND($AA2132&lt;&gt;"",$AB2132&lt;&gt;"",$AB2132&lt;$AA2132),"DATE_SEQUENCE_ERROR",""),IF(AND($AB2132&lt;&gt;"",$AB2132&gt;DATE(2030,12,31)),"DATE_OUTLIER",""),IF($C2132="","MISSING_QRCODE",""),IF($J2132="UNKNOWN","UNKNOWN_PM_TYPE",""),IF($L2132="UNKNOWN","UNKNOWN_STATUS",""))</f>
        <v>CBM_NO_MEASUREMENT</v>
      </c>
      <c r="AQ2132" s="42" t="str">
        <f t="shared" si="169"/>
        <v>NO</v>
      </c>
    </row>
    <row r="2133" spans="1:43" x14ac:dyDescent="0.3">
      <c r="A2133" s="38">
        <f>IF('query (10)'!A2133="","",'query (10)'!A2133)</f>
        <v>2356</v>
      </c>
      <c r="B2133" s="38">
        <f>IF('query (10)'!B2133="","",'query (10)'!B2133)</f>
        <v>19614</v>
      </c>
      <c r="C2133" s="38" t="str">
        <f>TRIM(UPPER('query (10)'!M2133))</f>
        <v>GR-859</v>
      </c>
      <c r="D2133" s="38" t="str">
        <f>TRIM(UPPER(IFERROR(_xlfn.TEXTBEFORE('query (10)'!L2133,"("),'query (10)'!L2133)))</f>
        <v>OUTER RING RACEWAY GRINDING M/C</v>
      </c>
      <c r="E2133" s="38" t="str">
        <f>IFERROR(TRIM(UPPER(_xlfn.TEXTBEFORE(_xlfn.TEXTAFTER('query (10)'!L2133,"("),")"))),"")</f>
        <v/>
      </c>
      <c r="F2133" s="38" t="str">
        <f>TRIM('query (10)'!K2133)</f>
        <v>SB8</v>
      </c>
      <c r="G2133" s="38" t="str">
        <f>IF('query (10)'!J2133="","",'query (10)'!J2133)</f>
        <v>Dresser</v>
      </c>
      <c r="H2133" s="38" t="str">
        <f>TRIM(UPPER('query (10)'!J2133))</f>
        <v>DRESSER</v>
      </c>
      <c r="I2133" s="38" t="str">
        <f>IF('query (10)'!F2133="","",'query (10)'!F2133)</f>
        <v>Time-based Maintenance</v>
      </c>
      <c r="J2133" s="38" t="str">
        <f>IF('query (10)'!F2133="","",IFERROR(INDEX(Cleaning_Rules!$B$14:$B$17,MATCH(TRIM('query (10)'!F2133),Cleaning_Rules!$A$14:$A$17,0)),"UNKNOWN"))</f>
        <v>TBM</v>
      </c>
      <c r="K2133" s="38" t="str">
        <f>IF('query (10)'!G2133="","",'query (10)'!G2133)</f>
        <v>เสร็จสิ้น</v>
      </c>
      <c r="L2133" s="38" t="str">
        <f>IF('query (10)'!G2133="","MISSING",IFERROR(INDEX(Cleaning_Rules!$B$5:$B$10,MATCH(TRIM('query (10)'!G2133),Cleaning_Rules!$A$5:$A$10,0)),"UNKNOWN"))</f>
        <v>COMPLETED</v>
      </c>
      <c r="M2133" s="38" t="str">
        <f>IF('query (10)'!I2133="","",'query (10)'!I2133)</f>
        <v>Mechanical</v>
      </c>
      <c r="N2133" s="38" t="str">
        <f>IF('query (10)'!O2133="","",'query (10)'!O2133)</f>
        <v>Part Change</v>
      </c>
      <c r="O2133" s="38" t="str">
        <f>IF('query (10)'!P2133="","",'query (10)'!P2133)</f>
        <v>Medium</v>
      </c>
      <c r="P2133" s="38" t="str">
        <f>IF('query (10)'!N2133="","",'query (10)'!N2133)</f>
        <v xml:space="preserve">Change belt dresser 
ตามรอบการใช่งาน
</v>
      </c>
      <c r="Q2133" s="38" t="str">
        <f>TRIM('query (10)'!N2133)</f>
        <v xml:space="preserve">Change belt dresser 
ตามรอบการใช่งาน
</v>
      </c>
      <c r="R2133" s="38" t="str">
        <f>TRIM(UPPER('query (10)'!R2133))</f>
        <v>BELT</v>
      </c>
      <c r="S2133" s="38" t="str">
        <f>TRIM(UPPER('query (10)'!S2133))</f>
        <v>5M580</v>
      </c>
      <c r="T2133" s="38" t="str">
        <f>IF('query (10)'!Q2133="","",TRIM(UPPER('query (10)'!Q2133)))</f>
        <v/>
      </c>
      <c r="U2133" s="38" t="str">
        <f>IF('query (10)'!T2133="","",'query (10)'!T2133)</f>
        <v/>
      </c>
      <c r="V2133" s="39" t="str">
        <f>IF('query (10)'!T2133="","",IFERROR(VALUE('query (10)'!T2133),""))</f>
        <v/>
      </c>
      <c r="W2133" s="40">
        <f>IF('query (10)'!U2133="","",'query (10)'!U2133)</f>
        <v>0</v>
      </c>
      <c r="X2133" s="39">
        <f>IF('query (10)'!V2133="","",'query (10)'!V2133)</f>
        <v>120</v>
      </c>
      <c r="Y2133" s="41">
        <f>IF('query (10)'!W2133="","",'query (10)'!W2133)</f>
        <v>46106</v>
      </c>
      <c r="Z2133" s="41">
        <f>IF('query (10)'!X2133="","",'query (10)'!X2133)</f>
        <v>46114</v>
      </c>
      <c r="AA2133" s="41">
        <f>IF('query (10)'!Y2133="","",'query (10)'!Y2133)</f>
        <v>46114</v>
      </c>
      <c r="AB2133" s="41">
        <f>IF('query (10)'!Z2133="","",'query (10)'!Z2133)</f>
        <v>46234</v>
      </c>
      <c r="AC2133" s="38" t="str">
        <f>IF(OR('query (10)'!AA2133="",COUNTIF(Cleaning_Rules!$A$21:$A$26,TRIM('query (10)'!AA2133))&gt;0),"",TRIM('query (10)'!AA2133))</f>
        <v/>
      </c>
      <c r="AD2133" s="38" t="str">
        <f>IF('query (10)'!AB2133="","",TRIM(IFERROR(_xlfn.TEXTBEFORE('query (10)'!AB2133,"("),'query (10)'!AB2133)))</f>
        <v>เริ่มซ่อมงาน PM แล้ว รับผิดชอบโดย PUCHIT KULSEREE</v>
      </c>
      <c r="AE2133" s="38" t="str">
        <f>IFERROR(LOWER(TRIM(_xlfn.TEXTBEFORE(_xlfn.TEXTAFTER('query (10)'!AB2133,"("),")"))),"")</f>
        <v>puchit@nsk.com</v>
      </c>
      <c r="AF2133" s="38" t="str">
        <f>IF('query (10)'!AD2133="","",TRIM('query (10)'!AD2133))</f>
        <v>ภูชิต กุลเสรี</v>
      </c>
      <c r="AG2133" s="38" t="str">
        <f>IF('query (10)'!AE2133="","",TRIM('query (10)'!AE2133))</f>
        <v>ภูชิต กุลเสรี</v>
      </c>
      <c r="AH2133" s="38" t="str">
        <f>IF('query (10)'!AF2133="","",IFERROR(VALUE('query (10)'!AF2133),""))</f>
        <v/>
      </c>
      <c r="AI2133" s="38" t="str">
        <f>IF('query (10)'!AG2133="","",TRIM('query (10)'!AG2133))</f>
        <v/>
      </c>
      <c r="AJ2133" s="38" t="str">
        <f>IF('query (10)'!AH2133="","",IFERROR(VALUE('query (10)'!AH2133),""))</f>
        <v/>
      </c>
      <c r="AK2133" s="38" t="str">
        <f>IF('query (10)'!AI2133="","",TRIM('query (10)'!AI2133))</f>
        <v/>
      </c>
      <c r="AL2133" s="42">
        <f t="shared" si="165"/>
        <v>2026</v>
      </c>
      <c r="AM2133" s="42" t="str">
        <f t="shared" si="166"/>
        <v>2026-03</v>
      </c>
      <c r="AN2133" s="42" t="str">
        <f t="shared" ca="1" si="167"/>
        <v/>
      </c>
      <c r="AO2133" s="42" t="str">
        <f t="shared" si="168"/>
        <v>GR-859 | OUTER RING RACEWAY GRINDING M/C | SB8 | DRESSER | Time-based Maintenance | Mechanical | Part Change | Medium | Change belt dresser 
ตามรอบการใช่งาน
 | BELT | 5M580 | เริ่มซ่อมงาน PM แล้ว รับผิดชอบโดย PUCHIT KULSEREE | ภูชิต กุลเสรี</v>
      </c>
      <c r="AP2133" s="42" t="str">
        <f>_xlfn.TEXTJOIN("; ",TRUE,IF(COUNTA('query (10)'!A2133:AK2133)&lt;=6,"NEAR_EMPTY_ROW",""),IF($K2133="","MISSING_STATUS",""),IF(AND($K2133="เสร็จสิ้น",$Z2133=""),"DONE_NO_ACTUAL_DATE",""),IF(AND($I2133="Condition-based Maintenance",$AH2133=""),"CBM_NO_MEASUREMENT",""),IF(OR($X2133="",$X2133=0),"INVALID_PERIOD",""),IF(AND($AA2133&lt;&gt;"",$AB2133&lt;&gt;"",$AB2133&lt;$AA2133),"DATE_SEQUENCE_ERROR",""),IF(AND($AB2133&lt;&gt;"",$AB2133&gt;DATE(2030,12,31)),"DATE_OUTLIER",""),IF($C2133="","MISSING_QRCODE",""),IF($J2133="UNKNOWN","UNKNOWN_PM_TYPE",""),IF($L2133="UNKNOWN","UNKNOWN_STATUS",""))</f>
        <v/>
      </c>
      <c r="AQ2133" s="42" t="str">
        <f t="shared" si="169"/>
        <v>NO</v>
      </c>
    </row>
    <row r="2134" spans="1:43" x14ac:dyDescent="0.3">
      <c r="A2134" s="38">
        <f>IF('query (10)'!A2134="","",'query (10)'!A2134)</f>
        <v>2357</v>
      </c>
      <c r="B2134" s="38">
        <f>IF('query (10)'!B2134="","",'query (10)'!B2134)</f>
        <v>19615</v>
      </c>
      <c r="C2134" s="38" t="str">
        <f>TRIM(UPPER('query (10)'!M2134))</f>
        <v>GR-859</v>
      </c>
      <c r="D2134" s="38" t="str">
        <f>TRIM(UPPER(IFERROR(_xlfn.TEXTBEFORE('query (10)'!L2134,"("),'query (10)'!L2134)))</f>
        <v>OUTER RING RACEWAY GRINDING M/C</v>
      </c>
      <c r="E2134" s="38" t="str">
        <f>IFERROR(TRIM(UPPER(_xlfn.TEXTBEFORE(_xlfn.TEXTAFTER('query (10)'!L2134,"("),")"))),"")</f>
        <v/>
      </c>
      <c r="F2134" s="38" t="str">
        <f>TRIM('query (10)'!K2134)</f>
        <v>SB8</v>
      </c>
      <c r="G2134" s="38" t="str">
        <f>IF('query (10)'!J2134="","",'query (10)'!J2134)</f>
        <v>Work head</v>
      </c>
      <c r="H2134" s="38" t="str">
        <f>TRIM(UPPER('query (10)'!J2134))</f>
        <v>WORK HEAD</v>
      </c>
      <c r="I2134" s="38" t="str">
        <f>IF('query (10)'!F2134="","",'query (10)'!F2134)</f>
        <v>Time-based Maintenance</v>
      </c>
      <c r="J2134" s="38" t="str">
        <f>IF('query (10)'!F2134="","",IFERROR(INDEX(Cleaning_Rules!$B$14:$B$17,MATCH(TRIM('query (10)'!F2134),Cleaning_Rules!$A$14:$A$17,0)),"UNKNOWN"))</f>
        <v>TBM</v>
      </c>
      <c r="K2134" s="38" t="str">
        <f>IF('query (10)'!G2134="","",'query (10)'!G2134)</f>
        <v>เสร็จสิ้น</v>
      </c>
      <c r="L2134" s="38" t="str">
        <f>IF('query (10)'!G2134="","MISSING",IFERROR(INDEX(Cleaning_Rules!$B$5:$B$10,MATCH(TRIM('query (10)'!G2134),Cleaning_Rules!$A$5:$A$10,0)),"UNKNOWN"))</f>
        <v>COMPLETED</v>
      </c>
      <c r="M2134" s="38" t="str">
        <f>IF('query (10)'!I2134="","",'query (10)'!I2134)</f>
        <v>Mechanical</v>
      </c>
      <c r="N2134" s="38" t="str">
        <f>IF('query (10)'!O2134="","",'query (10)'!O2134)</f>
        <v>Part Change</v>
      </c>
      <c r="O2134" s="38" t="str">
        <f>IF('query (10)'!P2134="","",'query (10)'!P2134)</f>
        <v>Medium</v>
      </c>
      <c r="P2134" s="38" t="str">
        <f>IF('query (10)'!N2134="","",'query (10)'!N2134)</f>
        <v xml:space="preserve">Change belt work head 
ตามรอบการใช้งาน
</v>
      </c>
      <c r="Q2134" s="38" t="str">
        <f>TRIM('query (10)'!N2134)</f>
        <v xml:space="preserve">Change belt work head 
ตามรอบการใช้งาน
</v>
      </c>
      <c r="R2134" s="38" t="str">
        <f>TRIM(UPPER('query (10)'!R2134))</f>
        <v>BELT</v>
      </c>
      <c r="S2134" s="38" t="str">
        <f>TRIM(UPPER('query (10)'!S2134))</f>
        <v>7M800</v>
      </c>
      <c r="T2134" s="38" t="str">
        <f>IF('query (10)'!Q2134="","",TRIM(UPPER('query (10)'!Q2134)))</f>
        <v/>
      </c>
      <c r="U2134" s="38" t="str">
        <f>IF('query (10)'!T2134="","",'query (10)'!T2134)</f>
        <v/>
      </c>
      <c r="V2134" s="39" t="str">
        <f>IF('query (10)'!T2134="","",IFERROR(VALUE('query (10)'!T2134),""))</f>
        <v/>
      </c>
      <c r="W2134" s="40">
        <f>IF('query (10)'!U2134="","",'query (10)'!U2134)</f>
        <v>0</v>
      </c>
      <c r="X2134" s="39">
        <f>IF('query (10)'!V2134="","",'query (10)'!V2134)</f>
        <v>360</v>
      </c>
      <c r="Y2134" s="41">
        <f>IF('query (10)'!W2134="","",'query (10)'!W2134)</f>
        <v>46106</v>
      </c>
      <c r="Z2134" s="41">
        <f>IF('query (10)'!X2134="","",'query (10)'!X2134)</f>
        <v>46114</v>
      </c>
      <c r="AA2134" s="41">
        <f>IF('query (10)'!Y2134="","",'query (10)'!Y2134)</f>
        <v>46114</v>
      </c>
      <c r="AB2134" s="41">
        <f>IF('query (10)'!Z2134="","",'query (10)'!Z2134)</f>
        <v>46474</v>
      </c>
      <c r="AC2134" s="38" t="str">
        <f>IF(OR('query (10)'!AA2134="",COUNTIF(Cleaning_Rules!$A$21:$A$26,TRIM('query (10)'!AA2134))&gt;0),"",TRIM('query (10)'!AA2134))</f>
        <v/>
      </c>
      <c r="AD2134" s="38" t="str">
        <f>IF('query (10)'!AB2134="","",TRIM(IFERROR(_xlfn.TEXTBEFORE('query (10)'!AB2134,"("),'query (10)'!AB2134)))</f>
        <v>เริ่มซ่อมงาน PM แล้ว รับผิดชอบโดย PUCHIT KULSEREE</v>
      </c>
      <c r="AE2134" s="38" t="str">
        <f>IFERROR(LOWER(TRIM(_xlfn.TEXTBEFORE(_xlfn.TEXTAFTER('query (10)'!AB2134,"("),")"))),"")</f>
        <v>puchit@nsk.com</v>
      </c>
      <c r="AF2134" s="38" t="str">
        <f>IF('query (10)'!AD2134="","",TRIM('query (10)'!AD2134))</f>
        <v>ภูชิต กุลเสรี</v>
      </c>
      <c r="AG2134" s="38" t="str">
        <f>IF('query (10)'!AE2134="","",TRIM('query (10)'!AE2134))</f>
        <v>ภูชิต กุลเสรี</v>
      </c>
      <c r="AH2134" s="38" t="str">
        <f>IF('query (10)'!AF2134="","",IFERROR(VALUE('query (10)'!AF2134),""))</f>
        <v/>
      </c>
      <c r="AI2134" s="38" t="str">
        <f>IF('query (10)'!AG2134="","",TRIM('query (10)'!AG2134))</f>
        <v/>
      </c>
      <c r="AJ2134" s="38" t="str">
        <f>IF('query (10)'!AH2134="","",IFERROR(VALUE('query (10)'!AH2134),""))</f>
        <v/>
      </c>
      <c r="AK2134" s="38" t="str">
        <f>IF('query (10)'!AI2134="","",TRIM('query (10)'!AI2134))</f>
        <v/>
      </c>
      <c r="AL2134" s="42">
        <f t="shared" si="165"/>
        <v>2026</v>
      </c>
      <c r="AM2134" s="42" t="str">
        <f t="shared" si="166"/>
        <v>2026-03</v>
      </c>
      <c r="AN2134" s="42" t="str">
        <f t="shared" ca="1" si="167"/>
        <v/>
      </c>
      <c r="AO2134" s="42" t="str">
        <f t="shared" si="168"/>
        <v>GR-859 | OUTER RING RACEWAY GRINDING M/C | SB8 | WORK HEAD | Time-based Maintenance | Mechanical | Part Change | Medium | Change belt work head 
ตามรอบการใช้งาน
 | BELT | 7M800 | เริ่มซ่อมงาน PM แล้ว รับผิดชอบโดย PUCHIT KULSEREE | ภูชิต กุลเสรี</v>
      </c>
      <c r="AP2134" s="42" t="str">
        <f>_xlfn.TEXTJOIN("; ",TRUE,IF(COUNTA('query (10)'!A2134:AK2134)&lt;=6,"NEAR_EMPTY_ROW",""),IF($K2134="","MISSING_STATUS",""),IF(AND($K2134="เสร็จสิ้น",$Z2134=""),"DONE_NO_ACTUAL_DATE",""),IF(AND($I2134="Condition-based Maintenance",$AH2134=""),"CBM_NO_MEASUREMENT",""),IF(OR($X2134="",$X2134=0),"INVALID_PERIOD",""),IF(AND($AA2134&lt;&gt;"",$AB2134&lt;&gt;"",$AB2134&lt;$AA2134),"DATE_SEQUENCE_ERROR",""),IF(AND($AB2134&lt;&gt;"",$AB2134&gt;DATE(2030,12,31)),"DATE_OUTLIER",""),IF($C2134="","MISSING_QRCODE",""),IF($J2134="UNKNOWN","UNKNOWN_PM_TYPE",""),IF($L2134="UNKNOWN","UNKNOWN_STATUS",""))</f>
        <v/>
      </c>
      <c r="AQ2134" s="42" t="str">
        <f t="shared" si="169"/>
        <v>NO</v>
      </c>
    </row>
    <row r="2135" spans="1:43" x14ac:dyDescent="0.3">
      <c r="A2135" s="38">
        <f>IF('query (10)'!A2135="","",'query (10)'!A2135)</f>
        <v>2358</v>
      </c>
      <c r="B2135" s="38">
        <f>IF('query (10)'!B2135="","",'query (10)'!B2135)</f>
        <v>19616</v>
      </c>
      <c r="C2135" s="38" t="str">
        <f>TRIM(UPPER('query (10)'!M2135))</f>
        <v>GR-861</v>
      </c>
      <c r="D2135" s="38" t="str">
        <f>TRIM(UPPER(IFERROR(_xlfn.TEXTBEFORE('query (10)'!L2135,"("),'query (10)'!L2135)))</f>
        <v>OUTER RING RACEWAY SUPER FINISH M/C</v>
      </c>
      <c r="E2135" s="38" t="str">
        <f>IFERROR(TRIM(UPPER(_xlfn.TEXTBEFORE(_xlfn.TEXTAFTER('query (10)'!L2135,"("),")"))),"")</f>
        <v/>
      </c>
      <c r="F2135" s="38" t="str">
        <f>TRIM('query (10)'!K2135)</f>
        <v>SB8</v>
      </c>
      <c r="G2135" s="38" t="str">
        <f>IF('query (10)'!J2135="","",'query (10)'!J2135)</f>
        <v>pressur roll unit</v>
      </c>
      <c r="H2135" s="38" t="str">
        <f>TRIM(UPPER('query (10)'!J2135))</f>
        <v>PRESSUR ROLL UNIT</v>
      </c>
      <c r="I2135" s="38" t="str">
        <f>IF('query (10)'!F2135="","",'query (10)'!F2135)</f>
        <v>Time-based Maintenance</v>
      </c>
      <c r="J2135" s="38" t="str">
        <f>IF('query (10)'!F2135="","",IFERROR(INDEX(Cleaning_Rules!$B$14:$B$17,MATCH(TRIM('query (10)'!F2135),Cleaning_Rules!$A$14:$A$17,0)),"UNKNOWN"))</f>
        <v>TBM</v>
      </c>
      <c r="K2135" s="38" t="str">
        <f>IF('query (10)'!G2135="","",'query (10)'!G2135)</f>
        <v>เสร็จสิ้น</v>
      </c>
      <c r="L2135" s="38" t="str">
        <f>IF('query (10)'!G2135="","MISSING",IFERROR(INDEX(Cleaning_Rules!$B$5:$B$10,MATCH(TRIM('query (10)'!G2135),Cleaning_Rules!$A$5:$A$10,0)),"UNKNOWN"))</f>
        <v>COMPLETED</v>
      </c>
      <c r="M2135" s="38" t="str">
        <f>IF('query (10)'!I2135="","",'query (10)'!I2135)</f>
        <v>Mechanical</v>
      </c>
      <c r="N2135" s="38" t="str">
        <f>IF('query (10)'!O2135="","",'query (10)'!O2135)</f>
        <v>Part Change</v>
      </c>
      <c r="O2135" s="38" t="str">
        <f>IF('query (10)'!P2135="","",'query (10)'!P2135)</f>
        <v>Medium</v>
      </c>
      <c r="P2135" s="38" t="str">
        <f>IF('query (10)'!N2135="","",'query (10)'!N2135)</f>
        <v>repair unit pressur roll ตามรอบการใช้งาน</v>
      </c>
      <c r="Q2135" s="38" t="str">
        <f>TRIM('query (10)'!N2135)</f>
        <v>repair unit pressur roll ตามรอบการใช้งาน</v>
      </c>
      <c r="R2135" s="38" t="str">
        <f>TRIM(UPPER('query (10)'!R2135))</f>
        <v>BEARING</v>
      </c>
      <c r="S2135" s="38" t="str">
        <f>TRIM(UPPER('query (10)'!S2135))</f>
        <v>6002DDUCM</v>
      </c>
      <c r="T2135" s="38" t="str">
        <f>IF('query (10)'!Q2135="","",TRIM(UPPER('query (10)'!Q2135)))</f>
        <v/>
      </c>
      <c r="U2135" s="38" t="str">
        <f>IF('query (10)'!T2135="","",'query (10)'!T2135)</f>
        <v/>
      </c>
      <c r="V2135" s="39" t="str">
        <f>IF('query (10)'!T2135="","",IFERROR(VALUE('query (10)'!T2135),""))</f>
        <v/>
      </c>
      <c r="W2135" s="40">
        <f>IF('query (10)'!U2135="","",'query (10)'!U2135)</f>
        <v>0</v>
      </c>
      <c r="X2135" s="39">
        <f>IF('query (10)'!V2135="","",'query (10)'!V2135)</f>
        <v>360</v>
      </c>
      <c r="Y2135" s="41">
        <f>IF('query (10)'!W2135="","",'query (10)'!W2135)</f>
        <v>46106</v>
      </c>
      <c r="Z2135" s="41">
        <f>IF('query (10)'!X2135="","",'query (10)'!X2135)</f>
        <v>46114</v>
      </c>
      <c r="AA2135" s="41">
        <f>IF('query (10)'!Y2135="","",'query (10)'!Y2135)</f>
        <v>46114</v>
      </c>
      <c r="AB2135" s="41">
        <f>IF('query (10)'!Z2135="","",'query (10)'!Z2135)</f>
        <v>46474</v>
      </c>
      <c r="AC2135" s="38" t="str">
        <f>IF(OR('query (10)'!AA2135="",COUNTIF(Cleaning_Rules!$A$21:$A$26,TRIM('query (10)'!AA2135))&gt;0),"",TRIM('query (10)'!AA2135))</f>
        <v/>
      </c>
      <c r="AD2135" s="38" t="str">
        <f>IF('query (10)'!AB2135="","",TRIM(IFERROR(_xlfn.TEXTBEFORE('query (10)'!AB2135,"("),'query (10)'!AB2135)))</f>
        <v>เริ่มซ่อมงาน PM แล้ว รับผิดชอบโดย PUCHIT KULSEREE</v>
      </c>
      <c r="AE2135" s="38" t="str">
        <f>IFERROR(LOWER(TRIM(_xlfn.TEXTBEFORE(_xlfn.TEXTAFTER('query (10)'!AB2135,"("),")"))),"")</f>
        <v>puchit@nsk.com</v>
      </c>
      <c r="AF2135" s="38" t="str">
        <f>IF('query (10)'!AD2135="","",TRIM('query (10)'!AD2135))</f>
        <v>ภูชิต กุลเสรี</v>
      </c>
      <c r="AG2135" s="38" t="str">
        <f>IF('query (10)'!AE2135="","",TRIM('query (10)'!AE2135))</f>
        <v>ภูชิต กุลเสรี</v>
      </c>
      <c r="AH2135" s="38" t="str">
        <f>IF('query (10)'!AF2135="","",IFERROR(VALUE('query (10)'!AF2135),""))</f>
        <v/>
      </c>
      <c r="AI2135" s="38" t="str">
        <f>IF('query (10)'!AG2135="","",TRIM('query (10)'!AG2135))</f>
        <v/>
      </c>
      <c r="AJ2135" s="38" t="str">
        <f>IF('query (10)'!AH2135="","",IFERROR(VALUE('query (10)'!AH2135),""))</f>
        <v/>
      </c>
      <c r="AK2135" s="38" t="str">
        <f>IF('query (10)'!AI2135="","",TRIM('query (10)'!AI2135))</f>
        <v/>
      </c>
      <c r="AL2135" s="42">
        <f t="shared" si="165"/>
        <v>2026</v>
      </c>
      <c r="AM2135" s="42" t="str">
        <f t="shared" si="166"/>
        <v>2026-03</v>
      </c>
      <c r="AN2135" s="42" t="str">
        <f t="shared" ca="1" si="167"/>
        <v/>
      </c>
      <c r="AO2135" s="42" t="str">
        <f t="shared" si="168"/>
        <v>GR-861 | OUTER RING RACEWAY SUPER FINISH M/C | SB8 | PRESSUR ROLL UNIT | Time-based Maintenance | Mechanical | Part Change | Medium | repair unit pressur roll ตามรอบการใช้งาน | BEARING | 6002DDUCM | เริ่มซ่อมงาน PM แล้ว รับผิดชอบโดย PUCHIT KULSEREE | ภูชิต กุลเสรี</v>
      </c>
      <c r="AP2135" s="42" t="str">
        <f>_xlfn.TEXTJOIN("; ",TRUE,IF(COUNTA('query (10)'!A2135:AK2135)&lt;=6,"NEAR_EMPTY_ROW",""),IF($K2135="","MISSING_STATUS",""),IF(AND($K2135="เสร็จสิ้น",$Z2135=""),"DONE_NO_ACTUAL_DATE",""),IF(AND($I2135="Condition-based Maintenance",$AH2135=""),"CBM_NO_MEASUREMENT",""),IF(OR($X2135="",$X2135=0),"INVALID_PERIOD",""),IF(AND($AA2135&lt;&gt;"",$AB2135&lt;&gt;"",$AB2135&lt;$AA2135),"DATE_SEQUENCE_ERROR",""),IF(AND($AB2135&lt;&gt;"",$AB2135&gt;DATE(2030,12,31)),"DATE_OUTLIER",""),IF($C2135="","MISSING_QRCODE",""),IF($J2135="UNKNOWN","UNKNOWN_PM_TYPE",""),IF($L2135="UNKNOWN","UNKNOWN_STATUS",""))</f>
        <v/>
      </c>
      <c r="AQ2135" s="42" t="str">
        <f t="shared" si="169"/>
        <v>NO</v>
      </c>
    </row>
    <row r="2136" spans="1:43" x14ac:dyDescent="0.3">
      <c r="A2136" s="38">
        <f>IF('query (10)'!A2136="","",'query (10)'!A2136)</f>
        <v>2359</v>
      </c>
      <c r="B2136" s="38">
        <f>IF('query (10)'!B2136="","",'query (10)'!B2136)</f>
        <v>19617</v>
      </c>
      <c r="C2136" s="38" t="str">
        <f>TRIM(UPPER('query (10)'!M2136))</f>
        <v>AS-869</v>
      </c>
      <c r="D2136" s="38" t="str">
        <f>TRIM(UPPER(IFERROR(_xlfn.TEXTBEFORE('query (10)'!L2136,"("),'query (10)'!L2136)))</f>
        <v>RIVET PRESSING M/C</v>
      </c>
      <c r="E2136" s="38" t="str">
        <f>IFERROR(TRIM(UPPER(_xlfn.TEXTBEFORE(_xlfn.TEXTAFTER('query (10)'!L2136,"("),")"))),"")</f>
        <v/>
      </c>
      <c r="F2136" s="38" t="str">
        <f>TRIM('query (10)'!K2136)</f>
        <v>SB8</v>
      </c>
      <c r="G2136" s="38" t="str">
        <f>IF('query (10)'!J2136="","",'query (10)'!J2136)</f>
        <v>Hydraulic Cylinder</v>
      </c>
      <c r="H2136" s="38" t="str">
        <f>TRIM(UPPER('query (10)'!J2136))</f>
        <v>HYDRAULIC CYLINDER</v>
      </c>
      <c r="I2136" s="38" t="str">
        <f>IF('query (10)'!F2136="","",'query (10)'!F2136)</f>
        <v>Time-based Maintenance</v>
      </c>
      <c r="J2136" s="38" t="str">
        <f>IF('query (10)'!F2136="","",IFERROR(INDEX(Cleaning_Rules!$B$14:$B$17,MATCH(TRIM('query (10)'!F2136),Cleaning_Rules!$A$14:$A$17,0)),"UNKNOWN"))</f>
        <v>TBM</v>
      </c>
      <c r="K2136" s="38" t="str">
        <f>IF('query (10)'!G2136="","",'query (10)'!G2136)</f>
        <v>เสร็จสิ้น</v>
      </c>
      <c r="L2136" s="38" t="str">
        <f>IF('query (10)'!G2136="","MISSING",IFERROR(INDEX(Cleaning_Rules!$B$5:$B$10,MATCH(TRIM('query (10)'!G2136),Cleaning_Rules!$A$5:$A$10,0)),"UNKNOWN"))</f>
        <v>COMPLETED</v>
      </c>
      <c r="M2136" s="38" t="str">
        <f>IF('query (10)'!I2136="","",'query (10)'!I2136)</f>
        <v>Mechanical</v>
      </c>
      <c r="N2136" s="38" t="str">
        <f>IF('query (10)'!O2136="","",'query (10)'!O2136)</f>
        <v>Part Change</v>
      </c>
      <c r="O2136" s="38" t="str">
        <f>IF('query (10)'!P2136="","",'query (10)'!P2136)</f>
        <v>Medium</v>
      </c>
      <c r="P2136" s="38" t="str">
        <f>IF('query (10)'!N2136="","",'query (10)'!N2136)</f>
        <v xml:space="preserve">repair unit hydrulic cylinder up/down
</v>
      </c>
      <c r="Q2136" s="38" t="str">
        <f>TRIM('query (10)'!N2136)</f>
        <v xml:space="preserve">repair unit hydrulic cylinder up/down
</v>
      </c>
      <c r="R2136" s="38" t="str">
        <f>TRIM(UPPER('query (10)'!R2136))</f>
        <v/>
      </c>
      <c r="S2136" s="38" t="str">
        <f>TRIM(UPPER('query (10)'!S2136))</f>
        <v/>
      </c>
      <c r="T2136" s="38" t="str">
        <f>IF('query (10)'!Q2136="","",TRIM(UPPER('query (10)'!Q2136)))</f>
        <v/>
      </c>
      <c r="U2136" s="38" t="str">
        <f>IF('query (10)'!T2136="","",'query (10)'!T2136)</f>
        <v/>
      </c>
      <c r="V2136" s="39" t="str">
        <f>IF('query (10)'!T2136="","",IFERROR(VALUE('query (10)'!T2136),""))</f>
        <v/>
      </c>
      <c r="W2136" s="40">
        <f>IF('query (10)'!U2136="","",'query (10)'!U2136)</f>
        <v>0</v>
      </c>
      <c r="X2136" s="39">
        <f>IF('query (10)'!V2136="","",'query (10)'!V2136)</f>
        <v>1080</v>
      </c>
      <c r="Y2136" s="41">
        <f>IF('query (10)'!W2136="","",'query (10)'!W2136)</f>
        <v>46106</v>
      </c>
      <c r="Z2136" s="41">
        <f>IF('query (10)'!X2136="","",'query (10)'!X2136)</f>
        <v>46141</v>
      </c>
      <c r="AA2136" s="41">
        <f>IF('query (10)'!Y2136="","",'query (10)'!Y2136)</f>
        <v>46141</v>
      </c>
      <c r="AB2136" s="41">
        <f>IF('query (10)'!Z2136="","",'query (10)'!Z2136)</f>
        <v>47221</v>
      </c>
      <c r="AC2136" s="38" t="str">
        <f>IF(OR('query (10)'!AA2136="",COUNTIF(Cleaning_Rules!$A$21:$A$26,TRIM('query (10)'!AA2136))&gt;0),"",TRIM('query (10)'!AA2136))</f>
        <v/>
      </c>
      <c r="AD2136" s="38" t="str">
        <f>IF('query (10)'!AB2136="","",TRIM(IFERROR(_xlfn.TEXTBEFORE('query (10)'!AB2136,"("),'query (10)'!AB2136)))</f>
        <v>เริ่มซ่อมงาน PM แล้ว รับผิดชอบโดย JAKKAPAT KHOTSOMBAT</v>
      </c>
      <c r="AE2136" s="38" t="str">
        <f>IFERROR(LOWER(TRIM(_xlfn.TEXTBEFORE(_xlfn.TEXTAFTER('query (10)'!AB2136,"("),")"))),"")</f>
        <v>jakkapat@nsk.com</v>
      </c>
      <c r="AF2136" s="38" t="str">
        <f>IF('query (10)'!AD2136="","",TRIM('query (10)'!AD2136))</f>
        <v>ภูชิต กุลเสรี</v>
      </c>
      <c r="AG2136" s="38" t="str">
        <f>IF('query (10)'!AE2136="","",TRIM('query (10)'!AE2136))</f>
        <v>จักรภัทร โคตรสมบัติ</v>
      </c>
      <c r="AH2136" s="38" t="str">
        <f>IF('query (10)'!AF2136="","",IFERROR(VALUE('query (10)'!AF2136),""))</f>
        <v/>
      </c>
      <c r="AI2136" s="38" t="str">
        <f>IF('query (10)'!AG2136="","",TRIM('query (10)'!AG2136))</f>
        <v/>
      </c>
      <c r="AJ2136" s="38" t="str">
        <f>IF('query (10)'!AH2136="","",IFERROR(VALUE('query (10)'!AH2136),""))</f>
        <v/>
      </c>
      <c r="AK2136" s="38" t="str">
        <f>IF('query (10)'!AI2136="","",TRIM('query (10)'!AI2136))</f>
        <v/>
      </c>
      <c r="AL2136" s="42">
        <f t="shared" si="165"/>
        <v>2026</v>
      </c>
      <c r="AM2136" s="42" t="str">
        <f t="shared" si="166"/>
        <v>2026-03</v>
      </c>
      <c r="AN2136" s="42" t="str">
        <f t="shared" ca="1" si="167"/>
        <v/>
      </c>
      <c r="AO2136" s="42" t="str">
        <f t="shared" si="168"/>
        <v>AS-869 | RIVET PRESSING M/C | SB8 | HYDRAULIC CYLINDER | Time-based Maintenance | Mechanical | Part Change | Medium | repair unit hydrulic cylinder up/down
 | เริ่มซ่อมงาน PM แล้ว รับผิดชอบโดย JAKKAPAT KHOTSOMBAT | จักรภัทร โคตรสมบัติ</v>
      </c>
      <c r="AP2136" s="42" t="str">
        <f>_xlfn.TEXTJOIN("; ",TRUE,IF(COUNTA('query (10)'!A2136:AK2136)&lt;=6,"NEAR_EMPTY_ROW",""),IF($K2136="","MISSING_STATUS",""),IF(AND($K2136="เสร็จสิ้น",$Z2136=""),"DONE_NO_ACTUAL_DATE",""),IF(AND($I2136="Condition-based Maintenance",$AH2136=""),"CBM_NO_MEASUREMENT",""),IF(OR($X2136="",$X2136=0),"INVALID_PERIOD",""),IF(AND($AA2136&lt;&gt;"",$AB2136&lt;&gt;"",$AB2136&lt;$AA2136),"DATE_SEQUENCE_ERROR",""),IF(AND($AB2136&lt;&gt;"",$AB2136&gt;DATE(2030,12,31)),"DATE_OUTLIER",""),IF($C2136="","MISSING_QRCODE",""),IF($J2136="UNKNOWN","UNKNOWN_PM_TYPE",""),IF($L2136="UNKNOWN","UNKNOWN_STATUS",""))</f>
        <v/>
      </c>
      <c r="AQ2136" s="42" t="str">
        <f t="shared" si="169"/>
        <v>NO</v>
      </c>
    </row>
    <row r="2137" spans="1:43" x14ac:dyDescent="0.3">
      <c r="A2137" s="38">
        <f>IF('query (10)'!A2137="","",'query (10)'!A2137)</f>
        <v>2360</v>
      </c>
      <c r="B2137" s="38">
        <f>IF('query (10)'!B2137="","",'query (10)'!B2137)</f>
        <v>19618</v>
      </c>
      <c r="C2137" s="38" t="str">
        <f>TRIM(UPPER('query (10)'!M2137))</f>
        <v>WA-866</v>
      </c>
      <c r="D2137" s="38" t="str">
        <f>TRIM(UPPER(IFERROR(_xlfn.TEXTBEFORE('query (10)'!L2137,"("),'query (10)'!L2137)))</f>
        <v>INNER/OUTER RING PART WASH EQUIPMENT M/C</v>
      </c>
      <c r="E2137" s="38" t="str">
        <f>IFERROR(TRIM(UPPER(_xlfn.TEXTBEFORE(_xlfn.TEXTAFTER('query (10)'!L2137,"("),")"))),"")</f>
        <v/>
      </c>
      <c r="F2137" s="38" t="str">
        <f>TRIM('query (10)'!K2137)</f>
        <v>SB8</v>
      </c>
      <c r="G2137" s="38" t="str">
        <f>IF('query (10)'!J2137="","",'query (10)'!J2137)</f>
        <v xml:space="preserve">Heavy smoke </v>
      </c>
      <c r="H2137" s="38" t="str">
        <f>TRIM(UPPER('query (10)'!J2137))</f>
        <v>HEAVY SMOKE</v>
      </c>
      <c r="I2137" s="38" t="str">
        <f>IF('query (10)'!F2137="","",'query (10)'!F2137)</f>
        <v>Time-based Maintenance</v>
      </c>
      <c r="J2137" s="38" t="str">
        <f>IF('query (10)'!F2137="","",IFERROR(INDEX(Cleaning_Rules!$B$14:$B$17,MATCH(TRIM('query (10)'!F2137),Cleaning_Rules!$A$14:$A$17,0)),"UNKNOWN"))</f>
        <v>TBM</v>
      </c>
      <c r="K2137" s="38" t="str">
        <f>IF('query (10)'!G2137="","",'query (10)'!G2137)</f>
        <v>เสร็จสิ้น</v>
      </c>
      <c r="L2137" s="38" t="str">
        <f>IF('query (10)'!G2137="","MISSING",IFERROR(INDEX(Cleaning_Rules!$B$5:$B$10,MATCH(TRIM('query (10)'!G2137),Cleaning_Rules!$A$5:$A$10,0)),"UNKNOWN"))</f>
        <v>COMPLETED</v>
      </c>
      <c r="M2137" s="38" t="str">
        <f>IF('query (10)'!I2137="","",'query (10)'!I2137)</f>
        <v>Mechanical</v>
      </c>
      <c r="N2137" s="38" t="str">
        <f>IF('query (10)'!O2137="","",'query (10)'!O2137)</f>
        <v>Part Change</v>
      </c>
      <c r="O2137" s="38" t="str">
        <f>IF('query (10)'!P2137="","",'query (10)'!P2137)</f>
        <v>Medium</v>
      </c>
      <c r="P2137" s="38" t="str">
        <f>IF('query (10)'!N2137="","",'query (10)'!N2137)</f>
        <v xml:space="preserve">change filter RF-40
ตามรอบการใช้งาน
</v>
      </c>
      <c r="Q2137" s="38" t="str">
        <f>TRIM('query (10)'!N2137)</f>
        <v xml:space="preserve">change filter RF-40
ตามรอบการใช้งาน
</v>
      </c>
      <c r="R2137" s="38" t="str">
        <f>TRIM(UPPER('query (10)'!R2137))</f>
        <v>FILTER</v>
      </c>
      <c r="S2137" s="38" t="str">
        <f>TRIM(UPPER('query (10)'!S2137))</f>
        <v>RF-40</v>
      </c>
      <c r="T2137" s="38" t="str">
        <f>IF('query (10)'!Q2137="","",TRIM(UPPER('query (10)'!Q2137)))</f>
        <v/>
      </c>
      <c r="U2137" s="38" t="str">
        <f>IF('query (10)'!T2137="","",'query (10)'!T2137)</f>
        <v/>
      </c>
      <c r="V2137" s="39" t="str">
        <f>IF('query (10)'!T2137="","",IFERROR(VALUE('query (10)'!T2137),""))</f>
        <v/>
      </c>
      <c r="W2137" s="40">
        <f>IF('query (10)'!U2137="","",'query (10)'!U2137)</f>
        <v>0</v>
      </c>
      <c r="X2137" s="39">
        <f>IF('query (10)'!V2137="","",'query (10)'!V2137)</f>
        <v>1080</v>
      </c>
      <c r="Y2137" s="41">
        <f>IF('query (10)'!W2137="","",'query (10)'!W2137)</f>
        <v>46106</v>
      </c>
      <c r="Z2137" s="41">
        <f>IF('query (10)'!X2137="","",'query (10)'!X2137)</f>
        <v>46114</v>
      </c>
      <c r="AA2137" s="41">
        <f>IF('query (10)'!Y2137="","",'query (10)'!Y2137)</f>
        <v>46114</v>
      </c>
      <c r="AB2137" s="41">
        <f>IF('query (10)'!Z2137="","",'query (10)'!Z2137)</f>
        <v>47194</v>
      </c>
      <c r="AC2137" s="38" t="str">
        <f>IF(OR('query (10)'!AA2137="",COUNTIF(Cleaning_Rules!$A$21:$A$26,TRIM('query (10)'!AA2137))&gt;0),"",TRIM('query (10)'!AA2137))</f>
        <v/>
      </c>
      <c r="AD2137" s="38" t="str">
        <f>IF('query (10)'!AB2137="","",TRIM(IFERROR(_xlfn.TEXTBEFORE('query (10)'!AB2137,"("),'query (10)'!AB2137)))</f>
        <v>เริ่มซ่อมงาน PM แล้ว รับผิดชอบโดย PUCHIT KULSEREE</v>
      </c>
      <c r="AE2137" s="38" t="str">
        <f>IFERROR(LOWER(TRIM(_xlfn.TEXTBEFORE(_xlfn.TEXTAFTER('query (10)'!AB2137,"("),")"))),"")</f>
        <v>puchit@nsk.com</v>
      </c>
      <c r="AF2137" s="38" t="str">
        <f>IF('query (10)'!AD2137="","",TRIM('query (10)'!AD2137))</f>
        <v>ภูชิต กุลเสรี</v>
      </c>
      <c r="AG2137" s="38" t="str">
        <f>IF('query (10)'!AE2137="","",TRIM('query (10)'!AE2137))</f>
        <v>ภูชิต กุลเสรี</v>
      </c>
      <c r="AH2137" s="38" t="str">
        <f>IF('query (10)'!AF2137="","",IFERROR(VALUE('query (10)'!AF2137),""))</f>
        <v/>
      </c>
      <c r="AI2137" s="38" t="str">
        <f>IF('query (10)'!AG2137="","",TRIM('query (10)'!AG2137))</f>
        <v/>
      </c>
      <c r="AJ2137" s="38" t="str">
        <f>IF('query (10)'!AH2137="","",IFERROR(VALUE('query (10)'!AH2137),""))</f>
        <v/>
      </c>
      <c r="AK2137" s="38" t="str">
        <f>IF('query (10)'!AI2137="","",TRIM('query (10)'!AI2137))</f>
        <v/>
      </c>
      <c r="AL2137" s="42">
        <f t="shared" si="165"/>
        <v>2026</v>
      </c>
      <c r="AM2137" s="42" t="str">
        <f t="shared" si="166"/>
        <v>2026-03</v>
      </c>
      <c r="AN2137" s="42" t="str">
        <f t="shared" ca="1" si="167"/>
        <v/>
      </c>
      <c r="AO2137" s="42" t="str">
        <f t="shared" si="168"/>
        <v>WA-866 | INNER/OUTER RING PART WASH EQUIPMENT M/C | SB8 | HEAVY SMOKE | Time-based Maintenance | Mechanical | Part Change | Medium | change filter RF-40
ตามรอบการใช้งาน
 | FILTER | RF-40 | เริ่มซ่อมงาน PM แล้ว รับผิดชอบโดย PUCHIT KULSEREE | ภูชิต กุลเสรี</v>
      </c>
      <c r="AP2137" s="42" t="str">
        <f>_xlfn.TEXTJOIN("; ",TRUE,IF(COUNTA('query (10)'!A2137:AK2137)&lt;=6,"NEAR_EMPTY_ROW",""),IF($K2137="","MISSING_STATUS",""),IF(AND($K2137="เสร็จสิ้น",$Z2137=""),"DONE_NO_ACTUAL_DATE",""),IF(AND($I2137="Condition-based Maintenance",$AH2137=""),"CBM_NO_MEASUREMENT",""),IF(OR($X2137="",$X2137=0),"INVALID_PERIOD",""),IF(AND($AA2137&lt;&gt;"",$AB2137&lt;&gt;"",$AB2137&lt;$AA2137),"DATE_SEQUENCE_ERROR",""),IF(AND($AB2137&lt;&gt;"",$AB2137&gt;DATE(2030,12,31)),"DATE_OUTLIER",""),IF($C2137="","MISSING_QRCODE",""),IF($J2137="UNKNOWN","UNKNOWN_PM_TYPE",""),IF($L2137="UNKNOWN","UNKNOWN_STATUS",""))</f>
        <v/>
      </c>
      <c r="AQ2137" s="42" t="str">
        <f t="shared" si="169"/>
        <v>NO</v>
      </c>
    </row>
    <row r="2138" spans="1:43" x14ac:dyDescent="0.3">
      <c r="A2138" s="38">
        <f>IF('query (10)'!A2138="","",'query (10)'!A2138)</f>
        <v>2361</v>
      </c>
      <c r="B2138" s="38">
        <f>IF('query (10)'!B2138="","",'query (10)'!B2138)</f>
        <v>19619</v>
      </c>
      <c r="C2138" s="38" t="str">
        <f>TRIM(UPPER('query (10)'!M2138))</f>
        <v>WA-870</v>
      </c>
      <c r="D2138" s="38" t="str">
        <f>TRIM(UPPER(IFERROR(_xlfn.TEXTBEFORE('query (10)'!L2138,"("),'query (10)'!L2138)))</f>
        <v>ROUGH WASH EQUIPMENT M/C</v>
      </c>
      <c r="E2138" s="38" t="str">
        <f>IFERROR(TRIM(UPPER(_xlfn.TEXTBEFORE(_xlfn.TEXTAFTER('query (10)'!L2138,"("),")"))),"")</f>
        <v/>
      </c>
      <c r="F2138" s="38" t="str">
        <f>TRIM('query (10)'!K2138)</f>
        <v>SB8</v>
      </c>
      <c r="G2138" s="38" t="str">
        <f>IF('query (10)'!J2138="","",'query (10)'!J2138)</f>
        <v xml:space="preserve">Heavy smoke </v>
      </c>
      <c r="H2138" s="38" t="str">
        <f>TRIM(UPPER('query (10)'!J2138))</f>
        <v>HEAVY SMOKE</v>
      </c>
      <c r="I2138" s="38" t="str">
        <f>IF('query (10)'!F2138="","",'query (10)'!F2138)</f>
        <v>Time-based Maintenance</v>
      </c>
      <c r="J2138" s="38" t="str">
        <f>IF('query (10)'!F2138="","",IFERROR(INDEX(Cleaning_Rules!$B$14:$B$17,MATCH(TRIM('query (10)'!F2138),Cleaning_Rules!$A$14:$A$17,0)),"UNKNOWN"))</f>
        <v>TBM</v>
      </c>
      <c r="K2138" s="38" t="str">
        <f>IF('query (10)'!G2138="","",'query (10)'!G2138)</f>
        <v>เสร็จสิ้น</v>
      </c>
      <c r="L2138" s="38" t="str">
        <f>IF('query (10)'!G2138="","MISSING",IFERROR(INDEX(Cleaning_Rules!$B$5:$B$10,MATCH(TRIM('query (10)'!G2138),Cleaning_Rules!$A$5:$A$10,0)),"UNKNOWN"))</f>
        <v>COMPLETED</v>
      </c>
      <c r="M2138" s="38" t="str">
        <f>IF('query (10)'!I2138="","",'query (10)'!I2138)</f>
        <v>Mechanical</v>
      </c>
      <c r="N2138" s="38" t="str">
        <f>IF('query (10)'!O2138="","",'query (10)'!O2138)</f>
        <v>Part Change</v>
      </c>
      <c r="O2138" s="38" t="str">
        <f>IF('query (10)'!P2138="","",'query (10)'!P2138)</f>
        <v>Medium</v>
      </c>
      <c r="P2138" s="38" t="str">
        <f>IF('query (10)'!N2138="","",'query (10)'!N2138)</f>
        <v xml:space="preserve">change filter RF-40
ตามรอบการใช้งาน
</v>
      </c>
      <c r="Q2138" s="38" t="str">
        <f>TRIM('query (10)'!N2138)</f>
        <v xml:space="preserve">change filter RF-40
ตามรอบการใช้งาน
</v>
      </c>
      <c r="R2138" s="38" t="str">
        <f>TRIM(UPPER('query (10)'!R2138))</f>
        <v>FILTER</v>
      </c>
      <c r="S2138" s="38" t="str">
        <f>TRIM(UPPER('query (10)'!S2138))</f>
        <v>RF-40</v>
      </c>
      <c r="T2138" s="38" t="str">
        <f>IF('query (10)'!Q2138="","",TRIM(UPPER('query (10)'!Q2138)))</f>
        <v/>
      </c>
      <c r="U2138" s="38" t="str">
        <f>IF('query (10)'!T2138="","",'query (10)'!T2138)</f>
        <v/>
      </c>
      <c r="V2138" s="39" t="str">
        <f>IF('query (10)'!T2138="","",IFERROR(VALUE('query (10)'!T2138),""))</f>
        <v/>
      </c>
      <c r="W2138" s="40">
        <f>IF('query (10)'!U2138="","",'query (10)'!U2138)</f>
        <v>0</v>
      </c>
      <c r="X2138" s="39">
        <f>IF('query (10)'!V2138="","",'query (10)'!V2138)</f>
        <v>1080</v>
      </c>
      <c r="Y2138" s="41">
        <f>IF('query (10)'!W2138="","",'query (10)'!W2138)</f>
        <v>46106</v>
      </c>
      <c r="Z2138" s="41">
        <f>IF('query (10)'!X2138="","",'query (10)'!X2138)</f>
        <v>46114</v>
      </c>
      <c r="AA2138" s="41">
        <f>IF('query (10)'!Y2138="","",'query (10)'!Y2138)</f>
        <v>46114</v>
      </c>
      <c r="AB2138" s="41">
        <f>IF('query (10)'!Z2138="","",'query (10)'!Z2138)</f>
        <v>47194</v>
      </c>
      <c r="AC2138" s="38" t="str">
        <f>IF(OR('query (10)'!AA2138="",COUNTIF(Cleaning_Rules!$A$21:$A$26,TRIM('query (10)'!AA2138))&gt;0),"",TRIM('query (10)'!AA2138))</f>
        <v/>
      </c>
      <c r="AD2138" s="38" t="str">
        <f>IF('query (10)'!AB2138="","",TRIM(IFERROR(_xlfn.TEXTBEFORE('query (10)'!AB2138,"("),'query (10)'!AB2138)))</f>
        <v>เริ่มซ่อมงาน PM แล้ว รับผิดชอบโดย PUCHIT KULSEREE</v>
      </c>
      <c r="AE2138" s="38" t="str">
        <f>IFERROR(LOWER(TRIM(_xlfn.TEXTBEFORE(_xlfn.TEXTAFTER('query (10)'!AB2138,"("),")"))),"")</f>
        <v>puchit@nsk.com</v>
      </c>
      <c r="AF2138" s="38" t="str">
        <f>IF('query (10)'!AD2138="","",TRIM('query (10)'!AD2138))</f>
        <v>ภูชิต กุลเสรี</v>
      </c>
      <c r="AG2138" s="38" t="str">
        <f>IF('query (10)'!AE2138="","",TRIM('query (10)'!AE2138))</f>
        <v>ภูชิต กุลเสรี</v>
      </c>
      <c r="AH2138" s="38" t="str">
        <f>IF('query (10)'!AF2138="","",IFERROR(VALUE('query (10)'!AF2138),""))</f>
        <v/>
      </c>
      <c r="AI2138" s="38" t="str">
        <f>IF('query (10)'!AG2138="","",TRIM('query (10)'!AG2138))</f>
        <v/>
      </c>
      <c r="AJ2138" s="38" t="str">
        <f>IF('query (10)'!AH2138="","",IFERROR(VALUE('query (10)'!AH2138),""))</f>
        <v/>
      </c>
      <c r="AK2138" s="38" t="str">
        <f>IF('query (10)'!AI2138="","",TRIM('query (10)'!AI2138))</f>
        <v/>
      </c>
      <c r="AL2138" s="42">
        <f t="shared" si="165"/>
        <v>2026</v>
      </c>
      <c r="AM2138" s="42" t="str">
        <f t="shared" si="166"/>
        <v>2026-03</v>
      </c>
      <c r="AN2138" s="42" t="str">
        <f t="shared" ca="1" si="167"/>
        <v/>
      </c>
      <c r="AO2138" s="42" t="str">
        <f t="shared" si="168"/>
        <v>WA-870 | ROUGH WASH EQUIPMENT M/C | SB8 | HEAVY SMOKE | Time-based Maintenance | Mechanical | Part Change | Medium | change filter RF-40
ตามรอบการใช้งาน
 | FILTER | RF-40 | เริ่มซ่อมงาน PM แล้ว รับผิดชอบโดย PUCHIT KULSEREE | ภูชิต กุลเสรี</v>
      </c>
      <c r="AP2138" s="42" t="str">
        <f>_xlfn.TEXTJOIN("; ",TRUE,IF(COUNTA('query (10)'!A2138:AK2138)&lt;=6,"NEAR_EMPTY_ROW",""),IF($K2138="","MISSING_STATUS",""),IF(AND($K2138="เสร็จสิ้น",$Z2138=""),"DONE_NO_ACTUAL_DATE",""),IF(AND($I2138="Condition-based Maintenance",$AH2138=""),"CBM_NO_MEASUREMENT",""),IF(OR($X2138="",$X2138=0),"INVALID_PERIOD",""),IF(AND($AA2138&lt;&gt;"",$AB2138&lt;&gt;"",$AB2138&lt;$AA2138),"DATE_SEQUENCE_ERROR",""),IF(AND($AB2138&lt;&gt;"",$AB2138&gt;DATE(2030,12,31)),"DATE_OUTLIER",""),IF($C2138="","MISSING_QRCODE",""),IF($J2138="UNKNOWN","UNKNOWN_PM_TYPE",""),IF($L2138="UNKNOWN","UNKNOWN_STATUS",""))</f>
        <v/>
      </c>
      <c r="AQ2138" s="42" t="str">
        <f t="shared" si="169"/>
        <v>NO</v>
      </c>
    </row>
    <row r="2139" spans="1:43" x14ac:dyDescent="0.3">
      <c r="A2139" s="38">
        <f>IF('query (10)'!A2139="","",'query (10)'!A2139)</f>
        <v>2363</v>
      </c>
      <c r="B2139" s="38">
        <f>IF('query (10)'!B2139="","",'query (10)'!B2139)</f>
        <v>19620</v>
      </c>
      <c r="C2139" s="38" t="str">
        <f>TRIM(UPPER('query (10)'!M2139))</f>
        <v>WA-872</v>
      </c>
      <c r="D2139" s="38" t="str">
        <f>TRIM(UPPER(IFERROR(_xlfn.TEXTBEFORE('query (10)'!L2139,"("),'query (10)'!L2139)))</f>
        <v>FINISH WASH EQUIPMENT M/C</v>
      </c>
      <c r="E2139" s="38" t="str">
        <f>IFERROR(TRIM(UPPER(_xlfn.TEXTBEFORE(_xlfn.TEXTAFTER('query (10)'!L2139,"("),")"))),"")</f>
        <v/>
      </c>
      <c r="F2139" s="38" t="str">
        <f>TRIM('query (10)'!K2139)</f>
        <v>SB8</v>
      </c>
      <c r="G2139" s="38" t="str">
        <f>IF('query (10)'!J2139="","",'query (10)'!J2139)</f>
        <v xml:space="preserve">Heavy smoke </v>
      </c>
      <c r="H2139" s="38" t="str">
        <f>TRIM(UPPER('query (10)'!J2139))</f>
        <v>HEAVY SMOKE</v>
      </c>
      <c r="I2139" s="38" t="str">
        <f>IF('query (10)'!F2139="","",'query (10)'!F2139)</f>
        <v>Time-based Maintenance</v>
      </c>
      <c r="J2139" s="38" t="str">
        <f>IF('query (10)'!F2139="","",IFERROR(INDEX(Cleaning_Rules!$B$14:$B$17,MATCH(TRIM('query (10)'!F2139),Cleaning_Rules!$A$14:$A$17,0)),"UNKNOWN"))</f>
        <v>TBM</v>
      </c>
      <c r="K2139" s="38" t="str">
        <f>IF('query (10)'!G2139="","",'query (10)'!G2139)</f>
        <v>เสร็จสิ้น</v>
      </c>
      <c r="L2139" s="38" t="str">
        <f>IF('query (10)'!G2139="","MISSING",IFERROR(INDEX(Cleaning_Rules!$B$5:$B$10,MATCH(TRIM('query (10)'!G2139),Cleaning_Rules!$A$5:$A$10,0)),"UNKNOWN"))</f>
        <v>COMPLETED</v>
      </c>
      <c r="M2139" s="38" t="str">
        <f>IF('query (10)'!I2139="","",'query (10)'!I2139)</f>
        <v>Mechanical</v>
      </c>
      <c r="N2139" s="38" t="str">
        <f>IF('query (10)'!O2139="","",'query (10)'!O2139)</f>
        <v>Part Change</v>
      </c>
      <c r="O2139" s="38" t="str">
        <f>IF('query (10)'!P2139="","",'query (10)'!P2139)</f>
        <v>Medium</v>
      </c>
      <c r="P2139" s="38" t="str">
        <f>IF('query (10)'!N2139="","",'query (10)'!N2139)</f>
        <v xml:space="preserve">change filter RF-40
ตามรอบการใช้งาน
</v>
      </c>
      <c r="Q2139" s="38" t="str">
        <f>TRIM('query (10)'!N2139)</f>
        <v xml:space="preserve">change filter RF-40
ตามรอบการใช้งาน
</v>
      </c>
      <c r="R2139" s="38" t="str">
        <f>TRIM(UPPER('query (10)'!R2139))</f>
        <v>FILTER</v>
      </c>
      <c r="S2139" s="38" t="str">
        <f>TRIM(UPPER('query (10)'!S2139))</f>
        <v>RF-40</v>
      </c>
      <c r="T2139" s="38" t="str">
        <f>IF('query (10)'!Q2139="","",TRIM(UPPER('query (10)'!Q2139)))</f>
        <v/>
      </c>
      <c r="U2139" s="38" t="str">
        <f>IF('query (10)'!T2139="","",'query (10)'!T2139)</f>
        <v/>
      </c>
      <c r="V2139" s="39" t="str">
        <f>IF('query (10)'!T2139="","",IFERROR(VALUE('query (10)'!T2139),""))</f>
        <v/>
      </c>
      <c r="W2139" s="40">
        <f>IF('query (10)'!U2139="","",'query (10)'!U2139)</f>
        <v>0</v>
      </c>
      <c r="X2139" s="39">
        <f>IF('query (10)'!V2139="","",'query (10)'!V2139)</f>
        <v>1080</v>
      </c>
      <c r="Y2139" s="41">
        <f>IF('query (10)'!W2139="","",'query (10)'!W2139)</f>
        <v>46106</v>
      </c>
      <c r="Z2139" s="41">
        <f>IF('query (10)'!X2139="","",'query (10)'!X2139)</f>
        <v>46114</v>
      </c>
      <c r="AA2139" s="41">
        <f>IF('query (10)'!Y2139="","",'query (10)'!Y2139)</f>
        <v>46114</v>
      </c>
      <c r="AB2139" s="41">
        <f>IF('query (10)'!Z2139="","",'query (10)'!Z2139)</f>
        <v>47194</v>
      </c>
      <c r="AC2139" s="38" t="str">
        <f>IF(OR('query (10)'!AA2139="",COUNTIF(Cleaning_Rules!$A$21:$A$26,TRIM('query (10)'!AA2139))&gt;0),"",TRIM('query (10)'!AA2139))</f>
        <v/>
      </c>
      <c r="AD2139" s="38" t="str">
        <f>IF('query (10)'!AB2139="","",TRIM(IFERROR(_xlfn.TEXTBEFORE('query (10)'!AB2139,"("),'query (10)'!AB2139)))</f>
        <v>เริ่มซ่อมงาน PM แล้ว รับผิดชอบโดย PUCHIT KULSEREE</v>
      </c>
      <c r="AE2139" s="38" t="str">
        <f>IFERROR(LOWER(TRIM(_xlfn.TEXTBEFORE(_xlfn.TEXTAFTER('query (10)'!AB2139,"("),")"))),"")</f>
        <v>puchit@nsk.com</v>
      </c>
      <c r="AF2139" s="38" t="str">
        <f>IF('query (10)'!AD2139="","",TRIM('query (10)'!AD2139))</f>
        <v>ภูชิต กุลเสรี</v>
      </c>
      <c r="AG2139" s="38" t="str">
        <f>IF('query (10)'!AE2139="","",TRIM('query (10)'!AE2139))</f>
        <v>ภูชิต กุลเสรี</v>
      </c>
      <c r="AH2139" s="38" t="str">
        <f>IF('query (10)'!AF2139="","",IFERROR(VALUE('query (10)'!AF2139),""))</f>
        <v/>
      </c>
      <c r="AI2139" s="38" t="str">
        <f>IF('query (10)'!AG2139="","",TRIM('query (10)'!AG2139))</f>
        <v/>
      </c>
      <c r="AJ2139" s="38" t="str">
        <f>IF('query (10)'!AH2139="","",IFERROR(VALUE('query (10)'!AH2139),""))</f>
        <v/>
      </c>
      <c r="AK2139" s="38" t="str">
        <f>IF('query (10)'!AI2139="","",TRIM('query (10)'!AI2139))</f>
        <v/>
      </c>
      <c r="AL2139" s="42">
        <f t="shared" si="165"/>
        <v>2026</v>
      </c>
      <c r="AM2139" s="42" t="str">
        <f t="shared" si="166"/>
        <v>2026-03</v>
      </c>
      <c r="AN2139" s="42" t="str">
        <f t="shared" ca="1" si="167"/>
        <v/>
      </c>
      <c r="AO2139" s="42" t="str">
        <f t="shared" si="168"/>
        <v>WA-872 | FINISH WASH EQUIPMENT M/C | SB8 | HEAVY SMOKE | Time-based Maintenance | Mechanical | Part Change | Medium | change filter RF-40
ตามรอบการใช้งาน
 | FILTER | RF-40 | เริ่มซ่อมงาน PM แล้ว รับผิดชอบโดย PUCHIT KULSEREE | ภูชิต กุลเสรี</v>
      </c>
      <c r="AP2139" s="42" t="str">
        <f>_xlfn.TEXTJOIN("; ",TRUE,IF(COUNTA('query (10)'!A2139:AK2139)&lt;=6,"NEAR_EMPTY_ROW",""),IF($K2139="","MISSING_STATUS",""),IF(AND($K2139="เสร็จสิ้น",$Z2139=""),"DONE_NO_ACTUAL_DATE",""),IF(AND($I2139="Condition-based Maintenance",$AH2139=""),"CBM_NO_MEASUREMENT",""),IF(OR($X2139="",$X2139=0),"INVALID_PERIOD",""),IF(AND($AA2139&lt;&gt;"",$AB2139&lt;&gt;"",$AB2139&lt;$AA2139),"DATE_SEQUENCE_ERROR",""),IF(AND($AB2139&lt;&gt;"",$AB2139&gt;DATE(2030,12,31)),"DATE_OUTLIER",""),IF($C2139="","MISSING_QRCODE",""),IF($J2139="UNKNOWN","UNKNOWN_PM_TYPE",""),IF($L2139="UNKNOWN","UNKNOWN_STATUS",""))</f>
        <v/>
      </c>
      <c r="AQ2139" s="42" t="str">
        <f t="shared" si="169"/>
        <v>NO</v>
      </c>
    </row>
    <row r="2140" spans="1:43" x14ac:dyDescent="0.3">
      <c r="A2140" s="38">
        <f>IF('query (10)'!A2140="","",'query (10)'!A2140)</f>
        <v>2364</v>
      </c>
      <c r="B2140" s="38">
        <f>IF('query (10)'!B2140="","",'query (10)'!B2140)</f>
        <v>19621</v>
      </c>
      <c r="C2140" s="38" t="str">
        <f>TRIM(UPPER('query (10)'!M2140))</f>
        <v>GR-972</v>
      </c>
      <c r="D2140" s="38" t="str">
        <f>TRIM(UPPER(IFERROR(_xlfn.TEXTBEFORE('query (10)'!L2140,"("),'query (10)'!L2140)))</f>
        <v>OUTER RING RACEWAY GRINDING M/C</v>
      </c>
      <c r="E2140" s="38" t="str">
        <f>IFERROR(TRIM(UPPER(_xlfn.TEXTBEFORE(_xlfn.TEXTAFTER('query (10)'!L2140,"("),")"))),"")</f>
        <v/>
      </c>
      <c r="F2140" s="38" t="str">
        <f>TRIM('query (10)'!K2140)</f>
        <v>SB7</v>
      </c>
      <c r="G2140" s="38" t="str">
        <f>IF('query (10)'!J2140="","",'query (10)'!J2140)</f>
        <v>Dresser</v>
      </c>
      <c r="H2140" s="38" t="str">
        <f>TRIM(UPPER('query (10)'!J2140))</f>
        <v>DRESSER</v>
      </c>
      <c r="I2140" s="38" t="str">
        <f>IF('query (10)'!F2140="","",'query (10)'!F2140)</f>
        <v>Time-based Maintenance</v>
      </c>
      <c r="J2140" s="38" t="str">
        <f>IF('query (10)'!F2140="","",IFERROR(INDEX(Cleaning_Rules!$B$14:$B$17,MATCH(TRIM('query (10)'!F2140),Cleaning_Rules!$A$14:$A$17,0)),"UNKNOWN"))</f>
        <v>TBM</v>
      </c>
      <c r="K2140" s="38" t="str">
        <f>IF('query (10)'!G2140="","",'query (10)'!G2140)</f>
        <v>เสร็จสิ้น</v>
      </c>
      <c r="L2140" s="38" t="str">
        <f>IF('query (10)'!G2140="","MISSING",IFERROR(INDEX(Cleaning_Rules!$B$5:$B$10,MATCH(TRIM('query (10)'!G2140),Cleaning_Rules!$A$5:$A$10,0)),"UNKNOWN"))</f>
        <v>COMPLETED</v>
      </c>
      <c r="M2140" s="38" t="str">
        <f>IF('query (10)'!I2140="","",'query (10)'!I2140)</f>
        <v>Mechanical</v>
      </c>
      <c r="N2140" s="38" t="str">
        <f>IF('query (10)'!O2140="","",'query (10)'!O2140)</f>
        <v>Part Change</v>
      </c>
      <c r="O2140" s="38" t="str">
        <f>IF('query (10)'!P2140="","",'query (10)'!P2140)</f>
        <v>Medium</v>
      </c>
      <c r="P2140" s="38" t="str">
        <f>IF('query (10)'!N2140="","",'query (10)'!N2140)</f>
        <v xml:space="preserve">repair bearing table dresser
repair seal cylinder dresser up/down
ตามรอบการใช้งาน
</v>
      </c>
      <c r="Q2140" s="38" t="str">
        <f>TRIM('query (10)'!N2140)</f>
        <v xml:space="preserve">repair bearing table dresser
repair seal cylinder dresser up/down
ตามรอบการใช้งาน
</v>
      </c>
      <c r="R2140" s="38" t="str">
        <f>TRIM(UPPER('query (10)'!R2140))</f>
        <v>BEARING</v>
      </c>
      <c r="S2140" s="38" t="str">
        <f>TRIM(UPPER('query (10)'!S2140))</f>
        <v>HR30206J</v>
      </c>
      <c r="T2140" s="38" t="str">
        <f>IF('query (10)'!Q2140="","",TRIM(UPPER('query (10)'!Q2140)))</f>
        <v/>
      </c>
      <c r="U2140" s="38" t="str">
        <f>IF('query (10)'!T2140="","",'query (10)'!T2140)</f>
        <v/>
      </c>
      <c r="V2140" s="39" t="str">
        <f>IF('query (10)'!T2140="","",IFERROR(VALUE('query (10)'!T2140),""))</f>
        <v/>
      </c>
      <c r="W2140" s="40">
        <f>IF('query (10)'!U2140="","",'query (10)'!U2140)</f>
        <v>0</v>
      </c>
      <c r="X2140" s="39">
        <f>IF('query (10)'!V2140="","",'query (10)'!V2140)</f>
        <v>1080</v>
      </c>
      <c r="Y2140" s="41">
        <f>IF('query (10)'!W2140="","",'query (10)'!W2140)</f>
        <v>46105</v>
      </c>
      <c r="Z2140" s="41">
        <f>IF('query (10)'!X2140="","",'query (10)'!X2140)</f>
        <v>46116</v>
      </c>
      <c r="AA2140" s="41">
        <f>IF('query (10)'!Y2140="","",'query (10)'!Y2140)</f>
        <v>46116</v>
      </c>
      <c r="AB2140" s="41">
        <f>IF('query (10)'!Z2140="","",'query (10)'!Z2140)</f>
        <v>47196</v>
      </c>
      <c r="AC2140" s="38" t="str">
        <f>IF(OR('query (10)'!AA2140="",COUNTIF(Cleaning_Rules!$A$21:$A$26,TRIM('query (10)'!AA2140))&gt;0),"",TRIM('query (10)'!AA2140))</f>
        <v/>
      </c>
      <c r="AD2140" s="38" t="str">
        <f>IF('query (10)'!AB2140="","",TRIM(IFERROR(_xlfn.TEXTBEFORE('query (10)'!AB2140,"("),'query (10)'!AB2140)))</f>
        <v>เริ่มซ่อมงาน PM แล้ว รับผิดชอบโดย PAHLA SEEDANG</v>
      </c>
      <c r="AE2140" s="38" t="str">
        <f>IFERROR(LOWER(TRIM(_xlfn.TEXTBEFORE(_xlfn.TEXTAFTER('query (10)'!AB2140,"("),")"))),"")</f>
        <v>pahla@nsk.com</v>
      </c>
      <c r="AF2140" s="38" t="str">
        <f>IF('query (10)'!AD2140="","",TRIM('query (10)'!AD2140))</f>
        <v>ภูชิต กุลเสรี</v>
      </c>
      <c r="AG2140" s="38" t="str">
        <f>IF('query (10)'!AE2140="","",TRIM('query (10)'!AE2140))</f>
        <v>ผะหลา สีแดง</v>
      </c>
      <c r="AH2140" s="38" t="str">
        <f>IF('query (10)'!AF2140="","",IFERROR(VALUE('query (10)'!AF2140),""))</f>
        <v/>
      </c>
      <c r="AI2140" s="38" t="str">
        <f>IF('query (10)'!AG2140="","",TRIM('query (10)'!AG2140))</f>
        <v/>
      </c>
      <c r="AJ2140" s="38" t="str">
        <f>IF('query (10)'!AH2140="","",IFERROR(VALUE('query (10)'!AH2140),""))</f>
        <v/>
      </c>
      <c r="AK2140" s="38" t="str">
        <f>IF('query (10)'!AI2140="","",TRIM('query (10)'!AI2140))</f>
        <v/>
      </c>
      <c r="AL2140" s="42">
        <f t="shared" si="165"/>
        <v>2026</v>
      </c>
      <c r="AM2140" s="42" t="str">
        <f t="shared" si="166"/>
        <v>2026-03</v>
      </c>
      <c r="AN2140" s="42" t="str">
        <f t="shared" ca="1" si="167"/>
        <v/>
      </c>
      <c r="AO2140" s="42" t="str">
        <f t="shared" si="168"/>
        <v>GR-972 | OUTER RING RACEWAY GRINDING M/C | SB7 | DRESSER | Time-based Maintenance | Mechanical | Part Change | Medium | repair bearing table dresser
repair seal cylinder dresser up/down
ตามรอบการใช้งาน
 | BEARING | HR30206J | เริ่มซ่อมงาน PM แล้ว รับผิดชอบโดย PAHLA SEEDANG | ผะหลา สีแดง</v>
      </c>
      <c r="AP2140" s="42" t="str">
        <f>_xlfn.TEXTJOIN("; ",TRUE,IF(COUNTA('query (10)'!A2140:AK2140)&lt;=6,"NEAR_EMPTY_ROW",""),IF($K2140="","MISSING_STATUS",""),IF(AND($K2140="เสร็จสิ้น",$Z2140=""),"DONE_NO_ACTUAL_DATE",""),IF(AND($I2140="Condition-based Maintenance",$AH2140=""),"CBM_NO_MEASUREMENT",""),IF(OR($X2140="",$X2140=0),"INVALID_PERIOD",""),IF(AND($AA2140&lt;&gt;"",$AB2140&lt;&gt;"",$AB2140&lt;$AA2140),"DATE_SEQUENCE_ERROR",""),IF(AND($AB2140&lt;&gt;"",$AB2140&gt;DATE(2030,12,31)),"DATE_OUTLIER",""),IF($C2140="","MISSING_QRCODE",""),IF($J2140="UNKNOWN","UNKNOWN_PM_TYPE",""),IF($L2140="UNKNOWN","UNKNOWN_STATUS",""))</f>
        <v/>
      </c>
      <c r="AQ2140" s="42" t="str">
        <f t="shared" si="169"/>
        <v>NO</v>
      </c>
    </row>
    <row r="2141" spans="1:43" x14ac:dyDescent="0.3">
      <c r="A2141" s="38">
        <f>IF('query (10)'!A2141="","",'query (10)'!A2141)</f>
        <v>2366</v>
      </c>
      <c r="B2141" s="38">
        <f>IF('query (10)'!B2141="","",'query (10)'!B2141)</f>
        <v>19622</v>
      </c>
      <c r="C2141" s="38" t="str">
        <f>TRIM(UPPER('query (10)'!M2141))</f>
        <v>GR-972</v>
      </c>
      <c r="D2141" s="38" t="str">
        <f>TRIM(UPPER(IFERROR(_xlfn.TEXTBEFORE('query (10)'!L2141,"("),'query (10)'!L2141)))</f>
        <v>OUTER RING RACEWAY GRINDING M/C</v>
      </c>
      <c r="E2141" s="38" t="str">
        <f>IFERROR(TRIM(UPPER(_xlfn.TEXTBEFORE(_xlfn.TEXTAFTER('query (10)'!L2141,"("),")"))),"")</f>
        <v/>
      </c>
      <c r="F2141" s="38" t="str">
        <f>TRIM('query (10)'!K2141)</f>
        <v>SB7</v>
      </c>
      <c r="G2141" s="38" t="str">
        <f>IF('query (10)'!J2141="","",'query (10)'!J2141)</f>
        <v>Work head</v>
      </c>
      <c r="H2141" s="38" t="str">
        <f>TRIM(UPPER('query (10)'!J2141))</f>
        <v>WORK HEAD</v>
      </c>
      <c r="I2141" s="38" t="str">
        <f>IF('query (10)'!F2141="","",'query (10)'!F2141)</f>
        <v>Time-based Maintenance</v>
      </c>
      <c r="J2141" s="38" t="str">
        <f>IF('query (10)'!F2141="","",IFERROR(INDEX(Cleaning_Rules!$B$14:$B$17,MATCH(TRIM('query (10)'!F2141),Cleaning_Rules!$A$14:$A$17,0)),"UNKNOWN"))</f>
        <v>TBM</v>
      </c>
      <c r="K2141" s="38" t="str">
        <f>IF('query (10)'!G2141="","",'query (10)'!G2141)</f>
        <v>เสร็จสิ้น</v>
      </c>
      <c r="L2141" s="38" t="str">
        <f>IF('query (10)'!G2141="","MISSING",IFERROR(INDEX(Cleaning_Rules!$B$5:$B$10,MATCH(TRIM('query (10)'!G2141),Cleaning_Rules!$A$5:$A$10,0)),"UNKNOWN"))</f>
        <v>COMPLETED</v>
      </c>
      <c r="M2141" s="38" t="str">
        <f>IF('query (10)'!I2141="","",'query (10)'!I2141)</f>
        <v>Mechanical</v>
      </c>
      <c r="N2141" s="38" t="str">
        <f>IF('query (10)'!O2141="","",'query (10)'!O2141)</f>
        <v>Part Change</v>
      </c>
      <c r="O2141" s="38" t="str">
        <f>IF('query (10)'!P2141="","",'query (10)'!P2141)</f>
        <v>Medium</v>
      </c>
      <c r="P2141" s="38" t="str">
        <f>IF('query (10)'!N2141="","",'query (10)'!N2141)</f>
        <v xml:space="preserve">Change belt work head 
ตามรอบการใช้งาน
</v>
      </c>
      <c r="Q2141" s="38" t="str">
        <f>TRIM('query (10)'!N2141)</f>
        <v xml:space="preserve">Change belt work head 
ตามรอบการใช้งาน
</v>
      </c>
      <c r="R2141" s="38" t="str">
        <f>TRIM(UPPER('query (10)'!R2141))</f>
        <v>BELT</v>
      </c>
      <c r="S2141" s="38" t="str">
        <f>TRIM(UPPER('query (10)'!S2141))</f>
        <v>7M800</v>
      </c>
      <c r="T2141" s="38" t="str">
        <f>IF('query (10)'!Q2141="","",TRIM(UPPER('query (10)'!Q2141)))</f>
        <v/>
      </c>
      <c r="U2141" s="38" t="str">
        <f>IF('query (10)'!T2141="","",'query (10)'!T2141)</f>
        <v/>
      </c>
      <c r="V2141" s="39" t="str">
        <f>IF('query (10)'!T2141="","",IFERROR(VALUE('query (10)'!T2141),""))</f>
        <v/>
      </c>
      <c r="W2141" s="40">
        <f>IF('query (10)'!U2141="","",'query (10)'!U2141)</f>
        <v>0</v>
      </c>
      <c r="X2141" s="39">
        <f>IF('query (10)'!V2141="","",'query (10)'!V2141)</f>
        <v>360</v>
      </c>
      <c r="Y2141" s="41">
        <f>IF('query (10)'!W2141="","",'query (10)'!W2141)</f>
        <v>46105</v>
      </c>
      <c r="Z2141" s="41">
        <f>IF('query (10)'!X2141="","",'query (10)'!X2141)</f>
        <v>46116</v>
      </c>
      <c r="AA2141" s="41">
        <f>IF('query (10)'!Y2141="","",'query (10)'!Y2141)</f>
        <v>46116</v>
      </c>
      <c r="AB2141" s="41">
        <f>IF('query (10)'!Z2141="","",'query (10)'!Z2141)</f>
        <v>46476</v>
      </c>
      <c r="AC2141" s="38" t="str">
        <f>IF(OR('query (10)'!AA2141="",COUNTIF(Cleaning_Rules!$A$21:$A$26,TRIM('query (10)'!AA2141))&gt;0),"",TRIM('query (10)'!AA2141))</f>
        <v/>
      </c>
      <c r="AD2141" s="38" t="str">
        <f>IF('query (10)'!AB2141="","",TRIM(IFERROR(_xlfn.TEXTBEFORE('query (10)'!AB2141,"("),'query (10)'!AB2141)))</f>
        <v>เริ่มซ่อมงาน PM แล้ว รับผิดชอบโดย PAHLA SEEDANG</v>
      </c>
      <c r="AE2141" s="38" t="str">
        <f>IFERROR(LOWER(TRIM(_xlfn.TEXTBEFORE(_xlfn.TEXTAFTER('query (10)'!AB2141,"("),")"))),"")</f>
        <v>pahla@nsk.com</v>
      </c>
      <c r="AF2141" s="38" t="str">
        <f>IF('query (10)'!AD2141="","",TRIM('query (10)'!AD2141))</f>
        <v>ภูชิต กุลเสรี</v>
      </c>
      <c r="AG2141" s="38" t="str">
        <f>IF('query (10)'!AE2141="","",TRIM('query (10)'!AE2141))</f>
        <v>ผะหลา สีแดง</v>
      </c>
      <c r="AH2141" s="38" t="str">
        <f>IF('query (10)'!AF2141="","",IFERROR(VALUE('query (10)'!AF2141),""))</f>
        <v/>
      </c>
      <c r="AI2141" s="38" t="str">
        <f>IF('query (10)'!AG2141="","",TRIM('query (10)'!AG2141))</f>
        <v/>
      </c>
      <c r="AJ2141" s="38" t="str">
        <f>IF('query (10)'!AH2141="","",IFERROR(VALUE('query (10)'!AH2141),""))</f>
        <v/>
      </c>
      <c r="AK2141" s="38" t="str">
        <f>IF('query (10)'!AI2141="","",TRIM('query (10)'!AI2141))</f>
        <v/>
      </c>
      <c r="AL2141" s="42">
        <f t="shared" si="165"/>
        <v>2026</v>
      </c>
      <c r="AM2141" s="42" t="str">
        <f t="shared" si="166"/>
        <v>2026-03</v>
      </c>
      <c r="AN2141" s="42" t="str">
        <f t="shared" ca="1" si="167"/>
        <v/>
      </c>
      <c r="AO2141" s="42" t="str">
        <f t="shared" si="168"/>
        <v>GR-972 | OUTER RING RACEWAY GRINDING M/C | SB7 | WORK HEAD | Time-based Maintenance | Mechanical | Part Change | Medium | Change belt work head 
ตามรอบการใช้งาน
 | BELT | 7M800 | เริ่มซ่อมงาน PM แล้ว รับผิดชอบโดย PAHLA SEEDANG | ผะหลา สีแดง</v>
      </c>
      <c r="AP2141" s="42" t="str">
        <f>_xlfn.TEXTJOIN("; ",TRUE,IF(COUNTA('query (10)'!A2141:AK2141)&lt;=6,"NEAR_EMPTY_ROW",""),IF($K2141="","MISSING_STATUS",""),IF(AND($K2141="เสร็จสิ้น",$Z2141=""),"DONE_NO_ACTUAL_DATE",""),IF(AND($I2141="Condition-based Maintenance",$AH2141=""),"CBM_NO_MEASUREMENT",""),IF(OR($X2141="",$X2141=0),"INVALID_PERIOD",""),IF(AND($AA2141&lt;&gt;"",$AB2141&lt;&gt;"",$AB2141&lt;$AA2141),"DATE_SEQUENCE_ERROR",""),IF(AND($AB2141&lt;&gt;"",$AB2141&gt;DATE(2030,12,31)),"DATE_OUTLIER",""),IF($C2141="","MISSING_QRCODE",""),IF($J2141="UNKNOWN","UNKNOWN_PM_TYPE",""),IF($L2141="UNKNOWN","UNKNOWN_STATUS",""))</f>
        <v/>
      </c>
      <c r="AQ2141" s="42" t="str">
        <f t="shared" si="169"/>
        <v>NO</v>
      </c>
    </row>
    <row r="2142" spans="1:43" x14ac:dyDescent="0.3">
      <c r="A2142" s="38">
        <f>IF('query (10)'!A2142="","",'query (10)'!A2142)</f>
        <v>2367</v>
      </c>
      <c r="B2142" s="38">
        <f>IF('query (10)'!B2142="","",'query (10)'!B2142)</f>
        <v>19623</v>
      </c>
      <c r="C2142" s="38" t="str">
        <f>TRIM(UPPER('query (10)'!M2142))</f>
        <v>GR-809</v>
      </c>
      <c r="D2142" s="38" t="str">
        <f>TRIM(UPPER(IFERROR(_xlfn.TEXTBEFORE('query (10)'!L2142,"("),'query (10)'!L2142)))</f>
        <v>OUTER RING RACEWAY SUPER FINISH M/C</v>
      </c>
      <c r="E2142" s="38" t="str">
        <f>IFERROR(TRIM(UPPER(_xlfn.TEXTBEFORE(_xlfn.TEXTAFTER('query (10)'!L2142,"("),")"))),"")</f>
        <v/>
      </c>
      <c r="F2142" s="38" t="str">
        <f>TRIM('query (10)'!K2142)</f>
        <v>SB7</v>
      </c>
      <c r="G2142" s="38" t="str">
        <f>IF('query (10)'!J2142="","",'query (10)'!J2142)</f>
        <v>Work head</v>
      </c>
      <c r="H2142" s="38" t="str">
        <f>TRIM(UPPER('query (10)'!J2142))</f>
        <v>WORK HEAD</v>
      </c>
      <c r="I2142" s="38" t="str">
        <f>IF('query (10)'!F2142="","",'query (10)'!F2142)</f>
        <v>Time-based Maintenance</v>
      </c>
      <c r="J2142" s="38" t="str">
        <f>IF('query (10)'!F2142="","",IFERROR(INDEX(Cleaning_Rules!$B$14:$B$17,MATCH(TRIM('query (10)'!F2142),Cleaning_Rules!$A$14:$A$17,0)),"UNKNOWN"))</f>
        <v>TBM</v>
      </c>
      <c r="K2142" s="38" t="str">
        <f>IF('query (10)'!G2142="","",'query (10)'!G2142)</f>
        <v>เสร็จสิ้น</v>
      </c>
      <c r="L2142" s="38" t="str">
        <f>IF('query (10)'!G2142="","MISSING",IFERROR(INDEX(Cleaning_Rules!$B$5:$B$10,MATCH(TRIM('query (10)'!G2142),Cleaning_Rules!$A$5:$A$10,0)),"UNKNOWN"))</f>
        <v>COMPLETED</v>
      </c>
      <c r="M2142" s="38" t="str">
        <f>IF('query (10)'!I2142="","",'query (10)'!I2142)</f>
        <v>Mechanical</v>
      </c>
      <c r="N2142" s="38" t="str">
        <f>IF('query (10)'!O2142="","",'query (10)'!O2142)</f>
        <v>Part Change</v>
      </c>
      <c r="O2142" s="38" t="str">
        <f>IF('query (10)'!P2142="","",'query (10)'!P2142)</f>
        <v>Medium</v>
      </c>
      <c r="P2142" s="38" t="str">
        <f>IF('query (10)'!N2142="","",'query (10)'!N2142)</f>
        <v xml:space="preserve">repair unit spindle work head
check accuracy work head
ตามรอบการใช้งาน
</v>
      </c>
      <c r="Q2142" s="38" t="str">
        <f>TRIM('query (10)'!N2142)</f>
        <v xml:space="preserve">repair unit spindle work head
check accuracy work head
ตามรอบการใช้งาน
</v>
      </c>
      <c r="R2142" s="38" t="str">
        <f>TRIM(UPPER('query (10)'!R2142))</f>
        <v>BEARING</v>
      </c>
      <c r="S2142" s="38" t="str">
        <f>TRIM(UPPER('query (10)'!S2142))</f>
        <v>7207ATYNDULP5</v>
      </c>
      <c r="T2142" s="38" t="str">
        <f>IF('query (10)'!Q2142="","",TRIM(UPPER('query (10)'!Q2142)))</f>
        <v/>
      </c>
      <c r="U2142" s="38" t="str">
        <f>IF('query (10)'!T2142="","",'query (10)'!T2142)</f>
        <v/>
      </c>
      <c r="V2142" s="39" t="str">
        <f>IF('query (10)'!T2142="","",IFERROR(VALUE('query (10)'!T2142),""))</f>
        <v/>
      </c>
      <c r="W2142" s="40">
        <f>IF('query (10)'!U2142="","",'query (10)'!U2142)</f>
        <v>0</v>
      </c>
      <c r="X2142" s="39">
        <f>IF('query (10)'!V2142="","",'query (10)'!V2142)</f>
        <v>1080</v>
      </c>
      <c r="Y2142" s="41">
        <f>IF('query (10)'!W2142="","",'query (10)'!W2142)</f>
        <v>46105</v>
      </c>
      <c r="Z2142" s="41">
        <f>IF('query (10)'!X2142="","",'query (10)'!X2142)</f>
        <v>46141</v>
      </c>
      <c r="AA2142" s="41">
        <f>IF('query (10)'!Y2142="","",'query (10)'!Y2142)</f>
        <v>46141</v>
      </c>
      <c r="AB2142" s="41">
        <f>IF('query (10)'!Z2142="","",'query (10)'!Z2142)</f>
        <v>47221</v>
      </c>
      <c r="AC2142" s="38" t="str">
        <f>IF(OR('query (10)'!AA2142="",COUNTIF(Cleaning_Rules!$A$21:$A$26,TRIM('query (10)'!AA2142))&gt;0),"",TRIM('query (10)'!AA2142))</f>
        <v/>
      </c>
      <c r="AD2142" s="38" t="str">
        <f>IF('query (10)'!AB2142="","",TRIM(IFERROR(_xlfn.TEXTBEFORE('query (10)'!AB2142,"("),'query (10)'!AB2142)))</f>
        <v>เริ่มซ่อมงาน PM แล้ว รับผิดชอบโดย JAKKAPAT KHOTSOMBAT</v>
      </c>
      <c r="AE2142" s="38" t="str">
        <f>IFERROR(LOWER(TRIM(_xlfn.TEXTBEFORE(_xlfn.TEXTAFTER('query (10)'!AB2142,"("),")"))),"")</f>
        <v>jakkapat@nsk.com</v>
      </c>
      <c r="AF2142" s="38" t="str">
        <f>IF('query (10)'!AD2142="","",TRIM('query (10)'!AD2142))</f>
        <v>ภูชิต กุลเสรี</v>
      </c>
      <c r="AG2142" s="38" t="str">
        <f>IF('query (10)'!AE2142="","",TRIM('query (10)'!AE2142))</f>
        <v>จักรภัทร โคตรสมบัติ</v>
      </c>
      <c r="AH2142" s="38" t="str">
        <f>IF('query (10)'!AF2142="","",IFERROR(VALUE('query (10)'!AF2142),""))</f>
        <v/>
      </c>
      <c r="AI2142" s="38" t="str">
        <f>IF('query (10)'!AG2142="","",TRIM('query (10)'!AG2142))</f>
        <v/>
      </c>
      <c r="AJ2142" s="38" t="str">
        <f>IF('query (10)'!AH2142="","",IFERROR(VALUE('query (10)'!AH2142),""))</f>
        <v/>
      </c>
      <c r="AK2142" s="38" t="str">
        <f>IF('query (10)'!AI2142="","",TRIM('query (10)'!AI2142))</f>
        <v/>
      </c>
      <c r="AL2142" s="42">
        <f t="shared" si="165"/>
        <v>2026</v>
      </c>
      <c r="AM2142" s="42" t="str">
        <f t="shared" si="166"/>
        <v>2026-03</v>
      </c>
      <c r="AN2142" s="42" t="str">
        <f t="shared" ca="1" si="167"/>
        <v/>
      </c>
      <c r="AO2142" s="42" t="str">
        <f t="shared" si="168"/>
        <v>GR-809 | OUTER RING RACEWAY SUPER FINISH M/C | SB7 | WORK HEAD | Time-based Maintenance | Mechanical | Part Change | Medium | repair unit spindle work head
check accuracy work head
ตามรอบการใช้งาน
 | BEARING | 7207ATYNDULP5 | เริ่มซ่อมงาน PM แล้ว รับผิดชอบโดย JAKKAPAT KHOTSOMBAT | จักรภัทร โคตรสมบัติ</v>
      </c>
      <c r="AP2142" s="42" t="str">
        <f>_xlfn.TEXTJOIN("; ",TRUE,IF(COUNTA('query (10)'!A2142:AK2142)&lt;=6,"NEAR_EMPTY_ROW",""),IF($K2142="","MISSING_STATUS",""),IF(AND($K2142="เสร็จสิ้น",$Z2142=""),"DONE_NO_ACTUAL_DATE",""),IF(AND($I2142="Condition-based Maintenance",$AH2142=""),"CBM_NO_MEASUREMENT",""),IF(OR($X2142="",$X2142=0),"INVALID_PERIOD",""),IF(AND($AA2142&lt;&gt;"",$AB2142&lt;&gt;"",$AB2142&lt;$AA2142),"DATE_SEQUENCE_ERROR",""),IF(AND($AB2142&lt;&gt;"",$AB2142&gt;DATE(2030,12,31)),"DATE_OUTLIER",""),IF($C2142="","MISSING_QRCODE",""),IF($J2142="UNKNOWN","UNKNOWN_PM_TYPE",""),IF($L2142="UNKNOWN","UNKNOWN_STATUS",""))</f>
        <v/>
      </c>
      <c r="AQ2142" s="42" t="str">
        <f t="shared" si="169"/>
        <v>NO</v>
      </c>
    </row>
    <row r="2143" spans="1:43" x14ac:dyDescent="0.3">
      <c r="A2143" s="38">
        <f>IF('query (10)'!A2143="","",'query (10)'!A2143)</f>
        <v>2368</v>
      </c>
      <c r="B2143" s="38">
        <f>IF('query (10)'!B2143="","",'query (10)'!B2143)</f>
        <v>19624</v>
      </c>
      <c r="C2143" s="38" t="str">
        <f>TRIM(UPPER('query (10)'!M2143))</f>
        <v>GR-802</v>
      </c>
      <c r="D2143" s="38" t="str">
        <f>TRIM(UPPER(IFERROR(_xlfn.TEXTBEFORE('query (10)'!L2143,"("),'query (10)'!L2143)))</f>
        <v>INNER RING BORE GRINDING M/C</v>
      </c>
      <c r="E2143" s="38" t="str">
        <f>IFERROR(TRIM(UPPER(_xlfn.TEXTBEFORE(_xlfn.TEXTAFTER('query (10)'!L2143,"("),")"))),"")</f>
        <v/>
      </c>
      <c r="F2143" s="38" t="str">
        <f>TRIM('query (10)'!K2143)</f>
        <v>SB7</v>
      </c>
      <c r="G2143" s="38" t="str">
        <f>IF('query (10)'!J2143="","",'query (10)'!J2143)</f>
        <v>Work head</v>
      </c>
      <c r="H2143" s="38" t="str">
        <f>TRIM(UPPER('query (10)'!J2143))</f>
        <v>WORK HEAD</v>
      </c>
      <c r="I2143" s="38" t="str">
        <f>IF('query (10)'!F2143="","",'query (10)'!F2143)</f>
        <v>Time-based Maintenance</v>
      </c>
      <c r="J2143" s="38" t="str">
        <f>IF('query (10)'!F2143="","",IFERROR(INDEX(Cleaning_Rules!$B$14:$B$17,MATCH(TRIM('query (10)'!F2143),Cleaning_Rules!$A$14:$A$17,0)),"UNKNOWN"))</f>
        <v>TBM</v>
      </c>
      <c r="K2143" s="38" t="str">
        <f>IF('query (10)'!G2143="","",'query (10)'!G2143)</f>
        <v>เสร็จสิ้น</v>
      </c>
      <c r="L2143" s="38" t="str">
        <f>IF('query (10)'!G2143="","MISSING",IFERROR(INDEX(Cleaning_Rules!$B$5:$B$10,MATCH(TRIM('query (10)'!G2143),Cleaning_Rules!$A$5:$A$10,0)),"UNKNOWN"))</f>
        <v>COMPLETED</v>
      </c>
      <c r="M2143" s="38" t="str">
        <f>IF('query (10)'!I2143="","",'query (10)'!I2143)</f>
        <v>Mechanical</v>
      </c>
      <c r="N2143" s="38" t="str">
        <f>IF('query (10)'!O2143="","",'query (10)'!O2143)</f>
        <v>Part Change</v>
      </c>
      <c r="O2143" s="38" t="str">
        <f>IF('query (10)'!P2143="","",'query (10)'!P2143)</f>
        <v>Medium</v>
      </c>
      <c r="P2143" s="38" t="str">
        <f>IF('query (10)'!N2143="","",'query (10)'!N2143)</f>
        <v xml:space="preserve">Change belt work head 
ตามรอบการใช้งาน
</v>
      </c>
      <c r="Q2143" s="38" t="str">
        <f>TRIM('query (10)'!N2143)</f>
        <v xml:space="preserve">Change belt work head 
ตามรอบการใช้งาน
</v>
      </c>
      <c r="R2143" s="38" t="str">
        <f>TRIM(UPPER('query (10)'!R2143))</f>
        <v>BELT</v>
      </c>
      <c r="S2143" s="38" t="str">
        <f>TRIM(UPPER('query (10)'!S2143))</f>
        <v>7M800</v>
      </c>
      <c r="T2143" s="38" t="str">
        <f>IF('query (10)'!Q2143="","",TRIM(UPPER('query (10)'!Q2143)))</f>
        <v/>
      </c>
      <c r="U2143" s="38" t="str">
        <f>IF('query (10)'!T2143="","",'query (10)'!T2143)</f>
        <v/>
      </c>
      <c r="V2143" s="39" t="str">
        <f>IF('query (10)'!T2143="","",IFERROR(VALUE('query (10)'!T2143),""))</f>
        <v/>
      </c>
      <c r="W2143" s="40">
        <f>IF('query (10)'!U2143="","",'query (10)'!U2143)</f>
        <v>0</v>
      </c>
      <c r="X2143" s="39">
        <f>IF('query (10)'!V2143="","",'query (10)'!V2143)</f>
        <v>360</v>
      </c>
      <c r="Y2143" s="41">
        <f>IF('query (10)'!W2143="","",'query (10)'!W2143)</f>
        <v>46105</v>
      </c>
      <c r="Z2143" s="41">
        <f>IF('query (10)'!X2143="","",'query (10)'!X2143)</f>
        <v>46114</v>
      </c>
      <c r="AA2143" s="41">
        <f>IF('query (10)'!Y2143="","",'query (10)'!Y2143)</f>
        <v>46114</v>
      </c>
      <c r="AB2143" s="41">
        <f>IF('query (10)'!Z2143="","",'query (10)'!Z2143)</f>
        <v>46474</v>
      </c>
      <c r="AC2143" s="38" t="str">
        <f>IF(OR('query (10)'!AA2143="",COUNTIF(Cleaning_Rules!$A$21:$A$26,TRIM('query (10)'!AA2143))&gt;0),"",TRIM('query (10)'!AA2143))</f>
        <v/>
      </c>
      <c r="AD2143" s="38" t="str">
        <f>IF('query (10)'!AB2143="","",TRIM(IFERROR(_xlfn.TEXTBEFORE('query (10)'!AB2143,"("),'query (10)'!AB2143)))</f>
        <v>เริ่มซ่อมงาน PM แล้ว รับผิดชอบโดย CHETSADA PHIWBANG</v>
      </c>
      <c r="AE2143" s="38" t="str">
        <f>IFERROR(LOWER(TRIM(_xlfn.TEXTBEFORE(_xlfn.TEXTAFTER('query (10)'!AB2143,"("),")"))),"")</f>
        <v>chetsada@nsk.com</v>
      </c>
      <c r="AF2143" s="38" t="str">
        <f>IF('query (10)'!AD2143="","",TRIM('query (10)'!AD2143))</f>
        <v>ภูชิต กุลเสรี</v>
      </c>
      <c r="AG2143" s="38" t="str">
        <f>IF('query (10)'!AE2143="","",TRIM('query (10)'!AE2143))</f>
        <v>เจษฎา ผิวบาง</v>
      </c>
      <c r="AH2143" s="38" t="str">
        <f>IF('query (10)'!AF2143="","",IFERROR(VALUE('query (10)'!AF2143),""))</f>
        <v/>
      </c>
      <c r="AI2143" s="38" t="str">
        <f>IF('query (10)'!AG2143="","",TRIM('query (10)'!AG2143))</f>
        <v/>
      </c>
      <c r="AJ2143" s="38" t="str">
        <f>IF('query (10)'!AH2143="","",IFERROR(VALUE('query (10)'!AH2143),""))</f>
        <v/>
      </c>
      <c r="AK2143" s="38" t="str">
        <f>IF('query (10)'!AI2143="","",TRIM('query (10)'!AI2143))</f>
        <v/>
      </c>
      <c r="AL2143" s="42">
        <f t="shared" si="165"/>
        <v>2026</v>
      </c>
      <c r="AM2143" s="42" t="str">
        <f t="shared" si="166"/>
        <v>2026-03</v>
      </c>
      <c r="AN2143" s="42" t="str">
        <f t="shared" ca="1" si="167"/>
        <v/>
      </c>
      <c r="AO2143" s="42" t="str">
        <f t="shared" si="168"/>
        <v>GR-802 | INNER RING BORE GRINDING M/C | SB7 | WORK HEAD | Time-based Maintenance | Mechanical | Part Change | Medium | Change belt work head 
ตามรอบการใช้งาน
 | BELT | 7M800 | เริ่มซ่อมงาน PM แล้ว รับผิดชอบโดย CHETSADA PHIWBANG | เจษฎา ผิวบาง</v>
      </c>
      <c r="AP2143" s="42" t="str">
        <f>_xlfn.TEXTJOIN("; ",TRUE,IF(COUNTA('query (10)'!A2143:AK2143)&lt;=6,"NEAR_EMPTY_ROW",""),IF($K2143="","MISSING_STATUS",""),IF(AND($K2143="เสร็จสิ้น",$Z2143=""),"DONE_NO_ACTUAL_DATE",""),IF(AND($I2143="Condition-based Maintenance",$AH2143=""),"CBM_NO_MEASUREMENT",""),IF(OR($X2143="",$X2143=0),"INVALID_PERIOD",""),IF(AND($AA2143&lt;&gt;"",$AB2143&lt;&gt;"",$AB2143&lt;$AA2143),"DATE_SEQUENCE_ERROR",""),IF(AND($AB2143&lt;&gt;"",$AB2143&gt;DATE(2030,12,31)),"DATE_OUTLIER",""),IF($C2143="","MISSING_QRCODE",""),IF($J2143="UNKNOWN","UNKNOWN_PM_TYPE",""),IF($L2143="UNKNOWN","UNKNOWN_STATUS",""))</f>
        <v/>
      </c>
      <c r="AQ2143" s="42" t="str">
        <f t="shared" si="169"/>
        <v>NO</v>
      </c>
    </row>
    <row r="2144" spans="1:43" x14ac:dyDescent="0.3">
      <c r="A2144" s="38">
        <f>IF('query (10)'!A2144="","",'query (10)'!A2144)</f>
        <v>2370</v>
      </c>
      <c r="B2144" s="38">
        <f>IF('query (10)'!B2144="","",'query (10)'!B2144)</f>
        <v>19625</v>
      </c>
      <c r="C2144" s="38" t="str">
        <f>TRIM(UPPER('query (10)'!M2144))</f>
        <v>GR-802</v>
      </c>
      <c r="D2144" s="38" t="str">
        <f>TRIM(UPPER(IFERROR(_xlfn.TEXTBEFORE('query (10)'!L2144,"("),'query (10)'!L2144)))</f>
        <v>INNER RING BORE GRINDING M/C</v>
      </c>
      <c r="E2144" s="38" t="str">
        <f>IFERROR(TRIM(UPPER(_xlfn.TEXTBEFORE(_xlfn.TEXTAFTER('query (10)'!L2144,"("),")"))),"")</f>
        <v/>
      </c>
      <c r="F2144" s="38" t="str">
        <f>TRIM('query (10)'!K2144)</f>
        <v>SB7</v>
      </c>
      <c r="G2144" s="38" t="str">
        <f>IF('query (10)'!J2144="","",'query (10)'!J2144)</f>
        <v>Dresser</v>
      </c>
      <c r="H2144" s="38" t="str">
        <f>TRIM(UPPER('query (10)'!J2144))</f>
        <v>DRESSER</v>
      </c>
      <c r="I2144" s="38" t="str">
        <f>IF('query (10)'!F2144="","",'query (10)'!F2144)</f>
        <v>Time-based Maintenance</v>
      </c>
      <c r="J2144" s="38" t="str">
        <f>IF('query (10)'!F2144="","",IFERROR(INDEX(Cleaning_Rules!$B$14:$B$17,MATCH(TRIM('query (10)'!F2144),Cleaning_Rules!$A$14:$A$17,0)),"UNKNOWN"))</f>
        <v>TBM</v>
      </c>
      <c r="K2144" s="38" t="str">
        <f>IF('query (10)'!G2144="","",'query (10)'!G2144)</f>
        <v>เสร็จสิ้น</v>
      </c>
      <c r="L2144" s="38" t="str">
        <f>IF('query (10)'!G2144="","MISSING",IFERROR(INDEX(Cleaning_Rules!$B$5:$B$10,MATCH(TRIM('query (10)'!G2144),Cleaning_Rules!$A$5:$A$10,0)),"UNKNOWN"))</f>
        <v>COMPLETED</v>
      </c>
      <c r="M2144" s="38" t="str">
        <f>IF('query (10)'!I2144="","",'query (10)'!I2144)</f>
        <v>Mechanical</v>
      </c>
      <c r="N2144" s="38" t="str">
        <f>IF('query (10)'!O2144="","",'query (10)'!O2144)</f>
        <v>Part Change</v>
      </c>
      <c r="O2144" s="38" t="str">
        <f>IF('query (10)'!P2144="","",'query (10)'!P2144)</f>
        <v>Medium</v>
      </c>
      <c r="P2144" s="38" t="str">
        <f>IF('query (10)'!N2144="","",'query (10)'!N2144)</f>
        <v xml:space="preserve">Change belt dresser 
ตามรอบการใช่งาน
</v>
      </c>
      <c r="Q2144" s="38" t="str">
        <f>TRIM('query (10)'!N2144)</f>
        <v xml:space="preserve">Change belt dresser 
ตามรอบการใช่งาน
</v>
      </c>
      <c r="R2144" s="38" t="str">
        <f>TRIM(UPPER('query (10)'!R2144))</f>
        <v>BELT</v>
      </c>
      <c r="S2144" s="38" t="str">
        <f>TRIM(UPPER('query (10)'!S2144))</f>
        <v>5M650</v>
      </c>
      <c r="T2144" s="38" t="str">
        <f>IF('query (10)'!Q2144="","",TRIM(UPPER('query (10)'!Q2144)))</f>
        <v/>
      </c>
      <c r="U2144" s="38" t="str">
        <f>IF('query (10)'!T2144="","",'query (10)'!T2144)</f>
        <v/>
      </c>
      <c r="V2144" s="39" t="str">
        <f>IF('query (10)'!T2144="","",IFERROR(VALUE('query (10)'!T2144),""))</f>
        <v/>
      </c>
      <c r="W2144" s="40">
        <f>IF('query (10)'!U2144="","",'query (10)'!U2144)</f>
        <v>0</v>
      </c>
      <c r="X2144" s="39">
        <f>IF('query (10)'!V2144="","",'query (10)'!V2144)</f>
        <v>120</v>
      </c>
      <c r="Y2144" s="41">
        <f>IF('query (10)'!W2144="","",'query (10)'!W2144)</f>
        <v>46105</v>
      </c>
      <c r="Z2144" s="41">
        <f>IF('query (10)'!X2144="","",'query (10)'!X2144)</f>
        <v>46114</v>
      </c>
      <c r="AA2144" s="41">
        <f>IF('query (10)'!Y2144="","",'query (10)'!Y2144)</f>
        <v>46114</v>
      </c>
      <c r="AB2144" s="41">
        <f>IF('query (10)'!Z2144="","",'query (10)'!Z2144)</f>
        <v>46234</v>
      </c>
      <c r="AC2144" s="38" t="str">
        <f>IF(OR('query (10)'!AA2144="",COUNTIF(Cleaning_Rules!$A$21:$A$26,TRIM('query (10)'!AA2144))&gt;0),"",TRIM('query (10)'!AA2144))</f>
        <v/>
      </c>
      <c r="AD2144" s="38" t="str">
        <f>IF('query (10)'!AB2144="","",TRIM(IFERROR(_xlfn.TEXTBEFORE('query (10)'!AB2144,"("),'query (10)'!AB2144)))</f>
        <v>เริ่มซ่อมงาน PM แล้ว รับผิดชอบโดย CHETSADA PHIWBANG</v>
      </c>
      <c r="AE2144" s="38" t="str">
        <f>IFERROR(LOWER(TRIM(_xlfn.TEXTBEFORE(_xlfn.TEXTAFTER('query (10)'!AB2144,"("),")"))),"")</f>
        <v>chetsada@nsk.com</v>
      </c>
      <c r="AF2144" s="38" t="str">
        <f>IF('query (10)'!AD2144="","",TRIM('query (10)'!AD2144))</f>
        <v>ภูชิต กุลเสรี</v>
      </c>
      <c r="AG2144" s="38" t="str">
        <f>IF('query (10)'!AE2144="","",TRIM('query (10)'!AE2144))</f>
        <v>เจษฎา ผิวบาง</v>
      </c>
      <c r="AH2144" s="38" t="str">
        <f>IF('query (10)'!AF2144="","",IFERROR(VALUE('query (10)'!AF2144),""))</f>
        <v/>
      </c>
      <c r="AI2144" s="38" t="str">
        <f>IF('query (10)'!AG2144="","",TRIM('query (10)'!AG2144))</f>
        <v/>
      </c>
      <c r="AJ2144" s="38" t="str">
        <f>IF('query (10)'!AH2144="","",IFERROR(VALUE('query (10)'!AH2144),""))</f>
        <v/>
      </c>
      <c r="AK2144" s="38" t="str">
        <f>IF('query (10)'!AI2144="","",TRIM('query (10)'!AI2144))</f>
        <v/>
      </c>
      <c r="AL2144" s="42">
        <f t="shared" si="165"/>
        <v>2026</v>
      </c>
      <c r="AM2144" s="42" t="str">
        <f t="shared" si="166"/>
        <v>2026-03</v>
      </c>
      <c r="AN2144" s="42" t="str">
        <f t="shared" ca="1" si="167"/>
        <v/>
      </c>
      <c r="AO2144" s="42" t="str">
        <f t="shared" si="168"/>
        <v>GR-802 | INNER RING BORE GRINDING M/C | SB7 | DRESSER | Time-based Maintenance | Mechanical | Part Change | Medium | Change belt dresser 
ตามรอบการใช่งาน
 | BELT | 5M650 | เริ่มซ่อมงาน PM แล้ว รับผิดชอบโดย CHETSADA PHIWBANG | เจษฎา ผิวบาง</v>
      </c>
      <c r="AP2144" s="42" t="str">
        <f>_xlfn.TEXTJOIN("; ",TRUE,IF(COUNTA('query (10)'!A2144:AK2144)&lt;=6,"NEAR_EMPTY_ROW",""),IF($K2144="","MISSING_STATUS",""),IF(AND($K2144="เสร็จสิ้น",$Z2144=""),"DONE_NO_ACTUAL_DATE",""),IF(AND($I2144="Condition-based Maintenance",$AH2144=""),"CBM_NO_MEASUREMENT",""),IF(OR($X2144="",$X2144=0),"INVALID_PERIOD",""),IF(AND($AA2144&lt;&gt;"",$AB2144&lt;&gt;"",$AB2144&lt;$AA2144),"DATE_SEQUENCE_ERROR",""),IF(AND($AB2144&lt;&gt;"",$AB2144&gt;DATE(2030,12,31)),"DATE_OUTLIER",""),IF($C2144="","MISSING_QRCODE",""),IF($J2144="UNKNOWN","UNKNOWN_PM_TYPE",""),IF($L2144="UNKNOWN","UNKNOWN_STATUS",""))</f>
        <v/>
      </c>
      <c r="AQ2144" s="42" t="str">
        <f t="shared" si="169"/>
        <v>NO</v>
      </c>
    </row>
    <row r="2145" spans="1:43" x14ac:dyDescent="0.3">
      <c r="A2145" s="38">
        <f>IF('query (10)'!A2145="","",'query (10)'!A2145)</f>
        <v>2371</v>
      </c>
      <c r="B2145" s="38">
        <f>IF('query (10)'!B2145="","",'query (10)'!B2145)</f>
        <v>19626</v>
      </c>
      <c r="C2145" s="38" t="str">
        <f>TRIM(UPPER('query (10)'!M2145))</f>
        <v>GR-801</v>
      </c>
      <c r="D2145" s="38" t="str">
        <f>TRIM(UPPER(IFERROR(_xlfn.TEXTBEFORE('query (10)'!L2145,"("),'query (10)'!L2145)))</f>
        <v>INNER RING RACEWAY GRINDING M/C</v>
      </c>
      <c r="E2145" s="38" t="str">
        <f>IFERROR(TRIM(UPPER(_xlfn.TEXTBEFORE(_xlfn.TEXTAFTER('query (10)'!L2145,"("),")"))),"")</f>
        <v/>
      </c>
      <c r="F2145" s="38" t="str">
        <f>TRIM('query (10)'!K2145)</f>
        <v>SB7</v>
      </c>
      <c r="G2145" s="38" t="str">
        <f>IF('query (10)'!J2145="","",'query (10)'!J2145)</f>
        <v>Work head</v>
      </c>
      <c r="H2145" s="38" t="str">
        <f>TRIM(UPPER('query (10)'!J2145))</f>
        <v>WORK HEAD</v>
      </c>
      <c r="I2145" s="38" t="str">
        <f>IF('query (10)'!F2145="","",'query (10)'!F2145)</f>
        <v>Time-based Maintenance</v>
      </c>
      <c r="J2145" s="38" t="str">
        <f>IF('query (10)'!F2145="","",IFERROR(INDEX(Cleaning_Rules!$B$14:$B$17,MATCH(TRIM('query (10)'!F2145),Cleaning_Rules!$A$14:$A$17,0)),"UNKNOWN"))</f>
        <v>TBM</v>
      </c>
      <c r="K2145" s="38" t="str">
        <f>IF('query (10)'!G2145="","",'query (10)'!G2145)</f>
        <v>เสร็จสิ้น</v>
      </c>
      <c r="L2145" s="38" t="str">
        <f>IF('query (10)'!G2145="","MISSING",IFERROR(INDEX(Cleaning_Rules!$B$5:$B$10,MATCH(TRIM('query (10)'!G2145),Cleaning_Rules!$A$5:$A$10,0)),"UNKNOWN"))</f>
        <v>COMPLETED</v>
      </c>
      <c r="M2145" s="38" t="str">
        <f>IF('query (10)'!I2145="","",'query (10)'!I2145)</f>
        <v>Mechanical</v>
      </c>
      <c r="N2145" s="38" t="str">
        <f>IF('query (10)'!O2145="","",'query (10)'!O2145)</f>
        <v>Part Change</v>
      </c>
      <c r="O2145" s="38" t="str">
        <f>IF('query (10)'!P2145="","",'query (10)'!P2145)</f>
        <v>Medium</v>
      </c>
      <c r="P2145" s="38" t="str">
        <f>IF('query (10)'!N2145="","",'query (10)'!N2145)</f>
        <v xml:space="preserve">Change belt work head 
ตามรอบการใช้งาน
</v>
      </c>
      <c r="Q2145" s="38" t="str">
        <f>TRIM('query (10)'!N2145)</f>
        <v xml:space="preserve">Change belt work head 
ตามรอบการใช้งาน
</v>
      </c>
      <c r="R2145" s="38" t="str">
        <f>TRIM(UPPER('query (10)'!R2145))</f>
        <v>BELT</v>
      </c>
      <c r="S2145" s="38" t="str">
        <f>TRIM(UPPER('query (10)'!S2145))</f>
        <v>2/5M750JB</v>
      </c>
      <c r="T2145" s="38" t="str">
        <f>IF('query (10)'!Q2145="","",TRIM(UPPER('query (10)'!Q2145)))</f>
        <v/>
      </c>
      <c r="U2145" s="38" t="str">
        <f>IF('query (10)'!T2145="","",'query (10)'!T2145)</f>
        <v/>
      </c>
      <c r="V2145" s="39" t="str">
        <f>IF('query (10)'!T2145="","",IFERROR(VALUE('query (10)'!T2145),""))</f>
        <v/>
      </c>
      <c r="W2145" s="40">
        <f>IF('query (10)'!U2145="","",'query (10)'!U2145)</f>
        <v>0</v>
      </c>
      <c r="X2145" s="39">
        <f>IF('query (10)'!V2145="","",'query (10)'!V2145)</f>
        <v>360</v>
      </c>
      <c r="Y2145" s="41">
        <f>IF('query (10)'!W2145="","",'query (10)'!W2145)</f>
        <v>46105</v>
      </c>
      <c r="Z2145" s="41">
        <f>IF('query (10)'!X2145="","",'query (10)'!X2145)</f>
        <v>46114</v>
      </c>
      <c r="AA2145" s="41">
        <f>IF('query (10)'!Y2145="","",'query (10)'!Y2145)</f>
        <v>46114</v>
      </c>
      <c r="AB2145" s="41">
        <f>IF('query (10)'!Z2145="","",'query (10)'!Z2145)</f>
        <v>46474</v>
      </c>
      <c r="AC2145" s="38" t="str">
        <f>IF(OR('query (10)'!AA2145="",COUNTIF(Cleaning_Rules!$A$21:$A$26,TRIM('query (10)'!AA2145))&gt;0),"",TRIM('query (10)'!AA2145))</f>
        <v/>
      </c>
      <c r="AD2145" s="38" t="str">
        <f>IF('query (10)'!AB2145="","",TRIM(IFERROR(_xlfn.TEXTBEFORE('query (10)'!AB2145,"("),'query (10)'!AB2145)))</f>
        <v>เริ่มซ่อมงาน PM แล้ว รับผิดชอบโดย CHETSADA PHIWBANG</v>
      </c>
      <c r="AE2145" s="38" t="str">
        <f>IFERROR(LOWER(TRIM(_xlfn.TEXTBEFORE(_xlfn.TEXTAFTER('query (10)'!AB2145,"("),")"))),"")</f>
        <v>chetsada@nsk.com</v>
      </c>
      <c r="AF2145" s="38" t="str">
        <f>IF('query (10)'!AD2145="","",TRIM('query (10)'!AD2145))</f>
        <v>ภูชิต กุลเสรี</v>
      </c>
      <c r="AG2145" s="38" t="str">
        <f>IF('query (10)'!AE2145="","",TRIM('query (10)'!AE2145))</f>
        <v>เจษฎา ผิวบาง</v>
      </c>
      <c r="AH2145" s="38" t="str">
        <f>IF('query (10)'!AF2145="","",IFERROR(VALUE('query (10)'!AF2145),""))</f>
        <v/>
      </c>
      <c r="AI2145" s="38" t="str">
        <f>IF('query (10)'!AG2145="","",TRIM('query (10)'!AG2145))</f>
        <v/>
      </c>
      <c r="AJ2145" s="38" t="str">
        <f>IF('query (10)'!AH2145="","",IFERROR(VALUE('query (10)'!AH2145),""))</f>
        <v/>
      </c>
      <c r="AK2145" s="38" t="str">
        <f>IF('query (10)'!AI2145="","",TRIM('query (10)'!AI2145))</f>
        <v/>
      </c>
      <c r="AL2145" s="42">
        <f t="shared" si="165"/>
        <v>2026</v>
      </c>
      <c r="AM2145" s="42" t="str">
        <f t="shared" si="166"/>
        <v>2026-03</v>
      </c>
      <c r="AN2145" s="42" t="str">
        <f t="shared" ca="1" si="167"/>
        <v/>
      </c>
      <c r="AO2145" s="42" t="str">
        <f t="shared" si="168"/>
        <v>GR-801 | INNER RING RACEWAY GRINDING M/C | SB7 | WORK HEAD | Time-based Maintenance | Mechanical | Part Change | Medium | Change belt work head 
ตามรอบการใช้งาน
 | BELT | 2/5M750JB | เริ่มซ่อมงาน PM แล้ว รับผิดชอบโดย CHETSADA PHIWBANG | เจษฎา ผิวบาง</v>
      </c>
      <c r="AP2145" s="42" t="str">
        <f>_xlfn.TEXTJOIN("; ",TRUE,IF(COUNTA('query (10)'!A2145:AK2145)&lt;=6,"NEAR_EMPTY_ROW",""),IF($K2145="","MISSING_STATUS",""),IF(AND($K2145="เสร็จสิ้น",$Z2145=""),"DONE_NO_ACTUAL_DATE",""),IF(AND($I2145="Condition-based Maintenance",$AH2145=""),"CBM_NO_MEASUREMENT",""),IF(OR($X2145="",$X2145=0),"INVALID_PERIOD",""),IF(AND($AA2145&lt;&gt;"",$AB2145&lt;&gt;"",$AB2145&lt;$AA2145),"DATE_SEQUENCE_ERROR",""),IF(AND($AB2145&lt;&gt;"",$AB2145&gt;DATE(2030,12,31)),"DATE_OUTLIER",""),IF($C2145="","MISSING_QRCODE",""),IF($J2145="UNKNOWN","UNKNOWN_PM_TYPE",""),IF($L2145="UNKNOWN","UNKNOWN_STATUS",""))</f>
        <v/>
      </c>
      <c r="AQ2145" s="42" t="str">
        <f t="shared" si="169"/>
        <v>NO</v>
      </c>
    </row>
    <row r="2146" spans="1:43" x14ac:dyDescent="0.3">
      <c r="A2146" s="38">
        <f>IF('query (10)'!A2146="","",'query (10)'!A2146)</f>
        <v>2372</v>
      </c>
      <c r="B2146" s="38">
        <f>IF('query (10)'!B2146="","",'query (10)'!B2146)</f>
        <v>19627</v>
      </c>
      <c r="C2146" s="38" t="str">
        <f>TRIM(UPPER('query (10)'!M2146))</f>
        <v>WA-929</v>
      </c>
      <c r="D2146" s="38" t="str">
        <f>TRIM(UPPER(IFERROR(_xlfn.TEXTBEFORE('query (10)'!L2146,"("),'query (10)'!L2146)))</f>
        <v>OUTER/INNRE RING PART WASH EQUIPMENT M/C</v>
      </c>
      <c r="E2146" s="38" t="str">
        <f>IFERROR(TRIM(UPPER(_xlfn.TEXTBEFORE(_xlfn.TEXTAFTER('query (10)'!L2146,"("),")"))),"")</f>
        <v/>
      </c>
      <c r="F2146" s="38" t="str">
        <f>TRIM('query (10)'!K2146)</f>
        <v>SB7</v>
      </c>
      <c r="G2146" s="38" t="str">
        <f>IF('query (10)'!J2146="","",'query (10)'!J2146)</f>
        <v xml:space="preserve">Heavy smoke </v>
      </c>
      <c r="H2146" s="38" t="str">
        <f>TRIM(UPPER('query (10)'!J2146))</f>
        <v>HEAVY SMOKE</v>
      </c>
      <c r="I2146" s="38" t="str">
        <f>IF('query (10)'!F2146="","",'query (10)'!F2146)</f>
        <v>Time-based Maintenance</v>
      </c>
      <c r="J2146" s="38" t="str">
        <f>IF('query (10)'!F2146="","",IFERROR(INDEX(Cleaning_Rules!$B$14:$B$17,MATCH(TRIM('query (10)'!F2146),Cleaning_Rules!$A$14:$A$17,0)),"UNKNOWN"))</f>
        <v>TBM</v>
      </c>
      <c r="K2146" s="38" t="str">
        <f>IF('query (10)'!G2146="","",'query (10)'!G2146)</f>
        <v>เสร็จสิ้น</v>
      </c>
      <c r="L2146" s="38" t="str">
        <f>IF('query (10)'!G2146="","MISSING",IFERROR(INDEX(Cleaning_Rules!$B$5:$B$10,MATCH(TRIM('query (10)'!G2146),Cleaning_Rules!$A$5:$A$10,0)),"UNKNOWN"))</f>
        <v>COMPLETED</v>
      </c>
      <c r="M2146" s="38" t="str">
        <f>IF('query (10)'!I2146="","",'query (10)'!I2146)</f>
        <v>Mechanical</v>
      </c>
      <c r="N2146" s="38" t="str">
        <f>IF('query (10)'!O2146="","",'query (10)'!O2146)</f>
        <v>Part Change</v>
      </c>
      <c r="O2146" s="38" t="str">
        <f>IF('query (10)'!P2146="","",'query (10)'!P2146)</f>
        <v>Medium</v>
      </c>
      <c r="P2146" s="38" t="str">
        <f>IF('query (10)'!N2146="","",'query (10)'!N2146)</f>
        <v xml:space="preserve">change filter RF-40
ตามรอบการใช้งาน
</v>
      </c>
      <c r="Q2146" s="38" t="str">
        <f>TRIM('query (10)'!N2146)</f>
        <v xml:space="preserve">change filter RF-40
ตามรอบการใช้งาน
</v>
      </c>
      <c r="R2146" s="38" t="str">
        <f>TRIM(UPPER('query (10)'!R2146))</f>
        <v>FILTER</v>
      </c>
      <c r="S2146" s="38" t="str">
        <f>TRIM(UPPER('query (10)'!S2146))</f>
        <v>RF-40</v>
      </c>
      <c r="T2146" s="38" t="str">
        <f>IF('query (10)'!Q2146="","",TRIM(UPPER('query (10)'!Q2146)))</f>
        <v/>
      </c>
      <c r="U2146" s="38" t="str">
        <f>IF('query (10)'!T2146="","",'query (10)'!T2146)</f>
        <v/>
      </c>
      <c r="V2146" s="39" t="str">
        <f>IF('query (10)'!T2146="","",IFERROR(VALUE('query (10)'!T2146),""))</f>
        <v/>
      </c>
      <c r="W2146" s="40">
        <f>IF('query (10)'!U2146="","",'query (10)'!U2146)</f>
        <v>0</v>
      </c>
      <c r="X2146" s="39">
        <f>IF('query (10)'!V2146="","",'query (10)'!V2146)</f>
        <v>1080</v>
      </c>
      <c r="Y2146" s="41">
        <f>IF('query (10)'!W2146="","",'query (10)'!W2146)</f>
        <v>46105</v>
      </c>
      <c r="Z2146" s="41">
        <f>IF('query (10)'!X2146="","",'query (10)'!X2146)</f>
        <v>46114</v>
      </c>
      <c r="AA2146" s="41">
        <f>IF('query (10)'!Y2146="","",'query (10)'!Y2146)</f>
        <v>46114</v>
      </c>
      <c r="AB2146" s="41">
        <f>IF('query (10)'!Z2146="","",'query (10)'!Z2146)</f>
        <v>47194</v>
      </c>
      <c r="AC2146" s="38" t="str">
        <f>IF(OR('query (10)'!AA2146="",COUNTIF(Cleaning_Rules!$A$21:$A$26,TRIM('query (10)'!AA2146))&gt;0),"",TRIM('query (10)'!AA2146))</f>
        <v/>
      </c>
      <c r="AD2146" s="38" t="str">
        <f>IF('query (10)'!AB2146="","",TRIM(IFERROR(_xlfn.TEXTBEFORE('query (10)'!AB2146,"("),'query (10)'!AB2146)))</f>
        <v>เริ่มซ่อมงาน PM แล้ว รับผิดชอบโดย CHETSADA PHIWBANG</v>
      </c>
      <c r="AE2146" s="38" t="str">
        <f>IFERROR(LOWER(TRIM(_xlfn.TEXTBEFORE(_xlfn.TEXTAFTER('query (10)'!AB2146,"("),")"))),"")</f>
        <v>chetsada@nsk.com</v>
      </c>
      <c r="AF2146" s="38" t="str">
        <f>IF('query (10)'!AD2146="","",TRIM('query (10)'!AD2146))</f>
        <v>ภูชิต กุลเสรี</v>
      </c>
      <c r="AG2146" s="38" t="str">
        <f>IF('query (10)'!AE2146="","",TRIM('query (10)'!AE2146))</f>
        <v>เจษฎา ผิวบาง</v>
      </c>
      <c r="AH2146" s="38" t="str">
        <f>IF('query (10)'!AF2146="","",IFERROR(VALUE('query (10)'!AF2146),""))</f>
        <v/>
      </c>
      <c r="AI2146" s="38" t="str">
        <f>IF('query (10)'!AG2146="","",TRIM('query (10)'!AG2146))</f>
        <v/>
      </c>
      <c r="AJ2146" s="38" t="str">
        <f>IF('query (10)'!AH2146="","",IFERROR(VALUE('query (10)'!AH2146),""))</f>
        <v/>
      </c>
      <c r="AK2146" s="38" t="str">
        <f>IF('query (10)'!AI2146="","",TRIM('query (10)'!AI2146))</f>
        <v/>
      </c>
      <c r="AL2146" s="42">
        <f t="shared" si="165"/>
        <v>2026</v>
      </c>
      <c r="AM2146" s="42" t="str">
        <f t="shared" si="166"/>
        <v>2026-03</v>
      </c>
      <c r="AN2146" s="42" t="str">
        <f t="shared" ca="1" si="167"/>
        <v/>
      </c>
      <c r="AO2146" s="42" t="str">
        <f t="shared" si="168"/>
        <v>WA-929 | OUTER/INNRE RING PART WASH EQUIPMENT M/C | SB7 | HEAVY SMOKE | Time-based Maintenance | Mechanical | Part Change | Medium | change filter RF-40
ตามรอบการใช้งาน
 | FILTER | RF-40 | เริ่มซ่อมงาน PM แล้ว รับผิดชอบโดย CHETSADA PHIWBANG | เจษฎา ผิวบาง</v>
      </c>
      <c r="AP2146" s="42" t="str">
        <f>_xlfn.TEXTJOIN("; ",TRUE,IF(COUNTA('query (10)'!A2146:AK2146)&lt;=6,"NEAR_EMPTY_ROW",""),IF($K2146="","MISSING_STATUS",""),IF(AND($K2146="เสร็จสิ้น",$Z2146=""),"DONE_NO_ACTUAL_DATE",""),IF(AND($I2146="Condition-based Maintenance",$AH2146=""),"CBM_NO_MEASUREMENT",""),IF(OR($X2146="",$X2146=0),"INVALID_PERIOD",""),IF(AND($AA2146&lt;&gt;"",$AB2146&lt;&gt;"",$AB2146&lt;$AA2146),"DATE_SEQUENCE_ERROR",""),IF(AND($AB2146&lt;&gt;"",$AB2146&gt;DATE(2030,12,31)),"DATE_OUTLIER",""),IF($C2146="","MISSING_QRCODE",""),IF($J2146="UNKNOWN","UNKNOWN_PM_TYPE",""),IF($L2146="UNKNOWN","UNKNOWN_STATUS",""))</f>
        <v/>
      </c>
      <c r="AQ2146" s="42" t="str">
        <f t="shared" si="169"/>
        <v>NO</v>
      </c>
    </row>
    <row r="2147" spans="1:43" x14ac:dyDescent="0.3">
      <c r="A2147" s="38">
        <f>IF('query (10)'!A2147="","",'query (10)'!A2147)</f>
        <v>2373</v>
      </c>
      <c r="B2147" s="38">
        <f>IF('query (10)'!B2147="","",'query (10)'!B2147)</f>
        <v>19628</v>
      </c>
      <c r="C2147" s="38" t="str">
        <f>TRIM(UPPER('query (10)'!M2147))</f>
        <v>WA-814</v>
      </c>
      <c r="D2147" s="38" t="str">
        <f>TRIM(UPPER(IFERROR(_xlfn.TEXTBEFORE('query (10)'!L2147,"("),'query (10)'!L2147)))</f>
        <v>ROUGH WASH EQUIPMENT M/C</v>
      </c>
      <c r="E2147" s="38" t="str">
        <f>IFERROR(TRIM(UPPER(_xlfn.TEXTBEFORE(_xlfn.TEXTAFTER('query (10)'!L2147,"("),")"))),"")</f>
        <v/>
      </c>
      <c r="F2147" s="38" t="str">
        <f>TRIM('query (10)'!K2147)</f>
        <v>SB7</v>
      </c>
      <c r="G2147" s="38" t="str">
        <f>IF('query (10)'!J2147="","",'query (10)'!J2147)</f>
        <v xml:space="preserve">Heavy smoke </v>
      </c>
      <c r="H2147" s="38" t="str">
        <f>TRIM(UPPER('query (10)'!J2147))</f>
        <v>HEAVY SMOKE</v>
      </c>
      <c r="I2147" s="38" t="str">
        <f>IF('query (10)'!F2147="","",'query (10)'!F2147)</f>
        <v>Time-based Maintenance</v>
      </c>
      <c r="J2147" s="38" t="str">
        <f>IF('query (10)'!F2147="","",IFERROR(INDEX(Cleaning_Rules!$B$14:$B$17,MATCH(TRIM('query (10)'!F2147),Cleaning_Rules!$A$14:$A$17,0)),"UNKNOWN"))</f>
        <v>TBM</v>
      </c>
      <c r="K2147" s="38" t="str">
        <f>IF('query (10)'!G2147="","",'query (10)'!G2147)</f>
        <v>เสร็จสิ้น</v>
      </c>
      <c r="L2147" s="38" t="str">
        <f>IF('query (10)'!G2147="","MISSING",IFERROR(INDEX(Cleaning_Rules!$B$5:$B$10,MATCH(TRIM('query (10)'!G2147),Cleaning_Rules!$A$5:$A$10,0)),"UNKNOWN"))</f>
        <v>COMPLETED</v>
      </c>
      <c r="M2147" s="38" t="str">
        <f>IF('query (10)'!I2147="","",'query (10)'!I2147)</f>
        <v>Mechanical</v>
      </c>
      <c r="N2147" s="38" t="str">
        <f>IF('query (10)'!O2147="","",'query (10)'!O2147)</f>
        <v>Part Change</v>
      </c>
      <c r="O2147" s="38" t="str">
        <f>IF('query (10)'!P2147="","",'query (10)'!P2147)</f>
        <v>Medium</v>
      </c>
      <c r="P2147" s="38" t="str">
        <f>IF('query (10)'!N2147="","",'query (10)'!N2147)</f>
        <v xml:space="preserve">change filter RF-40
ตามรอบการใช้งาน
</v>
      </c>
      <c r="Q2147" s="38" t="str">
        <f>TRIM('query (10)'!N2147)</f>
        <v xml:space="preserve">change filter RF-40
ตามรอบการใช้งาน
</v>
      </c>
      <c r="R2147" s="38" t="str">
        <f>TRIM(UPPER('query (10)'!R2147))</f>
        <v>FILTER</v>
      </c>
      <c r="S2147" s="38" t="str">
        <f>TRIM(UPPER('query (10)'!S2147))</f>
        <v>RF-40</v>
      </c>
      <c r="T2147" s="38" t="str">
        <f>IF('query (10)'!Q2147="","",TRIM(UPPER('query (10)'!Q2147)))</f>
        <v/>
      </c>
      <c r="U2147" s="38" t="str">
        <f>IF('query (10)'!T2147="","",'query (10)'!T2147)</f>
        <v/>
      </c>
      <c r="V2147" s="39" t="str">
        <f>IF('query (10)'!T2147="","",IFERROR(VALUE('query (10)'!T2147),""))</f>
        <v/>
      </c>
      <c r="W2147" s="40">
        <f>IF('query (10)'!U2147="","",'query (10)'!U2147)</f>
        <v>0</v>
      </c>
      <c r="X2147" s="39">
        <f>IF('query (10)'!V2147="","",'query (10)'!V2147)</f>
        <v>1080</v>
      </c>
      <c r="Y2147" s="41">
        <f>IF('query (10)'!W2147="","",'query (10)'!W2147)</f>
        <v>46105</v>
      </c>
      <c r="Z2147" s="41">
        <f>IF('query (10)'!X2147="","",'query (10)'!X2147)</f>
        <v>46114</v>
      </c>
      <c r="AA2147" s="41">
        <f>IF('query (10)'!Y2147="","",'query (10)'!Y2147)</f>
        <v>46114</v>
      </c>
      <c r="AB2147" s="41">
        <f>IF('query (10)'!Z2147="","",'query (10)'!Z2147)</f>
        <v>47194</v>
      </c>
      <c r="AC2147" s="38" t="str">
        <f>IF(OR('query (10)'!AA2147="",COUNTIF(Cleaning_Rules!$A$21:$A$26,TRIM('query (10)'!AA2147))&gt;0),"",TRIM('query (10)'!AA2147))</f>
        <v/>
      </c>
      <c r="AD2147" s="38" t="str">
        <f>IF('query (10)'!AB2147="","",TRIM(IFERROR(_xlfn.TEXTBEFORE('query (10)'!AB2147,"("),'query (10)'!AB2147)))</f>
        <v>เริ่มซ่อมงาน PM แล้ว รับผิดชอบโดย CHETSADA PHIWBANG</v>
      </c>
      <c r="AE2147" s="38" t="str">
        <f>IFERROR(LOWER(TRIM(_xlfn.TEXTBEFORE(_xlfn.TEXTAFTER('query (10)'!AB2147,"("),")"))),"")</f>
        <v>chetsada@nsk.com</v>
      </c>
      <c r="AF2147" s="38" t="str">
        <f>IF('query (10)'!AD2147="","",TRIM('query (10)'!AD2147))</f>
        <v>ภูชิต กุลเสรี</v>
      </c>
      <c r="AG2147" s="38" t="str">
        <f>IF('query (10)'!AE2147="","",TRIM('query (10)'!AE2147))</f>
        <v>เจษฎา ผิวบาง</v>
      </c>
      <c r="AH2147" s="38" t="str">
        <f>IF('query (10)'!AF2147="","",IFERROR(VALUE('query (10)'!AF2147),""))</f>
        <v/>
      </c>
      <c r="AI2147" s="38" t="str">
        <f>IF('query (10)'!AG2147="","",TRIM('query (10)'!AG2147))</f>
        <v/>
      </c>
      <c r="AJ2147" s="38" t="str">
        <f>IF('query (10)'!AH2147="","",IFERROR(VALUE('query (10)'!AH2147),""))</f>
        <v/>
      </c>
      <c r="AK2147" s="38" t="str">
        <f>IF('query (10)'!AI2147="","",TRIM('query (10)'!AI2147))</f>
        <v/>
      </c>
      <c r="AL2147" s="42">
        <f t="shared" si="165"/>
        <v>2026</v>
      </c>
      <c r="AM2147" s="42" t="str">
        <f t="shared" si="166"/>
        <v>2026-03</v>
      </c>
      <c r="AN2147" s="42" t="str">
        <f t="shared" ca="1" si="167"/>
        <v/>
      </c>
      <c r="AO2147" s="42" t="str">
        <f t="shared" si="168"/>
        <v>WA-814 | ROUGH WASH EQUIPMENT M/C | SB7 | HEAVY SMOKE | Time-based Maintenance | Mechanical | Part Change | Medium | change filter RF-40
ตามรอบการใช้งาน
 | FILTER | RF-40 | เริ่มซ่อมงาน PM แล้ว รับผิดชอบโดย CHETSADA PHIWBANG | เจษฎา ผิวบาง</v>
      </c>
      <c r="AP2147" s="42" t="str">
        <f>_xlfn.TEXTJOIN("; ",TRUE,IF(COUNTA('query (10)'!A2147:AK2147)&lt;=6,"NEAR_EMPTY_ROW",""),IF($K2147="","MISSING_STATUS",""),IF(AND($K2147="เสร็จสิ้น",$Z2147=""),"DONE_NO_ACTUAL_DATE",""),IF(AND($I2147="Condition-based Maintenance",$AH2147=""),"CBM_NO_MEASUREMENT",""),IF(OR($X2147="",$X2147=0),"INVALID_PERIOD",""),IF(AND($AA2147&lt;&gt;"",$AB2147&lt;&gt;"",$AB2147&lt;$AA2147),"DATE_SEQUENCE_ERROR",""),IF(AND($AB2147&lt;&gt;"",$AB2147&gt;DATE(2030,12,31)),"DATE_OUTLIER",""),IF($C2147="","MISSING_QRCODE",""),IF($J2147="UNKNOWN","UNKNOWN_PM_TYPE",""),IF($L2147="UNKNOWN","UNKNOWN_STATUS",""))</f>
        <v/>
      </c>
      <c r="AQ2147" s="42" t="str">
        <f t="shared" si="169"/>
        <v>NO</v>
      </c>
    </row>
    <row r="2148" spans="1:43" x14ac:dyDescent="0.3">
      <c r="A2148" s="38">
        <f>IF('query (10)'!A2148="","",'query (10)'!A2148)</f>
        <v>2374</v>
      </c>
      <c r="B2148" s="38">
        <f>IF('query (10)'!B2148="","",'query (10)'!B2148)</f>
        <v>19711</v>
      </c>
      <c r="C2148" s="38" t="str">
        <f>TRIM(UPPER('query (10)'!M2148))</f>
        <v>GR-885</v>
      </c>
      <c r="D2148" s="38" t="str">
        <f>TRIM(UPPER(IFERROR(_xlfn.TEXTBEFORE('query (10)'!L2148,"("),'query (10)'!L2148)))</f>
        <v>INNER RING RACEWAY GRINDING M/C</v>
      </c>
      <c r="E2148" s="38" t="str">
        <f>IFERROR(TRIM(UPPER(_xlfn.TEXTBEFORE(_xlfn.TEXTAFTER('query (10)'!L2148,"("),")"))),"")</f>
        <v/>
      </c>
      <c r="F2148" s="38" t="str">
        <f>TRIM('query (10)'!K2148)</f>
        <v>SB9</v>
      </c>
      <c r="G2148" s="38" t="str">
        <f>IF('query (10)'!J2148="","",'query (10)'!J2148)</f>
        <v>Electrical Control</v>
      </c>
      <c r="H2148" s="38" t="str">
        <f>TRIM(UPPER('query (10)'!J2148))</f>
        <v>ELECTRICAL CONTROL</v>
      </c>
      <c r="I2148" s="38" t="str">
        <f>IF('query (10)'!F2148="","",'query (10)'!F2148)</f>
        <v>Condition-based Maintenance</v>
      </c>
      <c r="J2148" s="38" t="str">
        <f>IF('query (10)'!F2148="","",IFERROR(INDEX(Cleaning_Rules!$B$14:$B$17,MATCH(TRIM('query (10)'!F2148),Cleaning_Rules!$A$14:$A$17,0)),"UNKNOWN"))</f>
        <v>CBM</v>
      </c>
      <c r="K2148" s="38" t="str">
        <f>IF('query (10)'!G2148="","",'query (10)'!G2148)</f>
        <v>เสร็จสิ้น</v>
      </c>
      <c r="L2148" s="38" t="str">
        <f>IF('query (10)'!G2148="","MISSING",IFERROR(INDEX(Cleaning_Rules!$B$5:$B$10,MATCH(TRIM('query (10)'!G2148),Cleaning_Rules!$A$5:$A$10,0)),"UNKNOWN"))</f>
        <v>COMPLETED</v>
      </c>
      <c r="M2148" s="38" t="str">
        <f>IF('query (10)'!I2148="","",'query (10)'!I2148)</f>
        <v>Electrical</v>
      </c>
      <c r="N2148" s="38" t="str">
        <f>IF('query (10)'!O2148="","",'query (10)'!O2148)</f>
        <v>Inspection</v>
      </c>
      <c r="O2148" s="38" t="str">
        <f>IF('query (10)'!P2148="","",'query (10)'!P2148)</f>
        <v>Medium</v>
      </c>
      <c r="P2148" s="38" t="str">
        <f>IF('query (10)'!N2148="","",'query (10)'!N2148)</f>
        <v>PM : 
- Check condition of reed switch 
- Check condition of proximity</v>
      </c>
      <c r="Q2148" s="38" t="str">
        <f>TRIM('query (10)'!N2148)</f>
        <v>PM : 
- Check condition of reed switch 
- Check condition of proximity</v>
      </c>
      <c r="R2148" s="38" t="str">
        <f>TRIM(UPPER('query (10)'!R2148))</f>
        <v/>
      </c>
      <c r="S2148" s="38" t="str">
        <f>TRIM(UPPER('query (10)'!S2148))</f>
        <v/>
      </c>
      <c r="T2148" s="38" t="str">
        <f>IF('query (10)'!Q2148="","",TRIM(UPPER('query (10)'!Q2148)))</f>
        <v/>
      </c>
      <c r="U2148" s="38" t="str">
        <f>IF('query (10)'!T2148="","",'query (10)'!T2148)</f>
        <v/>
      </c>
      <c r="V2148" s="39" t="str">
        <f>IF('query (10)'!T2148="","",IFERROR(VALUE('query (10)'!T2148),""))</f>
        <v/>
      </c>
      <c r="W2148" s="40">
        <f>IF('query (10)'!U2148="","",'query (10)'!U2148)</f>
        <v>0</v>
      </c>
      <c r="X2148" s="39">
        <f>IF('query (10)'!V2148="","",'query (10)'!V2148)</f>
        <v>90</v>
      </c>
      <c r="Y2148" s="41">
        <f>IF('query (10)'!W2148="","",'query (10)'!W2148)</f>
        <v>46104</v>
      </c>
      <c r="Z2148" s="41">
        <f>IF('query (10)'!X2148="","",'query (10)'!X2148)</f>
        <v>46141</v>
      </c>
      <c r="AA2148" s="41">
        <f>IF('query (10)'!Y2148="","",'query (10)'!Y2148)</f>
        <v>46141</v>
      </c>
      <c r="AB2148" s="41">
        <f>IF('query (10)'!Z2148="","",'query (10)'!Z2148)</f>
        <v>46231</v>
      </c>
      <c r="AC2148" s="38" t="str">
        <f>IF(OR('query (10)'!AA2148="",COUNTIF(Cleaning_Rules!$A$21:$A$26,TRIM('query (10)'!AA2148))&gt;0),"",TRIM('query (10)'!AA2148))</f>
        <v/>
      </c>
      <c r="AD2148" s="38" t="str">
        <f>IF('query (10)'!AB2148="","",TRIM(IFERROR(_xlfn.TEXTBEFORE('query (10)'!AB2148,"("),'query (10)'!AB2148)))</f>
        <v>เริ่มซ่อมงาน PM แล้ว รับผิดชอบโดย PONGPITAK SONCHAI</v>
      </c>
      <c r="AE2148" s="38" t="str">
        <f>IFERROR(LOWER(TRIM(_xlfn.TEXTBEFORE(_xlfn.TEXTAFTER('query (10)'!AB2148,"("),")"))),"")</f>
        <v>sonchai-p-6240@nsk.com</v>
      </c>
      <c r="AF2148" s="38" t="str">
        <f>IF('query (10)'!AD2148="","",TRIM('query (10)'!AD2148))</f>
        <v>พงษ์พิทักษ์ ศรไชย</v>
      </c>
      <c r="AG2148" s="38" t="str">
        <f>IF('query (10)'!AE2148="","",TRIM('query (10)'!AE2148))</f>
        <v>พงษ์พิทักษ์ ศรไชย</v>
      </c>
      <c r="AH2148" s="38" t="str">
        <f>IF('query (10)'!AF2148="","",IFERROR(VALUE('query (10)'!AF2148),""))</f>
        <v/>
      </c>
      <c r="AI2148" s="38" t="str">
        <f>IF('query (10)'!AG2148="","",TRIM('query (10)'!AG2148))</f>
        <v/>
      </c>
      <c r="AJ2148" s="38" t="str">
        <f>IF('query (10)'!AH2148="","",IFERROR(VALUE('query (10)'!AH2148),""))</f>
        <v/>
      </c>
      <c r="AK2148" s="38" t="str">
        <f>IF('query (10)'!AI2148="","",TRIM('query (10)'!AI2148))</f>
        <v/>
      </c>
      <c r="AL2148" s="42">
        <f t="shared" si="165"/>
        <v>2026</v>
      </c>
      <c r="AM2148" s="42" t="str">
        <f t="shared" si="166"/>
        <v>2026-03</v>
      </c>
      <c r="AN2148" s="42" t="str">
        <f t="shared" ca="1" si="167"/>
        <v/>
      </c>
      <c r="AO2148" s="42" t="str">
        <f t="shared" si="168"/>
        <v>GR-885 | INNER RING RACEWAY GRINDING M/C | SB9 | ELECTRICAL CONTROL | Condition-based Maintenance | Electrical | Inspection | Medium | PM : 
- Check condition of reed switch 
- Check condition of proximity | เริ่มซ่อมงาน PM แล้ว รับผิดชอบโดย PONGPITAK SONCHAI | พงษ์พิทักษ์ ศรไชย</v>
      </c>
      <c r="AP2148" s="42" t="str">
        <f>_xlfn.TEXTJOIN("; ",TRUE,IF(COUNTA('query (10)'!A2148:AK2148)&lt;=6,"NEAR_EMPTY_ROW",""),IF($K2148="","MISSING_STATUS",""),IF(AND($K2148="เสร็จสิ้น",$Z2148=""),"DONE_NO_ACTUAL_DATE",""),IF(AND($I2148="Condition-based Maintenance",$AH2148=""),"CBM_NO_MEASUREMENT",""),IF(OR($X2148="",$X2148=0),"INVALID_PERIOD",""),IF(AND($AA2148&lt;&gt;"",$AB2148&lt;&gt;"",$AB2148&lt;$AA2148),"DATE_SEQUENCE_ERROR",""),IF(AND($AB2148&lt;&gt;"",$AB2148&gt;DATE(2030,12,31)),"DATE_OUTLIER",""),IF($C2148="","MISSING_QRCODE",""),IF($J2148="UNKNOWN","UNKNOWN_PM_TYPE",""),IF($L2148="UNKNOWN","UNKNOWN_STATUS",""))</f>
        <v>CBM_NO_MEASUREMENT</v>
      </c>
      <c r="AQ2148" s="42" t="str">
        <f t="shared" si="169"/>
        <v>NO</v>
      </c>
    </row>
    <row r="2149" spans="1:43" x14ac:dyDescent="0.3">
      <c r="A2149" s="38">
        <f>IF('query (10)'!A2149="","",'query (10)'!A2149)</f>
        <v>2375</v>
      </c>
      <c r="B2149" s="38">
        <f>IF('query (10)'!B2149="","",'query (10)'!B2149)</f>
        <v>19713</v>
      </c>
      <c r="C2149" s="38" t="str">
        <f>TRIM(UPPER('query (10)'!M2149))</f>
        <v>GR-886</v>
      </c>
      <c r="D2149" s="38" t="str">
        <f>TRIM(UPPER(IFERROR(_xlfn.TEXTBEFORE('query (10)'!L2149,"("),'query (10)'!L2149)))</f>
        <v>INNER RING BORE GRINDING M/C</v>
      </c>
      <c r="E2149" s="38" t="str">
        <f>IFERROR(TRIM(UPPER(_xlfn.TEXTBEFORE(_xlfn.TEXTAFTER('query (10)'!L2149,"("),")"))),"")</f>
        <v/>
      </c>
      <c r="F2149" s="38" t="str">
        <f>TRIM('query (10)'!K2149)</f>
        <v>SB9</v>
      </c>
      <c r="G2149" s="38" t="str">
        <f>IF('query (10)'!J2149="","",'query (10)'!J2149)</f>
        <v>Electrical Control</v>
      </c>
      <c r="H2149" s="38" t="str">
        <f>TRIM(UPPER('query (10)'!J2149))</f>
        <v>ELECTRICAL CONTROL</v>
      </c>
      <c r="I2149" s="38" t="str">
        <f>IF('query (10)'!F2149="","",'query (10)'!F2149)</f>
        <v>Condition-based Maintenance</v>
      </c>
      <c r="J2149" s="38" t="str">
        <f>IF('query (10)'!F2149="","",IFERROR(INDEX(Cleaning_Rules!$B$14:$B$17,MATCH(TRIM('query (10)'!F2149),Cleaning_Rules!$A$14:$A$17,0)),"UNKNOWN"))</f>
        <v>CBM</v>
      </c>
      <c r="K2149" s="38" t="str">
        <f>IF('query (10)'!G2149="","",'query (10)'!G2149)</f>
        <v>เสร็จสิ้น</v>
      </c>
      <c r="L2149" s="38" t="str">
        <f>IF('query (10)'!G2149="","MISSING",IFERROR(INDEX(Cleaning_Rules!$B$5:$B$10,MATCH(TRIM('query (10)'!G2149),Cleaning_Rules!$A$5:$A$10,0)),"UNKNOWN"))</f>
        <v>COMPLETED</v>
      </c>
      <c r="M2149" s="38" t="str">
        <f>IF('query (10)'!I2149="","",'query (10)'!I2149)</f>
        <v>Electrical</v>
      </c>
      <c r="N2149" s="38" t="str">
        <f>IF('query (10)'!O2149="","",'query (10)'!O2149)</f>
        <v>Inspection</v>
      </c>
      <c r="O2149" s="38" t="str">
        <f>IF('query (10)'!P2149="","",'query (10)'!P2149)</f>
        <v>Medium</v>
      </c>
      <c r="P2149" s="38" t="str">
        <f>IF('query (10)'!N2149="","",'query (10)'!N2149)</f>
        <v>PM : 
- Check condition of reed switch 
- Check condition of proximity</v>
      </c>
      <c r="Q2149" s="38" t="str">
        <f>TRIM('query (10)'!N2149)</f>
        <v>PM : 
- Check condition of reed switch 
- Check condition of proximity</v>
      </c>
      <c r="R2149" s="38" t="str">
        <f>TRIM(UPPER('query (10)'!R2149))</f>
        <v/>
      </c>
      <c r="S2149" s="38" t="str">
        <f>TRIM(UPPER('query (10)'!S2149))</f>
        <v/>
      </c>
      <c r="T2149" s="38" t="str">
        <f>IF('query (10)'!Q2149="","",TRIM(UPPER('query (10)'!Q2149)))</f>
        <v/>
      </c>
      <c r="U2149" s="38" t="str">
        <f>IF('query (10)'!T2149="","",'query (10)'!T2149)</f>
        <v/>
      </c>
      <c r="V2149" s="39" t="str">
        <f>IF('query (10)'!T2149="","",IFERROR(VALUE('query (10)'!T2149),""))</f>
        <v/>
      </c>
      <c r="W2149" s="40">
        <f>IF('query (10)'!U2149="","",'query (10)'!U2149)</f>
        <v>0</v>
      </c>
      <c r="X2149" s="39">
        <f>IF('query (10)'!V2149="","",'query (10)'!V2149)</f>
        <v>90</v>
      </c>
      <c r="Y2149" s="41">
        <f>IF('query (10)'!W2149="","",'query (10)'!W2149)</f>
        <v>46106</v>
      </c>
      <c r="Z2149" s="41">
        <f>IF('query (10)'!X2149="","",'query (10)'!X2149)</f>
        <v>46141</v>
      </c>
      <c r="AA2149" s="41">
        <f>IF('query (10)'!Y2149="","",'query (10)'!Y2149)</f>
        <v>46141</v>
      </c>
      <c r="AB2149" s="41">
        <f>IF('query (10)'!Z2149="","",'query (10)'!Z2149)</f>
        <v>46231</v>
      </c>
      <c r="AC2149" s="38" t="str">
        <f>IF(OR('query (10)'!AA2149="",COUNTIF(Cleaning_Rules!$A$21:$A$26,TRIM('query (10)'!AA2149))&gt;0),"",TRIM('query (10)'!AA2149))</f>
        <v/>
      </c>
      <c r="AD2149" s="38" t="str">
        <f>IF('query (10)'!AB2149="","",TRIM(IFERROR(_xlfn.TEXTBEFORE('query (10)'!AB2149,"("),'query (10)'!AB2149)))</f>
        <v>เริ่มซ่อมงาน PM แล้ว รับผิดชอบโดย PONGPITAK SONCHAI</v>
      </c>
      <c r="AE2149" s="38" t="str">
        <f>IFERROR(LOWER(TRIM(_xlfn.TEXTBEFORE(_xlfn.TEXTAFTER('query (10)'!AB2149,"("),")"))),"")</f>
        <v>sonchai-p-6240@nsk.com</v>
      </c>
      <c r="AF2149" s="38" t="str">
        <f>IF('query (10)'!AD2149="","",TRIM('query (10)'!AD2149))</f>
        <v>พงษ์พิทักษ์ ศรไชย</v>
      </c>
      <c r="AG2149" s="38" t="str">
        <f>IF('query (10)'!AE2149="","",TRIM('query (10)'!AE2149))</f>
        <v>พงษ์พิทักษ์ ศรไชย</v>
      </c>
      <c r="AH2149" s="38" t="str">
        <f>IF('query (10)'!AF2149="","",IFERROR(VALUE('query (10)'!AF2149),""))</f>
        <v/>
      </c>
      <c r="AI2149" s="38" t="str">
        <f>IF('query (10)'!AG2149="","",TRIM('query (10)'!AG2149))</f>
        <v/>
      </c>
      <c r="AJ2149" s="38" t="str">
        <f>IF('query (10)'!AH2149="","",IFERROR(VALUE('query (10)'!AH2149),""))</f>
        <v/>
      </c>
      <c r="AK2149" s="38" t="str">
        <f>IF('query (10)'!AI2149="","",TRIM('query (10)'!AI2149))</f>
        <v/>
      </c>
      <c r="AL2149" s="42">
        <f t="shared" si="165"/>
        <v>2026</v>
      </c>
      <c r="AM2149" s="42" t="str">
        <f t="shared" si="166"/>
        <v>2026-03</v>
      </c>
      <c r="AN2149" s="42" t="str">
        <f t="shared" ca="1" si="167"/>
        <v/>
      </c>
      <c r="AO2149" s="42" t="str">
        <f t="shared" si="168"/>
        <v>GR-886 | INNER RING BORE GRINDING M/C | SB9 | ELECTRICAL CONTROL | Condition-based Maintenance | Electrical | Inspection | Medium | PM : 
- Check condition of reed switch 
- Check condition of proximity | เริ่มซ่อมงาน PM แล้ว รับผิดชอบโดย PONGPITAK SONCHAI | พงษ์พิทักษ์ ศรไชย</v>
      </c>
      <c r="AP2149" s="42" t="str">
        <f>_xlfn.TEXTJOIN("; ",TRUE,IF(COUNTA('query (10)'!A2149:AK2149)&lt;=6,"NEAR_EMPTY_ROW",""),IF($K2149="","MISSING_STATUS",""),IF(AND($K2149="เสร็จสิ้น",$Z2149=""),"DONE_NO_ACTUAL_DATE",""),IF(AND($I2149="Condition-based Maintenance",$AH2149=""),"CBM_NO_MEASUREMENT",""),IF(OR($X2149="",$X2149=0),"INVALID_PERIOD",""),IF(AND($AA2149&lt;&gt;"",$AB2149&lt;&gt;"",$AB2149&lt;$AA2149),"DATE_SEQUENCE_ERROR",""),IF(AND($AB2149&lt;&gt;"",$AB2149&gt;DATE(2030,12,31)),"DATE_OUTLIER",""),IF($C2149="","MISSING_QRCODE",""),IF($J2149="UNKNOWN","UNKNOWN_PM_TYPE",""),IF($L2149="UNKNOWN","UNKNOWN_STATUS",""))</f>
        <v>CBM_NO_MEASUREMENT</v>
      </c>
      <c r="AQ2149" s="42" t="str">
        <f t="shared" si="169"/>
        <v>NO</v>
      </c>
    </row>
    <row r="2150" spans="1:43" x14ac:dyDescent="0.3">
      <c r="A2150" s="38">
        <f>IF('query (10)'!A2150="","",'query (10)'!A2150)</f>
        <v>2376</v>
      </c>
      <c r="B2150" s="38">
        <f>IF('query (10)'!B2150="","",'query (10)'!B2150)</f>
        <v>19716</v>
      </c>
      <c r="C2150" s="38" t="str">
        <f>TRIM(UPPER('query (10)'!M2150))</f>
        <v>GR-884</v>
      </c>
      <c r="D2150" s="38" t="str">
        <f>TRIM(UPPER(IFERROR(_xlfn.TEXTBEFORE('query (10)'!L2150,"("),'query (10)'!L2150)))</f>
        <v>OUTER RING RACEWAY SUPER FINISH M/C</v>
      </c>
      <c r="E2150" s="38" t="str">
        <f>IFERROR(TRIM(UPPER(_xlfn.TEXTBEFORE(_xlfn.TEXTAFTER('query (10)'!L2150,"("),")"))),"")</f>
        <v/>
      </c>
      <c r="F2150" s="38" t="str">
        <f>TRIM('query (10)'!K2150)</f>
        <v>SB9</v>
      </c>
      <c r="G2150" s="38" t="str">
        <f>IF('query (10)'!J2150="","",'query (10)'!J2150)</f>
        <v>Electrical Control</v>
      </c>
      <c r="H2150" s="38" t="str">
        <f>TRIM(UPPER('query (10)'!J2150))</f>
        <v>ELECTRICAL CONTROL</v>
      </c>
      <c r="I2150" s="38" t="str">
        <f>IF('query (10)'!F2150="","",'query (10)'!F2150)</f>
        <v>Condition-based Maintenance</v>
      </c>
      <c r="J2150" s="38" t="str">
        <f>IF('query (10)'!F2150="","",IFERROR(INDEX(Cleaning_Rules!$B$14:$B$17,MATCH(TRIM('query (10)'!F2150),Cleaning_Rules!$A$14:$A$17,0)),"UNKNOWN"))</f>
        <v>CBM</v>
      </c>
      <c r="K2150" s="38" t="str">
        <f>IF('query (10)'!G2150="","",'query (10)'!G2150)</f>
        <v>เสร็จสิ้น</v>
      </c>
      <c r="L2150" s="38" t="str">
        <f>IF('query (10)'!G2150="","MISSING",IFERROR(INDEX(Cleaning_Rules!$B$5:$B$10,MATCH(TRIM('query (10)'!G2150),Cleaning_Rules!$A$5:$A$10,0)),"UNKNOWN"))</f>
        <v>COMPLETED</v>
      </c>
      <c r="M2150" s="38" t="str">
        <f>IF('query (10)'!I2150="","",'query (10)'!I2150)</f>
        <v>Electrical</v>
      </c>
      <c r="N2150" s="38" t="str">
        <f>IF('query (10)'!O2150="","",'query (10)'!O2150)</f>
        <v>Inspection</v>
      </c>
      <c r="O2150" s="38" t="str">
        <f>IF('query (10)'!P2150="","",'query (10)'!P2150)</f>
        <v>Medium</v>
      </c>
      <c r="P2150" s="38" t="str">
        <f>IF('query (10)'!N2150="","",'query (10)'!N2150)</f>
        <v>PM : 
- Check condition of reed switch 
- Check condition of proximity
- Check/ Cleaning oil leak in Terminal box</v>
      </c>
      <c r="Q2150" s="38" t="str">
        <f>TRIM('query (10)'!N2150)</f>
        <v>PM : 
- Check condition of reed switch 
- Check condition of proximity
- Check/ Cleaning oil leak in Terminal box</v>
      </c>
      <c r="R2150" s="38" t="str">
        <f>TRIM(UPPER('query (10)'!R2150))</f>
        <v/>
      </c>
      <c r="S2150" s="38" t="str">
        <f>TRIM(UPPER('query (10)'!S2150))</f>
        <v/>
      </c>
      <c r="T2150" s="38" t="str">
        <f>IF('query (10)'!Q2150="","",TRIM(UPPER('query (10)'!Q2150)))</f>
        <v/>
      </c>
      <c r="U2150" s="38" t="str">
        <f>IF('query (10)'!T2150="","",'query (10)'!T2150)</f>
        <v/>
      </c>
      <c r="V2150" s="39" t="str">
        <f>IF('query (10)'!T2150="","",IFERROR(VALUE('query (10)'!T2150),""))</f>
        <v/>
      </c>
      <c r="W2150" s="40">
        <f>IF('query (10)'!U2150="","",'query (10)'!U2150)</f>
        <v>0</v>
      </c>
      <c r="X2150" s="39">
        <f>IF('query (10)'!V2150="","",'query (10)'!V2150)</f>
        <v>90</v>
      </c>
      <c r="Y2150" s="41">
        <f>IF('query (10)'!W2150="","",'query (10)'!W2150)</f>
        <v>46104</v>
      </c>
      <c r="Z2150" s="41">
        <f>IF('query (10)'!X2150="","",'query (10)'!X2150)</f>
        <v>46118</v>
      </c>
      <c r="AA2150" s="41">
        <f>IF('query (10)'!Y2150="","",'query (10)'!Y2150)</f>
        <v>46118</v>
      </c>
      <c r="AB2150" s="41">
        <f>IF('query (10)'!Z2150="","",'query (10)'!Z2150)</f>
        <v>46208</v>
      </c>
      <c r="AC2150" s="38" t="str">
        <f>IF(OR('query (10)'!AA2150="",COUNTIF(Cleaning_Rules!$A$21:$A$26,TRIM('query (10)'!AA2150))&gt;0),"",TRIM('query (10)'!AA2150))</f>
        <v/>
      </c>
      <c r="AD2150" s="38" t="str">
        <f>IF('query (10)'!AB2150="","",TRIM(IFERROR(_xlfn.TEXTBEFORE('query (10)'!AB2150,"("),'query (10)'!AB2150)))</f>
        <v>เริ่มซ่อมงาน PM แล้ว รับผิดชอบโดย AMRIN RAKSAPHON</v>
      </c>
      <c r="AE2150" s="38" t="str">
        <f>IFERROR(LOWER(TRIM(_xlfn.TEXTBEFORE(_xlfn.TEXTAFTER('query (10)'!AB2150,"("),")"))),"")</f>
        <v>amrin@nsk.com</v>
      </c>
      <c r="AF2150" s="38" t="str">
        <f>IF('query (10)'!AD2150="","",TRIM('query (10)'!AD2150))</f>
        <v>พงษ์พิทักษ์ ศรไชย</v>
      </c>
      <c r="AG2150" s="38" t="str">
        <f>IF('query (10)'!AE2150="","",TRIM('query (10)'!AE2150))</f>
        <v>อัมรินทร์ รักษาพล</v>
      </c>
      <c r="AH2150" s="38" t="str">
        <f>IF('query (10)'!AF2150="","",IFERROR(VALUE('query (10)'!AF2150),""))</f>
        <v/>
      </c>
      <c r="AI2150" s="38" t="str">
        <f>IF('query (10)'!AG2150="","",TRIM('query (10)'!AG2150))</f>
        <v/>
      </c>
      <c r="AJ2150" s="38" t="str">
        <f>IF('query (10)'!AH2150="","",IFERROR(VALUE('query (10)'!AH2150),""))</f>
        <v/>
      </c>
      <c r="AK2150" s="38" t="str">
        <f>IF('query (10)'!AI2150="","",TRIM('query (10)'!AI2150))</f>
        <v/>
      </c>
      <c r="AL2150" s="42">
        <f t="shared" si="165"/>
        <v>2026</v>
      </c>
      <c r="AM2150" s="42" t="str">
        <f t="shared" si="166"/>
        <v>2026-03</v>
      </c>
      <c r="AN2150" s="42" t="str">
        <f t="shared" ca="1" si="167"/>
        <v/>
      </c>
      <c r="AO2150" s="42" t="str">
        <f t="shared" si="168"/>
        <v>GR-884 | OUTER RING RACEWAY SUPER FINISH M/C | SB9 | ELECTRICAL CONTROL | Condition-based Maintenance | Electrical | Inspection | Medium | PM : 
- Check condition of reed switch 
- Check condition of proximity
- Check/ Cleaning oil leak in Terminal box | เริ่มซ่อมงาน PM แล้ว รับผิดชอบโดย AMRIN RAKSAPHON | อัมรินทร์ รักษาพล</v>
      </c>
      <c r="AP2150" s="42" t="str">
        <f>_xlfn.TEXTJOIN("; ",TRUE,IF(COUNTA('query (10)'!A2150:AK2150)&lt;=6,"NEAR_EMPTY_ROW",""),IF($K2150="","MISSING_STATUS",""),IF(AND($K2150="เสร็จสิ้น",$Z2150=""),"DONE_NO_ACTUAL_DATE",""),IF(AND($I2150="Condition-based Maintenance",$AH2150=""),"CBM_NO_MEASUREMENT",""),IF(OR($X2150="",$X2150=0),"INVALID_PERIOD",""),IF(AND($AA2150&lt;&gt;"",$AB2150&lt;&gt;"",$AB2150&lt;$AA2150),"DATE_SEQUENCE_ERROR",""),IF(AND($AB2150&lt;&gt;"",$AB2150&gt;DATE(2030,12,31)),"DATE_OUTLIER",""),IF($C2150="","MISSING_QRCODE",""),IF($J2150="UNKNOWN","UNKNOWN_PM_TYPE",""),IF($L2150="UNKNOWN","UNKNOWN_STATUS",""))</f>
        <v>CBM_NO_MEASUREMENT</v>
      </c>
      <c r="AQ2150" s="42" t="str">
        <f t="shared" si="169"/>
        <v>NO</v>
      </c>
    </row>
    <row r="2151" spans="1:43" x14ac:dyDescent="0.3">
      <c r="A2151" s="38">
        <f>IF('query (10)'!A2151="","",'query (10)'!A2151)</f>
        <v>2377</v>
      </c>
      <c r="B2151" s="38">
        <f>IF('query (10)'!B2151="","",'query (10)'!B2151)</f>
        <v>19712</v>
      </c>
      <c r="C2151" s="38" t="str">
        <f>TRIM(UPPER('query (10)'!M2151))</f>
        <v>GR-888</v>
      </c>
      <c r="D2151" s="38" t="str">
        <f>TRIM(UPPER(IFERROR(_xlfn.TEXTBEFORE('query (10)'!L2151,"("),'query (10)'!L2151)))</f>
        <v>INNER RING RACEWAY SUPER FINISH M/C</v>
      </c>
      <c r="E2151" s="38" t="str">
        <f>IFERROR(TRIM(UPPER(_xlfn.TEXTBEFORE(_xlfn.TEXTAFTER('query (10)'!L2151,"("),")"))),"")</f>
        <v/>
      </c>
      <c r="F2151" s="38" t="str">
        <f>TRIM('query (10)'!K2151)</f>
        <v>SB9</v>
      </c>
      <c r="G2151" s="38" t="str">
        <f>IF('query (10)'!J2151="","",'query (10)'!J2151)</f>
        <v>Electrical Control</v>
      </c>
      <c r="H2151" s="38" t="str">
        <f>TRIM(UPPER('query (10)'!J2151))</f>
        <v>ELECTRICAL CONTROL</v>
      </c>
      <c r="I2151" s="38" t="str">
        <f>IF('query (10)'!F2151="","",'query (10)'!F2151)</f>
        <v>Condition-based Maintenance</v>
      </c>
      <c r="J2151" s="38" t="str">
        <f>IF('query (10)'!F2151="","",IFERROR(INDEX(Cleaning_Rules!$B$14:$B$17,MATCH(TRIM('query (10)'!F2151),Cleaning_Rules!$A$14:$A$17,0)),"UNKNOWN"))</f>
        <v>CBM</v>
      </c>
      <c r="K2151" s="38" t="str">
        <f>IF('query (10)'!G2151="","",'query (10)'!G2151)</f>
        <v>เสร็จสิ้น</v>
      </c>
      <c r="L2151" s="38" t="str">
        <f>IF('query (10)'!G2151="","MISSING",IFERROR(INDEX(Cleaning_Rules!$B$5:$B$10,MATCH(TRIM('query (10)'!G2151),Cleaning_Rules!$A$5:$A$10,0)),"UNKNOWN"))</f>
        <v>COMPLETED</v>
      </c>
      <c r="M2151" s="38" t="str">
        <f>IF('query (10)'!I2151="","",'query (10)'!I2151)</f>
        <v>Electrical</v>
      </c>
      <c r="N2151" s="38" t="str">
        <f>IF('query (10)'!O2151="","",'query (10)'!O2151)</f>
        <v>Inspection</v>
      </c>
      <c r="O2151" s="38" t="str">
        <f>IF('query (10)'!P2151="","",'query (10)'!P2151)</f>
        <v>Medium</v>
      </c>
      <c r="P2151" s="38" t="str">
        <f>IF('query (10)'!N2151="","",'query (10)'!N2151)</f>
        <v>PM : 
- Check condition of reed switch 
- Check condition of proximity
- Check/ Cleaning oil leak in Terminal box</v>
      </c>
      <c r="Q2151" s="38" t="str">
        <f>TRIM('query (10)'!N2151)</f>
        <v>PM : 
- Check condition of reed switch 
- Check condition of proximity
- Check/ Cleaning oil leak in Terminal box</v>
      </c>
      <c r="R2151" s="38" t="str">
        <f>TRIM(UPPER('query (10)'!R2151))</f>
        <v/>
      </c>
      <c r="S2151" s="38" t="str">
        <f>TRIM(UPPER('query (10)'!S2151))</f>
        <v/>
      </c>
      <c r="T2151" s="38" t="str">
        <f>IF('query (10)'!Q2151="","",TRIM(UPPER('query (10)'!Q2151)))</f>
        <v/>
      </c>
      <c r="U2151" s="38" t="str">
        <f>IF('query (10)'!T2151="","",'query (10)'!T2151)</f>
        <v/>
      </c>
      <c r="V2151" s="39" t="str">
        <f>IF('query (10)'!T2151="","",IFERROR(VALUE('query (10)'!T2151),""))</f>
        <v/>
      </c>
      <c r="W2151" s="40">
        <f>IF('query (10)'!U2151="","",'query (10)'!U2151)</f>
        <v>0</v>
      </c>
      <c r="X2151" s="39">
        <f>IF('query (10)'!V2151="","",'query (10)'!V2151)</f>
        <v>90</v>
      </c>
      <c r="Y2151" s="41">
        <f>IF('query (10)'!W2151="","",'query (10)'!W2151)</f>
        <v>46106</v>
      </c>
      <c r="Z2151" s="41">
        <f>IF('query (10)'!X2151="","",'query (10)'!X2151)</f>
        <v>46118</v>
      </c>
      <c r="AA2151" s="41">
        <f>IF('query (10)'!Y2151="","",'query (10)'!Y2151)</f>
        <v>46118</v>
      </c>
      <c r="AB2151" s="41">
        <f>IF('query (10)'!Z2151="","",'query (10)'!Z2151)</f>
        <v>46208</v>
      </c>
      <c r="AC2151" s="38" t="str">
        <f>IF(OR('query (10)'!AA2151="",COUNTIF(Cleaning_Rules!$A$21:$A$26,TRIM('query (10)'!AA2151))&gt;0),"",TRIM('query (10)'!AA2151))</f>
        <v/>
      </c>
      <c r="AD2151" s="38" t="str">
        <f>IF('query (10)'!AB2151="","",TRIM(IFERROR(_xlfn.TEXTBEFORE('query (10)'!AB2151,"("),'query (10)'!AB2151)))</f>
        <v>เริ่มซ่อมงาน PM แล้ว รับผิดชอบโดย AMRIN RAKSAPHON</v>
      </c>
      <c r="AE2151" s="38" t="str">
        <f>IFERROR(LOWER(TRIM(_xlfn.TEXTBEFORE(_xlfn.TEXTAFTER('query (10)'!AB2151,"("),")"))),"")</f>
        <v>amrin@nsk.com</v>
      </c>
      <c r="AF2151" s="38" t="str">
        <f>IF('query (10)'!AD2151="","",TRIM('query (10)'!AD2151))</f>
        <v>พงษ์พิทักษ์ ศรไชย</v>
      </c>
      <c r="AG2151" s="38" t="str">
        <f>IF('query (10)'!AE2151="","",TRIM('query (10)'!AE2151))</f>
        <v>อัมรินทร์ รักษาพล</v>
      </c>
      <c r="AH2151" s="38" t="str">
        <f>IF('query (10)'!AF2151="","",IFERROR(VALUE('query (10)'!AF2151),""))</f>
        <v/>
      </c>
      <c r="AI2151" s="38" t="str">
        <f>IF('query (10)'!AG2151="","",TRIM('query (10)'!AG2151))</f>
        <v/>
      </c>
      <c r="AJ2151" s="38" t="str">
        <f>IF('query (10)'!AH2151="","",IFERROR(VALUE('query (10)'!AH2151),""))</f>
        <v/>
      </c>
      <c r="AK2151" s="38" t="str">
        <f>IF('query (10)'!AI2151="","",TRIM('query (10)'!AI2151))</f>
        <v/>
      </c>
      <c r="AL2151" s="42">
        <f t="shared" si="165"/>
        <v>2026</v>
      </c>
      <c r="AM2151" s="42" t="str">
        <f t="shared" si="166"/>
        <v>2026-03</v>
      </c>
      <c r="AN2151" s="42" t="str">
        <f t="shared" ca="1" si="167"/>
        <v/>
      </c>
      <c r="AO2151" s="42" t="str">
        <f t="shared" si="168"/>
        <v>GR-888 | INNER RING RACEWAY SUPER FINISH M/C | SB9 | ELECTRICAL CONTROL | Condition-based Maintenance | Electrical | Inspection | Medium | PM : 
- Check condition of reed switch 
- Check condition of proximity
- Check/ Cleaning oil leak in Terminal box | เริ่มซ่อมงาน PM แล้ว รับผิดชอบโดย AMRIN RAKSAPHON | อัมรินทร์ รักษาพล</v>
      </c>
      <c r="AP2151" s="42" t="str">
        <f>_xlfn.TEXTJOIN("; ",TRUE,IF(COUNTA('query (10)'!A2151:AK2151)&lt;=6,"NEAR_EMPTY_ROW",""),IF($K2151="","MISSING_STATUS",""),IF(AND($K2151="เสร็จสิ้น",$Z2151=""),"DONE_NO_ACTUAL_DATE",""),IF(AND($I2151="Condition-based Maintenance",$AH2151=""),"CBM_NO_MEASUREMENT",""),IF(OR($X2151="",$X2151=0),"INVALID_PERIOD",""),IF(AND($AA2151&lt;&gt;"",$AB2151&lt;&gt;"",$AB2151&lt;$AA2151),"DATE_SEQUENCE_ERROR",""),IF(AND($AB2151&lt;&gt;"",$AB2151&gt;DATE(2030,12,31)),"DATE_OUTLIER",""),IF($C2151="","MISSING_QRCODE",""),IF($J2151="UNKNOWN","UNKNOWN_PM_TYPE",""),IF($L2151="UNKNOWN","UNKNOWN_STATUS",""))</f>
        <v>CBM_NO_MEASUREMENT</v>
      </c>
      <c r="AQ2151" s="42" t="str">
        <f t="shared" si="169"/>
        <v>NO</v>
      </c>
    </row>
    <row r="2152" spans="1:43" x14ac:dyDescent="0.3">
      <c r="A2152" s="38">
        <f>IF('query (10)'!A2152="","",'query (10)'!A2152)</f>
        <v>2378</v>
      </c>
      <c r="B2152" s="38">
        <f>IF('query (10)'!B2152="","",'query (10)'!B2152)</f>
        <v>19714</v>
      </c>
      <c r="C2152" s="38" t="str">
        <f>TRIM(UPPER('query (10)'!M2152))</f>
        <v>AS-891</v>
      </c>
      <c r="D2152" s="38" t="str">
        <f>TRIM(UPPER(IFERROR(_xlfn.TEXTBEFORE('query (10)'!L2152,"("),'query (10)'!L2152)))</f>
        <v>AUTOMATIC MATCHING &amp; BALL FILLING M/C</v>
      </c>
      <c r="E2152" s="38" t="str">
        <f>IFERROR(TRIM(UPPER(_xlfn.TEXTBEFORE(_xlfn.TEXTAFTER('query (10)'!L2152,"("),")"))),"")</f>
        <v/>
      </c>
      <c r="F2152" s="38" t="str">
        <f>TRIM('query (10)'!K2152)</f>
        <v>SB9</v>
      </c>
      <c r="G2152" s="38" t="str">
        <f>IF('query (10)'!J2152="","",'query (10)'!J2152)</f>
        <v>Electrical Control</v>
      </c>
      <c r="H2152" s="38" t="str">
        <f>TRIM(UPPER('query (10)'!J2152))</f>
        <v>ELECTRICAL CONTROL</v>
      </c>
      <c r="I2152" s="38" t="str">
        <f>IF('query (10)'!F2152="","",'query (10)'!F2152)</f>
        <v>Condition-based Maintenance</v>
      </c>
      <c r="J2152" s="38" t="str">
        <f>IF('query (10)'!F2152="","",IFERROR(INDEX(Cleaning_Rules!$B$14:$B$17,MATCH(TRIM('query (10)'!F2152),Cleaning_Rules!$A$14:$A$17,0)),"UNKNOWN"))</f>
        <v>CBM</v>
      </c>
      <c r="K2152" s="38" t="str">
        <f>IF('query (10)'!G2152="","",'query (10)'!G2152)</f>
        <v>เสร็จสิ้น</v>
      </c>
      <c r="L2152" s="38" t="str">
        <f>IF('query (10)'!G2152="","MISSING",IFERROR(INDEX(Cleaning_Rules!$B$5:$B$10,MATCH(TRIM('query (10)'!G2152),Cleaning_Rules!$A$5:$A$10,0)),"UNKNOWN"))</f>
        <v>COMPLETED</v>
      </c>
      <c r="M2152" s="38" t="str">
        <f>IF('query (10)'!I2152="","",'query (10)'!I2152)</f>
        <v>Electrical</v>
      </c>
      <c r="N2152" s="38" t="str">
        <f>IF('query (10)'!O2152="","",'query (10)'!O2152)</f>
        <v>Inspection</v>
      </c>
      <c r="O2152" s="38" t="str">
        <f>IF('query (10)'!P2152="","",'query (10)'!P2152)</f>
        <v>Medium</v>
      </c>
      <c r="P2152" s="38" t="str">
        <f>IF('query (10)'!N2152="","",'query (10)'!N2152)</f>
        <v>PM : 
- Check condition of reed switch 
- Check condition of proximity
- Check condition of Photo sensor</v>
      </c>
      <c r="Q2152" s="38" t="str">
        <f>TRIM('query (10)'!N2152)</f>
        <v>PM : 
- Check condition of reed switch 
- Check condition of proximity
- Check condition of Photo sensor</v>
      </c>
      <c r="R2152" s="38" t="str">
        <f>TRIM(UPPER('query (10)'!R2152))</f>
        <v/>
      </c>
      <c r="S2152" s="38" t="str">
        <f>TRIM(UPPER('query (10)'!S2152))</f>
        <v/>
      </c>
      <c r="T2152" s="38" t="str">
        <f>IF('query (10)'!Q2152="","",TRIM(UPPER('query (10)'!Q2152)))</f>
        <v/>
      </c>
      <c r="U2152" s="38" t="str">
        <f>IF('query (10)'!T2152="","",'query (10)'!T2152)</f>
        <v/>
      </c>
      <c r="V2152" s="39" t="str">
        <f>IF('query (10)'!T2152="","",IFERROR(VALUE('query (10)'!T2152),""))</f>
        <v/>
      </c>
      <c r="W2152" s="40">
        <f>IF('query (10)'!U2152="","",'query (10)'!U2152)</f>
        <v>0</v>
      </c>
      <c r="X2152" s="39">
        <f>IF('query (10)'!V2152="","",'query (10)'!V2152)</f>
        <v>90</v>
      </c>
      <c r="Y2152" s="41">
        <f>IF('query (10)'!W2152="","",'query (10)'!W2152)</f>
        <v>46106</v>
      </c>
      <c r="Z2152" s="41">
        <f>IF('query (10)'!X2152="","",'query (10)'!X2152)</f>
        <v>46141</v>
      </c>
      <c r="AA2152" s="41">
        <f>IF('query (10)'!Y2152="","",'query (10)'!Y2152)</f>
        <v>46141</v>
      </c>
      <c r="AB2152" s="41">
        <f>IF('query (10)'!Z2152="","",'query (10)'!Z2152)</f>
        <v>46231</v>
      </c>
      <c r="AC2152" s="38" t="str">
        <f>IF(OR('query (10)'!AA2152="",COUNTIF(Cleaning_Rules!$A$21:$A$26,TRIM('query (10)'!AA2152))&gt;0),"",TRIM('query (10)'!AA2152))</f>
        <v/>
      </c>
      <c r="AD2152" s="38" t="str">
        <f>IF('query (10)'!AB2152="","",TRIM(IFERROR(_xlfn.TEXTBEFORE('query (10)'!AB2152,"("),'query (10)'!AB2152)))</f>
        <v>เริ่มซ่อมงาน PM แล้ว รับผิดชอบโดย PONGPITAK SONCHAI</v>
      </c>
      <c r="AE2152" s="38" t="str">
        <f>IFERROR(LOWER(TRIM(_xlfn.TEXTBEFORE(_xlfn.TEXTAFTER('query (10)'!AB2152,"("),")"))),"")</f>
        <v>sonchai-p-6240@nsk.com</v>
      </c>
      <c r="AF2152" s="38" t="str">
        <f>IF('query (10)'!AD2152="","",TRIM('query (10)'!AD2152))</f>
        <v>พงษ์พิทักษ์ ศรไชย</v>
      </c>
      <c r="AG2152" s="38" t="str">
        <f>IF('query (10)'!AE2152="","",TRIM('query (10)'!AE2152))</f>
        <v>พงษ์พิทักษ์ ศรไชย</v>
      </c>
      <c r="AH2152" s="38" t="str">
        <f>IF('query (10)'!AF2152="","",IFERROR(VALUE('query (10)'!AF2152),""))</f>
        <v/>
      </c>
      <c r="AI2152" s="38" t="str">
        <f>IF('query (10)'!AG2152="","",TRIM('query (10)'!AG2152))</f>
        <v/>
      </c>
      <c r="AJ2152" s="38" t="str">
        <f>IF('query (10)'!AH2152="","",IFERROR(VALUE('query (10)'!AH2152),""))</f>
        <v/>
      </c>
      <c r="AK2152" s="38" t="str">
        <f>IF('query (10)'!AI2152="","",TRIM('query (10)'!AI2152))</f>
        <v/>
      </c>
      <c r="AL2152" s="42">
        <f t="shared" si="165"/>
        <v>2026</v>
      </c>
      <c r="AM2152" s="42" t="str">
        <f t="shared" si="166"/>
        <v>2026-03</v>
      </c>
      <c r="AN2152" s="42" t="str">
        <f t="shared" ca="1" si="167"/>
        <v/>
      </c>
      <c r="AO2152" s="42" t="str">
        <f t="shared" si="168"/>
        <v>AS-891 | AUTOMATIC MATCHING &amp; BALL FILLING M/C | SB9 | ELECTRICAL CONTROL | Condition-based Maintenance | Electrical | Inspection | Medium | PM : 
- Check condition of reed switch 
- Check condition of proximity
- Check condition of Photo sensor | เริ่มซ่อมงาน PM แล้ว รับผิดชอบโดย PONGPITAK SONCHAI | พงษ์พิทักษ์ ศรไชย</v>
      </c>
      <c r="AP2152" s="42" t="str">
        <f>_xlfn.TEXTJOIN("; ",TRUE,IF(COUNTA('query (10)'!A2152:AK2152)&lt;=6,"NEAR_EMPTY_ROW",""),IF($K2152="","MISSING_STATUS",""),IF(AND($K2152="เสร็จสิ้น",$Z2152=""),"DONE_NO_ACTUAL_DATE",""),IF(AND($I2152="Condition-based Maintenance",$AH2152=""),"CBM_NO_MEASUREMENT",""),IF(OR($X2152="",$X2152=0),"INVALID_PERIOD",""),IF(AND($AA2152&lt;&gt;"",$AB2152&lt;&gt;"",$AB2152&lt;$AA2152),"DATE_SEQUENCE_ERROR",""),IF(AND($AB2152&lt;&gt;"",$AB2152&gt;DATE(2030,12,31)),"DATE_OUTLIER",""),IF($C2152="","MISSING_QRCODE",""),IF($J2152="UNKNOWN","UNKNOWN_PM_TYPE",""),IF($L2152="UNKNOWN","UNKNOWN_STATUS",""))</f>
        <v>CBM_NO_MEASUREMENT</v>
      </c>
      <c r="AQ2152" s="42" t="str">
        <f t="shared" si="169"/>
        <v>NO</v>
      </c>
    </row>
    <row r="2153" spans="1:43" x14ac:dyDescent="0.3">
      <c r="A2153" s="38">
        <f>IF('query (10)'!A2153="","",'query (10)'!A2153)</f>
        <v>2379</v>
      </c>
      <c r="B2153" s="38">
        <f>IF('query (10)'!B2153="","",'query (10)'!B2153)</f>
        <v>19717</v>
      </c>
      <c r="C2153" s="38" t="str">
        <f>TRIM(UPPER('query (10)'!M2153))</f>
        <v>AS-892</v>
      </c>
      <c r="D2153" s="38" t="str">
        <f>TRIM(UPPER(IFERROR(_xlfn.TEXTBEFORE('query (10)'!L2153,"("),'query (10)'!L2153)))</f>
        <v>RIVET PRESSING M/C</v>
      </c>
      <c r="E2153" s="38" t="str">
        <f>IFERROR(TRIM(UPPER(_xlfn.TEXTBEFORE(_xlfn.TEXTAFTER('query (10)'!L2153,"("),")"))),"")</f>
        <v/>
      </c>
      <c r="F2153" s="38" t="str">
        <f>TRIM('query (10)'!K2153)</f>
        <v>SB9</v>
      </c>
      <c r="G2153" s="38" t="str">
        <f>IF('query (10)'!J2153="","",'query (10)'!J2153)</f>
        <v>Electrical Control</v>
      </c>
      <c r="H2153" s="38" t="str">
        <f>TRIM(UPPER('query (10)'!J2153))</f>
        <v>ELECTRICAL CONTROL</v>
      </c>
      <c r="I2153" s="38" t="str">
        <f>IF('query (10)'!F2153="","",'query (10)'!F2153)</f>
        <v>Condition-based Maintenance</v>
      </c>
      <c r="J2153" s="38" t="str">
        <f>IF('query (10)'!F2153="","",IFERROR(INDEX(Cleaning_Rules!$B$14:$B$17,MATCH(TRIM('query (10)'!F2153),Cleaning_Rules!$A$14:$A$17,0)),"UNKNOWN"))</f>
        <v>CBM</v>
      </c>
      <c r="K2153" s="38" t="str">
        <f>IF('query (10)'!G2153="","",'query (10)'!G2153)</f>
        <v>กำลังดำเนินการ</v>
      </c>
      <c r="L2153" s="38" t="str">
        <f>IF('query (10)'!G2153="","MISSING",IFERROR(INDEX(Cleaning_Rules!$B$5:$B$10,MATCH(TRIM('query (10)'!G2153),Cleaning_Rules!$A$5:$A$10,0)),"UNKNOWN"))</f>
        <v>IN_PROGRESS</v>
      </c>
      <c r="M2153" s="38" t="str">
        <f>IF('query (10)'!I2153="","",'query (10)'!I2153)</f>
        <v>Electrical</v>
      </c>
      <c r="N2153" s="38" t="str">
        <f>IF('query (10)'!O2153="","",'query (10)'!O2153)</f>
        <v>Inspection</v>
      </c>
      <c r="O2153" s="38" t="str">
        <f>IF('query (10)'!P2153="","",'query (10)'!P2153)</f>
        <v>Medium</v>
      </c>
      <c r="P2153" s="38" t="str">
        <f>IF('query (10)'!N2153="","",'query (10)'!N2153)</f>
        <v>PM : 
- Check condition of reed switch 
- Check condition of proximity
- Check condition of Photo sensor
- Check condition of cable</v>
      </c>
      <c r="Q2153" s="38" t="str">
        <f>TRIM('query (10)'!N2153)</f>
        <v>PM : 
- Check condition of reed switch 
- Check condition of proximity
- Check condition of Photo sensor
- Check condition of cable</v>
      </c>
      <c r="R2153" s="38" t="str">
        <f>TRIM(UPPER('query (10)'!R2153))</f>
        <v/>
      </c>
      <c r="S2153" s="38" t="str">
        <f>TRIM(UPPER('query (10)'!S2153))</f>
        <v/>
      </c>
      <c r="T2153" s="38" t="str">
        <f>IF('query (10)'!Q2153="","",TRIM(UPPER('query (10)'!Q2153)))</f>
        <v/>
      </c>
      <c r="U2153" s="38" t="str">
        <f>IF('query (10)'!T2153="","",'query (10)'!T2153)</f>
        <v/>
      </c>
      <c r="V2153" s="39" t="str">
        <f>IF('query (10)'!T2153="","",IFERROR(VALUE('query (10)'!T2153),""))</f>
        <v/>
      </c>
      <c r="W2153" s="40">
        <f>IF('query (10)'!U2153="","",'query (10)'!U2153)</f>
        <v>0</v>
      </c>
      <c r="X2153" s="39">
        <f>IF('query (10)'!V2153="","",'query (10)'!V2153)</f>
        <v>2700</v>
      </c>
      <c r="Y2153" s="41">
        <f>IF('query (10)'!W2153="","",'query (10)'!W2153)</f>
        <v>46104</v>
      </c>
      <c r="Z2153" s="41" t="str">
        <f>IF('query (10)'!X2153="","",'query (10)'!X2153)</f>
        <v/>
      </c>
      <c r="AA2153" s="41">
        <f>IF('query (10)'!Y2153="","",'query (10)'!Y2153)</f>
        <v>46104</v>
      </c>
      <c r="AB2153" s="41">
        <f>IF('query (10)'!Z2153="","",'query (10)'!Z2153)</f>
        <v>48804</v>
      </c>
      <c r="AC2153" s="38" t="str">
        <f>IF(OR('query (10)'!AA2153="",COUNTIF(Cleaning_Rules!$A$21:$A$26,TRIM('query (10)'!AA2153))&gt;0),"",TRIM('query (10)'!AA2153))</f>
        <v/>
      </c>
      <c r="AD2153" s="38" t="str">
        <f>IF('query (10)'!AB2153="","",TRIM(IFERROR(_xlfn.TEXTBEFORE('query (10)'!AB2153,"("),'query (10)'!AB2153)))</f>
        <v>เริ่มซ่อมงาน PM แล้ว รับผิดชอบโดย NATDANAI JUTHATHEP</v>
      </c>
      <c r="AE2153" s="38" t="str">
        <f>IFERROR(LOWER(TRIM(_xlfn.TEXTBEFORE(_xlfn.TEXTAFTER('query (10)'!AB2153,"("),")"))),"")</f>
        <v>juthathep-n-4697@nsk.com</v>
      </c>
      <c r="AF2153" s="38" t="str">
        <f>IF('query (10)'!AD2153="","",TRIM('query (10)'!AD2153))</f>
        <v>พงษ์พิทักษ์ ศรไชย</v>
      </c>
      <c r="AG2153" s="38" t="str">
        <f>IF('query (10)'!AE2153="","",TRIM('query (10)'!AE2153))</f>
        <v>ณัฐดนัย จุฑาเทพ</v>
      </c>
      <c r="AH2153" s="38" t="str">
        <f>IF('query (10)'!AF2153="","",IFERROR(VALUE('query (10)'!AF2153),""))</f>
        <v/>
      </c>
      <c r="AI2153" s="38" t="str">
        <f>IF('query (10)'!AG2153="","",TRIM('query (10)'!AG2153))</f>
        <v/>
      </c>
      <c r="AJ2153" s="38" t="str">
        <f>IF('query (10)'!AH2153="","",IFERROR(VALUE('query (10)'!AH2153),""))</f>
        <v/>
      </c>
      <c r="AK2153" s="38" t="str">
        <f>IF('query (10)'!AI2153="","",TRIM('query (10)'!AI2153))</f>
        <v/>
      </c>
      <c r="AL2153" s="42">
        <f t="shared" si="165"/>
        <v>2026</v>
      </c>
      <c r="AM2153" s="42" t="str">
        <f t="shared" si="166"/>
        <v>2026-03</v>
      </c>
      <c r="AN2153" s="42" t="str">
        <f t="shared" ca="1" si="167"/>
        <v>ON_SCHEDULE</v>
      </c>
      <c r="AO2153" s="42" t="str">
        <f t="shared" si="168"/>
        <v>AS-892 | RIVET PRESSING M/C | SB9 | ELECTRICAL CONTROL | Condition-based Maintenance | Electrical | Inspection | Medium | PM : 
- Check condition of reed switch 
- Check condition of proximity
- Check condition of Photo sensor
- Check condition of cable | เริ่มซ่อมงาน PM แล้ว รับผิดชอบโดย NATDANAI JUTHATHEP | ณัฐดนัย จุฑาเทพ</v>
      </c>
      <c r="AP2153" s="42" t="str">
        <f>_xlfn.TEXTJOIN("; ",TRUE,IF(COUNTA('query (10)'!A2153:AK2153)&lt;=6,"NEAR_EMPTY_ROW",""),IF($K2153="","MISSING_STATUS",""),IF(AND($K2153="เสร็จสิ้น",$Z2153=""),"DONE_NO_ACTUAL_DATE",""),IF(AND($I2153="Condition-based Maintenance",$AH2153=""),"CBM_NO_MEASUREMENT",""),IF(OR($X2153="",$X2153=0),"INVALID_PERIOD",""),IF(AND($AA2153&lt;&gt;"",$AB2153&lt;&gt;"",$AB2153&lt;$AA2153),"DATE_SEQUENCE_ERROR",""),IF(AND($AB2153&lt;&gt;"",$AB2153&gt;DATE(2030,12,31)),"DATE_OUTLIER",""),IF($C2153="","MISSING_QRCODE",""),IF($J2153="UNKNOWN","UNKNOWN_PM_TYPE",""),IF($L2153="UNKNOWN","UNKNOWN_STATUS",""))</f>
        <v>CBM_NO_MEASUREMENT; DATE_OUTLIER</v>
      </c>
      <c r="AQ2153" s="42" t="str">
        <f t="shared" si="169"/>
        <v>NO</v>
      </c>
    </row>
    <row r="2154" spans="1:43" x14ac:dyDescent="0.3">
      <c r="A2154" s="38">
        <f>IF('query (10)'!A2154="","",'query (10)'!A2154)</f>
        <v>2380</v>
      </c>
      <c r="B2154" s="38">
        <f>IF('query (10)'!B2154="","",'query (10)'!B2154)</f>
        <v>19709</v>
      </c>
      <c r="C2154" s="38" t="str">
        <f>TRIM(UPPER('query (10)'!M2154))</f>
        <v>CH-890</v>
      </c>
      <c r="D2154" s="38" t="str">
        <f>TRIM(UPPER(IFERROR(_xlfn.TEXTBEFORE('query (10)'!L2154,"("),'query (10)'!L2154)))</f>
        <v>INNER/OUTER RING EDDY CURRENT TESTER M/C</v>
      </c>
      <c r="E2154" s="38" t="str">
        <f>IFERROR(TRIM(UPPER(_xlfn.TEXTBEFORE(_xlfn.TEXTAFTER('query (10)'!L2154,"("),")"))),"")</f>
        <v/>
      </c>
      <c r="F2154" s="38" t="str">
        <f>TRIM('query (10)'!K2154)</f>
        <v>SB9</v>
      </c>
      <c r="G2154" s="38" t="str">
        <f>IF('query (10)'!J2154="","",'query (10)'!J2154)</f>
        <v>Electrical Control</v>
      </c>
      <c r="H2154" s="38" t="str">
        <f>TRIM(UPPER('query (10)'!J2154))</f>
        <v>ELECTRICAL CONTROL</v>
      </c>
      <c r="I2154" s="38" t="str">
        <f>IF('query (10)'!F2154="","",'query (10)'!F2154)</f>
        <v>Time-based Maintenance</v>
      </c>
      <c r="J2154" s="38" t="str">
        <f>IF('query (10)'!F2154="","",IFERROR(INDEX(Cleaning_Rules!$B$14:$B$17,MATCH(TRIM('query (10)'!F2154),Cleaning_Rules!$A$14:$A$17,0)),"UNKNOWN"))</f>
        <v>TBM</v>
      </c>
      <c r="K2154" s="38" t="str">
        <f>IF('query (10)'!G2154="","",'query (10)'!G2154)</f>
        <v>เสร็จสิ้น</v>
      </c>
      <c r="L2154" s="38" t="str">
        <f>IF('query (10)'!G2154="","MISSING",IFERROR(INDEX(Cleaning_Rules!$B$5:$B$10,MATCH(TRIM('query (10)'!G2154),Cleaning_Rules!$A$5:$A$10,0)),"UNKNOWN"))</f>
        <v>COMPLETED</v>
      </c>
      <c r="M2154" s="38" t="str">
        <f>IF('query (10)'!I2154="","",'query (10)'!I2154)</f>
        <v>Electrical</v>
      </c>
      <c r="N2154" s="38" t="str">
        <f>IF('query (10)'!O2154="","",'query (10)'!O2154)</f>
        <v>Inspection</v>
      </c>
      <c r="O2154" s="38" t="str">
        <f>IF('query (10)'!P2154="","",'query (10)'!P2154)</f>
        <v>Medium</v>
      </c>
      <c r="P2154" s="38" t="str">
        <f>IF('query (10)'!N2154="","",'query (10)'!N2154)</f>
        <v>PM : 
-Cehck/ Cleaning VR of ECT</v>
      </c>
      <c r="Q2154" s="38" t="str">
        <f>TRIM('query (10)'!N2154)</f>
        <v>PM : 
-Cehck/ Cleaning VR of ECT</v>
      </c>
      <c r="R2154" s="38" t="str">
        <f>TRIM(UPPER('query (10)'!R2154))</f>
        <v/>
      </c>
      <c r="S2154" s="38" t="str">
        <f>TRIM(UPPER('query (10)'!S2154))</f>
        <v/>
      </c>
      <c r="T2154" s="38" t="str">
        <f>IF('query (10)'!Q2154="","",TRIM(UPPER('query (10)'!Q2154)))</f>
        <v/>
      </c>
      <c r="U2154" s="38" t="str">
        <f>IF('query (10)'!T2154="","",'query (10)'!T2154)</f>
        <v/>
      </c>
      <c r="V2154" s="39" t="str">
        <f>IF('query (10)'!T2154="","",IFERROR(VALUE('query (10)'!T2154),""))</f>
        <v/>
      </c>
      <c r="W2154" s="40">
        <f>IF('query (10)'!U2154="","",'query (10)'!U2154)</f>
        <v>0</v>
      </c>
      <c r="X2154" s="39">
        <f>IF('query (10)'!V2154="","",'query (10)'!V2154)</f>
        <v>30</v>
      </c>
      <c r="Y2154" s="41">
        <f>IF('query (10)'!W2154="","",'query (10)'!W2154)</f>
        <v>46104</v>
      </c>
      <c r="Z2154" s="41">
        <f>IF('query (10)'!X2154="","",'query (10)'!X2154)</f>
        <v>46118</v>
      </c>
      <c r="AA2154" s="41">
        <f>IF('query (10)'!Y2154="","",'query (10)'!Y2154)</f>
        <v>46118</v>
      </c>
      <c r="AB2154" s="41">
        <f>IF('query (10)'!Z2154="","",'query (10)'!Z2154)</f>
        <v>46148</v>
      </c>
      <c r="AC2154" s="38" t="str">
        <f>IF(OR('query (10)'!AA2154="",COUNTIF(Cleaning_Rules!$A$21:$A$26,TRIM('query (10)'!AA2154))&gt;0),"",TRIM('query (10)'!AA2154))</f>
        <v/>
      </c>
      <c r="AD2154" s="38" t="str">
        <f>IF('query (10)'!AB2154="","",TRIM(IFERROR(_xlfn.TEXTBEFORE('query (10)'!AB2154,"("),'query (10)'!AB2154)))</f>
        <v>เริ่มซ่อมงาน PM แล้ว รับผิดชอบโดย AMRIN RAKSAPHON</v>
      </c>
      <c r="AE2154" s="38" t="str">
        <f>IFERROR(LOWER(TRIM(_xlfn.TEXTBEFORE(_xlfn.TEXTAFTER('query (10)'!AB2154,"("),")"))),"")</f>
        <v>amrin@nsk.com</v>
      </c>
      <c r="AF2154" s="38" t="str">
        <f>IF('query (10)'!AD2154="","",TRIM('query (10)'!AD2154))</f>
        <v>พงษ์พิทักษ์ ศรไชย</v>
      </c>
      <c r="AG2154" s="38" t="str">
        <f>IF('query (10)'!AE2154="","",TRIM('query (10)'!AE2154))</f>
        <v>อัมรินทร์ รักษาพล</v>
      </c>
      <c r="AH2154" s="38" t="str">
        <f>IF('query (10)'!AF2154="","",IFERROR(VALUE('query (10)'!AF2154),""))</f>
        <v/>
      </c>
      <c r="AI2154" s="38" t="str">
        <f>IF('query (10)'!AG2154="","",TRIM('query (10)'!AG2154))</f>
        <v/>
      </c>
      <c r="AJ2154" s="38" t="str">
        <f>IF('query (10)'!AH2154="","",IFERROR(VALUE('query (10)'!AH2154),""))</f>
        <v/>
      </c>
      <c r="AK2154" s="38" t="str">
        <f>IF('query (10)'!AI2154="","",TRIM('query (10)'!AI2154))</f>
        <v/>
      </c>
      <c r="AL2154" s="42">
        <f t="shared" si="165"/>
        <v>2026</v>
      </c>
      <c r="AM2154" s="42" t="str">
        <f t="shared" si="166"/>
        <v>2026-03</v>
      </c>
      <c r="AN2154" s="42" t="str">
        <f t="shared" ca="1" si="167"/>
        <v/>
      </c>
      <c r="AO2154" s="42" t="str">
        <f t="shared" si="168"/>
        <v>CH-890 | INNER/OUTER RING EDDY CURRENT TESTER M/C | SB9 | ELECTRICAL CONTROL | Time-based Maintenance | Electrical | Inspection | Medium | PM : 
-Cehck/ Cleaning VR of ECT | เริ่มซ่อมงาน PM แล้ว รับผิดชอบโดย AMRIN RAKSAPHON | อัมรินทร์ รักษาพล</v>
      </c>
      <c r="AP2154" s="42" t="str">
        <f>_xlfn.TEXTJOIN("; ",TRUE,IF(COUNTA('query (10)'!A2154:AK2154)&lt;=6,"NEAR_EMPTY_ROW",""),IF($K2154="","MISSING_STATUS",""),IF(AND($K2154="เสร็จสิ้น",$Z2154=""),"DONE_NO_ACTUAL_DATE",""),IF(AND($I2154="Condition-based Maintenance",$AH2154=""),"CBM_NO_MEASUREMENT",""),IF(OR($X2154="",$X2154=0),"INVALID_PERIOD",""),IF(AND($AA2154&lt;&gt;"",$AB2154&lt;&gt;"",$AB2154&lt;$AA2154),"DATE_SEQUENCE_ERROR",""),IF(AND($AB2154&lt;&gt;"",$AB2154&gt;DATE(2030,12,31)),"DATE_OUTLIER",""),IF($C2154="","MISSING_QRCODE",""),IF($J2154="UNKNOWN","UNKNOWN_PM_TYPE",""),IF($L2154="UNKNOWN","UNKNOWN_STATUS",""))</f>
        <v/>
      </c>
      <c r="AQ2154" s="42" t="str">
        <f t="shared" si="169"/>
        <v>NO</v>
      </c>
    </row>
    <row r="2155" spans="1:43" x14ac:dyDescent="0.3">
      <c r="A2155" s="38">
        <f>IF('query (10)'!A2155="","",'query (10)'!A2155)</f>
        <v>2381</v>
      </c>
      <c r="B2155" s="38">
        <f>IF('query (10)'!B2155="","",'query (10)'!B2155)</f>
        <v>19710</v>
      </c>
      <c r="C2155" s="38" t="str">
        <f>TRIM(UPPER('query (10)'!M2155))</f>
        <v>GR-882</v>
      </c>
      <c r="D2155" s="38" t="str">
        <f>TRIM(UPPER(IFERROR(_xlfn.TEXTBEFORE('query (10)'!L2155,"("),'query (10)'!L2155)))</f>
        <v>OUTER RING RACEWAY GRINDING M/C</v>
      </c>
      <c r="E2155" s="38" t="str">
        <f>IFERROR(TRIM(UPPER(_xlfn.TEXTBEFORE(_xlfn.TEXTAFTER('query (10)'!L2155,"("),")"))),"")</f>
        <v/>
      </c>
      <c r="F2155" s="38" t="str">
        <f>TRIM('query (10)'!K2155)</f>
        <v>SB9</v>
      </c>
      <c r="G2155" s="38" t="str">
        <f>IF('query (10)'!J2155="","",'query (10)'!J2155)</f>
        <v>Electrical Control</v>
      </c>
      <c r="H2155" s="38" t="str">
        <f>TRIM(UPPER('query (10)'!J2155))</f>
        <v>ELECTRICAL CONTROL</v>
      </c>
      <c r="I2155" s="38" t="str">
        <f>IF('query (10)'!F2155="","",'query (10)'!F2155)</f>
        <v>Condition-based Maintenance</v>
      </c>
      <c r="J2155" s="38" t="str">
        <f>IF('query (10)'!F2155="","",IFERROR(INDEX(Cleaning_Rules!$B$14:$B$17,MATCH(TRIM('query (10)'!F2155),Cleaning_Rules!$A$14:$A$17,0)),"UNKNOWN"))</f>
        <v>CBM</v>
      </c>
      <c r="K2155" s="38" t="str">
        <f>IF('query (10)'!G2155="","",'query (10)'!G2155)</f>
        <v>เสร็จสิ้น</v>
      </c>
      <c r="L2155" s="38" t="str">
        <f>IF('query (10)'!G2155="","MISSING",IFERROR(INDEX(Cleaning_Rules!$B$5:$B$10,MATCH(TRIM('query (10)'!G2155),Cleaning_Rules!$A$5:$A$10,0)),"UNKNOWN"))</f>
        <v>COMPLETED</v>
      </c>
      <c r="M2155" s="38" t="str">
        <f>IF('query (10)'!I2155="","",'query (10)'!I2155)</f>
        <v>Electrical</v>
      </c>
      <c r="N2155" s="38" t="str">
        <f>IF('query (10)'!O2155="","",'query (10)'!O2155)</f>
        <v>Inspection</v>
      </c>
      <c r="O2155" s="38" t="str">
        <f>IF('query (10)'!P2155="","",'query (10)'!P2155)</f>
        <v>Medium</v>
      </c>
      <c r="P2155" s="38" t="str">
        <f>IF('query (10)'!N2155="","",'query (10)'!N2155)</f>
        <v>PM : 
- Check condition of reed switch 
- Check condition of proximity</v>
      </c>
      <c r="Q2155" s="38" t="str">
        <f>TRIM('query (10)'!N2155)</f>
        <v>PM : 
- Check condition of reed switch 
- Check condition of proximity</v>
      </c>
      <c r="R2155" s="38" t="str">
        <f>TRIM(UPPER('query (10)'!R2155))</f>
        <v/>
      </c>
      <c r="S2155" s="38" t="str">
        <f>TRIM(UPPER('query (10)'!S2155))</f>
        <v/>
      </c>
      <c r="T2155" s="38" t="str">
        <f>IF('query (10)'!Q2155="","",TRIM(UPPER('query (10)'!Q2155)))</f>
        <v/>
      </c>
      <c r="U2155" s="38" t="str">
        <f>IF('query (10)'!T2155="","",'query (10)'!T2155)</f>
        <v/>
      </c>
      <c r="V2155" s="39" t="str">
        <f>IF('query (10)'!T2155="","",IFERROR(VALUE('query (10)'!T2155),""))</f>
        <v/>
      </c>
      <c r="W2155" s="40">
        <f>IF('query (10)'!U2155="","",'query (10)'!U2155)</f>
        <v>0</v>
      </c>
      <c r="X2155" s="39">
        <f>IF('query (10)'!V2155="","",'query (10)'!V2155)</f>
        <v>90</v>
      </c>
      <c r="Y2155" s="41">
        <f>IF('query (10)'!W2155="","",'query (10)'!W2155)</f>
        <v>46104</v>
      </c>
      <c r="Z2155" s="41">
        <f>IF('query (10)'!X2155="","",'query (10)'!X2155)</f>
        <v>46141</v>
      </c>
      <c r="AA2155" s="41">
        <f>IF('query (10)'!Y2155="","",'query (10)'!Y2155)</f>
        <v>46141</v>
      </c>
      <c r="AB2155" s="41">
        <f>IF('query (10)'!Z2155="","",'query (10)'!Z2155)</f>
        <v>46231</v>
      </c>
      <c r="AC2155" s="38" t="str">
        <f>IF(OR('query (10)'!AA2155="",COUNTIF(Cleaning_Rules!$A$21:$A$26,TRIM('query (10)'!AA2155))&gt;0),"",TRIM('query (10)'!AA2155))</f>
        <v/>
      </c>
      <c r="AD2155" s="38" t="str">
        <f>IF('query (10)'!AB2155="","",TRIM(IFERROR(_xlfn.TEXTBEFORE('query (10)'!AB2155,"("),'query (10)'!AB2155)))</f>
        <v>เริ่มซ่อมงาน PM แล้ว รับผิดชอบโดย PONGPITAK SONCHAI</v>
      </c>
      <c r="AE2155" s="38" t="str">
        <f>IFERROR(LOWER(TRIM(_xlfn.TEXTBEFORE(_xlfn.TEXTAFTER('query (10)'!AB2155,"("),")"))),"")</f>
        <v>sonchai-p-6240@nsk.com</v>
      </c>
      <c r="AF2155" s="38" t="str">
        <f>IF('query (10)'!AD2155="","",TRIM('query (10)'!AD2155))</f>
        <v>พงษ์พิทักษ์ ศรไชย</v>
      </c>
      <c r="AG2155" s="38" t="str">
        <f>IF('query (10)'!AE2155="","",TRIM('query (10)'!AE2155))</f>
        <v>พงษ์พิทักษ์ ศรไชย</v>
      </c>
      <c r="AH2155" s="38" t="str">
        <f>IF('query (10)'!AF2155="","",IFERROR(VALUE('query (10)'!AF2155),""))</f>
        <v/>
      </c>
      <c r="AI2155" s="38" t="str">
        <f>IF('query (10)'!AG2155="","",TRIM('query (10)'!AG2155))</f>
        <v/>
      </c>
      <c r="AJ2155" s="38" t="str">
        <f>IF('query (10)'!AH2155="","",IFERROR(VALUE('query (10)'!AH2155),""))</f>
        <v/>
      </c>
      <c r="AK2155" s="38" t="str">
        <f>IF('query (10)'!AI2155="","",TRIM('query (10)'!AI2155))</f>
        <v/>
      </c>
      <c r="AL2155" s="42">
        <f t="shared" si="165"/>
        <v>2026</v>
      </c>
      <c r="AM2155" s="42" t="str">
        <f t="shared" si="166"/>
        <v>2026-03</v>
      </c>
      <c r="AN2155" s="42" t="str">
        <f t="shared" ca="1" si="167"/>
        <v/>
      </c>
      <c r="AO2155" s="42" t="str">
        <f t="shared" si="168"/>
        <v>GR-882 | OUTER RING RACEWAY GRINDING M/C | SB9 | ELECTRICAL CONTROL | Condition-based Maintenance | Electrical | Inspection | Medium | PM : 
- Check condition of reed switch 
- Check condition of proximity | เริ่มซ่อมงาน PM แล้ว รับผิดชอบโดย PONGPITAK SONCHAI | พงษ์พิทักษ์ ศรไชย</v>
      </c>
      <c r="AP2155" s="42" t="str">
        <f>_xlfn.TEXTJOIN("; ",TRUE,IF(COUNTA('query (10)'!A2155:AK2155)&lt;=6,"NEAR_EMPTY_ROW",""),IF($K2155="","MISSING_STATUS",""),IF(AND($K2155="เสร็จสิ้น",$Z2155=""),"DONE_NO_ACTUAL_DATE",""),IF(AND($I2155="Condition-based Maintenance",$AH2155=""),"CBM_NO_MEASUREMENT",""),IF(OR($X2155="",$X2155=0),"INVALID_PERIOD",""),IF(AND($AA2155&lt;&gt;"",$AB2155&lt;&gt;"",$AB2155&lt;$AA2155),"DATE_SEQUENCE_ERROR",""),IF(AND($AB2155&lt;&gt;"",$AB2155&gt;DATE(2030,12,31)),"DATE_OUTLIER",""),IF($C2155="","MISSING_QRCODE",""),IF($J2155="UNKNOWN","UNKNOWN_PM_TYPE",""),IF($L2155="UNKNOWN","UNKNOWN_STATUS",""))</f>
        <v>CBM_NO_MEASUREMENT</v>
      </c>
      <c r="AQ2155" s="42" t="str">
        <f t="shared" si="169"/>
        <v>NO</v>
      </c>
    </row>
    <row r="2156" spans="1:43" x14ac:dyDescent="0.3">
      <c r="A2156" s="38">
        <f>IF('query (10)'!A2156="","",'query (10)'!A2156)</f>
        <v>2382</v>
      </c>
      <c r="B2156" s="38">
        <f>IF('query (10)'!B2156="","",'query (10)'!B2156)</f>
        <v>19629</v>
      </c>
      <c r="C2156" s="38" t="str">
        <f>TRIM(UPPER('query (10)'!M2156))</f>
        <v>WA-816</v>
      </c>
      <c r="D2156" s="38" t="str">
        <f>TRIM(UPPER(IFERROR(_xlfn.TEXTBEFORE('query (10)'!L2156,"("),'query (10)'!L2156)))</f>
        <v>FINISH WASH EQUIPMENT M/C</v>
      </c>
      <c r="E2156" s="38" t="str">
        <f>IFERROR(TRIM(UPPER(_xlfn.TEXTBEFORE(_xlfn.TEXTAFTER('query (10)'!L2156,"("),")"))),"")</f>
        <v/>
      </c>
      <c r="F2156" s="38" t="str">
        <f>TRIM('query (10)'!K2156)</f>
        <v>SB7</v>
      </c>
      <c r="G2156" s="38" t="str">
        <f>IF('query (10)'!J2156="","",'query (10)'!J2156)</f>
        <v xml:space="preserve">Heavy smoke </v>
      </c>
      <c r="H2156" s="38" t="str">
        <f>TRIM(UPPER('query (10)'!J2156))</f>
        <v>HEAVY SMOKE</v>
      </c>
      <c r="I2156" s="38" t="str">
        <f>IF('query (10)'!F2156="","",'query (10)'!F2156)</f>
        <v>Time-based Maintenance</v>
      </c>
      <c r="J2156" s="38" t="str">
        <f>IF('query (10)'!F2156="","",IFERROR(INDEX(Cleaning_Rules!$B$14:$B$17,MATCH(TRIM('query (10)'!F2156),Cleaning_Rules!$A$14:$A$17,0)),"UNKNOWN"))</f>
        <v>TBM</v>
      </c>
      <c r="K2156" s="38" t="str">
        <f>IF('query (10)'!G2156="","",'query (10)'!G2156)</f>
        <v>เสร็จสิ้น</v>
      </c>
      <c r="L2156" s="38" t="str">
        <f>IF('query (10)'!G2156="","MISSING",IFERROR(INDEX(Cleaning_Rules!$B$5:$B$10,MATCH(TRIM('query (10)'!G2156),Cleaning_Rules!$A$5:$A$10,0)),"UNKNOWN"))</f>
        <v>COMPLETED</v>
      </c>
      <c r="M2156" s="38" t="str">
        <f>IF('query (10)'!I2156="","",'query (10)'!I2156)</f>
        <v>Mechanical</v>
      </c>
      <c r="N2156" s="38" t="str">
        <f>IF('query (10)'!O2156="","",'query (10)'!O2156)</f>
        <v>Part Change</v>
      </c>
      <c r="O2156" s="38" t="str">
        <f>IF('query (10)'!P2156="","",'query (10)'!P2156)</f>
        <v>Medium</v>
      </c>
      <c r="P2156" s="38" t="str">
        <f>IF('query (10)'!N2156="","",'query (10)'!N2156)</f>
        <v xml:space="preserve">change filter RF-40
ตามรอบการใช้งาน
</v>
      </c>
      <c r="Q2156" s="38" t="str">
        <f>TRIM('query (10)'!N2156)</f>
        <v xml:space="preserve">change filter RF-40
ตามรอบการใช้งาน
</v>
      </c>
      <c r="R2156" s="38" t="str">
        <f>TRIM(UPPER('query (10)'!R2156))</f>
        <v>FILTER</v>
      </c>
      <c r="S2156" s="38" t="str">
        <f>TRIM(UPPER('query (10)'!S2156))</f>
        <v>RF-40</v>
      </c>
      <c r="T2156" s="38" t="str">
        <f>IF('query (10)'!Q2156="","",TRIM(UPPER('query (10)'!Q2156)))</f>
        <v/>
      </c>
      <c r="U2156" s="38" t="str">
        <f>IF('query (10)'!T2156="","",'query (10)'!T2156)</f>
        <v/>
      </c>
      <c r="V2156" s="39" t="str">
        <f>IF('query (10)'!T2156="","",IFERROR(VALUE('query (10)'!T2156),""))</f>
        <v/>
      </c>
      <c r="W2156" s="40">
        <f>IF('query (10)'!U2156="","",'query (10)'!U2156)</f>
        <v>0</v>
      </c>
      <c r="X2156" s="39">
        <f>IF('query (10)'!V2156="","",'query (10)'!V2156)</f>
        <v>1080</v>
      </c>
      <c r="Y2156" s="41">
        <f>IF('query (10)'!W2156="","",'query (10)'!W2156)</f>
        <v>46105</v>
      </c>
      <c r="Z2156" s="41">
        <f>IF('query (10)'!X2156="","",'query (10)'!X2156)</f>
        <v>46114</v>
      </c>
      <c r="AA2156" s="41">
        <f>IF('query (10)'!Y2156="","",'query (10)'!Y2156)</f>
        <v>46114</v>
      </c>
      <c r="AB2156" s="41">
        <f>IF('query (10)'!Z2156="","",'query (10)'!Z2156)</f>
        <v>47194</v>
      </c>
      <c r="AC2156" s="38" t="str">
        <f>IF(OR('query (10)'!AA2156="",COUNTIF(Cleaning_Rules!$A$21:$A$26,TRIM('query (10)'!AA2156))&gt;0),"",TRIM('query (10)'!AA2156))</f>
        <v/>
      </c>
      <c r="AD2156" s="38" t="str">
        <f>IF('query (10)'!AB2156="","",TRIM(IFERROR(_xlfn.TEXTBEFORE('query (10)'!AB2156,"("),'query (10)'!AB2156)))</f>
        <v>เริ่มซ่อมงาน PM แล้ว รับผิดชอบโดย CHETSADA PHIWBANG</v>
      </c>
      <c r="AE2156" s="38" t="str">
        <f>IFERROR(LOWER(TRIM(_xlfn.TEXTBEFORE(_xlfn.TEXTAFTER('query (10)'!AB2156,"("),")"))),"")</f>
        <v>chetsada@nsk.com</v>
      </c>
      <c r="AF2156" s="38" t="str">
        <f>IF('query (10)'!AD2156="","",TRIM('query (10)'!AD2156))</f>
        <v>ภูชิต กุลเสรี</v>
      </c>
      <c r="AG2156" s="38" t="str">
        <f>IF('query (10)'!AE2156="","",TRIM('query (10)'!AE2156))</f>
        <v>เจษฎา ผิวบาง</v>
      </c>
      <c r="AH2156" s="38" t="str">
        <f>IF('query (10)'!AF2156="","",IFERROR(VALUE('query (10)'!AF2156),""))</f>
        <v/>
      </c>
      <c r="AI2156" s="38" t="str">
        <f>IF('query (10)'!AG2156="","",TRIM('query (10)'!AG2156))</f>
        <v/>
      </c>
      <c r="AJ2156" s="38" t="str">
        <f>IF('query (10)'!AH2156="","",IFERROR(VALUE('query (10)'!AH2156),""))</f>
        <v/>
      </c>
      <c r="AK2156" s="38" t="str">
        <f>IF('query (10)'!AI2156="","",TRIM('query (10)'!AI2156))</f>
        <v/>
      </c>
      <c r="AL2156" s="42">
        <f t="shared" si="165"/>
        <v>2026</v>
      </c>
      <c r="AM2156" s="42" t="str">
        <f t="shared" si="166"/>
        <v>2026-03</v>
      </c>
      <c r="AN2156" s="42" t="str">
        <f t="shared" ca="1" si="167"/>
        <v/>
      </c>
      <c r="AO2156" s="42" t="str">
        <f t="shared" si="168"/>
        <v>WA-816 | FINISH WASH EQUIPMENT M/C | SB7 | HEAVY SMOKE | Time-based Maintenance | Mechanical | Part Change | Medium | change filter RF-40
ตามรอบการใช้งาน
 | FILTER | RF-40 | เริ่มซ่อมงาน PM แล้ว รับผิดชอบโดย CHETSADA PHIWBANG | เจษฎา ผิวบาง</v>
      </c>
      <c r="AP2156" s="42" t="str">
        <f>_xlfn.TEXTJOIN("; ",TRUE,IF(COUNTA('query (10)'!A2156:AK2156)&lt;=6,"NEAR_EMPTY_ROW",""),IF($K2156="","MISSING_STATUS",""),IF(AND($K2156="เสร็จสิ้น",$Z2156=""),"DONE_NO_ACTUAL_DATE",""),IF(AND($I2156="Condition-based Maintenance",$AH2156=""),"CBM_NO_MEASUREMENT",""),IF(OR($X2156="",$X2156=0),"INVALID_PERIOD",""),IF(AND($AA2156&lt;&gt;"",$AB2156&lt;&gt;"",$AB2156&lt;$AA2156),"DATE_SEQUENCE_ERROR",""),IF(AND($AB2156&lt;&gt;"",$AB2156&gt;DATE(2030,12,31)),"DATE_OUTLIER",""),IF($C2156="","MISSING_QRCODE",""),IF($J2156="UNKNOWN","UNKNOWN_PM_TYPE",""),IF($L2156="UNKNOWN","UNKNOWN_STATUS",""))</f>
        <v/>
      </c>
      <c r="AQ2156" s="42" t="str">
        <f t="shared" si="169"/>
        <v>NO</v>
      </c>
    </row>
    <row r="2157" spans="1:43" x14ac:dyDescent="0.3">
      <c r="A2157" s="38">
        <f>IF('query (10)'!A2157="","",'query (10)'!A2157)</f>
        <v>2384</v>
      </c>
      <c r="B2157" s="38">
        <f>IF('query (10)'!B2157="","",'query (10)'!B2157)</f>
        <v>19749</v>
      </c>
      <c r="C2157" s="38" t="str">
        <f>TRIM(UPPER('query (10)'!M2157))</f>
        <v>GR-054</v>
      </c>
      <c r="D2157" s="38" t="str">
        <f>TRIM(UPPER(IFERROR(_xlfn.TEXTBEFORE('query (10)'!L2157,"("),'query (10)'!L2157)))</f>
        <v>OUTER RING RACEWAY GRINDING M/C</v>
      </c>
      <c r="E2157" s="38" t="str">
        <f>IFERROR(TRIM(UPPER(_xlfn.TEXTBEFORE(_xlfn.TEXTAFTER('query (10)'!L2157,"("),")"))),"")</f>
        <v/>
      </c>
      <c r="F2157" s="38" t="str">
        <f>TRIM('query (10)'!K2157)</f>
        <v>BWD1</v>
      </c>
      <c r="G2157" s="38" t="str">
        <f>IF('query (10)'!J2157="","",'query (10)'!J2157)</f>
        <v>Work head</v>
      </c>
      <c r="H2157" s="38" t="str">
        <f>TRIM(UPPER('query (10)'!J2157))</f>
        <v>WORK HEAD</v>
      </c>
      <c r="I2157" s="38" t="str">
        <f>IF('query (10)'!F2157="","",'query (10)'!F2157)</f>
        <v>Time-based Maintenance</v>
      </c>
      <c r="J2157" s="38" t="str">
        <f>IF('query (10)'!F2157="","",IFERROR(INDEX(Cleaning_Rules!$B$14:$B$17,MATCH(TRIM('query (10)'!F2157),Cleaning_Rules!$A$14:$A$17,0)),"UNKNOWN"))</f>
        <v>TBM</v>
      </c>
      <c r="K2157" s="38" t="str">
        <f>IF('query (10)'!G2157="","",'query (10)'!G2157)</f>
        <v>กำลังดำเนินการ</v>
      </c>
      <c r="L2157" s="38" t="str">
        <f>IF('query (10)'!G2157="","MISSING",IFERROR(INDEX(Cleaning_Rules!$B$5:$B$10,MATCH(TRIM('query (10)'!G2157),Cleaning_Rules!$A$5:$A$10,0)),"UNKNOWN"))</f>
        <v>IN_PROGRESS</v>
      </c>
      <c r="M2157" s="38" t="str">
        <f>IF('query (10)'!I2157="","",'query (10)'!I2157)</f>
        <v>Electrical</v>
      </c>
      <c r="N2157" s="38" t="str">
        <f>IF('query (10)'!O2157="","",'query (10)'!O2157)</f>
        <v>Inspection</v>
      </c>
      <c r="O2157" s="38" t="str">
        <f>IF('query (10)'!P2157="","",'query (10)'!P2157)</f>
        <v>Medium</v>
      </c>
      <c r="P2157" s="38" t="str">
        <f>IF('query (10)'!N2157="","",'query (10)'!N2157)</f>
        <v>Test</v>
      </c>
      <c r="Q2157" s="38" t="str">
        <f>TRIM('query (10)'!N2157)</f>
        <v>Test</v>
      </c>
      <c r="R2157" s="38" t="str">
        <f>TRIM(UPPER('query (10)'!R2157))</f>
        <v/>
      </c>
      <c r="S2157" s="38" t="str">
        <f>TRIM(UPPER('query (10)'!S2157))</f>
        <v/>
      </c>
      <c r="T2157" s="38" t="str">
        <f>IF('query (10)'!Q2157="","",TRIM(UPPER('query (10)'!Q2157)))</f>
        <v/>
      </c>
      <c r="U2157" s="38" t="str">
        <f>IF('query (10)'!T2157="","",'query (10)'!T2157)</f>
        <v/>
      </c>
      <c r="V2157" s="39" t="str">
        <f>IF('query (10)'!T2157="","",IFERROR(VALUE('query (10)'!T2157),""))</f>
        <v/>
      </c>
      <c r="W2157" s="40">
        <f>IF('query (10)'!U2157="","",'query (10)'!U2157)</f>
        <v>0</v>
      </c>
      <c r="X2157" s="39">
        <f>IF('query (10)'!V2157="","",'query (10)'!V2157)</f>
        <v>30</v>
      </c>
      <c r="Y2157" s="41">
        <f>IF('query (10)'!W2157="","",'query (10)'!W2157)</f>
        <v>46106</v>
      </c>
      <c r="Z2157" s="41" t="str">
        <f>IF('query (10)'!X2157="","",'query (10)'!X2157)</f>
        <v/>
      </c>
      <c r="AA2157" s="41">
        <f>IF('query (10)'!Y2157="","",'query (10)'!Y2157)</f>
        <v>46106</v>
      </c>
      <c r="AB2157" s="41">
        <f>IF('query (10)'!Z2157="","",'query (10)'!Z2157)</f>
        <v>46137</v>
      </c>
      <c r="AC2157" s="38" t="str">
        <f>IF(OR('query (10)'!AA2157="",COUNTIF(Cleaning_Rules!$A$21:$A$26,TRIM('query (10)'!AA2157))&gt;0),"",TRIM('query (10)'!AA2157))</f>
        <v/>
      </c>
      <c r="AD2157" s="38" t="str">
        <f>IF('query (10)'!AB2157="","",TRIM(IFERROR(_xlfn.TEXTBEFORE('query (10)'!AB2157,"("),'query (10)'!AB2157)))</f>
        <v>เริ่มซ่อมงาน PM แล้ว รับผิดชอบโดย PIYAPONG THONGSAN</v>
      </c>
      <c r="AE2157" s="38" t="str">
        <f>IFERROR(LOWER(TRIM(_xlfn.TEXTBEFORE(_xlfn.TEXTAFTER('query (10)'!AB2157,"("),")"))),"")</f>
        <v>thongsan-p-3769@nsk.com</v>
      </c>
      <c r="AF2157" s="38" t="str">
        <f>IF('query (10)'!AD2157="","",TRIM('query (10)'!AD2157))</f>
        <v>ปิยะพงษ์ ทองแสน</v>
      </c>
      <c r="AG2157" s="38" t="str">
        <f>IF('query (10)'!AE2157="","",TRIM('query (10)'!AE2157))</f>
        <v>ปิยะพงษ์ ทองแสน</v>
      </c>
      <c r="AH2157" s="38" t="str">
        <f>IF('query (10)'!AF2157="","",IFERROR(VALUE('query (10)'!AF2157),""))</f>
        <v/>
      </c>
      <c r="AI2157" s="38" t="str">
        <f>IF('query (10)'!AG2157="","",TRIM('query (10)'!AG2157))</f>
        <v/>
      </c>
      <c r="AJ2157" s="38" t="str">
        <f>IF('query (10)'!AH2157="","",IFERROR(VALUE('query (10)'!AH2157),""))</f>
        <v/>
      </c>
      <c r="AK2157" s="38" t="str">
        <f>IF('query (10)'!AI2157="","",TRIM('query (10)'!AI2157))</f>
        <v/>
      </c>
      <c r="AL2157" s="42">
        <f t="shared" si="165"/>
        <v>2026</v>
      </c>
      <c r="AM2157" s="42" t="str">
        <f t="shared" si="166"/>
        <v>2026-03</v>
      </c>
      <c r="AN2157" s="42" t="str">
        <f t="shared" ca="1" si="167"/>
        <v>OVERDUE</v>
      </c>
      <c r="AO2157" s="42" t="str">
        <f t="shared" si="168"/>
        <v>GR-054 | OUTER RING RACEWAY GRINDING M/C | BWD1 | WORK HEAD | Time-based Maintenance | Electrical | Inspection | Medium | Test | เริ่มซ่อมงาน PM แล้ว รับผิดชอบโดย PIYAPONG THONGSAN | ปิยะพงษ์ ทองแสน</v>
      </c>
      <c r="AP2157" s="42" t="str">
        <f>_xlfn.TEXTJOIN("; ",TRUE,IF(COUNTA('query (10)'!A2157:AK2157)&lt;=6,"NEAR_EMPTY_ROW",""),IF($K2157="","MISSING_STATUS",""),IF(AND($K2157="เสร็จสิ้น",$Z2157=""),"DONE_NO_ACTUAL_DATE",""),IF(AND($I2157="Condition-based Maintenance",$AH2157=""),"CBM_NO_MEASUREMENT",""),IF(OR($X2157="",$X2157=0),"INVALID_PERIOD",""),IF(AND($AA2157&lt;&gt;"",$AB2157&lt;&gt;"",$AB2157&lt;$AA2157),"DATE_SEQUENCE_ERROR",""),IF(AND($AB2157&lt;&gt;"",$AB2157&gt;DATE(2030,12,31)),"DATE_OUTLIER",""),IF($C2157="","MISSING_QRCODE",""),IF($J2157="UNKNOWN","UNKNOWN_PM_TYPE",""),IF($L2157="UNKNOWN","UNKNOWN_STATUS",""))</f>
        <v/>
      </c>
      <c r="AQ2157" s="42" t="str">
        <f t="shared" si="169"/>
        <v>NO</v>
      </c>
    </row>
    <row r="2158" spans="1:43" x14ac:dyDescent="0.3">
      <c r="A2158" s="38">
        <f>IF('query (10)'!A2158="","",'query (10)'!A2158)</f>
        <v>2385</v>
      </c>
      <c r="B2158" s="38">
        <f>IF('query (10)'!B2158="","",'query (10)'!B2158)</f>
        <v>20453</v>
      </c>
      <c r="C2158" s="38" t="str">
        <f>TRIM(UPPER('query (10)'!M2158))</f>
        <v>GR-241</v>
      </c>
      <c r="D2158" s="38" t="str">
        <f>TRIM(UPPER(IFERROR(_xlfn.TEXTBEFORE('query (10)'!L2158,"("),'query (10)'!L2158)))</f>
        <v>OUTER RING RACEWAY GRINDING M/C</v>
      </c>
      <c r="E2158" s="38" t="str">
        <f>IFERROR(TRIM(UPPER(_xlfn.TEXTBEFORE(_xlfn.TEXTAFTER('query (10)'!L2158,"("),")"))),"")</f>
        <v/>
      </c>
      <c r="F2158" s="38" t="str">
        <f>TRIM('query (10)'!K2158)</f>
        <v>WP Grinding1</v>
      </c>
      <c r="G2158" s="38" t="str">
        <f>IF('query (10)'!J2158="","",'query (10)'!J2158)</f>
        <v>Work head</v>
      </c>
      <c r="H2158" s="38" t="str">
        <f>TRIM(UPPER('query (10)'!J2158))</f>
        <v>WORK HEAD</v>
      </c>
      <c r="I2158" s="38" t="str">
        <f>IF('query (10)'!F2158="","",'query (10)'!F2158)</f>
        <v>Condition-based Maintenance</v>
      </c>
      <c r="J2158" s="38" t="str">
        <f>IF('query (10)'!F2158="","",IFERROR(INDEX(Cleaning_Rules!$B$14:$B$17,MATCH(TRIM('query (10)'!F2158),Cleaning_Rules!$A$14:$A$17,0)),"UNKNOWN"))</f>
        <v>CBM</v>
      </c>
      <c r="K2158" s="38" t="str">
        <f>IF('query (10)'!G2158="","",'query (10)'!G2158)</f>
        <v>เสร็จสิ้น</v>
      </c>
      <c r="L2158" s="38" t="str">
        <f>IF('query (10)'!G2158="","MISSING",IFERROR(INDEX(Cleaning_Rules!$B$5:$B$10,MATCH(TRIM('query (10)'!G2158),Cleaning_Rules!$A$5:$A$10,0)),"UNKNOWN"))</f>
        <v>COMPLETED</v>
      </c>
      <c r="M2158" s="38" t="str">
        <f>IF('query (10)'!I2158="","",'query (10)'!I2158)</f>
        <v>Mechanical</v>
      </c>
      <c r="N2158" s="38" t="str">
        <f>IF('query (10)'!O2158="","",'query (10)'!O2158)</f>
        <v>Inspection</v>
      </c>
      <c r="O2158" s="38" t="str">
        <f>IF('query (10)'!P2158="","",'query (10)'!P2158)</f>
        <v>Medium</v>
      </c>
      <c r="P2158" s="38" t="str">
        <f>IF('query (10)'!N2158="","",'query (10)'!N2158)</f>
        <v>Check runing motor for work head to cycle pm 1Y.
-visual check noise bearing motor
-visual check vibration bearing motor</v>
      </c>
      <c r="Q2158" s="38" t="str">
        <f>TRIM('query (10)'!N2158)</f>
        <v>Check runing motor for work head to cycle pm 1Y.
-visual check noise bearing motor
-visual check vibration bearing motor</v>
      </c>
      <c r="R2158" s="38" t="str">
        <f>TRIM(UPPER('query (10)'!R2158))</f>
        <v/>
      </c>
      <c r="S2158" s="38" t="str">
        <f>TRIM(UPPER('query (10)'!S2158))</f>
        <v/>
      </c>
      <c r="T2158" s="38" t="str">
        <f>IF('query (10)'!Q2158="","",TRIM(UPPER('query (10)'!Q2158)))</f>
        <v/>
      </c>
      <c r="U2158" s="38" t="str">
        <f>IF('query (10)'!T2158="","",'query (10)'!T2158)</f>
        <v/>
      </c>
      <c r="V2158" s="39" t="str">
        <f>IF('query (10)'!T2158="","",IFERROR(VALUE('query (10)'!T2158),""))</f>
        <v/>
      </c>
      <c r="W2158" s="40">
        <f>IF('query (10)'!U2158="","",'query (10)'!U2158)</f>
        <v>0</v>
      </c>
      <c r="X2158" s="39">
        <f>IF('query (10)'!V2158="","",'query (10)'!V2158)</f>
        <v>365</v>
      </c>
      <c r="Y2158" s="41">
        <f>IF('query (10)'!W2158="","",'query (10)'!W2158)</f>
        <v>46140</v>
      </c>
      <c r="Z2158" s="41">
        <f>IF('query (10)'!X2158="","",'query (10)'!X2158)</f>
        <v>46154</v>
      </c>
      <c r="AA2158" s="41">
        <f>IF('query (10)'!Y2158="","",'query (10)'!Y2158)</f>
        <v>46154</v>
      </c>
      <c r="AB2158" s="41">
        <f>IF('query (10)'!Z2158="","",'query (10)'!Z2158)</f>
        <v>46519</v>
      </c>
      <c r="AC2158" s="38" t="str">
        <f>IF(OR('query (10)'!AA2158="",COUNTIF(Cleaning_Rules!$A$21:$A$26,TRIM('query (10)'!AA2158))&gt;0),"",TRIM('query (10)'!AA2158))</f>
        <v/>
      </c>
      <c r="AD2158" s="38" t="str">
        <f>IF('query (10)'!AB2158="","",TRIM(IFERROR(_xlfn.TEXTBEFORE('query (10)'!AB2158,"("),'query (10)'!AB2158)))</f>
        <v>เริ่มซ่อมงาน PM แล้ว รับผิดชอบโดย CHETSADA PHIWBANG</v>
      </c>
      <c r="AE2158" s="38" t="str">
        <f>IFERROR(LOWER(TRIM(_xlfn.TEXTBEFORE(_xlfn.TEXTAFTER('query (10)'!AB2158,"("),")"))),"")</f>
        <v>chetsada@nsk.com</v>
      </c>
      <c r="AF2158" s="38" t="str">
        <f>IF('query (10)'!AD2158="","",TRIM('query (10)'!AD2158))</f>
        <v>เจษฎา ผิวบาง</v>
      </c>
      <c r="AG2158" s="38" t="str">
        <f>IF('query (10)'!AE2158="","",TRIM('query (10)'!AE2158))</f>
        <v>เจษฎา ผิวบาง</v>
      </c>
      <c r="AH2158" s="38" t="str">
        <f>IF('query (10)'!AF2158="","",IFERROR(VALUE('query (10)'!AF2158),""))</f>
        <v/>
      </c>
      <c r="AI2158" s="38" t="str">
        <f>IF('query (10)'!AG2158="","",TRIM('query (10)'!AG2158))</f>
        <v/>
      </c>
      <c r="AJ2158" s="38" t="str">
        <f>IF('query (10)'!AH2158="","",IFERROR(VALUE('query (10)'!AH2158),""))</f>
        <v/>
      </c>
      <c r="AK2158" s="38" t="str">
        <f>IF('query (10)'!AI2158="","",TRIM('query (10)'!AI2158))</f>
        <v/>
      </c>
      <c r="AL2158" s="42">
        <f t="shared" si="165"/>
        <v>2026</v>
      </c>
      <c r="AM2158" s="42" t="str">
        <f t="shared" si="166"/>
        <v>2026-04</v>
      </c>
      <c r="AN2158" s="42" t="str">
        <f t="shared" ca="1" si="167"/>
        <v/>
      </c>
      <c r="AO2158" s="42" t="str">
        <f t="shared" si="168"/>
        <v>GR-241 | OUTER RING RACEWAY GRINDING M/C | WP Grinding1 | WORK HEAD | Condition-based Maintenance | Mechanical | Inspection | Medium | Check runing motor for work head to cycle pm 1Y.
-visual check noise bearing motor
-visual check vibration bearing motor | เริ่มซ่อมงาน PM แล้ว รับผิดชอบโดย CHETSADA PHIWBANG | เจษฎา ผิวบาง</v>
      </c>
      <c r="AP2158" s="42" t="str">
        <f>_xlfn.TEXTJOIN("; ",TRUE,IF(COUNTA('query (10)'!A2158:AK2158)&lt;=6,"NEAR_EMPTY_ROW",""),IF($K2158="","MISSING_STATUS",""),IF(AND($K2158="เสร็จสิ้น",$Z2158=""),"DONE_NO_ACTUAL_DATE",""),IF(AND($I2158="Condition-based Maintenance",$AH2158=""),"CBM_NO_MEASUREMENT",""),IF(OR($X2158="",$X2158=0),"INVALID_PERIOD",""),IF(AND($AA2158&lt;&gt;"",$AB2158&lt;&gt;"",$AB2158&lt;$AA2158),"DATE_SEQUENCE_ERROR",""),IF(AND($AB2158&lt;&gt;"",$AB2158&gt;DATE(2030,12,31)),"DATE_OUTLIER",""),IF($C2158="","MISSING_QRCODE",""),IF($J2158="UNKNOWN","UNKNOWN_PM_TYPE",""),IF($L2158="UNKNOWN","UNKNOWN_STATUS",""))</f>
        <v>CBM_NO_MEASUREMENT</v>
      </c>
      <c r="AQ2158" s="42" t="str">
        <f t="shared" si="169"/>
        <v>NO</v>
      </c>
    </row>
    <row r="2159" spans="1:43" x14ac:dyDescent="0.3">
      <c r="A2159" s="38">
        <f>IF('query (10)'!A2159="","",'query (10)'!A2159)</f>
        <v>2386</v>
      </c>
      <c r="B2159" s="38">
        <f>IF('query (10)'!B2159="","",'query (10)'!B2159)</f>
        <v>20522</v>
      </c>
      <c r="C2159" s="38" t="str">
        <f>TRIM(UPPER('query (10)'!M2159))</f>
        <v>GR-423</v>
      </c>
      <c r="D2159" s="38" t="str">
        <f>TRIM(UPPER(IFERROR(_xlfn.TEXTBEFORE('query (10)'!L2159,"("),'query (10)'!L2159)))</f>
        <v>OUTER RING RACEWAY GRINDING MACHINE.</v>
      </c>
      <c r="E2159" s="38" t="str">
        <f>IFERROR(TRIM(UPPER(_xlfn.TEXTBEFORE(_xlfn.TEXTAFTER('query (10)'!L2159,"("),")"))),"")</f>
        <v/>
      </c>
      <c r="F2159" s="38" t="str">
        <f>TRIM('query (10)'!K2159)</f>
        <v>WP Grinding2</v>
      </c>
      <c r="G2159" s="38" t="str">
        <f>IF('query (10)'!J2159="","",'query (10)'!J2159)</f>
        <v>Work head</v>
      </c>
      <c r="H2159" s="38" t="str">
        <f>TRIM(UPPER('query (10)'!J2159))</f>
        <v>WORK HEAD</v>
      </c>
      <c r="I2159" s="38" t="str">
        <f>IF('query (10)'!F2159="","",'query (10)'!F2159)</f>
        <v>Condition-based Maintenance</v>
      </c>
      <c r="J2159" s="38" t="str">
        <f>IF('query (10)'!F2159="","",IFERROR(INDEX(Cleaning_Rules!$B$14:$B$17,MATCH(TRIM('query (10)'!F2159),Cleaning_Rules!$A$14:$A$17,0)),"UNKNOWN"))</f>
        <v>CBM</v>
      </c>
      <c r="K2159" s="38" t="str">
        <f>IF('query (10)'!G2159="","",'query (10)'!G2159)</f>
        <v>เสร็จสิ้น</v>
      </c>
      <c r="L2159" s="38" t="str">
        <f>IF('query (10)'!G2159="","MISSING",IFERROR(INDEX(Cleaning_Rules!$B$5:$B$10,MATCH(TRIM('query (10)'!G2159),Cleaning_Rules!$A$5:$A$10,0)),"UNKNOWN"))</f>
        <v>COMPLETED</v>
      </c>
      <c r="M2159" s="38" t="str">
        <f>IF('query (10)'!I2159="","",'query (10)'!I2159)</f>
        <v>Mechanical</v>
      </c>
      <c r="N2159" s="38" t="str">
        <f>IF('query (10)'!O2159="","",'query (10)'!O2159)</f>
        <v>Inspection</v>
      </c>
      <c r="O2159" s="38" t="str">
        <f>IF('query (10)'!P2159="","",'query (10)'!P2159)</f>
        <v>Medium</v>
      </c>
      <c r="P2159" s="38" t="str">
        <f>IF('query (10)'!N2159="","",'query (10)'!N2159)</f>
        <v>Check runing motor for work head to cycle pm 1Y.
-visual check noise bearing motor
-visual check vibration bearing motor</v>
      </c>
      <c r="Q2159" s="38" t="str">
        <f>TRIM('query (10)'!N2159)</f>
        <v>Check runing motor for work head to cycle pm 1Y.
-visual check noise bearing motor
-visual check vibration bearing motor</v>
      </c>
      <c r="R2159" s="38" t="str">
        <f>TRIM(UPPER('query (10)'!R2159))</f>
        <v/>
      </c>
      <c r="S2159" s="38" t="str">
        <f>TRIM(UPPER('query (10)'!S2159))</f>
        <v/>
      </c>
      <c r="T2159" s="38" t="str">
        <f>IF('query (10)'!Q2159="","",TRIM(UPPER('query (10)'!Q2159)))</f>
        <v/>
      </c>
      <c r="U2159" s="38" t="str">
        <f>IF('query (10)'!T2159="","",'query (10)'!T2159)</f>
        <v/>
      </c>
      <c r="V2159" s="39" t="str">
        <f>IF('query (10)'!T2159="","",IFERROR(VALUE('query (10)'!T2159),""))</f>
        <v/>
      </c>
      <c r="W2159" s="40">
        <f>IF('query (10)'!U2159="","",'query (10)'!U2159)</f>
        <v>0</v>
      </c>
      <c r="X2159" s="39">
        <f>IF('query (10)'!V2159="","",'query (10)'!V2159)</f>
        <v>365</v>
      </c>
      <c r="Y2159" s="41">
        <f>IF('query (10)'!W2159="","",'query (10)'!W2159)</f>
        <v>46140</v>
      </c>
      <c r="Z2159" s="41">
        <f>IF('query (10)'!X2159="","",'query (10)'!X2159)</f>
        <v>46154</v>
      </c>
      <c r="AA2159" s="41">
        <f>IF('query (10)'!Y2159="","",'query (10)'!Y2159)</f>
        <v>46154</v>
      </c>
      <c r="AB2159" s="41">
        <f>IF('query (10)'!Z2159="","",'query (10)'!Z2159)</f>
        <v>46519</v>
      </c>
      <c r="AC2159" s="38" t="str">
        <f>IF(OR('query (10)'!AA2159="",COUNTIF(Cleaning_Rules!$A$21:$A$26,TRIM('query (10)'!AA2159))&gt;0),"",TRIM('query (10)'!AA2159))</f>
        <v/>
      </c>
      <c r="AD2159" s="38" t="str">
        <f>IF('query (10)'!AB2159="","",TRIM(IFERROR(_xlfn.TEXTBEFORE('query (10)'!AB2159,"("),'query (10)'!AB2159)))</f>
        <v>เริ่มซ่อมงาน PM แล้ว รับผิดชอบโดย CHETSADA PHIWBANG</v>
      </c>
      <c r="AE2159" s="38" t="str">
        <f>IFERROR(LOWER(TRIM(_xlfn.TEXTBEFORE(_xlfn.TEXTAFTER('query (10)'!AB2159,"("),")"))),"")</f>
        <v>chetsada@nsk.com</v>
      </c>
      <c r="AF2159" s="38" t="str">
        <f>IF('query (10)'!AD2159="","",TRIM('query (10)'!AD2159))</f>
        <v>เจษฎา ผิวบาง</v>
      </c>
      <c r="AG2159" s="38" t="str">
        <f>IF('query (10)'!AE2159="","",TRIM('query (10)'!AE2159))</f>
        <v>เจษฎา ผิวบาง</v>
      </c>
      <c r="AH2159" s="38" t="str">
        <f>IF('query (10)'!AF2159="","",IFERROR(VALUE('query (10)'!AF2159),""))</f>
        <v/>
      </c>
      <c r="AI2159" s="38" t="str">
        <f>IF('query (10)'!AG2159="","",TRIM('query (10)'!AG2159))</f>
        <v/>
      </c>
      <c r="AJ2159" s="38" t="str">
        <f>IF('query (10)'!AH2159="","",IFERROR(VALUE('query (10)'!AH2159),""))</f>
        <v/>
      </c>
      <c r="AK2159" s="38" t="str">
        <f>IF('query (10)'!AI2159="","",TRIM('query (10)'!AI2159))</f>
        <v/>
      </c>
      <c r="AL2159" s="42">
        <f t="shared" si="165"/>
        <v>2026</v>
      </c>
      <c r="AM2159" s="42" t="str">
        <f t="shared" si="166"/>
        <v>2026-04</v>
      </c>
      <c r="AN2159" s="42" t="str">
        <f t="shared" ca="1" si="167"/>
        <v/>
      </c>
      <c r="AO2159" s="42" t="str">
        <f t="shared" si="168"/>
        <v>GR-423 | OUTER RING RACEWAY GRINDING MACHINE. | WP Grinding2 | WORK HEAD | Condition-based Maintenance | Mechanical | Inspection | Medium | Check runing motor for work head to cycle pm 1Y.
-visual check noise bearing motor
-visual check vibration bearing motor | เริ่มซ่อมงาน PM แล้ว รับผิดชอบโดย CHETSADA PHIWBANG | เจษฎา ผิวบาง</v>
      </c>
      <c r="AP2159" s="42" t="str">
        <f>_xlfn.TEXTJOIN("; ",TRUE,IF(COUNTA('query (10)'!A2159:AK2159)&lt;=6,"NEAR_EMPTY_ROW",""),IF($K2159="","MISSING_STATUS",""),IF(AND($K2159="เสร็จสิ้น",$Z2159=""),"DONE_NO_ACTUAL_DATE",""),IF(AND($I2159="Condition-based Maintenance",$AH2159=""),"CBM_NO_MEASUREMENT",""),IF(OR($X2159="",$X2159=0),"INVALID_PERIOD",""),IF(AND($AA2159&lt;&gt;"",$AB2159&lt;&gt;"",$AB2159&lt;$AA2159),"DATE_SEQUENCE_ERROR",""),IF(AND($AB2159&lt;&gt;"",$AB2159&gt;DATE(2030,12,31)),"DATE_OUTLIER",""),IF($C2159="","MISSING_QRCODE",""),IF($J2159="UNKNOWN","UNKNOWN_PM_TYPE",""),IF($L2159="UNKNOWN","UNKNOWN_STATUS",""))</f>
        <v>CBM_NO_MEASUREMENT</v>
      </c>
      <c r="AQ2159" s="42" t="str">
        <f t="shared" si="169"/>
        <v>NO</v>
      </c>
    </row>
    <row r="2160" spans="1:43" x14ac:dyDescent="0.3">
      <c r="A2160" s="38">
        <f>IF('query (10)'!A2160="","",'query (10)'!A2160)</f>
        <v>2387</v>
      </c>
      <c r="B2160" s="38" t="str">
        <f>IF('query (10)'!B2160="","",'query (10)'!B2160)</f>
        <v/>
      </c>
      <c r="C2160" s="38" t="str">
        <f>TRIM(UPPER('query (10)'!M2160))</f>
        <v>GR-922</v>
      </c>
      <c r="D2160" s="38" t="str">
        <f>TRIM(UPPER(IFERROR(_xlfn.TEXTBEFORE('query (10)'!L2160,"("),'query (10)'!L2160)))</f>
        <v>OUTER RING RACEWAY GRINDING M/C</v>
      </c>
      <c r="E2160" s="38" t="str">
        <f>IFERROR(TRIM(UPPER(_xlfn.TEXTBEFORE(_xlfn.TEXTAFTER('query (10)'!L2160,"("),")"))),"")</f>
        <v/>
      </c>
      <c r="F2160" s="38" t="str">
        <f>TRIM('query (10)'!K2160)</f>
        <v>WP Grinding3</v>
      </c>
      <c r="G2160" s="38" t="str">
        <f>IF('query (10)'!J2160="","",'query (10)'!J2160)</f>
        <v>Work head</v>
      </c>
      <c r="H2160" s="38" t="str">
        <f>TRIM(UPPER('query (10)'!J2160))</f>
        <v>WORK HEAD</v>
      </c>
      <c r="I2160" s="38" t="str">
        <f>IF('query (10)'!F2160="","",'query (10)'!F2160)</f>
        <v>Condition-based Maintenance</v>
      </c>
      <c r="J2160" s="38" t="str">
        <f>IF('query (10)'!F2160="","",IFERROR(INDEX(Cleaning_Rules!$B$14:$B$17,MATCH(TRIM('query (10)'!F2160),Cleaning_Rules!$A$14:$A$17,0)),"UNKNOWN"))</f>
        <v>CBM</v>
      </c>
      <c r="K2160" s="38" t="str">
        <f>IF('query (10)'!G2160="","",'query (10)'!G2160)</f>
        <v>แผนใหม่</v>
      </c>
      <c r="L2160" s="38" t="str">
        <f>IF('query (10)'!G2160="","MISSING",IFERROR(INDEX(Cleaning_Rules!$B$5:$B$10,MATCH(TRIM('query (10)'!G2160),Cleaning_Rules!$A$5:$A$10,0)),"UNKNOWN"))</f>
        <v>NEW_PLAN</v>
      </c>
      <c r="M2160" s="38" t="str">
        <f>IF('query (10)'!I2160="","",'query (10)'!I2160)</f>
        <v>Mechanical</v>
      </c>
      <c r="N2160" s="38" t="str">
        <f>IF('query (10)'!O2160="","",'query (10)'!O2160)</f>
        <v>Inspection</v>
      </c>
      <c r="O2160" s="38" t="str">
        <f>IF('query (10)'!P2160="","",'query (10)'!P2160)</f>
        <v>Medium</v>
      </c>
      <c r="P2160" s="38" t="str">
        <f>IF('query (10)'!N2160="","",'query (10)'!N2160)</f>
        <v>Check runing motor for work head to cycle pm 1Y.
-visual check noise bearing motor
-visual check vibration bearing motor</v>
      </c>
      <c r="Q2160" s="38" t="str">
        <f>TRIM('query (10)'!N2160)</f>
        <v>Check runing motor for work head to cycle pm 1Y.
-visual check noise bearing motor
-visual check vibration bearing motor</v>
      </c>
      <c r="R2160" s="38" t="str">
        <f>TRIM(UPPER('query (10)'!R2160))</f>
        <v/>
      </c>
      <c r="S2160" s="38" t="str">
        <f>TRIM(UPPER('query (10)'!S2160))</f>
        <v/>
      </c>
      <c r="T2160" s="38" t="str">
        <f>IF('query (10)'!Q2160="","",TRIM(UPPER('query (10)'!Q2160)))</f>
        <v/>
      </c>
      <c r="U2160" s="38" t="str">
        <f>IF('query (10)'!T2160="","",'query (10)'!T2160)</f>
        <v/>
      </c>
      <c r="V2160" s="39" t="str">
        <f>IF('query (10)'!T2160="","",IFERROR(VALUE('query (10)'!T2160),""))</f>
        <v/>
      </c>
      <c r="W2160" s="40">
        <f>IF('query (10)'!U2160="","",'query (10)'!U2160)</f>
        <v>0</v>
      </c>
      <c r="X2160" s="39">
        <f>IF('query (10)'!V2160="","",'query (10)'!V2160)</f>
        <v>365</v>
      </c>
      <c r="Y2160" s="41">
        <f>IF('query (10)'!W2160="","",'query (10)'!W2160)</f>
        <v>46140</v>
      </c>
      <c r="Z2160" s="41" t="str">
        <f>IF('query (10)'!X2160="","",'query (10)'!X2160)</f>
        <v/>
      </c>
      <c r="AA2160" s="41">
        <f>IF('query (10)'!Y2160="","",'query (10)'!Y2160)</f>
        <v>46140</v>
      </c>
      <c r="AB2160" s="41">
        <f>IF('query (10)'!Z2160="","",'query (10)'!Z2160)</f>
        <v>46505</v>
      </c>
      <c r="AC2160" s="38" t="str">
        <f>IF(OR('query (10)'!AA2160="",COUNTIF(Cleaning_Rules!$A$21:$A$26,TRIM('query (10)'!AA2160))&gt;0),"",TRIM('query (10)'!AA2160))</f>
        <v/>
      </c>
      <c r="AD2160" s="38" t="str">
        <f>IF('query (10)'!AB2160="","",TRIM(IFERROR(_xlfn.TEXTBEFORE('query (10)'!AB2160,"("),'query (10)'!AB2160)))</f>
        <v/>
      </c>
      <c r="AE2160" s="38" t="str">
        <f>IFERROR(LOWER(TRIM(_xlfn.TEXTBEFORE(_xlfn.TEXTAFTER('query (10)'!AB2160,"("),")"))),"")</f>
        <v/>
      </c>
      <c r="AF2160" s="38" t="str">
        <f>IF('query (10)'!AD2160="","",TRIM('query (10)'!AD2160))</f>
        <v>เจษฎา ผิวบาง</v>
      </c>
      <c r="AG2160" s="38" t="str">
        <f>IF('query (10)'!AE2160="","",TRIM('query (10)'!AE2160))</f>
        <v>เจษฎา ผิวบาง</v>
      </c>
      <c r="AH2160" s="38" t="str">
        <f>IF('query (10)'!AF2160="","",IFERROR(VALUE('query (10)'!AF2160),""))</f>
        <v/>
      </c>
      <c r="AI2160" s="38" t="str">
        <f>IF('query (10)'!AG2160="","",TRIM('query (10)'!AG2160))</f>
        <v/>
      </c>
      <c r="AJ2160" s="38" t="str">
        <f>IF('query (10)'!AH2160="","",IFERROR(VALUE('query (10)'!AH2160),""))</f>
        <v/>
      </c>
      <c r="AK2160" s="38" t="str">
        <f>IF('query (10)'!AI2160="","",TRIM('query (10)'!AI2160))</f>
        <v/>
      </c>
      <c r="AL2160" s="42">
        <f t="shared" si="165"/>
        <v>2026</v>
      </c>
      <c r="AM2160" s="42" t="str">
        <f t="shared" si="166"/>
        <v>2026-04</v>
      </c>
      <c r="AN2160" s="42" t="str">
        <f t="shared" ca="1" si="167"/>
        <v>ON_SCHEDULE</v>
      </c>
      <c r="AO2160" s="42" t="str">
        <f t="shared" si="168"/>
        <v>GR-922 | OUTER RING RACEWAY GRINDING M/C | WP Grinding3 | WORK HEAD | Condition-based Maintenance | Mechanical | Inspection | Medium | Check runing motor for work head to cycle pm 1Y.
-visual check noise bearing motor
-visual check vibration bearing motor | เจษฎา ผิวบาง</v>
      </c>
      <c r="AP2160" s="42" t="str">
        <f>_xlfn.TEXTJOIN("; ",TRUE,IF(COUNTA('query (10)'!A2160:AK2160)&lt;=6,"NEAR_EMPTY_ROW",""),IF($K2160="","MISSING_STATUS",""),IF(AND($K2160="เสร็จสิ้น",$Z2160=""),"DONE_NO_ACTUAL_DATE",""),IF(AND($I2160="Condition-based Maintenance",$AH2160=""),"CBM_NO_MEASUREMENT",""),IF(OR($X2160="",$X2160=0),"INVALID_PERIOD",""),IF(AND($AA2160&lt;&gt;"",$AB2160&lt;&gt;"",$AB2160&lt;$AA2160),"DATE_SEQUENCE_ERROR",""),IF(AND($AB2160&lt;&gt;"",$AB2160&gt;DATE(2030,12,31)),"DATE_OUTLIER",""),IF($C2160="","MISSING_QRCODE",""),IF($J2160="UNKNOWN","UNKNOWN_PM_TYPE",""),IF($L2160="UNKNOWN","UNKNOWN_STATUS",""))</f>
        <v>CBM_NO_MEASUREMENT</v>
      </c>
      <c r="AQ2160" s="42" t="str">
        <f t="shared" si="169"/>
        <v>NO</v>
      </c>
    </row>
    <row r="2161" spans="1:43" x14ac:dyDescent="0.3">
      <c r="A2161" s="38">
        <f>IF('query (10)'!A2161="","",'query (10)'!A2161)</f>
        <v>2388</v>
      </c>
      <c r="B2161" s="38" t="str">
        <f>IF('query (10)'!B2161="","",'query (10)'!B2161)</f>
        <v/>
      </c>
      <c r="C2161" s="38" t="str">
        <f>TRIM(UPPER('query (10)'!M2161))</f>
        <v>GR-241</v>
      </c>
      <c r="D2161" s="38" t="str">
        <f>TRIM(UPPER(IFERROR(_xlfn.TEXTBEFORE('query (10)'!L2161,"("),'query (10)'!L2161)))</f>
        <v>OUTER RING RACEWAY GRINDING M/C</v>
      </c>
      <c r="E2161" s="38" t="str">
        <f>IFERROR(TRIM(UPPER(_xlfn.TEXTBEFORE(_xlfn.TEXTAFTER('query (10)'!L2161,"("),")"))),"")</f>
        <v/>
      </c>
      <c r="F2161" s="38" t="str">
        <f>TRIM('query (10)'!K2161)</f>
        <v>WP Grinding1</v>
      </c>
      <c r="G2161" s="38" t="str">
        <f>IF('query (10)'!J2161="","",'query (10)'!J2161)</f>
        <v>Dresser</v>
      </c>
      <c r="H2161" s="38" t="str">
        <f>TRIM(UPPER('query (10)'!J2161))</f>
        <v>DRESSER</v>
      </c>
      <c r="I2161" s="38" t="str">
        <f>IF('query (10)'!F2161="","",'query (10)'!F2161)</f>
        <v>Time-based Maintenance</v>
      </c>
      <c r="J2161" s="38" t="str">
        <f>IF('query (10)'!F2161="","",IFERROR(INDEX(Cleaning_Rules!$B$14:$B$17,MATCH(TRIM('query (10)'!F2161),Cleaning_Rules!$A$14:$A$17,0)),"UNKNOWN"))</f>
        <v>TBM</v>
      </c>
      <c r="K2161" s="38" t="str">
        <f>IF('query (10)'!G2161="","",'query (10)'!G2161)</f>
        <v>แผนใหม่</v>
      </c>
      <c r="L2161" s="38" t="str">
        <f>IF('query (10)'!G2161="","MISSING",IFERROR(INDEX(Cleaning_Rules!$B$5:$B$10,MATCH(TRIM('query (10)'!G2161),Cleaning_Rules!$A$5:$A$10,0)),"UNKNOWN"))</f>
        <v>NEW_PLAN</v>
      </c>
      <c r="M2161" s="38" t="str">
        <f>IF('query (10)'!I2161="","",'query (10)'!I2161)</f>
        <v>Mechanical</v>
      </c>
      <c r="N2161" s="38" t="str">
        <f>IF('query (10)'!O2161="","",'query (10)'!O2161)</f>
        <v>Part Change</v>
      </c>
      <c r="O2161" s="38" t="str">
        <f>IF('query (10)'!P2161="","",'query (10)'!P2161)</f>
        <v>Medium</v>
      </c>
      <c r="P2161" s="38" t="str">
        <f>IF('query (10)'!N2161="","",'query (10)'!N2161)</f>
        <v>Change pulley dresser unit to cycle pm 3Y.
model
-pulley spindle DWG.4S013085
-pulley motor DWG.4S010125</v>
      </c>
      <c r="Q2161" s="38" t="str">
        <f>TRIM('query (10)'!N2161)</f>
        <v>Change pulley dresser unit to cycle pm 3Y.
model
-pulley spindle DWG.4S013085
-pulley motor DWG.4S010125</v>
      </c>
      <c r="R2161" s="38" t="str">
        <f>TRIM(UPPER('query (10)'!R2161))</f>
        <v/>
      </c>
      <c r="S2161" s="38" t="str">
        <f>TRIM(UPPER('query (10)'!S2161))</f>
        <v/>
      </c>
      <c r="T2161" s="38" t="str">
        <f>IF('query (10)'!Q2161="","",TRIM(UPPER('query (10)'!Q2161)))</f>
        <v/>
      </c>
      <c r="U2161" s="38" t="str">
        <f>IF('query (10)'!T2161="","",'query (10)'!T2161)</f>
        <v/>
      </c>
      <c r="V2161" s="39" t="str">
        <f>IF('query (10)'!T2161="","",IFERROR(VALUE('query (10)'!T2161),""))</f>
        <v/>
      </c>
      <c r="W2161" s="40">
        <f>IF('query (10)'!U2161="","",'query (10)'!U2161)</f>
        <v>0</v>
      </c>
      <c r="X2161" s="39">
        <f>IF('query (10)'!V2161="","",'query (10)'!V2161)</f>
        <v>1080</v>
      </c>
      <c r="Y2161" s="41">
        <f>IF('query (10)'!W2161="","",'query (10)'!W2161)</f>
        <v>46845</v>
      </c>
      <c r="Z2161" s="41" t="str">
        <f>IF('query (10)'!X2161="","",'query (10)'!X2161)</f>
        <v/>
      </c>
      <c r="AA2161" s="41">
        <f>IF('query (10)'!Y2161="","",'query (10)'!Y2161)</f>
        <v>46845</v>
      </c>
      <c r="AB2161" s="41">
        <f>IF('query (10)'!Z2161="","",'query (10)'!Z2161)</f>
        <v>47925</v>
      </c>
      <c r="AC2161" s="38" t="str">
        <f>IF(OR('query (10)'!AA2161="",COUNTIF(Cleaning_Rules!$A$21:$A$26,TRIM('query (10)'!AA2161))&gt;0),"",TRIM('query (10)'!AA2161))</f>
        <v/>
      </c>
      <c r="AD2161" s="38" t="str">
        <f>IF('query (10)'!AB2161="","",TRIM(IFERROR(_xlfn.TEXTBEFORE('query (10)'!AB2161,"("),'query (10)'!AB2161)))</f>
        <v/>
      </c>
      <c r="AE2161" s="38" t="str">
        <f>IFERROR(LOWER(TRIM(_xlfn.TEXTBEFORE(_xlfn.TEXTAFTER('query (10)'!AB2161,"("),")"))),"")</f>
        <v/>
      </c>
      <c r="AF2161" s="38" t="str">
        <f>IF('query (10)'!AD2161="","",TRIM('query (10)'!AD2161))</f>
        <v>เจษฎา ผิวบาง</v>
      </c>
      <c r="AG2161" s="38" t="str">
        <f>IF('query (10)'!AE2161="","",TRIM('query (10)'!AE2161))</f>
        <v>เจษฎา ผิวบาง</v>
      </c>
      <c r="AH2161" s="38" t="str">
        <f>IF('query (10)'!AF2161="","",IFERROR(VALUE('query (10)'!AF2161),""))</f>
        <v/>
      </c>
      <c r="AI2161" s="38" t="str">
        <f>IF('query (10)'!AG2161="","",TRIM('query (10)'!AG2161))</f>
        <v/>
      </c>
      <c r="AJ2161" s="38" t="str">
        <f>IF('query (10)'!AH2161="","",IFERROR(VALUE('query (10)'!AH2161),""))</f>
        <v/>
      </c>
      <c r="AK2161" s="38" t="str">
        <f>IF('query (10)'!AI2161="","",TRIM('query (10)'!AI2161))</f>
        <v/>
      </c>
      <c r="AL2161" s="42">
        <f t="shared" si="165"/>
        <v>2028</v>
      </c>
      <c r="AM2161" s="42" t="str">
        <f t="shared" si="166"/>
        <v>2028-04</v>
      </c>
      <c r="AN2161" s="42" t="str">
        <f t="shared" ca="1" si="167"/>
        <v>ON_SCHEDULE</v>
      </c>
      <c r="AO2161" s="42" t="str">
        <f t="shared" si="168"/>
        <v>GR-241 | OUTER RING RACEWAY GRINDING M/C | WP Grinding1 | DRESSER | Time-based Maintenance | Mechanical | Part Change | Medium | Change pulley dresser unit to cycle pm 3Y.
model
-pulley spindle DWG.4S013085
-pulley motor DWG.4S010125 | เจษฎา ผิวบาง</v>
      </c>
      <c r="AP2161" s="42" t="str">
        <f>_xlfn.TEXTJOIN("; ",TRUE,IF(COUNTA('query (10)'!A2161:AK2161)&lt;=6,"NEAR_EMPTY_ROW",""),IF($K2161="","MISSING_STATUS",""),IF(AND($K2161="เสร็จสิ้น",$Z2161=""),"DONE_NO_ACTUAL_DATE",""),IF(AND($I2161="Condition-based Maintenance",$AH2161=""),"CBM_NO_MEASUREMENT",""),IF(OR($X2161="",$X2161=0),"INVALID_PERIOD",""),IF(AND($AA2161&lt;&gt;"",$AB2161&lt;&gt;"",$AB2161&lt;$AA2161),"DATE_SEQUENCE_ERROR",""),IF(AND($AB2161&lt;&gt;"",$AB2161&gt;DATE(2030,12,31)),"DATE_OUTLIER",""),IF($C2161="","MISSING_QRCODE",""),IF($J2161="UNKNOWN","UNKNOWN_PM_TYPE",""),IF($L2161="UNKNOWN","UNKNOWN_STATUS",""))</f>
        <v>DATE_OUTLIER</v>
      </c>
      <c r="AQ2161" s="42" t="str">
        <f t="shared" si="169"/>
        <v>NO</v>
      </c>
    </row>
    <row r="2162" spans="1:43" x14ac:dyDescent="0.3">
      <c r="A2162" s="38">
        <f>IF('query (10)'!A2162="","",'query (10)'!A2162)</f>
        <v>2389</v>
      </c>
      <c r="B2162" s="38" t="str">
        <f>IF('query (10)'!B2162="","",'query (10)'!B2162)</f>
        <v/>
      </c>
      <c r="C2162" s="38" t="str">
        <f>TRIM(UPPER('query (10)'!M2162))</f>
        <v>GR-423</v>
      </c>
      <c r="D2162" s="38" t="str">
        <f>TRIM(UPPER(IFERROR(_xlfn.TEXTBEFORE('query (10)'!L2162,"("),'query (10)'!L2162)))</f>
        <v>OUTER RING RACEWAY GRINDING MACHINE.</v>
      </c>
      <c r="E2162" s="38" t="str">
        <f>IFERROR(TRIM(UPPER(_xlfn.TEXTBEFORE(_xlfn.TEXTAFTER('query (10)'!L2162,"("),")"))),"")</f>
        <v/>
      </c>
      <c r="F2162" s="38" t="str">
        <f>TRIM('query (10)'!K2162)</f>
        <v>WP Grinding2</v>
      </c>
      <c r="G2162" s="38" t="str">
        <f>IF('query (10)'!J2162="","",'query (10)'!J2162)</f>
        <v>Dresser</v>
      </c>
      <c r="H2162" s="38" t="str">
        <f>TRIM(UPPER('query (10)'!J2162))</f>
        <v>DRESSER</v>
      </c>
      <c r="I2162" s="38" t="str">
        <f>IF('query (10)'!F2162="","",'query (10)'!F2162)</f>
        <v>Time-based Maintenance</v>
      </c>
      <c r="J2162" s="38" t="str">
        <f>IF('query (10)'!F2162="","",IFERROR(INDEX(Cleaning_Rules!$B$14:$B$17,MATCH(TRIM('query (10)'!F2162),Cleaning_Rules!$A$14:$A$17,0)),"UNKNOWN"))</f>
        <v>TBM</v>
      </c>
      <c r="K2162" s="38" t="str">
        <f>IF('query (10)'!G2162="","",'query (10)'!G2162)</f>
        <v>แผนใหม่</v>
      </c>
      <c r="L2162" s="38" t="str">
        <f>IF('query (10)'!G2162="","MISSING",IFERROR(INDEX(Cleaning_Rules!$B$5:$B$10,MATCH(TRIM('query (10)'!G2162),Cleaning_Rules!$A$5:$A$10,0)),"UNKNOWN"))</f>
        <v>NEW_PLAN</v>
      </c>
      <c r="M2162" s="38" t="str">
        <f>IF('query (10)'!I2162="","",'query (10)'!I2162)</f>
        <v>Mechanical</v>
      </c>
      <c r="N2162" s="38" t="str">
        <f>IF('query (10)'!O2162="","",'query (10)'!O2162)</f>
        <v>Part Change</v>
      </c>
      <c r="O2162" s="38" t="str">
        <f>IF('query (10)'!P2162="","",'query (10)'!P2162)</f>
        <v>Medium</v>
      </c>
      <c r="P2162" s="38" t="str">
        <f>IF('query (10)'!N2162="","",'query (10)'!N2162)</f>
        <v>Change pulley dresser unit to cycle pm 3Y.
model
-pulley spindle DWG.4S013085
-pulley motor DWG.4S010125</v>
      </c>
      <c r="Q2162" s="38" t="str">
        <f>TRIM('query (10)'!N2162)</f>
        <v>Change pulley dresser unit to cycle pm 3Y.
model
-pulley spindle DWG.4S013085
-pulley motor DWG.4S010125</v>
      </c>
      <c r="R2162" s="38" t="str">
        <f>TRIM(UPPER('query (10)'!R2162))</f>
        <v/>
      </c>
      <c r="S2162" s="38" t="str">
        <f>TRIM(UPPER('query (10)'!S2162))</f>
        <v/>
      </c>
      <c r="T2162" s="38" t="str">
        <f>IF('query (10)'!Q2162="","",TRIM(UPPER('query (10)'!Q2162)))</f>
        <v/>
      </c>
      <c r="U2162" s="38" t="str">
        <f>IF('query (10)'!T2162="","",'query (10)'!T2162)</f>
        <v/>
      </c>
      <c r="V2162" s="39" t="str">
        <f>IF('query (10)'!T2162="","",IFERROR(VALUE('query (10)'!T2162),""))</f>
        <v/>
      </c>
      <c r="W2162" s="40">
        <f>IF('query (10)'!U2162="","",'query (10)'!U2162)</f>
        <v>0</v>
      </c>
      <c r="X2162" s="39">
        <f>IF('query (10)'!V2162="","",'query (10)'!V2162)</f>
        <v>1080</v>
      </c>
      <c r="Y2162" s="41">
        <f>IF('query (10)'!W2162="","",'query (10)'!W2162)</f>
        <v>46845</v>
      </c>
      <c r="Z2162" s="41" t="str">
        <f>IF('query (10)'!X2162="","",'query (10)'!X2162)</f>
        <v/>
      </c>
      <c r="AA2162" s="41">
        <f>IF('query (10)'!Y2162="","",'query (10)'!Y2162)</f>
        <v>46845</v>
      </c>
      <c r="AB2162" s="41">
        <f>IF('query (10)'!Z2162="","",'query (10)'!Z2162)</f>
        <v>47925</v>
      </c>
      <c r="AC2162" s="38" t="str">
        <f>IF(OR('query (10)'!AA2162="",COUNTIF(Cleaning_Rules!$A$21:$A$26,TRIM('query (10)'!AA2162))&gt;0),"",TRIM('query (10)'!AA2162))</f>
        <v/>
      </c>
      <c r="AD2162" s="38" t="str">
        <f>IF('query (10)'!AB2162="","",TRIM(IFERROR(_xlfn.TEXTBEFORE('query (10)'!AB2162,"("),'query (10)'!AB2162)))</f>
        <v/>
      </c>
      <c r="AE2162" s="38" t="str">
        <f>IFERROR(LOWER(TRIM(_xlfn.TEXTBEFORE(_xlfn.TEXTAFTER('query (10)'!AB2162,"("),")"))),"")</f>
        <v/>
      </c>
      <c r="AF2162" s="38" t="str">
        <f>IF('query (10)'!AD2162="","",TRIM('query (10)'!AD2162))</f>
        <v>เจษฎา ผิวบาง</v>
      </c>
      <c r="AG2162" s="38" t="str">
        <f>IF('query (10)'!AE2162="","",TRIM('query (10)'!AE2162))</f>
        <v>เจษฎา ผิวบาง</v>
      </c>
      <c r="AH2162" s="38" t="str">
        <f>IF('query (10)'!AF2162="","",IFERROR(VALUE('query (10)'!AF2162),""))</f>
        <v/>
      </c>
      <c r="AI2162" s="38" t="str">
        <f>IF('query (10)'!AG2162="","",TRIM('query (10)'!AG2162))</f>
        <v/>
      </c>
      <c r="AJ2162" s="38" t="str">
        <f>IF('query (10)'!AH2162="","",IFERROR(VALUE('query (10)'!AH2162),""))</f>
        <v/>
      </c>
      <c r="AK2162" s="38" t="str">
        <f>IF('query (10)'!AI2162="","",TRIM('query (10)'!AI2162))</f>
        <v/>
      </c>
      <c r="AL2162" s="42">
        <f t="shared" si="165"/>
        <v>2028</v>
      </c>
      <c r="AM2162" s="42" t="str">
        <f t="shared" si="166"/>
        <v>2028-04</v>
      </c>
      <c r="AN2162" s="42" t="str">
        <f t="shared" ca="1" si="167"/>
        <v>ON_SCHEDULE</v>
      </c>
      <c r="AO2162" s="42" t="str">
        <f t="shared" si="168"/>
        <v>GR-423 | OUTER RING RACEWAY GRINDING MACHINE. | WP Grinding2 | DRESSER | Time-based Maintenance | Mechanical | Part Change | Medium | Change pulley dresser unit to cycle pm 3Y.
model
-pulley spindle DWG.4S013085
-pulley motor DWG.4S010125 | เจษฎา ผิวบาง</v>
      </c>
      <c r="AP2162" s="42" t="str">
        <f>_xlfn.TEXTJOIN("; ",TRUE,IF(COUNTA('query (10)'!A2162:AK2162)&lt;=6,"NEAR_EMPTY_ROW",""),IF($K2162="","MISSING_STATUS",""),IF(AND($K2162="เสร็จสิ้น",$Z2162=""),"DONE_NO_ACTUAL_DATE",""),IF(AND($I2162="Condition-based Maintenance",$AH2162=""),"CBM_NO_MEASUREMENT",""),IF(OR($X2162="",$X2162=0),"INVALID_PERIOD",""),IF(AND($AA2162&lt;&gt;"",$AB2162&lt;&gt;"",$AB2162&lt;$AA2162),"DATE_SEQUENCE_ERROR",""),IF(AND($AB2162&lt;&gt;"",$AB2162&gt;DATE(2030,12,31)),"DATE_OUTLIER",""),IF($C2162="","MISSING_QRCODE",""),IF($J2162="UNKNOWN","UNKNOWN_PM_TYPE",""),IF($L2162="UNKNOWN","UNKNOWN_STATUS",""))</f>
        <v>DATE_OUTLIER</v>
      </c>
      <c r="AQ2162" s="42" t="str">
        <f t="shared" si="169"/>
        <v>NO</v>
      </c>
    </row>
    <row r="2163" spans="1:43" x14ac:dyDescent="0.3">
      <c r="A2163" s="38">
        <f>IF('query (10)'!A2163="","",'query (10)'!A2163)</f>
        <v>2390</v>
      </c>
      <c r="B2163" s="38" t="str">
        <f>IF('query (10)'!B2163="","",'query (10)'!B2163)</f>
        <v/>
      </c>
      <c r="C2163" s="38" t="str">
        <f>TRIM(UPPER('query (10)'!M2163))</f>
        <v>GR-922</v>
      </c>
      <c r="D2163" s="38" t="str">
        <f>TRIM(UPPER(IFERROR(_xlfn.TEXTBEFORE('query (10)'!L2163,"("),'query (10)'!L2163)))</f>
        <v>OUTER RING RACEWAY GRINDING M/C</v>
      </c>
      <c r="E2163" s="38" t="str">
        <f>IFERROR(TRIM(UPPER(_xlfn.TEXTBEFORE(_xlfn.TEXTAFTER('query (10)'!L2163,"("),")"))),"")</f>
        <v/>
      </c>
      <c r="F2163" s="38" t="str">
        <f>TRIM('query (10)'!K2163)</f>
        <v>WP Grinding3</v>
      </c>
      <c r="G2163" s="38" t="str">
        <f>IF('query (10)'!J2163="","",'query (10)'!J2163)</f>
        <v>Dresser</v>
      </c>
      <c r="H2163" s="38" t="str">
        <f>TRIM(UPPER('query (10)'!J2163))</f>
        <v>DRESSER</v>
      </c>
      <c r="I2163" s="38" t="str">
        <f>IF('query (10)'!F2163="","",'query (10)'!F2163)</f>
        <v>Time-based Maintenance</v>
      </c>
      <c r="J2163" s="38" t="str">
        <f>IF('query (10)'!F2163="","",IFERROR(INDEX(Cleaning_Rules!$B$14:$B$17,MATCH(TRIM('query (10)'!F2163),Cleaning_Rules!$A$14:$A$17,0)),"UNKNOWN"))</f>
        <v>TBM</v>
      </c>
      <c r="K2163" s="38" t="str">
        <f>IF('query (10)'!G2163="","",'query (10)'!G2163)</f>
        <v>แผนใหม่</v>
      </c>
      <c r="L2163" s="38" t="str">
        <f>IF('query (10)'!G2163="","MISSING",IFERROR(INDEX(Cleaning_Rules!$B$5:$B$10,MATCH(TRIM('query (10)'!G2163),Cleaning_Rules!$A$5:$A$10,0)),"UNKNOWN"))</f>
        <v>NEW_PLAN</v>
      </c>
      <c r="M2163" s="38" t="str">
        <f>IF('query (10)'!I2163="","",'query (10)'!I2163)</f>
        <v>Mechanical</v>
      </c>
      <c r="N2163" s="38" t="str">
        <f>IF('query (10)'!O2163="","",'query (10)'!O2163)</f>
        <v>Part Change</v>
      </c>
      <c r="O2163" s="38" t="str">
        <f>IF('query (10)'!P2163="","",'query (10)'!P2163)</f>
        <v>Medium</v>
      </c>
      <c r="P2163" s="38" t="str">
        <f>IF('query (10)'!N2163="","",'query (10)'!N2163)</f>
        <v>Change pulley dresser unit to cycle pm 3Y.
model
-pulley spindle DWG.4S013085
-pulley motor DWG.4S010125</v>
      </c>
      <c r="Q2163" s="38" t="str">
        <f>TRIM('query (10)'!N2163)</f>
        <v>Change pulley dresser unit to cycle pm 3Y.
model
-pulley spindle DWG.4S013085
-pulley motor DWG.4S010125</v>
      </c>
      <c r="R2163" s="38" t="str">
        <f>TRIM(UPPER('query (10)'!R2163))</f>
        <v/>
      </c>
      <c r="S2163" s="38" t="str">
        <f>TRIM(UPPER('query (10)'!S2163))</f>
        <v/>
      </c>
      <c r="T2163" s="38" t="str">
        <f>IF('query (10)'!Q2163="","",TRIM(UPPER('query (10)'!Q2163)))</f>
        <v/>
      </c>
      <c r="U2163" s="38" t="str">
        <f>IF('query (10)'!T2163="","",'query (10)'!T2163)</f>
        <v/>
      </c>
      <c r="V2163" s="39" t="str">
        <f>IF('query (10)'!T2163="","",IFERROR(VALUE('query (10)'!T2163),""))</f>
        <v/>
      </c>
      <c r="W2163" s="40">
        <f>IF('query (10)'!U2163="","",'query (10)'!U2163)</f>
        <v>0</v>
      </c>
      <c r="X2163" s="39">
        <f>IF('query (10)'!V2163="","",'query (10)'!V2163)</f>
        <v>1080</v>
      </c>
      <c r="Y2163" s="41">
        <f>IF('query (10)'!W2163="","",'query (10)'!W2163)</f>
        <v>46845</v>
      </c>
      <c r="Z2163" s="41" t="str">
        <f>IF('query (10)'!X2163="","",'query (10)'!X2163)</f>
        <v/>
      </c>
      <c r="AA2163" s="41">
        <f>IF('query (10)'!Y2163="","",'query (10)'!Y2163)</f>
        <v>46845</v>
      </c>
      <c r="AB2163" s="41">
        <f>IF('query (10)'!Z2163="","",'query (10)'!Z2163)</f>
        <v>47925</v>
      </c>
      <c r="AC2163" s="38" t="str">
        <f>IF(OR('query (10)'!AA2163="",COUNTIF(Cleaning_Rules!$A$21:$A$26,TRIM('query (10)'!AA2163))&gt;0),"",TRIM('query (10)'!AA2163))</f>
        <v/>
      </c>
      <c r="AD2163" s="38" t="str">
        <f>IF('query (10)'!AB2163="","",TRIM(IFERROR(_xlfn.TEXTBEFORE('query (10)'!AB2163,"("),'query (10)'!AB2163)))</f>
        <v/>
      </c>
      <c r="AE2163" s="38" t="str">
        <f>IFERROR(LOWER(TRIM(_xlfn.TEXTBEFORE(_xlfn.TEXTAFTER('query (10)'!AB2163,"("),")"))),"")</f>
        <v/>
      </c>
      <c r="AF2163" s="38" t="str">
        <f>IF('query (10)'!AD2163="","",TRIM('query (10)'!AD2163))</f>
        <v>เจษฎา ผิวบาง</v>
      </c>
      <c r="AG2163" s="38" t="str">
        <f>IF('query (10)'!AE2163="","",TRIM('query (10)'!AE2163))</f>
        <v>เจษฎา ผิวบาง</v>
      </c>
      <c r="AH2163" s="38" t="str">
        <f>IF('query (10)'!AF2163="","",IFERROR(VALUE('query (10)'!AF2163),""))</f>
        <v/>
      </c>
      <c r="AI2163" s="38" t="str">
        <f>IF('query (10)'!AG2163="","",TRIM('query (10)'!AG2163))</f>
        <v/>
      </c>
      <c r="AJ2163" s="38" t="str">
        <f>IF('query (10)'!AH2163="","",IFERROR(VALUE('query (10)'!AH2163),""))</f>
        <v/>
      </c>
      <c r="AK2163" s="38" t="str">
        <f>IF('query (10)'!AI2163="","",TRIM('query (10)'!AI2163))</f>
        <v/>
      </c>
      <c r="AL2163" s="42">
        <f t="shared" si="165"/>
        <v>2028</v>
      </c>
      <c r="AM2163" s="42" t="str">
        <f t="shared" si="166"/>
        <v>2028-04</v>
      </c>
      <c r="AN2163" s="42" t="str">
        <f t="shared" ca="1" si="167"/>
        <v>ON_SCHEDULE</v>
      </c>
      <c r="AO2163" s="42" t="str">
        <f t="shared" si="168"/>
        <v>GR-922 | OUTER RING RACEWAY GRINDING M/C | WP Grinding3 | DRESSER | Time-based Maintenance | Mechanical | Part Change | Medium | Change pulley dresser unit to cycle pm 3Y.
model
-pulley spindle DWG.4S013085
-pulley motor DWG.4S010125 | เจษฎา ผิวบาง</v>
      </c>
      <c r="AP2163" s="42" t="str">
        <f>_xlfn.TEXTJOIN("; ",TRUE,IF(COUNTA('query (10)'!A2163:AK2163)&lt;=6,"NEAR_EMPTY_ROW",""),IF($K2163="","MISSING_STATUS",""),IF(AND($K2163="เสร็จสิ้น",$Z2163=""),"DONE_NO_ACTUAL_DATE",""),IF(AND($I2163="Condition-based Maintenance",$AH2163=""),"CBM_NO_MEASUREMENT",""),IF(OR($X2163="",$X2163=0),"INVALID_PERIOD",""),IF(AND($AA2163&lt;&gt;"",$AB2163&lt;&gt;"",$AB2163&lt;$AA2163),"DATE_SEQUENCE_ERROR",""),IF(AND($AB2163&lt;&gt;"",$AB2163&gt;DATE(2030,12,31)),"DATE_OUTLIER",""),IF($C2163="","MISSING_QRCODE",""),IF($J2163="UNKNOWN","UNKNOWN_PM_TYPE",""),IF($L2163="UNKNOWN","UNKNOWN_STATUS",""))</f>
        <v>DATE_OUTLIER</v>
      </c>
      <c r="AQ2163" s="42" t="str">
        <f t="shared" si="169"/>
        <v>NO</v>
      </c>
    </row>
    <row r="2164" spans="1:43" x14ac:dyDescent="0.3">
      <c r="A2164" s="38">
        <f>IF('query (10)'!A2164="","",'query (10)'!A2164)</f>
        <v>2391</v>
      </c>
      <c r="B2164" s="38" t="str">
        <f>IF('query (10)'!B2164="","",'query (10)'!B2164)</f>
        <v/>
      </c>
      <c r="C2164" s="38" t="str">
        <f>TRIM(UPPER('query (10)'!M2164))</f>
        <v>GR-241</v>
      </c>
      <c r="D2164" s="38" t="str">
        <f>TRIM(UPPER(IFERROR(_xlfn.TEXTBEFORE('query (10)'!L2164,"("),'query (10)'!L2164)))</f>
        <v>OUTER RING RACEWAY GRINDING M/C</v>
      </c>
      <c r="E2164" s="38" t="str">
        <f>IFERROR(TRIM(UPPER(_xlfn.TEXTBEFORE(_xlfn.TEXTAFTER('query (10)'!L2164,"("),")"))),"")</f>
        <v/>
      </c>
      <c r="F2164" s="38" t="str">
        <f>TRIM('query (10)'!K2164)</f>
        <v>WP Grinding1</v>
      </c>
      <c r="G2164" s="38" t="str">
        <f>IF('query (10)'!J2164="","",'query (10)'!J2164)</f>
        <v>Dresser</v>
      </c>
      <c r="H2164" s="38" t="str">
        <f>TRIM(UPPER('query (10)'!J2164))</f>
        <v>DRESSER</v>
      </c>
      <c r="I2164" s="38" t="str">
        <f>IF('query (10)'!F2164="","",'query (10)'!F2164)</f>
        <v>Time-based Maintenance</v>
      </c>
      <c r="J2164" s="38" t="str">
        <f>IF('query (10)'!F2164="","",IFERROR(INDEX(Cleaning_Rules!$B$14:$B$17,MATCH(TRIM('query (10)'!F2164),Cleaning_Rules!$A$14:$A$17,0)),"UNKNOWN"))</f>
        <v>TBM</v>
      </c>
      <c r="K2164" s="38" t="str">
        <f>IF('query (10)'!G2164="","",'query (10)'!G2164)</f>
        <v>แผนใหม่</v>
      </c>
      <c r="L2164" s="38" t="str">
        <f>IF('query (10)'!G2164="","MISSING",IFERROR(INDEX(Cleaning_Rules!$B$5:$B$10,MATCH(TRIM('query (10)'!G2164),Cleaning_Rules!$A$5:$A$10,0)),"UNKNOWN"))</f>
        <v>NEW_PLAN</v>
      </c>
      <c r="M2164" s="38" t="str">
        <f>IF('query (10)'!I2164="","",'query (10)'!I2164)</f>
        <v>Mechanical</v>
      </c>
      <c r="N2164" s="38" t="str">
        <f>IF('query (10)'!O2164="","",'query (10)'!O2164)</f>
        <v>Part Change</v>
      </c>
      <c r="O2164" s="38" t="str">
        <f>IF('query (10)'!P2164="","",'query (10)'!P2164)</f>
        <v>Medium</v>
      </c>
      <c r="P2164" s="38" t="str">
        <f>IF('query (10)'!N2164="","",'query (10)'!N2164)</f>
        <v>Repair cylinder hydraulic dresser unit to cycle pm 3Y.</v>
      </c>
      <c r="Q2164" s="38" t="str">
        <f>TRIM('query (10)'!N2164)</f>
        <v>Repair cylinder hydraulic dresser unit to cycle pm 3Y.</v>
      </c>
      <c r="R2164" s="38" t="str">
        <f>TRIM(UPPER('query (10)'!R2164))</f>
        <v/>
      </c>
      <c r="S2164" s="38" t="str">
        <f>TRIM(UPPER('query (10)'!S2164))</f>
        <v/>
      </c>
      <c r="T2164" s="38" t="str">
        <f>IF('query (10)'!Q2164="","",TRIM(UPPER('query (10)'!Q2164)))</f>
        <v/>
      </c>
      <c r="U2164" s="38" t="str">
        <f>IF('query (10)'!T2164="","",'query (10)'!T2164)</f>
        <v/>
      </c>
      <c r="V2164" s="39" t="str">
        <f>IF('query (10)'!T2164="","",IFERROR(VALUE('query (10)'!T2164),""))</f>
        <v/>
      </c>
      <c r="W2164" s="40">
        <f>IF('query (10)'!U2164="","",'query (10)'!U2164)</f>
        <v>0</v>
      </c>
      <c r="X2164" s="39">
        <f>IF('query (10)'!V2164="","",'query (10)'!V2164)</f>
        <v>1080</v>
      </c>
      <c r="Y2164" s="41">
        <f>IF('query (10)'!W2164="","",'query (10)'!W2164)</f>
        <v>45774</v>
      </c>
      <c r="Z2164" s="41" t="str">
        <f>IF('query (10)'!X2164="","",'query (10)'!X2164)</f>
        <v/>
      </c>
      <c r="AA2164" s="41">
        <f>IF('query (10)'!Y2164="","",'query (10)'!Y2164)</f>
        <v>45774</v>
      </c>
      <c r="AB2164" s="41">
        <f>IF('query (10)'!Z2164="","",'query (10)'!Z2164)</f>
        <v>46854</v>
      </c>
      <c r="AC2164" s="38" t="str">
        <f>IF(OR('query (10)'!AA2164="",COUNTIF(Cleaning_Rules!$A$21:$A$26,TRIM('query (10)'!AA2164))&gt;0),"",TRIM('query (10)'!AA2164))</f>
        <v/>
      </c>
      <c r="AD2164" s="38" t="str">
        <f>IF('query (10)'!AB2164="","",TRIM(IFERROR(_xlfn.TEXTBEFORE('query (10)'!AB2164,"("),'query (10)'!AB2164)))</f>
        <v/>
      </c>
      <c r="AE2164" s="38" t="str">
        <f>IFERROR(LOWER(TRIM(_xlfn.TEXTBEFORE(_xlfn.TEXTAFTER('query (10)'!AB2164,"("),")"))),"")</f>
        <v/>
      </c>
      <c r="AF2164" s="38" t="str">
        <f>IF('query (10)'!AD2164="","",TRIM('query (10)'!AD2164))</f>
        <v>เจษฎา ผิวบาง</v>
      </c>
      <c r="AG2164" s="38" t="str">
        <f>IF('query (10)'!AE2164="","",TRIM('query (10)'!AE2164))</f>
        <v>เจษฎา ผิวบาง</v>
      </c>
      <c r="AH2164" s="38" t="str">
        <f>IF('query (10)'!AF2164="","",IFERROR(VALUE('query (10)'!AF2164),""))</f>
        <v/>
      </c>
      <c r="AI2164" s="38" t="str">
        <f>IF('query (10)'!AG2164="","",TRIM('query (10)'!AG2164))</f>
        <v/>
      </c>
      <c r="AJ2164" s="38" t="str">
        <f>IF('query (10)'!AH2164="","",IFERROR(VALUE('query (10)'!AH2164),""))</f>
        <v/>
      </c>
      <c r="AK2164" s="38" t="str">
        <f>IF('query (10)'!AI2164="","",TRIM('query (10)'!AI2164))</f>
        <v/>
      </c>
      <c r="AL2164" s="42">
        <f t="shared" si="165"/>
        <v>2025</v>
      </c>
      <c r="AM2164" s="42" t="str">
        <f t="shared" si="166"/>
        <v>2025-04</v>
      </c>
      <c r="AN2164" s="42" t="str">
        <f t="shared" ca="1" si="167"/>
        <v>ON_SCHEDULE</v>
      </c>
      <c r="AO2164" s="42" t="str">
        <f t="shared" si="168"/>
        <v>GR-241 | OUTER RING RACEWAY GRINDING M/C | WP Grinding1 | DRESSER | Time-based Maintenance | Mechanical | Part Change | Medium | Repair cylinder hydraulic dresser unit to cycle pm 3Y. | เจษฎา ผิวบาง</v>
      </c>
      <c r="AP2164" s="42" t="str">
        <f>_xlfn.TEXTJOIN("; ",TRUE,IF(COUNTA('query (10)'!A2164:AK2164)&lt;=6,"NEAR_EMPTY_ROW",""),IF($K2164="","MISSING_STATUS",""),IF(AND($K2164="เสร็จสิ้น",$Z2164=""),"DONE_NO_ACTUAL_DATE",""),IF(AND($I2164="Condition-based Maintenance",$AH2164=""),"CBM_NO_MEASUREMENT",""),IF(OR($X2164="",$X2164=0),"INVALID_PERIOD",""),IF(AND($AA2164&lt;&gt;"",$AB2164&lt;&gt;"",$AB2164&lt;$AA2164),"DATE_SEQUENCE_ERROR",""),IF(AND($AB2164&lt;&gt;"",$AB2164&gt;DATE(2030,12,31)),"DATE_OUTLIER",""),IF($C2164="","MISSING_QRCODE",""),IF($J2164="UNKNOWN","UNKNOWN_PM_TYPE",""),IF($L2164="UNKNOWN","UNKNOWN_STATUS",""))</f>
        <v/>
      </c>
      <c r="AQ2164" s="42" t="str">
        <f t="shared" si="169"/>
        <v>NO</v>
      </c>
    </row>
    <row r="2165" spans="1:43" x14ac:dyDescent="0.3">
      <c r="A2165" s="38">
        <f>IF('query (10)'!A2165="","",'query (10)'!A2165)</f>
        <v>2392</v>
      </c>
      <c r="B2165" s="38" t="str">
        <f>IF('query (10)'!B2165="","",'query (10)'!B2165)</f>
        <v/>
      </c>
      <c r="C2165" s="38" t="str">
        <f>TRIM(UPPER('query (10)'!M2165))</f>
        <v>GR-423</v>
      </c>
      <c r="D2165" s="38" t="str">
        <f>TRIM(UPPER(IFERROR(_xlfn.TEXTBEFORE('query (10)'!L2165,"("),'query (10)'!L2165)))</f>
        <v>OUTER RING RACEWAY GRINDING MACHINE.</v>
      </c>
      <c r="E2165" s="38" t="str">
        <f>IFERROR(TRIM(UPPER(_xlfn.TEXTBEFORE(_xlfn.TEXTAFTER('query (10)'!L2165,"("),")"))),"")</f>
        <v/>
      </c>
      <c r="F2165" s="38" t="str">
        <f>TRIM('query (10)'!K2165)</f>
        <v>WP Grinding2</v>
      </c>
      <c r="G2165" s="38" t="str">
        <f>IF('query (10)'!J2165="","",'query (10)'!J2165)</f>
        <v>Dresser</v>
      </c>
      <c r="H2165" s="38" t="str">
        <f>TRIM(UPPER('query (10)'!J2165))</f>
        <v>DRESSER</v>
      </c>
      <c r="I2165" s="38" t="str">
        <f>IF('query (10)'!F2165="","",'query (10)'!F2165)</f>
        <v>Time-based Maintenance</v>
      </c>
      <c r="J2165" s="38" t="str">
        <f>IF('query (10)'!F2165="","",IFERROR(INDEX(Cleaning_Rules!$B$14:$B$17,MATCH(TRIM('query (10)'!F2165),Cleaning_Rules!$A$14:$A$17,0)),"UNKNOWN"))</f>
        <v>TBM</v>
      </c>
      <c r="K2165" s="38" t="str">
        <f>IF('query (10)'!G2165="","",'query (10)'!G2165)</f>
        <v>แผนใหม่</v>
      </c>
      <c r="L2165" s="38" t="str">
        <f>IF('query (10)'!G2165="","MISSING",IFERROR(INDEX(Cleaning_Rules!$B$5:$B$10,MATCH(TRIM('query (10)'!G2165),Cleaning_Rules!$A$5:$A$10,0)),"UNKNOWN"))</f>
        <v>NEW_PLAN</v>
      </c>
      <c r="M2165" s="38" t="str">
        <f>IF('query (10)'!I2165="","",'query (10)'!I2165)</f>
        <v>Mechanical</v>
      </c>
      <c r="N2165" s="38" t="str">
        <f>IF('query (10)'!O2165="","",'query (10)'!O2165)</f>
        <v>Part Change</v>
      </c>
      <c r="O2165" s="38" t="str">
        <f>IF('query (10)'!P2165="","",'query (10)'!P2165)</f>
        <v>Medium</v>
      </c>
      <c r="P2165" s="38" t="str">
        <f>IF('query (10)'!N2165="","",'query (10)'!N2165)</f>
        <v>Repair cylinder hydraulic dresser unit to cycle pm 3Y.</v>
      </c>
      <c r="Q2165" s="38" t="str">
        <f>TRIM('query (10)'!N2165)</f>
        <v>Repair cylinder hydraulic dresser unit to cycle pm 3Y.</v>
      </c>
      <c r="R2165" s="38" t="str">
        <f>TRIM(UPPER('query (10)'!R2165))</f>
        <v/>
      </c>
      <c r="S2165" s="38" t="str">
        <f>TRIM(UPPER('query (10)'!S2165))</f>
        <v/>
      </c>
      <c r="T2165" s="38" t="str">
        <f>IF('query (10)'!Q2165="","",TRIM(UPPER('query (10)'!Q2165)))</f>
        <v/>
      </c>
      <c r="U2165" s="38" t="str">
        <f>IF('query (10)'!T2165="","",'query (10)'!T2165)</f>
        <v/>
      </c>
      <c r="V2165" s="39" t="str">
        <f>IF('query (10)'!T2165="","",IFERROR(VALUE('query (10)'!T2165),""))</f>
        <v/>
      </c>
      <c r="W2165" s="40">
        <f>IF('query (10)'!U2165="","",'query (10)'!U2165)</f>
        <v>0</v>
      </c>
      <c r="X2165" s="39">
        <f>IF('query (10)'!V2165="","",'query (10)'!V2165)</f>
        <v>1080</v>
      </c>
      <c r="Y2165" s="41">
        <f>IF('query (10)'!W2165="","",'query (10)'!W2165)</f>
        <v>45774</v>
      </c>
      <c r="Z2165" s="41" t="str">
        <f>IF('query (10)'!X2165="","",'query (10)'!X2165)</f>
        <v/>
      </c>
      <c r="AA2165" s="41">
        <f>IF('query (10)'!Y2165="","",'query (10)'!Y2165)</f>
        <v>45774</v>
      </c>
      <c r="AB2165" s="41">
        <f>IF('query (10)'!Z2165="","",'query (10)'!Z2165)</f>
        <v>46854</v>
      </c>
      <c r="AC2165" s="38" t="str">
        <f>IF(OR('query (10)'!AA2165="",COUNTIF(Cleaning_Rules!$A$21:$A$26,TRIM('query (10)'!AA2165))&gt;0),"",TRIM('query (10)'!AA2165))</f>
        <v/>
      </c>
      <c r="AD2165" s="38" t="str">
        <f>IF('query (10)'!AB2165="","",TRIM(IFERROR(_xlfn.TEXTBEFORE('query (10)'!AB2165,"("),'query (10)'!AB2165)))</f>
        <v/>
      </c>
      <c r="AE2165" s="38" t="str">
        <f>IFERROR(LOWER(TRIM(_xlfn.TEXTBEFORE(_xlfn.TEXTAFTER('query (10)'!AB2165,"("),")"))),"")</f>
        <v/>
      </c>
      <c r="AF2165" s="38" t="str">
        <f>IF('query (10)'!AD2165="","",TRIM('query (10)'!AD2165))</f>
        <v>เจษฎา ผิวบาง</v>
      </c>
      <c r="AG2165" s="38" t="str">
        <f>IF('query (10)'!AE2165="","",TRIM('query (10)'!AE2165))</f>
        <v>เจษฎา ผิวบาง</v>
      </c>
      <c r="AH2165" s="38" t="str">
        <f>IF('query (10)'!AF2165="","",IFERROR(VALUE('query (10)'!AF2165),""))</f>
        <v/>
      </c>
      <c r="AI2165" s="38" t="str">
        <f>IF('query (10)'!AG2165="","",TRIM('query (10)'!AG2165))</f>
        <v/>
      </c>
      <c r="AJ2165" s="38" t="str">
        <f>IF('query (10)'!AH2165="","",IFERROR(VALUE('query (10)'!AH2165),""))</f>
        <v/>
      </c>
      <c r="AK2165" s="38" t="str">
        <f>IF('query (10)'!AI2165="","",TRIM('query (10)'!AI2165))</f>
        <v/>
      </c>
      <c r="AL2165" s="42">
        <f t="shared" si="165"/>
        <v>2025</v>
      </c>
      <c r="AM2165" s="42" t="str">
        <f t="shared" si="166"/>
        <v>2025-04</v>
      </c>
      <c r="AN2165" s="42" t="str">
        <f t="shared" ca="1" si="167"/>
        <v>ON_SCHEDULE</v>
      </c>
      <c r="AO2165" s="42" t="str">
        <f t="shared" si="168"/>
        <v>GR-423 | OUTER RING RACEWAY GRINDING MACHINE. | WP Grinding2 | DRESSER | Time-based Maintenance | Mechanical | Part Change | Medium | Repair cylinder hydraulic dresser unit to cycle pm 3Y. | เจษฎา ผิวบาง</v>
      </c>
      <c r="AP2165" s="42" t="str">
        <f>_xlfn.TEXTJOIN("; ",TRUE,IF(COUNTA('query (10)'!A2165:AK2165)&lt;=6,"NEAR_EMPTY_ROW",""),IF($K2165="","MISSING_STATUS",""),IF(AND($K2165="เสร็จสิ้น",$Z2165=""),"DONE_NO_ACTUAL_DATE",""),IF(AND($I2165="Condition-based Maintenance",$AH2165=""),"CBM_NO_MEASUREMENT",""),IF(OR($X2165="",$X2165=0),"INVALID_PERIOD",""),IF(AND($AA2165&lt;&gt;"",$AB2165&lt;&gt;"",$AB2165&lt;$AA2165),"DATE_SEQUENCE_ERROR",""),IF(AND($AB2165&lt;&gt;"",$AB2165&gt;DATE(2030,12,31)),"DATE_OUTLIER",""),IF($C2165="","MISSING_QRCODE",""),IF($J2165="UNKNOWN","UNKNOWN_PM_TYPE",""),IF($L2165="UNKNOWN","UNKNOWN_STATUS",""))</f>
        <v/>
      </c>
      <c r="AQ2165" s="42" t="str">
        <f t="shared" si="169"/>
        <v>NO</v>
      </c>
    </row>
    <row r="2166" spans="1:43" x14ac:dyDescent="0.3">
      <c r="A2166" s="38">
        <f>IF('query (10)'!A2166="","",'query (10)'!A2166)</f>
        <v>2393</v>
      </c>
      <c r="B2166" s="38" t="str">
        <f>IF('query (10)'!B2166="","",'query (10)'!B2166)</f>
        <v/>
      </c>
      <c r="C2166" s="38" t="str">
        <f>TRIM(UPPER('query (10)'!M2166))</f>
        <v>GR-922</v>
      </c>
      <c r="D2166" s="38" t="str">
        <f>TRIM(UPPER(IFERROR(_xlfn.TEXTBEFORE('query (10)'!L2166,"("),'query (10)'!L2166)))</f>
        <v>OUTER RING RACEWAY GRINDING M/C</v>
      </c>
      <c r="E2166" s="38" t="str">
        <f>IFERROR(TRIM(UPPER(_xlfn.TEXTBEFORE(_xlfn.TEXTAFTER('query (10)'!L2166,"("),")"))),"")</f>
        <v/>
      </c>
      <c r="F2166" s="38" t="str">
        <f>TRIM('query (10)'!K2166)</f>
        <v>WP Grinding3</v>
      </c>
      <c r="G2166" s="38" t="str">
        <f>IF('query (10)'!J2166="","",'query (10)'!J2166)</f>
        <v>Dresser</v>
      </c>
      <c r="H2166" s="38" t="str">
        <f>TRIM(UPPER('query (10)'!J2166))</f>
        <v>DRESSER</v>
      </c>
      <c r="I2166" s="38" t="str">
        <f>IF('query (10)'!F2166="","",'query (10)'!F2166)</f>
        <v>Time-based Maintenance</v>
      </c>
      <c r="J2166" s="38" t="str">
        <f>IF('query (10)'!F2166="","",IFERROR(INDEX(Cleaning_Rules!$B$14:$B$17,MATCH(TRIM('query (10)'!F2166),Cleaning_Rules!$A$14:$A$17,0)),"UNKNOWN"))</f>
        <v>TBM</v>
      </c>
      <c r="K2166" s="38" t="str">
        <f>IF('query (10)'!G2166="","",'query (10)'!G2166)</f>
        <v>แผนใหม่</v>
      </c>
      <c r="L2166" s="38" t="str">
        <f>IF('query (10)'!G2166="","MISSING",IFERROR(INDEX(Cleaning_Rules!$B$5:$B$10,MATCH(TRIM('query (10)'!G2166),Cleaning_Rules!$A$5:$A$10,0)),"UNKNOWN"))</f>
        <v>NEW_PLAN</v>
      </c>
      <c r="M2166" s="38" t="str">
        <f>IF('query (10)'!I2166="","",'query (10)'!I2166)</f>
        <v>Mechanical</v>
      </c>
      <c r="N2166" s="38" t="str">
        <f>IF('query (10)'!O2166="","",'query (10)'!O2166)</f>
        <v>Part Change</v>
      </c>
      <c r="O2166" s="38" t="str">
        <f>IF('query (10)'!P2166="","",'query (10)'!P2166)</f>
        <v>Medium</v>
      </c>
      <c r="P2166" s="38" t="str">
        <f>IF('query (10)'!N2166="","",'query (10)'!N2166)</f>
        <v>Repair cylinder hydraulic dresser unit to cycle pm 3Y.</v>
      </c>
      <c r="Q2166" s="38" t="str">
        <f>TRIM('query (10)'!N2166)</f>
        <v>Repair cylinder hydraulic dresser unit to cycle pm 3Y.</v>
      </c>
      <c r="R2166" s="38" t="str">
        <f>TRIM(UPPER('query (10)'!R2166))</f>
        <v/>
      </c>
      <c r="S2166" s="38" t="str">
        <f>TRIM(UPPER('query (10)'!S2166))</f>
        <v/>
      </c>
      <c r="T2166" s="38" t="str">
        <f>IF('query (10)'!Q2166="","",TRIM(UPPER('query (10)'!Q2166)))</f>
        <v/>
      </c>
      <c r="U2166" s="38" t="str">
        <f>IF('query (10)'!T2166="","",'query (10)'!T2166)</f>
        <v/>
      </c>
      <c r="V2166" s="39" t="str">
        <f>IF('query (10)'!T2166="","",IFERROR(VALUE('query (10)'!T2166),""))</f>
        <v/>
      </c>
      <c r="W2166" s="40">
        <f>IF('query (10)'!U2166="","",'query (10)'!U2166)</f>
        <v>0</v>
      </c>
      <c r="X2166" s="39">
        <f>IF('query (10)'!V2166="","",'query (10)'!V2166)</f>
        <v>1080</v>
      </c>
      <c r="Y2166" s="41">
        <f>IF('query (10)'!W2166="","",'query (10)'!W2166)</f>
        <v>45774</v>
      </c>
      <c r="Z2166" s="41" t="str">
        <f>IF('query (10)'!X2166="","",'query (10)'!X2166)</f>
        <v/>
      </c>
      <c r="AA2166" s="41">
        <f>IF('query (10)'!Y2166="","",'query (10)'!Y2166)</f>
        <v>45774</v>
      </c>
      <c r="AB2166" s="41">
        <f>IF('query (10)'!Z2166="","",'query (10)'!Z2166)</f>
        <v>46854</v>
      </c>
      <c r="AC2166" s="38" t="str">
        <f>IF(OR('query (10)'!AA2166="",COUNTIF(Cleaning_Rules!$A$21:$A$26,TRIM('query (10)'!AA2166))&gt;0),"",TRIM('query (10)'!AA2166))</f>
        <v/>
      </c>
      <c r="AD2166" s="38" t="str">
        <f>IF('query (10)'!AB2166="","",TRIM(IFERROR(_xlfn.TEXTBEFORE('query (10)'!AB2166,"("),'query (10)'!AB2166)))</f>
        <v/>
      </c>
      <c r="AE2166" s="38" t="str">
        <f>IFERROR(LOWER(TRIM(_xlfn.TEXTBEFORE(_xlfn.TEXTAFTER('query (10)'!AB2166,"("),")"))),"")</f>
        <v/>
      </c>
      <c r="AF2166" s="38" t="str">
        <f>IF('query (10)'!AD2166="","",TRIM('query (10)'!AD2166))</f>
        <v>เจษฎา ผิวบาง</v>
      </c>
      <c r="AG2166" s="38" t="str">
        <f>IF('query (10)'!AE2166="","",TRIM('query (10)'!AE2166))</f>
        <v>เจษฎา ผิวบาง</v>
      </c>
      <c r="AH2166" s="38" t="str">
        <f>IF('query (10)'!AF2166="","",IFERROR(VALUE('query (10)'!AF2166),""))</f>
        <v/>
      </c>
      <c r="AI2166" s="38" t="str">
        <f>IF('query (10)'!AG2166="","",TRIM('query (10)'!AG2166))</f>
        <v/>
      </c>
      <c r="AJ2166" s="38" t="str">
        <f>IF('query (10)'!AH2166="","",IFERROR(VALUE('query (10)'!AH2166),""))</f>
        <v/>
      </c>
      <c r="AK2166" s="38" t="str">
        <f>IF('query (10)'!AI2166="","",TRIM('query (10)'!AI2166))</f>
        <v/>
      </c>
      <c r="AL2166" s="42">
        <f t="shared" si="165"/>
        <v>2025</v>
      </c>
      <c r="AM2166" s="42" t="str">
        <f t="shared" si="166"/>
        <v>2025-04</v>
      </c>
      <c r="AN2166" s="42" t="str">
        <f t="shared" ca="1" si="167"/>
        <v>ON_SCHEDULE</v>
      </c>
      <c r="AO2166" s="42" t="str">
        <f t="shared" si="168"/>
        <v>GR-922 | OUTER RING RACEWAY GRINDING M/C | WP Grinding3 | DRESSER | Time-based Maintenance | Mechanical | Part Change | Medium | Repair cylinder hydraulic dresser unit to cycle pm 3Y. | เจษฎา ผิวบาง</v>
      </c>
      <c r="AP2166" s="42" t="str">
        <f>_xlfn.TEXTJOIN("; ",TRUE,IF(COUNTA('query (10)'!A2166:AK2166)&lt;=6,"NEAR_EMPTY_ROW",""),IF($K2166="","MISSING_STATUS",""),IF(AND($K2166="เสร็จสิ้น",$Z2166=""),"DONE_NO_ACTUAL_DATE",""),IF(AND($I2166="Condition-based Maintenance",$AH2166=""),"CBM_NO_MEASUREMENT",""),IF(OR($X2166="",$X2166=0),"INVALID_PERIOD",""),IF(AND($AA2166&lt;&gt;"",$AB2166&lt;&gt;"",$AB2166&lt;$AA2166),"DATE_SEQUENCE_ERROR",""),IF(AND($AB2166&lt;&gt;"",$AB2166&gt;DATE(2030,12,31)),"DATE_OUTLIER",""),IF($C2166="","MISSING_QRCODE",""),IF($J2166="UNKNOWN","UNKNOWN_PM_TYPE",""),IF($L2166="UNKNOWN","UNKNOWN_STATUS",""))</f>
        <v/>
      </c>
      <c r="AQ2166" s="42" t="str">
        <f t="shared" si="169"/>
        <v>NO</v>
      </c>
    </row>
    <row r="2167" spans="1:43" x14ac:dyDescent="0.3">
      <c r="A2167" s="38">
        <f>IF('query (10)'!A2167="","",'query (10)'!A2167)</f>
        <v>2394</v>
      </c>
      <c r="B2167" s="38" t="str">
        <f>IF('query (10)'!B2167="","",'query (10)'!B2167)</f>
        <v/>
      </c>
      <c r="C2167" s="38" t="str">
        <f>TRIM(UPPER('query (10)'!M2167))</f>
        <v>GR-241</v>
      </c>
      <c r="D2167" s="38" t="str">
        <f>TRIM(UPPER(IFERROR(_xlfn.TEXTBEFORE('query (10)'!L2167,"("),'query (10)'!L2167)))</f>
        <v>OUTER RING RACEWAY GRINDING M/C</v>
      </c>
      <c r="E2167" s="38" t="str">
        <f>IFERROR(TRIM(UPPER(_xlfn.TEXTBEFORE(_xlfn.TEXTAFTER('query (10)'!L2167,"("),")"))),"")</f>
        <v/>
      </c>
      <c r="F2167" s="38" t="str">
        <f>TRIM('query (10)'!K2167)</f>
        <v>WP Grinding1</v>
      </c>
      <c r="G2167" s="38" t="str">
        <f>IF('query (10)'!J2167="","",'query (10)'!J2167)</f>
        <v>Dresser</v>
      </c>
      <c r="H2167" s="38" t="str">
        <f>TRIM(UPPER('query (10)'!J2167))</f>
        <v>DRESSER</v>
      </c>
      <c r="I2167" s="38" t="str">
        <f>IF('query (10)'!F2167="","",'query (10)'!F2167)</f>
        <v>Time-based Maintenance</v>
      </c>
      <c r="J2167" s="38" t="str">
        <f>IF('query (10)'!F2167="","",IFERROR(INDEX(Cleaning_Rules!$B$14:$B$17,MATCH(TRIM('query (10)'!F2167),Cleaning_Rules!$A$14:$A$17,0)),"UNKNOWN"))</f>
        <v>TBM</v>
      </c>
      <c r="K2167" s="38" t="str">
        <f>IF('query (10)'!G2167="","",'query (10)'!G2167)</f>
        <v>แผนใหม่</v>
      </c>
      <c r="L2167" s="38" t="str">
        <f>IF('query (10)'!G2167="","MISSING",IFERROR(INDEX(Cleaning_Rules!$B$5:$B$10,MATCH(TRIM('query (10)'!G2167),Cleaning_Rules!$A$5:$A$10,0)),"UNKNOWN"))</f>
        <v>NEW_PLAN</v>
      </c>
      <c r="M2167" s="38" t="str">
        <f>IF('query (10)'!I2167="","",'query (10)'!I2167)</f>
        <v>Mechanical</v>
      </c>
      <c r="N2167" s="38" t="str">
        <f>IF('query (10)'!O2167="","",'query (10)'!O2167)</f>
        <v>Part Change</v>
      </c>
      <c r="O2167" s="38" t="str">
        <f>IF('query (10)'!P2167="","",'query (10)'!P2167)</f>
        <v>Medium</v>
      </c>
      <c r="P2167" s="38" t="str">
        <f>IF('query (10)'!N2167="","",'query (10)'!N2167)</f>
        <v>Change bearing support arm dresser unit to cycle pm 3Y.
model
-HR30206J = 2 EA.
-VC40626 = 2 EA.</v>
      </c>
      <c r="Q2167" s="38" t="str">
        <f>TRIM('query (10)'!N2167)</f>
        <v>Change bearing support arm dresser unit to cycle pm 3Y.
model
-HR30206J = 2 EA.
-VC40626 = 2 EA.</v>
      </c>
      <c r="R2167" s="38" t="str">
        <f>TRIM(UPPER('query (10)'!R2167))</f>
        <v/>
      </c>
      <c r="S2167" s="38" t="str">
        <f>TRIM(UPPER('query (10)'!S2167))</f>
        <v/>
      </c>
      <c r="T2167" s="38" t="str">
        <f>IF('query (10)'!Q2167="","",TRIM(UPPER('query (10)'!Q2167)))</f>
        <v/>
      </c>
      <c r="U2167" s="38" t="str">
        <f>IF('query (10)'!T2167="","",'query (10)'!T2167)</f>
        <v/>
      </c>
      <c r="V2167" s="39" t="str">
        <f>IF('query (10)'!T2167="","",IFERROR(VALUE('query (10)'!T2167),""))</f>
        <v/>
      </c>
      <c r="W2167" s="40">
        <f>IF('query (10)'!U2167="","",'query (10)'!U2167)</f>
        <v>0</v>
      </c>
      <c r="X2167" s="39">
        <f>IF('query (10)'!V2167="","",'query (10)'!V2167)</f>
        <v>1080</v>
      </c>
      <c r="Y2167" s="41">
        <f>IF('query (10)'!W2167="","",'query (10)'!W2167)</f>
        <v>45774</v>
      </c>
      <c r="Z2167" s="41" t="str">
        <f>IF('query (10)'!X2167="","",'query (10)'!X2167)</f>
        <v/>
      </c>
      <c r="AA2167" s="41">
        <f>IF('query (10)'!Y2167="","",'query (10)'!Y2167)</f>
        <v>45774</v>
      </c>
      <c r="AB2167" s="41">
        <f>IF('query (10)'!Z2167="","",'query (10)'!Z2167)</f>
        <v>46854</v>
      </c>
      <c r="AC2167" s="38" t="str">
        <f>IF(OR('query (10)'!AA2167="",COUNTIF(Cleaning_Rules!$A$21:$A$26,TRIM('query (10)'!AA2167))&gt;0),"",TRIM('query (10)'!AA2167))</f>
        <v/>
      </c>
      <c r="AD2167" s="38" t="str">
        <f>IF('query (10)'!AB2167="","",TRIM(IFERROR(_xlfn.TEXTBEFORE('query (10)'!AB2167,"("),'query (10)'!AB2167)))</f>
        <v/>
      </c>
      <c r="AE2167" s="38" t="str">
        <f>IFERROR(LOWER(TRIM(_xlfn.TEXTBEFORE(_xlfn.TEXTAFTER('query (10)'!AB2167,"("),")"))),"")</f>
        <v/>
      </c>
      <c r="AF2167" s="38" t="str">
        <f>IF('query (10)'!AD2167="","",TRIM('query (10)'!AD2167))</f>
        <v>เจษฎา ผิวบาง</v>
      </c>
      <c r="AG2167" s="38" t="str">
        <f>IF('query (10)'!AE2167="","",TRIM('query (10)'!AE2167))</f>
        <v>เจษฎา ผิวบาง</v>
      </c>
      <c r="AH2167" s="38" t="str">
        <f>IF('query (10)'!AF2167="","",IFERROR(VALUE('query (10)'!AF2167),""))</f>
        <v/>
      </c>
      <c r="AI2167" s="38" t="str">
        <f>IF('query (10)'!AG2167="","",TRIM('query (10)'!AG2167))</f>
        <v/>
      </c>
      <c r="AJ2167" s="38" t="str">
        <f>IF('query (10)'!AH2167="","",IFERROR(VALUE('query (10)'!AH2167),""))</f>
        <v/>
      </c>
      <c r="AK2167" s="38" t="str">
        <f>IF('query (10)'!AI2167="","",TRIM('query (10)'!AI2167))</f>
        <v/>
      </c>
      <c r="AL2167" s="42">
        <f t="shared" si="165"/>
        <v>2025</v>
      </c>
      <c r="AM2167" s="42" t="str">
        <f t="shared" si="166"/>
        <v>2025-04</v>
      </c>
      <c r="AN2167" s="42" t="str">
        <f t="shared" ca="1" si="167"/>
        <v>ON_SCHEDULE</v>
      </c>
      <c r="AO2167" s="42" t="str">
        <f t="shared" si="168"/>
        <v>GR-241 | OUTER RING RACEWAY GRINDING M/C | WP Grinding1 | DRESSER | Time-based Maintenance | Mechanical | Part Change | Medium | Change bearing support arm dresser unit to cycle pm 3Y.
model
-HR30206J = 2 EA.
-VC40626 = 2 EA. | เจษฎา ผิวบาง</v>
      </c>
      <c r="AP2167" s="42" t="str">
        <f>_xlfn.TEXTJOIN("; ",TRUE,IF(COUNTA('query (10)'!A2167:AK2167)&lt;=6,"NEAR_EMPTY_ROW",""),IF($K2167="","MISSING_STATUS",""),IF(AND($K2167="เสร็จสิ้น",$Z2167=""),"DONE_NO_ACTUAL_DATE",""),IF(AND($I2167="Condition-based Maintenance",$AH2167=""),"CBM_NO_MEASUREMENT",""),IF(OR($X2167="",$X2167=0),"INVALID_PERIOD",""),IF(AND($AA2167&lt;&gt;"",$AB2167&lt;&gt;"",$AB2167&lt;$AA2167),"DATE_SEQUENCE_ERROR",""),IF(AND($AB2167&lt;&gt;"",$AB2167&gt;DATE(2030,12,31)),"DATE_OUTLIER",""),IF($C2167="","MISSING_QRCODE",""),IF($J2167="UNKNOWN","UNKNOWN_PM_TYPE",""),IF($L2167="UNKNOWN","UNKNOWN_STATUS",""))</f>
        <v/>
      </c>
      <c r="AQ2167" s="42" t="str">
        <f t="shared" si="169"/>
        <v>NO</v>
      </c>
    </row>
    <row r="2168" spans="1:43" x14ac:dyDescent="0.3">
      <c r="A2168" s="38">
        <f>IF('query (10)'!A2168="","",'query (10)'!A2168)</f>
        <v>2395</v>
      </c>
      <c r="B2168" s="38" t="str">
        <f>IF('query (10)'!B2168="","",'query (10)'!B2168)</f>
        <v/>
      </c>
      <c r="C2168" s="38" t="str">
        <f>TRIM(UPPER('query (10)'!M2168))</f>
        <v>GR-423</v>
      </c>
      <c r="D2168" s="38" t="str">
        <f>TRIM(UPPER(IFERROR(_xlfn.TEXTBEFORE('query (10)'!L2168,"("),'query (10)'!L2168)))</f>
        <v>OUTER RING RACEWAY GRINDING MACHINE.</v>
      </c>
      <c r="E2168" s="38" t="str">
        <f>IFERROR(TRIM(UPPER(_xlfn.TEXTBEFORE(_xlfn.TEXTAFTER('query (10)'!L2168,"("),")"))),"")</f>
        <v/>
      </c>
      <c r="F2168" s="38" t="str">
        <f>TRIM('query (10)'!K2168)</f>
        <v>WP Grinding2</v>
      </c>
      <c r="G2168" s="38" t="str">
        <f>IF('query (10)'!J2168="","",'query (10)'!J2168)</f>
        <v>Dresser</v>
      </c>
      <c r="H2168" s="38" t="str">
        <f>TRIM(UPPER('query (10)'!J2168))</f>
        <v>DRESSER</v>
      </c>
      <c r="I2168" s="38" t="str">
        <f>IF('query (10)'!F2168="","",'query (10)'!F2168)</f>
        <v>Time-based Maintenance</v>
      </c>
      <c r="J2168" s="38" t="str">
        <f>IF('query (10)'!F2168="","",IFERROR(INDEX(Cleaning_Rules!$B$14:$B$17,MATCH(TRIM('query (10)'!F2168),Cleaning_Rules!$A$14:$A$17,0)),"UNKNOWN"))</f>
        <v>TBM</v>
      </c>
      <c r="K2168" s="38" t="str">
        <f>IF('query (10)'!G2168="","",'query (10)'!G2168)</f>
        <v>แผนใหม่</v>
      </c>
      <c r="L2168" s="38" t="str">
        <f>IF('query (10)'!G2168="","MISSING",IFERROR(INDEX(Cleaning_Rules!$B$5:$B$10,MATCH(TRIM('query (10)'!G2168),Cleaning_Rules!$A$5:$A$10,0)),"UNKNOWN"))</f>
        <v>NEW_PLAN</v>
      </c>
      <c r="M2168" s="38" t="str">
        <f>IF('query (10)'!I2168="","",'query (10)'!I2168)</f>
        <v>Mechanical</v>
      </c>
      <c r="N2168" s="38" t="str">
        <f>IF('query (10)'!O2168="","",'query (10)'!O2168)</f>
        <v>Part Change</v>
      </c>
      <c r="O2168" s="38" t="str">
        <f>IF('query (10)'!P2168="","",'query (10)'!P2168)</f>
        <v>Medium</v>
      </c>
      <c r="P2168" s="38" t="str">
        <f>IF('query (10)'!N2168="","",'query (10)'!N2168)</f>
        <v>Change bearing support arm dresser unit to cycle pm 3Y.
model
-HR30206J = 2 EA.
-VC40626 = 2 EA.</v>
      </c>
      <c r="Q2168" s="38" t="str">
        <f>TRIM('query (10)'!N2168)</f>
        <v>Change bearing support arm dresser unit to cycle pm 3Y.
model
-HR30206J = 2 EA.
-VC40626 = 2 EA.</v>
      </c>
      <c r="R2168" s="38" t="str">
        <f>TRIM(UPPER('query (10)'!R2168))</f>
        <v/>
      </c>
      <c r="S2168" s="38" t="str">
        <f>TRIM(UPPER('query (10)'!S2168))</f>
        <v/>
      </c>
      <c r="T2168" s="38" t="str">
        <f>IF('query (10)'!Q2168="","",TRIM(UPPER('query (10)'!Q2168)))</f>
        <v/>
      </c>
      <c r="U2168" s="38" t="str">
        <f>IF('query (10)'!T2168="","",'query (10)'!T2168)</f>
        <v/>
      </c>
      <c r="V2168" s="39" t="str">
        <f>IF('query (10)'!T2168="","",IFERROR(VALUE('query (10)'!T2168),""))</f>
        <v/>
      </c>
      <c r="W2168" s="40">
        <f>IF('query (10)'!U2168="","",'query (10)'!U2168)</f>
        <v>0</v>
      </c>
      <c r="X2168" s="39">
        <f>IF('query (10)'!V2168="","",'query (10)'!V2168)</f>
        <v>1080</v>
      </c>
      <c r="Y2168" s="41">
        <f>IF('query (10)'!W2168="","",'query (10)'!W2168)</f>
        <v>45774</v>
      </c>
      <c r="Z2168" s="41" t="str">
        <f>IF('query (10)'!X2168="","",'query (10)'!X2168)</f>
        <v/>
      </c>
      <c r="AA2168" s="41">
        <f>IF('query (10)'!Y2168="","",'query (10)'!Y2168)</f>
        <v>45774</v>
      </c>
      <c r="AB2168" s="41">
        <f>IF('query (10)'!Z2168="","",'query (10)'!Z2168)</f>
        <v>46854</v>
      </c>
      <c r="AC2168" s="38" t="str">
        <f>IF(OR('query (10)'!AA2168="",COUNTIF(Cleaning_Rules!$A$21:$A$26,TRIM('query (10)'!AA2168))&gt;0),"",TRIM('query (10)'!AA2168))</f>
        <v/>
      </c>
      <c r="AD2168" s="38" t="str">
        <f>IF('query (10)'!AB2168="","",TRIM(IFERROR(_xlfn.TEXTBEFORE('query (10)'!AB2168,"("),'query (10)'!AB2168)))</f>
        <v/>
      </c>
      <c r="AE2168" s="38" t="str">
        <f>IFERROR(LOWER(TRIM(_xlfn.TEXTBEFORE(_xlfn.TEXTAFTER('query (10)'!AB2168,"("),")"))),"")</f>
        <v/>
      </c>
      <c r="AF2168" s="38" t="str">
        <f>IF('query (10)'!AD2168="","",TRIM('query (10)'!AD2168))</f>
        <v>เจษฎา ผิวบาง</v>
      </c>
      <c r="AG2168" s="38" t="str">
        <f>IF('query (10)'!AE2168="","",TRIM('query (10)'!AE2168))</f>
        <v>เจษฎา ผิวบาง</v>
      </c>
      <c r="AH2168" s="38" t="str">
        <f>IF('query (10)'!AF2168="","",IFERROR(VALUE('query (10)'!AF2168),""))</f>
        <v/>
      </c>
      <c r="AI2168" s="38" t="str">
        <f>IF('query (10)'!AG2168="","",TRIM('query (10)'!AG2168))</f>
        <v/>
      </c>
      <c r="AJ2168" s="38" t="str">
        <f>IF('query (10)'!AH2168="","",IFERROR(VALUE('query (10)'!AH2168),""))</f>
        <v/>
      </c>
      <c r="AK2168" s="38" t="str">
        <f>IF('query (10)'!AI2168="","",TRIM('query (10)'!AI2168))</f>
        <v/>
      </c>
      <c r="AL2168" s="42">
        <f t="shared" si="165"/>
        <v>2025</v>
      </c>
      <c r="AM2168" s="42" t="str">
        <f t="shared" si="166"/>
        <v>2025-04</v>
      </c>
      <c r="AN2168" s="42" t="str">
        <f t="shared" ca="1" si="167"/>
        <v>ON_SCHEDULE</v>
      </c>
      <c r="AO2168" s="42" t="str">
        <f t="shared" si="168"/>
        <v>GR-423 | OUTER RING RACEWAY GRINDING MACHINE. | WP Grinding2 | DRESSER | Time-based Maintenance | Mechanical | Part Change | Medium | Change bearing support arm dresser unit to cycle pm 3Y.
model
-HR30206J = 2 EA.
-VC40626 = 2 EA. | เจษฎา ผิวบาง</v>
      </c>
      <c r="AP2168" s="42" t="str">
        <f>_xlfn.TEXTJOIN("; ",TRUE,IF(COUNTA('query (10)'!A2168:AK2168)&lt;=6,"NEAR_EMPTY_ROW",""),IF($K2168="","MISSING_STATUS",""),IF(AND($K2168="เสร็จสิ้น",$Z2168=""),"DONE_NO_ACTUAL_DATE",""),IF(AND($I2168="Condition-based Maintenance",$AH2168=""),"CBM_NO_MEASUREMENT",""),IF(OR($X2168="",$X2168=0),"INVALID_PERIOD",""),IF(AND($AA2168&lt;&gt;"",$AB2168&lt;&gt;"",$AB2168&lt;$AA2168),"DATE_SEQUENCE_ERROR",""),IF(AND($AB2168&lt;&gt;"",$AB2168&gt;DATE(2030,12,31)),"DATE_OUTLIER",""),IF($C2168="","MISSING_QRCODE",""),IF($J2168="UNKNOWN","UNKNOWN_PM_TYPE",""),IF($L2168="UNKNOWN","UNKNOWN_STATUS",""))</f>
        <v/>
      </c>
      <c r="AQ2168" s="42" t="str">
        <f t="shared" si="169"/>
        <v>NO</v>
      </c>
    </row>
    <row r="2169" spans="1:43" x14ac:dyDescent="0.3">
      <c r="A2169" s="38">
        <f>IF('query (10)'!A2169="","",'query (10)'!A2169)</f>
        <v>2396</v>
      </c>
      <c r="B2169" s="38" t="str">
        <f>IF('query (10)'!B2169="","",'query (10)'!B2169)</f>
        <v/>
      </c>
      <c r="C2169" s="38" t="str">
        <f>TRIM(UPPER('query (10)'!M2169))</f>
        <v>GR-922</v>
      </c>
      <c r="D2169" s="38" t="str">
        <f>TRIM(UPPER(IFERROR(_xlfn.TEXTBEFORE('query (10)'!L2169,"("),'query (10)'!L2169)))</f>
        <v>OUTER RING RACEWAY GRINDING M/C</v>
      </c>
      <c r="E2169" s="38" t="str">
        <f>IFERROR(TRIM(UPPER(_xlfn.TEXTBEFORE(_xlfn.TEXTAFTER('query (10)'!L2169,"("),")"))),"")</f>
        <v/>
      </c>
      <c r="F2169" s="38" t="str">
        <f>TRIM('query (10)'!K2169)</f>
        <v>WP Grinding3</v>
      </c>
      <c r="G2169" s="38" t="str">
        <f>IF('query (10)'!J2169="","",'query (10)'!J2169)</f>
        <v>Dresser</v>
      </c>
      <c r="H2169" s="38" t="str">
        <f>TRIM(UPPER('query (10)'!J2169))</f>
        <v>DRESSER</v>
      </c>
      <c r="I2169" s="38" t="str">
        <f>IF('query (10)'!F2169="","",'query (10)'!F2169)</f>
        <v>Time-based Maintenance</v>
      </c>
      <c r="J2169" s="38" t="str">
        <f>IF('query (10)'!F2169="","",IFERROR(INDEX(Cleaning_Rules!$B$14:$B$17,MATCH(TRIM('query (10)'!F2169),Cleaning_Rules!$A$14:$A$17,0)),"UNKNOWN"))</f>
        <v>TBM</v>
      </c>
      <c r="K2169" s="38" t="str">
        <f>IF('query (10)'!G2169="","",'query (10)'!G2169)</f>
        <v>แผนใหม่</v>
      </c>
      <c r="L2169" s="38" t="str">
        <f>IF('query (10)'!G2169="","MISSING",IFERROR(INDEX(Cleaning_Rules!$B$5:$B$10,MATCH(TRIM('query (10)'!G2169),Cleaning_Rules!$A$5:$A$10,0)),"UNKNOWN"))</f>
        <v>NEW_PLAN</v>
      </c>
      <c r="M2169" s="38" t="str">
        <f>IF('query (10)'!I2169="","",'query (10)'!I2169)</f>
        <v>Mechanical</v>
      </c>
      <c r="N2169" s="38" t="str">
        <f>IF('query (10)'!O2169="","",'query (10)'!O2169)</f>
        <v>Part Change</v>
      </c>
      <c r="O2169" s="38" t="str">
        <f>IF('query (10)'!P2169="","",'query (10)'!P2169)</f>
        <v>Medium</v>
      </c>
      <c r="P2169" s="38" t="str">
        <f>IF('query (10)'!N2169="","",'query (10)'!N2169)</f>
        <v>Change bearing support arm dresser unit to cycle pm 3Y.
model
-HR30206J = 2 EA.
-VC40626 = 2 EA.</v>
      </c>
      <c r="Q2169" s="38" t="str">
        <f>TRIM('query (10)'!N2169)</f>
        <v>Change bearing support arm dresser unit to cycle pm 3Y.
model
-HR30206J = 2 EA.
-VC40626 = 2 EA.</v>
      </c>
      <c r="R2169" s="38" t="str">
        <f>TRIM(UPPER('query (10)'!R2169))</f>
        <v/>
      </c>
      <c r="S2169" s="38" t="str">
        <f>TRIM(UPPER('query (10)'!S2169))</f>
        <v/>
      </c>
      <c r="T2169" s="38" t="str">
        <f>IF('query (10)'!Q2169="","",TRIM(UPPER('query (10)'!Q2169)))</f>
        <v/>
      </c>
      <c r="U2169" s="38" t="str">
        <f>IF('query (10)'!T2169="","",'query (10)'!T2169)</f>
        <v/>
      </c>
      <c r="V2169" s="39" t="str">
        <f>IF('query (10)'!T2169="","",IFERROR(VALUE('query (10)'!T2169),""))</f>
        <v/>
      </c>
      <c r="W2169" s="40">
        <f>IF('query (10)'!U2169="","",'query (10)'!U2169)</f>
        <v>0</v>
      </c>
      <c r="X2169" s="39">
        <f>IF('query (10)'!V2169="","",'query (10)'!V2169)</f>
        <v>1080</v>
      </c>
      <c r="Y2169" s="41">
        <f>IF('query (10)'!W2169="","",'query (10)'!W2169)</f>
        <v>45774</v>
      </c>
      <c r="Z2169" s="41" t="str">
        <f>IF('query (10)'!X2169="","",'query (10)'!X2169)</f>
        <v/>
      </c>
      <c r="AA2169" s="41">
        <f>IF('query (10)'!Y2169="","",'query (10)'!Y2169)</f>
        <v>45774</v>
      </c>
      <c r="AB2169" s="41">
        <f>IF('query (10)'!Z2169="","",'query (10)'!Z2169)</f>
        <v>46854</v>
      </c>
      <c r="AC2169" s="38" t="str">
        <f>IF(OR('query (10)'!AA2169="",COUNTIF(Cleaning_Rules!$A$21:$A$26,TRIM('query (10)'!AA2169))&gt;0),"",TRIM('query (10)'!AA2169))</f>
        <v/>
      </c>
      <c r="AD2169" s="38" t="str">
        <f>IF('query (10)'!AB2169="","",TRIM(IFERROR(_xlfn.TEXTBEFORE('query (10)'!AB2169,"("),'query (10)'!AB2169)))</f>
        <v/>
      </c>
      <c r="AE2169" s="38" t="str">
        <f>IFERROR(LOWER(TRIM(_xlfn.TEXTBEFORE(_xlfn.TEXTAFTER('query (10)'!AB2169,"("),")"))),"")</f>
        <v/>
      </c>
      <c r="AF2169" s="38" t="str">
        <f>IF('query (10)'!AD2169="","",TRIM('query (10)'!AD2169))</f>
        <v>เจษฎา ผิวบาง</v>
      </c>
      <c r="AG2169" s="38" t="str">
        <f>IF('query (10)'!AE2169="","",TRIM('query (10)'!AE2169))</f>
        <v>เจษฎา ผิวบาง</v>
      </c>
      <c r="AH2169" s="38" t="str">
        <f>IF('query (10)'!AF2169="","",IFERROR(VALUE('query (10)'!AF2169),""))</f>
        <v/>
      </c>
      <c r="AI2169" s="38" t="str">
        <f>IF('query (10)'!AG2169="","",TRIM('query (10)'!AG2169))</f>
        <v/>
      </c>
      <c r="AJ2169" s="38" t="str">
        <f>IF('query (10)'!AH2169="","",IFERROR(VALUE('query (10)'!AH2169),""))</f>
        <v/>
      </c>
      <c r="AK2169" s="38" t="str">
        <f>IF('query (10)'!AI2169="","",TRIM('query (10)'!AI2169))</f>
        <v/>
      </c>
      <c r="AL2169" s="42">
        <f t="shared" si="165"/>
        <v>2025</v>
      </c>
      <c r="AM2169" s="42" t="str">
        <f t="shared" si="166"/>
        <v>2025-04</v>
      </c>
      <c r="AN2169" s="42" t="str">
        <f t="shared" ca="1" si="167"/>
        <v>ON_SCHEDULE</v>
      </c>
      <c r="AO2169" s="42" t="str">
        <f t="shared" si="168"/>
        <v>GR-922 | OUTER RING RACEWAY GRINDING M/C | WP Grinding3 | DRESSER | Time-based Maintenance | Mechanical | Part Change | Medium | Change bearing support arm dresser unit to cycle pm 3Y.
model
-HR30206J = 2 EA.
-VC40626 = 2 EA. | เจษฎา ผิวบาง</v>
      </c>
      <c r="AP2169" s="42" t="str">
        <f>_xlfn.TEXTJOIN("; ",TRUE,IF(COUNTA('query (10)'!A2169:AK2169)&lt;=6,"NEAR_EMPTY_ROW",""),IF($K2169="","MISSING_STATUS",""),IF(AND($K2169="เสร็จสิ้น",$Z2169=""),"DONE_NO_ACTUAL_DATE",""),IF(AND($I2169="Condition-based Maintenance",$AH2169=""),"CBM_NO_MEASUREMENT",""),IF(OR($X2169="",$X2169=0),"INVALID_PERIOD",""),IF(AND($AA2169&lt;&gt;"",$AB2169&lt;&gt;"",$AB2169&lt;$AA2169),"DATE_SEQUENCE_ERROR",""),IF(AND($AB2169&lt;&gt;"",$AB2169&gt;DATE(2030,12,31)),"DATE_OUTLIER",""),IF($C2169="","MISSING_QRCODE",""),IF($J2169="UNKNOWN","UNKNOWN_PM_TYPE",""),IF($L2169="UNKNOWN","UNKNOWN_STATUS",""))</f>
        <v/>
      </c>
      <c r="AQ2169" s="42" t="str">
        <f t="shared" si="169"/>
        <v>NO</v>
      </c>
    </row>
    <row r="2170" spans="1:43" x14ac:dyDescent="0.3">
      <c r="A2170" s="38">
        <f>IF('query (10)'!A2170="","",'query (10)'!A2170)</f>
        <v>2397</v>
      </c>
      <c r="B2170" s="38" t="str">
        <f>IF('query (10)'!B2170="","",'query (10)'!B2170)</f>
        <v/>
      </c>
      <c r="C2170" s="38" t="str">
        <f>TRIM(UPPER('query (10)'!M2170))</f>
        <v>GR-241</v>
      </c>
      <c r="D2170" s="38" t="str">
        <f>TRIM(UPPER(IFERROR(_xlfn.TEXTBEFORE('query (10)'!L2170,"("),'query (10)'!L2170)))</f>
        <v>OUTER RING RACEWAY GRINDING M/C</v>
      </c>
      <c r="E2170" s="38" t="str">
        <f>IFERROR(TRIM(UPPER(_xlfn.TEXTBEFORE(_xlfn.TEXTAFTER('query (10)'!L2170,"("),")"))),"")</f>
        <v/>
      </c>
      <c r="F2170" s="38" t="str">
        <f>TRIM('query (10)'!K2170)</f>
        <v>WP Grinding1</v>
      </c>
      <c r="G2170" s="38" t="str">
        <f>IF('query (10)'!J2170="","",'query (10)'!J2170)</f>
        <v>Table adv.-ret.</v>
      </c>
      <c r="H2170" s="38" t="str">
        <f>TRIM(UPPER('query (10)'!J2170))</f>
        <v>TABLE ADV.-RET.</v>
      </c>
      <c r="I2170" s="38" t="str">
        <f>IF('query (10)'!F2170="","",'query (10)'!F2170)</f>
        <v>Time-based Maintenance</v>
      </c>
      <c r="J2170" s="38" t="str">
        <f>IF('query (10)'!F2170="","",IFERROR(INDEX(Cleaning_Rules!$B$14:$B$17,MATCH(TRIM('query (10)'!F2170),Cleaning_Rules!$A$14:$A$17,0)),"UNKNOWN"))</f>
        <v>TBM</v>
      </c>
      <c r="K2170" s="38" t="str">
        <f>IF('query (10)'!G2170="","",'query (10)'!G2170)</f>
        <v>แผนใหม่</v>
      </c>
      <c r="L2170" s="38" t="str">
        <f>IF('query (10)'!G2170="","MISSING",IFERROR(INDEX(Cleaning_Rules!$B$5:$B$10,MATCH(TRIM('query (10)'!G2170),Cleaning_Rules!$A$5:$A$10,0)),"UNKNOWN"))</f>
        <v>NEW_PLAN</v>
      </c>
      <c r="M2170" s="38" t="str">
        <f>IF('query (10)'!I2170="","",'query (10)'!I2170)</f>
        <v>Mechanical</v>
      </c>
      <c r="N2170" s="38" t="str">
        <f>IF('query (10)'!O2170="","",'query (10)'!O2170)</f>
        <v>Part Change</v>
      </c>
      <c r="O2170" s="38" t="str">
        <f>IF('query (10)'!P2170="","",'query (10)'!P2170)</f>
        <v>Medium</v>
      </c>
      <c r="P2170" s="38" t="str">
        <f>IF('query (10)'!N2170="","",'query (10)'!N2170)</f>
        <v>Change belt running ball screw table 
adv.-ret. to cycle pm 3Y.</v>
      </c>
      <c r="Q2170" s="38" t="str">
        <f>TRIM('query (10)'!N2170)</f>
        <v>Change belt running ball screw table 
adv.-ret. to cycle pm 3Y.</v>
      </c>
      <c r="R2170" s="38" t="str">
        <f>TRIM(UPPER('query (10)'!R2170))</f>
        <v>BELT</v>
      </c>
      <c r="S2170" s="38" t="str">
        <f>TRIM(UPPER('query (10)'!S2170))</f>
        <v>250S8M896</v>
      </c>
      <c r="T2170" s="38" t="str">
        <f>IF('query (10)'!Q2170="","",TRIM(UPPER('query (10)'!Q2170)))</f>
        <v/>
      </c>
      <c r="U2170" s="38" t="str">
        <f>IF('query (10)'!T2170="","",'query (10)'!T2170)</f>
        <v/>
      </c>
      <c r="V2170" s="39" t="str">
        <f>IF('query (10)'!T2170="","",IFERROR(VALUE('query (10)'!T2170),""))</f>
        <v/>
      </c>
      <c r="W2170" s="40">
        <f>IF('query (10)'!U2170="","",'query (10)'!U2170)</f>
        <v>0</v>
      </c>
      <c r="X2170" s="39">
        <f>IF('query (10)'!V2170="","",'query (10)'!V2170)</f>
        <v>1030</v>
      </c>
      <c r="Y2170" s="41">
        <f>IF('query (10)'!W2170="","",'query (10)'!W2170)</f>
        <v>45774</v>
      </c>
      <c r="Z2170" s="41" t="str">
        <f>IF('query (10)'!X2170="","",'query (10)'!X2170)</f>
        <v/>
      </c>
      <c r="AA2170" s="41">
        <f>IF('query (10)'!Y2170="","",'query (10)'!Y2170)</f>
        <v>45774</v>
      </c>
      <c r="AB2170" s="41">
        <f>IF('query (10)'!Z2170="","",'query (10)'!Z2170)</f>
        <v>46804</v>
      </c>
      <c r="AC2170" s="38" t="str">
        <f>IF(OR('query (10)'!AA2170="",COUNTIF(Cleaning_Rules!$A$21:$A$26,TRIM('query (10)'!AA2170))&gt;0),"",TRIM('query (10)'!AA2170))</f>
        <v/>
      </c>
      <c r="AD2170" s="38" t="str">
        <f>IF('query (10)'!AB2170="","",TRIM(IFERROR(_xlfn.TEXTBEFORE('query (10)'!AB2170,"("),'query (10)'!AB2170)))</f>
        <v/>
      </c>
      <c r="AE2170" s="38" t="str">
        <f>IFERROR(LOWER(TRIM(_xlfn.TEXTBEFORE(_xlfn.TEXTAFTER('query (10)'!AB2170,"("),")"))),"")</f>
        <v/>
      </c>
      <c r="AF2170" s="38" t="str">
        <f>IF('query (10)'!AD2170="","",TRIM('query (10)'!AD2170))</f>
        <v>เจษฎา ผิวบาง</v>
      </c>
      <c r="AG2170" s="38" t="str">
        <f>IF('query (10)'!AE2170="","",TRIM('query (10)'!AE2170))</f>
        <v>เจษฎา ผิวบาง</v>
      </c>
      <c r="AH2170" s="38" t="str">
        <f>IF('query (10)'!AF2170="","",IFERROR(VALUE('query (10)'!AF2170),""))</f>
        <v/>
      </c>
      <c r="AI2170" s="38" t="str">
        <f>IF('query (10)'!AG2170="","",TRIM('query (10)'!AG2170))</f>
        <v/>
      </c>
      <c r="AJ2170" s="38" t="str">
        <f>IF('query (10)'!AH2170="","",IFERROR(VALUE('query (10)'!AH2170),""))</f>
        <v/>
      </c>
      <c r="AK2170" s="38" t="str">
        <f>IF('query (10)'!AI2170="","",TRIM('query (10)'!AI2170))</f>
        <v/>
      </c>
      <c r="AL2170" s="42">
        <f t="shared" si="165"/>
        <v>2025</v>
      </c>
      <c r="AM2170" s="42" t="str">
        <f t="shared" si="166"/>
        <v>2025-04</v>
      </c>
      <c r="AN2170" s="42" t="str">
        <f t="shared" ca="1" si="167"/>
        <v>ON_SCHEDULE</v>
      </c>
      <c r="AO2170" s="42" t="str">
        <f t="shared" si="168"/>
        <v>GR-241 | OUTER RING RACEWAY GRINDING M/C | WP Grinding1 | TABLE ADV.-RET. | Time-based Maintenance | Mechanical | Part Change | Medium | Change belt running ball screw table 
adv.-ret. to cycle pm 3Y. | BELT | 250S8M896 | เจษฎา ผิวบาง</v>
      </c>
      <c r="AP2170" s="42" t="str">
        <f>_xlfn.TEXTJOIN("; ",TRUE,IF(COUNTA('query (10)'!A2170:AK2170)&lt;=6,"NEAR_EMPTY_ROW",""),IF($K2170="","MISSING_STATUS",""),IF(AND($K2170="เสร็จสิ้น",$Z2170=""),"DONE_NO_ACTUAL_DATE",""),IF(AND($I2170="Condition-based Maintenance",$AH2170=""),"CBM_NO_MEASUREMENT",""),IF(OR($X2170="",$X2170=0),"INVALID_PERIOD",""),IF(AND($AA2170&lt;&gt;"",$AB2170&lt;&gt;"",$AB2170&lt;$AA2170),"DATE_SEQUENCE_ERROR",""),IF(AND($AB2170&lt;&gt;"",$AB2170&gt;DATE(2030,12,31)),"DATE_OUTLIER",""),IF($C2170="","MISSING_QRCODE",""),IF($J2170="UNKNOWN","UNKNOWN_PM_TYPE",""),IF($L2170="UNKNOWN","UNKNOWN_STATUS",""))</f>
        <v/>
      </c>
      <c r="AQ2170" s="42" t="str">
        <f t="shared" si="169"/>
        <v>NO</v>
      </c>
    </row>
    <row r="2171" spans="1:43" x14ac:dyDescent="0.3">
      <c r="A2171" s="38">
        <f>IF('query (10)'!A2171="","",'query (10)'!A2171)</f>
        <v>2398</v>
      </c>
      <c r="B2171" s="38" t="str">
        <f>IF('query (10)'!B2171="","",'query (10)'!B2171)</f>
        <v/>
      </c>
      <c r="C2171" s="38" t="str">
        <f>TRIM(UPPER('query (10)'!M2171))</f>
        <v>WA-1061</v>
      </c>
      <c r="D2171" s="38" t="str">
        <f>TRIM(UPPER(IFERROR(_xlfn.TEXTBEFORE('query (10)'!L2171,"("),'query (10)'!L2171)))</f>
        <v>PART WASHING M/C</v>
      </c>
      <c r="E2171" s="38" t="str">
        <f>IFERROR(TRIM(UPPER(_xlfn.TEXTBEFORE(_xlfn.TEXTAFTER('query (10)'!L2171,"("),")"))),"")</f>
        <v/>
      </c>
      <c r="F2171" s="38" t="str">
        <f>TRIM('query (10)'!K2171)</f>
        <v>WP Grinding1</v>
      </c>
      <c r="G2171" s="38" t="str">
        <f>IF('query (10)'!J2171="","",'query (10)'!J2171)</f>
        <v>Transfer</v>
      </c>
      <c r="H2171" s="38" t="str">
        <f>TRIM(UPPER('query (10)'!J2171))</f>
        <v>TRANSFER</v>
      </c>
      <c r="I2171" s="38" t="str">
        <f>IF('query (10)'!F2171="","",'query (10)'!F2171)</f>
        <v>Time-based Maintenance</v>
      </c>
      <c r="J2171" s="38" t="str">
        <f>IF('query (10)'!F2171="","",IFERROR(INDEX(Cleaning_Rules!$B$14:$B$17,MATCH(TRIM('query (10)'!F2171),Cleaning_Rules!$A$14:$A$17,0)),"UNKNOWN"))</f>
        <v>TBM</v>
      </c>
      <c r="K2171" s="38" t="str">
        <f>IF('query (10)'!G2171="","",'query (10)'!G2171)</f>
        <v>แผนใหม่</v>
      </c>
      <c r="L2171" s="38" t="str">
        <f>IF('query (10)'!G2171="","MISSING",IFERROR(INDEX(Cleaning_Rules!$B$5:$B$10,MATCH(TRIM('query (10)'!G2171),Cleaning_Rules!$A$5:$A$10,0)),"UNKNOWN"))</f>
        <v>NEW_PLAN</v>
      </c>
      <c r="M2171" s="38" t="str">
        <f>IF('query (10)'!I2171="","",'query (10)'!I2171)</f>
        <v>Mechanical</v>
      </c>
      <c r="N2171" s="38" t="str">
        <f>IF('query (10)'!O2171="","",'query (10)'!O2171)</f>
        <v>Part Change</v>
      </c>
      <c r="O2171" s="38" t="str">
        <f>IF('query (10)'!P2171="","",'query (10)'!P2171)</f>
        <v>Medium</v>
      </c>
      <c r="P2171" s="38" t="str">
        <f>IF('query (10)'!N2171="","",'query (10)'!N2171)</f>
        <v>Change air cylinder work chuck clamp-unclamp to cycle pm 3Y.
model : MHL2-20D1Z = 1 EA. (SMC)</v>
      </c>
      <c r="Q2171" s="38" t="str">
        <f>TRIM('query (10)'!N2171)</f>
        <v>Change air cylinder work chuck clamp-unclamp to cycle pm 3Y.
model : MHL2-20D1Z = 1 EA. (SMC)</v>
      </c>
      <c r="R2171" s="38" t="str">
        <f>TRIM(UPPER('query (10)'!R2171))</f>
        <v>AIR CYLINDER</v>
      </c>
      <c r="S2171" s="38" t="str">
        <f>TRIM(UPPER('query (10)'!S2171))</f>
        <v>MHL2-20D-Y69BS</v>
      </c>
      <c r="T2171" s="38" t="str">
        <f>IF('query (10)'!Q2171="","",TRIM(UPPER('query (10)'!Q2171)))</f>
        <v/>
      </c>
      <c r="U2171" s="38" t="str">
        <f>IF('query (10)'!T2171="","",'query (10)'!T2171)</f>
        <v/>
      </c>
      <c r="V2171" s="39" t="str">
        <f>IF('query (10)'!T2171="","",IFERROR(VALUE('query (10)'!T2171),""))</f>
        <v/>
      </c>
      <c r="W2171" s="40">
        <f>IF('query (10)'!U2171="","",'query (10)'!U2171)</f>
        <v>0</v>
      </c>
      <c r="X2171" s="39">
        <f>IF('query (10)'!V2171="","",'query (10)'!V2171)</f>
        <v>1080</v>
      </c>
      <c r="Y2171" s="41">
        <f>IF('query (10)'!W2171="","",'query (10)'!W2171)</f>
        <v>45410</v>
      </c>
      <c r="Z2171" s="41" t="str">
        <f>IF('query (10)'!X2171="","",'query (10)'!X2171)</f>
        <v/>
      </c>
      <c r="AA2171" s="41">
        <f>IF('query (10)'!Y2171="","",'query (10)'!Y2171)</f>
        <v>45410</v>
      </c>
      <c r="AB2171" s="41">
        <f>IF('query (10)'!Z2171="","",'query (10)'!Z2171)</f>
        <v>46490</v>
      </c>
      <c r="AC2171" s="38" t="str">
        <f>IF(OR('query (10)'!AA2171="",COUNTIF(Cleaning_Rules!$A$21:$A$26,TRIM('query (10)'!AA2171))&gt;0),"",TRIM('query (10)'!AA2171))</f>
        <v/>
      </c>
      <c r="AD2171" s="38" t="str">
        <f>IF('query (10)'!AB2171="","",TRIM(IFERROR(_xlfn.TEXTBEFORE('query (10)'!AB2171,"("),'query (10)'!AB2171)))</f>
        <v/>
      </c>
      <c r="AE2171" s="38" t="str">
        <f>IFERROR(LOWER(TRIM(_xlfn.TEXTBEFORE(_xlfn.TEXTAFTER('query (10)'!AB2171,"("),")"))),"")</f>
        <v/>
      </c>
      <c r="AF2171" s="38" t="str">
        <f>IF('query (10)'!AD2171="","",TRIM('query (10)'!AD2171))</f>
        <v>เจษฎา ผิวบาง</v>
      </c>
      <c r="AG2171" s="38" t="str">
        <f>IF('query (10)'!AE2171="","",TRIM('query (10)'!AE2171))</f>
        <v>เจษฎา ผิวบาง</v>
      </c>
      <c r="AH2171" s="38" t="str">
        <f>IF('query (10)'!AF2171="","",IFERROR(VALUE('query (10)'!AF2171),""))</f>
        <v/>
      </c>
      <c r="AI2171" s="38" t="str">
        <f>IF('query (10)'!AG2171="","",TRIM('query (10)'!AG2171))</f>
        <v/>
      </c>
      <c r="AJ2171" s="38" t="str">
        <f>IF('query (10)'!AH2171="","",IFERROR(VALUE('query (10)'!AH2171),""))</f>
        <v/>
      </c>
      <c r="AK2171" s="38" t="str">
        <f>IF('query (10)'!AI2171="","",TRIM('query (10)'!AI2171))</f>
        <v/>
      </c>
      <c r="AL2171" s="42">
        <f t="shared" si="165"/>
        <v>2024</v>
      </c>
      <c r="AM2171" s="42" t="str">
        <f t="shared" si="166"/>
        <v>2024-04</v>
      </c>
      <c r="AN2171" s="42" t="str">
        <f t="shared" ca="1" si="167"/>
        <v>ON_SCHEDULE</v>
      </c>
      <c r="AO2171" s="42" t="str">
        <f t="shared" si="168"/>
        <v>WA-1061 | PART WASHING M/C | WP Grinding1 | TRANSFER | Time-based Maintenance | Mechanical | Part Change | Medium | Change air cylinder work chuck clamp-unclamp to cycle pm 3Y.
model : MHL2-20D1Z = 1 EA. (SMC) | AIR CYLINDER | MHL2-20D-Y69BS | เจษฎา ผิวบาง</v>
      </c>
      <c r="AP2171" s="42" t="str">
        <f>_xlfn.TEXTJOIN("; ",TRUE,IF(COUNTA('query (10)'!A2171:AK2171)&lt;=6,"NEAR_EMPTY_ROW",""),IF($K2171="","MISSING_STATUS",""),IF(AND($K2171="เสร็จสิ้น",$Z2171=""),"DONE_NO_ACTUAL_DATE",""),IF(AND($I2171="Condition-based Maintenance",$AH2171=""),"CBM_NO_MEASUREMENT",""),IF(OR($X2171="",$X2171=0),"INVALID_PERIOD",""),IF(AND($AA2171&lt;&gt;"",$AB2171&lt;&gt;"",$AB2171&lt;$AA2171),"DATE_SEQUENCE_ERROR",""),IF(AND($AB2171&lt;&gt;"",$AB2171&gt;DATE(2030,12,31)),"DATE_OUTLIER",""),IF($C2171="","MISSING_QRCODE",""),IF($J2171="UNKNOWN","UNKNOWN_PM_TYPE",""),IF($L2171="UNKNOWN","UNKNOWN_STATUS",""))</f>
        <v/>
      </c>
      <c r="AQ2171" s="42" t="str">
        <f t="shared" si="169"/>
        <v>NO</v>
      </c>
    </row>
    <row r="2172" spans="1:43" x14ac:dyDescent="0.3">
      <c r="A2172" s="38">
        <f>IF('query (10)'!A2172="","",'query (10)'!A2172)</f>
        <v>2399</v>
      </c>
      <c r="B2172" s="38" t="str">
        <f>IF('query (10)'!B2172="","",'query (10)'!B2172)</f>
        <v/>
      </c>
      <c r="C2172" s="38" t="str">
        <f>TRIM(UPPER('query (10)'!M2172))</f>
        <v>WA-1019</v>
      </c>
      <c r="D2172" s="38" t="str">
        <f>TRIM(UPPER(IFERROR(_xlfn.TEXTBEFORE('query (10)'!L2172,"("),'query (10)'!L2172)))</f>
        <v>PART WASHING M/C</v>
      </c>
      <c r="E2172" s="38" t="str">
        <f>IFERROR(TRIM(UPPER(_xlfn.TEXTBEFORE(_xlfn.TEXTAFTER('query (10)'!L2172,"("),")"))),"")</f>
        <v/>
      </c>
      <c r="F2172" s="38" t="str">
        <f>TRIM('query (10)'!K2172)</f>
        <v>WP Grinding2</v>
      </c>
      <c r="G2172" s="38" t="str">
        <f>IF('query (10)'!J2172="","",'query (10)'!J2172)</f>
        <v>Transfer</v>
      </c>
      <c r="H2172" s="38" t="str">
        <f>TRIM(UPPER('query (10)'!J2172))</f>
        <v>TRANSFER</v>
      </c>
      <c r="I2172" s="38" t="str">
        <f>IF('query (10)'!F2172="","",'query (10)'!F2172)</f>
        <v>Time-based Maintenance</v>
      </c>
      <c r="J2172" s="38" t="str">
        <f>IF('query (10)'!F2172="","",IFERROR(INDEX(Cleaning_Rules!$B$14:$B$17,MATCH(TRIM('query (10)'!F2172),Cleaning_Rules!$A$14:$A$17,0)),"UNKNOWN"))</f>
        <v>TBM</v>
      </c>
      <c r="K2172" s="38" t="str">
        <f>IF('query (10)'!G2172="","",'query (10)'!G2172)</f>
        <v>แผนใหม่</v>
      </c>
      <c r="L2172" s="38" t="str">
        <f>IF('query (10)'!G2172="","MISSING",IFERROR(INDEX(Cleaning_Rules!$B$5:$B$10,MATCH(TRIM('query (10)'!G2172),Cleaning_Rules!$A$5:$A$10,0)),"UNKNOWN"))</f>
        <v>NEW_PLAN</v>
      </c>
      <c r="M2172" s="38" t="str">
        <f>IF('query (10)'!I2172="","",'query (10)'!I2172)</f>
        <v>Mechanical</v>
      </c>
      <c r="N2172" s="38" t="str">
        <f>IF('query (10)'!O2172="","",'query (10)'!O2172)</f>
        <v>Part Change</v>
      </c>
      <c r="O2172" s="38" t="str">
        <f>IF('query (10)'!P2172="","",'query (10)'!P2172)</f>
        <v>Medium</v>
      </c>
      <c r="P2172" s="38" t="str">
        <f>IF('query (10)'!N2172="","",'query (10)'!N2172)</f>
        <v>Change air cylinder work chuck clamp-unclamp to cycle pm 3Y.
model : MHL2-20D1Z = 1 EA. (SMC)</v>
      </c>
      <c r="Q2172" s="38" t="str">
        <f>TRIM('query (10)'!N2172)</f>
        <v>Change air cylinder work chuck clamp-unclamp to cycle pm 3Y.
model : MHL2-20D1Z = 1 EA. (SMC)</v>
      </c>
      <c r="R2172" s="38" t="str">
        <f>TRIM(UPPER('query (10)'!R2172))</f>
        <v>AIR CYLINDER</v>
      </c>
      <c r="S2172" s="38" t="str">
        <f>TRIM(UPPER('query (10)'!S2172))</f>
        <v>MHL2-20D-Y69BS</v>
      </c>
      <c r="T2172" s="38" t="str">
        <f>IF('query (10)'!Q2172="","",TRIM(UPPER('query (10)'!Q2172)))</f>
        <v/>
      </c>
      <c r="U2172" s="38" t="str">
        <f>IF('query (10)'!T2172="","",'query (10)'!T2172)</f>
        <v/>
      </c>
      <c r="V2172" s="39" t="str">
        <f>IF('query (10)'!T2172="","",IFERROR(VALUE('query (10)'!T2172),""))</f>
        <v/>
      </c>
      <c r="W2172" s="40">
        <f>IF('query (10)'!U2172="","",'query (10)'!U2172)</f>
        <v>0</v>
      </c>
      <c r="X2172" s="39">
        <f>IF('query (10)'!V2172="","",'query (10)'!V2172)</f>
        <v>1080</v>
      </c>
      <c r="Y2172" s="41">
        <f>IF('query (10)'!W2172="","",'query (10)'!W2172)</f>
        <v>45410</v>
      </c>
      <c r="Z2172" s="41" t="str">
        <f>IF('query (10)'!X2172="","",'query (10)'!X2172)</f>
        <v/>
      </c>
      <c r="AA2172" s="41">
        <f>IF('query (10)'!Y2172="","",'query (10)'!Y2172)</f>
        <v>45410</v>
      </c>
      <c r="AB2172" s="41">
        <f>IF('query (10)'!Z2172="","",'query (10)'!Z2172)</f>
        <v>46490</v>
      </c>
      <c r="AC2172" s="38" t="str">
        <f>IF(OR('query (10)'!AA2172="",COUNTIF(Cleaning_Rules!$A$21:$A$26,TRIM('query (10)'!AA2172))&gt;0),"",TRIM('query (10)'!AA2172))</f>
        <v/>
      </c>
      <c r="AD2172" s="38" t="str">
        <f>IF('query (10)'!AB2172="","",TRIM(IFERROR(_xlfn.TEXTBEFORE('query (10)'!AB2172,"("),'query (10)'!AB2172)))</f>
        <v/>
      </c>
      <c r="AE2172" s="38" t="str">
        <f>IFERROR(LOWER(TRIM(_xlfn.TEXTBEFORE(_xlfn.TEXTAFTER('query (10)'!AB2172,"("),")"))),"")</f>
        <v/>
      </c>
      <c r="AF2172" s="38" t="str">
        <f>IF('query (10)'!AD2172="","",TRIM('query (10)'!AD2172))</f>
        <v>เจษฎา ผิวบาง</v>
      </c>
      <c r="AG2172" s="38" t="str">
        <f>IF('query (10)'!AE2172="","",TRIM('query (10)'!AE2172))</f>
        <v>เจษฎา ผิวบาง</v>
      </c>
      <c r="AH2172" s="38" t="str">
        <f>IF('query (10)'!AF2172="","",IFERROR(VALUE('query (10)'!AF2172),""))</f>
        <v/>
      </c>
      <c r="AI2172" s="38" t="str">
        <f>IF('query (10)'!AG2172="","",TRIM('query (10)'!AG2172))</f>
        <v/>
      </c>
      <c r="AJ2172" s="38" t="str">
        <f>IF('query (10)'!AH2172="","",IFERROR(VALUE('query (10)'!AH2172),""))</f>
        <v/>
      </c>
      <c r="AK2172" s="38" t="str">
        <f>IF('query (10)'!AI2172="","",TRIM('query (10)'!AI2172))</f>
        <v/>
      </c>
      <c r="AL2172" s="42">
        <f t="shared" si="165"/>
        <v>2024</v>
      </c>
      <c r="AM2172" s="42" t="str">
        <f t="shared" si="166"/>
        <v>2024-04</v>
      </c>
      <c r="AN2172" s="42" t="str">
        <f t="shared" ca="1" si="167"/>
        <v>ON_SCHEDULE</v>
      </c>
      <c r="AO2172" s="42" t="str">
        <f t="shared" si="168"/>
        <v>WA-1019 | PART WASHING M/C | WP Grinding2 | TRANSFER | Time-based Maintenance | Mechanical | Part Change | Medium | Change air cylinder work chuck clamp-unclamp to cycle pm 3Y.
model : MHL2-20D1Z = 1 EA. (SMC) | AIR CYLINDER | MHL2-20D-Y69BS | เจษฎา ผิวบาง</v>
      </c>
      <c r="AP2172" s="42" t="str">
        <f>_xlfn.TEXTJOIN("; ",TRUE,IF(COUNTA('query (10)'!A2172:AK2172)&lt;=6,"NEAR_EMPTY_ROW",""),IF($K2172="","MISSING_STATUS",""),IF(AND($K2172="เสร็จสิ้น",$Z2172=""),"DONE_NO_ACTUAL_DATE",""),IF(AND($I2172="Condition-based Maintenance",$AH2172=""),"CBM_NO_MEASUREMENT",""),IF(OR($X2172="",$X2172=0),"INVALID_PERIOD",""),IF(AND($AA2172&lt;&gt;"",$AB2172&lt;&gt;"",$AB2172&lt;$AA2172),"DATE_SEQUENCE_ERROR",""),IF(AND($AB2172&lt;&gt;"",$AB2172&gt;DATE(2030,12,31)),"DATE_OUTLIER",""),IF($C2172="","MISSING_QRCODE",""),IF($J2172="UNKNOWN","UNKNOWN_PM_TYPE",""),IF($L2172="UNKNOWN","UNKNOWN_STATUS",""))</f>
        <v/>
      </c>
      <c r="AQ2172" s="42" t="str">
        <f t="shared" si="169"/>
        <v>NO</v>
      </c>
    </row>
    <row r="2173" spans="1:43" x14ac:dyDescent="0.3">
      <c r="A2173" s="38">
        <f>IF('query (10)'!A2173="","",'query (10)'!A2173)</f>
        <v>2400</v>
      </c>
      <c r="B2173" s="38" t="str">
        <f>IF('query (10)'!B2173="","",'query (10)'!B2173)</f>
        <v/>
      </c>
      <c r="C2173" s="38" t="str">
        <f>TRIM(UPPER('query (10)'!M2173))</f>
        <v>WA-988</v>
      </c>
      <c r="D2173" s="38" t="str">
        <f>TRIM(UPPER(IFERROR(_xlfn.TEXTBEFORE('query (10)'!L2173,"("),'query (10)'!L2173)))</f>
        <v>PART WASHING G2 M/C</v>
      </c>
      <c r="E2173" s="38" t="str">
        <f>IFERROR(TRIM(UPPER(_xlfn.TEXTBEFORE(_xlfn.TEXTAFTER('query (10)'!L2173,"("),")"))),"")</f>
        <v/>
      </c>
      <c r="F2173" s="38" t="str">
        <f>TRIM('query (10)'!K2173)</f>
        <v>WP Grinding3</v>
      </c>
      <c r="G2173" s="38" t="str">
        <f>IF('query (10)'!J2173="","",'query (10)'!J2173)</f>
        <v>Transfer</v>
      </c>
      <c r="H2173" s="38" t="str">
        <f>TRIM(UPPER('query (10)'!J2173))</f>
        <v>TRANSFER</v>
      </c>
      <c r="I2173" s="38" t="str">
        <f>IF('query (10)'!F2173="","",'query (10)'!F2173)</f>
        <v>Time-based Maintenance</v>
      </c>
      <c r="J2173" s="38" t="str">
        <f>IF('query (10)'!F2173="","",IFERROR(INDEX(Cleaning_Rules!$B$14:$B$17,MATCH(TRIM('query (10)'!F2173),Cleaning_Rules!$A$14:$A$17,0)),"UNKNOWN"))</f>
        <v>TBM</v>
      </c>
      <c r="K2173" s="38" t="str">
        <f>IF('query (10)'!G2173="","",'query (10)'!G2173)</f>
        <v>แผนใหม่</v>
      </c>
      <c r="L2173" s="38" t="str">
        <f>IF('query (10)'!G2173="","MISSING",IFERROR(INDEX(Cleaning_Rules!$B$5:$B$10,MATCH(TRIM('query (10)'!G2173),Cleaning_Rules!$A$5:$A$10,0)),"UNKNOWN"))</f>
        <v>NEW_PLAN</v>
      </c>
      <c r="M2173" s="38" t="str">
        <f>IF('query (10)'!I2173="","",'query (10)'!I2173)</f>
        <v>Mechanical</v>
      </c>
      <c r="N2173" s="38" t="str">
        <f>IF('query (10)'!O2173="","",'query (10)'!O2173)</f>
        <v>Part Change</v>
      </c>
      <c r="O2173" s="38" t="str">
        <f>IF('query (10)'!P2173="","",'query (10)'!P2173)</f>
        <v>Medium</v>
      </c>
      <c r="P2173" s="38" t="str">
        <f>IF('query (10)'!N2173="","",'query (10)'!N2173)</f>
        <v>Change air cylinder work chuck clamp-unclamp to cycle pm 3Y.
model : MHL2-16D2 = 1 EA. (SMC)</v>
      </c>
      <c r="Q2173" s="38" t="str">
        <f>TRIM('query (10)'!N2173)</f>
        <v>Change air cylinder work chuck clamp-unclamp to cycle pm 3Y.
model : MHL2-16D2 = 1 EA. (SMC)</v>
      </c>
      <c r="R2173" s="38" t="str">
        <f>TRIM(UPPER('query (10)'!R2173))</f>
        <v>AIR CYLINDER</v>
      </c>
      <c r="S2173" s="38" t="str">
        <f>TRIM(UPPER('query (10)'!S2173))</f>
        <v>MHL2-16D2</v>
      </c>
      <c r="T2173" s="38" t="str">
        <f>IF('query (10)'!Q2173="","",TRIM(UPPER('query (10)'!Q2173)))</f>
        <v/>
      </c>
      <c r="U2173" s="38" t="str">
        <f>IF('query (10)'!T2173="","",'query (10)'!T2173)</f>
        <v/>
      </c>
      <c r="V2173" s="39" t="str">
        <f>IF('query (10)'!T2173="","",IFERROR(VALUE('query (10)'!T2173),""))</f>
        <v/>
      </c>
      <c r="W2173" s="40">
        <f>IF('query (10)'!U2173="","",'query (10)'!U2173)</f>
        <v>0</v>
      </c>
      <c r="X2173" s="39">
        <f>IF('query (10)'!V2173="","",'query (10)'!V2173)</f>
        <v>1080</v>
      </c>
      <c r="Y2173" s="41">
        <f>IF('query (10)'!W2173="","",'query (10)'!W2173)</f>
        <v>45410</v>
      </c>
      <c r="Z2173" s="41" t="str">
        <f>IF('query (10)'!X2173="","",'query (10)'!X2173)</f>
        <v/>
      </c>
      <c r="AA2173" s="41">
        <f>IF('query (10)'!Y2173="","",'query (10)'!Y2173)</f>
        <v>45410</v>
      </c>
      <c r="AB2173" s="41">
        <f>IF('query (10)'!Z2173="","",'query (10)'!Z2173)</f>
        <v>46490</v>
      </c>
      <c r="AC2173" s="38" t="str">
        <f>IF(OR('query (10)'!AA2173="",COUNTIF(Cleaning_Rules!$A$21:$A$26,TRIM('query (10)'!AA2173))&gt;0),"",TRIM('query (10)'!AA2173))</f>
        <v/>
      </c>
      <c r="AD2173" s="38" t="str">
        <f>IF('query (10)'!AB2173="","",TRIM(IFERROR(_xlfn.TEXTBEFORE('query (10)'!AB2173,"("),'query (10)'!AB2173)))</f>
        <v/>
      </c>
      <c r="AE2173" s="38" t="str">
        <f>IFERROR(LOWER(TRIM(_xlfn.TEXTBEFORE(_xlfn.TEXTAFTER('query (10)'!AB2173,"("),")"))),"")</f>
        <v/>
      </c>
      <c r="AF2173" s="38" t="str">
        <f>IF('query (10)'!AD2173="","",TRIM('query (10)'!AD2173))</f>
        <v>เจษฎา ผิวบาง</v>
      </c>
      <c r="AG2173" s="38" t="str">
        <f>IF('query (10)'!AE2173="","",TRIM('query (10)'!AE2173))</f>
        <v>เจษฎา ผิวบาง</v>
      </c>
      <c r="AH2173" s="38" t="str">
        <f>IF('query (10)'!AF2173="","",IFERROR(VALUE('query (10)'!AF2173),""))</f>
        <v/>
      </c>
      <c r="AI2173" s="38" t="str">
        <f>IF('query (10)'!AG2173="","",TRIM('query (10)'!AG2173))</f>
        <v/>
      </c>
      <c r="AJ2173" s="38" t="str">
        <f>IF('query (10)'!AH2173="","",IFERROR(VALUE('query (10)'!AH2173),""))</f>
        <v/>
      </c>
      <c r="AK2173" s="38" t="str">
        <f>IF('query (10)'!AI2173="","",TRIM('query (10)'!AI2173))</f>
        <v/>
      </c>
      <c r="AL2173" s="42">
        <f t="shared" si="165"/>
        <v>2024</v>
      </c>
      <c r="AM2173" s="42" t="str">
        <f t="shared" si="166"/>
        <v>2024-04</v>
      </c>
      <c r="AN2173" s="42" t="str">
        <f t="shared" ca="1" si="167"/>
        <v>ON_SCHEDULE</v>
      </c>
      <c r="AO2173" s="42" t="str">
        <f t="shared" si="168"/>
        <v>WA-988 | PART WASHING G2 M/C | WP Grinding3 | TRANSFER | Time-based Maintenance | Mechanical | Part Change | Medium | Change air cylinder work chuck clamp-unclamp to cycle pm 3Y.
model : MHL2-16D2 = 1 EA. (SMC) | AIR CYLINDER | MHL2-16D2 | เจษฎา ผิวบาง</v>
      </c>
      <c r="AP2173" s="42" t="str">
        <f>_xlfn.TEXTJOIN("; ",TRUE,IF(COUNTA('query (10)'!A2173:AK2173)&lt;=6,"NEAR_EMPTY_ROW",""),IF($K2173="","MISSING_STATUS",""),IF(AND($K2173="เสร็จสิ้น",$Z2173=""),"DONE_NO_ACTUAL_DATE",""),IF(AND($I2173="Condition-based Maintenance",$AH2173=""),"CBM_NO_MEASUREMENT",""),IF(OR($X2173="",$X2173=0),"INVALID_PERIOD",""),IF(AND($AA2173&lt;&gt;"",$AB2173&lt;&gt;"",$AB2173&lt;$AA2173),"DATE_SEQUENCE_ERROR",""),IF(AND($AB2173&lt;&gt;"",$AB2173&gt;DATE(2030,12,31)),"DATE_OUTLIER",""),IF($C2173="","MISSING_QRCODE",""),IF($J2173="UNKNOWN","UNKNOWN_PM_TYPE",""),IF($L2173="UNKNOWN","UNKNOWN_STATUS",""))</f>
        <v/>
      </c>
      <c r="AQ2173" s="42" t="str">
        <f t="shared" si="169"/>
        <v>NO</v>
      </c>
    </row>
    <row r="2174" spans="1:43" x14ac:dyDescent="0.3">
      <c r="A2174" s="38">
        <f>IF('query (10)'!A2174="","",'query (10)'!A2174)</f>
        <v>2401</v>
      </c>
      <c r="B2174" s="38">
        <f>IF('query (10)'!B2174="","",'query (10)'!B2174)</f>
        <v>21126</v>
      </c>
      <c r="C2174" s="38" t="str">
        <f>TRIM(UPPER('query (10)'!M2174))</f>
        <v>CH-134</v>
      </c>
      <c r="D2174" s="38" t="str">
        <f>TRIM(UPPER(IFERROR(_xlfn.TEXTBEFORE('query (10)'!L2174,"("),'query (10)'!L2174)))</f>
        <v>OUTER RING RACEWAY GRINDING M/C</v>
      </c>
      <c r="E2174" s="38" t="str">
        <f>IFERROR(TRIM(UPPER(_xlfn.TEXTBEFORE(_xlfn.TEXTAFTER('query (10)'!L2174,"("),")"))),"")</f>
        <v/>
      </c>
      <c r="F2174" s="38" t="str">
        <f>TRIM('query (10)'!K2174)</f>
        <v>MCB1</v>
      </c>
      <c r="G2174" s="38" t="str">
        <f>IF('query (10)'!J2174="","",'query (10)'!J2174)</f>
        <v>Conveyor</v>
      </c>
      <c r="H2174" s="38" t="str">
        <f>TRIM(UPPER('query (10)'!J2174))</f>
        <v>CONVEYOR</v>
      </c>
      <c r="I2174" s="38" t="str">
        <f>IF('query (10)'!F2174="","",'query (10)'!F2174)</f>
        <v>Condition-based Maintenance</v>
      </c>
      <c r="J2174" s="38" t="str">
        <f>IF('query (10)'!F2174="","",IFERROR(INDEX(Cleaning_Rules!$B$14:$B$17,MATCH(TRIM('query (10)'!F2174),Cleaning_Rules!$A$14:$A$17,0)),"UNKNOWN"))</f>
        <v>CBM</v>
      </c>
      <c r="K2174" s="38" t="str">
        <f>IF('query (10)'!G2174="","",'query (10)'!G2174)</f>
        <v>เสร็จสิ้น</v>
      </c>
      <c r="L2174" s="38" t="str">
        <f>IF('query (10)'!G2174="","MISSING",IFERROR(INDEX(Cleaning_Rules!$B$5:$B$10,MATCH(TRIM('query (10)'!G2174),Cleaning_Rules!$A$5:$A$10,0)),"UNKNOWN"))</f>
        <v>COMPLETED</v>
      </c>
      <c r="M2174" s="38" t="str">
        <f>IF('query (10)'!I2174="","",'query (10)'!I2174)</f>
        <v>Mechanical</v>
      </c>
      <c r="N2174" s="38" t="str">
        <f>IF('query (10)'!O2174="","",'query (10)'!O2174)</f>
        <v>Part Change</v>
      </c>
      <c r="O2174" s="38" t="str">
        <f>IF('query (10)'!P2174="","",'query (10)'!P2174)</f>
        <v>Medium</v>
      </c>
      <c r="P2174" s="38" t="str">
        <f>IF('query (10)'!N2174="","",'query (10)'!N2174)</f>
        <v>Check condition conveyor belt and air cylinder according to the 6M. pm schedule
(G2-all machine)
-sprocket modular belt
-tension modular
-bearing support
-shaft</v>
      </c>
      <c r="Q2174" s="38" t="str">
        <f>TRIM('query (10)'!N2174)</f>
        <v>Check condition conveyor belt and air cylinder according to the 6M. pm schedule
(G2-all machine)
-sprocket modular belt
-tension modular
-bearing support
-shaft</v>
      </c>
      <c r="R2174" s="38" t="str">
        <f>TRIM(UPPER('query (10)'!R2174))</f>
        <v/>
      </c>
      <c r="S2174" s="38" t="str">
        <f>TRIM(UPPER('query (10)'!S2174))</f>
        <v/>
      </c>
      <c r="T2174" s="38" t="str">
        <f>IF('query (10)'!Q2174="","",TRIM(UPPER('query (10)'!Q2174)))</f>
        <v/>
      </c>
      <c r="U2174" s="38" t="str">
        <f>IF('query (10)'!T2174="","",'query (10)'!T2174)</f>
        <v/>
      </c>
      <c r="V2174" s="39" t="str">
        <f>IF('query (10)'!T2174="","",IFERROR(VALUE('query (10)'!T2174),""))</f>
        <v/>
      </c>
      <c r="W2174" s="40">
        <f>IF('query (10)'!U2174="","",'query (10)'!U2174)</f>
        <v>0</v>
      </c>
      <c r="X2174" s="39">
        <f>IF('query (10)'!V2174="","",'query (10)'!V2174)</f>
        <v>184</v>
      </c>
      <c r="Y2174" s="41">
        <f>IF('query (10)'!W2174="","",'query (10)'!W2174)</f>
        <v>46139</v>
      </c>
      <c r="Z2174" s="41">
        <f>IF('query (10)'!X2174="","",'query (10)'!X2174)</f>
        <v>46178</v>
      </c>
      <c r="AA2174" s="41">
        <f>IF('query (10)'!Y2174="","",'query (10)'!Y2174)</f>
        <v>46178</v>
      </c>
      <c r="AB2174" s="41">
        <f>IF('query (10)'!Z2174="","",'query (10)'!Z2174)</f>
        <v>46362</v>
      </c>
      <c r="AC2174" s="38" t="str">
        <f>IF(OR('query (10)'!AA2174="",COUNTIF(Cleaning_Rules!$A$21:$A$26,TRIM('query (10)'!AA2174))&gt;0),"",TRIM('query (10)'!AA2174))</f>
        <v/>
      </c>
      <c r="AD2174" s="38" t="str">
        <f>IF('query (10)'!AB2174="","",TRIM(IFERROR(_xlfn.TEXTBEFORE('query (10)'!AB2174,"("),'query (10)'!AB2174)))</f>
        <v>เริ่มซ่อมงาน PM แล้ว รับผิดชอบโดย CHETSADA PHIWBANG</v>
      </c>
      <c r="AE2174" s="38" t="str">
        <f>IFERROR(LOWER(TRIM(_xlfn.TEXTBEFORE(_xlfn.TEXTAFTER('query (10)'!AB2174,"("),")"))),"")</f>
        <v>chetsada@nsk.com</v>
      </c>
      <c r="AF2174" s="38" t="str">
        <f>IF('query (10)'!AD2174="","",TRIM('query (10)'!AD2174))</f>
        <v>เจษฎา ผิวบาง</v>
      </c>
      <c r="AG2174" s="38" t="str">
        <f>IF('query (10)'!AE2174="","",TRIM('query (10)'!AE2174))</f>
        <v>เจษฎา ผิวบาง</v>
      </c>
      <c r="AH2174" s="38" t="str">
        <f>IF('query (10)'!AF2174="","",IFERROR(VALUE('query (10)'!AF2174),""))</f>
        <v/>
      </c>
      <c r="AI2174" s="38" t="str">
        <f>IF('query (10)'!AG2174="","",TRIM('query (10)'!AG2174))</f>
        <v/>
      </c>
      <c r="AJ2174" s="38" t="str">
        <f>IF('query (10)'!AH2174="","",IFERROR(VALUE('query (10)'!AH2174),""))</f>
        <v/>
      </c>
      <c r="AK2174" s="38" t="str">
        <f>IF('query (10)'!AI2174="","",TRIM('query (10)'!AI2174))</f>
        <v/>
      </c>
      <c r="AL2174" s="42">
        <f t="shared" si="165"/>
        <v>2026</v>
      </c>
      <c r="AM2174" s="42" t="str">
        <f t="shared" si="166"/>
        <v>2026-04</v>
      </c>
      <c r="AN2174" s="42" t="str">
        <f t="shared" ca="1" si="167"/>
        <v/>
      </c>
      <c r="AO2174" s="42" t="str">
        <f t="shared" si="168"/>
        <v>CH-134 | OUTER RING RACEWAY GRINDING M/C | MCB1 | CONVEYOR | Condition-based Maintenance | Mechanical | Part Change | Medium | Check condition conveyor belt and air cylinder according to the 6M. pm schedule
(G2-all machine)
-sprocket modular belt
-tension modular
-bearing support
-shaft | เริ่มซ่อมงาน PM แล้ว รับผิดชอบโดย CHETSADA PHIWBANG | เจษฎา ผิวบาง</v>
      </c>
      <c r="AP2174" s="42" t="str">
        <f>_xlfn.TEXTJOIN("; ",TRUE,IF(COUNTA('query (10)'!A2174:AK2174)&lt;=6,"NEAR_EMPTY_ROW",""),IF($K2174="","MISSING_STATUS",""),IF(AND($K2174="เสร็จสิ้น",$Z2174=""),"DONE_NO_ACTUAL_DATE",""),IF(AND($I2174="Condition-based Maintenance",$AH2174=""),"CBM_NO_MEASUREMENT",""),IF(OR($X2174="",$X2174=0),"INVALID_PERIOD",""),IF(AND($AA2174&lt;&gt;"",$AB2174&lt;&gt;"",$AB2174&lt;$AA2174),"DATE_SEQUENCE_ERROR",""),IF(AND($AB2174&lt;&gt;"",$AB2174&gt;DATE(2030,12,31)),"DATE_OUTLIER",""),IF($C2174="","MISSING_QRCODE",""),IF($J2174="UNKNOWN","UNKNOWN_PM_TYPE",""),IF($L2174="UNKNOWN","UNKNOWN_STATUS",""))</f>
        <v>CBM_NO_MEASUREMENT</v>
      </c>
      <c r="AQ2174" s="42" t="str">
        <f t="shared" si="169"/>
        <v>NO</v>
      </c>
    </row>
    <row r="2175" spans="1:43" x14ac:dyDescent="0.3">
      <c r="A2175" s="38">
        <f>IF('query (10)'!A2175="","",'query (10)'!A2175)</f>
        <v>2402</v>
      </c>
      <c r="B2175" s="38">
        <f>IF('query (10)'!B2175="","",'query (10)'!B2175)</f>
        <v>21127</v>
      </c>
      <c r="C2175" s="38" t="str">
        <f>TRIM(UPPER('query (10)'!M2175))</f>
        <v>GR-129</v>
      </c>
      <c r="D2175" s="38" t="str">
        <f>TRIM(UPPER(IFERROR(_xlfn.TEXTBEFORE('query (10)'!L2175,"("),'query (10)'!L2175)))</f>
        <v>A &amp; B MEASURING M/C</v>
      </c>
      <c r="E2175" s="38" t="str">
        <f>IFERROR(TRIM(UPPER(_xlfn.TEXTBEFORE(_xlfn.TEXTAFTER('query (10)'!L2175,"("),")"))),"")</f>
        <v/>
      </c>
      <c r="F2175" s="38" t="str">
        <f>TRIM('query (10)'!K2175)</f>
        <v>MCB1</v>
      </c>
      <c r="G2175" s="38" t="str">
        <f>IF('query (10)'!J2175="","",'query (10)'!J2175)</f>
        <v>Conveyor</v>
      </c>
      <c r="H2175" s="38" t="str">
        <f>TRIM(UPPER('query (10)'!J2175))</f>
        <v>CONVEYOR</v>
      </c>
      <c r="I2175" s="38" t="str">
        <f>IF('query (10)'!F2175="","",'query (10)'!F2175)</f>
        <v>Condition-based Maintenance</v>
      </c>
      <c r="J2175" s="38" t="str">
        <f>IF('query (10)'!F2175="","",IFERROR(INDEX(Cleaning_Rules!$B$14:$B$17,MATCH(TRIM('query (10)'!F2175),Cleaning_Rules!$A$14:$A$17,0)),"UNKNOWN"))</f>
        <v>CBM</v>
      </c>
      <c r="K2175" s="38" t="str">
        <f>IF('query (10)'!G2175="","",'query (10)'!G2175)</f>
        <v>เสร็จสิ้น</v>
      </c>
      <c r="L2175" s="38" t="str">
        <f>IF('query (10)'!G2175="","MISSING",IFERROR(INDEX(Cleaning_Rules!$B$5:$B$10,MATCH(TRIM('query (10)'!G2175),Cleaning_Rules!$A$5:$A$10,0)),"UNKNOWN"))</f>
        <v>COMPLETED</v>
      </c>
      <c r="M2175" s="38" t="str">
        <f>IF('query (10)'!I2175="","",'query (10)'!I2175)</f>
        <v>Mechanical</v>
      </c>
      <c r="N2175" s="38" t="str">
        <f>IF('query (10)'!O2175="","",'query (10)'!O2175)</f>
        <v>Part Change</v>
      </c>
      <c r="O2175" s="38" t="str">
        <f>IF('query (10)'!P2175="","",'query (10)'!P2175)</f>
        <v>Medium</v>
      </c>
      <c r="P2175" s="38" t="str">
        <f>IF('query (10)'!N2175="","",'query (10)'!N2175)</f>
        <v>Check condition conveyor belt and air cylinder according to the 6M. pm schedule
(Assembly-all machine)
-sprocket modular belt
-tension modular
-bearing support
-shaft</v>
      </c>
      <c r="Q2175" s="38" t="str">
        <f>TRIM('query (10)'!N2175)</f>
        <v>Check condition conveyor belt and air cylinder according to the 6M. pm schedule
(Assembly-all machine)
-sprocket modular belt
-tension modular
-bearing support
-shaft</v>
      </c>
      <c r="R2175" s="38" t="str">
        <f>TRIM(UPPER('query (10)'!R2175))</f>
        <v/>
      </c>
      <c r="S2175" s="38" t="str">
        <f>TRIM(UPPER('query (10)'!S2175))</f>
        <v/>
      </c>
      <c r="T2175" s="38" t="str">
        <f>IF('query (10)'!Q2175="","",TRIM(UPPER('query (10)'!Q2175)))</f>
        <v/>
      </c>
      <c r="U2175" s="38" t="str">
        <f>IF('query (10)'!T2175="","",'query (10)'!T2175)</f>
        <v/>
      </c>
      <c r="V2175" s="39" t="str">
        <f>IF('query (10)'!T2175="","",IFERROR(VALUE('query (10)'!T2175),""))</f>
        <v/>
      </c>
      <c r="W2175" s="40">
        <f>IF('query (10)'!U2175="","",'query (10)'!U2175)</f>
        <v>0</v>
      </c>
      <c r="X2175" s="39">
        <f>IF('query (10)'!V2175="","",'query (10)'!V2175)</f>
        <v>184</v>
      </c>
      <c r="Y2175" s="41">
        <f>IF('query (10)'!W2175="","",'query (10)'!W2175)</f>
        <v>46139</v>
      </c>
      <c r="Z2175" s="41">
        <f>IF('query (10)'!X2175="","",'query (10)'!X2175)</f>
        <v>46183</v>
      </c>
      <c r="AA2175" s="41">
        <f>IF('query (10)'!Y2175="","",'query (10)'!Y2175)</f>
        <v>46183</v>
      </c>
      <c r="AB2175" s="41">
        <f>IF('query (10)'!Z2175="","",'query (10)'!Z2175)</f>
        <v>46367</v>
      </c>
      <c r="AC2175" s="38" t="str">
        <f>IF(OR('query (10)'!AA2175="",COUNTIF(Cleaning_Rules!$A$21:$A$26,TRIM('query (10)'!AA2175))&gt;0),"",TRIM('query (10)'!AA2175))</f>
        <v/>
      </c>
      <c r="AD2175" s="38" t="str">
        <f>IF('query (10)'!AB2175="","",TRIM(IFERROR(_xlfn.TEXTBEFORE('query (10)'!AB2175,"("),'query (10)'!AB2175)))</f>
        <v>เริ่มซ่อมงาน PM แล้ว รับผิดชอบโดย PUCHIT KULSEREE</v>
      </c>
      <c r="AE2175" s="38" t="str">
        <f>IFERROR(LOWER(TRIM(_xlfn.TEXTBEFORE(_xlfn.TEXTAFTER('query (10)'!AB2175,"("),")"))),"")</f>
        <v>puchit@nsk.com</v>
      </c>
      <c r="AF2175" s="38" t="str">
        <f>IF('query (10)'!AD2175="","",TRIM('query (10)'!AD2175))</f>
        <v>เจษฎา ผิวบาง</v>
      </c>
      <c r="AG2175" s="38" t="str">
        <f>IF('query (10)'!AE2175="","",TRIM('query (10)'!AE2175))</f>
        <v>ภูชิต กุลเสรี</v>
      </c>
      <c r="AH2175" s="38" t="str">
        <f>IF('query (10)'!AF2175="","",IFERROR(VALUE('query (10)'!AF2175),""))</f>
        <v/>
      </c>
      <c r="AI2175" s="38" t="str">
        <f>IF('query (10)'!AG2175="","",TRIM('query (10)'!AG2175))</f>
        <v/>
      </c>
      <c r="AJ2175" s="38" t="str">
        <f>IF('query (10)'!AH2175="","",IFERROR(VALUE('query (10)'!AH2175),""))</f>
        <v/>
      </c>
      <c r="AK2175" s="38" t="str">
        <f>IF('query (10)'!AI2175="","",TRIM('query (10)'!AI2175))</f>
        <v/>
      </c>
      <c r="AL2175" s="42">
        <f t="shared" si="165"/>
        <v>2026</v>
      </c>
      <c r="AM2175" s="42" t="str">
        <f t="shared" si="166"/>
        <v>2026-04</v>
      </c>
      <c r="AN2175" s="42" t="str">
        <f t="shared" ca="1" si="167"/>
        <v/>
      </c>
      <c r="AO2175" s="42" t="str">
        <f t="shared" si="168"/>
        <v>GR-129 | A &amp; B MEASURING M/C | MCB1 | CONVEYOR | Condition-based Maintenance | Mechanical | Part Change | Medium | Check condition conveyor belt and air cylinder according to the 6M. pm schedule
(Assembly-all machine)
-sprocket modular belt
-tension modular
-bearing support
-shaft | เริ่มซ่อมงาน PM แล้ว รับผิดชอบโดย PUCHIT KULSEREE | ภูชิต กุลเสรี</v>
      </c>
      <c r="AP2175" s="42" t="str">
        <f>_xlfn.TEXTJOIN("; ",TRUE,IF(COUNTA('query (10)'!A2175:AK2175)&lt;=6,"NEAR_EMPTY_ROW",""),IF($K2175="","MISSING_STATUS",""),IF(AND($K2175="เสร็จสิ้น",$Z2175=""),"DONE_NO_ACTUAL_DATE",""),IF(AND($I2175="Condition-based Maintenance",$AH2175=""),"CBM_NO_MEASUREMENT",""),IF(OR($X2175="",$X2175=0),"INVALID_PERIOD",""),IF(AND($AA2175&lt;&gt;"",$AB2175&lt;&gt;"",$AB2175&lt;$AA2175),"DATE_SEQUENCE_ERROR",""),IF(AND($AB2175&lt;&gt;"",$AB2175&gt;DATE(2030,12,31)),"DATE_OUTLIER",""),IF($C2175="","MISSING_QRCODE",""),IF($J2175="UNKNOWN","UNKNOWN_PM_TYPE",""),IF($L2175="UNKNOWN","UNKNOWN_STATUS",""))</f>
        <v>CBM_NO_MEASUREMENT</v>
      </c>
      <c r="AQ2175" s="42" t="str">
        <f t="shared" si="169"/>
        <v>NO</v>
      </c>
    </row>
    <row r="2176" spans="1:43" x14ac:dyDescent="0.3">
      <c r="A2176" s="38">
        <f>IF('query (10)'!A2176="","",'query (10)'!A2176)</f>
        <v>2403</v>
      </c>
      <c r="B2176" s="38">
        <f>IF('query (10)'!B2176="","",'query (10)'!B2176)</f>
        <v>20331</v>
      </c>
      <c r="C2176" s="38" t="str">
        <f>TRIM(UPPER('query (10)'!M2176))</f>
        <v>GR-431</v>
      </c>
      <c r="D2176" s="38" t="str">
        <f>TRIM(UPPER(IFERROR(_xlfn.TEXTBEFORE('query (10)'!L2176,"("),'query (10)'!L2176)))</f>
        <v>OUTER RING RACEWAY GRINDING MACHINE.</v>
      </c>
      <c r="E2176" s="38" t="str">
        <f>IFERROR(TRIM(UPPER(_xlfn.TEXTBEFORE(_xlfn.TEXTAFTER('query (10)'!L2176,"("),")"))),"")</f>
        <v/>
      </c>
      <c r="F2176" s="38" t="str">
        <f>TRIM('query (10)'!K2176)</f>
        <v>MCB2</v>
      </c>
      <c r="G2176" s="38" t="str">
        <f>IF('query (10)'!J2176="","",'query (10)'!J2176)</f>
        <v>Conveyor</v>
      </c>
      <c r="H2176" s="38" t="str">
        <f>TRIM(UPPER('query (10)'!J2176))</f>
        <v>CONVEYOR</v>
      </c>
      <c r="I2176" s="38" t="str">
        <f>IF('query (10)'!F2176="","",'query (10)'!F2176)</f>
        <v>Condition-based Maintenance</v>
      </c>
      <c r="J2176" s="38" t="str">
        <f>IF('query (10)'!F2176="","",IFERROR(INDEX(Cleaning_Rules!$B$14:$B$17,MATCH(TRIM('query (10)'!F2176),Cleaning_Rules!$A$14:$A$17,0)),"UNKNOWN"))</f>
        <v>CBM</v>
      </c>
      <c r="K2176" s="38" t="str">
        <f>IF('query (10)'!G2176="","",'query (10)'!G2176)</f>
        <v>เสร็จสิ้น</v>
      </c>
      <c r="L2176" s="38" t="str">
        <f>IF('query (10)'!G2176="","MISSING",IFERROR(INDEX(Cleaning_Rules!$B$5:$B$10,MATCH(TRIM('query (10)'!G2176),Cleaning_Rules!$A$5:$A$10,0)),"UNKNOWN"))</f>
        <v>COMPLETED</v>
      </c>
      <c r="M2176" s="38" t="str">
        <f>IF('query (10)'!I2176="","",'query (10)'!I2176)</f>
        <v>Mechanical</v>
      </c>
      <c r="N2176" s="38" t="str">
        <f>IF('query (10)'!O2176="","",'query (10)'!O2176)</f>
        <v>Part Change</v>
      </c>
      <c r="O2176" s="38" t="str">
        <f>IF('query (10)'!P2176="","",'query (10)'!P2176)</f>
        <v>Medium</v>
      </c>
      <c r="P2176" s="38" t="str">
        <f>IF('query (10)'!N2176="","",'query (10)'!N2176)</f>
        <v>Check condition conveyor belt / Air cyinder to cycle pm 6M.
(G2-all machine)
-sprocket modular belt
-tension modular
-bearing support
-shaft</v>
      </c>
      <c r="Q2176" s="38" t="str">
        <f>TRIM('query (10)'!N2176)</f>
        <v>Check condition conveyor belt / Air cyinder to cycle pm 6M.
(G2-all machine)
-sprocket modular belt
-tension modular
-bearing support
-shaft</v>
      </c>
      <c r="R2176" s="38" t="str">
        <f>TRIM(UPPER('query (10)'!R2176))</f>
        <v/>
      </c>
      <c r="S2176" s="38" t="str">
        <f>TRIM(UPPER('query (10)'!S2176))</f>
        <v/>
      </c>
      <c r="T2176" s="38" t="str">
        <f>IF('query (10)'!Q2176="","",TRIM(UPPER('query (10)'!Q2176)))</f>
        <v/>
      </c>
      <c r="U2176" s="38" t="str">
        <f>IF('query (10)'!T2176="","",'query (10)'!T2176)</f>
        <v/>
      </c>
      <c r="V2176" s="39" t="str">
        <f>IF('query (10)'!T2176="","",IFERROR(VALUE('query (10)'!T2176),""))</f>
        <v/>
      </c>
      <c r="W2176" s="40">
        <f>IF('query (10)'!U2176="","",'query (10)'!U2176)</f>
        <v>0</v>
      </c>
      <c r="X2176" s="39">
        <f>IF('query (10)'!V2176="","",'query (10)'!V2176)</f>
        <v>180</v>
      </c>
      <c r="Y2176" s="41">
        <f>IF('query (10)'!W2176="","",'query (10)'!W2176)</f>
        <v>46139</v>
      </c>
      <c r="Z2176" s="41">
        <f>IF('query (10)'!X2176="","",'query (10)'!X2176)</f>
        <v>46146</v>
      </c>
      <c r="AA2176" s="41">
        <f>IF('query (10)'!Y2176="","",'query (10)'!Y2176)</f>
        <v>46146</v>
      </c>
      <c r="AB2176" s="41">
        <f>IF('query (10)'!Z2176="","",'query (10)'!Z2176)</f>
        <v>46326</v>
      </c>
      <c r="AC2176" s="38" t="str">
        <f>IF(OR('query (10)'!AA2176="",COUNTIF(Cleaning_Rules!$A$21:$A$26,TRIM('query (10)'!AA2176))&gt;0),"",TRIM('query (10)'!AA2176))</f>
        <v/>
      </c>
      <c r="AD2176" s="38" t="str">
        <f>IF('query (10)'!AB2176="","",TRIM(IFERROR(_xlfn.TEXTBEFORE('query (10)'!AB2176,"("),'query (10)'!AB2176)))</f>
        <v>เริ่มซ่อมงาน PM แล้ว รับผิดชอบโดย CHETSADA PHIWBANG</v>
      </c>
      <c r="AE2176" s="38" t="str">
        <f>IFERROR(LOWER(TRIM(_xlfn.TEXTBEFORE(_xlfn.TEXTAFTER('query (10)'!AB2176,"("),")"))),"")</f>
        <v>chetsada@nsk.com</v>
      </c>
      <c r="AF2176" s="38" t="str">
        <f>IF('query (10)'!AD2176="","",TRIM('query (10)'!AD2176))</f>
        <v>เจษฎา ผิวบาง</v>
      </c>
      <c r="AG2176" s="38" t="str">
        <f>IF('query (10)'!AE2176="","",TRIM('query (10)'!AE2176))</f>
        <v>เจษฎา ผิวบาง</v>
      </c>
      <c r="AH2176" s="38" t="str">
        <f>IF('query (10)'!AF2176="","",IFERROR(VALUE('query (10)'!AF2176),""))</f>
        <v/>
      </c>
      <c r="AI2176" s="38" t="str">
        <f>IF('query (10)'!AG2176="","",TRIM('query (10)'!AG2176))</f>
        <v/>
      </c>
      <c r="AJ2176" s="38" t="str">
        <f>IF('query (10)'!AH2176="","",IFERROR(VALUE('query (10)'!AH2176),""))</f>
        <v/>
      </c>
      <c r="AK2176" s="38" t="str">
        <f>IF('query (10)'!AI2176="","",TRIM('query (10)'!AI2176))</f>
        <v/>
      </c>
      <c r="AL2176" s="42">
        <f t="shared" si="165"/>
        <v>2026</v>
      </c>
      <c r="AM2176" s="42" t="str">
        <f t="shared" si="166"/>
        <v>2026-04</v>
      </c>
      <c r="AN2176" s="42" t="str">
        <f t="shared" ca="1" si="167"/>
        <v/>
      </c>
      <c r="AO2176" s="42" t="str">
        <f t="shared" si="168"/>
        <v>GR-431 | OUTER RING RACEWAY GRINDING MACHINE. | MCB2 | CONVEYOR | Condition-based Maintenance | Mechanical | Part Change | Medium | Check condition conveyor belt / Air cyinder to cycle pm 6M.
(G2-all machine)
-sprocket modular belt
-tension modular
-bearing support
-shaft | เริ่มซ่อมงาน PM แล้ว รับผิดชอบโดย CHETSADA PHIWBANG | เจษฎา ผิวบาง</v>
      </c>
      <c r="AP2176" s="42" t="str">
        <f>_xlfn.TEXTJOIN("; ",TRUE,IF(COUNTA('query (10)'!A2176:AK2176)&lt;=6,"NEAR_EMPTY_ROW",""),IF($K2176="","MISSING_STATUS",""),IF(AND($K2176="เสร็จสิ้น",$Z2176=""),"DONE_NO_ACTUAL_DATE",""),IF(AND($I2176="Condition-based Maintenance",$AH2176=""),"CBM_NO_MEASUREMENT",""),IF(OR($X2176="",$X2176=0),"INVALID_PERIOD",""),IF(AND($AA2176&lt;&gt;"",$AB2176&lt;&gt;"",$AB2176&lt;$AA2176),"DATE_SEQUENCE_ERROR",""),IF(AND($AB2176&lt;&gt;"",$AB2176&gt;DATE(2030,12,31)),"DATE_OUTLIER",""),IF($C2176="","MISSING_QRCODE",""),IF($J2176="UNKNOWN","UNKNOWN_PM_TYPE",""),IF($L2176="UNKNOWN","UNKNOWN_STATUS",""))</f>
        <v>CBM_NO_MEASUREMENT</v>
      </c>
      <c r="AQ2176" s="42" t="str">
        <f t="shared" si="169"/>
        <v>NO</v>
      </c>
    </row>
    <row r="2177" spans="1:43" x14ac:dyDescent="0.3">
      <c r="A2177" s="38">
        <f>IF('query (10)'!A2177="","",'query (10)'!A2177)</f>
        <v>2404</v>
      </c>
      <c r="B2177" s="38">
        <f>IF('query (10)'!B2177="","",'query (10)'!B2177)</f>
        <v>20403</v>
      </c>
      <c r="C2177" s="38" t="str">
        <f>TRIM(UPPER('query (10)'!M2177))</f>
        <v>GR-721</v>
      </c>
      <c r="D2177" s="38" t="str">
        <f>TRIM(UPPER(IFERROR(_xlfn.TEXTBEFORE('query (10)'!L2177,"("),'query (10)'!L2177)))</f>
        <v>OUTER RING RACEWAY GRINDING MACHINE.</v>
      </c>
      <c r="E2177" s="38" t="str">
        <f>IFERROR(TRIM(UPPER(_xlfn.TEXTBEFORE(_xlfn.TEXTAFTER('query (10)'!L2177,"("),")"))),"")</f>
        <v/>
      </c>
      <c r="F2177" s="38" t="str">
        <f>TRIM('query (10)'!K2177)</f>
        <v>MCB3</v>
      </c>
      <c r="G2177" s="38" t="str">
        <f>IF('query (10)'!J2177="","",'query (10)'!J2177)</f>
        <v>Conveyor</v>
      </c>
      <c r="H2177" s="38" t="str">
        <f>TRIM(UPPER('query (10)'!J2177))</f>
        <v>CONVEYOR</v>
      </c>
      <c r="I2177" s="38" t="str">
        <f>IF('query (10)'!F2177="","",'query (10)'!F2177)</f>
        <v>Condition-based Maintenance</v>
      </c>
      <c r="J2177" s="38" t="str">
        <f>IF('query (10)'!F2177="","",IFERROR(INDEX(Cleaning_Rules!$B$14:$B$17,MATCH(TRIM('query (10)'!F2177),Cleaning_Rules!$A$14:$A$17,0)),"UNKNOWN"))</f>
        <v>CBM</v>
      </c>
      <c r="K2177" s="38" t="str">
        <f>IF('query (10)'!G2177="","",'query (10)'!G2177)</f>
        <v>เสร็จสิ้น</v>
      </c>
      <c r="L2177" s="38" t="str">
        <f>IF('query (10)'!G2177="","MISSING",IFERROR(INDEX(Cleaning_Rules!$B$5:$B$10,MATCH(TRIM('query (10)'!G2177),Cleaning_Rules!$A$5:$A$10,0)),"UNKNOWN"))</f>
        <v>COMPLETED</v>
      </c>
      <c r="M2177" s="38" t="str">
        <f>IF('query (10)'!I2177="","",'query (10)'!I2177)</f>
        <v>Mechanical</v>
      </c>
      <c r="N2177" s="38" t="str">
        <f>IF('query (10)'!O2177="","",'query (10)'!O2177)</f>
        <v>Part Change</v>
      </c>
      <c r="O2177" s="38" t="str">
        <f>IF('query (10)'!P2177="","",'query (10)'!P2177)</f>
        <v>Medium</v>
      </c>
      <c r="P2177" s="38" t="str">
        <f>IF('query (10)'!N2177="","",'query (10)'!N2177)</f>
        <v>Check condition conveyor belt / Air cylinder to cycle pm 6M.
(G2-all machine)
-sprocket modular belt
-tension modular
-bearing support
-shaft</v>
      </c>
      <c r="Q2177" s="38" t="str">
        <f>TRIM('query (10)'!N2177)</f>
        <v>Check condition conveyor belt / Air cylinder to cycle pm 6M.
(G2-all machine)
-sprocket modular belt
-tension modular
-bearing support
-shaft</v>
      </c>
      <c r="R2177" s="38" t="str">
        <f>TRIM(UPPER('query (10)'!R2177))</f>
        <v/>
      </c>
      <c r="S2177" s="38" t="str">
        <f>TRIM(UPPER('query (10)'!S2177))</f>
        <v/>
      </c>
      <c r="T2177" s="38" t="str">
        <f>IF('query (10)'!Q2177="","",TRIM(UPPER('query (10)'!Q2177)))</f>
        <v/>
      </c>
      <c r="U2177" s="38" t="str">
        <f>IF('query (10)'!T2177="","",'query (10)'!T2177)</f>
        <v/>
      </c>
      <c r="V2177" s="39" t="str">
        <f>IF('query (10)'!T2177="","",IFERROR(VALUE('query (10)'!T2177),""))</f>
        <v/>
      </c>
      <c r="W2177" s="40">
        <f>IF('query (10)'!U2177="","",'query (10)'!U2177)</f>
        <v>0</v>
      </c>
      <c r="X2177" s="39">
        <f>IF('query (10)'!V2177="","",'query (10)'!V2177)</f>
        <v>180</v>
      </c>
      <c r="Y2177" s="41">
        <f>IF('query (10)'!W2177="","",'query (10)'!W2177)</f>
        <v>46140</v>
      </c>
      <c r="Z2177" s="41">
        <f>IF('query (10)'!X2177="","",'query (10)'!X2177)</f>
        <v>46154</v>
      </c>
      <c r="AA2177" s="41">
        <f>IF('query (10)'!Y2177="","",'query (10)'!Y2177)</f>
        <v>46154</v>
      </c>
      <c r="AB2177" s="41">
        <f>IF('query (10)'!Z2177="","",'query (10)'!Z2177)</f>
        <v>46334</v>
      </c>
      <c r="AC2177" s="38" t="str">
        <f>IF(OR('query (10)'!AA2177="",COUNTIF(Cleaning_Rules!$A$21:$A$26,TRIM('query (10)'!AA2177))&gt;0),"",TRIM('query (10)'!AA2177))</f>
        <v/>
      </c>
      <c r="AD2177" s="38" t="str">
        <f>IF('query (10)'!AB2177="","",TRIM(IFERROR(_xlfn.TEXTBEFORE('query (10)'!AB2177,"("),'query (10)'!AB2177)))</f>
        <v>เริ่มซ่อมงาน PM แล้ว รับผิดชอบโดย CHETSADA PHIWBANG</v>
      </c>
      <c r="AE2177" s="38" t="str">
        <f>IFERROR(LOWER(TRIM(_xlfn.TEXTBEFORE(_xlfn.TEXTAFTER('query (10)'!AB2177,"("),")"))),"")</f>
        <v>chetsada@nsk.com</v>
      </c>
      <c r="AF2177" s="38" t="str">
        <f>IF('query (10)'!AD2177="","",TRIM('query (10)'!AD2177))</f>
        <v>เจษฎา ผิวบาง</v>
      </c>
      <c r="AG2177" s="38" t="str">
        <f>IF('query (10)'!AE2177="","",TRIM('query (10)'!AE2177))</f>
        <v>เจษฎา ผิวบาง</v>
      </c>
      <c r="AH2177" s="38" t="str">
        <f>IF('query (10)'!AF2177="","",IFERROR(VALUE('query (10)'!AF2177),""))</f>
        <v/>
      </c>
      <c r="AI2177" s="38" t="str">
        <f>IF('query (10)'!AG2177="","",TRIM('query (10)'!AG2177))</f>
        <v/>
      </c>
      <c r="AJ2177" s="38" t="str">
        <f>IF('query (10)'!AH2177="","",IFERROR(VALUE('query (10)'!AH2177),""))</f>
        <v/>
      </c>
      <c r="AK2177" s="38" t="str">
        <f>IF('query (10)'!AI2177="","",TRIM('query (10)'!AI2177))</f>
        <v/>
      </c>
      <c r="AL2177" s="42">
        <f t="shared" si="165"/>
        <v>2026</v>
      </c>
      <c r="AM2177" s="42" t="str">
        <f t="shared" si="166"/>
        <v>2026-04</v>
      </c>
      <c r="AN2177" s="42" t="str">
        <f t="shared" ca="1" si="167"/>
        <v/>
      </c>
      <c r="AO2177" s="42" t="str">
        <f t="shared" si="168"/>
        <v>GR-721 | OUTER RING RACEWAY GRINDING MACHINE. | MCB3 | CONVEYOR | Condition-based Maintenance | Mechanical | Part Change | Medium | Check condition conveyor belt / Air cylinder to cycle pm 6M.
(G2-all machine)
-sprocket modular belt
-tension modular
-bearing support
-shaft | เริ่มซ่อมงาน PM แล้ว รับผิดชอบโดย CHETSADA PHIWBANG | เจษฎา ผิวบาง</v>
      </c>
      <c r="AP2177" s="42" t="str">
        <f>_xlfn.TEXTJOIN("; ",TRUE,IF(COUNTA('query (10)'!A2177:AK2177)&lt;=6,"NEAR_EMPTY_ROW",""),IF($K2177="","MISSING_STATUS",""),IF(AND($K2177="เสร็จสิ้น",$Z2177=""),"DONE_NO_ACTUAL_DATE",""),IF(AND($I2177="Condition-based Maintenance",$AH2177=""),"CBM_NO_MEASUREMENT",""),IF(OR($X2177="",$X2177=0),"INVALID_PERIOD",""),IF(AND($AA2177&lt;&gt;"",$AB2177&lt;&gt;"",$AB2177&lt;$AA2177),"DATE_SEQUENCE_ERROR",""),IF(AND($AB2177&lt;&gt;"",$AB2177&gt;DATE(2030,12,31)),"DATE_OUTLIER",""),IF($C2177="","MISSING_QRCODE",""),IF($J2177="UNKNOWN","UNKNOWN_PM_TYPE",""),IF($L2177="UNKNOWN","UNKNOWN_STATUS",""))</f>
        <v>CBM_NO_MEASUREMENT</v>
      </c>
      <c r="AQ2177" s="42" t="str">
        <f t="shared" si="169"/>
        <v>NO</v>
      </c>
    </row>
    <row r="2178" spans="1:43" x14ac:dyDescent="0.3">
      <c r="A2178" s="38">
        <f>IF('query (10)'!A2178="","",'query (10)'!A2178)</f>
        <v>2405</v>
      </c>
      <c r="B2178" s="38">
        <f>IF('query (10)'!B2178="","",'query (10)'!B2178)</f>
        <v>20332</v>
      </c>
      <c r="C2178" s="38" t="str">
        <f>TRIM(UPPER('query (10)'!M2178))</f>
        <v/>
      </c>
      <c r="D2178" s="38" t="str">
        <f>TRIM(UPPER(IFERROR(_xlfn.TEXTBEFORE('query (10)'!L2178,"("),'query (10)'!L2178)))</f>
        <v>MEASURING AND ASSEMBLY MACHINE.</v>
      </c>
      <c r="E2178" s="38" t="str">
        <f>IFERROR(TRIM(UPPER(_xlfn.TEXTBEFORE(_xlfn.TEXTAFTER('query (10)'!L2178,"("),")"))),"")</f>
        <v/>
      </c>
      <c r="F2178" s="38" t="str">
        <f>TRIM('query (10)'!K2178)</f>
        <v>MCB2</v>
      </c>
      <c r="G2178" s="38" t="str">
        <f>IF('query (10)'!J2178="","",'query (10)'!J2178)</f>
        <v>Conveyor</v>
      </c>
      <c r="H2178" s="38" t="str">
        <f>TRIM(UPPER('query (10)'!J2178))</f>
        <v>CONVEYOR</v>
      </c>
      <c r="I2178" s="38" t="str">
        <f>IF('query (10)'!F2178="","",'query (10)'!F2178)</f>
        <v>Condition-based Maintenance</v>
      </c>
      <c r="J2178" s="38" t="str">
        <f>IF('query (10)'!F2178="","",IFERROR(INDEX(Cleaning_Rules!$B$14:$B$17,MATCH(TRIM('query (10)'!F2178),Cleaning_Rules!$A$14:$A$17,0)),"UNKNOWN"))</f>
        <v>CBM</v>
      </c>
      <c r="K2178" s="38" t="str">
        <f>IF('query (10)'!G2178="","",'query (10)'!G2178)</f>
        <v>เสร็จสิ้น</v>
      </c>
      <c r="L2178" s="38" t="str">
        <f>IF('query (10)'!G2178="","MISSING",IFERROR(INDEX(Cleaning_Rules!$B$5:$B$10,MATCH(TRIM('query (10)'!G2178),Cleaning_Rules!$A$5:$A$10,0)),"UNKNOWN"))</f>
        <v>COMPLETED</v>
      </c>
      <c r="M2178" s="38" t="str">
        <f>IF('query (10)'!I2178="","",'query (10)'!I2178)</f>
        <v>Mechanical</v>
      </c>
      <c r="N2178" s="38" t="str">
        <f>IF('query (10)'!O2178="","",'query (10)'!O2178)</f>
        <v>Part Change</v>
      </c>
      <c r="O2178" s="38" t="str">
        <f>IF('query (10)'!P2178="","",'query (10)'!P2178)</f>
        <v>Medium</v>
      </c>
      <c r="P2178" s="38" t="str">
        <f>IF('query (10)'!N2178="","",'query (10)'!N2178)</f>
        <v>Check condition conveyor belt / Air cylinder to cycle pm 6M.
(Assembly-all machine)
-sprocket modular belt
-tension modular
-bearing support
-shaft</v>
      </c>
      <c r="Q2178" s="38" t="str">
        <f>TRIM('query (10)'!N2178)</f>
        <v>Check condition conveyor belt / Air cylinder to cycle pm 6M.
(Assembly-all machine)
-sprocket modular belt
-tension modular
-bearing support
-shaft</v>
      </c>
      <c r="R2178" s="38" t="str">
        <f>TRIM(UPPER('query (10)'!R2178))</f>
        <v/>
      </c>
      <c r="S2178" s="38" t="str">
        <f>TRIM(UPPER('query (10)'!S2178))</f>
        <v/>
      </c>
      <c r="T2178" s="38" t="str">
        <f>IF('query (10)'!Q2178="","",TRIM(UPPER('query (10)'!Q2178)))</f>
        <v/>
      </c>
      <c r="U2178" s="38" t="str">
        <f>IF('query (10)'!T2178="","",'query (10)'!T2178)</f>
        <v/>
      </c>
      <c r="V2178" s="39" t="str">
        <f>IF('query (10)'!T2178="","",IFERROR(VALUE('query (10)'!T2178),""))</f>
        <v/>
      </c>
      <c r="W2178" s="40">
        <f>IF('query (10)'!U2178="","",'query (10)'!U2178)</f>
        <v>0</v>
      </c>
      <c r="X2178" s="39">
        <f>IF('query (10)'!V2178="","",'query (10)'!V2178)</f>
        <v>180</v>
      </c>
      <c r="Y2178" s="41">
        <f>IF('query (10)'!W2178="","",'query (10)'!W2178)</f>
        <v>46139</v>
      </c>
      <c r="Z2178" s="41">
        <f>IF('query (10)'!X2178="","",'query (10)'!X2178)</f>
        <v>46146</v>
      </c>
      <c r="AA2178" s="41">
        <f>IF('query (10)'!Y2178="","",'query (10)'!Y2178)</f>
        <v>46146</v>
      </c>
      <c r="AB2178" s="41">
        <f>IF('query (10)'!Z2178="","",'query (10)'!Z2178)</f>
        <v>46326</v>
      </c>
      <c r="AC2178" s="38" t="str">
        <f>IF(OR('query (10)'!AA2178="",COUNTIF(Cleaning_Rules!$A$21:$A$26,TRIM('query (10)'!AA2178))&gt;0),"",TRIM('query (10)'!AA2178))</f>
        <v/>
      </c>
      <c r="AD2178" s="38" t="str">
        <f>IF('query (10)'!AB2178="","",TRIM(IFERROR(_xlfn.TEXTBEFORE('query (10)'!AB2178,"("),'query (10)'!AB2178)))</f>
        <v>เริ่มซ่อมงาน PM แล้ว รับผิดชอบโดย CHETSADA PHIWBANG</v>
      </c>
      <c r="AE2178" s="38" t="str">
        <f>IFERROR(LOWER(TRIM(_xlfn.TEXTBEFORE(_xlfn.TEXTAFTER('query (10)'!AB2178,"("),")"))),"")</f>
        <v>chetsada@nsk.com</v>
      </c>
      <c r="AF2178" s="38" t="str">
        <f>IF('query (10)'!AD2178="","",TRIM('query (10)'!AD2178))</f>
        <v>เจษฎา ผิวบาง</v>
      </c>
      <c r="AG2178" s="38" t="str">
        <f>IF('query (10)'!AE2178="","",TRIM('query (10)'!AE2178))</f>
        <v>เจษฎา ผิวบาง</v>
      </c>
      <c r="AH2178" s="38" t="str">
        <f>IF('query (10)'!AF2178="","",IFERROR(VALUE('query (10)'!AF2178),""))</f>
        <v/>
      </c>
      <c r="AI2178" s="38" t="str">
        <f>IF('query (10)'!AG2178="","",TRIM('query (10)'!AG2178))</f>
        <v/>
      </c>
      <c r="AJ2178" s="38" t="str">
        <f>IF('query (10)'!AH2178="","",IFERROR(VALUE('query (10)'!AH2178),""))</f>
        <v/>
      </c>
      <c r="AK2178" s="38" t="str">
        <f>IF('query (10)'!AI2178="","",TRIM('query (10)'!AI2178))</f>
        <v/>
      </c>
      <c r="AL2178" s="42">
        <f t="shared" si="165"/>
        <v>2026</v>
      </c>
      <c r="AM2178" s="42" t="str">
        <f t="shared" si="166"/>
        <v>2026-04</v>
      </c>
      <c r="AN2178" s="42" t="str">
        <f t="shared" ca="1" si="167"/>
        <v/>
      </c>
      <c r="AO2178" s="42" t="str">
        <f t="shared" si="168"/>
        <v>MEASURING AND ASSEMBLY MACHINE. | MCB2 | CONVEYOR | Condition-based Maintenance | Mechanical | Part Change | Medium | Check condition conveyor belt / Air cylinder to cycle pm 6M.
(Assembly-all machine)
-sprocket modular belt
-tension modular
-bearing support
-shaft | เริ่มซ่อมงาน PM แล้ว รับผิดชอบโดย CHETSADA PHIWBANG | เจษฎา ผิวบาง</v>
      </c>
      <c r="AP2178" s="42" t="str">
        <f>_xlfn.TEXTJOIN("; ",TRUE,IF(COUNTA('query (10)'!A2178:AK2178)&lt;=6,"NEAR_EMPTY_ROW",""),IF($K2178="","MISSING_STATUS",""),IF(AND($K2178="เสร็จสิ้น",$Z2178=""),"DONE_NO_ACTUAL_DATE",""),IF(AND($I2178="Condition-based Maintenance",$AH2178=""),"CBM_NO_MEASUREMENT",""),IF(OR($X2178="",$X2178=0),"INVALID_PERIOD",""),IF(AND($AA2178&lt;&gt;"",$AB2178&lt;&gt;"",$AB2178&lt;$AA2178),"DATE_SEQUENCE_ERROR",""),IF(AND($AB2178&lt;&gt;"",$AB2178&gt;DATE(2030,12,31)),"DATE_OUTLIER",""),IF($C2178="","MISSING_QRCODE",""),IF($J2178="UNKNOWN","UNKNOWN_PM_TYPE",""),IF($L2178="UNKNOWN","UNKNOWN_STATUS",""))</f>
        <v>CBM_NO_MEASUREMENT; MISSING_QRCODE</v>
      </c>
      <c r="AQ2178" s="42" t="str">
        <f t="shared" si="169"/>
        <v>NO</v>
      </c>
    </row>
    <row r="2179" spans="1:43" x14ac:dyDescent="0.3">
      <c r="A2179" s="38">
        <f>IF('query (10)'!A2179="","",'query (10)'!A2179)</f>
        <v>2406</v>
      </c>
      <c r="B2179" s="38">
        <f>IF('query (10)'!B2179="","",'query (10)'!B2179)</f>
        <v>20402</v>
      </c>
      <c r="C2179" s="38" t="str">
        <f>TRIM(UPPER('query (10)'!M2179))</f>
        <v>AS-687</v>
      </c>
      <c r="D2179" s="38" t="str">
        <f>TRIM(UPPER(IFERROR(_xlfn.TEXTBEFORE('query (10)'!L2179,"("),'query (10)'!L2179)))</f>
        <v>MATCHING &amp; BALL FILLING M/C</v>
      </c>
      <c r="E2179" s="38" t="str">
        <f>IFERROR(TRIM(UPPER(_xlfn.TEXTBEFORE(_xlfn.TEXTAFTER('query (10)'!L2179,"("),")"))),"")</f>
        <v/>
      </c>
      <c r="F2179" s="38" t="str">
        <f>TRIM('query (10)'!K2179)</f>
        <v>MCB3</v>
      </c>
      <c r="G2179" s="38" t="str">
        <f>IF('query (10)'!J2179="","",'query (10)'!J2179)</f>
        <v>Conveyor</v>
      </c>
      <c r="H2179" s="38" t="str">
        <f>TRIM(UPPER('query (10)'!J2179))</f>
        <v>CONVEYOR</v>
      </c>
      <c r="I2179" s="38" t="str">
        <f>IF('query (10)'!F2179="","",'query (10)'!F2179)</f>
        <v>Condition-based Maintenance</v>
      </c>
      <c r="J2179" s="38" t="str">
        <f>IF('query (10)'!F2179="","",IFERROR(INDEX(Cleaning_Rules!$B$14:$B$17,MATCH(TRIM('query (10)'!F2179),Cleaning_Rules!$A$14:$A$17,0)),"UNKNOWN"))</f>
        <v>CBM</v>
      </c>
      <c r="K2179" s="38" t="str">
        <f>IF('query (10)'!G2179="","",'query (10)'!G2179)</f>
        <v>เสร็จสิ้น</v>
      </c>
      <c r="L2179" s="38" t="str">
        <f>IF('query (10)'!G2179="","MISSING",IFERROR(INDEX(Cleaning_Rules!$B$5:$B$10,MATCH(TRIM('query (10)'!G2179),Cleaning_Rules!$A$5:$A$10,0)),"UNKNOWN"))</f>
        <v>COMPLETED</v>
      </c>
      <c r="M2179" s="38" t="str">
        <f>IF('query (10)'!I2179="","",'query (10)'!I2179)</f>
        <v>Mechanical</v>
      </c>
      <c r="N2179" s="38" t="str">
        <f>IF('query (10)'!O2179="","",'query (10)'!O2179)</f>
        <v>Part Change</v>
      </c>
      <c r="O2179" s="38" t="str">
        <f>IF('query (10)'!P2179="","",'query (10)'!P2179)</f>
        <v>Medium</v>
      </c>
      <c r="P2179" s="38" t="str">
        <f>IF('query (10)'!N2179="","",'query (10)'!N2179)</f>
        <v>Check condition conveyor belt / Air cylinder to cycle pm 6M.
(Assembly-all machine)
-sprocket modular belt
-tension modular
-bearing support
-shaft</v>
      </c>
      <c r="Q2179" s="38" t="str">
        <f>TRIM('query (10)'!N2179)</f>
        <v>Check condition conveyor belt / Air cylinder to cycle pm 6M.
(Assembly-all machine)
-sprocket modular belt
-tension modular
-bearing support
-shaft</v>
      </c>
      <c r="R2179" s="38" t="str">
        <f>TRIM(UPPER('query (10)'!R2179))</f>
        <v/>
      </c>
      <c r="S2179" s="38" t="str">
        <f>TRIM(UPPER('query (10)'!S2179))</f>
        <v/>
      </c>
      <c r="T2179" s="38" t="str">
        <f>IF('query (10)'!Q2179="","",TRIM(UPPER('query (10)'!Q2179)))</f>
        <v/>
      </c>
      <c r="U2179" s="38" t="str">
        <f>IF('query (10)'!T2179="","",'query (10)'!T2179)</f>
        <v/>
      </c>
      <c r="V2179" s="39" t="str">
        <f>IF('query (10)'!T2179="","",IFERROR(VALUE('query (10)'!T2179),""))</f>
        <v/>
      </c>
      <c r="W2179" s="40">
        <f>IF('query (10)'!U2179="","",'query (10)'!U2179)</f>
        <v>0</v>
      </c>
      <c r="X2179" s="39">
        <f>IF('query (10)'!V2179="","",'query (10)'!V2179)</f>
        <v>180</v>
      </c>
      <c r="Y2179" s="41">
        <f>IF('query (10)'!W2179="","",'query (10)'!W2179)</f>
        <v>46140</v>
      </c>
      <c r="Z2179" s="41">
        <f>IF('query (10)'!X2179="","",'query (10)'!X2179)</f>
        <v>46154</v>
      </c>
      <c r="AA2179" s="41">
        <f>IF('query (10)'!Y2179="","",'query (10)'!Y2179)</f>
        <v>46154</v>
      </c>
      <c r="AB2179" s="41">
        <f>IF('query (10)'!Z2179="","",'query (10)'!Z2179)</f>
        <v>46334</v>
      </c>
      <c r="AC2179" s="38" t="str">
        <f>IF(OR('query (10)'!AA2179="",COUNTIF(Cleaning_Rules!$A$21:$A$26,TRIM('query (10)'!AA2179))&gt;0),"",TRIM('query (10)'!AA2179))</f>
        <v/>
      </c>
      <c r="AD2179" s="38" t="str">
        <f>IF('query (10)'!AB2179="","",TRIM(IFERROR(_xlfn.TEXTBEFORE('query (10)'!AB2179,"("),'query (10)'!AB2179)))</f>
        <v>เริ่มซ่อมงาน PM แล้ว รับผิดชอบโดย CHETSADA PHIWBANG</v>
      </c>
      <c r="AE2179" s="38" t="str">
        <f>IFERROR(LOWER(TRIM(_xlfn.TEXTBEFORE(_xlfn.TEXTAFTER('query (10)'!AB2179,"("),")"))),"")</f>
        <v>chetsada@nsk.com</v>
      </c>
      <c r="AF2179" s="38" t="str">
        <f>IF('query (10)'!AD2179="","",TRIM('query (10)'!AD2179))</f>
        <v>เจษฎา ผิวบาง</v>
      </c>
      <c r="AG2179" s="38" t="str">
        <f>IF('query (10)'!AE2179="","",TRIM('query (10)'!AE2179))</f>
        <v>เจษฎา ผิวบาง</v>
      </c>
      <c r="AH2179" s="38" t="str">
        <f>IF('query (10)'!AF2179="","",IFERROR(VALUE('query (10)'!AF2179),""))</f>
        <v/>
      </c>
      <c r="AI2179" s="38" t="str">
        <f>IF('query (10)'!AG2179="","",TRIM('query (10)'!AG2179))</f>
        <v/>
      </c>
      <c r="AJ2179" s="38" t="str">
        <f>IF('query (10)'!AH2179="","",IFERROR(VALUE('query (10)'!AH2179),""))</f>
        <v/>
      </c>
      <c r="AK2179" s="38" t="str">
        <f>IF('query (10)'!AI2179="","",TRIM('query (10)'!AI2179))</f>
        <v/>
      </c>
      <c r="AL2179" s="42">
        <f t="shared" ref="AL2179:AL2242" si="170">IF($Y2179="","",YEAR($Y2179))</f>
        <v>2026</v>
      </c>
      <c r="AM2179" s="42" t="str">
        <f t="shared" ref="AM2179:AM2242" si="171">IF($Y2179="","",TEXT($Y2179,"yyyy-mm"))</f>
        <v>2026-04</v>
      </c>
      <c r="AN2179" s="42" t="str">
        <f t="shared" ref="AN2179:AN2242" ca="1" si="172">IF(OR($AB2179="",$L2179="COMPLETED"),"",IF($AB2179&lt;TODAY(),"OVERDUE","ON_SCHEDULE"))</f>
        <v/>
      </c>
      <c r="AO2179" s="42" t="str">
        <f t="shared" ref="AO2179:AO2242" si="173">_xlfn.TEXTJOIN(" | ",TRUE,$C2179,$D2179,$E2179,$F2179,$H2179,$I2179,$M2179,$N2179,$O2179,$Q2179,$R2179,$S2179,$T2179,$AC2179,$AD2179,$AG2179)</f>
        <v>AS-687 | MATCHING &amp; BALL FILLING M/C | MCB3 | CONVEYOR | Condition-based Maintenance | Mechanical | Part Change | Medium | Check condition conveyor belt / Air cylinder to cycle pm 6M.
(Assembly-all machine)
-sprocket modular belt
-tension modular
-bearing support
-shaft | เริ่มซ่อมงาน PM แล้ว รับผิดชอบโดย CHETSADA PHIWBANG | เจษฎา ผิวบาง</v>
      </c>
      <c r="AP2179" s="42" t="str">
        <f>_xlfn.TEXTJOIN("; ",TRUE,IF(COUNTA('query (10)'!A2179:AK2179)&lt;=6,"NEAR_EMPTY_ROW",""),IF($K2179="","MISSING_STATUS",""),IF(AND($K2179="เสร็จสิ้น",$Z2179=""),"DONE_NO_ACTUAL_DATE",""),IF(AND($I2179="Condition-based Maintenance",$AH2179=""),"CBM_NO_MEASUREMENT",""),IF(OR($X2179="",$X2179=0),"INVALID_PERIOD",""),IF(AND($AA2179&lt;&gt;"",$AB2179&lt;&gt;"",$AB2179&lt;$AA2179),"DATE_SEQUENCE_ERROR",""),IF(AND($AB2179&lt;&gt;"",$AB2179&gt;DATE(2030,12,31)),"DATE_OUTLIER",""),IF($C2179="","MISSING_QRCODE",""),IF($J2179="UNKNOWN","UNKNOWN_PM_TYPE",""),IF($L2179="UNKNOWN","UNKNOWN_STATUS",""))</f>
        <v>CBM_NO_MEASUREMENT</v>
      </c>
      <c r="AQ2179" s="42" t="str">
        <f t="shared" ref="AQ2179:AQ2242" si="174">IF($W2179="","",IF($W2179&gt;0,"YES","NO"))</f>
        <v>NO</v>
      </c>
    </row>
    <row r="2180" spans="1:43" x14ac:dyDescent="0.3">
      <c r="A2180" s="38">
        <f>IF('query (10)'!A2180="","",'query (10)'!A2180)</f>
        <v>2407</v>
      </c>
      <c r="B2180" s="38">
        <f>IF('query (10)'!B2180="","",'query (10)'!B2180)</f>
        <v>20445</v>
      </c>
      <c r="C2180" s="38" t="str">
        <f>TRIM(UPPER('query (10)'!M2180))</f>
        <v>GR-241</v>
      </c>
      <c r="D2180" s="38" t="str">
        <f>TRIM(UPPER(IFERROR(_xlfn.TEXTBEFORE('query (10)'!L2180,"("),'query (10)'!L2180)))</f>
        <v>OUTER RING RACEWAY GRINDING M/C</v>
      </c>
      <c r="E2180" s="38" t="str">
        <f>IFERROR(TRIM(UPPER(_xlfn.TEXTBEFORE(_xlfn.TEXTAFTER('query (10)'!L2180,"("),")"))),"")</f>
        <v/>
      </c>
      <c r="F2180" s="38" t="str">
        <f>TRIM('query (10)'!K2180)</f>
        <v>WP Grinding1</v>
      </c>
      <c r="G2180" s="38" t="str">
        <f>IF('query (10)'!J2180="","",'query (10)'!J2180)</f>
        <v>Conveyor</v>
      </c>
      <c r="H2180" s="38" t="str">
        <f>TRIM(UPPER('query (10)'!J2180))</f>
        <v>CONVEYOR</v>
      </c>
      <c r="I2180" s="38" t="str">
        <f>IF('query (10)'!F2180="","",'query (10)'!F2180)</f>
        <v>Condition-based Maintenance</v>
      </c>
      <c r="J2180" s="38" t="str">
        <f>IF('query (10)'!F2180="","",IFERROR(INDEX(Cleaning_Rules!$B$14:$B$17,MATCH(TRIM('query (10)'!F2180),Cleaning_Rules!$A$14:$A$17,0)),"UNKNOWN"))</f>
        <v>CBM</v>
      </c>
      <c r="K2180" s="38" t="str">
        <f>IF('query (10)'!G2180="","",'query (10)'!G2180)</f>
        <v>เสร็จสิ้น</v>
      </c>
      <c r="L2180" s="38" t="str">
        <f>IF('query (10)'!G2180="","MISSING",IFERROR(INDEX(Cleaning_Rules!$B$5:$B$10,MATCH(TRIM('query (10)'!G2180),Cleaning_Rules!$A$5:$A$10,0)),"UNKNOWN"))</f>
        <v>COMPLETED</v>
      </c>
      <c r="M2180" s="38" t="str">
        <f>IF('query (10)'!I2180="","",'query (10)'!I2180)</f>
        <v>Mechanical</v>
      </c>
      <c r="N2180" s="38" t="str">
        <f>IF('query (10)'!O2180="","",'query (10)'!O2180)</f>
        <v>Part Change</v>
      </c>
      <c r="O2180" s="38" t="str">
        <f>IF('query (10)'!P2180="","",'query (10)'!P2180)</f>
        <v>Medium</v>
      </c>
      <c r="P2180" s="38" t="str">
        <f>IF('query (10)'!N2180="","",'query (10)'!N2180)</f>
        <v>Check condition conveyor belt / Air cylinder according to the 6M. pm schedule.
(G2-all machine)
-sprocket modular belt
-tension modular
-bearing support
-shaft</v>
      </c>
      <c r="Q2180" s="38" t="str">
        <f>TRIM('query (10)'!N2180)</f>
        <v>Check condition conveyor belt / Air cylinder according to the 6M. pm schedule.
(G2-all machine)
-sprocket modular belt
-tension modular
-bearing support
-shaft</v>
      </c>
      <c r="R2180" s="38" t="str">
        <f>TRIM(UPPER('query (10)'!R2180))</f>
        <v/>
      </c>
      <c r="S2180" s="38" t="str">
        <f>TRIM(UPPER('query (10)'!S2180))</f>
        <v/>
      </c>
      <c r="T2180" s="38" t="str">
        <f>IF('query (10)'!Q2180="","",TRIM(UPPER('query (10)'!Q2180)))</f>
        <v/>
      </c>
      <c r="U2180" s="38" t="str">
        <f>IF('query (10)'!T2180="","",'query (10)'!T2180)</f>
        <v/>
      </c>
      <c r="V2180" s="39" t="str">
        <f>IF('query (10)'!T2180="","",IFERROR(VALUE('query (10)'!T2180),""))</f>
        <v/>
      </c>
      <c r="W2180" s="40">
        <f>IF('query (10)'!U2180="","",'query (10)'!U2180)</f>
        <v>0</v>
      </c>
      <c r="X2180" s="39">
        <f>IF('query (10)'!V2180="","",'query (10)'!V2180)</f>
        <v>180</v>
      </c>
      <c r="Y2180" s="41">
        <f>IF('query (10)'!W2180="","",'query (10)'!W2180)</f>
        <v>46141</v>
      </c>
      <c r="Z2180" s="41">
        <f>IF('query (10)'!X2180="","",'query (10)'!X2180)</f>
        <v>46154</v>
      </c>
      <c r="AA2180" s="41">
        <f>IF('query (10)'!Y2180="","",'query (10)'!Y2180)</f>
        <v>46154</v>
      </c>
      <c r="AB2180" s="41">
        <f>IF('query (10)'!Z2180="","",'query (10)'!Z2180)</f>
        <v>46334</v>
      </c>
      <c r="AC2180" s="38" t="str">
        <f>IF(OR('query (10)'!AA2180="",COUNTIF(Cleaning_Rules!$A$21:$A$26,TRIM('query (10)'!AA2180))&gt;0),"",TRIM('query (10)'!AA2180))</f>
        <v/>
      </c>
      <c r="AD2180" s="38" t="str">
        <f>IF('query (10)'!AB2180="","",TRIM(IFERROR(_xlfn.TEXTBEFORE('query (10)'!AB2180,"("),'query (10)'!AB2180)))</f>
        <v>เริ่มซ่อมงาน PM แล้ว รับผิดชอบโดย CHETSADA PHIWBANG</v>
      </c>
      <c r="AE2180" s="38" t="str">
        <f>IFERROR(LOWER(TRIM(_xlfn.TEXTBEFORE(_xlfn.TEXTAFTER('query (10)'!AB2180,"("),")"))),"")</f>
        <v>chetsada@nsk.com</v>
      </c>
      <c r="AF2180" s="38" t="str">
        <f>IF('query (10)'!AD2180="","",TRIM('query (10)'!AD2180))</f>
        <v>เจษฎา ผิวบาง</v>
      </c>
      <c r="AG2180" s="38" t="str">
        <f>IF('query (10)'!AE2180="","",TRIM('query (10)'!AE2180))</f>
        <v>เจษฎา ผิวบาง</v>
      </c>
      <c r="AH2180" s="38" t="str">
        <f>IF('query (10)'!AF2180="","",IFERROR(VALUE('query (10)'!AF2180),""))</f>
        <v/>
      </c>
      <c r="AI2180" s="38" t="str">
        <f>IF('query (10)'!AG2180="","",TRIM('query (10)'!AG2180))</f>
        <v/>
      </c>
      <c r="AJ2180" s="38" t="str">
        <f>IF('query (10)'!AH2180="","",IFERROR(VALUE('query (10)'!AH2180),""))</f>
        <v/>
      </c>
      <c r="AK2180" s="38" t="str">
        <f>IF('query (10)'!AI2180="","",TRIM('query (10)'!AI2180))</f>
        <v/>
      </c>
      <c r="AL2180" s="42">
        <f t="shared" si="170"/>
        <v>2026</v>
      </c>
      <c r="AM2180" s="42" t="str">
        <f t="shared" si="171"/>
        <v>2026-04</v>
      </c>
      <c r="AN2180" s="42" t="str">
        <f t="shared" ca="1" si="172"/>
        <v/>
      </c>
      <c r="AO2180" s="42" t="str">
        <f t="shared" si="173"/>
        <v>GR-241 | OUTER RING RACEWAY GRINDING M/C | WP Grinding1 | CONVEYOR | Condition-based Maintenance | Mechanical | Part Change | Medium | Check condition conveyor belt / Air cylinder according to the 6M. pm schedule.
(G2-all machine)
-sprocket modular belt
-tension modular
-bearing support
-shaft | เริ่มซ่อมงาน PM แล้ว รับผิดชอบโดย CHETSADA PHIWBANG | เจษฎา ผิวบาง</v>
      </c>
      <c r="AP2180" s="42" t="str">
        <f>_xlfn.TEXTJOIN("; ",TRUE,IF(COUNTA('query (10)'!A2180:AK2180)&lt;=6,"NEAR_EMPTY_ROW",""),IF($K2180="","MISSING_STATUS",""),IF(AND($K2180="เสร็จสิ้น",$Z2180=""),"DONE_NO_ACTUAL_DATE",""),IF(AND($I2180="Condition-based Maintenance",$AH2180=""),"CBM_NO_MEASUREMENT",""),IF(OR($X2180="",$X2180=0),"INVALID_PERIOD",""),IF(AND($AA2180&lt;&gt;"",$AB2180&lt;&gt;"",$AB2180&lt;$AA2180),"DATE_SEQUENCE_ERROR",""),IF(AND($AB2180&lt;&gt;"",$AB2180&gt;DATE(2030,12,31)),"DATE_OUTLIER",""),IF($C2180="","MISSING_QRCODE",""),IF($J2180="UNKNOWN","UNKNOWN_PM_TYPE",""),IF($L2180="UNKNOWN","UNKNOWN_STATUS",""))</f>
        <v>CBM_NO_MEASUREMENT</v>
      </c>
      <c r="AQ2180" s="42" t="str">
        <f t="shared" si="174"/>
        <v>NO</v>
      </c>
    </row>
    <row r="2181" spans="1:43" x14ac:dyDescent="0.3">
      <c r="A2181" s="38">
        <f>IF('query (10)'!A2181="","",'query (10)'!A2181)</f>
        <v>2408</v>
      </c>
      <c r="B2181" s="38">
        <f>IF('query (10)'!B2181="","",'query (10)'!B2181)</f>
        <v>20519</v>
      </c>
      <c r="C2181" s="38" t="str">
        <f>TRIM(UPPER('query (10)'!M2181))</f>
        <v>GR-423</v>
      </c>
      <c r="D2181" s="38" t="str">
        <f>TRIM(UPPER(IFERROR(_xlfn.TEXTBEFORE('query (10)'!L2181,"("),'query (10)'!L2181)))</f>
        <v>OUTER RING RACEWAY GRINDING MACHINE.</v>
      </c>
      <c r="E2181" s="38" t="str">
        <f>IFERROR(TRIM(UPPER(_xlfn.TEXTBEFORE(_xlfn.TEXTAFTER('query (10)'!L2181,"("),")"))),"")</f>
        <v/>
      </c>
      <c r="F2181" s="38" t="str">
        <f>TRIM('query (10)'!K2181)</f>
        <v>WP Grinding2</v>
      </c>
      <c r="G2181" s="38" t="str">
        <f>IF('query (10)'!J2181="","",'query (10)'!J2181)</f>
        <v>Conveyor</v>
      </c>
      <c r="H2181" s="38" t="str">
        <f>TRIM(UPPER('query (10)'!J2181))</f>
        <v>CONVEYOR</v>
      </c>
      <c r="I2181" s="38" t="str">
        <f>IF('query (10)'!F2181="","",'query (10)'!F2181)</f>
        <v>Condition-based Maintenance</v>
      </c>
      <c r="J2181" s="38" t="str">
        <f>IF('query (10)'!F2181="","",IFERROR(INDEX(Cleaning_Rules!$B$14:$B$17,MATCH(TRIM('query (10)'!F2181),Cleaning_Rules!$A$14:$A$17,0)),"UNKNOWN"))</f>
        <v>CBM</v>
      </c>
      <c r="K2181" s="38" t="str">
        <f>IF('query (10)'!G2181="","",'query (10)'!G2181)</f>
        <v>เสร็จสิ้น</v>
      </c>
      <c r="L2181" s="38" t="str">
        <f>IF('query (10)'!G2181="","MISSING",IFERROR(INDEX(Cleaning_Rules!$B$5:$B$10,MATCH(TRIM('query (10)'!G2181),Cleaning_Rules!$A$5:$A$10,0)),"UNKNOWN"))</f>
        <v>COMPLETED</v>
      </c>
      <c r="M2181" s="38" t="str">
        <f>IF('query (10)'!I2181="","",'query (10)'!I2181)</f>
        <v>Mechanical</v>
      </c>
      <c r="N2181" s="38" t="str">
        <f>IF('query (10)'!O2181="","",'query (10)'!O2181)</f>
        <v>Part Change</v>
      </c>
      <c r="O2181" s="38" t="str">
        <f>IF('query (10)'!P2181="","",'query (10)'!P2181)</f>
        <v>Medium</v>
      </c>
      <c r="P2181" s="38" t="str">
        <f>IF('query (10)'!N2181="","",'query (10)'!N2181)</f>
        <v>Check condition conveyor belt according to the 6M pm schedule.
(G2-all machine)
-sprocket modular belt
-tension modular
-bearing support
-shaft</v>
      </c>
      <c r="Q2181" s="38" t="str">
        <f>TRIM('query (10)'!N2181)</f>
        <v>Check condition conveyor belt according to the 6M pm schedule.
(G2-all machine)
-sprocket modular belt
-tension modular
-bearing support
-shaft</v>
      </c>
      <c r="R2181" s="38" t="str">
        <f>TRIM(UPPER('query (10)'!R2181))</f>
        <v/>
      </c>
      <c r="S2181" s="38" t="str">
        <f>TRIM(UPPER('query (10)'!S2181))</f>
        <v/>
      </c>
      <c r="T2181" s="38" t="str">
        <f>IF('query (10)'!Q2181="","",TRIM(UPPER('query (10)'!Q2181)))</f>
        <v/>
      </c>
      <c r="U2181" s="38" t="str">
        <f>IF('query (10)'!T2181="","",'query (10)'!T2181)</f>
        <v/>
      </c>
      <c r="V2181" s="39" t="str">
        <f>IF('query (10)'!T2181="","",IFERROR(VALUE('query (10)'!T2181),""))</f>
        <v/>
      </c>
      <c r="W2181" s="40">
        <f>IF('query (10)'!U2181="","",'query (10)'!U2181)</f>
        <v>0</v>
      </c>
      <c r="X2181" s="39">
        <f>IF('query (10)'!V2181="","",'query (10)'!V2181)</f>
        <v>180</v>
      </c>
      <c r="Y2181" s="41">
        <f>IF('query (10)'!W2181="","",'query (10)'!W2181)</f>
        <v>46142</v>
      </c>
      <c r="Z2181" s="41">
        <f>IF('query (10)'!X2181="","",'query (10)'!X2181)</f>
        <v>46154</v>
      </c>
      <c r="AA2181" s="41">
        <f>IF('query (10)'!Y2181="","",'query (10)'!Y2181)</f>
        <v>46154</v>
      </c>
      <c r="AB2181" s="41">
        <f>IF('query (10)'!Z2181="","",'query (10)'!Z2181)</f>
        <v>46334</v>
      </c>
      <c r="AC2181" s="38" t="str">
        <f>IF(OR('query (10)'!AA2181="",COUNTIF(Cleaning_Rules!$A$21:$A$26,TRIM('query (10)'!AA2181))&gt;0),"",TRIM('query (10)'!AA2181))</f>
        <v/>
      </c>
      <c r="AD2181" s="38" t="str">
        <f>IF('query (10)'!AB2181="","",TRIM(IFERROR(_xlfn.TEXTBEFORE('query (10)'!AB2181,"("),'query (10)'!AB2181)))</f>
        <v>เริ่มซ่อมงาน PM แล้ว รับผิดชอบโดย CHETSADA PHIWBANG</v>
      </c>
      <c r="AE2181" s="38" t="str">
        <f>IFERROR(LOWER(TRIM(_xlfn.TEXTBEFORE(_xlfn.TEXTAFTER('query (10)'!AB2181,"("),")"))),"")</f>
        <v>chetsada@nsk.com</v>
      </c>
      <c r="AF2181" s="38" t="str">
        <f>IF('query (10)'!AD2181="","",TRIM('query (10)'!AD2181))</f>
        <v>เจษฎา ผิวบาง</v>
      </c>
      <c r="AG2181" s="38" t="str">
        <f>IF('query (10)'!AE2181="","",TRIM('query (10)'!AE2181))</f>
        <v>เจษฎา ผิวบาง</v>
      </c>
      <c r="AH2181" s="38" t="str">
        <f>IF('query (10)'!AF2181="","",IFERROR(VALUE('query (10)'!AF2181),""))</f>
        <v/>
      </c>
      <c r="AI2181" s="38" t="str">
        <f>IF('query (10)'!AG2181="","",TRIM('query (10)'!AG2181))</f>
        <v/>
      </c>
      <c r="AJ2181" s="38" t="str">
        <f>IF('query (10)'!AH2181="","",IFERROR(VALUE('query (10)'!AH2181),""))</f>
        <v/>
      </c>
      <c r="AK2181" s="38" t="str">
        <f>IF('query (10)'!AI2181="","",TRIM('query (10)'!AI2181))</f>
        <v/>
      </c>
      <c r="AL2181" s="42">
        <f t="shared" si="170"/>
        <v>2026</v>
      </c>
      <c r="AM2181" s="42" t="str">
        <f t="shared" si="171"/>
        <v>2026-04</v>
      </c>
      <c r="AN2181" s="42" t="str">
        <f t="shared" ca="1" si="172"/>
        <v/>
      </c>
      <c r="AO2181" s="42" t="str">
        <f t="shared" si="173"/>
        <v>GR-423 | OUTER RING RACEWAY GRINDING MACHINE. | WP Grinding2 | CONVEYOR | Condition-based Maintenance | Mechanical | Part Change | Medium | Check condition conveyor belt according to the 6M pm schedule.
(G2-all machine)
-sprocket modular belt
-tension modular
-bearing support
-shaft | เริ่มซ่อมงาน PM แล้ว รับผิดชอบโดย CHETSADA PHIWBANG | เจษฎา ผิวบาง</v>
      </c>
      <c r="AP2181" s="42" t="str">
        <f>_xlfn.TEXTJOIN("; ",TRUE,IF(COUNTA('query (10)'!A2181:AK2181)&lt;=6,"NEAR_EMPTY_ROW",""),IF($K2181="","MISSING_STATUS",""),IF(AND($K2181="เสร็จสิ้น",$Z2181=""),"DONE_NO_ACTUAL_DATE",""),IF(AND($I2181="Condition-based Maintenance",$AH2181=""),"CBM_NO_MEASUREMENT",""),IF(OR($X2181="",$X2181=0),"INVALID_PERIOD",""),IF(AND($AA2181&lt;&gt;"",$AB2181&lt;&gt;"",$AB2181&lt;$AA2181),"DATE_SEQUENCE_ERROR",""),IF(AND($AB2181&lt;&gt;"",$AB2181&gt;DATE(2030,12,31)),"DATE_OUTLIER",""),IF($C2181="","MISSING_QRCODE",""),IF($J2181="UNKNOWN","UNKNOWN_PM_TYPE",""),IF($L2181="UNKNOWN","UNKNOWN_STATUS",""))</f>
        <v>CBM_NO_MEASUREMENT</v>
      </c>
      <c r="AQ2181" s="42" t="str">
        <f t="shared" si="174"/>
        <v>NO</v>
      </c>
    </row>
    <row r="2182" spans="1:43" x14ac:dyDescent="0.3">
      <c r="A2182" s="38">
        <f>IF('query (10)'!A2182="","",'query (10)'!A2182)</f>
        <v>2409</v>
      </c>
      <c r="B2182" s="38" t="str">
        <f>IF('query (10)'!B2182="","",'query (10)'!B2182)</f>
        <v/>
      </c>
      <c r="C2182" s="38" t="str">
        <f>TRIM(UPPER('query (10)'!M2182))</f>
        <v>CH-271</v>
      </c>
      <c r="D2182" s="38" t="str">
        <f>TRIM(UPPER(IFERROR(_xlfn.TEXTBEFORE('query (10)'!L2182,"("),'query (10)'!L2182)))</f>
        <v>AXIAL CLEARANCE INSPECTION MACHINE</v>
      </c>
      <c r="E2182" s="38" t="str">
        <f>IFERROR(TRIM(UPPER(_xlfn.TEXTBEFORE(_xlfn.TEXTAFTER('query (10)'!L2182,"("),")"))),"")</f>
        <v/>
      </c>
      <c r="F2182" s="38" t="str">
        <f>TRIM('query (10)'!K2182)</f>
        <v>KWD2</v>
      </c>
      <c r="G2182" s="38" t="str">
        <f>IF('query (10)'!J2182="","",'query (10)'!J2182)</f>
        <v>Solenoid valve</v>
      </c>
      <c r="H2182" s="38" t="str">
        <f>TRIM(UPPER('query (10)'!J2182))</f>
        <v>SOLENOID VALVE</v>
      </c>
      <c r="I2182" s="38" t="str">
        <f>IF('query (10)'!F2182="","",'query (10)'!F2182)</f>
        <v>Time-based Maintenance</v>
      </c>
      <c r="J2182" s="38" t="str">
        <f>IF('query (10)'!F2182="","",IFERROR(INDEX(Cleaning_Rules!$B$14:$B$17,MATCH(TRIM('query (10)'!F2182),Cleaning_Rules!$A$14:$A$17,0)),"UNKNOWN"))</f>
        <v>TBM</v>
      </c>
      <c r="K2182" s="38" t="str">
        <f>IF('query (10)'!G2182="","",'query (10)'!G2182)</f>
        <v>แผนใหม่</v>
      </c>
      <c r="L2182" s="38" t="str">
        <f>IF('query (10)'!G2182="","MISSING",IFERROR(INDEX(Cleaning_Rules!$B$5:$B$10,MATCH(TRIM('query (10)'!G2182),Cleaning_Rules!$A$5:$A$10,0)),"UNKNOWN"))</f>
        <v>NEW_PLAN</v>
      </c>
      <c r="M2182" s="38" t="str">
        <f>IF('query (10)'!I2182="","",'query (10)'!I2182)</f>
        <v>Mechanical</v>
      </c>
      <c r="N2182" s="38" t="str">
        <f>IF('query (10)'!O2182="","",'query (10)'!O2182)</f>
        <v>Cleaning</v>
      </c>
      <c r="O2182" s="38" t="str">
        <f>IF('query (10)'!P2182="","",'query (10)'!P2182)</f>
        <v>Medium</v>
      </c>
      <c r="P2182" s="38" t="str">
        <f>IF('query (10)'!N2182="","",'query (10)'!N2182)</f>
        <v>Cleaning Solenoid Valve According to PM 1 Year Cycle</v>
      </c>
      <c r="Q2182" s="38" t="str">
        <f>TRIM('query (10)'!N2182)</f>
        <v>Cleaning Solenoid Valve According to PM 1 Year Cycle</v>
      </c>
      <c r="R2182" s="38" t="str">
        <f>TRIM(UPPER('query (10)'!R2182))</f>
        <v/>
      </c>
      <c r="S2182" s="38" t="str">
        <f>TRIM(UPPER('query (10)'!S2182))</f>
        <v/>
      </c>
      <c r="T2182" s="38" t="str">
        <f>IF('query (10)'!Q2182="","",TRIM(UPPER('query (10)'!Q2182)))</f>
        <v/>
      </c>
      <c r="U2182" s="38" t="str">
        <f>IF('query (10)'!T2182="","",'query (10)'!T2182)</f>
        <v/>
      </c>
      <c r="V2182" s="39" t="str">
        <f>IF('query (10)'!T2182="","",IFERROR(VALUE('query (10)'!T2182),""))</f>
        <v/>
      </c>
      <c r="W2182" s="40">
        <f>IF('query (10)'!U2182="","",'query (10)'!U2182)</f>
        <v>0</v>
      </c>
      <c r="X2182" s="39">
        <f>IF('query (10)'!V2182="","",'query (10)'!V2182)</f>
        <v>360</v>
      </c>
      <c r="Y2182" s="41">
        <f>IF('query (10)'!W2182="","",'query (10)'!W2182)</f>
        <v>46113</v>
      </c>
      <c r="Z2182" s="41" t="str">
        <f>IF('query (10)'!X2182="","",'query (10)'!X2182)</f>
        <v/>
      </c>
      <c r="AA2182" s="41">
        <f>IF('query (10)'!Y2182="","",'query (10)'!Y2182)</f>
        <v>46113</v>
      </c>
      <c r="AB2182" s="41">
        <f>IF('query (10)'!Z2182="","",'query (10)'!Z2182)</f>
        <v>46473</v>
      </c>
      <c r="AC2182" s="38" t="str">
        <f>IF(OR('query (10)'!AA2182="",COUNTIF(Cleaning_Rules!$A$21:$A$26,TRIM('query (10)'!AA2182))&gt;0),"",TRIM('query (10)'!AA2182))</f>
        <v/>
      </c>
      <c r="AD2182" s="38" t="str">
        <f>IF('query (10)'!AB2182="","",TRIM(IFERROR(_xlfn.TEXTBEFORE('query (10)'!AB2182,"("),'query (10)'!AB2182)))</f>
        <v/>
      </c>
      <c r="AE2182" s="38" t="str">
        <f>IFERROR(LOWER(TRIM(_xlfn.TEXTBEFORE(_xlfn.TEXTAFTER('query (10)'!AB2182,"("),")"))),"")</f>
        <v/>
      </c>
      <c r="AF2182" s="38" t="str">
        <f>IF('query (10)'!AD2182="","",TRIM('query (10)'!AD2182))</f>
        <v>คุณานนต์ ปารวัณวงศ์</v>
      </c>
      <c r="AG2182" s="38" t="str">
        <f>IF('query (10)'!AE2182="","",TRIM('query (10)'!AE2182))</f>
        <v>คุณานนต์ ปารวัณวงศ์</v>
      </c>
      <c r="AH2182" s="38" t="str">
        <f>IF('query (10)'!AF2182="","",IFERROR(VALUE('query (10)'!AF2182),""))</f>
        <v/>
      </c>
      <c r="AI2182" s="38" t="str">
        <f>IF('query (10)'!AG2182="","",TRIM('query (10)'!AG2182))</f>
        <v/>
      </c>
      <c r="AJ2182" s="38" t="str">
        <f>IF('query (10)'!AH2182="","",IFERROR(VALUE('query (10)'!AH2182),""))</f>
        <v/>
      </c>
      <c r="AK2182" s="38" t="str">
        <f>IF('query (10)'!AI2182="","",TRIM('query (10)'!AI2182))</f>
        <v/>
      </c>
      <c r="AL2182" s="42">
        <f t="shared" si="170"/>
        <v>2026</v>
      </c>
      <c r="AM2182" s="42" t="str">
        <f t="shared" si="171"/>
        <v>2026-04</v>
      </c>
      <c r="AN2182" s="42" t="str">
        <f t="shared" ca="1" si="172"/>
        <v>ON_SCHEDULE</v>
      </c>
      <c r="AO2182" s="42" t="str">
        <f t="shared" si="173"/>
        <v>CH-271 | AXIAL CLEARANCE INSPECTION MACHINE | KWD2 | SOLENOID VALVE | Time-based Maintenance | Mechanical | Cleaning | Medium | Cleaning Solenoid Valve According to PM 1 Year Cycle | คุณานนต์ ปารวัณวงศ์</v>
      </c>
      <c r="AP2182" s="42" t="str">
        <f>_xlfn.TEXTJOIN("; ",TRUE,IF(COUNTA('query (10)'!A2182:AK2182)&lt;=6,"NEAR_EMPTY_ROW",""),IF($K2182="","MISSING_STATUS",""),IF(AND($K2182="เสร็จสิ้น",$Z2182=""),"DONE_NO_ACTUAL_DATE",""),IF(AND($I2182="Condition-based Maintenance",$AH2182=""),"CBM_NO_MEASUREMENT",""),IF(OR($X2182="",$X2182=0),"INVALID_PERIOD",""),IF(AND($AA2182&lt;&gt;"",$AB2182&lt;&gt;"",$AB2182&lt;$AA2182),"DATE_SEQUENCE_ERROR",""),IF(AND($AB2182&lt;&gt;"",$AB2182&gt;DATE(2030,12,31)),"DATE_OUTLIER",""),IF($C2182="","MISSING_QRCODE",""),IF($J2182="UNKNOWN","UNKNOWN_PM_TYPE",""),IF($L2182="UNKNOWN","UNKNOWN_STATUS",""))</f>
        <v/>
      </c>
      <c r="AQ2182" s="42" t="str">
        <f t="shared" si="174"/>
        <v>NO</v>
      </c>
    </row>
    <row r="2183" spans="1:43" x14ac:dyDescent="0.3">
      <c r="A2183" s="38">
        <f>IF('query (10)'!A2183="","",'query (10)'!A2183)</f>
        <v>2410</v>
      </c>
      <c r="B2183" s="38" t="str">
        <f>IF('query (10)'!B2183="","",'query (10)'!B2183)</f>
        <v/>
      </c>
      <c r="C2183" s="38" t="str">
        <f>TRIM(UPPER('query (10)'!M2183))</f>
        <v>GR-922</v>
      </c>
      <c r="D2183" s="38" t="str">
        <f>TRIM(UPPER(IFERROR(_xlfn.TEXTBEFORE('query (10)'!L2183,"("),'query (10)'!L2183)))</f>
        <v>OUTER RING RACEWAY GRINDING M/C</v>
      </c>
      <c r="E2183" s="38" t="str">
        <f>IFERROR(TRIM(UPPER(_xlfn.TEXTBEFORE(_xlfn.TEXTAFTER('query (10)'!L2183,"("),")"))),"")</f>
        <v/>
      </c>
      <c r="F2183" s="38" t="str">
        <f>TRIM('query (10)'!K2183)</f>
        <v>WP Grinding3</v>
      </c>
      <c r="G2183" s="38" t="str">
        <f>IF('query (10)'!J2183="","",'query (10)'!J2183)</f>
        <v>Conveyor</v>
      </c>
      <c r="H2183" s="38" t="str">
        <f>TRIM(UPPER('query (10)'!J2183))</f>
        <v>CONVEYOR</v>
      </c>
      <c r="I2183" s="38" t="str">
        <f>IF('query (10)'!F2183="","",'query (10)'!F2183)</f>
        <v>Condition-based Maintenance</v>
      </c>
      <c r="J2183" s="38" t="str">
        <f>IF('query (10)'!F2183="","",IFERROR(INDEX(Cleaning_Rules!$B$14:$B$17,MATCH(TRIM('query (10)'!F2183),Cleaning_Rules!$A$14:$A$17,0)),"UNKNOWN"))</f>
        <v>CBM</v>
      </c>
      <c r="K2183" s="38" t="str">
        <f>IF('query (10)'!G2183="","",'query (10)'!G2183)</f>
        <v>แผนใหม่</v>
      </c>
      <c r="L2183" s="38" t="str">
        <f>IF('query (10)'!G2183="","MISSING",IFERROR(INDEX(Cleaning_Rules!$B$5:$B$10,MATCH(TRIM('query (10)'!G2183),Cleaning_Rules!$A$5:$A$10,0)),"UNKNOWN"))</f>
        <v>NEW_PLAN</v>
      </c>
      <c r="M2183" s="38" t="str">
        <f>IF('query (10)'!I2183="","",'query (10)'!I2183)</f>
        <v>Mechanical</v>
      </c>
      <c r="N2183" s="38" t="str">
        <f>IF('query (10)'!O2183="","",'query (10)'!O2183)</f>
        <v>Part Change</v>
      </c>
      <c r="O2183" s="38" t="str">
        <f>IF('query (10)'!P2183="","",'query (10)'!P2183)</f>
        <v>Medium</v>
      </c>
      <c r="P2183" s="38" t="str">
        <f>IF('query (10)'!N2183="","",'query (10)'!N2183)</f>
        <v>Check condition conveyor belt to cycle pm 6M.
(G2-all machine)
-sprocket modular belt
-tension modular
-bearing support
-shaft</v>
      </c>
      <c r="Q2183" s="38" t="str">
        <f>TRIM('query (10)'!N2183)</f>
        <v>Check condition conveyor belt to cycle pm 6M.
(G2-all machine)
-sprocket modular belt
-tension modular
-bearing support
-shaft</v>
      </c>
      <c r="R2183" s="38" t="str">
        <f>TRIM(UPPER('query (10)'!R2183))</f>
        <v/>
      </c>
      <c r="S2183" s="38" t="str">
        <f>TRIM(UPPER('query (10)'!S2183))</f>
        <v/>
      </c>
      <c r="T2183" s="38" t="str">
        <f>IF('query (10)'!Q2183="","",TRIM(UPPER('query (10)'!Q2183)))</f>
        <v/>
      </c>
      <c r="U2183" s="38" t="str">
        <f>IF('query (10)'!T2183="","",'query (10)'!T2183)</f>
        <v/>
      </c>
      <c r="V2183" s="39" t="str">
        <f>IF('query (10)'!T2183="","",IFERROR(VALUE('query (10)'!T2183),""))</f>
        <v/>
      </c>
      <c r="W2183" s="40">
        <f>IF('query (10)'!U2183="","",'query (10)'!U2183)</f>
        <v>0</v>
      </c>
      <c r="X2183" s="39">
        <f>IF('query (10)'!V2183="","",'query (10)'!V2183)</f>
        <v>180</v>
      </c>
      <c r="Y2183" s="41">
        <f>IF('query (10)'!W2183="","",'query (10)'!W2183)</f>
        <v>46142</v>
      </c>
      <c r="Z2183" s="41" t="str">
        <f>IF('query (10)'!X2183="","",'query (10)'!X2183)</f>
        <v/>
      </c>
      <c r="AA2183" s="41">
        <f>IF('query (10)'!Y2183="","",'query (10)'!Y2183)</f>
        <v>46142</v>
      </c>
      <c r="AB2183" s="41">
        <f>IF('query (10)'!Z2183="","",'query (10)'!Z2183)</f>
        <v>46322</v>
      </c>
      <c r="AC2183" s="38" t="str">
        <f>IF(OR('query (10)'!AA2183="",COUNTIF(Cleaning_Rules!$A$21:$A$26,TRIM('query (10)'!AA2183))&gt;0),"",TRIM('query (10)'!AA2183))</f>
        <v/>
      </c>
      <c r="AD2183" s="38" t="str">
        <f>IF('query (10)'!AB2183="","",TRIM(IFERROR(_xlfn.TEXTBEFORE('query (10)'!AB2183,"("),'query (10)'!AB2183)))</f>
        <v/>
      </c>
      <c r="AE2183" s="38" t="str">
        <f>IFERROR(LOWER(TRIM(_xlfn.TEXTBEFORE(_xlfn.TEXTAFTER('query (10)'!AB2183,"("),")"))),"")</f>
        <v/>
      </c>
      <c r="AF2183" s="38" t="str">
        <f>IF('query (10)'!AD2183="","",TRIM('query (10)'!AD2183))</f>
        <v>เจษฎา ผิวบาง</v>
      </c>
      <c r="AG2183" s="38" t="str">
        <f>IF('query (10)'!AE2183="","",TRIM('query (10)'!AE2183))</f>
        <v>เจษฎา ผิวบาง</v>
      </c>
      <c r="AH2183" s="38" t="str">
        <f>IF('query (10)'!AF2183="","",IFERROR(VALUE('query (10)'!AF2183),""))</f>
        <v/>
      </c>
      <c r="AI2183" s="38" t="str">
        <f>IF('query (10)'!AG2183="","",TRIM('query (10)'!AG2183))</f>
        <v/>
      </c>
      <c r="AJ2183" s="38" t="str">
        <f>IF('query (10)'!AH2183="","",IFERROR(VALUE('query (10)'!AH2183),""))</f>
        <v/>
      </c>
      <c r="AK2183" s="38" t="str">
        <f>IF('query (10)'!AI2183="","",TRIM('query (10)'!AI2183))</f>
        <v/>
      </c>
      <c r="AL2183" s="42">
        <f t="shared" si="170"/>
        <v>2026</v>
      </c>
      <c r="AM2183" s="42" t="str">
        <f t="shared" si="171"/>
        <v>2026-04</v>
      </c>
      <c r="AN2183" s="42" t="str">
        <f t="shared" ca="1" si="172"/>
        <v>ON_SCHEDULE</v>
      </c>
      <c r="AO2183" s="42" t="str">
        <f t="shared" si="173"/>
        <v>GR-922 | OUTER RING RACEWAY GRINDING M/C | WP Grinding3 | CONVEYOR | Condition-based Maintenance | Mechanical | Part Change | Medium | Check condition conveyor belt to cycle pm 6M.
(G2-all machine)
-sprocket modular belt
-tension modular
-bearing support
-shaft | เจษฎา ผิวบาง</v>
      </c>
      <c r="AP2183" s="42" t="str">
        <f>_xlfn.TEXTJOIN("; ",TRUE,IF(COUNTA('query (10)'!A2183:AK2183)&lt;=6,"NEAR_EMPTY_ROW",""),IF($K2183="","MISSING_STATUS",""),IF(AND($K2183="เสร็จสิ้น",$Z2183=""),"DONE_NO_ACTUAL_DATE",""),IF(AND($I2183="Condition-based Maintenance",$AH2183=""),"CBM_NO_MEASUREMENT",""),IF(OR($X2183="",$X2183=0),"INVALID_PERIOD",""),IF(AND($AA2183&lt;&gt;"",$AB2183&lt;&gt;"",$AB2183&lt;$AA2183),"DATE_SEQUENCE_ERROR",""),IF(AND($AB2183&lt;&gt;"",$AB2183&gt;DATE(2030,12,31)),"DATE_OUTLIER",""),IF($C2183="","MISSING_QRCODE",""),IF($J2183="UNKNOWN","UNKNOWN_PM_TYPE",""),IF($L2183="UNKNOWN","UNKNOWN_STATUS",""))</f>
        <v>CBM_NO_MEASUREMENT</v>
      </c>
      <c r="AQ2183" s="42" t="str">
        <f t="shared" si="174"/>
        <v>NO</v>
      </c>
    </row>
    <row r="2184" spans="1:43" x14ac:dyDescent="0.3">
      <c r="A2184" s="38">
        <f>IF('query (10)'!A2184="","",'query (10)'!A2184)</f>
        <v>2411</v>
      </c>
      <c r="B2184" s="38" t="str">
        <f>IF('query (10)'!B2184="","",'query (10)'!B2184)</f>
        <v/>
      </c>
      <c r="C2184" s="38" t="str">
        <f>TRIM(UPPER('query (10)'!M2184))</f>
        <v>AS-023</v>
      </c>
      <c r="D2184" s="38" t="str">
        <f>TRIM(UPPER(IFERROR(_xlfn.TEXTBEFORE('query (10)'!L2184,"("),'query (10)'!L2184)))</f>
        <v>GREASE INJECTION MACHINE</v>
      </c>
      <c r="E2184" s="38" t="str">
        <f>IFERROR(TRIM(UPPER(_xlfn.TEXTBEFORE(_xlfn.TEXTAFTER('query (10)'!L2184,"("),")"))),"")</f>
        <v/>
      </c>
      <c r="F2184" s="38" t="str">
        <f>TRIM('query (10)'!K2184)</f>
        <v>KWD2</v>
      </c>
      <c r="G2184" s="38" t="str">
        <f>IF('query (10)'!J2184="","",'query (10)'!J2184)</f>
        <v>Solenoid valve</v>
      </c>
      <c r="H2184" s="38" t="str">
        <f>TRIM(UPPER('query (10)'!J2184))</f>
        <v>SOLENOID VALVE</v>
      </c>
      <c r="I2184" s="38" t="str">
        <f>IF('query (10)'!F2184="","",'query (10)'!F2184)</f>
        <v>Time-based Maintenance</v>
      </c>
      <c r="J2184" s="38" t="str">
        <f>IF('query (10)'!F2184="","",IFERROR(INDEX(Cleaning_Rules!$B$14:$B$17,MATCH(TRIM('query (10)'!F2184),Cleaning_Rules!$A$14:$A$17,0)),"UNKNOWN"))</f>
        <v>TBM</v>
      </c>
      <c r="K2184" s="38" t="str">
        <f>IF('query (10)'!G2184="","",'query (10)'!G2184)</f>
        <v>แผนใหม่</v>
      </c>
      <c r="L2184" s="38" t="str">
        <f>IF('query (10)'!G2184="","MISSING",IFERROR(INDEX(Cleaning_Rules!$B$5:$B$10,MATCH(TRIM('query (10)'!G2184),Cleaning_Rules!$A$5:$A$10,0)),"UNKNOWN"))</f>
        <v>NEW_PLAN</v>
      </c>
      <c r="M2184" s="38" t="str">
        <f>IF('query (10)'!I2184="","",'query (10)'!I2184)</f>
        <v>Mechanical</v>
      </c>
      <c r="N2184" s="38" t="str">
        <f>IF('query (10)'!O2184="","",'query (10)'!O2184)</f>
        <v>Cleaning</v>
      </c>
      <c r="O2184" s="38" t="str">
        <f>IF('query (10)'!P2184="","",'query (10)'!P2184)</f>
        <v>Medium</v>
      </c>
      <c r="P2184" s="38" t="str">
        <f>IF('query (10)'!N2184="","",'query (10)'!N2184)</f>
        <v>Cleaning Solenoid Valve According to PM 1 Year Cycle</v>
      </c>
      <c r="Q2184" s="38" t="str">
        <f>TRIM('query (10)'!N2184)</f>
        <v>Cleaning Solenoid Valve According to PM 1 Year Cycle</v>
      </c>
      <c r="R2184" s="38" t="str">
        <f>TRIM(UPPER('query (10)'!R2184))</f>
        <v/>
      </c>
      <c r="S2184" s="38" t="str">
        <f>TRIM(UPPER('query (10)'!S2184))</f>
        <v/>
      </c>
      <c r="T2184" s="38" t="str">
        <f>IF('query (10)'!Q2184="","",TRIM(UPPER('query (10)'!Q2184)))</f>
        <v/>
      </c>
      <c r="U2184" s="38" t="str">
        <f>IF('query (10)'!T2184="","",'query (10)'!T2184)</f>
        <v/>
      </c>
      <c r="V2184" s="39" t="str">
        <f>IF('query (10)'!T2184="","",IFERROR(VALUE('query (10)'!T2184),""))</f>
        <v/>
      </c>
      <c r="W2184" s="40">
        <f>IF('query (10)'!U2184="","",'query (10)'!U2184)</f>
        <v>0</v>
      </c>
      <c r="X2184" s="39">
        <f>IF('query (10)'!V2184="","",'query (10)'!V2184)</f>
        <v>360</v>
      </c>
      <c r="Y2184" s="41">
        <f>IF('query (10)'!W2184="","",'query (10)'!W2184)</f>
        <v>46113</v>
      </c>
      <c r="Z2184" s="41" t="str">
        <f>IF('query (10)'!X2184="","",'query (10)'!X2184)</f>
        <v/>
      </c>
      <c r="AA2184" s="41">
        <f>IF('query (10)'!Y2184="","",'query (10)'!Y2184)</f>
        <v>46113</v>
      </c>
      <c r="AB2184" s="41">
        <f>IF('query (10)'!Z2184="","",'query (10)'!Z2184)</f>
        <v>46473</v>
      </c>
      <c r="AC2184" s="38" t="str">
        <f>IF(OR('query (10)'!AA2184="",COUNTIF(Cleaning_Rules!$A$21:$A$26,TRIM('query (10)'!AA2184))&gt;0),"",TRIM('query (10)'!AA2184))</f>
        <v/>
      </c>
      <c r="AD2184" s="38" t="str">
        <f>IF('query (10)'!AB2184="","",TRIM(IFERROR(_xlfn.TEXTBEFORE('query (10)'!AB2184,"("),'query (10)'!AB2184)))</f>
        <v/>
      </c>
      <c r="AE2184" s="38" t="str">
        <f>IFERROR(LOWER(TRIM(_xlfn.TEXTBEFORE(_xlfn.TEXTAFTER('query (10)'!AB2184,"("),")"))),"")</f>
        <v/>
      </c>
      <c r="AF2184" s="38" t="str">
        <f>IF('query (10)'!AD2184="","",TRIM('query (10)'!AD2184))</f>
        <v>คุณานนต์ ปารวัณวงศ์</v>
      </c>
      <c r="AG2184" s="38" t="str">
        <f>IF('query (10)'!AE2184="","",TRIM('query (10)'!AE2184))</f>
        <v>คุณานนต์ ปารวัณวงศ์</v>
      </c>
      <c r="AH2184" s="38" t="str">
        <f>IF('query (10)'!AF2184="","",IFERROR(VALUE('query (10)'!AF2184),""))</f>
        <v/>
      </c>
      <c r="AI2184" s="38" t="str">
        <f>IF('query (10)'!AG2184="","",TRIM('query (10)'!AG2184))</f>
        <v/>
      </c>
      <c r="AJ2184" s="38" t="str">
        <f>IF('query (10)'!AH2184="","",IFERROR(VALUE('query (10)'!AH2184),""))</f>
        <v/>
      </c>
      <c r="AK2184" s="38" t="str">
        <f>IF('query (10)'!AI2184="","",TRIM('query (10)'!AI2184))</f>
        <v/>
      </c>
      <c r="AL2184" s="42">
        <f t="shared" si="170"/>
        <v>2026</v>
      </c>
      <c r="AM2184" s="42" t="str">
        <f t="shared" si="171"/>
        <v>2026-04</v>
      </c>
      <c r="AN2184" s="42" t="str">
        <f t="shared" ca="1" si="172"/>
        <v>ON_SCHEDULE</v>
      </c>
      <c r="AO2184" s="42" t="str">
        <f t="shared" si="173"/>
        <v>AS-023 | GREASE INJECTION MACHINE | KWD2 | SOLENOID VALVE | Time-based Maintenance | Mechanical | Cleaning | Medium | Cleaning Solenoid Valve According to PM 1 Year Cycle | คุณานนต์ ปารวัณวงศ์</v>
      </c>
      <c r="AP2184" s="42" t="str">
        <f>_xlfn.TEXTJOIN("; ",TRUE,IF(COUNTA('query (10)'!A2184:AK2184)&lt;=6,"NEAR_EMPTY_ROW",""),IF($K2184="","MISSING_STATUS",""),IF(AND($K2184="เสร็จสิ้น",$Z2184=""),"DONE_NO_ACTUAL_DATE",""),IF(AND($I2184="Condition-based Maintenance",$AH2184=""),"CBM_NO_MEASUREMENT",""),IF(OR($X2184="",$X2184=0),"INVALID_PERIOD",""),IF(AND($AA2184&lt;&gt;"",$AB2184&lt;&gt;"",$AB2184&lt;$AA2184),"DATE_SEQUENCE_ERROR",""),IF(AND($AB2184&lt;&gt;"",$AB2184&gt;DATE(2030,12,31)),"DATE_OUTLIER",""),IF($C2184="","MISSING_QRCODE",""),IF($J2184="UNKNOWN","UNKNOWN_PM_TYPE",""),IF($L2184="UNKNOWN","UNKNOWN_STATUS",""))</f>
        <v/>
      </c>
      <c r="AQ2184" s="42" t="str">
        <f t="shared" si="174"/>
        <v>NO</v>
      </c>
    </row>
    <row r="2185" spans="1:43" x14ac:dyDescent="0.3">
      <c r="A2185" s="38">
        <f>IF('query (10)'!A2185="","",'query (10)'!A2185)</f>
        <v>2412</v>
      </c>
      <c r="B2185" s="38" t="str">
        <f>IF('query (10)'!B2185="","",'query (10)'!B2185)</f>
        <v/>
      </c>
      <c r="C2185" s="38" t="str">
        <f>TRIM(UPPER('query (10)'!M2185))</f>
        <v>MA-630</v>
      </c>
      <c r="D2185" s="38" t="str">
        <f>TRIM(UPPER(IFERROR(_xlfn.TEXTBEFORE('query (10)'!L2185,"("),'query (10)'!L2185)))</f>
        <v>LASER MARKER MACHINE</v>
      </c>
      <c r="E2185" s="38" t="str">
        <f>IFERROR(TRIM(UPPER(_xlfn.TEXTBEFORE(_xlfn.TEXTAFTER('query (10)'!L2185,"("),")"))),"")</f>
        <v/>
      </c>
      <c r="F2185" s="38" t="str">
        <f>TRIM('query (10)'!K2185)</f>
        <v>KWD2</v>
      </c>
      <c r="G2185" s="38" t="str">
        <f>IF('query (10)'!J2185="","",'query (10)'!J2185)</f>
        <v>Solenoid valve</v>
      </c>
      <c r="H2185" s="38" t="str">
        <f>TRIM(UPPER('query (10)'!J2185))</f>
        <v>SOLENOID VALVE</v>
      </c>
      <c r="I2185" s="38" t="str">
        <f>IF('query (10)'!F2185="","",'query (10)'!F2185)</f>
        <v>Time-based Maintenance</v>
      </c>
      <c r="J2185" s="38" t="str">
        <f>IF('query (10)'!F2185="","",IFERROR(INDEX(Cleaning_Rules!$B$14:$B$17,MATCH(TRIM('query (10)'!F2185),Cleaning_Rules!$A$14:$A$17,0)),"UNKNOWN"))</f>
        <v>TBM</v>
      </c>
      <c r="K2185" s="38" t="str">
        <f>IF('query (10)'!G2185="","",'query (10)'!G2185)</f>
        <v>แผนใหม่</v>
      </c>
      <c r="L2185" s="38" t="str">
        <f>IF('query (10)'!G2185="","MISSING",IFERROR(INDEX(Cleaning_Rules!$B$5:$B$10,MATCH(TRIM('query (10)'!G2185),Cleaning_Rules!$A$5:$A$10,0)),"UNKNOWN"))</f>
        <v>NEW_PLAN</v>
      </c>
      <c r="M2185" s="38" t="str">
        <f>IF('query (10)'!I2185="","",'query (10)'!I2185)</f>
        <v>Mechanical</v>
      </c>
      <c r="N2185" s="38" t="str">
        <f>IF('query (10)'!O2185="","",'query (10)'!O2185)</f>
        <v>Cleaning</v>
      </c>
      <c r="O2185" s="38" t="str">
        <f>IF('query (10)'!P2185="","",'query (10)'!P2185)</f>
        <v>Medium</v>
      </c>
      <c r="P2185" s="38" t="str">
        <f>IF('query (10)'!N2185="","",'query (10)'!N2185)</f>
        <v>Cleaning Solenoid Valve According to PM 1 Year Cycle</v>
      </c>
      <c r="Q2185" s="38" t="str">
        <f>TRIM('query (10)'!N2185)</f>
        <v>Cleaning Solenoid Valve According to PM 1 Year Cycle</v>
      </c>
      <c r="R2185" s="38" t="str">
        <f>TRIM(UPPER('query (10)'!R2185))</f>
        <v/>
      </c>
      <c r="S2185" s="38" t="str">
        <f>TRIM(UPPER('query (10)'!S2185))</f>
        <v/>
      </c>
      <c r="T2185" s="38" t="str">
        <f>IF('query (10)'!Q2185="","",TRIM(UPPER('query (10)'!Q2185)))</f>
        <v/>
      </c>
      <c r="U2185" s="38" t="str">
        <f>IF('query (10)'!T2185="","",'query (10)'!T2185)</f>
        <v/>
      </c>
      <c r="V2185" s="39" t="str">
        <f>IF('query (10)'!T2185="","",IFERROR(VALUE('query (10)'!T2185),""))</f>
        <v/>
      </c>
      <c r="W2185" s="40">
        <f>IF('query (10)'!U2185="","",'query (10)'!U2185)</f>
        <v>0</v>
      </c>
      <c r="X2185" s="39">
        <f>IF('query (10)'!V2185="","",'query (10)'!V2185)</f>
        <v>360</v>
      </c>
      <c r="Y2185" s="41">
        <f>IF('query (10)'!W2185="","",'query (10)'!W2185)</f>
        <v>46113</v>
      </c>
      <c r="Z2185" s="41" t="str">
        <f>IF('query (10)'!X2185="","",'query (10)'!X2185)</f>
        <v/>
      </c>
      <c r="AA2185" s="41">
        <f>IF('query (10)'!Y2185="","",'query (10)'!Y2185)</f>
        <v>46113</v>
      </c>
      <c r="AB2185" s="41">
        <f>IF('query (10)'!Z2185="","",'query (10)'!Z2185)</f>
        <v>46473</v>
      </c>
      <c r="AC2185" s="38" t="str">
        <f>IF(OR('query (10)'!AA2185="",COUNTIF(Cleaning_Rules!$A$21:$A$26,TRIM('query (10)'!AA2185))&gt;0),"",TRIM('query (10)'!AA2185))</f>
        <v/>
      </c>
      <c r="AD2185" s="38" t="str">
        <f>IF('query (10)'!AB2185="","",TRIM(IFERROR(_xlfn.TEXTBEFORE('query (10)'!AB2185,"("),'query (10)'!AB2185)))</f>
        <v/>
      </c>
      <c r="AE2185" s="38" t="str">
        <f>IFERROR(LOWER(TRIM(_xlfn.TEXTBEFORE(_xlfn.TEXTAFTER('query (10)'!AB2185,"("),")"))),"")</f>
        <v/>
      </c>
      <c r="AF2185" s="38" t="str">
        <f>IF('query (10)'!AD2185="","",TRIM('query (10)'!AD2185))</f>
        <v>คุณานนต์ ปารวัณวงศ์</v>
      </c>
      <c r="AG2185" s="38" t="str">
        <f>IF('query (10)'!AE2185="","",TRIM('query (10)'!AE2185))</f>
        <v>คุณานนต์ ปารวัณวงศ์</v>
      </c>
      <c r="AH2185" s="38" t="str">
        <f>IF('query (10)'!AF2185="","",IFERROR(VALUE('query (10)'!AF2185),""))</f>
        <v/>
      </c>
      <c r="AI2185" s="38" t="str">
        <f>IF('query (10)'!AG2185="","",TRIM('query (10)'!AG2185))</f>
        <v/>
      </c>
      <c r="AJ2185" s="38" t="str">
        <f>IF('query (10)'!AH2185="","",IFERROR(VALUE('query (10)'!AH2185),""))</f>
        <v/>
      </c>
      <c r="AK2185" s="38" t="str">
        <f>IF('query (10)'!AI2185="","",TRIM('query (10)'!AI2185))</f>
        <v/>
      </c>
      <c r="AL2185" s="42">
        <f t="shared" si="170"/>
        <v>2026</v>
      </c>
      <c r="AM2185" s="42" t="str">
        <f t="shared" si="171"/>
        <v>2026-04</v>
      </c>
      <c r="AN2185" s="42" t="str">
        <f t="shared" ca="1" si="172"/>
        <v>ON_SCHEDULE</v>
      </c>
      <c r="AO2185" s="42" t="str">
        <f t="shared" si="173"/>
        <v>MA-630 | LASER MARKER MACHINE | KWD2 | SOLENOID VALVE | Time-based Maintenance | Mechanical | Cleaning | Medium | Cleaning Solenoid Valve According to PM 1 Year Cycle | คุณานนต์ ปารวัณวงศ์</v>
      </c>
      <c r="AP2185" s="42" t="str">
        <f>_xlfn.TEXTJOIN("; ",TRUE,IF(COUNTA('query (10)'!A2185:AK2185)&lt;=6,"NEAR_EMPTY_ROW",""),IF($K2185="","MISSING_STATUS",""),IF(AND($K2185="เสร็จสิ้น",$Z2185=""),"DONE_NO_ACTUAL_DATE",""),IF(AND($I2185="Condition-based Maintenance",$AH2185=""),"CBM_NO_MEASUREMENT",""),IF(OR($X2185="",$X2185=0),"INVALID_PERIOD",""),IF(AND($AA2185&lt;&gt;"",$AB2185&lt;&gt;"",$AB2185&lt;$AA2185),"DATE_SEQUENCE_ERROR",""),IF(AND($AB2185&lt;&gt;"",$AB2185&gt;DATE(2030,12,31)),"DATE_OUTLIER",""),IF($C2185="","MISSING_QRCODE",""),IF($J2185="UNKNOWN","UNKNOWN_PM_TYPE",""),IF($L2185="UNKNOWN","UNKNOWN_STATUS",""))</f>
        <v/>
      </c>
      <c r="AQ2185" s="42" t="str">
        <f t="shared" si="174"/>
        <v>NO</v>
      </c>
    </row>
    <row r="2186" spans="1:43" x14ac:dyDescent="0.3">
      <c r="A2186" s="38">
        <f>IF('query (10)'!A2186="","",'query (10)'!A2186)</f>
        <v>2413</v>
      </c>
      <c r="B2186" s="38">
        <f>IF('query (10)'!B2186="","",'query (10)'!B2186)</f>
        <v>19753</v>
      </c>
      <c r="C2186" s="38" t="str">
        <f>TRIM(UPPER('query (10)'!M2186))</f>
        <v>CH-357</v>
      </c>
      <c r="D2186" s="38" t="str">
        <f>TRIM(UPPER(IFERROR(_xlfn.TEXTBEFORE('query (10)'!L2186,"("),'query (10)'!L2186)))</f>
        <v>AXIAL CLEARANCE INSPECTION MACHINE</v>
      </c>
      <c r="E2186" s="38" t="str">
        <f>IFERROR(TRIM(UPPER(_xlfn.TEXTBEFORE(_xlfn.TEXTAFTER('query (10)'!L2186,"("),")"))),"")</f>
        <v/>
      </c>
      <c r="F2186" s="38" t="str">
        <f>TRIM('query (10)'!K2186)</f>
        <v>KWD3</v>
      </c>
      <c r="G2186" s="38" t="str">
        <f>IF('query (10)'!J2186="","",'query (10)'!J2186)</f>
        <v>Solenoid valve</v>
      </c>
      <c r="H2186" s="38" t="str">
        <f>TRIM(UPPER('query (10)'!J2186))</f>
        <v>SOLENOID VALVE</v>
      </c>
      <c r="I2186" s="38" t="str">
        <f>IF('query (10)'!F2186="","",'query (10)'!F2186)</f>
        <v>Time-based Maintenance</v>
      </c>
      <c r="J2186" s="38" t="str">
        <f>IF('query (10)'!F2186="","",IFERROR(INDEX(Cleaning_Rules!$B$14:$B$17,MATCH(TRIM('query (10)'!F2186),Cleaning_Rules!$A$14:$A$17,0)),"UNKNOWN"))</f>
        <v>TBM</v>
      </c>
      <c r="K2186" s="38" t="str">
        <f>IF('query (10)'!G2186="","",'query (10)'!G2186)</f>
        <v>เสร็จสิ้น</v>
      </c>
      <c r="L2186" s="38" t="str">
        <f>IF('query (10)'!G2186="","MISSING",IFERROR(INDEX(Cleaning_Rules!$B$5:$B$10,MATCH(TRIM('query (10)'!G2186),Cleaning_Rules!$A$5:$A$10,0)),"UNKNOWN"))</f>
        <v>COMPLETED</v>
      </c>
      <c r="M2186" s="38" t="str">
        <f>IF('query (10)'!I2186="","",'query (10)'!I2186)</f>
        <v>Mechanical</v>
      </c>
      <c r="N2186" s="38" t="str">
        <f>IF('query (10)'!O2186="","",'query (10)'!O2186)</f>
        <v>Cleaning</v>
      </c>
      <c r="O2186" s="38" t="str">
        <f>IF('query (10)'!P2186="","",'query (10)'!P2186)</f>
        <v>Medium</v>
      </c>
      <c r="P2186" s="38" t="str">
        <f>IF('query (10)'!N2186="","",'query (10)'!N2186)</f>
        <v>Cleaning Solenoid Valve According to PM 1 Year Cycle</v>
      </c>
      <c r="Q2186" s="38" t="str">
        <f>TRIM('query (10)'!N2186)</f>
        <v>Cleaning Solenoid Valve According to PM 1 Year Cycle</v>
      </c>
      <c r="R2186" s="38" t="str">
        <f>TRIM(UPPER('query (10)'!R2186))</f>
        <v/>
      </c>
      <c r="S2186" s="38" t="str">
        <f>TRIM(UPPER('query (10)'!S2186))</f>
        <v/>
      </c>
      <c r="T2186" s="38" t="str">
        <f>IF('query (10)'!Q2186="","",TRIM(UPPER('query (10)'!Q2186)))</f>
        <v/>
      </c>
      <c r="U2186" s="38" t="str">
        <f>IF('query (10)'!T2186="","",'query (10)'!T2186)</f>
        <v/>
      </c>
      <c r="V2186" s="39" t="str">
        <f>IF('query (10)'!T2186="","",IFERROR(VALUE('query (10)'!T2186),""))</f>
        <v/>
      </c>
      <c r="W2186" s="40">
        <f>IF('query (10)'!U2186="","",'query (10)'!U2186)</f>
        <v>0</v>
      </c>
      <c r="X2186" s="39">
        <f>IF('query (10)'!V2186="","",'query (10)'!V2186)</f>
        <v>360</v>
      </c>
      <c r="Y2186" s="41">
        <f>IF('query (10)'!W2186="","",'query (10)'!W2186)</f>
        <v>46114</v>
      </c>
      <c r="Z2186" s="41">
        <f>IF('query (10)'!X2186="","",'query (10)'!X2186)</f>
        <v>46116</v>
      </c>
      <c r="AA2186" s="41">
        <f>IF('query (10)'!Y2186="","",'query (10)'!Y2186)</f>
        <v>46116</v>
      </c>
      <c r="AB2186" s="41">
        <f>IF('query (10)'!Z2186="","",'query (10)'!Z2186)</f>
        <v>46476</v>
      </c>
      <c r="AC2186" s="38" t="str">
        <f>IF(OR('query (10)'!AA2186="",COUNTIF(Cleaning_Rules!$A$21:$A$26,TRIM('query (10)'!AA2186))&gt;0),"",TRIM('query (10)'!AA2186))</f>
        <v/>
      </c>
      <c r="AD2186" s="38" t="str">
        <f>IF('query (10)'!AB2186="","",TRIM(IFERROR(_xlfn.TEXTBEFORE('query (10)'!AB2186,"("),'query (10)'!AB2186)))</f>
        <v>เริ่มซ่อมงาน PM แล้ว รับผิดชอบโดย CHETSADA PHIWBANG</v>
      </c>
      <c r="AE2186" s="38" t="str">
        <f>IFERROR(LOWER(TRIM(_xlfn.TEXTBEFORE(_xlfn.TEXTAFTER('query (10)'!AB2186,"("),")"))),"")</f>
        <v>chetsada@nsk.com</v>
      </c>
      <c r="AF2186" s="38" t="str">
        <f>IF('query (10)'!AD2186="","",TRIM('query (10)'!AD2186))</f>
        <v>คุณานนต์ ปารวัณวงศ์</v>
      </c>
      <c r="AG2186" s="38" t="str">
        <f>IF('query (10)'!AE2186="","",TRIM('query (10)'!AE2186))</f>
        <v>เจษฎา ผิวบาง</v>
      </c>
      <c r="AH2186" s="38" t="str">
        <f>IF('query (10)'!AF2186="","",IFERROR(VALUE('query (10)'!AF2186),""))</f>
        <v/>
      </c>
      <c r="AI2186" s="38" t="str">
        <f>IF('query (10)'!AG2186="","",TRIM('query (10)'!AG2186))</f>
        <v/>
      </c>
      <c r="AJ2186" s="38" t="str">
        <f>IF('query (10)'!AH2186="","",IFERROR(VALUE('query (10)'!AH2186),""))</f>
        <v/>
      </c>
      <c r="AK2186" s="38" t="str">
        <f>IF('query (10)'!AI2186="","",TRIM('query (10)'!AI2186))</f>
        <v/>
      </c>
      <c r="AL2186" s="42">
        <f t="shared" si="170"/>
        <v>2026</v>
      </c>
      <c r="AM2186" s="42" t="str">
        <f t="shared" si="171"/>
        <v>2026-04</v>
      </c>
      <c r="AN2186" s="42" t="str">
        <f t="shared" ca="1" si="172"/>
        <v/>
      </c>
      <c r="AO2186" s="42" t="str">
        <f t="shared" si="173"/>
        <v>CH-357 | AXIAL CLEARANCE INSPECTION MACHINE | KWD3 | SOLENOID VALVE | Time-based Maintenance | Mechanical | Cleaning | Medium | Cleaning Solenoid Valve According to PM 1 Year Cycle | เริ่มซ่อมงาน PM แล้ว รับผิดชอบโดย CHETSADA PHIWBANG | เจษฎา ผิวบาง</v>
      </c>
      <c r="AP2186" s="42" t="str">
        <f>_xlfn.TEXTJOIN("; ",TRUE,IF(COUNTA('query (10)'!A2186:AK2186)&lt;=6,"NEAR_EMPTY_ROW",""),IF($K2186="","MISSING_STATUS",""),IF(AND($K2186="เสร็จสิ้น",$Z2186=""),"DONE_NO_ACTUAL_DATE",""),IF(AND($I2186="Condition-based Maintenance",$AH2186=""),"CBM_NO_MEASUREMENT",""),IF(OR($X2186="",$X2186=0),"INVALID_PERIOD",""),IF(AND($AA2186&lt;&gt;"",$AB2186&lt;&gt;"",$AB2186&lt;$AA2186),"DATE_SEQUENCE_ERROR",""),IF(AND($AB2186&lt;&gt;"",$AB2186&gt;DATE(2030,12,31)),"DATE_OUTLIER",""),IF($C2186="","MISSING_QRCODE",""),IF($J2186="UNKNOWN","UNKNOWN_PM_TYPE",""),IF($L2186="UNKNOWN","UNKNOWN_STATUS",""))</f>
        <v/>
      </c>
      <c r="AQ2186" s="42" t="str">
        <f t="shared" si="174"/>
        <v>NO</v>
      </c>
    </row>
    <row r="2187" spans="1:43" x14ac:dyDescent="0.3">
      <c r="A2187" s="38">
        <f>IF('query (10)'!A2187="","",'query (10)'!A2187)</f>
        <v>2414</v>
      </c>
      <c r="B2187" s="38">
        <f>IF('query (10)'!B2187="","",'query (10)'!B2187)</f>
        <v>19754</v>
      </c>
      <c r="C2187" s="38" t="str">
        <f>TRIM(UPPER('query (10)'!M2187))</f>
        <v>AS-358</v>
      </c>
      <c r="D2187" s="38" t="str">
        <f>TRIM(UPPER(IFERROR(_xlfn.TEXTBEFORE('query (10)'!L2187,"("),'query (10)'!L2187)))</f>
        <v>GREASE INJECTION MACHINE</v>
      </c>
      <c r="E2187" s="38" t="str">
        <f>IFERROR(TRIM(UPPER(_xlfn.TEXTBEFORE(_xlfn.TEXTAFTER('query (10)'!L2187,"("),")"))),"")</f>
        <v/>
      </c>
      <c r="F2187" s="38" t="str">
        <f>TRIM('query (10)'!K2187)</f>
        <v>KWD3</v>
      </c>
      <c r="G2187" s="38" t="str">
        <f>IF('query (10)'!J2187="","",'query (10)'!J2187)</f>
        <v>Solenoid valve</v>
      </c>
      <c r="H2187" s="38" t="str">
        <f>TRIM(UPPER('query (10)'!J2187))</f>
        <v>SOLENOID VALVE</v>
      </c>
      <c r="I2187" s="38" t="str">
        <f>IF('query (10)'!F2187="","",'query (10)'!F2187)</f>
        <v>Time-based Maintenance</v>
      </c>
      <c r="J2187" s="38" t="str">
        <f>IF('query (10)'!F2187="","",IFERROR(INDEX(Cleaning_Rules!$B$14:$B$17,MATCH(TRIM('query (10)'!F2187),Cleaning_Rules!$A$14:$A$17,0)),"UNKNOWN"))</f>
        <v>TBM</v>
      </c>
      <c r="K2187" s="38" t="str">
        <f>IF('query (10)'!G2187="","",'query (10)'!G2187)</f>
        <v>เสร็จสิ้น</v>
      </c>
      <c r="L2187" s="38" t="str">
        <f>IF('query (10)'!G2187="","MISSING",IFERROR(INDEX(Cleaning_Rules!$B$5:$B$10,MATCH(TRIM('query (10)'!G2187),Cleaning_Rules!$A$5:$A$10,0)),"UNKNOWN"))</f>
        <v>COMPLETED</v>
      </c>
      <c r="M2187" s="38" t="str">
        <f>IF('query (10)'!I2187="","",'query (10)'!I2187)</f>
        <v>Mechanical</v>
      </c>
      <c r="N2187" s="38" t="str">
        <f>IF('query (10)'!O2187="","",'query (10)'!O2187)</f>
        <v>Cleaning</v>
      </c>
      <c r="O2187" s="38" t="str">
        <f>IF('query (10)'!P2187="","",'query (10)'!P2187)</f>
        <v>Medium</v>
      </c>
      <c r="P2187" s="38" t="str">
        <f>IF('query (10)'!N2187="","",'query (10)'!N2187)</f>
        <v>Cleaning Solenoid Valve According to PM 1 Year Cycle</v>
      </c>
      <c r="Q2187" s="38" t="str">
        <f>TRIM('query (10)'!N2187)</f>
        <v>Cleaning Solenoid Valve According to PM 1 Year Cycle</v>
      </c>
      <c r="R2187" s="38" t="str">
        <f>TRIM(UPPER('query (10)'!R2187))</f>
        <v/>
      </c>
      <c r="S2187" s="38" t="str">
        <f>TRIM(UPPER('query (10)'!S2187))</f>
        <v/>
      </c>
      <c r="T2187" s="38" t="str">
        <f>IF('query (10)'!Q2187="","",TRIM(UPPER('query (10)'!Q2187)))</f>
        <v/>
      </c>
      <c r="U2187" s="38" t="str">
        <f>IF('query (10)'!T2187="","",'query (10)'!T2187)</f>
        <v/>
      </c>
      <c r="V2187" s="39" t="str">
        <f>IF('query (10)'!T2187="","",IFERROR(VALUE('query (10)'!T2187),""))</f>
        <v/>
      </c>
      <c r="W2187" s="40">
        <f>IF('query (10)'!U2187="","",'query (10)'!U2187)</f>
        <v>0</v>
      </c>
      <c r="X2187" s="39">
        <f>IF('query (10)'!V2187="","",'query (10)'!V2187)</f>
        <v>360</v>
      </c>
      <c r="Y2187" s="41">
        <f>IF('query (10)'!W2187="","",'query (10)'!W2187)</f>
        <v>46114</v>
      </c>
      <c r="Z2187" s="41">
        <f>IF('query (10)'!X2187="","",'query (10)'!X2187)</f>
        <v>46116</v>
      </c>
      <c r="AA2187" s="41">
        <f>IF('query (10)'!Y2187="","",'query (10)'!Y2187)</f>
        <v>46116</v>
      </c>
      <c r="AB2187" s="41">
        <f>IF('query (10)'!Z2187="","",'query (10)'!Z2187)</f>
        <v>46476</v>
      </c>
      <c r="AC2187" s="38" t="str">
        <f>IF(OR('query (10)'!AA2187="",COUNTIF(Cleaning_Rules!$A$21:$A$26,TRIM('query (10)'!AA2187))&gt;0),"",TRIM('query (10)'!AA2187))</f>
        <v/>
      </c>
      <c r="AD2187" s="38" t="str">
        <f>IF('query (10)'!AB2187="","",TRIM(IFERROR(_xlfn.TEXTBEFORE('query (10)'!AB2187,"("),'query (10)'!AB2187)))</f>
        <v>เริ่มซ่อมงาน PM แล้ว รับผิดชอบโดย CHETSADA PHIWBANG</v>
      </c>
      <c r="AE2187" s="38" t="str">
        <f>IFERROR(LOWER(TRIM(_xlfn.TEXTBEFORE(_xlfn.TEXTAFTER('query (10)'!AB2187,"("),")"))),"")</f>
        <v>chetsada@nsk.com</v>
      </c>
      <c r="AF2187" s="38" t="str">
        <f>IF('query (10)'!AD2187="","",TRIM('query (10)'!AD2187))</f>
        <v>คุณานนต์ ปารวัณวงศ์</v>
      </c>
      <c r="AG2187" s="38" t="str">
        <f>IF('query (10)'!AE2187="","",TRIM('query (10)'!AE2187))</f>
        <v>เจษฎา ผิวบาง</v>
      </c>
      <c r="AH2187" s="38" t="str">
        <f>IF('query (10)'!AF2187="","",IFERROR(VALUE('query (10)'!AF2187),""))</f>
        <v/>
      </c>
      <c r="AI2187" s="38" t="str">
        <f>IF('query (10)'!AG2187="","",TRIM('query (10)'!AG2187))</f>
        <v/>
      </c>
      <c r="AJ2187" s="38" t="str">
        <f>IF('query (10)'!AH2187="","",IFERROR(VALUE('query (10)'!AH2187),""))</f>
        <v/>
      </c>
      <c r="AK2187" s="38" t="str">
        <f>IF('query (10)'!AI2187="","",TRIM('query (10)'!AI2187))</f>
        <v/>
      </c>
      <c r="AL2187" s="42">
        <f t="shared" si="170"/>
        <v>2026</v>
      </c>
      <c r="AM2187" s="42" t="str">
        <f t="shared" si="171"/>
        <v>2026-04</v>
      </c>
      <c r="AN2187" s="42" t="str">
        <f t="shared" ca="1" si="172"/>
        <v/>
      </c>
      <c r="AO2187" s="42" t="str">
        <f t="shared" si="173"/>
        <v>AS-358 | GREASE INJECTION MACHINE | KWD3 | SOLENOID VALVE | Time-based Maintenance | Mechanical | Cleaning | Medium | Cleaning Solenoid Valve According to PM 1 Year Cycle | เริ่มซ่อมงาน PM แล้ว รับผิดชอบโดย CHETSADA PHIWBANG | เจษฎา ผิวบาง</v>
      </c>
      <c r="AP2187" s="42" t="str">
        <f>_xlfn.TEXTJOIN("; ",TRUE,IF(COUNTA('query (10)'!A2187:AK2187)&lt;=6,"NEAR_EMPTY_ROW",""),IF($K2187="","MISSING_STATUS",""),IF(AND($K2187="เสร็จสิ้น",$Z2187=""),"DONE_NO_ACTUAL_DATE",""),IF(AND($I2187="Condition-based Maintenance",$AH2187=""),"CBM_NO_MEASUREMENT",""),IF(OR($X2187="",$X2187=0),"INVALID_PERIOD",""),IF(AND($AA2187&lt;&gt;"",$AB2187&lt;&gt;"",$AB2187&lt;$AA2187),"DATE_SEQUENCE_ERROR",""),IF(AND($AB2187&lt;&gt;"",$AB2187&gt;DATE(2030,12,31)),"DATE_OUTLIER",""),IF($C2187="","MISSING_QRCODE",""),IF($J2187="UNKNOWN","UNKNOWN_PM_TYPE",""),IF($L2187="UNKNOWN","UNKNOWN_STATUS",""))</f>
        <v/>
      </c>
      <c r="AQ2187" s="42" t="str">
        <f t="shared" si="174"/>
        <v>NO</v>
      </c>
    </row>
    <row r="2188" spans="1:43" x14ac:dyDescent="0.3">
      <c r="A2188" s="38">
        <f>IF('query (10)'!A2188="","",'query (10)'!A2188)</f>
        <v>2415</v>
      </c>
      <c r="B2188" s="38">
        <f>IF('query (10)'!B2188="","",'query (10)'!B2188)</f>
        <v>19755</v>
      </c>
      <c r="C2188" s="38" t="str">
        <f>TRIM(UPPER('query (10)'!M2188))</f>
        <v>MA-631</v>
      </c>
      <c r="D2188" s="38" t="str">
        <f>TRIM(UPPER(IFERROR(_xlfn.TEXTBEFORE('query (10)'!L2188,"("),'query (10)'!L2188)))</f>
        <v>LASER MARKER MACHINE</v>
      </c>
      <c r="E2188" s="38" t="str">
        <f>IFERROR(TRIM(UPPER(_xlfn.TEXTBEFORE(_xlfn.TEXTAFTER('query (10)'!L2188,"("),")"))),"")</f>
        <v/>
      </c>
      <c r="F2188" s="38" t="str">
        <f>TRIM('query (10)'!K2188)</f>
        <v>KWD3</v>
      </c>
      <c r="G2188" s="38" t="str">
        <f>IF('query (10)'!J2188="","",'query (10)'!J2188)</f>
        <v>Solenoid valve</v>
      </c>
      <c r="H2188" s="38" t="str">
        <f>TRIM(UPPER('query (10)'!J2188))</f>
        <v>SOLENOID VALVE</v>
      </c>
      <c r="I2188" s="38" t="str">
        <f>IF('query (10)'!F2188="","",'query (10)'!F2188)</f>
        <v>Time-based Maintenance</v>
      </c>
      <c r="J2188" s="38" t="str">
        <f>IF('query (10)'!F2188="","",IFERROR(INDEX(Cleaning_Rules!$B$14:$B$17,MATCH(TRIM('query (10)'!F2188),Cleaning_Rules!$A$14:$A$17,0)),"UNKNOWN"))</f>
        <v>TBM</v>
      </c>
      <c r="K2188" s="38" t="str">
        <f>IF('query (10)'!G2188="","",'query (10)'!G2188)</f>
        <v>เสร็จสิ้น</v>
      </c>
      <c r="L2188" s="38" t="str">
        <f>IF('query (10)'!G2188="","MISSING",IFERROR(INDEX(Cleaning_Rules!$B$5:$B$10,MATCH(TRIM('query (10)'!G2188),Cleaning_Rules!$A$5:$A$10,0)),"UNKNOWN"))</f>
        <v>COMPLETED</v>
      </c>
      <c r="M2188" s="38" t="str">
        <f>IF('query (10)'!I2188="","",'query (10)'!I2188)</f>
        <v>Mechanical</v>
      </c>
      <c r="N2188" s="38" t="str">
        <f>IF('query (10)'!O2188="","",'query (10)'!O2188)</f>
        <v>Cleaning</v>
      </c>
      <c r="O2188" s="38" t="str">
        <f>IF('query (10)'!P2188="","",'query (10)'!P2188)</f>
        <v>Medium</v>
      </c>
      <c r="P2188" s="38" t="str">
        <f>IF('query (10)'!N2188="","",'query (10)'!N2188)</f>
        <v>Cleaning Solenoid Valve According to PM 1 Year Cycle</v>
      </c>
      <c r="Q2188" s="38" t="str">
        <f>TRIM('query (10)'!N2188)</f>
        <v>Cleaning Solenoid Valve According to PM 1 Year Cycle</v>
      </c>
      <c r="R2188" s="38" t="str">
        <f>TRIM(UPPER('query (10)'!R2188))</f>
        <v/>
      </c>
      <c r="S2188" s="38" t="str">
        <f>TRIM(UPPER('query (10)'!S2188))</f>
        <v/>
      </c>
      <c r="T2188" s="38" t="str">
        <f>IF('query (10)'!Q2188="","",TRIM(UPPER('query (10)'!Q2188)))</f>
        <v/>
      </c>
      <c r="U2188" s="38" t="str">
        <f>IF('query (10)'!T2188="","",'query (10)'!T2188)</f>
        <v/>
      </c>
      <c r="V2188" s="39" t="str">
        <f>IF('query (10)'!T2188="","",IFERROR(VALUE('query (10)'!T2188),""))</f>
        <v/>
      </c>
      <c r="W2188" s="40">
        <f>IF('query (10)'!U2188="","",'query (10)'!U2188)</f>
        <v>0</v>
      </c>
      <c r="X2188" s="39">
        <f>IF('query (10)'!V2188="","",'query (10)'!V2188)</f>
        <v>360</v>
      </c>
      <c r="Y2188" s="41">
        <f>IF('query (10)'!W2188="","",'query (10)'!W2188)</f>
        <v>46114</v>
      </c>
      <c r="Z2188" s="41">
        <f>IF('query (10)'!X2188="","",'query (10)'!X2188)</f>
        <v>46116</v>
      </c>
      <c r="AA2188" s="41">
        <f>IF('query (10)'!Y2188="","",'query (10)'!Y2188)</f>
        <v>46116</v>
      </c>
      <c r="AB2188" s="41">
        <f>IF('query (10)'!Z2188="","",'query (10)'!Z2188)</f>
        <v>46476</v>
      </c>
      <c r="AC2188" s="38" t="str">
        <f>IF(OR('query (10)'!AA2188="",COUNTIF(Cleaning_Rules!$A$21:$A$26,TRIM('query (10)'!AA2188))&gt;0),"",TRIM('query (10)'!AA2188))</f>
        <v/>
      </c>
      <c r="AD2188" s="38" t="str">
        <f>IF('query (10)'!AB2188="","",TRIM(IFERROR(_xlfn.TEXTBEFORE('query (10)'!AB2188,"("),'query (10)'!AB2188)))</f>
        <v>เริ่มซ่อมงาน PM แล้ว รับผิดชอบโดย CHETSADA PHIWBANG</v>
      </c>
      <c r="AE2188" s="38" t="str">
        <f>IFERROR(LOWER(TRIM(_xlfn.TEXTBEFORE(_xlfn.TEXTAFTER('query (10)'!AB2188,"("),")"))),"")</f>
        <v>chetsada@nsk.com</v>
      </c>
      <c r="AF2188" s="38" t="str">
        <f>IF('query (10)'!AD2188="","",TRIM('query (10)'!AD2188))</f>
        <v>คุณานนต์ ปารวัณวงศ์</v>
      </c>
      <c r="AG2188" s="38" t="str">
        <f>IF('query (10)'!AE2188="","",TRIM('query (10)'!AE2188))</f>
        <v>เจษฎา ผิวบาง</v>
      </c>
      <c r="AH2188" s="38" t="str">
        <f>IF('query (10)'!AF2188="","",IFERROR(VALUE('query (10)'!AF2188),""))</f>
        <v/>
      </c>
      <c r="AI2188" s="38" t="str">
        <f>IF('query (10)'!AG2188="","",TRIM('query (10)'!AG2188))</f>
        <v/>
      </c>
      <c r="AJ2188" s="38" t="str">
        <f>IF('query (10)'!AH2188="","",IFERROR(VALUE('query (10)'!AH2188),""))</f>
        <v/>
      </c>
      <c r="AK2188" s="38" t="str">
        <f>IF('query (10)'!AI2188="","",TRIM('query (10)'!AI2188))</f>
        <v/>
      </c>
      <c r="AL2188" s="42">
        <f t="shared" si="170"/>
        <v>2026</v>
      </c>
      <c r="AM2188" s="42" t="str">
        <f t="shared" si="171"/>
        <v>2026-04</v>
      </c>
      <c r="AN2188" s="42" t="str">
        <f t="shared" ca="1" si="172"/>
        <v/>
      </c>
      <c r="AO2188" s="42" t="str">
        <f t="shared" si="173"/>
        <v>MA-631 | LASER MARKER MACHINE | KWD3 | SOLENOID VALVE | Time-based Maintenance | Mechanical | Cleaning | Medium | Cleaning Solenoid Valve According to PM 1 Year Cycle | เริ่มซ่อมงาน PM แล้ว รับผิดชอบโดย CHETSADA PHIWBANG | เจษฎา ผิวบาง</v>
      </c>
      <c r="AP2188" s="42" t="str">
        <f>_xlfn.TEXTJOIN("; ",TRUE,IF(COUNTA('query (10)'!A2188:AK2188)&lt;=6,"NEAR_EMPTY_ROW",""),IF($K2188="","MISSING_STATUS",""),IF(AND($K2188="เสร็จสิ้น",$Z2188=""),"DONE_NO_ACTUAL_DATE",""),IF(AND($I2188="Condition-based Maintenance",$AH2188=""),"CBM_NO_MEASUREMENT",""),IF(OR($X2188="",$X2188=0),"INVALID_PERIOD",""),IF(AND($AA2188&lt;&gt;"",$AB2188&lt;&gt;"",$AB2188&lt;$AA2188),"DATE_SEQUENCE_ERROR",""),IF(AND($AB2188&lt;&gt;"",$AB2188&gt;DATE(2030,12,31)),"DATE_OUTLIER",""),IF($C2188="","MISSING_QRCODE",""),IF($J2188="UNKNOWN","UNKNOWN_PM_TYPE",""),IF($L2188="UNKNOWN","UNKNOWN_STATUS",""))</f>
        <v/>
      </c>
      <c r="AQ2188" s="42" t="str">
        <f t="shared" si="174"/>
        <v>NO</v>
      </c>
    </row>
    <row r="2189" spans="1:43" x14ac:dyDescent="0.3">
      <c r="A2189" s="38">
        <f>IF('query (10)'!A2189="","",'query (10)'!A2189)</f>
        <v>2416</v>
      </c>
      <c r="B2189" s="38" t="str">
        <f>IF('query (10)'!B2189="","",'query (10)'!B2189)</f>
        <v/>
      </c>
      <c r="C2189" s="38" t="str">
        <f>TRIM(UPPER('query (10)'!M2189))</f>
        <v>CH-479</v>
      </c>
      <c r="D2189" s="38" t="str">
        <f>TRIM(UPPER(IFERROR(_xlfn.TEXTBEFORE('query (10)'!L2189,"("),'query (10)'!L2189)))</f>
        <v>AXIAL CLEARANCE INSPECTION MACHINE</v>
      </c>
      <c r="E2189" s="38" t="str">
        <f>IFERROR(TRIM(UPPER(_xlfn.TEXTBEFORE(_xlfn.TEXTAFTER('query (10)'!L2189,"("),")"))),"")</f>
        <v/>
      </c>
      <c r="F2189" s="38" t="str">
        <f>TRIM('query (10)'!K2189)</f>
        <v>KWD4</v>
      </c>
      <c r="G2189" s="38" t="str">
        <f>IF('query (10)'!J2189="","",'query (10)'!J2189)</f>
        <v>Solenoid valve</v>
      </c>
      <c r="H2189" s="38" t="str">
        <f>TRIM(UPPER('query (10)'!J2189))</f>
        <v>SOLENOID VALVE</v>
      </c>
      <c r="I2189" s="38" t="str">
        <f>IF('query (10)'!F2189="","",'query (10)'!F2189)</f>
        <v>Time-based Maintenance</v>
      </c>
      <c r="J2189" s="38" t="str">
        <f>IF('query (10)'!F2189="","",IFERROR(INDEX(Cleaning_Rules!$B$14:$B$17,MATCH(TRIM('query (10)'!F2189),Cleaning_Rules!$A$14:$A$17,0)),"UNKNOWN"))</f>
        <v>TBM</v>
      </c>
      <c r="K2189" s="38" t="str">
        <f>IF('query (10)'!G2189="","",'query (10)'!G2189)</f>
        <v>เลื่อนแผน</v>
      </c>
      <c r="L2189" s="38" t="str">
        <f>IF('query (10)'!G2189="","MISSING",IFERROR(INDEX(Cleaning_Rules!$B$5:$B$10,MATCH(TRIM('query (10)'!G2189),Cleaning_Rules!$A$5:$A$10,0)),"UNKNOWN"))</f>
        <v>POSTPONED</v>
      </c>
      <c r="M2189" s="38" t="str">
        <f>IF('query (10)'!I2189="","",'query (10)'!I2189)</f>
        <v>Mechanical</v>
      </c>
      <c r="N2189" s="38" t="str">
        <f>IF('query (10)'!O2189="","",'query (10)'!O2189)</f>
        <v>Cleaning</v>
      </c>
      <c r="O2189" s="38" t="str">
        <f>IF('query (10)'!P2189="","",'query (10)'!P2189)</f>
        <v>Medium</v>
      </c>
      <c r="P2189" s="38" t="str">
        <f>IF('query (10)'!N2189="","",'query (10)'!N2189)</f>
        <v>Cleaning Solenoid Valve According to PM 1 Year Cycle</v>
      </c>
      <c r="Q2189" s="38" t="str">
        <f>TRIM('query (10)'!N2189)</f>
        <v>Cleaning Solenoid Valve According to PM 1 Year Cycle</v>
      </c>
      <c r="R2189" s="38" t="str">
        <f>TRIM(UPPER('query (10)'!R2189))</f>
        <v/>
      </c>
      <c r="S2189" s="38" t="str">
        <f>TRIM(UPPER('query (10)'!S2189))</f>
        <v/>
      </c>
      <c r="T2189" s="38" t="str">
        <f>IF('query (10)'!Q2189="","",TRIM(UPPER('query (10)'!Q2189)))</f>
        <v/>
      </c>
      <c r="U2189" s="38" t="str">
        <f>IF('query (10)'!T2189="","",'query (10)'!T2189)</f>
        <v/>
      </c>
      <c r="V2189" s="39" t="str">
        <f>IF('query (10)'!T2189="","",IFERROR(VALUE('query (10)'!T2189),""))</f>
        <v/>
      </c>
      <c r="W2189" s="40">
        <f>IF('query (10)'!U2189="","",'query (10)'!U2189)</f>
        <v>0</v>
      </c>
      <c r="X2189" s="39">
        <f>IF('query (10)'!V2189="","",'query (10)'!V2189)</f>
        <v>360</v>
      </c>
      <c r="Y2189" s="41">
        <f>IF('query (10)'!W2189="","",'query (10)'!W2189)</f>
        <v>46115</v>
      </c>
      <c r="Z2189" s="41" t="str">
        <f>IF('query (10)'!X2189="","",'query (10)'!X2189)</f>
        <v/>
      </c>
      <c r="AA2189" s="41">
        <f>IF('query (10)'!Y2189="","",'query (10)'!Y2189)</f>
        <v>46115</v>
      </c>
      <c r="AB2189" s="41">
        <f>IF('query (10)'!Z2189="","",'query (10)'!Z2189)</f>
        <v>46475</v>
      </c>
      <c r="AC2189" s="38" t="str">
        <f>IF(OR('query (10)'!AA2189="",COUNTIF(Cleaning_Rules!$A$21:$A$26,TRIM('query (10)'!AA2189))&gt;0),"",TRIM('query (10)'!AA2189))</f>
        <v/>
      </c>
      <c r="AD2189" s="38" t="str">
        <f>IF('query (10)'!AB2189="","",TRIM(IFERROR(_xlfn.TEXTBEFORE('query (10)'!AB2189,"("),'query (10)'!AB2189)))</f>
        <v/>
      </c>
      <c r="AE2189" s="38" t="str">
        <f>IFERROR(LOWER(TRIM(_xlfn.TEXTBEFORE(_xlfn.TEXTAFTER('query (10)'!AB2189,"("),")"))),"")</f>
        <v/>
      </c>
      <c r="AF2189" s="38" t="str">
        <f>IF('query (10)'!AD2189="","",TRIM('query (10)'!AD2189))</f>
        <v>คุณานนต์ ปารวัณวงศ์</v>
      </c>
      <c r="AG2189" s="38" t="str">
        <f>IF('query (10)'!AE2189="","",TRIM('query (10)'!AE2189))</f>
        <v>ภูชิต กุลเสรี</v>
      </c>
      <c r="AH2189" s="38" t="str">
        <f>IF('query (10)'!AF2189="","",IFERROR(VALUE('query (10)'!AF2189),""))</f>
        <v/>
      </c>
      <c r="AI2189" s="38" t="str">
        <f>IF('query (10)'!AG2189="","",TRIM('query (10)'!AG2189))</f>
        <v/>
      </c>
      <c r="AJ2189" s="38" t="str">
        <f>IF('query (10)'!AH2189="","",IFERROR(VALUE('query (10)'!AH2189),""))</f>
        <v/>
      </c>
      <c r="AK2189" s="38" t="str">
        <f>IF('query (10)'!AI2189="","",TRIM('query (10)'!AI2189))</f>
        <v/>
      </c>
      <c r="AL2189" s="42">
        <f t="shared" si="170"/>
        <v>2026</v>
      </c>
      <c r="AM2189" s="42" t="str">
        <f t="shared" si="171"/>
        <v>2026-04</v>
      </c>
      <c r="AN2189" s="42" t="str">
        <f t="shared" ca="1" si="172"/>
        <v>ON_SCHEDULE</v>
      </c>
      <c r="AO2189" s="42" t="str">
        <f t="shared" si="173"/>
        <v>CH-479 | AXIAL CLEARANCE INSPECTION MACHINE | KWD4 | SOLENOID VALVE | Time-based Maintenance | Mechanical | Cleaning | Medium | Cleaning Solenoid Valve According to PM 1 Year Cycle | ภูชิต กุลเสรี</v>
      </c>
      <c r="AP2189" s="42" t="str">
        <f>_xlfn.TEXTJOIN("; ",TRUE,IF(COUNTA('query (10)'!A2189:AK2189)&lt;=6,"NEAR_EMPTY_ROW",""),IF($K2189="","MISSING_STATUS",""),IF(AND($K2189="เสร็จสิ้น",$Z2189=""),"DONE_NO_ACTUAL_DATE",""),IF(AND($I2189="Condition-based Maintenance",$AH2189=""),"CBM_NO_MEASUREMENT",""),IF(OR($X2189="",$X2189=0),"INVALID_PERIOD",""),IF(AND($AA2189&lt;&gt;"",$AB2189&lt;&gt;"",$AB2189&lt;$AA2189),"DATE_SEQUENCE_ERROR",""),IF(AND($AB2189&lt;&gt;"",$AB2189&gt;DATE(2030,12,31)),"DATE_OUTLIER",""),IF($C2189="","MISSING_QRCODE",""),IF($J2189="UNKNOWN","UNKNOWN_PM_TYPE",""),IF($L2189="UNKNOWN","UNKNOWN_STATUS",""))</f>
        <v/>
      </c>
      <c r="AQ2189" s="42" t="str">
        <f t="shared" si="174"/>
        <v>NO</v>
      </c>
    </row>
    <row r="2190" spans="1:43" x14ac:dyDescent="0.3">
      <c r="A2190" s="38">
        <f>IF('query (10)'!A2190="","",'query (10)'!A2190)</f>
        <v>2417</v>
      </c>
      <c r="B2190" s="38" t="str">
        <f>IF('query (10)'!B2190="","",'query (10)'!B2190)</f>
        <v/>
      </c>
      <c r="C2190" s="38" t="str">
        <f>TRIM(UPPER('query (10)'!M2190))</f>
        <v>AS-480</v>
      </c>
      <c r="D2190" s="38" t="str">
        <f>TRIM(UPPER(IFERROR(_xlfn.TEXTBEFORE('query (10)'!L2190,"("),'query (10)'!L2190)))</f>
        <v>GREASE INJECTION MACHINE</v>
      </c>
      <c r="E2190" s="38" t="str">
        <f>IFERROR(TRIM(UPPER(_xlfn.TEXTBEFORE(_xlfn.TEXTAFTER('query (10)'!L2190,"("),")"))),"")</f>
        <v/>
      </c>
      <c r="F2190" s="38" t="str">
        <f>TRIM('query (10)'!K2190)</f>
        <v>KWD4</v>
      </c>
      <c r="G2190" s="38" t="str">
        <f>IF('query (10)'!J2190="","",'query (10)'!J2190)</f>
        <v>Solenoid valve</v>
      </c>
      <c r="H2190" s="38" t="str">
        <f>TRIM(UPPER('query (10)'!J2190))</f>
        <v>SOLENOID VALVE</v>
      </c>
      <c r="I2190" s="38" t="str">
        <f>IF('query (10)'!F2190="","",'query (10)'!F2190)</f>
        <v>Time-based Maintenance</v>
      </c>
      <c r="J2190" s="38" t="str">
        <f>IF('query (10)'!F2190="","",IFERROR(INDEX(Cleaning_Rules!$B$14:$B$17,MATCH(TRIM('query (10)'!F2190),Cleaning_Rules!$A$14:$A$17,0)),"UNKNOWN"))</f>
        <v>TBM</v>
      </c>
      <c r="K2190" s="38" t="str">
        <f>IF('query (10)'!G2190="","",'query (10)'!G2190)</f>
        <v>เลื่อนแผน</v>
      </c>
      <c r="L2190" s="38" t="str">
        <f>IF('query (10)'!G2190="","MISSING",IFERROR(INDEX(Cleaning_Rules!$B$5:$B$10,MATCH(TRIM('query (10)'!G2190),Cleaning_Rules!$A$5:$A$10,0)),"UNKNOWN"))</f>
        <v>POSTPONED</v>
      </c>
      <c r="M2190" s="38" t="str">
        <f>IF('query (10)'!I2190="","",'query (10)'!I2190)</f>
        <v>Mechanical</v>
      </c>
      <c r="N2190" s="38" t="str">
        <f>IF('query (10)'!O2190="","",'query (10)'!O2190)</f>
        <v>Cleaning</v>
      </c>
      <c r="O2190" s="38" t="str">
        <f>IF('query (10)'!P2190="","",'query (10)'!P2190)</f>
        <v>Medium</v>
      </c>
      <c r="P2190" s="38" t="str">
        <f>IF('query (10)'!N2190="","",'query (10)'!N2190)</f>
        <v>Cleaning Solenoid Valve According to PM 1 Year Cycle</v>
      </c>
      <c r="Q2190" s="38" t="str">
        <f>TRIM('query (10)'!N2190)</f>
        <v>Cleaning Solenoid Valve According to PM 1 Year Cycle</v>
      </c>
      <c r="R2190" s="38" t="str">
        <f>TRIM(UPPER('query (10)'!R2190))</f>
        <v/>
      </c>
      <c r="S2190" s="38" t="str">
        <f>TRIM(UPPER('query (10)'!S2190))</f>
        <v/>
      </c>
      <c r="T2190" s="38" t="str">
        <f>IF('query (10)'!Q2190="","",TRIM(UPPER('query (10)'!Q2190)))</f>
        <v/>
      </c>
      <c r="U2190" s="38" t="str">
        <f>IF('query (10)'!T2190="","",'query (10)'!T2190)</f>
        <v/>
      </c>
      <c r="V2190" s="39" t="str">
        <f>IF('query (10)'!T2190="","",IFERROR(VALUE('query (10)'!T2190),""))</f>
        <v/>
      </c>
      <c r="W2190" s="40">
        <f>IF('query (10)'!U2190="","",'query (10)'!U2190)</f>
        <v>0</v>
      </c>
      <c r="X2190" s="39">
        <f>IF('query (10)'!V2190="","",'query (10)'!V2190)</f>
        <v>360</v>
      </c>
      <c r="Y2190" s="41">
        <f>IF('query (10)'!W2190="","",'query (10)'!W2190)</f>
        <v>46115</v>
      </c>
      <c r="Z2190" s="41" t="str">
        <f>IF('query (10)'!X2190="","",'query (10)'!X2190)</f>
        <v/>
      </c>
      <c r="AA2190" s="41">
        <f>IF('query (10)'!Y2190="","",'query (10)'!Y2190)</f>
        <v>46115</v>
      </c>
      <c r="AB2190" s="41">
        <f>IF('query (10)'!Z2190="","",'query (10)'!Z2190)</f>
        <v>46475</v>
      </c>
      <c r="AC2190" s="38" t="str">
        <f>IF(OR('query (10)'!AA2190="",COUNTIF(Cleaning_Rules!$A$21:$A$26,TRIM('query (10)'!AA2190))&gt;0),"",TRIM('query (10)'!AA2190))</f>
        <v/>
      </c>
      <c r="AD2190" s="38" t="str">
        <f>IF('query (10)'!AB2190="","",TRIM(IFERROR(_xlfn.TEXTBEFORE('query (10)'!AB2190,"("),'query (10)'!AB2190)))</f>
        <v/>
      </c>
      <c r="AE2190" s="38" t="str">
        <f>IFERROR(LOWER(TRIM(_xlfn.TEXTBEFORE(_xlfn.TEXTAFTER('query (10)'!AB2190,"("),")"))),"")</f>
        <v/>
      </c>
      <c r="AF2190" s="38" t="str">
        <f>IF('query (10)'!AD2190="","",TRIM('query (10)'!AD2190))</f>
        <v>คุณานนต์ ปารวัณวงศ์</v>
      </c>
      <c r="AG2190" s="38" t="str">
        <f>IF('query (10)'!AE2190="","",TRIM('query (10)'!AE2190))</f>
        <v>คุณานนต์ ปารวัณวงศ์</v>
      </c>
      <c r="AH2190" s="38" t="str">
        <f>IF('query (10)'!AF2190="","",IFERROR(VALUE('query (10)'!AF2190),""))</f>
        <v/>
      </c>
      <c r="AI2190" s="38" t="str">
        <f>IF('query (10)'!AG2190="","",TRIM('query (10)'!AG2190))</f>
        <v/>
      </c>
      <c r="AJ2190" s="38" t="str">
        <f>IF('query (10)'!AH2190="","",IFERROR(VALUE('query (10)'!AH2190),""))</f>
        <v/>
      </c>
      <c r="AK2190" s="38" t="str">
        <f>IF('query (10)'!AI2190="","",TRIM('query (10)'!AI2190))</f>
        <v/>
      </c>
      <c r="AL2190" s="42">
        <f t="shared" si="170"/>
        <v>2026</v>
      </c>
      <c r="AM2190" s="42" t="str">
        <f t="shared" si="171"/>
        <v>2026-04</v>
      </c>
      <c r="AN2190" s="42" t="str">
        <f t="shared" ca="1" si="172"/>
        <v>ON_SCHEDULE</v>
      </c>
      <c r="AO2190" s="42" t="str">
        <f t="shared" si="173"/>
        <v>AS-480 | GREASE INJECTION MACHINE | KWD4 | SOLENOID VALVE | Time-based Maintenance | Mechanical | Cleaning | Medium | Cleaning Solenoid Valve According to PM 1 Year Cycle | คุณานนต์ ปารวัณวงศ์</v>
      </c>
      <c r="AP2190" s="42" t="str">
        <f>_xlfn.TEXTJOIN("; ",TRUE,IF(COUNTA('query (10)'!A2190:AK2190)&lt;=6,"NEAR_EMPTY_ROW",""),IF($K2190="","MISSING_STATUS",""),IF(AND($K2190="เสร็จสิ้น",$Z2190=""),"DONE_NO_ACTUAL_DATE",""),IF(AND($I2190="Condition-based Maintenance",$AH2190=""),"CBM_NO_MEASUREMENT",""),IF(OR($X2190="",$X2190=0),"INVALID_PERIOD",""),IF(AND($AA2190&lt;&gt;"",$AB2190&lt;&gt;"",$AB2190&lt;$AA2190),"DATE_SEQUENCE_ERROR",""),IF(AND($AB2190&lt;&gt;"",$AB2190&gt;DATE(2030,12,31)),"DATE_OUTLIER",""),IF($C2190="","MISSING_QRCODE",""),IF($J2190="UNKNOWN","UNKNOWN_PM_TYPE",""),IF($L2190="UNKNOWN","UNKNOWN_STATUS",""))</f>
        <v/>
      </c>
      <c r="AQ2190" s="42" t="str">
        <f t="shared" si="174"/>
        <v>NO</v>
      </c>
    </row>
    <row r="2191" spans="1:43" x14ac:dyDescent="0.3">
      <c r="A2191" s="38">
        <f>IF('query (10)'!A2191="","",'query (10)'!A2191)</f>
        <v>2418</v>
      </c>
      <c r="B2191" s="38" t="str">
        <f>IF('query (10)'!B2191="","",'query (10)'!B2191)</f>
        <v/>
      </c>
      <c r="C2191" s="38" t="str">
        <f>TRIM(UPPER('query (10)'!M2191))</f>
        <v>MA-606</v>
      </c>
      <c r="D2191" s="38" t="str">
        <f>TRIM(UPPER(IFERROR(_xlfn.TEXTBEFORE('query (10)'!L2191,"("),'query (10)'!L2191)))</f>
        <v>LASER MARKER MACHINE</v>
      </c>
      <c r="E2191" s="38" t="str">
        <f>IFERROR(TRIM(UPPER(_xlfn.TEXTBEFORE(_xlfn.TEXTAFTER('query (10)'!L2191,"("),")"))),"")</f>
        <v/>
      </c>
      <c r="F2191" s="38" t="str">
        <f>TRIM('query (10)'!K2191)</f>
        <v>KWD4</v>
      </c>
      <c r="G2191" s="38" t="str">
        <f>IF('query (10)'!J2191="","",'query (10)'!J2191)</f>
        <v>Solenoid valve</v>
      </c>
      <c r="H2191" s="38" t="str">
        <f>TRIM(UPPER('query (10)'!J2191))</f>
        <v>SOLENOID VALVE</v>
      </c>
      <c r="I2191" s="38" t="str">
        <f>IF('query (10)'!F2191="","",'query (10)'!F2191)</f>
        <v>Time-based Maintenance</v>
      </c>
      <c r="J2191" s="38" t="str">
        <f>IF('query (10)'!F2191="","",IFERROR(INDEX(Cleaning_Rules!$B$14:$B$17,MATCH(TRIM('query (10)'!F2191),Cleaning_Rules!$A$14:$A$17,0)),"UNKNOWN"))</f>
        <v>TBM</v>
      </c>
      <c r="K2191" s="38" t="str">
        <f>IF('query (10)'!G2191="","",'query (10)'!G2191)</f>
        <v>เลื่อนแผน</v>
      </c>
      <c r="L2191" s="38" t="str">
        <f>IF('query (10)'!G2191="","MISSING",IFERROR(INDEX(Cleaning_Rules!$B$5:$B$10,MATCH(TRIM('query (10)'!G2191),Cleaning_Rules!$A$5:$A$10,0)),"UNKNOWN"))</f>
        <v>POSTPONED</v>
      </c>
      <c r="M2191" s="38" t="str">
        <f>IF('query (10)'!I2191="","",'query (10)'!I2191)</f>
        <v>Mechanical</v>
      </c>
      <c r="N2191" s="38" t="str">
        <f>IF('query (10)'!O2191="","",'query (10)'!O2191)</f>
        <v>Cleaning</v>
      </c>
      <c r="O2191" s="38" t="str">
        <f>IF('query (10)'!P2191="","",'query (10)'!P2191)</f>
        <v>Medium</v>
      </c>
      <c r="P2191" s="38" t="str">
        <f>IF('query (10)'!N2191="","",'query (10)'!N2191)</f>
        <v>Cleaning Solenoid Valve According to PM 1 Year Cycle</v>
      </c>
      <c r="Q2191" s="38" t="str">
        <f>TRIM('query (10)'!N2191)</f>
        <v>Cleaning Solenoid Valve According to PM 1 Year Cycle</v>
      </c>
      <c r="R2191" s="38" t="str">
        <f>TRIM(UPPER('query (10)'!R2191))</f>
        <v/>
      </c>
      <c r="S2191" s="38" t="str">
        <f>TRIM(UPPER('query (10)'!S2191))</f>
        <v/>
      </c>
      <c r="T2191" s="38" t="str">
        <f>IF('query (10)'!Q2191="","",TRIM(UPPER('query (10)'!Q2191)))</f>
        <v/>
      </c>
      <c r="U2191" s="38" t="str">
        <f>IF('query (10)'!T2191="","",'query (10)'!T2191)</f>
        <v/>
      </c>
      <c r="V2191" s="39" t="str">
        <f>IF('query (10)'!T2191="","",IFERROR(VALUE('query (10)'!T2191),""))</f>
        <v/>
      </c>
      <c r="W2191" s="40">
        <f>IF('query (10)'!U2191="","",'query (10)'!U2191)</f>
        <v>0</v>
      </c>
      <c r="X2191" s="39">
        <f>IF('query (10)'!V2191="","",'query (10)'!V2191)</f>
        <v>360</v>
      </c>
      <c r="Y2191" s="41">
        <f>IF('query (10)'!W2191="","",'query (10)'!W2191)</f>
        <v>46115</v>
      </c>
      <c r="Z2191" s="41" t="str">
        <f>IF('query (10)'!X2191="","",'query (10)'!X2191)</f>
        <v/>
      </c>
      <c r="AA2191" s="41">
        <f>IF('query (10)'!Y2191="","",'query (10)'!Y2191)</f>
        <v>46115</v>
      </c>
      <c r="AB2191" s="41">
        <f>IF('query (10)'!Z2191="","",'query (10)'!Z2191)</f>
        <v>46475</v>
      </c>
      <c r="AC2191" s="38" t="str">
        <f>IF(OR('query (10)'!AA2191="",COUNTIF(Cleaning_Rules!$A$21:$A$26,TRIM('query (10)'!AA2191))&gt;0),"",TRIM('query (10)'!AA2191))</f>
        <v/>
      </c>
      <c r="AD2191" s="38" t="str">
        <f>IF('query (10)'!AB2191="","",TRIM(IFERROR(_xlfn.TEXTBEFORE('query (10)'!AB2191,"("),'query (10)'!AB2191)))</f>
        <v/>
      </c>
      <c r="AE2191" s="38" t="str">
        <f>IFERROR(LOWER(TRIM(_xlfn.TEXTBEFORE(_xlfn.TEXTAFTER('query (10)'!AB2191,"("),")"))),"")</f>
        <v/>
      </c>
      <c r="AF2191" s="38" t="str">
        <f>IF('query (10)'!AD2191="","",TRIM('query (10)'!AD2191))</f>
        <v>คุณานนต์ ปารวัณวงศ์</v>
      </c>
      <c r="AG2191" s="38" t="str">
        <f>IF('query (10)'!AE2191="","",TRIM('query (10)'!AE2191))</f>
        <v>คุณานนต์ ปารวัณวงศ์</v>
      </c>
      <c r="AH2191" s="38" t="str">
        <f>IF('query (10)'!AF2191="","",IFERROR(VALUE('query (10)'!AF2191),""))</f>
        <v/>
      </c>
      <c r="AI2191" s="38" t="str">
        <f>IF('query (10)'!AG2191="","",TRIM('query (10)'!AG2191))</f>
        <v/>
      </c>
      <c r="AJ2191" s="38" t="str">
        <f>IF('query (10)'!AH2191="","",IFERROR(VALUE('query (10)'!AH2191),""))</f>
        <v/>
      </c>
      <c r="AK2191" s="38" t="str">
        <f>IF('query (10)'!AI2191="","",TRIM('query (10)'!AI2191))</f>
        <v/>
      </c>
      <c r="AL2191" s="42">
        <f t="shared" si="170"/>
        <v>2026</v>
      </c>
      <c r="AM2191" s="42" t="str">
        <f t="shared" si="171"/>
        <v>2026-04</v>
      </c>
      <c r="AN2191" s="42" t="str">
        <f t="shared" ca="1" si="172"/>
        <v>ON_SCHEDULE</v>
      </c>
      <c r="AO2191" s="42" t="str">
        <f t="shared" si="173"/>
        <v>MA-606 | LASER MARKER MACHINE | KWD4 | SOLENOID VALVE | Time-based Maintenance | Mechanical | Cleaning | Medium | Cleaning Solenoid Valve According to PM 1 Year Cycle | คุณานนต์ ปารวัณวงศ์</v>
      </c>
      <c r="AP2191" s="42" t="str">
        <f>_xlfn.TEXTJOIN("; ",TRUE,IF(COUNTA('query (10)'!A2191:AK2191)&lt;=6,"NEAR_EMPTY_ROW",""),IF($K2191="","MISSING_STATUS",""),IF(AND($K2191="เสร็จสิ้น",$Z2191=""),"DONE_NO_ACTUAL_DATE",""),IF(AND($I2191="Condition-based Maintenance",$AH2191=""),"CBM_NO_MEASUREMENT",""),IF(OR($X2191="",$X2191=0),"INVALID_PERIOD",""),IF(AND($AA2191&lt;&gt;"",$AB2191&lt;&gt;"",$AB2191&lt;$AA2191),"DATE_SEQUENCE_ERROR",""),IF(AND($AB2191&lt;&gt;"",$AB2191&gt;DATE(2030,12,31)),"DATE_OUTLIER",""),IF($C2191="","MISSING_QRCODE",""),IF($J2191="UNKNOWN","UNKNOWN_PM_TYPE",""),IF($L2191="UNKNOWN","UNKNOWN_STATUS",""))</f>
        <v/>
      </c>
      <c r="AQ2191" s="42" t="str">
        <f t="shared" si="174"/>
        <v>NO</v>
      </c>
    </row>
    <row r="2192" spans="1:43" x14ac:dyDescent="0.3">
      <c r="A2192" s="38">
        <f>IF('query (10)'!A2192="","",'query (10)'!A2192)</f>
        <v>2419</v>
      </c>
      <c r="B2192" s="38" t="str">
        <f>IF('query (10)'!B2192="","",'query (10)'!B2192)</f>
        <v/>
      </c>
      <c r="C2192" s="38" t="str">
        <f>TRIM(UPPER('query (10)'!M2192))</f>
        <v>CH-483</v>
      </c>
      <c r="D2192" s="38" t="str">
        <f>TRIM(UPPER(IFERROR(_xlfn.TEXTBEFORE('query (10)'!L2192,"("),'query (10)'!L2192)))</f>
        <v>SEAL CHECKER</v>
      </c>
      <c r="E2192" s="38" t="str">
        <f>IFERROR(TRIM(UPPER(_xlfn.TEXTBEFORE(_xlfn.TEXTAFTER('query (10)'!L2192,"("),")"))),"")</f>
        <v/>
      </c>
      <c r="F2192" s="38" t="str">
        <f>TRIM('query (10)'!K2192)</f>
        <v>KWD4</v>
      </c>
      <c r="G2192" s="38" t="str">
        <f>IF('query (10)'!J2192="","",'query (10)'!J2192)</f>
        <v>Solenoid valve</v>
      </c>
      <c r="H2192" s="38" t="str">
        <f>TRIM(UPPER('query (10)'!J2192))</f>
        <v>SOLENOID VALVE</v>
      </c>
      <c r="I2192" s="38" t="str">
        <f>IF('query (10)'!F2192="","",'query (10)'!F2192)</f>
        <v>Time-based Maintenance</v>
      </c>
      <c r="J2192" s="38" t="str">
        <f>IF('query (10)'!F2192="","",IFERROR(INDEX(Cleaning_Rules!$B$14:$B$17,MATCH(TRIM('query (10)'!F2192),Cleaning_Rules!$A$14:$A$17,0)),"UNKNOWN"))</f>
        <v>TBM</v>
      </c>
      <c r="K2192" s="38" t="str">
        <f>IF('query (10)'!G2192="","",'query (10)'!G2192)</f>
        <v>เลื่อนแผน</v>
      </c>
      <c r="L2192" s="38" t="str">
        <f>IF('query (10)'!G2192="","MISSING",IFERROR(INDEX(Cleaning_Rules!$B$5:$B$10,MATCH(TRIM('query (10)'!G2192),Cleaning_Rules!$A$5:$A$10,0)),"UNKNOWN"))</f>
        <v>POSTPONED</v>
      </c>
      <c r="M2192" s="38" t="str">
        <f>IF('query (10)'!I2192="","",'query (10)'!I2192)</f>
        <v>Mechanical</v>
      </c>
      <c r="N2192" s="38" t="str">
        <f>IF('query (10)'!O2192="","",'query (10)'!O2192)</f>
        <v>Cleaning</v>
      </c>
      <c r="O2192" s="38" t="str">
        <f>IF('query (10)'!P2192="","",'query (10)'!P2192)</f>
        <v>Medium</v>
      </c>
      <c r="P2192" s="38" t="str">
        <f>IF('query (10)'!N2192="","",'query (10)'!N2192)</f>
        <v>Cleaning Solenoid Valve According to PM 1 Year Cycle</v>
      </c>
      <c r="Q2192" s="38" t="str">
        <f>TRIM('query (10)'!N2192)</f>
        <v>Cleaning Solenoid Valve According to PM 1 Year Cycle</v>
      </c>
      <c r="R2192" s="38" t="str">
        <f>TRIM(UPPER('query (10)'!R2192))</f>
        <v/>
      </c>
      <c r="S2192" s="38" t="str">
        <f>TRIM(UPPER('query (10)'!S2192))</f>
        <v/>
      </c>
      <c r="T2192" s="38" t="str">
        <f>IF('query (10)'!Q2192="","",TRIM(UPPER('query (10)'!Q2192)))</f>
        <v/>
      </c>
      <c r="U2192" s="38" t="str">
        <f>IF('query (10)'!T2192="","",'query (10)'!T2192)</f>
        <v/>
      </c>
      <c r="V2192" s="39" t="str">
        <f>IF('query (10)'!T2192="","",IFERROR(VALUE('query (10)'!T2192),""))</f>
        <v/>
      </c>
      <c r="W2192" s="40">
        <f>IF('query (10)'!U2192="","",'query (10)'!U2192)</f>
        <v>0</v>
      </c>
      <c r="X2192" s="39">
        <f>IF('query (10)'!V2192="","",'query (10)'!V2192)</f>
        <v>360</v>
      </c>
      <c r="Y2192" s="41">
        <f>IF('query (10)'!W2192="","",'query (10)'!W2192)</f>
        <v>46115</v>
      </c>
      <c r="Z2192" s="41" t="str">
        <f>IF('query (10)'!X2192="","",'query (10)'!X2192)</f>
        <v/>
      </c>
      <c r="AA2192" s="41">
        <f>IF('query (10)'!Y2192="","",'query (10)'!Y2192)</f>
        <v>46115</v>
      </c>
      <c r="AB2192" s="41">
        <f>IF('query (10)'!Z2192="","",'query (10)'!Z2192)</f>
        <v>46475</v>
      </c>
      <c r="AC2192" s="38" t="str">
        <f>IF(OR('query (10)'!AA2192="",COUNTIF(Cleaning_Rules!$A$21:$A$26,TRIM('query (10)'!AA2192))&gt;0),"",TRIM('query (10)'!AA2192))</f>
        <v/>
      </c>
      <c r="AD2192" s="38" t="str">
        <f>IF('query (10)'!AB2192="","",TRIM(IFERROR(_xlfn.TEXTBEFORE('query (10)'!AB2192,"("),'query (10)'!AB2192)))</f>
        <v/>
      </c>
      <c r="AE2192" s="38" t="str">
        <f>IFERROR(LOWER(TRIM(_xlfn.TEXTBEFORE(_xlfn.TEXTAFTER('query (10)'!AB2192,"("),")"))),"")</f>
        <v/>
      </c>
      <c r="AF2192" s="38" t="str">
        <f>IF('query (10)'!AD2192="","",TRIM('query (10)'!AD2192))</f>
        <v>คุณานนต์ ปารวัณวงศ์</v>
      </c>
      <c r="AG2192" s="38" t="str">
        <f>IF('query (10)'!AE2192="","",TRIM('query (10)'!AE2192))</f>
        <v>คุณานนต์ ปารวัณวงศ์</v>
      </c>
      <c r="AH2192" s="38" t="str">
        <f>IF('query (10)'!AF2192="","",IFERROR(VALUE('query (10)'!AF2192),""))</f>
        <v/>
      </c>
      <c r="AI2192" s="38" t="str">
        <f>IF('query (10)'!AG2192="","",TRIM('query (10)'!AG2192))</f>
        <v/>
      </c>
      <c r="AJ2192" s="38" t="str">
        <f>IF('query (10)'!AH2192="","",IFERROR(VALUE('query (10)'!AH2192),""))</f>
        <v/>
      </c>
      <c r="AK2192" s="38" t="str">
        <f>IF('query (10)'!AI2192="","",TRIM('query (10)'!AI2192))</f>
        <v/>
      </c>
      <c r="AL2192" s="42">
        <f t="shared" si="170"/>
        <v>2026</v>
      </c>
      <c r="AM2192" s="42" t="str">
        <f t="shared" si="171"/>
        <v>2026-04</v>
      </c>
      <c r="AN2192" s="42" t="str">
        <f t="shared" ca="1" si="172"/>
        <v>ON_SCHEDULE</v>
      </c>
      <c r="AO2192" s="42" t="str">
        <f t="shared" si="173"/>
        <v>CH-483 | SEAL CHECKER | KWD4 | SOLENOID VALVE | Time-based Maintenance | Mechanical | Cleaning | Medium | Cleaning Solenoid Valve According to PM 1 Year Cycle | คุณานนต์ ปารวัณวงศ์</v>
      </c>
      <c r="AP2192" s="42" t="str">
        <f>_xlfn.TEXTJOIN("; ",TRUE,IF(COUNTA('query (10)'!A2192:AK2192)&lt;=6,"NEAR_EMPTY_ROW",""),IF($K2192="","MISSING_STATUS",""),IF(AND($K2192="เสร็จสิ้น",$Z2192=""),"DONE_NO_ACTUAL_DATE",""),IF(AND($I2192="Condition-based Maintenance",$AH2192=""),"CBM_NO_MEASUREMENT",""),IF(OR($X2192="",$X2192=0),"INVALID_PERIOD",""),IF(AND($AA2192&lt;&gt;"",$AB2192&lt;&gt;"",$AB2192&lt;$AA2192),"DATE_SEQUENCE_ERROR",""),IF(AND($AB2192&lt;&gt;"",$AB2192&gt;DATE(2030,12,31)),"DATE_OUTLIER",""),IF($C2192="","MISSING_QRCODE",""),IF($J2192="UNKNOWN","UNKNOWN_PM_TYPE",""),IF($L2192="UNKNOWN","UNKNOWN_STATUS",""))</f>
        <v/>
      </c>
      <c r="AQ2192" s="42" t="str">
        <f t="shared" si="174"/>
        <v>NO</v>
      </c>
    </row>
    <row r="2193" spans="1:43" x14ac:dyDescent="0.3">
      <c r="A2193" s="38">
        <f>IF('query (10)'!A2193="","",'query (10)'!A2193)</f>
        <v>2420</v>
      </c>
      <c r="B2193" s="38" t="str">
        <f>IF('query (10)'!B2193="","",'query (10)'!B2193)</f>
        <v/>
      </c>
      <c r="C2193" s="38" t="str">
        <f>TRIM(UPPER('query (10)'!M2193))</f>
        <v>AS-481</v>
      </c>
      <c r="D2193" s="38" t="str">
        <f>TRIM(UPPER(IFERROR(_xlfn.TEXTBEFORE('query (10)'!L2193,"("),'query (10)'!L2193)))</f>
        <v>SEAL PRESS MACHINE</v>
      </c>
      <c r="E2193" s="38" t="str">
        <f>IFERROR(TRIM(UPPER(_xlfn.TEXTBEFORE(_xlfn.TEXTAFTER('query (10)'!L2193,"("),")"))),"")</f>
        <v/>
      </c>
      <c r="F2193" s="38" t="str">
        <f>TRIM('query (10)'!K2193)</f>
        <v>KWD4</v>
      </c>
      <c r="G2193" s="38" t="str">
        <f>IF('query (10)'!J2193="","",'query (10)'!J2193)</f>
        <v>Solenoid valve</v>
      </c>
      <c r="H2193" s="38" t="str">
        <f>TRIM(UPPER('query (10)'!J2193))</f>
        <v>SOLENOID VALVE</v>
      </c>
      <c r="I2193" s="38" t="str">
        <f>IF('query (10)'!F2193="","",'query (10)'!F2193)</f>
        <v>Time-based Maintenance</v>
      </c>
      <c r="J2193" s="38" t="str">
        <f>IF('query (10)'!F2193="","",IFERROR(INDEX(Cleaning_Rules!$B$14:$B$17,MATCH(TRIM('query (10)'!F2193),Cleaning_Rules!$A$14:$A$17,0)),"UNKNOWN"))</f>
        <v>TBM</v>
      </c>
      <c r="K2193" s="38" t="str">
        <f>IF('query (10)'!G2193="","",'query (10)'!G2193)</f>
        <v>เลื่อนแผน</v>
      </c>
      <c r="L2193" s="38" t="str">
        <f>IF('query (10)'!G2193="","MISSING",IFERROR(INDEX(Cleaning_Rules!$B$5:$B$10,MATCH(TRIM('query (10)'!G2193),Cleaning_Rules!$A$5:$A$10,0)),"UNKNOWN"))</f>
        <v>POSTPONED</v>
      </c>
      <c r="M2193" s="38" t="str">
        <f>IF('query (10)'!I2193="","",'query (10)'!I2193)</f>
        <v>Mechanical</v>
      </c>
      <c r="N2193" s="38" t="str">
        <f>IF('query (10)'!O2193="","",'query (10)'!O2193)</f>
        <v>Cleaning</v>
      </c>
      <c r="O2193" s="38" t="str">
        <f>IF('query (10)'!P2193="","",'query (10)'!P2193)</f>
        <v>Medium</v>
      </c>
      <c r="P2193" s="38" t="str">
        <f>IF('query (10)'!N2193="","",'query (10)'!N2193)</f>
        <v>Cleaning Solenoid Valve According to PM 1 Year Cycle</v>
      </c>
      <c r="Q2193" s="38" t="str">
        <f>TRIM('query (10)'!N2193)</f>
        <v>Cleaning Solenoid Valve According to PM 1 Year Cycle</v>
      </c>
      <c r="R2193" s="38" t="str">
        <f>TRIM(UPPER('query (10)'!R2193))</f>
        <v/>
      </c>
      <c r="S2193" s="38" t="str">
        <f>TRIM(UPPER('query (10)'!S2193))</f>
        <v/>
      </c>
      <c r="T2193" s="38" t="str">
        <f>IF('query (10)'!Q2193="","",TRIM(UPPER('query (10)'!Q2193)))</f>
        <v/>
      </c>
      <c r="U2193" s="38" t="str">
        <f>IF('query (10)'!T2193="","",'query (10)'!T2193)</f>
        <v/>
      </c>
      <c r="V2193" s="39" t="str">
        <f>IF('query (10)'!T2193="","",IFERROR(VALUE('query (10)'!T2193),""))</f>
        <v/>
      </c>
      <c r="W2193" s="40">
        <f>IF('query (10)'!U2193="","",'query (10)'!U2193)</f>
        <v>0</v>
      </c>
      <c r="X2193" s="39">
        <f>IF('query (10)'!V2193="","",'query (10)'!V2193)</f>
        <v>360</v>
      </c>
      <c r="Y2193" s="41">
        <f>IF('query (10)'!W2193="","",'query (10)'!W2193)</f>
        <v>46115</v>
      </c>
      <c r="Z2193" s="41" t="str">
        <f>IF('query (10)'!X2193="","",'query (10)'!X2193)</f>
        <v/>
      </c>
      <c r="AA2193" s="41">
        <f>IF('query (10)'!Y2193="","",'query (10)'!Y2193)</f>
        <v>46115</v>
      </c>
      <c r="AB2193" s="41">
        <f>IF('query (10)'!Z2193="","",'query (10)'!Z2193)</f>
        <v>46475</v>
      </c>
      <c r="AC2193" s="38" t="str">
        <f>IF(OR('query (10)'!AA2193="",COUNTIF(Cleaning_Rules!$A$21:$A$26,TRIM('query (10)'!AA2193))&gt;0),"",TRIM('query (10)'!AA2193))</f>
        <v/>
      </c>
      <c r="AD2193" s="38" t="str">
        <f>IF('query (10)'!AB2193="","",TRIM(IFERROR(_xlfn.TEXTBEFORE('query (10)'!AB2193,"("),'query (10)'!AB2193)))</f>
        <v/>
      </c>
      <c r="AE2193" s="38" t="str">
        <f>IFERROR(LOWER(TRIM(_xlfn.TEXTBEFORE(_xlfn.TEXTAFTER('query (10)'!AB2193,"("),")"))),"")</f>
        <v/>
      </c>
      <c r="AF2193" s="38" t="str">
        <f>IF('query (10)'!AD2193="","",TRIM('query (10)'!AD2193))</f>
        <v>คุณานนต์ ปารวัณวงศ์</v>
      </c>
      <c r="AG2193" s="38" t="str">
        <f>IF('query (10)'!AE2193="","",TRIM('query (10)'!AE2193))</f>
        <v>คุณานนต์ ปารวัณวงศ์</v>
      </c>
      <c r="AH2193" s="38" t="str">
        <f>IF('query (10)'!AF2193="","",IFERROR(VALUE('query (10)'!AF2193),""))</f>
        <v/>
      </c>
      <c r="AI2193" s="38" t="str">
        <f>IF('query (10)'!AG2193="","",TRIM('query (10)'!AG2193))</f>
        <v/>
      </c>
      <c r="AJ2193" s="38" t="str">
        <f>IF('query (10)'!AH2193="","",IFERROR(VALUE('query (10)'!AH2193),""))</f>
        <v/>
      </c>
      <c r="AK2193" s="38" t="str">
        <f>IF('query (10)'!AI2193="","",TRIM('query (10)'!AI2193))</f>
        <v/>
      </c>
      <c r="AL2193" s="42">
        <f t="shared" si="170"/>
        <v>2026</v>
      </c>
      <c r="AM2193" s="42" t="str">
        <f t="shared" si="171"/>
        <v>2026-04</v>
      </c>
      <c r="AN2193" s="42" t="str">
        <f t="shared" ca="1" si="172"/>
        <v>ON_SCHEDULE</v>
      </c>
      <c r="AO2193" s="42" t="str">
        <f t="shared" si="173"/>
        <v>AS-481 | SEAL PRESS MACHINE | KWD4 | SOLENOID VALVE | Time-based Maintenance | Mechanical | Cleaning | Medium | Cleaning Solenoid Valve According to PM 1 Year Cycle | คุณานนต์ ปารวัณวงศ์</v>
      </c>
      <c r="AP2193" s="42" t="str">
        <f>_xlfn.TEXTJOIN("; ",TRUE,IF(COUNTA('query (10)'!A2193:AK2193)&lt;=6,"NEAR_EMPTY_ROW",""),IF($K2193="","MISSING_STATUS",""),IF(AND($K2193="เสร็จสิ้น",$Z2193=""),"DONE_NO_ACTUAL_DATE",""),IF(AND($I2193="Condition-based Maintenance",$AH2193=""),"CBM_NO_MEASUREMENT",""),IF(OR($X2193="",$X2193=0),"INVALID_PERIOD",""),IF(AND($AA2193&lt;&gt;"",$AB2193&lt;&gt;"",$AB2193&lt;$AA2193),"DATE_SEQUENCE_ERROR",""),IF(AND($AB2193&lt;&gt;"",$AB2193&gt;DATE(2030,12,31)),"DATE_OUTLIER",""),IF($C2193="","MISSING_QRCODE",""),IF($J2193="UNKNOWN","UNKNOWN_PM_TYPE",""),IF($L2193="UNKNOWN","UNKNOWN_STATUS",""))</f>
        <v/>
      </c>
      <c r="AQ2193" s="42" t="str">
        <f t="shared" si="174"/>
        <v>NO</v>
      </c>
    </row>
    <row r="2194" spans="1:43" x14ac:dyDescent="0.3">
      <c r="A2194" s="38">
        <f>IF('query (10)'!A2194="","",'query (10)'!A2194)</f>
        <v>2421</v>
      </c>
      <c r="B2194" s="38" t="str">
        <f>IF('query (10)'!B2194="","",'query (10)'!B2194)</f>
        <v/>
      </c>
      <c r="C2194" s="38" t="str">
        <f>TRIM(UPPER('query (10)'!M2194))</f>
        <v>CH-967</v>
      </c>
      <c r="D2194" s="38" t="str">
        <f>TRIM(UPPER(IFERROR(_xlfn.TEXTBEFORE('query (10)'!L2194,"("),'query (10)'!L2194)))</f>
        <v>SEAL MAGNETIC M/C</v>
      </c>
      <c r="E2194" s="38" t="str">
        <f>IFERROR(TRIM(UPPER(_xlfn.TEXTBEFORE(_xlfn.TEXTAFTER('query (10)'!L2194,"("),")"))),"")</f>
        <v/>
      </c>
      <c r="F2194" s="38" t="str">
        <f>TRIM('query (10)'!K2194)</f>
        <v>KWD4</v>
      </c>
      <c r="G2194" s="38" t="str">
        <f>IF('query (10)'!J2194="","",'query (10)'!J2194)</f>
        <v>Solenoid valve</v>
      </c>
      <c r="H2194" s="38" t="str">
        <f>TRIM(UPPER('query (10)'!J2194))</f>
        <v>SOLENOID VALVE</v>
      </c>
      <c r="I2194" s="38" t="str">
        <f>IF('query (10)'!F2194="","",'query (10)'!F2194)</f>
        <v>Time-based Maintenance</v>
      </c>
      <c r="J2194" s="38" t="str">
        <f>IF('query (10)'!F2194="","",IFERROR(INDEX(Cleaning_Rules!$B$14:$B$17,MATCH(TRIM('query (10)'!F2194),Cleaning_Rules!$A$14:$A$17,0)),"UNKNOWN"))</f>
        <v>TBM</v>
      </c>
      <c r="K2194" s="38" t="str">
        <f>IF('query (10)'!G2194="","",'query (10)'!G2194)</f>
        <v>เลื่อนแผน</v>
      </c>
      <c r="L2194" s="38" t="str">
        <f>IF('query (10)'!G2194="","MISSING",IFERROR(INDEX(Cleaning_Rules!$B$5:$B$10,MATCH(TRIM('query (10)'!G2194),Cleaning_Rules!$A$5:$A$10,0)),"UNKNOWN"))</f>
        <v>POSTPONED</v>
      </c>
      <c r="M2194" s="38" t="str">
        <f>IF('query (10)'!I2194="","",'query (10)'!I2194)</f>
        <v>Mechanical</v>
      </c>
      <c r="N2194" s="38" t="str">
        <f>IF('query (10)'!O2194="","",'query (10)'!O2194)</f>
        <v>Cleaning</v>
      </c>
      <c r="O2194" s="38" t="str">
        <f>IF('query (10)'!P2194="","",'query (10)'!P2194)</f>
        <v>Medium</v>
      </c>
      <c r="P2194" s="38" t="str">
        <f>IF('query (10)'!N2194="","",'query (10)'!N2194)</f>
        <v>Cleaning Solenoid Valve According to PM 1 Year Cycle</v>
      </c>
      <c r="Q2194" s="38" t="str">
        <f>TRIM('query (10)'!N2194)</f>
        <v>Cleaning Solenoid Valve According to PM 1 Year Cycle</v>
      </c>
      <c r="R2194" s="38" t="str">
        <f>TRIM(UPPER('query (10)'!R2194))</f>
        <v/>
      </c>
      <c r="S2194" s="38" t="str">
        <f>TRIM(UPPER('query (10)'!S2194))</f>
        <v/>
      </c>
      <c r="T2194" s="38" t="str">
        <f>IF('query (10)'!Q2194="","",TRIM(UPPER('query (10)'!Q2194)))</f>
        <v/>
      </c>
      <c r="U2194" s="38" t="str">
        <f>IF('query (10)'!T2194="","",'query (10)'!T2194)</f>
        <v/>
      </c>
      <c r="V2194" s="39" t="str">
        <f>IF('query (10)'!T2194="","",IFERROR(VALUE('query (10)'!T2194),""))</f>
        <v/>
      </c>
      <c r="W2194" s="40">
        <f>IF('query (10)'!U2194="","",'query (10)'!U2194)</f>
        <v>0</v>
      </c>
      <c r="X2194" s="39">
        <f>IF('query (10)'!V2194="","",'query (10)'!V2194)</f>
        <v>360</v>
      </c>
      <c r="Y2194" s="41">
        <f>IF('query (10)'!W2194="","",'query (10)'!W2194)</f>
        <v>46115</v>
      </c>
      <c r="Z2194" s="41" t="str">
        <f>IF('query (10)'!X2194="","",'query (10)'!X2194)</f>
        <v/>
      </c>
      <c r="AA2194" s="41">
        <f>IF('query (10)'!Y2194="","",'query (10)'!Y2194)</f>
        <v>46115</v>
      </c>
      <c r="AB2194" s="41">
        <f>IF('query (10)'!Z2194="","",'query (10)'!Z2194)</f>
        <v>46475</v>
      </c>
      <c r="AC2194" s="38" t="str">
        <f>IF(OR('query (10)'!AA2194="",COUNTIF(Cleaning_Rules!$A$21:$A$26,TRIM('query (10)'!AA2194))&gt;0),"",TRIM('query (10)'!AA2194))</f>
        <v/>
      </c>
      <c r="AD2194" s="38" t="str">
        <f>IF('query (10)'!AB2194="","",TRIM(IFERROR(_xlfn.TEXTBEFORE('query (10)'!AB2194,"("),'query (10)'!AB2194)))</f>
        <v/>
      </c>
      <c r="AE2194" s="38" t="str">
        <f>IFERROR(LOWER(TRIM(_xlfn.TEXTBEFORE(_xlfn.TEXTAFTER('query (10)'!AB2194,"("),")"))),"")</f>
        <v/>
      </c>
      <c r="AF2194" s="38" t="str">
        <f>IF('query (10)'!AD2194="","",TRIM('query (10)'!AD2194))</f>
        <v>คุณานนต์ ปารวัณวงศ์</v>
      </c>
      <c r="AG2194" s="38" t="str">
        <f>IF('query (10)'!AE2194="","",TRIM('query (10)'!AE2194))</f>
        <v>คุณานนต์ ปารวัณวงศ์</v>
      </c>
      <c r="AH2194" s="38" t="str">
        <f>IF('query (10)'!AF2194="","",IFERROR(VALUE('query (10)'!AF2194),""))</f>
        <v/>
      </c>
      <c r="AI2194" s="38" t="str">
        <f>IF('query (10)'!AG2194="","",TRIM('query (10)'!AG2194))</f>
        <v/>
      </c>
      <c r="AJ2194" s="38" t="str">
        <f>IF('query (10)'!AH2194="","",IFERROR(VALUE('query (10)'!AH2194),""))</f>
        <v/>
      </c>
      <c r="AK2194" s="38" t="str">
        <f>IF('query (10)'!AI2194="","",TRIM('query (10)'!AI2194))</f>
        <v/>
      </c>
      <c r="AL2194" s="42">
        <f t="shared" si="170"/>
        <v>2026</v>
      </c>
      <c r="AM2194" s="42" t="str">
        <f t="shared" si="171"/>
        <v>2026-04</v>
      </c>
      <c r="AN2194" s="42" t="str">
        <f t="shared" ca="1" si="172"/>
        <v>ON_SCHEDULE</v>
      </c>
      <c r="AO2194" s="42" t="str">
        <f t="shared" si="173"/>
        <v>CH-967 | SEAL MAGNETIC M/C | KWD4 | SOLENOID VALVE | Time-based Maintenance | Mechanical | Cleaning | Medium | Cleaning Solenoid Valve According to PM 1 Year Cycle | คุณานนต์ ปารวัณวงศ์</v>
      </c>
      <c r="AP2194" s="42" t="str">
        <f>_xlfn.TEXTJOIN("; ",TRUE,IF(COUNTA('query (10)'!A2194:AK2194)&lt;=6,"NEAR_EMPTY_ROW",""),IF($K2194="","MISSING_STATUS",""),IF(AND($K2194="เสร็จสิ้น",$Z2194=""),"DONE_NO_ACTUAL_DATE",""),IF(AND($I2194="Condition-based Maintenance",$AH2194=""),"CBM_NO_MEASUREMENT",""),IF(OR($X2194="",$X2194=0),"INVALID_PERIOD",""),IF(AND($AA2194&lt;&gt;"",$AB2194&lt;&gt;"",$AB2194&lt;$AA2194),"DATE_SEQUENCE_ERROR",""),IF(AND($AB2194&lt;&gt;"",$AB2194&gt;DATE(2030,12,31)),"DATE_OUTLIER",""),IF($C2194="","MISSING_QRCODE",""),IF($J2194="UNKNOWN","UNKNOWN_PM_TYPE",""),IF($L2194="UNKNOWN","UNKNOWN_STATUS",""))</f>
        <v/>
      </c>
      <c r="AQ2194" s="42" t="str">
        <f t="shared" si="174"/>
        <v>NO</v>
      </c>
    </row>
    <row r="2195" spans="1:43" x14ac:dyDescent="0.3">
      <c r="A2195" s="38">
        <f>IF('query (10)'!A2195="","",'query (10)'!A2195)</f>
        <v>2422</v>
      </c>
      <c r="B2195" s="38" t="str">
        <f>IF('query (10)'!B2195="","",'query (10)'!B2195)</f>
        <v/>
      </c>
      <c r="C2195" s="38" t="str">
        <f>TRIM(UPPER('query (10)'!M2195))</f>
        <v>CH-596</v>
      </c>
      <c r="D2195" s="38" t="str">
        <f>TRIM(UPPER(IFERROR(_xlfn.TEXTBEFORE('query (10)'!L2195,"("),'query (10)'!L2195)))</f>
        <v>AXIAL CLEARANCE INSPECTION MACHINE</v>
      </c>
      <c r="E2195" s="38" t="str">
        <f>IFERROR(TRIM(UPPER(_xlfn.TEXTBEFORE(_xlfn.TEXTAFTER('query (10)'!L2195,"("),")"))),"")</f>
        <v/>
      </c>
      <c r="F2195" s="38" t="str">
        <f>TRIM('query (10)'!K2195)</f>
        <v>KWD5</v>
      </c>
      <c r="G2195" s="38" t="str">
        <f>IF('query (10)'!J2195="","",'query (10)'!J2195)</f>
        <v>Solenoid valve</v>
      </c>
      <c r="H2195" s="38" t="str">
        <f>TRIM(UPPER('query (10)'!J2195))</f>
        <v>SOLENOID VALVE</v>
      </c>
      <c r="I2195" s="38" t="str">
        <f>IF('query (10)'!F2195="","",'query (10)'!F2195)</f>
        <v>Time-based Maintenance</v>
      </c>
      <c r="J2195" s="38" t="str">
        <f>IF('query (10)'!F2195="","",IFERROR(INDEX(Cleaning_Rules!$B$14:$B$17,MATCH(TRIM('query (10)'!F2195),Cleaning_Rules!$A$14:$A$17,0)),"UNKNOWN"))</f>
        <v>TBM</v>
      </c>
      <c r="K2195" s="38" t="str">
        <f>IF('query (10)'!G2195="","",'query (10)'!G2195)</f>
        <v>เลื่อนแผน</v>
      </c>
      <c r="L2195" s="38" t="str">
        <f>IF('query (10)'!G2195="","MISSING",IFERROR(INDEX(Cleaning_Rules!$B$5:$B$10,MATCH(TRIM('query (10)'!G2195),Cleaning_Rules!$A$5:$A$10,0)),"UNKNOWN"))</f>
        <v>POSTPONED</v>
      </c>
      <c r="M2195" s="38" t="str">
        <f>IF('query (10)'!I2195="","",'query (10)'!I2195)</f>
        <v>Mechanical</v>
      </c>
      <c r="N2195" s="38" t="str">
        <f>IF('query (10)'!O2195="","",'query (10)'!O2195)</f>
        <v>Cleaning</v>
      </c>
      <c r="O2195" s="38" t="str">
        <f>IF('query (10)'!P2195="","",'query (10)'!P2195)</f>
        <v>Medium</v>
      </c>
      <c r="P2195" s="38" t="str">
        <f>IF('query (10)'!N2195="","",'query (10)'!N2195)</f>
        <v>Cleaning Solenoid Valve According to PM 1 Year Cycle</v>
      </c>
      <c r="Q2195" s="38" t="str">
        <f>TRIM('query (10)'!N2195)</f>
        <v>Cleaning Solenoid Valve According to PM 1 Year Cycle</v>
      </c>
      <c r="R2195" s="38" t="str">
        <f>TRIM(UPPER('query (10)'!R2195))</f>
        <v/>
      </c>
      <c r="S2195" s="38" t="str">
        <f>TRIM(UPPER('query (10)'!S2195))</f>
        <v/>
      </c>
      <c r="T2195" s="38" t="str">
        <f>IF('query (10)'!Q2195="","",TRIM(UPPER('query (10)'!Q2195)))</f>
        <v/>
      </c>
      <c r="U2195" s="38" t="str">
        <f>IF('query (10)'!T2195="","",'query (10)'!T2195)</f>
        <v/>
      </c>
      <c r="V2195" s="39" t="str">
        <f>IF('query (10)'!T2195="","",IFERROR(VALUE('query (10)'!T2195),""))</f>
        <v/>
      </c>
      <c r="W2195" s="40">
        <f>IF('query (10)'!U2195="","",'query (10)'!U2195)</f>
        <v>0</v>
      </c>
      <c r="X2195" s="39">
        <f>IF('query (10)'!V2195="","",'query (10)'!V2195)</f>
        <v>360</v>
      </c>
      <c r="Y2195" s="41">
        <f>IF('query (10)'!W2195="","",'query (10)'!W2195)</f>
        <v>46116</v>
      </c>
      <c r="Z2195" s="41" t="str">
        <f>IF('query (10)'!X2195="","",'query (10)'!X2195)</f>
        <v/>
      </c>
      <c r="AA2195" s="41">
        <f>IF('query (10)'!Y2195="","",'query (10)'!Y2195)</f>
        <v>46116</v>
      </c>
      <c r="AB2195" s="41">
        <f>IF('query (10)'!Z2195="","",'query (10)'!Z2195)</f>
        <v>46476</v>
      </c>
      <c r="AC2195" s="38" t="str">
        <f>IF(OR('query (10)'!AA2195="",COUNTIF(Cleaning_Rules!$A$21:$A$26,TRIM('query (10)'!AA2195))&gt;0),"",TRIM('query (10)'!AA2195))</f>
        <v/>
      </c>
      <c r="AD2195" s="38" t="str">
        <f>IF('query (10)'!AB2195="","",TRIM(IFERROR(_xlfn.TEXTBEFORE('query (10)'!AB2195,"("),'query (10)'!AB2195)))</f>
        <v/>
      </c>
      <c r="AE2195" s="38" t="str">
        <f>IFERROR(LOWER(TRIM(_xlfn.TEXTBEFORE(_xlfn.TEXTAFTER('query (10)'!AB2195,"("),")"))),"")</f>
        <v/>
      </c>
      <c r="AF2195" s="38" t="str">
        <f>IF('query (10)'!AD2195="","",TRIM('query (10)'!AD2195))</f>
        <v>คุณานนต์ ปารวัณวงศ์</v>
      </c>
      <c r="AG2195" s="38" t="str">
        <f>IF('query (10)'!AE2195="","",TRIM('query (10)'!AE2195))</f>
        <v>คุณานนต์ ปารวัณวงศ์</v>
      </c>
      <c r="AH2195" s="38" t="str">
        <f>IF('query (10)'!AF2195="","",IFERROR(VALUE('query (10)'!AF2195),""))</f>
        <v/>
      </c>
      <c r="AI2195" s="38" t="str">
        <f>IF('query (10)'!AG2195="","",TRIM('query (10)'!AG2195))</f>
        <v/>
      </c>
      <c r="AJ2195" s="38" t="str">
        <f>IF('query (10)'!AH2195="","",IFERROR(VALUE('query (10)'!AH2195),""))</f>
        <v/>
      </c>
      <c r="AK2195" s="38" t="str">
        <f>IF('query (10)'!AI2195="","",TRIM('query (10)'!AI2195))</f>
        <v/>
      </c>
      <c r="AL2195" s="42">
        <f t="shared" si="170"/>
        <v>2026</v>
      </c>
      <c r="AM2195" s="42" t="str">
        <f t="shared" si="171"/>
        <v>2026-04</v>
      </c>
      <c r="AN2195" s="42" t="str">
        <f t="shared" ca="1" si="172"/>
        <v>ON_SCHEDULE</v>
      </c>
      <c r="AO2195" s="42" t="str">
        <f t="shared" si="173"/>
        <v>CH-596 | AXIAL CLEARANCE INSPECTION MACHINE | KWD5 | SOLENOID VALVE | Time-based Maintenance | Mechanical | Cleaning | Medium | Cleaning Solenoid Valve According to PM 1 Year Cycle | คุณานนต์ ปารวัณวงศ์</v>
      </c>
      <c r="AP2195" s="42" t="str">
        <f>_xlfn.TEXTJOIN("; ",TRUE,IF(COUNTA('query (10)'!A2195:AK2195)&lt;=6,"NEAR_EMPTY_ROW",""),IF($K2195="","MISSING_STATUS",""),IF(AND($K2195="เสร็จสิ้น",$Z2195=""),"DONE_NO_ACTUAL_DATE",""),IF(AND($I2195="Condition-based Maintenance",$AH2195=""),"CBM_NO_MEASUREMENT",""),IF(OR($X2195="",$X2195=0),"INVALID_PERIOD",""),IF(AND($AA2195&lt;&gt;"",$AB2195&lt;&gt;"",$AB2195&lt;$AA2195),"DATE_SEQUENCE_ERROR",""),IF(AND($AB2195&lt;&gt;"",$AB2195&gt;DATE(2030,12,31)),"DATE_OUTLIER",""),IF($C2195="","MISSING_QRCODE",""),IF($J2195="UNKNOWN","UNKNOWN_PM_TYPE",""),IF($L2195="UNKNOWN","UNKNOWN_STATUS",""))</f>
        <v/>
      </c>
      <c r="AQ2195" s="42" t="str">
        <f t="shared" si="174"/>
        <v>NO</v>
      </c>
    </row>
    <row r="2196" spans="1:43" x14ac:dyDescent="0.3">
      <c r="A2196" s="38">
        <f>IF('query (10)'!A2196="","",'query (10)'!A2196)</f>
        <v>2428</v>
      </c>
      <c r="B2196" s="38" t="str">
        <f>IF('query (10)'!B2196="","",'query (10)'!B2196)</f>
        <v/>
      </c>
      <c r="C2196" s="38" t="str">
        <f>TRIM(UPPER('query (10)'!M2196))</f>
        <v>GR-922</v>
      </c>
      <c r="D2196" s="38" t="str">
        <f>TRIM(UPPER(IFERROR(_xlfn.TEXTBEFORE('query (10)'!L2196,"("),'query (10)'!L2196)))</f>
        <v>OUTER RING RACEWAY GRINDING M/C</v>
      </c>
      <c r="E2196" s="38" t="str">
        <f>IFERROR(TRIM(UPPER(_xlfn.TEXTBEFORE(_xlfn.TEXTAFTER('query (10)'!L2196,"("),")"))),"")</f>
        <v/>
      </c>
      <c r="F2196" s="38" t="str">
        <f>TRIM('query (10)'!K2196)</f>
        <v>WP Grinding3</v>
      </c>
      <c r="G2196" s="38" t="str">
        <f>IF('query (10)'!J2196="","",'query (10)'!J2196)</f>
        <v>Transfer</v>
      </c>
      <c r="H2196" s="38" t="str">
        <f>TRIM(UPPER('query (10)'!J2196))</f>
        <v>TRANSFER</v>
      </c>
      <c r="I2196" s="38" t="str">
        <f>IF('query (10)'!F2196="","",'query (10)'!F2196)</f>
        <v>Condition-based Maintenance</v>
      </c>
      <c r="J2196" s="38" t="str">
        <f>IF('query (10)'!F2196="","",IFERROR(INDEX(Cleaning_Rules!$B$14:$B$17,MATCH(TRIM('query (10)'!F2196),Cleaning_Rules!$A$14:$A$17,0)),"UNKNOWN"))</f>
        <v>CBM</v>
      </c>
      <c r="K2196" s="38" t="str">
        <f>IF('query (10)'!G2196="","",'query (10)'!G2196)</f>
        <v>แผนใหม่</v>
      </c>
      <c r="L2196" s="38" t="str">
        <f>IF('query (10)'!G2196="","MISSING",IFERROR(INDEX(Cleaning_Rules!$B$5:$B$10,MATCH(TRIM('query (10)'!G2196),Cleaning_Rules!$A$5:$A$10,0)),"UNKNOWN"))</f>
        <v>NEW_PLAN</v>
      </c>
      <c r="M2196" s="38" t="str">
        <f>IF('query (10)'!I2196="","",'query (10)'!I2196)</f>
        <v>Mechanical</v>
      </c>
      <c r="N2196" s="38" t="str">
        <f>IF('query (10)'!O2196="","",'query (10)'!O2196)</f>
        <v>Part Change</v>
      </c>
      <c r="O2196" s="38" t="str">
        <f>IF('query (10)'!P2196="","",'query (10)'!P2196)</f>
        <v>Medium</v>
      </c>
      <c r="P2196" s="38" t="str">
        <f>IF('query (10)'!N2196="","",'query (10)'!N2196)</f>
        <v>Check condition air cylinder transfer to cycle pm 6M.
(G2-all machine)
-air cylinder 
-absorber shock</v>
      </c>
      <c r="Q2196" s="38" t="str">
        <f>TRIM('query (10)'!N2196)</f>
        <v>Check condition air cylinder transfer to cycle pm 6M.
(G2-all machine)
-air cylinder 
-absorber shock</v>
      </c>
      <c r="R2196" s="38" t="str">
        <f>TRIM(UPPER('query (10)'!R2196))</f>
        <v/>
      </c>
      <c r="S2196" s="38" t="str">
        <f>TRIM(UPPER('query (10)'!S2196))</f>
        <v/>
      </c>
      <c r="T2196" s="38" t="str">
        <f>IF('query (10)'!Q2196="","",TRIM(UPPER('query (10)'!Q2196)))</f>
        <v/>
      </c>
      <c r="U2196" s="38" t="str">
        <f>IF('query (10)'!T2196="","",'query (10)'!T2196)</f>
        <v/>
      </c>
      <c r="V2196" s="39" t="str">
        <f>IF('query (10)'!T2196="","",IFERROR(VALUE('query (10)'!T2196),""))</f>
        <v/>
      </c>
      <c r="W2196" s="40">
        <f>IF('query (10)'!U2196="","",'query (10)'!U2196)</f>
        <v>0</v>
      </c>
      <c r="X2196" s="39">
        <f>IF('query (10)'!V2196="","",'query (10)'!V2196)</f>
        <v>180</v>
      </c>
      <c r="Y2196" s="41">
        <f>IF('query (10)'!W2196="","",'query (10)'!W2196)</f>
        <v>46142</v>
      </c>
      <c r="Z2196" s="41" t="str">
        <f>IF('query (10)'!X2196="","",'query (10)'!X2196)</f>
        <v/>
      </c>
      <c r="AA2196" s="41">
        <f>IF('query (10)'!Y2196="","",'query (10)'!Y2196)</f>
        <v>46142</v>
      </c>
      <c r="AB2196" s="41">
        <f>IF('query (10)'!Z2196="","",'query (10)'!Z2196)</f>
        <v>46322</v>
      </c>
      <c r="AC2196" s="38" t="str">
        <f>IF(OR('query (10)'!AA2196="",COUNTIF(Cleaning_Rules!$A$21:$A$26,TRIM('query (10)'!AA2196))&gt;0),"",TRIM('query (10)'!AA2196))</f>
        <v/>
      </c>
      <c r="AD2196" s="38" t="str">
        <f>IF('query (10)'!AB2196="","",TRIM(IFERROR(_xlfn.TEXTBEFORE('query (10)'!AB2196,"("),'query (10)'!AB2196)))</f>
        <v/>
      </c>
      <c r="AE2196" s="38" t="str">
        <f>IFERROR(LOWER(TRIM(_xlfn.TEXTBEFORE(_xlfn.TEXTAFTER('query (10)'!AB2196,"("),")"))),"")</f>
        <v/>
      </c>
      <c r="AF2196" s="38" t="str">
        <f>IF('query (10)'!AD2196="","",TRIM('query (10)'!AD2196))</f>
        <v>เจษฎา ผิวบาง</v>
      </c>
      <c r="AG2196" s="38" t="str">
        <f>IF('query (10)'!AE2196="","",TRIM('query (10)'!AE2196))</f>
        <v>เจษฎา ผิวบาง</v>
      </c>
      <c r="AH2196" s="38" t="str">
        <f>IF('query (10)'!AF2196="","",IFERROR(VALUE('query (10)'!AF2196),""))</f>
        <v/>
      </c>
      <c r="AI2196" s="38" t="str">
        <f>IF('query (10)'!AG2196="","",TRIM('query (10)'!AG2196))</f>
        <v/>
      </c>
      <c r="AJ2196" s="38" t="str">
        <f>IF('query (10)'!AH2196="","",IFERROR(VALUE('query (10)'!AH2196),""))</f>
        <v/>
      </c>
      <c r="AK2196" s="38" t="str">
        <f>IF('query (10)'!AI2196="","",TRIM('query (10)'!AI2196))</f>
        <v/>
      </c>
      <c r="AL2196" s="42">
        <f t="shared" si="170"/>
        <v>2026</v>
      </c>
      <c r="AM2196" s="42" t="str">
        <f t="shared" si="171"/>
        <v>2026-04</v>
      </c>
      <c r="AN2196" s="42" t="str">
        <f t="shared" ca="1" si="172"/>
        <v>ON_SCHEDULE</v>
      </c>
      <c r="AO2196" s="42" t="str">
        <f t="shared" si="173"/>
        <v>GR-922 | OUTER RING RACEWAY GRINDING M/C | WP Grinding3 | TRANSFER | Condition-based Maintenance | Mechanical | Part Change | Medium | Check condition air cylinder transfer to cycle pm 6M.
(G2-all machine)
-air cylinder 
-absorber shock | เจษฎา ผิวบาง</v>
      </c>
      <c r="AP2196" s="42" t="str">
        <f>_xlfn.TEXTJOIN("; ",TRUE,IF(COUNTA('query (10)'!A2196:AK2196)&lt;=6,"NEAR_EMPTY_ROW",""),IF($K2196="","MISSING_STATUS",""),IF(AND($K2196="เสร็จสิ้น",$Z2196=""),"DONE_NO_ACTUAL_DATE",""),IF(AND($I2196="Condition-based Maintenance",$AH2196=""),"CBM_NO_MEASUREMENT",""),IF(OR($X2196="",$X2196=0),"INVALID_PERIOD",""),IF(AND($AA2196&lt;&gt;"",$AB2196&lt;&gt;"",$AB2196&lt;$AA2196),"DATE_SEQUENCE_ERROR",""),IF(AND($AB2196&lt;&gt;"",$AB2196&gt;DATE(2030,12,31)),"DATE_OUTLIER",""),IF($C2196="","MISSING_QRCODE",""),IF($J2196="UNKNOWN","UNKNOWN_PM_TYPE",""),IF($L2196="UNKNOWN","UNKNOWN_STATUS",""))</f>
        <v>CBM_NO_MEASUREMENT</v>
      </c>
      <c r="AQ2196" s="42" t="str">
        <f t="shared" si="174"/>
        <v>NO</v>
      </c>
    </row>
    <row r="2197" spans="1:43" x14ac:dyDescent="0.3">
      <c r="A2197" s="38">
        <f>IF('query (10)'!A2197="","",'query (10)'!A2197)</f>
        <v>2429</v>
      </c>
      <c r="B2197" s="38" t="str">
        <f>IF('query (10)'!B2197="","",'query (10)'!B2197)</f>
        <v/>
      </c>
      <c r="C2197" s="38" t="str">
        <f>TRIM(UPPER('query (10)'!M2197))</f>
        <v>CH-596</v>
      </c>
      <c r="D2197" s="38" t="str">
        <f>TRIM(UPPER(IFERROR(_xlfn.TEXTBEFORE('query (10)'!L2197,"("),'query (10)'!L2197)))</f>
        <v>GREASE INJECTION MACHINE</v>
      </c>
      <c r="E2197" s="38" t="str">
        <f>IFERROR(TRIM(UPPER(_xlfn.TEXTBEFORE(_xlfn.TEXTAFTER('query (10)'!L2197,"("),")"))),"")</f>
        <v/>
      </c>
      <c r="F2197" s="38" t="str">
        <f>TRIM('query (10)'!K2197)</f>
        <v>KWD5</v>
      </c>
      <c r="G2197" s="38" t="str">
        <f>IF('query (10)'!J2197="","",'query (10)'!J2197)</f>
        <v>Solenoid valve</v>
      </c>
      <c r="H2197" s="38" t="str">
        <f>TRIM(UPPER('query (10)'!J2197))</f>
        <v>SOLENOID VALVE</v>
      </c>
      <c r="I2197" s="38" t="str">
        <f>IF('query (10)'!F2197="","",'query (10)'!F2197)</f>
        <v>Time-based Maintenance</v>
      </c>
      <c r="J2197" s="38" t="str">
        <f>IF('query (10)'!F2197="","",IFERROR(INDEX(Cleaning_Rules!$B$14:$B$17,MATCH(TRIM('query (10)'!F2197),Cleaning_Rules!$A$14:$A$17,0)),"UNKNOWN"))</f>
        <v>TBM</v>
      </c>
      <c r="K2197" s="38" t="str">
        <f>IF('query (10)'!G2197="","",'query (10)'!G2197)</f>
        <v>เลื่อนแผน</v>
      </c>
      <c r="L2197" s="38" t="str">
        <f>IF('query (10)'!G2197="","MISSING",IFERROR(INDEX(Cleaning_Rules!$B$5:$B$10,MATCH(TRIM('query (10)'!G2197),Cleaning_Rules!$A$5:$A$10,0)),"UNKNOWN"))</f>
        <v>POSTPONED</v>
      </c>
      <c r="M2197" s="38" t="str">
        <f>IF('query (10)'!I2197="","",'query (10)'!I2197)</f>
        <v>Mechanical</v>
      </c>
      <c r="N2197" s="38" t="str">
        <f>IF('query (10)'!O2197="","",'query (10)'!O2197)</f>
        <v>Cleaning</v>
      </c>
      <c r="O2197" s="38" t="str">
        <f>IF('query (10)'!P2197="","",'query (10)'!P2197)</f>
        <v>Medium</v>
      </c>
      <c r="P2197" s="38" t="str">
        <f>IF('query (10)'!N2197="","",'query (10)'!N2197)</f>
        <v>Cleaning Solenoid Valve According to PM 1 Year Cycle</v>
      </c>
      <c r="Q2197" s="38" t="str">
        <f>TRIM('query (10)'!N2197)</f>
        <v>Cleaning Solenoid Valve According to PM 1 Year Cycle</v>
      </c>
      <c r="R2197" s="38" t="str">
        <f>TRIM(UPPER('query (10)'!R2197))</f>
        <v/>
      </c>
      <c r="S2197" s="38" t="str">
        <f>TRIM(UPPER('query (10)'!S2197))</f>
        <v/>
      </c>
      <c r="T2197" s="38" t="str">
        <f>IF('query (10)'!Q2197="","",TRIM(UPPER('query (10)'!Q2197)))</f>
        <v/>
      </c>
      <c r="U2197" s="38" t="str">
        <f>IF('query (10)'!T2197="","",'query (10)'!T2197)</f>
        <v/>
      </c>
      <c r="V2197" s="39" t="str">
        <f>IF('query (10)'!T2197="","",IFERROR(VALUE('query (10)'!T2197),""))</f>
        <v/>
      </c>
      <c r="W2197" s="40">
        <f>IF('query (10)'!U2197="","",'query (10)'!U2197)</f>
        <v>0</v>
      </c>
      <c r="X2197" s="39">
        <f>IF('query (10)'!V2197="","",'query (10)'!V2197)</f>
        <v>360</v>
      </c>
      <c r="Y2197" s="41">
        <f>IF('query (10)'!W2197="","",'query (10)'!W2197)</f>
        <v>46116</v>
      </c>
      <c r="Z2197" s="41" t="str">
        <f>IF('query (10)'!X2197="","",'query (10)'!X2197)</f>
        <v/>
      </c>
      <c r="AA2197" s="41">
        <f>IF('query (10)'!Y2197="","",'query (10)'!Y2197)</f>
        <v>46116</v>
      </c>
      <c r="AB2197" s="41">
        <f>IF('query (10)'!Z2197="","",'query (10)'!Z2197)</f>
        <v>46476</v>
      </c>
      <c r="AC2197" s="38" t="str">
        <f>IF(OR('query (10)'!AA2197="",COUNTIF(Cleaning_Rules!$A$21:$A$26,TRIM('query (10)'!AA2197))&gt;0),"",TRIM('query (10)'!AA2197))</f>
        <v/>
      </c>
      <c r="AD2197" s="38" t="str">
        <f>IF('query (10)'!AB2197="","",TRIM(IFERROR(_xlfn.TEXTBEFORE('query (10)'!AB2197,"("),'query (10)'!AB2197)))</f>
        <v/>
      </c>
      <c r="AE2197" s="38" t="str">
        <f>IFERROR(LOWER(TRIM(_xlfn.TEXTBEFORE(_xlfn.TEXTAFTER('query (10)'!AB2197,"("),")"))),"")</f>
        <v/>
      </c>
      <c r="AF2197" s="38" t="str">
        <f>IF('query (10)'!AD2197="","",TRIM('query (10)'!AD2197))</f>
        <v>คุณานนต์ ปารวัณวงศ์</v>
      </c>
      <c r="AG2197" s="38" t="str">
        <f>IF('query (10)'!AE2197="","",TRIM('query (10)'!AE2197))</f>
        <v>คุณานนต์ ปารวัณวงศ์</v>
      </c>
      <c r="AH2197" s="38" t="str">
        <f>IF('query (10)'!AF2197="","",IFERROR(VALUE('query (10)'!AF2197),""))</f>
        <v/>
      </c>
      <c r="AI2197" s="38" t="str">
        <f>IF('query (10)'!AG2197="","",TRIM('query (10)'!AG2197))</f>
        <v/>
      </c>
      <c r="AJ2197" s="38" t="str">
        <f>IF('query (10)'!AH2197="","",IFERROR(VALUE('query (10)'!AH2197),""))</f>
        <v/>
      </c>
      <c r="AK2197" s="38" t="str">
        <f>IF('query (10)'!AI2197="","",TRIM('query (10)'!AI2197))</f>
        <v/>
      </c>
      <c r="AL2197" s="42">
        <f t="shared" si="170"/>
        <v>2026</v>
      </c>
      <c r="AM2197" s="42" t="str">
        <f t="shared" si="171"/>
        <v>2026-04</v>
      </c>
      <c r="AN2197" s="42" t="str">
        <f t="shared" ca="1" si="172"/>
        <v>ON_SCHEDULE</v>
      </c>
      <c r="AO2197" s="42" t="str">
        <f t="shared" si="173"/>
        <v>CH-596 | GREASE INJECTION MACHINE | KWD5 | SOLENOID VALVE | Time-based Maintenance | Mechanical | Cleaning | Medium | Cleaning Solenoid Valve According to PM 1 Year Cycle | คุณานนต์ ปารวัณวงศ์</v>
      </c>
      <c r="AP2197" s="42" t="str">
        <f>_xlfn.TEXTJOIN("; ",TRUE,IF(COUNTA('query (10)'!A2197:AK2197)&lt;=6,"NEAR_EMPTY_ROW",""),IF($K2197="","MISSING_STATUS",""),IF(AND($K2197="เสร็จสิ้น",$Z2197=""),"DONE_NO_ACTUAL_DATE",""),IF(AND($I2197="Condition-based Maintenance",$AH2197=""),"CBM_NO_MEASUREMENT",""),IF(OR($X2197="",$X2197=0),"INVALID_PERIOD",""),IF(AND($AA2197&lt;&gt;"",$AB2197&lt;&gt;"",$AB2197&lt;$AA2197),"DATE_SEQUENCE_ERROR",""),IF(AND($AB2197&lt;&gt;"",$AB2197&gt;DATE(2030,12,31)),"DATE_OUTLIER",""),IF($C2197="","MISSING_QRCODE",""),IF($J2197="UNKNOWN","UNKNOWN_PM_TYPE",""),IF($L2197="UNKNOWN","UNKNOWN_STATUS",""))</f>
        <v/>
      </c>
      <c r="AQ2197" s="42" t="str">
        <f t="shared" si="174"/>
        <v>NO</v>
      </c>
    </row>
    <row r="2198" spans="1:43" x14ac:dyDescent="0.3">
      <c r="A2198" s="38">
        <f>IF('query (10)'!A2198="","",'query (10)'!A2198)</f>
        <v>2430</v>
      </c>
      <c r="B2198" s="38" t="str">
        <f>IF('query (10)'!B2198="","",'query (10)'!B2198)</f>
        <v/>
      </c>
      <c r="C2198" s="38" t="str">
        <f>TRIM(UPPER('query (10)'!M2198))</f>
        <v>MA-602</v>
      </c>
      <c r="D2198" s="38" t="str">
        <f>TRIM(UPPER(IFERROR(_xlfn.TEXTBEFORE('query (10)'!L2198,"("),'query (10)'!L2198)))</f>
        <v>LASER MARKER MACHINE</v>
      </c>
      <c r="E2198" s="38" t="str">
        <f>IFERROR(TRIM(UPPER(_xlfn.TEXTBEFORE(_xlfn.TEXTAFTER('query (10)'!L2198,"("),")"))),"")</f>
        <v/>
      </c>
      <c r="F2198" s="38" t="str">
        <f>TRIM('query (10)'!K2198)</f>
        <v>KWD5</v>
      </c>
      <c r="G2198" s="38" t="str">
        <f>IF('query (10)'!J2198="","",'query (10)'!J2198)</f>
        <v>Solenoid valve</v>
      </c>
      <c r="H2198" s="38" t="str">
        <f>TRIM(UPPER('query (10)'!J2198))</f>
        <v>SOLENOID VALVE</v>
      </c>
      <c r="I2198" s="38" t="str">
        <f>IF('query (10)'!F2198="","",'query (10)'!F2198)</f>
        <v>Time-based Maintenance</v>
      </c>
      <c r="J2198" s="38" t="str">
        <f>IF('query (10)'!F2198="","",IFERROR(INDEX(Cleaning_Rules!$B$14:$B$17,MATCH(TRIM('query (10)'!F2198),Cleaning_Rules!$A$14:$A$17,0)),"UNKNOWN"))</f>
        <v>TBM</v>
      </c>
      <c r="K2198" s="38" t="str">
        <f>IF('query (10)'!G2198="","",'query (10)'!G2198)</f>
        <v>เลื่อนแผน</v>
      </c>
      <c r="L2198" s="38" t="str">
        <f>IF('query (10)'!G2198="","MISSING",IFERROR(INDEX(Cleaning_Rules!$B$5:$B$10,MATCH(TRIM('query (10)'!G2198),Cleaning_Rules!$A$5:$A$10,0)),"UNKNOWN"))</f>
        <v>POSTPONED</v>
      </c>
      <c r="M2198" s="38" t="str">
        <f>IF('query (10)'!I2198="","",'query (10)'!I2198)</f>
        <v>Mechanical</v>
      </c>
      <c r="N2198" s="38" t="str">
        <f>IF('query (10)'!O2198="","",'query (10)'!O2198)</f>
        <v>Cleaning</v>
      </c>
      <c r="O2198" s="38" t="str">
        <f>IF('query (10)'!P2198="","",'query (10)'!P2198)</f>
        <v>Medium</v>
      </c>
      <c r="P2198" s="38" t="str">
        <f>IF('query (10)'!N2198="","",'query (10)'!N2198)</f>
        <v>Cleaning Solenoid Valve According to PM 1 Year Cycle</v>
      </c>
      <c r="Q2198" s="38" t="str">
        <f>TRIM('query (10)'!N2198)</f>
        <v>Cleaning Solenoid Valve According to PM 1 Year Cycle</v>
      </c>
      <c r="R2198" s="38" t="str">
        <f>TRIM(UPPER('query (10)'!R2198))</f>
        <v/>
      </c>
      <c r="S2198" s="38" t="str">
        <f>TRIM(UPPER('query (10)'!S2198))</f>
        <v/>
      </c>
      <c r="T2198" s="38" t="str">
        <f>IF('query (10)'!Q2198="","",TRIM(UPPER('query (10)'!Q2198)))</f>
        <v/>
      </c>
      <c r="U2198" s="38" t="str">
        <f>IF('query (10)'!T2198="","",'query (10)'!T2198)</f>
        <v/>
      </c>
      <c r="V2198" s="39" t="str">
        <f>IF('query (10)'!T2198="","",IFERROR(VALUE('query (10)'!T2198),""))</f>
        <v/>
      </c>
      <c r="W2198" s="40">
        <f>IF('query (10)'!U2198="","",'query (10)'!U2198)</f>
        <v>0</v>
      </c>
      <c r="X2198" s="39">
        <f>IF('query (10)'!V2198="","",'query (10)'!V2198)</f>
        <v>360</v>
      </c>
      <c r="Y2198" s="41">
        <f>IF('query (10)'!W2198="","",'query (10)'!W2198)</f>
        <v>46116</v>
      </c>
      <c r="Z2198" s="41" t="str">
        <f>IF('query (10)'!X2198="","",'query (10)'!X2198)</f>
        <v/>
      </c>
      <c r="AA2198" s="41">
        <f>IF('query (10)'!Y2198="","",'query (10)'!Y2198)</f>
        <v>46116</v>
      </c>
      <c r="AB2198" s="41">
        <f>IF('query (10)'!Z2198="","",'query (10)'!Z2198)</f>
        <v>46476</v>
      </c>
      <c r="AC2198" s="38" t="str">
        <f>IF(OR('query (10)'!AA2198="",COUNTIF(Cleaning_Rules!$A$21:$A$26,TRIM('query (10)'!AA2198))&gt;0),"",TRIM('query (10)'!AA2198))</f>
        <v/>
      </c>
      <c r="AD2198" s="38" t="str">
        <f>IF('query (10)'!AB2198="","",TRIM(IFERROR(_xlfn.TEXTBEFORE('query (10)'!AB2198,"("),'query (10)'!AB2198)))</f>
        <v/>
      </c>
      <c r="AE2198" s="38" t="str">
        <f>IFERROR(LOWER(TRIM(_xlfn.TEXTBEFORE(_xlfn.TEXTAFTER('query (10)'!AB2198,"("),")"))),"")</f>
        <v/>
      </c>
      <c r="AF2198" s="38" t="str">
        <f>IF('query (10)'!AD2198="","",TRIM('query (10)'!AD2198))</f>
        <v>คุณานนต์ ปารวัณวงศ์</v>
      </c>
      <c r="AG2198" s="38" t="str">
        <f>IF('query (10)'!AE2198="","",TRIM('query (10)'!AE2198))</f>
        <v>คุณานนต์ ปารวัณวงศ์</v>
      </c>
      <c r="AH2198" s="38" t="str">
        <f>IF('query (10)'!AF2198="","",IFERROR(VALUE('query (10)'!AF2198),""))</f>
        <v/>
      </c>
      <c r="AI2198" s="38" t="str">
        <f>IF('query (10)'!AG2198="","",TRIM('query (10)'!AG2198))</f>
        <v/>
      </c>
      <c r="AJ2198" s="38" t="str">
        <f>IF('query (10)'!AH2198="","",IFERROR(VALUE('query (10)'!AH2198),""))</f>
        <v/>
      </c>
      <c r="AK2198" s="38" t="str">
        <f>IF('query (10)'!AI2198="","",TRIM('query (10)'!AI2198))</f>
        <v/>
      </c>
      <c r="AL2198" s="42">
        <f t="shared" si="170"/>
        <v>2026</v>
      </c>
      <c r="AM2198" s="42" t="str">
        <f t="shared" si="171"/>
        <v>2026-04</v>
      </c>
      <c r="AN2198" s="42" t="str">
        <f t="shared" ca="1" si="172"/>
        <v>ON_SCHEDULE</v>
      </c>
      <c r="AO2198" s="42" t="str">
        <f t="shared" si="173"/>
        <v>MA-602 | LASER MARKER MACHINE | KWD5 | SOLENOID VALVE | Time-based Maintenance | Mechanical | Cleaning | Medium | Cleaning Solenoid Valve According to PM 1 Year Cycle | คุณานนต์ ปารวัณวงศ์</v>
      </c>
      <c r="AP2198" s="42" t="str">
        <f>_xlfn.TEXTJOIN("; ",TRUE,IF(COUNTA('query (10)'!A2198:AK2198)&lt;=6,"NEAR_EMPTY_ROW",""),IF($K2198="","MISSING_STATUS",""),IF(AND($K2198="เสร็จสิ้น",$Z2198=""),"DONE_NO_ACTUAL_DATE",""),IF(AND($I2198="Condition-based Maintenance",$AH2198=""),"CBM_NO_MEASUREMENT",""),IF(OR($X2198="",$X2198=0),"INVALID_PERIOD",""),IF(AND($AA2198&lt;&gt;"",$AB2198&lt;&gt;"",$AB2198&lt;$AA2198),"DATE_SEQUENCE_ERROR",""),IF(AND($AB2198&lt;&gt;"",$AB2198&gt;DATE(2030,12,31)),"DATE_OUTLIER",""),IF($C2198="","MISSING_QRCODE",""),IF($J2198="UNKNOWN","UNKNOWN_PM_TYPE",""),IF($L2198="UNKNOWN","UNKNOWN_STATUS",""))</f>
        <v/>
      </c>
      <c r="AQ2198" s="42" t="str">
        <f t="shared" si="174"/>
        <v>NO</v>
      </c>
    </row>
    <row r="2199" spans="1:43" x14ac:dyDescent="0.3">
      <c r="A2199" s="38">
        <f>IF('query (10)'!A2199="","",'query (10)'!A2199)</f>
        <v>2431</v>
      </c>
      <c r="B2199" s="38" t="str">
        <f>IF('query (10)'!B2199="","",'query (10)'!B2199)</f>
        <v/>
      </c>
      <c r="C2199" s="38" t="str">
        <f>TRIM(UPPER('query (10)'!M2199))</f>
        <v>MA-602</v>
      </c>
      <c r="D2199" s="38" t="str">
        <f>TRIM(UPPER(IFERROR(_xlfn.TEXTBEFORE('query (10)'!L2199,"("),'query (10)'!L2199)))</f>
        <v>LASER MARKER MACHINE</v>
      </c>
      <c r="E2199" s="38" t="str">
        <f>IFERROR(TRIM(UPPER(_xlfn.TEXTBEFORE(_xlfn.TEXTAFTER('query (10)'!L2199,"("),")"))),"")</f>
        <v/>
      </c>
      <c r="F2199" s="38" t="str">
        <f>TRIM('query (10)'!K2199)</f>
        <v>KWD5</v>
      </c>
      <c r="G2199" s="38" t="str">
        <f>IF('query (10)'!J2199="","",'query (10)'!J2199)</f>
        <v>Solenoid valve</v>
      </c>
      <c r="H2199" s="38" t="str">
        <f>TRIM(UPPER('query (10)'!J2199))</f>
        <v>SOLENOID VALVE</v>
      </c>
      <c r="I2199" s="38" t="str">
        <f>IF('query (10)'!F2199="","",'query (10)'!F2199)</f>
        <v>Time-based Maintenance</v>
      </c>
      <c r="J2199" s="38" t="str">
        <f>IF('query (10)'!F2199="","",IFERROR(INDEX(Cleaning_Rules!$B$14:$B$17,MATCH(TRIM('query (10)'!F2199),Cleaning_Rules!$A$14:$A$17,0)),"UNKNOWN"))</f>
        <v>TBM</v>
      </c>
      <c r="K2199" s="38" t="str">
        <f>IF('query (10)'!G2199="","",'query (10)'!G2199)</f>
        <v>เลื่อนแผน</v>
      </c>
      <c r="L2199" s="38" t="str">
        <f>IF('query (10)'!G2199="","MISSING",IFERROR(INDEX(Cleaning_Rules!$B$5:$B$10,MATCH(TRIM('query (10)'!G2199),Cleaning_Rules!$A$5:$A$10,0)),"UNKNOWN"))</f>
        <v>POSTPONED</v>
      </c>
      <c r="M2199" s="38" t="str">
        <f>IF('query (10)'!I2199="","",'query (10)'!I2199)</f>
        <v>Mechanical</v>
      </c>
      <c r="N2199" s="38" t="str">
        <f>IF('query (10)'!O2199="","",'query (10)'!O2199)</f>
        <v>Cleaning</v>
      </c>
      <c r="O2199" s="38" t="str">
        <f>IF('query (10)'!P2199="","",'query (10)'!P2199)</f>
        <v>Medium</v>
      </c>
      <c r="P2199" s="38" t="str">
        <f>IF('query (10)'!N2199="","",'query (10)'!N2199)</f>
        <v>Cleaning Solenoid Valve According to PM 1 Year Cycle</v>
      </c>
      <c r="Q2199" s="38" t="str">
        <f>TRIM('query (10)'!N2199)</f>
        <v>Cleaning Solenoid Valve According to PM 1 Year Cycle</v>
      </c>
      <c r="R2199" s="38" t="str">
        <f>TRIM(UPPER('query (10)'!R2199))</f>
        <v/>
      </c>
      <c r="S2199" s="38" t="str">
        <f>TRIM(UPPER('query (10)'!S2199))</f>
        <v/>
      </c>
      <c r="T2199" s="38" t="str">
        <f>IF('query (10)'!Q2199="","",TRIM(UPPER('query (10)'!Q2199)))</f>
        <v/>
      </c>
      <c r="U2199" s="38" t="str">
        <f>IF('query (10)'!T2199="","",'query (10)'!T2199)</f>
        <v/>
      </c>
      <c r="V2199" s="39" t="str">
        <f>IF('query (10)'!T2199="","",IFERROR(VALUE('query (10)'!T2199),""))</f>
        <v/>
      </c>
      <c r="W2199" s="40">
        <f>IF('query (10)'!U2199="","",'query (10)'!U2199)</f>
        <v>0</v>
      </c>
      <c r="X2199" s="39">
        <f>IF('query (10)'!V2199="","",'query (10)'!V2199)</f>
        <v>360</v>
      </c>
      <c r="Y2199" s="41">
        <f>IF('query (10)'!W2199="","",'query (10)'!W2199)</f>
        <v>46116</v>
      </c>
      <c r="Z2199" s="41" t="str">
        <f>IF('query (10)'!X2199="","",'query (10)'!X2199)</f>
        <v/>
      </c>
      <c r="AA2199" s="41">
        <f>IF('query (10)'!Y2199="","",'query (10)'!Y2199)</f>
        <v>46116</v>
      </c>
      <c r="AB2199" s="41">
        <f>IF('query (10)'!Z2199="","",'query (10)'!Z2199)</f>
        <v>46476</v>
      </c>
      <c r="AC2199" s="38" t="str">
        <f>IF(OR('query (10)'!AA2199="",COUNTIF(Cleaning_Rules!$A$21:$A$26,TRIM('query (10)'!AA2199))&gt;0),"",TRIM('query (10)'!AA2199))</f>
        <v/>
      </c>
      <c r="AD2199" s="38" t="str">
        <f>IF('query (10)'!AB2199="","",TRIM(IFERROR(_xlfn.TEXTBEFORE('query (10)'!AB2199,"("),'query (10)'!AB2199)))</f>
        <v/>
      </c>
      <c r="AE2199" s="38" t="str">
        <f>IFERROR(LOWER(TRIM(_xlfn.TEXTBEFORE(_xlfn.TEXTAFTER('query (10)'!AB2199,"("),")"))),"")</f>
        <v/>
      </c>
      <c r="AF2199" s="38" t="str">
        <f>IF('query (10)'!AD2199="","",TRIM('query (10)'!AD2199))</f>
        <v>คุณานนต์ ปารวัณวงศ์</v>
      </c>
      <c r="AG2199" s="38" t="str">
        <f>IF('query (10)'!AE2199="","",TRIM('query (10)'!AE2199))</f>
        <v>คุณานนต์ ปารวัณวงศ์</v>
      </c>
      <c r="AH2199" s="38" t="str">
        <f>IF('query (10)'!AF2199="","",IFERROR(VALUE('query (10)'!AF2199),""))</f>
        <v/>
      </c>
      <c r="AI2199" s="38" t="str">
        <f>IF('query (10)'!AG2199="","",TRIM('query (10)'!AG2199))</f>
        <v/>
      </c>
      <c r="AJ2199" s="38" t="str">
        <f>IF('query (10)'!AH2199="","",IFERROR(VALUE('query (10)'!AH2199),""))</f>
        <v/>
      </c>
      <c r="AK2199" s="38" t="str">
        <f>IF('query (10)'!AI2199="","",TRIM('query (10)'!AI2199))</f>
        <v/>
      </c>
      <c r="AL2199" s="42">
        <f t="shared" si="170"/>
        <v>2026</v>
      </c>
      <c r="AM2199" s="42" t="str">
        <f t="shared" si="171"/>
        <v>2026-04</v>
      </c>
      <c r="AN2199" s="42" t="str">
        <f t="shared" ca="1" si="172"/>
        <v>ON_SCHEDULE</v>
      </c>
      <c r="AO2199" s="42" t="str">
        <f t="shared" si="173"/>
        <v>MA-602 | LASER MARKER MACHINE | KWD5 | SOLENOID VALVE | Time-based Maintenance | Mechanical | Cleaning | Medium | Cleaning Solenoid Valve According to PM 1 Year Cycle | คุณานนต์ ปารวัณวงศ์</v>
      </c>
      <c r="AP2199" s="42" t="str">
        <f>_xlfn.TEXTJOIN("; ",TRUE,IF(COUNTA('query (10)'!A2199:AK2199)&lt;=6,"NEAR_EMPTY_ROW",""),IF($K2199="","MISSING_STATUS",""),IF(AND($K2199="เสร็จสิ้น",$Z2199=""),"DONE_NO_ACTUAL_DATE",""),IF(AND($I2199="Condition-based Maintenance",$AH2199=""),"CBM_NO_MEASUREMENT",""),IF(OR($X2199="",$X2199=0),"INVALID_PERIOD",""),IF(AND($AA2199&lt;&gt;"",$AB2199&lt;&gt;"",$AB2199&lt;$AA2199),"DATE_SEQUENCE_ERROR",""),IF(AND($AB2199&lt;&gt;"",$AB2199&gt;DATE(2030,12,31)),"DATE_OUTLIER",""),IF($C2199="","MISSING_QRCODE",""),IF($J2199="UNKNOWN","UNKNOWN_PM_TYPE",""),IF($L2199="UNKNOWN","UNKNOWN_STATUS",""))</f>
        <v/>
      </c>
      <c r="AQ2199" s="42" t="str">
        <f t="shared" si="174"/>
        <v>NO</v>
      </c>
    </row>
    <row r="2200" spans="1:43" x14ac:dyDescent="0.3">
      <c r="A2200" s="38">
        <f>IF('query (10)'!A2200="","",'query (10)'!A2200)</f>
        <v>2432</v>
      </c>
      <c r="B2200" s="38" t="str">
        <f>IF('query (10)'!B2200="","",'query (10)'!B2200)</f>
        <v/>
      </c>
      <c r="C2200" s="38" t="str">
        <f>TRIM(UPPER('query (10)'!M2200))</f>
        <v>CH-923</v>
      </c>
      <c r="D2200" s="38" t="str">
        <f>TRIM(UPPER(IFERROR(_xlfn.TEXTBEFORE('query (10)'!L2200,"("),'query (10)'!L2200)))</f>
        <v>ENCODER SEAL INSPECTION EQUIPMENT</v>
      </c>
      <c r="E2200" s="38" t="str">
        <f>IFERROR(TRIM(UPPER(_xlfn.TEXTBEFORE(_xlfn.TEXTAFTER('query (10)'!L2200,"("),")"))),"")</f>
        <v/>
      </c>
      <c r="F2200" s="38" t="str">
        <f>TRIM('query (10)'!K2200)</f>
        <v>KWD5</v>
      </c>
      <c r="G2200" s="38" t="str">
        <f>IF('query (10)'!J2200="","",'query (10)'!J2200)</f>
        <v>Solenoid valve</v>
      </c>
      <c r="H2200" s="38" t="str">
        <f>TRIM(UPPER('query (10)'!J2200))</f>
        <v>SOLENOID VALVE</v>
      </c>
      <c r="I2200" s="38" t="str">
        <f>IF('query (10)'!F2200="","",'query (10)'!F2200)</f>
        <v>Time-based Maintenance</v>
      </c>
      <c r="J2200" s="38" t="str">
        <f>IF('query (10)'!F2200="","",IFERROR(INDEX(Cleaning_Rules!$B$14:$B$17,MATCH(TRIM('query (10)'!F2200),Cleaning_Rules!$A$14:$A$17,0)),"UNKNOWN"))</f>
        <v>TBM</v>
      </c>
      <c r="K2200" s="38" t="str">
        <f>IF('query (10)'!G2200="","",'query (10)'!G2200)</f>
        <v>เลื่อนแผน</v>
      </c>
      <c r="L2200" s="38" t="str">
        <f>IF('query (10)'!G2200="","MISSING",IFERROR(INDEX(Cleaning_Rules!$B$5:$B$10,MATCH(TRIM('query (10)'!G2200),Cleaning_Rules!$A$5:$A$10,0)),"UNKNOWN"))</f>
        <v>POSTPONED</v>
      </c>
      <c r="M2200" s="38" t="str">
        <f>IF('query (10)'!I2200="","",'query (10)'!I2200)</f>
        <v>Mechanical</v>
      </c>
      <c r="N2200" s="38" t="str">
        <f>IF('query (10)'!O2200="","",'query (10)'!O2200)</f>
        <v>Cleaning</v>
      </c>
      <c r="O2200" s="38" t="str">
        <f>IF('query (10)'!P2200="","",'query (10)'!P2200)</f>
        <v>Medium</v>
      </c>
      <c r="P2200" s="38" t="str">
        <f>IF('query (10)'!N2200="","",'query (10)'!N2200)</f>
        <v>Cleaning Solenoid Valve According to PM 1 Year Cycle</v>
      </c>
      <c r="Q2200" s="38" t="str">
        <f>TRIM('query (10)'!N2200)</f>
        <v>Cleaning Solenoid Valve According to PM 1 Year Cycle</v>
      </c>
      <c r="R2200" s="38" t="str">
        <f>TRIM(UPPER('query (10)'!R2200))</f>
        <v/>
      </c>
      <c r="S2200" s="38" t="str">
        <f>TRIM(UPPER('query (10)'!S2200))</f>
        <v/>
      </c>
      <c r="T2200" s="38" t="str">
        <f>IF('query (10)'!Q2200="","",TRIM(UPPER('query (10)'!Q2200)))</f>
        <v/>
      </c>
      <c r="U2200" s="38" t="str">
        <f>IF('query (10)'!T2200="","",'query (10)'!T2200)</f>
        <v/>
      </c>
      <c r="V2200" s="39" t="str">
        <f>IF('query (10)'!T2200="","",IFERROR(VALUE('query (10)'!T2200),""))</f>
        <v/>
      </c>
      <c r="W2200" s="40">
        <f>IF('query (10)'!U2200="","",'query (10)'!U2200)</f>
        <v>0</v>
      </c>
      <c r="X2200" s="39">
        <f>IF('query (10)'!V2200="","",'query (10)'!V2200)</f>
        <v>360</v>
      </c>
      <c r="Y2200" s="41">
        <f>IF('query (10)'!W2200="","",'query (10)'!W2200)</f>
        <v>46116</v>
      </c>
      <c r="Z2200" s="41" t="str">
        <f>IF('query (10)'!X2200="","",'query (10)'!X2200)</f>
        <v/>
      </c>
      <c r="AA2200" s="41">
        <f>IF('query (10)'!Y2200="","",'query (10)'!Y2200)</f>
        <v>46116</v>
      </c>
      <c r="AB2200" s="41">
        <f>IF('query (10)'!Z2200="","",'query (10)'!Z2200)</f>
        <v>46476</v>
      </c>
      <c r="AC2200" s="38" t="str">
        <f>IF(OR('query (10)'!AA2200="",COUNTIF(Cleaning_Rules!$A$21:$A$26,TRIM('query (10)'!AA2200))&gt;0),"",TRIM('query (10)'!AA2200))</f>
        <v/>
      </c>
      <c r="AD2200" s="38" t="str">
        <f>IF('query (10)'!AB2200="","",TRIM(IFERROR(_xlfn.TEXTBEFORE('query (10)'!AB2200,"("),'query (10)'!AB2200)))</f>
        <v/>
      </c>
      <c r="AE2200" s="38" t="str">
        <f>IFERROR(LOWER(TRIM(_xlfn.TEXTBEFORE(_xlfn.TEXTAFTER('query (10)'!AB2200,"("),")"))),"")</f>
        <v/>
      </c>
      <c r="AF2200" s="38" t="str">
        <f>IF('query (10)'!AD2200="","",TRIM('query (10)'!AD2200))</f>
        <v>คุณานนต์ ปารวัณวงศ์</v>
      </c>
      <c r="AG2200" s="38" t="str">
        <f>IF('query (10)'!AE2200="","",TRIM('query (10)'!AE2200))</f>
        <v>คุณานนต์ ปารวัณวงศ์</v>
      </c>
      <c r="AH2200" s="38" t="str">
        <f>IF('query (10)'!AF2200="","",IFERROR(VALUE('query (10)'!AF2200),""))</f>
        <v/>
      </c>
      <c r="AI2200" s="38" t="str">
        <f>IF('query (10)'!AG2200="","",TRIM('query (10)'!AG2200))</f>
        <v/>
      </c>
      <c r="AJ2200" s="38" t="str">
        <f>IF('query (10)'!AH2200="","",IFERROR(VALUE('query (10)'!AH2200),""))</f>
        <v/>
      </c>
      <c r="AK2200" s="38" t="str">
        <f>IF('query (10)'!AI2200="","",TRIM('query (10)'!AI2200))</f>
        <v/>
      </c>
      <c r="AL2200" s="42">
        <f t="shared" si="170"/>
        <v>2026</v>
      </c>
      <c r="AM2200" s="42" t="str">
        <f t="shared" si="171"/>
        <v>2026-04</v>
      </c>
      <c r="AN2200" s="42" t="str">
        <f t="shared" ca="1" si="172"/>
        <v>ON_SCHEDULE</v>
      </c>
      <c r="AO2200" s="42" t="str">
        <f t="shared" si="173"/>
        <v>CH-923 | ENCODER SEAL INSPECTION EQUIPMENT | KWD5 | SOLENOID VALVE | Time-based Maintenance | Mechanical | Cleaning | Medium | Cleaning Solenoid Valve According to PM 1 Year Cycle | คุณานนต์ ปารวัณวงศ์</v>
      </c>
      <c r="AP2200" s="42" t="str">
        <f>_xlfn.TEXTJOIN("; ",TRUE,IF(COUNTA('query (10)'!A2200:AK2200)&lt;=6,"NEAR_EMPTY_ROW",""),IF($K2200="","MISSING_STATUS",""),IF(AND($K2200="เสร็จสิ้น",$Z2200=""),"DONE_NO_ACTUAL_DATE",""),IF(AND($I2200="Condition-based Maintenance",$AH2200=""),"CBM_NO_MEASUREMENT",""),IF(OR($X2200="",$X2200=0),"INVALID_PERIOD",""),IF(AND($AA2200&lt;&gt;"",$AB2200&lt;&gt;"",$AB2200&lt;$AA2200),"DATE_SEQUENCE_ERROR",""),IF(AND($AB2200&lt;&gt;"",$AB2200&gt;DATE(2030,12,31)),"DATE_OUTLIER",""),IF($C2200="","MISSING_QRCODE",""),IF($J2200="UNKNOWN","UNKNOWN_PM_TYPE",""),IF($L2200="UNKNOWN","UNKNOWN_STATUS",""))</f>
        <v/>
      </c>
      <c r="AQ2200" s="42" t="str">
        <f t="shared" si="174"/>
        <v>NO</v>
      </c>
    </row>
    <row r="2201" spans="1:43" x14ac:dyDescent="0.3">
      <c r="A2201" s="38">
        <f>IF('query (10)'!A2201="","",'query (10)'!A2201)</f>
        <v>2433</v>
      </c>
      <c r="B2201" s="38" t="str">
        <f>IF('query (10)'!B2201="","",'query (10)'!B2201)</f>
        <v/>
      </c>
      <c r="C2201" s="38" t="str">
        <f>TRIM(UPPER('query (10)'!M2201))</f>
        <v>CH-600</v>
      </c>
      <c r="D2201" s="38" t="str">
        <f>TRIM(UPPER(IFERROR(_xlfn.TEXTBEFORE('query (10)'!L2201,"("),'query (10)'!L2201)))</f>
        <v>SEAL CHECKER</v>
      </c>
      <c r="E2201" s="38" t="str">
        <f>IFERROR(TRIM(UPPER(_xlfn.TEXTBEFORE(_xlfn.TEXTAFTER('query (10)'!L2201,"("),")"))),"")</f>
        <v/>
      </c>
      <c r="F2201" s="38" t="str">
        <f>TRIM('query (10)'!K2201)</f>
        <v>KWD5</v>
      </c>
      <c r="G2201" s="38" t="str">
        <f>IF('query (10)'!J2201="","",'query (10)'!J2201)</f>
        <v>Solenoid valve</v>
      </c>
      <c r="H2201" s="38" t="str">
        <f>TRIM(UPPER('query (10)'!J2201))</f>
        <v>SOLENOID VALVE</v>
      </c>
      <c r="I2201" s="38" t="str">
        <f>IF('query (10)'!F2201="","",'query (10)'!F2201)</f>
        <v>Time-based Maintenance</v>
      </c>
      <c r="J2201" s="38" t="str">
        <f>IF('query (10)'!F2201="","",IFERROR(INDEX(Cleaning_Rules!$B$14:$B$17,MATCH(TRIM('query (10)'!F2201),Cleaning_Rules!$A$14:$A$17,0)),"UNKNOWN"))</f>
        <v>TBM</v>
      </c>
      <c r="K2201" s="38" t="str">
        <f>IF('query (10)'!G2201="","",'query (10)'!G2201)</f>
        <v>เลื่อนแผน</v>
      </c>
      <c r="L2201" s="38" t="str">
        <f>IF('query (10)'!G2201="","MISSING",IFERROR(INDEX(Cleaning_Rules!$B$5:$B$10,MATCH(TRIM('query (10)'!G2201),Cleaning_Rules!$A$5:$A$10,0)),"UNKNOWN"))</f>
        <v>POSTPONED</v>
      </c>
      <c r="M2201" s="38" t="str">
        <f>IF('query (10)'!I2201="","",'query (10)'!I2201)</f>
        <v>Mechanical</v>
      </c>
      <c r="N2201" s="38" t="str">
        <f>IF('query (10)'!O2201="","",'query (10)'!O2201)</f>
        <v>Cleaning</v>
      </c>
      <c r="O2201" s="38" t="str">
        <f>IF('query (10)'!P2201="","",'query (10)'!P2201)</f>
        <v>Medium</v>
      </c>
      <c r="P2201" s="38" t="str">
        <f>IF('query (10)'!N2201="","",'query (10)'!N2201)</f>
        <v>Cleaning Solenoid Valve According to PM 1 Year Cycle</v>
      </c>
      <c r="Q2201" s="38" t="str">
        <f>TRIM('query (10)'!N2201)</f>
        <v>Cleaning Solenoid Valve According to PM 1 Year Cycle</v>
      </c>
      <c r="R2201" s="38" t="str">
        <f>TRIM(UPPER('query (10)'!R2201))</f>
        <v/>
      </c>
      <c r="S2201" s="38" t="str">
        <f>TRIM(UPPER('query (10)'!S2201))</f>
        <v/>
      </c>
      <c r="T2201" s="38" t="str">
        <f>IF('query (10)'!Q2201="","",TRIM(UPPER('query (10)'!Q2201)))</f>
        <v/>
      </c>
      <c r="U2201" s="38" t="str">
        <f>IF('query (10)'!T2201="","",'query (10)'!T2201)</f>
        <v/>
      </c>
      <c r="V2201" s="39" t="str">
        <f>IF('query (10)'!T2201="","",IFERROR(VALUE('query (10)'!T2201),""))</f>
        <v/>
      </c>
      <c r="W2201" s="40">
        <f>IF('query (10)'!U2201="","",'query (10)'!U2201)</f>
        <v>0</v>
      </c>
      <c r="X2201" s="39">
        <f>IF('query (10)'!V2201="","",'query (10)'!V2201)</f>
        <v>360</v>
      </c>
      <c r="Y2201" s="41">
        <f>IF('query (10)'!W2201="","",'query (10)'!W2201)</f>
        <v>46116</v>
      </c>
      <c r="Z2201" s="41" t="str">
        <f>IF('query (10)'!X2201="","",'query (10)'!X2201)</f>
        <v/>
      </c>
      <c r="AA2201" s="41">
        <f>IF('query (10)'!Y2201="","",'query (10)'!Y2201)</f>
        <v>46116</v>
      </c>
      <c r="AB2201" s="41">
        <f>IF('query (10)'!Z2201="","",'query (10)'!Z2201)</f>
        <v>46476</v>
      </c>
      <c r="AC2201" s="38" t="str">
        <f>IF(OR('query (10)'!AA2201="",COUNTIF(Cleaning_Rules!$A$21:$A$26,TRIM('query (10)'!AA2201))&gt;0),"",TRIM('query (10)'!AA2201))</f>
        <v/>
      </c>
      <c r="AD2201" s="38" t="str">
        <f>IF('query (10)'!AB2201="","",TRIM(IFERROR(_xlfn.TEXTBEFORE('query (10)'!AB2201,"("),'query (10)'!AB2201)))</f>
        <v/>
      </c>
      <c r="AE2201" s="38" t="str">
        <f>IFERROR(LOWER(TRIM(_xlfn.TEXTBEFORE(_xlfn.TEXTAFTER('query (10)'!AB2201,"("),")"))),"")</f>
        <v/>
      </c>
      <c r="AF2201" s="38" t="str">
        <f>IF('query (10)'!AD2201="","",TRIM('query (10)'!AD2201))</f>
        <v>คุณานนต์ ปารวัณวงศ์</v>
      </c>
      <c r="AG2201" s="38" t="str">
        <f>IF('query (10)'!AE2201="","",TRIM('query (10)'!AE2201))</f>
        <v>คุณานนต์ ปารวัณวงศ์</v>
      </c>
      <c r="AH2201" s="38" t="str">
        <f>IF('query (10)'!AF2201="","",IFERROR(VALUE('query (10)'!AF2201),""))</f>
        <v/>
      </c>
      <c r="AI2201" s="38" t="str">
        <f>IF('query (10)'!AG2201="","",TRIM('query (10)'!AG2201))</f>
        <v/>
      </c>
      <c r="AJ2201" s="38" t="str">
        <f>IF('query (10)'!AH2201="","",IFERROR(VALUE('query (10)'!AH2201),""))</f>
        <v/>
      </c>
      <c r="AK2201" s="38" t="str">
        <f>IF('query (10)'!AI2201="","",TRIM('query (10)'!AI2201))</f>
        <v/>
      </c>
      <c r="AL2201" s="42">
        <f t="shared" si="170"/>
        <v>2026</v>
      </c>
      <c r="AM2201" s="42" t="str">
        <f t="shared" si="171"/>
        <v>2026-04</v>
      </c>
      <c r="AN2201" s="42" t="str">
        <f t="shared" ca="1" si="172"/>
        <v>ON_SCHEDULE</v>
      </c>
      <c r="AO2201" s="42" t="str">
        <f t="shared" si="173"/>
        <v>CH-600 | SEAL CHECKER | KWD5 | SOLENOID VALVE | Time-based Maintenance | Mechanical | Cleaning | Medium | Cleaning Solenoid Valve According to PM 1 Year Cycle | คุณานนต์ ปารวัณวงศ์</v>
      </c>
      <c r="AP2201" s="42" t="str">
        <f>_xlfn.TEXTJOIN("; ",TRUE,IF(COUNTA('query (10)'!A2201:AK2201)&lt;=6,"NEAR_EMPTY_ROW",""),IF($K2201="","MISSING_STATUS",""),IF(AND($K2201="เสร็จสิ้น",$Z2201=""),"DONE_NO_ACTUAL_DATE",""),IF(AND($I2201="Condition-based Maintenance",$AH2201=""),"CBM_NO_MEASUREMENT",""),IF(OR($X2201="",$X2201=0),"INVALID_PERIOD",""),IF(AND($AA2201&lt;&gt;"",$AB2201&lt;&gt;"",$AB2201&lt;$AA2201),"DATE_SEQUENCE_ERROR",""),IF(AND($AB2201&lt;&gt;"",$AB2201&gt;DATE(2030,12,31)),"DATE_OUTLIER",""),IF($C2201="","MISSING_QRCODE",""),IF($J2201="UNKNOWN","UNKNOWN_PM_TYPE",""),IF($L2201="UNKNOWN","UNKNOWN_STATUS",""))</f>
        <v/>
      </c>
      <c r="AQ2201" s="42" t="str">
        <f t="shared" si="174"/>
        <v>NO</v>
      </c>
    </row>
    <row r="2202" spans="1:43" x14ac:dyDescent="0.3">
      <c r="A2202" s="38">
        <f>IF('query (10)'!A2202="","",'query (10)'!A2202)</f>
        <v>2435</v>
      </c>
      <c r="B2202" s="38" t="str">
        <f>IF('query (10)'!B2202="","",'query (10)'!B2202)</f>
        <v/>
      </c>
      <c r="C2202" s="38" t="str">
        <f>TRIM(UPPER('query (10)'!M2202))</f>
        <v>AS-598</v>
      </c>
      <c r="D2202" s="38" t="str">
        <f>TRIM(UPPER(IFERROR(_xlfn.TEXTBEFORE('query (10)'!L2202,"("),'query (10)'!L2202)))</f>
        <v>SEAL PRESS MACHINE</v>
      </c>
      <c r="E2202" s="38" t="str">
        <f>IFERROR(TRIM(UPPER(_xlfn.TEXTBEFORE(_xlfn.TEXTAFTER('query (10)'!L2202,"("),")"))),"")</f>
        <v/>
      </c>
      <c r="F2202" s="38" t="str">
        <f>TRIM('query (10)'!K2202)</f>
        <v>KWD5</v>
      </c>
      <c r="G2202" s="38" t="str">
        <f>IF('query (10)'!J2202="","",'query (10)'!J2202)</f>
        <v>Solenoid valve</v>
      </c>
      <c r="H2202" s="38" t="str">
        <f>TRIM(UPPER('query (10)'!J2202))</f>
        <v>SOLENOID VALVE</v>
      </c>
      <c r="I2202" s="38" t="str">
        <f>IF('query (10)'!F2202="","",'query (10)'!F2202)</f>
        <v>Time-based Maintenance</v>
      </c>
      <c r="J2202" s="38" t="str">
        <f>IF('query (10)'!F2202="","",IFERROR(INDEX(Cleaning_Rules!$B$14:$B$17,MATCH(TRIM('query (10)'!F2202),Cleaning_Rules!$A$14:$A$17,0)),"UNKNOWN"))</f>
        <v>TBM</v>
      </c>
      <c r="K2202" s="38" t="str">
        <f>IF('query (10)'!G2202="","",'query (10)'!G2202)</f>
        <v>เลื่อนแผน</v>
      </c>
      <c r="L2202" s="38" t="str">
        <f>IF('query (10)'!G2202="","MISSING",IFERROR(INDEX(Cleaning_Rules!$B$5:$B$10,MATCH(TRIM('query (10)'!G2202),Cleaning_Rules!$A$5:$A$10,0)),"UNKNOWN"))</f>
        <v>POSTPONED</v>
      </c>
      <c r="M2202" s="38" t="str">
        <f>IF('query (10)'!I2202="","",'query (10)'!I2202)</f>
        <v>Mechanical</v>
      </c>
      <c r="N2202" s="38" t="str">
        <f>IF('query (10)'!O2202="","",'query (10)'!O2202)</f>
        <v>Cleaning</v>
      </c>
      <c r="O2202" s="38" t="str">
        <f>IF('query (10)'!P2202="","",'query (10)'!P2202)</f>
        <v>Medium</v>
      </c>
      <c r="P2202" s="38" t="str">
        <f>IF('query (10)'!N2202="","",'query (10)'!N2202)</f>
        <v>Cleaning Solenoid Valve According to PM 1 Year Cycle</v>
      </c>
      <c r="Q2202" s="38" t="str">
        <f>TRIM('query (10)'!N2202)</f>
        <v>Cleaning Solenoid Valve According to PM 1 Year Cycle</v>
      </c>
      <c r="R2202" s="38" t="str">
        <f>TRIM(UPPER('query (10)'!R2202))</f>
        <v/>
      </c>
      <c r="S2202" s="38" t="str">
        <f>TRIM(UPPER('query (10)'!S2202))</f>
        <v/>
      </c>
      <c r="T2202" s="38" t="str">
        <f>IF('query (10)'!Q2202="","",TRIM(UPPER('query (10)'!Q2202)))</f>
        <v/>
      </c>
      <c r="U2202" s="38" t="str">
        <f>IF('query (10)'!T2202="","",'query (10)'!T2202)</f>
        <v/>
      </c>
      <c r="V2202" s="39" t="str">
        <f>IF('query (10)'!T2202="","",IFERROR(VALUE('query (10)'!T2202),""))</f>
        <v/>
      </c>
      <c r="W2202" s="40">
        <f>IF('query (10)'!U2202="","",'query (10)'!U2202)</f>
        <v>0</v>
      </c>
      <c r="X2202" s="39">
        <f>IF('query (10)'!V2202="","",'query (10)'!V2202)</f>
        <v>360</v>
      </c>
      <c r="Y2202" s="41">
        <f>IF('query (10)'!W2202="","",'query (10)'!W2202)</f>
        <v>46116</v>
      </c>
      <c r="Z2202" s="41" t="str">
        <f>IF('query (10)'!X2202="","",'query (10)'!X2202)</f>
        <v/>
      </c>
      <c r="AA2202" s="41">
        <f>IF('query (10)'!Y2202="","",'query (10)'!Y2202)</f>
        <v>46116</v>
      </c>
      <c r="AB2202" s="41">
        <f>IF('query (10)'!Z2202="","",'query (10)'!Z2202)</f>
        <v>46476</v>
      </c>
      <c r="AC2202" s="38" t="str">
        <f>IF(OR('query (10)'!AA2202="",COUNTIF(Cleaning_Rules!$A$21:$A$26,TRIM('query (10)'!AA2202))&gt;0),"",TRIM('query (10)'!AA2202))</f>
        <v/>
      </c>
      <c r="AD2202" s="38" t="str">
        <f>IF('query (10)'!AB2202="","",TRIM(IFERROR(_xlfn.TEXTBEFORE('query (10)'!AB2202,"("),'query (10)'!AB2202)))</f>
        <v/>
      </c>
      <c r="AE2202" s="38" t="str">
        <f>IFERROR(LOWER(TRIM(_xlfn.TEXTBEFORE(_xlfn.TEXTAFTER('query (10)'!AB2202,"("),")"))),"")</f>
        <v/>
      </c>
      <c r="AF2202" s="38" t="str">
        <f>IF('query (10)'!AD2202="","",TRIM('query (10)'!AD2202))</f>
        <v>คุณานนต์ ปารวัณวงศ์</v>
      </c>
      <c r="AG2202" s="38" t="str">
        <f>IF('query (10)'!AE2202="","",TRIM('query (10)'!AE2202))</f>
        <v>คุณานนต์ ปารวัณวงศ์</v>
      </c>
      <c r="AH2202" s="38" t="str">
        <f>IF('query (10)'!AF2202="","",IFERROR(VALUE('query (10)'!AF2202),""))</f>
        <v/>
      </c>
      <c r="AI2202" s="38" t="str">
        <f>IF('query (10)'!AG2202="","",TRIM('query (10)'!AG2202))</f>
        <v/>
      </c>
      <c r="AJ2202" s="38" t="str">
        <f>IF('query (10)'!AH2202="","",IFERROR(VALUE('query (10)'!AH2202),""))</f>
        <v/>
      </c>
      <c r="AK2202" s="38" t="str">
        <f>IF('query (10)'!AI2202="","",TRIM('query (10)'!AI2202))</f>
        <v/>
      </c>
      <c r="AL2202" s="42">
        <f t="shared" si="170"/>
        <v>2026</v>
      </c>
      <c r="AM2202" s="42" t="str">
        <f t="shared" si="171"/>
        <v>2026-04</v>
      </c>
      <c r="AN2202" s="42" t="str">
        <f t="shared" ca="1" si="172"/>
        <v>ON_SCHEDULE</v>
      </c>
      <c r="AO2202" s="42" t="str">
        <f t="shared" si="173"/>
        <v>AS-598 | SEAL PRESS MACHINE | KWD5 | SOLENOID VALVE | Time-based Maintenance | Mechanical | Cleaning | Medium | Cleaning Solenoid Valve According to PM 1 Year Cycle | คุณานนต์ ปารวัณวงศ์</v>
      </c>
      <c r="AP2202" s="42" t="str">
        <f>_xlfn.TEXTJOIN("; ",TRUE,IF(COUNTA('query (10)'!A2202:AK2202)&lt;=6,"NEAR_EMPTY_ROW",""),IF($K2202="","MISSING_STATUS",""),IF(AND($K2202="เสร็จสิ้น",$Z2202=""),"DONE_NO_ACTUAL_DATE",""),IF(AND($I2202="Condition-based Maintenance",$AH2202=""),"CBM_NO_MEASUREMENT",""),IF(OR($X2202="",$X2202=0),"INVALID_PERIOD",""),IF(AND($AA2202&lt;&gt;"",$AB2202&lt;&gt;"",$AB2202&lt;$AA2202),"DATE_SEQUENCE_ERROR",""),IF(AND($AB2202&lt;&gt;"",$AB2202&gt;DATE(2030,12,31)),"DATE_OUTLIER",""),IF($C2202="","MISSING_QRCODE",""),IF($J2202="UNKNOWN","UNKNOWN_PM_TYPE",""),IF($L2202="UNKNOWN","UNKNOWN_STATUS",""))</f>
        <v/>
      </c>
      <c r="AQ2202" s="42" t="str">
        <f t="shared" si="174"/>
        <v>NO</v>
      </c>
    </row>
    <row r="2203" spans="1:43" x14ac:dyDescent="0.3">
      <c r="A2203" s="38">
        <f>IF('query (10)'!A2203="","",'query (10)'!A2203)</f>
        <v>2438</v>
      </c>
      <c r="B2203" s="38">
        <f>IF('query (10)'!B2203="","",'query (10)'!B2203)</f>
        <v>19999</v>
      </c>
      <c r="C2203" s="38" t="str">
        <f>TRIM(UPPER('query (10)'!M2203))</f>
        <v>CH-705</v>
      </c>
      <c r="D2203" s="38" t="str">
        <f>TRIM(UPPER(IFERROR(_xlfn.TEXTBEFORE('query (10)'!L2203,"("),'query (10)'!L2203)))</f>
        <v>AXIAL CLEARANCE INSPECTION MACHINE</v>
      </c>
      <c r="E2203" s="38" t="str">
        <f>IFERROR(TRIM(UPPER(_xlfn.TEXTBEFORE(_xlfn.TEXTAFTER('query (10)'!L2203,"("),")"))),"")</f>
        <v/>
      </c>
      <c r="F2203" s="38" t="str">
        <f>TRIM('query (10)'!K2203)</f>
        <v>KWD6</v>
      </c>
      <c r="G2203" s="38" t="str">
        <f>IF('query (10)'!J2203="","",'query (10)'!J2203)</f>
        <v>Solenoid valve</v>
      </c>
      <c r="H2203" s="38" t="str">
        <f>TRIM(UPPER('query (10)'!J2203))</f>
        <v>SOLENOID VALVE</v>
      </c>
      <c r="I2203" s="38" t="str">
        <f>IF('query (10)'!F2203="","",'query (10)'!F2203)</f>
        <v>Time-based Maintenance</v>
      </c>
      <c r="J2203" s="38" t="str">
        <f>IF('query (10)'!F2203="","",IFERROR(INDEX(Cleaning_Rules!$B$14:$B$17,MATCH(TRIM('query (10)'!F2203),Cleaning_Rules!$A$14:$A$17,0)),"UNKNOWN"))</f>
        <v>TBM</v>
      </c>
      <c r="K2203" s="38" t="str">
        <f>IF('query (10)'!G2203="","",'query (10)'!G2203)</f>
        <v>เสร็จสิ้น</v>
      </c>
      <c r="L2203" s="38" t="str">
        <f>IF('query (10)'!G2203="","MISSING",IFERROR(INDEX(Cleaning_Rules!$B$5:$B$10,MATCH(TRIM('query (10)'!G2203),Cleaning_Rules!$A$5:$A$10,0)),"UNKNOWN"))</f>
        <v>COMPLETED</v>
      </c>
      <c r="M2203" s="38" t="str">
        <f>IF('query (10)'!I2203="","",'query (10)'!I2203)</f>
        <v>Mechanical</v>
      </c>
      <c r="N2203" s="38" t="str">
        <f>IF('query (10)'!O2203="","",'query (10)'!O2203)</f>
        <v>Cleaning</v>
      </c>
      <c r="O2203" s="38" t="str">
        <f>IF('query (10)'!P2203="","",'query (10)'!P2203)</f>
        <v>Medium</v>
      </c>
      <c r="P2203" s="38" t="str">
        <f>IF('query (10)'!N2203="","",'query (10)'!N2203)</f>
        <v>Cleaning Solenoid Valve According to PM 1 Year Cycle</v>
      </c>
      <c r="Q2203" s="38" t="str">
        <f>TRIM('query (10)'!N2203)</f>
        <v>Cleaning Solenoid Valve According to PM 1 Year Cycle</v>
      </c>
      <c r="R2203" s="38" t="str">
        <f>TRIM(UPPER('query (10)'!R2203))</f>
        <v/>
      </c>
      <c r="S2203" s="38" t="str">
        <f>TRIM(UPPER('query (10)'!S2203))</f>
        <v/>
      </c>
      <c r="T2203" s="38" t="str">
        <f>IF('query (10)'!Q2203="","",TRIM(UPPER('query (10)'!Q2203)))</f>
        <v/>
      </c>
      <c r="U2203" s="38" t="str">
        <f>IF('query (10)'!T2203="","",'query (10)'!T2203)</f>
        <v/>
      </c>
      <c r="V2203" s="39" t="str">
        <f>IF('query (10)'!T2203="","",IFERROR(VALUE('query (10)'!T2203),""))</f>
        <v/>
      </c>
      <c r="W2203" s="40">
        <f>IF('query (10)'!U2203="","",'query (10)'!U2203)</f>
        <v>0</v>
      </c>
      <c r="X2203" s="39">
        <f>IF('query (10)'!V2203="","",'query (10)'!V2203)</f>
        <v>360</v>
      </c>
      <c r="Y2203" s="41">
        <f>IF('query (10)'!W2203="","",'query (10)'!W2203)</f>
        <v>46118</v>
      </c>
      <c r="Z2203" s="41">
        <f>IF('query (10)'!X2203="","",'query (10)'!X2203)</f>
        <v>46122</v>
      </c>
      <c r="AA2203" s="41">
        <f>IF('query (10)'!Y2203="","",'query (10)'!Y2203)</f>
        <v>46122</v>
      </c>
      <c r="AB2203" s="41">
        <f>IF('query (10)'!Z2203="","",'query (10)'!Z2203)</f>
        <v>46482</v>
      </c>
      <c r="AC2203" s="38" t="str">
        <f>IF(OR('query (10)'!AA2203="",COUNTIF(Cleaning_Rules!$A$21:$A$26,TRIM('query (10)'!AA2203))&gt;0),"",TRIM('query (10)'!AA2203))</f>
        <v/>
      </c>
      <c r="AD2203" s="38" t="str">
        <f>IF('query (10)'!AB2203="","",TRIM(IFERROR(_xlfn.TEXTBEFORE('query (10)'!AB2203,"("),'query (10)'!AB2203)))</f>
        <v>เริ่มซ่อมงาน PM แล้ว รับผิดชอบโดย PUCHIT KULSEREE</v>
      </c>
      <c r="AE2203" s="38" t="str">
        <f>IFERROR(LOWER(TRIM(_xlfn.TEXTBEFORE(_xlfn.TEXTAFTER('query (10)'!AB2203,"("),")"))),"")</f>
        <v>puchit@nsk.com</v>
      </c>
      <c r="AF2203" s="38" t="str">
        <f>IF('query (10)'!AD2203="","",TRIM('query (10)'!AD2203))</f>
        <v>คุณานนต์ ปารวัณวงศ์</v>
      </c>
      <c r="AG2203" s="38" t="str">
        <f>IF('query (10)'!AE2203="","",TRIM('query (10)'!AE2203))</f>
        <v>ภูชิต กุลเสรี</v>
      </c>
      <c r="AH2203" s="38" t="str">
        <f>IF('query (10)'!AF2203="","",IFERROR(VALUE('query (10)'!AF2203),""))</f>
        <v/>
      </c>
      <c r="AI2203" s="38" t="str">
        <f>IF('query (10)'!AG2203="","",TRIM('query (10)'!AG2203))</f>
        <v/>
      </c>
      <c r="AJ2203" s="38" t="str">
        <f>IF('query (10)'!AH2203="","",IFERROR(VALUE('query (10)'!AH2203),""))</f>
        <v/>
      </c>
      <c r="AK2203" s="38" t="str">
        <f>IF('query (10)'!AI2203="","",TRIM('query (10)'!AI2203))</f>
        <v/>
      </c>
      <c r="AL2203" s="42">
        <f t="shared" si="170"/>
        <v>2026</v>
      </c>
      <c r="AM2203" s="42" t="str">
        <f t="shared" si="171"/>
        <v>2026-04</v>
      </c>
      <c r="AN2203" s="42" t="str">
        <f t="shared" ca="1" si="172"/>
        <v/>
      </c>
      <c r="AO2203" s="42" t="str">
        <f t="shared" si="173"/>
        <v>CH-705 | AXIAL CLEARANCE INSPECTION MACHINE | KWD6 | SOLENOID VALVE | Time-based Maintenance | Mechanical | Cleaning | Medium | Cleaning Solenoid Valve According to PM 1 Year Cycle | เริ่มซ่อมงาน PM แล้ว รับผิดชอบโดย PUCHIT KULSEREE | ภูชิต กุลเสรี</v>
      </c>
      <c r="AP2203" s="42" t="str">
        <f>_xlfn.TEXTJOIN("; ",TRUE,IF(COUNTA('query (10)'!A2203:AK2203)&lt;=6,"NEAR_EMPTY_ROW",""),IF($K2203="","MISSING_STATUS",""),IF(AND($K2203="เสร็จสิ้น",$Z2203=""),"DONE_NO_ACTUAL_DATE",""),IF(AND($I2203="Condition-based Maintenance",$AH2203=""),"CBM_NO_MEASUREMENT",""),IF(OR($X2203="",$X2203=0),"INVALID_PERIOD",""),IF(AND($AA2203&lt;&gt;"",$AB2203&lt;&gt;"",$AB2203&lt;$AA2203),"DATE_SEQUENCE_ERROR",""),IF(AND($AB2203&lt;&gt;"",$AB2203&gt;DATE(2030,12,31)),"DATE_OUTLIER",""),IF($C2203="","MISSING_QRCODE",""),IF($J2203="UNKNOWN","UNKNOWN_PM_TYPE",""),IF($L2203="UNKNOWN","UNKNOWN_STATUS",""))</f>
        <v/>
      </c>
      <c r="AQ2203" s="42" t="str">
        <f t="shared" si="174"/>
        <v>NO</v>
      </c>
    </row>
    <row r="2204" spans="1:43" x14ac:dyDescent="0.3">
      <c r="A2204" s="38">
        <f>IF('query (10)'!A2204="","",'query (10)'!A2204)</f>
        <v>2439</v>
      </c>
      <c r="B2204" s="38" t="str">
        <f>IF('query (10)'!B2204="","",'query (10)'!B2204)</f>
        <v/>
      </c>
      <c r="C2204" s="38" t="str">
        <f>TRIM(UPPER('query (10)'!M2204))</f>
        <v>CH-086</v>
      </c>
      <c r="D2204" s="38" t="str">
        <f>TRIM(UPPER(IFERROR(_xlfn.TEXTBEFORE('query (10)'!L2204,"("),'query (10)'!L2204)))</f>
        <v>E.C.T.</v>
      </c>
      <c r="E2204" s="38" t="str">
        <f>IFERROR(TRIM(UPPER(_xlfn.TEXTBEFORE(_xlfn.TEXTAFTER('query (10)'!L2204,"("),")"))),"")</f>
        <v>SHAFT HARDNESS</v>
      </c>
      <c r="F2204" s="38" t="str">
        <f>TRIM('query (10)'!K2204)</f>
        <v>WP Assambly1</v>
      </c>
      <c r="G2204" s="38" t="str">
        <f>IF('query (10)'!J2204="","",'query (10)'!J2204)</f>
        <v>Transfer</v>
      </c>
      <c r="H2204" s="38" t="str">
        <f>TRIM(UPPER('query (10)'!J2204))</f>
        <v>TRANSFER</v>
      </c>
      <c r="I2204" s="38" t="str">
        <f>IF('query (10)'!F2204="","",'query (10)'!F2204)</f>
        <v>Condition-based Maintenance</v>
      </c>
      <c r="J2204" s="38" t="str">
        <f>IF('query (10)'!F2204="","",IFERROR(INDEX(Cleaning_Rules!$B$14:$B$17,MATCH(TRIM('query (10)'!F2204),Cleaning_Rules!$A$14:$A$17,0)),"UNKNOWN"))</f>
        <v>CBM</v>
      </c>
      <c r="K2204" s="38" t="str">
        <f>IF('query (10)'!G2204="","",'query (10)'!G2204)</f>
        <v>แผนใหม่</v>
      </c>
      <c r="L2204" s="38" t="str">
        <f>IF('query (10)'!G2204="","MISSING",IFERROR(INDEX(Cleaning_Rules!$B$5:$B$10,MATCH(TRIM('query (10)'!G2204),Cleaning_Rules!$A$5:$A$10,0)),"UNKNOWN"))</f>
        <v>NEW_PLAN</v>
      </c>
      <c r="M2204" s="38" t="str">
        <f>IF('query (10)'!I2204="","",'query (10)'!I2204)</f>
        <v>Mechanical</v>
      </c>
      <c r="N2204" s="38" t="str">
        <f>IF('query (10)'!O2204="","",'query (10)'!O2204)</f>
        <v>Part Change</v>
      </c>
      <c r="O2204" s="38" t="str">
        <f>IF('query (10)'!P2204="","",'query (10)'!P2204)</f>
        <v>Medium</v>
      </c>
      <c r="P2204" s="38" t="str">
        <f>IF('query (10)'!N2204="","",'query (10)'!N2204)</f>
        <v>Check condition air cylinder transfer to cycle pm 6M. (assembly-all machine)
-air cylinder 
-absorber shock</v>
      </c>
      <c r="Q2204" s="38" t="str">
        <f>TRIM('query (10)'!N2204)</f>
        <v>Check condition air cylinder transfer to cycle pm 6M. (assembly-all machine)
-air cylinder 
-absorber shock</v>
      </c>
      <c r="R2204" s="38" t="str">
        <f>TRIM(UPPER('query (10)'!R2204))</f>
        <v/>
      </c>
      <c r="S2204" s="38" t="str">
        <f>TRIM(UPPER('query (10)'!S2204))</f>
        <v/>
      </c>
      <c r="T2204" s="38" t="str">
        <f>IF('query (10)'!Q2204="","",TRIM(UPPER('query (10)'!Q2204)))</f>
        <v/>
      </c>
      <c r="U2204" s="38" t="str">
        <f>IF('query (10)'!T2204="","",'query (10)'!T2204)</f>
        <v/>
      </c>
      <c r="V2204" s="39" t="str">
        <f>IF('query (10)'!T2204="","",IFERROR(VALUE('query (10)'!T2204),""))</f>
        <v/>
      </c>
      <c r="W2204" s="40">
        <f>IF('query (10)'!U2204="","",'query (10)'!U2204)</f>
        <v>0</v>
      </c>
      <c r="X2204" s="39">
        <f>IF('query (10)'!V2204="","",'query (10)'!V2204)</f>
        <v>180</v>
      </c>
      <c r="Y2204" s="41">
        <f>IF('query (10)'!W2204="","",'query (10)'!W2204)</f>
        <v>46141</v>
      </c>
      <c r="Z2204" s="41" t="str">
        <f>IF('query (10)'!X2204="","",'query (10)'!X2204)</f>
        <v/>
      </c>
      <c r="AA2204" s="41">
        <f>IF('query (10)'!Y2204="","",'query (10)'!Y2204)</f>
        <v>46141</v>
      </c>
      <c r="AB2204" s="41">
        <f>IF('query (10)'!Z2204="","",'query (10)'!Z2204)</f>
        <v>46321</v>
      </c>
      <c r="AC2204" s="38" t="str">
        <f>IF(OR('query (10)'!AA2204="",COUNTIF(Cleaning_Rules!$A$21:$A$26,TRIM('query (10)'!AA2204))&gt;0),"",TRIM('query (10)'!AA2204))</f>
        <v/>
      </c>
      <c r="AD2204" s="38" t="str">
        <f>IF('query (10)'!AB2204="","",TRIM(IFERROR(_xlfn.TEXTBEFORE('query (10)'!AB2204,"("),'query (10)'!AB2204)))</f>
        <v/>
      </c>
      <c r="AE2204" s="38" t="str">
        <f>IFERROR(LOWER(TRIM(_xlfn.TEXTBEFORE(_xlfn.TEXTAFTER('query (10)'!AB2204,"("),")"))),"")</f>
        <v/>
      </c>
      <c r="AF2204" s="38" t="str">
        <f>IF('query (10)'!AD2204="","",TRIM('query (10)'!AD2204))</f>
        <v>เจษฎา ผิวบาง</v>
      </c>
      <c r="AG2204" s="38" t="str">
        <f>IF('query (10)'!AE2204="","",TRIM('query (10)'!AE2204))</f>
        <v>เจษฎา ผิวบาง</v>
      </c>
      <c r="AH2204" s="38" t="str">
        <f>IF('query (10)'!AF2204="","",IFERROR(VALUE('query (10)'!AF2204),""))</f>
        <v/>
      </c>
      <c r="AI2204" s="38" t="str">
        <f>IF('query (10)'!AG2204="","",TRIM('query (10)'!AG2204))</f>
        <v/>
      </c>
      <c r="AJ2204" s="38" t="str">
        <f>IF('query (10)'!AH2204="","",IFERROR(VALUE('query (10)'!AH2204),""))</f>
        <v/>
      </c>
      <c r="AK2204" s="38" t="str">
        <f>IF('query (10)'!AI2204="","",TRIM('query (10)'!AI2204))</f>
        <v/>
      </c>
      <c r="AL2204" s="42">
        <f t="shared" si="170"/>
        <v>2026</v>
      </c>
      <c r="AM2204" s="42" t="str">
        <f t="shared" si="171"/>
        <v>2026-04</v>
      </c>
      <c r="AN2204" s="42" t="str">
        <f t="shared" ca="1" si="172"/>
        <v>ON_SCHEDULE</v>
      </c>
      <c r="AO2204" s="42" t="str">
        <f t="shared" si="173"/>
        <v>CH-086 | E.C.T. | SHAFT HARDNESS | WP Assambly1 | TRANSFER | Condition-based Maintenance | Mechanical | Part Change | Medium | Check condition air cylinder transfer to cycle pm 6M. (assembly-all machine)
-air cylinder 
-absorber shock | เจษฎา ผิวบาง</v>
      </c>
      <c r="AP2204" s="42" t="str">
        <f>_xlfn.TEXTJOIN("; ",TRUE,IF(COUNTA('query (10)'!A2204:AK2204)&lt;=6,"NEAR_EMPTY_ROW",""),IF($K2204="","MISSING_STATUS",""),IF(AND($K2204="เสร็จสิ้น",$Z2204=""),"DONE_NO_ACTUAL_DATE",""),IF(AND($I2204="Condition-based Maintenance",$AH2204=""),"CBM_NO_MEASUREMENT",""),IF(OR($X2204="",$X2204=0),"INVALID_PERIOD",""),IF(AND($AA2204&lt;&gt;"",$AB2204&lt;&gt;"",$AB2204&lt;$AA2204),"DATE_SEQUENCE_ERROR",""),IF(AND($AB2204&lt;&gt;"",$AB2204&gt;DATE(2030,12,31)),"DATE_OUTLIER",""),IF($C2204="","MISSING_QRCODE",""),IF($J2204="UNKNOWN","UNKNOWN_PM_TYPE",""),IF($L2204="UNKNOWN","UNKNOWN_STATUS",""))</f>
        <v>CBM_NO_MEASUREMENT</v>
      </c>
      <c r="AQ2204" s="42" t="str">
        <f t="shared" si="174"/>
        <v>NO</v>
      </c>
    </row>
    <row r="2205" spans="1:43" x14ac:dyDescent="0.3">
      <c r="A2205" s="38">
        <f>IF('query (10)'!A2205="","",'query (10)'!A2205)</f>
        <v>2440</v>
      </c>
      <c r="B2205" s="38">
        <f>IF('query (10)'!B2205="","",'query (10)'!B2205)</f>
        <v>20000</v>
      </c>
      <c r="C2205" s="38" t="str">
        <f>TRIM(UPPER('query (10)'!M2205))</f>
        <v>AS-706</v>
      </c>
      <c r="D2205" s="38" t="str">
        <f>TRIM(UPPER(IFERROR(_xlfn.TEXTBEFORE('query (10)'!L2205,"("),'query (10)'!L2205)))</f>
        <v>GREASE INJECTION MACHINE</v>
      </c>
      <c r="E2205" s="38" t="str">
        <f>IFERROR(TRIM(UPPER(_xlfn.TEXTBEFORE(_xlfn.TEXTAFTER('query (10)'!L2205,"("),")"))),"")</f>
        <v/>
      </c>
      <c r="F2205" s="38" t="str">
        <f>TRIM('query (10)'!K2205)</f>
        <v>KWD6</v>
      </c>
      <c r="G2205" s="38" t="str">
        <f>IF('query (10)'!J2205="","",'query (10)'!J2205)</f>
        <v>Solenoid valve</v>
      </c>
      <c r="H2205" s="38" t="str">
        <f>TRIM(UPPER('query (10)'!J2205))</f>
        <v>SOLENOID VALVE</v>
      </c>
      <c r="I2205" s="38" t="str">
        <f>IF('query (10)'!F2205="","",'query (10)'!F2205)</f>
        <v>Time-based Maintenance</v>
      </c>
      <c r="J2205" s="38" t="str">
        <f>IF('query (10)'!F2205="","",IFERROR(INDEX(Cleaning_Rules!$B$14:$B$17,MATCH(TRIM('query (10)'!F2205),Cleaning_Rules!$A$14:$A$17,0)),"UNKNOWN"))</f>
        <v>TBM</v>
      </c>
      <c r="K2205" s="38" t="str">
        <f>IF('query (10)'!G2205="","",'query (10)'!G2205)</f>
        <v>เสร็จสิ้น</v>
      </c>
      <c r="L2205" s="38" t="str">
        <f>IF('query (10)'!G2205="","MISSING",IFERROR(INDEX(Cleaning_Rules!$B$5:$B$10,MATCH(TRIM('query (10)'!G2205),Cleaning_Rules!$A$5:$A$10,0)),"UNKNOWN"))</f>
        <v>COMPLETED</v>
      </c>
      <c r="M2205" s="38" t="str">
        <f>IF('query (10)'!I2205="","",'query (10)'!I2205)</f>
        <v>Mechanical</v>
      </c>
      <c r="N2205" s="38" t="str">
        <f>IF('query (10)'!O2205="","",'query (10)'!O2205)</f>
        <v>Cleaning</v>
      </c>
      <c r="O2205" s="38" t="str">
        <f>IF('query (10)'!P2205="","",'query (10)'!P2205)</f>
        <v>Medium</v>
      </c>
      <c r="P2205" s="38" t="str">
        <f>IF('query (10)'!N2205="","",'query (10)'!N2205)</f>
        <v>Cleaning Solenoid Valve According to PM 1 Year Cycle</v>
      </c>
      <c r="Q2205" s="38" t="str">
        <f>TRIM('query (10)'!N2205)</f>
        <v>Cleaning Solenoid Valve According to PM 1 Year Cycle</v>
      </c>
      <c r="R2205" s="38" t="str">
        <f>TRIM(UPPER('query (10)'!R2205))</f>
        <v/>
      </c>
      <c r="S2205" s="38" t="str">
        <f>TRIM(UPPER('query (10)'!S2205))</f>
        <v/>
      </c>
      <c r="T2205" s="38" t="str">
        <f>IF('query (10)'!Q2205="","",TRIM(UPPER('query (10)'!Q2205)))</f>
        <v/>
      </c>
      <c r="U2205" s="38" t="str">
        <f>IF('query (10)'!T2205="","",'query (10)'!T2205)</f>
        <v/>
      </c>
      <c r="V2205" s="39" t="str">
        <f>IF('query (10)'!T2205="","",IFERROR(VALUE('query (10)'!T2205),""))</f>
        <v/>
      </c>
      <c r="W2205" s="40">
        <f>IF('query (10)'!U2205="","",'query (10)'!U2205)</f>
        <v>0</v>
      </c>
      <c r="X2205" s="39">
        <f>IF('query (10)'!V2205="","",'query (10)'!V2205)</f>
        <v>360</v>
      </c>
      <c r="Y2205" s="41">
        <f>IF('query (10)'!W2205="","",'query (10)'!W2205)</f>
        <v>46118</v>
      </c>
      <c r="Z2205" s="41">
        <f>IF('query (10)'!X2205="","",'query (10)'!X2205)</f>
        <v>46122</v>
      </c>
      <c r="AA2205" s="41">
        <f>IF('query (10)'!Y2205="","",'query (10)'!Y2205)</f>
        <v>46122</v>
      </c>
      <c r="AB2205" s="41">
        <f>IF('query (10)'!Z2205="","",'query (10)'!Z2205)</f>
        <v>46482</v>
      </c>
      <c r="AC2205" s="38" t="str">
        <f>IF(OR('query (10)'!AA2205="",COUNTIF(Cleaning_Rules!$A$21:$A$26,TRIM('query (10)'!AA2205))&gt;0),"",TRIM('query (10)'!AA2205))</f>
        <v/>
      </c>
      <c r="AD2205" s="38" t="str">
        <f>IF('query (10)'!AB2205="","",TRIM(IFERROR(_xlfn.TEXTBEFORE('query (10)'!AB2205,"("),'query (10)'!AB2205)))</f>
        <v>เริ่มซ่อมงาน PM แล้ว รับผิดชอบโดย PUCHIT KULSEREE</v>
      </c>
      <c r="AE2205" s="38" t="str">
        <f>IFERROR(LOWER(TRIM(_xlfn.TEXTBEFORE(_xlfn.TEXTAFTER('query (10)'!AB2205,"("),")"))),"")</f>
        <v>puchit@nsk.com</v>
      </c>
      <c r="AF2205" s="38" t="str">
        <f>IF('query (10)'!AD2205="","",TRIM('query (10)'!AD2205))</f>
        <v>คุณานนต์ ปารวัณวงศ์</v>
      </c>
      <c r="AG2205" s="38" t="str">
        <f>IF('query (10)'!AE2205="","",TRIM('query (10)'!AE2205))</f>
        <v>ภูชิต กุลเสรี</v>
      </c>
      <c r="AH2205" s="38" t="str">
        <f>IF('query (10)'!AF2205="","",IFERROR(VALUE('query (10)'!AF2205),""))</f>
        <v/>
      </c>
      <c r="AI2205" s="38" t="str">
        <f>IF('query (10)'!AG2205="","",TRIM('query (10)'!AG2205))</f>
        <v/>
      </c>
      <c r="AJ2205" s="38" t="str">
        <f>IF('query (10)'!AH2205="","",IFERROR(VALUE('query (10)'!AH2205),""))</f>
        <v/>
      </c>
      <c r="AK2205" s="38" t="str">
        <f>IF('query (10)'!AI2205="","",TRIM('query (10)'!AI2205))</f>
        <v/>
      </c>
      <c r="AL2205" s="42">
        <f t="shared" si="170"/>
        <v>2026</v>
      </c>
      <c r="AM2205" s="42" t="str">
        <f t="shared" si="171"/>
        <v>2026-04</v>
      </c>
      <c r="AN2205" s="42" t="str">
        <f t="shared" ca="1" si="172"/>
        <v/>
      </c>
      <c r="AO2205" s="42" t="str">
        <f t="shared" si="173"/>
        <v>AS-706 | GREASE INJECTION MACHINE | KWD6 | SOLENOID VALVE | Time-based Maintenance | Mechanical | Cleaning | Medium | Cleaning Solenoid Valve According to PM 1 Year Cycle | เริ่มซ่อมงาน PM แล้ว รับผิดชอบโดย PUCHIT KULSEREE | ภูชิต กุลเสรี</v>
      </c>
      <c r="AP2205" s="42" t="str">
        <f>_xlfn.TEXTJOIN("; ",TRUE,IF(COUNTA('query (10)'!A2205:AK2205)&lt;=6,"NEAR_EMPTY_ROW",""),IF($K2205="","MISSING_STATUS",""),IF(AND($K2205="เสร็จสิ้น",$Z2205=""),"DONE_NO_ACTUAL_DATE",""),IF(AND($I2205="Condition-based Maintenance",$AH2205=""),"CBM_NO_MEASUREMENT",""),IF(OR($X2205="",$X2205=0),"INVALID_PERIOD",""),IF(AND($AA2205&lt;&gt;"",$AB2205&lt;&gt;"",$AB2205&lt;$AA2205),"DATE_SEQUENCE_ERROR",""),IF(AND($AB2205&lt;&gt;"",$AB2205&gt;DATE(2030,12,31)),"DATE_OUTLIER",""),IF($C2205="","MISSING_QRCODE",""),IF($J2205="UNKNOWN","UNKNOWN_PM_TYPE",""),IF($L2205="UNKNOWN","UNKNOWN_STATUS",""))</f>
        <v/>
      </c>
      <c r="AQ2205" s="42" t="str">
        <f t="shared" si="174"/>
        <v>NO</v>
      </c>
    </row>
    <row r="2206" spans="1:43" x14ac:dyDescent="0.3">
      <c r="A2206" s="38">
        <f>IF('query (10)'!A2206="","",'query (10)'!A2206)</f>
        <v>2441</v>
      </c>
      <c r="B2206" s="38">
        <f>IF('query (10)'!B2206="","",'query (10)'!B2206)</f>
        <v>20521</v>
      </c>
      <c r="C2206" s="38" t="str">
        <f>TRIM(UPPER('query (10)'!M2206))</f>
        <v>CH-174</v>
      </c>
      <c r="D2206" s="38" t="str">
        <f>TRIM(UPPER(IFERROR(_xlfn.TEXTBEFORE('query (10)'!L2206,"("),'query (10)'!L2206)))</f>
        <v>ECT.</v>
      </c>
      <c r="E2206" s="38" t="str">
        <f>IFERROR(TRIM(UPPER(_xlfn.TEXTBEFORE(_xlfn.TEXTAFTER('query (10)'!L2206,"("),")"))),"")</f>
        <v>INNER RING HARDNESS</v>
      </c>
      <c r="F2206" s="38" t="str">
        <f>TRIM('query (10)'!K2206)</f>
        <v>WP Assambly2</v>
      </c>
      <c r="G2206" s="38" t="str">
        <f>IF('query (10)'!J2206="","",'query (10)'!J2206)</f>
        <v>Transfer</v>
      </c>
      <c r="H2206" s="38" t="str">
        <f>TRIM(UPPER('query (10)'!J2206))</f>
        <v>TRANSFER</v>
      </c>
      <c r="I2206" s="38" t="str">
        <f>IF('query (10)'!F2206="","",'query (10)'!F2206)</f>
        <v>Condition-based Maintenance</v>
      </c>
      <c r="J2206" s="38" t="str">
        <f>IF('query (10)'!F2206="","",IFERROR(INDEX(Cleaning_Rules!$B$14:$B$17,MATCH(TRIM('query (10)'!F2206),Cleaning_Rules!$A$14:$A$17,0)),"UNKNOWN"))</f>
        <v>CBM</v>
      </c>
      <c r="K2206" s="38" t="str">
        <f>IF('query (10)'!G2206="","",'query (10)'!G2206)</f>
        <v>เสร็จสิ้น</v>
      </c>
      <c r="L2206" s="38" t="str">
        <f>IF('query (10)'!G2206="","MISSING",IFERROR(INDEX(Cleaning_Rules!$B$5:$B$10,MATCH(TRIM('query (10)'!G2206),Cleaning_Rules!$A$5:$A$10,0)),"UNKNOWN"))</f>
        <v>COMPLETED</v>
      </c>
      <c r="M2206" s="38" t="str">
        <f>IF('query (10)'!I2206="","",'query (10)'!I2206)</f>
        <v>Mechanical</v>
      </c>
      <c r="N2206" s="38" t="str">
        <f>IF('query (10)'!O2206="","",'query (10)'!O2206)</f>
        <v>Part Change</v>
      </c>
      <c r="O2206" s="38" t="str">
        <f>IF('query (10)'!P2206="","",'query (10)'!P2206)</f>
        <v>Medium</v>
      </c>
      <c r="P2206" s="38" t="str">
        <f>IF('query (10)'!N2206="","",'query (10)'!N2206)</f>
        <v>Check condition air cylinder transfer according to the 6M pm schedule. (assembly-all machine)
-air cylinder 
-absorber shock</v>
      </c>
      <c r="Q2206" s="38" t="str">
        <f>TRIM('query (10)'!N2206)</f>
        <v>Check condition air cylinder transfer according to the 6M pm schedule. (assembly-all machine)
-air cylinder 
-absorber shock</v>
      </c>
      <c r="R2206" s="38" t="str">
        <f>TRIM(UPPER('query (10)'!R2206))</f>
        <v/>
      </c>
      <c r="S2206" s="38" t="str">
        <f>TRIM(UPPER('query (10)'!S2206))</f>
        <v/>
      </c>
      <c r="T2206" s="38" t="str">
        <f>IF('query (10)'!Q2206="","",TRIM(UPPER('query (10)'!Q2206)))</f>
        <v/>
      </c>
      <c r="U2206" s="38" t="str">
        <f>IF('query (10)'!T2206="","",'query (10)'!T2206)</f>
        <v/>
      </c>
      <c r="V2206" s="39" t="str">
        <f>IF('query (10)'!T2206="","",IFERROR(VALUE('query (10)'!T2206),""))</f>
        <v/>
      </c>
      <c r="W2206" s="40">
        <f>IF('query (10)'!U2206="","",'query (10)'!U2206)</f>
        <v>0</v>
      </c>
      <c r="X2206" s="39">
        <f>IF('query (10)'!V2206="","",'query (10)'!V2206)</f>
        <v>180</v>
      </c>
      <c r="Y2206" s="41">
        <f>IF('query (10)'!W2206="","",'query (10)'!W2206)</f>
        <v>46142</v>
      </c>
      <c r="Z2206" s="41">
        <f>IF('query (10)'!X2206="","",'query (10)'!X2206)</f>
        <v>46154</v>
      </c>
      <c r="AA2206" s="41">
        <f>IF('query (10)'!Y2206="","",'query (10)'!Y2206)</f>
        <v>46154</v>
      </c>
      <c r="AB2206" s="41">
        <f>IF('query (10)'!Z2206="","",'query (10)'!Z2206)</f>
        <v>46334</v>
      </c>
      <c r="AC2206" s="38" t="str">
        <f>IF(OR('query (10)'!AA2206="",COUNTIF(Cleaning_Rules!$A$21:$A$26,TRIM('query (10)'!AA2206))&gt;0),"",TRIM('query (10)'!AA2206))</f>
        <v/>
      </c>
      <c r="AD2206" s="38" t="str">
        <f>IF('query (10)'!AB2206="","",TRIM(IFERROR(_xlfn.TEXTBEFORE('query (10)'!AB2206,"("),'query (10)'!AB2206)))</f>
        <v>เริ่มซ่อมงาน PM แล้ว รับผิดชอบโดย PUCHIT KULSEREE</v>
      </c>
      <c r="AE2206" s="38" t="str">
        <f>IFERROR(LOWER(TRIM(_xlfn.TEXTBEFORE(_xlfn.TEXTAFTER('query (10)'!AB2206,"("),")"))),"")</f>
        <v>puchit@nsk.com</v>
      </c>
      <c r="AF2206" s="38" t="str">
        <f>IF('query (10)'!AD2206="","",TRIM('query (10)'!AD2206))</f>
        <v>เจษฎา ผิวบาง</v>
      </c>
      <c r="AG2206" s="38" t="str">
        <f>IF('query (10)'!AE2206="","",TRIM('query (10)'!AE2206))</f>
        <v>ภูชิต กุลเสรี</v>
      </c>
      <c r="AH2206" s="38" t="str">
        <f>IF('query (10)'!AF2206="","",IFERROR(VALUE('query (10)'!AF2206),""))</f>
        <v/>
      </c>
      <c r="AI2206" s="38" t="str">
        <f>IF('query (10)'!AG2206="","",TRIM('query (10)'!AG2206))</f>
        <v/>
      </c>
      <c r="AJ2206" s="38" t="str">
        <f>IF('query (10)'!AH2206="","",IFERROR(VALUE('query (10)'!AH2206),""))</f>
        <v/>
      </c>
      <c r="AK2206" s="38" t="str">
        <f>IF('query (10)'!AI2206="","",TRIM('query (10)'!AI2206))</f>
        <v/>
      </c>
      <c r="AL2206" s="42">
        <f t="shared" si="170"/>
        <v>2026</v>
      </c>
      <c r="AM2206" s="42" t="str">
        <f t="shared" si="171"/>
        <v>2026-04</v>
      </c>
      <c r="AN2206" s="42" t="str">
        <f t="shared" ca="1" si="172"/>
        <v/>
      </c>
      <c r="AO2206" s="42" t="str">
        <f t="shared" si="173"/>
        <v>CH-174 | ECT. | INNER RING HARDNESS | WP Assambly2 | TRANSFER | Condition-based Maintenance | Mechanical | Part Change | Medium | Check condition air cylinder transfer according to the 6M pm schedule. (assembly-all machine)
-air cylinder 
-absorber shock | เริ่มซ่อมงาน PM แล้ว รับผิดชอบโดย PUCHIT KULSEREE | ภูชิต กุลเสรี</v>
      </c>
      <c r="AP2206" s="42" t="str">
        <f>_xlfn.TEXTJOIN("; ",TRUE,IF(COUNTA('query (10)'!A2206:AK2206)&lt;=6,"NEAR_EMPTY_ROW",""),IF($K2206="","MISSING_STATUS",""),IF(AND($K2206="เสร็จสิ้น",$Z2206=""),"DONE_NO_ACTUAL_DATE",""),IF(AND($I2206="Condition-based Maintenance",$AH2206=""),"CBM_NO_MEASUREMENT",""),IF(OR($X2206="",$X2206=0),"INVALID_PERIOD",""),IF(AND($AA2206&lt;&gt;"",$AB2206&lt;&gt;"",$AB2206&lt;$AA2206),"DATE_SEQUENCE_ERROR",""),IF(AND($AB2206&lt;&gt;"",$AB2206&gt;DATE(2030,12,31)),"DATE_OUTLIER",""),IF($C2206="","MISSING_QRCODE",""),IF($J2206="UNKNOWN","UNKNOWN_PM_TYPE",""),IF($L2206="UNKNOWN","UNKNOWN_STATUS",""))</f>
        <v>CBM_NO_MEASUREMENT</v>
      </c>
      <c r="AQ2206" s="42" t="str">
        <f t="shared" si="174"/>
        <v>NO</v>
      </c>
    </row>
    <row r="2207" spans="1:43" x14ac:dyDescent="0.3">
      <c r="A2207" s="38">
        <f>IF('query (10)'!A2207="","",'query (10)'!A2207)</f>
        <v>2442</v>
      </c>
      <c r="B2207" s="38">
        <f>IF('query (10)'!B2207="","",'query (10)'!B2207)</f>
        <v>20001</v>
      </c>
      <c r="C2207" s="38" t="str">
        <f>TRIM(UPPER('query (10)'!M2207))</f>
        <v>MA-712</v>
      </c>
      <c r="D2207" s="38" t="str">
        <f>TRIM(UPPER(IFERROR(_xlfn.TEXTBEFORE('query (10)'!L2207,"("),'query (10)'!L2207)))</f>
        <v>LASER MARKER MACHINE</v>
      </c>
      <c r="E2207" s="38" t="str">
        <f>IFERROR(TRIM(UPPER(_xlfn.TEXTBEFORE(_xlfn.TEXTAFTER('query (10)'!L2207,"("),")"))),"")</f>
        <v/>
      </c>
      <c r="F2207" s="38" t="str">
        <f>TRIM('query (10)'!K2207)</f>
        <v>KWD6</v>
      </c>
      <c r="G2207" s="38" t="str">
        <f>IF('query (10)'!J2207="","",'query (10)'!J2207)</f>
        <v>Solenoid valve</v>
      </c>
      <c r="H2207" s="38" t="str">
        <f>TRIM(UPPER('query (10)'!J2207))</f>
        <v>SOLENOID VALVE</v>
      </c>
      <c r="I2207" s="38" t="str">
        <f>IF('query (10)'!F2207="","",'query (10)'!F2207)</f>
        <v>Time-based Maintenance</v>
      </c>
      <c r="J2207" s="38" t="str">
        <f>IF('query (10)'!F2207="","",IFERROR(INDEX(Cleaning_Rules!$B$14:$B$17,MATCH(TRIM('query (10)'!F2207),Cleaning_Rules!$A$14:$A$17,0)),"UNKNOWN"))</f>
        <v>TBM</v>
      </c>
      <c r="K2207" s="38" t="str">
        <f>IF('query (10)'!G2207="","",'query (10)'!G2207)</f>
        <v>เสร็จสิ้น</v>
      </c>
      <c r="L2207" s="38" t="str">
        <f>IF('query (10)'!G2207="","MISSING",IFERROR(INDEX(Cleaning_Rules!$B$5:$B$10,MATCH(TRIM('query (10)'!G2207),Cleaning_Rules!$A$5:$A$10,0)),"UNKNOWN"))</f>
        <v>COMPLETED</v>
      </c>
      <c r="M2207" s="38" t="str">
        <f>IF('query (10)'!I2207="","",'query (10)'!I2207)</f>
        <v>Mechanical</v>
      </c>
      <c r="N2207" s="38" t="str">
        <f>IF('query (10)'!O2207="","",'query (10)'!O2207)</f>
        <v>Cleaning</v>
      </c>
      <c r="O2207" s="38" t="str">
        <f>IF('query (10)'!P2207="","",'query (10)'!P2207)</f>
        <v>Medium</v>
      </c>
      <c r="P2207" s="38" t="str">
        <f>IF('query (10)'!N2207="","",'query (10)'!N2207)</f>
        <v>Cleaning Solenoid Valve According to PM 1 Year Cycle</v>
      </c>
      <c r="Q2207" s="38" t="str">
        <f>TRIM('query (10)'!N2207)</f>
        <v>Cleaning Solenoid Valve According to PM 1 Year Cycle</v>
      </c>
      <c r="R2207" s="38" t="str">
        <f>TRIM(UPPER('query (10)'!R2207))</f>
        <v/>
      </c>
      <c r="S2207" s="38" t="str">
        <f>TRIM(UPPER('query (10)'!S2207))</f>
        <v/>
      </c>
      <c r="T2207" s="38" t="str">
        <f>IF('query (10)'!Q2207="","",TRIM(UPPER('query (10)'!Q2207)))</f>
        <v/>
      </c>
      <c r="U2207" s="38" t="str">
        <f>IF('query (10)'!T2207="","",'query (10)'!T2207)</f>
        <v/>
      </c>
      <c r="V2207" s="39" t="str">
        <f>IF('query (10)'!T2207="","",IFERROR(VALUE('query (10)'!T2207),""))</f>
        <v/>
      </c>
      <c r="W2207" s="40">
        <f>IF('query (10)'!U2207="","",'query (10)'!U2207)</f>
        <v>0</v>
      </c>
      <c r="X2207" s="39">
        <f>IF('query (10)'!V2207="","",'query (10)'!V2207)</f>
        <v>360</v>
      </c>
      <c r="Y2207" s="41">
        <f>IF('query (10)'!W2207="","",'query (10)'!W2207)</f>
        <v>46118</v>
      </c>
      <c r="Z2207" s="41">
        <f>IF('query (10)'!X2207="","",'query (10)'!X2207)</f>
        <v>46122</v>
      </c>
      <c r="AA2207" s="41">
        <f>IF('query (10)'!Y2207="","",'query (10)'!Y2207)</f>
        <v>46122</v>
      </c>
      <c r="AB2207" s="41">
        <f>IF('query (10)'!Z2207="","",'query (10)'!Z2207)</f>
        <v>46482</v>
      </c>
      <c r="AC2207" s="38" t="str">
        <f>IF(OR('query (10)'!AA2207="",COUNTIF(Cleaning_Rules!$A$21:$A$26,TRIM('query (10)'!AA2207))&gt;0),"",TRIM('query (10)'!AA2207))</f>
        <v/>
      </c>
      <c r="AD2207" s="38" t="str">
        <f>IF('query (10)'!AB2207="","",TRIM(IFERROR(_xlfn.TEXTBEFORE('query (10)'!AB2207,"("),'query (10)'!AB2207)))</f>
        <v>เริ่มซ่อมงาน PM แล้ว รับผิดชอบโดย PUCHIT KULSEREE</v>
      </c>
      <c r="AE2207" s="38" t="str">
        <f>IFERROR(LOWER(TRIM(_xlfn.TEXTBEFORE(_xlfn.TEXTAFTER('query (10)'!AB2207,"("),")"))),"")</f>
        <v>puchit@nsk.com</v>
      </c>
      <c r="AF2207" s="38" t="str">
        <f>IF('query (10)'!AD2207="","",TRIM('query (10)'!AD2207))</f>
        <v>คุณานนต์ ปารวัณวงศ์</v>
      </c>
      <c r="AG2207" s="38" t="str">
        <f>IF('query (10)'!AE2207="","",TRIM('query (10)'!AE2207))</f>
        <v>ภูชิต กุลเสรี</v>
      </c>
      <c r="AH2207" s="38" t="str">
        <f>IF('query (10)'!AF2207="","",IFERROR(VALUE('query (10)'!AF2207),""))</f>
        <v/>
      </c>
      <c r="AI2207" s="38" t="str">
        <f>IF('query (10)'!AG2207="","",TRIM('query (10)'!AG2207))</f>
        <v/>
      </c>
      <c r="AJ2207" s="38" t="str">
        <f>IF('query (10)'!AH2207="","",IFERROR(VALUE('query (10)'!AH2207),""))</f>
        <v/>
      </c>
      <c r="AK2207" s="38" t="str">
        <f>IF('query (10)'!AI2207="","",TRIM('query (10)'!AI2207))</f>
        <v/>
      </c>
      <c r="AL2207" s="42">
        <f t="shared" si="170"/>
        <v>2026</v>
      </c>
      <c r="AM2207" s="42" t="str">
        <f t="shared" si="171"/>
        <v>2026-04</v>
      </c>
      <c r="AN2207" s="42" t="str">
        <f t="shared" ca="1" si="172"/>
        <v/>
      </c>
      <c r="AO2207" s="42" t="str">
        <f t="shared" si="173"/>
        <v>MA-712 | LASER MARKER MACHINE | KWD6 | SOLENOID VALVE | Time-based Maintenance | Mechanical | Cleaning | Medium | Cleaning Solenoid Valve According to PM 1 Year Cycle | เริ่มซ่อมงาน PM แล้ว รับผิดชอบโดย PUCHIT KULSEREE | ภูชิต กุลเสรี</v>
      </c>
      <c r="AP2207" s="42" t="str">
        <f>_xlfn.TEXTJOIN("; ",TRUE,IF(COUNTA('query (10)'!A2207:AK2207)&lt;=6,"NEAR_EMPTY_ROW",""),IF($K2207="","MISSING_STATUS",""),IF(AND($K2207="เสร็จสิ้น",$Z2207=""),"DONE_NO_ACTUAL_DATE",""),IF(AND($I2207="Condition-based Maintenance",$AH2207=""),"CBM_NO_MEASUREMENT",""),IF(OR($X2207="",$X2207=0),"INVALID_PERIOD",""),IF(AND($AA2207&lt;&gt;"",$AB2207&lt;&gt;"",$AB2207&lt;$AA2207),"DATE_SEQUENCE_ERROR",""),IF(AND($AB2207&lt;&gt;"",$AB2207&gt;DATE(2030,12,31)),"DATE_OUTLIER",""),IF($C2207="","MISSING_QRCODE",""),IF($J2207="UNKNOWN","UNKNOWN_PM_TYPE",""),IF($L2207="UNKNOWN","UNKNOWN_STATUS",""))</f>
        <v/>
      </c>
      <c r="AQ2207" s="42" t="str">
        <f t="shared" si="174"/>
        <v>NO</v>
      </c>
    </row>
    <row r="2208" spans="1:43" x14ac:dyDescent="0.3">
      <c r="A2208" s="38">
        <f>IF('query (10)'!A2208="","",'query (10)'!A2208)</f>
        <v>2443</v>
      </c>
      <c r="B2208" s="38" t="str">
        <f>IF('query (10)'!B2208="","",'query (10)'!B2208)</f>
        <v/>
      </c>
      <c r="C2208" s="38" t="str">
        <f>TRIM(UPPER('query (10)'!M2208))</f>
        <v>CH-709</v>
      </c>
      <c r="D2208" s="38" t="str">
        <f>TRIM(UPPER(IFERROR(_xlfn.TEXTBEFORE('query (10)'!L2208,"("),'query (10)'!L2208)))</f>
        <v>SEAL INSPECTION MACHINE</v>
      </c>
      <c r="E2208" s="38" t="str">
        <f>IFERROR(TRIM(UPPER(_xlfn.TEXTBEFORE(_xlfn.TEXTAFTER('query (10)'!L2208,"("),")"))),"")</f>
        <v/>
      </c>
      <c r="F2208" s="38" t="str">
        <f>TRIM('query (10)'!K2208)</f>
        <v>KWD6</v>
      </c>
      <c r="G2208" s="38" t="str">
        <f>IF('query (10)'!J2208="","",'query (10)'!J2208)</f>
        <v>Solenoid valve</v>
      </c>
      <c r="H2208" s="38" t="str">
        <f>TRIM(UPPER('query (10)'!J2208))</f>
        <v>SOLENOID VALVE</v>
      </c>
      <c r="I2208" s="38" t="str">
        <f>IF('query (10)'!F2208="","",'query (10)'!F2208)</f>
        <v>Time-based Maintenance</v>
      </c>
      <c r="J2208" s="38" t="str">
        <f>IF('query (10)'!F2208="","",IFERROR(INDEX(Cleaning_Rules!$B$14:$B$17,MATCH(TRIM('query (10)'!F2208),Cleaning_Rules!$A$14:$A$17,0)),"UNKNOWN"))</f>
        <v>TBM</v>
      </c>
      <c r="K2208" s="38" t="str">
        <f>IF('query (10)'!G2208="","",'query (10)'!G2208)</f>
        <v>เลื่อนแผน</v>
      </c>
      <c r="L2208" s="38" t="str">
        <f>IF('query (10)'!G2208="","MISSING",IFERROR(INDEX(Cleaning_Rules!$B$5:$B$10,MATCH(TRIM('query (10)'!G2208),Cleaning_Rules!$A$5:$A$10,0)),"UNKNOWN"))</f>
        <v>POSTPONED</v>
      </c>
      <c r="M2208" s="38" t="str">
        <f>IF('query (10)'!I2208="","",'query (10)'!I2208)</f>
        <v>Mechanical</v>
      </c>
      <c r="N2208" s="38" t="str">
        <f>IF('query (10)'!O2208="","",'query (10)'!O2208)</f>
        <v>Cleaning</v>
      </c>
      <c r="O2208" s="38" t="str">
        <f>IF('query (10)'!P2208="","",'query (10)'!P2208)</f>
        <v>Medium</v>
      </c>
      <c r="P2208" s="38" t="str">
        <f>IF('query (10)'!N2208="","",'query (10)'!N2208)</f>
        <v>Cleaning Solenoid Valve According to PM 1 Year Cycle</v>
      </c>
      <c r="Q2208" s="38" t="str">
        <f>TRIM('query (10)'!N2208)</f>
        <v>Cleaning Solenoid Valve According to PM 1 Year Cycle</v>
      </c>
      <c r="R2208" s="38" t="str">
        <f>TRIM(UPPER('query (10)'!R2208))</f>
        <v/>
      </c>
      <c r="S2208" s="38" t="str">
        <f>TRIM(UPPER('query (10)'!S2208))</f>
        <v/>
      </c>
      <c r="T2208" s="38" t="str">
        <f>IF('query (10)'!Q2208="","",TRIM(UPPER('query (10)'!Q2208)))</f>
        <v/>
      </c>
      <c r="U2208" s="38" t="str">
        <f>IF('query (10)'!T2208="","",'query (10)'!T2208)</f>
        <v/>
      </c>
      <c r="V2208" s="39" t="str">
        <f>IF('query (10)'!T2208="","",IFERROR(VALUE('query (10)'!T2208),""))</f>
        <v/>
      </c>
      <c r="W2208" s="40">
        <f>IF('query (10)'!U2208="","",'query (10)'!U2208)</f>
        <v>0</v>
      </c>
      <c r="X2208" s="39">
        <f>IF('query (10)'!V2208="","",'query (10)'!V2208)</f>
        <v>360</v>
      </c>
      <c r="Y2208" s="41">
        <f>IF('query (10)'!W2208="","",'query (10)'!W2208)</f>
        <v>46118</v>
      </c>
      <c r="Z2208" s="41" t="str">
        <f>IF('query (10)'!X2208="","",'query (10)'!X2208)</f>
        <v/>
      </c>
      <c r="AA2208" s="41">
        <f>IF('query (10)'!Y2208="","",'query (10)'!Y2208)</f>
        <v>46118</v>
      </c>
      <c r="AB2208" s="41">
        <f>IF('query (10)'!Z2208="","",'query (10)'!Z2208)</f>
        <v>46478</v>
      </c>
      <c r="AC2208" s="38" t="str">
        <f>IF(OR('query (10)'!AA2208="",COUNTIF(Cleaning_Rules!$A$21:$A$26,TRIM('query (10)'!AA2208))&gt;0),"",TRIM('query (10)'!AA2208))</f>
        <v/>
      </c>
      <c r="AD2208" s="38" t="str">
        <f>IF('query (10)'!AB2208="","",TRIM(IFERROR(_xlfn.TEXTBEFORE('query (10)'!AB2208,"("),'query (10)'!AB2208)))</f>
        <v/>
      </c>
      <c r="AE2208" s="38" t="str">
        <f>IFERROR(LOWER(TRIM(_xlfn.TEXTBEFORE(_xlfn.TEXTAFTER('query (10)'!AB2208,"("),")"))),"")</f>
        <v/>
      </c>
      <c r="AF2208" s="38" t="str">
        <f>IF('query (10)'!AD2208="","",TRIM('query (10)'!AD2208))</f>
        <v>คุณานนต์ ปารวัณวงศ์</v>
      </c>
      <c r="AG2208" s="38" t="str">
        <f>IF('query (10)'!AE2208="","",TRIM('query (10)'!AE2208))</f>
        <v>คุณานนต์ ปารวัณวงศ์</v>
      </c>
      <c r="AH2208" s="38" t="str">
        <f>IF('query (10)'!AF2208="","",IFERROR(VALUE('query (10)'!AF2208),""))</f>
        <v/>
      </c>
      <c r="AI2208" s="38" t="str">
        <f>IF('query (10)'!AG2208="","",TRIM('query (10)'!AG2208))</f>
        <v/>
      </c>
      <c r="AJ2208" s="38" t="str">
        <f>IF('query (10)'!AH2208="","",IFERROR(VALUE('query (10)'!AH2208),""))</f>
        <v/>
      </c>
      <c r="AK2208" s="38" t="str">
        <f>IF('query (10)'!AI2208="","",TRIM('query (10)'!AI2208))</f>
        <v/>
      </c>
      <c r="AL2208" s="42">
        <f t="shared" si="170"/>
        <v>2026</v>
      </c>
      <c r="AM2208" s="42" t="str">
        <f t="shared" si="171"/>
        <v>2026-04</v>
      </c>
      <c r="AN2208" s="42" t="str">
        <f t="shared" ca="1" si="172"/>
        <v>ON_SCHEDULE</v>
      </c>
      <c r="AO2208" s="42" t="str">
        <f t="shared" si="173"/>
        <v>CH-709 | SEAL INSPECTION MACHINE | KWD6 | SOLENOID VALVE | Time-based Maintenance | Mechanical | Cleaning | Medium | Cleaning Solenoid Valve According to PM 1 Year Cycle | คุณานนต์ ปารวัณวงศ์</v>
      </c>
      <c r="AP2208" s="42" t="str">
        <f>_xlfn.TEXTJOIN("; ",TRUE,IF(COUNTA('query (10)'!A2208:AK2208)&lt;=6,"NEAR_EMPTY_ROW",""),IF($K2208="","MISSING_STATUS",""),IF(AND($K2208="เสร็จสิ้น",$Z2208=""),"DONE_NO_ACTUAL_DATE",""),IF(AND($I2208="Condition-based Maintenance",$AH2208=""),"CBM_NO_MEASUREMENT",""),IF(OR($X2208="",$X2208=0),"INVALID_PERIOD",""),IF(AND($AA2208&lt;&gt;"",$AB2208&lt;&gt;"",$AB2208&lt;$AA2208),"DATE_SEQUENCE_ERROR",""),IF(AND($AB2208&lt;&gt;"",$AB2208&gt;DATE(2030,12,31)),"DATE_OUTLIER",""),IF($C2208="","MISSING_QRCODE",""),IF($J2208="UNKNOWN","UNKNOWN_PM_TYPE",""),IF($L2208="UNKNOWN","UNKNOWN_STATUS",""))</f>
        <v/>
      </c>
      <c r="AQ2208" s="42" t="str">
        <f t="shared" si="174"/>
        <v>NO</v>
      </c>
    </row>
    <row r="2209" spans="1:43" x14ac:dyDescent="0.3">
      <c r="A2209" s="38">
        <f>IF('query (10)'!A2209="","",'query (10)'!A2209)</f>
        <v>2444</v>
      </c>
      <c r="B2209" s="38" t="str">
        <f>IF('query (10)'!B2209="","",'query (10)'!B2209)</f>
        <v/>
      </c>
      <c r="C2209" s="38" t="str">
        <f>TRIM(UPPER('query (10)'!M2209))</f>
        <v>CH-484</v>
      </c>
      <c r="D2209" s="38" t="str">
        <f>TRIM(UPPER(IFERROR(_xlfn.TEXTBEFORE('query (10)'!L2209,"("),'query (10)'!L2209)))</f>
        <v>SEAL MAGNETIC ENCODER MACHINE</v>
      </c>
      <c r="E2209" s="38" t="str">
        <f>IFERROR(TRIM(UPPER(_xlfn.TEXTBEFORE(_xlfn.TEXTAFTER('query (10)'!L2209,"("),")"))),"")</f>
        <v/>
      </c>
      <c r="F2209" s="38" t="str">
        <f>TRIM('query (10)'!K2209)</f>
        <v>KWD6</v>
      </c>
      <c r="G2209" s="38" t="str">
        <f>IF('query (10)'!J2209="","",'query (10)'!J2209)</f>
        <v>Solenoid valve</v>
      </c>
      <c r="H2209" s="38" t="str">
        <f>TRIM(UPPER('query (10)'!J2209))</f>
        <v>SOLENOID VALVE</v>
      </c>
      <c r="I2209" s="38" t="str">
        <f>IF('query (10)'!F2209="","",'query (10)'!F2209)</f>
        <v>Time-based Maintenance</v>
      </c>
      <c r="J2209" s="38" t="str">
        <f>IF('query (10)'!F2209="","",IFERROR(INDEX(Cleaning_Rules!$B$14:$B$17,MATCH(TRIM('query (10)'!F2209),Cleaning_Rules!$A$14:$A$17,0)),"UNKNOWN"))</f>
        <v>TBM</v>
      </c>
      <c r="K2209" s="38" t="str">
        <f>IF('query (10)'!G2209="","",'query (10)'!G2209)</f>
        <v>เลื่อนแผน</v>
      </c>
      <c r="L2209" s="38" t="str">
        <f>IF('query (10)'!G2209="","MISSING",IFERROR(INDEX(Cleaning_Rules!$B$5:$B$10,MATCH(TRIM('query (10)'!G2209),Cleaning_Rules!$A$5:$A$10,0)),"UNKNOWN"))</f>
        <v>POSTPONED</v>
      </c>
      <c r="M2209" s="38" t="str">
        <f>IF('query (10)'!I2209="","",'query (10)'!I2209)</f>
        <v>Mechanical</v>
      </c>
      <c r="N2209" s="38" t="str">
        <f>IF('query (10)'!O2209="","",'query (10)'!O2209)</f>
        <v>Cleaning</v>
      </c>
      <c r="O2209" s="38" t="str">
        <f>IF('query (10)'!P2209="","",'query (10)'!P2209)</f>
        <v>Medium</v>
      </c>
      <c r="P2209" s="38" t="str">
        <f>IF('query (10)'!N2209="","",'query (10)'!N2209)</f>
        <v>Cleaning Solenoid Valve According to PM 1 Year Cycle</v>
      </c>
      <c r="Q2209" s="38" t="str">
        <f>TRIM('query (10)'!N2209)</f>
        <v>Cleaning Solenoid Valve According to PM 1 Year Cycle</v>
      </c>
      <c r="R2209" s="38" t="str">
        <f>TRIM(UPPER('query (10)'!R2209))</f>
        <v/>
      </c>
      <c r="S2209" s="38" t="str">
        <f>TRIM(UPPER('query (10)'!S2209))</f>
        <v/>
      </c>
      <c r="T2209" s="38" t="str">
        <f>IF('query (10)'!Q2209="","",TRIM(UPPER('query (10)'!Q2209)))</f>
        <v/>
      </c>
      <c r="U2209" s="38" t="str">
        <f>IF('query (10)'!T2209="","",'query (10)'!T2209)</f>
        <v/>
      </c>
      <c r="V2209" s="39" t="str">
        <f>IF('query (10)'!T2209="","",IFERROR(VALUE('query (10)'!T2209),""))</f>
        <v/>
      </c>
      <c r="W2209" s="40">
        <f>IF('query (10)'!U2209="","",'query (10)'!U2209)</f>
        <v>0</v>
      </c>
      <c r="X2209" s="39">
        <f>IF('query (10)'!V2209="","",'query (10)'!V2209)</f>
        <v>360</v>
      </c>
      <c r="Y2209" s="41">
        <f>IF('query (10)'!W2209="","",'query (10)'!W2209)</f>
        <v>46118</v>
      </c>
      <c r="Z2209" s="41" t="str">
        <f>IF('query (10)'!X2209="","",'query (10)'!X2209)</f>
        <v/>
      </c>
      <c r="AA2209" s="41">
        <f>IF('query (10)'!Y2209="","",'query (10)'!Y2209)</f>
        <v>46118</v>
      </c>
      <c r="AB2209" s="41">
        <f>IF('query (10)'!Z2209="","",'query (10)'!Z2209)</f>
        <v>46478</v>
      </c>
      <c r="AC2209" s="38" t="str">
        <f>IF(OR('query (10)'!AA2209="",COUNTIF(Cleaning_Rules!$A$21:$A$26,TRIM('query (10)'!AA2209))&gt;0),"",TRIM('query (10)'!AA2209))</f>
        <v/>
      </c>
      <c r="AD2209" s="38" t="str">
        <f>IF('query (10)'!AB2209="","",TRIM(IFERROR(_xlfn.TEXTBEFORE('query (10)'!AB2209,"("),'query (10)'!AB2209)))</f>
        <v/>
      </c>
      <c r="AE2209" s="38" t="str">
        <f>IFERROR(LOWER(TRIM(_xlfn.TEXTBEFORE(_xlfn.TEXTAFTER('query (10)'!AB2209,"("),")"))),"")</f>
        <v/>
      </c>
      <c r="AF2209" s="38" t="str">
        <f>IF('query (10)'!AD2209="","",TRIM('query (10)'!AD2209))</f>
        <v>คุณานนต์ ปารวัณวงศ์</v>
      </c>
      <c r="AG2209" s="38" t="str">
        <f>IF('query (10)'!AE2209="","",TRIM('query (10)'!AE2209))</f>
        <v>คุณานนต์ ปารวัณวงศ์</v>
      </c>
      <c r="AH2209" s="38" t="str">
        <f>IF('query (10)'!AF2209="","",IFERROR(VALUE('query (10)'!AF2209),""))</f>
        <v/>
      </c>
      <c r="AI2209" s="38" t="str">
        <f>IF('query (10)'!AG2209="","",TRIM('query (10)'!AG2209))</f>
        <v/>
      </c>
      <c r="AJ2209" s="38" t="str">
        <f>IF('query (10)'!AH2209="","",IFERROR(VALUE('query (10)'!AH2209),""))</f>
        <v/>
      </c>
      <c r="AK2209" s="38" t="str">
        <f>IF('query (10)'!AI2209="","",TRIM('query (10)'!AI2209))</f>
        <v/>
      </c>
      <c r="AL2209" s="42">
        <f t="shared" si="170"/>
        <v>2026</v>
      </c>
      <c r="AM2209" s="42" t="str">
        <f t="shared" si="171"/>
        <v>2026-04</v>
      </c>
      <c r="AN2209" s="42" t="str">
        <f t="shared" ca="1" si="172"/>
        <v>ON_SCHEDULE</v>
      </c>
      <c r="AO2209" s="42" t="str">
        <f t="shared" si="173"/>
        <v>CH-484 | SEAL MAGNETIC ENCODER MACHINE | KWD6 | SOLENOID VALVE | Time-based Maintenance | Mechanical | Cleaning | Medium | Cleaning Solenoid Valve According to PM 1 Year Cycle | คุณานนต์ ปารวัณวงศ์</v>
      </c>
      <c r="AP2209" s="42" t="str">
        <f>_xlfn.TEXTJOIN("; ",TRUE,IF(COUNTA('query (10)'!A2209:AK2209)&lt;=6,"NEAR_EMPTY_ROW",""),IF($K2209="","MISSING_STATUS",""),IF(AND($K2209="เสร็จสิ้น",$Z2209=""),"DONE_NO_ACTUAL_DATE",""),IF(AND($I2209="Condition-based Maintenance",$AH2209=""),"CBM_NO_MEASUREMENT",""),IF(OR($X2209="",$X2209=0),"INVALID_PERIOD",""),IF(AND($AA2209&lt;&gt;"",$AB2209&lt;&gt;"",$AB2209&lt;$AA2209),"DATE_SEQUENCE_ERROR",""),IF(AND($AB2209&lt;&gt;"",$AB2209&gt;DATE(2030,12,31)),"DATE_OUTLIER",""),IF($C2209="","MISSING_QRCODE",""),IF($J2209="UNKNOWN","UNKNOWN_PM_TYPE",""),IF($L2209="UNKNOWN","UNKNOWN_STATUS",""))</f>
        <v/>
      </c>
      <c r="AQ2209" s="42" t="str">
        <f t="shared" si="174"/>
        <v>NO</v>
      </c>
    </row>
    <row r="2210" spans="1:43" x14ac:dyDescent="0.3">
      <c r="A2210" s="38">
        <f>IF('query (10)'!A2210="","",'query (10)'!A2210)</f>
        <v>2445</v>
      </c>
      <c r="B2210" s="38" t="str">
        <f>IF('query (10)'!B2210="","",'query (10)'!B2210)</f>
        <v/>
      </c>
      <c r="C2210" s="38" t="str">
        <f>TRIM(UPPER('query (10)'!M2210))</f>
        <v>AS-707</v>
      </c>
      <c r="D2210" s="38" t="str">
        <f>TRIM(UPPER(IFERROR(_xlfn.TEXTBEFORE('query (10)'!L2210,"("),'query (10)'!L2210)))</f>
        <v>SEAL PRESS MACHINE</v>
      </c>
      <c r="E2210" s="38" t="str">
        <f>IFERROR(TRIM(UPPER(_xlfn.TEXTBEFORE(_xlfn.TEXTAFTER('query (10)'!L2210,"("),")"))),"")</f>
        <v/>
      </c>
      <c r="F2210" s="38" t="str">
        <f>TRIM('query (10)'!K2210)</f>
        <v>KWD6</v>
      </c>
      <c r="G2210" s="38" t="str">
        <f>IF('query (10)'!J2210="","",'query (10)'!J2210)</f>
        <v>Solenoid valve</v>
      </c>
      <c r="H2210" s="38" t="str">
        <f>TRIM(UPPER('query (10)'!J2210))</f>
        <v>SOLENOID VALVE</v>
      </c>
      <c r="I2210" s="38" t="str">
        <f>IF('query (10)'!F2210="","",'query (10)'!F2210)</f>
        <v>Time-based Maintenance</v>
      </c>
      <c r="J2210" s="38" t="str">
        <f>IF('query (10)'!F2210="","",IFERROR(INDEX(Cleaning_Rules!$B$14:$B$17,MATCH(TRIM('query (10)'!F2210),Cleaning_Rules!$A$14:$A$17,0)),"UNKNOWN"))</f>
        <v>TBM</v>
      </c>
      <c r="K2210" s="38" t="str">
        <f>IF('query (10)'!G2210="","",'query (10)'!G2210)</f>
        <v>เลื่อนแผน</v>
      </c>
      <c r="L2210" s="38" t="str">
        <f>IF('query (10)'!G2210="","MISSING",IFERROR(INDEX(Cleaning_Rules!$B$5:$B$10,MATCH(TRIM('query (10)'!G2210),Cleaning_Rules!$A$5:$A$10,0)),"UNKNOWN"))</f>
        <v>POSTPONED</v>
      </c>
      <c r="M2210" s="38" t="str">
        <f>IF('query (10)'!I2210="","",'query (10)'!I2210)</f>
        <v>Mechanical</v>
      </c>
      <c r="N2210" s="38" t="str">
        <f>IF('query (10)'!O2210="","",'query (10)'!O2210)</f>
        <v>Cleaning</v>
      </c>
      <c r="O2210" s="38" t="str">
        <f>IF('query (10)'!P2210="","",'query (10)'!P2210)</f>
        <v>Medium</v>
      </c>
      <c r="P2210" s="38" t="str">
        <f>IF('query (10)'!N2210="","",'query (10)'!N2210)</f>
        <v>Cleaning Solenoid Valve According to PM 1 Year Cycle</v>
      </c>
      <c r="Q2210" s="38" t="str">
        <f>TRIM('query (10)'!N2210)</f>
        <v>Cleaning Solenoid Valve According to PM 1 Year Cycle</v>
      </c>
      <c r="R2210" s="38" t="str">
        <f>TRIM(UPPER('query (10)'!R2210))</f>
        <v/>
      </c>
      <c r="S2210" s="38" t="str">
        <f>TRIM(UPPER('query (10)'!S2210))</f>
        <v/>
      </c>
      <c r="T2210" s="38" t="str">
        <f>IF('query (10)'!Q2210="","",TRIM(UPPER('query (10)'!Q2210)))</f>
        <v/>
      </c>
      <c r="U2210" s="38" t="str">
        <f>IF('query (10)'!T2210="","",'query (10)'!T2210)</f>
        <v/>
      </c>
      <c r="V2210" s="39" t="str">
        <f>IF('query (10)'!T2210="","",IFERROR(VALUE('query (10)'!T2210),""))</f>
        <v/>
      </c>
      <c r="W2210" s="40">
        <f>IF('query (10)'!U2210="","",'query (10)'!U2210)</f>
        <v>0</v>
      </c>
      <c r="X2210" s="39">
        <f>IF('query (10)'!V2210="","",'query (10)'!V2210)</f>
        <v>360</v>
      </c>
      <c r="Y2210" s="41">
        <f>IF('query (10)'!W2210="","",'query (10)'!W2210)</f>
        <v>46118</v>
      </c>
      <c r="Z2210" s="41" t="str">
        <f>IF('query (10)'!X2210="","",'query (10)'!X2210)</f>
        <v/>
      </c>
      <c r="AA2210" s="41">
        <f>IF('query (10)'!Y2210="","",'query (10)'!Y2210)</f>
        <v>46118</v>
      </c>
      <c r="AB2210" s="41">
        <f>IF('query (10)'!Z2210="","",'query (10)'!Z2210)</f>
        <v>46478</v>
      </c>
      <c r="AC2210" s="38" t="str">
        <f>IF(OR('query (10)'!AA2210="",COUNTIF(Cleaning_Rules!$A$21:$A$26,TRIM('query (10)'!AA2210))&gt;0),"",TRIM('query (10)'!AA2210))</f>
        <v/>
      </c>
      <c r="AD2210" s="38" t="str">
        <f>IF('query (10)'!AB2210="","",TRIM(IFERROR(_xlfn.TEXTBEFORE('query (10)'!AB2210,"("),'query (10)'!AB2210)))</f>
        <v/>
      </c>
      <c r="AE2210" s="38" t="str">
        <f>IFERROR(LOWER(TRIM(_xlfn.TEXTBEFORE(_xlfn.TEXTAFTER('query (10)'!AB2210,"("),")"))),"")</f>
        <v/>
      </c>
      <c r="AF2210" s="38" t="str">
        <f>IF('query (10)'!AD2210="","",TRIM('query (10)'!AD2210))</f>
        <v>คุณานนต์ ปารวัณวงศ์</v>
      </c>
      <c r="AG2210" s="38" t="str">
        <f>IF('query (10)'!AE2210="","",TRIM('query (10)'!AE2210))</f>
        <v>คุณานนต์ ปารวัณวงศ์</v>
      </c>
      <c r="AH2210" s="38" t="str">
        <f>IF('query (10)'!AF2210="","",IFERROR(VALUE('query (10)'!AF2210),""))</f>
        <v/>
      </c>
      <c r="AI2210" s="38" t="str">
        <f>IF('query (10)'!AG2210="","",TRIM('query (10)'!AG2210))</f>
        <v/>
      </c>
      <c r="AJ2210" s="38" t="str">
        <f>IF('query (10)'!AH2210="","",IFERROR(VALUE('query (10)'!AH2210),""))</f>
        <v/>
      </c>
      <c r="AK2210" s="38" t="str">
        <f>IF('query (10)'!AI2210="","",TRIM('query (10)'!AI2210))</f>
        <v/>
      </c>
      <c r="AL2210" s="42">
        <f t="shared" si="170"/>
        <v>2026</v>
      </c>
      <c r="AM2210" s="42" t="str">
        <f t="shared" si="171"/>
        <v>2026-04</v>
      </c>
      <c r="AN2210" s="42" t="str">
        <f t="shared" ca="1" si="172"/>
        <v>ON_SCHEDULE</v>
      </c>
      <c r="AO2210" s="42" t="str">
        <f t="shared" si="173"/>
        <v>AS-707 | SEAL PRESS MACHINE | KWD6 | SOLENOID VALVE | Time-based Maintenance | Mechanical | Cleaning | Medium | Cleaning Solenoid Valve According to PM 1 Year Cycle | คุณานนต์ ปารวัณวงศ์</v>
      </c>
      <c r="AP2210" s="42" t="str">
        <f>_xlfn.TEXTJOIN("; ",TRUE,IF(COUNTA('query (10)'!A2210:AK2210)&lt;=6,"NEAR_EMPTY_ROW",""),IF($K2210="","MISSING_STATUS",""),IF(AND($K2210="เสร็จสิ้น",$Z2210=""),"DONE_NO_ACTUAL_DATE",""),IF(AND($I2210="Condition-based Maintenance",$AH2210=""),"CBM_NO_MEASUREMENT",""),IF(OR($X2210="",$X2210=0),"INVALID_PERIOD",""),IF(AND($AA2210&lt;&gt;"",$AB2210&lt;&gt;"",$AB2210&lt;$AA2210),"DATE_SEQUENCE_ERROR",""),IF(AND($AB2210&lt;&gt;"",$AB2210&gt;DATE(2030,12,31)),"DATE_OUTLIER",""),IF($C2210="","MISSING_QRCODE",""),IF($J2210="UNKNOWN","UNKNOWN_PM_TYPE",""),IF($L2210="UNKNOWN","UNKNOWN_STATUS",""))</f>
        <v/>
      </c>
      <c r="AQ2210" s="42" t="str">
        <f t="shared" si="174"/>
        <v>NO</v>
      </c>
    </row>
    <row r="2211" spans="1:43" x14ac:dyDescent="0.3">
      <c r="A2211" s="38">
        <f>IF('query (10)'!A2211="","",'query (10)'!A2211)</f>
        <v>2446</v>
      </c>
      <c r="B2211" s="38" t="str">
        <f>IF('query (10)'!B2211="","",'query (10)'!B2211)</f>
        <v/>
      </c>
      <c r="C2211" s="38" t="str">
        <f>TRIM(UPPER('query (10)'!M2211))</f>
        <v>AS-707</v>
      </c>
      <c r="D2211" s="38" t="str">
        <f>TRIM(UPPER(IFERROR(_xlfn.TEXTBEFORE('query (10)'!L2211,"("),'query (10)'!L2211)))</f>
        <v>SEAL PRESS MACHINE</v>
      </c>
      <c r="E2211" s="38" t="str">
        <f>IFERROR(TRIM(UPPER(_xlfn.TEXTBEFORE(_xlfn.TEXTAFTER('query (10)'!L2211,"("),")"))),"")</f>
        <v/>
      </c>
      <c r="F2211" s="38" t="str">
        <f>TRIM('query (10)'!K2211)</f>
        <v>KWD6</v>
      </c>
      <c r="G2211" s="38" t="str">
        <f>IF('query (10)'!J2211="","",'query (10)'!J2211)</f>
        <v>Solenoid valve</v>
      </c>
      <c r="H2211" s="38" t="str">
        <f>TRIM(UPPER('query (10)'!J2211))</f>
        <v>SOLENOID VALVE</v>
      </c>
      <c r="I2211" s="38" t="str">
        <f>IF('query (10)'!F2211="","",'query (10)'!F2211)</f>
        <v>Time-based Maintenance</v>
      </c>
      <c r="J2211" s="38" t="str">
        <f>IF('query (10)'!F2211="","",IFERROR(INDEX(Cleaning_Rules!$B$14:$B$17,MATCH(TRIM('query (10)'!F2211),Cleaning_Rules!$A$14:$A$17,0)),"UNKNOWN"))</f>
        <v>TBM</v>
      </c>
      <c r="K2211" s="38" t="str">
        <f>IF('query (10)'!G2211="","",'query (10)'!G2211)</f>
        <v>เลื่อนแผน</v>
      </c>
      <c r="L2211" s="38" t="str">
        <f>IF('query (10)'!G2211="","MISSING",IFERROR(INDEX(Cleaning_Rules!$B$5:$B$10,MATCH(TRIM('query (10)'!G2211),Cleaning_Rules!$A$5:$A$10,0)),"UNKNOWN"))</f>
        <v>POSTPONED</v>
      </c>
      <c r="M2211" s="38" t="str">
        <f>IF('query (10)'!I2211="","",'query (10)'!I2211)</f>
        <v>Mechanical</v>
      </c>
      <c r="N2211" s="38" t="str">
        <f>IF('query (10)'!O2211="","",'query (10)'!O2211)</f>
        <v>Cleaning</v>
      </c>
      <c r="O2211" s="38" t="str">
        <f>IF('query (10)'!P2211="","",'query (10)'!P2211)</f>
        <v>Medium</v>
      </c>
      <c r="P2211" s="38" t="str">
        <f>IF('query (10)'!N2211="","",'query (10)'!N2211)</f>
        <v>Cleaning Solenoid Valve According to PM 1 Year Cycle</v>
      </c>
      <c r="Q2211" s="38" t="str">
        <f>TRIM('query (10)'!N2211)</f>
        <v>Cleaning Solenoid Valve According to PM 1 Year Cycle</v>
      </c>
      <c r="R2211" s="38" t="str">
        <f>TRIM(UPPER('query (10)'!R2211))</f>
        <v/>
      </c>
      <c r="S2211" s="38" t="str">
        <f>TRIM(UPPER('query (10)'!S2211))</f>
        <v/>
      </c>
      <c r="T2211" s="38" t="str">
        <f>IF('query (10)'!Q2211="","",TRIM(UPPER('query (10)'!Q2211)))</f>
        <v/>
      </c>
      <c r="U2211" s="38" t="str">
        <f>IF('query (10)'!T2211="","",'query (10)'!T2211)</f>
        <v/>
      </c>
      <c r="V2211" s="39" t="str">
        <f>IF('query (10)'!T2211="","",IFERROR(VALUE('query (10)'!T2211),""))</f>
        <v/>
      </c>
      <c r="W2211" s="40">
        <f>IF('query (10)'!U2211="","",'query (10)'!U2211)</f>
        <v>0</v>
      </c>
      <c r="X2211" s="39">
        <f>IF('query (10)'!V2211="","",'query (10)'!V2211)</f>
        <v>360</v>
      </c>
      <c r="Y2211" s="41">
        <f>IF('query (10)'!W2211="","",'query (10)'!W2211)</f>
        <v>46118</v>
      </c>
      <c r="Z2211" s="41" t="str">
        <f>IF('query (10)'!X2211="","",'query (10)'!X2211)</f>
        <v/>
      </c>
      <c r="AA2211" s="41">
        <f>IF('query (10)'!Y2211="","",'query (10)'!Y2211)</f>
        <v>46118</v>
      </c>
      <c r="AB2211" s="41">
        <f>IF('query (10)'!Z2211="","",'query (10)'!Z2211)</f>
        <v>46478</v>
      </c>
      <c r="AC2211" s="38" t="str">
        <f>IF(OR('query (10)'!AA2211="",COUNTIF(Cleaning_Rules!$A$21:$A$26,TRIM('query (10)'!AA2211))&gt;0),"",TRIM('query (10)'!AA2211))</f>
        <v/>
      </c>
      <c r="AD2211" s="38" t="str">
        <f>IF('query (10)'!AB2211="","",TRIM(IFERROR(_xlfn.TEXTBEFORE('query (10)'!AB2211,"("),'query (10)'!AB2211)))</f>
        <v/>
      </c>
      <c r="AE2211" s="38" t="str">
        <f>IFERROR(LOWER(TRIM(_xlfn.TEXTBEFORE(_xlfn.TEXTAFTER('query (10)'!AB2211,"("),")"))),"")</f>
        <v/>
      </c>
      <c r="AF2211" s="38" t="str">
        <f>IF('query (10)'!AD2211="","",TRIM('query (10)'!AD2211))</f>
        <v>คุณานนต์ ปารวัณวงศ์</v>
      </c>
      <c r="AG2211" s="38" t="str">
        <f>IF('query (10)'!AE2211="","",TRIM('query (10)'!AE2211))</f>
        <v>คุณานนต์ ปารวัณวงศ์</v>
      </c>
      <c r="AH2211" s="38" t="str">
        <f>IF('query (10)'!AF2211="","",IFERROR(VALUE('query (10)'!AF2211),""))</f>
        <v/>
      </c>
      <c r="AI2211" s="38" t="str">
        <f>IF('query (10)'!AG2211="","",TRIM('query (10)'!AG2211))</f>
        <v/>
      </c>
      <c r="AJ2211" s="38" t="str">
        <f>IF('query (10)'!AH2211="","",IFERROR(VALUE('query (10)'!AH2211),""))</f>
        <v/>
      </c>
      <c r="AK2211" s="38" t="str">
        <f>IF('query (10)'!AI2211="","",TRIM('query (10)'!AI2211))</f>
        <v/>
      </c>
      <c r="AL2211" s="42">
        <f t="shared" si="170"/>
        <v>2026</v>
      </c>
      <c r="AM2211" s="42" t="str">
        <f t="shared" si="171"/>
        <v>2026-04</v>
      </c>
      <c r="AN2211" s="42" t="str">
        <f t="shared" ca="1" si="172"/>
        <v>ON_SCHEDULE</v>
      </c>
      <c r="AO2211" s="42" t="str">
        <f t="shared" si="173"/>
        <v>AS-707 | SEAL PRESS MACHINE | KWD6 | SOLENOID VALVE | Time-based Maintenance | Mechanical | Cleaning | Medium | Cleaning Solenoid Valve According to PM 1 Year Cycle | คุณานนต์ ปารวัณวงศ์</v>
      </c>
      <c r="AP2211" s="42" t="str">
        <f>_xlfn.TEXTJOIN("; ",TRUE,IF(COUNTA('query (10)'!A2211:AK2211)&lt;=6,"NEAR_EMPTY_ROW",""),IF($K2211="","MISSING_STATUS",""),IF(AND($K2211="เสร็จสิ้น",$Z2211=""),"DONE_NO_ACTUAL_DATE",""),IF(AND($I2211="Condition-based Maintenance",$AH2211=""),"CBM_NO_MEASUREMENT",""),IF(OR($X2211="",$X2211=0),"INVALID_PERIOD",""),IF(AND($AA2211&lt;&gt;"",$AB2211&lt;&gt;"",$AB2211&lt;$AA2211),"DATE_SEQUENCE_ERROR",""),IF(AND($AB2211&lt;&gt;"",$AB2211&gt;DATE(2030,12,31)),"DATE_OUTLIER",""),IF($C2211="","MISSING_QRCODE",""),IF($J2211="UNKNOWN","UNKNOWN_PM_TYPE",""),IF($L2211="UNKNOWN","UNKNOWN_STATUS",""))</f>
        <v/>
      </c>
      <c r="AQ2211" s="42" t="str">
        <f t="shared" si="174"/>
        <v>NO</v>
      </c>
    </row>
    <row r="2212" spans="1:43" x14ac:dyDescent="0.3">
      <c r="A2212" s="38">
        <f>IF('query (10)'!A2212="","",'query (10)'!A2212)</f>
        <v>2447</v>
      </c>
      <c r="B2212" s="38">
        <f>IF('query (10)'!B2212="","",'query (10)'!B2212)</f>
        <v>19757</v>
      </c>
      <c r="C2212" s="38" t="str">
        <f>TRIM(UPPER('query (10)'!M2212))</f>
        <v>CH-844</v>
      </c>
      <c r="D2212" s="38" t="str">
        <f>TRIM(UPPER(IFERROR(_xlfn.TEXTBEFORE('query (10)'!L2212,"("),'query (10)'!L2212)))</f>
        <v>AXIAL CLEARANCE INSPECTION MACHINE</v>
      </c>
      <c r="E2212" s="38" t="str">
        <f>IFERROR(TRIM(UPPER(_xlfn.TEXTBEFORE(_xlfn.TEXTAFTER('query (10)'!L2212,"("),")"))),"")</f>
        <v/>
      </c>
      <c r="F2212" s="38" t="str">
        <f>TRIM('query (10)'!K2212)</f>
        <v>KWD7</v>
      </c>
      <c r="G2212" s="38" t="str">
        <f>IF('query (10)'!J2212="","",'query (10)'!J2212)</f>
        <v>Solenoid valve</v>
      </c>
      <c r="H2212" s="38" t="str">
        <f>TRIM(UPPER('query (10)'!J2212))</f>
        <v>SOLENOID VALVE</v>
      </c>
      <c r="I2212" s="38" t="str">
        <f>IF('query (10)'!F2212="","",'query (10)'!F2212)</f>
        <v>Time-based Maintenance</v>
      </c>
      <c r="J2212" s="38" t="str">
        <f>IF('query (10)'!F2212="","",IFERROR(INDEX(Cleaning_Rules!$B$14:$B$17,MATCH(TRIM('query (10)'!F2212),Cleaning_Rules!$A$14:$A$17,0)),"UNKNOWN"))</f>
        <v>TBM</v>
      </c>
      <c r="K2212" s="38" t="str">
        <f>IF('query (10)'!G2212="","",'query (10)'!G2212)</f>
        <v>เสร็จสิ้น</v>
      </c>
      <c r="L2212" s="38" t="str">
        <f>IF('query (10)'!G2212="","MISSING",IFERROR(INDEX(Cleaning_Rules!$B$5:$B$10,MATCH(TRIM('query (10)'!G2212),Cleaning_Rules!$A$5:$A$10,0)),"UNKNOWN"))</f>
        <v>COMPLETED</v>
      </c>
      <c r="M2212" s="38" t="str">
        <f>IF('query (10)'!I2212="","",'query (10)'!I2212)</f>
        <v>Mechanical</v>
      </c>
      <c r="N2212" s="38" t="str">
        <f>IF('query (10)'!O2212="","",'query (10)'!O2212)</f>
        <v>Cleaning</v>
      </c>
      <c r="O2212" s="38" t="str">
        <f>IF('query (10)'!P2212="","",'query (10)'!P2212)</f>
        <v>Medium</v>
      </c>
      <c r="P2212" s="38" t="str">
        <f>IF('query (10)'!N2212="","",'query (10)'!N2212)</f>
        <v>Cleaning Solenoid Valve According to PM 1 Year Cycle</v>
      </c>
      <c r="Q2212" s="38" t="str">
        <f>TRIM('query (10)'!N2212)</f>
        <v>Cleaning Solenoid Valve According to PM 1 Year Cycle</v>
      </c>
      <c r="R2212" s="38" t="str">
        <f>TRIM(UPPER('query (10)'!R2212))</f>
        <v/>
      </c>
      <c r="S2212" s="38" t="str">
        <f>TRIM(UPPER('query (10)'!S2212))</f>
        <v/>
      </c>
      <c r="T2212" s="38" t="str">
        <f>IF('query (10)'!Q2212="","",TRIM(UPPER('query (10)'!Q2212)))</f>
        <v/>
      </c>
      <c r="U2212" s="38" t="str">
        <f>IF('query (10)'!T2212="","",'query (10)'!T2212)</f>
        <v/>
      </c>
      <c r="V2212" s="39" t="str">
        <f>IF('query (10)'!T2212="","",IFERROR(VALUE('query (10)'!T2212),""))</f>
        <v/>
      </c>
      <c r="W2212" s="40">
        <f>IF('query (10)'!U2212="","",'query (10)'!U2212)</f>
        <v>0</v>
      </c>
      <c r="X2212" s="39">
        <f>IF('query (10)'!V2212="","",'query (10)'!V2212)</f>
        <v>360</v>
      </c>
      <c r="Y2212" s="41">
        <f>IF('query (10)'!W2212="","",'query (10)'!W2212)</f>
        <v>46119</v>
      </c>
      <c r="Z2212" s="41">
        <f>IF('query (10)'!X2212="","",'query (10)'!X2212)</f>
        <v>46116</v>
      </c>
      <c r="AA2212" s="41">
        <f>IF('query (10)'!Y2212="","",'query (10)'!Y2212)</f>
        <v>46116</v>
      </c>
      <c r="AB2212" s="41">
        <f>IF('query (10)'!Z2212="","",'query (10)'!Z2212)</f>
        <v>46476</v>
      </c>
      <c r="AC2212" s="38" t="str">
        <f>IF(OR('query (10)'!AA2212="",COUNTIF(Cleaning_Rules!$A$21:$A$26,TRIM('query (10)'!AA2212))&gt;0),"",TRIM('query (10)'!AA2212))</f>
        <v/>
      </c>
      <c r="AD2212" s="38" t="str">
        <f>IF('query (10)'!AB2212="","",TRIM(IFERROR(_xlfn.TEXTBEFORE('query (10)'!AB2212,"("),'query (10)'!AB2212)))</f>
        <v>เริ่มซ่อมงาน PM แล้ว รับผิดชอบโดย PAHLA SEEDANG</v>
      </c>
      <c r="AE2212" s="38" t="str">
        <f>IFERROR(LOWER(TRIM(_xlfn.TEXTBEFORE(_xlfn.TEXTAFTER('query (10)'!AB2212,"("),")"))),"")</f>
        <v>pahla@nsk.com</v>
      </c>
      <c r="AF2212" s="38" t="str">
        <f>IF('query (10)'!AD2212="","",TRIM('query (10)'!AD2212))</f>
        <v>คุณานนต์ ปารวัณวงศ์</v>
      </c>
      <c r="AG2212" s="38" t="str">
        <f>IF('query (10)'!AE2212="","",TRIM('query (10)'!AE2212))</f>
        <v>ผะหลา สีแดง</v>
      </c>
      <c r="AH2212" s="38" t="str">
        <f>IF('query (10)'!AF2212="","",IFERROR(VALUE('query (10)'!AF2212),""))</f>
        <v/>
      </c>
      <c r="AI2212" s="38" t="str">
        <f>IF('query (10)'!AG2212="","",TRIM('query (10)'!AG2212))</f>
        <v/>
      </c>
      <c r="AJ2212" s="38" t="str">
        <f>IF('query (10)'!AH2212="","",IFERROR(VALUE('query (10)'!AH2212),""))</f>
        <v/>
      </c>
      <c r="AK2212" s="38" t="str">
        <f>IF('query (10)'!AI2212="","",TRIM('query (10)'!AI2212))</f>
        <v/>
      </c>
      <c r="AL2212" s="42">
        <f t="shared" si="170"/>
        <v>2026</v>
      </c>
      <c r="AM2212" s="42" t="str">
        <f t="shared" si="171"/>
        <v>2026-04</v>
      </c>
      <c r="AN2212" s="42" t="str">
        <f t="shared" ca="1" si="172"/>
        <v/>
      </c>
      <c r="AO2212" s="42" t="str">
        <f t="shared" si="173"/>
        <v>CH-844 | AXIAL CLEARANCE INSPECTION MACHINE | KWD7 | SOLENOID VALVE | Time-based Maintenance | Mechanical | Cleaning | Medium | Cleaning Solenoid Valve According to PM 1 Year Cycle | เริ่มซ่อมงาน PM แล้ว รับผิดชอบโดย PAHLA SEEDANG | ผะหลา สีแดง</v>
      </c>
      <c r="AP2212" s="42" t="str">
        <f>_xlfn.TEXTJOIN("; ",TRUE,IF(COUNTA('query (10)'!A2212:AK2212)&lt;=6,"NEAR_EMPTY_ROW",""),IF($K2212="","MISSING_STATUS",""),IF(AND($K2212="เสร็จสิ้น",$Z2212=""),"DONE_NO_ACTUAL_DATE",""),IF(AND($I2212="Condition-based Maintenance",$AH2212=""),"CBM_NO_MEASUREMENT",""),IF(OR($X2212="",$X2212=0),"INVALID_PERIOD",""),IF(AND($AA2212&lt;&gt;"",$AB2212&lt;&gt;"",$AB2212&lt;$AA2212),"DATE_SEQUENCE_ERROR",""),IF(AND($AB2212&lt;&gt;"",$AB2212&gt;DATE(2030,12,31)),"DATE_OUTLIER",""),IF($C2212="","MISSING_QRCODE",""),IF($J2212="UNKNOWN","UNKNOWN_PM_TYPE",""),IF($L2212="UNKNOWN","UNKNOWN_STATUS",""))</f>
        <v/>
      </c>
      <c r="AQ2212" s="42" t="str">
        <f t="shared" si="174"/>
        <v>NO</v>
      </c>
    </row>
    <row r="2213" spans="1:43" x14ac:dyDescent="0.3">
      <c r="A2213" s="38">
        <f>IF('query (10)'!A2213="","",'query (10)'!A2213)</f>
        <v>2448</v>
      </c>
      <c r="B2213" s="38">
        <f>IF('query (10)'!B2213="","",'query (10)'!B2213)</f>
        <v>19758</v>
      </c>
      <c r="C2213" s="38" t="str">
        <f>TRIM(UPPER('query (10)'!M2213))</f>
        <v>AS-845</v>
      </c>
      <c r="D2213" s="38" t="str">
        <f>TRIM(UPPER(IFERROR(_xlfn.TEXTBEFORE('query (10)'!L2213,"("),'query (10)'!L2213)))</f>
        <v>GREASE INJECTION MACHINE</v>
      </c>
      <c r="E2213" s="38" t="str">
        <f>IFERROR(TRIM(UPPER(_xlfn.TEXTBEFORE(_xlfn.TEXTAFTER('query (10)'!L2213,"("),")"))),"")</f>
        <v/>
      </c>
      <c r="F2213" s="38" t="str">
        <f>TRIM('query (10)'!K2213)</f>
        <v>KWD7</v>
      </c>
      <c r="G2213" s="38" t="str">
        <f>IF('query (10)'!J2213="","",'query (10)'!J2213)</f>
        <v>Solenoid valve</v>
      </c>
      <c r="H2213" s="38" t="str">
        <f>TRIM(UPPER('query (10)'!J2213))</f>
        <v>SOLENOID VALVE</v>
      </c>
      <c r="I2213" s="38" t="str">
        <f>IF('query (10)'!F2213="","",'query (10)'!F2213)</f>
        <v>Time-based Maintenance</v>
      </c>
      <c r="J2213" s="38" t="str">
        <f>IF('query (10)'!F2213="","",IFERROR(INDEX(Cleaning_Rules!$B$14:$B$17,MATCH(TRIM('query (10)'!F2213),Cleaning_Rules!$A$14:$A$17,0)),"UNKNOWN"))</f>
        <v>TBM</v>
      </c>
      <c r="K2213" s="38" t="str">
        <f>IF('query (10)'!G2213="","",'query (10)'!G2213)</f>
        <v>เสร็จสิ้น</v>
      </c>
      <c r="L2213" s="38" t="str">
        <f>IF('query (10)'!G2213="","MISSING",IFERROR(INDEX(Cleaning_Rules!$B$5:$B$10,MATCH(TRIM('query (10)'!G2213),Cleaning_Rules!$A$5:$A$10,0)),"UNKNOWN"))</f>
        <v>COMPLETED</v>
      </c>
      <c r="M2213" s="38" t="str">
        <f>IF('query (10)'!I2213="","",'query (10)'!I2213)</f>
        <v>Mechanical</v>
      </c>
      <c r="N2213" s="38" t="str">
        <f>IF('query (10)'!O2213="","",'query (10)'!O2213)</f>
        <v>Cleaning</v>
      </c>
      <c r="O2213" s="38" t="str">
        <f>IF('query (10)'!P2213="","",'query (10)'!P2213)</f>
        <v>Medium</v>
      </c>
      <c r="P2213" s="38" t="str">
        <f>IF('query (10)'!N2213="","",'query (10)'!N2213)</f>
        <v>Cleaning Solenoid Valve According to PM 1 Year Cycle</v>
      </c>
      <c r="Q2213" s="38" t="str">
        <f>TRIM('query (10)'!N2213)</f>
        <v>Cleaning Solenoid Valve According to PM 1 Year Cycle</v>
      </c>
      <c r="R2213" s="38" t="str">
        <f>TRIM(UPPER('query (10)'!R2213))</f>
        <v/>
      </c>
      <c r="S2213" s="38" t="str">
        <f>TRIM(UPPER('query (10)'!S2213))</f>
        <v/>
      </c>
      <c r="T2213" s="38" t="str">
        <f>IF('query (10)'!Q2213="","",TRIM(UPPER('query (10)'!Q2213)))</f>
        <v/>
      </c>
      <c r="U2213" s="38" t="str">
        <f>IF('query (10)'!T2213="","",'query (10)'!T2213)</f>
        <v/>
      </c>
      <c r="V2213" s="39" t="str">
        <f>IF('query (10)'!T2213="","",IFERROR(VALUE('query (10)'!T2213),""))</f>
        <v/>
      </c>
      <c r="W2213" s="40">
        <f>IF('query (10)'!U2213="","",'query (10)'!U2213)</f>
        <v>0</v>
      </c>
      <c r="X2213" s="39">
        <f>IF('query (10)'!V2213="","",'query (10)'!V2213)</f>
        <v>360</v>
      </c>
      <c r="Y2213" s="41">
        <f>IF('query (10)'!W2213="","",'query (10)'!W2213)</f>
        <v>46119</v>
      </c>
      <c r="Z2213" s="41">
        <f>IF('query (10)'!X2213="","",'query (10)'!X2213)</f>
        <v>46116</v>
      </c>
      <c r="AA2213" s="41">
        <f>IF('query (10)'!Y2213="","",'query (10)'!Y2213)</f>
        <v>46116</v>
      </c>
      <c r="AB2213" s="41">
        <f>IF('query (10)'!Z2213="","",'query (10)'!Z2213)</f>
        <v>46476</v>
      </c>
      <c r="AC2213" s="38" t="str">
        <f>IF(OR('query (10)'!AA2213="",COUNTIF(Cleaning_Rules!$A$21:$A$26,TRIM('query (10)'!AA2213))&gt;0),"",TRIM('query (10)'!AA2213))</f>
        <v/>
      </c>
      <c r="AD2213" s="38" t="str">
        <f>IF('query (10)'!AB2213="","",TRIM(IFERROR(_xlfn.TEXTBEFORE('query (10)'!AB2213,"("),'query (10)'!AB2213)))</f>
        <v>เริ่มซ่อมงาน PM แล้ว รับผิดชอบโดย PAHLA SEEDANG</v>
      </c>
      <c r="AE2213" s="38" t="str">
        <f>IFERROR(LOWER(TRIM(_xlfn.TEXTBEFORE(_xlfn.TEXTAFTER('query (10)'!AB2213,"("),")"))),"")</f>
        <v>pahla@nsk.com</v>
      </c>
      <c r="AF2213" s="38" t="str">
        <f>IF('query (10)'!AD2213="","",TRIM('query (10)'!AD2213))</f>
        <v>คุณานนต์ ปารวัณวงศ์</v>
      </c>
      <c r="AG2213" s="38" t="str">
        <f>IF('query (10)'!AE2213="","",TRIM('query (10)'!AE2213))</f>
        <v>ผะหลา สีแดง</v>
      </c>
      <c r="AH2213" s="38" t="str">
        <f>IF('query (10)'!AF2213="","",IFERROR(VALUE('query (10)'!AF2213),""))</f>
        <v/>
      </c>
      <c r="AI2213" s="38" t="str">
        <f>IF('query (10)'!AG2213="","",TRIM('query (10)'!AG2213))</f>
        <v/>
      </c>
      <c r="AJ2213" s="38" t="str">
        <f>IF('query (10)'!AH2213="","",IFERROR(VALUE('query (10)'!AH2213),""))</f>
        <v/>
      </c>
      <c r="AK2213" s="38" t="str">
        <f>IF('query (10)'!AI2213="","",TRIM('query (10)'!AI2213))</f>
        <v/>
      </c>
      <c r="AL2213" s="42">
        <f t="shared" si="170"/>
        <v>2026</v>
      </c>
      <c r="AM2213" s="42" t="str">
        <f t="shared" si="171"/>
        <v>2026-04</v>
      </c>
      <c r="AN2213" s="42" t="str">
        <f t="shared" ca="1" si="172"/>
        <v/>
      </c>
      <c r="AO2213" s="42" t="str">
        <f t="shared" si="173"/>
        <v>AS-845 | GREASE INJECTION MACHINE | KWD7 | SOLENOID VALVE | Time-based Maintenance | Mechanical | Cleaning | Medium | Cleaning Solenoid Valve According to PM 1 Year Cycle | เริ่มซ่อมงาน PM แล้ว รับผิดชอบโดย PAHLA SEEDANG | ผะหลา สีแดง</v>
      </c>
      <c r="AP2213" s="42" t="str">
        <f>_xlfn.TEXTJOIN("; ",TRUE,IF(COUNTA('query (10)'!A2213:AK2213)&lt;=6,"NEAR_EMPTY_ROW",""),IF($K2213="","MISSING_STATUS",""),IF(AND($K2213="เสร็จสิ้น",$Z2213=""),"DONE_NO_ACTUAL_DATE",""),IF(AND($I2213="Condition-based Maintenance",$AH2213=""),"CBM_NO_MEASUREMENT",""),IF(OR($X2213="",$X2213=0),"INVALID_PERIOD",""),IF(AND($AA2213&lt;&gt;"",$AB2213&lt;&gt;"",$AB2213&lt;$AA2213),"DATE_SEQUENCE_ERROR",""),IF(AND($AB2213&lt;&gt;"",$AB2213&gt;DATE(2030,12,31)),"DATE_OUTLIER",""),IF($C2213="","MISSING_QRCODE",""),IF($J2213="UNKNOWN","UNKNOWN_PM_TYPE",""),IF($L2213="UNKNOWN","UNKNOWN_STATUS",""))</f>
        <v/>
      </c>
      <c r="AQ2213" s="42" t="str">
        <f t="shared" si="174"/>
        <v>NO</v>
      </c>
    </row>
    <row r="2214" spans="1:43" x14ac:dyDescent="0.3">
      <c r="A2214" s="38">
        <f>IF('query (10)'!A2214="","",'query (10)'!A2214)</f>
        <v>2449</v>
      </c>
      <c r="B2214" s="38" t="str">
        <f>IF('query (10)'!B2214="","",'query (10)'!B2214)</f>
        <v/>
      </c>
      <c r="C2214" s="38" t="str">
        <f>TRIM(UPPER('query (10)'!M2214))</f>
        <v>MA-851</v>
      </c>
      <c r="D2214" s="38" t="str">
        <f>TRIM(UPPER(IFERROR(_xlfn.TEXTBEFORE('query (10)'!L2214,"("),'query (10)'!L2214)))</f>
        <v>LASER MARKER MACHINE</v>
      </c>
      <c r="E2214" s="38" t="str">
        <f>IFERROR(TRIM(UPPER(_xlfn.TEXTBEFORE(_xlfn.TEXTAFTER('query (10)'!L2214,"("),")"))),"")</f>
        <v/>
      </c>
      <c r="F2214" s="38" t="str">
        <f>TRIM('query (10)'!K2214)</f>
        <v>KWD7</v>
      </c>
      <c r="G2214" s="38" t="str">
        <f>IF('query (10)'!J2214="","",'query (10)'!J2214)</f>
        <v>Solenoid valve</v>
      </c>
      <c r="H2214" s="38" t="str">
        <f>TRIM(UPPER('query (10)'!J2214))</f>
        <v>SOLENOID VALVE</v>
      </c>
      <c r="I2214" s="38" t="str">
        <f>IF('query (10)'!F2214="","",'query (10)'!F2214)</f>
        <v>Time-based Maintenance</v>
      </c>
      <c r="J2214" s="38" t="str">
        <f>IF('query (10)'!F2214="","",IFERROR(INDEX(Cleaning_Rules!$B$14:$B$17,MATCH(TRIM('query (10)'!F2214),Cleaning_Rules!$A$14:$A$17,0)),"UNKNOWN"))</f>
        <v>TBM</v>
      </c>
      <c r="K2214" s="38" t="str">
        <f>IF('query (10)'!G2214="","",'query (10)'!G2214)</f>
        <v>เลื่อนแผน</v>
      </c>
      <c r="L2214" s="38" t="str">
        <f>IF('query (10)'!G2214="","MISSING",IFERROR(INDEX(Cleaning_Rules!$B$5:$B$10,MATCH(TRIM('query (10)'!G2214),Cleaning_Rules!$A$5:$A$10,0)),"UNKNOWN"))</f>
        <v>POSTPONED</v>
      </c>
      <c r="M2214" s="38" t="str">
        <f>IF('query (10)'!I2214="","",'query (10)'!I2214)</f>
        <v>Mechanical</v>
      </c>
      <c r="N2214" s="38" t="str">
        <f>IF('query (10)'!O2214="","",'query (10)'!O2214)</f>
        <v>Cleaning</v>
      </c>
      <c r="O2214" s="38" t="str">
        <f>IF('query (10)'!P2214="","",'query (10)'!P2214)</f>
        <v>Medium</v>
      </c>
      <c r="P2214" s="38" t="str">
        <f>IF('query (10)'!N2214="","",'query (10)'!N2214)</f>
        <v>Cleaning Solenoid Valve According to PM 1 Year Cycle</v>
      </c>
      <c r="Q2214" s="38" t="str">
        <f>TRIM('query (10)'!N2214)</f>
        <v>Cleaning Solenoid Valve According to PM 1 Year Cycle</v>
      </c>
      <c r="R2214" s="38" t="str">
        <f>TRIM(UPPER('query (10)'!R2214))</f>
        <v/>
      </c>
      <c r="S2214" s="38" t="str">
        <f>TRIM(UPPER('query (10)'!S2214))</f>
        <v/>
      </c>
      <c r="T2214" s="38" t="str">
        <f>IF('query (10)'!Q2214="","",TRIM(UPPER('query (10)'!Q2214)))</f>
        <v/>
      </c>
      <c r="U2214" s="38" t="str">
        <f>IF('query (10)'!T2214="","",'query (10)'!T2214)</f>
        <v/>
      </c>
      <c r="V2214" s="39" t="str">
        <f>IF('query (10)'!T2214="","",IFERROR(VALUE('query (10)'!T2214),""))</f>
        <v/>
      </c>
      <c r="W2214" s="40">
        <f>IF('query (10)'!U2214="","",'query (10)'!U2214)</f>
        <v>0</v>
      </c>
      <c r="X2214" s="39">
        <f>IF('query (10)'!V2214="","",'query (10)'!V2214)</f>
        <v>360</v>
      </c>
      <c r="Y2214" s="41">
        <f>IF('query (10)'!W2214="","",'query (10)'!W2214)</f>
        <v>46119</v>
      </c>
      <c r="Z2214" s="41" t="str">
        <f>IF('query (10)'!X2214="","",'query (10)'!X2214)</f>
        <v/>
      </c>
      <c r="AA2214" s="41">
        <f>IF('query (10)'!Y2214="","",'query (10)'!Y2214)</f>
        <v>46119</v>
      </c>
      <c r="AB2214" s="41">
        <f>IF('query (10)'!Z2214="","",'query (10)'!Z2214)</f>
        <v>46479</v>
      </c>
      <c r="AC2214" s="38" t="str">
        <f>IF(OR('query (10)'!AA2214="",COUNTIF(Cleaning_Rules!$A$21:$A$26,TRIM('query (10)'!AA2214))&gt;0),"",TRIM('query (10)'!AA2214))</f>
        <v/>
      </c>
      <c r="AD2214" s="38" t="str">
        <f>IF('query (10)'!AB2214="","",TRIM(IFERROR(_xlfn.TEXTBEFORE('query (10)'!AB2214,"("),'query (10)'!AB2214)))</f>
        <v/>
      </c>
      <c r="AE2214" s="38" t="str">
        <f>IFERROR(LOWER(TRIM(_xlfn.TEXTBEFORE(_xlfn.TEXTAFTER('query (10)'!AB2214,"("),")"))),"")</f>
        <v/>
      </c>
      <c r="AF2214" s="38" t="str">
        <f>IF('query (10)'!AD2214="","",TRIM('query (10)'!AD2214))</f>
        <v>คุณานนต์ ปารวัณวงศ์</v>
      </c>
      <c r="AG2214" s="38" t="str">
        <f>IF('query (10)'!AE2214="","",TRIM('query (10)'!AE2214))</f>
        <v>คุณานนต์ ปารวัณวงศ์</v>
      </c>
      <c r="AH2214" s="38" t="str">
        <f>IF('query (10)'!AF2214="","",IFERROR(VALUE('query (10)'!AF2214),""))</f>
        <v/>
      </c>
      <c r="AI2214" s="38" t="str">
        <f>IF('query (10)'!AG2214="","",TRIM('query (10)'!AG2214))</f>
        <v/>
      </c>
      <c r="AJ2214" s="38" t="str">
        <f>IF('query (10)'!AH2214="","",IFERROR(VALUE('query (10)'!AH2214),""))</f>
        <v/>
      </c>
      <c r="AK2214" s="38" t="str">
        <f>IF('query (10)'!AI2214="","",TRIM('query (10)'!AI2214))</f>
        <v/>
      </c>
      <c r="AL2214" s="42">
        <f t="shared" si="170"/>
        <v>2026</v>
      </c>
      <c r="AM2214" s="42" t="str">
        <f t="shared" si="171"/>
        <v>2026-04</v>
      </c>
      <c r="AN2214" s="42" t="str">
        <f t="shared" ca="1" si="172"/>
        <v>ON_SCHEDULE</v>
      </c>
      <c r="AO2214" s="42" t="str">
        <f t="shared" si="173"/>
        <v>MA-851 | LASER MARKER MACHINE | KWD7 | SOLENOID VALVE | Time-based Maintenance | Mechanical | Cleaning | Medium | Cleaning Solenoid Valve According to PM 1 Year Cycle | คุณานนต์ ปารวัณวงศ์</v>
      </c>
      <c r="AP2214" s="42" t="str">
        <f>_xlfn.TEXTJOIN("; ",TRUE,IF(COUNTA('query (10)'!A2214:AK2214)&lt;=6,"NEAR_EMPTY_ROW",""),IF($K2214="","MISSING_STATUS",""),IF(AND($K2214="เสร็จสิ้น",$Z2214=""),"DONE_NO_ACTUAL_DATE",""),IF(AND($I2214="Condition-based Maintenance",$AH2214=""),"CBM_NO_MEASUREMENT",""),IF(OR($X2214="",$X2214=0),"INVALID_PERIOD",""),IF(AND($AA2214&lt;&gt;"",$AB2214&lt;&gt;"",$AB2214&lt;$AA2214),"DATE_SEQUENCE_ERROR",""),IF(AND($AB2214&lt;&gt;"",$AB2214&gt;DATE(2030,12,31)),"DATE_OUTLIER",""),IF($C2214="","MISSING_QRCODE",""),IF($J2214="UNKNOWN","UNKNOWN_PM_TYPE",""),IF($L2214="UNKNOWN","UNKNOWN_STATUS",""))</f>
        <v/>
      </c>
      <c r="AQ2214" s="42" t="str">
        <f t="shared" si="174"/>
        <v>NO</v>
      </c>
    </row>
    <row r="2215" spans="1:43" x14ac:dyDescent="0.3">
      <c r="A2215" s="38">
        <f>IF('query (10)'!A2215="","",'query (10)'!A2215)</f>
        <v>2450</v>
      </c>
      <c r="B2215" s="38">
        <f>IF('query (10)'!B2215="","",'query (10)'!B2215)</f>
        <v>20019</v>
      </c>
      <c r="C2215" s="38" t="str">
        <f>TRIM(UPPER('query (10)'!M2215))</f>
        <v>CH-848</v>
      </c>
      <c r="D2215" s="38" t="str">
        <f>TRIM(UPPER(IFERROR(_xlfn.TEXTBEFORE('query (10)'!L2215,"("),'query (10)'!L2215)))</f>
        <v>SEAL INSPECTION MACHINE</v>
      </c>
      <c r="E2215" s="38" t="str">
        <f>IFERROR(TRIM(UPPER(_xlfn.TEXTBEFORE(_xlfn.TEXTAFTER('query (10)'!L2215,"("),")"))),"")</f>
        <v/>
      </c>
      <c r="F2215" s="38" t="str">
        <f>TRIM('query (10)'!K2215)</f>
        <v>KWD7</v>
      </c>
      <c r="G2215" s="38" t="str">
        <f>IF('query (10)'!J2215="","",'query (10)'!J2215)</f>
        <v>Solenoid valve</v>
      </c>
      <c r="H2215" s="38" t="str">
        <f>TRIM(UPPER('query (10)'!J2215))</f>
        <v>SOLENOID VALVE</v>
      </c>
      <c r="I2215" s="38" t="str">
        <f>IF('query (10)'!F2215="","",'query (10)'!F2215)</f>
        <v>Time-based Maintenance</v>
      </c>
      <c r="J2215" s="38" t="str">
        <f>IF('query (10)'!F2215="","",IFERROR(INDEX(Cleaning_Rules!$B$14:$B$17,MATCH(TRIM('query (10)'!F2215),Cleaning_Rules!$A$14:$A$17,0)),"UNKNOWN"))</f>
        <v>TBM</v>
      </c>
      <c r="K2215" s="38" t="str">
        <f>IF('query (10)'!G2215="","",'query (10)'!G2215)</f>
        <v>เสร็จสิ้น</v>
      </c>
      <c r="L2215" s="38" t="str">
        <f>IF('query (10)'!G2215="","MISSING",IFERROR(INDEX(Cleaning_Rules!$B$5:$B$10,MATCH(TRIM('query (10)'!G2215),Cleaning_Rules!$A$5:$A$10,0)),"UNKNOWN"))</f>
        <v>COMPLETED</v>
      </c>
      <c r="M2215" s="38" t="str">
        <f>IF('query (10)'!I2215="","",'query (10)'!I2215)</f>
        <v>Mechanical</v>
      </c>
      <c r="N2215" s="38" t="str">
        <f>IF('query (10)'!O2215="","",'query (10)'!O2215)</f>
        <v>Cleaning</v>
      </c>
      <c r="O2215" s="38" t="str">
        <f>IF('query (10)'!P2215="","",'query (10)'!P2215)</f>
        <v>Medium</v>
      </c>
      <c r="P2215" s="38" t="str">
        <f>IF('query (10)'!N2215="","",'query (10)'!N2215)</f>
        <v>Cleaning Solenoid Valve According to PM 1 Year Cycle</v>
      </c>
      <c r="Q2215" s="38" t="str">
        <f>TRIM('query (10)'!N2215)</f>
        <v>Cleaning Solenoid Valve According to PM 1 Year Cycle</v>
      </c>
      <c r="R2215" s="38" t="str">
        <f>TRIM(UPPER('query (10)'!R2215))</f>
        <v/>
      </c>
      <c r="S2215" s="38" t="str">
        <f>TRIM(UPPER('query (10)'!S2215))</f>
        <v/>
      </c>
      <c r="T2215" s="38" t="str">
        <f>IF('query (10)'!Q2215="","",TRIM(UPPER('query (10)'!Q2215)))</f>
        <v/>
      </c>
      <c r="U2215" s="38" t="str">
        <f>IF('query (10)'!T2215="","",'query (10)'!T2215)</f>
        <v/>
      </c>
      <c r="V2215" s="39" t="str">
        <f>IF('query (10)'!T2215="","",IFERROR(VALUE('query (10)'!T2215),""))</f>
        <v/>
      </c>
      <c r="W2215" s="40">
        <f>IF('query (10)'!U2215="","",'query (10)'!U2215)</f>
        <v>0</v>
      </c>
      <c r="X2215" s="39">
        <f>IF('query (10)'!V2215="","",'query (10)'!V2215)</f>
        <v>360</v>
      </c>
      <c r="Y2215" s="41">
        <f>IF('query (10)'!W2215="","",'query (10)'!W2215)</f>
        <v>46119</v>
      </c>
      <c r="Z2215" s="41">
        <f>IF('query (10)'!X2215="","",'query (10)'!X2215)</f>
        <v>46141</v>
      </c>
      <c r="AA2215" s="41">
        <f>IF('query (10)'!Y2215="","",'query (10)'!Y2215)</f>
        <v>46141</v>
      </c>
      <c r="AB2215" s="41">
        <f>IF('query (10)'!Z2215="","",'query (10)'!Z2215)</f>
        <v>46501</v>
      </c>
      <c r="AC2215" s="38" t="str">
        <f>IF(OR('query (10)'!AA2215="",COUNTIF(Cleaning_Rules!$A$21:$A$26,TRIM('query (10)'!AA2215))&gt;0),"",TRIM('query (10)'!AA2215))</f>
        <v/>
      </c>
      <c r="AD2215" s="38" t="str">
        <f>IF('query (10)'!AB2215="","",TRIM(IFERROR(_xlfn.TEXTBEFORE('query (10)'!AB2215,"("),'query (10)'!AB2215)))</f>
        <v>เริ่มซ่อมงาน PM แล้ว รับผิดชอบโดย JAKKAPAT KHOTSOMBAT</v>
      </c>
      <c r="AE2215" s="38" t="str">
        <f>IFERROR(LOWER(TRIM(_xlfn.TEXTBEFORE(_xlfn.TEXTAFTER('query (10)'!AB2215,"("),")"))),"")</f>
        <v>jakkapat@nsk.com</v>
      </c>
      <c r="AF2215" s="38" t="str">
        <f>IF('query (10)'!AD2215="","",TRIM('query (10)'!AD2215))</f>
        <v>คุณานนต์ ปารวัณวงศ์</v>
      </c>
      <c r="AG2215" s="38" t="str">
        <f>IF('query (10)'!AE2215="","",TRIM('query (10)'!AE2215))</f>
        <v>ผะหลา สีแดง</v>
      </c>
      <c r="AH2215" s="38" t="str">
        <f>IF('query (10)'!AF2215="","",IFERROR(VALUE('query (10)'!AF2215),""))</f>
        <v/>
      </c>
      <c r="AI2215" s="38" t="str">
        <f>IF('query (10)'!AG2215="","",TRIM('query (10)'!AG2215))</f>
        <v/>
      </c>
      <c r="AJ2215" s="38" t="str">
        <f>IF('query (10)'!AH2215="","",IFERROR(VALUE('query (10)'!AH2215),""))</f>
        <v/>
      </c>
      <c r="AK2215" s="38" t="str">
        <f>IF('query (10)'!AI2215="","",TRIM('query (10)'!AI2215))</f>
        <v/>
      </c>
      <c r="AL2215" s="42">
        <f t="shared" si="170"/>
        <v>2026</v>
      </c>
      <c r="AM2215" s="42" t="str">
        <f t="shared" si="171"/>
        <v>2026-04</v>
      </c>
      <c r="AN2215" s="42" t="str">
        <f t="shared" ca="1" si="172"/>
        <v/>
      </c>
      <c r="AO2215" s="42" t="str">
        <f t="shared" si="173"/>
        <v>CH-848 | SEAL INSPECTION MACHINE | KWD7 | SOLENOID VALVE | Time-based Maintenance | Mechanical | Cleaning | Medium | Cleaning Solenoid Valve According to PM 1 Year Cycle | เริ่มซ่อมงาน PM แล้ว รับผิดชอบโดย JAKKAPAT KHOTSOMBAT | ผะหลา สีแดง</v>
      </c>
      <c r="AP2215" s="42" t="str">
        <f>_xlfn.TEXTJOIN("; ",TRUE,IF(COUNTA('query (10)'!A2215:AK2215)&lt;=6,"NEAR_EMPTY_ROW",""),IF($K2215="","MISSING_STATUS",""),IF(AND($K2215="เสร็จสิ้น",$Z2215=""),"DONE_NO_ACTUAL_DATE",""),IF(AND($I2215="Condition-based Maintenance",$AH2215=""),"CBM_NO_MEASUREMENT",""),IF(OR($X2215="",$X2215=0),"INVALID_PERIOD",""),IF(AND($AA2215&lt;&gt;"",$AB2215&lt;&gt;"",$AB2215&lt;$AA2215),"DATE_SEQUENCE_ERROR",""),IF(AND($AB2215&lt;&gt;"",$AB2215&gt;DATE(2030,12,31)),"DATE_OUTLIER",""),IF($C2215="","MISSING_QRCODE",""),IF($J2215="UNKNOWN","UNKNOWN_PM_TYPE",""),IF($L2215="UNKNOWN","UNKNOWN_STATUS",""))</f>
        <v/>
      </c>
      <c r="AQ2215" s="42" t="str">
        <f t="shared" si="174"/>
        <v>NO</v>
      </c>
    </row>
    <row r="2216" spans="1:43" x14ac:dyDescent="0.3">
      <c r="A2216" s="38">
        <f>IF('query (10)'!A2216="","",'query (10)'!A2216)</f>
        <v>2451</v>
      </c>
      <c r="B2216" s="38">
        <f>IF('query (10)'!B2216="","",'query (10)'!B2216)</f>
        <v>19760</v>
      </c>
      <c r="C2216" s="38" t="str">
        <f>TRIM(UPPER('query (10)'!M2216))</f>
        <v>AS-846</v>
      </c>
      <c r="D2216" s="38" t="str">
        <f>TRIM(UPPER(IFERROR(_xlfn.TEXTBEFORE('query (10)'!L2216,"("),'query (10)'!L2216)))</f>
        <v>SEAL PRESS MACHINE</v>
      </c>
      <c r="E2216" s="38" t="str">
        <f>IFERROR(TRIM(UPPER(_xlfn.TEXTBEFORE(_xlfn.TEXTAFTER('query (10)'!L2216,"("),")"))),"")</f>
        <v/>
      </c>
      <c r="F2216" s="38" t="str">
        <f>TRIM('query (10)'!K2216)</f>
        <v>KWD7</v>
      </c>
      <c r="G2216" s="38" t="str">
        <f>IF('query (10)'!J2216="","",'query (10)'!J2216)</f>
        <v>Solenoid valve</v>
      </c>
      <c r="H2216" s="38" t="str">
        <f>TRIM(UPPER('query (10)'!J2216))</f>
        <v>SOLENOID VALVE</v>
      </c>
      <c r="I2216" s="38" t="str">
        <f>IF('query (10)'!F2216="","",'query (10)'!F2216)</f>
        <v>Time-based Maintenance</v>
      </c>
      <c r="J2216" s="38" t="str">
        <f>IF('query (10)'!F2216="","",IFERROR(INDEX(Cleaning_Rules!$B$14:$B$17,MATCH(TRIM('query (10)'!F2216),Cleaning_Rules!$A$14:$A$17,0)),"UNKNOWN"))</f>
        <v>TBM</v>
      </c>
      <c r="K2216" s="38" t="str">
        <f>IF('query (10)'!G2216="","",'query (10)'!G2216)</f>
        <v>เสร็จสิ้น</v>
      </c>
      <c r="L2216" s="38" t="str">
        <f>IF('query (10)'!G2216="","MISSING",IFERROR(INDEX(Cleaning_Rules!$B$5:$B$10,MATCH(TRIM('query (10)'!G2216),Cleaning_Rules!$A$5:$A$10,0)),"UNKNOWN"))</f>
        <v>COMPLETED</v>
      </c>
      <c r="M2216" s="38" t="str">
        <f>IF('query (10)'!I2216="","",'query (10)'!I2216)</f>
        <v>Mechanical</v>
      </c>
      <c r="N2216" s="38" t="str">
        <f>IF('query (10)'!O2216="","",'query (10)'!O2216)</f>
        <v>Cleaning</v>
      </c>
      <c r="O2216" s="38" t="str">
        <f>IF('query (10)'!P2216="","",'query (10)'!P2216)</f>
        <v>Medium</v>
      </c>
      <c r="P2216" s="38" t="str">
        <f>IF('query (10)'!N2216="","",'query (10)'!N2216)</f>
        <v>Cleaning Solenoid Valve According to PM 1 Year Cycle</v>
      </c>
      <c r="Q2216" s="38" t="str">
        <f>TRIM('query (10)'!N2216)</f>
        <v>Cleaning Solenoid Valve According to PM 1 Year Cycle</v>
      </c>
      <c r="R2216" s="38" t="str">
        <f>TRIM(UPPER('query (10)'!R2216))</f>
        <v/>
      </c>
      <c r="S2216" s="38" t="str">
        <f>TRIM(UPPER('query (10)'!S2216))</f>
        <v/>
      </c>
      <c r="T2216" s="38" t="str">
        <f>IF('query (10)'!Q2216="","",TRIM(UPPER('query (10)'!Q2216)))</f>
        <v/>
      </c>
      <c r="U2216" s="38" t="str">
        <f>IF('query (10)'!T2216="","",'query (10)'!T2216)</f>
        <v/>
      </c>
      <c r="V2216" s="39" t="str">
        <f>IF('query (10)'!T2216="","",IFERROR(VALUE('query (10)'!T2216),""))</f>
        <v/>
      </c>
      <c r="W2216" s="40">
        <f>IF('query (10)'!U2216="","",'query (10)'!U2216)</f>
        <v>0</v>
      </c>
      <c r="X2216" s="39">
        <f>IF('query (10)'!V2216="","",'query (10)'!V2216)</f>
        <v>360</v>
      </c>
      <c r="Y2216" s="41">
        <f>IF('query (10)'!W2216="","",'query (10)'!W2216)</f>
        <v>46119</v>
      </c>
      <c r="Z2216" s="41">
        <f>IF('query (10)'!X2216="","",'query (10)'!X2216)</f>
        <v>46141</v>
      </c>
      <c r="AA2216" s="41">
        <f>IF('query (10)'!Y2216="","",'query (10)'!Y2216)</f>
        <v>46141</v>
      </c>
      <c r="AB2216" s="41">
        <f>IF('query (10)'!Z2216="","",'query (10)'!Z2216)</f>
        <v>46501</v>
      </c>
      <c r="AC2216" s="38" t="str">
        <f>IF(OR('query (10)'!AA2216="",COUNTIF(Cleaning_Rules!$A$21:$A$26,TRIM('query (10)'!AA2216))&gt;0),"",TRIM('query (10)'!AA2216))</f>
        <v/>
      </c>
      <c r="AD2216" s="38" t="str">
        <f>IF('query (10)'!AB2216="","",TRIM(IFERROR(_xlfn.TEXTBEFORE('query (10)'!AB2216,"("),'query (10)'!AB2216)))</f>
        <v>เริ่มซ่อมงาน PM แล้ว รับผิดชอบโดย JAKKAPAT KHOTSOMBAT</v>
      </c>
      <c r="AE2216" s="38" t="str">
        <f>IFERROR(LOWER(TRIM(_xlfn.TEXTBEFORE(_xlfn.TEXTAFTER('query (10)'!AB2216,"("),")"))),"")</f>
        <v>jakkapat@nsk.com</v>
      </c>
      <c r="AF2216" s="38" t="str">
        <f>IF('query (10)'!AD2216="","",TRIM('query (10)'!AD2216))</f>
        <v>คุณานนต์ ปารวัณวงศ์</v>
      </c>
      <c r="AG2216" s="38" t="str">
        <f>IF('query (10)'!AE2216="","",TRIM('query (10)'!AE2216))</f>
        <v>จักรภัทร โคตรสมบัติ</v>
      </c>
      <c r="AH2216" s="38" t="str">
        <f>IF('query (10)'!AF2216="","",IFERROR(VALUE('query (10)'!AF2216),""))</f>
        <v/>
      </c>
      <c r="AI2216" s="38" t="str">
        <f>IF('query (10)'!AG2216="","",TRIM('query (10)'!AG2216))</f>
        <v/>
      </c>
      <c r="AJ2216" s="38" t="str">
        <f>IF('query (10)'!AH2216="","",IFERROR(VALUE('query (10)'!AH2216),""))</f>
        <v/>
      </c>
      <c r="AK2216" s="38" t="str">
        <f>IF('query (10)'!AI2216="","",TRIM('query (10)'!AI2216))</f>
        <v/>
      </c>
      <c r="AL2216" s="42">
        <f t="shared" si="170"/>
        <v>2026</v>
      </c>
      <c r="AM2216" s="42" t="str">
        <f t="shared" si="171"/>
        <v>2026-04</v>
      </c>
      <c r="AN2216" s="42" t="str">
        <f t="shared" ca="1" si="172"/>
        <v/>
      </c>
      <c r="AO2216" s="42" t="str">
        <f t="shared" si="173"/>
        <v>AS-846 | SEAL PRESS MACHINE | KWD7 | SOLENOID VALVE | Time-based Maintenance | Mechanical | Cleaning | Medium | Cleaning Solenoid Valve According to PM 1 Year Cycle | เริ่มซ่อมงาน PM แล้ว รับผิดชอบโดย JAKKAPAT KHOTSOMBAT | จักรภัทร โคตรสมบัติ</v>
      </c>
      <c r="AP2216" s="42" t="str">
        <f>_xlfn.TEXTJOIN("; ",TRUE,IF(COUNTA('query (10)'!A2216:AK2216)&lt;=6,"NEAR_EMPTY_ROW",""),IF($K2216="","MISSING_STATUS",""),IF(AND($K2216="เสร็จสิ้น",$Z2216=""),"DONE_NO_ACTUAL_DATE",""),IF(AND($I2216="Condition-based Maintenance",$AH2216=""),"CBM_NO_MEASUREMENT",""),IF(OR($X2216="",$X2216=0),"INVALID_PERIOD",""),IF(AND($AA2216&lt;&gt;"",$AB2216&lt;&gt;"",$AB2216&lt;$AA2216),"DATE_SEQUENCE_ERROR",""),IF(AND($AB2216&lt;&gt;"",$AB2216&gt;DATE(2030,12,31)),"DATE_OUTLIER",""),IF($C2216="","MISSING_QRCODE",""),IF($J2216="UNKNOWN","UNKNOWN_PM_TYPE",""),IF($L2216="UNKNOWN","UNKNOWN_STATUS",""))</f>
        <v/>
      </c>
      <c r="AQ2216" s="42" t="str">
        <f t="shared" si="174"/>
        <v>NO</v>
      </c>
    </row>
    <row r="2217" spans="1:43" x14ac:dyDescent="0.3">
      <c r="A2217" s="38">
        <f>IF('query (10)'!A2217="","",'query (10)'!A2217)</f>
        <v>2453</v>
      </c>
      <c r="B2217" s="38">
        <f>IF('query (10)'!B2217="","",'query (10)'!B2217)</f>
        <v>20568</v>
      </c>
      <c r="C2217" s="38" t="str">
        <f>TRIM(UPPER('query (10)'!M2217))</f>
        <v>AS-949</v>
      </c>
      <c r="D2217" s="38" t="str">
        <f>TRIM(UPPER(IFERROR(_xlfn.TEXTBEFORE('query (10)'!L2217,"("),'query (10)'!L2217)))</f>
        <v>AUTOMATIC ASSEMBLY MACHINE</v>
      </c>
      <c r="E2217" s="38" t="str">
        <f>IFERROR(TRIM(UPPER(_xlfn.TEXTBEFORE(_xlfn.TEXTAFTER('query (10)'!L2217,"("),")"))),"")</f>
        <v/>
      </c>
      <c r="F2217" s="38" t="str">
        <f>TRIM('query (10)'!K2217)</f>
        <v>KWD2</v>
      </c>
      <c r="G2217" s="38" t="str">
        <f>IF('query (10)'!J2217="","",'query (10)'!J2217)</f>
        <v>Roller</v>
      </c>
      <c r="H2217" s="38" t="str">
        <f>TRIM(UPPER('query (10)'!J2217))</f>
        <v>ROLLER</v>
      </c>
      <c r="I2217" s="38" t="str">
        <f>IF('query (10)'!F2217="","",'query (10)'!F2217)</f>
        <v>Time-based Maintenance</v>
      </c>
      <c r="J2217" s="38" t="str">
        <f>IF('query (10)'!F2217="","",IFERROR(INDEX(Cleaning_Rules!$B$14:$B$17,MATCH(TRIM('query (10)'!F2217),Cleaning_Rules!$A$14:$A$17,0)),"UNKNOWN"))</f>
        <v>TBM</v>
      </c>
      <c r="K2217" s="38" t="str">
        <f>IF('query (10)'!G2217="","",'query (10)'!G2217)</f>
        <v>เสร็จสิ้น</v>
      </c>
      <c r="L2217" s="38" t="str">
        <f>IF('query (10)'!G2217="","MISSING",IFERROR(INDEX(Cleaning_Rules!$B$5:$B$10,MATCH(TRIM('query (10)'!G2217),Cleaning_Rules!$A$5:$A$10,0)),"UNKNOWN"))</f>
        <v>COMPLETED</v>
      </c>
      <c r="M2217" s="38" t="str">
        <f>IF('query (10)'!I2217="","",'query (10)'!I2217)</f>
        <v>Mechanical</v>
      </c>
      <c r="N2217" s="38" t="str">
        <f>IF('query (10)'!O2217="","",'query (10)'!O2217)</f>
        <v>Cleaning</v>
      </c>
      <c r="O2217" s="38" t="str">
        <f>IF('query (10)'!P2217="","",'query (10)'!P2217)</f>
        <v>Medium</v>
      </c>
      <c r="P2217" s="38" t="str">
        <f>IF('query (10)'!N2217="","",'query (10)'!N2217)</f>
        <v xml:space="preserve">Change Round Belt to PM 1 Year Cycle
Change bearing pulley = 4 Pcs.
Model: HMK 1510
</v>
      </c>
      <c r="Q2217" s="38" t="str">
        <f>TRIM('query (10)'!N2217)</f>
        <v xml:space="preserve">Change Round Belt to PM 1 Year Cycle
Change bearing pulley = 4 Pcs.
Model: HMK 1510
</v>
      </c>
      <c r="R2217" s="38" t="str">
        <f>TRIM(UPPER('query (10)'!R2217))</f>
        <v>BEARING</v>
      </c>
      <c r="S2217" s="38" t="str">
        <f>TRIM(UPPER('query (10)'!S2217))</f>
        <v>HMK 1510</v>
      </c>
      <c r="T2217" s="38" t="str">
        <f>IF('query (10)'!Q2217="","",TRIM(UPPER('query (10)'!Q2217)))</f>
        <v/>
      </c>
      <c r="U2217" s="38" t="str">
        <f>IF('query (10)'!T2217="","",'query (10)'!T2217)</f>
        <v/>
      </c>
      <c r="V2217" s="39" t="str">
        <f>IF('query (10)'!T2217="","",IFERROR(VALUE('query (10)'!T2217),""))</f>
        <v/>
      </c>
      <c r="W2217" s="40">
        <f>IF('query (10)'!U2217="","",'query (10)'!U2217)</f>
        <v>0</v>
      </c>
      <c r="X2217" s="39">
        <f>IF('query (10)'!V2217="","",'query (10)'!V2217)</f>
        <v>360</v>
      </c>
      <c r="Y2217" s="41">
        <f>IF('query (10)'!W2217="","",'query (10)'!W2217)</f>
        <v>46113</v>
      </c>
      <c r="Z2217" s="41">
        <f>IF('query (10)'!X2217="","",'query (10)'!X2217)</f>
        <v>46154</v>
      </c>
      <c r="AA2217" s="41">
        <f>IF('query (10)'!Y2217="","",'query (10)'!Y2217)</f>
        <v>46154</v>
      </c>
      <c r="AB2217" s="41">
        <f>IF('query (10)'!Z2217="","",'query (10)'!Z2217)</f>
        <v>46514</v>
      </c>
      <c r="AC2217" s="38" t="str">
        <f>IF(OR('query (10)'!AA2217="",COUNTIF(Cleaning_Rules!$A$21:$A$26,TRIM('query (10)'!AA2217))&gt;0),"",TRIM('query (10)'!AA2217))</f>
        <v/>
      </c>
      <c r="AD2217" s="38" t="str">
        <f>IF('query (10)'!AB2217="","",TRIM(IFERROR(_xlfn.TEXTBEFORE('query (10)'!AB2217,"("),'query (10)'!AB2217)))</f>
        <v>เริ่มซ่อมงาน PM แล้ว รับผิดชอบโดย CHETSADA PHIWBANG</v>
      </c>
      <c r="AE2217" s="38" t="str">
        <f>IFERROR(LOWER(TRIM(_xlfn.TEXTBEFORE(_xlfn.TEXTAFTER('query (10)'!AB2217,"("),")"))),"")</f>
        <v>chetsada@nsk.com</v>
      </c>
      <c r="AF2217" s="38" t="str">
        <f>IF('query (10)'!AD2217="","",TRIM('query (10)'!AD2217))</f>
        <v>คุณานนต์ ปารวัณวงศ์</v>
      </c>
      <c r="AG2217" s="38" t="str">
        <f>IF('query (10)'!AE2217="","",TRIM('query (10)'!AE2217))</f>
        <v>เจษฎา ผิวบาง</v>
      </c>
      <c r="AH2217" s="38" t="str">
        <f>IF('query (10)'!AF2217="","",IFERROR(VALUE('query (10)'!AF2217),""))</f>
        <v/>
      </c>
      <c r="AI2217" s="38" t="str">
        <f>IF('query (10)'!AG2217="","",TRIM('query (10)'!AG2217))</f>
        <v/>
      </c>
      <c r="AJ2217" s="38" t="str">
        <f>IF('query (10)'!AH2217="","",IFERROR(VALUE('query (10)'!AH2217),""))</f>
        <v/>
      </c>
      <c r="AK2217" s="38" t="str">
        <f>IF('query (10)'!AI2217="","",TRIM('query (10)'!AI2217))</f>
        <v/>
      </c>
      <c r="AL2217" s="42">
        <f t="shared" si="170"/>
        <v>2026</v>
      </c>
      <c r="AM2217" s="42" t="str">
        <f t="shared" si="171"/>
        <v>2026-04</v>
      </c>
      <c r="AN2217" s="42" t="str">
        <f t="shared" ca="1" si="172"/>
        <v/>
      </c>
      <c r="AO2217" s="42" t="str">
        <f t="shared" si="173"/>
        <v>AS-949 | AUTOMATIC ASSEMBLY MACHINE | KWD2 | ROLLER | Time-based Maintenance | Mechanical | Cleaning | Medium | Change Round Belt to PM 1 Year Cycle
Change bearing pulley = 4 Pcs.
Model: HMK 1510
 | BEARING | HMK 1510 | เริ่มซ่อมงาน PM แล้ว รับผิดชอบโดย CHETSADA PHIWBANG | เจษฎา ผิวบาง</v>
      </c>
      <c r="AP2217" s="42" t="str">
        <f>_xlfn.TEXTJOIN("; ",TRUE,IF(COUNTA('query (10)'!A2217:AK2217)&lt;=6,"NEAR_EMPTY_ROW",""),IF($K2217="","MISSING_STATUS",""),IF(AND($K2217="เสร็จสิ้น",$Z2217=""),"DONE_NO_ACTUAL_DATE",""),IF(AND($I2217="Condition-based Maintenance",$AH2217=""),"CBM_NO_MEASUREMENT",""),IF(OR($X2217="",$X2217=0),"INVALID_PERIOD",""),IF(AND($AA2217&lt;&gt;"",$AB2217&lt;&gt;"",$AB2217&lt;$AA2217),"DATE_SEQUENCE_ERROR",""),IF(AND($AB2217&lt;&gt;"",$AB2217&gt;DATE(2030,12,31)),"DATE_OUTLIER",""),IF($C2217="","MISSING_QRCODE",""),IF($J2217="UNKNOWN","UNKNOWN_PM_TYPE",""),IF($L2217="UNKNOWN","UNKNOWN_STATUS",""))</f>
        <v/>
      </c>
      <c r="AQ2217" s="42" t="str">
        <f t="shared" si="174"/>
        <v>NO</v>
      </c>
    </row>
    <row r="2218" spans="1:43" x14ac:dyDescent="0.3">
      <c r="A2218" s="38">
        <f>IF('query (10)'!A2218="","",'query (10)'!A2218)</f>
        <v>2454</v>
      </c>
      <c r="B2218" s="38">
        <f>IF('query (10)'!B2218="","",'query (10)'!B2218)</f>
        <v>19756</v>
      </c>
      <c r="C2218" s="38" t="str">
        <f>TRIM(UPPER('query (10)'!M2218))</f>
        <v>AS-950</v>
      </c>
      <c r="D2218" s="38" t="str">
        <f>TRIM(UPPER(IFERROR(_xlfn.TEXTBEFORE('query (10)'!L2218,"("),'query (10)'!L2218)))</f>
        <v>AUTOMATIC ASSEMBLY MACHINE</v>
      </c>
      <c r="E2218" s="38" t="str">
        <f>IFERROR(TRIM(UPPER(_xlfn.TEXTBEFORE(_xlfn.TEXTAFTER('query (10)'!L2218,"("),")"))),"")</f>
        <v/>
      </c>
      <c r="F2218" s="38" t="str">
        <f>TRIM('query (10)'!K2218)</f>
        <v>KWD3</v>
      </c>
      <c r="G2218" s="38" t="str">
        <f>IF('query (10)'!J2218="","",'query (10)'!J2218)</f>
        <v>Roller</v>
      </c>
      <c r="H2218" s="38" t="str">
        <f>TRIM(UPPER('query (10)'!J2218))</f>
        <v>ROLLER</v>
      </c>
      <c r="I2218" s="38" t="str">
        <f>IF('query (10)'!F2218="","",'query (10)'!F2218)</f>
        <v>Time-based Maintenance</v>
      </c>
      <c r="J2218" s="38" t="str">
        <f>IF('query (10)'!F2218="","",IFERROR(INDEX(Cleaning_Rules!$B$14:$B$17,MATCH(TRIM('query (10)'!F2218),Cleaning_Rules!$A$14:$A$17,0)),"UNKNOWN"))</f>
        <v>TBM</v>
      </c>
      <c r="K2218" s="38" t="str">
        <f>IF('query (10)'!G2218="","",'query (10)'!G2218)</f>
        <v>เสร็จสิ้น</v>
      </c>
      <c r="L2218" s="38" t="str">
        <f>IF('query (10)'!G2218="","MISSING",IFERROR(INDEX(Cleaning_Rules!$B$5:$B$10,MATCH(TRIM('query (10)'!G2218),Cleaning_Rules!$A$5:$A$10,0)),"UNKNOWN"))</f>
        <v>COMPLETED</v>
      </c>
      <c r="M2218" s="38" t="str">
        <f>IF('query (10)'!I2218="","",'query (10)'!I2218)</f>
        <v>Mechanical</v>
      </c>
      <c r="N2218" s="38" t="str">
        <f>IF('query (10)'!O2218="","",'query (10)'!O2218)</f>
        <v>Cleaning</v>
      </c>
      <c r="O2218" s="38" t="str">
        <f>IF('query (10)'!P2218="","",'query (10)'!P2218)</f>
        <v>Medium</v>
      </c>
      <c r="P2218" s="38" t="str">
        <f>IF('query (10)'!N2218="","",'query (10)'!N2218)</f>
        <v xml:space="preserve">Change Round Belt to PM 1 Year Cycle
Change bearing pulley = 4 Pcs.
Model: HMK 1510
</v>
      </c>
      <c r="Q2218" s="38" t="str">
        <f>TRIM('query (10)'!N2218)</f>
        <v xml:space="preserve">Change Round Belt to PM 1 Year Cycle
Change bearing pulley = 4 Pcs.
Model: HMK 1510
</v>
      </c>
      <c r="R2218" s="38" t="str">
        <f>TRIM(UPPER('query (10)'!R2218))</f>
        <v>BEARING</v>
      </c>
      <c r="S2218" s="38" t="str">
        <f>TRIM(UPPER('query (10)'!S2218))</f>
        <v>HMK 1510</v>
      </c>
      <c r="T2218" s="38" t="str">
        <f>IF('query (10)'!Q2218="","",TRIM(UPPER('query (10)'!Q2218)))</f>
        <v/>
      </c>
      <c r="U2218" s="38" t="str">
        <f>IF('query (10)'!T2218="","",'query (10)'!T2218)</f>
        <v/>
      </c>
      <c r="V2218" s="39" t="str">
        <f>IF('query (10)'!T2218="","",IFERROR(VALUE('query (10)'!T2218),""))</f>
        <v/>
      </c>
      <c r="W2218" s="40">
        <f>IF('query (10)'!U2218="","",'query (10)'!U2218)</f>
        <v>0</v>
      </c>
      <c r="X2218" s="39">
        <f>IF('query (10)'!V2218="","",'query (10)'!V2218)</f>
        <v>360</v>
      </c>
      <c r="Y2218" s="41">
        <f>IF('query (10)'!W2218="","",'query (10)'!W2218)</f>
        <v>46114</v>
      </c>
      <c r="Z2218" s="41">
        <f>IF('query (10)'!X2218="","",'query (10)'!X2218)</f>
        <v>46141</v>
      </c>
      <c r="AA2218" s="41">
        <f>IF('query (10)'!Y2218="","",'query (10)'!Y2218)</f>
        <v>46141</v>
      </c>
      <c r="AB2218" s="41">
        <f>IF('query (10)'!Z2218="","",'query (10)'!Z2218)</f>
        <v>46501</v>
      </c>
      <c r="AC2218" s="38" t="str">
        <f>IF(OR('query (10)'!AA2218="",COUNTIF(Cleaning_Rules!$A$21:$A$26,TRIM('query (10)'!AA2218))&gt;0),"",TRIM('query (10)'!AA2218))</f>
        <v/>
      </c>
      <c r="AD2218" s="38" t="str">
        <f>IF('query (10)'!AB2218="","",TRIM(IFERROR(_xlfn.TEXTBEFORE('query (10)'!AB2218,"("),'query (10)'!AB2218)))</f>
        <v>เริ่มซ่อมงาน PM แล้ว รับผิดชอบโดย JAKKAPAT KHOTSOMBAT</v>
      </c>
      <c r="AE2218" s="38" t="str">
        <f>IFERROR(LOWER(TRIM(_xlfn.TEXTBEFORE(_xlfn.TEXTAFTER('query (10)'!AB2218,"("),")"))),"")</f>
        <v>jakkapat@nsk.com</v>
      </c>
      <c r="AF2218" s="38" t="str">
        <f>IF('query (10)'!AD2218="","",TRIM('query (10)'!AD2218))</f>
        <v>คุณานนต์ ปารวัณวงศ์</v>
      </c>
      <c r="AG2218" s="38" t="str">
        <f>IF('query (10)'!AE2218="","",TRIM('query (10)'!AE2218))</f>
        <v>จักรภัทร โคตรสมบัติ</v>
      </c>
      <c r="AH2218" s="38" t="str">
        <f>IF('query (10)'!AF2218="","",IFERROR(VALUE('query (10)'!AF2218),""))</f>
        <v/>
      </c>
      <c r="AI2218" s="38" t="str">
        <f>IF('query (10)'!AG2218="","",TRIM('query (10)'!AG2218))</f>
        <v/>
      </c>
      <c r="AJ2218" s="38" t="str">
        <f>IF('query (10)'!AH2218="","",IFERROR(VALUE('query (10)'!AH2218),""))</f>
        <v/>
      </c>
      <c r="AK2218" s="38" t="str">
        <f>IF('query (10)'!AI2218="","",TRIM('query (10)'!AI2218))</f>
        <v/>
      </c>
      <c r="AL2218" s="42">
        <f t="shared" si="170"/>
        <v>2026</v>
      </c>
      <c r="AM2218" s="42" t="str">
        <f t="shared" si="171"/>
        <v>2026-04</v>
      </c>
      <c r="AN2218" s="42" t="str">
        <f t="shared" ca="1" si="172"/>
        <v/>
      </c>
      <c r="AO2218" s="42" t="str">
        <f t="shared" si="173"/>
        <v>AS-950 | AUTOMATIC ASSEMBLY MACHINE | KWD3 | ROLLER | Time-based Maintenance | Mechanical | Cleaning | Medium | Change Round Belt to PM 1 Year Cycle
Change bearing pulley = 4 Pcs.
Model: HMK 1510
 | BEARING | HMK 1510 | เริ่มซ่อมงาน PM แล้ว รับผิดชอบโดย JAKKAPAT KHOTSOMBAT | จักรภัทร โคตรสมบัติ</v>
      </c>
      <c r="AP2218" s="42" t="str">
        <f>_xlfn.TEXTJOIN("; ",TRUE,IF(COUNTA('query (10)'!A2218:AK2218)&lt;=6,"NEAR_EMPTY_ROW",""),IF($K2218="","MISSING_STATUS",""),IF(AND($K2218="เสร็จสิ้น",$Z2218=""),"DONE_NO_ACTUAL_DATE",""),IF(AND($I2218="Condition-based Maintenance",$AH2218=""),"CBM_NO_MEASUREMENT",""),IF(OR($X2218="",$X2218=0),"INVALID_PERIOD",""),IF(AND($AA2218&lt;&gt;"",$AB2218&lt;&gt;"",$AB2218&lt;$AA2218),"DATE_SEQUENCE_ERROR",""),IF(AND($AB2218&lt;&gt;"",$AB2218&gt;DATE(2030,12,31)),"DATE_OUTLIER",""),IF($C2218="","MISSING_QRCODE",""),IF($J2218="UNKNOWN","UNKNOWN_PM_TYPE",""),IF($L2218="UNKNOWN","UNKNOWN_STATUS",""))</f>
        <v/>
      </c>
      <c r="AQ2218" s="42" t="str">
        <f t="shared" si="174"/>
        <v>NO</v>
      </c>
    </row>
    <row r="2219" spans="1:43" x14ac:dyDescent="0.3">
      <c r="A2219" s="38">
        <f>IF('query (10)'!A2219="","",'query (10)'!A2219)</f>
        <v>2455</v>
      </c>
      <c r="B2219" s="38">
        <f>IF('query (10)'!B2219="","",'query (10)'!B2219)</f>
        <v>19788</v>
      </c>
      <c r="C2219" s="38" t="str">
        <f>TRIM(UPPER('query (10)'!M2219))</f>
        <v>AS-909</v>
      </c>
      <c r="D2219" s="38" t="str">
        <f>TRIM(UPPER(IFERROR(_xlfn.TEXTBEFORE('query (10)'!L2219,"("),'query (10)'!L2219)))</f>
        <v>AUTOMATIC ASSEMBLY MACHINE</v>
      </c>
      <c r="E2219" s="38" t="str">
        <f>IFERROR(TRIM(UPPER(_xlfn.TEXTBEFORE(_xlfn.TEXTAFTER('query (10)'!L2219,"("),")"))),"")</f>
        <v/>
      </c>
      <c r="F2219" s="38" t="str">
        <f>TRIM('query (10)'!K2219)</f>
        <v>KWD4</v>
      </c>
      <c r="G2219" s="38" t="str">
        <f>IF('query (10)'!J2219="","",'query (10)'!J2219)</f>
        <v>Roller</v>
      </c>
      <c r="H2219" s="38" t="str">
        <f>TRIM(UPPER('query (10)'!J2219))</f>
        <v>ROLLER</v>
      </c>
      <c r="I2219" s="38" t="str">
        <f>IF('query (10)'!F2219="","",'query (10)'!F2219)</f>
        <v>Time-based Maintenance</v>
      </c>
      <c r="J2219" s="38" t="str">
        <f>IF('query (10)'!F2219="","",IFERROR(INDEX(Cleaning_Rules!$B$14:$B$17,MATCH(TRIM('query (10)'!F2219),Cleaning_Rules!$A$14:$A$17,0)),"UNKNOWN"))</f>
        <v>TBM</v>
      </c>
      <c r="K2219" s="38" t="str">
        <f>IF('query (10)'!G2219="","",'query (10)'!G2219)</f>
        <v>เสร็จสิ้น</v>
      </c>
      <c r="L2219" s="38" t="str">
        <f>IF('query (10)'!G2219="","MISSING",IFERROR(INDEX(Cleaning_Rules!$B$5:$B$10,MATCH(TRIM('query (10)'!G2219),Cleaning_Rules!$A$5:$A$10,0)),"UNKNOWN"))</f>
        <v>COMPLETED</v>
      </c>
      <c r="M2219" s="38" t="str">
        <f>IF('query (10)'!I2219="","",'query (10)'!I2219)</f>
        <v>Mechanical</v>
      </c>
      <c r="N2219" s="38" t="str">
        <f>IF('query (10)'!O2219="","",'query (10)'!O2219)</f>
        <v>Cleaning</v>
      </c>
      <c r="O2219" s="38" t="str">
        <f>IF('query (10)'!P2219="","",'query (10)'!P2219)</f>
        <v>Medium</v>
      </c>
      <c r="P2219" s="38" t="str">
        <f>IF('query (10)'!N2219="","",'query (10)'!N2219)</f>
        <v xml:space="preserve">Change Round Belt to PM 1 Year Cycle
Change bearing pulley = 4 Pcs.
Model: HMK 1510
</v>
      </c>
      <c r="Q2219" s="38" t="str">
        <f>TRIM('query (10)'!N2219)</f>
        <v xml:space="preserve">Change Round Belt to PM 1 Year Cycle
Change bearing pulley = 4 Pcs.
Model: HMK 1510
</v>
      </c>
      <c r="R2219" s="38" t="str">
        <f>TRIM(UPPER('query (10)'!R2219))</f>
        <v>BEARING</v>
      </c>
      <c r="S2219" s="38" t="str">
        <f>TRIM(UPPER('query (10)'!S2219))</f>
        <v>HMK 1510</v>
      </c>
      <c r="T2219" s="38" t="str">
        <f>IF('query (10)'!Q2219="","",TRIM(UPPER('query (10)'!Q2219)))</f>
        <v/>
      </c>
      <c r="U2219" s="38" t="str">
        <f>IF('query (10)'!T2219="","",'query (10)'!T2219)</f>
        <v/>
      </c>
      <c r="V2219" s="39" t="str">
        <f>IF('query (10)'!T2219="","",IFERROR(VALUE('query (10)'!T2219),""))</f>
        <v/>
      </c>
      <c r="W2219" s="40">
        <f>IF('query (10)'!U2219="","",'query (10)'!U2219)</f>
        <v>0</v>
      </c>
      <c r="X2219" s="39">
        <f>IF('query (10)'!V2219="","",'query (10)'!V2219)</f>
        <v>360</v>
      </c>
      <c r="Y2219" s="41">
        <f>IF('query (10)'!W2219="","",'query (10)'!W2219)</f>
        <v>46115</v>
      </c>
      <c r="Z2219" s="41">
        <f>IF('query (10)'!X2219="","",'query (10)'!X2219)</f>
        <v>46118</v>
      </c>
      <c r="AA2219" s="41">
        <f>IF('query (10)'!Y2219="","",'query (10)'!Y2219)</f>
        <v>46118</v>
      </c>
      <c r="AB2219" s="41">
        <f>IF('query (10)'!Z2219="","",'query (10)'!Z2219)</f>
        <v>46478</v>
      </c>
      <c r="AC2219" s="38" t="str">
        <f>IF(OR('query (10)'!AA2219="",COUNTIF(Cleaning_Rules!$A$21:$A$26,TRIM('query (10)'!AA2219))&gt;0),"",TRIM('query (10)'!AA2219))</f>
        <v/>
      </c>
      <c r="AD2219" s="38" t="str">
        <f>IF('query (10)'!AB2219="","",TRIM(IFERROR(_xlfn.TEXTBEFORE('query (10)'!AB2219,"("),'query (10)'!AB2219)))</f>
        <v>เริ่มซ่อมงาน PM แล้ว รับผิดชอบโดย PUCHIT KULSEREE</v>
      </c>
      <c r="AE2219" s="38" t="str">
        <f>IFERROR(LOWER(TRIM(_xlfn.TEXTBEFORE(_xlfn.TEXTAFTER('query (10)'!AB2219,"("),")"))),"")</f>
        <v>puchit@nsk.com</v>
      </c>
      <c r="AF2219" s="38" t="str">
        <f>IF('query (10)'!AD2219="","",TRIM('query (10)'!AD2219))</f>
        <v>คุณานนต์ ปารวัณวงศ์</v>
      </c>
      <c r="AG2219" s="38" t="str">
        <f>IF('query (10)'!AE2219="","",TRIM('query (10)'!AE2219))</f>
        <v>ภูชิต กุลเสรี</v>
      </c>
      <c r="AH2219" s="38" t="str">
        <f>IF('query (10)'!AF2219="","",IFERROR(VALUE('query (10)'!AF2219),""))</f>
        <v/>
      </c>
      <c r="AI2219" s="38" t="str">
        <f>IF('query (10)'!AG2219="","",TRIM('query (10)'!AG2219))</f>
        <v/>
      </c>
      <c r="AJ2219" s="38" t="str">
        <f>IF('query (10)'!AH2219="","",IFERROR(VALUE('query (10)'!AH2219),""))</f>
        <v/>
      </c>
      <c r="AK2219" s="38" t="str">
        <f>IF('query (10)'!AI2219="","",TRIM('query (10)'!AI2219))</f>
        <v/>
      </c>
      <c r="AL2219" s="42">
        <f t="shared" si="170"/>
        <v>2026</v>
      </c>
      <c r="AM2219" s="42" t="str">
        <f t="shared" si="171"/>
        <v>2026-04</v>
      </c>
      <c r="AN2219" s="42" t="str">
        <f t="shared" ca="1" si="172"/>
        <v/>
      </c>
      <c r="AO2219" s="42" t="str">
        <f t="shared" si="173"/>
        <v>AS-909 | AUTOMATIC ASSEMBLY MACHINE | KWD4 | ROLLER | Time-based Maintenance | Mechanical | Cleaning | Medium | Change Round Belt to PM 1 Year Cycle
Change bearing pulley = 4 Pcs.
Model: HMK 1510
 | BEARING | HMK 1510 | เริ่มซ่อมงาน PM แล้ว รับผิดชอบโดย PUCHIT KULSEREE | ภูชิต กุลเสรี</v>
      </c>
      <c r="AP2219" s="42" t="str">
        <f>_xlfn.TEXTJOIN("; ",TRUE,IF(COUNTA('query (10)'!A2219:AK2219)&lt;=6,"NEAR_EMPTY_ROW",""),IF($K2219="","MISSING_STATUS",""),IF(AND($K2219="เสร็จสิ้น",$Z2219=""),"DONE_NO_ACTUAL_DATE",""),IF(AND($I2219="Condition-based Maintenance",$AH2219=""),"CBM_NO_MEASUREMENT",""),IF(OR($X2219="",$X2219=0),"INVALID_PERIOD",""),IF(AND($AA2219&lt;&gt;"",$AB2219&lt;&gt;"",$AB2219&lt;$AA2219),"DATE_SEQUENCE_ERROR",""),IF(AND($AB2219&lt;&gt;"",$AB2219&gt;DATE(2030,12,31)),"DATE_OUTLIER",""),IF($C2219="","MISSING_QRCODE",""),IF($J2219="UNKNOWN","UNKNOWN_PM_TYPE",""),IF($L2219="UNKNOWN","UNKNOWN_STATUS",""))</f>
        <v/>
      </c>
      <c r="AQ2219" s="42" t="str">
        <f t="shared" si="174"/>
        <v>NO</v>
      </c>
    </row>
    <row r="2220" spans="1:43" x14ac:dyDescent="0.3">
      <c r="A2220" s="38">
        <f>IF('query (10)'!A2220="","",'query (10)'!A2220)</f>
        <v>2456</v>
      </c>
      <c r="B2220" s="38">
        <f>IF('query (10)'!B2220="","",'query (10)'!B2220)</f>
        <v>19973</v>
      </c>
      <c r="C2220" s="38" t="str">
        <f>TRIM(UPPER('query (10)'!M2220))</f>
        <v>AS-924</v>
      </c>
      <c r="D2220" s="38" t="str">
        <f>TRIM(UPPER(IFERROR(_xlfn.TEXTBEFORE('query (10)'!L2220,"("),'query (10)'!L2220)))</f>
        <v>AUTOMATIC ASSEMBLY MACHINE</v>
      </c>
      <c r="E2220" s="38" t="str">
        <f>IFERROR(TRIM(UPPER(_xlfn.TEXTBEFORE(_xlfn.TEXTAFTER('query (10)'!L2220,"("),")"))),"")</f>
        <v/>
      </c>
      <c r="F2220" s="38" t="str">
        <f>TRIM('query (10)'!K2220)</f>
        <v>KWD5</v>
      </c>
      <c r="G2220" s="38" t="str">
        <f>IF('query (10)'!J2220="","",'query (10)'!J2220)</f>
        <v>Roller</v>
      </c>
      <c r="H2220" s="38" t="str">
        <f>TRIM(UPPER('query (10)'!J2220))</f>
        <v>ROLLER</v>
      </c>
      <c r="I2220" s="38" t="str">
        <f>IF('query (10)'!F2220="","",'query (10)'!F2220)</f>
        <v>Time-based Maintenance</v>
      </c>
      <c r="J2220" s="38" t="str">
        <f>IF('query (10)'!F2220="","",IFERROR(INDEX(Cleaning_Rules!$B$14:$B$17,MATCH(TRIM('query (10)'!F2220),Cleaning_Rules!$A$14:$A$17,0)),"UNKNOWN"))</f>
        <v>TBM</v>
      </c>
      <c r="K2220" s="38" t="str">
        <f>IF('query (10)'!G2220="","",'query (10)'!G2220)</f>
        <v>เสร็จสิ้น</v>
      </c>
      <c r="L2220" s="38" t="str">
        <f>IF('query (10)'!G2220="","MISSING",IFERROR(INDEX(Cleaning_Rules!$B$5:$B$10,MATCH(TRIM('query (10)'!G2220),Cleaning_Rules!$A$5:$A$10,0)),"UNKNOWN"))</f>
        <v>COMPLETED</v>
      </c>
      <c r="M2220" s="38" t="str">
        <f>IF('query (10)'!I2220="","",'query (10)'!I2220)</f>
        <v>Mechanical</v>
      </c>
      <c r="N2220" s="38" t="str">
        <f>IF('query (10)'!O2220="","",'query (10)'!O2220)</f>
        <v>Cleaning</v>
      </c>
      <c r="O2220" s="38" t="str">
        <f>IF('query (10)'!P2220="","",'query (10)'!P2220)</f>
        <v>Medium</v>
      </c>
      <c r="P2220" s="38" t="str">
        <f>IF('query (10)'!N2220="","",'query (10)'!N2220)</f>
        <v xml:space="preserve">Change Round Belt to PM 1 Year Cycle
Change bearing pulley = 4 Pcs.
Model: HMK 1510
</v>
      </c>
      <c r="Q2220" s="38" t="str">
        <f>TRIM('query (10)'!N2220)</f>
        <v xml:space="preserve">Change Round Belt to PM 1 Year Cycle
Change bearing pulley = 4 Pcs.
Model: HMK 1510
</v>
      </c>
      <c r="R2220" s="38" t="str">
        <f>TRIM(UPPER('query (10)'!R2220))</f>
        <v>BEARING</v>
      </c>
      <c r="S2220" s="38" t="str">
        <f>TRIM(UPPER('query (10)'!S2220))</f>
        <v>HMK 1510</v>
      </c>
      <c r="T2220" s="38" t="str">
        <f>IF('query (10)'!Q2220="","",TRIM(UPPER('query (10)'!Q2220)))</f>
        <v/>
      </c>
      <c r="U2220" s="38" t="str">
        <f>IF('query (10)'!T2220="","",'query (10)'!T2220)</f>
        <v/>
      </c>
      <c r="V2220" s="39" t="str">
        <f>IF('query (10)'!T2220="","",IFERROR(VALUE('query (10)'!T2220),""))</f>
        <v/>
      </c>
      <c r="W2220" s="40">
        <f>IF('query (10)'!U2220="","",'query (10)'!U2220)</f>
        <v>0</v>
      </c>
      <c r="X2220" s="39">
        <f>IF('query (10)'!V2220="","",'query (10)'!V2220)</f>
        <v>360</v>
      </c>
      <c r="Y2220" s="41">
        <f>IF('query (10)'!W2220="","",'query (10)'!W2220)</f>
        <v>46116</v>
      </c>
      <c r="Z2220" s="41">
        <f>IF('query (10)'!X2220="","",'query (10)'!X2220)</f>
        <v>46118</v>
      </c>
      <c r="AA2220" s="41">
        <f>IF('query (10)'!Y2220="","",'query (10)'!Y2220)</f>
        <v>46118</v>
      </c>
      <c r="AB2220" s="41">
        <f>IF('query (10)'!Z2220="","",'query (10)'!Z2220)</f>
        <v>46478</v>
      </c>
      <c r="AC2220" s="38" t="str">
        <f>IF(OR('query (10)'!AA2220="",COUNTIF(Cleaning_Rules!$A$21:$A$26,TRIM('query (10)'!AA2220))&gt;0),"",TRIM('query (10)'!AA2220))</f>
        <v/>
      </c>
      <c r="AD2220" s="38" t="str">
        <f>IF('query (10)'!AB2220="","",TRIM(IFERROR(_xlfn.TEXTBEFORE('query (10)'!AB2220,"("),'query (10)'!AB2220)))</f>
        <v>เริ่มซ่อมงาน PM แล้ว รับผิดชอบโดย CHETSADA PHIWBANG</v>
      </c>
      <c r="AE2220" s="38" t="str">
        <f>IFERROR(LOWER(TRIM(_xlfn.TEXTBEFORE(_xlfn.TEXTAFTER('query (10)'!AB2220,"("),")"))),"")</f>
        <v>chetsada@nsk.com</v>
      </c>
      <c r="AF2220" s="38" t="str">
        <f>IF('query (10)'!AD2220="","",TRIM('query (10)'!AD2220))</f>
        <v>คุณานนต์ ปารวัณวงศ์</v>
      </c>
      <c r="AG2220" s="38" t="str">
        <f>IF('query (10)'!AE2220="","",TRIM('query (10)'!AE2220))</f>
        <v>เจษฎา ผิวบาง</v>
      </c>
      <c r="AH2220" s="38" t="str">
        <f>IF('query (10)'!AF2220="","",IFERROR(VALUE('query (10)'!AF2220),""))</f>
        <v/>
      </c>
      <c r="AI2220" s="38" t="str">
        <f>IF('query (10)'!AG2220="","",TRIM('query (10)'!AG2220))</f>
        <v/>
      </c>
      <c r="AJ2220" s="38" t="str">
        <f>IF('query (10)'!AH2220="","",IFERROR(VALUE('query (10)'!AH2220),""))</f>
        <v/>
      </c>
      <c r="AK2220" s="38" t="str">
        <f>IF('query (10)'!AI2220="","",TRIM('query (10)'!AI2220))</f>
        <v/>
      </c>
      <c r="AL2220" s="42">
        <f t="shared" si="170"/>
        <v>2026</v>
      </c>
      <c r="AM2220" s="42" t="str">
        <f t="shared" si="171"/>
        <v>2026-04</v>
      </c>
      <c r="AN2220" s="42" t="str">
        <f t="shared" ca="1" si="172"/>
        <v/>
      </c>
      <c r="AO2220" s="42" t="str">
        <f t="shared" si="173"/>
        <v>AS-924 | AUTOMATIC ASSEMBLY MACHINE | KWD5 | ROLLER | Time-based Maintenance | Mechanical | Cleaning | Medium | Change Round Belt to PM 1 Year Cycle
Change bearing pulley = 4 Pcs.
Model: HMK 1510
 | BEARING | HMK 1510 | เริ่มซ่อมงาน PM แล้ว รับผิดชอบโดย CHETSADA PHIWBANG | เจษฎา ผิวบาง</v>
      </c>
      <c r="AP2220" s="42" t="str">
        <f>_xlfn.TEXTJOIN("; ",TRUE,IF(COUNTA('query (10)'!A2220:AK2220)&lt;=6,"NEAR_EMPTY_ROW",""),IF($K2220="","MISSING_STATUS",""),IF(AND($K2220="เสร็จสิ้น",$Z2220=""),"DONE_NO_ACTUAL_DATE",""),IF(AND($I2220="Condition-based Maintenance",$AH2220=""),"CBM_NO_MEASUREMENT",""),IF(OR($X2220="",$X2220=0),"INVALID_PERIOD",""),IF(AND($AA2220&lt;&gt;"",$AB2220&lt;&gt;"",$AB2220&lt;$AA2220),"DATE_SEQUENCE_ERROR",""),IF(AND($AB2220&lt;&gt;"",$AB2220&gt;DATE(2030,12,31)),"DATE_OUTLIER",""),IF($C2220="","MISSING_QRCODE",""),IF($J2220="UNKNOWN","UNKNOWN_PM_TYPE",""),IF($L2220="UNKNOWN","UNKNOWN_STATUS",""))</f>
        <v/>
      </c>
      <c r="AQ2220" s="42" t="str">
        <f t="shared" si="174"/>
        <v>NO</v>
      </c>
    </row>
    <row r="2221" spans="1:43" x14ac:dyDescent="0.3">
      <c r="A2221" s="38">
        <f>IF('query (10)'!A2221="","",'query (10)'!A2221)</f>
        <v>2457</v>
      </c>
      <c r="B2221" s="38">
        <f>IF('query (10)'!B2221="","",'query (10)'!B2221)</f>
        <v>20002</v>
      </c>
      <c r="C2221" s="38" t="str">
        <f>TRIM(UPPER('query (10)'!M2221))</f>
        <v>AS-700</v>
      </c>
      <c r="D2221" s="38" t="str">
        <f>TRIM(UPPER(IFERROR(_xlfn.TEXTBEFORE('query (10)'!L2221,"("),'query (10)'!L2221)))</f>
        <v>AUTOMATIC ASSEMBLY MACHINE</v>
      </c>
      <c r="E2221" s="38" t="str">
        <f>IFERROR(TRIM(UPPER(_xlfn.TEXTBEFORE(_xlfn.TEXTAFTER('query (10)'!L2221,"("),")"))),"")</f>
        <v/>
      </c>
      <c r="F2221" s="38" t="str">
        <f>TRIM('query (10)'!K2221)</f>
        <v>KWD6</v>
      </c>
      <c r="G2221" s="38" t="str">
        <f>IF('query (10)'!J2221="","",'query (10)'!J2221)</f>
        <v>Roller</v>
      </c>
      <c r="H2221" s="38" t="str">
        <f>TRIM(UPPER('query (10)'!J2221))</f>
        <v>ROLLER</v>
      </c>
      <c r="I2221" s="38" t="str">
        <f>IF('query (10)'!F2221="","",'query (10)'!F2221)</f>
        <v>Time-based Maintenance</v>
      </c>
      <c r="J2221" s="38" t="str">
        <f>IF('query (10)'!F2221="","",IFERROR(INDEX(Cleaning_Rules!$B$14:$B$17,MATCH(TRIM('query (10)'!F2221),Cleaning_Rules!$A$14:$A$17,0)),"UNKNOWN"))</f>
        <v>TBM</v>
      </c>
      <c r="K2221" s="38" t="str">
        <f>IF('query (10)'!G2221="","",'query (10)'!G2221)</f>
        <v>เสร็จสิ้น</v>
      </c>
      <c r="L2221" s="38" t="str">
        <f>IF('query (10)'!G2221="","MISSING",IFERROR(INDEX(Cleaning_Rules!$B$5:$B$10,MATCH(TRIM('query (10)'!G2221),Cleaning_Rules!$A$5:$A$10,0)),"UNKNOWN"))</f>
        <v>COMPLETED</v>
      </c>
      <c r="M2221" s="38" t="str">
        <f>IF('query (10)'!I2221="","",'query (10)'!I2221)</f>
        <v>Mechanical</v>
      </c>
      <c r="N2221" s="38" t="str">
        <f>IF('query (10)'!O2221="","",'query (10)'!O2221)</f>
        <v>Cleaning</v>
      </c>
      <c r="O2221" s="38" t="str">
        <f>IF('query (10)'!P2221="","",'query (10)'!P2221)</f>
        <v>Medium</v>
      </c>
      <c r="P2221" s="38" t="str">
        <f>IF('query (10)'!N2221="","",'query (10)'!N2221)</f>
        <v xml:space="preserve">Change Round Belt to PM 1 Year Cycle
Change bearing pulley = 4 Pcs.
Model: HMK 1510
</v>
      </c>
      <c r="Q2221" s="38" t="str">
        <f>TRIM('query (10)'!N2221)</f>
        <v xml:space="preserve">Change Round Belt to PM 1 Year Cycle
Change bearing pulley = 4 Pcs.
Model: HMK 1510
</v>
      </c>
      <c r="R2221" s="38" t="str">
        <f>TRIM(UPPER('query (10)'!R2221))</f>
        <v>BEARING</v>
      </c>
      <c r="S2221" s="38" t="str">
        <f>TRIM(UPPER('query (10)'!S2221))</f>
        <v>HMK 1510</v>
      </c>
      <c r="T2221" s="38" t="str">
        <f>IF('query (10)'!Q2221="","",TRIM(UPPER('query (10)'!Q2221)))</f>
        <v/>
      </c>
      <c r="U2221" s="38" t="str">
        <f>IF('query (10)'!T2221="","",'query (10)'!T2221)</f>
        <v/>
      </c>
      <c r="V2221" s="39" t="str">
        <f>IF('query (10)'!T2221="","",IFERROR(VALUE('query (10)'!T2221),""))</f>
        <v/>
      </c>
      <c r="W2221" s="40">
        <f>IF('query (10)'!U2221="","",'query (10)'!U2221)</f>
        <v>0</v>
      </c>
      <c r="X2221" s="39">
        <f>IF('query (10)'!V2221="","",'query (10)'!V2221)</f>
        <v>360</v>
      </c>
      <c r="Y2221" s="41">
        <f>IF('query (10)'!W2221="","",'query (10)'!W2221)</f>
        <v>46118</v>
      </c>
      <c r="Z2221" s="41">
        <f>IF('query (10)'!X2221="","",'query (10)'!X2221)</f>
        <v>46122</v>
      </c>
      <c r="AA2221" s="41">
        <f>IF('query (10)'!Y2221="","",'query (10)'!Y2221)</f>
        <v>46122</v>
      </c>
      <c r="AB2221" s="41">
        <f>IF('query (10)'!Z2221="","",'query (10)'!Z2221)</f>
        <v>46482</v>
      </c>
      <c r="AC2221" s="38" t="str">
        <f>IF(OR('query (10)'!AA2221="",COUNTIF(Cleaning_Rules!$A$21:$A$26,TRIM('query (10)'!AA2221))&gt;0),"",TRIM('query (10)'!AA2221))</f>
        <v/>
      </c>
      <c r="AD2221" s="38" t="str">
        <f>IF('query (10)'!AB2221="","",TRIM(IFERROR(_xlfn.TEXTBEFORE('query (10)'!AB2221,"("),'query (10)'!AB2221)))</f>
        <v>เริ่มซ่อมงาน PM แล้ว รับผิดชอบโดย KUNANON PARAWANWONG</v>
      </c>
      <c r="AE2221" s="38" t="str">
        <f>IFERROR(LOWER(TRIM(_xlfn.TEXTBEFORE(_xlfn.TEXTAFTER('query (10)'!AB2221,"("),")"))),"")</f>
        <v>parawanwong-k-3161@nsk.com</v>
      </c>
      <c r="AF2221" s="38" t="str">
        <f>IF('query (10)'!AD2221="","",TRIM('query (10)'!AD2221))</f>
        <v>คุณานนต์ ปารวัณวงศ์</v>
      </c>
      <c r="AG2221" s="38" t="str">
        <f>IF('query (10)'!AE2221="","",TRIM('query (10)'!AE2221))</f>
        <v>คุณานนต์ ปารวัณวงศ์</v>
      </c>
      <c r="AH2221" s="38" t="str">
        <f>IF('query (10)'!AF2221="","",IFERROR(VALUE('query (10)'!AF2221),""))</f>
        <v/>
      </c>
      <c r="AI2221" s="38" t="str">
        <f>IF('query (10)'!AG2221="","",TRIM('query (10)'!AG2221))</f>
        <v/>
      </c>
      <c r="AJ2221" s="38" t="str">
        <f>IF('query (10)'!AH2221="","",IFERROR(VALUE('query (10)'!AH2221),""))</f>
        <v/>
      </c>
      <c r="AK2221" s="38" t="str">
        <f>IF('query (10)'!AI2221="","",TRIM('query (10)'!AI2221))</f>
        <v/>
      </c>
      <c r="AL2221" s="42">
        <f t="shared" si="170"/>
        <v>2026</v>
      </c>
      <c r="AM2221" s="42" t="str">
        <f t="shared" si="171"/>
        <v>2026-04</v>
      </c>
      <c r="AN2221" s="42" t="str">
        <f t="shared" ca="1" si="172"/>
        <v/>
      </c>
      <c r="AO2221" s="42" t="str">
        <f t="shared" si="173"/>
        <v>AS-700 | AUTOMATIC ASSEMBLY MACHINE | KWD6 | ROLLER | Time-based Maintenance | Mechanical | Cleaning | Medium | Change Round Belt to PM 1 Year Cycle
Change bearing pulley = 4 Pcs.
Model: HMK 1510
 | BEARING | HMK 1510 | เริ่มซ่อมงาน PM แล้ว รับผิดชอบโดย KUNANON PARAWANWONG | คุณานนต์ ปารวัณวงศ์</v>
      </c>
      <c r="AP2221" s="42" t="str">
        <f>_xlfn.TEXTJOIN("; ",TRUE,IF(COUNTA('query (10)'!A2221:AK2221)&lt;=6,"NEAR_EMPTY_ROW",""),IF($K2221="","MISSING_STATUS",""),IF(AND($K2221="เสร็จสิ้น",$Z2221=""),"DONE_NO_ACTUAL_DATE",""),IF(AND($I2221="Condition-based Maintenance",$AH2221=""),"CBM_NO_MEASUREMENT",""),IF(OR($X2221="",$X2221=0),"INVALID_PERIOD",""),IF(AND($AA2221&lt;&gt;"",$AB2221&lt;&gt;"",$AB2221&lt;$AA2221),"DATE_SEQUENCE_ERROR",""),IF(AND($AB2221&lt;&gt;"",$AB2221&gt;DATE(2030,12,31)),"DATE_OUTLIER",""),IF($C2221="","MISSING_QRCODE",""),IF($J2221="UNKNOWN","UNKNOWN_PM_TYPE",""),IF($L2221="UNKNOWN","UNKNOWN_STATUS",""))</f>
        <v/>
      </c>
      <c r="AQ2221" s="42" t="str">
        <f t="shared" si="174"/>
        <v>NO</v>
      </c>
    </row>
    <row r="2222" spans="1:43" x14ac:dyDescent="0.3">
      <c r="A2222" s="38">
        <f>IF('query (10)'!A2222="","",'query (10)'!A2222)</f>
        <v>2459</v>
      </c>
      <c r="B2222" s="38">
        <f>IF('query (10)'!B2222="","",'query (10)'!B2222)</f>
        <v>19761</v>
      </c>
      <c r="C2222" s="38" t="str">
        <f>TRIM(UPPER('query (10)'!M2222))</f>
        <v>AS-833</v>
      </c>
      <c r="D2222" s="38" t="str">
        <f>TRIM(UPPER(IFERROR(_xlfn.TEXTBEFORE('query (10)'!L2222,"("),'query (10)'!L2222)))</f>
        <v>AUTOMATIC ASSEMBLY MACHINE</v>
      </c>
      <c r="E2222" s="38" t="str">
        <f>IFERROR(TRIM(UPPER(_xlfn.TEXTBEFORE(_xlfn.TEXTAFTER('query (10)'!L2222,"("),")"))),"")</f>
        <v/>
      </c>
      <c r="F2222" s="38" t="str">
        <f>TRIM('query (10)'!K2222)</f>
        <v>KWD7</v>
      </c>
      <c r="G2222" s="38" t="str">
        <f>IF('query (10)'!J2222="","",'query (10)'!J2222)</f>
        <v>Roller</v>
      </c>
      <c r="H2222" s="38" t="str">
        <f>TRIM(UPPER('query (10)'!J2222))</f>
        <v>ROLLER</v>
      </c>
      <c r="I2222" s="38" t="str">
        <f>IF('query (10)'!F2222="","",'query (10)'!F2222)</f>
        <v>Time-based Maintenance</v>
      </c>
      <c r="J2222" s="38" t="str">
        <f>IF('query (10)'!F2222="","",IFERROR(INDEX(Cleaning_Rules!$B$14:$B$17,MATCH(TRIM('query (10)'!F2222),Cleaning_Rules!$A$14:$A$17,0)),"UNKNOWN"))</f>
        <v>TBM</v>
      </c>
      <c r="K2222" s="38" t="str">
        <f>IF('query (10)'!G2222="","",'query (10)'!G2222)</f>
        <v>เสร็จสิ้น</v>
      </c>
      <c r="L2222" s="38" t="str">
        <f>IF('query (10)'!G2222="","MISSING",IFERROR(INDEX(Cleaning_Rules!$B$5:$B$10,MATCH(TRIM('query (10)'!G2222),Cleaning_Rules!$A$5:$A$10,0)),"UNKNOWN"))</f>
        <v>COMPLETED</v>
      </c>
      <c r="M2222" s="38" t="str">
        <f>IF('query (10)'!I2222="","",'query (10)'!I2222)</f>
        <v>Mechanical</v>
      </c>
      <c r="N2222" s="38" t="str">
        <f>IF('query (10)'!O2222="","",'query (10)'!O2222)</f>
        <v>Cleaning</v>
      </c>
      <c r="O2222" s="38" t="str">
        <f>IF('query (10)'!P2222="","",'query (10)'!P2222)</f>
        <v>Medium</v>
      </c>
      <c r="P2222" s="38" t="str">
        <f>IF('query (10)'!N2222="","",'query (10)'!N2222)</f>
        <v xml:space="preserve">Change Round Belt to PM 1 Year Cycle
Change bearing pulley = 4 Pcs.
Model: HMK 1510
</v>
      </c>
      <c r="Q2222" s="38" t="str">
        <f>TRIM('query (10)'!N2222)</f>
        <v xml:space="preserve">Change Round Belt to PM 1 Year Cycle
Change bearing pulley = 4 Pcs.
Model: HMK 1510
</v>
      </c>
      <c r="R2222" s="38" t="str">
        <f>TRIM(UPPER('query (10)'!R2222))</f>
        <v>BEARING</v>
      </c>
      <c r="S2222" s="38" t="str">
        <f>TRIM(UPPER('query (10)'!S2222))</f>
        <v>HMK 1510</v>
      </c>
      <c r="T2222" s="38" t="str">
        <f>IF('query (10)'!Q2222="","",TRIM(UPPER('query (10)'!Q2222)))</f>
        <v/>
      </c>
      <c r="U2222" s="38" t="str">
        <f>IF('query (10)'!T2222="","",'query (10)'!T2222)</f>
        <v/>
      </c>
      <c r="V2222" s="39" t="str">
        <f>IF('query (10)'!T2222="","",IFERROR(VALUE('query (10)'!T2222),""))</f>
        <v/>
      </c>
      <c r="W2222" s="40">
        <f>IF('query (10)'!U2222="","",'query (10)'!U2222)</f>
        <v>0</v>
      </c>
      <c r="X2222" s="39">
        <f>IF('query (10)'!V2222="","",'query (10)'!V2222)</f>
        <v>360</v>
      </c>
      <c r="Y2222" s="41">
        <f>IF('query (10)'!W2222="","",'query (10)'!W2222)</f>
        <v>46119</v>
      </c>
      <c r="Z2222" s="41">
        <f>IF('query (10)'!X2222="","",'query (10)'!X2222)</f>
        <v>46116</v>
      </c>
      <c r="AA2222" s="41">
        <f>IF('query (10)'!Y2222="","",'query (10)'!Y2222)</f>
        <v>46116</v>
      </c>
      <c r="AB2222" s="41">
        <f>IF('query (10)'!Z2222="","",'query (10)'!Z2222)</f>
        <v>46476</v>
      </c>
      <c r="AC2222" s="38" t="str">
        <f>IF(OR('query (10)'!AA2222="",COUNTIF(Cleaning_Rules!$A$21:$A$26,TRIM('query (10)'!AA2222))&gt;0),"",TRIM('query (10)'!AA2222))</f>
        <v/>
      </c>
      <c r="AD2222" s="38" t="str">
        <f>IF('query (10)'!AB2222="","",TRIM(IFERROR(_xlfn.TEXTBEFORE('query (10)'!AB2222,"("),'query (10)'!AB2222)))</f>
        <v>เริ่มซ่อมงาน PM แล้ว รับผิดชอบโดย PAHLA SEEDANG</v>
      </c>
      <c r="AE2222" s="38" t="str">
        <f>IFERROR(LOWER(TRIM(_xlfn.TEXTBEFORE(_xlfn.TEXTAFTER('query (10)'!AB2222,"("),")"))),"")</f>
        <v>pahla@nsk.com</v>
      </c>
      <c r="AF2222" s="38" t="str">
        <f>IF('query (10)'!AD2222="","",TRIM('query (10)'!AD2222))</f>
        <v>คุณานนต์ ปารวัณวงศ์</v>
      </c>
      <c r="AG2222" s="38" t="str">
        <f>IF('query (10)'!AE2222="","",TRIM('query (10)'!AE2222))</f>
        <v>ผะหลา สีแดง</v>
      </c>
      <c r="AH2222" s="38" t="str">
        <f>IF('query (10)'!AF2222="","",IFERROR(VALUE('query (10)'!AF2222),""))</f>
        <v/>
      </c>
      <c r="AI2222" s="38" t="str">
        <f>IF('query (10)'!AG2222="","",TRIM('query (10)'!AG2222))</f>
        <v/>
      </c>
      <c r="AJ2222" s="38" t="str">
        <f>IF('query (10)'!AH2222="","",IFERROR(VALUE('query (10)'!AH2222),""))</f>
        <v/>
      </c>
      <c r="AK2222" s="38" t="str">
        <f>IF('query (10)'!AI2222="","",TRIM('query (10)'!AI2222))</f>
        <v/>
      </c>
      <c r="AL2222" s="42">
        <f t="shared" si="170"/>
        <v>2026</v>
      </c>
      <c r="AM2222" s="42" t="str">
        <f t="shared" si="171"/>
        <v>2026-04</v>
      </c>
      <c r="AN2222" s="42" t="str">
        <f t="shared" ca="1" si="172"/>
        <v/>
      </c>
      <c r="AO2222" s="42" t="str">
        <f t="shared" si="173"/>
        <v>AS-833 | AUTOMATIC ASSEMBLY MACHINE | KWD7 | ROLLER | Time-based Maintenance | Mechanical | Cleaning | Medium | Change Round Belt to PM 1 Year Cycle
Change bearing pulley = 4 Pcs.
Model: HMK 1510
 | BEARING | HMK 1510 | เริ่มซ่อมงาน PM แล้ว รับผิดชอบโดย PAHLA SEEDANG | ผะหลา สีแดง</v>
      </c>
      <c r="AP2222" s="42" t="str">
        <f>_xlfn.TEXTJOIN("; ",TRUE,IF(COUNTA('query (10)'!A2222:AK2222)&lt;=6,"NEAR_EMPTY_ROW",""),IF($K2222="","MISSING_STATUS",""),IF(AND($K2222="เสร็จสิ้น",$Z2222=""),"DONE_NO_ACTUAL_DATE",""),IF(AND($I2222="Condition-based Maintenance",$AH2222=""),"CBM_NO_MEASUREMENT",""),IF(OR($X2222="",$X2222=0),"INVALID_PERIOD",""),IF(AND($AA2222&lt;&gt;"",$AB2222&lt;&gt;"",$AB2222&lt;$AA2222),"DATE_SEQUENCE_ERROR",""),IF(AND($AB2222&lt;&gt;"",$AB2222&gt;DATE(2030,12,31)),"DATE_OUTLIER",""),IF($C2222="","MISSING_QRCODE",""),IF($J2222="UNKNOWN","UNKNOWN_PM_TYPE",""),IF($L2222="UNKNOWN","UNKNOWN_STATUS",""))</f>
        <v/>
      </c>
      <c r="AQ2222" s="42" t="str">
        <f t="shared" si="174"/>
        <v>NO</v>
      </c>
    </row>
    <row r="2223" spans="1:43" x14ac:dyDescent="0.3">
      <c r="A2223" s="38">
        <f>IF('query (10)'!A2223="","",'query (10)'!A2223)</f>
        <v>2460</v>
      </c>
      <c r="B2223" s="38">
        <f>IF('query (10)'!B2223="","",'query (10)'!B2223)</f>
        <v>20041</v>
      </c>
      <c r="C2223" s="38" t="str">
        <f>TRIM(UPPER('query (10)'!M2223))</f>
        <v>GR-398</v>
      </c>
      <c r="D2223" s="38" t="str">
        <f>TRIM(UPPER(IFERROR(_xlfn.TEXTBEFORE('query (10)'!L2223,"("),'query (10)'!L2223)))</f>
        <v>B1 INNER RING BORE GRINDING MACHINE.</v>
      </c>
      <c r="E2223" s="38" t="str">
        <f>IFERROR(TRIM(UPPER(_xlfn.TEXTBEFORE(_xlfn.TEXTAFTER('query (10)'!L2223,"("),")"))),"")</f>
        <v/>
      </c>
      <c r="F2223" s="38" t="str">
        <f>TRIM('query (10)'!K2223)</f>
        <v>HUB3-1</v>
      </c>
      <c r="G2223" s="38" t="str">
        <f>IF('query (10)'!J2223="","",'query (10)'!J2223)</f>
        <v xml:space="preserve">Table Gauge	</v>
      </c>
      <c r="H2223" s="38" t="str">
        <f>TRIM(UPPER('query (10)'!J2223))</f>
        <v xml:space="preserve">TABLE GAUGE	</v>
      </c>
      <c r="I2223" s="38" t="str">
        <f>IF('query (10)'!F2223="","",'query (10)'!F2223)</f>
        <v>Time-based Maintenance</v>
      </c>
      <c r="J2223" s="38" t="str">
        <f>IF('query (10)'!F2223="","",IFERROR(INDEX(Cleaning_Rules!$B$14:$B$17,MATCH(TRIM('query (10)'!F2223),Cleaning_Rules!$A$14:$A$17,0)),"UNKNOWN"))</f>
        <v>TBM</v>
      </c>
      <c r="K2223" s="38" t="str">
        <f>IF('query (10)'!G2223="","",'query (10)'!G2223)</f>
        <v>เสร็จสิ้น</v>
      </c>
      <c r="L2223" s="38" t="str">
        <f>IF('query (10)'!G2223="","MISSING",IFERROR(INDEX(Cleaning_Rules!$B$5:$B$10,MATCH(TRIM('query (10)'!G2223),Cleaning_Rules!$A$5:$A$10,0)),"UNKNOWN"))</f>
        <v>COMPLETED</v>
      </c>
      <c r="M2223" s="38" t="str">
        <f>IF('query (10)'!I2223="","",'query (10)'!I2223)</f>
        <v>Mechanical</v>
      </c>
      <c r="N2223" s="38" t="str">
        <f>IF('query (10)'!O2223="","",'query (10)'!O2223)</f>
        <v>Part Change</v>
      </c>
      <c r="O2223" s="38" t="str">
        <f>IF('query (10)'!P2223="","",'query (10)'!P2223)</f>
        <v>Medium</v>
      </c>
      <c r="P2223" s="38" t="str">
        <f>IF('query (10)'!N2223="","",'query (10)'!N2223)</f>
        <v>Repair Table Gauge Change Part and Setting Conditions According To PM 5 Year Cycle</v>
      </c>
      <c r="Q2223" s="38" t="str">
        <f>TRIM('query (10)'!N2223)</f>
        <v>Repair Table Gauge Change Part and Setting Conditions According To PM 5 Year Cycle</v>
      </c>
      <c r="R2223" s="38" t="str">
        <f>TRIM(UPPER('query (10)'!R2223))</f>
        <v>BEARING</v>
      </c>
      <c r="S2223" s="38" t="str">
        <f>TRIM(UPPER('query (10)'!S2223))</f>
        <v>LB20NYDD</v>
      </c>
      <c r="T2223" s="38" t="str">
        <f>IF('query (10)'!Q2223="","",TRIM(UPPER('query (10)'!Q2223)))</f>
        <v/>
      </c>
      <c r="U2223" s="38" t="str">
        <f>IF('query (10)'!T2223="","",'query (10)'!T2223)</f>
        <v/>
      </c>
      <c r="V2223" s="39" t="str">
        <f>IF('query (10)'!T2223="","",IFERROR(VALUE('query (10)'!T2223),""))</f>
        <v/>
      </c>
      <c r="W2223" s="40">
        <f>IF('query (10)'!U2223="","",'query (10)'!U2223)</f>
        <v>0</v>
      </c>
      <c r="X2223" s="39">
        <f>IF('query (10)'!V2223="","",'query (10)'!V2223)</f>
        <v>1825</v>
      </c>
      <c r="Y2223" s="41">
        <f>IF('query (10)'!W2223="","",'query (10)'!W2223)</f>
        <v>46119</v>
      </c>
      <c r="Z2223" s="41">
        <f>IF('query (10)'!X2223="","",'query (10)'!X2223)</f>
        <v>46132</v>
      </c>
      <c r="AA2223" s="41">
        <f>IF('query (10)'!Y2223="","",'query (10)'!Y2223)</f>
        <v>46132</v>
      </c>
      <c r="AB2223" s="41">
        <f>IF('query (10)'!Z2223="","",'query (10)'!Z2223)</f>
        <v>47957</v>
      </c>
      <c r="AC2223" s="38" t="str">
        <f>IF(OR('query (10)'!AA2223="",COUNTIF(Cleaning_Rules!$A$21:$A$26,TRIM('query (10)'!AA2223))&gt;0),"",TRIM('query (10)'!AA2223))</f>
        <v/>
      </c>
      <c r="AD2223" s="38" t="str">
        <f>IF('query (10)'!AB2223="","",TRIM(IFERROR(_xlfn.TEXTBEFORE('query (10)'!AB2223,"("),'query (10)'!AB2223)))</f>
        <v>เริ่มซ่อมงาน PM แล้ว รับผิดชอบโดย CHETSADA PHIWBANG</v>
      </c>
      <c r="AE2223" s="38" t="str">
        <f>IFERROR(LOWER(TRIM(_xlfn.TEXTBEFORE(_xlfn.TEXTAFTER('query (10)'!AB2223,"("),")"))),"")</f>
        <v>chetsada@nsk.com</v>
      </c>
      <c r="AF2223" s="38" t="str">
        <f>IF('query (10)'!AD2223="","",TRIM('query (10)'!AD2223))</f>
        <v>จักรภัทร โคตรสมบัติ</v>
      </c>
      <c r="AG2223" s="38" t="str">
        <f>IF('query (10)'!AE2223="","",TRIM('query (10)'!AE2223))</f>
        <v>เจษฎา ผิวบาง</v>
      </c>
      <c r="AH2223" s="38" t="str">
        <f>IF('query (10)'!AF2223="","",IFERROR(VALUE('query (10)'!AF2223),""))</f>
        <v/>
      </c>
      <c r="AI2223" s="38" t="str">
        <f>IF('query (10)'!AG2223="","",TRIM('query (10)'!AG2223))</f>
        <v/>
      </c>
      <c r="AJ2223" s="38" t="str">
        <f>IF('query (10)'!AH2223="","",IFERROR(VALUE('query (10)'!AH2223),""))</f>
        <v/>
      </c>
      <c r="AK2223" s="38" t="str">
        <f>IF('query (10)'!AI2223="","",TRIM('query (10)'!AI2223))</f>
        <v/>
      </c>
      <c r="AL2223" s="42">
        <f t="shared" si="170"/>
        <v>2026</v>
      </c>
      <c r="AM2223" s="42" t="str">
        <f t="shared" si="171"/>
        <v>2026-04</v>
      </c>
      <c r="AN2223" s="42" t="str">
        <f t="shared" ca="1" si="172"/>
        <v/>
      </c>
      <c r="AO2223" s="42" t="str">
        <f t="shared" si="173"/>
        <v>GR-398 | B1 INNER RING BORE GRINDING MACHINE. | HUB3-1 | TABLE GAUGE	 | Time-based Maintenance | Mechanical | Part Change | Medium | Repair Table Gauge Change Part and Setting Conditions According To PM 5 Year Cycle | BEARING | LB20NYDD | เริ่มซ่อมงาน PM แล้ว รับผิดชอบโดย CHETSADA PHIWBANG | เจษฎา ผิวบาง</v>
      </c>
      <c r="AP2223" s="42" t="str">
        <f>_xlfn.TEXTJOIN("; ",TRUE,IF(COUNTA('query (10)'!A2223:AK2223)&lt;=6,"NEAR_EMPTY_ROW",""),IF($K2223="","MISSING_STATUS",""),IF(AND($K2223="เสร็จสิ้น",$Z2223=""),"DONE_NO_ACTUAL_DATE",""),IF(AND($I2223="Condition-based Maintenance",$AH2223=""),"CBM_NO_MEASUREMENT",""),IF(OR($X2223="",$X2223=0),"INVALID_PERIOD",""),IF(AND($AA2223&lt;&gt;"",$AB2223&lt;&gt;"",$AB2223&lt;$AA2223),"DATE_SEQUENCE_ERROR",""),IF(AND($AB2223&lt;&gt;"",$AB2223&gt;DATE(2030,12,31)),"DATE_OUTLIER",""),IF($C2223="","MISSING_QRCODE",""),IF($J2223="UNKNOWN","UNKNOWN_PM_TYPE",""),IF($L2223="UNKNOWN","UNKNOWN_STATUS",""))</f>
        <v>DATE_OUTLIER</v>
      </c>
      <c r="AQ2223" s="42" t="str">
        <f t="shared" si="174"/>
        <v>NO</v>
      </c>
    </row>
    <row r="2224" spans="1:43" x14ac:dyDescent="0.3">
      <c r="A2224" s="38">
        <f>IF('query (10)'!A2224="","",'query (10)'!A2224)</f>
        <v>2461</v>
      </c>
      <c r="B2224" s="38" t="str">
        <f>IF('query (10)'!B2224="","",'query (10)'!B2224)</f>
        <v/>
      </c>
      <c r="C2224" s="38" t="str">
        <f>TRIM(UPPER('query (10)'!M2224))</f>
        <v>GR-147</v>
      </c>
      <c r="D2224" s="38" t="str">
        <f>TRIM(UPPER(IFERROR(_xlfn.TEXTBEFORE('query (10)'!L2224,"("),'query (10)'!L2224)))</f>
        <v>OUTER RING RACEWAY GRINDING M/C</v>
      </c>
      <c r="E2224" s="38" t="str">
        <f>IFERROR(TRIM(UPPER(_xlfn.TEXTBEFORE(_xlfn.TEXTAFTER('query (10)'!L2224,"("),")"))),"")</f>
        <v/>
      </c>
      <c r="F2224" s="38" t="str">
        <f>TRIM('query (10)'!K2224)</f>
        <v>BWD2</v>
      </c>
      <c r="G2224" s="38" t="str">
        <f>IF('query (10)'!J2224="","",'query (10)'!J2224)</f>
        <v xml:space="preserve">Table Gauge	</v>
      </c>
      <c r="H2224" s="38" t="str">
        <f>TRIM(UPPER('query (10)'!J2224))</f>
        <v xml:space="preserve">TABLE GAUGE	</v>
      </c>
      <c r="I2224" s="38" t="str">
        <f>IF('query (10)'!F2224="","",'query (10)'!F2224)</f>
        <v>Time-based Maintenance</v>
      </c>
      <c r="J2224" s="38" t="str">
        <f>IF('query (10)'!F2224="","",IFERROR(INDEX(Cleaning_Rules!$B$14:$B$17,MATCH(TRIM('query (10)'!F2224),Cleaning_Rules!$A$14:$A$17,0)),"UNKNOWN"))</f>
        <v>TBM</v>
      </c>
      <c r="K2224" s="38" t="str">
        <f>IF('query (10)'!G2224="","",'query (10)'!G2224)</f>
        <v>แก้ไขแผน</v>
      </c>
      <c r="L2224" s="38" t="str">
        <f>IF('query (10)'!G2224="","MISSING",IFERROR(INDEX(Cleaning_Rules!$B$5:$B$10,MATCH(TRIM('query (10)'!G2224),Cleaning_Rules!$A$5:$A$10,0)),"UNKNOWN"))</f>
        <v>PLAN_REVISED</v>
      </c>
      <c r="M2224" s="38" t="str">
        <f>IF('query (10)'!I2224="","",'query (10)'!I2224)</f>
        <v>Mechanical</v>
      </c>
      <c r="N2224" s="38" t="str">
        <f>IF('query (10)'!O2224="","",'query (10)'!O2224)</f>
        <v>Part Change</v>
      </c>
      <c r="O2224" s="38" t="str">
        <f>IF('query (10)'!P2224="","",'query (10)'!P2224)</f>
        <v>Medium</v>
      </c>
      <c r="P2224" s="38" t="str">
        <f>IF('query (10)'!N2224="","",'query (10)'!N2224)</f>
        <v>Repair Table Gauge Change Part and Setting Conditions According To PM 5 Year Cycle</v>
      </c>
      <c r="Q2224" s="38" t="str">
        <f>TRIM('query (10)'!N2224)</f>
        <v>Repair Table Gauge Change Part and Setting Conditions According To PM 5 Year Cycle</v>
      </c>
      <c r="R2224" s="38" t="str">
        <f>TRIM(UPPER('query (10)'!R2224))</f>
        <v>BEARING</v>
      </c>
      <c r="S2224" s="38" t="str">
        <f>TRIM(UPPER('query (10)'!S2224))</f>
        <v>LB30NYDD</v>
      </c>
      <c r="T2224" s="38" t="str">
        <f>IF('query (10)'!Q2224="","",TRIM(UPPER('query (10)'!Q2224)))</f>
        <v/>
      </c>
      <c r="U2224" s="38" t="str">
        <f>IF('query (10)'!T2224="","",'query (10)'!T2224)</f>
        <v/>
      </c>
      <c r="V2224" s="39" t="str">
        <f>IF('query (10)'!T2224="","",IFERROR(VALUE('query (10)'!T2224),""))</f>
        <v/>
      </c>
      <c r="W2224" s="40">
        <f>IF('query (10)'!U2224="","",'query (10)'!U2224)</f>
        <v>0</v>
      </c>
      <c r="X2224" s="39">
        <f>IF('query (10)'!V2224="","",'query (10)'!V2224)</f>
        <v>1825</v>
      </c>
      <c r="Y2224" s="41">
        <f>IF('query (10)'!W2224="","",'query (10)'!W2224)</f>
        <v>46149</v>
      </c>
      <c r="Z2224" s="41" t="str">
        <f>IF('query (10)'!X2224="","",'query (10)'!X2224)</f>
        <v/>
      </c>
      <c r="AA2224" s="41">
        <f>IF('query (10)'!Y2224="","",'query (10)'!Y2224)</f>
        <v>46149</v>
      </c>
      <c r="AB2224" s="41">
        <f>IF('query (10)'!Z2224="","",'query (10)'!Z2224)</f>
        <v>47974</v>
      </c>
      <c r="AC2224" s="38" t="str">
        <f>IF(OR('query (10)'!AA2224="",COUNTIF(Cleaning_Rules!$A$21:$A$26,TRIM('query (10)'!AA2224))&gt;0),"",TRIM('query (10)'!AA2224))</f>
        <v/>
      </c>
      <c r="AD2224" s="38" t="str">
        <f>IF('query (10)'!AB2224="","",TRIM(IFERROR(_xlfn.TEXTBEFORE('query (10)'!AB2224,"("),'query (10)'!AB2224)))</f>
        <v/>
      </c>
      <c r="AE2224" s="38" t="str">
        <f>IFERROR(LOWER(TRIM(_xlfn.TEXTBEFORE(_xlfn.TEXTAFTER('query (10)'!AB2224,"("),")"))),"")</f>
        <v/>
      </c>
      <c r="AF2224" s="38" t="str">
        <f>IF('query (10)'!AD2224="","",TRIM('query (10)'!AD2224))</f>
        <v>จักรภัทร โคตรสมบัติ</v>
      </c>
      <c r="AG2224" s="38" t="str">
        <f>IF('query (10)'!AE2224="","",TRIM('query (10)'!AE2224))</f>
        <v>จักรภัทร โคตรสมบัติ</v>
      </c>
      <c r="AH2224" s="38" t="str">
        <f>IF('query (10)'!AF2224="","",IFERROR(VALUE('query (10)'!AF2224),""))</f>
        <v/>
      </c>
      <c r="AI2224" s="38" t="str">
        <f>IF('query (10)'!AG2224="","",TRIM('query (10)'!AG2224))</f>
        <v/>
      </c>
      <c r="AJ2224" s="38" t="str">
        <f>IF('query (10)'!AH2224="","",IFERROR(VALUE('query (10)'!AH2224),""))</f>
        <v/>
      </c>
      <c r="AK2224" s="38" t="str">
        <f>IF('query (10)'!AI2224="","",TRIM('query (10)'!AI2224))</f>
        <v/>
      </c>
      <c r="AL2224" s="42">
        <f t="shared" si="170"/>
        <v>2026</v>
      </c>
      <c r="AM2224" s="42" t="str">
        <f t="shared" si="171"/>
        <v>2026-05</v>
      </c>
      <c r="AN2224" s="42" t="str">
        <f t="shared" ca="1" si="172"/>
        <v>ON_SCHEDULE</v>
      </c>
      <c r="AO2224" s="42" t="str">
        <f t="shared" si="173"/>
        <v>GR-147 | OUTER RING RACEWAY GRINDING M/C | BWD2 | TABLE GAUGE	 | Time-based Maintenance | Mechanical | Part Change | Medium | Repair Table Gauge Change Part and Setting Conditions According To PM 5 Year Cycle | BEARING | LB30NYDD | จักรภัทร โคตรสมบัติ</v>
      </c>
      <c r="AP2224" s="42" t="str">
        <f>_xlfn.TEXTJOIN("; ",TRUE,IF(COUNTA('query (10)'!A2224:AK2224)&lt;=6,"NEAR_EMPTY_ROW",""),IF($K2224="","MISSING_STATUS",""),IF(AND($K2224="เสร็จสิ้น",$Z2224=""),"DONE_NO_ACTUAL_DATE",""),IF(AND($I2224="Condition-based Maintenance",$AH2224=""),"CBM_NO_MEASUREMENT",""),IF(OR($X2224="",$X2224=0),"INVALID_PERIOD",""),IF(AND($AA2224&lt;&gt;"",$AB2224&lt;&gt;"",$AB2224&lt;$AA2224),"DATE_SEQUENCE_ERROR",""),IF(AND($AB2224&lt;&gt;"",$AB2224&gt;DATE(2030,12,31)),"DATE_OUTLIER",""),IF($C2224="","MISSING_QRCODE",""),IF($J2224="UNKNOWN","UNKNOWN_PM_TYPE",""),IF($L2224="UNKNOWN","UNKNOWN_STATUS",""))</f>
        <v>DATE_OUTLIER</v>
      </c>
      <c r="AQ2224" s="42" t="str">
        <f t="shared" si="174"/>
        <v>NO</v>
      </c>
    </row>
    <row r="2225" spans="1:43" x14ac:dyDescent="0.3">
      <c r="A2225" s="38">
        <f>IF('query (10)'!A2225="","",'query (10)'!A2225)</f>
        <v>2462</v>
      </c>
      <c r="B2225" s="38" t="str">
        <f>IF('query (10)'!B2225="","",'query (10)'!B2225)</f>
        <v/>
      </c>
      <c r="C2225" s="38" t="str">
        <f>TRIM(UPPER('query (10)'!M2225))</f>
        <v>GR-157</v>
      </c>
      <c r="D2225" s="38" t="str">
        <f>TRIM(UPPER(IFERROR(_xlfn.TEXTBEFORE('query (10)'!L2225,"("),'query (10)'!L2225)))</f>
        <v>INNER RING BORE GRINDING M/C</v>
      </c>
      <c r="E2225" s="38" t="str">
        <f>IFERROR(TRIM(UPPER(_xlfn.TEXTBEFORE(_xlfn.TEXTAFTER('query (10)'!L2225,"("),")"))),"")</f>
        <v/>
      </c>
      <c r="F2225" s="38" t="str">
        <f>TRIM('query (10)'!K2225)</f>
        <v>BWD2</v>
      </c>
      <c r="G2225" s="38" t="str">
        <f>IF('query (10)'!J2225="","",'query (10)'!J2225)</f>
        <v xml:space="preserve">Table Gauge	</v>
      </c>
      <c r="H2225" s="38" t="str">
        <f>TRIM(UPPER('query (10)'!J2225))</f>
        <v xml:space="preserve">TABLE GAUGE	</v>
      </c>
      <c r="I2225" s="38" t="str">
        <f>IF('query (10)'!F2225="","",'query (10)'!F2225)</f>
        <v>Time-based Maintenance</v>
      </c>
      <c r="J2225" s="38" t="str">
        <f>IF('query (10)'!F2225="","",IFERROR(INDEX(Cleaning_Rules!$B$14:$B$17,MATCH(TRIM('query (10)'!F2225),Cleaning_Rules!$A$14:$A$17,0)),"UNKNOWN"))</f>
        <v>TBM</v>
      </c>
      <c r="K2225" s="38" t="str">
        <f>IF('query (10)'!G2225="","",'query (10)'!G2225)</f>
        <v>แก้ไขแผน</v>
      </c>
      <c r="L2225" s="38" t="str">
        <f>IF('query (10)'!G2225="","MISSING",IFERROR(INDEX(Cleaning_Rules!$B$5:$B$10,MATCH(TRIM('query (10)'!G2225),Cleaning_Rules!$A$5:$A$10,0)),"UNKNOWN"))</f>
        <v>PLAN_REVISED</v>
      </c>
      <c r="M2225" s="38" t="str">
        <f>IF('query (10)'!I2225="","",'query (10)'!I2225)</f>
        <v>Mechanical</v>
      </c>
      <c r="N2225" s="38" t="str">
        <f>IF('query (10)'!O2225="","",'query (10)'!O2225)</f>
        <v>Part Change</v>
      </c>
      <c r="O2225" s="38" t="str">
        <f>IF('query (10)'!P2225="","",'query (10)'!P2225)</f>
        <v>Medium</v>
      </c>
      <c r="P2225" s="38" t="str">
        <f>IF('query (10)'!N2225="","",'query (10)'!N2225)</f>
        <v>Repair Table Gauge Change Part and Setting Conditions According To PM 5 Year Cycle</v>
      </c>
      <c r="Q2225" s="38" t="str">
        <f>TRIM('query (10)'!N2225)</f>
        <v>Repair Table Gauge Change Part and Setting Conditions According To PM 5 Year Cycle</v>
      </c>
      <c r="R2225" s="38" t="str">
        <f>TRIM(UPPER('query (10)'!R2225))</f>
        <v>BEARING</v>
      </c>
      <c r="S2225" s="38" t="str">
        <f>TRIM(UPPER('query (10)'!S2225))</f>
        <v>LB20NYDD</v>
      </c>
      <c r="T2225" s="38" t="str">
        <f>IF('query (10)'!Q2225="","",TRIM(UPPER('query (10)'!Q2225)))</f>
        <v/>
      </c>
      <c r="U2225" s="38" t="str">
        <f>IF('query (10)'!T2225="","",'query (10)'!T2225)</f>
        <v/>
      </c>
      <c r="V2225" s="39" t="str">
        <f>IF('query (10)'!T2225="","",IFERROR(VALUE('query (10)'!T2225),""))</f>
        <v/>
      </c>
      <c r="W2225" s="40">
        <f>IF('query (10)'!U2225="","",'query (10)'!U2225)</f>
        <v>0</v>
      </c>
      <c r="X2225" s="39">
        <f>IF('query (10)'!V2225="","",'query (10)'!V2225)</f>
        <v>1825</v>
      </c>
      <c r="Y2225" s="41">
        <f>IF('query (10)'!W2225="","",'query (10)'!W2225)</f>
        <v>46149</v>
      </c>
      <c r="Z2225" s="41" t="str">
        <f>IF('query (10)'!X2225="","",'query (10)'!X2225)</f>
        <v/>
      </c>
      <c r="AA2225" s="41">
        <f>IF('query (10)'!Y2225="","",'query (10)'!Y2225)</f>
        <v>46149</v>
      </c>
      <c r="AB2225" s="41">
        <f>IF('query (10)'!Z2225="","",'query (10)'!Z2225)</f>
        <v>47974</v>
      </c>
      <c r="AC2225" s="38" t="str">
        <f>IF(OR('query (10)'!AA2225="",COUNTIF(Cleaning_Rules!$A$21:$A$26,TRIM('query (10)'!AA2225))&gt;0),"",TRIM('query (10)'!AA2225))</f>
        <v/>
      </c>
      <c r="AD2225" s="38" t="str">
        <f>IF('query (10)'!AB2225="","",TRIM(IFERROR(_xlfn.TEXTBEFORE('query (10)'!AB2225,"("),'query (10)'!AB2225)))</f>
        <v/>
      </c>
      <c r="AE2225" s="38" t="str">
        <f>IFERROR(LOWER(TRIM(_xlfn.TEXTBEFORE(_xlfn.TEXTAFTER('query (10)'!AB2225,"("),")"))),"")</f>
        <v/>
      </c>
      <c r="AF2225" s="38" t="str">
        <f>IF('query (10)'!AD2225="","",TRIM('query (10)'!AD2225))</f>
        <v>จักรภัทร โคตรสมบัติ</v>
      </c>
      <c r="AG2225" s="38" t="str">
        <f>IF('query (10)'!AE2225="","",TRIM('query (10)'!AE2225))</f>
        <v>จักรภัทร โคตรสมบัติ</v>
      </c>
      <c r="AH2225" s="38" t="str">
        <f>IF('query (10)'!AF2225="","",IFERROR(VALUE('query (10)'!AF2225),""))</f>
        <v/>
      </c>
      <c r="AI2225" s="38" t="str">
        <f>IF('query (10)'!AG2225="","",TRIM('query (10)'!AG2225))</f>
        <v/>
      </c>
      <c r="AJ2225" s="38" t="str">
        <f>IF('query (10)'!AH2225="","",IFERROR(VALUE('query (10)'!AH2225),""))</f>
        <v/>
      </c>
      <c r="AK2225" s="38" t="str">
        <f>IF('query (10)'!AI2225="","",TRIM('query (10)'!AI2225))</f>
        <v/>
      </c>
      <c r="AL2225" s="42">
        <f t="shared" si="170"/>
        <v>2026</v>
      </c>
      <c r="AM2225" s="42" t="str">
        <f t="shared" si="171"/>
        <v>2026-05</v>
      </c>
      <c r="AN2225" s="42" t="str">
        <f t="shared" ca="1" si="172"/>
        <v>ON_SCHEDULE</v>
      </c>
      <c r="AO2225" s="42" t="str">
        <f t="shared" si="173"/>
        <v>GR-157 | INNER RING BORE GRINDING M/C | BWD2 | TABLE GAUGE	 | Time-based Maintenance | Mechanical | Part Change | Medium | Repair Table Gauge Change Part and Setting Conditions According To PM 5 Year Cycle | BEARING | LB20NYDD | จักรภัทร โคตรสมบัติ</v>
      </c>
      <c r="AP2225" s="42" t="str">
        <f>_xlfn.TEXTJOIN("; ",TRUE,IF(COUNTA('query (10)'!A2225:AK2225)&lt;=6,"NEAR_EMPTY_ROW",""),IF($K2225="","MISSING_STATUS",""),IF(AND($K2225="เสร็จสิ้น",$Z2225=""),"DONE_NO_ACTUAL_DATE",""),IF(AND($I2225="Condition-based Maintenance",$AH2225=""),"CBM_NO_MEASUREMENT",""),IF(OR($X2225="",$X2225=0),"INVALID_PERIOD",""),IF(AND($AA2225&lt;&gt;"",$AB2225&lt;&gt;"",$AB2225&lt;$AA2225),"DATE_SEQUENCE_ERROR",""),IF(AND($AB2225&lt;&gt;"",$AB2225&gt;DATE(2030,12,31)),"DATE_OUTLIER",""),IF($C2225="","MISSING_QRCODE",""),IF($J2225="UNKNOWN","UNKNOWN_PM_TYPE",""),IF($L2225="UNKNOWN","UNKNOWN_STATUS",""))</f>
        <v>DATE_OUTLIER</v>
      </c>
      <c r="AQ2225" s="42" t="str">
        <f t="shared" si="174"/>
        <v>NO</v>
      </c>
    </row>
    <row r="2226" spans="1:43" x14ac:dyDescent="0.3">
      <c r="A2226" s="38">
        <f>IF('query (10)'!A2226="","",'query (10)'!A2226)</f>
        <v>2463</v>
      </c>
      <c r="B2226" s="38">
        <f>IF('query (10)'!B2226="","",'query (10)'!B2226)</f>
        <v>20774</v>
      </c>
      <c r="C2226" s="38" t="str">
        <f>TRIM(UPPER('query (10)'!M2226))</f>
        <v>AS-415</v>
      </c>
      <c r="D2226" s="38" t="str">
        <f>TRIM(UPPER(IFERROR(_xlfn.TEXTBEFORE('query (10)'!L2226,"("),'query (10)'!L2226)))</f>
        <v>BALL &amp; CAGE ASSEMBLY MACHINE.</v>
      </c>
      <c r="E2226" s="38" t="str">
        <f>IFERROR(TRIM(UPPER(_xlfn.TEXTBEFORE(_xlfn.TEXTAFTER('query (10)'!L2226,"("),")"))),"")</f>
        <v/>
      </c>
      <c r="F2226" s="38" t="str">
        <f>TRIM('query (10)'!K2226)</f>
        <v>HUB3-1</v>
      </c>
      <c r="G2226" s="38" t="str">
        <f>IF('query (10)'!J2226="","",'query (10)'!J2226)</f>
        <v>Solenoid valve</v>
      </c>
      <c r="H2226" s="38" t="str">
        <f>TRIM(UPPER('query (10)'!J2226))</f>
        <v>SOLENOID VALVE</v>
      </c>
      <c r="I2226" s="38" t="str">
        <f>IF('query (10)'!F2226="","",'query (10)'!F2226)</f>
        <v>Time-based Maintenance</v>
      </c>
      <c r="J2226" s="38" t="str">
        <f>IF('query (10)'!F2226="","",IFERROR(INDEX(Cleaning_Rules!$B$14:$B$17,MATCH(TRIM('query (10)'!F2226),Cleaning_Rules!$A$14:$A$17,0)),"UNKNOWN"))</f>
        <v>TBM</v>
      </c>
      <c r="K2226" s="38" t="str">
        <f>IF('query (10)'!G2226="","",'query (10)'!G2226)</f>
        <v>เสร็จสิ้น</v>
      </c>
      <c r="L2226" s="38" t="str">
        <f>IF('query (10)'!G2226="","MISSING",IFERROR(INDEX(Cleaning_Rules!$B$5:$B$10,MATCH(TRIM('query (10)'!G2226),Cleaning_Rules!$A$5:$A$10,0)),"UNKNOWN"))</f>
        <v>COMPLETED</v>
      </c>
      <c r="M2226" s="38" t="str">
        <f>IF('query (10)'!I2226="","",'query (10)'!I2226)</f>
        <v>Mechanical</v>
      </c>
      <c r="N2226" s="38" t="str">
        <f>IF('query (10)'!O2226="","",'query (10)'!O2226)</f>
        <v>Cleaning</v>
      </c>
      <c r="O2226" s="38" t="str">
        <f>IF('query (10)'!P2226="","",'query (10)'!P2226)</f>
        <v>Medium</v>
      </c>
      <c r="P2226" s="38" t="str">
        <f>IF('query (10)'!N2226="","",'query (10)'!N2226)</f>
        <v xml:space="preserve">Cleaning and Lubricate Solenoid Valve According To PM 1 Year Cycle </v>
      </c>
      <c r="Q2226" s="38" t="str">
        <f>TRIM('query (10)'!N2226)</f>
        <v>Cleaning and Lubricate Solenoid Valve According To PM 1 Year Cycle</v>
      </c>
      <c r="R2226" s="38" t="str">
        <f>TRIM(UPPER('query (10)'!R2226))</f>
        <v/>
      </c>
      <c r="S2226" s="38" t="str">
        <f>TRIM(UPPER('query (10)'!S2226))</f>
        <v/>
      </c>
      <c r="T2226" s="38" t="str">
        <f>IF('query (10)'!Q2226="","",TRIM(UPPER('query (10)'!Q2226)))</f>
        <v/>
      </c>
      <c r="U2226" s="38" t="str">
        <f>IF('query (10)'!T2226="","",'query (10)'!T2226)</f>
        <v/>
      </c>
      <c r="V2226" s="39" t="str">
        <f>IF('query (10)'!T2226="","",IFERROR(VALUE('query (10)'!T2226),""))</f>
        <v/>
      </c>
      <c r="W2226" s="40">
        <f>IF('query (10)'!U2226="","",'query (10)'!U2226)</f>
        <v>0</v>
      </c>
      <c r="X2226" s="39">
        <f>IF('query (10)'!V2226="","",'query (10)'!V2226)</f>
        <v>365</v>
      </c>
      <c r="Y2226" s="41">
        <f>IF('query (10)'!W2226="","",'query (10)'!W2226)</f>
        <v>46153</v>
      </c>
      <c r="Z2226" s="41">
        <f>IF('query (10)'!X2226="","",'query (10)'!X2226)</f>
        <v>46158</v>
      </c>
      <c r="AA2226" s="41">
        <f>IF('query (10)'!Y2226="","",'query (10)'!Y2226)</f>
        <v>46158</v>
      </c>
      <c r="AB2226" s="41">
        <f>IF('query (10)'!Z2226="","",'query (10)'!Z2226)</f>
        <v>46523</v>
      </c>
      <c r="AC2226" s="38" t="str">
        <f>IF(OR('query (10)'!AA2226="",COUNTIF(Cleaning_Rules!$A$21:$A$26,TRIM('query (10)'!AA2226))&gt;0),"",TRIM('query (10)'!AA2226))</f>
        <v/>
      </c>
      <c r="AD2226" s="38" t="str">
        <f>IF('query (10)'!AB2226="","",TRIM(IFERROR(_xlfn.TEXTBEFORE('query (10)'!AB2226,"("),'query (10)'!AB2226)))</f>
        <v>เริ่มซ่อมงาน PM แล้ว รับผิดชอบโดย PAHLA SEEDANG</v>
      </c>
      <c r="AE2226" s="38" t="str">
        <f>IFERROR(LOWER(TRIM(_xlfn.TEXTBEFORE(_xlfn.TEXTAFTER('query (10)'!AB2226,"("),")"))),"")</f>
        <v>pahla@nsk.com</v>
      </c>
      <c r="AF2226" s="38" t="str">
        <f>IF('query (10)'!AD2226="","",TRIM('query (10)'!AD2226))</f>
        <v>จักรภัทร โคตรสมบัติ</v>
      </c>
      <c r="AG2226" s="38" t="str">
        <f>IF('query (10)'!AE2226="","",TRIM('query (10)'!AE2226))</f>
        <v>ผะหลา สีแดง</v>
      </c>
      <c r="AH2226" s="38" t="str">
        <f>IF('query (10)'!AF2226="","",IFERROR(VALUE('query (10)'!AF2226),""))</f>
        <v/>
      </c>
      <c r="AI2226" s="38" t="str">
        <f>IF('query (10)'!AG2226="","",TRIM('query (10)'!AG2226))</f>
        <v/>
      </c>
      <c r="AJ2226" s="38" t="str">
        <f>IF('query (10)'!AH2226="","",IFERROR(VALUE('query (10)'!AH2226),""))</f>
        <v/>
      </c>
      <c r="AK2226" s="38" t="str">
        <f>IF('query (10)'!AI2226="","",TRIM('query (10)'!AI2226))</f>
        <v/>
      </c>
      <c r="AL2226" s="42">
        <f t="shared" si="170"/>
        <v>2026</v>
      </c>
      <c r="AM2226" s="42" t="str">
        <f t="shared" si="171"/>
        <v>2026-05</v>
      </c>
      <c r="AN2226" s="42" t="str">
        <f t="shared" ca="1" si="172"/>
        <v/>
      </c>
      <c r="AO2226" s="42" t="str">
        <f t="shared" si="173"/>
        <v>AS-415 | BALL &amp; CAGE ASSEMBLY MACHINE. | HUB3-1 | SOLENOID VALVE | Time-based Maintenance | Mechanical | Cleaning | Medium | Cleaning and Lubricate Solenoid Valve According To PM 1 Year Cycle | เริ่มซ่อมงาน PM แล้ว รับผิดชอบโดย PAHLA SEEDANG | ผะหลา สีแดง</v>
      </c>
      <c r="AP2226" s="42" t="str">
        <f>_xlfn.TEXTJOIN("; ",TRUE,IF(COUNTA('query (10)'!A2226:AK2226)&lt;=6,"NEAR_EMPTY_ROW",""),IF($K2226="","MISSING_STATUS",""),IF(AND($K2226="เสร็จสิ้น",$Z2226=""),"DONE_NO_ACTUAL_DATE",""),IF(AND($I2226="Condition-based Maintenance",$AH2226=""),"CBM_NO_MEASUREMENT",""),IF(OR($X2226="",$X2226=0),"INVALID_PERIOD",""),IF(AND($AA2226&lt;&gt;"",$AB2226&lt;&gt;"",$AB2226&lt;$AA2226),"DATE_SEQUENCE_ERROR",""),IF(AND($AB2226&lt;&gt;"",$AB2226&gt;DATE(2030,12,31)),"DATE_OUTLIER",""),IF($C2226="","MISSING_QRCODE",""),IF($J2226="UNKNOWN","UNKNOWN_PM_TYPE",""),IF($L2226="UNKNOWN","UNKNOWN_STATUS",""))</f>
        <v/>
      </c>
      <c r="AQ2226" s="42" t="str">
        <f t="shared" si="174"/>
        <v>NO</v>
      </c>
    </row>
    <row r="2227" spans="1:43" x14ac:dyDescent="0.3">
      <c r="A2227" s="38">
        <f>IF('query (10)'!A2227="","",'query (10)'!A2227)</f>
        <v>2464</v>
      </c>
      <c r="B2227" s="38">
        <f>IF('query (10)'!B2227="","",'query (10)'!B2227)</f>
        <v>21065</v>
      </c>
      <c r="C2227" s="38" t="str">
        <f>TRIM(UPPER('query (10)'!M2227))</f>
        <v>GR-1138</v>
      </c>
      <c r="D2227" s="38" t="str">
        <f>TRIM(UPPER(IFERROR(_xlfn.TEXTBEFORE('query (10)'!L2227,"("),'query (10)'!L2227)))</f>
        <v>OUTER RING RACEWAY GRINDING MACHINE</v>
      </c>
      <c r="E2227" s="38" t="str">
        <f>IFERROR(TRIM(UPPER(_xlfn.TEXTBEFORE(_xlfn.TEXTAFTER('query (10)'!L2227,"("),")"))),"")</f>
        <v/>
      </c>
      <c r="F2227" s="38" t="str">
        <f>TRIM('query (10)'!K2227)</f>
        <v>CR1</v>
      </c>
      <c r="G2227" s="38" t="str">
        <f>IF('query (10)'!J2227="","",'query (10)'!J2227)</f>
        <v xml:space="preserve">Table Gauge	</v>
      </c>
      <c r="H2227" s="38" t="str">
        <f>TRIM(UPPER('query (10)'!J2227))</f>
        <v xml:space="preserve">TABLE GAUGE	</v>
      </c>
      <c r="I2227" s="38" t="str">
        <f>IF('query (10)'!F2227="","",'query (10)'!F2227)</f>
        <v>Time-based Maintenance</v>
      </c>
      <c r="J2227" s="38" t="str">
        <f>IF('query (10)'!F2227="","",IFERROR(INDEX(Cleaning_Rules!$B$14:$B$17,MATCH(TRIM('query (10)'!F2227),Cleaning_Rules!$A$14:$A$17,0)),"UNKNOWN"))</f>
        <v>TBM</v>
      </c>
      <c r="K2227" s="38" t="str">
        <f>IF('query (10)'!G2227="","",'query (10)'!G2227)</f>
        <v>เสร็จสิ้น</v>
      </c>
      <c r="L2227" s="38" t="str">
        <f>IF('query (10)'!G2227="","MISSING",IFERROR(INDEX(Cleaning_Rules!$B$5:$B$10,MATCH(TRIM('query (10)'!G2227),Cleaning_Rules!$A$5:$A$10,0)),"UNKNOWN"))</f>
        <v>COMPLETED</v>
      </c>
      <c r="M2227" s="38" t="str">
        <f>IF('query (10)'!I2227="","",'query (10)'!I2227)</f>
        <v>Mechanical</v>
      </c>
      <c r="N2227" s="38" t="str">
        <f>IF('query (10)'!O2227="","",'query (10)'!O2227)</f>
        <v>Part Change</v>
      </c>
      <c r="O2227" s="38" t="str">
        <f>IF('query (10)'!P2227="","",'query (10)'!P2227)</f>
        <v>Medium</v>
      </c>
      <c r="P2227" s="38" t="str">
        <f>IF('query (10)'!N2227="","",'query (10)'!N2227)</f>
        <v xml:space="preserve">Repair table gauge unit 
Change bearing LB30NYSP / LB20NYSP
Change Seal DS30455/DS20324/DSI12.5-20.5-4.5-6
O- ring P12.5 / P21 / P5 
Ball 1/8
Part machine </v>
      </c>
      <c r="Q2227" s="38" t="str">
        <f>TRIM('query (10)'!N2227)</f>
        <v>Repair table gauge unit 
Change bearing LB30NYSP / LB20NYSP
Change Seal DS30455/DS20324/DSI12.5-20.5-4.5-6
O- ring P12.5 / P21 / P5 
Ball 1/8
Part machine</v>
      </c>
      <c r="R2227" s="38" t="str">
        <f>TRIM(UPPER('query (10)'!R2227))</f>
        <v>BEARING</v>
      </c>
      <c r="S2227" s="38" t="str">
        <f>TRIM(UPPER('query (10)'!S2227))</f>
        <v>LB20NYDD</v>
      </c>
      <c r="T2227" s="38" t="str">
        <f>IF('query (10)'!Q2227="","",TRIM(UPPER('query (10)'!Q2227)))</f>
        <v/>
      </c>
      <c r="U2227" s="38" t="str">
        <f>IF('query (10)'!T2227="","",'query (10)'!T2227)</f>
        <v/>
      </c>
      <c r="V2227" s="39" t="str">
        <f>IF('query (10)'!T2227="","",IFERROR(VALUE('query (10)'!T2227),""))</f>
        <v/>
      </c>
      <c r="W2227" s="40">
        <f>IF('query (10)'!U2227="","",'query (10)'!U2227)</f>
        <v>0</v>
      </c>
      <c r="X2227" s="39">
        <f>IF('query (10)'!V2227="","",'query (10)'!V2227)</f>
        <v>1080</v>
      </c>
      <c r="Y2227" s="41">
        <f>IF('query (10)'!W2227="","",'query (10)'!W2227)</f>
        <v>46156</v>
      </c>
      <c r="Z2227" s="41">
        <f>IF('query (10)'!X2227="","",'query (10)'!X2227)</f>
        <v>46183</v>
      </c>
      <c r="AA2227" s="41">
        <f>IF('query (10)'!Y2227="","",'query (10)'!Y2227)</f>
        <v>46183</v>
      </c>
      <c r="AB2227" s="41">
        <f>IF('query (10)'!Z2227="","",'query (10)'!Z2227)</f>
        <v>47263</v>
      </c>
      <c r="AC2227" s="38" t="str">
        <f>IF(OR('query (10)'!AA2227="",COUNTIF(Cleaning_Rules!$A$21:$A$26,TRIM('query (10)'!AA2227))&gt;0),"",TRIM('query (10)'!AA2227))</f>
        <v/>
      </c>
      <c r="AD2227" s="38" t="str">
        <f>IF('query (10)'!AB2227="","",TRIM(IFERROR(_xlfn.TEXTBEFORE('query (10)'!AB2227,"("),'query (10)'!AB2227)))</f>
        <v>เริ่มซ่อมงาน PM แล้ว รับผิดชอบโดย PAHLA SEEDANG</v>
      </c>
      <c r="AE2227" s="38" t="str">
        <f>IFERROR(LOWER(TRIM(_xlfn.TEXTBEFORE(_xlfn.TEXTAFTER('query (10)'!AB2227,"("),")"))),"")</f>
        <v>pahla@nsk.com</v>
      </c>
      <c r="AF2227" s="38" t="str">
        <f>IF('query (10)'!AD2227="","",TRIM('query (10)'!AD2227))</f>
        <v>ผะหลา สีแดง</v>
      </c>
      <c r="AG2227" s="38" t="str">
        <f>IF('query (10)'!AE2227="","",TRIM('query (10)'!AE2227))</f>
        <v>ผะหลา สีแดง</v>
      </c>
      <c r="AH2227" s="38" t="str">
        <f>IF('query (10)'!AF2227="","",IFERROR(VALUE('query (10)'!AF2227),""))</f>
        <v/>
      </c>
      <c r="AI2227" s="38" t="str">
        <f>IF('query (10)'!AG2227="","",TRIM('query (10)'!AG2227))</f>
        <v/>
      </c>
      <c r="AJ2227" s="38" t="str">
        <f>IF('query (10)'!AH2227="","",IFERROR(VALUE('query (10)'!AH2227),""))</f>
        <v/>
      </c>
      <c r="AK2227" s="38" t="str">
        <f>IF('query (10)'!AI2227="","",TRIM('query (10)'!AI2227))</f>
        <v/>
      </c>
      <c r="AL2227" s="42">
        <f t="shared" si="170"/>
        <v>2026</v>
      </c>
      <c r="AM2227" s="42" t="str">
        <f t="shared" si="171"/>
        <v>2026-05</v>
      </c>
      <c r="AN2227" s="42" t="str">
        <f t="shared" ca="1" si="172"/>
        <v/>
      </c>
      <c r="AO2227" s="42" t="str">
        <f t="shared" si="173"/>
        <v>GR-1138 | OUTER RING RACEWAY GRINDING MACHINE | CR1 | TABLE GAUGE	 | Time-based Maintenance | Mechanical | Part Change | Medium | Repair table gauge unit 
Change bearing LB30NYSP / LB20NYSP
Change Seal DS30455/DS20324/DSI12.5-20.5-4.5-6
O- ring P12.5 / P21 / P5 
Ball 1/8
Part machine | BEARING | LB20NYDD | เริ่มซ่อมงาน PM แล้ว รับผิดชอบโดย PAHLA SEEDANG | ผะหลา สีแดง</v>
      </c>
      <c r="AP2227" s="42" t="str">
        <f>_xlfn.TEXTJOIN("; ",TRUE,IF(COUNTA('query (10)'!A2227:AK2227)&lt;=6,"NEAR_EMPTY_ROW",""),IF($K2227="","MISSING_STATUS",""),IF(AND($K2227="เสร็จสิ้น",$Z2227=""),"DONE_NO_ACTUAL_DATE",""),IF(AND($I2227="Condition-based Maintenance",$AH2227=""),"CBM_NO_MEASUREMENT",""),IF(OR($X2227="",$X2227=0),"INVALID_PERIOD",""),IF(AND($AA2227&lt;&gt;"",$AB2227&lt;&gt;"",$AB2227&lt;$AA2227),"DATE_SEQUENCE_ERROR",""),IF(AND($AB2227&lt;&gt;"",$AB2227&gt;DATE(2030,12,31)),"DATE_OUTLIER",""),IF($C2227="","MISSING_QRCODE",""),IF($J2227="UNKNOWN","UNKNOWN_PM_TYPE",""),IF($L2227="UNKNOWN","UNKNOWN_STATUS",""))</f>
        <v/>
      </c>
      <c r="AQ2227" s="42" t="str">
        <f t="shared" si="174"/>
        <v>NO</v>
      </c>
    </row>
    <row r="2228" spans="1:43" x14ac:dyDescent="0.3">
      <c r="A2228" s="38">
        <f>IF('query (10)'!A2228="","",'query (10)'!A2228)</f>
        <v>2466</v>
      </c>
      <c r="B2228" s="38">
        <f>IF('query (10)'!B2228="","",'query (10)'!B2228)</f>
        <v>20042</v>
      </c>
      <c r="C2228" s="38" t="str">
        <f>TRIM(UPPER('query (10)'!M2228))</f>
        <v>WA-856</v>
      </c>
      <c r="D2228" s="38" t="str">
        <f>TRIM(UPPER(IFERROR(_xlfn.TEXTBEFORE('query (10)'!L2228,"("),'query (10)'!L2228)))</f>
        <v>WASHING EQUIPMENT M/C</v>
      </c>
      <c r="E2228" s="38" t="str">
        <f>IFERROR(TRIM(UPPER(_xlfn.TEXTBEFORE(_xlfn.TEXTAFTER('query (10)'!L2228,"("),")"))),"")</f>
        <v/>
      </c>
      <c r="F2228" s="38" t="str">
        <f>TRIM('query (10)'!K2228)</f>
        <v>HUB3-1</v>
      </c>
      <c r="G2228" s="38" t="str">
        <f>IF('query (10)'!J2228="","",'query (10)'!J2228)</f>
        <v>Air Cylinder</v>
      </c>
      <c r="H2228" s="38" t="str">
        <f>TRIM(UPPER('query (10)'!J2228))</f>
        <v>AIR CYLINDER</v>
      </c>
      <c r="I2228" s="38" t="str">
        <f>IF('query (10)'!F2228="","",'query (10)'!F2228)</f>
        <v>Condition-based Maintenance</v>
      </c>
      <c r="J2228" s="38" t="str">
        <f>IF('query (10)'!F2228="","",IFERROR(INDEX(Cleaning_Rules!$B$14:$B$17,MATCH(TRIM('query (10)'!F2228),Cleaning_Rules!$A$14:$A$17,0)),"UNKNOWN"))</f>
        <v>CBM</v>
      </c>
      <c r="K2228" s="38" t="str">
        <f>IF('query (10)'!G2228="","",'query (10)'!G2228)</f>
        <v>เสร็จสิ้น</v>
      </c>
      <c r="L2228" s="38" t="str">
        <f>IF('query (10)'!G2228="","MISSING",IFERROR(INDEX(Cleaning_Rules!$B$5:$B$10,MATCH(TRIM('query (10)'!G2228),Cleaning_Rules!$A$5:$A$10,0)),"UNKNOWN"))</f>
        <v>COMPLETED</v>
      </c>
      <c r="M2228" s="38" t="str">
        <f>IF('query (10)'!I2228="","",'query (10)'!I2228)</f>
        <v>Mechanical</v>
      </c>
      <c r="N2228" s="38" t="str">
        <f>IF('query (10)'!O2228="","",'query (10)'!O2228)</f>
        <v>Part Change</v>
      </c>
      <c r="O2228" s="38" t="str">
        <f>IF('query (10)'!P2228="","",'query (10)'!P2228)</f>
        <v>Medium</v>
      </c>
      <c r="P2228" s="38" t="str">
        <f>IF('query (10)'!N2228="","",'query (10)'!N2228)</f>
        <v>Replace the air cylinder supply carrier outer ring due to detected wear</v>
      </c>
      <c r="Q2228" s="38" t="str">
        <f>TRIM('query (10)'!N2228)</f>
        <v>Replace the air cylinder supply carrier outer ring due to detected wear</v>
      </c>
      <c r="R2228" s="38" t="str">
        <f>TRIM(UPPER('query (10)'!R2228))</f>
        <v>AIR CYLINDER</v>
      </c>
      <c r="S2228" s="38" t="str">
        <f>TRIM(UPPER('query (10)'!S2228))</f>
        <v>MY1B25G-250</v>
      </c>
      <c r="T2228" s="38" t="str">
        <f>IF('query (10)'!Q2228="","",TRIM(UPPER('query (10)'!Q2228)))</f>
        <v/>
      </c>
      <c r="U2228" s="38" t="str">
        <f>IF('query (10)'!T2228="","",'query (10)'!T2228)</f>
        <v/>
      </c>
      <c r="V2228" s="39" t="str">
        <f>IF('query (10)'!T2228="","",IFERROR(VALUE('query (10)'!T2228),""))</f>
        <v/>
      </c>
      <c r="W2228" s="40">
        <f>IF('query (10)'!U2228="","",'query (10)'!U2228)</f>
        <v>0</v>
      </c>
      <c r="X2228" s="39">
        <f>IF('query (10)'!V2228="","",'query (10)'!V2228)</f>
        <v>0</v>
      </c>
      <c r="Y2228" s="41">
        <f>IF('query (10)'!W2228="","",'query (10)'!W2228)</f>
        <v>46119</v>
      </c>
      <c r="Z2228" s="41">
        <f>IF('query (10)'!X2228="","",'query (10)'!X2228)</f>
        <v>46122</v>
      </c>
      <c r="AA2228" s="41">
        <f>IF('query (10)'!Y2228="","",'query (10)'!Y2228)</f>
        <v>46122</v>
      </c>
      <c r="AB2228" s="41">
        <f>IF('query (10)'!Z2228="","",'query (10)'!Z2228)</f>
        <v>46122</v>
      </c>
      <c r="AC2228" s="38" t="str">
        <f>IF(OR('query (10)'!AA2228="",COUNTIF(Cleaning_Rules!$A$21:$A$26,TRIM('query (10)'!AA2228))&gt;0),"",TRIM('query (10)'!AA2228))</f>
        <v/>
      </c>
      <c r="AD2228" s="38" t="str">
        <f>IF('query (10)'!AB2228="","",TRIM(IFERROR(_xlfn.TEXTBEFORE('query (10)'!AB2228,"("),'query (10)'!AB2228)))</f>
        <v>เริ่มซ่อมงาน PM แล้ว รับผิดชอบโดย KUNANON PARAWANWONG</v>
      </c>
      <c r="AE2228" s="38" t="str">
        <f>IFERROR(LOWER(TRIM(_xlfn.TEXTBEFORE(_xlfn.TEXTAFTER('query (10)'!AB2228,"("),")"))),"")</f>
        <v>parawanwong-k-3161@nsk.com</v>
      </c>
      <c r="AF2228" s="38" t="str">
        <f>IF('query (10)'!AD2228="","",TRIM('query (10)'!AD2228))</f>
        <v>จักรภัทร โคตรสมบัติ</v>
      </c>
      <c r="AG2228" s="38" t="str">
        <f>IF('query (10)'!AE2228="","",TRIM('query (10)'!AE2228))</f>
        <v>คุณานนต์ ปารวัณวงศ์</v>
      </c>
      <c r="AH2228" s="38" t="str">
        <f>IF('query (10)'!AF2228="","",IFERROR(VALUE('query (10)'!AF2228),""))</f>
        <v/>
      </c>
      <c r="AI2228" s="38" t="str">
        <f>IF('query (10)'!AG2228="","",TRIM('query (10)'!AG2228))</f>
        <v/>
      </c>
      <c r="AJ2228" s="38" t="str">
        <f>IF('query (10)'!AH2228="","",IFERROR(VALUE('query (10)'!AH2228),""))</f>
        <v/>
      </c>
      <c r="AK2228" s="38" t="str">
        <f>IF('query (10)'!AI2228="","",TRIM('query (10)'!AI2228))</f>
        <v/>
      </c>
      <c r="AL2228" s="42">
        <f t="shared" si="170"/>
        <v>2026</v>
      </c>
      <c r="AM2228" s="42" t="str">
        <f t="shared" si="171"/>
        <v>2026-04</v>
      </c>
      <c r="AN2228" s="42" t="str">
        <f t="shared" ca="1" si="172"/>
        <v/>
      </c>
      <c r="AO2228" s="42" t="str">
        <f t="shared" si="173"/>
        <v>WA-856 | WASHING EQUIPMENT M/C | HUB3-1 | AIR CYLINDER | Condition-based Maintenance | Mechanical | Part Change | Medium | Replace the air cylinder supply carrier outer ring due to detected wear | AIR CYLINDER | MY1B25G-250 | เริ่มซ่อมงาน PM แล้ว รับผิดชอบโดย KUNANON PARAWANWONG | คุณานนต์ ปารวัณวงศ์</v>
      </c>
      <c r="AP2228" s="42" t="str">
        <f>_xlfn.TEXTJOIN("; ",TRUE,IF(COUNTA('query (10)'!A2228:AK2228)&lt;=6,"NEAR_EMPTY_ROW",""),IF($K2228="","MISSING_STATUS",""),IF(AND($K2228="เสร็จสิ้น",$Z2228=""),"DONE_NO_ACTUAL_DATE",""),IF(AND($I2228="Condition-based Maintenance",$AH2228=""),"CBM_NO_MEASUREMENT",""),IF(OR($X2228="",$X2228=0),"INVALID_PERIOD",""),IF(AND($AA2228&lt;&gt;"",$AB2228&lt;&gt;"",$AB2228&lt;$AA2228),"DATE_SEQUENCE_ERROR",""),IF(AND($AB2228&lt;&gt;"",$AB2228&gt;DATE(2030,12,31)),"DATE_OUTLIER",""),IF($C2228="","MISSING_QRCODE",""),IF($J2228="UNKNOWN","UNKNOWN_PM_TYPE",""),IF($L2228="UNKNOWN","UNKNOWN_STATUS",""))</f>
        <v>CBM_NO_MEASUREMENT; INVALID_PERIOD</v>
      </c>
      <c r="AQ2228" s="42" t="str">
        <f t="shared" si="174"/>
        <v>NO</v>
      </c>
    </row>
    <row r="2229" spans="1:43" x14ac:dyDescent="0.3">
      <c r="A2229" s="38">
        <f>IF('query (10)'!A2229="","",'query (10)'!A2229)</f>
        <v>2467</v>
      </c>
      <c r="B2229" s="38">
        <f>IF('query (10)'!B2229="","",'query (10)'!B2229)</f>
        <v>20043</v>
      </c>
      <c r="C2229" s="38" t="str">
        <f>TRIM(UPPER('query (10)'!M2229))</f>
        <v>WA-856</v>
      </c>
      <c r="D2229" s="38" t="str">
        <f>TRIM(UPPER(IFERROR(_xlfn.TEXTBEFORE('query (10)'!L2229,"("),'query (10)'!L2229)))</f>
        <v>WASHING EQUIPMENT M/C</v>
      </c>
      <c r="E2229" s="38" t="str">
        <f>IFERROR(TRIM(UPPER(_xlfn.TEXTBEFORE(_xlfn.TEXTAFTER('query (10)'!L2229,"("),")"))),"")</f>
        <v/>
      </c>
      <c r="F2229" s="38" t="str">
        <f>TRIM('query (10)'!K2229)</f>
        <v>HUB3-1</v>
      </c>
      <c r="G2229" s="38" t="str">
        <f>IF('query (10)'!J2229="","",'query (10)'!J2229)</f>
        <v>Air Cylinder</v>
      </c>
      <c r="H2229" s="38" t="str">
        <f>TRIM(UPPER('query (10)'!J2229))</f>
        <v>AIR CYLINDER</v>
      </c>
      <c r="I2229" s="38" t="str">
        <f>IF('query (10)'!F2229="","",'query (10)'!F2229)</f>
        <v>Condition-based Maintenance</v>
      </c>
      <c r="J2229" s="38" t="str">
        <f>IF('query (10)'!F2229="","",IFERROR(INDEX(Cleaning_Rules!$B$14:$B$17,MATCH(TRIM('query (10)'!F2229),Cleaning_Rules!$A$14:$A$17,0)),"UNKNOWN"))</f>
        <v>CBM</v>
      </c>
      <c r="K2229" s="38" t="str">
        <f>IF('query (10)'!G2229="","",'query (10)'!G2229)</f>
        <v>เสร็จสิ้น</v>
      </c>
      <c r="L2229" s="38" t="str">
        <f>IF('query (10)'!G2229="","MISSING",IFERROR(INDEX(Cleaning_Rules!$B$5:$B$10,MATCH(TRIM('query (10)'!G2229),Cleaning_Rules!$A$5:$A$10,0)),"UNKNOWN"))</f>
        <v>COMPLETED</v>
      </c>
      <c r="M2229" s="38" t="str">
        <f>IF('query (10)'!I2229="","",'query (10)'!I2229)</f>
        <v>Mechanical</v>
      </c>
      <c r="N2229" s="38" t="str">
        <f>IF('query (10)'!O2229="","",'query (10)'!O2229)</f>
        <v>Part Change</v>
      </c>
      <c r="O2229" s="38" t="str">
        <f>IF('query (10)'!P2229="","",'query (10)'!P2229)</f>
        <v>Medium</v>
      </c>
      <c r="P2229" s="38" t="str">
        <f>IF('query (10)'!N2229="","",'query (10)'!N2229)</f>
        <v>Replace the air cylinder supply carrier B2 due to detected wear</v>
      </c>
      <c r="Q2229" s="38" t="str">
        <f>TRIM('query (10)'!N2229)</f>
        <v>Replace the air cylinder supply carrier B2 due to detected wear</v>
      </c>
      <c r="R2229" s="38" t="str">
        <f>TRIM(UPPER('query (10)'!R2229))</f>
        <v>AIR CYLINDER</v>
      </c>
      <c r="S2229" s="38" t="str">
        <f>TRIM(UPPER('query (10)'!S2229))</f>
        <v>MY1B25G-250</v>
      </c>
      <c r="T2229" s="38" t="str">
        <f>IF('query (10)'!Q2229="","",TRIM(UPPER('query (10)'!Q2229)))</f>
        <v/>
      </c>
      <c r="U2229" s="38" t="str">
        <f>IF('query (10)'!T2229="","",'query (10)'!T2229)</f>
        <v/>
      </c>
      <c r="V2229" s="39" t="str">
        <f>IF('query (10)'!T2229="","",IFERROR(VALUE('query (10)'!T2229),""))</f>
        <v/>
      </c>
      <c r="W2229" s="40">
        <f>IF('query (10)'!U2229="","",'query (10)'!U2229)</f>
        <v>0</v>
      </c>
      <c r="X2229" s="39">
        <f>IF('query (10)'!V2229="","",'query (10)'!V2229)</f>
        <v>0</v>
      </c>
      <c r="Y2229" s="41">
        <f>IF('query (10)'!W2229="","",'query (10)'!W2229)</f>
        <v>46119</v>
      </c>
      <c r="Z2229" s="41">
        <f>IF('query (10)'!X2229="","",'query (10)'!X2229)</f>
        <v>46122</v>
      </c>
      <c r="AA2229" s="41">
        <f>IF('query (10)'!Y2229="","",'query (10)'!Y2229)</f>
        <v>46122</v>
      </c>
      <c r="AB2229" s="41">
        <f>IF('query (10)'!Z2229="","",'query (10)'!Z2229)</f>
        <v>46122</v>
      </c>
      <c r="AC2229" s="38" t="str">
        <f>IF(OR('query (10)'!AA2229="",COUNTIF(Cleaning_Rules!$A$21:$A$26,TRIM('query (10)'!AA2229))&gt;0),"",TRIM('query (10)'!AA2229))</f>
        <v/>
      </c>
      <c r="AD2229" s="38" t="str">
        <f>IF('query (10)'!AB2229="","",TRIM(IFERROR(_xlfn.TEXTBEFORE('query (10)'!AB2229,"("),'query (10)'!AB2229)))</f>
        <v>เริ่มซ่อมงาน PM แล้ว รับผิดชอบโดย KUNANON PARAWANWONG</v>
      </c>
      <c r="AE2229" s="38" t="str">
        <f>IFERROR(LOWER(TRIM(_xlfn.TEXTBEFORE(_xlfn.TEXTAFTER('query (10)'!AB2229,"("),")"))),"")</f>
        <v>parawanwong-k-3161@nsk.com</v>
      </c>
      <c r="AF2229" s="38" t="str">
        <f>IF('query (10)'!AD2229="","",TRIM('query (10)'!AD2229))</f>
        <v>จักรภัทร โคตรสมบัติ</v>
      </c>
      <c r="AG2229" s="38" t="str">
        <f>IF('query (10)'!AE2229="","",TRIM('query (10)'!AE2229))</f>
        <v>คุณานนต์ ปารวัณวงศ์</v>
      </c>
      <c r="AH2229" s="38" t="str">
        <f>IF('query (10)'!AF2229="","",IFERROR(VALUE('query (10)'!AF2229),""))</f>
        <v/>
      </c>
      <c r="AI2229" s="38" t="str">
        <f>IF('query (10)'!AG2229="","",TRIM('query (10)'!AG2229))</f>
        <v/>
      </c>
      <c r="AJ2229" s="38" t="str">
        <f>IF('query (10)'!AH2229="","",IFERROR(VALUE('query (10)'!AH2229),""))</f>
        <v/>
      </c>
      <c r="AK2229" s="38" t="str">
        <f>IF('query (10)'!AI2229="","",TRIM('query (10)'!AI2229))</f>
        <v/>
      </c>
      <c r="AL2229" s="42">
        <f t="shared" si="170"/>
        <v>2026</v>
      </c>
      <c r="AM2229" s="42" t="str">
        <f t="shared" si="171"/>
        <v>2026-04</v>
      </c>
      <c r="AN2229" s="42" t="str">
        <f t="shared" ca="1" si="172"/>
        <v/>
      </c>
      <c r="AO2229" s="42" t="str">
        <f t="shared" si="173"/>
        <v>WA-856 | WASHING EQUIPMENT M/C | HUB3-1 | AIR CYLINDER | Condition-based Maintenance | Mechanical | Part Change | Medium | Replace the air cylinder supply carrier B2 due to detected wear | AIR CYLINDER | MY1B25G-250 | เริ่มซ่อมงาน PM แล้ว รับผิดชอบโดย KUNANON PARAWANWONG | คุณานนต์ ปารวัณวงศ์</v>
      </c>
      <c r="AP2229" s="42" t="str">
        <f>_xlfn.TEXTJOIN("; ",TRUE,IF(COUNTA('query (10)'!A2229:AK2229)&lt;=6,"NEAR_EMPTY_ROW",""),IF($K2229="","MISSING_STATUS",""),IF(AND($K2229="เสร็จสิ้น",$Z2229=""),"DONE_NO_ACTUAL_DATE",""),IF(AND($I2229="Condition-based Maintenance",$AH2229=""),"CBM_NO_MEASUREMENT",""),IF(OR($X2229="",$X2229=0),"INVALID_PERIOD",""),IF(AND($AA2229&lt;&gt;"",$AB2229&lt;&gt;"",$AB2229&lt;$AA2229),"DATE_SEQUENCE_ERROR",""),IF(AND($AB2229&lt;&gt;"",$AB2229&gt;DATE(2030,12,31)),"DATE_OUTLIER",""),IF($C2229="","MISSING_QRCODE",""),IF($J2229="UNKNOWN","UNKNOWN_PM_TYPE",""),IF($L2229="UNKNOWN","UNKNOWN_STATUS",""))</f>
        <v>CBM_NO_MEASUREMENT; INVALID_PERIOD</v>
      </c>
      <c r="AQ2229" s="42" t="str">
        <f t="shared" si="174"/>
        <v>NO</v>
      </c>
    </row>
    <row r="2230" spans="1:43" x14ac:dyDescent="0.3">
      <c r="A2230" s="38">
        <f>IF('query (10)'!A2230="","",'query (10)'!A2230)</f>
        <v>2468</v>
      </c>
      <c r="B2230" s="38">
        <f>IF('query (10)'!B2230="","",'query (10)'!B2230)</f>
        <v>20775</v>
      </c>
      <c r="C2230" s="38" t="str">
        <f>TRIM(UPPER('query (10)'!M2230))</f>
        <v>GR-396</v>
      </c>
      <c r="D2230" s="38" t="str">
        <f>TRIM(UPPER(IFERROR(_xlfn.TEXTBEFORE('query (10)'!L2230,"("),'query (10)'!L2230)))</f>
        <v>B1 INNER RING GRINDING MACHINE.</v>
      </c>
      <c r="E2230" s="38" t="str">
        <f>IFERROR(TRIM(UPPER(_xlfn.TEXTBEFORE(_xlfn.TEXTAFTER('query (10)'!L2230,"("),")"))),"")</f>
        <v/>
      </c>
      <c r="F2230" s="38" t="str">
        <f>TRIM('query (10)'!K2230)</f>
        <v>HUB3-1</v>
      </c>
      <c r="G2230" s="38" t="str">
        <f>IF('query (10)'!J2230="","",'query (10)'!J2230)</f>
        <v>Conveyor</v>
      </c>
      <c r="H2230" s="38" t="str">
        <f>TRIM(UPPER('query (10)'!J2230))</f>
        <v>CONVEYOR</v>
      </c>
      <c r="I2230" s="38" t="str">
        <f>IF('query (10)'!F2230="","",'query (10)'!F2230)</f>
        <v>Time-based Maintenance</v>
      </c>
      <c r="J2230" s="38" t="str">
        <f>IF('query (10)'!F2230="","",IFERROR(INDEX(Cleaning_Rules!$B$14:$B$17,MATCH(TRIM('query (10)'!F2230),Cleaning_Rules!$A$14:$A$17,0)),"UNKNOWN"))</f>
        <v>TBM</v>
      </c>
      <c r="K2230" s="38" t="str">
        <f>IF('query (10)'!G2230="","",'query (10)'!G2230)</f>
        <v>กำลังดำเนินการ</v>
      </c>
      <c r="L2230" s="38" t="str">
        <f>IF('query (10)'!G2230="","MISSING",IFERROR(INDEX(Cleaning_Rules!$B$5:$B$10,MATCH(TRIM('query (10)'!G2230),Cleaning_Rules!$A$5:$A$10,0)),"UNKNOWN"))</f>
        <v>IN_PROGRESS</v>
      </c>
      <c r="M2230" s="38" t="str">
        <f>IF('query (10)'!I2230="","",'query (10)'!I2230)</f>
        <v>Mechanical</v>
      </c>
      <c r="N2230" s="38" t="str">
        <f>IF('query (10)'!O2230="","",'query (10)'!O2230)</f>
        <v>Part Change</v>
      </c>
      <c r="O2230" s="38" t="str">
        <f>IF('query (10)'!P2230="","",'query (10)'!P2230)</f>
        <v>Medium</v>
      </c>
      <c r="P2230" s="38" t="str">
        <f>IF('query (10)'!N2230="","",'query (10)'!N2230)</f>
        <v xml:space="preserve">Repair Out Conveyor
 1.Change Bearing (Drive)
 2.Check Sprocket and Chain Drive
 3.Check Sprocket </v>
      </c>
      <c r="Q2230" s="38" t="str">
        <f>TRIM('query (10)'!N2230)</f>
        <v>Repair Out Conveyor
 1.Change Bearing (Drive)
 2.Check Sprocket and Chain Drive
 3.Check Sprocket</v>
      </c>
      <c r="R2230" s="38" t="str">
        <f>TRIM(UPPER('query (10)'!R2230))</f>
        <v>BEARING</v>
      </c>
      <c r="S2230" s="38" t="str">
        <f>TRIM(UPPER('query (10)'!S2230))</f>
        <v>6001DDUCM</v>
      </c>
      <c r="T2230" s="38" t="str">
        <f>IF('query (10)'!Q2230="","",TRIM(UPPER('query (10)'!Q2230)))</f>
        <v/>
      </c>
      <c r="U2230" s="38" t="str">
        <f>IF('query (10)'!T2230="","",'query (10)'!T2230)</f>
        <v/>
      </c>
      <c r="V2230" s="39" t="str">
        <f>IF('query (10)'!T2230="","",IFERROR(VALUE('query (10)'!T2230),""))</f>
        <v/>
      </c>
      <c r="W2230" s="40">
        <f>IF('query (10)'!U2230="","",'query (10)'!U2230)</f>
        <v>0</v>
      </c>
      <c r="X2230" s="39">
        <f>IF('query (10)'!V2230="","",'query (10)'!V2230)</f>
        <v>730</v>
      </c>
      <c r="Y2230" s="41">
        <f>IF('query (10)'!W2230="","",'query (10)'!W2230)</f>
        <v>46153</v>
      </c>
      <c r="Z2230" s="41" t="str">
        <f>IF('query (10)'!X2230="","",'query (10)'!X2230)</f>
        <v/>
      </c>
      <c r="AA2230" s="41">
        <f>IF('query (10)'!Y2230="","",'query (10)'!Y2230)</f>
        <v>46153</v>
      </c>
      <c r="AB2230" s="41">
        <f>IF('query (10)'!Z2230="","",'query (10)'!Z2230)</f>
        <v>46883</v>
      </c>
      <c r="AC2230" s="38" t="str">
        <f>IF(OR('query (10)'!AA2230="",COUNTIF(Cleaning_Rules!$A$21:$A$26,TRIM('query (10)'!AA2230))&gt;0),"",TRIM('query (10)'!AA2230))</f>
        <v/>
      </c>
      <c r="AD2230" s="38" t="str">
        <f>IF('query (10)'!AB2230="","",TRIM(IFERROR(_xlfn.TEXTBEFORE('query (10)'!AB2230,"("),'query (10)'!AB2230)))</f>
        <v/>
      </c>
      <c r="AE2230" s="38" t="str">
        <f>IFERROR(LOWER(TRIM(_xlfn.TEXTBEFORE(_xlfn.TEXTAFTER('query (10)'!AB2230,"("),")"))),"")</f>
        <v/>
      </c>
      <c r="AF2230" s="38" t="str">
        <f>IF('query (10)'!AD2230="","",TRIM('query (10)'!AD2230))</f>
        <v>จักรภัทร โคตรสมบัติ</v>
      </c>
      <c r="AG2230" s="38" t="str">
        <f>IF('query (10)'!AE2230="","",TRIM('query (10)'!AE2230))</f>
        <v>ภูชิต กุลเสรี</v>
      </c>
      <c r="AH2230" s="38" t="str">
        <f>IF('query (10)'!AF2230="","",IFERROR(VALUE('query (10)'!AF2230),""))</f>
        <v/>
      </c>
      <c r="AI2230" s="38" t="str">
        <f>IF('query (10)'!AG2230="","",TRIM('query (10)'!AG2230))</f>
        <v/>
      </c>
      <c r="AJ2230" s="38" t="str">
        <f>IF('query (10)'!AH2230="","",IFERROR(VALUE('query (10)'!AH2230),""))</f>
        <v/>
      </c>
      <c r="AK2230" s="38" t="str">
        <f>IF('query (10)'!AI2230="","",TRIM('query (10)'!AI2230))</f>
        <v/>
      </c>
      <c r="AL2230" s="42">
        <f t="shared" si="170"/>
        <v>2026</v>
      </c>
      <c r="AM2230" s="42" t="str">
        <f t="shared" si="171"/>
        <v>2026-05</v>
      </c>
      <c r="AN2230" s="42" t="str">
        <f t="shared" ca="1" si="172"/>
        <v>ON_SCHEDULE</v>
      </c>
      <c r="AO2230" s="42" t="str">
        <f t="shared" si="173"/>
        <v>GR-396 | B1 INNER RING GRINDING MACHINE. | HUB3-1 | CONVEYOR | Time-based Maintenance | Mechanical | Part Change | Medium | Repair Out Conveyor
 1.Change Bearing (Drive)
 2.Check Sprocket and Chain Drive
 3.Check Sprocket | BEARING | 6001DDUCM | ภูชิต กุลเสรี</v>
      </c>
      <c r="AP2230" s="42" t="str">
        <f>_xlfn.TEXTJOIN("; ",TRUE,IF(COUNTA('query (10)'!A2230:AK2230)&lt;=6,"NEAR_EMPTY_ROW",""),IF($K2230="","MISSING_STATUS",""),IF(AND($K2230="เสร็จสิ้น",$Z2230=""),"DONE_NO_ACTUAL_DATE",""),IF(AND($I2230="Condition-based Maintenance",$AH2230=""),"CBM_NO_MEASUREMENT",""),IF(OR($X2230="",$X2230=0),"INVALID_PERIOD",""),IF(AND($AA2230&lt;&gt;"",$AB2230&lt;&gt;"",$AB2230&lt;$AA2230),"DATE_SEQUENCE_ERROR",""),IF(AND($AB2230&lt;&gt;"",$AB2230&gt;DATE(2030,12,31)),"DATE_OUTLIER",""),IF($C2230="","MISSING_QRCODE",""),IF($J2230="UNKNOWN","UNKNOWN_PM_TYPE",""),IF($L2230="UNKNOWN","UNKNOWN_STATUS",""))</f>
        <v/>
      </c>
      <c r="AQ2230" s="42" t="str">
        <f t="shared" si="174"/>
        <v>NO</v>
      </c>
    </row>
    <row r="2231" spans="1:43" x14ac:dyDescent="0.3">
      <c r="A2231" s="38">
        <f>IF('query (10)'!A2231="","",'query (10)'!A2231)</f>
        <v>2469</v>
      </c>
      <c r="B2231" s="38">
        <f>IF('query (10)'!B2231="","",'query (10)'!B2231)</f>
        <v>20776</v>
      </c>
      <c r="C2231" s="38" t="str">
        <f>TRIM(UPPER('query (10)'!M2231))</f>
        <v>GR-398</v>
      </c>
      <c r="D2231" s="38" t="str">
        <f>TRIM(UPPER(IFERROR(_xlfn.TEXTBEFORE('query (10)'!L2231,"("),'query (10)'!L2231)))</f>
        <v>B1 INNER RING BORE GRINDING MACHINE.</v>
      </c>
      <c r="E2231" s="38" t="str">
        <f>IFERROR(TRIM(UPPER(_xlfn.TEXTBEFORE(_xlfn.TEXTAFTER('query (10)'!L2231,"("),")"))),"")</f>
        <v/>
      </c>
      <c r="F2231" s="38" t="str">
        <f>TRIM('query (10)'!K2231)</f>
        <v>HUB3-1</v>
      </c>
      <c r="G2231" s="38" t="str">
        <f>IF('query (10)'!J2231="","",'query (10)'!J2231)</f>
        <v>Conveyor</v>
      </c>
      <c r="H2231" s="38" t="str">
        <f>TRIM(UPPER('query (10)'!J2231))</f>
        <v>CONVEYOR</v>
      </c>
      <c r="I2231" s="38" t="str">
        <f>IF('query (10)'!F2231="","",'query (10)'!F2231)</f>
        <v>Time-based Maintenance</v>
      </c>
      <c r="J2231" s="38" t="str">
        <f>IF('query (10)'!F2231="","",IFERROR(INDEX(Cleaning_Rules!$B$14:$B$17,MATCH(TRIM('query (10)'!F2231),Cleaning_Rules!$A$14:$A$17,0)),"UNKNOWN"))</f>
        <v>TBM</v>
      </c>
      <c r="K2231" s="38" t="str">
        <f>IF('query (10)'!G2231="","",'query (10)'!G2231)</f>
        <v>เสร็จสิ้น</v>
      </c>
      <c r="L2231" s="38" t="str">
        <f>IF('query (10)'!G2231="","MISSING",IFERROR(INDEX(Cleaning_Rules!$B$5:$B$10,MATCH(TRIM('query (10)'!G2231),Cleaning_Rules!$A$5:$A$10,0)),"UNKNOWN"))</f>
        <v>COMPLETED</v>
      </c>
      <c r="M2231" s="38" t="str">
        <f>IF('query (10)'!I2231="","",'query (10)'!I2231)</f>
        <v>Mechanical</v>
      </c>
      <c r="N2231" s="38" t="str">
        <f>IF('query (10)'!O2231="","",'query (10)'!O2231)</f>
        <v>Part Change</v>
      </c>
      <c r="O2231" s="38" t="str">
        <f>IF('query (10)'!P2231="","",'query (10)'!P2231)</f>
        <v>Medium</v>
      </c>
      <c r="P2231" s="38" t="str">
        <f>IF('query (10)'!N2231="","",'query (10)'!N2231)</f>
        <v xml:space="preserve">Repair Out Conveyor
 1.Change Bearing (Drive)
 2.Check Sprocket and Chain Drive
 3.Check Sprocket </v>
      </c>
      <c r="Q2231" s="38" t="str">
        <f>TRIM('query (10)'!N2231)</f>
        <v>Repair Out Conveyor
 1.Change Bearing (Drive)
 2.Check Sprocket and Chain Drive
 3.Check Sprocket</v>
      </c>
      <c r="R2231" s="38" t="str">
        <f>TRIM(UPPER('query (10)'!R2231))</f>
        <v>BEARING</v>
      </c>
      <c r="S2231" s="38" t="str">
        <f>TRIM(UPPER('query (10)'!S2231))</f>
        <v>6001DDUCM</v>
      </c>
      <c r="T2231" s="38" t="str">
        <f>IF('query (10)'!Q2231="","",TRIM(UPPER('query (10)'!Q2231)))</f>
        <v/>
      </c>
      <c r="U2231" s="38" t="str">
        <f>IF('query (10)'!T2231="","",'query (10)'!T2231)</f>
        <v/>
      </c>
      <c r="V2231" s="39" t="str">
        <f>IF('query (10)'!T2231="","",IFERROR(VALUE('query (10)'!T2231),""))</f>
        <v/>
      </c>
      <c r="W2231" s="40">
        <f>IF('query (10)'!U2231="","",'query (10)'!U2231)</f>
        <v>0</v>
      </c>
      <c r="X2231" s="39">
        <f>IF('query (10)'!V2231="","",'query (10)'!V2231)</f>
        <v>730</v>
      </c>
      <c r="Y2231" s="41">
        <f>IF('query (10)'!W2231="","",'query (10)'!W2231)</f>
        <v>46153</v>
      </c>
      <c r="Z2231" s="41">
        <f>IF('query (10)'!X2231="","",'query (10)'!X2231)</f>
        <v>46183</v>
      </c>
      <c r="AA2231" s="41">
        <f>IF('query (10)'!Y2231="","",'query (10)'!Y2231)</f>
        <v>46183</v>
      </c>
      <c r="AB2231" s="41">
        <f>IF('query (10)'!Z2231="","",'query (10)'!Z2231)</f>
        <v>46913</v>
      </c>
      <c r="AC2231" s="38" t="str">
        <f>IF(OR('query (10)'!AA2231="",COUNTIF(Cleaning_Rules!$A$21:$A$26,TRIM('query (10)'!AA2231))&gt;0),"",TRIM('query (10)'!AA2231))</f>
        <v/>
      </c>
      <c r="AD2231" s="38" t="str">
        <f>IF('query (10)'!AB2231="","",TRIM(IFERROR(_xlfn.TEXTBEFORE('query (10)'!AB2231,"("),'query (10)'!AB2231)))</f>
        <v>เริ่มซ่อมงาน PM แล้ว รับผิดชอบโดย KUNANON PARAWANWONG</v>
      </c>
      <c r="AE2231" s="38" t="str">
        <f>IFERROR(LOWER(TRIM(_xlfn.TEXTBEFORE(_xlfn.TEXTAFTER('query (10)'!AB2231,"("),")"))),"")</f>
        <v>parawanwong-k-3161@nsk.com</v>
      </c>
      <c r="AF2231" s="38" t="str">
        <f>IF('query (10)'!AD2231="","",TRIM('query (10)'!AD2231))</f>
        <v>จักรภัทร โคตรสมบัติ</v>
      </c>
      <c r="AG2231" s="38" t="str">
        <f>IF('query (10)'!AE2231="","",TRIM('query (10)'!AE2231))</f>
        <v>คุณานนต์ ปารวัณวงศ์</v>
      </c>
      <c r="AH2231" s="38" t="str">
        <f>IF('query (10)'!AF2231="","",IFERROR(VALUE('query (10)'!AF2231),""))</f>
        <v/>
      </c>
      <c r="AI2231" s="38" t="str">
        <f>IF('query (10)'!AG2231="","",TRIM('query (10)'!AG2231))</f>
        <v/>
      </c>
      <c r="AJ2231" s="38" t="str">
        <f>IF('query (10)'!AH2231="","",IFERROR(VALUE('query (10)'!AH2231),""))</f>
        <v/>
      </c>
      <c r="AK2231" s="38" t="str">
        <f>IF('query (10)'!AI2231="","",TRIM('query (10)'!AI2231))</f>
        <v/>
      </c>
      <c r="AL2231" s="42">
        <f t="shared" si="170"/>
        <v>2026</v>
      </c>
      <c r="AM2231" s="42" t="str">
        <f t="shared" si="171"/>
        <v>2026-05</v>
      </c>
      <c r="AN2231" s="42" t="str">
        <f t="shared" ca="1" si="172"/>
        <v/>
      </c>
      <c r="AO2231" s="42" t="str">
        <f t="shared" si="173"/>
        <v>GR-398 | B1 INNER RING BORE GRINDING MACHINE. | HUB3-1 | CONVEYOR | Time-based Maintenance | Mechanical | Part Change | Medium | Repair Out Conveyor
 1.Change Bearing (Drive)
 2.Check Sprocket and Chain Drive
 3.Check Sprocket | BEARING | 6001DDUCM | เริ่มซ่อมงาน PM แล้ว รับผิดชอบโดย KUNANON PARAWANWONG | คุณานนต์ ปารวัณวงศ์</v>
      </c>
      <c r="AP2231" s="42" t="str">
        <f>_xlfn.TEXTJOIN("; ",TRUE,IF(COUNTA('query (10)'!A2231:AK2231)&lt;=6,"NEAR_EMPTY_ROW",""),IF($K2231="","MISSING_STATUS",""),IF(AND($K2231="เสร็จสิ้น",$Z2231=""),"DONE_NO_ACTUAL_DATE",""),IF(AND($I2231="Condition-based Maintenance",$AH2231=""),"CBM_NO_MEASUREMENT",""),IF(OR($X2231="",$X2231=0),"INVALID_PERIOD",""),IF(AND($AA2231&lt;&gt;"",$AB2231&lt;&gt;"",$AB2231&lt;$AA2231),"DATE_SEQUENCE_ERROR",""),IF(AND($AB2231&lt;&gt;"",$AB2231&gt;DATE(2030,12,31)),"DATE_OUTLIER",""),IF($C2231="","MISSING_QRCODE",""),IF($J2231="UNKNOWN","UNKNOWN_PM_TYPE",""),IF($L2231="UNKNOWN","UNKNOWN_STATUS",""))</f>
        <v/>
      </c>
      <c r="AQ2231" s="42" t="str">
        <f t="shared" si="174"/>
        <v>NO</v>
      </c>
    </row>
    <row r="2232" spans="1:43" x14ac:dyDescent="0.3">
      <c r="A2232" s="38">
        <f>IF('query (10)'!A2232="","",'query (10)'!A2232)</f>
        <v>2470</v>
      </c>
      <c r="B2232" s="38">
        <f>IF('query (10)'!B2232="","",'query (10)'!B2232)</f>
        <v>20044</v>
      </c>
      <c r="C2232" s="38" t="str">
        <f>TRIM(UPPER('query (10)'!M2232))</f>
        <v>CH-409</v>
      </c>
      <c r="D2232" s="38" t="str">
        <f>TRIM(UPPER(IFERROR(_xlfn.TEXTBEFORE('query (10)'!L2232,"("),'query (10)'!L2232)))</f>
        <v>VIBRATION TESTING MACHINE.</v>
      </c>
      <c r="E2232" s="38" t="str">
        <f>IFERROR(TRIM(UPPER(_xlfn.TEXTBEFORE(_xlfn.TEXTAFTER('query (10)'!L2232,"("),")"))),"")</f>
        <v/>
      </c>
      <c r="F2232" s="38" t="str">
        <f>TRIM('query (10)'!K2232)</f>
        <v>HUB3-1</v>
      </c>
      <c r="G2232" s="38" t="str">
        <f>IF('query (10)'!J2232="","",'query (10)'!J2232)</f>
        <v>Filter</v>
      </c>
      <c r="H2232" s="38" t="str">
        <f>TRIM(UPPER('query (10)'!J2232))</f>
        <v>FILTER</v>
      </c>
      <c r="I2232" s="38" t="str">
        <f>IF('query (10)'!F2232="","",'query (10)'!F2232)</f>
        <v>Time-based Maintenance</v>
      </c>
      <c r="J2232" s="38" t="str">
        <f>IF('query (10)'!F2232="","",IFERROR(INDEX(Cleaning_Rules!$B$14:$B$17,MATCH(TRIM('query (10)'!F2232),Cleaning_Rules!$A$14:$A$17,0)),"UNKNOWN"))</f>
        <v>TBM</v>
      </c>
      <c r="K2232" s="38" t="str">
        <f>IF('query (10)'!G2232="","",'query (10)'!G2232)</f>
        <v>เสร็จสิ้น</v>
      </c>
      <c r="L2232" s="38" t="str">
        <f>IF('query (10)'!G2232="","MISSING",IFERROR(INDEX(Cleaning_Rules!$B$5:$B$10,MATCH(TRIM('query (10)'!G2232),Cleaning_Rules!$A$5:$A$10,0)),"UNKNOWN"))</f>
        <v>COMPLETED</v>
      </c>
      <c r="M2232" s="38" t="str">
        <f>IF('query (10)'!I2232="","",'query (10)'!I2232)</f>
        <v>Mechanical</v>
      </c>
      <c r="N2232" s="38" t="str">
        <f>IF('query (10)'!O2232="","",'query (10)'!O2232)</f>
        <v>Part Change</v>
      </c>
      <c r="O2232" s="38" t="str">
        <f>IF('query (10)'!P2232="","",'query (10)'!P2232)</f>
        <v>Medium</v>
      </c>
      <c r="P2232" s="38" t="str">
        <f>IF('query (10)'!N2232="","",'query (10)'!N2232)</f>
        <v xml:space="preserve">Replace filter the Multi Dry Filter For Spindle </v>
      </c>
      <c r="Q2232" s="38" t="str">
        <f>TRIM('query (10)'!N2232)</f>
        <v>Replace filter the Multi Dry Filter For Spindle</v>
      </c>
      <c r="R2232" s="38" t="str">
        <f>TRIM(UPPER('query (10)'!R2232))</f>
        <v>SECOND ELEMENT</v>
      </c>
      <c r="S2232" s="38" t="str">
        <f>TRIM(UPPER('query (10)'!S2232))</f>
        <v>PTS-T-10510</v>
      </c>
      <c r="T2232" s="38" t="str">
        <f>IF('query (10)'!Q2232="","",TRIM(UPPER('query (10)'!Q2232)))</f>
        <v/>
      </c>
      <c r="U2232" s="38" t="str">
        <f>IF('query (10)'!T2232="","",'query (10)'!T2232)</f>
        <v/>
      </c>
      <c r="V2232" s="39" t="str">
        <f>IF('query (10)'!T2232="","",IFERROR(VALUE('query (10)'!T2232),""))</f>
        <v/>
      </c>
      <c r="W2232" s="40">
        <f>IF('query (10)'!U2232="","",'query (10)'!U2232)</f>
        <v>0</v>
      </c>
      <c r="X2232" s="39">
        <f>IF('query (10)'!V2232="","",'query (10)'!V2232)</f>
        <v>365</v>
      </c>
      <c r="Y2232" s="41">
        <f>IF('query (10)'!W2232="","",'query (10)'!W2232)</f>
        <v>46119</v>
      </c>
      <c r="Z2232" s="41">
        <f>IF('query (10)'!X2232="","",'query (10)'!X2232)</f>
        <v>46122</v>
      </c>
      <c r="AA2232" s="41">
        <f>IF('query (10)'!Y2232="","",'query (10)'!Y2232)</f>
        <v>46122</v>
      </c>
      <c r="AB2232" s="41">
        <f>IF('query (10)'!Z2232="","",'query (10)'!Z2232)</f>
        <v>46487</v>
      </c>
      <c r="AC2232" s="38" t="str">
        <f>IF(OR('query (10)'!AA2232="",COUNTIF(Cleaning_Rules!$A$21:$A$26,TRIM('query (10)'!AA2232))&gt;0),"",TRIM('query (10)'!AA2232))</f>
        <v/>
      </c>
      <c r="AD2232" s="38" t="str">
        <f>IF('query (10)'!AB2232="","",TRIM(IFERROR(_xlfn.TEXTBEFORE('query (10)'!AB2232,"("),'query (10)'!AB2232)))</f>
        <v>เริ่มซ่อมงาน PM แล้ว รับผิดชอบโดย PAHLA SEEDANG</v>
      </c>
      <c r="AE2232" s="38" t="str">
        <f>IFERROR(LOWER(TRIM(_xlfn.TEXTBEFORE(_xlfn.TEXTAFTER('query (10)'!AB2232,"("),")"))),"")</f>
        <v>pahla@nsk.com</v>
      </c>
      <c r="AF2232" s="38" t="str">
        <f>IF('query (10)'!AD2232="","",TRIM('query (10)'!AD2232))</f>
        <v>จักรภัทร โคตรสมบัติ</v>
      </c>
      <c r="AG2232" s="38" t="str">
        <f>IF('query (10)'!AE2232="","",TRIM('query (10)'!AE2232))</f>
        <v>ผะหลา สีแดง</v>
      </c>
      <c r="AH2232" s="38" t="str">
        <f>IF('query (10)'!AF2232="","",IFERROR(VALUE('query (10)'!AF2232),""))</f>
        <v/>
      </c>
      <c r="AI2232" s="38" t="str">
        <f>IF('query (10)'!AG2232="","",TRIM('query (10)'!AG2232))</f>
        <v/>
      </c>
      <c r="AJ2232" s="38" t="str">
        <f>IF('query (10)'!AH2232="","",IFERROR(VALUE('query (10)'!AH2232),""))</f>
        <v/>
      </c>
      <c r="AK2232" s="38" t="str">
        <f>IF('query (10)'!AI2232="","",TRIM('query (10)'!AI2232))</f>
        <v/>
      </c>
      <c r="AL2232" s="42">
        <f t="shared" si="170"/>
        <v>2026</v>
      </c>
      <c r="AM2232" s="42" t="str">
        <f t="shared" si="171"/>
        <v>2026-04</v>
      </c>
      <c r="AN2232" s="42" t="str">
        <f t="shared" ca="1" si="172"/>
        <v/>
      </c>
      <c r="AO2232" s="42" t="str">
        <f t="shared" si="173"/>
        <v>CH-409 | VIBRATION TESTING MACHINE. | HUB3-1 | FILTER | Time-based Maintenance | Mechanical | Part Change | Medium | Replace filter the Multi Dry Filter For Spindle | SECOND ELEMENT | PTS-T-10510 | เริ่มซ่อมงาน PM แล้ว รับผิดชอบโดย PAHLA SEEDANG | ผะหลา สีแดง</v>
      </c>
      <c r="AP2232" s="42" t="str">
        <f>_xlfn.TEXTJOIN("; ",TRUE,IF(COUNTA('query (10)'!A2232:AK2232)&lt;=6,"NEAR_EMPTY_ROW",""),IF($K2232="","MISSING_STATUS",""),IF(AND($K2232="เสร็จสิ้น",$Z2232=""),"DONE_NO_ACTUAL_DATE",""),IF(AND($I2232="Condition-based Maintenance",$AH2232=""),"CBM_NO_MEASUREMENT",""),IF(OR($X2232="",$X2232=0),"INVALID_PERIOD",""),IF(AND($AA2232&lt;&gt;"",$AB2232&lt;&gt;"",$AB2232&lt;$AA2232),"DATE_SEQUENCE_ERROR",""),IF(AND($AB2232&lt;&gt;"",$AB2232&gt;DATE(2030,12,31)),"DATE_OUTLIER",""),IF($C2232="","MISSING_QRCODE",""),IF($J2232="UNKNOWN","UNKNOWN_PM_TYPE",""),IF($L2232="UNKNOWN","UNKNOWN_STATUS",""))</f>
        <v/>
      </c>
      <c r="AQ2232" s="42" t="str">
        <f t="shared" si="174"/>
        <v>NO</v>
      </c>
    </row>
    <row r="2233" spans="1:43" x14ac:dyDescent="0.3">
      <c r="A2233" s="38">
        <f>IF('query (10)'!A2233="","",'query (10)'!A2233)</f>
        <v>2471</v>
      </c>
      <c r="B2233" s="38">
        <f>IF('query (10)'!B2233="","",'query (10)'!B2233)</f>
        <v>20068</v>
      </c>
      <c r="C2233" s="38" t="str">
        <f>TRIM(UPPER('query (10)'!M2233))</f>
        <v>CH-745</v>
      </c>
      <c r="D2233" s="38" t="str">
        <f>TRIM(UPPER(IFERROR(_xlfn.TEXTBEFORE('query (10)'!L2233,"("),'query (10)'!L2233)))</f>
        <v>HUB3 VIBRATION CHECK MACHINE</v>
      </c>
      <c r="E2233" s="38" t="str">
        <f>IFERROR(TRIM(UPPER(_xlfn.TEXTBEFORE(_xlfn.TEXTAFTER('query (10)'!L2233,"("),")"))),"")</f>
        <v/>
      </c>
      <c r="F2233" s="38" t="str">
        <f>TRIM('query (10)'!K2233)</f>
        <v>HUB3-2</v>
      </c>
      <c r="G2233" s="38" t="str">
        <f>IF('query (10)'!J2233="","",'query (10)'!J2233)</f>
        <v>Filter</v>
      </c>
      <c r="H2233" s="38" t="str">
        <f>TRIM(UPPER('query (10)'!J2233))</f>
        <v>FILTER</v>
      </c>
      <c r="I2233" s="38" t="str">
        <f>IF('query (10)'!F2233="","",'query (10)'!F2233)</f>
        <v>Time-based Maintenance</v>
      </c>
      <c r="J2233" s="38" t="str">
        <f>IF('query (10)'!F2233="","",IFERROR(INDEX(Cleaning_Rules!$B$14:$B$17,MATCH(TRIM('query (10)'!F2233),Cleaning_Rules!$A$14:$A$17,0)),"UNKNOWN"))</f>
        <v>TBM</v>
      </c>
      <c r="K2233" s="38" t="str">
        <f>IF('query (10)'!G2233="","",'query (10)'!G2233)</f>
        <v>เสร็จสิ้น</v>
      </c>
      <c r="L2233" s="38" t="str">
        <f>IF('query (10)'!G2233="","MISSING",IFERROR(INDEX(Cleaning_Rules!$B$5:$B$10,MATCH(TRIM('query (10)'!G2233),Cleaning_Rules!$A$5:$A$10,0)),"UNKNOWN"))</f>
        <v>COMPLETED</v>
      </c>
      <c r="M2233" s="38" t="str">
        <f>IF('query (10)'!I2233="","",'query (10)'!I2233)</f>
        <v>Mechanical</v>
      </c>
      <c r="N2233" s="38" t="str">
        <f>IF('query (10)'!O2233="","",'query (10)'!O2233)</f>
        <v>Inspection</v>
      </c>
      <c r="O2233" s="38" t="str">
        <f>IF('query (10)'!P2233="","",'query (10)'!P2233)</f>
        <v>Medium</v>
      </c>
      <c r="P2233" s="38" t="str">
        <f>IF('query (10)'!N2233="","",'query (10)'!N2233)</f>
        <v xml:space="preserve">Replace filter the Multi Dry Filter For Spindle </v>
      </c>
      <c r="Q2233" s="38" t="str">
        <f>TRIM('query (10)'!N2233)</f>
        <v>Replace filter the Multi Dry Filter For Spindle</v>
      </c>
      <c r="R2233" s="38" t="str">
        <f>TRIM(UPPER('query (10)'!R2233))</f>
        <v>OIL MIST ELEMENT</v>
      </c>
      <c r="S2233" s="38" t="str">
        <f>TRIM(UPPER('query (10)'!S2233))</f>
        <v>PTS-T-105E</v>
      </c>
      <c r="T2233" s="38" t="str">
        <f>IF('query (10)'!Q2233="","",TRIM(UPPER('query (10)'!Q2233)))</f>
        <v/>
      </c>
      <c r="U2233" s="38" t="str">
        <f>IF('query (10)'!T2233="","",'query (10)'!T2233)</f>
        <v/>
      </c>
      <c r="V2233" s="39" t="str">
        <f>IF('query (10)'!T2233="","",IFERROR(VALUE('query (10)'!T2233),""))</f>
        <v/>
      </c>
      <c r="W2233" s="40">
        <f>IF('query (10)'!U2233="","",'query (10)'!U2233)</f>
        <v>0</v>
      </c>
      <c r="X2233" s="39">
        <f>IF('query (10)'!V2233="","",'query (10)'!V2233)</f>
        <v>365</v>
      </c>
      <c r="Y2233" s="41">
        <f>IF('query (10)'!W2233="","",'query (10)'!W2233)</f>
        <v>46120</v>
      </c>
      <c r="Z2233" s="41">
        <f>IF('query (10)'!X2233="","",'query (10)'!X2233)</f>
        <v>46132</v>
      </c>
      <c r="AA2233" s="41">
        <f>IF('query (10)'!Y2233="","",'query (10)'!Y2233)</f>
        <v>46132</v>
      </c>
      <c r="AB2233" s="41">
        <f>IF('query (10)'!Z2233="","",'query (10)'!Z2233)</f>
        <v>46497</v>
      </c>
      <c r="AC2233" s="38" t="str">
        <f>IF(OR('query (10)'!AA2233="",COUNTIF(Cleaning_Rules!$A$21:$A$26,TRIM('query (10)'!AA2233))&gt;0),"",TRIM('query (10)'!AA2233))</f>
        <v/>
      </c>
      <c r="AD2233" s="38" t="str">
        <f>IF('query (10)'!AB2233="","",TRIM(IFERROR(_xlfn.TEXTBEFORE('query (10)'!AB2233,"("),'query (10)'!AB2233)))</f>
        <v>เริ่มซ่อมงาน PM แล้ว รับผิดชอบโดย CHETSADA PHIWBANG</v>
      </c>
      <c r="AE2233" s="38" t="str">
        <f>IFERROR(LOWER(TRIM(_xlfn.TEXTBEFORE(_xlfn.TEXTAFTER('query (10)'!AB2233,"("),")"))),"")</f>
        <v>chetsada@nsk.com</v>
      </c>
      <c r="AF2233" s="38" t="str">
        <f>IF('query (10)'!AD2233="","",TRIM('query (10)'!AD2233))</f>
        <v>จักรภัทร โคตรสมบัติ</v>
      </c>
      <c r="AG2233" s="38" t="str">
        <f>IF('query (10)'!AE2233="","",TRIM('query (10)'!AE2233))</f>
        <v>เจษฎา ผิวบาง</v>
      </c>
      <c r="AH2233" s="38" t="str">
        <f>IF('query (10)'!AF2233="","",IFERROR(VALUE('query (10)'!AF2233),""))</f>
        <v/>
      </c>
      <c r="AI2233" s="38" t="str">
        <f>IF('query (10)'!AG2233="","",TRIM('query (10)'!AG2233))</f>
        <v/>
      </c>
      <c r="AJ2233" s="38" t="str">
        <f>IF('query (10)'!AH2233="","",IFERROR(VALUE('query (10)'!AH2233),""))</f>
        <v/>
      </c>
      <c r="AK2233" s="38" t="str">
        <f>IF('query (10)'!AI2233="","",TRIM('query (10)'!AI2233))</f>
        <v/>
      </c>
      <c r="AL2233" s="42">
        <f t="shared" si="170"/>
        <v>2026</v>
      </c>
      <c r="AM2233" s="42" t="str">
        <f t="shared" si="171"/>
        <v>2026-04</v>
      </c>
      <c r="AN2233" s="42" t="str">
        <f t="shared" ca="1" si="172"/>
        <v/>
      </c>
      <c r="AO2233" s="42" t="str">
        <f t="shared" si="173"/>
        <v>CH-745 | HUB3 VIBRATION CHECK MACHINE | HUB3-2 | FILTER | Time-based Maintenance | Mechanical | Inspection | Medium | Replace filter the Multi Dry Filter For Spindle | OIL MIST ELEMENT | PTS-T-105E | เริ่มซ่อมงาน PM แล้ว รับผิดชอบโดย CHETSADA PHIWBANG | เจษฎา ผิวบาง</v>
      </c>
      <c r="AP2233" s="42" t="str">
        <f>_xlfn.TEXTJOIN("; ",TRUE,IF(COUNTA('query (10)'!A2233:AK2233)&lt;=6,"NEAR_EMPTY_ROW",""),IF($K2233="","MISSING_STATUS",""),IF(AND($K2233="เสร็จสิ้น",$Z2233=""),"DONE_NO_ACTUAL_DATE",""),IF(AND($I2233="Condition-based Maintenance",$AH2233=""),"CBM_NO_MEASUREMENT",""),IF(OR($X2233="",$X2233=0),"INVALID_PERIOD",""),IF(AND($AA2233&lt;&gt;"",$AB2233&lt;&gt;"",$AB2233&lt;$AA2233),"DATE_SEQUENCE_ERROR",""),IF(AND($AB2233&lt;&gt;"",$AB2233&gt;DATE(2030,12,31)),"DATE_OUTLIER",""),IF($C2233="","MISSING_QRCODE",""),IF($J2233="UNKNOWN","UNKNOWN_PM_TYPE",""),IF($L2233="UNKNOWN","UNKNOWN_STATUS",""))</f>
        <v/>
      </c>
      <c r="AQ2233" s="42" t="str">
        <f t="shared" si="174"/>
        <v>NO</v>
      </c>
    </row>
    <row r="2234" spans="1:43" x14ac:dyDescent="0.3">
      <c r="A2234" s="38">
        <f>IF('query (10)'!A2234="","",'query (10)'!A2234)</f>
        <v>2472</v>
      </c>
      <c r="B2234" s="38">
        <f>IF('query (10)'!B2234="","",'query (10)'!B2234)</f>
        <v>20069</v>
      </c>
      <c r="C2234" s="38" t="str">
        <f>TRIM(UPPER('query (10)'!M2234))</f>
        <v>CH-749</v>
      </c>
      <c r="D2234" s="38" t="str">
        <f>TRIM(UPPER(IFERROR(_xlfn.TEXTBEFORE('query (10)'!L2234,"("),'query (10)'!L2234)))</f>
        <v>HUB3 ENCODER &amp; CAP PRESS INSPECTION MACHINE</v>
      </c>
      <c r="E2234" s="38" t="str">
        <f>IFERROR(TRIM(UPPER(_xlfn.TEXTBEFORE(_xlfn.TEXTAFTER('query (10)'!L2234,"("),")"))),"")</f>
        <v/>
      </c>
      <c r="F2234" s="38" t="str">
        <f>TRIM('query (10)'!K2234)</f>
        <v>HUB3-2</v>
      </c>
      <c r="G2234" s="38" t="str">
        <f>IF('query (10)'!J2234="","",'query (10)'!J2234)</f>
        <v>Solenoid valve</v>
      </c>
      <c r="H2234" s="38" t="str">
        <f>TRIM(UPPER('query (10)'!J2234))</f>
        <v>SOLENOID VALVE</v>
      </c>
      <c r="I2234" s="38" t="str">
        <f>IF('query (10)'!F2234="","",'query (10)'!F2234)</f>
        <v>Time-based Maintenance</v>
      </c>
      <c r="J2234" s="38" t="str">
        <f>IF('query (10)'!F2234="","",IFERROR(INDEX(Cleaning_Rules!$B$14:$B$17,MATCH(TRIM('query (10)'!F2234),Cleaning_Rules!$A$14:$A$17,0)),"UNKNOWN"))</f>
        <v>TBM</v>
      </c>
      <c r="K2234" s="38" t="str">
        <f>IF('query (10)'!G2234="","",'query (10)'!G2234)</f>
        <v>เสร็จสิ้น</v>
      </c>
      <c r="L2234" s="38" t="str">
        <f>IF('query (10)'!G2234="","MISSING",IFERROR(INDEX(Cleaning_Rules!$B$5:$B$10,MATCH(TRIM('query (10)'!G2234),Cleaning_Rules!$A$5:$A$10,0)),"UNKNOWN"))</f>
        <v>COMPLETED</v>
      </c>
      <c r="M2234" s="38" t="str">
        <f>IF('query (10)'!I2234="","",'query (10)'!I2234)</f>
        <v>Mechanical</v>
      </c>
      <c r="N2234" s="38" t="str">
        <f>IF('query (10)'!O2234="","",'query (10)'!O2234)</f>
        <v>Part Change</v>
      </c>
      <c r="O2234" s="38" t="str">
        <f>IF('query (10)'!P2234="","",'query (10)'!P2234)</f>
        <v>Medium</v>
      </c>
      <c r="P2234" s="38" t="str">
        <f>IF('query (10)'!N2234="","",'query (10)'!N2234)</f>
        <v>Cleaning and Lubricate Solenoid Vavle According To PM 1 Year Cycle</v>
      </c>
      <c r="Q2234" s="38" t="str">
        <f>TRIM('query (10)'!N2234)</f>
        <v>Cleaning and Lubricate Solenoid Vavle According To PM 1 Year Cycle</v>
      </c>
      <c r="R2234" s="38" t="str">
        <f>TRIM(UPPER('query (10)'!R2234))</f>
        <v/>
      </c>
      <c r="S2234" s="38" t="str">
        <f>TRIM(UPPER('query (10)'!S2234))</f>
        <v/>
      </c>
      <c r="T2234" s="38" t="str">
        <f>IF('query (10)'!Q2234="","",TRIM(UPPER('query (10)'!Q2234)))</f>
        <v/>
      </c>
      <c r="U2234" s="38" t="str">
        <f>IF('query (10)'!T2234="","",'query (10)'!T2234)</f>
        <v/>
      </c>
      <c r="V2234" s="39" t="str">
        <f>IF('query (10)'!T2234="","",IFERROR(VALUE('query (10)'!T2234),""))</f>
        <v/>
      </c>
      <c r="W2234" s="40">
        <f>IF('query (10)'!U2234="","",'query (10)'!U2234)</f>
        <v>0</v>
      </c>
      <c r="X2234" s="39">
        <f>IF('query (10)'!V2234="","",'query (10)'!V2234)</f>
        <v>365</v>
      </c>
      <c r="Y2234" s="41">
        <f>IF('query (10)'!W2234="","",'query (10)'!W2234)</f>
        <v>46120</v>
      </c>
      <c r="Z2234" s="41">
        <f>IF('query (10)'!X2234="","",'query (10)'!X2234)</f>
        <v>46122</v>
      </c>
      <c r="AA2234" s="41">
        <f>IF('query (10)'!Y2234="","",'query (10)'!Y2234)</f>
        <v>46122</v>
      </c>
      <c r="AB2234" s="41">
        <f>IF('query (10)'!Z2234="","",'query (10)'!Z2234)</f>
        <v>46487</v>
      </c>
      <c r="AC2234" s="38" t="str">
        <f>IF(OR('query (10)'!AA2234="",COUNTIF(Cleaning_Rules!$A$21:$A$26,TRIM('query (10)'!AA2234))&gt;0),"",TRIM('query (10)'!AA2234))</f>
        <v/>
      </c>
      <c r="AD2234" s="38" t="str">
        <f>IF('query (10)'!AB2234="","",TRIM(IFERROR(_xlfn.TEXTBEFORE('query (10)'!AB2234,"("),'query (10)'!AB2234)))</f>
        <v>เริ่มซ่อมงาน PM แล้ว รับผิดชอบโดย PUCHIT KULSEREE</v>
      </c>
      <c r="AE2234" s="38" t="str">
        <f>IFERROR(LOWER(TRIM(_xlfn.TEXTBEFORE(_xlfn.TEXTAFTER('query (10)'!AB2234,"("),")"))),"")</f>
        <v>puchit@nsk.com</v>
      </c>
      <c r="AF2234" s="38" t="str">
        <f>IF('query (10)'!AD2234="","",TRIM('query (10)'!AD2234))</f>
        <v>จักรภัทร โคตรสมบัติ</v>
      </c>
      <c r="AG2234" s="38" t="str">
        <f>IF('query (10)'!AE2234="","",TRIM('query (10)'!AE2234))</f>
        <v>ภูชิต กุลเสรี</v>
      </c>
      <c r="AH2234" s="38" t="str">
        <f>IF('query (10)'!AF2234="","",IFERROR(VALUE('query (10)'!AF2234),""))</f>
        <v/>
      </c>
      <c r="AI2234" s="38" t="str">
        <f>IF('query (10)'!AG2234="","",TRIM('query (10)'!AG2234))</f>
        <v/>
      </c>
      <c r="AJ2234" s="38" t="str">
        <f>IF('query (10)'!AH2234="","",IFERROR(VALUE('query (10)'!AH2234),""))</f>
        <v/>
      </c>
      <c r="AK2234" s="38" t="str">
        <f>IF('query (10)'!AI2234="","",TRIM('query (10)'!AI2234))</f>
        <v/>
      </c>
      <c r="AL2234" s="42">
        <f t="shared" si="170"/>
        <v>2026</v>
      </c>
      <c r="AM2234" s="42" t="str">
        <f t="shared" si="171"/>
        <v>2026-04</v>
      </c>
      <c r="AN2234" s="42" t="str">
        <f t="shared" ca="1" si="172"/>
        <v/>
      </c>
      <c r="AO2234" s="42" t="str">
        <f t="shared" si="173"/>
        <v>CH-749 | HUB3 ENCODER &amp; CAP PRESS INSPECTION MACHINE | HUB3-2 | SOLENOID VALVE | Time-based Maintenance | Mechanical | Part Change | Medium | Cleaning and Lubricate Solenoid Vavle According To PM 1 Year Cycle | เริ่มซ่อมงาน PM แล้ว รับผิดชอบโดย PUCHIT KULSEREE | ภูชิต กุลเสรี</v>
      </c>
      <c r="AP2234" s="42" t="str">
        <f>_xlfn.TEXTJOIN("; ",TRUE,IF(COUNTA('query (10)'!A2234:AK2234)&lt;=6,"NEAR_EMPTY_ROW",""),IF($K2234="","MISSING_STATUS",""),IF(AND($K2234="เสร็จสิ้น",$Z2234=""),"DONE_NO_ACTUAL_DATE",""),IF(AND($I2234="Condition-based Maintenance",$AH2234=""),"CBM_NO_MEASUREMENT",""),IF(OR($X2234="",$X2234=0),"INVALID_PERIOD",""),IF(AND($AA2234&lt;&gt;"",$AB2234&lt;&gt;"",$AB2234&lt;$AA2234),"DATE_SEQUENCE_ERROR",""),IF(AND($AB2234&lt;&gt;"",$AB2234&gt;DATE(2030,12,31)),"DATE_OUTLIER",""),IF($C2234="","MISSING_QRCODE",""),IF($J2234="UNKNOWN","UNKNOWN_PM_TYPE",""),IF($L2234="UNKNOWN","UNKNOWN_STATUS",""))</f>
        <v/>
      </c>
      <c r="AQ2234" s="42" t="str">
        <f t="shared" si="174"/>
        <v>NO</v>
      </c>
    </row>
    <row r="2235" spans="1:43" x14ac:dyDescent="0.3">
      <c r="A2235" s="38">
        <f>IF('query (10)'!A2235="","",'query (10)'!A2235)</f>
        <v>2473</v>
      </c>
      <c r="B2235" s="38">
        <f>IF('query (10)'!B2235="","",'query (10)'!B2235)</f>
        <v>20070</v>
      </c>
      <c r="C2235" s="38" t="str">
        <f>TRIM(UPPER('query (10)'!M2235))</f>
        <v>CH-901</v>
      </c>
      <c r="D2235" s="38" t="str">
        <f>TRIM(UPPER(IFERROR(_xlfn.TEXTBEFORE('query (10)'!L2235,"("),'query (10)'!L2235)))</f>
        <v>HUB3 ABS SENSOR PRESS INSPECTION M/C</v>
      </c>
      <c r="E2235" s="38" t="str">
        <f>IFERROR(TRIM(UPPER(_xlfn.TEXTBEFORE(_xlfn.TEXTAFTER('query (10)'!L2235,"("),")"))),"")</f>
        <v/>
      </c>
      <c r="F2235" s="38" t="str">
        <f>TRIM('query (10)'!K2235)</f>
        <v>HUB3-2</v>
      </c>
      <c r="G2235" s="38" t="str">
        <f>IF('query (10)'!J2235="","",'query (10)'!J2235)</f>
        <v>Solenoid valve</v>
      </c>
      <c r="H2235" s="38" t="str">
        <f>TRIM(UPPER('query (10)'!J2235))</f>
        <v>SOLENOID VALVE</v>
      </c>
      <c r="I2235" s="38" t="str">
        <f>IF('query (10)'!F2235="","",'query (10)'!F2235)</f>
        <v>Time-based Maintenance</v>
      </c>
      <c r="J2235" s="38" t="str">
        <f>IF('query (10)'!F2235="","",IFERROR(INDEX(Cleaning_Rules!$B$14:$B$17,MATCH(TRIM('query (10)'!F2235),Cleaning_Rules!$A$14:$A$17,0)),"UNKNOWN"))</f>
        <v>TBM</v>
      </c>
      <c r="K2235" s="38" t="str">
        <f>IF('query (10)'!G2235="","",'query (10)'!G2235)</f>
        <v>เสร็จสิ้น</v>
      </c>
      <c r="L2235" s="38" t="str">
        <f>IF('query (10)'!G2235="","MISSING",IFERROR(INDEX(Cleaning_Rules!$B$5:$B$10,MATCH(TRIM('query (10)'!G2235),Cleaning_Rules!$A$5:$A$10,0)),"UNKNOWN"))</f>
        <v>COMPLETED</v>
      </c>
      <c r="M2235" s="38" t="str">
        <f>IF('query (10)'!I2235="","",'query (10)'!I2235)</f>
        <v>Mechanical</v>
      </c>
      <c r="N2235" s="38" t="str">
        <f>IF('query (10)'!O2235="","",'query (10)'!O2235)</f>
        <v>Part Change</v>
      </c>
      <c r="O2235" s="38" t="str">
        <f>IF('query (10)'!P2235="","",'query (10)'!P2235)</f>
        <v>Medium</v>
      </c>
      <c r="P2235" s="38" t="str">
        <f>IF('query (10)'!N2235="","",'query (10)'!N2235)</f>
        <v>Cleaning and Lubricate Solenoid Vavle According To PM 1 Year Cycle</v>
      </c>
      <c r="Q2235" s="38" t="str">
        <f>TRIM('query (10)'!N2235)</f>
        <v>Cleaning and Lubricate Solenoid Vavle According To PM 1 Year Cycle</v>
      </c>
      <c r="R2235" s="38" t="str">
        <f>TRIM(UPPER('query (10)'!R2235))</f>
        <v/>
      </c>
      <c r="S2235" s="38" t="str">
        <f>TRIM(UPPER('query (10)'!S2235))</f>
        <v/>
      </c>
      <c r="T2235" s="38" t="str">
        <f>IF('query (10)'!Q2235="","",TRIM(UPPER('query (10)'!Q2235)))</f>
        <v/>
      </c>
      <c r="U2235" s="38" t="str">
        <f>IF('query (10)'!T2235="","",'query (10)'!T2235)</f>
        <v/>
      </c>
      <c r="V2235" s="39" t="str">
        <f>IF('query (10)'!T2235="","",IFERROR(VALUE('query (10)'!T2235),""))</f>
        <v/>
      </c>
      <c r="W2235" s="40">
        <f>IF('query (10)'!U2235="","",'query (10)'!U2235)</f>
        <v>0</v>
      </c>
      <c r="X2235" s="39">
        <f>IF('query (10)'!V2235="","",'query (10)'!V2235)</f>
        <v>365</v>
      </c>
      <c r="Y2235" s="41">
        <f>IF('query (10)'!W2235="","",'query (10)'!W2235)</f>
        <v>46120</v>
      </c>
      <c r="Z2235" s="41">
        <f>IF('query (10)'!X2235="","",'query (10)'!X2235)</f>
        <v>46122</v>
      </c>
      <c r="AA2235" s="41">
        <f>IF('query (10)'!Y2235="","",'query (10)'!Y2235)</f>
        <v>46122</v>
      </c>
      <c r="AB2235" s="41">
        <f>IF('query (10)'!Z2235="","",'query (10)'!Z2235)</f>
        <v>46487</v>
      </c>
      <c r="AC2235" s="38" t="str">
        <f>IF(OR('query (10)'!AA2235="",COUNTIF(Cleaning_Rules!$A$21:$A$26,TRIM('query (10)'!AA2235))&gt;0),"",TRIM('query (10)'!AA2235))</f>
        <v/>
      </c>
      <c r="AD2235" s="38" t="str">
        <f>IF('query (10)'!AB2235="","",TRIM(IFERROR(_xlfn.TEXTBEFORE('query (10)'!AB2235,"("),'query (10)'!AB2235)))</f>
        <v>เริ่มซ่อมงาน PM แล้ว รับผิดชอบโดย KUNANON PARAWANWONG</v>
      </c>
      <c r="AE2235" s="38" t="str">
        <f>IFERROR(LOWER(TRIM(_xlfn.TEXTBEFORE(_xlfn.TEXTAFTER('query (10)'!AB2235,"("),")"))),"")</f>
        <v>parawanwong-k-3161@nsk.com</v>
      </c>
      <c r="AF2235" s="38" t="str">
        <f>IF('query (10)'!AD2235="","",TRIM('query (10)'!AD2235))</f>
        <v>จักรภัทร โคตรสมบัติ</v>
      </c>
      <c r="AG2235" s="38" t="str">
        <f>IF('query (10)'!AE2235="","",TRIM('query (10)'!AE2235))</f>
        <v>คุณานนต์ ปารวัณวงศ์</v>
      </c>
      <c r="AH2235" s="38" t="str">
        <f>IF('query (10)'!AF2235="","",IFERROR(VALUE('query (10)'!AF2235),""))</f>
        <v/>
      </c>
      <c r="AI2235" s="38" t="str">
        <f>IF('query (10)'!AG2235="","",TRIM('query (10)'!AG2235))</f>
        <v/>
      </c>
      <c r="AJ2235" s="38" t="str">
        <f>IF('query (10)'!AH2235="","",IFERROR(VALUE('query (10)'!AH2235),""))</f>
        <v/>
      </c>
      <c r="AK2235" s="38" t="str">
        <f>IF('query (10)'!AI2235="","",TRIM('query (10)'!AI2235))</f>
        <v/>
      </c>
      <c r="AL2235" s="42">
        <f t="shared" si="170"/>
        <v>2026</v>
      </c>
      <c r="AM2235" s="42" t="str">
        <f t="shared" si="171"/>
        <v>2026-04</v>
      </c>
      <c r="AN2235" s="42" t="str">
        <f t="shared" ca="1" si="172"/>
        <v/>
      </c>
      <c r="AO2235" s="42" t="str">
        <f t="shared" si="173"/>
        <v>CH-901 | HUB3 ABS SENSOR PRESS INSPECTION M/C | HUB3-2 | SOLENOID VALVE | Time-based Maintenance | Mechanical | Part Change | Medium | Cleaning and Lubricate Solenoid Vavle According To PM 1 Year Cycle | เริ่มซ่อมงาน PM แล้ว รับผิดชอบโดย KUNANON PARAWANWONG | คุณานนต์ ปารวัณวงศ์</v>
      </c>
      <c r="AP2235" s="42" t="str">
        <f>_xlfn.TEXTJOIN("; ",TRUE,IF(COUNTA('query (10)'!A2235:AK2235)&lt;=6,"NEAR_EMPTY_ROW",""),IF($K2235="","MISSING_STATUS",""),IF(AND($K2235="เสร็จสิ้น",$Z2235=""),"DONE_NO_ACTUAL_DATE",""),IF(AND($I2235="Condition-based Maintenance",$AH2235=""),"CBM_NO_MEASUREMENT",""),IF(OR($X2235="",$X2235=0),"INVALID_PERIOD",""),IF(AND($AA2235&lt;&gt;"",$AB2235&lt;&gt;"",$AB2235&lt;$AA2235),"DATE_SEQUENCE_ERROR",""),IF(AND($AB2235&lt;&gt;"",$AB2235&gt;DATE(2030,12,31)),"DATE_OUTLIER",""),IF($C2235="","MISSING_QRCODE",""),IF($J2235="UNKNOWN","UNKNOWN_PM_TYPE",""),IF($L2235="UNKNOWN","UNKNOWN_STATUS",""))</f>
        <v/>
      </c>
      <c r="AQ2235" s="42" t="str">
        <f t="shared" si="174"/>
        <v>NO</v>
      </c>
    </row>
    <row r="2236" spans="1:43" x14ac:dyDescent="0.3">
      <c r="A2236" s="38">
        <f>IF('query (10)'!A2236="","",'query (10)'!A2236)</f>
        <v>2474</v>
      </c>
      <c r="B2236" s="38">
        <f>IF('query (10)'!B2236="","",'query (10)'!B2236)</f>
        <v>20071</v>
      </c>
      <c r="C2236" s="38" t="str">
        <f>TRIM(UPPER('query (10)'!M2236))</f>
        <v>AR-750</v>
      </c>
      <c r="D2236" s="38" t="str">
        <f>TRIM(UPPER(IFERROR(_xlfn.TEXTBEFORE('query (10)'!L2236,"("),'query (10)'!L2236)))</f>
        <v>HUB3 RUST PREVENT &amp; VISUAL INSPECTION TABLE</v>
      </c>
      <c r="E2236" s="38" t="str">
        <f>IFERROR(TRIM(UPPER(_xlfn.TEXTBEFORE(_xlfn.TEXTAFTER('query (10)'!L2236,"("),")"))),"")</f>
        <v/>
      </c>
      <c r="F2236" s="38" t="str">
        <f>TRIM('query (10)'!K2236)</f>
        <v>HUB3-2</v>
      </c>
      <c r="G2236" s="38" t="str">
        <f>IF('query (10)'!J2236="","",'query (10)'!J2236)</f>
        <v>Solenoid valve</v>
      </c>
      <c r="H2236" s="38" t="str">
        <f>TRIM(UPPER('query (10)'!J2236))</f>
        <v>SOLENOID VALVE</v>
      </c>
      <c r="I2236" s="38" t="str">
        <f>IF('query (10)'!F2236="","",'query (10)'!F2236)</f>
        <v>Time-based Maintenance</v>
      </c>
      <c r="J2236" s="38" t="str">
        <f>IF('query (10)'!F2236="","",IFERROR(INDEX(Cleaning_Rules!$B$14:$B$17,MATCH(TRIM('query (10)'!F2236),Cleaning_Rules!$A$14:$A$17,0)),"UNKNOWN"))</f>
        <v>TBM</v>
      </c>
      <c r="K2236" s="38" t="str">
        <f>IF('query (10)'!G2236="","",'query (10)'!G2236)</f>
        <v>เสร็จสิ้น</v>
      </c>
      <c r="L2236" s="38" t="str">
        <f>IF('query (10)'!G2236="","MISSING",IFERROR(INDEX(Cleaning_Rules!$B$5:$B$10,MATCH(TRIM('query (10)'!G2236),Cleaning_Rules!$A$5:$A$10,0)),"UNKNOWN"))</f>
        <v>COMPLETED</v>
      </c>
      <c r="M2236" s="38" t="str">
        <f>IF('query (10)'!I2236="","",'query (10)'!I2236)</f>
        <v>Mechanical</v>
      </c>
      <c r="N2236" s="38" t="str">
        <f>IF('query (10)'!O2236="","",'query (10)'!O2236)</f>
        <v>Part Change</v>
      </c>
      <c r="O2236" s="38" t="str">
        <f>IF('query (10)'!P2236="","",'query (10)'!P2236)</f>
        <v>Medium</v>
      </c>
      <c r="P2236" s="38" t="str">
        <f>IF('query (10)'!N2236="","",'query (10)'!N2236)</f>
        <v>Cleaning and Lubricate Solenoid Vavle According To PM 1 Year Cycle</v>
      </c>
      <c r="Q2236" s="38" t="str">
        <f>TRIM('query (10)'!N2236)</f>
        <v>Cleaning and Lubricate Solenoid Vavle According To PM 1 Year Cycle</v>
      </c>
      <c r="R2236" s="38" t="str">
        <f>TRIM(UPPER('query (10)'!R2236))</f>
        <v/>
      </c>
      <c r="S2236" s="38" t="str">
        <f>TRIM(UPPER('query (10)'!S2236))</f>
        <v/>
      </c>
      <c r="T2236" s="38" t="str">
        <f>IF('query (10)'!Q2236="","",TRIM(UPPER('query (10)'!Q2236)))</f>
        <v/>
      </c>
      <c r="U2236" s="38" t="str">
        <f>IF('query (10)'!T2236="","",'query (10)'!T2236)</f>
        <v/>
      </c>
      <c r="V2236" s="39" t="str">
        <f>IF('query (10)'!T2236="","",IFERROR(VALUE('query (10)'!T2236),""))</f>
        <v/>
      </c>
      <c r="W2236" s="40">
        <f>IF('query (10)'!U2236="","",'query (10)'!U2236)</f>
        <v>0</v>
      </c>
      <c r="X2236" s="39">
        <f>IF('query (10)'!V2236="","",'query (10)'!V2236)</f>
        <v>365</v>
      </c>
      <c r="Y2236" s="41">
        <f>IF('query (10)'!W2236="","",'query (10)'!W2236)</f>
        <v>46120</v>
      </c>
      <c r="Z2236" s="41">
        <f>IF('query (10)'!X2236="","",'query (10)'!X2236)</f>
        <v>46122</v>
      </c>
      <c r="AA2236" s="41">
        <f>IF('query (10)'!Y2236="","",'query (10)'!Y2236)</f>
        <v>46122</v>
      </c>
      <c r="AB2236" s="41">
        <f>IF('query (10)'!Z2236="","",'query (10)'!Z2236)</f>
        <v>46487</v>
      </c>
      <c r="AC2236" s="38" t="str">
        <f>IF(OR('query (10)'!AA2236="",COUNTIF(Cleaning_Rules!$A$21:$A$26,TRIM('query (10)'!AA2236))&gt;0),"",TRIM('query (10)'!AA2236))</f>
        <v/>
      </c>
      <c r="AD2236" s="38" t="str">
        <f>IF('query (10)'!AB2236="","",TRIM(IFERROR(_xlfn.TEXTBEFORE('query (10)'!AB2236,"("),'query (10)'!AB2236)))</f>
        <v>เริ่มซ่อมงาน PM แล้ว รับผิดชอบโดย KUNANON PARAWANWONG</v>
      </c>
      <c r="AE2236" s="38" t="str">
        <f>IFERROR(LOWER(TRIM(_xlfn.TEXTBEFORE(_xlfn.TEXTAFTER('query (10)'!AB2236,"("),")"))),"")</f>
        <v>parawanwong-k-3161@nsk.com</v>
      </c>
      <c r="AF2236" s="38" t="str">
        <f>IF('query (10)'!AD2236="","",TRIM('query (10)'!AD2236))</f>
        <v>จักรภัทร โคตรสมบัติ</v>
      </c>
      <c r="AG2236" s="38" t="str">
        <f>IF('query (10)'!AE2236="","",TRIM('query (10)'!AE2236))</f>
        <v>คุณานนต์ ปารวัณวงศ์</v>
      </c>
      <c r="AH2236" s="38" t="str">
        <f>IF('query (10)'!AF2236="","",IFERROR(VALUE('query (10)'!AF2236),""))</f>
        <v/>
      </c>
      <c r="AI2236" s="38" t="str">
        <f>IF('query (10)'!AG2236="","",TRIM('query (10)'!AG2236))</f>
        <v/>
      </c>
      <c r="AJ2236" s="38" t="str">
        <f>IF('query (10)'!AH2236="","",IFERROR(VALUE('query (10)'!AH2236),""))</f>
        <v/>
      </c>
      <c r="AK2236" s="38" t="str">
        <f>IF('query (10)'!AI2236="","",TRIM('query (10)'!AI2236))</f>
        <v/>
      </c>
      <c r="AL2236" s="42">
        <f t="shared" si="170"/>
        <v>2026</v>
      </c>
      <c r="AM2236" s="42" t="str">
        <f t="shared" si="171"/>
        <v>2026-04</v>
      </c>
      <c r="AN2236" s="42" t="str">
        <f t="shared" ca="1" si="172"/>
        <v/>
      </c>
      <c r="AO2236" s="42" t="str">
        <f t="shared" si="173"/>
        <v>AR-750 | HUB3 RUST PREVENT &amp; VISUAL INSPECTION TABLE | HUB3-2 | SOLENOID VALVE | Time-based Maintenance | Mechanical | Part Change | Medium | Cleaning and Lubricate Solenoid Vavle According To PM 1 Year Cycle | เริ่มซ่อมงาน PM แล้ว รับผิดชอบโดย KUNANON PARAWANWONG | คุณานนต์ ปารวัณวงศ์</v>
      </c>
      <c r="AP2236" s="42" t="str">
        <f>_xlfn.TEXTJOIN("; ",TRUE,IF(COUNTA('query (10)'!A2236:AK2236)&lt;=6,"NEAR_EMPTY_ROW",""),IF($K2236="","MISSING_STATUS",""),IF(AND($K2236="เสร็จสิ้น",$Z2236=""),"DONE_NO_ACTUAL_DATE",""),IF(AND($I2236="Condition-based Maintenance",$AH2236=""),"CBM_NO_MEASUREMENT",""),IF(OR($X2236="",$X2236=0),"INVALID_PERIOD",""),IF(AND($AA2236&lt;&gt;"",$AB2236&lt;&gt;"",$AB2236&lt;$AA2236),"DATE_SEQUENCE_ERROR",""),IF(AND($AB2236&lt;&gt;"",$AB2236&gt;DATE(2030,12,31)),"DATE_OUTLIER",""),IF($C2236="","MISSING_QRCODE",""),IF($J2236="UNKNOWN","UNKNOWN_PM_TYPE",""),IF($L2236="UNKNOWN","UNKNOWN_STATUS",""))</f>
        <v/>
      </c>
      <c r="AQ2236" s="42" t="str">
        <f t="shared" si="174"/>
        <v>NO</v>
      </c>
    </row>
    <row r="2237" spans="1:43" x14ac:dyDescent="0.3">
      <c r="A2237" s="38">
        <f>IF('query (10)'!A2237="","",'query (10)'!A2237)</f>
        <v>2475</v>
      </c>
      <c r="B2237" s="38">
        <f>IF('query (10)'!B2237="","",'query (10)'!B2237)</f>
        <v>21066</v>
      </c>
      <c r="C2237" s="38" t="str">
        <f>TRIM(UPPER('query (10)'!M2237))</f>
        <v>AS-1150</v>
      </c>
      <c r="D2237" s="38" t="str">
        <f>TRIM(UPPER(IFERROR(_xlfn.TEXTBEFORE('query (10)'!L2237,"("),'query (10)'!L2237)))</f>
        <v>SHRINK FITTING</v>
      </c>
      <c r="E2237" s="38" t="str">
        <f>IFERROR(TRIM(UPPER(_xlfn.TEXTBEFORE(_xlfn.TEXTAFTER('query (10)'!L2237,"("),")"))),"")</f>
        <v/>
      </c>
      <c r="F2237" s="38" t="str">
        <f>TRIM('query (10)'!K2237)</f>
        <v>CR1</v>
      </c>
      <c r="G2237" s="38" t="str">
        <f>IF('query (10)'!J2237="","",'query (10)'!J2237)</f>
        <v>Filter</v>
      </c>
      <c r="H2237" s="38" t="str">
        <f>TRIM(UPPER('query (10)'!J2237))</f>
        <v>FILTER</v>
      </c>
      <c r="I2237" s="38" t="str">
        <f>IF('query (10)'!F2237="","",'query (10)'!F2237)</f>
        <v>Time-based Maintenance</v>
      </c>
      <c r="J2237" s="38" t="str">
        <f>IF('query (10)'!F2237="","",IFERROR(INDEX(Cleaning_Rules!$B$14:$B$17,MATCH(TRIM('query (10)'!F2237),Cleaning_Rules!$A$14:$A$17,0)),"UNKNOWN"))</f>
        <v>TBM</v>
      </c>
      <c r="K2237" s="38" t="str">
        <f>IF('query (10)'!G2237="","",'query (10)'!G2237)</f>
        <v>เสร็จสิ้น</v>
      </c>
      <c r="L2237" s="38" t="str">
        <f>IF('query (10)'!G2237="","MISSING",IFERROR(INDEX(Cleaning_Rules!$B$5:$B$10,MATCH(TRIM('query (10)'!G2237),Cleaning_Rules!$A$5:$A$10,0)),"UNKNOWN"))</f>
        <v>COMPLETED</v>
      </c>
      <c r="M2237" s="38" t="str">
        <f>IF('query (10)'!I2237="","",'query (10)'!I2237)</f>
        <v>Mechanical</v>
      </c>
      <c r="N2237" s="38" t="str">
        <f>IF('query (10)'!O2237="","",'query (10)'!O2237)</f>
        <v>Cleaning</v>
      </c>
      <c r="O2237" s="38" t="str">
        <f>IF('query (10)'!P2237="","",'query (10)'!P2237)</f>
        <v>Medium</v>
      </c>
      <c r="P2237" s="38" t="str">
        <f>IF('query (10)'!N2237="","",'query (10)'!N2237)</f>
        <v>1.Check and cleaning tank water cooler /filter water 
2.Check and change water cooler chiller
3.Check and cleaning filter cooler chiller</v>
      </c>
      <c r="Q2237" s="38" t="str">
        <f>TRIM('query (10)'!N2237)</f>
        <v>1.Check and cleaning tank water cooler /filter water 
2.Check and change water cooler chiller
3.Check and cleaning filter cooler chiller</v>
      </c>
      <c r="R2237" s="38" t="str">
        <f>TRIM(UPPER('query (10)'!R2237))</f>
        <v/>
      </c>
      <c r="S2237" s="38" t="str">
        <f>TRIM(UPPER('query (10)'!S2237))</f>
        <v/>
      </c>
      <c r="T2237" s="38" t="str">
        <f>IF('query (10)'!Q2237="","",TRIM(UPPER('query (10)'!Q2237)))</f>
        <v/>
      </c>
      <c r="U2237" s="38" t="str">
        <f>IF('query (10)'!T2237="","",'query (10)'!T2237)</f>
        <v/>
      </c>
      <c r="V2237" s="39" t="str">
        <f>IF('query (10)'!T2237="","",IFERROR(VALUE('query (10)'!T2237),""))</f>
        <v/>
      </c>
      <c r="W2237" s="40">
        <f>IF('query (10)'!U2237="","",'query (10)'!U2237)</f>
        <v>0</v>
      </c>
      <c r="X2237" s="39">
        <f>IF('query (10)'!V2237="","",'query (10)'!V2237)</f>
        <v>180</v>
      </c>
      <c r="Y2237" s="41">
        <f>IF('query (10)'!W2237="","",'query (10)'!W2237)</f>
        <v>46156</v>
      </c>
      <c r="Z2237" s="41">
        <f>IF('query (10)'!X2237="","",'query (10)'!X2237)</f>
        <v>46183</v>
      </c>
      <c r="AA2237" s="41">
        <f>IF('query (10)'!Y2237="","",'query (10)'!Y2237)</f>
        <v>46183</v>
      </c>
      <c r="AB2237" s="41">
        <f>IF('query (10)'!Z2237="","",'query (10)'!Z2237)</f>
        <v>46363</v>
      </c>
      <c r="AC2237" s="38" t="str">
        <f>IF(OR('query (10)'!AA2237="",COUNTIF(Cleaning_Rules!$A$21:$A$26,TRIM('query (10)'!AA2237))&gt;0),"",TRIM('query (10)'!AA2237))</f>
        <v/>
      </c>
      <c r="AD2237" s="38" t="str">
        <f>IF('query (10)'!AB2237="","",TRIM(IFERROR(_xlfn.TEXTBEFORE('query (10)'!AB2237,"("),'query (10)'!AB2237)))</f>
        <v>เริ่มซ่อมงาน PM แล้ว รับผิดชอบโดย PAHLA SEEDANG</v>
      </c>
      <c r="AE2237" s="38" t="str">
        <f>IFERROR(LOWER(TRIM(_xlfn.TEXTBEFORE(_xlfn.TEXTAFTER('query (10)'!AB2237,"("),")"))),"")</f>
        <v>pahla@nsk.com</v>
      </c>
      <c r="AF2237" s="38" t="str">
        <f>IF('query (10)'!AD2237="","",TRIM('query (10)'!AD2237))</f>
        <v>ผะหลา สีแดง</v>
      </c>
      <c r="AG2237" s="38" t="str">
        <f>IF('query (10)'!AE2237="","",TRIM('query (10)'!AE2237))</f>
        <v>ผะหลา สีแดง</v>
      </c>
      <c r="AH2237" s="38" t="str">
        <f>IF('query (10)'!AF2237="","",IFERROR(VALUE('query (10)'!AF2237),""))</f>
        <v/>
      </c>
      <c r="AI2237" s="38" t="str">
        <f>IF('query (10)'!AG2237="","",TRIM('query (10)'!AG2237))</f>
        <v/>
      </c>
      <c r="AJ2237" s="38" t="str">
        <f>IF('query (10)'!AH2237="","",IFERROR(VALUE('query (10)'!AH2237),""))</f>
        <v/>
      </c>
      <c r="AK2237" s="38" t="str">
        <f>IF('query (10)'!AI2237="","",TRIM('query (10)'!AI2237))</f>
        <v/>
      </c>
      <c r="AL2237" s="42">
        <f t="shared" si="170"/>
        <v>2026</v>
      </c>
      <c r="AM2237" s="42" t="str">
        <f t="shared" si="171"/>
        <v>2026-05</v>
      </c>
      <c r="AN2237" s="42" t="str">
        <f t="shared" ca="1" si="172"/>
        <v/>
      </c>
      <c r="AO2237" s="42" t="str">
        <f t="shared" si="173"/>
        <v>AS-1150 | SHRINK FITTING | CR1 | FILTER | Time-based Maintenance | Mechanical | Cleaning | Medium | 1.Check and cleaning tank water cooler /filter water 
2.Check and change water cooler chiller
3.Check and cleaning filter cooler chiller | เริ่มซ่อมงาน PM แล้ว รับผิดชอบโดย PAHLA SEEDANG | ผะหลา สีแดง</v>
      </c>
      <c r="AP2237" s="42" t="str">
        <f>_xlfn.TEXTJOIN("; ",TRUE,IF(COUNTA('query (10)'!A2237:AK2237)&lt;=6,"NEAR_EMPTY_ROW",""),IF($K2237="","MISSING_STATUS",""),IF(AND($K2237="เสร็จสิ้น",$Z2237=""),"DONE_NO_ACTUAL_DATE",""),IF(AND($I2237="Condition-based Maintenance",$AH2237=""),"CBM_NO_MEASUREMENT",""),IF(OR($X2237="",$X2237=0),"INVALID_PERIOD",""),IF(AND($AA2237&lt;&gt;"",$AB2237&lt;&gt;"",$AB2237&lt;$AA2237),"DATE_SEQUENCE_ERROR",""),IF(AND($AB2237&lt;&gt;"",$AB2237&gt;DATE(2030,12,31)),"DATE_OUTLIER",""),IF($C2237="","MISSING_QRCODE",""),IF($J2237="UNKNOWN","UNKNOWN_PM_TYPE",""),IF($L2237="UNKNOWN","UNKNOWN_STATUS",""))</f>
        <v/>
      </c>
      <c r="AQ2237" s="42" t="str">
        <f t="shared" si="174"/>
        <v>NO</v>
      </c>
    </row>
    <row r="2238" spans="1:43" x14ac:dyDescent="0.3">
      <c r="A2238" s="38">
        <f>IF('query (10)'!A2238="","",'query (10)'!A2238)</f>
        <v>2476</v>
      </c>
      <c r="B2238" s="38">
        <f>IF('query (10)'!B2238="","",'query (10)'!B2238)</f>
        <v>20094</v>
      </c>
      <c r="C2238" s="38" t="str">
        <f>TRIM(UPPER('query (10)'!M2238))</f>
        <v>CH-1027</v>
      </c>
      <c r="D2238" s="38" t="str">
        <f>TRIM(UPPER(IFERROR(_xlfn.TEXTBEFORE('query (10)'!L2238,"("),'query (10)'!L2238)))</f>
        <v>HUB2.5 VIBRATION TESTING MACHINE</v>
      </c>
      <c r="E2238" s="38" t="str">
        <f>IFERROR(TRIM(UPPER(_xlfn.TEXTBEFORE(_xlfn.TEXTAFTER('query (10)'!L2238,"("),")"))),"")</f>
        <v/>
      </c>
      <c r="F2238" s="38" t="str">
        <f>TRIM('query (10)'!K2238)</f>
        <v>HUB2.5</v>
      </c>
      <c r="G2238" s="38" t="str">
        <f>IF('query (10)'!J2238="","",'query (10)'!J2238)</f>
        <v>Filter</v>
      </c>
      <c r="H2238" s="38" t="str">
        <f>TRIM(UPPER('query (10)'!J2238))</f>
        <v>FILTER</v>
      </c>
      <c r="I2238" s="38" t="str">
        <f>IF('query (10)'!F2238="","",'query (10)'!F2238)</f>
        <v>Time-based Maintenance</v>
      </c>
      <c r="J2238" s="38" t="str">
        <f>IF('query (10)'!F2238="","",IFERROR(INDEX(Cleaning_Rules!$B$14:$B$17,MATCH(TRIM('query (10)'!F2238),Cleaning_Rules!$A$14:$A$17,0)),"UNKNOWN"))</f>
        <v>TBM</v>
      </c>
      <c r="K2238" s="38" t="str">
        <f>IF('query (10)'!G2238="","",'query (10)'!G2238)</f>
        <v>เสร็จสิ้น</v>
      </c>
      <c r="L2238" s="38" t="str">
        <f>IF('query (10)'!G2238="","MISSING",IFERROR(INDEX(Cleaning_Rules!$B$5:$B$10,MATCH(TRIM('query (10)'!G2238),Cleaning_Rules!$A$5:$A$10,0)),"UNKNOWN"))</f>
        <v>COMPLETED</v>
      </c>
      <c r="M2238" s="38" t="str">
        <f>IF('query (10)'!I2238="","",'query (10)'!I2238)</f>
        <v>Mechanical</v>
      </c>
      <c r="N2238" s="38" t="str">
        <f>IF('query (10)'!O2238="","",'query (10)'!O2238)</f>
        <v>Part Change</v>
      </c>
      <c r="O2238" s="38" t="str">
        <f>IF('query (10)'!P2238="","",'query (10)'!P2238)</f>
        <v>Medium</v>
      </c>
      <c r="P2238" s="38" t="str">
        <f>IF('query (10)'!N2238="","",'query (10)'!N2238)</f>
        <v xml:space="preserve">Replace filter the Multi Dry Filter For Spindle </v>
      </c>
      <c r="Q2238" s="38" t="str">
        <f>TRIM('query (10)'!N2238)</f>
        <v>Replace filter the Multi Dry Filter For Spindle</v>
      </c>
      <c r="R2238" s="38" t="str">
        <f>TRIM(UPPER('query (10)'!R2238))</f>
        <v>SECOND ELEMENT</v>
      </c>
      <c r="S2238" s="38" t="str">
        <f>TRIM(UPPER('query (10)'!S2238))</f>
        <v>PTS-T-10510</v>
      </c>
      <c r="T2238" s="38" t="str">
        <f>IF('query (10)'!Q2238="","",TRIM(UPPER('query (10)'!Q2238)))</f>
        <v/>
      </c>
      <c r="U2238" s="38" t="str">
        <f>IF('query (10)'!T2238="","",'query (10)'!T2238)</f>
        <v/>
      </c>
      <c r="V2238" s="39" t="str">
        <f>IF('query (10)'!T2238="","",IFERROR(VALUE('query (10)'!T2238),""))</f>
        <v/>
      </c>
      <c r="W2238" s="40">
        <f>IF('query (10)'!U2238="","",'query (10)'!U2238)</f>
        <v>0</v>
      </c>
      <c r="X2238" s="39">
        <f>IF('query (10)'!V2238="","",'query (10)'!V2238)</f>
        <v>365</v>
      </c>
      <c r="Y2238" s="41">
        <f>IF('query (10)'!W2238="","",'query (10)'!W2238)</f>
        <v>46121</v>
      </c>
      <c r="Z2238" s="41">
        <f>IF('query (10)'!X2238="","",'query (10)'!X2238)</f>
        <v>46122</v>
      </c>
      <c r="AA2238" s="41">
        <f>IF('query (10)'!Y2238="","",'query (10)'!Y2238)</f>
        <v>46122</v>
      </c>
      <c r="AB2238" s="41">
        <f>IF('query (10)'!Z2238="","",'query (10)'!Z2238)</f>
        <v>46487</v>
      </c>
      <c r="AC2238" s="38" t="str">
        <f>IF(OR('query (10)'!AA2238="",COUNTIF(Cleaning_Rules!$A$21:$A$26,TRIM('query (10)'!AA2238))&gt;0),"",TRIM('query (10)'!AA2238))</f>
        <v/>
      </c>
      <c r="AD2238" s="38" t="str">
        <f>IF('query (10)'!AB2238="","",TRIM(IFERROR(_xlfn.TEXTBEFORE('query (10)'!AB2238,"("),'query (10)'!AB2238)))</f>
        <v>เริ่มซ่อมงาน PM แล้ว รับผิดชอบโดย PUCHIT KULSEREE</v>
      </c>
      <c r="AE2238" s="38" t="str">
        <f>IFERROR(LOWER(TRIM(_xlfn.TEXTBEFORE(_xlfn.TEXTAFTER('query (10)'!AB2238,"("),")"))),"")</f>
        <v>puchit@nsk.com</v>
      </c>
      <c r="AF2238" s="38" t="str">
        <f>IF('query (10)'!AD2238="","",TRIM('query (10)'!AD2238))</f>
        <v>จักรภัทร โคตรสมบัติ</v>
      </c>
      <c r="AG2238" s="38" t="str">
        <f>IF('query (10)'!AE2238="","",TRIM('query (10)'!AE2238))</f>
        <v>ภูชิต กุลเสรี</v>
      </c>
      <c r="AH2238" s="38" t="str">
        <f>IF('query (10)'!AF2238="","",IFERROR(VALUE('query (10)'!AF2238),""))</f>
        <v/>
      </c>
      <c r="AI2238" s="38" t="str">
        <f>IF('query (10)'!AG2238="","",TRIM('query (10)'!AG2238))</f>
        <v/>
      </c>
      <c r="AJ2238" s="38" t="str">
        <f>IF('query (10)'!AH2238="","",IFERROR(VALUE('query (10)'!AH2238),""))</f>
        <v/>
      </c>
      <c r="AK2238" s="38" t="str">
        <f>IF('query (10)'!AI2238="","",TRIM('query (10)'!AI2238))</f>
        <v/>
      </c>
      <c r="AL2238" s="42">
        <f t="shared" si="170"/>
        <v>2026</v>
      </c>
      <c r="AM2238" s="42" t="str">
        <f t="shared" si="171"/>
        <v>2026-04</v>
      </c>
      <c r="AN2238" s="42" t="str">
        <f t="shared" ca="1" si="172"/>
        <v/>
      </c>
      <c r="AO2238" s="42" t="str">
        <f t="shared" si="173"/>
        <v>CH-1027 | HUB2.5 VIBRATION TESTING MACHINE | HUB2.5 | FILTER | Time-based Maintenance | Mechanical | Part Change | Medium | Replace filter the Multi Dry Filter For Spindle | SECOND ELEMENT | PTS-T-10510 | เริ่มซ่อมงาน PM แล้ว รับผิดชอบโดย PUCHIT KULSEREE | ภูชิต กุลเสรี</v>
      </c>
      <c r="AP2238" s="42" t="str">
        <f>_xlfn.TEXTJOIN("; ",TRUE,IF(COUNTA('query (10)'!A2238:AK2238)&lt;=6,"NEAR_EMPTY_ROW",""),IF($K2238="","MISSING_STATUS",""),IF(AND($K2238="เสร็จสิ้น",$Z2238=""),"DONE_NO_ACTUAL_DATE",""),IF(AND($I2238="Condition-based Maintenance",$AH2238=""),"CBM_NO_MEASUREMENT",""),IF(OR($X2238="",$X2238=0),"INVALID_PERIOD",""),IF(AND($AA2238&lt;&gt;"",$AB2238&lt;&gt;"",$AB2238&lt;$AA2238),"DATE_SEQUENCE_ERROR",""),IF(AND($AB2238&lt;&gt;"",$AB2238&gt;DATE(2030,12,31)),"DATE_OUTLIER",""),IF($C2238="","MISSING_QRCODE",""),IF($J2238="UNKNOWN","UNKNOWN_PM_TYPE",""),IF($L2238="UNKNOWN","UNKNOWN_STATUS",""))</f>
        <v/>
      </c>
      <c r="AQ2238" s="42" t="str">
        <f t="shared" si="174"/>
        <v>NO</v>
      </c>
    </row>
    <row r="2239" spans="1:43" x14ac:dyDescent="0.3">
      <c r="A2239" s="38">
        <f>IF('query (10)'!A2239="","",'query (10)'!A2239)</f>
        <v>2477</v>
      </c>
      <c r="B2239" s="38">
        <f>IF('query (10)'!B2239="","",'query (10)'!B2239)</f>
        <v>20093</v>
      </c>
      <c r="C2239" s="38" t="str">
        <f>TRIM(UPPER('query (10)'!M2239))</f>
        <v>CH-1057</v>
      </c>
      <c r="D2239" s="38" t="str">
        <f>TRIM(UPPER(IFERROR(_xlfn.TEXTBEFORE('query (10)'!L2239,"("),'query (10)'!L2239)))</f>
        <v>BCD VIBRATION TESTING MACHINE</v>
      </c>
      <c r="E2239" s="38" t="str">
        <f>IFERROR(TRIM(UPPER(_xlfn.TEXTBEFORE(_xlfn.TEXTAFTER('query (10)'!L2239,"("),")"))),"")</f>
        <v/>
      </c>
      <c r="F2239" s="38" t="str">
        <f>TRIM('query (10)'!K2239)</f>
        <v>HUB2.5</v>
      </c>
      <c r="G2239" s="38" t="str">
        <f>IF('query (10)'!J2239="","",'query (10)'!J2239)</f>
        <v>Filter</v>
      </c>
      <c r="H2239" s="38" t="str">
        <f>TRIM(UPPER('query (10)'!J2239))</f>
        <v>FILTER</v>
      </c>
      <c r="I2239" s="38" t="str">
        <f>IF('query (10)'!F2239="","",'query (10)'!F2239)</f>
        <v>Time-based Maintenance</v>
      </c>
      <c r="J2239" s="38" t="str">
        <f>IF('query (10)'!F2239="","",IFERROR(INDEX(Cleaning_Rules!$B$14:$B$17,MATCH(TRIM('query (10)'!F2239),Cleaning_Rules!$A$14:$A$17,0)),"UNKNOWN"))</f>
        <v>TBM</v>
      </c>
      <c r="K2239" s="38" t="str">
        <f>IF('query (10)'!G2239="","",'query (10)'!G2239)</f>
        <v>เสร็จสิ้น</v>
      </c>
      <c r="L2239" s="38" t="str">
        <f>IF('query (10)'!G2239="","MISSING",IFERROR(INDEX(Cleaning_Rules!$B$5:$B$10,MATCH(TRIM('query (10)'!G2239),Cleaning_Rules!$A$5:$A$10,0)),"UNKNOWN"))</f>
        <v>COMPLETED</v>
      </c>
      <c r="M2239" s="38" t="str">
        <f>IF('query (10)'!I2239="","",'query (10)'!I2239)</f>
        <v>Mechanical</v>
      </c>
      <c r="N2239" s="38" t="str">
        <f>IF('query (10)'!O2239="","",'query (10)'!O2239)</f>
        <v>Part Change</v>
      </c>
      <c r="O2239" s="38" t="str">
        <f>IF('query (10)'!P2239="","",'query (10)'!P2239)</f>
        <v>Medium</v>
      </c>
      <c r="P2239" s="38" t="str">
        <f>IF('query (10)'!N2239="","",'query (10)'!N2239)</f>
        <v xml:space="preserve">Replace filter the Multi Dry Filter For Spindle </v>
      </c>
      <c r="Q2239" s="38" t="str">
        <f>TRIM('query (10)'!N2239)</f>
        <v>Replace filter the Multi Dry Filter For Spindle</v>
      </c>
      <c r="R2239" s="38" t="str">
        <f>TRIM(UPPER('query (10)'!R2239))</f>
        <v>SECOND ELEMENT</v>
      </c>
      <c r="S2239" s="38" t="str">
        <f>TRIM(UPPER('query (10)'!S2239))</f>
        <v>PTS-T-10510</v>
      </c>
      <c r="T2239" s="38" t="str">
        <f>IF('query (10)'!Q2239="","",TRIM(UPPER('query (10)'!Q2239)))</f>
        <v/>
      </c>
      <c r="U2239" s="38" t="str">
        <f>IF('query (10)'!T2239="","",'query (10)'!T2239)</f>
        <v/>
      </c>
      <c r="V2239" s="39" t="str">
        <f>IF('query (10)'!T2239="","",IFERROR(VALUE('query (10)'!T2239),""))</f>
        <v/>
      </c>
      <c r="W2239" s="40">
        <f>IF('query (10)'!U2239="","",'query (10)'!U2239)</f>
        <v>0</v>
      </c>
      <c r="X2239" s="39">
        <f>IF('query (10)'!V2239="","",'query (10)'!V2239)</f>
        <v>365</v>
      </c>
      <c r="Y2239" s="41">
        <f>IF('query (10)'!W2239="","",'query (10)'!W2239)</f>
        <v>46121</v>
      </c>
      <c r="Z2239" s="41">
        <f>IF('query (10)'!X2239="","",'query (10)'!X2239)</f>
        <v>46122</v>
      </c>
      <c r="AA2239" s="41">
        <f>IF('query (10)'!Y2239="","",'query (10)'!Y2239)</f>
        <v>46122</v>
      </c>
      <c r="AB2239" s="41">
        <f>IF('query (10)'!Z2239="","",'query (10)'!Z2239)</f>
        <v>46487</v>
      </c>
      <c r="AC2239" s="38" t="str">
        <f>IF(OR('query (10)'!AA2239="",COUNTIF(Cleaning_Rules!$A$21:$A$26,TRIM('query (10)'!AA2239))&gt;0),"",TRIM('query (10)'!AA2239))</f>
        <v/>
      </c>
      <c r="AD2239" s="38" t="str">
        <f>IF('query (10)'!AB2239="","",TRIM(IFERROR(_xlfn.TEXTBEFORE('query (10)'!AB2239,"("),'query (10)'!AB2239)))</f>
        <v>เริ่มซ่อมงาน PM แล้ว รับผิดชอบโดย PUCHIT KULSEREE</v>
      </c>
      <c r="AE2239" s="38" t="str">
        <f>IFERROR(LOWER(TRIM(_xlfn.TEXTBEFORE(_xlfn.TEXTAFTER('query (10)'!AB2239,"("),")"))),"")</f>
        <v>puchit@nsk.com</v>
      </c>
      <c r="AF2239" s="38" t="str">
        <f>IF('query (10)'!AD2239="","",TRIM('query (10)'!AD2239))</f>
        <v>จักรภัทร โคตรสมบัติ</v>
      </c>
      <c r="AG2239" s="38" t="str">
        <f>IF('query (10)'!AE2239="","",TRIM('query (10)'!AE2239))</f>
        <v>ภูชิต กุลเสรี</v>
      </c>
      <c r="AH2239" s="38" t="str">
        <f>IF('query (10)'!AF2239="","",IFERROR(VALUE('query (10)'!AF2239),""))</f>
        <v/>
      </c>
      <c r="AI2239" s="38" t="str">
        <f>IF('query (10)'!AG2239="","",TRIM('query (10)'!AG2239))</f>
        <v/>
      </c>
      <c r="AJ2239" s="38" t="str">
        <f>IF('query (10)'!AH2239="","",IFERROR(VALUE('query (10)'!AH2239),""))</f>
        <v/>
      </c>
      <c r="AK2239" s="38" t="str">
        <f>IF('query (10)'!AI2239="","",TRIM('query (10)'!AI2239))</f>
        <v/>
      </c>
      <c r="AL2239" s="42">
        <f t="shared" si="170"/>
        <v>2026</v>
      </c>
      <c r="AM2239" s="42" t="str">
        <f t="shared" si="171"/>
        <v>2026-04</v>
      </c>
      <c r="AN2239" s="42" t="str">
        <f t="shared" ca="1" si="172"/>
        <v/>
      </c>
      <c r="AO2239" s="42" t="str">
        <f t="shared" si="173"/>
        <v>CH-1057 | BCD VIBRATION TESTING MACHINE | HUB2.5 | FILTER | Time-based Maintenance | Mechanical | Part Change | Medium | Replace filter the Multi Dry Filter For Spindle | SECOND ELEMENT | PTS-T-10510 | เริ่มซ่อมงาน PM แล้ว รับผิดชอบโดย PUCHIT KULSEREE | ภูชิต กุลเสรี</v>
      </c>
      <c r="AP2239" s="42" t="str">
        <f>_xlfn.TEXTJOIN("; ",TRUE,IF(COUNTA('query (10)'!A2239:AK2239)&lt;=6,"NEAR_EMPTY_ROW",""),IF($K2239="","MISSING_STATUS",""),IF(AND($K2239="เสร็จสิ้น",$Z2239=""),"DONE_NO_ACTUAL_DATE",""),IF(AND($I2239="Condition-based Maintenance",$AH2239=""),"CBM_NO_MEASUREMENT",""),IF(OR($X2239="",$X2239=0),"INVALID_PERIOD",""),IF(AND($AA2239&lt;&gt;"",$AB2239&lt;&gt;"",$AB2239&lt;$AA2239),"DATE_SEQUENCE_ERROR",""),IF(AND($AB2239&lt;&gt;"",$AB2239&gt;DATE(2030,12,31)),"DATE_OUTLIER",""),IF($C2239="","MISSING_QRCODE",""),IF($J2239="UNKNOWN","UNKNOWN_PM_TYPE",""),IF($L2239="UNKNOWN","UNKNOWN_STATUS",""))</f>
        <v/>
      </c>
      <c r="AQ2239" s="42" t="str">
        <f t="shared" si="174"/>
        <v>NO</v>
      </c>
    </row>
    <row r="2240" spans="1:43" x14ac:dyDescent="0.3">
      <c r="A2240" s="38">
        <f>IF('query (10)'!A2240="","",'query (10)'!A2240)</f>
        <v>2478</v>
      </c>
      <c r="B2240" s="38">
        <f>IF('query (10)'!B2240="","",'query (10)'!B2240)</f>
        <v>20095</v>
      </c>
      <c r="C2240" s="38" t="str">
        <f>TRIM(UPPER('query (10)'!M2240))</f>
        <v>GR-1023</v>
      </c>
      <c r="D2240" s="38" t="str">
        <f>TRIM(UPPER(IFERROR(_xlfn.TEXTBEFORE('query (10)'!L2240,"("),'query (10)'!L2240)))</f>
        <v>SHAFT OUTSIDE GRINDING WITH DEMAGNETIZE MACHINE</v>
      </c>
      <c r="E2240" s="38" t="str">
        <f>IFERROR(TRIM(UPPER(_xlfn.TEXTBEFORE(_xlfn.TEXTAFTER('query (10)'!L2240,"("),")"))),"")</f>
        <v/>
      </c>
      <c r="F2240" s="38" t="str">
        <f>TRIM('query (10)'!K2240)</f>
        <v>HUB2.5</v>
      </c>
      <c r="G2240" s="38" t="str">
        <f>IF('query (10)'!J2240="","",'query (10)'!J2240)</f>
        <v>Dresser</v>
      </c>
      <c r="H2240" s="38" t="str">
        <f>TRIM(UPPER('query (10)'!J2240))</f>
        <v>DRESSER</v>
      </c>
      <c r="I2240" s="38" t="str">
        <f>IF('query (10)'!F2240="","",'query (10)'!F2240)</f>
        <v>Time-based Maintenance</v>
      </c>
      <c r="J2240" s="38" t="str">
        <f>IF('query (10)'!F2240="","",IFERROR(INDEX(Cleaning_Rules!$B$14:$B$17,MATCH(TRIM('query (10)'!F2240),Cleaning_Rules!$A$14:$A$17,0)),"UNKNOWN"))</f>
        <v>TBM</v>
      </c>
      <c r="K2240" s="38" t="str">
        <f>IF('query (10)'!G2240="","",'query (10)'!G2240)</f>
        <v>เสร็จสิ้น</v>
      </c>
      <c r="L2240" s="38" t="str">
        <f>IF('query (10)'!G2240="","MISSING",IFERROR(INDEX(Cleaning_Rules!$B$5:$B$10,MATCH(TRIM('query (10)'!G2240),Cleaning_Rules!$A$5:$A$10,0)),"UNKNOWN"))</f>
        <v>COMPLETED</v>
      </c>
      <c r="M2240" s="38" t="str">
        <f>IF('query (10)'!I2240="","",'query (10)'!I2240)</f>
        <v>Mechanical</v>
      </c>
      <c r="N2240" s="38" t="str">
        <f>IF('query (10)'!O2240="","",'query (10)'!O2240)</f>
        <v>Part Change</v>
      </c>
      <c r="O2240" s="38" t="str">
        <f>IF('query (10)'!P2240="","",'query (10)'!P2240)</f>
        <v>Medium</v>
      </c>
      <c r="P2240" s="38" t="str">
        <f>IF('query (10)'!N2240="","",'query (10)'!N2240)</f>
        <v xml:space="preserve">Repair Spndle dresser replace bearing and setting conditions </v>
      </c>
      <c r="Q2240" s="38" t="str">
        <f>TRIM('query (10)'!N2240)</f>
        <v>Repair Spndle dresser replace bearing and setting conditions</v>
      </c>
      <c r="R2240" s="38" t="str">
        <f>TRIM(UPPER('query (10)'!R2240))</f>
        <v>BEARING</v>
      </c>
      <c r="S2240" s="38" t="str">
        <f>TRIM(UPPER('query (10)'!S2240))</f>
        <v>HR32011XJ</v>
      </c>
      <c r="T2240" s="38" t="str">
        <f>IF('query (10)'!Q2240="","",TRIM(UPPER('query (10)'!Q2240)))</f>
        <v/>
      </c>
      <c r="U2240" s="38" t="str">
        <f>IF('query (10)'!T2240="","",'query (10)'!T2240)</f>
        <v/>
      </c>
      <c r="V2240" s="39" t="str">
        <f>IF('query (10)'!T2240="","",IFERROR(VALUE('query (10)'!T2240),""))</f>
        <v/>
      </c>
      <c r="W2240" s="40">
        <f>IF('query (10)'!U2240="","",'query (10)'!U2240)</f>
        <v>0</v>
      </c>
      <c r="X2240" s="39">
        <f>IF('query (10)'!V2240="","",'query (10)'!V2240)</f>
        <v>1095</v>
      </c>
      <c r="Y2240" s="41">
        <f>IF('query (10)'!W2240="","",'query (10)'!W2240)</f>
        <v>46121</v>
      </c>
      <c r="Z2240" s="41">
        <f>IF('query (10)'!X2240="","",'query (10)'!X2240)</f>
        <v>46132</v>
      </c>
      <c r="AA2240" s="41">
        <f>IF('query (10)'!Y2240="","",'query (10)'!Y2240)</f>
        <v>46132</v>
      </c>
      <c r="AB2240" s="41">
        <f>IF('query (10)'!Z2240="","",'query (10)'!Z2240)</f>
        <v>47227</v>
      </c>
      <c r="AC2240" s="38" t="str">
        <f>IF(OR('query (10)'!AA2240="",COUNTIF(Cleaning_Rules!$A$21:$A$26,TRIM('query (10)'!AA2240))&gt;0),"",TRIM('query (10)'!AA2240))</f>
        <v/>
      </c>
      <c r="AD2240" s="38" t="str">
        <f>IF('query (10)'!AB2240="","",TRIM(IFERROR(_xlfn.TEXTBEFORE('query (10)'!AB2240,"("),'query (10)'!AB2240)))</f>
        <v>เริ่มซ่อมงาน PM แล้ว รับผิดชอบโดย KUNANON PARAWANWONG</v>
      </c>
      <c r="AE2240" s="38" t="str">
        <f>IFERROR(LOWER(TRIM(_xlfn.TEXTBEFORE(_xlfn.TEXTAFTER('query (10)'!AB2240,"("),")"))),"")</f>
        <v>parawanwong-k-3161@nsk.com</v>
      </c>
      <c r="AF2240" s="38" t="str">
        <f>IF('query (10)'!AD2240="","",TRIM('query (10)'!AD2240))</f>
        <v>จักรภัทร โคตรสมบัติ</v>
      </c>
      <c r="AG2240" s="38" t="str">
        <f>IF('query (10)'!AE2240="","",TRIM('query (10)'!AE2240))</f>
        <v>คุณานนต์ ปารวัณวงศ์</v>
      </c>
      <c r="AH2240" s="38" t="str">
        <f>IF('query (10)'!AF2240="","",IFERROR(VALUE('query (10)'!AF2240),""))</f>
        <v/>
      </c>
      <c r="AI2240" s="38" t="str">
        <f>IF('query (10)'!AG2240="","",TRIM('query (10)'!AG2240))</f>
        <v/>
      </c>
      <c r="AJ2240" s="38" t="str">
        <f>IF('query (10)'!AH2240="","",IFERROR(VALUE('query (10)'!AH2240),""))</f>
        <v/>
      </c>
      <c r="AK2240" s="38" t="str">
        <f>IF('query (10)'!AI2240="","",TRIM('query (10)'!AI2240))</f>
        <v/>
      </c>
      <c r="AL2240" s="42">
        <f t="shared" si="170"/>
        <v>2026</v>
      </c>
      <c r="AM2240" s="42" t="str">
        <f t="shared" si="171"/>
        <v>2026-04</v>
      </c>
      <c r="AN2240" s="42" t="str">
        <f t="shared" ca="1" si="172"/>
        <v/>
      </c>
      <c r="AO2240" s="42" t="str">
        <f t="shared" si="173"/>
        <v>GR-1023 | SHAFT OUTSIDE GRINDING WITH DEMAGNETIZE MACHINE | HUB2.5 | DRESSER | Time-based Maintenance | Mechanical | Part Change | Medium | Repair Spndle dresser replace bearing and setting conditions | BEARING | HR32011XJ | เริ่มซ่อมงาน PM แล้ว รับผิดชอบโดย KUNANON PARAWANWONG | คุณานนต์ ปารวัณวงศ์</v>
      </c>
      <c r="AP2240" s="42" t="str">
        <f>_xlfn.TEXTJOIN("; ",TRUE,IF(COUNTA('query (10)'!A2240:AK2240)&lt;=6,"NEAR_EMPTY_ROW",""),IF($K2240="","MISSING_STATUS",""),IF(AND($K2240="เสร็จสิ้น",$Z2240=""),"DONE_NO_ACTUAL_DATE",""),IF(AND($I2240="Condition-based Maintenance",$AH2240=""),"CBM_NO_MEASUREMENT",""),IF(OR($X2240="",$X2240=0),"INVALID_PERIOD",""),IF(AND($AA2240&lt;&gt;"",$AB2240&lt;&gt;"",$AB2240&lt;$AA2240),"DATE_SEQUENCE_ERROR",""),IF(AND($AB2240&lt;&gt;"",$AB2240&gt;DATE(2030,12,31)),"DATE_OUTLIER",""),IF($C2240="","MISSING_QRCODE",""),IF($J2240="UNKNOWN","UNKNOWN_PM_TYPE",""),IF($L2240="UNKNOWN","UNKNOWN_STATUS",""))</f>
        <v/>
      </c>
      <c r="AQ2240" s="42" t="str">
        <f t="shared" si="174"/>
        <v>NO</v>
      </c>
    </row>
    <row r="2241" spans="1:43" x14ac:dyDescent="0.3">
      <c r="A2241" s="38">
        <f>IF('query (10)'!A2241="","",'query (10)'!A2241)</f>
        <v>2479</v>
      </c>
      <c r="B2241" s="38">
        <f>IF('query (10)'!B2241="","",'query (10)'!B2241)</f>
        <v>20097</v>
      </c>
      <c r="C2241" s="38" t="str">
        <f>TRIM(UPPER('query (10)'!M2241))</f>
        <v>GR-1034</v>
      </c>
      <c r="D2241" s="38" t="str">
        <f>TRIM(UPPER(IFERROR(_xlfn.TEXTBEFORE('query (10)'!L2241,"("),'query (10)'!L2241)))</f>
        <v>OUTER RING OUTSIDE GRINDING MACHINE</v>
      </c>
      <c r="E2241" s="38" t="str">
        <f>IFERROR(TRIM(UPPER(_xlfn.TEXTBEFORE(_xlfn.TEXTAFTER('query (10)'!L2241,"("),")"))),"")</f>
        <v/>
      </c>
      <c r="F2241" s="38" t="str">
        <f>TRIM('query (10)'!K2241)</f>
        <v>HUB2.5</v>
      </c>
      <c r="G2241" s="38" t="str">
        <f>IF('query (10)'!J2241="","",'query (10)'!J2241)</f>
        <v>Dresser</v>
      </c>
      <c r="H2241" s="38" t="str">
        <f>TRIM(UPPER('query (10)'!J2241))</f>
        <v>DRESSER</v>
      </c>
      <c r="I2241" s="38" t="str">
        <f>IF('query (10)'!F2241="","",'query (10)'!F2241)</f>
        <v>Time-based Maintenance</v>
      </c>
      <c r="J2241" s="38" t="str">
        <f>IF('query (10)'!F2241="","",IFERROR(INDEX(Cleaning_Rules!$B$14:$B$17,MATCH(TRIM('query (10)'!F2241),Cleaning_Rules!$A$14:$A$17,0)),"UNKNOWN"))</f>
        <v>TBM</v>
      </c>
      <c r="K2241" s="38" t="str">
        <f>IF('query (10)'!G2241="","",'query (10)'!G2241)</f>
        <v>เสร็จสิ้น</v>
      </c>
      <c r="L2241" s="38" t="str">
        <f>IF('query (10)'!G2241="","MISSING",IFERROR(INDEX(Cleaning_Rules!$B$5:$B$10,MATCH(TRIM('query (10)'!G2241),Cleaning_Rules!$A$5:$A$10,0)),"UNKNOWN"))</f>
        <v>COMPLETED</v>
      </c>
      <c r="M2241" s="38" t="str">
        <f>IF('query (10)'!I2241="","",'query (10)'!I2241)</f>
        <v>Mechanical</v>
      </c>
      <c r="N2241" s="38" t="str">
        <f>IF('query (10)'!O2241="","",'query (10)'!O2241)</f>
        <v>Part Change</v>
      </c>
      <c r="O2241" s="38" t="str">
        <f>IF('query (10)'!P2241="","",'query (10)'!P2241)</f>
        <v>Medium</v>
      </c>
      <c r="P2241" s="38" t="str">
        <f>IF('query (10)'!N2241="","",'query (10)'!N2241)</f>
        <v xml:space="preserve">Repair Spndle dresser replace bearing and setting conditions </v>
      </c>
      <c r="Q2241" s="38" t="str">
        <f>TRIM('query (10)'!N2241)</f>
        <v>Repair Spndle dresser replace bearing and setting conditions</v>
      </c>
      <c r="R2241" s="38" t="str">
        <f>TRIM(UPPER('query (10)'!R2241))</f>
        <v>BEARING</v>
      </c>
      <c r="S2241" s="38" t="str">
        <f>TRIM(UPPER('query (10)'!S2241))</f>
        <v>HR32011XJ</v>
      </c>
      <c r="T2241" s="38" t="str">
        <f>IF('query (10)'!Q2241="","",TRIM(UPPER('query (10)'!Q2241)))</f>
        <v/>
      </c>
      <c r="U2241" s="38" t="str">
        <f>IF('query (10)'!T2241="","",'query (10)'!T2241)</f>
        <v/>
      </c>
      <c r="V2241" s="39" t="str">
        <f>IF('query (10)'!T2241="","",IFERROR(VALUE('query (10)'!T2241),""))</f>
        <v/>
      </c>
      <c r="W2241" s="40">
        <f>IF('query (10)'!U2241="","",'query (10)'!U2241)</f>
        <v>0</v>
      </c>
      <c r="X2241" s="39">
        <f>IF('query (10)'!V2241="","",'query (10)'!V2241)</f>
        <v>1095</v>
      </c>
      <c r="Y2241" s="41">
        <f>IF('query (10)'!W2241="","",'query (10)'!W2241)</f>
        <v>46121</v>
      </c>
      <c r="Z2241" s="41">
        <f>IF('query (10)'!X2241="","",'query (10)'!X2241)</f>
        <v>46122</v>
      </c>
      <c r="AA2241" s="41">
        <f>IF('query (10)'!Y2241="","",'query (10)'!Y2241)</f>
        <v>46122</v>
      </c>
      <c r="AB2241" s="41">
        <f>IF('query (10)'!Z2241="","",'query (10)'!Z2241)</f>
        <v>47217</v>
      </c>
      <c r="AC2241" s="38" t="str">
        <f>IF(OR('query (10)'!AA2241="",COUNTIF(Cleaning_Rules!$A$21:$A$26,TRIM('query (10)'!AA2241))&gt;0),"",TRIM('query (10)'!AA2241))</f>
        <v/>
      </c>
      <c r="AD2241" s="38" t="str">
        <f>IF('query (10)'!AB2241="","",TRIM(IFERROR(_xlfn.TEXTBEFORE('query (10)'!AB2241,"("),'query (10)'!AB2241)))</f>
        <v>เริ่มซ่อมงาน PM แล้ว รับผิดชอบโดย PAHLA SEEDANG</v>
      </c>
      <c r="AE2241" s="38" t="str">
        <f>IFERROR(LOWER(TRIM(_xlfn.TEXTBEFORE(_xlfn.TEXTAFTER('query (10)'!AB2241,"("),")"))),"")</f>
        <v>pahla@nsk.com</v>
      </c>
      <c r="AF2241" s="38" t="str">
        <f>IF('query (10)'!AD2241="","",TRIM('query (10)'!AD2241))</f>
        <v>จักรภัทร โคตรสมบัติ</v>
      </c>
      <c r="AG2241" s="38" t="str">
        <f>IF('query (10)'!AE2241="","",TRIM('query (10)'!AE2241))</f>
        <v>ผะหลา สีแดง</v>
      </c>
      <c r="AH2241" s="38" t="str">
        <f>IF('query (10)'!AF2241="","",IFERROR(VALUE('query (10)'!AF2241),""))</f>
        <v/>
      </c>
      <c r="AI2241" s="38" t="str">
        <f>IF('query (10)'!AG2241="","",TRIM('query (10)'!AG2241))</f>
        <v/>
      </c>
      <c r="AJ2241" s="38" t="str">
        <f>IF('query (10)'!AH2241="","",IFERROR(VALUE('query (10)'!AH2241),""))</f>
        <v/>
      </c>
      <c r="AK2241" s="38" t="str">
        <f>IF('query (10)'!AI2241="","",TRIM('query (10)'!AI2241))</f>
        <v/>
      </c>
      <c r="AL2241" s="42">
        <f t="shared" si="170"/>
        <v>2026</v>
      </c>
      <c r="AM2241" s="42" t="str">
        <f t="shared" si="171"/>
        <v>2026-04</v>
      </c>
      <c r="AN2241" s="42" t="str">
        <f t="shared" ca="1" si="172"/>
        <v/>
      </c>
      <c r="AO2241" s="42" t="str">
        <f t="shared" si="173"/>
        <v>GR-1034 | OUTER RING OUTSIDE GRINDING MACHINE | HUB2.5 | DRESSER | Time-based Maintenance | Mechanical | Part Change | Medium | Repair Spndle dresser replace bearing and setting conditions | BEARING | HR32011XJ | เริ่มซ่อมงาน PM แล้ว รับผิดชอบโดย PAHLA SEEDANG | ผะหลา สีแดง</v>
      </c>
      <c r="AP2241" s="42" t="str">
        <f>_xlfn.TEXTJOIN("; ",TRUE,IF(COUNTA('query (10)'!A2241:AK2241)&lt;=6,"NEAR_EMPTY_ROW",""),IF($K2241="","MISSING_STATUS",""),IF(AND($K2241="เสร็จสิ้น",$Z2241=""),"DONE_NO_ACTUAL_DATE",""),IF(AND($I2241="Condition-based Maintenance",$AH2241=""),"CBM_NO_MEASUREMENT",""),IF(OR($X2241="",$X2241=0),"INVALID_PERIOD",""),IF(AND($AA2241&lt;&gt;"",$AB2241&lt;&gt;"",$AB2241&lt;$AA2241),"DATE_SEQUENCE_ERROR",""),IF(AND($AB2241&lt;&gt;"",$AB2241&gt;DATE(2030,12,31)),"DATE_OUTLIER",""),IF($C2241="","MISSING_QRCODE",""),IF($J2241="UNKNOWN","UNKNOWN_PM_TYPE",""),IF($L2241="UNKNOWN","UNKNOWN_STATUS",""))</f>
        <v/>
      </c>
      <c r="AQ2241" s="42" t="str">
        <f t="shared" si="174"/>
        <v>NO</v>
      </c>
    </row>
    <row r="2242" spans="1:43" x14ac:dyDescent="0.3">
      <c r="A2242" s="38">
        <f>IF('query (10)'!A2242="","",'query (10)'!A2242)</f>
        <v>2480</v>
      </c>
      <c r="B2242" s="38" t="str">
        <f>IF('query (10)'!B2242="","",'query (10)'!B2242)</f>
        <v/>
      </c>
      <c r="C2242" s="38" t="str">
        <f>TRIM(UPPER('query (10)'!M2242))</f>
        <v>GR-922</v>
      </c>
      <c r="D2242" s="38" t="str">
        <f>TRIM(UPPER(IFERROR(_xlfn.TEXTBEFORE('query (10)'!L2242,"("),'query (10)'!L2242)))</f>
        <v>OUTER RING RACEWAY GRINDING M/C</v>
      </c>
      <c r="E2242" s="38" t="str">
        <f>IFERROR(TRIM(UPPER(_xlfn.TEXTBEFORE(_xlfn.TEXTAFTER('query (10)'!L2242,"("),")"))),"")</f>
        <v/>
      </c>
      <c r="F2242" s="38" t="str">
        <f>TRIM('query (10)'!K2242)</f>
        <v>WP Grinding3</v>
      </c>
      <c r="G2242" s="38" t="str">
        <f>IF('query (10)'!J2242="","",'query (10)'!J2242)</f>
        <v>Work head</v>
      </c>
      <c r="H2242" s="38" t="str">
        <f>TRIM(UPPER('query (10)'!J2242))</f>
        <v>WORK HEAD</v>
      </c>
      <c r="I2242" s="38" t="str">
        <f>IF('query (10)'!F2242="","",'query (10)'!F2242)</f>
        <v>Time-based Maintenance</v>
      </c>
      <c r="J2242" s="38" t="str">
        <f>IF('query (10)'!F2242="","",IFERROR(INDEX(Cleaning_Rules!$B$14:$B$17,MATCH(TRIM('query (10)'!F2242),Cleaning_Rules!$A$14:$A$17,0)),"UNKNOWN"))</f>
        <v>TBM</v>
      </c>
      <c r="K2242" s="38" t="str">
        <f>IF('query (10)'!G2242="","",'query (10)'!G2242)</f>
        <v>แผนใหม่</v>
      </c>
      <c r="L2242" s="38" t="str">
        <f>IF('query (10)'!G2242="","MISSING",IFERROR(INDEX(Cleaning_Rules!$B$5:$B$10,MATCH(TRIM('query (10)'!G2242),Cleaning_Rules!$A$5:$A$10,0)),"UNKNOWN"))</f>
        <v>NEW_PLAN</v>
      </c>
      <c r="M2242" s="38" t="str">
        <f>IF('query (10)'!I2242="","",'query (10)'!I2242)</f>
        <v>Mechanical</v>
      </c>
      <c r="N2242" s="38" t="str">
        <f>IF('query (10)'!O2242="","",'query (10)'!O2242)</f>
        <v>Part Change</v>
      </c>
      <c r="O2242" s="38" t="str">
        <f>IF('query (10)'!P2242="","",'query (10)'!P2242)</f>
        <v>Medium</v>
      </c>
      <c r="P2242" s="38" t="str">
        <f>IF('query (10)'!N2242="","",'query (10)'!N2242)</f>
        <v>Change belt work head to cycle pm. 
model : 7M-800</v>
      </c>
      <c r="Q2242" s="38" t="str">
        <f>TRIM('query (10)'!N2242)</f>
        <v>Change belt work head to cycle pm. 
model : 7M-800</v>
      </c>
      <c r="R2242" s="38" t="str">
        <f>TRIM(UPPER('query (10)'!R2242))</f>
        <v>BELT</v>
      </c>
      <c r="S2242" s="38" t="str">
        <f>TRIM(UPPER('query (10)'!S2242))</f>
        <v>7M800</v>
      </c>
      <c r="T2242" s="38" t="str">
        <f>IF('query (10)'!Q2242="","",TRIM(UPPER('query (10)'!Q2242)))</f>
        <v/>
      </c>
      <c r="U2242" s="38" t="str">
        <f>IF('query (10)'!T2242="","",'query (10)'!T2242)</f>
        <v/>
      </c>
      <c r="V2242" s="39" t="str">
        <f>IF('query (10)'!T2242="","",IFERROR(VALUE('query (10)'!T2242),""))</f>
        <v/>
      </c>
      <c r="W2242" s="40">
        <f>IF('query (10)'!U2242="","",'query (10)'!U2242)</f>
        <v>0</v>
      </c>
      <c r="X2242" s="39">
        <f>IF('query (10)'!V2242="","",'query (10)'!V2242)</f>
        <v>365</v>
      </c>
      <c r="Y2242" s="41">
        <f>IF('query (10)'!W2242="","",'query (10)'!W2242)</f>
        <v>46264</v>
      </c>
      <c r="Z2242" s="41" t="str">
        <f>IF('query (10)'!X2242="","",'query (10)'!X2242)</f>
        <v/>
      </c>
      <c r="AA2242" s="41">
        <f>IF('query (10)'!Y2242="","",'query (10)'!Y2242)</f>
        <v>46264</v>
      </c>
      <c r="AB2242" s="41">
        <f>IF('query (10)'!Z2242="","",'query (10)'!Z2242)</f>
        <v>46629</v>
      </c>
      <c r="AC2242" s="38" t="str">
        <f>IF(OR('query (10)'!AA2242="",COUNTIF(Cleaning_Rules!$A$21:$A$26,TRIM('query (10)'!AA2242))&gt;0),"",TRIM('query (10)'!AA2242))</f>
        <v/>
      </c>
      <c r="AD2242" s="38" t="str">
        <f>IF('query (10)'!AB2242="","",TRIM(IFERROR(_xlfn.TEXTBEFORE('query (10)'!AB2242,"("),'query (10)'!AB2242)))</f>
        <v/>
      </c>
      <c r="AE2242" s="38" t="str">
        <f>IFERROR(LOWER(TRIM(_xlfn.TEXTBEFORE(_xlfn.TEXTAFTER('query (10)'!AB2242,"("),")"))),"")</f>
        <v/>
      </c>
      <c r="AF2242" s="38" t="str">
        <f>IF('query (10)'!AD2242="","",TRIM('query (10)'!AD2242))</f>
        <v>เจษฎา ผิวบาง</v>
      </c>
      <c r="AG2242" s="38" t="str">
        <f>IF('query (10)'!AE2242="","",TRIM('query (10)'!AE2242))</f>
        <v>เจษฎา ผิวบาง</v>
      </c>
      <c r="AH2242" s="38" t="str">
        <f>IF('query (10)'!AF2242="","",IFERROR(VALUE('query (10)'!AF2242),""))</f>
        <v/>
      </c>
      <c r="AI2242" s="38" t="str">
        <f>IF('query (10)'!AG2242="","",TRIM('query (10)'!AG2242))</f>
        <v/>
      </c>
      <c r="AJ2242" s="38" t="str">
        <f>IF('query (10)'!AH2242="","",IFERROR(VALUE('query (10)'!AH2242),""))</f>
        <v/>
      </c>
      <c r="AK2242" s="38" t="str">
        <f>IF('query (10)'!AI2242="","",TRIM('query (10)'!AI2242))</f>
        <v/>
      </c>
      <c r="AL2242" s="42">
        <f t="shared" si="170"/>
        <v>2026</v>
      </c>
      <c r="AM2242" s="42" t="str">
        <f t="shared" si="171"/>
        <v>2026-08</v>
      </c>
      <c r="AN2242" s="42" t="str">
        <f t="shared" ca="1" si="172"/>
        <v>ON_SCHEDULE</v>
      </c>
      <c r="AO2242" s="42" t="str">
        <f t="shared" si="173"/>
        <v>GR-922 | OUTER RING RACEWAY GRINDING M/C | WP Grinding3 | WORK HEAD | Time-based Maintenance | Mechanical | Part Change | Medium | Change belt work head to cycle pm. 
model : 7M-800 | BELT | 7M800 | เจษฎา ผิวบาง</v>
      </c>
      <c r="AP2242" s="42" t="str">
        <f>_xlfn.TEXTJOIN("; ",TRUE,IF(COUNTA('query (10)'!A2242:AK2242)&lt;=6,"NEAR_EMPTY_ROW",""),IF($K2242="","MISSING_STATUS",""),IF(AND($K2242="เสร็จสิ้น",$Z2242=""),"DONE_NO_ACTUAL_DATE",""),IF(AND($I2242="Condition-based Maintenance",$AH2242=""),"CBM_NO_MEASUREMENT",""),IF(OR($X2242="",$X2242=0),"INVALID_PERIOD",""),IF(AND($AA2242&lt;&gt;"",$AB2242&lt;&gt;"",$AB2242&lt;$AA2242),"DATE_SEQUENCE_ERROR",""),IF(AND($AB2242&lt;&gt;"",$AB2242&gt;DATE(2030,12,31)),"DATE_OUTLIER",""),IF($C2242="","MISSING_QRCODE",""),IF($J2242="UNKNOWN","UNKNOWN_PM_TYPE",""),IF($L2242="UNKNOWN","UNKNOWN_STATUS",""))</f>
        <v/>
      </c>
      <c r="AQ2242" s="42" t="str">
        <f t="shared" si="174"/>
        <v>NO</v>
      </c>
    </row>
    <row r="2243" spans="1:43" x14ac:dyDescent="0.3">
      <c r="A2243" s="38">
        <f>IF('query (10)'!A2243="","",'query (10)'!A2243)</f>
        <v>2481</v>
      </c>
      <c r="B2243" s="38">
        <f>IF('query (10)'!B2243="","",'query (10)'!B2243)</f>
        <v>20116</v>
      </c>
      <c r="C2243" s="38" t="str">
        <f>TRIM(UPPER('query (10)'!M2243))</f>
        <v>CH-167</v>
      </c>
      <c r="D2243" s="38" t="str">
        <f>TRIM(UPPER(IFERROR(_xlfn.TEXTBEFORE('query (10)'!L2243,"("),'query (10)'!L2243)))</f>
        <v>AUTOMATION VIBRATION TESTING M/C</v>
      </c>
      <c r="E2243" s="38" t="str">
        <f>IFERROR(TRIM(UPPER(_xlfn.TEXTBEFORE(_xlfn.TEXTAFTER('query (10)'!L2243,"("),")"))),"")</f>
        <v/>
      </c>
      <c r="F2243" s="38" t="str">
        <f>TRIM('query (10)'!K2243)</f>
        <v>BWD2</v>
      </c>
      <c r="G2243" s="38" t="str">
        <f>IF('query (10)'!J2243="","",'query (10)'!J2243)</f>
        <v>Filter</v>
      </c>
      <c r="H2243" s="38" t="str">
        <f>TRIM(UPPER('query (10)'!J2243))</f>
        <v>FILTER</v>
      </c>
      <c r="I2243" s="38" t="str">
        <f>IF('query (10)'!F2243="","",'query (10)'!F2243)</f>
        <v>Time-based Maintenance</v>
      </c>
      <c r="J2243" s="38" t="str">
        <f>IF('query (10)'!F2243="","",IFERROR(INDEX(Cleaning_Rules!$B$14:$B$17,MATCH(TRIM('query (10)'!F2243),Cleaning_Rules!$A$14:$A$17,0)),"UNKNOWN"))</f>
        <v>TBM</v>
      </c>
      <c r="K2243" s="38" t="str">
        <f>IF('query (10)'!G2243="","",'query (10)'!G2243)</f>
        <v>เสร็จสิ้น</v>
      </c>
      <c r="L2243" s="38" t="str">
        <f>IF('query (10)'!G2243="","MISSING",IFERROR(INDEX(Cleaning_Rules!$B$5:$B$10,MATCH(TRIM('query (10)'!G2243),Cleaning_Rules!$A$5:$A$10,0)),"UNKNOWN"))</f>
        <v>COMPLETED</v>
      </c>
      <c r="M2243" s="38" t="str">
        <f>IF('query (10)'!I2243="","",'query (10)'!I2243)</f>
        <v>Mechanical</v>
      </c>
      <c r="N2243" s="38" t="str">
        <f>IF('query (10)'!O2243="","",'query (10)'!O2243)</f>
        <v>Part Change</v>
      </c>
      <c r="O2243" s="38" t="str">
        <f>IF('query (10)'!P2243="","",'query (10)'!P2243)</f>
        <v>Medium</v>
      </c>
      <c r="P2243" s="38" t="str">
        <f>IF('query (10)'!N2243="","",'query (10)'!N2243)</f>
        <v xml:space="preserve">Replace filter the Multi Dry Filter For Spindle </v>
      </c>
      <c r="Q2243" s="38" t="str">
        <f>TRIM('query (10)'!N2243)</f>
        <v>Replace filter the Multi Dry Filter For Spindle</v>
      </c>
      <c r="R2243" s="38" t="str">
        <f>TRIM(UPPER('query (10)'!R2243))</f>
        <v>SECOND ELEMENT</v>
      </c>
      <c r="S2243" s="38" t="str">
        <f>TRIM(UPPER('query (10)'!S2243))</f>
        <v>PTS-T-10510</v>
      </c>
      <c r="T2243" s="38" t="str">
        <f>IF('query (10)'!Q2243="","",TRIM(UPPER('query (10)'!Q2243)))</f>
        <v/>
      </c>
      <c r="U2243" s="38" t="str">
        <f>IF('query (10)'!T2243="","",'query (10)'!T2243)</f>
        <v/>
      </c>
      <c r="V2243" s="39" t="str">
        <f>IF('query (10)'!T2243="","",IFERROR(VALUE('query (10)'!T2243),""))</f>
        <v/>
      </c>
      <c r="W2243" s="40">
        <f>IF('query (10)'!U2243="","",'query (10)'!U2243)</f>
        <v>0</v>
      </c>
      <c r="X2243" s="39">
        <f>IF('query (10)'!V2243="","",'query (10)'!V2243)</f>
        <v>365</v>
      </c>
      <c r="Y2243" s="41">
        <f>IF('query (10)'!W2243="","",'query (10)'!W2243)</f>
        <v>46122</v>
      </c>
      <c r="Z2243" s="41">
        <f>IF('query (10)'!X2243="","",'query (10)'!X2243)</f>
        <v>46132</v>
      </c>
      <c r="AA2243" s="41">
        <f>IF('query (10)'!Y2243="","",'query (10)'!Y2243)</f>
        <v>46132</v>
      </c>
      <c r="AB2243" s="41">
        <f>IF('query (10)'!Z2243="","",'query (10)'!Z2243)</f>
        <v>46497</v>
      </c>
      <c r="AC2243" s="38" t="str">
        <f>IF(OR('query (10)'!AA2243="",COUNTIF(Cleaning_Rules!$A$21:$A$26,TRIM('query (10)'!AA2243))&gt;0),"",TRIM('query (10)'!AA2243))</f>
        <v/>
      </c>
      <c r="AD2243" s="38" t="str">
        <f>IF('query (10)'!AB2243="","",TRIM(IFERROR(_xlfn.TEXTBEFORE('query (10)'!AB2243,"("),'query (10)'!AB2243)))</f>
        <v>เริ่มซ่อมงาน PM แล้ว รับผิดชอบโดย KUNANON PARAWANWONG</v>
      </c>
      <c r="AE2243" s="38" t="str">
        <f>IFERROR(LOWER(TRIM(_xlfn.TEXTBEFORE(_xlfn.TEXTAFTER('query (10)'!AB2243,"("),")"))),"")</f>
        <v>parawanwong-k-3161@nsk.com</v>
      </c>
      <c r="AF2243" s="38" t="str">
        <f>IF('query (10)'!AD2243="","",TRIM('query (10)'!AD2243))</f>
        <v>จักรภัทร โคตรสมบัติ</v>
      </c>
      <c r="AG2243" s="38" t="str">
        <f>IF('query (10)'!AE2243="","",TRIM('query (10)'!AE2243))</f>
        <v>คุณานนต์ ปารวัณวงศ์</v>
      </c>
      <c r="AH2243" s="38" t="str">
        <f>IF('query (10)'!AF2243="","",IFERROR(VALUE('query (10)'!AF2243),""))</f>
        <v/>
      </c>
      <c r="AI2243" s="38" t="str">
        <f>IF('query (10)'!AG2243="","",TRIM('query (10)'!AG2243))</f>
        <v/>
      </c>
      <c r="AJ2243" s="38" t="str">
        <f>IF('query (10)'!AH2243="","",IFERROR(VALUE('query (10)'!AH2243),""))</f>
        <v/>
      </c>
      <c r="AK2243" s="38" t="str">
        <f>IF('query (10)'!AI2243="","",TRIM('query (10)'!AI2243))</f>
        <v/>
      </c>
      <c r="AL2243" s="42">
        <f t="shared" ref="AL2243:AL2306" si="175">IF($Y2243="","",YEAR($Y2243))</f>
        <v>2026</v>
      </c>
      <c r="AM2243" s="42" t="str">
        <f t="shared" ref="AM2243:AM2306" si="176">IF($Y2243="","",TEXT($Y2243,"yyyy-mm"))</f>
        <v>2026-04</v>
      </c>
      <c r="AN2243" s="42" t="str">
        <f t="shared" ref="AN2243:AN2306" ca="1" si="177">IF(OR($AB2243="",$L2243="COMPLETED"),"",IF($AB2243&lt;TODAY(),"OVERDUE","ON_SCHEDULE"))</f>
        <v/>
      </c>
      <c r="AO2243" s="42" t="str">
        <f t="shared" ref="AO2243:AO2306" si="178">_xlfn.TEXTJOIN(" | ",TRUE,$C2243,$D2243,$E2243,$F2243,$H2243,$I2243,$M2243,$N2243,$O2243,$Q2243,$R2243,$S2243,$T2243,$AC2243,$AD2243,$AG2243)</f>
        <v>CH-167 | AUTOMATION VIBRATION TESTING M/C | BWD2 | FILTER | Time-based Maintenance | Mechanical | Part Change | Medium | Replace filter the Multi Dry Filter For Spindle | SECOND ELEMENT | PTS-T-10510 | เริ่มซ่อมงาน PM แล้ว รับผิดชอบโดย KUNANON PARAWANWONG | คุณานนต์ ปารวัณวงศ์</v>
      </c>
      <c r="AP2243" s="42" t="str">
        <f>_xlfn.TEXTJOIN("; ",TRUE,IF(COUNTA('query (10)'!A2243:AK2243)&lt;=6,"NEAR_EMPTY_ROW",""),IF($K2243="","MISSING_STATUS",""),IF(AND($K2243="เสร็จสิ้น",$Z2243=""),"DONE_NO_ACTUAL_DATE",""),IF(AND($I2243="Condition-based Maintenance",$AH2243=""),"CBM_NO_MEASUREMENT",""),IF(OR($X2243="",$X2243=0),"INVALID_PERIOD",""),IF(AND($AA2243&lt;&gt;"",$AB2243&lt;&gt;"",$AB2243&lt;$AA2243),"DATE_SEQUENCE_ERROR",""),IF(AND($AB2243&lt;&gt;"",$AB2243&gt;DATE(2030,12,31)),"DATE_OUTLIER",""),IF($C2243="","MISSING_QRCODE",""),IF($J2243="UNKNOWN","UNKNOWN_PM_TYPE",""),IF($L2243="UNKNOWN","UNKNOWN_STATUS",""))</f>
        <v/>
      </c>
      <c r="AQ2243" s="42" t="str">
        <f t="shared" ref="AQ2243:AQ2306" si="179">IF($W2243="","",IF($W2243&gt;0,"YES","NO"))</f>
        <v>NO</v>
      </c>
    </row>
    <row r="2244" spans="1:43" x14ac:dyDescent="0.3">
      <c r="A2244" s="38">
        <f>IF('query (10)'!A2244="","",'query (10)'!A2244)</f>
        <v>2482</v>
      </c>
      <c r="B2244" s="38" t="str">
        <f>IF('query (10)'!B2244="","",'query (10)'!B2244)</f>
        <v/>
      </c>
      <c r="C2244" s="38" t="str">
        <f>TRIM(UPPER('query (10)'!M2244))</f>
        <v>GR-389</v>
      </c>
      <c r="D2244" s="38" t="str">
        <f>TRIM(UPPER(IFERROR(_xlfn.TEXTBEFORE('query (10)'!L2244,"("),'query (10)'!L2244)))</f>
        <v>OUTER OUT SIDE DIAMETER GRINDING MACHINE.</v>
      </c>
      <c r="E2244" s="38" t="str">
        <f>IFERROR(TRIM(UPPER(_xlfn.TEXTBEFORE(_xlfn.TEXTAFTER('query (10)'!L2244,"("),")"))),"")</f>
        <v/>
      </c>
      <c r="F2244" s="38" t="str">
        <f>TRIM('query (10)'!K2244)</f>
        <v>HUB3-1</v>
      </c>
      <c r="G2244" s="38" t="str">
        <f>IF('query (10)'!J2244="","",'query (10)'!J2244)</f>
        <v>Electrical Control</v>
      </c>
      <c r="H2244" s="38" t="str">
        <f>TRIM(UPPER('query (10)'!J2244))</f>
        <v>ELECTRICAL CONTROL</v>
      </c>
      <c r="I2244" s="38" t="str">
        <f>IF('query (10)'!F2244="","",'query (10)'!F2244)</f>
        <v>Time-based Maintenance</v>
      </c>
      <c r="J2244" s="38" t="str">
        <f>IF('query (10)'!F2244="","",IFERROR(INDEX(Cleaning_Rules!$B$14:$B$17,MATCH(TRIM('query (10)'!F2244),Cleaning_Rules!$A$14:$A$17,0)),"UNKNOWN"))</f>
        <v>TBM</v>
      </c>
      <c r="K2244" s="38" t="str">
        <f>IF('query (10)'!G2244="","",'query (10)'!G2244)</f>
        <v>แผนใหม่</v>
      </c>
      <c r="L2244" s="38" t="str">
        <f>IF('query (10)'!G2244="","MISSING",IFERROR(INDEX(Cleaning_Rules!$B$5:$B$10,MATCH(TRIM('query (10)'!G2244),Cleaning_Rules!$A$5:$A$10,0)),"UNKNOWN"))</f>
        <v>NEW_PLAN</v>
      </c>
      <c r="M2244" s="38" t="str">
        <f>IF('query (10)'!I2244="","",'query (10)'!I2244)</f>
        <v>Electrical</v>
      </c>
      <c r="N2244" s="38" t="str">
        <f>IF('query (10)'!O2244="","",'query (10)'!O2244)</f>
        <v>Measure</v>
      </c>
      <c r="O2244" s="38" t="str">
        <f>IF('query (10)'!P2244="","",'query (10)'!P2244)</f>
        <v>Medium</v>
      </c>
      <c r="P2244" s="38" t="str">
        <f>IF('query (10)'!N2244="","",'query (10)'!N2244)</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2244" s="38" t="str">
        <f>TRIM('query (10)'!N2244)</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2244" s="38" t="str">
        <f>TRIM(UPPER('query (10)'!R2244))</f>
        <v/>
      </c>
      <c r="S2244" s="38" t="str">
        <f>TRIM(UPPER('query (10)'!S2244))</f>
        <v/>
      </c>
      <c r="T2244" s="38" t="str">
        <f>IF('query (10)'!Q2244="","",TRIM(UPPER('query (10)'!Q2244)))</f>
        <v/>
      </c>
      <c r="U2244" s="38" t="str">
        <f>IF('query (10)'!T2244="","",'query (10)'!T2244)</f>
        <v/>
      </c>
      <c r="V2244" s="39" t="str">
        <f>IF('query (10)'!T2244="","",IFERROR(VALUE('query (10)'!T2244),""))</f>
        <v/>
      </c>
      <c r="W2244" s="40">
        <f>IF('query (10)'!U2244="","",'query (10)'!U2244)</f>
        <v>0</v>
      </c>
      <c r="X2244" s="39">
        <f>IF('query (10)'!V2244="","",'query (10)'!V2244)</f>
        <v>360</v>
      </c>
      <c r="Y2244" s="41">
        <f>IF('query (10)'!W2244="","",'query (10)'!W2244)</f>
        <v>46119</v>
      </c>
      <c r="Z2244" s="41" t="str">
        <f>IF('query (10)'!X2244="","",'query (10)'!X2244)</f>
        <v/>
      </c>
      <c r="AA2244" s="41">
        <f>IF('query (10)'!Y2244="","",'query (10)'!Y2244)</f>
        <v>46119</v>
      </c>
      <c r="AB2244" s="41">
        <f>IF('query (10)'!Z2244="","",'query (10)'!Z2244)</f>
        <v>46479</v>
      </c>
      <c r="AC2244" s="38" t="str">
        <f>IF(OR('query (10)'!AA2244="",COUNTIF(Cleaning_Rules!$A$21:$A$26,TRIM('query (10)'!AA2244))&gt;0),"",TRIM('query (10)'!AA2244))</f>
        <v>กรอกค่าวัดInsulation Test ลงใบแจ้งซ่อมทุกครั้ง</v>
      </c>
      <c r="AD2244" s="38" t="str">
        <f>IF('query (10)'!AB2244="","",TRIM(IFERROR(_xlfn.TEXTBEFORE('query (10)'!AB2244,"("),'query (10)'!AB2244)))</f>
        <v/>
      </c>
      <c r="AE2244" s="38" t="str">
        <f>IFERROR(LOWER(TRIM(_xlfn.TEXTBEFORE(_xlfn.TEXTAFTER('query (10)'!AB2244,"("),")"))),"")</f>
        <v/>
      </c>
      <c r="AF2244" s="38" t="str">
        <f>IF('query (10)'!AD2244="","",TRIM('query (10)'!AD2244))</f>
        <v>ณัฐดนัย จุฑาเทพ</v>
      </c>
      <c r="AG2244" s="38" t="str">
        <f>IF('query (10)'!AE2244="","",TRIM('query (10)'!AE2244))</f>
        <v>ณัฐดนัย จุฑาเทพ</v>
      </c>
      <c r="AH2244" s="38" t="str">
        <f>IF('query (10)'!AF2244="","",IFERROR(VALUE('query (10)'!AF2244),""))</f>
        <v/>
      </c>
      <c r="AI2244" s="38" t="str">
        <f>IF('query (10)'!AG2244="","",TRIM('query (10)'!AG2244))</f>
        <v/>
      </c>
      <c r="AJ2244" s="38" t="str">
        <f>IF('query (10)'!AH2244="","",IFERROR(VALUE('query (10)'!AH2244),""))</f>
        <v/>
      </c>
      <c r="AK2244" s="38" t="str">
        <f>IF('query (10)'!AI2244="","",TRIM('query (10)'!AI2244))</f>
        <v/>
      </c>
      <c r="AL2244" s="42">
        <f t="shared" si="175"/>
        <v>2026</v>
      </c>
      <c r="AM2244" s="42" t="str">
        <f t="shared" si="176"/>
        <v>2026-04</v>
      </c>
      <c r="AN2244" s="42" t="str">
        <f t="shared" ca="1" si="177"/>
        <v>ON_SCHEDULE</v>
      </c>
      <c r="AO2244" s="42" t="str">
        <f t="shared" si="178"/>
        <v>GR-389 | OUTER OUT SIDE DIAMETER GRINDING MACHINE. | HUB3-1 | ELECTRICAL CONTROL | Time-based Maintenance | Electrical | Measure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กรอกค่าวัดInsulation Test ลงใบแจ้งซ่อมทุกครั้ง | ณัฐดนัย จุฑาเทพ</v>
      </c>
      <c r="AP2244" s="42" t="str">
        <f>_xlfn.TEXTJOIN("; ",TRUE,IF(COUNTA('query (10)'!A2244:AK2244)&lt;=6,"NEAR_EMPTY_ROW",""),IF($K2244="","MISSING_STATUS",""),IF(AND($K2244="เสร็จสิ้น",$Z2244=""),"DONE_NO_ACTUAL_DATE",""),IF(AND($I2244="Condition-based Maintenance",$AH2244=""),"CBM_NO_MEASUREMENT",""),IF(OR($X2244="",$X2244=0),"INVALID_PERIOD",""),IF(AND($AA2244&lt;&gt;"",$AB2244&lt;&gt;"",$AB2244&lt;$AA2244),"DATE_SEQUENCE_ERROR",""),IF(AND($AB2244&lt;&gt;"",$AB2244&gt;DATE(2030,12,31)),"DATE_OUTLIER",""),IF($C2244="","MISSING_QRCODE",""),IF($J2244="UNKNOWN","UNKNOWN_PM_TYPE",""),IF($L2244="UNKNOWN","UNKNOWN_STATUS",""))</f>
        <v/>
      </c>
      <c r="AQ2244" s="42" t="str">
        <f t="shared" si="179"/>
        <v>NO</v>
      </c>
    </row>
    <row r="2245" spans="1:43" x14ac:dyDescent="0.3">
      <c r="A2245" s="38">
        <f>IF('query (10)'!A2245="","",'query (10)'!A2245)</f>
        <v>2483</v>
      </c>
      <c r="B2245" s="38" t="str">
        <f>IF('query (10)'!B2245="","",'query (10)'!B2245)</f>
        <v/>
      </c>
      <c r="C2245" s="38" t="str">
        <f>TRIM(UPPER('query (10)'!M2245))</f>
        <v>GR-391</v>
      </c>
      <c r="D2245" s="38" t="str">
        <f>TRIM(UPPER(IFERROR(_xlfn.TEXTBEFORE('query (10)'!L2245,"("),'query (10)'!L2245)))</f>
        <v>HUB3 OUTER RING GRINDING MACHINE.</v>
      </c>
      <c r="E2245" s="38" t="str">
        <f>IFERROR(TRIM(UPPER(_xlfn.TEXTBEFORE(_xlfn.TEXTAFTER('query (10)'!L2245,"("),")"))),"")</f>
        <v/>
      </c>
      <c r="F2245" s="38" t="str">
        <f>TRIM('query (10)'!K2245)</f>
        <v>HUB3-1</v>
      </c>
      <c r="G2245" s="38" t="str">
        <f>IF('query (10)'!J2245="","",'query (10)'!J2245)</f>
        <v>Electrical Control</v>
      </c>
      <c r="H2245" s="38" t="str">
        <f>TRIM(UPPER('query (10)'!J2245))</f>
        <v>ELECTRICAL CONTROL</v>
      </c>
      <c r="I2245" s="38" t="str">
        <f>IF('query (10)'!F2245="","",'query (10)'!F2245)</f>
        <v>Time-based Maintenance</v>
      </c>
      <c r="J2245" s="38" t="str">
        <f>IF('query (10)'!F2245="","",IFERROR(INDEX(Cleaning_Rules!$B$14:$B$17,MATCH(TRIM('query (10)'!F2245),Cleaning_Rules!$A$14:$A$17,0)),"UNKNOWN"))</f>
        <v>TBM</v>
      </c>
      <c r="K2245" s="38" t="str">
        <f>IF('query (10)'!G2245="","",'query (10)'!G2245)</f>
        <v>แผนใหม่</v>
      </c>
      <c r="L2245" s="38" t="str">
        <f>IF('query (10)'!G2245="","MISSING",IFERROR(INDEX(Cleaning_Rules!$B$5:$B$10,MATCH(TRIM('query (10)'!G2245),Cleaning_Rules!$A$5:$A$10,0)),"UNKNOWN"))</f>
        <v>NEW_PLAN</v>
      </c>
      <c r="M2245" s="38" t="str">
        <f>IF('query (10)'!I2245="","",'query (10)'!I2245)</f>
        <v>Electrical</v>
      </c>
      <c r="N2245" s="38" t="str">
        <f>IF('query (10)'!O2245="","",'query (10)'!O2245)</f>
        <v>Measure</v>
      </c>
      <c r="O2245" s="38" t="str">
        <f>IF('query (10)'!P2245="","",'query (10)'!P2245)</f>
        <v>Medium</v>
      </c>
      <c r="P2245" s="38" t="str">
        <f>IF('query (10)'!N2245="","",'query (10)'!N2245)</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2245" s="38" t="str">
        <f>TRIM('query (10)'!N2245)</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2245" s="38" t="str">
        <f>TRIM(UPPER('query (10)'!R2245))</f>
        <v/>
      </c>
      <c r="S2245" s="38" t="str">
        <f>TRIM(UPPER('query (10)'!S2245))</f>
        <v/>
      </c>
      <c r="T2245" s="38" t="str">
        <f>IF('query (10)'!Q2245="","",TRIM(UPPER('query (10)'!Q2245)))</f>
        <v/>
      </c>
      <c r="U2245" s="38" t="str">
        <f>IF('query (10)'!T2245="","",'query (10)'!T2245)</f>
        <v/>
      </c>
      <c r="V2245" s="39" t="str">
        <f>IF('query (10)'!T2245="","",IFERROR(VALUE('query (10)'!T2245),""))</f>
        <v/>
      </c>
      <c r="W2245" s="40">
        <f>IF('query (10)'!U2245="","",'query (10)'!U2245)</f>
        <v>0</v>
      </c>
      <c r="X2245" s="39">
        <f>IF('query (10)'!V2245="","",'query (10)'!V2245)</f>
        <v>360</v>
      </c>
      <c r="Y2245" s="41">
        <f>IF('query (10)'!W2245="","",'query (10)'!W2245)</f>
        <v>46119</v>
      </c>
      <c r="Z2245" s="41" t="str">
        <f>IF('query (10)'!X2245="","",'query (10)'!X2245)</f>
        <v/>
      </c>
      <c r="AA2245" s="41">
        <f>IF('query (10)'!Y2245="","",'query (10)'!Y2245)</f>
        <v>46119</v>
      </c>
      <c r="AB2245" s="41">
        <f>IF('query (10)'!Z2245="","",'query (10)'!Z2245)</f>
        <v>46479</v>
      </c>
      <c r="AC2245" s="38" t="str">
        <f>IF(OR('query (10)'!AA2245="",COUNTIF(Cleaning_Rules!$A$21:$A$26,TRIM('query (10)'!AA2245))&gt;0),"",TRIM('query (10)'!AA2245))</f>
        <v>กรอกค่า Insulation Test ทุกครั้ง</v>
      </c>
      <c r="AD2245" s="38" t="str">
        <f>IF('query (10)'!AB2245="","",TRIM(IFERROR(_xlfn.TEXTBEFORE('query (10)'!AB2245,"("),'query (10)'!AB2245)))</f>
        <v/>
      </c>
      <c r="AE2245" s="38" t="str">
        <f>IFERROR(LOWER(TRIM(_xlfn.TEXTBEFORE(_xlfn.TEXTAFTER('query (10)'!AB2245,"("),")"))),"")</f>
        <v/>
      </c>
      <c r="AF2245" s="38" t="str">
        <f>IF('query (10)'!AD2245="","",TRIM('query (10)'!AD2245))</f>
        <v>ณัฐดนัย จุฑาเทพ</v>
      </c>
      <c r="AG2245" s="38" t="str">
        <f>IF('query (10)'!AE2245="","",TRIM('query (10)'!AE2245))</f>
        <v>ณัฐดนัย จุฑาเทพ</v>
      </c>
      <c r="AH2245" s="38" t="str">
        <f>IF('query (10)'!AF2245="","",IFERROR(VALUE('query (10)'!AF2245),""))</f>
        <v/>
      </c>
      <c r="AI2245" s="38" t="str">
        <f>IF('query (10)'!AG2245="","",TRIM('query (10)'!AG2245))</f>
        <v/>
      </c>
      <c r="AJ2245" s="38" t="str">
        <f>IF('query (10)'!AH2245="","",IFERROR(VALUE('query (10)'!AH2245),""))</f>
        <v/>
      </c>
      <c r="AK2245" s="38" t="str">
        <f>IF('query (10)'!AI2245="","",TRIM('query (10)'!AI2245))</f>
        <v/>
      </c>
      <c r="AL2245" s="42">
        <f t="shared" si="175"/>
        <v>2026</v>
      </c>
      <c r="AM2245" s="42" t="str">
        <f t="shared" si="176"/>
        <v>2026-04</v>
      </c>
      <c r="AN2245" s="42" t="str">
        <f t="shared" ca="1" si="177"/>
        <v>ON_SCHEDULE</v>
      </c>
      <c r="AO2245" s="42" t="str">
        <f t="shared" si="178"/>
        <v>GR-391 | HUB3 OUTER RING GRINDING MACHINE. | HUB3-1 | ELECTRICAL CONTROL | Time-based Maintenance | Electrical | Measure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กรอกค่า Insulation Test ทุกครั้ง | ณัฐดนัย จุฑาเทพ</v>
      </c>
      <c r="AP2245" s="42" t="str">
        <f>_xlfn.TEXTJOIN("; ",TRUE,IF(COUNTA('query (10)'!A2245:AK2245)&lt;=6,"NEAR_EMPTY_ROW",""),IF($K2245="","MISSING_STATUS",""),IF(AND($K2245="เสร็จสิ้น",$Z2245=""),"DONE_NO_ACTUAL_DATE",""),IF(AND($I2245="Condition-based Maintenance",$AH2245=""),"CBM_NO_MEASUREMENT",""),IF(OR($X2245="",$X2245=0),"INVALID_PERIOD",""),IF(AND($AA2245&lt;&gt;"",$AB2245&lt;&gt;"",$AB2245&lt;$AA2245),"DATE_SEQUENCE_ERROR",""),IF(AND($AB2245&lt;&gt;"",$AB2245&gt;DATE(2030,12,31)),"DATE_OUTLIER",""),IF($C2245="","MISSING_QRCODE",""),IF($J2245="UNKNOWN","UNKNOWN_PM_TYPE",""),IF($L2245="UNKNOWN","UNKNOWN_STATUS",""))</f>
        <v/>
      </c>
      <c r="AQ2245" s="42" t="str">
        <f t="shared" si="179"/>
        <v>NO</v>
      </c>
    </row>
    <row r="2246" spans="1:43" x14ac:dyDescent="0.3">
      <c r="A2246" s="38">
        <f>IF('query (10)'!A2246="","",'query (10)'!A2246)</f>
        <v>2484</v>
      </c>
      <c r="B2246" s="38" t="str">
        <f>IF('query (10)'!B2246="","",'query (10)'!B2246)</f>
        <v/>
      </c>
      <c r="C2246" s="38" t="str">
        <f>TRIM(UPPER('query (10)'!M2246))</f>
        <v>GR-1065</v>
      </c>
      <c r="D2246" s="38" t="str">
        <f>TRIM(UPPER(IFERROR(_xlfn.TEXTBEFORE('query (10)'!L2246,"("),'query (10)'!L2246)))</f>
        <v>OUTER RING RACEWAY SUPER FINISH WITH DEMAGNETIZING</v>
      </c>
      <c r="E2246" s="38" t="str">
        <f>IFERROR(TRIM(UPPER(_xlfn.TEXTBEFORE(_xlfn.TEXTAFTER('query (10)'!L2246,"("),")"))),"")</f>
        <v/>
      </c>
      <c r="F2246" s="38" t="str">
        <f>TRIM('query (10)'!K2246)</f>
        <v>HUB3-1</v>
      </c>
      <c r="G2246" s="38" t="str">
        <f>IF('query (10)'!J2246="","",'query (10)'!J2246)</f>
        <v>Electrical Control</v>
      </c>
      <c r="H2246" s="38" t="str">
        <f>TRIM(UPPER('query (10)'!J2246))</f>
        <v>ELECTRICAL CONTROL</v>
      </c>
      <c r="I2246" s="38" t="str">
        <f>IF('query (10)'!F2246="","",'query (10)'!F2246)</f>
        <v>Time-based Maintenance</v>
      </c>
      <c r="J2246" s="38" t="str">
        <f>IF('query (10)'!F2246="","",IFERROR(INDEX(Cleaning_Rules!$B$14:$B$17,MATCH(TRIM('query (10)'!F2246),Cleaning_Rules!$A$14:$A$17,0)),"UNKNOWN"))</f>
        <v>TBM</v>
      </c>
      <c r="K2246" s="38" t="str">
        <f>IF('query (10)'!G2246="","",'query (10)'!G2246)</f>
        <v>แผนใหม่</v>
      </c>
      <c r="L2246" s="38" t="str">
        <f>IF('query (10)'!G2246="","MISSING",IFERROR(INDEX(Cleaning_Rules!$B$5:$B$10,MATCH(TRIM('query (10)'!G2246),Cleaning_Rules!$A$5:$A$10,0)),"UNKNOWN"))</f>
        <v>NEW_PLAN</v>
      </c>
      <c r="M2246" s="38" t="str">
        <f>IF('query (10)'!I2246="","",'query (10)'!I2246)</f>
        <v>Electrical</v>
      </c>
      <c r="N2246" s="38" t="str">
        <f>IF('query (10)'!O2246="","",'query (10)'!O2246)</f>
        <v>Measure</v>
      </c>
      <c r="O2246" s="38" t="str">
        <f>IF('query (10)'!P2246="","",'query (10)'!P2246)</f>
        <v>Medium</v>
      </c>
      <c r="P2246" s="38" t="str">
        <f>IF('query (10)'!N2246="","",'query (10)'!N2246)</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2246" s="38" t="str">
        <f>TRIM('query (10)'!N2246)</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2246" s="38" t="str">
        <f>TRIM(UPPER('query (10)'!R2246))</f>
        <v/>
      </c>
      <c r="S2246" s="38" t="str">
        <f>TRIM(UPPER('query (10)'!S2246))</f>
        <v/>
      </c>
      <c r="T2246" s="38" t="str">
        <f>IF('query (10)'!Q2246="","",TRIM(UPPER('query (10)'!Q2246)))</f>
        <v/>
      </c>
      <c r="U2246" s="38" t="str">
        <f>IF('query (10)'!T2246="","",'query (10)'!T2246)</f>
        <v/>
      </c>
      <c r="V2246" s="39" t="str">
        <f>IF('query (10)'!T2246="","",IFERROR(VALUE('query (10)'!T2246),""))</f>
        <v/>
      </c>
      <c r="W2246" s="40">
        <f>IF('query (10)'!U2246="","",'query (10)'!U2246)</f>
        <v>0</v>
      </c>
      <c r="X2246" s="39">
        <f>IF('query (10)'!V2246="","",'query (10)'!V2246)</f>
        <v>360</v>
      </c>
      <c r="Y2246" s="41">
        <f>IF('query (10)'!W2246="","",'query (10)'!W2246)</f>
        <v>46119</v>
      </c>
      <c r="Z2246" s="41" t="str">
        <f>IF('query (10)'!X2246="","",'query (10)'!X2246)</f>
        <v/>
      </c>
      <c r="AA2246" s="41">
        <f>IF('query (10)'!Y2246="","",'query (10)'!Y2246)</f>
        <v>46119</v>
      </c>
      <c r="AB2246" s="41">
        <f>IF('query (10)'!Z2246="","",'query (10)'!Z2246)</f>
        <v>46479</v>
      </c>
      <c r="AC2246" s="38" t="str">
        <f>IF(OR('query (10)'!AA2246="",COUNTIF(Cleaning_Rules!$A$21:$A$26,TRIM('query (10)'!AA2246))&gt;0),"",TRIM('query (10)'!AA2246))</f>
        <v/>
      </c>
      <c r="AD2246" s="38" t="str">
        <f>IF('query (10)'!AB2246="","",TRIM(IFERROR(_xlfn.TEXTBEFORE('query (10)'!AB2246,"("),'query (10)'!AB2246)))</f>
        <v/>
      </c>
      <c r="AE2246" s="38" t="str">
        <f>IFERROR(LOWER(TRIM(_xlfn.TEXTBEFORE(_xlfn.TEXTAFTER('query (10)'!AB2246,"("),")"))),"")</f>
        <v/>
      </c>
      <c r="AF2246" s="38" t="str">
        <f>IF('query (10)'!AD2246="","",TRIM('query (10)'!AD2246))</f>
        <v>ณัฐดนัย จุฑาเทพ</v>
      </c>
      <c r="AG2246" s="38" t="str">
        <f>IF('query (10)'!AE2246="","",TRIM('query (10)'!AE2246))</f>
        <v>ณัฐดนัย จุฑาเทพ</v>
      </c>
      <c r="AH2246" s="38" t="str">
        <f>IF('query (10)'!AF2246="","",IFERROR(VALUE('query (10)'!AF2246),""))</f>
        <v/>
      </c>
      <c r="AI2246" s="38" t="str">
        <f>IF('query (10)'!AG2246="","",TRIM('query (10)'!AG2246))</f>
        <v/>
      </c>
      <c r="AJ2246" s="38" t="str">
        <f>IF('query (10)'!AH2246="","",IFERROR(VALUE('query (10)'!AH2246),""))</f>
        <v/>
      </c>
      <c r="AK2246" s="38" t="str">
        <f>IF('query (10)'!AI2246="","",TRIM('query (10)'!AI2246))</f>
        <v/>
      </c>
      <c r="AL2246" s="42">
        <f t="shared" si="175"/>
        <v>2026</v>
      </c>
      <c r="AM2246" s="42" t="str">
        <f t="shared" si="176"/>
        <v>2026-04</v>
      </c>
      <c r="AN2246" s="42" t="str">
        <f t="shared" ca="1" si="177"/>
        <v>ON_SCHEDULE</v>
      </c>
      <c r="AO2246" s="42" t="str">
        <f t="shared" si="178"/>
        <v>GR-1065 | OUTER RING RACEWAY SUPER FINISH WITH DEMAGNETIZING | HUB3-1 | ELECTRICAL CONTROL | Time-based Maintenance | Electrical | Measure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ณัฐดนัย จุฑาเทพ</v>
      </c>
      <c r="AP2246" s="42" t="str">
        <f>_xlfn.TEXTJOIN("; ",TRUE,IF(COUNTA('query (10)'!A2246:AK2246)&lt;=6,"NEAR_EMPTY_ROW",""),IF($K2246="","MISSING_STATUS",""),IF(AND($K2246="เสร็จสิ้น",$Z2246=""),"DONE_NO_ACTUAL_DATE",""),IF(AND($I2246="Condition-based Maintenance",$AH2246=""),"CBM_NO_MEASUREMENT",""),IF(OR($X2246="",$X2246=0),"INVALID_PERIOD",""),IF(AND($AA2246&lt;&gt;"",$AB2246&lt;&gt;"",$AB2246&lt;$AA2246),"DATE_SEQUENCE_ERROR",""),IF(AND($AB2246&lt;&gt;"",$AB2246&gt;DATE(2030,12,31)),"DATE_OUTLIER",""),IF($C2246="","MISSING_QRCODE",""),IF($J2246="UNKNOWN","UNKNOWN_PM_TYPE",""),IF($L2246="UNKNOWN","UNKNOWN_STATUS",""))</f>
        <v/>
      </c>
      <c r="AQ2246" s="42" t="str">
        <f t="shared" si="179"/>
        <v>NO</v>
      </c>
    </row>
    <row r="2247" spans="1:43" x14ac:dyDescent="0.3">
      <c r="A2247" s="38">
        <f>IF('query (10)'!A2247="","",'query (10)'!A2247)</f>
        <v>2485</v>
      </c>
      <c r="B2247" s="38" t="str">
        <f>IF('query (10)'!B2247="","",'query (10)'!B2247)</f>
        <v/>
      </c>
      <c r="C2247" s="38" t="str">
        <f>TRIM(UPPER('query (10)'!M2247))</f>
        <v>GR-388</v>
      </c>
      <c r="D2247" s="38" t="str">
        <f>TRIM(UPPER(IFERROR(_xlfn.TEXTBEFORE('query (10)'!L2247,"("),'query (10)'!L2247)))</f>
        <v>SHAFT RACEWAY GRINDING MACHINE.</v>
      </c>
      <c r="E2247" s="38" t="str">
        <f>IFERROR(TRIM(UPPER(_xlfn.TEXTBEFORE(_xlfn.TEXTAFTER('query (10)'!L2247,"("),")"))),"")</f>
        <v/>
      </c>
      <c r="F2247" s="38" t="str">
        <f>TRIM('query (10)'!K2247)</f>
        <v>HUB3-1</v>
      </c>
      <c r="G2247" s="38" t="str">
        <f>IF('query (10)'!J2247="","",'query (10)'!J2247)</f>
        <v>Electrical Control</v>
      </c>
      <c r="H2247" s="38" t="str">
        <f>TRIM(UPPER('query (10)'!J2247))</f>
        <v>ELECTRICAL CONTROL</v>
      </c>
      <c r="I2247" s="38" t="str">
        <f>IF('query (10)'!F2247="","",'query (10)'!F2247)</f>
        <v>Time-based Maintenance</v>
      </c>
      <c r="J2247" s="38" t="str">
        <f>IF('query (10)'!F2247="","",IFERROR(INDEX(Cleaning_Rules!$B$14:$B$17,MATCH(TRIM('query (10)'!F2247),Cleaning_Rules!$A$14:$A$17,0)),"UNKNOWN"))</f>
        <v>TBM</v>
      </c>
      <c r="K2247" s="38" t="str">
        <f>IF('query (10)'!G2247="","",'query (10)'!G2247)</f>
        <v>แผนใหม่</v>
      </c>
      <c r="L2247" s="38" t="str">
        <f>IF('query (10)'!G2247="","MISSING",IFERROR(INDEX(Cleaning_Rules!$B$5:$B$10,MATCH(TRIM('query (10)'!G2247),Cleaning_Rules!$A$5:$A$10,0)),"UNKNOWN"))</f>
        <v>NEW_PLAN</v>
      </c>
      <c r="M2247" s="38" t="str">
        <f>IF('query (10)'!I2247="","",'query (10)'!I2247)</f>
        <v>Electrical</v>
      </c>
      <c r="N2247" s="38" t="str">
        <f>IF('query (10)'!O2247="","",'query (10)'!O2247)</f>
        <v>Measure</v>
      </c>
      <c r="O2247" s="38" t="str">
        <f>IF('query (10)'!P2247="","",'query (10)'!P2247)</f>
        <v>Medium</v>
      </c>
      <c r="P2247" s="38" t="str">
        <f>IF('query (10)'!N2247="","",'query (10)'!N2247)</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2247" s="38" t="str">
        <f>TRIM('query (10)'!N2247)</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2247" s="38" t="str">
        <f>TRIM(UPPER('query (10)'!R2247))</f>
        <v/>
      </c>
      <c r="S2247" s="38" t="str">
        <f>TRIM(UPPER('query (10)'!S2247))</f>
        <v/>
      </c>
      <c r="T2247" s="38" t="str">
        <f>IF('query (10)'!Q2247="","",TRIM(UPPER('query (10)'!Q2247)))</f>
        <v/>
      </c>
      <c r="U2247" s="38" t="str">
        <f>IF('query (10)'!T2247="","",'query (10)'!T2247)</f>
        <v/>
      </c>
      <c r="V2247" s="39" t="str">
        <f>IF('query (10)'!T2247="","",IFERROR(VALUE('query (10)'!T2247),""))</f>
        <v/>
      </c>
      <c r="W2247" s="40">
        <f>IF('query (10)'!U2247="","",'query (10)'!U2247)</f>
        <v>0</v>
      </c>
      <c r="X2247" s="39">
        <f>IF('query (10)'!V2247="","",'query (10)'!V2247)</f>
        <v>360</v>
      </c>
      <c r="Y2247" s="41">
        <f>IF('query (10)'!W2247="","",'query (10)'!W2247)</f>
        <v>46119</v>
      </c>
      <c r="Z2247" s="41" t="str">
        <f>IF('query (10)'!X2247="","",'query (10)'!X2247)</f>
        <v/>
      </c>
      <c r="AA2247" s="41">
        <f>IF('query (10)'!Y2247="","",'query (10)'!Y2247)</f>
        <v>46119</v>
      </c>
      <c r="AB2247" s="41">
        <f>IF('query (10)'!Z2247="","",'query (10)'!Z2247)</f>
        <v>46479</v>
      </c>
      <c r="AC2247" s="38" t="str">
        <f>IF(OR('query (10)'!AA2247="",COUNTIF(Cleaning_Rules!$A$21:$A$26,TRIM('query (10)'!AA2247))&gt;0),"",TRIM('query (10)'!AA2247))</f>
        <v>กรอกค่า Insulation Test ทุกครั้ง</v>
      </c>
      <c r="AD2247" s="38" t="str">
        <f>IF('query (10)'!AB2247="","",TRIM(IFERROR(_xlfn.TEXTBEFORE('query (10)'!AB2247,"("),'query (10)'!AB2247)))</f>
        <v/>
      </c>
      <c r="AE2247" s="38" t="str">
        <f>IFERROR(LOWER(TRIM(_xlfn.TEXTBEFORE(_xlfn.TEXTAFTER('query (10)'!AB2247,"("),")"))),"")</f>
        <v/>
      </c>
      <c r="AF2247" s="38" t="str">
        <f>IF('query (10)'!AD2247="","",TRIM('query (10)'!AD2247))</f>
        <v>ณัฐดนัย จุฑาเทพ</v>
      </c>
      <c r="AG2247" s="38" t="str">
        <f>IF('query (10)'!AE2247="","",TRIM('query (10)'!AE2247))</f>
        <v>ณัฐดนัย จุฑาเทพ</v>
      </c>
      <c r="AH2247" s="38" t="str">
        <f>IF('query (10)'!AF2247="","",IFERROR(VALUE('query (10)'!AF2247),""))</f>
        <v/>
      </c>
      <c r="AI2247" s="38" t="str">
        <f>IF('query (10)'!AG2247="","",TRIM('query (10)'!AG2247))</f>
        <v/>
      </c>
      <c r="AJ2247" s="38" t="str">
        <f>IF('query (10)'!AH2247="","",IFERROR(VALUE('query (10)'!AH2247),""))</f>
        <v/>
      </c>
      <c r="AK2247" s="38" t="str">
        <f>IF('query (10)'!AI2247="","",TRIM('query (10)'!AI2247))</f>
        <v/>
      </c>
      <c r="AL2247" s="42">
        <f t="shared" si="175"/>
        <v>2026</v>
      </c>
      <c r="AM2247" s="42" t="str">
        <f t="shared" si="176"/>
        <v>2026-04</v>
      </c>
      <c r="AN2247" s="42" t="str">
        <f t="shared" ca="1" si="177"/>
        <v>ON_SCHEDULE</v>
      </c>
      <c r="AO2247" s="42" t="str">
        <f t="shared" si="178"/>
        <v>GR-388 | SHAFT RACEWAY GRINDING MACHINE. | HUB3-1 | ELECTRICAL CONTROL | Time-based Maintenance | Electrical | Measure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กรอกค่า Insulation Test ทุกครั้ง | ณัฐดนัย จุฑาเทพ</v>
      </c>
      <c r="AP2247" s="42" t="str">
        <f>_xlfn.TEXTJOIN("; ",TRUE,IF(COUNTA('query (10)'!A2247:AK2247)&lt;=6,"NEAR_EMPTY_ROW",""),IF($K2247="","MISSING_STATUS",""),IF(AND($K2247="เสร็จสิ้น",$Z2247=""),"DONE_NO_ACTUAL_DATE",""),IF(AND($I2247="Condition-based Maintenance",$AH2247=""),"CBM_NO_MEASUREMENT",""),IF(OR($X2247="",$X2247=0),"INVALID_PERIOD",""),IF(AND($AA2247&lt;&gt;"",$AB2247&lt;&gt;"",$AB2247&lt;$AA2247),"DATE_SEQUENCE_ERROR",""),IF(AND($AB2247&lt;&gt;"",$AB2247&gt;DATE(2030,12,31)),"DATE_OUTLIER",""),IF($C2247="","MISSING_QRCODE",""),IF($J2247="UNKNOWN","UNKNOWN_PM_TYPE",""),IF($L2247="UNKNOWN","UNKNOWN_STATUS",""))</f>
        <v/>
      </c>
      <c r="AQ2247" s="42" t="str">
        <f t="shared" si="179"/>
        <v>NO</v>
      </c>
    </row>
    <row r="2248" spans="1:43" x14ac:dyDescent="0.3">
      <c r="A2248" s="38">
        <f>IF('query (10)'!A2248="","",'query (10)'!A2248)</f>
        <v>2486</v>
      </c>
      <c r="B2248" s="38" t="str">
        <f>IF('query (10)'!B2248="","",'query (10)'!B2248)</f>
        <v/>
      </c>
      <c r="C2248" s="38" t="str">
        <f>TRIM(UPPER('query (10)'!M2248))</f>
        <v>GR-385</v>
      </c>
      <c r="D2248" s="38" t="str">
        <f>TRIM(UPPER(IFERROR(_xlfn.TEXTBEFORE('query (10)'!L2248,"("),'query (10)'!L2248)))</f>
        <v>SHAFT RACEWAY SUPER FINISH WITH DEMAGNITIZING MACHINE.</v>
      </c>
      <c r="E2248" s="38" t="str">
        <f>IFERROR(TRIM(UPPER(_xlfn.TEXTBEFORE(_xlfn.TEXTAFTER('query (10)'!L2248,"("),")"))),"")</f>
        <v/>
      </c>
      <c r="F2248" s="38" t="str">
        <f>TRIM('query (10)'!K2248)</f>
        <v>HUB3-1</v>
      </c>
      <c r="G2248" s="38" t="str">
        <f>IF('query (10)'!J2248="","",'query (10)'!J2248)</f>
        <v>Electrical Control</v>
      </c>
      <c r="H2248" s="38" t="str">
        <f>TRIM(UPPER('query (10)'!J2248))</f>
        <v>ELECTRICAL CONTROL</v>
      </c>
      <c r="I2248" s="38" t="str">
        <f>IF('query (10)'!F2248="","",'query (10)'!F2248)</f>
        <v>Time-based Maintenance</v>
      </c>
      <c r="J2248" s="38" t="str">
        <f>IF('query (10)'!F2248="","",IFERROR(INDEX(Cleaning_Rules!$B$14:$B$17,MATCH(TRIM('query (10)'!F2248),Cleaning_Rules!$A$14:$A$17,0)),"UNKNOWN"))</f>
        <v>TBM</v>
      </c>
      <c r="K2248" s="38" t="str">
        <f>IF('query (10)'!G2248="","",'query (10)'!G2248)</f>
        <v>แผนใหม่</v>
      </c>
      <c r="L2248" s="38" t="str">
        <f>IF('query (10)'!G2248="","MISSING",IFERROR(INDEX(Cleaning_Rules!$B$5:$B$10,MATCH(TRIM('query (10)'!G2248),Cleaning_Rules!$A$5:$A$10,0)),"UNKNOWN"))</f>
        <v>NEW_PLAN</v>
      </c>
      <c r="M2248" s="38" t="str">
        <f>IF('query (10)'!I2248="","",'query (10)'!I2248)</f>
        <v>Electrical</v>
      </c>
      <c r="N2248" s="38" t="str">
        <f>IF('query (10)'!O2248="","",'query (10)'!O2248)</f>
        <v>Measure</v>
      </c>
      <c r="O2248" s="38" t="str">
        <f>IF('query (10)'!P2248="","",'query (10)'!P2248)</f>
        <v>Medium</v>
      </c>
      <c r="P2248" s="38" t="str">
        <f>IF('query (10)'!N2248="","",'query (10)'!N2248)</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2248" s="38" t="str">
        <f>TRIM('query (10)'!N2248)</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2248" s="38" t="str">
        <f>TRIM(UPPER('query (10)'!R2248))</f>
        <v/>
      </c>
      <c r="S2248" s="38" t="str">
        <f>TRIM(UPPER('query (10)'!S2248))</f>
        <v/>
      </c>
      <c r="T2248" s="38" t="str">
        <f>IF('query (10)'!Q2248="","",TRIM(UPPER('query (10)'!Q2248)))</f>
        <v/>
      </c>
      <c r="U2248" s="38" t="str">
        <f>IF('query (10)'!T2248="","",'query (10)'!T2248)</f>
        <v/>
      </c>
      <c r="V2248" s="39" t="str">
        <f>IF('query (10)'!T2248="","",IFERROR(VALUE('query (10)'!T2248),""))</f>
        <v/>
      </c>
      <c r="W2248" s="40">
        <f>IF('query (10)'!U2248="","",'query (10)'!U2248)</f>
        <v>0</v>
      </c>
      <c r="X2248" s="39">
        <f>IF('query (10)'!V2248="","",'query (10)'!V2248)</f>
        <v>360</v>
      </c>
      <c r="Y2248" s="41">
        <f>IF('query (10)'!W2248="","",'query (10)'!W2248)</f>
        <v>46119</v>
      </c>
      <c r="Z2248" s="41" t="str">
        <f>IF('query (10)'!X2248="","",'query (10)'!X2248)</f>
        <v/>
      </c>
      <c r="AA2248" s="41">
        <f>IF('query (10)'!Y2248="","",'query (10)'!Y2248)</f>
        <v>46119</v>
      </c>
      <c r="AB2248" s="41">
        <f>IF('query (10)'!Z2248="","",'query (10)'!Z2248)</f>
        <v>46479</v>
      </c>
      <c r="AC2248" s="38" t="str">
        <f>IF(OR('query (10)'!AA2248="",COUNTIF(Cleaning_Rules!$A$21:$A$26,TRIM('query (10)'!AA2248))&gt;0),"",TRIM('query (10)'!AA2248))</f>
        <v>กรอกค่า Insulation Test ทุกครั้ง</v>
      </c>
      <c r="AD2248" s="38" t="str">
        <f>IF('query (10)'!AB2248="","",TRIM(IFERROR(_xlfn.TEXTBEFORE('query (10)'!AB2248,"("),'query (10)'!AB2248)))</f>
        <v/>
      </c>
      <c r="AE2248" s="38" t="str">
        <f>IFERROR(LOWER(TRIM(_xlfn.TEXTBEFORE(_xlfn.TEXTAFTER('query (10)'!AB2248,"("),")"))),"")</f>
        <v/>
      </c>
      <c r="AF2248" s="38" t="str">
        <f>IF('query (10)'!AD2248="","",TRIM('query (10)'!AD2248))</f>
        <v>ณัฐดนัย จุฑาเทพ</v>
      </c>
      <c r="AG2248" s="38" t="str">
        <f>IF('query (10)'!AE2248="","",TRIM('query (10)'!AE2248))</f>
        <v>ณัฐดนัย จุฑาเทพ</v>
      </c>
      <c r="AH2248" s="38" t="str">
        <f>IF('query (10)'!AF2248="","",IFERROR(VALUE('query (10)'!AF2248),""))</f>
        <v/>
      </c>
      <c r="AI2248" s="38" t="str">
        <f>IF('query (10)'!AG2248="","",TRIM('query (10)'!AG2248))</f>
        <v/>
      </c>
      <c r="AJ2248" s="38" t="str">
        <f>IF('query (10)'!AH2248="","",IFERROR(VALUE('query (10)'!AH2248),""))</f>
        <v/>
      </c>
      <c r="AK2248" s="38" t="str">
        <f>IF('query (10)'!AI2248="","",TRIM('query (10)'!AI2248))</f>
        <v/>
      </c>
      <c r="AL2248" s="42">
        <f t="shared" si="175"/>
        <v>2026</v>
      </c>
      <c r="AM2248" s="42" t="str">
        <f t="shared" si="176"/>
        <v>2026-04</v>
      </c>
      <c r="AN2248" s="42" t="str">
        <f t="shared" ca="1" si="177"/>
        <v>ON_SCHEDULE</v>
      </c>
      <c r="AO2248" s="42" t="str">
        <f t="shared" si="178"/>
        <v>GR-385 | SHAFT RACEWAY SUPER FINISH WITH DEMAGNITIZING MACHINE. | HUB3-1 | ELECTRICAL CONTROL | Time-based Maintenance | Electrical | Measure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กรอกค่า Insulation Test ทุกครั้ง | ณัฐดนัย จุฑาเทพ</v>
      </c>
      <c r="AP2248" s="42" t="str">
        <f>_xlfn.TEXTJOIN("; ",TRUE,IF(COUNTA('query (10)'!A2248:AK2248)&lt;=6,"NEAR_EMPTY_ROW",""),IF($K2248="","MISSING_STATUS",""),IF(AND($K2248="เสร็จสิ้น",$Z2248=""),"DONE_NO_ACTUAL_DATE",""),IF(AND($I2248="Condition-based Maintenance",$AH2248=""),"CBM_NO_MEASUREMENT",""),IF(OR($X2248="",$X2248=0),"INVALID_PERIOD",""),IF(AND($AA2248&lt;&gt;"",$AB2248&lt;&gt;"",$AB2248&lt;$AA2248),"DATE_SEQUENCE_ERROR",""),IF(AND($AB2248&lt;&gt;"",$AB2248&gt;DATE(2030,12,31)),"DATE_OUTLIER",""),IF($C2248="","MISSING_QRCODE",""),IF($J2248="UNKNOWN","UNKNOWN_PM_TYPE",""),IF($L2248="UNKNOWN","UNKNOWN_STATUS",""))</f>
        <v/>
      </c>
      <c r="AQ2248" s="42" t="str">
        <f t="shared" si="179"/>
        <v>NO</v>
      </c>
    </row>
    <row r="2249" spans="1:43" x14ac:dyDescent="0.3">
      <c r="A2249" s="38">
        <f>IF('query (10)'!A2249="","",'query (10)'!A2249)</f>
        <v>2487</v>
      </c>
      <c r="B2249" s="38" t="str">
        <f>IF('query (10)'!B2249="","",'query (10)'!B2249)</f>
        <v/>
      </c>
      <c r="C2249" s="38" t="str">
        <f>TRIM(UPPER('query (10)'!M2249))</f>
        <v>WA-856</v>
      </c>
      <c r="D2249" s="38" t="str">
        <f>TRIM(UPPER(IFERROR(_xlfn.TEXTBEFORE('query (10)'!L2249,"("),'query (10)'!L2249)))</f>
        <v>WASHING EQUIPMENT M/C</v>
      </c>
      <c r="E2249" s="38" t="str">
        <f>IFERROR(TRIM(UPPER(_xlfn.TEXTBEFORE(_xlfn.TEXTAFTER('query (10)'!L2249,"("),")"))),"")</f>
        <v/>
      </c>
      <c r="F2249" s="38" t="str">
        <f>TRIM('query (10)'!K2249)</f>
        <v>HUB3-1</v>
      </c>
      <c r="G2249" s="38" t="str">
        <f>IF('query (10)'!J2249="","",'query (10)'!J2249)</f>
        <v>Electrical Control</v>
      </c>
      <c r="H2249" s="38" t="str">
        <f>TRIM(UPPER('query (10)'!J2249))</f>
        <v>ELECTRICAL CONTROL</v>
      </c>
      <c r="I2249" s="38" t="str">
        <f>IF('query (10)'!F2249="","",'query (10)'!F2249)</f>
        <v>Time-based Maintenance</v>
      </c>
      <c r="J2249" s="38" t="str">
        <f>IF('query (10)'!F2249="","",IFERROR(INDEX(Cleaning_Rules!$B$14:$B$17,MATCH(TRIM('query (10)'!F2249),Cleaning_Rules!$A$14:$A$17,0)),"UNKNOWN"))</f>
        <v>TBM</v>
      </c>
      <c r="K2249" s="38" t="str">
        <f>IF('query (10)'!G2249="","",'query (10)'!G2249)</f>
        <v>แผนใหม่</v>
      </c>
      <c r="L2249" s="38" t="str">
        <f>IF('query (10)'!G2249="","MISSING",IFERROR(INDEX(Cleaning_Rules!$B$5:$B$10,MATCH(TRIM('query (10)'!G2249),Cleaning_Rules!$A$5:$A$10,0)),"UNKNOWN"))</f>
        <v>NEW_PLAN</v>
      </c>
      <c r="M2249" s="38" t="str">
        <f>IF('query (10)'!I2249="","",'query (10)'!I2249)</f>
        <v>Electrical</v>
      </c>
      <c r="N2249" s="38" t="str">
        <f>IF('query (10)'!O2249="","",'query (10)'!O2249)</f>
        <v>Measure</v>
      </c>
      <c r="O2249" s="38" t="str">
        <f>IF('query (10)'!P2249="","",'query (10)'!P2249)</f>
        <v>Medium</v>
      </c>
      <c r="P2249" s="38" t="str">
        <f>IF('query (10)'!N2249="","",'query (10)'!N2249)</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v>
      </c>
      <c r="Q2249" s="38" t="str">
        <f>TRIM('query (10)'!N2249)</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v>
      </c>
      <c r="R2249" s="38" t="str">
        <f>TRIM(UPPER('query (10)'!R2249))</f>
        <v/>
      </c>
      <c r="S2249" s="38" t="str">
        <f>TRIM(UPPER('query (10)'!S2249))</f>
        <v/>
      </c>
      <c r="T2249" s="38" t="str">
        <f>IF('query (10)'!Q2249="","",TRIM(UPPER('query (10)'!Q2249)))</f>
        <v/>
      </c>
      <c r="U2249" s="38" t="str">
        <f>IF('query (10)'!T2249="","",'query (10)'!T2249)</f>
        <v/>
      </c>
      <c r="V2249" s="39" t="str">
        <f>IF('query (10)'!T2249="","",IFERROR(VALUE('query (10)'!T2249),""))</f>
        <v/>
      </c>
      <c r="W2249" s="40">
        <f>IF('query (10)'!U2249="","",'query (10)'!U2249)</f>
        <v>0</v>
      </c>
      <c r="X2249" s="39">
        <f>IF('query (10)'!V2249="","",'query (10)'!V2249)</f>
        <v>360</v>
      </c>
      <c r="Y2249" s="41">
        <f>IF('query (10)'!W2249="","",'query (10)'!W2249)</f>
        <v>46119</v>
      </c>
      <c r="Z2249" s="41" t="str">
        <f>IF('query (10)'!X2249="","",'query (10)'!X2249)</f>
        <v/>
      </c>
      <c r="AA2249" s="41">
        <f>IF('query (10)'!Y2249="","",'query (10)'!Y2249)</f>
        <v>46119</v>
      </c>
      <c r="AB2249" s="41">
        <f>IF('query (10)'!Z2249="","",'query (10)'!Z2249)</f>
        <v>46479</v>
      </c>
      <c r="AC2249" s="38" t="str">
        <f>IF(OR('query (10)'!AA2249="",COUNTIF(Cleaning_Rules!$A$21:$A$26,TRIM('query (10)'!AA2249))&gt;0),"",TRIM('query (10)'!AA2249))</f>
        <v/>
      </c>
      <c r="AD2249" s="38" t="str">
        <f>IF('query (10)'!AB2249="","",TRIM(IFERROR(_xlfn.TEXTBEFORE('query (10)'!AB2249,"("),'query (10)'!AB2249)))</f>
        <v/>
      </c>
      <c r="AE2249" s="38" t="str">
        <f>IFERROR(LOWER(TRIM(_xlfn.TEXTBEFORE(_xlfn.TEXTAFTER('query (10)'!AB2249,"("),")"))),"")</f>
        <v/>
      </c>
      <c r="AF2249" s="38" t="str">
        <f>IF('query (10)'!AD2249="","",TRIM('query (10)'!AD2249))</f>
        <v>ณัฐดนัย จุฑาเทพ</v>
      </c>
      <c r="AG2249" s="38" t="str">
        <f>IF('query (10)'!AE2249="","",TRIM('query (10)'!AE2249))</f>
        <v>ณัฐดนัย จุฑาเทพ</v>
      </c>
      <c r="AH2249" s="38" t="str">
        <f>IF('query (10)'!AF2249="","",IFERROR(VALUE('query (10)'!AF2249),""))</f>
        <v/>
      </c>
      <c r="AI2249" s="38" t="str">
        <f>IF('query (10)'!AG2249="","",TRIM('query (10)'!AG2249))</f>
        <v/>
      </c>
      <c r="AJ2249" s="38" t="str">
        <f>IF('query (10)'!AH2249="","",IFERROR(VALUE('query (10)'!AH2249),""))</f>
        <v/>
      </c>
      <c r="AK2249" s="38" t="str">
        <f>IF('query (10)'!AI2249="","",TRIM('query (10)'!AI2249))</f>
        <v/>
      </c>
      <c r="AL2249" s="42">
        <f t="shared" si="175"/>
        <v>2026</v>
      </c>
      <c r="AM2249" s="42" t="str">
        <f t="shared" si="176"/>
        <v>2026-04</v>
      </c>
      <c r="AN2249" s="42" t="str">
        <f t="shared" ca="1" si="177"/>
        <v>ON_SCHEDULE</v>
      </c>
      <c r="AO2249" s="42" t="str">
        <f t="shared" si="178"/>
        <v>WA-856 | WASHING EQUIPMENT M/C | HUB3-1 | ELECTRICAL CONTROL | Time-based Maintenance | Electrical | Measure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 ณัฐดนัย จุฑาเทพ</v>
      </c>
      <c r="AP2249" s="42" t="str">
        <f>_xlfn.TEXTJOIN("; ",TRUE,IF(COUNTA('query (10)'!A2249:AK2249)&lt;=6,"NEAR_EMPTY_ROW",""),IF($K2249="","MISSING_STATUS",""),IF(AND($K2249="เสร็จสิ้น",$Z2249=""),"DONE_NO_ACTUAL_DATE",""),IF(AND($I2249="Condition-based Maintenance",$AH2249=""),"CBM_NO_MEASUREMENT",""),IF(OR($X2249="",$X2249=0),"INVALID_PERIOD",""),IF(AND($AA2249&lt;&gt;"",$AB2249&lt;&gt;"",$AB2249&lt;$AA2249),"DATE_SEQUENCE_ERROR",""),IF(AND($AB2249&lt;&gt;"",$AB2249&gt;DATE(2030,12,31)),"DATE_OUTLIER",""),IF($C2249="","MISSING_QRCODE",""),IF($J2249="UNKNOWN","UNKNOWN_PM_TYPE",""),IF($L2249="UNKNOWN","UNKNOWN_STATUS",""))</f>
        <v/>
      </c>
      <c r="AQ2249" s="42" t="str">
        <f t="shared" si="179"/>
        <v>NO</v>
      </c>
    </row>
    <row r="2250" spans="1:43" x14ac:dyDescent="0.3">
      <c r="A2250" s="38">
        <f>IF('query (10)'!A2250="","",'query (10)'!A2250)</f>
        <v>2488</v>
      </c>
      <c r="B2250" s="38" t="str">
        <f>IF('query (10)'!B2250="","",'query (10)'!B2250)</f>
        <v/>
      </c>
      <c r="C2250" s="38" t="str">
        <f>TRIM(UPPER('query (10)'!M2250))</f>
        <v>CH-409</v>
      </c>
      <c r="D2250" s="38" t="str">
        <f>TRIM(UPPER(IFERROR(_xlfn.TEXTBEFORE('query (10)'!L2250,"("),'query (10)'!L2250)))</f>
        <v>VIBRATION TESTING MACHINE.</v>
      </c>
      <c r="E2250" s="38" t="str">
        <f>IFERROR(TRIM(UPPER(_xlfn.TEXTBEFORE(_xlfn.TEXTAFTER('query (10)'!L2250,"("),")"))),"")</f>
        <v/>
      </c>
      <c r="F2250" s="38" t="str">
        <f>TRIM('query (10)'!K2250)</f>
        <v>HUB3-1</v>
      </c>
      <c r="G2250" s="38" t="str">
        <f>IF('query (10)'!J2250="","",'query (10)'!J2250)</f>
        <v>Electrical Control</v>
      </c>
      <c r="H2250" s="38" t="str">
        <f>TRIM(UPPER('query (10)'!J2250))</f>
        <v>ELECTRICAL CONTROL</v>
      </c>
      <c r="I2250" s="38" t="str">
        <f>IF('query (10)'!F2250="","",'query (10)'!F2250)</f>
        <v>Time-based Maintenance</v>
      </c>
      <c r="J2250" s="38" t="str">
        <f>IF('query (10)'!F2250="","",IFERROR(INDEX(Cleaning_Rules!$B$14:$B$17,MATCH(TRIM('query (10)'!F2250),Cleaning_Rules!$A$14:$A$17,0)),"UNKNOWN"))</f>
        <v>TBM</v>
      </c>
      <c r="K2250" s="38" t="str">
        <f>IF('query (10)'!G2250="","",'query (10)'!G2250)</f>
        <v>แผนใหม่</v>
      </c>
      <c r="L2250" s="38" t="str">
        <f>IF('query (10)'!G2250="","MISSING",IFERROR(INDEX(Cleaning_Rules!$B$5:$B$10,MATCH(TRIM('query (10)'!G2250),Cleaning_Rules!$A$5:$A$10,0)),"UNKNOWN"))</f>
        <v>NEW_PLAN</v>
      </c>
      <c r="M2250" s="38" t="str">
        <f>IF('query (10)'!I2250="","",'query (10)'!I2250)</f>
        <v>Electrical</v>
      </c>
      <c r="N2250" s="38" t="str">
        <f>IF('query (10)'!O2250="","",'query (10)'!O2250)</f>
        <v>Measure</v>
      </c>
      <c r="O2250" s="38" t="str">
        <f>IF('query (10)'!P2250="","",'query (10)'!P2250)</f>
        <v>Medium</v>
      </c>
      <c r="P2250" s="38" t="str">
        <f>IF('query (10)'!N2250="","",'query (10)'!N2250)</f>
        <v xml:space="preserve">Check and Change Battery of HMI
Check Thermoscan Control Panel
Change LED Indicator
Check and Change Battery of PLC
Check Tighten of Power Supply
Check and Thermoscan Motor (Spindle)
Check Insulation of Motor (Spindle)
Cleaning Motor,Cover,propeller
</v>
      </c>
      <c r="Q2250" s="38" t="str">
        <f>TRIM('query (10)'!N2250)</f>
        <v xml:space="preserve">Check and Change Battery of HMI
Check Thermoscan Control Panel
Change LED Indicator
Check and Change Battery of PLC
Check Tighten of Power Supply
Check and Thermoscan Motor (Spindle)
Check Insulation of Motor (Spindle)
Cleaning Motor,Cover,propeller
</v>
      </c>
      <c r="R2250" s="38" t="str">
        <f>TRIM(UPPER('query (10)'!R2250))</f>
        <v/>
      </c>
      <c r="S2250" s="38" t="str">
        <f>TRIM(UPPER('query (10)'!S2250))</f>
        <v/>
      </c>
      <c r="T2250" s="38" t="str">
        <f>IF('query (10)'!Q2250="","",TRIM(UPPER('query (10)'!Q2250)))</f>
        <v/>
      </c>
      <c r="U2250" s="38" t="str">
        <f>IF('query (10)'!T2250="","",'query (10)'!T2250)</f>
        <v/>
      </c>
      <c r="V2250" s="39" t="str">
        <f>IF('query (10)'!T2250="","",IFERROR(VALUE('query (10)'!T2250),""))</f>
        <v/>
      </c>
      <c r="W2250" s="40">
        <f>IF('query (10)'!U2250="","",'query (10)'!U2250)</f>
        <v>0</v>
      </c>
      <c r="X2250" s="39">
        <f>IF('query (10)'!V2250="","",'query (10)'!V2250)</f>
        <v>360</v>
      </c>
      <c r="Y2250" s="41">
        <f>IF('query (10)'!W2250="","",'query (10)'!W2250)</f>
        <v>46119</v>
      </c>
      <c r="Z2250" s="41" t="str">
        <f>IF('query (10)'!X2250="","",'query (10)'!X2250)</f>
        <v/>
      </c>
      <c r="AA2250" s="41">
        <f>IF('query (10)'!Y2250="","",'query (10)'!Y2250)</f>
        <v>46119</v>
      </c>
      <c r="AB2250" s="41">
        <f>IF('query (10)'!Z2250="","",'query (10)'!Z2250)</f>
        <v>46479</v>
      </c>
      <c r="AC2250" s="38" t="str">
        <f>IF(OR('query (10)'!AA2250="",COUNTIF(Cleaning_Rules!$A$21:$A$26,TRIM('query (10)'!AA2250))&gt;0),"",TRIM('query (10)'!AA2250))</f>
        <v/>
      </c>
      <c r="AD2250" s="38" t="str">
        <f>IF('query (10)'!AB2250="","",TRIM(IFERROR(_xlfn.TEXTBEFORE('query (10)'!AB2250,"("),'query (10)'!AB2250)))</f>
        <v/>
      </c>
      <c r="AE2250" s="38" t="str">
        <f>IFERROR(LOWER(TRIM(_xlfn.TEXTBEFORE(_xlfn.TEXTAFTER('query (10)'!AB2250,"("),")"))),"")</f>
        <v/>
      </c>
      <c r="AF2250" s="38" t="str">
        <f>IF('query (10)'!AD2250="","",TRIM('query (10)'!AD2250))</f>
        <v>ณัฐดนัย จุฑาเทพ</v>
      </c>
      <c r="AG2250" s="38" t="str">
        <f>IF('query (10)'!AE2250="","",TRIM('query (10)'!AE2250))</f>
        <v>ณัฐดนัย จุฑาเทพ</v>
      </c>
      <c r="AH2250" s="38" t="str">
        <f>IF('query (10)'!AF2250="","",IFERROR(VALUE('query (10)'!AF2250),""))</f>
        <v/>
      </c>
      <c r="AI2250" s="38" t="str">
        <f>IF('query (10)'!AG2250="","",TRIM('query (10)'!AG2250))</f>
        <v/>
      </c>
      <c r="AJ2250" s="38" t="str">
        <f>IF('query (10)'!AH2250="","",IFERROR(VALUE('query (10)'!AH2250),""))</f>
        <v/>
      </c>
      <c r="AK2250" s="38" t="str">
        <f>IF('query (10)'!AI2250="","",TRIM('query (10)'!AI2250))</f>
        <v/>
      </c>
      <c r="AL2250" s="42">
        <f t="shared" si="175"/>
        <v>2026</v>
      </c>
      <c r="AM2250" s="42" t="str">
        <f t="shared" si="176"/>
        <v>2026-04</v>
      </c>
      <c r="AN2250" s="42" t="str">
        <f t="shared" ca="1" si="177"/>
        <v>ON_SCHEDULE</v>
      </c>
      <c r="AO2250" s="42" t="str">
        <f t="shared" si="178"/>
        <v>CH-409 | VIBRATION TESTING MACHINE. | HUB3-1 | ELECTRICAL CONTROL | Time-based Maintenance | Electrical | Measure | Medium | Check and Change Battery of HMI
Check Thermoscan Control Panel
Change LED Indicator
Check and Change Battery of PLC
Check Tighten of Power Supply
Check and Thermoscan Motor (Spindle)
Check Insulation of Motor (Spindle)
Cleaning Motor,Cover,propeller
 | ณัฐดนัย จุฑาเทพ</v>
      </c>
      <c r="AP2250" s="42" t="str">
        <f>_xlfn.TEXTJOIN("; ",TRUE,IF(COUNTA('query (10)'!A2250:AK2250)&lt;=6,"NEAR_EMPTY_ROW",""),IF($K2250="","MISSING_STATUS",""),IF(AND($K2250="เสร็จสิ้น",$Z2250=""),"DONE_NO_ACTUAL_DATE",""),IF(AND($I2250="Condition-based Maintenance",$AH2250=""),"CBM_NO_MEASUREMENT",""),IF(OR($X2250="",$X2250=0),"INVALID_PERIOD",""),IF(AND($AA2250&lt;&gt;"",$AB2250&lt;&gt;"",$AB2250&lt;$AA2250),"DATE_SEQUENCE_ERROR",""),IF(AND($AB2250&lt;&gt;"",$AB2250&gt;DATE(2030,12,31)),"DATE_OUTLIER",""),IF($C2250="","MISSING_QRCODE",""),IF($J2250="UNKNOWN","UNKNOWN_PM_TYPE",""),IF($L2250="UNKNOWN","UNKNOWN_STATUS",""))</f>
        <v/>
      </c>
      <c r="AQ2250" s="42" t="str">
        <f t="shared" si="179"/>
        <v>NO</v>
      </c>
    </row>
    <row r="2251" spans="1:43" x14ac:dyDescent="0.3">
      <c r="A2251" s="38">
        <f>IF('query (10)'!A2251="","",'query (10)'!A2251)</f>
        <v>2489</v>
      </c>
      <c r="B2251" s="38" t="str">
        <f>IF('query (10)'!B2251="","",'query (10)'!B2251)</f>
        <v/>
      </c>
      <c r="C2251" s="38" t="str">
        <f>TRIM(UPPER('query (10)'!M2251))</f>
        <v>SU-1063</v>
      </c>
      <c r="D2251" s="38" t="str">
        <f>TRIM(UPPER(IFERROR(_xlfn.TEXTBEFORE('query (10)'!L2251,"("),'query (10)'!L2251)))</f>
        <v>SHAFT FEEDER</v>
      </c>
      <c r="E2251" s="38" t="str">
        <f>IFERROR(TRIM(UPPER(_xlfn.TEXTBEFORE(_xlfn.TEXTAFTER('query (10)'!L2251,"("),")"))),"")</f>
        <v/>
      </c>
      <c r="F2251" s="38" t="str">
        <f>TRIM('query (10)'!K2251)</f>
        <v>HUB3-1</v>
      </c>
      <c r="G2251" s="38" t="str">
        <f>IF('query (10)'!J2251="","",'query (10)'!J2251)</f>
        <v>Electrical Control</v>
      </c>
      <c r="H2251" s="38" t="str">
        <f>TRIM(UPPER('query (10)'!J2251))</f>
        <v>ELECTRICAL CONTROL</v>
      </c>
      <c r="I2251" s="38" t="str">
        <f>IF('query (10)'!F2251="","",'query (10)'!F2251)</f>
        <v>Time-based Maintenance</v>
      </c>
      <c r="J2251" s="38" t="str">
        <f>IF('query (10)'!F2251="","",IFERROR(INDEX(Cleaning_Rules!$B$14:$B$17,MATCH(TRIM('query (10)'!F2251),Cleaning_Rules!$A$14:$A$17,0)),"UNKNOWN"))</f>
        <v>TBM</v>
      </c>
      <c r="K2251" s="38" t="str">
        <f>IF('query (10)'!G2251="","",'query (10)'!G2251)</f>
        <v>แผนใหม่</v>
      </c>
      <c r="L2251" s="38" t="str">
        <f>IF('query (10)'!G2251="","MISSING",IFERROR(INDEX(Cleaning_Rules!$B$5:$B$10,MATCH(TRIM('query (10)'!G2251),Cleaning_Rules!$A$5:$A$10,0)),"UNKNOWN"))</f>
        <v>NEW_PLAN</v>
      </c>
      <c r="M2251" s="38" t="str">
        <f>IF('query (10)'!I2251="","",'query (10)'!I2251)</f>
        <v>Electrical</v>
      </c>
      <c r="N2251" s="38" t="str">
        <f>IF('query (10)'!O2251="","",'query (10)'!O2251)</f>
        <v>Measure</v>
      </c>
      <c r="O2251" s="38" t="str">
        <f>IF('query (10)'!P2251="","",'query (10)'!P2251)</f>
        <v>Medium</v>
      </c>
      <c r="P2251" s="38" t="str">
        <f>IF('query (10)'!N2251="","",'query (10)'!N2251)</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2251" s="38" t="str">
        <f>TRIM('query (10)'!N2251)</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2251" s="38" t="str">
        <f>TRIM(UPPER('query (10)'!R2251))</f>
        <v/>
      </c>
      <c r="S2251" s="38" t="str">
        <f>TRIM(UPPER('query (10)'!S2251))</f>
        <v/>
      </c>
      <c r="T2251" s="38" t="str">
        <f>IF('query (10)'!Q2251="","",TRIM(UPPER('query (10)'!Q2251)))</f>
        <v/>
      </c>
      <c r="U2251" s="38" t="str">
        <f>IF('query (10)'!T2251="","",'query (10)'!T2251)</f>
        <v/>
      </c>
      <c r="V2251" s="39" t="str">
        <f>IF('query (10)'!T2251="","",IFERROR(VALUE('query (10)'!T2251),""))</f>
        <v/>
      </c>
      <c r="W2251" s="40">
        <f>IF('query (10)'!U2251="","",'query (10)'!U2251)</f>
        <v>0</v>
      </c>
      <c r="X2251" s="39">
        <f>IF('query (10)'!V2251="","",'query (10)'!V2251)</f>
        <v>360</v>
      </c>
      <c r="Y2251" s="41">
        <f>IF('query (10)'!W2251="","",'query (10)'!W2251)</f>
        <v>46119</v>
      </c>
      <c r="Z2251" s="41" t="str">
        <f>IF('query (10)'!X2251="","",'query (10)'!X2251)</f>
        <v/>
      </c>
      <c r="AA2251" s="41">
        <f>IF('query (10)'!Y2251="","",'query (10)'!Y2251)</f>
        <v>46119</v>
      </c>
      <c r="AB2251" s="41">
        <f>IF('query (10)'!Z2251="","",'query (10)'!Z2251)</f>
        <v>46479</v>
      </c>
      <c r="AC2251" s="38" t="str">
        <f>IF(OR('query (10)'!AA2251="",COUNTIF(Cleaning_Rules!$A$21:$A$26,TRIM('query (10)'!AA2251))&gt;0),"",TRIM('query (10)'!AA2251))</f>
        <v>กรอกค่า Insulation Test ทุกครั้ง</v>
      </c>
      <c r="AD2251" s="38" t="str">
        <f>IF('query (10)'!AB2251="","",TRIM(IFERROR(_xlfn.TEXTBEFORE('query (10)'!AB2251,"("),'query (10)'!AB2251)))</f>
        <v/>
      </c>
      <c r="AE2251" s="38" t="str">
        <f>IFERROR(LOWER(TRIM(_xlfn.TEXTBEFORE(_xlfn.TEXTAFTER('query (10)'!AB2251,"("),")"))),"")</f>
        <v/>
      </c>
      <c r="AF2251" s="38" t="str">
        <f>IF('query (10)'!AD2251="","",TRIM('query (10)'!AD2251))</f>
        <v>ณัฐดนัย จุฑาเทพ</v>
      </c>
      <c r="AG2251" s="38" t="str">
        <f>IF('query (10)'!AE2251="","",TRIM('query (10)'!AE2251))</f>
        <v>ณัฐดนัย จุฑาเทพ</v>
      </c>
      <c r="AH2251" s="38" t="str">
        <f>IF('query (10)'!AF2251="","",IFERROR(VALUE('query (10)'!AF2251),""))</f>
        <v/>
      </c>
      <c r="AI2251" s="38" t="str">
        <f>IF('query (10)'!AG2251="","",TRIM('query (10)'!AG2251))</f>
        <v/>
      </c>
      <c r="AJ2251" s="38" t="str">
        <f>IF('query (10)'!AH2251="","",IFERROR(VALUE('query (10)'!AH2251),""))</f>
        <v/>
      </c>
      <c r="AK2251" s="38" t="str">
        <f>IF('query (10)'!AI2251="","",TRIM('query (10)'!AI2251))</f>
        <v/>
      </c>
      <c r="AL2251" s="42">
        <f t="shared" si="175"/>
        <v>2026</v>
      </c>
      <c r="AM2251" s="42" t="str">
        <f t="shared" si="176"/>
        <v>2026-04</v>
      </c>
      <c r="AN2251" s="42" t="str">
        <f t="shared" ca="1" si="177"/>
        <v>ON_SCHEDULE</v>
      </c>
      <c r="AO2251" s="42" t="str">
        <f t="shared" si="178"/>
        <v>SU-1063 | SHAFT FEEDER | HUB3-1 | ELECTRICAL CONTROL | Time-based Maintenance | Electrical | Measure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กรอกค่า Insulation Test ทุกครั้ง | ณัฐดนัย จุฑาเทพ</v>
      </c>
      <c r="AP2251" s="42" t="str">
        <f>_xlfn.TEXTJOIN("; ",TRUE,IF(COUNTA('query (10)'!A2251:AK2251)&lt;=6,"NEAR_EMPTY_ROW",""),IF($K2251="","MISSING_STATUS",""),IF(AND($K2251="เสร็จสิ้น",$Z2251=""),"DONE_NO_ACTUAL_DATE",""),IF(AND($I2251="Condition-based Maintenance",$AH2251=""),"CBM_NO_MEASUREMENT",""),IF(OR($X2251="",$X2251=0),"INVALID_PERIOD",""),IF(AND($AA2251&lt;&gt;"",$AB2251&lt;&gt;"",$AB2251&lt;$AA2251),"DATE_SEQUENCE_ERROR",""),IF(AND($AB2251&lt;&gt;"",$AB2251&gt;DATE(2030,12,31)),"DATE_OUTLIER",""),IF($C2251="","MISSING_QRCODE",""),IF($J2251="UNKNOWN","UNKNOWN_PM_TYPE",""),IF($L2251="UNKNOWN","UNKNOWN_STATUS",""))</f>
        <v/>
      </c>
      <c r="AQ2251" s="42" t="str">
        <f t="shared" si="179"/>
        <v>NO</v>
      </c>
    </row>
    <row r="2252" spans="1:43" x14ac:dyDescent="0.3">
      <c r="A2252" s="38">
        <f>IF('query (10)'!A2252="","",'query (10)'!A2252)</f>
        <v>2490</v>
      </c>
      <c r="B2252" s="38" t="str">
        <f>IF('query (10)'!B2252="","",'query (10)'!B2252)</f>
        <v/>
      </c>
      <c r="C2252" s="38" t="str">
        <f>TRIM(UPPER('query (10)'!M2252))</f>
        <v>L-904</v>
      </c>
      <c r="D2252" s="38" t="str">
        <f>TRIM(UPPER(IFERROR(_xlfn.TEXTBEFORE('query (10)'!L2252,"("),'query (10)'!L2252)))</f>
        <v>FS4 TYPE NC LATHE M/C</v>
      </c>
      <c r="E2252" s="38" t="str">
        <f>IFERROR(TRIM(UPPER(_xlfn.TEXTBEFORE(_xlfn.TEXTAFTER('query (10)'!L2252,"("),")"))),"")</f>
        <v/>
      </c>
      <c r="F2252" s="38" t="str">
        <f>TRIM('query (10)'!K2252)</f>
        <v>HUB3-1</v>
      </c>
      <c r="G2252" s="38" t="str">
        <f>IF('query (10)'!J2252="","",'query (10)'!J2252)</f>
        <v>Electrical Control</v>
      </c>
      <c r="H2252" s="38" t="str">
        <f>TRIM(UPPER('query (10)'!J2252))</f>
        <v>ELECTRICAL CONTROL</v>
      </c>
      <c r="I2252" s="38" t="str">
        <f>IF('query (10)'!F2252="","",'query (10)'!F2252)</f>
        <v>Time-based Maintenance</v>
      </c>
      <c r="J2252" s="38" t="str">
        <f>IF('query (10)'!F2252="","",IFERROR(INDEX(Cleaning_Rules!$B$14:$B$17,MATCH(TRIM('query (10)'!F2252),Cleaning_Rules!$A$14:$A$17,0)),"UNKNOWN"))</f>
        <v>TBM</v>
      </c>
      <c r="K2252" s="38" t="str">
        <f>IF('query (10)'!G2252="","",'query (10)'!G2252)</f>
        <v>แผนใหม่</v>
      </c>
      <c r="L2252" s="38" t="str">
        <f>IF('query (10)'!G2252="","MISSING",IFERROR(INDEX(Cleaning_Rules!$B$5:$B$10,MATCH(TRIM('query (10)'!G2252),Cleaning_Rules!$A$5:$A$10,0)),"UNKNOWN"))</f>
        <v>NEW_PLAN</v>
      </c>
      <c r="M2252" s="38" t="str">
        <f>IF('query (10)'!I2252="","",'query (10)'!I2252)</f>
        <v>Electrical</v>
      </c>
      <c r="N2252" s="38" t="str">
        <f>IF('query (10)'!O2252="","",'query (10)'!O2252)</f>
        <v>Measure</v>
      </c>
      <c r="O2252" s="38" t="str">
        <f>IF('query (10)'!P2252="","",'query (10)'!P2252)</f>
        <v>Medium</v>
      </c>
      <c r="P2252" s="38" t="str">
        <f>IF('query (10)'!N2252="","",'query (10)'!N2252)</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2252" s="38" t="str">
        <f>TRIM('query (10)'!N2252)</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2252" s="38" t="str">
        <f>TRIM(UPPER('query (10)'!R2252))</f>
        <v/>
      </c>
      <c r="S2252" s="38" t="str">
        <f>TRIM(UPPER('query (10)'!S2252))</f>
        <v/>
      </c>
      <c r="T2252" s="38" t="str">
        <f>IF('query (10)'!Q2252="","",TRIM(UPPER('query (10)'!Q2252)))</f>
        <v/>
      </c>
      <c r="U2252" s="38" t="str">
        <f>IF('query (10)'!T2252="","",'query (10)'!T2252)</f>
        <v/>
      </c>
      <c r="V2252" s="39" t="str">
        <f>IF('query (10)'!T2252="","",IFERROR(VALUE('query (10)'!T2252),""))</f>
        <v/>
      </c>
      <c r="W2252" s="40">
        <f>IF('query (10)'!U2252="","",'query (10)'!U2252)</f>
        <v>0</v>
      </c>
      <c r="X2252" s="39">
        <f>IF('query (10)'!V2252="","",'query (10)'!V2252)</f>
        <v>360</v>
      </c>
      <c r="Y2252" s="41">
        <f>IF('query (10)'!W2252="","",'query (10)'!W2252)</f>
        <v>46119</v>
      </c>
      <c r="Z2252" s="41" t="str">
        <f>IF('query (10)'!X2252="","",'query (10)'!X2252)</f>
        <v/>
      </c>
      <c r="AA2252" s="41">
        <f>IF('query (10)'!Y2252="","",'query (10)'!Y2252)</f>
        <v>46119</v>
      </c>
      <c r="AB2252" s="41">
        <f>IF('query (10)'!Z2252="","",'query (10)'!Z2252)</f>
        <v>46479</v>
      </c>
      <c r="AC2252" s="38" t="str">
        <f>IF(OR('query (10)'!AA2252="",COUNTIF(Cleaning_Rules!$A$21:$A$26,TRIM('query (10)'!AA2252))&gt;0),"",TRIM('query (10)'!AA2252))</f>
        <v>กรอกค่า Insulation Test ทุกครั้ง</v>
      </c>
      <c r="AD2252" s="38" t="str">
        <f>IF('query (10)'!AB2252="","",TRIM(IFERROR(_xlfn.TEXTBEFORE('query (10)'!AB2252,"("),'query (10)'!AB2252)))</f>
        <v/>
      </c>
      <c r="AE2252" s="38" t="str">
        <f>IFERROR(LOWER(TRIM(_xlfn.TEXTBEFORE(_xlfn.TEXTAFTER('query (10)'!AB2252,"("),")"))),"")</f>
        <v/>
      </c>
      <c r="AF2252" s="38" t="str">
        <f>IF('query (10)'!AD2252="","",TRIM('query (10)'!AD2252))</f>
        <v>ณัฐดนัย จุฑาเทพ</v>
      </c>
      <c r="AG2252" s="38" t="str">
        <f>IF('query (10)'!AE2252="","",TRIM('query (10)'!AE2252))</f>
        <v>ณัฐดนัย จุฑาเทพ</v>
      </c>
      <c r="AH2252" s="38" t="str">
        <f>IF('query (10)'!AF2252="","",IFERROR(VALUE('query (10)'!AF2252),""))</f>
        <v/>
      </c>
      <c r="AI2252" s="38" t="str">
        <f>IF('query (10)'!AG2252="","",TRIM('query (10)'!AG2252))</f>
        <v/>
      </c>
      <c r="AJ2252" s="38" t="str">
        <f>IF('query (10)'!AH2252="","",IFERROR(VALUE('query (10)'!AH2252),""))</f>
        <v/>
      </c>
      <c r="AK2252" s="38" t="str">
        <f>IF('query (10)'!AI2252="","",TRIM('query (10)'!AI2252))</f>
        <v/>
      </c>
      <c r="AL2252" s="42">
        <f t="shared" si="175"/>
        <v>2026</v>
      </c>
      <c r="AM2252" s="42" t="str">
        <f t="shared" si="176"/>
        <v>2026-04</v>
      </c>
      <c r="AN2252" s="42" t="str">
        <f t="shared" ca="1" si="177"/>
        <v>ON_SCHEDULE</v>
      </c>
      <c r="AO2252" s="42" t="str">
        <f t="shared" si="178"/>
        <v>L-904 | FS4 TYPE NC LATHE M/C | HUB3-1 | ELECTRICAL CONTROL | Time-based Maintenance | Electrical | Measure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กรอกค่า Insulation Test ทุกครั้ง | ณัฐดนัย จุฑาเทพ</v>
      </c>
      <c r="AP2252" s="42" t="str">
        <f>_xlfn.TEXTJOIN("; ",TRUE,IF(COUNTA('query (10)'!A2252:AK2252)&lt;=6,"NEAR_EMPTY_ROW",""),IF($K2252="","MISSING_STATUS",""),IF(AND($K2252="เสร็จสิ้น",$Z2252=""),"DONE_NO_ACTUAL_DATE",""),IF(AND($I2252="Condition-based Maintenance",$AH2252=""),"CBM_NO_MEASUREMENT",""),IF(OR($X2252="",$X2252=0),"INVALID_PERIOD",""),IF(AND($AA2252&lt;&gt;"",$AB2252&lt;&gt;"",$AB2252&lt;$AA2252),"DATE_SEQUENCE_ERROR",""),IF(AND($AB2252&lt;&gt;"",$AB2252&gt;DATE(2030,12,31)),"DATE_OUTLIER",""),IF($C2252="","MISSING_QRCODE",""),IF($J2252="UNKNOWN","UNKNOWN_PM_TYPE",""),IF($L2252="UNKNOWN","UNKNOWN_STATUS",""))</f>
        <v/>
      </c>
      <c r="AQ2252" s="42" t="str">
        <f t="shared" si="179"/>
        <v>NO</v>
      </c>
    </row>
    <row r="2253" spans="1:43" x14ac:dyDescent="0.3">
      <c r="A2253" s="38">
        <f>IF('query (10)'!A2253="","",'query (10)'!A2253)</f>
        <v>2491</v>
      </c>
      <c r="B2253" s="38" t="str">
        <f>IF('query (10)'!B2253="","",'query (10)'!B2253)</f>
        <v/>
      </c>
      <c r="C2253" s="38" t="str">
        <f>TRIM(UPPER('query (10)'!M2253))</f>
        <v>GR-396</v>
      </c>
      <c r="D2253" s="38" t="str">
        <f>TRIM(UPPER(IFERROR(_xlfn.TEXTBEFORE('query (10)'!L2253,"("),'query (10)'!L2253)))</f>
        <v>B1 INNER RING GRINDING MACHINE.</v>
      </c>
      <c r="E2253" s="38" t="str">
        <f>IFERROR(TRIM(UPPER(_xlfn.TEXTBEFORE(_xlfn.TEXTAFTER('query (10)'!L2253,"("),")"))),"")</f>
        <v/>
      </c>
      <c r="F2253" s="38" t="str">
        <f>TRIM('query (10)'!K2253)</f>
        <v>HUB3-1</v>
      </c>
      <c r="G2253" s="38" t="str">
        <f>IF('query (10)'!J2253="","",'query (10)'!J2253)</f>
        <v>Electrical Control</v>
      </c>
      <c r="H2253" s="38" t="str">
        <f>TRIM(UPPER('query (10)'!J2253))</f>
        <v>ELECTRICAL CONTROL</v>
      </c>
      <c r="I2253" s="38" t="str">
        <f>IF('query (10)'!F2253="","",'query (10)'!F2253)</f>
        <v>Time-based Maintenance</v>
      </c>
      <c r="J2253" s="38" t="str">
        <f>IF('query (10)'!F2253="","",IFERROR(INDEX(Cleaning_Rules!$B$14:$B$17,MATCH(TRIM('query (10)'!F2253),Cleaning_Rules!$A$14:$A$17,0)),"UNKNOWN"))</f>
        <v>TBM</v>
      </c>
      <c r="K2253" s="38" t="str">
        <f>IF('query (10)'!G2253="","",'query (10)'!G2253)</f>
        <v>แผนใหม่</v>
      </c>
      <c r="L2253" s="38" t="str">
        <f>IF('query (10)'!G2253="","MISSING",IFERROR(INDEX(Cleaning_Rules!$B$5:$B$10,MATCH(TRIM('query (10)'!G2253),Cleaning_Rules!$A$5:$A$10,0)),"UNKNOWN"))</f>
        <v>NEW_PLAN</v>
      </c>
      <c r="M2253" s="38" t="str">
        <f>IF('query (10)'!I2253="","",'query (10)'!I2253)</f>
        <v>Electrical</v>
      </c>
      <c r="N2253" s="38" t="str">
        <f>IF('query (10)'!O2253="","",'query (10)'!O2253)</f>
        <v>Measure</v>
      </c>
      <c r="O2253" s="38" t="str">
        <f>IF('query (10)'!P2253="","",'query (10)'!P2253)</f>
        <v>Medium</v>
      </c>
      <c r="P2253" s="38" t="str">
        <f>IF('query (10)'!N2253="","",'query (10)'!N2253)</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2253" s="38" t="str">
        <f>TRIM('query (10)'!N2253)</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2253" s="38" t="str">
        <f>TRIM(UPPER('query (10)'!R2253))</f>
        <v/>
      </c>
      <c r="S2253" s="38" t="str">
        <f>TRIM(UPPER('query (10)'!S2253))</f>
        <v/>
      </c>
      <c r="T2253" s="38" t="str">
        <f>IF('query (10)'!Q2253="","",TRIM(UPPER('query (10)'!Q2253)))</f>
        <v/>
      </c>
      <c r="U2253" s="38" t="str">
        <f>IF('query (10)'!T2253="","",'query (10)'!T2253)</f>
        <v/>
      </c>
      <c r="V2253" s="39" t="str">
        <f>IF('query (10)'!T2253="","",IFERROR(VALUE('query (10)'!T2253),""))</f>
        <v/>
      </c>
      <c r="W2253" s="40">
        <f>IF('query (10)'!U2253="","",'query (10)'!U2253)</f>
        <v>0</v>
      </c>
      <c r="X2253" s="39">
        <f>IF('query (10)'!V2253="","",'query (10)'!V2253)</f>
        <v>360</v>
      </c>
      <c r="Y2253" s="41">
        <f>IF('query (10)'!W2253="","",'query (10)'!W2253)</f>
        <v>46119</v>
      </c>
      <c r="Z2253" s="41" t="str">
        <f>IF('query (10)'!X2253="","",'query (10)'!X2253)</f>
        <v/>
      </c>
      <c r="AA2253" s="41">
        <f>IF('query (10)'!Y2253="","",'query (10)'!Y2253)</f>
        <v>46119</v>
      </c>
      <c r="AB2253" s="41">
        <f>IF('query (10)'!Z2253="","",'query (10)'!Z2253)</f>
        <v>46479</v>
      </c>
      <c r="AC2253" s="38" t="str">
        <f>IF(OR('query (10)'!AA2253="",COUNTIF(Cleaning_Rules!$A$21:$A$26,TRIM('query (10)'!AA2253))&gt;0),"",TRIM('query (10)'!AA2253))</f>
        <v>กรอกค่า Insulation Test ทุกครั้ง</v>
      </c>
      <c r="AD2253" s="38" t="str">
        <f>IF('query (10)'!AB2253="","",TRIM(IFERROR(_xlfn.TEXTBEFORE('query (10)'!AB2253,"("),'query (10)'!AB2253)))</f>
        <v/>
      </c>
      <c r="AE2253" s="38" t="str">
        <f>IFERROR(LOWER(TRIM(_xlfn.TEXTBEFORE(_xlfn.TEXTAFTER('query (10)'!AB2253,"("),")"))),"")</f>
        <v/>
      </c>
      <c r="AF2253" s="38" t="str">
        <f>IF('query (10)'!AD2253="","",TRIM('query (10)'!AD2253))</f>
        <v>ณัฐดนัย จุฑาเทพ</v>
      </c>
      <c r="AG2253" s="38" t="str">
        <f>IF('query (10)'!AE2253="","",TRIM('query (10)'!AE2253))</f>
        <v>ณัฐดนัย จุฑาเทพ</v>
      </c>
      <c r="AH2253" s="38" t="str">
        <f>IF('query (10)'!AF2253="","",IFERROR(VALUE('query (10)'!AF2253),""))</f>
        <v/>
      </c>
      <c r="AI2253" s="38" t="str">
        <f>IF('query (10)'!AG2253="","",TRIM('query (10)'!AG2253))</f>
        <v/>
      </c>
      <c r="AJ2253" s="38" t="str">
        <f>IF('query (10)'!AH2253="","",IFERROR(VALUE('query (10)'!AH2253),""))</f>
        <v/>
      </c>
      <c r="AK2253" s="38" t="str">
        <f>IF('query (10)'!AI2253="","",TRIM('query (10)'!AI2253))</f>
        <v/>
      </c>
      <c r="AL2253" s="42">
        <f t="shared" si="175"/>
        <v>2026</v>
      </c>
      <c r="AM2253" s="42" t="str">
        <f t="shared" si="176"/>
        <v>2026-04</v>
      </c>
      <c r="AN2253" s="42" t="str">
        <f t="shared" ca="1" si="177"/>
        <v>ON_SCHEDULE</v>
      </c>
      <c r="AO2253" s="42" t="str">
        <f t="shared" si="178"/>
        <v>GR-396 | B1 INNER RING GRINDING MACHINE. | HUB3-1 | ELECTRICAL CONTROL | Time-based Maintenance | Electrical | Measure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กรอกค่า Insulation Test ทุกครั้ง | ณัฐดนัย จุฑาเทพ</v>
      </c>
      <c r="AP2253" s="42" t="str">
        <f>_xlfn.TEXTJOIN("; ",TRUE,IF(COUNTA('query (10)'!A2253:AK2253)&lt;=6,"NEAR_EMPTY_ROW",""),IF($K2253="","MISSING_STATUS",""),IF(AND($K2253="เสร็จสิ้น",$Z2253=""),"DONE_NO_ACTUAL_DATE",""),IF(AND($I2253="Condition-based Maintenance",$AH2253=""),"CBM_NO_MEASUREMENT",""),IF(OR($X2253="",$X2253=0),"INVALID_PERIOD",""),IF(AND($AA2253&lt;&gt;"",$AB2253&lt;&gt;"",$AB2253&lt;$AA2253),"DATE_SEQUENCE_ERROR",""),IF(AND($AB2253&lt;&gt;"",$AB2253&gt;DATE(2030,12,31)),"DATE_OUTLIER",""),IF($C2253="","MISSING_QRCODE",""),IF($J2253="UNKNOWN","UNKNOWN_PM_TYPE",""),IF($L2253="UNKNOWN","UNKNOWN_STATUS",""))</f>
        <v/>
      </c>
      <c r="AQ2253" s="42" t="str">
        <f t="shared" si="179"/>
        <v>NO</v>
      </c>
    </row>
    <row r="2254" spans="1:43" x14ac:dyDescent="0.3">
      <c r="A2254" s="38">
        <f>IF('query (10)'!A2254="","",'query (10)'!A2254)</f>
        <v>2492</v>
      </c>
      <c r="B2254" s="38" t="str">
        <f>IF('query (10)'!B2254="","",'query (10)'!B2254)</f>
        <v/>
      </c>
      <c r="C2254" s="38" t="str">
        <f>TRIM(UPPER('query (10)'!M2254))</f>
        <v>GR-398</v>
      </c>
      <c r="D2254" s="38" t="str">
        <f>TRIM(UPPER(IFERROR(_xlfn.TEXTBEFORE('query (10)'!L2254,"("),'query (10)'!L2254)))</f>
        <v>B1 INNER RING BORE GRINDING MACHINE.</v>
      </c>
      <c r="E2254" s="38" t="str">
        <f>IFERROR(TRIM(UPPER(_xlfn.TEXTBEFORE(_xlfn.TEXTAFTER('query (10)'!L2254,"("),")"))),"")</f>
        <v/>
      </c>
      <c r="F2254" s="38" t="str">
        <f>TRIM('query (10)'!K2254)</f>
        <v>HUB3-1</v>
      </c>
      <c r="G2254" s="38" t="str">
        <f>IF('query (10)'!J2254="","",'query (10)'!J2254)</f>
        <v>Electrical Control</v>
      </c>
      <c r="H2254" s="38" t="str">
        <f>TRIM(UPPER('query (10)'!J2254))</f>
        <v>ELECTRICAL CONTROL</v>
      </c>
      <c r="I2254" s="38" t="str">
        <f>IF('query (10)'!F2254="","",'query (10)'!F2254)</f>
        <v>Time-based Maintenance</v>
      </c>
      <c r="J2254" s="38" t="str">
        <f>IF('query (10)'!F2254="","",IFERROR(INDEX(Cleaning_Rules!$B$14:$B$17,MATCH(TRIM('query (10)'!F2254),Cleaning_Rules!$A$14:$A$17,0)),"UNKNOWN"))</f>
        <v>TBM</v>
      </c>
      <c r="K2254" s="38" t="str">
        <f>IF('query (10)'!G2254="","",'query (10)'!G2254)</f>
        <v>แผนใหม่</v>
      </c>
      <c r="L2254" s="38" t="str">
        <f>IF('query (10)'!G2254="","MISSING",IFERROR(INDEX(Cleaning_Rules!$B$5:$B$10,MATCH(TRIM('query (10)'!G2254),Cleaning_Rules!$A$5:$A$10,0)),"UNKNOWN"))</f>
        <v>NEW_PLAN</v>
      </c>
      <c r="M2254" s="38" t="str">
        <f>IF('query (10)'!I2254="","",'query (10)'!I2254)</f>
        <v>Electrical</v>
      </c>
      <c r="N2254" s="38" t="str">
        <f>IF('query (10)'!O2254="","",'query (10)'!O2254)</f>
        <v>Measure</v>
      </c>
      <c r="O2254" s="38" t="str">
        <f>IF('query (10)'!P2254="","",'query (10)'!P2254)</f>
        <v>Medium</v>
      </c>
      <c r="P2254" s="38" t="str">
        <f>IF('query (10)'!N2254="","",'query (10)'!N2254)</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Q2254" s="38" t="str">
        <f>TRIM('query (10)'!N2254)</f>
        <v xml:space="preserve">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v>
      </c>
      <c r="R2254" s="38" t="str">
        <f>TRIM(UPPER('query (10)'!R2254))</f>
        <v/>
      </c>
      <c r="S2254" s="38" t="str">
        <f>TRIM(UPPER('query (10)'!S2254))</f>
        <v/>
      </c>
      <c r="T2254" s="38" t="str">
        <f>IF('query (10)'!Q2254="","",TRIM(UPPER('query (10)'!Q2254)))</f>
        <v/>
      </c>
      <c r="U2254" s="38" t="str">
        <f>IF('query (10)'!T2254="","",'query (10)'!T2254)</f>
        <v/>
      </c>
      <c r="V2254" s="39" t="str">
        <f>IF('query (10)'!T2254="","",IFERROR(VALUE('query (10)'!T2254),""))</f>
        <v/>
      </c>
      <c r="W2254" s="40">
        <f>IF('query (10)'!U2254="","",'query (10)'!U2254)</f>
        <v>0</v>
      </c>
      <c r="X2254" s="39">
        <f>IF('query (10)'!V2254="","",'query (10)'!V2254)</f>
        <v>360</v>
      </c>
      <c r="Y2254" s="41">
        <f>IF('query (10)'!W2254="","",'query (10)'!W2254)</f>
        <v>46119</v>
      </c>
      <c r="Z2254" s="41" t="str">
        <f>IF('query (10)'!X2254="","",'query (10)'!X2254)</f>
        <v/>
      </c>
      <c r="AA2254" s="41">
        <f>IF('query (10)'!Y2254="","",'query (10)'!Y2254)</f>
        <v>46119</v>
      </c>
      <c r="AB2254" s="41">
        <f>IF('query (10)'!Z2254="","",'query (10)'!Z2254)</f>
        <v>46479</v>
      </c>
      <c r="AC2254" s="38" t="str">
        <f>IF(OR('query (10)'!AA2254="",COUNTIF(Cleaning_Rules!$A$21:$A$26,TRIM('query (10)'!AA2254))&gt;0),"",TRIM('query (10)'!AA2254))</f>
        <v>กรอกค่า Insulation Test ทุกครั้ง</v>
      </c>
      <c r="AD2254" s="38" t="str">
        <f>IF('query (10)'!AB2254="","",TRIM(IFERROR(_xlfn.TEXTBEFORE('query (10)'!AB2254,"("),'query (10)'!AB2254)))</f>
        <v/>
      </c>
      <c r="AE2254" s="38" t="str">
        <f>IFERROR(LOWER(TRIM(_xlfn.TEXTBEFORE(_xlfn.TEXTAFTER('query (10)'!AB2254,"("),")"))),"")</f>
        <v/>
      </c>
      <c r="AF2254" s="38" t="str">
        <f>IF('query (10)'!AD2254="","",TRIM('query (10)'!AD2254))</f>
        <v>ณัฐดนัย จุฑาเทพ</v>
      </c>
      <c r="AG2254" s="38" t="str">
        <f>IF('query (10)'!AE2254="","",TRIM('query (10)'!AE2254))</f>
        <v>ณัฐดนัย จุฑาเทพ</v>
      </c>
      <c r="AH2254" s="38" t="str">
        <f>IF('query (10)'!AF2254="","",IFERROR(VALUE('query (10)'!AF2254),""))</f>
        <v/>
      </c>
      <c r="AI2254" s="38" t="str">
        <f>IF('query (10)'!AG2254="","",TRIM('query (10)'!AG2254))</f>
        <v/>
      </c>
      <c r="AJ2254" s="38" t="str">
        <f>IF('query (10)'!AH2254="","",IFERROR(VALUE('query (10)'!AH2254),""))</f>
        <v/>
      </c>
      <c r="AK2254" s="38" t="str">
        <f>IF('query (10)'!AI2254="","",TRIM('query (10)'!AI2254))</f>
        <v/>
      </c>
      <c r="AL2254" s="42">
        <f t="shared" si="175"/>
        <v>2026</v>
      </c>
      <c r="AM2254" s="42" t="str">
        <f t="shared" si="176"/>
        <v>2026-04</v>
      </c>
      <c r="AN2254" s="42" t="str">
        <f t="shared" ca="1" si="177"/>
        <v>ON_SCHEDULE</v>
      </c>
      <c r="AO2254" s="42" t="str">
        <f t="shared" si="178"/>
        <v>GR-398 | B1 INNER RING BORE GRINDING MACHINE. | HUB3-1 | ELECTRICAL CONTROL | Time-based Maintenance | Electrical | Measure | Medium | Check and Change Battery of HMI
Check Thermoscan Control Panel
Change LED Indicator
Check and Change Battery of PLC
Check Tighten of Power Supply
Check and Thermoscan Motor (Work head / Wheel head)
Check Insulation of Motor (Work head / Wheel head)
Cleaning Motor,Cover,propeller
Check Error Code of Servo Amplifier
Check Ventilation of Servo Amplifer
Check and Change Battery of Servo Amplifer
Check and Thermoscan AC Servo Motor 
Check Insulation of AC Servo Motor 
Cleaning Encoder disk and Encoder connector of AC Servo Motor 
 | กรอกค่า Insulation Test ทุกครั้ง | ณัฐดนัย จุฑาเทพ</v>
      </c>
      <c r="AP2254" s="42" t="str">
        <f>_xlfn.TEXTJOIN("; ",TRUE,IF(COUNTA('query (10)'!A2254:AK2254)&lt;=6,"NEAR_EMPTY_ROW",""),IF($K2254="","MISSING_STATUS",""),IF(AND($K2254="เสร็จสิ้น",$Z2254=""),"DONE_NO_ACTUAL_DATE",""),IF(AND($I2254="Condition-based Maintenance",$AH2254=""),"CBM_NO_MEASUREMENT",""),IF(OR($X2254="",$X2254=0),"INVALID_PERIOD",""),IF(AND($AA2254&lt;&gt;"",$AB2254&lt;&gt;"",$AB2254&lt;$AA2254),"DATE_SEQUENCE_ERROR",""),IF(AND($AB2254&lt;&gt;"",$AB2254&gt;DATE(2030,12,31)),"DATE_OUTLIER",""),IF($C2254="","MISSING_QRCODE",""),IF($J2254="UNKNOWN","UNKNOWN_PM_TYPE",""),IF($L2254="UNKNOWN","UNKNOWN_STATUS",""))</f>
        <v/>
      </c>
      <c r="AQ2254" s="42" t="str">
        <f t="shared" si="179"/>
        <v>NO</v>
      </c>
    </row>
    <row r="2255" spans="1:43" x14ac:dyDescent="0.3">
      <c r="A2255" s="38">
        <f>IF('query (10)'!A2255="","",'query (10)'!A2255)</f>
        <v>2493</v>
      </c>
      <c r="B2255" s="38">
        <f>IF('query (10)'!B2255="","",'query (10)'!B2255)</f>
        <v>20567</v>
      </c>
      <c r="C2255" s="38" t="str">
        <f>TRIM(UPPER('query (10)'!M2255))</f>
        <v>GR-250</v>
      </c>
      <c r="D2255" s="38" t="str">
        <f>TRIM(UPPER(IFERROR(_xlfn.TEXTBEFORE('query (10)'!L2255,"("),'query (10)'!L2255)))</f>
        <v>INNER RING RACEWAY GRINDING MACHINE</v>
      </c>
      <c r="E2255" s="38" t="str">
        <f>IFERROR(TRIM(UPPER(_xlfn.TEXTBEFORE(_xlfn.TEXTAFTER('query (10)'!L2255,"("),")"))),"")</f>
        <v/>
      </c>
      <c r="F2255" s="38" t="str">
        <f>TRIM('query (10)'!K2255)</f>
        <v>KWD2</v>
      </c>
      <c r="G2255" s="38" t="str">
        <f>IF('query (10)'!J2255="","",'query (10)'!J2255)</f>
        <v xml:space="preserve">loader </v>
      </c>
      <c r="H2255" s="38" t="str">
        <f>TRIM(UPPER('query (10)'!J2255))</f>
        <v>LOADER</v>
      </c>
      <c r="I2255" s="38" t="str">
        <f>IF('query (10)'!F2255="","",'query (10)'!F2255)</f>
        <v>Time-based Maintenance</v>
      </c>
      <c r="J2255" s="38" t="str">
        <f>IF('query (10)'!F2255="","",IFERROR(INDEX(Cleaning_Rules!$B$14:$B$17,MATCH(TRIM('query (10)'!F2255),Cleaning_Rules!$A$14:$A$17,0)),"UNKNOWN"))</f>
        <v>TBM</v>
      </c>
      <c r="K2255" s="38" t="str">
        <f>IF('query (10)'!G2255="","",'query (10)'!G2255)</f>
        <v>เสร็จสิ้น</v>
      </c>
      <c r="L2255" s="38" t="str">
        <f>IF('query (10)'!G2255="","MISSING",IFERROR(INDEX(Cleaning_Rules!$B$5:$B$10,MATCH(TRIM('query (10)'!G2255),Cleaning_Rules!$A$5:$A$10,0)),"UNKNOWN"))</f>
        <v>COMPLETED</v>
      </c>
      <c r="M2255" s="38" t="str">
        <f>IF('query (10)'!I2255="","",'query (10)'!I2255)</f>
        <v>Mechanical</v>
      </c>
      <c r="N2255" s="38" t="str">
        <f>IF('query (10)'!O2255="","",'query (10)'!O2255)</f>
        <v>Inspection</v>
      </c>
      <c r="O2255" s="38" t="str">
        <f>IF('query (10)'!P2255="","",'query (10)'!P2255)</f>
        <v>Medium</v>
      </c>
      <c r="P2255" s="38" t="str">
        <f>IF('query (10)'!N2255="","",'query (10)'!N2255)</f>
        <v>Check Oil Loader to PM 6 Month Cycle</v>
      </c>
      <c r="Q2255" s="38" t="str">
        <f>TRIM('query (10)'!N2255)</f>
        <v>Check Oil Loader to PM 6 Month Cycle</v>
      </c>
      <c r="R2255" s="38" t="str">
        <f>TRIM(UPPER('query (10)'!R2255))</f>
        <v/>
      </c>
      <c r="S2255" s="38" t="str">
        <f>TRIM(UPPER('query (10)'!S2255))</f>
        <v/>
      </c>
      <c r="T2255" s="38" t="str">
        <f>IF('query (10)'!Q2255="","",TRIM(UPPER('query (10)'!Q2255)))</f>
        <v/>
      </c>
      <c r="U2255" s="38" t="str">
        <f>IF('query (10)'!T2255="","",'query (10)'!T2255)</f>
        <v/>
      </c>
      <c r="V2255" s="39" t="str">
        <f>IF('query (10)'!T2255="","",IFERROR(VALUE('query (10)'!T2255),""))</f>
        <v/>
      </c>
      <c r="W2255" s="40">
        <f>IF('query (10)'!U2255="","",'query (10)'!U2255)</f>
        <v>0</v>
      </c>
      <c r="X2255" s="39">
        <f>IF('query (10)'!V2255="","",'query (10)'!V2255)</f>
        <v>180</v>
      </c>
      <c r="Y2255" s="41">
        <f>IF('query (10)'!W2255="","",'query (10)'!W2255)</f>
        <v>46113</v>
      </c>
      <c r="Z2255" s="41">
        <f>IF('query (10)'!X2255="","",'query (10)'!X2255)</f>
        <v>46158</v>
      </c>
      <c r="AA2255" s="41">
        <f>IF('query (10)'!Y2255="","",'query (10)'!Y2255)</f>
        <v>46158</v>
      </c>
      <c r="AB2255" s="41">
        <f>IF('query (10)'!Z2255="","",'query (10)'!Z2255)</f>
        <v>46338</v>
      </c>
      <c r="AC2255" s="38" t="str">
        <f>IF(OR('query (10)'!AA2255="",COUNTIF(Cleaning_Rules!$A$21:$A$26,TRIM('query (10)'!AA2255))&gt;0),"",TRIM('query (10)'!AA2255))</f>
        <v/>
      </c>
      <c r="AD2255" s="38" t="str">
        <f>IF('query (10)'!AB2255="","",TRIM(IFERROR(_xlfn.TEXTBEFORE('query (10)'!AB2255,"("),'query (10)'!AB2255)))</f>
        <v>เริ่มซ่อมงาน PM แล้ว รับผิดชอบโดย CHETSADA PHIWBANG</v>
      </c>
      <c r="AE2255" s="38" t="str">
        <f>IFERROR(LOWER(TRIM(_xlfn.TEXTBEFORE(_xlfn.TEXTAFTER('query (10)'!AB2255,"("),")"))),"")</f>
        <v>chetsada@nsk.com</v>
      </c>
      <c r="AF2255" s="38" t="str">
        <f>IF('query (10)'!AD2255="","",TRIM('query (10)'!AD2255))</f>
        <v>คุณานนต์ ปารวัณวงศ์</v>
      </c>
      <c r="AG2255" s="38" t="str">
        <f>IF('query (10)'!AE2255="","",TRIM('query (10)'!AE2255))</f>
        <v>เจษฎา ผิวบาง</v>
      </c>
      <c r="AH2255" s="38" t="str">
        <f>IF('query (10)'!AF2255="","",IFERROR(VALUE('query (10)'!AF2255),""))</f>
        <v/>
      </c>
      <c r="AI2255" s="38" t="str">
        <f>IF('query (10)'!AG2255="","",TRIM('query (10)'!AG2255))</f>
        <v/>
      </c>
      <c r="AJ2255" s="38" t="str">
        <f>IF('query (10)'!AH2255="","",IFERROR(VALUE('query (10)'!AH2255),""))</f>
        <v/>
      </c>
      <c r="AK2255" s="38" t="str">
        <f>IF('query (10)'!AI2255="","",TRIM('query (10)'!AI2255))</f>
        <v/>
      </c>
      <c r="AL2255" s="42">
        <f t="shared" si="175"/>
        <v>2026</v>
      </c>
      <c r="AM2255" s="42" t="str">
        <f t="shared" si="176"/>
        <v>2026-04</v>
      </c>
      <c r="AN2255" s="42" t="str">
        <f t="shared" ca="1" si="177"/>
        <v/>
      </c>
      <c r="AO2255" s="42" t="str">
        <f t="shared" si="178"/>
        <v>GR-250 | INNER RING RACEWAY GRINDING MACHINE | KWD2 | LOADER | Time-based Maintenance | Mechanical | Inspection | Medium | Check Oil Loader to PM 6 Month Cycle | เริ่มซ่อมงาน PM แล้ว รับผิดชอบโดย CHETSADA PHIWBANG | เจษฎา ผิวบาง</v>
      </c>
      <c r="AP2255" s="42" t="str">
        <f>_xlfn.TEXTJOIN("; ",TRUE,IF(COUNTA('query (10)'!A2255:AK2255)&lt;=6,"NEAR_EMPTY_ROW",""),IF($K2255="","MISSING_STATUS",""),IF(AND($K2255="เสร็จสิ้น",$Z2255=""),"DONE_NO_ACTUAL_DATE",""),IF(AND($I2255="Condition-based Maintenance",$AH2255=""),"CBM_NO_MEASUREMENT",""),IF(OR($X2255="",$X2255=0),"INVALID_PERIOD",""),IF(AND($AA2255&lt;&gt;"",$AB2255&lt;&gt;"",$AB2255&lt;$AA2255),"DATE_SEQUENCE_ERROR",""),IF(AND($AB2255&lt;&gt;"",$AB2255&gt;DATE(2030,12,31)),"DATE_OUTLIER",""),IF($C2255="","MISSING_QRCODE",""),IF($J2255="UNKNOWN","UNKNOWN_PM_TYPE",""),IF($L2255="UNKNOWN","UNKNOWN_STATUS",""))</f>
        <v/>
      </c>
      <c r="AQ2255" s="42" t="str">
        <f t="shared" si="179"/>
        <v>NO</v>
      </c>
    </row>
    <row r="2256" spans="1:43" x14ac:dyDescent="0.3">
      <c r="A2256" s="38">
        <f>IF('query (10)'!A2256="","",'query (10)'!A2256)</f>
        <v>2494</v>
      </c>
      <c r="B2256" s="38">
        <f>IF('query (10)'!B2256="","",'query (10)'!B2256)</f>
        <v>20566</v>
      </c>
      <c r="C2256" s="38" t="str">
        <f>TRIM(UPPER('query (10)'!M2256))</f>
        <v>GR-253</v>
      </c>
      <c r="D2256" s="38" t="str">
        <f>TRIM(UPPER(IFERROR(_xlfn.TEXTBEFORE('query (10)'!L2256,"("),'query (10)'!L2256)))</f>
        <v>INNER RING RIB GRINDING MACHINE</v>
      </c>
      <c r="E2256" s="38" t="str">
        <f>IFERROR(TRIM(UPPER(_xlfn.TEXTBEFORE(_xlfn.TEXTAFTER('query (10)'!L2256,"("),")"))),"")</f>
        <v/>
      </c>
      <c r="F2256" s="38" t="str">
        <f>TRIM('query (10)'!K2256)</f>
        <v>KWD2</v>
      </c>
      <c r="G2256" s="38" t="str">
        <f>IF('query (10)'!J2256="","",'query (10)'!J2256)</f>
        <v xml:space="preserve">loader </v>
      </c>
      <c r="H2256" s="38" t="str">
        <f>TRIM(UPPER('query (10)'!J2256))</f>
        <v>LOADER</v>
      </c>
      <c r="I2256" s="38" t="str">
        <f>IF('query (10)'!F2256="","",'query (10)'!F2256)</f>
        <v>Time-based Maintenance</v>
      </c>
      <c r="J2256" s="38" t="str">
        <f>IF('query (10)'!F2256="","",IFERROR(INDEX(Cleaning_Rules!$B$14:$B$17,MATCH(TRIM('query (10)'!F2256),Cleaning_Rules!$A$14:$A$17,0)),"UNKNOWN"))</f>
        <v>TBM</v>
      </c>
      <c r="K2256" s="38" t="str">
        <f>IF('query (10)'!G2256="","",'query (10)'!G2256)</f>
        <v>เสร็จสิ้น</v>
      </c>
      <c r="L2256" s="38" t="str">
        <f>IF('query (10)'!G2256="","MISSING",IFERROR(INDEX(Cleaning_Rules!$B$5:$B$10,MATCH(TRIM('query (10)'!G2256),Cleaning_Rules!$A$5:$A$10,0)),"UNKNOWN"))</f>
        <v>COMPLETED</v>
      </c>
      <c r="M2256" s="38" t="str">
        <f>IF('query (10)'!I2256="","",'query (10)'!I2256)</f>
        <v>Mechanical</v>
      </c>
      <c r="N2256" s="38" t="str">
        <f>IF('query (10)'!O2256="","",'query (10)'!O2256)</f>
        <v>Inspection</v>
      </c>
      <c r="O2256" s="38" t="str">
        <f>IF('query (10)'!P2256="","",'query (10)'!P2256)</f>
        <v>Medium</v>
      </c>
      <c r="P2256" s="38" t="str">
        <f>IF('query (10)'!N2256="","",'query (10)'!N2256)</f>
        <v>Check Oil Loader to PM 6 Month Cycle</v>
      </c>
      <c r="Q2256" s="38" t="str">
        <f>TRIM('query (10)'!N2256)</f>
        <v>Check Oil Loader to PM 6 Month Cycle</v>
      </c>
      <c r="R2256" s="38" t="str">
        <f>TRIM(UPPER('query (10)'!R2256))</f>
        <v/>
      </c>
      <c r="S2256" s="38" t="str">
        <f>TRIM(UPPER('query (10)'!S2256))</f>
        <v/>
      </c>
      <c r="T2256" s="38" t="str">
        <f>IF('query (10)'!Q2256="","",TRIM(UPPER('query (10)'!Q2256)))</f>
        <v/>
      </c>
      <c r="U2256" s="38" t="str">
        <f>IF('query (10)'!T2256="","",'query (10)'!T2256)</f>
        <v/>
      </c>
      <c r="V2256" s="39" t="str">
        <f>IF('query (10)'!T2256="","",IFERROR(VALUE('query (10)'!T2256),""))</f>
        <v/>
      </c>
      <c r="W2256" s="40">
        <f>IF('query (10)'!U2256="","",'query (10)'!U2256)</f>
        <v>0</v>
      </c>
      <c r="X2256" s="39">
        <f>IF('query (10)'!V2256="","",'query (10)'!V2256)</f>
        <v>180</v>
      </c>
      <c r="Y2256" s="41">
        <f>IF('query (10)'!W2256="","",'query (10)'!W2256)</f>
        <v>46113</v>
      </c>
      <c r="Z2256" s="41">
        <f>IF('query (10)'!X2256="","",'query (10)'!X2256)</f>
        <v>46158</v>
      </c>
      <c r="AA2256" s="41">
        <f>IF('query (10)'!Y2256="","",'query (10)'!Y2256)</f>
        <v>46158</v>
      </c>
      <c r="AB2256" s="41">
        <f>IF('query (10)'!Z2256="","",'query (10)'!Z2256)</f>
        <v>46338</v>
      </c>
      <c r="AC2256" s="38" t="str">
        <f>IF(OR('query (10)'!AA2256="",COUNTIF(Cleaning_Rules!$A$21:$A$26,TRIM('query (10)'!AA2256))&gt;0),"",TRIM('query (10)'!AA2256))</f>
        <v/>
      </c>
      <c r="AD2256" s="38" t="str">
        <f>IF('query (10)'!AB2256="","",TRIM(IFERROR(_xlfn.TEXTBEFORE('query (10)'!AB2256,"("),'query (10)'!AB2256)))</f>
        <v>เริ่มซ่อมงาน PM แล้ว รับผิดชอบโดย CHETSADA PHIWBANG</v>
      </c>
      <c r="AE2256" s="38" t="str">
        <f>IFERROR(LOWER(TRIM(_xlfn.TEXTBEFORE(_xlfn.TEXTAFTER('query (10)'!AB2256,"("),")"))),"")</f>
        <v>chetsada@nsk.com</v>
      </c>
      <c r="AF2256" s="38" t="str">
        <f>IF('query (10)'!AD2256="","",TRIM('query (10)'!AD2256))</f>
        <v>คุณานนต์ ปารวัณวงศ์</v>
      </c>
      <c r="AG2256" s="38" t="str">
        <f>IF('query (10)'!AE2256="","",TRIM('query (10)'!AE2256))</f>
        <v>เจษฎา ผิวบาง</v>
      </c>
      <c r="AH2256" s="38" t="str">
        <f>IF('query (10)'!AF2256="","",IFERROR(VALUE('query (10)'!AF2256),""))</f>
        <v/>
      </c>
      <c r="AI2256" s="38" t="str">
        <f>IF('query (10)'!AG2256="","",TRIM('query (10)'!AG2256))</f>
        <v/>
      </c>
      <c r="AJ2256" s="38" t="str">
        <f>IF('query (10)'!AH2256="","",IFERROR(VALUE('query (10)'!AH2256),""))</f>
        <v/>
      </c>
      <c r="AK2256" s="38" t="str">
        <f>IF('query (10)'!AI2256="","",TRIM('query (10)'!AI2256))</f>
        <v/>
      </c>
      <c r="AL2256" s="42">
        <f t="shared" si="175"/>
        <v>2026</v>
      </c>
      <c r="AM2256" s="42" t="str">
        <f t="shared" si="176"/>
        <v>2026-04</v>
      </c>
      <c r="AN2256" s="42" t="str">
        <f t="shared" ca="1" si="177"/>
        <v/>
      </c>
      <c r="AO2256" s="42" t="str">
        <f t="shared" si="178"/>
        <v>GR-253 | INNER RING RIB GRINDING MACHINE | KWD2 | LOADER | Time-based Maintenance | Mechanical | Inspection | Medium | Check Oil Loader to PM 6 Month Cycle | เริ่มซ่อมงาน PM แล้ว รับผิดชอบโดย CHETSADA PHIWBANG | เจษฎา ผิวบาง</v>
      </c>
      <c r="AP2256" s="42" t="str">
        <f>_xlfn.TEXTJOIN("; ",TRUE,IF(COUNTA('query (10)'!A2256:AK2256)&lt;=6,"NEAR_EMPTY_ROW",""),IF($K2256="","MISSING_STATUS",""),IF(AND($K2256="เสร็จสิ้น",$Z2256=""),"DONE_NO_ACTUAL_DATE",""),IF(AND($I2256="Condition-based Maintenance",$AH2256=""),"CBM_NO_MEASUREMENT",""),IF(OR($X2256="",$X2256=0),"INVALID_PERIOD",""),IF(AND($AA2256&lt;&gt;"",$AB2256&lt;&gt;"",$AB2256&lt;$AA2256),"DATE_SEQUENCE_ERROR",""),IF(AND($AB2256&lt;&gt;"",$AB2256&gt;DATE(2030,12,31)),"DATE_OUTLIER",""),IF($C2256="","MISSING_QRCODE",""),IF($J2256="UNKNOWN","UNKNOWN_PM_TYPE",""),IF($L2256="UNKNOWN","UNKNOWN_STATUS",""))</f>
        <v/>
      </c>
      <c r="AQ2256" s="42" t="str">
        <f t="shared" si="179"/>
        <v>NO</v>
      </c>
    </row>
    <row r="2257" spans="1:43" x14ac:dyDescent="0.3">
      <c r="A2257" s="38">
        <f>IF('query (10)'!A2257="","",'query (10)'!A2257)</f>
        <v>2496</v>
      </c>
      <c r="B2257" s="38">
        <f>IF('query (10)'!B2257="","",'query (10)'!B2257)</f>
        <v>20021</v>
      </c>
      <c r="C2257" s="38" t="str">
        <f>TRIM(UPPER('query (10)'!M2257))</f>
        <v>GR-336</v>
      </c>
      <c r="D2257" s="38" t="str">
        <f>TRIM(UPPER(IFERROR(_xlfn.TEXTBEFORE('query (10)'!L2257,"("),'query (10)'!L2257)))</f>
        <v>INNER RING RACEWAY GRINDING MACHINE</v>
      </c>
      <c r="E2257" s="38" t="str">
        <f>IFERROR(TRIM(UPPER(_xlfn.TEXTBEFORE(_xlfn.TEXTAFTER('query (10)'!L2257,"("),")"))),"")</f>
        <v/>
      </c>
      <c r="F2257" s="38" t="str">
        <f>TRIM('query (10)'!K2257)</f>
        <v>KWD3</v>
      </c>
      <c r="G2257" s="38" t="str">
        <f>IF('query (10)'!J2257="","",'query (10)'!J2257)</f>
        <v xml:space="preserve">loader </v>
      </c>
      <c r="H2257" s="38" t="str">
        <f>TRIM(UPPER('query (10)'!J2257))</f>
        <v>LOADER</v>
      </c>
      <c r="I2257" s="38" t="str">
        <f>IF('query (10)'!F2257="","",'query (10)'!F2257)</f>
        <v>Time-based Maintenance</v>
      </c>
      <c r="J2257" s="38" t="str">
        <f>IF('query (10)'!F2257="","",IFERROR(INDEX(Cleaning_Rules!$B$14:$B$17,MATCH(TRIM('query (10)'!F2257),Cleaning_Rules!$A$14:$A$17,0)),"UNKNOWN"))</f>
        <v>TBM</v>
      </c>
      <c r="K2257" s="38" t="str">
        <f>IF('query (10)'!G2257="","",'query (10)'!G2257)</f>
        <v>เสร็จสิ้น</v>
      </c>
      <c r="L2257" s="38" t="str">
        <f>IF('query (10)'!G2257="","MISSING",IFERROR(INDEX(Cleaning_Rules!$B$5:$B$10,MATCH(TRIM('query (10)'!G2257),Cleaning_Rules!$A$5:$A$10,0)),"UNKNOWN"))</f>
        <v>COMPLETED</v>
      </c>
      <c r="M2257" s="38" t="str">
        <f>IF('query (10)'!I2257="","",'query (10)'!I2257)</f>
        <v>Mechanical</v>
      </c>
      <c r="N2257" s="38" t="str">
        <f>IF('query (10)'!O2257="","",'query (10)'!O2257)</f>
        <v>Inspection</v>
      </c>
      <c r="O2257" s="38" t="str">
        <f>IF('query (10)'!P2257="","",'query (10)'!P2257)</f>
        <v>Medium</v>
      </c>
      <c r="P2257" s="38" t="str">
        <f>IF('query (10)'!N2257="","",'query (10)'!N2257)</f>
        <v>Check Oil Loader to PM 6 Month Cycle</v>
      </c>
      <c r="Q2257" s="38" t="str">
        <f>TRIM('query (10)'!N2257)</f>
        <v>Check Oil Loader to PM 6 Month Cycle</v>
      </c>
      <c r="R2257" s="38" t="str">
        <f>TRIM(UPPER('query (10)'!R2257))</f>
        <v/>
      </c>
      <c r="S2257" s="38" t="str">
        <f>TRIM(UPPER('query (10)'!S2257))</f>
        <v/>
      </c>
      <c r="T2257" s="38" t="str">
        <f>IF('query (10)'!Q2257="","",TRIM(UPPER('query (10)'!Q2257)))</f>
        <v/>
      </c>
      <c r="U2257" s="38" t="str">
        <f>IF('query (10)'!T2257="","",'query (10)'!T2257)</f>
        <v/>
      </c>
      <c r="V2257" s="39" t="str">
        <f>IF('query (10)'!T2257="","",IFERROR(VALUE('query (10)'!T2257),""))</f>
        <v/>
      </c>
      <c r="W2257" s="40">
        <f>IF('query (10)'!U2257="","",'query (10)'!U2257)</f>
        <v>0</v>
      </c>
      <c r="X2257" s="39">
        <f>IF('query (10)'!V2257="","",'query (10)'!V2257)</f>
        <v>180</v>
      </c>
      <c r="Y2257" s="41">
        <f>IF('query (10)'!W2257="","",'query (10)'!W2257)</f>
        <v>46114</v>
      </c>
      <c r="Z2257" s="41">
        <f>IF('query (10)'!X2257="","",'query (10)'!X2257)</f>
        <v>46122</v>
      </c>
      <c r="AA2257" s="41">
        <f>IF('query (10)'!Y2257="","",'query (10)'!Y2257)</f>
        <v>46122</v>
      </c>
      <c r="AB2257" s="41">
        <f>IF('query (10)'!Z2257="","",'query (10)'!Z2257)</f>
        <v>46302</v>
      </c>
      <c r="AC2257" s="38" t="str">
        <f>IF(OR('query (10)'!AA2257="",COUNTIF(Cleaning_Rules!$A$21:$A$26,TRIM('query (10)'!AA2257))&gt;0),"",TRIM('query (10)'!AA2257))</f>
        <v/>
      </c>
      <c r="AD2257" s="38" t="str">
        <f>IF('query (10)'!AB2257="","",TRIM(IFERROR(_xlfn.TEXTBEFORE('query (10)'!AB2257,"("),'query (10)'!AB2257)))</f>
        <v>เริ่มซ่อมงาน PM แล้ว รับผิดชอบโดย KUNANON PARAWANWONG</v>
      </c>
      <c r="AE2257" s="38" t="str">
        <f>IFERROR(LOWER(TRIM(_xlfn.TEXTBEFORE(_xlfn.TEXTAFTER('query (10)'!AB2257,"("),")"))),"")</f>
        <v>parawanwong-k-3161@nsk.com</v>
      </c>
      <c r="AF2257" s="38" t="str">
        <f>IF('query (10)'!AD2257="","",TRIM('query (10)'!AD2257))</f>
        <v>คุณานนต์ ปารวัณวงศ์</v>
      </c>
      <c r="AG2257" s="38" t="str">
        <f>IF('query (10)'!AE2257="","",TRIM('query (10)'!AE2257))</f>
        <v>คุณานนต์ ปารวัณวงศ์</v>
      </c>
      <c r="AH2257" s="38" t="str">
        <f>IF('query (10)'!AF2257="","",IFERROR(VALUE('query (10)'!AF2257),""))</f>
        <v/>
      </c>
      <c r="AI2257" s="38" t="str">
        <f>IF('query (10)'!AG2257="","",TRIM('query (10)'!AG2257))</f>
        <v/>
      </c>
      <c r="AJ2257" s="38" t="str">
        <f>IF('query (10)'!AH2257="","",IFERROR(VALUE('query (10)'!AH2257),""))</f>
        <v/>
      </c>
      <c r="AK2257" s="38" t="str">
        <f>IF('query (10)'!AI2257="","",TRIM('query (10)'!AI2257))</f>
        <v/>
      </c>
      <c r="AL2257" s="42">
        <f t="shared" si="175"/>
        <v>2026</v>
      </c>
      <c r="AM2257" s="42" t="str">
        <f t="shared" si="176"/>
        <v>2026-04</v>
      </c>
      <c r="AN2257" s="42" t="str">
        <f t="shared" ca="1" si="177"/>
        <v/>
      </c>
      <c r="AO2257" s="42" t="str">
        <f t="shared" si="178"/>
        <v>GR-336 | INNER RING RACEWAY GRINDING MACHINE | KWD3 | LOADER | Time-based Maintenance | Mechanical | Inspection | Medium | Check Oil Loader to PM 6 Month Cycle | เริ่มซ่อมงาน PM แล้ว รับผิดชอบโดย KUNANON PARAWANWONG | คุณานนต์ ปารวัณวงศ์</v>
      </c>
      <c r="AP2257" s="42" t="str">
        <f>_xlfn.TEXTJOIN("; ",TRUE,IF(COUNTA('query (10)'!A2257:AK2257)&lt;=6,"NEAR_EMPTY_ROW",""),IF($K2257="","MISSING_STATUS",""),IF(AND($K2257="เสร็จสิ้น",$Z2257=""),"DONE_NO_ACTUAL_DATE",""),IF(AND($I2257="Condition-based Maintenance",$AH2257=""),"CBM_NO_MEASUREMENT",""),IF(OR($X2257="",$X2257=0),"INVALID_PERIOD",""),IF(AND($AA2257&lt;&gt;"",$AB2257&lt;&gt;"",$AB2257&lt;$AA2257),"DATE_SEQUENCE_ERROR",""),IF(AND($AB2257&lt;&gt;"",$AB2257&gt;DATE(2030,12,31)),"DATE_OUTLIER",""),IF($C2257="","MISSING_QRCODE",""),IF($J2257="UNKNOWN","UNKNOWN_PM_TYPE",""),IF($L2257="UNKNOWN","UNKNOWN_STATUS",""))</f>
        <v/>
      </c>
      <c r="AQ2257" s="42" t="str">
        <f t="shared" si="179"/>
        <v>NO</v>
      </c>
    </row>
    <row r="2258" spans="1:43" x14ac:dyDescent="0.3">
      <c r="A2258" s="38">
        <f>IF('query (10)'!A2258="","",'query (10)'!A2258)</f>
        <v>2497</v>
      </c>
      <c r="B2258" s="38">
        <f>IF('query (10)'!B2258="","",'query (10)'!B2258)</f>
        <v>20022</v>
      </c>
      <c r="C2258" s="38" t="str">
        <f>TRIM(UPPER('query (10)'!M2258))</f>
        <v>GR-339</v>
      </c>
      <c r="D2258" s="38" t="str">
        <f>TRIM(UPPER(IFERROR(_xlfn.TEXTBEFORE('query (10)'!L2258,"("),'query (10)'!L2258)))</f>
        <v>INNER RING RIB GRINDING MACHINE</v>
      </c>
      <c r="E2258" s="38" t="str">
        <f>IFERROR(TRIM(UPPER(_xlfn.TEXTBEFORE(_xlfn.TEXTAFTER('query (10)'!L2258,"("),")"))),"")</f>
        <v/>
      </c>
      <c r="F2258" s="38" t="str">
        <f>TRIM('query (10)'!K2258)</f>
        <v>KWD3</v>
      </c>
      <c r="G2258" s="38" t="str">
        <f>IF('query (10)'!J2258="","",'query (10)'!J2258)</f>
        <v xml:space="preserve">loader </v>
      </c>
      <c r="H2258" s="38" t="str">
        <f>TRIM(UPPER('query (10)'!J2258))</f>
        <v>LOADER</v>
      </c>
      <c r="I2258" s="38" t="str">
        <f>IF('query (10)'!F2258="","",'query (10)'!F2258)</f>
        <v>Time-based Maintenance</v>
      </c>
      <c r="J2258" s="38" t="str">
        <f>IF('query (10)'!F2258="","",IFERROR(INDEX(Cleaning_Rules!$B$14:$B$17,MATCH(TRIM('query (10)'!F2258),Cleaning_Rules!$A$14:$A$17,0)),"UNKNOWN"))</f>
        <v>TBM</v>
      </c>
      <c r="K2258" s="38" t="str">
        <f>IF('query (10)'!G2258="","",'query (10)'!G2258)</f>
        <v>เสร็จสิ้น</v>
      </c>
      <c r="L2258" s="38" t="str">
        <f>IF('query (10)'!G2258="","MISSING",IFERROR(INDEX(Cleaning_Rules!$B$5:$B$10,MATCH(TRIM('query (10)'!G2258),Cleaning_Rules!$A$5:$A$10,0)),"UNKNOWN"))</f>
        <v>COMPLETED</v>
      </c>
      <c r="M2258" s="38" t="str">
        <f>IF('query (10)'!I2258="","",'query (10)'!I2258)</f>
        <v>Mechanical</v>
      </c>
      <c r="N2258" s="38" t="str">
        <f>IF('query (10)'!O2258="","",'query (10)'!O2258)</f>
        <v>Inspection</v>
      </c>
      <c r="O2258" s="38" t="str">
        <f>IF('query (10)'!P2258="","",'query (10)'!P2258)</f>
        <v>Medium</v>
      </c>
      <c r="P2258" s="38" t="str">
        <f>IF('query (10)'!N2258="","",'query (10)'!N2258)</f>
        <v>Check Oil Loader to PM 6 Month Cycle</v>
      </c>
      <c r="Q2258" s="38" t="str">
        <f>TRIM('query (10)'!N2258)</f>
        <v>Check Oil Loader to PM 6 Month Cycle</v>
      </c>
      <c r="R2258" s="38" t="str">
        <f>TRIM(UPPER('query (10)'!R2258))</f>
        <v/>
      </c>
      <c r="S2258" s="38" t="str">
        <f>TRIM(UPPER('query (10)'!S2258))</f>
        <v/>
      </c>
      <c r="T2258" s="38" t="str">
        <f>IF('query (10)'!Q2258="","",TRIM(UPPER('query (10)'!Q2258)))</f>
        <v/>
      </c>
      <c r="U2258" s="38" t="str">
        <f>IF('query (10)'!T2258="","",'query (10)'!T2258)</f>
        <v/>
      </c>
      <c r="V2258" s="39" t="str">
        <f>IF('query (10)'!T2258="","",IFERROR(VALUE('query (10)'!T2258),""))</f>
        <v/>
      </c>
      <c r="W2258" s="40">
        <f>IF('query (10)'!U2258="","",'query (10)'!U2258)</f>
        <v>0</v>
      </c>
      <c r="X2258" s="39">
        <f>IF('query (10)'!V2258="","",'query (10)'!V2258)</f>
        <v>180</v>
      </c>
      <c r="Y2258" s="41">
        <f>IF('query (10)'!W2258="","",'query (10)'!W2258)</f>
        <v>46114</v>
      </c>
      <c r="Z2258" s="41">
        <f>IF('query (10)'!X2258="","",'query (10)'!X2258)</f>
        <v>46122</v>
      </c>
      <c r="AA2258" s="41">
        <f>IF('query (10)'!Y2258="","",'query (10)'!Y2258)</f>
        <v>46122</v>
      </c>
      <c r="AB2258" s="41">
        <f>IF('query (10)'!Z2258="","",'query (10)'!Z2258)</f>
        <v>46302</v>
      </c>
      <c r="AC2258" s="38" t="str">
        <f>IF(OR('query (10)'!AA2258="",COUNTIF(Cleaning_Rules!$A$21:$A$26,TRIM('query (10)'!AA2258))&gt;0),"",TRIM('query (10)'!AA2258))</f>
        <v/>
      </c>
      <c r="AD2258" s="38" t="str">
        <f>IF('query (10)'!AB2258="","",TRIM(IFERROR(_xlfn.TEXTBEFORE('query (10)'!AB2258,"("),'query (10)'!AB2258)))</f>
        <v>เริ่มซ่อมงาน PM แล้ว รับผิดชอบโดย KUNANON PARAWANWONG</v>
      </c>
      <c r="AE2258" s="38" t="str">
        <f>IFERROR(LOWER(TRIM(_xlfn.TEXTBEFORE(_xlfn.TEXTAFTER('query (10)'!AB2258,"("),")"))),"")</f>
        <v>parawanwong-k-3161@nsk.com</v>
      </c>
      <c r="AF2258" s="38" t="str">
        <f>IF('query (10)'!AD2258="","",TRIM('query (10)'!AD2258))</f>
        <v>คุณานนต์ ปารวัณวงศ์</v>
      </c>
      <c r="AG2258" s="38" t="str">
        <f>IF('query (10)'!AE2258="","",TRIM('query (10)'!AE2258))</f>
        <v>คุณานนต์ ปารวัณวงศ์</v>
      </c>
      <c r="AH2258" s="38" t="str">
        <f>IF('query (10)'!AF2258="","",IFERROR(VALUE('query (10)'!AF2258),""))</f>
        <v/>
      </c>
      <c r="AI2258" s="38" t="str">
        <f>IF('query (10)'!AG2258="","",TRIM('query (10)'!AG2258))</f>
        <v/>
      </c>
      <c r="AJ2258" s="38" t="str">
        <f>IF('query (10)'!AH2258="","",IFERROR(VALUE('query (10)'!AH2258),""))</f>
        <v/>
      </c>
      <c r="AK2258" s="38" t="str">
        <f>IF('query (10)'!AI2258="","",TRIM('query (10)'!AI2258))</f>
        <v/>
      </c>
      <c r="AL2258" s="42">
        <f t="shared" si="175"/>
        <v>2026</v>
      </c>
      <c r="AM2258" s="42" t="str">
        <f t="shared" si="176"/>
        <v>2026-04</v>
      </c>
      <c r="AN2258" s="42" t="str">
        <f t="shared" ca="1" si="177"/>
        <v/>
      </c>
      <c r="AO2258" s="42" t="str">
        <f t="shared" si="178"/>
        <v>GR-339 | INNER RING RIB GRINDING MACHINE | KWD3 | LOADER | Time-based Maintenance | Mechanical | Inspection | Medium | Check Oil Loader to PM 6 Month Cycle | เริ่มซ่อมงาน PM แล้ว รับผิดชอบโดย KUNANON PARAWANWONG | คุณานนต์ ปารวัณวงศ์</v>
      </c>
      <c r="AP2258" s="42" t="str">
        <f>_xlfn.TEXTJOIN("; ",TRUE,IF(COUNTA('query (10)'!A2258:AK2258)&lt;=6,"NEAR_EMPTY_ROW",""),IF($K2258="","MISSING_STATUS",""),IF(AND($K2258="เสร็จสิ้น",$Z2258=""),"DONE_NO_ACTUAL_DATE",""),IF(AND($I2258="Condition-based Maintenance",$AH2258=""),"CBM_NO_MEASUREMENT",""),IF(OR($X2258="",$X2258=0),"INVALID_PERIOD",""),IF(AND($AA2258&lt;&gt;"",$AB2258&lt;&gt;"",$AB2258&lt;$AA2258),"DATE_SEQUENCE_ERROR",""),IF(AND($AB2258&lt;&gt;"",$AB2258&gt;DATE(2030,12,31)),"DATE_OUTLIER",""),IF($C2258="","MISSING_QRCODE",""),IF($J2258="UNKNOWN","UNKNOWN_PM_TYPE",""),IF($L2258="UNKNOWN","UNKNOWN_STATUS",""))</f>
        <v/>
      </c>
      <c r="AQ2258" s="42" t="str">
        <f t="shared" si="179"/>
        <v>NO</v>
      </c>
    </row>
    <row r="2259" spans="1:43" x14ac:dyDescent="0.3">
      <c r="A2259" s="38">
        <f>IF('query (10)'!A2259="","",'query (10)'!A2259)</f>
        <v>2498</v>
      </c>
      <c r="B2259" s="38">
        <f>IF('query (10)'!B2259="","",'query (10)'!B2259)</f>
        <v>20023</v>
      </c>
      <c r="C2259" s="38" t="str">
        <f>TRIM(UPPER('query (10)'!M2259))</f>
        <v>GR-458</v>
      </c>
      <c r="D2259" s="38" t="str">
        <f>TRIM(UPPER(IFERROR(_xlfn.TEXTBEFORE('query (10)'!L2259,"("),'query (10)'!L2259)))</f>
        <v>INNER RING RACEWAY GRINDING MACHINE</v>
      </c>
      <c r="E2259" s="38" t="str">
        <f>IFERROR(TRIM(UPPER(_xlfn.TEXTBEFORE(_xlfn.TEXTAFTER('query (10)'!L2259,"("),")"))),"")</f>
        <v/>
      </c>
      <c r="F2259" s="38" t="str">
        <f>TRIM('query (10)'!K2259)</f>
        <v>KWD4</v>
      </c>
      <c r="G2259" s="38" t="str">
        <f>IF('query (10)'!J2259="","",'query (10)'!J2259)</f>
        <v xml:space="preserve">loader </v>
      </c>
      <c r="H2259" s="38" t="str">
        <f>TRIM(UPPER('query (10)'!J2259))</f>
        <v>LOADER</v>
      </c>
      <c r="I2259" s="38" t="str">
        <f>IF('query (10)'!F2259="","",'query (10)'!F2259)</f>
        <v>Time-based Maintenance</v>
      </c>
      <c r="J2259" s="38" t="str">
        <f>IF('query (10)'!F2259="","",IFERROR(INDEX(Cleaning_Rules!$B$14:$B$17,MATCH(TRIM('query (10)'!F2259),Cleaning_Rules!$A$14:$A$17,0)),"UNKNOWN"))</f>
        <v>TBM</v>
      </c>
      <c r="K2259" s="38" t="str">
        <f>IF('query (10)'!G2259="","",'query (10)'!G2259)</f>
        <v>เสร็จสิ้น</v>
      </c>
      <c r="L2259" s="38" t="str">
        <f>IF('query (10)'!G2259="","MISSING",IFERROR(INDEX(Cleaning_Rules!$B$5:$B$10,MATCH(TRIM('query (10)'!G2259),Cleaning_Rules!$A$5:$A$10,0)),"UNKNOWN"))</f>
        <v>COMPLETED</v>
      </c>
      <c r="M2259" s="38" t="str">
        <f>IF('query (10)'!I2259="","",'query (10)'!I2259)</f>
        <v>Mechanical</v>
      </c>
      <c r="N2259" s="38" t="str">
        <f>IF('query (10)'!O2259="","",'query (10)'!O2259)</f>
        <v>Inspection</v>
      </c>
      <c r="O2259" s="38" t="str">
        <f>IF('query (10)'!P2259="","",'query (10)'!P2259)</f>
        <v>Medium</v>
      </c>
      <c r="P2259" s="38" t="str">
        <f>IF('query (10)'!N2259="","",'query (10)'!N2259)</f>
        <v>Check Oil Loader to PM 6 Month Cycle</v>
      </c>
      <c r="Q2259" s="38" t="str">
        <f>TRIM('query (10)'!N2259)</f>
        <v>Check Oil Loader to PM 6 Month Cycle</v>
      </c>
      <c r="R2259" s="38" t="str">
        <f>TRIM(UPPER('query (10)'!R2259))</f>
        <v/>
      </c>
      <c r="S2259" s="38" t="str">
        <f>TRIM(UPPER('query (10)'!S2259))</f>
        <v/>
      </c>
      <c r="T2259" s="38" t="str">
        <f>IF('query (10)'!Q2259="","",TRIM(UPPER('query (10)'!Q2259)))</f>
        <v/>
      </c>
      <c r="U2259" s="38" t="str">
        <f>IF('query (10)'!T2259="","",'query (10)'!T2259)</f>
        <v/>
      </c>
      <c r="V2259" s="39" t="str">
        <f>IF('query (10)'!T2259="","",IFERROR(VALUE('query (10)'!T2259),""))</f>
        <v/>
      </c>
      <c r="W2259" s="40">
        <f>IF('query (10)'!U2259="","",'query (10)'!U2259)</f>
        <v>0</v>
      </c>
      <c r="X2259" s="39">
        <f>IF('query (10)'!V2259="","",'query (10)'!V2259)</f>
        <v>180</v>
      </c>
      <c r="Y2259" s="41">
        <f>IF('query (10)'!W2259="","",'query (10)'!W2259)</f>
        <v>46115</v>
      </c>
      <c r="Z2259" s="41">
        <f>IF('query (10)'!X2259="","",'query (10)'!X2259)</f>
        <v>46122</v>
      </c>
      <c r="AA2259" s="41">
        <f>IF('query (10)'!Y2259="","",'query (10)'!Y2259)</f>
        <v>46122</v>
      </c>
      <c r="AB2259" s="41">
        <f>IF('query (10)'!Z2259="","",'query (10)'!Z2259)</f>
        <v>46302</v>
      </c>
      <c r="AC2259" s="38" t="str">
        <f>IF(OR('query (10)'!AA2259="",COUNTIF(Cleaning_Rules!$A$21:$A$26,TRIM('query (10)'!AA2259))&gt;0),"",TRIM('query (10)'!AA2259))</f>
        <v/>
      </c>
      <c r="AD2259" s="38" t="str">
        <f>IF('query (10)'!AB2259="","",TRIM(IFERROR(_xlfn.TEXTBEFORE('query (10)'!AB2259,"("),'query (10)'!AB2259)))</f>
        <v>เริ่มซ่อมงาน PM แล้ว รับผิดชอบโดย KUNANON PARAWANWONG</v>
      </c>
      <c r="AE2259" s="38" t="str">
        <f>IFERROR(LOWER(TRIM(_xlfn.TEXTBEFORE(_xlfn.TEXTAFTER('query (10)'!AB2259,"("),")"))),"")</f>
        <v>parawanwong-k-3161@nsk.com</v>
      </c>
      <c r="AF2259" s="38" t="str">
        <f>IF('query (10)'!AD2259="","",TRIM('query (10)'!AD2259))</f>
        <v>คุณานนต์ ปารวัณวงศ์</v>
      </c>
      <c r="AG2259" s="38" t="str">
        <f>IF('query (10)'!AE2259="","",TRIM('query (10)'!AE2259))</f>
        <v>คุณานนต์ ปารวัณวงศ์</v>
      </c>
      <c r="AH2259" s="38" t="str">
        <f>IF('query (10)'!AF2259="","",IFERROR(VALUE('query (10)'!AF2259),""))</f>
        <v/>
      </c>
      <c r="AI2259" s="38" t="str">
        <f>IF('query (10)'!AG2259="","",TRIM('query (10)'!AG2259))</f>
        <v/>
      </c>
      <c r="AJ2259" s="38" t="str">
        <f>IF('query (10)'!AH2259="","",IFERROR(VALUE('query (10)'!AH2259),""))</f>
        <v/>
      </c>
      <c r="AK2259" s="38" t="str">
        <f>IF('query (10)'!AI2259="","",TRIM('query (10)'!AI2259))</f>
        <v/>
      </c>
      <c r="AL2259" s="42">
        <f t="shared" si="175"/>
        <v>2026</v>
      </c>
      <c r="AM2259" s="42" t="str">
        <f t="shared" si="176"/>
        <v>2026-04</v>
      </c>
      <c r="AN2259" s="42" t="str">
        <f t="shared" ca="1" si="177"/>
        <v/>
      </c>
      <c r="AO2259" s="42" t="str">
        <f t="shared" si="178"/>
        <v>GR-458 | INNER RING RACEWAY GRINDING MACHINE | KWD4 | LOADER | Time-based Maintenance | Mechanical | Inspection | Medium | Check Oil Loader to PM 6 Month Cycle | เริ่มซ่อมงาน PM แล้ว รับผิดชอบโดย KUNANON PARAWANWONG | คุณานนต์ ปารวัณวงศ์</v>
      </c>
      <c r="AP2259" s="42" t="str">
        <f>_xlfn.TEXTJOIN("; ",TRUE,IF(COUNTA('query (10)'!A2259:AK2259)&lt;=6,"NEAR_EMPTY_ROW",""),IF($K2259="","MISSING_STATUS",""),IF(AND($K2259="เสร็จสิ้น",$Z2259=""),"DONE_NO_ACTUAL_DATE",""),IF(AND($I2259="Condition-based Maintenance",$AH2259=""),"CBM_NO_MEASUREMENT",""),IF(OR($X2259="",$X2259=0),"INVALID_PERIOD",""),IF(AND($AA2259&lt;&gt;"",$AB2259&lt;&gt;"",$AB2259&lt;$AA2259),"DATE_SEQUENCE_ERROR",""),IF(AND($AB2259&lt;&gt;"",$AB2259&gt;DATE(2030,12,31)),"DATE_OUTLIER",""),IF($C2259="","MISSING_QRCODE",""),IF($J2259="UNKNOWN","UNKNOWN_PM_TYPE",""),IF($L2259="UNKNOWN","UNKNOWN_STATUS",""))</f>
        <v/>
      </c>
      <c r="AQ2259" s="42" t="str">
        <f t="shared" si="179"/>
        <v>NO</v>
      </c>
    </row>
    <row r="2260" spans="1:43" x14ac:dyDescent="0.3">
      <c r="A2260" s="38">
        <f>IF('query (10)'!A2260="","",'query (10)'!A2260)</f>
        <v>2499</v>
      </c>
      <c r="B2260" s="38">
        <f>IF('query (10)'!B2260="","",'query (10)'!B2260)</f>
        <v>20024</v>
      </c>
      <c r="C2260" s="38" t="str">
        <f>TRIM(UPPER('query (10)'!M2260))</f>
        <v>GR-461</v>
      </c>
      <c r="D2260" s="38" t="str">
        <f>TRIM(UPPER(IFERROR(_xlfn.TEXTBEFORE('query (10)'!L2260,"("),'query (10)'!L2260)))</f>
        <v>INNER RING RIB GRINDING MACHINE</v>
      </c>
      <c r="E2260" s="38" t="str">
        <f>IFERROR(TRIM(UPPER(_xlfn.TEXTBEFORE(_xlfn.TEXTAFTER('query (10)'!L2260,"("),")"))),"")</f>
        <v/>
      </c>
      <c r="F2260" s="38" t="str">
        <f>TRIM('query (10)'!K2260)</f>
        <v>KWD4</v>
      </c>
      <c r="G2260" s="38" t="str">
        <f>IF('query (10)'!J2260="","",'query (10)'!J2260)</f>
        <v xml:space="preserve">loader </v>
      </c>
      <c r="H2260" s="38" t="str">
        <f>TRIM(UPPER('query (10)'!J2260))</f>
        <v>LOADER</v>
      </c>
      <c r="I2260" s="38" t="str">
        <f>IF('query (10)'!F2260="","",'query (10)'!F2260)</f>
        <v>Time-based Maintenance</v>
      </c>
      <c r="J2260" s="38" t="str">
        <f>IF('query (10)'!F2260="","",IFERROR(INDEX(Cleaning_Rules!$B$14:$B$17,MATCH(TRIM('query (10)'!F2260),Cleaning_Rules!$A$14:$A$17,0)),"UNKNOWN"))</f>
        <v>TBM</v>
      </c>
      <c r="K2260" s="38" t="str">
        <f>IF('query (10)'!G2260="","",'query (10)'!G2260)</f>
        <v>เสร็จสิ้น</v>
      </c>
      <c r="L2260" s="38" t="str">
        <f>IF('query (10)'!G2260="","MISSING",IFERROR(INDEX(Cleaning_Rules!$B$5:$B$10,MATCH(TRIM('query (10)'!G2260),Cleaning_Rules!$A$5:$A$10,0)),"UNKNOWN"))</f>
        <v>COMPLETED</v>
      </c>
      <c r="M2260" s="38" t="str">
        <f>IF('query (10)'!I2260="","",'query (10)'!I2260)</f>
        <v>Mechanical</v>
      </c>
      <c r="N2260" s="38" t="str">
        <f>IF('query (10)'!O2260="","",'query (10)'!O2260)</f>
        <v>Inspection</v>
      </c>
      <c r="O2260" s="38" t="str">
        <f>IF('query (10)'!P2260="","",'query (10)'!P2260)</f>
        <v>Medium</v>
      </c>
      <c r="P2260" s="38" t="str">
        <f>IF('query (10)'!N2260="","",'query (10)'!N2260)</f>
        <v>Check Oil Loader to PM 6 Month Cycle</v>
      </c>
      <c r="Q2260" s="38" t="str">
        <f>TRIM('query (10)'!N2260)</f>
        <v>Check Oil Loader to PM 6 Month Cycle</v>
      </c>
      <c r="R2260" s="38" t="str">
        <f>TRIM(UPPER('query (10)'!R2260))</f>
        <v/>
      </c>
      <c r="S2260" s="38" t="str">
        <f>TRIM(UPPER('query (10)'!S2260))</f>
        <v/>
      </c>
      <c r="T2260" s="38" t="str">
        <f>IF('query (10)'!Q2260="","",TRIM(UPPER('query (10)'!Q2260)))</f>
        <v/>
      </c>
      <c r="U2260" s="38" t="str">
        <f>IF('query (10)'!T2260="","",'query (10)'!T2260)</f>
        <v/>
      </c>
      <c r="V2260" s="39" t="str">
        <f>IF('query (10)'!T2260="","",IFERROR(VALUE('query (10)'!T2260),""))</f>
        <v/>
      </c>
      <c r="W2260" s="40">
        <f>IF('query (10)'!U2260="","",'query (10)'!U2260)</f>
        <v>0</v>
      </c>
      <c r="X2260" s="39">
        <f>IF('query (10)'!V2260="","",'query (10)'!V2260)</f>
        <v>180</v>
      </c>
      <c r="Y2260" s="41">
        <f>IF('query (10)'!W2260="","",'query (10)'!W2260)</f>
        <v>46115</v>
      </c>
      <c r="Z2260" s="41">
        <f>IF('query (10)'!X2260="","",'query (10)'!X2260)</f>
        <v>46122</v>
      </c>
      <c r="AA2260" s="41">
        <f>IF('query (10)'!Y2260="","",'query (10)'!Y2260)</f>
        <v>46122</v>
      </c>
      <c r="AB2260" s="41">
        <f>IF('query (10)'!Z2260="","",'query (10)'!Z2260)</f>
        <v>46302</v>
      </c>
      <c r="AC2260" s="38" t="str">
        <f>IF(OR('query (10)'!AA2260="",COUNTIF(Cleaning_Rules!$A$21:$A$26,TRIM('query (10)'!AA2260))&gt;0),"",TRIM('query (10)'!AA2260))</f>
        <v/>
      </c>
      <c r="AD2260" s="38" t="str">
        <f>IF('query (10)'!AB2260="","",TRIM(IFERROR(_xlfn.TEXTBEFORE('query (10)'!AB2260,"("),'query (10)'!AB2260)))</f>
        <v>เริ่มซ่อมงาน PM แล้ว รับผิดชอบโดย KUNANON PARAWANWONG</v>
      </c>
      <c r="AE2260" s="38" t="str">
        <f>IFERROR(LOWER(TRIM(_xlfn.TEXTBEFORE(_xlfn.TEXTAFTER('query (10)'!AB2260,"("),")"))),"")</f>
        <v>parawanwong-k-3161@nsk.com</v>
      </c>
      <c r="AF2260" s="38" t="str">
        <f>IF('query (10)'!AD2260="","",TRIM('query (10)'!AD2260))</f>
        <v>คุณานนต์ ปารวัณวงศ์</v>
      </c>
      <c r="AG2260" s="38" t="str">
        <f>IF('query (10)'!AE2260="","",TRIM('query (10)'!AE2260))</f>
        <v>คุณานนต์ ปารวัณวงศ์</v>
      </c>
      <c r="AH2260" s="38" t="str">
        <f>IF('query (10)'!AF2260="","",IFERROR(VALUE('query (10)'!AF2260),""))</f>
        <v/>
      </c>
      <c r="AI2260" s="38" t="str">
        <f>IF('query (10)'!AG2260="","",TRIM('query (10)'!AG2260))</f>
        <v/>
      </c>
      <c r="AJ2260" s="38" t="str">
        <f>IF('query (10)'!AH2260="","",IFERROR(VALUE('query (10)'!AH2260),""))</f>
        <v/>
      </c>
      <c r="AK2260" s="38" t="str">
        <f>IF('query (10)'!AI2260="","",TRIM('query (10)'!AI2260))</f>
        <v/>
      </c>
      <c r="AL2260" s="42">
        <f t="shared" si="175"/>
        <v>2026</v>
      </c>
      <c r="AM2260" s="42" t="str">
        <f t="shared" si="176"/>
        <v>2026-04</v>
      </c>
      <c r="AN2260" s="42" t="str">
        <f t="shared" ca="1" si="177"/>
        <v/>
      </c>
      <c r="AO2260" s="42" t="str">
        <f t="shared" si="178"/>
        <v>GR-461 | INNER RING RIB GRINDING MACHINE | KWD4 | LOADER | Time-based Maintenance | Mechanical | Inspection | Medium | Check Oil Loader to PM 6 Month Cycle | เริ่มซ่อมงาน PM แล้ว รับผิดชอบโดย KUNANON PARAWANWONG | คุณานนต์ ปารวัณวงศ์</v>
      </c>
      <c r="AP2260" s="42" t="str">
        <f>_xlfn.TEXTJOIN("; ",TRUE,IF(COUNTA('query (10)'!A2260:AK2260)&lt;=6,"NEAR_EMPTY_ROW",""),IF($K2260="","MISSING_STATUS",""),IF(AND($K2260="เสร็จสิ้น",$Z2260=""),"DONE_NO_ACTUAL_DATE",""),IF(AND($I2260="Condition-based Maintenance",$AH2260=""),"CBM_NO_MEASUREMENT",""),IF(OR($X2260="",$X2260=0),"INVALID_PERIOD",""),IF(AND($AA2260&lt;&gt;"",$AB2260&lt;&gt;"",$AB2260&lt;$AA2260),"DATE_SEQUENCE_ERROR",""),IF(AND($AB2260&lt;&gt;"",$AB2260&gt;DATE(2030,12,31)),"DATE_OUTLIER",""),IF($C2260="","MISSING_QRCODE",""),IF($J2260="UNKNOWN","UNKNOWN_PM_TYPE",""),IF($L2260="UNKNOWN","UNKNOWN_STATUS",""))</f>
        <v/>
      </c>
      <c r="AQ2260" s="42" t="str">
        <f t="shared" si="179"/>
        <v>NO</v>
      </c>
    </row>
    <row r="2261" spans="1:43" x14ac:dyDescent="0.3">
      <c r="A2261" s="38">
        <f>IF('query (10)'!A2261="","",'query (10)'!A2261)</f>
        <v>2500</v>
      </c>
      <c r="B2261" s="38">
        <f>IF('query (10)'!B2261="","",'query (10)'!B2261)</f>
        <v>20025</v>
      </c>
      <c r="C2261" s="38" t="str">
        <f>TRIM(UPPER('query (10)'!M2261))</f>
        <v>GR-575</v>
      </c>
      <c r="D2261" s="38" t="str">
        <f>TRIM(UPPER(IFERROR(_xlfn.TEXTBEFORE('query (10)'!L2261,"("),'query (10)'!L2261)))</f>
        <v>INNER RING RACEWAY GRINDING MACHINE</v>
      </c>
      <c r="E2261" s="38" t="str">
        <f>IFERROR(TRIM(UPPER(_xlfn.TEXTBEFORE(_xlfn.TEXTAFTER('query (10)'!L2261,"("),")"))),"")</f>
        <v/>
      </c>
      <c r="F2261" s="38" t="str">
        <f>TRIM('query (10)'!K2261)</f>
        <v>KWD5</v>
      </c>
      <c r="G2261" s="38" t="str">
        <f>IF('query (10)'!J2261="","",'query (10)'!J2261)</f>
        <v xml:space="preserve">loader </v>
      </c>
      <c r="H2261" s="38" t="str">
        <f>TRIM(UPPER('query (10)'!J2261))</f>
        <v>LOADER</v>
      </c>
      <c r="I2261" s="38" t="str">
        <f>IF('query (10)'!F2261="","",'query (10)'!F2261)</f>
        <v>Time-based Maintenance</v>
      </c>
      <c r="J2261" s="38" t="str">
        <f>IF('query (10)'!F2261="","",IFERROR(INDEX(Cleaning_Rules!$B$14:$B$17,MATCH(TRIM('query (10)'!F2261),Cleaning_Rules!$A$14:$A$17,0)),"UNKNOWN"))</f>
        <v>TBM</v>
      </c>
      <c r="K2261" s="38" t="str">
        <f>IF('query (10)'!G2261="","",'query (10)'!G2261)</f>
        <v>เสร็จสิ้น</v>
      </c>
      <c r="L2261" s="38" t="str">
        <f>IF('query (10)'!G2261="","MISSING",IFERROR(INDEX(Cleaning_Rules!$B$5:$B$10,MATCH(TRIM('query (10)'!G2261),Cleaning_Rules!$A$5:$A$10,0)),"UNKNOWN"))</f>
        <v>COMPLETED</v>
      </c>
      <c r="M2261" s="38" t="str">
        <f>IF('query (10)'!I2261="","",'query (10)'!I2261)</f>
        <v>Mechanical</v>
      </c>
      <c r="N2261" s="38" t="str">
        <f>IF('query (10)'!O2261="","",'query (10)'!O2261)</f>
        <v>Inspection</v>
      </c>
      <c r="O2261" s="38" t="str">
        <f>IF('query (10)'!P2261="","",'query (10)'!P2261)</f>
        <v>Medium</v>
      </c>
      <c r="P2261" s="38" t="str">
        <f>IF('query (10)'!N2261="","",'query (10)'!N2261)</f>
        <v>Check Oil Loader to PM 6 Month Cycle</v>
      </c>
      <c r="Q2261" s="38" t="str">
        <f>TRIM('query (10)'!N2261)</f>
        <v>Check Oil Loader to PM 6 Month Cycle</v>
      </c>
      <c r="R2261" s="38" t="str">
        <f>TRIM(UPPER('query (10)'!R2261))</f>
        <v/>
      </c>
      <c r="S2261" s="38" t="str">
        <f>TRIM(UPPER('query (10)'!S2261))</f>
        <v/>
      </c>
      <c r="T2261" s="38" t="str">
        <f>IF('query (10)'!Q2261="","",TRIM(UPPER('query (10)'!Q2261)))</f>
        <v/>
      </c>
      <c r="U2261" s="38" t="str">
        <f>IF('query (10)'!T2261="","",'query (10)'!T2261)</f>
        <v/>
      </c>
      <c r="V2261" s="39" t="str">
        <f>IF('query (10)'!T2261="","",IFERROR(VALUE('query (10)'!T2261),""))</f>
        <v/>
      </c>
      <c r="W2261" s="40">
        <f>IF('query (10)'!U2261="","",'query (10)'!U2261)</f>
        <v>0</v>
      </c>
      <c r="X2261" s="39">
        <f>IF('query (10)'!V2261="","",'query (10)'!V2261)</f>
        <v>180</v>
      </c>
      <c r="Y2261" s="41">
        <f>IF('query (10)'!W2261="","",'query (10)'!W2261)</f>
        <v>46116</v>
      </c>
      <c r="Z2261" s="41">
        <f>IF('query (10)'!X2261="","",'query (10)'!X2261)</f>
        <v>46122</v>
      </c>
      <c r="AA2261" s="41">
        <f>IF('query (10)'!Y2261="","",'query (10)'!Y2261)</f>
        <v>46122</v>
      </c>
      <c r="AB2261" s="41">
        <f>IF('query (10)'!Z2261="","",'query (10)'!Z2261)</f>
        <v>46302</v>
      </c>
      <c r="AC2261" s="38" t="str">
        <f>IF(OR('query (10)'!AA2261="",COUNTIF(Cleaning_Rules!$A$21:$A$26,TRIM('query (10)'!AA2261))&gt;0),"",TRIM('query (10)'!AA2261))</f>
        <v/>
      </c>
      <c r="AD2261" s="38" t="str">
        <f>IF('query (10)'!AB2261="","",TRIM(IFERROR(_xlfn.TEXTBEFORE('query (10)'!AB2261,"("),'query (10)'!AB2261)))</f>
        <v>เริ่มซ่อมงาน PM แล้ว รับผิดชอบโดย KUNANON PARAWANWONG</v>
      </c>
      <c r="AE2261" s="38" t="str">
        <f>IFERROR(LOWER(TRIM(_xlfn.TEXTBEFORE(_xlfn.TEXTAFTER('query (10)'!AB2261,"("),")"))),"")</f>
        <v>parawanwong-k-3161@nsk.com</v>
      </c>
      <c r="AF2261" s="38" t="str">
        <f>IF('query (10)'!AD2261="","",TRIM('query (10)'!AD2261))</f>
        <v>คุณานนต์ ปารวัณวงศ์</v>
      </c>
      <c r="AG2261" s="38" t="str">
        <f>IF('query (10)'!AE2261="","",TRIM('query (10)'!AE2261))</f>
        <v>คุณานนต์ ปารวัณวงศ์</v>
      </c>
      <c r="AH2261" s="38" t="str">
        <f>IF('query (10)'!AF2261="","",IFERROR(VALUE('query (10)'!AF2261),""))</f>
        <v/>
      </c>
      <c r="AI2261" s="38" t="str">
        <f>IF('query (10)'!AG2261="","",TRIM('query (10)'!AG2261))</f>
        <v/>
      </c>
      <c r="AJ2261" s="38" t="str">
        <f>IF('query (10)'!AH2261="","",IFERROR(VALUE('query (10)'!AH2261),""))</f>
        <v/>
      </c>
      <c r="AK2261" s="38" t="str">
        <f>IF('query (10)'!AI2261="","",TRIM('query (10)'!AI2261))</f>
        <v/>
      </c>
      <c r="AL2261" s="42">
        <f t="shared" si="175"/>
        <v>2026</v>
      </c>
      <c r="AM2261" s="42" t="str">
        <f t="shared" si="176"/>
        <v>2026-04</v>
      </c>
      <c r="AN2261" s="42" t="str">
        <f t="shared" ca="1" si="177"/>
        <v/>
      </c>
      <c r="AO2261" s="42" t="str">
        <f t="shared" si="178"/>
        <v>GR-575 | INNER RING RACEWAY GRINDING MACHINE | KWD5 | LOADER | Time-based Maintenance | Mechanical | Inspection | Medium | Check Oil Loader to PM 6 Month Cycle | เริ่มซ่อมงาน PM แล้ว รับผิดชอบโดย KUNANON PARAWANWONG | คุณานนต์ ปารวัณวงศ์</v>
      </c>
      <c r="AP2261" s="42" t="str">
        <f>_xlfn.TEXTJOIN("; ",TRUE,IF(COUNTA('query (10)'!A2261:AK2261)&lt;=6,"NEAR_EMPTY_ROW",""),IF($K2261="","MISSING_STATUS",""),IF(AND($K2261="เสร็จสิ้น",$Z2261=""),"DONE_NO_ACTUAL_DATE",""),IF(AND($I2261="Condition-based Maintenance",$AH2261=""),"CBM_NO_MEASUREMENT",""),IF(OR($X2261="",$X2261=0),"INVALID_PERIOD",""),IF(AND($AA2261&lt;&gt;"",$AB2261&lt;&gt;"",$AB2261&lt;$AA2261),"DATE_SEQUENCE_ERROR",""),IF(AND($AB2261&lt;&gt;"",$AB2261&gt;DATE(2030,12,31)),"DATE_OUTLIER",""),IF($C2261="","MISSING_QRCODE",""),IF($J2261="UNKNOWN","UNKNOWN_PM_TYPE",""),IF($L2261="UNKNOWN","UNKNOWN_STATUS",""))</f>
        <v/>
      </c>
      <c r="AQ2261" s="42" t="str">
        <f t="shared" si="179"/>
        <v>NO</v>
      </c>
    </row>
    <row r="2262" spans="1:43" x14ac:dyDescent="0.3">
      <c r="A2262" s="38">
        <f>IF('query (10)'!A2262="","",'query (10)'!A2262)</f>
        <v>2501</v>
      </c>
      <c r="B2262" s="38">
        <f>IF('query (10)'!B2262="","",'query (10)'!B2262)</f>
        <v>20026</v>
      </c>
      <c r="C2262" s="38" t="str">
        <f>TRIM(UPPER('query (10)'!M2262))</f>
        <v>GR-578</v>
      </c>
      <c r="D2262" s="38" t="str">
        <f>TRIM(UPPER(IFERROR(_xlfn.TEXTBEFORE('query (10)'!L2262,"("),'query (10)'!L2262)))</f>
        <v>INNER RING RIB GRINDING MACHINE</v>
      </c>
      <c r="E2262" s="38" t="str">
        <f>IFERROR(TRIM(UPPER(_xlfn.TEXTBEFORE(_xlfn.TEXTAFTER('query (10)'!L2262,"("),")"))),"")</f>
        <v/>
      </c>
      <c r="F2262" s="38" t="str">
        <f>TRIM('query (10)'!K2262)</f>
        <v>KWD5</v>
      </c>
      <c r="G2262" s="38" t="str">
        <f>IF('query (10)'!J2262="","",'query (10)'!J2262)</f>
        <v xml:space="preserve">loader </v>
      </c>
      <c r="H2262" s="38" t="str">
        <f>TRIM(UPPER('query (10)'!J2262))</f>
        <v>LOADER</v>
      </c>
      <c r="I2262" s="38" t="str">
        <f>IF('query (10)'!F2262="","",'query (10)'!F2262)</f>
        <v>Time-based Maintenance</v>
      </c>
      <c r="J2262" s="38" t="str">
        <f>IF('query (10)'!F2262="","",IFERROR(INDEX(Cleaning_Rules!$B$14:$B$17,MATCH(TRIM('query (10)'!F2262),Cleaning_Rules!$A$14:$A$17,0)),"UNKNOWN"))</f>
        <v>TBM</v>
      </c>
      <c r="K2262" s="38" t="str">
        <f>IF('query (10)'!G2262="","",'query (10)'!G2262)</f>
        <v>เสร็จสิ้น</v>
      </c>
      <c r="L2262" s="38" t="str">
        <f>IF('query (10)'!G2262="","MISSING",IFERROR(INDEX(Cleaning_Rules!$B$5:$B$10,MATCH(TRIM('query (10)'!G2262),Cleaning_Rules!$A$5:$A$10,0)),"UNKNOWN"))</f>
        <v>COMPLETED</v>
      </c>
      <c r="M2262" s="38" t="str">
        <f>IF('query (10)'!I2262="","",'query (10)'!I2262)</f>
        <v>Mechanical</v>
      </c>
      <c r="N2262" s="38" t="str">
        <f>IF('query (10)'!O2262="","",'query (10)'!O2262)</f>
        <v>Inspection</v>
      </c>
      <c r="O2262" s="38" t="str">
        <f>IF('query (10)'!P2262="","",'query (10)'!P2262)</f>
        <v>Medium</v>
      </c>
      <c r="P2262" s="38" t="str">
        <f>IF('query (10)'!N2262="","",'query (10)'!N2262)</f>
        <v>Check Oil Loader to PM 6 Month Cycle</v>
      </c>
      <c r="Q2262" s="38" t="str">
        <f>TRIM('query (10)'!N2262)</f>
        <v>Check Oil Loader to PM 6 Month Cycle</v>
      </c>
      <c r="R2262" s="38" t="str">
        <f>TRIM(UPPER('query (10)'!R2262))</f>
        <v/>
      </c>
      <c r="S2262" s="38" t="str">
        <f>TRIM(UPPER('query (10)'!S2262))</f>
        <v/>
      </c>
      <c r="T2262" s="38" t="str">
        <f>IF('query (10)'!Q2262="","",TRIM(UPPER('query (10)'!Q2262)))</f>
        <v/>
      </c>
      <c r="U2262" s="38" t="str">
        <f>IF('query (10)'!T2262="","",'query (10)'!T2262)</f>
        <v/>
      </c>
      <c r="V2262" s="39" t="str">
        <f>IF('query (10)'!T2262="","",IFERROR(VALUE('query (10)'!T2262),""))</f>
        <v/>
      </c>
      <c r="W2262" s="40">
        <f>IF('query (10)'!U2262="","",'query (10)'!U2262)</f>
        <v>0</v>
      </c>
      <c r="X2262" s="39">
        <f>IF('query (10)'!V2262="","",'query (10)'!V2262)</f>
        <v>180</v>
      </c>
      <c r="Y2262" s="41">
        <f>IF('query (10)'!W2262="","",'query (10)'!W2262)</f>
        <v>46116</v>
      </c>
      <c r="Z2262" s="41">
        <f>IF('query (10)'!X2262="","",'query (10)'!X2262)</f>
        <v>46122</v>
      </c>
      <c r="AA2262" s="41">
        <f>IF('query (10)'!Y2262="","",'query (10)'!Y2262)</f>
        <v>46122</v>
      </c>
      <c r="AB2262" s="41">
        <f>IF('query (10)'!Z2262="","",'query (10)'!Z2262)</f>
        <v>46302</v>
      </c>
      <c r="AC2262" s="38" t="str">
        <f>IF(OR('query (10)'!AA2262="",COUNTIF(Cleaning_Rules!$A$21:$A$26,TRIM('query (10)'!AA2262))&gt;0),"",TRIM('query (10)'!AA2262))</f>
        <v/>
      </c>
      <c r="AD2262" s="38" t="str">
        <f>IF('query (10)'!AB2262="","",TRIM(IFERROR(_xlfn.TEXTBEFORE('query (10)'!AB2262,"("),'query (10)'!AB2262)))</f>
        <v>เริ่มซ่อมงาน PM แล้ว รับผิดชอบโดย KUNANON PARAWANWONG</v>
      </c>
      <c r="AE2262" s="38" t="str">
        <f>IFERROR(LOWER(TRIM(_xlfn.TEXTBEFORE(_xlfn.TEXTAFTER('query (10)'!AB2262,"("),")"))),"")</f>
        <v>parawanwong-k-3161@nsk.com</v>
      </c>
      <c r="AF2262" s="38" t="str">
        <f>IF('query (10)'!AD2262="","",TRIM('query (10)'!AD2262))</f>
        <v>คุณานนต์ ปารวัณวงศ์</v>
      </c>
      <c r="AG2262" s="38" t="str">
        <f>IF('query (10)'!AE2262="","",TRIM('query (10)'!AE2262))</f>
        <v>คุณานนต์ ปารวัณวงศ์</v>
      </c>
      <c r="AH2262" s="38" t="str">
        <f>IF('query (10)'!AF2262="","",IFERROR(VALUE('query (10)'!AF2262),""))</f>
        <v/>
      </c>
      <c r="AI2262" s="38" t="str">
        <f>IF('query (10)'!AG2262="","",TRIM('query (10)'!AG2262))</f>
        <v/>
      </c>
      <c r="AJ2262" s="38" t="str">
        <f>IF('query (10)'!AH2262="","",IFERROR(VALUE('query (10)'!AH2262),""))</f>
        <v/>
      </c>
      <c r="AK2262" s="38" t="str">
        <f>IF('query (10)'!AI2262="","",TRIM('query (10)'!AI2262))</f>
        <v/>
      </c>
      <c r="AL2262" s="42">
        <f t="shared" si="175"/>
        <v>2026</v>
      </c>
      <c r="AM2262" s="42" t="str">
        <f t="shared" si="176"/>
        <v>2026-04</v>
      </c>
      <c r="AN2262" s="42" t="str">
        <f t="shared" ca="1" si="177"/>
        <v/>
      </c>
      <c r="AO2262" s="42" t="str">
        <f t="shared" si="178"/>
        <v>GR-578 | INNER RING RIB GRINDING MACHINE | KWD5 | LOADER | Time-based Maintenance | Mechanical | Inspection | Medium | Check Oil Loader to PM 6 Month Cycle | เริ่มซ่อมงาน PM แล้ว รับผิดชอบโดย KUNANON PARAWANWONG | คุณานนต์ ปารวัณวงศ์</v>
      </c>
      <c r="AP2262" s="42" t="str">
        <f>_xlfn.TEXTJOIN("; ",TRUE,IF(COUNTA('query (10)'!A2262:AK2262)&lt;=6,"NEAR_EMPTY_ROW",""),IF($K2262="","MISSING_STATUS",""),IF(AND($K2262="เสร็จสิ้น",$Z2262=""),"DONE_NO_ACTUAL_DATE",""),IF(AND($I2262="Condition-based Maintenance",$AH2262=""),"CBM_NO_MEASUREMENT",""),IF(OR($X2262="",$X2262=0),"INVALID_PERIOD",""),IF(AND($AA2262&lt;&gt;"",$AB2262&lt;&gt;"",$AB2262&lt;$AA2262),"DATE_SEQUENCE_ERROR",""),IF(AND($AB2262&lt;&gt;"",$AB2262&gt;DATE(2030,12,31)),"DATE_OUTLIER",""),IF($C2262="","MISSING_QRCODE",""),IF($J2262="UNKNOWN","UNKNOWN_PM_TYPE",""),IF($L2262="UNKNOWN","UNKNOWN_STATUS",""))</f>
        <v/>
      </c>
      <c r="AQ2262" s="42" t="str">
        <f t="shared" si="179"/>
        <v>NO</v>
      </c>
    </row>
    <row r="2263" spans="1:43" x14ac:dyDescent="0.3">
      <c r="A2263" s="38">
        <f>IF('query (10)'!A2263="","",'query (10)'!A2263)</f>
        <v>2502</v>
      </c>
      <c r="B2263" s="38">
        <f>IF('query (10)'!B2263="","",'query (10)'!B2263)</f>
        <v>20027</v>
      </c>
      <c r="C2263" s="38" t="str">
        <f>TRIM(UPPER('query (10)'!M2263))</f>
        <v>GR-689</v>
      </c>
      <c r="D2263" s="38" t="str">
        <f>TRIM(UPPER(IFERROR(_xlfn.TEXTBEFORE('query (10)'!L2263,"("),'query (10)'!L2263)))</f>
        <v>INNER RING RACEWAY GRINDING MACHINE</v>
      </c>
      <c r="E2263" s="38" t="str">
        <f>IFERROR(TRIM(UPPER(_xlfn.TEXTBEFORE(_xlfn.TEXTAFTER('query (10)'!L2263,"("),")"))),"")</f>
        <v/>
      </c>
      <c r="F2263" s="38" t="str">
        <f>TRIM('query (10)'!K2263)</f>
        <v>KWD6</v>
      </c>
      <c r="G2263" s="38" t="str">
        <f>IF('query (10)'!J2263="","",'query (10)'!J2263)</f>
        <v xml:space="preserve">loader </v>
      </c>
      <c r="H2263" s="38" t="str">
        <f>TRIM(UPPER('query (10)'!J2263))</f>
        <v>LOADER</v>
      </c>
      <c r="I2263" s="38" t="str">
        <f>IF('query (10)'!F2263="","",'query (10)'!F2263)</f>
        <v>Time-based Maintenance</v>
      </c>
      <c r="J2263" s="38" t="str">
        <f>IF('query (10)'!F2263="","",IFERROR(INDEX(Cleaning_Rules!$B$14:$B$17,MATCH(TRIM('query (10)'!F2263),Cleaning_Rules!$A$14:$A$17,0)),"UNKNOWN"))</f>
        <v>TBM</v>
      </c>
      <c r="K2263" s="38" t="str">
        <f>IF('query (10)'!G2263="","",'query (10)'!G2263)</f>
        <v>เสร็จสิ้น</v>
      </c>
      <c r="L2263" s="38" t="str">
        <f>IF('query (10)'!G2263="","MISSING",IFERROR(INDEX(Cleaning_Rules!$B$5:$B$10,MATCH(TRIM('query (10)'!G2263),Cleaning_Rules!$A$5:$A$10,0)),"UNKNOWN"))</f>
        <v>COMPLETED</v>
      </c>
      <c r="M2263" s="38" t="str">
        <f>IF('query (10)'!I2263="","",'query (10)'!I2263)</f>
        <v>Mechanical</v>
      </c>
      <c r="N2263" s="38" t="str">
        <f>IF('query (10)'!O2263="","",'query (10)'!O2263)</f>
        <v>Inspection</v>
      </c>
      <c r="O2263" s="38" t="str">
        <f>IF('query (10)'!P2263="","",'query (10)'!P2263)</f>
        <v>Medium</v>
      </c>
      <c r="P2263" s="38" t="str">
        <f>IF('query (10)'!N2263="","",'query (10)'!N2263)</f>
        <v>Check Oil Loader to PM 6 Month Cycle</v>
      </c>
      <c r="Q2263" s="38" t="str">
        <f>TRIM('query (10)'!N2263)</f>
        <v>Check Oil Loader to PM 6 Month Cycle</v>
      </c>
      <c r="R2263" s="38" t="str">
        <f>TRIM(UPPER('query (10)'!R2263))</f>
        <v/>
      </c>
      <c r="S2263" s="38" t="str">
        <f>TRIM(UPPER('query (10)'!S2263))</f>
        <v/>
      </c>
      <c r="T2263" s="38" t="str">
        <f>IF('query (10)'!Q2263="","",TRIM(UPPER('query (10)'!Q2263)))</f>
        <v/>
      </c>
      <c r="U2263" s="38" t="str">
        <f>IF('query (10)'!T2263="","",'query (10)'!T2263)</f>
        <v/>
      </c>
      <c r="V2263" s="39" t="str">
        <f>IF('query (10)'!T2263="","",IFERROR(VALUE('query (10)'!T2263),""))</f>
        <v/>
      </c>
      <c r="W2263" s="40">
        <f>IF('query (10)'!U2263="","",'query (10)'!U2263)</f>
        <v>0</v>
      </c>
      <c r="X2263" s="39">
        <f>IF('query (10)'!V2263="","",'query (10)'!V2263)</f>
        <v>180</v>
      </c>
      <c r="Y2263" s="41">
        <f>IF('query (10)'!W2263="","",'query (10)'!W2263)</f>
        <v>46118</v>
      </c>
      <c r="Z2263" s="41">
        <f>IF('query (10)'!X2263="","",'query (10)'!X2263)</f>
        <v>46141</v>
      </c>
      <c r="AA2263" s="41">
        <f>IF('query (10)'!Y2263="","",'query (10)'!Y2263)</f>
        <v>46141</v>
      </c>
      <c r="AB2263" s="41">
        <f>IF('query (10)'!Z2263="","",'query (10)'!Z2263)</f>
        <v>46321</v>
      </c>
      <c r="AC2263" s="38" t="str">
        <f>IF(OR('query (10)'!AA2263="",COUNTIF(Cleaning_Rules!$A$21:$A$26,TRIM('query (10)'!AA2263))&gt;0),"",TRIM('query (10)'!AA2263))</f>
        <v/>
      </c>
      <c r="AD2263" s="38" t="str">
        <f>IF('query (10)'!AB2263="","",TRIM(IFERROR(_xlfn.TEXTBEFORE('query (10)'!AB2263,"("),'query (10)'!AB2263)))</f>
        <v>เริ่มซ่อมงาน PM แล้ว รับผิดชอบโดย JAKKAPAT KHOTSOMBAT</v>
      </c>
      <c r="AE2263" s="38" t="str">
        <f>IFERROR(LOWER(TRIM(_xlfn.TEXTBEFORE(_xlfn.TEXTAFTER('query (10)'!AB2263,"("),")"))),"")</f>
        <v>jakkapat@nsk.com</v>
      </c>
      <c r="AF2263" s="38" t="str">
        <f>IF('query (10)'!AD2263="","",TRIM('query (10)'!AD2263))</f>
        <v>คุณานนต์ ปารวัณวงศ์</v>
      </c>
      <c r="AG2263" s="38" t="str">
        <f>IF('query (10)'!AE2263="","",TRIM('query (10)'!AE2263))</f>
        <v>จักรภัทร โคตรสมบัติ</v>
      </c>
      <c r="AH2263" s="38" t="str">
        <f>IF('query (10)'!AF2263="","",IFERROR(VALUE('query (10)'!AF2263),""))</f>
        <v/>
      </c>
      <c r="AI2263" s="38" t="str">
        <f>IF('query (10)'!AG2263="","",TRIM('query (10)'!AG2263))</f>
        <v/>
      </c>
      <c r="AJ2263" s="38" t="str">
        <f>IF('query (10)'!AH2263="","",IFERROR(VALUE('query (10)'!AH2263),""))</f>
        <v/>
      </c>
      <c r="AK2263" s="38" t="str">
        <f>IF('query (10)'!AI2263="","",TRIM('query (10)'!AI2263))</f>
        <v/>
      </c>
      <c r="AL2263" s="42">
        <f t="shared" si="175"/>
        <v>2026</v>
      </c>
      <c r="AM2263" s="42" t="str">
        <f t="shared" si="176"/>
        <v>2026-04</v>
      </c>
      <c r="AN2263" s="42" t="str">
        <f t="shared" ca="1" si="177"/>
        <v/>
      </c>
      <c r="AO2263" s="42" t="str">
        <f t="shared" si="178"/>
        <v>GR-689 | INNER RING RACEWAY GRINDING MACHINE | KWD6 | LOADER | Time-based Maintenance | Mechanical | Inspection | Medium | Check Oil Loader to PM 6 Month Cycle | เริ่มซ่อมงาน PM แล้ว รับผิดชอบโดย JAKKAPAT KHOTSOMBAT | จักรภัทร โคตรสมบัติ</v>
      </c>
      <c r="AP2263" s="42" t="str">
        <f>_xlfn.TEXTJOIN("; ",TRUE,IF(COUNTA('query (10)'!A2263:AK2263)&lt;=6,"NEAR_EMPTY_ROW",""),IF($K2263="","MISSING_STATUS",""),IF(AND($K2263="เสร็จสิ้น",$Z2263=""),"DONE_NO_ACTUAL_DATE",""),IF(AND($I2263="Condition-based Maintenance",$AH2263=""),"CBM_NO_MEASUREMENT",""),IF(OR($X2263="",$X2263=0),"INVALID_PERIOD",""),IF(AND($AA2263&lt;&gt;"",$AB2263&lt;&gt;"",$AB2263&lt;$AA2263),"DATE_SEQUENCE_ERROR",""),IF(AND($AB2263&lt;&gt;"",$AB2263&gt;DATE(2030,12,31)),"DATE_OUTLIER",""),IF($C2263="","MISSING_QRCODE",""),IF($J2263="UNKNOWN","UNKNOWN_PM_TYPE",""),IF($L2263="UNKNOWN","UNKNOWN_STATUS",""))</f>
        <v/>
      </c>
      <c r="AQ2263" s="42" t="str">
        <f t="shared" si="179"/>
        <v>NO</v>
      </c>
    </row>
    <row r="2264" spans="1:43" x14ac:dyDescent="0.3">
      <c r="A2264" s="38">
        <f>IF('query (10)'!A2264="","",'query (10)'!A2264)</f>
        <v>2503</v>
      </c>
      <c r="B2264" s="38">
        <f>IF('query (10)'!B2264="","",'query (10)'!B2264)</f>
        <v>20028</v>
      </c>
      <c r="C2264" s="38" t="str">
        <f>TRIM(UPPER('query (10)'!M2264))</f>
        <v>GR-690</v>
      </c>
      <c r="D2264" s="38" t="str">
        <f>TRIM(UPPER(IFERROR(_xlfn.TEXTBEFORE('query (10)'!L2264,"("),'query (10)'!L2264)))</f>
        <v>INNER RING RIB GRINDING MACHINE</v>
      </c>
      <c r="E2264" s="38" t="str">
        <f>IFERROR(TRIM(UPPER(_xlfn.TEXTBEFORE(_xlfn.TEXTAFTER('query (10)'!L2264,"("),")"))),"")</f>
        <v/>
      </c>
      <c r="F2264" s="38" t="str">
        <f>TRIM('query (10)'!K2264)</f>
        <v>KWD6</v>
      </c>
      <c r="G2264" s="38" t="str">
        <f>IF('query (10)'!J2264="","",'query (10)'!J2264)</f>
        <v xml:space="preserve">loader </v>
      </c>
      <c r="H2264" s="38" t="str">
        <f>TRIM(UPPER('query (10)'!J2264))</f>
        <v>LOADER</v>
      </c>
      <c r="I2264" s="38" t="str">
        <f>IF('query (10)'!F2264="","",'query (10)'!F2264)</f>
        <v>Time-based Maintenance</v>
      </c>
      <c r="J2264" s="38" t="str">
        <f>IF('query (10)'!F2264="","",IFERROR(INDEX(Cleaning_Rules!$B$14:$B$17,MATCH(TRIM('query (10)'!F2264),Cleaning_Rules!$A$14:$A$17,0)),"UNKNOWN"))</f>
        <v>TBM</v>
      </c>
      <c r="K2264" s="38" t="str">
        <f>IF('query (10)'!G2264="","",'query (10)'!G2264)</f>
        <v>เสร็จสิ้น</v>
      </c>
      <c r="L2264" s="38" t="str">
        <f>IF('query (10)'!G2264="","MISSING",IFERROR(INDEX(Cleaning_Rules!$B$5:$B$10,MATCH(TRIM('query (10)'!G2264),Cleaning_Rules!$A$5:$A$10,0)),"UNKNOWN"))</f>
        <v>COMPLETED</v>
      </c>
      <c r="M2264" s="38" t="str">
        <f>IF('query (10)'!I2264="","",'query (10)'!I2264)</f>
        <v>Mechanical</v>
      </c>
      <c r="N2264" s="38" t="str">
        <f>IF('query (10)'!O2264="","",'query (10)'!O2264)</f>
        <v>Inspection</v>
      </c>
      <c r="O2264" s="38" t="str">
        <f>IF('query (10)'!P2264="","",'query (10)'!P2264)</f>
        <v>Medium</v>
      </c>
      <c r="P2264" s="38" t="str">
        <f>IF('query (10)'!N2264="","",'query (10)'!N2264)</f>
        <v>Check Oil Loader to PM 6 Month Cycle</v>
      </c>
      <c r="Q2264" s="38" t="str">
        <f>TRIM('query (10)'!N2264)</f>
        <v>Check Oil Loader to PM 6 Month Cycle</v>
      </c>
      <c r="R2264" s="38" t="str">
        <f>TRIM(UPPER('query (10)'!R2264))</f>
        <v/>
      </c>
      <c r="S2264" s="38" t="str">
        <f>TRIM(UPPER('query (10)'!S2264))</f>
        <v/>
      </c>
      <c r="T2264" s="38" t="str">
        <f>IF('query (10)'!Q2264="","",TRIM(UPPER('query (10)'!Q2264)))</f>
        <v/>
      </c>
      <c r="U2264" s="38" t="str">
        <f>IF('query (10)'!T2264="","",'query (10)'!T2264)</f>
        <v/>
      </c>
      <c r="V2264" s="39" t="str">
        <f>IF('query (10)'!T2264="","",IFERROR(VALUE('query (10)'!T2264),""))</f>
        <v/>
      </c>
      <c r="W2264" s="40">
        <f>IF('query (10)'!U2264="","",'query (10)'!U2264)</f>
        <v>0</v>
      </c>
      <c r="X2264" s="39">
        <f>IF('query (10)'!V2264="","",'query (10)'!V2264)</f>
        <v>180</v>
      </c>
      <c r="Y2264" s="41">
        <f>IF('query (10)'!W2264="","",'query (10)'!W2264)</f>
        <v>46118</v>
      </c>
      <c r="Z2264" s="41">
        <f>IF('query (10)'!X2264="","",'query (10)'!X2264)</f>
        <v>46141</v>
      </c>
      <c r="AA2264" s="41">
        <f>IF('query (10)'!Y2264="","",'query (10)'!Y2264)</f>
        <v>46141</v>
      </c>
      <c r="AB2264" s="41">
        <f>IF('query (10)'!Z2264="","",'query (10)'!Z2264)</f>
        <v>46321</v>
      </c>
      <c r="AC2264" s="38" t="str">
        <f>IF(OR('query (10)'!AA2264="",COUNTIF(Cleaning_Rules!$A$21:$A$26,TRIM('query (10)'!AA2264))&gt;0),"",TRIM('query (10)'!AA2264))</f>
        <v/>
      </c>
      <c r="AD2264" s="38" t="str">
        <f>IF('query (10)'!AB2264="","",TRIM(IFERROR(_xlfn.TEXTBEFORE('query (10)'!AB2264,"("),'query (10)'!AB2264)))</f>
        <v>เริ่มซ่อมงาน PM แล้ว รับผิดชอบโดย JAKKAPAT KHOTSOMBAT</v>
      </c>
      <c r="AE2264" s="38" t="str">
        <f>IFERROR(LOWER(TRIM(_xlfn.TEXTBEFORE(_xlfn.TEXTAFTER('query (10)'!AB2264,"("),")"))),"")</f>
        <v>jakkapat@nsk.com</v>
      </c>
      <c r="AF2264" s="38" t="str">
        <f>IF('query (10)'!AD2264="","",TRIM('query (10)'!AD2264))</f>
        <v>คุณานนต์ ปารวัณวงศ์</v>
      </c>
      <c r="AG2264" s="38" t="str">
        <f>IF('query (10)'!AE2264="","",TRIM('query (10)'!AE2264))</f>
        <v>จักรภัทร โคตรสมบัติ</v>
      </c>
      <c r="AH2264" s="38" t="str">
        <f>IF('query (10)'!AF2264="","",IFERROR(VALUE('query (10)'!AF2264),""))</f>
        <v/>
      </c>
      <c r="AI2264" s="38" t="str">
        <f>IF('query (10)'!AG2264="","",TRIM('query (10)'!AG2264))</f>
        <v/>
      </c>
      <c r="AJ2264" s="38" t="str">
        <f>IF('query (10)'!AH2264="","",IFERROR(VALUE('query (10)'!AH2264),""))</f>
        <v/>
      </c>
      <c r="AK2264" s="38" t="str">
        <f>IF('query (10)'!AI2264="","",TRIM('query (10)'!AI2264))</f>
        <v/>
      </c>
      <c r="AL2264" s="42">
        <f t="shared" si="175"/>
        <v>2026</v>
      </c>
      <c r="AM2264" s="42" t="str">
        <f t="shared" si="176"/>
        <v>2026-04</v>
      </c>
      <c r="AN2264" s="42" t="str">
        <f t="shared" ca="1" si="177"/>
        <v/>
      </c>
      <c r="AO2264" s="42" t="str">
        <f t="shared" si="178"/>
        <v>GR-690 | INNER RING RIB GRINDING MACHINE | KWD6 | LOADER | Time-based Maintenance | Mechanical | Inspection | Medium | Check Oil Loader to PM 6 Month Cycle | เริ่มซ่อมงาน PM แล้ว รับผิดชอบโดย JAKKAPAT KHOTSOMBAT | จักรภัทร โคตรสมบัติ</v>
      </c>
      <c r="AP2264" s="42" t="str">
        <f>_xlfn.TEXTJOIN("; ",TRUE,IF(COUNTA('query (10)'!A2264:AK2264)&lt;=6,"NEAR_EMPTY_ROW",""),IF($K2264="","MISSING_STATUS",""),IF(AND($K2264="เสร็จสิ้น",$Z2264=""),"DONE_NO_ACTUAL_DATE",""),IF(AND($I2264="Condition-based Maintenance",$AH2264=""),"CBM_NO_MEASUREMENT",""),IF(OR($X2264="",$X2264=0),"INVALID_PERIOD",""),IF(AND($AA2264&lt;&gt;"",$AB2264&lt;&gt;"",$AB2264&lt;$AA2264),"DATE_SEQUENCE_ERROR",""),IF(AND($AB2264&lt;&gt;"",$AB2264&gt;DATE(2030,12,31)),"DATE_OUTLIER",""),IF($C2264="","MISSING_QRCODE",""),IF($J2264="UNKNOWN","UNKNOWN_PM_TYPE",""),IF($L2264="UNKNOWN","UNKNOWN_STATUS",""))</f>
        <v/>
      </c>
      <c r="AQ2264" s="42" t="str">
        <f t="shared" si="179"/>
        <v>NO</v>
      </c>
    </row>
    <row r="2265" spans="1:43" x14ac:dyDescent="0.3">
      <c r="A2265" s="38">
        <f>IF('query (10)'!A2265="","",'query (10)'!A2265)</f>
        <v>2504</v>
      </c>
      <c r="B2265" s="38">
        <f>IF('query (10)'!B2265="","",'query (10)'!B2265)</f>
        <v>20029</v>
      </c>
      <c r="C2265" s="38" t="str">
        <f>TRIM(UPPER('query (10)'!M2265))</f>
        <v>GR-825</v>
      </c>
      <c r="D2265" s="38" t="str">
        <f>TRIM(UPPER(IFERROR(_xlfn.TEXTBEFORE('query (10)'!L2265,"("),'query (10)'!L2265)))</f>
        <v>INNER RING RACEWAY GRINDING MACHINE</v>
      </c>
      <c r="E2265" s="38" t="str">
        <f>IFERROR(TRIM(UPPER(_xlfn.TEXTBEFORE(_xlfn.TEXTAFTER('query (10)'!L2265,"("),")"))),"")</f>
        <v/>
      </c>
      <c r="F2265" s="38" t="str">
        <f>TRIM('query (10)'!K2265)</f>
        <v>KWD7</v>
      </c>
      <c r="G2265" s="38" t="str">
        <f>IF('query (10)'!J2265="","",'query (10)'!J2265)</f>
        <v xml:space="preserve">loader </v>
      </c>
      <c r="H2265" s="38" t="str">
        <f>TRIM(UPPER('query (10)'!J2265))</f>
        <v>LOADER</v>
      </c>
      <c r="I2265" s="38" t="str">
        <f>IF('query (10)'!F2265="","",'query (10)'!F2265)</f>
        <v>Time-based Maintenance</v>
      </c>
      <c r="J2265" s="38" t="str">
        <f>IF('query (10)'!F2265="","",IFERROR(INDEX(Cleaning_Rules!$B$14:$B$17,MATCH(TRIM('query (10)'!F2265),Cleaning_Rules!$A$14:$A$17,0)),"UNKNOWN"))</f>
        <v>TBM</v>
      </c>
      <c r="K2265" s="38" t="str">
        <f>IF('query (10)'!G2265="","",'query (10)'!G2265)</f>
        <v>เสร็จสิ้น</v>
      </c>
      <c r="L2265" s="38" t="str">
        <f>IF('query (10)'!G2265="","MISSING",IFERROR(INDEX(Cleaning_Rules!$B$5:$B$10,MATCH(TRIM('query (10)'!G2265),Cleaning_Rules!$A$5:$A$10,0)),"UNKNOWN"))</f>
        <v>COMPLETED</v>
      </c>
      <c r="M2265" s="38" t="str">
        <f>IF('query (10)'!I2265="","",'query (10)'!I2265)</f>
        <v>Mechanical</v>
      </c>
      <c r="N2265" s="38" t="str">
        <f>IF('query (10)'!O2265="","",'query (10)'!O2265)</f>
        <v>Inspection</v>
      </c>
      <c r="O2265" s="38" t="str">
        <f>IF('query (10)'!P2265="","",'query (10)'!P2265)</f>
        <v>Medium</v>
      </c>
      <c r="P2265" s="38" t="str">
        <f>IF('query (10)'!N2265="","",'query (10)'!N2265)</f>
        <v>Check Oil Loader to PM 6 Month Cycle</v>
      </c>
      <c r="Q2265" s="38" t="str">
        <f>TRIM('query (10)'!N2265)</f>
        <v>Check Oil Loader to PM 6 Month Cycle</v>
      </c>
      <c r="R2265" s="38" t="str">
        <f>TRIM(UPPER('query (10)'!R2265))</f>
        <v/>
      </c>
      <c r="S2265" s="38" t="str">
        <f>TRIM(UPPER('query (10)'!S2265))</f>
        <v/>
      </c>
      <c r="T2265" s="38" t="str">
        <f>IF('query (10)'!Q2265="","",TRIM(UPPER('query (10)'!Q2265)))</f>
        <v/>
      </c>
      <c r="U2265" s="38" t="str">
        <f>IF('query (10)'!T2265="","",'query (10)'!T2265)</f>
        <v/>
      </c>
      <c r="V2265" s="39" t="str">
        <f>IF('query (10)'!T2265="","",IFERROR(VALUE('query (10)'!T2265),""))</f>
        <v/>
      </c>
      <c r="W2265" s="40">
        <f>IF('query (10)'!U2265="","",'query (10)'!U2265)</f>
        <v>0</v>
      </c>
      <c r="X2265" s="39">
        <f>IF('query (10)'!V2265="","",'query (10)'!V2265)</f>
        <v>180</v>
      </c>
      <c r="Y2265" s="41">
        <f>IF('query (10)'!W2265="","",'query (10)'!W2265)</f>
        <v>46119</v>
      </c>
      <c r="Z2265" s="41">
        <f>IF('query (10)'!X2265="","",'query (10)'!X2265)</f>
        <v>46122</v>
      </c>
      <c r="AA2265" s="41">
        <f>IF('query (10)'!Y2265="","",'query (10)'!Y2265)</f>
        <v>46122</v>
      </c>
      <c r="AB2265" s="41">
        <f>IF('query (10)'!Z2265="","",'query (10)'!Z2265)</f>
        <v>46302</v>
      </c>
      <c r="AC2265" s="38" t="str">
        <f>IF(OR('query (10)'!AA2265="",COUNTIF(Cleaning_Rules!$A$21:$A$26,TRIM('query (10)'!AA2265))&gt;0),"",TRIM('query (10)'!AA2265))</f>
        <v/>
      </c>
      <c r="AD2265" s="38" t="str">
        <f>IF('query (10)'!AB2265="","",TRIM(IFERROR(_xlfn.TEXTBEFORE('query (10)'!AB2265,"("),'query (10)'!AB2265)))</f>
        <v>เริ่มซ่อมงาน PM แล้ว รับผิดชอบโดย KUNANON PARAWANWONG</v>
      </c>
      <c r="AE2265" s="38" t="str">
        <f>IFERROR(LOWER(TRIM(_xlfn.TEXTBEFORE(_xlfn.TEXTAFTER('query (10)'!AB2265,"("),")"))),"")</f>
        <v>parawanwong-k-3161@nsk.com</v>
      </c>
      <c r="AF2265" s="38" t="str">
        <f>IF('query (10)'!AD2265="","",TRIM('query (10)'!AD2265))</f>
        <v>คุณานนต์ ปารวัณวงศ์</v>
      </c>
      <c r="AG2265" s="38" t="str">
        <f>IF('query (10)'!AE2265="","",TRIM('query (10)'!AE2265))</f>
        <v>คุณานนต์ ปารวัณวงศ์</v>
      </c>
      <c r="AH2265" s="38" t="str">
        <f>IF('query (10)'!AF2265="","",IFERROR(VALUE('query (10)'!AF2265),""))</f>
        <v/>
      </c>
      <c r="AI2265" s="38" t="str">
        <f>IF('query (10)'!AG2265="","",TRIM('query (10)'!AG2265))</f>
        <v/>
      </c>
      <c r="AJ2265" s="38" t="str">
        <f>IF('query (10)'!AH2265="","",IFERROR(VALUE('query (10)'!AH2265),""))</f>
        <v/>
      </c>
      <c r="AK2265" s="38" t="str">
        <f>IF('query (10)'!AI2265="","",TRIM('query (10)'!AI2265))</f>
        <v/>
      </c>
      <c r="AL2265" s="42">
        <f t="shared" si="175"/>
        <v>2026</v>
      </c>
      <c r="AM2265" s="42" t="str">
        <f t="shared" si="176"/>
        <v>2026-04</v>
      </c>
      <c r="AN2265" s="42" t="str">
        <f t="shared" ca="1" si="177"/>
        <v/>
      </c>
      <c r="AO2265" s="42" t="str">
        <f t="shared" si="178"/>
        <v>GR-825 | INNER RING RACEWAY GRINDING MACHINE | KWD7 | LOADER | Time-based Maintenance | Mechanical | Inspection | Medium | Check Oil Loader to PM 6 Month Cycle | เริ่มซ่อมงาน PM แล้ว รับผิดชอบโดย KUNANON PARAWANWONG | คุณานนต์ ปารวัณวงศ์</v>
      </c>
      <c r="AP2265" s="42" t="str">
        <f>_xlfn.TEXTJOIN("; ",TRUE,IF(COUNTA('query (10)'!A2265:AK2265)&lt;=6,"NEAR_EMPTY_ROW",""),IF($K2265="","MISSING_STATUS",""),IF(AND($K2265="เสร็จสิ้น",$Z2265=""),"DONE_NO_ACTUAL_DATE",""),IF(AND($I2265="Condition-based Maintenance",$AH2265=""),"CBM_NO_MEASUREMENT",""),IF(OR($X2265="",$X2265=0),"INVALID_PERIOD",""),IF(AND($AA2265&lt;&gt;"",$AB2265&lt;&gt;"",$AB2265&lt;$AA2265),"DATE_SEQUENCE_ERROR",""),IF(AND($AB2265&lt;&gt;"",$AB2265&gt;DATE(2030,12,31)),"DATE_OUTLIER",""),IF($C2265="","MISSING_QRCODE",""),IF($J2265="UNKNOWN","UNKNOWN_PM_TYPE",""),IF($L2265="UNKNOWN","UNKNOWN_STATUS",""))</f>
        <v/>
      </c>
      <c r="AQ2265" s="42" t="str">
        <f t="shared" si="179"/>
        <v>NO</v>
      </c>
    </row>
    <row r="2266" spans="1:43" x14ac:dyDescent="0.3">
      <c r="A2266" s="38">
        <f>IF('query (10)'!A2266="","",'query (10)'!A2266)</f>
        <v>2505</v>
      </c>
      <c r="B2266" s="38">
        <f>IF('query (10)'!B2266="","",'query (10)'!B2266)</f>
        <v>20030</v>
      </c>
      <c r="C2266" s="38" t="str">
        <f>TRIM(UPPER('query (10)'!M2266))</f>
        <v>GR-827</v>
      </c>
      <c r="D2266" s="38" t="str">
        <f>TRIM(UPPER(IFERROR(_xlfn.TEXTBEFORE('query (10)'!L2266,"("),'query (10)'!L2266)))</f>
        <v>INNER RING RIB GRINDING MACHINE</v>
      </c>
      <c r="E2266" s="38" t="str">
        <f>IFERROR(TRIM(UPPER(_xlfn.TEXTBEFORE(_xlfn.TEXTAFTER('query (10)'!L2266,"("),")"))),"")</f>
        <v/>
      </c>
      <c r="F2266" s="38" t="str">
        <f>TRIM('query (10)'!K2266)</f>
        <v>KWD7</v>
      </c>
      <c r="G2266" s="38" t="str">
        <f>IF('query (10)'!J2266="","",'query (10)'!J2266)</f>
        <v xml:space="preserve">loader </v>
      </c>
      <c r="H2266" s="38" t="str">
        <f>TRIM(UPPER('query (10)'!J2266))</f>
        <v>LOADER</v>
      </c>
      <c r="I2266" s="38" t="str">
        <f>IF('query (10)'!F2266="","",'query (10)'!F2266)</f>
        <v>Time-based Maintenance</v>
      </c>
      <c r="J2266" s="38" t="str">
        <f>IF('query (10)'!F2266="","",IFERROR(INDEX(Cleaning_Rules!$B$14:$B$17,MATCH(TRIM('query (10)'!F2266),Cleaning_Rules!$A$14:$A$17,0)),"UNKNOWN"))</f>
        <v>TBM</v>
      </c>
      <c r="K2266" s="38" t="str">
        <f>IF('query (10)'!G2266="","",'query (10)'!G2266)</f>
        <v>เสร็จสิ้น</v>
      </c>
      <c r="L2266" s="38" t="str">
        <f>IF('query (10)'!G2266="","MISSING",IFERROR(INDEX(Cleaning_Rules!$B$5:$B$10,MATCH(TRIM('query (10)'!G2266),Cleaning_Rules!$A$5:$A$10,0)),"UNKNOWN"))</f>
        <v>COMPLETED</v>
      </c>
      <c r="M2266" s="38" t="str">
        <f>IF('query (10)'!I2266="","",'query (10)'!I2266)</f>
        <v>Mechanical</v>
      </c>
      <c r="N2266" s="38" t="str">
        <f>IF('query (10)'!O2266="","",'query (10)'!O2266)</f>
        <v>Inspection</v>
      </c>
      <c r="O2266" s="38" t="str">
        <f>IF('query (10)'!P2266="","",'query (10)'!P2266)</f>
        <v>Medium</v>
      </c>
      <c r="P2266" s="38" t="str">
        <f>IF('query (10)'!N2266="","",'query (10)'!N2266)</f>
        <v>Check Oil Loader to PM 6 Month Cycle</v>
      </c>
      <c r="Q2266" s="38" t="str">
        <f>TRIM('query (10)'!N2266)</f>
        <v>Check Oil Loader to PM 6 Month Cycle</v>
      </c>
      <c r="R2266" s="38" t="str">
        <f>TRIM(UPPER('query (10)'!R2266))</f>
        <v/>
      </c>
      <c r="S2266" s="38" t="str">
        <f>TRIM(UPPER('query (10)'!S2266))</f>
        <v/>
      </c>
      <c r="T2266" s="38" t="str">
        <f>IF('query (10)'!Q2266="","",TRIM(UPPER('query (10)'!Q2266)))</f>
        <v/>
      </c>
      <c r="U2266" s="38" t="str">
        <f>IF('query (10)'!T2266="","",'query (10)'!T2266)</f>
        <v/>
      </c>
      <c r="V2266" s="39" t="str">
        <f>IF('query (10)'!T2266="","",IFERROR(VALUE('query (10)'!T2266),""))</f>
        <v/>
      </c>
      <c r="W2266" s="40">
        <f>IF('query (10)'!U2266="","",'query (10)'!U2266)</f>
        <v>0</v>
      </c>
      <c r="X2266" s="39">
        <f>IF('query (10)'!V2266="","",'query (10)'!V2266)</f>
        <v>180</v>
      </c>
      <c r="Y2266" s="41">
        <f>IF('query (10)'!W2266="","",'query (10)'!W2266)</f>
        <v>46119</v>
      </c>
      <c r="Z2266" s="41">
        <f>IF('query (10)'!X2266="","",'query (10)'!X2266)</f>
        <v>46122</v>
      </c>
      <c r="AA2266" s="41">
        <f>IF('query (10)'!Y2266="","",'query (10)'!Y2266)</f>
        <v>46122</v>
      </c>
      <c r="AB2266" s="41">
        <f>IF('query (10)'!Z2266="","",'query (10)'!Z2266)</f>
        <v>46302</v>
      </c>
      <c r="AC2266" s="38" t="str">
        <f>IF(OR('query (10)'!AA2266="",COUNTIF(Cleaning_Rules!$A$21:$A$26,TRIM('query (10)'!AA2266))&gt;0),"",TRIM('query (10)'!AA2266))</f>
        <v/>
      </c>
      <c r="AD2266" s="38" t="str">
        <f>IF('query (10)'!AB2266="","",TRIM(IFERROR(_xlfn.TEXTBEFORE('query (10)'!AB2266,"("),'query (10)'!AB2266)))</f>
        <v>เริ่มซ่อมงาน PM แล้ว รับผิดชอบโดย KUNANON PARAWANWONG</v>
      </c>
      <c r="AE2266" s="38" t="str">
        <f>IFERROR(LOWER(TRIM(_xlfn.TEXTBEFORE(_xlfn.TEXTAFTER('query (10)'!AB2266,"("),")"))),"")</f>
        <v>parawanwong-k-3161@nsk.com</v>
      </c>
      <c r="AF2266" s="38" t="str">
        <f>IF('query (10)'!AD2266="","",TRIM('query (10)'!AD2266))</f>
        <v>คุณานนต์ ปารวัณวงศ์</v>
      </c>
      <c r="AG2266" s="38" t="str">
        <f>IF('query (10)'!AE2266="","",TRIM('query (10)'!AE2266))</f>
        <v>คุณานนต์ ปารวัณวงศ์</v>
      </c>
      <c r="AH2266" s="38" t="str">
        <f>IF('query (10)'!AF2266="","",IFERROR(VALUE('query (10)'!AF2266),""))</f>
        <v/>
      </c>
      <c r="AI2266" s="38" t="str">
        <f>IF('query (10)'!AG2266="","",TRIM('query (10)'!AG2266))</f>
        <v/>
      </c>
      <c r="AJ2266" s="38" t="str">
        <f>IF('query (10)'!AH2266="","",IFERROR(VALUE('query (10)'!AH2266),""))</f>
        <v/>
      </c>
      <c r="AK2266" s="38" t="str">
        <f>IF('query (10)'!AI2266="","",TRIM('query (10)'!AI2266))</f>
        <v/>
      </c>
      <c r="AL2266" s="42">
        <f t="shared" si="175"/>
        <v>2026</v>
      </c>
      <c r="AM2266" s="42" t="str">
        <f t="shared" si="176"/>
        <v>2026-04</v>
      </c>
      <c r="AN2266" s="42" t="str">
        <f t="shared" ca="1" si="177"/>
        <v/>
      </c>
      <c r="AO2266" s="42" t="str">
        <f t="shared" si="178"/>
        <v>GR-827 | INNER RING RIB GRINDING MACHINE | KWD7 | LOADER | Time-based Maintenance | Mechanical | Inspection | Medium | Check Oil Loader to PM 6 Month Cycle | เริ่มซ่อมงาน PM แล้ว รับผิดชอบโดย KUNANON PARAWANWONG | คุณานนต์ ปารวัณวงศ์</v>
      </c>
      <c r="AP2266" s="42" t="str">
        <f>_xlfn.TEXTJOIN("; ",TRUE,IF(COUNTA('query (10)'!A2266:AK2266)&lt;=6,"NEAR_EMPTY_ROW",""),IF($K2266="","MISSING_STATUS",""),IF(AND($K2266="เสร็จสิ้น",$Z2266=""),"DONE_NO_ACTUAL_DATE",""),IF(AND($I2266="Condition-based Maintenance",$AH2266=""),"CBM_NO_MEASUREMENT",""),IF(OR($X2266="",$X2266=0),"INVALID_PERIOD",""),IF(AND($AA2266&lt;&gt;"",$AB2266&lt;&gt;"",$AB2266&lt;$AA2266),"DATE_SEQUENCE_ERROR",""),IF(AND($AB2266&lt;&gt;"",$AB2266&gt;DATE(2030,12,31)),"DATE_OUTLIER",""),IF($C2266="","MISSING_QRCODE",""),IF($J2266="UNKNOWN","UNKNOWN_PM_TYPE",""),IF($L2266="UNKNOWN","UNKNOWN_STATUS",""))</f>
        <v/>
      </c>
      <c r="AQ2266" s="42" t="str">
        <f t="shared" si="179"/>
        <v>NO</v>
      </c>
    </row>
    <row r="2267" spans="1:43" x14ac:dyDescent="0.3">
      <c r="A2267" s="38">
        <f>IF('query (10)'!A2267="","",'query (10)'!A2267)</f>
        <v>2507</v>
      </c>
      <c r="B2267" s="38">
        <f>IF('query (10)'!B2267="","",'query (10)'!B2267)</f>
        <v>20045</v>
      </c>
      <c r="C2267" s="38" t="str">
        <f>TRIM(UPPER('query (10)'!M2267))</f>
        <v>GR-389</v>
      </c>
      <c r="D2267" s="38" t="str">
        <f>TRIM(UPPER(IFERROR(_xlfn.TEXTBEFORE('query (10)'!L2267,"("),'query (10)'!L2267)))</f>
        <v>OUTER OUT SIDE DIAMETER GRINDING MACHINE.</v>
      </c>
      <c r="E2267" s="38" t="str">
        <f>IFERROR(TRIM(UPPER(_xlfn.TEXTBEFORE(_xlfn.TEXTAFTER('query (10)'!L2267,"("),")"))),"")</f>
        <v/>
      </c>
      <c r="F2267" s="38" t="str">
        <f>TRIM('query (10)'!K2267)</f>
        <v>HUB3-1</v>
      </c>
      <c r="G2267" s="38" t="str">
        <f>IF('query (10)'!J2267="","",'query (10)'!J2267)</f>
        <v>Air Cylinder</v>
      </c>
      <c r="H2267" s="38" t="str">
        <f>TRIM(UPPER('query (10)'!J2267))</f>
        <v>AIR CYLINDER</v>
      </c>
      <c r="I2267" s="38" t="str">
        <f>IF('query (10)'!F2267="","",'query (10)'!F2267)</f>
        <v>Condition-based Maintenance</v>
      </c>
      <c r="J2267" s="38" t="str">
        <f>IF('query (10)'!F2267="","",IFERROR(INDEX(Cleaning_Rules!$B$14:$B$17,MATCH(TRIM('query (10)'!F2267),Cleaning_Rules!$A$14:$A$17,0)),"UNKNOWN"))</f>
        <v>CBM</v>
      </c>
      <c r="K2267" s="38" t="str">
        <f>IF('query (10)'!G2267="","",'query (10)'!G2267)</f>
        <v>เสร็จสิ้น</v>
      </c>
      <c r="L2267" s="38" t="str">
        <f>IF('query (10)'!G2267="","MISSING",IFERROR(INDEX(Cleaning_Rules!$B$5:$B$10,MATCH(TRIM('query (10)'!G2267),Cleaning_Rules!$A$5:$A$10,0)),"UNKNOWN"))</f>
        <v>COMPLETED</v>
      </c>
      <c r="M2267" s="38" t="str">
        <f>IF('query (10)'!I2267="","",'query (10)'!I2267)</f>
        <v>Mechanical</v>
      </c>
      <c r="N2267" s="38" t="str">
        <f>IF('query (10)'!O2267="","",'query (10)'!O2267)</f>
        <v>Part Change</v>
      </c>
      <c r="O2267" s="38" t="str">
        <f>IF('query (10)'!P2267="","",'query (10)'!P2267)</f>
        <v>Medium</v>
      </c>
      <c r="P2267" s="38" t="str">
        <f>IF('query (10)'!N2267="","",'query (10)'!N2267)</f>
        <v xml:space="preserve">Repair Air cylinder Shutter door Raplace seal kit , Cleaning and Grease up </v>
      </c>
      <c r="Q2267" s="38" t="str">
        <f>TRIM('query (10)'!N2267)</f>
        <v>Repair Air cylinder Shutter door Raplace seal kit , Cleaning and Grease up</v>
      </c>
      <c r="R2267" s="38" t="str">
        <f>TRIM(UPPER('query (10)'!R2267))</f>
        <v>SEAL KIT</v>
      </c>
      <c r="S2267" s="38" t="str">
        <f>TRIM(UPPER('query (10)'!S2267))</f>
        <v xml:space="preserve">CG1N32Z-PS	</v>
      </c>
      <c r="T2267" s="38" t="str">
        <f>IF('query (10)'!Q2267="","",TRIM(UPPER('query (10)'!Q2267)))</f>
        <v/>
      </c>
      <c r="U2267" s="38" t="str">
        <f>IF('query (10)'!T2267="","",'query (10)'!T2267)</f>
        <v/>
      </c>
      <c r="V2267" s="39" t="str">
        <f>IF('query (10)'!T2267="","",IFERROR(VALUE('query (10)'!T2267),""))</f>
        <v/>
      </c>
      <c r="W2267" s="40">
        <f>IF('query (10)'!U2267="","",'query (10)'!U2267)</f>
        <v>0</v>
      </c>
      <c r="X2267" s="39">
        <f>IF('query (10)'!V2267="","",'query (10)'!V2267)</f>
        <v>0</v>
      </c>
      <c r="Y2267" s="41">
        <f>IF('query (10)'!W2267="","",'query (10)'!W2267)</f>
        <v>46119</v>
      </c>
      <c r="Z2267" s="41">
        <f>IF('query (10)'!X2267="","",'query (10)'!X2267)</f>
        <v>46141</v>
      </c>
      <c r="AA2267" s="41">
        <f>IF('query (10)'!Y2267="","",'query (10)'!Y2267)</f>
        <v>46141</v>
      </c>
      <c r="AB2267" s="41">
        <f>IF('query (10)'!Z2267="","",'query (10)'!Z2267)</f>
        <v>46141</v>
      </c>
      <c r="AC2267" s="38" t="str">
        <f>IF(OR('query (10)'!AA2267="",COUNTIF(Cleaning_Rules!$A$21:$A$26,TRIM('query (10)'!AA2267))&gt;0),"",TRIM('query (10)'!AA2267))</f>
        <v/>
      </c>
      <c r="AD2267" s="38" t="str">
        <f>IF('query (10)'!AB2267="","",TRIM(IFERROR(_xlfn.TEXTBEFORE('query (10)'!AB2267,"("),'query (10)'!AB2267)))</f>
        <v>เริ่มซ่อมงาน PM แล้ว รับผิดชอบโดย JAKKAPAT KHOTSOMBAT</v>
      </c>
      <c r="AE2267" s="38" t="str">
        <f>IFERROR(LOWER(TRIM(_xlfn.TEXTBEFORE(_xlfn.TEXTAFTER('query (10)'!AB2267,"("),")"))),"")</f>
        <v>jakkapat@nsk.com</v>
      </c>
      <c r="AF2267" s="38" t="str">
        <f>IF('query (10)'!AD2267="","",TRIM('query (10)'!AD2267))</f>
        <v>จักรภัทร โคตรสมบัติ</v>
      </c>
      <c r="AG2267" s="38" t="str">
        <f>IF('query (10)'!AE2267="","",TRIM('query (10)'!AE2267))</f>
        <v>จักรภัทร โคตรสมบัติ</v>
      </c>
      <c r="AH2267" s="38" t="str">
        <f>IF('query (10)'!AF2267="","",IFERROR(VALUE('query (10)'!AF2267),""))</f>
        <v/>
      </c>
      <c r="AI2267" s="38" t="str">
        <f>IF('query (10)'!AG2267="","",TRIM('query (10)'!AG2267))</f>
        <v/>
      </c>
      <c r="AJ2267" s="38" t="str">
        <f>IF('query (10)'!AH2267="","",IFERROR(VALUE('query (10)'!AH2267),""))</f>
        <v/>
      </c>
      <c r="AK2267" s="38" t="str">
        <f>IF('query (10)'!AI2267="","",TRIM('query (10)'!AI2267))</f>
        <v/>
      </c>
      <c r="AL2267" s="42">
        <f t="shared" si="175"/>
        <v>2026</v>
      </c>
      <c r="AM2267" s="42" t="str">
        <f t="shared" si="176"/>
        <v>2026-04</v>
      </c>
      <c r="AN2267" s="42" t="str">
        <f t="shared" ca="1" si="177"/>
        <v/>
      </c>
      <c r="AO2267" s="42" t="str">
        <f t="shared" si="178"/>
        <v>GR-389 | OUTER OUT SIDE DIAMETER GRINDING MACHINE. | HUB3-1 | AIR CYLINDER | Condition-based Maintenance | Mechanical | Part Change | Medium | Repair Air cylinder Shutter door Raplace seal kit , Cleaning and Grease up | SEAL KIT | CG1N32Z-PS	 | เริ่มซ่อมงาน PM แล้ว รับผิดชอบโดย JAKKAPAT KHOTSOMBAT | จักรภัทร โคตรสมบัติ</v>
      </c>
      <c r="AP2267" s="42" t="str">
        <f>_xlfn.TEXTJOIN("; ",TRUE,IF(COUNTA('query (10)'!A2267:AK2267)&lt;=6,"NEAR_EMPTY_ROW",""),IF($K2267="","MISSING_STATUS",""),IF(AND($K2267="เสร็จสิ้น",$Z2267=""),"DONE_NO_ACTUAL_DATE",""),IF(AND($I2267="Condition-based Maintenance",$AH2267=""),"CBM_NO_MEASUREMENT",""),IF(OR($X2267="",$X2267=0),"INVALID_PERIOD",""),IF(AND($AA2267&lt;&gt;"",$AB2267&lt;&gt;"",$AB2267&lt;$AA2267),"DATE_SEQUENCE_ERROR",""),IF(AND($AB2267&lt;&gt;"",$AB2267&gt;DATE(2030,12,31)),"DATE_OUTLIER",""),IF($C2267="","MISSING_QRCODE",""),IF($J2267="UNKNOWN","UNKNOWN_PM_TYPE",""),IF($L2267="UNKNOWN","UNKNOWN_STATUS",""))</f>
        <v>CBM_NO_MEASUREMENT; INVALID_PERIOD</v>
      </c>
      <c r="AQ2267" s="42" t="str">
        <f t="shared" si="179"/>
        <v>NO</v>
      </c>
    </row>
    <row r="2268" spans="1:43" x14ac:dyDescent="0.3">
      <c r="A2268" s="38">
        <f>IF('query (10)'!A2268="","",'query (10)'!A2268)</f>
        <v>2508</v>
      </c>
      <c r="B2268" s="38">
        <f>IF('query (10)'!B2268="","",'query (10)'!B2268)</f>
        <v>20046</v>
      </c>
      <c r="C2268" s="38" t="str">
        <f>TRIM(UPPER('query (10)'!M2268))</f>
        <v>GR-391</v>
      </c>
      <c r="D2268" s="38" t="str">
        <f>TRIM(UPPER(IFERROR(_xlfn.TEXTBEFORE('query (10)'!L2268,"("),'query (10)'!L2268)))</f>
        <v>HUB3 OUTER RING GRINDING MACHINE.</v>
      </c>
      <c r="E2268" s="38" t="str">
        <f>IFERROR(TRIM(UPPER(_xlfn.TEXTBEFORE(_xlfn.TEXTAFTER('query (10)'!L2268,"("),")"))),"")</f>
        <v/>
      </c>
      <c r="F2268" s="38" t="str">
        <f>TRIM('query (10)'!K2268)</f>
        <v>HUB3-1</v>
      </c>
      <c r="G2268" s="38" t="str">
        <f>IF('query (10)'!J2268="","",'query (10)'!J2268)</f>
        <v>Air Cylinder</v>
      </c>
      <c r="H2268" s="38" t="str">
        <f>TRIM(UPPER('query (10)'!J2268))</f>
        <v>AIR CYLINDER</v>
      </c>
      <c r="I2268" s="38" t="str">
        <f>IF('query (10)'!F2268="","",'query (10)'!F2268)</f>
        <v>Condition-based Maintenance</v>
      </c>
      <c r="J2268" s="38" t="str">
        <f>IF('query (10)'!F2268="","",IFERROR(INDEX(Cleaning_Rules!$B$14:$B$17,MATCH(TRIM('query (10)'!F2268),Cleaning_Rules!$A$14:$A$17,0)),"UNKNOWN"))</f>
        <v>CBM</v>
      </c>
      <c r="K2268" s="38" t="str">
        <f>IF('query (10)'!G2268="","",'query (10)'!G2268)</f>
        <v>เสร็จสิ้น</v>
      </c>
      <c r="L2268" s="38" t="str">
        <f>IF('query (10)'!G2268="","MISSING",IFERROR(INDEX(Cleaning_Rules!$B$5:$B$10,MATCH(TRIM('query (10)'!G2268),Cleaning_Rules!$A$5:$A$10,0)),"UNKNOWN"))</f>
        <v>COMPLETED</v>
      </c>
      <c r="M2268" s="38" t="str">
        <f>IF('query (10)'!I2268="","",'query (10)'!I2268)</f>
        <v>Mechanical</v>
      </c>
      <c r="N2268" s="38" t="str">
        <f>IF('query (10)'!O2268="","",'query (10)'!O2268)</f>
        <v>Part Change</v>
      </c>
      <c r="O2268" s="38" t="str">
        <f>IF('query (10)'!P2268="","",'query (10)'!P2268)</f>
        <v>Medium</v>
      </c>
      <c r="P2268" s="38" t="str">
        <f>IF('query (10)'!N2268="","",'query (10)'!N2268)</f>
        <v xml:space="preserve">Repair Air cylinder Shutter door Raplace seal kit , Cleaning and Grease up </v>
      </c>
      <c r="Q2268" s="38" t="str">
        <f>TRIM('query (10)'!N2268)</f>
        <v>Repair Air cylinder Shutter door Raplace seal kit , Cleaning and Grease up</v>
      </c>
      <c r="R2268" s="38" t="str">
        <f>TRIM(UPPER('query (10)'!R2268))</f>
        <v>SEAL KIT</v>
      </c>
      <c r="S2268" s="38" t="str">
        <f>TRIM(UPPER('query (10)'!S2268))</f>
        <v>CG1N32-PS</v>
      </c>
      <c r="T2268" s="38" t="str">
        <f>IF('query (10)'!Q2268="","",TRIM(UPPER('query (10)'!Q2268)))</f>
        <v/>
      </c>
      <c r="U2268" s="38" t="str">
        <f>IF('query (10)'!T2268="","",'query (10)'!T2268)</f>
        <v/>
      </c>
      <c r="V2268" s="39" t="str">
        <f>IF('query (10)'!T2268="","",IFERROR(VALUE('query (10)'!T2268),""))</f>
        <v/>
      </c>
      <c r="W2268" s="40">
        <f>IF('query (10)'!U2268="","",'query (10)'!U2268)</f>
        <v>0</v>
      </c>
      <c r="X2268" s="39">
        <f>IF('query (10)'!V2268="","",'query (10)'!V2268)</f>
        <v>0</v>
      </c>
      <c r="Y2268" s="41">
        <f>IF('query (10)'!W2268="","",'query (10)'!W2268)</f>
        <v>46119</v>
      </c>
      <c r="Z2268" s="41">
        <f>IF('query (10)'!X2268="","",'query (10)'!X2268)</f>
        <v>46141</v>
      </c>
      <c r="AA2268" s="41">
        <f>IF('query (10)'!Y2268="","",'query (10)'!Y2268)</f>
        <v>46141</v>
      </c>
      <c r="AB2268" s="41">
        <f>IF('query (10)'!Z2268="","",'query (10)'!Z2268)</f>
        <v>46141</v>
      </c>
      <c r="AC2268" s="38" t="str">
        <f>IF(OR('query (10)'!AA2268="",COUNTIF(Cleaning_Rules!$A$21:$A$26,TRIM('query (10)'!AA2268))&gt;0),"",TRIM('query (10)'!AA2268))</f>
        <v/>
      </c>
      <c r="AD2268" s="38" t="str">
        <f>IF('query (10)'!AB2268="","",TRIM(IFERROR(_xlfn.TEXTBEFORE('query (10)'!AB2268,"("),'query (10)'!AB2268)))</f>
        <v>เริ่มซ่อมงาน PM แล้ว รับผิดชอบโดย JAKKAPAT KHOTSOMBAT</v>
      </c>
      <c r="AE2268" s="38" t="str">
        <f>IFERROR(LOWER(TRIM(_xlfn.TEXTBEFORE(_xlfn.TEXTAFTER('query (10)'!AB2268,"("),")"))),"")</f>
        <v>jakkapat@nsk.com</v>
      </c>
      <c r="AF2268" s="38" t="str">
        <f>IF('query (10)'!AD2268="","",TRIM('query (10)'!AD2268))</f>
        <v>จักรภัทร โคตรสมบัติ</v>
      </c>
      <c r="AG2268" s="38" t="str">
        <f>IF('query (10)'!AE2268="","",TRIM('query (10)'!AE2268))</f>
        <v>จักรภัทร โคตรสมบัติ</v>
      </c>
      <c r="AH2268" s="38" t="str">
        <f>IF('query (10)'!AF2268="","",IFERROR(VALUE('query (10)'!AF2268),""))</f>
        <v/>
      </c>
      <c r="AI2268" s="38" t="str">
        <f>IF('query (10)'!AG2268="","",TRIM('query (10)'!AG2268))</f>
        <v/>
      </c>
      <c r="AJ2268" s="38" t="str">
        <f>IF('query (10)'!AH2268="","",IFERROR(VALUE('query (10)'!AH2268),""))</f>
        <v/>
      </c>
      <c r="AK2268" s="38" t="str">
        <f>IF('query (10)'!AI2268="","",TRIM('query (10)'!AI2268))</f>
        <v/>
      </c>
      <c r="AL2268" s="42">
        <f t="shared" si="175"/>
        <v>2026</v>
      </c>
      <c r="AM2268" s="42" t="str">
        <f t="shared" si="176"/>
        <v>2026-04</v>
      </c>
      <c r="AN2268" s="42" t="str">
        <f t="shared" ca="1" si="177"/>
        <v/>
      </c>
      <c r="AO2268" s="42" t="str">
        <f t="shared" si="178"/>
        <v>GR-391 | HUB3 OUTER RING GRINDING MACHINE. | HUB3-1 | AIR CYLINDER | Condition-based Maintenance | Mechanical | Part Change | Medium | Repair Air cylinder Shutter door Raplace seal kit , Cleaning and Grease up | SEAL KIT | CG1N32-PS | เริ่มซ่อมงาน PM แล้ว รับผิดชอบโดย JAKKAPAT KHOTSOMBAT | จักรภัทร โคตรสมบัติ</v>
      </c>
      <c r="AP2268" s="42" t="str">
        <f>_xlfn.TEXTJOIN("; ",TRUE,IF(COUNTA('query (10)'!A2268:AK2268)&lt;=6,"NEAR_EMPTY_ROW",""),IF($K2268="","MISSING_STATUS",""),IF(AND($K2268="เสร็จสิ้น",$Z2268=""),"DONE_NO_ACTUAL_DATE",""),IF(AND($I2268="Condition-based Maintenance",$AH2268=""),"CBM_NO_MEASUREMENT",""),IF(OR($X2268="",$X2268=0),"INVALID_PERIOD",""),IF(AND($AA2268&lt;&gt;"",$AB2268&lt;&gt;"",$AB2268&lt;$AA2268),"DATE_SEQUENCE_ERROR",""),IF(AND($AB2268&lt;&gt;"",$AB2268&gt;DATE(2030,12,31)),"DATE_OUTLIER",""),IF($C2268="","MISSING_QRCODE",""),IF($J2268="UNKNOWN","UNKNOWN_PM_TYPE",""),IF($L2268="UNKNOWN","UNKNOWN_STATUS",""))</f>
        <v>CBM_NO_MEASUREMENT; INVALID_PERIOD</v>
      </c>
      <c r="AQ2268" s="42" t="str">
        <f t="shared" si="179"/>
        <v>NO</v>
      </c>
    </row>
    <row r="2269" spans="1:43" x14ac:dyDescent="0.3">
      <c r="A2269" s="38">
        <f>IF('query (10)'!A2269="","",'query (10)'!A2269)</f>
        <v>2509</v>
      </c>
      <c r="B2269" s="38">
        <f>IF('query (10)'!B2269="","",'query (10)'!B2269)</f>
        <v>20047</v>
      </c>
      <c r="C2269" s="38" t="str">
        <f>TRIM(UPPER('query (10)'!M2269))</f>
        <v>GR-388</v>
      </c>
      <c r="D2269" s="38" t="str">
        <f>TRIM(UPPER(IFERROR(_xlfn.TEXTBEFORE('query (10)'!L2269,"("),'query (10)'!L2269)))</f>
        <v>SHAFT RACEWAY GRINDING MACHINE.</v>
      </c>
      <c r="E2269" s="38" t="str">
        <f>IFERROR(TRIM(UPPER(_xlfn.TEXTBEFORE(_xlfn.TEXTAFTER('query (10)'!L2269,"("),")"))),"")</f>
        <v/>
      </c>
      <c r="F2269" s="38" t="str">
        <f>TRIM('query (10)'!K2269)</f>
        <v>HUB3-1</v>
      </c>
      <c r="G2269" s="38" t="str">
        <f>IF('query (10)'!J2269="","",'query (10)'!J2269)</f>
        <v>Air Cylinder</v>
      </c>
      <c r="H2269" s="38" t="str">
        <f>TRIM(UPPER('query (10)'!J2269))</f>
        <v>AIR CYLINDER</v>
      </c>
      <c r="I2269" s="38" t="str">
        <f>IF('query (10)'!F2269="","",'query (10)'!F2269)</f>
        <v>Condition-based Maintenance</v>
      </c>
      <c r="J2269" s="38" t="str">
        <f>IF('query (10)'!F2269="","",IFERROR(INDEX(Cleaning_Rules!$B$14:$B$17,MATCH(TRIM('query (10)'!F2269),Cleaning_Rules!$A$14:$A$17,0)),"UNKNOWN"))</f>
        <v>CBM</v>
      </c>
      <c r="K2269" s="38" t="str">
        <f>IF('query (10)'!G2269="","",'query (10)'!G2269)</f>
        <v>เสร็จสิ้น</v>
      </c>
      <c r="L2269" s="38" t="str">
        <f>IF('query (10)'!G2269="","MISSING",IFERROR(INDEX(Cleaning_Rules!$B$5:$B$10,MATCH(TRIM('query (10)'!G2269),Cleaning_Rules!$A$5:$A$10,0)),"UNKNOWN"))</f>
        <v>COMPLETED</v>
      </c>
      <c r="M2269" s="38" t="str">
        <f>IF('query (10)'!I2269="","",'query (10)'!I2269)</f>
        <v>Mechanical</v>
      </c>
      <c r="N2269" s="38" t="str">
        <f>IF('query (10)'!O2269="","",'query (10)'!O2269)</f>
        <v>Part Change</v>
      </c>
      <c r="O2269" s="38" t="str">
        <f>IF('query (10)'!P2269="","",'query (10)'!P2269)</f>
        <v>Medium</v>
      </c>
      <c r="P2269" s="38" t="str">
        <f>IF('query (10)'!N2269="","",'query (10)'!N2269)</f>
        <v xml:space="preserve">Repair Air cylinder Shutter door Raplace seal kit , Cleaning and Grease up </v>
      </c>
      <c r="Q2269" s="38" t="str">
        <f>TRIM('query (10)'!N2269)</f>
        <v>Repair Air cylinder Shutter door Raplace seal kit , Cleaning and Grease up</v>
      </c>
      <c r="R2269" s="38" t="str">
        <f>TRIM(UPPER('query (10)'!R2269))</f>
        <v>SEAL KIT</v>
      </c>
      <c r="S2269" s="38" t="str">
        <f>TRIM(UPPER('query (10)'!S2269))</f>
        <v xml:space="preserve">CG1N32Z-PS	</v>
      </c>
      <c r="T2269" s="38" t="str">
        <f>IF('query (10)'!Q2269="","",TRIM(UPPER('query (10)'!Q2269)))</f>
        <v/>
      </c>
      <c r="U2269" s="38" t="str">
        <f>IF('query (10)'!T2269="","",'query (10)'!T2269)</f>
        <v/>
      </c>
      <c r="V2269" s="39" t="str">
        <f>IF('query (10)'!T2269="","",IFERROR(VALUE('query (10)'!T2269),""))</f>
        <v/>
      </c>
      <c r="W2269" s="40">
        <f>IF('query (10)'!U2269="","",'query (10)'!U2269)</f>
        <v>0</v>
      </c>
      <c r="X2269" s="39">
        <f>IF('query (10)'!V2269="","",'query (10)'!V2269)</f>
        <v>0</v>
      </c>
      <c r="Y2269" s="41">
        <f>IF('query (10)'!W2269="","",'query (10)'!W2269)</f>
        <v>46119</v>
      </c>
      <c r="Z2269" s="41">
        <f>IF('query (10)'!X2269="","",'query (10)'!X2269)</f>
        <v>46141</v>
      </c>
      <c r="AA2269" s="41">
        <f>IF('query (10)'!Y2269="","",'query (10)'!Y2269)</f>
        <v>46141</v>
      </c>
      <c r="AB2269" s="41">
        <f>IF('query (10)'!Z2269="","",'query (10)'!Z2269)</f>
        <v>46141</v>
      </c>
      <c r="AC2269" s="38" t="str">
        <f>IF(OR('query (10)'!AA2269="",COUNTIF(Cleaning_Rules!$A$21:$A$26,TRIM('query (10)'!AA2269))&gt;0),"",TRIM('query (10)'!AA2269))</f>
        <v/>
      </c>
      <c r="AD2269" s="38" t="str">
        <f>IF('query (10)'!AB2269="","",TRIM(IFERROR(_xlfn.TEXTBEFORE('query (10)'!AB2269,"("),'query (10)'!AB2269)))</f>
        <v>เริ่มซ่อมงาน PM แล้ว รับผิดชอบโดย JAKKAPAT KHOTSOMBAT</v>
      </c>
      <c r="AE2269" s="38" t="str">
        <f>IFERROR(LOWER(TRIM(_xlfn.TEXTBEFORE(_xlfn.TEXTAFTER('query (10)'!AB2269,"("),")"))),"")</f>
        <v>jakkapat@nsk.com</v>
      </c>
      <c r="AF2269" s="38" t="str">
        <f>IF('query (10)'!AD2269="","",TRIM('query (10)'!AD2269))</f>
        <v>จักรภัทร โคตรสมบัติ</v>
      </c>
      <c r="AG2269" s="38" t="str">
        <f>IF('query (10)'!AE2269="","",TRIM('query (10)'!AE2269))</f>
        <v>จักรภัทร โคตรสมบัติ</v>
      </c>
      <c r="AH2269" s="38" t="str">
        <f>IF('query (10)'!AF2269="","",IFERROR(VALUE('query (10)'!AF2269),""))</f>
        <v/>
      </c>
      <c r="AI2269" s="38" t="str">
        <f>IF('query (10)'!AG2269="","",TRIM('query (10)'!AG2269))</f>
        <v/>
      </c>
      <c r="AJ2269" s="38" t="str">
        <f>IF('query (10)'!AH2269="","",IFERROR(VALUE('query (10)'!AH2269),""))</f>
        <v/>
      </c>
      <c r="AK2269" s="38" t="str">
        <f>IF('query (10)'!AI2269="","",TRIM('query (10)'!AI2269))</f>
        <v/>
      </c>
      <c r="AL2269" s="42">
        <f t="shared" si="175"/>
        <v>2026</v>
      </c>
      <c r="AM2269" s="42" t="str">
        <f t="shared" si="176"/>
        <v>2026-04</v>
      </c>
      <c r="AN2269" s="42" t="str">
        <f t="shared" ca="1" si="177"/>
        <v/>
      </c>
      <c r="AO2269" s="42" t="str">
        <f t="shared" si="178"/>
        <v>GR-388 | SHAFT RACEWAY GRINDING MACHINE. | HUB3-1 | AIR CYLINDER | Condition-based Maintenance | Mechanical | Part Change | Medium | Repair Air cylinder Shutter door Raplace seal kit , Cleaning and Grease up | SEAL KIT | CG1N32Z-PS	 | เริ่มซ่อมงาน PM แล้ว รับผิดชอบโดย JAKKAPAT KHOTSOMBAT | จักรภัทร โคตรสมบัติ</v>
      </c>
      <c r="AP2269" s="42" t="str">
        <f>_xlfn.TEXTJOIN("; ",TRUE,IF(COUNTA('query (10)'!A2269:AK2269)&lt;=6,"NEAR_EMPTY_ROW",""),IF($K2269="","MISSING_STATUS",""),IF(AND($K2269="เสร็จสิ้น",$Z2269=""),"DONE_NO_ACTUAL_DATE",""),IF(AND($I2269="Condition-based Maintenance",$AH2269=""),"CBM_NO_MEASUREMENT",""),IF(OR($X2269="",$X2269=0),"INVALID_PERIOD",""),IF(AND($AA2269&lt;&gt;"",$AB2269&lt;&gt;"",$AB2269&lt;$AA2269),"DATE_SEQUENCE_ERROR",""),IF(AND($AB2269&lt;&gt;"",$AB2269&gt;DATE(2030,12,31)),"DATE_OUTLIER",""),IF($C2269="","MISSING_QRCODE",""),IF($J2269="UNKNOWN","UNKNOWN_PM_TYPE",""),IF($L2269="UNKNOWN","UNKNOWN_STATUS",""))</f>
        <v>CBM_NO_MEASUREMENT; INVALID_PERIOD</v>
      </c>
      <c r="AQ2269" s="42" t="str">
        <f t="shared" si="179"/>
        <v>NO</v>
      </c>
    </row>
    <row r="2270" spans="1:43" x14ac:dyDescent="0.3">
      <c r="A2270" s="38">
        <f>IF('query (10)'!A2270="","",'query (10)'!A2270)</f>
        <v>2510</v>
      </c>
      <c r="B2270" s="38">
        <f>IF('query (10)'!B2270="","",'query (10)'!B2270)</f>
        <v>20073</v>
      </c>
      <c r="C2270" s="38" t="str">
        <f>TRIM(UPPER('query (10)'!M2270))</f>
        <v>GR-737</v>
      </c>
      <c r="D2270" s="38" t="str">
        <f>TRIM(UPPER(IFERROR(_xlfn.TEXTBEFORE('query (10)'!L2270,"("),'query (10)'!L2270)))</f>
        <v>OUTER RING DATUM DIAMETER GRINDING MACHINE</v>
      </c>
      <c r="E2270" s="38" t="str">
        <f>IFERROR(TRIM(UPPER(_xlfn.TEXTBEFORE(_xlfn.TEXTAFTER('query (10)'!L2270,"("),")"))),"")</f>
        <v/>
      </c>
      <c r="F2270" s="38" t="str">
        <f>TRIM('query (10)'!K2270)</f>
        <v>HUB3-2</v>
      </c>
      <c r="G2270" s="38" t="str">
        <f>IF('query (10)'!J2270="","",'query (10)'!J2270)</f>
        <v>Air Cylinder</v>
      </c>
      <c r="H2270" s="38" t="str">
        <f>TRIM(UPPER('query (10)'!J2270))</f>
        <v>AIR CYLINDER</v>
      </c>
      <c r="I2270" s="38" t="str">
        <f>IF('query (10)'!F2270="","",'query (10)'!F2270)</f>
        <v>Condition-based Maintenance</v>
      </c>
      <c r="J2270" s="38" t="str">
        <f>IF('query (10)'!F2270="","",IFERROR(INDEX(Cleaning_Rules!$B$14:$B$17,MATCH(TRIM('query (10)'!F2270),Cleaning_Rules!$A$14:$A$17,0)),"UNKNOWN"))</f>
        <v>CBM</v>
      </c>
      <c r="K2270" s="38" t="str">
        <f>IF('query (10)'!G2270="","",'query (10)'!G2270)</f>
        <v>เสร็จสิ้น</v>
      </c>
      <c r="L2270" s="38" t="str">
        <f>IF('query (10)'!G2270="","MISSING",IFERROR(INDEX(Cleaning_Rules!$B$5:$B$10,MATCH(TRIM('query (10)'!G2270),Cleaning_Rules!$A$5:$A$10,0)),"UNKNOWN"))</f>
        <v>COMPLETED</v>
      </c>
      <c r="M2270" s="38" t="str">
        <f>IF('query (10)'!I2270="","",'query (10)'!I2270)</f>
        <v>Mechanical</v>
      </c>
      <c r="N2270" s="38" t="str">
        <f>IF('query (10)'!O2270="","",'query (10)'!O2270)</f>
        <v>Part Change</v>
      </c>
      <c r="O2270" s="38" t="str">
        <f>IF('query (10)'!P2270="","",'query (10)'!P2270)</f>
        <v>Medium</v>
      </c>
      <c r="P2270" s="38" t="str">
        <f>IF('query (10)'!N2270="","",'query (10)'!N2270)</f>
        <v>ตรวจสอบพบกระบอกลม Shutter door มีลมรั่วซึมขณะทำงานในตำแหน่ง Return</v>
      </c>
      <c r="Q2270" s="38" t="str">
        <f>TRIM('query (10)'!N2270)</f>
        <v>ตรวจสอบพบกระบอกลม Shutter door มีลมรั่วซึมขณะทำงานในตำแหน่ง Return</v>
      </c>
      <c r="R2270" s="38" t="str">
        <f>TRIM(UPPER('query (10)'!R2270))</f>
        <v/>
      </c>
      <c r="S2270" s="38" t="str">
        <f>TRIM(UPPER('query (10)'!S2270))</f>
        <v/>
      </c>
      <c r="T2270" s="38" t="str">
        <f>IF('query (10)'!Q2270="","",TRIM(UPPER('query (10)'!Q2270)))</f>
        <v/>
      </c>
      <c r="U2270" s="38" t="str">
        <f>IF('query (10)'!T2270="","",'query (10)'!T2270)</f>
        <v/>
      </c>
      <c r="V2270" s="39" t="str">
        <f>IF('query (10)'!T2270="","",IFERROR(VALUE('query (10)'!T2270),""))</f>
        <v/>
      </c>
      <c r="W2270" s="40">
        <f>IF('query (10)'!U2270="","",'query (10)'!U2270)</f>
        <v>0</v>
      </c>
      <c r="X2270" s="39">
        <f>IF('query (10)'!V2270="","",'query (10)'!V2270)</f>
        <v>0</v>
      </c>
      <c r="Y2270" s="41">
        <f>IF('query (10)'!W2270="","",'query (10)'!W2270)</f>
        <v>46120</v>
      </c>
      <c r="Z2270" s="41">
        <f>IF('query (10)'!X2270="","",'query (10)'!X2270)</f>
        <v>46141</v>
      </c>
      <c r="AA2270" s="41">
        <f>IF('query (10)'!Y2270="","",'query (10)'!Y2270)</f>
        <v>46141</v>
      </c>
      <c r="AB2270" s="41">
        <f>IF('query (10)'!Z2270="","",'query (10)'!Z2270)</f>
        <v>46141</v>
      </c>
      <c r="AC2270" s="38" t="str">
        <f>IF(OR('query (10)'!AA2270="",COUNTIF(Cleaning_Rules!$A$21:$A$26,TRIM('query (10)'!AA2270))&gt;0),"",TRIM('query (10)'!AA2270))</f>
        <v/>
      </c>
      <c r="AD2270" s="38" t="str">
        <f>IF('query (10)'!AB2270="","",TRIM(IFERROR(_xlfn.TEXTBEFORE('query (10)'!AB2270,"("),'query (10)'!AB2270)))</f>
        <v>เริ่มซ่อมงาน PM แล้ว รับผิดชอบโดย JAKKAPAT KHOTSOMBAT</v>
      </c>
      <c r="AE2270" s="38" t="str">
        <f>IFERROR(LOWER(TRIM(_xlfn.TEXTBEFORE(_xlfn.TEXTAFTER('query (10)'!AB2270,"("),")"))),"")</f>
        <v>jakkapat@nsk.com</v>
      </c>
      <c r="AF2270" s="38" t="str">
        <f>IF('query (10)'!AD2270="","",TRIM('query (10)'!AD2270))</f>
        <v>จักรภัทร โคตรสมบัติ</v>
      </c>
      <c r="AG2270" s="38" t="str">
        <f>IF('query (10)'!AE2270="","",TRIM('query (10)'!AE2270))</f>
        <v>จักรภัทร โคตรสมบัติ</v>
      </c>
      <c r="AH2270" s="38" t="str">
        <f>IF('query (10)'!AF2270="","",IFERROR(VALUE('query (10)'!AF2270),""))</f>
        <v/>
      </c>
      <c r="AI2270" s="38" t="str">
        <f>IF('query (10)'!AG2270="","",TRIM('query (10)'!AG2270))</f>
        <v/>
      </c>
      <c r="AJ2270" s="38" t="str">
        <f>IF('query (10)'!AH2270="","",IFERROR(VALUE('query (10)'!AH2270),""))</f>
        <v/>
      </c>
      <c r="AK2270" s="38" t="str">
        <f>IF('query (10)'!AI2270="","",TRIM('query (10)'!AI2270))</f>
        <v/>
      </c>
      <c r="AL2270" s="42">
        <f t="shared" si="175"/>
        <v>2026</v>
      </c>
      <c r="AM2270" s="42" t="str">
        <f t="shared" si="176"/>
        <v>2026-04</v>
      </c>
      <c r="AN2270" s="42" t="str">
        <f t="shared" ca="1" si="177"/>
        <v/>
      </c>
      <c r="AO2270" s="42" t="str">
        <f t="shared" si="178"/>
        <v>GR-737 | OUTER RING DATUM DIAMETER GRINDING MACHINE | HUB3-2 | AIR CYLINDER | Condition-based Maintenance | Mechanical | Part Change | Medium | ตรวจสอบพบกระบอกลม Shutter door มีลมรั่วซึมขณะทำงานในตำแหน่ง Return | เริ่มซ่อมงาน PM แล้ว รับผิดชอบโดย JAKKAPAT KHOTSOMBAT | จักรภัทร โคตรสมบัติ</v>
      </c>
      <c r="AP2270" s="42" t="str">
        <f>_xlfn.TEXTJOIN("; ",TRUE,IF(COUNTA('query (10)'!A2270:AK2270)&lt;=6,"NEAR_EMPTY_ROW",""),IF($K2270="","MISSING_STATUS",""),IF(AND($K2270="เสร็จสิ้น",$Z2270=""),"DONE_NO_ACTUAL_DATE",""),IF(AND($I2270="Condition-based Maintenance",$AH2270=""),"CBM_NO_MEASUREMENT",""),IF(OR($X2270="",$X2270=0),"INVALID_PERIOD",""),IF(AND($AA2270&lt;&gt;"",$AB2270&lt;&gt;"",$AB2270&lt;$AA2270),"DATE_SEQUENCE_ERROR",""),IF(AND($AB2270&lt;&gt;"",$AB2270&gt;DATE(2030,12,31)),"DATE_OUTLIER",""),IF($C2270="","MISSING_QRCODE",""),IF($J2270="UNKNOWN","UNKNOWN_PM_TYPE",""),IF($L2270="UNKNOWN","UNKNOWN_STATUS",""))</f>
        <v>CBM_NO_MEASUREMENT; INVALID_PERIOD</v>
      </c>
      <c r="AQ2270" s="42" t="str">
        <f t="shared" si="179"/>
        <v>NO</v>
      </c>
    </row>
    <row r="2271" spans="1:43" x14ac:dyDescent="0.3">
      <c r="A2271" s="38">
        <f>IF('query (10)'!A2271="","",'query (10)'!A2271)</f>
        <v>2511</v>
      </c>
      <c r="B2271" s="38">
        <f>IF('query (10)'!B2271="","",'query (10)'!B2271)</f>
        <v>20072</v>
      </c>
      <c r="C2271" s="38" t="str">
        <f>TRIM(UPPER('query (10)'!M2271))</f>
        <v>GR-738</v>
      </c>
      <c r="D2271" s="38" t="str">
        <f>TRIM(UPPER(IFERROR(_xlfn.TEXTBEFORE('query (10)'!L2271,"("),'query (10)'!L2271)))</f>
        <v>OUTER RING RACEWAY GRINDING MACHINE WITH DEMAGNETIZE</v>
      </c>
      <c r="E2271" s="38" t="str">
        <f>IFERROR(TRIM(UPPER(_xlfn.TEXTBEFORE(_xlfn.TEXTAFTER('query (10)'!L2271,"("),")"))),"")</f>
        <v/>
      </c>
      <c r="F2271" s="38" t="str">
        <f>TRIM('query (10)'!K2271)</f>
        <v>HUB3-2</v>
      </c>
      <c r="G2271" s="38" t="str">
        <f>IF('query (10)'!J2271="","",'query (10)'!J2271)</f>
        <v>Air Cylinder</v>
      </c>
      <c r="H2271" s="38" t="str">
        <f>TRIM(UPPER('query (10)'!J2271))</f>
        <v>AIR CYLINDER</v>
      </c>
      <c r="I2271" s="38" t="str">
        <f>IF('query (10)'!F2271="","",'query (10)'!F2271)</f>
        <v>Condition-based Maintenance</v>
      </c>
      <c r="J2271" s="38" t="str">
        <f>IF('query (10)'!F2271="","",IFERROR(INDEX(Cleaning_Rules!$B$14:$B$17,MATCH(TRIM('query (10)'!F2271),Cleaning_Rules!$A$14:$A$17,0)),"UNKNOWN"))</f>
        <v>CBM</v>
      </c>
      <c r="K2271" s="38" t="str">
        <f>IF('query (10)'!G2271="","",'query (10)'!G2271)</f>
        <v>เสร็จสิ้น</v>
      </c>
      <c r="L2271" s="38" t="str">
        <f>IF('query (10)'!G2271="","MISSING",IFERROR(INDEX(Cleaning_Rules!$B$5:$B$10,MATCH(TRIM('query (10)'!G2271),Cleaning_Rules!$A$5:$A$10,0)),"UNKNOWN"))</f>
        <v>COMPLETED</v>
      </c>
      <c r="M2271" s="38" t="str">
        <f>IF('query (10)'!I2271="","",'query (10)'!I2271)</f>
        <v>Mechanical</v>
      </c>
      <c r="N2271" s="38" t="str">
        <f>IF('query (10)'!O2271="","",'query (10)'!O2271)</f>
        <v>Part Change</v>
      </c>
      <c r="O2271" s="38" t="str">
        <f>IF('query (10)'!P2271="","",'query (10)'!P2271)</f>
        <v>Medium</v>
      </c>
      <c r="P2271" s="38" t="str">
        <f>IF('query (10)'!N2271="","",'query (10)'!N2271)</f>
        <v>ตรวจสอบพบกระบอกลม Shutter door มีลมรั่วซึมขณะทำงานในตำแหน่ง Return</v>
      </c>
      <c r="Q2271" s="38" t="str">
        <f>TRIM('query (10)'!N2271)</f>
        <v>ตรวจสอบพบกระบอกลม Shutter door มีลมรั่วซึมขณะทำงานในตำแหน่ง Return</v>
      </c>
      <c r="R2271" s="38" t="str">
        <f>TRIM(UPPER('query (10)'!R2271))</f>
        <v/>
      </c>
      <c r="S2271" s="38" t="str">
        <f>TRIM(UPPER('query (10)'!S2271))</f>
        <v/>
      </c>
      <c r="T2271" s="38" t="str">
        <f>IF('query (10)'!Q2271="","",TRIM(UPPER('query (10)'!Q2271)))</f>
        <v/>
      </c>
      <c r="U2271" s="38" t="str">
        <f>IF('query (10)'!T2271="","",'query (10)'!T2271)</f>
        <v/>
      </c>
      <c r="V2271" s="39" t="str">
        <f>IF('query (10)'!T2271="","",IFERROR(VALUE('query (10)'!T2271),""))</f>
        <v/>
      </c>
      <c r="W2271" s="40">
        <f>IF('query (10)'!U2271="","",'query (10)'!U2271)</f>
        <v>0</v>
      </c>
      <c r="X2271" s="39">
        <f>IF('query (10)'!V2271="","",'query (10)'!V2271)</f>
        <v>0</v>
      </c>
      <c r="Y2271" s="41">
        <f>IF('query (10)'!W2271="","",'query (10)'!W2271)</f>
        <v>46120</v>
      </c>
      <c r="Z2271" s="41">
        <f>IF('query (10)'!X2271="","",'query (10)'!X2271)</f>
        <v>46132</v>
      </c>
      <c r="AA2271" s="41">
        <f>IF('query (10)'!Y2271="","",'query (10)'!Y2271)</f>
        <v>46132</v>
      </c>
      <c r="AB2271" s="41">
        <f>IF('query (10)'!Z2271="","",'query (10)'!Z2271)</f>
        <v>46132</v>
      </c>
      <c r="AC2271" s="38" t="str">
        <f>IF(OR('query (10)'!AA2271="",COUNTIF(Cleaning_Rules!$A$21:$A$26,TRIM('query (10)'!AA2271))&gt;0),"",TRIM('query (10)'!AA2271))</f>
        <v/>
      </c>
      <c r="AD2271" s="38" t="str">
        <f>IF('query (10)'!AB2271="","",TRIM(IFERROR(_xlfn.TEXTBEFORE('query (10)'!AB2271,"("),'query (10)'!AB2271)))</f>
        <v>เริ่มซ่อมงาน PM แล้ว รับผิดชอบโดย CHETSADA PHIWBANG</v>
      </c>
      <c r="AE2271" s="38" t="str">
        <f>IFERROR(LOWER(TRIM(_xlfn.TEXTBEFORE(_xlfn.TEXTAFTER('query (10)'!AB2271,"("),")"))),"")</f>
        <v>chetsada@nsk.com</v>
      </c>
      <c r="AF2271" s="38" t="str">
        <f>IF('query (10)'!AD2271="","",TRIM('query (10)'!AD2271))</f>
        <v>จักรภัทร โคตรสมบัติ</v>
      </c>
      <c r="AG2271" s="38" t="str">
        <f>IF('query (10)'!AE2271="","",TRIM('query (10)'!AE2271))</f>
        <v>เจษฎา ผิวบาง</v>
      </c>
      <c r="AH2271" s="38" t="str">
        <f>IF('query (10)'!AF2271="","",IFERROR(VALUE('query (10)'!AF2271),""))</f>
        <v/>
      </c>
      <c r="AI2271" s="38" t="str">
        <f>IF('query (10)'!AG2271="","",TRIM('query (10)'!AG2271))</f>
        <v/>
      </c>
      <c r="AJ2271" s="38" t="str">
        <f>IF('query (10)'!AH2271="","",IFERROR(VALUE('query (10)'!AH2271),""))</f>
        <v/>
      </c>
      <c r="AK2271" s="38" t="str">
        <f>IF('query (10)'!AI2271="","",TRIM('query (10)'!AI2271))</f>
        <v/>
      </c>
      <c r="AL2271" s="42">
        <f t="shared" si="175"/>
        <v>2026</v>
      </c>
      <c r="AM2271" s="42" t="str">
        <f t="shared" si="176"/>
        <v>2026-04</v>
      </c>
      <c r="AN2271" s="42" t="str">
        <f t="shared" ca="1" si="177"/>
        <v/>
      </c>
      <c r="AO2271" s="42" t="str">
        <f t="shared" si="178"/>
        <v>GR-738 | OUTER RING RACEWAY GRINDING MACHINE WITH DEMAGNETIZE | HUB3-2 | AIR CYLINDER | Condition-based Maintenance | Mechanical | Part Change | Medium | ตรวจสอบพบกระบอกลม Shutter door มีลมรั่วซึมขณะทำงานในตำแหน่ง Return | เริ่มซ่อมงาน PM แล้ว รับผิดชอบโดย CHETSADA PHIWBANG | เจษฎา ผิวบาง</v>
      </c>
      <c r="AP2271" s="42" t="str">
        <f>_xlfn.TEXTJOIN("; ",TRUE,IF(COUNTA('query (10)'!A2271:AK2271)&lt;=6,"NEAR_EMPTY_ROW",""),IF($K2271="","MISSING_STATUS",""),IF(AND($K2271="เสร็จสิ้น",$Z2271=""),"DONE_NO_ACTUAL_DATE",""),IF(AND($I2271="Condition-based Maintenance",$AH2271=""),"CBM_NO_MEASUREMENT",""),IF(OR($X2271="",$X2271=0),"INVALID_PERIOD",""),IF(AND($AA2271&lt;&gt;"",$AB2271&lt;&gt;"",$AB2271&lt;$AA2271),"DATE_SEQUENCE_ERROR",""),IF(AND($AB2271&lt;&gt;"",$AB2271&gt;DATE(2030,12,31)),"DATE_OUTLIER",""),IF($C2271="","MISSING_QRCODE",""),IF($J2271="UNKNOWN","UNKNOWN_PM_TYPE",""),IF($L2271="UNKNOWN","UNKNOWN_STATUS",""))</f>
        <v>CBM_NO_MEASUREMENT; INVALID_PERIOD</v>
      </c>
      <c r="AQ2271" s="42" t="str">
        <f t="shared" si="179"/>
        <v>NO</v>
      </c>
    </row>
    <row r="2272" spans="1:43" x14ac:dyDescent="0.3">
      <c r="A2272" s="38">
        <f>IF('query (10)'!A2272="","",'query (10)'!A2272)</f>
        <v>2512</v>
      </c>
      <c r="B2272" s="38">
        <f>IF('query (10)'!B2272="","",'query (10)'!B2272)</f>
        <v>20074</v>
      </c>
      <c r="C2272" s="38" t="str">
        <f>TRIM(UPPER('query (10)'!M2272))</f>
        <v>GR-737</v>
      </c>
      <c r="D2272" s="38" t="str">
        <f>TRIM(UPPER(IFERROR(_xlfn.TEXTBEFORE('query (10)'!L2272,"("),'query (10)'!L2272)))</f>
        <v>OUTER RING DATUM DIAMETER GRINDING MACHINE</v>
      </c>
      <c r="E2272" s="38" t="str">
        <f>IFERROR(TRIM(UPPER(_xlfn.TEXTBEFORE(_xlfn.TEXTAFTER('query (10)'!L2272,"("),")"))),"")</f>
        <v/>
      </c>
      <c r="F2272" s="38" t="str">
        <f>TRIM('query (10)'!K2272)</f>
        <v>HUB3-2</v>
      </c>
      <c r="G2272" s="38" t="str">
        <f>IF('query (10)'!J2272="","",'query (10)'!J2272)</f>
        <v>Air Cylinder</v>
      </c>
      <c r="H2272" s="38" t="str">
        <f>TRIM(UPPER('query (10)'!J2272))</f>
        <v>AIR CYLINDER</v>
      </c>
      <c r="I2272" s="38" t="str">
        <f>IF('query (10)'!F2272="","",'query (10)'!F2272)</f>
        <v>Condition-based Maintenance</v>
      </c>
      <c r="J2272" s="38" t="str">
        <f>IF('query (10)'!F2272="","",IFERROR(INDEX(Cleaning_Rules!$B$14:$B$17,MATCH(TRIM('query (10)'!F2272),Cleaning_Rules!$A$14:$A$17,0)),"UNKNOWN"))</f>
        <v>CBM</v>
      </c>
      <c r="K2272" s="38" t="str">
        <f>IF('query (10)'!G2272="","",'query (10)'!G2272)</f>
        <v>เสร็จสิ้น</v>
      </c>
      <c r="L2272" s="38" t="str">
        <f>IF('query (10)'!G2272="","MISSING",IFERROR(INDEX(Cleaning_Rules!$B$5:$B$10,MATCH(TRIM('query (10)'!G2272),Cleaning_Rules!$A$5:$A$10,0)),"UNKNOWN"))</f>
        <v>COMPLETED</v>
      </c>
      <c r="M2272" s="38" t="str">
        <f>IF('query (10)'!I2272="","",'query (10)'!I2272)</f>
        <v>Mechanical</v>
      </c>
      <c r="N2272" s="38" t="str">
        <f>IF('query (10)'!O2272="","",'query (10)'!O2272)</f>
        <v>Part Change</v>
      </c>
      <c r="O2272" s="38" t="str">
        <f>IF('query (10)'!P2272="","",'query (10)'!P2272)</f>
        <v>Medium</v>
      </c>
      <c r="P2272" s="38" t="str">
        <f>IF('query (10)'!N2272="","",'query (10)'!N2272)</f>
        <v>ตรวจสอบพบกระบอกลม Loader Chuck มีลมรั่วซึมขณะทำงานในตำแหน่ง Open</v>
      </c>
      <c r="Q2272" s="38" t="str">
        <f>TRIM('query (10)'!N2272)</f>
        <v>ตรวจสอบพบกระบอกลม Loader Chuck มีลมรั่วซึมขณะทำงานในตำแหน่ง Open</v>
      </c>
      <c r="R2272" s="38" t="str">
        <f>TRIM(UPPER('query (10)'!R2272))</f>
        <v/>
      </c>
      <c r="S2272" s="38" t="str">
        <f>TRIM(UPPER('query (10)'!S2272))</f>
        <v/>
      </c>
      <c r="T2272" s="38" t="str">
        <f>IF('query (10)'!Q2272="","",TRIM(UPPER('query (10)'!Q2272)))</f>
        <v/>
      </c>
      <c r="U2272" s="38" t="str">
        <f>IF('query (10)'!T2272="","",'query (10)'!T2272)</f>
        <v/>
      </c>
      <c r="V2272" s="39" t="str">
        <f>IF('query (10)'!T2272="","",IFERROR(VALUE('query (10)'!T2272),""))</f>
        <v/>
      </c>
      <c r="W2272" s="40">
        <f>IF('query (10)'!U2272="","",'query (10)'!U2272)</f>
        <v>0</v>
      </c>
      <c r="X2272" s="39">
        <f>IF('query (10)'!V2272="","",'query (10)'!V2272)</f>
        <v>0</v>
      </c>
      <c r="Y2272" s="41">
        <f>IF('query (10)'!W2272="","",'query (10)'!W2272)</f>
        <v>46120</v>
      </c>
      <c r="Z2272" s="41">
        <f>IF('query (10)'!X2272="","",'query (10)'!X2272)</f>
        <v>46141</v>
      </c>
      <c r="AA2272" s="41">
        <f>IF('query (10)'!Y2272="","",'query (10)'!Y2272)</f>
        <v>46141</v>
      </c>
      <c r="AB2272" s="41">
        <f>IF('query (10)'!Z2272="","",'query (10)'!Z2272)</f>
        <v>46141</v>
      </c>
      <c r="AC2272" s="38" t="str">
        <f>IF(OR('query (10)'!AA2272="",COUNTIF(Cleaning_Rules!$A$21:$A$26,TRIM('query (10)'!AA2272))&gt;0),"",TRIM('query (10)'!AA2272))</f>
        <v/>
      </c>
      <c r="AD2272" s="38" t="str">
        <f>IF('query (10)'!AB2272="","",TRIM(IFERROR(_xlfn.TEXTBEFORE('query (10)'!AB2272,"("),'query (10)'!AB2272)))</f>
        <v>เริ่มซ่อมงาน PM แล้ว รับผิดชอบโดย JAKKAPAT KHOTSOMBAT</v>
      </c>
      <c r="AE2272" s="38" t="str">
        <f>IFERROR(LOWER(TRIM(_xlfn.TEXTBEFORE(_xlfn.TEXTAFTER('query (10)'!AB2272,"("),")"))),"")</f>
        <v>jakkapat@nsk.com</v>
      </c>
      <c r="AF2272" s="38" t="str">
        <f>IF('query (10)'!AD2272="","",TRIM('query (10)'!AD2272))</f>
        <v>จักรภัทร โคตรสมบัติ</v>
      </c>
      <c r="AG2272" s="38" t="str">
        <f>IF('query (10)'!AE2272="","",TRIM('query (10)'!AE2272))</f>
        <v>จักรภัทร โคตรสมบัติ</v>
      </c>
      <c r="AH2272" s="38" t="str">
        <f>IF('query (10)'!AF2272="","",IFERROR(VALUE('query (10)'!AF2272),""))</f>
        <v/>
      </c>
      <c r="AI2272" s="38" t="str">
        <f>IF('query (10)'!AG2272="","",TRIM('query (10)'!AG2272))</f>
        <v/>
      </c>
      <c r="AJ2272" s="38" t="str">
        <f>IF('query (10)'!AH2272="","",IFERROR(VALUE('query (10)'!AH2272),""))</f>
        <v/>
      </c>
      <c r="AK2272" s="38" t="str">
        <f>IF('query (10)'!AI2272="","",TRIM('query (10)'!AI2272))</f>
        <v/>
      </c>
      <c r="AL2272" s="42">
        <f t="shared" si="175"/>
        <v>2026</v>
      </c>
      <c r="AM2272" s="42" t="str">
        <f t="shared" si="176"/>
        <v>2026-04</v>
      </c>
      <c r="AN2272" s="42" t="str">
        <f t="shared" ca="1" si="177"/>
        <v/>
      </c>
      <c r="AO2272" s="42" t="str">
        <f t="shared" si="178"/>
        <v>GR-737 | OUTER RING DATUM DIAMETER GRINDING MACHINE | HUB3-2 | AIR CYLINDER | Condition-based Maintenance | Mechanical | Part Change | Medium | ตรวจสอบพบกระบอกลม Loader Chuck มีลมรั่วซึมขณะทำงานในตำแหน่ง Open | เริ่มซ่อมงาน PM แล้ว รับผิดชอบโดย JAKKAPAT KHOTSOMBAT | จักรภัทร โคตรสมบัติ</v>
      </c>
      <c r="AP2272" s="42" t="str">
        <f>_xlfn.TEXTJOIN("; ",TRUE,IF(COUNTA('query (10)'!A2272:AK2272)&lt;=6,"NEAR_EMPTY_ROW",""),IF($K2272="","MISSING_STATUS",""),IF(AND($K2272="เสร็จสิ้น",$Z2272=""),"DONE_NO_ACTUAL_DATE",""),IF(AND($I2272="Condition-based Maintenance",$AH2272=""),"CBM_NO_MEASUREMENT",""),IF(OR($X2272="",$X2272=0),"INVALID_PERIOD",""),IF(AND($AA2272&lt;&gt;"",$AB2272&lt;&gt;"",$AB2272&lt;$AA2272),"DATE_SEQUENCE_ERROR",""),IF(AND($AB2272&lt;&gt;"",$AB2272&gt;DATE(2030,12,31)),"DATE_OUTLIER",""),IF($C2272="","MISSING_QRCODE",""),IF($J2272="UNKNOWN","UNKNOWN_PM_TYPE",""),IF($L2272="UNKNOWN","UNKNOWN_STATUS",""))</f>
        <v>CBM_NO_MEASUREMENT; INVALID_PERIOD</v>
      </c>
      <c r="AQ2272" s="42" t="str">
        <f t="shared" si="179"/>
        <v>NO</v>
      </c>
    </row>
    <row r="2273" spans="1:43" x14ac:dyDescent="0.3">
      <c r="A2273" s="38">
        <f>IF('query (10)'!A2273="","",'query (10)'!A2273)</f>
        <v>2513</v>
      </c>
      <c r="B2273" s="38">
        <f>IF('query (10)'!B2273="","",'query (10)'!B2273)</f>
        <v>20075</v>
      </c>
      <c r="C2273" s="38" t="str">
        <f>TRIM(UPPER('query (10)'!M2273))</f>
        <v>GR-732</v>
      </c>
      <c r="D2273" s="38" t="str">
        <f>TRIM(UPPER(IFERROR(_xlfn.TEXTBEFORE('query (10)'!L2273,"("),'query (10)'!L2273)))</f>
        <v>SPINDLE RACEWAY GRINDING MACHINE WITH DEMAGNETIZE</v>
      </c>
      <c r="E2273" s="38" t="str">
        <f>IFERROR(TRIM(UPPER(_xlfn.TEXTBEFORE(_xlfn.TEXTAFTER('query (10)'!L2273,"("),")"))),"")</f>
        <v/>
      </c>
      <c r="F2273" s="38" t="str">
        <f>TRIM('query (10)'!K2273)</f>
        <v>HUB3-2</v>
      </c>
      <c r="G2273" s="38" t="str">
        <f>IF('query (10)'!J2273="","",'query (10)'!J2273)</f>
        <v>Air Cylinder</v>
      </c>
      <c r="H2273" s="38" t="str">
        <f>TRIM(UPPER('query (10)'!J2273))</f>
        <v>AIR CYLINDER</v>
      </c>
      <c r="I2273" s="38" t="str">
        <f>IF('query (10)'!F2273="","",'query (10)'!F2273)</f>
        <v>Condition-based Maintenance</v>
      </c>
      <c r="J2273" s="38" t="str">
        <f>IF('query (10)'!F2273="","",IFERROR(INDEX(Cleaning_Rules!$B$14:$B$17,MATCH(TRIM('query (10)'!F2273),Cleaning_Rules!$A$14:$A$17,0)),"UNKNOWN"))</f>
        <v>CBM</v>
      </c>
      <c r="K2273" s="38" t="str">
        <f>IF('query (10)'!G2273="","",'query (10)'!G2273)</f>
        <v>เสร็จสิ้น</v>
      </c>
      <c r="L2273" s="38" t="str">
        <f>IF('query (10)'!G2273="","MISSING",IFERROR(INDEX(Cleaning_Rules!$B$5:$B$10,MATCH(TRIM('query (10)'!G2273),Cleaning_Rules!$A$5:$A$10,0)),"UNKNOWN"))</f>
        <v>COMPLETED</v>
      </c>
      <c r="M2273" s="38" t="str">
        <f>IF('query (10)'!I2273="","",'query (10)'!I2273)</f>
        <v>Mechanical</v>
      </c>
      <c r="N2273" s="38" t="str">
        <f>IF('query (10)'!O2273="","",'query (10)'!O2273)</f>
        <v>Part Change</v>
      </c>
      <c r="O2273" s="38" t="str">
        <f>IF('query (10)'!P2273="","",'query (10)'!P2273)</f>
        <v>Medium</v>
      </c>
      <c r="P2273" s="38" t="str">
        <f>IF('query (10)'!N2273="","",'query (10)'!N2273)</f>
        <v>ตรวจสอบพบกระบอกลม Right tray index L/R มีลมรั่วซึมขณะทำงาน</v>
      </c>
      <c r="Q2273" s="38" t="str">
        <f>TRIM('query (10)'!N2273)</f>
        <v>ตรวจสอบพบกระบอกลม Right tray index L/R มีลมรั่วซึมขณะทำงาน</v>
      </c>
      <c r="R2273" s="38" t="str">
        <f>TRIM(UPPER('query (10)'!R2273))</f>
        <v/>
      </c>
      <c r="S2273" s="38" t="str">
        <f>TRIM(UPPER('query (10)'!S2273))</f>
        <v/>
      </c>
      <c r="T2273" s="38" t="str">
        <f>IF('query (10)'!Q2273="","",TRIM(UPPER('query (10)'!Q2273)))</f>
        <v/>
      </c>
      <c r="U2273" s="38" t="str">
        <f>IF('query (10)'!T2273="","",'query (10)'!T2273)</f>
        <v/>
      </c>
      <c r="V2273" s="39" t="str">
        <f>IF('query (10)'!T2273="","",IFERROR(VALUE('query (10)'!T2273),""))</f>
        <v/>
      </c>
      <c r="W2273" s="40">
        <f>IF('query (10)'!U2273="","",'query (10)'!U2273)</f>
        <v>0</v>
      </c>
      <c r="X2273" s="39">
        <f>IF('query (10)'!V2273="","",'query (10)'!V2273)</f>
        <v>0</v>
      </c>
      <c r="Y2273" s="41">
        <f>IF('query (10)'!W2273="","",'query (10)'!W2273)</f>
        <v>46120</v>
      </c>
      <c r="Z2273" s="41">
        <f>IF('query (10)'!X2273="","",'query (10)'!X2273)</f>
        <v>46141</v>
      </c>
      <c r="AA2273" s="41">
        <f>IF('query (10)'!Y2273="","",'query (10)'!Y2273)</f>
        <v>46141</v>
      </c>
      <c r="AB2273" s="41">
        <f>IF('query (10)'!Z2273="","",'query (10)'!Z2273)</f>
        <v>46141</v>
      </c>
      <c r="AC2273" s="38" t="str">
        <f>IF(OR('query (10)'!AA2273="",COUNTIF(Cleaning_Rules!$A$21:$A$26,TRIM('query (10)'!AA2273))&gt;0),"",TRIM('query (10)'!AA2273))</f>
        <v/>
      </c>
      <c r="AD2273" s="38" t="str">
        <f>IF('query (10)'!AB2273="","",TRIM(IFERROR(_xlfn.TEXTBEFORE('query (10)'!AB2273,"("),'query (10)'!AB2273)))</f>
        <v>เริ่มซ่อมงาน PM แล้ว รับผิดชอบโดย JAKKAPAT KHOTSOMBAT</v>
      </c>
      <c r="AE2273" s="38" t="str">
        <f>IFERROR(LOWER(TRIM(_xlfn.TEXTBEFORE(_xlfn.TEXTAFTER('query (10)'!AB2273,"("),")"))),"")</f>
        <v>jakkapat@nsk.com</v>
      </c>
      <c r="AF2273" s="38" t="str">
        <f>IF('query (10)'!AD2273="","",TRIM('query (10)'!AD2273))</f>
        <v>จักรภัทร โคตรสมบัติ</v>
      </c>
      <c r="AG2273" s="38" t="str">
        <f>IF('query (10)'!AE2273="","",TRIM('query (10)'!AE2273))</f>
        <v>จักรภัทร โคตรสมบัติ</v>
      </c>
      <c r="AH2273" s="38" t="str">
        <f>IF('query (10)'!AF2273="","",IFERROR(VALUE('query (10)'!AF2273),""))</f>
        <v/>
      </c>
      <c r="AI2273" s="38" t="str">
        <f>IF('query (10)'!AG2273="","",TRIM('query (10)'!AG2273))</f>
        <v/>
      </c>
      <c r="AJ2273" s="38" t="str">
        <f>IF('query (10)'!AH2273="","",IFERROR(VALUE('query (10)'!AH2273),""))</f>
        <v/>
      </c>
      <c r="AK2273" s="38" t="str">
        <f>IF('query (10)'!AI2273="","",TRIM('query (10)'!AI2273))</f>
        <v/>
      </c>
      <c r="AL2273" s="42">
        <f t="shared" si="175"/>
        <v>2026</v>
      </c>
      <c r="AM2273" s="42" t="str">
        <f t="shared" si="176"/>
        <v>2026-04</v>
      </c>
      <c r="AN2273" s="42" t="str">
        <f t="shared" ca="1" si="177"/>
        <v/>
      </c>
      <c r="AO2273" s="42" t="str">
        <f t="shared" si="178"/>
        <v>GR-732 | SPINDLE RACEWAY GRINDING MACHINE WITH DEMAGNETIZE | HUB3-2 | AIR CYLINDER | Condition-based Maintenance | Mechanical | Part Change | Medium | ตรวจสอบพบกระบอกลม Right tray index L/R มีลมรั่วซึมขณะทำงาน | เริ่มซ่อมงาน PM แล้ว รับผิดชอบโดย JAKKAPAT KHOTSOMBAT | จักรภัทร โคตรสมบัติ</v>
      </c>
      <c r="AP2273" s="42" t="str">
        <f>_xlfn.TEXTJOIN("; ",TRUE,IF(COUNTA('query (10)'!A2273:AK2273)&lt;=6,"NEAR_EMPTY_ROW",""),IF($K2273="","MISSING_STATUS",""),IF(AND($K2273="เสร็จสิ้น",$Z2273=""),"DONE_NO_ACTUAL_DATE",""),IF(AND($I2273="Condition-based Maintenance",$AH2273=""),"CBM_NO_MEASUREMENT",""),IF(OR($X2273="",$X2273=0),"INVALID_PERIOD",""),IF(AND($AA2273&lt;&gt;"",$AB2273&lt;&gt;"",$AB2273&lt;$AA2273),"DATE_SEQUENCE_ERROR",""),IF(AND($AB2273&lt;&gt;"",$AB2273&gt;DATE(2030,12,31)),"DATE_OUTLIER",""),IF($C2273="","MISSING_QRCODE",""),IF($J2273="UNKNOWN","UNKNOWN_PM_TYPE",""),IF($L2273="UNKNOWN","UNKNOWN_STATUS",""))</f>
        <v>CBM_NO_MEASUREMENT; INVALID_PERIOD</v>
      </c>
      <c r="AQ2273" s="42" t="str">
        <f t="shared" si="179"/>
        <v>NO</v>
      </c>
    </row>
    <row r="2274" spans="1:43" x14ac:dyDescent="0.3">
      <c r="A2274" s="38">
        <f>IF('query (10)'!A2274="","",'query (10)'!A2274)</f>
        <v>2514</v>
      </c>
      <c r="B2274" s="38">
        <f>IF('query (10)'!B2274="","",'query (10)'!B2274)</f>
        <v>20098</v>
      </c>
      <c r="C2274" s="38" t="str">
        <f>TRIM(UPPER('query (10)'!M2274))</f>
        <v>GR-1034</v>
      </c>
      <c r="D2274" s="38" t="str">
        <f>TRIM(UPPER(IFERROR(_xlfn.TEXTBEFORE('query (10)'!L2274,"("),'query (10)'!L2274)))</f>
        <v>OUTER RING OUTSIDE GRINDING MACHINE</v>
      </c>
      <c r="E2274" s="38" t="str">
        <f>IFERROR(TRIM(UPPER(_xlfn.TEXTBEFORE(_xlfn.TEXTAFTER('query (10)'!L2274,"("),")"))),"")</f>
        <v/>
      </c>
      <c r="F2274" s="38" t="str">
        <f>TRIM('query (10)'!K2274)</f>
        <v>HUB2.5</v>
      </c>
      <c r="G2274" s="38" t="str">
        <f>IF('query (10)'!J2274="","",'query (10)'!J2274)</f>
        <v>Belt</v>
      </c>
      <c r="H2274" s="38" t="str">
        <f>TRIM(UPPER('query (10)'!J2274))</f>
        <v>BELT</v>
      </c>
      <c r="I2274" s="38" t="str">
        <f>IF('query (10)'!F2274="","",'query (10)'!F2274)</f>
        <v>Time-based Maintenance</v>
      </c>
      <c r="J2274" s="38" t="str">
        <f>IF('query (10)'!F2274="","",IFERROR(INDEX(Cleaning_Rules!$B$14:$B$17,MATCH(TRIM('query (10)'!F2274),Cleaning_Rules!$A$14:$A$17,0)),"UNKNOWN"))</f>
        <v>TBM</v>
      </c>
      <c r="K2274" s="38" t="str">
        <f>IF('query (10)'!G2274="","",'query (10)'!G2274)</f>
        <v>เสร็จสิ้น</v>
      </c>
      <c r="L2274" s="38" t="str">
        <f>IF('query (10)'!G2274="","MISSING",IFERROR(INDEX(Cleaning_Rules!$B$5:$B$10,MATCH(TRIM('query (10)'!G2274),Cleaning_Rules!$A$5:$A$10,0)),"UNKNOWN"))</f>
        <v>COMPLETED</v>
      </c>
      <c r="M2274" s="38" t="str">
        <f>IF('query (10)'!I2274="","",'query (10)'!I2274)</f>
        <v>Mechanical</v>
      </c>
      <c r="N2274" s="38" t="str">
        <f>IF('query (10)'!O2274="","",'query (10)'!O2274)</f>
        <v>Part Change</v>
      </c>
      <c r="O2274" s="38" t="str">
        <f>IF('query (10)'!P2274="","",'query (10)'!P2274)</f>
        <v>Medium</v>
      </c>
      <c r="P2274" s="38" t="str">
        <f>IF('query (10)'!N2274="","",'query (10)'!N2274)</f>
        <v>Replace Belt Dresser According to PM 2 Year Cycle</v>
      </c>
      <c r="Q2274" s="38" t="str">
        <f>TRIM('query (10)'!N2274)</f>
        <v>Replace Belt Dresser According to PM 2 Year Cycle</v>
      </c>
      <c r="R2274" s="38" t="str">
        <f>TRIM(UPPER('query (10)'!R2274))</f>
        <v>BELT</v>
      </c>
      <c r="S2274" s="38" t="str">
        <f>TRIM(UPPER('query (10)'!S2274))</f>
        <v>7M925</v>
      </c>
      <c r="T2274" s="38" t="str">
        <f>IF('query (10)'!Q2274="","",TRIM(UPPER('query (10)'!Q2274)))</f>
        <v/>
      </c>
      <c r="U2274" s="38" t="str">
        <f>IF('query (10)'!T2274="","",'query (10)'!T2274)</f>
        <v/>
      </c>
      <c r="V2274" s="39" t="str">
        <f>IF('query (10)'!T2274="","",IFERROR(VALUE('query (10)'!T2274),""))</f>
        <v/>
      </c>
      <c r="W2274" s="40">
        <f>IF('query (10)'!U2274="","",'query (10)'!U2274)</f>
        <v>0</v>
      </c>
      <c r="X2274" s="39">
        <f>IF('query (10)'!V2274="","",'query (10)'!V2274)</f>
        <v>730</v>
      </c>
      <c r="Y2274" s="41">
        <f>IF('query (10)'!W2274="","",'query (10)'!W2274)</f>
        <v>46121</v>
      </c>
      <c r="Z2274" s="41">
        <f>IF('query (10)'!X2274="","",'query (10)'!X2274)</f>
        <v>46122</v>
      </c>
      <c r="AA2274" s="41">
        <f>IF('query (10)'!Y2274="","",'query (10)'!Y2274)</f>
        <v>46122</v>
      </c>
      <c r="AB2274" s="41">
        <f>IF('query (10)'!Z2274="","",'query (10)'!Z2274)</f>
        <v>46852</v>
      </c>
      <c r="AC2274" s="38" t="str">
        <f>IF(OR('query (10)'!AA2274="",COUNTIF(Cleaning_Rules!$A$21:$A$26,TRIM('query (10)'!AA2274))&gt;0),"",TRIM('query (10)'!AA2274))</f>
        <v/>
      </c>
      <c r="AD2274" s="38" t="str">
        <f>IF('query (10)'!AB2274="","",TRIM(IFERROR(_xlfn.TEXTBEFORE('query (10)'!AB2274,"("),'query (10)'!AB2274)))</f>
        <v>เริ่มซ่อมงาน PM แล้ว รับผิดชอบโดย PAHLA SEEDANG</v>
      </c>
      <c r="AE2274" s="38" t="str">
        <f>IFERROR(LOWER(TRIM(_xlfn.TEXTBEFORE(_xlfn.TEXTAFTER('query (10)'!AB2274,"("),")"))),"")</f>
        <v>pahla@nsk.com</v>
      </c>
      <c r="AF2274" s="38" t="str">
        <f>IF('query (10)'!AD2274="","",TRIM('query (10)'!AD2274))</f>
        <v>จักรภัทร โคตรสมบัติ</v>
      </c>
      <c r="AG2274" s="38" t="str">
        <f>IF('query (10)'!AE2274="","",TRIM('query (10)'!AE2274))</f>
        <v>ผะหลา สีแดง</v>
      </c>
      <c r="AH2274" s="38" t="str">
        <f>IF('query (10)'!AF2274="","",IFERROR(VALUE('query (10)'!AF2274),""))</f>
        <v/>
      </c>
      <c r="AI2274" s="38" t="str">
        <f>IF('query (10)'!AG2274="","",TRIM('query (10)'!AG2274))</f>
        <v/>
      </c>
      <c r="AJ2274" s="38" t="str">
        <f>IF('query (10)'!AH2274="","",IFERROR(VALUE('query (10)'!AH2274),""))</f>
        <v/>
      </c>
      <c r="AK2274" s="38" t="str">
        <f>IF('query (10)'!AI2274="","",TRIM('query (10)'!AI2274))</f>
        <v/>
      </c>
      <c r="AL2274" s="42">
        <f t="shared" si="175"/>
        <v>2026</v>
      </c>
      <c r="AM2274" s="42" t="str">
        <f t="shared" si="176"/>
        <v>2026-04</v>
      </c>
      <c r="AN2274" s="42" t="str">
        <f t="shared" ca="1" si="177"/>
        <v/>
      </c>
      <c r="AO2274" s="42" t="str">
        <f t="shared" si="178"/>
        <v>GR-1034 | OUTER RING OUTSIDE GRINDING MACHINE | HUB2.5 | BELT | Time-based Maintenance | Mechanical | Part Change | Medium | Replace Belt Dresser According to PM 2 Year Cycle | BELT | 7M925 | เริ่มซ่อมงาน PM แล้ว รับผิดชอบโดย PAHLA SEEDANG | ผะหลา สีแดง</v>
      </c>
      <c r="AP2274" s="42" t="str">
        <f>_xlfn.TEXTJOIN("; ",TRUE,IF(COUNTA('query (10)'!A2274:AK2274)&lt;=6,"NEAR_EMPTY_ROW",""),IF($K2274="","MISSING_STATUS",""),IF(AND($K2274="เสร็จสิ้น",$Z2274=""),"DONE_NO_ACTUAL_DATE",""),IF(AND($I2274="Condition-based Maintenance",$AH2274=""),"CBM_NO_MEASUREMENT",""),IF(OR($X2274="",$X2274=0),"INVALID_PERIOD",""),IF(AND($AA2274&lt;&gt;"",$AB2274&lt;&gt;"",$AB2274&lt;$AA2274),"DATE_SEQUENCE_ERROR",""),IF(AND($AB2274&lt;&gt;"",$AB2274&gt;DATE(2030,12,31)),"DATE_OUTLIER",""),IF($C2274="","MISSING_QRCODE",""),IF($J2274="UNKNOWN","UNKNOWN_PM_TYPE",""),IF($L2274="UNKNOWN","UNKNOWN_STATUS",""))</f>
        <v/>
      </c>
      <c r="AQ2274" s="42" t="str">
        <f t="shared" si="179"/>
        <v>NO</v>
      </c>
    </row>
    <row r="2275" spans="1:43" x14ac:dyDescent="0.3">
      <c r="A2275" s="38">
        <f>IF('query (10)'!A2275="","",'query (10)'!A2275)</f>
        <v>2515</v>
      </c>
      <c r="B2275" s="38">
        <f>IF('query (10)'!B2275="","",'query (10)'!B2275)</f>
        <v>20096</v>
      </c>
      <c r="C2275" s="38" t="str">
        <f>TRIM(UPPER('query (10)'!M2275))</f>
        <v>GR-1023</v>
      </c>
      <c r="D2275" s="38" t="str">
        <f>TRIM(UPPER(IFERROR(_xlfn.TEXTBEFORE('query (10)'!L2275,"("),'query (10)'!L2275)))</f>
        <v>SHAFT OUTSIDE GRINDING WITH DEMAGNETIZE MACHINE</v>
      </c>
      <c r="E2275" s="38" t="str">
        <f>IFERROR(TRIM(UPPER(_xlfn.TEXTBEFORE(_xlfn.TEXTAFTER('query (10)'!L2275,"("),")"))),"")</f>
        <v/>
      </c>
      <c r="F2275" s="38" t="str">
        <f>TRIM('query (10)'!K2275)</f>
        <v>HUB2.5</v>
      </c>
      <c r="G2275" s="38" t="str">
        <f>IF('query (10)'!J2275="","",'query (10)'!J2275)</f>
        <v>Belt</v>
      </c>
      <c r="H2275" s="38" t="str">
        <f>TRIM(UPPER('query (10)'!J2275))</f>
        <v>BELT</v>
      </c>
      <c r="I2275" s="38" t="str">
        <f>IF('query (10)'!F2275="","",'query (10)'!F2275)</f>
        <v>Time-based Maintenance</v>
      </c>
      <c r="J2275" s="38" t="str">
        <f>IF('query (10)'!F2275="","",IFERROR(INDEX(Cleaning_Rules!$B$14:$B$17,MATCH(TRIM('query (10)'!F2275),Cleaning_Rules!$A$14:$A$17,0)),"UNKNOWN"))</f>
        <v>TBM</v>
      </c>
      <c r="K2275" s="38" t="str">
        <f>IF('query (10)'!G2275="","",'query (10)'!G2275)</f>
        <v>เสร็จสิ้น</v>
      </c>
      <c r="L2275" s="38" t="str">
        <f>IF('query (10)'!G2275="","MISSING",IFERROR(INDEX(Cleaning_Rules!$B$5:$B$10,MATCH(TRIM('query (10)'!G2275),Cleaning_Rules!$A$5:$A$10,0)),"UNKNOWN"))</f>
        <v>COMPLETED</v>
      </c>
      <c r="M2275" s="38" t="str">
        <f>IF('query (10)'!I2275="","",'query (10)'!I2275)</f>
        <v>Mechanical</v>
      </c>
      <c r="N2275" s="38" t="str">
        <f>IF('query (10)'!O2275="","",'query (10)'!O2275)</f>
        <v>Part Change</v>
      </c>
      <c r="O2275" s="38" t="str">
        <f>IF('query (10)'!P2275="","",'query (10)'!P2275)</f>
        <v>Medium</v>
      </c>
      <c r="P2275" s="38" t="str">
        <f>IF('query (10)'!N2275="","",'query (10)'!N2275)</f>
        <v>Replace Belt Dresser According to PM 2 Year Cycle</v>
      </c>
      <c r="Q2275" s="38" t="str">
        <f>TRIM('query (10)'!N2275)</f>
        <v>Replace Belt Dresser According to PM 2 Year Cycle</v>
      </c>
      <c r="R2275" s="38" t="str">
        <f>TRIM(UPPER('query (10)'!R2275))</f>
        <v>BELT</v>
      </c>
      <c r="S2275" s="38" t="str">
        <f>TRIM(UPPER('query (10)'!S2275))</f>
        <v>7M925</v>
      </c>
      <c r="T2275" s="38" t="str">
        <f>IF('query (10)'!Q2275="","",TRIM(UPPER('query (10)'!Q2275)))</f>
        <v/>
      </c>
      <c r="U2275" s="38" t="str">
        <f>IF('query (10)'!T2275="","",'query (10)'!T2275)</f>
        <v/>
      </c>
      <c r="V2275" s="39" t="str">
        <f>IF('query (10)'!T2275="","",IFERROR(VALUE('query (10)'!T2275),""))</f>
        <v/>
      </c>
      <c r="W2275" s="40">
        <f>IF('query (10)'!U2275="","",'query (10)'!U2275)</f>
        <v>0</v>
      </c>
      <c r="X2275" s="39">
        <f>IF('query (10)'!V2275="","",'query (10)'!V2275)</f>
        <v>730</v>
      </c>
      <c r="Y2275" s="41">
        <f>IF('query (10)'!W2275="","",'query (10)'!W2275)</f>
        <v>46121</v>
      </c>
      <c r="Z2275" s="41">
        <f>IF('query (10)'!X2275="","",'query (10)'!X2275)</f>
        <v>46132</v>
      </c>
      <c r="AA2275" s="41">
        <f>IF('query (10)'!Y2275="","",'query (10)'!Y2275)</f>
        <v>46132</v>
      </c>
      <c r="AB2275" s="41">
        <f>IF('query (10)'!Z2275="","",'query (10)'!Z2275)</f>
        <v>46862</v>
      </c>
      <c r="AC2275" s="38" t="str">
        <f>IF(OR('query (10)'!AA2275="",COUNTIF(Cleaning_Rules!$A$21:$A$26,TRIM('query (10)'!AA2275))&gt;0),"",TRIM('query (10)'!AA2275))</f>
        <v/>
      </c>
      <c r="AD2275" s="38" t="str">
        <f>IF('query (10)'!AB2275="","",TRIM(IFERROR(_xlfn.TEXTBEFORE('query (10)'!AB2275,"("),'query (10)'!AB2275)))</f>
        <v>เริ่มซ่อมงาน PM แล้ว รับผิดชอบโดย KUNANON PARAWANWONG</v>
      </c>
      <c r="AE2275" s="38" t="str">
        <f>IFERROR(LOWER(TRIM(_xlfn.TEXTBEFORE(_xlfn.TEXTAFTER('query (10)'!AB2275,"("),")"))),"")</f>
        <v>parawanwong-k-3161@nsk.com</v>
      </c>
      <c r="AF2275" s="38" t="str">
        <f>IF('query (10)'!AD2275="","",TRIM('query (10)'!AD2275))</f>
        <v>จักรภัทร โคตรสมบัติ</v>
      </c>
      <c r="AG2275" s="38" t="str">
        <f>IF('query (10)'!AE2275="","",TRIM('query (10)'!AE2275))</f>
        <v>คุณานนต์ ปารวัณวงศ์</v>
      </c>
      <c r="AH2275" s="38" t="str">
        <f>IF('query (10)'!AF2275="","",IFERROR(VALUE('query (10)'!AF2275),""))</f>
        <v/>
      </c>
      <c r="AI2275" s="38" t="str">
        <f>IF('query (10)'!AG2275="","",TRIM('query (10)'!AG2275))</f>
        <v/>
      </c>
      <c r="AJ2275" s="38" t="str">
        <f>IF('query (10)'!AH2275="","",IFERROR(VALUE('query (10)'!AH2275),""))</f>
        <v/>
      </c>
      <c r="AK2275" s="38" t="str">
        <f>IF('query (10)'!AI2275="","",TRIM('query (10)'!AI2275))</f>
        <v/>
      </c>
      <c r="AL2275" s="42">
        <f t="shared" si="175"/>
        <v>2026</v>
      </c>
      <c r="AM2275" s="42" t="str">
        <f t="shared" si="176"/>
        <v>2026-04</v>
      </c>
      <c r="AN2275" s="42" t="str">
        <f t="shared" ca="1" si="177"/>
        <v/>
      </c>
      <c r="AO2275" s="42" t="str">
        <f t="shared" si="178"/>
        <v>GR-1023 | SHAFT OUTSIDE GRINDING WITH DEMAGNETIZE MACHINE | HUB2.5 | BELT | Time-based Maintenance | Mechanical | Part Change | Medium | Replace Belt Dresser According to PM 2 Year Cycle | BELT | 7M925 | เริ่มซ่อมงาน PM แล้ว รับผิดชอบโดย KUNANON PARAWANWONG | คุณานนต์ ปารวัณวงศ์</v>
      </c>
      <c r="AP2275" s="42" t="str">
        <f>_xlfn.TEXTJOIN("; ",TRUE,IF(COUNTA('query (10)'!A2275:AK2275)&lt;=6,"NEAR_EMPTY_ROW",""),IF($K2275="","MISSING_STATUS",""),IF(AND($K2275="เสร็จสิ้น",$Z2275=""),"DONE_NO_ACTUAL_DATE",""),IF(AND($I2275="Condition-based Maintenance",$AH2275=""),"CBM_NO_MEASUREMENT",""),IF(OR($X2275="",$X2275=0),"INVALID_PERIOD",""),IF(AND($AA2275&lt;&gt;"",$AB2275&lt;&gt;"",$AB2275&lt;$AA2275),"DATE_SEQUENCE_ERROR",""),IF(AND($AB2275&lt;&gt;"",$AB2275&gt;DATE(2030,12,31)),"DATE_OUTLIER",""),IF($C2275="","MISSING_QRCODE",""),IF($J2275="UNKNOWN","UNKNOWN_PM_TYPE",""),IF($L2275="UNKNOWN","UNKNOWN_STATUS",""))</f>
        <v/>
      </c>
      <c r="AQ2275" s="42" t="str">
        <f t="shared" si="179"/>
        <v>NO</v>
      </c>
    </row>
    <row r="2276" spans="1:43" x14ac:dyDescent="0.3">
      <c r="A2276" s="38">
        <f>IF('query (10)'!A2276="","",'query (10)'!A2276)</f>
        <v>2516</v>
      </c>
      <c r="B2276" s="38">
        <f>IF('query (10)'!B2276="","",'query (10)'!B2276)</f>
        <v>20117</v>
      </c>
      <c r="C2276" s="38" t="str">
        <f>TRIM(UPPER('query (10)'!M2276))</f>
        <v>GR-147</v>
      </c>
      <c r="D2276" s="38" t="str">
        <f>TRIM(UPPER(IFERROR(_xlfn.TEXTBEFORE('query (10)'!L2276,"("),'query (10)'!L2276)))</f>
        <v>OUTER RING RACEWAY GRINDING M/C</v>
      </c>
      <c r="E2276" s="38" t="str">
        <f>IFERROR(TRIM(UPPER(_xlfn.TEXTBEFORE(_xlfn.TEXTAFTER('query (10)'!L2276,"("),")"))),"")</f>
        <v/>
      </c>
      <c r="F2276" s="38" t="str">
        <f>TRIM('query (10)'!K2276)</f>
        <v>BWD2</v>
      </c>
      <c r="G2276" s="38" t="str">
        <f>IF('query (10)'!J2276="","",'query (10)'!J2276)</f>
        <v>Belt</v>
      </c>
      <c r="H2276" s="38" t="str">
        <f>TRIM(UPPER('query (10)'!J2276))</f>
        <v>BELT</v>
      </c>
      <c r="I2276" s="38" t="str">
        <f>IF('query (10)'!F2276="","",'query (10)'!F2276)</f>
        <v>Time-based Maintenance</v>
      </c>
      <c r="J2276" s="38" t="str">
        <f>IF('query (10)'!F2276="","",IFERROR(INDEX(Cleaning_Rules!$B$14:$B$17,MATCH(TRIM('query (10)'!F2276),Cleaning_Rules!$A$14:$A$17,0)),"UNKNOWN"))</f>
        <v>TBM</v>
      </c>
      <c r="K2276" s="38" t="str">
        <f>IF('query (10)'!G2276="","",'query (10)'!G2276)</f>
        <v>เสร็จสิ้น</v>
      </c>
      <c r="L2276" s="38" t="str">
        <f>IF('query (10)'!G2276="","MISSING",IFERROR(INDEX(Cleaning_Rules!$B$5:$B$10,MATCH(TRIM('query (10)'!G2276),Cleaning_Rules!$A$5:$A$10,0)),"UNKNOWN"))</f>
        <v>COMPLETED</v>
      </c>
      <c r="M2276" s="38" t="str">
        <f>IF('query (10)'!I2276="","",'query (10)'!I2276)</f>
        <v>Mechanical</v>
      </c>
      <c r="N2276" s="38" t="str">
        <f>IF('query (10)'!O2276="","",'query (10)'!O2276)</f>
        <v>Part Change</v>
      </c>
      <c r="O2276" s="38" t="str">
        <f>IF('query (10)'!P2276="","",'query (10)'!P2276)</f>
        <v>Medium</v>
      </c>
      <c r="P2276" s="38" t="str">
        <f>IF('query (10)'!N2276="","",'query (10)'!N2276)</f>
        <v>Replace Belt Work Head According To PM 2 Year Cycle</v>
      </c>
      <c r="Q2276" s="38" t="str">
        <f>TRIM('query (10)'!N2276)</f>
        <v>Replace Belt Work Head According To PM 2 Year Cycle</v>
      </c>
      <c r="R2276" s="38" t="str">
        <f>TRIM(UPPER('query (10)'!R2276))</f>
        <v>BELT</v>
      </c>
      <c r="S2276" s="38" t="str">
        <f>TRIM(UPPER('query (10)'!S2276))</f>
        <v>7M800</v>
      </c>
      <c r="T2276" s="38" t="str">
        <f>IF('query (10)'!Q2276="","",TRIM(UPPER('query (10)'!Q2276)))</f>
        <v/>
      </c>
      <c r="U2276" s="38" t="str">
        <f>IF('query (10)'!T2276="","",'query (10)'!T2276)</f>
        <v/>
      </c>
      <c r="V2276" s="39" t="str">
        <f>IF('query (10)'!T2276="","",IFERROR(VALUE('query (10)'!T2276),""))</f>
        <v/>
      </c>
      <c r="W2276" s="40">
        <f>IF('query (10)'!U2276="","",'query (10)'!U2276)</f>
        <v>0</v>
      </c>
      <c r="X2276" s="39">
        <f>IF('query (10)'!V2276="","",'query (10)'!V2276)</f>
        <v>730</v>
      </c>
      <c r="Y2276" s="41">
        <f>IF('query (10)'!W2276="","",'query (10)'!W2276)</f>
        <v>46122</v>
      </c>
      <c r="Z2276" s="41">
        <f>IF('query (10)'!X2276="","",'query (10)'!X2276)</f>
        <v>46154</v>
      </c>
      <c r="AA2276" s="41">
        <f>IF('query (10)'!Y2276="","",'query (10)'!Y2276)</f>
        <v>46154</v>
      </c>
      <c r="AB2276" s="41">
        <f>IF('query (10)'!Z2276="","",'query (10)'!Z2276)</f>
        <v>46884</v>
      </c>
      <c r="AC2276" s="38" t="str">
        <f>IF(OR('query (10)'!AA2276="",COUNTIF(Cleaning_Rules!$A$21:$A$26,TRIM('query (10)'!AA2276))&gt;0),"",TRIM('query (10)'!AA2276))</f>
        <v/>
      </c>
      <c r="AD2276" s="38" t="str">
        <f>IF('query (10)'!AB2276="","",TRIM(IFERROR(_xlfn.TEXTBEFORE('query (10)'!AB2276,"("),'query (10)'!AB2276)))</f>
        <v>เริ่มซ่อมงาน PM แล้ว รับผิดชอบโดย PUCHIT KULSEREE</v>
      </c>
      <c r="AE2276" s="38" t="str">
        <f>IFERROR(LOWER(TRIM(_xlfn.TEXTBEFORE(_xlfn.TEXTAFTER('query (10)'!AB2276,"("),")"))),"")</f>
        <v>puchit@nsk.com</v>
      </c>
      <c r="AF2276" s="38" t="str">
        <f>IF('query (10)'!AD2276="","",TRIM('query (10)'!AD2276))</f>
        <v>จักรภัทร โคตรสมบัติ</v>
      </c>
      <c r="AG2276" s="38" t="str">
        <f>IF('query (10)'!AE2276="","",TRIM('query (10)'!AE2276))</f>
        <v>ภูชิต กุลเสรี</v>
      </c>
      <c r="AH2276" s="38" t="str">
        <f>IF('query (10)'!AF2276="","",IFERROR(VALUE('query (10)'!AF2276),""))</f>
        <v/>
      </c>
      <c r="AI2276" s="38" t="str">
        <f>IF('query (10)'!AG2276="","",TRIM('query (10)'!AG2276))</f>
        <v/>
      </c>
      <c r="AJ2276" s="38" t="str">
        <f>IF('query (10)'!AH2276="","",IFERROR(VALUE('query (10)'!AH2276),""))</f>
        <v/>
      </c>
      <c r="AK2276" s="38" t="str">
        <f>IF('query (10)'!AI2276="","",TRIM('query (10)'!AI2276))</f>
        <v/>
      </c>
      <c r="AL2276" s="42">
        <f t="shared" si="175"/>
        <v>2026</v>
      </c>
      <c r="AM2276" s="42" t="str">
        <f t="shared" si="176"/>
        <v>2026-04</v>
      </c>
      <c r="AN2276" s="42" t="str">
        <f t="shared" ca="1" si="177"/>
        <v/>
      </c>
      <c r="AO2276" s="42" t="str">
        <f t="shared" si="178"/>
        <v>GR-147 | OUTER RING RACEWAY GRINDING M/C | BWD2 | BELT | Time-based Maintenance | Mechanical | Part Change | Medium | Replace Belt Work Head According To PM 2 Year Cycle | BELT | 7M800 | เริ่มซ่อมงาน PM แล้ว รับผิดชอบโดย PUCHIT KULSEREE | ภูชิต กุลเสรี</v>
      </c>
      <c r="AP2276" s="42" t="str">
        <f>_xlfn.TEXTJOIN("; ",TRUE,IF(COUNTA('query (10)'!A2276:AK2276)&lt;=6,"NEAR_EMPTY_ROW",""),IF($K2276="","MISSING_STATUS",""),IF(AND($K2276="เสร็จสิ้น",$Z2276=""),"DONE_NO_ACTUAL_DATE",""),IF(AND($I2276="Condition-based Maintenance",$AH2276=""),"CBM_NO_MEASUREMENT",""),IF(OR($X2276="",$X2276=0),"INVALID_PERIOD",""),IF(AND($AA2276&lt;&gt;"",$AB2276&lt;&gt;"",$AB2276&lt;$AA2276),"DATE_SEQUENCE_ERROR",""),IF(AND($AB2276&lt;&gt;"",$AB2276&gt;DATE(2030,12,31)),"DATE_OUTLIER",""),IF($C2276="","MISSING_QRCODE",""),IF($J2276="UNKNOWN","UNKNOWN_PM_TYPE",""),IF($L2276="UNKNOWN","UNKNOWN_STATUS",""))</f>
        <v/>
      </c>
      <c r="AQ2276" s="42" t="str">
        <f t="shared" si="179"/>
        <v>NO</v>
      </c>
    </row>
    <row r="2277" spans="1:43" x14ac:dyDescent="0.3">
      <c r="A2277" s="38">
        <f>IF('query (10)'!A2277="","",'query (10)'!A2277)</f>
        <v>2517</v>
      </c>
      <c r="B2277" s="38">
        <f>IF('query (10)'!B2277="","",'query (10)'!B2277)</f>
        <v>20119</v>
      </c>
      <c r="C2277" s="38" t="str">
        <f>TRIM(UPPER('query (10)'!M2277))</f>
        <v>GR-147</v>
      </c>
      <c r="D2277" s="38" t="str">
        <f>TRIM(UPPER(IFERROR(_xlfn.TEXTBEFORE('query (10)'!L2277,"("),'query (10)'!L2277)))</f>
        <v>OUTER RING RACEWAY GRINDING M/C</v>
      </c>
      <c r="E2277" s="38" t="str">
        <f>IFERROR(TRIM(UPPER(_xlfn.TEXTBEFORE(_xlfn.TEXTAFTER('query (10)'!L2277,"("),")"))),"")</f>
        <v/>
      </c>
      <c r="F2277" s="38" t="str">
        <f>TRIM('query (10)'!K2277)</f>
        <v>BWD2</v>
      </c>
      <c r="G2277" s="38" t="str">
        <f>IF('query (10)'!J2277="","",'query (10)'!J2277)</f>
        <v>Belt</v>
      </c>
      <c r="H2277" s="38" t="str">
        <f>TRIM(UPPER('query (10)'!J2277))</f>
        <v>BELT</v>
      </c>
      <c r="I2277" s="38" t="str">
        <f>IF('query (10)'!F2277="","",'query (10)'!F2277)</f>
        <v>Time-based Maintenance</v>
      </c>
      <c r="J2277" s="38" t="str">
        <f>IF('query (10)'!F2277="","",IFERROR(INDEX(Cleaning_Rules!$B$14:$B$17,MATCH(TRIM('query (10)'!F2277),Cleaning_Rules!$A$14:$A$17,0)),"UNKNOWN"))</f>
        <v>TBM</v>
      </c>
      <c r="K2277" s="38" t="str">
        <f>IF('query (10)'!G2277="","",'query (10)'!G2277)</f>
        <v>เสร็จสิ้น</v>
      </c>
      <c r="L2277" s="38" t="str">
        <f>IF('query (10)'!G2277="","MISSING",IFERROR(INDEX(Cleaning_Rules!$B$5:$B$10,MATCH(TRIM('query (10)'!G2277),Cleaning_Rules!$A$5:$A$10,0)),"UNKNOWN"))</f>
        <v>COMPLETED</v>
      </c>
      <c r="M2277" s="38" t="str">
        <f>IF('query (10)'!I2277="","",'query (10)'!I2277)</f>
        <v>Mechanical</v>
      </c>
      <c r="N2277" s="38" t="str">
        <f>IF('query (10)'!O2277="","",'query (10)'!O2277)</f>
        <v>Part Change</v>
      </c>
      <c r="O2277" s="38" t="str">
        <f>IF('query (10)'!P2277="","",'query (10)'!P2277)</f>
        <v>Medium</v>
      </c>
      <c r="P2277" s="38" t="str">
        <f>IF('query (10)'!N2277="","",'query (10)'!N2277)</f>
        <v>Replace Belt Dresser According To PM 2 Year Cycle</v>
      </c>
      <c r="Q2277" s="38" t="str">
        <f>TRIM('query (10)'!N2277)</f>
        <v>Replace Belt Dresser According To PM 2 Year Cycle</v>
      </c>
      <c r="R2277" s="38" t="str">
        <f>TRIM(UPPER('query (10)'!R2277))</f>
        <v>BELT</v>
      </c>
      <c r="S2277" s="38" t="str">
        <f>TRIM(UPPER('query (10)'!S2277))</f>
        <v>5M630</v>
      </c>
      <c r="T2277" s="38" t="str">
        <f>IF('query (10)'!Q2277="","",TRIM(UPPER('query (10)'!Q2277)))</f>
        <v/>
      </c>
      <c r="U2277" s="38" t="str">
        <f>IF('query (10)'!T2277="","",'query (10)'!T2277)</f>
        <v/>
      </c>
      <c r="V2277" s="39" t="str">
        <f>IF('query (10)'!T2277="","",IFERROR(VALUE('query (10)'!T2277),""))</f>
        <v/>
      </c>
      <c r="W2277" s="40">
        <f>IF('query (10)'!U2277="","",'query (10)'!U2277)</f>
        <v>0</v>
      </c>
      <c r="X2277" s="39">
        <f>IF('query (10)'!V2277="","",'query (10)'!V2277)</f>
        <v>730</v>
      </c>
      <c r="Y2277" s="41">
        <f>IF('query (10)'!W2277="","",'query (10)'!W2277)</f>
        <v>46122</v>
      </c>
      <c r="Z2277" s="41">
        <f>IF('query (10)'!X2277="","",'query (10)'!X2277)</f>
        <v>46154</v>
      </c>
      <c r="AA2277" s="41">
        <f>IF('query (10)'!Y2277="","",'query (10)'!Y2277)</f>
        <v>46154</v>
      </c>
      <c r="AB2277" s="41">
        <f>IF('query (10)'!Z2277="","",'query (10)'!Z2277)</f>
        <v>46884</v>
      </c>
      <c r="AC2277" s="38" t="str">
        <f>IF(OR('query (10)'!AA2277="",COUNTIF(Cleaning_Rules!$A$21:$A$26,TRIM('query (10)'!AA2277))&gt;0),"",TRIM('query (10)'!AA2277))</f>
        <v/>
      </c>
      <c r="AD2277" s="38" t="str">
        <f>IF('query (10)'!AB2277="","",TRIM(IFERROR(_xlfn.TEXTBEFORE('query (10)'!AB2277,"("),'query (10)'!AB2277)))</f>
        <v>เริ่มซ่อมงาน PM แล้ว รับผิดชอบโดย PUCHIT KULSEREE</v>
      </c>
      <c r="AE2277" s="38" t="str">
        <f>IFERROR(LOWER(TRIM(_xlfn.TEXTBEFORE(_xlfn.TEXTAFTER('query (10)'!AB2277,"("),")"))),"")</f>
        <v>puchit@nsk.com</v>
      </c>
      <c r="AF2277" s="38" t="str">
        <f>IF('query (10)'!AD2277="","",TRIM('query (10)'!AD2277))</f>
        <v>จักรภัทร โคตรสมบัติ</v>
      </c>
      <c r="AG2277" s="38" t="str">
        <f>IF('query (10)'!AE2277="","",TRIM('query (10)'!AE2277))</f>
        <v>ภูชิต กุลเสรี</v>
      </c>
      <c r="AH2277" s="38" t="str">
        <f>IF('query (10)'!AF2277="","",IFERROR(VALUE('query (10)'!AF2277),""))</f>
        <v/>
      </c>
      <c r="AI2277" s="38" t="str">
        <f>IF('query (10)'!AG2277="","",TRIM('query (10)'!AG2277))</f>
        <v/>
      </c>
      <c r="AJ2277" s="38" t="str">
        <f>IF('query (10)'!AH2277="","",IFERROR(VALUE('query (10)'!AH2277),""))</f>
        <v/>
      </c>
      <c r="AK2277" s="38" t="str">
        <f>IF('query (10)'!AI2277="","",TRIM('query (10)'!AI2277))</f>
        <v/>
      </c>
      <c r="AL2277" s="42">
        <f t="shared" si="175"/>
        <v>2026</v>
      </c>
      <c r="AM2277" s="42" t="str">
        <f t="shared" si="176"/>
        <v>2026-04</v>
      </c>
      <c r="AN2277" s="42" t="str">
        <f t="shared" ca="1" si="177"/>
        <v/>
      </c>
      <c r="AO2277" s="42" t="str">
        <f t="shared" si="178"/>
        <v>GR-147 | OUTER RING RACEWAY GRINDING M/C | BWD2 | BELT | Time-based Maintenance | Mechanical | Part Change | Medium | Replace Belt Dresser According To PM 2 Year Cycle | BELT | 5M630 | เริ่มซ่อมงาน PM แล้ว รับผิดชอบโดย PUCHIT KULSEREE | ภูชิต กุลเสรี</v>
      </c>
      <c r="AP2277" s="42" t="str">
        <f>_xlfn.TEXTJOIN("; ",TRUE,IF(COUNTA('query (10)'!A2277:AK2277)&lt;=6,"NEAR_EMPTY_ROW",""),IF($K2277="","MISSING_STATUS",""),IF(AND($K2277="เสร็จสิ้น",$Z2277=""),"DONE_NO_ACTUAL_DATE",""),IF(AND($I2277="Condition-based Maintenance",$AH2277=""),"CBM_NO_MEASUREMENT",""),IF(OR($X2277="",$X2277=0),"INVALID_PERIOD",""),IF(AND($AA2277&lt;&gt;"",$AB2277&lt;&gt;"",$AB2277&lt;$AA2277),"DATE_SEQUENCE_ERROR",""),IF(AND($AB2277&lt;&gt;"",$AB2277&gt;DATE(2030,12,31)),"DATE_OUTLIER",""),IF($C2277="","MISSING_QRCODE",""),IF($J2277="UNKNOWN","UNKNOWN_PM_TYPE",""),IF($L2277="UNKNOWN","UNKNOWN_STATUS",""))</f>
        <v/>
      </c>
      <c r="AQ2277" s="42" t="str">
        <f t="shared" si="179"/>
        <v>NO</v>
      </c>
    </row>
    <row r="2278" spans="1:43" x14ac:dyDescent="0.3">
      <c r="A2278" s="38">
        <f>IF('query (10)'!A2278="","",'query (10)'!A2278)</f>
        <v>2518</v>
      </c>
      <c r="B2278" s="38">
        <f>IF('query (10)'!B2278="","",'query (10)'!B2278)</f>
        <v>20120</v>
      </c>
      <c r="C2278" s="38" t="str">
        <f>TRIM(UPPER('query (10)'!M2278))</f>
        <v>GR-155</v>
      </c>
      <c r="D2278" s="38" t="str">
        <f>TRIM(UPPER(IFERROR(_xlfn.TEXTBEFORE('query (10)'!L2278,"("),'query (10)'!L2278)))</f>
        <v>INNER RING RACEWAY GRINDING M/C</v>
      </c>
      <c r="E2278" s="38" t="str">
        <f>IFERROR(TRIM(UPPER(_xlfn.TEXTBEFORE(_xlfn.TEXTAFTER('query (10)'!L2278,"("),")"))),"")</f>
        <v/>
      </c>
      <c r="F2278" s="38" t="str">
        <f>TRIM('query (10)'!K2278)</f>
        <v>BWD2</v>
      </c>
      <c r="G2278" s="38" t="str">
        <f>IF('query (10)'!J2278="","",'query (10)'!J2278)</f>
        <v>Belt</v>
      </c>
      <c r="H2278" s="38" t="str">
        <f>TRIM(UPPER('query (10)'!J2278))</f>
        <v>BELT</v>
      </c>
      <c r="I2278" s="38" t="str">
        <f>IF('query (10)'!F2278="","",'query (10)'!F2278)</f>
        <v>Time-based Maintenance</v>
      </c>
      <c r="J2278" s="38" t="str">
        <f>IF('query (10)'!F2278="","",IFERROR(INDEX(Cleaning_Rules!$B$14:$B$17,MATCH(TRIM('query (10)'!F2278),Cleaning_Rules!$A$14:$A$17,0)),"UNKNOWN"))</f>
        <v>TBM</v>
      </c>
      <c r="K2278" s="38" t="str">
        <f>IF('query (10)'!G2278="","",'query (10)'!G2278)</f>
        <v>เสร็จสิ้น</v>
      </c>
      <c r="L2278" s="38" t="str">
        <f>IF('query (10)'!G2278="","MISSING",IFERROR(INDEX(Cleaning_Rules!$B$5:$B$10,MATCH(TRIM('query (10)'!G2278),Cleaning_Rules!$A$5:$A$10,0)),"UNKNOWN"))</f>
        <v>COMPLETED</v>
      </c>
      <c r="M2278" s="38" t="str">
        <f>IF('query (10)'!I2278="","",'query (10)'!I2278)</f>
        <v>Mechanical</v>
      </c>
      <c r="N2278" s="38" t="str">
        <f>IF('query (10)'!O2278="","",'query (10)'!O2278)</f>
        <v>Part Change</v>
      </c>
      <c r="O2278" s="38" t="str">
        <f>IF('query (10)'!P2278="","",'query (10)'!P2278)</f>
        <v>Medium</v>
      </c>
      <c r="P2278" s="38" t="str">
        <f>IF('query (10)'!N2278="","",'query (10)'!N2278)</f>
        <v>Replace Belt Work Head According To PM 2 Year Cycle</v>
      </c>
      <c r="Q2278" s="38" t="str">
        <f>TRIM('query (10)'!N2278)</f>
        <v>Replace Belt Work Head According To PM 2 Year Cycle</v>
      </c>
      <c r="R2278" s="38" t="str">
        <f>TRIM(UPPER('query (10)'!R2278))</f>
        <v>BELT</v>
      </c>
      <c r="S2278" s="38" t="str">
        <f>TRIM(UPPER('query (10)'!S2278))</f>
        <v>2/5MS750</v>
      </c>
      <c r="T2278" s="38" t="str">
        <f>IF('query (10)'!Q2278="","",TRIM(UPPER('query (10)'!Q2278)))</f>
        <v/>
      </c>
      <c r="U2278" s="38" t="str">
        <f>IF('query (10)'!T2278="","",'query (10)'!T2278)</f>
        <v/>
      </c>
      <c r="V2278" s="39" t="str">
        <f>IF('query (10)'!T2278="","",IFERROR(VALUE('query (10)'!T2278),""))</f>
        <v/>
      </c>
      <c r="W2278" s="40">
        <f>IF('query (10)'!U2278="","",'query (10)'!U2278)</f>
        <v>0</v>
      </c>
      <c r="X2278" s="39">
        <f>IF('query (10)'!V2278="","",'query (10)'!V2278)</f>
        <v>730</v>
      </c>
      <c r="Y2278" s="41">
        <f>IF('query (10)'!W2278="","",'query (10)'!W2278)</f>
        <v>46122</v>
      </c>
      <c r="Z2278" s="41">
        <f>IF('query (10)'!X2278="","",'query (10)'!X2278)</f>
        <v>46142</v>
      </c>
      <c r="AA2278" s="41">
        <f>IF('query (10)'!Y2278="","",'query (10)'!Y2278)</f>
        <v>46142</v>
      </c>
      <c r="AB2278" s="41">
        <f>IF('query (10)'!Z2278="","",'query (10)'!Z2278)</f>
        <v>46872</v>
      </c>
      <c r="AC2278" s="38" t="str">
        <f>IF(OR('query (10)'!AA2278="",COUNTIF(Cleaning_Rules!$A$21:$A$26,TRIM('query (10)'!AA2278))&gt;0),"",TRIM('query (10)'!AA2278))</f>
        <v/>
      </c>
      <c r="AD2278" s="38" t="str">
        <f>IF('query (10)'!AB2278="","",TRIM(IFERROR(_xlfn.TEXTBEFORE('query (10)'!AB2278,"("),'query (10)'!AB2278)))</f>
        <v>เริ่มซ่อมงาน PM แล้ว รับผิดชอบโดย JAKKAPAT KHOTSOMBAT</v>
      </c>
      <c r="AE2278" s="38" t="str">
        <f>IFERROR(LOWER(TRIM(_xlfn.TEXTBEFORE(_xlfn.TEXTAFTER('query (10)'!AB2278,"("),")"))),"")</f>
        <v>jakkapat@nsk.com</v>
      </c>
      <c r="AF2278" s="38" t="str">
        <f>IF('query (10)'!AD2278="","",TRIM('query (10)'!AD2278))</f>
        <v>จักรภัทร โคตรสมบัติ</v>
      </c>
      <c r="AG2278" s="38" t="str">
        <f>IF('query (10)'!AE2278="","",TRIM('query (10)'!AE2278))</f>
        <v>จักรภัทร โคตรสมบัติ</v>
      </c>
      <c r="AH2278" s="38" t="str">
        <f>IF('query (10)'!AF2278="","",IFERROR(VALUE('query (10)'!AF2278),""))</f>
        <v/>
      </c>
      <c r="AI2278" s="38" t="str">
        <f>IF('query (10)'!AG2278="","",TRIM('query (10)'!AG2278))</f>
        <v/>
      </c>
      <c r="AJ2278" s="38" t="str">
        <f>IF('query (10)'!AH2278="","",IFERROR(VALUE('query (10)'!AH2278),""))</f>
        <v/>
      </c>
      <c r="AK2278" s="38" t="str">
        <f>IF('query (10)'!AI2278="","",TRIM('query (10)'!AI2278))</f>
        <v/>
      </c>
      <c r="AL2278" s="42">
        <f t="shared" si="175"/>
        <v>2026</v>
      </c>
      <c r="AM2278" s="42" t="str">
        <f t="shared" si="176"/>
        <v>2026-04</v>
      </c>
      <c r="AN2278" s="42" t="str">
        <f t="shared" ca="1" si="177"/>
        <v/>
      </c>
      <c r="AO2278" s="42" t="str">
        <f t="shared" si="178"/>
        <v>GR-155 | INNER RING RACEWAY GRINDING M/C | BWD2 | BELT | Time-based Maintenance | Mechanical | Part Change | Medium | Replace Belt Work Head According To PM 2 Year Cycle | BELT | 2/5MS750 | เริ่มซ่อมงาน PM แล้ว รับผิดชอบโดย JAKKAPAT KHOTSOMBAT | จักรภัทร โคตรสมบัติ</v>
      </c>
      <c r="AP2278" s="42" t="str">
        <f>_xlfn.TEXTJOIN("; ",TRUE,IF(COUNTA('query (10)'!A2278:AK2278)&lt;=6,"NEAR_EMPTY_ROW",""),IF($K2278="","MISSING_STATUS",""),IF(AND($K2278="เสร็จสิ้น",$Z2278=""),"DONE_NO_ACTUAL_DATE",""),IF(AND($I2278="Condition-based Maintenance",$AH2278=""),"CBM_NO_MEASUREMENT",""),IF(OR($X2278="",$X2278=0),"INVALID_PERIOD",""),IF(AND($AA2278&lt;&gt;"",$AB2278&lt;&gt;"",$AB2278&lt;$AA2278),"DATE_SEQUENCE_ERROR",""),IF(AND($AB2278&lt;&gt;"",$AB2278&gt;DATE(2030,12,31)),"DATE_OUTLIER",""),IF($C2278="","MISSING_QRCODE",""),IF($J2278="UNKNOWN","UNKNOWN_PM_TYPE",""),IF($L2278="UNKNOWN","UNKNOWN_STATUS",""))</f>
        <v/>
      </c>
      <c r="AQ2278" s="42" t="str">
        <f t="shared" si="179"/>
        <v>NO</v>
      </c>
    </row>
    <row r="2279" spans="1:43" x14ac:dyDescent="0.3">
      <c r="A2279" s="38">
        <f>IF('query (10)'!A2279="","",'query (10)'!A2279)</f>
        <v>2519</v>
      </c>
      <c r="B2279" s="38">
        <f>IF('query (10)'!B2279="","",'query (10)'!B2279)</f>
        <v>20121</v>
      </c>
      <c r="C2279" s="38" t="str">
        <f>TRIM(UPPER('query (10)'!M2279))</f>
        <v>GR-155</v>
      </c>
      <c r="D2279" s="38" t="str">
        <f>TRIM(UPPER(IFERROR(_xlfn.TEXTBEFORE('query (10)'!L2279,"("),'query (10)'!L2279)))</f>
        <v>INNER RING RACEWAY GRINDING M/C</v>
      </c>
      <c r="E2279" s="38" t="str">
        <f>IFERROR(TRIM(UPPER(_xlfn.TEXTBEFORE(_xlfn.TEXTAFTER('query (10)'!L2279,"("),")"))),"")</f>
        <v/>
      </c>
      <c r="F2279" s="38" t="str">
        <f>TRIM('query (10)'!K2279)</f>
        <v>BWD2</v>
      </c>
      <c r="G2279" s="38" t="str">
        <f>IF('query (10)'!J2279="","",'query (10)'!J2279)</f>
        <v>Belt</v>
      </c>
      <c r="H2279" s="38" t="str">
        <f>TRIM(UPPER('query (10)'!J2279))</f>
        <v>BELT</v>
      </c>
      <c r="I2279" s="38" t="str">
        <f>IF('query (10)'!F2279="","",'query (10)'!F2279)</f>
        <v>Time-based Maintenance</v>
      </c>
      <c r="J2279" s="38" t="str">
        <f>IF('query (10)'!F2279="","",IFERROR(INDEX(Cleaning_Rules!$B$14:$B$17,MATCH(TRIM('query (10)'!F2279),Cleaning_Rules!$A$14:$A$17,0)),"UNKNOWN"))</f>
        <v>TBM</v>
      </c>
      <c r="K2279" s="38" t="str">
        <f>IF('query (10)'!G2279="","",'query (10)'!G2279)</f>
        <v>เสร็จสิ้น</v>
      </c>
      <c r="L2279" s="38" t="str">
        <f>IF('query (10)'!G2279="","MISSING",IFERROR(INDEX(Cleaning_Rules!$B$5:$B$10,MATCH(TRIM('query (10)'!G2279),Cleaning_Rules!$A$5:$A$10,0)),"UNKNOWN"))</f>
        <v>COMPLETED</v>
      </c>
      <c r="M2279" s="38" t="str">
        <f>IF('query (10)'!I2279="","",'query (10)'!I2279)</f>
        <v>Mechanical</v>
      </c>
      <c r="N2279" s="38" t="str">
        <f>IF('query (10)'!O2279="","",'query (10)'!O2279)</f>
        <v>Part Change</v>
      </c>
      <c r="O2279" s="38" t="str">
        <f>IF('query (10)'!P2279="","",'query (10)'!P2279)</f>
        <v>Medium</v>
      </c>
      <c r="P2279" s="38" t="str">
        <f>IF('query (10)'!N2279="","",'query (10)'!N2279)</f>
        <v>Replace Belt Dresser According To PM 2 Year Cycle</v>
      </c>
      <c r="Q2279" s="38" t="str">
        <f>TRIM('query (10)'!N2279)</f>
        <v>Replace Belt Dresser According To PM 2 Year Cycle</v>
      </c>
      <c r="R2279" s="38" t="str">
        <f>TRIM(UPPER('query (10)'!R2279))</f>
        <v>BELT</v>
      </c>
      <c r="S2279" s="38" t="str">
        <f>TRIM(UPPER('query (10)'!S2279))</f>
        <v>7M800</v>
      </c>
      <c r="T2279" s="38" t="str">
        <f>IF('query (10)'!Q2279="","",TRIM(UPPER('query (10)'!Q2279)))</f>
        <v/>
      </c>
      <c r="U2279" s="38" t="str">
        <f>IF('query (10)'!T2279="","",'query (10)'!T2279)</f>
        <v/>
      </c>
      <c r="V2279" s="39" t="str">
        <f>IF('query (10)'!T2279="","",IFERROR(VALUE('query (10)'!T2279),""))</f>
        <v/>
      </c>
      <c r="W2279" s="40">
        <f>IF('query (10)'!U2279="","",'query (10)'!U2279)</f>
        <v>0</v>
      </c>
      <c r="X2279" s="39">
        <f>IF('query (10)'!V2279="","",'query (10)'!V2279)</f>
        <v>730</v>
      </c>
      <c r="Y2279" s="41">
        <f>IF('query (10)'!W2279="","",'query (10)'!W2279)</f>
        <v>46122</v>
      </c>
      <c r="Z2279" s="41">
        <f>IF('query (10)'!X2279="","",'query (10)'!X2279)</f>
        <v>46142</v>
      </c>
      <c r="AA2279" s="41">
        <f>IF('query (10)'!Y2279="","",'query (10)'!Y2279)</f>
        <v>46142</v>
      </c>
      <c r="AB2279" s="41">
        <f>IF('query (10)'!Z2279="","",'query (10)'!Z2279)</f>
        <v>46872</v>
      </c>
      <c r="AC2279" s="38" t="str">
        <f>IF(OR('query (10)'!AA2279="",COUNTIF(Cleaning_Rules!$A$21:$A$26,TRIM('query (10)'!AA2279))&gt;0),"",TRIM('query (10)'!AA2279))</f>
        <v/>
      </c>
      <c r="AD2279" s="38" t="str">
        <f>IF('query (10)'!AB2279="","",TRIM(IFERROR(_xlfn.TEXTBEFORE('query (10)'!AB2279,"("),'query (10)'!AB2279)))</f>
        <v>เริ่มซ่อมงาน PM แล้ว รับผิดชอบโดย JAKKAPAT KHOTSOMBAT</v>
      </c>
      <c r="AE2279" s="38" t="str">
        <f>IFERROR(LOWER(TRIM(_xlfn.TEXTBEFORE(_xlfn.TEXTAFTER('query (10)'!AB2279,"("),")"))),"")</f>
        <v>jakkapat@nsk.com</v>
      </c>
      <c r="AF2279" s="38" t="str">
        <f>IF('query (10)'!AD2279="","",TRIM('query (10)'!AD2279))</f>
        <v>จักรภัทร โคตรสมบัติ</v>
      </c>
      <c r="AG2279" s="38" t="str">
        <f>IF('query (10)'!AE2279="","",TRIM('query (10)'!AE2279))</f>
        <v>จักรภัทร โคตรสมบัติ</v>
      </c>
      <c r="AH2279" s="38" t="str">
        <f>IF('query (10)'!AF2279="","",IFERROR(VALUE('query (10)'!AF2279),""))</f>
        <v/>
      </c>
      <c r="AI2279" s="38" t="str">
        <f>IF('query (10)'!AG2279="","",TRIM('query (10)'!AG2279))</f>
        <v/>
      </c>
      <c r="AJ2279" s="38" t="str">
        <f>IF('query (10)'!AH2279="","",IFERROR(VALUE('query (10)'!AH2279),""))</f>
        <v/>
      </c>
      <c r="AK2279" s="38" t="str">
        <f>IF('query (10)'!AI2279="","",TRIM('query (10)'!AI2279))</f>
        <v/>
      </c>
      <c r="AL2279" s="42">
        <f t="shared" si="175"/>
        <v>2026</v>
      </c>
      <c r="AM2279" s="42" t="str">
        <f t="shared" si="176"/>
        <v>2026-04</v>
      </c>
      <c r="AN2279" s="42" t="str">
        <f t="shared" ca="1" si="177"/>
        <v/>
      </c>
      <c r="AO2279" s="42" t="str">
        <f t="shared" si="178"/>
        <v>GR-155 | INNER RING RACEWAY GRINDING M/C | BWD2 | BELT | Time-based Maintenance | Mechanical | Part Change | Medium | Replace Belt Dresser According To PM 2 Year Cycle | BELT | 7M800 | เริ่มซ่อมงาน PM แล้ว รับผิดชอบโดย JAKKAPAT KHOTSOMBAT | จักรภัทร โคตรสมบัติ</v>
      </c>
      <c r="AP2279" s="42" t="str">
        <f>_xlfn.TEXTJOIN("; ",TRUE,IF(COUNTA('query (10)'!A2279:AK2279)&lt;=6,"NEAR_EMPTY_ROW",""),IF($K2279="","MISSING_STATUS",""),IF(AND($K2279="เสร็จสิ้น",$Z2279=""),"DONE_NO_ACTUAL_DATE",""),IF(AND($I2279="Condition-based Maintenance",$AH2279=""),"CBM_NO_MEASUREMENT",""),IF(OR($X2279="",$X2279=0),"INVALID_PERIOD",""),IF(AND($AA2279&lt;&gt;"",$AB2279&lt;&gt;"",$AB2279&lt;$AA2279),"DATE_SEQUENCE_ERROR",""),IF(AND($AB2279&lt;&gt;"",$AB2279&gt;DATE(2030,12,31)),"DATE_OUTLIER",""),IF($C2279="","MISSING_QRCODE",""),IF($J2279="UNKNOWN","UNKNOWN_PM_TYPE",""),IF($L2279="UNKNOWN","UNKNOWN_STATUS",""))</f>
        <v/>
      </c>
      <c r="AQ2279" s="42" t="str">
        <f t="shared" si="179"/>
        <v>NO</v>
      </c>
    </row>
    <row r="2280" spans="1:43" x14ac:dyDescent="0.3">
      <c r="A2280" s="38">
        <f>IF('query (10)'!A2280="","",'query (10)'!A2280)</f>
        <v>2520</v>
      </c>
      <c r="B2280" s="38">
        <f>IF('query (10)'!B2280="","",'query (10)'!B2280)</f>
        <v>20122</v>
      </c>
      <c r="C2280" s="38" t="str">
        <f>TRIM(UPPER('query (10)'!M2280))</f>
        <v>GR-157</v>
      </c>
      <c r="D2280" s="38" t="str">
        <f>TRIM(UPPER(IFERROR(_xlfn.TEXTBEFORE('query (10)'!L2280,"("),'query (10)'!L2280)))</f>
        <v>INNER RING BORE GRINDING M/C</v>
      </c>
      <c r="E2280" s="38" t="str">
        <f>IFERROR(TRIM(UPPER(_xlfn.TEXTBEFORE(_xlfn.TEXTAFTER('query (10)'!L2280,"("),")"))),"")</f>
        <v/>
      </c>
      <c r="F2280" s="38" t="str">
        <f>TRIM('query (10)'!K2280)</f>
        <v>BWD2</v>
      </c>
      <c r="G2280" s="38" t="str">
        <f>IF('query (10)'!J2280="","",'query (10)'!J2280)</f>
        <v>Belt</v>
      </c>
      <c r="H2280" s="38" t="str">
        <f>TRIM(UPPER('query (10)'!J2280))</f>
        <v>BELT</v>
      </c>
      <c r="I2280" s="38" t="str">
        <f>IF('query (10)'!F2280="","",'query (10)'!F2280)</f>
        <v>Time-based Maintenance</v>
      </c>
      <c r="J2280" s="38" t="str">
        <f>IF('query (10)'!F2280="","",IFERROR(INDEX(Cleaning_Rules!$B$14:$B$17,MATCH(TRIM('query (10)'!F2280),Cleaning_Rules!$A$14:$A$17,0)),"UNKNOWN"))</f>
        <v>TBM</v>
      </c>
      <c r="K2280" s="38" t="str">
        <f>IF('query (10)'!G2280="","",'query (10)'!G2280)</f>
        <v>เสร็จสิ้น</v>
      </c>
      <c r="L2280" s="38" t="str">
        <f>IF('query (10)'!G2280="","MISSING",IFERROR(INDEX(Cleaning_Rules!$B$5:$B$10,MATCH(TRIM('query (10)'!G2280),Cleaning_Rules!$A$5:$A$10,0)),"UNKNOWN"))</f>
        <v>COMPLETED</v>
      </c>
      <c r="M2280" s="38" t="str">
        <f>IF('query (10)'!I2280="","",'query (10)'!I2280)</f>
        <v>Mechanical</v>
      </c>
      <c r="N2280" s="38" t="str">
        <f>IF('query (10)'!O2280="","",'query (10)'!O2280)</f>
        <v>Part Change</v>
      </c>
      <c r="O2280" s="38" t="str">
        <f>IF('query (10)'!P2280="","",'query (10)'!P2280)</f>
        <v>Medium</v>
      </c>
      <c r="P2280" s="38" t="str">
        <f>IF('query (10)'!N2280="","",'query (10)'!N2280)</f>
        <v>Replace Belt Work Head According To PM 2 Year Cycle</v>
      </c>
      <c r="Q2280" s="38" t="str">
        <f>TRIM('query (10)'!N2280)</f>
        <v>Replace Belt Work Head According To PM 2 Year Cycle</v>
      </c>
      <c r="R2280" s="38" t="str">
        <f>TRIM(UPPER('query (10)'!R2280))</f>
        <v>BELT</v>
      </c>
      <c r="S2280" s="38" t="str">
        <f>TRIM(UPPER('query (10)'!S2280))</f>
        <v>7M800</v>
      </c>
      <c r="T2280" s="38" t="str">
        <f>IF('query (10)'!Q2280="","",TRIM(UPPER('query (10)'!Q2280)))</f>
        <v/>
      </c>
      <c r="U2280" s="38" t="str">
        <f>IF('query (10)'!T2280="","",'query (10)'!T2280)</f>
        <v/>
      </c>
      <c r="V2280" s="39" t="str">
        <f>IF('query (10)'!T2280="","",IFERROR(VALUE('query (10)'!T2280),""))</f>
        <v/>
      </c>
      <c r="W2280" s="40">
        <f>IF('query (10)'!U2280="","",'query (10)'!U2280)</f>
        <v>0</v>
      </c>
      <c r="X2280" s="39">
        <f>IF('query (10)'!V2280="","",'query (10)'!V2280)</f>
        <v>730</v>
      </c>
      <c r="Y2280" s="41">
        <f>IF('query (10)'!W2280="","",'query (10)'!W2280)</f>
        <v>46122</v>
      </c>
      <c r="Z2280" s="41">
        <f>IF('query (10)'!X2280="","",'query (10)'!X2280)</f>
        <v>46132</v>
      </c>
      <c r="AA2280" s="41">
        <f>IF('query (10)'!Y2280="","",'query (10)'!Y2280)</f>
        <v>46132</v>
      </c>
      <c r="AB2280" s="41">
        <f>IF('query (10)'!Z2280="","",'query (10)'!Z2280)</f>
        <v>46862</v>
      </c>
      <c r="AC2280" s="38" t="str">
        <f>IF(OR('query (10)'!AA2280="",COUNTIF(Cleaning_Rules!$A$21:$A$26,TRIM('query (10)'!AA2280))&gt;0),"",TRIM('query (10)'!AA2280))</f>
        <v/>
      </c>
      <c r="AD2280" s="38" t="str">
        <f>IF('query (10)'!AB2280="","",TRIM(IFERROR(_xlfn.TEXTBEFORE('query (10)'!AB2280,"("),'query (10)'!AB2280)))</f>
        <v>เริ่มซ่อมงาน PM แล้ว รับผิดชอบโดย CHETSADA PHIWBANG</v>
      </c>
      <c r="AE2280" s="38" t="str">
        <f>IFERROR(LOWER(TRIM(_xlfn.TEXTBEFORE(_xlfn.TEXTAFTER('query (10)'!AB2280,"("),")"))),"")</f>
        <v>chetsada@nsk.com</v>
      </c>
      <c r="AF2280" s="38" t="str">
        <f>IF('query (10)'!AD2280="","",TRIM('query (10)'!AD2280))</f>
        <v>จักรภัทร โคตรสมบัติ</v>
      </c>
      <c r="AG2280" s="38" t="str">
        <f>IF('query (10)'!AE2280="","",TRIM('query (10)'!AE2280))</f>
        <v>เจษฎา ผิวบาง</v>
      </c>
      <c r="AH2280" s="38" t="str">
        <f>IF('query (10)'!AF2280="","",IFERROR(VALUE('query (10)'!AF2280),""))</f>
        <v/>
      </c>
      <c r="AI2280" s="38" t="str">
        <f>IF('query (10)'!AG2280="","",TRIM('query (10)'!AG2280))</f>
        <v/>
      </c>
      <c r="AJ2280" s="38" t="str">
        <f>IF('query (10)'!AH2280="","",IFERROR(VALUE('query (10)'!AH2280),""))</f>
        <v/>
      </c>
      <c r="AK2280" s="38" t="str">
        <f>IF('query (10)'!AI2280="","",TRIM('query (10)'!AI2280))</f>
        <v/>
      </c>
      <c r="AL2280" s="42">
        <f t="shared" si="175"/>
        <v>2026</v>
      </c>
      <c r="AM2280" s="42" t="str">
        <f t="shared" si="176"/>
        <v>2026-04</v>
      </c>
      <c r="AN2280" s="42" t="str">
        <f t="shared" ca="1" si="177"/>
        <v/>
      </c>
      <c r="AO2280" s="42" t="str">
        <f t="shared" si="178"/>
        <v>GR-157 | INNER RING BORE GRINDING M/C | BWD2 | BELT | Time-based Maintenance | Mechanical | Part Change | Medium | Replace Belt Work Head According To PM 2 Year Cycle | BELT | 7M800 | เริ่มซ่อมงาน PM แล้ว รับผิดชอบโดย CHETSADA PHIWBANG | เจษฎา ผิวบาง</v>
      </c>
      <c r="AP2280" s="42" t="str">
        <f>_xlfn.TEXTJOIN("; ",TRUE,IF(COUNTA('query (10)'!A2280:AK2280)&lt;=6,"NEAR_EMPTY_ROW",""),IF($K2280="","MISSING_STATUS",""),IF(AND($K2280="เสร็จสิ้น",$Z2280=""),"DONE_NO_ACTUAL_DATE",""),IF(AND($I2280="Condition-based Maintenance",$AH2280=""),"CBM_NO_MEASUREMENT",""),IF(OR($X2280="",$X2280=0),"INVALID_PERIOD",""),IF(AND($AA2280&lt;&gt;"",$AB2280&lt;&gt;"",$AB2280&lt;$AA2280),"DATE_SEQUENCE_ERROR",""),IF(AND($AB2280&lt;&gt;"",$AB2280&gt;DATE(2030,12,31)),"DATE_OUTLIER",""),IF($C2280="","MISSING_QRCODE",""),IF($J2280="UNKNOWN","UNKNOWN_PM_TYPE",""),IF($L2280="UNKNOWN","UNKNOWN_STATUS",""))</f>
        <v/>
      </c>
      <c r="AQ2280" s="42" t="str">
        <f t="shared" si="179"/>
        <v>NO</v>
      </c>
    </row>
    <row r="2281" spans="1:43" x14ac:dyDescent="0.3">
      <c r="A2281" s="38">
        <f>IF('query (10)'!A2281="","",'query (10)'!A2281)</f>
        <v>2521</v>
      </c>
      <c r="B2281" s="38">
        <f>IF('query (10)'!B2281="","",'query (10)'!B2281)</f>
        <v>20124</v>
      </c>
      <c r="C2281" s="38" t="str">
        <f>TRIM(UPPER('query (10)'!M2281))</f>
        <v>GR-157</v>
      </c>
      <c r="D2281" s="38" t="str">
        <f>TRIM(UPPER(IFERROR(_xlfn.TEXTBEFORE('query (10)'!L2281,"("),'query (10)'!L2281)))</f>
        <v>INNER RING BORE GRINDING M/C</v>
      </c>
      <c r="E2281" s="38" t="str">
        <f>IFERROR(TRIM(UPPER(_xlfn.TEXTBEFORE(_xlfn.TEXTAFTER('query (10)'!L2281,"("),")"))),"")</f>
        <v/>
      </c>
      <c r="F2281" s="38" t="str">
        <f>TRIM('query (10)'!K2281)</f>
        <v>BWD2</v>
      </c>
      <c r="G2281" s="38" t="str">
        <f>IF('query (10)'!J2281="","",'query (10)'!J2281)</f>
        <v>Belt</v>
      </c>
      <c r="H2281" s="38" t="str">
        <f>TRIM(UPPER('query (10)'!J2281))</f>
        <v>BELT</v>
      </c>
      <c r="I2281" s="38" t="str">
        <f>IF('query (10)'!F2281="","",'query (10)'!F2281)</f>
        <v>Time-based Maintenance</v>
      </c>
      <c r="J2281" s="38" t="str">
        <f>IF('query (10)'!F2281="","",IFERROR(INDEX(Cleaning_Rules!$B$14:$B$17,MATCH(TRIM('query (10)'!F2281),Cleaning_Rules!$A$14:$A$17,0)),"UNKNOWN"))</f>
        <v>TBM</v>
      </c>
      <c r="K2281" s="38" t="str">
        <f>IF('query (10)'!G2281="","",'query (10)'!G2281)</f>
        <v>เสร็จสิ้น</v>
      </c>
      <c r="L2281" s="38" t="str">
        <f>IF('query (10)'!G2281="","MISSING",IFERROR(INDEX(Cleaning_Rules!$B$5:$B$10,MATCH(TRIM('query (10)'!G2281),Cleaning_Rules!$A$5:$A$10,0)),"UNKNOWN"))</f>
        <v>COMPLETED</v>
      </c>
      <c r="M2281" s="38" t="str">
        <f>IF('query (10)'!I2281="","",'query (10)'!I2281)</f>
        <v>Mechanical</v>
      </c>
      <c r="N2281" s="38" t="str">
        <f>IF('query (10)'!O2281="","",'query (10)'!O2281)</f>
        <v>Part Change</v>
      </c>
      <c r="O2281" s="38" t="str">
        <f>IF('query (10)'!P2281="","",'query (10)'!P2281)</f>
        <v>Medium</v>
      </c>
      <c r="P2281" s="38" t="str">
        <f>IF('query (10)'!N2281="","",'query (10)'!N2281)</f>
        <v>Replace Belt Dresser According To PM 2 Year Cycle</v>
      </c>
      <c r="Q2281" s="38" t="str">
        <f>TRIM('query (10)'!N2281)</f>
        <v>Replace Belt Dresser According To PM 2 Year Cycle</v>
      </c>
      <c r="R2281" s="38" t="str">
        <f>TRIM(UPPER('query (10)'!R2281))</f>
        <v>BELT</v>
      </c>
      <c r="S2281" s="38" t="str">
        <f>TRIM(UPPER('query (10)'!S2281))</f>
        <v>5M650</v>
      </c>
      <c r="T2281" s="38" t="str">
        <f>IF('query (10)'!Q2281="","",TRIM(UPPER('query (10)'!Q2281)))</f>
        <v/>
      </c>
      <c r="U2281" s="38" t="str">
        <f>IF('query (10)'!T2281="","",'query (10)'!T2281)</f>
        <v/>
      </c>
      <c r="V2281" s="39" t="str">
        <f>IF('query (10)'!T2281="","",IFERROR(VALUE('query (10)'!T2281),""))</f>
        <v/>
      </c>
      <c r="W2281" s="40">
        <f>IF('query (10)'!U2281="","",'query (10)'!U2281)</f>
        <v>0</v>
      </c>
      <c r="X2281" s="39">
        <f>IF('query (10)'!V2281="","",'query (10)'!V2281)</f>
        <v>730</v>
      </c>
      <c r="Y2281" s="41">
        <f>IF('query (10)'!W2281="","",'query (10)'!W2281)</f>
        <v>46122</v>
      </c>
      <c r="Z2281" s="41">
        <f>IF('query (10)'!X2281="","",'query (10)'!X2281)</f>
        <v>46132</v>
      </c>
      <c r="AA2281" s="41">
        <f>IF('query (10)'!Y2281="","",'query (10)'!Y2281)</f>
        <v>46132</v>
      </c>
      <c r="AB2281" s="41">
        <f>IF('query (10)'!Z2281="","",'query (10)'!Z2281)</f>
        <v>46862</v>
      </c>
      <c r="AC2281" s="38" t="str">
        <f>IF(OR('query (10)'!AA2281="",COUNTIF(Cleaning_Rules!$A$21:$A$26,TRIM('query (10)'!AA2281))&gt;0),"",TRIM('query (10)'!AA2281))</f>
        <v/>
      </c>
      <c r="AD2281" s="38" t="str">
        <f>IF('query (10)'!AB2281="","",TRIM(IFERROR(_xlfn.TEXTBEFORE('query (10)'!AB2281,"("),'query (10)'!AB2281)))</f>
        <v>เริ่มซ่อมงาน PM แล้ว รับผิดชอบโดย CHETSADA PHIWBANG</v>
      </c>
      <c r="AE2281" s="38" t="str">
        <f>IFERROR(LOWER(TRIM(_xlfn.TEXTBEFORE(_xlfn.TEXTAFTER('query (10)'!AB2281,"("),")"))),"")</f>
        <v>chetsada@nsk.com</v>
      </c>
      <c r="AF2281" s="38" t="str">
        <f>IF('query (10)'!AD2281="","",TRIM('query (10)'!AD2281))</f>
        <v>จักรภัทร โคตรสมบัติ</v>
      </c>
      <c r="AG2281" s="38" t="str">
        <f>IF('query (10)'!AE2281="","",TRIM('query (10)'!AE2281))</f>
        <v>เจษฎา ผิวบาง</v>
      </c>
      <c r="AH2281" s="38" t="str">
        <f>IF('query (10)'!AF2281="","",IFERROR(VALUE('query (10)'!AF2281),""))</f>
        <v/>
      </c>
      <c r="AI2281" s="38" t="str">
        <f>IF('query (10)'!AG2281="","",TRIM('query (10)'!AG2281))</f>
        <v/>
      </c>
      <c r="AJ2281" s="38" t="str">
        <f>IF('query (10)'!AH2281="","",IFERROR(VALUE('query (10)'!AH2281),""))</f>
        <v/>
      </c>
      <c r="AK2281" s="38" t="str">
        <f>IF('query (10)'!AI2281="","",TRIM('query (10)'!AI2281))</f>
        <v/>
      </c>
      <c r="AL2281" s="42">
        <f t="shared" si="175"/>
        <v>2026</v>
      </c>
      <c r="AM2281" s="42" t="str">
        <f t="shared" si="176"/>
        <v>2026-04</v>
      </c>
      <c r="AN2281" s="42" t="str">
        <f t="shared" ca="1" si="177"/>
        <v/>
      </c>
      <c r="AO2281" s="42" t="str">
        <f t="shared" si="178"/>
        <v>GR-157 | INNER RING BORE GRINDING M/C | BWD2 | BELT | Time-based Maintenance | Mechanical | Part Change | Medium | Replace Belt Dresser According To PM 2 Year Cycle | BELT | 5M650 | เริ่มซ่อมงาน PM แล้ว รับผิดชอบโดย CHETSADA PHIWBANG | เจษฎา ผิวบาง</v>
      </c>
      <c r="AP2281" s="42" t="str">
        <f>_xlfn.TEXTJOIN("; ",TRUE,IF(COUNTA('query (10)'!A2281:AK2281)&lt;=6,"NEAR_EMPTY_ROW",""),IF($K2281="","MISSING_STATUS",""),IF(AND($K2281="เสร็จสิ้น",$Z2281=""),"DONE_NO_ACTUAL_DATE",""),IF(AND($I2281="Condition-based Maintenance",$AH2281=""),"CBM_NO_MEASUREMENT",""),IF(OR($X2281="",$X2281=0),"INVALID_PERIOD",""),IF(AND($AA2281&lt;&gt;"",$AB2281&lt;&gt;"",$AB2281&lt;$AA2281),"DATE_SEQUENCE_ERROR",""),IF(AND($AB2281&lt;&gt;"",$AB2281&gt;DATE(2030,12,31)),"DATE_OUTLIER",""),IF($C2281="","MISSING_QRCODE",""),IF($J2281="UNKNOWN","UNKNOWN_PM_TYPE",""),IF($L2281="UNKNOWN","UNKNOWN_STATUS",""))</f>
        <v/>
      </c>
      <c r="AQ2281" s="42" t="str">
        <f t="shared" si="179"/>
        <v>NO</v>
      </c>
    </row>
    <row r="2282" spans="1:43" x14ac:dyDescent="0.3">
      <c r="A2282" s="38">
        <f>IF('query (10)'!A2282="","",'query (10)'!A2282)</f>
        <v>2522</v>
      </c>
      <c r="B2282" s="38">
        <f>IF('query (10)'!B2282="","",'query (10)'!B2282)</f>
        <v>20134</v>
      </c>
      <c r="C2282" s="38" t="str">
        <f>TRIM(UPPER('query (10)'!M2282))</f>
        <v>GR-150</v>
      </c>
      <c r="D2282" s="38" t="str">
        <f>TRIM(UPPER(IFERROR(_xlfn.TEXTBEFORE('query (10)'!L2282,"("),'query (10)'!L2282)))</f>
        <v>OUTER RING RACEWAY SUPER FINISH M/C</v>
      </c>
      <c r="E2282" s="38" t="str">
        <f>IFERROR(TRIM(UPPER(_xlfn.TEXTBEFORE(_xlfn.TEXTAFTER('query (10)'!L2282,"("),")"))),"")</f>
        <v/>
      </c>
      <c r="F2282" s="38" t="str">
        <f>TRIM('query (10)'!K2282)</f>
        <v>BWD2</v>
      </c>
      <c r="G2282" s="38" t="str">
        <f>IF('query (10)'!J2282="","",'query (10)'!J2282)</f>
        <v>Level Switch</v>
      </c>
      <c r="H2282" s="38" t="str">
        <f>TRIM(UPPER('query (10)'!J2282))</f>
        <v>LEVEL SWITCH</v>
      </c>
      <c r="I2282" s="38" t="str">
        <f>IF('query (10)'!F2282="","",'query (10)'!F2282)</f>
        <v>Condition-based Maintenance</v>
      </c>
      <c r="J2282" s="38" t="str">
        <f>IF('query (10)'!F2282="","",IFERROR(INDEX(Cleaning_Rules!$B$14:$B$17,MATCH(TRIM('query (10)'!F2282),Cleaning_Rules!$A$14:$A$17,0)),"UNKNOWN"))</f>
        <v>CBM</v>
      </c>
      <c r="K2282" s="38" t="str">
        <f>IF('query (10)'!G2282="","",'query (10)'!G2282)</f>
        <v>เสร็จสิ้น</v>
      </c>
      <c r="L2282" s="38" t="str">
        <f>IF('query (10)'!G2282="","MISSING",IFERROR(INDEX(Cleaning_Rules!$B$5:$B$10,MATCH(TRIM('query (10)'!G2282),Cleaning_Rules!$A$5:$A$10,0)),"UNKNOWN"))</f>
        <v>COMPLETED</v>
      </c>
      <c r="M2282" s="38" t="str">
        <f>IF('query (10)'!I2282="","",'query (10)'!I2282)</f>
        <v>Mechanical</v>
      </c>
      <c r="N2282" s="38" t="str">
        <f>IF('query (10)'!O2282="","",'query (10)'!O2282)</f>
        <v>Part Change</v>
      </c>
      <c r="O2282" s="38" t="str">
        <f>IF('query (10)'!P2282="","",'query (10)'!P2282)</f>
        <v>Medium</v>
      </c>
      <c r="P2282" s="38" t="str">
        <f>IF('query (10)'!N2282="","",'query (10)'!N2282)</f>
        <v>ติดตั้ง Level Switch ที่ Hydraulic Tank ให้เครื่องจักร Detect เมื่อระดับน้ำมันต่ำ ป้องกันการเสียหายของอุปกรณ์ Hydraulic หากน้ำมันในถังแห้ง</v>
      </c>
      <c r="Q2282" s="38" t="str">
        <f>TRIM('query (10)'!N2282)</f>
        <v>ติดตั้ง Level Switch ที่ Hydraulic Tank ให้เครื่องจักร Detect เมื่อระดับน้ำมันต่ำ ป้องกันการเสียหายของอุปกรณ์ Hydraulic หากน้ำมันในถังแห้ง</v>
      </c>
      <c r="R2282" s="38" t="str">
        <f>TRIM(UPPER('query (10)'!R2282))</f>
        <v/>
      </c>
      <c r="S2282" s="38" t="str">
        <f>TRIM(UPPER('query (10)'!S2282))</f>
        <v/>
      </c>
      <c r="T2282" s="38" t="str">
        <f>IF('query (10)'!Q2282="","",TRIM(UPPER('query (10)'!Q2282)))</f>
        <v/>
      </c>
      <c r="U2282" s="38" t="str">
        <f>IF('query (10)'!T2282="","",'query (10)'!T2282)</f>
        <v/>
      </c>
      <c r="V2282" s="39" t="str">
        <f>IF('query (10)'!T2282="","",IFERROR(VALUE('query (10)'!T2282),""))</f>
        <v/>
      </c>
      <c r="W2282" s="40">
        <f>IF('query (10)'!U2282="","",'query (10)'!U2282)</f>
        <v>0</v>
      </c>
      <c r="X2282" s="39">
        <f>IF('query (10)'!V2282="","",'query (10)'!V2282)</f>
        <v>0</v>
      </c>
      <c r="Y2282" s="41">
        <f>IF('query (10)'!W2282="","",'query (10)'!W2282)</f>
        <v>46122</v>
      </c>
      <c r="Z2282" s="41">
        <f>IF('query (10)'!X2282="","",'query (10)'!X2282)</f>
        <v>46142</v>
      </c>
      <c r="AA2282" s="41">
        <f>IF('query (10)'!Y2282="","",'query (10)'!Y2282)</f>
        <v>46142</v>
      </c>
      <c r="AB2282" s="41">
        <f>IF('query (10)'!Z2282="","",'query (10)'!Z2282)</f>
        <v>46142</v>
      </c>
      <c r="AC2282" s="38" t="str">
        <f>IF(OR('query (10)'!AA2282="",COUNTIF(Cleaning_Rules!$A$21:$A$26,TRIM('query (10)'!AA2282))&gt;0),"",TRIM('query (10)'!AA2282))</f>
        <v/>
      </c>
      <c r="AD2282" s="38" t="str">
        <f>IF('query (10)'!AB2282="","",TRIM(IFERROR(_xlfn.TEXTBEFORE('query (10)'!AB2282,"("),'query (10)'!AB2282)))</f>
        <v>เริ่มซ่อมงาน PM แล้ว รับผิดชอบโดย PAHLA SEEDANG</v>
      </c>
      <c r="AE2282" s="38" t="str">
        <f>IFERROR(LOWER(TRIM(_xlfn.TEXTBEFORE(_xlfn.TEXTAFTER('query (10)'!AB2282,"("),")"))),"")</f>
        <v>pahla@nsk.com</v>
      </c>
      <c r="AF2282" s="38" t="str">
        <f>IF('query (10)'!AD2282="","",TRIM('query (10)'!AD2282))</f>
        <v>จักรภัทร โคตรสมบัติ</v>
      </c>
      <c r="AG2282" s="38" t="str">
        <f>IF('query (10)'!AE2282="","",TRIM('query (10)'!AE2282))</f>
        <v>ผะหลา สีแดง</v>
      </c>
      <c r="AH2282" s="38" t="str">
        <f>IF('query (10)'!AF2282="","",IFERROR(VALUE('query (10)'!AF2282),""))</f>
        <v/>
      </c>
      <c r="AI2282" s="38" t="str">
        <f>IF('query (10)'!AG2282="","",TRIM('query (10)'!AG2282))</f>
        <v/>
      </c>
      <c r="AJ2282" s="38" t="str">
        <f>IF('query (10)'!AH2282="","",IFERROR(VALUE('query (10)'!AH2282),""))</f>
        <v/>
      </c>
      <c r="AK2282" s="38" t="str">
        <f>IF('query (10)'!AI2282="","",TRIM('query (10)'!AI2282))</f>
        <v/>
      </c>
      <c r="AL2282" s="42">
        <f t="shared" si="175"/>
        <v>2026</v>
      </c>
      <c r="AM2282" s="42" t="str">
        <f t="shared" si="176"/>
        <v>2026-04</v>
      </c>
      <c r="AN2282" s="42" t="str">
        <f t="shared" ca="1" si="177"/>
        <v/>
      </c>
      <c r="AO2282" s="42" t="str">
        <f t="shared" si="178"/>
        <v>GR-150 | OUTER RING RACEWAY SUPER FINISH M/C | BWD2 | LEVEL SWITCH | Condition-based Maintenance | Mechanical | Part Change | Medium | ติดตั้ง Level Switch ที่ Hydraulic Tank ให้เครื่องจักร Detect เมื่อระดับน้ำมันต่ำ ป้องกันการเสียหายของอุปกรณ์ Hydraulic หากน้ำมันในถังแห้ง | เริ่มซ่อมงาน PM แล้ว รับผิดชอบโดย PAHLA SEEDANG | ผะหลา สีแดง</v>
      </c>
      <c r="AP2282" s="42" t="str">
        <f>_xlfn.TEXTJOIN("; ",TRUE,IF(COUNTA('query (10)'!A2282:AK2282)&lt;=6,"NEAR_EMPTY_ROW",""),IF($K2282="","MISSING_STATUS",""),IF(AND($K2282="เสร็จสิ้น",$Z2282=""),"DONE_NO_ACTUAL_DATE",""),IF(AND($I2282="Condition-based Maintenance",$AH2282=""),"CBM_NO_MEASUREMENT",""),IF(OR($X2282="",$X2282=0),"INVALID_PERIOD",""),IF(AND($AA2282&lt;&gt;"",$AB2282&lt;&gt;"",$AB2282&lt;$AA2282),"DATE_SEQUENCE_ERROR",""),IF(AND($AB2282&lt;&gt;"",$AB2282&gt;DATE(2030,12,31)),"DATE_OUTLIER",""),IF($C2282="","MISSING_QRCODE",""),IF($J2282="UNKNOWN","UNKNOWN_PM_TYPE",""),IF($L2282="UNKNOWN","UNKNOWN_STATUS",""))</f>
        <v>CBM_NO_MEASUREMENT; INVALID_PERIOD</v>
      </c>
      <c r="AQ2282" s="42" t="str">
        <f t="shared" si="179"/>
        <v>NO</v>
      </c>
    </row>
    <row r="2283" spans="1:43" x14ac:dyDescent="0.3">
      <c r="A2283" s="38">
        <f>IF('query (10)'!A2283="","",'query (10)'!A2283)</f>
        <v>2523</v>
      </c>
      <c r="B2283" s="38">
        <f>IF('query (10)'!B2283="","",'query (10)'!B2283)</f>
        <v>20465</v>
      </c>
      <c r="C2283" s="38" t="str">
        <f>TRIM(UPPER('query (10)'!M2283))</f>
        <v>CH-118</v>
      </c>
      <c r="D2283" s="38" t="str">
        <f>TRIM(UPPER(IFERROR(_xlfn.TEXTBEFORE('query (10)'!L2283,"("),'query (10)'!L2283)))</f>
        <v>NOISE INSPECTION M/C</v>
      </c>
      <c r="E2283" s="38" t="str">
        <f>IFERROR(TRIM(UPPER(_xlfn.TEXTBEFORE(_xlfn.TEXTAFTER('query (10)'!L2283,"("),")"))),"")</f>
        <v>AUTO</v>
      </c>
      <c r="F2283" s="38" t="str">
        <f>TRIM('query (10)'!K2283)</f>
        <v>SB1</v>
      </c>
      <c r="G2283" s="38" t="str">
        <f>IF('query (10)'!J2283="","",'query (10)'!J2283)</f>
        <v>Filter</v>
      </c>
      <c r="H2283" s="38" t="str">
        <f>TRIM(UPPER('query (10)'!J2283))</f>
        <v>FILTER</v>
      </c>
      <c r="I2283" s="38" t="str">
        <f>IF('query (10)'!F2283="","",'query (10)'!F2283)</f>
        <v>Time-based Maintenance</v>
      </c>
      <c r="J2283" s="38" t="str">
        <f>IF('query (10)'!F2283="","",IFERROR(INDEX(Cleaning_Rules!$B$14:$B$17,MATCH(TRIM('query (10)'!F2283),Cleaning_Rules!$A$14:$A$17,0)),"UNKNOWN"))</f>
        <v>TBM</v>
      </c>
      <c r="K2283" s="38" t="str">
        <f>IF('query (10)'!G2283="","",'query (10)'!G2283)</f>
        <v>เสร็จสิ้น</v>
      </c>
      <c r="L2283" s="38" t="str">
        <f>IF('query (10)'!G2283="","MISSING",IFERROR(INDEX(Cleaning_Rules!$B$5:$B$10,MATCH(TRIM('query (10)'!G2283),Cleaning_Rules!$A$5:$A$10,0)),"UNKNOWN"))</f>
        <v>COMPLETED</v>
      </c>
      <c r="M2283" s="38" t="str">
        <f>IF('query (10)'!I2283="","",'query (10)'!I2283)</f>
        <v>Mechanical</v>
      </c>
      <c r="N2283" s="38" t="str">
        <f>IF('query (10)'!O2283="","",'query (10)'!O2283)</f>
        <v>Inspection</v>
      </c>
      <c r="O2283" s="38" t="str">
        <f>IF('query (10)'!P2283="","",'query (10)'!P2283)</f>
        <v>Medium</v>
      </c>
      <c r="P2283" s="38" t="str">
        <f>IF('query (10)'!N2283="","",'query (10)'!N2283)</f>
        <v>change dry air filter</v>
      </c>
      <c r="Q2283" s="38" t="str">
        <f>TRIM('query (10)'!N2283)</f>
        <v>change dry air filter</v>
      </c>
      <c r="R2283" s="38" t="str">
        <f>TRIM(UPPER('query (10)'!R2283))</f>
        <v>FILTER</v>
      </c>
      <c r="S2283" s="38" t="str">
        <f>TRIM(UPPER('query (10)'!S2283))</f>
        <v>PTS-T-10509</v>
      </c>
      <c r="T2283" s="38" t="str">
        <f>IF('query (10)'!Q2283="","",TRIM(UPPER('query (10)'!Q2283)))</f>
        <v/>
      </c>
      <c r="U2283" s="38" t="str">
        <f>IF('query (10)'!T2283="","",'query (10)'!T2283)</f>
        <v/>
      </c>
      <c r="V2283" s="39" t="str">
        <f>IF('query (10)'!T2283="","",IFERROR(VALUE('query (10)'!T2283),""))</f>
        <v/>
      </c>
      <c r="W2283" s="40">
        <f>IF('query (10)'!U2283="","",'query (10)'!U2283)</f>
        <v>0</v>
      </c>
      <c r="X2283" s="39">
        <f>IF('query (10)'!V2283="","",'query (10)'!V2283)</f>
        <v>720</v>
      </c>
      <c r="Y2283" s="41">
        <f>IF('query (10)'!W2283="","",'query (10)'!W2283)</f>
        <v>46132</v>
      </c>
      <c r="Z2283" s="41">
        <f>IF('query (10)'!X2283="","",'query (10)'!X2283)</f>
        <v>46146</v>
      </c>
      <c r="AA2283" s="41">
        <f>IF('query (10)'!Y2283="","",'query (10)'!Y2283)</f>
        <v>46146</v>
      </c>
      <c r="AB2283" s="41">
        <f>IF('query (10)'!Z2283="","",'query (10)'!Z2283)</f>
        <v>46866</v>
      </c>
      <c r="AC2283" s="38" t="str">
        <f>IF(OR('query (10)'!AA2283="",COUNTIF(Cleaning_Rules!$A$21:$A$26,TRIM('query (10)'!AA2283))&gt;0),"",TRIM('query (10)'!AA2283))</f>
        <v/>
      </c>
      <c r="AD2283" s="38" t="str">
        <f>IF('query (10)'!AB2283="","",TRIM(IFERROR(_xlfn.TEXTBEFORE('query (10)'!AB2283,"("),'query (10)'!AB2283)))</f>
        <v>เริ่มซ่อมงาน PM แล้ว รับผิดชอบโดย PAHLA SEEDANG</v>
      </c>
      <c r="AE2283" s="38" t="str">
        <f>IFERROR(LOWER(TRIM(_xlfn.TEXTBEFORE(_xlfn.TEXTAFTER('query (10)'!AB2283,"("),")"))),"")</f>
        <v>pahla@nsk.com</v>
      </c>
      <c r="AF2283" s="38" t="str">
        <f>IF('query (10)'!AD2283="","",TRIM('query (10)'!AD2283))</f>
        <v>ภูชิต กุลเสรี</v>
      </c>
      <c r="AG2283" s="38" t="str">
        <f>IF('query (10)'!AE2283="","",TRIM('query (10)'!AE2283))</f>
        <v>ผะหลา สีแดง</v>
      </c>
      <c r="AH2283" s="38" t="str">
        <f>IF('query (10)'!AF2283="","",IFERROR(VALUE('query (10)'!AF2283),""))</f>
        <v/>
      </c>
      <c r="AI2283" s="38" t="str">
        <f>IF('query (10)'!AG2283="","",TRIM('query (10)'!AG2283))</f>
        <v/>
      </c>
      <c r="AJ2283" s="38" t="str">
        <f>IF('query (10)'!AH2283="","",IFERROR(VALUE('query (10)'!AH2283),""))</f>
        <v/>
      </c>
      <c r="AK2283" s="38" t="str">
        <f>IF('query (10)'!AI2283="","",TRIM('query (10)'!AI2283))</f>
        <v/>
      </c>
      <c r="AL2283" s="42">
        <f t="shared" si="175"/>
        <v>2026</v>
      </c>
      <c r="AM2283" s="42" t="str">
        <f t="shared" si="176"/>
        <v>2026-04</v>
      </c>
      <c r="AN2283" s="42" t="str">
        <f t="shared" ca="1" si="177"/>
        <v/>
      </c>
      <c r="AO2283" s="42" t="str">
        <f t="shared" si="178"/>
        <v>CH-118 | NOISE INSPECTION M/C | AUTO | SB1 | FILTER | Time-based Maintenance | Mechanical | Inspection | Medium | change dry air filter | FILTER | PTS-T-10509 | เริ่มซ่อมงาน PM แล้ว รับผิดชอบโดย PAHLA SEEDANG | ผะหลา สีแดง</v>
      </c>
      <c r="AP2283" s="42" t="str">
        <f>_xlfn.TEXTJOIN("; ",TRUE,IF(COUNTA('query (10)'!A2283:AK2283)&lt;=6,"NEAR_EMPTY_ROW",""),IF($K2283="","MISSING_STATUS",""),IF(AND($K2283="เสร็จสิ้น",$Z2283=""),"DONE_NO_ACTUAL_DATE",""),IF(AND($I2283="Condition-based Maintenance",$AH2283=""),"CBM_NO_MEASUREMENT",""),IF(OR($X2283="",$X2283=0),"INVALID_PERIOD",""),IF(AND($AA2283&lt;&gt;"",$AB2283&lt;&gt;"",$AB2283&lt;$AA2283),"DATE_SEQUENCE_ERROR",""),IF(AND($AB2283&lt;&gt;"",$AB2283&gt;DATE(2030,12,31)),"DATE_OUTLIER",""),IF($C2283="","MISSING_QRCODE",""),IF($J2283="UNKNOWN","UNKNOWN_PM_TYPE",""),IF($L2283="UNKNOWN","UNKNOWN_STATUS",""))</f>
        <v/>
      </c>
      <c r="AQ2283" s="42" t="str">
        <f t="shared" si="179"/>
        <v>NO</v>
      </c>
    </row>
    <row r="2284" spans="1:43" x14ac:dyDescent="0.3">
      <c r="A2284" s="38">
        <f>IF('query (10)'!A2284="","",'query (10)'!A2284)</f>
        <v>2524</v>
      </c>
      <c r="B2284" s="38">
        <f>IF('query (10)'!B2284="","",'query (10)'!B2284)</f>
        <v>20463</v>
      </c>
      <c r="C2284" s="38" t="str">
        <f>TRIM(UPPER('query (10)'!M2284))</f>
        <v>GR-100</v>
      </c>
      <c r="D2284" s="38" t="str">
        <f>TRIM(UPPER(IFERROR(_xlfn.TEXTBEFORE('query (10)'!L2284,"("),'query (10)'!L2284)))</f>
        <v>INNER RING RACEWAY SUPER FINISH M/C</v>
      </c>
      <c r="E2284" s="38" t="str">
        <f>IFERROR(TRIM(UPPER(_xlfn.TEXTBEFORE(_xlfn.TEXTAFTER('query (10)'!L2284,"("),")"))),"")</f>
        <v/>
      </c>
      <c r="F2284" s="38" t="str">
        <f>TRIM('query (10)'!K2284)</f>
        <v>SB1</v>
      </c>
      <c r="G2284" s="38" t="str">
        <f>IF('query (10)'!J2284="","",'query (10)'!J2284)</f>
        <v>Work head</v>
      </c>
      <c r="H2284" s="38" t="str">
        <f>TRIM(UPPER('query (10)'!J2284))</f>
        <v>WORK HEAD</v>
      </c>
      <c r="I2284" s="38" t="str">
        <f>IF('query (10)'!F2284="","",'query (10)'!F2284)</f>
        <v>Time-based Maintenance</v>
      </c>
      <c r="J2284" s="38" t="str">
        <f>IF('query (10)'!F2284="","",IFERROR(INDEX(Cleaning_Rules!$B$14:$B$17,MATCH(TRIM('query (10)'!F2284),Cleaning_Rules!$A$14:$A$17,0)),"UNKNOWN"))</f>
        <v>TBM</v>
      </c>
      <c r="K2284" s="38" t="str">
        <f>IF('query (10)'!G2284="","",'query (10)'!G2284)</f>
        <v>เสร็จสิ้น</v>
      </c>
      <c r="L2284" s="38" t="str">
        <f>IF('query (10)'!G2284="","MISSING",IFERROR(INDEX(Cleaning_Rules!$B$5:$B$10,MATCH(TRIM('query (10)'!G2284),Cleaning_Rules!$A$5:$A$10,0)),"UNKNOWN"))</f>
        <v>COMPLETED</v>
      </c>
      <c r="M2284" s="38" t="str">
        <f>IF('query (10)'!I2284="","",'query (10)'!I2284)</f>
        <v>Mechanical</v>
      </c>
      <c r="N2284" s="38" t="str">
        <f>IF('query (10)'!O2284="","",'query (10)'!O2284)</f>
        <v>Adjust</v>
      </c>
      <c r="O2284" s="38" t="str">
        <f>IF('query (10)'!P2284="","",'query (10)'!P2284)</f>
        <v>Medium</v>
      </c>
      <c r="P2284" s="38" t="str">
        <f>IF('query (10)'!N2284="","",'query (10)'!N2284)</f>
        <v>check center hight work head ตามรอบการใช้งาน</v>
      </c>
      <c r="Q2284" s="38" t="str">
        <f>TRIM('query (10)'!N2284)</f>
        <v>check center hight work head ตามรอบการใช้งาน</v>
      </c>
      <c r="R2284" s="38" t="str">
        <f>TRIM(UPPER('query (10)'!R2284))</f>
        <v/>
      </c>
      <c r="S2284" s="38" t="str">
        <f>TRIM(UPPER('query (10)'!S2284))</f>
        <v/>
      </c>
      <c r="T2284" s="38" t="str">
        <f>IF('query (10)'!Q2284="","",TRIM(UPPER('query (10)'!Q2284)))</f>
        <v/>
      </c>
      <c r="U2284" s="38" t="str">
        <f>IF('query (10)'!T2284="","",'query (10)'!T2284)</f>
        <v/>
      </c>
      <c r="V2284" s="39" t="str">
        <f>IF('query (10)'!T2284="","",IFERROR(VALUE('query (10)'!T2284),""))</f>
        <v/>
      </c>
      <c r="W2284" s="40">
        <f>IF('query (10)'!U2284="","",'query (10)'!U2284)</f>
        <v>0</v>
      </c>
      <c r="X2284" s="39">
        <f>IF('query (10)'!V2284="","",'query (10)'!V2284)</f>
        <v>10800</v>
      </c>
      <c r="Y2284" s="41">
        <f>IF('query (10)'!W2284="","",'query (10)'!W2284)</f>
        <v>46132</v>
      </c>
      <c r="Z2284" s="41">
        <f>IF('query (10)'!X2284="","",'query (10)'!X2284)</f>
        <v>46158</v>
      </c>
      <c r="AA2284" s="41">
        <f>IF('query (10)'!Y2284="","",'query (10)'!Y2284)</f>
        <v>46158</v>
      </c>
      <c r="AB2284" s="41">
        <f>IF('query (10)'!Z2284="","",'query (10)'!Z2284)</f>
        <v>56958</v>
      </c>
      <c r="AC2284" s="38" t="str">
        <f>IF(OR('query (10)'!AA2284="",COUNTIF(Cleaning_Rules!$A$21:$A$26,TRIM('query (10)'!AA2284))&gt;0),"",TRIM('query (10)'!AA2284))</f>
        <v/>
      </c>
      <c r="AD2284" s="38" t="str">
        <f>IF('query (10)'!AB2284="","",TRIM(IFERROR(_xlfn.TEXTBEFORE('query (10)'!AB2284,"("),'query (10)'!AB2284)))</f>
        <v>เริ่มซ่อมงาน PM แล้ว รับผิดชอบโดย CHETSADA PHIWBANG</v>
      </c>
      <c r="AE2284" s="38" t="str">
        <f>IFERROR(LOWER(TRIM(_xlfn.TEXTBEFORE(_xlfn.TEXTAFTER('query (10)'!AB2284,"("),")"))),"")</f>
        <v>chetsada@nsk.com</v>
      </c>
      <c r="AF2284" s="38" t="str">
        <f>IF('query (10)'!AD2284="","",TRIM('query (10)'!AD2284))</f>
        <v>ภูชิต กุลเสรี</v>
      </c>
      <c r="AG2284" s="38" t="str">
        <f>IF('query (10)'!AE2284="","",TRIM('query (10)'!AE2284))</f>
        <v>เจษฎา ผิวบาง</v>
      </c>
      <c r="AH2284" s="38" t="str">
        <f>IF('query (10)'!AF2284="","",IFERROR(VALUE('query (10)'!AF2284),""))</f>
        <v/>
      </c>
      <c r="AI2284" s="38" t="str">
        <f>IF('query (10)'!AG2284="","",TRIM('query (10)'!AG2284))</f>
        <v/>
      </c>
      <c r="AJ2284" s="38" t="str">
        <f>IF('query (10)'!AH2284="","",IFERROR(VALUE('query (10)'!AH2284),""))</f>
        <v/>
      </c>
      <c r="AK2284" s="38" t="str">
        <f>IF('query (10)'!AI2284="","",TRIM('query (10)'!AI2284))</f>
        <v/>
      </c>
      <c r="AL2284" s="42">
        <f t="shared" si="175"/>
        <v>2026</v>
      </c>
      <c r="AM2284" s="42" t="str">
        <f t="shared" si="176"/>
        <v>2026-04</v>
      </c>
      <c r="AN2284" s="42" t="str">
        <f t="shared" ca="1" si="177"/>
        <v/>
      </c>
      <c r="AO2284" s="42" t="str">
        <f t="shared" si="178"/>
        <v>GR-100 | INNER RING RACEWAY SUPER FINISH M/C | SB1 | WORK HEAD | Time-based Maintenance | Mechanical | Adjust | Medium | check center hight work head ตามรอบการใช้งาน | เริ่มซ่อมงาน PM แล้ว รับผิดชอบโดย CHETSADA PHIWBANG | เจษฎา ผิวบาง</v>
      </c>
      <c r="AP2284" s="42" t="str">
        <f>_xlfn.TEXTJOIN("; ",TRUE,IF(COUNTA('query (10)'!A2284:AK2284)&lt;=6,"NEAR_EMPTY_ROW",""),IF($K2284="","MISSING_STATUS",""),IF(AND($K2284="เสร็จสิ้น",$Z2284=""),"DONE_NO_ACTUAL_DATE",""),IF(AND($I2284="Condition-based Maintenance",$AH2284=""),"CBM_NO_MEASUREMENT",""),IF(OR($X2284="",$X2284=0),"INVALID_PERIOD",""),IF(AND($AA2284&lt;&gt;"",$AB2284&lt;&gt;"",$AB2284&lt;$AA2284),"DATE_SEQUENCE_ERROR",""),IF(AND($AB2284&lt;&gt;"",$AB2284&gt;DATE(2030,12,31)),"DATE_OUTLIER",""),IF($C2284="","MISSING_QRCODE",""),IF($J2284="UNKNOWN","UNKNOWN_PM_TYPE",""),IF($L2284="UNKNOWN","UNKNOWN_STATUS",""))</f>
        <v>DATE_OUTLIER</v>
      </c>
      <c r="AQ2284" s="42" t="str">
        <f t="shared" si="179"/>
        <v>NO</v>
      </c>
    </row>
    <row r="2285" spans="1:43" x14ac:dyDescent="0.3">
      <c r="A2285" s="38">
        <f>IF('query (10)'!A2285="","",'query (10)'!A2285)</f>
        <v>2525</v>
      </c>
      <c r="B2285" s="38">
        <f>IF('query (10)'!B2285="","",'query (10)'!B2285)</f>
        <v>20560</v>
      </c>
      <c r="C2285" s="38" t="str">
        <f>TRIM(UPPER('query (10)'!M2285))</f>
        <v>GR-265</v>
      </c>
      <c r="D2285" s="38" t="str">
        <f>TRIM(UPPER(IFERROR(_xlfn.TEXTBEFORE('query (10)'!L2285,"("),'query (10)'!L2285)))</f>
        <v>OUTER RING RACEWAY GRINDING MACHINE</v>
      </c>
      <c r="E2285" s="38" t="str">
        <f>IFERROR(TRIM(UPPER(_xlfn.TEXTBEFORE(_xlfn.TEXTAFTER('query (10)'!L2285,"("),")"))),"")</f>
        <v/>
      </c>
      <c r="F2285" s="38" t="str">
        <f>TRIM('query (10)'!K2285)</f>
        <v>KWD2</v>
      </c>
      <c r="G2285" s="38" t="str">
        <f>IF('query (10)'!J2285="","",'query (10)'!J2285)</f>
        <v>Hydraulic oil pump</v>
      </c>
      <c r="H2285" s="38" t="str">
        <f>TRIM(UPPER('query (10)'!J2285))</f>
        <v>HYDRAULIC OIL PUMP</v>
      </c>
      <c r="I2285" s="38" t="str">
        <f>IF('query (10)'!F2285="","",'query (10)'!F2285)</f>
        <v>Time-based Maintenance</v>
      </c>
      <c r="J2285" s="38" t="str">
        <f>IF('query (10)'!F2285="","",IFERROR(INDEX(Cleaning_Rules!$B$14:$B$17,MATCH(TRIM('query (10)'!F2285),Cleaning_Rules!$A$14:$A$17,0)),"UNKNOWN"))</f>
        <v>TBM</v>
      </c>
      <c r="K2285" s="38" t="str">
        <f>IF('query (10)'!G2285="","",'query (10)'!G2285)</f>
        <v>เสร็จสิ้น</v>
      </c>
      <c r="L2285" s="38" t="str">
        <f>IF('query (10)'!G2285="","MISSING",IFERROR(INDEX(Cleaning_Rules!$B$5:$B$10,MATCH(TRIM('query (10)'!G2285),Cleaning_Rules!$A$5:$A$10,0)),"UNKNOWN"))</f>
        <v>COMPLETED</v>
      </c>
      <c r="M2285" s="38" t="str">
        <f>IF('query (10)'!I2285="","",'query (10)'!I2285)</f>
        <v>Mechanical</v>
      </c>
      <c r="N2285" s="38" t="str">
        <f>IF('query (10)'!O2285="","",'query (10)'!O2285)</f>
        <v>Inspection</v>
      </c>
      <c r="O2285" s="38" t="str">
        <f>IF('query (10)'!P2285="","",'query (10)'!P2285)</f>
        <v>Medium</v>
      </c>
      <c r="P2285" s="38" t="str">
        <f>IF('query (10)'!N2285="","",'query (10)'!N2285)</f>
        <v>Check hydraulic oil level to PM 3 Month Cycle</v>
      </c>
      <c r="Q2285" s="38" t="str">
        <f>TRIM('query (10)'!N2285)</f>
        <v>Check hydraulic oil level to PM 3 Month Cycle</v>
      </c>
      <c r="R2285" s="38" t="str">
        <f>TRIM(UPPER('query (10)'!R2285))</f>
        <v/>
      </c>
      <c r="S2285" s="38" t="str">
        <f>TRIM(UPPER('query (10)'!S2285))</f>
        <v/>
      </c>
      <c r="T2285" s="38" t="str">
        <f>IF('query (10)'!Q2285="","",TRIM(UPPER('query (10)'!Q2285)))</f>
        <v/>
      </c>
      <c r="U2285" s="38" t="str">
        <f>IF('query (10)'!T2285="","",'query (10)'!T2285)</f>
        <v/>
      </c>
      <c r="V2285" s="39" t="str">
        <f>IF('query (10)'!T2285="","",IFERROR(VALUE('query (10)'!T2285),""))</f>
        <v/>
      </c>
      <c r="W2285" s="40">
        <f>IF('query (10)'!U2285="","",'query (10)'!U2285)</f>
        <v>0</v>
      </c>
      <c r="X2285" s="39">
        <f>IF('query (10)'!V2285="","",'query (10)'!V2285)</f>
        <v>90</v>
      </c>
      <c r="Y2285" s="41">
        <f>IF('query (10)'!W2285="","",'query (10)'!W2285)</f>
        <v>46133</v>
      </c>
      <c r="Z2285" s="41">
        <f>IF('query (10)'!X2285="","",'query (10)'!X2285)</f>
        <v>46158</v>
      </c>
      <c r="AA2285" s="41">
        <f>IF('query (10)'!Y2285="","",'query (10)'!Y2285)</f>
        <v>46158</v>
      </c>
      <c r="AB2285" s="41">
        <f>IF('query (10)'!Z2285="","",'query (10)'!Z2285)</f>
        <v>46248</v>
      </c>
      <c r="AC2285" s="38" t="str">
        <f>IF(OR('query (10)'!AA2285="",COUNTIF(Cleaning_Rules!$A$21:$A$26,TRIM('query (10)'!AA2285))&gt;0),"",TRIM('query (10)'!AA2285))</f>
        <v/>
      </c>
      <c r="AD2285" s="38" t="str">
        <f>IF('query (10)'!AB2285="","",TRIM(IFERROR(_xlfn.TEXTBEFORE('query (10)'!AB2285,"("),'query (10)'!AB2285)))</f>
        <v>เริ่มซ่อมงาน PM แล้ว รับผิดชอบโดย KUNANON PARAWANWONG</v>
      </c>
      <c r="AE2285" s="38" t="str">
        <f>IFERROR(LOWER(TRIM(_xlfn.TEXTBEFORE(_xlfn.TEXTAFTER('query (10)'!AB2285,"("),")"))),"")</f>
        <v>parawanwong-k-3161@nsk.com</v>
      </c>
      <c r="AF2285" s="38" t="str">
        <f>IF('query (10)'!AD2285="","",TRIM('query (10)'!AD2285))</f>
        <v>คุณานนต์ ปารวัณวงศ์</v>
      </c>
      <c r="AG2285" s="38" t="str">
        <f>IF('query (10)'!AE2285="","",TRIM('query (10)'!AE2285))</f>
        <v>คุณานนต์ ปารวัณวงศ์</v>
      </c>
      <c r="AH2285" s="38" t="str">
        <f>IF('query (10)'!AF2285="","",IFERROR(VALUE('query (10)'!AF2285),""))</f>
        <v/>
      </c>
      <c r="AI2285" s="38" t="str">
        <f>IF('query (10)'!AG2285="","",TRIM('query (10)'!AG2285))</f>
        <v/>
      </c>
      <c r="AJ2285" s="38" t="str">
        <f>IF('query (10)'!AH2285="","",IFERROR(VALUE('query (10)'!AH2285),""))</f>
        <v/>
      </c>
      <c r="AK2285" s="38" t="str">
        <f>IF('query (10)'!AI2285="","",TRIM('query (10)'!AI2285))</f>
        <v/>
      </c>
      <c r="AL2285" s="42">
        <f t="shared" si="175"/>
        <v>2026</v>
      </c>
      <c r="AM2285" s="42" t="str">
        <f t="shared" si="176"/>
        <v>2026-04</v>
      </c>
      <c r="AN2285" s="42" t="str">
        <f t="shared" ca="1" si="177"/>
        <v/>
      </c>
      <c r="AO2285" s="42" t="str">
        <f t="shared" si="178"/>
        <v>GR-265 | OUTER RING RACEWAY GRINDING MACHINE | KWD2 | HYDRAULIC OIL PUMP | Time-based Maintenance | Mechanical | Inspection | Medium | Check hydraulic oil level to PM 3 Month Cycle | เริ่มซ่อมงาน PM แล้ว รับผิดชอบโดย KUNANON PARAWANWONG | คุณานนต์ ปารวัณวงศ์</v>
      </c>
      <c r="AP2285" s="42" t="str">
        <f>_xlfn.TEXTJOIN("; ",TRUE,IF(COUNTA('query (10)'!A2285:AK2285)&lt;=6,"NEAR_EMPTY_ROW",""),IF($K2285="","MISSING_STATUS",""),IF(AND($K2285="เสร็จสิ้น",$Z2285=""),"DONE_NO_ACTUAL_DATE",""),IF(AND($I2285="Condition-based Maintenance",$AH2285=""),"CBM_NO_MEASUREMENT",""),IF(OR($X2285="",$X2285=0),"INVALID_PERIOD",""),IF(AND($AA2285&lt;&gt;"",$AB2285&lt;&gt;"",$AB2285&lt;$AA2285),"DATE_SEQUENCE_ERROR",""),IF(AND($AB2285&lt;&gt;"",$AB2285&gt;DATE(2030,12,31)),"DATE_OUTLIER",""),IF($C2285="","MISSING_QRCODE",""),IF($J2285="UNKNOWN","UNKNOWN_PM_TYPE",""),IF($L2285="UNKNOWN","UNKNOWN_STATUS",""))</f>
        <v/>
      </c>
      <c r="AQ2285" s="42" t="str">
        <f t="shared" si="179"/>
        <v>NO</v>
      </c>
    </row>
    <row r="2286" spans="1:43" x14ac:dyDescent="0.3">
      <c r="A2286" s="38">
        <f>IF('query (10)'!A2286="","",'query (10)'!A2286)</f>
        <v>2526</v>
      </c>
      <c r="B2286" s="38">
        <f>IF('query (10)'!B2286="","",'query (10)'!B2286)</f>
        <v>20561</v>
      </c>
      <c r="C2286" s="38" t="str">
        <f>TRIM(UPPER('query (10)'!M2286))</f>
        <v>GR-268</v>
      </c>
      <c r="D2286" s="38" t="str">
        <f>TRIM(UPPER(IFERROR(_xlfn.TEXTBEFORE('query (10)'!L2286,"("),'query (10)'!L2286)))</f>
        <v>OUTER RING RACEWAY SUPER FINISH MACHINE</v>
      </c>
      <c r="E2286" s="38" t="str">
        <f>IFERROR(TRIM(UPPER(_xlfn.TEXTBEFORE(_xlfn.TEXTAFTER('query (10)'!L2286,"("),")"))),"")</f>
        <v/>
      </c>
      <c r="F2286" s="38" t="str">
        <f>TRIM('query (10)'!K2286)</f>
        <v>KWD2</v>
      </c>
      <c r="G2286" s="38" t="str">
        <f>IF('query (10)'!J2286="","",'query (10)'!J2286)</f>
        <v>Hydraulic oil pump</v>
      </c>
      <c r="H2286" s="38" t="str">
        <f>TRIM(UPPER('query (10)'!J2286))</f>
        <v>HYDRAULIC OIL PUMP</v>
      </c>
      <c r="I2286" s="38" t="str">
        <f>IF('query (10)'!F2286="","",'query (10)'!F2286)</f>
        <v>Time-based Maintenance</v>
      </c>
      <c r="J2286" s="38" t="str">
        <f>IF('query (10)'!F2286="","",IFERROR(INDEX(Cleaning_Rules!$B$14:$B$17,MATCH(TRIM('query (10)'!F2286),Cleaning_Rules!$A$14:$A$17,0)),"UNKNOWN"))</f>
        <v>TBM</v>
      </c>
      <c r="K2286" s="38" t="str">
        <f>IF('query (10)'!G2286="","",'query (10)'!G2286)</f>
        <v>เสร็จสิ้น</v>
      </c>
      <c r="L2286" s="38" t="str">
        <f>IF('query (10)'!G2286="","MISSING",IFERROR(INDEX(Cleaning_Rules!$B$5:$B$10,MATCH(TRIM('query (10)'!G2286),Cleaning_Rules!$A$5:$A$10,0)),"UNKNOWN"))</f>
        <v>COMPLETED</v>
      </c>
      <c r="M2286" s="38" t="str">
        <f>IF('query (10)'!I2286="","",'query (10)'!I2286)</f>
        <v>Mechanical</v>
      </c>
      <c r="N2286" s="38" t="str">
        <f>IF('query (10)'!O2286="","",'query (10)'!O2286)</f>
        <v>Inspection</v>
      </c>
      <c r="O2286" s="38" t="str">
        <f>IF('query (10)'!P2286="","",'query (10)'!P2286)</f>
        <v>Medium</v>
      </c>
      <c r="P2286" s="38" t="str">
        <f>IF('query (10)'!N2286="","",'query (10)'!N2286)</f>
        <v>Check hydraulic oil level to PM 3 Month Cycle</v>
      </c>
      <c r="Q2286" s="38" t="str">
        <f>TRIM('query (10)'!N2286)</f>
        <v>Check hydraulic oil level to PM 3 Month Cycle</v>
      </c>
      <c r="R2286" s="38" t="str">
        <f>TRIM(UPPER('query (10)'!R2286))</f>
        <v/>
      </c>
      <c r="S2286" s="38" t="str">
        <f>TRIM(UPPER('query (10)'!S2286))</f>
        <v/>
      </c>
      <c r="T2286" s="38" t="str">
        <f>IF('query (10)'!Q2286="","",TRIM(UPPER('query (10)'!Q2286)))</f>
        <v/>
      </c>
      <c r="U2286" s="38" t="str">
        <f>IF('query (10)'!T2286="","",'query (10)'!T2286)</f>
        <v/>
      </c>
      <c r="V2286" s="39" t="str">
        <f>IF('query (10)'!T2286="","",IFERROR(VALUE('query (10)'!T2286),""))</f>
        <v/>
      </c>
      <c r="W2286" s="40">
        <f>IF('query (10)'!U2286="","",'query (10)'!U2286)</f>
        <v>0</v>
      </c>
      <c r="X2286" s="39">
        <f>IF('query (10)'!V2286="","",'query (10)'!V2286)</f>
        <v>90</v>
      </c>
      <c r="Y2286" s="41">
        <f>IF('query (10)'!W2286="","",'query (10)'!W2286)</f>
        <v>46133</v>
      </c>
      <c r="Z2286" s="41">
        <f>IF('query (10)'!X2286="","",'query (10)'!X2286)</f>
        <v>46158</v>
      </c>
      <c r="AA2286" s="41">
        <f>IF('query (10)'!Y2286="","",'query (10)'!Y2286)</f>
        <v>46158</v>
      </c>
      <c r="AB2286" s="41">
        <f>IF('query (10)'!Z2286="","",'query (10)'!Z2286)</f>
        <v>46248</v>
      </c>
      <c r="AC2286" s="38" t="str">
        <f>IF(OR('query (10)'!AA2286="",COUNTIF(Cleaning_Rules!$A$21:$A$26,TRIM('query (10)'!AA2286))&gt;0),"",TRIM('query (10)'!AA2286))</f>
        <v/>
      </c>
      <c r="AD2286" s="38" t="str">
        <f>IF('query (10)'!AB2286="","",TRIM(IFERROR(_xlfn.TEXTBEFORE('query (10)'!AB2286,"("),'query (10)'!AB2286)))</f>
        <v>เริ่มซ่อมงาน PM แล้ว รับผิดชอบโดย KUNANON PARAWANWONG</v>
      </c>
      <c r="AE2286" s="38" t="str">
        <f>IFERROR(LOWER(TRIM(_xlfn.TEXTBEFORE(_xlfn.TEXTAFTER('query (10)'!AB2286,"("),")"))),"")</f>
        <v>parawanwong-k-3161@nsk.com</v>
      </c>
      <c r="AF2286" s="38" t="str">
        <f>IF('query (10)'!AD2286="","",TRIM('query (10)'!AD2286))</f>
        <v>คุณานนต์ ปารวัณวงศ์</v>
      </c>
      <c r="AG2286" s="38" t="str">
        <f>IF('query (10)'!AE2286="","",TRIM('query (10)'!AE2286))</f>
        <v>คุณานนต์ ปารวัณวงศ์</v>
      </c>
      <c r="AH2286" s="38" t="str">
        <f>IF('query (10)'!AF2286="","",IFERROR(VALUE('query (10)'!AF2286),""))</f>
        <v/>
      </c>
      <c r="AI2286" s="38" t="str">
        <f>IF('query (10)'!AG2286="","",TRIM('query (10)'!AG2286))</f>
        <v/>
      </c>
      <c r="AJ2286" s="38" t="str">
        <f>IF('query (10)'!AH2286="","",IFERROR(VALUE('query (10)'!AH2286),""))</f>
        <v/>
      </c>
      <c r="AK2286" s="38" t="str">
        <f>IF('query (10)'!AI2286="","",TRIM('query (10)'!AI2286))</f>
        <v/>
      </c>
      <c r="AL2286" s="42">
        <f t="shared" si="175"/>
        <v>2026</v>
      </c>
      <c r="AM2286" s="42" t="str">
        <f t="shared" si="176"/>
        <v>2026-04</v>
      </c>
      <c r="AN2286" s="42" t="str">
        <f t="shared" ca="1" si="177"/>
        <v/>
      </c>
      <c r="AO2286" s="42" t="str">
        <f t="shared" si="178"/>
        <v>GR-268 | OUTER RING RACEWAY SUPER FINISH MACHINE | KWD2 | HYDRAULIC OIL PUMP | Time-based Maintenance | Mechanical | Inspection | Medium | Check hydraulic oil level to PM 3 Month Cycle | เริ่มซ่อมงาน PM แล้ว รับผิดชอบโดย KUNANON PARAWANWONG | คุณานนต์ ปารวัณวงศ์</v>
      </c>
      <c r="AP2286" s="42" t="str">
        <f>_xlfn.TEXTJOIN("; ",TRUE,IF(COUNTA('query (10)'!A2286:AK2286)&lt;=6,"NEAR_EMPTY_ROW",""),IF($K2286="","MISSING_STATUS",""),IF(AND($K2286="เสร็จสิ้น",$Z2286=""),"DONE_NO_ACTUAL_DATE",""),IF(AND($I2286="Condition-based Maintenance",$AH2286=""),"CBM_NO_MEASUREMENT",""),IF(OR($X2286="",$X2286=0),"INVALID_PERIOD",""),IF(AND($AA2286&lt;&gt;"",$AB2286&lt;&gt;"",$AB2286&lt;$AA2286),"DATE_SEQUENCE_ERROR",""),IF(AND($AB2286&lt;&gt;"",$AB2286&gt;DATE(2030,12,31)),"DATE_OUTLIER",""),IF($C2286="","MISSING_QRCODE",""),IF($J2286="UNKNOWN","UNKNOWN_PM_TYPE",""),IF($L2286="UNKNOWN","UNKNOWN_STATUS",""))</f>
        <v/>
      </c>
      <c r="AQ2286" s="42" t="str">
        <f t="shared" si="179"/>
        <v>NO</v>
      </c>
    </row>
    <row r="2287" spans="1:43" x14ac:dyDescent="0.3">
      <c r="A2287" s="38">
        <f>IF('query (10)'!A2287="","",'query (10)'!A2287)</f>
        <v>2527</v>
      </c>
      <c r="B2287" s="38">
        <f>IF('query (10)'!B2287="","",'query (10)'!B2287)</f>
        <v>20562</v>
      </c>
      <c r="C2287" s="38" t="str">
        <f>TRIM(UPPER('query (10)'!M2287))</f>
        <v>GR-250</v>
      </c>
      <c r="D2287" s="38" t="str">
        <f>TRIM(UPPER(IFERROR(_xlfn.TEXTBEFORE('query (10)'!L2287,"("),'query (10)'!L2287)))</f>
        <v>INNER RING RACEWAY GRINDING MACHINE</v>
      </c>
      <c r="E2287" s="38" t="str">
        <f>IFERROR(TRIM(UPPER(_xlfn.TEXTBEFORE(_xlfn.TEXTAFTER('query (10)'!L2287,"("),")"))),"")</f>
        <v/>
      </c>
      <c r="F2287" s="38" t="str">
        <f>TRIM('query (10)'!K2287)</f>
        <v>KWD2</v>
      </c>
      <c r="G2287" s="38" t="str">
        <f>IF('query (10)'!J2287="","",'query (10)'!J2287)</f>
        <v>Hydraulic oil pump</v>
      </c>
      <c r="H2287" s="38" t="str">
        <f>TRIM(UPPER('query (10)'!J2287))</f>
        <v>HYDRAULIC OIL PUMP</v>
      </c>
      <c r="I2287" s="38" t="str">
        <f>IF('query (10)'!F2287="","",'query (10)'!F2287)</f>
        <v>Time-based Maintenance</v>
      </c>
      <c r="J2287" s="38" t="str">
        <f>IF('query (10)'!F2287="","",IFERROR(INDEX(Cleaning_Rules!$B$14:$B$17,MATCH(TRIM('query (10)'!F2287),Cleaning_Rules!$A$14:$A$17,0)),"UNKNOWN"))</f>
        <v>TBM</v>
      </c>
      <c r="K2287" s="38" t="str">
        <f>IF('query (10)'!G2287="","",'query (10)'!G2287)</f>
        <v>เสร็จสิ้น</v>
      </c>
      <c r="L2287" s="38" t="str">
        <f>IF('query (10)'!G2287="","MISSING",IFERROR(INDEX(Cleaning_Rules!$B$5:$B$10,MATCH(TRIM('query (10)'!G2287),Cleaning_Rules!$A$5:$A$10,0)),"UNKNOWN"))</f>
        <v>COMPLETED</v>
      </c>
      <c r="M2287" s="38" t="str">
        <f>IF('query (10)'!I2287="","",'query (10)'!I2287)</f>
        <v>Mechanical</v>
      </c>
      <c r="N2287" s="38" t="str">
        <f>IF('query (10)'!O2287="","",'query (10)'!O2287)</f>
        <v>Inspection</v>
      </c>
      <c r="O2287" s="38" t="str">
        <f>IF('query (10)'!P2287="","",'query (10)'!P2287)</f>
        <v>Medium</v>
      </c>
      <c r="P2287" s="38" t="str">
        <f>IF('query (10)'!N2287="","",'query (10)'!N2287)</f>
        <v>Check hydraulic oil level to PM 3 Month Cycle</v>
      </c>
      <c r="Q2287" s="38" t="str">
        <f>TRIM('query (10)'!N2287)</f>
        <v>Check hydraulic oil level to PM 3 Month Cycle</v>
      </c>
      <c r="R2287" s="38" t="str">
        <f>TRIM(UPPER('query (10)'!R2287))</f>
        <v/>
      </c>
      <c r="S2287" s="38" t="str">
        <f>TRIM(UPPER('query (10)'!S2287))</f>
        <v/>
      </c>
      <c r="T2287" s="38" t="str">
        <f>IF('query (10)'!Q2287="","",TRIM(UPPER('query (10)'!Q2287)))</f>
        <v/>
      </c>
      <c r="U2287" s="38" t="str">
        <f>IF('query (10)'!T2287="","",'query (10)'!T2287)</f>
        <v/>
      </c>
      <c r="V2287" s="39" t="str">
        <f>IF('query (10)'!T2287="","",IFERROR(VALUE('query (10)'!T2287),""))</f>
        <v/>
      </c>
      <c r="W2287" s="40">
        <f>IF('query (10)'!U2287="","",'query (10)'!U2287)</f>
        <v>0</v>
      </c>
      <c r="X2287" s="39">
        <f>IF('query (10)'!V2287="","",'query (10)'!V2287)</f>
        <v>90</v>
      </c>
      <c r="Y2287" s="41">
        <f>IF('query (10)'!W2287="","",'query (10)'!W2287)</f>
        <v>46133</v>
      </c>
      <c r="Z2287" s="41">
        <f>IF('query (10)'!X2287="","",'query (10)'!X2287)</f>
        <v>46158</v>
      </c>
      <c r="AA2287" s="41">
        <f>IF('query (10)'!Y2287="","",'query (10)'!Y2287)</f>
        <v>46158</v>
      </c>
      <c r="AB2287" s="41">
        <f>IF('query (10)'!Z2287="","",'query (10)'!Z2287)</f>
        <v>46248</v>
      </c>
      <c r="AC2287" s="38" t="str">
        <f>IF(OR('query (10)'!AA2287="",COUNTIF(Cleaning_Rules!$A$21:$A$26,TRIM('query (10)'!AA2287))&gt;0),"",TRIM('query (10)'!AA2287))</f>
        <v/>
      </c>
      <c r="AD2287" s="38" t="str">
        <f>IF('query (10)'!AB2287="","",TRIM(IFERROR(_xlfn.TEXTBEFORE('query (10)'!AB2287,"("),'query (10)'!AB2287)))</f>
        <v>เริ่มซ่อมงาน PM แล้ว รับผิดชอบโดย KUNANON PARAWANWONG</v>
      </c>
      <c r="AE2287" s="38" t="str">
        <f>IFERROR(LOWER(TRIM(_xlfn.TEXTBEFORE(_xlfn.TEXTAFTER('query (10)'!AB2287,"("),")"))),"")</f>
        <v>parawanwong-k-3161@nsk.com</v>
      </c>
      <c r="AF2287" s="38" t="str">
        <f>IF('query (10)'!AD2287="","",TRIM('query (10)'!AD2287))</f>
        <v>คุณานนต์ ปารวัณวงศ์</v>
      </c>
      <c r="AG2287" s="38" t="str">
        <f>IF('query (10)'!AE2287="","",TRIM('query (10)'!AE2287))</f>
        <v>คุณานนต์ ปารวัณวงศ์</v>
      </c>
      <c r="AH2287" s="38" t="str">
        <f>IF('query (10)'!AF2287="","",IFERROR(VALUE('query (10)'!AF2287),""))</f>
        <v/>
      </c>
      <c r="AI2287" s="38" t="str">
        <f>IF('query (10)'!AG2287="","",TRIM('query (10)'!AG2287))</f>
        <v/>
      </c>
      <c r="AJ2287" s="38" t="str">
        <f>IF('query (10)'!AH2287="","",IFERROR(VALUE('query (10)'!AH2287),""))</f>
        <v/>
      </c>
      <c r="AK2287" s="38" t="str">
        <f>IF('query (10)'!AI2287="","",TRIM('query (10)'!AI2287))</f>
        <v/>
      </c>
      <c r="AL2287" s="42">
        <f t="shared" si="175"/>
        <v>2026</v>
      </c>
      <c r="AM2287" s="42" t="str">
        <f t="shared" si="176"/>
        <v>2026-04</v>
      </c>
      <c r="AN2287" s="42" t="str">
        <f t="shared" ca="1" si="177"/>
        <v/>
      </c>
      <c r="AO2287" s="42" t="str">
        <f t="shared" si="178"/>
        <v>GR-250 | INNER RING RACEWAY GRINDING MACHINE | KWD2 | HYDRAULIC OIL PUMP | Time-based Maintenance | Mechanical | Inspection | Medium | Check hydraulic oil level to PM 3 Month Cycle | เริ่มซ่อมงาน PM แล้ว รับผิดชอบโดย KUNANON PARAWANWONG | คุณานนต์ ปารวัณวงศ์</v>
      </c>
      <c r="AP2287" s="42" t="str">
        <f>_xlfn.TEXTJOIN("; ",TRUE,IF(COUNTA('query (10)'!A2287:AK2287)&lt;=6,"NEAR_EMPTY_ROW",""),IF($K2287="","MISSING_STATUS",""),IF(AND($K2287="เสร็จสิ้น",$Z2287=""),"DONE_NO_ACTUAL_DATE",""),IF(AND($I2287="Condition-based Maintenance",$AH2287=""),"CBM_NO_MEASUREMENT",""),IF(OR($X2287="",$X2287=0),"INVALID_PERIOD",""),IF(AND($AA2287&lt;&gt;"",$AB2287&lt;&gt;"",$AB2287&lt;$AA2287),"DATE_SEQUENCE_ERROR",""),IF(AND($AB2287&lt;&gt;"",$AB2287&gt;DATE(2030,12,31)),"DATE_OUTLIER",""),IF($C2287="","MISSING_QRCODE",""),IF($J2287="UNKNOWN","UNKNOWN_PM_TYPE",""),IF($L2287="UNKNOWN","UNKNOWN_STATUS",""))</f>
        <v/>
      </c>
      <c r="AQ2287" s="42" t="str">
        <f t="shared" si="179"/>
        <v>NO</v>
      </c>
    </row>
    <row r="2288" spans="1:43" x14ac:dyDescent="0.3">
      <c r="A2288" s="38">
        <f>IF('query (10)'!A2288="","",'query (10)'!A2288)</f>
        <v>2528</v>
      </c>
      <c r="B2288" s="38">
        <f>IF('query (10)'!B2288="","",'query (10)'!B2288)</f>
        <v>20565</v>
      </c>
      <c r="C2288" s="38" t="str">
        <f>TRIM(UPPER('query (10)'!M2288))</f>
        <v>GR-253</v>
      </c>
      <c r="D2288" s="38" t="str">
        <f>TRIM(UPPER(IFERROR(_xlfn.TEXTBEFORE('query (10)'!L2288,"("),'query (10)'!L2288)))</f>
        <v>INNER RING RIB GRINDING MACHINE</v>
      </c>
      <c r="E2288" s="38" t="str">
        <f>IFERROR(TRIM(UPPER(_xlfn.TEXTBEFORE(_xlfn.TEXTAFTER('query (10)'!L2288,"("),")"))),"")</f>
        <v/>
      </c>
      <c r="F2288" s="38" t="str">
        <f>TRIM('query (10)'!K2288)</f>
        <v>KWD2</v>
      </c>
      <c r="G2288" s="38" t="str">
        <f>IF('query (10)'!J2288="","",'query (10)'!J2288)</f>
        <v>Hydraulic oil pump</v>
      </c>
      <c r="H2288" s="38" t="str">
        <f>TRIM(UPPER('query (10)'!J2288))</f>
        <v>HYDRAULIC OIL PUMP</v>
      </c>
      <c r="I2288" s="38" t="str">
        <f>IF('query (10)'!F2288="","",'query (10)'!F2288)</f>
        <v>Time-based Maintenance</v>
      </c>
      <c r="J2288" s="38" t="str">
        <f>IF('query (10)'!F2288="","",IFERROR(INDEX(Cleaning_Rules!$B$14:$B$17,MATCH(TRIM('query (10)'!F2288),Cleaning_Rules!$A$14:$A$17,0)),"UNKNOWN"))</f>
        <v>TBM</v>
      </c>
      <c r="K2288" s="38" t="str">
        <f>IF('query (10)'!G2288="","",'query (10)'!G2288)</f>
        <v>เสร็จสิ้น</v>
      </c>
      <c r="L2288" s="38" t="str">
        <f>IF('query (10)'!G2288="","MISSING",IFERROR(INDEX(Cleaning_Rules!$B$5:$B$10,MATCH(TRIM('query (10)'!G2288),Cleaning_Rules!$A$5:$A$10,0)),"UNKNOWN"))</f>
        <v>COMPLETED</v>
      </c>
      <c r="M2288" s="38" t="str">
        <f>IF('query (10)'!I2288="","",'query (10)'!I2288)</f>
        <v>Mechanical</v>
      </c>
      <c r="N2288" s="38" t="str">
        <f>IF('query (10)'!O2288="","",'query (10)'!O2288)</f>
        <v>Inspection</v>
      </c>
      <c r="O2288" s="38" t="str">
        <f>IF('query (10)'!P2288="","",'query (10)'!P2288)</f>
        <v>Medium</v>
      </c>
      <c r="P2288" s="38" t="str">
        <f>IF('query (10)'!N2288="","",'query (10)'!N2288)</f>
        <v>Check hydraulic oil level to PM 3 Month Cycle</v>
      </c>
      <c r="Q2288" s="38" t="str">
        <f>TRIM('query (10)'!N2288)</f>
        <v>Check hydraulic oil level to PM 3 Month Cycle</v>
      </c>
      <c r="R2288" s="38" t="str">
        <f>TRIM(UPPER('query (10)'!R2288))</f>
        <v/>
      </c>
      <c r="S2288" s="38" t="str">
        <f>TRIM(UPPER('query (10)'!S2288))</f>
        <v/>
      </c>
      <c r="T2288" s="38" t="str">
        <f>IF('query (10)'!Q2288="","",TRIM(UPPER('query (10)'!Q2288)))</f>
        <v/>
      </c>
      <c r="U2288" s="38" t="str">
        <f>IF('query (10)'!T2288="","",'query (10)'!T2288)</f>
        <v/>
      </c>
      <c r="V2288" s="39" t="str">
        <f>IF('query (10)'!T2288="","",IFERROR(VALUE('query (10)'!T2288),""))</f>
        <v/>
      </c>
      <c r="W2288" s="40">
        <f>IF('query (10)'!U2288="","",'query (10)'!U2288)</f>
        <v>0</v>
      </c>
      <c r="X2288" s="39">
        <f>IF('query (10)'!V2288="","",'query (10)'!V2288)</f>
        <v>90</v>
      </c>
      <c r="Y2288" s="41">
        <f>IF('query (10)'!W2288="","",'query (10)'!W2288)</f>
        <v>46133</v>
      </c>
      <c r="Z2288" s="41">
        <f>IF('query (10)'!X2288="","",'query (10)'!X2288)</f>
        <v>46158</v>
      </c>
      <c r="AA2288" s="41">
        <f>IF('query (10)'!Y2288="","",'query (10)'!Y2288)</f>
        <v>46158</v>
      </c>
      <c r="AB2288" s="41">
        <f>IF('query (10)'!Z2288="","",'query (10)'!Z2288)</f>
        <v>46248</v>
      </c>
      <c r="AC2288" s="38" t="str">
        <f>IF(OR('query (10)'!AA2288="",COUNTIF(Cleaning_Rules!$A$21:$A$26,TRIM('query (10)'!AA2288))&gt;0),"",TRIM('query (10)'!AA2288))</f>
        <v/>
      </c>
      <c r="AD2288" s="38" t="str">
        <f>IF('query (10)'!AB2288="","",TRIM(IFERROR(_xlfn.TEXTBEFORE('query (10)'!AB2288,"("),'query (10)'!AB2288)))</f>
        <v>เริ่มซ่อมงาน PM แล้ว รับผิดชอบโดย KUNANON PARAWANWONG</v>
      </c>
      <c r="AE2288" s="38" t="str">
        <f>IFERROR(LOWER(TRIM(_xlfn.TEXTBEFORE(_xlfn.TEXTAFTER('query (10)'!AB2288,"("),")"))),"")</f>
        <v>parawanwong-k-3161@nsk.com</v>
      </c>
      <c r="AF2288" s="38" t="str">
        <f>IF('query (10)'!AD2288="","",TRIM('query (10)'!AD2288))</f>
        <v>คุณานนต์ ปารวัณวงศ์</v>
      </c>
      <c r="AG2288" s="38" t="str">
        <f>IF('query (10)'!AE2288="","",TRIM('query (10)'!AE2288))</f>
        <v>คุณานนต์ ปารวัณวงศ์</v>
      </c>
      <c r="AH2288" s="38" t="str">
        <f>IF('query (10)'!AF2288="","",IFERROR(VALUE('query (10)'!AF2288),""))</f>
        <v/>
      </c>
      <c r="AI2288" s="38" t="str">
        <f>IF('query (10)'!AG2288="","",TRIM('query (10)'!AG2288))</f>
        <v/>
      </c>
      <c r="AJ2288" s="38" t="str">
        <f>IF('query (10)'!AH2288="","",IFERROR(VALUE('query (10)'!AH2288),""))</f>
        <v/>
      </c>
      <c r="AK2288" s="38" t="str">
        <f>IF('query (10)'!AI2288="","",TRIM('query (10)'!AI2288))</f>
        <v/>
      </c>
      <c r="AL2288" s="42">
        <f t="shared" si="175"/>
        <v>2026</v>
      </c>
      <c r="AM2288" s="42" t="str">
        <f t="shared" si="176"/>
        <v>2026-04</v>
      </c>
      <c r="AN2288" s="42" t="str">
        <f t="shared" ca="1" si="177"/>
        <v/>
      </c>
      <c r="AO2288" s="42" t="str">
        <f t="shared" si="178"/>
        <v>GR-253 | INNER RING RIB GRINDING MACHINE | KWD2 | HYDRAULIC OIL PUMP | Time-based Maintenance | Mechanical | Inspection | Medium | Check hydraulic oil level to PM 3 Month Cycle | เริ่มซ่อมงาน PM แล้ว รับผิดชอบโดย KUNANON PARAWANWONG | คุณานนต์ ปารวัณวงศ์</v>
      </c>
      <c r="AP2288" s="42" t="str">
        <f>_xlfn.TEXTJOIN("; ",TRUE,IF(COUNTA('query (10)'!A2288:AK2288)&lt;=6,"NEAR_EMPTY_ROW",""),IF($K2288="","MISSING_STATUS",""),IF(AND($K2288="เสร็จสิ้น",$Z2288=""),"DONE_NO_ACTUAL_DATE",""),IF(AND($I2288="Condition-based Maintenance",$AH2288=""),"CBM_NO_MEASUREMENT",""),IF(OR($X2288="",$X2288=0),"INVALID_PERIOD",""),IF(AND($AA2288&lt;&gt;"",$AB2288&lt;&gt;"",$AB2288&lt;$AA2288),"DATE_SEQUENCE_ERROR",""),IF(AND($AB2288&lt;&gt;"",$AB2288&gt;DATE(2030,12,31)),"DATE_OUTLIER",""),IF($C2288="","MISSING_QRCODE",""),IF($J2288="UNKNOWN","UNKNOWN_PM_TYPE",""),IF($L2288="UNKNOWN","UNKNOWN_STATUS",""))</f>
        <v/>
      </c>
      <c r="AQ2288" s="42" t="str">
        <f t="shared" si="179"/>
        <v>NO</v>
      </c>
    </row>
    <row r="2289" spans="1:43" x14ac:dyDescent="0.3">
      <c r="A2289" s="38">
        <f>IF('query (10)'!A2289="","",'query (10)'!A2289)</f>
        <v>2529</v>
      </c>
      <c r="B2289" s="38" t="str">
        <f>IF('query (10)'!B2289="","",'query (10)'!B2289)</f>
        <v/>
      </c>
      <c r="C2289" s="38" t="str">
        <f>TRIM(UPPER('query (10)'!M2289))</f>
        <v>GR-254</v>
      </c>
      <c r="D2289" s="38" t="str">
        <f>TRIM(UPPER(IFERROR(_xlfn.TEXTBEFORE('query (10)'!L2289,"("),'query (10)'!L2289)))</f>
        <v>INNER RING BORE GRINDING MACHINE</v>
      </c>
      <c r="E2289" s="38" t="str">
        <f>IFERROR(TRIM(UPPER(_xlfn.TEXTBEFORE(_xlfn.TEXTAFTER('query (10)'!L2289,"("),")"))),"")</f>
        <v/>
      </c>
      <c r="F2289" s="38" t="str">
        <f>TRIM('query (10)'!K2289)</f>
        <v>KWD2</v>
      </c>
      <c r="G2289" s="38" t="str">
        <f>IF('query (10)'!J2289="","",'query (10)'!J2289)</f>
        <v>Hydraulic oil pump</v>
      </c>
      <c r="H2289" s="38" t="str">
        <f>TRIM(UPPER('query (10)'!J2289))</f>
        <v>HYDRAULIC OIL PUMP</v>
      </c>
      <c r="I2289" s="38" t="str">
        <f>IF('query (10)'!F2289="","",'query (10)'!F2289)</f>
        <v>Time-based Maintenance</v>
      </c>
      <c r="J2289" s="38" t="str">
        <f>IF('query (10)'!F2289="","",IFERROR(INDEX(Cleaning_Rules!$B$14:$B$17,MATCH(TRIM('query (10)'!F2289),Cleaning_Rules!$A$14:$A$17,0)),"UNKNOWN"))</f>
        <v>TBM</v>
      </c>
      <c r="K2289" s="38" t="str">
        <f>IF('query (10)'!G2289="","",'query (10)'!G2289)</f>
        <v>เสร็จสิ้น</v>
      </c>
      <c r="L2289" s="38" t="str">
        <f>IF('query (10)'!G2289="","MISSING",IFERROR(INDEX(Cleaning_Rules!$B$5:$B$10,MATCH(TRIM('query (10)'!G2289),Cleaning_Rules!$A$5:$A$10,0)),"UNKNOWN"))</f>
        <v>COMPLETED</v>
      </c>
      <c r="M2289" s="38" t="str">
        <f>IF('query (10)'!I2289="","",'query (10)'!I2289)</f>
        <v>Mechanical</v>
      </c>
      <c r="N2289" s="38" t="str">
        <f>IF('query (10)'!O2289="","",'query (10)'!O2289)</f>
        <v>Inspection</v>
      </c>
      <c r="O2289" s="38" t="str">
        <f>IF('query (10)'!P2289="","",'query (10)'!P2289)</f>
        <v>Medium</v>
      </c>
      <c r="P2289" s="38" t="str">
        <f>IF('query (10)'!N2289="","",'query (10)'!N2289)</f>
        <v>Check hydraulic oil level to PM 3 Month Cycle</v>
      </c>
      <c r="Q2289" s="38" t="str">
        <f>TRIM('query (10)'!N2289)</f>
        <v>Check hydraulic oil level to PM 3 Month Cycle</v>
      </c>
      <c r="R2289" s="38" t="str">
        <f>TRIM(UPPER('query (10)'!R2289))</f>
        <v/>
      </c>
      <c r="S2289" s="38" t="str">
        <f>TRIM(UPPER('query (10)'!S2289))</f>
        <v/>
      </c>
      <c r="T2289" s="38" t="str">
        <f>IF('query (10)'!Q2289="","",TRIM(UPPER('query (10)'!Q2289)))</f>
        <v/>
      </c>
      <c r="U2289" s="38" t="str">
        <f>IF('query (10)'!T2289="","",'query (10)'!T2289)</f>
        <v/>
      </c>
      <c r="V2289" s="39" t="str">
        <f>IF('query (10)'!T2289="","",IFERROR(VALUE('query (10)'!T2289),""))</f>
        <v/>
      </c>
      <c r="W2289" s="40">
        <f>IF('query (10)'!U2289="","",'query (10)'!U2289)</f>
        <v>0</v>
      </c>
      <c r="X2289" s="39">
        <f>IF('query (10)'!V2289="","",'query (10)'!V2289)</f>
        <v>90</v>
      </c>
      <c r="Y2289" s="41">
        <f>IF('query (10)'!W2289="","",'query (10)'!W2289)</f>
        <v>46133</v>
      </c>
      <c r="Z2289" s="41">
        <f>IF('query (10)'!X2289="","",'query (10)'!X2289)</f>
        <v>46158</v>
      </c>
      <c r="AA2289" s="41">
        <f>IF('query (10)'!Y2289="","",'query (10)'!Y2289)</f>
        <v>46158</v>
      </c>
      <c r="AB2289" s="41">
        <f>IF('query (10)'!Z2289="","",'query (10)'!Z2289)</f>
        <v>46248</v>
      </c>
      <c r="AC2289" s="38" t="str">
        <f>IF(OR('query (10)'!AA2289="",COUNTIF(Cleaning_Rules!$A$21:$A$26,TRIM('query (10)'!AA2289))&gt;0),"",TRIM('query (10)'!AA2289))</f>
        <v/>
      </c>
      <c r="AD2289" s="38" t="str">
        <f>IF('query (10)'!AB2289="","",TRIM(IFERROR(_xlfn.TEXTBEFORE('query (10)'!AB2289,"("),'query (10)'!AB2289)))</f>
        <v>เริ่มซ่อมงาน PM แล้ว รับผิดชอบโดย KUNANON PARAWANWONG</v>
      </c>
      <c r="AE2289" s="38" t="str">
        <f>IFERROR(LOWER(TRIM(_xlfn.TEXTBEFORE(_xlfn.TEXTAFTER('query (10)'!AB2289,"("),")"))),"")</f>
        <v>parawanwong-k-3161@nsk.com</v>
      </c>
      <c r="AF2289" s="38" t="str">
        <f>IF('query (10)'!AD2289="","",TRIM('query (10)'!AD2289))</f>
        <v>คุณานนต์ ปารวัณวงศ์</v>
      </c>
      <c r="AG2289" s="38" t="str">
        <f>IF('query (10)'!AE2289="","",TRIM('query (10)'!AE2289))</f>
        <v>คุณานนต์ ปารวัณวงศ์</v>
      </c>
      <c r="AH2289" s="38" t="str">
        <f>IF('query (10)'!AF2289="","",IFERROR(VALUE('query (10)'!AF2289),""))</f>
        <v/>
      </c>
      <c r="AI2289" s="38" t="str">
        <f>IF('query (10)'!AG2289="","",TRIM('query (10)'!AG2289))</f>
        <v/>
      </c>
      <c r="AJ2289" s="38" t="str">
        <f>IF('query (10)'!AH2289="","",IFERROR(VALUE('query (10)'!AH2289),""))</f>
        <v/>
      </c>
      <c r="AK2289" s="38" t="str">
        <f>IF('query (10)'!AI2289="","",TRIM('query (10)'!AI2289))</f>
        <v/>
      </c>
      <c r="AL2289" s="42">
        <f t="shared" si="175"/>
        <v>2026</v>
      </c>
      <c r="AM2289" s="42" t="str">
        <f t="shared" si="176"/>
        <v>2026-04</v>
      </c>
      <c r="AN2289" s="42" t="str">
        <f t="shared" ca="1" si="177"/>
        <v/>
      </c>
      <c r="AO2289" s="42" t="str">
        <f t="shared" si="178"/>
        <v>GR-254 | INNER RING BORE GRINDING MACHINE | KWD2 | HYDRAULIC OIL PUMP | Time-based Maintenance | Mechanical | Inspection | Medium | Check hydraulic oil level to PM 3 Month Cycle | เริ่มซ่อมงาน PM แล้ว รับผิดชอบโดย KUNANON PARAWANWONG | คุณานนต์ ปารวัณวงศ์</v>
      </c>
      <c r="AP2289" s="42" t="str">
        <f>_xlfn.TEXTJOIN("; ",TRUE,IF(COUNTA('query (10)'!A2289:AK2289)&lt;=6,"NEAR_EMPTY_ROW",""),IF($K2289="","MISSING_STATUS",""),IF(AND($K2289="เสร็จสิ้น",$Z2289=""),"DONE_NO_ACTUAL_DATE",""),IF(AND($I2289="Condition-based Maintenance",$AH2289=""),"CBM_NO_MEASUREMENT",""),IF(OR($X2289="",$X2289=0),"INVALID_PERIOD",""),IF(AND($AA2289&lt;&gt;"",$AB2289&lt;&gt;"",$AB2289&lt;$AA2289),"DATE_SEQUENCE_ERROR",""),IF(AND($AB2289&lt;&gt;"",$AB2289&gt;DATE(2030,12,31)),"DATE_OUTLIER",""),IF($C2289="","MISSING_QRCODE",""),IF($J2289="UNKNOWN","UNKNOWN_PM_TYPE",""),IF($L2289="UNKNOWN","UNKNOWN_STATUS",""))</f>
        <v/>
      </c>
      <c r="AQ2289" s="42" t="str">
        <f t="shared" si="179"/>
        <v>NO</v>
      </c>
    </row>
    <row r="2290" spans="1:43" x14ac:dyDescent="0.3">
      <c r="A2290" s="38">
        <f>IF('query (10)'!A2290="","",'query (10)'!A2290)</f>
        <v>2530</v>
      </c>
      <c r="B2290" s="38" t="str">
        <f>IF('query (10)'!B2290="","",'query (10)'!B2290)</f>
        <v/>
      </c>
      <c r="C2290" s="38" t="str">
        <f>TRIM(UPPER('query (10)'!M2290))</f>
        <v>GR-257</v>
      </c>
      <c r="D2290" s="38" t="str">
        <f>TRIM(UPPER(IFERROR(_xlfn.TEXTBEFORE('query (10)'!L2290,"("),'query (10)'!L2290)))</f>
        <v>INNER RING RACEWAY AND RIB SUPER FINISH MACHINE</v>
      </c>
      <c r="E2290" s="38" t="str">
        <f>IFERROR(TRIM(UPPER(_xlfn.TEXTBEFORE(_xlfn.TEXTAFTER('query (10)'!L2290,"("),")"))),"")</f>
        <v/>
      </c>
      <c r="F2290" s="38" t="str">
        <f>TRIM('query (10)'!K2290)</f>
        <v>KWD2</v>
      </c>
      <c r="G2290" s="38" t="str">
        <f>IF('query (10)'!J2290="","",'query (10)'!J2290)</f>
        <v>Hydraulic oil pump</v>
      </c>
      <c r="H2290" s="38" t="str">
        <f>TRIM(UPPER('query (10)'!J2290))</f>
        <v>HYDRAULIC OIL PUMP</v>
      </c>
      <c r="I2290" s="38" t="str">
        <f>IF('query (10)'!F2290="","",'query (10)'!F2290)</f>
        <v>Time-based Maintenance</v>
      </c>
      <c r="J2290" s="38" t="str">
        <f>IF('query (10)'!F2290="","",IFERROR(INDEX(Cleaning_Rules!$B$14:$B$17,MATCH(TRIM('query (10)'!F2290),Cleaning_Rules!$A$14:$A$17,0)),"UNKNOWN"))</f>
        <v>TBM</v>
      </c>
      <c r="K2290" s="38" t="str">
        <f>IF('query (10)'!G2290="","",'query (10)'!G2290)</f>
        <v>เสร็จสิ้น</v>
      </c>
      <c r="L2290" s="38" t="str">
        <f>IF('query (10)'!G2290="","MISSING",IFERROR(INDEX(Cleaning_Rules!$B$5:$B$10,MATCH(TRIM('query (10)'!G2290),Cleaning_Rules!$A$5:$A$10,0)),"UNKNOWN"))</f>
        <v>COMPLETED</v>
      </c>
      <c r="M2290" s="38" t="str">
        <f>IF('query (10)'!I2290="","",'query (10)'!I2290)</f>
        <v>Mechanical</v>
      </c>
      <c r="N2290" s="38" t="str">
        <f>IF('query (10)'!O2290="","",'query (10)'!O2290)</f>
        <v>Inspection</v>
      </c>
      <c r="O2290" s="38" t="str">
        <f>IF('query (10)'!P2290="","",'query (10)'!P2290)</f>
        <v>Medium</v>
      </c>
      <c r="P2290" s="38" t="str">
        <f>IF('query (10)'!N2290="","",'query (10)'!N2290)</f>
        <v>Check hydraulic oil level to PM 3 Month Cycle</v>
      </c>
      <c r="Q2290" s="38" t="str">
        <f>TRIM('query (10)'!N2290)</f>
        <v>Check hydraulic oil level to PM 3 Month Cycle</v>
      </c>
      <c r="R2290" s="38" t="str">
        <f>TRIM(UPPER('query (10)'!R2290))</f>
        <v/>
      </c>
      <c r="S2290" s="38" t="str">
        <f>TRIM(UPPER('query (10)'!S2290))</f>
        <v/>
      </c>
      <c r="T2290" s="38" t="str">
        <f>IF('query (10)'!Q2290="","",TRIM(UPPER('query (10)'!Q2290)))</f>
        <v/>
      </c>
      <c r="U2290" s="38" t="str">
        <f>IF('query (10)'!T2290="","",'query (10)'!T2290)</f>
        <v/>
      </c>
      <c r="V2290" s="39" t="str">
        <f>IF('query (10)'!T2290="","",IFERROR(VALUE('query (10)'!T2290),""))</f>
        <v/>
      </c>
      <c r="W2290" s="40">
        <f>IF('query (10)'!U2290="","",'query (10)'!U2290)</f>
        <v>0</v>
      </c>
      <c r="X2290" s="39">
        <f>IF('query (10)'!V2290="","",'query (10)'!V2290)</f>
        <v>90</v>
      </c>
      <c r="Y2290" s="41">
        <f>IF('query (10)'!W2290="","",'query (10)'!W2290)</f>
        <v>46133</v>
      </c>
      <c r="Z2290" s="41">
        <f>IF('query (10)'!X2290="","",'query (10)'!X2290)</f>
        <v>46158</v>
      </c>
      <c r="AA2290" s="41">
        <f>IF('query (10)'!Y2290="","",'query (10)'!Y2290)</f>
        <v>46158</v>
      </c>
      <c r="AB2290" s="41">
        <f>IF('query (10)'!Z2290="","",'query (10)'!Z2290)</f>
        <v>46248</v>
      </c>
      <c r="AC2290" s="38" t="str">
        <f>IF(OR('query (10)'!AA2290="",COUNTIF(Cleaning_Rules!$A$21:$A$26,TRIM('query (10)'!AA2290))&gt;0),"",TRIM('query (10)'!AA2290))</f>
        <v/>
      </c>
      <c r="AD2290" s="38" t="str">
        <f>IF('query (10)'!AB2290="","",TRIM(IFERROR(_xlfn.TEXTBEFORE('query (10)'!AB2290,"("),'query (10)'!AB2290)))</f>
        <v>เริ่มซ่อมงาน PM แล้ว รับผิดชอบโดย KUNANON PARAWANWONG</v>
      </c>
      <c r="AE2290" s="38" t="str">
        <f>IFERROR(LOWER(TRIM(_xlfn.TEXTBEFORE(_xlfn.TEXTAFTER('query (10)'!AB2290,"("),")"))),"")</f>
        <v>parawanwong-k-3161@nsk.com</v>
      </c>
      <c r="AF2290" s="38" t="str">
        <f>IF('query (10)'!AD2290="","",TRIM('query (10)'!AD2290))</f>
        <v>คุณานนต์ ปารวัณวงศ์</v>
      </c>
      <c r="AG2290" s="38" t="str">
        <f>IF('query (10)'!AE2290="","",TRIM('query (10)'!AE2290))</f>
        <v>คุณานนต์ ปารวัณวงศ์</v>
      </c>
      <c r="AH2290" s="38" t="str">
        <f>IF('query (10)'!AF2290="","",IFERROR(VALUE('query (10)'!AF2290),""))</f>
        <v/>
      </c>
      <c r="AI2290" s="38" t="str">
        <f>IF('query (10)'!AG2290="","",TRIM('query (10)'!AG2290))</f>
        <v/>
      </c>
      <c r="AJ2290" s="38" t="str">
        <f>IF('query (10)'!AH2290="","",IFERROR(VALUE('query (10)'!AH2290),""))</f>
        <v/>
      </c>
      <c r="AK2290" s="38" t="str">
        <f>IF('query (10)'!AI2290="","",TRIM('query (10)'!AI2290))</f>
        <v/>
      </c>
      <c r="AL2290" s="42">
        <f t="shared" si="175"/>
        <v>2026</v>
      </c>
      <c r="AM2290" s="42" t="str">
        <f t="shared" si="176"/>
        <v>2026-04</v>
      </c>
      <c r="AN2290" s="42" t="str">
        <f t="shared" ca="1" si="177"/>
        <v/>
      </c>
      <c r="AO2290" s="42" t="str">
        <f t="shared" si="178"/>
        <v>GR-257 | INNER RING RACEWAY AND RIB SUPER FINISH MACHINE | KWD2 | HYDRAULIC OIL PUMP | Time-based Maintenance | Mechanical | Inspection | Medium | Check hydraulic oil level to PM 3 Month Cycle | เริ่มซ่อมงาน PM แล้ว รับผิดชอบโดย KUNANON PARAWANWONG | คุณานนต์ ปารวัณวงศ์</v>
      </c>
      <c r="AP2290" s="42" t="str">
        <f>_xlfn.TEXTJOIN("; ",TRUE,IF(COUNTA('query (10)'!A2290:AK2290)&lt;=6,"NEAR_EMPTY_ROW",""),IF($K2290="","MISSING_STATUS",""),IF(AND($K2290="เสร็จสิ้น",$Z2290=""),"DONE_NO_ACTUAL_DATE",""),IF(AND($I2290="Condition-based Maintenance",$AH2290=""),"CBM_NO_MEASUREMENT",""),IF(OR($X2290="",$X2290=0),"INVALID_PERIOD",""),IF(AND($AA2290&lt;&gt;"",$AB2290&lt;&gt;"",$AB2290&lt;$AA2290),"DATE_SEQUENCE_ERROR",""),IF(AND($AB2290&lt;&gt;"",$AB2290&gt;DATE(2030,12,31)),"DATE_OUTLIER",""),IF($C2290="","MISSING_QRCODE",""),IF($J2290="UNKNOWN","UNKNOWN_PM_TYPE",""),IF($L2290="UNKNOWN","UNKNOWN_STATUS",""))</f>
        <v/>
      </c>
      <c r="AQ2290" s="42" t="str">
        <f t="shared" si="179"/>
        <v>NO</v>
      </c>
    </row>
    <row r="2291" spans="1:43" x14ac:dyDescent="0.3">
      <c r="A2291" s="38">
        <f>IF('query (10)'!A2291="","",'query (10)'!A2291)</f>
        <v>2531</v>
      </c>
      <c r="B2291" s="38">
        <f>IF('query (10)'!B2291="","",'query (10)'!B2291)</f>
        <v>20196</v>
      </c>
      <c r="C2291" s="38" t="str">
        <f>TRIM(UPPER('query (10)'!M2291))</f>
        <v>GR-351</v>
      </c>
      <c r="D2291" s="38" t="str">
        <f>TRIM(UPPER(IFERROR(_xlfn.TEXTBEFORE('query (10)'!L2291,"("),'query (10)'!L2291)))</f>
        <v>OUTER RING RACEWAY GRINDING MACHINE</v>
      </c>
      <c r="E2291" s="38" t="str">
        <f>IFERROR(TRIM(UPPER(_xlfn.TEXTBEFORE(_xlfn.TEXTAFTER('query (10)'!L2291,"("),")"))),"")</f>
        <v/>
      </c>
      <c r="F2291" s="38" t="str">
        <f>TRIM('query (10)'!K2291)</f>
        <v>KWD3</v>
      </c>
      <c r="G2291" s="38" t="str">
        <f>IF('query (10)'!J2291="","",'query (10)'!J2291)</f>
        <v>Hydraulic oil pump</v>
      </c>
      <c r="H2291" s="38" t="str">
        <f>TRIM(UPPER('query (10)'!J2291))</f>
        <v>HYDRAULIC OIL PUMP</v>
      </c>
      <c r="I2291" s="38" t="str">
        <f>IF('query (10)'!F2291="","",'query (10)'!F2291)</f>
        <v>Time-based Maintenance</v>
      </c>
      <c r="J2291" s="38" t="str">
        <f>IF('query (10)'!F2291="","",IFERROR(INDEX(Cleaning_Rules!$B$14:$B$17,MATCH(TRIM('query (10)'!F2291),Cleaning_Rules!$A$14:$A$17,0)),"UNKNOWN"))</f>
        <v>TBM</v>
      </c>
      <c r="K2291" s="38" t="str">
        <f>IF('query (10)'!G2291="","",'query (10)'!G2291)</f>
        <v>เสร็จสิ้น</v>
      </c>
      <c r="L2291" s="38" t="str">
        <f>IF('query (10)'!G2291="","MISSING",IFERROR(INDEX(Cleaning_Rules!$B$5:$B$10,MATCH(TRIM('query (10)'!G2291),Cleaning_Rules!$A$5:$A$10,0)),"UNKNOWN"))</f>
        <v>COMPLETED</v>
      </c>
      <c r="M2291" s="38" t="str">
        <f>IF('query (10)'!I2291="","",'query (10)'!I2291)</f>
        <v>Mechanical</v>
      </c>
      <c r="N2291" s="38" t="str">
        <f>IF('query (10)'!O2291="","",'query (10)'!O2291)</f>
        <v>Inspection</v>
      </c>
      <c r="O2291" s="38" t="str">
        <f>IF('query (10)'!P2291="","",'query (10)'!P2291)</f>
        <v>Medium</v>
      </c>
      <c r="P2291" s="38" t="str">
        <f>IF('query (10)'!N2291="","",'query (10)'!N2291)</f>
        <v>Check hydraulic oil level to PM 3 Month Cycle</v>
      </c>
      <c r="Q2291" s="38" t="str">
        <f>TRIM('query (10)'!N2291)</f>
        <v>Check hydraulic oil level to PM 3 Month Cycle</v>
      </c>
      <c r="R2291" s="38" t="str">
        <f>TRIM(UPPER('query (10)'!R2291))</f>
        <v/>
      </c>
      <c r="S2291" s="38" t="str">
        <f>TRIM(UPPER('query (10)'!S2291))</f>
        <v/>
      </c>
      <c r="T2291" s="38" t="str">
        <f>IF('query (10)'!Q2291="","",TRIM(UPPER('query (10)'!Q2291)))</f>
        <v/>
      </c>
      <c r="U2291" s="38" t="str">
        <f>IF('query (10)'!T2291="","",'query (10)'!T2291)</f>
        <v/>
      </c>
      <c r="V2291" s="39" t="str">
        <f>IF('query (10)'!T2291="","",IFERROR(VALUE('query (10)'!T2291),""))</f>
        <v/>
      </c>
      <c r="W2291" s="40">
        <f>IF('query (10)'!U2291="","",'query (10)'!U2291)</f>
        <v>0</v>
      </c>
      <c r="X2291" s="39">
        <f>IF('query (10)'!V2291="","",'query (10)'!V2291)</f>
        <v>90</v>
      </c>
      <c r="Y2291" s="41">
        <f>IF('query (10)'!W2291="","",'query (10)'!W2291)</f>
        <v>46114</v>
      </c>
      <c r="Z2291" s="41">
        <f>IF('query (10)'!X2291="","",'query (10)'!X2291)</f>
        <v>46141</v>
      </c>
      <c r="AA2291" s="41">
        <f>IF('query (10)'!Y2291="","",'query (10)'!Y2291)</f>
        <v>46141</v>
      </c>
      <c r="AB2291" s="41">
        <f>IF('query (10)'!Z2291="","",'query (10)'!Z2291)</f>
        <v>46231</v>
      </c>
      <c r="AC2291" s="38" t="str">
        <f>IF(OR('query (10)'!AA2291="",COUNTIF(Cleaning_Rules!$A$21:$A$26,TRIM('query (10)'!AA2291))&gt;0),"",TRIM('query (10)'!AA2291))</f>
        <v/>
      </c>
      <c r="AD2291" s="38" t="str">
        <f>IF('query (10)'!AB2291="","",TRIM(IFERROR(_xlfn.TEXTBEFORE('query (10)'!AB2291,"("),'query (10)'!AB2291)))</f>
        <v>เริ่มซ่อมงาน PM แล้ว รับผิดชอบโดย KUNANON PARAWANWONG</v>
      </c>
      <c r="AE2291" s="38" t="str">
        <f>IFERROR(LOWER(TRIM(_xlfn.TEXTBEFORE(_xlfn.TEXTAFTER('query (10)'!AB2291,"("),")"))),"")</f>
        <v>parawanwong-k-3161@nsk.com</v>
      </c>
      <c r="AF2291" s="38" t="str">
        <f>IF('query (10)'!AD2291="","",TRIM('query (10)'!AD2291))</f>
        <v>คุณานนต์ ปารวัณวงศ์</v>
      </c>
      <c r="AG2291" s="38" t="str">
        <f>IF('query (10)'!AE2291="","",TRIM('query (10)'!AE2291))</f>
        <v>คุณานนต์ ปารวัณวงศ์</v>
      </c>
      <c r="AH2291" s="38" t="str">
        <f>IF('query (10)'!AF2291="","",IFERROR(VALUE('query (10)'!AF2291),""))</f>
        <v/>
      </c>
      <c r="AI2291" s="38" t="str">
        <f>IF('query (10)'!AG2291="","",TRIM('query (10)'!AG2291))</f>
        <v/>
      </c>
      <c r="AJ2291" s="38" t="str">
        <f>IF('query (10)'!AH2291="","",IFERROR(VALUE('query (10)'!AH2291),""))</f>
        <v/>
      </c>
      <c r="AK2291" s="38" t="str">
        <f>IF('query (10)'!AI2291="","",TRIM('query (10)'!AI2291))</f>
        <v/>
      </c>
      <c r="AL2291" s="42">
        <f t="shared" si="175"/>
        <v>2026</v>
      </c>
      <c r="AM2291" s="42" t="str">
        <f t="shared" si="176"/>
        <v>2026-04</v>
      </c>
      <c r="AN2291" s="42" t="str">
        <f t="shared" ca="1" si="177"/>
        <v/>
      </c>
      <c r="AO2291" s="42" t="str">
        <f t="shared" si="178"/>
        <v>GR-351 | OUTER RING RACEWAY GRINDING MACHINE | KWD3 | HYDRAULIC OIL PUMP | Time-based Maintenance | Mechanical | Inspection | Medium | Check hydraulic oil level to PM 3 Month Cycle | เริ่มซ่อมงาน PM แล้ว รับผิดชอบโดย KUNANON PARAWANWONG | คุณานนต์ ปารวัณวงศ์</v>
      </c>
      <c r="AP2291" s="42" t="str">
        <f>_xlfn.TEXTJOIN("; ",TRUE,IF(COUNTA('query (10)'!A2291:AK2291)&lt;=6,"NEAR_EMPTY_ROW",""),IF($K2291="","MISSING_STATUS",""),IF(AND($K2291="เสร็จสิ้น",$Z2291=""),"DONE_NO_ACTUAL_DATE",""),IF(AND($I2291="Condition-based Maintenance",$AH2291=""),"CBM_NO_MEASUREMENT",""),IF(OR($X2291="",$X2291=0),"INVALID_PERIOD",""),IF(AND($AA2291&lt;&gt;"",$AB2291&lt;&gt;"",$AB2291&lt;$AA2291),"DATE_SEQUENCE_ERROR",""),IF(AND($AB2291&lt;&gt;"",$AB2291&gt;DATE(2030,12,31)),"DATE_OUTLIER",""),IF($C2291="","MISSING_QRCODE",""),IF($J2291="UNKNOWN","UNKNOWN_PM_TYPE",""),IF($L2291="UNKNOWN","UNKNOWN_STATUS",""))</f>
        <v/>
      </c>
      <c r="AQ2291" s="42" t="str">
        <f t="shared" si="179"/>
        <v>NO</v>
      </c>
    </row>
    <row r="2292" spans="1:43" x14ac:dyDescent="0.3">
      <c r="A2292" s="38">
        <f>IF('query (10)'!A2292="","",'query (10)'!A2292)</f>
        <v>2532</v>
      </c>
      <c r="B2292" s="38">
        <f>IF('query (10)'!B2292="","",'query (10)'!B2292)</f>
        <v>20197</v>
      </c>
      <c r="C2292" s="38" t="str">
        <f>TRIM(UPPER('query (10)'!M2292))</f>
        <v>GR-354</v>
      </c>
      <c r="D2292" s="38" t="str">
        <f>TRIM(UPPER(IFERROR(_xlfn.TEXTBEFORE('query (10)'!L2292,"("),'query (10)'!L2292)))</f>
        <v>OUTER RING RACEWAY SUPER FINISH MACHINE</v>
      </c>
      <c r="E2292" s="38" t="str">
        <f>IFERROR(TRIM(UPPER(_xlfn.TEXTBEFORE(_xlfn.TEXTAFTER('query (10)'!L2292,"("),")"))),"")</f>
        <v/>
      </c>
      <c r="F2292" s="38" t="str">
        <f>TRIM('query (10)'!K2292)</f>
        <v>KWD3</v>
      </c>
      <c r="G2292" s="38" t="str">
        <f>IF('query (10)'!J2292="","",'query (10)'!J2292)</f>
        <v>Hydraulic oil pump</v>
      </c>
      <c r="H2292" s="38" t="str">
        <f>TRIM(UPPER('query (10)'!J2292))</f>
        <v>HYDRAULIC OIL PUMP</v>
      </c>
      <c r="I2292" s="38" t="str">
        <f>IF('query (10)'!F2292="","",'query (10)'!F2292)</f>
        <v>Time-based Maintenance</v>
      </c>
      <c r="J2292" s="38" t="str">
        <f>IF('query (10)'!F2292="","",IFERROR(INDEX(Cleaning_Rules!$B$14:$B$17,MATCH(TRIM('query (10)'!F2292),Cleaning_Rules!$A$14:$A$17,0)),"UNKNOWN"))</f>
        <v>TBM</v>
      </c>
      <c r="K2292" s="38" t="str">
        <f>IF('query (10)'!G2292="","",'query (10)'!G2292)</f>
        <v>เสร็จสิ้น</v>
      </c>
      <c r="L2292" s="38" t="str">
        <f>IF('query (10)'!G2292="","MISSING",IFERROR(INDEX(Cleaning_Rules!$B$5:$B$10,MATCH(TRIM('query (10)'!G2292),Cleaning_Rules!$A$5:$A$10,0)),"UNKNOWN"))</f>
        <v>COMPLETED</v>
      </c>
      <c r="M2292" s="38" t="str">
        <f>IF('query (10)'!I2292="","",'query (10)'!I2292)</f>
        <v>Mechanical</v>
      </c>
      <c r="N2292" s="38" t="str">
        <f>IF('query (10)'!O2292="","",'query (10)'!O2292)</f>
        <v>Inspection</v>
      </c>
      <c r="O2292" s="38" t="str">
        <f>IF('query (10)'!P2292="","",'query (10)'!P2292)</f>
        <v>Medium</v>
      </c>
      <c r="P2292" s="38" t="str">
        <f>IF('query (10)'!N2292="","",'query (10)'!N2292)</f>
        <v>Check hydraulic oil level to PM 3 Month Cycle</v>
      </c>
      <c r="Q2292" s="38" t="str">
        <f>TRIM('query (10)'!N2292)</f>
        <v>Check hydraulic oil level to PM 3 Month Cycle</v>
      </c>
      <c r="R2292" s="38" t="str">
        <f>TRIM(UPPER('query (10)'!R2292))</f>
        <v/>
      </c>
      <c r="S2292" s="38" t="str">
        <f>TRIM(UPPER('query (10)'!S2292))</f>
        <v/>
      </c>
      <c r="T2292" s="38" t="str">
        <f>IF('query (10)'!Q2292="","",TRIM(UPPER('query (10)'!Q2292)))</f>
        <v/>
      </c>
      <c r="U2292" s="38" t="str">
        <f>IF('query (10)'!T2292="","",'query (10)'!T2292)</f>
        <v/>
      </c>
      <c r="V2292" s="39" t="str">
        <f>IF('query (10)'!T2292="","",IFERROR(VALUE('query (10)'!T2292),""))</f>
        <v/>
      </c>
      <c r="W2292" s="40">
        <f>IF('query (10)'!U2292="","",'query (10)'!U2292)</f>
        <v>0</v>
      </c>
      <c r="X2292" s="39">
        <f>IF('query (10)'!V2292="","",'query (10)'!V2292)</f>
        <v>90</v>
      </c>
      <c r="Y2292" s="41">
        <f>IF('query (10)'!W2292="","",'query (10)'!W2292)</f>
        <v>46114</v>
      </c>
      <c r="Z2292" s="41">
        <f>IF('query (10)'!X2292="","",'query (10)'!X2292)</f>
        <v>46141</v>
      </c>
      <c r="AA2292" s="41">
        <f>IF('query (10)'!Y2292="","",'query (10)'!Y2292)</f>
        <v>46141</v>
      </c>
      <c r="AB2292" s="41">
        <f>IF('query (10)'!Z2292="","",'query (10)'!Z2292)</f>
        <v>46231</v>
      </c>
      <c r="AC2292" s="38" t="str">
        <f>IF(OR('query (10)'!AA2292="",COUNTIF(Cleaning_Rules!$A$21:$A$26,TRIM('query (10)'!AA2292))&gt;0),"",TRIM('query (10)'!AA2292))</f>
        <v/>
      </c>
      <c r="AD2292" s="38" t="str">
        <f>IF('query (10)'!AB2292="","",TRIM(IFERROR(_xlfn.TEXTBEFORE('query (10)'!AB2292,"("),'query (10)'!AB2292)))</f>
        <v>เริ่มซ่อมงาน PM แล้ว รับผิดชอบโดย KUNANON PARAWANWONG</v>
      </c>
      <c r="AE2292" s="38" t="str">
        <f>IFERROR(LOWER(TRIM(_xlfn.TEXTBEFORE(_xlfn.TEXTAFTER('query (10)'!AB2292,"("),")"))),"")</f>
        <v>parawanwong-k-3161@nsk.com</v>
      </c>
      <c r="AF2292" s="38" t="str">
        <f>IF('query (10)'!AD2292="","",TRIM('query (10)'!AD2292))</f>
        <v>คุณานนต์ ปารวัณวงศ์</v>
      </c>
      <c r="AG2292" s="38" t="str">
        <f>IF('query (10)'!AE2292="","",TRIM('query (10)'!AE2292))</f>
        <v>คุณานนต์ ปารวัณวงศ์</v>
      </c>
      <c r="AH2292" s="38" t="str">
        <f>IF('query (10)'!AF2292="","",IFERROR(VALUE('query (10)'!AF2292),""))</f>
        <v/>
      </c>
      <c r="AI2292" s="38" t="str">
        <f>IF('query (10)'!AG2292="","",TRIM('query (10)'!AG2292))</f>
        <v/>
      </c>
      <c r="AJ2292" s="38" t="str">
        <f>IF('query (10)'!AH2292="","",IFERROR(VALUE('query (10)'!AH2292),""))</f>
        <v/>
      </c>
      <c r="AK2292" s="38" t="str">
        <f>IF('query (10)'!AI2292="","",TRIM('query (10)'!AI2292))</f>
        <v/>
      </c>
      <c r="AL2292" s="42">
        <f t="shared" si="175"/>
        <v>2026</v>
      </c>
      <c r="AM2292" s="42" t="str">
        <f t="shared" si="176"/>
        <v>2026-04</v>
      </c>
      <c r="AN2292" s="42" t="str">
        <f t="shared" ca="1" si="177"/>
        <v/>
      </c>
      <c r="AO2292" s="42" t="str">
        <f t="shared" si="178"/>
        <v>GR-354 | OUTER RING RACEWAY SUPER FINISH MACHINE | KWD3 | HYDRAULIC OIL PUMP | Time-based Maintenance | Mechanical | Inspection | Medium | Check hydraulic oil level to PM 3 Month Cycle | เริ่มซ่อมงาน PM แล้ว รับผิดชอบโดย KUNANON PARAWANWONG | คุณานนต์ ปารวัณวงศ์</v>
      </c>
      <c r="AP2292" s="42" t="str">
        <f>_xlfn.TEXTJOIN("; ",TRUE,IF(COUNTA('query (10)'!A2292:AK2292)&lt;=6,"NEAR_EMPTY_ROW",""),IF($K2292="","MISSING_STATUS",""),IF(AND($K2292="เสร็จสิ้น",$Z2292=""),"DONE_NO_ACTUAL_DATE",""),IF(AND($I2292="Condition-based Maintenance",$AH2292=""),"CBM_NO_MEASUREMENT",""),IF(OR($X2292="",$X2292=0),"INVALID_PERIOD",""),IF(AND($AA2292&lt;&gt;"",$AB2292&lt;&gt;"",$AB2292&lt;$AA2292),"DATE_SEQUENCE_ERROR",""),IF(AND($AB2292&lt;&gt;"",$AB2292&gt;DATE(2030,12,31)),"DATE_OUTLIER",""),IF($C2292="","MISSING_QRCODE",""),IF($J2292="UNKNOWN","UNKNOWN_PM_TYPE",""),IF($L2292="UNKNOWN","UNKNOWN_STATUS",""))</f>
        <v/>
      </c>
      <c r="AQ2292" s="42" t="str">
        <f t="shared" si="179"/>
        <v>NO</v>
      </c>
    </row>
    <row r="2293" spans="1:43" x14ac:dyDescent="0.3">
      <c r="A2293" s="38">
        <f>IF('query (10)'!A2293="","",'query (10)'!A2293)</f>
        <v>2533</v>
      </c>
      <c r="B2293" s="38">
        <f>IF('query (10)'!B2293="","",'query (10)'!B2293)</f>
        <v>20198</v>
      </c>
      <c r="C2293" s="38" t="str">
        <f>TRIM(UPPER('query (10)'!M2293))</f>
        <v>GR-336</v>
      </c>
      <c r="D2293" s="38" t="str">
        <f>TRIM(UPPER(IFERROR(_xlfn.TEXTBEFORE('query (10)'!L2293,"("),'query (10)'!L2293)))</f>
        <v>INNER RING RACEWAY GRINDING MACHINE</v>
      </c>
      <c r="E2293" s="38" t="str">
        <f>IFERROR(TRIM(UPPER(_xlfn.TEXTBEFORE(_xlfn.TEXTAFTER('query (10)'!L2293,"("),")"))),"")</f>
        <v/>
      </c>
      <c r="F2293" s="38" t="str">
        <f>TRIM('query (10)'!K2293)</f>
        <v>KWD3</v>
      </c>
      <c r="G2293" s="38" t="str">
        <f>IF('query (10)'!J2293="","",'query (10)'!J2293)</f>
        <v>Hydraulic oil pump</v>
      </c>
      <c r="H2293" s="38" t="str">
        <f>TRIM(UPPER('query (10)'!J2293))</f>
        <v>HYDRAULIC OIL PUMP</v>
      </c>
      <c r="I2293" s="38" t="str">
        <f>IF('query (10)'!F2293="","",'query (10)'!F2293)</f>
        <v>Time-based Maintenance</v>
      </c>
      <c r="J2293" s="38" t="str">
        <f>IF('query (10)'!F2293="","",IFERROR(INDEX(Cleaning_Rules!$B$14:$B$17,MATCH(TRIM('query (10)'!F2293),Cleaning_Rules!$A$14:$A$17,0)),"UNKNOWN"))</f>
        <v>TBM</v>
      </c>
      <c r="K2293" s="38" t="str">
        <f>IF('query (10)'!G2293="","",'query (10)'!G2293)</f>
        <v>เสร็จสิ้น</v>
      </c>
      <c r="L2293" s="38" t="str">
        <f>IF('query (10)'!G2293="","MISSING",IFERROR(INDEX(Cleaning_Rules!$B$5:$B$10,MATCH(TRIM('query (10)'!G2293),Cleaning_Rules!$A$5:$A$10,0)),"UNKNOWN"))</f>
        <v>COMPLETED</v>
      </c>
      <c r="M2293" s="38" t="str">
        <f>IF('query (10)'!I2293="","",'query (10)'!I2293)</f>
        <v>Mechanical</v>
      </c>
      <c r="N2293" s="38" t="str">
        <f>IF('query (10)'!O2293="","",'query (10)'!O2293)</f>
        <v>Inspection</v>
      </c>
      <c r="O2293" s="38" t="str">
        <f>IF('query (10)'!P2293="","",'query (10)'!P2293)</f>
        <v>Medium</v>
      </c>
      <c r="P2293" s="38" t="str">
        <f>IF('query (10)'!N2293="","",'query (10)'!N2293)</f>
        <v>Check hydraulic oil level to PM 3 Month Cycle</v>
      </c>
      <c r="Q2293" s="38" t="str">
        <f>TRIM('query (10)'!N2293)</f>
        <v>Check hydraulic oil level to PM 3 Month Cycle</v>
      </c>
      <c r="R2293" s="38" t="str">
        <f>TRIM(UPPER('query (10)'!R2293))</f>
        <v/>
      </c>
      <c r="S2293" s="38" t="str">
        <f>TRIM(UPPER('query (10)'!S2293))</f>
        <v/>
      </c>
      <c r="T2293" s="38" t="str">
        <f>IF('query (10)'!Q2293="","",TRIM(UPPER('query (10)'!Q2293)))</f>
        <v/>
      </c>
      <c r="U2293" s="38" t="str">
        <f>IF('query (10)'!T2293="","",'query (10)'!T2293)</f>
        <v/>
      </c>
      <c r="V2293" s="39" t="str">
        <f>IF('query (10)'!T2293="","",IFERROR(VALUE('query (10)'!T2293),""))</f>
        <v/>
      </c>
      <c r="W2293" s="40">
        <f>IF('query (10)'!U2293="","",'query (10)'!U2293)</f>
        <v>0</v>
      </c>
      <c r="X2293" s="39">
        <f>IF('query (10)'!V2293="","",'query (10)'!V2293)</f>
        <v>90</v>
      </c>
      <c r="Y2293" s="41">
        <f>IF('query (10)'!W2293="","",'query (10)'!W2293)</f>
        <v>46114</v>
      </c>
      <c r="Z2293" s="41">
        <f>IF('query (10)'!X2293="","",'query (10)'!X2293)</f>
        <v>46141</v>
      </c>
      <c r="AA2293" s="41">
        <f>IF('query (10)'!Y2293="","",'query (10)'!Y2293)</f>
        <v>46141</v>
      </c>
      <c r="AB2293" s="41">
        <f>IF('query (10)'!Z2293="","",'query (10)'!Z2293)</f>
        <v>46231</v>
      </c>
      <c r="AC2293" s="38" t="str">
        <f>IF(OR('query (10)'!AA2293="",COUNTIF(Cleaning_Rules!$A$21:$A$26,TRIM('query (10)'!AA2293))&gt;0),"",TRIM('query (10)'!AA2293))</f>
        <v/>
      </c>
      <c r="AD2293" s="38" t="str">
        <f>IF('query (10)'!AB2293="","",TRIM(IFERROR(_xlfn.TEXTBEFORE('query (10)'!AB2293,"("),'query (10)'!AB2293)))</f>
        <v>เริ่มซ่อมงาน PM แล้ว รับผิดชอบโดย KUNANON PARAWANWONG</v>
      </c>
      <c r="AE2293" s="38" t="str">
        <f>IFERROR(LOWER(TRIM(_xlfn.TEXTBEFORE(_xlfn.TEXTAFTER('query (10)'!AB2293,"("),")"))),"")</f>
        <v>parawanwong-k-3161@nsk.com</v>
      </c>
      <c r="AF2293" s="38" t="str">
        <f>IF('query (10)'!AD2293="","",TRIM('query (10)'!AD2293))</f>
        <v>คุณานนต์ ปารวัณวงศ์</v>
      </c>
      <c r="AG2293" s="38" t="str">
        <f>IF('query (10)'!AE2293="","",TRIM('query (10)'!AE2293))</f>
        <v>คุณานนต์ ปารวัณวงศ์</v>
      </c>
      <c r="AH2293" s="38" t="str">
        <f>IF('query (10)'!AF2293="","",IFERROR(VALUE('query (10)'!AF2293),""))</f>
        <v/>
      </c>
      <c r="AI2293" s="38" t="str">
        <f>IF('query (10)'!AG2293="","",TRIM('query (10)'!AG2293))</f>
        <v/>
      </c>
      <c r="AJ2293" s="38" t="str">
        <f>IF('query (10)'!AH2293="","",IFERROR(VALUE('query (10)'!AH2293),""))</f>
        <v/>
      </c>
      <c r="AK2293" s="38" t="str">
        <f>IF('query (10)'!AI2293="","",TRIM('query (10)'!AI2293))</f>
        <v/>
      </c>
      <c r="AL2293" s="42">
        <f t="shared" si="175"/>
        <v>2026</v>
      </c>
      <c r="AM2293" s="42" t="str">
        <f t="shared" si="176"/>
        <v>2026-04</v>
      </c>
      <c r="AN2293" s="42" t="str">
        <f t="shared" ca="1" si="177"/>
        <v/>
      </c>
      <c r="AO2293" s="42" t="str">
        <f t="shared" si="178"/>
        <v>GR-336 | INNER RING RACEWAY GRINDING MACHINE | KWD3 | HYDRAULIC OIL PUMP | Time-based Maintenance | Mechanical | Inspection | Medium | Check hydraulic oil level to PM 3 Month Cycle | เริ่มซ่อมงาน PM แล้ว รับผิดชอบโดย KUNANON PARAWANWONG | คุณานนต์ ปารวัณวงศ์</v>
      </c>
      <c r="AP2293" s="42" t="str">
        <f>_xlfn.TEXTJOIN("; ",TRUE,IF(COUNTA('query (10)'!A2293:AK2293)&lt;=6,"NEAR_EMPTY_ROW",""),IF($K2293="","MISSING_STATUS",""),IF(AND($K2293="เสร็จสิ้น",$Z2293=""),"DONE_NO_ACTUAL_DATE",""),IF(AND($I2293="Condition-based Maintenance",$AH2293=""),"CBM_NO_MEASUREMENT",""),IF(OR($X2293="",$X2293=0),"INVALID_PERIOD",""),IF(AND($AA2293&lt;&gt;"",$AB2293&lt;&gt;"",$AB2293&lt;$AA2293),"DATE_SEQUENCE_ERROR",""),IF(AND($AB2293&lt;&gt;"",$AB2293&gt;DATE(2030,12,31)),"DATE_OUTLIER",""),IF($C2293="","MISSING_QRCODE",""),IF($J2293="UNKNOWN","UNKNOWN_PM_TYPE",""),IF($L2293="UNKNOWN","UNKNOWN_STATUS",""))</f>
        <v/>
      </c>
      <c r="AQ2293" s="42" t="str">
        <f t="shared" si="179"/>
        <v>NO</v>
      </c>
    </row>
    <row r="2294" spans="1:43" x14ac:dyDescent="0.3">
      <c r="A2294" s="38">
        <f>IF('query (10)'!A2294="","",'query (10)'!A2294)</f>
        <v>2534</v>
      </c>
      <c r="B2294" s="38">
        <f>IF('query (10)'!B2294="","",'query (10)'!B2294)</f>
        <v>20199</v>
      </c>
      <c r="C2294" s="38" t="str">
        <f>TRIM(UPPER('query (10)'!M2294))</f>
        <v>GR-339</v>
      </c>
      <c r="D2294" s="38" t="str">
        <f>TRIM(UPPER(IFERROR(_xlfn.TEXTBEFORE('query (10)'!L2294,"("),'query (10)'!L2294)))</f>
        <v>INNER RING RIB GRINDING MACHINE</v>
      </c>
      <c r="E2294" s="38" t="str">
        <f>IFERROR(TRIM(UPPER(_xlfn.TEXTBEFORE(_xlfn.TEXTAFTER('query (10)'!L2294,"("),")"))),"")</f>
        <v/>
      </c>
      <c r="F2294" s="38" t="str">
        <f>TRIM('query (10)'!K2294)</f>
        <v>KWD3</v>
      </c>
      <c r="G2294" s="38" t="str">
        <f>IF('query (10)'!J2294="","",'query (10)'!J2294)</f>
        <v>Hydraulic oil pump</v>
      </c>
      <c r="H2294" s="38" t="str">
        <f>TRIM(UPPER('query (10)'!J2294))</f>
        <v>HYDRAULIC OIL PUMP</v>
      </c>
      <c r="I2294" s="38" t="str">
        <f>IF('query (10)'!F2294="","",'query (10)'!F2294)</f>
        <v>Time-based Maintenance</v>
      </c>
      <c r="J2294" s="38" t="str">
        <f>IF('query (10)'!F2294="","",IFERROR(INDEX(Cleaning_Rules!$B$14:$B$17,MATCH(TRIM('query (10)'!F2294),Cleaning_Rules!$A$14:$A$17,0)),"UNKNOWN"))</f>
        <v>TBM</v>
      </c>
      <c r="K2294" s="38" t="str">
        <f>IF('query (10)'!G2294="","",'query (10)'!G2294)</f>
        <v>เสร็จสิ้น</v>
      </c>
      <c r="L2294" s="38" t="str">
        <f>IF('query (10)'!G2294="","MISSING",IFERROR(INDEX(Cleaning_Rules!$B$5:$B$10,MATCH(TRIM('query (10)'!G2294),Cleaning_Rules!$A$5:$A$10,0)),"UNKNOWN"))</f>
        <v>COMPLETED</v>
      </c>
      <c r="M2294" s="38" t="str">
        <f>IF('query (10)'!I2294="","",'query (10)'!I2294)</f>
        <v>Mechanical</v>
      </c>
      <c r="N2294" s="38" t="str">
        <f>IF('query (10)'!O2294="","",'query (10)'!O2294)</f>
        <v>Inspection</v>
      </c>
      <c r="O2294" s="38" t="str">
        <f>IF('query (10)'!P2294="","",'query (10)'!P2294)</f>
        <v>Medium</v>
      </c>
      <c r="P2294" s="38" t="str">
        <f>IF('query (10)'!N2294="","",'query (10)'!N2294)</f>
        <v>Check hydraulic oil level to PM 3 Month Cycle</v>
      </c>
      <c r="Q2294" s="38" t="str">
        <f>TRIM('query (10)'!N2294)</f>
        <v>Check hydraulic oil level to PM 3 Month Cycle</v>
      </c>
      <c r="R2294" s="38" t="str">
        <f>TRIM(UPPER('query (10)'!R2294))</f>
        <v/>
      </c>
      <c r="S2294" s="38" t="str">
        <f>TRIM(UPPER('query (10)'!S2294))</f>
        <v/>
      </c>
      <c r="T2294" s="38" t="str">
        <f>IF('query (10)'!Q2294="","",TRIM(UPPER('query (10)'!Q2294)))</f>
        <v/>
      </c>
      <c r="U2294" s="38" t="str">
        <f>IF('query (10)'!T2294="","",'query (10)'!T2294)</f>
        <v/>
      </c>
      <c r="V2294" s="39" t="str">
        <f>IF('query (10)'!T2294="","",IFERROR(VALUE('query (10)'!T2294),""))</f>
        <v/>
      </c>
      <c r="W2294" s="40">
        <f>IF('query (10)'!U2294="","",'query (10)'!U2294)</f>
        <v>0</v>
      </c>
      <c r="X2294" s="39">
        <f>IF('query (10)'!V2294="","",'query (10)'!V2294)</f>
        <v>90</v>
      </c>
      <c r="Y2294" s="41">
        <f>IF('query (10)'!W2294="","",'query (10)'!W2294)</f>
        <v>46114</v>
      </c>
      <c r="Z2294" s="41">
        <f>IF('query (10)'!X2294="","",'query (10)'!X2294)</f>
        <v>46141</v>
      </c>
      <c r="AA2294" s="41">
        <f>IF('query (10)'!Y2294="","",'query (10)'!Y2294)</f>
        <v>46141</v>
      </c>
      <c r="AB2294" s="41">
        <f>IF('query (10)'!Z2294="","",'query (10)'!Z2294)</f>
        <v>46231</v>
      </c>
      <c r="AC2294" s="38" t="str">
        <f>IF(OR('query (10)'!AA2294="",COUNTIF(Cleaning_Rules!$A$21:$A$26,TRIM('query (10)'!AA2294))&gt;0),"",TRIM('query (10)'!AA2294))</f>
        <v/>
      </c>
      <c r="AD2294" s="38" t="str">
        <f>IF('query (10)'!AB2294="","",TRIM(IFERROR(_xlfn.TEXTBEFORE('query (10)'!AB2294,"("),'query (10)'!AB2294)))</f>
        <v>เริ่มซ่อมงาน PM แล้ว รับผิดชอบโดย KUNANON PARAWANWONG</v>
      </c>
      <c r="AE2294" s="38" t="str">
        <f>IFERROR(LOWER(TRIM(_xlfn.TEXTBEFORE(_xlfn.TEXTAFTER('query (10)'!AB2294,"("),")"))),"")</f>
        <v>parawanwong-k-3161@nsk.com</v>
      </c>
      <c r="AF2294" s="38" t="str">
        <f>IF('query (10)'!AD2294="","",TRIM('query (10)'!AD2294))</f>
        <v>คุณานนต์ ปารวัณวงศ์</v>
      </c>
      <c r="AG2294" s="38" t="str">
        <f>IF('query (10)'!AE2294="","",TRIM('query (10)'!AE2294))</f>
        <v>คุณานนต์ ปารวัณวงศ์</v>
      </c>
      <c r="AH2294" s="38" t="str">
        <f>IF('query (10)'!AF2294="","",IFERROR(VALUE('query (10)'!AF2294),""))</f>
        <v/>
      </c>
      <c r="AI2294" s="38" t="str">
        <f>IF('query (10)'!AG2294="","",TRIM('query (10)'!AG2294))</f>
        <v/>
      </c>
      <c r="AJ2294" s="38" t="str">
        <f>IF('query (10)'!AH2294="","",IFERROR(VALUE('query (10)'!AH2294),""))</f>
        <v/>
      </c>
      <c r="AK2294" s="38" t="str">
        <f>IF('query (10)'!AI2294="","",TRIM('query (10)'!AI2294))</f>
        <v/>
      </c>
      <c r="AL2294" s="42">
        <f t="shared" si="175"/>
        <v>2026</v>
      </c>
      <c r="AM2294" s="42" t="str">
        <f t="shared" si="176"/>
        <v>2026-04</v>
      </c>
      <c r="AN2294" s="42" t="str">
        <f t="shared" ca="1" si="177"/>
        <v/>
      </c>
      <c r="AO2294" s="42" t="str">
        <f t="shared" si="178"/>
        <v>GR-339 | INNER RING RIB GRINDING MACHINE | KWD3 | HYDRAULIC OIL PUMP | Time-based Maintenance | Mechanical | Inspection | Medium | Check hydraulic oil level to PM 3 Month Cycle | เริ่มซ่อมงาน PM แล้ว รับผิดชอบโดย KUNANON PARAWANWONG | คุณานนต์ ปารวัณวงศ์</v>
      </c>
      <c r="AP2294" s="42" t="str">
        <f>_xlfn.TEXTJOIN("; ",TRUE,IF(COUNTA('query (10)'!A2294:AK2294)&lt;=6,"NEAR_EMPTY_ROW",""),IF($K2294="","MISSING_STATUS",""),IF(AND($K2294="เสร็จสิ้น",$Z2294=""),"DONE_NO_ACTUAL_DATE",""),IF(AND($I2294="Condition-based Maintenance",$AH2294=""),"CBM_NO_MEASUREMENT",""),IF(OR($X2294="",$X2294=0),"INVALID_PERIOD",""),IF(AND($AA2294&lt;&gt;"",$AB2294&lt;&gt;"",$AB2294&lt;$AA2294),"DATE_SEQUENCE_ERROR",""),IF(AND($AB2294&lt;&gt;"",$AB2294&gt;DATE(2030,12,31)),"DATE_OUTLIER",""),IF($C2294="","MISSING_QRCODE",""),IF($J2294="UNKNOWN","UNKNOWN_PM_TYPE",""),IF($L2294="UNKNOWN","UNKNOWN_STATUS",""))</f>
        <v/>
      </c>
      <c r="AQ2294" s="42" t="str">
        <f t="shared" si="179"/>
        <v>NO</v>
      </c>
    </row>
    <row r="2295" spans="1:43" x14ac:dyDescent="0.3">
      <c r="A2295" s="38">
        <f>IF('query (10)'!A2295="","",'query (10)'!A2295)</f>
        <v>2536</v>
      </c>
      <c r="B2295" s="38">
        <f>IF('query (10)'!B2295="","",'query (10)'!B2295)</f>
        <v>20200</v>
      </c>
      <c r="C2295" s="38" t="str">
        <f>TRIM(UPPER('query (10)'!M2295))</f>
        <v>GR-340</v>
      </c>
      <c r="D2295" s="38" t="str">
        <f>TRIM(UPPER(IFERROR(_xlfn.TEXTBEFORE('query (10)'!L2295,"("),'query (10)'!L2295)))</f>
        <v>INNER RING BORE GRINDING MACHINE</v>
      </c>
      <c r="E2295" s="38" t="str">
        <f>IFERROR(TRIM(UPPER(_xlfn.TEXTBEFORE(_xlfn.TEXTAFTER('query (10)'!L2295,"("),")"))),"")</f>
        <v/>
      </c>
      <c r="F2295" s="38" t="str">
        <f>TRIM('query (10)'!K2295)</f>
        <v>KWD3</v>
      </c>
      <c r="G2295" s="38" t="str">
        <f>IF('query (10)'!J2295="","",'query (10)'!J2295)</f>
        <v>Hydraulic oil pump</v>
      </c>
      <c r="H2295" s="38" t="str">
        <f>TRIM(UPPER('query (10)'!J2295))</f>
        <v>HYDRAULIC OIL PUMP</v>
      </c>
      <c r="I2295" s="38" t="str">
        <f>IF('query (10)'!F2295="","",'query (10)'!F2295)</f>
        <v>Time-based Maintenance</v>
      </c>
      <c r="J2295" s="38" t="str">
        <f>IF('query (10)'!F2295="","",IFERROR(INDEX(Cleaning_Rules!$B$14:$B$17,MATCH(TRIM('query (10)'!F2295),Cleaning_Rules!$A$14:$A$17,0)),"UNKNOWN"))</f>
        <v>TBM</v>
      </c>
      <c r="K2295" s="38" t="str">
        <f>IF('query (10)'!G2295="","",'query (10)'!G2295)</f>
        <v>เสร็จสิ้น</v>
      </c>
      <c r="L2295" s="38" t="str">
        <f>IF('query (10)'!G2295="","MISSING",IFERROR(INDEX(Cleaning_Rules!$B$5:$B$10,MATCH(TRIM('query (10)'!G2295),Cleaning_Rules!$A$5:$A$10,0)),"UNKNOWN"))</f>
        <v>COMPLETED</v>
      </c>
      <c r="M2295" s="38" t="str">
        <f>IF('query (10)'!I2295="","",'query (10)'!I2295)</f>
        <v>Mechanical</v>
      </c>
      <c r="N2295" s="38" t="str">
        <f>IF('query (10)'!O2295="","",'query (10)'!O2295)</f>
        <v>Inspection</v>
      </c>
      <c r="O2295" s="38" t="str">
        <f>IF('query (10)'!P2295="","",'query (10)'!P2295)</f>
        <v>Medium</v>
      </c>
      <c r="P2295" s="38" t="str">
        <f>IF('query (10)'!N2295="","",'query (10)'!N2295)</f>
        <v>Check hydraulic oil level to PM 3 Month Cycle</v>
      </c>
      <c r="Q2295" s="38" t="str">
        <f>TRIM('query (10)'!N2295)</f>
        <v>Check hydraulic oil level to PM 3 Month Cycle</v>
      </c>
      <c r="R2295" s="38" t="str">
        <f>TRIM(UPPER('query (10)'!R2295))</f>
        <v/>
      </c>
      <c r="S2295" s="38" t="str">
        <f>TRIM(UPPER('query (10)'!S2295))</f>
        <v/>
      </c>
      <c r="T2295" s="38" t="str">
        <f>IF('query (10)'!Q2295="","",TRIM(UPPER('query (10)'!Q2295)))</f>
        <v/>
      </c>
      <c r="U2295" s="38" t="str">
        <f>IF('query (10)'!T2295="","",'query (10)'!T2295)</f>
        <v/>
      </c>
      <c r="V2295" s="39" t="str">
        <f>IF('query (10)'!T2295="","",IFERROR(VALUE('query (10)'!T2295),""))</f>
        <v/>
      </c>
      <c r="W2295" s="40">
        <f>IF('query (10)'!U2295="","",'query (10)'!U2295)</f>
        <v>0</v>
      </c>
      <c r="X2295" s="39">
        <f>IF('query (10)'!V2295="","",'query (10)'!V2295)</f>
        <v>90</v>
      </c>
      <c r="Y2295" s="41">
        <f>IF('query (10)'!W2295="","",'query (10)'!W2295)</f>
        <v>46114</v>
      </c>
      <c r="Z2295" s="41">
        <f>IF('query (10)'!X2295="","",'query (10)'!X2295)</f>
        <v>46141</v>
      </c>
      <c r="AA2295" s="41">
        <f>IF('query (10)'!Y2295="","",'query (10)'!Y2295)</f>
        <v>46141</v>
      </c>
      <c r="AB2295" s="41">
        <f>IF('query (10)'!Z2295="","",'query (10)'!Z2295)</f>
        <v>46231</v>
      </c>
      <c r="AC2295" s="38" t="str">
        <f>IF(OR('query (10)'!AA2295="",COUNTIF(Cleaning_Rules!$A$21:$A$26,TRIM('query (10)'!AA2295))&gt;0),"",TRIM('query (10)'!AA2295))</f>
        <v/>
      </c>
      <c r="AD2295" s="38" t="str">
        <f>IF('query (10)'!AB2295="","",TRIM(IFERROR(_xlfn.TEXTBEFORE('query (10)'!AB2295,"("),'query (10)'!AB2295)))</f>
        <v>เริ่มซ่อมงาน PM แล้ว รับผิดชอบโดย KUNANON PARAWANWONG</v>
      </c>
      <c r="AE2295" s="38" t="str">
        <f>IFERROR(LOWER(TRIM(_xlfn.TEXTBEFORE(_xlfn.TEXTAFTER('query (10)'!AB2295,"("),")"))),"")</f>
        <v>parawanwong-k-3161@nsk.com</v>
      </c>
      <c r="AF2295" s="38" t="str">
        <f>IF('query (10)'!AD2295="","",TRIM('query (10)'!AD2295))</f>
        <v>คุณานนต์ ปารวัณวงศ์</v>
      </c>
      <c r="AG2295" s="38" t="str">
        <f>IF('query (10)'!AE2295="","",TRIM('query (10)'!AE2295))</f>
        <v>คุณานนต์ ปารวัณวงศ์</v>
      </c>
      <c r="AH2295" s="38" t="str">
        <f>IF('query (10)'!AF2295="","",IFERROR(VALUE('query (10)'!AF2295),""))</f>
        <v/>
      </c>
      <c r="AI2295" s="38" t="str">
        <f>IF('query (10)'!AG2295="","",TRIM('query (10)'!AG2295))</f>
        <v/>
      </c>
      <c r="AJ2295" s="38" t="str">
        <f>IF('query (10)'!AH2295="","",IFERROR(VALUE('query (10)'!AH2295),""))</f>
        <v/>
      </c>
      <c r="AK2295" s="38" t="str">
        <f>IF('query (10)'!AI2295="","",TRIM('query (10)'!AI2295))</f>
        <v/>
      </c>
      <c r="AL2295" s="42">
        <f t="shared" si="175"/>
        <v>2026</v>
      </c>
      <c r="AM2295" s="42" t="str">
        <f t="shared" si="176"/>
        <v>2026-04</v>
      </c>
      <c r="AN2295" s="42" t="str">
        <f t="shared" ca="1" si="177"/>
        <v/>
      </c>
      <c r="AO2295" s="42" t="str">
        <f t="shared" si="178"/>
        <v>GR-340 | INNER RING BORE GRINDING MACHINE | KWD3 | HYDRAULIC OIL PUMP | Time-based Maintenance | Mechanical | Inspection | Medium | Check hydraulic oil level to PM 3 Month Cycle | เริ่มซ่อมงาน PM แล้ว รับผิดชอบโดย KUNANON PARAWANWONG | คุณานนต์ ปารวัณวงศ์</v>
      </c>
      <c r="AP2295" s="42" t="str">
        <f>_xlfn.TEXTJOIN("; ",TRUE,IF(COUNTA('query (10)'!A2295:AK2295)&lt;=6,"NEAR_EMPTY_ROW",""),IF($K2295="","MISSING_STATUS",""),IF(AND($K2295="เสร็จสิ้น",$Z2295=""),"DONE_NO_ACTUAL_DATE",""),IF(AND($I2295="Condition-based Maintenance",$AH2295=""),"CBM_NO_MEASUREMENT",""),IF(OR($X2295="",$X2295=0),"INVALID_PERIOD",""),IF(AND($AA2295&lt;&gt;"",$AB2295&lt;&gt;"",$AB2295&lt;$AA2295),"DATE_SEQUENCE_ERROR",""),IF(AND($AB2295&lt;&gt;"",$AB2295&gt;DATE(2030,12,31)),"DATE_OUTLIER",""),IF($C2295="","MISSING_QRCODE",""),IF($J2295="UNKNOWN","UNKNOWN_PM_TYPE",""),IF($L2295="UNKNOWN","UNKNOWN_STATUS",""))</f>
        <v/>
      </c>
      <c r="AQ2295" s="42" t="str">
        <f t="shared" si="179"/>
        <v>NO</v>
      </c>
    </row>
    <row r="2296" spans="1:43" x14ac:dyDescent="0.3">
      <c r="A2296" s="38">
        <f>IF('query (10)'!A2296="","",'query (10)'!A2296)</f>
        <v>2537</v>
      </c>
      <c r="B2296" s="38">
        <f>IF('query (10)'!B2296="","",'query (10)'!B2296)</f>
        <v>20201</v>
      </c>
      <c r="C2296" s="38" t="str">
        <f>TRIM(UPPER('query (10)'!M2296))</f>
        <v>GR-342</v>
      </c>
      <c r="D2296" s="38" t="str">
        <f>TRIM(UPPER(IFERROR(_xlfn.TEXTBEFORE('query (10)'!L2296,"("),'query (10)'!L2296)))</f>
        <v>INNER RING RACEWAY AND RIB SUPER FINISH MACHINE</v>
      </c>
      <c r="E2296" s="38" t="str">
        <f>IFERROR(TRIM(UPPER(_xlfn.TEXTBEFORE(_xlfn.TEXTAFTER('query (10)'!L2296,"("),")"))),"")</f>
        <v/>
      </c>
      <c r="F2296" s="38" t="str">
        <f>TRIM('query (10)'!K2296)</f>
        <v>KWD3</v>
      </c>
      <c r="G2296" s="38" t="str">
        <f>IF('query (10)'!J2296="","",'query (10)'!J2296)</f>
        <v>Hydraulic oil pump</v>
      </c>
      <c r="H2296" s="38" t="str">
        <f>TRIM(UPPER('query (10)'!J2296))</f>
        <v>HYDRAULIC OIL PUMP</v>
      </c>
      <c r="I2296" s="38" t="str">
        <f>IF('query (10)'!F2296="","",'query (10)'!F2296)</f>
        <v>Time-based Maintenance</v>
      </c>
      <c r="J2296" s="38" t="str">
        <f>IF('query (10)'!F2296="","",IFERROR(INDEX(Cleaning_Rules!$B$14:$B$17,MATCH(TRIM('query (10)'!F2296),Cleaning_Rules!$A$14:$A$17,0)),"UNKNOWN"))</f>
        <v>TBM</v>
      </c>
      <c r="K2296" s="38" t="str">
        <f>IF('query (10)'!G2296="","",'query (10)'!G2296)</f>
        <v>เสร็จสิ้น</v>
      </c>
      <c r="L2296" s="38" t="str">
        <f>IF('query (10)'!G2296="","MISSING",IFERROR(INDEX(Cleaning_Rules!$B$5:$B$10,MATCH(TRIM('query (10)'!G2296),Cleaning_Rules!$A$5:$A$10,0)),"UNKNOWN"))</f>
        <v>COMPLETED</v>
      </c>
      <c r="M2296" s="38" t="str">
        <f>IF('query (10)'!I2296="","",'query (10)'!I2296)</f>
        <v>Mechanical</v>
      </c>
      <c r="N2296" s="38" t="str">
        <f>IF('query (10)'!O2296="","",'query (10)'!O2296)</f>
        <v>Inspection</v>
      </c>
      <c r="O2296" s="38" t="str">
        <f>IF('query (10)'!P2296="","",'query (10)'!P2296)</f>
        <v>Medium</v>
      </c>
      <c r="P2296" s="38" t="str">
        <f>IF('query (10)'!N2296="","",'query (10)'!N2296)</f>
        <v>Check hydraulic oil level to PM 3 Month Cycle</v>
      </c>
      <c r="Q2296" s="38" t="str">
        <f>TRIM('query (10)'!N2296)</f>
        <v>Check hydraulic oil level to PM 3 Month Cycle</v>
      </c>
      <c r="R2296" s="38" t="str">
        <f>TRIM(UPPER('query (10)'!R2296))</f>
        <v/>
      </c>
      <c r="S2296" s="38" t="str">
        <f>TRIM(UPPER('query (10)'!S2296))</f>
        <v/>
      </c>
      <c r="T2296" s="38" t="str">
        <f>IF('query (10)'!Q2296="","",TRIM(UPPER('query (10)'!Q2296)))</f>
        <v/>
      </c>
      <c r="U2296" s="38" t="str">
        <f>IF('query (10)'!T2296="","",'query (10)'!T2296)</f>
        <v/>
      </c>
      <c r="V2296" s="39" t="str">
        <f>IF('query (10)'!T2296="","",IFERROR(VALUE('query (10)'!T2296),""))</f>
        <v/>
      </c>
      <c r="W2296" s="40">
        <f>IF('query (10)'!U2296="","",'query (10)'!U2296)</f>
        <v>0</v>
      </c>
      <c r="X2296" s="39">
        <f>IF('query (10)'!V2296="","",'query (10)'!V2296)</f>
        <v>90</v>
      </c>
      <c r="Y2296" s="41">
        <f>IF('query (10)'!W2296="","",'query (10)'!W2296)</f>
        <v>46114</v>
      </c>
      <c r="Z2296" s="41">
        <f>IF('query (10)'!X2296="","",'query (10)'!X2296)</f>
        <v>46141</v>
      </c>
      <c r="AA2296" s="41">
        <f>IF('query (10)'!Y2296="","",'query (10)'!Y2296)</f>
        <v>46141</v>
      </c>
      <c r="AB2296" s="41">
        <f>IF('query (10)'!Z2296="","",'query (10)'!Z2296)</f>
        <v>46231</v>
      </c>
      <c r="AC2296" s="38" t="str">
        <f>IF(OR('query (10)'!AA2296="",COUNTIF(Cleaning_Rules!$A$21:$A$26,TRIM('query (10)'!AA2296))&gt;0),"",TRIM('query (10)'!AA2296))</f>
        <v/>
      </c>
      <c r="AD2296" s="38" t="str">
        <f>IF('query (10)'!AB2296="","",TRIM(IFERROR(_xlfn.TEXTBEFORE('query (10)'!AB2296,"("),'query (10)'!AB2296)))</f>
        <v>เริ่มซ่อมงาน PM แล้ว รับผิดชอบโดย KUNANON PARAWANWONG</v>
      </c>
      <c r="AE2296" s="38" t="str">
        <f>IFERROR(LOWER(TRIM(_xlfn.TEXTBEFORE(_xlfn.TEXTAFTER('query (10)'!AB2296,"("),")"))),"")</f>
        <v>parawanwong-k-3161@nsk.com</v>
      </c>
      <c r="AF2296" s="38" t="str">
        <f>IF('query (10)'!AD2296="","",TRIM('query (10)'!AD2296))</f>
        <v>คุณานนต์ ปารวัณวงศ์</v>
      </c>
      <c r="AG2296" s="38" t="str">
        <f>IF('query (10)'!AE2296="","",TRIM('query (10)'!AE2296))</f>
        <v>คุณานนต์ ปารวัณวงศ์</v>
      </c>
      <c r="AH2296" s="38" t="str">
        <f>IF('query (10)'!AF2296="","",IFERROR(VALUE('query (10)'!AF2296),""))</f>
        <v/>
      </c>
      <c r="AI2296" s="38" t="str">
        <f>IF('query (10)'!AG2296="","",TRIM('query (10)'!AG2296))</f>
        <v/>
      </c>
      <c r="AJ2296" s="38" t="str">
        <f>IF('query (10)'!AH2296="","",IFERROR(VALUE('query (10)'!AH2296),""))</f>
        <v/>
      </c>
      <c r="AK2296" s="38" t="str">
        <f>IF('query (10)'!AI2296="","",TRIM('query (10)'!AI2296))</f>
        <v/>
      </c>
      <c r="AL2296" s="42">
        <f t="shared" si="175"/>
        <v>2026</v>
      </c>
      <c r="AM2296" s="42" t="str">
        <f t="shared" si="176"/>
        <v>2026-04</v>
      </c>
      <c r="AN2296" s="42" t="str">
        <f t="shared" ca="1" si="177"/>
        <v/>
      </c>
      <c r="AO2296" s="42" t="str">
        <f t="shared" si="178"/>
        <v>GR-342 | INNER RING RACEWAY AND RIB SUPER FINISH MACHINE | KWD3 | HYDRAULIC OIL PUMP | Time-based Maintenance | Mechanical | Inspection | Medium | Check hydraulic oil level to PM 3 Month Cycle | เริ่มซ่อมงาน PM แล้ว รับผิดชอบโดย KUNANON PARAWANWONG | คุณานนต์ ปารวัณวงศ์</v>
      </c>
      <c r="AP2296" s="42" t="str">
        <f>_xlfn.TEXTJOIN("; ",TRUE,IF(COUNTA('query (10)'!A2296:AK2296)&lt;=6,"NEAR_EMPTY_ROW",""),IF($K2296="","MISSING_STATUS",""),IF(AND($K2296="เสร็จสิ้น",$Z2296=""),"DONE_NO_ACTUAL_DATE",""),IF(AND($I2296="Condition-based Maintenance",$AH2296=""),"CBM_NO_MEASUREMENT",""),IF(OR($X2296="",$X2296=0),"INVALID_PERIOD",""),IF(AND($AA2296&lt;&gt;"",$AB2296&lt;&gt;"",$AB2296&lt;$AA2296),"DATE_SEQUENCE_ERROR",""),IF(AND($AB2296&lt;&gt;"",$AB2296&gt;DATE(2030,12,31)),"DATE_OUTLIER",""),IF($C2296="","MISSING_QRCODE",""),IF($J2296="UNKNOWN","UNKNOWN_PM_TYPE",""),IF($L2296="UNKNOWN","UNKNOWN_STATUS",""))</f>
        <v/>
      </c>
      <c r="AQ2296" s="42" t="str">
        <f t="shared" si="179"/>
        <v>NO</v>
      </c>
    </row>
    <row r="2297" spans="1:43" x14ac:dyDescent="0.3">
      <c r="A2297" s="38">
        <f>IF('query (10)'!A2297="","",'query (10)'!A2297)</f>
        <v>2538</v>
      </c>
      <c r="B2297" s="38">
        <f>IF('query (10)'!B2297="","",'query (10)'!B2297)</f>
        <v>20203</v>
      </c>
      <c r="C2297" s="38" t="str">
        <f>TRIM(UPPER('query (10)'!M2297))</f>
        <v>GR-473</v>
      </c>
      <c r="D2297" s="38" t="str">
        <f>TRIM(UPPER(IFERROR(_xlfn.TEXTBEFORE('query (10)'!L2297,"("),'query (10)'!L2297)))</f>
        <v>OUTER RING RACEWAY GRINDING MACHINE</v>
      </c>
      <c r="E2297" s="38" t="str">
        <f>IFERROR(TRIM(UPPER(_xlfn.TEXTBEFORE(_xlfn.TEXTAFTER('query (10)'!L2297,"("),")"))),"")</f>
        <v/>
      </c>
      <c r="F2297" s="38" t="str">
        <f>TRIM('query (10)'!K2297)</f>
        <v>KWD4</v>
      </c>
      <c r="G2297" s="38" t="str">
        <f>IF('query (10)'!J2297="","",'query (10)'!J2297)</f>
        <v>Hydraulic oil pump</v>
      </c>
      <c r="H2297" s="38" t="str">
        <f>TRIM(UPPER('query (10)'!J2297))</f>
        <v>HYDRAULIC OIL PUMP</v>
      </c>
      <c r="I2297" s="38" t="str">
        <f>IF('query (10)'!F2297="","",'query (10)'!F2297)</f>
        <v>Time-based Maintenance</v>
      </c>
      <c r="J2297" s="38" t="str">
        <f>IF('query (10)'!F2297="","",IFERROR(INDEX(Cleaning_Rules!$B$14:$B$17,MATCH(TRIM('query (10)'!F2297),Cleaning_Rules!$A$14:$A$17,0)),"UNKNOWN"))</f>
        <v>TBM</v>
      </c>
      <c r="K2297" s="38" t="str">
        <f>IF('query (10)'!G2297="","",'query (10)'!G2297)</f>
        <v>เสร็จสิ้น</v>
      </c>
      <c r="L2297" s="38" t="str">
        <f>IF('query (10)'!G2297="","MISSING",IFERROR(INDEX(Cleaning_Rules!$B$5:$B$10,MATCH(TRIM('query (10)'!G2297),Cleaning_Rules!$A$5:$A$10,0)),"UNKNOWN"))</f>
        <v>COMPLETED</v>
      </c>
      <c r="M2297" s="38" t="str">
        <f>IF('query (10)'!I2297="","",'query (10)'!I2297)</f>
        <v>Mechanical</v>
      </c>
      <c r="N2297" s="38" t="str">
        <f>IF('query (10)'!O2297="","",'query (10)'!O2297)</f>
        <v>Inspection</v>
      </c>
      <c r="O2297" s="38" t="str">
        <f>IF('query (10)'!P2297="","",'query (10)'!P2297)</f>
        <v>Medium</v>
      </c>
      <c r="P2297" s="38" t="str">
        <f>IF('query (10)'!N2297="","",'query (10)'!N2297)</f>
        <v>Check hydraulic oil level to PM 3 Month Cycle</v>
      </c>
      <c r="Q2297" s="38" t="str">
        <f>TRIM('query (10)'!N2297)</f>
        <v>Check hydraulic oil level to PM 3 Month Cycle</v>
      </c>
      <c r="R2297" s="38" t="str">
        <f>TRIM(UPPER('query (10)'!R2297))</f>
        <v/>
      </c>
      <c r="S2297" s="38" t="str">
        <f>TRIM(UPPER('query (10)'!S2297))</f>
        <v/>
      </c>
      <c r="T2297" s="38" t="str">
        <f>IF('query (10)'!Q2297="","",TRIM(UPPER('query (10)'!Q2297)))</f>
        <v/>
      </c>
      <c r="U2297" s="38" t="str">
        <f>IF('query (10)'!T2297="","",'query (10)'!T2297)</f>
        <v/>
      </c>
      <c r="V2297" s="39" t="str">
        <f>IF('query (10)'!T2297="","",IFERROR(VALUE('query (10)'!T2297),""))</f>
        <v/>
      </c>
      <c r="W2297" s="40">
        <f>IF('query (10)'!U2297="","",'query (10)'!U2297)</f>
        <v>0</v>
      </c>
      <c r="X2297" s="39">
        <f>IF('query (10)'!V2297="","",'query (10)'!V2297)</f>
        <v>90</v>
      </c>
      <c r="Y2297" s="41">
        <f>IF('query (10)'!W2297="","",'query (10)'!W2297)</f>
        <v>46115</v>
      </c>
      <c r="Z2297" s="41">
        <f>IF('query (10)'!X2297="","",'query (10)'!X2297)</f>
        <v>46141</v>
      </c>
      <c r="AA2297" s="41">
        <f>IF('query (10)'!Y2297="","",'query (10)'!Y2297)</f>
        <v>46141</v>
      </c>
      <c r="AB2297" s="41">
        <f>IF('query (10)'!Z2297="","",'query (10)'!Z2297)</f>
        <v>46231</v>
      </c>
      <c r="AC2297" s="38" t="str">
        <f>IF(OR('query (10)'!AA2297="",COUNTIF(Cleaning_Rules!$A$21:$A$26,TRIM('query (10)'!AA2297))&gt;0),"",TRIM('query (10)'!AA2297))</f>
        <v/>
      </c>
      <c r="AD2297" s="38" t="str">
        <f>IF('query (10)'!AB2297="","",TRIM(IFERROR(_xlfn.TEXTBEFORE('query (10)'!AB2297,"("),'query (10)'!AB2297)))</f>
        <v>เริ่มซ่อมงาน PM แล้ว รับผิดชอบโดย KUNANON PARAWANWONG</v>
      </c>
      <c r="AE2297" s="38" t="str">
        <f>IFERROR(LOWER(TRIM(_xlfn.TEXTBEFORE(_xlfn.TEXTAFTER('query (10)'!AB2297,"("),")"))),"")</f>
        <v>parawanwong-k-3161@nsk.com</v>
      </c>
      <c r="AF2297" s="38" t="str">
        <f>IF('query (10)'!AD2297="","",TRIM('query (10)'!AD2297))</f>
        <v>คุณานนต์ ปารวัณวงศ์</v>
      </c>
      <c r="AG2297" s="38" t="str">
        <f>IF('query (10)'!AE2297="","",TRIM('query (10)'!AE2297))</f>
        <v>คุณานนต์ ปารวัณวงศ์</v>
      </c>
      <c r="AH2297" s="38" t="str">
        <f>IF('query (10)'!AF2297="","",IFERROR(VALUE('query (10)'!AF2297),""))</f>
        <v/>
      </c>
      <c r="AI2297" s="38" t="str">
        <f>IF('query (10)'!AG2297="","",TRIM('query (10)'!AG2297))</f>
        <v/>
      </c>
      <c r="AJ2297" s="38" t="str">
        <f>IF('query (10)'!AH2297="","",IFERROR(VALUE('query (10)'!AH2297),""))</f>
        <v/>
      </c>
      <c r="AK2297" s="38" t="str">
        <f>IF('query (10)'!AI2297="","",TRIM('query (10)'!AI2297))</f>
        <v/>
      </c>
      <c r="AL2297" s="42">
        <f t="shared" si="175"/>
        <v>2026</v>
      </c>
      <c r="AM2297" s="42" t="str">
        <f t="shared" si="176"/>
        <v>2026-04</v>
      </c>
      <c r="AN2297" s="42" t="str">
        <f t="shared" ca="1" si="177"/>
        <v/>
      </c>
      <c r="AO2297" s="42" t="str">
        <f t="shared" si="178"/>
        <v>GR-473 | OUTER RING RACEWAY GRINDING MACHINE | KWD4 | HYDRAULIC OIL PUMP | Time-based Maintenance | Mechanical | Inspection | Medium | Check hydraulic oil level to PM 3 Month Cycle | เริ่มซ่อมงาน PM แล้ว รับผิดชอบโดย KUNANON PARAWANWONG | คุณานนต์ ปารวัณวงศ์</v>
      </c>
      <c r="AP2297" s="42" t="str">
        <f>_xlfn.TEXTJOIN("; ",TRUE,IF(COUNTA('query (10)'!A2297:AK2297)&lt;=6,"NEAR_EMPTY_ROW",""),IF($K2297="","MISSING_STATUS",""),IF(AND($K2297="เสร็จสิ้น",$Z2297=""),"DONE_NO_ACTUAL_DATE",""),IF(AND($I2297="Condition-based Maintenance",$AH2297=""),"CBM_NO_MEASUREMENT",""),IF(OR($X2297="",$X2297=0),"INVALID_PERIOD",""),IF(AND($AA2297&lt;&gt;"",$AB2297&lt;&gt;"",$AB2297&lt;$AA2297),"DATE_SEQUENCE_ERROR",""),IF(AND($AB2297&lt;&gt;"",$AB2297&gt;DATE(2030,12,31)),"DATE_OUTLIER",""),IF($C2297="","MISSING_QRCODE",""),IF($J2297="UNKNOWN","UNKNOWN_PM_TYPE",""),IF($L2297="UNKNOWN","UNKNOWN_STATUS",""))</f>
        <v/>
      </c>
      <c r="AQ2297" s="42" t="str">
        <f t="shared" si="179"/>
        <v>NO</v>
      </c>
    </row>
    <row r="2298" spans="1:43" x14ac:dyDescent="0.3">
      <c r="A2298" s="38">
        <f>IF('query (10)'!A2298="","",'query (10)'!A2298)</f>
        <v>2539</v>
      </c>
      <c r="B2298" s="38">
        <f>IF('query (10)'!B2298="","",'query (10)'!B2298)</f>
        <v>20204</v>
      </c>
      <c r="C2298" s="38" t="str">
        <f>TRIM(UPPER('query (10)'!M2298))</f>
        <v>GR-476</v>
      </c>
      <c r="D2298" s="38" t="str">
        <f>TRIM(UPPER(IFERROR(_xlfn.TEXTBEFORE('query (10)'!L2298,"("),'query (10)'!L2298)))</f>
        <v>OUTER RING RACEWAY SUPER FINISH MACHINE</v>
      </c>
      <c r="E2298" s="38" t="str">
        <f>IFERROR(TRIM(UPPER(_xlfn.TEXTBEFORE(_xlfn.TEXTAFTER('query (10)'!L2298,"("),")"))),"")</f>
        <v/>
      </c>
      <c r="F2298" s="38" t="str">
        <f>TRIM('query (10)'!K2298)</f>
        <v>KWD4</v>
      </c>
      <c r="G2298" s="38" t="str">
        <f>IF('query (10)'!J2298="","",'query (10)'!J2298)</f>
        <v>Hydraulic oil pump</v>
      </c>
      <c r="H2298" s="38" t="str">
        <f>TRIM(UPPER('query (10)'!J2298))</f>
        <v>HYDRAULIC OIL PUMP</v>
      </c>
      <c r="I2298" s="38" t="str">
        <f>IF('query (10)'!F2298="","",'query (10)'!F2298)</f>
        <v>Time-based Maintenance</v>
      </c>
      <c r="J2298" s="38" t="str">
        <f>IF('query (10)'!F2298="","",IFERROR(INDEX(Cleaning_Rules!$B$14:$B$17,MATCH(TRIM('query (10)'!F2298),Cleaning_Rules!$A$14:$A$17,0)),"UNKNOWN"))</f>
        <v>TBM</v>
      </c>
      <c r="K2298" s="38" t="str">
        <f>IF('query (10)'!G2298="","",'query (10)'!G2298)</f>
        <v>เสร็จสิ้น</v>
      </c>
      <c r="L2298" s="38" t="str">
        <f>IF('query (10)'!G2298="","MISSING",IFERROR(INDEX(Cleaning_Rules!$B$5:$B$10,MATCH(TRIM('query (10)'!G2298),Cleaning_Rules!$A$5:$A$10,0)),"UNKNOWN"))</f>
        <v>COMPLETED</v>
      </c>
      <c r="M2298" s="38" t="str">
        <f>IF('query (10)'!I2298="","",'query (10)'!I2298)</f>
        <v>Mechanical</v>
      </c>
      <c r="N2298" s="38" t="str">
        <f>IF('query (10)'!O2298="","",'query (10)'!O2298)</f>
        <v>Inspection</v>
      </c>
      <c r="O2298" s="38" t="str">
        <f>IF('query (10)'!P2298="","",'query (10)'!P2298)</f>
        <v>Medium</v>
      </c>
      <c r="P2298" s="38" t="str">
        <f>IF('query (10)'!N2298="","",'query (10)'!N2298)</f>
        <v>Check hydraulic oil level to PM 3 Month Cycle</v>
      </c>
      <c r="Q2298" s="38" t="str">
        <f>TRIM('query (10)'!N2298)</f>
        <v>Check hydraulic oil level to PM 3 Month Cycle</v>
      </c>
      <c r="R2298" s="38" t="str">
        <f>TRIM(UPPER('query (10)'!R2298))</f>
        <v/>
      </c>
      <c r="S2298" s="38" t="str">
        <f>TRIM(UPPER('query (10)'!S2298))</f>
        <v/>
      </c>
      <c r="T2298" s="38" t="str">
        <f>IF('query (10)'!Q2298="","",TRIM(UPPER('query (10)'!Q2298)))</f>
        <v/>
      </c>
      <c r="U2298" s="38" t="str">
        <f>IF('query (10)'!T2298="","",'query (10)'!T2298)</f>
        <v/>
      </c>
      <c r="V2298" s="39" t="str">
        <f>IF('query (10)'!T2298="","",IFERROR(VALUE('query (10)'!T2298),""))</f>
        <v/>
      </c>
      <c r="W2298" s="40">
        <f>IF('query (10)'!U2298="","",'query (10)'!U2298)</f>
        <v>0</v>
      </c>
      <c r="X2298" s="39">
        <f>IF('query (10)'!V2298="","",'query (10)'!V2298)</f>
        <v>90</v>
      </c>
      <c r="Y2298" s="41">
        <f>IF('query (10)'!W2298="","",'query (10)'!W2298)</f>
        <v>46115</v>
      </c>
      <c r="Z2298" s="41">
        <f>IF('query (10)'!X2298="","",'query (10)'!X2298)</f>
        <v>46141</v>
      </c>
      <c r="AA2298" s="41">
        <f>IF('query (10)'!Y2298="","",'query (10)'!Y2298)</f>
        <v>46141</v>
      </c>
      <c r="AB2298" s="41">
        <f>IF('query (10)'!Z2298="","",'query (10)'!Z2298)</f>
        <v>46231</v>
      </c>
      <c r="AC2298" s="38" t="str">
        <f>IF(OR('query (10)'!AA2298="",COUNTIF(Cleaning_Rules!$A$21:$A$26,TRIM('query (10)'!AA2298))&gt;0),"",TRIM('query (10)'!AA2298))</f>
        <v/>
      </c>
      <c r="AD2298" s="38" t="str">
        <f>IF('query (10)'!AB2298="","",TRIM(IFERROR(_xlfn.TEXTBEFORE('query (10)'!AB2298,"("),'query (10)'!AB2298)))</f>
        <v>เริ่มซ่อมงาน PM แล้ว รับผิดชอบโดย KUNANON PARAWANWONG</v>
      </c>
      <c r="AE2298" s="38" t="str">
        <f>IFERROR(LOWER(TRIM(_xlfn.TEXTBEFORE(_xlfn.TEXTAFTER('query (10)'!AB2298,"("),")"))),"")</f>
        <v>parawanwong-k-3161@nsk.com</v>
      </c>
      <c r="AF2298" s="38" t="str">
        <f>IF('query (10)'!AD2298="","",TRIM('query (10)'!AD2298))</f>
        <v>คุณานนต์ ปารวัณวงศ์</v>
      </c>
      <c r="AG2298" s="38" t="str">
        <f>IF('query (10)'!AE2298="","",TRIM('query (10)'!AE2298))</f>
        <v>คุณานนต์ ปารวัณวงศ์</v>
      </c>
      <c r="AH2298" s="38" t="str">
        <f>IF('query (10)'!AF2298="","",IFERROR(VALUE('query (10)'!AF2298),""))</f>
        <v/>
      </c>
      <c r="AI2298" s="38" t="str">
        <f>IF('query (10)'!AG2298="","",TRIM('query (10)'!AG2298))</f>
        <v/>
      </c>
      <c r="AJ2298" s="38" t="str">
        <f>IF('query (10)'!AH2298="","",IFERROR(VALUE('query (10)'!AH2298),""))</f>
        <v/>
      </c>
      <c r="AK2298" s="38" t="str">
        <f>IF('query (10)'!AI2298="","",TRIM('query (10)'!AI2298))</f>
        <v/>
      </c>
      <c r="AL2298" s="42">
        <f t="shared" si="175"/>
        <v>2026</v>
      </c>
      <c r="AM2298" s="42" t="str">
        <f t="shared" si="176"/>
        <v>2026-04</v>
      </c>
      <c r="AN2298" s="42" t="str">
        <f t="shared" ca="1" si="177"/>
        <v/>
      </c>
      <c r="AO2298" s="42" t="str">
        <f t="shared" si="178"/>
        <v>GR-476 | OUTER RING RACEWAY SUPER FINISH MACHINE | KWD4 | HYDRAULIC OIL PUMP | Time-based Maintenance | Mechanical | Inspection | Medium | Check hydraulic oil level to PM 3 Month Cycle | เริ่มซ่อมงาน PM แล้ว รับผิดชอบโดย KUNANON PARAWANWONG | คุณานนต์ ปารวัณวงศ์</v>
      </c>
      <c r="AP2298" s="42" t="str">
        <f>_xlfn.TEXTJOIN("; ",TRUE,IF(COUNTA('query (10)'!A2298:AK2298)&lt;=6,"NEAR_EMPTY_ROW",""),IF($K2298="","MISSING_STATUS",""),IF(AND($K2298="เสร็จสิ้น",$Z2298=""),"DONE_NO_ACTUAL_DATE",""),IF(AND($I2298="Condition-based Maintenance",$AH2298=""),"CBM_NO_MEASUREMENT",""),IF(OR($X2298="",$X2298=0),"INVALID_PERIOD",""),IF(AND($AA2298&lt;&gt;"",$AB2298&lt;&gt;"",$AB2298&lt;$AA2298),"DATE_SEQUENCE_ERROR",""),IF(AND($AB2298&lt;&gt;"",$AB2298&gt;DATE(2030,12,31)),"DATE_OUTLIER",""),IF($C2298="","MISSING_QRCODE",""),IF($J2298="UNKNOWN","UNKNOWN_PM_TYPE",""),IF($L2298="UNKNOWN","UNKNOWN_STATUS",""))</f>
        <v/>
      </c>
      <c r="AQ2298" s="42" t="str">
        <f t="shared" si="179"/>
        <v>NO</v>
      </c>
    </row>
    <row r="2299" spans="1:43" x14ac:dyDescent="0.3">
      <c r="A2299" s="38">
        <f>IF('query (10)'!A2299="","",'query (10)'!A2299)</f>
        <v>2540</v>
      </c>
      <c r="B2299" s="38">
        <f>IF('query (10)'!B2299="","",'query (10)'!B2299)</f>
        <v>20205</v>
      </c>
      <c r="C2299" s="38" t="str">
        <f>TRIM(UPPER('query (10)'!M2299))</f>
        <v>GR-458</v>
      </c>
      <c r="D2299" s="38" t="str">
        <f>TRIM(UPPER(IFERROR(_xlfn.TEXTBEFORE('query (10)'!L2299,"("),'query (10)'!L2299)))</f>
        <v>INNER RING RACEWAY GRINDING MACHINE</v>
      </c>
      <c r="E2299" s="38" t="str">
        <f>IFERROR(TRIM(UPPER(_xlfn.TEXTBEFORE(_xlfn.TEXTAFTER('query (10)'!L2299,"("),")"))),"")</f>
        <v/>
      </c>
      <c r="F2299" s="38" t="str">
        <f>TRIM('query (10)'!K2299)</f>
        <v>KWD4</v>
      </c>
      <c r="G2299" s="38" t="str">
        <f>IF('query (10)'!J2299="","",'query (10)'!J2299)</f>
        <v>Hydraulic oil pump</v>
      </c>
      <c r="H2299" s="38" t="str">
        <f>TRIM(UPPER('query (10)'!J2299))</f>
        <v>HYDRAULIC OIL PUMP</v>
      </c>
      <c r="I2299" s="38" t="str">
        <f>IF('query (10)'!F2299="","",'query (10)'!F2299)</f>
        <v>Time-based Maintenance</v>
      </c>
      <c r="J2299" s="38" t="str">
        <f>IF('query (10)'!F2299="","",IFERROR(INDEX(Cleaning_Rules!$B$14:$B$17,MATCH(TRIM('query (10)'!F2299),Cleaning_Rules!$A$14:$A$17,0)),"UNKNOWN"))</f>
        <v>TBM</v>
      </c>
      <c r="K2299" s="38" t="str">
        <f>IF('query (10)'!G2299="","",'query (10)'!G2299)</f>
        <v>เสร็จสิ้น</v>
      </c>
      <c r="L2299" s="38" t="str">
        <f>IF('query (10)'!G2299="","MISSING",IFERROR(INDEX(Cleaning_Rules!$B$5:$B$10,MATCH(TRIM('query (10)'!G2299),Cleaning_Rules!$A$5:$A$10,0)),"UNKNOWN"))</f>
        <v>COMPLETED</v>
      </c>
      <c r="M2299" s="38" t="str">
        <f>IF('query (10)'!I2299="","",'query (10)'!I2299)</f>
        <v>Mechanical</v>
      </c>
      <c r="N2299" s="38" t="str">
        <f>IF('query (10)'!O2299="","",'query (10)'!O2299)</f>
        <v>Inspection</v>
      </c>
      <c r="O2299" s="38" t="str">
        <f>IF('query (10)'!P2299="","",'query (10)'!P2299)</f>
        <v>Medium</v>
      </c>
      <c r="P2299" s="38" t="str">
        <f>IF('query (10)'!N2299="","",'query (10)'!N2299)</f>
        <v>Check hydraulic oil level to PM 3 Month Cycle</v>
      </c>
      <c r="Q2299" s="38" t="str">
        <f>TRIM('query (10)'!N2299)</f>
        <v>Check hydraulic oil level to PM 3 Month Cycle</v>
      </c>
      <c r="R2299" s="38" t="str">
        <f>TRIM(UPPER('query (10)'!R2299))</f>
        <v/>
      </c>
      <c r="S2299" s="38" t="str">
        <f>TRIM(UPPER('query (10)'!S2299))</f>
        <v/>
      </c>
      <c r="T2299" s="38" t="str">
        <f>IF('query (10)'!Q2299="","",TRIM(UPPER('query (10)'!Q2299)))</f>
        <v/>
      </c>
      <c r="U2299" s="38" t="str">
        <f>IF('query (10)'!T2299="","",'query (10)'!T2299)</f>
        <v/>
      </c>
      <c r="V2299" s="39" t="str">
        <f>IF('query (10)'!T2299="","",IFERROR(VALUE('query (10)'!T2299),""))</f>
        <v/>
      </c>
      <c r="W2299" s="40">
        <f>IF('query (10)'!U2299="","",'query (10)'!U2299)</f>
        <v>0</v>
      </c>
      <c r="X2299" s="39">
        <f>IF('query (10)'!V2299="","",'query (10)'!V2299)</f>
        <v>90</v>
      </c>
      <c r="Y2299" s="41">
        <f>IF('query (10)'!W2299="","",'query (10)'!W2299)</f>
        <v>46115</v>
      </c>
      <c r="Z2299" s="41">
        <f>IF('query (10)'!X2299="","",'query (10)'!X2299)</f>
        <v>46141</v>
      </c>
      <c r="AA2299" s="41">
        <f>IF('query (10)'!Y2299="","",'query (10)'!Y2299)</f>
        <v>46141</v>
      </c>
      <c r="AB2299" s="41">
        <f>IF('query (10)'!Z2299="","",'query (10)'!Z2299)</f>
        <v>46231</v>
      </c>
      <c r="AC2299" s="38" t="str">
        <f>IF(OR('query (10)'!AA2299="",COUNTIF(Cleaning_Rules!$A$21:$A$26,TRIM('query (10)'!AA2299))&gt;0),"",TRIM('query (10)'!AA2299))</f>
        <v/>
      </c>
      <c r="AD2299" s="38" t="str">
        <f>IF('query (10)'!AB2299="","",TRIM(IFERROR(_xlfn.TEXTBEFORE('query (10)'!AB2299,"("),'query (10)'!AB2299)))</f>
        <v>เริ่มซ่อมงาน PM แล้ว รับผิดชอบโดย KUNANON PARAWANWONG</v>
      </c>
      <c r="AE2299" s="38" t="str">
        <f>IFERROR(LOWER(TRIM(_xlfn.TEXTBEFORE(_xlfn.TEXTAFTER('query (10)'!AB2299,"("),")"))),"")</f>
        <v>parawanwong-k-3161@nsk.com</v>
      </c>
      <c r="AF2299" s="38" t="str">
        <f>IF('query (10)'!AD2299="","",TRIM('query (10)'!AD2299))</f>
        <v>คุณานนต์ ปารวัณวงศ์</v>
      </c>
      <c r="AG2299" s="38" t="str">
        <f>IF('query (10)'!AE2299="","",TRIM('query (10)'!AE2299))</f>
        <v>คุณานนต์ ปารวัณวงศ์</v>
      </c>
      <c r="AH2299" s="38" t="str">
        <f>IF('query (10)'!AF2299="","",IFERROR(VALUE('query (10)'!AF2299),""))</f>
        <v/>
      </c>
      <c r="AI2299" s="38" t="str">
        <f>IF('query (10)'!AG2299="","",TRIM('query (10)'!AG2299))</f>
        <v/>
      </c>
      <c r="AJ2299" s="38" t="str">
        <f>IF('query (10)'!AH2299="","",IFERROR(VALUE('query (10)'!AH2299),""))</f>
        <v/>
      </c>
      <c r="AK2299" s="38" t="str">
        <f>IF('query (10)'!AI2299="","",TRIM('query (10)'!AI2299))</f>
        <v/>
      </c>
      <c r="AL2299" s="42">
        <f t="shared" si="175"/>
        <v>2026</v>
      </c>
      <c r="AM2299" s="42" t="str">
        <f t="shared" si="176"/>
        <v>2026-04</v>
      </c>
      <c r="AN2299" s="42" t="str">
        <f t="shared" ca="1" si="177"/>
        <v/>
      </c>
      <c r="AO2299" s="42" t="str">
        <f t="shared" si="178"/>
        <v>GR-458 | INNER RING RACEWAY GRINDING MACHINE | KWD4 | HYDRAULIC OIL PUMP | Time-based Maintenance | Mechanical | Inspection | Medium | Check hydraulic oil level to PM 3 Month Cycle | เริ่มซ่อมงาน PM แล้ว รับผิดชอบโดย KUNANON PARAWANWONG | คุณานนต์ ปารวัณวงศ์</v>
      </c>
      <c r="AP2299" s="42" t="str">
        <f>_xlfn.TEXTJOIN("; ",TRUE,IF(COUNTA('query (10)'!A2299:AK2299)&lt;=6,"NEAR_EMPTY_ROW",""),IF($K2299="","MISSING_STATUS",""),IF(AND($K2299="เสร็จสิ้น",$Z2299=""),"DONE_NO_ACTUAL_DATE",""),IF(AND($I2299="Condition-based Maintenance",$AH2299=""),"CBM_NO_MEASUREMENT",""),IF(OR($X2299="",$X2299=0),"INVALID_PERIOD",""),IF(AND($AA2299&lt;&gt;"",$AB2299&lt;&gt;"",$AB2299&lt;$AA2299),"DATE_SEQUENCE_ERROR",""),IF(AND($AB2299&lt;&gt;"",$AB2299&gt;DATE(2030,12,31)),"DATE_OUTLIER",""),IF($C2299="","MISSING_QRCODE",""),IF($J2299="UNKNOWN","UNKNOWN_PM_TYPE",""),IF($L2299="UNKNOWN","UNKNOWN_STATUS",""))</f>
        <v/>
      </c>
      <c r="AQ2299" s="42" t="str">
        <f t="shared" si="179"/>
        <v>NO</v>
      </c>
    </row>
    <row r="2300" spans="1:43" x14ac:dyDescent="0.3">
      <c r="A2300" s="38">
        <f>IF('query (10)'!A2300="","",'query (10)'!A2300)</f>
        <v>2541</v>
      </c>
      <c r="B2300" s="38">
        <f>IF('query (10)'!B2300="","",'query (10)'!B2300)</f>
        <v>20206</v>
      </c>
      <c r="C2300" s="38" t="str">
        <f>TRIM(UPPER('query (10)'!M2300))</f>
        <v>GR-461</v>
      </c>
      <c r="D2300" s="38" t="str">
        <f>TRIM(UPPER(IFERROR(_xlfn.TEXTBEFORE('query (10)'!L2300,"("),'query (10)'!L2300)))</f>
        <v>INNER RING RIB GRINDING MACHINE</v>
      </c>
      <c r="E2300" s="38" t="str">
        <f>IFERROR(TRIM(UPPER(_xlfn.TEXTBEFORE(_xlfn.TEXTAFTER('query (10)'!L2300,"("),")"))),"")</f>
        <v/>
      </c>
      <c r="F2300" s="38" t="str">
        <f>TRIM('query (10)'!K2300)</f>
        <v>KWD4</v>
      </c>
      <c r="G2300" s="38" t="str">
        <f>IF('query (10)'!J2300="","",'query (10)'!J2300)</f>
        <v>Hydraulic oil pump</v>
      </c>
      <c r="H2300" s="38" t="str">
        <f>TRIM(UPPER('query (10)'!J2300))</f>
        <v>HYDRAULIC OIL PUMP</v>
      </c>
      <c r="I2300" s="38" t="str">
        <f>IF('query (10)'!F2300="","",'query (10)'!F2300)</f>
        <v>Time-based Maintenance</v>
      </c>
      <c r="J2300" s="38" t="str">
        <f>IF('query (10)'!F2300="","",IFERROR(INDEX(Cleaning_Rules!$B$14:$B$17,MATCH(TRIM('query (10)'!F2300),Cleaning_Rules!$A$14:$A$17,0)),"UNKNOWN"))</f>
        <v>TBM</v>
      </c>
      <c r="K2300" s="38" t="str">
        <f>IF('query (10)'!G2300="","",'query (10)'!G2300)</f>
        <v>เสร็จสิ้น</v>
      </c>
      <c r="L2300" s="38" t="str">
        <f>IF('query (10)'!G2300="","MISSING",IFERROR(INDEX(Cleaning_Rules!$B$5:$B$10,MATCH(TRIM('query (10)'!G2300),Cleaning_Rules!$A$5:$A$10,0)),"UNKNOWN"))</f>
        <v>COMPLETED</v>
      </c>
      <c r="M2300" s="38" t="str">
        <f>IF('query (10)'!I2300="","",'query (10)'!I2300)</f>
        <v>Mechanical</v>
      </c>
      <c r="N2300" s="38" t="str">
        <f>IF('query (10)'!O2300="","",'query (10)'!O2300)</f>
        <v>Inspection</v>
      </c>
      <c r="O2300" s="38" t="str">
        <f>IF('query (10)'!P2300="","",'query (10)'!P2300)</f>
        <v>Medium</v>
      </c>
      <c r="P2300" s="38" t="str">
        <f>IF('query (10)'!N2300="","",'query (10)'!N2300)</f>
        <v>Check hydraulic oil level to PM 3 Month Cycle</v>
      </c>
      <c r="Q2300" s="38" t="str">
        <f>TRIM('query (10)'!N2300)</f>
        <v>Check hydraulic oil level to PM 3 Month Cycle</v>
      </c>
      <c r="R2300" s="38" t="str">
        <f>TRIM(UPPER('query (10)'!R2300))</f>
        <v/>
      </c>
      <c r="S2300" s="38" t="str">
        <f>TRIM(UPPER('query (10)'!S2300))</f>
        <v/>
      </c>
      <c r="T2300" s="38" t="str">
        <f>IF('query (10)'!Q2300="","",TRIM(UPPER('query (10)'!Q2300)))</f>
        <v/>
      </c>
      <c r="U2300" s="38" t="str">
        <f>IF('query (10)'!T2300="","",'query (10)'!T2300)</f>
        <v/>
      </c>
      <c r="V2300" s="39" t="str">
        <f>IF('query (10)'!T2300="","",IFERROR(VALUE('query (10)'!T2300),""))</f>
        <v/>
      </c>
      <c r="W2300" s="40">
        <f>IF('query (10)'!U2300="","",'query (10)'!U2300)</f>
        <v>0</v>
      </c>
      <c r="X2300" s="39">
        <f>IF('query (10)'!V2300="","",'query (10)'!V2300)</f>
        <v>90</v>
      </c>
      <c r="Y2300" s="41">
        <f>IF('query (10)'!W2300="","",'query (10)'!W2300)</f>
        <v>46115</v>
      </c>
      <c r="Z2300" s="41">
        <f>IF('query (10)'!X2300="","",'query (10)'!X2300)</f>
        <v>46141</v>
      </c>
      <c r="AA2300" s="41">
        <f>IF('query (10)'!Y2300="","",'query (10)'!Y2300)</f>
        <v>46141</v>
      </c>
      <c r="AB2300" s="41">
        <f>IF('query (10)'!Z2300="","",'query (10)'!Z2300)</f>
        <v>46231</v>
      </c>
      <c r="AC2300" s="38" t="str">
        <f>IF(OR('query (10)'!AA2300="",COUNTIF(Cleaning_Rules!$A$21:$A$26,TRIM('query (10)'!AA2300))&gt;0),"",TRIM('query (10)'!AA2300))</f>
        <v/>
      </c>
      <c r="AD2300" s="38" t="str">
        <f>IF('query (10)'!AB2300="","",TRIM(IFERROR(_xlfn.TEXTBEFORE('query (10)'!AB2300,"("),'query (10)'!AB2300)))</f>
        <v>เริ่มซ่อมงาน PM แล้ว รับผิดชอบโดย KUNANON PARAWANWONG</v>
      </c>
      <c r="AE2300" s="38" t="str">
        <f>IFERROR(LOWER(TRIM(_xlfn.TEXTBEFORE(_xlfn.TEXTAFTER('query (10)'!AB2300,"("),")"))),"")</f>
        <v>parawanwong-k-3161@nsk.com</v>
      </c>
      <c r="AF2300" s="38" t="str">
        <f>IF('query (10)'!AD2300="","",TRIM('query (10)'!AD2300))</f>
        <v>คุณานนต์ ปารวัณวงศ์</v>
      </c>
      <c r="AG2300" s="38" t="str">
        <f>IF('query (10)'!AE2300="","",TRIM('query (10)'!AE2300))</f>
        <v>คุณานนต์ ปารวัณวงศ์</v>
      </c>
      <c r="AH2300" s="38" t="str">
        <f>IF('query (10)'!AF2300="","",IFERROR(VALUE('query (10)'!AF2300),""))</f>
        <v/>
      </c>
      <c r="AI2300" s="38" t="str">
        <f>IF('query (10)'!AG2300="","",TRIM('query (10)'!AG2300))</f>
        <v/>
      </c>
      <c r="AJ2300" s="38" t="str">
        <f>IF('query (10)'!AH2300="","",IFERROR(VALUE('query (10)'!AH2300),""))</f>
        <v/>
      </c>
      <c r="AK2300" s="38" t="str">
        <f>IF('query (10)'!AI2300="","",TRIM('query (10)'!AI2300))</f>
        <v/>
      </c>
      <c r="AL2300" s="42">
        <f t="shared" si="175"/>
        <v>2026</v>
      </c>
      <c r="AM2300" s="42" t="str">
        <f t="shared" si="176"/>
        <v>2026-04</v>
      </c>
      <c r="AN2300" s="42" t="str">
        <f t="shared" ca="1" si="177"/>
        <v/>
      </c>
      <c r="AO2300" s="42" t="str">
        <f t="shared" si="178"/>
        <v>GR-461 | INNER RING RIB GRINDING MACHINE | KWD4 | HYDRAULIC OIL PUMP | Time-based Maintenance | Mechanical | Inspection | Medium | Check hydraulic oil level to PM 3 Month Cycle | เริ่มซ่อมงาน PM แล้ว รับผิดชอบโดย KUNANON PARAWANWONG | คุณานนต์ ปารวัณวงศ์</v>
      </c>
      <c r="AP2300" s="42" t="str">
        <f>_xlfn.TEXTJOIN("; ",TRUE,IF(COUNTA('query (10)'!A2300:AK2300)&lt;=6,"NEAR_EMPTY_ROW",""),IF($K2300="","MISSING_STATUS",""),IF(AND($K2300="เสร็จสิ้น",$Z2300=""),"DONE_NO_ACTUAL_DATE",""),IF(AND($I2300="Condition-based Maintenance",$AH2300=""),"CBM_NO_MEASUREMENT",""),IF(OR($X2300="",$X2300=0),"INVALID_PERIOD",""),IF(AND($AA2300&lt;&gt;"",$AB2300&lt;&gt;"",$AB2300&lt;$AA2300),"DATE_SEQUENCE_ERROR",""),IF(AND($AB2300&lt;&gt;"",$AB2300&gt;DATE(2030,12,31)),"DATE_OUTLIER",""),IF($C2300="","MISSING_QRCODE",""),IF($J2300="UNKNOWN","UNKNOWN_PM_TYPE",""),IF($L2300="UNKNOWN","UNKNOWN_STATUS",""))</f>
        <v/>
      </c>
      <c r="AQ2300" s="42" t="str">
        <f t="shared" si="179"/>
        <v>NO</v>
      </c>
    </row>
    <row r="2301" spans="1:43" x14ac:dyDescent="0.3">
      <c r="A2301" s="38">
        <f>IF('query (10)'!A2301="","",'query (10)'!A2301)</f>
        <v>2542</v>
      </c>
      <c r="B2301" s="38">
        <f>IF('query (10)'!B2301="","",'query (10)'!B2301)</f>
        <v>20207</v>
      </c>
      <c r="C2301" s="38" t="str">
        <f>TRIM(UPPER('query (10)'!M2301))</f>
        <v>GR-462</v>
      </c>
      <c r="D2301" s="38" t="str">
        <f>TRIM(UPPER(IFERROR(_xlfn.TEXTBEFORE('query (10)'!L2301,"("),'query (10)'!L2301)))</f>
        <v>INNER RING BORE GRINDING MACHINE</v>
      </c>
      <c r="E2301" s="38" t="str">
        <f>IFERROR(TRIM(UPPER(_xlfn.TEXTBEFORE(_xlfn.TEXTAFTER('query (10)'!L2301,"("),")"))),"")</f>
        <v/>
      </c>
      <c r="F2301" s="38" t="str">
        <f>TRIM('query (10)'!K2301)</f>
        <v>KWD4</v>
      </c>
      <c r="G2301" s="38" t="str">
        <f>IF('query (10)'!J2301="","",'query (10)'!J2301)</f>
        <v>Hydraulic oil pump</v>
      </c>
      <c r="H2301" s="38" t="str">
        <f>TRIM(UPPER('query (10)'!J2301))</f>
        <v>HYDRAULIC OIL PUMP</v>
      </c>
      <c r="I2301" s="38" t="str">
        <f>IF('query (10)'!F2301="","",'query (10)'!F2301)</f>
        <v>Time-based Maintenance</v>
      </c>
      <c r="J2301" s="38" t="str">
        <f>IF('query (10)'!F2301="","",IFERROR(INDEX(Cleaning_Rules!$B$14:$B$17,MATCH(TRIM('query (10)'!F2301),Cleaning_Rules!$A$14:$A$17,0)),"UNKNOWN"))</f>
        <v>TBM</v>
      </c>
      <c r="K2301" s="38" t="str">
        <f>IF('query (10)'!G2301="","",'query (10)'!G2301)</f>
        <v>เสร็จสิ้น</v>
      </c>
      <c r="L2301" s="38" t="str">
        <f>IF('query (10)'!G2301="","MISSING",IFERROR(INDEX(Cleaning_Rules!$B$5:$B$10,MATCH(TRIM('query (10)'!G2301),Cleaning_Rules!$A$5:$A$10,0)),"UNKNOWN"))</f>
        <v>COMPLETED</v>
      </c>
      <c r="M2301" s="38" t="str">
        <f>IF('query (10)'!I2301="","",'query (10)'!I2301)</f>
        <v>Mechanical</v>
      </c>
      <c r="N2301" s="38" t="str">
        <f>IF('query (10)'!O2301="","",'query (10)'!O2301)</f>
        <v>Inspection</v>
      </c>
      <c r="O2301" s="38" t="str">
        <f>IF('query (10)'!P2301="","",'query (10)'!P2301)</f>
        <v>Medium</v>
      </c>
      <c r="P2301" s="38" t="str">
        <f>IF('query (10)'!N2301="","",'query (10)'!N2301)</f>
        <v>Check hydraulic oil level to PM 3 Month Cycle</v>
      </c>
      <c r="Q2301" s="38" t="str">
        <f>TRIM('query (10)'!N2301)</f>
        <v>Check hydraulic oil level to PM 3 Month Cycle</v>
      </c>
      <c r="R2301" s="38" t="str">
        <f>TRIM(UPPER('query (10)'!R2301))</f>
        <v/>
      </c>
      <c r="S2301" s="38" t="str">
        <f>TRIM(UPPER('query (10)'!S2301))</f>
        <v/>
      </c>
      <c r="T2301" s="38" t="str">
        <f>IF('query (10)'!Q2301="","",TRIM(UPPER('query (10)'!Q2301)))</f>
        <v/>
      </c>
      <c r="U2301" s="38" t="str">
        <f>IF('query (10)'!T2301="","",'query (10)'!T2301)</f>
        <v/>
      </c>
      <c r="V2301" s="39" t="str">
        <f>IF('query (10)'!T2301="","",IFERROR(VALUE('query (10)'!T2301),""))</f>
        <v/>
      </c>
      <c r="W2301" s="40">
        <f>IF('query (10)'!U2301="","",'query (10)'!U2301)</f>
        <v>0</v>
      </c>
      <c r="X2301" s="39">
        <f>IF('query (10)'!V2301="","",'query (10)'!V2301)</f>
        <v>90</v>
      </c>
      <c r="Y2301" s="41">
        <f>IF('query (10)'!W2301="","",'query (10)'!W2301)</f>
        <v>46115</v>
      </c>
      <c r="Z2301" s="41">
        <f>IF('query (10)'!X2301="","",'query (10)'!X2301)</f>
        <v>46141</v>
      </c>
      <c r="AA2301" s="41">
        <f>IF('query (10)'!Y2301="","",'query (10)'!Y2301)</f>
        <v>46141</v>
      </c>
      <c r="AB2301" s="41">
        <f>IF('query (10)'!Z2301="","",'query (10)'!Z2301)</f>
        <v>46231</v>
      </c>
      <c r="AC2301" s="38" t="str">
        <f>IF(OR('query (10)'!AA2301="",COUNTIF(Cleaning_Rules!$A$21:$A$26,TRIM('query (10)'!AA2301))&gt;0),"",TRIM('query (10)'!AA2301))</f>
        <v/>
      </c>
      <c r="AD2301" s="38" t="str">
        <f>IF('query (10)'!AB2301="","",TRIM(IFERROR(_xlfn.TEXTBEFORE('query (10)'!AB2301,"("),'query (10)'!AB2301)))</f>
        <v>เริ่มซ่อมงาน PM แล้ว รับผิดชอบโดย KUNANON PARAWANWONG</v>
      </c>
      <c r="AE2301" s="38" t="str">
        <f>IFERROR(LOWER(TRIM(_xlfn.TEXTBEFORE(_xlfn.TEXTAFTER('query (10)'!AB2301,"("),")"))),"")</f>
        <v>parawanwong-k-3161@nsk.com</v>
      </c>
      <c r="AF2301" s="38" t="str">
        <f>IF('query (10)'!AD2301="","",TRIM('query (10)'!AD2301))</f>
        <v>คุณานนต์ ปารวัณวงศ์</v>
      </c>
      <c r="AG2301" s="38" t="str">
        <f>IF('query (10)'!AE2301="","",TRIM('query (10)'!AE2301))</f>
        <v>คุณานนต์ ปารวัณวงศ์</v>
      </c>
      <c r="AH2301" s="38" t="str">
        <f>IF('query (10)'!AF2301="","",IFERROR(VALUE('query (10)'!AF2301),""))</f>
        <v/>
      </c>
      <c r="AI2301" s="38" t="str">
        <f>IF('query (10)'!AG2301="","",TRIM('query (10)'!AG2301))</f>
        <v/>
      </c>
      <c r="AJ2301" s="38" t="str">
        <f>IF('query (10)'!AH2301="","",IFERROR(VALUE('query (10)'!AH2301),""))</f>
        <v/>
      </c>
      <c r="AK2301" s="38" t="str">
        <f>IF('query (10)'!AI2301="","",TRIM('query (10)'!AI2301))</f>
        <v/>
      </c>
      <c r="AL2301" s="42">
        <f t="shared" si="175"/>
        <v>2026</v>
      </c>
      <c r="AM2301" s="42" t="str">
        <f t="shared" si="176"/>
        <v>2026-04</v>
      </c>
      <c r="AN2301" s="42" t="str">
        <f t="shared" ca="1" si="177"/>
        <v/>
      </c>
      <c r="AO2301" s="42" t="str">
        <f t="shared" si="178"/>
        <v>GR-462 | INNER RING BORE GRINDING MACHINE | KWD4 | HYDRAULIC OIL PUMP | Time-based Maintenance | Mechanical | Inspection | Medium | Check hydraulic oil level to PM 3 Month Cycle | เริ่มซ่อมงาน PM แล้ว รับผิดชอบโดย KUNANON PARAWANWONG | คุณานนต์ ปารวัณวงศ์</v>
      </c>
      <c r="AP2301" s="42" t="str">
        <f>_xlfn.TEXTJOIN("; ",TRUE,IF(COUNTA('query (10)'!A2301:AK2301)&lt;=6,"NEAR_EMPTY_ROW",""),IF($K2301="","MISSING_STATUS",""),IF(AND($K2301="เสร็จสิ้น",$Z2301=""),"DONE_NO_ACTUAL_DATE",""),IF(AND($I2301="Condition-based Maintenance",$AH2301=""),"CBM_NO_MEASUREMENT",""),IF(OR($X2301="",$X2301=0),"INVALID_PERIOD",""),IF(AND($AA2301&lt;&gt;"",$AB2301&lt;&gt;"",$AB2301&lt;$AA2301),"DATE_SEQUENCE_ERROR",""),IF(AND($AB2301&lt;&gt;"",$AB2301&gt;DATE(2030,12,31)),"DATE_OUTLIER",""),IF($C2301="","MISSING_QRCODE",""),IF($J2301="UNKNOWN","UNKNOWN_PM_TYPE",""),IF($L2301="UNKNOWN","UNKNOWN_STATUS",""))</f>
        <v/>
      </c>
      <c r="AQ2301" s="42" t="str">
        <f t="shared" si="179"/>
        <v>NO</v>
      </c>
    </row>
    <row r="2302" spans="1:43" x14ac:dyDescent="0.3">
      <c r="A2302" s="38">
        <f>IF('query (10)'!A2302="","",'query (10)'!A2302)</f>
        <v>2543</v>
      </c>
      <c r="B2302" s="38">
        <f>IF('query (10)'!B2302="","",'query (10)'!B2302)</f>
        <v>20208</v>
      </c>
      <c r="C2302" s="38" t="str">
        <f>TRIM(UPPER('query (10)'!M2302))</f>
        <v>GR-464</v>
      </c>
      <c r="D2302" s="38" t="str">
        <f>TRIM(UPPER(IFERROR(_xlfn.TEXTBEFORE('query (10)'!L2302,"("),'query (10)'!L2302)))</f>
        <v>INNER RING RACEWAY AND RIB SUPER FINISH MACHINE</v>
      </c>
      <c r="E2302" s="38" t="str">
        <f>IFERROR(TRIM(UPPER(_xlfn.TEXTBEFORE(_xlfn.TEXTAFTER('query (10)'!L2302,"("),")"))),"")</f>
        <v/>
      </c>
      <c r="F2302" s="38" t="str">
        <f>TRIM('query (10)'!K2302)</f>
        <v>KWD4</v>
      </c>
      <c r="G2302" s="38" t="str">
        <f>IF('query (10)'!J2302="","",'query (10)'!J2302)</f>
        <v>Hydraulic oil pump</v>
      </c>
      <c r="H2302" s="38" t="str">
        <f>TRIM(UPPER('query (10)'!J2302))</f>
        <v>HYDRAULIC OIL PUMP</v>
      </c>
      <c r="I2302" s="38" t="str">
        <f>IF('query (10)'!F2302="","",'query (10)'!F2302)</f>
        <v>Time-based Maintenance</v>
      </c>
      <c r="J2302" s="38" t="str">
        <f>IF('query (10)'!F2302="","",IFERROR(INDEX(Cleaning_Rules!$B$14:$B$17,MATCH(TRIM('query (10)'!F2302),Cleaning_Rules!$A$14:$A$17,0)),"UNKNOWN"))</f>
        <v>TBM</v>
      </c>
      <c r="K2302" s="38" t="str">
        <f>IF('query (10)'!G2302="","",'query (10)'!G2302)</f>
        <v>เสร็จสิ้น</v>
      </c>
      <c r="L2302" s="38" t="str">
        <f>IF('query (10)'!G2302="","MISSING",IFERROR(INDEX(Cleaning_Rules!$B$5:$B$10,MATCH(TRIM('query (10)'!G2302),Cleaning_Rules!$A$5:$A$10,0)),"UNKNOWN"))</f>
        <v>COMPLETED</v>
      </c>
      <c r="M2302" s="38" t="str">
        <f>IF('query (10)'!I2302="","",'query (10)'!I2302)</f>
        <v>Mechanical</v>
      </c>
      <c r="N2302" s="38" t="str">
        <f>IF('query (10)'!O2302="","",'query (10)'!O2302)</f>
        <v>Inspection</v>
      </c>
      <c r="O2302" s="38" t="str">
        <f>IF('query (10)'!P2302="","",'query (10)'!P2302)</f>
        <v>Medium</v>
      </c>
      <c r="P2302" s="38" t="str">
        <f>IF('query (10)'!N2302="","",'query (10)'!N2302)</f>
        <v>Check hydraulic oil level to PM 3 Month Cycle</v>
      </c>
      <c r="Q2302" s="38" t="str">
        <f>TRIM('query (10)'!N2302)</f>
        <v>Check hydraulic oil level to PM 3 Month Cycle</v>
      </c>
      <c r="R2302" s="38" t="str">
        <f>TRIM(UPPER('query (10)'!R2302))</f>
        <v/>
      </c>
      <c r="S2302" s="38" t="str">
        <f>TRIM(UPPER('query (10)'!S2302))</f>
        <v/>
      </c>
      <c r="T2302" s="38" t="str">
        <f>IF('query (10)'!Q2302="","",TRIM(UPPER('query (10)'!Q2302)))</f>
        <v/>
      </c>
      <c r="U2302" s="38" t="str">
        <f>IF('query (10)'!T2302="","",'query (10)'!T2302)</f>
        <v/>
      </c>
      <c r="V2302" s="39" t="str">
        <f>IF('query (10)'!T2302="","",IFERROR(VALUE('query (10)'!T2302),""))</f>
        <v/>
      </c>
      <c r="W2302" s="40">
        <f>IF('query (10)'!U2302="","",'query (10)'!U2302)</f>
        <v>0</v>
      </c>
      <c r="X2302" s="39">
        <f>IF('query (10)'!V2302="","",'query (10)'!V2302)</f>
        <v>90</v>
      </c>
      <c r="Y2302" s="41">
        <f>IF('query (10)'!W2302="","",'query (10)'!W2302)</f>
        <v>46115</v>
      </c>
      <c r="Z2302" s="41">
        <f>IF('query (10)'!X2302="","",'query (10)'!X2302)</f>
        <v>46141</v>
      </c>
      <c r="AA2302" s="41">
        <f>IF('query (10)'!Y2302="","",'query (10)'!Y2302)</f>
        <v>46141</v>
      </c>
      <c r="AB2302" s="41">
        <f>IF('query (10)'!Z2302="","",'query (10)'!Z2302)</f>
        <v>46231</v>
      </c>
      <c r="AC2302" s="38" t="str">
        <f>IF(OR('query (10)'!AA2302="",COUNTIF(Cleaning_Rules!$A$21:$A$26,TRIM('query (10)'!AA2302))&gt;0),"",TRIM('query (10)'!AA2302))</f>
        <v/>
      </c>
      <c r="AD2302" s="38" t="str">
        <f>IF('query (10)'!AB2302="","",TRIM(IFERROR(_xlfn.TEXTBEFORE('query (10)'!AB2302,"("),'query (10)'!AB2302)))</f>
        <v>เริ่มซ่อมงาน PM แล้ว รับผิดชอบโดย KUNANON PARAWANWONG</v>
      </c>
      <c r="AE2302" s="38" t="str">
        <f>IFERROR(LOWER(TRIM(_xlfn.TEXTBEFORE(_xlfn.TEXTAFTER('query (10)'!AB2302,"("),")"))),"")</f>
        <v>parawanwong-k-3161@nsk.com</v>
      </c>
      <c r="AF2302" s="38" t="str">
        <f>IF('query (10)'!AD2302="","",TRIM('query (10)'!AD2302))</f>
        <v>คุณานนต์ ปารวัณวงศ์</v>
      </c>
      <c r="AG2302" s="38" t="str">
        <f>IF('query (10)'!AE2302="","",TRIM('query (10)'!AE2302))</f>
        <v>คุณานนต์ ปารวัณวงศ์</v>
      </c>
      <c r="AH2302" s="38" t="str">
        <f>IF('query (10)'!AF2302="","",IFERROR(VALUE('query (10)'!AF2302),""))</f>
        <v/>
      </c>
      <c r="AI2302" s="38" t="str">
        <f>IF('query (10)'!AG2302="","",TRIM('query (10)'!AG2302))</f>
        <v/>
      </c>
      <c r="AJ2302" s="38" t="str">
        <f>IF('query (10)'!AH2302="","",IFERROR(VALUE('query (10)'!AH2302),""))</f>
        <v/>
      </c>
      <c r="AK2302" s="38" t="str">
        <f>IF('query (10)'!AI2302="","",TRIM('query (10)'!AI2302))</f>
        <v/>
      </c>
      <c r="AL2302" s="42">
        <f t="shared" si="175"/>
        <v>2026</v>
      </c>
      <c r="AM2302" s="42" t="str">
        <f t="shared" si="176"/>
        <v>2026-04</v>
      </c>
      <c r="AN2302" s="42" t="str">
        <f t="shared" ca="1" si="177"/>
        <v/>
      </c>
      <c r="AO2302" s="42" t="str">
        <f t="shared" si="178"/>
        <v>GR-464 | INNER RING RACEWAY AND RIB SUPER FINISH MACHINE | KWD4 | HYDRAULIC OIL PUMP | Time-based Maintenance | Mechanical | Inspection | Medium | Check hydraulic oil level to PM 3 Month Cycle | เริ่มซ่อมงาน PM แล้ว รับผิดชอบโดย KUNANON PARAWANWONG | คุณานนต์ ปารวัณวงศ์</v>
      </c>
      <c r="AP2302" s="42" t="str">
        <f>_xlfn.TEXTJOIN("; ",TRUE,IF(COUNTA('query (10)'!A2302:AK2302)&lt;=6,"NEAR_EMPTY_ROW",""),IF($K2302="","MISSING_STATUS",""),IF(AND($K2302="เสร็จสิ้น",$Z2302=""),"DONE_NO_ACTUAL_DATE",""),IF(AND($I2302="Condition-based Maintenance",$AH2302=""),"CBM_NO_MEASUREMENT",""),IF(OR($X2302="",$X2302=0),"INVALID_PERIOD",""),IF(AND($AA2302&lt;&gt;"",$AB2302&lt;&gt;"",$AB2302&lt;$AA2302),"DATE_SEQUENCE_ERROR",""),IF(AND($AB2302&lt;&gt;"",$AB2302&gt;DATE(2030,12,31)),"DATE_OUTLIER",""),IF($C2302="","MISSING_QRCODE",""),IF($J2302="UNKNOWN","UNKNOWN_PM_TYPE",""),IF($L2302="UNKNOWN","UNKNOWN_STATUS",""))</f>
        <v/>
      </c>
      <c r="AQ2302" s="42" t="str">
        <f t="shared" si="179"/>
        <v>NO</v>
      </c>
    </row>
    <row r="2303" spans="1:43" x14ac:dyDescent="0.3">
      <c r="A2303" s="38">
        <f>IF('query (10)'!A2303="","",'query (10)'!A2303)</f>
        <v>2544</v>
      </c>
      <c r="B2303" s="38">
        <f>IF('query (10)'!B2303="","",'query (10)'!B2303)</f>
        <v>20209</v>
      </c>
      <c r="C2303" s="38" t="str">
        <f>TRIM(UPPER('query (10)'!M2303))</f>
        <v>GR-589</v>
      </c>
      <c r="D2303" s="38" t="str">
        <f>TRIM(UPPER(IFERROR(_xlfn.TEXTBEFORE('query (10)'!L2303,"("),'query (10)'!L2303)))</f>
        <v>OUTER RING RACEWAY GRINDING MACHINE</v>
      </c>
      <c r="E2303" s="38" t="str">
        <f>IFERROR(TRIM(UPPER(_xlfn.TEXTBEFORE(_xlfn.TEXTAFTER('query (10)'!L2303,"("),")"))),"")</f>
        <v/>
      </c>
      <c r="F2303" s="38" t="str">
        <f>TRIM('query (10)'!K2303)</f>
        <v>KWD5</v>
      </c>
      <c r="G2303" s="38" t="str">
        <f>IF('query (10)'!J2303="","",'query (10)'!J2303)</f>
        <v>Hydraulic oil pump</v>
      </c>
      <c r="H2303" s="38" t="str">
        <f>TRIM(UPPER('query (10)'!J2303))</f>
        <v>HYDRAULIC OIL PUMP</v>
      </c>
      <c r="I2303" s="38" t="str">
        <f>IF('query (10)'!F2303="","",'query (10)'!F2303)</f>
        <v>Time-based Maintenance</v>
      </c>
      <c r="J2303" s="38" t="str">
        <f>IF('query (10)'!F2303="","",IFERROR(INDEX(Cleaning_Rules!$B$14:$B$17,MATCH(TRIM('query (10)'!F2303),Cleaning_Rules!$A$14:$A$17,0)),"UNKNOWN"))</f>
        <v>TBM</v>
      </c>
      <c r="K2303" s="38" t="str">
        <f>IF('query (10)'!G2303="","",'query (10)'!G2303)</f>
        <v>เสร็จสิ้น</v>
      </c>
      <c r="L2303" s="38" t="str">
        <f>IF('query (10)'!G2303="","MISSING",IFERROR(INDEX(Cleaning_Rules!$B$5:$B$10,MATCH(TRIM('query (10)'!G2303),Cleaning_Rules!$A$5:$A$10,0)),"UNKNOWN"))</f>
        <v>COMPLETED</v>
      </c>
      <c r="M2303" s="38" t="str">
        <f>IF('query (10)'!I2303="","",'query (10)'!I2303)</f>
        <v>Mechanical</v>
      </c>
      <c r="N2303" s="38" t="str">
        <f>IF('query (10)'!O2303="","",'query (10)'!O2303)</f>
        <v>Inspection</v>
      </c>
      <c r="O2303" s="38" t="str">
        <f>IF('query (10)'!P2303="","",'query (10)'!P2303)</f>
        <v>Medium</v>
      </c>
      <c r="P2303" s="38" t="str">
        <f>IF('query (10)'!N2303="","",'query (10)'!N2303)</f>
        <v>Check hydraulic oil level to PM 3 Month Cycle</v>
      </c>
      <c r="Q2303" s="38" t="str">
        <f>TRIM('query (10)'!N2303)</f>
        <v>Check hydraulic oil level to PM 3 Month Cycle</v>
      </c>
      <c r="R2303" s="38" t="str">
        <f>TRIM(UPPER('query (10)'!R2303))</f>
        <v/>
      </c>
      <c r="S2303" s="38" t="str">
        <f>TRIM(UPPER('query (10)'!S2303))</f>
        <v/>
      </c>
      <c r="T2303" s="38" t="str">
        <f>IF('query (10)'!Q2303="","",TRIM(UPPER('query (10)'!Q2303)))</f>
        <v/>
      </c>
      <c r="U2303" s="38" t="str">
        <f>IF('query (10)'!T2303="","",'query (10)'!T2303)</f>
        <v/>
      </c>
      <c r="V2303" s="39" t="str">
        <f>IF('query (10)'!T2303="","",IFERROR(VALUE('query (10)'!T2303),""))</f>
        <v/>
      </c>
      <c r="W2303" s="40">
        <f>IF('query (10)'!U2303="","",'query (10)'!U2303)</f>
        <v>0</v>
      </c>
      <c r="X2303" s="39">
        <f>IF('query (10)'!V2303="","",'query (10)'!V2303)</f>
        <v>90</v>
      </c>
      <c r="Y2303" s="41">
        <f>IF('query (10)'!W2303="","",'query (10)'!W2303)</f>
        <v>46116</v>
      </c>
      <c r="Z2303" s="41">
        <f>IF('query (10)'!X2303="","",'query (10)'!X2303)</f>
        <v>46141</v>
      </c>
      <c r="AA2303" s="41">
        <f>IF('query (10)'!Y2303="","",'query (10)'!Y2303)</f>
        <v>46141</v>
      </c>
      <c r="AB2303" s="41">
        <f>IF('query (10)'!Z2303="","",'query (10)'!Z2303)</f>
        <v>46231</v>
      </c>
      <c r="AC2303" s="38" t="str">
        <f>IF(OR('query (10)'!AA2303="",COUNTIF(Cleaning_Rules!$A$21:$A$26,TRIM('query (10)'!AA2303))&gt;0),"",TRIM('query (10)'!AA2303))</f>
        <v/>
      </c>
      <c r="AD2303" s="38" t="str">
        <f>IF('query (10)'!AB2303="","",TRIM(IFERROR(_xlfn.TEXTBEFORE('query (10)'!AB2303,"("),'query (10)'!AB2303)))</f>
        <v>เริ่มซ่อมงาน PM แล้ว รับผิดชอบโดย KUNANON PARAWANWONG</v>
      </c>
      <c r="AE2303" s="38" t="str">
        <f>IFERROR(LOWER(TRIM(_xlfn.TEXTBEFORE(_xlfn.TEXTAFTER('query (10)'!AB2303,"("),")"))),"")</f>
        <v>parawanwong-k-3161@nsk.com</v>
      </c>
      <c r="AF2303" s="38" t="str">
        <f>IF('query (10)'!AD2303="","",TRIM('query (10)'!AD2303))</f>
        <v>คุณานนต์ ปารวัณวงศ์</v>
      </c>
      <c r="AG2303" s="38" t="str">
        <f>IF('query (10)'!AE2303="","",TRIM('query (10)'!AE2303))</f>
        <v>คุณานนต์ ปารวัณวงศ์</v>
      </c>
      <c r="AH2303" s="38" t="str">
        <f>IF('query (10)'!AF2303="","",IFERROR(VALUE('query (10)'!AF2303),""))</f>
        <v/>
      </c>
      <c r="AI2303" s="38" t="str">
        <f>IF('query (10)'!AG2303="","",TRIM('query (10)'!AG2303))</f>
        <v/>
      </c>
      <c r="AJ2303" s="38" t="str">
        <f>IF('query (10)'!AH2303="","",IFERROR(VALUE('query (10)'!AH2303),""))</f>
        <v/>
      </c>
      <c r="AK2303" s="38" t="str">
        <f>IF('query (10)'!AI2303="","",TRIM('query (10)'!AI2303))</f>
        <v/>
      </c>
      <c r="AL2303" s="42">
        <f t="shared" si="175"/>
        <v>2026</v>
      </c>
      <c r="AM2303" s="42" t="str">
        <f t="shared" si="176"/>
        <v>2026-04</v>
      </c>
      <c r="AN2303" s="42" t="str">
        <f t="shared" ca="1" si="177"/>
        <v/>
      </c>
      <c r="AO2303" s="42" t="str">
        <f t="shared" si="178"/>
        <v>GR-589 | OUTER RING RACEWAY GRINDING MACHINE | KWD5 | HYDRAULIC OIL PUMP | Time-based Maintenance | Mechanical | Inspection | Medium | Check hydraulic oil level to PM 3 Month Cycle | เริ่มซ่อมงาน PM แล้ว รับผิดชอบโดย KUNANON PARAWANWONG | คุณานนต์ ปารวัณวงศ์</v>
      </c>
      <c r="AP2303" s="42" t="str">
        <f>_xlfn.TEXTJOIN("; ",TRUE,IF(COUNTA('query (10)'!A2303:AK2303)&lt;=6,"NEAR_EMPTY_ROW",""),IF($K2303="","MISSING_STATUS",""),IF(AND($K2303="เสร็จสิ้น",$Z2303=""),"DONE_NO_ACTUAL_DATE",""),IF(AND($I2303="Condition-based Maintenance",$AH2303=""),"CBM_NO_MEASUREMENT",""),IF(OR($X2303="",$X2303=0),"INVALID_PERIOD",""),IF(AND($AA2303&lt;&gt;"",$AB2303&lt;&gt;"",$AB2303&lt;$AA2303),"DATE_SEQUENCE_ERROR",""),IF(AND($AB2303&lt;&gt;"",$AB2303&gt;DATE(2030,12,31)),"DATE_OUTLIER",""),IF($C2303="","MISSING_QRCODE",""),IF($J2303="UNKNOWN","UNKNOWN_PM_TYPE",""),IF($L2303="UNKNOWN","UNKNOWN_STATUS",""))</f>
        <v/>
      </c>
      <c r="AQ2303" s="42" t="str">
        <f t="shared" si="179"/>
        <v>NO</v>
      </c>
    </row>
    <row r="2304" spans="1:43" x14ac:dyDescent="0.3">
      <c r="A2304" s="38">
        <f>IF('query (10)'!A2304="","",'query (10)'!A2304)</f>
        <v>2545</v>
      </c>
      <c r="B2304" s="38">
        <f>IF('query (10)'!B2304="","",'query (10)'!B2304)</f>
        <v>20210</v>
      </c>
      <c r="C2304" s="38" t="str">
        <f>TRIM(UPPER('query (10)'!M2304))</f>
        <v>GR-592</v>
      </c>
      <c r="D2304" s="38" t="str">
        <f>TRIM(UPPER(IFERROR(_xlfn.TEXTBEFORE('query (10)'!L2304,"("),'query (10)'!L2304)))</f>
        <v>OUTER RING RACEWAY SUPER FINISH MACHINE</v>
      </c>
      <c r="E2304" s="38" t="str">
        <f>IFERROR(TRIM(UPPER(_xlfn.TEXTBEFORE(_xlfn.TEXTAFTER('query (10)'!L2304,"("),")"))),"")</f>
        <v/>
      </c>
      <c r="F2304" s="38" t="str">
        <f>TRIM('query (10)'!K2304)</f>
        <v>KWD5</v>
      </c>
      <c r="G2304" s="38" t="str">
        <f>IF('query (10)'!J2304="","",'query (10)'!J2304)</f>
        <v>Hydraulic oil pump</v>
      </c>
      <c r="H2304" s="38" t="str">
        <f>TRIM(UPPER('query (10)'!J2304))</f>
        <v>HYDRAULIC OIL PUMP</v>
      </c>
      <c r="I2304" s="38" t="str">
        <f>IF('query (10)'!F2304="","",'query (10)'!F2304)</f>
        <v>Time-based Maintenance</v>
      </c>
      <c r="J2304" s="38" t="str">
        <f>IF('query (10)'!F2304="","",IFERROR(INDEX(Cleaning_Rules!$B$14:$B$17,MATCH(TRIM('query (10)'!F2304),Cleaning_Rules!$A$14:$A$17,0)),"UNKNOWN"))</f>
        <v>TBM</v>
      </c>
      <c r="K2304" s="38" t="str">
        <f>IF('query (10)'!G2304="","",'query (10)'!G2304)</f>
        <v>เสร็จสิ้น</v>
      </c>
      <c r="L2304" s="38" t="str">
        <f>IF('query (10)'!G2304="","MISSING",IFERROR(INDEX(Cleaning_Rules!$B$5:$B$10,MATCH(TRIM('query (10)'!G2304),Cleaning_Rules!$A$5:$A$10,0)),"UNKNOWN"))</f>
        <v>COMPLETED</v>
      </c>
      <c r="M2304" s="38" t="str">
        <f>IF('query (10)'!I2304="","",'query (10)'!I2304)</f>
        <v>Mechanical</v>
      </c>
      <c r="N2304" s="38" t="str">
        <f>IF('query (10)'!O2304="","",'query (10)'!O2304)</f>
        <v>Inspection</v>
      </c>
      <c r="O2304" s="38" t="str">
        <f>IF('query (10)'!P2304="","",'query (10)'!P2304)</f>
        <v>Medium</v>
      </c>
      <c r="P2304" s="38" t="str">
        <f>IF('query (10)'!N2304="","",'query (10)'!N2304)</f>
        <v>Check hydraulic oil level to PM 3 Month Cycle</v>
      </c>
      <c r="Q2304" s="38" t="str">
        <f>TRIM('query (10)'!N2304)</f>
        <v>Check hydraulic oil level to PM 3 Month Cycle</v>
      </c>
      <c r="R2304" s="38" t="str">
        <f>TRIM(UPPER('query (10)'!R2304))</f>
        <v/>
      </c>
      <c r="S2304" s="38" t="str">
        <f>TRIM(UPPER('query (10)'!S2304))</f>
        <v/>
      </c>
      <c r="T2304" s="38" t="str">
        <f>IF('query (10)'!Q2304="","",TRIM(UPPER('query (10)'!Q2304)))</f>
        <v/>
      </c>
      <c r="U2304" s="38" t="str">
        <f>IF('query (10)'!T2304="","",'query (10)'!T2304)</f>
        <v/>
      </c>
      <c r="V2304" s="39" t="str">
        <f>IF('query (10)'!T2304="","",IFERROR(VALUE('query (10)'!T2304),""))</f>
        <v/>
      </c>
      <c r="W2304" s="40">
        <f>IF('query (10)'!U2304="","",'query (10)'!U2304)</f>
        <v>0</v>
      </c>
      <c r="X2304" s="39">
        <f>IF('query (10)'!V2304="","",'query (10)'!V2304)</f>
        <v>90</v>
      </c>
      <c r="Y2304" s="41">
        <f>IF('query (10)'!W2304="","",'query (10)'!W2304)</f>
        <v>46116</v>
      </c>
      <c r="Z2304" s="41">
        <f>IF('query (10)'!X2304="","",'query (10)'!X2304)</f>
        <v>46141</v>
      </c>
      <c r="AA2304" s="41">
        <f>IF('query (10)'!Y2304="","",'query (10)'!Y2304)</f>
        <v>46141</v>
      </c>
      <c r="AB2304" s="41">
        <f>IF('query (10)'!Z2304="","",'query (10)'!Z2304)</f>
        <v>46231</v>
      </c>
      <c r="AC2304" s="38" t="str">
        <f>IF(OR('query (10)'!AA2304="",COUNTIF(Cleaning_Rules!$A$21:$A$26,TRIM('query (10)'!AA2304))&gt;0),"",TRIM('query (10)'!AA2304))</f>
        <v/>
      </c>
      <c r="AD2304" s="38" t="str">
        <f>IF('query (10)'!AB2304="","",TRIM(IFERROR(_xlfn.TEXTBEFORE('query (10)'!AB2304,"("),'query (10)'!AB2304)))</f>
        <v>เริ่มซ่อมงาน PM แล้ว รับผิดชอบโดย KUNANON PARAWANWONG</v>
      </c>
      <c r="AE2304" s="38" t="str">
        <f>IFERROR(LOWER(TRIM(_xlfn.TEXTBEFORE(_xlfn.TEXTAFTER('query (10)'!AB2304,"("),")"))),"")</f>
        <v>parawanwong-k-3161@nsk.com</v>
      </c>
      <c r="AF2304" s="38" t="str">
        <f>IF('query (10)'!AD2304="","",TRIM('query (10)'!AD2304))</f>
        <v>คุณานนต์ ปารวัณวงศ์</v>
      </c>
      <c r="AG2304" s="38" t="str">
        <f>IF('query (10)'!AE2304="","",TRIM('query (10)'!AE2304))</f>
        <v>คุณานนต์ ปารวัณวงศ์</v>
      </c>
      <c r="AH2304" s="38" t="str">
        <f>IF('query (10)'!AF2304="","",IFERROR(VALUE('query (10)'!AF2304),""))</f>
        <v/>
      </c>
      <c r="AI2304" s="38" t="str">
        <f>IF('query (10)'!AG2304="","",TRIM('query (10)'!AG2304))</f>
        <v/>
      </c>
      <c r="AJ2304" s="38" t="str">
        <f>IF('query (10)'!AH2304="","",IFERROR(VALUE('query (10)'!AH2304),""))</f>
        <v/>
      </c>
      <c r="AK2304" s="38" t="str">
        <f>IF('query (10)'!AI2304="","",TRIM('query (10)'!AI2304))</f>
        <v/>
      </c>
      <c r="AL2304" s="42">
        <f t="shared" si="175"/>
        <v>2026</v>
      </c>
      <c r="AM2304" s="42" t="str">
        <f t="shared" si="176"/>
        <v>2026-04</v>
      </c>
      <c r="AN2304" s="42" t="str">
        <f t="shared" ca="1" si="177"/>
        <v/>
      </c>
      <c r="AO2304" s="42" t="str">
        <f t="shared" si="178"/>
        <v>GR-592 | OUTER RING RACEWAY SUPER FINISH MACHINE | KWD5 | HYDRAULIC OIL PUMP | Time-based Maintenance | Mechanical | Inspection | Medium | Check hydraulic oil level to PM 3 Month Cycle | เริ่มซ่อมงาน PM แล้ว รับผิดชอบโดย KUNANON PARAWANWONG | คุณานนต์ ปารวัณวงศ์</v>
      </c>
      <c r="AP2304" s="42" t="str">
        <f>_xlfn.TEXTJOIN("; ",TRUE,IF(COUNTA('query (10)'!A2304:AK2304)&lt;=6,"NEAR_EMPTY_ROW",""),IF($K2304="","MISSING_STATUS",""),IF(AND($K2304="เสร็จสิ้น",$Z2304=""),"DONE_NO_ACTUAL_DATE",""),IF(AND($I2304="Condition-based Maintenance",$AH2304=""),"CBM_NO_MEASUREMENT",""),IF(OR($X2304="",$X2304=0),"INVALID_PERIOD",""),IF(AND($AA2304&lt;&gt;"",$AB2304&lt;&gt;"",$AB2304&lt;$AA2304),"DATE_SEQUENCE_ERROR",""),IF(AND($AB2304&lt;&gt;"",$AB2304&gt;DATE(2030,12,31)),"DATE_OUTLIER",""),IF($C2304="","MISSING_QRCODE",""),IF($J2304="UNKNOWN","UNKNOWN_PM_TYPE",""),IF($L2304="UNKNOWN","UNKNOWN_STATUS",""))</f>
        <v/>
      </c>
      <c r="AQ2304" s="42" t="str">
        <f t="shared" si="179"/>
        <v>NO</v>
      </c>
    </row>
    <row r="2305" spans="1:43" x14ac:dyDescent="0.3">
      <c r="A2305" s="38">
        <f>IF('query (10)'!A2305="","",'query (10)'!A2305)</f>
        <v>2546</v>
      </c>
      <c r="B2305" s="38">
        <f>IF('query (10)'!B2305="","",'query (10)'!B2305)</f>
        <v>20211</v>
      </c>
      <c r="C2305" s="38" t="str">
        <f>TRIM(UPPER('query (10)'!M2305))</f>
        <v>GR-575</v>
      </c>
      <c r="D2305" s="38" t="str">
        <f>TRIM(UPPER(IFERROR(_xlfn.TEXTBEFORE('query (10)'!L2305,"("),'query (10)'!L2305)))</f>
        <v>INNER RING RACEWAY GRINDING MACHINE</v>
      </c>
      <c r="E2305" s="38" t="str">
        <f>IFERROR(TRIM(UPPER(_xlfn.TEXTBEFORE(_xlfn.TEXTAFTER('query (10)'!L2305,"("),")"))),"")</f>
        <v/>
      </c>
      <c r="F2305" s="38" t="str">
        <f>TRIM('query (10)'!K2305)</f>
        <v>KWD5</v>
      </c>
      <c r="G2305" s="38" t="str">
        <f>IF('query (10)'!J2305="","",'query (10)'!J2305)</f>
        <v>Hydraulic oil pump</v>
      </c>
      <c r="H2305" s="38" t="str">
        <f>TRIM(UPPER('query (10)'!J2305))</f>
        <v>HYDRAULIC OIL PUMP</v>
      </c>
      <c r="I2305" s="38" t="str">
        <f>IF('query (10)'!F2305="","",'query (10)'!F2305)</f>
        <v>Time-based Maintenance</v>
      </c>
      <c r="J2305" s="38" t="str">
        <f>IF('query (10)'!F2305="","",IFERROR(INDEX(Cleaning_Rules!$B$14:$B$17,MATCH(TRIM('query (10)'!F2305),Cleaning_Rules!$A$14:$A$17,0)),"UNKNOWN"))</f>
        <v>TBM</v>
      </c>
      <c r="K2305" s="38" t="str">
        <f>IF('query (10)'!G2305="","",'query (10)'!G2305)</f>
        <v>เสร็จสิ้น</v>
      </c>
      <c r="L2305" s="38" t="str">
        <f>IF('query (10)'!G2305="","MISSING",IFERROR(INDEX(Cleaning_Rules!$B$5:$B$10,MATCH(TRIM('query (10)'!G2305),Cleaning_Rules!$A$5:$A$10,0)),"UNKNOWN"))</f>
        <v>COMPLETED</v>
      </c>
      <c r="M2305" s="38" t="str">
        <f>IF('query (10)'!I2305="","",'query (10)'!I2305)</f>
        <v>Mechanical</v>
      </c>
      <c r="N2305" s="38" t="str">
        <f>IF('query (10)'!O2305="","",'query (10)'!O2305)</f>
        <v>Inspection</v>
      </c>
      <c r="O2305" s="38" t="str">
        <f>IF('query (10)'!P2305="","",'query (10)'!P2305)</f>
        <v>Medium</v>
      </c>
      <c r="P2305" s="38" t="str">
        <f>IF('query (10)'!N2305="","",'query (10)'!N2305)</f>
        <v>Check hydraulic oil level to PM 3 Month Cycle</v>
      </c>
      <c r="Q2305" s="38" t="str">
        <f>TRIM('query (10)'!N2305)</f>
        <v>Check hydraulic oil level to PM 3 Month Cycle</v>
      </c>
      <c r="R2305" s="38" t="str">
        <f>TRIM(UPPER('query (10)'!R2305))</f>
        <v/>
      </c>
      <c r="S2305" s="38" t="str">
        <f>TRIM(UPPER('query (10)'!S2305))</f>
        <v/>
      </c>
      <c r="T2305" s="38" t="str">
        <f>IF('query (10)'!Q2305="","",TRIM(UPPER('query (10)'!Q2305)))</f>
        <v/>
      </c>
      <c r="U2305" s="38" t="str">
        <f>IF('query (10)'!T2305="","",'query (10)'!T2305)</f>
        <v/>
      </c>
      <c r="V2305" s="39" t="str">
        <f>IF('query (10)'!T2305="","",IFERROR(VALUE('query (10)'!T2305),""))</f>
        <v/>
      </c>
      <c r="W2305" s="40">
        <f>IF('query (10)'!U2305="","",'query (10)'!U2305)</f>
        <v>0</v>
      </c>
      <c r="X2305" s="39">
        <f>IF('query (10)'!V2305="","",'query (10)'!V2305)</f>
        <v>90</v>
      </c>
      <c r="Y2305" s="41">
        <f>IF('query (10)'!W2305="","",'query (10)'!W2305)</f>
        <v>46116</v>
      </c>
      <c r="Z2305" s="41">
        <f>IF('query (10)'!X2305="","",'query (10)'!X2305)</f>
        <v>46141</v>
      </c>
      <c r="AA2305" s="41">
        <f>IF('query (10)'!Y2305="","",'query (10)'!Y2305)</f>
        <v>46141</v>
      </c>
      <c r="AB2305" s="41">
        <f>IF('query (10)'!Z2305="","",'query (10)'!Z2305)</f>
        <v>46231</v>
      </c>
      <c r="AC2305" s="38" t="str">
        <f>IF(OR('query (10)'!AA2305="",COUNTIF(Cleaning_Rules!$A$21:$A$26,TRIM('query (10)'!AA2305))&gt;0),"",TRIM('query (10)'!AA2305))</f>
        <v/>
      </c>
      <c r="AD2305" s="38" t="str">
        <f>IF('query (10)'!AB2305="","",TRIM(IFERROR(_xlfn.TEXTBEFORE('query (10)'!AB2305,"("),'query (10)'!AB2305)))</f>
        <v>เริ่มซ่อมงาน PM แล้ว รับผิดชอบโดย KUNANON PARAWANWONG</v>
      </c>
      <c r="AE2305" s="38" t="str">
        <f>IFERROR(LOWER(TRIM(_xlfn.TEXTBEFORE(_xlfn.TEXTAFTER('query (10)'!AB2305,"("),")"))),"")</f>
        <v>parawanwong-k-3161@nsk.com</v>
      </c>
      <c r="AF2305" s="38" t="str">
        <f>IF('query (10)'!AD2305="","",TRIM('query (10)'!AD2305))</f>
        <v>คุณานนต์ ปารวัณวงศ์</v>
      </c>
      <c r="AG2305" s="38" t="str">
        <f>IF('query (10)'!AE2305="","",TRIM('query (10)'!AE2305))</f>
        <v>คุณานนต์ ปารวัณวงศ์</v>
      </c>
      <c r="AH2305" s="38" t="str">
        <f>IF('query (10)'!AF2305="","",IFERROR(VALUE('query (10)'!AF2305),""))</f>
        <v/>
      </c>
      <c r="AI2305" s="38" t="str">
        <f>IF('query (10)'!AG2305="","",TRIM('query (10)'!AG2305))</f>
        <v/>
      </c>
      <c r="AJ2305" s="38" t="str">
        <f>IF('query (10)'!AH2305="","",IFERROR(VALUE('query (10)'!AH2305),""))</f>
        <v/>
      </c>
      <c r="AK2305" s="38" t="str">
        <f>IF('query (10)'!AI2305="","",TRIM('query (10)'!AI2305))</f>
        <v/>
      </c>
      <c r="AL2305" s="42">
        <f t="shared" si="175"/>
        <v>2026</v>
      </c>
      <c r="AM2305" s="42" t="str">
        <f t="shared" si="176"/>
        <v>2026-04</v>
      </c>
      <c r="AN2305" s="42" t="str">
        <f t="shared" ca="1" si="177"/>
        <v/>
      </c>
      <c r="AO2305" s="42" t="str">
        <f t="shared" si="178"/>
        <v>GR-575 | INNER RING RACEWAY GRINDING MACHINE | KWD5 | HYDRAULIC OIL PUMP | Time-based Maintenance | Mechanical | Inspection | Medium | Check hydraulic oil level to PM 3 Month Cycle | เริ่มซ่อมงาน PM แล้ว รับผิดชอบโดย KUNANON PARAWANWONG | คุณานนต์ ปารวัณวงศ์</v>
      </c>
      <c r="AP2305" s="42" t="str">
        <f>_xlfn.TEXTJOIN("; ",TRUE,IF(COUNTA('query (10)'!A2305:AK2305)&lt;=6,"NEAR_EMPTY_ROW",""),IF($K2305="","MISSING_STATUS",""),IF(AND($K2305="เสร็จสิ้น",$Z2305=""),"DONE_NO_ACTUAL_DATE",""),IF(AND($I2305="Condition-based Maintenance",$AH2305=""),"CBM_NO_MEASUREMENT",""),IF(OR($X2305="",$X2305=0),"INVALID_PERIOD",""),IF(AND($AA2305&lt;&gt;"",$AB2305&lt;&gt;"",$AB2305&lt;$AA2305),"DATE_SEQUENCE_ERROR",""),IF(AND($AB2305&lt;&gt;"",$AB2305&gt;DATE(2030,12,31)),"DATE_OUTLIER",""),IF($C2305="","MISSING_QRCODE",""),IF($J2305="UNKNOWN","UNKNOWN_PM_TYPE",""),IF($L2305="UNKNOWN","UNKNOWN_STATUS",""))</f>
        <v/>
      </c>
      <c r="AQ2305" s="42" t="str">
        <f t="shared" si="179"/>
        <v>NO</v>
      </c>
    </row>
    <row r="2306" spans="1:43" x14ac:dyDescent="0.3">
      <c r="A2306" s="38">
        <f>IF('query (10)'!A2306="","",'query (10)'!A2306)</f>
        <v>2547</v>
      </c>
      <c r="B2306" s="38">
        <f>IF('query (10)'!B2306="","",'query (10)'!B2306)</f>
        <v>20212</v>
      </c>
      <c r="C2306" s="38" t="str">
        <f>TRIM(UPPER('query (10)'!M2306))</f>
        <v>GR-578</v>
      </c>
      <c r="D2306" s="38" t="str">
        <f>TRIM(UPPER(IFERROR(_xlfn.TEXTBEFORE('query (10)'!L2306,"("),'query (10)'!L2306)))</f>
        <v>INNER RING RIB GRINDING MACHINE</v>
      </c>
      <c r="E2306" s="38" t="str">
        <f>IFERROR(TRIM(UPPER(_xlfn.TEXTBEFORE(_xlfn.TEXTAFTER('query (10)'!L2306,"("),")"))),"")</f>
        <v/>
      </c>
      <c r="F2306" s="38" t="str">
        <f>TRIM('query (10)'!K2306)</f>
        <v>KWD5</v>
      </c>
      <c r="G2306" s="38" t="str">
        <f>IF('query (10)'!J2306="","",'query (10)'!J2306)</f>
        <v>Hydraulic oil pump</v>
      </c>
      <c r="H2306" s="38" t="str">
        <f>TRIM(UPPER('query (10)'!J2306))</f>
        <v>HYDRAULIC OIL PUMP</v>
      </c>
      <c r="I2306" s="38" t="str">
        <f>IF('query (10)'!F2306="","",'query (10)'!F2306)</f>
        <v>Time-based Maintenance</v>
      </c>
      <c r="J2306" s="38" t="str">
        <f>IF('query (10)'!F2306="","",IFERROR(INDEX(Cleaning_Rules!$B$14:$B$17,MATCH(TRIM('query (10)'!F2306),Cleaning_Rules!$A$14:$A$17,0)),"UNKNOWN"))</f>
        <v>TBM</v>
      </c>
      <c r="K2306" s="38" t="str">
        <f>IF('query (10)'!G2306="","",'query (10)'!G2306)</f>
        <v>เสร็จสิ้น</v>
      </c>
      <c r="L2306" s="38" t="str">
        <f>IF('query (10)'!G2306="","MISSING",IFERROR(INDEX(Cleaning_Rules!$B$5:$B$10,MATCH(TRIM('query (10)'!G2306),Cleaning_Rules!$A$5:$A$10,0)),"UNKNOWN"))</f>
        <v>COMPLETED</v>
      </c>
      <c r="M2306" s="38" t="str">
        <f>IF('query (10)'!I2306="","",'query (10)'!I2306)</f>
        <v>Mechanical</v>
      </c>
      <c r="N2306" s="38" t="str">
        <f>IF('query (10)'!O2306="","",'query (10)'!O2306)</f>
        <v>Inspection</v>
      </c>
      <c r="O2306" s="38" t="str">
        <f>IF('query (10)'!P2306="","",'query (10)'!P2306)</f>
        <v>Medium</v>
      </c>
      <c r="P2306" s="38" t="str">
        <f>IF('query (10)'!N2306="","",'query (10)'!N2306)</f>
        <v>Check hydraulic oil level to PM 3 Month Cycle</v>
      </c>
      <c r="Q2306" s="38" t="str">
        <f>TRIM('query (10)'!N2306)</f>
        <v>Check hydraulic oil level to PM 3 Month Cycle</v>
      </c>
      <c r="R2306" s="38" t="str">
        <f>TRIM(UPPER('query (10)'!R2306))</f>
        <v/>
      </c>
      <c r="S2306" s="38" t="str">
        <f>TRIM(UPPER('query (10)'!S2306))</f>
        <v/>
      </c>
      <c r="T2306" s="38" t="str">
        <f>IF('query (10)'!Q2306="","",TRIM(UPPER('query (10)'!Q2306)))</f>
        <v/>
      </c>
      <c r="U2306" s="38" t="str">
        <f>IF('query (10)'!T2306="","",'query (10)'!T2306)</f>
        <v/>
      </c>
      <c r="V2306" s="39" t="str">
        <f>IF('query (10)'!T2306="","",IFERROR(VALUE('query (10)'!T2306),""))</f>
        <v/>
      </c>
      <c r="W2306" s="40">
        <f>IF('query (10)'!U2306="","",'query (10)'!U2306)</f>
        <v>0</v>
      </c>
      <c r="X2306" s="39">
        <f>IF('query (10)'!V2306="","",'query (10)'!V2306)</f>
        <v>90</v>
      </c>
      <c r="Y2306" s="41">
        <f>IF('query (10)'!W2306="","",'query (10)'!W2306)</f>
        <v>46116</v>
      </c>
      <c r="Z2306" s="41">
        <f>IF('query (10)'!X2306="","",'query (10)'!X2306)</f>
        <v>46141</v>
      </c>
      <c r="AA2306" s="41">
        <f>IF('query (10)'!Y2306="","",'query (10)'!Y2306)</f>
        <v>46141</v>
      </c>
      <c r="AB2306" s="41">
        <f>IF('query (10)'!Z2306="","",'query (10)'!Z2306)</f>
        <v>46231</v>
      </c>
      <c r="AC2306" s="38" t="str">
        <f>IF(OR('query (10)'!AA2306="",COUNTIF(Cleaning_Rules!$A$21:$A$26,TRIM('query (10)'!AA2306))&gt;0),"",TRIM('query (10)'!AA2306))</f>
        <v/>
      </c>
      <c r="AD2306" s="38" t="str">
        <f>IF('query (10)'!AB2306="","",TRIM(IFERROR(_xlfn.TEXTBEFORE('query (10)'!AB2306,"("),'query (10)'!AB2306)))</f>
        <v>เริ่มซ่อมงาน PM แล้ว รับผิดชอบโดย KUNANON PARAWANWONG</v>
      </c>
      <c r="AE2306" s="38" t="str">
        <f>IFERROR(LOWER(TRIM(_xlfn.TEXTBEFORE(_xlfn.TEXTAFTER('query (10)'!AB2306,"("),")"))),"")</f>
        <v>parawanwong-k-3161@nsk.com</v>
      </c>
      <c r="AF2306" s="38" t="str">
        <f>IF('query (10)'!AD2306="","",TRIM('query (10)'!AD2306))</f>
        <v>คุณานนต์ ปารวัณวงศ์</v>
      </c>
      <c r="AG2306" s="38" t="str">
        <f>IF('query (10)'!AE2306="","",TRIM('query (10)'!AE2306))</f>
        <v>คุณานนต์ ปารวัณวงศ์</v>
      </c>
      <c r="AH2306" s="38" t="str">
        <f>IF('query (10)'!AF2306="","",IFERROR(VALUE('query (10)'!AF2306),""))</f>
        <v/>
      </c>
      <c r="AI2306" s="38" t="str">
        <f>IF('query (10)'!AG2306="","",TRIM('query (10)'!AG2306))</f>
        <v/>
      </c>
      <c r="AJ2306" s="38" t="str">
        <f>IF('query (10)'!AH2306="","",IFERROR(VALUE('query (10)'!AH2306),""))</f>
        <v/>
      </c>
      <c r="AK2306" s="38" t="str">
        <f>IF('query (10)'!AI2306="","",TRIM('query (10)'!AI2306))</f>
        <v/>
      </c>
      <c r="AL2306" s="42">
        <f t="shared" si="175"/>
        <v>2026</v>
      </c>
      <c r="AM2306" s="42" t="str">
        <f t="shared" si="176"/>
        <v>2026-04</v>
      </c>
      <c r="AN2306" s="42" t="str">
        <f t="shared" ca="1" si="177"/>
        <v/>
      </c>
      <c r="AO2306" s="42" t="str">
        <f t="shared" si="178"/>
        <v>GR-578 | INNER RING RIB GRINDING MACHINE | KWD5 | HYDRAULIC OIL PUMP | Time-based Maintenance | Mechanical | Inspection | Medium | Check hydraulic oil level to PM 3 Month Cycle | เริ่มซ่อมงาน PM แล้ว รับผิดชอบโดย KUNANON PARAWANWONG | คุณานนต์ ปารวัณวงศ์</v>
      </c>
      <c r="AP2306" s="42" t="str">
        <f>_xlfn.TEXTJOIN("; ",TRUE,IF(COUNTA('query (10)'!A2306:AK2306)&lt;=6,"NEAR_EMPTY_ROW",""),IF($K2306="","MISSING_STATUS",""),IF(AND($K2306="เสร็จสิ้น",$Z2306=""),"DONE_NO_ACTUAL_DATE",""),IF(AND($I2306="Condition-based Maintenance",$AH2306=""),"CBM_NO_MEASUREMENT",""),IF(OR($X2306="",$X2306=0),"INVALID_PERIOD",""),IF(AND($AA2306&lt;&gt;"",$AB2306&lt;&gt;"",$AB2306&lt;$AA2306),"DATE_SEQUENCE_ERROR",""),IF(AND($AB2306&lt;&gt;"",$AB2306&gt;DATE(2030,12,31)),"DATE_OUTLIER",""),IF($C2306="","MISSING_QRCODE",""),IF($J2306="UNKNOWN","UNKNOWN_PM_TYPE",""),IF($L2306="UNKNOWN","UNKNOWN_STATUS",""))</f>
        <v/>
      </c>
      <c r="AQ2306" s="42" t="str">
        <f t="shared" si="179"/>
        <v>NO</v>
      </c>
    </row>
    <row r="2307" spans="1:43" x14ac:dyDescent="0.3">
      <c r="A2307" s="38">
        <f>IF('query (10)'!A2307="","",'query (10)'!A2307)</f>
        <v>2548</v>
      </c>
      <c r="B2307" s="38">
        <f>IF('query (10)'!B2307="","",'query (10)'!B2307)</f>
        <v>20213</v>
      </c>
      <c r="C2307" s="38" t="str">
        <f>TRIM(UPPER('query (10)'!M2307))</f>
        <v>GR-579</v>
      </c>
      <c r="D2307" s="38" t="str">
        <f>TRIM(UPPER(IFERROR(_xlfn.TEXTBEFORE('query (10)'!L2307,"("),'query (10)'!L2307)))</f>
        <v>INNER RING BORE GRINDING MACHINE</v>
      </c>
      <c r="E2307" s="38" t="str">
        <f>IFERROR(TRIM(UPPER(_xlfn.TEXTBEFORE(_xlfn.TEXTAFTER('query (10)'!L2307,"("),")"))),"")</f>
        <v/>
      </c>
      <c r="F2307" s="38" t="str">
        <f>TRIM('query (10)'!K2307)</f>
        <v>KWD5</v>
      </c>
      <c r="G2307" s="38" t="str">
        <f>IF('query (10)'!J2307="","",'query (10)'!J2307)</f>
        <v>Hydraulic oil pump</v>
      </c>
      <c r="H2307" s="38" t="str">
        <f>TRIM(UPPER('query (10)'!J2307))</f>
        <v>HYDRAULIC OIL PUMP</v>
      </c>
      <c r="I2307" s="38" t="str">
        <f>IF('query (10)'!F2307="","",'query (10)'!F2307)</f>
        <v>Time-based Maintenance</v>
      </c>
      <c r="J2307" s="38" t="str">
        <f>IF('query (10)'!F2307="","",IFERROR(INDEX(Cleaning_Rules!$B$14:$B$17,MATCH(TRIM('query (10)'!F2307),Cleaning_Rules!$A$14:$A$17,0)),"UNKNOWN"))</f>
        <v>TBM</v>
      </c>
      <c r="K2307" s="38" t="str">
        <f>IF('query (10)'!G2307="","",'query (10)'!G2307)</f>
        <v>เสร็จสิ้น</v>
      </c>
      <c r="L2307" s="38" t="str">
        <f>IF('query (10)'!G2307="","MISSING",IFERROR(INDEX(Cleaning_Rules!$B$5:$B$10,MATCH(TRIM('query (10)'!G2307),Cleaning_Rules!$A$5:$A$10,0)),"UNKNOWN"))</f>
        <v>COMPLETED</v>
      </c>
      <c r="M2307" s="38" t="str">
        <f>IF('query (10)'!I2307="","",'query (10)'!I2307)</f>
        <v>Mechanical</v>
      </c>
      <c r="N2307" s="38" t="str">
        <f>IF('query (10)'!O2307="","",'query (10)'!O2307)</f>
        <v>Inspection</v>
      </c>
      <c r="O2307" s="38" t="str">
        <f>IF('query (10)'!P2307="","",'query (10)'!P2307)</f>
        <v>Medium</v>
      </c>
      <c r="P2307" s="38" t="str">
        <f>IF('query (10)'!N2307="","",'query (10)'!N2307)</f>
        <v>Check hydraulic oil level to PM 3 Month Cycle</v>
      </c>
      <c r="Q2307" s="38" t="str">
        <f>TRIM('query (10)'!N2307)</f>
        <v>Check hydraulic oil level to PM 3 Month Cycle</v>
      </c>
      <c r="R2307" s="38" t="str">
        <f>TRIM(UPPER('query (10)'!R2307))</f>
        <v/>
      </c>
      <c r="S2307" s="38" t="str">
        <f>TRIM(UPPER('query (10)'!S2307))</f>
        <v/>
      </c>
      <c r="T2307" s="38" t="str">
        <f>IF('query (10)'!Q2307="","",TRIM(UPPER('query (10)'!Q2307)))</f>
        <v/>
      </c>
      <c r="U2307" s="38" t="str">
        <f>IF('query (10)'!T2307="","",'query (10)'!T2307)</f>
        <v/>
      </c>
      <c r="V2307" s="39" t="str">
        <f>IF('query (10)'!T2307="","",IFERROR(VALUE('query (10)'!T2307),""))</f>
        <v/>
      </c>
      <c r="W2307" s="40">
        <f>IF('query (10)'!U2307="","",'query (10)'!U2307)</f>
        <v>0</v>
      </c>
      <c r="X2307" s="39">
        <f>IF('query (10)'!V2307="","",'query (10)'!V2307)</f>
        <v>90</v>
      </c>
      <c r="Y2307" s="41">
        <f>IF('query (10)'!W2307="","",'query (10)'!W2307)</f>
        <v>46116</v>
      </c>
      <c r="Z2307" s="41">
        <f>IF('query (10)'!X2307="","",'query (10)'!X2307)</f>
        <v>46141</v>
      </c>
      <c r="AA2307" s="41">
        <f>IF('query (10)'!Y2307="","",'query (10)'!Y2307)</f>
        <v>46141</v>
      </c>
      <c r="AB2307" s="41">
        <f>IF('query (10)'!Z2307="","",'query (10)'!Z2307)</f>
        <v>46231</v>
      </c>
      <c r="AC2307" s="38" t="str">
        <f>IF(OR('query (10)'!AA2307="",COUNTIF(Cleaning_Rules!$A$21:$A$26,TRIM('query (10)'!AA2307))&gt;0),"",TRIM('query (10)'!AA2307))</f>
        <v/>
      </c>
      <c r="AD2307" s="38" t="str">
        <f>IF('query (10)'!AB2307="","",TRIM(IFERROR(_xlfn.TEXTBEFORE('query (10)'!AB2307,"("),'query (10)'!AB2307)))</f>
        <v>เริ่มซ่อมงาน PM แล้ว รับผิดชอบโดย KUNANON PARAWANWONG</v>
      </c>
      <c r="AE2307" s="38" t="str">
        <f>IFERROR(LOWER(TRIM(_xlfn.TEXTBEFORE(_xlfn.TEXTAFTER('query (10)'!AB2307,"("),")"))),"")</f>
        <v>parawanwong-k-3161@nsk.com</v>
      </c>
      <c r="AF2307" s="38" t="str">
        <f>IF('query (10)'!AD2307="","",TRIM('query (10)'!AD2307))</f>
        <v>คุณานนต์ ปารวัณวงศ์</v>
      </c>
      <c r="AG2307" s="38" t="str">
        <f>IF('query (10)'!AE2307="","",TRIM('query (10)'!AE2307))</f>
        <v>คุณานนต์ ปารวัณวงศ์</v>
      </c>
      <c r="AH2307" s="38" t="str">
        <f>IF('query (10)'!AF2307="","",IFERROR(VALUE('query (10)'!AF2307),""))</f>
        <v/>
      </c>
      <c r="AI2307" s="38" t="str">
        <f>IF('query (10)'!AG2307="","",TRIM('query (10)'!AG2307))</f>
        <v/>
      </c>
      <c r="AJ2307" s="38" t="str">
        <f>IF('query (10)'!AH2307="","",IFERROR(VALUE('query (10)'!AH2307),""))</f>
        <v/>
      </c>
      <c r="AK2307" s="38" t="str">
        <f>IF('query (10)'!AI2307="","",TRIM('query (10)'!AI2307))</f>
        <v/>
      </c>
      <c r="AL2307" s="42">
        <f t="shared" ref="AL2307:AL2370" si="180">IF($Y2307="","",YEAR($Y2307))</f>
        <v>2026</v>
      </c>
      <c r="AM2307" s="42" t="str">
        <f t="shared" ref="AM2307:AM2370" si="181">IF($Y2307="","",TEXT($Y2307,"yyyy-mm"))</f>
        <v>2026-04</v>
      </c>
      <c r="AN2307" s="42" t="str">
        <f t="shared" ref="AN2307:AN2370" ca="1" si="182">IF(OR($AB2307="",$L2307="COMPLETED"),"",IF($AB2307&lt;TODAY(),"OVERDUE","ON_SCHEDULE"))</f>
        <v/>
      </c>
      <c r="AO2307" s="42" t="str">
        <f t="shared" ref="AO2307:AO2370" si="183">_xlfn.TEXTJOIN(" | ",TRUE,$C2307,$D2307,$E2307,$F2307,$H2307,$I2307,$M2307,$N2307,$O2307,$Q2307,$R2307,$S2307,$T2307,$AC2307,$AD2307,$AG2307)</f>
        <v>GR-579 | INNER RING BORE GRINDING MACHINE | KWD5 | HYDRAULIC OIL PUMP | Time-based Maintenance | Mechanical | Inspection | Medium | Check hydraulic oil level to PM 3 Month Cycle | เริ่มซ่อมงาน PM แล้ว รับผิดชอบโดย KUNANON PARAWANWONG | คุณานนต์ ปารวัณวงศ์</v>
      </c>
      <c r="AP2307" s="42" t="str">
        <f>_xlfn.TEXTJOIN("; ",TRUE,IF(COUNTA('query (10)'!A2307:AK2307)&lt;=6,"NEAR_EMPTY_ROW",""),IF($K2307="","MISSING_STATUS",""),IF(AND($K2307="เสร็จสิ้น",$Z2307=""),"DONE_NO_ACTUAL_DATE",""),IF(AND($I2307="Condition-based Maintenance",$AH2307=""),"CBM_NO_MEASUREMENT",""),IF(OR($X2307="",$X2307=0),"INVALID_PERIOD",""),IF(AND($AA2307&lt;&gt;"",$AB2307&lt;&gt;"",$AB2307&lt;$AA2307),"DATE_SEQUENCE_ERROR",""),IF(AND($AB2307&lt;&gt;"",$AB2307&gt;DATE(2030,12,31)),"DATE_OUTLIER",""),IF($C2307="","MISSING_QRCODE",""),IF($J2307="UNKNOWN","UNKNOWN_PM_TYPE",""),IF($L2307="UNKNOWN","UNKNOWN_STATUS",""))</f>
        <v/>
      </c>
      <c r="AQ2307" s="42" t="str">
        <f t="shared" ref="AQ2307:AQ2370" si="184">IF($W2307="","",IF($W2307&gt;0,"YES","NO"))</f>
        <v>NO</v>
      </c>
    </row>
    <row r="2308" spans="1:43" x14ac:dyDescent="0.3">
      <c r="A2308" s="38">
        <f>IF('query (10)'!A2308="","",'query (10)'!A2308)</f>
        <v>2549</v>
      </c>
      <c r="B2308" s="38">
        <f>IF('query (10)'!B2308="","",'query (10)'!B2308)</f>
        <v>20214</v>
      </c>
      <c r="C2308" s="38" t="str">
        <f>TRIM(UPPER('query (10)'!M2308))</f>
        <v>GR-581</v>
      </c>
      <c r="D2308" s="38" t="str">
        <f>TRIM(UPPER(IFERROR(_xlfn.TEXTBEFORE('query (10)'!L2308,"("),'query (10)'!L2308)))</f>
        <v>INNER RING RACEWAY AND RIB SUPER FINISH MACHINE</v>
      </c>
      <c r="E2308" s="38" t="str">
        <f>IFERROR(TRIM(UPPER(_xlfn.TEXTBEFORE(_xlfn.TEXTAFTER('query (10)'!L2308,"("),")"))),"")</f>
        <v/>
      </c>
      <c r="F2308" s="38" t="str">
        <f>TRIM('query (10)'!K2308)</f>
        <v>KWD5</v>
      </c>
      <c r="G2308" s="38" t="str">
        <f>IF('query (10)'!J2308="","",'query (10)'!J2308)</f>
        <v>Hydraulic oil pump</v>
      </c>
      <c r="H2308" s="38" t="str">
        <f>TRIM(UPPER('query (10)'!J2308))</f>
        <v>HYDRAULIC OIL PUMP</v>
      </c>
      <c r="I2308" s="38" t="str">
        <f>IF('query (10)'!F2308="","",'query (10)'!F2308)</f>
        <v>Time-based Maintenance</v>
      </c>
      <c r="J2308" s="38" t="str">
        <f>IF('query (10)'!F2308="","",IFERROR(INDEX(Cleaning_Rules!$B$14:$B$17,MATCH(TRIM('query (10)'!F2308),Cleaning_Rules!$A$14:$A$17,0)),"UNKNOWN"))</f>
        <v>TBM</v>
      </c>
      <c r="K2308" s="38" t="str">
        <f>IF('query (10)'!G2308="","",'query (10)'!G2308)</f>
        <v>เสร็จสิ้น</v>
      </c>
      <c r="L2308" s="38" t="str">
        <f>IF('query (10)'!G2308="","MISSING",IFERROR(INDEX(Cleaning_Rules!$B$5:$B$10,MATCH(TRIM('query (10)'!G2308),Cleaning_Rules!$A$5:$A$10,0)),"UNKNOWN"))</f>
        <v>COMPLETED</v>
      </c>
      <c r="M2308" s="38" t="str">
        <f>IF('query (10)'!I2308="","",'query (10)'!I2308)</f>
        <v>Mechanical</v>
      </c>
      <c r="N2308" s="38" t="str">
        <f>IF('query (10)'!O2308="","",'query (10)'!O2308)</f>
        <v>Inspection</v>
      </c>
      <c r="O2308" s="38" t="str">
        <f>IF('query (10)'!P2308="","",'query (10)'!P2308)</f>
        <v>Medium</v>
      </c>
      <c r="P2308" s="38" t="str">
        <f>IF('query (10)'!N2308="","",'query (10)'!N2308)</f>
        <v>Check hydraulic oil level to PM 3 Month Cycle</v>
      </c>
      <c r="Q2308" s="38" t="str">
        <f>TRIM('query (10)'!N2308)</f>
        <v>Check hydraulic oil level to PM 3 Month Cycle</v>
      </c>
      <c r="R2308" s="38" t="str">
        <f>TRIM(UPPER('query (10)'!R2308))</f>
        <v/>
      </c>
      <c r="S2308" s="38" t="str">
        <f>TRIM(UPPER('query (10)'!S2308))</f>
        <v/>
      </c>
      <c r="T2308" s="38" t="str">
        <f>IF('query (10)'!Q2308="","",TRIM(UPPER('query (10)'!Q2308)))</f>
        <v/>
      </c>
      <c r="U2308" s="38" t="str">
        <f>IF('query (10)'!T2308="","",'query (10)'!T2308)</f>
        <v/>
      </c>
      <c r="V2308" s="39" t="str">
        <f>IF('query (10)'!T2308="","",IFERROR(VALUE('query (10)'!T2308),""))</f>
        <v/>
      </c>
      <c r="W2308" s="40">
        <f>IF('query (10)'!U2308="","",'query (10)'!U2308)</f>
        <v>0</v>
      </c>
      <c r="X2308" s="39">
        <f>IF('query (10)'!V2308="","",'query (10)'!V2308)</f>
        <v>90</v>
      </c>
      <c r="Y2308" s="41">
        <f>IF('query (10)'!W2308="","",'query (10)'!W2308)</f>
        <v>46116</v>
      </c>
      <c r="Z2308" s="41">
        <f>IF('query (10)'!X2308="","",'query (10)'!X2308)</f>
        <v>46141</v>
      </c>
      <c r="AA2308" s="41">
        <f>IF('query (10)'!Y2308="","",'query (10)'!Y2308)</f>
        <v>46141</v>
      </c>
      <c r="AB2308" s="41">
        <f>IF('query (10)'!Z2308="","",'query (10)'!Z2308)</f>
        <v>46231</v>
      </c>
      <c r="AC2308" s="38" t="str">
        <f>IF(OR('query (10)'!AA2308="",COUNTIF(Cleaning_Rules!$A$21:$A$26,TRIM('query (10)'!AA2308))&gt;0),"",TRIM('query (10)'!AA2308))</f>
        <v/>
      </c>
      <c r="AD2308" s="38" t="str">
        <f>IF('query (10)'!AB2308="","",TRIM(IFERROR(_xlfn.TEXTBEFORE('query (10)'!AB2308,"("),'query (10)'!AB2308)))</f>
        <v>เริ่มซ่อมงาน PM แล้ว รับผิดชอบโดย KUNANON PARAWANWONG</v>
      </c>
      <c r="AE2308" s="38" t="str">
        <f>IFERROR(LOWER(TRIM(_xlfn.TEXTBEFORE(_xlfn.TEXTAFTER('query (10)'!AB2308,"("),")"))),"")</f>
        <v>parawanwong-k-3161@nsk.com</v>
      </c>
      <c r="AF2308" s="38" t="str">
        <f>IF('query (10)'!AD2308="","",TRIM('query (10)'!AD2308))</f>
        <v>คุณานนต์ ปารวัณวงศ์</v>
      </c>
      <c r="AG2308" s="38" t="str">
        <f>IF('query (10)'!AE2308="","",TRIM('query (10)'!AE2308))</f>
        <v>คุณานนต์ ปารวัณวงศ์</v>
      </c>
      <c r="AH2308" s="38" t="str">
        <f>IF('query (10)'!AF2308="","",IFERROR(VALUE('query (10)'!AF2308),""))</f>
        <v/>
      </c>
      <c r="AI2308" s="38" t="str">
        <f>IF('query (10)'!AG2308="","",TRIM('query (10)'!AG2308))</f>
        <v/>
      </c>
      <c r="AJ2308" s="38" t="str">
        <f>IF('query (10)'!AH2308="","",IFERROR(VALUE('query (10)'!AH2308),""))</f>
        <v/>
      </c>
      <c r="AK2308" s="38" t="str">
        <f>IF('query (10)'!AI2308="","",TRIM('query (10)'!AI2308))</f>
        <v/>
      </c>
      <c r="AL2308" s="42">
        <f t="shared" si="180"/>
        <v>2026</v>
      </c>
      <c r="AM2308" s="42" t="str">
        <f t="shared" si="181"/>
        <v>2026-04</v>
      </c>
      <c r="AN2308" s="42" t="str">
        <f t="shared" ca="1" si="182"/>
        <v/>
      </c>
      <c r="AO2308" s="42" t="str">
        <f t="shared" si="183"/>
        <v>GR-581 | INNER RING RACEWAY AND RIB SUPER FINISH MACHINE | KWD5 | HYDRAULIC OIL PUMP | Time-based Maintenance | Mechanical | Inspection | Medium | Check hydraulic oil level to PM 3 Month Cycle | เริ่มซ่อมงาน PM แล้ว รับผิดชอบโดย KUNANON PARAWANWONG | คุณานนต์ ปารวัณวงศ์</v>
      </c>
      <c r="AP2308" s="42" t="str">
        <f>_xlfn.TEXTJOIN("; ",TRUE,IF(COUNTA('query (10)'!A2308:AK2308)&lt;=6,"NEAR_EMPTY_ROW",""),IF($K2308="","MISSING_STATUS",""),IF(AND($K2308="เสร็จสิ้น",$Z2308=""),"DONE_NO_ACTUAL_DATE",""),IF(AND($I2308="Condition-based Maintenance",$AH2308=""),"CBM_NO_MEASUREMENT",""),IF(OR($X2308="",$X2308=0),"INVALID_PERIOD",""),IF(AND($AA2308&lt;&gt;"",$AB2308&lt;&gt;"",$AB2308&lt;$AA2308),"DATE_SEQUENCE_ERROR",""),IF(AND($AB2308&lt;&gt;"",$AB2308&gt;DATE(2030,12,31)),"DATE_OUTLIER",""),IF($C2308="","MISSING_QRCODE",""),IF($J2308="UNKNOWN","UNKNOWN_PM_TYPE",""),IF($L2308="UNKNOWN","UNKNOWN_STATUS",""))</f>
        <v/>
      </c>
      <c r="AQ2308" s="42" t="str">
        <f t="shared" si="184"/>
        <v>NO</v>
      </c>
    </row>
    <row r="2309" spans="1:43" x14ac:dyDescent="0.3">
      <c r="A2309" s="38">
        <f>IF('query (10)'!A2309="","",'query (10)'!A2309)</f>
        <v>2551</v>
      </c>
      <c r="B2309" s="38">
        <f>IF('query (10)'!B2309="","",'query (10)'!B2309)</f>
        <v>20215</v>
      </c>
      <c r="C2309" s="38" t="str">
        <f>TRIM(UPPER('query (10)'!M2309))</f>
        <v>GR-694</v>
      </c>
      <c r="D2309" s="38" t="str">
        <f>TRIM(UPPER(IFERROR(_xlfn.TEXTBEFORE('query (10)'!L2309,"("),'query (10)'!L2309)))</f>
        <v>OUTER RING RACEWAY GRINDING MACHINE</v>
      </c>
      <c r="E2309" s="38" t="str">
        <f>IFERROR(TRIM(UPPER(_xlfn.TEXTBEFORE(_xlfn.TEXTAFTER('query (10)'!L2309,"("),")"))),"")</f>
        <v/>
      </c>
      <c r="F2309" s="38" t="str">
        <f>TRIM('query (10)'!K2309)</f>
        <v>KWD6</v>
      </c>
      <c r="G2309" s="38" t="str">
        <f>IF('query (10)'!J2309="","",'query (10)'!J2309)</f>
        <v>Hydraulic oil pump</v>
      </c>
      <c r="H2309" s="38" t="str">
        <f>TRIM(UPPER('query (10)'!J2309))</f>
        <v>HYDRAULIC OIL PUMP</v>
      </c>
      <c r="I2309" s="38" t="str">
        <f>IF('query (10)'!F2309="","",'query (10)'!F2309)</f>
        <v>Time-based Maintenance</v>
      </c>
      <c r="J2309" s="38" t="str">
        <f>IF('query (10)'!F2309="","",IFERROR(INDEX(Cleaning_Rules!$B$14:$B$17,MATCH(TRIM('query (10)'!F2309),Cleaning_Rules!$A$14:$A$17,0)),"UNKNOWN"))</f>
        <v>TBM</v>
      </c>
      <c r="K2309" s="38" t="str">
        <f>IF('query (10)'!G2309="","",'query (10)'!G2309)</f>
        <v>เสร็จสิ้น</v>
      </c>
      <c r="L2309" s="38" t="str">
        <f>IF('query (10)'!G2309="","MISSING",IFERROR(INDEX(Cleaning_Rules!$B$5:$B$10,MATCH(TRIM('query (10)'!G2309),Cleaning_Rules!$A$5:$A$10,0)),"UNKNOWN"))</f>
        <v>COMPLETED</v>
      </c>
      <c r="M2309" s="38" t="str">
        <f>IF('query (10)'!I2309="","",'query (10)'!I2309)</f>
        <v>Mechanical</v>
      </c>
      <c r="N2309" s="38" t="str">
        <f>IF('query (10)'!O2309="","",'query (10)'!O2309)</f>
        <v>Inspection</v>
      </c>
      <c r="O2309" s="38" t="str">
        <f>IF('query (10)'!P2309="","",'query (10)'!P2309)</f>
        <v>Medium</v>
      </c>
      <c r="P2309" s="38" t="str">
        <f>IF('query (10)'!N2309="","",'query (10)'!N2309)</f>
        <v>Check hydraulic oil level to PM 3 Month Cycle</v>
      </c>
      <c r="Q2309" s="38" t="str">
        <f>TRIM('query (10)'!N2309)</f>
        <v>Check hydraulic oil level to PM 3 Month Cycle</v>
      </c>
      <c r="R2309" s="38" t="str">
        <f>TRIM(UPPER('query (10)'!R2309))</f>
        <v/>
      </c>
      <c r="S2309" s="38" t="str">
        <f>TRIM(UPPER('query (10)'!S2309))</f>
        <v/>
      </c>
      <c r="T2309" s="38" t="str">
        <f>IF('query (10)'!Q2309="","",TRIM(UPPER('query (10)'!Q2309)))</f>
        <v/>
      </c>
      <c r="U2309" s="38" t="str">
        <f>IF('query (10)'!T2309="","",'query (10)'!T2309)</f>
        <v/>
      </c>
      <c r="V2309" s="39" t="str">
        <f>IF('query (10)'!T2309="","",IFERROR(VALUE('query (10)'!T2309),""))</f>
        <v/>
      </c>
      <c r="W2309" s="40">
        <f>IF('query (10)'!U2309="","",'query (10)'!U2309)</f>
        <v>0</v>
      </c>
      <c r="X2309" s="39">
        <f>IF('query (10)'!V2309="","",'query (10)'!V2309)</f>
        <v>90</v>
      </c>
      <c r="Y2309" s="41">
        <f>IF('query (10)'!W2309="","",'query (10)'!W2309)</f>
        <v>46118</v>
      </c>
      <c r="Z2309" s="41">
        <f>IF('query (10)'!X2309="","",'query (10)'!X2309)</f>
        <v>46141</v>
      </c>
      <c r="AA2309" s="41">
        <f>IF('query (10)'!Y2309="","",'query (10)'!Y2309)</f>
        <v>46141</v>
      </c>
      <c r="AB2309" s="41">
        <f>IF('query (10)'!Z2309="","",'query (10)'!Z2309)</f>
        <v>46231</v>
      </c>
      <c r="AC2309" s="38" t="str">
        <f>IF(OR('query (10)'!AA2309="",COUNTIF(Cleaning_Rules!$A$21:$A$26,TRIM('query (10)'!AA2309))&gt;0),"",TRIM('query (10)'!AA2309))</f>
        <v/>
      </c>
      <c r="AD2309" s="38" t="str">
        <f>IF('query (10)'!AB2309="","",TRIM(IFERROR(_xlfn.TEXTBEFORE('query (10)'!AB2309,"("),'query (10)'!AB2309)))</f>
        <v>เริ่มซ่อมงาน PM แล้ว รับผิดชอบโดย KUNANON PARAWANWONG</v>
      </c>
      <c r="AE2309" s="38" t="str">
        <f>IFERROR(LOWER(TRIM(_xlfn.TEXTBEFORE(_xlfn.TEXTAFTER('query (10)'!AB2309,"("),")"))),"")</f>
        <v>parawanwong-k-3161@nsk.com</v>
      </c>
      <c r="AF2309" s="38" t="str">
        <f>IF('query (10)'!AD2309="","",TRIM('query (10)'!AD2309))</f>
        <v>คุณานนต์ ปารวัณวงศ์</v>
      </c>
      <c r="AG2309" s="38" t="str">
        <f>IF('query (10)'!AE2309="","",TRIM('query (10)'!AE2309))</f>
        <v>คุณานนต์ ปารวัณวงศ์</v>
      </c>
      <c r="AH2309" s="38" t="str">
        <f>IF('query (10)'!AF2309="","",IFERROR(VALUE('query (10)'!AF2309),""))</f>
        <v/>
      </c>
      <c r="AI2309" s="38" t="str">
        <f>IF('query (10)'!AG2309="","",TRIM('query (10)'!AG2309))</f>
        <v/>
      </c>
      <c r="AJ2309" s="38" t="str">
        <f>IF('query (10)'!AH2309="","",IFERROR(VALUE('query (10)'!AH2309),""))</f>
        <v/>
      </c>
      <c r="AK2309" s="38" t="str">
        <f>IF('query (10)'!AI2309="","",TRIM('query (10)'!AI2309))</f>
        <v/>
      </c>
      <c r="AL2309" s="42">
        <f t="shared" si="180"/>
        <v>2026</v>
      </c>
      <c r="AM2309" s="42" t="str">
        <f t="shared" si="181"/>
        <v>2026-04</v>
      </c>
      <c r="AN2309" s="42" t="str">
        <f t="shared" ca="1" si="182"/>
        <v/>
      </c>
      <c r="AO2309" s="42" t="str">
        <f t="shared" si="183"/>
        <v>GR-694 | OUTER RING RACEWAY GRINDING MACHINE | KWD6 | HYDRAULIC OIL PUMP | Time-based Maintenance | Mechanical | Inspection | Medium | Check hydraulic oil level to PM 3 Month Cycle | เริ่มซ่อมงาน PM แล้ว รับผิดชอบโดย KUNANON PARAWANWONG | คุณานนต์ ปารวัณวงศ์</v>
      </c>
      <c r="AP2309" s="42" t="str">
        <f>_xlfn.TEXTJOIN("; ",TRUE,IF(COUNTA('query (10)'!A2309:AK2309)&lt;=6,"NEAR_EMPTY_ROW",""),IF($K2309="","MISSING_STATUS",""),IF(AND($K2309="เสร็จสิ้น",$Z2309=""),"DONE_NO_ACTUAL_DATE",""),IF(AND($I2309="Condition-based Maintenance",$AH2309=""),"CBM_NO_MEASUREMENT",""),IF(OR($X2309="",$X2309=0),"INVALID_PERIOD",""),IF(AND($AA2309&lt;&gt;"",$AB2309&lt;&gt;"",$AB2309&lt;$AA2309),"DATE_SEQUENCE_ERROR",""),IF(AND($AB2309&lt;&gt;"",$AB2309&gt;DATE(2030,12,31)),"DATE_OUTLIER",""),IF($C2309="","MISSING_QRCODE",""),IF($J2309="UNKNOWN","UNKNOWN_PM_TYPE",""),IF($L2309="UNKNOWN","UNKNOWN_STATUS",""))</f>
        <v/>
      </c>
      <c r="AQ2309" s="42" t="str">
        <f t="shared" si="184"/>
        <v>NO</v>
      </c>
    </row>
    <row r="2310" spans="1:43" x14ac:dyDescent="0.3">
      <c r="A2310" s="38">
        <f>IF('query (10)'!A2310="","",'query (10)'!A2310)</f>
        <v>2552</v>
      </c>
      <c r="B2310" s="38">
        <f>IF('query (10)'!B2310="","",'query (10)'!B2310)</f>
        <v>20218</v>
      </c>
      <c r="C2310" s="38" t="str">
        <f>TRIM(UPPER('query (10)'!M2310))</f>
        <v>GR-696</v>
      </c>
      <c r="D2310" s="38" t="str">
        <f>TRIM(UPPER(IFERROR(_xlfn.TEXTBEFORE('query (10)'!L2310,"("),'query (10)'!L2310)))</f>
        <v>OUTER RING RACEWAY SUPER FINISH MACHINE</v>
      </c>
      <c r="E2310" s="38" t="str">
        <f>IFERROR(TRIM(UPPER(_xlfn.TEXTBEFORE(_xlfn.TEXTAFTER('query (10)'!L2310,"("),")"))),"")</f>
        <v/>
      </c>
      <c r="F2310" s="38" t="str">
        <f>TRIM('query (10)'!K2310)</f>
        <v>KWD6</v>
      </c>
      <c r="G2310" s="38" t="str">
        <f>IF('query (10)'!J2310="","",'query (10)'!J2310)</f>
        <v>Hydraulic oil pump</v>
      </c>
      <c r="H2310" s="38" t="str">
        <f>TRIM(UPPER('query (10)'!J2310))</f>
        <v>HYDRAULIC OIL PUMP</v>
      </c>
      <c r="I2310" s="38" t="str">
        <f>IF('query (10)'!F2310="","",'query (10)'!F2310)</f>
        <v>Time-based Maintenance</v>
      </c>
      <c r="J2310" s="38" t="str">
        <f>IF('query (10)'!F2310="","",IFERROR(INDEX(Cleaning_Rules!$B$14:$B$17,MATCH(TRIM('query (10)'!F2310),Cleaning_Rules!$A$14:$A$17,0)),"UNKNOWN"))</f>
        <v>TBM</v>
      </c>
      <c r="K2310" s="38" t="str">
        <f>IF('query (10)'!G2310="","",'query (10)'!G2310)</f>
        <v>เสร็จสิ้น</v>
      </c>
      <c r="L2310" s="38" t="str">
        <f>IF('query (10)'!G2310="","MISSING",IFERROR(INDEX(Cleaning_Rules!$B$5:$B$10,MATCH(TRIM('query (10)'!G2310),Cleaning_Rules!$A$5:$A$10,0)),"UNKNOWN"))</f>
        <v>COMPLETED</v>
      </c>
      <c r="M2310" s="38" t="str">
        <f>IF('query (10)'!I2310="","",'query (10)'!I2310)</f>
        <v>Mechanical</v>
      </c>
      <c r="N2310" s="38" t="str">
        <f>IF('query (10)'!O2310="","",'query (10)'!O2310)</f>
        <v>Inspection</v>
      </c>
      <c r="O2310" s="38" t="str">
        <f>IF('query (10)'!P2310="","",'query (10)'!P2310)</f>
        <v>Medium</v>
      </c>
      <c r="P2310" s="38" t="str">
        <f>IF('query (10)'!N2310="","",'query (10)'!N2310)</f>
        <v>Check hydraulic oil level to PM 3 Month Cycle</v>
      </c>
      <c r="Q2310" s="38" t="str">
        <f>TRIM('query (10)'!N2310)</f>
        <v>Check hydraulic oil level to PM 3 Month Cycle</v>
      </c>
      <c r="R2310" s="38" t="str">
        <f>TRIM(UPPER('query (10)'!R2310))</f>
        <v/>
      </c>
      <c r="S2310" s="38" t="str">
        <f>TRIM(UPPER('query (10)'!S2310))</f>
        <v/>
      </c>
      <c r="T2310" s="38" t="str">
        <f>IF('query (10)'!Q2310="","",TRIM(UPPER('query (10)'!Q2310)))</f>
        <v/>
      </c>
      <c r="U2310" s="38" t="str">
        <f>IF('query (10)'!T2310="","",'query (10)'!T2310)</f>
        <v/>
      </c>
      <c r="V2310" s="39" t="str">
        <f>IF('query (10)'!T2310="","",IFERROR(VALUE('query (10)'!T2310),""))</f>
        <v/>
      </c>
      <c r="W2310" s="40">
        <f>IF('query (10)'!U2310="","",'query (10)'!U2310)</f>
        <v>0</v>
      </c>
      <c r="X2310" s="39">
        <f>IF('query (10)'!V2310="","",'query (10)'!V2310)</f>
        <v>90</v>
      </c>
      <c r="Y2310" s="41">
        <f>IF('query (10)'!W2310="","",'query (10)'!W2310)</f>
        <v>46118</v>
      </c>
      <c r="Z2310" s="41">
        <f>IF('query (10)'!X2310="","",'query (10)'!X2310)</f>
        <v>46141</v>
      </c>
      <c r="AA2310" s="41">
        <f>IF('query (10)'!Y2310="","",'query (10)'!Y2310)</f>
        <v>46141</v>
      </c>
      <c r="AB2310" s="41">
        <f>IF('query (10)'!Z2310="","",'query (10)'!Z2310)</f>
        <v>46231</v>
      </c>
      <c r="AC2310" s="38" t="str">
        <f>IF(OR('query (10)'!AA2310="",COUNTIF(Cleaning_Rules!$A$21:$A$26,TRIM('query (10)'!AA2310))&gt;0),"",TRIM('query (10)'!AA2310))</f>
        <v/>
      </c>
      <c r="AD2310" s="38" t="str">
        <f>IF('query (10)'!AB2310="","",TRIM(IFERROR(_xlfn.TEXTBEFORE('query (10)'!AB2310,"("),'query (10)'!AB2310)))</f>
        <v>เริ่มซ่อมงาน PM แล้ว รับผิดชอบโดย KUNANON PARAWANWONG</v>
      </c>
      <c r="AE2310" s="38" t="str">
        <f>IFERROR(LOWER(TRIM(_xlfn.TEXTBEFORE(_xlfn.TEXTAFTER('query (10)'!AB2310,"("),")"))),"")</f>
        <v>parawanwong-k-3161@nsk.com</v>
      </c>
      <c r="AF2310" s="38" t="str">
        <f>IF('query (10)'!AD2310="","",TRIM('query (10)'!AD2310))</f>
        <v>คุณานนต์ ปารวัณวงศ์</v>
      </c>
      <c r="AG2310" s="38" t="str">
        <f>IF('query (10)'!AE2310="","",TRIM('query (10)'!AE2310))</f>
        <v>คุณานนต์ ปารวัณวงศ์</v>
      </c>
      <c r="AH2310" s="38" t="str">
        <f>IF('query (10)'!AF2310="","",IFERROR(VALUE('query (10)'!AF2310),""))</f>
        <v/>
      </c>
      <c r="AI2310" s="38" t="str">
        <f>IF('query (10)'!AG2310="","",TRIM('query (10)'!AG2310))</f>
        <v/>
      </c>
      <c r="AJ2310" s="38" t="str">
        <f>IF('query (10)'!AH2310="","",IFERROR(VALUE('query (10)'!AH2310),""))</f>
        <v/>
      </c>
      <c r="AK2310" s="38" t="str">
        <f>IF('query (10)'!AI2310="","",TRIM('query (10)'!AI2310))</f>
        <v/>
      </c>
      <c r="AL2310" s="42">
        <f t="shared" si="180"/>
        <v>2026</v>
      </c>
      <c r="AM2310" s="42" t="str">
        <f t="shared" si="181"/>
        <v>2026-04</v>
      </c>
      <c r="AN2310" s="42" t="str">
        <f t="shared" ca="1" si="182"/>
        <v/>
      </c>
      <c r="AO2310" s="42" t="str">
        <f t="shared" si="183"/>
        <v>GR-696 | OUTER RING RACEWAY SUPER FINISH MACHINE | KWD6 | HYDRAULIC OIL PUMP | Time-based Maintenance | Mechanical | Inspection | Medium | Check hydraulic oil level to PM 3 Month Cycle | เริ่มซ่อมงาน PM แล้ว รับผิดชอบโดย KUNANON PARAWANWONG | คุณานนต์ ปารวัณวงศ์</v>
      </c>
      <c r="AP2310" s="42" t="str">
        <f>_xlfn.TEXTJOIN("; ",TRUE,IF(COUNTA('query (10)'!A2310:AK2310)&lt;=6,"NEAR_EMPTY_ROW",""),IF($K2310="","MISSING_STATUS",""),IF(AND($K2310="เสร็จสิ้น",$Z2310=""),"DONE_NO_ACTUAL_DATE",""),IF(AND($I2310="Condition-based Maintenance",$AH2310=""),"CBM_NO_MEASUREMENT",""),IF(OR($X2310="",$X2310=0),"INVALID_PERIOD",""),IF(AND($AA2310&lt;&gt;"",$AB2310&lt;&gt;"",$AB2310&lt;$AA2310),"DATE_SEQUENCE_ERROR",""),IF(AND($AB2310&lt;&gt;"",$AB2310&gt;DATE(2030,12,31)),"DATE_OUTLIER",""),IF($C2310="","MISSING_QRCODE",""),IF($J2310="UNKNOWN","UNKNOWN_PM_TYPE",""),IF($L2310="UNKNOWN","UNKNOWN_STATUS",""))</f>
        <v/>
      </c>
      <c r="AQ2310" s="42" t="str">
        <f t="shared" si="184"/>
        <v>NO</v>
      </c>
    </row>
    <row r="2311" spans="1:43" x14ac:dyDescent="0.3">
      <c r="A2311" s="38">
        <f>IF('query (10)'!A2311="","",'query (10)'!A2311)</f>
        <v>2553</v>
      </c>
      <c r="B2311" s="38">
        <f>IF('query (10)'!B2311="","",'query (10)'!B2311)</f>
        <v>20219</v>
      </c>
      <c r="C2311" s="38" t="str">
        <f>TRIM(UPPER('query (10)'!M2311))</f>
        <v>GR-689</v>
      </c>
      <c r="D2311" s="38" t="str">
        <f>TRIM(UPPER(IFERROR(_xlfn.TEXTBEFORE('query (10)'!L2311,"("),'query (10)'!L2311)))</f>
        <v>INNER RING RACEWAY GRINDING MACHINE</v>
      </c>
      <c r="E2311" s="38" t="str">
        <f>IFERROR(TRIM(UPPER(_xlfn.TEXTBEFORE(_xlfn.TEXTAFTER('query (10)'!L2311,"("),")"))),"")</f>
        <v/>
      </c>
      <c r="F2311" s="38" t="str">
        <f>TRIM('query (10)'!K2311)</f>
        <v>KWD6</v>
      </c>
      <c r="G2311" s="38" t="str">
        <f>IF('query (10)'!J2311="","",'query (10)'!J2311)</f>
        <v>Hydraulic oil pump</v>
      </c>
      <c r="H2311" s="38" t="str">
        <f>TRIM(UPPER('query (10)'!J2311))</f>
        <v>HYDRAULIC OIL PUMP</v>
      </c>
      <c r="I2311" s="38" t="str">
        <f>IF('query (10)'!F2311="","",'query (10)'!F2311)</f>
        <v>Time-based Maintenance</v>
      </c>
      <c r="J2311" s="38" t="str">
        <f>IF('query (10)'!F2311="","",IFERROR(INDEX(Cleaning_Rules!$B$14:$B$17,MATCH(TRIM('query (10)'!F2311),Cleaning_Rules!$A$14:$A$17,0)),"UNKNOWN"))</f>
        <v>TBM</v>
      </c>
      <c r="K2311" s="38" t="str">
        <f>IF('query (10)'!G2311="","",'query (10)'!G2311)</f>
        <v>เสร็จสิ้น</v>
      </c>
      <c r="L2311" s="38" t="str">
        <f>IF('query (10)'!G2311="","MISSING",IFERROR(INDEX(Cleaning_Rules!$B$5:$B$10,MATCH(TRIM('query (10)'!G2311),Cleaning_Rules!$A$5:$A$10,0)),"UNKNOWN"))</f>
        <v>COMPLETED</v>
      </c>
      <c r="M2311" s="38" t="str">
        <f>IF('query (10)'!I2311="","",'query (10)'!I2311)</f>
        <v>Mechanical</v>
      </c>
      <c r="N2311" s="38" t="str">
        <f>IF('query (10)'!O2311="","",'query (10)'!O2311)</f>
        <v>Inspection</v>
      </c>
      <c r="O2311" s="38" t="str">
        <f>IF('query (10)'!P2311="","",'query (10)'!P2311)</f>
        <v>Medium</v>
      </c>
      <c r="P2311" s="38" t="str">
        <f>IF('query (10)'!N2311="","",'query (10)'!N2311)</f>
        <v>Check hydraulic oil level to PM 3 Month Cycle</v>
      </c>
      <c r="Q2311" s="38" t="str">
        <f>TRIM('query (10)'!N2311)</f>
        <v>Check hydraulic oil level to PM 3 Month Cycle</v>
      </c>
      <c r="R2311" s="38" t="str">
        <f>TRIM(UPPER('query (10)'!R2311))</f>
        <v/>
      </c>
      <c r="S2311" s="38" t="str">
        <f>TRIM(UPPER('query (10)'!S2311))</f>
        <v/>
      </c>
      <c r="T2311" s="38" t="str">
        <f>IF('query (10)'!Q2311="","",TRIM(UPPER('query (10)'!Q2311)))</f>
        <v/>
      </c>
      <c r="U2311" s="38" t="str">
        <f>IF('query (10)'!T2311="","",'query (10)'!T2311)</f>
        <v/>
      </c>
      <c r="V2311" s="39" t="str">
        <f>IF('query (10)'!T2311="","",IFERROR(VALUE('query (10)'!T2311),""))</f>
        <v/>
      </c>
      <c r="W2311" s="40">
        <f>IF('query (10)'!U2311="","",'query (10)'!U2311)</f>
        <v>0</v>
      </c>
      <c r="X2311" s="39">
        <f>IF('query (10)'!V2311="","",'query (10)'!V2311)</f>
        <v>90</v>
      </c>
      <c r="Y2311" s="41">
        <f>IF('query (10)'!W2311="","",'query (10)'!W2311)</f>
        <v>46118</v>
      </c>
      <c r="Z2311" s="41">
        <f>IF('query (10)'!X2311="","",'query (10)'!X2311)</f>
        <v>46141</v>
      </c>
      <c r="AA2311" s="41">
        <f>IF('query (10)'!Y2311="","",'query (10)'!Y2311)</f>
        <v>46141</v>
      </c>
      <c r="AB2311" s="41">
        <f>IF('query (10)'!Z2311="","",'query (10)'!Z2311)</f>
        <v>46231</v>
      </c>
      <c r="AC2311" s="38" t="str">
        <f>IF(OR('query (10)'!AA2311="",COUNTIF(Cleaning_Rules!$A$21:$A$26,TRIM('query (10)'!AA2311))&gt;0),"",TRIM('query (10)'!AA2311))</f>
        <v/>
      </c>
      <c r="AD2311" s="38" t="str">
        <f>IF('query (10)'!AB2311="","",TRIM(IFERROR(_xlfn.TEXTBEFORE('query (10)'!AB2311,"("),'query (10)'!AB2311)))</f>
        <v>เริ่มซ่อมงาน PM แล้ว รับผิดชอบโดย KUNANON PARAWANWONG</v>
      </c>
      <c r="AE2311" s="38" t="str">
        <f>IFERROR(LOWER(TRIM(_xlfn.TEXTBEFORE(_xlfn.TEXTAFTER('query (10)'!AB2311,"("),")"))),"")</f>
        <v>parawanwong-k-3161@nsk.com</v>
      </c>
      <c r="AF2311" s="38" t="str">
        <f>IF('query (10)'!AD2311="","",TRIM('query (10)'!AD2311))</f>
        <v>คุณานนต์ ปารวัณวงศ์</v>
      </c>
      <c r="AG2311" s="38" t="str">
        <f>IF('query (10)'!AE2311="","",TRIM('query (10)'!AE2311))</f>
        <v>คุณานนต์ ปารวัณวงศ์</v>
      </c>
      <c r="AH2311" s="38" t="str">
        <f>IF('query (10)'!AF2311="","",IFERROR(VALUE('query (10)'!AF2311),""))</f>
        <v/>
      </c>
      <c r="AI2311" s="38" t="str">
        <f>IF('query (10)'!AG2311="","",TRIM('query (10)'!AG2311))</f>
        <v/>
      </c>
      <c r="AJ2311" s="38" t="str">
        <f>IF('query (10)'!AH2311="","",IFERROR(VALUE('query (10)'!AH2311),""))</f>
        <v/>
      </c>
      <c r="AK2311" s="38" t="str">
        <f>IF('query (10)'!AI2311="","",TRIM('query (10)'!AI2311))</f>
        <v/>
      </c>
      <c r="AL2311" s="42">
        <f t="shared" si="180"/>
        <v>2026</v>
      </c>
      <c r="AM2311" s="42" t="str">
        <f t="shared" si="181"/>
        <v>2026-04</v>
      </c>
      <c r="AN2311" s="42" t="str">
        <f t="shared" ca="1" si="182"/>
        <v/>
      </c>
      <c r="AO2311" s="42" t="str">
        <f t="shared" si="183"/>
        <v>GR-689 | INNER RING RACEWAY GRINDING MACHINE | KWD6 | HYDRAULIC OIL PUMP | Time-based Maintenance | Mechanical | Inspection | Medium | Check hydraulic oil level to PM 3 Month Cycle | เริ่มซ่อมงาน PM แล้ว รับผิดชอบโดย KUNANON PARAWANWONG | คุณานนต์ ปารวัณวงศ์</v>
      </c>
      <c r="AP2311" s="42" t="str">
        <f>_xlfn.TEXTJOIN("; ",TRUE,IF(COUNTA('query (10)'!A2311:AK2311)&lt;=6,"NEAR_EMPTY_ROW",""),IF($K2311="","MISSING_STATUS",""),IF(AND($K2311="เสร็จสิ้น",$Z2311=""),"DONE_NO_ACTUAL_DATE",""),IF(AND($I2311="Condition-based Maintenance",$AH2311=""),"CBM_NO_MEASUREMENT",""),IF(OR($X2311="",$X2311=0),"INVALID_PERIOD",""),IF(AND($AA2311&lt;&gt;"",$AB2311&lt;&gt;"",$AB2311&lt;$AA2311),"DATE_SEQUENCE_ERROR",""),IF(AND($AB2311&lt;&gt;"",$AB2311&gt;DATE(2030,12,31)),"DATE_OUTLIER",""),IF($C2311="","MISSING_QRCODE",""),IF($J2311="UNKNOWN","UNKNOWN_PM_TYPE",""),IF($L2311="UNKNOWN","UNKNOWN_STATUS",""))</f>
        <v/>
      </c>
      <c r="AQ2311" s="42" t="str">
        <f t="shared" si="184"/>
        <v>NO</v>
      </c>
    </row>
    <row r="2312" spans="1:43" x14ac:dyDescent="0.3">
      <c r="A2312" s="38">
        <f>IF('query (10)'!A2312="","",'query (10)'!A2312)</f>
        <v>2554</v>
      </c>
      <c r="B2312" s="38">
        <f>IF('query (10)'!B2312="","",'query (10)'!B2312)</f>
        <v>20220</v>
      </c>
      <c r="C2312" s="38" t="str">
        <f>TRIM(UPPER('query (10)'!M2312))</f>
        <v>GR-690</v>
      </c>
      <c r="D2312" s="38" t="str">
        <f>TRIM(UPPER(IFERROR(_xlfn.TEXTBEFORE('query (10)'!L2312,"("),'query (10)'!L2312)))</f>
        <v>INNER RING RIB GRINDING MACHINE</v>
      </c>
      <c r="E2312" s="38" t="str">
        <f>IFERROR(TRIM(UPPER(_xlfn.TEXTBEFORE(_xlfn.TEXTAFTER('query (10)'!L2312,"("),")"))),"")</f>
        <v/>
      </c>
      <c r="F2312" s="38" t="str">
        <f>TRIM('query (10)'!K2312)</f>
        <v>KWD6</v>
      </c>
      <c r="G2312" s="38" t="str">
        <f>IF('query (10)'!J2312="","",'query (10)'!J2312)</f>
        <v>Hydraulic oil pump</v>
      </c>
      <c r="H2312" s="38" t="str">
        <f>TRIM(UPPER('query (10)'!J2312))</f>
        <v>HYDRAULIC OIL PUMP</v>
      </c>
      <c r="I2312" s="38" t="str">
        <f>IF('query (10)'!F2312="","",'query (10)'!F2312)</f>
        <v>Time-based Maintenance</v>
      </c>
      <c r="J2312" s="38" t="str">
        <f>IF('query (10)'!F2312="","",IFERROR(INDEX(Cleaning_Rules!$B$14:$B$17,MATCH(TRIM('query (10)'!F2312),Cleaning_Rules!$A$14:$A$17,0)),"UNKNOWN"))</f>
        <v>TBM</v>
      </c>
      <c r="K2312" s="38" t="str">
        <f>IF('query (10)'!G2312="","",'query (10)'!G2312)</f>
        <v>เสร็จสิ้น</v>
      </c>
      <c r="L2312" s="38" t="str">
        <f>IF('query (10)'!G2312="","MISSING",IFERROR(INDEX(Cleaning_Rules!$B$5:$B$10,MATCH(TRIM('query (10)'!G2312),Cleaning_Rules!$A$5:$A$10,0)),"UNKNOWN"))</f>
        <v>COMPLETED</v>
      </c>
      <c r="M2312" s="38" t="str">
        <f>IF('query (10)'!I2312="","",'query (10)'!I2312)</f>
        <v>Mechanical</v>
      </c>
      <c r="N2312" s="38" t="str">
        <f>IF('query (10)'!O2312="","",'query (10)'!O2312)</f>
        <v>Inspection</v>
      </c>
      <c r="O2312" s="38" t="str">
        <f>IF('query (10)'!P2312="","",'query (10)'!P2312)</f>
        <v>Medium</v>
      </c>
      <c r="P2312" s="38" t="str">
        <f>IF('query (10)'!N2312="","",'query (10)'!N2312)</f>
        <v>Check hydraulic oil level to PM 3 Month Cycle</v>
      </c>
      <c r="Q2312" s="38" t="str">
        <f>TRIM('query (10)'!N2312)</f>
        <v>Check hydraulic oil level to PM 3 Month Cycle</v>
      </c>
      <c r="R2312" s="38" t="str">
        <f>TRIM(UPPER('query (10)'!R2312))</f>
        <v/>
      </c>
      <c r="S2312" s="38" t="str">
        <f>TRIM(UPPER('query (10)'!S2312))</f>
        <v/>
      </c>
      <c r="T2312" s="38" t="str">
        <f>IF('query (10)'!Q2312="","",TRIM(UPPER('query (10)'!Q2312)))</f>
        <v/>
      </c>
      <c r="U2312" s="38" t="str">
        <f>IF('query (10)'!T2312="","",'query (10)'!T2312)</f>
        <v/>
      </c>
      <c r="V2312" s="39" t="str">
        <f>IF('query (10)'!T2312="","",IFERROR(VALUE('query (10)'!T2312),""))</f>
        <v/>
      </c>
      <c r="W2312" s="40">
        <f>IF('query (10)'!U2312="","",'query (10)'!U2312)</f>
        <v>0</v>
      </c>
      <c r="X2312" s="39">
        <f>IF('query (10)'!V2312="","",'query (10)'!V2312)</f>
        <v>90</v>
      </c>
      <c r="Y2312" s="41">
        <f>IF('query (10)'!W2312="","",'query (10)'!W2312)</f>
        <v>46118</v>
      </c>
      <c r="Z2312" s="41">
        <f>IF('query (10)'!X2312="","",'query (10)'!X2312)</f>
        <v>46141</v>
      </c>
      <c r="AA2312" s="41">
        <f>IF('query (10)'!Y2312="","",'query (10)'!Y2312)</f>
        <v>46141</v>
      </c>
      <c r="AB2312" s="41">
        <f>IF('query (10)'!Z2312="","",'query (10)'!Z2312)</f>
        <v>46231</v>
      </c>
      <c r="AC2312" s="38" t="str">
        <f>IF(OR('query (10)'!AA2312="",COUNTIF(Cleaning_Rules!$A$21:$A$26,TRIM('query (10)'!AA2312))&gt;0),"",TRIM('query (10)'!AA2312))</f>
        <v/>
      </c>
      <c r="AD2312" s="38" t="str">
        <f>IF('query (10)'!AB2312="","",TRIM(IFERROR(_xlfn.TEXTBEFORE('query (10)'!AB2312,"("),'query (10)'!AB2312)))</f>
        <v>เริ่มซ่อมงาน PM แล้ว รับผิดชอบโดย KUNANON PARAWANWONG</v>
      </c>
      <c r="AE2312" s="38" t="str">
        <f>IFERROR(LOWER(TRIM(_xlfn.TEXTBEFORE(_xlfn.TEXTAFTER('query (10)'!AB2312,"("),")"))),"")</f>
        <v>parawanwong-k-3161@nsk.com</v>
      </c>
      <c r="AF2312" s="38" t="str">
        <f>IF('query (10)'!AD2312="","",TRIM('query (10)'!AD2312))</f>
        <v>คุณานนต์ ปารวัณวงศ์</v>
      </c>
      <c r="AG2312" s="38" t="str">
        <f>IF('query (10)'!AE2312="","",TRIM('query (10)'!AE2312))</f>
        <v>คุณานนต์ ปารวัณวงศ์</v>
      </c>
      <c r="AH2312" s="38" t="str">
        <f>IF('query (10)'!AF2312="","",IFERROR(VALUE('query (10)'!AF2312),""))</f>
        <v/>
      </c>
      <c r="AI2312" s="38" t="str">
        <f>IF('query (10)'!AG2312="","",TRIM('query (10)'!AG2312))</f>
        <v/>
      </c>
      <c r="AJ2312" s="38" t="str">
        <f>IF('query (10)'!AH2312="","",IFERROR(VALUE('query (10)'!AH2312),""))</f>
        <v/>
      </c>
      <c r="AK2312" s="38" t="str">
        <f>IF('query (10)'!AI2312="","",TRIM('query (10)'!AI2312))</f>
        <v/>
      </c>
      <c r="AL2312" s="42">
        <f t="shared" si="180"/>
        <v>2026</v>
      </c>
      <c r="AM2312" s="42" t="str">
        <f t="shared" si="181"/>
        <v>2026-04</v>
      </c>
      <c r="AN2312" s="42" t="str">
        <f t="shared" ca="1" si="182"/>
        <v/>
      </c>
      <c r="AO2312" s="42" t="str">
        <f t="shared" si="183"/>
        <v>GR-690 | INNER RING RIB GRINDING MACHINE | KWD6 | HYDRAULIC OIL PUMP | Time-based Maintenance | Mechanical | Inspection | Medium | Check hydraulic oil level to PM 3 Month Cycle | เริ่มซ่อมงาน PM แล้ว รับผิดชอบโดย KUNANON PARAWANWONG | คุณานนต์ ปารวัณวงศ์</v>
      </c>
      <c r="AP2312" s="42" t="str">
        <f>_xlfn.TEXTJOIN("; ",TRUE,IF(COUNTA('query (10)'!A2312:AK2312)&lt;=6,"NEAR_EMPTY_ROW",""),IF($K2312="","MISSING_STATUS",""),IF(AND($K2312="เสร็จสิ้น",$Z2312=""),"DONE_NO_ACTUAL_DATE",""),IF(AND($I2312="Condition-based Maintenance",$AH2312=""),"CBM_NO_MEASUREMENT",""),IF(OR($X2312="",$X2312=0),"INVALID_PERIOD",""),IF(AND($AA2312&lt;&gt;"",$AB2312&lt;&gt;"",$AB2312&lt;$AA2312),"DATE_SEQUENCE_ERROR",""),IF(AND($AB2312&lt;&gt;"",$AB2312&gt;DATE(2030,12,31)),"DATE_OUTLIER",""),IF($C2312="","MISSING_QRCODE",""),IF($J2312="UNKNOWN","UNKNOWN_PM_TYPE",""),IF($L2312="UNKNOWN","UNKNOWN_STATUS",""))</f>
        <v/>
      </c>
      <c r="AQ2312" s="42" t="str">
        <f t="shared" si="184"/>
        <v>NO</v>
      </c>
    </row>
    <row r="2313" spans="1:43" x14ac:dyDescent="0.3">
      <c r="A2313" s="38">
        <f>IF('query (10)'!A2313="","",'query (10)'!A2313)</f>
        <v>2555</v>
      </c>
      <c r="B2313" s="38">
        <f>IF('query (10)'!B2313="","",'query (10)'!B2313)</f>
        <v>20221</v>
      </c>
      <c r="C2313" s="38" t="str">
        <f>TRIM(UPPER('query (10)'!M2313))</f>
        <v>GR-691</v>
      </c>
      <c r="D2313" s="38" t="str">
        <f>TRIM(UPPER(IFERROR(_xlfn.TEXTBEFORE('query (10)'!L2313,"("),'query (10)'!L2313)))</f>
        <v>INNER RING BORE GRINDING MACHINE</v>
      </c>
      <c r="E2313" s="38" t="str">
        <f>IFERROR(TRIM(UPPER(_xlfn.TEXTBEFORE(_xlfn.TEXTAFTER('query (10)'!L2313,"("),")"))),"")</f>
        <v/>
      </c>
      <c r="F2313" s="38" t="str">
        <f>TRIM('query (10)'!K2313)</f>
        <v>KWD6</v>
      </c>
      <c r="G2313" s="38" t="str">
        <f>IF('query (10)'!J2313="","",'query (10)'!J2313)</f>
        <v>Hydraulic oil pump</v>
      </c>
      <c r="H2313" s="38" t="str">
        <f>TRIM(UPPER('query (10)'!J2313))</f>
        <v>HYDRAULIC OIL PUMP</v>
      </c>
      <c r="I2313" s="38" t="str">
        <f>IF('query (10)'!F2313="","",'query (10)'!F2313)</f>
        <v>Time-based Maintenance</v>
      </c>
      <c r="J2313" s="38" t="str">
        <f>IF('query (10)'!F2313="","",IFERROR(INDEX(Cleaning_Rules!$B$14:$B$17,MATCH(TRIM('query (10)'!F2313),Cleaning_Rules!$A$14:$A$17,0)),"UNKNOWN"))</f>
        <v>TBM</v>
      </c>
      <c r="K2313" s="38" t="str">
        <f>IF('query (10)'!G2313="","",'query (10)'!G2313)</f>
        <v>เสร็จสิ้น</v>
      </c>
      <c r="L2313" s="38" t="str">
        <f>IF('query (10)'!G2313="","MISSING",IFERROR(INDEX(Cleaning_Rules!$B$5:$B$10,MATCH(TRIM('query (10)'!G2313),Cleaning_Rules!$A$5:$A$10,0)),"UNKNOWN"))</f>
        <v>COMPLETED</v>
      </c>
      <c r="M2313" s="38" t="str">
        <f>IF('query (10)'!I2313="","",'query (10)'!I2313)</f>
        <v>Mechanical</v>
      </c>
      <c r="N2313" s="38" t="str">
        <f>IF('query (10)'!O2313="","",'query (10)'!O2313)</f>
        <v>Inspection</v>
      </c>
      <c r="O2313" s="38" t="str">
        <f>IF('query (10)'!P2313="","",'query (10)'!P2313)</f>
        <v>Medium</v>
      </c>
      <c r="P2313" s="38" t="str">
        <f>IF('query (10)'!N2313="","",'query (10)'!N2313)</f>
        <v>Check hydraulic oil level to PM 3 Month Cycle</v>
      </c>
      <c r="Q2313" s="38" t="str">
        <f>TRIM('query (10)'!N2313)</f>
        <v>Check hydraulic oil level to PM 3 Month Cycle</v>
      </c>
      <c r="R2313" s="38" t="str">
        <f>TRIM(UPPER('query (10)'!R2313))</f>
        <v/>
      </c>
      <c r="S2313" s="38" t="str">
        <f>TRIM(UPPER('query (10)'!S2313))</f>
        <v/>
      </c>
      <c r="T2313" s="38" t="str">
        <f>IF('query (10)'!Q2313="","",TRIM(UPPER('query (10)'!Q2313)))</f>
        <v/>
      </c>
      <c r="U2313" s="38" t="str">
        <f>IF('query (10)'!T2313="","",'query (10)'!T2313)</f>
        <v/>
      </c>
      <c r="V2313" s="39" t="str">
        <f>IF('query (10)'!T2313="","",IFERROR(VALUE('query (10)'!T2313),""))</f>
        <v/>
      </c>
      <c r="W2313" s="40">
        <f>IF('query (10)'!U2313="","",'query (10)'!U2313)</f>
        <v>0</v>
      </c>
      <c r="X2313" s="39">
        <f>IF('query (10)'!V2313="","",'query (10)'!V2313)</f>
        <v>90</v>
      </c>
      <c r="Y2313" s="41">
        <f>IF('query (10)'!W2313="","",'query (10)'!W2313)</f>
        <v>46118</v>
      </c>
      <c r="Z2313" s="41">
        <f>IF('query (10)'!X2313="","",'query (10)'!X2313)</f>
        <v>46141</v>
      </c>
      <c r="AA2313" s="41">
        <f>IF('query (10)'!Y2313="","",'query (10)'!Y2313)</f>
        <v>46141</v>
      </c>
      <c r="AB2313" s="41">
        <f>IF('query (10)'!Z2313="","",'query (10)'!Z2313)</f>
        <v>46231</v>
      </c>
      <c r="AC2313" s="38" t="str">
        <f>IF(OR('query (10)'!AA2313="",COUNTIF(Cleaning_Rules!$A$21:$A$26,TRIM('query (10)'!AA2313))&gt;0),"",TRIM('query (10)'!AA2313))</f>
        <v/>
      </c>
      <c r="AD2313" s="38" t="str">
        <f>IF('query (10)'!AB2313="","",TRIM(IFERROR(_xlfn.TEXTBEFORE('query (10)'!AB2313,"("),'query (10)'!AB2313)))</f>
        <v>เริ่มซ่อมงาน PM แล้ว รับผิดชอบโดย KUNANON PARAWANWONG</v>
      </c>
      <c r="AE2313" s="38" t="str">
        <f>IFERROR(LOWER(TRIM(_xlfn.TEXTBEFORE(_xlfn.TEXTAFTER('query (10)'!AB2313,"("),")"))),"")</f>
        <v>parawanwong-k-3161@nsk.com</v>
      </c>
      <c r="AF2313" s="38" t="str">
        <f>IF('query (10)'!AD2313="","",TRIM('query (10)'!AD2313))</f>
        <v>คุณานนต์ ปารวัณวงศ์</v>
      </c>
      <c r="AG2313" s="38" t="str">
        <f>IF('query (10)'!AE2313="","",TRIM('query (10)'!AE2313))</f>
        <v>คุณานนต์ ปารวัณวงศ์</v>
      </c>
      <c r="AH2313" s="38" t="str">
        <f>IF('query (10)'!AF2313="","",IFERROR(VALUE('query (10)'!AF2313),""))</f>
        <v/>
      </c>
      <c r="AI2313" s="38" t="str">
        <f>IF('query (10)'!AG2313="","",TRIM('query (10)'!AG2313))</f>
        <v/>
      </c>
      <c r="AJ2313" s="38" t="str">
        <f>IF('query (10)'!AH2313="","",IFERROR(VALUE('query (10)'!AH2313),""))</f>
        <v/>
      </c>
      <c r="AK2313" s="38" t="str">
        <f>IF('query (10)'!AI2313="","",TRIM('query (10)'!AI2313))</f>
        <v/>
      </c>
      <c r="AL2313" s="42">
        <f t="shared" si="180"/>
        <v>2026</v>
      </c>
      <c r="AM2313" s="42" t="str">
        <f t="shared" si="181"/>
        <v>2026-04</v>
      </c>
      <c r="AN2313" s="42" t="str">
        <f t="shared" ca="1" si="182"/>
        <v/>
      </c>
      <c r="AO2313" s="42" t="str">
        <f t="shared" si="183"/>
        <v>GR-691 | INNER RING BORE GRINDING MACHINE | KWD6 | HYDRAULIC OIL PUMP | Time-based Maintenance | Mechanical | Inspection | Medium | Check hydraulic oil level to PM 3 Month Cycle | เริ่มซ่อมงาน PM แล้ว รับผิดชอบโดย KUNANON PARAWANWONG | คุณานนต์ ปารวัณวงศ์</v>
      </c>
      <c r="AP2313" s="42" t="str">
        <f>_xlfn.TEXTJOIN("; ",TRUE,IF(COUNTA('query (10)'!A2313:AK2313)&lt;=6,"NEAR_EMPTY_ROW",""),IF($K2313="","MISSING_STATUS",""),IF(AND($K2313="เสร็จสิ้น",$Z2313=""),"DONE_NO_ACTUAL_DATE",""),IF(AND($I2313="Condition-based Maintenance",$AH2313=""),"CBM_NO_MEASUREMENT",""),IF(OR($X2313="",$X2313=0),"INVALID_PERIOD",""),IF(AND($AA2313&lt;&gt;"",$AB2313&lt;&gt;"",$AB2313&lt;$AA2313),"DATE_SEQUENCE_ERROR",""),IF(AND($AB2313&lt;&gt;"",$AB2313&gt;DATE(2030,12,31)),"DATE_OUTLIER",""),IF($C2313="","MISSING_QRCODE",""),IF($J2313="UNKNOWN","UNKNOWN_PM_TYPE",""),IF($L2313="UNKNOWN","UNKNOWN_STATUS",""))</f>
        <v/>
      </c>
      <c r="AQ2313" s="42" t="str">
        <f t="shared" si="184"/>
        <v>NO</v>
      </c>
    </row>
    <row r="2314" spans="1:43" x14ac:dyDescent="0.3">
      <c r="A2314" s="38">
        <f>IF('query (10)'!A2314="","",'query (10)'!A2314)</f>
        <v>2556</v>
      </c>
      <c r="B2314" s="38">
        <f>IF('query (10)'!B2314="","",'query (10)'!B2314)</f>
        <v>20222</v>
      </c>
      <c r="C2314" s="38" t="str">
        <f>TRIM(UPPER('query (10)'!M2314))</f>
        <v>GR-693</v>
      </c>
      <c r="D2314" s="38" t="str">
        <f>TRIM(UPPER(IFERROR(_xlfn.TEXTBEFORE('query (10)'!L2314,"("),'query (10)'!L2314)))</f>
        <v>INNER RING RACEWAY AND RIB SUPER FINISH MACHINE</v>
      </c>
      <c r="E2314" s="38" t="str">
        <f>IFERROR(TRIM(UPPER(_xlfn.TEXTBEFORE(_xlfn.TEXTAFTER('query (10)'!L2314,"("),")"))),"")</f>
        <v/>
      </c>
      <c r="F2314" s="38" t="str">
        <f>TRIM('query (10)'!K2314)</f>
        <v>KWD6</v>
      </c>
      <c r="G2314" s="38" t="str">
        <f>IF('query (10)'!J2314="","",'query (10)'!J2314)</f>
        <v>Hydraulic oil pump</v>
      </c>
      <c r="H2314" s="38" t="str">
        <f>TRIM(UPPER('query (10)'!J2314))</f>
        <v>HYDRAULIC OIL PUMP</v>
      </c>
      <c r="I2314" s="38" t="str">
        <f>IF('query (10)'!F2314="","",'query (10)'!F2314)</f>
        <v>Time-based Maintenance</v>
      </c>
      <c r="J2314" s="38" t="str">
        <f>IF('query (10)'!F2314="","",IFERROR(INDEX(Cleaning_Rules!$B$14:$B$17,MATCH(TRIM('query (10)'!F2314),Cleaning_Rules!$A$14:$A$17,0)),"UNKNOWN"))</f>
        <v>TBM</v>
      </c>
      <c r="K2314" s="38" t="str">
        <f>IF('query (10)'!G2314="","",'query (10)'!G2314)</f>
        <v>เสร็จสิ้น</v>
      </c>
      <c r="L2314" s="38" t="str">
        <f>IF('query (10)'!G2314="","MISSING",IFERROR(INDEX(Cleaning_Rules!$B$5:$B$10,MATCH(TRIM('query (10)'!G2314),Cleaning_Rules!$A$5:$A$10,0)),"UNKNOWN"))</f>
        <v>COMPLETED</v>
      </c>
      <c r="M2314" s="38" t="str">
        <f>IF('query (10)'!I2314="","",'query (10)'!I2314)</f>
        <v>Mechanical</v>
      </c>
      <c r="N2314" s="38" t="str">
        <f>IF('query (10)'!O2314="","",'query (10)'!O2314)</f>
        <v>Inspection</v>
      </c>
      <c r="O2314" s="38" t="str">
        <f>IF('query (10)'!P2314="","",'query (10)'!P2314)</f>
        <v>Medium</v>
      </c>
      <c r="P2314" s="38" t="str">
        <f>IF('query (10)'!N2314="","",'query (10)'!N2314)</f>
        <v>Check hydraulic oil level to PM 3 Month Cycle</v>
      </c>
      <c r="Q2314" s="38" t="str">
        <f>TRIM('query (10)'!N2314)</f>
        <v>Check hydraulic oil level to PM 3 Month Cycle</v>
      </c>
      <c r="R2314" s="38" t="str">
        <f>TRIM(UPPER('query (10)'!R2314))</f>
        <v/>
      </c>
      <c r="S2314" s="38" t="str">
        <f>TRIM(UPPER('query (10)'!S2314))</f>
        <v/>
      </c>
      <c r="T2314" s="38" t="str">
        <f>IF('query (10)'!Q2314="","",TRIM(UPPER('query (10)'!Q2314)))</f>
        <v/>
      </c>
      <c r="U2314" s="38" t="str">
        <f>IF('query (10)'!T2314="","",'query (10)'!T2314)</f>
        <v/>
      </c>
      <c r="V2314" s="39" t="str">
        <f>IF('query (10)'!T2314="","",IFERROR(VALUE('query (10)'!T2314),""))</f>
        <v/>
      </c>
      <c r="W2314" s="40">
        <f>IF('query (10)'!U2314="","",'query (10)'!U2314)</f>
        <v>0</v>
      </c>
      <c r="X2314" s="39">
        <f>IF('query (10)'!V2314="","",'query (10)'!V2314)</f>
        <v>90</v>
      </c>
      <c r="Y2314" s="41">
        <f>IF('query (10)'!W2314="","",'query (10)'!W2314)</f>
        <v>46118</v>
      </c>
      <c r="Z2314" s="41">
        <f>IF('query (10)'!X2314="","",'query (10)'!X2314)</f>
        <v>46141</v>
      </c>
      <c r="AA2314" s="41">
        <f>IF('query (10)'!Y2314="","",'query (10)'!Y2314)</f>
        <v>46141</v>
      </c>
      <c r="AB2314" s="41">
        <f>IF('query (10)'!Z2314="","",'query (10)'!Z2314)</f>
        <v>46231</v>
      </c>
      <c r="AC2314" s="38" t="str">
        <f>IF(OR('query (10)'!AA2314="",COUNTIF(Cleaning_Rules!$A$21:$A$26,TRIM('query (10)'!AA2314))&gt;0),"",TRIM('query (10)'!AA2314))</f>
        <v/>
      </c>
      <c r="AD2314" s="38" t="str">
        <f>IF('query (10)'!AB2314="","",TRIM(IFERROR(_xlfn.TEXTBEFORE('query (10)'!AB2314,"("),'query (10)'!AB2314)))</f>
        <v>เริ่มซ่อมงาน PM แล้ว รับผิดชอบโดย KUNANON PARAWANWONG</v>
      </c>
      <c r="AE2314" s="38" t="str">
        <f>IFERROR(LOWER(TRIM(_xlfn.TEXTBEFORE(_xlfn.TEXTAFTER('query (10)'!AB2314,"("),")"))),"")</f>
        <v>parawanwong-k-3161@nsk.com</v>
      </c>
      <c r="AF2314" s="38" t="str">
        <f>IF('query (10)'!AD2314="","",TRIM('query (10)'!AD2314))</f>
        <v>คุณานนต์ ปารวัณวงศ์</v>
      </c>
      <c r="AG2314" s="38" t="str">
        <f>IF('query (10)'!AE2314="","",TRIM('query (10)'!AE2314))</f>
        <v>คุณานนต์ ปารวัณวงศ์</v>
      </c>
      <c r="AH2314" s="38" t="str">
        <f>IF('query (10)'!AF2314="","",IFERROR(VALUE('query (10)'!AF2314),""))</f>
        <v/>
      </c>
      <c r="AI2314" s="38" t="str">
        <f>IF('query (10)'!AG2314="","",TRIM('query (10)'!AG2314))</f>
        <v/>
      </c>
      <c r="AJ2314" s="38" t="str">
        <f>IF('query (10)'!AH2314="","",IFERROR(VALUE('query (10)'!AH2314),""))</f>
        <v/>
      </c>
      <c r="AK2314" s="38" t="str">
        <f>IF('query (10)'!AI2314="","",TRIM('query (10)'!AI2314))</f>
        <v/>
      </c>
      <c r="AL2314" s="42">
        <f t="shared" si="180"/>
        <v>2026</v>
      </c>
      <c r="AM2314" s="42" t="str">
        <f t="shared" si="181"/>
        <v>2026-04</v>
      </c>
      <c r="AN2314" s="42" t="str">
        <f t="shared" ca="1" si="182"/>
        <v/>
      </c>
      <c r="AO2314" s="42" t="str">
        <f t="shared" si="183"/>
        <v>GR-693 | INNER RING RACEWAY AND RIB SUPER FINISH MACHINE | KWD6 | HYDRAULIC OIL PUMP | Time-based Maintenance | Mechanical | Inspection | Medium | Check hydraulic oil level to PM 3 Month Cycle | เริ่มซ่อมงาน PM แล้ว รับผิดชอบโดย KUNANON PARAWANWONG | คุณานนต์ ปารวัณวงศ์</v>
      </c>
      <c r="AP2314" s="42" t="str">
        <f>_xlfn.TEXTJOIN("; ",TRUE,IF(COUNTA('query (10)'!A2314:AK2314)&lt;=6,"NEAR_EMPTY_ROW",""),IF($K2314="","MISSING_STATUS",""),IF(AND($K2314="เสร็จสิ้น",$Z2314=""),"DONE_NO_ACTUAL_DATE",""),IF(AND($I2314="Condition-based Maintenance",$AH2314=""),"CBM_NO_MEASUREMENT",""),IF(OR($X2314="",$X2314=0),"INVALID_PERIOD",""),IF(AND($AA2314&lt;&gt;"",$AB2314&lt;&gt;"",$AB2314&lt;$AA2314),"DATE_SEQUENCE_ERROR",""),IF(AND($AB2314&lt;&gt;"",$AB2314&gt;DATE(2030,12,31)),"DATE_OUTLIER",""),IF($C2314="","MISSING_QRCODE",""),IF($J2314="UNKNOWN","UNKNOWN_PM_TYPE",""),IF($L2314="UNKNOWN","UNKNOWN_STATUS",""))</f>
        <v/>
      </c>
      <c r="AQ2314" s="42" t="str">
        <f t="shared" si="184"/>
        <v>NO</v>
      </c>
    </row>
    <row r="2315" spans="1:43" x14ac:dyDescent="0.3">
      <c r="A2315" s="38">
        <f>IF('query (10)'!A2315="","",'query (10)'!A2315)</f>
        <v>2558</v>
      </c>
      <c r="B2315" s="38">
        <f>IF('query (10)'!B2315="","",'query (10)'!B2315)</f>
        <v>20223</v>
      </c>
      <c r="C2315" s="38" t="str">
        <f>TRIM(UPPER('query (10)'!M2315))</f>
        <v>GR-838</v>
      </c>
      <c r="D2315" s="38" t="str">
        <f>TRIM(UPPER(IFERROR(_xlfn.TEXTBEFORE('query (10)'!L2315,"("),'query (10)'!L2315)))</f>
        <v>OUTER RING RACEWAY GRINDING MACHINE</v>
      </c>
      <c r="E2315" s="38" t="str">
        <f>IFERROR(TRIM(UPPER(_xlfn.TEXTBEFORE(_xlfn.TEXTAFTER('query (10)'!L2315,"("),")"))),"")</f>
        <v/>
      </c>
      <c r="F2315" s="38" t="str">
        <f>TRIM('query (10)'!K2315)</f>
        <v>KWD7</v>
      </c>
      <c r="G2315" s="38" t="str">
        <f>IF('query (10)'!J2315="","",'query (10)'!J2315)</f>
        <v>Hydraulic oil pump</v>
      </c>
      <c r="H2315" s="38" t="str">
        <f>TRIM(UPPER('query (10)'!J2315))</f>
        <v>HYDRAULIC OIL PUMP</v>
      </c>
      <c r="I2315" s="38" t="str">
        <f>IF('query (10)'!F2315="","",'query (10)'!F2315)</f>
        <v>Time-based Maintenance</v>
      </c>
      <c r="J2315" s="38" t="str">
        <f>IF('query (10)'!F2315="","",IFERROR(INDEX(Cleaning_Rules!$B$14:$B$17,MATCH(TRIM('query (10)'!F2315),Cleaning_Rules!$A$14:$A$17,0)),"UNKNOWN"))</f>
        <v>TBM</v>
      </c>
      <c r="K2315" s="38" t="str">
        <f>IF('query (10)'!G2315="","",'query (10)'!G2315)</f>
        <v>เสร็จสิ้น</v>
      </c>
      <c r="L2315" s="38" t="str">
        <f>IF('query (10)'!G2315="","MISSING",IFERROR(INDEX(Cleaning_Rules!$B$5:$B$10,MATCH(TRIM('query (10)'!G2315),Cleaning_Rules!$A$5:$A$10,0)),"UNKNOWN"))</f>
        <v>COMPLETED</v>
      </c>
      <c r="M2315" s="38" t="str">
        <f>IF('query (10)'!I2315="","",'query (10)'!I2315)</f>
        <v>Mechanical</v>
      </c>
      <c r="N2315" s="38" t="str">
        <f>IF('query (10)'!O2315="","",'query (10)'!O2315)</f>
        <v>Inspection</v>
      </c>
      <c r="O2315" s="38" t="str">
        <f>IF('query (10)'!P2315="","",'query (10)'!P2315)</f>
        <v>Medium</v>
      </c>
      <c r="P2315" s="38" t="str">
        <f>IF('query (10)'!N2315="","",'query (10)'!N2315)</f>
        <v>Check hydraulic oil level to PM 3 Month Cycle</v>
      </c>
      <c r="Q2315" s="38" t="str">
        <f>TRIM('query (10)'!N2315)</f>
        <v>Check hydraulic oil level to PM 3 Month Cycle</v>
      </c>
      <c r="R2315" s="38" t="str">
        <f>TRIM(UPPER('query (10)'!R2315))</f>
        <v/>
      </c>
      <c r="S2315" s="38" t="str">
        <f>TRIM(UPPER('query (10)'!S2315))</f>
        <v/>
      </c>
      <c r="T2315" s="38" t="str">
        <f>IF('query (10)'!Q2315="","",TRIM(UPPER('query (10)'!Q2315)))</f>
        <v/>
      </c>
      <c r="U2315" s="38" t="str">
        <f>IF('query (10)'!T2315="","",'query (10)'!T2315)</f>
        <v/>
      </c>
      <c r="V2315" s="39" t="str">
        <f>IF('query (10)'!T2315="","",IFERROR(VALUE('query (10)'!T2315),""))</f>
        <v/>
      </c>
      <c r="W2315" s="40">
        <f>IF('query (10)'!U2315="","",'query (10)'!U2315)</f>
        <v>0</v>
      </c>
      <c r="X2315" s="39">
        <f>IF('query (10)'!V2315="","",'query (10)'!V2315)</f>
        <v>90</v>
      </c>
      <c r="Y2315" s="41">
        <f>IF('query (10)'!W2315="","",'query (10)'!W2315)</f>
        <v>46119</v>
      </c>
      <c r="Z2315" s="41">
        <f>IF('query (10)'!X2315="","",'query (10)'!X2315)</f>
        <v>46141</v>
      </c>
      <c r="AA2315" s="41">
        <f>IF('query (10)'!Y2315="","",'query (10)'!Y2315)</f>
        <v>46141</v>
      </c>
      <c r="AB2315" s="41">
        <f>IF('query (10)'!Z2315="","",'query (10)'!Z2315)</f>
        <v>46231</v>
      </c>
      <c r="AC2315" s="38" t="str">
        <f>IF(OR('query (10)'!AA2315="",COUNTIF(Cleaning_Rules!$A$21:$A$26,TRIM('query (10)'!AA2315))&gt;0),"",TRIM('query (10)'!AA2315))</f>
        <v/>
      </c>
      <c r="AD2315" s="38" t="str">
        <f>IF('query (10)'!AB2315="","",TRIM(IFERROR(_xlfn.TEXTBEFORE('query (10)'!AB2315,"("),'query (10)'!AB2315)))</f>
        <v>เริ่มซ่อมงาน PM แล้ว รับผิดชอบโดย KUNANON PARAWANWONG</v>
      </c>
      <c r="AE2315" s="38" t="str">
        <f>IFERROR(LOWER(TRIM(_xlfn.TEXTBEFORE(_xlfn.TEXTAFTER('query (10)'!AB2315,"("),")"))),"")</f>
        <v>parawanwong-k-3161@nsk.com</v>
      </c>
      <c r="AF2315" s="38" t="str">
        <f>IF('query (10)'!AD2315="","",TRIM('query (10)'!AD2315))</f>
        <v>คุณานนต์ ปารวัณวงศ์</v>
      </c>
      <c r="AG2315" s="38" t="str">
        <f>IF('query (10)'!AE2315="","",TRIM('query (10)'!AE2315))</f>
        <v>คุณานนต์ ปารวัณวงศ์</v>
      </c>
      <c r="AH2315" s="38" t="str">
        <f>IF('query (10)'!AF2315="","",IFERROR(VALUE('query (10)'!AF2315),""))</f>
        <v/>
      </c>
      <c r="AI2315" s="38" t="str">
        <f>IF('query (10)'!AG2315="","",TRIM('query (10)'!AG2315))</f>
        <v/>
      </c>
      <c r="AJ2315" s="38" t="str">
        <f>IF('query (10)'!AH2315="","",IFERROR(VALUE('query (10)'!AH2315),""))</f>
        <v/>
      </c>
      <c r="AK2315" s="38" t="str">
        <f>IF('query (10)'!AI2315="","",TRIM('query (10)'!AI2315))</f>
        <v/>
      </c>
      <c r="AL2315" s="42">
        <f t="shared" si="180"/>
        <v>2026</v>
      </c>
      <c r="AM2315" s="42" t="str">
        <f t="shared" si="181"/>
        <v>2026-04</v>
      </c>
      <c r="AN2315" s="42" t="str">
        <f t="shared" ca="1" si="182"/>
        <v/>
      </c>
      <c r="AO2315" s="42" t="str">
        <f t="shared" si="183"/>
        <v>GR-838 | OUTER RING RACEWAY GRINDING MACHINE | KWD7 | HYDRAULIC OIL PUMP | Time-based Maintenance | Mechanical | Inspection | Medium | Check hydraulic oil level to PM 3 Month Cycle | เริ่มซ่อมงาน PM แล้ว รับผิดชอบโดย KUNANON PARAWANWONG | คุณานนต์ ปารวัณวงศ์</v>
      </c>
      <c r="AP2315" s="42" t="str">
        <f>_xlfn.TEXTJOIN("; ",TRUE,IF(COUNTA('query (10)'!A2315:AK2315)&lt;=6,"NEAR_EMPTY_ROW",""),IF($K2315="","MISSING_STATUS",""),IF(AND($K2315="เสร็จสิ้น",$Z2315=""),"DONE_NO_ACTUAL_DATE",""),IF(AND($I2315="Condition-based Maintenance",$AH2315=""),"CBM_NO_MEASUREMENT",""),IF(OR($X2315="",$X2315=0),"INVALID_PERIOD",""),IF(AND($AA2315&lt;&gt;"",$AB2315&lt;&gt;"",$AB2315&lt;$AA2315),"DATE_SEQUENCE_ERROR",""),IF(AND($AB2315&lt;&gt;"",$AB2315&gt;DATE(2030,12,31)),"DATE_OUTLIER",""),IF($C2315="","MISSING_QRCODE",""),IF($J2315="UNKNOWN","UNKNOWN_PM_TYPE",""),IF($L2315="UNKNOWN","UNKNOWN_STATUS",""))</f>
        <v/>
      </c>
      <c r="AQ2315" s="42" t="str">
        <f t="shared" si="184"/>
        <v>NO</v>
      </c>
    </row>
    <row r="2316" spans="1:43" x14ac:dyDescent="0.3">
      <c r="A2316" s="38">
        <f>IF('query (10)'!A2316="","",'query (10)'!A2316)</f>
        <v>2559</v>
      </c>
      <c r="B2316" s="38">
        <f>IF('query (10)'!B2316="","",'query (10)'!B2316)</f>
        <v>20224</v>
      </c>
      <c r="C2316" s="38" t="str">
        <f>TRIM(UPPER('query (10)'!M2316))</f>
        <v>GR-841</v>
      </c>
      <c r="D2316" s="38" t="str">
        <f>TRIM(UPPER(IFERROR(_xlfn.TEXTBEFORE('query (10)'!L2316,"("),'query (10)'!L2316)))</f>
        <v>OUTER RING RACEWAY SUPER FINISH MACHINE</v>
      </c>
      <c r="E2316" s="38" t="str">
        <f>IFERROR(TRIM(UPPER(_xlfn.TEXTBEFORE(_xlfn.TEXTAFTER('query (10)'!L2316,"("),")"))),"")</f>
        <v/>
      </c>
      <c r="F2316" s="38" t="str">
        <f>TRIM('query (10)'!K2316)</f>
        <v>KWD7</v>
      </c>
      <c r="G2316" s="38" t="str">
        <f>IF('query (10)'!J2316="","",'query (10)'!J2316)</f>
        <v>Hydraulic oil pump</v>
      </c>
      <c r="H2316" s="38" t="str">
        <f>TRIM(UPPER('query (10)'!J2316))</f>
        <v>HYDRAULIC OIL PUMP</v>
      </c>
      <c r="I2316" s="38" t="str">
        <f>IF('query (10)'!F2316="","",'query (10)'!F2316)</f>
        <v>Time-based Maintenance</v>
      </c>
      <c r="J2316" s="38" t="str">
        <f>IF('query (10)'!F2316="","",IFERROR(INDEX(Cleaning_Rules!$B$14:$B$17,MATCH(TRIM('query (10)'!F2316),Cleaning_Rules!$A$14:$A$17,0)),"UNKNOWN"))</f>
        <v>TBM</v>
      </c>
      <c r="K2316" s="38" t="str">
        <f>IF('query (10)'!G2316="","",'query (10)'!G2316)</f>
        <v>เสร็จสิ้น</v>
      </c>
      <c r="L2316" s="38" t="str">
        <f>IF('query (10)'!G2316="","MISSING",IFERROR(INDEX(Cleaning_Rules!$B$5:$B$10,MATCH(TRIM('query (10)'!G2316),Cleaning_Rules!$A$5:$A$10,0)),"UNKNOWN"))</f>
        <v>COMPLETED</v>
      </c>
      <c r="M2316" s="38" t="str">
        <f>IF('query (10)'!I2316="","",'query (10)'!I2316)</f>
        <v>Mechanical</v>
      </c>
      <c r="N2316" s="38" t="str">
        <f>IF('query (10)'!O2316="","",'query (10)'!O2316)</f>
        <v>Inspection</v>
      </c>
      <c r="O2316" s="38" t="str">
        <f>IF('query (10)'!P2316="","",'query (10)'!P2316)</f>
        <v>Medium</v>
      </c>
      <c r="P2316" s="38" t="str">
        <f>IF('query (10)'!N2316="","",'query (10)'!N2316)</f>
        <v>Check hydraulic oil level to PM 3 Month Cycle</v>
      </c>
      <c r="Q2316" s="38" t="str">
        <f>TRIM('query (10)'!N2316)</f>
        <v>Check hydraulic oil level to PM 3 Month Cycle</v>
      </c>
      <c r="R2316" s="38" t="str">
        <f>TRIM(UPPER('query (10)'!R2316))</f>
        <v/>
      </c>
      <c r="S2316" s="38" t="str">
        <f>TRIM(UPPER('query (10)'!S2316))</f>
        <v/>
      </c>
      <c r="T2316" s="38" t="str">
        <f>IF('query (10)'!Q2316="","",TRIM(UPPER('query (10)'!Q2316)))</f>
        <v/>
      </c>
      <c r="U2316" s="38" t="str">
        <f>IF('query (10)'!T2316="","",'query (10)'!T2316)</f>
        <v/>
      </c>
      <c r="V2316" s="39" t="str">
        <f>IF('query (10)'!T2316="","",IFERROR(VALUE('query (10)'!T2316),""))</f>
        <v/>
      </c>
      <c r="W2316" s="40">
        <f>IF('query (10)'!U2316="","",'query (10)'!U2316)</f>
        <v>0</v>
      </c>
      <c r="X2316" s="39">
        <f>IF('query (10)'!V2316="","",'query (10)'!V2316)</f>
        <v>90</v>
      </c>
      <c r="Y2316" s="41">
        <f>IF('query (10)'!W2316="","",'query (10)'!W2316)</f>
        <v>46119</v>
      </c>
      <c r="Z2316" s="41">
        <f>IF('query (10)'!X2316="","",'query (10)'!X2316)</f>
        <v>46141</v>
      </c>
      <c r="AA2316" s="41">
        <f>IF('query (10)'!Y2316="","",'query (10)'!Y2316)</f>
        <v>46141</v>
      </c>
      <c r="AB2316" s="41">
        <f>IF('query (10)'!Z2316="","",'query (10)'!Z2316)</f>
        <v>46231</v>
      </c>
      <c r="AC2316" s="38" t="str">
        <f>IF(OR('query (10)'!AA2316="",COUNTIF(Cleaning_Rules!$A$21:$A$26,TRIM('query (10)'!AA2316))&gt;0),"",TRIM('query (10)'!AA2316))</f>
        <v/>
      </c>
      <c r="AD2316" s="38" t="str">
        <f>IF('query (10)'!AB2316="","",TRIM(IFERROR(_xlfn.TEXTBEFORE('query (10)'!AB2316,"("),'query (10)'!AB2316)))</f>
        <v>เริ่มซ่อมงาน PM แล้ว รับผิดชอบโดย KUNANON PARAWANWONG</v>
      </c>
      <c r="AE2316" s="38" t="str">
        <f>IFERROR(LOWER(TRIM(_xlfn.TEXTBEFORE(_xlfn.TEXTAFTER('query (10)'!AB2316,"("),")"))),"")</f>
        <v>parawanwong-k-3161@nsk.com</v>
      </c>
      <c r="AF2316" s="38" t="str">
        <f>IF('query (10)'!AD2316="","",TRIM('query (10)'!AD2316))</f>
        <v>คุณานนต์ ปารวัณวงศ์</v>
      </c>
      <c r="AG2316" s="38" t="str">
        <f>IF('query (10)'!AE2316="","",TRIM('query (10)'!AE2316))</f>
        <v>คุณานนต์ ปารวัณวงศ์</v>
      </c>
      <c r="AH2316" s="38" t="str">
        <f>IF('query (10)'!AF2316="","",IFERROR(VALUE('query (10)'!AF2316),""))</f>
        <v/>
      </c>
      <c r="AI2316" s="38" t="str">
        <f>IF('query (10)'!AG2316="","",TRIM('query (10)'!AG2316))</f>
        <v/>
      </c>
      <c r="AJ2316" s="38" t="str">
        <f>IF('query (10)'!AH2316="","",IFERROR(VALUE('query (10)'!AH2316),""))</f>
        <v/>
      </c>
      <c r="AK2316" s="38" t="str">
        <f>IF('query (10)'!AI2316="","",TRIM('query (10)'!AI2316))</f>
        <v/>
      </c>
      <c r="AL2316" s="42">
        <f t="shared" si="180"/>
        <v>2026</v>
      </c>
      <c r="AM2316" s="42" t="str">
        <f t="shared" si="181"/>
        <v>2026-04</v>
      </c>
      <c r="AN2316" s="42" t="str">
        <f t="shared" ca="1" si="182"/>
        <v/>
      </c>
      <c r="AO2316" s="42" t="str">
        <f t="shared" si="183"/>
        <v>GR-841 | OUTER RING RACEWAY SUPER FINISH MACHINE | KWD7 | HYDRAULIC OIL PUMP | Time-based Maintenance | Mechanical | Inspection | Medium | Check hydraulic oil level to PM 3 Month Cycle | เริ่มซ่อมงาน PM แล้ว รับผิดชอบโดย KUNANON PARAWANWONG | คุณานนต์ ปารวัณวงศ์</v>
      </c>
      <c r="AP2316" s="42" t="str">
        <f>_xlfn.TEXTJOIN("; ",TRUE,IF(COUNTA('query (10)'!A2316:AK2316)&lt;=6,"NEAR_EMPTY_ROW",""),IF($K2316="","MISSING_STATUS",""),IF(AND($K2316="เสร็จสิ้น",$Z2316=""),"DONE_NO_ACTUAL_DATE",""),IF(AND($I2316="Condition-based Maintenance",$AH2316=""),"CBM_NO_MEASUREMENT",""),IF(OR($X2316="",$X2316=0),"INVALID_PERIOD",""),IF(AND($AA2316&lt;&gt;"",$AB2316&lt;&gt;"",$AB2316&lt;$AA2316),"DATE_SEQUENCE_ERROR",""),IF(AND($AB2316&lt;&gt;"",$AB2316&gt;DATE(2030,12,31)),"DATE_OUTLIER",""),IF($C2316="","MISSING_QRCODE",""),IF($J2316="UNKNOWN","UNKNOWN_PM_TYPE",""),IF($L2316="UNKNOWN","UNKNOWN_STATUS",""))</f>
        <v/>
      </c>
      <c r="AQ2316" s="42" t="str">
        <f t="shared" si="184"/>
        <v>NO</v>
      </c>
    </row>
    <row r="2317" spans="1:43" x14ac:dyDescent="0.3">
      <c r="A2317" s="38">
        <f>IF('query (10)'!A2317="","",'query (10)'!A2317)</f>
        <v>2560</v>
      </c>
      <c r="B2317" s="38">
        <f>IF('query (10)'!B2317="","",'query (10)'!B2317)</f>
        <v>20225</v>
      </c>
      <c r="C2317" s="38" t="str">
        <f>TRIM(UPPER('query (10)'!M2317))</f>
        <v>GR-825</v>
      </c>
      <c r="D2317" s="38" t="str">
        <f>TRIM(UPPER(IFERROR(_xlfn.TEXTBEFORE('query (10)'!L2317,"("),'query (10)'!L2317)))</f>
        <v>INNER RING RACEWAY GRINDING MACHINE</v>
      </c>
      <c r="E2317" s="38" t="str">
        <f>IFERROR(TRIM(UPPER(_xlfn.TEXTBEFORE(_xlfn.TEXTAFTER('query (10)'!L2317,"("),")"))),"")</f>
        <v/>
      </c>
      <c r="F2317" s="38" t="str">
        <f>TRIM('query (10)'!K2317)</f>
        <v>KWD7</v>
      </c>
      <c r="G2317" s="38" t="str">
        <f>IF('query (10)'!J2317="","",'query (10)'!J2317)</f>
        <v>Hydraulic oil pump</v>
      </c>
      <c r="H2317" s="38" t="str">
        <f>TRIM(UPPER('query (10)'!J2317))</f>
        <v>HYDRAULIC OIL PUMP</v>
      </c>
      <c r="I2317" s="38" t="str">
        <f>IF('query (10)'!F2317="","",'query (10)'!F2317)</f>
        <v>Time-based Maintenance</v>
      </c>
      <c r="J2317" s="38" t="str">
        <f>IF('query (10)'!F2317="","",IFERROR(INDEX(Cleaning_Rules!$B$14:$B$17,MATCH(TRIM('query (10)'!F2317),Cleaning_Rules!$A$14:$A$17,0)),"UNKNOWN"))</f>
        <v>TBM</v>
      </c>
      <c r="K2317" s="38" t="str">
        <f>IF('query (10)'!G2317="","",'query (10)'!G2317)</f>
        <v>เสร็จสิ้น</v>
      </c>
      <c r="L2317" s="38" t="str">
        <f>IF('query (10)'!G2317="","MISSING",IFERROR(INDEX(Cleaning_Rules!$B$5:$B$10,MATCH(TRIM('query (10)'!G2317),Cleaning_Rules!$A$5:$A$10,0)),"UNKNOWN"))</f>
        <v>COMPLETED</v>
      </c>
      <c r="M2317" s="38" t="str">
        <f>IF('query (10)'!I2317="","",'query (10)'!I2317)</f>
        <v>Mechanical</v>
      </c>
      <c r="N2317" s="38" t="str">
        <f>IF('query (10)'!O2317="","",'query (10)'!O2317)</f>
        <v>Inspection</v>
      </c>
      <c r="O2317" s="38" t="str">
        <f>IF('query (10)'!P2317="","",'query (10)'!P2317)</f>
        <v>Medium</v>
      </c>
      <c r="P2317" s="38" t="str">
        <f>IF('query (10)'!N2317="","",'query (10)'!N2317)</f>
        <v>Check hydraulic oil level to PM 3 Month Cycle</v>
      </c>
      <c r="Q2317" s="38" t="str">
        <f>TRIM('query (10)'!N2317)</f>
        <v>Check hydraulic oil level to PM 3 Month Cycle</v>
      </c>
      <c r="R2317" s="38" t="str">
        <f>TRIM(UPPER('query (10)'!R2317))</f>
        <v/>
      </c>
      <c r="S2317" s="38" t="str">
        <f>TRIM(UPPER('query (10)'!S2317))</f>
        <v/>
      </c>
      <c r="T2317" s="38" t="str">
        <f>IF('query (10)'!Q2317="","",TRIM(UPPER('query (10)'!Q2317)))</f>
        <v/>
      </c>
      <c r="U2317" s="38" t="str">
        <f>IF('query (10)'!T2317="","",'query (10)'!T2317)</f>
        <v/>
      </c>
      <c r="V2317" s="39" t="str">
        <f>IF('query (10)'!T2317="","",IFERROR(VALUE('query (10)'!T2317),""))</f>
        <v/>
      </c>
      <c r="W2317" s="40">
        <f>IF('query (10)'!U2317="","",'query (10)'!U2317)</f>
        <v>0</v>
      </c>
      <c r="X2317" s="39">
        <f>IF('query (10)'!V2317="","",'query (10)'!V2317)</f>
        <v>90</v>
      </c>
      <c r="Y2317" s="41">
        <f>IF('query (10)'!W2317="","",'query (10)'!W2317)</f>
        <v>46119</v>
      </c>
      <c r="Z2317" s="41">
        <f>IF('query (10)'!X2317="","",'query (10)'!X2317)</f>
        <v>46141</v>
      </c>
      <c r="AA2317" s="41">
        <f>IF('query (10)'!Y2317="","",'query (10)'!Y2317)</f>
        <v>46141</v>
      </c>
      <c r="AB2317" s="41">
        <f>IF('query (10)'!Z2317="","",'query (10)'!Z2317)</f>
        <v>46231</v>
      </c>
      <c r="AC2317" s="38" t="str">
        <f>IF(OR('query (10)'!AA2317="",COUNTIF(Cleaning_Rules!$A$21:$A$26,TRIM('query (10)'!AA2317))&gt;0),"",TRIM('query (10)'!AA2317))</f>
        <v/>
      </c>
      <c r="AD2317" s="38" t="str">
        <f>IF('query (10)'!AB2317="","",TRIM(IFERROR(_xlfn.TEXTBEFORE('query (10)'!AB2317,"("),'query (10)'!AB2317)))</f>
        <v>เริ่มซ่อมงาน PM แล้ว รับผิดชอบโดย KUNANON PARAWANWONG</v>
      </c>
      <c r="AE2317" s="38" t="str">
        <f>IFERROR(LOWER(TRIM(_xlfn.TEXTBEFORE(_xlfn.TEXTAFTER('query (10)'!AB2317,"("),")"))),"")</f>
        <v>parawanwong-k-3161@nsk.com</v>
      </c>
      <c r="AF2317" s="38" t="str">
        <f>IF('query (10)'!AD2317="","",TRIM('query (10)'!AD2317))</f>
        <v>คุณานนต์ ปารวัณวงศ์</v>
      </c>
      <c r="AG2317" s="38" t="str">
        <f>IF('query (10)'!AE2317="","",TRIM('query (10)'!AE2317))</f>
        <v>คุณานนต์ ปารวัณวงศ์</v>
      </c>
      <c r="AH2317" s="38" t="str">
        <f>IF('query (10)'!AF2317="","",IFERROR(VALUE('query (10)'!AF2317),""))</f>
        <v/>
      </c>
      <c r="AI2317" s="38" t="str">
        <f>IF('query (10)'!AG2317="","",TRIM('query (10)'!AG2317))</f>
        <v/>
      </c>
      <c r="AJ2317" s="38" t="str">
        <f>IF('query (10)'!AH2317="","",IFERROR(VALUE('query (10)'!AH2317),""))</f>
        <v/>
      </c>
      <c r="AK2317" s="38" t="str">
        <f>IF('query (10)'!AI2317="","",TRIM('query (10)'!AI2317))</f>
        <v/>
      </c>
      <c r="AL2317" s="42">
        <f t="shared" si="180"/>
        <v>2026</v>
      </c>
      <c r="AM2317" s="42" t="str">
        <f t="shared" si="181"/>
        <v>2026-04</v>
      </c>
      <c r="AN2317" s="42" t="str">
        <f t="shared" ca="1" si="182"/>
        <v/>
      </c>
      <c r="AO2317" s="42" t="str">
        <f t="shared" si="183"/>
        <v>GR-825 | INNER RING RACEWAY GRINDING MACHINE | KWD7 | HYDRAULIC OIL PUMP | Time-based Maintenance | Mechanical | Inspection | Medium | Check hydraulic oil level to PM 3 Month Cycle | เริ่มซ่อมงาน PM แล้ว รับผิดชอบโดย KUNANON PARAWANWONG | คุณานนต์ ปารวัณวงศ์</v>
      </c>
      <c r="AP2317" s="42" t="str">
        <f>_xlfn.TEXTJOIN("; ",TRUE,IF(COUNTA('query (10)'!A2317:AK2317)&lt;=6,"NEAR_EMPTY_ROW",""),IF($K2317="","MISSING_STATUS",""),IF(AND($K2317="เสร็จสิ้น",$Z2317=""),"DONE_NO_ACTUAL_DATE",""),IF(AND($I2317="Condition-based Maintenance",$AH2317=""),"CBM_NO_MEASUREMENT",""),IF(OR($X2317="",$X2317=0),"INVALID_PERIOD",""),IF(AND($AA2317&lt;&gt;"",$AB2317&lt;&gt;"",$AB2317&lt;$AA2317),"DATE_SEQUENCE_ERROR",""),IF(AND($AB2317&lt;&gt;"",$AB2317&gt;DATE(2030,12,31)),"DATE_OUTLIER",""),IF($C2317="","MISSING_QRCODE",""),IF($J2317="UNKNOWN","UNKNOWN_PM_TYPE",""),IF($L2317="UNKNOWN","UNKNOWN_STATUS",""))</f>
        <v/>
      </c>
      <c r="AQ2317" s="42" t="str">
        <f t="shared" si="184"/>
        <v>NO</v>
      </c>
    </row>
    <row r="2318" spans="1:43" x14ac:dyDescent="0.3">
      <c r="A2318" s="38">
        <f>IF('query (10)'!A2318="","",'query (10)'!A2318)</f>
        <v>2561</v>
      </c>
      <c r="B2318" s="38">
        <f>IF('query (10)'!B2318="","",'query (10)'!B2318)</f>
        <v>20226</v>
      </c>
      <c r="C2318" s="38" t="str">
        <f>TRIM(UPPER('query (10)'!M2318))</f>
        <v>GR-827</v>
      </c>
      <c r="D2318" s="38" t="str">
        <f>TRIM(UPPER(IFERROR(_xlfn.TEXTBEFORE('query (10)'!L2318,"("),'query (10)'!L2318)))</f>
        <v>INNER RING RIB GRINDING MACHINE</v>
      </c>
      <c r="E2318" s="38" t="str">
        <f>IFERROR(TRIM(UPPER(_xlfn.TEXTBEFORE(_xlfn.TEXTAFTER('query (10)'!L2318,"("),")"))),"")</f>
        <v/>
      </c>
      <c r="F2318" s="38" t="str">
        <f>TRIM('query (10)'!K2318)</f>
        <v>KWD7</v>
      </c>
      <c r="G2318" s="38" t="str">
        <f>IF('query (10)'!J2318="","",'query (10)'!J2318)</f>
        <v>Hydraulic oil pump</v>
      </c>
      <c r="H2318" s="38" t="str">
        <f>TRIM(UPPER('query (10)'!J2318))</f>
        <v>HYDRAULIC OIL PUMP</v>
      </c>
      <c r="I2318" s="38" t="str">
        <f>IF('query (10)'!F2318="","",'query (10)'!F2318)</f>
        <v>Time-based Maintenance</v>
      </c>
      <c r="J2318" s="38" t="str">
        <f>IF('query (10)'!F2318="","",IFERROR(INDEX(Cleaning_Rules!$B$14:$B$17,MATCH(TRIM('query (10)'!F2318),Cleaning_Rules!$A$14:$A$17,0)),"UNKNOWN"))</f>
        <v>TBM</v>
      </c>
      <c r="K2318" s="38" t="str">
        <f>IF('query (10)'!G2318="","",'query (10)'!G2318)</f>
        <v>เสร็จสิ้น</v>
      </c>
      <c r="L2318" s="38" t="str">
        <f>IF('query (10)'!G2318="","MISSING",IFERROR(INDEX(Cleaning_Rules!$B$5:$B$10,MATCH(TRIM('query (10)'!G2318),Cleaning_Rules!$A$5:$A$10,0)),"UNKNOWN"))</f>
        <v>COMPLETED</v>
      </c>
      <c r="M2318" s="38" t="str">
        <f>IF('query (10)'!I2318="","",'query (10)'!I2318)</f>
        <v>Mechanical</v>
      </c>
      <c r="N2318" s="38" t="str">
        <f>IF('query (10)'!O2318="","",'query (10)'!O2318)</f>
        <v>Inspection</v>
      </c>
      <c r="O2318" s="38" t="str">
        <f>IF('query (10)'!P2318="","",'query (10)'!P2318)</f>
        <v>Medium</v>
      </c>
      <c r="P2318" s="38" t="str">
        <f>IF('query (10)'!N2318="","",'query (10)'!N2318)</f>
        <v>Check hydraulic oil level to PM 3 Month Cycle</v>
      </c>
      <c r="Q2318" s="38" t="str">
        <f>TRIM('query (10)'!N2318)</f>
        <v>Check hydraulic oil level to PM 3 Month Cycle</v>
      </c>
      <c r="R2318" s="38" t="str">
        <f>TRIM(UPPER('query (10)'!R2318))</f>
        <v/>
      </c>
      <c r="S2318" s="38" t="str">
        <f>TRIM(UPPER('query (10)'!S2318))</f>
        <v/>
      </c>
      <c r="T2318" s="38" t="str">
        <f>IF('query (10)'!Q2318="","",TRIM(UPPER('query (10)'!Q2318)))</f>
        <v/>
      </c>
      <c r="U2318" s="38" t="str">
        <f>IF('query (10)'!T2318="","",'query (10)'!T2318)</f>
        <v/>
      </c>
      <c r="V2318" s="39" t="str">
        <f>IF('query (10)'!T2318="","",IFERROR(VALUE('query (10)'!T2318),""))</f>
        <v/>
      </c>
      <c r="W2318" s="40">
        <f>IF('query (10)'!U2318="","",'query (10)'!U2318)</f>
        <v>0</v>
      </c>
      <c r="X2318" s="39">
        <f>IF('query (10)'!V2318="","",'query (10)'!V2318)</f>
        <v>90</v>
      </c>
      <c r="Y2318" s="41">
        <f>IF('query (10)'!W2318="","",'query (10)'!W2318)</f>
        <v>46119</v>
      </c>
      <c r="Z2318" s="41">
        <f>IF('query (10)'!X2318="","",'query (10)'!X2318)</f>
        <v>46141</v>
      </c>
      <c r="AA2318" s="41">
        <f>IF('query (10)'!Y2318="","",'query (10)'!Y2318)</f>
        <v>46141</v>
      </c>
      <c r="AB2318" s="41">
        <f>IF('query (10)'!Z2318="","",'query (10)'!Z2318)</f>
        <v>46231</v>
      </c>
      <c r="AC2318" s="38" t="str">
        <f>IF(OR('query (10)'!AA2318="",COUNTIF(Cleaning_Rules!$A$21:$A$26,TRIM('query (10)'!AA2318))&gt;0),"",TRIM('query (10)'!AA2318))</f>
        <v/>
      </c>
      <c r="AD2318" s="38" t="str">
        <f>IF('query (10)'!AB2318="","",TRIM(IFERROR(_xlfn.TEXTBEFORE('query (10)'!AB2318,"("),'query (10)'!AB2318)))</f>
        <v>เริ่มซ่อมงาน PM แล้ว รับผิดชอบโดย KUNANON PARAWANWONG</v>
      </c>
      <c r="AE2318" s="38" t="str">
        <f>IFERROR(LOWER(TRIM(_xlfn.TEXTBEFORE(_xlfn.TEXTAFTER('query (10)'!AB2318,"("),")"))),"")</f>
        <v>parawanwong-k-3161@nsk.com</v>
      </c>
      <c r="AF2318" s="38" t="str">
        <f>IF('query (10)'!AD2318="","",TRIM('query (10)'!AD2318))</f>
        <v>คุณานนต์ ปารวัณวงศ์</v>
      </c>
      <c r="AG2318" s="38" t="str">
        <f>IF('query (10)'!AE2318="","",TRIM('query (10)'!AE2318))</f>
        <v>คุณานนต์ ปารวัณวงศ์</v>
      </c>
      <c r="AH2318" s="38" t="str">
        <f>IF('query (10)'!AF2318="","",IFERROR(VALUE('query (10)'!AF2318),""))</f>
        <v/>
      </c>
      <c r="AI2318" s="38" t="str">
        <f>IF('query (10)'!AG2318="","",TRIM('query (10)'!AG2318))</f>
        <v/>
      </c>
      <c r="AJ2318" s="38" t="str">
        <f>IF('query (10)'!AH2318="","",IFERROR(VALUE('query (10)'!AH2318),""))</f>
        <v/>
      </c>
      <c r="AK2318" s="38" t="str">
        <f>IF('query (10)'!AI2318="","",TRIM('query (10)'!AI2318))</f>
        <v/>
      </c>
      <c r="AL2318" s="42">
        <f t="shared" si="180"/>
        <v>2026</v>
      </c>
      <c r="AM2318" s="42" t="str">
        <f t="shared" si="181"/>
        <v>2026-04</v>
      </c>
      <c r="AN2318" s="42" t="str">
        <f t="shared" ca="1" si="182"/>
        <v/>
      </c>
      <c r="AO2318" s="42" t="str">
        <f t="shared" si="183"/>
        <v>GR-827 | INNER RING RIB GRINDING MACHINE | KWD7 | HYDRAULIC OIL PUMP | Time-based Maintenance | Mechanical | Inspection | Medium | Check hydraulic oil level to PM 3 Month Cycle | เริ่มซ่อมงาน PM แล้ว รับผิดชอบโดย KUNANON PARAWANWONG | คุณานนต์ ปารวัณวงศ์</v>
      </c>
      <c r="AP2318" s="42" t="str">
        <f>_xlfn.TEXTJOIN("; ",TRUE,IF(COUNTA('query (10)'!A2318:AK2318)&lt;=6,"NEAR_EMPTY_ROW",""),IF($K2318="","MISSING_STATUS",""),IF(AND($K2318="เสร็จสิ้น",$Z2318=""),"DONE_NO_ACTUAL_DATE",""),IF(AND($I2318="Condition-based Maintenance",$AH2318=""),"CBM_NO_MEASUREMENT",""),IF(OR($X2318="",$X2318=0),"INVALID_PERIOD",""),IF(AND($AA2318&lt;&gt;"",$AB2318&lt;&gt;"",$AB2318&lt;$AA2318),"DATE_SEQUENCE_ERROR",""),IF(AND($AB2318&lt;&gt;"",$AB2318&gt;DATE(2030,12,31)),"DATE_OUTLIER",""),IF($C2318="","MISSING_QRCODE",""),IF($J2318="UNKNOWN","UNKNOWN_PM_TYPE",""),IF($L2318="UNKNOWN","UNKNOWN_STATUS",""))</f>
        <v/>
      </c>
      <c r="AQ2318" s="42" t="str">
        <f t="shared" si="184"/>
        <v>NO</v>
      </c>
    </row>
    <row r="2319" spans="1:43" x14ac:dyDescent="0.3">
      <c r="A2319" s="38">
        <f>IF('query (10)'!A2319="","",'query (10)'!A2319)</f>
        <v>2562</v>
      </c>
      <c r="B2319" s="38">
        <f>IF('query (10)'!B2319="","",'query (10)'!B2319)</f>
        <v>20227</v>
      </c>
      <c r="C2319" s="38" t="str">
        <f>TRIM(UPPER('query (10)'!M2319))</f>
        <v>GR-828</v>
      </c>
      <c r="D2319" s="38" t="str">
        <f>TRIM(UPPER(IFERROR(_xlfn.TEXTBEFORE('query (10)'!L2319,"("),'query (10)'!L2319)))</f>
        <v>INNER RING BORE GRINDING MACHINE</v>
      </c>
      <c r="E2319" s="38" t="str">
        <f>IFERROR(TRIM(UPPER(_xlfn.TEXTBEFORE(_xlfn.TEXTAFTER('query (10)'!L2319,"("),")"))),"")</f>
        <v/>
      </c>
      <c r="F2319" s="38" t="str">
        <f>TRIM('query (10)'!K2319)</f>
        <v>KWD7</v>
      </c>
      <c r="G2319" s="38" t="str">
        <f>IF('query (10)'!J2319="","",'query (10)'!J2319)</f>
        <v>Hydraulic oil pump</v>
      </c>
      <c r="H2319" s="38" t="str">
        <f>TRIM(UPPER('query (10)'!J2319))</f>
        <v>HYDRAULIC OIL PUMP</v>
      </c>
      <c r="I2319" s="38" t="str">
        <f>IF('query (10)'!F2319="","",'query (10)'!F2319)</f>
        <v>Time-based Maintenance</v>
      </c>
      <c r="J2319" s="38" t="str">
        <f>IF('query (10)'!F2319="","",IFERROR(INDEX(Cleaning_Rules!$B$14:$B$17,MATCH(TRIM('query (10)'!F2319),Cleaning_Rules!$A$14:$A$17,0)),"UNKNOWN"))</f>
        <v>TBM</v>
      </c>
      <c r="K2319" s="38" t="str">
        <f>IF('query (10)'!G2319="","",'query (10)'!G2319)</f>
        <v>เสร็จสิ้น</v>
      </c>
      <c r="L2319" s="38" t="str">
        <f>IF('query (10)'!G2319="","MISSING",IFERROR(INDEX(Cleaning_Rules!$B$5:$B$10,MATCH(TRIM('query (10)'!G2319),Cleaning_Rules!$A$5:$A$10,0)),"UNKNOWN"))</f>
        <v>COMPLETED</v>
      </c>
      <c r="M2319" s="38" t="str">
        <f>IF('query (10)'!I2319="","",'query (10)'!I2319)</f>
        <v>Mechanical</v>
      </c>
      <c r="N2319" s="38" t="str">
        <f>IF('query (10)'!O2319="","",'query (10)'!O2319)</f>
        <v>Inspection</v>
      </c>
      <c r="O2319" s="38" t="str">
        <f>IF('query (10)'!P2319="","",'query (10)'!P2319)</f>
        <v>Medium</v>
      </c>
      <c r="P2319" s="38" t="str">
        <f>IF('query (10)'!N2319="","",'query (10)'!N2319)</f>
        <v>Check hydraulic oil level to PM 3 Month Cycle</v>
      </c>
      <c r="Q2319" s="38" t="str">
        <f>TRIM('query (10)'!N2319)</f>
        <v>Check hydraulic oil level to PM 3 Month Cycle</v>
      </c>
      <c r="R2319" s="38" t="str">
        <f>TRIM(UPPER('query (10)'!R2319))</f>
        <v/>
      </c>
      <c r="S2319" s="38" t="str">
        <f>TRIM(UPPER('query (10)'!S2319))</f>
        <v/>
      </c>
      <c r="T2319" s="38" t="str">
        <f>IF('query (10)'!Q2319="","",TRIM(UPPER('query (10)'!Q2319)))</f>
        <v/>
      </c>
      <c r="U2319" s="38" t="str">
        <f>IF('query (10)'!T2319="","",'query (10)'!T2319)</f>
        <v/>
      </c>
      <c r="V2319" s="39" t="str">
        <f>IF('query (10)'!T2319="","",IFERROR(VALUE('query (10)'!T2319),""))</f>
        <v/>
      </c>
      <c r="W2319" s="40">
        <f>IF('query (10)'!U2319="","",'query (10)'!U2319)</f>
        <v>0</v>
      </c>
      <c r="X2319" s="39">
        <f>IF('query (10)'!V2319="","",'query (10)'!V2319)</f>
        <v>90</v>
      </c>
      <c r="Y2319" s="41">
        <f>IF('query (10)'!W2319="","",'query (10)'!W2319)</f>
        <v>46119</v>
      </c>
      <c r="Z2319" s="41">
        <f>IF('query (10)'!X2319="","",'query (10)'!X2319)</f>
        <v>46141</v>
      </c>
      <c r="AA2319" s="41">
        <f>IF('query (10)'!Y2319="","",'query (10)'!Y2319)</f>
        <v>46141</v>
      </c>
      <c r="AB2319" s="41">
        <f>IF('query (10)'!Z2319="","",'query (10)'!Z2319)</f>
        <v>46231</v>
      </c>
      <c r="AC2319" s="38" t="str">
        <f>IF(OR('query (10)'!AA2319="",COUNTIF(Cleaning_Rules!$A$21:$A$26,TRIM('query (10)'!AA2319))&gt;0),"",TRIM('query (10)'!AA2319))</f>
        <v/>
      </c>
      <c r="AD2319" s="38" t="str">
        <f>IF('query (10)'!AB2319="","",TRIM(IFERROR(_xlfn.TEXTBEFORE('query (10)'!AB2319,"("),'query (10)'!AB2319)))</f>
        <v>เริ่มซ่อมงาน PM แล้ว รับผิดชอบโดย KUNANON PARAWANWONG</v>
      </c>
      <c r="AE2319" s="38" t="str">
        <f>IFERROR(LOWER(TRIM(_xlfn.TEXTBEFORE(_xlfn.TEXTAFTER('query (10)'!AB2319,"("),")"))),"")</f>
        <v>parawanwong-k-3161@nsk.com</v>
      </c>
      <c r="AF2319" s="38" t="str">
        <f>IF('query (10)'!AD2319="","",TRIM('query (10)'!AD2319))</f>
        <v>คุณานนต์ ปารวัณวงศ์</v>
      </c>
      <c r="AG2319" s="38" t="str">
        <f>IF('query (10)'!AE2319="","",TRIM('query (10)'!AE2319))</f>
        <v>คุณานนต์ ปารวัณวงศ์</v>
      </c>
      <c r="AH2319" s="38" t="str">
        <f>IF('query (10)'!AF2319="","",IFERROR(VALUE('query (10)'!AF2319),""))</f>
        <v/>
      </c>
      <c r="AI2319" s="38" t="str">
        <f>IF('query (10)'!AG2319="","",TRIM('query (10)'!AG2319))</f>
        <v/>
      </c>
      <c r="AJ2319" s="38" t="str">
        <f>IF('query (10)'!AH2319="","",IFERROR(VALUE('query (10)'!AH2319),""))</f>
        <v/>
      </c>
      <c r="AK2319" s="38" t="str">
        <f>IF('query (10)'!AI2319="","",TRIM('query (10)'!AI2319))</f>
        <v/>
      </c>
      <c r="AL2319" s="42">
        <f t="shared" si="180"/>
        <v>2026</v>
      </c>
      <c r="AM2319" s="42" t="str">
        <f t="shared" si="181"/>
        <v>2026-04</v>
      </c>
      <c r="AN2319" s="42" t="str">
        <f t="shared" ca="1" si="182"/>
        <v/>
      </c>
      <c r="AO2319" s="42" t="str">
        <f t="shared" si="183"/>
        <v>GR-828 | INNER RING BORE GRINDING MACHINE | KWD7 | HYDRAULIC OIL PUMP | Time-based Maintenance | Mechanical | Inspection | Medium | Check hydraulic oil level to PM 3 Month Cycle | เริ่มซ่อมงาน PM แล้ว รับผิดชอบโดย KUNANON PARAWANWONG | คุณานนต์ ปารวัณวงศ์</v>
      </c>
      <c r="AP2319" s="42" t="str">
        <f>_xlfn.TEXTJOIN("; ",TRUE,IF(COUNTA('query (10)'!A2319:AK2319)&lt;=6,"NEAR_EMPTY_ROW",""),IF($K2319="","MISSING_STATUS",""),IF(AND($K2319="เสร็จสิ้น",$Z2319=""),"DONE_NO_ACTUAL_DATE",""),IF(AND($I2319="Condition-based Maintenance",$AH2319=""),"CBM_NO_MEASUREMENT",""),IF(OR($X2319="",$X2319=0),"INVALID_PERIOD",""),IF(AND($AA2319&lt;&gt;"",$AB2319&lt;&gt;"",$AB2319&lt;$AA2319),"DATE_SEQUENCE_ERROR",""),IF(AND($AB2319&lt;&gt;"",$AB2319&gt;DATE(2030,12,31)),"DATE_OUTLIER",""),IF($C2319="","MISSING_QRCODE",""),IF($J2319="UNKNOWN","UNKNOWN_PM_TYPE",""),IF($L2319="UNKNOWN","UNKNOWN_STATUS",""))</f>
        <v/>
      </c>
      <c r="AQ2319" s="42" t="str">
        <f t="shared" si="184"/>
        <v>NO</v>
      </c>
    </row>
    <row r="2320" spans="1:43" x14ac:dyDescent="0.3">
      <c r="A2320" s="38">
        <f>IF('query (10)'!A2320="","",'query (10)'!A2320)</f>
        <v>2563</v>
      </c>
      <c r="B2320" s="38">
        <f>IF('query (10)'!B2320="","",'query (10)'!B2320)</f>
        <v>20228</v>
      </c>
      <c r="C2320" s="38" t="str">
        <f>TRIM(UPPER('query (10)'!M2320))</f>
        <v>GR-830</v>
      </c>
      <c r="D2320" s="38" t="str">
        <f>TRIM(UPPER(IFERROR(_xlfn.TEXTBEFORE('query (10)'!L2320,"("),'query (10)'!L2320)))</f>
        <v>INNER RING RACEWAY AND RIB SUPER FINISH MACHINE</v>
      </c>
      <c r="E2320" s="38" t="str">
        <f>IFERROR(TRIM(UPPER(_xlfn.TEXTBEFORE(_xlfn.TEXTAFTER('query (10)'!L2320,"("),")"))),"")</f>
        <v/>
      </c>
      <c r="F2320" s="38" t="str">
        <f>TRIM('query (10)'!K2320)</f>
        <v>KWD7</v>
      </c>
      <c r="G2320" s="38" t="str">
        <f>IF('query (10)'!J2320="","",'query (10)'!J2320)</f>
        <v>Hydraulic oil pump</v>
      </c>
      <c r="H2320" s="38" t="str">
        <f>TRIM(UPPER('query (10)'!J2320))</f>
        <v>HYDRAULIC OIL PUMP</v>
      </c>
      <c r="I2320" s="38" t="str">
        <f>IF('query (10)'!F2320="","",'query (10)'!F2320)</f>
        <v>Time-based Maintenance</v>
      </c>
      <c r="J2320" s="38" t="str">
        <f>IF('query (10)'!F2320="","",IFERROR(INDEX(Cleaning_Rules!$B$14:$B$17,MATCH(TRIM('query (10)'!F2320),Cleaning_Rules!$A$14:$A$17,0)),"UNKNOWN"))</f>
        <v>TBM</v>
      </c>
      <c r="K2320" s="38" t="str">
        <f>IF('query (10)'!G2320="","",'query (10)'!G2320)</f>
        <v>เสร็จสิ้น</v>
      </c>
      <c r="L2320" s="38" t="str">
        <f>IF('query (10)'!G2320="","MISSING",IFERROR(INDEX(Cleaning_Rules!$B$5:$B$10,MATCH(TRIM('query (10)'!G2320),Cleaning_Rules!$A$5:$A$10,0)),"UNKNOWN"))</f>
        <v>COMPLETED</v>
      </c>
      <c r="M2320" s="38" t="str">
        <f>IF('query (10)'!I2320="","",'query (10)'!I2320)</f>
        <v>Mechanical</v>
      </c>
      <c r="N2320" s="38" t="str">
        <f>IF('query (10)'!O2320="","",'query (10)'!O2320)</f>
        <v>Inspection</v>
      </c>
      <c r="O2320" s="38" t="str">
        <f>IF('query (10)'!P2320="","",'query (10)'!P2320)</f>
        <v>Medium</v>
      </c>
      <c r="P2320" s="38" t="str">
        <f>IF('query (10)'!N2320="","",'query (10)'!N2320)</f>
        <v>Check hydraulic oil level to PM 3 Month Cycle</v>
      </c>
      <c r="Q2320" s="38" t="str">
        <f>TRIM('query (10)'!N2320)</f>
        <v>Check hydraulic oil level to PM 3 Month Cycle</v>
      </c>
      <c r="R2320" s="38" t="str">
        <f>TRIM(UPPER('query (10)'!R2320))</f>
        <v/>
      </c>
      <c r="S2320" s="38" t="str">
        <f>TRIM(UPPER('query (10)'!S2320))</f>
        <v/>
      </c>
      <c r="T2320" s="38" t="str">
        <f>IF('query (10)'!Q2320="","",TRIM(UPPER('query (10)'!Q2320)))</f>
        <v/>
      </c>
      <c r="U2320" s="38" t="str">
        <f>IF('query (10)'!T2320="","",'query (10)'!T2320)</f>
        <v/>
      </c>
      <c r="V2320" s="39" t="str">
        <f>IF('query (10)'!T2320="","",IFERROR(VALUE('query (10)'!T2320),""))</f>
        <v/>
      </c>
      <c r="W2320" s="40">
        <f>IF('query (10)'!U2320="","",'query (10)'!U2320)</f>
        <v>0</v>
      </c>
      <c r="X2320" s="39">
        <f>IF('query (10)'!V2320="","",'query (10)'!V2320)</f>
        <v>90</v>
      </c>
      <c r="Y2320" s="41">
        <f>IF('query (10)'!W2320="","",'query (10)'!W2320)</f>
        <v>46119</v>
      </c>
      <c r="Z2320" s="41">
        <f>IF('query (10)'!X2320="","",'query (10)'!X2320)</f>
        <v>46141</v>
      </c>
      <c r="AA2320" s="41">
        <f>IF('query (10)'!Y2320="","",'query (10)'!Y2320)</f>
        <v>46141</v>
      </c>
      <c r="AB2320" s="41">
        <f>IF('query (10)'!Z2320="","",'query (10)'!Z2320)</f>
        <v>46231</v>
      </c>
      <c r="AC2320" s="38" t="str">
        <f>IF(OR('query (10)'!AA2320="",COUNTIF(Cleaning_Rules!$A$21:$A$26,TRIM('query (10)'!AA2320))&gt;0),"",TRIM('query (10)'!AA2320))</f>
        <v/>
      </c>
      <c r="AD2320" s="38" t="str">
        <f>IF('query (10)'!AB2320="","",TRIM(IFERROR(_xlfn.TEXTBEFORE('query (10)'!AB2320,"("),'query (10)'!AB2320)))</f>
        <v>เริ่มซ่อมงาน PM แล้ว รับผิดชอบโดย KUNANON PARAWANWONG</v>
      </c>
      <c r="AE2320" s="38" t="str">
        <f>IFERROR(LOWER(TRIM(_xlfn.TEXTBEFORE(_xlfn.TEXTAFTER('query (10)'!AB2320,"("),")"))),"")</f>
        <v>parawanwong-k-3161@nsk.com</v>
      </c>
      <c r="AF2320" s="38" t="str">
        <f>IF('query (10)'!AD2320="","",TRIM('query (10)'!AD2320))</f>
        <v>คุณานนต์ ปารวัณวงศ์</v>
      </c>
      <c r="AG2320" s="38" t="str">
        <f>IF('query (10)'!AE2320="","",TRIM('query (10)'!AE2320))</f>
        <v>คุณานนต์ ปารวัณวงศ์</v>
      </c>
      <c r="AH2320" s="38" t="str">
        <f>IF('query (10)'!AF2320="","",IFERROR(VALUE('query (10)'!AF2320),""))</f>
        <v/>
      </c>
      <c r="AI2320" s="38" t="str">
        <f>IF('query (10)'!AG2320="","",TRIM('query (10)'!AG2320))</f>
        <v/>
      </c>
      <c r="AJ2320" s="38" t="str">
        <f>IF('query (10)'!AH2320="","",IFERROR(VALUE('query (10)'!AH2320),""))</f>
        <v/>
      </c>
      <c r="AK2320" s="38" t="str">
        <f>IF('query (10)'!AI2320="","",TRIM('query (10)'!AI2320))</f>
        <v/>
      </c>
      <c r="AL2320" s="42">
        <f t="shared" si="180"/>
        <v>2026</v>
      </c>
      <c r="AM2320" s="42" t="str">
        <f t="shared" si="181"/>
        <v>2026-04</v>
      </c>
      <c r="AN2320" s="42" t="str">
        <f t="shared" ca="1" si="182"/>
        <v/>
      </c>
      <c r="AO2320" s="42" t="str">
        <f t="shared" si="183"/>
        <v>GR-830 | INNER RING RACEWAY AND RIB SUPER FINISH MACHINE | KWD7 | HYDRAULIC OIL PUMP | Time-based Maintenance | Mechanical | Inspection | Medium | Check hydraulic oil level to PM 3 Month Cycle | เริ่มซ่อมงาน PM แล้ว รับผิดชอบโดย KUNANON PARAWANWONG | คุณานนต์ ปารวัณวงศ์</v>
      </c>
      <c r="AP2320" s="42" t="str">
        <f>_xlfn.TEXTJOIN("; ",TRUE,IF(COUNTA('query (10)'!A2320:AK2320)&lt;=6,"NEAR_EMPTY_ROW",""),IF($K2320="","MISSING_STATUS",""),IF(AND($K2320="เสร็จสิ้น",$Z2320=""),"DONE_NO_ACTUAL_DATE",""),IF(AND($I2320="Condition-based Maintenance",$AH2320=""),"CBM_NO_MEASUREMENT",""),IF(OR($X2320="",$X2320=0),"INVALID_PERIOD",""),IF(AND($AA2320&lt;&gt;"",$AB2320&lt;&gt;"",$AB2320&lt;$AA2320),"DATE_SEQUENCE_ERROR",""),IF(AND($AB2320&lt;&gt;"",$AB2320&gt;DATE(2030,12,31)),"DATE_OUTLIER",""),IF($C2320="","MISSING_QRCODE",""),IF($J2320="UNKNOWN","UNKNOWN_PM_TYPE",""),IF($L2320="UNKNOWN","UNKNOWN_STATUS",""))</f>
        <v/>
      </c>
      <c r="AQ2320" s="42" t="str">
        <f t="shared" si="184"/>
        <v>NO</v>
      </c>
    </row>
    <row r="2321" spans="1:43" x14ac:dyDescent="0.3">
      <c r="A2321" s="38">
        <f>IF('query (10)'!A2321="","",'query (10)'!A2321)</f>
        <v>2564</v>
      </c>
      <c r="B2321" s="38">
        <f>IF('query (10)'!B2321="","",'query (10)'!B2321)</f>
        <v>20288</v>
      </c>
      <c r="C2321" s="38" t="str">
        <f>TRIM(UPPER('query (10)'!M2321))</f>
        <v>AS-1055</v>
      </c>
      <c r="D2321" s="38" t="str">
        <f>TRIM(UPPER(IFERROR(_xlfn.TEXTBEFORE('query (10)'!L2321,"("),'query (10)'!L2321)))</f>
        <v>BCD AUTO ASSEMBLY MACHINE</v>
      </c>
      <c r="E2321" s="38" t="str">
        <f>IFERROR(TRIM(UPPER(_xlfn.TEXTBEFORE(_xlfn.TEXTAFTER('query (10)'!L2321,"("),")"))),"")</f>
        <v/>
      </c>
      <c r="F2321" s="38" t="str">
        <f>TRIM('query (10)'!K2321)</f>
        <v>HUB2.5</v>
      </c>
      <c r="G2321" s="38" t="str">
        <f>IF('query (10)'!J2321="","",'query (10)'!J2321)</f>
        <v>Air Cylinder</v>
      </c>
      <c r="H2321" s="38" t="str">
        <f>TRIM(UPPER('query (10)'!J2321))</f>
        <v>AIR CYLINDER</v>
      </c>
      <c r="I2321" s="38" t="str">
        <f>IF('query (10)'!F2321="","",'query (10)'!F2321)</f>
        <v>Condition-based Maintenance</v>
      </c>
      <c r="J2321" s="38" t="str">
        <f>IF('query (10)'!F2321="","",IFERROR(INDEX(Cleaning_Rules!$B$14:$B$17,MATCH(TRIM('query (10)'!F2321),Cleaning_Rules!$A$14:$A$17,0)),"UNKNOWN"))</f>
        <v>CBM</v>
      </c>
      <c r="K2321" s="38" t="str">
        <f>IF('query (10)'!G2321="","",'query (10)'!G2321)</f>
        <v>เสร็จสิ้น</v>
      </c>
      <c r="L2321" s="38" t="str">
        <f>IF('query (10)'!G2321="","MISSING",IFERROR(INDEX(Cleaning_Rules!$B$5:$B$10,MATCH(TRIM('query (10)'!G2321),Cleaning_Rules!$A$5:$A$10,0)),"UNKNOWN"))</f>
        <v>COMPLETED</v>
      </c>
      <c r="M2321" s="38" t="str">
        <f>IF('query (10)'!I2321="","",'query (10)'!I2321)</f>
        <v>Mechanical</v>
      </c>
      <c r="N2321" s="38" t="str">
        <f>IF('query (10)'!O2321="","",'query (10)'!O2321)</f>
        <v>Part Change</v>
      </c>
      <c r="O2321" s="38" t="str">
        <f>IF('query (10)'!P2321="","",'query (10)'!P2321)</f>
        <v>Medium</v>
      </c>
      <c r="P2321" s="38" t="str">
        <f>IF('query (10)'!N2321="","",'query (10)'!N2321)</f>
        <v>Air cylinder R-roller stopper jamming during operation</v>
      </c>
      <c r="Q2321" s="38" t="str">
        <f>TRIM('query (10)'!N2321)</f>
        <v>Air cylinder R-roller stopper jamming during operation</v>
      </c>
      <c r="R2321" s="38" t="str">
        <f>TRIM(UPPER('query (10)'!R2321))</f>
        <v/>
      </c>
      <c r="S2321" s="38" t="str">
        <f>TRIM(UPPER('query (10)'!S2321))</f>
        <v/>
      </c>
      <c r="T2321" s="38" t="str">
        <f>IF('query (10)'!Q2321="","",TRIM(UPPER('query (10)'!Q2321)))</f>
        <v/>
      </c>
      <c r="U2321" s="38" t="str">
        <f>IF('query (10)'!T2321="","",'query (10)'!T2321)</f>
        <v/>
      </c>
      <c r="V2321" s="39" t="str">
        <f>IF('query (10)'!T2321="","",IFERROR(VALUE('query (10)'!T2321),""))</f>
        <v/>
      </c>
      <c r="W2321" s="40">
        <f>IF('query (10)'!U2321="","",'query (10)'!U2321)</f>
        <v>0</v>
      </c>
      <c r="X2321" s="39">
        <f>IF('query (10)'!V2321="","",'query (10)'!V2321)</f>
        <v>0</v>
      </c>
      <c r="Y2321" s="41">
        <f>IF('query (10)'!W2321="","",'query (10)'!W2321)</f>
        <v>46121</v>
      </c>
      <c r="Z2321" s="41">
        <f>IF('query (10)'!X2321="","",'query (10)'!X2321)</f>
        <v>46141</v>
      </c>
      <c r="AA2321" s="41">
        <f>IF('query (10)'!Y2321="","",'query (10)'!Y2321)</f>
        <v>46141</v>
      </c>
      <c r="AB2321" s="41">
        <f>IF('query (10)'!Z2321="","",'query (10)'!Z2321)</f>
        <v>46141</v>
      </c>
      <c r="AC2321" s="38" t="str">
        <f>IF(OR('query (10)'!AA2321="",COUNTIF(Cleaning_Rules!$A$21:$A$26,TRIM('query (10)'!AA2321))&gt;0),"",TRIM('query (10)'!AA2321))</f>
        <v/>
      </c>
      <c r="AD2321" s="38" t="str">
        <f>IF('query (10)'!AB2321="","",TRIM(IFERROR(_xlfn.TEXTBEFORE('query (10)'!AB2321,"("),'query (10)'!AB2321)))</f>
        <v>เริ่มซ่อมงาน PM แล้ว รับผิดชอบโดย JAKKAPAT KHOTSOMBAT</v>
      </c>
      <c r="AE2321" s="38" t="str">
        <f>IFERROR(LOWER(TRIM(_xlfn.TEXTBEFORE(_xlfn.TEXTAFTER('query (10)'!AB2321,"("),")"))),"")</f>
        <v>jakkapat@nsk.com</v>
      </c>
      <c r="AF2321" s="38" t="str">
        <f>IF('query (10)'!AD2321="","",TRIM('query (10)'!AD2321))</f>
        <v>จักรภัทร โคตรสมบัติ</v>
      </c>
      <c r="AG2321" s="38" t="str">
        <f>IF('query (10)'!AE2321="","",TRIM('query (10)'!AE2321))</f>
        <v>จักรภัทร โคตรสมบัติ</v>
      </c>
      <c r="AH2321" s="38" t="str">
        <f>IF('query (10)'!AF2321="","",IFERROR(VALUE('query (10)'!AF2321),""))</f>
        <v/>
      </c>
      <c r="AI2321" s="38" t="str">
        <f>IF('query (10)'!AG2321="","",TRIM('query (10)'!AG2321))</f>
        <v/>
      </c>
      <c r="AJ2321" s="38" t="str">
        <f>IF('query (10)'!AH2321="","",IFERROR(VALUE('query (10)'!AH2321),""))</f>
        <v/>
      </c>
      <c r="AK2321" s="38" t="str">
        <f>IF('query (10)'!AI2321="","",TRIM('query (10)'!AI2321))</f>
        <v/>
      </c>
      <c r="AL2321" s="42">
        <f t="shared" si="180"/>
        <v>2026</v>
      </c>
      <c r="AM2321" s="42" t="str">
        <f t="shared" si="181"/>
        <v>2026-04</v>
      </c>
      <c r="AN2321" s="42" t="str">
        <f t="shared" ca="1" si="182"/>
        <v/>
      </c>
      <c r="AO2321" s="42" t="str">
        <f t="shared" si="183"/>
        <v>AS-1055 | BCD AUTO ASSEMBLY MACHINE | HUB2.5 | AIR CYLINDER | Condition-based Maintenance | Mechanical | Part Change | Medium | Air cylinder R-roller stopper jamming during operation | เริ่มซ่อมงาน PM แล้ว รับผิดชอบโดย JAKKAPAT KHOTSOMBAT | จักรภัทร โคตรสมบัติ</v>
      </c>
      <c r="AP2321" s="42" t="str">
        <f>_xlfn.TEXTJOIN("; ",TRUE,IF(COUNTA('query (10)'!A2321:AK2321)&lt;=6,"NEAR_EMPTY_ROW",""),IF($K2321="","MISSING_STATUS",""),IF(AND($K2321="เสร็จสิ้น",$Z2321=""),"DONE_NO_ACTUAL_DATE",""),IF(AND($I2321="Condition-based Maintenance",$AH2321=""),"CBM_NO_MEASUREMENT",""),IF(OR($X2321="",$X2321=0),"INVALID_PERIOD",""),IF(AND($AA2321&lt;&gt;"",$AB2321&lt;&gt;"",$AB2321&lt;$AA2321),"DATE_SEQUENCE_ERROR",""),IF(AND($AB2321&lt;&gt;"",$AB2321&gt;DATE(2030,12,31)),"DATE_OUTLIER",""),IF($C2321="","MISSING_QRCODE",""),IF($J2321="UNKNOWN","UNKNOWN_PM_TYPE",""),IF($L2321="UNKNOWN","UNKNOWN_STATUS",""))</f>
        <v>CBM_NO_MEASUREMENT; INVALID_PERIOD</v>
      </c>
      <c r="AQ2321" s="42" t="str">
        <f t="shared" si="184"/>
        <v>NO</v>
      </c>
    </row>
    <row r="2322" spans="1:43" x14ac:dyDescent="0.3">
      <c r="A2322" s="38">
        <f>IF('query (10)'!A2322="","",'query (10)'!A2322)</f>
        <v>2565</v>
      </c>
      <c r="B2322" s="38">
        <f>IF('query (10)'!B2322="","",'query (10)'!B2322)</f>
        <v>20289</v>
      </c>
      <c r="C2322" s="38" t="str">
        <f>TRIM(UPPER('query (10)'!M2322))</f>
        <v>AS-1045</v>
      </c>
      <c r="D2322" s="38" t="str">
        <f>TRIM(UPPER(IFERROR(_xlfn.TEXTBEFORE('query (10)'!L2322,"("),'query (10)'!L2322)))</f>
        <v>GREASE INJECTION MACHINE</v>
      </c>
      <c r="E2322" s="38" t="str">
        <f>IFERROR(TRIM(UPPER(_xlfn.TEXTBEFORE(_xlfn.TEXTAFTER('query (10)'!L2322,"("),")"))),"")</f>
        <v/>
      </c>
      <c r="F2322" s="38" t="str">
        <f>TRIM('query (10)'!K2322)</f>
        <v>HUB2.5</v>
      </c>
      <c r="G2322" s="38" t="str">
        <f>IF('query (10)'!J2322="","",'query (10)'!J2322)</f>
        <v>Air Cylinder</v>
      </c>
      <c r="H2322" s="38" t="str">
        <f>TRIM(UPPER('query (10)'!J2322))</f>
        <v>AIR CYLINDER</v>
      </c>
      <c r="I2322" s="38" t="str">
        <f>IF('query (10)'!F2322="","",'query (10)'!F2322)</f>
        <v>Condition-based Maintenance</v>
      </c>
      <c r="J2322" s="38" t="str">
        <f>IF('query (10)'!F2322="","",IFERROR(INDEX(Cleaning_Rules!$B$14:$B$17,MATCH(TRIM('query (10)'!F2322),Cleaning_Rules!$A$14:$A$17,0)),"UNKNOWN"))</f>
        <v>CBM</v>
      </c>
      <c r="K2322" s="38" t="str">
        <f>IF('query (10)'!G2322="","",'query (10)'!G2322)</f>
        <v>เสร็จสิ้น</v>
      </c>
      <c r="L2322" s="38" t="str">
        <f>IF('query (10)'!G2322="","MISSING",IFERROR(INDEX(Cleaning_Rules!$B$5:$B$10,MATCH(TRIM('query (10)'!G2322),Cleaning_Rules!$A$5:$A$10,0)),"UNKNOWN"))</f>
        <v>COMPLETED</v>
      </c>
      <c r="M2322" s="38" t="str">
        <f>IF('query (10)'!I2322="","",'query (10)'!I2322)</f>
        <v>Mechanical</v>
      </c>
      <c r="N2322" s="38" t="str">
        <f>IF('query (10)'!O2322="","",'query (10)'!O2322)</f>
        <v>Part Change</v>
      </c>
      <c r="O2322" s="38" t="str">
        <f>IF('query (10)'!P2322="","",'query (10)'!P2322)</f>
        <v>Medium</v>
      </c>
      <c r="P2322" s="38" t="str">
        <f>IF('query (10)'!N2322="","",'query (10)'!N2322)</f>
        <v>Air cylinder Arbor 1 up/dow air leak detected</v>
      </c>
      <c r="Q2322" s="38" t="str">
        <f>TRIM('query (10)'!N2322)</f>
        <v>Air cylinder Arbor 1 up/dow air leak detected</v>
      </c>
      <c r="R2322" s="38" t="str">
        <f>TRIM(UPPER('query (10)'!R2322))</f>
        <v/>
      </c>
      <c r="S2322" s="38" t="str">
        <f>TRIM(UPPER('query (10)'!S2322))</f>
        <v/>
      </c>
      <c r="T2322" s="38" t="str">
        <f>IF('query (10)'!Q2322="","",TRIM(UPPER('query (10)'!Q2322)))</f>
        <v/>
      </c>
      <c r="U2322" s="38" t="str">
        <f>IF('query (10)'!T2322="","",'query (10)'!T2322)</f>
        <v/>
      </c>
      <c r="V2322" s="39" t="str">
        <f>IF('query (10)'!T2322="","",IFERROR(VALUE('query (10)'!T2322),""))</f>
        <v/>
      </c>
      <c r="W2322" s="40">
        <f>IF('query (10)'!U2322="","",'query (10)'!U2322)</f>
        <v>0</v>
      </c>
      <c r="X2322" s="39">
        <f>IF('query (10)'!V2322="","",'query (10)'!V2322)</f>
        <v>0</v>
      </c>
      <c r="Y2322" s="41">
        <f>IF('query (10)'!W2322="","",'query (10)'!W2322)</f>
        <v>46121</v>
      </c>
      <c r="Z2322" s="41">
        <f>IF('query (10)'!X2322="","",'query (10)'!X2322)</f>
        <v>46141</v>
      </c>
      <c r="AA2322" s="41">
        <f>IF('query (10)'!Y2322="","",'query (10)'!Y2322)</f>
        <v>46141</v>
      </c>
      <c r="AB2322" s="41">
        <f>IF('query (10)'!Z2322="","",'query (10)'!Z2322)</f>
        <v>46141</v>
      </c>
      <c r="AC2322" s="38" t="str">
        <f>IF(OR('query (10)'!AA2322="",COUNTIF(Cleaning_Rules!$A$21:$A$26,TRIM('query (10)'!AA2322))&gt;0),"",TRIM('query (10)'!AA2322))</f>
        <v/>
      </c>
      <c r="AD2322" s="38" t="str">
        <f>IF('query (10)'!AB2322="","",TRIM(IFERROR(_xlfn.TEXTBEFORE('query (10)'!AB2322,"("),'query (10)'!AB2322)))</f>
        <v>เริ่มซ่อมงาน PM แล้ว รับผิดชอบโดย JAKKAPAT KHOTSOMBAT</v>
      </c>
      <c r="AE2322" s="38" t="str">
        <f>IFERROR(LOWER(TRIM(_xlfn.TEXTBEFORE(_xlfn.TEXTAFTER('query (10)'!AB2322,"("),")"))),"")</f>
        <v>jakkapat@nsk.com</v>
      </c>
      <c r="AF2322" s="38" t="str">
        <f>IF('query (10)'!AD2322="","",TRIM('query (10)'!AD2322))</f>
        <v>จักรภัทร โคตรสมบัติ</v>
      </c>
      <c r="AG2322" s="38" t="str">
        <f>IF('query (10)'!AE2322="","",TRIM('query (10)'!AE2322))</f>
        <v>จักรภัทร โคตรสมบัติ</v>
      </c>
      <c r="AH2322" s="38" t="str">
        <f>IF('query (10)'!AF2322="","",IFERROR(VALUE('query (10)'!AF2322),""))</f>
        <v/>
      </c>
      <c r="AI2322" s="38" t="str">
        <f>IF('query (10)'!AG2322="","",TRIM('query (10)'!AG2322))</f>
        <v/>
      </c>
      <c r="AJ2322" s="38" t="str">
        <f>IF('query (10)'!AH2322="","",IFERROR(VALUE('query (10)'!AH2322),""))</f>
        <v/>
      </c>
      <c r="AK2322" s="38" t="str">
        <f>IF('query (10)'!AI2322="","",TRIM('query (10)'!AI2322))</f>
        <v/>
      </c>
      <c r="AL2322" s="42">
        <f t="shared" si="180"/>
        <v>2026</v>
      </c>
      <c r="AM2322" s="42" t="str">
        <f t="shared" si="181"/>
        <v>2026-04</v>
      </c>
      <c r="AN2322" s="42" t="str">
        <f t="shared" ca="1" si="182"/>
        <v/>
      </c>
      <c r="AO2322" s="42" t="str">
        <f t="shared" si="183"/>
        <v>AS-1045 | GREASE INJECTION MACHINE | HUB2.5 | AIR CYLINDER | Condition-based Maintenance | Mechanical | Part Change | Medium | Air cylinder Arbor 1 up/dow air leak detected | เริ่มซ่อมงาน PM แล้ว รับผิดชอบโดย JAKKAPAT KHOTSOMBAT | จักรภัทร โคตรสมบัติ</v>
      </c>
      <c r="AP2322" s="42" t="str">
        <f>_xlfn.TEXTJOIN("; ",TRUE,IF(COUNTA('query (10)'!A2322:AK2322)&lt;=6,"NEAR_EMPTY_ROW",""),IF($K2322="","MISSING_STATUS",""),IF(AND($K2322="เสร็จสิ้น",$Z2322=""),"DONE_NO_ACTUAL_DATE",""),IF(AND($I2322="Condition-based Maintenance",$AH2322=""),"CBM_NO_MEASUREMENT",""),IF(OR($X2322="",$X2322=0),"INVALID_PERIOD",""),IF(AND($AA2322&lt;&gt;"",$AB2322&lt;&gt;"",$AB2322&lt;$AA2322),"DATE_SEQUENCE_ERROR",""),IF(AND($AB2322&lt;&gt;"",$AB2322&gt;DATE(2030,12,31)),"DATE_OUTLIER",""),IF($C2322="","MISSING_QRCODE",""),IF($J2322="UNKNOWN","UNKNOWN_PM_TYPE",""),IF($L2322="UNKNOWN","UNKNOWN_STATUS",""))</f>
        <v>CBM_NO_MEASUREMENT; INVALID_PERIOD</v>
      </c>
      <c r="AQ2322" s="42" t="str">
        <f t="shared" si="184"/>
        <v>NO</v>
      </c>
    </row>
    <row r="2323" spans="1:43" x14ac:dyDescent="0.3">
      <c r="A2323" s="38">
        <f>IF('query (10)'!A2323="","",'query (10)'!A2323)</f>
        <v>2566</v>
      </c>
      <c r="B2323" s="38">
        <f>IF('query (10)'!B2323="","",'query (10)'!B2323)</f>
        <v>20290</v>
      </c>
      <c r="C2323" s="38" t="str">
        <f>TRIM(UPPER('query (10)'!M2323))</f>
        <v>GR-1035</v>
      </c>
      <c r="D2323" s="38" t="str">
        <f>TRIM(UPPER(IFERROR(_xlfn.TEXTBEFORE('query (10)'!L2323,"("),'query (10)'!L2323)))</f>
        <v>OUTER RING RACEWAY GRINDING MACHINE</v>
      </c>
      <c r="E2323" s="38" t="str">
        <f>IFERROR(TRIM(UPPER(_xlfn.TEXTBEFORE(_xlfn.TEXTAFTER('query (10)'!L2323,"("),")"))),"")</f>
        <v/>
      </c>
      <c r="F2323" s="38" t="str">
        <f>TRIM('query (10)'!K2323)</f>
        <v>HUB2.5</v>
      </c>
      <c r="G2323" s="38" t="str">
        <f>IF('query (10)'!J2323="","",'query (10)'!J2323)</f>
        <v>Air Cylinder</v>
      </c>
      <c r="H2323" s="38" t="str">
        <f>TRIM(UPPER('query (10)'!J2323))</f>
        <v>AIR CYLINDER</v>
      </c>
      <c r="I2323" s="38" t="str">
        <f>IF('query (10)'!F2323="","",'query (10)'!F2323)</f>
        <v>Condition-based Maintenance</v>
      </c>
      <c r="J2323" s="38" t="str">
        <f>IF('query (10)'!F2323="","",IFERROR(INDEX(Cleaning_Rules!$B$14:$B$17,MATCH(TRIM('query (10)'!F2323),Cleaning_Rules!$A$14:$A$17,0)),"UNKNOWN"))</f>
        <v>CBM</v>
      </c>
      <c r="K2323" s="38" t="str">
        <f>IF('query (10)'!G2323="","",'query (10)'!G2323)</f>
        <v>เสร็จสิ้น</v>
      </c>
      <c r="L2323" s="38" t="str">
        <f>IF('query (10)'!G2323="","MISSING",IFERROR(INDEX(Cleaning_Rules!$B$5:$B$10,MATCH(TRIM('query (10)'!G2323),Cleaning_Rules!$A$5:$A$10,0)),"UNKNOWN"))</f>
        <v>COMPLETED</v>
      </c>
      <c r="M2323" s="38" t="str">
        <f>IF('query (10)'!I2323="","",'query (10)'!I2323)</f>
        <v>Mechanical</v>
      </c>
      <c r="N2323" s="38" t="str">
        <f>IF('query (10)'!O2323="","",'query (10)'!O2323)</f>
        <v>Part Change</v>
      </c>
      <c r="O2323" s="38" t="str">
        <f>IF('query (10)'!P2323="","",'query (10)'!P2323)</f>
        <v>Medium</v>
      </c>
      <c r="P2323" s="38" t="str">
        <f>IF('query (10)'!N2323="","",'query (10)'!N2323)</f>
        <v>Air cylinder Loader Chuck air leak detected</v>
      </c>
      <c r="Q2323" s="38" t="str">
        <f>TRIM('query (10)'!N2323)</f>
        <v>Air cylinder Loader Chuck air leak detected</v>
      </c>
      <c r="R2323" s="38" t="str">
        <f>TRIM(UPPER('query (10)'!R2323))</f>
        <v/>
      </c>
      <c r="S2323" s="38" t="str">
        <f>TRIM(UPPER('query (10)'!S2323))</f>
        <v/>
      </c>
      <c r="T2323" s="38" t="str">
        <f>IF('query (10)'!Q2323="","",TRIM(UPPER('query (10)'!Q2323)))</f>
        <v/>
      </c>
      <c r="U2323" s="38" t="str">
        <f>IF('query (10)'!T2323="","",'query (10)'!T2323)</f>
        <v/>
      </c>
      <c r="V2323" s="39" t="str">
        <f>IF('query (10)'!T2323="","",IFERROR(VALUE('query (10)'!T2323),""))</f>
        <v/>
      </c>
      <c r="W2323" s="40">
        <f>IF('query (10)'!U2323="","",'query (10)'!U2323)</f>
        <v>0</v>
      </c>
      <c r="X2323" s="39">
        <f>IF('query (10)'!V2323="","",'query (10)'!V2323)</f>
        <v>0</v>
      </c>
      <c r="Y2323" s="41">
        <f>IF('query (10)'!W2323="","",'query (10)'!W2323)</f>
        <v>46121</v>
      </c>
      <c r="Z2323" s="41">
        <f>IF('query (10)'!X2323="","",'query (10)'!X2323)</f>
        <v>46142</v>
      </c>
      <c r="AA2323" s="41">
        <f>IF('query (10)'!Y2323="","",'query (10)'!Y2323)</f>
        <v>46142</v>
      </c>
      <c r="AB2323" s="41">
        <f>IF('query (10)'!Z2323="","",'query (10)'!Z2323)</f>
        <v>46142</v>
      </c>
      <c r="AC2323" s="38" t="str">
        <f>IF(OR('query (10)'!AA2323="",COUNTIF(Cleaning_Rules!$A$21:$A$26,TRIM('query (10)'!AA2323))&gt;0),"",TRIM('query (10)'!AA2323))</f>
        <v/>
      </c>
      <c r="AD2323" s="38" t="str">
        <f>IF('query (10)'!AB2323="","",TRIM(IFERROR(_xlfn.TEXTBEFORE('query (10)'!AB2323,"("),'query (10)'!AB2323)))</f>
        <v>เริ่มซ่อมงาน PM แล้ว รับผิดชอบโดย JAKKAPAT KHOTSOMBAT</v>
      </c>
      <c r="AE2323" s="38" t="str">
        <f>IFERROR(LOWER(TRIM(_xlfn.TEXTBEFORE(_xlfn.TEXTAFTER('query (10)'!AB2323,"("),")"))),"")</f>
        <v>jakkapat@nsk.com</v>
      </c>
      <c r="AF2323" s="38" t="str">
        <f>IF('query (10)'!AD2323="","",TRIM('query (10)'!AD2323))</f>
        <v>จักรภัทร โคตรสมบัติ</v>
      </c>
      <c r="AG2323" s="38" t="str">
        <f>IF('query (10)'!AE2323="","",TRIM('query (10)'!AE2323))</f>
        <v>จักรภัทร โคตรสมบัติ</v>
      </c>
      <c r="AH2323" s="38" t="str">
        <f>IF('query (10)'!AF2323="","",IFERROR(VALUE('query (10)'!AF2323),""))</f>
        <v/>
      </c>
      <c r="AI2323" s="38" t="str">
        <f>IF('query (10)'!AG2323="","",TRIM('query (10)'!AG2323))</f>
        <v/>
      </c>
      <c r="AJ2323" s="38" t="str">
        <f>IF('query (10)'!AH2323="","",IFERROR(VALUE('query (10)'!AH2323),""))</f>
        <v/>
      </c>
      <c r="AK2323" s="38" t="str">
        <f>IF('query (10)'!AI2323="","",TRIM('query (10)'!AI2323))</f>
        <v/>
      </c>
      <c r="AL2323" s="42">
        <f t="shared" si="180"/>
        <v>2026</v>
      </c>
      <c r="AM2323" s="42" t="str">
        <f t="shared" si="181"/>
        <v>2026-04</v>
      </c>
      <c r="AN2323" s="42" t="str">
        <f t="shared" ca="1" si="182"/>
        <v/>
      </c>
      <c r="AO2323" s="42" t="str">
        <f t="shared" si="183"/>
        <v>GR-1035 | OUTER RING RACEWAY GRINDING MACHINE | HUB2.5 | AIR CYLINDER | Condition-based Maintenance | Mechanical | Part Change | Medium | Air cylinder Loader Chuck air leak detected | เริ่มซ่อมงาน PM แล้ว รับผิดชอบโดย JAKKAPAT KHOTSOMBAT | จักรภัทร โคตรสมบัติ</v>
      </c>
      <c r="AP2323" s="42" t="str">
        <f>_xlfn.TEXTJOIN("; ",TRUE,IF(COUNTA('query (10)'!A2323:AK2323)&lt;=6,"NEAR_EMPTY_ROW",""),IF($K2323="","MISSING_STATUS",""),IF(AND($K2323="เสร็จสิ้น",$Z2323=""),"DONE_NO_ACTUAL_DATE",""),IF(AND($I2323="Condition-based Maintenance",$AH2323=""),"CBM_NO_MEASUREMENT",""),IF(OR($X2323="",$X2323=0),"INVALID_PERIOD",""),IF(AND($AA2323&lt;&gt;"",$AB2323&lt;&gt;"",$AB2323&lt;$AA2323),"DATE_SEQUENCE_ERROR",""),IF(AND($AB2323&lt;&gt;"",$AB2323&gt;DATE(2030,12,31)),"DATE_OUTLIER",""),IF($C2323="","MISSING_QRCODE",""),IF($J2323="UNKNOWN","UNKNOWN_PM_TYPE",""),IF($L2323="UNKNOWN","UNKNOWN_STATUS",""))</f>
        <v>CBM_NO_MEASUREMENT; INVALID_PERIOD</v>
      </c>
      <c r="AQ2323" s="42" t="str">
        <f t="shared" si="184"/>
        <v>NO</v>
      </c>
    </row>
    <row r="2324" spans="1:43" x14ac:dyDescent="0.3">
      <c r="A2324" s="38">
        <f>IF('query (10)'!A2324="","",'query (10)'!A2324)</f>
        <v>2567</v>
      </c>
      <c r="B2324" s="38">
        <f>IF('query (10)'!B2324="","",'query (10)'!B2324)</f>
        <v>21121</v>
      </c>
      <c r="C2324" s="38" t="str">
        <f>TRIM(UPPER('query (10)'!M2324))</f>
        <v>WA-913</v>
      </c>
      <c r="D2324" s="38" t="str">
        <f>TRIM(UPPER(IFERROR(_xlfn.TEXTBEFORE('query (10)'!L2324,"("),'query (10)'!L2324)))</f>
        <v>OUTER/INNER RING PART WASH EQUIPMENT M/C</v>
      </c>
      <c r="E2324" s="38" t="str">
        <f>IFERROR(TRIM(UPPER(_xlfn.TEXTBEFORE(_xlfn.TEXTAFTER('query (10)'!L2324,"("),")"))),"")</f>
        <v>WA-132</v>
      </c>
      <c r="F2324" s="38" t="str">
        <f>TRIM('query (10)'!K2324)</f>
        <v>MCB1</v>
      </c>
      <c r="G2324" s="38" t="str">
        <f>IF('query (10)'!J2324="","",'query (10)'!J2324)</f>
        <v>Filter</v>
      </c>
      <c r="H2324" s="38" t="str">
        <f>TRIM(UPPER('query (10)'!J2324))</f>
        <v>FILTER</v>
      </c>
      <c r="I2324" s="38" t="str">
        <f>IF('query (10)'!F2324="","",'query (10)'!F2324)</f>
        <v>Time-based Maintenance</v>
      </c>
      <c r="J2324" s="38" t="str">
        <f>IF('query (10)'!F2324="","",IFERROR(INDEX(Cleaning_Rules!$B$14:$B$17,MATCH(TRIM('query (10)'!F2324),Cleaning_Rules!$A$14:$A$17,0)),"UNKNOWN"))</f>
        <v>TBM</v>
      </c>
      <c r="K2324" s="38" t="str">
        <f>IF('query (10)'!G2324="","",'query (10)'!G2324)</f>
        <v>เสร็จสิ้น</v>
      </c>
      <c r="L2324" s="38" t="str">
        <f>IF('query (10)'!G2324="","MISSING",IFERROR(INDEX(Cleaning_Rules!$B$5:$B$10,MATCH(TRIM('query (10)'!G2324),Cleaning_Rules!$A$5:$A$10,0)),"UNKNOWN"))</f>
        <v>COMPLETED</v>
      </c>
      <c r="M2324" s="38" t="str">
        <f>IF('query (10)'!I2324="","",'query (10)'!I2324)</f>
        <v>Mechanical</v>
      </c>
      <c r="N2324" s="38" t="str">
        <f>IF('query (10)'!O2324="","",'query (10)'!O2324)</f>
        <v>Part Change</v>
      </c>
      <c r="O2324" s="38" t="str">
        <f>IF('query (10)'!P2324="","",'query (10)'!P2324)</f>
        <v>Medium</v>
      </c>
      <c r="P2324" s="38" t="str">
        <f>IF('query (10)'!N2324="","",'query (10)'!N2324)</f>
        <v>Change filter oil washing to cycle pm 1Y.
- 1 micron 10" = 2 EA.
- 10 micron 10'' = 2 EA.</v>
      </c>
      <c r="Q2324" s="38" t="str">
        <f>TRIM('query (10)'!N2324)</f>
        <v>Change filter oil washing to cycle pm 1Y.
- 1 micron 10" = 2 EA.
- 10 micron 10'' = 2 EA.</v>
      </c>
      <c r="R2324" s="38" t="str">
        <f>TRIM(UPPER('query (10)'!R2324))</f>
        <v>FILTER</v>
      </c>
      <c r="S2324" s="38" t="str">
        <f>TRIM(UPPER('query (10)'!S2324))</f>
        <v>1 MICRON 10",FILTER"</v>
      </c>
      <c r="T2324" s="38" t="str">
        <f>IF('query (10)'!Q2324="","",TRIM(UPPER('query (10)'!Q2324)))</f>
        <v/>
      </c>
      <c r="U2324" s="38" t="str">
        <f>IF('query (10)'!T2324="","",'query (10)'!T2324)</f>
        <v/>
      </c>
      <c r="V2324" s="39" t="str">
        <f>IF('query (10)'!T2324="","",IFERROR(VALUE('query (10)'!T2324),""))</f>
        <v/>
      </c>
      <c r="W2324" s="40">
        <f>IF('query (10)'!U2324="","",'query (10)'!U2324)</f>
        <v>0</v>
      </c>
      <c r="X2324" s="39">
        <f>IF('query (10)'!V2324="","",'query (10)'!V2324)</f>
        <v>365</v>
      </c>
      <c r="Y2324" s="41">
        <f>IF('query (10)'!W2324="","",'query (10)'!W2324)</f>
        <v>46140</v>
      </c>
      <c r="Z2324" s="41">
        <f>IF('query (10)'!X2324="","",'query (10)'!X2324)</f>
        <v>46183</v>
      </c>
      <c r="AA2324" s="41">
        <f>IF('query (10)'!Y2324="","",'query (10)'!Y2324)</f>
        <v>46183</v>
      </c>
      <c r="AB2324" s="41">
        <f>IF('query (10)'!Z2324="","",'query (10)'!Z2324)</f>
        <v>46548</v>
      </c>
      <c r="AC2324" s="38" t="str">
        <f>IF(OR('query (10)'!AA2324="",COUNTIF(Cleaning_Rules!$A$21:$A$26,TRIM('query (10)'!AA2324))&gt;0),"",TRIM('query (10)'!AA2324))</f>
        <v/>
      </c>
      <c r="AD2324" s="38" t="str">
        <f>IF('query (10)'!AB2324="","",TRIM(IFERROR(_xlfn.TEXTBEFORE('query (10)'!AB2324,"("),'query (10)'!AB2324)))</f>
        <v>เริ่มซ่อมงาน PM แล้ว รับผิดชอบโดย PUCHIT KULSEREE</v>
      </c>
      <c r="AE2324" s="38" t="str">
        <f>IFERROR(LOWER(TRIM(_xlfn.TEXTBEFORE(_xlfn.TEXTAFTER('query (10)'!AB2324,"("),")"))),"")</f>
        <v>puchit@nsk.com</v>
      </c>
      <c r="AF2324" s="38" t="str">
        <f>IF('query (10)'!AD2324="","",TRIM('query (10)'!AD2324))</f>
        <v>เจษฎา ผิวบาง</v>
      </c>
      <c r="AG2324" s="38" t="str">
        <f>IF('query (10)'!AE2324="","",TRIM('query (10)'!AE2324))</f>
        <v>ภูชิต กุลเสรี</v>
      </c>
      <c r="AH2324" s="38" t="str">
        <f>IF('query (10)'!AF2324="","",IFERROR(VALUE('query (10)'!AF2324),""))</f>
        <v/>
      </c>
      <c r="AI2324" s="38" t="str">
        <f>IF('query (10)'!AG2324="","",TRIM('query (10)'!AG2324))</f>
        <v/>
      </c>
      <c r="AJ2324" s="38" t="str">
        <f>IF('query (10)'!AH2324="","",IFERROR(VALUE('query (10)'!AH2324),""))</f>
        <v/>
      </c>
      <c r="AK2324" s="38" t="str">
        <f>IF('query (10)'!AI2324="","",TRIM('query (10)'!AI2324))</f>
        <v/>
      </c>
      <c r="AL2324" s="42">
        <f t="shared" si="180"/>
        <v>2026</v>
      </c>
      <c r="AM2324" s="42" t="str">
        <f t="shared" si="181"/>
        <v>2026-04</v>
      </c>
      <c r="AN2324" s="42" t="str">
        <f t="shared" ca="1" si="182"/>
        <v/>
      </c>
      <c r="AO2324" s="42" t="str">
        <f t="shared" si="183"/>
        <v>WA-913 | OUTER/INNER RING PART WASH EQUIPMENT M/C | WA-132 | MCB1 | FILTER | Time-based Maintenance | Mechanical | Part Change | Medium | Change filter oil washing to cycle pm 1Y.
- 1 micron 10" = 2 EA.
- 10 micron 10'' = 2 EA. | FILTER | 1 MICRON 10",FILTER" | เริ่มซ่อมงาน PM แล้ว รับผิดชอบโดย PUCHIT KULSEREE | ภูชิต กุลเสรี</v>
      </c>
      <c r="AP2324" s="42" t="str">
        <f>_xlfn.TEXTJOIN("; ",TRUE,IF(COUNTA('query (10)'!A2324:AK2324)&lt;=6,"NEAR_EMPTY_ROW",""),IF($K2324="","MISSING_STATUS",""),IF(AND($K2324="เสร็จสิ้น",$Z2324=""),"DONE_NO_ACTUAL_DATE",""),IF(AND($I2324="Condition-based Maintenance",$AH2324=""),"CBM_NO_MEASUREMENT",""),IF(OR($X2324="",$X2324=0),"INVALID_PERIOD",""),IF(AND($AA2324&lt;&gt;"",$AB2324&lt;&gt;"",$AB2324&lt;$AA2324),"DATE_SEQUENCE_ERROR",""),IF(AND($AB2324&lt;&gt;"",$AB2324&gt;DATE(2030,12,31)),"DATE_OUTLIER",""),IF($C2324="","MISSING_QRCODE",""),IF($J2324="UNKNOWN","UNKNOWN_PM_TYPE",""),IF($L2324="UNKNOWN","UNKNOWN_STATUS",""))</f>
        <v/>
      </c>
      <c r="AQ2324" s="42" t="str">
        <f t="shared" si="184"/>
        <v>NO</v>
      </c>
    </row>
    <row r="2325" spans="1:43" x14ac:dyDescent="0.3">
      <c r="A2325" s="38">
        <f>IF('query (10)'!A2325="","",'query (10)'!A2325)</f>
        <v>2568</v>
      </c>
      <c r="B2325" s="38">
        <f>IF('query (10)'!B2325="","",'query (10)'!B2325)</f>
        <v>21122</v>
      </c>
      <c r="C2325" s="38" t="str">
        <f>TRIM(UPPER('query (10)'!M2325))</f>
        <v>WA-137</v>
      </c>
      <c r="D2325" s="38" t="str">
        <f>TRIM(UPPER(IFERROR(_xlfn.TEXTBEFORE('query (10)'!L2325,"("),'query (10)'!L2325)))</f>
        <v>ROUGH WASHING MACHINE.</v>
      </c>
      <c r="E2325" s="38" t="str">
        <f>IFERROR(TRIM(UPPER(_xlfn.TEXTBEFORE(_xlfn.TEXTAFTER('query (10)'!L2325,"("),")"))),"")</f>
        <v/>
      </c>
      <c r="F2325" s="38" t="str">
        <f>TRIM('query (10)'!K2325)</f>
        <v>MCB1</v>
      </c>
      <c r="G2325" s="38" t="str">
        <f>IF('query (10)'!J2325="","",'query (10)'!J2325)</f>
        <v>Filter</v>
      </c>
      <c r="H2325" s="38" t="str">
        <f>TRIM(UPPER('query (10)'!J2325))</f>
        <v>FILTER</v>
      </c>
      <c r="I2325" s="38" t="str">
        <f>IF('query (10)'!F2325="","",'query (10)'!F2325)</f>
        <v>Time-based Maintenance</v>
      </c>
      <c r="J2325" s="38" t="str">
        <f>IF('query (10)'!F2325="","",IFERROR(INDEX(Cleaning_Rules!$B$14:$B$17,MATCH(TRIM('query (10)'!F2325),Cleaning_Rules!$A$14:$A$17,0)),"UNKNOWN"))</f>
        <v>TBM</v>
      </c>
      <c r="K2325" s="38" t="str">
        <f>IF('query (10)'!G2325="","",'query (10)'!G2325)</f>
        <v>เสร็จสิ้น</v>
      </c>
      <c r="L2325" s="38" t="str">
        <f>IF('query (10)'!G2325="","MISSING",IFERROR(INDEX(Cleaning_Rules!$B$5:$B$10,MATCH(TRIM('query (10)'!G2325),Cleaning_Rules!$A$5:$A$10,0)),"UNKNOWN"))</f>
        <v>COMPLETED</v>
      </c>
      <c r="M2325" s="38" t="str">
        <f>IF('query (10)'!I2325="","",'query (10)'!I2325)</f>
        <v>Mechanical</v>
      </c>
      <c r="N2325" s="38" t="str">
        <f>IF('query (10)'!O2325="","",'query (10)'!O2325)</f>
        <v>Part Change</v>
      </c>
      <c r="O2325" s="38" t="str">
        <f>IF('query (10)'!P2325="","",'query (10)'!P2325)</f>
        <v>Medium</v>
      </c>
      <c r="P2325" s="38" t="str">
        <f>IF('query (10)'!N2325="","",'query (10)'!N2325)</f>
        <v>Change filter oil washing to cycle pm 1Y.
- 1 micron 10" = 2 EA.
- 10 micron 10'' = 2 EA.</v>
      </c>
      <c r="Q2325" s="38" t="str">
        <f>TRIM('query (10)'!N2325)</f>
        <v>Change filter oil washing to cycle pm 1Y.
- 1 micron 10" = 2 EA.
- 10 micron 10'' = 2 EA.</v>
      </c>
      <c r="R2325" s="38" t="str">
        <f>TRIM(UPPER('query (10)'!R2325))</f>
        <v>FILTER</v>
      </c>
      <c r="S2325" s="38" t="str">
        <f>TRIM(UPPER('query (10)'!S2325))</f>
        <v>1 MICRON 10",FILTER"</v>
      </c>
      <c r="T2325" s="38" t="str">
        <f>IF('query (10)'!Q2325="","",TRIM(UPPER('query (10)'!Q2325)))</f>
        <v/>
      </c>
      <c r="U2325" s="38" t="str">
        <f>IF('query (10)'!T2325="","",'query (10)'!T2325)</f>
        <v/>
      </c>
      <c r="V2325" s="39" t="str">
        <f>IF('query (10)'!T2325="","",IFERROR(VALUE('query (10)'!T2325),""))</f>
        <v/>
      </c>
      <c r="W2325" s="40">
        <f>IF('query (10)'!U2325="","",'query (10)'!U2325)</f>
        <v>0</v>
      </c>
      <c r="X2325" s="39">
        <f>IF('query (10)'!V2325="","",'query (10)'!V2325)</f>
        <v>365</v>
      </c>
      <c r="Y2325" s="41">
        <f>IF('query (10)'!W2325="","",'query (10)'!W2325)</f>
        <v>46140</v>
      </c>
      <c r="Z2325" s="41">
        <f>IF('query (10)'!X2325="","",'query (10)'!X2325)</f>
        <v>46183</v>
      </c>
      <c r="AA2325" s="41">
        <f>IF('query (10)'!Y2325="","",'query (10)'!Y2325)</f>
        <v>46183</v>
      </c>
      <c r="AB2325" s="41">
        <f>IF('query (10)'!Z2325="","",'query (10)'!Z2325)</f>
        <v>46548</v>
      </c>
      <c r="AC2325" s="38" t="str">
        <f>IF(OR('query (10)'!AA2325="",COUNTIF(Cleaning_Rules!$A$21:$A$26,TRIM('query (10)'!AA2325))&gt;0),"",TRIM('query (10)'!AA2325))</f>
        <v/>
      </c>
      <c r="AD2325" s="38" t="str">
        <f>IF('query (10)'!AB2325="","",TRIM(IFERROR(_xlfn.TEXTBEFORE('query (10)'!AB2325,"("),'query (10)'!AB2325)))</f>
        <v>เริ่มซ่อมงาน PM แล้ว รับผิดชอบโดย PUCHIT KULSEREE</v>
      </c>
      <c r="AE2325" s="38" t="str">
        <f>IFERROR(LOWER(TRIM(_xlfn.TEXTBEFORE(_xlfn.TEXTAFTER('query (10)'!AB2325,"("),")"))),"")</f>
        <v>puchit@nsk.com</v>
      </c>
      <c r="AF2325" s="38" t="str">
        <f>IF('query (10)'!AD2325="","",TRIM('query (10)'!AD2325))</f>
        <v>เจษฎา ผิวบาง</v>
      </c>
      <c r="AG2325" s="38" t="str">
        <f>IF('query (10)'!AE2325="","",TRIM('query (10)'!AE2325))</f>
        <v>ภูชิต กุลเสรี</v>
      </c>
      <c r="AH2325" s="38" t="str">
        <f>IF('query (10)'!AF2325="","",IFERROR(VALUE('query (10)'!AF2325),""))</f>
        <v/>
      </c>
      <c r="AI2325" s="38" t="str">
        <f>IF('query (10)'!AG2325="","",TRIM('query (10)'!AG2325))</f>
        <v/>
      </c>
      <c r="AJ2325" s="38" t="str">
        <f>IF('query (10)'!AH2325="","",IFERROR(VALUE('query (10)'!AH2325),""))</f>
        <v/>
      </c>
      <c r="AK2325" s="38" t="str">
        <f>IF('query (10)'!AI2325="","",TRIM('query (10)'!AI2325))</f>
        <v/>
      </c>
      <c r="AL2325" s="42">
        <f t="shared" si="180"/>
        <v>2026</v>
      </c>
      <c r="AM2325" s="42" t="str">
        <f t="shared" si="181"/>
        <v>2026-04</v>
      </c>
      <c r="AN2325" s="42" t="str">
        <f t="shared" ca="1" si="182"/>
        <v/>
      </c>
      <c r="AO2325" s="42" t="str">
        <f t="shared" si="183"/>
        <v>WA-137 | ROUGH WASHING MACHINE. | MCB1 | FILTER | Time-based Maintenance | Mechanical | Part Change | Medium | Change filter oil washing to cycle pm 1Y.
- 1 micron 10" = 2 EA.
- 10 micron 10'' = 2 EA. | FILTER | 1 MICRON 10",FILTER" | เริ่มซ่อมงาน PM แล้ว รับผิดชอบโดย PUCHIT KULSEREE | ภูชิต กุลเสรี</v>
      </c>
      <c r="AP2325" s="42" t="str">
        <f>_xlfn.TEXTJOIN("; ",TRUE,IF(COUNTA('query (10)'!A2325:AK2325)&lt;=6,"NEAR_EMPTY_ROW",""),IF($K2325="","MISSING_STATUS",""),IF(AND($K2325="เสร็จสิ้น",$Z2325=""),"DONE_NO_ACTUAL_DATE",""),IF(AND($I2325="Condition-based Maintenance",$AH2325=""),"CBM_NO_MEASUREMENT",""),IF(OR($X2325="",$X2325=0),"INVALID_PERIOD",""),IF(AND($AA2325&lt;&gt;"",$AB2325&lt;&gt;"",$AB2325&lt;$AA2325),"DATE_SEQUENCE_ERROR",""),IF(AND($AB2325&lt;&gt;"",$AB2325&gt;DATE(2030,12,31)),"DATE_OUTLIER",""),IF($C2325="","MISSING_QRCODE",""),IF($J2325="UNKNOWN","UNKNOWN_PM_TYPE",""),IF($L2325="UNKNOWN","UNKNOWN_STATUS",""))</f>
        <v/>
      </c>
      <c r="AQ2325" s="42" t="str">
        <f t="shared" si="184"/>
        <v>NO</v>
      </c>
    </row>
    <row r="2326" spans="1:43" x14ac:dyDescent="0.3">
      <c r="A2326" s="38">
        <f>IF('query (10)'!A2326="","",'query (10)'!A2326)</f>
        <v>2569</v>
      </c>
      <c r="B2326" s="38">
        <f>IF('query (10)'!B2326="","",'query (10)'!B2326)</f>
        <v>21123</v>
      </c>
      <c r="C2326" s="38" t="str">
        <f>TRIM(UPPER('query (10)'!M2326))</f>
        <v>WA-139</v>
      </c>
      <c r="D2326" s="38" t="str">
        <f>TRIM(UPPER(IFERROR(_xlfn.TEXTBEFORE('query (10)'!L2326,"("),'query (10)'!L2326)))</f>
        <v>FINISH WASH EQUIPMENT M/C</v>
      </c>
      <c r="E2326" s="38" t="str">
        <f>IFERROR(TRIM(UPPER(_xlfn.TEXTBEFORE(_xlfn.TEXTAFTER('query (10)'!L2326,"("),")"))),"")</f>
        <v/>
      </c>
      <c r="F2326" s="38" t="str">
        <f>TRIM('query (10)'!K2326)</f>
        <v>MCB1</v>
      </c>
      <c r="G2326" s="38" t="str">
        <f>IF('query (10)'!J2326="","",'query (10)'!J2326)</f>
        <v>Filter</v>
      </c>
      <c r="H2326" s="38" t="str">
        <f>TRIM(UPPER('query (10)'!J2326))</f>
        <v>FILTER</v>
      </c>
      <c r="I2326" s="38" t="str">
        <f>IF('query (10)'!F2326="","",'query (10)'!F2326)</f>
        <v>Time-based Maintenance</v>
      </c>
      <c r="J2326" s="38" t="str">
        <f>IF('query (10)'!F2326="","",IFERROR(INDEX(Cleaning_Rules!$B$14:$B$17,MATCH(TRIM('query (10)'!F2326),Cleaning_Rules!$A$14:$A$17,0)),"UNKNOWN"))</f>
        <v>TBM</v>
      </c>
      <c r="K2326" s="38" t="str">
        <f>IF('query (10)'!G2326="","",'query (10)'!G2326)</f>
        <v>เสร็จสิ้น</v>
      </c>
      <c r="L2326" s="38" t="str">
        <f>IF('query (10)'!G2326="","MISSING",IFERROR(INDEX(Cleaning_Rules!$B$5:$B$10,MATCH(TRIM('query (10)'!G2326),Cleaning_Rules!$A$5:$A$10,0)),"UNKNOWN"))</f>
        <v>COMPLETED</v>
      </c>
      <c r="M2326" s="38" t="str">
        <f>IF('query (10)'!I2326="","",'query (10)'!I2326)</f>
        <v>Mechanical</v>
      </c>
      <c r="N2326" s="38" t="str">
        <f>IF('query (10)'!O2326="","",'query (10)'!O2326)</f>
        <v>Part Change</v>
      </c>
      <c r="O2326" s="38" t="str">
        <f>IF('query (10)'!P2326="","",'query (10)'!P2326)</f>
        <v>Medium</v>
      </c>
      <c r="P2326" s="38" t="str">
        <f>IF('query (10)'!N2326="","",'query (10)'!N2326)</f>
        <v>Change filter oil washing to cycle pm 1Y.
- 1 micron 10" = 2 EA.
- 10 micron 10'' = 2 EA.</v>
      </c>
      <c r="Q2326" s="38" t="str">
        <f>TRIM('query (10)'!N2326)</f>
        <v>Change filter oil washing to cycle pm 1Y.
- 1 micron 10" = 2 EA.
- 10 micron 10'' = 2 EA.</v>
      </c>
      <c r="R2326" s="38" t="str">
        <f>TRIM(UPPER('query (10)'!R2326))</f>
        <v>FILTER</v>
      </c>
      <c r="S2326" s="38" t="str">
        <f>TRIM(UPPER('query (10)'!S2326))</f>
        <v>1 MICRON 10",FILTER"</v>
      </c>
      <c r="T2326" s="38" t="str">
        <f>IF('query (10)'!Q2326="","",TRIM(UPPER('query (10)'!Q2326)))</f>
        <v/>
      </c>
      <c r="U2326" s="38" t="str">
        <f>IF('query (10)'!T2326="","",'query (10)'!T2326)</f>
        <v/>
      </c>
      <c r="V2326" s="39" t="str">
        <f>IF('query (10)'!T2326="","",IFERROR(VALUE('query (10)'!T2326),""))</f>
        <v/>
      </c>
      <c r="W2326" s="40">
        <f>IF('query (10)'!U2326="","",'query (10)'!U2326)</f>
        <v>0</v>
      </c>
      <c r="X2326" s="39">
        <f>IF('query (10)'!V2326="","",'query (10)'!V2326)</f>
        <v>365</v>
      </c>
      <c r="Y2326" s="41">
        <f>IF('query (10)'!W2326="","",'query (10)'!W2326)</f>
        <v>46140</v>
      </c>
      <c r="Z2326" s="41">
        <f>IF('query (10)'!X2326="","",'query (10)'!X2326)</f>
        <v>46183</v>
      </c>
      <c r="AA2326" s="41">
        <f>IF('query (10)'!Y2326="","",'query (10)'!Y2326)</f>
        <v>46183</v>
      </c>
      <c r="AB2326" s="41">
        <f>IF('query (10)'!Z2326="","",'query (10)'!Z2326)</f>
        <v>46548</v>
      </c>
      <c r="AC2326" s="38" t="str">
        <f>IF(OR('query (10)'!AA2326="",COUNTIF(Cleaning_Rules!$A$21:$A$26,TRIM('query (10)'!AA2326))&gt;0),"",TRIM('query (10)'!AA2326))</f>
        <v/>
      </c>
      <c r="AD2326" s="38" t="str">
        <f>IF('query (10)'!AB2326="","",TRIM(IFERROR(_xlfn.TEXTBEFORE('query (10)'!AB2326,"("),'query (10)'!AB2326)))</f>
        <v>เริ่มซ่อมงาน PM แล้ว รับผิดชอบโดย PUCHIT KULSEREE</v>
      </c>
      <c r="AE2326" s="38" t="str">
        <f>IFERROR(LOWER(TRIM(_xlfn.TEXTBEFORE(_xlfn.TEXTAFTER('query (10)'!AB2326,"("),")"))),"")</f>
        <v>puchit@nsk.com</v>
      </c>
      <c r="AF2326" s="38" t="str">
        <f>IF('query (10)'!AD2326="","",TRIM('query (10)'!AD2326))</f>
        <v>เจษฎา ผิวบาง</v>
      </c>
      <c r="AG2326" s="38" t="str">
        <f>IF('query (10)'!AE2326="","",TRIM('query (10)'!AE2326))</f>
        <v>ภูชิต กุลเสรี</v>
      </c>
      <c r="AH2326" s="38" t="str">
        <f>IF('query (10)'!AF2326="","",IFERROR(VALUE('query (10)'!AF2326),""))</f>
        <v/>
      </c>
      <c r="AI2326" s="38" t="str">
        <f>IF('query (10)'!AG2326="","",TRIM('query (10)'!AG2326))</f>
        <v/>
      </c>
      <c r="AJ2326" s="38" t="str">
        <f>IF('query (10)'!AH2326="","",IFERROR(VALUE('query (10)'!AH2326),""))</f>
        <v/>
      </c>
      <c r="AK2326" s="38" t="str">
        <f>IF('query (10)'!AI2326="","",TRIM('query (10)'!AI2326))</f>
        <v/>
      </c>
      <c r="AL2326" s="42">
        <f t="shared" si="180"/>
        <v>2026</v>
      </c>
      <c r="AM2326" s="42" t="str">
        <f t="shared" si="181"/>
        <v>2026-04</v>
      </c>
      <c r="AN2326" s="42" t="str">
        <f t="shared" ca="1" si="182"/>
        <v/>
      </c>
      <c r="AO2326" s="42" t="str">
        <f t="shared" si="183"/>
        <v>WA-139 | FINISH WASH EQUIPMENT M/C | MCB1 | FILTER | Time-based Maintenance | Mechanical | Part Change | Medium | Change filter oil washing to cycle pm 1Y.
- 1 micron 10" = 2 EA.
- 10 micron 10'' = 2 EA. | FILTER | 1 MICRON 10",FILTER" | เริ่มซ่อมงาน PM แล้ว รับผิดชอบโดย PUCHIT KULSEREE | ภูชิต กุลเสรี</v>
      </c>
      <c r="AP2326" s="42" t="str">
        <f>_xlfn.TEXTJOIN("; ",TRUE,IF(COUNTA('query (10)'!A2326:AK2326)&lt;=6,"NEAR_EMPTY_ROW",""),IF($K2326="","MISSING_STATUS",""),IF(AND($K2326="เสร็จสิ้น",$Z2326=""),"DONE_NO_ACTUAL_DATE",""),IF(AND($I2326="Condition-based Maintenance",$AH2326=""),"CBM_NO_MEASUREMENT",""),IF(OR($X2326="",$X2326=0),"INVALID_PERIOD",""),IF(AND($AA2326&lt;&gt;"",$AB2326&lt;&gt;"",$AB2326&lt;$AA2326),"DATE_SEQUENCE_ERROR",""),IF(AND($AB2326&lt;&gt;"",$AB2326&gt;DATE(2030,12,31)),"DATE_OUTLIER",""),IF($C2326="","MISSING_QRCODE",""),IF($J2326="UNKNOWN","UNKNOWN_PM_TYPE",""),IF($L2326="UNKNOWN","UNKNOWN_STATUS",""))</f>
        <v/>
      </c>
      <c r="AQ2326" s="42" t="str">
        <f t="shared" si="184"/>
        <v>NO</v>
      </c>
    </row>
    <row r="2327" spans="1:43" x14ac:dyDescent="0.3">
      <c r="A2327" s="38">
        <f>IF('query (10)'!A2327="","",'query (10)'!A2327)</f>
        <v>2570</v>
      </c>
      <c r="B2327" s="38">
        <f>IF('query (10)'!B2327="","",'query (10)'!B2327)</f>
        <v>20464</v>
      </c>
      <c r="C2327" s="38" t="str">
        <f>TRIM(UPPER('query (10)'!M2327))</f>
        <v>AS-115</v>
      </c>
      <c r="D2327" s="38" t="str">
        <f>TRIM(UPPER(IFERROR(_xlfn.TEXTBEFORE('query (10)'!L2327,"("),'query (10)'!L2327)))</f>
        <v>SEAL PRESS M/C</v>
      </c>
      <c r="E2327" s="38" t="str">
        <f>IFERROR(TRIM(UPPER(_xlfn.TEXTBEFORE(_xlfn.TEXTAFTER('query (10)'!L2327,"("),")"))),"")</f>
        <v/>
      </c>
      <c r="F2327" s="38" t="str">
        <f>TRIM('query (10)'!K2327)</f>
        <v>SB1</v>
      </c>
      <c r="G2327" s="38" t="str">
        <f>IF('query (10)'!J2327="","",'query (10)'!J2327)</f>
        <v>Hydraulic Equipment</v>
      </c>
      <c r="H2327" s="38" t="str">
        <f>TRIM(UPPER('query (10)'!J2327))</f>
        <v>HYDRAULIC EQUIPMENT</v>
      </c>
      <c r="I2327" s="38" t="str">
        <f>IF('query (10)'!F2327="","",'query (10)'!F2327)</f>
        <v>Time-based Maintenance</v>
      </c>
      <c r="J2327" s="38" t="str">
        <f>IF('query (10)'!F2327="","",IFERROR(INDEX(Cleaning_Rules!$B$14:$B$17,MATCH(TRIM('query (10)'!F2327),Cleaning_Rules!$A$14:$A$17,0)),"UNKNOWN"))</f>
        <v>TBM</v>
      </c>
      <c r="K2327" s="38" t="str">
        <f>IF('query (10)'!G2327="","",'query (10)'!G2327)</f>
        <v>เสร็จสิ้น</v>
      </c>
      <c r="L2327" s="38" t="str">
        <f>IF('query (10)'!G2327="","MISSING",IFERROR(INDEX(Cleaning_Rules!$B$5:$B$10,MATCH(TRIM('query (10)'!G2327),Cleaning_Rules!$A$5:$A$10,0)),"UNKNOWN"))</f>
        <v>COMPLETED</v>
      </c>
      <c r="M2327" s="38" t="str">
        <f>IF('query (10)'!I2327="","",'query (10)'!I2327)</f>
        <v>Mechanical</v>
      </c>
      <c r="N2327" s="38" t="str">
        <f>IF('query (10)'!O2327="","",'query (10)'!O2327)</f>
        <v>Inspection</v>
      </c>
      <c r="O2327" s="38" t="str">
        <f>IF('query (10)'!P2327="","",'query (10)'!P2327)</f>
        <v>Medium</v>
      </c>
      <c r="P2327" s="38" t="str">
        <f>IF('query (10)'!N2327="","",'query (10)'!N2327)</f>
        <v xml:space="preserve">
change hydrulic oil ตามรอบการใช้งาน</v>
      </c>
      <c r="Q2327" s="38" t="str">
        <f>TRIM('query (10)'!N2327)</f>
        <v xml:space="preserve">
change hydrulic oil ตามรอบการใช้งาน</v>
      </c>
      <c r="R2327" s="38" t="str">
        <f>TRIM(UPPER('query (10)'!R2327))</f>
        <v/>
      </c>
      <c r="S2327" s="38" t="str">
        <f>TRIM(UPPER('query (10)'!S2327))</f>
        <v/>
      </c>
      <c r="T2327" s="38" t="str">
        <f>IF('query (10)'!Q2327="","",TRIM(UPPER('query (10)'!Q2327)))</f>
        <v/>
      </c>
      <c r="U2327" s="38" t="str">
        <f>IF('query (10)'!T2327="","",'query (10)'!T2327)</f>
        <v/>
      </c>
      <c r="V2327" s="39" t="str">
        <f>IF('query (10)'!T2327="","",IFERROR(VALUE('query (10)'!T2327),""))</f>
        <v/>
      </c>
      <c r="W2327" s="40">
        <f>IF('query (10)'!U2327="","",'query (10)'!U2327)</f>
        <v>0</v>
      </c>
      <c r="X2327" s="39">
        <f>IF('query (10)'!V2327="","",'query (10)'!V2327)</f>
        <v>1080</v>
      </c>
      <c r="Y2327" s="41">
        <f>IF('query (10)'!W2327="","",'query (10)'!W2327)</f>
        <v>46132</v>
      </c>
      <c r="Z2327" s="41">
        <f>IF('query (10)'!X2327="","",'query (10)'!X2327)</f>
        <v>46146</v>
      </c>
      <c r="AA2327" s="41">
        <f>IF('query (10)'!Y2327="","",'query (10)'!Y2327)</f>
        <v>46146</v>
      </c>
      <c r="AB2327" s="41">
        <f>IF('query (10)'!Z2327="","",'query (10)'!Z2327)</f>
        <v>47226</v>
      </c>
      <c r="AC2327" s="38" t="str">
        <f>IF(OR('query (10)'!AA2327="",COUNTIF(Cleaning_Rules!$A$21:$A$26,TRIM('query (10)'!AA2327))&gt;0),"",TRIM('query (10)'!AA2327))</f>
        <v/>
      </c>
      <c r="AD2327" s="38" t="str">
        <f>IF('query (10)'!AB2327="","",TRIM(IFERROR(_xlfn.TEXTBEFORE('query (10)'!AB2327,"("),'query (10)'!AB2327)))</f>
        <v>เริ่มซ่อมงาน PM แล้ว รับผิดชอบโดย PAHLA SEEDANG</v>
      </c>
      <c r="AE2327" s="38" t="str">
        <f>IFERROR(LOWER(TRIM(_xlfn.TEXTBEFORE(_xlfn.TEXTAFTER('query (10)'!AB2327,"("),")"))),"")</f>
        <v>pahla@nsk.com</v>
      </c>
      <c r="AF2327" s="38" t="str">
        <f>IF('query (10)'!AD2327="","",TRIM('query (10)'!AD2327))</f>
        <v>ภูชิต กุลเสรี</v>
      </c>
      <c r="AG2327" s="38" t="str">
        <f>IF('query (10)'!AE2327="","",TRIM('query (10)'!AE2327))</f>
        <v>ผะหลา สีแดง</v>
      </c>
      <c r="AH2327" s="38" t="str">
        <f>IF('query (10)'!AF2327="","",IFERROR(VALUE('query (10)'!AF2327),""))</f>
        <v/>
      </c>
      <c r="AI2327" s="38" t="str">
        <f>IF('query (10)'!AG2327="","",TRIM('query (10)'!AG2327))</f>
        <v/>
      </c>
      <c r="AJ2327" s="38" t="str">
        <f>IF('query (10)'!AH2327="","",IFERROR(VALUE('query (10)'!AH2327),""))</f>
        <v/>
      </c>
      <c r="AK2327" s="38" t="str">
        <f>IF('query (10)'!AI2327="","",TRIM('query (10)'!AI2327))</f>
        <v/>
      </c>
      <c r="AL2327" s="42">
        <f t="shared" si="180"/>
        <v>2026</v>
      </c>
      <c r="AM2327" s="42" t="str">
        <f t="shared" si="181"/>
        <v>2026-04</v>
      </c>
      <c r="AN2327" s="42" t="str">
        <f t="shared" ca="1" si="182"/>
        <v/>
      </c>
      <c r="AO2327" s="42" t="str">
        <f t="shared" si="183"/>
        <v>AS-115 | SEAL PRESS M/C | SB1 | HYDRAULIC EQUIPMENT | Time-based Maintenance | Mechanical | Inspection | Medium | 
change hydrulic oil ตามรอบการใช้งาน | เริ่มซ่อมงาน PM แล้ว รับผิดชอบโดย PAHLA SEEDANG | ผะหลา สีแดง</v>
      </c>
      <c r="AP2327" s="42" t="str">
        <f>_xlfn.TEXTJOIN("; ",TRUE,IF(COUNTA('query (10)'!A2327:AK2327)&lt;=6,"NEAR_EMPTY_ROW",""),IF($K2327="","MISSING_STATUS",""),IF(AND($K2327="เสร็จสิ้น",$Z2327=""),"DONE_NO_ACTUAL_DATE",""),IF(AND($I2327="Condition-based Maintenance",$AH2327=""),"CBM_NO_MEASUREMENT",""),IF(OR($X2327="",$X2327=0),"INVALID_PERIOD",""),IF(AND($AA2327&lt;&gt;"",$AB2327&lt;&gt;"",$AB2327&lt;$AA2327),"DATE_SEQUENCE_ERROR",""),IF(AND($AB2327&lt;&gt;"",$AB2327&gt;DATE(2030,12,31)),"DATE_OUTLIER",""),IF($C2327="","MISSING_QRCODE",""),IF($J2327="UNKNOWN","UNKNOWN_PM_TYPE",""),IF($L2327="UNKNOWN","UNKNOWN_STATUS",""))</f>
        <v/>
      </c>
      <c r="AQ2327" s="42" t="str">
        <f t="shared" si="184"/>
        <v>NO</v>
      </c>
    </row>
    <row r="2328" spans="1:43" x14ac:dyDescent="0.3">
      <c r="A2328" s="38">
        <f>IF('query (10)'!A2328="","",'query (10)'!A2328)</f>
        <v>2571</v>
      </c>
      <c r="B2328" s="38">
        <f>IF('query (10)'!B2328="","",'query (10)'!B2328)</f>
        <v>20466</v>
      </c>
      <c r="C2328" s="38" t="str">
        <f>TRIM(UPPER('query (10)'!M2328))</f>
        <v>CH-642</v>
      </c>
      <c r="D2328" s="38" t="str">
        <f>TRIM(UPPER(IFERROR(_xlfn.TEXTBEFORE('query (10)'!L2328,"("),'query (10)'!L2328)))</f>
        <v>NOISE MANUAL INSPECTION M/C</v>
      </c>
      <c r="E2328" s="38" t="str">
        <f>IFERROR(TRIM(UPPER(_xlfn.TEXTBEFORE(_xlfn.TEXTAFTER('query (10)'!L2328,"("),")"))),"")</f>
        <v/>
      </c>
      <c r="F2328" s="38" t="str">
        <f>TRIM('query (10)'!K2328)</f>
        <v>SB1</v>
      </c>
      <c r="G2328" s="38" t="str">
        <f>IF('query (10)'!J2328="","",'query (10)'!J2328)</f>
        <v>Hydraulic Equipment</v>
      </c>
      <c r="H2328" s="38" t="str">
        <f>TRIM(UPPER('query (10)'!J2328))</f>
        <v>HYDRAULIC EQUIPMENT</v>
      </c>
      <c r="I2328" s="38" t="str">
        <f>IF('query (10)'!F2328="","",'query (10)'!F2328)</f>
        <v>Time-based Maintenance</v>
      </c>
      <c r="J2328" s="38" t="str">
        <f>IF('query (10)'!F2328="","",IFERROR(INDEX(Cleaning_Rules!$B$14:$B$17,MATCH(TRIM('query (10)'!F2328),Cleaning_Rules!$A$14:$A$17,0)),"UNKNOWN"))</f>
        <v>TBM</v>
      </c>
      <c r="K2328" s="38" t="str">
        <f>IF('query (10)'!G2328="","",'query (10)'!G2328)</f>
        <v>เสร็จสิ้น</v>
      </c>
      <c r="L2328" s="38" t="str">
        <f>IF('query (10)'!G2328="","MISSING",IFERROR(INDEX(Cleaning_Rules!$B$5:$B$10,MATCH(TRIM('query (10)'!G2328),Cleaning_Rules!$A$5:$A$10,0)),"UNKNOWN"))</f>
        <v>COMPLETED</v>
      </c>
      <c r="M2328" s="38" t="str">
        <f>IF('query (10)'!I2328="","",'query (10)'!I2328)</f>
        <v>Mechanical</v>
      </c>
      <c r="N2328" s="38" t="str">
        <f>IF('query (10)'!O2328="","",'query (10)'!O2328)</f>
        <v>Inspection</v>
      </c>
      <c r="O2328" s="38" t="str">
        <f>IF('query (10)'!P2328="","",'query (10)'!P2328)</f>
        <v>Medium</v>
      </c>
      <c r="P2328" s="38" t="str">
        <f>IF('query (10)'!N2328="","",'query (10)'!N2328)</f>
        <v>change dry air filter ตามรอบการใช้งาน</v>
      </c>
      <c r="Q2328" s="38" t="str">
        <f>TRIM('query (10)'!N2328)</f>
        <v>change dry air filter ตามรอบการใช้งาน</v>
      </c>
      <c r="R2328" s="38" t="str">
        <f>TRIM(UPPER('query (10)'!R2328))</f>
        <v>FILTER</v>
      </c>
      <c r="S2328" s="38" t="str">
        <f>TRIM(UPPER('query (10)'!S2328))</f>
        <v>PTS-T-105E</v>
      </c>
      <c r="T2328" s="38" t="str">
        <f>IF('query (10)'!Q2328="","",TRIM(UPPER('query (10)'!Q2328)))</f>
        <v/>
      </c>
      <c r="U2328" s="38" t="str">
        <f>IF('query (10)'!T2328="","",'query (10)'!T2328)</f>
        <v/>
      </c>
      <c r="V2328" s="39" t="str">
        <f>IF('query (10)'!T2328="","",IFERROR(VALUE('query (10)'!T2328),""))</f>
        <v/>
      </c>
      <c r="W2328" s="40">
        <f>IF('query (10)'!U2328="","",'query (10)'!U2328)</f>
        <v>0</v>
      </c>
      <c r="X2328" s="39">
        <f>IF('query (10)'!V2328="","",'query (10)'!V2328)</f>
        <v>360</v>
      </c>
      <c r="Y2328" s="41">
        <f>IF('query (10)'!W2328="","",'query (10)'!W2328)</f>
        <v>46132</v>
      </c>
      <c r="Z2328" s="41">
        <f>IF('query (10)'!X2328="","",'query (10)'!X2328)</f>
        <v>46146</v>
      </c>
      <c r="AA2328" s="41">
        <f>IF('query (10)'!Y2328="","",'query (10)'!Y2328)</f>
        <v>46146</v>
      </c>
      <c r="AB2328" s="41">
        <f>IF('query (10)'!Z2328="","",'query (10)'!Z2328)</f>
        <v>46506</v>
      </c>
      <c r="AC2328" s="38" t="str">
        <f>IF(OR('query (10)'!AA2328="",COUNTIF(Cleaning_Rules!$A$21:$A$26,TRIM('query (10)'!AA2328))&gt;0),"",TRIM('query (10)'!AA2328))</f>
        <v/>
      </c>
      <c r="AD2328" s="38" t="str">
        <f>IF('query (10)'!AB2328="","",TRIM(IFERROR(_xlfn.TEXTBEFORE('query (10)'!AB2328,"("),'query (10)'!AB2328)))</f>
        <v>เริ่มซ่อมงาน PM แล้ว รับผิดชอบโดย PAHLA SEEDANG</v>
      </c>
      <c r="AE2328" s="38" t="str">
        <f>IFERROR(LOWER(TRIM(_xlfn.TEXTBEFORE(_xlfn.TEXTAFTER('query (10)'!AB2328,"("),")"))),"")</f>
        <v>pahla@nsk.com</v>
      </c>
      <c r="AF2328" s="38" t="str">
        <f>IF('query (10)'!AD2328="","",TRIM('query (10)'!AD2328))</f>
        <v>ภูชิต กุลเสรี</v>
      </c>
      <c r="AG2328" s="38" t="str">
        <f>IF('query (10)'!AE2328="","",TRIM('query (10)'!AE2328))</f>
        <v>ผะหลา สีแดง</v>
      </c>
      <c r="AH2328" s="38" t="str">
        <f>IF('query (10)'!AF2328="","",IFERROR(VALUE('query (10)'!AF2328),""))</f>
        <v/>
      </c>
      <c r="AI2328" s="38" t="str">
        <f>IF('query (10)'!AG2328="","",TRIM('query (10)'!AG2328))</f>
        <v/>
      </c>
      <c r="AJ2328" s="38" t="str">
        <f>IF('query (10)'!AH2328="","",IFERROR(VALUE('query (10)'!AH2328),""))</f>
        <v/>
      </c>
      <c r="AK2328" s="38" t="str">
        <f>IF('query (10)'!AI2328="","",TRIM('query (10)'!AI2328))</f>
        <v/>
      </c>
      <c r="AL2328" s="42">
        <f t="shared" si="180"/>
        <v>2026</v>
      </c>
      <c r="AM2328" s="42" t="str">
        <f t="shared" si="181"/>
        <v>2026-04</v>
      </c>
      <c r="AN2328" s="42" t="str">
        <f t="shared" ca="1" si="182"/>
        <v/>
      </c>
      <c r="AO2328" s="42" t="str">
        <f t="shared" si="183"/>
        <v>CH-642 | NOISE MANUAL INSPECTION M/C | SB1 | HYDRAULIC EQUIPMENT | Time-based Maintenance | Mechanical | Inspection | Medium | change dry air filter ตามรอบการใช้งาน | FILTER | PTS-T-105E | เริ่มซ่อมงาน PM แล้ว รับผิดชอบโดย PAHLA SEEDANG | ผะหลา สีแดง</v>
      </c>
      <c r="AP2328" s="42" t="str">
        <f>_xlfn.TEXTJOIN("; ",TRUE,IF(COUNTA('query (10)'!A2328:AK2328)&lt;=6,"NEAR_EMPTY_ROW",""),IF($K2328="","MISSING_STATUS",""),IF(AND($K2328="เสร็จสิ้น",$Z2328=""),"DONE_NO_ACTUAL_DATE",""),IF(AND($I2328="Condition-based Maintenance",$AH2328=""),"CBM_NO_MEASUREMENT",""),IF(OR($X2328="",$X2328=0),"INVALID_PERIOD",""),IF(AND($AA2328&lt;&gt;"",$AB2328&lt;&gt;"",$AB2328&lt;$AA2328),"DATE_SEQUENCE_ERROR",""),IF(AND($AB2328&lt;&gt;"",$AB2328&gt;DATE(2030,12,31)),"DATE_OUTLIER",""),IF($C2328="","MISSING_QRCODE",""),IF($J2328="UNKNOWN","UNKNOWN_PM_TYPE",""),IF($L2328="UNKNOWN","UNKNOWN_STATUS",""))</f>
        <v/>
      </c>
      <c r="AQ2328" s="42" t="str">
        <f t="shared" si="184"/>
        <v>NO</v>
      </c>
    </row>
    <row r="2329" spans="1:43" x14ac:dyDescent="0.3">
      <c r="A2329" s="38">
        <f>IF('query (10)'!A2329="","",'query (10)'!A2329)</f>
        <v>2574</v>
      </c>
      <c r="B2329" s="38">
        <f>IF('query (10)'!B2329="","",'query (10)'!B2329)</f>
        <v>21125</v>
      </c>
      <c r="C2329" s="38" t="str">
        <f>TRIM(UPPER('query (10)'!M2329))</f>
        <v>GR-129</v>
      </c>
      <c r="D2329" s="38" t="str">
        <f>TRIM(UPPER(IFERROR(_xlfn.TEXTBEFORE('query (10)'!L2329,"("),'query (10)'!L2329)))</f>
        <v>OUTER RING RACEWAY GRINDING M/C</v>
      </c>
      <c r="E2329" s="38" t="str">
        <f>IFERROR(TRIM(UPPER(_xlfn.TEXTBEFORE(_xlfn.TEXTAFTER('query (10)'!L2329,"("),")"))),"")</f>
        <v/>
      </c>
      <c r="F2329" s="38" t="str">
        <f>TRIM('query (10)'!K2329)</f>
        <v>MCB1</v>
      </c>
      <c r="G2329" s="38" t="str">
        <f>IF('query (10)'!J2329="","",'query (10)'!J2329)</f>
        <v>Filter</v>
      </c>
      <c r="H2329" s="38" t="str">
        <f>TRIM(UPPER('query (10)'!J2329))</f>
        <v>FILTER</v>
      </c>
      <c r="I2329" s="38" t="str">
        <f>IF('query (10)'!F2329="","",'query (10)'!F2329)</f>
        <v>Time-based Maintenance</v>
      </c>
      <c r="J2329" s="38" t="str">
        <f>IF('query (10)'!F2329="","",IFERROR(INDEX(Cleaning_Rules!$B$14:$B$17,MATCH(TRIM('query (10)'!F2329),Cleaning_Rules!$A$14:$A$17,0)),"UNKNOWN"))</f>
        <v>TBM</v>
      </c>
      <c r="K2329" s="38" t="str">
        <f>IF('query (10)'!G2329="","",'query (10)'!G2329)</f>
        <v>เสร็จสิ้น</v>
      </c>
      <c r="L2329" s="38" t="str">
        <f>IF('query (10)'!G2329="","MISSING",IFERROR(INDEX(Cleaning_Rules!$B$5:$B$10,MATCH(TRIM('query (10)'!G2329),Cleaning_Rules!$A$5:$A$10,0)),"UNKNOWN"))</f>
        <v>COMPLETED</v>
      </c>
      <c r="M2329" s="38" t="str">
        <f>IF('query (10)'!I2329="","",'query (10)'!I2329)</f>
        <v>Mechanical</v>
      </c>
      <c r="N2329" s="38" t="str">
        <f>IF('query (10)'!O2329="","",'query (10)'!O2329)</f>
        <v>Part Change</v>
      </c>
      <c r="O2329" s="38" t="str">
        <f>IF('query (10)'!P2329="","",'query (10)'!P2329)</f>
        <v>Medium</v>
      </c>
      <c r="P2329" s="38" t="str">
        <f>IF('query (10)'!N2329="","",'query (10)'!N2329)</f>
        <v>Replace filters main air G2 line according to the PM schedule.</v>
      </c>
      <c r="Q2329" s="38" t="str">
        <f>TRIM('query (10)'!N2329)</f>
        <v>Replace filters main air G2 line according to the PM schedule.</v>
      </c>
      <c r="R2329" s="38" t="str">
        <f>TRIM(UPPER('query (10)'!R2329))</f>
        <v/>
      </c>
      <c r="S2329" s="38" t="str">
        <f>TRIM(UPPER('query (10)'!S2329))</f>
        <v/>
      </c>
      <c r="T2329" s="38" t="str">
        <f>IF('query (10)'!Q2329="","",TRIM(UPPER('query (10)'!Q2329)))</f>
        <v/>
      </c>
      <c r="U2329" s="38" t="str">
        <f>IF('query (10)'!T2329="","",'query (10)'!T2329)</f>
        <v/>
      </c>
      <c r="V2329" s="39" t="str">
        <f>IF('query (10)'!T2329="","",IFERROR(VALUE('query (10)'!T2329),""))</f>
        <v/>
      </c>
      <c r="W2329" s="40">
        <f>IF('query (10)'!U2329="","",'query (10)'!U2329)</f>
        <v>0</v>
      </c>
      <c r="X2329" s="39">
        <f>IF('query (10)'!V2329="","",'query (10)'!V2329)</f>
        <v>365</v>
      </c>
      <c r="Y2329" s="41">
        <f>IF('query (10)'!W2329="","",'query (10)'!W2329)</f>
        <v>46139</v>
      </c>
      <c r="Z2329" s="41">
        <f>IF('query (10)'!X2329="","",'query (10)'!X2329)</f>
        <v>46178</v>
      </c>
      <c r="AA2329" s="41">
        <f>IF('query (10)'!Y2329="","",'query (10)'!Y2329)</f>
        <v>46178</v>
      </c>
      <c r="AB2329" s="41">
        <f>IF('query (10)'!Z2329="","",'query (10)'!Z2329)</f>
        <v>46543</v>
      </c>
      <c r="AC2329" s="38" t="str">
        <f>IF(OR('query (10)'!AA2329="",COUNTIF(Cleaning_Rules!$A$21:$A$26,TRIM('query (10)'!AA2329))&gt;0),"",TRIM('query (10)'!AA2329))</f>
        <v/>
      </c>
      <c r="AD2329" s="38" t="str">
        <f>IF('query (10)'!AB2329="","",TRIM(IFERROR(_xlfn.TEXTBEFORE('query (10)'!AB2329,"("),'query (10)'!AB2329)))</f>
        <v>เริ่มซ่อมงาน PM แล้ว รับผิดชอบโดย CHETSADA PHIWBANG</v>
      </c>
      <c r="AE2329" s="38" t="str">
        <f>IFERROR(LOWER(TRIM(_xlfn.TEXTBEFORE(_xlfn.TEXTAFTER('query (10)'!AB2329,"("),")"))),"")</f>
        <v>chetsada@nsk.com</v>
      </c>
      <c r="AF2329" s="38" t="str">
        <f>IF('query (10)'!AD2329="","",TRIM('query (10)'!AD2329))</f>
        <v>เจษฎา ผิวบาง</v>
      </c>
      <c r="AG2329" s="38" t="str">
        <f>IF('query (10)'!AE2329="","",TRIM('query (10)'!AE2329))</f>
        <v>เจษฎา ผิวบาง</v>
      </c>
      <c r="AH2329" s="38" t="str">
        <f>IF('query (10)'!AF2329="","",IFERROR(VALUE('query (10)'!AF2329),""))</f>
        <v/>
      </c>
      <c r="AI2329" s="38" t="str">
        <f>IF('query (10)'!AG2329="","",TRIM('query (10)'!AG2329))</f>
        <v/>
      </c>
      <c r="AJ2329" s="38" t="str">
        <f>IF('query (10)'!AH2329="","",IFERROR(VALUE('query (10)'!AH2329),""))</f>
        <v/>
      </c>
      <c r="AK2329" s="38" t="str">
        <f>IF('query (10)'!AI2329="","",TRIM('query (10)'!AI2329))</f>
        <v/>
      </c>
      <c r="AL2329" s="42">
        <f t="shared" si="180"/>
        <v>2026</v>
      </c>
      <c r="AM2329" s="42" t="str">
        <f t="shared" si="181"/>
        <v>2026-04</v>
      </c>
      <c r="AN2329" s="42" t="str">
        <f t="shared" ca="1" si="182"/>
        <v/>
      </c>
      <c r="AO2329" s="42" t="str">
        <f t="shared" si="183"/>
        <v>GR-129 | OUTER RING RACEWAY GRINDING M/C | MCB1 | FILTER | Time-based Maintenance | Mechanical | Part Change | Medium | Replace filters main air G2 line according to the PM schedule. | เริ่มซ่อมงาน PM แล้ว รับผิดชอบโดย CHETSADA PHIWBANG | เจษฎา ผิวบาง</v>
      </c>
      <c r="AP2329" s="42" t="str">
        <f>_xlfn.TEXTJOIN("; ",TRUE,IF(COUNTA('query (10)'!A2329:AK2329)&lt;=6,"NEAR_EMPTY_ROW",""),IF($K2329="","MISSING_STATUS",""),IF(AND($K2329="เสร็จสิ้น",$Z2329=""),"DONE_NO_ACTUAL_DATE",""),IF(AND($I2329="Condition-based Maintenance",$AH2329=""),"CBM_NO_MEASUREMENT",""),IF(OR($X2329="",$X2329=0),"INVALID_PERIOD",""),IF(AND($AA2329&lt;&gt;"",$AB2329&lt;&gt;"",$AB2329&lt;$AA2329),"DATE_SEQUENCE_ERROR",""),IF(AND($AB2329&lt;&gt;"",$AB2329&gt;DATE(2030,12,31)),"DATE_OUTLIER",""),IF($C2329="","MISSING_QRCODE",""),IF($J2329="UNKNOWN","UNKNOWN_PM_TYPE",""),IF($L2329="UNKNOWN","UNKNOWN_STATUS",""))</f>
        <v/>
      </c>
      <c r="AQ2329" s="42" t="str">
        <f t="shared" si="184"/>
        <v>NO</v>
      </c>
    </row>
    <row r="2330" spans="1:43" x14ac:dyDescent="0.3">
      <c r="A2330" s="38">
        <f>IF('query (10)'!A2330="","",'query (10)'!A2330)</f>
        <v>2575</v>
      </c>
      <c r="B2330" s="38">
        <f>IF('query (10)'!B2330="","",'query (10)'!B2330)</f>
        <v>20357</v>
      </c>
      <c r="C2330" s="38" t="str">
        <f>TRIM(UPPER('query (10)'!M2330))</f>
        <v>GR-431</v>
      </c>
      <c r="D2330" s="38" t="str">
        <f>TRIM(UPPER(IFERROR(_xlfn.TEXTBEFORE('query (10)'!L2330,"("),'query (10)'!L2330)))</f>
        <v>OUTER RING RACEWAY GRINDING MACHINE.</v>
      </c>
      <c r="E2330" s="38" t="str">
        <f>IFERROR(TRIM(UPPER(_xlfn.TEXTBEFORE(_xlfn.TEXTAFTER('query (10)'!L2330,"("),")"))),"")</f>
        <v/>
      </c>
      <c r="F2330" s="38" t="str">
        <f>TRIM('query (10)'!K2330)</f>
        <v>MCB2</v>
      </c>
      <c r="G2330" s="38" t="str">
        <f>IF('query (10)'!J2330="","",'query (10)'!J2330)</f>
        <v>Filter</v>
      </c>
      <c r="H2330" s="38" t="str">
        <f>TRIM(UPPER('query (10)'!J2330))</f>
        <v>FILTER</v>
      </c>
      <c r="I2330" s="38" t="str">
        <f>IF('query (10)'!F2330="","",'query (10)'!F2330)</f>
        <v>Time-based Maintenance</v>
      </c>
      <c r="J2330" s="38" t="str">
        <f>IF('query (10)'!F2330="","",IFERROR(INDEX(Cleaning_Rules!$B$14:$B$17,MATCH(TRIM('query (10)'!F2330),Cleaning_Rules!$A$14:$A$17,0)),"UNKNOWN"))</f>
        <v>TBM</v>
      </c>
      <c r="K2330" s="38" t="str">
        <f>IF('query (10)'!G2330="","",'query (10)'!G2330)</f>
        <v>เสร็จสิ้น</v>
      </c>
      <c r="L2330" s="38" t="str">
        <f>IF('query (10)'!G2330="","MISSING",IFERROR(INDEX(Cleaning_Rules!$B$5:$B$10,MATCH(TRIM('query (10)'!G2330),Cleaning_Rules!$A$5:$A$10,0)),"UNKNOWN"))</f>
        <v>COMPLETED</v>
      </c>
      <c r="M2330" s="38" t="str">
        <f>IF('query (10)'!I2330="","",'query (10)'!I2330)</f>
        <v>Mechanical</v>
      </c>
      <c r="N2330" s="38" t="str">
        <f>IF('query (10)'!O2330="","",'query (10)'!O2330)</f>
        <v>Part Change</v>
      </c>
      <c r="O2330" s="38" t="str">
        <f>IF('query (10)'!P2330="","",'query (10)'!P2330)</f>
        <v>Medium</v>
      </c>
      <c r="P2330" s="38" t="str">
        <f>IF('query (10)'!N2330="","",'query (10)'!N2330)</f>
        <v>Replace filters main air G2 line according to the PM schedule.</v>
      </c>
      <c r="Q2330" s="38" t="str">
        <f>TRIM('query (10)'!N2330)</f>
        <v>Replace filters main air G2 line according to the PM schedule.</v>
      </c>
      <c r="R2330" s="38" t="str">
        <f>TRIM(UPPER('query (10)'!R2330))</f>
        <v/>
      </c>
      <c r="S2330" s="38" t="str">
        <f>TRIM(UPPER('query (10)'!S2330))</f>
        <v/>
      </c>
      <c r="T2330" s="38" t="str">
        <f>IF('query (10)'!Q2330="","",TRIM(UPPER('query (10)'!Q2330)))</f>
        <v/>
      </c>
      <c r="U2330" s="38" t="str">
        <f>IF('query (10)'!T2330="","",'query (10)'!T2330)</f>
        <v/>
      </c>
      <c r="V2330" s="39" t="str">
        <f>IF('query (10)'!T2330="","",IFERROR(VALUE('query (10)'!T2330),""))</f>
        <v/>
      </c>
      <c r="W2330" s="40">
        <f>IF('query (10)'!U2330="","",'query (10)'!U2330)</f>
        <v>0</v>
      </c>
      <c r="X2330" s="39">
        <f>IF('query (10)'!V2330="","",'query (10)'!V2330)</f>
        <v>365</v>
      </c>
      <c r="Y2330" s="41">
        <f>IF('query (10)'!W2330="","",'query (10)'!W2330)</f>
        <v>46139</v>
      </c>
      <c r="Z2330" s="41">
        <f>IF('query (10)'!X2330="","",'query (10)'!X2330)</f>
        <v>46183</v>
      </c>
      <c r="AA2330" s="41">
        <f>IF('query (10)'!Y2330="","",'query (10)'!Y2330)</f>
        <v>46183</v>
      </c>
      <c r="AB2330" s="41">
        <f>IF('query (10)'!Z2330="","",'query (10)'!Z2330)</f>
        <v>46548</v>
      </c>
      <c r="AC2330" s="38" t="str">
        <f>IF(OR('query (10)'!AA2330="",COUNTIF(Cleaning_Rules!$A$21:$A$26,TRIM('query (10)'!AA2330))&gt;0),"",TRIM('query (10)'!AA2330))</f>
        <v/>
      </c>
      <c r="AD2330" s="38" t="str">
        <f>IF('query (10)'!AB2330="","",TRIM(IFERROR(_xlfn.TEXTBEFORE('query (10)'!AB2330,"("),'query (10)'!AB2330)))</f>
        <v>เริ่มซ่อมงาน PM แล้ว รับผิดชอบโดย JAKKAPAT KHOTSOMBAT</v>
      </c>
      <c r="AE2330" s="38" t="str">
        <f>IFERROR(LOWER(TRIM(_xlfn.TEXTBEFORE(_xlfn.TEXTAFTER('query (10)'!AB2330,"("),")"))),"")</f>
        <v>jakkapat@nsk.com</v>
      </c>
      <c r="AF2330" s="38" t="str">
        <f>IF('query (10)'!AD2330="","",TRIM('query (10)'!AD2330))</f>
        <v>เจษฎา ผิวบาง</v>
      </c>
      <c r="AG2330" s="38" t="str">
        <f>IF('query (10)'!AE2330="","",TRIM('query (10)'!AE2330))</f>
        <v>จักรภัทร โคตรสมบัติ</v>
      </c>
      <c r="AH2330" s="38" t="str">
        <f>IF('query (10)'!AF2330="","",IFERROR(VALUE('query (10)'!AF2330),""))</f>
        <v/>
      </c>
      <c r="AI2330" s="38" t="str">
        <f>IF('query (10)'!AG2330="","",TRIM('query (10)'!AG2330))</f>
        <v/>
      </c>
      <c r="AJ2330" s="38" t="str">
        <f>IF('query (10)'!AH2330="","",IFERROR(VALUE('query (10)'!AH2330),""))</f>
        <v/>
      </c>
      <c r="AK2330" s="38" t="str">
        <f>IF('query (10)'!AI2330="","",TRIM('query (10)'!AI2330))</f>
        <v/>
      </c>
      <c r="AL2330" s="42">
        <f t="shared" si="180"/>
        <v>2026</v>
      </c>
      <c r="AM2330" s="42" t="str">
        <f t="shared" si="181"/>
        <v>2026-04</v>
      </c>
      <c r="AN2330" s="42" t="str">
        <f t="shared" ca="1" si="182"/>
        <v/>
      </c>
      <c r="AO2330" s="42" t="str">
        <f t="shared" si="183"/>
        <v>GR-431 | OUTER RING RACEWAY GRINDING MACHINE. | MCB2 | FILTER | Time-based Maintenance | Mechanical | Part Change | Medium | Replace filters main air G2 line according to the PM schedule. | เริ่มซ่อมงาน PM แล้ว รับผิดชอบโดย JAKKAPAT KHOTSOMBAT | จักรภัทร โคตรสมบัติ</v>
      </c>
      <c r="AP2330" s="42" t="str">
        <f>_xlfn.TEXTJOIN("; ",TRUE,IF(COUNTA('query (10)'!A2330:AK2330)&lt;=6,"NEAR_EMPTY_ROW",""),IF($K2330="","MISSING_STATUS",""),IF(AND($K2330="เสร็จสิ้น",$Z2330=""),"DONE_NO_ACTUAL_DATE",""),IF(AND($I2330="Condition-based Maintenance",$AH2330=""),"CBM_NO_MEASUREMENT",""),IF(OR($X2330="",$X2330=0),"INVALID_PERIOD",""),IF(AND($AA2330&lt;&gt;"",$AB2330&lt;&gt;"",$AB2330&lt;$AA2330),"DATE_SEQUENCE_ERROR",""),IF(AND($AB2330&lt;&gt;"",$AB2330&gt;DATE(2030,12,31)),"DATE_OUTLIER",""),IF($C2330="","MISSING_QRCODE",""),IF($J2330="UNKNOWN","UNKNOWN_PM_TYPE",""),IF($L2330="UNKNOWN","UNKNOWN_STATUS",""))</f>
        <v/>
      </c>
      <c r="AQ2330" s="42" t="str">
        <f t="shared" si="184"/>
        <v>NO</v>
      </c>
    </row>
    <row r="2331" spans="1:43" x14ac:dyDescent="0.3">
      <c r="A2331" s="38">
        <f>IF('query (10)'!A2331="","",'query (10)'!A2331)</f>
        <v>2576</v>
      </c>
      <c r="B2331" s="38">
        <f>IF('query (10)'!B2331="","",'query (10)'!B2331)</f>
        <v>20400</v>
      </c>
      <c r="C2331" s="38" t="str">
        <f>TRIM(UPPER('query (10)'!M2331))</f>
        <v>GR-721</v>
      </c>
      <c r="D2331" s="38" t="str">
        <f>TRIM(UPPER(IFERROR(_xlfn.TEXTBEFORE('query (10)'!L2331,"("),'query (10)'!L2331)))</f>
        <v>OUTER RING RACEWAY GRINDING MACHINE.</v>
      </c>
      <c r="E2331" s="38" t="str">
        <f>IFERROR(TRIM(UPPER(_xlfn.TEXTBEFORE(_xlfn.TEXTAFTER('query (10)'!L2331,"("),")"))),"")</f>
        <v/>
      </c>
      <c r="F2331" s="38" t="str">
        <f>TRIM('query (10)'!K2331)</f>
        <v>MCB3</v>
      </c>
      <c r="G2331" s="38" t="str">
        <f>IF('query (10)'!J2331="","",'query (10)'!J2331)</f>
        <v>Filter</v>
      </c>
      <c r="H2331" s="38" t="str">
        <f>TRIM(UPPER('query (10)'!J2331))</f>
        <v>FILTER</v>
      </c>
      <c r="I2331" s="38" t="str">
        <f>IF('query (10)'!F2331="","",'query (10)'!F2331)</f>
        <v>Time-based Maintenance</v>
      </c>
      <c r="J2331" s="38" t="str">
        <f>IF('query (10)'!F2331="","",IFERROR(INDEX(Cleaning_Rules!$B$14:$B$17,MATCH(TRIM('query (10)'!F2331),Cleaning_Rules!$A$14:$A$17,0)),"UNKNOWN"))</f>
        <v>TBM</v>
      </c>
      <c r="K2331" s="38" t="str">
        <f>IF('query (10)'!G2331="","",'query (10)'!G2331)</f>
        <v>เสร็จสิ้น</v>
      </c>
      <c r="L2331" s="38" t="str">
        <f>IF('query (10)'!G2331="","MISSING",IFERROR(INDEX(Cleaning_Rules!$B$5:$B$10,MATCH(TRIM('query (10)'!G2331),Cleaning_Rules!$A$5:$A$10,0)),"UNKNOWN"))</f>
        <v>COMPLETED</v>
      </c>
      <c r="M2331" s="38" t="str">
        <f>IF('query (10)'!I2331="","",'query (10)'!I2331)</f>
        <v>Mechanical</v>
      </c>
      <c r="N2331" s="38" t="str">
        <f>IF('query (10)'!O2331="","",'query (10)'!O2331)</f>
        <v>Part Change</v>
      </c>
      <c r="O2331" s="38" t="str">
        <f>IF('query (10)'!P2331="","",'query (10)'!P2331)</f>
        <v>Medium</v>
      </c>
      <c r="P2331" s="38" t="str">
        <f>IF('query (10)'!N2331="","",'query (10)'!N2331)</f>
        <v>Replace filters main air G2 line according to the PM schedule.</v>
      </c>
      <c r="Q2331" s="38" t="str">
        <f>TRIM('query (10)'!N2331)</f>
        <v>Replace filters main air G2 line according to the PM schedule.</v>
      </c>
      <c r="R2331" s="38" t="str">
        <f>TRIM(UPPER('query (10)'!R2331))</f>
        <v/>
      </c>
      <c r="S2331" s="38" t="str">
        <f>TRIM(UPPER('query (10)'!S2331))</f>
        <v/>
      </c>
      <c r="T2331" s="38" t="str">
        <f>IF('query (10)'!Q2331="","",TRIM(UPPER('query (10)'!Q2331)))</f>
        <v/>
      </c>
      <c r="U2331" s="38" t="str">
        <f>IF('query (10)'!T2331="","",'query (10)'!T2331)</f>
        <v/>
      </c>
      <c r="V2331" s="39" t="str">
        <f>IF('query (10)'!T2331="","",IFERROR(VALUE('query (10)'!T2331),""))</f>
        <v/>
      </c>
      <c r="W2331" s="40">
        <f>IF('query (10)'!U2331="","",'query (10)'!U2331)</f>
        <v>0</v>
      </c>
      <c r="X2331" s="39">
        <f>IF('query (10)'!V2331="","",'query (10)'!V2331)</f>
        <v>365</v>
      </c>
      <c r="Y2331" s="41">
        <f>IF('query (10)'!W2331="","",'query (10)'!W2331)</f>
        <v>46140</v>
      </c>
      <c r="Z2331" s="41">
        <f>IF('query (10)'!X2331="","",'query (10)'!X2331)</f>
        <v>46154</v>
      </c>
      <c r="AA2331" s="41">
        <f>IF('query (10)'!Y2331="","",'query (10)'!Y2331)</f>
        <v>46154</v>
      </c>
      <c r="AB2331" s="41">
        <f>IF('query (10)'!Z2331="","",'query (10)'!Z2331)</f>
        <v>46519</v>
      </c>
      <c r="AC2331" s="38" t="str">
        <f>IF(OR('query (10)'!AA2331="",COUNTIF(Cleaning_Rules!$A$21:$A$26,TRIM('query (10)'!AA2331))&gt;0),"",TRIM('query (10)'!AA2331))</f>
        <v/>
      </c>
      <c r="AD2331" s="38" t="str">
        <f>IF('query (10)'!AB2331="","",TRIM(IFERROR(_xlfn.TEXTBEFORE('query (10)'!AB2331,"("),'query (10)'!AB2331)))</f>
        <v>เริ่มซ่อมงาน PM แล้ว รับผิดชอบโดย PUCHIT KULSEREE</v>
      </c>
      <c r="AE2331" s="38" t="str">
        <f>IFERROR(LOWER(TRIM(_xlfn.TEXTBEFORE(_xlfn.TEXTAFTER('query (10)'!AB2331,"("),")"))),"")</f>
        <v>puchit@nsk.com</v>
      </c>
      <c r="AF2331" s="38" t="str">
        <f>IF('query (10)'!AD2331="","",TRIM('query (10)'!AD2331))</f>
        <v>เจษฎา ผิวบาง</v>
      </c>
      <c r="AG2331" s="38" t="str">
        <f>IF('query (10)'!AE2331="","",TRIM('query (10)'!AE2331))</f>
        <v>ภูชิต กุลเสรี</v>
      </c>
      <c r="AH2331" s="38" t="str">
        <f>IF('query (10)'!AF2331="","",IFERROR(VALUE('query (10)'!AF2331),""))</f>
        <v/>
      </c>
      <c r="AI2331" s="38" t="str">
        <f>IF('query (10)'!AG2331="","",TRIM('query (10)'!AG2331))</f>
        <v/>
      </c>
      <c r="AJ2331" s="38" t="str">
        <f>IF('query (10)'!AH2331="","",IFERROR(VALUE('query (10)'!AH2331),""))</f>
        <v/>
      </c>
      <c r="AK2331" s="38" t="str">
        <f>IF('query (10)'!AI2331="","",TRIM('query (10)'!AI2331))</f>
        <v/>
      </c>
      <c r="AL2331" s="42">
        <f t="shared" si="180"/>
        <v>2026</v>
      </c>
      <c r="AM2331" s="42" t="str">
        <f t="shared" si="181"/>
        <v>2026-04</v>
      </c>
      <c r="AN2331" s="42" t="str">
        <f t="shared" ca="1" si="182"/>
        <v/>
      </c>
      <c r="AO2331" s="42" t="str">
        <f t="shared" si="183"/>
        <v>GR-721 | OUTER RING RACEWAY GRINDING MACHINE. | MCB3 | FILTER | Time-based Maintenance | Mechanical | Part Change | Medium | Replace filters main air G2 line according to the PM schedule. | เริ่มซ่อมงาน PM แล้ว รับผิดชอบโดย PUCHIT KULSEREE | ภูชิต กุลเสรี</v>
      </c>
      <c r="AP2331" s="42" t="str">
        <f>_xlfn.TEXTJOIN("; ",TRUE,IF(COUNTA('query (10)'!A2331:AK2331)&lt;=6,"NEAR_EMPTY_ROW",""),IF($K2331="","MISSING_STATUS",""),IF(AND($K2331="เสร็จสิ้น",$Z2331=""),"DONE_NO_ACTUAL_DATE",""),IF(AND($I2331="Condition-based Maintenance",$AH2331=""),"CBM_NO_MEASUREMENT",""),IF(OR($X2331="",$X2331=0),"INVALID_PERIOD",""),IF(AND($AA2331&lt;&gt;"",$AB2331&lt;&gt;"",$AB2331&lt;$AA2331),"DATE_SEQUENCE_ERROR",""),IF(AND($AB2331&lt;&gt;"",$AB2331&gt;DATE(2030,12,31)),"DATE_OUTLIER",""),IF($C2331="","MISSING_QRCODE",""),IF($J2331="UNKNOWN","UNKNOWN_PM_TYPE",""),IF($L2331="UNKNOWN","UNKNOWN_STATUS",""))</f>
        <v/>
      </c>
      <c r="AQ2331" s="42" t="str">
        <f t="shared" si="184"/>
        <v>NO</v>
      </c>
    </row>
    <row r="2332" spans="1:43" x14ac:dyDescent="0.3">
      <c r="A2332" s="38">
        <f>IF('query (10)'!A2332="","",'query (10)'!A2332)</f>
        <v>2577</v>
      </c>
      <c r="B2332" s="38">
        <f>IF('query (10)'!B2332="","",'query (10)'!B2332)</f>
        <v>20390</v>
      </c>
      <c r="C2332" s="38" t="str">
        <f>TRIM(UPPER('query (10)'!M2332))</f>
        <v>AS-687</v>
      </c>
      <c r="D2332" s="38" t="str">
        <f>TRIM(UPPER(IFERROR(_xlfn.TEXTBEFORE('query (10)'!L2332,"("),'query (10)'!L2332)))</f>
        <v>MATCHING &amp; BALL FILLING M/C</v>
      </c>
      <c r="E2332" s="38" t="str">
        <f>IFERROR(TRIM(UPPER(_xlfn.TEXTBEFORE(_xlfn.TEXTAFTER('query (10)'!L2332,"("),")"))),"")</f>
        <v/>
      </c>
      <c r="F2332" s="38" t="str">
        <f>TRIM('query (10)'!K2332)</f>
        <v>MCB3</v>
      </c>
      <c r="G2332" s="38" t="str">
        <f>IF('query (10)'!J2332="","",'query (10)'!J2332)</f>
        <v>Filter</v>
      </c>
      <c r="H2332" s="38" t="str">
        <f>TRIM(UPPER('query (10)'!J2332))</f>
        <v>FILTER</v>
      </c>
      <c r="I2332" s="38" t="str">
        <f>IF('query (10)'!F2332="","",'query (10)'!F2332)</f>
        <v>Time-based Maintenance</v>
      </c>
      <c r="J2332" s="38" t="str">
        <f>IF('query (10)'!F2332="","",IFERROR(INDEX(Cleaning_Rules!$B$14:$B$17,MATCH(TRIM('query (10)'!F2332),Cleaning_Rules!$A$14:$A$17,0)),"UNKNOWN"))</f>
        <v>TBM</v>
      </c>
      <c r="K2332" s="38" t="str">
        <f>IF('query (10)'!G2332="","",'query (10)'!G2332)</f>
        <v>เสร็จสิ้น</v>
      </c>
      <c r="L2332" s="38" t="str">
        <f>IF('query (10)'!G2332="","MISSING",IFERROR(INDEX(Cleaning_Rules!$B$5:$B$10,MATCH(TRIM('query (10)'!G2332),Cleaning_Rules!$A$5:$A$10,0)),"UNKNOWN"))</f>
        <v>COMPLETED</v>
      </c>
      <c r="M2332" s="38" t="str">
        <f>IF('query (10)'!I2332="","",'query (10)'!I2332)</f>
        <v>Mechanical</v>
      </c>
      <c r="N2332" s="38" t="str">
        <f>IF('query (10)'!O2332="","",'query (10)'!O2332)</f>
        <v>Part Change</v>
      </c>
      <c r="O2332" s="38" t="str">
        <f>IF('query (10)'!P2332="","",'query (10)'!P2332)</f>
        <v>Medium</v>
      </c>
      <c r="P2332" s="38" t="str">
        <f>IF('query (10)'!N2332="","",'query (10)'!N2332)</f>
        <v>Replace filters main air Assembly line according to the PM schedule.</v>
      </c>
      <c r="Q2332" s="38" t="str">
        <f>TRIM('query (10)'!N2332)</f>
        <v>Replace filters main air Assembly line according to the PM schedule.</v>
      </c>
      <c r="R2332" s="38" t="str">
        <f>TRIM(UPPER('query (10)'!R2332))</f>
        <v/>
      </c>
      <c r="S2332" s="38" t="str">
        <f>TRIM(UPPER('query (10)'!S2332))</f>
        <v/>
      </c>
      <c r="T2332" s="38" t="str">
        <f>IF('query (10)'!Q2332="","",TRIM(UPPER('query (10)'!Q2332)))</f>
        <v/>
      </c>
      <c r="U2332" s="38" t="str">
        <f>IF('query (10)'!T2332="","",'query (10)'!T2332)</f>
        <v/>
      </c>
      <c r="V2332" s="39" t="str">
        <f>IF('query (10)'!T2332="","",IFERROR(VALUE('query (10)'!T2332),""))</f>
        <v/>
      </c>
      <c r="W2332" s="40">
        <f>IF('query (10)'!U2332="","",'query (10)'!U2332)</f>
        <v>0</v>
      </c>
      <c r="X2332" s="39">
        <f>IF('query (10)'!V2332="","",'query (10)'!V2332)</f>
        <v>365</v>
      </c>
      <c r="Y2332" s="41">
        <f>IF('query (10)'!W2332="","",'query (10)'!W2332)</f>
        <v>46140</v>
      </c>
      <c r="Z2332" s="41">
        <f>IF('query (10)'!X2332="","",'query (10)'!X2332)</f>
        <v>46184</v>
      </c>
      <c r="AA2332" s="41">
        <f>IF('query (10)'!Y2332="","",'query (10)'!Y2332)</f>
        <v>46184</v>
      </c>
      <c r="AB2332" s="41">
        <f>IF('query (10)'!Z2332="","",'query (10)'!Z2332)</f>
        <v>46549</v>
      </c>
      <c r="AC2332" s="38" t="str">
        <f>IF(OR('query (10)'!AA2332="",COUNTIF(Cleaning_Rules!$A$21:$A$26,TRIM('query (10)'!AA2332))&gt;0),"",TRIM('query (10)'!AA2332))</f>
        <v/>
      </c>
      <c r="AD2332" s="38" t="str">
        <f>IF('query (10)'!AB2332="","",TRIM(IFERROR(_xlfn.TEXTBEFORE('query (10)'!AB2332,"("),'query (10)'!AB2332)))</f>
        <v>เริ่มซ่อมงาน PM แล้ว รับผิดชอบโดย JAKKAPAT KHOTSOMBAT</v>
      </c>
      <c r="AE2332" s="38" t="str">
        <f>IFERROR(LOWER(TRIM(_xlfn.TEXTBEFORE(_xlfn.TEXTAFTER('query (10)'!AB2332,"("),")"))),"")</f>
        <v>jakkapat@nsk.com</v>
      </c>
      <c r="AF2332" s="38" t="str">
        <f>IF('query (10)'!AD2332="","",TRIM('query (10)'!AD2332))</f>
        <v>เจษฎา ผิวบาง</v>
      </c>
      <c r="AG2332" s="38" t="str">
        <f>IF('query (10)'!AE2332="","",TRIM('query (10)'!AE2332))</f>
        <v>จักรภัทร โคตรสมบัติ</v>
      </c>
      <c r="AH2332" s="38" t="str">
        <f>IF('query (10)'!AF2332="","",IFERROR(VALUE('query (10)'!AF2332),""))</f>
        <v/>
      </c>
      <c r="AI2332" s="38" t="str">
        <f>IF('query (10)'!AG2332="","",TRIM('query (10)'!AG2332))</f>
        <v/>
      </c>
      <c r="AJ2332" s="38" t="str">
        <f>IF('query (10)'!AH2332="","",IFERROR(VALUE('query (10)'!AH2332),""))</f>
        <v/>
      </c>
      <c r="AK2332" s="38" t="str">
        <f>IF('query (10)'!AI2332="","",TRIM('query (10)'!AI2332))</f>
        <v/>
      </c>
      <c r="AL2332" s="42">
        <f t="shared" si="180"/>
        <v>2026</v>
      </c>
      <c r="AM2332" s="42" t="str">
        <f t="shared" si="181"/>
        <v>2026-04</v>
      </c>
      <c r="AN2332" s="42" t="str">
        <f t="shared" ca="1" si="182"/>
        <v/>
      </c>
      <c r="AO2332" s="42" t="str">
        <f t="shared" si="183"/>
        <v>AS-687 | MATCHING &amp; BALL FILLING M/C | MCB3 | FILTER | Time-based Maintenance | Mechanical | Part Change | Medium | Replace filters main air Assembly line according to the PM schedule. | เริ่มซ่อมงาน PM แล้ว รับผิดชอบโดย JAKKAPAT KHOTSOMBAT | จักรภัทร โคตรสมบัติ</v>
      </c>
      <c r="AP2332" s="42" t="str">
        <f>_xlfn.TEXTJOIN("; ",TRUE,IF(COUNTA('query (10)'!A2332:AK2332)&lt;=6,"NEAR_EMPTY_ROW",""),IF($K2332="","MISSING_STATUS",""),IF(AND($K2332="เสร็จสิ้น",$Z2332=""),"DONE_NO_ACTUAL_DATE",""),IF(AND($I2332="Condition-based Maintenance",$AH2332=""),"CBM_NO_MEASUREMENT",""),IF(OR($X2332="",$X2332=0),"INVALID_PERIOD",""),IF(AND($AA2332&lt;&gt;"",$AB2332&lt;&gt;"",$AB2332&lt;$AA2332),"DATE_SEQUENCE_ERROR",""),IF(AND($AB2332&lt;&gt;"",$AB2332&gt;DATE(2030,12,31)),"DATE_OUTLIER",""),IF($C2332="","MISSING_QRCODE",""),IF($J2332="UNKNOWN","UNKNOWN_PM_TYPE",""),IF($L2332="UNKNOWN","UNKNOWN_STATUS",""))</f>
        <v/>
      </c>
      <c r="AQ2332" s="42" t="str">
        <f t="shared" si="184"/>
        <v>NO</v>
      </c>
    </row>
    <row r="2333" spans="1:43" x14ac:dyDescent="0.3">
      <c r="A2333" s="38">
        <f>IF('query (10)'!A2333="","",'query (10)'!A2333)</f>
        <v>2578</v>
      </c>
      <c r="B2333" s="38">
        <f>IF('query (10)'!B2333="","",'query (10)'!B2333)</f>
        <v>20358</v>
      </c>
      <c r="C2333" s="38" t="str">
        <f>TRIM(UPPER('query (10)'!M2333))</f>
        <v>AS-438</v>
      </c>
      <c r="D2333" s="38" t="str">
        <f>TRIM(UPPER(IFERROR(_xlfn.TEXTBEFORE('query (10)'!L2333,"("),'query (10)'!L2333)))</f>
        <v>BALL SEPARATE &amp; CAGE ASSEMBLY MACHINE.</v>
      </c>
      <c r="E2333" s="38" t="str">
        <f>IFERROR(TRIM(UPPER(_xlfn.TEXTBEFORE(_xlfn.TEXTAFTER('query (10)'!L2333,"("),")"))),"")</f>
        <v/>
      </c>
      <c r="F2333" s="38" t="str">
        <f>TRIM('query (10)'!K2333)</f>
        <v>MCB2</v>
      </c>
      <c r="G2333" s="38" t="str">
        <f>IF('query (10)'!J2333="","",'query (10)'!J2333)</f>
        <v>Filter</v>
      </c>
      <c r="H2333" s="38" t="str">
        <f>TRIM(UPPER('query (10)'!J2333))</f>
        <v>FILTER</v>
      </c>
      <c r="I2333" s="38" t="str">
        <f>IF('query (10)'!F2333="","",'query (10)'!F2333)</f>
        <v>Time-based Maintenance</v>
      </c>
      <c r="J2333" s="38" t="str">
        <f>IF('query (10)'!F2333="","",IFERROR(INDEX(Cleaning_Rules!$B$14:$B$17,MATCH(TRIM('query (10)'!F2333),Cleaning_Rules!$A$14:$A$17,0)),"UNKNOWN"))</f>
        <v>TBM</v>
      </c>
      <c r="K2333" s="38" t="str">
        <f>IF('query (10)'!G2333="","",'query (10)'!G2333)</f>
        <v>เสร็จสิ้น</v>
      </c>
      <c r="L2333" s="38" t="str">
        <f>IF('query (10)'!G2333="","MISSING",IFERROR(INDEX(Cleaning_Rules!$B$5:$B$10,MATCH(TRIM('query (10)'!G2333),Cleaning_Rules!$A$5:$A$10,0)),"UNKNOWN"))</f>
        <v>COMPLETED</v>
      </c>
      <c r="M2333" s="38" t="str">
        <f>IF('query (10)'!I2333="","",'query (10)'!I2333)</f>
        <v>Mechanical</v>
      </c>
      <c r="N2333" s="38" t="str">
        <f>IF('query (10)'!O2333="","",'query (10)'!O2333)</f>
        <v>Part Change</v>
      </c>
      <c r="O2333" s="38" t="str">
        <f>IF('query (10)'!P2333="","",'query (10)'!P2333)</f>
        <v>Medium</v>
      </c>
      <c r="P2333" s="38" t="str">
        <f>IF('query (10)'!N2333="","",'query (10)'!N2333)</f>
        <v>Replace filters main air Assembly line according to the PM schedule.</v>
      </c>
      <c r="Q2333" s="38" t="str">
        <f>TRIM('query (10)'!N2333)</f>
        <v>Replace filters main air Assembly line according to the PM schedule.</v>
      </c>
      <c r="R2333" s="38" t="str">
        <f>TRIM(UPPER('query (10)'!R2333))</f>
        <v/>
      </c>
      <c r="S2333" s="38" t="str">
        <f>TRIM(UPPER('query (10)'!S2333))</f>
        <v/>
      </c>
      <c r="T2333" s="38" t="str">
        <f>IF('query (10)'!Q2333="","",TRIM(UPPER('query (10)'!Q2333)))</f>
        <v/>
      </c>
      <c r="U2333" s="38" t="str">
        <f>IF('query (10)'!T2333="","",'query (10)'!T2333)</f>
        <v/>
      </c>
      <c r="V2333" s="39" t="str">
        <f>IF('query (10)'!T2333="","",IFERROR(VALUE('query (10)'!T2333),""))</f>
        <v/>
      </c>
      <c r="W2333" s="40">
        <f>IF('query (10)'!U2333="","",'query (10)'!U2333)</f>
        <v>0</v>
      </c>
      <c r="X2333" s="39">
        <f>IF('query (10)'!V2333="","",'query (10)'!V2333)</f>
        <v>365</v>
      </c>
      <c r="Y2333" s="41">
        <f>IF('query (10)'!W2333="","",'query (10)'!W2333)</f>
        <v>46139</v>
      </c>
      <c r="Z2333" s="41">
        <f>IF('query (10)'!X2333="","",'query (10)'!X2333)</f>
        <v>46146</v>
      </c>
      <c r="AA2333" s="41">
        <f>IF('query (10)'!Y2333="","",'query (10)'!Y2333)</f>
        <v>46146</v>
      </c>
      <c r="AB2333" s="41">
        <f>IF('query (10)'!Z2333="","",'query (10)'!Z2333)</f>
        <v>46511</v>
      </c>
      <c r="AC2333" s="38" t="str">
        <f>IF(OR('query (10)'!AA2333="",COUNTIF(Cleaning_Rules!$A$21:$A$26,TRIM('query (10)'!AA2333))&gt;0),"",TRIM('query (10)'!AA2333))</f>
        <v/>
      </c>
      <c r="AD2333" s="38" t="str">
        <f>IF('query (10)'!AB2333="","",TRIM(IFERROR(_xlfn.TEXTBEFORE('query (10)'!AB2333,"("),'query (10)'!AB2333)))</f>
        <v>เริ่มซ่อมงาน PM แล้ว รับผิดชอบโดย KUNANON PARAWANWONG</v>
      </c>
      <c r="AE2333" s="38" t="str">
        <f>IFERROR(LOWER(TRIM(_xlfn.TEXTBEFORE(_xlfn.TEXTAFTER('query (10)'!AB2333,"("),")"))),"")</f>
        <v>parawanwong-k-3161@nsk.com</v>
      </c>
      <c r="AF2333" s="38" t="str">
        <f>IF('query (10)'!AD2333="","",TRIM('query (10)'!AD2333))</f>
        <v>เจษฎา ผิวบาง</v>
      </c>
      <c r="AG2333" s="38" t="str">
        <f>IF('query (10)'!AE2333="","",TRIM('query (10)'!AE2333))</f>
        <v>คุณานนต์ ปารวัณวงศ์</v>
      </c>
      <c r="AH2333" s="38" t="str">
        <f>IF('query (10)'!AF2333="","",IFERROR(VALUE('query (10)'!AF2333),""))</f>
        <v/>
      </c>
      <c r="AI2333" s="38" t="str">
        <f>IF('query (10)'!AG2333="","",TRIM('query (10)'!AG2333))</f>
        <v/>
      </c>
      <c r="AJ2333" s="38" t="str">
        <f>IF('query (10)'!AH2333="","",IFERROR(VALUE('query (10)'!AH2333),""))</f>
        <v/>
      </c>
      <c r="AK2333" s="38" t="str">
        <f>IF('query (10)'!AI2333="","",TRIM('query (10)'!AI2333))</f>
        <v/>
      </c>
      <c r="AL2333" s="42">
        <f t="shared" si="180"/>
        <v>2026</v>
      </c>
      <c r="AM2333" s="42" t="str">
        <f t="shared" si="181"/>
        <v>2026-04</v>
      </c>
      <c r="AN2333" s="42" t="str">
        <f t="shared" ca="1" si="182"/>
        <v/>
      </c>
      <c r="AO2333" s="42" t="str">
        <f t="shared" si="183"/>
        <v>AS-438 | BALL SEPARATE &amp; CAGE ASSEMBLY MACHINE. | MCB2 | FILTER | Time-based Maintenance | Mechanical | Part Change | Medium | Replace filters main air Assembly line according to the PM schedule. | เริ่มซ่อมงาน PM แล้ว รับผิดชอบโดย KUNANON PARAWANWONG | คุณานนต์ ปารวัณวงศ์</v>
      </c>
      <c r="AP2333" s="42" t="str">
        <f>_xlfn.TEXTJOIN("; ",TRUE,IF(COUNTA('query (10)'!A2333:AK2333)&lt;=6,"NEAR_EMPTY_ROW",""),IF($K2333="","MISSING_STATUS",""),IF(AND($K2333="เสร็จสิ้น",$Z2333=""),"DONE_NO_ACTUAL_DATE",""),IF(AND($I2333="Condition-based Maintenance",$AH2333=""),"CBM_NO_MEASUREMENT",""),IF(OR($X2333="",$X2333=0),"INVALID_PERIOD",""),IF(AND($AA2333&lt;&gt;"",$AB2333&lt;&gt;"",$AB2333&lt;$AA2333),"DATE_SEQUENCE_ERROR",""),IF(AND($AB2333&lt;&gt;"",$AB2333&gt;DATE(2030,12,31)),"DATE_OUTLIER",""),IF($C2333="","MISSING_QRCODE",""),IF($J2333="UNKNOWN","UNKNOWN_PM_TYPE",""),IF($L2333="UNKNOWN","UNKNOWN_STATUS",""))</f>
        <v/>
      </c>
      <c r="AQ2333" s="42" t="str">
        <f t="shared" si="184"/>
        <v>NO</v>
      </c>
    </row>
    <row r="2334" spans="1:43" x14ac:dyDescent="0.3">
      <c r="A2334" s="38">
        <f>IF('query (10)'!A2334="","",'query (10)'!A2334)</f>
        <v>2579</v>
      </c>
      <c r="B2334" s="38">
        <f>IF('query (10)'!B2334="","",'query (10)'!B2334)</f>
        <v>21124</v>
      </c>
      <c r="C2334" s="38" t="str">
        <f>TRIM(UPPER('query (10)'!M2334))</f>
        <v>CH-134</v>
      </c>
      <c r="D2334" s="38" t="str">
        <f>TRIM(UPPER(IFERROR(_xlfn.TEXTBEFORE('query (10)'!L2334,"("),'query (10)'!L2334)))</f>
        <v>A &amp; B MEASURING M/C</v>
      </c>
      <c r="E2334" s="38" t="str">
        <f>IFERROR(TRIM(UPPER(_xlfn.TEXTBEFORE(_xlfn.TEXTAFTER('query (10)'!L2334,"("),")"))),"")</f>
        <v/>
      </c>
      <c r="F2334" s="38" t="str">
        <f>TRIM('query (10)'!K2334)</f>
        <v>MCB1</v>
      </c>
      <c r="G2334" s="38" t="str">
        <f>IF('query (10)'!J2334="","",'query (10)'!J2334)</f>
        <v>Filter</v>
      </c>
      <c r="H2334" s="38" t="str">
        <f>TRIM(UPPER('query (10)'!J2334))</f>
        <v>FILTER</v>
      </c>
      <c r="I2334" s="38" t="str">
        <f>IF('query (10)'!F2334="","",'query (10)'!F2334)</f>
        <v>Time-based Maintenance</v>
      </c>
      <c r="J2334" s="38" t="str">
        <f>IF('query (10)'!F2334="","",IFERROR(INDEX(Cleaning_Rules!$B$14:$B$17,MATCH(TRIM('query (10)'!F2334),Cleaning_Rules!$A$14:$A$17,0)),"UNKNOWN"))</f>
        <v>TBM</v>
      </c>
      <c r="K2334" s="38" t="str">
        <f>IF('query (10)'!G2334="","",'query (10)'!G2334)</f>
        <v>เสร็จสิ้น</v>
      </c>
      <c r="L2334" s="38" t="str">
        <f>IF('query (10)'!G2334="","MISSING",IFERROR(INDEX(Cleaning_Rules!$B$5:$B$10,MATCH(TRIM('query (10)'!G2334),Cleaning_Rules!$A$5:$A$10,0)),"UNKNOWN"))</f>
        <v>COMPLETED</v>
      </c>
      <c r="M2334" s="38" t="str">
        <f>IF('query (10)'!I2334="","",'query (10)'!I2334)</f>
        <v>Mechanical</v>
      </c>
      <c r="N2334" s="38" t="str">
        <f>IF('query (10)'!O2334="","",'query (10)'!O2334)</f>
        <v>Part Change</v>
      </c>
      <c r="O2334" s="38" t="str">
        <f>IF('query (10)'!P2334="","",'query (10)'!P2334)</f>
        <v>Medium</v>
      </c>
      <c r="P2334" s="38" t="str">
        <f>IF('query (10)'!N2334="","",'query (10)'!N2334)</f>
        <v>Replace filters main air Assembly line according to the PM schedule.</v>
      </c>
      <c r="Q2334" s="38" t="str">
        <f>TRIM('query (10)'!N2334)</f>
        <v>Replace filters main air Assembly line according to the PM schedule.</v>
      </c>
      <c r="R2334" s="38" t="str">
        <f>TRIM(UPPER('query (10)'!R2334))</f>
        <v/>
      </c>
      <c r="S2334" s="38" t="str">
        <f>TRIM(UPPER('query (10)'!S2334))</f>
        <v/>
      </c>
      <c r="T2334" s="38" t="str">
        <f>IF('query (10)'!Q2334="","",TRIM(UPPER('query (10)'!Q2334)))</f>
        <v/>
      </c>
      <c r="U2334" s="38" t="str">
        <f>IF('query (10)'!T2334="","",'query (10)'!T2334)</f>
        <v/>
      </c>
      <c r="V2334" s="39" t="str">
        <f>IF('query (10)'!T2334="","",IFERROR(VALUE('query (10)'!T2334),""))</f>
        <v/>
      </c>
      <c r="W2334" s="40">
        <f>IF('query (10)'!U2334="","",'query (10)'!U2334)</f>
        <v>0</v>
      </c>
      <c r="X2334" s="39">
        <f>IF('query (10)'!V2334="","",'query (10)'!V2334)</f>
        <v>365</v>
      </c>
      <c r="Y2334" s="41">
        <f>IF('query (10)'!W2334="","",'query (10)'!W2334)</f>
        <v>46139</v>
      </c>
      <c r="Z2334" s="41">
        <f>IF('query (10)'!X2334="","",'query (10)'!X2334)</f>
        <v>46183</v>
      </c>
      <c r="AA2334" s="41">
        <f>IF('query (10)'!Y2334="","",'query (10)'!Y2334)</f>
        <v>46183</v>
      </c>
      <c r="AB2334" s="41">
        <f>IF('query (10)'!Z2334="","",'query (10)'!Z2334)</f>
        <v>46548</v>
      </c>
      <c r="AC2334" s="38" t="str">
        <f>IF(OR('query (10)'!AA2334="",COUNTIF(Cleaning_Rules!$A$21:$A$26,TRIM('query (10)'!AA2334))&gt;0),"",TRIM('query (10)'!AA2334))</f>
        <v/>
      </c>
      <c r="AD2334" s="38" t="str">
        <f>IF('query (10)'!AB2334="","",TRIM(IFERROR(_xlfn.TEXTBEFORE('query (10)'!AB2334,"("),'query (10)'!AB2334)))</f>
        <v>เริ่มซ่อมงาน PM แล้ว รับผิดชอบโดย PUCHIT KULSEREE</v>
      </c>
      <c r="AE2334" s="38" t="str">
        <f>IFERROR(LOWER(TRIM(_xlfn.TEXTBEFORE(_xlfn.TEXTAFTER('query (10)'!AB2334,"("),")"))),"")</f>
        <v>puchit@nsk.com</v>
      </c>
      <c r="AF2334" s="38" t="str">
        <f>IF('query (10)'!AD2334="","",TRIM('query (10)'!AD2334))</f>
        <v>เจษฎา ผิวบาง</v>
      </c>
      <c r="AG2334" s="38" t="str">
        <f>IF('query (10)'!AE2334="","",TRIM('query (10)'!AE2334))</f>
        <v>ภูชิต กุลเสรี</v>
      </c>
      <c r="AH2334" s="38" t="str">
        <f>IF('query (10)'!AF2334="","",IFERROR(VALUE('query (10)'!AF2334),""))</f>
        <v/>
      </c>
      <c r="AI2334" s="38" t="str">
        <f>IF('query (10)'!AG2334="","",TRIM('query (10)'!AG2334))</f>
        <v/>
      </c>
      <c r="AJ2334" s="38" t="str">
        <f>IF('query (10)'!AH2334="","",IFERROR(VALUE('query (10)'!AH2334),""))</f>
        <v/>
      </c>
      <c r="AK2334" s="38" t="str">
        <f>IF('query (10)'!AI2334="","",TRIM('query (10)'!AI2334))</f>
        <v/>
      </c>
      <c r="AL2334" s="42">
        <f t="shared" si="180"/>
        <v>2026</v>
      </c>
      <c r="AM2334" s="42" t="str">
        <f t="shared" si="181"/>
        <v>2026-04</v>
      </c>
      <c r="AN2334" s="42" t="str">
        <f t="shared" ca="1" si="182"/>
        <v/>
      </c>
      <c r="AO2334" s="42" t="str">
        <f t="shared" si="183"/>
        <v>CH-134 | A &amp; B MEASURING M/C | MCB1 | FILTER | Time-based Maintenance | Mechanical | Part Change | Medium | Replace filters main air Assembly line according to the PM schedule. | เริ่มซ่อมงาน PM แล้ว รับผิดชอบโดย PUCHIT KULSEREE | ภูชิต กุลเสรี</v>
      </c>
      <c r="AP2334" s="42" t="str">
        <f>_xlfn.TEXTJOIN("; ",TRUE,IF(COUNTA('query (10)'!A2334:AK2334)&lt;=6,"NEAR_EMPTY_ROW",""),IF($K2334="","MISSING_STATUS",""),IF(AND($K2334="เสร็จสิ้น",$Z2334=""),"DONE_NO_ACTUAL_DATE",""),IF(AND($I2334="Condition-based Maintenance",$AH2334=""),"CBM_NO_MEASUREMENT",""),IF(OR($X2334="",$X2334=0),"INVALID_PERIOD",""),IF(AND($AA2334&lt;&gt;"",$AB2334&lt;&gt;"",$AB2334&lt;$AA2334),"DATE_SEQUENCE_ERROR",""),IF(AND($AB2334&lt;&gt;"",$AB2334&gt;DATE(2030,12,31)),"DATE_OUTLIER",""),IF($C2334="","MISSING_QRCODE",""),IF($J2334="UNKNOWN","UNKNOWN_PM_TYPE",""),IF($L2334="UNKNOWN","UNKNOWN_STATUS",""))</f>
        <v/>
      </c>
      <c r="AQ2334" s="42" t="str">
        <f t="shared" si="184"/>
        <v>NO</v>
      </c>
    </row>
    <row r="2335" spans="1:43" x14ac:dyDescent="0.3">
      <c r="A2335" s="38">
        <f>IF('query (10)'!A2335="","",'query (10)'!A2335)</f>
        <v>2580</v>
      </c>
      <c r="B2335" s="38">
        <f>IF('query (10)'!B2335="","",'query (10)'!B2335)</f>
        <v>20401</v>
      </c>
      <c r="C2335" s="38" t="str">
        <f>TRIM(UPPER('query (10)'!M2335))</f>
        <v>GR-715</v>
      </c>
      <c r="D2335" s="38" t="str">
        <f>TRIM(UPPER(IFERROR(_xlfn.TEXTBEFORE('query (10)'!L2335,"("),'query (10)'!L2335)))</f>
        <v>INNER RING RACEWAY GRINDING MACHINE.</v>
      </c>
      <c r="E2335" s="38" t="str">
        <f>IFERROR(TRIM(UPPER(_xlfn.TEXTBEFORE(_xlfn.TEXTAFTER('query (10)'!L2335,"("),")"))),"")</f>
        <v/>
      </c>
      <c r="F2335" s="38" t="str">
        <f>TRIM('query (10)'!K2335)</f>
        <v>MCB3</v>
      </c>
      <c r="G2335" s="38" t="str">
        <f>IF('query (10)'!J2335="","",'query (10)'!J2335)</f>
        <v>Transfer</v>
      </c>
      <c r="H2335" s="38" t="str">
        <f>TRIM(UPPER('query (10)'!J2335))</f>
        <v>TRANSFER</v>
      </c>
      <c r="I2335" s="38" t="str">
        <f>IF('query (10)'!F2335="","",'query (10)'!F2335)</f>
        <v>Time-based Maintenance</v>
      </c>
      <c r="J2335" s="38" t="str">
        <f>IF('query (10)'!F2335="","",IFERROR(INDEX(Cleaning_Rules!$B$14:$B$17,MATCH(TRIM('query (10)'!F2335),Cleaning_Rules!$A$14:$A$17,0)),"UNKNOWN"))</f>
        <v>TBM</v>
      </c>
      <c r="K2335" s="38" t="str">
        <f>IF('query (10)'!G2335="","",'query (10)'!G2335)</f>
        <v>เสร็จสิ้น</v>
      </c>
      <c r="L2335" s="38" t="str">
        <f>IF('query (10)'!G2335="","MISSING",IFERROR(INDEX(Cleaning_Rules!$B$5:$B$10,MATCH(TRIM('query (10)'!G2335),Cleaning_Rules!$A$5:$A$10,0)),"UNKNOWN"))</f>
        <v>COMPLETED</v>
      </c>
      <c r="M2335" s="38" t="str">
        <f>IF('query (10)'!I2335="","",'query (10)'!I2335)</f>
        <v>Mechanical</v>
      </c>
      <c r="N2335" s="38" t="str">
        <f>IF('query (10)'!O2335="","",'query (10)'!O2335)</f>
        <v>Part Change</v>
      </c>
      <c r="O2335" s="38" t="str">
        <f>IF('query (10)'!P2335="","",'query (10)'!P2335)</f>
        <v>Medium</v>
      </c>
      <c r="P2335" s="38" t="str">
        <f>IF('query (10)'!N2335="","",'query (10)'!N2335)</f>
        <v>Replace the air cylinder outlet work pusher according to the pn schedule.
model : CDJ2B16-125Z</v>
      </c>
      <c r="Q2335" s="38" t="str">
        <f>TRIM('query (10)'!N2335)</f>
        <v>Replace the air cylinder outlet work pusher according to the pn schedule.
model : CDJ2B16-125Z</v>
      </c>
      <c r="R2335" s="38" t="str">
        <f>TRIM(UPPER('query (10)'!R2335))</f>
        <v/>
      </c>
      <c r="S2335" s="38" t="str">
        <f>TRIM(UPPER('query (10)'!S2335))</f>
        <v/>
      </c>
      <c r="T2335" s="38" t="str">
        <f>IF('query (10)'!Q2335="","",TRIM(UPPER('query (10)'!Q2335)))</f>
        <v/>
      </c>
      <c r="U2335" s="38" t="str">
        <f>IF('query (10)'!T2335="","",'query (10)'!T2335)</f>
        <v/>
      </c>
      <c r="V2335" s="39" t="str">
        <f>IF('query (10)'!T2335="","",IFERROR(VALUE('query (10)'!T2335),""))</f>
        <v/>
      </c>
      <c r="W2335" s="40">
        <f>IF('query (10)'!U2335="","",'query (10)'!U2335)</f>
        <v>0</v>
      </c>
      <c r="X2335" s="39">
        <f>IF('query (10)'!V2335="","",'query (10)'!V2335)</f>
        <v>365</v>
      </c>
      <c r="Y2335" s="41">
        <f>IF('query (10)'!W2335="","",'query (10)'!W2335)</f>
        <v>46140</v>
      </c>
      <c r="Z2335" s="41">
        <f>IF('query (10)'!X2335="","",'query (10)'!X2335)</f>
        <v>46154</v>
      </c>
      <c r="AA2335" s="41">
        <f>IF('query (10)'!Y2335="","",'query (10)'!Y2335)</f>
        <v>46154</v>
      </c>
      <c r="AB2335" s="41">
        <f>IF('query (10)'!Z2335="","",'query (10)'!Z2335)</f>
        <v>46519</v>
      </c>
      <c r="AC2335" s="38" t="str">
        <f>IF(OR('query (10)'!AA2335="",COUNTIF(Cleaning_Rules!$A$21:$A$26,TRIM('query (10)'!AA2335))&gt;0),"",TRIM('query (10)'!AA2335))</f>
        <v/>
      </c>
      <c r="AD2335" s="38" t="str">
        <f>IF('query (10)'!AB2335="","",TRIM(IFERROR(_xlfn.TEXTBEFORE('query (10)'!AB2335,"("),'query (10)'!AB2335)))</f>
        <v>เริ่มซ่อมงาน PM แล้ว รับผิดชอบโดย PUCHIT KULSEREE</v>
      </c>
      <c r="AE2335" s="38" t="str">
        <f>IFERROR(LOWER(TRIM(_xlfn.TEXTBEFORE(_xlfn.TEXTAFTER('query (10)'!AB2335,"("),")"))),"")</f>
        <v>puchit@nsk.com</v>
      </c>
      <c r="AF2335" s="38" t="str">
        <f>IF('query (10)'!AD2335="","",TRIM('query (10)'!AD2335))</f>
        <v>เจษฎา ผิวบาง</v>
      </c>
      <c r="AG2335" s="38" t="str">
        <f>IF('query (10)'!AE2335="","",TRIM('query (10)'!AE2335))</f>
        <v>ภูชิต กุลเสรี</v>
      </c>
      <c r="AH2335" s="38" t="str">
        <f>IF('query (10)'!AF2335="","",IFERROR(VALUE('query (10)'!AF2335),""))</f>
        <v/>
      </c>
      <c r="AI2335" s="38" t="str">
        <f>IF('query (10)'!AG2335="","",TRIM('query (10)'!AG2335))</f>
        <v/>
      </c>
      <c r="AJ2335" s="38" t="str">
        <f>IF('query (10)'!AH2335="","",IFERROR(VALUE('query (10)'!AH2335),""))</f>
        <v/>
      </c>
      <c r="AK2335" s="38" t="str">
        <f>IF('query (10)'!AI2335="","",TRIM('query (10)'!AI2335))</f>
        <v/>
      </c>
      <c r="AL2335" s="42">
        <f t="shared" si="180"/>
        <v>2026</v>
      </c>
      <c r="AM2335" s="42" t="str">
        <f t="shared" si="181"/>
        <v>2026-04</v>
      </c>
      <c r="AN2335" s="42" t="str">
        <f t="shared" ca="1" si="182"/>
        <v/>
      </c>
      <c r="AO2335" s="42" t="str">
        <f t="shared" si="183"/>
        <v>GR-715 | INNER RING RACEWAY GRINDING MACHINE. | MCB3 | TRANSFER | Time-based Maintenance | Mechanical | Part Change | Medium | Replace the air cylinder outlet work pusher according to the pn schedule.
model : CDJ2B16-125Z | เริ่มซ่อมงาน PM แล้ว รับผิดชอบโดย PUCHIT KULSEREE | ภูชิต กุลเสรี</v>
      </c>
      <c r="AP2335" s="42" t="str">
        <f>_xlfn.TEXTJOIN("; ",TRUE,IF(COUNTA('query (10)'!A2335:AK2335)&lt;=6,"NEAR_EMPTY_ROW",""),IF($K2335="","MISSING_STATUS",""),IF(AND($K2335="เสร็จสิ้น",$Z2335=""),"DONE_NO_ACTUAL_DATE",""),IF(AND($I2335="Condition-based Maintenance",$AH2335=""),"CBM_NO_MEASUREMENT",""),IF(OR($X2335="",$X2335=0),"INVALID_PERIOD",""),IF(AND($AA2335&lt;&gt;"",$AB2335&lt;&gt;"",$AB2335&lt;$AA2335),"DATE_SEQUENCE_ERROR",""),IF(AND($AB2335&lt;&gt;"",$AB2335&gt;DATE(2030,12,31)),"DATE_OUTLIER",""),IF($C2335="","MISSING_QRCODE",""),IF($J2335="UNKNOWN","UNKNOWN_PM_TYPE",""),IF($L2335="UNKNOWN","UNKNOWN_STATUS",""))</f>
        <v/>
      </c>
      <c r="AQ2335" s="42" t="str">
        <f t="shared" si="184"/>
        <v>NO</v>
      </c>
    </row>
    <row r="2336" spans="1:43" x14ac:dyDescent="0.3">
      <c r="A2336" s="38">
        <f>IF('query (10)'!A2336="","",'query (10)'!A2336)</f>
        <v>2581</v>
      </c>
      <c r="B2336" s="38">
        <f>IF('query (10)'!B2336="","",'query (10)'!B2336)</f>
        <v>20717</v>
      </c>
      <c r="C2336" s="38" t="str">
        <f>TRIM(UPPER('query (10)'!M2336))</f>
        <v>GR-265</v>
      </c>
      <c r="D2336" s="38" t="str">
        <f>TRIM(UPPER(IFERROR(_xlfn.TEXTBEFORE('query (10)'!L2336,"("),'query (10)'!L2336)))</f>
        <v>OUTER RING RACEWAY GRINDING MACHINE</v>
      </c>
      <c r="E2336" s="38" t="str">
        <f>IFERROR(TRIM(UPPER(_xlfn.TEXTBEFORE(_xlfn.TEXTAFTER('query (10)'!L2336,"("),")"))),"")</f>
        <v/>
      </c>
      <c r="F2336" s="38" t="str">
        <f>TRIM('query (10)'!K2336)</f>
        <v>KWD2</v>
      </c>
      <c r="G2336" s="38" t="str">
        <f>IF('query (10)'!J2336="","",'query (10)'!J2336)</f>
        <v>Hydraulic oil pump</v>
      </c>
      <c r="H2336" s="38" t="str">
        <f>TRIM(UPPER('query (10)'!J2336))</f>
        <v>HYDRAULIC OIL PUMP</v>
      </c>
      <c r="I2336" s="38" t="str">
        <f>IF('query (10)'!F2336="","",'query (10)'!F2336)</f>
        <v>Time-based Maintenance</v>
      </c>
      <c r="J2336" s="38" t="str">
        <f>IF('query (10)'!F2336="","",IFERROR(INDEX(Cleaning_Rules!$B$14:$B$17,MATCH(TRIM('query (10)'!F2336),Cleaning_Rules!$A$14:$A$17,0)),"UNKNOWN"))</f>
        <v>TBM</v>
      </c>
      <c r="K2336" s="38" t="str">
        <f>IF('query (10)'!G2336="","",'query (10)'!G2336)</f>
        <v>เสร็จสิ้น</v>
      </c>
      <c r="L2336" s="38" t="str">
        <f>IF('query (10)'!G2336="","MISSING",IFERROR(INDEX(Cleaning_Rules!$B$5:$B$10,MATCH(TRIM('query (10)'!G2336),Cleaning_Rules!$A$5:$A$10,0)),"UNKNOWN"))</f>
        <v>COMPLETED</v>
      </c>
      <c r="M2336" s="38" t="str">
        <f>IF('query (10)'!I2336="","",'query (10)'!I2336)</f>
        <v>Mechanical</v>
      </c>
      <c r="N2336" s="38" t="str">
        <f>IF('query (10)'!O2336="","",'query (10)'!O2336)</f>
        <v>Inspection</v>
      </c>
      <c r="O2336" s="38" t="str">
        <f>IF('query (10)'!P2336="","",'query (10)'!P2336)</f>
        <v>Medium</v>
      </c>
      <c r="P2336" s="38" t="str">
        <f>IF('query (10)'!N2336="","",'query (10)'!N2336)</f>
        <v>เก็บตัวอย่างน้ำมันไฮดรอลิกและส่งไปทดสอบคุณภาพที่ห้องปฏิบัติการภายนอกตามกำหนดการบำรุงรักษาทุก 12 เดือน</v>
      </c>
      <c r="Q2336" s="38" t="str">
        <f>TRIM('query (10)'!N2336)</f>
        <v>เก็บตัวอย่างน้ำมันไฮดรอลิกและส่งไปทดสอบคุณภาพที่ห้องปฏิบัติการภายนอกตามกำหนดการบำรุงรักษาทุก 12 เดือน</v>
      </c>
      <c r="R2336" s="38" t="str">
        <f>TRIM(UPPER('query (10)'!R2336))</f>
        <v/>
      </c>
      <c r="S2336" s="38" t="str">
        <f>TRIM(UPPER('query (10)'!S2336))</f>
        <v/>
      </c>
      <c r="T2336" s="38" t="str">
        <f>IF('query (10)'!Q2336="","",TRIM(UPPER('query (10)'!Q2336)))</f>
        <v/>
      </c>
      <c r="U2336" s="38" t="str">
        <f>IF('query (10)'!T2336="","",'query (10)'!T2336)</f>
        <v/>
      </c>
      <c r="V2336" s="39" t="str">
        <f>IF('query (10)'!T2336="","",IFERROR(VALUE('query (10)'!T2336),""))</f>
        <v/>
      </c>
      <c r="W2336" s="40">
        <f>IF('query (10)'!U2336="","",'query (10)'!U2336)</f>
        <v>0</v>
      </c>
      <c r="X2336" s="39">
        <f>IF('query (10)'!V2336="","",'query (10)'!V2336)</f>
        <v>360</v>
      </c>
      <c r="Y2336" s="41">
        <f>IF('query (10)'!W2336="","",'query (10)'!W2336)</f>
        <v>46146</v>
      </c>
      <c r="Z2336" s="41">
        <f>IF('query (10)'!X2336="","",'query (10)'!X2336)</f>
        <v>46178</v>
      </c>
      <c r="AA2336" s="41">
        <f>IF('query (10)'!Y2336="","",'query (10)'!Y2336)</f>
        <v>46178</v>
      </c>
      <c r="AB2336" s="41">
        <f>IF('query (10)'!Z2336="","",'query (10)'!Z2336)</f>
        <v>46538</v>
      </c>
      <c r="AC2336" s="38" t="str">
        <f>IF(OR('query (10)'!AA2336="",COUNTIF(Cleaning_Rules!$A$21:$A$26,TRIM('query (10)'!AA2336))&gt;0),"",TRIM('query (10)'!AA2336))</f>
        <v/>
      </c>
      <c r="AD2336" s="38" t="str">
        <f>IF('query (10)'!AB2336="","",TRIM(IFERROR(_xlfn.TEXTBEFORE('query (10)'!AB2336,"("),'query (10)'!AB2336)))</f>
        <v>เริ่มซ่อมงาน PM แล้ว รับผิดชอบโดย KUNANON PARAWANWONG</v>
      </c>
      <c r="AE2336" s="38" t="str">
        <f>IFERROR(LOWER(TRIM(_xlfn.TEXTBEFORE(_xlfn.TEXTAFTER('query (10)'!AB2336,"("),")"))),"")</f>
        <v>parawanwong-k-3161@nsk.com</v>
      </c>
      <c r="AF2336" s="38" t="str">
        <f>IF('query (10)'!AD2336="","",TRIM('query (10)'!AD2336))</f>
        <v>คุณานนต์ ปารวัณวงศ์</v>
      </c>
      <c r="AG2336" s="38" t="str">
        <f>IF('query (10)'!AE2336="","",TRIM('query (10)'!AE2336))</f>
        <v>คุณานนต์ ปารวัณวงศ์</v>
      </c>
      <c r="AH2336" s="38" t="str">
        <f>IF('query (10)'!AF2336="","",IFERROR(VALUE('query (10)'!AF2336),""))</f>
        <v/>
      </c>
      <c r="AI2336" s="38" t="str">
        <f>IF('query (10)'!AG2336="","",TRIM('query (10)'!AG2336))</f>
        <v/>
      </c>
      <c r="AJ2336" s="38" t="str">
        <f>IF('query (10)'!AH2336="","",IFERROR(VALUE('query (10)'!AH2336),""))</f>
        <v/>
      </c>
      <c r="AK2336" s="38" t="str">
        <f>IF('query (10)'!AI2336="","",TRIM('query (10)'!AI2336))</f>
        <v/>
      </c>
      <c r="AL2336" s="42">
        <f t="shared" si="180"/>
        <v>2026</v>
      </c>
      <c r="AM2336" s="42" t="str">
        <f t="shared" si="181"/>
        <v>2026-05</v>
      </c>
      <c r="AN2336" s="42" t="str">
        <f t="shared" ca="1" si="182"/>
        <v/>
      </c>
      <c r="AO2336" s="42" t="str">
        <f t="shared" si="183"/>
        <v>GR-265 | OUTER RING RACEWAY GRINDING MACHINE | KWD2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36" s="42" t="str">
        <f>_xlfn.TEXTJOIN("; ",TRUE,IF(COUNTA('query (10)'!A2336:AK2336)&lt;=6,"NEAR_EMPTY_ROW",""),IF($K2336="","MISSING_STATUS",""),IF(AND($K2336="เสร็จสิ้น",$Z2336=""),"DONE_NO_ACTUAL_DATE",""),IF(AND($I2336="Condition-based Maintenance",$AH2336=""),"CBM_NO_MEASUREMENT",""),IF(OR($X2336="",$X2336=0),"INVALID_PERIOD",""),IF(AND($AA2336&lt;&gt;"",$AB2336&lt;&gt;"",$AB2336&lt;$AA2336),"DATE_SEQUENCE_ERROR",""),IF(AND($AB2336&lt;&gt;"",$AB2336&gt;DATE(2030,12,31)),"DATE_OUTLIER",""),IF($C2336="","MISSING_QRCODE",""),IF($J2336="UNKNOWN","UNKNOWN_PM_TYPE",""),IF($L2336="UNKNOWN","UNKNOWN_STATUS",""))</f>
        <v/>
      </c>
      <c r="AQ2336" s="42" t="str">
        <f t="shared" si="184"/>
        <v>NO</v>
      </c>
    </row>
    <row r="2337" spans="1:43" x14ac:dyDescent="0.3">
      <c r="A2337" s="38">
        <f>IF('query (10)'!A2337="","",'query (10)'!A2337)</f>
        <v>2582</v>
      </c>
      <c r="B2337" s="38">
        <f>IF('query (10)'!B2337="","",'query (10)'!B2337)</f>
        <v>20716</v>
      </c>
      <c r="C2337" s="38" t="str">
        <f>TRIM(UPPER('query (10)'!M2337))</f>
        <v>GR-268</v>
      </c>
      <c r="D2337" s="38" t="str">
        <f>TRIM(UPPER(IFERROR(_xlfn.TEXTBEFORE('query (10)'!L2337,"("),'query (10)'!L2337)))</f>
        <v>OUTER RING RACEWAY SUPER FINISH MACHINE</v>
      </c>
      <c r="E2337" s="38" t="str">
        <f>IFERROR(TRIM(UPPER(_xlfn.TEXTBEFORE(_xlfn.TEXTAFTER('query (10)'!L2337,"("),")"))),"")</f>
        <v/>
      </c>
      <c r="F2337" s="38" t="str">
        <f>TRIM('query (10)'!K2337)</f>
        <v>KWD2</v>
      </c>
      <c r="G2337" s="38" t="str">
        <f>IF('query (10)'!J2337="","",'query (10)'!J2337)</f>
        <v>Hydraulic oil pump</v>
      </c>
      <c r="H2337" s="38" t="str">
        <f>TRIM(UPPER('query (10)'!J2337))</f>
        <v>HYDRAULIC OIL PUMP</v>
      </c>
      <c r="I2337" s="38" t="str">
        <f>IF('query (10)'!F2337="","",'query (10)'!F2337)</f>
        <v>Time-based Maintenance</v>
      </c>
      <c r="J2337" s="38" t="str">
        <f>IF('query (10)'!F2337="","",IFERROR(INDEX(Cleaning_Rules!$B$14:$B$17,MATCH(TRIM('query (10)'!F2337),Cleaning_Rules!$A$14:$A$17,0)),"UNKNOWN"))</f>
        <v>TBM</v>
      </c>
      <c r="K2337" s="38" t="str">
        <f>IF('query (10)'!G2337="","",'query (10)'!G2337)</f>
        <v>เสร็จสิ้น</v>
      </c>
      <c r="L2337" s="38" t="str">
        <f>IF('query (10)'!G2337="","MISSING",IFERROR(INDEX(Cleaning_Rules!$B$5:$B$10,MATCH(TRIM('query (10)'!G2337),Cleaning_Rules!$A$5:$A$10,0)),"UNKNOWN"))</f>
        <v>COMPLETED</v>
      </c>
      <c r="M2337" s="38" t="str">
        <f>IF('query (10)'!I2337="","",'query (10)'!I2337)</f>
        <v>Mechanical</v>
      </c>
      <c r="N2337" s="38" t="str">
        <f>IF('query (10)'!O2337="","",'query (10)'!O2337)</f>
        <v>Inspection</v>
      </c>
      <c r="O2337" s="38" t="str">
        <f>IF('query (10)'!P2337="","",'query (10)'!P2337)</f>
        <v>Medium</v>
      </c>
      <c r="P2337" s="38" t="str">
        <f>IF('query (10)'!N2337="","",'query (10)'!N2337)</f>
        <v>เก็บตัวอย่างน้ำมันไฮดรอลิกและส่งไปทดสอบคุณภาพที่ห้องปฏิบัติการภายนอกตามกำหนดการบำรุงรักษาทุก 12 เดือน</v>
      </c>
      <c r="Q2337" s="38" t="str">
        <f>TRIM('query (10)'!N2337)</f>
        <v>เก็บตัวอย่างน้ำมันไฮดรอลิกและส่งไปทดสอบคุณภาพที่ห้องปฏิบัติการภายนอกตามกำหนดการบำรุงรักษาทุก 12 เดือน</v>
      </c>
      <c r="R2337" s="38" t="str">
        <f>TRIM(UPPER('query (10)'!R2337))</f>
        <v/>
      </c>
      <c r="S2337" s="38" t="str">
        <f>TRIM(UPPER('query (10)'!S2337))</f>
        <v/>
      </c>
      <c r="T2337" s="38" t="str">
        <f>IF('query (10)'!Q2337="","",TRIM(UPPER('query (10)'!Q2337)))</f>
        <v/>
      </c>
      <c r="U2337" s="38" t="str">
        <f>IF('query (10)'!T2337="","",'query (10)'!T2337)</f>
        <v/>
      </c>
      <c r="V2337" s="39" t="str">
        <f>IF('query (10)'!T2337="","",IFERROR(VALUE('query (10)'!T2337),""))</f>
        <v/>
      </c>
      <c r="W2337" s="40">
        <f>IF('query (10)'!U2337="","",'query (10)'!U2337)</f>
        <v>0</v>
      </c>
      <c r="X2337" s="39">
        <f>IF('query (10)'!V2337="","",'query (10)'!V2337)</f>
        <v>360</v>
      </c>
      <c r="Y2337" s="41">
        <f>IF('query (10)'!W2337="","",'query (10)'!W2337)</f>
        <v>46146</v>
      </c>
      <c r="Z2337" s="41">
        <f>IF('query (10)'!X2337="","",'query (10)'!X2337)</f>
        <v>46178</v>
      </c>
      <c r="AA2337" s="41">
        <f>IF('query (10)'!Y2337="","",'query (10)'!Y2337)</f>
        <v>46178</v>
      </c>
      <c r="AB2337" s="41">
        <f>IF('query (10)'!Z2337="","",'query (10)'!Z2337)</f>
        <v>46538</v>
      </c>
      <c r="AC2337" s="38" t="str">
        <f>IF(OR('query (10)'!AA2337="",COUNTIF(Cleaning_Rules!$A$21:$A$26,TRIM('query (10)'!AA2337))&gt;0),"",TRIM('query (10)'!AA2337))</f>
        <v/>
      </c>
      <c r="AD2337" s="38" t="str">
        <f>IF('query (10)'!AB2337="","",TRIM(IFERROR(_xlfn.TEXTBEFORE('query (10)'!AB2337,"("),'query (10)'!AB2337)))</f>
        <v>เริ่มซ่อมงาน PM แล้ว รับผิดชอบโดย KUNANON PARAWANWONG</v>
      </c>
      <c r="AE2337" s="38" t="str">
        <f>IFERROR(LOWER(TRIM(_xlfn.TEXTBEFORE(_xlfn.TEXTAFTER('query (10)'!AB2337,"("),")"))),"")</f>
        <v>parawanwong-k-3161@nsk.com</v>
      </c>
      <c r="AF2337" s="38" t="str">
        <f>IF('query (10)'!AD2337="","",TRIM('query (10)'!AD2337))</f>
        <v>คุณานนต์ ปารวัณวงศ์</v>
      </c>
      <c r="AG2337" s="38" t="str">
        <f>IF('query (10)'!AE2337="","",TRIM('query (10)'!AE2337))</f>
        <v>คุณานนต์ ปารวัณวงศ์</v>
      </c>
      <c r="AH2337" s="38" t="str">
        <f>IF('query (10)'!AF2337="","",IFERROR(VALUE('query (10)'!AF2337),""))</f>
        <v/>
      </c>
      <c r="AI2337" s="38" t="str">
        <f>IF('query (10)'!AG2337="","",TRIM('query (10)'!AG2337))</f>
        <v/>
      </c>
      <c r="AJ2337" s="38" t="str">
        <f>IF('query (10)'!AH2337="","",IFERROR(VALUE('query (10)'!AH2337),""))</f>
        <v/>
      </c>
      <c r="AK2337" s="38" t="str">
        <f>IF('query (10)'!AI2337="","",TRIM('query (10)'!AI2337))</f>
        <v/>
      </c>
      <c r="AL2337" s="42">
        <f t="shared" si="180"/>
        <v>2026</v>
      </c>
      <c r="AM2337" s="42" t="str">
        <f t="shared" si="181"/>
        <v>2026-05</v>
      </c>
      <c r="AN2337" s="42" t="str">
        <f t="shared" ca="1" si="182"/>
        <v/>
      </c>
      <c r="AO2337" s="42" t="str">
        <f t="shared" si="183"/>
        <v>GR-268 | OUTER RING RACEWAY SUPER FINISH MACHINE | KWD2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37" s="42" t="str">
        <f>_xlfn.TEXTJOIN("; ",TRUE,IF(COUNTA('query (10)'!A2337:AK2337)&lt;=6,"NEAR_EMPTY_ROW",""),IF($K2337="","MISSING_STATUS",""),IF(AND($K2337="เสร็จสิ้น",$Z2337=""),"DONE_NO_ACTUAL_DATE",""),IF(AND($I2337="Condition-based Maintenance",$AH2337=""),"CBM_NO_MEASUREMENT",""),IF(OR($X2337="",$X2337=0),"INVALID_PERIOD",""),IF(AND($AA2337&lt;&gt;"",$AB2337&lt;&gt;"",$AB2337&lt;$AA2337),"DATE_SEQUENCE_ERROR",""),IF(AND($AB2337&lt;&gt;"",$AB2337&gt;DATE(2030,12,31)),"DATE_OUTLIER",""),IF($C2337="","MISSING_QRCODE",""),IF($J2337="UNKNOWN","UNKNOWN_PM_TYPE",""),IF($L2337="UNKNOWN","UNKNOWN_STATUS",""))</f>
        <v/>
      </c>
      <c r="AQ2337" s="42" t="str">
        <f t="shared" si="184"/>
        <v>NO</v>
      </c>
    </row>
    <row r="2338" spans="1:43" x14ac:dyDescent="0.3">
      <c r="A2338" s="38">
        <f>IF('query (10)'!A2338="","",'query (10)'!A2338)</f>
        <v>2583</v>
      </c>
      <c r="B2338" s="38">
        <f>IF('query (10)'!B2338="","",'query (10)'!B2338)</f>
        <v>20715</v>
      </c>
      <c r="C2338" s="38" t="str">
        <f>TRIM(UPPER('query (10)'!M2338))</f>
        <v>GR-250</v>
      </c>
      <c r="D2338" s="38" t="str">
        <f>TRIM(UPPER(IFERROR(_xlfn.TEXTBEFORE('query (10)'!L2338,"("),'query (10)'!L2338)))</f>
        <v>INNER RING RACEWAY GRINDING MACHINE</v>
      </c>
      <c r="E2338" s="38" t="str">
        <f>IFERROR(TRIM(UPPER(_xlfn.TEXTBEFORE(_xlfn.TEXTAFTER('query (10)'!L2338,"("),")"))),"")</f>
        <v/>
      </c>
      <c r="F2338" s="38" t="str">
        <f>TRIM('query (10)'!K2338)</f>
        <v>KWD2</v>
      </c>
      <c r="G2338" s="38" t="str">
        <f>IF('query (10)'!J2338="","",'query (10)'!J2338)</f>
        <v>Hydraulic oil pump</v>
      </c>
      <c r="H2338" s="38" t="str">
        <f>TRIM(UPPER('query (10)'!J2338))</f>
        <v>HYDRAULIC OIL PUMP</v>
      </c>
      <c r="I2338" s="38" t="str">
        <f>IF('query (10)'!F2338="","",'query (10)'!F2338)</f>
        <v>Time-based Maintenance</v>
      </c>
      <c r="J2338" s="38" t="str">
        <f>IF('query (10)'!F2338="","",IFERROR(INDEX(Cleaning_Rules!$B$14:$B$17,MATCH(TRIM('query (10)'!F2338),Cleaning_Rules!$A$14:$A$17,0)),"UNKNOWN"))</f>
        <v>TBM</v>
      </c>
      <c r="K2338" s="38" t="str">
        <f>IF('query (10)'!G2338="","",'query (10)'!G2338)</f>
        <v>เสร็จสิ้น</v>
      </c>
      <c r="L2338" s="38" t="str">
        <f>IF('query (10)'!G2338="","MISSING",IFERROR(INDEX(Cleaning_Rules!$B$5:$B$10,MATCH(TRIM('query (10)'!G2338),Cleaning_Rules!$A$5:$A$10,0)),"UNKNOWN"))</f>
        <v>COMPLETED</v>
      </c>
      <c r="M2338" s="38" t="str">
        <f>IF('query (10)'!I2338="","",'query (10)'!I2338)</f>
        <v>Mechanical</v>
      </c>
      <c r="N2338" s="38" t="str">
        <f>IF('query (10)'!O2338="","",'query (10)'!O2338)</f>
        <v>Inspection</v>
      </c>
      <c r="O2338" s="38" t="str">
        <f>IF('query (10)'!P2338="","",'query (10)'!P2338)</f>
        <v>Medium</v>
      </c>
      <c r="P2338" s="38" t="str">
        <f>IF('query (10)'!N2338="","",'query (10)'!N2338)</f>
        <v>เก็บตัวอย่างน้ำมันไฮดรอลิกและส่งไปทดสอบคุณภาพที่ห้องปฏิบัติการภายนอกตามกำหนดการบำรุงรักษาทุก 12 เดือน</v>
      </c>
      <c r="Q2338" s="38" t="str">
        <f>TRIM('query (10)'!N2338)</f>
        <v>เก็บตัวอย่างน้ำมันไฮดรอลิกและส่งไปทดสอบคุณภาพที่ห้องปฏิบัติการภายนอกตามกำหนดการบำรุงรักษาทุก 12 เดือน</v>
      </c>
      <c r="R2338" s="38" t="str">
        <f>TRIM(UPPER('query (10)'!R2338))</f>
        <v/>
      </c>
      <c r="S2338" s="38" t="str">
        <f>TRIM(UPPER('query (10)'!S2338))</f>
        <v/>
      </c>
      <c r="T2338" s="38" t="str">
        <f>IF('query (10)'!Q2338="","",TRIM(UPPER('query (10)'!Q2338)))</f>
        <v/>
      </c>
      <c r="U2338" s="38" t="str">
        <f>IF('query (10)'!T2338="","",'query (10)'!T2338)</f>
        <v/>
      </c>
      <c r="V2338" s="39" t="str">
        <f>IF('query (10)'!T2338="","",IFERROR(VALUE('query (10)'!T2338),""))</f>
        <v/>
      </c>
      <c r="W2338" s="40">
        <f>IF('query (10)'!U2338="","",'query (10)'!U2338)</f>
        <v>0</v>
      </c>
      <c r="X2338" s="39">
        <f>IF('query (10)'!V2338="","",'query (10)'!V2338)</f>
        <v>360</v>
      </c>
      <c r="Y2338" s="41">
        <f>IF('query (10)'!W2338="","",'query (10)'!W2338)</f>
        <v>46146</v>
      </c>
      <c r="Z2338" s="41">
        <f>IF('query (10)'!X2338="","",'query (10)'!X2338)</f>
        <v>46178</v>
      </c>
      <c r="AA2338" s="41">
        <f>IF('query (10)'!Y2338="","",'query (10)'!Y2338)</f>
        <v>46178</v>
      </c>
      <c r="AB2338" s="41">
        <f>IF('query (10)'!Z2338="","",'query (10)'!Z2338)</f>
        <v>46538</v>
      </c>
      <c r="AC2338" s="38" t="str">
        <f>IF(OR('query (10)'!AA2338="",COUNTIF(Cleaning_Rules!$A$21:$A$26,TRIM('query (10)'!AA2338))&gt;0),"",TRIM('query (10)'!AA2338))</f>
        <v/>
      </c>
      <c r="AD2338" s="38" t="str">
        <f>IF('query (10)'!AB2338="","",TRIM(IFERROR(_xlfn.TEXTBEFORE('query (10)'!AB2338,"("),'query (10)'!AB2338)))</f>
        <v>เริ่มซ่อมงาน PM แล้ว รับผิดชอบโดย KUNANON PARAWANWONG</v>
      </c>
      <c r="AE2338" s="38" t="str">
        <f>IFERROR(LOWER(TRIM(_xlfn.TEXTBEFORE(_xlfn.TEXTAFTER('query (10)'!AB2338,"("),")"))),"")</f>
        <v>parawanwong-k-3161@nsk.com</v>
      </c>
      <c r="AF2338" s="38" t="str">
        <f>IF('query (10)'!AD2338="","",TRIM('query (10)'!AD2338))</f>
        <v>คุณานนต์ ปารวัณวงศ์</v>
      </c>
      <c r="AG2338" s="38" t="str">
        <f>IF('query (10)'!AE2338="","",TRIM('query (10)'!AE2338))</f>
        <v>คุณานนต์ ปารวัณวงศ์</v>
      </c>
      <c r="AH2338" s="38" t="str">
        <f>IF('query (10)'!AF2338="","",IFERROR(VALUE('query (10)'!AF2338),""))</f>
        <v/>
      </c>
      <c r="AI2338" s="38" t="str">
        <f>IF('query (10)'!AG2338="","",TRIM('query (10)'!AG2338))</f>
        <v/>
      </c>
      <c r="AJ2338" s="38" t="str">
        <f>IF('query (10)'!AH2338="","",IFERROR(VALUE('query (10)'!AH2338),""))</f>
        <v/>
      </c>
      <c r="AK2338" s="38" t="str">
        <f>IF('query (10)'!AI2338="","",TRIM('query (10)'!AI2338))</f>
        <v/>
      </c>
      <c r="AL2338" s="42">
        <f t="shared" si="180"/>
        <v>2026</v>
      </c>
      <c r="AM2338" s="42" t="str">
        <f t="shared" si="181"/>
        <v>2026-05</v>
      </c>
      <c r="AN2338" s="42" t="str">
        <f t="shared" ca="1" si="182"/>
        <v/>
      </c>
      <c r="AO2338" s="42" t="str">
        <f t="shared" si="183"/>
        <v>GR-250 | INNER RING RACEWAY GRINDING MACHINE | KWD2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38" s="42" t="str">
        <f>_xlfn.TEXTJOIN("; ",TRUE,IF(COUNTA('query (10)'!A2338:AK2338)&lt;=6,"NEAR_EMPTY_ROW",""),IF($K2338="","MISSING_STATUS",""),IF(AND($K2338="เสร็จสิ้น",$Z2338=""),"DONE_NO_ACTUAL_DATE",""),IF(AND($I2338="Condition-based Maintenance",$AH2338=""),"CBM_NO_MEASUREMENT",""),IF(OR($X2338="",$X2338=0),"INVALID_PERIOD",""),IF(AND($AA2338&lt;&gt;"",$AB2338&lt;&gt;"",$AB2338&lt;$AA2338),"DATE_SEQUENCE_ERROR",""),IF(AND($AB2338&lt;&gt;"",$AB2338&gt;DATE(2030,12,31)),"DATE_OUTLIER",""),IF($C2338="","MISSING_QRCODE",""),IF($J2338="UNKNOWN","UNKNOWN_PM_TYPE",""),IF($L2338="UNKNOWN","UNKNOWN_STATUS",""))</f>
        <v/>
      </c>
      <c r="AQ2338" s="42" t="str">
        <f t="shared" si="184"/>
        <v>NO</v>
      </c>
    </row>
    <row r="2339" spans="1:43" x14ac:dyDescent="0.3">
      <c r="A2339" s="38">
        <f>IF('query (10)'!A2339="","",'query (10)'!A2339)</f>
        <v>2585</v>
      </c>
      <c r="B2339" s="38">
        <f>IF('query (10)'!B2339="","",'query (10)'!B2339)</f>
        <v>20713</v>
      </c>
      <c r="C2339" s="38" t="str">
        <f>TRIM(UPPER('query (10)'!M2339))</f>
        <v>GR-253</v>
      </c>
      <c r="D2339" s="38" t="str">
        <f>TRIM(UPPER(IFERROR(_xlfn.TEXTBEFORE('query (10)'!L2339,"("),'query (10)'!L2339)))</f>
        <v>INNER RING RIB GRINDING MACHINE</v>
      </c>
      <c r="E2339" s="38" t="str">
        <f>IFERROR(TRIM(UPPER(_xlfn.TEXTBEFORE(_xlfn.TEXTAFTER('query (10)'!L2339,"("),")"))),"")</f>
        <v/>
      </c>
      <c r="F2339" s="38" t="str">
        <f>TRIM('query (10)'!K2339)</f>
        <v>KWD2</v>
      </c>
      <c r="G2339" s="38" t="str">
        <f>IF('query (10)'!J2339="","",'query (10)'!J2339)</f>
        <v>Hydraulic oil pump</v>
      </c>
      <c r="H2339" s="38" t="str">
        <f>TRIM(UPPER('query (10)'!J2339))</f>
        <v>HYDRAULIC OIL PUMP</v>
      </c>
      <c r="I2339" s="38" t="str">
        <f>IF('query (10)'!F2339="","",'query (10)'!F2339)</f>
        <v>Time-based Maintenance</v>
      </c>
      <c r="J2339" s="38" t="str">
        <f>IF('query (10)'!F2339="","",IFERROR(INDEX(Cleaning_Rules!$B$14:$B$17,MATCH(TRIM('query (10)'!F2339),Cleaning_Rules!$A$14:$A$17,0)),"UNKNOWN"))</f>
        <v>TBM</v>
      </c>
      <c r="K2339" s="38" t="str">
        <f>IF('query (10)'!G2339="","",'query (10)'!G2339)</f>
        <v>เสร็จสิ้น</v>
      </c>
      <c r="L2339" s="38" t="str">
        <f>IF('query (10)'!G2339="","MISSING",IFERROR(INDEX(Cleaning_Rules!$B$5:$B$10,MATCH(TRIM('query (10)'!G2339),Cleaning_Rules!$A$5:$A$10,0)),"UNKNOWN"))</f>
        <v>COMPLETED</v>
      </c>
      <c r="M2339" s="38" t="str">
        <f>IF('query (10)'!I2339="","",'query (10)'!I2339)</f>
        <v>Mechanical</v>
      </c>
      <c r="N2339" s="38" t="str">
        <f>IF('query (10)'!O2339="","",'query (10)'!O2339)</f>
        <v>Inspection</v>
      </c>
      <c r="O2339" s="38" t="str">
        <f>IF('query (10)'!P2339="","",'query (10)'!P2339)</f>
        <v>Medium</v>
      </c>
      <c r="P2339" s="38" t="str">
        <f>IF('query (10)'!N2339="","",'query (10)'!N2339)</f>
        <v>เก็บตัวอย่างน้ำมันไฮดรอลิกและส่งไปทดสอบคุณภาพที่ห้องปฏิบัติการภายนอกตามกำหนดการบำรุงรักษาทุก 12 เดือน</v>
      </c>
      <c r="Q2339" s="38" t="str">
        <f>TRIM('query (10)'!N2339)</f>
        <v>เก็บตัวอย่างน้ำมันไฮดรอลิกและส่งไปทดสอบคุณภาพที่ห้องปฏิบัติการภายนอกตามกำหนดการบำรุงรักษาทุก 12 เดือน</v>
      </c>
      <c r="R2339" s="38" t="str">
        <f>TRIM(UPPER('query (10)'!R2339))</f>
        <v/>
      </c>
      <c r="S2339" s="38" t="str">
        <f>TRIM(UPPER('query (10)'!S2339))</f>
        <v/>
      </c>
      <c r="T2339" s="38" t="str">
        <f>IF('query (10)'!Q2339="","",TRIM(UPPER('query (10)'!Q2339)))</f>
        <v/>
      </c>
      <c r="U2339" s="38" t="str">
        <f>IF('query (10)'!T2339="","",'query (10)'!T2339)</f>
        <v/>
      </c>
      <c r="V2339" s="39" t="str">
        <f>IF('query (10)'!T2339="","",IFERROR(VALUE('query (10)'!T2339),""))</f>
        <v/>
      </c>
      <c r="W2339" s="40">
        <f>IF('query (10)'!U2339="","",'query (10)'!U2339)</f>
        <v>0</v>
      </c>
      <c r="X2339" s="39">
        <f>IF('query (10)'!V2339="","",'query (10)'!V2339)</f>
        <v>360</v>
      </c>
      <c r="Y2339" s="41">
        <f>IF('query (10)'!W2339="","",'query (10)'!W2339)</f>
        <v>46146</v>
      </c>
      <c r="Z2339" s="41">
        <f>IF('query (10)'!X2339="","",'query (10)'!X2339)</f>
        <v>46178</v>
      </c>
      <c r="AA2339" s="41">
        <f>IF('query (10)'!Y2339="","",'query (10)'!Y2339)</f>
        <v>46178</v>
      </c>
      <c r="AB2339" s="41">
        <f>IF('query (10)'!Z2339="","",'query (10)'!Z2339)</f>
        <v>46538</v>
      </c>
      <c r="AC2339" s="38" t="str">
        <f>IF(OR('query (10)'!AA2339="",COUNTIF(Cleaning_Rules!$A$21:$A$26,TRIM('query (10)'!AA2339))&gt;0),"",TRIM('query (10)'!AA2339))</f>
        <v/>
      </c>
      <c r="AD2339" s="38" t="str">
        <f>IF('query (10)'!AB2339="","",TRIM(IFERROR(_xlfn.TEXTBEFORE('query (10)'!AB2339,"("),'query (10)'!AB2339)))</f>
        <v>เริ่มซ่อมงาน PM แล้ว รับผิดชอบโดย KUNANON PARAWANWONG</v>
      </c>
      <c r="AE2339" s="38" t="str">
        <f>IFERROR(LOWER(TRIM(_xlfn.TEXTBEFORE(_xlfn.TEXTAFTER('query (10)'!AB2339,"("),")"))),"")</f>
        <v>parawanwong-k-3161@nsk.com</v>
      </c>
      <c r="AF2339" s="38" t="str">
        <f>IF('query (10)'!AD2339="","",TRIM('query (10)'!AD2339))</f>
        <v>คุณานนต์ ปารวัณวงศ์</v>
      </c>
      <c r="AG2339" s="38" t="str">
        <f>IF('query (10)'!AE2339="","",TRIM('query (10)'!AE2339))</f>
        <v>คุณานนต์ ปารวัณวงศ์</v>
      </c>
      <c r="AH2339" s="38" t="str">
        <f>IF('query (10)'!AF2339="","",IFERROR(VALUE('query (10)'!AF2339),""))</f>
        <v/>
      </c>
      <c r="AI2339" s="38" t="str">
        <f>IF('query (10)'!AG2339="","",TRIM('query (10)'!AG2339))</f>
        <v/>
      </c>
      <c r="AJ2339" s="38" t="str">
        <f>IF('query (10)'!AH2339="","",IFERROR(VALUE('query (10)'!AH2339),""))</f>
        <v/>
      </c>
      <c r="AK2339" s="38" t="str">
        <f>IF('query (10)'!AI2339="","",TRIM('query (10)'!AI2339))</f>
        <v/>
      </c>
      <c r="AL2339" s="42">
        <f t="shared" si="180"/>
        <v>2026</v>
      </c>
      <c r="AM2339" s="42" t="str">
        <f t="shared" si="181"/>
        <v>2026-05</v>
      </c>
      <c r="AN2339" s="42" t="str">
        <f t="shared" ca="1" si="182"/>
        <v/>
      </c>
      <c r="AO2339" s="42" t="str">
        <f t="shared" si="183"/>
        <v>GR-253 | INNER RING RIB GRINDING MACHINE | KWD2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39" s="42" t="str">
        <f>_xlfn.TEXTJOIN("; ",TRUE,IF(COUNTA('query (10)'!A2339:AK2339)&lt;=6,"NEAR_EMPTY_ROW",""),IF($K2339="","MISSING_STATUS",""),IF(AND($K2339="เสร็จสิ้น",$Z2339=""),"DONE_NO_ACTUAL_DATE",""),IF(AND($I2339="Condition-based Maintenance",$AH2339=""),"CBM_NO_MEASUREMENT",""),IF(OR($X2339="",$X2339=0),"INVALID_PERIOD",""),IF(AND($AA2339&lt;&gt;"",$AB2339&lt;&gt;"",$AB2339&lt;$AA2339),"DATE_SEQUENCE_ERROR",""),IF(AND($AB2339&lt;&gt;"",$AB2339&gt;DATE(2030,12,31)),"DATE_OUTLIER",""),IF($C2339="","MISSING_QRCODE",""),IF($J2339="UNKNOWN","UNKNOWN_PM_TYPE",""),IF($L2339="UNKNOWN","UNKNOWN_STATUS",""))</f>
        <v/>
      </c>
      <c r="AQ2339" s="42" t="str">
        <f t="shared" si="184"/>
        <v>NO</v>
      </c>
    </row>
    <row r="2340" spans="1:43" x14ac:dyDescent="0.3">
      <c r="A2340" s="38">
        <f>IF('query (10)'!A2340="","",'query (10)'!A2340)</f>
        <v>2586</v>
      </c>
      <c r="B2340" s="38">
        <f>IF('query (10)'!B2340="","",'query (10)'!B2340)</f>
        <v>20714</v>
      </c>
      <c r="C2340" s="38" t="str">
        <f>TRIM(UPPER('query (10)'!M2340))</f>
        <v>GR-254</v>
      </c>
      <c r="D2340" s="38" t="str">
        <f>TRIM(UPPER(IFERROR(_xlfn.TEXTBEFORE('query (10)'!L2340,"("),'query (10)'!L2340)))</f>
        <v>INNER RING BORE GRINDING MACHINE</v>
      </c>
      <c r="E2340" s="38" t="str">
        <f>IFERROR(TRIM(UPPER(_xlfn.TEXTBEFORE(_xlfn.TEXTAFTER('query (10)'!L2340,"("),")"))),"")</f>
        <v/>
      </c>
      <c r="F2340" s="38" t="str">
        <f>TRIM('query (10)'!K2340)</f>
        <v>KWD2</v>
      </c>
      <c r="G2340" s="38" t="str">
        <f>IF('query (10)'!J2340="","",'query (10)'!J2340)</f>
        <v>Hydraulic oil pump</v>
      </c>
      <c r="H2340" s="38" t="str">
        <f>TRIM(UPPER('query (10)'!J2340))</f>
        <v>HYDRAULIC OIL PUMP</v>
      </c>
      <c r="I2340" s="38" t="str">
        <f>IF('query (10)'!F2340="","",'query (10)'!F2340)</f>
        <v>Time-based Maintenance</v>
      </c>
      <c r="J2340" s="38" t="str">
        <f>IF('query (10)'!F2340="","",IFERROR(INDEX(Cleaning_Rules!$B$14:$B$17,MATCH(TRIM('query (10)'!F2340),Cleaning_Rules!$A$14:$A$17,0)),"UNKNOWN"))</f>
        <v>TBM</v>
      </c>
      <c r="K2340" s="38" t="str">
        <f>IF('query (10)'!G2340="","",'query (10)'!G2340)</f>
        <v>เสร็จสิ้น</v>
      </c>
      <c r="L2340" s="38" t="str">
        <f>IF('query (10)'!G2340="","MISSING",IFERROR(INDEX(Cleaning_Rules!$B$5:$B$10,MATCH(TRIM('query (10)'!G2340),Cleaning_Rules!$A$5:$A$10,0)),"UNKNOWN"))</f>
        <v>COMPLETED</v>
      </c>
      <c r="M2340" s="38" t="str">
        <f>IF('query (10)'!I2340="","",'query (10)'!I2340)</f>
        <v>Mechanical</v>
      </c>
      <c r="N2340" s="38" t="str">
        <f>IF('query (10)'!O2340="","",'query (10)'!O2340)</f>
        <v>Inspection</v>
      </c>
      <c r="O2340" s="38" t="str">
        <f>IF('query (10)'!P2340="","",'query (10)'!P2340)</f>
        <v>Medium</v>
      </c>
      <c r="P2340" s="38" t="str">
        <f>IF('query (10)'!N2340="","",'query (10)'!N2340)</f>
        <v>เก็บตัวอย่างน้ำมันไฮดรอลิกและส่งไปทดสอบคุณภาพที่ห้องปฏิบัติการภายนอกตามกำหนดการบำรุงรักษาทุก 12 เดือน</v>
      </c>
      <c r="Q2340" s="38" t="str">
        <f>TRIM('query (10)'!N2340)</f>
        <v>เก็บตัวอย่างน้ำมันไฮดรอลิกและส่งไปทดสอบคุณภาพที่ห้องปฏิบัติการภายนอกตามกำหนดการบำรุงรักษาทุก 12 เดือน</v>
      </c>
      <c r="R2340" s="38" t="str">
        <f>TRIM(UPPER('query (10)'!R2340))</f>
        <v/>
      </c>
      <c r="S2340" s="38" t="str">
        <f>TRIM(UPPER('query (10)'!S2340))</f>
        <v/>
      </c>
      <c r="T2340" s="38" t="str">
        <f>IF('query (10)'!Q2340="","",TRIM(UPPER('query (10)'!Q2340)))</f>
        <v/>
      </c>
      <c r="U2340" s="38" t="str">
        <f>IF('query (10)'!T2340="","",'query (10)'!T2340)</f>
        <v/>
      </c>
      <c r="V2340" s="39" t="str">
        <f>IF('query (10)'!T2340="","",IFERROR(VALUE('query (10)'!T2340),""))</f>
        <v/>
      </c>
      <c r="W2340" s="40">
        <f>IF('query (10)'!U2340="","",'query (10)'!U2340)</f>
        <v>0</v>
      </c>
      <c r="X2340" s="39">
        <f>IF('query (10)'!V2340="","",'query (10)'!V2340)</f>
        <v>360</v>
      </c>
      <c r="Y2340" s="41">
        <f>IF('query (10)'!W2340="","",'query (10)'!W2340)</f>
        <v>46146</v>
      </c>
      <c r="Z2340" s="41">
        <f>IF('query (10)'!X2340="","",'query (10)'!X2340)</f>
        <v>46178</v>
      </c>
      <c r="AA2340" s="41">
        <f>IF('query (10)'!Y2340="","",'query (10)'!Y2340)</f>
        <v>46178</v>
      </c>
      <c r="AB2340" s="41">
        <f>IF('query (10)'!Z2340="","",'query (10)'!Z2340)</f>
        <v>46538</v>
      </c>
      <c r="AC2340" s="38" t="str">
        <f>IF(OR('query (10)'!AA2340="",COUNTIF(Cleaning_Rules!$A$21:$A$26,TRIM('query (10)'!AA2340))&gt;0),"",TRIM('query (10)'!AA2340))</f>
        <v/>
      </c>
      <c r="AD2340" s="38" t="str">
        <f>IF('query (10)'!AB2340="","",TRIM(IFERROR(_xlfn.TEXTBEFORE('query (10)'!AB2340,"("),'query (10)'!AB2340)))</f>
        <v>เริ่มซ่อมงาน PM แล้ว รับผิดชอบโดย KUNANON PARAWANWONG</v>
      </c>
      <c r="AE2340" s="38" t="str">
        <f>IFERROR(LOWER(TRIM(_xlfn.TEXTBEFORE(_xlfn.TEXTAFTER('query (10)'!AB2340,"("),")"))),"")</f>
        <v>parawanwong-k-3161@nsk.com</v>
      </c>
      <c r="AF2340" s="38" t="str">
        <f>IF('query (10)'!AD2340="","",TRIM('query (10)'!AD2340))</f>
        <v>คุณานนต์ ปารวัณวงศ์</v>
      </c>
      <c r="AG2340" s="38" t="str">
        <f>IF('query (10)'!AE2340="","",TRIM('query (10)'!AE2340))</f>
        <v>คุณานนต์ ปารวัณวงศ์</v>
      </c>
      <c r="AH2340" s="38" t="str">
        <f>IF('query (10)'!AF2340="","",IFERROR(VALUE('query (10)'!AF2340),""))</f>
        <v/>
      </c>
      <c r="AI2340" s="38" t="str">
        <f>IF('query (10)'!AG2340="","",TRIM('query (10)'!AG2340))</f>
        <v/>
      </c>
      <c r="AJ2340" s="38" t="str">
        <f>IF('query (10)'!AH2340="","",IFERROR(VALUE('query (10)'!AH2340),""))</f>
        <v/>
      </c>
      <c r="AK2340" s="38" t="str">
        <f>IF('query (10)'!AI2340="","",TRIM('query (10)'!AI2340))</f>
        <v/>
      </c>
      <c r="AL2340" s="42">
        <f t="shared" si="180"/>
        <v>2026</v>
      </c>
      <c r="AM2340" s="42" t="str">
        <f t="shared" si="181"/>
        <v>2026-05</v>
      </c>
      <c r="AN2340" s="42" t="str">
        <f t="shared" ca="1" si="182"/>
        <v/>
      </c>
      <c r="AO2340" s="42" t="str">
        <f t="shared" si="183"/>
        <v>GR-254 | INNER RING BORE GRINDING MACHINE | KWD2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40" s="42" t="str">
        <f>_xlfn.TEXTJOIN("; ",TRUE,IF(COUNTA('query (10)'!A2340:AK2340)&lt;=6,"NEAR_EMPTY_ROW",""),IF($K2340="","MISSING_STATUS",""),IF(AND($K2340="เสร็จสิ้น",$Z2340=""),"DONE_NO_ACTUAL_DATE",""),IF(AND($I2340="Condition-based Maintenance",$AH2340=""),"CBM_NO_MEASUREMENT",""),IF(OR($X2340="",$X2340=0),"INVALID_PERIOD",""),IF(AND($AA2340&lt;&gt;"",$AB2340&lt;&gt;"",$AB2340&lt;$AA2340),"DATE_SEQUENCE_ERROR",""),IF(AND($AB2340&lt;&gt;"",$AB2340&gt;DATE(2030,12,31)),"DATE_OUTLIER",""),IF($C2340="","MISSING_QRCODE",""),IF($J2340="UNKNOWN","UNKNOWN_PM_TYPE",""),IF($L2340="UNKNOWN","UNKNOWN_STATUS",""))</f>
        <v/>
      </c>
      <c r="AQ2340" s="42" t="str">
        <f t="shared" si="184"/>
        <v>NO</v>
      </c>
    </row>
    <row r="2341" spans="1:43" x14ac:dyDescent="0.3">
      <c r="A2341" s="38">
        <f>IF('query (10)'!A2341="","",'query (10)'!A2341)</f>
        <v>2587</v>
      </c>
      <c r="B2341" s="38">
        <f>IF('query (10)'!B2341="","",'query (10)'!B2341)</f>
        <v>20712</v>
      </c>
      <c r="C2341" s="38" t="str">
        <f>TRIM(UPPER('query (10)'!M2341))</f>
        <v>GR-257</v>
      </c>
      <c r="D2341" s="38" t="str">
        <f>TRIM(UPPER(IFERROR(_xlfn.TEXTBEFORE('query (10)'!L2341,"("),'query (10)'!L2341)))</f>
        <v>INNER RING RACEWAY AND RIB SUPER FINISH MACHINE</v>
      </c>
      <c r="E2341" s="38" t="str">
        <f>IFERROR(TRIM(UPPER(_xlfn.TEXTBEFORE(_xlfn.TEXTAFTER('query (10)'!L2341,"("),")"))),"")</f>
        <v/>
      </c>
      <c r="F2341" s="38" t="str">
        <f>TRIM('query (10)'!K2341)</f>
        <v>KWD2</v>
      </c>
      <c r="G2341" s="38" t="str">
        <f>IF('query (10)'!J2341="","",'query (10)'!J2341)</f>
        <v>Hydraulic oil pump</v>
      </c>
      <c r="H2341" s="38" t="str">
        <f>TRIM(UPPER('query (10)'!J2341))</f>
        <v>HYDRAULIC OIL PUMP</v>
      </c>
      <c r="I2341" s="38" t="str">
        <f>IF('query (10)'!F2341="","",'query (10)'!F2341)</f>
        <v>Time-based Maintenance</v>
      </c>
      <c r="J2341" s="38" t="str">
        <f>IF('query (10)'!F2341="","",IFERROR(INDEX(Cleaning_Rules!$B$14:$B$17,MATCH(TRIM('query (10)'!F2341),Cleaning_Rules!$A$14:$A$17,0)),"UNKNOWN"))</f>
        <v>TBM</v>
      </c>
      <c r="K2341" s="38" t="str">
        <f>IF('query (10)'!G2341="","",'query (10)'!G2341)</f>
        <v>เสร็จสิ้น</v>
      </c>
      <c r="L2341" s="38" t="str">
        <f>IF('query (10)'!G2341="","MISSING",IFERROR(INDEX(Cleaning_Rules!$B$5:$B$10,MATCH(TRIM('query (10)'!G2341),Cleaning_Rules!$A$5:$A$10,0)),"UNKNOWN"))</f>
        <v>COMPLETED</v>
      </c>
      <c r="M2341" s="38" t="str">
        <f>IF('query (10)'!I2341="","",'query (10)'!I2341)</f>
        <v>Mechanical</v>
      </c>
      <c r="N2341" s="38" t="str">
        <f>IF('query (10)'!O2341="","",'query (10)'!O2341)</f>
        <v>Inspection</v>
      </c>
      <c r="O2341" s="38" t="str">
        <f>IF('query (10)'!P2341="","",'query (10)'!P2341)</f>
        <v>Medium</v>
      </c>
      <c r="P2341" s="38" t="str">
        <f>IF('query (10)'!N2341="","",'query (10)'!N2341)</f>
        <v>เก็บตัวอย่างน้ำมันไฮดรอลิกและส่งไปทดสอบคุณภาพที่ห้องปฏิบัติการภายนอกตามกำหนดการบำรุงรักษาทุก 12 เดือน</v>
      </c>
      <c r="Q2341" s="38" t="str">
        <f>TRIM('query (10)'!N2341)</f>
        <v>เก็บตัวอย่างน้ำมันไฮดรอลิกและส่งไปทดสอบคุณภาพที่ห้องปฏิบัติการภายนอกตามกำหนดการบำรุงรักษาทุก 12 เดือน</v>
      </c>
      <c r="R2341" s="38" t="str">
        <f>TRIM(UPPER('query (10)'!R2341))</f>
        <v/>
      </c>
      <c r="S2341" s="38" t="str">
        <f>TRIM(UPPER('query (10)'!S2341))</f>
        <v/>
      </c>
      <c r="T2341" s="38" t="str">
        <f>IF('query (10)'!Q2341="","",TRIM(UPPER('query (10)'!Q2341)))</f>
        <v/>
      </c>
      <c r="U2341" s="38" t="str">
        <f>IF('query (10)'!T2341="","",'query (10)'!T2341)</f>
        <v/>
      </c>
      <c r="V2341" s="39" t="str">
        <f>IF('query (10)'!T2341="","",IFERROR(VALUE('query (10)'!T2341),""))</f>
        <v/>
      </c>
      <c r="W2341" s="40">
        <f>IF('query (10)'!U2341="","",'query (10)'!U2341)</f>
        <v>0</v>
      </c>
      <c r="X2341" s="39">
        <f>IF('query (10)'!V2341="","",'query (10)'!V2341)</f>
        <v>360</v>
      </c>
      <c r="Y2341" s="41">
        <f>IF('query (10)'!W2341="","",'query (10)'!W2341)</f>
        <v>46146</v>
      </c>
      <c r="Z2341" s="41">
        <f>IF('query (10)'!X2341="","",'query (10)'!X2341)</f>
        <v>46178</v>
      </c>
      <c r="AA2341" s="41">
        <f>IF('query (10)'!Y2341="","",'query (10)'!Y2341)</f>
        <v>46178</v>
      </c>
      <c r="AB2341" s="41">
        <f>IF('query (10)'!Z2341="","",'query (10)'!Z2341)</f>
        <v>46538</v>
      </c>
      <c r="AC2341" s="38" t="str">
        <f>IF(OR('query (10)'!AA2341="",COUNTIF(Cleaning_Rules!$A$21:$A$26,TRIM('query (10)'!AA2341))&gt;0),"",TRIM('query (10)'!AA2341))</f>
        <v/>
      </c>
      <c r="AD2341" s="38" t="str">
        <f>IF('query (10)'!AB2341="","",TRIM(IFERROR(_xlfn.TEXTBEFORE('query (10)'!AB2341,"("),'query (10)'!AB2341)))</f>
        <v>เริ่มซ่อมงาน PM แล้ว รับผิดชอบโดย KUNANON PARAWANWONG</v>
      </c>
      <c r="AE2341" s="38" t="str">
        <f>IFERROR(LOWER(TRIM(_xlfn.TEXTBEFORE(_xlfn.TEXTAFTER('query (10)'!AB2341,"("),")"))),"")</f>
        <v>parawanwong-k-3161@nsk.com</v>
      </c>
      <c r="AF2341" s="38" t="str">
        <f>IF('query (10)'!AD2341="","",TRIM('query (10)'!AD2341))</f>
        <v>คุณานนต์ ปารวัณวงศ์</v>
      </c>
      <c r="AG2341" s="38" t="str">
        <f>IF('query (10)'!AE2341="","",TRIM('query (10)'!AE2341))</f>
        <v>คุณานนต์ ปารวัณวงศ์</v>
      </c>
      <c r="AH2341" s="38" t="str">
        <f>IF('query (10)'!AF2341="","",IFERROR(VALUE('query (10)'!AF2341),""))</f>
        <v/>
      </c>
      <c r="AI2341" s="38" t="str">
        <f>IF('query (10)'!AG2341="","",TRIM('query (10)'!AG2341))</f>
        <v/>
      </c>
      <c r="AJ2341" s="38" t="str">
        <f>IF('query (10)'!AH2341="","",IFERROR(VALUE('query (10)'!AH2341),""))</f>
        <v/>
      </c>
      <c r="AK2341" s="38" t="str">
        <f>IF('query (10)'!AI2341="","",TRIM('query (10)'!AI2341))</f>
        <v/>
      </c>
      <c r="AL2341" s="42">
        <f t="shared" si="180"/>
        <v>2026</v>
      </c>
      <c r="AM2341" s="42" t="str">
        <f t="shared" si="181"/>
        <v>2026-05</v>
      </c>
      <c r="AN2341" s="42" t="str">
        <f t="shared" ca="1" si="182"/>
        <v/>
      </c>
      <c r="AO2341" s="42" t="str">
        <f t="shared" si="183"/>
        <v>GR-257 | INNER RING RACEWAY AND RIB SUPER FINISH MACHINE | KWD2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41" s="42" t="str">
        <f>_xlfn.TEXTJOIN("; ",TRUE,IF(COUNTA('query (10)'!A2341:AK2341)&lt;=6,"NEAR_EMPTY_ROW",""),IF($K2341="","MISSING_STATUS",""),IF(AND($K2341="เสร็จสิ้น",$Z2341=""),"DONE_NO_ACTUAL_DATE",""),IF(AND($I2341="Condition-based Maintenance",$AH2341=""),"CBM_NO_MEASUREMENT",""),IF(OR($X2341="",$X2341=0),"INVALID_PERIOD",""),IF(AND($AA2341&lt;&gt;"",$AB2341&lt;&gt;"",$AB2341&lt;$AA2341),"DATE_SEQUENCE_ERROR",""),IF(AND($AB2341&lt;&gt;"",$AB2341&gt;DATE(2030,12,31)),"DATE_OUTLIER",""),IF($C2341="","MISSING_QRCODE",""),IF($J2341="UNKNOWN","UNKNOWN_PM_TYPE",""),IF($L2341="UNKNOWN","UNKNOWN_STATUS",""))</f>
        <v/>
      </c>
      <c r="AQ2341" s="42" t="str">
        <f t="shared" si="184"/>
        <v>NO</v>
      </c>
    </row>
    <row r="2342" spans="1:43" x14ac:dyDescent="0.3">
      <c r="A2342" s="38">
        <f>IF('query (10)'!A2342="","",'query (10)'!A2342)</f>
        <v>2588</v>
      </c>
      <c r="B2342" s="38">
        <f>IF('query (10)'!B2342="","",'query (10)'!B2342)</f>
        <v>20718</v>
      </c>
      <c r="C2342" s="38" t="str">
        <f>TRIM(UPPER('query (10)'!M2342))</f>
        <v>GR-351</v>
      </c>
      <c r="D2342" s="38" t="str">
        <f>TRIM(UPPER(IFERROR(_xlfn.TEXTBEFORE('query (10)'!L2342,"("),'query (10)'!L2342)))</f>
        <v>OUTER RING RACEWAY GRINDING MACHINE</v>
      </c>
      <c r="E2342" s="38" t="str">
        <f>IFERROR(TRIM(UPPER(_xlfn.TEXTBEFORE(_xlfn.TEXTAFTER('query (10)'!L2342,"("),")"))),"")</f>
        <v/>
      </c>
      <c r="F2342" s="38" t="str">
        <f>TRIM('query (10)'!K2342)</f>
        <v>KWD3</v>
      </c>
      <c r="G2342" s="38" t="str">
        <f>IF('query (10)'!J2342="","",'query (10)'!J2342)</f>
        <v>Hydraulic oil pump</v>
      </c>
      <c r="H2342" s="38" t="str">
        <f>TRIM(UPPER('query (10)'!J2342))</f>
        <v>HYDRAULIC OIL PUMP</v>
      </c>
      <c r="I2342" s="38" t="str">
        <f>IF('query (10)'!F2342="","",'query (10)'!F2342)</f>
        <v>Time-based Maintenance</v>
      </c>
      <c r="J2342" s="38" t="str">
        <f>IF('query (10)'!F2342="","",IFERROR(INDEX(Cleaning_Rules!$B$14:$B$17,MATCH(TRIM('query (10)'!F2342),Cleaning_Rules!$A$14:$A$17,0)),"UNKNOWN"))</f>
        <v>TBM</v>
      </c>
      <c r="K2342" s="38" t="str">
        <f>IF('query (10)'!G2342="","",'query (10)'!G2342)</f>
        <v>เสร็จสิ้น</v>
      </c>
      <c r="L2342" s="38" t="str">
        <f>IF('query (10)'!G2342="","MISSING",IFERROR(INDEX(Cleaning_Rules!$B$5:$B$10,MATCH(TRIM('query (10)'!G2342),Cleaning_Rules!$A$5:$A$10,0)),"UNKNOWN"))</f>
        <v>COMPLETED</v>
      </c>
      <c r="M2342" s="38" t="str">
        <f>IF('query (10)'!I2342="","",'query (10)'!I2342)</f>
        <v>Mechanical</v>
      </c>
      <c r="N2342" s="38" t="str">
        <f>IF('query (10)'!O2342="","",'query (10)'!O2342)</f>
        <v>Inspection</v>
      </c>
      <c r="O2342" s="38" t="str">
        <f>IF('query (10)'!P2342="","",'query (10)'!P2342)</f>
        <v>Medium</v>
      </c>
      <c r="P2342" s="38" t="str">
        <f>IF('query (10)'!N2342="","",'query (10)'!N2342)</f>
        <v>เก็บตัวอย่างน้ำมันไฮดรอลิกและส่งไปทดสอบคุณภาพที่ห้องปฏิบัติการภายนอกตามกำหนดการบำรุงรักษาทุก 12 เดือน</v>
      </c>
      <c r="Q2342" s="38" t="str">
        <f>TRIM('query (10)'!N2342)</f>
        <v>เก็บตัวอย่างน้ำมันไฮดรอลิกและส่งไปทดสอบคุณภาพที่ห้องปฏิบัติการภายนอกตามกำหนดการบำรุงรักษาทุก 12 เดือน</v>
      </c>
      <c r="R2342" s="38" t="str">
        <f>TRIM(UPPER('query (10)'!R2342))</f>
        <v/>
      </c>
      <c r="S2342" s="38" t="str">
        <f>TRIM(UPPER('query (10)'!S2342))</f>
        <v/>
      </c>
      <c r="T2342" s="38" t="str">
        <f>IF('query (10)'!Q2342="","",TRIM(UPPER('query (10)'!Q2342)))</f>
        <v/>
      </c>
      <c r="U2342" s="38" t="str">
        <f>IF('query (10)'!T2342="","",'query (10)'!T2342)</f>
        <v/>
      </c>
      <c r="V2342" s="39" t="str">
        <f>IF('query (10)'!T2342="","",IFERROR(VALUE('query (10)'!T2342),""))</f>
        <v/>
      </c>
      <c r="W2342" s="40">
        <f>IF('query (10)'!U2342="","",'query (10)'!U2342)</f>
        <v>0</v>
      </c>
      <c r="X2342" s="39">
        <f>IF('query (10)'!V2342="","",'query (10)'!V2342)</f>
        <v>360</v>
      </c>
      <c r="Y2342" s="41">
        <f>IF('query (10)'!W2342="","",'query (10)'!W2342)</f>
        <v>46147</v>
      </c>
      <c r="Z2342" s="41">
        <f>IF('query (10)'!X2342="","",'query (10)'!X2342)</f>
        <v>46178</v>
      </c>
      <c r="AA2342" s="41">
        <f>IF('query (10)'!Y2342="","",'query (10)'!Y2342)</f>
        <v>46178</v>
      </c>
      <c r="AB2342" s="41">
        <f>IF('query (10)'!Z2342="","",'query (10)'!Z2342)</f>
        <v>46538</v>
      </c>
      <c r="AC2342" s="38" t="str">
        <f>IF(OR('query (10)'!AA2342="",COUNTIF(Cleaning_Rules!$A$21:$A$26,TRIM('query (10)'!AA2342))&gt;0),"",TRIM('query (10)'!AA2342))</f>
        <v/>
      </c>
      <c r="AD2342" s="38" t="str">
        <f>IF('query (10)'!AB2342="","",TRIM(IFERROR(_xlfn.TEXTBEFORE('query (10)'!AB2342,"("),'query (10)'!AB2342)))</f>
        <v>เริ่มซ่อมงาน PM แล้ว รับผิดชอบโดย KUNANON PARAWANWONG</v>
      </c>
      <c r="AE2342" s="38" t="str">
        <f>IFERROR(LOWER(TRIM(_xlfn.TEXTBEFORE(_xlfn.TEXTAFTER('query (10)'!AB2342,"("),")"))),"")</f>
        <v>parawanwong-k-3161@nsk.com</v>
      </c>
      <c r="AF2342" s="38" t="str">
        <f>IF('query (10)'!AD2342="","",TRIM('query (10)'!AD2342))</f>
        <v>คุณานนต์ ปารวัณวงศ์</v>
      </c>
      <c r="AG2342" s="38" t="str">
        <f>IF('query (10)'!AE2342="","",TRIM('query (10)'!AE2342))</f>
        <v>คุณานนต์ ปารวัณวงศ์</v>
      </c>
      <c r="AH2342" s="38" t="str">
        <f>IF('query (10)'!AF2342="","",IFERROR(VALUE('query (10)'!AF2342),""))</f>
        <v/>
      </c>
      <c r="AI2342" s="38" t="str">
        <f>IF('query (10)'!AG2342="","",TRIM('query (10)'!AG2342))</f>
        <v/>
      </c>
      <c r="AJ2342" s="38" t="str">
        <f>IF('query (10)'!AH2342="","",IFERROR(VALUE('query (10)'!AH2342),""))</f>
        <v/>
      </c>
      <c r="AK2342" s="38" t="str">
        <f>IF('query (10)'!AI2342="","",TRIM('query (10)'!AI2342))</f>
        <v/>
      </c>
      <c r="AL2342" s="42">
        <f t="shared" si="180"/>
        <v>2026</v>
      </c>
      <c r="AM2342" s="42" t="str">
        <f t="shared" si="181"/>
        <v>2026-05</v>
      </c>
      <c r="AN2342" s="42" t="str">
        <f t="shared" ca="1" si="182"/>
        <v/>
      </c>
      <c r="AO2342" s="42" t="str">
        <f t="shared" si="183"/>
        <v>GR-351 | OUTER RING RACEWAY GRINDING MACHINE | KWD3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42" s="42" t="str">
        <f>_xlfn.TEXTJOIN("; ",TRUE,IF(COUNTA('query (10)'!A2342:AK2342)&lt;=6,"NEAR_EMPTY_ROW",""),IF($K2342="","MISSING_STATUS",""),IF(AND($K2342="เสร็จสิ้น",$Z2342=""),"DONE_NO_ACTUAL_DATE",""),IF(AND($I2342="Condition-based Maintenance",$AH2342=""),"CBM_NO_MEASUREMENT",""),IF(OR($X2342="",$X2342=0),"INVALID_PERIOD",""),IF(AND($AA2342&lt;&gt;"",$AB2342&lt;&gt;"",$AB2342&lt;$AA2342),"DATE_SEQUENCE_ERROR",""),IF(AND($AB2342&lt;&gt;"",$AB2342&gt;DATE(2030,12,31)),"DATE_OUTLIER",""),IF($C2342="","MISSING_QRCODE",""),IF($J2342="UNKNOWN","UNKNOWN_PM_TYPE",""),IF($L2342="UNKNOWN","UNKNOWN_STATUS",""))</f>
        <v/>
      </c>
      <c r="AQ2342" s="42" t="str">
        <f t="shared" si="184"/>
        <v>NO</v>
      </c>
    </row>
    <row r="2343" spans="1:43" x14ac:dyDescent="0.3">
      <c r="A2343" s="38">
        <f>IF('query (10)'!A2343="","",'query (10)'!A2343)</f>
        <v>2589</v>
      </c>
      <c r="B2343" s="38">
        <f>IF('query (10)'!B2343="","",'query (10)'!B2343)</f>
        <v>20719</v>
      </c>
      <c r="C2343" s="38" t="str">
        <f>TRIM(UPPER('query (10)'!M2343))</f>
        <v>GR-354</v>
      </c>
      <c r="D2343" s="38" t="str">
        <f>TRIM(UPPER(IFERROR(_xlfn.TEXTBEFORE('query (10)'!L2343,"("),'query (10)'!L2343)))</f>
        <v>OUTER RING RACEWAY SUPER FINISH MACHINE</v>
      </c>
      <c r="E2343" s="38" t="str">
        <f>IFERROR(TRIM(UPPER(_xlfn.TEXTBEFORE(_xlfn.TEXTAFTER('query (10)'!L2343,"("),")"))),"")</f>
        <v/>
      </c>
      <c r="F2343" s="38" t="str">
        <f>TRIM('query (10)'!K2343)</f>
        <v>KWD3</v>
      </c>
      <c r="G2343" s="38" t="str">
        <f>IF('query (10)'!J2343="","",'query (10)'!J2343)</f>
        <v>Hydraulic oil pump</v>
      </c>
      <c r="H2343" s="38" t="str">
        <f>TRIM(UPPER('query (10)'!J2343))</f>
        <v>HYDRAULIC OIL PUMP</v>
      </c>
      <c r="I2343" s="38" t="str">
        <f>IF('query (10)'!F2343="","",'query (10)'!F2343)</f>
        <v>Time-based Maintenance</v>
      </c>
      <c r="J2343" s="38" t="str">
        <f>IF('query (10)'!F2343="","",IFERROR(INDEX(Cleaning_Rules!$B$14:$B$17,MATCH(TRIM('query (10)'!F2343),Cleaning_Rules!$A$14:$A$17,0)),"UNKNOWN"))</f>
        <v>TBM</v>
      </c>
      <c r="K2343" s="38" t="str">
        <f>IF('query (10)'!G2343="","",'query (10)'!G2343)</f>
        <v>เสร็จสิ้น</v>
      </c>
      <c r="L2343" s="38" t="str">
        <f>IF('query (10)'!G2343="","MISSING",IFERROR(INDEX(Cleaning_Rules!$B$5:$B$10,MATCH(TRIM('query (10)'!G2343),Cleaning_Rules!$A$5:$A$10,0)),"UNKNOWN"))</f>
        <v>COMPLETED</v>
      </c>
      <c r="M2343" s="38" t="str">
        <f>IF('query (10)'!I2343="","",'query (10)'!I2343)</f>
        <v>Mechanical</v>
      </c>
      <c r="N2343" s="38" t="str">
        <f>IF('query (10)'!O2343="","",'query (10)'!O2343)</f>
        <v>Inspection</v>
      </c>
      <c r="O2343" s="38" t="str">
        <f>IF('query (10)'!P2343="","",'query (10)'!P2343)</f>
        <v>Medium</v>
      </c>
      <c r="P2343" s="38" t="str">
        <f>IF('query (10)'!N2343="","",'query (10)'!N2343)</f>
        <v>เก็บตัวอย่างน้ำมันไฮดรอลิกและส่งไปทดสอบคุณภาพที่ห้องปฏิบัติการภายนอกตามกำหนดการบำรุงรักษาทุก 12 เดือน</v>
      </c>
      <c r="Q2343" s="38" t="str">
        <f>TRIM('query (10)'!N2343)</f>
        <v>เก็บตัวอย่างน้ำมันไฮดรอลิกและส่งไปทดสอบคุณภาพที่ห้องปฏิบัติการภายนอกตามกำหนดการบำรุงรักษาทุก 12 เดือน</v>
      </c>
      <c r="R2343" s="38" t="str">
        <f>TRIM(UPPER('query (10)'!R2343))</f>
        <v/>
      </c>
      <c r="S2343" s="38" t="str">
        <f>TRIM(UPPER('query (10)'!S2343))</f>
        <v/>
      </c>
      <c r="T2343" s="38" t="str">
        <f>IF('query (10)'!Q2343="","",TRIM(UPPER('query (10)'!Q2343)))</f>
        <v/>
      </c>
      <c r="U2343" s="38" t="str">
        <f>IF('query (10)'!T2343="","",'query (10)'!T2343)</f>
        <v/>
      </c>
      <c r="V2343" s="39" t="str">
        <f>IF('query (10)'!T2343="","",IFERROR(VALUE('query (10)'!T2343),""))</f>
        <v/>
      </c>
      <c r="W2343" s="40">
        <f>IF('query (10)'!U2343="","",'query (10)'!U2343)</f>
        <v>0</v>
      </c>
      <c r="X2343" s="39">
        <f>IF('query (10)'!V2343="","",'query (10)'!V2343)</f>
        <v>360</v>
      </c>
      <c r="Y2343" s="41">
        <f>IF('query (10)'!W2343="","",'query (10)'!W2343)</f>
        <v>46147</v>
      </c>
      <c r="Z2343" s="41">
        <f>IF('query (10)'!X2343="","",'query (10)'!X2343)</f>
        <v>46178</v>
      </c>
      <c r="AA2343" s="41">
        <f>IF('query (10)'!Y2343="","",'query (10)'!Y2343)</f>
        <v>46178</v>
      </c>
      <c r="AB2343" s="41">
        <f>IF('query (10)'!Z2343="","",'query (10)'!Z2343)</f>
        <v>46538</v>
      </c>
      <c r="AC2343" s="38" t="str">
        <f>IF(OR('query (10)'!AA2343="",COUNTIF(Cleaning_Rules!$A$21:$A$26,TRIM('query (10)'!AA2343))&gt;0),"",TRIM('query (10)'!AA2343))</f>
        <v/>
      </c>
      <c r="AD2343" s="38" t="str">
        <f>IF('query (10)'!AB2343="","",TRIM(IFERROR(_xlfn.TEXTBEFORE('query (10)'!AB2343,"("),'query (10)'!AB2343)))</f>
        <v>เริ่มซ่อมงาน PM แล้ว รับผิดชอบโดย KUNANON PARAWANWONG</v>
      </c>
      <c r="AE2343" s="38" t="str">
        <f>IFERROR(LOWER(TRIM(_xlfn.TEXTBEFORE(_xlfn.TEXTAFTER('query (10)'!AB2343,"("),")"))),"")</f>
        <v>parawanwong-k-3161@nsk.com</v>
      </c>
      <c r="AF2343" s="38" t="str">
        <f>IF('query (10)'!AD2343="","",TRIM('query (10)'!AD2343))</f>
        <v>คุณานนต์ ปารวัณวงศ์</v>
      </c>
      <c r="AG2343" s="38" t="str">
        <f>IF('query (10)'!AE2343="","",TRIM('query (10)'!AE2343))</f>
        <v>คุณานนต์ ปารวัณวงศ์</v>
      </c>
      <c r="AH2343" s="38" t="str">
        <f>IF('query (10)'!AF2343="","",IFERROR(VALUE('query (10)'!AF2343),""))</f>
        <v/>
      </c>
      <c r="AI2343" s="38" t="str">
        <f>IF('query (10)'!AG2343="","",TRIM('query (10)'!AG2343))</f>
        <v/>
      </c>
      <c r="AJ2343" s="38" t="str">
        <f>IF('query (10)'!AH2343="","",IFERROR(VALUE('query (10)'!AH2343),""))</f>
        <v/>
      </c>
      <c r="AK2343" s="38" t="str">
        <f>IF('query (10)'!AI2343="","",TRIM('query (10)'!AI2343))</f>
        <v/>
      </c>
      <c r="AL2343" s="42">
        <f t="shared" si="180"/>
        <v>2026</v>
      </c>
      <c r="AM2343" s="42" t="str">
        <f t="shared" si="181"/>
        <v>2026-05</v>
      </c>
      <c r="AN2343" s="42" t="str">
        <f t="shared" ca="1" si="182"/>
        <v/>
      </c>
      <c r="AO2343" s="42" t="str">
        <f t="shared" si="183"/>
        <v>GR-354 | OUTER RING RACEWAY SUPER FINISH MACHINE | KWD3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43" s="42" t="str">
        <f>_xlfn.TEXTJOIN("; ",TRUE,IF(COUNTA('query (10)'!A2343:AK2343)&lt;=6,"NEAR_EMPTY_ROW",""),IF($K2343="","MISSING_STATUS",""),IF(AND($K2343="เสร็จสิ้น",$Z2343=""),"DONE_NO_ACTUAL_DATE",""),IF(AND($I2343="Condition-based Maintenance",$AH2343=""),"CBM_NO_MEASUREMENT",""),IF(OR($X2343="",$X2343=0),"INVALID_PERIOD",""),IF(AND($AA2343&lt;&gt;"",$AB2343&lt;&gt;"",$AB2343&lt;$AA2343),"DATE_SEQUENCE_ERROR",""),IF(AND($AB2343&lt;&gt;"",$AB2343&gt;DATE(2030,12,31)),"DATE_OUTLIER",""),IF($C2343="","MISSING_QRCODE",""),IF($J2343="UNKNOWN","UNKNOWN_PM_TYPE",""),IF($L2343="UNKNOWN","UNKNOWN_STATUS",""))</f>
        <v/>
      </c>
      <c r="AQ2343" s="42" t="str">
        <f t="shared" si="184"/>
        <v>NO</v>
      </c>
    </row>
    <row r="2344" spans="1:43" x14ac:dyDescent="0.3">
      <c r="A2344" s="38">
        <f>IF('query (10)'!A2344="","",'query (10)'!A2344)</f>
        <v>2590</v>
      </c>
      <c r="B2344" s="38">
        <f>IF('query (10)'!B2344="","",'query (10)'!B2344)</f>
        <v>20720</v>
      </c>
      <c r="C2344" s="38" t="str">
        <f>TRIM(UPPER('query (10)'!M2344))</f>
        <v>GR-336</v>
      </c>
      <c r="D2344" s="38" t="str">
        <f>TRIM(UPPER(IFERROR(_xlfn.TEXTBEFORE('query (10)'!L2344,"("),'query (10)'!L2344)))</f>
        <v>INNER RING RACEWAY GRINDING MACHINE</v>
      </c>
      <c r="E2344" s="38" t="str">
        <f>IFERROR(TRIM(UPPER(_xlfn.TEXTBEFORE(_xlfn.TEXTAFTER('query (10)'!L2344,"("),")"))),"")</f>
        <v/>
      </c>
      <c r="F2344" s="38" t="str">
        <f>TRIM('query (10)'!K2344)</f>
        <v>KWD3</v>
      </c>
      <c r="G2344" s="38" t="str">
        <f>IF('query (10)'!J2344="","",'query (10)'!J2344)</f>
        <v>Hydraulic oil pump</v>
      </c>
      <c r="H2344" s="38" t="str">
        <f>TRIM(UPPER('query (10)'!J2344))</f>
        <v>HYDRAULIC OIL PUMP</v>
      </c>
      <c r="I2344" s="38" t="str">
        <f>IF('query (10)'!F2344="","",'query (10)'!F2344)</f>
        <v>Time-based Maintenance</v>
      </c>
      <c r="J2344" s="38" t="str">
        <f>IF('query (10)'!F2344="","",IFERROR(INDEX(Cleaning_Rules!$B$14:$B$17,MATCH(TRIM('query (10)'!F2344),Cleaning_Rules!$A$14:$A$17,0)),"UNKNOWN"))</f>
        <v>TBM</v>
      </c>
      <c r="K2344" s="38" t="str">
        <f>IF('query (10)'!G2344="","",'query (10)'!G2344)</f>
        <v>เสร็จสิ้น</v>
      </c>
      <c r="L2344" s="38" t="str">
        <f>IF('query (10)'!G2344="","MISSING",IFERROR(INDEX(Cleaning_Rules!$B$5:$B$10,MATCH(TRIM('query (10)'!G2344),Cleaning_Rules!$A$5:$A$10,0)),"UNKNOWN"))</f>
        <v>COMPLETED</v>
      </c>
      <c r="M2344" s="38" t="str">
        <f>IF('query (10)'!I2344="","",'query (10)'!I2344)</f>
        <v>Mechanical</v>
      </c>
      <c r="N2344" s="38" t="str">
        <f>IF('query (10)'!O2344="","",'query (10)'!O2344)</f>
        <v>Inspection</v>
      </c>
      <c r="O2344" s="38" t="str">
        <f>IF('query (10)'!P2344="","",'query (10)'!P2344)</f>
        <v>Medium</v>
      </c>
      <c r="P2344" s="38" t="str">
        <f>IF('query (10)'!N2344="","",'query (10)'!N2344)</f>
        <v>เก็บตัวอย่างน้ำมันไฮดรอลิกและส่งไปทดสอบคุณภาพที่ห้องปฏิบัติการภายนอกตามกำหนดการบำรุงรักษาทุก 12 เดือน</v>
      </c>
      <c r="Q2344" s="38" t="str">
        <f>TRIM('query (10)'!N2344)</f>
        <v>เก็บตัวอย่างน้ำมันไฮดรอลิกและส่งไปทดสอบคุณภาพที่ห้องปฏิบัติการภายนอกตามกำหนดการบำรุงรักษาทุก 12 เดือน</v>
      </c>
      <c r="R2344" s="38" t="str">
        <f>TRIM(UPPER('query (10)'!R2344))</f>
        <v/>
      </c>
      <c r="S2344" s="38" t="str">
        <f>TRIM(UPPER('query (10)'!S2344))</f>
        <v/>
      </c>
      <c r="T2344" s="38" t="str">
        <f>IF('query (10)'!Q2344="","",TRIM(UPPER('query (10)'!Q2344)))</f>
        <v/>
      </c>
      <c r="U2344" s="38" t="str">
        <f>IF('query (10)'!T2344="","",'query (10)'!T2344)</f>
        <v/>
      </c>
      <c r="V2344" s="39" t="str">
        <f>IF('query (10)'!T2344="","",IFERROR(VALUE('query (10)'!T2344),""))</f>
        <v/>
      </c>
      <c r="W2344" s="40">
        <f>IF('query (10)'!U2344="","",'query (10)'!U2344)</f>
        <v>0</v>
      </c>
      <c r="X2344" s="39">
        <f>IF('query (10)'!V2344="","",'query (10)'!V2344)</f>
        <v>360</v>
      </c>
      <c r="Y2344" s="41">
        <f>IF('query (10)'!W2344="","",'query (10)'!W2344)</f>
        <v>46147</v>
      </c>
      <c r="Z2344" s="41">
        <f>IF('query (10)'!X2344="","",'query (10)'!X2344)</f>
        <v>46178</v>
      </c>
      <c r="AA2344" s="41">
        <f>IF('query (10)'!Y2344="","",'query (10)'!Y2344)</f>
        <v>46178</v>
      </c>
      <c r="AB2344" s="41">
        <f>IF('query (10)'!Z2344="","",'query (10)'!Z2344)</f>
        <v>46538</v>
      </c>
      <c r="AC2344" s="38" t="str">
        <f>IF(OR('query (10)'!AA2344="",COUNTIF(Cleaning_Rules!$A$21:$A$26,TRIM('query (10)'!AA2344))&gt;0),"",TRIM('query (10)'!AA2344))</f>
        <v/>
      </c>
      <c r="AD2344" s="38" t="str">
        <f>IF('query (10)'!AB2344="","",TRIM(IFERROR(_xlfn.TEXTBEFORE('query (10)'!AB2344,"("),'query (10)'!AB2344)))</f>
        <v>เริ่มซ่อมงาน PM แล้ว รับผิดชอบโดย KUNANON PARAWANWONG</v>
      </c>
      <c r="AE2344" s="38" t="str">
        <f>IFERROR(LOWER(TRIM(_xlfn.TEXTBEFORE(_xlfn.TEXTAFTER('query (10)'!AB2344,"("),")"))),"")</f>
        <v>parawanwong-k-3161@nsk.com</v>
      </c>
      <c r="AF2344" s="38" t="str">
        <f>IF('query (10)'!AD2344="","",TRIM('query (10)'!AD2344))</f>
        <v>คุณานนต์ ปารวัณวงศ์</v>
      </c>
      <c r="AG2344" s="38" t="str">
        <f>IF('query (10)'!AE2344="","",TRIM('query (10)'!AE2344))</f>
        <v>คุณานนต์ ปารวัณวงศ์</v>
      </c>
      <c r="AH2344" s="38" t="str">
        <f>IF('query (10)'!AF2344="","",IFERROR(VALUE('query (10)'!AF2344),""))</f>
        <v/>
      </c>
      <c r="AI2344" s="38" t="str">
        <f>IF('query (10)'!AG2344="","",TRIM('query (10)'!AG2344))</f>
        <v/>
      </c>
      <c r="AJ2344" s="38" t="str">
        <f>IF('query (10)'!AH2344="","",IFERROR(VALUE('query (10)'!AH2344),""))</f>
        <v/>
      </c>
      <c r="AK2344" s="38" t="str">
        <f>IF('query (10)'!AI2344="","",TRIM('query (10)'!AI2344))</f>
        <v/>
      </c>
      <c r="AL2344" s="42">
        <f t="shared" si="180"/>
        <v>2026</v>
      </c>
      <c r="AM2344" s="42" t="str">
        <f t="shared" si="181"/>
        <v>2026-05</v>
      </c>
      <c r="AN2344" s="42" t="str">
        <f t="shared" ca="1" si="182"/>
        <v/>
      </c>
      <c r="AO2344" s="42" t="str">
        <f t="shared" si="183"/>
        <v>GR-336 | INNER RING RACEWAY GRINDING MACHINE | KWD3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44" s="42" t="str">
        <f>_xlfn.TEXTJOIN("; ",TRUE,IF(COUNTA('query (10)'!A2344:AK2344)&lt;=6,"NEAR_EMPTY_ROW",""),IF($K2344="","MISSING_STATUS",""),IF(AND($K2344="เสร็จสิ้น",$Z2344=""),"DONE_NO_ACTUAL_DATE",""),IF(AND($I2344="Condition-based Maintenance",$AH2344=""),"CBM_NO_MEASUREMENT",""),IF(OR($X2344="",$X2344=0),"INVALID_PERIOD",""),IF(AND($AA2344&lt;&gt;"",$AB2344&lt;&gt;"",$AB2344&lt;$AA2344),"DATE_SEQUENCE_ERROR",""),IF(AND($AB2344&lt;&gt;"",$AB2344&gt;DATE(2030,12,31)),"DATE_OUTLIER",""),IF($C2344="","MISSING_QRCODE",""),IF($J2344="UNKNOWN","UNKNOWN_PM_TYPE",""),IF($L2344="UNKNOWN","UNKNOWN_STATUS",""))</f>
        <v/>
      </c>
      <c r="AQ2344" s="42" t="str">
        <f t="shared" si="184"/>
        <v>NO</v>
      </c>
    </row>
    <row r="2345" spans="1:43" x14ac:dyDescent="0.3">
      <c r="A2345" s="38">
        <f>IF('query (10)'!A2345="","",'query (10)'!A2345)</f>
        <v>2591</v>
      </c>
      <c r="B2345" s="38">
        <f>IF('query (10)'!B2345="","",'query (10)'!B2345)</f>
        <v>20721</v>
      </c>
      <c r="C2345" s="38" t="str">
        <f>TRIM(UPPER('query (10)'!M2345))</f>
        <v>GR-339</v>
      </c>
      <c r="D2345" s="38" t="str">
        <f>TRIM(UPPER(IFERROR(_xlfn.TEXTBEFORE('query (10)'!L2345,"("),'query (10)'!L2345)))</f>
        <v>INNER RING RIB GRINDING MACHINE</v>
      </c>
      <c r="E2345" s="38" t="str">
        <f>IFERROR(TRIM(UPPER(_xlfn.TEXTBEFORE(_xlfn.TEXTAFTER('query (10)'!L2345,"("),")"))),"")</f>
        <v/>
      </c>
      <c r="F2345" s="38" t="str">
        <f>TRIM('query (10)'!K2345)</f>
        <v>KWD3</v>
      </c>
      <c r="G2345" s="38" t="str">
        <f>IF('query (10)'!J2345="","",'query (10)'!J2345)</f>
        <v>Hydraulic oil pump</v>
      </c>
      <c r="H2345" s="38" t="str">
        <f>TRIM(UPPER('query (10)'!J2345))</f>
        <v>HYDRAULIC OIL PUMP</v>
      </c>
      <c r="I2345" s="38" t="str">
        <f>IF('query (10)'!F2345="","",'query (10)'!F2345)</f>
        <v>Time-based Maintenance</v>
      </c>
      <c r="J2345" s="38" t="str">
        <f>IF('query (10)'!F2345="","",IFERROR(INDEX(Cleaning_Rules!$B$14:$B$17,MATCH(TRIM('query (10)'!F2345),Cleaning_Rules!$A$14:$A$17,0)),"UNKNOWN"))</f>
        <v>TBM</v>
      </c>
      <c r="K2345" s="38" t="str">
        <f>IF('query (10)'!G2345="","",'query (10)'!G2345)</f>
        <v>เสร็จสิ้น</v>
      </c>
      <c r="L2345" s="38" t="str">
        <f>IF('query (10)'!G2345="","MISSING",IFERROR(INDEX(Cleaning_Rules!$B$5:$B$10,MATCH(TRIM('query (10)'!G2345),Cleaning_Rules!$A$5:$A$10,0)),"UNKNOWN"))</f>
        <v>COMPLETED</v>
      </c>
      <c r="M2345" s="38" t="str">
        <f>IF('query (10)'!I2345="","",'query (10)'!I2345)</f>
        <v>Mechanical</v>
      </c>
      <c r="N2345" s="38" t="str">
        <f>IF('query (10)'!O2345="","",'query (10)'!O2345)</f>
        <v>Inspection</v>
      </c>
      <c r="O2345" s="38" t="str">
        <f>IF('query (10)'!P2345="","",'query (10)'!P2345)</f>
        <v>Medium</v>
      </c>
      <c r="P2345" s="38" t="str">
        <f>IF('query (10)'!N2345="","",'query (10)'!N2345)</f>
        <v>เก็บตัวอย่างน้ำมันไฮดรอลิกและส่งไปทดสอบคุณภาพที่ห้องปฏิบัติการภายนอกตามกำหนดการบำรุงรักษาทุก 12 เดือน</v>
      </c>
      <c r="Q2345" s="38" t="str">
        <f>TRIM('query (10)'!N2345)</f>
        <v>เก็บตัวอย่างน้ำมันไฮดรอลิกและส่งไปทดสอบคุณภาพที่ห้องปฏิบัติการภายนอกตามกำหนดการบำรุงรักษาทุก 12 เดือน</v>
      </c>
      <c r="R2345" s="38" t="str">
        <f>TRIM(UPPER('query (10)'!R2345))</f>
        <v/>
      </c>
      <c r="S2345" s="38" t="str">
        <f>TRIM(UPPER('query (10)'!S2345))</f>
        <v/>
      </c>
      <c r="T2345" s="38" t="str">
        <f>IF('query (10)'!Q2345="","",TRIM(UPPER('query (10)'!Q2345)))</f>
        <v/>
      </c>
      <c r="U2345" s="38" t="str">
        <f>IF('query (10)'!T2345="","",'query (10)'!T2345)</f>
        <v/>
      </c>
      <c r="V2345" s="39" t="str">
        <f>IF('query (10)'!T2345="","",IFERROR(VALUE('query (10)'!T2345),""))</f>
        <v/>
      </c>
      <c r="W2345" s="40">
        <f>IF('query (10)'!U2345="","",'query (10)'!U2345)</f>
        <v>0</v>
      </c>
      <c r="X2345" s="39">
        <f>IF('query (10)'!V2345="","",'query (10)'!V2345)</f>
        <v>360</v>
      </c>
      <c r="Y2345" s="41">
        <f>IF('query (10)'!W2345="","",'query (10)'!W2345)</f>
        <v>46147</v>
      </c>
      <c r="Z2345" s="41">
        <f>IF('query (10)'!X2345="","",'query (10)'!X2345)</f>
        <v>46178</v>
      </c>
      <c r="AA2345" s="41">
        <f>IF('query (10)'!Y2345="","",'query (10)'!Y2345)</f>
        <v>46178</v>
      </c>
      <c r="AB2345" s="41">
        <f>IF('query (10)'!Z2345="","",'query (10)'!Z2345)</f>
        <v>46538</v>
      </c>
      <c r="AC2345" s="38" t="str">
        <f>IF(OR('query (10)'!AA2345="",COUNTIF(Cleaning_Rules!$A$21:$A$26,TRIM('query (10)'!AA2345))&gt;0),"",TRIM('query (10)'!AA2345))</f>
        <v/>
      </c>
      <c r="AD2345" s="38" t="str">
        <f>IF('query (10)'!AB2345="","",TRIM(IFERROR(_xlfn.TEXTBEFORE('query (10)'!AB2345,"("),'query (10)'!AB2345)))</f>
        <v>เริ่มซ่อมงาน PM แล้ว รับผิดชอบโดย KUNANON PARAWANWONG</v>
      </c>
      <c r="AE2345" s="38" t="str">
        <f>IFERROR(LOWER(TRIM(_xlfn.TEXTBEFORE(_xlfn.TEXTAFTER('query (10)'!AB2345,"("),")"))),"")</f>
        <v>parawanwong-k-3161@nsk.com</v>
      </c>
      <c r="AF2345" s="38" t="str">
        <f>IF('query (10)'!AD2345="","",TRIM('query (10)'!AD2345))</f>
        <v>คุณานนต์ ปารวัณวงศ์</v>
      </c>
      <c r="AG2345" s="38" t="str">
        <f>IF('query (10)'!AE2345="","",TRIM('query (10)'!AE2345))</f>
        <v>คุณานนต์ ปารวัณวงศ์</v>
      </c>
      <c r="AH2345" s="38" t="str">
        <f>IF('query (10)'!AF2345="","",IFERROR(VALUE('query (10)'!AF2345),""))</f>
        <v/>
      </c>
      <c r="AI2345" s="38" t="str">
        <f>IF('query (10)'!AG2345="","",TRIM('query (10)'!AG2345))</f>
        <v/>
      </c>
      <c r="AJ2345" s="38" t="str">
        <f>IF('query (10)'!AH2345="","",IFERROR(VALUE('query (10)'!AH2345),""))</f>
        <v/>
      </c>
      <c r="AK2345" s="38" t="str">
        <f>IF('query (10)'!AI2345="","",TRIM('query (10)'!AI2345))</f>
        <v/>
      </c>
      <c r="AL2345" s="42">
        <f t="shared" si="180"/>
        <v>2026</v>
      </c>
      <c r="AM2345" s="42" t="str">
        <f t="shared" si="181"/>
        <v>2026-05</v>
      </c>
      <c r="AN2345" s="42" t="str">
        <f t="shared" ca="1" si="182"/>
        <v/>
      </c>
      <c r="AO2345" s="42" t="str">
        <f t="shared" si="183"/>
        <v>GR-339 | INNER RING RIB GRINDING MACHINE | KWD3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45" s="42" t="str">
        <f>_xlfn.TEXTJOIN("; ",TRUE,IF(COUNTA('query (10)'!A2345:AK2345)&lt;=6,"NEAR_EMPTY_ROW",""),IF($K2345="","MISSING_STATUS",""),IF(AND($K2345="เสร็จสิ้น",$Z2345=""),"DONE_NO_ACTUAL_DATE",""),IF(AND($I2345="Condition-based Maintenance",$AH2345=""),"CBM_NO_MEASUREMENT",""),IF(OR($X2345="",$X2345=0),"INVALID_PERIOD",""),IF(AND($AA2345&lt;&gt;"",$AB2345&lt;&gt;"",$AB2345&lt;$AA2345),"DATE_SEQUENCE_ERROR",""),IF(AND($AB2345&lt;&gt;"",$AB2345&gt;DATE(2030,12,31)),"DATE_OUTLIER",""),IF($C2345="","MISSING_QRCODE",""),IF($J2345="UNKNOWN","UNKNOWN_PM_TYPE",""),IF($L2345="UNKNOWN","UNKNOWN_STATUS",""))</f>
        <v/>
      </c>
      <c r="AQ2345" s="42" t="str">
        <f t="shared" si="184"/>
        <v>NO</v>
      </c>
    </row>
    <row r="2346" spans="1:43" x14ac:dyDescent="0.3">
      <c r="A2346" s="38">
        <f>IF('query (10)'!A2346="","",'query (10)'!A2346)</f>
        <v>2592</v>
      </c>
      <c r="B2346" s="38">
        <f>IF('query (10)'!B2346="","",'query (10)'!B2346)</f>
        <v>20722</v>
      </c>
      <c r="C2346" s="38" t="str">
        <f>TRIM(UPPER('query (10)'!M2346))</f>
        <v>GR-340</v>
      </c>
      <c r="D2346" s="38" t="str">
        <f>TRIM(UPPER(IFERROR(_xlfn.TEXTBEFORE('query (10)'!L2346,"("),'query (10)'!L2346)))</f>
        <v>INNER RING BORE GRINDING MACHINE</v>
      </c>
      <c r="E2346" s="38" t="str">
        <f>IFERROR(TRIM(UPPER(_xlfn.TEXTBEFORE(_xlfn.TEXTAFTER('query (10)'!L2346,"("),")"))),"")</f>
        <v/>
      </c>
      <c r="F2346" s="38" t="str">
        <f>TRIM('query (10)'!K2346)</f>
        <v>KWD3</v>
      </c>
      <c r="G2346" s="38" t="str">
        <f>IF('query (10)'!J2346="","",'query (10)'!J2346)</f>
        <v>Hydraulic oil pump</v>
      </c>
      <c r="H2346" s="38" t="str">
        <f>TRIM(UPPER('query (10)'!J2346))</f>
        <v>HYDRAULIC OIL PUMP</v>
      </c>
      <c r="I2346" s="38" t="str">
        <f>IF('query (10)'!F2346="","",'query (10)'!F2346)</f>
        <v>Time-based Maintenance</v>
      </c>
      <c r="J2346" s="38" t="str">
        <f>IF('query (10)'!F2346="","",IFERROR(INDEX(Cleaning_Rules!$B$14:$B$17,MATCH(TRIM('query (10)'!F2346),Cleaning_Rules!$A$14:$A$17,0)),"UNKNOWN"))</f>
        <v>TBM</v>
      </c>
      <c r="K2346" s="38" t="str">
        <f>IF('query (10)'!G2346="","",'query (10)'!G2346)</f>
        <v>เสร็จสิ้น</v>
      </c>
      <c r="L2346" s="38" t="str">
        <f>IF('query (10)'!G2346="","MISSING",IFERROR(INDEX(Cleaning_Rules!$B$5:$B$10,MATCH(TRIM('query (10)'!G2346),Cleaning_Rules!$A$5:$A$10,0)),"UNKNOWN"))</f>
        <v>COMPLETED</v>
      </c>
      <c r="M2346" s="38" t="str">
        <f>IF('query (10)'!I2346="","",'query (10)'!I2346)</f>
        <v>Mechanical</v>
      </c>
      <c r="N2346" s="38" t="str">
        <f>IF('query (10)'!O2346="","",'query (10)'!O2346)</f>
        <v>Inspection</v>
      </c>
      <c r="O2346" s="38" t="str">
        <f>IF('query (10)'!P2346="","",'query (10)'!P2346)</f>
        <v>Medium</v>
      </c>
      <c r="P2346" s="38" t="str">
        <f>IF('query (10)'!N2346="","",'query (10)'!N2346)</f>
        <v>เก็บตัวอย่างน้ำมันไฮดรอลิกและส่งไปทดสอบคุณภาพที่ห้องปฏิบัติการภายนอกตามกำหนดการบำรุงรักษาทุก 12 เดือน</v>
      </c>
      <c r="Q2346" s="38" t="str">
        <f>TRIM('query (10)'!N2346)</f>
        <v>เก็บตัวอย่างน้ำมันไฮดรอลิกและส่งไปทดสอบคุณภาพที่ห้องปฏิบัติการภายนอกตามกำหนดการบำรุงรักษาทุก 12 เดือน</v>
      </c>
      <c r="R2346" s="38" t="str">
        <f>TRIM(UPPER('query (10)'!R2346))</f>
        <v/>
      </c>
      <c r="S2346" s="38" t="str">
        <f>TRIM(UPPER('query (10)'!S2346))</f>
        <v/>
      </c>
      <c r="T2346" s="38" t="str">
        <f>IF('query (10)'!Q2346="","",TRIM(UPPER('query (10)'!Q2346)))</f>
        <v/>
      </c>
      <c r="U2346" s="38" t="str">
        <f>IF('query (10)'!T2346="","",'query (10)'!T2346)</f>
        <v/>
      </c>
      <c r="V2346" s="39" t="str">
        <f>IF('query (10)'!T2346="","",IFERROR(VALUE('query (10)'!T2346),""))</f>
        <v/>
      </c>
      <c r="W2346" s="40">
        <f>IF('query (10)'!U2346="","",'query (10)'!U2346)</f>
        <v>0</v>
      </c>
      <c r="X2346" s="39">
        <f>IF('query (10)'!V2346="","",'query (10)'!V2346)</f>
        <v>360</v>
      </c>
      <c r="Y2346" s="41">
        <f>IF('query (10)'!W2346="","",'query (10)'!W2346)</f>
        <v>46147</v>
      </c>
      <c r="Z2346" s="41">
        <f>IF('query (10)'!X2346="","",'query (10)'!X2346)</f>
        <v>46178</v>
      </c>
      <c r="AA2346" s="41">
        <f>IF('query (10)'!Y2346="","",'query (10)'!Y2346)</f>
        <v>46178</v>
      </c>
      <c r="AB2346" s="41">
        <f>IF('query (10)'!Z2346="","",'query (10)'!Z2346)</f>
        <v>46538</v>
      </c>
      <c r="AC2346" s="38" t="str">
        <f>IF(OR('query (10)'!AA2346="",COUNTIF(Cleaning_Rules!$A$21:$A$26,TRIM('query (10)'!AA2346))&gt;0),"",TRIM('query (10)'!AA2346))</f>
        <v/>
      </c>
      <c r="AD2346" s="38" t="str">
        <f>IF('query (10)'!AB2346="","",TRIM(IFERROR(_xlfn.TEXTBEFORE('query (10)'!AB2346,"("),'query (10)'!AB2346)))</f>
        <v>เริ่มซ่อมงาน PM แล้ว รับผิดชอบโดย KUNANON PARAWANWONG</v>
      </c>
      <c r="AE2346" s="38" t="str">
        <f>IFERROR(LOWER(TRIM(_xlfn.TEXTBEFORE(_xlfn.TEXTAFTER('query (10)'!AB2346,"("),")"))),"")</f>
        <v>parawanwong-k-3161@nsk.com</v>
      </c>
      <c r="AF2346" s="38" t="str">
        <f>IF('query (10)'!AD2346="","",TRIM('query (10)'!AD2346))</f>
        <v>คุณานนต์ ปารวัณวงศ์</v>
      </c>
      <c r="AG2346" s="38" t="str">
        <f>IF('query (10)'!AE2346="","",TRIM('query (10)'!AE2346))</f>
        <v>คุณานนต์ ปารวัณวงศ์</v>
      </c>
      <c r="AH2346" s="38" t="str">
        <f>IF('query (10)'!AF2346="","",IFERROR(VALUE('query (10)'!AF2346),""))</f>
        <v/>
      </c>
      <c r="AI2346" s="38" t="str">
        <f>IF('query (10)'!AG2346="","",TRIM('query (10)'!AG2346))</f>
        <v/>
      </c>
      <c r="AJ2346" s="38" t="str">
        <f>IF('query (10)'!AH2346="","",IFERROR(VALUE('query (10)'!AH2346),""))</f>
        <v/>
      </c>
      <c r="AK2346" s="38" t="str">
        <f>IF('query (10)'!AI2346="","",TRIM('query (10)'!AI2346))</f>
        <v/>
      </c>
      <c r="AL2346" s="42">
        <f t="shared" si="180"/>
        <v>2026</v>
      </c>
      <c r="AM2346" s="42" t="str">
        <f t="shared" si="181"/>
        <v>2026-05</v>
      </c>
      <c r="AN2346" s="42" t="str">
        <f t="shared" ca="1" si="182"/>
        <v/>
      </c>
      <c r="AO2346" s="42" t="str">
        <f t="shared" si="183"/>
        <v>GR-340 | INNER RING BORE GRINDING MACHINE | KWD3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46" s="42" t="str">
        <f>_xlfn.TEXTJOIN("; ",TRUE,IF(COUNTA('query (10)'!A2346:AK2346)&lt;=6,"NEAR_EMPTY_ROW",""),IF($K2346="","MISSING_STATUS",""),IF(AND($K2346="เสร็จสิ้น",$Z2346=""),"DONE_NO_ACTUAL_DATE",""),IF(AND($I2346="Condition-based Maintenance",$AH2346=""),"CBM_NO_MEASUREMENT",""),IF(OR($X2346="",$X2346=0),"INVALID_PERIOD",""),IF(AND($AA2346&lt;&gt;"",$AB2346&lt;&gt;"",$AB2346&lt;$AA2346),"DATE_SEQUENCE_ERROR",""),IF(AND($AB2346&lt;&gt;"",$AB2346&gt;DATE(2030,12,31)),"DATE_OUTLIER",""),IF($C2346="","MISSING_QRCODE",""),IF($J2346="UNKNOWN","UNKNOWN_PM_TYPE",""),IF($L2346="UNKNOWN","UNKNOWN_STATUS",""))</f>
        <v/>
      </c>
      <c r="AQ2346" s="42" t="str">
        <f t="shared" si="184"/>
        <v>NO</v>
      </c>
    </row>
    <row r="2347" spans="1:43" x14ac:dyDescent="0.3">
      <c r="A2347" s="38">
        <f>IF('query (10)'!A2347="","",'query (10)'!A2347)</f>
        <v>2593</v>
      </c>
      <c r="B2347" s="38">
        <f>IF('query (10)'!B2347="","",'query (10)'!B2347)</f>
        <v>20723</v>
      </c>
      <c r="C2347" s="38" t="str">
        <f>TRIM(UPPER('query (10)'!M2347))</f>
        <v>GR-342</v>
      </c>
      <c r="D2347" s="38" t="str">
        <f>TRIM(UPPER(IFERROR(_xlfn.TEXTBEFORE('query (10)'!L2347,"("),'query (10)'!L2347)))</f>
        <v>INNER RING RACEWAY AND RIB SUPER FINISH MACHINE</v>
      </c>
      <c r="E2347" s="38" t="str">
        <f>IFERROR(TRIM(UPPER(_xlfn.TEXTBEFORE(_xlfn.TEXTAFTER('query (10)'!L2347,"("),")"))),"")</f>
        <v/>
      </c>
      <c r="F2347" s="38" t="str">
        <f>TRIM('query (10)'!K2347)</f>
        <v>KWD3</v>
      </c>
      <c r="G2347" s="38" t="str">
        <f>IF('query (10)'!J2347="","",'query (10)'!J2347)</f>
        <v>Hydraulic oil pump</v>
      </c>
      <c r="H2347" s="38" t="str">
        <f>TRIM(UPPER('query (10)'!J2347))</f>
        <v>HYDRAULIC OIL PUMP</v>
      </c>
      <c r="I2347" s="38" t="str">
        <f>IF('query (10)'!F2347="","",'query (10)'!F2347)</f>
        <v>Time-based Maintenance</v>
      </c>
      <c r="J2347" s="38" t="str">
        <f>IF('query (10)'!F2347="","",IFERROR(INDEX(Cleaning_Rules!$B$14:$B$17,MATCH(TRIM('query (10)'!F2347),Cleaning_Rules!$A$14:$A$17,0)),"UNKNOWN"))</f>
        <v>TBM</v>
      </c>
      <c r="K2347" s="38" t="str">
        <f>IF('query (10)'!G2347="","",'query (10)'!G2347)</f>
        <v>เสร็จสิ้น</v>
      </c>
      <c r="L2347" s="38" t="str">
        <f>IF('query (10)'!G2347="","MISSING",IFERROR(INDEX(Cleaning_Rules!$B$5:$B$10,MATCH(TRIM('query (10)'!G2347),Cleaning_Rules!$A$5:$A$10,0)),"UNKNOWN"))</f>
        <v>COMPLETED</v>
      </c>
      <c r="M2347" s="38" t="str">
        <f>IF('query (10)'!I2347="","",'query (10)'!I2347)</f>
        <v>Mechanical</v>
      </c>
      <c r="N2347" s="38" t="str">
        <f>IF('query (10)'!O2347="","",'query (10)'!O2347)</f>
        <v>Inspection</v>
      </c>
      <c r="O2347" s="38" t="str">
        <f>IF('query (10)'!P2347="","",'query (10)'!P2347)</f>
        <v>Medium</v>
      </c>
      <c r="P2347" s="38" t="str">
        <f>IF('query (10)'!N2347="","",'query (10)'!N2347)</f>
        <v>เก็บตัวอย่างน้ำมันไฮดรอลิกและส่งไปทดสอบคุณภาพที่ห้องปฏิบัติการภายนอกตามกำหนดการบำรุงรักษาทุก 12 เดือน</v>
      </c>
      <c r="Q2347" s="38" t="str">
        <f>TRIM('query (10)'!N2347)</f>
        <v>เก็บตัวอย่างน้ำมันไฮดรอลิกและส่งไปทดสอบคุณภาพที่ห้องปฏิบัติการภายนอกตามกำหนดการบำรุงรักษาทุก 12 เดือน</v>
      </c>
      <c r="R2347" s="38" t="str">
        <f>TRIM(UPPER('query (10)'!R2347))</f>
        <v/>
      </c>
      <c r="S2347" s="38" t="str">
        <f>TRIM(UPPER('query (10)'!S2347))</f>
        <v/>
      </c>
      <c r="T2347" s="38" t="str">
        <f>IF('query (10)'!Q2347="","",TRIM(UPPER('query (10)'!Q2347)))</f>
        <v/>
      </c>
      <c r="U2347" s="38" t="str">
        <f>IF('query (10)'!T2347="","",'query (10)'!T2347)</f>
        <v/>
      </c>
      <c r="V2347" s="39" t="str">
        <f>IF('query (10)'!T2347="","",IFERROR(VALUE('query (10)'!T2347),""))</f>
        <v/>
      </c>
      <c r="W2347" s="40">
        <f>IF('query (10)'!U2347="","",'query (10)'!U2347)</f>
        <v>0</v>
      </c>
      <c r="X2347" s="39">
        <f>IF('query (10)'!V2347="","",'query (10)'!V2347)</f>
        <v>360</v>
      </c>
      <c r="Y2347" s="41">
        <f>IF('query (10)'!W2347="","",'query (10)'!W2347)</f>
        <v>46147</v>
      </c>
      <c r="Z2347" s="41">
        <f>IF('query (10)'!X2347="","",'query (10)'!X2347)</f>
        <v>46178</v>
      </c>
      <c r="AA2347" s="41">
        <f>IF('query (10)'!Y2347="","",'query (10)'!Y2347)</f>
        <v>46178</v>
      </c>
      <c r="AB2347" s="41">
        <f>IF('query (10)'!Z2347="","",'query (10)'!Z2347)</f>
        <v>46538</v>
      </c>
      <c r="AC2347" s="38" t="str">
        <f>IF(OR('query (10)'!AA2347="",COUNTIF(Cleaning_Rules!$A$21:$A$26,TRIM('query (10)'!AA2347))&gt;0),"",TRIM('query (10)'!AA2347))</f>
        <v/>
      </c>
      <c r="AD2347" s="38" t="str">
        <f>IF('query (10)'!AB2347="","",TRIM(IFERROR(_xlfn.TEXTBEFORE('query (10)'!AB2347,"("),'query (10)'!AB2347)))</f>
        <v>เริ่มซ่อมงาน PM แล้ว รับผิดชอบโดย KUNANON PARAWANWONG</v>
      </c>
      <c r="AE2347" s="38" t="str">
        <f>IFERROR(LOWER(TRIM(_xlfn.TEXTBEFORE(_xlfn.TEXTAFTER('query (10)'!AB2347,"("),")"))),"")</f>
        <v>parawanwong-k-3161@nsk.com</v>
      </c>
      <c r="AF2347" s="38" t="str">
        <f>IF('query (10)'!AD2347="","",TRIM('query (10)'!AD2347))</f>
        <v>คุณานนต์ ปารวัณวงศ์</v>
      </c>
      <c r="AG2347" s="38" t="str">
        <f>IF('query (10)'!AE2347="","",TRIM('query (10)'!AE2347))</f>
        <v>คุณานนต์ ปารวัณวงศ์</v>
      </c>
      <c r="AH2347" s="38" t="str">
        <f>IF('query (10)'!AF2347="","",IFERROR(VALUE('query (10)'!AF2347),""))</f>
        <v/>
      </c>
      <c r="AI2347" s="38" t="str">
        <f>IF('query (10)'!AG2347="","",TRIM('query (10)'!AG2347))</f>
        <v/>
      </c>
      <c r="AJ2347" s="38" t="str">
        <f>IF('query (10)'!AH2347="","",IFERROR(VALUE('query (10)'!AH2347),""))</f>
        <v/>
      </c>
      <c r="AK2347" s="38" t="str">
        <f>IF('query (10)'!AI2347="","",TRIM('query (10)'!AI2347))</f>
        <v/>
      </c>
      <c r="AL2347" s="42">
        <f t="shared" si="180"/>
        <v>2026</v>
      </c>
      <c r="AM2347" s="42" t="str">
        <f t="shared" si="181"/>
        <v>2026-05</v>
      </c>
      <c r="AN2347" s="42" t="str">
        <f t="shared" ca="1" si="182"/>
        <v/>
      </c>
      <c r="AO2347" s="42" t="str">
        <f t="shared" si="183"/>
        <v>GR-342 | INNER RING RACEWAY AND RIB SUPER FINISH MACHINE | KWD3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47" s="42" t="str">
        <f>_xlfn.TEXTJOIN("; ",TRUE,IF(COUNTA('query (10)'!A2347:AK2347)&lt;=6,"NEAR_EMPTY_ROW",""),IF($K2347="","MISSING_STATUS",""),IF(AND($K2347="เสร็จสิ้น",$Z2347=""),"DONE_NO_ACTUAL_DATE",""),IF(AND($I2347="Condition-based Maintenance",$AH2347=""),"CBM_NO_MEASUREMENT",""),IF(OR($X2347="",$X2347=0),"INVALID_PERIOD",""),IF(AND($AA2347&lt;&gt;"",$AB2347&lt;&gt;"",$AB2347&lt;$AA2347),"DATE_SEQUENCE_ERROR",""),IF(AND($AB2347&lt;&gt;"",$AB2347&gt;DATE(2030,12,31)),"DATE_OUTLIER",""),IF($C2347="","MISSING_QRCODE",""),IF($J2347="UNKNOWN","UNKNOWN_PM_TYPE",""),IF($L2347="UNKNOWN","UNKNOWN_STATUS",""))</f>
        <v/>
      </c>
      <c r="AQ2347" s="42" t="str">
        <f t="shared" si="184"/>
        <v>NO</v>
      </c>
    </row>
    <row r="2348" spans="1:43" x14ac:dyDescent="0.3">
      <c r="A2348" s="38">
        <f>IF('query (10)'!A2348="","",'query (10)'!A2348)</f>
        <v>2594</v>
      </c>
      <c r="B2348" s="38">
        <f>IF('query (10)'!B2348="","",'query (10)'!B2348)</f>
        <v>20728</v>
      </c>
      <c r="C2348" s="38" t="str">
        <f>TRIM(UPPER('query (10)'!M2348))</f>
        <v>GR-473</v>
      </c>
      <c r="D2348" s="38" t="str">
        <f>TRIM(UPPER(IFERROR(_xlfn.TEXTBEFORE('query (10)'!L2348,"("),'query (10)'!L2348)))</f>
        <v>OUTER RING RACEWAY GRINDING MACHINE</v>
      </c>
      <c r="E2348" s="38" t="str">
        <f>IFERROR(TRIM(UPPER(_xlfn.TEXTBEFORE(_xlfn.TEXTAFTER('query (10)'!L2348,"("),")"))),"")</f>
        <v/>
      </c>
      <c r="F2348" s="38" t="str">
        <f>TRIM('query (10)'!K2348)</f>
        <v>KWD4</v>
      </c>
      <c r="G2348" s="38" t="str">
        <f>IF('query (10)'!J2348="","",'query (10)'!J2348)</f>
        <v>Hydraulic oil pump</v>
      </c>
      <c r="H2348" s="38" t="str">
        <f>TRIM(UPPER('query (10)'!J2348))</f>
        <v>HYDRAULIC OIL PUMP</v>
      </c>
      <c r="I2348" s="38" t="str">
        <f>IF('query (10)'!F2348="","",'query (10)'!F2348)</f>
        <v>Time-based Maintenance</v>
      </c>
      <c r="J2348" s="38" t="str">
        <f>IF('query (10)'!F2348="","",IFERROR(INDEX(Cleaning_Rules!$B$14:$B$17,MATCH(TRIM('query (10)'!F2348),Cleaning_Rules!$A$14:$A$17,0)),"UNKNOWN"))</f>
        <v>TBM</v>
      </c>
      <c r="K2348" s="38" t="str">
        <f>IF('query (10)'!G2348="","",'query (10)'!G2348)</f>
        <v>เสร็จสิ้น</v>
      </c>
      <c r="L2348" s="38" t="str">
        <f>IF('query (10)'!G2348="","MISSING",IFERROR(INDEX(Cleaning_Rules!$B$5:$B$10,MATCH(TRIM('query (10)'!G2348),Cleaning_Rules!$A$5:$A$10,0)),"UNKNOWN"))</f>
        <v>COMPLETED</v>
      </c>
      <c r="M2348" s="38" t="str">
        <f>IF('query (10)'!I2348="","",'query (10)'!I2348)</f>
        <v>Mechanical</v>
      </c>
      <c r="N2348" s="38" t="str">
        <f>IF('query (10)'!O2348="","",'query (10)'!O2348)</f>
        <v>Inspection</v>
      </c>
      <c r="O2348" s="38" t="str">
        <f>IF('query (10)'!P2348="","",'query (10)'!P2348)</f>
        <v>Medium</v>
      </c>
      <c r="P2348" s="38" t="str">
        <f>IF('query (10)'!N2348="","",'query (10)'!N2348)</f>
        <v>เก็บตัวอย่างน้ำมันไฮดรอลิกและส่งไปทดสอบคุณภาพที่ห้องปฏิบัติการภายนอกตามกำหนดการบำรุงรักษาทุก 12 เดือน</v>
      </c>
      <c r="Q2348" s="38" t="str">
        <f>TRIM('query (10)'!N2348)</f>
        <v>เก็บตัวอย่างน้ำมันไฮดรอลิกและส่งไปทดสอบคุณภาพที่ห้องปฏิบัติการภายนอกตามกำหนดการบำรุงรักษาทุก 12 เดือน</v>
      </c>
      <c r="R2348" s="38" t="str">
        <f>TRIM(UPPER('query (10)'!R2348))</f>
        <v/>
      </c>
      <c r="S2348" s="38" t="str">
        <f>TRIM(UPPER('query (10)'!S2348))</f>
        <v/>
      </c>
      <c r="T2348" s="38" t="str">
        <f>IF('query (10)'!Q2348="","",TRIM(UPPER('query (10)'!Q2348)))</f>
        <v/>
      </c>
      <c r="U2348" s="38" t="str">
        <f>IF('query (10)'!T2348="","",'query (10)'!T2348)</f>
        <v/>
      </c>
      <c r="V2348" s="39" t="str">
        <f>IF('query (10)'!T2348="","",IFERROR(VALUE('query (10)'!T2348),""))</f>
        <v/>
      </c>
      <c r="W2348" s="40">
        <f>IF('query (10)'!U2348="","",'query (10)'!U2348)</f>
        <v>0</v>
      </c>
      <c r="X2348" s="39">
        <f>IF('query (10)'!V2348="","",'query (10)'!V2348)</f>
        <v>360</v>
      </c>
      <c r="Y2348" s="41">
        <f>IF('query (10)'!W2348="","",'query (10)'!W2348)</f>
        <v>46148</v>
      </c>
      <c r="Z2348" s="41">
        <f>IF('query (10)'!X2348="","",'query (10)'!X2348)</f>
        <v>46178</v>
      </c>
      <c r="AA2348" s="41">
        <f>IF('query (10)'!Y2348="","",'query (10)'!Y2348)</f>
        <v>46178</v>
      </c>
      <c r="AB2348" s="41">
        <f>IF('query (10)'!Z2348="","",'query (10)'!Z2348)</f>
        <v>46538</v>
      </c>
      <c r="AC2348" s="38" t="str">
        <f>IF(OR('query (10)'!AA2348="",COUNTIF(Cleaning_Rules!$A$21:$A$26,TRIM('query (10)'!AA2348))&gt;0),"",TRIM('query (10)'!AA2348))</f>
        <v/>
      </c>
      <c r="AD2348" s="38" t="str">
        <f>IF('query (10)'!AB2348="","",TRIM(IFERROR(_xlfn.TEXTBEFORE('query (10)'!AB2348,"("),'query (10)'!AB2348)))</f>
        <v>เริ่มซ่อมงาน PM แล้ว รับผิดชอบโดย KUNANON PARAWANWONG</v>
      </c>
      <c r="AE2348" s="38" t="str">
        <f>IFERROR(LOWER(TRIM(_xlfn.TEXTBEFORE(_xlfn.TEXTAFTER('query (10)'!AB2348,"("),")"))),"")</f>
        <v>parawanwong-k-3161@nsk.com</v>
      </c>
      <c r="AF2348" s="38" t="str">
        <f>IF('query (10)'!AD2348="","",TRIM('query (10)'!AD2348))</f>
        <v>คุณานนต์ ปารวัณวงศ์</v>
      </c>
      <c r="AG2348" s="38" t="str">
        <f>IF('query (10)'!AE2348="","",TRIM('query (10)'!AE2348))</f>
        <v>คุณานนต์ ปารวัณวงศ์</v>
      </c>
      <c r="AH2348" s="38" t="str">
        <f>IF('query (10)'!AF2348="","",IFERROR(VALUE('query (10)'!AF2348),""))</f>
        <v/>
      </c>
      <c r="AI2348" s="38" t="str">
        <f>IF('query (10)'!AG2348="","",TRIM('query (10)'!AG2348))</f>
        <v/>
      </c>
      <c r="AJ2348" s="38" t="str">
        <f>IF('query (10)'!AH2348="","",IFERROR(VALUE('query (10)'!AH2348),""))</f>
        <v/>
      </c>
      <c r="AK2348" s="38" t="str">
        <f>IF('query (10)'!AI2348="","",TRIM('query (10)'!AI2348))</f>
        <v/>
      </c>
      <c r="AL2348" s="42">
        <f t="shared" si="180"/>
        <v>2026</v>
      </c>
      <c r="AM2348" s="42" t="str">
        <f t="shared" si="181"/>
        <v>2026-05</v>
      </c>
      <c r="AN2348" s="42" t="str">
        <f t="shared" ca="1" si="182"/>
        <v/>
      </c>
      <c r="AO2348" s="42" t="str">
        <f t="shared" si="183"/>
        <v>GR-473 | OUTER RING RACEWAY GRINDING MACHINE | KWD4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48" s="42" t="str">
        <f>_xlfn.TEXTJOIN("; ",TRUE,IF(COUNTA('query (10)'!A2348:AK2348)&lt;=6,"NEAR_EMPTY_ROW",""),IF($K2348="","MISSING_STATUS",""),IF(AND($K2348="เสร็จสิ้น",$Z2348=""),"DONE_NO_ACTUAL_DATE",""),IF(AND($I2348="Condition-based Maintenance",$AH2348=""),"CBM_NO_MEASUREMENT",""),IF(OR($X2348="",$X2348=0),"INVALID_PERIOD",""),IF(AND($AA2348&lt;&gt;"",$AB2348&lt;&gt;"",$AB2348&lt;$AA2348),"DATE_SEQUENCE_ERROR",""),IF(AND($AB2348&lt;&gt;"",$AB2348&gt;DATE(2030,12,31)),"DATE_OUTLIER",""),IF($C2348="","MISSING_QRCODE",""),IF($J2348="UNKNOWN","UNKNOWN_PM_TYPE",""),IF($L2348="UNKNOWN","UNKNOWN_STATUS",""))</f>
        <v/>
      </c>
      <c r="AQ2348" s="42" t="str">
        <f t="shared" si="184"/>
        <v>NO</v>
      </c>
    </row>
    <row r="2349" spans="1:43" x14ac:dyDescent="0.3">
      <c r="A2349" s="38">
        <f>IF('query (10)'!A2349="","",'query (10)'!A2349)</f>
        <v>2595</v>
      </c>
      <c r="B2349" s="38">
        <f>IF('query (10)'!B2349="","",'query (10)'!B2349)</f>
        <v>20729</v>
      </c>
      <c r="C2349" s="38" t="str">
        <f>TRIM(UPPER('query (10)'!M2349))</f>
        <v>GR-476</v>
      </c>
      <c r="D2349" s="38" t="str">
        <f>TRIM(UPPER(IFERROR(_xlfn.TEXTBEFORE('query (10)'!L2349,"("),'query (10)'!L2349)))</f>
        <v>OUTER RING RACEWAY SUPER FINISH MACHINE</v>
      </c>
      <c r="E2349" s="38" t="str">
        <f>IFERROR(TRIM(UPPER(_xlfn.TEXTBEFORE(_xlfn.TEXTAFTER('query (10)'!L2349,"("),")"))),"")</f>
        <v/>
      </c>
      <c r="F2349" s="38" t="str">
        <f>TRIM('query (10)'!K2349)</f>
        <v>KWD4</v>
      </c>
      <c r="G2349" s="38" t="str">
        <f>IF('query (10)'!J2349="","",'query (10)'!J2349)</f>
        <v>Hydraulic oil pump</v>
      </c>
      <c r="H2349" s="38" t="str">
        <f>TRIM(UPPER('query (10)'!J2349))</f>
        <v>HYDRAULIC OIL PUMP</v>
      </c>
      <c r="I2349" s="38" t="str">
        <f>IF('query (10)'!F2349="","",'query (10)'!F2349)</f>
        <v>Time-based Maintenance</v>
      </c>
      <c r="J2349" s="38" t="str">
        <f>IF('query (10)'!F2349="","",IFERROR(INDEX(Cleaning_Rules!$B$14:$B$17,MATCH(TRIM('query (10)'!F2349),Cleaning_Rules!$A$14:$A$17,0)),"UNKNOWN"))</f>
        <v>TBM</v>
      </c>
      <c r="K2349" s="38" t="str">
        <f>IF('query (10)'!G2349="","",'query (10)'!G2349)</f>
        <v>เสร็จสิ้น</v>
      </c>
      <c r="L2349" s="38" t="str">
        <f>IF('query (10)'!G2349="","MISSING",IFERROR(INDEX(Cleaning_Rules!$B$5:$B$10,MATCH(TRIM('query (10)'!G2349),Cleaning_Rules!$A$5:$A$10,0)),"UNKNOWN"))</f>
        <v>COMPLETED</v>
      </c>
      <c r="M2349" s="38" t="str">
        <f>IF('query (10)'!I2349="","",'query (10)'!I2349)</f>
        <v>Mechanical</v>
      </c>
      <c r="N2349" s="38" t="str">
        <f>IF('query (10)'!O2349="","",'query (10)'!O2349)</f>
        <v>Inspection</v>
      </c>
      <c r="O2349" s="38" t="str">
        <f>IF('query (10)'!P2349="","",'query (10)'!P2349)</f>
        <v>Medium</v>
      </c>
      <c r="P2349" s="38" t="str">
        <f>IF('query (10)'!N2349="","",'query (10)'!N2349)</f>
        <v>เก็บตัวอย่างน้ำมันไฮดรอลิกและส่งไปทดสอบคุณภาพที่ห้องปฏิบัติการภายนอกตามกำหนดการบำรุงรักษาทุก 12 เดือน</v>
      </c>
      <c r="Q2349" s="38" t="str">
        <f>TRIM('query (10)'!N2349)</f>
        <v>เก็บตัวอย่างน้ำมันไฮดรอลิกและส่งไปทดสอบคุณภาพที่ห้องปฏิบัติการภายนอกตามกำหนดการบำรุงรักษาทุก 12 เดือน</v>
      </c>
      <c r="R2349" s="38" t="str">
        <f>TRIM(UPPER('query (10)'!R2349))</f>
        <v/>
      </c>
      <c r="S2349" s="38" t="str">
        <f>TRIM(UPPER('query (10)'!S2349))</f>
        <v/>
      </c>
      <c r="T2349" s="38" t="str">
        <f>IF('query (10)'!Q2349="","",TRIM(UPPER('query (10)'!Q2349)))</f>
        <v/>
      </c>
      <c r="U2349" s="38" t="str">
        <f>IF('query (10)'!T2349="","",'query (10)'!T2349)</f>
        <v/>
      </c>
      <c r="V2349" s="39" t="str">
        <f>IF('query (10)'!T2349="","",IFERROR(VALUE('query (10)'!T2349),""))</f>
        <v/>
      </c>
      <c r="W2349" s="40">
        <f>IF('query (10)'!U2349="","",'query (10)'!U2349)</f>
        <v>0</v>
      </c>
      <c r="X2349" s="39">
        <f>IF('query (10)'!V2349="","",'query (10)'!V2349)</f>
        <v>360</v>
      </c>
      <c r="Y2349" s="41">
        <f>IF('query (10)'!W2349="","",'query (10)'!W2349)</f>
        <v>46148</v>
      </c>
      <c r="Z2349" s="41">
        <f>IF('query (10)'!X2349="","",'query (10)'!X2349)</f>
        <v>46178</v>
      </c>
      <c r="AA2349" s="41">
        <f>IF('query (10)'!Y2349="","",'query (10)'!Y2349)</f>
        <v>46178</v>
      </c>
      <c r="AB2349" s="41">
        <f>IF('query (10)'!Z2349="","",'query (10)'!Z2349)</f>
        <v>46538</v>
      </c>
      <c r="AC2349" s="38" t="str">
        <f>IF(OR('query (10)'!AA2349="",COUNTIF(Cleaning_Rules!$A$21:$A$26,TRIM('query (10)'!AA2349))&gt;0),"",TRIM('query (10)'!AA2349))</f>
        <v/>
      </c>
      <c r="AD2349" s="38" t="str">
        <f>IF('query (10)'!AB2349="","",TRIM(IFERROR(_xlfn.TEXTBEFORE('query (10)'!AB2349,"("),'query (10)'!AB2349)))</f>
        <v>เริ่มซ่อมงาน PM แล้ว รับผิดชอบโดย KUNANON PARAWANWONG</v>
      </c>
      <c r="AE2349" s="38" t="str">
        <f>IFERROR(LOWER(TRIM(_xlfn.TEXTBEFORE(_xlfn.TEXTAFTER('query (10)'!AB2349,"("),")"))),"")</f>
        <v>parawanwong-k-3161@nsk.com</v>
      </c>
      <c r="AF2349" s="38" t="str">
        <f>IF('query (10)'!AD2349="","",TRIM('query (10)'!AD2349))</f>
        <v>คุณานนต์ ปารวัณวงศ์</v>
      </c>
      <c r="AG2349" s="38" t="str">
        <f>IF('query (10)'!AE2349="","",TRIM('query (10)'!AE2349))</f>
        <v>คุณานนต์ ปารวัณวงศ์</v>
      </c>
      <c r="AH2349" s="38" t="str">
        <f>IF('query (10)'!AF2349="","",IFERROR(VALUE('query (10)'!AF2349),""))</f>
        <v/>
      </c>
      <c r="AI2349" s="38" t="str">
        <f>IF('query (10)'!AG2349="","",TRIM('query (10)'!AG2349))</f>
        <v/>
      </c>
      <c r="AJ2349" s="38" t="str">
        <f>IF('query (10)'!AH2349="","",IFERROR(VALUE('query (10)'!AH2349),""))</f>
        <v/>
      </c>
      <c r="AK2349" s="38" t="str">
        <f>IF('query (10)'!AI2349="","",TRIM('query (10)'!AI2349))</f>
        <v/>
      </c>
      <c r="AL2349" s="42">
        <f t="shared" si="180"/>
        <v>2026</v>
      </c>
      <c r="AM2349" s="42" t="str">
        <f t="shared" si="181"/>
        <v>2026-05</v>
      </c>
      <c r="AN2349" s="42" t="str">
        <f t="shared" ca="1" si="182"/>
        <v/>
      </c>
      <c r="AO2349" s="42" t="str">
        <f t="shared" si="183"/>
        <v>GR-476 | OUTER RING RACEWAY SUPER FINISH MACHINE | KWD4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49" s="42" t="str">
        <f>_xlfn.TEXTJOIN("; ",TRUE,IF(COUNTA('query (10)'!A2349:AK2349)&lt;=6,"NEAR_EMPTY_ROW",""),IF($K2349="","MISSING_STATUS",""),IF(AND($K2349="เสร็จสิ้น",$Z2349=""),"DONE_NO_ACTUAL_DATE",""),IF(AND($I2349="Condition-based Maintenance",$AH2349=""),"CBM_NO_MEASUREMENT",""),IF(OR($X2349="",$X2349=0),"INVALID_PERIOD",""),IF(AND($AA2349&lt;&gt;"",$AB2349&lt;&gt;"",$AB2349&lt;$AA2349),"DATE_SEQUENCE_ERROR",""),IF(AND($AB2349&lt;&gt;"",$AB2349&gt;DATE(2030,12,31)),"DATE_OUTLIER",""),IF($C2349="","MISSING_QRCODE",""),IF($J2349="UNKNOWN","UNKNOWN_PM_TYPE",""),IF($L2349="UNKNOWN","UNKNOWN_STATUS",""))</f>
        <v/>
      </c>
      <c r="AQ2349" s="42" t="str">
        <f t="shared" si="184"/>
        <v>NO</v>
      </c>
    </row>
    <row r="2350" spans="1:43" x14ac:dyDescent="0.3">
      <c r="A2350" s="38">
        <f>IF('query (10)'!A2350="","",'query (10)'!A2350)</f>
        <v>2596</v>
      </c>
      <c r="B2350" s="38">
        <f>IF('query (10)'!B2350="","",'query (10)'!B2350)</f>
        <v>20730</v>
      </c>
      <c r="C2350" s="38" t="str">
        <f>TRIM(UPPER('query (10)'!M2350))</f>
        <v>GR-458</v>
      </c>
      <c r="D2350" s="38" t="str">
        <f>TRIM(UPPER(IFERROR(_xlfn.TEXTBEFORE('query (10)'!L2350,"("),'query (10)'!L2350)))</f>
        <v>INNER RING RACEWAY GRINDING MACHINE</v>
      </c>
      <c r="E2350" s="38" t="str">
        <f>IFERROR(TRIM(UPPER(_xlfn.TEXTBEFORE(_xlfn.TEXTAFTER('query (10)'!L2350,"("),")"))),"")</f>
        <v/>
      </c>
      <c r="F2350" s="38" t="str">
        <f>TRIM('query (10)'!K2350)</f>
        <v>KWD4</v>
      </c>
      <c r="G2350" s="38" t="str">
        <f>IF('query (10)'!J2350="","",'query (10)'!J2350)</f>
        <v>Hydraulic oil pump</v>
      </c>
      <c r="H2350" s="38" t="str">
        <f>TRIM(UPPER('query (10)'!J2350))</f>
        <v>HYDRAULIC OIL PUMP</v>
      </c>
      <c r="I2350" s="38" t="str">
        <f>IF('query (10)'!F2350="","",'query (10)'!F2350)</f>
        <v>Time-based Maintenance</v>
      </c>
      <c r="J2350" s="38" t="str">
        <f>IF('query (10)'!F2350="","",IFERROR(INDEX(Cleaning_Rules!$B$14:$B$17,MATCH(TRIM('query (10)'!F2350),Cleaning_Rules!$A$14:$A$17,0)),"UNKNOWN"))</f>
        <v>TBM</v>
      </c>
      <c r="K2350" s="38" t="str">
        <f>IF('query (10)'!G2350="","",'query (10)'!G2350)</f>
        <v>เสร็จสิ้น</v>
      </c>
      <c r="L2350" s="38" t="str">
        <f>IF('query (10)'!G2350="","MISSING",IFERROR(INDEX(Cleaning_Rules!$B$5:$B$10,MATCH(TRIM('query (10)'!G2350),Cleaning_Rules!$A$5:$A$10,0)),"UNKNOWN"))</f>
        <v>COMPLETED</v>
      </c>
      <c r="M2350" s="38" t="str">
        <f>IF('query (10)'!I2350="","",'query (10)'!I2350)</f>
        <v>Mechanical</v>
      </c>
      <c r="N2350" s="38" t="str">
        <f>IF('query (10)'!O2350="","",'query (10)'!O2350)</f>
        <v>Inspection</v>
      </c>
      <c r="O2350" s="38" t="str">
        <f>IF('query (10)'!P2350="","",'query (10)'!P2350)</f>
        <v>Medium</v>
      </c>
      <c r="P2350" s="38" t="str">
        <f>IF('query (10)'!N2350="","",'query (10)'!N2350)</f>
        <v>เก็บตัวอย่างน้ำมันไฮดรอลิกและส่งไปทดสอบคุณภาพที่ห้องปฏิบัติการภายนอกตามกำหนดการบำรุงรักษาทุก 12 เดือน</v>
      </c>
      <c r="Q2350" s="38" t="str">
        <f>TRIM('query (10)'!N2350)</f>
        <v>เก็บตัวอย่างน้ำมันไฮดรอลิกและส่งไปทดสอบคุณภาพที่ห้องปฏิบัติการภายนอกตามกำหนดการบำรุงรักษาทุก 12 เดือน</v>
      </c>
      <c r="R2350" s="38" t="str">
        <f>TRIM(UPPER('query (10)'!R2350))</f>
        <v/>
      </c>
      <c r="S2350" s="38" t="str">
        <f>TRIM(UPPER('query (10)'!S2350))</f>
        <v/>
      </c>
      <c r="T2350" s="38" t="str">
        <f>IF('query (10)'!Q2350="","",TRIM(UPPER('query (10)'!Q2350)))</f>
        <v/>
      </c>
      <c r="U2350" s="38" t="str">
        <f>IF('query (10)'!T2350="","",'query (10)'!T2350)</f>
        <v/>
      </c>
      <c r="V2350" s="39" t="str">
        <f>IF('query (10)'!T2350="","",IFERROR(VALUE('query (10)'!T2350),""))</f>
        <v/>
      </c>
      <c r="W2350" s="40">
        <f>IF('query (10)'!U2350="","",'query (10)'!U2350)</f>
        <v>0</v>
      </c>
      <c r="X2350" s="39">
        <f>IF('query (10)'!V2350="","",'query (10)'!V2350)</f>
        <v>360</v>
      </c>
      <c r="Y2350" s="41">
        <f>IF('query (10)'!W2350="","",'query (10)'!W2350)</f>
        <v>46148</v>
      </c>
      <c r="Z2350" s="41">
        <f>IF('query (10)'!X2350="","",'query (10)'!X2350)</f>
        <v>46178</v>
      </c>
      <c r="AA2350" s="41">
        <f>IF('query (10)'!Y2350="","",'query (10)'!Y2350)</f>
        <v>46178</v>
      </c>
      <c r="AB2350" s="41">
        <f>IF('query (10)'!Z2350="","",'query (10)'!Z2350)</f>
        <v>46538</v>
      </c>
      <c r="AC2350" s="38" t="str">
        <f>IF(OR('query (10)'!AA2350="",COUNTIF(Cleaning_Rules!$A$21:$A$26,TRIM('query (10)'!AA2350))&gt;0),"",TRIM('query (10)'!AA2350))</f>
        <v/>
      </c>
      <c r="AD2350" s="38" t="str">
        <f>IF('query (10)'!AB2350="","",TRIM(IFERROR(_xlfn.TEXTBEFORE('query (10)'!AB2350,"("),'query (10)'!AB2350)))</f>
        <v>เริ่มซ่อมงาน PM แล้ว รับผิดชอบโดย KUNANON PARAWANWONG</v>
      </c>
      <c r="AE2350" s="38" t="str">
        <f>IFERROR(LOWER(TRIM(_xlfn.TEXTBEFORE(_xlfn.TEXTAFTER('query (10)'!AB2350,"("),")"))),"")</f>
        <v>parawanwong-k-3161@nsk.com</v>
      </c>
      <c r="AF2350" s="38" t="str">
        <f>IF('query (10)'!AD2350="","",TRIM('query (10)'!AD2350))</f>
        <v>คุณานนต์ ปารวัณวงศ์</v>
      </c>
      <c r="AG2350" s="38" t="str">
        <f>IF('query (10)'!AE2350="","",TRIM('query (10)'!AE2350))</f>
        <v>คุณานนต์ ปารวัณวงศ์</v>
      </c>
      <c r="AH2350" s="38" t="str">
        <f>IF('query (10)'!AF2350="","",IFERROR(VALUE('query (10)'!AF2350),""))</f>
        <v/>
      </c>
      <c r="AI2350" s="38" t="str">
        <f>IF('query (10)'!AG2350="","",TRIM('query (10)'!AG2350))</f>
        <v/>
      </c>
      <c r="AJ2350" s="38" t="str">
        <f>IF('query (10)'!AH2350="","",IFERROR(VALUE('query (10)'!AH2350),""))</f>
        <v/>
      </c>
      <c r="AK2350" s="38" t="str">
        <f>IF('query (10)'!AI2350="","",TRIM('query (10)'!AI2350))</f>
        <v/>
      </c>
      <c r="AL2350" s="42">
        <f t="shared" si="180"/>
        <v>2026</v>
      </c>
      <c r="AM2350" s="42" t="str">
        <f t="shared" si="181"/>
        <v>2026-05</v>
      </c>
      <c r="AN2350" s="42" t="str">
        <f t="shared" ca="1" si="182"/>
        <v/>
      </c>
      <c r="AO2350" s="42" t="str">
        <f t="shared" si="183"/>
        <v>GR-458 | INNER RING RACEWAY GRINDING MACHINE | KWD4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50" s="42" t="str">
        <f>_xlfn.TEXTJOIN("; ",TRUE,IF(COUNTA('query (10)'!A2350:AK2350)&lt;=6,"NEAR_EMPTY_ROW",""),IF($K2350="","MISSING_STATUS",""),IF(AND($K2350="เสร็จสิ้น",$Z2350=""),"DONE_NO_ACTUAL_DATE",""),IF(AND($I2350="Condition-based Maintenance",$AH2350=""),"CBM_NO_MEASUREMENT",""),IF(OR($X2350="",$X2350=0),"INVALID_PERIOD",""),IF(AND($AA2350&lt;&gt;"",$AB2350&lt;&gt;"",$AB2350&lt;$AA2350),"DATE_SEQUENCE_ERROR",""),IF(AND($AB2350&lt;&gt;"",$AB2350&gt;DATE(2030,12,31)),"DATE_OUTLIER",""),IF($C2350="","MISSING_QRCODE",""),IF($J2350="UNKNOWN","UNKNOWN_PM_TYPE",""),IF($L2350="UNKNOWN","UNKNOWN_STATUS",""))</f>
        <v/>
      </c>
      <c r="AQ2350" s="42" t="str">
        <f t="shared" si="184"/>
        <v>NO</v>
      </c>
    </row>
    <row r="2351" spans="1:43" x14ac:dyDescent="0.3">
      <c r="A2351" s="38">
        <f>IF('query (10)'!A2351="","",'query (10)'!A2351)</f>
        <v>2597</v>
      </c>
      <c r="B2351" s="38">
        <f>IF('query (10)'!B2351="","",'query (10)'!B2351)</f>
        <v>20731</v>
      </c>
      <c r="C2351" s="38" t="str">
        <f>TRIM(UPPER('query (10)'!M2351))</f>
        <v>GR-461</v>
      </c>
      <c r="D2351" s="38" t="str">
        <f>TRIM(UPPER(IFERROR(_xlfn.TEXTBEFORE('query (10)'!L2351,"("),'query (10)'!L2351)))</f>
        <v>INNER RING RIB GRINDING MACHINE</v>
      </c>
      <c r="E2351" s="38" t="str">
        <f>IFERROR(TRIM(UPPER(_xlfn.TEXTBEFORE(_xlfn.TEXTAFTER('query (10)'!L2351,"("),")"))),"")</f>
        <v/>
      </c>
      <c r="F2351" s="38" t="str">
        <f>TRIM('query (10)'!K2351)</f>
        <v>KWD4</v>
      </c>
      <c r="G2351" s="38" t="str">
        <f>IF('query (10)'!J2351="","",'query (10)'!J2351)</f>
        <v>Hydraulic oil pump</v>
      </c>
      <c r="H2351" s="38" t="str">
        <f>TRIM(UPPER('query (10)'!J2351))</f>
        <v>HYDRAULIC OIL PUMP</v>
      </c>
      <c r="I2351" s="38" t="str">
        <f>IF('query (10)'!F2351="","",'query (10)'!F2351)</f>
        <v>Time-based Maintenance</v>
      </c>
      <c r="J2351" s="38" t="str">
        <f>IF('query (10)'!F2351="","",IFERROR(INDEX(Cleaning_Rules!$B$14:$B$17,MATCH(TRIM('query (10)'!F2351),Cleaning_Rules!$A$14:$A$17,0)),"UNKNOWN"))</f>
        <v>TBM</v>
      </c>
      <c r="K2351" s="38" t="str">
        <f>IF('query (10)'!G2351="","",'query (10)'!G2351)</f>
        <v>เสร็จสิ้น</v>
      </c>
      <c r="L2351" s="38" t="str">
        <f>IF('query (10)'!G2351="","MISSING",IFERROR(INDEX(Cleaning_Rules!$B$5:$B$10,MATCH(TRIM('query (10)'!G2351),Cleaning_Rules!$A$5:$A$10,0)),"UNKNOWN"))</f>
        <v>COMPLETED</v>
      </c>
      <c r="M2351" s="38" t="str">
        <f>IF('query (10)'!I2351="","",'query (10)'!I2351)</f>
        <v>Mechanical</v>
      </c>
      <c r="N2351" s="38" t="str">
        <f>IF('query (10)'!O2351="","",'query (10)'!O2351)</f>
        <v>Inspection</v>
      </c>
      <c r="O2351" s="38" t="str">
        <f>IF('query (10)'!P2351="","",'query (10)'!P2351)</f>
        <v>Medium</v>
      </c>
      <c r="P2351" s="38" t="str">
        <f>IF('query (10)'!N2351="","",'query (10)'!N2351)</f>
        <v>เก็บตัวอย่างน้ำมันไฮดรอลิกและส่งไปทดสอบคุณภาพที่ห้องปฏิบัติการภายนอกตามกำหนดการบำรุงรักษาทุก 12 เดือน</v>
      </c>
      <c r="Q2351" s="38" t="str">
        <f>TRIM('query (10)'!N2351)</f>
        <v>เก็บตัวอย่างน้ำมันไฮดรอลิกและส่งไปทดสอบคุณภาพที่ห้องปฏิบัติการภายนอกตามกำหนดการบำรุงรักษาทุก 12 เดือน</v>
      </c>
      <c r="R2351" s="38" t="str">
        <f>TRIM(UPPER('query (10)'!R2351))</f>
        <v/>
      </c>
      <c r="S2351" s="38" t="str">
        <f>TRIM(UPPER('query (10)'!S2351))</f>
        <v/>
      </c>
      <c r="T2351" s="38" t="str">
        <f>IF('query (10)'!Q2351="","",TRIM(UPPER('query (10)'!Q2351)))</f>
        <v/>
      </c>
      <c r="U2351" s="38" t="str">
        <f>IF('query (10)'!T2351="","",'query (10)'!T2351)</f>
        <v/>
      </c>
      <c r="V2351" s="39" t="str">
        <f>IF('query (10)'!T2351="","",IFERROR(VALUE('query (10)'!T2351),""))</f>
        <v/>
      </c>
      <c r="W2351" s="40">
        <f>IF('query (10)'!U2351="","",'query (10)'!U2351)</f>
        <v>0</v>
      </c>
      <c r="X2351" s="39">
        <f>IF('query (10)'!V2351="","",'query (10)'!V2351)</f>
        <v>360</v>
      </c>
      <c r="Y2351" s="41">
        <f>IF('query (10)'!W2351="","",'query (10)'!W2351)</f>
        <v>46148</v>
      </c>
      <c r="Z2351" s="41">
        <f>IF('query (10)'!X2351="","",'query (10)'!X2351)</f>
        <v>46178</v>
      </c>
      <c r="AA2351" s="41">
        <f>IF('query (10)'!Y2351="","",'query (10)'!Y2351)</f>
        <v>46178</v>
      </c>
      <c r="AB2351" s="41">
        <f>IF('query (10)'!Z2351="","",'query (10)'!Z2351)</f>
        <v>46538</v>
      </c>
      <c r="AC2351" s="38" t="str">
        <f>IF(OR('query (10)'!AA2351="",COUNTIF(Cleaning_Rules!$A$21:$A$26,TRIM('query (10)'!AA2351))&gt;0),"",TRIM('query (10)'!AA2351))</f>
        <v/>
      </c>
      <c r="AD2351" s="38" t="str">
        <f>IF('query (10)'!AB2351="","",TRIM(IFERROR(_xlfn.TEXTBEFORE('query (10)'!AB2351,"("),'query (10)'!AB2351)))</f>
        <v>เริ่มซ่อมงาน PM แล้ว รับผิดชอบโดย KUNANON PARAWANWONG</v>
      </c>
      <c r="AE2351" s="38" t="str">
        <f>IFERROR(LOWER(TRIM(_xlfn.TEXTBEFORE(_xlfn.TEXTAFTER('query (10)'!AB2351,"("),")"))),"")</f>
        <v>parawanwong-k-3161@nsk.com</v>
      </c>
      <c r="AF2351" s="38" t="str">
        <f>IF('query (10)'!AD2351="","",TRIM('query (10)'!AD2351))</f>
        <v>คุณานนต์ ปารวัณวงศ์</v>
      </c>
      <c r="AG2351" s="38" t="str">
        <f>IF('query (10)'!AE2351="","",TRIM('query (10)'!AE2351))</f>
        <v>คุณานนต์ ปารวัณวงศ์</v>
      </c>
      <c r="AH2351" s="38" t="str">
        <f>IF('query (10)'!AF2351="","",IFERROR(VALUE('query (10)'!AF2351),""))</f>
        <v/>
      </c>
      <c r="AI2351" s="38" t="str">
        <f>IF('query (10)'!AG2351="","",TRIM('query (10)'!AG2351))</f>
        <v/>
      </c>
      <c r="AJ2351" s="38" t="str">
        <f>IF('query (10)'!AH2351="","",IFERROR(VALUE('query (10)'!AH2351),""))</f>
        <v/>
      </c>
      <c r="AK2351" s="38" t="str">
        <f>IF('query (10)'!AI2351="","",TRIM('query (10)'!AI2351))</f>
        <v/>
      </c>
      <c r="AL2351" s="42">
        <f t="shared" si="180"/>
        <v>2026</v>
      </c>
      <c r="AM2351" s="42" t="str">
        <f t="shared" si="181"/>
        <v>2026-05</v>
      </c>
      <c r="AN2351" s="42" t="str">
        <f t="shared" ca="1" si="182"/>
        <v/>
      </c>
      <c r="AO2351" s="42" t="str">
        <f t="shared" si="183"/>
        <v>GR-461 | INNER RING RIB GRINDING MACHINE | KWD4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51" s="42" t="str">
        <f>_xlfn.TEXTJOIN("; ",TRUE,IF(COUNTA('query (10)'!A2351:AK2351)&lt;=6,"NEAR_EMPTY_ROW",""),IF($K2351="","MISSING_STATUS",""),IF(AND($K2351="เสร็จสิ้น",$Z2351=""),"DONE_NO_ACTUAL_DATE",""),IF(AND($I2351="Condition-based Maintenance",$AH2351=""),"CBM_NO_MEASUREMENT",""),IF(OR($X2351="",$X2351=0),"INVALID_PERIOD",""),IF(AND($AA2351&lt;&gt;"",$AB2351&lt;&gt;"",$AB2351&lt;$AA2351),"DATE_SEQUENCE_ERROR",""),IF(AND($AB2351&lt;&gt;"",$AB2351&gt;DATE(2030,12,31)),"DATE_OUTLIER",""),IF($C2351="","MISSING_QRCODE",""),IF($J2351="UNKNOWN","UNKNOWN_PM_TYPE",""),IF($L2351="UNKNOWN","UNKNOWN_STATUS",""))</f>
        <v/>
      </c>
      <c r="AQ2351" s="42" t="str">
        <f t="shared" si="184"/>
        <v>NO</v>
      </c>
    </row>
    <row r="2352" spans="1:43" x14ac:dyDescent="0.3">
      <c r="A2352" s="38">
        <f>IF('query (10)'!A2352="","",'query (10)'!A2352)</f>
        <v>2598</v>
      </c>
      <c r="B2352" s="38">
        <f>IF('query (10)'!B2352="","",'query (10)'!B2352)</f>
        <v>20732</v>
      </c>
      <c r="C2352" s="38" t="str">
        <f>TRIM(UPPER('query (10)'!M2352))</f>
        <v>GR-462</v>
      </c>
      <c r="D2352" s="38" t="str">
        <f>TRIM(UPPER(IFERROR(_xlfn.TEXTBEFORE('query (10)'!L2352,"("),'query (10)'!L2352)))</f>
        <v>INNER RING BORE GRINDING MACHINE</v>
      </c>
      <c r="E2352" s="38" t="str">
        <f>IFERROR(TRIM(UPPER(_xlfn.TEXTBEFORE(_xlfn.TEXTAFTER('query (10)'!L2352,"("),")"))),"")</f>
        <v/>
      </c>
      <c r="F2352" s="38" t="str">
        <f>TRIM('query (10)'!K2352)</f>
        <v>KWD4</v>
      </c>
      <c r="G2352" s="38" t="str">
        <f>IF('query (10)'!J2352="","",'query (10)'!J2352)</f>
        <v>Hydraulic oil pump</v>
      </c>
      <c r="H2352" s="38" t="str">
        <f>TRIM(UPPER('query (10)'!J2352))</f>
        <v>HYDRAULIC OIL PUMP</v>
      </c>
      <c r="I2352" s="38" t="str">
        <f>IF('query (10)'!F2352="","",'query (10)'!F2352)</f>
        <v>Time-based Maintenance</v>
      </c>
      <c r="J2352" s="38" t="str">
        <f>IF('query (10)'!F2352="","",IFERROR(INDEX(Cleaning_Rules!$B$14:$B$17,MATCH(TRIM('query (10)'!F2352),Cleaning_Rules!$A$14:$A$17,0)),"UNKNOWN"))</f>
        <v>TBM</v>
      </c>
      <c r="K2352" s="38" t="str">
        <f>IF('query (10)'!G2352="","",'query (10)'!G2352)</f>
        <v>เสร็จสิ้น</v>
      </c>
      <c r="L2352" s="38" t="str">
        <f>IF('query (10)'!G2352="","MISSING",IFERROR(INDEX(Cleaning_Rules!$B$5:$B$10,MATCH(TRIM('query (10)'!G2352),Cleaning_Rules!$A$5:$A$10,0)),"UNKNOWN"))</f>
        <v>COMPLETED</v>
      </c>
      <c r="M2352" s="38" t="str">
        <f>IF('query (10)'!I2352="","",'query (10)'!I2352)</f>
        <v>Mechanical</v>
      </c>
      <c r="N2352" s="38" t="str">
        <f>IF('query (10)'!O2352="","",'query (10)'!O2352)</f>
        <v>Inspection</v>
      </c>
      <c r="O2352" s="38" t="str">
        <f>IF('query (10)'!P2352="","",'query (10)'!P2352)</f>
        <v>Medium</v>
      </c>
      <c r="P2352" s="38" t="str">
        <f>IF('query (10)'!N2352="","",'query (10)'!N2352)</f>
        <v>เก็บตัวอย่างน้ำมันไฮดรอลิกและส่งไปทดสอบคุณภาพที่ห้องปฏิบัติการภายนอกตามกำหนดการบำรุงรักษาทุก 12 เดือน</v>
      </c>
      <c r="Q2352" s="38" t="str">
        <f>TRIM('query (10)'!N2352)</f>
        <v>เก็บตัวอย่างน้ำมันไฮดรอลิกและส่งไปทดสอบคุณภาพที่ห้องปฏิบัติการภายนอกตามกำหนดการบำรุงรักษาทุก 12 เดือน</v>
      </c>
      <c r="R2352" s="38" t="str">
        <f>TRIM(UPPER('query (10)'!R2352))</f>
        <v/>
      </c>
      <c r="S2352" s="38" t="str">
        <f>TRIM(UPPER('query (10)'!S2352))</f>
        <v/>
      </c>
      <c r="T2352" s="38" t="str">
        <f>IF('query (10)'!Q2352="","",TRIM(UPPER('query (10)'!Q2352)))</f>
        <v/>
      </c>
      <c r="U2352" s="38" t="str">
        <f>IF('query (10)'!T2352="","",'query (10)'!T2352)</f>
        <v/>
      </c>
      <c r="V2352" s="39" t="str">
        <f>IF('query (10)'!T2352="","",IFERROR(VALUE('query (10)'!T2352),""))</f>
        <v/>
      </c>
      <c r="W2352" s="40">
        <f>IF('query (10)'!U2352="","",'query (10)'!U2352)</f>
        <v>0</v>
      </c>
      <c r="X2352" s="39">
        <f>IF('query (10)'!V2352="","",'query (10)'!V2352)</f>
        <v>360</v>
      </c>
      <c r="Y2352" s="41">
        <f>IF('query (10)'!W2352="","",'query (10)'!W2352)</f>
        <v>46148</v>
      </c>
      <c r="Z2352" s="41">
        <f>IF('query (10)'!X2352="","",'query (10)'!X2352)</f>
        <v>46178</v>
      </c>
      <c r="AA2352" s="41">
        <f>IF('query (10)'!Y2352="","",'query (10)'!Y2352)</f>
        <v>46178</v>
      </c>
      <c r="AB2352" s="41">
        <f>IF('query (10)'!Z2352="","",'query (10)'!Z2352)</f>
        <v>46538</v>
      </c>
      <c r="AC2352" s="38" t="str">
        <f>IF(OR('query (10)'!AA2352="",COUNTIF(Cleaning_Rules!$A$21:$A$26,TRIM('query (10)'!AA2352))&gt;0),"",TRIM('query (10)'!AA2352))</f>
        <v/>
      </c>
      <c r="AD2352" s="38" t="str">
        <f>IF('query (10)'!AB2352="","",TRIM(IFERROR(_xlfn.TEXTBEFORE('query (10)'!AB2352,"("),'query (10)'!AB2352)))</f>
        <v>เริ่มซ่อมงาน PM แล้ว รับผิดชอบโดย KUNANON PARAWANWONG</v>
      </c>
      <c r="AE2352" s="38" t="str">
        <f>IFERROR(LOWER(TRIM(_xlfn.TEXTBEFORE(_xlfn.TEXTAFTER('query (10)'!AB2352,"("),")"))),"")</f>
        <v>parawanwong-k-3161@nsk.com</v>
      </c>
      <c r="AF2352" s="38" t="str">
        <f>IF('query (10)'!AD2352="","",TRIM('query (10)'!AD2352))</f>
        <v>คุณานนต์ ปารวัณวงศ์</v>
      </c>
      <c r="AG2352" s="38" t="str">
        <f>IF('query (10)'!AE2352="","",TRIM('query (10)'!AE2352))</f>
        <v>คุณานนต์ ปารวัณวงศ์</v>
      </c>
      <c r="AH2352" s="38" t="str">
        <f>IF('query (10)'!AF2352="","",IFERROR(VALUE('query (10)'!AF2352),""))</f>
        <v/>
      </c>
      <c r="AI2352" s="38" t="str">
        <f>IF('query (10)'!AG2352="","",TRIM('query (10)'!AG2352))</f>
        <v/>
      </c>
      <c r="AJ2352" s="38" t="str">
        <f>IF('query (10)'!AH2352="","",IFERROR(VALUE('query (10)'!AH2352),""))</f>
        <v/>
      </c>
      <c r="AK2352" s="38" t="str">
        <f>IF('query (10)'!AI2352="","",TRIM('query (10)'!AI2352))</f>
        <v/>
      </c>
      <c r="AL2352" s="42">
        <f t="shared" si="180"/>
        <v>2026</v>
      </c>
      <c r="AM2352" s="42" t="str">
        <f t="shared" si="181"/>
        <v>2026-05</v>
      </c>
      <c r="AN2352" s="42" t="str">
        <f t="shared" ca="1" si="182"/>
        <v/>
      </c>
      <c r="AO2352" s="42" t="str">
        <f t="shared" si="183"/>
        <v>GR-462 | INNER RING BORE GRINDING MACHINE | KWD4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52" s="42" t="str">
        <f>_xlfn.TEXTJOIN("; ",TRUE,IF(COUNTA('query (10)'!A2352:AK2352)&lt;=6,"NEAR_EMPTY_ROW",""),IF($K2352="","MISSING_STATUS",""),IF(AND($K2352="เสร็จสิ้น",$Z2352=""),"DONE_NO_ACTUAL_DATE",""),IF(AND($I2352="Condition-based Maintenance",$AH2352=""),"CBM_NO_MEASUREMENT",""),IF(OR($X2352="",$X2352=0),"INVALID_PERIOD",""),IF(AND($AA2352&lt;&gt;"",$AB2352&lt;&gt;"",$AB2352&lt;$AA2352),"DATE_SEQUENCE_ERROR",""),IF(AND($AB2352&lt;&gt;"",$AB2352&gt;DATE(2030,12,31)),"DATE_OUTLIER",""),IF($C2352="","MISSING_QRCODE",""),IF($J2352="UNKNOWN","UNKNOWN_PM_TYPE",""),IF($L2352="UNKNOWN","UNKNOWN_STATUS",""))</f>
        <v/>
      </c>
      <c r="AQ2352" s="42" t="str">
        <f t="shared" si="184"/>
        <v>NO</v>
      </c>
    </row>
    <row r="2353" spans="1:43" x14ac:dyDescent="0.3">
      <c r="A2353" s="38">
        <f>IF('query (10)'!A2353="","",'query (10)'!A2353)</f>
        <v>2599</v>
      </c>
      <c r="B2353" s="38">
        <f>IF('query (10)'!B2353="","",'query (10)'!B2353)</f>
        <v>20733</v>
      </c>
      <c r="C2353" s="38" t="str">
        <f>TRIM(UPPER('query (10)'!M2353))</f>
        <v>GR-464</v>
      </c>
      <c r="D2353" s="38" t="str">
        <f>TRIM(UPPER(IFERROR(_xlfn.TEXTBEFORE('query (10)'!L2353,"("),'query (10)'!L2353)))</f>
        <v>INNER RING RACEWAY AND RIB SUPER FINISH MACHINE</v>
      </c>
      <c r="E2353" s="38" t="str">
        <f>IFERROR(TRIM(UPPER(_xlfn.TEXTBEFORE(_xlfn.TEXTAFTER('query (10)'!L2353,"("),")"))),"")</f>
        <v/>
      </c>
      <c r="F2353" s="38" t="str">
        <f>TRIM('query (10)'!K2353)</f>
        <v>KWD4</v>
      </c>
      <c r="G2353" s="38" t="str">
        <f>IF('query (10)'!J2353="","",'query (10)'!J2353)</f>
        <v>Hydraulic oil pump</v>
      </c>
      <c r="H2353" s="38" t="str">
        <f>TRIM(UPPER('query (10)'!J2353))</f>
        <v>HYDRAULIC OIL PUMP</v>
      </c>
      <c r="I2353" s="38" t="str">
        <f>IF('query (10)'!F2353="","",'query (10)'!F2353)</f>
        <v>Time-based Maintenance</v>
      </c>
      <c r="J2353" s="38" t="str">
        <f>IF('query (10)'!F2353="","",IFERROR(INDEX(Cleaning_Rules!$B$14:$B$17,MATCH(TRIM('query (10)'!F2353),Cleaning_Rules!$A$14:$A$17,0)),"UNKNOWN"))</f>
        <v>TBM</v>
      </c>
      <c r="K2353" s="38" t="str">
        <f>IF('query (10)'!G2353="","",'query (10)'!G2353)</f>
        <v>เสร็จสิ้น</v>
      </c>
      <c r="L2353" s="38" t="str">
        <f>IF('query (10)'!G2353="","MISSING",IFERROR(INDEX(Cleaning_Rules!$B$5:$B$10,MATCH(TRIM('query (10)'!G2353),Cleaning_Rules!$A$5:$A$10,0)),"UNKNOWN"))</f>
        <v>COMPLETED</v>
      </c>
      <c r="M2353" s="38" t="str">
        <f>IF('query (10)'!I2353="","",'query (10)'!I2353)</f>
        <v>Mechanical</v>
      </c>
      <c r="N2353" s="38" t="str">
        <f>IF('query (10)'!O2353="","",'query (10)'!O2353)</f>
        <v>Inspection</v>
      </c>
      <c r="O2353" s="38" t="str">
        <f>IF('query (10)'!P2353="","",'query (10)'!P2353)</f>
        <v>Medium</v>
      </c>
      <c r="P2353" s="38" t="str">
        <f>IF('query (10)'!N2353="","",'query (10)'!N2353)</f>
        <v>เก็บตัวอย่างน้ำมันไฮดรอลิกและส่งไปทดสอบคุณภาพที่ห้องปฏิบัติการภายนอกตามกำหนดการบำรุงรักษาทุก 12 เดือน</v>
      </c>
      <c r="Q2353" s="38" t="str">
        <f>TRIM('query (10)'!N2353)</f>
        <v>เก็บตัวอย่างน้ำมันไฮดรอลิกและส่งไปทดสอบคุณภาพที่ห้องปฏิบัติการภายนอกตามกำหนดการบำรุงรักษาทุก 12 เดือน</v>
      </c>
      <c r="R2353" s="38" t="str">
        <f>TRIM(UPPER('query (10)'!R2353))</f>
        <v/>
      </c>
      <c r="S2353" s="38" t="str">
        <f>TRIM(UPPER('query (10)'!S2353))</f>
        <v/>
      </c>
      <c r="T2353" s="38" t="str">
        <f>IF('query (10)'!Q2353="","",TRIM(UPPER('query (10)'!Q2353)))</f>
        <v/>
      </c>
      <c r="U2353" s="38" t="str">
        <f>IF('query (10)'!T2353="","",'query (10)'!T2353)</f>
        <v/>
      </c>
      <c r="V2353" s="39" t="str">
        <f>IF('query (10)'!T2353="","",IFERROR(VALUE('query (10)'!T2353),""))</f>
        <v/>
      </c>
      <c r="W2353" s="40">
        <f>IF('query (10)'!U2353="","",'query (10)'!U2353)</f>
        <v>0</v>
      </c>
      <c r="X2353" s="39">
        <f>IF('query (10)'!V2353="","",'query (10)'!V2353)</f>
        <v>360</v>
      </c>
      <c r="Y2353" s="41">
        <f>IF('query (10)'!W2353="","",'query (10)'!W2353)</f>
        <v>46148</v>
      </c>
      <c r="Z2353" s="41">
        <f>IF('query (10)'!X2353="","",'query (10)'!X2353)</f>
        <v>46178</v>
      </c>
      <c r="AA2353" s="41">
        <f>IF('query (10)'!Y2353="","",'query (10)'!Y2353)</f>
        <v>46178</v>
      </c>
      <c r="AB2353" s="41">
        <f>IF('query (10)'!Z2353="","",'query (10)'!Z2353)</f>
        <v>46538</v>
      </c>
      <c r="AC2353" s="38" t="str">
        <f>IF(OR('query (10)'!AA2353="",COUNTIF(Cleaning_Rules!$A$21:$A$26,TRIM('query (10)'!AA2353))&gt;0),"",TRIM('query (10)'!AA2353))</f>
        <v/>
      </c>
      <c r="AD2353" s="38" t="str">
        <f>IF('query (10)'!AB2353="","",TRIM(IFERROR(_xlfn.TEXTBEFORE('query (10)'!AB2353,"("),'query (10)'!AB2353)))</f>
        <v>เริ่มซ่อมงาน PM แล้ว รับผิดชอบโดย KUNANON PARAWANWONG</v>
      </c>
      <c r="AE2353" s="38" t="str">
        <f>IFERROR(LOWER(TRIM(_xlfn.TEXTBEFORE(_xlfn.TEXTAFTER('query (10)'!AB2353,"("),")"))),"")</f>
        <v>parawanwong-k-3161@nsk.com</v>
      </c>
      <c r="AF2353" s="38" t="str">
        <f>IF('query (10)'!AD2353="","",TRIM('query (10)'!AD2353))</f>
        <v>คุณานนต์ ปารวัณวงศ์</v>
      </c>
      <c r="AG2353" s="38" t="str">
        <f>IF('query (10)'!AE2353="","",TRIM('query (10)'!AE2353))</f>
        <v>คุณานนต์ ปารวัณวงศ์</v>
      </c>
      <c r="AH2353" s="38" t="str">
        <f>IF('query (10)'!AF2353="","",IFERROR(VALUE('query (10)'!AF2353),""))</f>
        <v/>
      </c>
      <c r="AI2353" s="38" t="str">
        <f>IF('query (10)'!AG2353="","",TRIM('query (10)'!AG2353))</f>
        <v/>
      </c>
      <c r="AJ2353" s="38" t="str">
        <f>IF('query (10)'!AH2353="","",IFERROR(VALUE('query (10)'!AH2353),""))</f>
        <v/>
      </c>
      <c r="AK2353" s="38" t="str">
        <f>IF('query (10)'!AI2353="","",TRIM('query (10)'!AI2353))</f>
        <v/>
      </c>
      <c r="AL2353" s="42">
        <f t="shared" si="180"/>
        <v>2026</v>
      </c>
      <c r="AM2353" s="42" t="str">
        <f t="shared" si="181"/>
        <v>2026-05</v>
      </c>
      <c r="AN2353" s="42" t="str">
        <f t="shared" ca="1" si="182"/>
        <v/>
      </c>
      <c r="AO2353" s="42" t="str">
        <f t="shared" si="183"/>
        <v>GR-464 | INNER RING RACEWAY AND RIB SUPER FINISH MACHINE | KWD4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53" s="42" t="str">
        <f>_xlfn.TEXTJOIN("; ",TRUE,IF(COUNTA('query (10)'!A2353:AK2353)&lt;=6,"NEAR_EMPTY_ROW",""),IF($K2353="","MISSING_STATUS",""),IF(AND($K2353="เสร็จสิ้น",$Z2353=""),"DONE_NO_ACTUAL_DATE",""),IF(AND($I2353="Condition-based Maintenance",$AH2353=""),"CBM_NO_MEASUREMENT",""),IF(OR($X2353="",$X2353=0),"INVALID_PERIOD",""),IF(AND($AA2353&lt;&gt;"",$AB2353&lt;&gt;"",$AB2353&lt;$AA2353),"DATE_SEQUENCE_ERROR",""),IF(AND($AB2353&lt;&gt;"",$AB2353&gt;DATE(2030,12,31)),"DATE_OUTLIER",""),IF($C2353="","MISSING_QRCODE",""),IF($J2353="UNKNOWN","UNKNOWN_PM_TYPE",""),IF($L2353="UNKNOWN","UNKNOWN_STATUS",""))</f>
        <v/>
      </c>
      <c r="AQ2353" s="42" t="str">
        <f t="shared" si="184"/>
        <v>NO</v>
      </c>
    </row>
    <row r="2354" spans="1:43" x14ac:dyDescent="0.3">
      <c r="A2354" s="38">
        <f>IF('query (10)'!A2354="","",'query (10)'!A2354)</f>
        <v>2601</v>
      </c>
      <c r="B2354" s="38">
        <f>IF('query (10)'!B2354="","",'query (10)'!B2354)</f>
        <v>20739</v>
      </c>
      <c r="C2354" s="38" t="str">
        <f>TRIM(UPPER('query (10)'!M2354))</f>
        <v>GR-589</v>
      </c>
      <c r="D2354" s="38" t="str">
        <f>TRIM(UPPER(IFERROR(_xlfn.TEXTBEFORE('query (10)'!L2354,"("),'query (10)'!L2354)))</f>
        <v>OUTER RING RACEWAY GRINDING MACHINE</v>
      </c>
      <c r="E2354" s="38" t="str">
        <f>IFERROR(TRIM(UPPER(_xlfn.TEXTBEFORE(_xlfn.TEXTAFTER('query (10)'!L2354,"("),")"))),"")</f>
        <v/>
      </c>
      <c r="F2354" s="38" t="str">
        <f>TRIM('query (10)'!K2354)</f>
        <v>KWD5</v>
      </c>
      <c r="G2354" s="38" t="str">
        <f>IF('query (10)'!J2354="","",'query (10)'!J2354)</f>
        <v>Hydraulic oil pump</v>
      </c>
      <c r="H2354" s="38" t="str">
        <f>TRIM(UPPER('query (10)'!J2354))</f>
        <v>HYDRAULIC OIL PUMP</v>
      </c>
      <c r="I2354" s="38" t="str">
        <f>IF('query (10)'!F2354="","",'query (10)'!F2354)</f>
        <v>Time-based Maintenance</v>
      </c>
      <c r="J2354" s="38" t="str">
        <f>IF('query (10)'!F2354="","",IFERROR(INDEX(Cleaning_Rules!$B$14:$B$17,MATCH(TRIM('query (10)'!F2354),Cleaning_Rules!$A$14:$A$17,0)),"UNKNOWN"))</f>
        <v>TBM</v>
      </c>
      <c r="K2354" s="38" t="str">
        <f>IF('query (10)'!G2354="","",'query (10)'!G2354)</f>
        <v>เสร็จสิ้น</v>
      </c>
      <c r="L2354" s="38" t="str">
        <f>IF('query (10)'!G2354="","MISSING",IFERROR(INDEX(Cleaning_Rules!$B$5:$B$10,MATCH(TRIM('query (10)'!G2354),Cleaning_Rules!$A$5:$A$10,0)),"UNKNOWN"))</f>
        <v>COMPLETED</v>
      </c>
      <c r="M2354" s="38" t="str">
        <f>IF('query (10)'!I2354="","",'query (10)'!I2354)</f>
        <v>Mechanical</v>
      </c>
      <c r="N2354" s="38" t="str">
        <f>IF('query (10)'!O2354="","",'query (10)'!O2354)</f>
        <v>Inspection</v>
      </c>
      <c r="O2354" s="38" t="str">
        <f>IF('query (10)'!P2354="","",'query (10)'!P2354)</f>
        <v>Medium</v>
      </c>
      <c r="P2354" s="38" t="str">
        <f>IF('query (10)'!N2354="","",'query (10)'!N2354)</f>
        <v>เก็บตัวอย่างน้ำมันไฮดรอลิกและส่งไปทดสอบคุณภาพที่ห้องปฏิบัติการภายนอกตามกำหนดการบำรุงรักษาทุก 12 เดือน</v>
      </c>
      <c r="Q2354" s="38" t="str">
        <f>TRIM('query (10)'!N2354)</f>
        <v>เก็บตัวอย่างน้ำมันไฮดรอลิกและส่งไปทดสอบคุณภาพที่ห้องปฏิบัติการภายนอกตามกำหนดการบำรุงรักษาทุก 12 เดือน</v>
      </c>
      <c r="R2354" s="38" t="str">
        <f>TRIM(UPPER('query (10)'!R2354))</f>
        <v/>
      </c>
      <c r="S2354" s="38" t="str">
        <f>TRIM(UPPER('query (10)'!S2354))</f>
        <v/>
      </c>
      <c r="T2354" s="38" t="str">
        <f>IF('query (10)'!Q2354="","",TRIM(UPPER('query (10)'!Q2354)))</f>
        <v/>
      </c>
      <c r="U2354" s="38" t="str">
        <f>IF('query (10)'!T2354="","",'query (10)'!T2354)</f>
        <v/>
      </c>
      <c r="V2354" s="39" t="str">
        <f>IF('query (10)'!T2354="","",IFERROR(VALUE('query (10)'!T2354),""))</f>
        <v/>
      </c>
      <c r="W2354" s="40">
        <f>IF('query (10)'!U2354="","",'query (10)'!U2354)</f>
        <v>0</v>
      </c>
      <c r="X2354" s="39">
        <f>IF('query (10)'!V2354="","",'query (10)'!V2354)</f>
        <v>360</v>
      </c>
      <c r="Y2354" s="41">
        <f>IF('query (10)'!W2354="","",'query (10)'!W2354)</f>
        <v>46149</v>
      </c>
      <c r="Z2354" s="41">
        <f>IF('query (10)'!X2354="","",'query (10)'!X2354)</f>
        <v>46178</v>
      </c>
      <c r="AA2354" s="41">
        <f>IF('query (10)'!Y2354="","",'query (10)'!Y2354)</f>
        <v>46178</v>
      </c>
      <c r="AB2354" s="41">
        <f>IF('query (10)'!Z2354="","",'query (10)'!Z2354)</f>
        <v>46538</v>
      </c>
      <c r="AC2354" s="38" t="str">
        <f>IF(OR('query (10)'!AA2354="",COUNTIF(Cleaning_Rules!$A$21:$A$26,TRIM('query (10)'!AA2354))&gt;0),"",TRIM('query (10)'!AA2354))</f>
        <v/>
      </c>
      <c r="AD2354" s="38" t="str">
        <f>IF('query (10)'!AB2354="","",TRIM(IFERROR(_xlfn.TEXTBEFORE('query (10)'!AB2354,"("),'query (10)'!AB2354)))</f>
        <v>เริ่มซ่อมงาน PM แล้ว รับผิดชอบโดย KUNANON PARAWANWONG</v>
      </c>
      <c r="AE2354" s="38" t="str">
        <f>IFERROR(LOWER(TRIM(_xlfn.TEXTBEFORE(_xlfn.TEXTAFTER('query (10)'!AB2354,"("),")"))),"")</f>
        <v>parawanwong-k-3161@nsk.com</v>
      </c>
      <c r="AF2354" s="38" t="str">
        <f>IF('query (10)'!AD2354="","",TRIM('query (10)'!AD2354))</f>
        <v>คุณานนต์ ปารวัณวงศ์</v>
      </c>
      <c r="AG2354" s="38" t="str">
        <f>IF('query (10)'!AE2354="","",TRIM('query (10)'!AE2354))</f>
        <v>คุณานนต์ ปารวัณวงศ์</v>
      </c>
      <c r="AH2354" s="38" t="str">
        <f>IF('query (10)'!AF2354="","",IFERROR(VALUE('query (10)'!AF2354),""))</f>
        <v/>
      </c>
      <c r="AI2354" s="38" t="str">
        <f>IF('query (10)'!AG2354="","",TRIM('query (10)'!AG2354))</f>
        <v/>
      </c>
      <c r="AJ2354" s="38" t="str">
        <f>IF('query (10)'!AH2354="","",IFERROR(VALUE('query (10)'!AH2354),""))</f>
        <v/>
      </c>
      <c r="AK2354" s="38" t="str">
        <f>IF('query (10)'!AI2354="","",TRIM('query (10)'!AI2354))</f>
        <v/>
      </c>
      <c r="AL2354" s="42">
        <f t="shared" si="180"/>
        <v>2026</v>
      </c>
      <c r="AM2354" s="42" t="str">
        <f t="shared" si="181"/>
        <v>2026-05</v>
      </c>
      <c r="AN2354" s="42" t="str">
        <f t="shared" ca="1" si="182"/>
        <v/>
      </c>
      <c r="AO2354" s="42" t="str">
        <f t="shared" si="183"/>
        <v>GR-589 | OUTER RING RACEWAY GRINDING MACHINE | KWD5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54" s="42" t="str">
        <f>_xlfn.TEXTJOIN("; ",TRUE,IF(COUNTA('query (10)'!A2354:AK2354)&lt;=6,"NEAR_EMPTY_ROW",""),IF($K2354="","MISSING_STATUS",""),IF(AND($K2354="เสร็จสิ้น",$Z2354=""),"DONE_NO_ACTUAL_DATE",""),IF(AND($I2354="Condition-based Maintenance",$AH2354=""),"CBM_NO_MEASUREMENT",""),IF(OR($X2354="",$X2354=0),"INVALID_PERIOD",""),IF(AND($AA2354&lt;&gt;"",$AB2354&lt;&gt;"",$AB2354&lt;$AA2354),"DATE_SEQUENCE_ERROR",""),IF(AND($AB2354&lt;&gt;"",$AB2354&gt;DATE(2030,12,31)),"DATE_OUTLIER",""),IF($C2354="","MISSING_QRCODE",""),IF($J2354="UNKNOWN","UNKNOWN_PM_TYPE",""),IF($L2354="UNKNOWN","UNKNOWN_STATUS",""))</f>
        <v/>
      </c>
      <c r="AQ2354" s="42" t="str">
        <f t="shared" si="184"/>
        <v>NO</v>
      </c>
    </row>
    <row r="2355" spans="1:43" x14ac:dyDescent="0.3">
      <c r="A2355" s="38">
        <f>IF('query (10)'!A2355="","",'query (10)'!A2355)</f>
        <v>2602</v>
      </c>
      <c r="B2355" s="38">
        <f>IF('query (10)'!B2355="","",'query (10)'!B2355)</f>
        <v>20740</v>
      </c>
      <c r="C2355" s="38" t="str">
        <f>TRIM(UPPER('query (10)'!M2355))</f>
        <v>GR-592</v>
      </c>
      <c r="D2355" s="38" t="str">
        <f>TRIM(UPPER(IFERROR(_xlfn.TEXTBEFORE('query (10)'!L2355,"("),'query (10)'!L2355)))</f>
        <v>OUTER RING RACEWAY SUPER FINISH MACHINE</v>
      </c>
      <c r="E2355" s="38" t="str">
        <f>IFERROR(TRIM(UPPER(_xlfn.TEXTBEFORE(_xlfn.TEXTAFTER('query (10)'!L2355,"("),")"))),"")</f>
        <v/>
      </c>
      <c r="F2355" s="38" t="str">
        <f>TRIM('query (10)'!K2355)</f>
        <v>KWD5</v>
      </c>
      <c r="G2355" s="38" t="str">
        <f>IF('query (10)'!J2355="","",'query (10)'!J2355)</f>
        <v>Hydraulic oil pump</v>
      </c>
      <c r="H2355" s="38" t="str">
        <f>TRIM(UPPER('query (10)'!J2355))</f>
        <v>HYDRAULIC OIL PUMP</v>
      </c>
      <c r="I2355" s="38" t="str">
        <f>IF('query (10)'!F2355="","",'query (10)'!F2355)</f>
        <v>Time-based Maintenance</v>
      </c>
      <c r="J2355" s="38" t="str">
        <f>IF('query (10)'!F2355="","",IFERROR(INDEX(Cleaning_Rules!$B$14:$B$17,MATCH(TRIM('query (10)'!F2355),Cleaning_Rules!$A$14:$A$17,0)),"UNKNOWN"))</f>
        <v>TBM</v>
      </c>
      <c r="K2355" s="38" t="str">
        <f>IF('query (10)'!G2355="","",'query (10)'!G2355)</f>
        <v>เสร็จสิ้น</v>
      </c>
      <c r="L2355" s="38" t="str">
        <f>IF('query (10)'!G2355="","MISSING",IFERROR(INDEX(Cleaning_Rules!$B$5:$B$10,MATCH(TRIM('query (10)'!G2355),Cleaning_Rules!$A$5:$A$10,0)),"UNKNOWN"))</f>
        <v>COMPLETED</v>
      </c>
      <c r="M2355" s="38" t="str">
        <f>IF('query (10)'!I2355="","",'query (10)'!I2355)</f>
        <v>Mechanical</v>
      </c>
      <c r="N2355" s="38" t="str">
        <f>IF('query (10)'!O2355="","",'query (10)'!O2355)</f>
        <v>Inspection</v>
      </c>
      <c r="O2355" s="38" t="str">
        <f>IF('query (10)'!P2355="","",'query (10)'!P2355)</f>
        <v>Medium</v>
      </c>
      <c r="P2355" s="38" t="str">
        <f>IF('query (10)'!N2355="","",'query (10)'!N2355)</f>
        <v>เก็บตัวอย่างน้ำมันไฮดรอลิกและส่งไปทดสอบคุณภาพที่ห้องปฏิบัติการภายนอกตามกำหนดการบำรุงรักษาทุก 12 เดือน</v>
      </c>
      <c r="Q2355" s="38" t="str">
        <f>TRIM('query (10)'!N2355)</f>
        <v>เก็บตัวอย่างน้ำมันไฮดรอลิกและส่งไปทดสอบคุณภาพที่ห้องปฏิบัติการภายนอกตามกำหนดการบำรุงรักษาทุก 12 เดือน</v>
      </c>
      <c r="R2355" s="38" t="str">
        <f>TRIM(UPPER('query (10)'!R2355))</f>
        <v/>
      </c>
      <c r="S2355" s="38" t="str">
        <f>TRIM(UPPER('query (10)'!S2355))</f>
        <v/>
      </c>
      <c r="T2355" s="38" t="str">
        <f>IF('query (10)'!Q2355="","",TRIM(UPPER('query (10)'!Q2355)))</f>
        <v/>
      </c>
      <c r="U2355" s="38" t="str">
        <f>IF('query (10)'!T2355="","",'query (10)'!T2355)</f>
        <v/>
      </c>
      <c r="V2355" s="39" t="str">
        <f>IF('query (10)'!T2355="","",IFERROR(VALUE('query (10)'!T2355),""))</f>
        <v/>
      </c>
      <c r="W2355" s="40">
        <f>IF('query (10)'!U2355="","",'query (10)'!U2355)</f>
        <v>0</v>
      </c>
      <c r="X2355" s="39">
        <f>IF('query (10)'!V2355="","",'query (10)'!V2355)</f>
        <v>360</v>
      </c>
      <c r="Y2355" s="41">
        <f>IF('query (10)'!W2355="","",'query (10)'!W2355)</f>
        <v>46149</v>
      </c>
      <c r="Z2355" s="41">
        <f>IF('query (10)'!X2355="","",'query (10)'!X2355)</f>
        <v>46178</v>
      </c>
      <c r="AA2355" s="41">
        <f>IF('query (10)'!Y2355="","",'query (10)'!Y2355)</f>
        <v>46178</v>
      </c>
      <c r="AB2355" s="41">
        <f>IF('query (10)'!Z2355="","",'query (10)'!Z2355)</f>
        <v>46538</v>
      </c>
      <c r="AC2355" s="38" t="str">
        <f>IF(OR('query (10)'!AA2355="",COUNTIF(Cleaning_Rules!$A$21:$A$26,TRIM('query (10)'!AA2355))&gt;0),"",TRIM('query (10)'!AA2355))</f>
        <v/>
      </c>
      <c r="AD2355" s="38" t="str">
        <f>IF('query (10)'!AB2355="","",TRIM(IFERROR(_xlfn.TEXTBEFORE('query (10)'!AB2355,"("),'query (10)'!AB2355)))</f>
        <v>เริ่มซ่อมงาน PM แล้ว รับผิดชอบโดย KUNANON PARAWANWONG</v>
      </c>
      <c r="AE2355" s="38" t="str">
        <f>IFERROR(LOWER(TRIM(_xlfn.TEXTBEFORE(_xlfn.TEXTAFTER('query (10)'!AB2355,"("),")"))),"")</f>
        <v>parawanwong-k-3161@nsk.com</v>
      </c>
      <c r="AF2355" s="38" t="str">
        <f>IF('query (10)'!AD2355="","",TRIM('query (10)'!AD2355))</f>
        <v>คุณานนต์ ปารวัณวงศ์</v>
      </c>
      <c r="AG2355" s="38" t="str">
        <f>IF('query (10)'!AE2355="","",TRIM('query (10)'!AE2355))</f>
        <v>คุณานนต์ ปารวัณวงศ์</v>
      </c>
      <c r="AH2355" s="38" t="str">
        <f>IF('query (10)'!AF2355="","",IFERROR(VALUE('query (10)'!AF2355),""))</f>
        <v/>
      </c>
      <c r="AI2355" s="38" t="str">
        <f>IF('query (10)'!AG2355="","",TRIM('query (10)'!AG2355))</f>
        <v/>
      </c>
      <c r="AJ2355" s="38" t="str">
        <f>IF('query (10)'!AH2355="","",IFERROR(VALUE('query (10)'!AH2355),""))</f>
        <v/>
      </c>
      <c r="AK2355" s="38" t="str">
        <f>IF('query (10)'!AI2355="","",TRIM('query (10)'!AI2355))</f>
        <v/>
      </c>
      <c r="AL2355" s="42">
        <f t="shared" si="180"/>
        <v>2026</v>
      </c>
      <c r="AM2355" s="42" t="str">
        <f t="shared" si="181"/>
        <v>2026-05</v>
      </c>
      <c r="AN2355" s="42" t="str">
        <f t="shared" ca="1" si="182"/>
        <v/>
      </c>
      <c r="AO2355" s="42" t="str">
        <f t="shared" si="183"/>
        <v>GR-592 | OUTER RING RACEWAY SUPER FINISH MACHINE | KWD5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55" s="42" t="str">
        <f>_xlfn.TEXTJOIN("; ",TRUE,IF(COUNTA('query (10)'!A2355:AK2355)&lt;=6,"NEAR_EMPTY_ROW",""),IF($K2355="","MISSING_STATUS",""),IF(AND($K2355="เสร็จสิ้น",$Z2355=""),"DONE_NO_ACTUAL_DATE",""),IF(AND($I2355="Condition-based Maintenance",$AH2355=""),"CBM_NO_MEASUREMENT",""),IF(OR($X2355="",$X2355=0),"INVALID_PERIOD",""),IF(AND($AA2355&lt;&gt;"",$AB2355&lt;&gt;"",$AB2355&lt;$AA2355),"DATE_SEQUENCE_ERROR",""),IF(AND($AB2355&lt;&gt;"",$AB2355&gt;DATE(2030,12,31)),"DATE_OUTLIER",""),IF($C2355="","MISSING_QRCODE",""),IF($J2355="UNKNOWN","UNKNOWN_PM_TYPE",""),IF($L2355="UNKNOWN","UNKNOWN_STATUS",""))</f>
        <v/>
      </c>
      <c r="AQ2355" s="42" t="str">
        <f t="shared" si="184"/>
        <v>NO</v>
      </c>
    </row>
    <row r="2356" spans="1:43" x14ac:dyDescent="0.3">
      <c r="A2356" s="38">
        <f>IF('query (10)'!A2356="","",'query (10)'!A2356)</f>
        <v>2603</v>
      </c>
      <c r="B2356" s="38">
        <f>IF('query (10)'!B2356="","",'query (10)'!B2356)</f>
        <v>20741</v>
      </c>
      <c r="C2356" s="38" t="str">
        <f>TRIM(UPPER('query (10)'!M2356))</f>
        <v>GR-575</v>
      </c>
      <c r="D2356" s="38" t="str">
        <f>TRIM(UPPER(IFERROR(_xlfn.TEXTBEFORE('query (10)'!L2356,"("),'query (10)'!L2356)))</f>
        <v>INNER RING RACEWAY GRINDING MACHINE</v>
      </c>
      <c r="E2356" s="38" t="str">
        <f>IFERROR(TRIM(UPPER(_xlfn.TEXTBEFORE(_xlfn.TEXTAFTER('query (10)'!L2356,"("),")"))),"")</f>
        <v/>
      </c>
      <c r="F2356" s="38" t="str">
        <f>TRIM('query (10)'!K2356)</f>
        <v>KWD5</v>
      </c>
      <c r="G2356" s="38" t="str">
        <f>IF('query (10)'!J2356="","",'query (10)'!J2356)</f>
        <v>Hydraulic oil pump</v>
      </c>
      <c r="H2356" s="38" t="str">
        <f>TRIM(UPPER('query (10)'!J2356))</f>
        <v>HYDRAULIC OIL PUMP</v>
      </c>
      <c r="I2356" s="38" t="str">
        <f>IF('query (10)'!F2356="","",'query (10)'!F2356)</f>
        <v>Time-based Maintenance</v>
      </c>
      <c r="J2356" s="38" t="str">
        <f>IF('query (10)'!F2356="","",IFERROR(INDEX(Cleaning_Rules!$B$14:$B$17,MATCH(TRIM('query (10)'!F2356),Cleaning_Rules!$A$14:$A$17,0)),"UNKNOWN"))</f>
        <v>TBM</v>
      </c>
      <c r="K2356" s="38" t="str">
        <f>IF('query (10)'!G2356="","",'query (10)'!G2356)</f>
        <v>เสร็จสิ้น</v>
      </c>
      <c r="L2356" s="38" t="str">
        <f>IF('query (10)'!G2356="","MISSING",IFERROR(INDEX(Cleaning_Rules!$B$5:$B$10,MATCH(TRIM('query (10)'!G2356),Cleaning_Rules!$A$5:$A$10,0)),"UNKNOWN"))</f>
        <v>COMPLETED</v>
      </c>
      <c r="M2356" s="38" t="str">
        <f>IF('query (10)'!I2356="","",'query (10)'!I2356)</f>
        <v>Mechanical</v>
      </c>
      <c r="N2356" s="38" t="str">
        <f>IF('query (10)'!O2356="","",'query (10)'!O2356)</f>
        <v>Inspection</v>
      </c>
      <c r="O2356" s="38" t="str">
        <f>IF('query (10)'!P2356="","",'query (10)'!P2356)</f>
        <v>Medium</v>
      </c>
      <c r="P2356" s="38" t="str">
        <f>IF('query (10)'!N2356="","",'query (10)'!N2356)</f>
        <v>เก็บตัวอย่างน้ำมันไฮดรอลิกและส่งไปทดสอบคุณภาพที่ห้องปฏิบัติการภายนอกตามกำหนดการบำรุงรักษาทุก 12 เดือน</v>
      </c>
      <c r="Q2356" s="38" t="str">
        <f>TRIM('query (10)'!N2356)</f>
        <v>เก็บตัวอย่างน้ำมันไฮดรอลิกและส่งไปทดสอบคุณภาพที่ห้องปฏิบัติการภายนอกตามกำหนดการบำรุงรักษาทุก 12 เดือน</v>
      </c>
      <c r="R2356" s="38" t="str">
        <f>TRIM(UPPER('query (10)'!R2356))</f>
        <v/>
      </c>
      <c r="S2356" s="38" t="str">
        <f>TRIM(UPPER('query (10)'!S2356))</f>
        <v/>
      </c>
      <c r="T2356" s="38" t="str">
        <f>IF('query (10)'!Q2356="","",TRIM(UPPER('query (10)'!Q2356)))</f>
        <v/>
      </c>
      <c r="U2356" s="38" t="str">
        <f>IF('query (10)'!T2356="","",'query (10)'!T2356)</f>
        <v/>
      </c>
      <c r="V2356" s="39" t="str">
        <f>IF('query (10)'!T2356="","",IFERROR(VALUE('query (10)'!T2356),""))</f>
        <v/>
      </c>
      <c r="W2356" s="40">
        <f>IF('query (10)'!U2356="","",'query (10)'!U2356)</f>
        <v>0</v>
      </c>
      <c r="X2356" s="39">
        <f>IF('query (10)'!V2356="","",'query (10)'!V2356)</f>
        <v>360</v>
      </c>
      <c r="Y2356" s="41">
        <f>IF('query (10)'!W2356="","",'query (10)'!W2356)</f>
        <v>46149</v>
      </c>
      <c r="Z2356" s="41">
        <f>IF('query (10)'!X2356="","",'query (10)'!X2356)</f>
        <v>46178</v>
      </c>
      <c r="AA2356" s="41">
        <f>IF('query (10)'!Y2356="","",'query (10)'!Y2356)</f>
        <v>46178</v>
      </c>
      <c r="AB2356" s="41">
        <f>IF('query (10)'!Z2356="","",'query (10)'!Z2356)</f>
        <v>46538</v>
      </c>
      <c r="AC2356" s="38" t="str">
        <f>IF(OR('query (10)'!AA2356="",COUNTIF(Cleaning_Rules!$A$21:$A$26,TRIM('query (10)'!AA2356))&gt;0),"",TRIM('query (10)'!AA2356))</f>
        <v/>
      </c>
      <c r="AD2356" s="38" t="str">
        <f>IF('query (10)'!AB2356="","",TRIM(IFERROR(_xlfn.TEXTBEFORE('query (10)'!AB2356,"("),'query (10)'!AB2356)))</f>
        <v>เริ่มซ่อมงาน PM แล้ว รับผิดชอบโดย KUNANON PARAWANWONG</v>
      </c>
      <c r="AE2356" s="38" t="str">
        <f>IFERROR(LOWER(TRIM(_xlfn.TEXTBEFORE(_xlfn.TEXTAFTER('query (10)'!AB2356,"("),")"))),"")</f>
        <v>parawanwong-k-3161@nsk.com</v>
      </c>
      <c r="AF2356" s="38" t="str">
        <f>IF('query (10)'!AD2356="","",TRIM('query (10)'!AD2356))</f>
        <v>คุณานนต์ ปารวัณวงศ์</v>
      </c>
      <c r="AG2356" s="38" t="str">
        <f>IF('query (10)'!AE2356="","",TRIM('query (10)'!AE2356))</f>
        <v>คุณานนต์ ปารวัณวงศ์</v>
      </c>
      <c r="AH2356" s="38" t="str">
        <f>IF('query (10)'!AF2356="","",IFERROR(VALUE('query (10)'!AF2356),""))</f>
        <v/>
      </c>
      <c r="AI2356" s="38" t="str">
        <f>IF('query (10)'!AG2356="","",TRIM('query (10)'!AG2356))</f>
        <v/>
      </c>
      <c r="AJ2356" s="38" t="str">
        <f>IF('query (10)'!AH2356="","",IFERROR(VALUE('query (10)'!AH2356),""))</f>
        <v/>
      </c>
      <c r="AK2356" s="38" t="str">
        <f>IF('query (10)'!AI2356="","",TRIM('query (10)'!AI2356))</f>
        <v/>
      </c>
      <c r="AL2356" s="42">
        <f t="shared" si="180"/>
        <v>2026</v>
      </c>
      <c r="AM2356" s="42" t="str">
        <f t="shared" si="181"/>
        <v>2026-05</v>
      </c>
      <c r="AN2356" s="42" t="str">
        <f t="shared" ca="1" si="182"/>
        <v/>
      </c>
      <c r="AO2356" s="42" t="str">
        <f t="shared" si="183"/>
        <v>GR-575 | INNER RING RACEWAY GRINDING MACHINE | KWD5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56" s="42" t="str">
        <f>_xlfn.TEXTJOIN("; ",TRUE,IF(COUNTA('query (10)'!A2356:AK2356)&lt;=6,"NEAR_EMPTY_ROW",""),IF($K2356="","MISSING_STATUS",""),IF(AND($K2356="เสร็จสิ้น",$Z2356=""),"DONE_NO_ACTUAL_DATE",""),IF(AND($I2356="Condition-based Maintenance",$AH2356=""),"CBM_NO_MEASUREMENT",""),IF(OR($X2356="",$X2356=0),"INVALID_PERIOD",""),IF(AND($AA2356&lt;&gt;"",$AB2356&lt;&gt;"",$AB2356&lt;$AA2356),"DATE_SEQUENCE_ERROR",""),IF(AND($AB2356&lt;&gt;"",$AB2356&gt;DATE(2030,12,31)),"DATE_OUTLIER",""),IF($C2356="","MISSING_QRCODE",""),IF($J2356="UNKNOWN","UNKNOWN_PM_TYPE",""),IF($L2356="UNKNOWN","UNKNOWN_STATUS",""))</f>
        <v/>
      </c>
      <c r="AQ2356" s="42" t="str">
        <f t="shared" si="184"/>
        <v>NO</v>
      </c>
    </row>
    <row r="2357" spans="1:43" x14ac:dyDescent="0.3">
      <c r="A2357" s="38">
        <f>IF('query (10)'!A2357="","",'query (10)'!A2357)</f>
        <v>2604</v>
      </c>
      <c r="B2357" s="38">
        <f>IF('query (10)'!B2357="","",'query (10)'!B2357)</f>
        <v>20742</v>
      </c>
      <c r="C2357" s="38" t="str">
        <f>TRIM(UPPER('query (10)'!M2357))</f>
        <v>GR-578</v>
      </c>
      <c r="D2357" s="38" t="str">
        <f>TRIM(UPPER(IFERROR(_xlfn.TEXTBEFORE('query (10)'!L2357,"("),'query (10)'!L2357)))</f>
        <v>INNER RING RIB GRINDING MACHINE</v>
      </c>
      <c r="E2357" s="38" t="str">
        <f>IFERROR(TRIM(UPPER(_xlfn.TEXTBEFORE(_xlfn.TEXTAFTER('query (10)'!L2357,"("),")"))),"")</f>
        <v/>
      </c>
      <c r="F2357" s="38" t="str">
        <f>TRIM('query (10)'!K2357)</f>
        <v>KWD5</v>
      </c>
      <c r="G2357" s="38" t="str">
        <f>IF('query (10)'!J2357="","",'query (10)'!J2357)</f>
        <v>Hydraulic oil pump</v>
      </c>
      <c r="H2357" s="38" t="str">
        <f>TRIM(UPPER('query (10)'!J2357))</f>
        <v>HYDRAULIC OIL PUMP</v>
      </c>
      <c r="I2357" s="38" t="str">
        <f>IF('query (10)'!F2357="","",'query (10)'!F2357)</f>
        <v>Time-based Maintenance</v>
      </c>
      <c r="J2357" s="38" t="str">
        <f>IF('query (10)'!F2357="","",IFERROR(INDEX(Cleaning_Rules!$B$14:$B$17,MATCH(TRIM('query (10)'!F2357),Cleaning_Rules!$A$14:$A$17,0)),"UNKNOWN"))</f>
        <v>TBM</v>
      </c>
      <c r="K2357" s="38" t="str">
        <f>IF('query (10)'!G2357="","",'query (10)'!G2357)</f>
        <v>เสร็จสิ้น</v>
      </c>
      <c r="L2357" s="38" t="str">
        <f>IF('query (10)'!G2357="","MISSING",IFERROR(INDEX(Cleaning_Rules!$B$5:$B$10,MATCH(TRIM('query (10)'!G2357),Cleaning_Rules!$A$5:$A$10,0)),"UNKNOWN"))</f>
        <v>COMPLETED</v>
      </c>
      <c r="M2357" s="38" t="str">
        <f>IF('query (10)'!I2357="","",'query (10)'!I2357)</f>
        <v>Mechanical</v>
      </c>
      <c r="N2357" s="38" t="str">
        <f>IF('query (10)'!O2357="","",'query (10)'!O2357)</f>
        <v>Inspection</v>
      </c>
      <c r="O2357" s="38" t="str">
        <f>IF('query (10)'!P2357="","",'query (10)'!P2357)</f>
        <v>Medium</v>
      </c>
      <c r="P2357" s="38" t="str">
        <f>IF('query (10)'!N2357="","",'query (10)'!N2357)</f>
        <v>เก็บตัวอย่างน้ำมันไฮดรอลิกและส่งไปทดสอบคุณภาพที่ห้องปฏิบัติการภายนอกตามกำหนดการบำรุงรักษาทุก 12 เดือน</v>
      </c>
      <c r="Q2357" s="38" t="str">
        <f>TRIM('query (10)'!N2357)</f>
        <v>เก็บตัวอย่างน้ำมันไฮดรอลิกและส่งไปทดสอบคุณภาพที่ห้องปฏิบัติการภายนอกตามกำหนดการบำรุงรักษาทุก 12 เดือน</v>
      </c>
      <c r="R2357" s="38" t="str">
        <f>TRIM(UPPER('query (10)'!R2357))</f>
        <v/>
      </c>
      <c r="S2357" s="38" t="str">
        <f>TRIM(UPPER('query (10)'!S2357))</f>
        <v/>
      </c>
      <c r="T2357" s="38" t="str">
        <f>IF('query (10)'!Q2357="","",TRIM(UPPER('query (10)'!Q2357)))</f>
        <v/>
      </c>
      <c r="U2357" s="38" t="str">
        <f>IF('query (10)'!T2357="","",'query (10)'!T2357)</f>
        <v/>
      </c>
      <c r="V2357" s="39" t="str">
        <f>IF('query (10)'!T2357="","",IFERROR(VALUE('query (10)'!T2357),""))</f>
        <v/>
      </c>
      <c r="W2357" s="40">
        <f>IF('query (10)'!U2357="","",'query (10)'!U2357)</f>
        <v>0</v>
      </c>
      <c r="X2357" s="39">
        <f>IF('query (10)'!V2357="","",'query (10)'!V2357)</f>
        <v>360</v>
      </c>
      <c r="Y2357" s="41">
        <f>IF('query (10)'!W2357="","",'query (10)'!W2357)</f>
        <v>46149</v>
      </c>
      <c r="Z2357" s="41">
        <f>IF('query (10)'!X2357="","",'query (10)'!X2357)</f>
        <v>46178</v>
      </c>
      <c r="AA2357" s="41">
        <f>IF('query (10)'!Y2357="","",'query (10)'!Y2357)</f>
        <v>46178</v>
      </c>
      <c r="AB2357" s="41">
        <f>IF('query (10)'!Z2357="","",'query (10)'!Z2357)</f>
        <v>46538</v>
      </c>
      <c r="AC2357" s="38" t="str">
        <f>IF(OR('query (10)'!AA2357="",COUNTIF(Cleaning_Rules!$A$21:$A$26,TRIM('query (10)'!AA2357))&gt;0),"",TRIM('query (10)'!AA2357))</f>
        <v/>
      </c>
      <c r="AD2357" s="38" t="str">
        <f>IF('query (10)'!AB2357="","",TRIM(IFERROR(_xlfn.TEXTBEFORE('query (10)'!AB2357,"("),'query (10)'!AB2357)))</f>
        <v>เริ่มซ่อมงาน PM แล้ว รับผิดชอบโดย KUNANON PARAWANWONG</v>
      </c>
      <c r="AE2357" s="38" t="str">
        <f>IFERROR(LOWER(TRIM(_xlfn.TEXTBEFORE(_xlfn.TEXTAFTER('query (10)'!AB2357,"("),")"))),"")</f>
        <v>parawanwong-k-3161@nsk.com</v>
      </c>
      <c r="AF2357" s="38" t="str">
        <f>IF('query (10)'!AD2357="","",TRIM('query (10)'!AD2357))</f>
        <v>คุณานนต์ ปารวัณวงศ์</v>
      </c>
      <c r="AG2357" s="38" t="str">
        <f>IF('query (10)'!AE2357="","",TRIM('query (10)'!AE2357))</f>
        <v>คุณานนต์ ปารวัณวงศ์</v>
      </c>
      <c r="AH2357" s="38" t="str">
        <f>IF('query (10)'!AF2357="","",IFERROR(VALUE('query (10)'!AF2357),""))</f>
        <v/>
      </c>
      <c r="AI2357" s="38" t="str">
        <f>IF('query (10)'!AG2357="","",TRIM('query (10)'!AG2357))</f>
        <v/>
      </c>
      <c r="AJ2357" s="38" t="str">
        <f>IF('query (10)'!AH2357="","",IFERROR(VALUE('query (10)'!AH2357),""))</f>
        <v/>
      </c>
      <c r="AK2357" s="38" t="str">
        <f>IF('query (10)'!AI2357="","",TRIM('query (10)'!AI2357))</f>
        <v/>
      </c>
      <c r="AL2357" s="42">
        <f t="shared" si="180"/>
        <v>2026</v>
      </c>
      <c r="AM2357" s="42" t="str">
        <f t="shared" si="181"/>
        <v>2026-05</v>
      </c>
      <c r="AN2357" s="42" t="str">
        <f t="shared" ca="1" si="182"/>
        <v/>
      </c>
      <c r="AO2357" s="42" t="str">
        <f t="shared" si="183"/>
        <v>GR-578 | INNER RING RIB GRINDING MACHINE | KWD5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57" s="42" t="str">
        <f>_xlfn.TEXTJOIN("; ",TRUE,IF(COUNTA('query (10)'!A2357:AK2357)&lt;=6,"NEAR_EMPTY_ROW",""),IF($K2357="","MISSING_STATUS",""),IF(AND($K2357="เสร็จสิ้น",$Z2357=""),"DONE_NO_ACTUAL_DATE",""),IF(AND($I2357="Condition-based Maintenance",$AH2357=""),"CBM_NO_MEASUREMENT",""),IF(OR($X2357="",$X2357=0),"INVALID_PERIOD",""),IF(AND($AA2357&lt;&gt;"",$AB2357&lt;&gt;"",$AB2357&lt;$AA2357),"DATE_SEQUENCE_ERROR",""),IF(AND($AB2357&lt;&gt;"",$AB2357&gt;DATE(2030,12,31)),"DATE_OUTLIER",""),IF($C2357="","MISSING_QRCODE",""),IF($J2357="UNKNOWN","UNKNOWN_PM_TYPE",""),IF($L2357="UNKNOWN","UNKNOWN_STATUS",""))</f>
        <v/>
      </c>
      <c r="AQ2357" s="42" t="str">
        <f t="shared" si="184"/>
        <v>NO</v>
      </c>
    </row>
    <row r="2358" spans="1:43" x14ac:dyDescent="0.3">
      <c r="A2358" s="38">
        <f>IF('query (10)'!A2358="","",'query (10)'!A2358)</f>
        <v>2605</v>
      </c>
      <c r="B2358" s="38">
        <f>IF('query (10)'!B2358="","",'query (10)'!B2358)</f>
        <v>20743</v>
      </c>
      <c r="C2358" s="38" t="str">
        <f>TRIM(UPPER('query (10)'!M2358))</f>
        <v>GR-579</v>
      </c>
      <c r="D2358" s="38" t="str">
        <f>TRIM(UPPER(IFERROR(_xlfn.TEXTBEFORE('query (10)'!L2358,"("),'query (10)'!L2358)))</f>
        <v>INNER RING BORE GRINDING MACHINE</v>
      </c>
      <c r="E2358" s="38" t="str">
        <f>IFERROR(TRIM(UPPER(_xlfn.TEXTBEFORE(_xlfn.TEXTAFTER('query (10)'!L2358,"("),")"))),"")</f>
        <v/>
      </c>
      <c r="F2358" s="38" t="str">
        <f>TRIM('query (10)'!K2358)</f>
        <v>KWD5</v>
      </c>
      <c r="G2358" s="38" t="str">
        <f>IF('query (10)'!J2358="","",'query (10)'!J2358)</f>
        <v>Hydraulic oil pump</v>
      </c>
      <c r="H2358" s="38" t="str">
        <f>TRIM(UPPER('query (10)'!J2358))</f>
        <v>HYDRAULIC OIL PUMP</v>
      </c>
      <c r="I2358" s="38" t="str">
        <f>IF('query (10)'!F2358="","",'query (10)'!F2358)</f>
        <v>Time-based Maintenance</v>
      </c>
      <c r="J2358" s="38" t="str">
        <f>IF('query (10)'!F2358="","",IFERROR(INDEX(Cleaning_Rules!$B$14:$B$17,MATCH(TRIM('query (10)'!F2358),Cleaning_Rules!$A$14:$A$17,0)),"UNKNOWN"))</f>
        <v>TBM</v>
      </c>
      <c r="K2358" s="38" t="str">
        <f>IF('query (10)'!G2358="","",'query (10)'!G2358)</f>
        <v>เสร็จสิ้น</v>
      </c>
      <c r="L2358" s="38" t="str">
        <f>IF('query (10)'!G2358="","MISSING",IFERROR(INDEX(Cleaning_Rules!$B$5:$B$10,MATCH(TRIM('query (10)'!G2358),Cleaning_Rules!$A$5:$A$10,0)),"UNKNOWN"))</f>
        <v>COMPLETED</v>
      </c>
      <c r="M2358" s="38" t="str">
        <f>IF('query (10)'!I2358="","",'query (10)'!I2358)</f>
        <v>Mechanical</v>
      </c>
      <c r="N2358" s="38" t="str">
        <f>IF('query (10)'!O2358="","",'query (10)'!O2358)</f>
        <v>Inspection</v>
      </c>
      <c r="O2358" s="38" t="str">
        <f>IF('query (10)'!P2358="","",'query (10)'!P2358)</f>
        <v>Medium</v>
      </c>
      <c r="P2358" s="38" t="str">
        <f>IF('query (10)'!N2358="","",'query (10)'!N2358)</f>
        <v>เก็บตัวอย่างน้ำมันไฮดรอลิกและส่งไปทดสอบคุณภาพที่ห้องปฏิบัติการภายนอกตามกำหนดการบำรุงรักษาทุก 12 เดือน</v>
      </c>
      <c r="Q2358" s="38" t="str">
        <f>TRIM('query (10)'!N2358)</f>
        <v>เก็บตัวอย่างน้ำมันไฮดรอลิกและส่งไปทดสอบคุณภาพที่ห้องปฏิบัติการภายนอกตามกำหนดการบำรุงรักษาทุก 12 เดือน</v>
      </c>
      <c r="R2358" s="38" t="str">
        <f>TRIM(UPPER('query (10)'!R2358))</f>
        <v/>
      </c>
      <c r="S2358" s="38" t="str">
        <f>TRIM(UPPER('query (10)'!S2358))</f>
        <v/>
      </c>
      <c r="T2358" s="38" t="str">
        <f>IF('query (10)'!Q2358="","",TRIM(UPPER('query (10)'!Q2358)))</f>
        <v/>
      </c>
      <c r="U2358" s="38" t="str">
        <f>IF('query (10)'!T2358="","",'query (10)'!T2358)</f>
        <v/>
      </c>
      <c r="V2358" s="39" t="str">
        <f>IF('query (10)'!T2358="","",IFERROR(VALUE('query (10)'!T2358),""))</f>
        <v/>
      </c>
      <c r="W2358" s="40">
        <f>IF('query (10)'!U2358="","",'query (10)'!U2358)</f>
        <v>0</v>
      </c>
      <c r="X2358" s="39">
        <f>IF('query (10)'!V2358="","",'query (10)'!V2358)</f>
        <v>360</v>
      </c>
      <c r="Y2358" s="41">
        <f>IF('query (10)'!W2358="","",'query (10)'!W2358)</f>
        <v>46149</v>
      </c>
      <c r="Z2358" s="41">
        <f>IF('query (10)'!X2358="","",'query (10)'!X2358)</f>
        <v>46178</v>
      </c>
      <c r="AA2358" s="41">
        <f>IF('query (10)'!Y2358="","",'query (10)'!Y2358)</f>
        <v>46178</v>
      </c>
      <c r="AB2358" s="41">
        <f>IF('query (10)'!Z2358="","",'query (10)'!Z2358)</f>
        <v>46538</v>
      </c>
      <c r="AC2358" s="38" t="str">
        <f>IF(OR('query (10)'!AA2358="",COUNTIF(Cleaning_Rules!$A$21:$A$26,TRIM('query (10)'!AA2358))&gt;0),"",TRIM('query (10)'!AA2358))</f>
        <v/>
      </c>
      <c r="AD2358" s="38" t="str">
        <f>IF('query (10)'!AB2358="","",TRIM(IFERROR(_xlfn.TEXTBEFORE('query (10)'!AB2358,"("),'query (10)'!AB2358)))</f>
        <v>เริ่มซ่อมงาน PM แล้ว รับผิดชอบโดย KUNANON PARAWANWONG</v>
      </c>
      <c r="AE2358" s="38" t="str">
        <f>IFERROR(LOWER(TRIM(_xlfn.TEXTBEFORE(_xlfn.TEXTAFTER('query (10)'!AB2358,"("),")"))),"")</f>
        <v>parawanwong-k-3161@nsk.com</v>
      </c>
      <c r="AF2358" s="38" t="str">
        <f>IF('query (10)'!AD2358="","",TRIM('query (10)'!AD2358))</f>
        <v>คุณานนต์ ปารวัณวงศ์</v>
      </c>
      <c r="AG2358" s="38" t="str">
        <f>IF('query (10)'!AE2358="","",TRIM('query (10)'!AE2358))</f>
        <v>คุณานนต์ ปารวัณวงศ์</v>
      </c>
      <c r="AH2358" s="38" t="str">
        <f>IF('query (10)'!AF2358="","",IFERROR(VALUE('query (10)'!AF2358),""))</f>
        <v/>
      </c>
      <c r="AI2358" s="38" t="str">
        <f>IF('query (10)'!AG2358="","",TRIM('query (10)'!AG2358))</f>
        <v/>
      </c>
      <c r="AJ2358" s="38" t="str">
        <f>IF('query (10)'!AH2358="","",IFERROR(VALUE('query (10)'!AH2358),""))</f>
        <v/>
      </c>
      <c r="AK2358" s="38" t="str">
        <f>IF('query (10)'!AI2358="","",TRIM('query (10)'!AI2358))</f>
        <v/>
      </c>
      <c r="AL2358" s="42">
        <f t="shared" si="180"/>
        <v>2026</v>
      </c>
      <c r="AM2358" s="42" t="str">
        <f t="shared" si="181"/>
        <v>2026-05</v>
      </c>
      <c r="AN2358" s="42" t="str">
        <f t="shared" ca="1" si="182"/>
        <v/>
      </c>
      <c r="AO2358" s="42" t="str">
        <f t="shared" si="183"/>
        <v>GR-579 | INNER RING BORE GRINDING MACHINE | KWD5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58" s="42" t="str">
        <f>_xlfn.TEXTJOIN("; ",TRUE,IF(COUNTA('query (10)'!A2358:AK2358)&lt;=6,"NEAR_EMPTY_ROW",""),IF($K2358="","MISSING_STATUS",""),IF(AND($K2358="เสร็จสิ้น",$Z2358=""),"DONE_NO_ACTUAL_DATE",""),IF(AND($I2358="Condition-based Maintenance",$AH2358=""),"CBM_NO_MEASUREMENT",""),IF(OR($X2358="",$X2358=0),"INVALID_PERIOD",""),IF(AND($AA2358&lt;&gt;"",$AB2358&lt;&gt;"",$AB2358&lt;$AA2358),"DATE_SEQUENCE_ERROR",""),IF(AND($AB2358&lt;&gt;"",$AB2358&gt;DATE(2030,12,31)),"DATE_OUTLIER",""),IF($C2358="","MISSING_QRCODE",""),IF($J2358="UNKNOWN","UNKNOWN_PM_TYPE",""),IF($L2358="UNKNOWN","UNKNOWN_STATUS",""))</f>
        <v/>
      </c>
      <c r="AQ2358" s="42" t="str">
        <f t="shared" si="184"/>
        <v>NO</v>
      </c>
    </row>
    <row r="2359" spans="1:43" x14ac:dyDescent="0.3">
      <c r="A2359" s="38">
        <f>IF('query (10)'!A2359="","",'query (10)'!A2359)</f>
        <v>2606</v>
      </c>
      <c r="B2359" s="38">
        <f>IF('query (10)'!B2359="","",'query (10)'!B2359)</f>
        <v>20744</v>
      </c>
      <c r="C2359" s="38" t="str">
        <f>TRIM(UPPER('query (10)'!M2359))</f>
        <v>GR-581</v>
      </c>
      <c r="D2359" s="38" t="str">
        <f>TRIM(UPPER(IFERROR(_xlfn.TEXTBEFORE('query (10)'!L2359,"("),'query (10)'!L2359)))</f>
        <v>INNER RING RACEWAY AND RIB SUPER FINISH MACHINE</v>
      </c>
      <c r="E2359" s="38" t="str">
        <f>IFERROR(TRIM(UPPER(_xlfn.TEXTBEFORE(_xlfn.TEXTAFTER('query (10)'!L2359,"("),")"))),"")</f>
        <v/>
      </c>
      <c r="F2359" s="38" t="str">
        <f>TRIM('query (10)'!K2359)</f>
        <v>KWD5</v>
      </c>
      <c r="G2359" s="38" t="str">
        <f>IF('query (10)'!J2359="","",'query (10)'!J2359)</f>
        <v>Hydraulic oil pump</v>
      </c>
      <c r="H2359" s="38" t="str">
        <f>TRIM(UPPER('query (10)'!J2359))</f>
        <v>HYDRAULIC OIL PUMP</v>
      </c>
      <c r="I2359" s="38" t="str">
        <f>IF('query (10)'!F2359="","",'query (10)'!F2359)</f>
        <v>Time-based Maintenance</v>
      </c>
      <c r="J2359" s="38" t="str">
        <f>IF('query (10)'!F2359="","",IFERROR(INDEX(Cleaning_Rules!$B$14:$B$17,MATCH(TRIM('query (10)'!F2359),Cleaning_Rules!$A$14:$A$17,0)),"UNKNOWN"))</f>
        <v>TBM</v>
      </c>
      <c r="K2359" s="38" t="str">
        <f>IF('query (10)'!G2359="","",'query (10)'!G2359)</f>
        <v>เสร็จสิ้น</v>
      </c>
      <c r="L2359" s="38" t="str">
        <f>IF('query (10)'!G2359="","MISSING",IFERROR(INDEX(Cleaning_Rules!$B$5:$B$10,MATCH(TRIM('query (10)'!G2359),Cleaning_Rules!$A$5:$A$10,0)),"UNKNOWN"))</f>
        <v>COMPLETED</v>
      </c>
      <c r="M2359" s="38" t="str">
        <f>IF('query (10)'!I2359="","",'query (10)'!I2359)</f>
        <v>Mechanical</v>
      </c>
      <c r="N2359" s="38" t="str">
        <f>IF('query (10)'!O2359="","",'query (10)'!O2359)</f>
        <v>Inspection</v>
      </c>
      <c r="O2359" s="38" t="str">
        <f>IF('query (10)'!P2359="","",'query (10)'!P2359)</f>
        <v>Medium</v>
      </c>
      <c r="P2359" s="38" t="str">
        <f>IF('query (10)'!N2359="","",'query (10)'!N2359)</f>
        <v>เก็บตัวอย่างน้ำมันไฮดรอลิกและส่งไปทดสอบคุณภาพที่ห้องปฏิบัติการภายนอกตามกำหนดการบำรุงรักษาทุก 12 เดือน</v>
      </c>
      <c r="Q2359" s="38" t="str">
        <f>TRIM('query (10)'!N2359)</f>
        <v>เก็บตัวอย่างน้ำมันไฮดรอลิกและส่งไปทดสอบคุณภาพที่ห้องปฏิบัติการภายนอกตามกำหนดการบำรุงรักษาทุก 12 เดือน</v>
      </c>
      <c r="R2359" s="38" t="str">
        <f>TRIM(UPPER('query (10)'!R2359))</f>
        <v/>
      </c>
      <c r="S2359" s="38" t="str">
        <f>TRIM(UPPER('query (10)'!S2359))</f>
        <v/>
      </c>
      <c r="T2359" s="38" t="str">
        <f>IF('query (10)'!Q2359="","",TRIM(UPPER('query (10)'!Q2359)))</f>
        <v/>
      </c>
      <c r="U2359" s="38" t="str">
        <f>IF('query (10)'!T2359="","",'query (10)'!T2359)</f>
        <v/>
      </c>
      <c r="V2359" s="39" t="str">
        <f>IF('query (10)'!T2359="","",IFERROR(VALUE('query (10)'!T2359),""))</f>
        <v/>
      </c>
      <c r="W2359" s="40">
        <f>IF('query (10)'!U2359="","",'query (10)'!U2359)</f>
        <v>0</v>
      </c>
      <c r="X2359" s="39">
        <f>IF('query (10)'!V2359="","",'query (10)'!V2359)</f>
        <v>360</v>
      </c>
      <c r="Y2359" s="41">
        <f>IF('query (10)'!W2359="","",'query (10)'!W2359)</f>
        <v>46149</v>
      </c>
      <c r="Z2359" s="41">
        <f>IF('query (10)'!X2359="","",'query (10)'!X2359)</f>
        <v>46178</v>
      </c>
      <c r="AA2359" s="41">
        <f>IF('query (10)'!Y2359="","",'query (10)'!Y2359)</f>
        <v>46178</v>
      </c>
      <c r="AB2359" s="41">
        <f>IF('query (10)'!Z2359="","",'query (10)'!Z2359)</f>
        <v>46538</v>
      </c>
      <c r="AC2359" s="38" t="str">
        <f>IF(OR('query (10)'!AA2359="",COUNTIF(Cleaning_Rules!$A$21:$A$26,TRIM('query (10)'!AA2359))&gt;0),"",TRIM('query (10)'!AA2359))</f>
        <v/>
      </c>
      <c r="AD2359" s="38" t="str">
        <f>IF('query (10)'!AB2359="","",TRIM(IFERROR(_xlfn.TEXTBEFORE('query (10)'!AB2359,"("),'query (10)'!AB2359)))</f>
        <v>เริ่มซ่อมงาน PM แล้ว รับผิดชอบโดย KUNANON PARAWANWONG</v>
      </c>
      <c r="AE2359" s="38" t="str">
        <f>IFERROR(LOWER(TRIM(_xlfn.TEXTBEFORE(_xlfn.TEXTAFTER('query (10)'!AB2359,"("),")"))),"")</f>
        <v>parawanwong-k-3161@nsk.com</v>
      </c>
      <c r="AF2359" s="38" t="str">
        <f>IF('query (10)'!AD2359="","",TRIM('query (10)'!AD2359))</f>
        <v>คุณานนต์ ปารวัณวงศ์</v>
      </c>
      <c r="AG2359" s="38" t="str">
        <f>IF('query (10)'!AE2359="","",TRIM('query (10)'!AE2359))</f>
        <v>คุณานนต์ ปารวัณวงศ์</v>
      </c>
      <c r="AH2359" s="38" t="str">
        <f>IF('query (10)'!AF2359="","",IFERROR(VALUE('query (10)'!AF2359),""))</f>
        <v/>
      </c>
      <c r="AI2359" s="38" t="str">
        <f>IF('query (10)'!AG2359="","",TRIM('query (10)'!AG2359))</f>
        <v/>
      </c>
      <c r="AJ2359" s="38" t="str">
        <f>IF('query (10)'!AH2359="","",IFERROR(VALUE('query (10)'!AH2359),""))</f>
        <v/>
      </c>
      <c r="AK2359" s="38" t="str">
        <f>IF('query (10)'!AI2359="","",TRIM('query (10)'!AI2359))</f>
        <v/>
      </c>
      <c r="AL2359" s="42">
        <f t="shared" si="180"/>
        <v>2026</v>
      </c>
      <c r="AM2359" s="42" t="str">
        <f t="shared" si="181"/>
        <v>2026-05</v>
      </c>
      <c r="AN2359" s="42" t="str">
        <f t="shared" ca="1" si="182"/>
        <v/>
      </c>
      <c r="AO2359" s="42" t="str">
        <f t="shared" si="183"/>
        <v>GR-581 | INNER RING RACEWAY AND RIB SUPER FINISH MACHINE | KWD5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59" s="42" t="str">
        <f>_xlfn.TEXTJOIN("; ",TRUE,IF(COUNTA('query (10)'!A2359:AK2359)&lt;=6,"NEAR_EMPTY_ROW",""),IF($K2359="","MISSING_STATUS",""),IF(AND($K2359="เสร็จสิ้น",$Z2359=""),"DONE_NO_ACTUAL_DATE",""),IF(AND($I2359="Condition-based Maintenance",$AH2359=""),"CBM_NO_MEASUREMENT",""),IF(OR($X2359="",$X2359=0),"INVALID_PERIOD",""),IF(AND($AA2359&lt;&gt;"",$AB2359&lt;&gt;"",$AB2359&lt;$AA2359),"DATE_SEQUENCE_ERROR",""),IF(AND($AB2359&lt;&gt;"",$AB2359&gt;DATE(2030,12,31)),"DATE_OUTLIER",""),IF($C2359="","MISSING_QRCODE",""),IF($J2359="UNKNOWN","UNKNOWN_PM_TYPE",""),IF($L2359="UNKNOWN","UNKNOWN_STATUS",""))</f>
        <v/>
      </c>
      <c r="AQ2359" s="42" t="str">
        <f t="shared" si="184"/>
        <v>NO</v>
      </c>
    </row>
    <row r="2360" spans="1:43" x14ac:dyDescent="0.3">
      <c r="A2360" s="38">
        <f>IF('query (10)'!A2360="","",'query (10)'!A2360)</f>
        <v>2608</v>
      </c>
      <c r="B2360" s="38">
        <f>IF('query (10)'!B2360="","",'query (10)'!B2360)</f>
        <v>20748</v>
      </c>
      <c r="C2360" s="38" t="str">
        <f>TRIM(UPPER('query (10)'!M2360))</f>
        <v>GR-694</v>
      </c>
      <c r="D2360" s="38" t="str">
        <f>TRIM(UPPER(IFERROR(_xlfn.TEXTBEFORE('query (10)'!L2360,"("),'query (10)'!L2360)))</f>
        <v>OUTER RING RACEWAY GRINDING MACHINE</v>
      </c>
      <c r="E2360" s="38" t="str">
        <f>IFERROR(TRIM(UPPER(_xlfn.TEXTBEFORE(_xlfn.TEXTAFTER('query (10)'!L2360,"("),")"))),"")</f>
        <v/>
      </c>
      <c r="F2360" s="38" t="str">
        <f>TRIM('query (10)'!K2360)</f>
        <v>KWD6</v>
      </c>
      <c r="G2360" s="38" t="str">
        <f>IF('query (10)'!J2360="","",'query (10)'!J2360)</f>
        <v>Hydraulic oil pump</v>
      </c>
      <c r="H2360" s="38" t="str">
        <f>TRIM(UPPER('query (10)'!J2360))</f>
        <v>HYDRAULIC OIL PUMP</v>
      </c>
      <c r="I2360" s="38" t="str">
        <f>IF('query (10)'!F2360="","",'query (10)'!F2360)</f>
        <v>Time-based Maintenance</v>
      </c>
      <c r="J2360" s="38" t="str">
        <f>IF('query (10)'!F2360="","",IFERROR(INDEX(Cleaning_Rules!$B$14:$B$17,MATCH(TRIM('query (10)'!F2360),Cleaning_Rules!$A$14:$A$17,0)),"UNKNOWN"))</f>
        <v>TBM</v>
      </c>
      <c r="K2360" s="38" t="str">
        <f>IF('query (10)'!G2360="","",'query (10)'!G2360)</f>
        <v>เสร็จสิ้น</v>
      </c>
      <c r="L2360" s="38" t="str">
        <f>IF('query (10)'!G2360="","MISSING",IFERROR(INDEX(Cleaning_Rules!$B$5:$B$10,MATCH(TRIM('query (10)'!G2360),Cleaning_Rules!$A$5:$A$10,0)),"UNKNOWN"))</f>
        <v>COMPLETED</v>
      </c>
      <c r="M2360" s="38" t="str">
        <f>IF('query (10)'!I2360="","",'query (10)'!I2360)</f>
        <v>Mechanical</v>
      </c>
      <c r="N2360" s="38" t="str">
        <f>IF('query (10)'!O2360="","",'query (10)'!O2360)</f>
        <v>Inspection</v>
      </c>
      <c r="O2360" s="38" t="str">
        <f>IF('query (10)'!P2360="","",'query (10)'!P2360)</f>
        <v>Medium</v>
      </c>
      <c r="P2360" s="38" t="str">
        <f>IF('query (10)'!N2360="","",'query (10)'!N2360)</f>
        <v>เก็บตัวอย่างน้ำมันไฮดรอลิกและส่งไปทดสอบคุณภาพที่ห้องปฏิบัติการภายนอกตามกำหนดการบำรุงรักษาทุก 12 เดือน</v>
      </c>
      <c r="Q2360" s="38" t="str">
        <f>TRIM('query (10)'!N2360)</f>
        <v>เก็บตัวอย่างน้ำมันไฮดรอลิกและส่งไปทดสอบคุณภาพที่ห้องปฏิบัติการภายนอกตามกำหนดการบำรุงรักษาทุก 12 เดือน</v>
      </c>
      <c r="R2360" s="38" t="str">
        <f>TRIM(UPPER('query (10)'!R2360))</f>
        <v/>
      </c>
      <c r="S2360" s="38" t="str">
        <f>TRIM(UPPER('query (10)'!S2360))</f>
        <v/>
      </c>
      <c r="T2360" s="38" t="str">
        <f>IF('query (10)'!Q2360="","",TRIM(UPPER('query (10)'!Q2360)))</f>
        <v/>
      </c>
      <c r="U2360" s="38" t="str">
        <f>IF('query (10)'!T2360="","",'query (10)'!T2360)</f>
        <v/>
      </c>
      <c r="V2360" s="39" t="str">
        <f>IF('query (10)'!T2360="","",IFERROR(VALUE('query (10)'!T2360),""))</f>
        <v/>
      </c>
      <c r="W2360" s="40">
        <f>IF('query (10)'!U2360="","",'query (10)'!U2360)</f>
        <v>0</v>
      </c>
      <c r="X2360" s="39">
        <f>IF('query (10)'!V2360="","",'query (10)'!V2360)</f>
        <v>360</v>
      </c>
      <c r="Y2360" s="41">
        <f>IF('query (10)'!W2360="","",'query (10)'!W2360)</f>
        <v>46150</v>
      </c>
      <c r="Z2360" s="41">
        <f>IF('query (10)'!X2360="","",'query (10)'!X2360)</f>
        <v>46183</v>
      </c>
      <c r="AA2360" s="41">
        <f>IF('query (10)'!Y2360="","",'query (10)'!Y2360)</f>
        <v>46183</v>
      </c>
      <c r="AB2360" s="41">
        <f>IF('query (10)'!Z2360="","",'query (10)'!Z2360)</f>
        <v>46543</v>
      </c>
      <c r="AC2360" s="38" t="str">
        <f>IF(OR('query (10)'!AA2360="",COUNTIF(Cleaning_Rules!$A$21:$A$26,TRIM('query (10)'!AA2360))&gt;0),"",TRIM('query (10)'!AA2360))</f>
        <v/>
      </c>
      <c r="AD2360" s="38" t="str">
        <f>IF('query (10)'!AB2360="","",TRIM(IFERROR(_xlfn.TEXTBEFORE('query (10)'!AB2360,"("),'query (10)'!AB2360)))</f>
        <v>เริ่มซ่อมงาน PM แล้ว รับผิดชอบโดย KUNANON PARAWANWONG</v>
      </c>
      <c r="AE2360" s="38" t="str">
        <f>IFERROR(LOWER(TRIM(_xlfn.TEXTBEFORE(_xlfn.TEXTAFTER('query (10)'!AB2360,"("),")"))),"")</f>
        <v>parawanwong-k-3161@nsk.com</v>
      </c>
      <c r="AF2360" s="38" t="str">
        <f>IF('query (10)'!AD2360="","",TRIM('query (10)'!AD2360))</f>
        <v>คุณานนต์ ปารวัณวงศ์</v>
      </c>
      <c r="AG2360" s="38" t="str">
        <f>IF('query (10)'!AE2360="","",TRIM('query (10)'!AE2360))</f>
        <v>คุณานนต์ ปารวัณวงศ์</v>
      </c>
      <c r="AH2360" s="38" t="str">
        <f>IF('query (10)'!AF2360="","",IFERROR(VALUE('query (10)'!AF2360),""))</f>
        <v/>
      </c>
      <c r="AI2360" s="38" t="str">
        <f>IF('query (10)'!AG2360="","",TRIM('query (10)'!AG2360))</f>
        <v/>
      </c>
      <c r="AJ2360" s="38" t="str">
        <f>IF('query (10)'!AH2360="","",IFERROR(VALUE('query (10)'!AH2360),""))</f>
        <v/>
      </c>
      <c r="AK2360" s="38" t="str">
        <f>IF('query (10)'!AI2360="","",TRIM('query (10)'!AI2360))</f>
        <v/>
      </c>
      <c r="AL2360" s="42">
        <f t="shared" si="180"/>
        <v>2026</v>
      </c>
      <c r="AM2360" s="42" t="str">
        <f t="shared" si="181"/>
        <v>2026-05</v>
      </c>
      <c r="AN2360" s="42" t="str">
        <f t="shared" ca="1" si="182"/>
        <v/>
      </c>
      <c r="AO2360" s="42" t="str">
        <f t="shared" si="183"/>
        <v>GR-694 | OUTER RING RACEWAY GRINDING MACHINE | KWD6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60" s="42" t="str">
        <f>_xlfn.TEXTJOIN("; ",TRUE,IF(COUNTA('query (10)'!A2360:AK2360)&lt;=6,"NEAR_EMPTY_ROW",""),IF($K2360="","MISSING_STATUS",""),IF(AND($K2360="เสร็จสิ้น",$Z2360=""),"DONE_NO_ACTUAL_DATE",""),IF(AND($I2360="Condition-based Maintenance",$AH2360=""),"CBM_NO_MEASUREMENT",""),IF(OR($X2360="",$X2360=0),"INVALID_PERIOD",""),IF(AND($AA2360&lt;&gt;"",$AB2360&lt;&gt;"",$AB2360&lt;$AA2360),"DATE_SEQUENCE_ERROR",""),IF(AND($AB2360&lt;&gt;"",$AB2360&gt;DATE(2030,12,31)),"DATE_OUTLIER",""),IF($C2360="","MISSING_QRCODE",""),IF($J2360="UNKNOWN","UNKNOWN_PM_TYPE",""),IF($L2360="UNKNOWN","UNKNOWN_STATUS",""))</f>
        <v/>
      </c>
      <c r="AQ2360" s="42" t="str">
        <f t="shared" si="184"/>
        <v>NO</v>
      </c>
    </row>
    <row r="2361" spans="1:43" x14ac:dyDescent="0.3">
      <c r="A2361" s="38">
        <f>IF('query (10)'!A2361="","",'query (10)'!A2361)</f>
        <v>2609</v>
      </c>
      <c r="B2361" s="38">
        <f>IF('query (10)'!B2361="","",'query (10)'!B2361)</f>
        <v>20749</v>
      </c>
      <c r="C2361" s="38" t="str">
        <f>TRIM(UPPER('query (10)'!M2361))</f>
        <v>GR-696</v>
      </c>
      <c r="D2361" s="38" t="str">
        <f>TRIM(UPPER(IFERROR(_xlfn.TEXTBEFORE('query (10)'!L2361,"("),'query (10)'!L2361)))</f>
        <v>OUTER RING RACEWAY SUPER FINISH MACHINE</v>
      </c>
      <c r="E2361" s="38" t="str">
        <f>IFERROR(TRIM(UPPER(_xlfn.TEXTBEFORE(_xlfn.TEXTAFTER('query (10)'!L2361,"("),")"))),"")</f>
        <v/>
      </c>
      <c r="F2361" s="38" t="str">
        <f>TRIM('query (10)'!K2361)</f>
        <v>KWD6</v>
      </c>
      <c r="G2361" s="38" t="str">
        <f>IF('query (10)'!J2361="","",'query (10)'!J2361)</f>
        <v>Hydraulic oil pump</v>
      </c>
      <c r="H2361" s="38" t="str">
        <f>TRIM(UPPER('query (10)'!J2361))</f>
        <v>HYDRAULIC OIL PUMP</v>
      </c>
      <c r="I2361" s="38" t="str">
        <f>IF('query (10)'!F2361="","",'query (10)'!F2361)</f>
        <v>Time-based Maintenance</v>
      </c>
      <c r="J2361" s="38" t="str">
        <f>IF('query (10)'!F2361="","",IFERROR(INDEX(Cleaning_Rules!$B$14:$B$17,MATCH(TRIM('query (10)'!F2361),Cleaning_Rules!$A$14:$A$17,0)),"UNKNOWN"))</f>
        <v>TBM</v>
      </c>
      <c r="K2361" s="38" t="str">
        <f>IF('query (10)'!G2361="","",'query (10)'!G2361)</f>
        <v>เสร็จสิ้น</v>
      </c>
      <c r="L2361" s="38" t="str">
        <f>IF('query (10)'!G2361="","MISSING",IFERROR(INDEX(Cleaning_Rules!$B$5:$B$10,MATCH(TRIM('query (10)'!G2361),Cleaning_Rules!$A$5:$A$10,0)),"UNKNOWN"))</f>
        <v>COMPLETED</v>
      </c>
      <c r="M2361" s="38" t="str">
        <f>IF('query (10)'!I2361="","",'query (10)'!I2361)</f>
        <v>Mechanical</v>
      </c>
      <c r="N2361" s="38" t="str">
        <f>IF('query (10)'!O2361="","",'query (10)'!O2361)</f>
        <v>Inspection</v>
      </c>
      <c r="O2361" s="38" t="str">
        <f>IF('query (10)'!P2361="","",'query (10)'!P2361)</f>
        <v>Medium</v>
      </c>
      <c r="P2361" s="38" t="str">
        <f>IF('query (10)'!N2361="","",'query (10)'!N2361)</f>
        <v>เก็บตัวอย่างน้ำมันไฮดรอลิกและส่งไปทดสอบคุณภาพที่ห้องปฏิบัติการภายนอกตามกำหนดการบำรุงรักษาทุก 12 เดือน</v>
      </c>
      <c r="Q2361" s="38" t="str">
        <f>TRIM('query (10)'!N2361)</f>
        <v>เก็บตัวอย่างน้ำมันไฮดรอลิกและส่งไปทดสอบคุณภาพที่ห้องปฏิบัติการภายนอกตามกำหนดการบำรุงรักษาทุก 12 เดือน</v>
      </c>
      <c r="R2361" s="38" t="str">
        <f>TRIM(UPPER('query (10)'!R2361))</f>
        <v/>
      </c>
      <c r="S2361" s="38" t="str">
        <f>TRIM(UPPER('query (10)'!S2361))</f>
        <v/>
      </c>
      <c r="T2361" s="38" t="str">
        <f>IF('query (10)'!Q2361="","",TRIM(UPPER('query (10)'!Q2361)))</f>
        <v/>
      </c>
      <c r="U2361" s="38" t="str">
        <f>IF('query (10)'!T2361="","",'query (10)'!T2361)</f>
        <v/>
      </c>
      <c r="V2361" s="39" t="str">
        <f>IF('query (10)'!T2361="","",IFERROR(VALUE('query (10)'!T2361),""))</f>
        <v/>
      </c>
      <c r="W2361" s="40">
        <f>IF('query (10)'!U2361="","",'query (10)'!U2361)</f>
        <v>0</v>
      </c>
      <c r="X2361" s="39">
        <f>IF('query (10)'!V2361="","",'query (10)'!V2361)</f>
        <v>360</v>
      </c>
      <c r="Y2361" s="41">
        <f>IF('query (10)'!W2361="","",'query (10)'!W2361)</f>
        <v>46150</v>
      </c>
      <c r="Z2361" s="41">
        <f>IF('query (10)'!X2361="","",'query (10)'!X2361)</f>
        <v>46183</v>
      </c>
      <c r="AA2361" s="41">
        <f>IF('query (10)'!Y2361="","",'query (10)'!Y2361)</f>
        <v>46183</v>
      </c>
      <c r="AB2361" s="41">
        <f>IF('query (10)'!Z2361="","",'query (10)'!Z2361)</f>
        <v>46543</v>
      </c>
      <c r="AC2361" s="38" t="str">
        <f>IF(OR('query (10)'!AA2361="",COUNTIF(Cleaning_Rules!$A$21:$A$26,TRIM('query (10)'!AA2361))&gt;0),"",TRIM('query (10)'!AA2361))</f>
        <v/>
      </c>
      <c r="AD2361" s="38" t="str">
        <f>IF('query (10)'!AB2361="","",TRIM(IFERROR(_xlfn.TEXTBEFORE('query (10)'!AB2361,"("),'query (10)'!AB2361)))</f>
        <v>เริ่มซ่อมงาน PM แล้ว รับผิดชอบโดย KUNANON PARAWANWONG</v>
      </c>
      <c r="AE2361" s="38" t="str">
        <f>IFERROR(LOWER(TRIM(_xlfn.TEXTBEFORE(_xlfn.TEXTAFTER('query (10)'!AB2361,"("),")"))),"")</f>
        <v>parawanwong-k-3161@nsk.com</v>
      </c>
      <c r="AF2361" s="38" t="str">
        <f>IF('query (10)'!AD2361="","",TRIM('query (10)'!AD2361))</f>
        <v>คุณานนต์ ปารวัณวงศ์</v>
      </c>
      <c r="AG2361" s="38" t="str">
        <f>IF('query (10)'!AE2361="","",TRIM('query (10)'!AE2361))</f>
        <v>คุณานนต์ ปารวัณวงศ์</v>
      </c>
      <c r="AH2361" s="38" t="str">
        <f>IF('query (10)'!AF2361="","",IFERROR(VALUE('query (10)'!AF2361),""))</f>
        <v/>
      </c>
      <c r="AI2361" s="38" t="str">
        <f>IF('query (10)'!AG2361="","",TRIM('query (10)'!AG2361))</f>
        <v/>
      </c>
      <c r="AJ2361" s="38" t="str">
        <f>IF('query (10)'!AH2361="","",IFERROR(VALUE('query (10)'!AH2361),""))</f>
        <v/>
      </c>
      <c r="AK2361" s="38" t="str">
        <f>IF('query (10)'!AI2361="","",TRIM('query (10)'!AI2361))</f>
        <v/>
      </c>
      <c r="AL2361" s="42">
        <f t="shared" si="180"/>
        <v>2026</v>
      </c>
      <c r="AM2361" s="42" t="str">
        <f t="shared" si="181"/>
        <v>2026-05</v>
      </c>
      <c r="AN2361" s="42" t="str">
        <f t="shared" ca="1" si="182"/>
        <v/>
      </c>
      <c r="AO2361" s="42" t="str">
        <f t="shared" si="183"/>
        <v>GR-696 | OUTER RING RACEWAY SUPER FINISH MACHINE | KWD6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61" s="42" t="str">
        <f>_xlfn.TEXTJOIN("; ",TRUE,IF(COUNTA('query (10)'!A2361:AK2361)&lt;=6,"NEAR_EMPTY_ROW",""),IF($K2361="","MISSING_STATUS",""),IF(AND($K2361="เสร็จสิ้น",$Z2361=""),"DONE_NO_ACTUAL_DATE",""),IF(AND($I2361="Condition-based Maintenance",$AH2361=""),"CBM_NO_MEASUREMENT",""),IF(OR($X2361="",$X2361=0),"INVALID_PERIOD",""),IF(AND($AA2361&lt;&gt;"",$AB2361&lt;&gt;"",$AB2361&lt;$AA2361),"DATE_SEQUENCE_ERROR",""),IF(AND($AB2361&lt;&gt;"",$AB2361&gt;DATE(2030,12,31)),"DATE_OUTLIER",""),IF($C2361="","MISSING_QRCODE",""),IF($J2361="UNKNOWN","UNKNOWN_PM_TYPE",""),IF($L2361="UNKNOWN","UNKNOWN_STATUS",""))</f>
        <v/>
      </c>
      <c r="AQ2361" s="42" t="str">
        <f t="shared" si="184"/>
        <v>NO</v>
      </c>
    </row>
    <row r="2362" spans="1:43" x14ac:dyDescent="0.3">
      <c r="A2362" s="38">
        <f>IF('query (10)'!A2362="","",'query (10)'!A2362)</f>
        <v>2610</v>
      </c>
      <c r="B2362" s="38">
        <f>IF('query (10)'!B2362="","",'query (10)'!B2362)</f>
        <v>20750</v>
      </c>
      <c r="C2362" s="38" t="str">
        <f>TRIM(UPPER('query (10)'!M2362))</f>
        <v>GR-689</v>
      </c>
      <c r="D2362" s="38" t="str">
        <f>TRIM(UPPER(IFERROR(_xlfn.TEXTBEFORE('query (10)'!L2362,"("),'query (10)'!L2362)))</f>
        <v>INNER RING RACEWAY GRINDING MACHINE</v>
      </c>
      <c r="E2362" s="38" t="str">
        <f>IFERROR(TRIM(UPPER(_xlfn.TEXTBEFORE(_xlfn.TEXTAFTER('query (10)'!L2362,"("),")"))),"")</f>
        <v/>
      </c>
      <c r="F2362" s="38" t="str">
        <f>TRIM('query (10)'!K2362)</f>
        <v>KWD6</v>
      </c>
      <c r="G2362" s="38" t="str">
        <f>IF('query (10)'!J2362="","",'query (10)'!J2362)</f>
        <v>Hydraulic oil pump</v>
      </c>
      <c r="H2362" s="38" t="str">
        <f>TRIM(UPPER('query (10)'!J2362))</f>
        <v>HYDRAULIC OIL PUMP</v>
      </c>
      <c r="I2362" s="38" t="str">
        <f>IF('query (10)'!F2362="","",'query (10)'!F2362)</f>
        <v>Time-based Maintenance</v>
      </c>
      <c r="J2362" s="38" t="str">
        <f>IF('query (10)'!F2362="","",IFERROR(INDEX(Cleaning_Rules!$B$14:$B$17,MATCH(TRIM('query (10)'!F2362),Cleaning_Rules!$A$14:$A$17,0)),"UNKNOWN"))</f>
        <v>TBM</v>
      </c>
      <c r="K2362" s="38" t="str">
        <f>IF('query (10)'!G2362="","",'query (10)'!G2362)</f>
        <v>เสร็จสิ้น</v>
      </c>
      <c r="L2362" s="38" t="str">
        <f>IF('query (10)'!G2362="","MISSING",IFERROR(INDEX(Cleaning_Rules!$B$5:$B$10,MATCH(TRIM('query (10)'!G2362),Cleaning_Rules!$A$5:$A$10,0)),"UNKNOWN"))</f>
        <v>COMPLETED</v>
      </c>
      <c r="M2362" s="38" t="str">
        <f>IF('query (10)'!I2362="","",'query (10)'!I2362)</f>
        <v>Mechanical</v>
      </c>
      <c r="N2362" s="38" t="str">
        <f>IF('query (10)'!O2362="","",'query (10)'!O2362)</f>
        <v>Inspection</v>
      </c>
      <c r="O2362" s="38" t="str">
        <f>IF('query (10)'!P2362="","",'query (10)'!P2362)</f>
        <v>Medium</v>
      </c>
      <c r="P2362" s="38" t="str">
        <f>IF('query (10)'!N2362="","",'query (10)'!N2362)</f>
        <v>เก็บตัวอย่างน้ำมันไฮดรอลิกและส่งไปทดสอบคุณภาพที่ห้องปฏิบัติการภายนอกตามกำหนดการบำรุงรักษาทุก 12 เดือน</v>
      </c>
      <c r="Q2362" s="38" t="str">
        <f>TRIM('query (10)'!N2362)</f>
        <v>เก็บตัวอย่างน้ำมันไฮดรอลิกและส่งไปทดสอบคุณภาพที่ห้องปฏิบัติการภายนอกตามกำหนดการบำรุงรักษาทุก 12 เดือน</v>
      </c>
      <c r="R2362" s="38" t="str">
        <f>TRIM(UPPER('query (10)'!R2362))</f>
        <v/>
      </c>
      <c r="S2362" s="38" t="str">
        <f>TRIM(UPPER('query (10)'!S2362))</f>
        <v/>
      </c>
      <c r="T2362" s="38" t="str">
        <f>IF('query (10)'!Q2362="","",TRIM(UPPER('query (10)'!Q2362)))</f>
        <v/>
      </c>
      <c r="U2362" s="38" t="str">
        <f>IF('query (10)'!T2362="","",'query (10)'!T2362)</f>
        <v/>
      </c>
      <c r="V2362" s="39" t="str">
        <f>IF('query (10)'!T2362="","",IFERROR(VALUE('query (10)'!T2362),""))</f>
        <v/>
      </c>
      <c r="W2362" s="40">
        <f>IF('query (10)'!U2362="","",'query (10)'!U2362)</f>
        <v>0</v>
      </c>
      <c r="X2362" s="39">
        <f>IF('query (10)'!V2362="","",'query (10)'!V2362)</f>
        <v>360</v>
      </c>
      <c r="Y2362" s="41">
        <f>IF('query (10)'!W2362="","",'query (10)'!W2362)</f>
        <v>46150</v>
      </c>
      <c r="Z2362" s="41">
        <f>IF('query (10)'!X2362="","",'query (10)'!X2362)</f>
        <v>46183</v>
      </c>
      <c r="AA2362" s="41">
        <f>IF('query (10)'!Y2362="","",'query (10)'!Y2362)</f>
        <v>46183</v>
      </c>
      <c r="AB2362" s="41">
        <f>IF('query (10)'!Z2362="","",'query (10)'!Z2362)</f>
        <v>46543</v>
      </c>
      <c r="AC2362" s="38" t="str">
        <f>IF(OR('query (10)'!AA2362="",COUNTIF(Cleaning_Rules!$A$21:$A$26,TRIM('query (10)'!AA2362))&gt;0),"",TRIM('query (10)'!AA2362))</f>
        <v/>
      </c>
      <c r="AD2362" s="38" t="str">
        <f>IF('query (10)'!AB2362="","",TRIM(IFERROR(_xlfn.TEXTBEFORE('query (10)'!AB2362,"("),'query (10)'!AB2362)))</f>
        <v>เริ่มซ่อมงาน PM แล้ว รับผิดชอบโดย KUNANON PARAWANWONG</v>
      </c>
      <c r="AE2362" s="38" t="str">
        <f>IFERROR(LOWER(TRIM(_xlfn.TEXTBEFORE(_xlfn.TEXTAFTER('query (10)'!AB2362,"("),")"))),"")</f>
        <v>parawanwong-k-3161@nsk.com</v>
      </c>
      <c r="AF2362" s="38" t="str">
        <f>IF('query (10)'!AD2362="","",TRIM('query (10)'!AD2362))</f>
        <v>คุณานนต์ ปารวัณวงศ์</v>
      </c>
      <c r="AG2362" s="38" t="str">
        <f>IF('query (10)'!AE2362="","",TRIM('query (10)'!AE2362))</f>
        <v>คุณานนต์ ปารวัณวงศ์</v>
      </c>
      <c r="AH2362" s="38" t="str">
        <f>IF('query (10)'!AF2362="","",IFERROR(VALUE('query (10)'!AF2362),""))</f>
        <v/>
      </c>
      <c r="AI2362" s="38" t="str">
        <f>IF('query (10)'!AG2362="","",TRIM('query (10)'!AG2362))</f>
        <v/>
      </c>
      <c r="AJ2362" s="38" t="str">
        <f>IF('query (10)'!AH2362="","",IFERROR(VALUE('query (10)'!AH2362),""))</f>
        <v/>
      </c>
      <c r="AK2362" s="38" t="str">
        <f>IF('query (10)'!AI2362="","",TRIM('query (10)'!AI2362))</f>
        <v/>
      </c>
      <c r="AL2362" s="42">
        <f t="shared" si="180"/>
        <v>2026</v>
      </c>
      <c r="AM2362" s="42" t="str">
        <f t="shared" si="181"/>
        <v>2026-05</v>
      </c>
      <c r="AN2362" s="42" t="str">
        <f t="shared" ca="1" si="182"/>
        <v/>
      </c>
      <c r="AO2362" s="42" t="str">
        <f t="shared" si="183"/>
        <v>GR-689 | INNER RING RACEWAY GRINDING MACHINE | KWD6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62" s="42" t="str">
        <f>_xlfn.TEXTJOIN("; ",TRUE,IF(COUNTA('query (10)'!A2362:AK2362)&lt;=6,"NEAR_EMPTY_ROW",""),IF($K2362="","MISSING_STATUS",""),IF(AND($K2362="เสร็จสิ้น",$Z2362=""),"DONE_NO_ACTUAL_DATE",""),IF(AND($I2362="Condition-based Maintenance",$AH2362=""),"CBM_NO_MEASUREMENT",""),IF(OR($X2362="",$X2362=0),"INVALID_PERIOD",""),IF(AND($AA2362&lt;&gt;"",$AB2362&lt;&gt;"",$AB2362&lt;$AA2362),"DATE_SEQUENCE_ERROR",""),IF(AND($AB2362&lt;&gt;"",$AB2362&gt;DATE(2030,12,31)),"DATE_OUTLIER",""),IF($C2362="","MISSING_QRCODE",""),IF($J2362="UNKNOWN","UNKNOWN_PM_TYPE",""),IF($L2362="UNKNOWN","UNKNOWN_STATUS",""))</f>
        <v/>
      </c>
      <c r="AQ2362" s="42" t="str">
        <f t="shared" si="184"/>
        <v>NO</v>
      </c>
    </row>
    <row r="2363" spans="1:43" x14ac:dyDescent="0.3">
      <c r="A2363" s="38">
        <f>IF('query (10)'!A2363="","",'query (10)'!A2363)</f>
        <v>2611</v>
      </c>
      <c r="B2363" s="38">
        <f>IF('query (10)'!B2363="","",'query (10)'!B2363)</f>
        <v>20751</v>
      </c>
      <c r="C2363" s="38" t="str">
        <f>TRIM(UPPER('query (10)'!M2363))</f>
        <v>GR-690</v>
      </c>
      <c r="D2363" s="38" t="str">
        <f>TRIM(UPPER(IFERROR(_xlfn.TEXTBEFORE('query (10)'!L2363,"("),'query (10)'!L2363)))</f>
        <v>INNER RING RIB GRINDING MACHINE</v>
      </c>
      <c r="E2363" s="38" t="str">
        <f>IFERROR(TRIM(UPPER(_xlfn.TEXTBEFORE(_xlfn.TEXTAFTER('query (10)'!L2363,"("),")"))),"")</f>
        <v/>
      </c>
      <c r="F2363" s="38" t="str">
        <f>TRIM('query (10)'!K2363)</f>
        <v>KWD6</v>
      </c>
      <c r="G2363" s="38" t="str">
        <f>IF('query (10)'!J2363="","",'query (10)'!J2363)</f>
        <v>Hydraulic oil pump</v>
      </c>
      <c r="H2363" s="38" t="str">
        <f>TRIM(UPPER('query (10)'!J2363))</f>
        <v>HYDRAULIC OIL PUMP</v>
      </c>
      <c r="I2363" s="38" t="str">
        <f>IF('query (10)'!F2363="","",'query (10)'!F2363)</f>
        <v>Time-based Maintenance</v>
      </c>
      <c r="J2363" s="38" t="str">
        <f>IF('query (10)'!F2363="","",IFERROR(INDEX(Cleaning_Rules!$B$14:$B$17,MATCH(TRIM('query (10)'!F2363),Cleaning_Rules!$A$14:$A$17,0)),"UNKNOWN"))</f>
        <v>TBM</v>
      </c>
      <c r="K2363" s="38" t="str">
        <f>IF('query (10)'!G2363="","",'query (10)'!G2363)</f>
        <v>เสร็จสิ้น</v>
      </c>
      <c r="L2363" s="38" t="str">
        <f>IF('query (10)'!G2363="","MISSING",IFERROR(INDEX(Cleaning_Rules!$B$5:$B$10,MATCH(TRIM('query (10)'!G2363),Cleaning_Rules!$A$5:$A$10,0)),"UNKNOWN"))</f>
        <v>COMPLETED</v>
      </c>
      <c r="M2363" s="38" t="str">
        <f>IF('query (10)'!I2363="","",'query (10)'!I2363)</f>
        <v>Mechanical</v>
      </c>
      <c r="N2363" s="38" t="str">
        <f>IF('query (10)'!O2363="","",'query (10)'!O2363)</f>
        <v>Inspection</v>
      </c>
      <c r="O2363" s="38" t="str">
        <f>IF('query (10)'!P2363="","",'query (10)'!P2363)</f>
        <v>Medium</v>
      </c>
      <c r="P2363" s="38" t="str">
        <f>IF('query (10)'!N2363="","",'query (10)'!N2363)</f>
        <v>เก็บตัวอย่างน้ำมันไฮดรอลิกและส่งไปทดสอบคุณภาพที่ห้องปฏิบัติการภายนอกตามกำหนดการบำรุงรักษาทุก 12 เดือน</v>
      </c>
      <c r="Q2363" s="38" t="str">
        <f>TRIM('query (10)'!N2363)</f>
        <v>เก็บตัวอย่างน้ำมันไฮดรอลิกและส่งไปทดสอบคุณภาพที่ห้องปฏิบัติการภายนอกตามกำหนดการบำรุงรักษาทุก 12 เดือน</v>
      </c>
      <c r="R2363" s="38" t="str">
        <f>TRIM(UPPER('query (10)'!R2363))</f>
        <v/>
      </c>
      <c r="S2363" s="38" t="str">
        <f>TRIM(UPPER('query (10)'!S2363))</f>
        <v/>
      </c>
      <c r="T2363" s="38" t="str">
        <f>IF('query (10)'!Q2363="","",TRIM(UPPER('query (10)'!Q2363)))</f>
        <v/>
      </c>
      <c r="U2363" s="38" t="str">
        <f>IF('query (10)'!T2363="","",'query (10)'!T2363)</f>
        <v/>
      </c>
      <c r="V2363" s="39" t="str">
        <f>IF('query (10)'!T2363="","",IFERROR(VALUE('query (10)'!T2363),""))</f>
        <v/>
      </c>
      <c r="W2363" s="40">
        <f>IF('query (10)'!U2363="","",'query (10)'!U2363)</f>
        <v>0</v>
      </c>
      <c r="X2363" s="39">
        <f>IF('query (10)'!V2363="","",'query (10)'!V2363)</f>
        <v>360</v>
      </c>
      <c r="Y2363" s="41">
        <f>IF('query (10)'!W2363="","",'query (10)'!W2363)</f>
        <v>46150</v>
      </c>
      <c r="Z2363" s="41">
        <f>IF('query (10)'!X2363="","",'query (10)'!X2363)</f>
        <v>46183</v>
      </c>
      <c r="AA2363" s="41">
        <f>IF('query (10)'!Y2363="","",'query (10)'!Y2363)</f>
        <v>46183</v>
      </c>
      <c r="AB2363" s="41">
        <f>IF('query (10)'!Z2363="","",'query (10)'!Z2363)</f>
        <v>46543</v>
      </c>
      <c r="AC2363" s="38" t="str">
        <f>IF(OR('query (10)'!AA2363="",COUNTIF(Cleaning_Rules!$A$21:$A$26,TRIM('query (10)'!AA2363))&gt;0),"",TRIM('query (10)'!AA2363))</f>
        <v/>
      </c>
      <c r="AD2363" s="38" t="str">
        <f>IF('query (10)'!AB2363="","",TRIM(IFERROR(_xlfn.TEXTBEFORE('query (10)'!AB2363,"("),'query (10)'!AB2363)))</f>
        <v>เริ่มซ่อมงาน PM แล้ว รับผิดชอบโดย KUNANON PARAWANWONG</v>
      </c>
      <c r="AE2363" s="38" t="str">
        <f>IFERROR(LOWER(TRIM(_xlfn.TEXTBEFORE(_xlfn.TEXTAFTER('query (10)'!AB2363,"("),")"))),"")</f>
        <v>parawanwong-k-3161@nsk.com</v>
      </c>
      <c r="AF2363" s="38" t="str">
        <f>IF('query (10)'!AD2363="","",TRIM('query (10)'!AD2363))</f>
        <v>คุณานนต์ ปารวัณวงศ์</v>
      </c>
      <c r="AG2363" s="38" t="str">
        <f>IF('query (10)'!AE2363="","",TRIM('query (10)'!AE2363))</f>
        <v>คุณานนต์ ปารวัณวงศ์</v>
      </c>
      <c r="AH2363" s="38" t="str">
        <f>IF('query (10)'!AF2363="","",IFERROR(VALUE('query (10)'!AF2363),""))</f>
        <v/>
      </c>
      <c r="AI2363" s="38" t="str">
        <f>IF('query (10)'!AG2363="","",TRIM('query (10)'!AG2363))</f>
        <v/>
      </c>
      <c r="AJ2363" s="38" t="str">
        <f>IF('query (10)'!AH2363="","",IFERROR(VALUE('query (10)'!AH2363),""))</f>
        <v/>
      </c>
      <c r="AK2363" s="38" t="str">
        <f>IF('query (10)'!AI2363="","",TRIM('query (10)'!AI2363))</f>
        <v/>
      </c>
      <c r="AL2363" s="42">
        <f t="shared" si="180"/>
        <v>2026</v>
      </c>
      <c r="AM2363" s="42" t="str">
        <f t="shared" si="181"/>
        <v>2026-05</v>
      </c>
      <c r="AN2363" s="42" t="str">
        <f t="shared" ca="1" si="182"/>
        <v/>
      </c>
      <c r="AO2363" s="42" t="str">
        <f t="shared" si="183"/>
        <v>GR-690 | INNER RING RIB GRINDING MACHINE | KWD6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63" s="42" t="str">
        <f>_xlfn.TEXTJOIN("; ",TRUE,IF(COUNTA('query (10)'!A2363:AK2363)&lt;=6,"NEAR_EMPTY_ROW",""),IF($K2363="","MISSING_STATUS",""),IF(AND($K2363="เสร็จสิ้น",$Z2363=""),"DONE_NO_ACTUAL_DATE",""),IF(AND($I2363="Condition-based Maintenance",$AH2363=""),"CBM_NO_MEASUREMENT",""),IF(OR($X2363="",$X2363=0),"INVALID_PERIOD",""),IF(AND($AA2363&lt;&gt;"",$AB2363&lt;&gt;"",$AB2363&lt;$AA2363),"DATE_SEQUENCE_ERROR",""),IF(AND($AB2363&lt;&gt;"",$AB2363&gt;DATE(2030,12,31)),"DATE_OUTLIER",""),IF($C2363="","MISSING_QRCODE",""),IF($J2363="UNKNOWN","UNKNOWN_PM_TYPE",""),IF($L2363="UNKNOWN","UNKNOWN_STATUS",""))</f>
        <v/>
      </c>
      <c r="AQ2363" s="42" t="str">
        <f t="shared" si="184"/>
        <v>NO</v>
      </c>
    </row>
    <row r="2364" spans="1:43" x14ac:dyDescent="0.3">
      <c r="A2364" s="38">
        <f>IF('query (10)'!A2364="","",'query (10)'!A2364)</f>
        <v>2613</v>
      </c>
      <c r="B2364" s="38">
        <f>IF('query (10)'!B2364="","",'query (10)'!B2364)</f>
        <v>20752</v>
      </c>
      <c r="C2364" s="38" t="str">
        <f>TRIM(UPPER('query (10)'!M2364))</f>
        <v>GR-691</v>
      </c>
      <c r="D2364" s="38" t="str">
        <f>TRIM(UPPER(IFERROR(_xlfn.TEXTBEFORE('query (10)'!L2364,"("),'query (10)'!L2364)))</f>
        <v>INNER RING BORE GRINDING MACHINE</v>
      </c>
      <c r="E2364" s="38" t="str">
        <f>IFERROR(TRIM(UPPER(_xlfn.TEXTBEFORE(_xlfn.TEXTAFTER('query (10)'!L2364,"("),")"))),"")</f>
        <v/>
      </c>
      <c r="F2364" s="38" t="str">
        <f>TRIM('query (10)'!K2364)</f>
        <v>KWD6</v>
      </c>
      <c r="G2364" s="38" t="str">
        <f>IF('query (10)'!J2364="","",'query (10)'!J2364)</f>
        <v>Hydraulic oil pump</v>
      </c>
      <c r="H2364" s="38" t="str">
        <f>TRIM(UPPER('query (10)'!J2364))</f>
        <v>HYDRAULIC OIL PUMP</v>
      </c>
      <c r="I2364" s="38" t="str">
        <f>IF('query (10)'!F2364="","",'query (10)'!F2364)</f>
        <v>Time-based Maintenance</v>
      </c>
      <c r="J2364" s="38" t="str">
        <f>IF('query (10)'!F2364="","",IFERROR(INDEX(Cleaning_Rules!$B$14:$B$17,MATCH(TRIM('query (10)'!F2364),Cleaning_Rules!$A$14:$A$17,0)),"UNKNOWN"))</f>
        <v>TBM</v>
      </c>
      <c r="K2364" s="38" t="str">
        <f>IF('query (10)'!G2364="","",'query (10)'!G2364)</f>
        <v>เสร็จสิ้น</v>
      </c>
      <c r="L2364" s="38" t="str">
        <f>IF('query (10)'!G2364="","MISSING",IFERROR(INDEX(Cleaning_Rules!$B$5:$B$10,MATCH(TRIM('query (10)'!G2364),Cleaning_Rules!$A$5:$A$10,0)),"UNKNOWN"))</f>
        <v>COMPLETED</v>
      </c>
      <c r="M2364" s="38" t="str">
        <f>IF('query (10)'!I2364="","",'query (10)'!I2364)</f>
        <v>Mechanical</v>
      </c>
      <c r="N2364" s="38" t="str">
        <f>IF('query (10)'!O2364="","",'query (10)'!O2364)</f>
        <v>Inspection</v>
      </c>
      <c r="O2364" s="38" t="str">
        <f>IF('query (10)'!P2364="","",'query (10)'!P2364)</f>
        <v>Medium</v>
      </c>
      <c r="P2364" s="38" t="str">
        <f>IF('query (10)'!N2364="","",'query (10)'!N2364)</f>
        <v>เก็บตัวอย่างน้ำมันไฮดรอลิกและส่งไปทดสอบคุณภาพที่ห้องปฏิบัติการภายนอกตามกำหนดการบำรุงรักษาทุก 12 เดือน</v>
      </c>
      <c r="Q2364" s="38" t="str">
        <f>TRIM('query (10)'!N2364)</f>
        <v>เก็บตัวอย่างน้ำมันไฮดรอลิกและส่งไปทดสอบคุณภาพที่ห้องปฏิบัติการภายนอกตามกำหนดการบำรุงรักษาทุก 12 เดือน</v>
      </c>
      <c r="R2364" s="38" t="str">
        <f>TRIM(UPPER('query (10)'!R2364))</f>
        <v/>
      </c>
      <c r="S2364" s="38" t="str">
        <f>TRIM(UPPER('query (10)'!S2364))</f>
        <v/>
      </c>
      <c r="T2364" s="38" t="str">
        <f>IF('query (10)'!Q2364="","",TRIM(UPPER('query (10)'!Q2364)))</f>
        <v/>
      </c>
      <c r="U2364" s="38" t="str">
        <f>IF('query (10)'!T2364="","",'query (10)'!T2364)</f>
        <v/>
      </c>
      <c r="V2364" s="39" t="str">
        <f>IF('query (10)'!T2364="","",IFERROR(VALUE('query (10)'!T2364),""))</f>
        <v/>
      </c>
      <c r="W2364" s="40">
        <f>IF('query (10)'!U2364="","",'query (10)'!U2364)</f>
        <v>0</v>
      </c>
      <c r="X2364" s="39">
        <f>IF('query (10)'!V2364="","",'query (10)'!V2364)</f>
        <v>360</v>
      </c>
      <c r="Y2364" s="41">
        <f>IF('query (10)'!W2364="","",'query (10)'!W2364)</f>
        <v>46150</v>
      </c>
      <c r="Z2364" s="41">
        <f>IF('query (10)'!X2364="","",'query (10)'!X2364)</f>
        <v>46183</v>
      </c>
      <c r="AA2364" s="41">
        <f>IF('query (10)'!Y2364="","",'query (10)'!Y2364)</f>
        <v>46183</v>
      </c>
      <c r="AB2364" s="41">
        <f>IF('query (10)'!Z2364="","",'query (10)'!Z2364)</f>
        <v>46543</v>
      </c>
      <c r="AC2364" s="38" t="str">
        <f>IF(OR('query (10)'!AA2364="",COUNTIF(Cleaning_Rules!$A$21:$A$26,TRIM('query (10)'!AA2364))&gt;0),"",TRIM('query (10)'!AA2364))</f>
        <v/>
      </c>
      <c r="AD2364" s="38" t="str">
        <f>IF('query (10)'!AB2364="","",TRIM(IFERROR(_xlfn.TEXTBEFORE('query (10)'!AB2364,"("),'query (10)'!AB2364)))</f>
        <v>เริ่มซ่อมงาน PM แล้ว รับผิดชอบโดย KUNANON PARAWANWONG</v>
      </c>
      <c r="AE2364" s="38" t="str">
        <f>IFERROR(LOWER(TRIM(_xlfn.TEXTBEFORE(_xlfn.TEXTAFTER('query (10)'!AB2364,"("),")"))),"")</f>
        <v>parawanwong-k-3161@nsk.com</v>
      </c>
      <c r="AF2364" s="38" t="str">
        <f>IF('query (10)'!AD2364="","",TRIM('query (10)'!AD2364))</f>
        <v>คุณานนต์ ปารวัณวงศ์</v>
      </c>
      <c r="AG2364" s="38" t="str">
        <f>IF('query (10)'!AE2364="","",TRIM('query (10)'!AE2364))</f>
        <v>คุณานนต์ ปารวัณวงศ์</v>
      </c>
      <c r="AH2364" s="38" t="str">
        <f>IF('query (10)'!AF2364="","",IFERROR(VALUE('query (10)'!AF2364),""))</f>
        <v/>
      </c>
      <c r="AI2364" s="38" t="str">
        <f>IF('query (10)'!AG2364="","",TRIM('query (10)'!AG2364))</f>
        <v/>
      </c>
      <c r="AJ2364" s="38" t="str">
        <f>IF('query (10)'!AH2364="","",IFERROR(VALUE('query (10)'!AH2364),""))</f>
        <v/>
      </c>
      <c r="AK2364" s="38" t="str">
        <f>IF('query (10)'!AI2364="","",TRIM('query (10)'!AI2364))</f>
        <v/>
      </c>
      <c r="AL2364" s="42">
        <f t="shared" si="180"/>
        <v>2026</v>
      </c>
      <c r="AM2364" s="42" t="str">
        <f t="shared" si="181"/>
        <v>2026-05</v>
      </c>
      <c r="AN2364" s="42" t="str">
        <f t="shared" ca="1" si="182"/>
        <v/>
      </c>
      <c r="AO2364" s="42" t="str">
        <f t="shared" si="183"/>
        <v>GR-691 | INNER RING BORE GRINDING MACHINE | KWD6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64" s="42" t="str">
        <f>_xlfn.TEXTJOIN("; ",TRUE,IF(COUNTA('query (10)'!A2364:AK2364)&lt;=6,"NEAR_EMPTY_ROW",""),IF($K2364="","MISSING_STATUS",""),IF(AND($K2364="เสร็จสิ้น",$Z2364=""),"DONE_NO_ACTUAL_DATE",""),IF(AND($I2364="Condition-based Maintenance",$AH2364=""),"CBM_NO_MEASUREMENT",""),IF(OR($X2364="",$X2364=0),"INVALID_PERIOD",""),IF(AND($AA2364&lt;&gt;"",$AB2364&lt;&gt;"",$AB2364&lt;$AA2364),"DATE_SEQUENCE_ERROR",""),IF(AND($AB2364&lt;&gt;"",$AB2364&gt;DATE(2030,12,31)),"DATE_OUTLIER",""),IF($C2364="","MISSING_QRCODE",""),IF($J2364="UNKNOWN","UNKNOWN_PM_TYPE",""),IF($L2364="UNKNOWN","UNKNOWN_STATUS",""))</f>
        <v/>
      </c>
      <c r="AQ2364" s="42" t="str">
        <f t="shared" si="184"/>
        <v>NO</v>
      </c>
    </row>
    <row r="2365" spans="1:43" x14ac:dyDescent="0.3">
      <c r="A2365" s="38">
        <f>IF('query (10)'!A2365="","",'query (10)'!A2365)</f>
        <v>2614</v>
      </c>
      <c r="B2365" s="38">
        <f>IF('query (10)'!B2365="","",'query (10)'!B2365)</f>
        <v>20753</v>
      </c>
      <c r="C2365" s="38" t="str">
        <f>TRIM(UPPER('query (10)'!M2365))</f>
        <v>GR-693</v>
      </c>
      <c r="D2365" s="38" t="str">
        <f>TRIM(UPPER(IFERROR(_xlfn.TEXTBEFORE('query (10)'!L2365,"("),'query (10)'!L2365)))</f>
        <v>INNER RING RACEWAY AND RIB SUPER FINISH MACHINE</v>
      </c>
      <c r="E2365" s="38" t="str">
        <f>IFERROR(TRIM(UPPER(_xlfn.TEXTBEFORE(_xlfn.TEXTAFTER('query (10)'!L2365,"("),")"))),"")</f>
        <v/>
      </c>
      <c r="F2365" s="38" t="str">
        <f>TRIM('query (10)'!K2365)</f>
        <v>KWD6</v>
      </c>
      <c r="G2365" s="38" t="str">
        <f>IF('query (10)'!J2365="","",'query (10)'!J2365)</f>
        <v>Hydraulic oil pump</v>
      </c>
      <c r="H2365" s="38" t="str">
        <f>TRIM(UPPER('query (10)'!J2365))</f>
        <v>HYDRAULIC OIL PUMP</v>
      </c>
      <c r="I2365" s="38" t="str">
        <f>IF('query (10)'!F2365="","",'query (10)'!F2365)</f>
        <v>Time-based Maintenance</v>
      </c>
      <c r="J2365" s="38" t="str">
        <f>IF('query (10)'!F2365="","",IFERROR(INDEX(Cleaning_Rules!$B$14:$B$17,MATCH(TRIM('query (10)'!F2365),Cleaning_Rules!$A$14:$A$17,0)),"UNKNOWN"))</f>
        <v>TBM</v>
      </c>
      <c r="K2365" s="38" t="str">
        <f>IF('query (10)'!G2365="","",'query (10)'!G2365)</f>
        <v>เสร็จสิ้น</v>
      </c>
      <c r="L2365" s="38" t="str">
        <f>IF('query (10)'!G2365="","MISSING",IFERROR(INDEX(Cleaning_Rules!$B$5:$B$10,MATCH(TRIM('query (10)'!G2365),Cleaning_Rules!$A$5:$A$10,0)),"UNKNOWN"))</f>
        <v>COMPLETED</v>
      </c>
      <c r="M2365" s="38" t="str">
        <f>IF('query (10)'!I2365="","",'query (10)'!I2365)</f>
        <v>Mechanical</v>
      </c>
      <c r="N2365" s="38" t="str">
        <f>IF('query (10)'!O2365="","",'query (10)'!O2365)</f>
        <v>Inspection</v>
      </c>
      <c r="O2365" s="38" t="str">
        <f>IF('query (10)'!P2365="","",'query (10)'!P2365)</f>
        <v>Medium</v>
      </c>
      <c r="P2365" s="38" t="str">
        <f>IF('query (10)'!N2365="","",'query (10)'!N2365)</f>
        <v>เก็บตัวอย่างน้ำมันไฮดรอลิกและส่งไปทดสอบคุณภาพที่ห้องปฏิบัติการภายนอกตามกำหนดการบำรุงรักษาทุก 12 เดือน</v>
      </c>
      <c r="Q2365" s="38" t="str">
        <f>TRIM('query (10)'!N2365)</f>
        <v>เก็บตัวอย่างน้ำมันไฮดรอลิกและส่งไปทดสอบคุณภาพที่ห้องปฏิบัติการภายนอกตามกำหนดการบำรุงรักษาทุก 12 เดือน</v>
      </c>
      <c r="R2365" s="38" t="str">
        <f>TRIM(UPPER('query (10)'!R2365))</f>
        <v/>
      </c>
      <c r="S2365" s="38" t="str">
        <f>TRIM(UPPER('query (10)'!S2365))</f>
        <v/>
      </c>
      <c r="T2365" s="38" t="str">
        <f>IF('query (10)'!Q2365="","",TRIM(UPPER('query (10)'!Q2365)))</f>
        <v/>
      </c>
      <c r="U2365" s="38" t="str">
        <f>IF('query (10)'!T2365="","",'query (10)'!T2365)</f>
        <v/>
      </c>
      <c r="V2365" s="39" t="str">
        <f>IF('query (10)'!T2365="","",IFERROR(VALUE('query (10)'!T2365),""))</f>
        <v/>
      </c>
      <c r="W2365" s="40">
        <f>IF('query (10)'!U2365="","",'query (10)'!U2365)</f>
        <v>0</v>
      </c>
      <c r="X2365" s="39">
        <f>IF('query (10)'!V2365="","",'query (10)'!V2365)</f>
        <v>360</v>
      </c>
      <c r="Y2365" s="41">
        <f>IF('query (10)'!W2365="","",'query (10)'!W2365)</f>
        <v>46150</v>
      </c>
      <c r="Z2365" s="41">
        <f>IF('query (10)'!X2365="","",'query (10)'!X2365)</f>
        <v>46183</v>
      </c>
      <c r="AA2365" s="41">
        <f>IF('query (10)'!Y2365="","",'query (10)'!Y2365)</f>
        <v>46183</v>
      </c>
      <c r="AB2365" s="41">
        <f>IF('query (10)'!Z2365="","",'query (10)'!Z2365)</f>
        <v>46543</v>
      </c>
      <c r="AC2365" s="38" t="str">
        <f>IF(OR('query (10)'!AA2365="",COUNTIF(Cleaning_Rules!$A$21:$A$26,TRIM('query (10)'!AA2365))&gt;0),"",TRIM('query (10)'!AA2365))</f>
        <v/>
      </c>
      <c r="AD2365" s="38" t="str">
        <f>IF('query (10)'!AB2365="","",TRIM(IFERROR(_xlfn.TEXTBEFORE('query (10)'!AB2365,"("),'query (10)'!AB2365)))</f>
        <v>เริ่มซ่อมงาน PM แล้ว รับผิดชอบโดย KUNANON PARAWANWONG</v>
      </c>
      <c r="AE2365" s="38" t="str">
        <f>IFERROR(LOWER(TRIM(_xlfn.TEXTBEFORE(_xlfn.TEXTAFTER('query (10)'!AB2365,"("),")"))),"")</f>
        <v>parawanwong-k-3161@nsk.com</v>
      </c>
      <c r="AF2365" s="38" t="str">
        <f>IF('query (10)'!AD2365="","",TRIM('query (10)'!AD2365))</f>
        <v>คุณานนต์ ปารวัณวงศ์</v>
      </c>
      <c r="AG2365" s="38" t="str">
        <f>IF('query (10)'!AE2365="","",TRIM('query (10)'!AE2365))</f>
        <v>คุณานนต์ ปารวัณวงศ์</v>
      </c>
      <c r="AH2365" s="38" t="str">
        <f>IF('query (10)'!AF2365="","",IFERROR(VALUE('query (10)'!AF2365),""))</f>
        <v/>
      </c>
      <c r="AI2365" s="38" t="str">
        <f>IF('query (10)'!AG2365="","",TRIM('query (10)'!AG2365))</f>
        <v/>
      </c>
      <c r="AJ2365" s="38" t="str">
        <f>IF('query (10)'!AH2365="","",IFERROR(VALUE('query (10)'!AH2365),""))</f>
        <v/>
      </c>
      <c r="AK2365" s="38" t="str">
        <f>IF('query (10)'!AI2365="","",TRIM('query (10)'!AI2365))</f>
        <v/>
      </c>
      <c r="AL2365" s="42">
        <f t="shared" si="180"/>
        <v>2026</v>
      </c>
      <c r="AM2365" s="42" t="str">
        <f t="shared" si="181"/>
        <v>2026-05</v>
      </c>
      <c r="AN2365" s="42" t="str">
        <f t="shared" ca="1" si="182"/>
        <v/>
      </c>
      <c r="AO2365" s="42" t="str">
        <f t="shared" si="183"/>
        <v>GR-693 | INNER RING RACEWAY AND RIB SUPER FINISH MACHINE | KWD6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65" s="42" t="str">
        <f>_xlfn.TEXTJOIN("; ",TRUE,IF(COUNTA('query (10)'!A2365:AK2365)&lt;=6,"NEAR_EMPTY_ROW",""),IF($K2365="","MISSING_STATUS",""),IF(AND($K2365="เสร็จสิ้น",$Z2365=""),"DONE_NO_ACTUAL_DATE",""),IF(AND($I2365="Condition-based Maintenance",$AH2365=""),"CBM_NO_MEASUREMENT",""),IF(OR($X2365="",$X2365=0),"INVALID_PERIOD",""),IF(AND($AA2365&lt;&gt;"",$AB2365&lt;&gt;"",$AB2365&lt;$AA2365),"DATE_SEQUENCE_ERROR",""),IF(AND($AB2365&lt;&gt;"",$AB2365&gt;DATE(2030,12,31)),"DATE_OUTLIER",""),IF($C2365="","MISSING_QRCODE",""),IF($J2365="UNKNOWN","UNKNOWN_PM_TYPE",""),IF($L2365="UNKNOWN","UNKNOWN_STATUS",""))</f>
        <v/>
      </c>
      <c r="AQ2365" s="42" t="str">
        <f t="shared" si="184"/>
        <v>NO</v>
      </c>
    </row>
    <row r="2366" spans="1:43" x14ac:dyDescent="0.3">
      <c r="A2366" s="38">
        <f>IF('query (10)'!A2366="","",'query (10)'!A2366)</f>
        <v>2615</v>
      </c>
      <c r="B2366" s="38">
        <f>IF('query (10)'!B2366="","",'query (10)'!B2366)</f>
        <v>20757</v>
      </c>
      <c r="C2366" s="38" t="str">
        <f>TRIM(UPPER('query (10)'!M2366))</f>
        <v>GR-838</v>
      </c>
      <c r="D2366" s="38" t="str">
        <f>TRIM(UPPER(IFERROR(_xlfn.TEXTBEFORE('query (10)'!L2366,"("),'query (10)'!L2366)))</f>
        <v>OUTER RING RACEWAY GRINDING MACHINE</v>
      </c>
      <c r="E2366" s="38" t="str">
        <f>IFERROR(TRIM(UPPER(_xlfn.TEXTBEFORE(_xlfn.TEXTAFTER('query (10)'!L2366,"("),")"))),"")</f>
        <v/>
      </c>
      <c r="F2366" s="38" t="str">
        <f>TRIM('query (10)'!K2366)</f>
        <v>KWD7</v>
      </c>
      <c r="G2366" s="38" t="str">
        <f>IF('query (10)'!J2366="","",'query (10)'!J2366)</f>
        <v>Hydraulic oil pump</v>
      </c>
      <c r="H2366" s="38" t="str">
        <f>TRIM(UPPER('query (10)'!J2366))</f>
        <v>HYDRAULIC OIL PUMP</v>
      </c>
      <c r="I2366" s="38" t="str">
        <f>IF('query (10)'!F2366="","",'query (10)'!F2366)</f>
        <v>Time-based Maintenance</v>
      </c>
      <c r="J2366" s="38" t="str">
        <f>IF('query (10)'!F2366="","",IFERROR(INDEX(Cleaning_Rules!$B$14:$B$17,MATCH(TRIM('query (10)'!F2366),Cleaning_Rules!$A$14:$A$17,0)),"UNKNOWN"))</f>
        <v>TBM</v>
      </c>
      <c r="K2366" s="38" t="str">
        <f>IF('query (10)'!G2366="","",'query (10)'!G2366)</f>
        <v>เสร็จสิ้น</v>
      </c>
      <c r="L2366" s="38" t="str">
        <f>IF('query (10)'!G2366="","MISSING",IFERROR(INDEX(Cleaning_Rules!$B$5:$B$10,MATCH(TRIM('query (10)'!G2366),Cleaning_Rules!$A$5:$A$10,0)),"UNKNOWN"))</f>
        <v>COMPLETED</v>
      </c>
      <c r="M2366" s="38" t="str">
        <f>IF('query (10)'!I2366="","",'query (10)'!I2366)</f>
        <v>Mechanical</v>
      </c>
      <c r="N2366" s="38" t="str">
        <f>IF('query (10)'!O2366="","",'query (10)'!O2366)</f>
        <v>Inspection</v>
      </c>
      <c r="O2366" s="38" t="str">
        <f>IF('query (10)'!P2366="","",'query (10)'!P2366)</f>
        <v>Medium</v>
      </c>
      <c r="P2366" s="38" t="str">
        <f>IF('query (10)'!N2366="","",'query (10)'!N2366)</f>
        <v>เก็บตัวอย่างน้ำมันไฮดรอลิกและส่งไปทดสอบคุณภาพที่ห้องปฏิบัติการภายนอกตามกำหนดการบำรุงรักษาทุก 12 เดือน</v>
      </c>
      <c r="Q2366" s="38" t="str">
        <f>TRIM('query (10)'!N2366)</f>
        <v>เก็บตัวอย่างน้ำมันไฮดรอลิกและส่งไปทดสอบคุณภาพที่ห้องปฏิบัติการภายนอกตามกำหนดการบำรุงรักษาทุก 12 เดือน</v>
      </c>
      <c r="R2366" s="38" t="str">
        <f>TRIM(UPPER('query (10)'!R2366))</f>
        <v/>
      </c>
      <c r="S2366" s="38" t="str">
        <f>TRIM(UPPER('query (10)'!S2366))</f>
        <v/>
      </c>
      <c r="T2366" s="38" t="str">
        <f>IF('query (10)'!Q2366="","",TRIM(UPPER('query (10)'!Q2366)))</f>
        <v/>
      </c>
      <c r="U2366" s="38" t="str">
        <f>IF('query (10)'!T2366="","",'query (10)'!T2366)</f>
        <v/>
      </c>
      <c r="V2366" s="39" t="str">
        <f>IF('query (10)'!T2366="","",IFERROR(VALUE('query (10)'!T2366),""))</f>
        <v/>
      </c>
      <c r="W2366" s="40">
        <f>IF('query (10)'!U2366="","",'query (10)'!U2366)</f>
        <v>0</v>
      </c>
      <c r="X2366" s="39">
        <f>IF('query (10)'!V2366="","",'query (10)'!V2366)</f>
        <v>360</v>
      </c>
      <c r="Y2366" s="41">
        <f>IF('query (10)'!W2366="","",'query (10)'!W2366)</f>
        <v>46151</v>
      </c>
      <c r="Z2366" s="41">
        <f>IF('query (10)'!X2366="","",'query (10)'!X2366)</f>
        <v>46183</v>
      </c>
      <c r="AA2366" s="41">
        <f>IF('query (10)'!Y2366="","",'query (10)'!Y2366)</f>
        <v>46183</v>
      </c>
      <c r="AB2366" s="41">
        <f>IF('query (10)'!Z2366="","",'query (10)'!Z2366)</f>
        <v>46543</v>
      </c>
      <c r="AC2366" s="38" t="str">
        <f>IF(OR('query (10)'!AA2366="",COUNTIF(Cleaning_Rules!$A$21:$A$26,TRIM('query (10)'!AA2366))&gt;0),"",TRIM('query (10)'!AA2366))</f>
        <v/>
      </c>
      <c r="AD2366" s="38" t="str">
        <f>IF('query (10)'!AB2366="","",TRIM(IFERROR(_xlfn.TEXTBEFORE('query (10)'!AB2366,"("),'query (10)'!AB2366)))</f>
        <v>เริ่มซ่อมงาน PM แล้ว รับผิดชอบโดย KUNANON PARAWANWONG</v>
      </c>
      <c r="AE2366" s="38" t="str">
        <f>IFERROR(LOWER(TRIM(_xlfn.TEXTBEFORE(_xlfn.TEXTAFTER('query (10)'!AB2366,"("),")"))),"")</f>
        <v>parawanwong-k-3161@nsk.com</v>
      </c>
      <c r="AF2366" s="38" t="str">
        <f>IF('query (10)'!AD2366="","",TRIM('query (10)'!AD2366))</f>
        <v>คุณานนต์ ปารวัณวงศ์</v>
      </c>
      <c r="AG2366" s="38" t="str">
        <f>IF('query (10)'!AE2366="","",TRIM('query (10)'!AE2366))</f>
        <v>คุณานนต์ ปารวัณวงศ์</v>
      </c>
      <c r="AH2366" s="38" t="str">
        <f>IF('query (10)'!AF2366="","",IFERROR(VALUE('query (10)'!AF2366),""))</f>
        <v/>
      </c>
      <c r="AI2366" s="38" t="str">
        <f>IF('query (10)'!AG2366="","",TRIM('query (10)'!AG2366))</f>
        <v/>
      </c>
      <c r="AJ2366" s="38" t="str">
        <f>IF('query (10)'!AH2366="","",IFERROR(VALUE('query (10)'!AH2366),""))</f>
        <v/>
      </c>
      <c r="AK2366" s="38" t="str">
        <f>IF('query (10)'!AI2366="","",TRIM('query (10)'!AI2366))</f>
        <v/>
      </c>
      <c r="AL2366" s="42">
        <f t="shared" si="180"/>
        <v>2026</v>
      </c>
      <c r="AM2366" s="42" t="str">
        <f t="shared" si="181"/>
        <v>2026-05</v>
      </c>
      <c r="AN2366" s="42" t="str">
        <f t="shared" ca="1" si="182"/>
        <v/>
      </c>
      <c r="AO2366" s="42" t="str">
        <f t="shared" si="183"/>
        <v>GR-838 | OUTER RING RACEWAY GRINDING MACHINE | KWD7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66" s="42" t="str">
        <f>_xlfn.TEXTJOIN("; ",TRUE,IF(COUNTA('query (10)'!A2366:AK2366)&lt;=6,"NEAR_EMPTY_ROW",""),IF($K2366="","MISSING_STATUS",""),IF(AND($K2366="เสร็จสิ้น",$Z2366=""),"DONE_NO_ACTUAL_DATE",""),IF(AND($I2366="Condition-based Maintenance",$AH2366=""),"CBM_NO_MEASUREMENT",""),IF(OR($X2366="",$X2366=0),"INVALID_PERIOD",""),IF(AND($AA2366&lt;&gt;"",$AB2366&lt;&gt;"",$AB2366&lt;$AA2366),"DATE_SEQUENCE_ERROR",""),IF(AND($AB2366&lt;&gt;"",$AB2366&gt;DATE(2030,12,31)),"DATE_OUTLIER",""),IF($C2366="","MISSING_QRCODE",""),IF($J2366="UNKNOWN","UNKNOWN_PM_TYPE",""),IF($L2366="UNKNOWN","UNKNOWN_STATUS",""))</f>
        <v/>
      </c>
      <c r="AQ2366" s="42" t="str">
        <f t="shared" si="184"/>
        <v>NO</v>
      </c>
    </row>
    <row r="2367" spans="1:43" x14ac:dyDescent="0.3">
      <c r="A2367" s="38">
        <f>IF('query (10)'!A2367="","",'query (10)'!A2367)</f>
        <v>2616</v>
      </c>
      <c r="B2367" s="38">
        <f>IF('query (10)'!B2367="","",'query (10)'!B2367)</f>
        <v>20758</v>
      </c>
      <c r="C2367" s="38" t="str">
        <f>TRIM(UPPER('query (10)'!M2367))</f>
        <v>GR-841</v>
      </c>
      <c r="D2367" s="38" t="str">
        <f>TRIM(UPPER(IFERROR(_xlfn.TEXTBEFORE('query (10)'!L2367,"("),'query (10)'!L2367)))</f>
        <v>OUTER RING RACEWAY SUPER FINISH MACHINE</v>
      </c>
      <c r="E2367" s="38" t="str">
        <f>IFERROR(TRIM(UPPER(_xlfn.TEXTBEFORE(_xlfn.TEXTAFTER('query (10)'!L2367,"("),")"))),"")</f>
        <v/>
      </c>
      <c r="F2367" s="38" t="str">
        <f>TRIM('query (10)'!K2367)</f>
        <v>KWD7</v>
      </c>
      <c r="G2367" s="38" t="str">
        <f>IF('query (10)'!J2367="","",'query (10)'!J2367)</f>
        <v>Hydraulic oil pump</v>
      </c>
      <c r="H2367" s="38" t="str">
        <f>TRIM(UPPER('query (10)'!J2367))</f>
        <v>HYDRAULIC OIL PUMP</v>
      </c>
      <c r="I2367" s="38" t="str">
        <f>IF('query (10)'!F2367="","",'query (10)'!F2367)</f>
        <v>Time-based Maintenance</v>
      </c>
      <c r="J2367" s="38" t="str">
        <f>IF('query (10)'!F2367="","",IFERROR(INDEX(Cleaning_Rules!$B$14:$B$17,MATCH(TRIM('query (10)'!F2367),Cleaning_Rules!$A$14:$A$17,0)),"UNKNOWN"))</f>
        <v>TBM</v>
      </c>
      <c r="K2367" s="38" t="str">
        <f>IF('query (10)'!G2367="","",'query (10)'!G2367)</f>
        <v>เสร็จสิ้น</v>
      </c>
      <c r="L2367" s="38" t="str">
        <f>IF('query (10)'!G2367="","MISSING",IFERROR(INDEX(Cleaning_Rules!$B$5:$B$10,MATCH(TRIM('query (10)'!G2367),Cleaning_Rules!$A$5:$A$10,0)),"UNKNOWN"))</f>
        <v>COMPLETED</v>
      </c>
      <c r="M2367" s="38" t="str">
        <f>IF('query (10)'!I2367="","",'query (10)'!I2367)</f>
        <v>Mechanical</v>
      </c>
      <c r="N2367" s="38" t="str">
        <f>IF('query (10)'!O2367="","",'query (10)'!O2367)</f>
        <v>Inspection</v>
      </c>
      <c r="O2367" s="38" t="str">
        <f>IF('query (10)'!P2367="","",'query (10)'!P2367)</f>
        <v>Medium</v>
      </c>
      <c r="P2367" s="38" t="str">
        <f>IF('query (10)'!N2367="","",'query (10)'!N2367)</f>
        <v>เก็บตัวอย่างน้ำมันไฮดรอลิกและส่งไปทดสอบคุณภาพที่ห้องปฏิบัติการภายนอกตามกำหนดการบำรุงรักษาทุก 12 เดือน</v>
      </c>
      <c r="Q2367" s="38" t="str">
        <f>TRIM('query (10)'!N2367)</f>
        <v>เก็บตัวอย่างน้ำมันไฮดรอลิกและส่งไปทดสอบคุณภาพที่ห้องปฏิบัติการภายนอกตามกำหนดการบำรุงรักษาทุก 12 เดือน</v>
      </c>
      <c r="R2367" s="38" t="str">
        <f>TRIM(UPPER('query (10)'!R2367))</f>
        <v/>
      </c>
      <c r="S2367" s="38" t="str">
        <f>TRIM(UPPER('query (10)'!S2367))</f>
        <v/>
      </c>
      <c r="T2367" s="38" t="str">
        <f>IF('query (10)'!Q2367="","",TRIM(UPPER('query (10)'!Q2367)))</f>
        <v/>
      </c>
      <c r="U2367" s="38" t="str">
        <f>IF('query (10)'!T2367="","",'query (10)'!T2367)</f>
        <v/>
      </c>
      <c r="V2367" s="39" t="str">
        <f>IF('query (10)'!T2367="","",IFERROR(VALUE('query (10)'!T2367),""))</f>
        <v/>
      </c>
      <c r="W2367" s="40">
        <f>IF('query (10)'!U2367="","",'query (10)'!U2367)</f>
        <v>0</v>
      </c>
      <c r="X2367" s="39">
        <f>IF('query (10)'!V2367="","",'query (10)'!V2367)</f>
        <v>360</v>
      </c>
      <c r="Y2367" s="41">
        <f>IF('query (10)'!W2367="","",'query (10)'!W2367)</f>
        <v>46151</v>
      </c>
      <c r="Z2367" s="41">
        <f>IF('query (10)'!X2367="","",'query (10)'!X2367)</f>
        <v>46183</v>
      </c>
      <c r="AA2367" s="41">
        <f>IF('query (10)'!Y2367="","",'query (10)'!Y2367)</f>
        <v>46183</v>
      </c>
      <c r="AB2367" s="41">
        <f>IF('query (10)'!Z2367="","",'query (10)'!Z2367)</f>
        <v>46543</v>
      </c>
      <c r="AC2367" s="38" t="str">
        <f>IF(OR('query (10)'!AA2367="",COUNTIF(Cleaning_Rules!$A$21:$A$26,TRIM('query (10)'!AA2367))&gt;0),"",TRIM('query (10)'!AA2367))</f>
        <v/>
      </c>
      <c r="AD2367" s="38" t="str">
        <f>IF('query (10)'!AB2367="","",TRIM(IFERROR(_xlfn.TEXTBEFORE('query (10)'!AB2367,"("),'query (10)'!AB2367)))</f>
        <v>เริ่มซ่อมงาน PM แล้ว รับผิดชอบโดย KUNANON PARAWANWONG</v>
      </c>
      <c r="AE2367" s="38" t="str">
        <f>IFERROR(LOWER(TRIM(_xlfn.TEXTBEFORE(_xlfn.TEXTAFTER('query (10)'!AB2367,"("),")"))),"")</f>
        <v>parawanwong-k-3161@nsk.com</v>
      </c>
      <c r="AF2367" s="38" t="str">
        <f>IF('query (10)'!AD2367="","",TRIM('query (10)'!AD2367))</f>
        <v>คุณานนต์ ปารวัณวงศ์</v>
      </c>
      <c r="AG2367" s="38" t="str">
        <f>IF('query (10)'!AE2367="","",TRIM('query (10)'!AE2367))</f>
        <v>คุณานนต์ ปารวัณวงศ์</v>
      </c>
      <c r="AH2367" s="38" t="str">
        <f>IF('query (10)'!AF2367="","",IFERROR(VALUE('query (10)'!AF2367),""))</f>
        <v/>
      </c>
      <c r="AI2367" s="38" t="str">
        <f>IF('query (10)'!AG2367="","",TRIM('query (10)'!AG2367))</f>
        <v/>
      </c>
      <c r="AJ2367" s="38" t="str">
        <f>IF('query (10)'!AH2367="","",IFERROR(VALUE('query (10)'!AH2367),""))</f>
        <v/>
      </c>
      <c r="AK2367" s="38" t="str">
        <f>IF('query (10)'!AI2367="","",TRIM('query (10)'!AI2367))</f>
        <v/>
      </c>
      <c r="AL2367" s="42">
        <f t="shared" si="180"/>
        <v>2026</v>
      </c>
      <c r="AM2367" s="42" t="str">
        <f t="shared" si="181"/>
        <v>2026-05</v>
      </c>
      <c r="AN2367" s="42" t="str">
        <f t="shared" ca="1" si="182"/>
        <v/>
      </c>
      <c r="AO2367" s="42" t="str">
        <f t="shared" si="183"/>
        <v>GR-841 | OUTER RING RACEWAY SUPER FINISH MACHINE | KWD7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67" s="42" t="str">
        <f>_xlfn.TEXTJOIN("; ",TRUE,IF(COUNTA('query (10)'!A2367:AK2367)&lt;=6,"NEAR_EMPTY_ROW",""),IF($K2367="","MISSING_STATUS",""),IF(AND($K2367="เสร็จสิ้น",$Z2367=""),"DONE_NO_ACTUAL_DATE",""),IF(AND($I2367="Condition-based Maintenance",$AH2367=""),"CBM_NO_MEASUREMENT",""),IF(OR($X2367="",$X2367=0),"INVALID_PERIOD",""),IF(AND($AA2367&lt;&gt;"",$AB2367&lt;&gt;"",$AB2367&lt;$AA2367),"DATE_SEQUENCE_ERROR",""),IF(AND($AB2367&lt;&gt;"",$AB2367&gt;DATE(2030,12,31)),"DATE_OUTLIER",""),IF($C2367="","MISSING_QRCODE",""),IF($J2367="UNKNOWN","UNKNOWN_PM_TYPE",""),IF($L2367="UNKNOWN","UNKNOWN_STATUS",""))</f>
        <v/>
      </c>
      <c r="AQ2367" s="42" t="str">
        <f t="shared" si="184"/>
        <v>NO</v>
      </c>
    </row>
    <row r="2368" spans="1:43" x14ac:dyDescent="0.3">
      <c r="A2368" s="38">
        <f>IF('query (10)'!A2368="","",'query (10)'!A2368)</f>
        <v>2617</v>
      </c>
      <c r="B2368" s="38">
        <f>IF('query (10)'!B2368="","",'query (10)'!B2368)</f>
        <v>20759</v>
      </c>
      <c r="C2368" s="38" t="str">
        <f>TRIM(UPPER('query (10)'!M2368))</f>
        <v>GR-825</v>
      </c>
      <c r="D2368" s="38" t="str">
        <f>TRIM(UPPER(IFERROR(_xlfn.TEXTBEFORE('query (10)'!L2368,"("),'query (10)'!L2368)))</f>
        <v>INNER RING RACEWAY GRINDING MACHINE</v>
      </c>
      <c r="E2368" s="38" t="str">
        <f>IFERROR(TRIM(UPPER(_xlfn.TEXTBEFORE(_xlfn.TEXTAFTER('query (10)'!L2368,"("),")"))),"")</f>
        <v/>
      </c>
      <c r="F2368" s="38" t="str">
        <f>TRIM('query (10)'!K2368)</f>
        <v>KWD7</v>
      </c>
      <c r="G2368" s="38" t="str">
        <f>IF('query (10)'!J2368="","",'query (10)'!J2368)</f>
        <v>Hydraulic oil pump</v>
      </c>
      <c r="H2368" s="38" t="str">
        <f>TRIM(UPPER('query (10)'!J2368))</f>
        <v>HYDRAULIC OIL PUMP</v>
      </c>
      <c r="I2368" s="38" t="str">
        <f>IF('query (10)'!F2368="","",'query (10)'!F2368)</f>
        <v>Time-based Maintenance</v>
      </c>
      <c r="J2368" s="38" t="str">
        <f>IF('query (10)'!F2368="","",IFERROR(INDEX(Cleaning_Rules!$B$14:$B$17,MATCH(TRIM('query (10)'!F2368),Cleaning_Rules!$A$14:$A$17,0)),"UNKNOWN"))</f>
        <v>TBM</v>
      </c>
      <c r="K2368" s="38" t="str">
        <f>IF('query (10)'!G2368="","",'query (10)'!G2368)</f>
        <v>เสร็จสิ้น</v>
      </c>
      <c r="L2368" s="38" t="str">
        <f>IF('query (10)'!G2368="","MISSING",IFERROR(INDEX(Cleaning_Rules!$B$5:$B$10,MATCH(TRIM('query (10)'!G2368),Cleaning_Rules!$A$5:$A$10,0)),"UNKNOWN"))</f>
        <v>COMPLETED</v>
      </c>
      <c r="M2368" s="38" t="str">
        <f>IF('query (10)'!I2368="","",'query (10)'!I2368)</f>
        <v>Mechanical</v>
      </c>
      <c r="N2368" s="38" t="str">
        <f>IF('query (10)'!O2368="","",'query (10)'!O2368)</f>
        <v>Inspection</v>
      </c>
      <c r="O2368" s="38" t="str">
        <f>IF('query (10)'!P2368="","",'query (10)'!P2368)</f>
        <v>Medium</v>
      </c>
      <c r="P2368" s="38" t="str">
        <f>IF('query (10)'!N2368="","",'query (10)'!N2368)</f>
        <v>เก็บตัวอย่างน้ำมันไฮดรอลิกและส่งไปทดสอบคุณภาพที่ห้องปฏิบัติการภายนอกตามกำหนดการบำรุงรักษาทุก 12 เดือน</v>
      </c>
      <c r="Q2368" s="38" t="str">
        <f>TRIM('query (10)'!N2368)</f>
        <v>เก็บตัวอย่างน้ำมันไฮดรอลิกและส่งไปทดสอบคุณภาพที่ห้องปฏิบัติการภายนอกตามกำหนดการบำรุงรักษาทุก 12 เดือน</v>
      </c>
      <c r="R2368" s="38" t="str">
        <f>TRIM(UPPER('query (10)'!R2368))</f>
        <v/>
      </c>
      <c r="S2368" s="38" t="str">
        <f>TRIM(UPPER('query (10)'!S2368))</f>
        <v/>
      </c>
      <c r="T2368" s="38" t="str">
        <f>IF('query (10)'!Q2368="","",TRIM(UPPER('query (10)'!Q2368)))</f>
        <v/>
      </c>
      <c r="U2368" s="38" t="str">
        <f>IF('query (10)'!T2368="","",'query (10)'!T2368)</f>
        <v/>
      </c>
      <c r="V2368" s="39" t="str">
        <f>IF('query (10)'!T2368="","",IFERROR(VALUE('query (10)'!T2368),""))</f>
        <v/>
      </c>
      <c r="W2368" s="40">
        <f>IF('query (10)'!U2368="","",'query (10)'!U2368)</f>
        <v>0</v>
      </c>
      <c r="X2368" s="39">
        <f>IF('query (10)'!V2368="","",'query (10)'!V2368)</f>
        <v>360</v>
      </c>
      <c r="Y2368" s="41">
        <f>IF('query (10)'!W2368="","",'query (10)'!W2368)</f>
        <v>46151</v>
      </c>
      <c r="Z2368" s="41">
        <f>IF('query (10)'!X2368="","",'query (10)'!X2368)</f>
        <v>46183</v>
      </c>
      <c r="AA2368" s="41">
        <f>IF('query (10)'!Y2368="","",'query (10)'!Y2368)</f>
        <v>46183</v>
      </c>
      <c r="AB2368" s="41">
        <f>IF('query (10)'!Z2368="","",'query (10)'!Z2368)</f>
        <v>46543</v>
      </c>
      <c r="AC2368" s="38" t="str">
        <f>IF(OR('query (10)'!AA2368="",COUNTIF(Cleaning_Rules!$A$21:$A$26,TRIM('query (10)'!AA2368))&gt;0),"",TRIM('query (10)'!AA2368))</f>
        <v/>
      </c>
      <c r="AD2368" s="38" t="str">
        <f>IF('query (10)'!AB2368="","",TRIM(IFERROR(_xlfn.TEXTBEFORE('query (10)'!AB2368,"("),'query (10)'!AB2368)))</f>
        <v>เริ่มซ่อมงาน PM แล้ว รับผิดชอบโดย KUNANON PARAWANWONG</v>
      </c>
      <c r="AE2368" s="38" t="str">
        <f>IFERROR(LOWER(TRIM(_xlfn.TEXTBEFORE(_xlfn.TEXTAFTER('query (10)'!AB2368,"("),")"))),"")</f>
        <v>parawanwong-k-3161@nsk.com</v>
      </c>
      <c r="AF2368" s="38" t="str">
        <f>IF('query (10)'!AD2368="","",TRIM('query (10)'!AD2368))</f>
        <v>คุณานนต์ ปารวัณวงศ์</v>
      </c>
      <c r="AG2368" s="38" t="str">
        <f>IF('query (10)'!AE2368="","",TRIM('query (10)'!AE2368))</f>
        <v>คุณานนต์ ปารวัณวงศ์</v>
      </c>
      <c r="AH2368" s="38" t="str">
        <f>IF('query (10)'!AF2368="","",IFERROR(VALUE('query (10)'!AF2368),""))</f>
        <v/>
      </c>
      <c r="AI2368" s="38" t="str">
        <f>IF('query (10)'!AG2368="","",TRIM('query (10)'!AG2368))</f>
        <v/>
      </c>
      <c r="AJ2368" s="38" t="str">
        <f>IF('query (10)'!AH2368="","",IFERROR(VALUE('query (10)'!AH2368),""))</f>
        <v/>
      </c>
      <c r="AK2368" s="38" t="str">
        <f>IF('query (10)'!AI2368="","",TRIM('query (10)'!AI2368))</f>
        <v/>
      </c>
      <c r="AL2368" s="42">
        <f t="shared" si="180"/>
        <v>2026</v>
      </c>
      <c r="AM2368" s="42" t="str">
        <f t="shared" si="181"/>
        <v>2026-05</v>
      </c>
      <c r="AN2368" s="42" t="str">
        <f t="shared" ca="1" si="182"/>
        <v/>
      </c>
      <c r="AO2368" s="42" t="str">
        <f t="shared" si="183"/>
        <v>GR-825 | INNER RING RACEWAY GRINDING MACHINE | KWD7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68" s="42" t="str">
        <f>_xlfn.TEXTJOIN("; ",TRUE,IF(COUNTA('query (10)'!A2368:AK2368)&lt;=6,"NEAR_EMPTY_ROW",""),IF($K2368="","MISSING_STATUS",""),IF(AND($K2368="เสร็จสิ้น",$Z2368=""),"DONE_NO_ACTUAL_DATE",""),IF(AND($I2368="Condition-based Maintenance",$AH2368=""),"CBM_NO_MEASUREMENT",""),IF(OR($X2368="",$X2368=0),"INVALID_PERIOD",""),IF(AND($AA2368&lt;&gt;"",$AB2368&lt;&gt;"",$AB2368&lt;$AA2368),"DATE_SEQUENCE_ERROR",""),IF(AND($AB2368&lt;&gt;"",$AB2368&gt;DATE(2030,12,31)),"DATE_OUTLIER",""),IF($C2368="","MISSING_QRCODE",""),IF($J2368="UNKNOWN","UNKNOWN_PM_TYPE",""),IF($L2368="UNKNOWN","UNKNOWN_STATUS",""))</f>
        <v/>
      </c>
      <c r="AQ2368" s="42" t="str">
        <f t="shared" si="184"/>
        <v>NO</v>
      </c>
    </row>
    <row r="2369" spans="1:43" x14ac:dyDescent="0.3">
      <c r="A2369" s="38">
        <f>IF('query (10)'!A2369="","",'query (10)'!A2369)</f>
        <v>2618</v>
      </c>
      <c r="B2369" s="38">
        <f>IF('query (10)'!B2369="","",'query (10)'!B2369)</f>
        <v>20760</v>
      </c>
      <c r="C2369" s="38" t="str">
        <f>TRIM(UPPER('query (10)'!M2369))</f>
        <v>GR-827</v>
      </c>
      <c r="D2369" s="38" t="str">
        <f>TRIM(UPPER(IFERROR(_xlfn.TEXTBEFORE('query (10)'!L2369,"("),'query (10)'!L2369)))</f>
        <v>INNER RING RIB GRINDING MACHINE</v>
      </c>
      <c r="E2369" s="38" t="str">
        <f>IFERROR(TRIM(UPPER(_xlfn.TEXTBEFORE(_xlfn.TEXTAFTER('query (10)'!L2369,"("),")"))),"")</f>
        <v/>
      </c>
      <c r="F2369" s="38" t="str">
        <f>TRIM('query (10)'!K2369)</f>
        <v>KWD7</v>
      </c>
      <c r="G2369" s="38" t="str">
        <f>IF('query (10)'!J2369="","",'query (10)'!J2369)</f>
        <v>Hydraulic oil pump</v>
      </c>
      <c r="H2369" s="38" t="str">
        <f>TRIM(UPPER('query (10)'!J2369))</f>
        <v>HYDRAULIC OIL PUMP</v>
      </c>
      <c r="I2369" s="38" t="str">
        <f>IF('query (10)'!F2369="","",'query (10)'!F2369)</f>
        <v>Time-based Maintenance</v>
      </c>
      <c r="J2369" s="38" t="str">
        <f>IF('query (10)'!F2369="","",IFERROR(INDEX(Cleaning_Rules!$B$14:$B$17,MATCH(TRIM('query (10)'!F2369),Cleaning_Rules!$A$14:$A$17,0)),"UNKNOWN"))</f>
        <v>TBM</v>
      </c>
      <c r="K2369" s="38" t="str">
        <f>IF('query (10)'!G2369="","",'query (10)'!G2369)</f>
        <v>เสร็จสิ้น</v>
      </c>
      <c r="L2369" s="38" t="str">
        <f>IF('query (10)'!G2369="","MISSING",IFERROR(INDEX(Cleaning_Rules!$B$5:$B$10,MATCH(TRIM('query (10)'!G2369),Cleaning_Rules!$A$5:$A$10,0)),"UNKNOWN"))</f>
        <v>COMPLETED</v>
      </c>
      <c r="M2369" s="38" t="str">
        <f>IF('query (10)'!I2369="","",'query (10)'!I2369)</f>
        <v>Mechanical</v>
      </c>
      <c r="N2369" s="38" t="str">
        <f>IF('query (10)'!O2369="","",'query (10)'!O2369)</f>
        <v>Inspection</v>
      </c>
      <c r="O2369" s="38" t="str">
        <f>IF('query (10)'!P2369="","",'query (10)'!P2369)</f>
        <v>Medium</v>
      </c>
      <c r="P2369" s="38" t="str">
        <f>IF('query (10)'!N2369="","",'query (10)'!N2369)</f>
        <v>เก็บตัวอย่างน้ำมันไฮดรอลิกและส่งไปทดสอบคุณภาพที่ห้องปฏิบัติการภายนอกตามกำหนดการบำรุงรักษาทุก 12 เดือน</v>
      </c>
      <c r="Q2369" s="38" t="str">
        <f>TRIM('query (10)'!N2369)</f>
        <v>เก็บตัวอย่างน้ำมันไฮดรอลิกและส่งไปทดสอบคุณภาพที่ห้องปฏิบัติการภายนอกตามกำหนดการบำรุงรักษาทุก 12 เดือน</v>
      </c>
      <c r="R2369" s="38" t="str">
        <f>TRIM(UPPER('query (10)'!R2369))</f>
        <v/>
      </c>
      <c r="S2369" s="38" t="str">
        <f>TRIM(UPPER('query (10)'!S2369))</f>
        <v/>
      </c>
      <c r="T2369" s="38" t="str">
        <f>IF('query (10)'!Q2369="","",TRIM(UPPER('query (10)'!Q2369)))</f>
        <v/>
      </c>
      <c r="U2369" s="38" t="str">
        <f>IF('query (10)'!T2369="","",'query (10)'!T2369)</f>
        <v/>
      </c>
      <c r="V2369" s="39" t="str">
        <f>IF('query (10)'!T2369="","",IFERROR(VALUE('query (10)'!T2369),""))</f>
        <v/>
      </c>
      <c r="W2369" s="40">
        <f>IF('query (10)'!U2369="","",'query (10)'!U2369)</f>
        <v>0</v>
      </c>
      <c r="X2369" s="39">
        <f>IF('query (10)'!V2369="","",'query (10)'!V2369)</f>
        <v>360</v>
      </c>
      <c r="Y2369" s="41">
        <f>IF('query (10)'!W2369="","",'query (10)'!W2369)</f>
        <v>46151</v>
      </c>
      <c r="Z2369" s="41">
        <f>IF('query (10)'!X2369="","",'query (10)'!X2369)</f>
        <v>46183</v>
      </c>
      <c r="AA2369" s="41">
        <f>IF('query (10)'!Y2369="","",'query (10)'!Y2369)</f>
        <v>46183</v>
      </c>
      <c r="AB2369" s="41">
        <f>IF('query (10)'!Z2369="","",'query (10)'!Z2369)</f>
        <v>46543</v>
      </c>
      <c r="AC2369" s="38" t="str">
        <f>IF(OR('query (10)'!AA2369="",COUNTIF(Cleaning_Rules!$A$21:$A$26,TRIM('query (10)'!AA2369))&gt;0),"",TRIM('query (10)'!AA2369))</f>
        <v/>
      </c>
      <c r="AD2369" s="38" t="str">
        <f>IF('query (10)'!AB2369="","",TRIM(IFERROR(_xlfn.TEXTBEFORE('query (10)'!AB2369,"("),'query (10)'!AB2369)))</f>
        <v>เริ่มซ่อมงาน PM แล้ว รับผิดชอบโดย KUNANON PARAWANWONG</v>
      </c>
      <c r="AE2369" s="38" t="str">
        <f>IFERROR(LOWER(TRIM(_xlfn.TEXTBEFORE(_xlfn.TEXTAFTER('query (10)'!AB2369,"("),")"))),"")</f>
        <v>parawanwong-k-3161@nsk.com</v>
      </c>
      <c r="AF2369" s="38" t="str">
        <f>IF('query (10)'!AD2369="","",TRIM('query (10)'!AD2369))</f>
        <v>คุณานนต์ ปารวัณวงศ์</v>
      </c>
      <c r="AG2369" s="38" t="str">
        <f>IF('query (10)'!AE2369="","",TRIM('query (10)'!AE2369))</f>
        <v>คุณานนต์ ปารวัณวงศ์</v>
      </c>
      <c r="AH2369" s="38" t="str">
        <f>IF('query (10)'!AF2369="","",IFERROR(VALUE('query (10)'!AF2369),""))</f>
        <v/>
      </c>
      <c r="AI2369" s="38" t="str">
        <f>IF('query (10)'!AG2369="","",TRIM('query (10)'!AG2369))</f>
        <v/>
      </c>
      <c r="AJ2369" s="38" t="str">
        <f>IF('query (10)'!AH2369="","",IFERROR(VALUE('query (10)'!AH2369),""))</f>
        <v/>
      </c>
      <c r="AK2369" s="38" t="str">
        <f>IF('query (10)'!AI2369="","",TRIM('query (10)'!AI2369))</f>
        <v/>
      </c>
      <c r="AL2369" s="42">
        <f t="shared" si="180"/>
        <v>2026</v>
      </c>
      <c r="AM2369" s="42" t="str">
        <f t="shared" si="181"/>
        <v>2026-05</v>
      </c>
      <c r="AN2369" s="42" t="str">
        <f t="shared" ca="1" si="182"/>
        <v/>
      </c>
      <c r="AO2369" s="42" t="str">
        <f t="shared" si="183"/>
        <v>GR-827 | INNER RING RIB GRINDING MACHINE | KWD7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69" s="42" t="str">
        <f>_xlfn.TEXTJOIN("; ",TRUE,IF(COUNTA('query (10)'!A2369:AK2369)&lt;=6,"NEAR_EMPTY_ROW",""),IF($K2369="","MISSING_STATUS",""),IF(AND($K2369="เสร็จสิ้น",$Z2369=""),"DONE_NO_ACTUAL_DATE",""),IF(AND($I2369="Condition-based Maintenance",$AH2369=""),"CBM_NO_MEASUREMENT",""),IF(OR($X2369="",$X2369=0),"INVALID_PERIOD",""),IF(AND($AA2369&lt;&gt;"",$AB2369&lt;&gt;"",$AB2369&lt;$AA2369),"DATE_SEQUENCE_ERROR",""),IF(AND($AB2369&lt;&gt;"",$AB2369&gt;DATE(2030,12,31)),"DATE_OUTLIER",""),IF($C2369="","MISSING_QRCODE",""),IF($J2369="UNKNOWN","UNKNOWN_PM_TYPE",""),IF($L2369="UNKNOWN","UNKNOWN_STATUS",""))</f>
        <v/>
      </c>
      <c r="AQ2369" s="42" t="str">
        <f t="shared" si="184"/>
        <v>NO</v>
      </c>
    </row>
    <row r="2370" spans="1:43" x14ac:dyDescent="0.3">
      <c r="A2370" s="38">
        <f>IF('query (10)'!A2370="","",'query (10)'!A2370)</f>
        <v>2619</v>
      </c>
      <c r="B2370" s="38">
        <f>IF('query (10)'!B2370="","",'query (10)'!B2370)</f>
        <v>20761</v>
      </c>
      <c r="C2370" s="38" t="str">
        <f>TRIM(UPPER('query (10)'!M2370))</f>
        <v>GR-828</v>
      </c>
      <c r="D2370" s="38" t="str">
        <f>TRIM(UPPER(IFERROR(_xlfn.TEXTBEFORE('query (10)'!L2370,"("),'query (10)'!L2370)))</f>
        <v>INNER RING BORE GRINDING MACHINE</v>
      </c>
      <c r="E2370" s="38" t="str">
        <f>IFERROR(TRIM(UPPER(_xlfn.TEXTBEFORE(_xlfn.TEXTAFTER('query (10)'!L2370,"("),")"))),"")</f>
        <v/>
      </c>
      <c r="F2370" s="38" t="str">
        <f>TRIM('query (10)'!K2370)</f>
        <v>KWD7</v>
      </c>
      <c r="G2370" s="38" t="str">
        <f>IF('query (10)'!J2370="","",'query (10)'!J2370)</f>
        <v>Hydraulic oil pump</v>
      </c>
      <c r="H2370" s="38" t="str">
        <f>TRIM(UPPER('query (10)'!J2370))</f>
        <v>HYDRAULIC OIL PUMP</v>
      </c>
      <c r="I2370" s="38" t="str">
        <f>IF('query (10)'!F2370="","",'query (10)'!F2370)</f>
        <v>Time-based Maintenance</v>
      </c>
      <c r="J2370" s="38" t="str">
        <f>IF('query (10)'!F2370="","",IFERROR(INDEX(Cleaning_Rules!$B$14:$B$17,MATCH(TRIM('query (10)'!F2370),Cleaning_Rules!$A$14:$A$17,0)),"UNKNOWN"))</f>
        <v>TBM</v>
      </c>
      <c r="K2370" s="38" t="str">
        <f>IF('query (10)'!G2370="","",'query (10)'!G2370)</f>
        <v>เสร็จสิ้น</v>
      </c>
      <c r="L2370" s="38" t="str">
        <f>IF('query (10)'!G2370="","MISSING",IFERROR(INDEX(Cleaning_Rules!$B$5:$B$10,MATCH(TRIM('query (10)'!G2370),Cleaning_Rules!$A$5:$A$10,0)),"UNKNOWN"))</f>
        <v>COMPLETED</v>
      </c>
      <c r="M2370" s="38" t="str">
        <f>IF('query (10)'!I2370="","",'query (10)'!I2370)</f>
        <v>Mechanical</v>
      </c>
      <c r="N2370" s="38" t="str">
        <f>IF('query (10)'!O2370="","",'query (10)'!O2370)</f>
        <v>Inspection</v>
      </c>
      <c r="O2370" s="38" t="str">
        <f>IF('query (10)'!P2370="","",'query (10)'!P2370)</f>
        <v>Medium</v>
      </c>
      <c r="P2370" s="38" t="str">
        <f>IF('query (10)'!N2370="","",'query (10)'!N2370)</f>
        <v>เก็บตัวอย่างน้ำมันไฮดรอลิกและส่งไปทดสอบคุณภาพที่ห้องปฏิบัติการภายนอกตามกำหนดการบำรุงรักษาทุก 12 เดือน</v>
      </c>
      <c r="Q2370" s="38" t="str">
        <f>TRIM('query (10)'!N2370)</f>
        <v>เก็บตัวอย่างน้ำมันไฮดรอลิกและส่งไปทดสอบคุณภาพที่ห้องปฏิบัติการภายนอกตามกำหนดการบำรุงรักษาทุก 12 เดือน</v>
      </c>
      <c r="R2370" s="38" t="str">
        <f>TRIM(UPPER('query (10)'!R2370))</f>
        <v/>
      </c>
      <c r="S2370" s="38" t="str">
        <f>TRIM(UPPER('query (10)'!S2370))</f>
        <v/>
      </c>
      <c r="T2370" s="38" t="str">
        <f>IF('query (10)'!Q2370="","",TRIM(UPPER('query (10)'!Q2370)))</f>
        <v/>
      </c>
      <c r="U2370" s="38" t="str">
        <f>IF('query (10)'!T2370="","",'query (10)'!T2370)</f>
        <v/>
      </c>
      <c r="V2370" s="39" t="str">
        <f>IF('query (10)'!T2370="","",IFERROR(VALUE('query (10)'!T2370),""))</f>
        <v/>
      </c>
      <c r="W2370" s="40">
        <f>IF('query (10)'!U2370="","",'query (10)'!U2370)</f>
        <v>0</v>
      </c>
      <c r="X2370" s="39">
        <f>IF('query (10)'!V2370="","",'query (10)'!V2370)</f>
        <v>360</v>
      </c>
      <c r="Y2370" s="41">
        <f>IF('query (10)'!W2370="","",'query (10)'!W2370)</f>
        <v>46151</v>
      </c>
      <c r="Z2370" s="41">
        <f>IF('query (10)'!X2370="","",'query (10)'!X2370)</f>
        <v>46183</v>
      </c>
      <c r="AA2370" s="41">
        <f>IF('query (10)'!Y2370="","",'query (10)'!Y2370)</f>
        <v>46183</v>
      </c>
      <c r="AB2370" s="41">
        <f>IF('query (10)'!Z2370="","",'query (10)'!Z2370)</f>
        <v>46543</v>
      </c>
      <c r="AC2370" s="38" t="str">
        <f>IF(OR('query (10)'!AA2370="",COUNTIF(Cleaning_Rules!$A$21:$A$26,TRIM('query (10)'!AA2370))&gt;0),"",TRIM('query (10)'!AA2370))</f>
        <v/>
      </c>
      <c r="AD2370" s="38" t="str">
        <f>IF('query (10)'!AB2370="","",TRIM(IFERROR(_xlfn.TEXTBEFORE('query (10)'!AB2370,"("),'query (10)'!AB2370)))</f>
        <v>เริ่มซ่อมงาน PM แล้ว รับผิดชอบโดย KUNANON PARAWANWONG</v>
      </c>
      <c r="AE2370" s="38" t="str">
        <f>IFERROR(LOWER(TRIM(_xlfn.TEXTBEFORE(_xlfn.TEXTAFTER('query (10)'!AB2370,"("),")"))),"")</f>
        <v>parawanwong-k-3161@nsk.com</v>
      </c>
      <c r="AF2370" s="38" t="str">
        <f>IF('query (10)'!AD2370="","",TRIM('query (10)'!AD2370))</f>
        <v>คุณานนต์ ปารวัณวงศ์</v>
      </c>
      <c r="AG2370" s="38" t="str">
        <f>IF('query (10)'!AE2370="","",TRIM('query (10)'!AE2370))</f>
        <v>คุณานนต์ ปารวัณวงศ์</v>
      </c>
      <c r="AH2370" s="38" t="str">
        <f>IF('query (10)'!AF2370="","",IFERROR(VALUE('query (10)'!AF2370),""))</f>
        <v/>
      </c>
      <c r="AI2370" s="38" t="str">
        <f>IF('query (10)'!AG2370="","",TRIM('query (10)'!AG2370))</f>
        <v/>
      </c>
      <c r="AJ2370" s="38" t="str">
        <f>IF('query (10)'!AH2370="","",IFERROR(VALUE('query (10)'!AH2370),""))</f>
        <v/>
      </c>
      <c r="AK2370" s="38" t="str">
        <f>IF('query (10)'!AI2370="","",TRIM('query (10)'!AI2370))</f>
        <v/>
      </c>
      <c r="AL2370" s="42">
        <f t="shared" si="180"/>
        <v>2026</v>
      </c>
      <c r="AM2370" s="42" t="str">
        <f t="shared" si="181"/>
        <v>2026-05</v>
      </c>
      <c r="AN2370" s="42" t="str">
        <f t="shared" ca="1" si="182"/>
        <v/>
      </c>
      <c r="AO2370" s="42" t="str">
        <f t="shared" si="183"/>
        <v>GR-828 | INNER RING BORE GRINDING MACHINE | KWD7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70" s="42" t="str">
        <f>_xlfn.TEXTJOIN("; ",TRUE,IF(COUNTA('query (10)'!A2370:AK2370)&lt;=6,"NEAR_EMPTY_ROW",""),IF($K2370="","MISSING_STATUS",""),IF(AND($K2370="เสร็จสิ้น",$Z2370=""),"DONE_NO_ACTUAL_DATE",""),IF(AND($I2370="Condition-based Maintenance",$AH2370=""),"CBM_NO_MEASUREMENT",""),IF(OR($X2370="",$X2370=0),"INVALID_PERIOD",""),IF(AND($AA2370&lt;&gt;"",$AB2370&lt;&gt;"",$AB2370&lt;$AA2370),"DATE_SEQUENCE_ERROR",""),IF(AND($AB2370&lt;&gt;"",$AB2370&gt;DATE(2030,12,31)),"DATE_OUTLIER",""),IF($C2370="","MISSING_QRCODE",""),IF($J2370="UNKNOWN","UNKNOWN_PM_TYPE",""),IF($L2370="UNKNOWN","UNKNOWN_STATUS",""))</f>
        <v/>
      </c>
      <c r="AQ2370" s="42" t="str">
        <f t="shared" si="184"/>
        <v>NO</v>
      </c>
    </row>
    <row r="2371" spans="1:43" x14ac:dyDescent="0.3">
      <c r="A2371" s="38">
        <f>IF('query (10)'!A2371="","",'query (10)'!A2371)</f>
        <v>2620</v>
      </c>
      <c r="B2371" s="38">
        <f>IF('query (10)'!B2371="","",'query (10)'!B2371)</f>
        <v>20762</v>
      </c>
      <c r="C2371" s="38" t="str">
        <f>TRIM(UPPER('query (10)'!M2371))</f>
        <v>GR-830</v>
      </c>
      <c r="D2371" s="38" t="str">
        <f>TRIM(UPPER(IFERROR(_xlfn.TEXTBEFORE('query (10)'!L2371,"("),'query (10)'!L2371)))</f>
        <v>INNER RING RACEWAY AND RIB SUPER FINISH MACHINE</v>
      </c>
      <c r="E2371" s="38" t="str">
        <f>IFERROR(TRIM(UPPER(_xlfn.TEXTBEFORE(_xlfn.TEXTAFTER('query (10)'!L2371,"("),")"))),"")</f>
        <v/>
      </c>
      <c r="F2371" s="38" t="str">
        <f>TRIM('query (10)'!K2371)</f>
        <v>KWD7</v>
      </c>
      <c r="G2371" s="38" t="str">
        <f>IF('query (10)'!J2371="","",'query (10)'!J2371)</f>
        <v>Hydraulic oil pump</v>
      </c>
      <c r="H2371" s="38" t="str">
        <f>TRIM(UPPER('query (10)'!J2371))</f>
        <v>HYDRAULIC OIL PUMP</v>
      </c>
      <c r="I2371" s="38" t="str">
        <f>IF('query (10)'!F2371="","",'query (10)'!F2371)</f>
        <v>Time-based Maintenance</v>
      </c>
      <c r="J2371" s="38" t="str">
        <f>IF('query (10)'!F2371="","",IFERROR(INDEX(Cleaning_Rules!$B$14:$B$17,MATCH(TRIM('query (10)'!F2371),Cleaning_Rules!$A$14:$A$17,0)),"UNKNOWN"))</f>
        <v>TBM</v>
      </c>
      <c r="K2371" s="38" t="str">
        <f>IF('query (10)'!G2371="","",'query (10)'!G2371)</f>
        <v>เสร็จสิ้น</v>
      </c>
      <c r="L2371" s="38" t="str">
        <f>IF('query (10)'!G2371="","MISSING",IFERROR(INDEX(Cleaning_Rules!$B$5:$B$10,MATCH(TRIM('query (10)'!G2371),Cleaning_Rules!$A$5:$A$10,0)),"UNKNOWN"))</f>
        <v>COMPLETED</v>
      </c>
      <c r="M2371" s="38" t="str">
        <f>IF('query (10)'!I2371="","",'query (10)'!I2371)</f>
        <v>Mechanical</v>
      </c>
      <c r="N2371" s="38" t="str">
        <f>IF('query (10)'!O2371="","",'query (10)'!O2371)</f>
        <v>Inspection</v>
      </c>
      <c r="O2371" s="38" t="str">
        <f>IF('query (10)'!P2371="","",'query (10)'!P2371)</f>
        <v>Medium</v>
      </c>
      <c r="P2371" s="38" t="str">
        <f>IF('query (10)'!N2371="","",'query (10)'!N2371)</f>
        <v>เก็บตัวอย่างน้ำมันไฮดรอลิกและส่งไปทดสอบคุณภาพที่ห้องปฏิบัติการภายนอกตามกำหนดการบำรุงรักษาทุก 12 เดือน</v>
      </c>
      <c r="Q2371" s="38" t="str">
        <f>TRIM('query (10)'!N2371)</f>
        <v>เก็บตัวอย่างน้ำมันไฮดรอลิกและส่งไปทดสอบคุณภาพที่ห้องปฏิบัติการภายนอกตามกำหนดการบำรุงรักษาทุก 12 เดือน</v>
      </c>
      <c r="R2371" s="38" t="str">
        <f>TRIM(UPPER('query (10)'!R2371))</f>
        <v/>
      </c>
      <c r="S2371" s="38" t="str">
        <f>TRIM(UPPER('query (10)'!S2371))</f>
        <v/>
      </c>
      <c r="T2371" s="38" t="str">
        <f>IF('query (10)'!Q2371="","",TRIM(UPPER('query (10)'!Q2371)))</f>
        <v/>
      </c>
      <c r="U2371" s="38" t="str">
        <f>IF('query (10)'!T2371="","",'query (10)'!T2371)</f>
        <v/>
      </c>
      <c r="V2371" s="39" t="str">
        <f>IF('query (10)'!T2371="","",IFERROR(VALUE('query (10)'!T2371),""))</f>
        <v/>
      </c>
      <c r="W2371" s="40">
        <f>IF('query (10)'!U2371="","",'query (10)'!U2371)</f>
        <v>0</v>
      </c>
      <c r="X2371" s="39">
        <f>IF('query (10)'!V2371="","",'query (10)'!V2371)</f>
        <v>360</v>
      </c>
      <c r="Y2371" s="41">
        <f>IF('query (10)'!W2371="","",'query (10)'!W2371)</f>
        <v>46151</v>
      </c>
      <c r="Z2371" s="41">
        <f>IF('query (10)'!X2371="","",'query (10)'!X2371)</f>
        <v>46183</v>
      </c>
      <c r="AA2371" s="41">
        <f>IF('query (10)'!Y2371="","",'query (10)'!Y2371)</f>
        <v>46183</v>
      </c>
      <c r="AB2371" s="41">
        <f>IF('query (10)'!Z2371="","",'query (10)'!Z2371)</f>
        <v>46543</v>
      </c>
      <c r="AC2371" s="38" t="str">
        <f>IF(OR('query (10)'!AA2371="",COUNTIF(Cleaning_Rules!$A$21:$A$26,TRIM('query (10)'!AA2371))&gt;0),"",TRIM('query (10)'!AA2371))</f>
        <v/>
      </c>
      <c r="AD2371" s="38" t="str">
        <f>IF('query (10)'!AB2371="","",TRIM(IFERROR(_xlfn.TEXTBEFORE('query (10)'!AB2371,"("),'query (10)'!AB2371)))</f>
        <v>เริ่มซ่อมงาน PM แล้ว รับผิดชอบโดย KUNANON PARAWANWONG</v>
      </c>
      <c r="AE2371" s="38" t="str">
        <f>IFERROR(LOWER(TRIM(_xlfn.TEXTBEFORE(_xlfn.TEXTAFTER('query (10)'!AB2371,"("),")"))),"")</f>
        <v>parawanwong-k-3161@nsk.com</v>
      </c>
      <c r="AF2371" s="38" t="str">
        <f>IF('query (10)'!AD2371="","",TRIM('query (10)'!AD2371))</f>
        <v>คุณานนต์ ปารวัณวงศ์</v>
      </c>
      <c r="AG2371" s="38" t="str">
        <f>IF('query (10)'!AE2371="","",TRIM('query (10)'!AE2371))</f>
        <v>คุณานนต์ ปารวัณวงศ์</v>
      </c>
      <c r="AH2371" s="38" t="str">
        <f>IF('query (10)'!AF2371="","",IFERROR(VALUE('query (10)'!AF2371),""))</f>
        <v/>
      </c>
      <c r="AI2371" s="38" t="str">
        <f>IF('query (10)'!AG2371="","",TRIM('query (10)'!AG2371))</f>
        <v/>
      </c>
      <c r="AJ2371" s="38" t="str">
        <f>IF('query (10)'!AH2371="","",IFERROR(VALUE('query (10)'!AH2371),""))</f>
        <v/>
      </c>
      <c r="AK2371" s="38" t="str">
        <f>IF('query (10)'!AI2371="","",TRIM('query (10)'!AI2371))</f>
        <v/>
      </c>
      <c r="AL2371" s="42">
        <f t="shared" ref="AL2371:AL2434" si="185">IF($Y2371="","",YEAR($Y2371))</f>
        <v>2026</v>
      </c>
      <c r="AM2371" s="42" t="str">
        <f t="shared" ref="AM2371:AM2434" si="186">IF($Y2371="","",TEXT($Y2371,"yyyy-mm"))</f>
        <v>2026-05</v>
      </c>
      <c r="AN2371" s="42" t="str">
        <f t="shared" ref="AN2371:AN2434" ca="1" si="187">IF(OR($AB2371="",$L2371="COMPLETED"),"",IF($AB2371&lt;TODAY(),"OVERDUE","ON_SCHEDULE"))</f>
        <v/>
      </c>
      <c r="AO2371" s="42" t="str">
        <f t="shared" ref="AO2371:AO2434" si="188">_xlfn.TEXTJOIN(" | ",TRUE,$C2371,$D2371,$E2371,$F2371,$H2371,$I2371,$M2371,$N2371,$O2371,$Q2371,$R2371,$S2371,$T2371,$AC2371,$AD2371,$AG2371)</f>
        <v>GR-830 | INNER RING RACEWAY AND RIB SUPER FINISH MACHINE | KWD7 | HYDRAULIC OIL PUMP | Time-based Maintenance | Mechanical | Inspection | Medium | เก็บตัวอย่างน้ำมันไฮดรอลิกและส่งไปทดสอบคุณภาพที่ห้องปฏิบัติการภายนอกตามกำหนดการบำรุงรักษาทุก 12 เดือน | เริ่มซ่อมงาน PM แล้ว รับผิดชอบโดย KUNANON PARAWANWONG | คุณานนต์ ปารวัณวงศ์</v>
      </c>
      <c r="AP2371" s="42" t="str">
        <f>_xlfn.TEXTJOIN("; ",TRUE,IF(COUNTA('query (10)'!A2371:AK2371)&lt;=6,"NEAR_EMPTY_ROW",""),IF($K2371="","MISSING_STATUS",""),IF(AND($K2371="เสร็จสิ้น",$Z2371=""),"DONE_NO_ACTUAL_DATE",""),IF(AND($I2371="Condition-based Maintenance",$AH2371=""),"CBM_NO_MEASUREMENT",""),IF(OR($X2371="",$X2371=0),"INVALID_PERIOD",""),IF(AND($AA2371&lt;&gt;"",$AB2371&lt;&gt;"",$AB2371&lt;$AA2371),"DATE_SEQUENCE_ERROR",""),IF(AND($AB2371&lt;&gt;"",$AB2371&gt;DATE(2030,12,31)),"DATE_OUTLIER",""),IF($C2371="","MISSING_QRCODE",""),IF($J2371="UNKNOWN","UNKNOWN_PM_TYPE",""),IF($L2371="UNKNOWN","UNKNOWN_STATUS",""))</f>
        <v/>
      </c>
      <c r="AQ2371" s="42" t="str">
        <f t="shared" ref="AQ2371:AQ2434" si="189">IF($W2371="","",IF($W2371&gt;0,"YES","NO"))</f>
        <v>NO</v>
      </c>
    </row>
    <row r="2372" spans="1:43" x14ac:dyDescent="0.3">
      <c r="A2372" s="38">
        <f>IF('query (10)'!A2372="","",'query (10)'!A2372)</f>
        <v>2621</v>
      </c>
      <c r="B2372" s="38">
        <f>IF('query (10)'!B2372="","",'query (10)'!B2372)</f>
        <v>20870</v>
      </c>
      <c r="C2372" s="38" t="str">
        <f>TRIM(UPPER('query (10)'!M2372))</f>
        <v>GR-487</v>
      </c>
      <c r="D2372" s="38" t="str">
        <f>TRIM(UPPER(IFERROR(_xlfn.TEXTBEFORE('query (10)'!L2372,"("),'query (10)'!L2372)))</f>
        <v>OUTER RING RACEWAY GRINDING MACHINE.</v>
      </c>
      <c r="E2372" s="38" t="str">
        <f>IFERROR(TRIM(UPPER(_xlfn.TEXTBEFORE(_xlfn.TEXTAFTER('query (10)'!L2372,"("),")"))),"")</f>
        <v/>
      </c>
      <c r="F2372" s="38" t="str">
        <f>TRIM('query (10)'!K2372)</f>
        <v>BWD3</v>
      </c>
      <c r="G2372" s="38" t="str">
        <f>IF('query (10)'!J2372="","",'query (10)'!J2372)</f>
        <v>Dresser</v>
      </c>
      <c r="H2372" s="38" t="str">
        <f>TRIM(UPPER('query (10)'!J2372))</f>
        <v>DRESSER</v>
      </c>
      <c r="I2372" s="38" t="str">
        <f>IF('query (10)'!F2372="","",'query (10)'!F2372)</f>
        <v>Condition-based Maintenance</v>
      </c>
      <c r="J2372" s="38" t="str">
        <f>IF('query (10)'!F2372="","",IFERROR(INDEX(Cleaning_Rules!$B$14:$B$17,MATCH(TRIM('query (10)'!F2372),Cleaning_Rules!$A$14:$A$17,0)),"UNKNOWN"))</f>
        <v>CBM</v>
      </c>
      <c r="K2372" s="38" t="str">
        <f>IF('query (10)'!G2372="","",'query (10)'!G2372)</f>
        <v>กำลังดำเนินการ</v>
      </c>
      <c r="L2372" s="38" t="str">
        <f>IF('query (10)'!G2372="","MISSING",IFERROR(INDEX(Cleaning_Rules!$B$5:$B$10,MATCH(TRIM('query (10)'!G2372),Cleaning_Rules!$A$5:$A$10,0)),"UNKNOWN"))</f>
        <v>IN_PROGRESS</v>
      </c>
      <c r="M2372" s="38" t="str">
        <f>IF('query (10)'!I2372="","",'query (10)'!I2372)</f>
        <v>Mechanical</v>
      </c>
      <c r="N2372" s="38" t="str">
        <f>IF('query (10)'!O2372="","",'query (10)'!O2372)</f>
        <v>Part Change</v>
      </c>
      <c r="O2372" s="38" t="str">
        <f>IF('query (10)'!P2372="","",'query (10)'!P2372)</f>
        <v>Medium</v>
      </c>
      <c r="P2372" s="38" t="str">
        <f>IF('query (10)'!N2372="","",'query (10)'!N2372)</f>
        <v>Detected the spindle dresser runout exceeds the standard (Std. = &lt;3 Micron , Actual = 10 Micron)</v>
      </c>
      <c r="Q2372" s="38" t="str">
        <f>TRIM('query (10)'!N2372)</f>
        <v>Detected the spindle dresser runout exceeds the standard (Std. = &lt;3 Micron , Actual = 10 Micron)</v>
      </c>
      <c r="R2372" s="38" t="str">
        <f>TRIM(UPPER('query (10)'!R2372))</f>
        <v>BEARING</v>
      </c>
      <c r="S2372" s="38" t="str">
        <f>TRIM(UPPER('query (10)'!S2372))</f>
        <v>7007CTYNDULP4</v>
      </c>
      <c r="T2372" s="38" t="str">
        <f>IF('query (10)'!Q2372="","",TRIM(UPPER('query (10)'!Q2372)))</f>
        <v/>
      </c>
      <c r="U2372" s="38" t="str">
        <f>IF('query (10)'!T2372="","",'query (10)'!T2372)</f>
        <v/>
      </c>
      <c r="V2372" s="39" t="str">
        <f>IF('query (10)'!T2372="","",IFERROR(VALUE('query (10)'!T2372),""))</f>
        <v/>
      </c>
      <c r="W2372" s="40">
        <f>IF('query (10)'!U2372="","",'query (10)'!U2372)</f>
        <v>0</v>
      </c>
      <c r="X2372" s="39">
        <f>IF('query (10)'!V2372="","",'query (10)'!V2372)</f>
        <v>0</v>
      </c>
      <c r="Y2372" s="41">
        <f>IF('query (10)'!W2372="","",'query (10)'!W2372)</f>
        <v>46153</v>
      </c>
      <c r="Z2372" s="41" t="str">
        <f>IF('query (10)'!X2372="","",'query (10)'!X2372)</f>
        <v/>
      </c>
      <c r="AA2372" s="41" t="str">
        <f>IF('query (10)'!Y2372="","",'query (10)'!Y2372)</f>
        <v/>
      </c>
      <c r="AB2372" s="41" t="str">
        <f>IF('query (10)'!Z2372="","",'query (10)'!Z2372)</f>
        <v/>
      </c>
      <c r="AC2372" s="38" t="str">
        <f>IF(OR('query (10)'!AA2372="",COUNTIF(Cleaning_Rules!$A$21:$A$26,TRIM('query (10)'!AA2372))&gt;0),"",TRIM('query (10)'!AA2372))</f>
        <v/>
      </c>
      <c r="AD2372" s="38" t="str">
        <f>IF('query (10)'!AB2372="","",TRIM(IFERROR(_xlfn.TEXTBEFORE('query (10)'!AB2372,"("),'query (10)'!AB2372)))</f>
        <v/>
      </c>
      <c r="AE2372" s="38" t="str">
        <f>IFERROR(LOWER(TRIM(_xlfn.TEXTBEFORE(_xlfn.TEXTAFTER('query (10)'!AB2372,"("),")"))),"")</f>
        <v/>
      </c>
      <c r="AF2372" s="38" t="str">
        <f>IF('query (10)'!AD2372="","",TRIM('query (10)'!AD2372))</f>
        <v>จักรภัทร โคตรสมบัติ</v>
      </c>
      <c r="AG2372" s="38" t="str">
        <f>IF('query (10)'!AE2372="","",TRIM('query (10)'!AE2372))</f>
        <v>ภูชิต กุลเสรี</v>
      </c>
      <c r="AH2372" s="38" t="str">
        <f>IF('query (10)'!AF2372="","",IFERROR(VALUE('query (10)'!AF2372),""))</f>
        <v/>
      </c>
      <c r="AI2372" s="38" t="str">
        <f>IF('query (10)'!AG2372="","",TRIM('query (10)'!AG2372))</f>
        <v/>
      </c>
      <c r="AJ2372" s="38" t="str">
        <f>IF('query (10)'!AH2372="","",IFERROR(VALUE('query (10)'!AH2372),""))</f>
        <v/>
      </c>
      <c r="AK2372" s="38" t="str">
        <f>IF('query (10)'!AI2372="","",TRIM('query (10)'!AI2372))</f>
        <v/>
      </c>
      <c r="AL2372" s="42">
        <f t="shared" si="185"/>
        <v>2026</v>
      </c>
      <c r="AM2372" s="42" t="str">
        <f t="shared" si="186"/>
        <v>2026-05</v>
      </c>
      <c r="AN2372" s="42" t="str">
        <f t="shared" ca="1" si="187"/>
        <v/>
      </c>
      <c r="AO2372" s="42" t="str">
        <f t="shared" si="188"/>
        <v>GR-487 | OUTER RING RACEWAY GRINDING MACHINE. | BWD3 | DRESSER | Condition-based Maintenance | Mechanical | Part Change | Medium | Detected the spindle dresser runout exceeds the standard (Std. = &lt;3 Micron , Actual = 10 Micron) | BEARING | 7007CTYNDULP4 | ภูชิต กุลเสรี</v>
      </c>
      <c r="AP2372" s="42" t="str">
        <f>_xlfn.TEXTJOIN("; ",TRUE,IF(COUNTA('query (10)'!A2372:AK2372)&lt;=6,"NEAR_EMPTY_ROW",""),IF($K2372="","MISSING_STATUS",""),IF(AND($K2372="เสร็จสิ้น",$Z2372=""),"DONE_NO_ACTUAL_DATE",""),IF(AND($I2372="Condition-based Maintenance",$AH2372=""),"CBM_NO_MEASUREMENT",""),IF(OR($X2372="",$X2372=0),"INVALID_PERIOD",""),IF(AND($AA2372&lt;&gt;"",$AB2372&lt;&gt;"",$AB2372&lt;$AA2372),"DATE_SEQUENCE_ERROR",""),IF(AND($AB2372&lt;&gt;"",$AB2372&gt;DATE(2030,12,31)),"DATE_OUTLIER",""),IF($C2372="","MISSING_QRCODE",""),IF($J2372="UNKNOWN","UNKNOWN_PM_TYPE",""),IF($L2372="UNKNOWN","UNKNOWN_STATUS",""))</f>
        <v>CBM_NO_MEASUREMENT; INVALID_PERIOD</v>
      </c>
      <c r="AQ2372" s="42" t="str">
        <f t="shared" si="189"/>
        <v>NO</v>
      </c>
    </row>
    <row r="2373" spans="1:43" x14ac:dyDescent="0.3">
      <c r="A2373" s="38">
        <f>IF('query (10)'!A2373="","",'query (10)'!A2373)</f>
        <v>2622</v>
      </c>
      <c r="B2373" s="38">
        <f>IF('query (10)'!B2373="","",'query (10)'!B2373)</f>
        <v>20871</v>
      </c>
      <c r="C2373" s="38" t="str">
        <f>TRIM(UPPER('query (10)'!M2373))</f>
        <v>GR-495</v>
      </c>
      <c r="D2373" s="38" t="str">
        <f>TRIM(UPPER(IFERROR(_xlfn.TEXTBEFORE('query (10)'!L2373,"("),'query (10)'!L2373)))</f>
        <v>INNER RING RACEWAY GRINDING MACHINE.</v>
      </c>
      <c r="E2373" s="38" t="str">
        <f>IFERROR(TRIM(UPPER(_xlfn.TEXTBEFORE(_xlfn.TEXTAFTER('query (10)'!L2373,"("),")"))),"")</f>
        <v/>
      </c>
      <c r="F2373" s="38" t="str">
        <f>TRIM('query (10)'!K2373)</f>
        <v>BWD3</v>
      </c>
      <c r="G2373" s="38" t="str">
        <f>IF('query (10)'!J2373="","",'query (10)'!J2373)</f>
        <v>Dresser</v>
      </c>
      <c r="H2373" s="38" t="str">
        <f>TRIM(UPPER('query (10)'!J2373))</f>
        <v>DRESSER</v>
      </c>
      <c r="I2373" s="38" t="str">
        <f>IF('query (10)'!F2373="","",'query (10)'!F2373)</f>
        <v>Condition-based Maintenance</v>
      </c>
      <c r="J2373" s="38" t="str">
        <f>IF('query (10)'!F2373="","",IFERROR(INDEX(Cleaning_Rules!$B$14:$B$17,MATCH(TRIM('query (10)'!F2373),Cleaning_Rules!$A$14:$A$17,0)),"UNKNOWN"))</f>
        <v>CBM</v>
      </c>
      <c r="K2373" s="38" t="str">
        <f>IF('query (10)'!G2373="","",'query (10)'!G2373)</f>
        <v>เสร็จสิ้น</v>
      </c>
      <c r="L2373" s="38" t="str">
        <f>IF('query (10)'!G2373="","MISSING",IFERROR(INDEX(Cleaning_Rules!$B$5:$B$10,MATCH(TRIM('query (10)'!G2373),Cleaning_Rules!$A$5:$A$10,0)),"UNKNOWN"))</f>
        <v>COMPLETED</v>
      </c>
      <c r="M2373" s="38" t="str">
        <f>IF('query (10)'!I2373="","",'query (10)'!I2373)</f>
        <v>Mechanical</v>
      </c>
      <c r="N2373" s="38" t="str">
        <f>IF('query (10)'!O2373="","",'query (10)'!O2373)</f>
        <v>Part Change</v>
      </c>
      <c r="O2373" s="38" t="str">
        <f>IF('query (10)'!P2373="","",'query (10)'!P2373)</f>
        <v>Medium</v>
      </c>
      <c r="P2373" s="38" t="str">
        <f>IF('query (10)'!N2373="","",'query (10)'!N2373)</f>
        <v>Detected the spindle dresser runout exceeds the standard (Std. = &lt;3 Micron , Actual = 10 Micron)</v>
      </c>
      <c r="Q2373" s="38" t="str">
        <f>TRIM('query (10)'!N2373)</f>
        <v>Detected the spindle dresser runout exceeds the standard (Std. = &lt;3 Micron , Actual = 10 Micron)</v>
      </c>
      <c r="R2373" s="38" t="str">
        <f>TRIM(UPPER('query (10)'!R2373))</f>
        <v>BEARING</v>
      </c>
      <c r="S2373" s="38" t="str">
        <f>TRIM(UPPER('query (10)'!S2373))</f>
        <v>HR32007XJP5</v>
      </c>
      <c r="T2373" s="38" t="str">
        <f>IF('query (10)'!Q2373="","",TRIM(UPPER('query (10)'!Q2373)))</f>
        <v/>
      </c>
      <c r="U2373" s="38" t="str">
        <f>IF('query (10)'!T2373="","",'query (10)'!T2373)</f>
        <v/>
      </c>
      <c r="V2373" s="39" t="str">
        <f>IF('query (10)'!T2373="","",IFERROR(VALUE('query (10)'!T2373),""))</f>
        <v/>
      </c>
      <c r="W2373" s="40">
        <f>IF('query (10)'!U2373="","",'query (10)'!U2373)</f>
        <v>0</v>
      </c>
      <c r="X2373" s="39">
        <f>IF('query (10)'!V2373="","",'query (10)'!V2373)</f>
        <v>0</v>
      </c>
      <c r="Y2373" s="41">
        <f>IF('query (10)'!W2373="","",'query (10)'!W2373)</f>
        <v>46153</v>
      </c>
      <c r="Z2373" s="41">
        <f>IF('query (10)'!X2373="","",'query (10)'!X2373)</f>
        <v>46165</v>
      </c>
      <c r="AA2373" s="41">
        <f>IF('query (10)'!Y2373="","",'query (10)'!Y2373)</f>
        <v>46165</v>
      </c>
      <c r="AB2373" s="41">
        <f>IF('query (10)'!Z2373="","",'query (10)'!Z2373)</f>
        <v>46165</v>
      </c>
      <c r="AC2373" s="38" t="str">
        <f>IF(OR('query (10)'!AA2373="",COUNTIF(Cleaning_Rules!$A$21:$A$26,TRIM('query (10)'!AA2373))&gt;0),"",TRIM('query (10)'!AA2373))</f>
        <v/>
      </c>
      <c r="AD2373" s="38" t="str">
        <f>IF('query (10)'!AB2373="","",TRIM(IFERROR(_xlfn.TEXTBEFORE('query (10)'!AB2373,"("),'query (10)'!AB2373)))</f>
        <v>เริ่มซ่อมงาน PM แล้ว รับผิดชอบโดย KUNANON PARAWANWONG</v>
      </c>
      <c r="AE2373" s="38" t="str">
        <f>IFERROR(LOWER(TRIM(_xlfn.TEXTBEFORE(_xlfn.TEXTAFTER('query (10)'!AB2373,"("),")"))),"")</f>
        <v>parawanwong-k-3161@nsk.com</v>
      </c>
      <c r="AF2373" s="38" t="str">
        <f>IF('query (10)'!AD2373="","",TRIM('query (10)'!AD2373))</f>
        <v>จักรภัทร โคตรสมบัติ</v>
      </c>
      <c r="AG2373" s="38" t="str">
        <f>IF('query (10)'!AE2373="","",TRIM('query (10)'!AE2373))</f>
        <v>คุณานนต์ ปารวัณวงศ์</v>
      </c>
      <c r="AH2373" s="38" t="str">
        <f>IF('query (10)'!AF2373="","",IFERROR(VALUE('query (10)'!AF2373),""))</f>
        <v/>
      </c>
      <c r="AI2373" s="38" t="str">
        <f>IF('query (10)'!AG2373="","",TRIM('query (10)'!AG2373))</f>
        <v/>
      </c>
      <c r="AJ2373" s="38" t="str">
        <f>IF('query (10)'!AH2373="","",IFERROR(VALUE('query (10)'!AH2373),""))</f>
        <v/>
      </c>
      <c r="AK2373" s="38" t="str">
        <f>IF('query (10)'!AI2373="","",TRIM('query (10)'!AI2373))</f>
        <v/>
      </c>
      <c r="AL2373" s="42">
        <f t="shared" si="185"/>
        <v>2026</v>
      </c>
      <c r="AM2373" s="42" t="str">
        <f t="shared" si="186"/>
        <v>2026-05</v>
      </c>
      <c r="AN2373" s="42" t="str">
        <f t="shared" ca="1" si="187"/>
        <v/>
      </c>
      <c r="AO2373" s="42" t="str">
        <f t="shared" si="188"/>
        <v>GR-495 | INNER RING RACEWAY GRINDING MACHINE. | BWD3 | DRESSER | Condition-based Maintenance | Mechanical | Part Change | Medium | Detected the spindle dresser runout exceeds the standard (Std. = &lt;3 Micron , Actual = 10 Micron) | BEARING | HR32007XJP5 | เริ่มซ่อมงาน PM แล้ว รับผิดชอบโดย KUNANON PARAWANWONG | คุณานนต์ ปารวัณวงศ์</v>
      </c>
      <c r="AP2373" s="42" t="str">
        <f>_xlfn.TEXTJOIN("; ",TRUE,IF(COUNTA('query (10)'!A2373:AK2373)&lt;=6,"NEAR_EMPTY_ROW",""),IF($K2373="","MISSING_STATUS",""),IF(AND($K2373="เสร็จสิ้น",$Z2373=""),"DONE_NO_ACTUAL_DATE",""),IF(AND($I2373="Condition-based Maintenance",$AH2373=""),"CBM_NO_MEASUREMENT",""),IF(OR($X2373="",$X2373=0),"INVALID_PERIOD",""),IF(AND($AA2373&lt;&gt;"",$AB2373&lt;&gt;"",$AB2373&lt;$AA2373),"DATE_SEQUENCE_ERROR",""),IF(AND($AB2373&lt;&gt;"",$AB2373&gt;DATE(2030,12,31)),"DATE_OUTLIER",""),IF($C2373="","MISSING_QRCODE",""),IF($J2373="UNKNOWN","UNKNOWN_PM_TYPE",""),IF($L2373="UNKNOWN","UNKNOWN_STATUS",""))</f>
        <v>CBM_NO_MEASUREMENT; INVALID_PERIOD</v>
      </c>
      <c r="AQ2373" s="42" t="str">
        <f t="shared" si="189"/>
        <v>NO</v>
      </c>
    </row>
    <row r="2374" spans="1:43" x14ac:dyDescent="0.3">
      <c r="A2374" s="38">
        <f>IF('query (10)'!A2374="","",'query (10)'!A2374)</f>
        <v>2623</v>
      </c>
      <c r="B2374" s="38">
        <f>IF('query (10)'!B2374="","",'query (10)'!B2374)</f>
        <v>20872</v>
      </c>
      <c r="C2374" s="38" t="str">
        <f>TRIM(UPPER('query (10)'!M2374))</f>
        <v>GR-487</v>
      </c>
      <c r="D2374" s="38" t="str">
        <f>TRIM(UPPER(IFERROR(_xlfn.TEXTBEFORE('query (10)'!L2374,"("),'query (10)'!L2374)))</f>
        <v>OUTER RING RACEWAY GRINDING MACHINE.</v>
      </c>
      <c r="E2374" s="38" t="str">
        <f>IFERROR(TRIM(UPPER(_xlfn.TEXTBEFORE(_xlfn.TEXTAFTER('query (10)'!L2374,"("),")"))),"")</f>
        <v/>
      </c>
      <c r="F2374" s="38" t="str">
        <f>TRIM('query (10)'!K2374)</f>
        <v>BWD3</v>
      </c>
      <c r="G2374" s="38" t="str">
        <f>IF('query (10)'!J2374="","",'query (10)'!J2374)</f>
        <v>Belt</v>
      </c>
      <c r="H2374" s="38" t="str">
        <f>TRIM(UPPER('query (10)'!J2374))</f>
        <v>BELT</v>
      </c>
      <c r="I2374" s="38" t="str">
        <f>IF('query (10)'!F2374="","",'query (10)'!F2374)</f>
        <v>Time-based Maintenance</v>
      </c>
      <c r="J2374" s="38" t="str">
        <f>IF('query (10)'!F2374="","",IFERROR(INDEX(Cleaning_Rules!$B$14:$B$17,MATCH(TRIM('query (10)'!F2374),Cleaning_Rules!$A$14:$A$17,0)),"UNKNOWN"))</f>
        <v>TBM</v>
      </c>
      <c r="K2374" s="38" t="str">
        <f>IF('query (10)'!G2374="","",'query (10)'!G2374)</f>
        <v>กำลังดำเนินการ</v>
      </c>
      <c r="L2374" s="38" t="str">
        <f>IF('query (10)'!G2374="","MISSING",IFERROR(INDEX(Cleaning_Rules!$B$5:$B$10,MATCH(TRIM('query (10)'!G2374),Cleaning_Rules!$A$5:$A$10,0)),"UNKNOWN"))</f>
        <v>IN_PROGRESS</v>
      </c>
      <c r="M2374" s="38" t="str">
        <f>IF('query (10)'!I2374="","",'query (10)'!I2374)</f>
        <v>Mechanical</v>
      </c>
      <c r="N2374" s="38" t="str">
        <f>IF('query (10)'!O2374="","",'query (10)'!O2374)</f>
        <v>Inspection</v>
      </c>
      <c r="O2374" s="38" t="str">
        <f>IF('query (10)'!P2374="","",'query (10)'!P2374)</f>
        <v>Medium</v>
      </c>
      <c r="P2374" s="38" t="str">
        <f>IF('query (10)'!N2374="","",'query (10)'!N2374)</f>
        <v>Replace The Work Head Belt According To PM 2 Year Cycle</v>
      </c>
      <c r="Q2374" s="38" t="str">
        <f>TRIM('query (10)'!N2374)</f>
        <v>Replace The Work Head Belt According To PM 2 Year Cycle</v>
      </c>
      <c r="R2374" s="38" t="str">
        <f>TRIM(UPPER('query (10)'!R2374))</f>
        <v>BELT</v>
      </c>
      <c r="S2374" s="38" t="str">
        <f>TRIM(UPPER('query (10)'!S2374))</f>
        <v>7M800</v>
      </c>
      <c r="T2374" s="38" t="str">
        <f>IF('query (10)'!Q2374="","",TRIM(UPPER('query (10)'!Q2374)))</f>
        <v/>
      </c>
      <c r="U2374" s="38" t="str">
        <f>IF('query (10)'!T2374="","",'query (10)'!T2374)</f>
        <v/>
      </c>
      <c r="V2374" s="39" t="str">
        <f>IF('query (10)'!T2374="","",IFERROR(VALUE('query (10)'!T2374),""))</f>
        <v/>
      </c>
      <c r="W2374" s="40">
        <f>IF('query (10)'!U2374="","",'query (10)'!U2374)</f>
        <v>0</v>
      </c>
      <c r="X2374" s="39">
        <f>IF('query (10)'!V2374="","",'query (10)'!V2374)</f>
        <v>730</v>
      </c>
      <c r="Y2374" s="41">
        <f>IF('query (10)'!W2374="","",'query (10)'!W2374)</f>
        <v>46153</v>
      </c>
      <c r="Z2374" s="41" t="str">
        <f>IF('query (10)'!X2374="","",'query (10)'!X2374)</f>
        <v/>
      </c>
      <c r="AA2374" s="41">
        <f>IF('query (10)'!Y2374="","",'query (10)'!Y2374)</f>
        <v>46153</v>
      </c>
      <c r="AB2374" s="41">
        <f>IF('query (10)'!Z2374="","",'query (10)'!Z2374)</f>
        <v>46883</v>
      </c>
      <c r="AC2374" s="38" t="str">
        <f>IF(OR('query (10)'!AA2374="",COUNTIF(Cleaning_Rules!$A$21:$A$26,TRIM('query (10)'!AA2374))&gt;0),"",TRIM('query (10)'!AA2374))</f>
        <v/>
      </c>
      <c r="AD2374" s="38" t="str">
        <f>IF('query (10)'!AB2374="","",TRIM(IFERROR(_xlfn.TEXTBEFORE('query (10)'!AB2374,"("),'query (10)'!AB2374)))</f>
        <v/>
      </c>
      <c r="AE2374" s="38" t="str">
        <f>IFERROR(LOWER(TRIM(_xlfn.TEXTBEFORE(_xlfn.TEXTAFTER('query (10)'!AB2374,"("),")"))),"")</f>
        <v/>
      </c>
      <c r="AF2374" s="38" t="str">
        <f>IF('query (10)'!AD2374="","",TRIM('query (10)'!AD2374))</f>
        <v>จักรภัทร โคตรสมบัติ</v>
      </c>
      <c r="AG2374" s="38" t="str">
        <f>IF('query (10)'!AE2374="","",TRIM('query (10)'!AE2374))</f>
        <v>ภูชิต กุลเสรี</v>
      </c>
      <c r="AH2374" s="38" t="str">
        <f>IF('query (10)'!AF2374="","",IFERROR(VALUE('query (10)'!AF2374),""))</f>
        <v/>
      </c>
      <c r="AI2374" s="38" t="str">
        <f>IF('query (10)'!AG2374="","",TRIM('query (10)'!AG2374))</f>
        <v/>
      </c>
      <c r="AJ2374" s="38" t="str">
        <f>IF('query (10)'!AH2374="","",IFERROR(VALUE('query (10)'!AH2374),""))</f>
        <v/>
      </c>
      <c r="AK2374" s="38" t="str">
        <f>IF('query (10)'!AI2374="","",TRIM('query (10)'!AI2374))</f>
        <v/>
      </c>
      <c r="AL2374" s="42">
        <f t="shared" si="185"/>
        <v>2026</v>
      </c>
      <c r="AM2374" s="42" t="str">
        <f t="shared" si="186"/>
        <v>2026-05</v>
      </c>
      <c r="AN2374" s="42" t="str">
        <f t="shared" ca="1" si="187"/>
        <v>ON_SCHEDULE</v>
      </c>
      <c r="AO2374" s="42" t="str">
        <f t="shared" si="188"/>
        <v>GR-487 | OUTER RING RACEWAY GRINDING MACHINE. | BWD3 | BELT | Time-based Maintenance | Mechanical | Inspection | Medium | Replace The Work Head Belt According To PM 2 Year Cycle | BELT | 7M800 | ภูชิต กุลเสรี</v>
      </c>
      <c r="AP2374" s="42" t="str">
        <f>_xlfn.TEXTJOIN("; ",TRUE,IF(COUNTA('query (10)'!A2374:AK2374)&lt;=6,"NEAR_EMPTY_ROW",""),IF($K2374="","MISSING_STATUS",""),IF(AND($K2374="เสร็จสิ้น",$Z2374=""),"DONE_NO_ACTUAL_DATE",""),IF(AND($I2374="Condition-based Maintenance",$AH2374=""),"CBM_NO_MEASUREMENT",""),IF(OR($X2374="",$X2374=0),"INVALID_PERIOD",""),IF(AND($AA2374&lt;&gt;"",$AB2374&lt;&gt;"",$AB2374&lt;$AA2374),"DATE_SEQUENCE_ERROR",""),IF(AND($AB2374&lt;&gt;"",$AB2374&gt;DATE(2030,12,31)),"DATE_OUTLIER",""),IF($C2374="","MISSING_QRCODE",""),IF($J2374="UNKNOWN","UNKNOWN_PM_TYPE",""),IF($L2374="UNKNOWN","UNKNOWN_STATUS",""))</f>
        <v/>
      </c>
      <c r="AQ2374" s="42" t="str">
        <f t="shared" si="189"/>
        <v>NO</v>
      </c>
    </row>
    <row r="2375" spans="1:43" x14ac:dyDescent="0.3">
      <c r="A2375" s="38">
        <f>IF('query (10)'!A2375="","",'query (10)'!A2375)</f>
        <v>2624</v>
      </c>
      <c r="B2375" s="38" t="str">
        <f>IF('query (10)'!B2375="","",'query (10)'!B2375)</f>
        <v/>
      </c>
      <c r="C2375" s="38" t="str">
        <f>TRIM(UPPER('query (10)'!M2375))</f>
        <v>GR-487</v>
      </c>
      <c r="D2375" s="38" t="str">
        <f>TRIM(UPPER(IFERROR(_xlfn.TEXTBEFORE('query (10)'!L2375,"("),'query (10)'!L2375)))</f>
        <v>OUTER RING RACEWAY GRINDING MACHINE.</v>
      </c>
      <c r="E2375" s="38" t="str">
        <f>IFERROR(TRIM(UPPER(_xlfn.TEXTBEFORE(_xlfn.TEXTAFTER('query (10)'!L2375,"("),")"))),"")</f>
        <v/>
      </c>
      <c r="F2375" s="38" t="str">
        <f>TRIM('query (10)'!K2375)</f>
        <v>BWD3</v>
      </c>
      <c r="G2375" s="38" t="str">
        <f>IF('query (10)'!J2375="","",'query (10)'!J2375)</f>
        <v>Belt</v>
      </c>
      <c r="H2375" s="38" t="str">
        <f>TRIM(UPPER('query (10)'!J2375))</f>
        <v>BELT</v>
      </c>
      <c r="I2375" s="38" t="str">
        <f>IF('query (10)'!F2375="","",'query (10)'!F2375)</f>
        <v>Time-based Maintenance</v>
      </c>
      <c r="J2375" s="38" t="str">
        <f>IF('query (10)'!F2375="","",IFERROR(INDEX(Cleaning_Rules!$B$14:$B$17,MATCH(TRIM('query (10)'!F2375),Cleaning_Rules!$A$14:$A$17,0)),"UNKNOWN"))</f>
        <v>TBM</v>
      </c>
      <c r="K2375" s="38" t="str">
        <f>IF('query (10)'!G2375="","",'query (10)'!G2375)</f>
        <v>แก้ไขแผน</v>
      </c>
      <c r="L2375" s="38" t="str">
        <f>IF('query (10)'!G2375="","MISSING",IFERROR(INDEX(Cleaning_Rules!$B$5:$B$10,MATCH(TRIM('query (10)'!G2375),Cleaning_Rules!$A$5:$A$10,0)),"UNKNOWN"))</f>
        <v>PLAN_REVISED</v>
      </c>
      <c r="M2375" s="38" t="str">
        <f>IF('query (10)'!I2375="","",'query (10)'!I2375)</f>
        <v>Mechanical</v>
      </c>
      <c r="N2375" s="38" t="str">
        <f>IF('query (10)'!O2375="","",'query (10)'!O2375)</f>
        <v>Inspection</v>
      </c>
      <c r="O2375" s="38" t="str">
        <f>IF('query (10)'!P2375="","",'query (10)'!P2375)</f>
        <v>Medium</v>
      </c>
      <c r="P2375" s="38" t="str">
        <f>IF('query (10)'!N2375="","",'query (10)'!N2375)</f>
        <v>Replace The Dresser Belt According To PM 1 Year Cycle</v>
      </c>
      <c r="Q2375" s="38" t="str">
        <f>TRIM('query (10)'!N2375)</f>
        <v>Replace The Dresser Belt According To PM 1 Year Cycle</v>
      </c>
      <c r="R2375" s="38" t="str">
        <f>TRIM(UPPER('query (10)'!R2375))</f>
        <v>BELT</v>
      </c>
      <c r="S2375" s="38" t="str">
        <f>TRIM(UPPER('query (10)'!S2375))</f>
        <v>5M630</v>
      </c>
      <c r="T2375" s="38" t="str">
        <f>IF('query (10)'!Q2375="","",TRIM(UPPER('query (10)'!Q2375)))</f>
        <v/>
      </c>
      <c r="U2375" s="38" t="str">
        <f>IF('query (10)'!T2375="","",'query (10)'!T2375)</f>
        <v/>
      </c>
      <c r="V2375" s="39" t="str">
        <f>IF('query (10)'!T2375="","",IFERROR(VALUE('query (10)'!T2375),""))</f>
        <v/>
      </c>
      <c r="W2375" s="40">
        <f>IF('query (10)'!U2375="","",'query (10)'!U2375)</f>
        <v>0</v>
      </c>
      <c r="X2375" s="39">
        <f>IF('query (10)'!V2375="","",'query (10)'!V2375)</f>
        <v>365</v>
      </c>
      <c r="Y2375" s="41">
        <f>IF('query (10)'!W2375="","",'query (10)'!W2375)</f>
        <v>46245</v>
      </c>
      <c r="Z2375" s="41" t="str">
        <f>IF('query (10)'!X2375="","",'query (10)'!X2375)</f>
        <v/>
      </c>
      <c r="AA2375" s="41">
        <f>IF('query (10)'!Y2375="","",'query (10)'!Y2375)</f>
        <v>46245</v>
      </c>
      <c r="AB2375" s="41">
        <f>IF('query (10)'!Z2375="","",'query (10)'!Z2375)</f>
        <v>46610</v>
      </c>
      <c r="AC2375" s="38" t="str">
        <f>IF(OR('query (10)'!AA2375="",COUNTIF(Cleaning_Rules!$A$21:$A$26,TRIM('query (10)'!AA2375))&gt;0),"",TRIM('query (10)'!AA2375))</f>
        <v/>
      </c>
      <c r="AD2375" s="38" t="str">
        <f>IF('query (10)'!AB2375="","",TRIM(IFERROR(_xlfn.TEXTBEFORE('query (10)'!AB2375,"("),'query (10)'!AB2375)))</f>
        <v/>
      </c>
      <c r="AE2375" s="38" t="str">
        <f>IFERROR(LOWER(TRIM(_xlfn.TEXTBEFORE(_xlfn.TEXTAFTER('query (10)'!AB2375,"("),")"))),"")</f>
        <v/>
      </c>
      <c r="AF2375" s="38" t="str">
        <f>IF('query (10)'!AD2375="","",TRIM('query (10)'!AD2375))</f>
        <v>จักรภัทร โคตรสมบัติ</v>
      </c>
      <c r="AG2375" s="38" t="str">
        <f>IF('query (10)'!AE2375="","",TRIM('query (10)'!AE2375))</f>
        <v>จักรภัทร โคตรสมบัติ</v>
      </c>
      <c r="AH2375" s="38" t="str">
        <f>IF('query (10)'!AF2375="","",IFERROR(VALUE('query (10)'!AF2375),""))</f>
        <v/>
      </c>
      <c r="AI2375" s="38" t="str">
        <f>IF('query (10)'!AG2375="","",TRIM('query (10)'!AG2375))</f>
        <v/>
      </c>
      <c r="AJ2375" s="38" t="str">
        <f>IF('query (10)'!AH2375="","",IFERROR(VALUE('query (10)'!AH2375),""))</f>
        <v/>
      </c>
      <c r="AK2375" s="38" t="str">
        <f>IF('query (10)'!AI2375="","",TRIM('query (10)'!AI2375))</f>
        <v/>
      </c>
      <c r="AL2375" s="42">
        <f t="shared" si="185"/>
        <v>2026</v>
      </c>
      <c r="AM2375" s="42" t="str">
        <f t="shared" si="186"/>
        <v>2026-08</v>
      </c>
      <c r="AN2375" s="42" t="str">
        <f t="shared" ca="1" si="187"/>
        <v>ON_SCHEDULE</v>
      </c>
      <c r="AO2375" s="42" t="str">
        <f t="shared" si="188"/>
        <v>GR-487 | OUTER RING RACEWAY GRINDING MACHINE. | BWD3 | BELT | Time-based Maintenance | Mechanical | Inspection | Medium | Replace The Dresser Belt According To PM 1 Year Cycle | BELT | 5M630 | จักรภัทร โคตรสมบัติ</v>
      </c>
      <c r="AP2375" s="42" t="str">
        <f>_xlfn.TEXTJOIN("; ",TRUE,IF(COUNTA('query (10)'!A2375:AK2375)&lt;=6,"NEAR_EMPTY_ROW",""),IF($K2375="","MISSING_STATUS",""),IF(AND($K2375="เสร็จสิ้น",$Z2375=""),"DONE_NO_ACTUAL_DATE",""),IF(AND($I2375="Condition-based Maintenance",$AH2375=""),"CBM_NO_MEASUREMENT",""),IF(OR($X2375="",$X2375=0),"INVALID_PERIOD",""),IF(AND($AA2375&lt;&gt;"",$AB2375&lt;&gt;"",$AB2375&lt;$AA2375),"DATE_SEQUENCE_ERROR",""),IF(AND($AB2375&lt;&gt;"",$AB2375&gt;DATE(2030,12,31)),"DATE_OUTLIER",""),IF($C2375="","MISSING_QRCODE",""),IF($J2375="UNKNOWN","UNKNOWN_PM_TYPE",""),IF($L2375="UNKNOWN","UNKNOWN_STATUS",""))</f>
        <v/>
      </c>
      <c r="AQ2375" s="42" t="str">
        <f t="shared" si="189"/>
        <v>NO</v>
      </c>
    </row>
    <row r="2376" spans="1:43" x14ac:dyDescent="0.3">
      <c r="A2376" s="38">
        <f>IF('query (10)'!A2376="","",'query (10)'!A2376)</f>
        <v>2625</v>
      </c>
      <c r="B2376" s="38">
        <f>IF('query (10)'!B2376="","",'query (10)'!B2376)</f>
        <v>20873</v>
      </c>
      <c r="C2376" s="38" t="str">
        <f>TRIM(UPPER('query (10)'!M2376))</f>
        <v>GR-495</v>
      </c>
      <c r="D2376" s="38" t="str">
        <f>TRIM(UPPER(IFERROR(_xlfn.TEXTBEFORE('query (10)'!L2376,"("),'query (10)'!L2376)))</f>
        <v>INNER RING RACEWAY GRINDING MACHINE.</v>
      </c>
      <c r="E2376" s="38" t="str">
        <f>IFERROR(TRIM(UPPER(_xlfn.TEXTBEFORE(_xlfn.TEXTAFTER('query (10)'!L2376,"("),")"))),"")</f>
        <v/>
      </c>
      <c r="F2376" s="38" t="str">
        <f>TRIM('query (10)'!K2376)</f>
        <v>BWD3</v>
      </c>
      <c r="G2376" s="38" t="str">
        <f>IF('query (10)'!J2376="","",'query (10)'!J2376)</f>
        <v>Belt</v>
      </c>
      <c r="H2376" s="38" t="str">
        <f>TRIM(UPPER('query (10)'!J2376))</f>
        <v>BELT</v>
      </c>
      <c r="I2376" s="38" t="str">
        <f>IF('query (10)'!F2376="","",'query (10)'!F2376)</f>
        <v>Time-based Maintenance</v>
      </c>
      <c r="J2376" s="38" t="str">
        <f>IF('query (10)'!F2376="","",IFERROR(INDEX(Cleaning_Rules!$B$14:$B$17,MATCH(TRIM('query (10)'!F2376),Cleaning_Rules!$A$14:$A$17,0)),"UNKNOWN"))</f>
        <v>TBM</v>
      </c>
      <c r="K2376" s="38" t="str">
        <f>IF('query (10)'!G2376="","",'query (10)'!G2376)</f>
        <v>เสร็จสิ้น</v>
      </c>
      <c r="L2376" s="38" t="str">
        <f>IF('query (10)'!G2376="","MISSING",IFERROR(INDEX(Cleaning_Rules!$B$5:$B$10,MATCH(TRIM('query (10)'!G2376),Cleaning_Rules!$A$5:$A$10,0)),"UNKNOWN"))</f>
        <v>COMPLETED</v>
      </c>
      <c r="M2376" s="38" t="str">
        <f>IF('query (10)'!I2376="","",'query (10)'!I2376)</f>
        <v>Mechanical</v>
      </c>
      <c r="N2376" s="38" t="str">
        <f>IF('query (10)'!O2376="","",'query (10)'!O2376)</f>
        <v>Inspection</v>
      </c>
      <c r="O2376" s="38" t="str">
        <f>IF('query (10)'!P2376="","",'query (10)'!P2376)</f>
        <v>Medium</v>
      </c>
      <c r="P2376" s="38" t="str">
        <f>IF('query (10)'!N2376="","",'query (10)'!N2376)</f>
        <v>Replace The Work Head Belt According To PM 2 Year Cycle</v>
      </c>
      <c r="Q2376" s="38" t="str">
        <f>TRIM('query (10)'!N2376)</f>
        <v>Replace The Work Head Belt According To PM 2 Year Cycle</v>
      </c>
      <c r="R2376" s="38" t="str">
        <f>TRIM(UPPER('query (10)'!R2376))</f>
        <v>BELT</v>
      </c>
      <c r="S2376" s="38" t="str">
        <f>TRIM(UPPER('query (10)'!S2376))</f>
        <v>2/5MS750</v>
      </c>
      <c r="T2376" s="38" t="str">
        <f>IF('query (10)'!Q2376="","",TRIM(UPPER('query (10)'!Q2376)))</f>
        <v/>
      </c>
      <c r="U2376" s="38" t="str">
        <f>IF('query (10)'!T2376="","",'query (10)'!T2376)</f>
        <v/>
      </c>
      <c r="V2376" s="39" t="str">
        <f>IF('query (10)'!T2376="","",IFERROR(VALUE('query (10)'!T2376),""))</f>
        <v/>
      </c>
      <c r="W2376" s="40">
        <f>IF('query (10)'!U2376="","",'query (10)'!U2376)</f>
        <v>0</v>
      </c>
      <c r="X2376" s="39">
        <f>IF('query (10)'!V2376="","",'query (10)'!V2376)</f>
        <v>730</v>
      </c>
      <c r="Y2376" s="41">
        <f>IF('query (10)'!W2376="","",'query (10)'!W2376)</f>
        <v>46153</v>
      </c>
      <c r="Z2376" s="41">
        <f>IF('query (10)'!X2376="","",'query (10)'!X2376)</f>
        <v>46165</v>
      </c>
      <c r="AA2376" s="41">
        <f>IF('query (10)'!Y2376="","",'query (10)'!Y2376)</f>
        <v>46165</v>
      </c>
      <c r="AB2376" s="41">
        <f>IF('query (10)'!Z2376="","",'query (10)'!Z2376)</f>
        <v>46895</v>
      </c>
      <c r="AC2376" s="38" t="str">
        <f>IF(OR('query (10)'!AA2376="",COUNTIF(Cleaning_Rules!$A$21:$A$26,TRIM('query (10)'!AA2376))&gt;0),"",TRIM('query (10)'!AA2376))</f>
        <v/>
      </c>
      <c r="AD2376" s="38" t="str">
        <f>IF('query (10)'!AB2376="","",TRIM(IFERROR(_xlfn.TEXTBEFORE('query (10)'!AB2376,"("),'query (10)'!AB2376)))</f>
        <v>เริ่มซ่อมงาน PM แล้ว รับผิดชอบโดย KUNANON PARAWANWONG</v>
      </c>
      <c r="AE2376" s="38" t="str">
        <f>IFERROR(LOWER(TRIM(_xlfn.TEXTBEFORE(_xlfn.TEXTAFTER('query (10)'!AB2376,"("),")"))),"")</f>
        <v>parawanwong-k-3161@nsk.com</v>
      </c>
      <c r="AF2376" s="38" t="str">
        <f>IF('query (10)'!AD2376="","",TRIM('query (10)'!AD2376))</f>
        <v>จักรภัทร โคตรสมบัติ</v>
      </c>
      <c r="AG2376" s="38" t="str">
        <f>IF('query (10)'!AE2376="","",TRIM('query (10)'!AE2376))</f>
        <v>คุณานนต์ ปารวัณวงศ์</v>
      </c>
      <c r="AH2376" s="38" t="str">
        <f>IF('query (10)'!AF2376="","",IFERROR(VALUE('query (10)'!AF2376),""))</f>
        <v/>
      </c>
      <c r="AI2376" s="38" t="str">
        <f>IF('query (10)'!AG2376="","",TRIM('query (10)'!AG2376))</f>
        <v/>
      </c>
      <c r="AJ2376" s="38" t="str">
        <f>IF('query (10)'!AH2376="","",IFERROR(VALUE('query (10)'!AH2376),""))</f>
        <v/>
      </c>
      <c r="AK2376" s="38" t="str">
        <f>IF('query (10)'!AI2376="","",TRIM('query (10)'!AI2376))</f>
        <v/>
      </c>
      <c r="AL2376" s="42">
        <f t="shared" si="185"/>
        <v>2026</v>
      </c>
      <c r="AM2376" s="42" t="str">
        <f t="shared" si="186"/>
        <v>2026-05</v>
      </c>
      <c r="AN2376" s="42" t="str">
        <f t="shared" ca="1" si="187"/>
        <v/>
      </c>
      <c r="AO2376" s="42" t="str">
        <f t="shared" si="188"/>
        <v>GR-495 | INNER RING RACEWAY GRINDING MACHINE. | BWD3 | BELT | Time-based Maintenance | Mechanical | Inspection | Medium | Replace The Work Head Belt According To PM 2 Year Cycle | BELT | 2/5MS750 | เริ่มซ่อมงาน PM แล้ว รับผิดชอบโดย KUNANON PARAWANWONG | คุณานนต์ ปารวัณวงศ์</v>
      </c>
      <c r="AP2376" s="42" t="str">
        <f>_xlfn.TEXTJOIN("; ",TRUE,IF(COUNTA('query (10)'!A2376:AK2376)&lt;=6,"NEAR_EMPTY_ROW",""),IF($K2376="","MISSING_STATUS",""),IF(AND($K2376="เสร็จสิ้น",$Z2376=""),"DONE_NO_ACTUAL_DATE",""),IF(AND($I2376="Condition-based Maintenance",$AH2376=""),"CBM_NO_MEASUREMENT",""),IF(OR($X2376="",$X2376=0),"INVALID_PERIOD",""),IF(AND($AA2376&lt;&gt;"",$AB2376&lt;&gt;"",$AB2376&lt;$AA2376),"DATE_SEQUENCE_ERROR",""),IF(AND($AB2376&lt;&gt;"",$AB2376&gt;DATE(2030,12,31)),"DATE_OUTLIER",""),IF($C2376="","MISSING_QRCODE",""),IF($J2376="UNKNOWN","UNKNOWN_PM_TYPE",""),IF($L2376="UNKNOWN","UNKNOWN_STATUS",""))</f>
        <v/>
      </c>
      <c r="AQ2376" s="42" t="str">
        <f t="shared" si="189"/>
        <v>NO</v>
      </c>
    </row>
    <row r="2377" spans="1:43" x14ac:dyDescent="0.3">
      <c r="A2377" s="38">
        <f>IF('query (10)'!A2377="","",'query (10)'!A2377)</f>
        <v>2626</v>
      </c>
      <c r="B2377" s="38">
        <f>IF('query (10)'!B2377="","",'query (10)'!B2377)</f>
        <v>20874</v>
      </c>
      <c r="C2377" s="38" t="str">
        <f>TRIM(UPPER('query (10)'!M2377))</f>
        <v>GR-495</v>
      </c>
      <c r="D2377" s="38" t="str">
        <f>TRIM(UPPER(IFERROR(_xlfn.TEXTBEFORE('query (10)'!L2377,"("),'query (10)'!L2377)))</f>
        <v>INNER RING RACEWAY GRINDING MACHINE.</v>
      </c>
      <c r="E2377" s="38" t="str">
        <f>IFERROR(TRIM(UPPER(_xlfn.TEXTBEFORE(_xlfn.TEXTAFTER('query (10)'!L2377,"("),")"))),"")</f>
        <v/>
      </c>
      <c r="F2377" s="38" t="str">
        <f>TRIM('query (10)'!K2377)</f>
        <v>BWD3</v>
      </c>
      <c r="G2377" s="38" t="str">
        <f>IF('query (10)'!J2377="","",'query (10)'!J2377)</f>
        <v>Belt</v>
      </c>
      <c r="H2377" s="38" t="str">
        <f>TRIM(UPPER('query (10)'!J2377))</f>
        <v>BELT</v>
      </c>
      <c r="I2377" s="38" t="str">
        <f>IF('query (10)'!F2377="","",'query (10)'!F2377)</f>
        <v>Time-based Maintenance</v>
      </c>
      <c r="J2377" s="38" t="str">
        <f>IF('query (10)'!F2377="","",IFERROR(INDEX(Cleaning_Rules!$B$14:$B$17,MATCH(TRIM('query (10)'!F2377),Cleaning_Rules!$A$14:$A$17,0)),"UNKNOWN"))</f>
        <v>TBM</v>
      </c>
      <c r="K2377" s="38" t="str">
        <f>IF('query (10)'!G2377="","",'query (10)'!G2377)</f>
        <v>เสร็จสิ้น</v>
      </c>
      <c r="L2377" s="38" t="str">
        <f>IF('query (10)'!G2377="","MISSING",IFERROR(INDEX(Cleaning_Rules!$B$5:$B$10,MATCH(TRIM('query (10)'!G2377),Cleaning_Rules!$A$5:$A$10,0)),"UNKNOWN"))</f>
        <v>COMPLETED</v>
      </c>
      <c r="M2377" s="38" t="str">
        <f>IF('query (10)'!I2377="","",'query (10)'!I2377)</f>
        <v>Mechanical</v>
      </c>
      <c r="N2377" s="38" t="str">
        <f>IF('query (10)'!O2377="","",'query (10)'!O2377)</f>
        <v>Inspection</v>
      </c>
      <c r="O2377" s="38" t="str">
        <f>IF('query (10)'!P2377="","",'query (10)'!P2377)</f>
        <v>Medium</v>
      </c>
      <c r="P2377" s="38" t="str">
        <f>IF('query (10)'!N2377="","",'query (10)'!N2377)</f>
        <v>Replace The Dresser Belt According To PM 2 Year Cycle</v>
      </c>
      <c r="Q2377" s="38" t="str">
        <f>TRIM('query (10)'!N2377)</f>
        <v>Replace The Dresser Belt According To PM 2 Year Cycle</v>
      </c>
      <c r="R2377" s="38" t="str">
        <f>TRIM(UPPER('query (10)'!R2377))</f>
        <v>BELT</v>
      </c>
      <c r="S2377" s="38" t="str">
        <f>TRIM(UPPER('query (10)'!S2377))</f>
        <v>7M800</v>
      </c>
      <c r="T2377" s="38" t="str">
        <f>IF('query (10)'!Q2377="","",TRIM(UPPER('query (10)'!Q2377)))</f>
        <v/>
      </c>
      <c r="U2377" s="38" t="str">
        <f>IF('query (10)'!T2377="","",'query (10)'!T2377)</f>
        <v/>
      </c>
      <c r="V2377" s="39" t="str">
        <f>IF('query (10)'!T2377="","",IFERROR(VALUE('query (10)'!T2377),""))</f>
        <v/>
      </c>
      <c r="W2377" s="40">
        <f>IF('query (10)'!U2377="","",'query (10)'!U2377)</f>
        <v>0</v>
      </c>
      <c r="X2377" s="39">
        <f>IF('query (10)'!V2377="","",'query (10)'!V2377)</f>
        <v>730</v>
      </c>
      <c r="Y2377" s="41">
        <f>IF('query (10)'!W2377="","",'query (10)'!W2377)</f>
        <v>46153</v>
      </c>
      <c r="Z2377" s="41">
        <f>IF('query (10)'!X2377="","",'query (10)'!X2377)</f>
        <v>46165</v>
      </c>
      <c r="AA2377" s="41">
        <f>IF('query (10)'!Y2377="","",'query (10)'!Y2377)</f>
        <v>46165</v>
      </c>
      <c r="AB2377" s="41">
        <f>IF('query (10)'!Z2377="","",'query (10)'!Z2377)</f>
        <v>46895</v>
      </c>
      <c r="AC2377" s="38" t="str">
        <f>IF(OR('query (10)'!AA2377="",COUNTIF(Cleaning_Rules!$A$21:$A$26,TRIM('query (10)'!AA2377))&gt;0),"",TRIM('query (10)'!AA2377))</f>
        <v/>
      </c>
      <c r="AD2377" s="38" t="str">
        <f>IF('query (10)'!AB2377="","",TRIM(IFERROR(_xlfn.TEXTBEFORE('query (10)'!AB2377,"("),'query (10)'!AB2377)))</f>
        <v>เริ่มซ่อมงาน PM แล้ว รับผิดชอบโดย KUNANON PARAWANWONG</v>
      </c>
      <c r="AE2377" s="38" t="str">
        <f>IFERROR(LOWER(TRIM(_xlfn.TEXTBEFORE(_xlfn.TEXTAFTER('query (10)'!AB2377,"("),")"))),"")</f>
        <v>parawanwong-k-3161@nsk.com</v>
      </c>
      <c r="AF2377" s="38" t="str">
        <f>IF('query (10)'!AD2377="","",TRIM('query (10)'!AD2377))</f>
        <v>จักรภัทร โคตรสมบัติ</v>
      </c>
      <c r="AG2377" s="38" t="str">
        <f>IF('query (10)'!AE2377="","",TRIM('query (10)'!AE2377))</f>
        <v>คุณานนต์ ปารวัณวงศ์</v>
      </c>
      <c r="AH2377" s="38" t="str">
        <f>IF('query (10)'!AF2377="","",IFERROR(VALUE('query (10)'!AF2377),""))</f>
        <v/>
      </c>
      <c r="AI2377" s="38" t="str">
        <f>IF('query (10)'!AG2377="","",TRIM('query (10)'!AG2377))</f>
        <v/>
      </c>
      <c r="AJ2377" s="38" t="str">
        <f>IF('query (10)'!AH2377="","",IFERROR(VALUE('query (10)'!AH2377),""))</f>
        <v/>
      </c>
      <c r="AK2377" s="38" t="str">
        <f>IF('query (10)'!AI2377="","",TRIM('query (10)'!AI2377))</f>
        <v/>
      </c>
      <c r="AL2377" s="42">
        <f t="shared" si="185"/>
        <v>2026</v>
      </c>
      <c r="AM2377" s="42" t="str">
        <f t="shared" si="186"/>
        <v>2026-05</v>
      </c>
      <c r="AN2377" s="42" t="str">
        <f t="shared" ca="1" si="187"/>
        <v/>
      </c>
      <c r="AO2377" s="42" t="str">
        <f t="shared" si="188"/>
        <v>GR-495 | INNER RING RACEWAY GRINDING MACHINE. | BWD3 | BELT | Time-based Maintenance | Mechanical | Inspection | Medium | Replace The Dresser Belt According To PM 2 Year Cycle | BELT | 7M800 | เริ่มซ่อมงาน PM แล้ว รับผิดชอบโดย KUNANON PARAWANWONG | คุณานนต์ ปารวัณวงศ์</v>
      </c>
      <c r="AP2377" s="42" t="str">
        <f>_xlfn.TEXTJOIN("; ",TRUE,IF(COUNTA('query (10)'!A2377:AK2377)&lt;=6,"NEAR_EMPTY_ROW",""),IF($K2377="","MISSING_STATUS",""),IF(AND($K2377="เสร็จสิ้น",$Z2377=""),"DONE_NO_ACTUAL_DATE",""),IF(AND($I2377="Condition-based Maintenance",$AH2377=""),"CBM_NO_MEASUREMENT",""),IF(OR($X2377="",$X2377=0),"INVALID_PERIOD",""),IF(AND($AA2377&lt;&gt;"",$AB2377&lt;&gt;"",$AB2377&lt;$AA2377),"DATE_SEQUENCE_ERROR",""),IF(AND($AB2377&lt;&gt;"",$AB2377&gt;DATE(2030,12,31)),"DATE_OUTLIER",""),IF($C2377="","MISSING_QRCODE",""),IF($J2377="UNKNOWN","UNKNOWN_PM_TYPE",""),IF($L2377="UNKNOWN","UNKNOWN_STATUS",""))</f>
        <v/>
      </c>
      <c r="AQ2377" s="42" t="str">
        <f t="shared" si="189"/>
        <v>NO</v>
      </c>
    </row>
    <row r="2378" spans="1:43" x14ac:dyDescent="0.3">
      <c r="A2378" s="38">
        <f>IF('query (10)'!A2378="","",'query (10)'!A2378)</f>
        <v>2627</v>
      </c>
      <c r="B2378" s="38" t="str">
        <f>IF('query (10)'!B2378="","",'query (10)'!B2378)</f>
        <v/>
      </c>
      <c r="C2378" s="38" t="str">
        <f>TRIM(UPPER('query (10)'!M2378))</f>
        <v>GR-497</v>
      </c>
      <c r="D2378" s="38" t="str">
        <f>TRIM(UPPER(IFERROR(_xlfn.TEXTBEFORE('query (10)'!L2378,"("),'query (10)'!L2378)))</f>
        <v>INNER RING BORE GRINDING MACHINE.</v>
      </c>
      <c r="E2378" s="38" t="str">
        <f>IFERROR(TRIM(UPPER(_xlfn.TEXTBEFORE(_xlfn.TEXTAFTER('query (10)'!L2378,"("),")"))),"")</f>
        <v/>
      </c>
      <c r="F2378" s="38" t="str">
        <f>TRIM('query (10)'!K2378)</f>
        <v>BWD3</v>
      </c>
      <c r="G2378" s="38" t="str">
        <f>IF('query (10)'!J2378="","",'query (10)'!J2378)</f>
        <v>Belt</v>
      </c>
      <c r="H2378" s="38" t="str">
        <f>TRIM(UPPER('query (10)'!J2378))</f>
        <v>BELT</v>
      </c>
      <c r="I2378" s="38" t="str">
        <f>IF('query (10)'!F2378="","",'query (10)'!F2378)</f>
        <v>Time-based Maintenance</v>
      </c>
      <c r="J2378" s="38" t="str">
        <f>IF('query (10)'!F2378="","",IFERROR(INDEX(Cleaning_Rules!$B$14:$B$17,MATCH(TRIM('query (10)'!F2378),Cleaning_Rules!$A$14:$A$17,0)),"UNKNOWN"))</f>
        <v>TBM</v>
      </c>
      <c r="K2378" s="38" t="str">
        <f>IF('query (10)'!G2378="","",'query (10)'!G2378)</f>
        <v>แก้ไขแผน</v>
      </c>
      <c r="L2378" s="38" t="str">
        <f>IF('query (10)'!G2378="","MISSING",IFERROR(INDEX(Cleaning_Rules!$B$5:$B$10,MATCH(TRIM('query (10)'!G2378),Cleaning_Rules!$A$5:$A$10,0)),"UNKNOWN"))</f>
        <v>PLAN_REVISED</v>
      </c>
      <c r="M2378" s="38" t="str">
        <f>IF('query (10)'!I2378="","",'query (10)'!I2378)</f>
        <v>Mechanical</v>
      </c>
      <c r="N2378" s="38" t="str">
        <f>IF('query (10)'!O2378="","",'query (10)'!O2378)</f>
        <v>Inspection</v>
      </c>
      <c r="O2378" s="38" t="str">
        <f>IF('query (10)'!P2378="","",'query (10)'!P2378)</f>
        <v>Medium</v>
      </c>
      <c r="P2378" s="38" t="str">
        <f>IF('query (10)'!N2378="","",'query (10)'!N2378)</f>
        <v>Replace The Work Head Belt According To PM 2 Year Cycle</v>
      </c>
      <c r="Q2378" s="38" t="str">
        <f>TRIM('query (10)'!N2378)</f>
        <v>Replace The Work Head Belt According To PM 2 Year Cycle</v>
      </c>
      <c r="R2378" s="38" t="str">
        <f>TRIM(UPPER('query (10)'!R2378))</f>
        <v>BELT</v>
      </c>
      <c r="S2378" s="38" t="str">
        <f>TRIM(UPPER('query (10)'!S2378))</f>
        <v>7M800</v>
      </c>
      <c r="T2378" s="38" t="str">
        <f>IF('query (10)'!Q2378="","",TRIM(UPPER('query (10)'!Q2378)))</f>
        <v/>
      </c>
      <c r="U2378" s="38" t="str">
        <f>IF('query (10)'!T2378="","",'query (10)'!T2378)</f>
        <v/>
      </c>
      <c r="V2378" s="39" t="str">
        <f>IF('query (10)'!T2378="","",IFERROR(VALUE('query (10)'!T2378),""))</f>
        <v/>
      </c>
      <c r="W2378" s="40">
        <f>IF('query (10)'!U2378="","",'query (10)'!U2378)</f>
        <v>0</v>
      </c>
      <c r="X2378" s="39">
        <f>IF('query (10)'!V2378="","",'query (10)'!V2378)</f>
        <v>731</v>
      </c>
      <c r="Y2378" s="41">
        <f>IF('query (10)'!W2378="","",'query (10)'!W2378)</f>
        <v>46246</v>
      </c>
      <c r="Z2378" s="41" t="str">
        <f>IF('query (10)'!X2378="","",'query (10)'!X2378)</f>
        <v/>
      </c>
      <c r="AA2378" s="41">
        <f>IF('query (10)'!Y2378="","",'query (10)'!Y2378)</f>
        <v>46246</v>
      </c>
      <c r="AB2378" s="41">
        <f>IF('query (10)'!Z2378="","",'query (10)'!Z2378)</f>
        <v>46977</v>
      </c>
      <c r="AC2378" s="38" t="str">
        <f>IF(OR('query (10)'!AA2378="",COUNTIF(Cleaning_Rules!$A$21:$A$26,TRIM('query (10)'!AA2378))&gt;0),"",TRIM('query (10)'!AA2378))</f>
        <v/>
      </c>
      <c r="AD2378" s="38" t="str">
        <f>IF('query (10)'!AB2378="","",TRIM(IFERROR(_xlfn.TEXTBEFORE('query (10)'!AB2378,"("),'query (10)'!AB2378)))</f>
        <v/>
      </c>
      <c r="AE2378" s="38" t="str">
        <f>IFERROR(LOWER(TRIM(_xlfn.TEXTBEFORE(_xlfn.TEXTAFTER('query (10)'!AB2378,"("),")"))),"")</f>
        <v/>
      </c>
      <c r="AF2378" s="38" t="str">
        <f>IF('query (10)'!AD2378="","",TRIM('query (10)'!AD2378))</f>
        <v>จักรภัทร โคตรสมบัติ</v>
      </c>
      <c r="AG2378" s="38" t="str">
        <f>IF('query (10)'!AE2378="","",TRIM('query (10)'!AE2378))</f>
        <v>จักรภัทร โคตรสมบัติ</v>
      </c>
      <c r="AH2378" s="38" t="str">
        <f>IF('query (10)'!AF2378="","",IFERROR(VALUE('query (10)'!AF2378),""))</f>
        <v/>
      </c>
      <c r="AI2378" s="38" t="str">
        <f>IF('query (10)'!AG2378="","",TRIM('query (10)'!AG2378))</f>
        <v/>
      </c>
      <c r="AJ2378" s="38" t="str">
        <f>IF('query (10)'!AH2378="","",IFERROR(VALUE('query (10)'!AH2378),""))</f>
        <v/>
      </c>
      <c r="AK2378" s="38" t="str">
        <f>IF('query (10)'!AI2378="","",TRIM('query (10)'!AI2378))</f>
        <v/>
      </c>
      <c r="AL2378" s="42">
        <f t="shared" si="185"/>
        <v>2026</v>
      </c>
      <c r="AM2378" s="42" t="str">
        <f t="shared" si="186"/>
        <v>2026-08</v>
      </c>
      <c r="AN2378" s="42" t="str">
        <f t="shared" ca="1" si="187"/>
        <v>ON_SCHEDULE</v>
      </c>
      <c r="AO2378" s="42" t="str">
        <f t="shared" si="188"/>
        <v>GR-497 | INNER RING BORE GRINDING MACHINE. | BWD3 | BELT | Time-based Maintenance | Mechanical | Inspection | Medium | Replace The Work Head Belt According To PM 2 Year Cycle | BELT | 7M800 | จักรภัทร โคตรสมบัติ</v>
      </c>
      <c r="AP2378" s="42" t="str">
        <f>_xlfn.TEXTJOIN("; ",TRUE,IF(COUNTA('query (10)'!A2378:AK2378)&lt;=6,"NEAR_EMPTY_ROW",""),IF($K2378="","MISSING_STATUS",""),IF(AND($K2378="เสร็จสิ้น",$Z2378=""),"DONE_NO_ACTUAL_DATE",""),IF(AND($I2378="Condition-based Maintenance",$AH2378=""),"CBM_NO_MEASUREMENT",""),IF(OR($X2378="",$X2378=0),"INVALID_PERIOD",""),IF(AND($AA2378&lt;&gt;"",$AB2378&lt;&gt;"",$AB2378&lt;$AA2378),"DATE_SEQUENCE_ERROR",""),IF(AND($AB2378&lt;&gt;"",$AB2378&gt;DATE(2030,12,31)),"DATE_OUTLIER",""),IF($C2378="","MISSING_QRCODE",""),IF($J2378="UNKNOWN","UNKNOWN_PM_TYPE",""),IF($L2378="UNKNOWN","UNKNOWN_STATUS",""))</f>
        <v/>
      </c>
      <c r="AQ2378" s="42" t="str">
        <f t="shared" si="189"/>
        <v>NO</v>
      </c>
    </row>
    <row r="2379" spans="1:43" x14ac:dyDescent="0.3">
      <c r="A2379" s="38">
        <f>IF('query (10)'!A2379="","",'query (10)'!A2379)</f>
        <v>2628</v>
      </c>
      <c r="B2379" s="38">
        <f>IF('query (10)'!B2379="","",'query (10)'!B2379)</f>
        <v>20875</v>
      </c>
      <c r="C2379" s="38" t="str">
        <f>TRIM(UPPER('query (10)'!M2379))</f>
        <v>GR-497</v>
      </c>
      <c r="D2379" s="38" t="str">
        <f>TRIM(UPPER(IFERROR(_xlfn.TEXTBEFORE('query (10)'!L2379,"("),'query (10)'!L2379)))</f>
        <v>INNER RING BORE GRINDING MACHINE.</v>
      </c>
      <c r="E2379" s="38" t="str">
        <f>IFERROR(TRIM(UPPER(_xlfn.TEXTBEFORE(_xlfn.TEXTAFTER('query (10)'!L2379,"("),")"))),"")</f>
        <v/>
      </c>
      <c r="F2379" s="38" t="str">
        <f>TRIM('query (10)'!K2379)</f>
        <v>BWD3</v>
      </c>
      <c r="G2379" s="38" t="str">
        <f>IF('query (10)'!J2379="","",'query (10)'!J2379)</f>
        <v>Belt</v>
      </c>
      <c r="H2379" s="38" t="str">
        <f>TRIM(UPPER('query (10)'!J2379))</f>
        <v>BELT</v>
      </c>
      <c r="I2379" s="38" t="str">
        <f>IF('query (10)'!F2379="","",'query (10)'!F2379)</f>
        <v>Time-based Maintenance</v>
      </c>
      <c r="J2379" s="38" t="str">
        <f>IF('query (10)'!F2379="","",IFERROR(INDEX(Cleaning_Rules!$B$14:$B$17,MATCH(TRIM('query (10)'!F2379),Cleaning_Rules!$A$14:$A$17,0)),"UNKNOWN"))</f>
        <v>TBM</v>
      </c>
      <c r="K2379" s="38" t="str">
        <f>IF('query (10)'!G2379="","",'query (10)'!G2379)</f>
        <v>เสร็จสิ้น</v>
      </c>
      <c r="L2379" s="38" t="str">
        <f>IF('query (10)'!G2379="","MISSING",IFERROR(INDEX(Cleaning_Rules!$B$5:$B$10,MATCH(TRIM('query (10)'!G2379),Cleaning_Rules!$A$5:$A$10,0)),"UNKNOWN"))</f>
        <v>COMPLETED</v>
      </c>
      <c r="M2379" s="38" t="str">
        <f>IF('query (10)'!I2379="","",'query (10)'!I2379)</f>
        <v>Mechanical</v>
      </c>
      <c r="N2379" s="38" t="str">
        <f>IF('query (10)'!O2379="","",'query (10)'!O2379)</f>
        <v>Inspection</v>
      </c>
      <c r="O2379" s="38" t="str">
        <f>IF('query (10)'!P2379="","",'query (10)'!P2379)</f>
        <v>Medium</v>
      </c>
      <c r="P2379" s="38" t="str">
        <f>IF('query (10)'!N2379="","",'query (10)'!N2379)</f>
        <v>Replace The Dresser Belt According To PM 1 Year Cycle</v>
      </c>
      <c r="Q2379" s="38" t="str">
        <f>TRIM('query (10)'!N2379)</f>
        <v>Replace The Dresser Belt According To PM 1 Year Cycle</v>
      </c>
      <c r="R2379" s="38" t="str">
        <f>TRIM(UPPER('query (10)'!R2379))</f>
        <v/>
      </c>
      <c r="S2379" s="38" t="str">
        <f>TRIM(UPPER('query (10)'!S2379))</f>
        <v/>
      </c>
      <c r="T2379" s="38" t="str">
        <f>IF('query (10)'!Q2379="","",TRIM(UPPER('query (10)'!Q2379)))</f>
        <v/>
      </c>
      <c r="U2379" s="38" t="str">
        <f>IF('query (10)'!T2379="","",'query (10)'!T2379)</f>
        <v/>
      </c>
      <c r="V2379" s="39" t="str">
        <f>IF('query (10)'!T2379="","",IFERROR(VALUE('query (10)'!T2379),""))</f>
        <v/>
      </c>
      <c r="W2379" s="40">
        <f>IF('query (10)'!U2379="","",'query (10)'!U2379)</f>
        <v>0</v>
      </c>
      <c r="X2379" s="39">
        <f>IF('query (10)'!V2379="","",'query (10)'!V2379)</f>
        <v>365</v>
      </c>
      <c r="Y2379" s="41">
        <f>IF('query (10)'!W2379="","",'query (10)'!W2379)</f>
        <v>46153</v>
      </c>
      <c r="Z2379" s="41">
        <f>IF('query (10)'!X2379="","",'query (10)'!X2379)</f>
        <v>46158</v>
      </c>
      <c r="AA2379" s="41">
        <f>IF('query (10)'!Y2379="","",'query (10)'!Y2379)</f>
        <v>46158</v>
      </c>
      <c r="AB2379" s="41">
        <f>IF('query (10)'!Z2379="","",'query (10)'!Z2379)</f>
        <v>46523</v>
      </c>
      <c r="AC2379" s="38" t="str">
        <f>IF(OR('query (10)'!AA2379="",COUNTIF(Cleaning_Rules!$A$21:$A$26,TRIM('query (10)'!AA2379))&gt;0),"",TRIM('query (10)'!AA2379))</f>
        <v/>
      </c>
      <c r="AD2379" s="38" t="str">
        <f>IF('query (10)'!AB2379="","",TRIM(IFERROR(_xlfn.TEXTBEFORE('query (10)'!AB2379,"("),'query (10)'!AB2379)))</f>
        <v>เริ่มซ่อมงาน PM แล้ว รับผิดชอบโดย PAHLA SEEDANG</v>
      </c>
      <c r="AE2379" s="38" t="str">
        <f>IFERROR(LOWER(TRIM(_xlfn.TEXTBEFORE(_xlfn.TEXTAFTER('query (10)'!AB2379,"("),")"))),"")</f>
        <v>pahla@nsk.com</v>
      </c>
      <c r="AF2379" s="38" t="str">
        <f>IF('query (10)'!AD2379="","",TRIM('query (10)'!AD2379))</f>
        <v>จักรภัทร โคตรสมบัติ</v>
      </c>
      <c r="AG2379" s="38" t="str">
        <f>IF('query (10)'!AE2379="","",TRIM('query (10)'!AE2379))</f>
        <v>ผะหลา สีแดง</v>
      </c>
      <c r="AH2379" s="38" t="str">
        <f>IF('query (10)'!AF2379="","",IFERROR(VALUE('query (10)'!AF2379),""))</f>
        <v/>
      </c>
      <c r="AI2379" s="38" t="str">
        <f>IF('query (10)'!AG2379="","",TRIM('query (10)'!AG2379))</f>
        <v/>
      </c>
      <c r="AJ2379" s="38" t="str">
        <f>IF('query (10)'!AH2379="","",IFERROR(VALUE('query (10)'!AH2379),""))</f>
        <v/>
      </c>
      <c r="AK2379" s="38" t="str">
        <f>IF('query (10)'!AI2379="","",TRIM('query (10)'!AI2379))</f>
        <v/>
      </c>
      <c r="AL2379" s="42">
        <f t="shared" si="185"/>
        <v>2026</v>
      </c>
      <c r="AM2379" s="42" t="str">
        <f t="shared" si="186"/>
        <v>2026-05</v>
      </c>
      <c r="AN2379" s="42" t="str">
        <f t="shared" ca="1" si="187"/>
        <v/>
      </c>
      <c r="AO2379" s="42" t="str">
        <f t="shared" si="188"/>
        <v>GR-497 | INNER RING BORE GRINDING MACHINE. | BWD3 | BELT | Time-based Maintenance | Mechanical | Inspection | Medium | Replace The Dresser Belt According To PM 1 Year Cycle | เริ่มซ่อมงาน PM แล้ว รับผิดชอบโดย PAHLA SEEDANG | ผะหลา สีแดง</v>
      </c>
      <c r="AP2379" s="42" t="str">
        <f>_xlfn.TEXTJOIN("; ",TRUE,IF(COUNTA('query (10)'!A2379:AK2379)&lt;=6,"NEAR_EMPTY_ROW",""),IF($K2379="","MISSING_STATUS",""),IF(AND($K2379="เสร็จสิ้น",$Z2379=""),"DONE_NO_ACTUAL_DATE",""),IF(AND($I2379="Condition-based Maintenance",$AH2379=""),"CBM_NO_MEASUREMENT",""),IF(OR($X2379="",$X2379=0),"INVALID_PERIOD",""),IF(AND($AA2379&lt;&gt;"",$AB2379&lt;&gt;"",$AB2379&lt;$AA2379),"DATE_SEQUENCE_ERROR",""),IF(AND($AB2379&lt;&gt;"",$AB2379&gt;DATE(2030,12,31)),"DATE_OUTLIER",""),IF($C2379="","MISSING_QRCODE",""),IF($J2379="UNKNOWN","UNKNOWN_PM_TYPE",""),IF($L2379="UNKNOWN","UNKNOWN_STATUS",""))</f>
        <v/>
      </c>
      <c r="AQ2379" s="42" t="str">
        <f t="shared" si="189"/>
        <v>NO</v>
      </c>
    </row>
    <row r="2380" spans="1:43" x14ac:dyDescent="0.3">
      <c r="A2380" s="38">
        <f>IF('query (10)'!A2380="","",'query (10)'!A2380)</f>
        <v>2629</v>
      </c>
      <c r="B2380" s="38">
        <f>IF('query (10)'!B2380="","",'query (10)'!B2380)</f>
        <v>20446</v>
      </c>
      <c r="C2380" s="38" t="str">
        <f>TRIM(UPPER('query (10)'!M2380))</f>
        <v>WA-1061</v>
      </c>
      <c r="D2380" s="38" t="str">
        <f>TRIM(UPPER(IFERROR(_xlfn.TEXTBEFORE('query (10)'!L2380,"("),'query (10)'!L2380)))</f>
        <v>PART WASHING M/C</v>
      </c>
      <c r="E2380" s="38" t="str">
        <f>IFERROR(TRIM(UPPER(_xlfn.TEXTBEFORE(_xlfn.TEXTAFTER('query (10)'!L2380,"("),")"))),"")</f>
        <v/>
      </c>
      <c r="F2380" s="38" t="str">
        <f>TRIM('query (10)'!K2380)</f>
        <v>WP Grinding1</v>
      </c>
      <c r="G2380" s="38" t="str">
        <f>IF('query (10)'!J2380="","",'query (10)'!J2380)</f>
        <v>Filter oil washing</v>
      </c>
      <c r="H2380" s="38" t="str">
        <f>TRIM(UPPER('query (10)'!J2380))</f>
        <v>FILTER OIL WASHING</v>
      </c>
      <c r="I2380" s="38" t="str">
        <f>IF('query (10)'!F2380="","",'query (10)'!F2380)</f>
        <v>Time-based Maintenance</v>
      </c>
      <c r="J2380" s="38" t="str">
        <f>IF('query (10)'!F2380="","",IFERROR(INDEX(Cleaning_Rules!$B$14:$B$17,MATCH(TRIM('query (10)'!F2380),Cleaning_Rules!$A$14:$A$17,0)),"UNKNOWN"))</f>
        <v>TBM</v>
      </c>
      <c r="K2380" s="38" t="str">
        <f>IF('query (10)'!G2380="","",'query (10)'!G2380)</f>
        <v>เสร็จสิ้น</v>
      </c>
      <c r="L2380" s="38" t="str">
        <f>IF('query (10)'!G2380="","MISSING",IFERROR(INDEX(Cleaning_Rules!$B$5:$B$10,MATCH(TRIM('query (10)'!G2380),Cleaning_Rules!$A$5:$A$10,0)),"UNKNOWN"))</f>
        <v>COMPLETED</v>
      </c>
      <c r="M2380" s="38" t="str">
        <f>IF('query (10)'!I2380="","",'query (10)'!I2380)</f>
        <v>Mechanical</v>
      </c>
      <c r="N2380" s="38" t="str">
        <f>IF('query (10)'!O2380="","",'query (10)'!O2380)</f>
        <v>Part Change</v>
      </c>
      <c r="O2380" s="38" t="str">
        <f>IF('query (10)'!P2380="","",'query (10)'!P2380)</f>
        <v>Medium</v>
      </c>
      <c r="P2380" s="38" t="str">
        <f>IF('query (10)'!N2380="","",'query (10)'!N2380)</f>
        <v>Replace filter oil washing according to the 1Y. pm schedule.
- filter 1 micron 10" = 2 EA.
- filter 1 micron 10" = 2 EA.</v>
      </c>
      <c r="Q2380" s="38" t="str">
        <f>TRIM('query (10)'!N2380)</f>
        <v>Replace filter oil washing according to the 1Y. pm schedule.
- filter 1 micron 10" = 2 EA.
- filter 1 micron 10" = 2 EA.</v>
      </c>
      <c r="R2380" s="38" t="str">
        <f>TRIM(UPPER('query (10)'!R2380))</f>
        <v>FILTER</v>
      </c>
      <c r="S2380" s="38" t="str">
        <f>TRIM(UPPER('query (10)'!S2380))</f>
        <v>1 MICRON 10",FILTER"</v>
      </c>
      <c r="T2380" s="38" t="str">
        <f>IF('query (10)'!Q2380="","",TRIM(UPPER('query (10)'!Q2380)))</f>
        <v/>
      </c>
      <c r="U2380" s="38" t="str">
        <f>IF('query (10)'!T2380="","",'query (10)'!T2380)</f>
        <v/>
      </c>
      <c r="V2380" s="39" t="str">
        <f>IF('query (10)'!T2380="","",IFERROR(VALUE('query (10)'!T2380),""))</f>
        <v/>
      </c>
      <c r="W2380" s="40">
        <f>IF('query (10)'!U2380="","",'query (10)'!U2380)</f>
        <v>0</v>
      </c>
      <c r="X2380" s="39">
        <f>IF('query (10)'!V2380="","",'query (10)'!V2380)</f>
        <v>365</v>
      </c>
      <c r="Y2380" s="41">
        <f>IF('query (10)'!W2380="","",'query (10)'!W2380)</f>
        <v>46141</v>
      </c>
      <c r="Z2380" s="41">
        <f>IF('query (10)'!X2380="","",'query (10)'!X2380)</f>
        <v>46154</v>
      </c>
      <c r="AA2380" s="41">
        <f>IF('query (10)'!Y2380="","",'query (10)'!Y2380)</f>
        <v>46154</v>
      </c>
      <c r="AB2380" s="41">
        <f>IF('query (10)'!Z2380="","",'query (10)'!Z2380)</f>
        <v>46519</v>
      </c>
      <c r="AC2380" s="38" t="str">
        <f>IF(OR('query (10)'!AA2380="",COUNTIF(Cleaning_Rules!$A$21:$A$26,TRIM('query (10)'!AA2380))&gt;0),"",TRIM('query (10)'!AA2380))</f>
        <v/>
      </c>
      <c r="AD2380" s="38" t="str">
        <f>IF('query (10)'!AB2380="","",TRIM(IFERROR(_xlfn.TEXTBEFORE('query (10)'!AB2380,"("),'query (10)'!AB2380)))</f>
        <v>เริ่มซ่อมงาน PM แล้ว รับผิดชอบโดย CHETSADA PHIWBANG</v>
      </c>
      <c r="AE2380" s="38" t="str">
        <f>IFERROR(LOWER(TRIM(_xlfn.TEXTBEFORE(_xlfn.TEXTAFTER('query (10)'!AB2380,"("),")"))),"")</f>
        <v>chetsada@nsk.com</v>
      </c>
      <c r="AF2380" s="38" t="str">
        <f>IF('query (10)'!AD2380="","",TRIM('query (10)'!AD2380))</f>
        <v>เจษฎา ผิวบาง</v>
      </c>
      <c r="AG2380" s="38" t="str">
        <f>IF('query (10)'!AE2380="","",TRIM('query (10)'!AE2380))</f>
        <v>เจษฎา ผิวบาง</v>
      </c>
      <c r="AH2380" s="38" t="str">
        <f>IF('query (10)'!AF2380="","",IFERROR(VALUE('query (10)'!AF2380),""))</f>
        <v/>
      </c>
      <c r="AI2380" s="38" t="str">
        <f>IF('query (10)'!AG2380="","",TRIM('query (10)'!AG2380))</f>
        <v/>
      </c>
      <c r="AJ2380" s="38" t="str">
        <f>IF('query (10)'!AH2380="","",IFERROR(VALUE('query (10)'!AH2380),""))</f>
        <v/>
      </c>
      <c r="AK2380" s="38" t="str">
        <f>IF('query (10)'!AI2380="","",TRIM('query (10)'!AI2380))</f>
        <v/>
      </c>
      <c r="AL2380" s="42">
        <f t="shared" si="185"/>
        <v>2026</v>
      </c>
      <c r="AM2380" s="42" t="str">
        <f t="shared" si="186"/>
        <v>2026-04</v>
      </c>
      <c r="AN2380" s="42" t="str">
        <f t="shared" ca="1" si="187"/>
        <v/>
      </c>
      <c r="AO2380" s="42" t="str">
        <f t="shared" si="188"/>
        <v>WA-1061 | PART WASHING M/C | WP Grinding1 | FILTER OIL WASHING | Time-based Maintenance | Mechanical | Part Change | Medium | Replace filter oil washing according to the 1Y. pm schedule.
- filter 1 micron 10" = 2 EA.
- filter 1 micron 10" = 2 EA. | FILTER | 1 MICRON 10",FILTER" | เริ่มซ่อมงาน PM แล้ว รับผิดชอบโดย CHETSADA PHIWBANG | เจษฎา ผิวบาง</v>
      </c>
      <c r="AP2380" s="42" t="str">
        <f>_xlfn.TEXTJOIN("; ",TRUE,IF(COUNTA('query (10)'!A2380:AK2380)&lt;=6,"NEAR_EMPTY_ROW",""),IF($K2380="","MISSING_STATUS",""),IF(AND($K2380="เสร็จสิ้น",$Z2380=""),"DONE_NO_ACTUAL_DATE",""),IF(AND($I2380="Condition-based Maintenance",$AH2380=""),"CBM_NO_MEASUREMENT",""),IF(OR($X2380="",$X2380=0),"INVALID_PERIOD",""),IF(AND($AA2380&lt;&gt;"",$AB2380&lt;&gt;"",$AB2380&lt;$AA2380),"DATE_SEQUENCE_ERROR",""),IF(AND($AB2380&lt;&gt;"",$AB2380&gt;DATE(2030,12,31)),"DATE_OUTLIER",""),IF($C2380="","MISSING_QRCODE",""),IF($J2380="UNKNOWN","UNKNOWN_PM_TYPE",""),IF($L2380="UNKNOWN","UNKNOWN_STATUS",""))</f>
        <v/>
      </c>
      <c r="AQ2380" s="42" t="str">
        <f t="shared" si="189"/>
        <v>NO</v>
      </c>
    </row>
    <row r="2381" spans="1:43" x14ac:dyDescent="0.3">
      <c r="A2381" s="38">
        <f>IF('query (10)'!A2381="","",'query (10)'!A2381)</f>
        <v>2630</v>
      </c>
      <c r="B2381" s="38">
        <f>IF('query (10)'!B2381="","",'query (10)'!B2381)</f>
        <v>20516</v>
      </c>
      <c r="C2381" s="38" t="str">
        <f>TRIM(UPPER('query (10)'!M2381))</f>
        <v>WA-1019</v>
      </c>
      <c r="D2381" s="38" t="str">
        <f>TRIM(UPPER(IFERROR(_xlfn.TEXTBEFORE('query (10)'!L2381,"("),'query (10)'!L2381)))</f>
        <v>PART WASHING M/C</v>
      </c>
      <c r="E2381" s="38" t="str">
        <f>IFERROR(TRIM(UPPER(_xlfn.TEXTBEFORE(_xlfn.TEXTAFTER('query (10)'!L2381,"("),")"))),"")</f>
        <v/>
      </c>
      <c r="F2381" s="38" t="str">
        <f>TRIM('query (10)'!K2381)</f>
        <v>WP Grinding2</v>
      </c>
      <c r="G2381" s="38" t="str">
        <f>IF('query (10)'!J2381="","",'query (10)'!J2381)</f>
        <v>Filter oil washing</v>
      </c>
      <c r="H2381" s="38" t="str">
        <f>TRIM(UPPER('query (10)'!J2381))</f>
        <v>FILTER OIL WASHING</v>
      </c>
      <c r="I2381" s="38" t="str">
        <f>IF('query (10)'!F2381="","",'query (10)'!F2381)</f>
        <v>Time-based Maintenance</v>
      </c>
      <c r="J2381" s="38" t="str">
        <f>IF('query (10)'!F2381="","",IFERROR(INDEX(Cleaning_Rules!$B$14:$B$17,MATCH(TRIM('query (10)'!F2381),Cleaning_Rules!$A$14:$A$17,0)),"UNKNOWN"))</f>
        <v>TBM</v>
      </c>
      <c r="K2381" s="38" t="str">
        <f>IF('query (10)'!G2381="","",'query (10)'!G2381)</f>
        <v>เสร็จสิ้น</v>
      </c>
      <c r="L2381" s="38" t="str">
        <f>IF('query (10)'!G2381="","MISSING",IFERROR(INDEX(Cleaning_Rules!$B$5:$B$10,MATCH(TRIM('query (10)'!G2381),Cleaning_Rules!$A$5:$A$10,0)),"UNKNOWN"))</f>
        <v>COMPLETED</v>
      </c>
      <c r="M2381" s="38" t="str">
        <f>IF('query (10)'!I2381="","",'query (10)'!I2381)</f>
        <v>Mechanical</v>
      </c>
      <c r="N2381" s="38" t="str">
        <f>IF('query (10)'!O2381="","",'query (10)'!O2381)</f>
        <v>Part Change</v>
      </c>
      <c r="O2381" s="38" t="str">
        <f>IF('query (10)'!P2381="","",'query (10)'!P2381)</f>
        <v>Medium</v>
      </c>
      <c r="P2381" s="38" t="str">
        <f>IF('query (10)'!N2381="","",'query (10)'!N2381)</f>
        <v>Replace filter oil washing according to the 1Y. pm schedule.
- filter 1 micron 10" = 2 EA.
- filter 1 micron 10" = 2 EA.</v>
      </c>
      <c r="Q2381" s="38" t="str">
        <f>TRIM('query (10)'!N2381)</f>
        <v>Replace filter oil washing according to the 1Y. pm schedule.
- filter 1 micron 10" = 2 EA.
- filter 1 micron 10" = 2 EA.</v>
      </c>
      <c r="R2381" s="38" t="str">
        <f>TRIM(UPPER('query (10)'!R2381))</f>
        <v>FILTER</v>
      </c>
      <c r="S2381" s="38" t="str">
        <f>TRIM(UPPER('query (10)'!S2381))</f>
        <v>1 MICRON 10",FILTER"</v>
      </c>
      <c r="T2381" s="38" t="str">
        <f>IF('query (10)'!Q2381="","",TRIM(UPPER('query (10)'!Q2381)))</f>
        <v/>
      </c>
      <c r="U2381" s="38" t="str">
        <f>IF('query (10)'!T2381="","",'query (10)'!T2381)</f>
        <v/>
      </c>
      <c r="V2381" s="39" t="str">
        <f>IF('query (10)'!T2381="","",IFERROR(VALUE('query (10)'!T2381),""))</f>
        <v/>
      </c>
      <c r="W2381" s="40">
        <f>IF('query (10)'!U2381="","",'query (10)'!U2381)</f>
        <v>0</v>
      </c>
      <c r="X2381" s="39">
        <f>IF('query (10)'!V2381="","",'query (10)'!V2381)</f>
        <v>365</v>
      </c>
      <c r="Y2381" s="41">
        <f>IF('query (10)'!W2381="","",'query (10)'!W2381)</f>
        <v>46142</v>
      </c>
      <c r="Z2381" s="41">
        <f>IF('query (10)'!X2381="","",'query (10)'!X2381)</f>
        <v>46154</v>
      </c>
      <c r="AA2381" s="41">
        <f>IF('query (10)'!Y2381="","",'query (10)'!Y2381)</f>
        <v>46154</v>
      </c>
      <c r="AB2381" s="41">
        <f>IF('query (10)'!Z2381="","",'query (10)'!Z2381)</f>
        <v>46519</v>
      </c>
      <c r="AC2381" s="38" t="str">
        <f>IF(OR('query (10)'!AA2381="",COUNTIF(Cleaning_Rules!$A$21:$A$26,TRIM('query (10)'!AA2381))&gt;0),"",TRIM('query (10)'!AA2381))</f>
        <v/>
      </c>
      <c r="AD2381" s="38" t="str">
        <f>IF('query (10)'!AB2381="","",TRIM(IFERROR(_xlfn.TEXTBEFORE('query (10)'!AB2381,"("),'query (10)'!AB2381)))</f>
        <v>เริ่มซ่อมงาน PM แล้ว รับผิดชอบโดย PUCHIT KULSEREE</v>
      </c>
      <c r="AE2381" s="38" t="str">
        <f>IFERROR(LOWER(TRIM(_xlfn.TEXTBEFORE(_xlfn.TEXTAFTER('query (10)'!AB2381,"("),")"))),"")</f>
        <v>puchit@nsk.com</v>
      </c>
      <c r="AF2381" s="38" t="str">
        <f>IF('query (10)'!AD2381="","",TRIM('query (10)'!AD2381))</f>
        <v>เจษฎา ผิวบาง</v>
      </c>
      <c r="AG2381" s="38" t="str">
        <f>IF('query (10)'!AE2381="","",TRIM('query (10)'!AE2381))</f>
        <v>ภูชิต กุลเสรี</v>
      </c>
      <c r="AH2381" s="38" t="str">
        <f>IF('query (10)'!AF2381="","",IFERROR(VALUE('query (10)'!AF2381),""))</f>
        <v/>
      </c>
      <c r="AI2381" s="38" t="str">
        <f>IF('query (10)'!AG2381="","",TRIM('query (10)'!AG2381))</f>
        <v/>
      </c>
      <c r="AJ2381" s="38" t="str">
        <f>IF('query (10)'!AH2381="","",IFERROR(VALUE('query (10)'!AH2381),""))</f>
        <v/>
      </c>
      <c r="AK2381" s="38" t="str">
        <f>IF('query (10)'!AI2381="","",TRIM('query (10)'!AI2381))</f>
        <v/>
      </c>
      <c r="AL2381" s="42">
        <f t="shared" si="185"/>
        <v>2026</v>
      </c>
      <c r="AM2381" s="42" t="str">
        <f t="shared" si="186"/>
        <v>2026-04</v>
      </c>
      <c r="AN2381" s="42" t="str">
        <f t="shared" ca="1" si="187"/>
        <v/>
      </c>
      <c r="AO2381" s="42" t="str">
        <f t="shared" si="188"/>
        <v>WA-1019 | PART WASHING M/C | WP Grinding2 | FILTER OIL WASHING | Time-based Maintenance | Mechanical | Part Change | Medium | Replace filter oil washing according to the 1Y. pm schedule.
- filter 1 micron 10" = 2 EA.
- filter 1 micron 10" = 2 EA. | FILTER | 1 MICRON 10",FILTER" | เริ่มซ่อมงาน PM แล้ว รับผิดชอบโดย PUCHIT KULSEREE | ภูชิต กุลเสรี</v>
      </c>
      <c r="AP2381" s="42" t="str">
        <f>_xlfn.TEXTJOIN("; ",TRUE,IF(COUNTA('query (10)'!A2381:AK2381)&lt;=6,"NEAR_EMPTY_ROW",""),IF($K2381="","MISSING_STATUS",""),IF(AND($K2381="เสร็จสิ้น",$Z2381=""),"DONE_NO_ACTUAL_DATE",""),IF(AND($I2381="Condition-based Maintenance",$AH2381=""),"CBM_NO_MEASUREMENT",""),IF(OR($X2381="",$X2381=0),"INVALID_PERIOD",""),IF(AND($AA2381&lt;&gt;"",$AB2381&lt;&gt;"",$AB2381&lt;$AA2381),"DATE_SEQUENCE_ERROR",""),IF(AND($AB2381&lt;&gt;"",$AB2381&gt;DATE(2030,12,31)),"DATE_OUTLIER",""),IF($C2381="","MISSING_QRCODE",""),IF($J2381="UNKNOWN","UNKNOWN_PM_TYPE",""),IF($L2381="UNKNOWN","UNKNOWN_STATUS",""))</f>
        <v/>
      </c>
      <c r="AQ2381" s="42" t="str">
        <f t="shared" si="189"/>
        <v>NO</v>
      </c>
    </row>
    <row r="2382" spans="1:43" x14ac:dyDescent="0.3">
      <c r="A2382" s="38">
        <f>IF('query (10)'!A2382="","",'query (10)'!A2382)</f>
        <v>2631</v>
      </c>
      <c r="B2382" s="38" t="str">
        <f>IF('query (10)'!B2382="","",'query (10)'!B2382)</f>
        <v/>
      </c>
      <c r="C2382" s="38" t="str">
        <f>TRIM(UPPER('query (10)'!M2382))</f>
        <v>WA-988</v>
      </c>
      <c r="D2382" s="38" t="str">
        <f>TRIM(UPPER(IFERROR(_xlfn.TEXTBEFORE('query (10)'!L2382,"("),'query (10)'!L2382)))</f>
        <v>PART WASHING G2 M/C</v>
      </c>
      <c r="E2382" s="38" t="str">
        <f>IFERROR(TRIM(UPPER(_xlfn.TEXTBEFORE(_xlfn.TEXTAFTER('query (10)'!L2382,"("),")"))),"")</f>
        <v/>
      </c>
      <c r="F2382" s="38" t="str">
        <f>TRIM('query (10)'!K2382)</f>
        <v>WP Grinding3</v>
      </c>
      <c r="G2382" s="38" t="str">
        <f>IF('query (10)'!J2382="","",'query (10)'!J2382)</f>
        <v>Filter oil washing</v>
      </c>
      <c r="H2382" s="38" t="str">
        <f>TRIM(UPPER('query (10)'!J2382))</f>
        <v>FILTER OIL WASHING</v>
      </c>
      <c r="I2382" s="38" t="str">
        <f>IF('query (10)'!F2382="","",'query (10)'!F2382)</f>
        <v>Time-based Maintenance</v>
      </c>
      <c r="J2382" s="38" t="str">
        <f>IF('query (10)'!F2382="","",IFERROR(INDEX(Cleaning_Rules!$B$14:$B$17,MATCH(TRIM('query (10)'!F2382),Cleaning_Rules!$A$14:$A$17,0)),"UNKNOWN"))</f>
        <v>TBM</v>
      </c>
      <c r="K2382" s="38" t="str">
        <f>IF('query (10)'!G2382="","",'query (10)'!G2382)</f>
        <v>แก้ไขแผน</v>
      </c>
      <c r="L2382" s="38" t="str">
        <f>IF('query (10)'!G2382="","MISSING",IFERROR(INDEX(Cleaning_Rules!$B$5:$B$10,MATCH(TRIM('query (10)'!G2382),Cleaning_Rules!$A$5:$A$10,0)),"UNKNOWN"))</f>
        <v>PLAN_REVISED</v>
      </c>
      <c r="M2382" s="38" t="str">
        <f>IF('query (10)'!I2382="","",'query (10)'!I2382)</f>
        <v>Mechanical</v>
      </c>
      <c r="N2382" s="38" t="str">
        <f>IF('query (10)'!O2382="","",'query (10)'!O2382)</f>
        <v>Part Change</v>
      </c>
      <c r="O2382" s="38" t="str">
        <f>IF('query (10)'!P2382="","",'query (10)'!P2382)</f>
        <v>Medium</v>
      </c>
      <c r="P2382" s="38" t="str">
        <f>IF('query (10)'!N2382="","",'query (10)'!N2382)</f>
        <v>Replace filter oil washing according to the 1Y. pm schedule.
- filter 1 micron 10" = 2 EA.
- filter 1 micron 10" = 2 EA.</v>
      </c>
      <c r="Q2382" s="38" t="str">
        <f>TRIM('query (10)'!N2382)</f>
        <v>Replace filter oil washing according to the 1Y. pm schedule.
- filter 1 micron 10" = 2 EA.
- filter 1 micron 10" = 2 EA.</v>
      </c>
      <c r="R2382" s="38" t="str">
        <f>TRIM(UPPER('query (10)'!R2382))</f>
        <v>FILTER</v>
      </c>
      <c r="S2382" s="38" t="str">
        <f>TRIM(UPPER('query (10)'!S2382))</f>
        <v>1 MICRON 10",FILTER"</v>
      </c>
      <c r="T2382" s="38" t="str">
        <f>IF('query (10)'!Q2382="","",TRIM(UPPER('query (10)'!Q2382)))</f>
        <v/>
      </c>
      <c r="U2382" s="38" t="str">
        <f>IF('query (10)'!T2382="","",'query (10)'!T2382)</f>
        <v/>
      </c>
      <c r="V2382" s="39" t="str">
        <f>IF('query (10)'!T2382="","",IFERROR(VALUE('query (10)'!T2382),""))</f>
        <v/>
      </c>
      <c r="W2382" s="40">
        <f>IF('query (10)'!U2382="","",'query (10)'!U2382)</f>
        <v>0</v>
      </c>
      <c r="X2382" s="39">
        <f>IF('query (10)'!V2382="","",'query (10)'!V2382)</f>
        <v>365</v>
      </c>
      <c r="Y2382" s="41">
        <f>IF('query (10)'!W2382="","",'query (10)'!W2382)</f>
        <v>46203</v>
      </c>
      <c r="Z2382" s="41" t="str">
        <f>IF('query (10)'!X2382="","",'query (10)'!X2382)</f>
        <v/>
      </c>
      <c r="AA2382" s="41">
        <f>IF('query (10)'!Y2382="","",'query (10)'!Y2382)</f>
        <v>46203</v>
      </c>
      <c r="AB2382" s="41">
        <f>IF('query (10)'!Z2382="","",'query (10)'!Z2382)</f>
        <v>46568</v>
      </c>
      <c r="AC2382" s="38" t="str">
        <f>IF(OR('query (10)'!AA2382="",COUNTIF(Cleaning_Rules!$A$21:$A$26,TRIM('query (10)'!AA2382))&gt;0),"",TRIM('query (10)'!AA2382))</f>
        <v/>
      </c>
      <c r="AD2382" s="38" t="str">
        <f>IF('query (10)'!AB2382="","",TRIM(IFERROR(_xlfn.TEXTBEFORE('query (10)'!AB2382,"("),'query (10)'!AB2382)))</f>
        <v/>
      </c>
      <c r="AE2382" s="38" t="str">
        <f>IFERROR(LOWER(TRIM(_xlfn.TEXTBEFORE(_xlfn.TEXTAFTER('query (10)'!AB2382,"("),")"))),"")</f>
        <v/>
      </c>
      <c r="AF2382" s="38" t="str">
        <f>IF('query (10)'!AD2382="","",TRIM('query (10)'!AD2382))</f>
        <v>เจษฎา ผิวบาง</v>
      </c>
      <c r="AG2382" s="38" t="str">
        <f>IF('query (10)'!AE2382="","",TRIM('query (10)'!AE2382))</f>
        <v>เจษฎา ผิวบาง</v>
      </c>
      <c r="AH2382" s="38" t="str">
        <f>IF('query (10)'!AF2382="","",IFERROR(VALUE('query (10)'!AF2382),""))</f>
        <v/>
      </c>
      <c r="AI2382" s="38" t="str">
        <f>IF('query (10)'!AG2382="","",TRIM('query (10)'!AG2382))</f>
        <v/>
      </c>
      <c r="AJ2382" s="38" t="str">
        <f>IF('query (10)'!AH2382="","",IFERROR(VALUE('query (10)'!AH2382),""))</f>
        <v/>
      </c>
      <c r="AK2382" s="38" t="str">
        <f>IF('query (10)'!AI2382="","",TRIM('query (10)'!AI2382))</f>
        <v/>
      </c>
      <c r="AL2382" s="42">
        <f t="shared" si="185"/>
        <v>2026</v>
      </c>
      <c r="AM2382" s="42" t="str">
        <f t="shared" si="186"/>
        <v>2026-06</v>
      </c>
      <c r="AN2382" s="42" t="str">
        <f t="shared" ca="1" si="187"/>
        <v>ON_SCHEDULE</v>
      </c>
      <c r="AO2382" s="42" t="str">
        <f t="shared" si="188"/>
        <v>WA-988 | PART WASHING G2 M/C | WP Grinding3 | FILTER OIL WASHING | Time-based Maintenance | Mechanical | Part Change | Medium | Replace filter oil washing according to the 1Y. pm schedule.
- filter 1 micron 10" = 2 EA.
- filter 1 micron 10" = 2 EA. | FILTER | 1 MICRON 10",FILTER" | เจษฎา ผิวบาง</v>
      </c>
      <c r="AP2382" s="42" t="str">
        <f>_xlfn.TEXTJOIN("; ",TRUE,IF(COUNTA('query (10)'!A2382:AK2382)&lt;=6,"NEAR_EMPTY_ROW",""),IF($K2382="","MISSING_STATUS",""),IF(AND($K2382="เสร็จสิ้น",$Z2382=""),"DONE_NO_ACTUAL_DATE",""),IF(AND($I2382="Condition-based Maintenance",$AH2382=""),"CBM_NO_MEASUREMENT",""),IF(OR($X2382="",$X2382=0),"INVALID_PERIOD",""),IF(AND($AA2382&lt;&gt;"",$AB2382&lt;&gt;"",$AB2382&lt;$AA2382),"DATE_SEQUENCE_ERROR",""),IF(AND($AB2382&lt;&gt;"",$AB2382&gt;DATE(2030,12,31)),"DATE_OUTLIER",""),IF($C2382="","MISSING_QRCODE",""),IF($J2382="UNKNOWN","UNKNOWN_PM_TYPE",""),IF($L2382="UNKNOWN","UNKNOWN_STATUS",""))</f>
        <v/>
      </c>
      <c r="AQ2382" s="42" t="str">
        <f t="shared" si="189"/>
        <v>NO</v>
      </c>
    </row>
    <row r="2383" spans="1:43" x14ac:dyDescent="0.3">
      <c r="A2383" s="38">
        <f>IF('query (10)'!A2383="","",'query (10)'!A2383)</f>
        <v>2632</v>
      </c>
      <c r="B2383" s="38">
        <f>IF('query (10)'!B2383="","",'query (10)'!B2383)</f>
        <v>20877</v>
      </c>
      <c r="C2383" s="38" t="str">
        <f>TRIM(UPPER('query (10)'!M2383))</f>
        <v>WA-165</v>
      </c>
      <c r="D2383" s="38" t="str">
        <f>TRIM(UPPER(IFERROR(_xlfn.TEXTBEFORE('query (10)'!L2383,"("),'query (10)'!L2383)))</f>
        <v>FINISH WASH EQUIPMENT</v>
      </c>
      <c r="E2383" s="38" t="str">
        <f>IFERROR(TRIM(UPPER(_xlfn.TEXTBEFORE(_xlfn.TEXTAFTER('query (10)'!L2383,"("),")"))),"")</f>
        <v/>
      </c>
      <c r="F2383" s="38" t="str">
        <f>TRIM('query (10)'!K2383)</f>
        <v>BWD3</v>
      </c>
      <c r="G2383" s="38" t="str">
        <f>IF('query (10)'!J2383="","",'query (10)'!J2383)</f>
        <v>Air Cylinder</v>
      </c>
      <c r="H2383" s="38" t="str">
        <f>TRIM(UPPER('query (10)'!J2383))</f>
        <v>AIR CYLINDER</v>
      </c>
      <c r="I2383" s="38" t="str">
        <f>IF('query (10)'!F2383="","",'query (10)'!F2383)</f>
        <v>Time-based Maintenance</v>
      </c>
      <c r="J2383" s="38" t="str">
        <f>IF('query (10)'!F2383="","",IFERROR(INDEX(Cleaning_Rules!$B$14:$B$17,MATCH(TRIM('query (10)'!F2383),Cleaning_Rules!$A$14:$A$17,0)),"UNKNOWN"))</f>
        <v>TBM</v>
      </c>
      <c r="K2383" s="38" t="str">
        <f>IF('query (10)'!G2383="","",'query (10)'!G2383)</f>
        <v>เสร็จสิ้น</v>
      </c>
      <c r="L2383" s="38" t="str">
        <f>IF('query (10)'!G2383="","MISSING",IFERROR(INDEX(Cleaning_Rules!$B$5:$B$10,MATCH(TRIM('query (10)'!G2383),Cleaning_Rules!$A$5:$A$10,0)),"UNKNOWN"))</f>
        <v>COMPLETED</v>
      </c>
      <c r="M2383" s="38" t="str">
        <f>IF('query (10)'!I2383="","",'query (10)'!I2383)</f>
        <v>Mechanical</v>
      </c>
      <c r="N2383" s="38" t="str">
        <f>IF('query (10)'!O2383="","",'query (10)'!O2383)</f>
        <v>Part Change</v>
      </c>
      <c r="O2383" s="38" t="str">
        <f>IF('query (10)'!P2383="","",'query (10)'!P2383)</f>
        <v>Medium</v>
      </c>
      <c r="P2383" s="38" t="str">
        <f>IF('query (10)'!N2383="","",'query (10)'!N2383)</f>
        <v>Replace The Air Cylinder Nozzle Up/Down According To PM Cycle</v>
      </c>
      <c r="Q2383" s="38" t="str">
        <f>TRIM('query (10)'!N2383)</f>
        <v>Replace The Air Cylinder Nozzle Up/Down According To PM Cycle</v>
      </c>
      <c r="R2383" s="38" t="str">
        <f>TRIM(UPPER('query (10)'!R2383))</f>
        <v>JOINT</v>
      </c>
      <c r="S2383" s="38" t="str">
        <f>TRIM(UPPER('query (10)'!S2383))</f>
        <v>JA63-18-150</v>
      </c>
      <c r="T2383" s="38" t="str">
        <f>IF('query (10)'!Q2383="","",TRIM(UPPER('query (10)'!Q2383)))</f>
        <v/>
      </c>
      <c r="U2383" s="38" t="str">
        <f>IF('query (10)'!T2383="","",'query (10)'!T2383)</f>
        <v/>
      </c>
      <c r="V2383" s="39" t="str">
        <f>IF('query (10)'!T2383="","",IFERROR(VALUE('query (10)'!T2383),""))</f>
        <v/>
      </c>
      <c r="W2383" s="40">
        <f>IF('query (10)'!U2383="","",'query (10)'!U2383)</f>
        <v>0</v>
      </c>
      <c r="X2383" s="39">
        <f>IF('query (10)'!V2383="","",'query (10)'!V2383)</f>
        <v>1800</v>
      </c>
      <c r="Y2383" s="41">
        <f>IF('query (10)'!W2383="","",'query (10)'!W2383)</f>
        <v>46153</v>
      </c>
      <c r="Z2383" s="41">
        <f>IF('query (10)'!X2383="","",'query (10)'!X2383)</f>
        <v>46158</v>
      </c>
      <c r="AA2383" s="41">
        <f>IF('query (10)'!Y2383="","",'query (10)'!Y2383)</f>
        <v>46158</v>
      </c>
      <c r="AB2383" s="41">
        <f>IF('query (10)'!Z2383="","",'query (10)'!Z2383)</f>
        <v>47958</v>
      </c>
      <c r="AC2383" s="38" t="str">
        <f>IF(OR('query (10)'!AA2383="",COUNTIF(Cleaning_Rules!$A$21:$A$26,TRIM('query (10)'!AA2383))&gt;0),"",TRIM('query (10)'!AA2383))</f>
        <v/>
      </c>
      <c r="AD2383" s="38" t="str">
        <f>IF('query (10)'!AB2383="","",TRIM(IFERROR(_xlfn.TEXTBEFORE('query (10)'!AB2383,"("),'query (10)'!AB2383)))</f>
        <v>เริ่มซ่อมงาน PM แล้ว รับผิดชอบโดย JAKKAPAT KHOTSOMBAT</v>
      </c>
      <c r="AE2383" s="38" t="str">
        <f>IFERROR(LOWER(TRIM(_xlfn.TEXTBEFORE(_xlfn.TEXTAFTER('query (10)'!AB2383,"("),")"))),"")</f>
        <v>jakkapat@nsk.com</v>
      </c>
      <c r="AF2383" s="38" t="str">
        <f>IF('query (10)'!AD2383="","",TRIM('query (10)'!AD2383))</f>
        <v>จักรภัทร โคตรสมบัติ</v>
      </c>
      <c r="AG2383" s="38" t="str">
        <f>IF('query (10)'!AE2383="","",TRIM('query (10)'!AE2383))</f>
        <v>จักรภัทร โคตรสมบัติ</v>
      </c>
      <c r="AH2383" s="38" t="str">
        <f>IF('query (10)'!AF2383="","",IFERROR(VALUE('query (10)'!AF2383),""))</f>
        <v/>
      </c>
      <c r="AI2383" s="38" t="str">
        <f>IF('query (10)'!AG2383="","",TRIM('query (10)'!AG2383))</f>
        <v/>
      </c>
      <c r="AJ2383" s="38" t="str">
        <f>IF('query (10)'!AH2383="","",IFERROR(VALUE('query (10)'!AH2383),""))</f>
        <v/>
      </c>
      <c r="AK2383" s="38" t="str">
        <f>IF('query (10)'!AI2383="","",TRIM('query (10)'!AI2383))</f>
        <v/>
      </c>
      <c r="AL2383" s="42">
        <f t="shared" si="185"/>
        <v>2026</v>
      </c>
      <c r="AM2383" s="42" t="str">
        <f t="shared" si="186"/>
        <v>2026-05</v>
      </c>
      <c r="AN2383" s="42" t="str">
        <f t="shared" ca="1" si="187"/>
        <v/>
      </c>
      <c r="AO2383" s="42" t="str">
        <f t="shared" si="188"/>
        <v>WA-165 | FINISH WASH EQUIPMENT | BWD3 | AIR CYLINDER | Time-based Maintenance | Mechanical | Part Change | Medium | Replace The Air Cylinder Nozzle Up/Down According To PM Cycle | JOINT | JA63-18-150 | เริ่มซ่อมงาน PM แล้ว รับผิดชอบโดย JAKKAPAT KHOTSOMBAT | จักรภัทร โคตรสมบัติ</v>
      </c>
      <c r="AP2383" s="42" t="str">
        <f>_xlfn.TEXTJOIN("; ",TRUE,IF(COUNTA('query (10)'!A2383:AK2383)&lt;=6,"NEAR_EMPTY_ROW",""),IF($K2383="","MISSING_STATUS",""),IF(AND($K2383="เสร็จสิ้น",$Z2383=""),"DONE_NO_ACTUAL_DATE",""),IF(AND($I2383="Condition-based Maintenance",$AH2383=""),"CBM_NO_MEASUREMENT",""),IF(OR($X2383="",$X2383=0),"INVALID_PERIOD",""),IF(AND($AA2383&lt;&gt;"",$AB2383&lt;&gt;"",$AB2383&lt;$AA2383),"DATE_SEQUENCE_ERROR",""),IF(AND($AB2383&lt;&gt;"",$AB2383&gt;DATE(2030,12,31)),"DATE_OUTLIER",""),IF($C2383="","MISSING_QRCODE",""),IF($J2383="UNKNOWN","UNKNOWN_PM_TYPE",""),IF($L2383="UNKNOWN","UNKNOWN_STATUS",""))</f>
        <v>DATE_OUTLIER</v>
      </c>
      <c r="AQ2383" s="42" t="str">
        <f t="shared" si="189"/>
        <v>NO</v>
      </c>
    </row>
    <row r="2384" spans="1:43" x14ac:dyDescent="0.3">
      <c r="A2384" s="38">
        <f>IF('query (10)'!A2384="","",'query (10)'!A2384)</f>
        <v>2633</v>
      </c>
      <c r="B2384" s="38">
        <f>IF('query (10)'!B2384="","",'query (10)'!B2384)</f>
        <v>20876</v>
      </c>
      <c r="C2384" s="38" t="str">
        <f>TRIM(UPPER('query (10)'!M2384))</f>
        <v>CH-507</v>
      </c>
      <c r="D2384" s="38" t="str">
        <f>TRIM(UPPER(IFERROR(_xlfn.TEXTBEFORE('query (10)'!L2384,"("),'query (10)'!L2384)))</f>
        <v>AUTOMATION VIBRATION TESTING MACHINE.</v>
      </c>
      <c r="E2384" s="38" t="str">
        <f>IFERROR(TRIM(UPPER(_xlfn.TEXTBEFORE(_xlfn.TEXTAFTER('query (10)'!L2384,"("),")"))),"")</f>
        <v/>
      </c>
      <c r="F2384" s="38" t="str">
        <f>TRIM('query (10)'!K2384)</f>
        <v>BWD3</v>
      </c>
      <c r="G2384" s="38" t="str">
        <f>IF('query (10)'!J2384="","",'query (10)'!J2384)</f>
        <v>Filter</v>
      </c>
      <c r="H2384" s="38" t="str">
        <f>TRIM(UPPER('query (10)'!J2384))</f>
        <v>FILTER</v>
      </c>
      <c r="I2384" s="38" t="str">
        <f>IF('query (10)'!F2384="","",'query (10)'!F2384)</f>
        <v>Time-based Maintenance</v>
      </c>
      <c r="J2384" s="38" t="str">
        <f>IF('query (10)'!F2384="","",IFERROR(INDEX(Cleaning_Rules!$B$14:$B$17,MATCH(TRIM('query (10)'!F2384),Cleaning_Rules!$A$14:$A$17,0)),"UNKNOWN"))</f>
        <v>TBM</v>
      </c>
      <c r="K2384" s="38" t="str">
        <f>IF('query (10)'!G2384="","",'query (10)'!G2384)</f>
        <v>เสร็จสิ้น</v>
      </c>
      <c r="L2384" s="38" t="str">
        <f>IF('query (10)'!G2384="","MISSING",IFERROR(INDEX(Cleaning_Rules!$B$5:$B$10,MATCH(TRIM('query (10)'!G2384),Cleaning_Rules!$A$5:$A$10,0)),"UNKNOWN"))</f>
        <v>COMPLETED</v>
      </c>
      <c r="M2384" s="38" t="str">
        <f>IF('query (10)'!I2384="","",'query (10)'!I2384)</f>
        <v>Mechanical</v>
      </c>
      <c r="N2384" s="38" t="str">
        <f>IF('query (10)'!O2384="","",'query (10)'!O2384)</f>
        <v>Part Change</v>
      </c>
      <c r="O2384" s="38" t="str">
        <f>IF('query (10)'!P2384="","",'query (10)'!P2384)</f>
        <v>Medium</v>
      </c>
      <c r="P2384" s="38" t="str">
        <f>IF('query (10)'!N2384="","",'query (10)'!N2384)</f>
        <v xml:space="preserve">Replace filter the Multi Dry Filter For Spindle </v>
      </c>
      <c r="Q2384" s="38" t="str">
        <f>TRIM('query (10)'!N2384)</f>
        <v>Replace filter the Multi Dry Filter For Spindle</v>
      </c>
      <c r="R2384" s="38" t="str">
        <f>TRIM(UPPER('query (10)'!R2384))</f>
        <v>SECOND ELEMENT</v>
      </c>
      <c r="S2384" s="38" t="str">
        <f>TRIM(UPPER('query (10)'!S2384))</f>
        <v>PTS-T-10510</v>
      </c>
      <c r="T2384" s="38" t="str">
        <f>IF('query (10)'!Q2384="","",TRIM(UPPER('query (10)'!Q2384)))</f>
        <v/>
      </c>
      <c r="U2384" s="38" t="str">
        <f>IF('query (10)'!T2384="","",'query (10)'!T2384)</f>
        <v/>
      </c>
      <c r="V2384" s="39" t="str">
        <f>IF('query (10)'!T2384="","",IFERROR(VALUE('query (10)'!T2384),""))</f>
        <v/>
      </c>
      <c r="W2384" s="40">
        <f>IF('query (10)'!U2384="","",'query (10)'!U2384)</f>
        <v>0</v>
      </c>
      <c r="X2384" s="39">
        <f>IF('query (10)'!V2384="","",'query (10)'!V2384)</f>
        <v>365</v>
      </c>
      <c r="Y2384" s="41">
        <f>IF('query (10)'!W2384="","",'query (10)'!W2384)</f>
        <v>46153</v>
      </c>
      <c r="Z2384" s="41">
        <f>IF('query (10)'!X2384="","",'query (10)'!X2384)</f>
        <v>46158</v>
      </c>
      <c r="AA2384" s="41">
        <f>IF('query (10)'!Y2384="","",'query (10)'!Y2384)</f>
        <v>46158</v>
      </c>
      <c r="AB2384" s="41">
        <f>IF('query (10)'!Z2384="","",'query (10)'!Z2384)</f>
        <v>46523</v>
      </c>
      <c r="AC2384" s="38" t="str">
        <f>IF(OR('query (10)'!AA2384="",COUNTIF(Cleaning_Rules!$A$21:$A$26,TRIM('query (10)'!AA2384))&gt;0),"",TRIM('query (10)'!AA2384))</f>
        <v/>
      </c>
      <c r="AD2384" s="38" t="str">
        <f>IF('query (10)'!AB2384="","",TRIM(IFERROR(_xlfn.TEXTBEFORE('query (10)'!AB2384,"("),'query (10)'!AB2384)))</f>
        <v>เริ่มซ่อมงาน PM แล้ว รับผิดชอบโดย JAKKAPAT KHOTSOMBAT</v>
      </c>
      <c r="AE2384" s="38" t="str">
        <f>IFERROR(LOWER(TRIM(_xlfn.TEXTBEFORE(_xlfn.TEXTAFTER('query (10)'!AB2384,"("),")"))),"")</f>
        <v>jakkapat@nsk.com</v>
      </c>
      <c r="AF2384" s="38" t="str">
        <f>IF('query (10)'!AD2384="","",TRIM('query (10)'!AD2384))</f>
        <v>จักรภัทร โคตรสมบัติ</v>
      </c>
      <c r="AG2384" s="38" t="str">
        <f>IF('query (10)'!AE2384="","",TRIM('query (10)'!AE2384))</f>
        <v>จักรภัทร โคตรสมบัติ</v>
      </c>
      <c r="AH2384" s="38" t="str">
        <f>IF('query (10)'!AF2384="","",IFERROR(VALUE('query (10)'!AF2384),""))</f>
        <v/>
      </c>
      <c r="AI2384" s="38" t="str">
        <f>IF('query (10)'!AG2384="","",TRIM('query (10)'!AG2384))</f>
        <v/>
      </c>
      <c r="AJ2384" s="38" t="str">
        <f>IF('query (10)'!AH2384="","",IFERROR(VALUE('query (10)'!AH2384),""))</f>
        <v/>
      </c>
      <c r="AK2384" s="38" t="str">
        <f>IF('query (10)'!AI2384="","",TRIM('query (10)'!AI2384))</f>
        <v/>
      </c>
      <c r="AL2384" s="42">
        <f t="shared" si="185"/>
        <v>2026</v>
      </c>
      <c r="AM2384" s="42" t="str">
        <f t="shared" si="186"/>
        <v>2026-05</v>
      </c>
      <c r="AN2384" s="42" t="str">
        <f t="shared" ca="1" si="187"/>
        <v/>
      </c>
      <c r="AO2384" s="42" t="str">
        <f t="shared" si="188"/>
        <v>CH-507 | AUTOMATION VIBRATION TESTING MACHINE. | BWD3 | FILTER | Time-based Maintenance | Mechanical | Part Change | Medium | Replace filter the Multi Dry Filter For Spindle | SECOND ELEMENT | PTS-T-10510 | เริ่มซ่อมงาน PM แล้ว รับผิดชอบโดย JAKKAPAT KHOTSOMBAT | จักรภัทร โคตรสมบัติ</v>
      </c>
      <c r="AP2384" s="42" t="str">
        <f>_xlfn.TEXTJOIN("; ",TRUE,IF(COUNTA('query (10)'!A2384:AK2384)&lt;=6,"NEAR_EMPTY_ROW",""),IF($K2384="","MISSING_STATUS",""),IF(AND($K2384="เสร็จสิ้น",$Z2384=""),"DONE_NO_ACTUAL_DATE",""),IF(AND($I2384="Condition-based Maintenance",$AH2384=""),"CBM_NO_MEASUREMENT",""),IF(OR($X2384="",$X2384=0),"INVALID_PERIOD",""),IF(AND($AA2384&lt;&gt;"",$AB2384&lt;&gt;"",$AB2384&lt;$AA2384),"DATE_SEQUENCE_ERROR",""),IF(AND($AB2384&lt;&gt;"",$AB2384&gt;DATE(2030,12,31)),"DATE_OUTLIER",""),IF($C2384="","MISSING_QRCODE",""),IF($J2384="UNKNOWN","UNKNOWN_PM_TYPE",""),IF($L2384="UNKNOWN","UNKNOWN_STATUS",""))</f>
        <v/>
      </c>
      <c r="AQ2384" s="42" t="str">
        <f t="shared" si="189"/>
        <v>NO</v>
      </c>
    </row>
    <row r="2385" spans="1:43" x14ac:dyDescent="0.3">
      <c r="A2385" s="38">
        <f>IF('query (10)'!A2385="","",'query (10)'!A2385)</f>
        <v>2634</v>
      </c>
      <c r="B2385" s="38">
        <f>IF('query (10)'!B2385="","",'query (10)'!B2385)</f>
        <v>20768</v>
      </c>
      <c r="C2385" s="38" t="str">
        <f>TRIM(UPPER('query (10)'!M2385))</f>
        <v>GR-396</v>
      </c>
      <c r="D2385" s="38" t="str">
        <f>TRIM(UPPER(IFERROR(_xlfn.TEXTBEFORE('query (10)'!L2385,"("),'query (10)'!L2385)))</f>
        <v>B1 INNER RING GRINDING MACHINE.</v>
      </c>
      <c r="E2385" s="38" t="str">
        <f>IFERROR(TRIM(UPPER(_xlfn.TEXTBEFORE(_xlfn.TEXTAFTER('query (10)'!L2385,"("),")"))),"")</f>
        <v/>
      </c>
      <c r="F2385" s="38" t="str">
        <f>TRIM('query (10)'!K2385)</f>
        <v>HUB3-1</v>
      </c>
      <c r="G2385" s="38" t="str">
        <f>IF('query (10)'!J2385="","",'query (10)'!J2385)</f>
        <v>Belt</v>
      </c>
      <c r="H2385" s="38" t="str">
        <f>TRIM(UPPER('query (10)'!J2385))</f>
        <v>BELT</v>
      </c>
      <c r="I2385" s="38" t="str">
        <f>IF('query (10)'!F2385="","",'query (10)'!F2385)</f>
        <v>Time-based Maintenance</v>
      </c>
      <c r="J2385" s="38" t="str">
        <f>IF('query (10)'!F2385="","",IFERROR(INDEX(Cleaning_Rules!$B$14:$B$17,MATCH(TRIM('query (10)'!F2385),Cleaning_Rules!$A$14:$A$17,0)),"UNKNOWN"))</f>
        <v>TBM</v>
      </c>
      <c r="K2385" s="38" t="str">
        <f>IF('query (10)'!G2385="","",'query (10)'!G2385)</f>
        <v>กำลังดำเนินการ</v>
      </c>
      <c r="L2385" s="38" t="str">
        <f>IF('query (10)'!G2385="","MISSING",IFERROR(INDEX(Cleaning_Rules!$B$5:$B$10,MATCH(TRIM('query (10)'!G2385),Cleaning_Rules!$A$5:$A$10,0)),"UNKNOWN"))</f>
        <v>IN_PROGRESS</v>
      </c>
      <c r="M2385" s="38" t="str">
        <f>IF('query (10)'!I2385="","",'query (10)'!I2385)</f>
        <v>Mechanical</v>
      </c>
      <c r="N2385" s="38" t="str">
        <f>IF('query (10)'!O2385="","",'query (10)'!O2385)</f>
        <v>Part Change</v>
      </c>
      <c r="O2385" s="38" t="str">
        <f>IF('query (10)'!P2385="","",'query (10)'!P2385)</f>
        <v>Medium</v>
      </c>
      <c r="P2385" s="38" t="str">
        <f>IF('query (10)'!N2385="","",'query (10)'!N2385)</f>
        <v>Replace Belt Work Head According To PM 2 Year Cycle</v>
      </c>
      <c r="Q2385" s="38" t="str">
        <f>TRIM('query (10)'!N2385)</f>
        <v>Replace Belt Work Head According To PM 2 Year Cycle</v>
      </c>
      <c r="R2385" s="38" t="str">
        <f>TRIM(UPPER('query (10)'!R2385))</f>
        <v>BELT</v>
      </c>
      <c r="S2385" s="38" t="str">
        <f>TRIM(UPPER('query (10)'!S2385))</f>
        <v>2/5MS750</v>
      </c>
      <c r="T2385" s="38" t="str">
        <f>IF('query (10)'!Q2385="","",TRIM(UPPER('query (10)'!Q2385)))</f>
        <v/>
      </c>
      <c r="U2385" s="38" t="str">
        <f>IF('query (10)'!T2385="","",'query (10)'!T2385)</f>
        <v/>
      </c>
      <c r="V2385" s="39" t="str">
        <f>IF('query (10)'!T2385="","",IFERROR(VALUE('query (10)'!T2385),""))</f>
        <v/>
      </c>
      <c r="W2385" s="40">
        <f>IF('query (10)'!U2385="","",'query (10)'!U2385)</f>
        <v>0</v>
      </c>
      <c r="X2385" s="39">
        <f>IF('query (10)'!V2385="","",'query (10)'!V2385)</f>
        <v>730</v>
      </c>
      <c r="Y2385" s="41">
        <f>IF('query (10)'!W2385="","",'query (10)'!W2385)</f>
        <v>46154</v>
      </c>
      <c r="Z2385" s="41" t="str">
        <f>IF('query (10)'!X2385="","",'query (10)'!X2385)</f>
        <v/>
      </c>
      <c r="AA2385" s="41">
        <f>IF('query (10)'!Y2385="","",'query (10)'!Y2385)</f>
        <v>46154</v>
      </c>
      <c r="AB2385" s="41">
        <f>IF('query (10)'!Z2385="","",'query (10)'!Z2385)</f>
        <v>46884</v>
      </c>
      <c r="AC2385" s="38" t="str">
        <f>IF(OR('query (10)'!AA2385="",COUNTIF(Cleaning_Rules!$A$21:$A$26,TRIM('query (10)'!AA2385))&gt;0),"",TRIM('query (10)'!AA2385))</f>
        <v/>
      </c>
      <c r="AD2385" s="38" t="str">
        <f>IF('query (10)'!AB2385="","",TRIM(IFERROR(_xlfn.TEXTBEFORE('query (10)'!AB2385,"("),'query (10)'!AB2385)))</f>
        <v/>
      </c>
      <c r="AE2385" s="38" t="str">
        <f>IFERROR(LOWER(TRIM(_xlfn.TEXTBEFORE(_xlfn.TEXTAFTER('query (10)'!AB2385,"("),")"))),"")</f>
        <v/>
      </c>
      <c r="AF2385" s="38" t="str">
        <f>IF('query (10)'!AD2385="","",TRIM('query (10)'!AD2385))</f>
        <v>จักรภัทร โคตรสมบัติ</v>
      </c>
      <c r="AG2385" s="38" t="str">
        <f>IF('query (10)'!AE2385="","",TRIM('query (10)'!AE2385))</f>
        <v>ภูชิต กุลเสรี</v>
      </c>
      <c r="AH2385" s="38" t="str">
        <f>IF('query (10)'!AF2385="","",IFERROR(VALUE('query (10)'!AF2385),""))</f>
        <v/>
      </c>
      <c r="AI2385" s="38" t="str">
        <f>IF('query (10)'!AG2385="","",TRIM('query (10)'!AG2385))</f>
        <v/>
      </c>
      <c r="AJ2385" s="38" t="str">
        <f>IF('query (10)'!AH2385="","",IFERROR(VALUE('query (10)'!AH2385),""))</f>
        <v/>
      </c>
      <c r="AK2385" s="38" t="str">
        <f>IF('query (10)'!AI2385="","",TRIM('query (10)'!AI2385))</f>
        <v/>
      </c>
      <c r="AL2385" s="42">
        <f t="shared" si="185"/>
        <v>2026</v>
      </c>
      <c r="AM2385" s="42" t="str">
        <f t="shared" si="186"/>
        <v>2026-05</v>
      </c>
      <c r="AN2385" s="42" t="str">
        <f t="shared" ca="1" si="187"/>
        <v>ON_SCHEDULE</v>
      </c>
      <c r="AO2385" s="42" t="str">
        <f t="shared" si="188"/>
        <v>GR-396 | B1 INNER RING GRINDING MACHINE. | HUB3-1 | BELT | Time-based Maintenance | Mechanical | Part Change | Medium | Replace Belt Work Head According To PM 2 Year Cycle | BELT | 2/5MS750 | ภูชิต กุลเสรี</v>
      </c>
      <c r="AP2385" s="42" t="str">
        <f>_xlfn.TEXTJOIN("; ",TRUE,IF(COUNTA('query (10)'!A2385:AK2385)&lt;=6,"NEAR_EMPTY_ROW",""),IF($K2385="","MISSING_STATUS",""),IF(AND($K2385="เสร็จสิ้น",$Z2385=""),"DONE_NO_ACTUAL_DATE",""),IF(AND($I2385="Condition-based Maintenance",$AH2385=""),"CBM_NO_MEASUREMENT",""),IF(OR($X2385="",$X2385=0),"INVALID_PERIOD",""),IF(AND($AA2385&lt;&gt;"",$AB2385&lt;&gt;"",$AB2385&lt;$AA2385),"DATE_SEQUENCE_ERROR",""),IF(AND($AB2385&lt;&gt;"",$AB2385&gt;DATE(2030,12,31)),"DATE_OUTLIER",""),IF($C2385="","MISSING_QRCODE",""),IF($J2385="UNKNOWN","UNKNOWN_PM_TYPE",""),IF($L2385="UNKNOWN","UNKNOWN_STATUS",""))</f>
        <v/>
      </c>
      <c r="AQ2385" s="42" t="str">
        <f t="shared" si="189"/>
        <v>NO</v>
      </c>
    </row>
    <row r="2386" spans="1:43" x14ac:dyDescent="0.3">
      <c r="A2386" s="38">
        <f>IF('query (10)'!A2386="","",'query (10)'!A2386)</f>
        <v>2635</v>
      </c>
      <c r="B2386" s="38">
        <f>IF('query (10)'!B2386="","",'query (10)'!B2386)</f>
        <v>20769</v>
      </c>
      <c r="C2386" s="38" t="str">
        <f>TRIM(UPPER('query (10)'!M2386))</f>
        <v>GR-396</v>
      </c>
      <c r="D2386" s="38" t="str">
        <f>TRIM(UPPER(IFERROR(_xlfn.TEXTBEFORE('query (10)'!L2386,"("),'query (10)'!L2386)))</f>
        <v>B1 INNER RING GRINDING MACHINE.</v>
      </c>
      <c r="E2386" s="38" t="str">
        <f>IFERROR(TRIM(UPPER(_xlfn.TEXTBEFORE(_xlfn.TEXTAFTER('query (10)'!L2386,"("),")"))),"")</f>
        <v/>
      </c>
      <c r="F2386" s="38" t="str">
        <f>TRIM('query (10)'!K2386)</f>
        <v>HUB3-1</v>
      </c>
      <c r="G2386" s="38" t="str">
        <f>IF('query (10)'!J2386="","",'query (10)'!J2386)</f>
        <v>Belt</v>
      </c>
      <c r="H2386" s="38" t="str">
        <f>TRIM(UPPER('query (10)'!J2386))</f>
        <v>BELT</v>
      </c>
      <c r="I2386" s="38" t="str">
        <f>IF('query (10)'!F2386="","",'query (10)'!F2386)</f>
        <v>Time-based Maintenance</v>
      </c>
      <c r="J2386" s="38" t="str">
        <f>IF('query (10)'!F2386="","",IFERROR(INDEX(Cleaning_Rules!$B$14:$B$17,MATCH(TRIM('query (10)'!F2386),Cleaning_Rules!$A$14:$A$17,0)),"UNKNOWN"))</f>
        <v>TBM</v>
      </c>
      <c r="K2386" s="38" t="str">
        <f>IF('query (10)'!G2386="","",'query (10)'!G2386)</f>
        <v>กำลังดำเนินการ</v>
      </c>
      <c r="L2386" s="38" t="str">
        <f>IF('query (10)'!G2386="","MISSING",IFERROR(INDEX(Cleaning_Rules!$B$5:$B$10,MATCH(TRIM('query (10)'!G2386),Cleaning_Rules!$A$5:$A$10,0)),"UNKNOWN"))</f>
        <v>IN_PROGRESS</v>
      </c>
      <c r="M2386" s="38" t="str">
        <f>IF('query (10)'!I2386="","",'query (10)'!I2386)</f>
        <v>Mechanical</v>
      </c>
      <c r="N2386" s="38" t="str">
        <f>IF('query (10)'!O2386="","",'query (10)'!O2386)</f>
        <v>Part Change</v>
      </c>
      <c r="O2386" s="38" t="str">
        <f>IF('query (10)'!P2386="","",'query (10)'!P2386)</f>
        <v>Medium</v>
      </c>
      <c r="P2386" s="38" t="str">
        <f>IF('query (10)'!N2386="","",'query (10)'!N2386)</f>
        <v>Replace Belt Dresser According To PM 2 Year Cycle</v>
      </c>
      <c r="Q2386" s="38" t="str">
        <f>TRIM('query (10)'!N2386)</f>
        <v>Replace Belt Dresser According To PM 2 Year Cycle</v>
      </c>
      <c r="R2386" s="38" t="str">
        <f>TRIM(UPPER('query (10)'!R2386))</f>
        <v>BELT</v>
      </c>
      <c r="S2386" s="38" t="str">
        <f>TRIM(UPPER('query (10)'!S2386))</f>
        <v>7M800</v>
      </c>
      <c r="T2386" s="38" t="str">
        <f>IF('query (10)'!Q2386="","",TRIM(UPPER('query (10)'!Q2386)))</f>
        <v/>
      </c>
      <c r="U2386" s="38" t="str">
        <f>IF('query (10)'!T2386="","",'query (10)'!T2386)</f>
        <v/>
      </c>
      <c r="V2386" s="39" t="str">
        <f>IF('query (10)'!T2386="","",IFERROR(VALUE('query (10)'!T2386),""))</f>
        <v/>
      </c>
      <c r="W2386" s="40">
        <f>IF('query (10)'!U2386="","",'query (10)'!U2386)</f>
        <v>0</v>
      </c>
      <c r="X2386" s="39">
        <f>IF('query (10)'!V2386="","",'query (10)'!V2386)</f>
        <v>730</v>
      </c>
      <c r="Y2386" s="41">
        <f>IF('query (10)'!W2386="","",'query (10)'!W2386)</f>
        <v>46154</v>
      </c>
      <c r="Z2386" s="41" t="str">
        <f>IF('query (10)'!X2386="","",'query (10)'!X2386)</f>
        <v/>
      </c>
      <c r="AA2386" s="41">
        <f>IF('query (10)'!Y2386="","",'query (10)'!Y2386)</f>
        <v>46154</v>
      </c>
      <c r="AB2386" s="41">
        <f>IF('query (10)'!Z2386="","",'query (10)'!Z2386)</f>
        <v>46884</v>
      </c>
      <c r="AC2386" s="38" t="str">
        <f>IF(OR('query (10)'!AA2386="",COUNTIF(Cleaning_Rules!$A$21:$A$26,TRIM('query (10)'!AA2386))&gt;0),"",TRIM('query (10)'!AA2386))</f>
        <v/>
      </c>
      <c r="AD2386" s="38" t="str">
        <f>IF('query (10)'!AB2386="","",TRIM(IFERROR(_xlfn.TEXTBEFORE('query (10)'!AB2386,"("),'query (10)'!AB2386)))</f>
        <v/>
      </c>
      <c r="AE2386" s="38" t="str">
        <f>IFERROR(LOWER(TRIM(_xlfn.TEXTBEFORE(_xlfn.TEXTAFTER('query (10)'!AB2386,"("),")"))),"")</f>
        <v/>
      </c>
      <c r="AF2386" s="38" t="str">
        <f>IF('query (10)'!AD2386="","",TRIM('query (10)'!AD2386))</f>
        <v>จักรภัทร โคตรสมบัติ</v>
      </c>
      <c r="AG2386" s="38" t="str">
        <f>IF('query (10)'!AE2386="","",TRIM('query (10)'!AE2386))</f>
        <v>ภูชิต กุลเสรี</v>
      </c>
      <c r="AH2386" s="38" t="str">
        <f>IF('query (10)'!AF2386="","",IFERROR(VALUE('query (10)'!AF2386),""))</f>
        <v/>
      </c>
      <c r="AI2386" s="38" t="str">
        <f>IF('query (10)'!AG2386="","",TRIM('query (10)'!AG2386))</f>
        <v/>
      </c>
      <c r="AJ2386" s="38" t="str">
        <f>IF('query (10)'!AH2386="","",IFERROR(VALUE('query (10)'!AH2386),""))</f>
        <v/>
      </c>
      <c r="AK2386" s="38" t="str">
        <f>IF('query (10)'!AI2386="","",TRIM('query (10)'!AI2386))</f>
        <v/>
      </c>
      <c r="AL2386" s="42">
        <f t="shared" si="185"/>
        <v>2026</v>
      </c>
      <c r="AM2386" s="42" t="str">
        <f t="shared" si="186"/>
        <v>2026-05</v>
      </c>
      <c r="AN2386" s="42" t="str">
        <f t="shared" ca="1" si="187"/>
        <v>ON_SCHEDULE</v>
      </c>
      <c r="AO2386" s="42" t="str">
        <f t="shared" si="188"/>
        <v>GR-396 | B1 INNER RING GRINDING MACHINE. | HUB3-1 | BELT | Time-based Maintenance | Mechanical | Part Change | Medium | Replace Belt Dresser According To PM 2 Year Cycle | BELT | 7M800 | ภูชิต กุลเสรี</v>
      </c>
      <c r="AP2386" s="42" t="str">
        <f>_xlfn.TEXTJOIN("; ",TRUE,IF(COUNTA('query (10)'!A2386:AK2386)&lt;=6,"NEAR_EMPTY_ROW",""),IF($K2386="","MISSING_STATUS",""),IF(AND($K2386="เสร็จสิ้น",$Z2386=""),"DONE_NO_ACTUAL_DATE",""),IF(AND($I2386="Condition-based Maintenance",$AH2386=""),"CBM_NO_MEASUREMENT",""),IF(OR($X2386="",$X2386=0),"INVALID_PERIOD",""),IF(AND($AA2386&lt;&gt;"",$AB2386&lt;&gt;"",$AB2386&lt;$AA2386),"DATE_SEQUENCE_ERROR",""),IF(AND($AB2386&lt;&gt;"",$AB2386&gt;DATE(2030,12,31)),"DATE_OUTLIER",""),IF($C2386="","MISSING_QRCODE",""),IF($J2386="UNKNOWN","UNKNOWN_PM_TYPE",""),IF($L2386="UNKNOWN","UNKNOWN_STATUS",""))</f>
        <v/>
      </c>
      <c r="AQ2386" s="42" t="str">
        <f t="shared" si="189"/>
        <v>NO</v>
      </c>
    </row>
    <row r="2387" spans="1:43" x14ac:dyDescent="0.3">
      <c r="A2387" s="38">
        <f>IF('query (10)'!A2387="","",'query (10)'!A2387)</f>
        <v>2636</v>
      </c>
      <c r="B2387" s="38">
        <f>IF('query (10)'!B2387="","",'query (10)'!B2387)</f>
        <v>20770</v>
      </c>
      <c r="C2387" s="38" t="str">
        <f>TRIM(UPPER('query (10)'!M2387))</f>
        <v>GR-398</v>
      </c>
      <c r="D2387" s="38" t="str">
        <f>TRIM(UPPER(IFERROR(_xlfn.TEXTBEFORE('query (10)'!L2387,"("),'query (10)'!L2387)))</f>
        <v>B1 INNER RING BORE GRINDING MACHINE.</v>
      </c>
      <c r="E2387" s="38" t="str">
        <f>IFERROR(TRIM(UPPER(_xlfn.TEXTBEFORE(_xlfn.TEXTAFTER('query (10)'!L2387,"("),")"))),"")</f>
        <v/>
      </c>
      <c r="F2387" s="38" t="str">
        <f>TRIM('query (10)'!K2387)</f>
        <v>HUB3-1</v>
      </c>
      <c r="G2387" s="38" t="str">
        <f>IF('query (10)'!J2387="","",'query (10)'!J2387)</f>
        <v>Belt</v>
      </c>
      <c r="H2387" s="38" t="str">
        <f>TRIM(UPPER('query (10)'!J2387))</f>
        <v>BELT</v>
      </c>
      <c r="I2387" s="38" t="str">
        <f>IF('query (10)'!F2387="","",'query (10)'!F2387)</f>
        <v>Time-based Maintenance</v>
      </c>
      <c r="J2387" s="38" t="str">
        <f>IF('query (10)'!F2387="","",IFERROR(INDEX(Cleaning_Rules!$B$14:$B$17,MATCH(TRIM('query (10)'!F2387),Cleaning_Rules!$A$14:$A$17,0)),"UNKNOWN"))</f>
        <v>TBM</v>
      </c>
      <c r="K2387" s="38" t="str">
        <f>IF('query (10)'!G2387="","",'query (10)'!G2387)</f>
        <v>เสร็จสิ้น</v>
      </c>
      <c r="L2387" s="38" t="str">
        <f>IF('query (10)'!G2387="","MISSING",IFERROR(INDEX(Cleaning_Rules!$B$5:$B$10,MATCH(TRIM('query (10)'!G2387),Cleaning_Rules!$A$5:$A$10,0)),"UNKNOWN"))</f>
        <v>COMPLETED</v>
      </c>
      <c r="M2387" s="38" t="str">
        <f>IF('query (10)'!I2387="","",'query (10)'!I2387)</f>
        <v>Mechanical</v>
      </c>
      <c r="N2387" s="38" t="str">
        <f>IF('query (10)'!O2387="","",'query (10)'!O2387)</f>
        <v>Part Change</v>
      </c>
      <c r="O2387" s="38" t="str">
        <f>IF('query (10)'!P2387="","",'query (10)'!P2387)</f>
        <v>Medium</v>
      </c>
      <c r="P2387" s="38" t="str">
        <f>IF('query (10)'!N2387="","",'query (10)'!N2387)</f>
        <v>Replace Belt Work Head According To PM 2 Year Cycle</v>
      </c>
      <c r="Q2387" s="38" t="str">
        <f>TRIM('query (10)'!N2387)</f>
        <v>Replace Belt Work Head According To PM 2 Year Cycle</v>
      </c>
      <c r="R2387" s="38" t="str">
        <f>TRIM(UPPER('query (10)'!R2387))</f>
        <v>BELT</v>
      </c>
      <c r="S2387" s="38" t="str">
        <f>TRIM(UPPER('query (10)'!S2387))</f>
        <v>7M800</v>
      </c>
      <c r="T2387" s="38" t="str">
        <f>IF('query (10)'!Q2387="","",TRIM(UPPER('query (10)'!Q2387)))</f>
        <v/>
      </c>
      <c r="U2387" s="38" t="str">
        <f>IF('query (10)'!T2387="","",'query (10)'!T2387)</f>
        <v/>
      </c>
      <c r="V2387" s="39" t="str">
        <f>IF('query (10)'!T2387="","",IFERROR(VALUE('query (10)'!T2387),""))</f>
        <v/>
      </c>
      <c r="W2387" s="40">
        <f>IF('query (10)'!U2387="","",'query (10)'!U2387)</f>
        <v>0</v>
      </c>
      <c r="X2387" s="39">
        <f>IF('query (10)'!V2387="","",'query (10)'!V2387)</f>
        <v>730</v>
      </c>
      <c r="Y2387" s="41">
        <f>IF('query (10)'!W2387="","",'query (10)'!W2387)</f>
        <v>46154</v>
      </c>
      <c r="Z2387" s="41">
        <f>IF('query (10)'!X2387="","",'query (10)'!X2387)</f>
        <v>46154</v>
      </c>
      <c r="AA2387" s="41">
        <f>IF('query (10)'!Y2387="","",'query (10)'!Y2387)</f>
        <v>46154</v>
      </c>
      <c r="AB2387" s="41">
        <f>IF('query (10)'!Z2387="","",'query (10)'!Z2387)</f>
        <v>46884</v>
      </c>
      <c r="AC2387" s="38" t="str">
        <f>IF(OR('query (10)'!AA2387="",COUNTIF(Cleaning_Rules!$A$21:$A$26,TRIM('query (10)'!AA2387))&gt;0),"",TRIM('query (10)'!AA2387))</f>
        <v/>
      </c>
      <c r="AD2387" s="38" t="str">
        <f>IF('query (10)'!AB2387="","",TRIM(IFERROR(_xlfn.TEXTBEFORE('query (10)'!AB2387,"("),'query (10)'!AB2387)))</f>
        <v>เริ่มซ่อมงาน PM แล้ว รับผิดชอบโดย KUNANON PARAWANWONG</v>
      </c>
      <c r="AE2387" s="38" t="str">
        <f>IFERROR(LOWER(TRIM(_xlfn.TEXTBEFORE(_xlfn.TEXTAFTER('query (10)'!AB2387,"("),")"))),"")</f>
        <v>parawanwong-k-3161@nsk.com</v>
      </c>
      <c r="AF2387" s="38" t="str">
        <f>IF('query (10)'!AD2387="","",TRIM('query (10)'!AD2387))</f>
        <v>จักรภัทร โคตรสมบัติ</v>
      </c>
      <c r="AG2387" s="38" t="str">
        <f>IF('query (10)'!AE2387="","",TRIM('query (10)'!AE2387))</f>
        <v>คุณานนต์ ปารวัณวงศ์</v>
      </c>
      <c r="AH2387" s="38" t="str">
        <f>IF('query (10)'!AF2387="","",IFERROR(VALUE('query (10)'!AF2387),""))</f>
        <v/>
      </c>
      <c r="AI2387" s="38" t="str">
        <f>IF('query (10)'!AG2387="","",TRIM('query (10)'!AG2387))</f>
        <v/>
      </c>
      <c r="AJ2387" s="38" t="str">
        <f>IF('query (10)'!AH2387="","",IFERROR(VALUE('query (10)'!AH2387),""))</f>
        <v/>
      </c>
      <c r="AK2387" s="38" t="str">
        <f>IF('query (10)'!AI2387="","",TRIM('query (10)'!AI2387))</f>
        <v/>
      </c>
      <c r="AL2387" s="42">
        <f t="shared" si="185"/>
        <v>2026</v>
      </c>
      <c r="AM2387" s="42" t="str">
        <f t="shared" si="186"/>
        <v>2026-05</v>
      </c>
      <c r="AN2387" s="42" t="str">
        <f t="shared" ca="1" si="187"/>
        <v/>
      </c>
      <c r="AO2387" s="42" t="str">
        <f t="shared" si="188"/>
        <v>GR-398 | B1 INNER RING BORE GRINDING MACHINE. | HUB3-1 | BELT | Time-based Maintenance | Mechanical | Part Change | Medium | Replace Belt Work Head According To PM 2 Year Cycle | BELT | 7M800 | เริ่มซ่อมงาน PM แล้ว รับผิดชอบโดย KUNANON PARAWANWONG | คุณานนต์ ปารวัณวงศ์</v>
      </c>
      <c r="AP2387" s="42" t="str">
        <f>_xlfn.TEXTJOIN("; ",TRUE,IF(COUNTA('query (10)'!A2387:AK2387)&lt;=6,"NEAR_EMPTY_ROW",""),IF($K2387="","MISSING_STATUS",""),IF(AND($K2387="เสร็จสิ้น",$Z2387=""),"DONE_NO_ACTUAL_DATE",""),IF(AND($I2387="Condition-based Maintenance",$AH2387=""),"CBM_NO_MEASUREMENT",""),IF(OR($X2387="",$X2387=0),"INVALID_PERIOD",""),IF(AND($AA2387&lt;&gt;"",$AB2387&lt;&gt;"",$AB2387&lt;$AA2387),"DATE_SEQUENCE_ERROR",""),IF(AND($AB2387&lt;&gt;"",$AB2387&gt;DATE(2030,12,31)),"DATE_OUTLIER",""),IF($C2387="","MISSING_QRCODE",""),IF($J2387="UNKNOWN","UNKNOWN_PM_TYPE",""),IF($L2387="UNKNOWN","UNKNOWN_STATUS",""))</f>
        <v/>
      </c>
      <c r="AQ2387" s="42" t="str">
        <f t="shared" si="189"/>
        <v>NO</v>
      </c>
    </row>
    <row r="2388" spans="1:43" x14ac:dyDescent="0.3">
      <c r="A2388" s="38">
        <f>IF('query (10)'!A2388="","",'query (10)'!A2388)</f>
        <v>2637</v>
      </c>
      <c r="B2388" s="38">
        <f>IF('query (10)'!B2388="","",'query (10)'!B2388)</f>
        <v>20772</v>
      </c>
      <c r="C2388" s="38" t="str">
        <f>TRIM(UPPER('query (10)'!M2388))</f>
        <v>GR-398</v>
      </c>
      <c r="D2388" s="38" t="str">
        <f>TRIM(UPPER(IFERROR(_xlfn.TEXTBEFORE('query (10)'!L2388,"("),'query (10)'!L2388)))</f>
        <v>B1 INNER RING BORE GRINDING MACHINE.</v>
      </c>
      <c r="E2388" s="38" t="str">
        <f>IFERROR(TRIM(UPPER(_xlfn.TEXTBEFORE(_xlfn.TEXTAFTER('query (10)'!L2388,"("),")"))),"")</f>
        <v/>
      </c>
      <c r="F2388" s="38" t="str">
        <f>TRIM('query (10)'!K2388)</f>
        <v>HUB3-1</v>
      </c>
      <c r="G2388" s="38" t="str">
        <f>IF('query (10)'!J2388="","",'query (10)'!J2388)</f>
        <v>Belt</v>
      </c>
      <c r="H2388" s="38" t="str">
        <f>TRIM(UPPER('query (10)'!J2388))</f>
        <v>BELT</v>
      </c>
      <c r="I2388" s="38" t="str">
        <f>IF('query (10)'!F2388="","",'query (10)'!F2388)</f>
        <v>Time-based Maintenance</v>
      </c>
      <c r="J2388" s="38" t="str">
        <f>IF('query (10)'!F2388="","",IFERROR(INDEX(Cleaning_Rules!$B$14:$B$17,MATCH(TRIM('query (10)'!F2388),Cleaning_Rules!$A$14:$A$17,0)),"UNKNOWN"))</f>
        <v>TBM</v>
      </c>
      <c r="K2388" s="38" t="str">
        <f>IF('query (10)'!G2388="","",'query (10)'!G2388)</f>
        <v>เสร็จสิ้น</v>
      </c>
      <c r="L2388" s="38" t="str">
        <f>IF('query (10)'!G2388="","MISSING",IFERROR(INDEX(Cleaning_Rules!$B$5:$B$10,MATCH(TRIM('query (10)'!G2388),Cleaning_Rules!$A$5:$A$10,0)),"UNKNOWN"))</f>
        <v>COMPLETED</v>
      </c>
      <c r="M2388" s="38" t="str">
        <f>IF('query (10)'!I2388="","",'query (10)'!I2388)</f>
        <v>Mechanical</v>
      </c>
      <c r="N2388" s="38" t="str">
        <f>IF('query (10)'!O2388="","",'query (10)'!O2388)</f>
        <v>Part Change</v>
      </c>
      <c r="O2388" s="38" t="str">
        <f>IF('query (10)'!P2388="","",'query (10)'!P2388)</f>
        <v>Medium</v>
      </c>
      <c r="P2388" s="38" t="str">
        <f>IF('query (10)'!N2388="","",'query (10)'!N2388)</f>
        <v>Replace Belt Dresser According To PM 1 Year Cycle</v>
      </c>
      <c r="Q2388" s="38" t="str">
        <f>TRIM('query (10)'!N2388)</f>
        <v>Replace Belt Dresser According To PM 1 Year Cycle</v>
      </c>
      <c r="R2388" s="38" t="str">
        <f>TRIM(UPPER('query (10)'!R2388))</f>
        <v>BELT</v>
      </c>
      <c r="S2388" s="38" t="str">
        <f>TRIM(UPPER('query (10)'!S2388))</f>
        <v>5M650</v>
      </c>
      <c r="T2388" s="38" t="str">
        <f>IF('query (10)'!Q2388="","",TRIM(UPPER('query (10)'!Q2388)))</f>
        <v/>
      </c>
      <c r="U2388" s="38" t="str">
        <f>IF('query (10)'!T2388="","",'query (10)'!T2388)</f>
        <v/>
      </c>
      <c r="V2388" s="39" t="str">
        <f>IF('query (10)'!T2388="","",IFERROR(VALUE('query (10)'!T2388),""))</f>
        <v/>
      </c>
      <c r="W2388" s="40">
        <f>IF('query (10)'!U2388="","",'query (10)'!U2388)</f>
        <v>0</v>
      </c>
      <c r="X2388" s="39">
        <f>IF('query (10)'!V2388="","",'query (10)'!V2388)</f>
        <v>365</v>
      </c>
      <c r="Y2388" s="41">
        <f>IF('query (10)'!W2388="","",'query (10)'!W2388)</f>
        <v>46154</v>
      </c>
      <c r="Z2388" s="41">
        <f>IF('query (10)'!X2388="","",'query (10)'!X2388)</f>
        <v>46183</v>
      </c>
      <c r="AA2388" s="41">
        <f>IF('query (10)'!Y2388="","",'query (10)'!Y2388)</f>
        <v>46183</v>
      </c>
      <c r="AB2388" s="41">
        <f>IF('query (10)'!Z2388="","",'query (10)'!Z2388)</f>
        <v>46548</v>
      </c>
      <c r="AC2388" s="38" t="str">
        <f>IF(OR('query (10)'!AA2388="",COUNTIF(Cleaning_Rules!$A$21:$A$26,TRIM('query (10)'!AA2388))&gt;0),"",TRIM('query (10)'!AA2388))</f>
        <v/>
      </c>
      <c r="AD2388" s="38" t="str">
        <f>IF('query (10)'!AB2388="","",TRIM(IFERROR(_xlfn.TEXTBEFORE('query (10)'!AB2388,"("),'query (10)'!AB2388)))</f>
        <v>เริ่มซ่อมงาน PM แล้ว รับผิดชอบโดย KUNANON PARAWANWONG</v>
      </c>
      <c r="AE2388" s="38" t="str">
        <f>IFERROR(LOWER(TRIM(_xlfn.TEXTBEFORE(_xlfn.TEXTAFTER('query (10)'!AB2388,"("),")"))),"")</f>
        <v>parawanwong-k-3161@nsk.com</v>
      </c>
      <c r="AF2388" s="38" t="str">
        <f>IF('query (10)'!AD2388="","",TRIM('query (10)'!AD2388))</f>
        <v>จักรภัทร โคตรสมบัติ</v>
      </c>
      <c r="AG2388" s="38" t="str">
        <f>IF('query (10)'!AE2388="","",TRIM('query (10)'!AE2388))</f>
        <v>ผะหลา สีแดง</v>
      </c>
      <c r="AH2388" s="38" t="str">
        <f>IF('query (10)'!AF2388="","",IFERROR(VALUE('query (10)'!AF2388),""))</f>
        <v/>
      </c>
      <c r="AI2388" s="38" t="str">
        <f>IF('query (10)'!AG2388="","",TRIM('query (10)'!AG2388))</f>
        <v/>
      </c>
      <c r="AJ2388" s="38" t="str">
        <f>IF('query (10)'!AH2388="","",IFERROR(VALUE('query (10)'!AH2388),""))</f>
        <v/>
      </c>
      <c r="AK2388" s="38" t="str">
        <f>IF('query (10)'!AI2388="","",TRIM('query (10)'!AI2388))</f>
        <v/>
      </c>
      <c r="AL2388" s="42">
        <f t="shared" si="185"/>
        <v>2026</v>
      </c>
      <c r="AM2388" s="42" t="str">
        <f t="shared" si="186"/>
        <v>2026-05</v>
      </c>
      <c r="AN2388" s="42" t="str">
        <f t="shared" ca="1" si="187"/>
        <v/>
      </c>
      <c r="AO2388" s="42" t="str">
        <f t="shared" si="188"/>
        <v>GR-398 | B1 INNER RING BORE GRINDING MACHINE. | HUB3-1 | BELT | Time-based Maintenance | Mechanical | Part Change | Medium | Replace Belt Dresser According To PM 1 Year Cycle | BELT | 5M650 | เริ่มซ่อมงาน PM แล้ว รับผิดชอบโดย KUNANON PARAWANWONG | ผะหลา สีแดง</v>
      </c>
      <c r="AP2388" s="42" t="str">
        <f>_xlfn.TEXTJOIN("; ",TRUE,IF(COUNTA('query (10)'!A2388:AK2388)&lt;=6,"NEAR_EMPTY_ROW",""),IF($K2388="","MISSING_STATUS",""),IF(AND($K2388="เสร็จสิ้น",$Z2388=""),"DONE_NO_ACTUAL_DATE",""),IF(AND($I2388="Condition-based Maintenance",$AH2388=""),"CBM_NO_MEASUREMENT",""),IF(OR($X2388="",$X2388=0),"INVALID_PERIOD",""),IF(AND($AA2388&lt;&gt;"",$AB2388&lt;&gt;"",$AB2388&lt;$AA2388),"DATE_SEQUENCE_ERROR",""),IF(AND($AB2388&lt;&gt;"",$AB2388&gt;DATE(2030,12,31)),"DATE_OUTLIER",""),IF($C2388="","MISSING_QRCODE",""),IF($J2388="UNKNOWN","UNKNOWN_PM_TYPE",""),IF($L2388="UNKNOWN","UNKNOWN_STATUS",""))</f>
        <v/>
      </c>
      <c r="AQ2388" s="42" t="str">
        <f t="shared" si="189"/>
        <v>NO</v>
      </c>
    </row>
    <row r="2389" spans="1:43" x14ac:dyDescent="0.3">
      <c r="A2389" s="38">
        <f>IF('query (10)'!A2389="","",'query (10)'!A2389)</f>
        <v>2638</v>
      </c>
      <c r="B2389" s="38" t="str">
        <f>IF('query (10)'!B2389="","",'query (10)'!B2389)</f>
        <v/>
      </c>
      <c r="C2389" s="38" t="str">
        <f>TRIM(UPPER('query (10)'!M2389))</f>
        <v>GR-391</v>
      </c>
      <c r="D2389" s="38" t="str">
        <f>TRIM(UPPER(IFERROR(_xlfn.TEXTBEFORE('query (10)'!L2389,"("),'query (10)'!L2389)))</f>
        <v>HUB3 OUTER RING GRINDING MACHINE.</v>
      </c>
      <c r="E2389" s="38" t="str">
        <f>IFERROR(TRIM(UPPER(_xlfn.TEXTBEFORE(_xlfn.TEXTAFTER('query (10)'!L2389,"("),")"))),"")</f>
        <v/>
      </c>
      <c r="F2389" s="38" t="str">
        <f>TRIM('query (10)'!K2389)</f>
        <v>HUB3-1</v>
      </c>
      <c r="G2389" s="38" t="str">
        <f>IF('query (10)'!J2389="","",'query (10)'!J2389)</f>
        <v>Belt</v>
      </c>
      <c r="H2389" s="38" t="str">
        <f>TRIM(UPPER('query (10)'!J2389))</f>
        <v>BELT</v>
      </c>
      <c r="I2389" s="38" t="str">
        <f>IF('query (10)'!F2389="","",'query (10)'!F2389)</f>
        <v>Time-based Maintenance</v>
      </c>
      <c r="J2389" s="38" t="str">
        <f>IF('query (10)'!F2389="","",IFERROR(INDEX(Cleaning_Rules!$B$14:$B$17,MATCH(TRIM('query (10)'!F2389),Cleaning_Rules!$A$14:$A$17,0)),"UNKNOWN"))</f>
        <v>TBM</v>
      </c>
      <c r="K2389" s="38" t="str">
        <f>IF('query (10)'!G2389="","",'query (10)'!G2389)</f>
        <v>เสร็จสิ้น</v>
      </c>
      <c r="L2389" s="38" t="str">
        <f>IF('query (10)'!G2389="","MISSING",IFERROR(INDEX(Cleaning_Rules!$B$5:$B$10,MATCH(TRIM('query (10)'!G2389),Cleaning_Rules!$A$5:$A$10,0)),"UNKNOWN"))</f>
        <v>COMPLETED</v>
      </c>
      <c r="M2389" s="38" t="str">
        <f>IF('query (10)'!I2389="","",'query (10)'!I2389)</f>
        <v>Mechanical</v>
      </c>
      <c r="N2389" s="38" t="str">
        <f>IF('query (10)'!O2389="","",'query (10)'!O2389)</f>
        <v>Part Change</v>
      </c>
      <c r="O2389" s="38" t="str">
        <f>IF('query (10)'!P2389="","",'query (10)'!P2389)</f>
        <v>Medium</v>
      </c>
      <c r="P2389" s="38" t="str">
        <f>IF('query (10)'!N2389="","",'query (10)'!N2389)</f>
        <v>Replace Belt Work Head According To PM 2 Year Cycle</v>
      </c>
      <c r="Q2389" s="38" t="str">
        <f>TRIM('query (10)'!N2389)</f>
        <v>Replace Belt Work Head According To PM 2 Year Cycle</v>
      </c>
      <c r="R2389" s="38" t="str">
        <f>TRIM(UPPER('query (10)'!R2389))</f>
        <v>BELT</v>
      </c>
      <c r="S2389" s="38" t="str">
        <f>TRIM(UPPER('query (10)'!S2389))</f>
        <v>7M850</v>
      </c>
      <c r="T2389" s="38" t="str">
        <f>IF('query (10)'!Q2389="","",TRIM(UPPER('query (10)'!Q2389)))</f>
        <v/>
      </c>
      <c r="U2389" s="38" t="str">
        <f>IF('query (10)'!T2389="","",'query (10)'!T2389)</f>
        <v/>
      </c>
      <c r="V2389" s="39" t="str">
        <f>IF('query (10)'!T2389="","",IFERROR(VALUE('query (10)'!T2389),""))</f>
        <v/>
      </c>
      <c r="W2389" s="40">
        <f>IF('query (10)'!U2389="","",'query (10)'!U2389)</f>
        <v>0</v>
      </c>
      <c r="X2389" s="39">
        <f>IF('query (10)'!V2389="","",'query (10)'!V2389)</f>
        <v>730</v>
      </c>
      <c r="Y2389" s="41">
        <f>IF('query (10)'!W2389="","",'query (10)'!W2389)</f>
        <v>46154</v>
      </c>
      <c r="Z2389" s="41">
        <f>IF('query (10)'!X2389="","",'query (10)'!X2389)</f>
        <v>46158</v>
      </c>
      <c r="AA2389" s="41">
        <f>IF('query (10)'!Y2389="","",'query (10)'!Y2389)</f>
        <v>46158</v>
      </c>
      <c r="AB2389" s="41">
        <f>IF('query (10)'!Z2389="","",'query (10)'!Z2389)</f>
        <v>46888</v>
      </c>
      <c r="AC2389" s="38" t="str">
        <f>IF(OR('query (10)'!AA2389="",COUNTIF(Cleaning_Rules!$A$21:$A$26,TRIM('query (10)'!AA2389))&gt;0),"",TRIM('query (10)'!AA2389))</f>
        <v/>
      </c>
      <c r="AD2389" s="38" t="str">
        <f>IF('query (10)'!AB2389="","",TRIM(IFERROR(_xlfn.TEXTBEFORE('query (10)'!AB2389,"("),'query (10)'!AB2389)))</f>
        <v>เริ่มซ่อมงาน PM แล้ว รับผิดชอบโดย PAHLA SEEDANG</v>
      </c>
      <c r="AE2389" s="38" t="str">
        <f>IFERROR(LOWER(TRIM(_xlfn.TEXTBEFORE(_xlfn.TEXTAFTER('query (10)'!AB2389,"("),")"))),"")</f>
        <v>pahla@nsk.com</v>
      </c>
      <c r="AF2389" s="38" t="str">
        <f>IF('query (10)'!AD2389="","",TRIM('query (10)'!AD2389))</f>
        <v>จักรภัทร โคตรสมบัติ</v>
      </c>
      <c r="AG2389" s="38" t="str">
        <f>IF('query (10)'!AE2389="","",TRIM('query (10)'!AE2389))</f>
        <v>จักรภัทร โคตรสมบัติ</v>
      </c>
      <c r="AH2389" s="38" t="str">
        <f>IF('query (10)'!AF2389="","",IFERROR(VALUE('query (10)'!AF2389),""))</f>
        <v/>
      </c>
      <c r="AI2389" s="38" t="str">
        <f>IF('query (10)'!AG2389="","",TRIM('query (10)'!AG2389))</f>
        <v/>
      </c>
      <c r="AJ2389" s="38" t="str">
        <f>IF('query (10)'!AH2389="","",IFERROR(VALUE('query (10)'!AH2389),""))</f>
        <v/>
      </c>
      <c r="AK2389" s="38" t="str">
        <f>IF('query (10)'!AI2389="","",TRIM('query (10)'!AI2389))</f>
        <v/>
      </c>
      <c r="AL2389" s="42">
        <f t="shared" si="185"/>
        <v>2026</v>
      </c>
      <c r="AM2389" s="42" t="str">
        <f t="shared" si="186"/>
        <v>2026-05</v>
      </c>
      <c r="AN2389" s="42" t="str">
        <f t="shared" ca="1" si="187"/>
        <v/>
      </c>
      <c r="AO2389" s="42" t="str">
        <f t="shared" si="188"/>
        <v>GR-391 | HUB3 OUTER RING GRINDING MACHINE. | HUB3-1 | BELT | Time-based Maintenance | Mechanical | Part Change | Medium | Replace Belt Work Head According To PM 2 Year Cycle | BELT | 7M850 | เริ่มซ่อมงาน PM แล้ว รับผิดชอบโดย PAHLA SEEDANG | จักรภัทร โคตรสมบัติ</v>
      </c>
      <c r="AP2389" s="42" t="str">
        <f>_xlfn.TEXTJOIN("; ",TRUE,IF(COUNTA('query (10)'!A2389:AK2389)&lt;=6,"NEAR_EMPTY_ROW",""),IF($K2389="","MISSING_STATUS",""),IF(AND($K2389="เสร็จสิ้น",$Z2389=""),"DONE_NO_ACTUAL_DATE",""),IF(AND($I2389="Condition-based Maintenance",$AH2389=""),"CBM_NO_MEASUREMENT",""),IF(OR($X2389="",$X2389=0),"INVALID_PERIOD",""),IF(AND($AA2389&lt;&gt;"",$AB2389&lt;&gt;"",$AB2389&lt;$AA2389),"DATE_SEQUENCE_ERROR",""),IF(AND($AB2389&lt;&gt;"",$AB2389&gt;DATE(2030,12,31)),"DATE_OUTLIER",""),IF($C2389="","MISSING_QRCODE",""),IF($J2389="UNKNOWN","UNKNOWN_PM_TYPE",""),IF($L2389="UNKNOWN","UNKNOWN_STATUS",""))</f>
        <v/>
      </c>
      <c r="AQ2389" s="42" t="str">
        <f t="shared" si="189"/>
        <v>NO</v>
      </c>
    </row>
    <row r="2390" spans="1:43" x14ac:dyDescent="0.3">
      <c r="A2390" s="38">
        <f>IF('query (10)'!A2390="","",'query (10)'!A2390)</f>
        <v>2639</v>
      </c>
      <c r="B2390" s="38">
        <f>IF('query (10)'!B2390="","",'query (10)'!B2390)</f>
        <v>20773</v>
      </c>
      <c r="C2390" s="38" t="str">
        <f>TRIM(UPPER('query (10)'!M2390))</f>
        <v>CH-402</v>
      </c>
      <c r="D2390" s="38" t="str">
        <f>TRIM(UPPER(IFERROR(_xlfn.TEXTBEFORE('query (10)'!L2390,"("),'query (10)'!L2390)))</f>
        <v>EDDY CURRENT TESTER MACHINE.</v>
      </c>
      <c r="E2390" s="38" t="str">
        <f>IFERROR(TRIM(UPPER(_xlfn.TEXTBEFORE(_xlfn.TEXTAFTER('query (10)'!L2390,"("),")"))),"")</f>
        <v/>
      </c>
      <c r="F2390" s="38" t="str">
        <f>TRIM('query (10)'!K2390)</f>
        <v>HUB3-1</v>
      </c>
      <c r="G2390" s="38" t="str">
        <f>IF('query (10)'!J2390="","",'query (10)'!J2390)</f>
        <v>Belt</v>
      </c>
      <c r="H2390" s="38" t="str">
        <f>TRIM(UPPER('query (10)'!J2390))</f>
        <v>BELT</v>
      </c>
      <c r="I2390" s="38" t="str">
        <f>IF('query (10)'!F2390="","",'query (10)'!F2390)</f>
        <v>Condition-based Maintenance</v>
      </c>
      <c r="J2390" s="38" t="str">
        <f>IF('query (10)'!F2390="","",IFERROR(INDEX(Cleaning_Rules!$B$14:$B$17,MATCH(TRIM('query (10)'!F2390),Cleaning_Rules!$A$14:$A$17,0)),"UNKNOWN"))</f>
        <v>CBM</v>
      </c>
      <c r="K2390" s="38" t="str">
        <f>IF('query (10)'!G2390="","",'query (10)'!G2390)</f>
        <v>เสร็จสิ้น</v>
      </c>
      <c r="L2390" s="38" t="str">
        <f>IF('query (10)'!G2390="","MISSING",IFERROR(INDEX(Cleaning_Rules!$B$5:$B$10,MATCH(TRIM('query (10)'!G2390),Cleaning_Rules!$A$5:$A$10,0)),"UNKNOWN"))</f>
        <v>COMPLETED</v>
      </c>
      <c r="M2390" s="38" t="str">
        <f>IF('query (10)'!I2390="","",'query (10)'!I2390)</f>
        <v>Mechanical</v>
      </c>
      <c r="N2390" s="38" t="str">
        <f>IF('query (10)'!O2390="","",'query (10)'!O2390)</f>
        <v>Part Change</v>
      </c>
      <c r="O2390" s="38" t="str">
        <f>IF('query (10)'!P2390="","",'query (10)'!P2390)</f>
        <v>Medium</v>
      </c>
      <c r="P2390" s="38" t="str">
        <f>IF('query (10)'!N2390="","",'query (10)'!N2390)</f>
        <v>Replace the conveyor belt from PU to F1 type due to slippage issues with the previous belt</v>
      </c>
      <c r="Q2390" s="38" t="str">
        <f>TRIM('query (10)'!N2390)</f>
        <v>Replace the conveyor belt from PU to F1 type due to slippage issues with the previous belt</v>
      </c>
      <c r="R2390" s="38" t="str">
        <f>TRIM(UPPER('query (10)'!R2390))</f>
        <v>BELT</v>
      </c>
      <c r="S2390" s="38" t="str">
        <f>TRIM(UPPER('query (10)'!S2390))</f>
        <v>60X1188 (F1) (NO MOVEMENT)</v>
      </c>
      <c r="T2390" s="38" t="str">
        <f>IF('query (10)'!Q2390="","",TRIM(UPPER('query (10)'!Q2390)))</f>
        <v/>
      </c>
      <c r="U2390" s="38" t="str">
        <f>IF('query (10)'!T2390="","",'query (10)'!T2390)</f>
        <v/>
      </c>
      <c r="V2390" s="39" t="str">
        <f>IF('query (10)'!T2390="","",IFERROR(VALUE('query (10)'!T2390),""))</f>
        <v/>
      </c>
      <c r="W2390" s="40">
        <f>IF('query (10)'!U2390="","",'query (10)'!U2390)</f>
        <v>0</v>
      </c>
      <c r="X2390" s="39">
        <f>IF('query (10)'!V2390="","",'query (10)'!V2390)</f>
        <v>0</v>
      </c>
      <c r="Y2390" s="41">
        <f>IF('query (10)'!W2390="","",'query (10)'!W2390)</f>
        <v>46154</v>
      </c>
      <c r="Z2390" s="41">
        <f>IF('query (10)'!X2390="","",'query (10)'!X2390)</f>
        <v>46165</v>
      </c>
      <c r="AA2390" s="41">
        <f>IF('query (10)'!Y2390="","",'query (10)'!Y2390)</f>
        <v>46165</v>
      </c>
      <c r="AB2390" s="41">
        <f>IF('query (10)'!Z2390="","",'query (10)'!Z2390)</f>
        <v>46165</v>
      </c>
      <c r="AC2390" s="38" t="str">
        <f>IF(OR('query (10)'!AA2390="",COUNTIF(Cleaning_Rules!$A$21:$A$26,TRIM('query (10)'!AA2390))&gt;0),"",TRIM('query (10)'!AA2390))</f>
        <v/>
      </c>
      <c r="AD2390" s="38" t="str">
        <f>IF('query (10)'!AB2390="","",TRIM(IFERROR(_xlfn.TEXTBEFORE('query (10)'!AB2390,"("),'query (10)'!AB2390)))</f>
        <v>เริ่มซ่อมงาน PM แล้ว รับผิดชอบโดย CHETSADA PHIWBANG</v>
      </c>
      <c r="AE2390" s="38" t="str">
        <f>IFERROR(LOWER(TRIM(_xlfn.TEXTBEFORE(_xlfn.TEXTAFTER('query (10)'!AB2390,"("),")"))),"")</f>
        <v>chetsada@nsk.com</v>
      </c>
      <c r="AF2390" s="38" t="str">
        <f>IF('query (10)'!AD2390="","",TRIM('query (10)'!AD2390))</f>
        <v>จักรภัทร โคตรสมบัติ</v>
      </c>
      <c r="AG2390" s="38" t="str">
        <f>IF('query (10)'!AE2390="","",TRIM('query (10)'!AE2390))</f>
        <v>เจษฎา ผิวบาง</v>
      </c>
      <c r="AH2390" s="38" t="str">
        <f>IF('query (10)'!AF2390="","",IFERROR(VALUE('query (10)'!AF2390),""))</f>
        <v/>
      </c>
      <c r="AI2390" s="38" t="str">
        <f>IF('query (10)'!AG2390="","",TRIM('query (10)'!AG2390))</f>
        <v/>
      </c>
      <c r="AJ2390" s="38" t="str">
        <f>IF('query (10)'!AH2390="","",IFERROR(VALUE('query (10)'!AH2390),""))</f>
        <v/>
      </c>
      <c r="AK2390" s="38" t="str">
        <f>IF('query (10)'!AI2390="","",TRIM('query (10)'!AI2390))</f>
        <v/>
      </c>
      <c r="AL2390" s="42">
        <f t="shared" si="185"/>
        <v>2026</v>
      </c>
      <c r="AM2390" s="42" t="str">
        <f t="shared" si="186"/>
        <v>2026-05</v>
      </c>
      <c r="AN2390" s="42" t="str">
        <f t="shared" ca="1" si="187"/>
        <v/>
      </c>
      <c r="AO2390" s="42" t="str">
        <f t="shared" si="188"/>
        <v>CH-402 | EDDY CURRENT TESTER MACHINE. | HUB3-1 | BELT | Condition-based Maintenance | Mechanical | Part Change | Medium | Replace the conveyor belt from PU to F1 type due to slippage issues with the previous belt | BELT | 60X1188 (F1) (NO MOVEMENT) | เริ่มซ่อมงาน PM แล้ว รับผิดชอบโดย CHETSADA PHIWBANG | เจษฎา ผิวบาง</v>
      </c>
      <c r="AP2390" s="42" t="str">
        <f>_xlfn.TEXTJOIN("; ",TRUE,IF(COUNTA('query (10)'!A2390:AK2390)&lt;=6,"NEAR_EMPTY_ROW",""),IF($K2390="","MISSING_STATUS",""),IF(AND($K2390="เสร็จสิ้น",$Z2390=""),"DONE_NO_ACTUAL_DATE",""),IF(AND($I2390="Condition-based Maintenance",$AH2390=""),"CBM_NO_MEASUREMENT",""),IF(OR($X2390="",$X2390=0),"INVALID_PERIOD",""),IF(AND($AA2390&lt;&gt;"",$AB2390&lt;&gt;"",$AB2390&lt;$AA2390),"DATE_SEQUENCE_ERROR",""),IF(AND($AB2390&lt;&gt;"",$AB2390&gt;DATE(2030,12,31)),"DATE_OUTLIER",""),IF($C2390="","MISSING_QRCODE",""),IF($J2390="UNKNOWN","UNKNOWN_PM_TYPE",""),IF($L2390="UNKNOWN","UNKNOWN_STATUS",""))</f>
        <v>CBM_NO_MEASUREMENT; INVALID_PERIOD</v>
      </c>
      <c r="AQ2390" s="42" t="str">
        <f t="shared" si="189"/>
        <v>NO</v>
      </c>
    </row>
    <row r="2391" spans="1:43" x14ac:dyDescent="0.3">
      <c r="A2391" s="38">
        <f>IF('query (10)'!A2391="","",'query (10)'!A2391)</f>
        <v>2640</v>
      </c>
      <c r="B2391" s="38">
        <f>IF('query (10)'!B2391="","",'query (10)'!B2391)</f>
        <v>20447</v>
      </c>
      <c r="C2391" s="38" t="str">
        <f>TRIM(UPPER('query (10)'!M2391))</f>
        <v>GR-242</v>
      </c>
      <c r="D2391" s="38" t="str">
        <f>TRIM(UPPER(IFERROR(_xlfn.TEXTBEFORE('query (10)'!L2391,"("),'query (10)'!L2391)))</f>
        <v>OUTER RING RACEWAY SUPER FINISH GRINDING M/C</v>
      </c>
      <c r="E2391" s="38" t="str">
        <f>IFERROR(TRIM(UPPER(_xlfn.TEXTBEFORE(_xlfn.TEXTAFTER('query (10)'!L2391,"("),")"))),"")</f>
        <v/>
      </c>
      <c r="F2391" s="38" t="str">
        <f>TRIM('query (10)'!K2391)</f>
        <v>WP Grinding1</v>
      </c>
      <c r="G2391" s="38" t="str">
        <f>IF('query (10)'!J2391="","",'query (10)'!J2391)</f>
        <v>pressur roll unit</v>
      </c>
      <c r="H2391" s="38" t="str">
        <f>TRIM(UPPER('query (10)'!J2391))</f>
        <v>PRESSUR ROLL UNIT</v>
      </c>
      <c r="I2391" s="38" t="str">
        <f>IF('query (10)'!F2391="","",'query (10)'!F2391)</f>
        <v>Time-based Maintenance</v>
      </c>
      <c r="J2391" s="38" t="str">
        <f>IF('query (10)'!F2391="","",IFERROR(INDEX(Cleaning_Rules!$B$14:$B$17,MATCH(TRIM('query (10)'!F2391),Cleaning_Rules!$A$14:$A$17,0)),"UNKNOWN"))</f>
        <v>TBM</v>
      </c>
      <c r="K2391" s="38" t="str">
        <f>IF('query (10)'!G2391="","",'query (10)'!G2391)</f>
        <v>เสร็จสิ้น</v>
      </c>
      <c r="L2391" s="38" t="str">
        <f>IF('query (10)'!G2391="","MISSING",IFERROR(INDEX(Cleaning_Rules!$B$5:$B$10,MATCH(TRIM('query (10)'!G2391),Cleaning_Rules!$A$5:$A$10,0)),"UNKNOWN"))</f>
        <v>COMPLETED</v>
      </c>
      <c r="M2391" s="38" t="str">
        <f>IF('query (10)'!I2391="","",'query (10)'!I2391)</f>
        <v>Mechanical</v>
      </c>
      <c r="N2391" s="38" t="str">
        <f>IF('query (10)'!O2391="","",'query (10)'!O2391)</f>
        <v>Part Change</v>
      </c>
      <c r="O2391" s="38" t="str">
        <f>IF('query (10)'!P2391="","",'query (10)'!P2391)</f>
        <v>Medium</v>
      </c>
      <c r="P2391" s="38" t="str">
        <f>IF('query (10)'!N2391="","",'query (10)'!N2391)</f>
        <v>Replace joint pressure according to the 3Y. pm schedule.</v>
      </c>
      <c r="Q2391" s="38" t="str">
        <f>TRIM('query (10)'!N2391)</f>
        <v>Replace joint pressure according to the 3Y. pm schedule.</v>
      </c>
      <c r="R2391" s="38" t="str">
        <f>TRIM(UPPER('query (10)'!R2391))</f>
        <v/>
      </c>
      <c r="S2391" s="38" t="str">
        <f>TRIM(UPPER('query (10)'!S2391))</f>
        <v/>
      </c>
      <c r="T2391" s="38" t="str">
        <f>IF('query (10)'!Q2391="","",TRIM(UPPER('query (10)'!Q2391)))</f>
        <v/>
      </c>
      <c r="U2391" s="38" t="str">
        <f>IF('query (10)'!T2391="","",'query (10)'!T2391)</f>
        <v/>
      </c>
      <c r="V2391" s="39" t="str">
        <f>IF('query (10)'!T2391="","",IFERROR(VALUE('query (10)'!T2391),""))</f>
        <v/>
      </c>
      <c r="W2391" s="40">
        <f>IF('query (10)'!U2391="","",'query (10)'!U2391)</f>
        <v>0</v>
      </c>
      <c r="X2391" s="39">
        <f>IF('query (10)'!V2391="","",'query (10)'!V2391)</f>
        <v>1080</v>
      </c>
      <c r="Y2391" s="41">
        <f>IF('query (10)'!W2391="","",'query (10)'!W2391)</f>
        <v>46141</v>
      </c>
      <c r="Z2391" s="41">
        <f>IF('query (10)'!X2391="","",'query (10)'!X2391)</f>
        <v>46184</v>
      </c>
      <c r="AA2391" s="41">
        <f>IF('query (10)'!Y2391="","",'query (10)'!Y2391)</f>
        <v>46184</v>
      </c>
      <c r="AB2391" s="41">
        <f>IF('query (10)'!Z2391="","",'query (10)'!Z2391)</f>
        <v>47264</v>
      </c>
      <c r="AC2391" s="38" t="str">
        <f>IF(OR('query (10)'!AA2391="",COUNTIF(Cleaning_Rules!$A$21:$A$26,TRIM('query (10)'!AA2391))&gt;0),"",TRIM('query (10)'!AA2391))</f>
        <v/>
      </c>
      <c r="AD2391" s="38" t="str">
        <f>IF('query (10)'!AB2391="","",TRIM(IFERROR(_xlfn.TEXTBEFORE('query (10)'!AB2391,"("),'query (10)'!AB2391)))</f>
        <v>เริ่มซ่อมงาน PM แล้ว รับผิดชอบโดย JAKKAPAT KHOTSOMBAT</v>
      </c>
      <c r="AE2391" s="38" t="str">
        <f>IFERROR(LOWER(TRIM(_xlfn.TEXTBEFORE(_xlfn.TEXTAFTER('query (10)'!AB2391,"("),")"))),"")</f>
        <v>jakkapat@nsk.com</v>
      </c>
      <c r="AF2391" s="38" t="str">
        <f>IF('query (10)'!AD2391="","",TRIM('query (10)'!AD2391))</f>
        <v>เจษฎา ผิวบาง</v>
      </c>
      <c r="AG2391" s="38" t="str">
        <f>IF('query (10)'!AE2391="","",TRIM('query (10)'!AE2391))</f>
        <v>จักรภัทร โคตรสมบัติ</v>
      </c>
      <c r="AH2391" s="38" t="str">
        <f>IF('query (10)'!AF2391="","",IFERROR(VALUE('query (10)'!AF2391),""))</f>
        <v/>
      </c>
      <c r="AI2391" s="38" t="str">
        <f>IF('query (10)'!AG2391="","",TRIM('query (10)'!AG2391))</f>
        <v/>
      </c>
      <c r="AJ2391" s="38" t="str">
        <f>IF('query (10)'!AH2391="","",IFERROR(VALUE('query (10)'!AH2391),""))</f>
        <v/>
      </c>
      <c r="AK2391" s="38" t="str">
        <f>IF('query (10)'!AI2391="","",TRIM('query (10)'!AI2391))</f>
        <v/>
      </c>
      <c r="AL2391" s="42">
        <f t="shared" si="185"/>
        <v>2026</v>
      </c>
      <c r="AM2391" s="42" t="str">
        <f t="shared" si="186"/>
        <v>2026-04</v>
      </c>
      <c r="AN2391" s="42" t="str">
        <f t="shared" ca="1" si="187"/>
        <v/>
      </c>
      <c r="AO2391" s="42" t="str">
        <f t="shared" si="188"/>
        <v>GR-242 | OUTER RING RACEWAY SUPER FINISH GRINDING M/C | WP Grinding1 | PRESSUR ROLL UNIT | Time-based Maintenance | Mechanical | Part Change | Medium | Replace joint pressure according to the 3Y. pm schedule. | เริ่มซ่อมงาน PM แล้ว รับผิดชอบโดย JAKKAPAT KHOTSOMBAT | จักรภัทร โคตรสมบัติ</v>
      </c>
      <c r="AP2391" s="42" t="str">
        <f>_xlfn.TEXTJOIN("; ",TRUE,IF(COUNTA('query (10)'!A2391:AK2391)&lt;=6,"NEAR_EMPTY_ROW",""),IF($K2391="","MISSING_STATUS",""),IF(AND($K2391="เสร็จสิ้น",$Z2391=""),"DONE_NO_ACTUAL_DATE",""),IF(AND($I2391="Condition-based Maintenance",$AH2391=""),"CBM_NO_MEASUREMENT",""),IF(OR($X2391="",$X2391=0),"INVALID_PERIOD",""),IF(AND($AA2391&lt;&gt;"",$AB2391&lt;&gt;"",$AB2391&lt;$AA2391),"DATE_SEQUENCE_ERROR",""),IF(AND($AB2391&lt;&gt;"",$AB2391&gt;DATE(2030,12,31)),"DATE_OUTLIER",""),IF($C2391="","MISSING_QRCODE",""),IF($J2391="UNKNOWN","UNKNOWN_PM_TYPE",""),IF($L2391="UNKNOWN","UNKNOWN_STATUS",""))</f>
        <v/>
      </c>
      <c r="AQ2391" s="42" t="str">
        <f t="shared" si="189"/>
        <v>NO</v>
      </c>
    </row>
    <row r="2392" spans="1:43" x14ac:dyDescent="0.3">
      <c r="A2392" s="38">
        <f>IF('query (10)'!A2392="","",'query (10)'!A2392)</f>
        <v>2641</v>
      </c>
      <c r="B2392" s="38">
        <f>IF('query (10)'!B2392="","",'query (10)'!B2392)</f>
        <v>20448</v>
      </c>
      <c r="C2392" s="38" t="str">
        <f>TRIM(UPPER('query (10)'!M2392))</f>
        <v>GR-240</v>
      </c>
      <c r="D2392" s="38" t="str">
        <f>TRIM(UPPER(IFERROR(_xlfn.TEXTBEFORE('query (10)'!L2392,"("),'query (10)'!L2392)))</f>
        <v>SHAFT RACEWAY SUPER FINISH GRINDING M/C</v>
      </c>
      <c r="E2392" s="38" t="str">
        <f>IFERROR(TRIM(UPPER(_xlfn.TEXTBEFORE(_xlfn.TEXTAFTER('query (10)'!L2392,"("),")"))),"")</f>
        <v/>
      </c>
      <c r="F2392" s="38" t="str">
        <f>TRIM('query (10)'!K2392)</f>
        <v>WP Grinding1</v>
      </c>
      <c r="G2392" s="38" t="str">
        <f>IF('query (10)'!J2392="","",'query (10)'!J2392)</f>
        <v>pressur roll unit</v>
      </c>
      <c r="H2392" s="38" t="str">
        <f>TRIM(UPPER('query (10)'!J2392))</f>
        <v>PRESSUR ROLL UNIT</v>
      </c>
      <c r="I2392" s="38" t="str">
        <f>IF('query (10)'!F2392="","",'query (10)'!F2392)</f>
        <v>Time-based Maintenance</v>
      </c>
      <c r="J2392" s="38" t="str">
        <f>IF('query (10)'!F2392="","",IFERROR(INDEX(Cleaning_Rules!$B$14:$B$17,MATCH(TRIM('query (10)'!F2392),Cleaning_Rules!$A$14:$A$17,0)),"UNKNOWN"))</f>
        <v>TBM</v>
      </c>
      <c r="K2392" s="38" t="str">
        <f>IF('query (10)'!G2392="","",'query (10)'!G2392)</f>
        <v>เสร็จสิ้น</v>
      </c>
      <c r="L2392" s="38" t="str">
        <f>IF('query (10)'!G2392="","MISSING",IFERROR(INDEX(Cleaning_Rules!$B$5:$B$10,MATCH(TRIM('query (10)'!G2392),Cleaning_Rules!$A$5:$A$10,0)),"UNKNOWN"))</f>
        <v>COMPLETED</v>
      </c>
      <c r="M2392" s="38" t="str">
        <f>IF('query (10)'!I2392="","",'query (10)'!I2392)</f>
        <v>Mechanical</v>
      </c>
      <c r="N2392" s="38" t="str">
        <f>IF('query (10)'!O2392="","",'query (10)'!O2392)</f>
        <v>Part Change</v>
      </c>
      <c r="O2392" s="38" t="str">
        <f>IF('query (10)'!P2392="","",'query (10)'!P2392)</f>
        <v>Medium</v>
      </c>
      <c r="P2392" s="38" t="str">
        <f>IF('query (10)'!N2392="","",'query (10)'!N2392)</f>
        <v>Replace joint pressure according to the 3Y. pm schedule.</v>
      </c>
      <c r="Q2392" s="38" t="str">
        <f>TRIM('query (10)'!N2392)</f>
        <v>Replace joint pressure according to the 3Y. pm schedule.</v>
      </c>
      <c r="R2392" s="38" t="str">
        <f>TRIM(UPPER('query (10)'!R2392))</f>
        <v/>
      </c>
      <c r="S2392" s="38" t="str">
        <f>TRIM(UPPER('query (10)'!S2392))</f>
        <v/>
      </c>
      <c r="T2392" s="38" t="str">
        <f>IF('query (10)'!Q2392="","",TRIM(UPPER('query (10)'!Q2392)))</f>
        <v/>
      </c>
      <c r="U2392" s="38" t="str">
        <f>IF('query (10)'!T2392="","",'query (10)'!T2392)</f>
        <v/>
      </c>
      <c r="V2392" s="39" t="str">
        <f>IF('query (10)'!T2392="","",IFERROR(VALUE('query (10)'!T2392),""))</f>
        <v/>
      </c>
      <c r="W2392" s="40">
        <f>IF('query (10)'!U2392="","",'query (10)'!U2392)</f>
        <v>0</v>
      </c>
      <c r="X2392" s="39">
        <f>IF('query (10)'!V2392="","",'query (10)'!V2392)</f>
        <v>1080</v>
      </c>
      <c r="Y2392" s="41">
        <f>IF('query (10)'!W2392="","",'query (10)'!W2392)</f>
        <v>46141</v>
      </c>
      <c r="Z2392" s="41">
        <f>IF('query (10)'!X2392="","",'query (10)'!X2392)</f>
        <v>46154</v>
      </c>
      <c r="AA2392" s="41">
        <f>IF('query (10)'!Y2392="","",'query (10)'!Y2392)</f>
        <v>46154</v>
      </c>
      <c r="AB2392" s="41">
        <f>IF('query (10)'!Z2392="","",'query (10)'!Z2392)</f>
        <v>47234</v>
      </c>
      <c r="AC2392" s="38" t="str">
        <f>IF(OR('query (10)'!AA2392="",COUNTIF(Cleaning_Rules!$A$21:$A$26,TRIM('query (10)'!AA2392))&gt;0),"",TRIM('query (10)'!AA2392))</f>
        <v/>
      </c>
      <c r="AD2392" s="38" t="str">
        <f>IF('query (10)'!AB2392="","",TRIM(IFERROR(_xlfn.TEXTBEFORE('query (10)'!AB2392,"("),'query (10)'!AB2392)))</f>
        <v>เริ่มซ่อมงาน PM แล้ว รับผิดชอบโดย CHETSADA PHIWBANG</v>
      </c>
      <c r="AE2392" s="38" t="str">
        <f>IFERROR(LOWER(TRIM(_xlfn.TEXTBEFORE(_xlfn.TEXTAFTER('query (10)'!AB2392,"("),")"))),"")</f>
        <v>chetsada@nsk.com</v>
      </c>
      <c r="AF2392" s="38" t="str">
        <f>IF('query (10)'!AD2392="","",TRIM('query (10)'!AD2392))</f>
        <v>เจษฎา ผิวบาง</v>
      </c>
      <c r="AG2392" s="38" t="str">
        <f>IF('query (10)'!AE2392="","",TRIM('query (10)'!AE2392))</f>
        <v>เจษฎา ผิวบาง</v>
      </c>
      <c r="AH2392" s="38" t="str">
        <f>IF('query (10)'!AF2392="","",IFERROR(VALUE('query (10)'!AF2392),""))</f>
        <v/>
      </c>
      <c r="AI2392" s="38" t="str">
        <f>IF('query (10)'!AG2392="","",TRIM('query (10)'!AG2392))</f>
        <v/>
      </c>
      <c r="AJ2392" s="38" t="str">
        <f>IF('query (10)'!AH2392="","",IFERROR(VALUE('query (10)'!AH2392),""))</f>
        <v/>
      </c>
      <c r="AK2392" s="38" t="str">
        <f>IF('query (10)'!AI2392="","",TRIM('query (10)'!AI2392))</f>
        <v/>
      </c>
      <c r="AL2392" s="42">
        <f t="shared" si="185"/>
        <v>2026</v>
      </c>
      <c r="AM2392" s="42" t="str">
        <f t="shared" si="186"/>
        <v>2026-04</v>
      </c>
      <c r="AN2392" s="42" t="str">
        <f t="shared" ca="1" si="187"/>
        <v/>
      </c>
      <c r="AO2392" s="42" t="str">
        <f t="shared" si="188"/>
        <v>GR-240 | SHAFT RACEWAY SUPER FINISH GRINDING M/C | WP Grinding1 | PRESSUR ROLL UNIT | Time-based Maintenance | Mechanical | Part Change | Medium | Replace joint pressure according to the 3Y. pm schedule. | เริ่มซ่อมงาน PM แล้ว รับผิดชอบโดย CHETSADA PHIWBANG | เจษฎา ผิวบาง</v>
      </c>
      <c r="AP2392" s="42" t="str">
        <f>_xlfn.TEXTJOIN("; ",TRUE,IF(COUNTA('query (10)'!A2392:AK2392)&lt;=6,"NEAR_EMPTY_ROW",""),IF($K2392="","MISSING_STATUS",""),IF(AND($K2392="เสร็จสิ้น",$Z2392=""),"DONE_NO_ACTUAL_DATE",""),IF(AND($I2392="Condition-based Maintenance",$AH2392=""),"CBM_NO_MEASUREMENT",""),IF(OR($X2392="",$X2392=0),"INVALID_PERIOD",""),IF(AND($AA2392&lt;&gt;"",$AB2392&lt;&gt;"",$AB2392&lt;$AA2392),"DATE_SEQUENCE_ERROR",""),IF(AND($AB2392&lt;&gt;"",$AB2392&gt;DATE(2030,12,31)),"DATE_OUTLIER",""),IF($C2392="","MISSING_QRCODE",""),IF($J2392="UNKNOWN","UNKNOWN_PM_TYPE",""),IF($L2392="UNKNOWN","UNKNOWN_STATUS",""))</f>
        <v/>
      </c>
      <c r="AQ2392" s="42" t="str">
        <f t="shared" si="189"/>
        <v>NO</v>
      </c>
    </row>
    <row r="2393" spans="1:43" x14ac:dyDescent="0.3">
      <c r="A2393" s="38">
        <f>IF('query (10)'!A2393="","",'query (10)'!A2393)</f>
        <v>2642</v>
      </c>
      <c r="B2393" s="38">
        <f>IF('query (10)'!B2393="","",'query (10)'!B2393)</f>
        <v>20449</v>
      </c>
      <c r="C2393" s="38" t="str">
        <f>TRIM(UPPER('query (10)'!M2393))</f>
        <v>GR-238</v>
      </c>
      <c r="D2393" s="38" t="str">
        <f>TRIM(UPPER(IFERROR(_xlfn.TEXTBEFORE('query (10)'!L2393,"("),'query (10)'!L2393)))</f>
        <v>REAR O.D. GRINDING M/C</v>
      </c>
      <c r="E2393" s="38" t="str">
        <f>IFERROR(TRIM(UPPER(_xlfn.TEXTBEFORE(_xlfn.TEXTAFTER('query (10)'!L2393,"("),")"))),"")</f>
        <v/>
      </c>
      <c r="F2393" s="38" t="str">
        <f>TRIM('query (10)'!K2393)</f>
        <v>WP Grinding1</v>
      </c>
      <c r="G2393" s="38" t="str">
        <f>IF('query (10)'!J2393="","",'query (10)'!J2393)</f>
        <v>Air Cylinder</v>
      </c>
      <c r="H2393" s="38" t="str">
        <f>TRIM(UPPER('query (10)'!J2393))</f>
        <v>AIR CYLINDER</v>
      </c>
      <c r="I2393" s="38" t="str">
        <f>IF('query (10)'!F2393="","",'query (10)'!F2393)</f>
        <v>Time-based Maintenance</v>
      </c>
      <c r="J2393" s="38" t="str">
        <f>IF('query (10)'!F2393="","",IFERROR(INDEX(Cleaning_Rules!$B$14:$B$17,MATCH(TRIM('query (10)'!F2393),Cleaning_Rules!$A$14:$A$17,0)),"UNKNOWN"))</f>
        <v>TBM</v>
      </c>
      <c r="K2393" s="38" t="str">
        <f>IF('query (10)'!G2393="","",'query (10)'!G2393)</f>
        <v>เสร็จสิ้น</v>
      </c>
      <c r="L2393" s="38" t="str">
        <f>IF('query (10)'!G2393="","MISSING",IFERROR(INDEX(Cleaning_Rules!$B$5:$B$10,MATCH(TRIM('query (10)'!G2393),Cleaning_Rules!$A$5:$A$10,0)),"UNKNOWN"))</f>
        <v>COMPLETED</v>
      </c>
      <c r="M2393" s="38" t="str">
        <f>IF('query (10)'!I2393="","",'query (10)'!I2393)</f>
        <v>Mechanical</v>
      </c>
      <c r="N2393" s="38" t="str">
        <f>IF('query (10)'!O2393="","",'query (10)'!O2393)</f>
        <v>Part Change</v>
      </c>
      <c r="O2393" s="38" t="str">
        <f>IF('query (10)'!P2393="","",'query (10)'!P2393)</f>
        <v>Medium</v>
      </c>
      <c r="P2393" s="38" t="str">
        <f>IF('query (10)'!N2393="","",'query (10)'!N2393)</f>
        <v>Replace the air cylinder Slide chute rotary according to the  3Y pm schedule.
model : CDBXWL25-50</v>
      </c>
      <c r="Q2393" s="38" t="str">
        <f>TRIM('query (10)'!N2393)</f>
        <v>Replace the air cylinder Slide chute rotary according to the 3Y pm schedule.
model : CDBXWL25-50</v>
      </c>
      <c r="R2393" s="38" t="str">
        <f>TRIM(UPPER('query (10)'!R2393))</f>
        <v>AIR CYLINDER</v>
      </c>
      <c r="S2393" s="38" t="str">
        <f>TRIM(UPPER('query (10)'!S2393))</f>
        <v>CDBXWL25-50</v>
      </c>
      <c r="T2393" s="38" t="str">
        <f>IF('query (10)'!Q2393="","",TRIM(UPPER('query (10)'!Q2393)))</f>
        <v/>
      </c>
      <c r="U2393" s="38" t="str">
        <f>IF('query (10)'!T2393="","",'query (10)'!T2393)</f>
        <v/>
      </c>
      <c r="V2393" s="39" t="str">
        <f>IF('query (10)'!T2393="","",IFERROR(VALUE('query (10)'!T2393),""))</f>
        <v/>
      </c>
      <c r="W2393" s="40">
        <f>IF('query (10)'!U2393="","",'query (10)'!U2393)</f>
        <v>0</v>
      </c>
      <c r="X2393" s="39">
        <f>IF('query (10)'!V2393="","",'query (10)'!V2393)</f>
        <v>1080</v>
      </c>
      <c r="Y2393" s="41">
        <f>IF('query (10)'!W2393="","",'query (10)'!W2393)</f>
        <v>46141</v>
      </c>
      <c r="Z2393" s="41">
        <f>IF('query (10)'!X2393="","",'query (10)'!X2393)</f>
        <v>46154</v>
      </c>
      <c r="AA2393" s="41">
        <f>IF('query (10)'!Y2393="","",'query (10)'!Y2393)</f>
        <v>46154</v>
      </c>
      <c r="AB2393" s="41">
        <f>IF('query (10)'!Z2393="","",'query (10)'!Z2393)</f>
        <v>47234</v>
      </c>
      <c r="AC2393" s="38" t="str">
        <f>IF(OR('query (10)'!AA2393="",COUNTIF(Cleaning_Rules!$A$21:$A$26,TRIM('query (10)'!AA2393))&gt;0),"",TRIM('query (10)'!AA2393))</f>
        <v/>
      </c>
      <c r="AD2393" s="38" t="str">
        <f>IF('query (10)'!AB2393="","",TRIM(IFERROR(_xlfn.TEXTBEFORE('query (10)'!AB2393,"("),'query (10)'!AB2393)))</f>
        <v>เริ่มซ่อมงาน PM แล้ว รับผิดชอบโดย CHETSADA PHIWBANG</v>
      </c>
      <c r="AE2393" s="38" t="str">
        <f>IFERROR(LOWER(TRIM(_xlfn.TEXTBEFORE(_xlfn.TEXTAFTER('query (10)'!AB2393,"("),")"))),"")</f>
        <v>chetsada@nsk.com</v>
      </c>
      <c r="AF2393" s="38" t="str">
        <f>IF('query (10)'!AD2393="","",TRIM('query (10)'!AD2393))</f>
        <v>เจษฎา ผิวบาง</v>
      </c>
      <c r="AG2393" s="38" t="str">
        <f>IF('query (10)'!AE2393="","",TRIM('query (10)'!AE2393))</f>
        <v>เจษฎา ผิวบาง</v>
      </c>
      <c r="AH2393" s="38" t="str">
        <f>IF('query (10)'!AF2393="","",IFERROR(VALUE('query (10)'!AF2393),""))</f>
        <v/>
      </c>
      <c r="AI2393" s="38" t="str">
        <f>IF('query (10)'!AG2393="","",TRIM('query (10)'!AG2393))</f>
        <v/>
      </c>
      <c r="AJ2393" s="38" t="str">
        <f>IF('query (10)'!AH2393="","",IFERROR(VALUE('query (10)'!AH2393),""))</f>
        <v/>
      </c>
      <c r="AK2393" s="38" t="str">
        <f>IF('query (10)'!AI2393="","",TRIM('query (10)'!AI2393))</f>
        <v/>
      </c>
      <c r="AL2393" s="42">
        <f t="shared" si="185"/>
        <v>2026</v>
      </c>
      <c r="AM2393" s="42" t="str">
        <f t="shared" si="186"/>
        <v>2026-04</v>
      </c>
      <c r="AN2393" s="42" t="str">
        <f t="shared" ca="1" si="187"/>
        <v/>
      </c>
      <c r="AO2393" s="42" t="str">
        <f t="shared" si="188"/>
        <v>GR-238 | REAR O.D. GRINDING M/C | WP Grinding1 | AIR CYLINDER | Time-based Maintenance | Mechanical | Part Change | Medium | Replace the air cylinder Slide chute rotary according to the 3Y pm schedule.
model : CDBXWL25-50 | AIR CYLINDER | CDBXWL25-50 | เริ่มซ่อมงาน PM แล้ว รับผิดชอบโดย CHETSADA PHIWBANG | เจษฎา ผิวบาง</v>
      </c>
      <c r="AP2393" s="42" t="str">
        <f>_xlfn.TEXTJOIN("; ",TRUE,IF(COUNTA('query (10)'!A2393:AK2393)&lt;=6,"NEAR_EMPTY_ROW",""),IF($K2393="","MISSING_STATUS",""),IF(AND($K2393="เสร็จสิ้น",$Z2393=""),"DONE_NO_ACTUAL_DATE",""),IF(AND($I2393="Condition-based Maintenance",$AH2393=""),"CBM_NO_MEASUREMENT",""),IF(OR($X2393="",$X2393=0),"INVALID_PERIOD",""),IF(AND($AA2393&lt;&gt;"",$AB2393&lt;&gt;"",$AB2393&lt;$AA2393),"DATE_SEQUENCE_ERROR",""),IF(AND($AB2393&lt;&gt;"",$AB2393&gt;DATE(2030,12,31)),"DATE_OUTLIER",""),IF($C2393="","MISSING_QRCODE",""),IF($J2393="UNKNOWN","UNKNOWN_PM_TYPE",""),IF($L2393="UNKNOWN","UNKNOWN_STATUS",""))</f>
        <v/>
      </c>
      <c r="AQ2393" s="42" t="str">
        <f t="shared" si="189"/>
        <v>NO</v>
      </c>
    </row>
    <row r="2394" spans="1:43" x14ac:dyDescent="0.3">
      <c r="A2394" s="38">
        <f>IF('query (10)'!A2394="","",'query (10)'!A2394)</f>
        <v>2643</v>
      </c>
      <c r="B2394" s="38">
        <f>IF('query (10)'!B2394="","",'query (10)'!B2394)</f>
        <v>20517</v>
      </c>
      <c r="C2394" s="38" t="str">
        <f>TRIM(UPPER('query (10)'!M2394))</f>
        <v>GR-237</v>
      </c>
      <c r="D2394" s="38" t="str">
        <f>TRIM(UPPER(IFERROR(_xlfn.TEXTBEFORE('query (10)'!L2394,"("),'query (10)'!L2394)))</f>
        <v>SHAFT REAR O.D. GRINDING M/C</v>
      </c>
      <c r="E2394" s="38" t="str">
        <f>IFERROR(TRIM(UPPER(_xlfn.TEXTBEFORE(_xlfn.TEXTAFTER('query (10)'!L2394,"("),")"))),"")</f>
        <v/>
      </c>
      <c r="F2394" s="38" t="str">
        <f>TRIM('query (10)'!K2394)</f>
        <v>WP Grinding2</v>
      </c>
      <c r="G2394" s="38" t="str">
        <f>IF('query (10)'!J2394="","",'query (10)'!J2394)</f>
        <v>Air Cylinder</v>
      </c>
      <c r="H2394" s="38" t="str">
        <f>TRIM(UPPER('query (10)'!J2394))</f>
        <v>AIR CYLINDER</v>
      </c>
      <c r="I2394" s="38" t="str">
        <f>IF('query (10)'!F2394="","",'query (10)'!F2394)</f>
        <v>Time-based Maintenance</v>
      </c>
      <c r="J2394" s="38" t="str">
        <f>IF('query (10)'!F2394="","",IFERROR(INDEX(Cleaning_Rules!$B$14:$B$17,MATCH(TRIM('query (10)'!F2394),Cleaning_Rules!$A$14:$A$17,0)),"UNKNOWN"))</f>
        <v>TBM</v>
      </c>
      <c r="K2394" s="38" t="str">
        <f>IF('query (10)'!G2394="","",'query (10)'!G2394)</f>
        <v>เสร็จสิ้น</v>
      </c>
      <c r="L2394" s="38" t="str">
        <f>IF('query (10)'!G2394="","MISSING",IFERROR(INDEX(Cleaning_Rules!$B$5:$B$10,MATCH(TRIM('query (10)'!G2394),Cleaning_Rules!$A$5:$A$10,0)),"UNKNOWN"))</f>
        <v>COMPLETED</v>
      </c>
      <c r="M2394" s="38" t="str">
        <f>IF('query (10)'!I2394="","",'query (10)'!I2394)</f>
        <v>Mechanical</v>
      </c>
      <c r="N2394" s="38" t="str">
        <f>IF('query (10)'!O2394="","",'query (10)'!O2394)</f>
        <v>Part Change</v>
      </c>
      <c r="O2394" s="38" t="str">
        <f>IF('query (10)'!P2394="","",'query (10)'!P2394)</f>
        <v>Medium</v>
      </c>
      <c r="P2394" s="38" t="str">
        <f>IF('query (10)'!N2394="","",'query (10)'!N2394)</f>
        <v>Replace the air cylinder Slide chute rotary according to the  3Y pm schedule.
model : CDBXWL25-50</v>
      </c>
      <c r="Q2394" s="38" t="str">
        <f>TRIM('query (10)'!N2394)</f>
        <v>Replace the air cylinder Slide chute rotary according to the 3Y pm schedule.
model : CDBXWL25-50</v>
      </c>
      <c r="R2394" s="38" t="str">
        <f>TRIM(UPPER('query (10)'!R2394))</f>
        <v>AIR CYLINDER</v>
      </c>
      <c r="S2394" s="38" t="str">
        <f>TRIM(UPPER('query (10)'!S2394))</f>
        <v>CDBXWL25-50</v>
      </c>
      <c r="T2394" s="38" t="str">
        <f>IF('query (10)'!Q2394="","",TRIM(UPPER('query (10)'!Q2394)))</f>
        <v/>
      </c>
      <c r="U2394" s="38" t="str">
        <f>IF('query (10)'!T2394="","",'query (10)'!T2394)</f>
        <v/>
      </c>
      <c r="V2394" s="39" t="str">
        <f>IF('query (10)'!T2394="","",IFERROR(VALUE('query (10)'!T2394),""))</f>
        <v/>
      </c>
      <c r="W2394" s="40">
        <f>IF('query (10)'!U2394="","",'query (10)'!U2394)</f>
        <v>0</v>
      </c>
      <c r="X2394" s="39">
        <f>IF('query (10)'!V2394="","",'query (10)'!V2394)</f>
        <v>1080</v>
      </c>
      <c r="Y2394" s="41">
        <f>IF('query (10)'!W2394="","",'query (10)'!W2394)</f>
        <v>46142</v>
      </c>
      <c r="Z2394" s="41">
        <f>IF('query (10)'!X2394="","",'query (10)'!X2394)</f>
        <v>46184</v>
      </c>
      <c r="AA2394" s="41">
        <f>IF('query (10)'!Y2394="","",'query (10)'!Y2394)</f>
        <v>46184</v>
      </c>
      <c r="AB2394" s="41">
        <f>IF('query (10)'!Z2394="","",'query (10)'!Z2394)</f>
        <v>47264</v>
      </c>
      <c r="AC2394" s="38" t="str">
        <f>IF(OR('query (10)'!AA2394="",COUNTIF(Cleaning_Rules!$A$21:$A$26,TRIM('query (10)'!AA2394))&gt;0),"",TRIM('query (10)'!AA2394))</f>
        <v/>
      </c>
      <c r="AD2394" s="38" t="str">
        <f>IF('query (10)'!AB2394="","",TRIM(IFERROR(_xlfn.TEXTBEFORE('query (10)'!AB2394,"("),'query (10)'!AB2394)))</f>
        <v>เริ่มซ่อมงาน PM แล้ว รับผิดชอบโดย JAKKAPAT KHOTSOMBAT</v>
      </c>
      <c r="AE2394" s="38" t="str">
        <f>IFERROR(LOWER(TRIM(_xlfn.TEXTBEFORE(_xlfn.TEXTAFTER('query (10)'!AB2394,"("),")"))),"")</f>
        <v>jakkapat@nsk.com</v>
      </c>
      <c r="AF2394" s="38" t="str">
        <f>IF('query (10)'!AD2394="","",TRIM('query (10)'!AD2394))</f>
        <v>เจษฎา ผิวบาง</v>
      </c>
      <c r="AG2394" s="38" t="str">
        <f>IF('query (10)'!AE2394="","",TRIM('query (10)'!AE2394))</f>
        <v>จักรภัทร โคตรสมบัติ</v>
      </c>
      <c r="AH2394" s="38" t="str">
        <f>IF('query (10)'!AF2394="","",IFERROR(VALUE('query (10)'!AF2394),""))</f>
        <v/>
      </c>
      <c r="AI2394" s="38" t="str">
        <f>IF('query (10)'!AG2394="","",TRIM('query (10)'!AG2394))</f>
        <v/>
      </c>
      <c r="AJ2394" s="38" t="str">
        <f>IF('query (10)'!AH2394="","",IFERROR(VALUE('query (10)'!AH2394),""))</f>
        <v/>
      </c>
      <c r="AK2394" s="38" t="str">
        <f>IF('query (10)'!AI2394="","",TRIM('query (10)'!AI2394))</f>
        <v/>
      </c>
      <c r="AL2394" s="42">
        <f t="shared" si="185"/>
        <v>2026</v>
      </c>
      <c r="AM2394" s="42" t="str">
        <f t="shared" si="186"/>
        <v>2026-04</v>
      </c>
      <c r="AN2394" s="42" t="str">
        <f t="shared" ca="1" si="187"/>
        <v/>
      </c>
      <c r="AO2394" s="42" t="str">
        <f t="shared" si="188"/>
        <v>GR-237 | SHAFT REAR O.D. GRINDING M/C | WP Grinding2 | AIR CYLINDER | Time-based Maintenance | Mechanical | Part Change | Medium | Replace the air cylinder Slide chute rotary according to the 3Y pm schedule.
model : CDBXWL25-50 | AIR CYLINDER | CDBXWL25-50 | เริ่มซ่อมงาน PM แล้ว รับผิดชอบโดย JAKKAPAT KHOTSOMBAT | จักรภัทร โคตรสมบัติ</v>
      </c>
      <c r="AP2394" s="42" t="str">
        <f>_xlfn.TEXTJOIN("; ",TRUE,IF(COUNTA('query (10)'!A2394:AK2394)&lt;=6,"NEAR_EMPTY_ROW",""),IF($K2394="","MISSING_STATUS",""),IF(AND($K2394="เสร็จสิ้น",$Z2394=""),"DONE_NO_ACTUAL_DATE",""),IF(AND($I2394="Condition-based Maintenance",$AH2394=""),"CBM_NO_MEASUREMENT",""),IF(OR($X2394="",$X2394=0),"INVALID_PERIOD",""),IF(AND($AA2394&lt;&gt;"",$AB2394&lt;&gt;"",$AB2394&lt;$AA2394),"DATE_SEQUENCE_ERROR",""),IF(AND($AB2394&lt;&gt;"",$AB2394&gt;DATE(2030,12,31)),"DATE_OUTLIER",""),IF($C2394="","MISSING_QRCODE",""),IF($J2394="UNKNOWN","UNKNOWN_PM_TYPE",""),IF($L2394="UNKNOWN","UNKNOWN_STATUS",""))</f>
        <v/>
      </c>
      <c r="AQ2394" s="42" t="str">
        <f t="shared" si="189"/>
        <v>NO</v>
      </c>
    </row>
    <row r="2395" spans="1:43" x14ac:dyDescent="0.3">
      <c r="A2395" s="38">
        <f>IF('query (10)'!A2395="","",'query (10)'!A2395)</f>
        <v>2644</v>
      </c>
      <c r="B2395" s="38">
        <f>IF('query (10)'!B2395="","",'query (10)'!B2395)</f>
        <v>20450</v>
      </c>
      <c r="C2395" s="38" t="str">
        <f>TRIM(UPPER('query (10)'!M2395))</f>
        <v>GR-240</v>
      </c>
      <c r="D2395" s="38" t="str">
        <f>TRIM(UPPER(IFERROR(_xlfn.TEXTBEFORE('query (10)'!L2395,"("),'query (10)'!L2395)))</f>
        <v>SHAFT RACEWAY SUPER FINISH GRINDING M/C</v>
      </c>
      <c r="E2395" s="38" t="str">
        <f>IFERROR(TRIM(UPPER(_xlfn.TEXTBEFORE(_xlfn.TEXTAFTER('query (10)'!L2395,"("),")"))),"")</f>
        <v/>
      </c>
      <c r="F2395" s="38" t="str">
        <f>TRIM('query (10)'!K2395)</f>
        <v>WP Grinding1</v>
      </c>
      <c r="G2395" s="38" t="str">
        <f>IF('query (10)'!J2395="","",'query (10)'!J2395)</f>
        <v>Transfer</v>
      </c>
      <c r="H2395" s="38" t="str">
        <f>TRIM(UPPER('query (10)'!J2395))</f>
        <v>TRANSFER</v>
      </c>
      <c r="I2395" s="38" t="str">
        <f>IF('query (10)'!F2395="","",'query (10)'!F2395)</f>
        <v>Time-based Maintenance</v>
      </c>
      <c r="J2395" s="38" t="str">
        <f>IF('query (10)'!F2395="","",IFERROR(INDEX(Cleaning_Rules!$B$14:$B$17,MATCH(TRIM('query (10)'!F2395),Cleaning_Rules!$A$14:$A$17,0)),"UNKNOWN"))</f>
        <v>TBM</v>
      </c>
      <c r="K2395" s="38" t="str">
        <f>IF('query (10)'!G2395="","",'query (10)'!G2395)</f>
        <v>เสร็จสิ้น</v>
      </c>
      <c r="L2395" s="38" t="str">
        <f>IF('query (10)'!G2395="","MISSING",IFERROR(INDEX(Cleaning_Rules!$B$5:$B$10,MATCH(TRIM('query (10)'!G2395),Cleaning_Rules!$A$5:$A$10,0)),"UNKNOWN"))</f>
        <v>COMPLETED</v>
      </c>
      <c r="M2395" s="38" t="str">
        <f>IF('query (10)'!I2395="","",'query (10)'!I2395)</f>
        <v>Mechanical</v>
      </c>
      <c r="N2395" s="38" t="str">
        <f>IF('query (10)'!O2395="","",'query (10)'!O2395)</f>
        <v>Part Change</v>
      </c>
      <c r="O2395" s="38" t="str">
        <f>IF('query (10)'!P2395="","",'query (10)'!P2395)</f>
        <v>Medium</v>
      </c>
      <c r="P2395" s="38" t="str">
        <f>IF('query (10)'!N2395="","",'query (10)'!N2395)</f>
        <v>Replace air cylinder transfer U-D according to the 3Y pm schedule.
model : MXQ20-50AS</v>
      </c>
      <c r="Q2395" s="38" t="str">
        <f>TRIM('query (10)'!N2395)</f>
        <v>Replace air cylinder transfer U-D according to the 3Y pm schedule.
model : MXQ20-50AS</v>
      </c>
      <c r="R2395" s="38" t="str">
        <f>TRIM(UPPER('query (10)'!R2395))</f>
        <v>AIR CYLINDER</v>
      </c>
      <c r="S2395" s="38" t="str">
        <f>TRIM(UPPER('query (10)'!S2395))</f>
        <v>MXQ20-50AS</v>
      </c>
      <c r="T2395" s="38" t="str">
        <f>IF('query (10)'!Q2395="","",TRIM(UPPER('query (10)'!Q2395)))</f>
        <v/>
      </c>
      <c r="U2395" s="38" t="str">
        <f>IF('query (10)'!T2395="","",'query (10)'!T2395)</f>
        <v/>
      </c>
      <c r="V2395" s="39" t="str">
        <f>IF('query (10)'!T2395="","",IFERROR(VALUE('query (10)'!T2395),""))</f>
        <v/>
      </c>
      <c r="W2395" s="40">
        <f>IF('query (10)'!U2395="","",'query (10)'!U2395)</f>
        <v>0</v>
      </c>
      <c r="X2395" s="39">
        <f>IF('query (10)'!V2395="","",'query (10)'!V2395)</f>
        <v>1080</v>
      </c>
      <c r="Y2395" s="41">
        <f>IF('query (10)'!W2395="","",'query (10)'!W2395)</f>
        <v>46141</v>
      </c>
      <c r="Z2395" s="41">
        <f>IF('query (10)'!X2395="","",'query (10)'!X2395)</f>
        <v>46146</v>
      </c>
      <c r="AA2395" s="41">
        <f>IF('query (10)'!Y2395="","",'query (10)'!Y2395)</f>
        <v>46146</v>
      </c>
      <c r="AB2395" s="41">
        <f>IF('query (10)'!Z2395="","",'query (10)'!Z2395)</f>
        <v>47226</v>
      </c>
      <c r="AC2395" s="38" t="str">
        <f>IF(OR('query (10)'!AA2395="",COUNTIF(Cleaning_Rules!$A$21:$A$26,TRIM('query (10)'!AA2395))&gt;0),"",TRIM('query (10)'!AA2395))</f>
        <v/>
      </c>
      <c r="AD2395" s="38" t="str">
        <f>IF('query (10)'!AB2395="","",TRIM(IFERROR(_xlfn.TEXTBEFORE('query (10)'!AB2395,"("),'query (10)'!AB2395)))</f>
        <v>เริ่มซ่อมงาน PM แล้ว รับผิดชอบโดย KUNANON PARAWANWONG</v>
      </c>
      <c r="AE2395" s="38" t="str">
        <f>IFERROR(LOWER(TRIM(_xlfn.TEXTBEFORE(_xlfn.TEXTAFTER('query (10)'!AB2395,"("),")"))),"")</f>
        <v>parawanwong-k-3161@nsk.com</v>
      </c>
      <c r="AF2395" s="38" t="str">
        <f>IF('query (10)'!AD2395="","",TRIM('query (10)'!AD2395))</f>
        <v>เจษฎา ผิวบาง</v>
      </c>
      <c r="AG2395" s="38" t="str">
        <f>IF('query (10)'!AE2395="","",TRIM('query (10)'!AE2395))</f>
        <v>คุณานนต์ ปารวัณวงศ์</v>
      </c>
      <c r="AH2395" s="38" t="str">
        <f>IF('query (10)'!AF2395="","",IFERROR(VALUE('query (10)'!AF2395),""))</f>
        <v/>
      </c>
      <c r="AI2395" s="38" t="str">
        <f>IF('query (10)'!AG2395="","",TRIM('query (10)'!AG2395))</f>
        <v/>
      </c>
      <c r="AJ2395" s="38" t="str">
        <f>IF('query (10)'!AH2395="","",IFERROR(VALUE('query (10)'!AH2395),""))</f>
        <v/>
      </c>
      <c r="AK2395" s="38" t="str">
        <f>IF('query (10)'!AI2395="","",TRIM('query (10)'!AI2395))</f>
        <v/>
      </c>
      <c r="AL2395" s="42">
        <f t="shared" si="185"/>
        <v>2026</v>
      </c>
      <c r="AM2395" s="42" t="str">
        <f t="shared" si="186"/>
        <v>2026-04</v>
      </c>
      <c r="AN2395" s="42" t="str">
        <f t="shared" ca="1" si="187"/>
        <v/>
      </c>
      <c r="AO2395" s="42" t="str">
        <f t="shared" si="188"/>
        <v>GR-240 | SHAFT RACEWAY SUPER FINISH GRINDING M/C | WP Grinding1 | TRANSFER | Time-based Maintenance | Mechanical | Part Change | Medium | Replace air cylinder transfer U-D according to the 3Y pm schedule.
model : MXQ20-50AS | AIR CYLINDER | MXQ20-50AS | เริ่มซ่อมงาน PM แล้ว รับผิดชอบโดย KUNANON PARAWANWONG | คุณานนต์ ปารวัณวงศ์</v>
      </c>
      <c r="AP2395" s="42" t="str">
        <f>_xlfn.TEXTJOIN("; ",TRUE,IF(COUNTA('query (10)'!A2395:AK2395)&lt;=6,"NEAR_EMPTY_ROW",""),IF($K2395="","MISSING_STATUS",""),IF(AND($K2395="เสร็จสิ้น",$Z2395=""),"DONE_NO_ACTUAL_DATE",""),IF(AND($I2395="Condition-based Maintenance",$AH2395=""),"CBM_NO_MEASUREMENT",""),IF(OR($X2395="",$X2395=0),"INVALID_PERIOD",""),IF(AND($AA2395&lt;&gt;"",$AB2395&lt;&gt;"",$AB2395&lt;$AA2395),"DATE_SEQUENCE_ERROR",""),IF(AND($AB2395&lt;&gt;"",$AB2395&gt;DATE(2030,12,31)),"DATE_OUTLIER",""),IF($C2395="","MISSING_QRCODE",""),IF($J2395="UNKNOWN","UNKNOWN_PM_TYPE",""),IF($L2395="UNKNOWN","UNKNOWN_STATUS",""))</f>
        <v/>
      </c>
      <c r="AQ2395" s="42" t="str">
        <f t="shared" si="189"/>
        <v>NO</v>
      </c>
    </row>
    <row r="2396" spans="1:43" x14ac:dyDescent="0.3">
      <c r="A2396" s="38">
        <f>IF('query (10)'!A2396="","",'query (10)'!A2396)</f>
        <v>2645</v>
      </c>
      <c r="B2396" s="38">
        <f>IF('query (10)'!B2396="","",'query (10)'!B2396)</f>
        <v>20451</v>
      </c>
      <c r="C2396" s="38" t="str">
        <f>TRIM(UPPER('query (10)'!M2396))</f>
        <v>GR-240</v>
      </c>
      <c r="D2396" s="38" t="str">
        <f>TRIM(UPPER(IFERROR(_xlfn.TEXTBEFORE('query (10)'!L2396,"("),'query (10)'!L2396)))</f>
        <v>SHAFT RACEWAY SUPER FINISH GRINDING M/C</v>
      </c>
      <c r="E2396" s="38" t="str">
        <f>IFERROR(TRIM(UPPER(_xlfn.TEXTBEFORE(_xlfn.TEXTAFTER('query (10)'!L2396,"("),")"))),"")</f>
        <v/>
      </c>
      <c r="F2396" s="38" t="str">
        <f>TRIM('query (10)'!K2396)</f>
        <v>WP Grinding1</v>
      </c>
      <c r="G2396" s="38" t="str">
        <f>IF('query (10)'!J2396="","",'query (10)'!J2396)</f>
        <v>Transfer</v>
      </c>
      <c r="H2396" s="38" t="str">
        <f>TRIM(UPPER('query (10)'!J2396))</f>
        <v>TRANSFER</v>
      </c>
      <c r="I2396" s="38" t="str">
        <f>IF('query (10)'!F2396="","",'query (10)'!F2396)</f>
        <v>Time-based Maintenance</v>
      </c>
      <c r="J2396" s="38" t="str">
        <f>IF('query (10)'!F2396="","",IFERROR(INDEX(Cleaning_Rules!$B$14:$B$17,MATCH(TRIM('query (10)'!F2396),Cleaning_Rules!$A$14:$A$17,0)),"UNKNOWN"))</f>
        <v>TBM</v>
      </c>
      <c r="K2396" s="38" t="str">
        <f>IF('query (10)'!G2396="","",'query (10)'!G2396)</f>
        <v>เสร็จสิ้น</v>
      </c>
      <c r="L2396" s="38" t="str">
        <f>IF('query (10)'!G2396="","MISSING",IFERROR(INDEX(Cleaning_Rules!$B$5:$B$10,MATCH(TRIM('query (10)'!G2396),Cleaning_Rules!$A$5:$A$10,0)),"UNKNOWN"))</f>
        <v>COMPLETED</v>
      </c>
      <c r="M2396" s="38" t="str">
        <f>IF('query (10)'!I2396="","",'query (10)'!I2396)</f>
        <v>Mechanical</v>
      </c>
      <c r="N2396" s="38" t="str">
        <f>IF('query (10)'!O2396="","",'query (10)'!O2396)</f>
        <v>Part Change</v>
      </c>
      <c r="O2396" s="38" t="str">
        <f>IF('query (10)'!P2396="","",'query (10)'!P2396)</f>
        <v>Medium</v>
      </c>
      <c r="P2396" s="38" t="str">
        <f>IF('query (10)'!N2396="","",'query (10)'!N2396)</f>
        <v>Replace air cylinder work pusher no.1 according to the 3Y pm schedule.
model : MXQ16-100</v>
      </c>
      <c r="Q2396" s="38" t="str">
        <f>TRIM('query (10)'!N2396)</f>
        <v>Replace air cylinder work pusher no.1 according to the 3Y pm schedule.
model : MXQ16-100</v>
      </c>
      <c r="R2396" s="38" t="str">
        <f>TRIM(UPPER('query (10)'!R2396))</f>
        <v>AIR CYLINDER</v>
      </c>
      <c r="S2396" s="38" t="str">
        <f>TRIM(UPPER('query (10)'!S2396))</f>
        <v>MXQ16-100</v>
      </c>
      <c r="T2396" s="38" t="str">
        <f>IF('query (10)'!Q2396="","",TRIM(UPPER('query (10)'!Q2396)))</f>
        <v/>
      </c>
      <c r="U2396" s="38" t="str">
        <f>IF('query (10)'!T2396="","",'query (10)'!T2396)</f>
        <v/>
      </c>
      <c r="V2396" s="39" t="str">
        <f>IF('query (10)'!T2396="","",IFERROR(VALUE('query (10)'!T2396),""))</f>
        <v/>
      </c>
      <c r="W2396" s="40">
        <f>IF('query (10)'!U2396="","",'query (10)'!U2396)</f>
        <v>0</v>
      </c>
      <c r="X2396" s="39">
        <f>IF('query (10)'!V2396="","",'query (10)'!V2396)</f>
        <v>1080</v>
      </c>
      <c r="Y2396" s="41">
        <f>IF('query (10)'!W2396="","",'query (10)'!W2396)</f>
        <v>46141</v>
      </c>
      <c r="Z2396" s="41">
        <f>IF('query (10)'!X2396="","",'query (10)'!X2396)</f>
        <v>46146</v>
      </c>
      <c r="AA2396" s="41">
        <f>IF('query (10)'!Y2396="","",'query (10)'!Y2396)</f>
        <v>46146</v>
      </c>
      <c r="AB2396" s="41">
        <f>IF('query (10)'!Z2396="","",'query (10)'!Z2396)</f>
        <v>47226</v>
      </c>
      <c r="AC2396" s="38" t="str">
        <f>IF(OR('query (10)'!AA2396="",COUNTIF(Cleaning_Rules!$A$21:$A$26,TRIM('query (10)'!AA2396))&gt;0),"",TRIM('query (10)'!AA2396))</f>
        <v/>
      </c>
      <c r="AD2396" s="38" t="str">
        <f>IF('query (10)'!AB2396="","",TRIM(IFERROR(_xlfn.TEXTBEFORE('query (10)'!AB2396,"("),'query (10)'!AB2396)))</f>
        <v>เริ่มซ่อมงาน PM แล้ว รับผิดชอบโดย KUNANON PARAWANWONG</v>
      </c>
      <c r="AE2396" s="38" t="str">
        <f>IFERROR(LOWER(TRIM(_xlfn.TEXTBEFORE(_xlfn.TEXTAFTER('query (10)'!AB2396,"("),")"))),"")</f>
        <v>parawanwong-k-3161@nsk.com</v>
      </c>
      <c r="AF2396" s="38" t="str">
        <f>IF('query (10)'!AD2396="","",TRIM('query (10)'!AD2396))</f>
        <v>เจษฎา ผิวบาง</v>
      </c>
      <c r="AG2396" s="38" t="str">
        <f>IF('query (10)'!AE2396="","",TRIM('query (10)'!AE2396))</f>
        <v>คุณานนต์ ปารวัณวงศ์</v>
      </c>
      <c r="AH2396" s="38" t="str">
        <f>IF('query (10)'!AF2396="","",IFERROR(VALUE('query (10)'!AF2396),""))</f>
        <v/>
      </c>
      <c r="AI2396" s="38" t="str">
        <f>IF('query (10)'!AG2396="","",TRIM('query (10)'!AG2396))</f>
        <v/>
      </c>
      <c r="AJ2396" s="38" t="str">
        <f>IF('query (10)'!AH2396="","",IFERROR(VALUE('query (10)'!AH2396),""))</f>
        <v/>
      </c>
      <c r="AK2396" s="38" t="str">
        <f>IF('query (10)'!AI2396="","",TRIM('query (10)'!AI2396))</f>
        <v/>
      </c>
      <c r="AL2396" s="42">
        <f t="shared" si="185"/>
        <v>2026</v>
      </c>
      <c r="AM2396" s="42" t="str">
        <f t="shared" si="186"/>
        <v>2026-04</v>
      </c>
      <c r="AN2396" s="42" t="str">
        <f t="shared" ca="1" si="187"/>
        <v/>
      </c>
      <c r="AO2396" s="42" t="str">
        <f t="shared" si="188"/>
        <v>GR-240 | SHAFT RACEWAY SUPER FINISH GRINDING M/C | WP Grinding1 | TRANSFER | Time-based Maintenance | Mechanical | Part Change | Medium | Replace air cylinder work pusher no.1 according to the 3Y pm schedule.
model : MXQ16-100 | AIR CYLINDER | MXQ16-100 | เริ่มซ่อมงาน PM แล้ว รับผิดชอบโดย KUNANON PARAWANWONG | คุณานนต์ ปารวัณวงศ์</v>
      </c>
      <c r="AP2396" s="42" t="str">
        <f>_xlfn.TEXTJOIN("; ",TRUE,IF(COUNTA('query (10)'!A2396:AK2396)&lt;=6,"NEAR_EMPTY_ROW",""),IF($K2396="","MISSING_STATUS",""),IF(AND($K2396="เสร็จสิ้น",$Z2396=""),"DONE_NO_ACTUAL_DATE",""),IF(AND($I2396="Condition-based Maintenance",$AH2396=""),"CBM_NO_MEASUREMENT",""),IF(OR($X2396="",$X2396=0),"INVALID_PERIOD",""),IF(AND($AA2396&lt;&gt;"",$AB2396&lt;&gt;"",$AB2396&lt;$AA2396),"DATE_SEQUENCE_ERROR",""),IF(AND($AB2396&lt;&gt;"",$AB2396&gt;DATE(2030,12,31)),"DATE_OUTLIER",""),IF($C2396="","MISSING_QRCODE",""),IF($J2396="UNKNOWN","UNKNOWN_PM_TYPE",""),IF($L2396="UNKNOWN","UNKNOWN_STATUS",""))</f>
        <v/>
      </c>
      <c r="AQ2396" s="42" t="str">
        <f t="shared" si="189"/>
        <v>NO</v>
      </c>
    </row>
    <row r="2397" spans="1:43" x14ac:dyDescent="0.3">
      <c r="A2397" s="38">
        <f>IF('query (10)'!A2397="","",'query (10)'!A2397)</f>
        <v>2646</v>
      </c>
      <c r="B2397" s="38">
        <f>IF('query (10)'!B2397="","",'query (10)'!B2397)</f>
        <v>21284</v>
      </c>
      <c r="C2397" s="38" t="str">
        <f>TRIM(UPPER('query (10)'!M2397))</f>
        <v>GR-240</v>
      </c>
      <c r="D2397" s="38" t="str">
        <f>TRIM(UPPER(IFERROR(_xlfn.TEXTBEFORE('query (10)'!L2397,"("),'query (10)'!L2397)))</f>
        <v>SHAFT RACEWAY SUPER FINISH GRINDING M/C</v>
      </c>
      <c r="E2397" s="38" t="str">
        <f>IFERROR(TRIM(UPPER(_xlfn.TEXTBEFORE(_xlfn.TEXTAFTER('query (10)'!L2397,"("),")"))),"")</f>
        <v/>
      </c>
      <c r="F2397" s="38" t="str">
        <f>TRIM('query (10)'!K2397)</f>
        <v>WP Grinding1</v>
      </c>
      <c r="G2397" s="38" t="str">
        <f>IF('query (10)'!J2397="","",'query (10)'!J2397)</f>
        <v>Transfer</v>
      </c>
      <c r="H2397" s="38" t="str">
        <f>TRIM(UPPER('query (10)'!J2397))</f>
        <v>TRANSFER</v>
      </c>
      <c r="I2397" s="38" t="str">
        <f>IF('query (10)'!F2397="","",'query (10)'!F2397)</f>
        <v>Time-based Maintenance</v>
      </c>
      <c r="J2397" s="38" t="str">
        <f>IF('query (10)'!F2397="","",IFERROR(INDEX(Cleaning_Rules!$B$14:$B$17,MATCH(TRIM('query (10)'!F2397),Cleaning_Rules!$A$14:$A$17,0)),"UNKNOWN"))</f>
        <v>TBM</v>
      </c>
      <c r="K2397" s="38" t="str">
        <f>IF('query (10)'!G2397="","",'query (10)'!G2397)</f>
        <v>เสร็จสิ้น</v>
      </c>
      <c r="L2397" s="38" t="str">
        <f>IF('query (10)'!G2397="","MISSING",IFERROR(INDEX(Cleaning_Rules!$B$5:$B$10,MATCH(TRIM('query (10)'!G2397),Cleaning_Rules!$A$5:$A$10,0)),"UNKNOWN"))</f>
        <v>COMPLETED</v>
      </c>
      <c r="M2397" s="38" t="str">
        <f>IF('query (10)'!I2397="","",'query (10)'!I2397)</f>
        <v>Mechanical</v>
      </c>
      <c r="N2397" s="38" t="str">
        <f>IF('query (10)'!O2397="","",'query (10)'!O2397)</f>
        <v>Part Change</v>
      </c>
      <c r="O2397" s="38" t="str">
        <f>IF('query (10)'!P2397="","",'query (10)'!P2397)</f>
        <v>Medium</v>
      </c>
      <c r="P2397" s="38" t="str">
        <f>IF('query (10)'!N2397="","",'query (10)'!N2397)</f>
        <v>Replace air cylinder transfer L-R according to the 3Y pm schedule.
model : SRG3-00-25B-800-A</v>
      </c>
      <c r="Q2397" s="38" t="str">
        <f>TRIM('query (10)'!N2397)</f>
        <v>Replace air cylinder transfer L-R according to the 3Y pm schedule.
model : SRG3-00-25B-800-A</v>
      </c>
      <c r="R2397" s="38" t="str">
        <f>TRIM(UPPER('query (10)'!R2397))</f>
        <v>AIR CYLINDER</v>
      </c>
      <c r="S2397" s="38" t="str">
        <f>TRIM(UPPER('query (10)'!S2397))</f>
        <v>SRG3-00-25B-800-A</v>
      </c>
      <c r="T2397" s="38" t="str">
        <f>IF('query (10)'!Q2397="","",TRIM(UPPER('query (10)'!Q2397)))</f>
        <v/>
      </c>
      <c r="U2397" s="38" t="str">
        <f>IF('query (10)'!T2397="","",'query (10)'!T2397)</f>
        <v/>
      </c>
      <c r="V2397" s="39" t="str">
        <f>IF('query (10)'!T2397="","",IFERROR(VALUE('query (10)'!T2397),""))</f>
        <v/>
      </c>
      <c r="W2397" s="40">
        <f>IF('query (10)'!U2397="","",'query (10)'!U2397)</f>
        <v>0</v>
      </c>
      <c r="X2397" s="39">
        <f>IF('query (10)'!V2397="","",'query (10)'!V2397)</f>
        <v>1066</v>
      </c>
      <c r="Y2397" s="41">
        <f>IF('query (10)'!W2397="","",'query (10)'!W2397)</f>
        <v>46170</v>
      </c>
      <c r="Z2397" s="41">
        <f>IF('query (10)'!X2397="","",'query (10)'!X2397)</f>
        <v>46184</v>
      </c>
      <c r="AA2397" s="41">
        <f>IF('query (10)'!Y2397="","",'query (10)'!Y2397)</f>
        <v>46184</v>
      </c>
      <c r="AB2397" s="41">
        <f>IF('query (10)'!Z2397="","",'query (10)'!Z2397)</f>
        <v>47250</v>
      </c>
      <c r="AC2397" s="38" t="str">
        <f>IF(OR('query (10)'!AA2397="",COUNTIF(Cleaning_Rules!$A$21:$A$26,TRIM('query (10)'!AA2397))&gt;0),"",TRIM('query (10)'!AA2397))</f>
        <v/>
      </c>
      <c r="AD2397" s="38" t="str">
        <f>IF('query (10)'!AB2397="","",TRIM(IFERROR(_xlfn.TEXTBEFORE('query (10)'!AB2397,"("),'query (10)'!AB2397)))</f>
        <v>เริ่มซ่อมงาน PM แล้ว รับผิดชอบโดย PUCHIT KULSEREE</v>
      </c>
      <c r="AE2397" s="38" t="str">
        <f>IFERROR(LOWER(TRIM(_xlfn.TEXTBEFORE(_xlfn.TEXTAFTER('query (10)'!AB2397,"("),")"))),"")</f>
        <v>puchit@nsk.com</v>
      </c>
      <c r="AF2397" s="38" t="str">
        <f>IF('query (10)'!AD2397="","",TRIM('query (10)'!AD2397))</f>
        <v>เจษฎา ผิวบาง</v>
      </c>
      <c r="AG2397" s="38" t="str">
        <f>IF('query (10)'!AE2397="","",TRIM('query (10)'!AE2397))</f>
        <v>ภูชิต กุลเสรี</v>
      </c>
      <c r="AH2397" s="38" t="str">
        <f>IF('query (10)'!AF2397="","",IFERROR(VALUE('query (10)'!AF2397),""))</f>
        <v/>
      </c>
      <c r="AI2397" s="38" t="str">
        <f>IF('query (10)'!AG2397="","",TRIM('query (10)'!AG2397))</f>
        <v/>
      </c>
      <c r="AJ2397" s="38" t="str">
        <f>IF('query (10)'!AH2397="","",IFERROR(VALUE('query (10)'!AH2397),""))</f>
        <v/>
      </c>
      <c r="AK2397" s="38" t="str">
        <f>IF('query (10)'!AI2397="","",TRIM('query (10)'!AI2397))</f>
        <v/>
      </c>
      <c r="AL2397" s="42">
        <f t="shared" si="185"/>
        <v>2026</v>
      </c>
      <c r="AM2397" s="42" t="str">
        <f t="shared" si="186"/>
        <v>2026-05</v>
      </c>
      <c r="AN2397" s="42" t="str">
        <f t="shared" ca="1" si="187"/>
        <v/>
      </c>
      <c r="AO2397" s="42" t="str">
        <f t="shared" si="188"/>
        <v>GR-240 | SHAFT RACEWAY SUPER FINISH GRINDING M/C | WP Grinding1 | TRANSFER | Time-based Maintenance | Mechanical | Part Change | Medium | Replace air cylinder transfer L-R according to the 3Y pm schedule.
model : SRG3-00-25B-800-A | AIR CYLINDER | SRG3-00-25B-800-A | เริ่มซ่อมงาน PM แล้ว รับผิดชอบโดย PUCHIT KULSEREE | ภูชิต กุลเสรี</v>
      </c>
      <c r="AP2397" s="42" t="str">
        <f>_xlfn.TEXTJOIN("; ",TRUE,IF(COUNTA('query (10)'!A2397:AK2397)&lt;=6,"NEAR_EMPTY_ROW",""),IF($K2397="","MISSING_STATUS",""),IF(AND($K2397="เสร็จสิ้น",$Z2397=""),"DONE_NO_ACTUAL_DATE",""),IF(AND($I2397="Condition-based Maintenance",$AH2397=""),"CBM_NO_MEASUREMENT",""),IF(OR($X2397="",$X2397=0),"INVALID_PERIOD",""),IF(AND($AA2397&lt;&gt;"",$AB2397&lt;&gt;"",$AB2397&lt;$AA2397),"DATE_SEQUENCE_ERROR",""),IF(AND($AB2397&lt;&gt;"",$AB2397&gt;DATE(2030,12,31)),"DATE_OUTLIER",""),IF($C2397="","MISSING_QRCODE",""),IF($J2397="UNKNOWN","UNKNOWN_PM_TYPE",""),IF($L2397="UNKNOWN","UNKNOWN_STATUS",""))</f>
        <v/>
      </c>
      <c r="AQ2397" s="42" t="str">
        <f t="shared" si="189"/>
        <v>NO</v>
      </c>
    </row>
    <row r="2398" spans="1:43" x14ac:dyDescent="0.3">
      <c r="A2398" s="38">
        <f>IF('query (10)'!A2398="","",'query (10)'!A2398)</f>
        <v>2647</v>
      </c>
      <c r="B2398" s="38" t="str">
        <f>IF('query (10)'!B2398="","",'query (10)'!B2398)</f>
        <v/>
      </c>
      <c r="C2398" s="38" t="str">
        <f>TRIM(UPPER('query (10)'!M2398))</f>
        <v>GR-240</v>
      </c>
      <c r="D2398" s="38" t="str">
        <f>TRIM(UPPER(IFERROR(_xlfn.TEXTBEFORE('query (10)'!L2398,"("),'query (10)'!L2398)))</f>
        <v>SHAFT RACEWAY SUPER FINISH GRINDING M/C</v>
      </c>
      <c r="E2398" s="38" t="str">
        <f>IFERROR(TRIM(UPPER(_xlfn.TEXTBEFORE(_xlfn.TEXTAFTER('query (10)'!L2398,"("),")"))),"")</f>
        <v/>
      </c>
      <c r="F2398" s="38" t="str">
        <f>TRIM('query (10)'!K2398)</f>
        <v>WP Grinding1</v>
      </c>
      <c r="G2398" s="38" t="str">
        <f>IF('query (10)'!J2398="","",'query (10)'!J2398)</f>
        <v>Transfer</v>
      </c>
      <c r="H2398" s="38" t="str">
        <f>TRIM(UPPER('query (10)'!J2398))</f>
        <v>TRANSFER</v>
      </c>
      <c r="I2398" s="38" t="str">
        <f>IF('query (10)'!F2398="","",'query (10)'!F2398)</f>
        <v>Time-based Maintenance</v>
      </c>
      <c r="J2398" s="38" t="str">
        <f>IF('query (10)'!F2398="","",IFERROR(INDEX(Cleaning_Rules!$B$14:$B$17,MATCH(TRIM('query (10)'!F2398),Cleaning_Rules!$A$14:$A$17,0)),"UNKNOWN"))</f>
        <v>TBM</v>
      </c>
      <c r="K2398" s="38" t="str">
        <f>IF('query (10)'!G2398="","",'query (10)'!G2398)</f>
        <v>แก้ไขแผน</v>
      </c>
      <c r="L2398" s="38" t="str">
        <f>IF('query (10)'!G2398="","MISSING",IFERROR(INDEX(Cleaning_Rules!$B$5:$B$10,MATCH(TRIM('query (10)'!G2398),Cleaning_Rules!$A$5:$A$10,0)),"UNKNOWN"))</f>
        <v>PLAN_REVISED</v>
      </c>
      <c r="M2398" s="38" t="str">
        <f>IF('query (10)'!I2398="","",'query (10)'!I2398)</f>
        <v>Mechanical</v>
      </c>
      <c r="N2398" s="38" t="str">
        <f>IF('query (10)'!O2398="","",'query (10)'!O2398)</f>
        <v>Part Change</v>
      </c>
      <c r="O2398" s="38" t="str">
        <f>IF('query (10)'!P2398="","",'query (10)'!P2398)</f>
        <v>Medium</v>
      </c>
      <c r="P2398" s="38" t="str">
        <f>IF('query (10)'!N2398="","",'query (10)'!N2398)</f>
        <v>Replace air cylinder work pusher no.2 according to the 3Y pm schedule.
model : STGM-16200</v>
      </c>
      <c r="Q2398" s="38" t="str">
        <f>TRIM('query (10)'!N2398)</f>
        <v>Replace air cylinder work pusher no.2 according to the 3Y pm schedule.
model : STGM-16200</v>
      </c>
      <c r="R2398" s="38" t="str">
        <f>TRIM(UPPER('query (10)'!R2398))</f>
        <v>AIR CYLINDER</v>
      </c>
      <c r="S2398" s="38" t="str">
        <f>TRIM(UPPER('query (10)'!S2398))</f>
        <v>STGM-16200</v>
      </c>
      <c r="T2398" s="38" t="str">
        <f>IF('query (10)'!Q2398="","",TRIM(UPPER('query (10)'!Q2398)))</f>
        <v/>
      </c>
      <c r="U2398" s="38" t="str">
        <f>IF('query (10)'!T2398="","",'query (10)'!T2398)</f>
        <v/>
      </c>
      <c r="V2398" s="39" t="str">
        <f>IF('query (10)'!T2398="","",IFERROR(VALUE('query (10)'!T2398),""))</f>
        <v/>
      </c>
      <c r="W2398" s="40">
        <f>IF('query (10)'!U2398="","",'query (10)'!U2398)</f>
        <v>0</v>
      </c>
      <c r="X2398" s="39">
        <f>IF('query (10)'!V2398="","",'query (10)'!V2398)</f>
        <v>1066</v>
      </c>
      <c r="Y2398" s="41">
        <f>IF('query (10)'!W2398="","",'query (10)'!W2398)</f>
        <v>47237</v>
      </c>
      <c r="Z2398" s="41" t="str">
        <f>IF('query (10)'!X2398="","",'query (10)'!X2398)</f>
        <v/>
      </c>
      <c r="AA2398" s="41">
        <f>IF('query (10)'!Y2398="","",'query (10)'!Y2398)</f>
        <v>47237</v>
      </c>
      <c r="AB2398" s="41">
        <f>IF('query (10)'!Z2398="","",'query (10)'!Z2398)</f>
        <v>48302</v>
      </c>
      <c r="AC2398" s="38" t="str">
        <f>IF(OR('query (10)'!AA2398="",COUNTIF(Cleaning_Rules!$A$21:$A$26,TRIM('query (10)'!AA2398))&gt;0),"",TRIM('query (10)'!AA2398))</f>
        <v/>
      </c>
      <c r="AD2398" s="38" t="str">
        <f>IF('query (10)'!AB2398="","",TRIM(IFERROR(_xlfn.TEXTBEFORE('query (10)'!AB2398,"("),'query (10)'!AB2398)))</f>
        <v/>
      </c>
      <c r="AE2398" s="38" t="str">
        <f>IFERROR(LOWER(TRIM(_xlfn.TEXTBEFORE(_xlfn.TEXTAFTER('query (10)'!AB2398,"("),")"))),"")</f>
        <v/>
      </c>
      <c r="AF2398" s="38" t="str">
        <f>IF('query (10)'!AD2398="","",TRIM('query (10)'!AD2398))</f>
        <v>เจษฎา ผิวบาง</v>
      </c>
      <c r="AG2398" s="38" t="str">
        <f>IF('query (10)'!AE2398="","",TRIM('query (10)'!AE2398))</f>
        <v>เจษฎา ผิวบาง</v>
      </c>
      <c r="AH2398" s="38" t="str">
        <f>IF('query (10)'!AF2398="","",IFERROR(VALUE('query (10)'!AF2398),""))</f>
        <v/>
      </c>
      <c r="AI2398" s="38" t="str">
        <f>IF('query (10)'!AG2398="","",TRIM('query (10)'!AG2398))</f>
        <v/>
      </c>
      <c r="AJ2398" s="38" t="str">
        <f>IF('query (10)'!AH2398="","",IFERROR(VALUE('query (10)'!AH2398),""))</f>
        <v/>
      </c>
      <c r="AK2398" s="38" t="str">
        <f>IF('query (10)'!AI2398="","",TRIM('query (10)'!AI2398))</f>
        <v/>
      </c>
      <c r="AL2398" s="42">
        <f t="shared" si="185"/>
        <v>2029</v>
      </c>
      <c r="AM2398" s="42" t="str">
        <f t="shared" si="186"/>
        <v>2029-04</v>
      </c>
      <c r="AN2398" s="42" t="str">
        <f t="shared" ca="1" si="187"/>
        <v>ON_SCHEDULE</v>
      </c>
      <c r="AO2398" s="42" t="str">
        <f t="shared" si="188"/>
        <v>GR-240 | SHAFT RACEWAY SUPER FINISH GRINDING M/C | WP Grinding1 | TRANSFER | Time-based Maintenance | Mechanical | Part Change | Medium | Replace air cylinder work pusher no.2 according to the 3Y pm schedule.
model : STGM-16200 | AIR CYLINDER | STGM-16200 | เจษฎา ผิวบาง</v>
      </c>
      <c r="AP2398" s="42" t="str">
        <f>_xlfn.TEXTJOIN("; ",TRUE,IF(COUNTA('query (10)'!A2398:AK2398)&lt;=6,"NEAR_EMPTY_ROW",""),IF($K2398="","MISSING_STATUS",""),IF(AND($K2398="เสร็จสิ้น",$Z2398=""),"DONE_NO_ACTUAL_DATE",""),IF(AND($I2398="Condition-based Maintenance",$AH2398=""),"CBM_NO_MEASUREMENT",""),IF(OR($X2398="",$X2398=0),"INVALID_PERIOD",""),IF(AND($AA2398&lt;&gt;"",$AB2398&lt;&gt;"",$AB2398&lt;$AA2398),"DATE_SEQUENCE_ERROR",""),IF(AND($AB2398&lt;&gt;"",$AB2398&gt;DATE(2030,12,31)),"DATE_OUTLIER",""),IF($C2398="","MISSING_QRCODE",""),IF($J2398="UNKNOWN","UNKNOWN_PM_TYPE",""),IF($L2398="UNKNOWN","UNKNOWN_STATUS",""))</f>
        <v>DATE_OUTLIER</v>
      </c>
      <c r="AQ2398" s="42" t="str">
        <f t="shared" si="189"/>
        <v>NO</v>
      </c>
    </row>
    <row r="2399" spans="1:43" x14ac:dyDescent="0.3">
      <c r="A2399" s="38">
        <f>IF('query (10)'!A2399="","",'query (10)'!A2399)</f>
        <v>2648</v>
      </c>
      <c r="B2399" s="38">
        <f>IF('query (10)'!B2399="","",'query (10)'!B2399)</f>
        <v>20452</v>
      </c>
      <c r="C2399" s="38" t="str">
        <f>TRIM(UPPER('query (10)'!M2399))</f>
        <v>GR-241</v>
      </c>
      <c r="D2399" s="38" t="str">
        <f>TRIM(UPPER(IFERROR(_xlfn.TEXTBEFORE('query (10)'!L2399,"("),'query (10)'!L2399)))</f>
        <v>OUTER RING RACEWAY GRINDING M/C</v>
      </c>
      <c r="E2399" s="38" t="str">
        <f>IFERROR(TRIM(UPPER(_xlfn.TEXTBEFORE(_xlfn.TEXTAFTER('query (10)'!L2399,"("),")"))),"")</f>
        <v/>
      </c>
      <c r="F2399" s="38" t="str">
        <f>TRIM('query (10)'!K2399)</f>
        <v>WP Grinding1</v>
      </c>
      <c r="G2399" s="38" t="str">
        <f>IF('query (10)'!J2399="","",'query (10)'!J2399)</f>
        <v>Filter</v>
      </c>
      <c r="H2399" s="38" t="str">
        <f>TRIM(UPPER('query (10)'!J2399))</f>
        <v>FILTER</v>
      </c>
      <c r="I2399" s="38" t="str">
        <f>IF('query (10)'!F2399="","",'query (10)'!F2399)</f>
        <v>Time-based Maintenance</v>
      </c>
      <c r="J2399" s="38" t="str">
        <f>IF('query (10)'!F2399="","",IFERROR(INDEX(Cleaning_Rules!$B$14:$B$17,MATCH(TRIM('query (10)'!F2399),Cleaning_Rules!$A$14:$A$17,0)),"UNKNOWN"))</f>
        <v>TBM</v>
      </c>
      <c r="K2399" s="38" t="str">
        <f>IF('query (10)'!G2399="","",'query (10)'!G2399)</f>
        <v>เสร็จสิ้น</v>
      </c>
      <c r="L2399" s="38" t="str">
        <f>IF('query (10)'!G2399="","MISSING",IFERROR(INDEX(Cleaning_Rules!$B$5:$B$10,MATCH(TRIM('query (10)'!G2399),Cleaning_Rules!$A$5:$A$10,0)),"UNKNOWN"))</f>
        <v>COMPLETED</v>
      </c>
      <c r="M2399" s="38" t="str">
        <f>IF('query (10)'!I2399="","",'query (10)'!I2399)</f>
        <v>Mechanical</v>
      </c>
      <c r="N2399" s="38" t="str">
        <f>IF('query (10)'!O2399="","",'query (10)'!O2399)</f>
        <v>Part Change</v>
      </c>
      <c r="O2399" s="38" t="str">
        <f>IF('query (10)'!P2399="","",'query (10)'!P2399)</f>
        <v>Medium</v>
      </c>
      <c r="P2399" s="38" t="str">
        <f>IF('query (10)'!N2399="","",'query (10)'!N2399)</f>
        <v>Replace filters main air G2 line according to the PM schedule.</v>
      </c>
      <c r="Q2399" s="38" t="str">
        <f>TRIM('query (10)'!N2399)</f>
        <v>Replace filters main air G2 line according to the PM schedule.</v>
      </c>
      <c r="R2399" s="38" t="str">
        <f>TRIM(UPPER('query (10)'!R2399))</f>
        <v/>
      </c>
      <c r="S2399" s="38" t="str">
        <f>TRIM(UPPER('query (10)'!S2399))</f>
        <v/>
      </c>
      <c r="T2399" s="38" t="str">
        <f>IF('query (10)'!Q2399="","",TRIM(UPPER('query (10)'!Q2399)))</f>
        <v/>
      </c>
      <c r="U2399" s="38" t="str">
        <f>IF('query (10)'!T2399="","",'query (10)'!T2399)</f>
        <v/>
      </c>
      <c r="V2399" s="39" t="str">
        <f>IF('query (10)'!T2399="","",IFERROR(VALUE('query (10)'!T2399),""))</f>
        <v/>
      </c>
      <c r="W2399" s="40">
        <f>IF('query (10)'!U2399="","",'query (10)'!U2399)</f>
        <v>0</v>
      </c>
      <c r="X2399" s="39">
        <f>IF('query (10)'!V2399="","",'query (10)'!V2399)</f>
        <v>365</v>
      </c>
      <c r="Y2399" s="41">
        <f>IF('query (10)'!W2399="","",'query (10)'!W2399)</f>
        <v>46141</v>
      </c>
      <c r="Z2399" s="41">
        <f>IF('query (10)'!X2399="","",'query (10)'!X2399)</f>
        <v>46146</v>
      </c>
      <c r="AA2399" s="41">
        <f>IF('query (10)'!Y2399="","",'query (10)'!Y2399)</f>
        <v>46146</v>
      </c>
      <c r="AB2399" s="41">
        <f>IF('query (10)'!Z2399="","",'query (10)'!Z2399)</f>
        <v>46511</v>
      </c>
      <c r="AC2399" s="38" t="str">
        <f>IF(OR('query (10)'!AA2399="",COUNTIF(Cleaning_Rules!$A$21:$A$26,TRIM('query (10)'!AA2399))&gt;0),"",TRIM('query (10)'!AA2399))</f>
        <v/>
      </c>
      <c r="AD2399" s="38" t="str">
        <f>IF('query (10)'!AB2399="","",TRIM(IFERROR(_xlfn.TEXTBEFORE('query (10)'!AB2399,"("),'query (10)'!AB2399)))</f>
        <v>เริ่มซ่อมงาน PM แล้ว รับผิดชอบโดย KUNANON PARAWANWONG</v>
      </c>
      <c r="AE2399" s="38" t="str">
        <f>IFERROR(LOWER(TRIM(_xlfn.TEXTBEFORE(_xlfn.TEXTAFTER('query (10)'!AB2399,"("),")"))),"")</f>
        <v>parawanwong-k-3161@nsk.com</v>
      </c>
      <c r="AF2399" s="38" t="str">
        <f>IF('query (10)'!AD2399="","",TRIM('query (10)'!AD2399))</f>
        <v>เจษฎา ผิวบาง</v>
      </c>
      <c r="AG2399" s="38" t="str">
        <f>IF('query (10)'!AE2399="","",TRIM('query (10)'!AE2399))</f>
        <v>คุณานนต์ ปารวัณวงศ์</v>
      </c>
      <c r="AH2399" s="38" t="str">
        <f>IF('query (10)'!AF2399="","",IFERROR(VALUE('query (10)'!AF2399),""))</f>
        <v/>
      </c>
      <c r="AI2399" s="38" t="str">
        <f>IF('query (10)'!AG2399="","",TRIM('query (10)'!AG2399))</f>
        <v/>
      </c>
      <c r="AJ2399" s="38" t="str">
        <f>IF('query (10)'!AH2399="","",IFERROR(VALUE('query (10)'!AH2399),""))</f>
        <v/>
      </c>
      <c r="AK2399" s="38" t="str">
        <f>IF('query (10)'!AI2399="","",TRIM('query (10)'!AI2399))</f>
        <v/>
      </c>
      <c r="AL2399" s="42">
        <f t="shared" si="185"/>
        <v>2026</v>
      </c>
      <c r="AM2399" s="42" t="str">
        <f t="shared" si="186"/>
        <v>2026-04</v>
      </c>
      <c r="AN2399" s="42" t="str">
        <f t="shared" ca="1" si="187"/>
        <v/>
      </c>
      <c r="AO2399" s="42" t="str">
        <f t="shared" si="188"/>
        <v>GR-241 | OUTER RING RACEWAY GRINDING M/C | WP Grinding1 | FILTER | Time-based Maintenance | Mechanical | Part Change | Medium | Replace filters main air G2 line according to the PM schedule. | เริ่มซ่อมงาน PM แล้ว รับผิดชอบโดย KUNANON PARAWANWONG | คุณานนต์ ปารวัณวงศ์</v>
      </c>
      <c r="AP2399" s="42" t="str">
        <f>_xlfn.TEXTJOIN("; ",TRUE,IF(COUNTA('query (10)'!A2399:AK2399)&lt;=6,"NEAR_EMPTY_ROW",""),IF($K2399="","MISSING_STATUS",""),IF(AND($K2399="เสร็จสิ้น",$Z2399=""),"DONE_NO_ACTUAL_DATE",""),IF(AND($I2399="Condition-based Maintenance",$AH2399=""),"CBM_NO_MEASUREMENT",""),IF(OR($X2399="",$X2399=0),"INVALID_PERIOD",""),IF(AND($AA2399&lt;&gt;"",$AB2399&lt;&gt;"",$AB2399&lt;$AA2399),"DATE_SEQUENCE_ERROR",""),IF(AND($AB2399&lt;&gt;"",$AB2399&gt;DATE(2030,12,31)),"DATE_OUTLIER",""),IF($C2399="","MISSING_QRCODE",""),IF($J2399="UNKNOWN","UNKNOWN_PM_TYPE",""),IF($L2399="UNKNOWN","UNKNOWN_STATUS",""))</f>
        <v/>
      </c>
      <c r="AQ2399" s="42" t="str">
        <f t="shared" si="189"/>
        <v>NO</v>
      </c>
    </row>
    <row r="2400" spans="1:43" x14ac:dyDescent="0.3">
      <c r="A2400" s="38">
        <f>IF('query (10)'!A2400="","",'query (10)'!A2400)</f>
        <v>2649</v>
      </c>
      <c r="B2400" s="38">
        <f>IF('query (10)'!B2400="","",'query (10)'!B2400)</f>
        <v>20518</v>
      </c>
      <c r="C2400" s="38" t="str">
        <f>TRIM(UPPER('query (10)'!M2400))</f>
        <v>GR-423</v>
      </c>
      <c r="D2400" s="38" t="str">
        <f>TRIM(UPPER(IFERROR(_xlfn.TEXTBEFORE('query (10)'!L2400,"("),'query (10)'!L2400)))</f>
        <v>OUTER RING RACEWAY GRINDING MACHINE.</v>
      </c>
      <c r="E2400" s="38" t="str">
        <f>IFERROR(TRIM(UPPER(_xlfn.TEXTBEFORE(_xlfn.TEXTAFTER('query (10)'!L2400,"("),")"))),"")</f>
        <v/>
      </c>
      <c r="F2400" s="38" t="str">
        <f>TRIM('query (10)'!K2400)</f>
        <v>WP Grinding2</v>
      </c>
      <c r="G2400" s="38" t="str">
        <f>IF('query (10)'!J2400="","",'query (10)'!J2400)</f>
        <v>Filter</v>
      </c>
      <c r="H2400" s="38" t="str">
        <f>TRIM(UPPER('query (10)'!J2400))</f>
        <v>FILTER</v>
      </c>
      <c r="I2400" s="38" t="str">
        <f>IF('query (10)'!F2400="","",'query (10)'!F2400)</f>
        <v>Time-based Maintenance</v>
      </c>
      <c r="J2400" s="38" t="str">
        <f>IF('query (10)'!F2400="","",IFERROR(INDEX(Cleaning_Rules!$B$14:$B$17,MATCH(TRIM('query (10)'!F2400),Cleaning_Rules!$A$14:$A$17,0)),"UNKNOWN"))</f>
        <v>TBM</v>
      </c>
      <c r="K2400" s="38" t="str">
        <f>IF('query (10)'!G2400="","",'query (10)'!G2400)</f>
        <v>เสร็จสิ้น</v>
      </c>
      <c r="L2400" s="38" t="str">
        <f>IF('query (10)'!G2400="","MISSING",IFERROR(INDEX(Cleaning_Rules!$B$5:$B$10,MATCH(TRIM('query (10)'!G2400),Cleaning_Rules!$A$5:$A$10,0)),"UNKNOWN"))</f>
        <v>COMPLETED</v>
      </c>
      <c r="M2400" s="38" t="str">
        <f>IF('query (10)'!I2400="","",'query (10)'!I2400)</f>
        <v>Mechanical</v>
      </c>
      <c r="N2400" s="38" t="str">
        <f>IF('query (10)'!O2400="","",'query (10)'!O2400)</f>
        <v>Part Change</v>
      </c>
      <c r="O2400" s="38" t="str">
        <f>IF('query (10)'!P2400="","",'query (10)'!P2400)</f>
        <v>Medium</v>
      </c>
      <c r="P2400" s="38" t="str">
        <f>IF('query (10)'!N2400="","",'query (10)'!N2400)</f>
        <v>Replace filters main air G2 line according to the PM schedule.</v>
      </c>
      <c r="Q2400" s="38" t="str">
        <f>TRIM('query (10)'!N2400)</f>
        <v>Replace filters main air G2 line according to the PM schedule.</v>
      </c>
      <c r="R2400" s="38" t="str">
        <f>TRIM(UPPER('query (10)'!R2400))</f>
        <v/>
      </c>
      <c r="S2400" s="38" t="str">
        <f>TRIM(UPPER('query (10)'!S2400))</f>
        <v/>
      </c>
      <c r="T2400" s="38" t="str">
        <f>IF('query (10)'!Q2400="","",TRIM(UPPER('query (10)'!Q2400)))</f>
        <v/>
      </c>
      <c r="U2400" s="38" t="str">
        <f>IF('query (10)'!T2400="","",'query (10)'!T2400)</f>
        <v/>
      </c>
      <c r="V2400" s="39" t="str">
        <f>IF('query (10)'!T2400="","",IFERROR(VALUE('query (10)'!T2400),""))</f>
        <v/>
      </c>
      <c r="W2400" s="40">
        <f>IF('query (10)'!U2400="","",'query (10)'!U2400)</f>
        <v>0</v>
      </c>
      <c r="X2400" s="39">
        <f>IF('query (10)'!V2400="","",'query (10)'!V2400)</f>
        <v>365</v>
      </c>
      <c r="Y2400" s="41">
        <f>IF('query (10)'!W2400="","",'query (10)'!W2400)</f>
        <v>46142</v>
      </c>
      <c r="Z2400" s="41">
        <f>IF('query (10)'!X2400="","",'query (10)'!X2400)</f>
        <v>46154</v>
      </c>
      <c r="AA2400" s="41">
        <f>IF('query (10)'!Y2400="","",'query (10)'!Y2400)</f>
        <v>46154</v>
      </c>
      <c r="AB2400" s="41">
        <f>IF('query (10)'!Z2400="","",'query (10)'!Z2400)</f>
        <v>46519</v>
      </c>
      <c r="AC2400" s="38" t="str">
        <f>IF(OR('query (10)'!AA2400="",COUNTIF(Cleaning_Rules!$A$21:$A$26,TRIM('query (10)'!AA2400))&gt;0),"",TRIM('query (10)'!AA2400))</f>
        <v/>
      </c>
      <c r="AD2400" s="38" t="str">
        <f>IF('query (10)'!AB2400="","",TRIM(IFERROR(_xlfn.TEXTBEFORE('query (10)'!AB2400,"("),'query (10)'!AB2400)))</f>
        <v>เริ่มซ่อมงาน PM แล้ว รับผิดชอบโดย PUCHIT KULSEREE</v>
      </c>
      <c r="AE2400" s="38" t="str">
        <f>IFERROR(LOWER(TRIM(_xlfn.TEXTBEFORE(_xlfn.TEXTAFTER('query (10)'!AB2400,"("),")"))),"")</f>
        <v>puchit@nsk.com</v>
      </c>
      <c r="AF2400" s="38" t="str">
        <f>IF('query (10)'!AD2400="","",TRIM('query (10)'!AD2400))</f>
        <v>เจษฎา ผิวบาง</v>
      </c>
      <c r="AG2400" s="38" t="str">
        <f>IF('query (10)'!AE2400="","",TRIM('query (10)'!AE2400))</f>
        <v>ภูชิต กุลเสรี</v>
      </c>
      <c r="AH2400" s="38" t="str">
        <f>IF('query (10)'!AF2400="","",IFERROR(VALUE('query (10)'!AF2400),""))</f>
        <v/>
      </c>
      <c r="AI2400" s="38" t="str">
        <f>IF('query (10)'!AG2400="","",TRIM('query (10)'!AG2400))</f>
        <v/>
      </c>
      <c r="AJ2400" s="38" t="str">
        <f>IF('query (10)'!AH2400="","",IFERROR(VALUE('query (10)'!AH2400),""))</f>
        <v/>
      </c>
      <c r="AK2400" s="38" t="str">
        <f>IF('query (10)'!AI2400="","",TRIM('query (10)'!AI2400))</f>
        <v/>
      </c>
      <c r="AL2400" s="42">
        <f t="shared" si="185"/>
        <v>2026</v>
      </c>
      <c r="AM2400" s="42" t="str">
        <f t="shared" si="186"/>
        <v>2026-04</v>
      </c>
      <c r="AN2400" s="42" t="str">
        <f t="shared" ca="1" si="187"/>
        <v/>
      </c>
      <c r="AO2400" s="42" t="str">
        <f t="shared" si="188"/>
        <v>GR-423 | OUTER RING RACEWAY GRINDING MACHINE. | WP Grinding2 | FILTER | Time-based Maintenance | Mechanical | Part Change | Medium | Replace filters main air G2 line according to the PM schedule. | เริ่มซ่อมงาน PM แล้ว รับผิดชอบโดย PUCHIT KULSEREE | ภูชิต กุลเสรี</v>
      </c>
      <c r="AP2400" s="42" t="str">
        <f>_xlfn.TEXTJOIN("; ",TRUE,IF(COUNTA('query (10)'!A2400:AK2400)&lt;=6,"NEAR_EMPTY_ROW",""),IF($K2400="","MISSING_STATUS",""),IF(AND($K2400="เสร็จสิ้น",$Z2400=""),"DONE_NO_ACTUAL_DATE",""),IF(AND($I2400="Condition-based Maintenance",$AH2400=""),"CBM_NO_MEASUREMENT",""),IF(OR($X2400="",$X2400=0),"INVALID_PERIOD",""),IF(AND($AA2400&lt;&gt;"",$AB2400&lt;&gt;"",$AB2400&lt;$AA2400),"DATE_SEQUENCE_ERROR",""),IF(AND($AB2400&lt;&gt;"",$AB2400&gt;DATE(2030,12,31)),"DATE_OUTLIER",""),IF($C2400="","MISSING_QRCODE",""),IF($J2400="UNKNOWN","UNKNOWN_PM_TYPE",""),IF($L2400="UNKNOWN","UNKNOWN_STATUS",""))</f>
        <v/>
      </c>
      <c r="AQ2400" s="42" t="str">
        <f t="shared" si="189"/>
        <v>NO</v>
      </c>
    </row>
    <row r="2401" spans="1:43" x14ac:dyDescent="0.3">
      <c r="A2401" s="38">
        <f>IF('query (10)'!A2401="","",'query (10)'!A2401)</f>
        <v>2650</v>
      </c>
      <c r="B2401" s="38" t="str">
        <f>IF('query (10)'!B2401="","",'query (10)'!B2401)</f>
        <v/>
      </c>
      <c r="C2401" s="38" t="str">
        <f>TRIM(UPPER('query (10)'!M2401))</f>
        <v>GR-922</v>
      </c>
      <c r="D2401" s="38" t="str">
        <f>TRIM(UPPER(IFERROR(_xlfn.TEXTBEFORE('query (10)'!L2401,"("),'query (10)'!L2401)))</f>
        <v>OUTER RING RACEWAY GRINDING M/C</v>
      </c>
      <c r="E2401" s="38" t="str">
        <f>IFERROR(TRIM(UPPER(_xlfn.TEXTBEFORE(_xlfn.TEXTAFTER('query (10)'!L2401,"("),")"))),"")</f>
        <v/>
      </c>
      <c r="F2401" s="38" t="str">
        <f>TRIM('query (10)'!K2401)</f>
        <v>WP Grinding3</v>
      </c>
      <c r="G2401" s="38" t="str">
        <f>IF('query (10)'!J2401="","",'query (10)'!J2401)</f>
        <v>Filter</v>
      </c>
      <c r="H2401" s="38" t="str">
        <f>TRIM(UPPER('query (10)'!J2401))</f>
        <v>FILTER</v>
      </c>
      <c r="I2401" s="38" t="str">
        <f>IF('query (10)'!F2401="","",'query (10)'!F2401)</f>
        <v>Time-based Maintenance</v>
      </c>
      <c r="J2401" s="38" t="str">
        <f>IF('query (10)'!F2401="","",IFERROR(INDEX(Cleaning_Rules!$B$14:$B$17,MATCH(TRIM('query (10)'!F2401),Cleaning_Rules!$A$14:$A$17,0)),"UNKNOWN"))</f>
        <v>TBM</v>
      </c>
      <c r="K2401" s="38" t="str">
        <f>IF('query (10)'!G2401="","",'query (10)'!G2401)</f>
        <v>แก้ไขแผน</v>
      </c>
      <c r="L2401" s="38" t="str">
        <f>IF('query (10)'!G2401="","MISSING",IFERROR(INDEX(Cleaning_Rules!$B$5:$B$10,MATCH(TRIM('query (10)'!G2401),Cleaning_Rules!$A$5:$A$10,0)),"UNKNOWN"))</f>
        <v>PLAN_REVISED</v>
      </c>
      <c r="M2401" s="38" t="str">
        <f>IF('query (10)'!I2401="","",'query (10)'!I2401)</f>
        <v>Mechanical</v>
      </c>
      <c r="N2401" s="38" t="str">
        <f>IF('query (10)'!O2401="","",'query (10)'!O2401)</f>
        <v>Part Change</v>
      </c>
      <c r="O2401" s="38" t="str">
        <f>IF('query (10)'!P2401="","",'query (10)'!P2401)</f>
        <v>Medium</v>
      </c>
      <c r="P2401" s="38" t="str">
        <f>IF('query (10)'!N2401="","",'query (10)'!N2401)</f>
        <v>Replace filters main air G2 line according to the PM schedule.</v>
      </c>
      <c r="Q2401" s="38" t="str">
        <f>TRIM('query (10)'!N2401)</f>
        <v>Replace filters main air G2 line according to the PM schedule.</v>
      </c>
      <c r="R2401" s="38" t="str">
        <f>TRIM(UPPER('query (10)'!R2401))</f>
        <v/>
      </c>
      <c r="S2401" s="38" t="str">
        <f>TRIM(UPPER('query (10)'!S2401))</f>
        <v/>
      </c>
      <c r="T2401" s="38" t="str">
        <f>IF('query (10)'!Q2401="","",TRIM(UPPER('query (10)'!Q2401)))</f>
        <v/>
      </c>
      <c r="U2401" s="38" t="str">
        <f>IF('query (10)'!T2401="","",'query (10)'!T2401)</f>
        <v/>
      </c>
      <c r="V2401" s="39" t="str">
        <f>IF('query (10)'!T2401="","",IFERROR(VALUE('query (10)'!T2401),""))</f>
        <v/>
      </c>
      <c r="W2401" s="40">
        <f>IF('query (10)'!U2401="","",'query (10)'!U2401)</f>
        <v>0</v>
      </c>
      <c r="X2401" s="39">
        <f>IF('query (10)'!V2401="","",'query (10)'!V2401)</f>
        <v>365</v>
      </c>
      <c r="Y2401" s="41">
        <f>IF('query (10)'!W2401="","",'query (10)'!W2401)</f>
        <v>46203</v>
      </c>
      <c r="Z2401" s="41" t="str">
        <f>IF('query (10)'!X2401="","",'query (10)'!X2401)</f>
        <v/>
      </c>
      <c r="AA2401" s="41">
        <f>IF('query (10)'!Y2401="","",'query (10)'!Y2401)</f>
        <v>46203</v>
      </c>
      <c r="AB2401" s="41">
        <f>IF('query (10)'!Z2401="","",'query (10)'!Z2401)</f>
        <v>46568</v>
      </c>
      <c r="AC2401" s="38" t="str">
        <f>IF(OR('query (10)'!AA2401="",COUNTIF(Cleaning_Rules!$A$21:$A$26,TRIM('query (10)'!AA2401))&gt;0),"",TRIM('query (10)'!AA2401))</f>
        <v/>
      </c>
      <c r="AD2401" s="38" t="str">
        <f>IF('query (10)'!AB2401="","",TRIM(IFERROR(_xlfn.TEXTBEFORE('query (10)'!AB2401,"("),'query (10)'!AB2401)))</f>
        <v/>
      </c>
      <c r="AE2401" s="38" t="str">
        <f>IFERROR(LOWER(TRIM(_xlfn.TEXTBEFORE(_xlfn.TEXTAFTER('query (10)'!AB2401,"("),")"))),"")</f>
        <v/>
      </c>
      <c r="AF2401" s="38" t="str">
        <f>IF('query (10)'!AD2401="","",TRIM('query (10)'!AD2401))</f>
        <v>เจษฎา ผิวบาง</v>
      </c>
      <c r="AG2401" s="38" t="str">
        <f>IF('query (10)'!AE2401="","",TRIM('query (10)'!AE2401))</f>
        <v>เจษฎา ผิวบาง</v>
      </c>
      <c r="AH2401" s="38" t="str">
        <f>IF('query (10)'!AF2401="","",IFERROR(VALUE('query (10)'!AF2401),""))</f>
        <v/>
      </c>
      <c r="AI2401" s="38" t="str">
        <f>IF('query (10)'!AG2401="","",TRIM('query (10)'!AG2401))</f>
        <v/>
      </c>
      <c r="AJ2401" s="38" t="str">
        <f>IF('query (10)'!AH2401="","",IFERROR(VALUE('query (10)'!AH2401),""))</f>
        <v/>
      </c>
      <c r="AK2401" s="38" t="str">
        <f>IF('query (10)'!AI2401="","",TRIM('query (10)'!AI2401))</f>
        <v/>
      </c>
      <c r="AL2401" s="42">
        <f t="shared" si="185"/>
        <v>2026</v>
      </c>
      <c r="AM2401" s="42" t="str">
        <f t="shared" si="186"/>
        <v>2026-06</v>
      </c>
      <c r="AN2401" s="42" t="str">
        <f t="shared" ca="1" si="187"/>
        <v>ON_SCHEDULE</v>
      </c>
      <c r="AO2401" s="42" t="str">
        <f t="shared" si="188"/>
        <v>GR-922 | OUTER RING RACEWAY GRINDING M/C | WP Grinding3 | FILTER | Time-based Maintenance | Mechanical | Part Change | Medium | Replace filters main air G2 line according to the PM schedule. | เจษฎา ผิวบาง</v>
      </c>
      <c r="AP2401" s="42" t="str">
        <f>_xlfn.TEXTJOIN("; ",TRUE,IF(COUNTA('query (10)'!A2401:AK2401)&lt;=6,"NEAR_EMPTY_ROW",""),IF($K2401="","MISSING_STATUS",""),IF(AND($K2401="เสร็จสิ้น",$Z2401=""),"DONE_NO_ACTUAL_DATE",""),IF(AND($I2401="Condition-based Maintenance",$AH2401=""),"CBM_NO_MEASUREMENT",""),IF(OR($X2401="",$X2401=0),"INVALID_PERIOD",""),IF(AND($AA2401&lt;&gt;"",$AB2401&lt;&gt;"",$AB2401&lt;$AA2401),"DATE_SEQUENCE_ERROR",""),IF(AND($AB2401&lt;&gt;"",$AB2401&gt;DATE(2030,12,31)),"DATE_OUTLIER",""),IF($C2401="","MISSING_QRCODE",""),IF($J2401="UNKNOWN","UNKNOWN_PM_TYPE",""),IF($L2401="UNKNOWN","UNKNOWN_STATUS",""))</f>
        <v/>
      </c>
      <c r="AQ2401" s="42" t="str">
        <f t="shared" si="189"/>
        <v>NO</v>
      </c>
    </row>
    <row r="2402" spans="1:43" x14ac:dyDescent="0.3">
      <c r="A2402" s="38">
        <f>IF('query (10)'!A2402="","",'query (10)'!A2402)</f>
        <v>2651</v>
      </c>
      <c r="B2402" s="38" t="str">
        <f>IF('query (10)'!B2402="","",'query (10)'!B2402)</f>
        <v/>
      </c>
      <c r="C2402" s="38" t="str">
        <f>TRIM(UPPER('query (10)'!M2402))</f>
        <v>CH-086</v>
      </c>
      <c r="D2402" s="38" t="str">
        <f>TRIM(UPPER(IFERROR(_xlfn.TEXTBEFORE('query (10)'!L2402,"("),'query (10)'!L2402)))</f>
        <v>E.C.T.</v>
      </c>
      <c r="E2402" s="38" t="str">
        <f>IFERROR(TRIM(UPPER(_xlfn.TEXTBEFORE(_xlfn.TEXTAFTER('query (10)'!L2402,"("),")"))),"")</f>
        <v>SHAFT HARDNESS</v>
      </c>
      <c r="F2402" s="38" t="str">
        <f>TRIM('query (10)'!K2402)</f>
        <v>WP Assambly1</v>
      </c>
      <c r="G2402" s="38" t="str">
        <f>IF('query (10)'!J2402="","",'query (10)'!J2402)</f>
        <v>Filter</v>
      </c>
      <c r="H2402" s="38" t="str">
        <f>TRIM(UPPER('query (10)'!J2402))</f>
        <v>FILTER</v>
      </c>
      <c r="I2402" s="38" t="str">
        <f>IF('query (10)'!F2402="","",'query (10)'!F2402)</f>
        <v>Time-based Maintenance</v>
      </c>
      <c r="J2402" s="38" t="str">
        <f>IF('query (10)'!F2402="","",IFERROR(INDEX(Cleaning_Rules!$B$14:$B$17,MATCH(TRIM('query (10)'!F2402),Cleaning_Rules!$A$14:$A$17,0)),"UNKNOWN"))</f>
        <v>TBM</v>
      </c>
      <c r="K2402" s="38" t="str">
        <f>IF('query (10)'!G2402="","",'query (10)'!G2402)</f>
        <v>แผนใหม่</v>
      </c>
      <c r="L2402" s="38" t="str">
        <f>IF('query (10)'!G2402="","MISSING",IFERROR(INDEX(Cleaning_Rules!$B$5:$B$10,MATCH(TRIM('query (10)'!G2402),Cleaning_Rules!$A$5:$A$10,0)),"UNKNOWN"))</f>
        <v>NEW_PLAN</v>
      </c>
      <c r="M2402" s="38" t="str">
        <f>IF('query (10)'!I2402="","",'query (10)'!I2402)</f>
        <v>Mechanical</v>
      </c>
      <c r="N2402" s="38" t="str">
        <f>IF('query (10)'!O2402="","",'query (10)'!O2402)</f>
        <v>Part Change</v>
      </c>
      <c r="O2402" s="38" t="str">
        <f>IF('query (10)'!P2402="","",'query (10)'!P2402)</f>
        <v>Medium</v>
      </c>
      <c r="P2402" s="38" t="str">
        <f>IF('query (10)'!N2402="","",'query (10)'!N2402)</f>
        <v>Replace filters main air Assembly line according to the PM schedule.</v>
      </c>
      <c r="Q2402" s="38" t="str">
        <f>TRIM('query (10)'!N2402)</f>
        <v>Replace filters main air Assembly line according to the PM schedule.</v>
      </c>
      <c r="R2402" s="38" t="str">
        <f>TRIM(UPPER('query (10)'!R2402))</f>
        <v/>
      </c>
      <c r="S2402" s="38" t="str">
        <f>TRIM(UPPER('query (10)'!S2402))</f>
        <v/>
      </c>
      <c r="T2402" s="38" t="str">
        <f>IF('query (10)'!Q2402="","",TRIM(UPPER('query (10)'!Q2402)))</f>
        <v/>
      </c>
      <c r="U2402" s="38" t="str">
        <f>IF('query (10)'!T2402="","",'query (10)'!T2402)</f>
        <v/>
      </c>
      <c r="V2402" s="39" t="str">
        <f>IF('query (10)'!T2402="","",IFERROR(VALUE('query (10)'!T2402),""))</f>
        <v/>
      </c>
      <c r="W2402" s="40">
        <f>IF('query (10)'!U2402="","",'query (10)'!U2402)</f>
        <v>0</v>
      </c>
      <c r="X2402" s="39">
        <f>IF('query (10)'!V2402="","",'query (10)'!V2402)</f>
        <v>365</v>
      </c>
      <c r="Y2402" s="41">
        <f>IF('query (10)'!W2402="","",'query (10)'!W2402)</f>
        <v>46141</v>
      </c>
      <c r="Z2402" s="41" t="str">
        <f>IF('query (10)'!X2402="","",'query (10)'!X2402)</f>
        <v/>
      </c>
      <c r="AA2402" s="41">
        <f>IF('query (10)'!Y2402="","",'query (10)'!Y2402)</f>
        <v>46141</v>
      </c>
      <c r="AB2402" s="41">
        <f>IF('query (10)'!Z2402="","",'query (10)'!Z2402)</f>
        <v>46506</v>
      </c>
      <c r="AC2402" s="38" t="str">
        <f>IF(OR('query (10)'!AA2402="",COUNTIF(Cleaning_Rules!$A$21:$A$26,TRIM('query (10)'!AA2402))&gt;0),"",TRIM('query (10)'!AA2402))</f>
        <v/>
      </c>
      <c r="AD2402" s="38" t="str">
        <f>IF('query (10)'!AB2402="","",TRIM(IFERROR(_xlfn.TEXTBEFORE('query (10)'!AB2402,"("),'query (10)'!AB2402)))</f>
        <v/>
      </c>
      <c r="AE2402" s="38" t="str">
        <f>IFERROR(LOWER(TRIM(_xlfn.TEXTBEFORE(_xlfn.TEXTAFTER('query (10)'!AB2402,"("),")"))),"")</f>
        <v/>
      </c>
      <c r="AF2402" s="38" t="str">
        <f>IF('query (10)'!AD2402="","",TRIM('query (10)'!AD2402))</f>
        <v>เจษฎา ผิวบาง</v>
      </c>
      <c r="AG2402" s="38" t="str">
        <f>IF('query (10)'!AE2402="","",TRIM('query (10)'!AE2402))</f>
        <v>เจษฎา ผิวบาง</v>
      </c>
      <c r="AH2402" s="38" t="str">
        <f>IF('query (10)'!AF2402="","",IFERROR(VALUE('query (10)'!AF2402),""))</f>
        <v/>
      </c>
      <c r="AI2402" s="38" t="str">
        <f>IF('query (10)'!AG2402="","",TRIM('query (10)'!AG2402))</f>
        <v/>
      </c>
      <c r="AJ2402" s="38" t="str">
        <f>IF('query (10)'!AH2402="","",IFERROR(VALUE('query (10)'!AH2402),""))</f>
        <v/>
      </c>
      <c r="AK2402" s="38" t="str">
        <f>IF('query (10)'!AI2402="","",TRIM('query (10)'!AI2402))</f>
        <v/>
      </c>
      <c r="AL2402" s="42">
        <f t="shared" si="185"/>
        <v>2026</v>
      </c>
      <c r="AM2402" s="42" t="str">
        <f t="shared" si="186"/>
        <v>2026-04</v>
      </c>
      <c r="AN2402" s="42" t="str">
        <f t="shared" ca="1" si="187"/>
        <v>ON_SCHEDULE</v>
      </c>
      <c r="AO2402" s="42" t="str">
        <f t="shared" si="188"/>
        <v>CH-086 | E.C.T. | SHAFT HARDNESS | WP Assambly1 | FILTER | Time-based Maintenance | Mechanical | Part Change | Medium | Replace filters main air Assembly line according to the PM schedule. | เจษฎา ผิวบาง</v>
      </c>
      <c r="AP2402" s="42" t="str">
        <f>_xlfn.TEXTJOIN("; ",TRUE,IF(COUNTA('query (10)'!A2402:AK2402)&lt;=6,"NEAR_EMPTY_ROW",""),IF($K2402="","MISSING_STATUS",""),IF(AND($K2402="เสร็จสิ้น",$Z2402=""),"DONE_NO_ACTUAL_DATE",""),IF(AND($I2402="Condition-based Maintenance",$AH2402=""),"CBM_NO_MEASUREMENT",""),IF(OR($X2402="",$X2402=0),"INVALID_PERIOD",""),IF(AND($AA2402&lt;&gt;"",$AB2402&lt;&gt;"",$AB2402&lt;$AA2402),"DATE_SEQUENCE_ERROR",""),IF(AND($AB2402&lt;&gt;"",$AB2402&gt;DATE(2030,12,31)),"DATE_OUTLIER",""),IF($C2402="","MISSING_QRCODE",""),IF($J2402="UNKNOWN","UNKNOWN_PM_TYPE",""),IF($L2402="UNKNOWN","UNKNOWN_STATUS",""))</f>
        <v/>
      </c>
      <c r="AQ2402" s="42" t="str">
        <f t="shared" si="189"/>
        <v>NO</v>
      </c>
    </row>
    <row r="2403" spans="1:43" x14ac:dyDescent="0.3">
      <c r="A2403" s="38">
        <f>IF('query (10)'!A2403="","",'query (10)'!A2403)</f>
        <v>2652</v>
      </c>
      <c r="B2403" s="38">
        <f>IF('query (10)'!B2403="","",'query (10)'!B2403)</f>
        <v>20520</v>
      </c>
      <c r="C2403" s="38" t="str">
        <f>TRIM(UPPER('query (10)'!M2403))</f>
        <v>CH-174</v>
      </c>
      <c r="D2403" s="38" t="str">
        <f>TRIM(UPPER(IFERROR(_xlfn.TEXTBEFORE('query (10)'!L2403,"("),'query (10)'!L2403)))</f>
        <v>ECT.</v>
      </c>
      <c r="E2403" s="38" t="str">
        <f>IFERROR(TRIM(UPPER(_xlfn.TEXTBEFORE(_xlfn.TEXTAFTER('query (10)'!L2403,"("),")"))),"")</f>
        <v>INNER RING HARDNESS</v>
      </c>
      <c r="F2403" s="38" t="str">
        <f>TRIM('query (10)'!K2403)</f>
        <v>WP Assambly2</v>
      </c>
      <c r="G2403" s="38" t="str">
        <f>IF('query (10)'!J2403="","",'query (10)'!J2403)</f>
        <v>Filter</v>
      </c>
      <c r="H2403" s="38" t="str">
        <f>TRIM(UPPER('query (10)'!J2403))</f>
        <v>FILTER</v>
      </c>
      <c r="I2403" s="38" t="str">
        <f>IF('query (10)'!F2403="","",'query (10)'!F2403)</f>
        <v>Time-based Maintenance</v>
      </c>
      <c r="J2403" s="38" t="str">
        <f>IF('query (10)'!F2403="","",IFERROR(INDEX(Cleaning_Rules!$B$14:$B$17,MATCH(TRIM('query (10)'!F2403),Cleaning_Rules!$A$14:$A$17,0)),"UNKNOWN"))</f>
        <v>TBM</v>
      </c>
      <c r="K2403" s="38" t="str">
        <f>IF('query (10)'!G2403="","",'query (10)'!G2403)</f>
        <v>เสร็จสิ้น</v>
      </c>
      <c r="L2403" s="38" t="str">
        <f>IF('query (10)'!G2403="","MISSING",IFERROR(INDEX(Cleaning_Rules!$B$5:$B$10,MATCH(TRIM('query (10)'!G2403),Cleaning_Rules!$A$5:$A$10,0)),"UNKNOWN"))</f>
        <v>COMPLETED</v>
      </c>
      <c r="M2403" s="38" t="str">
        <f>IF('query (10)'!I2403="","",'query (10)'!I2403)</f>
        <v>Mechanical</v>
      </c>
      <c r="N2403" s="38" t="str">
        <f>IF('query (10)'!O2403="","",'query (10)'!O2403)</f>
        <v>Part Change</v>
      </c>
      <c r="O2403" s="38" t="str">
        <f>IF('query (10)'!P2403="","",'query (10)'!P2403)</f>
        <v>Medium</v>
      </c>
      <c r="P2403" s="38" t="str">
        <f>IF('query (10)'!N2403="","",'query (10)'!N2403)</f>
        <v>Replace filters main air Assembly line according to the PM schedule.</v>
      </c>
      <c r="Q2403" s="38" t="str">
        <f>TRIM('query (10)'!N2403)</f>
        <v>Replace filters main air Assembly line according to the PM schedule.</v>
      </c>
      <c r="R2403" s="38" t="str">
        <f>TRIM(UPPER('query (10)'!R2403))</f>
        <v/>
      </c>
      <c r="S2403" s="38" t="str">
        <f>TRIM(UPPER('query (10)'!S2403))</f>
        <v/>
      </c>
      <c r="T2403" s="38" t="str">
        <f>IF('query (10)'!Q2403="","",TRIM(UPPER('query (10)'!Q2403)))</f>
        <v/>
      </c>
      <c r="U2403" s="38" t="str">
        <f>IF('query (10)'!T2403="","",'query (10)'!T2403)</f>
        <v/>
      </c>
      <c r="V2403" s="39" t="str">
        <f>IF('query (10)'!T2403="","",IFERROR(VALUE('query (10)'!T2403),""))</f>
        <v/>
      </c>
      <c r="W2403" s="40">
        <f>IF('query (10)'!U2403="","",'query (10)'!U2403)</f>
        <v>0</v>
      </c>
      <c r="X2403" s="39">
        <f>IF('query (10)'!V2403="","",'query (10)'!V2403)</f>
        <v>365</v>
      </c>
      <c r="Y2403" s="41">
        <f>IF('query (10)'!W2403="","",'query (10)'!W2403)</f>
        <v>46142</v>
      </c>
      <c r="Z2403" s="41">
        <f>IF('query (10)'!X2403="","",'query (10)'!X2403)</f>
        <v>46154</v>
      </c>
      <c r="AA2403" s="41">
        <f>IF('query (10)'!Y2403="","",'query (10)'!Y2403)</f>
        <v>46154</v>
      </c>
      <c r="AB2403" s="41">
        <f>IF('query (10)'!Z2403="","",'query (10)'!Z2403)</f>
        <v>46519</v>
      </c>
      <c r="AC2403" s="38" t="str">
        <f>IF(OR('query (10)'!AA2403="",COUNTIF(Cleaning_Rules!$A$21:$A$26,TRIM('query (10)'!AA2403))&gt;0),"",TRIM('query (10)'!AA2403))</f>
        <v/>
      </c>
      <c r="AD2403" s="38" t="str">
        <f>IF('query (10)'!AB2403="","",TRIM(IFERROR(_xlfn.TEXTBEFORE('query (10)'!AB2403,"("),'query (10)'!AB2403)))</f>
        <v>เริ่มซ่อมงาน PM แล้ว รับผิดชอบโดย PUCHIT KULSEREE</v>
      </c>
      <c r="AE2403" s="38" t="str">
        <f>IFERROR(LOWER(TRIM(_xlfn.TEXTBEFORE(_xlfn.TEXTAFTER('query (10)'!AB2403,"("),")"))),"")</f>
        <v>puchit@nsk.com</v>
      </c>
      <c r="AF2403" s="38" t="str">
        <f>IF('query (10)'!AD2403="","",TRIM('query (10)'!AD2403))</f>
        <v>เจษฎา ผิวบาง</v>
      </c>
      <c r="AG2403" s="38" t="str">
        <f>IF('query (10)'!AE2403="","",TRIM('query (10)'!AE2403))</f>
        <v>ภูชิต กุลเสรี</v>
      </c>
      <c r="AH2403" s="38" t="str">
        <f>IF('query (10)'!AF2403="","",IFERROR(VALUE('query (10)'!AF2403),""))</f>
        <v/>
      </c>
      <c r="AI2403" s="38" t="str">
        <f>IF('query (10)'!AG2403="","",TRIM('query (10)'!AG2403))</f>
        <v/>
      </c>
      <c r="AJ2403" s="38" t="str">
        <f>IF('query (10)'!AH2403="","",IFERROR(VALUE('query (10)'!AH2403),""))</f>
        <v/>
      </c>
      <c r="AK2403" s="38" t="str">
        <f>IF('query (10)'!AI2403="","",TRIM('query (10)'!AI2403))</f>
        <v/>
      </c>
      <c r="AL2403" s="42">
        <f t="shared" si="185"/>
        <v>2026</v>
      </c>
      <c r="AM2403" s="42" t="str">
        <f t="shared" si="186"/>
        <v>2026-04</v>
      </c>
      <c r="AN2403" s="42" t="str">
        <f t="shared" ca="1" si="187"/>
        <v/>
      </c>
      <c r="AO2403" s="42" t="str">
        <f t="shared" si="188"/>
        <v>CH-174 | ECT. | INNER RING HARDNESS | WP Assambly2 | FILTER | Time-based Maintenance | Mechanical | Part Change | Medium | Replace filters main air Assembly line according to the PM schedule. | เริ่มซ่อมงาน PM แล้ว รับผิดชอบโดย PUCHIT KULSEREE | ภูชิต กุลเสรี</v>
      </c>
      <c r="AP2403" s="42" t="str">
        <f>_xlfn.TEXTJOIN("; ",TRUE,IF(COUNTA('query (10)'!A2403:AK2403)&lt;=6,"NEAR_EMPTY_ROW",""),IF($K2403="","MISSING_STATUS",""),IF(AND($K2403="เสร็จสิ้น",$Z2403=""),"DONE_NO_ACTUAL_DATE",""),IF(AND($I2403="Condition-based Maintenance",$AH2403=""),"CBM_NO_MEASUREMENT",""),IF(OR($X2403="",$X2403=0),"INVALID_PERIOD",""),IF(AND($AA2403&lt;&gt;"",$AB2403&lt;&gt;"",$AB2403&lt;$AA2403),"DATE_SEQUENCE_ERROR",""),IF(AND($AB2403&lt;&gt;"",$AB2403&gt;DATE(2030,12,31)),"DATE_OUTLIER",""),IF($C2403="","MISSING_QRCODE",""),IF($J2403="UNKNOWN","UNKNOWN_PM_TYPE",""),IF($L2403="UNKNOWN","UNKNOWN_STATUS",""))</f>
        <v/>
      </c>
      <c r="AQ2403" s="42" t="str">
        <f t="shared" si="189"/>
        <v>NO</v>
      </c>
    </row>
    <row r="2404" spans="1:43" x14ac:dyDescent="0.3">
      <c r="A2404" s="38">
        <f>IF('query (10)'!A2404="","",'query (10)'!A2404)</f>
        <v>2653</v>
      </c>
      <c r="B2404" s="38">
        <f>IF('query (10)'!B2404="","",'query (10)'!B2404)</f>
        <v>20455</v>
      </c>
      <c r="C2404" s="38" t="str">
        <f>TRIM(UPPER('query (10)'!M2404))</f>
        <v>GR-241</v>
      </c>
      <c r="D2404" s="38" t="str">
        <f>TRIM(UPPER(IFERROR(_xlfn.TEXTBEFORE('query (10)'!L2404,"("),'query (10)'!L2404)))</f>
        <v>OUTER RING RACEWAY GRINDING M/C</v>
      </c>
      <c r="E2404" s="38" t="str">
        <f>IFERROR(TRIM(UPPER(_xlfn.TEXTBEFORE(_xlfn.TEXTAFTER('query (10)'!L2404,"("),")"))),"")</f>
        <v/>
      </c>
      <c r="F2404" s="38" t="str">
        <f>TRIM('query (10)'!K2404)</f>
        <v>WP Grinding1</v>
      </c>
      <c r="G2404" s="38" t="str">
        <f>IF('query (10)'!J2404="","",'query (10)'!J2404)</f>
        <v>Air Cylinder</v>
      </c>
      <c r="H2404" s="38" t="str">
        <f>TRIM(UPPER('query (10)'!J2404))</f>
        <v>AIR CYLINDER</v>
      </c>
      <c r="I2404" s="38" t="str">
        <f>IF('query (10)'!F2404="","",'query (10)'!F2404)</f>
        <v>Time-based Maintenance</v>
      </c>
      <c r="J2404" s="38" t="str">
        <f>IF('query (10)'!F2404="","",IFERROR(INDEX(Cleaning_Rules!$B$14:$B$17,MATCH(TRIM('query (10)'!F2404),Cleaning_Rules!$A$14:$A$17,0)),"UNKNOWN"))</f>
        <v>TBM</v>
      </c>
      <c r="K2404" s="38" t="str">
        <f>IF('query (10)'!G2404="","",'query (10)'!G2404)</f>
        <v>เสร็จสิ้น</v>
      </c>
      <c r="L2404" s="38" t="str">
        <f>IF('query (10)'!G2404="","MISSING",IFERROR(INDEX(Cleaning_Rules!$B$5:$B$10,MATCH(TRIM('query (10)'!G2404),Cleaning_Rules!$A$5:$A$10,0)),"UNKNOWN"))</f>
        <v>COMPLETED</v>
      </c>
      <c r="M2404" s="38" t="str">
        <f>IF('query (10)'!I2404="","",'query (10)'!I2404)</f>
        <v>Mechanical</v>
      </c>
      <c r="N2404" s="38" t="str">
        <f>IF('query (10)'!O2404="","",'query (10)'!O2404)</f>
        <v>Part Change</v>
      </c>
      <c r="O2404" s="38" t="str">
        <f>IF('query (10)'!P2404="","",'query (10)'!P2404)</f>
        <v>Medium</v>
      </c>
      <c r="P2404" s="38" t="str">
        <f>IF('query (10)'!N2404="","",'query (10)'!N2404)</f>
        <v>Replace air cylinder inlet transfer pusher adv.-ret. according to the 3Y pm schedule.
model : MGPM20V-250Z</v>
      </c>
      <c r="Q2404" s="38" t="str">
        <f>TRIM('query (10)'!N2404)</f>
        <v>Replace air cylinder inlet transfer pusher adv.-ret. according to the 3Y pm schedule.
model : MGPM20V-250Z</v>
      </c>
      <c r="R2404" s="38" t="str">
        <f>TRIM(UPPER('query (10)'!R2404))</f>
        <v>COMPACT CYLINDER</v>
      </c>
      <c r="S2404" s="38" t="str">
        <f>TRIM(UPPER('query (10)'!S2404))</f>
        <v>MGPM20V-250Z-M9BAL</v>
      </c>
      <c r="T2404" s="38" t="str">
        <f>IF('query (10)'!Q2404="","",TRIM(UPPER('query (10)'!Q2404)))</f>
        <v/>
      </c>
      <c r="U2404" s="38" t="str">
        <f>IF('query (10)'!T2404="","",'query (10)'!T2404)</f>
        <v/>
      </c>
      <c r="V2404" s="39" t="str">
        <f>IF('query (10)'!T2404="","",IFERROR(VALUE('query (10)'!T2404),""))</f>
        <v/>
      </c>
      <c r="W2404" s="40">
        <f>IF('query (10)'!U2404="","",'query (10)'!U2404)</f>
        <v>0</v>
      </c>
      <c r="X2404" s="39">
        <f>IF('query (10)'!V2404="","",'query (10)'!V2404)</f>
        <v>365</v>
      </c>
      <c r="Y2404" s="41">
        <f>IF('query (10)'!W2404="","",'query (10)'!W2404)</f>
        <v>46141</v>
      </c>
      <c r="Z2404" s="41">
        <f>IF('query (10)'!X2404="","",'query (10)'!X2404)</f>
        <v>46154</v>
      </c>
      <c r="AA2404" s="41">
        <f>IF('query (10)'!Y2404="","",'query (10)'!Y2404)</f>
        <v>46154</v>
      </c>
      <c r="AB2404" s="41">
        <f>IF('query (10)'!Z2404="","",'query (10)'!Z2404)</f>
        <v>46519</v>
      </c>
      <c r="AC2404" s="38" t="str">
        <f>IF(OR('query (10)'!AA2404="",COUNTIF(Cleaning_Rules!$A$21:$A$26,TRIM('query (10)'!AA2404))&gt;0),"",TRIM('query (10)'!AA2404))</f>
        <v/>
      </c>
      <c r="AD2404" s="38" t="str">
        <f>IF('query (10)'!AB2404="","",TRIM(IFERROR(_xlfn.TEXTBEFORE('query (10)'!AB2404,"("),'query (10)'!AB2404)))</f>
        <v>เริ่มซ่อมงาน PM แล้ว รับผิดชอบโดย CHETSADA PHIWBANG</v>
      </c>
      <c r="AE2404" s="38" t="str">
        <f>IFERROR(LOWER(TRIM(_xlfn.TEXTBEFORE(_xlfn.TEXTAFTER('query (10)'!AB2404,"("),")"))),"")</f>
        <v>chetsada@nsk.com</v>
      </c>
      <c r="AF2404" s="38" t="str">
        <f>IF('query (10)'!AD2404="","",TRIM('query (10)'!AD2404))</f>
        <v>เจษฎา ผิวบาง</v>
      </c>
      <c r="AG2404" s="38" t="str">
        <f>IF('query (10)'!AE2404="","",TRIM('query (10)'!AE2404))</f>
        <v>เจษฎา ผิวบาง</v>
      </c>
      <c r="AH2404" s="38" t="str">
        <f>IF('query (10)'!AF2404="","",IFERROR(VALUE('query (10)'!AF2404),""))</f>
        <v/>
      </c>
      <c r="AI2404" s="38" t="str">
        <f>IF('query (10)'!AG2404="","",TRIM('query (10)'!AG2404))</f>
        <v/>
      </c>
      <c r="AJ2404" s="38" t="str">
        <f>IF('query (10)'!AH2404="","",IFERROR(VALUE('query (10)'!AH2404),""))</f>
        <v/>
      </c>
      <c r="AK2404" s="38" t="str">
        <f>IF('query (10)'!AI2404="","",TRIM('query (10)'!AI2404))</f>
        <v/>
      </c>
      <c r="AL2404" s="42">
        <f t="shared" si="185"/>
        <v>2026</v>
      </c>
      <c r="AM2404" s="42" t="str">
        <f t="shared" si="186"/>
        <v>2026-04</v>
      </c>
      <c r="AN2404" s="42" t="str">
        <f t="shared" ca="1" si="187"/>
        <v/>
      </c>
      <c r="AO2404" s="42" t="str">
        <f t="shared" si="188"/>
        <v>GR-241 | OUTER RING RACEWAY GRINDING M/C | WP Grinding1 | AIR CYLINDER | Time-based Maintenance | Mechanical | Part Change | Medium | Replace air cylinder inlet transfer pusher adv.-ret. according to the 3Y pm schedule.
model : MGPM20V-250Z | COMPACT CYLINDER | MGPM20V-250Z-M9BAL | เริ่มซ่อมงาน PM แล้ว รับผิดชอบโดย CHETSADA PHIWBANG | เจษฎา ผิวบาง</v>
      </c>
      <c r="AP2404" s="42" t="str">
        <f>_xlfn.TEXTJOIN("; ",TRUE,IF(COUNTA('query (10)'!A2404:AK2404)&lt;=6,"NEAR_EMPTY_ROW",""),IF($K2404="","MISSING_STATUS",""),IF(AND($K2404="เสร็จสิ้น",$Z2404=""),"DONE_NO_ACTUAL_DATE",""),IF(AND($I2404="Condition-based Maintenance",$AH2404=""),"CBM_NO_MEASUREMENT",""),IF(OR($X2404="",$X2404=0),"INVALID_PERIOD",""),IF(AND($AA2404&lt;&gt;"",$AB2404&lt;&gt;"",$AB2404&lt;$AA2404),"DATE_SEQUENCE_ERROR",""),IF(AND($AB2404&lt;&gt;"",$AB2404&gt;DATE(2030,12,31)),"DATE_OUTLIER",""),IF($C2404="","MISSING_QRCODE",""),IF($J2404="UNKNOWN","UNKNOWN_PM_TYPE",""),IF($L2404="UNKNOWN","UNKNOWN_STATUS",""))</f>
        <v/>
      </c>
      <c r="AQ2404" s="42" t="str">
        <f t="shared" si="189"/>
        <v>NO</v>
      </c>
    </row>
    <row r="2405" spans="1:43" x14ac:dyDescent="0.3">
      <c r="A2405" s="38">
        <f>IF('query (10)'!A2405="","",'query (10)'!A2405)</f>
        <v>2654</v>
      </c>
      <c r="B2405" s="38">
        <f>IF('query (10)'!B2405="","",'query (10)'!B2405)</f>
        <v>21286</v>
      </c>
      <c r="C2405" s="38" t="str">
        <f>TRIM(UPPER('query (10)'!M2405))</f>
        <v>GR-241</v>
      </c>
      <c r="D2405" s="38" t="str">
        <f>TRIM(UPPER(IFERROR(_xlfn.TEXTBEFORE('query (10)'!L2405,"("),'query (10)'!L2405)))</f>
        <v>OUTER RING RACEWAY GRINDING M/C</v>
      </c>
      <c r="E2405" s="38" t="str">
        <f>IFERROR(TRIM(UPPER(_xlfn.TEXTBEFORE(_xlfn.TEXTAFTER('query (10)'!L2405,"("),")"))),"")</f>
        <v/>
      </c>
      <c r="F2405" s="38" t="str">
        <f>TRIM('query (10)'!K2405)</f>
        <v>WP Grinding1</v>
      </c>
      <c r="G2405" s="38" t="str">
        <f>IF('query (10)'!J2405="","",'query (10)'!J2405)</f>
        <v>Air Cylinder</v>
      </c>
      <c r="H2405" s="38" t="str">
        <f>TRIM(UPPER('query (10)'!J2405))</f>
        <v>AIR CYLINDER</v>
      </c>
      <c r="I2405" s="38" t="str">
        <f>IF('query (10)'!F2405="","",'query (10)'!F2405)</f>
        <v>Time-based Maintenance</v>
      </c>
      <c r="J2405" s="38" t="str">
        <f>IF('query (10)'!F2405="","",IFERROR(INDEX(Cleaning_Rules!$B$14:$B$17,MATCH(TRIM('query (10)'!F2405),Cleaning_Rules!$A$14:$A$17,0)),"UNKNOWN"))</f>
        <v>TBM</v>
      </c>
      <c r="K2405" s="38" t="str">
        <f>IF('query (10)'!G2405="","",'query (10)'!G2405)</f>
        <v>แก้ไขแผน</v>
      </c>
      <c r="L2405" s="38" t="str">
        <f>IF('query (10)'!G2405="","MISSING",IFERROR(INDEX(Cleaning_Rules!$B$5:$B$10,MATCH(TRIM('query (10)'!G2405),Cleaning_Rules!$A$5:$A$10,0)),"UNKNOWN"))</f>
        <v>PLAN_REVISED</v>
      </c>
      <c r="M2405" s="38" t="str">
        <f>IF('query (10)'!I2405="","",'query (10)'!I2405)</f>
        <v>Mechanical</v>
      </c>
      <c r="N2405" s="38" t="str">
        <f>IF('query (10)'!O2405="","",'query (10)'!O2405)</f>
        <v>Part Change</v>
      </c>
      <c r="O2405" s="38" t="str">
        <f>IF('query (10)'!P2405="","",'query (10)'!P2405)</f>
        <v>Medium</v>
      </c>
      <c r="P2405" s="38" t="str">
        <f>IF('query (10)'!N2405="","",'query (10)'!N2405)</f>
        <v>Replace air cylinder inlet transfer divider adv.-ret. according to the 3Y pm schedule.
model : CDQ2KB20-20DZ</v>
      </c>
      <c r="Q2405" s="38" t="str">
        <f>TRIM('query (10)'!N2405)</f>
        <v>Replace air cylinder inlet transfer divider adv.-ret. according to the 3Y pm schedule.
model : CDQ2KB20-20DZ</v>
      </c>
      <c r="R2405" s="38" t="str">
        <f>TRIM(UPPER('query (10)'!R2405))</f>
        <v>AIR CYLINDER</v>
      </c>
      <c r="S2405" s="38" t="str">
        <f>TRIM(UPPER('query (10)'!S2405))</f>
        <v>CDQ2KB20-20DZ</v>
      </c>
      <c r="T2405" s="38" t="str">
        <f>IF('query (10)'!Q2405="","",TRIM(UPPER('query (10)'!Q2405)))</f>
        <v/>
      </c>
      <c r="U2405" s="38" t="str">
        <f>IF('query (10)'!T2405="","",'query (10)'!T2405)</f>
        <v/>
      </c>
      <c r="V2405" s="39" t="str">
        <f>IF('query (10)'!T2405="","",IFERROR(VALUE('query (10)'!T2405),""))</f>
        <v/>
      </c>
      <c r="W2405" s="40">
        <f>IF('query (10)'!U2405="","",'query (10)'!U2405)</f>
        <v>0</v>
      </c>
      <c r="X2405" s="39">
        <f>IF('query (10)'!V2405="","",'query (10)'!V2405)</f>
        <v>365</v>
      </c>
      <c r="Y2405" s="41">
        <f>IF('query (10)'!W2405="","",'query (10)'!W2405)</f>
        <v>46170</v>
      </c>
      <c r="Z2405" s="41" t="str">
        <f>IF('query (10)'!X2405="","",'query (10)'!X2405)</f>
        <v/>
      </c>
      <c r="AA2405" s="41">
        <f>IF('query (10)'!Y2405="","",'query (10)'!Y2405)</f>
        <v>46170</v>
      </c>
      <c r="AB2405" s="41">
        <f>IF('query (10)'!Z2405="","",'query (10)'!Z2405)</f>
        <v>46535</v>
      </c>
      <c r="AC2405" s="38" t="str">
        <f>IF(OR('query (10)'!AA2405="",COUNTIF(Cleaning_Rules!$A$21:$A$26,TRIM('query (10)'!AA2405))&gt;0),"",TRIM('query (10)'!AA2405))</f>
        <v/>
      </c>
      <c r="AD2405" s="38" t="str">
        <f>IF('query (10)'!AB2405="","",TRIM(IFERROR(_xlfn.TEXTBEFORE('query (10)'!AB2405,"("),'query (10)'!AB2405)))</f>
        <v/>
      </c>
      <c r="AE2405" s="38" t="str">
        <f>IFERROR(LOWER(TRIM(_xlfn.TEXTBEFORE(_xlfn.TEXTAFTER('query (10)'!AB2405,"("),")"))),"")</f>
        <v/>
      </c>
      <c r="AF2405" s="38" t="str">
        <f>IF('query (10)'!AD2405="","",TRIM('query (10)'!AD2405))</f>
        <v>เจษฎา ผิวบาง</v>
      </c>
      <c r="AG2405" s="38" t="str">
        <f>IF('query (10)'!AE2405="","",TRIM('query (10)'!AE2405))</f>
        <v>จักรภัทร โคตรสมบัติ</v>
      </c>
      <c r="AH2405" s="38" t="str">
        <f>IF('query (10)'!AF2405="","",IFERROR(VALUE('query (10)'!AF2405),""))</f>
        <v/>
      </c>
      <c r="AI2405" s="38" t="str">
        <f>IF('query (10)'!AG2405="","",TRIM('query (10)'!AG2405))</f>
        <v/>
      </c>
      <c r="AJ2405" s="38" t="str">
        <f>IF('query (10)'!AH2405="","",IFERROR(VALUE('query (10)'!AH2405),""))</f>
        <v/>
      </c>
      <c r="AK2405" s="38" t="str">
        <f>IF('query (10)'!AI2405="","",TRIM('query (10)'!AI2405))</f>
        <v/>
      </c>
      <c r="AL2405" s="42">
        <f t="shared" si="185"/>
        <v>2026</v>
      </c>
      <c r="AM2405" s="42" t="str">
        <f t="shared" si="186"/>
        <v>2026-05</v>
      </c>
      <c r="AN2405" s="42" t="str">
        <f t="shared" ca="1" si="187"/>
        <v>ON_SCHEDULE</v>
      </c>
      <c r="AO2405" s="42" t="str">
        <f t="shared" si="188"/>
        <v>GR-241 | OUTER RING RACEWAY GRINDING M/C | WP Grinding1 | AIR CYLINDER | Time-based Maintenance | Mechanical | Part Change | Medium | Replace air cylinder inlet transfer divider adv.-ret. according to the 3Y pm schedule.
model : CDQ2KB20-20DZ | AIR CYLINDER | CDQ2KB20-20DZ | จักรภัทร โคตรสมบัติ</v>
      </c>
      <c r="AP2405" s="42" t="str">
        <f>_xlfn.TEXTJOIN("; ",TRUE,IF(COUNTA('query (10)'!A2405:AK2405)&lt;=6,"NEAR_EMPTY_ROW",""),IF($K2405="","MISSING_STATUS",""),IF(AND($K2405="เสร็จสิ้น",$Z2405=""),"DONE_NO_ACTUAL_DATE",""),IF(AND($I2405="Condition-based Maintenance",$AH2405=""),"CBM_NO_MEASUREMENT",""),IF(OR($X2405="",$X2405=0),"INVALID_PERIOD",""),IF(AND($AA2405&lt;&gt;"",$AB2405&lt;&gt;"",$AB2405&lt;$AA2405),"DATE_SEQUENCE_ERROR",""),IF(AND($AB2405&lt;&gt;"",$AB2405&gt;DATE(2030,12,31)),"DATE_OUTLIER",""),IF($C2405="","MISSING_QRCODE",""),IF($J2405="UNKNOWN","UNKNOWN_PM_TYPE",""),IF($L2405="UNKNOWN","UNKNOWN_STATUS",""))</f>
        <v/>
      </c>
      <c r="AQ2405" s="42" t="str">
        <f t="shared" si="189"/>
        <v>NO</v>
      </c>
    </row>
    <row r="2406" spans="1:43" x14ac:dyDescent="0.3">
      <c r="A2406" s="38">
        <f>IF('query (10)'!A2406="","",'query (10)'!A2406)</f>
        <v>2655</v>
      </c>
      <c r="B2406" s="38">
        <f>IF('query (10)'!B2406="","",'query (10)'!B2406)</f>
        <v>20454</v>
      </c>
      <c r="C2406" s="38" t="str">
        <f>TRIM(UPPER('query (10)'!M2406))</f>
        <v>GR-241</v>
      </c>
      <c r="D2406" s="38" t="str">
        <f>TRIM(UPPER(IFERROR(_xlfn.TEXTBEFORE('query (10)'!L2406,"("),'query (10)'!L2406)))</f>
        <v>OUTER RING RACEWAY GRINDING M/C</v>
      </c>
      <c r="E2406" s="38" t="str">
        <f>IFERROR(TRIM(UPPER(_xlfn.TEXTBEFORE(_xlfn.TEXTAFTER('query (10)'!L2406,"("),")"))),"")</f>
        <v/>
      </c>
      <c r="F2406" s="38" t="str">
        <f>TRIM('query (10)'!K2406)</f>
        <v>WP Grinding1</v>
      </c>
      <c r="G2406" s="38" t="str">
        <f>IF('query (10)'!J2406="","",'query (10)'!J2406)</f>
        <v>Air Cylinder</v>
      </c>
      <c r="H2406" s="38" t="str">
        <f>TRIM(UPPER('query (10)'!J2406))</f>
        <v>AIR CYLINDER</v>
      </c>
      <c r="I2406" s="38" t="str">
        <f>IF('query (10)'!F2406="","",'query (10)'!F2406)</f>
        <v>Time-based Maintenance</v>
      </c>
      <c r="J2406" s="38" t="str">
        <f>IF('query (10)'!F2406="","",IFERROR(INDEX(Cleaning_Rules!$B$14:$B$17,MATCH(TRIM('query (10)'!F2406),Cleaning_Rules!$A$14:$A$17,0)),"UNKNOWN"))</f>
        <v>TBM</v>
      </c>
      <c r="K2406" s="38" t="str">
        <f>IF('query (10)'!G2406="","",'query (10)'!G2406)</f>
        <v>เสร็จสิ้น</v>
      </c>
      <c r="L2406" s="38" t="str">
        <f>IF('query (10)'!G2406="","MISSING",IFERROR(INDEX(Cleaning_Rules!$B$5:$B$10,MATCH(TRIM('query (10)'!G2406),Cleaning_Rules!$A$5:$A$10,0)),"UNKNOWN"))</f>
        <v>COMPLETED</v>
      </c>
      <c r="M2406" s="38" t="str">
        <f>IF('query (10)'!I2406="","",'query (10)'!I2406)</f>
        <v>Mechanical</v>
      </c>
      <c r="N2406" s="38" t="str">
        <f>IF('query (10)'!O2406="","",'query (10)'!O2406)</f>
        <v>Part Change</v>
      </c>
      <c r="O2406" s="38" t="str">
        <f>IF('query (10)'!P2406="","",'query (10)'!P2406)</f>
        <v>Medium</v>
      </c>
      <c r="P2406" s="38" t="str">
        <f>IF('query (10)'!N2406="","",'query (10)'!N2406)</f>
        <v>Replace air cylinder inlet transfer lifter up-down according to the 3Y pm schedule.
model : MY1C16G-300L</v>
      </c>
      <c r="Q2406" s="38" t="str">
        <f>TRIM('query (10)'!N2406)</f>
        <v>Replace air cylinder inlet transfer lifter up-down according to the 3Y pm schedule.
model : MY1C16G-300L</v>
      </c>
      <c r="R2406" s="38" t="str">
        <f>TRIM(UPPER('query (10)'!R2406))</f>
        <v>AIR CYLINDER</v>
      </c>
      <c r="S2406" s="38" t="str">
        <f>TRIM(UPPER('query (10)'!S2406))</f>
        <v>MY1C16G-300L-X2397</v>
      </c>
      <c r="T2406" s="38" t="str">
        <f>IF('query (10)'!Q2406="","",TRIM(UPPER('query (10)'!Q2406)))</f>
        <v/>
      </c>
      <c r="U2406" s="38" t="str">
        <f>IF('query (10)'!T2406="","",'query (10)'!T2406)</f>
        <v/>
      </c>
      <c r="V2406" s="39" t="str">
        <f>IF('query (10)'!T2406="","",IFERROR(VALUE('query (10)'!T2406),""))</f>
        <v/>
      </c>
      <c r="W2406" s="40">
        <f>IF('query (10)'!U2406="","",'query (10)'!U2406)</f>
        <v>0</v>
      </c>
      <c r="X2406" s="39">
        <f>IF('query (10)'!V2406="","",'query (10)'!V2406)</f>
        <v>365</v>
      </c>
      <c r="Y2406" s="41">
        <f>IF('query (10)'!W2406="","",'query (10)'!W2406)</f>
        <v>46141</v>
      </c>
      <c r="Z2406" s="41">
        <f>IF('query (10)'!X2406="","",'query (10)'!X2406)</f>
        <v>46154</v>
      </c>
      <c r="AA2406" s="41">
        <f>IF('query (10)'!Y2406="","",'query (10)'!Y2406)</f>
        <v>46154</v>
      </c>
      <c r="AB2406" s="41">
        <f>IF('query (10)'!Z2406="","",'query (10)'!Z2406)</f>
        <v>46519</v>
      </c>
      <c r="AC2406" s="38" t="str">
        <f>IF(OR('query (10)'!AA2406="",COUNTIF(Cleaning_Rules!$A$21:$A$26,TRIM('query (10)'!AA2406))&gt;0),"",TRIM('query (10)'!AA2406))</f>
        <v/>
      </c>
      <c r="AD2406" s="38" t="str">
        <f>IF('query (10)'!AB2406="","",TRIM(IFERROR(_xlfn.TEXTBEFORE('query (10)'!AB2406,"("),'query (10)'!AB2406)))</f>
        <v>เริ่มซ่อมงาน PM แล้ว รับผิดชอบโดย CHETSADA PHIWBANG</v>
      </c>
      <c r="AE2406" s="38" t="str">
        <f>IFERROR(LOWER(TRIM(_xlfn.TEXTBEFORE(_xlfn.TEXTAFTER('query (10)'!AB2406,"("),")"))),"")</f>
        <v>chetsada@nsk.com</v>
      </c>
      <c r="AF2406" s="38" t="str">
        <f>IF('query (10)'!AD2406="","",TRIM('query (10)'!AD2406))</f>
        <v>เจษฎา ผิวบาง</v>
      </c>
      <c r="AG2406" s="38" t="str">
        <f>IF('query (10)'!AE2406="","",TRIM('query (10)'!AE2406))</f>
        <v>เจษฎา ผิวบาง</v>
      </c>
      <c r="AH2406" s="38" t="str">
        <f>IF('query (10)'!AF2406="","",IFERROR(VALUE('query (10)'!AF2406),""))</f>
        <v/>
      </c>
      <c r="AI2406" s="38" t="str">
        <f>IF('query (10)'!AG2406="","",TRIM('query (10)'!AG2406))</f>
        <v/>
      </c>
      <c r="AJ2406" s="38" t="str">
        <f>IF('query (10)'!AH2406="","",IFERROR(VALUE('query (10)'!AH2406),""))</f>
        <v/>
      </c>
      <c r="AK2406" s="38" t="str">
        <f>IF('query (10)'!AI2406="","",TRIM('query (10)'!AI2406))</f>
        <v/>
      </c>
      <c r="AL2406" s="42">
        <f t="shared" si="185"/>
        <v>2026</v>
      </c>
      <c r="AM2406" s="42" t="str">
        <f t="shared" si="186"/>
        <v>2026-04</v>
      </c>
      <c r="AN2406" s="42" t="str">
        <f t="shared" ca="1" si="187"/>
        <v/>
      </c>
      <c r="AO2406" s="42" t="str">
        <f t="shared" si="188"/>
        <v>GR-241 | OUTER RING RACEWAY GRINDING M/C | WP Grinding1 | AIR CYLINDER | Time-based Maintenance | Mechanical | Part Change | Medium | Replace air cylinder inlet transfer lifter up-down according to the 3Y pm schedule.
model : MY1C16G-300L | AIR CYLINDER | MY1C16G-300L-X2397 | เริ่มซ่อมงาน PM แล้ว รับผิดชอบโดย CHETSADA PHIWBANG | เจษฎา ผิวบาง</v>
      </c>
      <c r="AP2406" s="42" t="str">
        <f>_xlfn.TEXTJOIN("; ",TRUE,IF(COUNTA('query (10)'!A2406:AK2406)&lt;=6,"NEAR_EMPTY_ROW",""),IF($K2406="","MISSING_STATUS",""),IF(AND($K2406="เสร็จสิ้น",$Z2406=""),"DONE_NO_ACTUAL_DATE",""),IF(AND($I2406="Condition-based Maintenance",$AH2406=""),"CBM_NO_MEASUREMENT",""),IF(OR($X2406="",$X2406=0),"INVALID_PERIOD",""),IF(AND($AA2406&lt;&gt;"",$AB2406&lt;&gt;"",$AB2406&lt;$AA2406),"DATE_SEQUENCE_ERROR",""),IF(AND($AB2406&lt;&gt;"",$AB2406&gt;DATE(2030,12,31)),"DATE_OUTLIER",""),IF($C2406="","MISSING_QRCODE",""),IF($J2406="UNKNOWN","UNKNOWN_PM_TYPE",""),IF($L2406="UNKNOWN","UNKNOWN_STATUS",""))</f>
        <v/>
      </c>
      <c r="AQ2406" s="42" t="str">
        <f t="shared" si="189"/>
        <v>NO</v>
      </c>
    </row>
    <row r="2407" spans="1:43" x14ac:dyDescent="0.3">
      <c r="A2407" s="38">
        <f>IF('query (10)'!A2407="","",'query (10)'!A2407)</f>
        <v>2656</v>
      </c>
      <c r="B2407" s="38">
        <f>IF('query (10)'!B2407="","",'query (10)'!B2407)</f>
        <v>20467</v>
      </c>
      <c r="C2407" s="38" t="str">
        <f>TRIM(UPPER('query (10)'!M2407))</f>
        <v>GR-095</v>
      </c>
      <c r="D2407" s="38" t="str">
        <f>TRIM(UPPER(IFERROR(_xlfn.TEXTBEFORE('query (10)'!L2407,"("),'query (10)'!L2407)))</f>
        <v>INNER RING RACEWAY GRINDING M/C</v>
      </c>
      <c r="E2407" s="38" t="str">
        <f>IFERROR(TRIM(UPPER(_xlfn.TEXTBEFORE(_xlfn.TEXTAFTER('query (10)'!L2407,"("),")"))),"")</f>
        <v/>
      </c>
      <c r="F2407" s="38" t="str">
        <f>TRIM('query (10)'!K2407)</f>
        <v>SB1</v>
      </c>
      <c r="G2407" s="38" t="str">
        <f>IF('query (10)'!J2407="","",'query (10)'!J2407)</f>
        <v xml:space="preserve">Lubricant </v>
      </c>
      <c r="H2407" s="38" t="str">
        <f>TRIM(UPPER('query (10)'!J2407))</f>
        <v>LUBRICANT</v>
      </c>
      <c r="I2407" s="38" t="str">
        <f>IF('query (10)'!F2407="","",'query (10)'!F2407)</f>
        <v>Time-based Maintenance</v>
      </c>
      <c r="J2407" s="38" t="str">
        <f>IF('query (10)'!F2407="","",IFERROR(INDEX(Cleaning_Rules!$B$14:$B$17,MATCH(TRIM('query (10)'!F2407),Cleaning_Rules!$A$14:$A$17,0)),"UNKNOWN"))</f>
        <v>TBM</v>
      </c>
      <c r="K2407" s="38" t="str">
        <f>IF('query (10)'!G2407="","",'query (10)'!G2407)</f>
        <v>เสร็จสิ้น</v>
      </c>
      <c r="L2407" s="38" t="str">
        <f>IF('query (10)'!G2407="","MISSING",IFERROR(INDEX(Cleaning_Rules!$B$5:$B$10,MATCH(TRIM('query (10)'!G2407),Cleaning_Rules!$A$5:$A$10,0)),"UNKNOWN"))</f>
        <v>COMPLETED</v>
      </c>
      <c r="M2407" s="38" t="str">
        <f>IF('query (10)'!I2407="","",'query (10)'!I2407)</f>
        <v>Mechanical</v>
      </c>
      <c r="N2407" s="38" t="str">
        <f>IF('query (10)'!O2407="","",'query (10)'!O2407)</f>
        <v>Inspection</v>
      </c>
      <c r="O2407" s="38" t="str">
        <f>IF('query (10)'!P2407="","",'query (10)'!P2407)</f>
        <v>Medium</v>
      </c>
      <c r="P2407" s="38" t="str">
        <f>IF('query (10)'!N2407="","",'query (10)'!N2407)</f>
        <v>cleaning ventury ตามรอบการใช้งาน</v>
      </c>
      <c r="Q2407" s="38" t="str">
        <f>TRIM('query (10)'!N2407)</f>
        <v>cleaning ventury ตามรอบการใช้งาน</v>
      </c>
      <c r="R2407" s="38" t="str">
        <f>TRIM(UPPER('query (10)'!R2407))</f>
        <v/>
      </c>
      <c r="S2407" s="38" t="str">
        <f>TRIM(UPPER('query (10)'!S2407))</f>
        <v/>
      </c>
      <c r="T2407" s="38" t="str">
        <f>IF('query (10)'!Q2407="","",TRIM(UPPER('query (10)'!Q2407)))</f>
        <v/>
      </c>
      <c r="U2407" s="38" t="str">
        <f>IF('query (10)'!T2407="","",'query (10)'!T2407)</f>
        <v/>
      </c>
      <c r="V2407" s="39" t="str">
        <f>IF('query (10)'!T2407="","",IFERROR(VALUE('query (10)'!T2407),""))</f>
        <v/>
      </c>
      <c r="W2407" s="40">
        <f>IF('query (10)'!U2407="","",'query (10)'!U2407)</f>
        <v>0</v>
      </c>
      <c r="X2407" s="39">
        <f>IF('query (10)'!V2407="","",'query (10)'!V2407)</f>
        <v>180</v>
      </c>
      <c r="Y2407" s="41">
        <f>IF('query (10)'!W2407="","",'query (10)'!W2407)</f>
        <v>46132</v>
      </c>
      <c r="Z2407" s="41">
        <f>IF('query (10)'!X2407="","",'query (10)'!X2407)</f>
        <v>46178</v>
      </c>
      <c r="AA2407" s="41">
        <f>IF('query (10)'!Y2407="","",'query (10)'!Y2407)</f>
        <v>46178</v>
      </c>
      <c r="AB2407" s="41">
        <f>IF('query (10)'!Z2407="","",'query (10)'!Z2407)</f>
        <v>46358</v>
      </c>
      <c r="AC2407" s="38" t="str">
        <f>IF(OR('query (10)'!AA2407="",COUNTIF(Cleaning_Rules!$A$21:$A$26,TRIM('query (10)'!AA2407))&gt;0),"",TRIM('query (10)'!AA2407))</f>
        <v/>
      </c>
      <c r="AD2407" s="38" t="str">
        <f>IF('query (10)'!AB2407="","",TRIM(IFERROR(_xlfn.TEXTBEFORE('query (10)'!AB2407,"("),'query (10)'!AB2407)))</f>
        <v>เริ่มซ่อมงาน PM แล้ว รับผิดชอบโดย JAKKAPAT KHOTSOMBAT</v>
      </c>
      <c r="AE2407" s="38" t="str">
        <f>IFERROR(LOWER(TRIM(_xlfn.TEXTBEFORE(_xlfn.TEXTAFTER('query (10)'!AB2407,"("),")"))),"")</f>
        <v>jakkapat@nsk.com</v>
      </c>
      <c r="AF2407" s="38" t="str">
        <f>IF('query (10)'!AD2407="","",TRIM('query (10)'!AD2407))</f>
        <v>ภูชิต กุลเสรี</v>
      </c>
      <c r="AG2407" s="38" t="str">
        <f>IF('query (10)'!AE2407="","",TRIM('query (10)'!AE2407))</f>
        <v>จักรภัทร โคตรสมบัติ</v>
      </c>
      <c r="AH2407" s="38" t="str">
        <f>IF('query (10)'!AF2407="","",IFERROR(VALUE('query (10)'!AF2407),""))</f>
        <v/>
      </c>
      <c r="AI2407" s="38" t="str">
        <f>IF('query (10)'!AG2407="","",TRIM('query (10)'!AG2407))</f>
        <v/>
      </c>
      <c r="AJ2407" s="38" t="str">
        <f>IF('query (10)'!AH2407="","",IFERROR(VALUE('query (10)'!AH2407),""))</f>
        <v/>
      </c>
      <c r="AK2407" s="38" t="str">
        <f>IF('query (10)'!AI2407="","",TRIM('query (10)'!AI2407))</f>
        <v/>
      </c>
      <c r="AL2407" s="42">
        <f t="shared" si="185"/>
        <v>2026</v>
      </c>
      <c r="AM2407" s="42" t="str">
        <f t="shared" si="186"/>
        <v>2026-04</v>
      </c>
      <c r="AN2407" s="42" t="str">
        <f t="shared" ca="1" si="187"/>
        <v/>
      </c>
      <c r="AO2407" s="42" t="str">
        <f t="shared" si="188"/>
        <v>GR-095 | INNER RING RACEWAY GRINDING M/C | SB1 | LUBRICANT | Time-based Maintenance | Mechanical | Inspection | Medium | cleaning ventury ตามรอบการใช้งาน | เริ่มซ่อมงาน PM แล้ว รับผิดชอบโดย JAKKAPAT KHOTSOMBAT | จักรภัทร โคตรสมบัติ</v>
      </c>
      <c r="AP2407" s="42" t="str">
        <f>_xlfn.TEXTJOIN("; ",TRUE,IF(COUNTA('query (10)'!A2407:AK2407)&lt;=6,"NEAR_EMPTY_ROW",""),IF($K2407="","MISSING_STATUS",""),IF(AND($K2407="เสร็จสิ้น",$Z2407=""),"DONE_NO_ACTUAL_DATE",""),IF(AND($I2407="Condition-based Maintenance",$AH2407=""),"CBM_NO_MEASUREMENT",""),IF(OR($X2407="",$X2407=0),"INVALID_PERIOD",""),IF(AND($AA2407&lt;&gt;"",$AB2407&lt;&gt;"",$AB2407&lt;$AA2407),"DATE_SEQUENCE_ERROR",""),IF(AND($AB2407&lt;&gt;"",$AB2407&gt;DATE(2030,12,31)),"DATE_OUTLIER",""),IF($C2407="","MISSING_QRCODE",""),IF($J2407="UNKNOWN","UNKNOWN_PM_TYPE",""),IF($L2407="UNKNOWN","UNKNOWN_STATUS",""))</f>
        <v/>
      </c>
      <c r="AQ2407" s="42" t="str">
        <f t="shared" si="189"/>
        <v>NO</v>
      </c>
    </row>
    <row r="2408" spans="1:43" x14ac:dyDescent="0.3">
      <c r="A2408" s="38">
        <f>IF('query (10)'!A2408="","",'query (10)'!A2408)</f>
        <v>2657</v>
      </c>
      <c r="B2408" s="38">
        <f>IF('query (10)'!B2408="","",'query (10)'!B2408)</f>
        <v>20468</v>
      </c>
      <c r="C2408" s="38" t="str">
        <f>TRIM(UPPER('query (10)'!M2408))</f>
        <v>GR-097</v>
      </c>
      <c r="D2408" s="38" t="str">
        <f>TRIM(UPPER(IFERROR(_xlfn.TEXTBEFORE('query (10)'!L2408,"("),'query (10)'!L2408)))</f>
        <v>INNER RING BORE GRINDING M/C</v>
      </c>
      <c r="E2408" s="38" t="str">
        <f>IFERROR(TRIM(UPPER(_xlfn.TEXTBEFORE(_xlfn.TEXTAFTER('query (10)'!L2408,"("),")"))),"")</f>
        <v/>
      </c>
      <c r="F2408" s="38" t="str">
        <f>TRIM('query (10)'!K2408)</f>
        <v>SB1</v>
      </c>
      <c r="G2408" s="38" t="str">
        <f>IF('query (10)'!J2408="","",'query (10)'!J2408)</f>
        <v xml:space="preserve">Lubricant </v>
      </c>
      <c r="H2408" s="38" t="str">
        <f>TRIM(UPPER('query (10)'!J2408))</f>
        <v>LUBRICANT</v>
      </c>
      <c r="I2408" s="38" t="str">
        <f>IF('query (10)'!F2408="","",'query (10)'!F2408)</f>
        <v>Time-based Maintenance</v>
      </c>
      <c r="J2408" s="38" t="str">
        <f>IF('query (10)'!F2408="","",IFERROR(INDEX(Cleaning_Rules!$B$14:$B$17,MATCH(TRIM('query (10)'!F2408),Cleaning_Rules!$A$14:$A$17,0)),"UNKNOWN"))</f>
        <v>TBM</v>
      </c>
      <c r="K2408" s="38" t="str">
        <f>IF('query (10)'!G2408="","",'query (10)'!G2408)</f>
        <v>เสร็จสิ้น</v>
      </c>
      <c r="L2408" s="38" t="str">
        <f>IF('query (10)'!G2408="","MISSING",IFERROR(INDEX(Cleaning_Rules!$B$5:$B$10,MATCH(TRIM('query (10)'!G2408),Cleaning_Rules!$A$5:$A$10,0)),"UNKNOWN"))</f>
        <v>COMPLETED</v>
      </c>
      <c r="M2408" s="38" t="str">
        <f>IF('query (10)'!I2408="","",'query (10)'!I2408)</f>
        <v>Mechanical</v>
      </c>
      <c r="N2408" s="38" t="str">
        <f>IF('query (10)'!O2408="","",'query (10)'!O2408)</f>
        <v>Inspection</v>
      </c>
      <c r="O2408" s="38" t="str">
        <f>IF('query (10)'!P2408="","",'query (10)'!P2408)</f>
        <v>Medium</v>
      </c>
      <c r="P2408" s="38" t="str">
        <f>IF('query (10)'!N2408="","",'query (10)'!N2408)</f>
        <v>cleaning ventury ตามรอบการใช้งาน</v>
      </c>
      <c r="Q2408" s="38" t="str">
        <f>TRIM('query (10)'!N2408)</f>
        <v>cleaning ventury ตามรอบการใช้งาน</v>
      </c>
      <c r="R2408" s="38" t="str">
        <f>TRIM(UPPER('query (10)'!R2408))</f>
        <v/>
      </c>
      <c r="S2408" s="38" t="str">
        <f>TRIM(UPPER('query (10)'!S2408))</f>
        <v/>
      </c>
      <c r="T2408" s="38" t="str">
        <f>IF('query (10)'!Q2408="","",TRIM(UPPER('query (10)'!Q2408)))</f>
        <v/>
      </c>
      <c r="U2408" s="38" t="str">
        <f>IF('query (10)'!T2408="","",'query (10)'!T2408)</f>
        <v/>
      </c>
      <c r="V2408" s="39" t="str">
        <f>IF('query (10)'!T2408="","",IFERROR(VALUE('query (10)'!T2408),""))</f>
        <v/>
      </c>
      <c r="W2408" s="40">
        <f>IF('query (10)'!U2408="","",'query (10)'!U2408)</f>
        <v>0</v>
      </c>
      <c r="X2408" s="39">
        <f>IF('query (10)'!V2408="","",'query (10)'!V2408)</f>
        <v>180</v>
      </c>
      <c r="Y2408" s="41">
        <f>IF('query (10)'!W2408="","",'query (10)'!W2408)</f>
        <v>46132</v>
      </c>
      <c r="Z2408" s="41">
        <f>IF('query (10)'!X2408="","",'query (10)'!X2408)</f>
        <v>46178</v>
      </c>
      <c r="AA2408" s="41">
        <f>IF('query (10)'!Y2408="","",'query (10)'!Y2408)</f>
        <v>46178</v>
      </c>
      <c r="AB2408" s="41">
        <f>IF('query (10)'!Z2408="","",'query (10)'!Z2408)</f>
        <v>46358</v>
      </c>
      <c r="AC2408" s="38" t="str">
        <f>IF(OR('query (10)'!AA2408="",COUNTIF(Cleaning_Rules!$A$21:$A$26,TRIM('query (10)'!AA2408))&gt;0),"",TRIM('query (10)'!AA2408))</f>
        <v/>
      </c>
      <c r="AD2408" s="38" t="str">
        <f>IF('query (10)'!AB2408="","",TRIM(IFERROR(_xlfn.TEXTBEFORE('query (10)'!AB2408,"("),'query (10)'!AB2408)))</f>
        <v>เริ่มซ่อมงาน PM แล้ว รับผิดชอบโดย JAKKAPAT KHOTSOMBAT</v>
      </c>
      <c r="AE2408" s="38" t="str">
        <f>IFERROR(LOWER(TRIM(_xlfn.TEXTBEFORE(_xlfn.TEXTAFTER('query (10)'!AB2408,"("),")"))),"")</f>
        <v>jakkapat@nsk.com</v>
      </c>
      <c r="AF2408" s="38" t="str">
        <f>IF('query (10)'!AD2408="","",TRIM('query (10)'!AD2408))</f>
        <v>ภูชิต กุลเสรี</v>
      </c>
      <c r="AG2408" s="38" t="str">
        <f>IF('query (10)'!AE2408="","",TRIM('query (10)'!AE2408))</f>
        <v>จักรภัทร โคตรสมบัติ</v>
      </c>
      <c r="AH2408" s="38" t="str">
        <f>IF('query (10)'!AF2408="","",IFERROR(VALUE('query (10)'!AF2408),""))</f>
        <v/>
      </c>
      <c r="AI2408" s="38" t="str">
        <f>IF('query (10)'!AG2408="","",TRIM('query (10)'!AG2408))</f>
        <v/>
      </c>
      <c r="AJ2408" s="38" t="str">
        <f>IF('query (10)'!AH2408="","",IFERROR(VALUE('query (10)'!AH2408),""))</f>
        <v/>
      </c>
      <c r="AK2408" s="38" t="str">
        <f>IF('query (10)'!AI2408="","",TRIM('query (10)'!AI2408))</f>
        <v/>
      </c>
      <c r="AL2408" s="42">
        <f t="shared" si="185"/>
        <v>2026</v>
      </c>
      <c r="AM2408" s="42" t="str">
        <f t="shared" si="186"/>
        <v>2026-04</v>
      </c>
      <c r="AN2408" s="42" t="str">
        <f t="shared" ca="1" si="187"/>
        <v/>
      </c>
      <c r="AO2408" s="42" t="str">
        <f t="shared" si="188"/>
        <v>GR-097 | INNER RING BORE GRINDING M/C | SB1 | LUBRICANT | Time-based Maintenance | Mechanical | Inspection | Medium | cleaning ventury ตามรอบการใช้งาน | เริ่มซ่อมงาน PM แล้ว รับผิดชอบโดย JAKKAPAT KHOTSOMBAT | จักรภัทร โคตรสมบัติ</v>
      </c>
      <c r="AP2408" s="42" t="str">
        <f>_xlfn.TEXTJOIN("; ",TRUE,IF(COUNTA('query (10)'!A2408:AK2408)&lt;=6,"NEAR_EMPTY_ROW",""),IF($K2408="","MISSING_STATUS",""),IF(AND($K2408="เสร็จสิ้น",$Z2408=""),"DONE_NO_ACTUAL_DATE",""),IF(AND($I2408="Condition-based Maintenance",$AH2408=""),"CBM_NO_MEASUREMENT",""),IF(OR($X2408="",$X2408=0),"INVALID_PERIOD",""),IF(AND($AA2408&lt;&gt;"",$AB2408&lt;&gt;"",$AB2408&lt;$AA2408),"DATE_SEQUENCE_ERROR",""),IF(AND($AB2408&lt;&gt;"",$AB2408&gt;DATE(2030,12,31)),"DATE_OUTLIER",""),IF($C2408="","MISSING_QRCODE",""),IF($J2408="UNKNOWN","UNKNOWN_PM_TYPE",""),IF($L2408="UNKNOWN","UNKNOWN_STATUS",""))</f>
        <v/>
      </c>
      <c r="AQ2408" s="42" t="str">
        <f t="shared" si="189"/>
        <v>NO</v>
      </c>
    </row>
    <row r="2409" spans="1:43" x14ac:dyDescent="0.3">
      <c r="A2409" s="38">
        <f>IF('query (10)'!A2409="","",'query (10)'!A2409)</f>
        <v>2658</v>
      </c>
      <c r="B2409" s="38">
        <f>IF('query (10)'!B2409="","",'query (10)'!B2409)</f>
        <v>20469</v>
      </c>
      <c r="C2409" s="38" t="str">
        <f>TRIM(UPPER('query (10)'!M2409))</f>
        <v>GR-100</v>
      </c>
      <c r="D2409" s="38" t="str">
        <f>TRIM(UPPER(IFERROR(_xlfn.TEXTBEFORE('query (10)'!L2409,"("),'query (10)'!L2409)))</f>
        <v>INNER RING RACEWAY SUPER FINISH M/C</v>
      </c>
      <c r="E2409" s="38" t="str">
        <f>IFERROR(TRIM(UPPER(_xlfn.TEXTBEFORE(_xlfn.TEXTAFTER('query (10)'!L2409,"("),")"))),"")</f>
        <v/>
      </c>
      <c r="F2409" s="38" t="str">
        <f>TRIM('query (10)'!K2409)</f>
        <v>SB1</v>
      </c>
      <c r="G2409" s="38" t="str">
        <f>IF('query (10)'!J2409="","",'query (10)'!J2409)</f>
        <v xml:space="preserve">Lubricant </v>
      </c>
      <c r="H2409" s="38" t="str">
        <f>TRIM(UPPER('query (10)'!J2409))</f>
        <v>LUBRICANT</v>
      </c>
      <c r="I2409" s="38" t="str">
        <f>IF('query (10)'!F2409="","",'query (10)'!F2409)</f>
        <v>Time-based Maintenance</v>
      </c>
      <c r="J2409" s="38" t="str">
        <f>IF('query (10)'!F2409="","",IFERROR(INDEX(Cleaning_Rules!$B$14:$B$17,MATCH(TRIM('query (10)'!F2409),Cleaning_Rules!$A$14:$A$17,0)),"UNKNOWN"))</f>
        <v>TBM</v>
      </c>
      <c r="K2409" s="38" t="str">
        <f>IF('query (10)'!G2409="","",'query (10)'!G2409)</f>
        <v>เสร็จสิ้น</v>
      </c>
      <c r="L2409" s="38" t="str">
        <f>IF('query (10)'!G2409="","MISSING",IFERROR(INDEX(Cleaning_Rules!$B$5:$B$10,MATCH(TRIM('query (10)'!G2409),Cleaning_Rules!$A$5:$A$10,0)),"UNKNOWN"))</f>
        <v>COMPLETED</v>
      </c>
      <c r="M2409" s="38" t="str">
        <f>IF('query (10)'!I2409="","",'query (10)'!I2409)</f>
        <v>Mechanical</v>
      </c>
      <c r="N2409" s="38" t="str">
        <f>IF('query (10)'!O2409="","",'query (10)'!O2409)</f>
        <v>Inspection</v>
      </c>
      <c r="O2409" s="38" t="str">
        <f>IF('query (10)'!P2409="","",'query (10)'!P2409)</f>
        <v>Medium</v>
      </c>
      <c r="P2409" s="38" t="str">
        <f>IF('query (10)'!N2409="","",'query (10)'!N2409)</f>
        <v>cleaning ventury ตามรอบการใช้งาน</v>
      </c>
      <c r="Q2409" s="38" t="str">
        <f>TRIM('query (10)'!N2409)</f>
        <v>cleaning ventury ตามรอบการใช้งาน</v>
      </c>
      <c r="R2409" s="38" t="str">
        <f>TRIM(UPPER('query (10)'!R2409))</f>
        <v/>
      </c>
      <c r="S2409" s="38" t="str">
        <f>TRIM(UPPER('query (10)'!S2409))</f>
        <v/>
      </c>
      <c r="T2409" s="38" t="str">
        <f>IF('query (10)'!Q2409="","",TRIM(UPPER('query (10)'!Q2409)))</f>
        <v/>
      </c>
      <c r="U2409" s="38" t="str">
        <f>IF('query (10)'!T2409="","",'query (10)'!T2409)</f>
        <v/>
      </c>
      <c r="V2409" s="39" t="str">
        <f>IF('query (10)'!T2409="","",IFERROR(VALUE('query (10)'!T2409),""))</f>
        <v/>
      </c>
      <c r="W2409" s="40">
        <f>IF('query (10)'!U2409="","",'query (10)'!U2409)</f>
        <v>0</v>
      </c>
      <c r="X2409" s="39">
        <f>IF('query (10)'!V2409="","",'query (10)'!V2409)</f>
        <v>180</v>
      </c>
      <c r="Y2409" s="41">
        <f>IF('query (10)'!W2409="","",'query (10)'!W2409)</f>
        <v>46132</v>
      </c>
      <c r="Z2409" s="41">
        <f>IF('query (10)'!X2409="","",'query (10)'!X2409)</f>
        <v>46178</v>
      </c>
      <c r="AA2409" s="41">
        <f>IF('query (10)'!Y2409="","",'query (10)'!Y2409)</f>
        <v>46178</v>
      </c>
      <c r="AB2409" s="41">
        <f>IF('query (10)'!Z2409="","",'query (10)'!Z2409)</f>
        <v>46358</v>
      </c>
      <c r="AC2409" s="38" t="str">
        <f>IF(OR('query (10)'!AA2409="",COUNTIF(Cleaning_Rules!$A$21:$A$26,TRIM('query (10)'!AA2409))&gt;0),"",TRIM('query (10)'!AA2409))</f>
        <v/>
      </c>
      <c r="AD2409" s="38" t="str">
        <f>IF('query (10)'!AB2409="","",TRIM(IFERROR(_xlfn.TEXTBEFORE('query (10)'!AB2409,"("),'query (10)'!AB2409)))</f>
        <v>เริ่มซ่อมงาน PM แล้ว รับผิดชอบโดย JAKKAPAT KHOTSOMBAT</v>
      </c>
      <c r="AE2409" s="38" t="str">
        <f>IFERROR(LOWER(TRIM(_xlfn.TEXTBEFORE(_xlfn.TEXTAFTER('query (10)'!AB2409,"("),")"))),"")</f>
        <v>jakkapat@nsk.com</v>
      </c>
      <c r="AF2409" s="38" t="str">
        <f>IF('query (10)'!AD2409="","",TRIM('query (10)'!AD2409))</f>
        <v>ภูชิต กุลเสรี</v>
      </c>
      <c r="AG2409" s="38" t="str">
        <f>IF('query (10)'!AE2409="","",TRIM('query (10)'!AE2409))</f>
        <v>จักรภัทร โคตรสมบัติ</v>
      </c>
      <c r="AH2409" s="38" t="str">
        <f>IF('query (10)'!AF2409="","",IFERROR(VALUE('query (10)'!AF2409),""))</f>
        <v/>
      </c>
      <c r="AI2409" s="38" t="str">
        <f>IF('query (10)'!AG2409="","",TRIM('query (10)'!AG2409))</f>
        <v/>
      </c>
      <c r="AJ2409" s="38" t="str">
        <f>IF('query (10)'!AH2409="","",IFERROR(VALUE('query (10)'!AH2409),""))</f>
        <v/>
      </c>
      <c r="AK2409" s="38" t="str">
        <f>IF('query (10)'!AI2409="","",TRIM('query (10)'!AI2409))</f>
        <v/>
      </c>
      <c r="AL2409" s="42">
        <f t="shared" si="185"/>
        <v>2026</v>
      </c>
      <c r="AM2409" s="42" t="str">
        <f t="shared" si="186"/>
        <v>2026-04</v>
      </c>
      <c r="AN2409" s="42" t="str">
        <f t="shared" ca="1" si="187"/>
        <v/>
      </c>
      <c r="AO2409" s="42" t="str">
        <f t="shared" si="188"/>
        <v>GR-100 | INNER RING RACEWAY SUPER FINISH M/C | SB1 | LUBRICANT | Time-based Maintenance | Mechanical | Inspection | Medium | cleaning ventury ตามรอบการใช้งาน | เริ่มซ่อมงาน PM แล้ว รับผิดชอบโดย JAKKAPAT KHOTSOMBAT | จักรภัทร โคตรสมบัติ</v>
      </c>
      <c r="AP2409" s="42" t="str">
        <f>_xlfn.TEXTJOIN("; ",TRUE,IF(COUNTA('query (10)'!A2409:AK2409)&lt;=6,"NEAR_EMPTY_ROW",""),IF($K2409="","MISSING_STATUS",""),IF(AND($K2409="เสร็จสิ้น",$Z2409=""),"DONE_NO_ACTUAL_DATE",""),IF(AND($I2409="Condition-based Maintenance",$AH2409=""),"CBM_NO_MEASUREMENT",""),IF(OR($X2409="",$X2409=0),"INVALID_PERIOD",""),IF(AND($AA2409&lt;&gt;"",$AB2409&lt;&gt;"",$AB2409&lt;$AA2409),"DATE_SEQUENCE_ERROR",""),IF(AND($AB2409&lt;&gt;"",$AB2409&gt;DATE(2030,12,31)),"DATE_OUTLIER",""),IF($C2409="","MISSING_QRCODE",""),IF($J2409="UNKNOWN","UNKNOWN_PM_TYPE",""),IF($L2409="UNKNOWN","UNKNOWN_STATUS",""))</f>
        <v/>
      </c>
      <c r="AQ2409" s="42" t="str">
        <f t="shared" si="189"/>
        <v>NO</v>
      </c>
    </row>
    <row r="2410" spans="1:43" x14ac:dyDescent="0.3">
      <c r="A2410" s="38">
        <f>IF('query (10)'!A2410="","",'query (10)'!A2410)</f>
        <v>2659</v>
      </c>
      <c r="B2410" s="38">
        <f>IF('query (10)'!B2410="","",'query (10)'!B2410)</f>
        <v>20470</v>
      </c>
      <c r="C2410" s="38" t="str">
        <f>TRIM(UPPER('query (10)'!M2410))</f>
        <v>GR-104</v>
      </c>
      <c r="D2410" s="38" t="str">
        <f>TRIM(UPPER(IFERROR(_xlfn.TEXTBEFORE('query (10)'!L2410,"("),'query (10)'!L2410)))</f>
        <v>OUTER RING RACEWAY GRINDING M/C</v>
      </c>
      <c r="E2410" s="38" t="str">
        <f>IFERROR(TRIM(UPPER(_xlfn.TEXTBEFORE(_xlfn.TEXTAFTER('query (10)'!L2410,"("),")"))),"")</f>
        <v/>
      </c>
      <c r="F2410" s="38" t="str">
        <f>TRIM('query (10)'!K2410)</f>
        <v>SB1</v>
      </c>
      <c r="G2410" s="38" t="str">
        <f>IF('query (10)'!J2410="","",'query (10)'!J2410)</f>
        <v xml:space="preserve">Lubricant </v>
      </c>
      <c r="H2410" s="38" t="str">
        <f>TRIM(UPPER('query (10)'!J2410))</f>
        <v>LUBRICANT</v>
      </c>
      <c r="I2410" s="38" t="str">
        <f>IF('query (10)'!F2410="","",'query (10)'!F2410)</f>
        <v>Time-based Maintenance</v>
      </c>
      <c r="J2410" s="38" t="str">
        <f>IF('query (10)'!F2410="","",IFERROR(INDEX(Cleaning_Rules!$B$14:$B$17,MATCH(TRIM('query (10)'!F2410),Cleaning_Rules!$A$14:$A$17,0)),"UNKNOWN"))</f>
        <v>TBM</v>
      </c>
      <c r="K2410" s="38" t="str">
        <f>IF('query (10)'!G2410="","",'query (10)'!G2410)</f>
        <v>เสร็จสิ้น</v>
      </c>
      <c r="L2410" s="38" t="str">
        <f>IF('query (10)'!G2410="","MISSING",IFERROR(INDEX(Cleaning_Rules!$B$5:$B$10,MATCH(TRIM('query (10)'!G2410),Cleaning_Rules!$A$5:$A$10,0)),"UNKNOWN"))</f>
        <v>COMPLETED</v>
      </c>
      <c r="M2410" s="38" t="str">
        <f>IF('query (10)'!I2410="","",'query (10)'!I2410)</f>
        <v>Mechanical</v>
      </c>
      <c r="N2410" s="38" t="str">
        <f>IF('query (10)'!O2410="","",'query (10)'!O2410)</f>
        <v>Inspection</v>
      </c>
      <c r="O2410" s="38" t="str">
        <f>IF('query (10)'!P2410="","",'query (10)'!P2410)</f>
        <v>Medium</v>
      </c>
      <c r="P2410" s="38" t="str">
        <f>IF('query (10)'!N2410="","",'query (10)'!N2410)</f>
        <v>cleaning ventury ตามรอบการใช้งาน</v>
      </c>
      <c r="Q2410" s="38" t="str">
        <f>TRIM('query (10)'!N2410)</f>
        <v>cleaning ventury ตามรอบการใช้งาน</v>
      </c>
      <c r="R2410" s="38" t="str">
        <f>TRIM(UPPER('query (10)'!R2410))</f>
        <v/>
      </c>
      <c r="S2410" s="38" t="str">
        <f>TRIM(UPPER('query (10)'!S2410))</f>
        <v/>
      </c>
      <c r="T2410" s="38" t="str">
        <f>IF('query (10)'!Q2410="","",TRIM(UPPER('query (10)'!Q2410)))</f>
        <v/>
      </c>
      <c r="U2410" s="38" t="str">
        <f>IF('query (10)'!T2410="","",'query (10)'!T2410)</f>
        <v/>
      </c>
      <c r="V2410" s="39" t="str">
        <f>IF('query (10)'!T2410="","",IFERROR(VALUE('query (10)'!T2410),""))</f>
        <v/>
      </c>
      <c r="W2410" s="40">
        <f>IF('query (10)'!U2410="","",'query (10)'!U2410)</f>
        <v>0</v>
      </c>
      <c r="X2410" s="39">
        <f>IF('query (10)'!V2410="","",'query (10)'!V2410)</f>
        <v>180</v>
      </c>
      <c r="Y2410" s="41">
        <f>IF('query (10)'!W2410="","",'query (10)'!W2410)</f>
        <v>46132</v>
      </c>
      <c r="Z2410" s="41">
        <f>IF('query (10)'!X2410="","",'query (10)'!X2410)</f>
        <v>46178</v>
      </c>
      <c r="AA2410" s="41">
        <f>IF('query (10)'!Y2410="","",'query (10)'!Y2410)</f>
        <v>46178</v>
      </c>
      <c r="AB2410" s="41">
        <f>IF('query (10)'!Z2410="","",'query (10)'!Z2410)</f>
        <v>46358</v>
      </c>
      <c r="AC2410" s="38" t="str">
        <f>IF(OR('query (10)'!AA2410="",COUNTIF(Cleaning_Rules!$A$21:$A$26,TRIM('query (10)'!AA2410))&gt;0),"",TRIM('query (10)'!AA2410))</f>
        <v/>
      </c>
      <c r="AD2410" s="38" t="str">
        <f>IF('query (10)'!AB2410="","",TRIM(IFERROR(_xlfn.TEXTBEFORE('query (10)'!AB2410,"("),'query (10)'!AB2410)))</f>
        <v>เริ่มซ่อมงาน PM แล้ว รับผิดชอบโดย JAKKAPAT KHOTSOMBAT</v>
      </c>
      <c r="AE2410" s="38" t="str">
        <f>IFERROR(LOWER(TRIM(_xlfn.TEXTBEFORE(_xlfn.TEXTAFTER('query (10)'!AB2410,"("),")"))),"")</f>
        <v>jakkapat@nsk.com</v>
      </c>
      <c r="AF2410" s="38" t="str">
        <f>IF('query (10)'!AD2410="","",TRIM('query (10)'!AD2410))</f>
        <v>ภูชิต กุลเสรี</v>
      </c>
      <c r="AG2410" s="38" t="str">
        <f>IF('query (10)'!AE2410="","",TRIM('query (10)'!AE2410))</f>
        <v>จักรภัทร โคตรสมบัติ</v>
      </c>
      <c r="AH2410" s="38" t="str">
        <f>IF('query (10)'!AF2410="","",IFERROR(VALUE('query (10)'!AF2410),""))</f>
        <v/>
      </c>
      <c r="AI2410" s="38" t="str">
        <f>IF('query (10)'!AG2410="","",TRIM('query (10)'!AG2410))</f>
        <v/>
      </c>
      <c r="AJ2410" s="38" t="str">
        <f>IF('query (10)'!AH2410="","",IFERROR(VALUE('query (10)'!AH2410),""))</f>
        <v/>
      </c>
      <c r="AK2410" s="38" t="str">
        <f>IF('query (10)'!AI2410="","",TRIM('query (10)'!AI2410))</f>
        <v/>
      </c>
      <c r="AL2410" s="42">
        <f t="shared" si="185"/>
        <v>2026</v>
      </c>
      <c r="AM2410" s="42" t="str">
        <f t="shared" si="186"/>
        <v>2026-04</v>
      </c>
      <c r="AN2410" s="42" t="str">
        <f t="shared" ca="1" si="187"/>
        <v/>
      </c>
      <c r="AO2410" s="42" t="str">
        <f t="shared" si="188"/>
        <v>GR-104 | OUTER RING RACEWAY GRINDING M/C | SB1 | LUBRICANT | Time-based Maintenance | Mechanical | Inspection | Medium | cleaning ventury ตามรอบการใช้งาน | เริ่มซ่อมงาน PM แล้ว รับผิดชอบโดย JAKKAPAT KHOTSOMBAT | จักรภัทร โคตรสมบัติ</v>
      </c>
      <c r="AP2410" s="42" t="str">
        <f>_xlfn.TEXTJOIN("; ",TRUE,IF(COUNTA('query (10)'!A2410:AK2410)&lt;=6,"NEAR_EMPTY_ROW",""),IF($K2410="","MISSING_STATUS",""),IF(AND($K2410="เสร็จสิ้น",$Z2410=""),"DONE_NO_ACTUAL_DATE",""),IF(AND($I2410="Condition-based Maintenance",$AH2410=""),"CBM_NO_MEASUREMENT",""),IF(OR($X2410="",$X2410=0),"INVALID_PERIOD",""),IF(AND($AA2410&lt;&gt;"",$AB2410&lt;&gt;"",$AB2410&lt;$AA2410),"DATE_SEQUENCE_ERROR",""),IF(AND($AB2410&lt;&gt;"",$AB2410&gt;DATE(2030,12,31)),"DATE_OUTLIER",""),IF($C2410="","MISSING_QRCODE",""),IF($J2410="UNKNOWN","UNKNOWN_PM_TYPE",""),IF($L2410="UNKNOWN","UNKNOWN_STATUS",""))</f>
        <v/>
      </c>
      <c r="AQ2410" s="42" t="str">
        <f t="shared" si="189"/>
        <v>NO</v>
      </c>
    </row>
    <row r="2411" spans="1:43" x14ac:dyDescent="0.3">
      <c r="A2411" s="38">
        <f>IF('query (10)'!A2411="","",'query (10)'!A2411)</f>
        <v>2660</v>
      </c>
      <c r="B2411" s="38">
        <f>IF('query (10)'!B2411="","",'query (10)'!B2411)</f>
        <v>20471</v>
      </c>
      <c r="C2411" s="38" t="str">
        <f>TRIM(UPPER('query (10)'!M2411))</f>
        <v>GR-106</v>
      </c>
      <c r="D2411" s="38" t="str">
        <f>TRIM(UPPER(IFERROR(_xlfn.TEXTBEFORE('query (10)'!L2411,"("),'query (10)'!L2411)))</f>
        <v>OUTER RING RACEWAY SUPER FINISH M/C</v>
      </c>
      <c r="E2411" s="38" t="str">
        <f>IFERROR(TRIM(UPPER(_xlfn.TEXTBEFORE(_xlfn.TEXTAFTER('query (10)'!L2411,"("),")"))),"")</f>
        <v/>
      </c>
      <c r="F2411" s="38" t="str">
        <f>TRIM('query (10)'!K2411)</f>
        <v>SB1</v>
      </c>
      <c r="G2411" s="38" t="str">
        <f>IF('query (10)'!J2411="","",'query (10)'!J2411)</f>
        <v xml:space="preserve">Lubricant </v>
      </c>
      <c r="H2411" s="38" t="str">
        <f>TRIM(UPPER('query (10)'!J2411))</f>
        <v>LUBRICANT</v>
      </c>
      <c r="I2411" s="38" t="str">
        <f>IF('query (10)'!F2411="","",'query (10)'!F2411)</f>
        <v>Time-based Maintenance</v>
      </c>
      <c r="J2411" s="38" t="str">
        <f>IF('query (10)'!F2411="","",IFERROR(INDEX(Cleaning_Rules!$B$14:$B$17,MATCH(TRIM('query (10)'!F2411),Cleaning_Rules!$A$14:$A$17,0)),"UNKNOWN"))</f>
        <v>TBM</v>
      </c>
      <c r="K2411" s="38" t="str">
        <f>IF('query (10)'!G2411="","",'query (10)'!G2411)</f>
        <v>เสร็จสิ้น</v>
      </c>
      <c r="L2411" s="38" t="str">
        <f>IF('query (10)'!G2411="","MISSING",IFERROR(INDEX(Cleaning_Rules!$B$5:$B$10,MATCH(TRIM('query (10)'!G2411),Cleaning_Rules!$A$5:$A$10,0)),"UNKNOWN"))</f>
        <v>COMPLETED</v>
      </c>
      <c r="M2411" s="38" t="str">
        <f>IF('query (10)'!I2411="","",'query (10)'!I2411)</f>
        <v>Mechanical</v>
      </c>
      <c r="N2411" s="38" t="str">
        <f>IF('query (10)'!O2411="","",'query (10)'!O2411)</f>
        <v>Inspection</v>
      </c>
      <c r="O2411" s="38" t="str">
        <f>IF('query (10)'!P2411="","",'query (10)'!P2411)</f>
        <v>Medium</v>
      </c>
      <c r="P2411" s="38" t="str">
        <f>IF('query (10)'!N2411="","",'query (10)'!N2411)</f>
        <v>cleaning ventury ตามรอบการใช้งาน</v>
      </c>
      <c r="Q2411" s="38" t="str">
        <f>TRIM('query (10)'!N2411)</f>
        <v>cleaning ventury ตามรอบการใช้งาน</v>
      </c>
      <c r="R2411" s="38" t="str">
        <f>TRIM(UPPER('query (10)'!R2411))</f>
        <v/>
      </c>
      <c r="S2411" s="38" t="str">
        <f>TRIM(UPPER('query (10)'!S2411))</f>
        <v/>
      </c>
      <c r="T2411" s="38" t="str">
        <f>IF('query (10)'!Q2411="","",TRIM(UPPER('query (10)'!Q2411)))</f>
        <v/>
      </c>
      <c r="U2411" s="38" t="str">
        <f>IF('query (10)'!T2411="","",'query (10)'!T2411)</f>
        <v/>
      </c>
      <c r="V2411" s="39" t="str">
        <f>IF('query (10)'!T2411="","",IFERROR(VALUE('query (10)'!T2411),""))</f>
        <v/>
      </c>
      <c r="W2411" s="40">
        <f>IF('query (10)'!U2411="","",'query (10)'!U2411)</f>
        <v>0</v>
      </c>
      <c r="X2411" s="39">
        <f>IF('query (10)'!V2411="","",'query (10)'!V2411)</f>
        <v>180</v>
      </c>
      <c r="Y2411" s="41">
        <f>IF('query (10)'!W2411="","",'query (10)'!W2411)</f>
        <v>46132</v>
      </c>
      <c r="Z2411" s="41">
        <f>IF('query (10)'!X2411="","",'query (10)'!X2411)</f>
        <v>46183</v>
      </c>
      <c r="AA2411" s="41">
        <f>IF('query (10)'!Y2411="","",'query (10)'!Y2411)</f>
        <v>46183</v>
      </c>
      <c r="AB2411" s="41">
        <f>IF('query (10)'!Z2411="","",'query (10)'!Z2411)</f>
        <v>46363</v>
      </c>
      <c r="AC2411" s="38" t="str">
        <f>IF(OR('query (10)'!AA2411="",COUNTIF(Cleaning_Rules!$A$21:$A$26,TRIM('query (10)'!AA2411))&gt;0),"",TRIM('query (10)'!AA2411))</f>
        <v/>
      </c>
      <c r="AD2411" s="38" t="str">
        <f>IF('query (10)'!AB2411="","",TRIM(IFERROR(_xlfn.TEXTBEFORE('query (10)'!AB2411,"("),'query (10)'!AB2411)))</f>
        <v>เริ่มซ่อมงาน PM แล้ว รับผิดชอบโดย JAKKAPAT KHOTSOMBAT</v>
      </c>
      <c r="AE2411" s="38" t="str">
        <f>IFERROR(LOWER(TRIM(_xlfn.TEXTBEFORE(_xlfn.TEXTAFTER('query (10)'!AB2411,"("),")"))),"")</f>
        <v>jakkapat@nsk.com</v>
      </c>
      <c r="AF2411" s="38" t="str">
        <f>IF('query (10)'!AD2411="","",TRIM('query (10)'!AD2411))</f>
        <v>ภูชิต กุลเสรี</v>
      </c>
      <c r="AG2411" s="38" t="str">
        <f>IF('query (10)'!AE2411="","",TRIM('query (10)'!AE2411))</f>
        <v>จักรภัทร โคตรสมบัติ</v>
      </c>
      <c r="AH2411" s="38" t="str">
        <f>IF('query (10)'!AF2411="","",IFERROR(VALUE('query (10)'!AF2411),""))</f>
        <v/>
      </c>
      <c r="AI2411" s="38" t="str">
        <f>IF('query (10)'!AG2411="","",TRIM('query (10)'!AG2411))</f>
        <v/>
      </c>
      <c r="AJ2411" s="38" t="str">
        <f>IF('query (10)'!AH2411="","",IFERROR(VALUE('query (10)'!AH2411),""))</f>
        <v/>
      </c>
      <c r="AK2411" s="38" t="str">
        <f>IF('query (10)'!AI2411="","",TRIM('query (10)'!AI2411))</f>
        <v/>
      </c>
      <c r="AL2411" s="42">
        <f t="shared" si="185"/>
        <v>2026</v>
      </c>
      <c r="AM2411" s="42" t="str">
        <f t="shared" si="186"/>
        <v>2026-04</v>
      </c>
      <c r="AN2411" s="42" t="str">
        <f t="shared" ca="1" si="187"/>
        <v/>
      </c>
      <c r="AO2411" s="42" t="str">
        <f t="shared" si="188"/>
        <v>GR-106 | OUTER RING RACEWAY SUPER FINISH M/C | SB1 | LUBRICANT | Time-based Maintenance | Mechanical | Inspection | Medium | cleaning ventury ตามรอบการใช้งาน | เริ่มซ่อมงาน PM แล้ว รับผิดชอบโดย JAKKAPAT KHOTSOMBAT | จักรภัทร โคตรสมบัติ</v>
      </c>
      <c r="AP2411" s="42" t="str">
        <f>_xlfn.TEXTJOIN("; ",TRUE,IF(COUNTA('query (10)'!A2411:AK2411)&lt;=6,"NEAR_EMPTY_ROW",""),IF($K2411="","MISSING_STATUS",""),IF(AND($K2411="เสร็จสิ้น",$Z2411=""),"DONE_NO_ACTUAL_DATE",""),IF(AND($I2411="Condition-based Maintenance",$AH2411=""),"CBM_NO_MEASUREMENT",""),IF(OR($X2411="",$X2411=0),"INVALID_PERIOD",""),IF(AND($AA2411&lt;&gt;"",$AB2411&lt;&gt;"",$AB2411&lt;$AA2411),"DATE_SEQUENCE_ERROR",""),IF(AND($AB2411&lt;&gt;"",$AB2411&gt;DATE(2030,12,31)),"DATE_OUTLIER",""),IF($C2411="","MISSING_QRCODE",""),IF($J2411="UNKNOWN","UNKNOWN_PM_TYPE",""),IF($L2411="UNKNOWN","UNKNOWN_STATUS",""))</f>
        <v/>
      </c>
      <c r="AQ2411" s="42" t="str">
        <f t="shared" si="189"/>
        <v>NO</v>
      </c>
    </row>
    <row r="2412" spans="1:43" x14ac:dyDescent="0.3">
      <c r="A2412" s="38">
        <f>IF('query (10)'!A2412="","",'query (10)'!A2412)</f>
        <v>2661</v>
      </c>
      <c r="B2412" s="38">
        <f>IF('query (10)'!B2412="","",'query (10)'!B2412)</f>
        <v>20472</v>
      </c>
      <c r="C2412" s="38" t="str">
        <f>TRIM(UPPER('query (10)'!M2412))</f>
        <v>GR-217</v>
      </c>
      <c r="D2412" s="38" t="str">
        <f>TRIM(UPPER(IFERROR(_xlfn.TEXTBEFORE('query (10)'!L2412,"("),'query (10)'!L2412)))</f>
        <v>INNER RING RACEWAY SUPER FINISH M/C</v>
      </c>
      <c r="E2412" s="38" t="str">
        <f>IFERROR(TRIM(UPPER(_xlfn.TEXTBEFORE(_xlfn.TEXTAFTER('query (10)'!L2412,"("),")"))),"")</f>
        <v/>
      </c>
      <c r="F2412" s="38" t="str">
        <f>TRIM('query (10)'!K2412)</f>
        <v>SB2</v>
      </c>
      <c r="G2412" s="38" t="str">
        <f>IF('query (10)'!J2412="","",'query (10)'!J2412)</f>
        <v>Accuracy</v>
      </c>
      <c r="H2412" s="38" t="str">
        <f>TRIM(UPPER('query (10)'!J2412))</f>
        <v>ACCURACY</v>
      </c>
      <c r="I2412" s="38" t="str">
        <f>IF('query (10)'!F2412="","",'query (10)'!F2412)</f>
        <v>Time-based Maintenance</v>
      </c>
      <c r="J2412" s="38" t="str">
        <f>IF('query (10)'!F2412="","",IFERROR(INDEX(Cleaning_Rules!$B$14:$B$17,MATCH(TRIM('query (10)'!F2412),Cleaning_Rules!$A$14:$A$17,0)),"UNKNOWN"))</f>
        <v>TBM</v>
      </c>
      <c r="K2412" s="38" t="str">
        <f>IF('query (10)'!G2412="","",'query (10)'!G2412)</f>
        <v>เสร็จสิ้น</v>
      </c>
      <c r="L2412" s="38" t="str">
        <f>IF('query (10)'!G2412="","MISSING",IFERROR(INDEX(Cleaning_Rules!$B$5:$B$10,MATCH(TRIM('query (10)'!G2412),Cleaning_Rules!$A$5:$A$10,0)),"UNKNOWN"))</f>
        <v>COMPLETED</v>
      </c>
      <c r="M2412" s="38" t="str">
        <f>IF('query (10)'!I2412="","",'query (10)'!I2412)</f>
        <v>Mechanical</v>
      </c>
      <c r="N2412" s="38" t="str">
        <f>IF('query (10)'!O2412="","",'query (10)'!O2412)</f>
        <v>Inspection</v>
      </c>
      <c r="O2412" s="38" t="str">
        <f>IF('query (10)'!P2412="","",'query (10)'!P2412)</f>
        <v>Medium</v>
      </c>
      <c r="P2412" s="38" t="str">
        <f>IF('query (10)'!N2412="","",'query (10)'!N2412)</f>
        <v>check center hight work head ตามรอบการใช้งาน</v>
      </c>
      <c r="Q2412" s="38" t="str">
        <f>TRIM('query (10)'!N2412)</f>
        <v>check center hight work head ตามรอบการใช้งาน</v>
      </c>
      <c r="R2412" s="38" t="str">
        <f>TRIM(UPPER('query (10)'!R2412))</f>
        <v/>
      </c>
      <c r="S2412" s="38" t="str">
        <f>TRIM(UPPER('query (10)'!S2412))</f>
        <v/>
      </c>
      <c r="T2412" s="38" t="str">
        <f>IF('query (10)'!Q2412="","",TRIM(UPPER('query (10)'!Q2412)))</f>
        <v/>
      </c>
      <c r="U2412" s="38" t="str">
        <f>IF('query (10)'!T2412="","",'query (10)'!T2412)</f>
        <v/>
      </c>
      <c r="V2412" s="39" t="str">
        <f>IF('query (10)'!T2412="","",IFERROR(VALUE('query (10)'!T2412),""))</f>
        <v/>
      </c>
      <c r="W2412" s="40">
        <f>IF('query (10)'!U2412="","",'query (10)'!U2412)</f>
        <v>0</v>
      </c>
      <c r="X2412" s="39">
        <f>IF('query (10)'!V2412="","",'query (10)'!V2412)</f>
        <v>1080</v>
      </c>
      <c r="Y2412" s="41">
        <f>IF('query (10)'!W2412="","",'query (10)'!W2412)</f>
        <v>46133</v>
      </c>
      <c r="Z2412" s="41">
        <f>IF('query (10)'!X2412="","",'query (10)'!X2412)</f>
        <v>46183</v>
      </c>
      <c r="AA2412" s="41">
        <f>IF('query (10)'!Y2412="","",'query (10)'!Y2412)</f>
        <v>46183</v>
      </c>
      <c r="AB2412" s="41">
        <f>IF('query (10)'!Z2412="","",'query (10)'!Z2412)</f>
        <v>47263</v>
      </c>
      <c r="AC2412" s="38" t="str">
        <f>IF(OR('query (10)'!AA2412="",COUNTIF(Cleaning_Rules!$A$21:$A$26,TRIM('query (10)'!AA2412))&gt;0),"",TRIM('query (10)'!AA2412))</f>
        <v/>
      </c>
      <c r="AD2412" s="38" t="str">
        <f>IF('query (10)'!AB2412="","",TRIM(IFERROR(_xlfn.TEXTBEFORE('query (10)'!AB2412,"("),'query (10)'!AB2412)))</f>
        <v>เริ่มซ่อมงาน PM แล้ว รับผิดชอบโดย JAKKAPAT KHOTSOMBAT</v>
      </c>
      <c r="AE2412" s="38" t="str">
        <f>IFERROR(LOWER(TRIM(_xlfn.TEXTBEFORE(_xlfn.TEXTAFTER('query (10)'!AB2412,"("),")"))),"")</f>
        <v>jakkapat@nsk.com</v>
      </c>
      <c r="AF2412" s="38" t="str">
        <f>IF('query (10)'!AD2412="","",TRIM('query (10)'!AD2412))</f>
        <v>ภูชิต กุลเสรี</v>
      </c>
      <c r="AG2412" s="38" t="str">
        <f>IF('query (10)'!AE2412="","",TRIM('query (10)'!AE2412))</f>
        <v>จักรภัทร โคตรสมบัติ</v>
      </c>
      <c r="AH2412" s="38" t="str">
        <f>IF('query (10)'!AF2412="","",IFERROR(VALUE('query (10)'!AF2412),""))</f>
        <v/>
      </c>
      <c r="AI2412" s="38" t="str">
        <f>IF('query (10)'!AG2412="","",TRIM('query (10)'!AG2412))</f>
        <v/>
      </c>
      <c r="AJ2412" s="38" t="str">
        <f>IF('query (10)'!AH2412="","",IFERROR(VALUE('query (10)'!AH2412),""))</f>
        <v/>
      </c>
      <c r="AK2412" s="38" t="str">
        <f>IF('query (10)'!AI2412="","",TRIM('query (10)'!AI2412))</f>
        <v/>
      </c>
      <c r="AL2412" s="42">
        <f t="shared" si="185"/>
        <v>2026</v>
      </c>
      <c r="AM2412" s="42" t="str">
        <f t="shared" si="186"/>
        <v>2026-04</v>
      </c>
      <c r="AN2412" s="42" t="str">
        <f t="shared" ca="1" si="187"/>
        <v/>
      </c>
      <c r="AO2412" s="42" t="str">
        <f t="shared" si="188"/>
        <v>GR-217 | INNER RING RACEWAY SUPER FINISH M/C | SB2 | ACCURACY | Time-based Maintenance | Mechanical | Inspection | Medium | check center hight work head ตามรอบการใช้งาน | เริ่มซ่อมงาน PM แล้ว รับผิดชอบโดย JAKKAPAT KHOTSOMBAT | จักรภัทร โคตรสมบัติ</v>
      </c>
      <c r="AP2412" s="42" t="str">
        <f>_xlfn.TEXTJOIN("; ",TRUE,IF(COUNTA('query (10)'!A2412:AK2412)&lt;=6,"NEAR_EMPTY_ROW",""),IF($K2412="","MISSING_STATUS",""),IF(AND($K2412="เสร็จสิ้น",$Z2412=""),"DONE_NO_ACTUAL_DATE",""),IF(AND($I2412="Condition-based Maintenance",$AH2412=""),"CBM_NO_MEASUREMENT",""),IF(OR($X2412="",$X2412=0),"INVALID_PERIOD",""),IF(AND($AA2412&lt;&gt;"",$AB2412&lt;&gt;"",$AB2412&lt;$AA2412),"DATE_SEQUENCE_ERROR",""),IF(AND($AB2412&lt;&gt;"",$AB2412&gt;DATE(2030,12,31)),"DATE_OUTLIER",""),IF($C2412="","MISSING_QRCODE",""),IF($J2412="UNKNOWN","UNKNOWN_PM_TYPE",""),IF($L2412="UNKNOWN","UNKNOWN_STATUS",""))</f>
        <v/>
      </c>
      <c r="AQ2412" s="42" t="str">
        <f t="shared" si="189"/>
        <v>NO</v>
      </c>
    </row>
    <row r="2413" spans="1:43" x14ac:dyDescent="0.3">
      <c r="A2413" s="38">
        <f>IF('query (10)'!A2413="","",'query (10)'!A2413)</f>
        <v>2662</v>
      </c>
      <c r="B2413" s="38">
        <f>IF('query (10)'!B2413="","",'query (10)'!B2413)</f>
        <v>20473</v>
      </c>
      <c r="C2413" s="38" t="str">
        <f>TRIM(UPPER('query (10)'!M2413))</f>
        <v>AS-986</v>
      </c>
      <c r="D2413" s="38" t="str">
        <f>TRIM(UPPER(IFERROR(_xlfn.TEXTBEFORE('query (10)'!L2413,"("),'query (10)'!L2413)))</f>
        <v>MATCHING &amp; BALL FILLING AUTO</v>
      </c>
      <c r="E2413" s="38" t="str">
        <f>IFERROR(TRIM(UPPER(_xlfn.TEXTBEFORE(_xlfn.TEXTAFTER('query (10)'!L2413,"("),")"))),"")</f>
        <v/>
      </c>
      <c r="F2413" s="38" t="str">
        <f>TRIM('query (10)'!K2413)</f>
        <v>SB2</v>
      </c>
      <c r="G2413" s="38" t="str">
        <f>IF('query (10)'!J2413="","",'query (10)'!J2413)</f>
        <v>Filter</v>
      </c>
      <c r="H2413" s="38" t="str">
        <f>TRIM(UPPER('query (10)'!J2413))</f>
        <v>FILTER</v>
      </c>
      <c r="I2413" s="38" t="str">
        <f>IF('query (10)'!F2413="","",'query (10)'!F2413)</f>
        <v>Time-based Maintenance</v>
      </c>
      <c r="J2413" s="38" t="str">
        <f>IF('query (10)'!F2413="","",IFERROR(INDEX(Cleaning_Rules!$B$14:$B$17,MATCH(TRIM('query (10)'!F2413),Cleaning_Rules!$A$14:$A$17,0)),"UNKNOWN"))</f>
        <v>TBM</v>
      </c>
      <c r="K2413" s="38" t="str">
        <f>IF('query (10)'!G2413="","",'query (10)'!G2413)</f>
        <v>เสร็จสิ้น</v>
      </c>
      <c r="L2413" s="38" t="str">
        <f>IF('query (10)'!G2413="","MISSING",IFERROR(INDEX(Cleaning_Rules!$B$5:$B$10,MATCH(TRIM('query (10)'!G2413),Cleaning_Rules!$A$5:$A$10,0)),"UNKNOWN"))</f>
        <v>COMPLETED</v>
      </c>
      <c r="M2413" s="38" t="str">
        <f>IF('query (10)'!I2413="","",'query (10)'!I2413)</f>
        <v>Mechanical</v>
      </c>
      <c r="N2413" s="38" t="str">
        <f>IF('query (10)'!O2413="","",'query (10)'!O2413)</f>
        <v>Inspection</v>
      </c>
      <c r="O2413" s="38" t="str">
        <f>IF('query (10)'!P2413="","",'query (10)'!P2413)</f>
        <v>Medium</v>
      </c>
      <c r="P2413" s="38" t="str">
        <f>IF('query (10)'!N2413="","",'query (10)'!N2413)</f>
        <v>change air filter ตามรอบการใช้งาน</v>
      </c>
      <c r="Q2413" s="38" t="str">
        <f>TRIM('query (10)'!N2413)</f>
        <v>change air filter ตามรอบการใช้งาน</v>
      </c>
      <c r="R2413" s="38" t="str">
        <f>TRIM(UPPER('query (10)'!R2413))</f>
        <v/>
      </c>
      <c r="S2413" s="38" t="str">
        <f>TRIM(UPPER('query (10)'!S2413))</f>
        <v/>
      </c>
      <c r="T2413" s="38" t="str">
        <f>IF('query (10)'!Q2413="","",TRIM(UPPER('query (10)'!Q2413)))</f>
        <v/>
      </c>
      <c r="U2413" s="38" t="str">
        <f>IF('query (10)'!T2413="","",'query (10)'!T2413)</f>
        <v/>
      </c>
      <c r="V2413" s="39" t="str">
        <f>IF('query (10)'!T2413="","",IFERROR(VALUE('query (10)'!T2413),""))</f>
        <v/>
      </c>
      <c r="W2413" s="40">
        <f>IF('query (10)'!U2413="","",'query (10)'!U2413)</f>
        <v>0</v>
      </c>
      <c r="X2413" s="39">
        <f>IF('query (10)'!V2413="","",'query (10)'!V2413)</f>
        <v>360</v>
      </c>
      <c r="Y2413" s="41">
        <f>IF('query (10)'!W2413="","",'query (10)'!W2413)</f>
        <v>46133</v>
      </c>
      <c r="Z2413" s="41">
        <f>IF('query (10)'!X2413="","",'query (10)'!X2413)</f>
        <v>46146</v>
      </c>
      <c r="AA2413" s="41">
        <f>IF('query (10)'!Y2413="","",'query (10)'!Y2413)</f>
        <v>46146</v>
      </c>
      <c r="AB2413" s="41">
        <f>IF('query (10)'!Z2413="","",'query (10)'!Z2413)</f>
        <v>46506</v>
      </c>
      <c r="AC2413" s="38" t="str">
        <f>IF(OR('query (10)'!AA2413="",COUNTIF(Cleaning_Rules!$A$21:$A$26,TRIM('query (10)'!AA2413))&gt;0),"",TRIM('query (10)'!AA2413))</f>
        <v/>
      </c>
      <c r="AD2413" s="38" t="str">
        <f>IF('query (10)'!AB2413="","",TRIM(IFERROR(_xlfn.TEXTBEFORE('query (10)'!AB2413,"("),'query (10)'!AB2413)))</f>
        <v>เริ่มซ่อมงาน PM แล้ว รับผิดชอบโดย KUNANON PARAWANWONG</v>
      </c>
      <c r="AE2413" s="38" t="str">
        <f>IFERROR(LOWER(TRIM(_xlfn.TEXTBEFORE(_xlfn.TEXTAFTER('query (10)'!AB2413,"("),")"))),"")</f>
        <v>parawanwong-k-3161@nsk.com</v>
      </c>
      <c r="AF2413" s="38" t="str">
        <f>IF('query (10)'!AD2413="","",TRIM('query (10)'!AD2413))</f>
        <v>ภูชิต กุลเสรี</v>
      </c>
      <c r="AG2413" s="38" t="str">
        <f>IF('query (10)'!AE2413="","",TRIM('query (10)'!AE2413))</f>
        <v>คุณานนต์ ปารวัณวงศ์</v>
      </c>
      <c r="AH2413" s="38" t="str">
        <f>IF('query (10)'!AF2413="","",IFERROR(VALUE('query (10)'!AF2413),""))</f>
        <v/>
      </c>
      <c r="AI2413" s="38" t="str">
        <f>IF('query (10)'!AG2413="","",TRIM('query (10)'!AG2413))</f>
        <v/>
      </c>
      <c r="AJ2413" s="38" t="str">
        <f>IF('query (10)'!AH2413="","",IFERROR(VALUE('query (10)'!AH2413),""))</f>
        <v/>
      </c>
      <c r="AK2413" s="38" t="str">
        <f>IF('query (10)'!AI2413="","",TRIM('query (10)'!AI2413))</f>
        <v/>
      </c>
      <c r="AL2413" s="42">
        <f t="shared" si="185"/>
        <v>2026</v>
      </c>
      <c r="AM2413" s="42" t="str">
        <f t="shared" si="186"/>
        <v>2026-04</v>
      </c>
      <c r="AN2413" s="42" t="str">
        <f t="shared" ca="1" si="187"/>
        <v/>
      </c>
      <c r="AO2413" s="42" t="str">
        <f t="shared" si="188"/>
        <v>AS-986 | MATCHING &amp; BALL FILLING AUTO | SB2 | FILTER | Time-based Maintenance | Mechanical | Inspection | Medium | change air filter ตามรอบการใช้งาน | เริ่มซ่อมงาน PM แล้ว รับผิดชอบโดย KUNANON PARAWANWONG | คุณานนต์ ปารวัณวงศ์</v>
      </c>
      <c r="AP2413" s="42" t="str">
        <f>_xlfn.TEXTJOIN("; ",TRUE,IF(COUNTA('query (10)'!A2413:AK2413)&lt;=6,"NEAR_EMPTY_ROW",""),IF($K2413="","MISSING_STATUS",""),IF(AND($K2413="เสร็จสิ้น",$Z2413=""),"DONE_NO_ACTUAL_DATE",""),IF(AND($I2413="Condition-based Maintenance",$AH2413=""),"CBM_NO_MEASUREMENT",""),IF(OR($X2413="",$X2413=0),"INVALID_PERIOD",""),IF(AND($AA2413&lt;&gt;"",$AB2413&lt;&gt;"",$AB2413&lt;$AA2413),"DATE_SEQUENCE_ERROR",""),IF(AND($AB2413&lt;&gt;"",$AB2413&gt;DATE(2030,12,31)),"DATE_OUTLIER",""),IF($C2413="","MISSING_QRCODE",""),IF($J2413="UNKNOWN","UNKNOWN_PM_TYPE",""),IF($L2413="UNKNOWN","UNKNOWN_STATUS",""))</f>
        <v/>
      </c>
      <c r="AQ2413" s="42" t="str">
        <f t="shared" si="189"/>
        <v>NO</v>
      </c>
    </row>
    <row r="2414" spans="1:43" x14ac:dyDescent="0.3">
      <c r="A2414" s="38">
        <f>IF('query (10)'!A2414="","",'query (10)'!A2414)</f>
        <v>2663</v>
      </c>
      <c r="B2414" s="38">
        <f>IF('query (10)'!B2414="","",'query (10)'!B2414)</f>
        <v>20474</v>
      </c>
      <c r="C2414" s="38" t="str">
        <f>TRIM(UPPER('query (10)'!M2414))</f>
        <v>AS-232</v>
      </c>
      <c r="D2414" s="38" t="str">
        <f>TRIM(UPPER(IFERROR(_xlfn.TEXTBEFORE('query (10)'!L2414,"("),'query (10)'!L2414)))</f>
        <v>SEAL PRESS M/C</v>
      </c>
      <c r="E2414" s="38" t="str">
        <f>IFERROR(TRIM(UPPER(_xlfn.TEXTBEFORE(_xlfn.TEXTAFTER('query (10)'!L2414,"("),")"))),"")</f>
        <v/>
      </c>
      <c r="F2414" s="38" t="str">
        <f>TRIM('query (10)'!K2414)</f>
        <v>SB2</v>
      </c>
      <c r="G2414" s="38" t="str">
        <f>IF('query (10)'!J2414="","",'query (10)'!J2414)</f>
        <v>Hydraulic oil pump</v>
      </c>
      <c r="H2414" s="38" t="str">
        <f>TRIM(UPPER('query (10)'!J2414))</f>
        <v>HYDRAULIC OIL PUMP</v>
      </c>
      <c r="I2414" s="38" t="str">
        <f>IF('query (10)'!F2414="","",'query (10)'!F2414)</f>
        <v>Time-based Maintenance</v>
      </c>
      <c r="J2414" s="38" t="str">
        <f>IF('query (10)'!F2414="","",IFERROR(INDEX(Cleaning_Rules!$B$14:$B$17,MATCH(TRIM('query (10)'!F2414),Cleaning_Rules!$A$14:$A$17,0)),"UNKNOWN"))</f>
        <v>TBM</v>
      </c>
      <c r="K2414" s="38" t="str">
        <f>IF('query (10)'!G2414="","",'query (10)'!G2414)</f>
        <v>เสร็จสิ้น</v>
      </c>
      <c r="L2414" s="38" t="str">
        <f>IF('query (10)'!G2414="","MISSING",IFERROR(INDEX(Cleaning_Rules!$B$5:$B$10,MATCH(TRIM('query (10)'!G2414),Cleaning_Rules!$A$5:$A$10,0)),"UNKNOWN"))</f>
        <v>COMPLETED</v>
      </c>
      <c r="M2414" s="38" t="str">
        <f>IF('query (10)'!I2414="","",'query (10)'!I2414)</f>
        <v>Mechanical</v>
      </c>
      <c r="N2414" s="38" t="str">
        <f>IF('query (10)'!O2414="","",'query (10)'!O2414)</f>
        <v>Part Change</v>
      </c>
      <c r="O2414" s="38" t="str">
        <f>IF('query (10)'!P2414="","",'query (10)'!P2414)</f>
        <v>Medium</v>
      </c>
      <c r="P2414" s="38" t="str">
        <f>IF('query (10)'!N2414="","",'query (10)'!N2414)</f>
        <v>change hydrulic oil ตามรอบการใช้งาน</v>
      </c>
      <c r="Q2414" s="38" t="str">
        <f>TRIM('query (10)'!N2414)</f>
        <v>change hydrulic oil ตามรอบการใช้งาน</v>
      </c>
      <c r="R2414" s="38" t="str">
        <f>TRIM(UPPER('query (10)'!R2414))</f>
        <v/>
      </c>
      <c r="S2414" s="38" t="str">
        <f>TRIM(UPPER('query (10)'!S2414))</f>
        <v/>
      </c>
      <c r="T2414" s="38" t="str">
        <f>IF('query (10)'!Q2414="","",TRIM(UPPER('query (10)'!Q2414)))</f>
        <v/>
      </c>
      <c r="U2414" s="38" t="str">
        <f>IF('query (10)'!T2414="","",'query (10)'!T2414)</f>
        <v/>
      </c>
      <c r="V2414" s="39" t="str">
        <f>IF('query (10)'!T2414="","",IFERROR(VALUE('query (10)'!T2414),""))</f>
        <v/>
      </c>
      <c r="W2414" s="40">
        <f>IF('query (10)'!U2414="","",'query (10)'!U2414)</f>
        <v>0</v>
      </c>
      <c r="X2414" s="39">
        <f>IF('query (10)'!V2414="","",'query (10)'!V2414)</f>
        <v>720</v>
      </c>
      <c r="Y2414" s="41">
        <f>IF('query (10)'!W2414="","",'query (10)'!W2414)</f>
        <v>46133</v>
      </c>
      <c r="Z2414" s="41">
        <f>IF('query (10)'!X2414="","",'query (10)'!X2414)</f>
        <v>46154</v>
      </c>
      <c r="AA2414" s="41">
        <f>IF('query (10)'!Y2414="","",'query (10)'!Y2414)</f>
        <v>46154</v>
      </c>
      <c r="AB2414" s="41">
        <f>IF('query (10)'!Z2414="","",'query (10)'!Z2414)</f>
        <v>46874</v>
      </c>
      <c r="AC2414" s="38" t="str">
        <f>IF(OR('query (10)'!AA2414="",COUNTIF(Cleaning_Rules!$A$21:$A$26,TRIM('query (10)'!AA2414))&gt;0),"",TRIM('query (10)'!AA2414))</f>
        <v/>
      </c>
      <c r="AD2414" s="38" t="str">
        <f>IF('query (10)'!AB2414="","",TRIM(IFERROR(_xlfn.TEXTBEFORE('query (10)'!AB2414,"("),'query (10)'!AB2414)))</f>
        <v>เริ่มซ่อมงาน PM แล้ว รับผิดชอบโดย CHETSADA PHIWBANG</v>
      </c>
      <c r="AE2414" s="38" t="str">
        <f>IFERROR(LOWER(TRIM(_xlfn.TEXTBEFORE(_xlfn.TEXTAFTER('query (10)'!AB2414,"("),")"))),"")</f>
        <v>chetsada@nsk.com</v>
      </c>
      <c r="AF2414" s="38" t="str">
        <f>IF('query (10)'!AD2414="","",TRIM('query (10)'!AD2414))</f>
        <v>ภูชิต กุลเสรี</v>
      </c>
      <c r="AG2414" s="38" t="str">
        <f>IF('query (10)'!AE2414="","",TRIM('query (10)'!AE2414))</f>
        <v>เจษฎา ผิวบาง</v>
      </c>
      <c r="AH2414" s="38" t="str">
        <f>IF('query (10)'!AF2414="","",IFERROR(VALUE('query (10)'!AF2414),""))</f>
        <v/>
      </c>
      <c r="AI2414" s="38" t="str">
        <f>IF('query (10)'!AG2414="","",TRIM('query (10)'!AG2414))</f>
        <v/>
      </c>
      <c r="AJ2414" s="38" t="str">
        <f>IF('query (10)'!AH2414="","",IFERROR(VALUE('query (10)'!AH2414),""))</f>
        <v/>
      </c>
      <c r="AK2414" s="38" t="str">
        <f>IF('query (10)'!AI2414="","",TRIM('query (10)'!AI2414))</f>
        <v/>
      </c>
      <c r="AL2414" s="42">
        <f t="shared" si="185"/>
        <v>2026</v>
      </c>
      <c r="AM2414" s="42" t="str">
        <f t="shared" si="186"/>
        <v>2026-04</v>
      </c>
      <c r="AN2414" s="42" t="str">
        <f t="shared" ca="1" si="187"/>
        <v/>
      </c>
      <c r="AO2414" s="42" t="str">
        <f t="shared" si="188"/>
        <v>AS-232 | SEAL PRESS M/C | SB2 | HYDRAULIC OIL PUMP | Time-based Maintenance | Mechanical | Part Change | Medium | change hydrulic oil ตามรอบการใช้งาน | เริ่มซ่อมงาน PM แล้ว รับผิดชอบโดย CHETSADA PHIWBANG | เจษฎา ผิวบาง</v>
      </c>
      <c r="AP2414" s="42" t="str">
        <f>_xlfn.TEXTJOIN("; ",TRUE,IF(COUNTA('query (10)'!A2414:AK2414)&lt;=6,"NEAR_EMPTY_ROW",""),IF($K2414="","MISSING_STATUS",""),IF(AND($K2414="เสร็จสิ้น",$Z2414=""),"DONE_NO_ACTUAL_DATE",""),IF(AND($I2414="Condition-based Maintenance",$AH2414=""),"CBM_NO_MEASUREMENT",""),IF(OR($X2414="",$X2414=0),"INVALID_PERIOD",""),IF(AND($AA2414&lt;&gt;"",$AB2414&lt;&gt;"",$AB2414&lt;$AA2414),"DATE_SEQUENCE_ERROR",""),IF(AND($AB2414&lt;&gt;"",$AB2414&gt;DATE(2030,12,31)),"DATE_OUTLIER",""),IF($C2414="","MISSING_QRCODE",""),IF($J2414="UNKNOWN","UNKNOWN_PM_TYPE",""),IF($L2414="UNKNOWN","UNKNOWN_STATUS",""))</f>
        <v/>
      </c>
      <c r="AQ2414" s="42" t="str">
        <f t="shared" si="189"/>
        <v>NO</v>
      </c>
    </row>
    <row r="2415" spans="1:43" x14ac:dyDescent="0.3">
      <c r="A2415" s="38">
        <f>IF('query (10)'!A2415="","",'query (10)'!A2415)</f>
        <v>2664</v>
      </c>
      <c r="B2415" s="38">
        <f>IF('query (10)'!B2415="","",'query (10)'!B2415)</f>
        <v>20475</v>
      </c>
      <c r="C2415" s="38" t="str">
        <f>TRIM(UPPER('query (10)'!M2415))</f>
        <v>CH-235</v>
      </c>
      <c r="D2415" s="38" t="str">
        <f>TRIM(UPPER(IFERROR(_xlfn.TEXTBEFORE('query (10)'!L2415,"("),'query (10)'!L2415)))</f>
        <v>NOISE INSPECTION M/C</v>
      </c>
      <c r="E2415" s="38" t="str">
        <f>IFERROR(TRIM(UPPER(_xlfn.TEXTBEFORE(_xlfn.TEXTAFTER('query (10)'!L2415,"("),")"))),"")</f>
        <v>AUTO</v>
      </c>
      <c r="F2415" s="38" t="str">
        <f>TRIM('query (10)'!K2415)</f>
        <v>SB2</v>
      </c>
      <c r="G2415" s="38" t="str">
        <f>IF('query (10)'!J2415="","",'query (10)'!J2415)</f>
        <v>Filter</v>
      </c>
      <c r="H2415" s="38" t="str">
        <f>TRIM(UPPER('query (10)'!J2415))</f>
        <v>FILTER</v>
      </c>
      <c r="I2415" s="38" t="str">
        <f>IF('query (10)'!F2415="","",'query (10)'!F2415)</f>
        <v>Time-based Maintenance</v>
      </c>
      <c r="J2415" s="38" t="str">
        <f>IF('query (10)'!F2415="","",IFERROR(INDEX(Cleaning_Rules!$B$14:$B$17,MATCH(TRIM('query (10)'!F2415),Cleaning_Rules!$A$14:$A$17,0)),"UNKNOWN"))</f>
        <v>TBM</v>
      </c>
      <c r="K2415" s="38" t="str">
        <f>IF('query (10)'!G2415="","",'query (10)'!G2415)</f>
        <v>เสร็จสิ้น</v>
      </c>
      <c r="L2415" s="38" t="str">
        <f>IF('query (10)'!G2415="","MISSING",IFERROR(INDEX(Cleaning_Rules!$B$5:$B$10,MATCH(TRIM('query (10)'!G2415),Cleaning_Rules!$A$5:$A$10,0)),"UNKNOWN"))</f>
        <v>COMPLETED</v>
      </c>
      <c r="M2415" s="38" t="str">
        <f>IF('query (10)'!I2415="","",'query (10)'!I2415)</f>
        <v>Mechanical</v>
      </c>
      <c r="N2415" s="38" t="str">
        <f>IF('query (10)'!O2415="","",'query (10)'!O2415)</f>
        <v>Part Change</v>
      </c>
      <c r="O2415" s="38" t="str">
        <f>IF('query (10)'!P2415="","",'query (10)'!P2415)</f>
        <v>Medium</v>
      </c>
      <c r="P2415" s="38" t="str">
        <f>IF('query (10)'!N2415="","",'query (10)'!N2415)</f>
        <v>change dry air filter ตามรอบการใช้งาน</v>
      </c>
      <c r="Q2415" s="38" t="str">
        <f>TRIM('query (10)'!N2415)</f>
        <v>change dry air filter ตามรอบการใช้งาน</v>
      </c>
      <c r="R2415" s="38" t="str">
        <f>TRIM(UPPER('query (10)'!R2415))</f>
        <v>FILTER</v>
      </c>
      <c r="S2415" s="38" t="str">
        <f>TRIM(UPPER('query (10)'!S2415))</f>
        <v>PTS-T-10509</v>
      </c>
      <c r="T2415" s="38" t="str">
        <f>IF('query (10)'!Q2415="","",TRIM(UPPER('query (10)'!Q2415)))</f>
        <v/>
      </c>
      <c r="U2415" s="38" t="str">
        <f>IF('query (10)'!T2415="","",'query (10)'!T2415)</f>
        <v/>
      </c>
      <c r="V2415" s="39" t="str">
        <f>IF('query (10)'!T2415="","",IFERROR(VALUE('query (10)'!T2415),""))</f>
        <v/>
      </c>
      <c r="W2415" s="40">
        <f>IF('query (10)'!U2415="","",'query (10)'!U2415)</f>
        <v>0</v>
      </c>
      <c r="X2415" s="39">
        <f>IF('query (10)'!V2415="","",'query (10)'!V2415)</f>
        <v>360</v>
      </c>
      <c r="Y2415" s="41">
        <f>IF('query (10)'!W2415="","",'query (10)'!W2415)</f>
        <v>46133</v>
      </c>
      <c r="Z2415" s="41">
        <f>IF('query (10)'!X2415="","",'query (10)'!X2415)</f>
        <v>46154</v>
      </c>
      <c r="AA2415" s="41">
        <f>IF('query (10)'!Y2415="","",'query (10)'!Y2415)</f>
        <v>46154</v>
      </c>
      <c r="AB2415" s="41">
        <f>IF('query (10)'!Z2415="","",'query (10)'!Z2415)</f>
        <v>46514</v>
      </c>
      <c r="AC2415" s="38" t="str">
        <f>IF(OR('query (10)'!AA2415="",COUNTIF(Cleaning_Rules!$A$21:$A$26,TRIM('query (10)'!AA2415))&gt;0),"",TRIM('query (10)'!AA2415))</f>
        <v/>
      </c>
      <c r="AD2415" s="38" t="str">
        <f>IF('query (10)'!AB2415="","",TRIM(IFERROR(_xlfn.TEXTBEFORE('query (10)'!AB2415,"("),'query (10)'!AB2415)))</f>
        <v>เริ่มซ่อมงาน PM แล้ว รับผิดชอบโดย CHETSADA PHIWBANG</v>
      </c>
      <c r="AE2415" s="38" t="str">
        <f>IFERROR(LOWER(TRIM(_xlfn.TEXTBEFORE(_xlfn.TEXTAFTER('query (10)'!AB2415,"("),")"))),"")</f>
        <v>chetsada@nsk.com</v>
      </c>
      <c r="AF2415" s="38" t="str">
        <f>IF('query (10)'!AD2415="","",TRIM('query (10)'!AD2415))</f>
        <v>ภูชิต กุลเสรี</v>
      </c>
      <c r="AG2415" s="38" t="str">
        <f>IF('query (10)'!AE2415="","",TRIM('query (10)'!AE2415))</f>
        <v>เจษฎา ผิวบาง</v>
      </c>
      <c r="AH2415" s="38" t="str">
        <f>IF('query (10)'!AF2415="","",IFERROR(VALUE('query (10)'!AF2415),""))</f>
        <v/>
      </c>
      <c r="AI2415" s="38" t="str">
        <f>IF('query (10)'!AG2415="","",TRIM('query (10)'!AG2415))</f>
        <v/>
      </c>
      <c r="AJ2415" s="38" t="str">
        <f>IF('query (10)'!AH2415="","",IFERROR(VALUE('query (10)'!AH2415),""))</f>
        <v/>
      </c>
      <c r="AK2415" s="38" t="str">
        <f>IF('query (10)'!AI2415="","",TRIM('query (10)'!AI2415))</f>
        <v/>
      </c>
      <c r="AL2415" s="42">
        <f t="shared" si="185"/>
        <v>2026</v>
      </c>
      <c r="AM2415" s="42" t="str">
        <f t="shared" si="186"/>
        <v>2026-04</v>
      </c>
      <c r="AN2415" s="42" t="str">
        <f t="shared" ca="1" si="187"/>
        <v/>
      </c>
      <c r="AO2415" s="42" t="str">
        <f t="shared" si="188"/>
        <v>CH-235 | NOISE INSPECTION M/C | AUTO | SB2 | FILTER | Time-based Maintenance | Mechanical | Part Change | Medium | change dry air filter ตามรอบการใช้งาน | FILTER | PTS-T-10509 | เริ่มซ่อมงาน PM แล้ว รับผิดชอบโดย CHETSADA PHIWBANG | เจษฎา ผิวบาง</v>
      </c>
      <c r="AP2415" s="42" t="str">
        <f>_xlfn.TEXTJOIN("; ",TRUE,IF(COUNTA('query (10)'!A2415:AK2415)&lt;=6,"NEAR_EMPTY_ROW",""),IF($K2415="","MISSING_STATUS",""),IF(AND($K2415="เสร็จสิ้น",$Z2415=""),"DONE_NO_ACTUAL_DATE",""),IF(AND($I2415="Condition-based Maintenance",$AH2415=""),"CBM_NO_MEASUREMENT",""),IF(OR($X2415="",$X2415=0),"INVALID_PERIOD",""),IF(AND($AA2415&lt;&gt;"",$AB2415&lt;&gt;"",$AB2415&lt;$AA2415),"DATE_SEQUENCE_ERROR",""),IF(AND($AB2415&lt;&gt;"",$AB2415&gt;DATE(2030,12,31)),"DATE_OUTLIER",""),IF($C2415="","MISSING_QRCODE",""),IF($J2415="UNKNOWN","UNKNOWN_PM_TYPE",""),IF($L2415="UNKNOWN","UNKNOWN_STATUS",""))</f>
        <v/>
      </c>
      <c r="AQ2415" s="42" t="str">
        <f t="shared" si="189"/>
        <v>NO</v>
      </c>
    </row>
    <row r="2416" spans="1:43" x14ac:dyDescent="0.3">
      <c r="A2416" s="38">
        <f>IF('query (10)'!A2416="","",'query (10)'!A2416)</f>
        <v>2665</v>
      </c>
      <c r="B2416" s="38">
        <f>IF('query (10)'!B2416="","",'query (10)'!B2416)</f>
        <v>20476</v>
      </c>
      <c r="C2416" s="38" t="str">
        <f>TRIM(UPPER('query (10)'!M2416))</f>
        <v>CH-643</v>
      </c>
      <c r="D2416" s="38" t="str">
        <f>TRIM(UPPER(IFERROR(_xlfn.TEXTBEFORE('query (10)'!L2416,"("),'query (10)'!L2416)))</f>
        <v>NOISE MANUAL INSPECTION M/C</v>
      </c>
      <c r="E2416" s="38" t="str">
        <f>IFERROR(TRIM(UPPER(_xlfn.TEXTBEFORE(_xlfn.TEXTAFTER('query (10)'!L2416,"("),")"))),"")</f>
        <v/>
      </c>
      <c r="F2416" s="38" t="str">
        <f>TRIM('query (10)'!K2416)</f>
        <v>SB2</v>
      </c>
      <c r="G2416" s="38" t="str">
        <f>IF('query (10)'!J2416="","",'query (10)'!J2416)</f>
        <v>Filter</v>
      </c>
      <c r="H2416" s="38" t="str">
        <f>TRIM(UPPER('query (10)'!J2416))</f>
        <v>FILTER</v>
      </c>
      <c r="I2416" s="38" t="str">
        <f>IF('query (10)'!F2416="","",'query (10)'!F2416)</f>
        <v>Time-based Maintenance</v>
      </c>
      <c r="J2416" s="38" t="str">
        <f>IF('query (10)'!F2416="","",IFERROR(INDEX(Cleaning_Rules!$B$14:$B$17,MATCH(TRIM('query (10)'!F2416),Cleaning_Rules!$A$14:$A$17,0)),"UNKNOWN"))</f>
        <v>TBM</v>
      </c>
      <c r="K2416" s="38" t="str">
        <f>IF('query (10)'!G2416="","",'query (10)'!G2416)</f>
        <v>เสร็จสิ้น</v>
      </c>
      <c r="L2416" s="38" t="str">
        <f>IF('query (10)'!G2416="","MISSING",IFERROR(INDEX(Cleaning_Rules!$B$5:$B$10,MATCH(TRIM('query (10)'!G2416),Cleaning_Rules!$A$5:$A$10,0)),"UNKNOWN"))</f>
        <v>COMPLETED</v>
      </c>
      <c r="M2416" s="38" t="str">
        <f>IF('query (10)'!I2416="","",'query (10)'!I2416)</f>
        <v>Mechanical</v>
      </c>
      <c r="N2416" s="38" t="str">
        <f>IF('query (10)'!O2416="","",'query (10)'!O2416)</f>
        <v>Part Change</v>
      </c>
      <c r="O2416" s="38" t="str">
        <f>IF('query (10)'!P2416="","",'query (10)'!P2416)</f>
        <v>Medium</v>
      </c>
      <c r="P2416" s="38" t="str">
        <f>IF('query (10)'!N2416="","",'query (10)'!N2416)</f>
        <v>change dry air filter ตามรอบการใช้งาน</v>
      </c>
      <c r="Q2416" s="38" t="str">
        <f>TRIM('query (10)'!N2416)</f>
        <v>change dry air filter ตามรอบการใช้งาน</v>
      </c>
      <c r="R2416" s="38" t="str">
        <f>TRIM(UPPER('query (10)'!R2416))</f>
        <v>FILTER</v>
      </c>
      <c r="S2416" s="38" t="str">
        <f>TRIM(UPPER('query (10)'!S2416))</f>
        <v>PTS-T-10509</v>
      </c>
      <c r="T2416" s="38" t="str">
        <f>IF('query (10)'!Q2416="","",TRIM(UPPER('query (10)'!Q2416)))</f>
        <v/>
      </c>
      <c r="U2416" s="38" t="str">
        <f>IF('query (10)'!T2416="","",'query (10)'!T2416)</f>
        <v/>
      </c>
      <c r="V2416" s="39" t="str">
        <f>IF('query (10)'!T2416="","",IFERROR(VALUE('query (10)'!T2416),""))</f>
        <v/>
      </c>
      <c r="W2416" s="40">
        <f>IF('query (10)'!U2416="","",'query (10)'!U2416)</f>
        <v>0</v>
      </c>
      <c r="X2416" s="39">
        <f>IF('query (10)'!V2416="","",'query (10)'!V2416)</f>
        <v>360</v>
      </c>
      <c r="Y2416" s="41">
        <f>IF('query (10)'!W2416="","",'query (10)'!W2416)</f>
        <v>46133</v>
      </c>
      <c r="Z2416" s="41">
        <f>IF('query (10)'!X2416="","",'query (10)'!X2416)</f>
        <v>46154</v>
      </c>
      <c r="AA2416" s="41">
        <f>IF('query (10)'!Y2416="","",'query (10)'!Y2416)</f>
        <v>46154</v>
      </c>
      <c r="AB2416" s="41">
        <f>IF('query (10)'!Z2416="","",'query (10)'!Z2416)</f>
        <v>46514</v>
      </c>
      <c r="AC2416" s="38" t="str">
        <f>IF(OR('query (10)'!AA2416="",COUNTIF(Cleaning_Rules!$A$21:$A$26,TRIM('query (10)'!AA2416))&gt;0),"",TRIM('query (10)'!AA2416))</f>
        <v/>
      </c>
      <c r="AD2416" s="38" t="str">
        <f>IF('query (10)'!AB2416="","",TRIM(IFERROR(_xlfn.TEXTBEFORE('query (10)'!AB2416,"("),'query (10)'!AB2416)))</f>
        <v>เริ่มซ่อมงาน PM แล้ว รับผิดชอบโดย CHETSADA PHIWBANG</v>
      </c>
      <c r="AE2416" s="38" t="str">
        <f>IFERROR(LOWER(TRIM(_xlfn.TEXTBEFORE(_xlfn.TEXTAFTER('query (10)'!AB2416,"("),")"))),"")</f>
        <v>chetsada@nsk.com</v>
      </c>
      <c r="AF2416" s="38" t="str">
        <f>IF('query (10)'!AD2416="","",TRIM('query (10)'!AD2416))</f>
        <v>ภูชิต กุลเสรี</v>
      </c>
      <c r="AG2416" s="38" t="str">
        <f>IF('query (10)'!AE2416="","",TRIM('query (10)'!AE2416))</f>
        <v>เจษฎา ผิวบาง</v>
      </c>
      <c r="AH2416" s="38" t="str">
        <f>IF('query (10)'!AF2416="","",IFERROR(VALUE('query (10)'!AF2416),""))</f>
        <v/>
      </c>
      <c r="AI2416" s="38" t="str">
        <f>IF('query (10)'!AG2416="","",TRIM('query (10)'!AG2416))</f>
        <v/>
      </c>
      <c r="AJ2416" s="38" t="str">
        <f>IF('query (10)'!AH2416="","",IFERROR(VALUE('query (10)'!AH2416),""))</f>
        <v/>
      </c>
      <c r="AK2416" s="38" t="str">
        <f>IF('query (10)'!AI2416="","",TRIM('query (10)'!AI2416))</f>
        <v/>
      </c>
      <c r="AL2416" s="42">
        <f t="shared" si="185"/>
        <v>2026</v>
      </c>
      <c r="AM2416" s="42" t="str">
        <f t="shared" si="186"/>
        <v>2026-04</v>
      </c>
      <c r="AN2416" s="42" t="str">
        <f t="shared" ca="1" si="187"/>
        <v/>
      </c>
      <c r="AO2416" s="42" t="str">
        <f t="shared" si="188"/>
        <v>CH-643 | NOISE MANUAL INSPECTION M/C | SB2 | FILTER | Time-based Maintenance | Mechanical | Part Change | Medium | change dry air filter ตามรอบการใช้งาน | FILTER | PTS-T-10509 | เริ่มซ่อมงาน PM แล้ว รับผิดชอบโดย CHETSADA PHIWBANG | เจษฎา ผิวบาง</v>
      </c>
      <c r="AP2416" s="42" t="str">
        <f>_xlfn.TEXTJOIN("; ",TRUE,IF(COUNTA('query (10)'!A2416:AK2416)&lt;=6,"NEAR_EMPTY_ROW",""),IF($K2416="","MISSING_STATUS",""),IF(AND($K2416="เสร็จสิ้น",$Z2416=""),"DONE_NO_ACTUAL_DATE",""),IF(AND($I2416="Condition-based Maintenance",$AH2416=""),"CBM_NO_MEASUREMENT",""),IF(OR($X2416="",$X2416=0),"INVALID_PERIOD",""),IF(AND($AA2416&lt;&gt;"",$AB2416&lt;&gt;"",$AB2416&lt;$AA2416),"DATE_SEQUENCE_ERROR",""),IF(AND($AB2416&lt;&gt;"",$AB2416&gt;DATE(2030,12,31)),"DATE_OUTLIER",""),IF($C2416="","MISSING_QRCODE",""),IF($J2416="UNKNOWN","UNKNOWN_PM_TYPE",""),IF($L2416="UNKNOWN","UNKNOWN_STATUS",""))</f>
        <v/>
      </c>
      <c r="AQ2416" s="42" t="str">
        <f t="shared" si="189"/>
        <v>NO</v>
      </c>
    </row>
    <row r="2417" spans="1:43" x14ac:dyDescent="0.3">
      <c r="A2417" s="38">
        <f>IF('query (10)'!A2417="","",'query (10)'!A2417)</f>
        <v>2666</v>
      </c>
      <c r="B2417" s="38">
        <f>IF('query (10)'!B2417="","",'query (10)'!B2417)</f>
        <v>20477</v>
      </c>
      <c r="C2417" s="38" t="str">
        <f>TRIM(UPPER('query (10)'!M2417))</f>
        <v>GR-212</v>
      </c>
      <c r="D2417" s="38" t="str">
        <f>TRIM(UPPER(IFERROR(_xlfn.TEXTBEFORE('query (10)'!L2417,"("),'query (10)'!L2417)))</f>
        <v>INNER RING RACEWAY GRINDING M/C</v>
      </c>
      <c r="E2417" s="38" t="str">
        <f>IFERROR(TRIM(UPPER(_xlfn.TEXTBEFORE(_xlfn.TEXTAFTER('query (10)'!L2417,"("),")"))),"")</f>
        <v/>
      </c>
      <c r="F2417" s="38" t="str">
        <f>TRIM('query (10)'!K2417)</f>
        <v>SB2</v>
      </c>
      <c r="G2417" s="38" t="str">
        <f>IF('query (10)'!J2417="","",'query (10)'!J2417)</f>
        <v xml:space="preserve">Lubricant </v>
      </c>
      <c r="H2417" s="38" t="str">
        <f>TRIM(UPPER('query (10)'!J2417))</f>
        <v>LUBRICANT</v>
      </c>
      <c r="I2417" s="38" t="str">
        <f>IF('query (10)'!F2417="","",'query (10)'!F2417)</f>
        <v>Time-based Maintenance</v>
      </c>
      <c r="J2417" s="38" t="str">
        <f>IF('query (10)'!F2417="","",IFERROR(INDEX(Cleaning_Rules!$B$14:$B$17,MATCH(TRIM('query (10)'!F2417),Cleaning_Rules!$A$14:$A$17,0)),"UNKNOWN"))</f>
        <v>TBM</v>
      </c>
      <c r="K2417" s="38" t="str">
        <f>IF('query (10)'!G2417="","",'query (10)'!G2417)</f>
        <v>เสร็จสิ้น</v>
      </c>
      <c r="L2417" s="38" t="str">
        <f>IF('query (10)'!G2417="","MISSING",IFERROR(INDEX(Cleaning_Rules!$B$5:$B$10,MATCH(TRIM('query (10)'!G2417),Cleaning_Rules!$A$5:$A$10,0)),"UNKNOWN"))</f>
        <v>COMPLETED</v>
      </c>
      <c r="M2417" s="38" t="str">
        <f>IF('query (10)'!I2417="","",'query (10)'!I2417)</f>
        <v>Mechanical</v>
      </c>
      <c r="N2417" s="38" t="str">
        <f>IF('query (10)'!O2417="","",'query (10)'!O2417)</f>
        <v>Lubrication</v>
      </c>
      <c r="O2417" s="38" t="str">
        <f>IF('query (10)'!P2417="","",'query (10)'!P2417)</f>
        <v>Medium</v>
      </c>
      <c r="P2417" s="38" t="str">
        <f>IF('query (10)'!N2417="","",'query (10)'!N2417)</f>
        <v>cleaning ventury ตามรอบการใช้งาน</v>
      </c>
      <c r="Q2417" s="38" t="str">
        <f>TRIM('query (10)'!N2417)</f>
        <v>cleaning ventury ตามรอบการใช้งาน</v>
      </c>
      <c r="R2417" s="38" t="str">
        <f>TRIM(UPPER('query (10)'!R2417))</f>
        <v/>
      </c>
      <c r="S2417" s="38" t="str">
        <f>TRIM(UPPER('query (10)'!S2417))</f>
        <v/>
      </c>
      <c r="T2417" s="38" t="str">
        <f>IF('query (10)'!Q2417="","",TRIM(UPPER('query (10)'!Q2417)))</f>
        <v/>
      </c>
      <c r="U2417" s="38" t="str">
        <f>IF('query (10)'!T2417="","",'query (10)'!T2417)</f>
        <v/>
      </c>
      <c r="V2417" s="39" t="str">
        <f>IF('query (10)'!T2417="","",IFERROR(VALUE('query (10)'!T2417),""))</f>
        <v/>
      </c>
      <c r="W2417" s="40">
        <f>IF('query (10)'!U2417="","",'query (10)'!U2417)</f>
        <v>0</v>
      </c>
      <c r="X2417" s="39">
        <f>IF('query (10)'!V2417="","",'query (10)'!V2417)</f>
        <v>180</v>
      </c>
      <c r="Y2417" s="41">
        <f>IF('query (10)'!W2417="","",'query (10)'!W2417)</f>
        <v>46133</v>
      </c>
      <c r="Z2417" s="41">
        <f>IF('query (10)'!X2417="","",'query (10)'!X2417)</f>
        <v>46146</v>
      </c>
      <c r="AA2417" s="41">
        <f>IF('query (10)'!Y2417="","",'query (10)'!Y2417)</f>
        <v>46146</v>
      </c>
      <c r="AB2417" s="41">
        <f>IF('query (10)'!Z2417="","",'query (10)'!Z2417)</f>
        <v>46326</v>
      </c>
      <c r="AC2417" s="38" t="str">
        <f>IF(OR('query (10)'!AA2417="",COUNTIF(Cleaning_Rules!$A$21:$A$26,TRIM('query (10)'!AA2417))&gt;0),"",TRIM('query (10)'!AA2417))</f>
        <v/>
      </c>
      <c r="AD2417" s="38" t="str">
        <f>IF('query (10)'!AB2417="","",TRIM(IFERROR(_xlfn.TEXTBEFORE('query (10)'!AB2417,"("),'query (10)'!AB2417)))</f>
        <v>เริ่มซ่อมงาน PM แล้ว รับผิดชอบโดย KUNANON PARAWANWONG</v>
      </c>
      <c r="AE2417" s="38" t="str">
        <f>IFERROR(LOWER(TRIM(_xlfn.TEXTBEFORE(_xlfn.TEXTAFTER('query (10)'!AB2417,"("),")"))),"")</f>
        <v>parawanwong-k-3161@nsk.com</v>
      </c>
      <c r="AF2417" s="38" t="str">
        <f>IF('query (10)'!AD2417="","",TRIM('query (10)'!AD2417))</f>
        <v>ภูชิต กุลเสรี</v>
      </c>
      <c r="AG2417" s="38" t="str">
        <f>IF('query (10)'!AE2417="","",TRIM('query (10)'!AE2417))</f>
        <v>คุณานนต์ ปารวัณวงศ์</v>
      </c>
      <c r="AH2417" s="38" t="str">
        <f>IF('query (10)'!AF2417="","",IFERROR(VALUE('query (10)'!AF2417),""))</f>
        <v/>
      </c>
      <c r="AI2417" s="38" t="str">
        <f>IF('query (10)'!AG2417="","",TRIM('query (10)'!AG2417))</f>
        <v/>
      </c>
      <c r="AJ2417" s="38" t="str">
        <f>IF('query (10)'!AH2417="","",IFERROR(VALUE('query (10)'!AH2417),""))</f>
        <v/>
      </c>
      <c r="AK2417" s="38" t="str">
        <f>IF('query (10)'!AI2417="","",TRIM('query (10)'!AI2417))</f>
        <v/>
      </c>
      <c r="AL2417" s="42">
        <f t="shared" si="185"/>
        <v>2026</v>
      </c>
      <c r="AM2417" s="42" t="str">
        <f t="shared" si="186"/>
        <v>2026-04</v>
      </c>
      <c r="AN2417" s="42" t="str">
        <f t="shared" ca="1" si="187"/>
        <v/>
      </c>
      <c r="AO2417" s="42" t="str">
        <f t="shared" si="188"/>
        <v>GR-212 | INNER RING RACEWAY GRINDING M/C | SB2 | LUBRICANT | Time-based Maintenance | Mechanical | Lubrication | Medium | cleaning ventury ตามรอบการใช้งาน | เริ่มซ่อมงาน PM แล้ว รับผิดชอบโดย KUNANON PARAWANWONG | คุณานนต์ ปารวัณวงศ์</v>
      </c>
      <c r="AP2417" s="42" t="str">
        <f>_xlfn.TEXTJOIN("; ",TRUE,IF(COUNTA('query (10)'!A2417:AK2417)&lt;=6,"NEAR_EMPTY_ROW",""),IF($K2417="","MISSING_STATUS",""),IF(AND($K2417="เสร็จสิ้น",$Z2417=""),"DONE_NO_ACTUAL_DATE",""),IF(AND($I2417="Condition-based Maintenance",$AH2417=""),"CBM_NO_MEASUREMENT",""),IF(OR($X2417="",$X2417=0),"INVALID_PERIOD",""),IF(AND($AA2417&lt;&gt;"",$AB2417&lt;&gt;"",$AB2417&lt;$AA2417),"DATE_SEQUENCE_ERROR",""),IF(AND($AB2417&lt;&gt;"",$AB2417&gt;DATE(2030,12,31)),"DATE_OUTLIER",""),IF($C2417="","MISSING_QRCODE",""),IF($J2417="UNKNOWN","UNKNOWN_PM_TYPE",""),IF($L2417="UNKNOWN","UNKNOWN_STATUS",""))</f>
        <v/>
      </c>
      <c r="AQ2417" s="42" t="str">
        <f t="shared" si="189"/>
        <v>NO</v>
      </c>
    </row>
    <row r="2418" spans="1:43" x14ac:dyDescent="0.3">
      <c r="A2418" s="38">
        <f>IF('query (10)'!A2418="","",'query (10)'!A2418)</f>
        <v>2667</v>
      </c>
      <c r="B2418" s="38">
        <f>IF('query (10)'!B2418="","",'query (10)'!B2418)</f>
        <v>20478</v>
      </c>
      <c r="C2418" s="38" t="str">
        <f>TRIM(UPPER('query (10)'!M2418))</f>
        <v>GR-214</v>
      </c>
      <c r="D2418" s="38" t="str">
        <f>TRIM(UPPER(IFERROR(_xlfn.TEXTBEFORE('query (10)'!L2418,"("),'query (10)'!L2418)))</f>
        <v>INNER RING BORE GRINDING M/C</v>
      </c>
      <c r="E2418" s="38" t="str">
        <f>IFERROR(TRIM(UPPER(_xlfn.TEXTBEFORE(_xlfn.TEXTAFTER('query (10)'!L2418,"("),")"))),"")</f>
        <v/>
      </c>
      <c r="F2418" s="38" t="str">
        <f>TRIM('query (10)'!K2418)</f>
        <v>SB2</v>
      </c>
      <c r="G2418" s="38" t="str">
        <f>IF('query (10)'!J2418="","",'query (10)'!J2418)</f>
        <v xml:space="preserve">Lubricant </v>
      </c>
      <c r="H2418" s="38" t="str">
        <f>TRIM(UPPER('query (10)'!J2418))</f>
        <v>LUBRICANT</v>
      </c>
      <c r="I2418" s="38" t="str">
        <f>IF('query (10)'!F2418="","",'query (10)'!F2418)</f>
        <v>Time-based Maintenance</v>
      </c>
      <c r="J2418" s="38" t="str">
        <f>IF('query (10)'!F2418="","",IFERROR(INDEX(Cleaning_Rules!$B$14:$B$17,MATCH(TRIM('query (10)'!F2418),Cleaning_Rules!$A$14:$A$17,0)),"UNKNOWN"))</f>
        <v>TBM</v>
      </c>
      <c r="K2418" s="38" t="str">
        <f>IF('query (10)'!G2418="","",'query (10)'!G2418)</f>
        <v>เสร็จสิ้น</v>
      </c>
      <c r="L2418" s="38" t="str">
        <f>IF('query (10)'!G2418="","MISSING",IFERROR(INDEX(Cleaning_Rules!$B$5:$B$10,MATCH(TRIM('query (10)'!G2418),Cleaning_Rules!$A$5:$A$10,0)),"UNKNOWN"))</f>
        <v>COMPLETED</v>
      </c>
      <c r="M2418" s="38" t="str">
        <f>IF('query (10)'!I2418="","",'query (10)'!I2418)</f>
        <v>Mechanical</v>
      </c>
      <c r="N2418" s="38" t="str">
        <f>IF('query (10)'!O2418="","",'query (10)'!O2418)</f>
        <v>Lubrication</v>
      </c>
      <c r="O2418" s="38" t="str">
        <f>IF('query (10)'!P2418="","",'query (10)'!P2418)</f>
        <v>Medium</v>
      </c>
      <c r="P2418" s="38" t="str">
        <f>IF('query (10)'!N2418="","",'query (10)'!N2418)</f>
        <v>cleaning ventury ตามรอบการใช้งาน</v>
      </c>
      <c r="Q2418" s="38" t="str">
        <f>TRIM('query (10)'!N2418)</f>
        <v>cleaning ventury ตามรอบการใช้งาน</v>
      </c>
      <c r="R2418" s="38" t="str">
        <f>TRIM(UPPER('query (10)'!R2418))</f>
        <v/>
      </c>
      <c r="S2418" s="38" t="str">
        <f>TRIM(UPPER('query (10)'!S2418))</f>
        <v/>
      </c>
      <c r="T2418" s="38" t="str">
        <f>IF('query (10)'!Q2418="","",TRIM(UPPER('query (10)'!Q2418)))</f>
        <v/>
      </c>
      <c r="U2418" s="38" t="str">
        <f>IF('query (10)'!T2418="","",'query (10)'!T2418)</f>
        <v/>
      </c>
      <c r="V2418" s="39" t="str">
        <f>IF('query (10)'!T2418="","",IFERROR(VALUE('query (10)'!T2418),""))</f>
        <v/>
      </c>
      <c r="W2418" s="40">
        <f>IF('query (10)'!U2418="","",'query (10)'!U2418)</f>
        <v>0</v>
      </c>
      <c r="X2418" s="39">
        <f>IF('query (10)'!V2418="","",'query (10)'!V2418)</f>
        <v>180</v>
      </c>
      <c r="Y2418" s="41">
        <f>IF('query (10)'!W2418="","",'query (10)'!W2418)</f>
        <v>46133</v>
      </c>
      <c r="Z2418" s="41">
        <f>IF('query (10)'!X2418="","",'query (10)'!X2418)</f>
        <v>46146</v>
      </c>
      <c r="AA2418" s="41">
        <f>IF('query (10)'!Y2418="","",'query (10)'!Y2418)</f>
        <v>46146</v>
      </c>
      <c r="AB2418" s="41">
        <f>IF('query (10)'!Z2418="","",'query (10)'!Z2418)</f>
        <v>46326</v>
      </c>
      <c r="AC2418" s="38" t="str">
        <f>IF(OR('query (10)'!AA2418="",COUNTIF(Cleaning_Rules!$A$21:$A$26,TRIM('query (10)'!AA2418))&gt;0),"",TRIM('query (10)'!AA2418))</f>
        <v/>
      </c>
      <c r="AD2418" s="38" t="str">
        <f>IF('query (10)'!AB2418="","",TRIM(IFERROR(_xlfn.TEXTBEFORE('query (10)'!AB2418,"("),'query (10)'!AB2418)))</f>
        <v>เริ่มซ่อมงาน PM แล้ว รับผิดชอบโดย KUNANON PARAWANWONG</v>
      </c>
      <c r="AE2418" s="38" t="str">
        <f>IFERROR(LOWER(TRIM(_xlfn.TEXTBEFORE(_xlfn.TEXTAFTER('query (10)'!AB2418,"("),")"))),"")</f>
        <v>parawanwong-k-3161@nsk.com</v>
      </c>
      <c r="AF2418" s="38" t="str">
        <f>IF('query (10)'!AD2418="","",TRIM('query (10)'!AD2418))</f>
        <v>ภูชิต กุลเสรี</v>
      </c>
      <c r="AG2418" s="38" t="str">
        <f>IF('query (10)'!AE2418="","",TRIM('query (10)'!AE2418))</f>
        <v>คุณานนต์ ปารวัณวงศ์</v>
      </c>
      <c r="AH2418" s="38" t="str">
        <f>IF('query (10)'!AF2418="","",IFERROR(VALUE('query (10)'!AF2418),""))</f>
        <v/>
      </c>
      <c r="AI2418" s="38" t="str">
        <f>IF('query (10)'!AG2418="","",TRIM('query (10)'!AG2418))</f>
        <v/>
      </c>
      <c r="AJ2418" s="38" t="str">
        <f>IF('query (10)'!AH2418="","",IFERROR(VALUE('query (10)'!AH2418),""))</f>
        <v/>
      </c>
      <c r="AK2418" s="38" t="str">
        <f>IF('query (10)'!AI2418="","",TRIM('query (10)'!AI2418))</f>
        <v/>
      </c>
      <c r="AL2418" s="42">
        <f t="shared" si="185"/>
        <v>2026</v>
      </c>
      <c r="AM2418" s="42" t="str">
        <f t="shared" si="186"/>
        <v>2026-04</v>
      </c>
      <c r="AN2418" s="42" t="str">
        <f t="shared" ca="1" si="187"/>
        <v/>
      </c>
      <c r="AO2418" s="42" t="str">
        <f t="shared" si="188"/>
        <v>GR-214 | INNER RING BORE GRINDING M/C | SB2 | LUBRICANT | Time-based Maintenance | Mechanical | Lubrication | Medium | cleaning ventury ตามรอบการใช้งาน | เริ่มซ่อมงาน PM แล้ว รับผิดชอบโดย KUNANON PARAWANWONG | คุณานนต์ ปารวัณวงศ์</v>
      </c>
      <c r="AP2418" s="42" t="str">
        <f>_xlfn.TEXTJOIN("; ",TRUE,IF(COUNTA('query (10)'!A2418:AK2418)&lt;=6,"NEAR_EMPTY_ROW",""),IF($K2418="","MISSING_STATUS",""),IF(AND($K2418="เสร็จสิ้น",$Z2418=""),"DONE_NO_ACTUAL_DATE",""),IF(AND($I2418="Condition-based Maintenance",$AH2418=""),"CBM_NO_MEASUREMENT",""),IF(OR($X2418="",$X2418=0),"INVALID_PERIOD",""),IF(AND($AA2418&lt;&gt;"",$AB2418&lt;&gt;"",$AB2418&lt;$AA2418),"DATE_SEQUENCE_ERROR",""),IF(AND($AB2418&lt;&gt;"",$AB2418&gt;DATE(2030,12,31)),"DATE_OUTLIER",""),IF($C2418="","MISSING_QRCODE",""),IF($J2418="UNKNOWN","UNKNOWN_PM_TYPE",""),IF($L2418="UNKNOWN","UNKNOWN_STATUS",""))</f>
        <v/>
      </c>
      <c r="AQ2418" s="42" t="str">
        <f t="shared" si="189"/>
        <v>NO</v>
      </c>
    </row>
    <row r="2419" spans="1:43" x14ac:dyDescent="0.3">
      <c r="A2419" s="38">
        <f>IF('query (10)'!A2419="","",'query (10)'!A2419)</f>
        <v>2668</v>
      </c>
      <c r="B2419" s="38">
        <f>IF('query (10)'!B2419="","",'query (10)'!B2419)</f>
        <v>20479</v>
      </c>
      <c r="C2419" s="38" t="str">
        <f>TRIM(UPPER('query (10)'!M2419))</f>
        <v>GR-221</v>
      </c>
      <c r="D2419" s="38" t="str">
        <f>TRIM(UPPER(IFERROR(_xlfn.TEXTBEFORE('query (10)'!L2419,"("),'query (10)'!L2419)))</f>
        <v>OUTER RING RACEWAY GRINDING M/C</v>
      </c>
      <c r="E2419" s="38" t="str">
        <f>IFERROR(TRIM(UPPER(_xlfn.TEXTBEFORE(_xlfn.TEXTAFTER('query (10)'!L2419,"("),")"))),"")</f>
        <v/>
      </c>
      <c r="F2419" s="38" t="str">
        <f>TRIM('query (10)'!K2419)</f>
        <v>SB2</v>
      </c>
      <c r="G2419" s="38" t="str">
        <f>IF('query (10)'!J2419="","",'query (10)'!J2419)</f>
        <v xml:space="preserve">Lubricant </v>
      </c>
      <c r="H2419" s="38" t="str">
        <f>TRIM(UPPER('query (10)'!J2419))</f>
        <v>LUBRICANT</v>
      </c>
      <c r="I2419" s="38" t="str">
        <f>IF('query (10)'!F2419="","",'query (10)'!F2419)</f>
        <v>Time-based Maintenance</v>
      </c>
      <c r="J2419" s="38" t="str">
        <f>IF('query (10)'!F2419="","",IFERROR(INDEX(Cleaning_Rules!$B$14:$B$17,MATCH(TRIM('query (10)'!F2419),Cleaning_Rules!$A$14:$A$17,0)),"UNKNOWN"))</f>
        <v>TBM</v>
      </c>
      <c r="K2419" s="38" t="str">
        <f>IF('query (10)'!G2419="","",'query (10)'!G2419)</f>
        <v>เสร็จสิ้น</v>
      </c>
      <c r="L2419" s="38" t="str">
        <f>IF('query (10)'!G2419="","MISSING",IFERROR(INDEX(Cleaning_Rules!$B$5:$B$10,MATCH(TRIM('query (10)'!G2419),Cleaning_Rules!$A$5:$A$10,0)),"UNKNOWN"))</f>
        <v>COMPLETED</v>
      </c>
      <c r="M2419" s="38" t="str">
        <f>IF('query (10)'!I2419="","",'query (10)'!I2419)</f>
        <v>Mechanical</v>
      </c>
      <c r="N2419" s="38" t="str">
        <f>IF('query (10)'!O2419="","",'query (10)'!O2419)</f>
        <v>Lubrication</v>
      </c>
      <c r="O2419" s="38" t="str">
        <f>IF('query (10)'!P2419="","",'query (10)'!P2419)</f>
        <v>Medium</v>
      </c>
      <c r="P2419" s="38" t="str">
        <f>IF('query (10)'!N2419="","",'query (10)'!N2419)</f>
        <v>cleaning ventury ตามรอบการใช้งาน</v>
      </c>
      <c r="Q2419" s="38" t="str">
        <f>TRIM('query (10)'!N2419)</f>
        <v>cleaning ventury ตามรอบการใช้งาน</v>
      </c>
      <c r="R2419" s="38" t="str">
        <f>TRIM(UPPER('query (10)'!R2419))</f>
        <v/>
      </c>
      <c r="S2419" s="38" t="str">
        <f>TRIM(UPPER('query (10)'!S2419))</f>
        <v/>
      </c>
      <c r="T2419" s="38" t="str">
        <f>IF('query (10)'!Q2419="","",TRIM(UPPER('query (10)'!Q2419)))</f>
        <v/>
      </c>
      <c r="U2419" s="38" t="str">
        <f>IF('query (10)'!T2419="","",'query (10)'!T2419)</f>
        <v/>
      </c>
      <c r="V2419" s="39" t="str">
        <f>IF('query (10)'!T2419="","",IFERROR(VALUE('query (10)'!T2419),""))</f>
        <v/>
      </c>
      <c r="W2419" s="40">
        <f>IF('query (10)'!U2419="","",'query (10)'!U2419)</f>
        <v>0</v>
      </c>
      <c r="X2419" s="39">
        <f>IF('query (10)'!V2419="","",'query (10)'!V2419)</f>
        <v>180</v>
      </c>
      <c r="Y2419" s="41">
        <f>IF('query (10)'!W2419="","",'query (10)'!W2419)</f>
        <v>46133</v>
      </c>
      <c r="Z2419" s="41">
        <f>IF('query (10)'!X2419="","",'query (10)'!X2419)</f>
        <v>46146</v>
      </c>
      <c r="AA2419" s="41">
        <f>IF('query (10)'!Y2419="","",'query (10)'!Y2419)</f>
        <v>46146</v>
      </c>
      <c r="AB2419" s="41">
        <f>IF('query (10)'!Z2419="","",'query (10)'!Z2419)</f>
        <v>46326</v>
      </c>
      <c r="AC2419" s="38" t="str">
        <f>IF(OR('query (10)'!AA2419="",COUNTIF(Cleaning_Rules!$A$21:$A$26,TRIM('query (10)'!AA2419))&gt;0),"",TRIM('query (10)'!AA2419))</f>
        <v/>
      </c>
      <c r="AD2419" s="38" t="str">
        <f>IF('query (10)'!AB2419="","",TRIM(IFERROR(_xlfn.TEXTBEFORE('query (10)'!AB2419,"("),'query (10)'!AB2419)))</f>
        <v>เริ่มซ่อมงาน PM แล้ว รับผิดชอบโดย KUNANON PARAWANWONG</v>
      </c>
      <c r="AE2419" s="38" t="str">
        <f>IFERROR(LOWER(TRIM(_xlfn.TEXTBEFORE(_xlfn.TEXTAFTER('query (10)'!AB2419,"("),")"))),"")</f>
        <v>parawanwong-k-3161@nsk.com</v>
      </c>
      <c r="AF2419" s="38" t="str">
        <f>IF('query (10)'!AD2419="","",TRIM('query (10)'!AD2419))</f>
        <v>ภูชิต กุลเสรี</v>
      </c>
      <c r="AG2419" s="38" t="str">
        <f>IF('query (10)'!AE2419="","",TRIM('query (10)'!AE2419))</f>
        <v>คุณานนต์ ปารวัณวงศ์</v>
      </c>
      <c r="AH2419" s="38" t="str">
        <f>IF('query (10)'!AF2419="","",IFERROR(VALUE('query (10)'!AF2419),""))</f>
        <v/>
      </c>
      <c r="AI2419" s="38" t="str">
        <f>IF('query (10)'!AG2419="","",TRIM('query (10)'!AG2419))</f>
        <v/>
      </c>
      <c r="AJ2419" s="38" t="str">
        <f>IF('query (10)'!AH2419="","",IFERROR(VALUE('query (10)'!AH2419),""))</f>
        <v/>
      </c>
      <c r="AK2419" s="38" t="str">
        <f>IF('query (10)'!AI2419="","",TRIM('query (10)'!AI2419))</f>
        <v/>
      </c>
      <c r="AL2419" s="42">
        <f t="shared" si="185"/>
        <v>2026</v>
      </c>
      <c r="AM2419" s="42" t="str">
        <f t="shared" si="186"/>
        <v>2026-04</v>
      </c>
      <c r="AN2419" s="42" t="str">
        <f t="shared" ca="1" si="187"/>
        <v/>
      </c>
      <c r="AO2419" s="42" t="str">
        <f t="shared" si="188"/>
        <v>GR-221 | OUTER RING RACEWAY GRINDING M/C | SB2 | LUBRICANT | Time-based Maintenance | Mechanical | Lubrication | Medium | cleaning ventury ตามรอบการใช้งาน | เริ่มซ่อมงาน PM แล้ว รับผิดชอบโดย KUNANON PARAWANWONG | คุณานนต์ ปารวัณวงศ์</v>
      </c>
      <c r="AP2419" s="42" t="str">
        <f>_xlfn.TEXTJOIN("; ",TRUE,IF(COUNTA('query (10)'!A2419:AK2419)&lt;=6,"NEAR_EMPTY_ROW",""),IF($K2419="","MISSING_STATUS",""),IF(AND($K2419="เสร็จสิ้น",$Z2419=""),"DONE_NO_ACTUAL_DATE",""),IF(AND($I2419="Condition-based Maintenance",$AH2419=""),"CBM_NO_MEASUREMENT",""),IF(OR($X2419="",$X2419=0),"INVALID_PERIOD",""),IF(AND($AA2419&lt;&gt;"",$AB2419&lt;&gt;"",$AB2419&lt;$AA2419),"DATE_SEQUENCE_ERROR",""),IF(AND($AB2419&lt;&gt;"",$AB2419&gt;DATE(2030,12,31)),"DATE_OUTLIER",""),IF($C2419="","MISSING_QRCODE",""),IF($J2419="UNKNOWN","UNKNOWN_PM_TYPE",""),IF($L2419="UNKNOWN","UNKNOWN_STATUS",""))</f>
        <v/>
      </c>
      <c r="AQ2419" s="42" t="str">
        <f t="shared" si="189"/>
        <v>NO</v>
      </c>
    </row>
    <row r="2420" spans="1:43" x14ac:dyDescent="0.3">
      <c r="A2420" s="38">
        <f>IF('query (10)'!A2420="","",'query (10)'!A2420)</f>
        <v>2669</v>
      </c>
      <c r="B2420" s="38">
        <f>IF('query (10)'!B2420="","",'query (10)'!B2420)</f>
        <v>20480</v>
      </c>
      <c r="C2420" s="38" t="str">
        <f>TRIM(UPPER('query (10)'!M2420))</f>
        <v>GR-223</v>
      </c>
      <c r="D2420" s="38" t="str">
        <f>TRIM(UPPER(IFERROR(_xlfn.TEXTBEFORE('query (10)'!L2420,"("),'query (10)'!L2420)))</f>
        <v>OUTER RING RACEWAY SUPER FINISH M/C</v>
      </c>
      <c r="E2420" s="38" t="str">
        <f>IFERROR(TRIM(UPPER(_xlfn.TEXTBEFORE(_xlfn.TEXTAFTER('query (10)'!L2420,"("),")"))),"")</f>
        <v/>
      </c>
      <c r="F2420" s="38" t="str">
        <f>TRIM('query (10)'!K2420)</f>
        <v>SB2</v>
      </c>
      <c r="G2420" s="38" t="str">
        <f>IF('query (10)'!J2420="","",'query (10)'!J2420)</f>
        <v xml:space="preserve">Lubricant </v>
      </c>
      <c r="H2420" s="38" t="str">
        <f>TRIM(UPPER('query (10)'!J2420))</f>
        <v>LUBRICANT</v>
      </c>
      <c r="I2420" s="38" t="str">
        <f>IF('query (10)'!F2420="","",'query (10)'!F2420)</f>
        <v>Time-based Maintenance</v>
      </c>
      <c r="J2420" s="38" t="str">
        <f>IF('query (10)'!F2420="","",IFERROR(INDEX(Cleaning_Rules!$B$14:$B$17,MATCH(TRIM('query (10)'!F2420),Cleaning_Rules!$A$14:$A$17,0)),"UNKNOWN"))</f>
        <v>TBM</v>
      </c>
      <c r="K2420" s="38" t="str">
        <f>IF('query (10)'!G2420="","",'query (10)'!G2420)</f>
        <v>เสร็จสิ้น</v>
      </c>
      <c r="L2420" s="38" t="str">
        <f>IF('query (10)'!G2420="","MISSING",IFERROR(INDEX(Cleaning_Rules!$B$5:$B$10,MATCH(TRIM('query (10)'!G2420),Cleaning_Rules!$A$5:$A$10,0)),"UNKNOWN"))</f>
        <v>COMPLETED</v>
      </c>
      <c r="M2420" s="38" t="str">
        <f>IF('query (10)'!I2420="","",'query (10)'!I2420)</f>
        <v>Mechanical</v>
      </c>
      <c r="N2420" s="38" t="str">
        <f>IF('query (10)'!O2420="","",'query (10)'!O2420)</f>
        <v>Lubrication</v>
      </c>
      <c r="O2420" s="38" t="str">
        <f>IF('query (10)'!P2420="","",'query (10)'!P2420)</f>
        <v>Medium</v>
      </c>
      <c r="P2420" s="38" t="str">
        <f>IF('query (10)'!N2420="","",'query (10)'!N2420)</f>
        <v>cleaning ventury ตามรอบการใช้งาน</v>
      </c>
      <c r="Q2420" s="38" t="str">
        <f>TRIM('query (10)'!N2420)</f>
        <v>cleaning ventury ตามรอบการใช้งาน</v>
      </c>
      <c r="R2420" s="38" t="str">
        <f>TRIM(UPPER('query (10)'!R2420))</f>
        <v/>
      </c>
      <c r="S2420" s="38" t="str">
        <f>TRIM(UPPER('query (10)'!S2420))</f>
        <v/>
      </c>
      <c r="T2420" s="38" t="str">
        <f>IF('query (10)'!Q2420="","",TRIM(UPPER('query (10)'!Q2420)))</f>
        <v/>
      </c>
      <c r="U2420" s="38" t="str">
        <f>IF('query (10)'!T2420="","",'query (10)'!T2420)</f>
        <v/>
      </c>
      <c r="V2420" s="39" t="str">
        <f>IF('query (10)'!T2420="","",IFERROR(VALUE('query (10)'!T2420),""))</f>
        <v/>
      </c>
      <c r="W2420" s="40">
        <f>IF('query (10)'!U2420="","",'query (10)'!U2420)</f>
        <v>0</v>
      </c>
      <c r="X2420" s="39">
        <f>IF('query (10)'!V2420="","",'query (10)'!V2420)</f>
        <v>180</v>
      </c>
      <c r="Y2420" s="41">
        <f>IF('query (10)'!W2420="","",'query (10)'!W2420)</f>
        <v>46133</v>
      </c>
      <c r="Z2420" s="41">
        <f>IF('query (10)'!X2420="","",'query (10)'!X2420)</f>
        <v>46146</v>
      </c>
      <c r="AA2420" s="41">
        <f>IF('query (10)'!Y2420="","",'query (10)'!Y2420)</f>
        <v>46146</v>
      </c>
      <c r="AB2420" s="41">
        <f>IF('query (10)'!Z2420="","",'query (10)'!Z2420)</f>
        <v>46326</v>
      </c>
      <c r="AC2420" s="38" t="str">
        <f>IF(OR('query (10)'!AA2420="",COUNTIF(Cleaning_Rules!$A$21:$A$26,TRIM('query (10)'!AA2420))&gt;0),"",TRIM('query (10)'!AA2420))</f>
        <v/>
      </c>
      <c r="AD2420" s="38" t="str">
        <f>IF('query (10)'!AB2420="","",TRIM(IFERROR(_xlfn.TEXTBEFORE('query (10)'!AB2420,"("),'query (10)'!AB2420)))</f>
        <v>เริ่มซ่อมงาน PM แล้ว รับผิดชอบโดย KUNANON PARAWANWONG</v>
      </c>
      <c r="AE2420" s="38" t="str">
        <f>IFERROR(LOWER(TRIM(_xlfn.TEXTBEFORE(_xlfn.TEXTAFTER('query (10)'!AB2420,"("),")"))),"")</f>
        <v>parawanwong-k-3161@nsk.com</v>
      </c>
      <c r="AF2420" s="38" t="str">
        <f>IF('query (10)'!AD2420="","",TRIM('query (10)'!AD2420))</f>
        <v>ภูชิต กุลเสรี</v>
      </c>
      <c r="AG2420" s="38" t="str">
        <f>IF('query (10)'!AE2420="","",TRIM('query (10)'!AE2420))</f>
        <v>คุณานนต์ ปารวัณวงศ์</v>
      </c>
      <c r="AH2420" s="38" t="str">
        <f>IF('query (10)'!AF2420="","",IFERROR(VALUE('query (10)'!AF2420),""))</f>
        <v/>
      </c>
      <c r="AI2420" s="38" t="str">
        <f>IF('query (10)'!AG2420="","",TRIM('query (10)'!AG2420))</f>
        <v/>
      </c>
      <c r="AJ2420" s="38" t="str">
        <f>IF('query (10)'!AH2420="","",IFERROR(VALUE('query (10)'!AH2420),""))</f>
        <v/>
      </c>
      <c r="AK2420" s="38" t="str">
        <f>IF('query (10)'!AI2420="","",TRIM('query (10)'!AI2420))</f>
        <v/>
      </c>
      <c r="AL2420" s="42">
        <f t="shared" si="185"/>
        <v>2026</v>
      </c>
      <c r="AM2420" s="42" t="str">
        <f t="shared" si="186"/>
        <v>2026-04</v>
      </c>
      <c r="AN2420" s="42" t="str">
        <f t="shared" ca="1" si="187"/>
        <v/>
      </c>
      <c r="AO2420" s="42" t="str">
        <f t="shared" si="188"/>
        <v>GR-223 | OUTER RING RACEWAY SUPER FINISH M/C | SB2 | LUBRICANT | Time-based Maintenance | Mechanical | Lubrication | Medium | cleaning ventury ตามรอบการใช้งาน | เริ่มซ่อมงาน PM แล้ว รับผิดชอบโดย KUNANON PARAWANWONG | คุณานนต์ ปารวัณวงศ์</v>
      </c>
      <c r="AP2420" s="42" t="str">
        <f>_xlfn.TEXTJOIN("; ",TRUE,IF(COUNTA('query (10)'!A2420:AK2420)&lt;=6,"NEAR_EMPTY_ROW",""),IF($K2420="","MISSING_STATUS",""),IF(AND($K2420="เสร็จสิ้น",$Z2420=""),"DONE_NO_ACTUAL_DATE",""),IF(AND($I2420="Condition-based Maintenance",$AH2420=""),"CBM_NO_MEASUREMENT",""),IF(OR($X2420="",$X2420=0),"INVALID_PERIOD",""),IF(AND($AA2420&lt;&gt;"",$AB2420&lt;&gt;"",$AB2420&lt;$AA2420),"DATE_SEQUENCE_ERROR",""),IF(AND($AB2420&lt;&gt;"",$AB2420&gt;DATE(2030,12,31)),"DATE_OUTLIER",""),IF($C2420="","MISSING_QRCODE",""),IF($J2420="UNKNOWN","UNKNOWN_PM_TYPE",""),IF($L2420="UNKNOWN","UNKNOWN_STATUS",""))</f>
        <v/>
      </c>
      <c r="AQ2420" s="42" t="str">
        <f t="shared" si="189"/>
        <v>NO</v>
      </c>
    </row>
    <row r="2421" spans="1:43" x14ac:dyDescent="0.3">
      <c r="A2421" s="38">
        <f>IF('query (10)'!A2421="","",'query (10)'!A2421)</f>
        <v>2670</v>
      </c>
      <c r="B2421" s="38">
        <f>IF('query (10)'!B2421="","",'query (10)'!B2421)</f>
        <v>20483</v>
      </c>
      <c r="C2421" s="38" t="str">
        <f>TRIM(UPPER('query (10)'!M2421))</f>
        <v>GR-280</v>
      </c>
      <c r="D2421" s="38" t="str">
        <f>TRIM(UPPER(IFERROR(_xlfn.TEXTBEFORE('query (10)'!L2421,"("),'query (10)'!L2421)))</f>
        <v>INNER RING RACEWAY SUPER FINISH M/C</v>
      </c>
      <c r="E2421" s="38" t="str">
        <f>IFERROR(TRIM(UPPER(_xlfn.TEXTBEFORE(_xlfn.TEXTAFTER('query (10)'!L2421,"("),")"))),"")</f>
        <v/>
      </c>
      <c r="F2421" s="38" t="str">
        <f>TRIM('query (10)'!K2421)</f>
        <v>SB3</v>
      </c>
      <c r="G2421" s="38" t="str">
        <f>IF('query (10)'!J2421="","",'query (10)'!J2421)</f>
        <v>Accuracy</v>
      </c>
      <c r="H2421" s="38" t="str">
        <f>TRIM(UPPER('query (10)'!J2421))</f>
        <v>ACCURACY</v>
      </c>
      <c r="I2421" s="38" t="str">
        <f>IF('query (10)'!F2421="","",'query (10)'!F2421)</f>
        <v>Time-based Maintenance</v>
      </c>
      <c r="J2421" s="38" t="str">
        <f>IF('query (10)'!F2421="","",IFERROR(INDEX(Cleaning_Rules!$B$14:$B$17,MATCH(TRIM('query (10)'!F2421),Cleaning_Rules!$A$14:$A$17,0)),"UNKNOWN"))</f>
        <v>TBM</v>
      </c>
      <c r="K2421" s="38" t="str">
        <f>IF('query (10)'!G2421="","",'query (10)'!G2421)</f>
        <v>เสร็จสิ้น</v>
      </c>
      <c r="L2421" s="38" t="str">
        <f>IF('query (10)'!G2421="","MISSING",IFERROR(INDEX(Cleaning_Rules!$B$5:$B$10,MATCH(TRIM('query (10)'!G2421),Cleaning_Rules!$A$5:$A$10,0)),"UNKNOWN"))</f>
        <v>COMPLETED</v>
      </c>
      <c r="M2421" s="38" t="str">
        <f>IF('query (10)'!I2421="","",'query (10)'!I2421)</f>
        <v>Mechanical</v>
      </c>
      <c r="N2421" s="38" t="str">
        <f>IF('query (10)'!O2421="","",'query (10)'!O2421)</f>
        <v>Inspection</v>
      </c>
      <c r="O2421" s="38" t="str">
        <f>IF('query (10)'!P2421="","",'query (10)'!P2421)</f>
        <v>Medium</v>
      </c>
      <c r="P2421" s="38" t="str">
        <f>IF('query (10)'!N2421="","",'query (10)'!N2421)</f>
        <v>check center hight work head ตามรอบการใช้งาน</v>
      </c>
      <c r="Q2421" s="38" t="str">
        <f>TRIM('query (10)'!N2421)</f>
        <v>check center hight work head ตามรอบการใช้งาน</v>
      </c>
      <c r="R2421" s="38" t="str">
        <f>TRIM(UPPER('query (10)'!R2421))</f>
        <v/>
      </c>
      <c r="S2421" s="38" t="str">
        <f>TRIM(UPPER('query (10)'!S2421))</f>
        <v/>
      </c>
      <c r="T2421" s="38" t="str">
        <f>IF('query (10)'!Q2421="","",TRIM(UPPER('query (10)'!Q2421)))</f>
        <v/>
      </c>
      <c r="U2421" s="38" t="str">
        <f>IF('query (10)'!T2421="","",'query (10)'!T2421)</f>
        <v/>
      </c>
      <c r="V2421" s="39" t="str">
        <f>IF('query (10)'!T2421="","",IFERROR(VALUE('query (10)'!T2421),""))</f>
        <v/>
      </c>
      <c r="W2421" s="40">
        <f>IF('query (10)'!U2421="","",'query (10)'!U2421)</f>
        <v>0</v>
      </c>
      <c r="X2421" s="39">
        <f>IF('query (10)'!V2421="","",'query (10)'!V2421)</f>
        <v>1080</v>
      </c>
      <c r="Y2421" s="41">
        <f>IF('query (10)'!W2421="","",'query (10)'!W2421)</f>
        <v>46134</v>
      </c>
      <c r="Z2421" s="41">
        <f>IF('query (10)'!X2421="","",'query (10)'!X2421)</f>
        <v>46146</v>
      </c>
      <c r="AA2421" s="41">
        <f>IF('query (10)'!Y2421="","",'query (10)'!Y2421)</f>
        <v>46146</v>
      </c>
      <c r="AB2421" s="41">
        <f>IF('query (10)'!Z2421="","",'query (10)'!Z2421)</f>
        <v>47226</v>
      </c>
      <c r="AC2421" s="38" t="str">
        <f>IF(OR('query (10)'!AA2421="",COUNTIF(Cleaning_Rules!$A$21:$A$26,TRIM('query (10)'!AA2421))&gt;0),"",TRIM('query (10)'!AA2421))</f>
        <v/>
      </c>
      <c r="AD2421" s="38" t="str">
        <f>IF('query (10)'!AB2421="","",TRIM(IFERROR(_xlfn.TEXTBEFORE('query (10)'!AB2421,"("),'query (10)'!AB2421)))</f>
        <v>เริ่มซ่อมงาน PM แล้ว รับผิดชอบโดย KUNANON PARAWANWONG</v>
      </c>
      <c r="AE2421" s="38" t="str">
        <f>IFERROR(LOWER(TRIM(_xlfn.TEXTBEFORE(_xlfn.TEXTAFTER('query (10)'!AB2421,"("),")"))),"")</f>
        <v>parawanwong-k-3161@nsk.com</v>
      </c>
      <c r="AF2421" s="38" t="str">
        <f>IF('query (10)'!AD2421="","",TRIM('query (10)'!AD2421))</f>
        <v>ภูชิต กุลเสรี</v>
      </c>
      <c r="AG2421" s="38" t="str">
        <f>IF('query (10)'!AE2421="","",TRIM('query (10)'!AE2421))</f>
        <v>คุณานนต์ ปารวัณวงศ์</v>
      </c>
      <c r="AH2421" s="38" t="str">
        <f>IF('query (10)'!AF2421="","",IFERROR(VALUE('query (10)'!AF2421),""))</f>
        <v/>
      </c>
      <c r="AI2421" s="38" t="str">
        <f>IF('query (10)'!AG2421="","",TRIM('query (10)'!AG2421))</f>
        <v/>
      </c>
      <c r="AJ2421" s="38" t="str">
        <f>IF('query (10)'!AH2421="","",IFERROR(VALUE('query (10)'!AH2421),""))</f>
        <v/>
      </c>
      <c r="AK2421" s="38" t="str">
        <f>IF('query (10)'!AI2421="","",TRIM('query (10)'!AI2421))</f>
        <v/>
      </c>
      <c r="AL2421" s="42">
        <f t="shared" si="185"/>
        <v>2026</v>
      </c>
      <c r="AM2421" s="42" t="str">
        <f t="shared" si="186"/>
        <v>2026-04</v>
      </c>
      <c r="AN2421" s="42" t="str">
        <f t="shared" ca="1" si="187"/>
        <v/>
      </c>
      <c r="AO2421" s="42" t="str">
        <f t="shared" si="188"/>
        <v>GR-280 | INNER RING RACEWAY SUPER FINISH M/C | SB3 | ACCURACY | Time-based Maintenance | Mechanical | Inspection | Medium | check center hight work head ตามรอบการใช้งาน | เริ่มซ่อมงาน PM แล้ว รับผิดชอบโดย KUNANON PARAWANWONG | คุณานนต์ ปารวัณวงศ์</v>
      </c>
      <c r="AP2421" s="42" t="str">
        <f>_xlfn.TEXTJOIN("; ",TRUE,IF(COUNTA('query (10)'!A2421:AK2421)&lt;=6,"NEAR_EMPTY_ROW",""),IF($K2421="","MISSING_STATUS",""),IF(AND($K2421="เสร็จสิ้น",$Z2421=""),"DONE_NO_ACTUAL_DATE",""),IF(AND($I2421="Condition-based Maintenance",$AH2421=""),"CBM_NO_MEASUREMENT",""),IF(OR($X2421="",$X2421=0),"INVALID_PERIOD",""),IF(AND($AA2421&lt;&gt;"",$AB2421&lt;&gt;"",$AB2421&lt;$AA2421),"DATE_SEQUENCE_ERROR",""),IF(AND($AB2421&lt;&gt;"",$AB2421&gt;DATE(2030,12,31)),"DATE_OUTLIER",""),IF($C2421="","MISSING_QRCODE",""),IF($J2421="UNKNOWN","UNKNOWN_PM_TYPE",""),IF($L2421="UNKNOWN","UNKNOWN_STATUS",""))</f>
        <v/>
      </c>
      <c r="AQ2421" s="42" t="str">
        <f t="shared" si="189"/>
        <v>NO</v>
      </c>
    </row>
    <row r="2422" spans="1:43" x14ac:dyDescent="0.3">
      <c r="A2422" s="38">
        <f>IF('query (10)'!A2422="","",'query (10)'!A2422)</f>
        <v>2671</v>
      </c>
      <c r="B2422" s="38">
        <f>IF('query (10)'!B2422="","",'query (10)'!B2422)</f>
        <v>20484</v>
      </c>
      <c r="C2422" s="38" t="str">
        <f>TRIM(UPPER('query (10)'!M2422))</f>
        <v>GR-277</v>
      </c>
      <c r="D2422" s="38" t="str">
        <f>TRIM(UPPER(IFERROR(_xlfn.TEXTBEFORE('query (10)'!L2422,"("),'query (10)'!L2422)))</f>
        <v>INNER RING BORE GRINDING M/C</v>
      </c>
      <c r="E2422" s="38" t="str">
        <f>IFERROR(TRIM(UPPER(_xlfn.TEXTBEFORE(_xlfn.TEXTAFTER('query (10)'!L2422,"("),")"))),"")</f>
        <v/>
      </c>
      <c r="F2422" s="38" t="str">
        <f>TRIM('query (10)'!K2422)</f>
        <v>SB3</v>
      </c>
      <c r="G2422" s="38" t="str">
        <f>IF('query (10)'!J2422="","",'query (10)'!J2422)</f>
        <v>Accuracy</v>
      </c>
      <c r="H2422" s="38" t="str">
        <f>TRIM(UPPER('query (10)'!J2422))</f>
        <v>ACCURACY</v>
      </c>
      <c r="I2422" s="38" t="str">
        <f>IF('query (10)'!F2422="","",'query (10)'!F2422)</f>
        <v>Time-based Maintenance</v>
      </c>
      <c r="J2422" s="38" t="str">
        <f>IF('query (10)'!F2422="","",IFERROR(INDEX(Cleaning_Rules!$B$14:$B$17,MATCH(TRIM('query (10)'!F2422),Cleaning_Rules!$A$14:$A$17,0)),"UNKNOWN"))</f>
        <v>TBM</v>
      </c>
      <c r="K2422" s="38" t="str">
        <f>IF('query (10)'!G2422="","",'query (10)'!G2422)</f>
        <v>เสร็จสิ้น</v>
      </c>
      <c r="L2422" s="38" t="str">
        <f>IF('query (10)'!G2422="","MISSING",IFERROR(INDEX(Cleaning_Rules!$B$5:$B$10,MATCH(TRIM('query (10)'!G2422),Cleaning_Rules!$A$5:$A$10,0)),"UNKNOWN"))</f>
        <v>COMPLETED</v>
      </c>
      <c r="M2422" s="38" t="str">
        <f>IF('query (10)'!I2422="","",'query (10)'!I2422)</f>
        <v>Mechanical</v>
      </c>
      <c r="N2422" s="38" t="str">
        <f>IF('query (10)'!O2422="","",'query (10)'!O2422)</f>
        <v>Inspection</v>
      </c>
      <c r="O2422" s="38" t="str">
        <f>IF('query (10)'!P2422="","",'query (10)'!P2422)</f>
        <v>Medium</v>
      </c>
      <c r="P2422" s="38" t="str">
        <f>IF('query (10)'!N2422="","",'query (10)'!N2422)</f>
        <v>check accuracy center AG work stopper</v>
      </c>
      <c r="Q2422" s="38" t="str">
        <f>TRIM('query (10)'!N2422)</f>
        <v>check accuracy center AG work stopper</v>
      </c>
      <c r="R2422" s="38" t="str">
        <f>TRIM(UPPER('query (10)'!R2422))</f>
        <v/>
      </c>
      <c r="S2422" s="38" t="str">
        <f>TRIM(UPPER('query (10)'!S2422))</f>
        <v/>
      </c>
      <c r="T2422" s="38" t="str">
        <f>IF('query (10)'!Q2422="","",TRIM(UPPER('query (10)'!Q2422)))</f>
        <v/>
      </c>
      <c r="U2422" s="38" t="str">
        <f>IF('query (10)'!T2422="","",'query (10)'!T2422)</f>
        <v/>
      </c>
      <c r="V2422" s="39" t="str">
        <f>IF('query (10)'!T2422="","",IFERROR(VALUE('query (10)'!T2422),""))</f>
        <v/>
      </c>
      <c r="W2422" s="40">
        <f>IF('query (10)'!U2422="","",'query (10)'!U2422)</f>
        <v>0</v>
      </c>
      <c r="X2422" s="39">
        <f>IF('query (10)'!V2422="","",'query (10)'!V2422)</f>
        <v>0</v>
      </c>
      <c r="Y2422" s="41">
        <f>IF('query (10)'!W2422="","",'query (10)'!W2422)</f>
        <v>46134</v>
      </c>
      <c r="Z2422" s="41">
        <f>IF('query (10)'!X2422="","",'query (10)'!X2422)</f>
        <v>46146</v>
      </c>
      <c r="AA2422" s="41">
        <f>IF('query (10)'!Y2422="","",'query (10)'!Y2422)</f>
        <v>46146</v>
      </c>
      <c r="AB2422" s="41">
        <f>IF('query (10)'!Z2422="","",'query (10)'!Z2422)</f>
        <v>46146</v>
      </c>
      <c r="AC2422" s="38" t="str">
        <f>IF(OR('query (10)'!AA2422="",COUNTIF(Cleaning_Rules!$A$21:$A$26,TRIM('query (10)'!AA2422))&gt;0),"",TRIM('query (10)'!AA2422))</f>
        <v/>
      </c>
      <c r="AD2422" s="38" t="str">
        <f>IF('query (10)'!AB2422="","",TRIM(IFERROR(_xlfn.TEXTBEFORE('query (10)'!AB2422,"("),'query (10)'!AB2422)))</f>
        <v>เริ่มซ่อมงาน PM แล้ว รับผิดชอบโดย PAHLA SEEDANG</v>
      </c>
      <c r="AE2422" s="38" t="str">
        <f>IFERROR(LOWER(TRIM(_xlfn.TEXTBEFORE(_xlfn.TEXTAFTER('query (10)'!AB2422,"("),")"))),"")</f>
        <v>pahla@nsk.com</v>
      </c>
      <c r="AF2422" s="38" t="str">
        <f>IF('query (10)'!AD2422="","",TRIM('query (10)'!AD2422))</f>
        <v>ภูชิต กุลเสรี</v>
      </c>
      <c r="AG2422" s="38" t="str">
        <f>IF('query (10)'!AE2422="","",TRIM('query (10)'!AE2422))</f>
        <v>ผะหลา สีแดง</v>
      </c>
      <c r="AH2422" s="38" t="str">
        <f>IF('query (10)'!AF2422="","",IFERROR(VALUE('query (10)'!AF2422),""))</f>
        <v/>
      </c>
      <c r="AI2422" s="38" t="str">
        <f>IF('query (10)'!AG2422="","",TRIM('query (10)'!AG2422))</f>
        <v/>
      </c>
      <c r="AJ2422" s="38" t="str">
        <f>IF('query (10)'!AH2422="","",IFERROR(VALUE('query (10)'!AH2422),""))</f>
        <v/>
      </c>
      <c r="AK2422" s="38" t="str">
        <f>IF('query (10)'!AI2422="","",TRIM('query (10)'!AI2422))</f>
        <v/>
      </c>
      <c r="AL2422" s="42">
        <f t="shared" si="185"/>
        <v>2026</v>
      </c>
      <c r="AM2422" s="42" t="str">
        <f t="shared" si="186"/>
        <v>2026-04</v>
      </c>
      <c r="AN2422" s="42" t="str">
        <f t="shared" ca="1" si="187"/>
        <v/>
      </c>
      <c r="AO2422" s="42" t="str">
        <f t="shared" si="188"/>
        <v>GR-277 | INNER RING BORE GRINDING M/C | SB3 | ACCURACY | Time-based Maintenance | Mechanical | Inspection | Medium | check accuracy center AG work stopper | เริ่มซ่อมงาน PM แล้ว รับผิดชอบโดย PAHLA SEEDANG | ผะหลา สีแดง</v>
      </c>
      <c r="AP2422" s="42" t="str">
        <f>_xlfn.TEXTJOIN("; ",TRUE,IF(COUNTA('query (10)'!A2422:AK2422)&lt;=6,"NEAR_EMPTY_ROW",""),IF($K2422="","MISSING_STATUS",""),IF(AND($K2422="เสร็จสิ้น",$Z2422=""),"DONE_NO_ACTUAL_DATE",""),IF(AND($I2422="Condition-based Maintenance",$AH2422=""),"CBM_NO_MEASUREMENT",""),IF(OR($X2422="",$X2422=0),"INVALID_PERIOD",""),IF(AND($AA2422&lt;&gt;"",$AB2422&lt;&gt;"",$AB2422&lt;$AA2422),"DATE_SEQUENCE_ERROR",""),IF(AND($AB2422&lt;&gt;"",$AB2422&gt;DATE(2030,12,31)),"DATE_OUTLIER",""),IF($C2422="","MISSING_QRCODE",""),IF($J2422="UNKNOWN","UNKNOWN_PM_TYPE",""),IF($L2422="UNKNOWN","UNKNOWN_STATUS",""))</f>
        <v>INVALID_PERIOD</v>
      </c>
      <c r="AQ2422" s="42" t="str">
        <f t="shared" si="189"/>
        <v>NO</v>
      </c>
    </row>
    <row r="2423" spans="1:43" x14ac:dyDescent="0.3">
      <c r="A2423" s="38">
        <f>IF('query (10)'!A2423="","",'query (10)'!A2423)</f>
        <v>2672</v>
      </c>
      <c r="B2423" s="38">
        <f>IF('query (10)'!B2423="","",'query (10)'!B2423)</f>
        <v>20486</v>
      </c>
      <c r="C2423" s="38" t="str">
        <f>TRIM(UPPER('query (10)'!M2423))</f>
        <v>AS-299</v>
      </c>
      <c r="D2423" s="38" t="str">
        <f>TRIM(UPPER(IFERROR(_xlfn.TEXTBEFORE('query (10)'!L2423,"("),'query (10)'!L2423)))</f>
        <v>SEAL PRESS NO.1 M/C</v>
      </c>
      <c r="E2423" s="38" t="str">
        <f>IFERROR(TRIM(UPPER(_xlfn.TEXTBEFORE(_xlfn.TEXTAFTER('query (10)'!L2423,"("),")"))),"")</f>
        <v/>
      </c>
      <c r="F2423" s="38" t="str">
        <f>TRIM('query (10)'!K2423)</f>
        <v>SB3</v>
      </c>
      <c r="G2423" s="38" t="str">
        <f>IF('query (10)'!J2423="","",'query (10)'!J2423)</f>
        <v>Hydraulic Cylinder</v>
      </c>
      <c r="H2423" s="38" t="str">
        <f>TRIM(UPPER('query (10)'!J2423))</f>
        <v>HYDRAULIC CYLINDER</v>
      </c>
      <c r="I2423" s="38" t="str">
        <f>IF('query (10)'!F2423="","",'query (10)'!F2423)</f>
        <v>Time-based Maintenance</v>
      </c>
      <c r="J2423" s="38" t="str">
        <f>IF('query (10)'!F2423="","",IFERROR(INDEX(Cleaning_Rules!$B$14:$B$17,MATCH(TRIM('query (10)'!F2423),Cleaning_Rules!$A$14:$A$17,0)),"UNKNOWN"))</f>
        <v>TBM</v>
      </c>
      <c r="K2423" s="38" t="str">
        <f>IF('query (10)'!G2423="","",'query (10)'!G2423)</f>
        <v>เสร็จสิ้น</v>
      </c>
      <c r="L2423" s="38" t="str">
        <f>IF('query (10)'!G2423="","MISSING",IFERROR(INDEX(Cleaning_Rules!$B$5:$B$10,MATCH(TRIM('query (10)'!G2423),Cleaning_Rules!$A$5:$A$10,0)),"UNKNOWN"))</f>
        <v>COMPLETED</v>
      </c>
      <c r="M2423" s="38" t="str">
        <f>IF('query (10)'!I2423="","",'query (10)'!I2423)</f>
        <v>Mechanical</v>
      </c>
      <c r="N2423" s="38" t="str">
        <f>IF('query (10)'!O2423="","",'query (10)'!O2423)</f>
        <v>Inspection</v>
      </c>
      <c r="O2423" s="38" t="str">
        <f>IF('query (10)'!P2423="","",'query (10)'!P2423)</f>
        <v>Medium</v>
      </c>
      <c r="P2423" s="38" t="str">
        <f>IF('query (10)'!N2423="","",'query (10)'!N2423)</f>
        <v>change hydrulic oil ตามรอบการใช้งาน</v>
      </c>
      <c r="Q2423" s="38" t="str">
        <f>TRIM('query (10)'!N2423)</f>
        <v>change hydrulic oil ตามรอบการใช้งาน</v>
      </c>
      <c r="R2423" s="38" t="str">
        <f>TRIM(UPPER('query (10)'!R2423))</f>
        <v/>
      </c>
      <c r="S2423" s="38" t="str">
        <f>TRIM(UPPER('query (10)'!S2423))</f>
        <v/>
      </c>
      <c r="T2423" s="38" t="str">
        <f>IF('query (10)'!Q2423="","",TRIM(UPPER('query (10)'!Q2423)))</f>
        <v/>
      </c>
      <c r="U2423" s="38" t="str">
        <f>IF('query (10)'!T2423="","",'query (10)'!T2423)</f>
        <v/>
      </c>
      <c r="V2423" s="39" t="str">
        <f>IF('query (10)'!T2423="","",IFERROR(VALUE('query (10)'!T2423),""))</f>
        <v/>
      </c>
      <c r="W2423" s="40">
        <f>IF('query (10)'!U2423="","",'query (10)'!U2423)</f>
        <v>0</v>
      </c>
      <c r="X2423" s="39">
        <f>IF('query (10)'!V2423="","",'query (10)'!V2423)</f>
        <v>720</v>
      </c>
      <c r="Y2423" s="41">
        <f>IF('query (10)'!W2423="","",'query (10)'!W2423)</f>
        <v>46134</v>
      </c>
      <c r="Z2423" s="41">
        <f>IF('query (10)'!X2423="","",'query (10)'!X2423)</f>
        <v>46183</v>
      </c>
      <c r="AA2423" s="41">
        <f>IF('query (10)'!Y2423="","",'query (10)'!Y2423)</f>
        <v>46183</v>
      </c>
      <c r="AB2423" s="41">
        <f>IF('query (10)'!Z2423="","",'query (10)'!Z2423)</f>
        <v>46903</v>
      </c>
      <c r="AC2423" s="38" t="str">
        <f>IF(OR('query (10)'!AA2423="",COUNTIF(Cleaning_Rules!$A$21:$A$26,TRIM('query (10)'!AA2423))&gt;0),"",TRIM('query (10)'!AA2423))</f>
        <v/>
      </c>
      <c r="AD2423" s="38" t="str">
        <f>IF('query (10)'!AB2423="","",TRIM(IFERROR(_xlfn.TEXTBEFORE('query (10)'!AB2423,"("),'query (10)'!AB2423)))</f>
        <v>เริ่มซ่อมงาน PM แล้ว รับผิดชอบโดย JAKKAPAT KHOTSOMBAT</v>
      </c>
      <c r="AE2423" s="38" t="str">
        <f>IFERROR(LOWER(TRIM(_xlfn.TEXTBEFORE(_xlfn.TEXTAFTER('query (10)'!AB2423,"("),")"))),"")</f>
        <v>jakkapat@nsk.com</v>
      </c>
      <c r="AF2423" s="38" t="str">
        <f>IF('query (10)'!AD2423="","",TRIM('query (10)'!AD2423))</f>
        <v>ภูชิต กุลเสรี</v>
      </c>
      <c r="AG2423" s="38" t="str">
        <f>IF('query (10)'!AE2423="","",TRIM('query (10)'!AE2423))</f>
        <v>จักรภัทร โคตรสมบัติ</v>
      </c>
      <c r="AH2423" s="38" t="str">
        <f>IF('query (10)'!AF2423="","",IFERROR(VALUE('query (10)'!AF2423),""))</f>
        <v/>
      </c>
      <c r="AI2423" s="38" t="str">
        <f>IF('query (10)'!AG2423="","",TRIM('query (10)'!AG2423))</f>
        <v/>
      </c>
      <c r="AJ2423" s="38" t="str">
        <f>IF('query (10)'!AH2423="","",IFERROR(VALUE('query (10)'!AH2423),""))</f>
        <v/>
      </c>
      <c r="AK2423" s="38" t="str">
        <f>IF('query (10)'!AI2423="","",TRIM('query (10)'!AI2423))</f>
        <v/>
      </c>
      <c r="AL2423" s="42">
        <f t="shared" si="185"/>
        <v>2026</v>
      </c>
      <c r="AM2423" s="42" t="str">
        <f t="shared" si="186"/>
        <v>2026-04</v>
      </c>
      <c r="AN2423" s="42" t="str">
        <f t="shared" ca="1" si="187"/>
        <v/>
      </c>
      <c r="AO2423" s="42" t="str">
        <f t="shared" si="188"/>
        <v>AS-299 | SEAL PRESS NO.1 M/C | SB3 | HYDRAULIC CYLINDER | Time-based Maintenance | Mechanical | Inspection | Medium | change hydrulic oil ตามรอบการใช้งาน | เริ่มซ่อมงาน PM แล้ว รับผิดชอบโดย JAKKAPAT KHOTSOMBAT | จักรภัทร โคตรสมบัติ</v>
      </c>
      <c r="AP2423" s="42" t="str">
        <f>_xlfn.TEXTJOIN("; ",TRUE,IF(COUNTA('query (10)'!A2423:AK2423)&lt;=6,"NEAR_EMPTY_ROW",""),IF($K2423="","MISSING_STATUS",""),IF(AND($K2423="เสร็จสิ้น",$Z2423=""),"DONE_NO_ACTUAL_DATE",""),IF(AND($I2423="Condition-based Maintenance",$AH2423=""),"CBM_NO_MEASUREMENT",""),IF(OR($X2423="",$X2423=0),"INVALID_PERIOD",""),IF(AND($AA2423&lt;&gt;"",$AB2423&lt;&gt;"",$AB2423&lt;$AA2423),"DATE_SEQUENCE_ERROR",""),IF(AND($AB2423&lt;&gt;"",$AB2423&gt;DATE(2030,12,31)),"DATE_OUTLIER",""),IF($C2423="","MISSING_QRCODE",""),IF($J2423="UNKNOWN","UNKNOWN_PM_TYPE",""),IF($L2423="UNKNOWN","UNKNOWN_STATUS",""))</f>
        <v/>
      </c>
      <c r="AQ2423" s="42" t="str">
        <f t="shared" si="189"/>
        <v>NO</v>
      </c>
    </row>
    <row r="2424" spans="1:43" x14ac:dyDescent="0.3">
      <c r="A2424" s="38">
        <f>IF('query (10)'!A2424="","",'query (10)'!A2424)</f>
        <v>2673</v>
      </c>
      <c r="B2424" s="38">
        <f>IF('query (10)'!B2424="","",'query (10)'!B2424)</f>
        <v>20487</v>
      </c>
      <c r="C2424" s="38" t="str">
        <f>TRIM(UPPER('query (10)'!M2424))</f>
        <v>AS-300</v>
      </c>
      <c r="D2424" s="38" t="str">
        <f>TRIM(UPPER(IFERROR(_xlfn.TEXTBEFORE('query (10)'!L2424,"("),'query (10)'!L2424)))</f>
        <v>SEAL PRESS NO.2 M/C</v>
      </c>
      <c r="E2424" s="38" t="str">
        <f>IFERROR(TRIM(UPPER(_xlfn.TEXTBEFORE(_xlfn.TEXTAFTER('query (10)'!L2424,"("),")"))),"")</f>
        <v/>
      </c>
      <c r="F2424" s="38" t="str">
        <f>TRIM('query (10)'!K2424)</f>
        <v>SB3</v>
      </c>
      <c r="G2424" s="38" t="str">
        <f>IF('query (10)'!J2424="","",'query (10)'!J2424)</f>
        <v>Hydraulic Cylinder</v>
      </c>
      <c r="H2424" s="38" t="str">
        <f>TRIM(UPPER('query (10)'!J2424))</f>
        <v>HYDRAULIC CYLINDER</v>
      </c>
      <c r="I2424" s="38" t="str">
        <f>IF('query (10)'!F2424="","",'query (10)'!F2424)</f>
        <v>Time-based Maintenance</v>
      </c>
      <c r="J2424" s="38" t="str">
        <f>IF('query (10)'!F2424="","",IFERROR(INDEX(Cleaning_Rules!$B$14:$B$17,MATCH(TRIM('query (10)'!F2424),Cleaning_Rules!$A$14:$A$17,0)),"UNKNOWN"))</f>
        <v>TBM</v>
      </c>
      <c r="K2424" s="38" t="str">
        <f>IF('query (10)'!G2424="","",'query (10)'!G2424)</f>
        <v>เสร็จสิ้น</v>
      </c>
      <c r="L2424" s="38" t="str">
        <f>IF('query (10)'!G2424="","MISSING",IFERROR(INDEX(Cleaning_Rules!$B$5:$B$10,MATCH(TRIM('query (10)'!G2424),Cleaning_Rules!$A$5:$A$10,0)),"UNKNOWN"))</f>
        <v>COMPLETED</v>
      </c>
      <c r="M2424" s="38" t="str">
        <f>IF('query (10)'!I2424="","",'query (10)'!I2424)</f>
        <v>Mechanical</v>
      </c>
      <c r="N2424" s="38" t="str">
        <f>IF('query (10)'!O2424="","",'query (10)'!O2424)</f>
        <v>Inspection</v>
      </c>
      <c r="O2424" s="38" t="str">
        <f>IF('query (10)'!P2424="","",'query (10)'!P2424)</f>
        <v>Medium</v>
      </c>
      <c r="P2424" s="38" t="str">
        <f>IF('query (10)'!N2424="","",'query (10)'!N2424)</f>
        <v>change hydrulic oil ตามรอบการใช้งาน</v>
      </c>
      <c r="Q2424" s="38" t="str">
        <f>TRIM('query (10)'!N2424)</f>
        <v>change hydrulic oil ตามรอบการใช้งาน</v>
      </c>
      <c r="R2424" s="38" t="str">
        <f>TRIM(UPPER('query (10)'!R2424))</f>
        <v/>
      </c>
      <c r="S2424" s="38" t="str">
        <f>TRIM(UPPER('query (10)'!S2424))</f>
        <v/>
      </c>
      <c r="T2424" s="38" t="str">
        <f>IF('query (10)'!Q2424="","",TRIM(UPPER('query (10)'!Q2424)))</f>
        <v/>
      </c>
      <c r="U2424" s="38" t="str">
        <f>IF('query (10)'!T2424="","",'query (10)'!T2424)</f>
        <v/>
      </c>
      <c r="V2424" s="39" t="str">
        <f>IF('query (10)'!T2424="","",IFERROR(VALUE('query (10)'!T2424),""))</f>
        <v/>
      </c>
      <c r="W2424" s="40">
        <f>IF('query (10)'!U2424="","",'query (10)'!U2424)</f>
        <v>0</v>
      </c>
      <c r="X2424" s="39">
        <f>IF('query (10)'!V2424="","",'query (10)'!V2424)</f>
        <v>720</v>
      </c>
      <c r="Y2424" s="41">
        <f>IF('query (10)'!W2424="","",'query (10)'!W2424)</f>
        <v>46134</v>
      </c>
      <c r="Z2424" s="41">
        <f>IF('query (10)'!X2424="","",'query (10)'!X2424)</f>
        <v>46184</v>
      </c>
      <c r="AA2424" s="41">
        <f>IF('query (10)'!Y2424="","",'query (10)'!Y2424)</f>
        <v>46184</v>
      </c>
      <c r="AB2424" s="41">
        <f>IF('query (10)'!Z2424="","",'query (10)'!Z2424)</f>
        <v>46904</v>
      </c>
      <c r="AC2424" s="38" t="str">
        <f>IF(OR('query (10)'!AA2424="",COUNTIF(Cleaning_Rules!$A$21:$A$26,TRIM('query (10)'!AA2424))&gt;0),"",TRIM('query (10)'!AA2424))</f>
        <v/>
      </c>
      <c r="AD2424" s="38" t="str">
        <f>IF('query (10)'!AB2424="","",TRIM(IFERROR(_xlfn.TEXTBEFORE('query (10)'!AB2424,"("),'query (10)'!AB2424)))</f>
        <v>เริ่มซ่อมงาน PM แล้ว รับผิดชอบโดย JAKKAPAT KHOTSOMBAT</v>
      </c>
      <c r="AE2424" s="38" t="str">
        <f>IFERROR(LOWER(TRIM(_xlfn.TEXTBEFORE(_xlfn.TEXTAFTER('query (10)'!AB2424,"("),")"))),"")</f>
        <v>jakkapat@nsk.com</v>
      </c>
      <c r="AF2424" s="38" t="str">
        <f>IF('query (10)'!AD2424="","",TRIM('query (10)'!AD2424))</f>
        <v>ภูชิต กุลเสรี</v>
      </c>
      <c r="AG2424" s="38" t="str">
        <f>IF('query (10)'!AE2424="","",TRIM('query (10)'!AE2424))</f>
        <v>จักรภัทร โคตรสมบัติ</v>
      </c>
      <c r="AH2424" s="38" t="str">
        <f>IF('query (10)'!AF2424="","",IFERROR(VALUE('query (10)'!AF2424),""))</f>
        <v/>
      </c>
      <c r="AI2424" s="38" t="str">
        <f>IF('query (10)'!AG2424="","",TRIM('query (10)'!AG2424))</f>
        <v/>
      </c>
      <c r="AJ2424" s="38" t="str">
        <f>IF('query (10)'!AH2424="","",IFERROR(VALUE('query (10)'!AH2424),""))</f>
        <v/>
      </c>
      <c r="AK2424" s="38" t="str">
        <f>IF('query (10)'!AI2424="","",TRIM('query (10)'!AI2424))</f>
        <v/>
      </c>
      <c r="AL2424" s="42">
        <f t="shared" si="185"/>
        <v>2026</v>
      </c>
      <c r="AM2424" s="42" t="str">
        <f t="shared" si="186"/>
        <v>2026-04</v>
      </c>
      <c r="AN2424" s="42" t="str">
        <f t="shared" ca="1" si="187"/>
        <v/>
      </c>
      <c r="AO2424" s="42" t="str">
        <f t="shared" si="188"/>
        <v>AS-300 | SEAL PRESS NO.2 M/C | SB3 | HYDRAULIC CYLINDER | Time-based Maintenance | Mechanical | Inspection | Medium | change hydrulic oil ตามรอบการใช้งาน | เริ่มซ่อมงาน PM แล้ว รับผิดชอบโดย JAKKAPAT KHOTSOMBAT | จักรภัทร โคตรสมบัติ</v>
      </c>
      <c r="AP2424" s="42" t="str">
        <f>_xlfn.TEXTJOIN("; ",TRUE,IF(COUNTA('query (10)'!A2424:AK2424)&lt;=6,"NEAR_EMPTY_ROW",""),IF($K2424="","MISSING_STATUS",""),IF(AND($K2424="เสร็จสิ้น",$Z2424=""),"DONE_NO_ACTUAL_DATE",""),IF(AND($I2424="Condition-based Maintenance",$AH2424=""),"CBM_NO_MEASUREMENT",""),IF(OR($X2424="",$X2424=0),"INVALID_PERIOD",""),IF(AND($AA2424&lt;&gt;"",$AB2424&lt;&gt;"",$AB2424&lt;$AA2424),"DATE_SEQUENCE_ERROR",""),IF(AND($AB2424&lt;&gt;"",$AB2424&gt;DATE(2030,12,31)),"DATE_OUTLIER",""),IF($C2424="","MISSING_QRCODE",""),IF($J2424="UNKNOWN","UNKNOWN_PM_TYPE",""),IF($L2424="UNKNOWN","UNKNOWN_STATUS",""))</f>
        <v/>
      </c>
      <c r="AQ2424" s="42" t="str">
        <f t="shared" si="189"/>
        <v>NO</v>
      </c>
    </row>
    <row r="2425" spans="1:43" x14ac:dyDescent="0.3">
      <c r="A2425" s="38">
        <f>IF('query (10)'!A2425="","",'query (10)'!A2425)</f>
        <v>2674</v>
      </c>
      <c r="B2425" s="38">
        <f>IF('query (10)'!B2425="","",'query (10)'!B2425)</f>
        <v>20488</v>
      </c>
      <c r="C2425" s="38" t="str">
        <f>TRIM(UPPER('query (10)'!M2425))</f>
        <v>CH-297</v>
      </c>
      <c r="D2425" s="38" t="str">
        <f>TRIM(UPPER(IFERROR(_xlfn.TEXTBEFORE('query (10)'!L2425,"("),'query (10)'!L2425)))</f>
        <v>NOISE INSPECTION M/C</v>
      </c>
      <c r="E2425" s="38" t="str">
        <f>IFERROR(TRIM(UPPER(_xlfn.TEXTBEFORE(_xlfn.TEXTAFTER('query (10)'!L2425,"("),")"))),"")</f>
        <v/>
      </c>
      <c r="F2425" s="38" t="str">
        <f>TRIM('query (10)'!K2425)</f>
        <v>SB3</v>
      </c>
      <c r="G2425" s="38" t="str">
        <f>IF('query (10)'!J2425="","",'query (10)'!J2425)</f>
        <v>Filter</v>
      </c>
      <c r="H2425" s="38" t="str">
        <f>TRIM(UPPER('query (10)'!J2425))</f>
        <v>FILTER</v>
      </c>
      <c r="I2425" s="38" t="str">
        <f>IF('query (10)'!F2425="","",'query (10)'!F2425)</f>
        <v>Time-based Maintenance</v>
      </c>
      <c r="J2425" s="38" t="str">
        <f>IF('query (10)'!F2425="","",IFERROR(INDEX(Cleaning_Rules!$B$14:$B$17,MATCH(TRIM('query (10)'!F2425),Cleaning_Rules!$A$14:$A$17,0)),"UNKNOWN"))</f>
        <v>TBM</v>
      </c>
      <c r="K2425" s="38" t="str">
        <f>IF('query (10)'!G2425="","",'query (10)'!G2425)</f>
        <v>เสร็จสิ้น</v>
      </c>
      <c r="L2425" s="38" t="str">
        <f>IF('query (10)'!G2425="","MISSING",IFERROR(INDEX(Cleaning_Rules!$B$5:$B$10,MATCH(TRIM('query (10)'!G2425),Cleaning_Rules!$A$5:$A$10,0)),"UNKNOWN"))</f>
        <v>COMPLETED</v>
      </c>
      <c r="M2425" s="38" t="str">
        <f>IF('query (10)'!I2425="","",'query (10)'!I2425)</f>
        <v>Mechanical</v>
      </c>
      <c r="N2425" s="38" t="str">
        <f>IF('query (10)'!O2425="","",'query (10)'!O2425)</f>
        <v>Part Change</v>
      </c>
      <c r="O2425" s="38" t="str">
        <f>IF('query (10)'!P2425="","",'query (10)'!P2425)</f>
        <v>Medium</v>
      </c>
      <c r="P2425" s="38" t="str">
        <f>IF('query (10)'!N2425="","",'query (10)'!N2425)</f>
        <v>change dry air filter ตามรอบการใช้งาน</v>
      </c>
      <c r="Q2425" s="38" t="str">
        <f>TRIM('query (10)'!N2425)</f>
        <v>change dry air filter ตามรอบการใช้งาน</v>
      </c>
      <c r="R2425" s="38" t="str">
        <f>TRIM(UPPER('query (10)'!R2425))</f>
        <v>FILTER</v>
      </c>
      <c r="S2425" s="38" t="str">
        <f>TRIM(UPPER('query (10)'!S2425))</f>
        <v>PTS-T-10509</v>
      </c>
      <c r="T2425" s="38" t="str">
        <f>IF('query (10)'!Q2425="","",TRIM(UPPER('query (10)'!Q2425)))</f>
        <v/>
      </c>
      <c r="U2425" s="38" t="str">
        <f>IF('query (10)'!T2425="","",'query (10)'!T2425)</f>
        <v/>
      </c>
      <c r="V2425" s="39" t="str">
        <f>IF('query (10)'!T2425="","",IFERROR(VALUE('query (10)'!T2425),""))</f>
        <v/>
      </c>
      <c r="W2425" s="40">
        <f>IF('query (10)'!U2425="","",'query (10)'!U2425)</f>
        <v>0</v>
      </c>
      <c r="X2425" s="39">
        <f>IF('query (10)'!V2425="","",'query (10)'!V2425)</f>
        <v>360</v>
      </c>
      <c r="Y2425" s="41">
        <f>IF('query (10)'!W2425="","",'query (10)'!W2425)</f>
        <v>46134</v>
      </c>
      <c r="Z2425" s="41">
        <f>IF('query (10)'!X2425="","",'query (10)'!X2425)</f>
        <v>46183</v>
      </c>
      <c r="AA2425" s="41">
        <f>IF('query (10)'!Y2425="","",'query (10)'!Y2425)</f>
        <v>46183</v>
      </c>
      <c r="AB2425" s="41">
        <f>IF('query (10)'!Z2425="","",'query (10)'!Z2425)</f>
        <v>46543</v>
      </c>
      <c r="AC2425" s="38" t="str">
        <f>IF(OR('query (10)'!AA2425="",COUNTIF(Cleaning_Rules!$A$21:$A$26,TRIM('query (10)'!AA2425))&gt;0),"",TRIM('query (10)'!AA2425))</f>
        <v/>
      </c>
      <c r="AD2425" s="38" t="str">
        <f>IF('query (10)'!AB2425="","",TRIM(IFERROR(_xlfn.TEXTBEFORE('query (10)'!AB2425,"("),'query (10)'!AB2425)))</f>
        <v>เริ่มซ่อมงาน PM แล้ว รับผิดชอบโดย JAKKAPAT KHOTSOMBAT</v>
      </c>
      <c r="AE2425" s="38" t="str">
        <f>IFERROR(LOWER(TRIM(_xlfn.TEXTBEFORE(_xlfn.TEXTAFTER('query (10)'!AB2425,"("),")"))),"")</f>
        <v>jakkapat@nsk.com</v>
      </c>
      <c r="AF2425" s="38" t="str">
        <f>IF('query (10)'!AD2425="","",TRIM('query (10)'!AD2425))</f>
        <v>ภูชิต กุลเสรี</v>
      </c>
      <c r="AG2425" s="38" t="str">
        <f>IF('query (10)'!AE2425="","",TRIM('query (10)'!AE2425))</f>
        <v>จักรภัทร โคตรสมบัติ</v>
      </c>
      <c r="AH2425" s="38" t="str">
        <f>IF('query (10)'!AF2425="","",IFERROR(VALUE('query (10)'!AF2425),""))</f>
        <v/>
      </c>
      <c r="AI2425" s="38" t="str">
        <f>IF('query (10)'!AG2425="","",TRIM('query (10)'!AG2425))</f>
        <v/>
      </c>
      <c r="AJ2425" s="38" t="str">
        <f>IF('query (10)'!AH2425="","",IFERROR(VALUE('query (10)'!AH2425),""))</f>
        <v/>
      </c>
      <c r="AK2425" s="38" t="str">
        <f>IF('query (10)'!AI2425="","",TRIM('query (10)'!AI2425))</f>
        <v/>
      </c>
      <c r="AL2425" s="42">
        <f t="shared" si="185"/>
        <v>2026</v>
      </c>
      <c r="AM2425" s="42" t="str">
        <f t="shared" si="186"/>
        <v>2026-04</v>
      </c>
      <c r="AN2425" s="42" t="str">
        <f t="shared" ca="1" si="187"/>
        <v/>
      </c>
      <c r="AO2425" s="42" t="str">
        <f t="shared" si="188"/>
        <v>CH-297 | NOISE INSPECTION M/C | SB3 | FILTER | Time-based Maintenance | Mechanical | Part Change | Medium | change dry air filter ตามรอบการใช้งาน | FILTER | PTS-T-10509 | เริ่มซ่อมงาน PM แล้ว รับผิดชอบโดย JAKKAPAT KHOTSOMBAT | จักรภัทร โคตรสมบัติ</v>
      </c>
      <c r="AP2425" s="42" t="str">
        <f>_xlfn.TEXTJOIN("; ",TRUE,IF(COUNTA('query (10)'!A2425:AK2425)&lt;=6,"NEAR_EMPTY_ROW",""),IF($K2425="","MISSING_STATUS",""),IF(AND($K2425="เสร็จสิ้น",$Z2425=""),"DONE_NO_ACTUAL_DATE",""),IF(AND($I2425="Condition-based Maintenance",$AH2425=""),"CBM_NO_MEASUREMENT",""),IF(OR($X2425="",$X2425=0),"INVALID_PERIOD",""),IF(AND($AA2425&lt;&gt;"",$AB2425&lt;&gt;"",$AB2425&lt;$AA2425),"DATE_SEQUENCE_ERROR",""),IF(AND($AB2425&lt;&gt;"",$AB2425&gt;DATE(2030,12,31)),"DATE_OUTLIER",""),IF($C2425="","MISSING_QRCODE",""),IF($J2425="UNKNOWN","UNKNOWN_PM_TYPE",""),IF($L2425="UNKNOWN","UNKNOWN_STATUS",""))</f>
        <v/>
      </c>
      <c r="AQ2425" s="42" t="str">
        <f t="shared" si="189"/>
        <v>NO</v>
      </c>
    </row>
    <row r="2426" spans="1:43" x14ac:dyDescent="0.3">
      <c r="A2426" s="38">
        <f>IF('query (10)'!A2426="","",'query (10)'!A2426)</f>
        <v>2675</v>
      </c>
      <c r="B2426" s="38">
        <f>IF('query (10)'!B2426="","",'query (10)'!B2426)</f>
        <v>20489</v>
      </c>
      <c r="C2426" s="38" t="str">
        <f>TRIM(UPPER('query (10)'!M2426))</f>
        <v>CH-644</v>
      </c>
      <c r="D2426" s="38" t="str">
        <f>TRIM(UPPER(IFERROR(_xlfn.TEXTBEFORE('query (10)'!L2426,"("),'query (10)'!L2426)))</f>
        <v>NOISE MANUAL INSPECTION M/C</v>
      </c>
      <c r="E2426" s="38" t="str">
        <f>IFERROR(TRIM(UPPER(_xlfn.TEXTBEFORE(_xlfn.TEXTAFTER('query (10)'!L2426,"("),")"))),"")</f>
        <v/>
      </c>
      <c r="F2426" s="38" t="str">
        <f>TRIM('query (10)'!K2426)</f>
        <v>SB3</v>
      </c>
      <c r="G2426" s="38" t="str">
        <f>IF('query (10)'!J2426="","",'query (10)'!J2426)</f>
        <v>Filter</v>
      </c>
      <c r="H2426" s="38" t="str">
        <f>TRIM(UPPER('query (10)'!J2426))</f>
        <v>FILTER</v>
      </c>
      <c r="I2426" s="38" t="str">
        <f>IF('query (10)'!F2426="","",'query (10)'!F2426)</f>
        <v>Time-based Maintenance</v>
      </c>
      <c r="J2426" s="38" t="str">
        <f>IF('query (10)'!F2426="","",IFERROR(INDEX(Cleaning_Rules!$B$14:$B$17,MATCH(TRIM('query (10)'!F2426),Cleaning_Rules!$A$14:$A$17,0)),"UNKNOWN"))</f>
        <v>TBM</v>
      </c>
      <c r="K2426" s="38" t="str">
        <f>IF('query (10)'!G2426="","",'query (10)'!G2426)</f>
        <v>เสร็จสิ้น</v>
      </c>
      <c r="L2426" s="38" t="str">
        <f>IF('query (10)'!G2426="","MISSING",IFERROR(INDEX(Cleaning_Rules!$B$5:$B$10,MATCH(TRIM('query (10)'!G2426),Cleaning_Rules!$A$5:$A$10,0)),"UNKNOWN"))</f>
        <v>COMPLETED</v>
      </c>
      <c r="M2426" s="38" t="str">
        <f>IF('query (10)'!I2426="","",'query (10)'!I2426)</f>
        <v>Mechanical</v>
      </c>
      <c r="N2426" s="38" t="str">
        <f>IF('query (10)'!O2426="","",'query (10)'!O2426)</f>
        <v>Part Change</v>
      </c>
      <c r="O2426" s="38" t="str">
        <f>IF('query (10)'!P2426="","",'query (10)'!P2426)</f>
        <v>Medium</v>
      </c>
      <c r="P2426" s="38" t="str">
        <f>IF('query (10)'!N2426="","",'query (10)'!N2426)</f>
        <v>change dry air filter ตามรอบการใช้งาน</v>
      </c>
      <c r="Q2426" s="38" t="str">
        <f>TRIM('query (10)'!N2426)</f>
        <v>change dry air filter ตามรอบการใช้งาน</v>
      </c>
      <c r="R2426" s="38" t="str">
        <f>TRIM(UPPER('query (10)'!R2426))</f>
        <v>FILTER</v>
      </c>
      <c r="S2426" s="38" t="str">
        <f>TRIM(UPPER('query (10)'!S2426))</f>
        <v>PTS-T-105E</v>
      </c>
      <c r="T2426" s="38" t="str">
        <f>IF('query (10)'!Q2426="","",TRIM(UPPER('query (10)'!Q2426)))</f>
        <v/>
      </c>
      <c r="U2426" s="38" t="str">
        <f>IF('query (10)'!T2426="","",'query (10)'!T2426)</f>
        <v/>
      </c>
      <c r="V2426" s="39" t="str">
        <f>IF('query (10)'!T2426="","",IFERROR(VALUE('query (10)'!T2426),""))</f>
        <v/>
      </c>
      <c r="W2426" s="40">
        <f>IF('query (10)'!U2426="","",'query (10)'!U2426)</f>
        <v>0</v>
      </c>
      <c r="X2426" s="39">
        <f>IF('query (10)'!V2426="","",'query (10)'!V2426)</f>
        <v>360</v>
      </c>
      <c r="Y2426" s="41">
        <f>IF('query (10)'!W2426="","",'query (10)'!W2426)</f>
        <v>46134</v>
      </c>
      <c r="Z2426" s="41">
        <f>IF('query (10)'!X2426="","",'query (10)'!X2426)</f>
        <v>46184</v>
      </c>
      <c r="AA2426" s="41">
        <f>IF('query (10)'!Y2426="","",'query (10)'!Y2426)</f>
        <v>46184</v>
      </c>
      <c r="AB2426" s="41">
        <f>IF('query (10)'!Z2426="","",'query (10)'!Z2426)</f>
        <v>46544</v>
      </c>
      <c r="AC2426" s="38" t="str">
        <f>IF(OR('query (10)'!AA2426="",COUNTIF(Cleaning_Rules!$A$21:$A$26,TRIM('query (10)'!AA2426))&gt;0),"",TRIM('query (10)'!AA2426))</f>
        <v/>
      </c>
      <c r="AD2426" s="38" t="str">
        <f>IF('query (10)'!AB2426="","",TRIM(IFERROR(_xlfn.TEXTBEFORE('query (10)'!AB2426,"("),'query (10)'!AB2426)))</f>
        <v>เริ่มซ่อมงาน PM แล้ว รับผิดชอบโดย JAKKAPAT KHOTSOMBAT</v>
      </c>
      <c r="AE2426" s="38" t="str">
        <f>IFERROR(LOWER(TRIM(_xlfn.TEXTBEFORE(_xlfn.TEXTAFTER('query (10)'!AB2426,"("),")"))),"")</f>
        <v>jakkapat@nsk.com</v>
      </c>
      <c r="AF2426" s="38" t="str">
        <f>IF('query (10)'!AD2426="","",TRIM('query (10)'!AD2426))</f>
        <v>ภูชิต กุลเสรี</v>
      </c>
      <c r="AG2426" s="38" t="str">
        <f>IF('query (10)'!AE2426="","",TRIM('query (10)'!AE2426))</f>
        <v>จักรภัทร โคตรสมบัติ</v>
      </c>
      <c r="AH2426" s="38" t="str">
        <f>IF('query (10)'!AF2426="","",IFERROR(VALUE('query (10)'!AF2426),""))</f>
        <v/>
      </c>
      <c r="AI2426" s="38" t="str">
        <f>IF('query (10)'!AG2426="","",TRIM('query (10)'!AG2426))</f>
        <v/>
      </c>
      <c r="AJ2426" s="38" t="str">
        <f>IF('query (10)'!AH2426="","",IFERROR(VALUE('query (10)'!AH2426),""))</f>
        <v/>
      </c>
      <c r="AK2426" s="38" t="str">
        <f>IF('query (10)'!AI2426="","",TRIM('query (10)'!AI2426))</f>
        <v/>
      </c>
      <c r="AL2426" s="42">
        <f t="shared" si="185"/>
        <v>2026</v>
      </c>
      <c r="AM2426" s="42" t="str">
        <f t="shared" si="186"/>
        <v>2026-04</v>
      </c>
      <c r="AN2426" s="42" t="str">
        <f t="shared" ca="1" si="187"/>
        <v/>
      </c>
      <c r="AO2426" s="42" t="str">
        <f t="shared" si="188"/>
        <v>CH-644 | NOISE MANUAL INSPECTION M/C | SB3 | FILTER | Time-based Maintenance | Mechanical | Part Change | Medium | change dry air filter ตามรอบการใช้งาน | FILTER | PTS-T-105E | เริ่มซ่อมงาน PM แล้ว รับผิดชอบโดย JAKKAPAT KHOTSOMBAT | จักรภัทร โคตรสมบัติ</v>
      </c>
      <c r="AP2426" s="42" t="str">
        <f>_xlfn.TEXTJOIN("; ",TRUE,IF(COUNTA('query (10)'!A2426:AK2426)&lt;=6,"NEAR_EMPTY_ROW",""),IF($K2426="","MISSING_STATUS",""),IF(AND($K2426="เสร็จสิ้น",$Z2426=""),"DONE_NO_ACTUAL_DATE",""),IF(AND($I2426="Condition-based Maintenance",$AH2426=""),"CBM_NO_MEASUREMENT",""),IF(OR($X2426="",$X2426=0),"INVALID_PERIOD",""),IF(AND($AA2426&lt;&gt;"",$AB2426&lt;&gt;"",$AB2426&lt;$AA2426),"DATE_SEQUENCE_ERROR",""),IF(AND($AB2426&lt;&gt;"",$AB2426&gt;DATE(2030,12,31)),"DATE_OUTLIER",""),IF($C2426="","MISSING_QRCODE",""),IF($J2426="UNKNOWN","UNKNOWN_PM_TYPE",""),IF($L2426="UNKNOWN","UNKNOWN_STATUS",""))</f>
        <v/>
      </c>
      <c r="AQ2426" s="42" t="str">
        <f t="shared" si="189"/>
        <v>NO</v>
      </c>
    </row>
    <row r="2427" spans="1:43" x14ac:dyDescent="0.3">
      <c r="A2427" s="38">
        <f>IF('query (10)'!A2427="","",'query (10)'!A2427)</f>
        <v>2676</v>
      </c>
      <c r="B2427" s="38">
        <f>IF('query (10)'!B2427="","",'query (10)'!B2427)</f>
        <v>20490</v>
      </c>
      <c r="C2427" s="38" t="str">
        <f>TRIM(UPPER('query (10)'!M2427))</f>
        <v>CH-301</v>
      </c>
      <c r="D2427" s="38" t="str">
        <f>TRIM(UPPER(IFERROR(_xlfn.TEXTBEFORE('query (10)'!L2427,"("),'query (10)'!L2427)))</f>
        <v>SEAL CHECK M/C</v>
      </c>
      <c r="E2427" s="38" t="str">
        <f>IFERROR(TRIM(UPPER(_xlfn.TEXTBEFORE(_xlfn.TEXTAFTER('query (10)'!L2427,"("),")"))),"")</f>
        <v/>
      </c>
      <c r="F2427" s="38" t="str">
        <f>TRIM('query (10)'!K2427)</f>
        <v>SB3</v>
      </c>
      <c r="G2427" s="38" t="str">
        <f>IF('query (10)'!J2427="","",'query (10)'!J2427)</f>
        <v>Air Cylinder</v>
      </c>
      <c r="H2427" s="38" t="str">
        <f>TRIM(UPPER('query (10)'!J2427))</f>
        <v>AIR CYLINDER</v>
      </c>
      <c r="I2427" s="38" t="str">
        <f>IF('query (10)'!F2427="","",'query (10)'!F2427)</f>
        <v>Time-based Maintenance</v>
      </c>
      <c r="J2427" s="38" t="str">
        <f>IF('query (10)'!F2427="","",IFERROR(INDEX(Cleaning_Rules!$B$14:$B$17,MATCH(TRIM('query (10)'!F2427),Cleaning_Rules!$A$14:$A$17,0)),"UNKNOWN"))</f>
        <v>TBM</v>
      </c>
      <c r="K2427" s="38" t="str">
        <f>IF('query (10)'!G2427="","",'query (10)'!G2427)</f>
        <v>เสร็จสิ้น</v>
      </c>
      <c r="L2427" s="38" t="str">
        <f>IF('query (10)'!G2427="","MISSING",IFERROR(INDEX(Cleaning_Rules!$B$5:$B$10,MATCH(TRIM('query (10)'!G2427),Cleaning_Rules!$A$5:$A$10,0)),"UNKNOWN"))</f>
        <v>COMPLETED</v>
      </c>
      <c r="M2427" s="38" t="str">
        <f>IF('query (10)'!I2427="","",'query (10)'!I2427)</f>
        <v>Mechanical</v>
      </c>
      <c r="N2427" s="38" t="str">
        <f>IF('query (10)'!O2427="","",'query (10)'!O2427)</f>
        <v>Part Change</v>
      </c>
      <c r="O2427" s="38" t="str">
        <f>IF('query (10)'!P2427="","",'query (10)'!P2427)</f>
        <v>Medium</v>
      </c>
      <c r="P2427" s="38" t="str">
        <f>IF('query (10)'!N2427="","",'query (10)'!N2427)</f>
        <v>change seal kit air cylinder work up/down</v>
      </c>
      <c r="Q2427" s="38" t="str">
        <f>TRIM('query (10)'!N2427)</f>
        <v>change seal kit air cylinder work up/down</v>
      </c>
      <c r="R2427" s="38" t="str">
        <f>TRIM(UPPER('query (10)'!R2427))</f>
        <v/>
      </c>
      <c r="S2427" s="38" t="str">
        <f>TRIM(UPPER('query (10)'!S2427))</f>
        <v/>
      </c>
      <c r="T2427" s="38" t="str">
        <f>IF('query (10)'!Q2427="","",TRIM(UPPER('query (10)'!Q2427)))</f>
        <v/>
      </c>
      <c r="U2427" s="38" t="str">
        <f>IF('query (10)'!T2427="","",'query (10)'!T2427)</f>
        <v/>
      </c>
      <c r="V2427" s="39" t="str">
        <f>IF('query (10)'!T2427="","",IFERROR(VALUE('query (10)'!T2427),""))</f>
        <v/>
      </c>
      <c r="W2427" s="40">
        <f>IF('query (10)'!U2427="","",'query (10)'!U2427)</f>
        <v>0</v>
      </c>
      <c r="X2427" s="39">
        <f>IF('query (10)'!V2427="","",'query (10)'!V2427)</f>
        <v>0</v>
      </c>
      <c r="Y2427" s="41">
        <f>IF('query (10)'!W2427="","",'query (10)'!W2427)</f>
        <v>46134</v>
      </c>
      <c r="Z2427" s="41">
        <f>IF('query (10)'!X2427="","",'query (10)'!X2427)</f>
        <v>46154</v>
      </c>
      <c r="AA2427" s="41">
        <f>IF('query (10)'!Y2427="","",'query (10)'!Y2427)</f>
        <v>46154</v>
      </c>
      <c r="AB2427" s="41">
        <f>IF('query (10)'!Z2427="","",'query (10)'!Z2427)</f>
        <v>46154</v>
      </c>
      <c r="AC2427" s="38" t="str">
        <f>IF(OR('query (10)'!AA2427="",COUNTIF(Cleaning_Rules!$A$21:$A$26,TRIM('query (10)'!AA2427))&gt;0),"",TRIM('query (10)'!AA2427))</f>
        <v/>
      </c>
      <c r="AD2427" s="38" t="str">
        <f>IF('query (10)'!AB2427="","",TRIM(IFERROR(_xlfn.TEXTBEFORE('query (10)'!AB2427,"("),'query (10)'!AB2427)))</f>
        <v>เริ่มซ่อมงาน PM แล้ว รับผิดชอบโดย CHETSADA PHIWBANG</v>
      </c>
      <c r="AE2427" s="38" t="str">
        <f>IFERROR(LOWER(TRIM(_xlfn.TEXTBEFORE(_xlfn.TEXTAFTER('query (10)'!AB2427,"("),")"))),"")</f>
        <v>chetsada@nsk.com</v>
      </c>
      <c r="AF2427" s="38" t="str">
        <f>IF('query (10)'!AD2427="","",TRIM('query (10)'!AD2427))</f>
        <v>ภูชิต กุลเสรี</v>
      </c>
      <c r="AG2427" s="38" t="str">
        <f>IF('query (10)'!AE2427="","",TRIM('query (10)'!AE2427))</f>
        <v>เจษฎา ผิวบาง</v>
      </c>
      <c r="AH2427" s="38" t="str">
        <f>IF('query (10)'!AF2427="","",IFERROR(VALUE('query (10)'!AF2427),""))</f>
        <v/>
      </c>
      <c r="AI2427" s="38" t="str">
        <f>IF('query (10)'!AG2427="","",TRIM('query (10)'!AG2427))</f>
        <v/>
      </c>
      <c r="AJ2427" s="38" t="str">
        <f>IF('query (10)'!AH2427="","",IFERROR(VALUE('query (10)'!AH2427),""))</f>
        <v/>
      </c>
      <c r="AK2427" s="38" t="str">
        <f>IF('query (10)'!AI2427="","",TRIM('query (10)'!AI2427))</f>
        <v/>
      </c>
      <c r="AL2427" s="42">
        <f t="shared" si="185"/>
        <v>2026</v>
      </c>
      <c r="AM2427" s="42" t="str">
        <f t="shared" si="186"/>
        <v>2026-04</v>
      </c>
      <c r="AN2427" s="42" t="str">
        <f t="shared" ca="1" si="187"/>
        <v/>
      </c>
      <c r="AO2427" s="42" t="str">
        <f t="shared" si="188"/>
        <v>CH-301 | SEAL CHECK M/C | SB3 | AIR CYLINDER | Time-based Maintenance | Mechanical | Part Change | Medium | change seal kit air cylinder work up/down | เริ่มซ่อมงาน PM แล้ว รับผิดชอบโดย CHETSADA PHIWBANG | เจษฎา ผิวบาง</v>
      </c>
      <c r="AP2427" s="42" t="str">
        <f>_xlfn.TEXTJOIN("; ",TRUE,IF(COUNTA('query (10)'!A2427:AK2427)&lt;=6,"NEAR_EMPTY_ROW",""),IF($K2427="","MISSING_STATUS",""),IF(AND($K2427="เสร็จสิ้น",$Z2427=""),"DONE_NO_ACTUAL_DATE",""),IF(AND($I2427="Condition-based Maintenance",$AH2427=""),"CBM_NO_MEASUREMENT",""),IF(OR($X2427="",$X2427=0),"INVALID_PERIOD",""),IF(AND($AA2427&lt;&gt;"",$AB2427&lt;&gt;"",$AB2427&lt;$AA2427),"DATE_SEQUENCE_ERROR",""),IF(AND($AB2427&lt;&gt;"",$AB2427&gt;DATE(2030,12,31)),"DATE_OUTLIER",""),IF($C2427="","MISSING_QRCODE",""),IF($J2427="UNKNOWN","UNKNOWN_PM_TYPE",""),IF($L2427="UNKNOWN","UNKNOWN_STATUS",""))</f>
        <v>INVALID_PERIOD</v>
      </c>
      <c r="AQ2427" s="42" t="str">
        <f t="shared" si="189"/>
        <v>NO</v>
      </c>
    </row>
    <row r="2428" spans="1:43" x14ac:dyDescent="0.3">
      <c r="A2428" s="38">
        <f>IF('query (10)'!A2428="","",'query (10)'!A2428)</f>
        <v>2678</v>
      </c>
      <c r="B2428" s="38">
        <f>IF('query (10)'!B2428="","",'query (10)'!B2428)</f>
        <v>20491</v>
      </c>
      <c r="C2428" s="38" t="str">
        <f>TRIM(UPPER('query (10)'!M2428))</f>
        <v>GR-275</v>
      </c>
      <c r="D2428" s="38" t="str">
        <f>TRIM(UPPER(IFERROR(_xlfn.TEXTBEFORE('query (10)'!L2428,"("),'query (10)'!L2428)))</f>
        <v>INNER RING RACEWAY GRINDING M/C</v>
      </c>
      <c r="E2428" s="38" t="str">
        <f>IFERROR(TRIM(UPPER(_xlfn.TEXTBEFORE(_xlfn.TEXTAFTER('query (10)'!L2428,"("),")"))),"")</f>
        <v/>
      </c>
      <c r="F2428" s="38" t="str">
        <f>TRIM('query (10)'!K2428)</f>
        <v>SB3</v>
      </c>
      <c r="G2428" s="38" t="str">
        <f>IF('query (10)'!J2428="","",'query (10)'!J2428)</f>
        <v>Air Cylinder</v>
      </c>
      <c r="H2428" s="38" t="str">
        <f>TRIM(UPPER('query (10)'!J2428))</f>
        <v>AIR CYLINDER</v>
      </c>
      <c r="I2428" s="38" t="str">
        <f>IF('query (10)'!F2428="","",'query (10)'!F2428)</f>
        <v>Time-based Maintenance</v>
      </c>
      <c r="J2428" s="38" t="str">
        <f>IF('query (10)'!F2428="","",IFERROR(INDEX(Cleaning_Rules!$B$14:$B$17,MATCH(TRIM('query (10)'!F2428),Cleaning_Rules!$A$14:$A$17,0)),"UNKNOWN"))</f>
        <v>TBM</v>
      </c>
      <c r="K2428" s="38" t="str">
        <f>IF('query (10)'!G2428="","",'query (10)'!G2428)</f>
        <v>เสร็จสิ้น</v>
      </c>
      <c r="L2428" s="38" t="str">
        <f>IF('query (10)'!G2428="","MISSING",IFERROR(INDEX(Cleaning_Rules!$B$5:$B$10,MATCH(TRIM('query (10)'!G2428),Cleaning_Rules!$A$5:$A$10,0)),"UNKNOWN"))</f>
        <v>COMPLETED</v>
      </c>
      <c r="M2428" s="38" t="str">
        <f>IF('query (10)'!I2428="","",'query (10)'!I2428)</f>
        <v>Mechanical</v>
      </c>
      <c r="N2428" s="38" t="str">
        <f>IF('query (10)'!O2428="","",'query (10)'!O2428)</f>
        <v>Part Change</v>
      </c>
      <c r="O2428" s="38" t="str">
        <f>IF('query (10)'!P2428="","",'query (10)'!P2428)</f>
        <v>Medium</v>
      </c>
      <c r="P2428" s="38" t="str">
        <f>IF('query (10)'!N2428="","",'query (10)'!N2428)</f>
        <v>change seal kit air cylinder work pusher</v>
      </c>
      <c r="Q2428" s="38" t="str">
        <f>TRIM('query (10)'!N2428)</f>
        <v>change seal kit air cylinder work pusher</v>
      </c>
      <c r="R2428" s="38" t="str">
        <f>TRIM(UPPER('query (10)'!R2428))</f>
        <v/>
      </c>
      <c r="S2428" s="38" t="str">
        <f>TRIM(UPPER('query (10)'!S2428))</f>
        <v/>
      </c>
      <c r="T2428" s="38" t="str">
        <f>IF('query (10)'!Q2428="","",TRIM(UPPER('query (10)'!Q2428)))</f>
        <v/>
      </c>
      <c r="U2428" s="38" t="str">
        <f>IF('query (10)'!T2428="","",'query (10)'!T2428)</f>
        <v/>
      </c>
      <c r="V2428" s="39" t="str">
        <f>IF('query (10)'!T2428="","",IFERROR(VALUE('query (10)'!T2428),""))</f>
        <v/>
      </c>
      <c r="W2428" s="40">
        <f>IF('query (10)'!U2428="","",'query (10)'!U2428)</f>
        <v>0</v>
      </c>
      <c r="X2428" s="39">
        <f>IF('query (10)'!V2428="","",'query (10)'!V2428)</f>
        <v>0</v>
      </c>
      <c r="Y2428" s="41">
        <f>IF('query (10)'!W2428="","",'query (10)'!W2428)</f>
        <v>46134</v>
      </c>
      <c r="Z2428" s="41">
        <f>IF('query (10)'!X2428="","",'query (10)'!X2428)</f>
        <v>46154</v>
      </c>
      <c r="AA2428" s="41">
        <f>IF('query (10)'!Y2428="","",'query (10)'!Y2428)</f>
        <v>46154</v>
      </c>
      <c r="AB2428" s="41">
        <f>IF('query (10)'!Z2428="","",'query (10)'!Z2428)</f>
        <v>46154</v>
      </c>
      <c r="AC2428" s="38" t="str">
        <f>IF(OR('query (10)'!AA2428="",COUNTIF(Cleaning_Rules!$A$21:$A$26,TRIM('query (10)'!AA2428))&gt;0),"",TRIM('query (10)'!AA2428))</f>
        <v/>
      </c>
      <c r="AD2428" s="38" t="str">
        <f>IF('query (10)'!AB2428="","",TRIM(IFERROR(_xlfn.TEXTBEFORE('query (10)'!AB2428,"("),'query (10)'!AB2428)))</f>
        <v>เริ่มซ่อมงาน PM แล้ว รับผิดชอบโดย CHETSADA PHIWBANG</v>
      </c>
      <c r="AE2428" s="38" t="str">
        <f>IFERROR(LOWER(TRIM(_xlfn.TEXTBEFORE(_xlfn.TEXTAFTER('query (10)'!AB2428,"("),")"))),"")</f>
        <v>chetsada@nsk.com</v>
      </c>
      <c r="AF2428" s="38" t="str">
        <f>IF('query (10)'!AD2428="","",TRIM('query (10)'!AD2428))</f>
        <v>ภูชิต กุลเสรี</v>
      </c>
      <c r="AG2428" s="38" t="str">
        <f>IF('query (10)'!AE2428="","",TRIM('query (10)'!AE2428))</f>
        <v>เจษฎา ผิวบาง</v>
      </c>
      <c r="AH2428" s="38" t="str">
        <f>IF('query (10)'!AF2428="","",IFERROR(VALUE('query (10)'!AF2428),""))</f>
        <v/>
      </c>
      <c r="AI2428" s="38" t="str">
        <f>IF('query (10)'!AG2428="","",TRIM('query (10)'!AG2428))</f>
        <v/>
      </c>
      <c r="AJ2428" s="38" t="str">
        <f>IF('query (10)'!AH2428="","",IFERROR(VALUE('query (10)'!AH2428),""))</f>
        <v/>
      </c>
      <c r="AK2428" s="38" t="str">
        <f>IF('query (10)'!AI2428="","",TRIM('query (10)'!AI2428))</f>
        <v/>
      </c>
      <c r="AL2428" s="42">
        <f t="shared" si="185"/>
        <v>2026</v>
      </c>
      <c r="AM2428" s="42" t="str">
        <f t="shared" si="186"/>
        <v>2026-04</v>
      </c>
      <c r="AN2428" s="42" t="str">
        <f t="shared" ca="1" si="187"/>
        <v/>
      </c>
      <c r="AO2428" s="42" t="str">
        <f t="shared" si="188"/>
        <v>GR-275 | INNER RING RACEWAY GRINDING M/C | SB3 | AIR CYLINDER | Time-based Maintenance | Mechanical | Part Change | Medium | change seal kit air cylinder work pusher | เริ่มซ่อมงาน PM แล้ว รับผิดชอบโดย CHETSADA PHIWBANG | เจษฎา ผิวบาง</v>
      </c>
      <c r="AP2428" s="42" t="str">
        <f>_xlfn.TEXTJOIN("; ",TRUE,IF(COUNTA('query (10)'!A2428:AK2428)&lt;=6,"NEAR_EMPTY_ROW",""),IF($K2428="","MISSING_STATUS",""),IF(AND($K2428="เสร็จสิ้น",$Z2428=""),"DONE_NO_ACTUAL_DATE",""),IF(AND($I2428="Condition-based Maintenance",$AH2428=""),"CBM_NO_MEASUREMENT",""),IF(OR($X2428="",$X2428=0),"INVALID_PERIOD",""),IF(AND($AA2428&lt;&gt;"",$AB2428&lt;&gt;"",$AB2428&lt;$AA2428),"DATE_SEQUENCE_ERROR",""),IF(AND($AB2428&lt;&gt;"",$AB2428&gt;DATE(2030,12,31)),"DATE_OUTLIER",""),IF($C2428="","MISSING_QRCODE",""),IF($J2428="UNKNOWN","UNKNOWN_PM_TYPE",""),IF($L2428="UNKNOWN","UNKNOWN_STATUS",""))</f>
        <v>INVALID_PERIOD</v>
      </c>
      <c r="AQ2428" s="42" t="str">
        <f t="shared" si="189"/>
        <v>NO</v>
      </c>
    </row>
    <row r="2429" spans="1:43" x14ac:dyDescent="0.3">
      <c r="A2429" s="38">
        <f>IF('query (10)'!A2429="","",'query (10)'!A2429)</f>
        <v>2679</v>
      </c>
      <c r="B2429" s="38">
        <f>IF('query (10)'!B2429="","",'query (10)'!B2429)</f>
        <v>20492</v>
      </c>
      <c r="C2429" s="38" t="str">
        <f>TRIM(UPPER('query (10)'!M2429))</f>
        <v>GR-319</v>
      </c>
      <c r="D2429" s="38" t="str">
        <f>TRIM(UPPER(IFERROR(_xlfn.TEXTBEFORE('query (10)'!L2429,"("),'query (10)'!L2429)))</f>
        <v>OUTER RING RACEWAY GRINDING M/C</v>
      </c>
      <c r="E2429" s="38" t="str">
        <f>IFERROR(TRIM(UPPER(_xlfn.TEXTBEFORE(_xlfn.TEXTAFTER('query (10)'!L2429,"("),")"))),"")</f>
        <v/>
      </c>
      <c r="F2429" s="38" t="str">
        <f>TRIM('query (10)'!K2429)</f>
        <v>SB4</v>
      </c>
      <c r="G2429" s="38" t="str">
        <f>IF('query (10)'!J2429="","",'query (10)'!J2429)</f>
        <v>Dresser</v>
      </c>
      <c r="H2429" s="38" t="str">
        <f>TRIM(UPPER('query (10)'!J2429))</f>
        <v>DRESSER</v>
      </c>
      <c r="I2429" s="38" t="str">
        <f>IF('query (10)'!F2429="","",'query (10)'!F2429)</f>
        <v>Time-based Maintenance</v>
      </c>
      <c r="J2429" s="38" t="str">
        <f>IF('query (10)'!F2429="","",IFERROR(INDEX(Cleaning_Rules!$B$14:$B$17,MATCH(TRIM('query (10)'!F2429),Cleaning_Rules!$A$14:$A$17,0)),"UNKNOWN"))</f>
        <v>TBM</v>
      </c>
      <c r="K2429" s="38" t="str">
        <f>IF('query (10)'!G2429="","",'query (10)'!G2429)</f>
        <v>เสร็จสิ้น</v>
      </c>
      <c r="L2429" s="38" t="str">
        <f>IF('query (10)'!G2429="","MISSING",IFERROR(INDEX(Cleaning_Rules!$B$5:$B$10,MATCH(TRIM('query (10)'!G2429),Cleaning_Rules!$A$5:$A$10,0)),"UNKNOWN"))</f>
        <v>COMPLETED</v>
      </c>
      <c r="M2429" s="38" t="str">
        <f>IF('query (10)'!I2429="","",'query (10)'!I2429)</f>
        <v>Mechanical</v>
      </c>
      <c r="N2429" s="38" t="str">
        <f>IF('query (10)'!O2429="","",'query (10)'!O2429)</f>
        <v>Part Change</v>
      </c>
      <c r="O2429" s="38" t="str">
        <f>IF('query (10)'!P2429="","",'query (10)'!P2429)</f>
        <v>Medium</v>
      </c>
      <c r="P2429" s="38" t="str">
        <f>IF('query (10)'!N2429="","",'query (10)'!N2429)</f>
        <v xml:space="preserve">repair bearing table dresser
repair seal cylinder dresser up/down
ตามรอบการใช้งาน
</v>
      </c>
      <c r="Q2429" s="38" t="str">
        <f>TRIM('query (10)'!N2429)</f>
        <v xml:space="preserve">repair bearing table dresser
repair seal cylinder dresser up/down
ตามรอบการใช้งาน
</v>
      </c>
      <c r="R2429" s="38" t="str">
        <f>TRIM(UPPER('query (10)'!R2429))</f>
        <v>BEARING</v>
      </c>
      <c r="S2429" s="38" t="str">
        <f>TRIM(UPPER('query (10)'!S2429))</f>
        <v>HR30206J</v>
      </c>
      <c r="T2429" s="38" t="str">
        <f>IF('query (10)'!Q2429="","",TRIM(UPPER('query (10)'!Q2429)))</f>
        <v/>
      </c>
      <c r="U2429" s="38" t="str">
        <f>IF('query (10)'!T2429="","",'query (10)'!T2429)</f>
        <v/>
      </c>
      <c r="V2429" s="39" t="str">
        <f>IF('query (10)'!T2429="","",IFERROR(VALUE('query (10)'!T2429),""))</f>
        <v/>
      </c>
      <c r="W2429" s="40">
        <f>IF('query (10)'!U2429="","",'query (10)'!U2429)</f>
        <v>0</v>
      </c>
      <c r="X2429" s="39">
        <f>IF('query (10)'!V2429="","",'query (10)'!V2429)</f>
        <v>1080</v>
      </c>
      <c r="Y2429" s="41">
        <f>IF('query (10)'!W2429="","",'query (10)'!W2429)</f>
        <v>46135</v>
      </c>
      <c r="Z2429" s="41">
        <f>IF('query (10)'!X2429="","",'query (10)'!X2429)</f>
        <v>46146</v>
      </c>
      <c r="AA2429" s="41">
        <f>IF('query (10)'!Y2429="","",'query (10)'!Y2429)</f>
        <v>46146</v>
      </c>
      <c r="AB2429" s="41">
        <f>IF('query (10)'!Z2429="","",'query (10)'!Z2429)</f>
        <v>47226</v>
      </c>
      <c r="AC2429" s="38" t="str">
        <f>IF(OR('query (10)'!AA2429="",COUNTIF(Cleaning_Rules!$A$21:$A$26,TRIM('query (10)'!AA2429))&gt;0),"",TRIM('query (10)'!AA2429))</f>
        <v/>
      </c>
      <c r="AD2429" s="38" t="str">
        <f>IF('query (10)'!AB2429="","",TRIM(IFERROR(_xlfn.TEXTBEFORE('query (10)'!AB2429,"("),'query (10)'!AB2429)))</f>
        <v>เริ่มซ่อมงาน PM แล้ว รับผิดชอบโดย PAHLA SEEDANG</v>
      </c>
      <c r="AE2429" s="38" t="str">
        <f>IFERROR(LOWER(TRIM(_xlfn.TEXTBEFORE(_xlfn.TEXTAFTER('query (10)'!AB2429,"("),")"))),"")</f>
        <v>pahla@nsk.com</v>
      </c>
      <c r="AF2429" s="38" t="str">
        <f>IF('query (10)'!AD2429="","",TRIM('query (10)'!AD2429))</f>
        <v>ภูชิต กุลเสรี</v>
      </c>
      <c r="AG2429" s="38" t="str">
        <f>IF('query (10)'!AE2429="","",TRIM('query (10)'!AE2429))</f>
        <v>ผะหลา สีแดง</v>
      </c>
      <c r="AH2429" s="38" t="str">
        <f>IF('query (10)'!AF2429="","",IFERROR(VALUE('query (10)'!AF2429),""))</f>
        <v/>
      </c>
      <c r="AI2429" s="38" t="str">
        <f>IF('query (10)'!AG2429="","",TRIM('query (10)'!AG2429))</f>
        <v/>
      </c>
      <c r="AJ2429" s="38" t="str">
        <f>IF('query (10)'!AH2429="","",IFERROR(VALUE('query (10)'!AH2429),""))</f>
        <v/>
      </c>
      <c r="AK2429" s="38" t="str">
        <f>IF('query (10)'!AI2429="","",TRIM('query (10)'!AI2429))</f>
        <v/>
      </c>
      <c r="AL2429" s="42">
        <f t="shared" si="185"/>
        <v>2026</v>
      </c>
      <c r="AM2429" s="42" t="str">
        <f t="shared" si="186"/>
        <v>2026-04</v>
      </c>
      <c r="AN2429" s="42" t="str">
        <f t="shared" ca="1" si="187"/>
        <v/>
      </c>
      <c r="AO2429" s="42" t="str">
        <f t="shared" si="188"/>
        <v>GR-319 | OUTER RING RACEWAY GRINDING M/C | SB4 | DRESSER | Time-based Maintenance | Mechanical | Part Change | Medium | repair bearing table dresser
repair seal cylinder dresser up/down
ตามรอบการใช้งาน
 | BEARING | HR30206J | เริ่มซ่อมงาน PM แล้ว รับผิดชอบโดย PAHLA SEEDANG | ผะหลา สีแดง</v>
      </c>
      <c r="AP2429" s="42" t="str">
        <f>_xlfn.TEXTJOIN("; ",TRUE,IF(COUNTA('query (10)'!A2429:AK2429)&lt;=6,"NEAR_EMPTY_ROW",""),IF($K2429="","MISSING_STATUS",""),IF(AND($K2429="เสร็จสิ้น",$Z2429=""),"DONE_NO_ACTUAL_DATE",""),IF(AND($I2429="Condition-based Maintenance",$AH2429=""),"CBM_NO_MEASUREMENT",""),IF(OR($X2429="",$X2429=0),"INVALID_PERIOD",""),IF(AND($AA2429&lt;&gt;"",$AB2429&lt;&gt;"",$AB2429&lt;$AA2429),"DATE_SEQUENCE_ERROR",""),IF(AND($AB2429&lt;&gt;"",$AB2429&gt;DATE(2030,12,31)),"DATE_OUTLIER",""),IF($C2429="","MISSING_QRCODE",""),IF($J2429="UNKNOWN","UNKNOWN_PM_TYPE",""),IF($L2429="UNKNOWN","UNKNOWN_STATUS",""))</f>
        <v/>
      </c>
      <c r="AQ2429" s="42" t="str">
        <f t="shared" si="189"/>
        <v>NO</v>
      </c>
    </row>
    <row r="2430" spans="1:43" x14ac:dyDescent="0.3">
      <c r="A2430" s="38">
        <f>IF('query (10)'!A2430="","",'query (10)'!A2430)</f>
        <v>2680</v>
      </c>
      <c r="B2430" s="38">
        <f>IF('query (10)'!B2430="","",'query (10)'!B2430)</f>
        <v>20493</v>
      </c>
      <c r="C2430" s="38" t="str">
        <f>TRIM(UPPER('query (10)'!M2430))</f>
        <v>AS-985</v>
      </c>
      <c r="D2430" s="38" t="str">
        <f>TRIM(UPPER(IFERROR(_xlfn.TEXTBEFORE('query (10)'!L2430,"("),'query (10)'!L2430)))</f>
        <v>MATCHING &amp; BALL FILLING M/C</v>
      </c>
      <c r="E2430" s="38" t="str">
        <f>IFERROR(TRIM(UPPER(_xlfn.TEXTBEFORE(_xlfn.TEXTAFTER('query (10)'!L2430,"("),")"))),"")</f>
        <v/>
      </c>
      <c r="F2430" s="38" t="str">
        <f>TRIM('query (10)'!K2430)</f>
        <v>SB4</v>
      </c>
      <c r="G2430" s="38" t="str">
        <f>IF('query (10)'!J2430="","",'query (10)'!J2430)</f>
        <v>Filter</v>
      </c>
      <c r="H2430" s="38" t="str">
        <f>TRIM(UPPER('query (10)'!J2430))</f>
        <v>FILTER</v>
      </c>
      <c r="I2430" s="38" t="str">
        <f>IF('query (10)'!F2430="","",'query (10)'!F2430)</f>
        <v>Time-based Maintenance</v>
      </c>
      <c r="J2430" s="38" t="str">
        <f>IF('query (10)'!F2430="","",IFERROR(INDEX(Cleaning_Rules!$B$14:$B$17,MATCH(TRIM('query (10)'!F2430),Cleaning_Rules!$A$14:$A$17,0)),"UNKNOWN"))</f>
        <v>TBM</v>
      </c>
      <c r="K2430" s="38" t="str">
        <f>IF('query (10)'!G2430="","",'query (10)'!G2430)</f>
        <v>เสร็จสิ้น</v>
      </c>
      <c r="L2430" s="38" t="str">
        <f>IF('query (10)'!G2430="","MISSING",IFERROR(INDEX(Cleaning_Rules!$B$5:$B$10,MATCH(TRIM('query (10)'!G2430),Cleaning_Rules!$A$5:$A$10,0)),"UNKNOWN"))</f>
        <v>COMPLETED</v>
      </c>
      <c r="M2430" s="38" t="str">
        <f>IF('query (10)'!I2430="","",'query (10)'!I2430)</f>
        <v>Mechanical</v>
      </c>
      <c r="N2430" s="38" t="str">
        <f>IF('query (10)'!O2430="","",'query (10)'!O2430)</f>
        <v>Part Change</v>
      </c>
      <c r="O2430" s="38" t="str">
        <f>IF('query (10)'!P2430="","",'query (10)'!P2430)</f>
        <v>Medium</v>
      </c>
      <c r="P2430" s="38" t="str">
        <f>IF('query (10)'!N2430="","",'query (10)'!N2430)</f>
        <v>change  air filter ตามรอบการใช้งาน</v>
      </c>
      <c r="Q2430" s="38" t="str">
        <f>TRIM('query (10)'!N2430)</f>
        <v>change air filter ตามรอบการใช้งาน</v>
      </c>
      <c r="R2430" s="38" t="str">
        <f>TRIM(UPPER('query (10)'!R2430))</f>
        <v>AIR FILTER</v>
      </c>
      <c r="S2430" s="38" t="str">
        <f>TRIM(UPPER('query (10)'!S2430))</f>
        <v>AFF-EL22B</v>
      </c>
      <c r="T2430" s="38" t="str">
        <f>IF('query (10)'!Q2430="","",TRIM(UPPER('query (10)'!Q2430)))</f>
        <v/>
      </c>
      <c r="U2430" s="38" t="str">
        <f>IF('query (10)'!T2430="","",'query (10)'!T2430)</f>
        <v/>
      </c>
      <c r="V2430" s="39" t="str">
        <f>IF('query (10)'!T2430="","",IFERROR(VALUE('query (10)'!T2430),""))</f>
        <v/>
      </c>
      <c r="W2430" s="40">
        <f>IF('query (10)'!U2430="","",'query (10)'!U2430)</f>
        <v>0</v>
      </c>
      <c r="X2430" s="39">
        <f>IF('query (10)'!V2430="","",'query (10)'!V2430)</f>
        <v>360</v>
      </c>
      <c r="Y2430" s="41">
        <f>IF('query (10)'!W2430="","",'query (10)'!W2430)</f>
        <v>46135</v>
      </c>
      <c r="Z2430" s="41">
        <f>IF('query (10)'!X2430="","",'query (10)'!X2430)</f>
        <v>46154</v>
      </c>
      <c r="AA2430" s="41">
        <f>IF('query (10)'!Y2430="","",'query (10)'!Y2430)</f>
        <v>46154</v>
      </c>
      <c r="AB2430" s="41">
        <f>IF('query (10)'!Z2430="","",'query (10)'!Z2430)</f>
        <v>46514</v>
      </c>
      <c r="AC2430" s="38" t="str">
        <f>IF(OR('query (10)'!AA2430="",COUNTIF(Cleaning_Rules!$A$21:$A$26,TRIM('query (10)'!AA2430))&gt;0),"",TRIM('query (10)'!AA2430))</f>
        <v/>
      </c>
      <c r="AD2430" s="38" t="str">
        <f>IF('query (10)'!AB2430="","",TRIM(IFERROR(_xlfn.TEXTBEFORE('query (10)'!AB2430,"("),'query (10)'!AB2430)))</f>
        <v>เริ่มซ่อมงาน PM แล้ว รับผิดชอบโดย PUCHIT KULSEREE</v>
      </c>
      <c r="AE2430" s="38" t="str">
        <f>IFERROR(LOWER(TRIM(_xlfn.TEXTBEFORE(_xlfn.TEXTAFTER('query (10)'!AB2430,"("),")"))),"")</f>
        <v>puchit@nsk.com</v>
      </c>
      <c r="AF2430" s="38" t="str">
        <f>IF('query (10)'!AD2430="","",TRIM('query (10)'!AD2430))</f>
        <v>ภูชิต กุลเสรี</v>
      </c>
      <c r="AG2430" s="38" t="str">
        <f>IF('query (10)'!AE2430="","",TRIM('query (10)'!AE2430))</f>
        <v>ภูชิต กุลเสรี</v>
      </c>
      <c r="AH2430" s="38" t="str">
        <f>IF('query (10)'!AF2430="","",IFERROR(VALUE('query (10)'!AF2430),""))</f>
        <v/>
      </c>
      <c r="AI2430" s="38" t="str">
        <f>IF('query (10)'!AG2430="","",TRIM('query (10)'!AG2430))</f>
        <v/>
      </c>
      <c r="AJ2430" s="38" t="str">
        <f>IF('query (10)'!AH2430="","",IFERROR(VALUE('query (10)'!AH2430),""))</f>
        <v/>
      </c>
      <c r="AK2430" s="38" t="str">
        <f>IF('query (10)'!AI2430="","",TRIM('query (10)'!AI2430))</f>
        <v/>
      </c>
      <c r="AL2430" s="42">
        <f t="shared" si="185"/>
        <v>2026</v>
      </c>
      <c r="AM2430" s="42" t="str">
        <f t="shared" si="186"/>
        <v>2026-04</v>
      </c>
      <c r="AN2430" s="42" t="str">
        <f t="shared" ca="1" si="187"/>
        <v/>
      </c>
      <c r="AO2430" s="42" t="str">
        <f t="shared" si="188"/>
        <v>AS-985 | MATCHING &amp; BALL FILLING M/C | SB4 | FILTER | Time-based Maintenance | Mechanical | Part Change | Medium | change air filter ตามรอบการใช้งาน | AIR FILTER | AFF-EL22B | เริ่มซ่อมงาน PM แล้ว รับผิดชอบโดย PUCHIT KULSEREE | ภูชิต กุลเสรี</v>
      </c>
      <c r="AP2430" s="42" t="str">
        <f>_xlfn.TEXTJOIN("; ",TRUE,IF(COUNTA('query (10)'!A2430:AK2430)&lt;=6,"NEAR_EMPTY_ROW",""),IF($K2430="","MISSING_STATUS",""),IF(AND($K2430="เสร็จสิ้น",$Z2430=""),"DONE_NO_ACTUAL_DATE",""),IF(AND($I2430="Condition-based Maintenance",$AH2430=""),"CBM_NO_MEASUREMENT",""),IF(OR($X2430="",$X2430=0),"INVALID_PERIOD",""),IF(AND($AA2430&lt;&gt;"",$AB2430&lt;&gt;"",$AB2430&lt;$AA2430),"DATE_SEQUENCE_ERROR",""),IF(AND($AB2430&lt;&gt;"",$AB2430&gt;DATE(2030,12,31)),"DATE_OUTLIER",""),IF($C2430="","MISSING_QRCODE",""),IF($J2430="UNKNOWN","UNKNOWN_PM_TYPE",""),IF($L2430="UNKNOWN","UNKNOWN_STATUS",""))</f>
        <v/>
      </c>
      <c r="AQ2430" s="42" t="str">
        <f t="shared" si="189"/>
        <v>NO</v>
      </c>
    </row>
    <row r="2431" spans="1:43" x14ac:dyDescent="0.3">
      <c r="A2431" s="38">
        <f>IF('query (10)'!A2431="","",'query (10)'!A2431)</f>
        <v>2681</v>
      </c>
      <c r="B2431" s="38">
        <f>IF('query (10)'!B2431="","",'query (10)'!B2431)</f>
        <v>20494</v>
      </c>
      <c r="C2431" s="38" t="str">
        <f>TRIM(UPPER('query (10)'!M2431))</f>
        <v>AS-985</v>
      </c>
      <c r="D2431" s="38" t="str">
        <f>TRIM(UPPER(IFERROR(_xlfn.TEXTBEFORE('query (10)'!L2431,"("),'query (10)'!L2431)))</f>
        <v>MATCHING &amp; BALL FILLING M/C</v>
      </c>
      <c r="E2431" s="38" t="str">
        <f>IFERROR(TRIM(UPPER(_xlfn.TEXTBEFORE(_xlfn.TEXTAFTER('query (10)'!L2431,"("),")"))),"")</f>
        <v/>
      </c>
      <c r="F2431" s="38" t="str">
        <f>TRIM('query (10)'!K2431)</f>
        <v>SB4</v>
      </c>
      <c r="G2431" s="38" t="str">
        <f>IF('query (10)'!J2431="","",'query (10)'!J2431)</f>
        <v>Filter</v>
      </c>
      <c r="H2431" s="38" t="str">
        <f>TRIM(UPPER('query (10)'!J2431))</f>
        <v>FILTER</v>
      </c>
      <c r="I2431" s="38" t="str">
        <f>IF('query (10)'!F2431="","",'query (10)'!F2431)</f>
        <v>Time-based Maintenance</v>
      </c>
      <c r="J2431" s="38" t="str">
        <f>IF('query (10)'!F2431="","",IFERROR(INDEX(Cleaning_Rules!$B$14:$B$17,MATCH(TRIM('query (10)'!F2431),Cleaning_Rules!$A$14:$A$17,0)),"UNKNOWN"))</f>
        <v>TBM</v>
      </c>
      <c r="K2431" s="38" t="str">
        <f>IF('query (10)'!G2431="","",'query (10)'!G2431)</f>
        <v>เสร็จสิ้น</v>
      </c>
      <c r="L2431" s="38" t="str">
        <f>IF('query (10)'!G2431="","MISSING",IFERROR(INDEX(Cleaning_Rules!$B$5:$B$10,MATCH(TRIM('query (10)'!G2431),Cleaning_Rules!$A$5:$A$10,0)),"UNKNOWN"))</f>
        <v>COMPLETED</v>
      </c>
      <c r="M2431" s="38" t="str">
        <f>IF('query (10)'!I2431="","",'query (10)'!I2431)</f>
        <v>Mechanical</v>
      </c>
      <c r="N2431" s="38" t="str">
        <f>IF('query (10)'!O2431="","",'query (10)'!O2431)</f>
        <v>Part Change</v>
      </c>
      <c r="O2431" s="38" t="str">
        <f>IF('query (10)'!P2431="","",'query (10)'!P2431)</f>
        <v>Medium</v>
      </c>
      <c r="P2431" s="38" t="str">
        <f>IF('query (10)'!N2431="","",'query (10)'!N2431)</f>
        <v>Change hydrulic cylinder clamp/un clamp</v>
      </c>
      <c r="Q2431" s="38" t="str">
        <f>TRIM('query (10)'!N2431)</f>
        <v>Change hydrulic cylinder clamp/un clamp</v>
      </c>
      <c r="R2431" s="38" t="str">
        <f>TRIM(UPPER('query (10)'!R2431))</f>
        <v>ACTUATOR</v>
      </c>
      <c r="S2431" s="38" t="str">
        <f>TRIM(UPPER('query (10)'!S2431))</f>
        <v>NBH3-60</v>
      </c>
      <c r="T2431" s="38" t="str">
        <f>IF('query (10)'!Q2431="","",TRIM(UPPER('query (10)'!Q2431)))</f>
        <v/>
      </c>
      <c r="U2431" s="38" t="str">
        <f>IF('query (10)'!T2431="","",'query (10)'!T2431)</f>
        <v/>
      </c>
      <c r="V2431" s="39" t="str">
        <f>IF('query (10)'!T2431="","",IFERROR(VALUE('query (10)'!T2431),""))</f>
        <v/>
      </c>
      <c r="W2431" s="40">
        <f>IF('query (10)'!U2431="","",'query (10)'!U2431)</f>
        <v>0</v>
      </c>
      <c r="X2431" s="39">
        <f>IF('query (10)'!V2431="","",'query (10)'!V2431)</f>
        <v>0</v>
      </c>
      <c r="Y2431" s="41">
        <f>IF('query (10)'!W2431="","",'query (10)'!W2431)</f>
        <v>46135</v>
      </c>
      <c r="Z2431" s="41">
        <f>IF('query (10)'!X2431="","",'query (10)'!X2431)</f>
        <v>46154</v>
      </c>
      <c r="AA2431" s="41">
        <f>IF('query (10)'!Y2431="","",'query (10)'!Y2431)</f>
        <v>46154</v>
      </c>
      <c r="AB2431" s="41">
        <f>IF('query (10)'!Z2431="","",'query (10)'!Z2431)</f>
        <v>46154</v>
      </c>
      <c r="AC2431" s="38" t="str">
        <f>IF(OR('query (10)'!AA2431="",COUNTIF(Cleaning_Rules!$A$21:$A$26,TRIM('query (10)'!AA2431))&gt;0),"",TRIM('query (10)'!AA2431))</f>
        <v/>
      </c>
      <c r="AD2431" s="38" t="str">
        <f>IF('query (10)'!AB2431="","",TRIM(IFERROR(_xlfn.TEXTBEFORE('query (10)'!AB2431,"("),'query (10)'!AB2431)))</f>
        <v>เริ่มซ่อมงาน PM แล้ว รับผิดชอบโดย PUCHIT KULSEREE</v>
      </c>
      <c r="AE2431" s="38" t="str">
        <f>IFERROR(LOWER(TRIM(_xlfn.TEXTBEFORE(_xlfn.TEXTAFTER('query (10)'!AB2431,"("),")"))),"")</f>
        <v>puchit@nsk.com</v>
      </c>
      <c r="AF2431" s="38" t="str">
        <f>IF('query (10)'!AD2431="","",TRIM('query (10)'!AD2431))</f>
        <v>ภูชิต กุลเสรี</v>
      </c>
      <c r="AG2431" s="38" t="str">
        <f>IF('query (10)'!AE2431="","",TRIM('query (10)'!AE2431))</f>
        <v>ภูชิต กุลเสรี</v>
      </c>
      <c r="AH2431" s="38" t="str">
        <f>IF('query (10)'!AF2431="","",IFERROR(VALUE('query (10)'!AF2431),""))</f>
        <v/>
      </c>
      <c r="AI2431" s="38" t="str">
        <f>IF('query (10)'!AG2431="","",TRIM('query (10)'!AG2431))</f>
        <v/>
      </c>
      <c r="AJ2431" s="38" t="str">
        <f>IF('query (10)'!AH2431="","",IFERROR(VALUE('query (10)'!AH2431),""))</f>
        <v/>
      </c>
      <c r="AK2431" s="38" t="str">
        <f>IF('query (10)'!AI2431="","",TRIM('query (10)'!AI2431))</f>
        <v/>
      </c>
      <c r="AL2431" s="42">
        <f t="shared" si="185"/>
        <v>2026</v>
      </c>
      <c r="AM2431" s="42" t="str">
        <f t="shared" si="186"/>
        <v>2026-04</v>
      </c>
      <c r="AN2431" s="42" t="str">
        <f t="shared" ca="1" si="187"/>
        <v/>
      </c>
      <c r="AO2431" s="42" t="str">
        <f t="shared" si="188"/>
        <v>AS-985 | MATCHING &amp; BALL FILLING M/C | SB4 | FILTER | Time-based Maintenance | Mechanical | Part Change | Medium | Change hydrulic cylinder clamp/un clamp | ACTUATOR | NBH3-60 | เริ่มซ่อมงาน PM แล้ว รับผิดชอบโดย PUCHIT KULSEREE | ภูชิต กุลเสรี</v>
      </c>
      <c r="AP2431" s="42" t="str">
        <f>_xlfn.TEXTJOIN("; ",TRUE,IF(COUNTA('query (10)'!A2431:AK2431)&lt;=6,"NEAR_EMPTY_ROW",""),IF($K2431="","MISSING_STATUS",""),IF(AND($K2431="เสร็จสิ้น",$Z2431=""),"DONE_NO_ACTUAL_DATE",""),IF(AND($I2431="Condition-based Maintenance",$AH2431=""),"CBM_NO_MEASUREMENT",""),IF(OR($X2431="",$X2431=0),"INVALID_PERIOD",""),IF(AND($AA2431&lt;&gt;"",$AB2431&lt;&gt;"",$AB2431&lt;$AA2431),"DATE_SEQUENCE_ERROR",""),IF(AND($AB2431&lt;&gt;"",$AB2431&gt;DATE(2030,12,31)),"DATE_OUTLIER",""),IF($C2431="","MISSING_QRCODE",""),IF($J2431="UNKNOWN","UNKNOWN_PM_TYPE",""),IF($L2431="UNKNOWN","UNKNOWN_STATUS",""))</f>
        <v>INVALID_PERIOD</v>
      </c>
      <c r="AQ2431" s="42" t="str">
        <f t="shared" si="189"/>
        <v>NO</v>
      </c>
    </row>
    <row r="2432" spans="1:43" x14ac:dyDescent="0.3">
      <c r="A2432" s="38">
        <f>IF('query (10)'!A2432="","",'query (10)'!A2432)</f>
        <v>2683</v>
      </c>
      <c r="B2432" s="38">
        <f>IF('query (10)'!B2432="","",'query (10)'!B2432)</f>
        <v>20495</v>
      </c>
      <c r="C2432" s="38" t="str">
        <f>TRIM(UPPER('query (10)'!M2432))</f>
        <v>GR-315</v>
      </c>
      <c r="D2432" s="38" t="str">
        <f>TRIM(UPPER(IFERROR(_xlfn.TEXTBEFORE('query (10)'!L2432,"("),'query (10)'!L2432)))</f>
        <v>INNER RING RACEWAY SUPER FINISH M/C</v>
      </c>
      <c r="E2432" s="38" t="str">
        <f>IFERROR(TRIM(UPPER(_xlfn.TEXTBEFORE(_xlfn.TEXTAFTER('query (10)'!L2432,"("),")"))),"")</f>
        <v/>
      </c>
      <c r="F2432" s="38" t="str">
        <f>TRIM('query (10)'!K2432)</f>
        <v>SB4</v>
      </c>
      <c r="G2432" s="38" t="str">
        <f>IF('query (10)'!J2432="","",'query (10)'!J2432)</f>
        <v>Accuracy</v>
      </c>
      <c r="H2432" s="38" t="str">
        <f>TRIM(UPPER('query (10)'!J2432))</f>
        <v>ACCURACY</v>
      </c>
      <c r="I2432" s="38" t="str">
        <f>IF('query (10)'!F2432="","",'query (10)'!F2432)</f>
        <v>Time-based Maintenance</v>
      </c>
      <c r="J2432" s="38" t="str">
        <f>IF('query (10)'!F2432="","",IFERROR(INDEX(Cleaning_Rules!$B$14:$B$17,MATCH(TRIM('query (10)'!F2432),Cleaning_Rules!$A$14:$A$17,0)),"UNKNOWN"))</f>
        <v>TBM</v>
      </c>
      <c r="K2432" s="38" t="str">
        <f>IF('query (10)'!G2432="","",'query (10)'!G2432)</f>
        <v>เสร็จสิ้น</v>
      </c>
      <c r="L2432" s="38" t="str">
        <f>IF('query (10)'!G2432="","MISSING",IFERROR(INDEX(Cleaning_Rules!$B$5:$B$10,MATCH(TRIM('query (10)'!G2432),Cleaning_Rules!$A$5:$A$10,0)),"UNKNOWN"))</f>
        <v>COMPLETED</v>
      </c>
      <c r="M2432" s="38" t="str">
        <f>IF('query (10)'!I2432="","",'query (10)'!I2432)</f>
        <v>Mechanical</v>
      </c>
      <c r="N2432" s="38" t="str">
        <f>IF('query (10)'!O2432="","",'query (10)'!O2432)</f>
        <v>Adjust</v>
      </c>
      <c r="O2432" s="38" t="str">
        <f>IF('query (10)'!P2432="","",'query (10)'!P2432)</f>
        <v>Medium</v>
      </c>
      <c r="P2432" s="38" t="str">
        <f>IF('query (10)'!N2432="","",'query (10)'!N2432)</f>
        <v>check center hight work head ตามรอบการใช้งาน</v>
      </c>
      <c r="Q2432" s="38" t="str">
        <f>TRIM('query (10)'!N2432)</f>
        <v>check center hight work head ตามรอบการใช้งาน</v>
      </c>
      <c r="R2432" s="38" t="str">
        <f>TRIM(UPPER('query (10)'!R2432))</f>
        <v/>
      </c>
      <c r="S2432" s="38" t="str">
        <f>TRIM(UPPER('query (10)'!S2432))</f>
        <v/>
      </c>
      <c r="T2432" s="38" t="str">
        <f>IF('query (10)'!Q2432="","",TRIM(UPPER('query (10)'!Q2432)))</f>
        <v/>
      </c>
      <c r="U2432" s="38" t="str">
        <f>IF('query (10)'!T2432="","",'query (10)'!T2432)</f>
        <v/>
      </c>
      <c r="V2432" s="39" t="str">
        <f>IF('query (10)'!T2432="","",IFERROR(VALUE('query (10)'!T2432),""))</f>
        <v/>
      </c>
      <c r="W2432" s="40">
        <f>IF('query (10)'!U2432="","",'query (10)'!U2432)</f>
        <v>0</v>
      </c>
      <c r="X2432" s="39">
        <f>IF('query (10)'!V2432="","",'query (10)'!V2432)</f>
        <v>1080</v>
      </c>
      <c r="Y2432" s="41">
        <f>IF('query (10)'!W2432="","",'query (10)'!W2432)</f>
        <v>46135</v>
      </c>
      <c r="Z2432" s="41">
        <f>IF('query (10)'!X2432="","",'query (10)'!X2432)</f>
        <v>46183</v>
      </c>
      <c r="AA2432" s="41">
        <f>IF('query (10)'!Y2432="","",'query (10)'!Y2432)</f>
        <v>46183</v>
      </c>
      <c r="AB2432" s="41">
        <f>IF('query (10)'!Z2432="","",'query (10)'!Z2432)</f>
        <v>47263</v>
      </c>
      <c r="AC2432" s="38" t="str">
        <f>IF(OR('query (10)'!AA2432="",COUNTIF(Cleaning_Rules!$A$21:$A$26,TRIM('query (10)'!AA2432))&gt;0),"",TRIM('query (10)'!AA2432))</f>
        <v/>
      </c>
      <c r="AD2432" s="38" t="str">
        <f>IF('query (10)'!AB2432="","",TRIM(IFERROR(_xlfn.TEXTBEFORE('query (10)'!AB2432,"("),'query (10)'!AB2432)))</f>
        <v>เริ่มซ่อมงาน PM แล้ว รับผิดชอบโดย CHETSADA PHIWBANG</v>
      </c>
      <c r="AE2432" s="38" t="str">
        <f>IFERROR(LOWER(TRIM(_xlfn.TEXTBEFORE(_xlfn.TEXTAFTER('query (10)'!AB2432,"("),")"))),"")</f>
        <v>chetsada@nsk.com</v>
      </c>
      <c r="AF2432" s="38" t="str">
        <f>IF('query (10)'!AD2432="","",TRIM('query (10)'!AD2432))</f>
        <v>ภูชิต กุลเสรี</v>
      </c>
      <c r="AG2432" s="38" t="str">
        <f>IF('query (10)'!AE2432="","",TRIM('query (10)'!AE2432))</f>
        <v>เจษฎา ผิวบาง</v>
      </c>
      <c r="AH2432" s="38" t="str">
        <f>IF('query (10)'!AF2432="","",IFERROR(VALUE('query (10)'!AF2432),""))</f>
        <v/>
      </c>
      <c r="AI2432" s="38" t="str">
        <f>IF('query (10)'!AG2432="","",TRIM('query (10)'!AG2432))</f>
        <v/>
      </c>
      <c r="AJ2432" s="38" t="str">
        <f>IF('query (10)'!AH2432="","",IFERROR(VALUE('query (10)'!AH2432),""))</f>
        <v/>
      </c>
      <c r="AK2432" s="38" t="str">
        <f>IF('query (10)'!AI2432="","",TRIM('query (10)'!AI2432))</f>
        <v/>
      </c>
      <c r="AL2432" s="42">
        <f t="shared" si="185"/>
        <v>2026</v>
      </c>
      <c r="AM2432" s="42" t="str">
        <f t="shared" si="186"/>
        <v>2026-04</v>
      </c>
      <c r="AN2432" s="42" t="str">
        <f t="shared" ca="1" si="187"/>
        <v/>
      </c>
      <c r="AO2432" s="42" t="str">
        <f t="shared" si="188"/>
        <v>GR-315 | INNER RING RACEWAY SUPER FINISH M/C | SB4 | ACCURACY | Time-based Maintenance | Mechanical | Adjust | Medium | check center hight work head ตามรอบการใช้งาน | เริ่มซ่อมงาน PM แล้ว รับผิดชอบโดย CHETSADA PHIWBANG | เจษฎา ผิวบาง</v>
      </c>
      <c r="AP2432" s="42" t="str">
        <f>_xlfn.TEXTJOIN("; ",TRUE,IF(COUNTA('query (10)'!A2432:AK2432)&lt;=6,"NEAR_EMPTY_ROW",""),IF($K2432="","MISSING_STATUS",""),IF(AND($K2432="เสร็จสิ้น",$Z2432=""),"DONE_NO_ACTUAL_DATE",""),IF(AND($I2432="Condition-based Maintenance",$AH2432=""),"CBM_NO_MEASUREMENT",""),IF(OR($X2432="",$X2432=0),"INVALID_PERIOD",""),IF(AND($AA2432&lt;&gt;"",$AB2432&lt;&gt;"",$AB2432&lt;$AA2432),"DATE_SEQUENCE_ERROR",""),IF(AND($AB2432&lt;&gt;"",$AB2432&gt;DATE(2030,12,31)),"DATE_OUTLIER",""),IF($C2432="","MISSING_QRCODE",""),IF($J2432="UNKNOWN","UNKNOWN_PM_TYPE",""),IF($L2432="UNKNOWN","UNKNOWN_STATUS",""))</f>
        <v/>
      </c>
      <c r="AQ2432" s="42" t="str">
        <f t="shared" si="189"/>
        <v>NO</v>
      </c>
    </row>
    <row r="2433" spans="1:43" x14ac:dyDescent="0.3">
      <c r="A2433" s="38">
        <f>IF('query (10)'!A2433="","",'query (10)'!A2433)</f>
        <v>2684</v>
      </c>
      <c r="B2433" s="38">
        <f>IF('query (10)'!B2433="","",'query (10)'!B2433)</f>
        <v>20496</v>
      </c>
      <c r="C2433" s="38" t="str">
        <f>TRIM(UPPER('query (10)'!M2433))</f>
        <v>GR-312</v>
      </c>
      <c r="D2433" s="38" t="str">
        <f>TRIM(UPPER(IFERROR(_xlfn.TEXTBEFORE('query (10)'!L2433,"("),'query (10)'!L2433)))</f>
        <v>INNER RING BORE GRINDING M/C</v>
      </c>
      <c r="E2433" s="38" t="str">
        <f>IFERROR(TRIM(UPPER(_xlfn.TEXTBEFORE(_xlfn.TEXTAFTER('query (10)'!L2433,"("),")"))),"")</f>
        <v/>
      </c>
      <c r="F2433" s="38" t="str">
        <f>TRIM('query (10)'!K2433)</f>
        <v>SB4</v>
      </c>
      <c r="G2433" s="38" t="str">
        <f>IF('query (10)'!J2433="","",'query (10)'!J2433)</f>
        <v xml:space="preserve">Lubricant </v>
      </c>
      <c r="H2433" s="38" t="str">
        <f>TRIM(UPPER('query (10)'!J2433))</f>
        <v>LUBRICANT</v>
      </c>
      <c r="I2433" s="38" t="str">
        <f>IF('query (10)'!F2433="","",'query (10)'!F2433)</f>
        <v>Time-based Maintenance</v>
      </c>
      <c r="J2433" s="38" t="str">
        <f>IF('query (10)'!F2433="","",IFERROR(INDEX(Cleaning_Rules!$B$14:$B$17,MATCH(TRIM('query (10)'!F2433),Cleaning_Rules!$A$14:$A$17,0)),"UNKNOWN"))</f>
        <v>TBM</v>
      </c>
      <c r="K2433" s="38" t="str">
        <f>IF('query (10)'!G2433="","",'query (10)'!G2433)</f>
        <v>เสร็จสิ้น</v>
      </c>
      <c r="L2433" s="38" t="str">
        <f>IF('query (10)'!G2433="","MISSING",IFERROR(INDEX(Cleaning_Rules!$B$5:$B$10,MATCH(TRIM('query (10)'!G2433),Cleaning_Rules!$A$5:$A$10,0)),"UNKNOWN"))</f>
        <v>COMPLETED</v>
      </c>
      <c r="M2433" s="38" t="str">
        <f>IF('query (10)'!I2433="","",'query (10)'!I2433)</f>
        <v>Mechanical</v>
      </c>
      <c r="N2433" s="38" t="str">
        <f>IF('query (10)'!O2433="","",'query (10)'!O2433)</f>
        <v>Part Change</v>
      </c>
      <c r="O2433" s="38" t="str">
        <f>IF('query (10)'!P2433="","",'query (10)'!P2433)</f>
        <v>Medium</v>
      </c>
      <c r="P2433" s="38" t="str">
        <f>IF('query (10)'!N2433="","",'query (10)'!N2433)</f>
        <v>install lubricant unit</v>
      </c>
      <c r="Q2433" s="38" t="str">
        <f>TRIM('query (10)'!N2433)</f>
        <v>install lubricant unit</v>
      </c>
      <c r="R2433" s="38" t="str">
        <f>TRIM(UPPER('query (10)'!R2433))</f>
        <v/>
      </c>
      <c r="S2433" s="38" t="str">
        <f>TRIM(UPPER('query (10)'!S2433))</f>
        <v/>
      </c>
      <c r="T2433" s="38" t="str">
        <f>IF('query (10)'!Q2433="","",TRIM(UPPER('query (10)'!Q2433)))</f>
        <v/>
      </c>
      <c r="U2433" s="38" t="str">
        <f>IF('query (10)'!T2433="","",'query (10)'!T2433)</f>
        <v/>
      </c>
      <c r="V2433" s="39" t="str">
        <f>IF('query (10)'!T2433="","",IFERROR(VALUE('query (10)'!T2433),""))</f>
        <v/>
      </c>
      <c r="W2433" s="40">
        <f>IF('query (10)'!U2433="","",'query (10)'!U2433)</f>
        <v>0</v>
      </c>
      <c r="X2433" s="39">
        <f>IF('query (10)'!V2433="","",'query (10)'!V2433)</f>
        <v>0</v>
      </c>
      <c r="Y2433" s="41">
        <f>IF('query (10)'!W2433="","",'query (10)'!W2433)</f>
        <v>46135</v>
      </c>
      <c r="Z2433" s="41">
        <f>IF('query (10)'!X2433="","",'query (10)'!X2433)</f>
        <v>46146</v>
      </c>
      <c r="AA2433" s="41">
        <f>IF('query (10)'!Y2433="","",'query (10)'!Y2433)</f>
        <v>46146</v>
      </c>
      <c r="AB2433" s="41">
        <f>IF('query (10)'!Z2433="","",'query (10)'!Z2433)</f>
        <v>46146</v>
      </c>
      <c r="AC2433" s="38" t="str">
        <f>IF(OR('query (10)'!AA2433="",COUNTIF(Cleaning_Rules!$A$21:$A$26,TRIM('query (10)'!AA2433))&gt;0),"",TRIM('query (10)'!AA2433))</f>
        <v/>
      </c>
      <c r="AD2433" s="38" t="str">
        <f>IF('query (10)'!AB2433="","",TRIM(IFERROR(_xlfn.TEXTBEFORE('query (10)'!AB2433,"("),'query (10)'!AB2433)))</f>
        <v>เริ่มซ่อมงาน PM แล้ว รับผิดชอบโดย KUNANON PARAWANWONG</v>
      </c>
      <c r="AE2433" s="38" t="str">
        <f>IFERROR(LOWER(TRIM(_xlfn.TEXTBEFORE(_xlfn.TEXTAFTER('query (10)'!AB2433,"("),")"))),"")</f>
        <v>parawanwong-k-3161@nsk.com</v>
      </c>
      <c r="AF2433" s="38" t="str">
        <f>IF('query (10)'!AD2433="","",TRIM('query (10)'!AD2433))</f>
        <v>ภูชิต กุลเสรี</v>
      </c>
      <c r="AG2433" s="38" t="str">
        <f>IF('query (10)'!AE2433="","",TRIM('query (10)'!AE2433))</f>
        <v>คุณานนต์ ปารวัณวงศ์</v>
      </c>
      <c r="AH2433" s="38" t="str">
        <f>IF('query (10)'!AF2433="","",IFERROR(VALUE('query (10)'!AF2433),""))</f>
        <v/>
      </c>
      <c r="AI2433" s="38" t="str">
        <f>IF('query (10)'!AG2433="","",TRIM('query (10)'!AG2433))</f>
        <v/>
      </c>
      <c r="AJ2433" s="38" t="str">
        <f>IF('query (10)'!AH2433="","",IFERROR(VALUE('query (10)'!AH2433),""))</f>
        <v/>
      </c>
      <c r="AK2433" s="38" t="str">
        <f>IF('query (10)'!AI2433="","",TRIM('query (10)'!AI2433))</f>
        <v/>
      </c>
      <c r="AL2433" s="42">
        <f t="shared" si="185"/>
        <v>2026</v>
      </c>
      <c r="AM2433" s="42" t="str">
        <f t="shared" si="186"/>
        <v>2026-04</v>
      </c>
      <c r="AN2433" s="42" t="str">
        <f t="shared" ca="1" si="187"/>
        <v/>
      </c>
      <c r="AO2433" s="42" t="str">
        <f t="shared" si="188"/>
        <v>GR-312 | INNER RING BORE GRINDING M/C | SB4 | LUBRICANT | Time-based Maintenance | Mechanical | Part Change | Medium | install lubricant unit | เริ่มซ่อมงาน PM แล้ว รับผิดชอบโดย KUNANON PARAWANWONG | คุณานนต์ ปารวัณวงศ์</v>
      </c>
      <c r="AP2433" s="42" t="str">
        <f>_xlfn.TEXTJOIN("; ",TRUE,IF(COUNTA('query (10)'!A2433:AK2433)&lt;=6,"NEAR_EMPTY_ROW",""),IF($K2433="","MISSING_STATUS",""),IF(AND($K2433="เสร็จสิ้น",$Z2433=""),"DONE_NO_ACTUAL_DATE",""),IF(AND($I2433="Condition-based Maintenance",$AH2433=""),"CBM_NO_MEASUREMENT",""),IF(OR($X2433="",$X2433=0),"INVALID_PERIOD",""),IF(AND($AA2433&lt;&gt;"",$AB2433&lt;&gt;"",$AB2433&lt;$AA2433),"DATE_SEQUENCE_ERROR",""),IF(AND($AB2433&lt;&gt;"",$AB2433&gt;DATE(2030,12,31)),"DATE_OUTLIER",""),IF($C2433="","MISSING_QRCODE",""),IF($J2433="UNKNOWN","UNKNOWN_PM_TYPE",""),IF($L2433="UNKNOWN","UNKNOWN_STATUS",""))</f>
        <v>INVALID_PERIOD</v>
      </c>
      <c r="AQ2433" s="42" t="str">
        <f t="shared" si="189"/>
        <v>NO</v>
      </c>
    </row>
    <row r="2434" spans="1:43" x14ac:dyDescent="0.3">
      <c r="A2434" s="38">
        <f>IF('query (10)'!A2434="","",'query (10)'!A2434)</f>
        <v>2685</v>
      </c>
      <c r="B2434" s="38">
        <f>IF('query (10)'!B2434="","",'query (10)'!B2434)</f>
        <v>20497</v>
      </c>
      <c r="C2434" s="38" t="str">
        <f>TRIM(UPPER('query (10)'!M2434))</f>
        <v>CH-683</v>
      </c>
      <c r="D2434" s="38" t="str">
        <f>TRIM(UPPER(IFERROR(_xlfn.TEXTBEFORE('query (10)'!L2434,"("),'query (10)'!L2434)))</f>
        <v>NOISE 2 SPINDLE MACHINE.</v>
      </c>
      <c r="E2434" s="38" t="str">
        <f>IFERROR(TRIM(UPPER(_xlfn.TEXTBEFORE(_xlfn.TEXTAFTER('query (10)'!L2434,"("),")"))),"")</f>
        <v/>
      </c>
      <c r="F2434" s="38" t="str">
        <f>TRIM('query (10)'!K2434)</f>
        <v>SB4</v>
      </c>
      <c r="G2434" s="38" t="str">
        <f>IF('query (10)'!J2434="","",'query (10)'!J2434)</f>
        <v xml:space="preserve">Lubricant </v>
      </c>
      <c r="H2434" s="38" t="str">
        <f>TRIM(UPPER('query (10)'!J2434))</f>
        <v>LUBRICANT</v>
      </c>
      <c r="I2434" s="38" t="str">
        <f>IF('query (10)'!F2434="","",'query (10)'!F2434)</f>
        <v>Time-based Maintenance</v>
      </c>
      <c r="J2434" s="38" t="str">
        <f>IF('query (10)'!F2434="","",IFERROR(INDEX(Cleaning_Rules!$B$14:$B$17,MATCH(TRIM('query (10)'!F2434),Cleaning_Rules!$A$14:$A$17,0)),"UNKNOWN"))</f>
        <v>TBM</v>
      </c>
      <c r="K2434" s="38" t="str">
        <f>IF('query (10)'!G2434="","",'query (10)'!G2434)</f>
        <v>เสร็จสิ้น</v>
      </c>
      <c r="L2434" s="38" t="str">
        <f>IF('query (10)'!G2434="","MISSING",IFERROR(INDEX(Cleaning_Rules!$B$5:$B$10,MATCH(TRIM('query (10)'!G2434),Cleaning_Rules!$A$5:$A$10,0)),"UNKNOWN"))</f>
        <v>COMPLETED</v>
      </c>
      <c r="M2434" s="38" t="str">
        <f>IF('query (10)'!I2434="","",'query (10)'!I2434)</f>
        <v>Mechanical</v>
      </c>
      <c r="N2434" s="38" t="str">
        <f>IF('query (10)'!O2434="","",'query (10)'!O2434)</f>
        <v>Part Change</v>
      </c>
      <c r="O2434" s="38" t="str">
        <f>IF('query (10)'!P2434="","",'query (10)'!P2434)</f>
        <v>Medium</v>
      </c>
      <c r="P2434" s="38" t="str">
        <f>IF('query (10)'!N2434="","",'query (10)'!N2434)</f>
        <v>change dry air filter ตามรอบการใช้งาน</v>
      </c>
      <c r="Q2434" s="38" t="str">
        <f>TRIM('query (10)'!N2434)</f>
        <v>change dry air filter ตามรอบการใช้งาน</v>
      </c>
      <c r="R2434" s="38" t="str">
        <f>TRIM(UPPER('query (10)'!R2434))</f>
        <v>FILTER</v>
      </c>
      <c r="S2434" s="38" t="str">
        <f>TRIM(UPPER('query (10)'!S2434))</f>
        <v>PTS-T-10509</v>
      </c>
      <c r="T2434" s="38" t="str">
        <f>IF('query (10)'!Q2434="","",TRIM(UPPER('query (10)'!Q2434)))</f>
        <v/>
      </c>
      <c r="U2434" s="38" t="str">
        <f>IF('query (10)'!T2434="","",'query (10)'!T2434)</f>
        <v/>
      </c>
      <c r="V2434" s="39" t="str">
        <f>IF('query (10)'!T2434="","",IFERROR(VALUE('query (10)'!T2434),""))</f>
        <v/>
      </c>
      <c r="W2434" s="40">
        <f>IF('query (10)'!U2434="","",'query (10)'!U2434)</f>
        <v>0</v>
      </c>
      <c r="X2434" s="39">
        <f>IF('query (10)'!V2434="","",'query (10)'!V2434)</f>
        <v>0</v>
      </c>
      <c r="Y2434" s="41">
        <f>IF('query (10)'!W2434="","",'query (10)'!W2434)</f>
        <v>46135</v>
      </c>
      <c r="Z2434" s="41">
        <f>IF('query (10)'!X2434="","",'query (10)'!X2434)</f>
        <v>46154</v>
      </c>
      <c r="AA2434" s="41">
        <f>IF('query (10)'!Y2434="","",'query (10)'!Y2434)</f>
        <v>46154</v>
      </c>
      <c r="AB2434" s="41">
        <f>IF('query (10)'!Z2434="","",'query (10)'!Z2434)</f>
        <v>46154</v>
      </c>
      <c r="AC2434" s="38" t="str">
        <f>IF(OR('query (10)'!AA2434="",COUNTIF(Cleaning_Rules!$A$21:$A$26,TRIM('query (10)'!AA2434))&gt;0),"",TRIM('query (10)'!AA2434))</f>
        <v/>
      </c>
      <c r="AD2434" s="38" t="str">
        <f>IF('query (10)'!AB2434="","",TRIM(IFERROR(_xlfn.TEXTBEFORE('query (10)'!AB2434,"("),'query (10)'!AB2434)))</f>
        <v>เริ่มซ่อมงาน PM แล้ว รับผิดชอบโดย PUCHIT KULSEREE</v>
      </c>
      <c r="AE2434" s="38" t="str">
        <f>IFERROR(LOWER(TRIM(_xlfn.TEXTBEFORE(_xlfn.TEXTAFTER('query (10)'!AB2434,"("),")"))),"")</f>
        <v>puchit@nsk.com</v>
      </c>
      <c r="AF2434" s="38" t="str">
        <f>IF('query (10)'!AD2434="","",TRIM('query (10)'!AD2434))</f>
        <v>ภูชิต กุลเสรี</v>
      </c>
      <c r="AG2434" s="38" t="str">
        <f>IF('query (10)'!AE2434="","",TRIM('query (10)'!AE2434))</f>
        <v>ภูชิต กุลเสรี</v>
      </c>
      <c r="AH2434" s="38" t="str">
        <f>IF('query (10)'!AF2434="","",IFERROR(VALUE('query (10)'!AF2434),""))</f>
        <v/>
      </c>
      <c r="AI2434" s="38" t="str">
        <f>IF('query (10)'!AG2434="","",TRIM('query (10)'!AG2434))</f>
        <v/>
      </c>
      <c r="AJ2434" s="38" t="str">
        <f>IF('query (10)'!AH2434="","",IFERROR(VALUE('query (10)'!AH2434),""))</f>
        <v/>
      </c>
      <c r="AK2434" s="38" t="str">
        <f>IF('query (10)'!AI2434="","",TRIM('query (10)'!AI2434))</f>
        <v/>
      </c>
      <c r="AL2434" s="42">
        <f t="shared" si="185"/>
        <v>2026</v>
      </c>
      <c r="AM2434" s="42" t="str">
        <f t="shared" si="186"/>
        <v>2026-04</v>
      </c>
      <c r="AN2434" s="42" t="str">
        <f t="shared" ca="1" si="187"/>
        <v/>
      </c>
      <c r="AO2434" s="42" t="str">
        <f t="shared" si="188"/>
        <v>CH-683 | NOISE 2 SPINDLE MACHINE. | SB4 | LUBRICANT | Time-based Maintenance | Mechanical | Part Change | Medium | change dry air filter ตามรอบการใช้งาน | FILTER | PTS-T-10509 | เริ่มซ่อมงาน PM แล้ว รับผิดชอบโดย PUCHIT KULSEREE | ภูชิต กุลเสรี</v>
      </c>
      <c r="AP2434" s="42" t="str">
        <f>_xlfn.TEXTJOIN("; ",TRUE,IF(COUNTA('query (10)'!A2434:AK2434)&lt;=6,"NEAR_EMPTY_ROW",""),IF($K2434="","MISSING_STATUS",""),IF(AND($K2434="เสร็จสิ้น",$Z2434=""),"DONE_NO_ACTUAL_DATE",""),IF(AND($I2434="Condition-based Maintenance",$AH2434=""),"CBM_NO_MEASUREMENT",""),IF(OR($X2434="",$X2434=0),"INVALID_PERIOD",""),IF(AND($AA2434&lt;&gt;"",$AB2434&lt;&gt;"",$AB2434&lt;$AA2434),"DATE_SEQUENCE_ERROR",""),IF(AND($AB2434&lt;&gt;"",$AB2434&gt;DATE(2030,12,31)),"DATE_OUTLIER",""),IF($C2434="","MISSING_QRCODE",""),IF($J2434="UNKNOWN","UNKNOWN_PM_TYPE",""),IF($L2434="UNKNOWN","UNKNOWN_STATUS",""))</f>
        <v>INVALID_PERIOD</v>
      </c>
      <c r="AQ2434" s="42" t="str">
        <f t="shared" si="189"/>
        <v>NO</v>
      </c>
    </row>
    <row r="2435" spans="1:43" x14ac:dyDescent="0.3">
      <c r="A2435" s="38">
        <f>IF('query (10)'!A2435="","",'query (10)'!A2435)</f>
        <v>2686</v>
      </c>
      <c r="B2435" s="38">
        <f>IF('query (10)'!B2435="","",'query (10)'!B2435)</f>
        <v>20498</v>
      </c>
      <c r="C2435" s="38" t="str">
        <f>TRIM(UPPER('query (10)'!M2435))</f>
        <v>CH-645</v>
      </c>
      <c r="D2435" s="38" t="str">
        <f>TRIM(UPPER(IFERROR(_xlfn.TEXTBEFORE('query (10)'!L2435,"("),'query (10)'!L2435)))</f>
        <v>NOISE MANUAL INSPECTION MACHINE</v>
      </c>
      <c r="E2435" s="38" t="str">
        <f>IFERROR(TRIM(UPPER(_xlfn.TEXTBEFORE(_xlfn.TEXTAFTER('query (10)'!L2435,"("),")"))),"")</f>
        <v/>
      </c>
      <c r="F2435" s="38" t="str">
        <f>TRIM('query (10)'!K2435)</f>
        <v>SB4</v>
      </c>
      <c r="G2435" s="38" t="str">
        <f>IF('query (10)'!J2435="","",'query (10)'!J2435)</f>
        <v>Filter</v>
      </c>
      <c r="H2435" s="38" t="str">
        <f>TRIM(UPPER('query (10)'!J2435))</f>
        <v>FILTER</v>
      </c>
      <c r="I2435" s="38" t="str">
        <f>IF('query (10)'!F2435="","",'query (10)'!F2435)</f>
        <v>Time-based Maintenance</v>
      </c>
      <c r="J2435" s="38" t="str">
        <f>IF('query (10)'!F2435="","",IFERROR(INDEX(Cleaning_Rules!$B$14:$B$17,MATCH(TRIM('query (10)'!F2435),Cleaning_Rules!$A$14:$A$17,0)),"UNKNOWN"))</f>
        <v>TBM</v>
      </c>
      <c r="K2435" s="38" t="str">
        <f>IF('query (10)'!G2435="","",'query (10)'!G2435)</f>
        <v>เสร็จสิ้น</v>
      </c>
      <c r="L2435" s="38" t="str">
        <f>IF('query (10)'!G2435="","MISSING",IFERROR(INDEX(Cleaning_Rules!$B$5:$B$10,MATCH(TRIM('query (10)'!G2435),Cleaning_Rules!$A$5:$A$10,0)),"UNKNOWN"))</f>
        <v>COMPLETED</v>
      </c>
      <c r="M2435" s="38" t="str">
        <f>IF('query (10)'!I2435="","",'query (10)'!I2435)</f>
        <v>Mechanical</v>
      </c>
      <c r="N2435" s="38" t="str">
        <f>IF('query (10)'!O2435="","",'query (10)'!O2435)</f>
        <v>Part Change</v>
      </c>
      <c r="O2435" s="38" t="str">
        <f>IF('query (10)'!P2435="","",'query (10)'!P2435)</f>
        <v>Medium</v>
      </c>
      <c r="P2435" s="38" t="str">
        <f>IF('query (10)'!N2435="","",'query (10)'!N2435)</f>
        <v>change dry air filter ตามรอบการใช้งาน</v>
      </c>
      <c r="Q2435" s="38" t="str">
        <f>TRIM('query (10)'!N2435)</f>
        <v>change dry air filter ตามรอบการใช้งาน</v>
      </c>
      <c r="R2435" s="38" t="str">
        <f>TRIM(UPPER('query (10)'!R2435))</f>
        <v>FILTER</v>
      </c>
      <c r="S2435" s="38" t="str">
        <f>TRIM(UPPER('query (10)'!S2435))</f>
        <v>PTS-T-10509</v>
      </c>
      <c r="T2435" s="38" t="str">
        <f>IF('query (10)'!Q2435="","",TRIM(UPPER('query (10)'!Q2435)))</f>
        <v/>
      </c>
      <c r="U2435" s="38" t="str">
        <f>IF('query (10)'!T2435="","",'query (10)'!T2435)</f>
        <v/>
      </c>
      <c r="V2435" s="39" t="str">
        <f>IF('query (10)'!T2435="","",IFERROR(VALUE('query (10)'!T2435),""))</f>
        <v/>
      </c>
      <c r="W2435" s="40">
        <f>IF('query (10)'!U2435="","",'query (10)'!U2435)</f>
        <v>0</v>
      </c>
      <c r="X2435" s="39">
        <f>IF('query (10)'!V2435="","",'query (10)'!V2435)</f>
        <v>360</v>
      </c>
      <c r="Y2435" s="41">
        <f>IF('query (10)'!W2435="","",'query (10)'!W2435)</f>
        <v>46135</v>
      </c>
      <c r="Z2435" s="41">
        <f>IF('query (10)'!X2435="","",'query (10)'!X2435)</f>
        <v>46154</v>
      </c>
      <c r="AA2435" s="41">
        <f>IF('query (10)'!Y2435="","",'query (10)'!Y2435)</f>
        <v>46154</v>
      </c>
      <c r="AB2435" s="41">
        <f>IF('query (10)'!Z2435="","",'query (10)'!Z2435)</f>
        <v>46514</v>
      </c>
      <c r="AC2435" s="38" t="str">
        <f>IF(OR('query (10)'!AA2435="",COUNTIF(Cleaning_Rules!$A$21:$A$26,TRIM('query (10)'!AA2435))&gt;0),"",TRIM('query (10)'!AA2435))</f>
        <v/>
      </c>
      <c r="AD2435" s="38" t="str">
        <f>IF('query (10)'!AB2435="","",TRIM(IFERROR(_xlfn.TEXTBEFORE('query (10)'!AB2435,"("),'query (10)'!AB2435)))</f>
        <v>เริ่มซ่อมงาน PM แล้ว รับผิดชอบโดย PUCHIT KULSEREE</v>
      </c>
      <c r="AE2435" s="38" t="str">
        <f>IFERROR(LOWER(TRIM(_xlfn.TEXTBEFORE(_xlfn.TEXTAFTER('query (10)'!AB2435,"("),")"))),"")</f>
        <v>puchit@nsk.com</v>
      </c>
      <c r="AF2435" s="38" t="str">
        <f>IF('query (10)'!AD2435="","",TRIM('query (10)'!AD2435))</f>
        <v>ภูชิต กุลเสรี</v>
      </c>
      <c r="AG2435" s="38" t="str">
        <f>IF('query (10)'!AE2435="","",TRIM('query (10)'!AE2435))</f>
        <v>ภูชิต กุลเสรี</v>
      </c>
      <c r="AH2435" s="38" t="str">
        <f>IF('query (10)'!AF2435="","",IFERROR(VALUE('query (10)'!AF2435),""))</f>
        <v/>
      </c>
      <c r="AI2435" s="38" t="str">
        <f>IF('query (10)'!AG2435="","",TRIM('query (10)'!AG2435))</f>
        <v/>
      </c>
      <c r="AJ2435" s="38" t="str">
        <f>IF('query (10)'!AH2435="","",IFERROR(VALUE('query (10)'!AH2435),""))</f>
        <v/>
      </c>
      <c r="AK2435" s="38" t="str">
        <f>IF('query (10)'!AI2435="","",TRIM('query (10)'!AI2435))</f>
        <v/>
      </c>
      <c r="AL2435" s="42">
        <f t="shared" ref="AL2435:AL2498" si="190">IF($Y2435="","",YEAR($Y2435))</f>
        <v>2026</v>
      </c>
      <c r="AM2435" s="42" t="str">
        <f t="shared" ref="AM2435:AM2498" si="191">IF($Y2435="","",TEXT($Y2435,"yyyy-mm"))</f>
        <v>2026-04</v>
      </c>
      <c r="AN2435" s="42" t="str">
        <f t="shared" ref="AN2435:AN2498" ca="1" si="192">IF(OR($AB2435="",$L2435="COMPLETED"),"",IF($AB2435&lt;TODAY(),"OVERDUE","ON_SCHEDULE"))</f>
        <v/>
      </c>
      <c r="AO2435" s="42" t="str">
        <f t="shared" ref="AO2435:AO2498" si="193">_xlfn.TEXTJOIN(" | ",TRUE,$C2435,$D2435,$E2435,$F2435,$H2435,$I2435,$M2435,$N2435,$O2435,$Q2435,$R2435,$S2435,$T2435,$AC2435,$AD2435,$AG2435)</f>
        <v>CH-645 | NOISE MANUAL INSPECTION MACHINE | SB4 | FILTER | Time-based Maintenance | Mechanical | Part Change | Medium | change dry air filter ตามรอบการใช้งาน | FILTER | PTS-T-10509 | เริ่มซ่อมงาน PM แล้ว รับผิดชอบโดย PUCHIT KULSEREE | ภูชิต กุลเสรี</v>
      </c>
      <c r="AP2435" s="42" t="str">
        <f>_xlfn.TEXTJOIN("; ",TRUE,IF(COUNTA('query (10)'!A2435:AK2435)&lt;=6,"NEAR_EMPTY_ROW",""),IF($K2435="","MISSING_STATUS",""),IF(AND($K2435="เสร็จสิ้น",$Z2435=""),"DONE_NO_ACTUAL_DATE",""),IF(AND($I2435="Condition-based Maintenance",$AH2435=""),"CBM_NO_MEASUREMENT",""),IF(OR($X2435="",$X2435=0),"INVALID_PERIOD",""),IF(AND($AA2435&lt;&gt;"",$AB2435&lt;&gt;"",$AB2435&lt;$AA2435),"DATE_SEQUENCE_ERROR",""),IF(AND($AB2435&lt;&gt;"",$AB2435&gt;DATE(2030,12,31)),"DATE_OUTLIER",""),IF($C2435="","MISSING_QRCODE",""),IF($J2435="UNKNOWN","UNKNOWN_PM_TYPE",""),IF($L2435="UNKNOWN","UNKNOWN_STATUS",""))</f>
        <v/>
      </c>
      <c r="AQ2435" s="42" t="str">
        <f t="shared" ref="AQ2435:AQ2498" si="194">IF($W2435="","",IF($W2435&gt;0,"YES","NO"))</f>
        <v>NO</v>
      </c>
    </row>
    <row r="2436" spans="1:43" x14ac:dyDescent="0.3">
      <c r="A2436" s="38">
        <f>IF('query (10)'!A2436="","",'query (10)'!A2436)</f>
        <v>2687</v>
      </c>
      <c r="B2436" s="38">
        <f>IF('query (10)'!B2436="","",'query (10)'!B2436)</f>
        <v>20501</v>
      </c>
      <c r="C2436" s="38" t="str">
        <f>TRIM(UPPER('query (10)'!M2436))</f>
        <v>GR-535</v>
      </c>
      <c r="D2436" s="38" t="str">
        <f>TRIM(UPPER(IFERROR(_xlfn.TEXTBEFORE('query (10)'!L2436,"("),'query (10)'!L2436)))</f>
        <v>OUTER RING RACEWAY SUPER FINISH M/C</v>
      </c>
      <c r="E2436" s="38" t="str">
        <f>IFERROR(TRIM(UPPER(_xlfn.TEXTBEFORE(_xlfn.TEXTAFTER('query (10)'!L2436,"("),")"))),"")</f>
        <v/>
      </c>
      <c r="F2436" s="38" t="str">
        <f>TRIM('query (10)'!K2436)</f>
        <v>SB5</v>
      </c>
      <c r="G2436" s="38" t="str">
        <f>IF('query (10)'!J2436="","",'query (10)'!J2436)</f>
        <v>Spindle</v>
      </c>
      <c r="H2436" s="38" t="str">
        <f>TRIM(UPPER('query (10)'!J2436))</f>
        <v>SPINDLE</v>
      </c>
      <c r="I2436" s="38" t="str">
        <f>IF('query (10)'!F2436="","",'query (10)'!F2436)</f>
        <v>Time-based Maintenance</v>
      </c>
      <c r="J2436" s="38" t="str">
        <f>IF('query (10)'!F2436="","",IFERROR(INDEX(Cleaning_Rules!$B$14:$B$17,MATCH(TRIM('query (10)'!F2436),Cleaning_Rules!$A$14:$A$17,0)),"UNKNOWN"))</f>
        <v>TBM</v>
      </c>
      <c r="K2436" s="38" t="str">
        <f>IF('query (10)'!G2436="","",'query (10)'!G2436)</f>
        <v>เสร็จสิ้น</v>
      </c>
      <c r="L2436" s="38" t="str">
        <f>IF('query (10)'!G2436="","MISSING",IFERROR(INDEX(Cleaning_Rules!$B$5:$B$10,MATCH(TRIM('query (10)'!G2436),Cleaning_Rules!$A$5:$A$10,0)),"UNKNOWN"))</f>
        <v>COMPLETED</v>
      </c>
      <c r="M2436" s="38" t="str">
        <f>IF('query (10)'!I2436="","",'query (10)'!I2436)</f>
        <v>Mechanical</v>
      </c>
      <c r="N2436" s="38" t="str">
        <f>IF('query (10)'!O2436="","",'query (10)'!O2436)</f>
        <v>Part Change</v>
      </c>
      <c r="O2436" s="38" t="str">
        <f>IF('query (10)'!P2436="","",'query (10)'!P2436)</f>
        <v>Medium</v>
      </c>
      <c r="P2436" s="38" t="str">
        <f>IF('query (10)'!N2436="","",'query (10)'!N2436)</f>
        <v>repair unit spindle work headตามรอบการใช้งาน</v>
      </c>
      <c r="Q2436" s="38" t="str">
        <f>TRIM('query (10)'!N2436)</f>
        <v>repair unit spindle work headตามรอบการใช้งาน</v>
      </c>
      <c r="R2436" s="38" t="str">
        <f>TRIM(UPPER('query (10)'!R2436))</f>
        <v>BEARING</v>
      </c>
      <c r="S2436" s="38" t="str">
        <f>TRIM(UPPER('query (10)'!S2436))</f>
        <v>7207ATYNDULP5</v>
      </c>
      <c r="T2436" s="38" t="str">
        <f>IF('query (10)'!Q2436="","",TRIM(UPPER('query (10)'!Q2436)))</f>
        <v/>
      </c>
      <c r="U2436" s="38" t="str">
        <f>IF('query (10)'!T2436="","",'query (10)'!T2436)</f>
        <v/>
      </c>
      <c r="V2436" s="39" t="str">
        <f>IF('query (10)'!T2436="","",IFERROR(VALUE('query (10)'!T2436),""))</f>
        <v/>
      </c>
      <c r="W2436" s="40">
        <f>IF('query (10)'!U2436="","",'query (10)'!U2436)</f>
        <v>0</v>
      </c>
      <c r="X2436" s="39">
        <f>IF('query (10)'!V2436="","",'query (10)'!V2436)</f>
        <v>1080</v>
      </c>
      <c r="Y2436" s="41">
        <f>IF('query (10)'!W2436="","",'query (10)'!W2436)</f>
        <v>46136</v>
      </c>
      <c r="Z2436" s="41">
        <f>IF('query (10)'!X2436="","",'query (10)'!X2436)</f>
        <v>46154</v>
      </c>
      <c r="AA2436" s="41">
        <f>IF('query (10)'!Y2436="","",'query (10)'!Y2436)</f>
        <v>46154</v>
      </c>
      <c r="AB2436" s="41">
        <f>IF('query (10)'!Z2436="","",'query (10)'!Z2436)</f>
        <v>47234</v>
      </c>
      <c r="AC2436" s="38" t="str">
        <f>IF(OR('query (10)'!AA2436="",COUNTIF(Cleaning_Rules!$A$21:$A$26,TRIM('query (10)'!AA2436))&gt;0),"",TRIM('query (10)'!AA2436))</f>
        <v/>
      </c>
      <c r="AD2436" s="38" t="str">
        <f>IF('query (10)'!AB2436="","",TRIM(IFERROR(_xlfn.TEXTBEFORE('query (10)'!AB2436,"("),'query (10)'!AB2436)))</f>
        <v>เริ่มซ่อมงาน PM แล้ว รับผิดชอบโดย PUCHIT KULSEREE</v>
      </c>
      <c r="AE2436" s="38" t="str">
        <f>IFERROR(LOWER(TRIM(_xlfn.TEXTBEFORE(_xlfn.TEXTAFTER('query (10)'!AB2436,"("),")"))),"")</f>
        <v>puchit@nsk.com</v>
      </c>
      <c r="AF2436" s="38" t="str">
        <f>IF('query (10)'!AD2436="","",TRIM('query (10)'!AD2436))</f>
        <v>ภูชิต กุลเสรี</v>
      </c>
      <c r="AG2436" s="38" t="str">
        <f>IF('query (10)'!AE2436="","",TRIM('query (10)'!AE2436))</f>
        <v>ภูชิต กุลเสรี</v>
      </c>
      <c r="AH2436" s="38" t="str">
        <f>IF('query (10)'!AF2436="","",IFERROR(VALUE('query (10)'!AF2436),""))</f>
        <v/>
      </c>
      <c r="AI2436" s="38" t="str">
        <f>IF('query (10)'!AG2436="","",TRIM('query (10)'!AG2436))</f>
        <v/>
      </c>
      <c r="AJ2436" s="38" t="str">
        <f>IF('query (10)'!AH2436="","",IFERROR(VALUE('query (10)'!AH2436),""))</f>
        <v/>
      </c>
      <c r="AK2436" s="38" t="str">
        <f>IF('query (10)'!AI2436="","",TRIM('query (10)'!AI2436))</f>
        <v/>
      </c>
      <c r="AL2436" s="42">
        <f t="shared" si="190"/>
        <v>2026</v>
      </c>
      <c r="AM2436" s="42" t="str">
        <f t="shared" si="191"/>
        <v>2026-04</v>
      </c>
      <c r="AN2436" s="42" t="str">
        <f t="shared" ca="1" si="192"/>
        <v/>
      </c>
      <c r="AO2436" s="42" t="str">
        <f t="shared" si="193"/>
        <v>GR-535 | OUTER RING RACEWAY SUPER FINISH M/C | SB5 | SPINDLE | Time-based Maintenance | Mechanical | Part Change | Medium | repair unit spindle work headตามรอบการใช้งาน | BEARING | 7207ATYNDULP5 | เริ่มซ่อมงาน PM แล้ว รับผิดชอบโดย PUCHIT KULSEREE | ภูชิต กุลเสรี</v>
      </c>
      <c r="AP2436" s="42" t="str">
        <f>_xlfn.TEXTJOIN("; ",TRUE,IF(COUNTA('query (10)'!A2436:AK2436)&lt;=6,"NEAR_EMPTY_ROW",""),IF($K2436="","MISSING_STATUS",""),IF(AND($K2436="เสร็จสิ้น",$Z2436=""),"DONE_NO_ACTUAL_DATE",""),IF(AND($I2436="Condition-based Maintenance",$AH2436=""),"CBM_NO_MEASUREMENT",""),IF(OR($X2436="",$X2436=0),"INVALID_PERIOD",""),IF(AND($AA2436&lt;&gt;"",$AB2436&lt;&gt;"",$AB2436&lt;$AA2436),"DATE_SEQUENCE_ERROR",""),IF(AND($AB2436&lt;&gt;"",$AB2436&gt;DATE(2030,12,31)),"DATE_OUTLIER",""),IF($C2436="","MISSING_QRCODE",""),IF($J2436="UNKNOWN","UNKNOWN_PM_TYPE",""),IF($L2436="UNKNOWN","UNKNOWN_STATUS",""))</f>
        <v/>
      </c>
      <c r="AQ2436" s="42" t="str">
        <f t="shared" si="194"/>
        <v>NO</v>
      </c>
    </row>
    <row r="2437" spans="1:43" x14ac:dyDescent="0.3">
      <c r="A2437" s="38">
        <f>IF('query (10)'!A2437="","",'query (10)'!A2437)</f>
        <v>2688</v>
      </c>
      <c r="B2437" s="38">
        <f>IF('query (10)'!B2437="","",'query (10)'!B2437)</f>
        <v>20499</v>
      </c>
      <c r="C2437" s="38" t="str">
        <f>TRIM(UPPER('query (10)'!M2437))</f>
        <v>CH-638</v>
      </c>
      <c r="D2437" s="38" t="str">
        <f>TRIM(UPPER(IFERROR(_xlfn.TEXTBEFORE('query (10)'!L2437,"("),'query (10)'!L2437)))</f>
        <v>AUTO RADIAL CLEARANCE M/C</v>
      </c>
      <c r="E2437" s="38" t="str">
        <f>IFERROR(TRIM(UPPER(_xlfn.TEXTBEFORE(_xlfn.TEXTAFTER('query (10)'!L2437,"("),")"))),"")</f>
        <v/>
      </c>
      <c r="F2437" s="38" t="str">
        <f>TRIM('query (10)'!K2437)</f>
        <v>SB1</v>
      </c>
      <c r="G2437" s="38" t="str">
        <f>IF('query (10)'!J2437="","",'query (10)'!J2437)</f>
        <v>Filter</v>
      </c>
      <c r="H2437" s="38" t="str">
        <f>TRIM(UPPER('query (10)'!J2437))</f>
        <v>FILTER</v>
      </c>
      <c r="I2437" s="38" t="str">
        <f>IF('query (10)'!F2437="","",'query (10)'!F2437)</f>
        <v>Time-based Maintenance</v>
      </c>
      <c r="J2437" s="38" t="str">
        <f>IF('query (10)'!F2437="","",IFERROR(INDEX(Cleaning_Rules!$B$14:$B$17,MATCH(TRIM('query (10)'!F2437),Cleaning_Rules!$A$14:$A$17,0)),"UNKNOWN"))</f>
        <v>TBM</v>
      </c>
      <c r="K2437" s="38" t="str">
        <f>IF('query (10)'!G2437="","",'query (10)'!G2437)</f>
        <v>เสร็จสิ้น</v>
      </c>
      <c r="L2437" s="38" t="str">
        <f>IF('query (10)'!G2437="","MISSING",IFERROR(INDEX(Cleaning_Rules!$B$5:$B$10,MATCH(TRIM('query (10)'!G2437),Cleaning_Rules!$A$5:$A$10,0)),"UNKNOWN"))</f>
        <v>COMPLETED</v>
      </c>
      <c r="M2437" s="38" t="str">
        <f>IF('query (10)'!I2437="","",'query (10)'!I2437)</f>
        <v>Mechanical</v>
      </c>
      <c r="N2437" s="38" t="str">
        <f>IF('query (10)'!O2437="","",'query (10)'!O2437)</f>
        <v>Part Change</v>
      </c>
      <c r="O2437" s="38" t="str">
        <f>IF('query (10)'!P2437="","",'query (10)'!P2437)</f>
        <v>Medium</v>
      </c>
      <c r="P2437" s="38" t="str">
        <f>IF('query (10)'!N2437="","",'query (10)'!N2437)</f>
        <v>change dry air filter ตามรอบการใช้งาน</v>
      </c>
      <c r="Q2437" s="38" t="str">
        <f>TRIM('query (10)'!N2437)</f>
        <v>change dry air filter ตามรอบการใช้งาน</v>
      </c>
      <c r="R2437" s="38" t="str">
        <f>TRIM(UPPER('query (10)'!R2437))</f>
        <v>FILTER</v>
      </c>
      <c r="S2437" s="38" t="str">
        <f>TRIM(UPPER('query (10)'!S2437))</f>
        <v>PTS-T-10509</v>
      </c>
      <c r="T2437" s="38" t="str">
        <f>IF('query (10)'!Q2437="","",TRIM(UPPER('query (10)'!Q2437)))</f>
        <v/>
      </c>
      <c r="U2437" s="38" t="str">
        <f>IF('query (10)'!T2437="","",'query (10)'!T2437)</f>
        <v/>
      </c>
      <c r="V2437" s="39" t="str">
        <f>IF('query (10)'!T2437="","",IFERROR(VALUE('query (10)'!T2437),""))</f>
        <v/>
      </c>
      <c r="W2437" s="40">
        <f>IF('query (10)'!U2437="","",'query (10)'!U2437)</f>
        <v>0</v>
      </c>
      <c r="X2437" s="39">
        <f>IF('query (10)'!V2437="","",'query (10)'!V2437)</f>
        <v>360</v>
      </c>
      <c r="Y2437" s="41">
        <f>IF('query (10)'!W2437="","",'query (10)'!W2437)</f>
        <v>46132</v>
      </c>
      <c r="Z2437" s="41">
        <f>IF('query (10)'!X2437="","",'query (10)'!X2437)</f>
        <v>46146</v>
      </c>
      <c r="AA2437" s="41">
        <f>IF('query (10)'!Y2437="","",'query (10)'!Y2437)</f>
        <v>46146</v>
      </c>
      <c r="AB2437" s="41">
        <f>IF('query (10)'!Z2437="","",'query (10)'!Z2437)</f>
        <v>46506</v>
      </c>
      <c r="AC2437" s="38" t="str">
        <f>IF(OR('query (10)'!AA2437="",COUNTIF(Cleaning_Rules!$A$21:$A$26,TRIM('query (10)'!AA2437))&gt;0),"",TRIM('query (10)'!AA2437))</f>
        <v/>
      </c>
      <c r="AD2437" s="38" t="str">
        <f>IF('query (10)'!AB2437="","",TRIM(IFERROR(_xlfn.TEXTBEFORE('query (10)'!AB2437,"("),'query (10)'!AB2437)))</f>
        <v>เริ่มซ่อมงาน PM แล้ว รับผิดชอบโดย PAHLA SEEDANG</v>
      </c>
      <c r="AE2437" s="38" t="str">
        <f>IFERROR(LOWER(TRIM(_xlfn.TEXTBEFORE(_xlfn.TEXTAFTER('query (10)'!AB2437,"("),")"))),"")</f>
        <v>pahla@nsk.com</v>
      </c>
      <c r="AF2437" s="38" t="str">
        <f>IF('query (10)'!AD2437="","",TRIM('query (10)'!AD2437))</f>
        <v>ภูชิต กุลเสรี</v>
      </c>
      <c r="AG2437" s="38" t="str">
        <f>IF('query (10)'!AE2437="","",TRIM('query (10)'!AE2437))</f>
        <v>ผะหลา สีแดง</v>
      </c>
      <c r="AH2437" s="38" t="str">
        <f>IF('query (10)'!AF2437="","",IFERROR(VALUE('query (10)'!AF2437),""))</f>
        <v/>
      </c>
      <c r="AI2437" s="38" t="str">
        <f>IF('query (10)'!AG2437="","",TRIM('query (10)'!AG2437))</f>
        <v/>
      </c>
      <c r="AJ2437" s="38" t="str">
        <f>IF('query (10)'!AH2437="","",IFERROR(VALUE('query (10)'!AH2437),""))</f>
        <v/>
      </c>
      <c r="AK2437" s="38" t="str">
        <f>IF('query (10)'!AI2437="","",TRIM('query (10)'!AI2437))</f>
        <v/>
      </c>
      <c r="AL2437" s="42">
        <f t="shared" si="190"/>
        <v>2026</v>
      </c>
      <c r="AM2437" s="42" t="str">
        <f t="shared" si="191"/>
        <v>2026-04</v>
      </c>
      <c r="AN2437" s="42" t="str">
        <f t="shared" ca="1" si="192"/>
        <v/>
      </c>
      <c r="AO2437" s="42" t="str">
        <f t="shared" si="193"/>
        <v>CH-638 | AUTO RADIAL CLEARANCE M/C | SB1 | FILTER | Time-based Maintenance | Mechanical | Part Change | Medium | change dry air filter ตามรอบการใช้งาน | FILTER | PTS-T-10509 | เริ่มซ่อมงาน PM แล้ว รับผิดชอบโดย PAHLA SEEDANG | ผะหลา สีแดง</v>
      </c>
      <c r="AP2437" s="42" t="str">
        <f>_xlfn.TEXTJOIN("; ",TRUE,IF(COUNTA('query (10)'!A2437:AK2437)&lt;=6,"NEAR_EMPTY_ROW",""),IF($K2437="","MISSING_STATUS",""),IF(AND($K2437="เสร็จสิ้น",$Z2437=""),"DONE_NO_ACTUAL_DATE",""),IF(AND($I2437="Condition-based Maintenance",$AH2437=""),"CBM_NO_MEASUREMENT",""),IF(OR($X2437="",$X2437=0),"INVALID_PERIOD",""),IF(AND($AA2437&lt;&gt;"",$AB2437&lt;&gt;"",$AB2437&lt;$AA2437),"DATE_SEQUENCE_ERROR",""),IF(AND($AB2437&lt;&gt;"",$AB2437&gt;DATE(2030,12,31)),"DATE_OUTLIER",""),IF($C2437="","MISSING_QRCODE",""),IF($J2437="UNKNOWN","UNKNOWN_PM_TYPE",""),IF($L2437="UNKNOWN","UNKNOWN_STATUS",""))</f>
        <v/>
      </c>
      <c r="AQ2437" s="42" t="str">
        <f t="shared" si="194"/>
        <v>NO</v>
      </c>
    </row>
    <row r="2438" spans="1:43" x14ac:dyDescent="0.3">
      <c r="A2438" s="38">
        <f>IF('query (10)'!A2438="","",'query (10)'!A2438)</f>
        <v>2689</v>
      </c>
      <c r="B2438" s="38">
        <f>IF('query (10)'!B2438="","",'query (10)'!B2438)</f>
        <v>20500</v>
      </c>
      <c r="C2438" s="38" t="str">
        <f>TRIM(UPPER('query (10)'!M2438))</f>
        <v>GR-530</v>
      </c>
      <c r="D2438" s="38" t="str">
        <f>TRIM(UPPER(IFERROR(_xlfn.TEXTBEFORE('query (10)'!L2438,"("),'query (10)'!L2438)))</f>
        <v>INNER RING RACEWAY SUPER FINISH M/C</v>
      </c>
      <c r="E2438" s="38" t="str">
        <f>IFERROR(TRIM(UPPER(_xlfn.TEXTBEFORE(_xlfn.TEXTAFTER('query (10)'!L2438,"("),")"))),"")</f>
        <v/>
      </c>
      <c r="F2438" s="38" t="str">
        <f>TRIM('query (10)'!K2438)</f>
        <v>SB5</v>
      </c>
      <c r="G2438" s="38" t="str">
        <f>IF('query (10)'!J2438="","",'query (10)'!J2438)</f>
        <v>Accuracy</v>
      </c>
      <c r="H2438" s="38" t="str">
        <f>TRIM(UPPER('query (10)'!J2438))</f>
        <v>ACCURACY</v>
      </c>
      <c r="I2438" s="38" t="str">
        <f>IF('query (10)'!F2438="","",'query (10)'!F2438)</f>
        <v>Time-based Maintenance</v>
      </c>
      <c r="J2438" s="38" t="str">
        <f>IF('query (10)'!F2438="","",IFERROR(INDEX(Cleaning_Rules!$B$14:$B$17,MATCH(TRIM('query (10)'!F2438),Cleaning_Rules!$A$14:$A$17,0)),"UNKNOWN"))</f>
        <v>TBM</v>
      </c>
      <c r="K2438" s="38" t="str">
        <f>IF('query (10)'!G2438="","",'query (10)'!G2438)</f>
        <v>เสร็จสิ้น</v>
      </c>
      <c r="L2438" s="38" t="str">
        <f>IF('query (10)'!G2438="","MISSING",IFERROR(INDEX(Cleaning_Rules!$B$5:$B$10,MATCH(TRIM('query (10)'!G2438),Cleaning_Rules!$A$5:$A$10,0)),"UNKNOWN"))</f>
        <v>COMPLETED</v>
      </c>
      <c r="M2438" s="38" t="str">
        <f>IF('query (10)'!I2438="","",'query (10)'!I2438)</f>
        <v>Mechanical</v>
      </c>
      <c r="N2438" s="38" t="str">
        <f>IF('query (10)'!O2438="","",'query (10)'!O2438)</f>
        <v>Inspection</v>
      </c>
      <c r="O2438" s="38" t="str">
        <f>IF('query (10)'!P2438="","",'query (10)'!P2438)</f>
        <v>Medium</v>
      </c>
      <c r="P2438" s="38" t="str">
        <f>IF('query (10)'!N2438="","",'query (10)'!N2438)</f>
        <v>check center hight work head ตามรอบการใช้งาน</v>
      </c>
      <c r="Q2438" s="38" t="str">
        <f>TRIM('query (10)'!N2438)</f>
        <v>check center hight work head ตามรอบการใช้งาน</v>
      </c>
      <c r="R2438" s="38" t="str">
        <f>TRIM(UPPER('query (10)'!R2438))</f>
        <v/>
      </c>
      <c r="S2438" s="38" t="str">
        <f>TRIM(UPPER('query (10)'!S2438))</f>
        <v/>
      </c>
      <c r="T2438" s="38" t="str">
        <f>IF('query (10)'!Q2438="","",TRIM(UPPER('query (10)'!Q2438)))</f>
        <v/>
      </c>
      <c r="U2438" s="38" t="str">
        <f>IF('query (10)'!T2438="","",'query (10)'!T2438)</f>
        <v/>
      </c>
      <c r="V2438" s="39" t="str">
        <f>IF('query (10)'!T2438="","",IFERROR(VALUE('query (10)'!T2438),""))</f>
        <v/>
      </c>
      <c r="W2438" s="40">
        <f>IF('query (10)'!U2438="","",'query (10)'!U2438)</f>
        <v>0</v>
      </c>
      <c r="X2438" s="39">
        <f>IF('query (10)'!V2438="","",'query (10)'!V2438)</f>
        <v>1080</v>
      </c>
      <c r="Y2438" s="41">
        <f>IF('query (10)'!W2438="","",'query (10)'!W2438)</f>
        <v>46136</v>
      </c>
      <c r="Z2438" s="41">
        <f>IF('query (10)'!X2438="","",'query (10)'!X2438)</f>
        <v>46184</v>
      </c>
      <c r="AA2438" s="41">
        <f>IF('query (10)'!Y2438="","",'query (10)'!Y2438)</f>
        <v>46184</v>
      </c>
      <c r="AB2438" s="41">
        <f>IF('query (10)'!Z2438="","",'query (10)'!Z2438)</f>
        <v>47264</v>
      </c>
      <c r="AC2438" s="38" t="str">
        <f>IF(OR('query (10)'!AA2438="",COUNTIF(Cleaning_Rules!$A$21:$A$26,TRIM('query (10)'!AA2438))&gt;0),"",TRIM('query (10)'!AA2438))</f>
        <v/>
      </c>
      <c r="AD2438" s="38" t="str">
        <f>IF('query (10)'!AB2438="","",TRIM(IFERROR(_xlfn.TEXTBEFORE('query (10)'!AB2438,"("),'query (10)'!AB2438)))</f>
        <v>เริ่มซ่อมงาน PM แล้ว รับผิดชอบโดย JAKKAPAT KHOTSOMBAT</v>
      </c>
      <c r="AE2438" s="38" t="str">
        <f>IFERROR(LOWER(TRIM(_xlfn.TEXTBEFORE(_xlfn.TEXTAFTER('query (10)'!AB2438,"("),")"))),"")</f>
        <v>jakkapat@nsk.com</v>
      </c>
      <c r="AF2438" s="38" t="str">
        <f>IF('query (10)'!AD2438="","",TRIM('query (10)'!AD2438))</f>
        <v>ภูชิต กุลเสรี</v>
      </c>
      <c r="AG2438" s="38" t="str">
        <f>IF('query (10)'!AE2438="","",TRIM('query (10)'!AE2438))</f>
        <v>จักรภัทร โคตรสมบัติ</v>
      </c>
      <c r="AH2438" s="38" t="str">
        <f>IF('query (10)'!AF2438="","",IFERROR(VALUE('query (10)'!AF2438),""))</f>
        <v/>
      </c>
      <c r="AI2438" s="38" t="str">
        <f>IF('query (10)'!AG2438="","",TRIM('query (10)'!AG2438))</f>
        <v/>
      </c>
      <c r="AJ2438" s="38" t="str">
        <f>IF('query (10)'!AH2438="","",IFERROR(VALUE('query (10)'!AH2438),""))</f>
        <v/>
      </c>
      <c r="AK2438" s="38" t="str">
        <f>IF('query (10)'!AI2438="","",TRIM('query (10)'!AI2438))</f>
        <v/>
      </c>
      <c r="AL2438" s="42">
        <f t="shared" si="190"/>
        <v>2026</v>
      </c>
      <c r="AM2438" s="42" t="str">
        <f t="shared" si="191"/>
        <v>2026-04</v>
      </c>
      <c r="AN2438" s="42" t="str">
        <f t="shared" ca="1" si="192"/>
        <v/>
      </c>
      <c r="AO2438" s="42" t="str">
        <f t="shared" si="193"/>
        <v>GR-530 | INNER RING RACEWAY SUPER FINISH M/C | SB5 | ACCURACY | Time-based Maintenance | Mechanical | Inspection | Medium | check center hight work head ตามรอบการใช้งาน | เริ่มซ่อมงาน PM แล้ว รับผิดชอบโดย JAKKAPAT KHOTSOMBAT | จักรภัทร โคตรสมบัติ</v>
      </c>
      <c r="AP2438" s="42" t="str">
        <f>_xlfn.TEXTJOIN("; ",TRUE,IF(COUNTA('query (10)'!A2438:AK2438)&lt;=6,"NEAR_EMPTY_ROW",""),IF($K2438="","MISSING_STATUS",""),IF(AND($K2438="เสร็จสิ้น",$Z2438=""),"DONE_NO_ACTUAL_DATE",""),IF(AND($I2438="Condition-based Maintenance",$AH2438=""),"CBM_NO_MEASUREMENT",""),IF(OR($X2438="",$X2438=0),"INVALID_PERIOD",""),IF(AND($AA2438&lt;&gt;"",$AB2438&lt;&gt;"",$AB2438&lt;$AA2438),"DATE_SEQUENCE_ERROR",""),IF(AND($AB2438&lt;&gt;"",$AB2438&gt;DATE(2030,12,31)),"DATE_OUTLIER",""),IF($C2438="","MISSING_QRCODE",""),IF($J2438="UNKNOWN","UNKNOWN_PM_TYPE",""),IF($L2438="UNKNOWN","UNKNOWN_STATUS",""))</f>
        <v/>
      </c>
      <c r="AQ2438" s="42" t="str">
        <f t="shared" si="194"/>
        <v>NO</v>
      </c>
    </row>
    <row r="2439" spans="1:43" x14ac:dyDescent="0.3">
      <c r="A2439" s="38">
        <f>IF('query (10)'!A2439="","",'query (10)'!A2439)</f>
        <v>2690</v>
      </c>
      <c r="B2439" s="38">
        <f>IF('query (10)'!B2439="","",'query (10)'!B2439)</f>
        <v>20502</v>
      </c>
      <c r="C2439" s="38" t="str">
        <f>TRIM(UPPER('query (10)'!M2439))</f>
        <v>AS-542</v>
      </c>
      <c r="D2439" s="38" t="str">
        <f>TRIM(UPPER(IFERROR(_xlfn.TEXTBEFORE('query (10)'!L2439,"("),'query (10)'!L2439)))</f>
        <v>SEAL PRESS NO.1 M/C</v>
      </c>
      <c r="E2439" s="38" t="str">
        <f>IFERROR(TRIM(UPPER(_xlfn.TEXTBEFORE(_xlfn.TEXTAFTER('query (10)'!L2439,"("),")"))),"")</f>
        <v/>
      </c>
      <c r="F2439" s="38" t="str">
        <f>TRIM('query (10)'!K2439)</f>
        <v>SB5</v>
      </c>
      <c r="G2439" s="38" t="str">
        <f>IF('query (10)'!J2439="","",'query (10)'!J2439)</f>
        <v>Hydraulic Cylinder</v>
      </c>
      <c r="H2439" s="38" t="str">
        <f>TRIM(UPPER('query (10)'!J2439))</f>
        <v>HYDRAULIC CYLINDER</v>
      </c>
      <c r="I2439" s="38" t="str">
        <f>IF('query (10)'!F2439="","",'query (10)'!F2439)</f>
        <v>Time-based Maintenance</v>
      </c>
      <c r="J2439" s="38" t="str">
        <f>IF('query (10)'!F2439="","",IFERROR(INDEX(Cleaning_Rules!$B$14:$B$17,MATCH(TRIM('query (10)'!F2439),Cleaning_Rules!$A$14:$A$17,0)),"UNKNOWN"))</f>
        <v>TBM</v>
      </c>
      <c r="K2439" s="38" t="str">
        <f>IF('query (10)'!G2439="","",'query (10)'!G2439)</f>
        <v>เสร็จสิ้น</v>
      </c>
      <c r="L2439" s="38" t="str">
        <f>IF('query (10)'!G2439="","MISSING",IFERROR(INDEX(Cleaning_Rules!$B$5:$B$10,MATCH(TRIM('query (10)'!G2439),Cleaning_Rules!$A$5:$A$10,0)),"UNKNOWN"))</f>
        <v>COMPLETED</v>
      </c>
      <c r="M2439" s="38" t="str">
        <f>IF('query (10)'!I2439="","",'query (10)'!I2439)</f>
        <v>Mechanical</v>
      </c>
      <c r="N2439" s="38" t="str">
        <f>IF('query (10)'!O2439="","",'query (10)'!O2439)</f>
        <v>Inspection</v>
      </c>
      <c r="O2439" s="38" t="str">
        <f>IF('query (10)'!P2439="","",'query (10)'!P2439)</f>
        <v>Medium</v>
      </c>
      <c r="P2439" s="38" t="str">
        <f>IF('query (10)'!N2439="","",'query (10)'!N2439)</f>
        <v>change hydrulic oil ตามรอบการใช้งาน</v>
      </c>
      <c r="Q2439" s="38" t="str">
        <f>TRIM('query (10)'!N2439)</f>
        <v>change hydrulic oil ตามรอบการใช้งาน</v>
      </c>
      <c r="R2439" s="38" t="str">
        <f>TRIM(UPPER('query (10)'!R2439))</f>
        <v/>
      </c>
      <c r="S2439" s="38" t="str">
        <f>TRIM(UPPER('query (10)'!S2439))</f>
        <v/>
      </c>
      <c r="T2439" s="38" t="str">
        <f>IF('query (10)'!Q2439="","",TRIM(UPPER('query (10)'!Q2439)))</f>
        <v/>
      </c>
      <c r="U2439" s="38" t="str">
        <f>IF('query (10)'!T2439="","",'query (10)'!T2439)</f>
        <v/>
      </c>
      <c r="V2439" s="39" t="str">
        <f>IF('query (10)'!T2439="","",IFERROR(VALUE('query (10)'!T2439),""))</f>
        <v/>
      </c>
      <c r="W2439" s="40">
        <f>IF('query (10)'!U2439="","",'query (10)'!U2439)</f>
        <v>0</v>
      </c>
      <c r="X2439" s="39">
        <f>IF('query (10)'!V2439="","",'query (10)'!V2439)</f>
        <v>720</v>
      </c>
      <c r="Y2439" s="41">
        <f>IF('query (10)'!W2439="","",'query (10)'!W2439)</f>
        <v>46136</v>
      </c>
      <c r="Z2439" s="41">
        <f>IF('query (10)'!X2439="","",'query (10)'!X2439)</f>
        <v>46146</v>
      </c>
      <c r="AA2439" s="41">
        <f>IF('query (10)'!Y2439="","",'query (10)'!Y2439)</f>
        <v>46146</v>
      </c>
      <c r="AB2439" s="41">
        <f>IF('query (10)'!Z2439="","",'query (10)'!Z2439)</f>
        <v>46866</v>
      </c>
      <c r="AC2439" s="38" t="str">
        <f>IF(OR('query (10)'!AA2439="",COUNTIF(Cleaning_Rules!$A$21:$A$26,TRIM('query (10)'!AA2439))&gt;0),"",TRIM('query (10)'!AA2439))</f>
        <v/>
      </c>
      <c r="AD2439" s="38" t="str">
        <f>IF('query (10)'!AB2439="","",TRIM(IFERROR(_xlfn.TEXTBEFORE('query (10)'!AB2439,"("),'query (10)'!AB2439)))</f>
        <v>เริ่มซ่อมงาน PM แล้ว รับผิดชอบโดย KUNANON PARAWANWONG</v>
      </c>
      <c r="AE2439" s="38" t="str">
        <f>IFERROR(LOWER(TRIM(_xlfn.TEXTBEFORE(_xlfn.TEXTAFTER('query (10)'!AB2439,"("),")"))),"")</f>
        <v>parawanwong-k-3161@nsk.com</v>
      </c>
      <c r="AF2439" s="38" t="str">
        <f>IF('query (10)'!AD2439="","",TRIM('query (10)'!AD2439))</f>
        <v>ภูชิต กุลเสรี</v>
      </c>
      <c r="AG2439" s="38" t="str">
        <f>IF('query (10)'!AE2439="","",TRIM('query (10)'!AE2439))</f>
        <v>คุณานนต์ ปารวัณวงศ์</v>
      </c>
      <c r="AH2439" s="38" t="str">
        <f>IF('query (10)'!AF2439="","",IFERROR(VALUE('query (10)'!AF2439),""))</f>
        <v/>
      </c>
      <c r="AI2439" s="38" t="str">
        <f>IF('query (10)'!AG2439="","",TRIM('query (10)'!AG2439))</f>
        <v/>
      </c>
      <c r="AJ2439" s="38" t="str">
        <f>IF('query (10)'!AH2439="","",IFERROR(VALUE('query (10)'!AH2439),""))</f>
        <v/>
      </c>
      <c r="AK2439" s="38" t="str">
        <f>IF('query (10)'!AI2439="","",TRIM('query (10)'!AI2439))</f>
        <v/>
      </c>
      <c r="AL2439" s="42">
        <f t="shared" si="190"/>
        <v>2026</v>
      </c>
      <c r="AM2439" s="42" t="str">
        <f t="shared" si="191"/>
        <v>2026-04</v>
      </c>
      <c r="AN2439" s="42" t="str">
        <f t="shared" ca="1" si="192"/>
        <v/>
      </c>
      <c r="AO2439" s="42" t="str">
        <f t="shared" si="193"/>
        <v>AS-542 | SEAL PRESS NO.1 M/C | SB5 | HYDRAULIC CYLINDER | Time-based Maintenance | Mechanical | Inspection | Medium | change hydrulic oil ตามรอบการใช้งาน | เริ่มซ่อมงาน PM แล้ว รับผิดชอบโดย KUNANON PARAWANWONG | คุณานนต์ ปารวัณวงศ์</v>
      </c>
      <c r="AP2439" s="42" t="str">
        <f>_xlfn.TEXTJOIN("; ",TRUE,IF(COUNTA('query (10)'!A2439:AK2439)&lt;=6,"NEAR_EMPTY_ROW",""),IF($K2439="","MISSING_STATUS",""),IF(AND($K2439="เสร็จสิ้น",$Z2439=""),"DONE_NO_ACTUAL_DATE",""),IF(AND($I2439="Condition-based Maintenance",$AH2439=""),"CBM_NO_MEASUREMENT",""),IF(OR($X2439="",$X2439=0),"INVALID_PERIOD",""),IF(AND($AA2439&lt;&gt;"",$AB2439&lt;&gt;"",$AB2439&lt;$AA2439),"DATE_SEQUENCE_ERROR",""),IF(AND($AB2439&lt;&gt;"",$AB2439&gt;DATE(2030,12,31)),"DATE_OUTLIER",""),IF($C2439="","MISSING_QRCODE",""),IF($J2439="UNKNOWN","UNKNOWN_PM_TYPE",""),IF($L2439="UNKNOWN","UNKNOWN_STATUS",""))</f>
        <v/>
      </c>
      <c r="AQ2439" s="42" t="str">
        <f t="shared" si="194"/>
        <v>NO</v>
      </c>
    </row>
    <row r="2440" spans="1:43" x14ac:dyDescent="0.3">
      <c r="A2440" s="38">
        <f>IF('query (10)'!A2440="","",'query (10)'!A2440)</f>
        <v>2692</v>
      </c>
      <c r="B2440" s="38">
        <f>IF('query (10)'!B2440="","",'query (10)'!B2440)</f>
        <v>20504</v>
      </c>
      <c r="C2440" s="38" t="str">
        <f>TRIM(UPPER('query (10)'!M2440))</f>
        <v>AS-543</v>
      </c>
      <c r="D2440" s="38" t="str">
        <f>TRIM(UPPER(IFERROR(_xlfn.TEXTBEFORE('query (10)'!L2440,"("),'query (10)'!L2440)))</f>
        <v>SEAL PRESS NO.2 M/C</v>
      </c>
      <c r="E2440" s="38" t="str">
        <f>IFERROR(TRIM(UPPER(_xlfn.TEXTBEFORE(_xlfn.TEXTAFTER('query (10)'!L2440,"("),")"))),"")</f>
        <v/>
      </c>
      <c r="F2440" s="38" t="str">
        <f>TRIM('query (10)'!K2440)</f>
        <v>SB5</v>
      </c>
      <c r="G2440" s="38" t="str">
        <f>IF('query (10)'!J2440="","",'query (10)'!J2440)</f>
        <v>Hydraulic Cylinder</v>
      </c>
      <c r="H2440" s="38" t="str">
        <f>TRIM(UPPER('query (10)'!J2440))</f>
        <v>HYDRAULIC CYLINDER</v>
      </c>
      <c r="I2440" s="38" t="str">
        <f>IF('query (10)'!F2440="","",'query (10)'!F2440)</f>
        <v>Time-based Maintenance</v>
      </c>
      <c r="J2440" s="38" t="str">
        <f>IF('query (10)'!F2440="","",IFERROR(INDEX(Cleaning_Rules!$B$14:$B$17,MATCH(TRIM('query (10)'!F2440),Cleaning_Rules!$A$14:$A$17,0)),"UNKNOWN"))</f>
        <v>TBM</v>
      </c>
      <c r="K2440" s="38" t="str">
        <f>IF('query (10)'!G2440="","",'query (10)'!G2440)</f>
        <v>เสร็จสิ้น</v>
      </c>
      <c r="L2440" s="38" t="str">
        <f>IF('query (10)'!G2440="","MISSING",IFERROR(INDEX(Cleaning_Rules!$B$5:$B$10,MATCH(TRIM('query (10)'!G2440),Cleaning_Rules!$A$5:$A$10,0)),"UNKNOWN"))</f>
        <v>COMPLETED</v>
      </c>
      <c r="M2440" s="38" t="str">
        <f>IF('query (10)'!I2440="","",'query (10)'!I2440)</f>
        <v>Mechanical</v>
      </c>
      <c r="N2440" s="38" t="str">
        <f>IF('query (10)'!O2440="","",'query (10)'!O2440)</f>
        <v>Inspection</v>
      </c>
      <c r="O2440" s="38" t="str">
        <f>IF('query (10)'!P2440="","",'query (10)'!P2440)</f>
        <v>Medium</v>
      </c>
      <c r="P2440" s="38" t="str">
        <f>IF('query (10)'!N2440="","",'query (10)'!N2440)</f>
        <v>change hydrulic oil ตามรอบการใช้งาน</v>
      </c>
      <c r="Q2440" s="38" t="str">
        <f>TRIM('query (10)'!N2440)</f>
        <v>change hydrulic oil ตามรอบการใช้งาน</v>
      </c>
      <c r="R2440" s="38" t="str">
        <f>TRIM(UPPER('query (10)'!R2440))</f>
        <v/>
      </c>
      <c r="S2440" s="38" t="str">
        <f>TRIM(UPPER('query (10)'!S2440))</f>
        <v/>
      </c>
      <c r="T2440" s="38" t="str">
        <f>IF('query (10)'!Q2440="","",TRIM(UPPER('query (10)'!Q2440)))</f>
        <v/>
      </c>
      <c r="U2440" s="38" t="str">
        <f>IF('query (10)'!T2440="","",'query (10)'!T2440)</f>
        <v/>
      </c>
      <c r="V2440" s="39" t="str">
        <f>IF('query (10)'!T2440="","",IFERROR(VALUE('query (10)'!T2440),""))</f>
        <v/>
      </c>
      <c r="W2440" s="40">
        <f>IF('query (10)'!U2440="","",'query (10)'!U2440)</f>
        <v>0</v>
      </c>
      <c r="X2440" s="39">
        <f>IF('query (10)'!V2440="","",'query (10)'!V2440)</f>
        <v>720</v>
      </c>
      <c r="Y2440" s="41">
        <f>IF('query (10)'!W2440="","",'query (10)'!W2440)</f>
        <v>46136</v>
      </c>
      <c r="Z2440" s="41">
        <f>IF('query (10)'!X2440="","",'query (10)'!X2440)</f>
        <v>46146</v>
      </c>
      <c r="AA2440" s="41">
        <f>IF('query (10)'!Y2440="","",'query (10)'!Y2440)</f>
        <v>46146</v>
      </c>
      <c r="AB2440" s="41">
        <f>IF('query (10)'!Z2440="","",'query (10)'!Z2440)</f>
        <v>46866</v>
      </c>
      <c r="AC2440" s="38" t="str">
        <f>IF(OR('query (10)'!AA2440="",COUNTIF(Cleaning_Rules!$A$21:$A$26,TRIM('query (10)'!AA2440))&gt;0),"",TRIM('query (10)'!AA2440))</f>
        <v/>
      </c>
      <c r="AD2440" s="38" t="str">
        <f>IF('query (10)'!AB2440="","",TRIM(IFERROR(_xlfn.TEXTBEFORE('query (10)'!AB2440,"("),'query (10)'!AB2440)))</f>
        <v>เริ่มซ่อมงาน PM แล้ว รับผิดชอบโดย KUNANON PARAWANWONG</v>
      </c>
      <c r="AE2440" s="38" t="str">
        <f>IFERROR(LOWER(TRIM(_xlfn.TEXTBEFORE(_xlfn.TEXTAFTER('query (10)'!AB2440,"("),")"))),"")</f>
        <v>parawanwong-k-3161@nsk.com</v>
      </c>
      <c r="AF2440" s="38" t="str">
        <f>IF('query (10)'!AD2440="","",TRIM('query (10)'!AD2440))</f>
        <v>ภูชิต กุลเสรี</v>
      </c>
      <c r="AG2440" s="38" t="str">
        <f>IF('query (10)'!AE2440="","",TRIM('query (10)'!AE2440))</f>
        <v>คุณานนต์ ปารวัณวงศ์</v>
      </c>
      <c r="AH2440" s="38" t="str">
        <f>IF('query (10)'!AF2440="","",IFERROR(VALUE('query (10)'!AF2440),""))</f>
        <v/>
      </c>
      <c r="AI2440" s="38" t="str">
        <f>IF('query (10)'!AG2440="","",TRIM('query (10)'!AG2440))</f>
        <v/>
      </c>
      <c r="AJ2440" s="38" t="str">
        <f>IF('query (10)'!AH2440="","",IFERROR(VALUE('query (10)'!AH2440),""))</f>
        <v/>
      </c>
      <c r="AK2440" s="38" t="str">
        <f>IF('query (10)'!AI2440="","",TRIM('query (10)'!AI2440))</f>
        <v/>
      </c>
      <c r="AL2440" s="42">
        <f t="shared" si="190"/>
        <v>2026</v>
      </c>
      <c r="AM2440" s="42" t="str">
        <f t="shared" si="191"/>
        <v>2026-04</v>
      </c>
      <c r="AN2440" s="42" t="str">
        <f t="shared" ca="1" si="192"/>
        <v/>
      </c>
      <c r="AO2440" s="42" t="str">
        <f t="shared" si="193"/>
        <v>AS-543 | SEAL PRESS NO.2 M/C | SB5 | HYDRAULIC CYLINDER | Time-based Maintenance | Mechanical | Inspection | Medium | change hydrulic oil ตามรอบการใช้งาน | เริ่มซ่อมงาน PM แล้ว รับผิดชอบโดย KUNANON PARAWANWONG | คุณานนต์ ปารวัณวงศ์</v>
      </c>
      <c r="AP2440" s="42" t="str">
        <f>_xlfn.TEXTJOIN("; ",TRUE,IF(COUNTA('query (10)'!A2440:AK2440)&lt;=6,"NEAR_EMPTY_ROW",""),IF($K2440="","MISSING_STATUS",""),IF(AND($K2440="เสร็จสิ้น",$Z2440=""),"DONE_NO_ACTUAL_DATE",""),IF(AND($I2440="Condition-based Maintenance",$AH2440=""),"CBM_NO_MEASUREMENT",""),IF(OR($X2440="",$X2440=0),"INVALID_PERIOD",""),IF(AND($AA2440&lt;&gt;"",$AB2440&lt;&gt;"",$AB2440&lt;$AA2440),"DATE_SEQUENCE_ERROR",""),IF(AND($AB2440&lt;&gt;"",$AB2440&gt;DATE(2030,12,31)),"DATE_OUTLIER",""),IF($C2440="","MISSING_QRCODE",""),IF($J2440="UNKNOWN","UNKNOWN_PM_TYPE",""),IF($L2440="UNKNOWN","UNKNOWN_STATUS",""))</f>
        <v/>
      </c>
      <c r="AQ2440" s="42" t="str">
        <f t="shared" si="194"/>
        <v>NO</v>
      </c>
    </row>
    <row r="2441" spans="1:43" x14ac:dyDescent="0.3">
      <c r="A2441" s="38">
        <f>IF('query (10)'!A2441="","",'query (10)'!A2441)</f>
        <v>2693</v>
      </c>
      <c r="B2441" s="38">
        <f>IF('query (10)'!B2441="","",'query (10)'!B2441)</f>
        <v>20505</v>
      </c>
      <c r="C2441" s="38" t="str">
        <f>TRIM(UPPER('query (10)'!M2441))</f>
        <v>CH-646</v>
      </c>
      <c r="D2441" s="38" t="str">
        <f>TRIM(UPPER(IFERROR(_xlfn.TEXTBEFORE('query (10)'!L2441,"("),'query (10)'!L2441)))</f>
        <v>NOISE MANUAL INSPECTION M/C.</v>
      </c>
      <c r="E2441" s="38" t="str">
        <f>IFERROR(TRIM(UPPER(_xlfn.TEXTBEFORE(_xlfn.TEXTAFTER('query (10)'!L2441,"("),")"))),"")</f>
        <v/>
      </c>
      <c r="F2441" s="38" t="str">
        <f>TRIM('query (10)'!K2441)</f>
        <v>SB5</v>
      </c>
      <c r="G2441" s="38" t="str">
        <f>IF('query (10)'!J2441="","",'query (10)'!J2441)</f>
        <v>Filter</v>
      </c>
      <c r="H2441" s="38" t="str">
        <f>TRIM(UPPER('query (10)'!J2441))</f>
        <v>FILTER</v>
      </c>
      <c r="I2441" s="38" t="str">
        <f>IF('query (10)'!F2441="","",'query (10)'!F2441)</f>
        <v>Time-based Maintenance</v>
      </c>
      <c r="J2441" s="38" t="str">
        <f>IF('query (10)'!F2441="","",IFERROR(INDEX(Cleaning_Rules!$B$14:$B$17,MATCH(TRIM('query (10)'!F2441),Cleaning_Rules!$A$14:$A$17,0)),"UNKNOWN"))</f>
        <v>TBM</v>
      </c>
      <c r="K2441" s="38" t="str">
        <f>IF('query (10)'!G2441="","",'query (10)'!G2441)</f>
        <v>เสร็จสิ้น</v>
      </c>
      <c r="L2441" s="38" t="str">
        <f>IF('query (10)'!G2441="","MISSING",IFERROR(INDEX(Cleaning_Rules!$B$5:$B$10,MATCH(TRIM('query (10)'!G2441),Cleaning_Rules!$A$5:$A$10,0)),"UNKNOWN"))</f>
        <v>COMPLETED</v>
      </c>
      <c r="M2441" s="38" t="str">
        <f>IF('query (10)'!I2441="","",'query (10)'!I2441)</f>
        <v>Mechanical</v>
      </c>
      <c r="N2441" s="38" t="str">
        <f>IF('query (10)'!O2441="","",'query (10)'!O2441)</f>
        <v>Inspection</v>
      </c>
      <c r="O2441" s="38" t="str">
        <f>IF('query (10)'!P2441="","",'query (10)'!P2441)</f>
        <v>Medium</v>
      </c>
      <c r="P2441" s="38" t="str">
        <f>IF('query (10)'!N2441="","",'query (10)'!N2441)</f>
        <v>change dry air filter ตามรอบการใช้งาน</v>
      </c>
      <c r="Q2441" s="38" t="str">
        <f>TRIM('query (10)'!N2441)</f>
        <v>change dry air filter ตามรอบการใช้งาน</v>
      </c>
      <c r="R2441" s="38" t="str">
        <f>TRIM(UPPER('query (10)'!R2441))</f>
        <v>FILTER</v>
      </c>
      <c r="S2441" s="38" t="str">
        <f>TRIM(UPPER('query (10)'!S2441))</f>
        <v>PTS-T-105E</v>
      </c>
      <c r="T2441" s="38" t="str">
        <f>IF('query (10)'!Q2441="","",TRIM(UPPER('query (10)'!Q2441)))</f>
        <v/>
      </c>
      <c r="U2441" s="38" t="str">
        <f>IF('query (10)'!T2441="","",'query (10)'!T2441)</f>
        <v/>
      </c>
      <c r="V2441" s="39" t="str">
        <f>IF('query (10)'!T2441="","",IFERROR(VALUE('query (10)'!T2441),""))</f>
        <v/>
      </c>
      <c r="W2441" s="40">
        <f>IF('query (10)'!U2441="","",'query (10)'!U2441)</f>
        <v>0</v>
      </c>
      <c r="X2441" s="39">
        <f>IF('query (10)'!V2441="","",'query (10)'!V2441)</f>
        <v>360</v>
      </c>
      <c r="Y2441" s="41">
        <f>IF('query (10)'!W2441="","",'query (10)'!W2441)</f>
        <v>46136</v>
      </c>
      <c r="Z2441" s="41">
        <f>IF('query (10)'!X2441="","",'query (10)'!X2441)</f>
        <v>46154</v>
      </c>
      <c r="AA2441" s="41">
        <f>IF('query (10)'!Y2441="","",'query (10)'!Y2441)</f>
        <v>46154</v>
      </c>
      <c r="AB2441" s="41">
        <f>IF('query (10)'!Z2441="","",'query (10)'!Z2441)</f>
        <v>46514</v>
      </c>
      <c r="AC2441" s="38" t="str">
        <f>IF(OR('query (10)'!AA2441="",COUNTIF(Cleaning_Rules!$A$21:$A$26,TRIM('query (10)'!AA2441))&gt;0),"",TRIM('query (10)'!AA2441))</f>
        <v/>
      </c>
      <c r="AD2441" s="38" t="str">
        <f>IF('query (10)'!AB2441="","",TRIM(IFERROR(_xlfn.TEXTBEFORE('query (10)'!AB2441,"("),'query (10)'!AB2441)))</f>
        <v>เริ่มซ่อมงาน PM แล้ว รับผิดชอบโดย KUNANON PARAWANWONG</v>
      </c>
      <c r="AE2441" s="38" t="str">
        <f>IFERROR(LOWER(TRIM(_xlfn.TEXTBEFORE(_xlfn.TEXTAFTER('query (10)'!AB2441,"("),")"))),"")</f>
        <v>parawanwong-k-3161@nsk.com</v>
      </c>
      <c r="AF2441" s="38" t="str">
        <f>IF('query (10)'!AD2441="","",TRIM('query (10)'!AD2441))</f>
        <v>ภูชิต กุลเสรี</v>
      </c>
      <c r="AG2441" s="38" t="str">
        <f>IF('query (10)'!AE2441="","",TRIM('query (10)'!AE2441))</f>
        <v>คุณานนต์ ปารวัณวงศ์</v>
      </c>
      <c r="AH2441" s="38" t="str">
        <f>IF('query (10)'!AF2441="","",IFERROR(VALUE('query (10)'!AF2441),""))</f>
        <v/>
      </c>
      <c r="AI2441" s="38" t="str">
        <f>IF('query (10)'!AG2441="","",TRIM('query (10)'!AG2441))</f>
        <v/>
      </c>
      <c r="AJ2441" s="38" t="str">
        <f>IF('query (10)'!AH2441="","",IFERROR(VALUE('query (10)'!AH2441),""))</f>
        <v/>
      </c>
      <c r="AK2441" s="38" t="str">
        <f>IF('query (10)'!AI2441="","",TRIM('query (10)'!AI2441))</f>
        <v/>
      </c>
      <c r="AL2441" s="42">
        <f t="shared" si="190"/>
        <v>2026</v>
      </c>
      <c r="AM2441" s="42" t="str">
        <f t="shared" si="191"/>
        <v>2026-04</v>
      </c>
      <c r="AN2441" s="42" t="str">
        <f t="shared" ca="1" si="192"/>
        <v/>
      </c>
      <c r="AO2441" s="42" t="str">
        <f t="shared" si="193"/>
        <v>CH-646 | NOISE MANUAL INSPECTION M/C. | SB5 | FILTER | Time-based Maintenance | Mechanical | Inspection | Medium | change dry air filter ตามรอบการใช้งาน | FILTER | PTS-T-105E | เริ่มซ่อมงาน PM แล้ว รับผิดชอบโดย KUNANON PARAWANWONG | คุณานนต์ ปารวัณวงศ์</v>
      </c>
      <c r="AP2441" s="42" t="str">
        <f>_xlfn.TEXTJOIN("; ",TRUE,IF(COUNTA('query (10)'!A2441:AK2441)&lt;=6,"NEAR_EMPTY_ROW",""),IF($K2441="","MISSING_STATUS",""),IF(AND($K2441="เสร็จสิ้น",$Z2441=""),"DONE_NO_ACTUAL_DATE",""),IF(AND($I2441="Condition-based Maintenance",$AH2441=""),"CBM_NO_MEASUREMENT",""),IF(OR($X2441="",$X2441=0),"INVALID_PERIOD",""),IF(AND($AA2441&lt;&gt;"",$AB2441&lt;&gt;"",$AB2441&lt;$AA2441),"DATE_SEQUENCE_ERROR",""),IF(AND($AB2441&lt;&gt;"",$AB2441&gt;DATE(2030,12,31)),"DATE_OUTLIER",""),IF($C2441="","MISSING_QRCODE",""),IF($J2441="UNKNOWN","UNKNOWN_PM_TYPE",""),IF($L2441="UNKNOWN","UNKNOWN_STATUS",""))</f>
        <v/>
      </c>
      <c r="AQ2441" s="42" t="str">
        <f t="shared" si="194"/>
        <v>NO</v>
      </c>
    </row>
    <row r="2442" spans="1:43" x14ac:dyDescent="0.3">
      <c r="A2442" s="38">
        <f>IF('query (10)'!A2442="","",'query (10)'!A2442)</f>
        <v>2694</v>
      </c>
      <c r="B2442" s="38">
        <f>IF('query (10)'!B2442="","",'query (10)'!B2442)</f>
        <v>20506</v>
      </c>
      <c r="C2442" s="38" t="str">
        <f>TRIM(UPPER('query (10)'!M2442))</f>
        <v>CH-545</v>
      </c>
      <c r="D2442" s="38" t="str">
        <f>TRIM(UPPER(IFERROR(_xlfn.TEXTBEFORE('query (10)'!L2442,"("),'query (10)'!L2442)))</f>
        <v>AUTOMATIC VIBRATION TESTING M/C.</v>
      </c>
      <c r="E2442" s="38" t="str">
        <f>IFERROR(TRIM(UPPER(_xlfn.TEXTBEFORE(_xlfn.TEXTAFTER('query (10)'!L2442,"("),")"))),"")</f>
        <v/>
      </c>
      <c r="F2442" s="38" t="str">
        <f>TRIM('query (10)'!K2442)</f>
        <v>SB5</v>
      </c>
      <c r="G2442" s="38" t="str">
        <f>IF('query (10)'!J2442="","",'query (10)'!J2442)</f>
        <v>Filter</v>
      </c>
      <c r="H2442" s="38" t="str">
        <f>TRIM(UPPER('query (10)'!J2442))</f>
        <v>FILTER</v>
      </c>
      <c r="I2442" s="38" t="str">
        <f>IF('query (10)'!F2442="","",'query (10)'!F2442)</f>
        <v>Time-based Maintenance</v>
      </c>
      <c r="J2442" s="38" t="str">
        <f>IF('query (10)'!F2442="","",IFERROR(INDEX(Cleaning_Rules!$B$14:$B$17,MATCH(TRIM('query (10)'!F2442),Cleaning_Rules!$A$14:$A$17,0)),"UNKNOWN"))</f>
        <v>TBM</v>
      </c>
      <c r="K2442" s="38" t="str">
        <f>IF('query (10)'!G2442="","",'query (10)'!G2442)</f>
        <v>เสร็จสิ้น</v>
      </c>
      <c r="L2442" s="38" t="str">
        <f>IF('query (10)'!G2442="","MISSING",IFERROR(INDEX(Cleaning_Rules!$B$5:$B$10,MATCH(TRIM('query (10)'!G2442),Cleaning_Rules!$A$5:$A$10,0)),"UNKNOWN"))</f>
        <v>COMPLETED</v>
      </c>
      <c r="M2442" s="38" t="str">
        <f>IF('query (10)'!I2442="","",'query (10)'!I2442)</f>
        <v>Mechanical</v>
      </c>
      <c r="N2442" s="38" t="str">
        <f>IF('query (10)'!O2442="","",'query (10)'!O2442)</f>
        <v>Inspection</v>
      </c>
      <c r="O2442" s="38" t="str">
        <f>IF('query (10)'!P2442="","",'query (10)'!P2442)</f>
        <v>Medium</v>
      </c>
      <c r="P2442" s="38" t="str">
        <f>IF('query (10)'!N2442="","",'query (10)'!N2442)</f>
        <v>change dry air filter ตามรอบการใช้งาน</v>
      </c>
      <c r="Q2442" s="38" t="str">
        <f>TRIM('query (10)'!N2442)</f>
        <v>change dry air filter ตามรอบการใช้งาน</v>
      </c>
      <c r="R2442" s="38" t="str">
        <f>TRIM(UPPER('query (10)'!R2442))</f>
        <v>FILTER</v>
      </c>
      <c r="S2442" s="38" t="str">
        <f>TRIM(UPPER('query (10)'!S2442))</f>
        <v>PTS-T-10509</v>
      </c>
      <c r="T2442" s="38" t="str">
        <f>IF('query (10)'!Q2442="","",TRIM(UPPER('query (10)'!Q2442)))</f>
        <v/>
      </c>
      <c r="U2442" s="38" t="str">
        <f>IF('query (10)'!T2442="","",'query (10)'!T2442)</f>
        <v/>
      </c>
      <c r="V2442" s="39" t="str">
        <f>IF('query (10)'!T2442="","",IFERROR(VALUE('query (10)'!T2442),""))</f>
        <v/>
      </c>
      <c r="W2442" s="40">
        <f>IF('query (10)'!U2442="","",'query (10)'!U2442)</f>
        <v>0</v>
      </c>
      <c r="X2442" s="39">
        <f>IF('query (10)'!V2442="","",'query (10)'!V2442)</f>
        <v>360</v>
      </c>
      <c r="Y2442" s="41">
        <f>IF('query (10)'!W2442="","",'query (10)'!W2442)</f>
        <v>46136</v>
      </c>
      <c r="Z2442" s="41">
        <f>IF('query (10)'!X2442="","",'query (10)'!X2442)</f>
        <v>46154</v>
      </c>
      <c r="AA2442" s="41">
        <f>IF('query (10)'!Y2442="","",'query (10)'!Y2442)</f>
        <v>46154</v>
      </c>
      <c r="AB2442" s="41">
        <f>IF('query (10)'!Z2442="","",'query (10)'!Z2442)</f>
        <v>46514</v>
      </c>
      <c r="AC2442" s="38" t="str">
        <f>IF(OR('query (10)'!AA2442="",COUNTIF(Cleaning_Rules!$A$21:$A$26,TRIM('query (10)'!AA2442))&gt;0),"",TRIM('query (10)'!AA2442))</f>
        <v/>
      </c>
      <c r="AD2442" s="38" t="str">
        <f>IF('query (10)'!AB2442="","",TRIM(IFERROR(_xlfn.TEXTBEFORE('query (10)'!AB2442,"("),'query (10)'!AB2442)))</f>
        <v>เริ่มซ่อมงาน PM แล้ว รับผิดชอบโดย KUNANON PARAWANWONG</v>
      </c>
      <c r="AE2442" s="38" t="str">
        <f>IFERROR(LOWER(TRIM(_xlfn.TEXTBEFORE(_xlfn.TEXTAFTER('query (10)'!AB2442,"("),")"))),"")</f>
        <v>parawanwong-k-3161@nsk.com</v>
      </c>
      <c r="AF2442" s="38" t="str">
        <f>IF('query (10)'!AD2442="","",TRIM('query (10)'!AD2442))</f>
        <v>ภูชิต กุลเสรี</v>
      </c>
      <c r="AG2442" s="38" t="str">
        <f>IF('query (10)'!AE2442="","",TRIM('query (10)'!AE2442))</f>
        <v>คุณานนต์ ปารวัณวงศ์</v>
      </c>
      <c r="AH2442" s="38" t="str">
        <f>IF('query (10)'!AF2442="","",IFERROR(VALUE('query (10)'!AF2442),""))</f>
        <v/>
      </c>
      <c r="AI2442" s="38" t="str">
        <f>IF('query (10)'!AG2442="","",TRIM('query (10)'!AG2442))</f>
        <v/>
      </c>
      <c r="AJ2442" s="38" t="str">
        <f>IF('query (10)'!AH2442="","",IFERROR(VALUE('query (10)'!AH2442),""))</f>
        <v/>
      </c>
      <c r="AK2442" s="38" t="str">
        <f>IF('query (10)'!AI2442="","",TRIM('query (10)'!AI2442))</f>
        <v/>
      </c>
      <c r="AL2442" s="42">
        <f t="shared" si="190"/>
        <v>2026</v>
      </c>
      <c r="AM2442" s="42" t="str">
        <f t="shared" si="191"/>
        <v>2026-04</v>
      </c>
      <c r="AN2442" s="42" t="str">
        <f t="shared" ca="1" si="192"/>
        <v/>
      </c>
      <c r="AO2442" s="42" t="str">
        <f t="shared" si="193"/>
        <v>CH-545 | AUTOMATIC VIBRATION TESTING M/C. | SB5 | FILTER | Time-based Maintenance | Mechanical | Inspection | Medium | change dry air filter ตามรอบการใช้งาน | FILTER | PTS-T-10509 | เริ่มซ่อมงาน PM แล้ว รับผิดชอบโดย KUNANON PARAWANWONG | คุณานนต์ ปารวัณวงศ์</v>
      </c>
      <c r="AP2442" s="42" t="str">
        <f>_xlfn.TEXTJOIN("; ",TRUE,IF(COUNTA('query (10)'!A2442:AK2442)&lt;=6,"NEAR_EMPTY_ROW",""),IF($K2442="","MISSING_STATUS",""),IF(AND($K2442="เสร็จสิ้น",$Z2442=""),"DONE_NO_ACTUAL_DATE",""),IF(AND($I2442="Condition-based Maintenance",$AH2442=""),"CBM_NO_MEASUREMENT",""),IF(OR($X2442="",$X2442=0),"INVALID_PERIOD",""),IF(AND($AA2442&lt;&gt;"",$AB2442&lt;&gt;"",$AB2442&lt;$AA2442),"DATE_SEQUENCE_ERROR",""),IF(AND($AB2442&lt;&gt;"",$AB2442&gt;DATE(2030,12,31)),"DATE_OUTLIER",""),IF($C2442="","MISSING_QRCODE",""),IF($J2442="UNKNOWN","UNKNOWN_PM_TYPE",""),IF($L2442="UNKNOWN","UNKNOWN_STATUS",""))</f>
        <v/>
      </c>
      <c r="AQ2442" s="42" t="str">
        <f t="shared" si="194"/>
        <v>NO</v>
      </c>
    </row>
    <row r="2443" spans="1:43" x14ac:dyDescent="0.3">
      <c r="A2443" s="38">
        <f>IF('query (10)'!A2443="","",'query (10)'!A2443)</f>
        <v>2695</v>
      </c>
      <c r="B2443" s="38">
        <f>IF('query (10)'!B2443="","",'query (10)'!B2443)</f>
        <v>20508</v>
      </c>
      <c r="C2443" s="38" t="str">
        <f>TRIM(UPPER('query (10)'!M2443))</f>
        <v>AS-987</v>
      </c>
      <c r="D2443" s="38" t="str">
        <f>TRIM(UPPER(IFERROR(_xlfn.TEXTBEFORE('query (10)'!L2443,"("),'query (10)'!L2443)))</f>
        <v>MATCHING &amp; BALL FILLING M/C</v>
      </c>
      <c r="E2443" s="38" t="str">
        <f>IFERROR(TRIM(UPPER(_xlfn.TEXTBEFORE(_xlfn.TEXTAFTER('query (10)'!L2443,"("),")"))),"")</f>
        <v/>
      </c>
      <c r="F2443" s="38" t="str">
        <f>TRIM('query (10)'!K2443)</f>
        <v>SB5</v>
      </c>
      <c r="G2443" s="38" t="str">
        <f>IF('query (10)'!J2443="","",'query (10)'!J2443)</f>
        <v>Filter</v>
      </c>
      <c r="H2443" s="38" t="str">
        <f>TRIM(UPPER('query (10)'!J2443))</f>
        <v>FILTER</v>
      </c>
      <c r="I2443" s="38" t="str">
        <f>IF('query (10)'!F2443="","",'query (10)'!F2443)</f>
        <v>Time-based Maintenance</v>
      </c>
      <c r="J2443" s="38" t="str">
        <f>IF('query (10)'!F2443="","",IFERROR(INDEX(Cleaning_Rules!$B$14:$B$17,MATCH(TRIM('query (10)'!F2443),Cleaning_Rules!$A$14:$A$17,0)),"UNKNOWN"))</f>
        <v>TBM</v>
      </c>
      <c r="K2443" s="38" t="str">
        <f>IF('query (10)'!G2443="","",'query (10)'!G2443)</f>
        <v>เสร็จสิ้น</v>
      </c>
      <c r="L2443" s="38" t="str">
        <f>IF('query (10)'!G2443="","MISSING",IFERROR(INDEX(Cleaning_Rules!$B$5:$B$10,MATCH(TRIM('query (10)'!G2443),Cleaning_Rules!$A$5:$A$10,0)),"UNKNOWN"))</f>
        <v>COMPLETED</v>
      </c>
      <c r="M2443" s="38" t="str">
        <f>IF('query (10)'!I2443="","",'query (10)'!I2443)</f>
        <v>Mechanical</v>
      </c>
      <c r="N2443" s="38" t="str">
        <f>IF('query (10)'!O2443="","",'query (10)'!O2443)</f>
        <v>Inspection</v>
      </c>
      <c r="O2443" s="38" t="str">
        <f>IF('query (10)'!P2443="","",'query (10)'!P2443)</f>
        <v>Medium</v>
      </c>
      <c r="P2443" s="38" t="str">
        <f>IF('query (10)'!N2443="","",'query (10)'!N2443)</f>
        <v>change air filter ตามรอบการใช้งาน</v>
      </c>
      <c r="Q2443" s="38" t="str">
        <f>TRIM('query (10)'!N2443)</f>
        <v>change air filter ตามรอบการใช้งาน</v>
      </c>
      <c r="R2443" s="38" t="str">
        <f>TRIM(UPPER('query (10)'!R2443))</f>
        <v/>
      </c>
      <c r="S2443" s="38" t="str">
        <f>TRIM(UPPER('query (10)'!S2443))</f>
        <v/>
      </c>
      <c r="T2443" s="38" t="str">
        <f>IF('query (10)'!Q2443="","",TRIM(UPPER('query (10)'!Q2443)))</f>
        <v/>
      </c>
      <c r="U2443" s="38" t="str">
        <f>IF('query (10)'!T2443="","",'query (10)'!T2443)</f>
        <v/>
      </c>
      <c r="V2443" s="39" t="str">
        <f>IF('query (10)'!T2443="","",IFERROR(VALUE('query (10)'!T2443),""))</f>
        <v/>
      </c>
      <c r="W2443" s="40">
        <f>IF('query (10)'!U2443="","",'query (10)'!U2443)</f>
        <v>0</v>
      </c>
      <c r="X2443" s="39">
        <f>IF('query (10)'!V2443="","",'query (10)'!V2443)</f>
        <v>360</v>
      </c>
      <c r="Y2443" s="41">
        <f>IF('query (10)'!W2443="","",'query (10)'!W2443)</f>
        <v>46136</v>
      </c>
      <c r="Z2443" s="41">
        <f>IF('query (10)'!X2443="","",'query (10)'!X2443)</f>
        <v>46154</v>
      </c>
      <c r="AA2443" s="41">
        <f>IF('query (10)'!Y2443="","",'query (10)'!Y2443)</f>
        <v>46154</v>
      </c>
      <c r="AB2443" s="41">
        <f>IF('query (10)'!Z2443="","",'query (10)'!Z2443)</f>
        <v>46514</v>
      </c>
      <c r="AC2443" s="38" t="str">
        <f>IF(OR('query (10)'!AA2443="",COUNTIF(Cleaning_Rules!$A$21:$A$26,TRIM('query (10)'!AA2443))&gt;0),"",TRIM('query (10)'!AA2443))</f>
        <v/>
      </c>
      <c r="AD2443" s="38" t="str">
        <f>IF('query (10)'!AB2443="","",TRIM(IFERROR(_xlfn.TEXTBEFORE('query (10)'!AB2443,"("),'query (10)'!AB2443)))</f>
        <v>เริ่มซ่อมงาน PM แล้ว รับผิดชอบโดย CHETSADA PHIWBANG</v>
      </c>
      <c r="AE2443" s="38" t="str">
        <f>IFERROR(LOWER(TRIM(_xlfn.TEXTBEFORE(_xlfn.TEXTAFTER('query (10)'!AB2443,"("),")"))),"")</f>
        <v>chetsada@nsk.com</v>
      </c>
      <c r="AF2443" s="38" t="str">
        <f>IF('query (10)'!AD2443="","",TRIM('query (10)'!AD2443))</f>
        <v>ภูชิต กุลเสรี</v>
      </c>
      <c r="AG2443" s="38" t="str">
        <f>IF('query (10)'!AE2443="","",TRIM('query (10)'!AE2443))</f>
        <v>เจษฎา ผิวบาง</v>
      </c>
      <c r="AH2443" s="38" t="str">
        <f>IF('query (10)'!AF2443="","",IFERROR(VALUE('query (10)'!AF2443),""))</f>
        <v/>
      </c>
      <c r="AI2443" s="38" t="str">
        <f>IF('query (10)'!AG2443="","",TRIM('query (10)'!AG2443))</f>
        <v/>
      </c>
      <c r="AJ2443" s="38" t="str">
        <f>IF('query (10)'!AH2443="","",IFERROR(VALUE('query (10)'!AH2443),""))</f>
        <v/>
      </c>
      <c r="AK2443" s="38" t="str">
        <f>IF('query (10)'!AI2443="","",TRIM('query (10)'!AI2443))</f>
        <v/>
      </c>
      <c r="AL2443" s="42">
        <f t="shared" si="190"/>
        <v>2026</v>
      </c>
      <c r="AM2443" s="42" t="str">
        <f t="shared" si="191"/>
        <v>2026-04</v>
      </c>
      <c r="AN2443" s="42" t="str">
        <f t="shared" ca="1" si="192"/>
        <v/>
      </c>
      <c r="AO2443" s="42" t="str">
        <f t="shared" si="193"/>
        <v>AS-987 | MATCHING &amp; BALL FILLING M/C | SB5 | FILTER | Time-based Maintenance | Mechanical | Inspection | Medium | change air filter ตามรอบการใช้งาน | เริ่มซ่อมงาน PM แล้ว รับผิดชอบโดย CHETSADA PHIWBANG | เจษฎา ผิวบาง</v>
      </c>
      <c r="AP2443" s="42" t="str">
        <f>_xlfn.TEXTJOIN("; ",TRUE,IF(COUNTA('query (10)'!A2443:AK2443)&lt;=6,"NEAR_EMPTY_ROW",""),IF($K2443="","MISSING_STATUS",""),IF(AND($K2443="เสร็จสิ้น",$Z2443=""),"DONE_NO_ACTUAL_DATE",""),IF(AND($I2443="Condition-based Maintenance",$AH2443=""),"CBM_NO_MEASUREMENT",""),IF(OR($X2443="",$X2443=0),"INVALID_PERIOD",""),IF(AND($AA2443&lt;&gt;"",$AB2443&lt;&gt;"",$AB2443&lt;$AA2443),"DATE_SEQUENCE_ERROR",""),IF(AND($AB2443&lt;&gt;"",$AB2443&gt;DATE(2030,12,31)),"DATE_OUTLIER",""),IF($C2443="","MISSING_QRCODE",""),IF($J2443="UNKNOWN","UNKNOWN_PM_TYPE",""),IF($L2443="UNKNOWN","UNKNOWN_STATUS",""))</f>
        <v/>
      </c>
      <c r="AQ2443" s="42" t="str">
        <f t="shared" si="194"/>
        <v>NO</v>
      </c>
    </row>
    <row r="2444" spans="1:43" x14ac:dyDescent="0.3">
      <c r="A2444" s="38">
        <f>IF('query (10)'!A2444="","",'query (10)'!A2444)</f>
        <v>2696</v>
      </c>
      <c r="B2444" s="38">
        <f>IF('query (10)'!B2444="","",'query (10)'!B2444)</f>
        <v>21266</v>
      </c>
      <c r="C2444" s="38" t="str">
        <f>TRIM(UPPER('query (10)'!M2444))</f>
        <v>GR-780</v>
      </c>
      <c r="D2444" s="38" t="str">
        <f>TRIM(UPPER(IFERROR(_xlfn.TEXTBEFORE('query (10)'!L2444,"("),'query (10)'!L2444)))</f>
        <v>INNER RING RACEWAY SUPER FINISH M/C</v>
      </c>
      <c r="E2444" s="38" t="str">
        <f>IFERROR(TRIM(UPPER(_xlfn.TEXTBEFORE(_xlfn.TEXTAFTER('query (10)'!L2444,"("),")"))),"")</f>
        <v/>
      </c>
      <c r="F2444" s="38" t="str">
        <f>TRIM('query (10)'!K2444)</f>
        <v>SB6</v>
      </c>
      <c r="G2444" s="38" t="str">
        <f>IF('query (10)'!J2444="","",'query (10)'!J2444)</f>
        <v>Accuracy</v>
      </c>
      <c r="H2444" s="38" t="str">
        <f>TRIM(UPPER('query (10)'!J2444))</f>
        <v>ACCURACY</v>
      </c>
      <c r="I2444" s="38" t="str">
        <f>IF('query (10)'!F2444="","",'query (10)'!F2444)</f>
        <v>Time-based Maintenance</v>
      </c>
      <c r="J2444" s="38" t="str">
        <f>IF('query (10)'!F2444="","",IFERROR(INDEX(Cleaning_Rules!$B$14:$B$17,MATCH(TRIM('query (10)'!F2444),Cleaning_Rules!$A$14:$A$17,0)),"UNKNOWN"))</f>
        <v>TBM</v>
      </c>
      <c r="K2444" s="38" t="str">
        <f>IF('query (10)'!G2444="","",'query (10)'!G2444)</f>
        <v>เสร็จสิ้น</v>
      </c>
      <c r="L2444" s="38" t="str">
        <f>IF('query (10)'!G2444="","MISSING",IFERROR(INDEX(Cleaning_Rules!$B$5:$B$10,MATCH(TRIM('query (10)'!G2444),Cleaning_Rules!$A$5:$A$10,0)),"UNKNOWN"))</f>
        <v>COMPLETED</v>
      </c>
      <c r="M2444" s="38" t="str">
        <f>IF('query (10)'!I2444="","",'query (10)'!I2444)</f>
        <v>Mechanical</v>
      </c>
      <c r="N2444" s="38" t="str">
        <f>IF('query (10)'!O2444="","",'query (10)'!O2444)</f>
        <v>Inspection</v>
      </c>
      <c r="O2444" s="38" t="str">
        <f>IF('query (10)'!P2444="","",'query (10)'!P2444)</f>
        <v>Medium</v>
      </c>
      <c r="P2444" s="38" t="str">
        <f>IF('query (10)'!N2444="","",'query (10)'!N2444)</f>
        <v>check center hight work head ตามรอบการใช้งาน</v>
      </c>
      <c r="Q2444" s="38" t="str">
        <f>TRIM('query (10)'!N2444)</f>
        <v>check center hight work head ตามรอบการใช้งาน</v>
      </c>
      <c r="R2444" s="38" t="str">
        <f>TRIM(UPPER('query (10)'!R2444))</f>
        <v/>
      </c>
      <c r="S2444" s="38" t="str">
        <f>TRIM(UPPER('query (10)'!S2444))</f>
        <v/>
      </c>
      <c r="T2444" s="38" t="str">
        <f>IF('query (10)'!Q2444="","",TRIM(UPPER('query (10)'!Q2444)))</f>
        <v/>
      </c>
      <c r="U2444" s="38" t="str">
        <f>IF('query (10)'!T2444="","",'query (10)'!T2444)</f>
        <v/>
      </c>
      <c r="V2444" s="39" t="str">
        <f>IF('query (10)'!T2444="","",IFERROR(VALUE('query (10)'!T2444),""))</f>
        <v/>
      </c>
      <c r="W2444" s="40">
        <f>IF('query (10)'!U2444="","",'query (10)'!U2444)</f>
        <v>0</v>
      </c>
      <c r="X2444" s="39">
        <f>IF('query (10)'!V2444="","",'query (10)'!V2444)</f>
        <v>1080</v>
      </c>
      <c r="Y2444" s="41">
        <f>IF('query (10)'!W2444="","",'query (10)'!W2444)</f>
        <v>46137</v>
      </c>
      <c r="Z2444" s="41">
        <f>IF('query (10)'!X2444="","",'query (10)'!X2444)</f>
        <v>46184</v>
      </c>
      <c r="AA2444" s="41">
        <f>IF('query (10)'!Y2444="","",'query (10)'!Y2444)</f>
        <v>46184</v>
      </c>
      <c r="AB2444" s="41">
        <f>IF('query (10)'!Z2444="","",'query (10)'!Z2444)</f>
        <v>47264</v>
      </c>
      <c r="AC2444" s="38" t="str">
        <f>IF(OR('query (10)'!AA2444="",COUNTIF(Cleaning_Rules!$A$21:$A$26,TRIM('query (10)'!AA2444))&gt;0),"",TRIM('query (10)'!AA2444))</f>
        <v/>
      </c>
      <c r="AD2444" s="38" t="str">
        <f>IF('query (10)'!AB2444="","",TRIM(IFERROR(_xlfn.TEXTBEFORE('query (10)'!AB2444,"("),'query (10)'!AB2444)))</f>
        <v>เริ่มซ่อมงาน PM แล้ว รับผิดชอบโดย PAHLA SEEDANG</v>
      </c>
      <c r="AE2444" s="38" t="str">
        <f>IFERROR(LOWER(TRIM(_xlfn.TEXTBEFORE(_xlfn.TEXTAFTER('query (10)'!AB2444,"("),")"))),"")</f>
        <v>pahla@nsk.com</v>
      </c>
      <c r="AF2444" s="38" t="str">
        <f>IF('query (10)'!AD2444="","",TRIM('query (10)'!AD2444))</f>
        <v>ภูชิต กุลเสรี</v>
      </c>
      <c r="AG2444" s="38" t="str">
        <f>IF('query (10)'!AE2444="","",TRIM('query (10)'!AE2444))</f>
        <v>ผะหลา สีแดง</v>
      </c>
      <c r="AH2444" s="38" t="str">
        <f>IF('query (10)'!AF2444="","",IFERROR(VALUE('query (10)'!AF2444),""))</f>
        <v/>
      </c>
      <c r="AI2444" s="38" t="str">
        <f>IF('query (10)'!AG2444="","",TRIM('query (10)'!AG2444))</f>
        <v/>
      </c>
      <c r="AJ2444" s="38" t="str">
        <f>IF('query (10)'!AH2444="","",IFERROR(VALUE('query (10)'!AH2444),""))</f>
        <v/>
      </c>
      <c r="AK2444" s="38" t="str">
        <f>IF('query (10)'!AI2444="","",TRIM('query (10)'!AI2444))</f>
        <v/>
      </c>
      <c r="AL2444" s="42">
        <f t="shared" si="190"/>
        <v>2026</v>
      </c>
      <c r="AM2444" s="42" t="str">
        <f t="shared" si="191"/>
        <v>2026-04</v>
      </c>
      <c r="AN2444" s="42" t="str">
        <f t="shared" ca="1" si="192"/>
        <v/>
      </c>
      <c r="AO2444" s="42" t="str">
        <f t="shared" si="193"/>
        <v>GR-780 | INNER RING RACEWAY SUPER FINISH M/C | SB6 | ACCURACY | Time-based Maintenance | Mechanical | Inspection | Medium | check center hight work head ตามรอบการใช้งาน | เริ่มซ่อมงาน PM แล้ว รับผิดชอบโดย PAHLA SEEDANG | ผะหลา สีแดง</v>
      </c>
      <c r="AP2444" s="42" t="str">
        <f>_xlfn.TEXTJOIN("; ",TRUE,IF(COUNTA('query (10)'!A2444:AK2444)&lt;=6,"NEAR_EMPTY_ROW",""),IF($K2444="","MISSING_STATUS",""),IF(AND($K2444="เสร็จสิ้น",$Z2444=""),"DONE_NO_ACTUAL_DATE",""),IF(AND($I2444="Condition-based Maintenance",$AH2444=""),"CBM_NO_MEASUREMENT",""),IF(OR($X2444="",$X2444=0),"INVALID_PERIOD",""),IF(AND($AA2444&lt;&gt;"",$AB2444&lt;&gt;"",$AB2444&lt;$AA2444),"DATE_SEQUENCE_ERROR",""),IF(AND($AB2444&lt;&gt;"",$AB2444&gt;DATE(2030,12,31)),"DATE_OUTLIER",""),IF($C2444="","MISSING_QRCODE",""),IF($J2444="UNKNOWN","UNKNOWN_PM_TYPE",""),IF($L2444="UNKNOWN","UNKNOWN_STATUS",""))</f>
        <v/>
      </c>
      <c r="AQ2444" s="42" t="str">
        <f t="shared" si="194"/>
        <v>NO</v>
      </c>
    </row>
    <row r="2445" spans="1:43" x14ac:dyDescent="0.3">
      <c r="A2445" s="38">
        <f>IF('query (10)'!A2445="","",'query (10)'!A2445)</f>
        <v>2698</v>
      </c>
      <c r="B2445" s="38">
        <f>IF('query (10)'!B2445="","",'query (10)'!B2445)</f>
        <v>21267</v>
      </c>
      <c r="C2445" s="38" t="str">
        <f>TRIM(UPPER('query (10)'!M2445))</f>
        <v>AS-788</v>
      </c>
      <c r="D2445" s="38" t="str">
        <f>TRIM(UPPER(IFERROR(_xlfn.TEXTBEFORE('query (10)'!L2445,"("),'query (10)'!L2445)))</f>
        <v>MATCHING &amp; BALL FILLING M/C</v>
      </c>
      <c r="E2445" s="38" t="str">
        <f>IFERROR(TRIM(UPPER(_xlfn.TEXTBEFORE(_xlfn.TEXTAFTER('query (10)'!L2445,"("),")"))),"")</f>
        <v/>
      </c>
      <c r="F2445" s="38" t="str">
        <f>TRIM('query (10)'!K2445)</f>
        <v>SB6</v>
      </c>
      <c r="G2445" s="38" t="str">
        <f>IF('query (10)'!J2445="","",'query (10)'!J2445)</f>
        <v>Accuracy</v>
      </c>
      <c r="H2445" s="38" t="str">
        <f>TRIM(UPPER('query (10)'!J2445))</f>
        <v>ACCURACY</v>
      </c>
      <c r="I2445" s="38" t="str">
        <f>IF('query (10)'!F2445="","",'query (10)'!F2445)</f>
        <v>Time-based Maintenance</v>
      </c>
      <c r="J2445" s="38" t="str">
        <f>IF('query (10)'!F2445="","",IFERROR(INDEX(Cleaning_Rules!$B$14:$B$17,MATCH(TRIM('query (10)'!F2445),Cleaning_Rules!$A$14:$A$17,0)),"UNKNOWN"))</f>
        <v>TBM</v>
      </c>
      <c r="K2445" s="38" t="str">
        <f>IF('query (10)'!G2445="","",'query (10)'!G2445)</f>
        <v>กำลังดำเนินการ</v>
      </c>
      <c r="L2445" s="38" t="str">
        <f>IF('query (10)'!G2445="","MISSING",IFERROR(INDEX(Cleaning_Rules!$B$5:$B$10,MATCH(TRIM('query (10)'!G2445),Cleaning_Rules!$A$5:$A$10,0)),"UNKNOWN"))</f>
        <v>IN_PROGRESS</v>
      </c>
      <c r="M2445" s="38" t="str">
        <f>IF('query (10)'!I2445="","",'query (10)'!I2445)</f>
        <v>Mechanical</v>
      </c>
      <c r="N2445" s="38" t="str">
        <f>IF('query (10)'!O2445="","",'query (10)'!O2445)</f>
        <v>Inspection</v>
      </c>
      <c r="O2445" s="38" t="str">
        <f>IF('query (10)'!P2445="","",'query (10)'!P2445)</f>
        <v>Medium</v>
      </c>
      <c r="P2445" s="38" t="str">
        <f>IF('query (10)'!N2445="","",'query (10)'!N2445)</f>
        <v>change air filter ตามรอบการใช้งาน</v>
      </c>
      <c r="Q2445" s="38" t="str">
        <f>TRIM('query (10)'!N2445)</f>
        <v>change air filter ตามรอบการใช้งาน</v>
      </c>
      <c r="R2445" s="38" t="str">
        <f>TRIM(UPPER('query (10)'!R2445))</f>
        <v/>
      </c>
      <c r="S2445" s="38" t="str">
        <f>TRIM(UPPER('query (10)'!S2445))</f>
        <v/>
      </c>
      <c r="T2445" s="38" t="str">
        <f>IF('query (10)'!Q2445="","",TRIM(UPPER('query (10)'!Q2445)))</f>
        <v/>
      </c>
      <c r="U2445" s="38" t="str">
        <f>IF('query (10)'!T2445="","",'query (10)'!T2445)</f>
        <v/>
      </c>
      <c r="V2445" s="39" t="str">
        <f>IF('query (10)'!T2445="","",IFERROR(VALUE('query (10)'!T2445),""))</f>
        <v/>
      </c>
      <c r="W2445" s="40">
        <f>IF('query (10)'!U2445="","",'query (10)'!U2445)</f>
        <v>0</v>
      </c>
      <c r="X2445" s="39">
        <f>IF('query (10)'!V2445="","",'query (10)'!V2445)</f>
        <v>360</v>
      </c>
      <c r="Y2445" s="41">
        <f>IF('query (10)'!W2445="","",'query (10)'!W2445)</f>
        <v>46137</v>
      </c>
      <c r="Z2445" s="41" t="str">
        <f>IF('query (10)'!X2445="","",'query (10)'!X2445)</f>
        <v/>
      </c>
      <c r="AA2445" s="41">
        <f>IF('query (10)'!Y2445="","",'query (10)'!Y2445)</f>
        <v>46137</v>
      </c>
      <c r="AB2445" s="41">
        <f>IF('query (10)'!Z2445="","",'query (10)'!Z2445)</f>
        <v>46497</v>
      </c>
      <c r="AC2445" s="38" t="str">
        <f>IF(OR('query (10)'!AA2445="",COUNTIF(Cleaning_Rules!$A$21:$A$26,TRIM('query (10)'!AA2445))&gt;0),"",TRIM('query (10)'!AA2445))</f>
        <v/>
      </c>
      <c r="AD2445" s="38" t="str">
        <f>IF('query (10)'!AB2445="","",TRIM(IFERROR(_xlfn.TEXTBEFORE('query (10)'!AB2445,"("),'query (10)'!AB2445)))</f>
        <v/>
      </c>
      <c r="AE2445" s="38" t="str">
        <f>IFERROR(LOWER(TRIM(_xlfn.TEXTBEFORE(_xlfn.TEXTAFTER('query (10)'!AB2445,"("),")"))),"")</f>
        <v/>
      </c>
      <c r="AF2445" s="38" t="str">
        <f>IF('query (10)'!AD2445="","",TRIM('query (10)'!AD2445))</f>
        <v>ภูชิต กุลเสรี</v>
      </c>
      <c r="AG2445" s="38" t="str">
        <f>IF('query (10)'!AE2445="","",TRIM('query (10)'!AE2445))</f>
        <v>จักรภัทร โคตรสมบัติ</v>
      </c>
      <c r="AH2445" s="38" t="str">
        <f>IF('query (10)'!AF2445="","",IFERROR(VALUE('query (10)'!AF2445),""))</f>
        <v/>
      </c>
      <c r="AI2445" s="38" t="str">
        <f>IF('query (10)'!AG2445="","",TRIM('query (10)'!AG2445))</f>
        <v/>
      </c>
      <c r="AJ2445" s="38" t="str">
        <f>IF('query (10)'!AH2445="","",IFERROR(VALUE('query (10)'!AH2445),""))</f>
        <v/>
      </c>
      <c r="AK2445" s="38" t="str">
        <f>IF('query (10)'!AI2445="","",TRIM('query (10)'!AI2445))</f>
        <v/>
      </c>
      <c r="AL2445" s="42">
        <f t="shared" si="190"/>
        <v>2026</v>
      </c>
      <c r="AM2445" s="42" t="str">
        <f t="shared" si="191"/>
        <v>2026-04</v>
      </c>
      <c r="AN2445" s="42" t="str">
        <f t="shared" ca="1" si="192"/>
        <v>ON_SCHEDULE</v>
      </c>
      <c r="AO2445" s="42" t="str">
        <f t="shared" si="193"/>
        <v>AS-788 | MATCHING &amp; BALL FILLING M/C | SB6 | ACCURACY | Time-based Maintenance | Mechanical | Inspection | Medium | change air filter ตามรอบการใช้งาน | จักรภัทร โคตรสมบัติ</v>
      </c>
      <c r="AP2445" s="42" t="str">
        <f>_xlfn.TEXTJOIN("; ",TRUE,IF(COUNTA('query (10)'!A2445:AK2445)&lt;=6,"NEAR_EMPTY_ROW",""),IF($K2445="","MISSING_STATUS",""),IF(AND($K2445="เสร็จสิ้น",$Z2445=""),"DONE_NO_ACTUAL_DATE",""),IF(AND($I2445="Condition-based Maintenance",$AH2445=""),"CBM_NO_MEASUREMENT",""),IF(OR($X2445="",$X2445=0),"INVALID_PERIOD",""),IF(AND($AA2445&lt;&gt;"",$AB2445&lt;&gt;"",$AB2445&lt;$AA2445),"DATE_SEQUENCE_ERROR",""),IF(AND($AB2445&lt;&gt;"",$AB2445&gt;DATE(2030,12,31)),"DATE_OUTLIER",""),IF($C2445="","MISSING_QRCODE",""),IF($J2445="UNKNOWN","UNKNOWN_PM_TYPE",""),IF($L2445="UNKNOWN","UNKNOWN_STATUS",""))</f>
        <v/>
      </c>
      <c r="AQ2445" s="42" t="str">
        <f t="shared" si="194"/>
        <v>NO</v>
      </c>
    </row>
    <row r="2446" spans="1:43" x14ac:dyDescent="0.3">
      <c r="A2446" s="38">
        <f>IF('query (10)'!A2446="","",'query (10)'!A2446)</f>
        <v>2699</v>
      </c>
      <c r="B2446" s="38">
        <f>IF('query (10)'!B2446="","",'query (10)'!B2446)</f>
        <v>21268</v>
      </c>
      <c r="C2446" s="38" t="str">
        <f>TRIM(UPPER('query (10)'!M2446))</f>
        <v>CH-796</v>
      </c>
      <c r="D2446" s="38" t="str">
        <f>TRIM(UPPER(IFERROR(_xlfn.TEXTBEFORE('query (10)'!L2446,"("),'query (10)'!L2446)))</f>
        <v>AUTOMATIC VIBRATION TESTING M/C.</v>
      </c>
      <c r="E2446" s="38" t="str">
        <f>IFERROR(TRIM(UPPER(_xlfn.TEXTBEFORE(_xlfn.TEXTAFTER('query (10)'!L2446,"("),")"))),"")</f>
        <v/>
      </c>
      <c r="F2446" s="38" t="str">
        <f>TRIM('query (10)'!K2446)</f>
        <v>SB6</v>
      </c>
      <c r="G2446" s="38" t="str">
        <f>IF('query (10)'!J2446="","",'query (10)'!J2446)</f>
        <v>Filter</v>
      </c>
      <c r="H2446" s="38" t="str">
        <f>TRIM(UPPER('query (10)'!J2446))</f>
        <v>FILTER</v>
      </c>
      <c r="I2446" s="38" t="str">
        <f>IF('query (10)'!F2446="","",'query (10)'!F2446)</f>
        <v>Time-based Maintenance</v>
      </c>
      <c r="J2446" s="38" t="str">
        <f>IF('query (10)'!F2446="","",IFERROR(INDEX(Cleaning_Rules!$B$14:$B$17,MATCH(TRIM('query (10)'!F2446),Cleaning_Rules!$A$14:$A$17,0)),"UNKNOWN"))</f>
        <v>TBM</v>
      </c>
      <c r="K2446" s="38" t="str">
        <f>IF('query (10)'!G2446="","",'query (10)'!G2446)</f>
        <v>กำลังดำเนินการ</v>
      </c>
      <c r="L2446" s="38" t="str">
        <f>IF('query (10)'!G2446="","MISSING",IFERROR(INDEX(Cleaning_Rules!$B$5:$B$10,MATCH(TRIM('query (10)'!G2446),Cleaning_Rules!$A$5:$A$10,0)),"UNKNOWN"))</f>
        <v>IN_PROGRESS</v>
      </c>
      <c r="M2446" s="38" t="str">
        <f>IF('query (10)'!I2446="","",'query (10)'!I2446)</f>
        <v>Mechanical</v>
      </c>
      <c r="N2446" s="38" t="str">
        <f>IF('query (10)'!O2446="","",'query (10)'!O2446)</f>
        <v>Inspection</v>
      </c>
      <c r="O2446" s="38" t="str">
        <f>IF('query (10)'!P2446="","",'query (10)'!P2446)</f>
        <v>Medium</v>
      </c>
      <c r="P2446" s="38" t="str">
        <f>IF('query (10)'!N2446="","",'query (10)'!N2446)</f>
        <v>change dry air filter ตามรอบการใช้งาน</v>
      </c>
      <c r="Q2446" s="38" t="str">
        <f>TRIM('query (10)'!N2446)</f>
        <v>change dry air filter ตามรอบการใช้งาน</v>
      </c>
      <c r="R2446" s="38" t="str">
        <f>TRIM(UPPER('query (10)'!R2446))</f>
        <v>FILTER</v>
      </c>
      <c r="S2446" s="38" t="str">
        <f>TRIM(UPPER('query (10)'!S2446))</f>
        <v>PTS-T-10509</v>
      </c>
      <c r="T2446" s="38" t="str">
        <f>IF('query (10)'!Q2446="","",TRIM(UPPER('query (10)'!Q2446)))</f>
        <v/>
      </c>
      <c r="U2446" s="38" t="str">
        <f>IF('query (10)'!T2446="","",'query (10)'!T2446)</f>
        <v/>
      </c>
      <c r="V2446" s="39" t="str">
        <f>IF('query (10)'!T2446="","",IFERROR(VALUE('query (10)'!T2446),""))</f>
        <v/>
      </c>
      <c r="W2446" s="40">
        <f>IF('query (10)'!U2446="","",'query (10)'!U2446)</f>
        <v>0</v>
      </c>
      <c r="X2446" s="39">
        <f>IF('query (10)'!V2446="","",'query (10)'!V2446)</f>
        <v>360</v>
      </c>
      <c r="Y2446" s="41">
        <f>IF('query (10)'!W2446="","",'query (10)'!W2446)</f>
        <v>46137</v>
      </c>
      <c r="Z2446" s="41" t="str">
        <f>IF('query (10)'!X2446="","",'query (10)'!X2446)</f>
        <v/>
      </c>
      <c r="AA2446" s="41">
        <f>IF('query (10)'!Y2446="","",'query (10)'!Y2446)</f>
        <v>46137</v>
      </c>
      <c r="AB2446" s="41">
        <f>IF('query (10)'!Z2446="","",'query (10)'!Z2446)</f>
        <v>46497</v>
      </c>
      <c r="AC2446" s="38" t="str">
        <f>IF(OR('query (10)'!AA2446="",COUNTIF(Cleaning_Rules!$A$21:$A$26,TRIM('query (10)'!AA2446))&gt;0),"",TRIM('query (10)'!AA2446))</f>
        <v/>
      </c>
      <c r="AD2446" s="38" t="str">
        <f>IF('query (10)'!AB2446="","",TRIM(IFERROR(_xlfn.TEXTBEFORE('query (10)'!AB2446,"("),'query (10)'!AB2446)))</f>
        <v/>
      </c>
      <c r="AE2446" s="38" t="str">
        <f>IFERROR(LOWER(TRIM(_xlfn.TEXTBEFORE(_xlfn.TEXTAFTER('query (10)'!AB2446,"("),")"))),"")</f>
        <v/>
      </c>
      <c r="AF2446" s="38" t="str">
        <f>IF('query (10)'!AD2446="","",TRIM('query (10)'!AD2446))</f>
        <v>ภูชิต กุลเสรี</v>
      </c>
      <c r="AG2446" s="38" t="str">
        <f>IF('query (10)'!AE2446="","",TRIM('query (10)'!AE2446))</f>
        <v>จักรภัทร โคตรสมบัติ</v>
      </c>
      <c r="AH2446" s="38" t="str">
        <f>IF('query (10)'!AF2446="","",IFERROR(VALUE('query (10)'!AF2446),""))</f>
        <v/>
      </c>
      <c r="AI2446" s="38" t="str">
        <f>IF('query (10)'!AG2446="","",TRIM('query (10)'!AG2446))</f>
        <v/>
      </c>
      <c r="AJ2446" s="38" t="str">
        <f>IF('query (10)'!AH2446="","",IFERROR(VALUE('query (10)'!AH2446),""))</f>
        <v/>
      </c>
      <c r="AK2446" s="38" t="str">
        <f>IF('query (10)'!AI2446="","",TRIM('query (10)'!AI2446))</f>
        <v/>
      </c>
      <c r="AL2446" s="42">
        <f t="shared" si="190"/>
        <v>2026</v>
      </c>
      <c r="AM2446" s="42" t="str">
        <f t="shared" si="191"/>
        <v>2026-04</v>
      </c>
      <c r="AN2446" s="42" t="str">
        <f t="shared" ca="1" si="192"/>
        <v>ON_SCHEDULE</v>
      </c>
      <c r="AO2446" s="42" t="str">
        <f t="shared" si="193"/>
        <v>CH-796 | AUTOMATIC VIBRATION TESTING M/C. | SB6 | FILTER | Time-based Maintenance | Mechanical | Inspection | Medium | change dry air filter ตามรอบการใช้งาน | FILTER | PTS-T-10509 | จักรภัทร โคตรสมบัติ</v>
      </c>
      <c r="AP2446" s="42" t="str">
        <f>_xlfn.TEXTJOIN("; ",TRUE,IF(COUNTA('query (10)'!A2446:AK2446)&lt;=6,"NEAR_EMPTY_ROW",""),IF($K2446="","MISSING_STATUS",""),IF(AND($K2446="เสร็จสิ้น",$Z2446=""),"DONE_NO_ACTUAL_DATE",""),IF(AND($I2446="Condition-based Maintenance",$AH2446=""),"CBM_NO_MEASUREMENT",""),IF(OR($X2446="",$X2446=0),"INVALID_PERIOD",""),IF(AND($AA2446&lt;&gt;"",$AB2446&lt;&gt;"",$AB2446&lt;$AA2446),"DATE_SEQUENCE_ERROR",""),IF(AND($AB2446&lt;&gt;"",$AB2446&gt;DATE(2030,12,31)),"DATE_OUTLIER",""),IF($C2446="","MISSING_QRCODE",""),IF($J2446="UNKNOWN","UNKNOWN_PM_TYPE",""),IF($L2446="UNKNOWN","UNKNOWN_STATUS",""))</f>
        <v/>
      </c>
      <c r="AQ2446" s="42" t="str">
        <f t="shared" si="194"/>
        <v>NO</v>
      </c>
    </row>
    <row r="2447" spans="1:43" x14ac:dyDescent="0.3">
      <c r="A2447" s="38">
        <f>IF('query (10)'!A2447="","",'query (10)'!A2447)</f>
        <v>2700</v>
      </c>
      <c r="B2447" s="38">
        <f>IF('query (10)'!B2447="","",'query (10)'!B2447)</f>
        <v>21269</v>
      </c>
      <c r="C2447" s="38" t="str">
        <f>TRIM(UPPER('query (10)'!M2447))</f>
        <v>CH-797</v>
      </c>
      <c r="D2447" s="38" t="str">
        <f>TRIM(UPPER(IFERROR(_xlfn.TEXTBEFORE('query (10)'!L2447,"("),'query (10)'!L2447)))</f>
        <v>NOISE MANUAL INSPECTION M/C.</v>
      </c>
      <c r="E2447" s="38" t="str">
        <f>IFERROR(TRIM(UPPER(_xlfn.TEXTBEFORE(_xlfn.TEXTAFTER('query (10)'!L2447,"("),")"))),"")</f>
        <v/>
      </c>
      <c r="F2447" s="38" t="str">
        <f>TRIM('query (10)'!K2447)</f>
        <v>SB6</v>
      </c>
      <c r="G2447" s="38" t="str">
        <f>IF('query (10)'!J2447="","",'query (10)'!J2447)</f>
        <v>Filter</v>
      </c>
      <c r="H2447" s="38" t="str">
        <f>TRIM(UPPER('query (10)'!J2447))</f>
        <v>FILTER</v>
      </c>
      <c r="I2447" s="38" t="str">
        <f>IF('query (10)'!F2447="","",'query (10)'!F2447)</f>
        <v>Time-based Maintenance</v>
      </c>
      <c r="J2447" s="38" t="str">
        <f>IF('query (10)'!F2447="","",IFERROR(INDEX(Cleaning_Rules!$B$14:$B$17,MATCH(TRIM('query (10)'!F2447),Cleaning_Rules!$A$14:$A$17,0)),"UNKNOWN"))</f>
        <v>TBM</v>
      </c>
      <c r="K2447" s="38" t="str">
        <f>IF('query (10)'!G2447="","",'query (10)'!G2447)</f>
        <v>กำลังดำเนินการ</v>
      </c>
      <c r="L2447" s="38" t="str">
        <f>IF('query (10)'!G2447="","MISSING",IFERROR(INDEX(Cleaning_Rules!$B$5:$B$10,MATCH(TRIM('query (10)'!G2447),Cleaning_Rules!$A$5:$A$10,0)),"UNKNOWN"))</f>
        <v>IN_PROGRESS</v>
      </c>
      <c r="M2447" s="38" t="str">
        <f>IF('query (10)'!I2447="","",'query (10)'!I2447)</f>
        <v>Mechanical</v>
      </c>
      <c r="N2447" s="38" t="str">
        <f>IF('query (10)'!O2447="","",'query (10)'!O2447)</f>
        <v>Inspection</v>
      </c>
      <c r="O2447" s="38" t="str">
        <f>IF('query (10)'!P2447="","",'query (10)'!P2447)</f>
        <v>Medium</v>
      </c>
      <c r="P2447" s="38" t="str">
        <f>IF('query (10)'!N2447="","",'query (10)'!N2447)</f>
        <v>change dry air filter ตามรอบการใช้งาน</v>
      </c>
      <c r="Q2447" s="38" t="str">
        <f>TRIM('query (10)'!N2447)</f>
        <v>change dry air filter ตามรอบการใช้งาน</v>
      </c>
      <c r="R2447" s="38" t="str">
        <f>TRIM(UPPER('query (10)'!R2447))</f>
        <v>FILTER</v>
      </c>
      <c r="S2447" s="38" t="str">
        <f>TRIM(UPPER('query (10)'!S2447))</f>
        <v>PTS-T-105E</v>
      </c>
      <c r="T2447" s="38" t="str">
        <f>IF('query (10)'!Q2447="","",TRIM(UPPER('query (10)'!Q2447)))</f>
        <v/>
      </c>
      <c r="U2447" s="38" t="str">
        <f>IF('query (10)'!T2447="","",'query (10)'!T2447)</f>
        <v/>
      </c>
      <c r="V2447" s="39" t="str">
        <f>IF('query (10)'!T2447="","",IFERROR(VALUE('query (10)'!T2447),""))</f>
        <v/>
      </c>
      <c r="W2447" s="40">
        <f>IF('query (10)'!U2447="","",'query (10)'!U2447)</f>
        <v>0</v>
      </c>
      <c r="X2447" s="39">
        <f>IF('query (10)'!V2447="","",'query (10)'!V2447)</f>
        <v>360</v>
      </c>
      <c r="Y2447" s="41">
        <f>IF('query (10)'!W2447="","",'query (10)'!W2447)</f>
        <v>46137</v>
      </c>
      <c r="Z2447" s="41" t="str">
        <f>IF('query (10)'!X2447="","",'query (10)'!X2447)</f>
        <v/>
      </c>
      <c r="AA2447" s="41">
        <f>IF('query (10)'!Y2447="","",'query (10)'!Y2447)</f>
        <v>46137</v>
      </c>
      <c r="AB2447" s="41">
        <f>IF('query (10)'!Z2447="","",'query (10)'!Z2447)</f>
        <v>46497</v>
      </c>
      <c r="AC2447" s="38" t="str">
        <f>IF(OR('query (10)'!AA2447="",COUNTIF(Cleaning_Rules!$A$21:$A$26,TRIM('query (10)'!AA2447))&gt;0),"",TRIM('query (10)'!AA2447))</f>
        <v/>
      </c>
      <c r="AD2447" s="38" t="str">
        <f>IF('query (10)'!AB2447="","",TRIM(IFERROR(_xlfn.TEXTBEFORE('query (10)'!AB2447,"("),'query (10)'!AB2447)))</f>
        <v/>
      </c>
      <c r="AE2447" s="38" t="str">
        <f>IFERROR(LOWER(TRIM(_xlfn.TEXTBEFORE(_xlfn.TEXTAFTER('query (10)'!AB2447,"("),")"))),"")</f>
        <v/>
      </c>
      <c r="AF2447" s="38" t="str">
        <f>IF('query (10)'!AD2447="","",TRIM('query (10)'!AD2447))</f>
        <v>ภูชิต กุลเสรี</v>
      </c>
      <c r="AG2447" s="38" t="str">
        <f>IF('query (10)'!AE2447="","",TRIM('query (10)'!AE2447))</f>
        <v>จักรภัทร โคตรสมบัติ</v>
      </c>
      <c r="AH2447" s="38" t="str">
        <f>IF('query (10)'!AF2447="","",IFERROR(VALUE('query (10)'!AF2447),""))</f>
        <v/>
      </c>
      <c r="AI2447" s="38" t="str">
        <f>IF('query (10)'!AG2447="","",TRIM('query (10)'!AG2447))</f>
        <v/>
      </c>
      <c r="AJ2447" s="38" t="str">
        <f>IF('query (10)'!AH2447="","",IFERROR(VALUE('query (10)'!AH2447),""))</f>
        <v/>
      </c>
      <c r="AK2447" s="38" t="str">
        <f>IF('query (10)'!AI2447="","",TRIM('query (10)'!AI2447))</f>
        <v/>
      </c>
      <c r="AL2447" s="42">
        <f t="shared" si="190"/>
        <v>2026</v>
      </c>
      <c r="AM2447" s="42" t="str">
        <f t="shared" si="191"/>
        <v>2026-04</v>
      </c>
      <c r="AN2447" s="42" t="str">
        <f t="shared" ca="1" si="192"/>
        <v>ON_SCHEDULE</v>
      </c>
      <c r="AO2447" s="42" t="str">
        <f t="shared" si="193"/>
        <v>CH-797 | NOISE MANUAL INSPECTION M/C. | SB6 | FILTER | Time-based Maintenance | Mechanical | Inspection | Medium | change dry air filter ตามรอบการใช้งาน | FILTER | PTS-T-105E | จักรภัทร โคตรสมบัติ</v>
      </c>
      <c r="AP2447" s="42" t="str">
        <f>_xlfn.TEXTJOIN("; ",TRUE,IF(COUNTA('query (10)'!A2447:AK2447)&lt;=6,"NEAR_EMPTY_ROW",""),IF($K2447="","MISSING_STATUS",""),IF(AND($K2447="เสร็จสิ้น",$Z2447=""),"DONE_NO_ACTUAL_DATE",""),IF(AND($I2447="Condition-based Maintenance",$AH2447=""),"CBM_NO_MEASUREMENT",""),IF(OR($X2447="",$X2447=0),"INVALID_PERIOD",""),IF(AND($AA2447&lt;&gt;"",$AB2447&lt;&gt;"",$AB2447&lt;$AA2447),"DATE_SEQUENCE_ERROR",""),IF(AND($AB2447&lt;&gt;"",$AB2447&gt;DATE(2030,12,31)),"DATE_OUTLIER",""),IF($C2447="","MISSING_QRCODE",""),IF($J2447="UNKNOWN","UNKNOWN_PM_TYPE",""),IF($L2447="UNKNOWN","UNKNOWN_STATUS",""))</f>
        <v/>
      </c>
      <c r="AQ2447" s="42" t="str">
        <f t="shared" si="194"/>
        <v>NO</v>
      </c>
    </row>
    <row r="2448" spans="1:43" x14ac:dyDescent="0.3">
      <c r="A2448" s="38">
        <f>IF('query (10)'!A2448="","",'query (10)'!A2448)</f>
        <v>2702</v>
      </c>
      <c r="B2448" s="38" t="str">
        <f>IF('query (10)'!B2448="","",'query (10)'!B2448)</f>
        <v/>
      </c>
      <c r="C2448" s="38" t="str">
        <f>TRIM(UPPER('query (10)'!M2448))</f>
        <v>GR-777</v>
      </c>
      <c r="D2448" s="38" t="str">
        <f>TRIM(UPPER(IFERROR(_xlfn.TEXTBEFORE('query (10)'!L2448,"("),'query (10)'!L2448)))</f>
        <v>INNER RING RACEWAY GRINDING M/C</v>
      </c>
      <c r="E2448" s="38" t="str">
        <f>IFERROR(TRIM(UPPER(_xlfn.TEXTBEFORE(_xlfn.TEXTAFTER('query (10)'!L2448,"("),")"))),"")</f>
        <v/>
      </c>
      <c r="F2448" s="38" t="str">
        <f>TRIM('query (10)'!K2448)</f>
        <v>SB6</v>
      </c>
      <c r="G2448" s="38" t="str">
        <f>IF('query (10)'!J2448="","",'query (10)'!J2448)</f>
        <v xml:space="preserve">Lubricant </v>
      </c>
      <c r="H2448" s="38" t="str">
        <f>TRIM(UPPER('query (10)'!J2448))</f>
        <v>LUBRICANT</v>
      </c>
      <c r="I2448" s="38" t="str">
        <f>IF('query (10)'!F2448="","",'query (10)'!F2448)</f>
        <v>Time-based Maintenance</v>
      </c>
      <c r="J2448" s="38" t="str">
        <f>IF('query (10)'!F2448="","",IFERROR(INDEX(Cleaning_Rules!$B$14:$B$17,MATCH(TRIM('query (10)'!F2448),Cleaning_Rules!$A$14:$A$17,0)),"UNKNOWN"))</f>
        <v>TBM</v>
      </c>
      <c r="K2448" s="38" t="str">
        <f>IF('query (10)'!G2448="","",'query (10)'!G2448)</f>
        <v>แผนใหม่</v>
      </c>
      <c r="L2448" s="38" t="str">
        <f>IF('query (10)'!G2448="","MISSING",IFERROR(INDEX(Cleaning_Rules!$B$5:$B$10,MATCH(TRIM('query (10)'!G2448),Cleaning_Rules!$A$5:$A$10,0)),"UNKNOWN"))</f>
        <v>NEW_PLAN</v>
      </c>
      <c r="M2448" s="38" t="str">
        <f>IF('query (10)'!I2448="","",'query (10)'!I2448)</f>
        <v>Mechanical</v>
      </c>
      <c r="N2448" s="38" t="str">
        <f>IF('query (10)'!O2448="","",'query (10)'!O2448)</f>
        <v>Inspection</v>
      </c>
      <c r="O2448" s="38" t="str">
        <f>IF('query (10)'!P2448="","",'query (10)'!P2448)</f>
        <v>Medium</v>
      </c>
      <c r="P2448" s="38" t="str">
        <f>IF('query (10)'!N2448="","",'query (10)'!N2448)</f>
        <v>cleaning ventury ตามรอบการใช้งาน</v>
      </c>
      <c r="Q2448" s="38" t="str">
        <f>TRIM('query (10)'!N2448)</f>
        <v>cleaning ventury ตามรอบการใช้งาน</v>
      </c>
      <c r="R2448" s="38" t="str">
        <f>TRIM(UPPER('query (10)'!R2448))</f>
        <v/>
      </c>
      <c r="S2448" s="38" t="str">
        <f>TRIM(UPPER('query (10)'!S2448))</f>
        <v/>
      </c>
      <c r="T2448" s="38" t="str">
        <f>IF('query (10)'!Q2448="","",TRIM(UPPER('query (10)'!Q2448)))</f>
        <v/>
      </c>
      <c r="U2448" s="38" t="str">
        <f>IF('query (10)'!T2448="","",'query (10)'!T2448)</f>
        <v/>
      </c>
      <c r="V2448" s="39" t="str">
        <f>IF('query (10)'!T2448="","",IFERROR(VALUE('query (10)'!T2448),""))</f>
        <v/>
      </c>
      <c r="W2448" s="40">
        <f>IF('query (10)'!U2448="","",'query (10)'!U2448)</f>
        <v>0</v>
      </c>
      <c r="X2448" s="39">
        <f>IF('query (10)'!V2448="","",'query (10)'!V2448)</f>
        <v>180</v>
      </c>
      <c r="Y2448" s="41">
        <f>IF('query (10)'!W2448="","",'query (10)'!W2448)</f>
        <v>46137</v>
      </c>
      <c r="Z2448" s="41" t="str">
        <f>IF('query (10)'!X2448="","",'query (10)'!X2448)</f>
        <v/>
      </c>
      <c r="AA2448" s="41">
        <f>IF('query (10)'!Y2448="","",'query (10)'!Y2448)</f>
        <v>46137</v>
      </c>
      <c r="AB2448" s="41">
        <f>IF('query (10)'!Z2448="","",'query (10)'!Z2448)</f>
        <v>46317</v>
      </c>
      <c r="AC2448" s="38" t="str">
        <f>IF(OR('query (10)'!AA2448="",COUNTIF(Cleaning_Rules!$A$21:$A$26,TRIM('query (10)'!AA2448))&gt;0),"",TRIM('query (10)'!AA2448))</f>
        <v/>
      </c>
      <c r="AD2448" s="38" t="str">
        <f>IF('query (10)'!AB2448="","",TRIM(IFERROR(_xlfn.TEXTBEFORE('query (10)'!AB2448,"("),'query (10)'!AB2448)))</f>
        <v/>
      </c>
      <c r="AE2448" s="38" t="str">
        <f>IFERROR(LOWER(TRIM(_xlfn.TEXTBEFORE(_xlfn.TEXTAFTER('query (10)'!AB2448,"("),")"))),"")</f>
        <v/>
      </c>
      <c r="AF2448" s="38" t="str">
        <f>IF('query (10)'!AD2448="","",TRIM('query (10)'!AD2448))</f>
        <v>ภูชิต กุลเสรี</v>
      </c>
      <c r="AG2448" s="38" t="str">
        <f>IF('query (10)'!AE2448="","",TRIM('query (10)'!AE2448))</f>
        <v>ภูชิต กุลเสรี</v>
      </c>
      <c r="AH2448" s="38" t="str">
        <f>IF('query (10)'!AF2448="","",IFERROR(VALUE('query (10)'!AF2448),""))</f>
        <v/>
      </c>
      <c r="AI2448" s="38" t="str">
        <f>IF('query (10)'!AG2448="","",TRIM('query (10)'!AG2448))</f>
        <v/>
      </c>
      <c r="AJ2448" s="38" t="str">
        <f>IF('query (10)'!AH2448="","",IFERROR(VALUE('query (10)'!AH2448),""))</f>
        <v/>
      </c>
      <c r="AK2448" s="38" t="str">
        <f>IF('query (10)'!AI2448="","",TRIM('query (10)'!AI2448))</f>
        <v/>
      </c>
      <c r="AL2448" s="42">
        <f t="shared" si="190"/>
        <v>2026</v>
      </c>
      <c r="AM2448" s="42" t="str">
        <f t="shared" si="191"/>
        <v>2026-04</v>
      </c>
      <c r="AN2448" s="42" t="str">
        <f t="shared" ca="1" si="192"/>
        <v>ON_SCHEDULE</v>
      </c>
      <c r="AO2448" s="42" t="str">
        <f t="shared" si="193"/>
        <v>GR-777 | INNER RING RACEWAY GRINDING M/C | SB6 | LUBRICANT | Time-based Maintenance | Mechanical | Inspection | Medium | cleaning ventury ตามรอบการใช้งาน | ภูชิต กุลเสรี</v>
      </c>
      <c r="AP2448" s="42" t="str">
        <f>_xlfn.TEXTJOIN("; ",TRUE,IF(COUNTA('query (10)'!A2448:AK2448)&lt;=6,"NEAR_EMPTY_ROW",""),IF($K2448="","MISSING_STATUS",""),IF(AND($K2448="เสร็จสิ้น",$Z2448=""),"DONE_NO_ACTUAL_DATE",""),IF(AND($I2448="Condition-based Maintenance",$AH2448=""),"CBM_NO_MEASUREMENT",""),IF(OR($X2448="",$X2448=0),"INVALID_PERIOD",""),IF(AND($AA2448&lt;&gt;"",$AB2448&lt;&gt;"",$AB2448&lt;$AA2448),"DATE_SEQUENCE_ERROR",""),IF(AND($AB2448&lt;&gt;"",$AB2448&gt;DATE(2030,12,31)),"DATE_OUTLIER",""),IF($C2448="","MISSING_QRCODE",""),IF($J2448="UNKNOWN","UNKNOWN_PM_TYPE",""),IF($L2448="UNKNOWN","UNKNOWN_STATUS",""))</f>
        <v/>
      </c>
      <c r="AQ2448" s="42" t="str">
        <f t="shared" si="194"/>
        <v>NO</v>
      </c>
    </row>
    <row r="2449" spans="1:43" x14ac:dyDescent="0.3">
      <c r="A2449" s="38">
        <f>IF('query (10)'!A2449="","",'query (10)'!A2449)</f>
        <v>2703</v>
      </c>
      <c r="B2449" s="38" t="str">
        <f>IF('query (10)'!B2449="","",'query (10)'!B2449)</f>
        <v/>
      </c>
      <c r="C2449" s="38" t="str">
        <f>TRIM(UPPER('query (10)'!M2449))</f>
        <v>GR-778</v>
      </c>
      <c r="D2449" s="38" t="str">
        <f>TRIM(UPPER(IFERROR(_xlfn.TEXTBEFORE('query (10)'!L2449,"("),'query (10)'!L2449)))</f>
        <v>INNER RING BORE GRINDING M/C</v>
      </c>
      <c r="E2449" s="38" t="str">
        <f>IFERROR(TRIM(UPPER(_xlfn.TEXTBEFORE(_xlfn.TEXTAFTER('query (10)'!L2449,"("),")"))),"")</f>
        <v/>
      </c>
      <c r="F2449" s="38" t="str">
        <f>TRIM('query (10)'!K2449)</f>
        <v>SB6</v>
      </c>
      <c r="G2449" s="38" t="str">
        <f>IF('query (10)'!J2449="","",'query (10)'!J2449)</f>
        <v xml:space="preserve">Lubricant </v>
      </c>
      <c r="H2449" s="38" t="str">
        <f>TRIM(UPPER('query (10)'!J2449))</f>
        <v>LUBRICANT</v>
      </c>
      <c r="I2449" s="38" t="str">
        <f>IF('query (10)'!F2449="","",'query (10)'!F2449)</f>
        <v>Time-based Maintenance</v>
      </c>
      <c r="J2449" s="38" t="str">
        <f>IF('query (10)'!F2449="","",IFERROR(INDEX(Cleaning_Rules!$B$14:$B$17,MATCH(TRIM('query (10)'!F2449),Cleaning_Rules!$A$14:$A$17,0)),"UNKNOWN"))</f>
        <v>TBM</v>
      </c>
      <c r="K2449" s="38" t="str">
        <f>IF('query (10)'!G2449="","",'query (10)'!G2449)</f>
        <v>แผนใหม่</v>
      </c>
      <c r="L2449" s="38" t="str">
        <f>IF('query (10)'!G2449="","MISSING",IFERROR(INDEX(Cleaning_Rules!$B$5:$B$10,MATCH(TRIM('query (10)'!G2449),Cleaning_Rules!$A$5:$A$10,0)),"UNKNOWN"))</f>
        <v>NEW_PLAN</v>
      </c>
      <c r="M2449" s="38" t="str">
        <f>IF('query (10)'!I2449="","",'query (10)'!I2449)</f>
        <v>Mechanical</v>
      </c>
      <c r="N2449" s="38" t="str">
        <f>IF('query (10)'!O2449="","",'query (10)'!O2449)</f>
        <v>Inspection</v>
      </c>
      <c r="O2449" s="38" t="str">
        <f>IF('query (10)'!P2449="","",'query (10)'!P2449)</f>
        <v>Medium</v>
      </c>
      <c r="P2449" s="38" t="str">
        <f>IF('query (10)'!N2449="","",'query (10)'!N2449)</f>
        <v>cleaning ventury ตามรอบการใช้งาน</v>
      </c>
      <c r="Q2449" s="38" t="str">
        <f>TRIM('query (10)'!N2449)</f>
        <v>cleaning ventury ตามรอบการใช้งาน</v>
      </c>
      <c r="R2449" s="38" t="str">
        <f>TRIM(UPPER('query (10)'!R2449))</f>
        <v/>
      </c>
      <c r="S2449" s="38" t="str">
        <f>TRIM(UPPER('query (10)'!S2449))</f>
        <v/>
      </c>
      <c r="T2449" s="38" t="str">
        <f>IF('query (10)'!Q2449="","",TRIM(UPPER('query (10)'!Q2449)))</f>
        <v/>
      </c>
      <c r="U2449" s="38" t="str">
        <f>IF('query (10)'!T2449="","",'query (10)'!T2449)</f>
        <v/>
      </c>
      <c r="V2449" s="39" t="str">
        <f>IF('query (10)'!T2449="","",IFERROR(VALUE('query (10)'!T2449),""))</f>
        <v/>
      </c>
      <c r="W2449" s="40">
        <f>IF('query (10)'!U2449="","",'query (10)'!U2449)</f>
        <v>0</v>
      </c>
      <c r="X2449" s="39">
        <f>IF('query (10)'!V2449="","",'query (10)'!V2449)</f>
        <v>180</v>
      </c>
      <c r="Y2449" s="41">
        <f>IF('query (10)'!W2449="","",'query (10)'!W2449)</f>
        <v>46137</v>
      </c>
      <c r="Z2449" s="41" t="str">
        <f>IF('query (10)'!X2449="","",'query (10)'!X2449)</f>
        <v/>
      </c>
      <c r="AA2449" s="41">
        <f>IF('query (10)'!Y2449="","",'query (10)'!Y2449)</f>
        <v>46137</v>
      </c>
      <c r="AB2449" s="41">
        <f>IF('query (10)'!Z2449="","",'query (10)'!Z2449)</f>
        <v>46317</v>
      </c>
      <c r="AC2449" s="38" t="str">
        <f>IF(OR('query (10)'!AA2449="",COUNTIF(Cleaning_Rules!$A$21:$A$26,TRIM('query (10)'!AA2449))&gt;0),"",TRIM('query (10)'!AA2449))</f>
        <v/>
      </c>
      <c r="AD2449" s="38" t="str">
        <f>IF('query (10)'!AB2449="","",TRIM(IFERROR(_xlfn.TEXTBEFORE('query (10)'!AB2449,"("),'query (10)'!AB2449)))</f>
        <v/>
      </c>
      <c r="AE2449" s="38" t="str">
        <f>IFERROR(LOWER(TRIM(_xlfn.TEXTBEFORE(_xlfn.TEXTAFTER('query (10)'!AB2449,"("),")"))),"")</f>
        <v/>
      </c>
      <c r="AF2449" s="38" t="str">
        <f>IF('query (10)'!AD2449="","",TRIM('query (10)'!AD2449))</f>
        <v>ภูชิต กุลเสรี</v>
      </c>
      <c r="AG2449" s="38" t="str">
        <f>IF('query (10)'!AE2449="","",TRIM('query (10)'!AE2449))</f>
        <v>ภูชิต กุลเสรี</v>
      </c>
      <c r="AH2449" s="38" t="str">
        <f>IF('query (10)'!AF2449="","",IFERROR(VALUE('query (10)'!AF2449),""))</f>
        <v/>
      </c>
      <c r="AI2449" s="38" t="str">
        <f>IF('query (10)'!AG2449="","",TRIM('query (10)'!AG2449))</f>
        <v/>
      </c>
      <c r="AJ2449" s="38" t="str">
        <f>IF('query (10)'!AH2449="","",IFERROR(VALUE('query (10)'!AH2449),""))</f>
        <v/>
      </c>
      <c r="AK2449" s="38" t="str">
        <f>IF('query (10)'!AI2449="","",TRIM('query (10)'!AI2449))</f>
        <v/>
      </c>
      <c r="AL2449" s="42">
        <f t="shared" si="190"/>
        <v>2026</v>
      </c>
      <c r="AM2449" s="42" t="str">
        <f t="shared" si="191"/>
        <v>2026-04</v>
      </c>
      <c r="AN2449" s="42" t="str">
        <f t="shared" ca="1" si="192"/>
        <v>ON_SCHEDULE</v>
      </c>
      <c r="AO2449" s="42" t="str">
        <f t="shared" si="193"/>
        <v>GR-778 | INNER RING BORE GRINDING M/C | SB6 | LUBRICANT | Time-based Maintenance | Mechanical | Inspection | Medium | cleaning ventury ตามรอบการใช้งาน | ภูชิต กุลเสรี</v>
      </c>
      <c r="AP2449" s="42" t="str">
        <f>_xlfn.TEXTJOIN("; ",TRUE,IF(COUNTA('query (10)'!A2449:AK2449)&lt;=6,"NEAR_EMPTY_ROW",""),IF($K2449="","MISSING_STATUS",""),IF(AND($K2449="เสร็จสิ้น",$Z2449=""),"DONE_NO_ACTUAL_DATE",""),IF(AND($I2449="Condition-based Maintenance",$AH2449=""),"CBM_NO_MEASUREMENT",""),IF(OR($X2449="",$X2449=0),"INVALID_PERIOD",""),IF(AND($AA2449&lt;&gt;"",$AB2449&lt;&gt;"",$AB2449&lt;$AA2449),"DATE_SEQUENCE_ERROR",""),IF(AND($AB2449&lt;&gt;"",$AB2449&gt;DATE(2030,12,31)),"DATE_OUTLIER",""),IF($C2449="","MISSING_QRCODE",""),IF($J2449="UNKNOWN","UNKNOWN_PM_TYPE",""),IF($L2449="UNKNOWN","UNKNOWN_STATUS",""))</f>
        <v/>
      </c>
      <c r="AQ2449" s="42" t="str">
        <f t="shared" si="194"/>
        <v>NO</v>
      </c>
    </row>
    <row r="2450" spans="1:43" x14ac:dyDescent="0.3">
      <c r="A2450" s="38">
        <f>IF('query (10)'!A2450="","",'query (10)'!A2450)</f>
        <v>2704</v>
      </c>
      <c r="B2450" s="38" t="str">
        <f>IF('query (10)'!B2450="","",'query (10)'!B2450)</f>
        <v/>
      </c>
      <c r="C2450" s="38" t="str">
        <f>TRIM(UPPER('query (10)'!M2450))</f>
        <v>GR-783</v>
      </c>
      <c r="D2450" s="38" t="str">
        <f>TRIM(UPPER(IFERROR(_xlfn.TEXTBEFORE('query (10)'!L2450,"("),'query (10)'!L2450)))</f>
        <v>OUTER RING RACEWAY GRINDING M/C</v>
      </c>
      <c r="E2450" s="38" t="str">
        <f>IFERROR(TRIM(UPPER(_xlfn.TEXTBEFORE(_xlfn.TEXTAFTER('query (10)'!L2450,"("),")"))),"")</f>
        <v/>
      </c>
      <c r="F2450" s="38" t="str">
        <f>TRIM('query (10)'!K2450)</f>
        <v>SB6</v>
      </c>
      <c r="G2450" s="38" t="str">
        <f>IF('query (10)'!J2450="","",'query (10)'!J2450)</f>
        <v xml:space="preserve">Lubricant </v>
      </c>
      <c r="H2450" s="38" t="str">
        <f>TRIM(UPPER('query (10)'!J2450))</f>
        <v>LUBRICANT</v>
      </c>
      <c r="I2450" s="38" t="str">
        <f>IF('query (10)'!F2450="","",'query (10)'!F2450)</f>
        <v>Time-based Maintenance</v>
      </c>
      <c r="J2450" s="38" t="str">
        <f>IF('query (10)'!F2450="","",IFERROR(INDEX(Cleaning_Rules!$B$14:$B$17,MATCH(TRIM('query (10)'!F2450),Cleaning_Rules!$A$14:$A$17,0)),"UNKNOWN"))</f>
        <v>TBM</v>
      </c>
      <c r="K2450" s="38" t="str">
        <f>IF('query (10)'!G2450="","",'query (10)'!G2450)</f>
        <v>แผนใหม่</v>
      </c>
      <c r="L2450" s="38" t="str">
        <f>IF('query (10)'!G2450="","MISSING",IFERROR(INDEX(Cleaning_Rules!$B$5:$B$10,MATCH(TRIM('query (10)'!G2450),Cleaning_Rules!$A$5:$A$10,0)),"UNKNOWN"))</f>
        <v>NEW_PLAN</v>
      </c>
      <c r="M2450" s="38" t="str">
        <f>IF('query (10)'!I2450="","",'query (10)'!I2450)</f>
        <v>Mechanical</v>
      </c>
      <c r="N2450" s="38" t="str">
        <f>IF('query (10)'!O2450="","",'query (10)'!O2450)</f>
        <v>Inspection</v>
      </c>
      <c r="O2450" s="38" t="str">
        <f>IF('query (10)'!P2450="","",'query (10)'!P2450)</f>
        <v>Medium</v>
      </c>
      <c r="P2450" s="38" t="str">
        <f>IF('query (10)'!N2450="","",'query (10)'!N2450)</f>
        <v>cleaning ventury ตามรอบการใช้งาน</v>
      </c>
      <c r="Q2450" s="38" t="str">
        <f>TRIM('query (10)'!N2450)</f>
        <v>cleaning ventury ตามรอบการใช้งาน</v>
      </c>
      <c r="R2450" s="38" t="str">
        <f>TRIM(UPPER('query (10)'!R2450))</f>
        <v/>
      </c>
      <c r="S2450" s="38" t="str">
        <f>TRIM(UPPER('query (10)'!S2450))</f>
        <v/>
      </c>
      <c r="T2450" s="38" t="str">
        <f>IF('query (10)'!Q2450="","",TRIM(UPPER('query (10)'!Q2450)))</f>
        <v/>
      </c>
      <c r="U2450" s="38" t="str">
        <f>IF('query (10)'!T2450="","",'query (10)'!T2450)</f>
        <v/>
      </c>
      <c r="V2450" s="39" t="str">
        <f>IF('query (10)'!T2450="","",IFERROR(VALUE('query (10)'!T2450),""))</f>
        <v/>
      </c>
      <c r="W2450" s="40">
        <f>IF('query (10)'!U2450="","",'query (10)'!U2450)</f>
        <v>0</v>
      </c>
      <c r="X2450" s="39">
        <f>IF('query (10)'!V2450="","",'query (10)'!V2450)</f>
        <v>180</v>
      </c>
      <c r="Y2450" s="41">
        <f>IF('query (10)'!W2450="","",'query (10)'!W2450)</f>
        <v>46137</v>
      </c>
      <c r="Z2450" s="41" t="str">
        <f>IF('query (10)'!X2450="","",'query (10)'!X2450)</f>
        <v/>
      </c>
      <c r="AA2450" s="41">
        <f>IF('query (10)'!Y2450="","",'query (10)'!Y2450)</f>
        <v>46137</v>
      </c>
      <c r="AB2450" s="41">
        <f>IF('query (10)'!Z2450="","",'query (10)'!Z2450)</f>
        <v>46317</v>
      </c>
      <c r="AC2450" s="38" t="str">
        <f>IF(OR('query (10)'!AA2450="",COUNTIF(Cleaning_Rules!$A$21:$A$26,TRIM('query (10)'!AA2450))&gt;0),"",TRIM('query (10)'!AA2450))</f>
        <v/>
      </c>
      <c r="AD2450" s="38" t="str">
        <f>IF('query (10)'!AB2450="","",TRIM(IFERROR(_xlfn.TEXTBEFORE('query (10)'!AB2450,"("),'query (10)'!AB2450)))</f>
        <v/>
      </c>
      <c r="AE2450" s="38" t="str">
        <f>IFERROR(LOWER(TRIM(_xlfn.TEXTBEFORE(_xlfn.TEXTAFTER('query (10)'!AB2450,"("),")"))),"")</f>
        <v/>
      </c>
      <c r="AF2450" s="38" t="str">
        <f>IF('query (10)'!AD2450="","",TRIM('query (10)'!AD2450))</f>
        <v>ภูชิต กุลเสรี</v>
      </c>
      <c r="AG2450" s="38" t="str">
        <f>IF('query (10)'!AE2450="","",TRIM('query (10)'!AE2450))</f>
        <v>ภูชิต กุลเสรี</v>
      </c>
      <c r="AH2450" s="38" t="str">
        <f>IF('query (10)'!AF2450="","",IFERROR(VALUE('query (10)'!AF2450),""))</f>
        <v/>
      </c>
      <c r="AI2450" s="38" t="str">
        <f>IF('query (10)'!AG2450="","",TRIM('query (10)'!AG2450))</f>
        <v/>
      </c>
      <c r="AJ2450" s="38" t="str">
        <f>IF('query (10)'!AH2450="","",IFERROR(VALUE('query (10)'!AH2450),""))</f>
        <v/>
      </c>
      <c r="AK2450" s="38" t="str">
        <f>IF('query (10)'!AI2450="","",TRIM('query (10)'!AI2450))</f>
        <v/>
      </c>
      <c r="AL2450" s="42">
        <f t="shared" si="190"/>
        <v>2026</v>
      </c>
      <c r="AM2450" s="42" t="str">
        <f t="shared" si="191"/>
        <v>2026-04</v>
      </c>
      <c r="AN2450" s="42" t="str">
        <f t="shared" ca="1" si="192"/>
        <v>ON_SCHEDULE</v>
      </c>
      <c r="AO2450" s="42" t="str">
        <f t="shared" si="193"/>
        <v>GR-783 | OUTER RING RACEWAY GRINDING M/C | SB6 | LUBRICANT | Time-based Maintenance | Mechanical | Inspection | Medium | cleaning ventury ตามรอบการใช้งาน | ภูชิต กุลเสรี</v>
      </c>
      <c r="AP2450" s="42" t="str">
        <f>_xlfn.TEXTJOIN("; ",TRUE,IF(COUNTA('query (10)'!A2450:AK2450)&lt;=6,"NEAR_EMPTY_ROW",""),IF($K2450="","MISSING_STATUS",""),IF(AND($K2450="เสร็จสิ้น",$Z2450=""),"DONE_NO_ACTUAL_DATE",""),IF(AND($I2450="Condition-based Maintenance",$AH2450=""),"CBM_NO_MEASUREMENT",""),IF(OR($X2450="",$X2450=0),"INVALID_PERIOD",""),IF(AND($AA2450&lt;&gt;"",$AB2450&lt;&gt;"",$AB2450&lt;$AA2450),"DATE_SEQUENCE_ERROR",""),IF(AND($AB2450&lt;&gt;"",$AB2450&gt;DATE(2030,12,31)),"DATE_OUTLIER",""),IF($C2450="","MISSING_QRCODE",""),IF($J2450="UNKNOWN","UNKNOWN_PM_TYPE",""),IF($L2450="UNKNOWN","UNKNOWN_STATUS",""))</f>
        <v/>
      </c>
      <c r="AQ2450" s="42" t="str">
        <f t="shared" si="194"/>
        <v>NO</v>
      </c>
    </row>
    <row r="2451" spans="1:43" x14ac:dyDescent="0.3">
      <c r="A2451" s="38">
        <f>IF('query (10)'!A2451="","",'query (10)'!A2451)</f>
        <v>2705</v>
      </c>
      <c r="B2451" s="38" t="str">
        <f>IF('query (10)'!B2451="","",'query (10)'!B2451)</f>
        <v/>
      </c>
      <c r="C2451" s="38" t="str">
        <f>TRIM(UPPER('query (10)'!M2451))</f>
        <v>GR-239</v>
      </c>
      <c r="D2451" s="38" t="str">
        <f>TRIM(UPPER(IFERROR(_xlfn.TEXTBEFORE('query (10)'!L2451,"("),'query (10)'!L2451)))</f>
        <v>SHAFT RACEWAY GRINDING M/C</v>
      </c>
      <c r="E2451" s="38" t="str">
        <f>IFERROR(TRIM(UPPER(_xlfn.TEXTBEFORE(_xlfn.TEXTAFTER('query (10)'!L2451,"("),")"))),"")</f>
        <v/>
      </c>
      <c r="F2451" s="38" t="str">
        <f>TRIM('query (10)'!K2451)</f>
        <v>WP Grinding1</v>
      </c>
      <c r="G2451" s="38" t="str">
        <f>IF('query (10)'!J2451="","",'query (10)'!J2451)</f>
        <v>Air Cylinder</v>
      </c>
      <c r="H2451" s="38" t="str">
        <f>TRIM(UPPER('query (10)'!J2451))</f>
        <v>AIR CYLINDER</v>
      </c>
      <c r="I2451" s="38" t="str">
        <f>IF('query (10)'!F2451="","",'query (10)'!F2451)</f>
        <v>Time-based Maintenance</v>
      </c>
      <c r="J2451" s="38" t="str">
        <f>IF('query (10)'!F2451="","",IFERROR(INDEX(Cleaning_Rules!$B$14:$B$17,MATCH(TRIM('query (10)'!F2451),Cleaning_Rules!$A$14:$A$17,0)),"UNKNOWN"))</f>
        <v>TBM</v>
      </c>
      <c r="K2451" s="38" t="str">
        <f>IF('query (10)'!G2451="","",'query (10)'!G2451)</f>
        <v>แผนใหม่</v>
      </c>
      <c r="L2451" s="38" t="str">
        <f>IF('query (10)'!G2451="","MISSING",IFERROR(INDEX(Cleaning_Rules!$B$5:$B$10,MATCH(TRIM('query (10)'!G2451),Cleaning_Rules!$A$5:$A$10,0)),"UNKNOWN"))</f>
        <v>NEW_PLAN</v>
      </c>
      <c r="M2451" s="38" t="str">
        <f>IF('query (10)'!I2451="","",'query (10)'!I2451)</f>
        <v>Mechanical</v>
      </c>
      <c r="N2451" s="38" t="str">
        <f>IF('query (10)'!O2451="","",'query (10)'!O2451)</f>
        <v>Part Change</v>
      </c>
      <c r="O2451" s="38" t="str">
        <f>IF('query (10)'!P2451="","",'query (10)'!P2451)</f>
        <v>Medium</v>
      </c>
      <c r="P2451" s="38" t="str">
        <f>IF('query (10)'!N2451="","",'query (10)'!N2451)</f>
        <v>Repair dist-change gauge unit
model :
-air cylinder CDQ2D12-25DMZ = 1
-braring 696D1 = 2</v>
      </c>
      <c r="Q2451" s="38" t="str">
        <f>TRIM('query (10)'!N2451)</f>
        <v>Repair dist-change gauge unit
model :
-air cylinder CDQ2D12-25DMZ = 1
-braring 696D1 = 2</v>
      </c>
      <c r="R2451" s="38" t="str">
        <f>TRIM(UPPER('query (10)'!R2451))</f>
        <v>AIR CYLINDER</v>
      </c>
      <c r="S2451" s="38" t="str">
        <f>TRIM(UPPER('query (10)'!S2451))</f>
        <v>CDQ2D12-25DMZ</v>
      </c>
      <c r="T2451" s="38" t="str">
        <f>IF('query (10)'!Q2451="","",TRIM(UPPER('query (10)'!Q2451)))</f>
        <v/>
      </c>
      <c r="U2451" s="38" t="str">
        <f>IF('query (10)'!T2451="","",'query (10)'!T2451)</f>
        <v/>
      </c>
      <c r="V2451" s="39" t="str">
        <f>IF('query (10)'!T2451="","",IFERROR(VALUE('query (10)'!T2451),""))</f>
        <v/>
      </c>
      <c r="W2451" s="40">
        <f>IF('query (10)'!U2451="","",'query (10)'!U2451)</f>
        <v>0</v>
      </c>
      <c r="X2451" s="39">
        <f>IF('query (10)'!V2451="","",'query (10)'!V2451)</f>
        <v>180</v>
      </c>
      <c r="Y2451" s="41">
        <f>IF('query (10)'!W2451="","",'query (10)'!W2451)</f>
        <v>46142</v>
      </c>
      <c r="Z2451" s="41" t="str">
        <f>IF('query (10)'!X2451="","",'query (10)'!X2451)</f>
        <v/>
      </c>
      <c r="AA2451" s="41">
        <f>IF('query (10)'!Y2451="","",'query (10)'!Y2451)</f>
        <v>46142</v>
      </c>
      <c r="AB2451" s="41">
        <f>IF('query (10)'!Z2451="","",'query (10)'!Z2451)</f>
        <v>46322</v>
      </c>
      <c r="AC2451" s="38" t="str">
        <f>IF(OR('query (10)'!AA2451="",COUNTIF(Cleaning_Rules!$A$21:$A$26,TRIM('query (10)'!AA2451))&gt;0),"",TRIM('query (10)'!AA2451))</f>
        <v/>
      </c>
      <c r="AD2451" s="38" t="str">
        <f>IF('query (10)'!AB2451="","",TRIM(IFERROR(_xlfn.TEXTBEFORE('query (10)'!AB2451,"("),'query (10)'!AB2451)))</f>
        <v/>
      </c>
      <c r="AE2451" s="38" t="str">
        <f>IFERROR(LOWER(TRIM(_xlfn.TEXTBEFORE(_xlfn.TEXTAFTER('query (10)'!AB2451,"("),")"))),"")</f>
        <v/>
      </c>
      <c r="AF2451" s="38" t="str">
        <f>IF('query (10)'!AD2451="","",TRIM('query (10)'!AD2451))</f>
        <v>เจษฎา ผิวบาง</v>
      </c>
      <c r="AG2451" s="38" t="str">
        <f>IF('query (10)'!AE2451="","",TRIM('query (10)'!AE2451))</f>
        <v>เจษฎา ผิวบาง</v>
      </c>
      <c r="AH2451" s="38" t="str">
        <f>IF('query (10)'!AF2451="","",IFERROR(VALUE('query (10)'!AF2451),""))</f>
        <v/>
      </c>
      <c r="AI2451" s="38" t="str">
        <f>IF('query (10)'!AG2451="","",TRIM('query (10)'!AG2451))</f>
        <v/>
      </c>
      <c r="AJ2451" s="38" t="str">
        <f>IF('query (10)'!AH2451="","",IFERROR(VALUE('query (10)'!AH2451),""))</f>
        <v/>
      </c>
      <c r="AK2451" s="38" t="str">
        <f>IF('query (10)'!AI2451="","",TRIM('query (10)'!AI2451))</f>
        <v/>
      </c>
      <c r="AL2451" s="42">
        <f t="shared" si="190"/>
        <v>2026</v>
      </c>
      <c r="AM2451" s="42" t="str">
        <f t="shared" si="191"/>
        <v>2026-04</v>
      </c>
      <c r="AN2451" s="42" t="str">
        <f t="shared" ca="1" si="192"/>
        <v>ON_SCHEDULE</v>
      </c>
      <c r="AO2451" s="42" t="str">
        <f t="shared" si="193"/>
        <v>GR-239 | SHAFT RACEWAY GRINDING M/C | WP Grinding1 | AIR CYLINDER | Time-based Maintenance | Mechanical | Part Change | Medium | Repair dist-change gauge unit
model :
-air cylinder CDQ2D12-25DMZ = 1
-braring 696D1 = 2 | AIR CYLINDER | CDQ2D12-25DMZ | เจษฎา ผิวบาง</v>
      </c>
      <c r="AP2451" s="42" t="str">
        <f>_xlfn.TEXTJOIN("; ",TRUE,IF(COUNTA('query (10)'!A2451:AK2451)&lt;=6,"NEAR_EMPTY_ROW",""),IF($K2451="","MISSING_STATUS",""),IF(AND($K2451="เสร็จสิ้น",$Z2451=""),"DONE_NO_ACTUAL_DATE",""),IF(AND($I2451="Condition-based Maintenance",$AH2451=""),"CBM_NO_MEASUREMENT",""),IF(OR($X2451="",$X2451=0),"INVALID_PERIOD",""),IF(AND($AA2451&lt;&gt;"",$AB2451&lt;&gt;"",$AB2451&lt;$AA2451),"DATE_SEQUENCE_ERROR",""),IF(AND($AB2451&lt;&gt;"",$AB2451&gt;DATE(2030,12,31)),"DATE_OUTLIER",""),IF($C2451="","MISSING_QRCODE",""),IF($J2451="UNKNOWN","UNKNOWN_PM_TYPE",""),IF($L2451="UNKNOWN","UNKNOWN_STATUS",""))</f>
        <v/>
      </c>
      <c r="AQ2451" s="42" t="str">
        <f t="shared" si="194"/>
        <v>NO</v>
      </c>
    </row>
    <row r="2452" spans="1:43" x14ac:dyDescent="0.3">
      <c r="A2452" s="38">
        <f>IF('query (10)'!A2452="","",'query (10)'!A2452)</f>
        <v>2706</v>
      </c>
      <c r="B2452" s="38">
        <f>IF('query (10)'!B2452="","",'query (10)'!B2452)</f>
        <v>20542</v>
      </c>
      <c r="C2452" s="38" t="str">
        <f>TRIM(UPPER('query (10)'!M2452))</f>
        <v>GR-418</v>
      </c>
      <c r="D2452" s="38" t="str">
        <f>TRIM(UPPER(IFERROR(_xlfn.TEXTBEFORE('query (10)'!L2452,"("),'query (10)'!L2452)))</f>
        <v>SHAFT RACEWAY GRINDING MACHINE.</v>
      </c>
      <c r="E2452" s="38" t="str">
        <f>IFERROR(TRIM(UPPER(_xlfn.TEXTBEFORE(_xlfn.TEXTAFTER('query (10)'!L2452,"("),")"))),"")</f>
        <v/>
      </c>
      <c r="F2452" s="38" t="str">
        <f>TRIM('query (10)'!K2452)</f>
        <v>WP Grinding2</v>
      </c>
      <c r="G2452" s="38" t="str">
        <f>IF('query (10)'!J2452="","",'query (10)'!J2452)</f>
        <v>Air Cylinder</v>
      </c>
      <c r="H2452" s="38" t="str">
        <f>TRIM(UPPER('query (10)'!J2452))</f>
        <v>AIR CYLINDER</v>
      </c>
      <c r="I2452" s="38" t="str">
        <f>IF('query (10)'!F2452="","",'query (10)'!F2452)</f>
        <v>Time-based Maintenance</v>
      </c>
      <c r="J2452" s="38" t="str">
        <f>IF('query (10)'!F2452="","",IFERROR(INDEX(Cleaning_Rules!$B$14:$B$17,MATCH(TRIM('query (10)'!F2452),Cleaning_Rules!$A$14:$A$17,0)),"UNKNOWN"))</f>
        <v>TBM</v>
      </c>
      <c r="K2452" s="38" t="str">
        <f>IF('query (10)'!G2452="","",'query (10)'!G2452)</f>
        <v>เสร็จสิ้น</v>
      </c>
      <c r="L2452" s="38" t="str">
        <f>IF('query (10)'!G2452="","MISSING",IFERROR(INDEX(Cleaning_Rules!$B$5:$B$10,MATCH(TRIM('query (10)'!G2452),Cleaning_Rules!$A$5:$A$10,0)),"UNKNOWN"))</f>
        <v>COMPLETED</v>
      </c>
      <c r="M2452" s="38" t="str">
        <f>IF('query (10)'!I2452="","",'query (10)'!I2452)</f>
        <v>Mechanical</v>
      </c>
      <c r="N2452" s="38" t="str">
        <f>IF('query (10)'!O2452="","",'query (10)'!O2452)</f>
        <v>Part Change</v>
      </c>
      <c r="O2452" s="38" t="str">
        <f>IF('query (10)'!P2452="","",'query (10)'!P2452)</f>
        <v>Medium</v>
      </c>
      <c r="P2452" s="38" t="str">
        <f>IF('query (10)'!N2452="","",'query (10)'!N2452)</f>
        <v>Repair dist-change gauge unit
model :
-air cylinder CDQ2D12-25DMZ = 1
-braring 696D1 = 2</v>
      </c>
      <c r="Q2452" s="38" t="str">
        <f>TRIM('query (10)'!N2452)</f>
        <v>Repair dist-change gauge unit
model :
-air cylinder CDQ2D12-25DMZ = 1
-braring 696D1 = 2</v>
      </c>
      <c r="R2452" s="38" t="str">
        <f>TRIM(UPPER('query (10)'!R2452))</f>
        <v>AIR CYLINDER</v>
      </c>
      <c r="S2452" s="38" t="str">
        <f>TRIM(UPPER('query (10)'!S2452))</f>
        <v>CDQ2D12-25DMZ</v>
      </c>
      <c r="T2452" s="38" t="str">
        <f>IF('query (10)'!Q2452="","",TRIM(UPPER('query (10)'!Q2452)))</f>
        <v/>
      </c>
      <c r="U2452" s="38" t="str">
        <f>IF('query (10)'!T2452="","",'query (10)'!T2452)</f>
        <v/>
      </c>
      <c r="V2452" s="39" t="str">
        <f>IF('query (10)'!T2452="","",IFERROR(VALUE('query (10)'!T2452),""))</f>
        <v/>
      </c>
      <c r="W2452" s="40">
        <f>IF('query (10)'!U2452="","",'query (10)'!U2452)</f>
        <v>0</v>
      </c>
      <c r="X2452" s="39">
        <f>IF('query (10)'!V2452="","",'query (10)'!V2452)</f>
        <v>180</v>
      </c>
      <c r="Y2452" s="41">
        <f>IF('query (10)'!W2452="","",'query (10)'!W2452)</f>
        <v>46142</v>
      </c>
      <c r="Z2452" s="41">
        <f>IF('query (10)'!X2452="","",'query (10)'!X2452)</f>
        <v>46154</v>
      </c>
      <c r="AA2452" s="41">
        <f>IF('query (10)'!Y2452="","",'query (10)'!Y2452)</f>
        <v>46154</v>
      </c>
      <c r="AB2452" s="41">
        <f>IF('query (10)'!Z2452="","",'query (10)'!Z2452)</f>
        <v>46334</v>
      </c>
      <c r="AC2452" s="38" t="str">
        <f>IF(OR('query (10)'!AA2452="",COUNTIF(Cleaning_Rules!$A$21:$A$26,TRIM('query (10)'!AA2452))&gt;0),"",TRIM('query (10)'!AA2452))</f>
        <v/>
      </c>
      <c r="AD2452" s="38" t="str">
        <f>IF('query (10)'!AB2452="","",TRIM(IFERROR(_xlfn.TEXTBEFORE('query (10)'!AB2452,"("),'query (10)'!AB2452)))</f>
        <v>เริ่มซ่อมงาน PM แล้ว รับผิดชอบโดย CHETSADA PHIWBANG</v>
      </c>
      <c r="AE2452" s="38" t="str">
        <f>IFERROR(LOWER(TRIM(_xlfn.TEXTBEFORE(_xlfn.TEXTAFTER('query (10)'!AB2452,"("),")"))),"")</f>
        <v>chetsada@nsk.com</v>
      </c>
      <c r="AF2452" s="38" t="str">
        <f>IF('query (10)'!AD2452="","",TRIM('query (10)'!AD2452))</f>
        <v>เจษฎา ผิวบาง</v>
      </c>
      <c r="AG2452" s="38" t="str">
        <f>IF('query (10)'!AE2452="","",TRIM('query (10)'!AE2452))</f>
        <v>เจษฎา ผิวบาง</v>
      </c>
      <c r="AH2452" s="38" t="str">
        <f>IF('query (10)'!AF2452="","",IFERROR(VALUE('query (10)'!AF2452),""))</f>
        <v/>
      </c>
      <c r="AI2452" s="38" t="str">
        <f>IF('query (10)'!AG2452="","",TRIM('query (10)'!AG2452))</f>
        <v/>
      </c>
      <c r="AJ2452" s="38" t="str">
        <f>IF('query (10)'!AH2452="","",IFERROR(VALUE('query (10)'!AH2452),""))</f>
        <v/>
      </c>
      <c r="AK2452" s="38" t="str">
        <f>IF('query (10)'!AI2452="","",TRIM('query (10)'!AI2452))</f>
        <v/>
      </c>
      <c r="AL2452" s="42">
        <f t="shared" si="190"/>
        <v>2026</v>
      </c>
      <c r="AM2452" s="42" t="str">
        <f t="shared" si="191"/>
        <v>2026-04</v>
      </c>
      <c r="AN2452" s="42" t="str">
        <f t="shared" ca="1" si="192"/>
        <v/>
      </c>
      <c r="AO2452" s="42" t="str">
        <f t="shared" si="193"/>
        <v>GR-418 | SHAFT RACEWAY GRINDING MACHINE. | WP Grinding2 | AIR CYLINDER | Time-based Maintenance | Mechanical | Part Change | Medium | Repair dist-change gauge unit
model :
-air cylinder CDQ2D12-25DMZ = 1
-braring 696D1 = 2 | AIR CYLINDER | CDQ2D12-25DMZ | เริ่มซ่อมงาน PM แล้ว รับผิดชอบโดย CHETSADA PHIWBANG | เจษฎา ผิวบาง</v>
      </c>
      <c r="AP2452" s="42" t="str">
        <f>_xlfn.TEXTJOIN("; ",TRUE,IF(COUNTA('query (10)'!A2452:AK2452)&lt;=6,"NEAR_EMPTY_ROW",""),IF($K2452="","MISSING_STATUS",""),IF(AND($K2452="เสร็จสิ้น",$Z2452=""),"DONE_NO_ACTUAL_DATE",""),IF(AND($I2452="Condition-based Maintenance",$AH2452=""),"CBM_NO_MEASUREMENT",""),IF(OR($X2452="",$X2452=0),"INVALID_PERIOD",""),IF(AND($AA2452&lt;&gt;"",$AB2452&lt;&gt;"",$AB2452&lt;$AA2452),"DATE_SEQUENCE_ERROR",""),IF(AND($AB2452&lt;&gt;"",$AB2452&gt;DATE(2030,12,31)),"DATE_OUTLIER",""),IF($C2452="","MISSING_QRCODE",""),IF($J2452="UNKNOWN","UNKNOWN_PM_TYPE",""),IF($L2452="UNKNOWN","UNKNOWN_STATUS",""))</f>
        <v/>
      </c>
      <c r="AQ2452" s="42" t="str">
        <f t="shared" si="194"/>
        <v>NO</v>
      </c>
    </row>
    <row r="2453" spans="1:43" x14ac:dyDescent="0.3">
      <c r="A2453" s="38">
        <f>IF('query (10)'!A2453="","",'query (10)'!A2453)</f>
        <v>2707</v>
      </c>
      <c r="B2453" s="38">
        <f>IF('query (10)'!B2453="","",'query (10)'!B2453)</f>
        <v>20543</v>
      </c>
      <c r="C2453" s="38" t="str">
        <f>TRIM(UPPER('query (10)'!M2453))</f>
        <v>GR-419</v>
      </c>
      <c r="D2453" s="38" t="str">
        <f>TRIM(UPPER(IFERROR(_xlfn.TEXTBEFORE('query (10)'!L2453,"("),'query (10)'!L2453)))</f>
        <v>SHAFT FRONT O.D.GRINDING MACHINE.</v>
      </c>
      <c r="E2453" s="38" t="str">
        <f>IFERROR(TRIM(UPPER(_xlfn.TEXTBEFORE(_xlfn.TEXTAFTER('query (10)'!L2453,"("),")"))),"")</f>
        <v/>
      </c>
      <c r="F2453" s="38" t="str">
        <f>TRIM('query (10)'!K2453)</f>
        <v>WP Grinding2</v>
      </c>
      <c r="G2453" s="38" t="str">
        <f>IF('query (10)'!J2453="","",'query (10)'!J2453)</f>
        <v>Hydraulic Cylinder</v>
      </c>
      <c r="H2453" s="38" t="str">
        <f>TRIM(UPPER('query (10)'!J2453))</f>
        <v>HYDRAULIC CYLINDER</v>
      </c>
      <c r="I2453" s="38" t="str">
        <f>IF('query (10)'!F2453="","",'query (10)'!F2453)</f>
        <v>Time-based Maintenance</v>
      </c>
      <c r="J2453" s="38" t="str">
        <f>IF('query (10)'!F2453="","",IFERROR(INDEX(Cleaning_Rules!$B$14:$B$17,MATCH(TRIM('query (10)'!F2453),Cleaning_Rules!$A$14:$A$17,0)),"UNKNOWN"))</f>
        <v>TBM</v>
      </c>
      <c r="K2453" s="38" t="str">
        <f>IF('query (10)'!G2453="","",'query (10)'!G2453)</f>
        <v>เสร็จสิ้น</v>
      </c>
      <c r="L2453" s="38" t="str">
        <f>IF('query (10)'!G2453="","MISSING",IFERROR(INDEX(Cleaning_Rules!$B$5:$B$10,MATCH(TRIM('query (10)'!G2453),Cleaning_Rules!$A$5:$A$10,0)),"UNKNOWN"))</f>
        <v>COMPLETED</v>
      </c>
      <c r="M2453" s="38" t="str">
        <f>IF('query (10)'!I2453="","",'query (10)'!I2453)</f>
        <v>Mechanical</v>
      </c>
      <c r="N2453" s="38" t="str">
        <f>IF('query (10)'!O2453="","",'query (10)'!O2453)</f>
        <v>Part Change</v>
      </c>
      <c r="O2453" s="38" t="str">
        <f>IF('query (10)'!P2453="","",'query (10)'!P2453)</f>
        <v>Medium</v>
      </c>
      <c r="P2453" s="38" t="str">
        <f>IF('query (10)'!N2453="","",'query (10)'!N2453)</f>
        <v>Repair lifter stocker up-down
-raplace seal kit hydraulic cylinder
model : 35Z-1R1LB25N200-COBF2
-replace bush bearing 
model : LB25NYDD = 4 EA.</v>
      </c>
      <c r="Q2453" s="38" t="str">
        <f>TRIM('query (10)'!N2453)</f>
        <v>Repair lifter stocker up-down
-raplace seal kit hydraulic cylinder
model : 35Z-1R1LB25N200-COBF2
-replace bush bearing 
model : LB25NYDD = 4 EA.</v>
      </c>
      <c r="R2453" s="38" t="str">
        <f>TRIM(UPPER('query (10)'!R2453))</f>
        <v>HYDRAULIC CYLINDER</v>
      </c>
      <c r="S2453" s="38" t="str">
        <f>TRIM(UPPER('query (10)'!S2453))</f>
        <v>35Z-1R1LB25N200-C0BF2</v>
      </c>
      <c r="T2453" s="38" t="str">
        <f>IF('query (10)'!Q2453="","",TRIM(UPPER('query (10)'!Q2453)))</f>
        <v/>
      </c>
      <c r="U2453" s="38" t="str">
        <f>IF('query (10)'!T2453="","",'query (10)'!T2453)</f>
        <v/>
      </c>
      <c r="V2453" s="39" t="str">
        <f>IF('query (10)'!T2453="","",IFERROR(VALUE('query (10)'!T2453),""))</f>
        <v/>
      </c>
      <c r="W2453" s="40">
        <f>IF('query (10)'!U2453="","",'query (10)'!U2453)</f>
        <v>0</v>
      </c>
      <c r="X2453" s="39">
        <f>IF('query (10)'!V2453="","",'query (10)'!V2453)</f>
        <v>1080</v>
      </c>
      <c r="Y2453" s="41">
        <f>IF('query (10)'!W2453="","",'query (10)'!W2453)</f>
        <v>46142</v>
      </c>
      <c r="Z2453" s="41">
        <f>IF('query (10)'!X2453="","",'query (10)'!X2453)</f>
        <v>46154</v>
      </c>
      <c r="AA2453" s="41">
        <f>IF('query (10)'!Y2453="","",'query (10)'!Y2453)</f>
        <v>46154</v>
      </c>
      <c r="AB2453" s="41">
        <f>IF('query (10)'!Z2453="","",'query (10)'!Z2453)</f>
        <v>47234</v>
      </c>
      <c r="AC2453" s="38" t="str">
        <f>IF(OR('query (10)'!AA2453="",COUNTIF(Cleaning_Rules!$A$21:$A$26,TRIM('query (10)'!AA2453))&gt;0),"",TRIM('query (10)'!AA2453))</f>
        <v/>
      </c>
      <c r="AD2453" s="38" t="str">
        <f>IF('query (10)'!AB2453="","",TRIM(IFERROR(_xlfn.TEXTBEFORE('query (10)'!AB2453,"("),'query (10)'!AB2453)))</f>
        <v>เริ่มซ่อมงาน PM แล้ว รับผิดชอบโดย KUNANON PARAWANWONG</v>
      </c>
      <c r="AE2453" s="38" t="str">
        <f>IFERROR(LOWER(TRIM(_xlfn.TEXTBEFORE(_xlfn.TEXTAFTER('query (10)'!AB2453,"("),")"))),"")</f>
        <v>parawanwong-k-3161@nsk.com</v>
      </c>
      <c r="AF2453" s="38" t="str">
        <f>IF('query (10)'!AD2453="","",TRIM('query (10)'!AD2453))</f>
        <v>เจษฎา ผิวบาง</v>
      </c>
      <c r="AG2453" s="38" t="str">
        <f>IF('query (10)'!AE2453="","",TRIM('query (10)'!AE2453))</f>
        <v>คุณานนต์ ปารวัณวงศ์</v>
      </c>
      <c r="AH2453" s="38" t="str">
        <f>IF('query (10)'!AF2453="","",IFERROR(VALUE('query (10)'!AF2453),""))</f>
        <v/>
      </c>
      <c r="AI2453" s="38" t="str">
        <f>IF('query (10)'!AG2453="","",TRIM('query (10)'!AG2453))</f>
        <v/>
      </c>
      <c r="AJ2453" s="38" t="str">
        <f>IF('query (10)'!AH2453="","",IFERROR(VALUE('query (10)'!AH2453),""))</f>
        <v/>
      </c>
      <c r="AK2453" s="38" t="str">
        <f>IF('query (10)'!AI2453="","",TRIM('query (10)'!AI2453))</f>
        <v/>
      </c>
      <c r="AL2453" s="42">
        <f t="shared" si="190"/>
        <v>2026</v>
      </c>
      <c r="AM2453" s="42" t="str">
        <f t="shared" si="191"/>
        <v>2026-04</v>
      </c>
      <c r="AN2453" s="42" t="str">
        <f t="shared" ca="1" si="192"/>
        <v/>
      </c>
      <c r="AO2453" s="42" t="str">
        <f t="shared" si="193"/>
        <v>GR-419 | SHAFT FRONT O.D.GRINDING MACHINE. | WP Grinding2 | HYDRAULIC CYLINDER | Time-based Maintenance | Mechanical | Part Change | Medium | Repair lifter stocker up-down
-raplace seal kit hydraulic cylinder
model : 35Z-1R1LB25N200-COBF2
-replace bush bearing 
model : LB25NYDD = 4 EA. | HYDRAULIC CYLINDER | 35Z-1R1LB25N200-C0BF2 | เริ่มซ่อมงาน PM แล้ว รับผิดชอบโดย KUNANON PARAWANWONG | คุณานนต์ ปารวัณวงศ์</v>
      </c>
      <c r="AP2453" s="42" t="str">
        <f>_xlfn.TEXTJOIN("; ",TRUE,IF(COUNTA('query (10)'!A2453:AK2453)&lt;=6,"NEAR_EMPTY_ROW",""),IF($K2453="","MISSING_STATUS",""),IF(AND($K2453="เสร็จสิ้น",$Z2453=""),"DONE_NO_ACTUAL_DATE",""),IF(AND($I2453="Condition-based Maintenance",$AH2453=""),"CBM_NO_MEASUREMENT",""),IF(OR($X2453="",$X2453=0),"INVALID_PERIOD",""),IF(AND($AA2453&lt;&gt;"",$AB2453&lt;&gt;"",$AB2453&lt;$AA2453),"DATE_SEQUENCE_ERROR",""),IF(AND($AB2453&lt;&gt;"",$AB2453&gt;DATE(2030,12,31)),"DATE_OUTLIER",""),IF($C2453="","MISSING_QRCODE",""),IF($J2453="UNKNOWN","UNKNOWN_PM_TYPE",""),IF($L2453="UNKNOWN","UNKNOWN_STATUS",""))</f>
        <v/>
      </c>
      <c r="AQ2453" s="42" t="str">
        <f t="shared" si="194"/>
        <v>NO</v>
      </c>
    </row>
    <row r="2454" spans="1:43" x14ac:dyDescent="0.3">
      <c r="A2454" s="38">
        <f>IF('query (10)'!A2454="","",'query (10)'!A2454)</f>
        <v>2709</v>
      </c>
      <c r="B2454" s="38">
        <f>IF('query (10)'!B2454="","",'query (10)'!B2454)</f>
        <v>20610</v>
      </c>
      <c r="C2454" s="38" t="str">
        <f>TRIM(UPPER('query (10)'!M2454))</f>
        <v>GR-097</v>
      </c>
      <c r="D2454" s="38" t="str">
        <f>TRIM(UPPER(IFERROR(_xlfn.TEXTBEFORE('query (10)'!L2454,"("),'query (10)'!L2454)))</f>
        <v>INNER RING BORE GRINDING M/C</v>
      </c>
      <c r="E2454" s="38" t="str">
        <f>IFERROR(TRIM(UPPER(_xlfn.TEXTBEFORE(_xlfn.TEXTAFTER('query (10)'!L2454,"("),")"))),"")</f>
        <v/>
      </c>
      <c r="F2454" s="38" t="str">
        <f>TRIM('query (10)'!K2454)</f>
        <v>SB1</v>
      </c>
      <c r="G2454" s="38" t="str">
        <f>IF('query (10)'!J2454="","",'query (10)'!J2454)</f>
        <v>Electrical Control</v>
      </c>
      <c r="H2454" s="38" t="str">
        <f>TRIM(UPPER('query (10)'!J2454))</f>
        <v>ELECTRICAL CONTROL</v>
      </c>
      <c r="I2454" s="38" t="str">
        <f>IF('query (10)'!F2454="","",'query (10)'!F2454)</f>
        <v>Condition-based Maintenance</v>
      </c>
      <c r="J2454" s="38" t="str">
        <f>IF('query (10)'!F2454="","",IFERROR(INDEX(Cleaning_Rules!$B$14:$B$17,MATCH(TRIM('query (10)'!F2454),Cleaning_Rules!$A$14:$A$17,0)),"UNKNOWN"))</f>
        <v>CBM</v>
      </c>
      <c r="K2454" s="38" t="str">
        <f>IF('query (10)'!G2454="","",'query (10)'!G2454)</f>
        <v>เสร็จสิ้น</v>
      </c>
      <c r="L2454" s="38" t="str">
        <f>IF('query (10)'!G2454="","MISSING",IFERROR(INDEX(Cleaning_Rules!$B$5:$B$10,MATCH(TRIM('query (10)'!G2454),Cleaning_Rules!$A$5:$A$10,0)),"UNKNOWN"))</f>
        <v>COMPLETED</v>
      </c>
      <c r="M2454" s="38" t="str">
        <f>IF('query (10)'!I2454="","",'query (10)'!I2454)</f>
        <v>Electrical</v>
      </c>
      <c r="N2454" s="38" t="str">
        <f>IF('query (10)'!O2454="","",'query (10)'!O2454)</f>
        <v>Inspection</v>
      </c>
      <c r="O2454" s="38" t="str">
        <f>IF('query (10)'!P2454="","",'query (10)'!P2454)</f>
        <v>Medium</v>
      </c>
      <c r="P2454" s="38" t="str">
        <f>IF('query (10)'!N2454="","",'query (10)'!N2454)</f>
        <v>- Check/ Change condition of proximity
- Check/ Change condition of reed switch</v>
      </c>
      <c r="Q2454" s="38" t="str">
        <f>TRIM('query (10)'!N2454)</f>
        <v>- Check/ Change condition of proximity
- Check/ Change condition of reed switch</v>
      </c>
      <c r="R2454" s="38" t="str">
        <f>TRIM(UPPER('query (10)'!R2454))</f>
        <v/>
      </c>
      <c r="S2454" s="38" t="str">
        <f>TRIM(UPPER('query (10)'!S2454))</f>
        <v/>
      </c>
      <c r="T2454" s="38" t="str">
        <f>IF('query (10)'!Q2454="","",TRIM(UPPER('query (10)'!Q2454)))</f>
        <v/>
      </c>
      <c r="U2454" s="38" t="str">
        <f>IF('query (10)'!T2454="","",'query (10)'!T2454)</f>
        <v/>
      </c>
      <c r="V2454" s="39" t="str">
        <f>IF('query (10)'!T2454="","",IFERROR(VALUE('query (10)'!T2454),""))</f>
        <v/>
      </c>
      <c r="W2454" s="40">
        <f>IF('query (10)'!U2454="","",'query (10)'!U2454)</f>
        <v>0</v>
      </c>
      <c r="X2454" s="39">
        <f>IF('query (10)'!V2454="","",'query (10)'!V2454)</f>
        <v>31</v>
      </c>
      <c r="Y2454" s="41">
        <f>IF('query (10)'!W2454="","",'query (10)'!W2454)</f>
        <v>46132</v>
      </c>
      <c r="Z2454" s="41">
        <f>IF('query (10)'!X2454="","",'query (10)'!X2454)</f>
        <v>46154</v>
      </c>
      <c r="AA2454" s="41">
        <f>IF('query (10)'!Y2454="","",'query (10)'!Y2454)</f>
        <v>46154</v>
      </c>
      <c r="AB2454" s="41">
        <f>IF('query (10)'!Z2454="","",'query (10)'!Z2454)</f>
        <v>46185</v>
      </c>
      <c r="AC2454" s="38" t="str">
        <f>IF(OR('query (10)'!AA2454="",COUNTIF(Cleaning_Rules!$A$21:$A$26,TRIM('query (10)'!AA2454))&gt;0),"",TRIM('query (10)'!AA2454))</f>
        <v/>
      </c>
      <c r="AD2454" s="38" t="str">
        <f>IF('query (10)'!AB2454="","",TRIM(IFERROR(_xlfn.TEXTBEFORE('query (10)'!AB2454,"("),'query (10)'!AB2454)))</f>
        <v>เริ่มซ่อมงาน PM แล้ว รับผิดชอบโดย PONGPITAK SONCHAI</v>
      </c>
      <c r="AE2454" s="38" t="str">
        <f>IFERROR(LOWER(TRIM(_xlfn.TEXTBEFORE(_xlfn.TEXTAFTER('query (10)'!AB2454,"("),")"))),"")</f>
        <v>sonchai-p-6240@nsk.com</v>
      </c>
      <c r="AF2454" s="38" t="str">
        <f>IF('query (10)'!AD2454="","",TRIM('query (10)'!AD2454))</f>
        <v>พงษ์พิทักษ์ ศรไชย</v>
      </c>
      <c r="AG2454" s="38" t="str">
        <f>IF('query (10)'!AE2454="","",TRIM('query (10)'!AE2454))</f>
        <v>พงษ์พิทักษ์ ศรไชย</v>
      </c>
      <c r="AH2454" s="38" t="str">
        <f>IF('query (10)'!AF2454="","",IFERROR(VALUE('query (10)'!AF2454),""))</f>
        <v/>
      </c>
      <c r="AI2454" s="38" t="str">
        <f>IF('query (10)'!AG2454="","",TRIM('query (10)'!AG2454))</f>
        <v/>
      </c>
      <c r="AJ2454" s="38" t="str">
        <f>IF('query (10)'!AH2454="","",IFERROR(VALUE('query (10)'!AH2454),""))</f>
        <v/>
      </c>
      <c r="AK2454" s="38" t="str">
        <f>IF('query (10)'!AI2454="","",TRIM('query (10)'!AI2454))</f>
        <v/>
      </c>
      <c r="AL2454" s="42">
        <f t="shared" si="190"/>
        <v>2026</v>
      </c>
      <c r="AM2454" s="42" t="str">
        <f t="shared" si="191"/>
        <v>2026-04</v>
      </c>
      <c r="AN2454" s="42" t="str">
        <f t="shared" ca="1" si="192"/>
        <v/>
      </c>
      <c r="AO2454" s="42" t="str">
        <f t="shared" si="193"/>
        <v>GR-097 | INNER RING BORE GRINDING M/C | SB1 | ELECTRICAL CONTROL | Condition-based Maintenance | Electrical | Inspection | Medium | - Check/ Change condition of proximity
- Check/ Change condition of reed switch | เริ่มซ่อมงาน PM แล้ว รับผิดชอบโดย PONGPITAK SONCHAI | พงษ์พิทักษ์ ศรไชย</v>
      </c>
      <c r="AP2454" s="42" t="str">
        <f>_xlfn.TEXTJOIN("; ",TRUE,IF(COUNTA('query (10)'!A2454:AK2454)&lt;=6,"NEAR_EMPTY_ROW",""),IF($K2454="","MISSING_STATUS",""),IF(AND($K2454="เสร็จสิ้น",$Z2454=""),"DONE_NO_ACTUAL_DATE",""),IF(AND($I2454="Condition-based Maintenance",$AH2454=""),"CBM_NO_MEASUREMENT",""),IF(OR($X2454="",$X2454=0),"INVALID_PERIOD",""),IF(AND($AA2454&lt;&gt;"",$AB2454&lt;&gt;"",$AB2454&lt;$AA2454),"DATE_SEQUENCE_ERROR",""),IF(AND($AB2454&lt;&gt;"",$AB2454&gt;DATE(2030,12,31)),"DATE_OUTLIER",""),IF($C2454="","MISSING_QRCODE",""),IF($J2454="UNKNOWN","UNKNOWN_PM_TYPE",""),IF($L2454="UNKNOWN","UNKNOWN_STATUS",""))</f>
        <v>CBM_NO_MEASUREMENT</v>
      </c>
      <c r="AQ2454" s="42" t="str">
        <f t="shared" si="194"/>
        <v>NO</v>
      </c>
    </row>
    <row r="2455" spans="1:43" x14ac:dyDescent="0.3">
      <c r="A2455" s="38">
        <f>IF('query (10)'!A2455="","",'query (10)'!A2455)</f>
        <v>2710</v>
      </c>
      <c r="B2455" s="38">
        <f>IF('query (10)'!B2455="","",'query (10)'!B2455)</f>
        <v>20611</v>
      </c>
      <c r="C2455" s="38" t="str">
        <f>TRIM(UPPER('query (10)'!M2455))</f>
        <v>WA-107</v>
      </c>
      <c r="D2455" s="38" t="str">
        <f>TRIM(UPPER(IFERROR(_xlfn.TEXTBEFORE('query (10)'!L2455,"("),'query (10)'!L2455)))</f>
        <v>OUTER RING PART WASH EQUIPMENT M/C</v>
      </c>
      <c r="E2455" s="38" t="str">
        <f>IFERROR(TRIM(UPPER(_xlfn.TEXTBEFORE(_xlfn.TEXTAFTER('query (10)'!L2455,"("),")"))),"")</f>
        <v/>
      </c>
      <c r="F2455" s="38" t="str">
        <f>TRIM('query (10)'!K2455)</f>
        <v>SB1</v>
      </c>
      <c r="G2455" s="38" t="str">
        <f>IF('query (10)'!J2455="","",'query (10)'!J2455)</f>
        <v>Electrical Control</v>
      </c>
      <c r="H2455" s="38" t="str">
        <f>TRIM(UPPER('query (10)'!J2455))</f>
        <v>ELECTRICAL CONTROL</v>
      </c>
      <c r="I2455" s="38" t="str">
        <f>IF('query (10)'!F2455="","",'query (10)'!F2455)</f>
        <v>Condition-based Maintenance</v>
      </c>
      <c r="J2455" s="38" t="str">
        <f>IF('query (10)'!F2455="","",IFERROR(INDEX(Cleaning_Rules!$B$14:$B$17,MATCH(TRIM('query (10)'!F2455),Cleaning_Rules!$A$14:$A$17,0)),"UNKNOWN"))</f>
        <v>CBM</v>
      </c>
      <c r="K2455" s="38" t="str">
        <f>IF('query (10)'!G2455="","",'query (10)'!G2455)</f>
        <v>กำลังดำเนินการ</v>
      </c>
      <c r="L2455" s="38" t="str">
        <f>IF('query (10)'!G2455="","MISSING",IFERROR(INDEX(Cleaning_Rules!$B$5:$B$10,MATCH(TRIM('query (10)'!G2455),Cleaning_Rules!$A$5:$A$10,0)),"UNKNOWN"))</f>
        <v>IN_PROGRESS</v>
      </c>
      <c r="M2455" s="38" t="str">
        <f>IF('query (10)'!I2455="","",'query (10)'!I2455)</f>
        <v>Electrical</v>
      </c>
      <c r="N2455" s="38" t="str">
        <f>IF('query (10)'!O2455="","",'query (10)'!O2455)</f>
        <v>Inspection</v>
      </c>
      <c r="O2455" s="38" t="str">
        <f>IF('query (10)'!P2455="","",'query (10)'!P2455)</f>
        <v>Medium</v>
      </c>
      <c r="P2455" s="38" t="str">
        <f>IF('query (10)'!N2455="","",'query (10)'!N2455)</f>
        <v>- Check/ Change condition of power supply</v>
      </c>
      <c r="Q2455" s="38" t="str">
        <f>TRIM('query (10)'!N2455)</f>
        <v>- Check/ Change condition of power supply</v>
      </c>
      <c r="R2455" s="38" t="str">
        <f>TRIM(UPPER('query (10)'!R2455))</f>
        <v/>
      </c>
      <c r="S2455" s="38" t="str">
        <f>TRIM(UPPER('query (10)'!S2455))</f>
        <v/>
      </c>
      <c r="T2455" s="38" t="str">
        <f>IF('query (10)'!Q2455="","",TRIM(UPPER('query (10)'!Q2455)))</f>
        <v/>
      </c>
      <c r="U2455" s="38" t="str">
        <f>IF('query (10)'!T2455="","",'query (10)'!T2455)</f>
        <v/>
      </c>
      <c r="V2455" s="39" t="str">
        <f>IF('query (10)'!T2455="","",IFERROR(VALUE('query (10)'!T2455),""))</f>
        <v/>
      </c>
      <c r="W2455" s="40">
        <f>IF('query (10)'!U2455="","",'query (10)'!U2455)</f>
        <v>0</v>
      </c>
      <c r="X2455" s="39">
        <f>IF('query (10)'!V2455="","",'query (10)'!V2455)</f>
        <v>31</v>
      </c>
      <c r="Y2455" s="41">
        <f>IF('query (10)'!W2455="","",'query (10)'!W2455)</f>
        <v>46132</v>
      </c>
      <c r="Z2455" s="41" t="str">
        <f>IF('query (10)'!X2455="","",'query (10)'!X2455)</f>
        <v/>
      </c>
      <c r="AA2455" s="41">
        <f>IF('query (10)'!Y2455="","",'query (10)'!Y2455)</f>
        <v>46132</v>
      </c>
      <c r="AB2455" s="41">
        <f>IF('query (10)'!Z2455="","",'query (10)'!Z2455)</f>
        <v>46162</v>
      </c>
      <c r="AC2455" s="38" t="str">
        <f>IF(OR('query (10)'!AA2455="",COUNTIF(Cleaning_Rules!$A$21:$A$26,TRIM('query (10)'!AA2455))&gt;0),"",TRIM('query (10)'!AA2455))</f>
        <v/>
      </c>
      <c r="AD2455" s="38" t="str">
        <f>IF('query (10)'!AB2455="","",TRIM(IFERROR(_xlfn.TEXTBEFORE('query (10)'!AB2455,"("),'query (10)'!AB2455)))</f>
        <v>เริ่มซ่อมงาน PM แล้ว รับผิดชอบโดย PAHLA SEEDANG</v>
      </c>
      <c r="AE2455" s="38" t="str">
        <f>IFERROR(LOWER(TRIM(_xlfn.TEXTBEFORE(_xlfn.TEXTAFTER('query (10)'!AB2455,"("),")"))),"")</f>
        <v>pahla@nsk.com</v>
      </c>
      <c r="AF2455" s="38" t="str">
        <f>IF('query (10)'!AD2455="","",TRIM('query (10)'!AD2455))</f>
        <v>พงษ์พิทักษ์ ศรไชย</v>
      </c>
      <c r="AG2455" s="38" t="str">
        <f>IF('query (10)'!AE2455="","",TRIM('query (10)'!AE2455))</f>
        <v>อัมรินทร์ รักษาพล</v>
      </c>
      <c r="AH2455" s="38" t="str">
        <f>IF('query (10)'!AF2455="","",IFERROR(VALUE('query (10)'!AF2455),""))</f>
        <v/>
      </c>
      <c r="AI2455" s="38" t="str">
        <f>IF('query (10)'!AG2455="","",TRIM('query (10)'!AG2455))</f>
        <v/>
      </c>
      <c r="AJ2455" s="38" t="str">
        <f>IF('query (10)'!AH2455="","",IFERROR(VALUE('query (10)'!AH2455),""))</f>
        <v/>
      </c>
      <c r="AK2455" s="38" t="str">
        <f>IF('query (10)'!AI2455="","",TRIM('query (10)'!AI2455))</f>
        <v/>
      </c>
      <c r="AL2455" s="42">
        <f t="shared" si="190"/>
        <v>2026</v>
      </c>
      <c r="AM2455" s="42" t="str">
        <f t="shared" si="191"/>
        <v>2026-04</v>
      </c>
      <c r="AN2455" s="42" t="str">
        <f t="shared" ca="1" si="192"/>
        <v>OVERDUE</v>
      </c>
      <c r="AO2455" s="42" t="str">
        <f t="shared" si="193"/>
        <v>WA-107 | OUTER RING PART WASH EQUIPMENT M/C | SB1 | ELECTRICAL CONTROL | Condition-based Maintenance | Electrical | Inspection | Medium | - Check/ Change condition of power supply | เริ่มซ่อมงาน PM แล้ว รับผิดชอบโดย PAHLA SEEDANG | อัมรินทร์ รักษาพล</v>
      </c>
      <c r="AP2455" s="42" t="str">
        <f>_xlfn.TEXTJOIN("; ",TRUE,IF(COUNTA('query (10)'!A2455:AK2455)&lt;=6,"NEAR_EMPTY_ROW",""),IF($K2455="","MISSING_STATUS",""),IF(AND($K2455="เสร็จสิ้น",$Z2455=""),"DONE_NO_ACTUAL_DATE",""),IF(AND($I2455="Condition-based Maintenance",$AH2455=""),"CBM_NO_MEASUREMENT",""),IF(OR($X2455="",$X2455=0),"INVALID_PERIOD",""),IF(AND($AA2455&lt;&gt;"",$AB2455&lt;&gt;"",$AB2455&lt;$AA2455),"DATE_SEQUENCE_ERROR",""),IF(AND($AB2455&lt;&gt;"",$AB2455&gt;DATE(2030,12,31)),"DATE_OUTLIER",""),IF($C2455="","MISSING_QRCODE",""),IF($J2455="UNKNOWN","UNKNOWN_PM_TYPE",""),IF($L2455="UNKNOWN","UNKNOWN_STATUS",""))</f>
        <v>CBM_NO_MEASUREMENT</v>
      </c>
      <c r="AQ2455" s="42" t="str">
        <f t="shared" si="194"/>
        <v>NO</v>
      </c>
    </row>
    <row r="2456" spans="1:43" x14ac:dyDescent="0.3">
      <c r="A2456" s="38">
        <f>IF('query (10)'!A2456="","",'query (10)'!A2456)</f>
        <v>2711</v>
      </c>
      <c r="B2456" s="38">
        <f>IF('query (10)'!B2456="","",'query (10)'!B2456)</f>
        <v>20612</v>
      </c>
      <c r="C2456" s="38" t="str">
        <f>TRIM(UPPER('query (10)'!M2456))</f>
        <v>WA-113</v>
      </c>
      <c r="D2456" s="38" t="str">
        <f>TRIM(UPPER(IFERROR(_xlfn.TEXTBEFORE('query (10)'!L2456,"("),'query (10)'!L2456)))</f>
        <v>FINISH WASH EQUIPMENT M/C</v>
      </c>
      <c r="E2456" s="38" t="str">
        <f>IFERROR(TRIM(UPPER(_xlfn.TEXTBEFORE(_xlfn.TEXTAFTER('query (10)'!L2456,"("),")"))),"")</f>
        <v/>
      </c>
      <c r="F2456" s="38" t="str">
        <f>TRIM('query (10)'!K2456)</f>
        <v>SB1</v>
      </c>
      <c r="G2456" s="38" t="str">
        <f>IF('query (10)'!J2456="","",'query (10)'!J2456)</f>
        <v>Electrical Control</v>
      </c>
      <c r="H2456" s="38" t="str">
        <f>TRIM(UPPER('query (10)'!J2456))</f>
        <v>ELECTRICAL CONTROL</v>
      </c>
      <c r="I2456" s="38" t="str">
        <f>IF('query (10)'!F2456="","",'query (10)'!F2456)</f>
        <v>Condition-based Maintenance</v>
      </c>
      <c r="J2456" s="38" t="str">
        <f>IF('query (10)'!F2456="","",IFERROR(INDEX(Cleaning_Rules!$B$14:$B$17,MATCH(TRIM('query (10)'!F2456),Cleaning_Rules!$A$14:$A$17,0)),"UNKNOWN"))</f>
        <v>CBM</v>
      </c>
      <c r="K2456" s="38" t="str">
        <f>IF('query (10)'!G2456="","",'query (10)'!G2456)</f>
        <v>กำลังดำเนินการ</v>
      </c>
      <c r="L2456" s="38" t="str">
        <f>IF('query (10)'!G2456="","MISSING",IFERROR(INDEX(Cleaning_Rules!$B$5:$B$10,MATCH(TRIM('query (10)'!G2456),Cleaning_Rules!$A$5:$A$10,0)),"UNKNOWN"))</f>
        <v>IN_PROGRESS</v>
      </c>
      <c r="M2456" s="38" t="str">
        <f>IF('query (10)'!I2456="","",'query (10)'!I2456)</f>
        <v>Electrical</v>
      </c>
      <c r="N2456" s="38" t="str">
        <f>IF('query (10)'!O2456="","",'query (10)'!O2456)</f>
        <v>Inspection</v>
      </c>
      <c r="O2456" s="38" t="str">
        <f>IF('query (10)'!P2456="","",'query (10)'!P2456)</f>
        <v>Medium</v>
      </c>
      <c r="P2456" s="38" t="str">
        <f>IF('query (10)'!N2456="","",'query (10)'!N2456)</f>
        <v>- Check/ Change condition of power supply</v>
      </c>
      <c r="Q2456" s="38" t="str">
        <f>TRIM('query (10)'!N2456)</f>
        <v>- Check/ Change condition of power supply</v>
      </c>
      <c r="R2456" s="38" t="str">
        <f>TRIM(UPPER('query (10)'!R2456))</f>
        <v/>
      </c>
      <c r="S2456" s="38" t="str">
        <f>TRIM(UPPER('query (10)'!S2456))</f>
        <v/>
      </c>
      <c r="T2456" s="38" t="str">
        <f>IF('query (10)'!Q2456="","",TRIM(UPPER('query (10)'!Q2456)))</f>
        <v/>
      </c>
      <c r="U2456" s="38" t="str">
        <f>IF('query (10)'!T2456="","",'query (10)'!T2456)</f>
        <v/>
      </c>
      <c r="V2456" s="39" t="str">
        <f>IF('query (10)'!T2456="","",IFERROR(VALUE('query (10)'!T2456),""))</f>
        <v/>
      </c>
      <c r="W2456" s="40">
        <f>IF('query (10)'!U2456="","",'query (10)'!U2456)</f>
        <v>0</v>
      </c>
      <c r="X2456" s="39">
        <f>IF('query (10)'!V2456="","",'query (10)'!V2456)</f>
        <v>31</v>
      </c>
      <c r="Y2456" s="41">
        <f>IF('query (10)'!W2456="","",'query (10)'!W2456)</f>
        <v>46132</v>
      </c>
      <c r="Z2456" s="41" t="str">
        <f>IF('query (10)'!X2456="","",'query (10)'!X2456)</f>
        <v/>
      </c>
      <c r="AA2456" s="41">
        <f>IF('query (10)'!Y2456="","",'query (10)'!Y2456)</f>
        <v>46132</v>
      </c>
      <c r="AB2456" s="41">
        <f>IF('query (10)'!Z2456="","",'query (10)'!Z2456)</f>
        <v>46162</v>
      </c>
      <c r="AC2456" s="38" t="str">
        <f>IF(OR('query (10)'!AA2456="",COUNTIF(Cleaning_Rules!$A$21:$A$26,TRIM('query (10)'!AA2456))&gt;0),"",TRIM('query (10)'!AA2456))</f>
        <v/>
      </c>
      <c r="AD2456" s="38" t="str">
        <f>IF('query (10)'!AB2456="","",TRIM(IFERROR(_xlfn.TEXTBEFORE('query (10)'!AB2456,"("),'query (10)'!AB2456)))</f>
        <v/>
      </c>
      <c r="AE2456" s="38" t="str">
        <f>IFERROR(LOWER(TRIM(_xlfn.TEXTBEFORE(_xlfn.TEXTAFTER('query (10)'!AB2456,"("),")"))),"")</f>
        <v/>
      </c>
      <c r="AF2456" s="38" t="str">
        <f>IF('query (10)'!AD2456="","",TRIM('query (10)'!AD2456))</f>
        <v>พงษ์พิทักษ์ ศรไชย</v>
      </c>
      <c r="AG2456" s="38" t="str">
        <f>IF('query (10)'!AE2456="","",TRIM('query (10)'!AE2456))</f>
        <v>อัมรินทร์ รักษาพล</v>
      </c>
      <c r="AH2456" s="38" t="str">
        <f>IF('query (10)'!AF2456="","",IFERROR(VALUE('query (10)'!AF2456),""))</f>
        <v/>
      </c>
      <c r="AI2456" s="38" t="str">
        <f>IF('query (10)'!AG2456="","",TRIM('query (10)'!AG2456))</f>
        <v/>
      </c>
      <c r="AJ2456" s="38" t="str">
        <f>IF('query (10)'!AH2456="","",IFERROR(VALUE('query (10)'!AH2456),""))</f>
        <v/>
      </c>
      <c r="AK2456" s="38" t="str">
        <f>IF('query (10)'!AI2456="","",TRIM('query (10)'!AI2456))</f>
        <v/>
      </c>
      <c r="AL2456" s="42">
        <f t="shared" si="190"/>
        <v>2026</v>
      </c>
      <c r="AM2456" s="42" t="str">
        <f t="shared" si="191"/>
        <v>2026-04</v>
      </c>
      <c r="AN2456" s="42" t="str">
        <f t="shared" ca="1" si="192"/>
        <v>OVERDUE</v>
      </c>
      <c r="AO2456" s="42" t="str">
        <f t="shared" si="193"/>
        <v>WA-113 | FINISH WASH EQUIPMENT M/C | SB1 | ELECTRICAL CONTROL | Condition-based Maintenance | Electrical | Inspection | Medium | - Check/ Change condition of power supply | อัมรินทร์ รักษาพล</v>
      </c>
      <c r="AP2456" s="42" t="str">
        <f>_xlfn.TEXTJOIN("; ",TRUE,IF(COUNTA('query (10)'!A2456:AK2456)&lt;=6,"NEAR_EMPTY_ROW",""),IF($K2456="","MISSING_STATUS",""),IF(AND($K2456="เสร็จสิ้น",$Z2456=""),"DONE_NO_ACTUAL_DATE",""),IF(AND($I2456="Condition-based Maintenance",$AH2456=""),"CBM_NO_MEASUREMENT",""),IF(OR($X2456="",$X2456=0),"INVALID_PERIOD",""),IF(AND($AA2456&lt;&gt;"",$AB2456&lt;&gt;"",$AB2456&lt;$AA2456),"DATE_SEQUENCE_ERROR",""),IF(AND($AB2456&lt;&gt;"",$AB2456&gt;DATE(2030,12,31)),"DATE_OUTLIER",""),IF($C2456="","MISSING_QRCODE",""),IF($J2456="UNKNOWN","UNKNOWN_PM_TYPE",""),IF($L2456="UNKNOWN","UNKNOWN_STATUS",""))</f>
        <v>CBM_NO_MEASUREMENT</v>
      </c>
      <c r="AQ2456" s="42" t="str">
        <f t="shared" si="194"/>
        <v>NO</v>
      </c>
    </row>
    <row r="2457" spans="1:43" x14ac:dyDescent="0.3">
      <c r="A2457" s="38">
        <f>IF('query (10)'!A2457="","",'query (10)'!A2457)</f>
        <v>2712</v>
      </c>
      <c r="B2457" s="38">
        <f>IF('query (10)'!B2457="","",'query (10)'!B2457)</f>
        <v>20613</v>
      </c>
      <c r="C2457" s="38" t="str">
        <f>TRIM(UPPER('query (10)'!M2457))</f>
        <v>AS-110</v>
      </c>
      <c r="D2457" s="38" t="str">
        <f>TRIM(UPPER(IFERROR(_xlfn.TEXTBEFORE('query (10)'!L2457,"("),'query (10)'!L2457)))</f>
        <v>MATCHING &amp; BALL FILLING M/C</v>
      </c>
      <c r="E2457" s="38" t="str">
        <f>IFERROR(TRIM(UPPER(_xlfn.TEXTBEFORE(_xlfn.TEXTAFTER('query (10)'!L2457,"("),")"))),"")</f>
        <v/>
      </c>
      <c r="F2457" s="38" t="str">
        <f>TRIM('query (10)'!K2457)</f>
        <v>SB1</v>
      </c>
      <c r="G2457" s="38" t="str">
        <f>IF('query (10)'!J2457="","",'query (10)'!J2457)</f>
        <v>Electrical Control</v>
      </c>
      <c r="H2457" s="38" t="str">
        <f>TRIM(UPPER('query (10)'!J2457))</f>
        <v>ELECTRICAL CONTROL</v>
      </c>
      <c r="I2457" s="38" t="str">
        <f>IF('query (10)'!F2457="","",'query (10)'!F2457)</f>
        <v>Condition-based Maintenance</v>
      </c>
      <c r="J2457" s="38" t="str">
        <f>IF('query (10)'!F2457="","",IFERROR(INDEX(Cleaning_Rules!$B$14:$B$17,MATCH(TRIM('query (10)'!F2457),Cleaning_Rules!$A$14:$A$17,0)),"UNKNOWN"))</f>
        <v>CBM</v>
      </c>
      <c r="K2457" s="38" t="str">
        <f>IF('query (10)'!G2457="","",'query (10)'!G2457)</f>
        <v>กำลังดำเนินการ</v>
      </c>
      <c r="L2457" s="38" t="str">
        <f>IF('query (10)'!G2457="","MISSING",IFERROR(INDEX(Cleaning_Rules!$B$5:$B$10,MATCH(TRIM('query (10)'!G2457),Cleaning_Rules!$A$5:$A$10,0)),"UNKNOWN"))</f>
        <v>IN_PROGRESS</v>
      </c>
      <c r="M2457" s="38" t="str">
        <f>IF('query (10)'!I2457="","",'query (10)'!I2457)</f>
        <v>Electrical</v>
      </c>
      <c r="N2457" s="38" t="str">
        <f>IF('query (10)'!O2457="","",'query (10)'!O2457)</f>
        <v>Inspection</v>
      </c>
      <c r="O2457" s="38" t="str">
        <f>IF('query (10)'!P2457="","",'query (10)'!P2457)</f>
        <v>Medium</v>
      </c>
      <c r="P2457" s="38" t="str">
        <f>IF('query (10)'!N2457="","",'query (10)'!N2457)</f>
        <v>- Check oil leak in Robot cotroller
- Check/ Change dust filter
- Check condition of Fiber amp, Fiber sensor
- Re-location Emergency button</v>
      </c>
      <c r="Q2457" s="38" t="str">
        <f>TRIM('query (10)'!N2457)</f>
        <v>- Check oil leak in Robot cotroller
- Check/ Change dust filter
- Check condition of Fiber amp, Fiber sensor
- Re-location Emergency button</v>
      </c>
      <c r="R2457" s="38" t="str">
        <f>TRIM(UPPER('query (10)'!R2457))</f>
        <v/>
      </c>
      <c r="S2457" s="38" t="str">
        <f>TRIM(UPPER('query (10)'!S2457))</f>
        <v/>
      </c>
      <c r="T2457" s="38" t="str">
        <f>IF('query (10)'!Q2457="","",TRIM(UPPER('query (10)'!Q2457)))</f>
        <v/>
      </c>
      <c r="U2457" s="38" t="str">
        <f>IF('query (10)'!T2457="","",'query (10)'!T2457)</f>
        <v/>
      </c>
      <c r="V2457" s="39" t="str">
        <f>IF('query (10)'!T2457="","",IFERROR(VALUE('query (10)'!T2457),""))</f>
        <v/>
      </c>
      <c r="W2457" s="40">
        <f>IF('query (10)'!U2457="","",'query (10)'!U2457)</f>
        <v>0</v>
      </c>
      <c r="X2457" s="39">
        <f>IF('query (10)'!V2457="","",'query (10)'!V2457)</f>
        <v>92</v>
      </c>
      <c r="Y2457" s="41">
        <f>IF('query (10)'!W2457="","",'query (10)'!W2457)</f>
        <v>46132</v>
      </c>
      <c r="Z2457" s="41" t="str">
        <f>IF('query (10)'!X2457="","",'query (10)'!X2457)</f>
        <v/>
      </c>
      <c r="AA2457" s="41">
        <f>IF('query (10)'!Y2457="","",'query (10)'!Y2457)</f>
        <v>46132</v>
      </c>
      <c r="AB2457" s="41">
        <f>IF('query (10)'!Z2457="","",'query (10)'!Z2457)</f>
        <v>46223</v>
      </c>
      <c r="AC2457" s="38" t="str">
        <f>IF(OR('query (10)'!AA2457="",COUNTIF(Cleaning_Rules!$A$21:$A$26,TRIM('query (10)'!AA2457))&gt;0),"",TRIM('query (10)'!AA2457))</f>
        <v/>
      </c>
      <c r="AD2457" s="38" t="str">
        <f>IF('query (10)'!AB2457="","",TRIM(IFERROR(_xlfn.TEXTBEFORE('query (10)'!AB2457,"("),'query (10)'!AB2457)))</f>
        <v>เริ่มซ่อมงาน PM แล้ว รับผิดชอบโดย NATDANAI JUTHATHEP</v>
      </c>
      <c r="AE2457" s="38" t="str">
        <f>IFERROR(LOWER(TRIM(_xlfn.TEXTBEFORE(_xlfn.TEXTAFTER('query (10)'!AB2457,"("),")"))),"")</f>
        <v>juthathep-n-4697@nsk.com</v>
      </c>
      <c r="AF2457" s="38" t="str">
        <f>IF('query (10)'!AD2457="","",TRIM('query (10)'!AD2457))</f>
        <v>พงษ์พิทักษ์ ศรไชย</v>
      </c>
      <c r="AG2457" s="38" t="str">
        <f>IF('query (10)'!AE2457="","",TRIM('query (10)'!AE2457))</f>
        <v>ณัฐดนัย จุฑาเทพ</v>
      </c>
      <c r="AH2457" s="38" t="str">
        <f>IF('query (10)'!AF2457="","",IFERROR(VALUE('query (10)'!AF2457),""))</f>
        <v/>
      </c>
      <c r="AI2457" s="38" t="str">
        <f>IF('query (10)'!AG2457="","",TRIM('query (10)'!AG2457))</f>
        <v/>
      </c>
      <c r="AJ2457" s="38" t="str">
        <f>IF('query (10)'!AH2457="","",IFERROR(VALUE('query (10)'!AH2457),""))</f>
        <v/>
      </c>
      <c r="AK2457" s="38" t="str">
        <f>IF('query (10)'!AI2457="","",TRIM('query (10)'!AI2457))</f>
        <v/>
      </c>
      <c r="AL2457" s="42">
        <f t="shared" si="190"/>
        <v>2026</v>
      </c>
      <c r="AM2457" s="42" t="str">
        <f t="shared" si="191"/>
        <v>2026-04</v>
      </c>
      <c r="AN2457" s="42" t="str">
        <f t="shared" ca="1" si="192"/>
        <v>OVERDUE</v>
      </c>
      <c r="AO2457" s="42" t="str">
        <f t="shared" si="193"/>
        <v>AS-110 | MATCHING &amp; BALL FILLING M/C | SB1 | ELECTRICAL CONTROL | Condition-based Maintenance | Electrical | Inspection | Medium | - Check oil leak in Robot cotroller
- Check/ Change dust filter
- Check condition of Fiber amp, Fiber sensor
- Re-location Emergency button | เริ่มซ่อมงาน PM แล้ว รับผิดชอบโดย NATDANAI JUTHATHEP | ณัฐดนัย จุฑาเทพ</v>
      </c>
      <c r="AP2457" s="42" t="str">
        <f>_xlfn.TEXTJOIN("; ",TRUE,IF(COUNTA('query (10)'!A2457:AK2457)&lt;=6,"NEAR_EMPTY_ROW",""),IF($K2457="","MISSING_STATUS",""),IF(AND($K2457="เสร็จสิ้น",$Z2457=""),"DONE_NO_ACTUAL_DATE",""),IF(AND($I2457="Condition-based Maintenance",$AH2457=""),"CBM_NO_MEASUREMENT",""),IF(OR($X2457="",$X2457=0),"INVALID_PERIOD",""),IF(AND($AA2457&lt;&gt;"",$AB2457&lt;&gt;"",$AB2457&lt;$AA2457),"DATE_SEQUENCE_ERROR",""),IF(AND($AB2457&lt;&gt;"",$AB2457&gt;DATE(2030,12,31)),"DATE_OUTLIER",""),IF($C2457="","MISSING_QRCODE",""),IF($J2457="UNKNOWN","UNKNOWN_PM_TYPE",""),IF($L2457="UNKNOWN","UNKNOWN_STATUS",""))</f>
        <v>CBM_NO_MEASUREMENT</v>
      </c>
      <c r="AQ2457" s="42" t="str">
        <f t="shared" si="194"/>
        <v>NO</v>
      </c>
    </row>
    <row r="2458" spans="1:43" x14ac:dyDescent="0.3">
      <c r="A2458" s="38">
        <f>IF('query (10)'!A2458="","",'query (10)'!A2458)</f>
        <v>2713</v>
      </c>
      <c r="B2458" s="38">
        <f>IF('query (10)'!B2458="","",'query (10)'!B2458)</f>
        <v>20614</v>
      </c>
      <c r="C2458" s="38" t="str">
        <f>TRIM(UPPER('query (10)'!M2458))</f>
        <v>CH-1067</v>
      </c>
      <c r="D2458" s="38" t="str">
        <f>TRIM(UPPER(IFERROR(_xlfn.TEXTBEFORE('query (10)'!L2458,"("),'query (10)'!L2458)))</f>
        <v>DIMENSION CHECKER MACHINE</v>
      </c>
      <c r="E2458" s="38" t="str">
        <f>IFERROR(TRIM(UPPER(_xlfn.TEXTBEFORE(_xlfn.TEXTAFTER('query (10)'!L2458,"("),")"))),"")</f>
        <v/>
      </c>
      <c r="F2458" s="38" t="str">
        <f>TRIM('query (10)'!K2458)</f>
        <v>SB1</v>
      </c>
      <c r="G2458" s="38" t="str">
        <f>IF('query (10)'!J2458="","",'query (10)'!J2458)</f>
        <v>Electrical Control</v>
      </c>
      <c r="H2458" s="38" t="str">
        <f>TRIM(UPPER('query (10)'!J2458))</f>
        <v>ELECTRICAL CONTROL</v>
      </c>
      <c r="I2458" s="38" t="str">
        <f>IF('query (10)'!F2458="","",'query (10)'!F2458)</f>
        <v>Condition-based Maintenance</v>
      </c>
      <c r="J2458" s="38" t="str">
        <f>IF('query (10)'!F2458="","",IFERROR(INDEX(Cleaning_Rules!$B$14:$B$17,MATCH(TRIM('query (10)'!F2458),Cleaning_Rules!$A$14:$A$17,0)),"UNKNOWN"))</f>
        <v>CBM</v>
      </c>
      <c r="K2458" s="38" t="str">
        <f>IF('query (10)'!G2458="","",'query (10)'!G2458)</f>
        <v>เสร็จสิ้น</v>
      </c>
      <c r="L2458" s="38" t="str">
        <f>IF('query (10)'!G2458="","MISSING",IFERROR(INDEX(Cleaning_Rules!$B$5:$B$10,MATCH(TRIM('query (10)'!G2458),Cleaning_Rules!$A$5:$A$10,0)),"UNKNOWN"))</f>
        <v>COMPLETED</v>
      </c>
      <c r="M2458" s="38" t="str">
        <f>IF('query (10)'!I2458="","",'query (10)'!I2458)</f>
        <v>Electrical</v>
      </c>
      <c r="N2458" s="38" t="str">
        <f>IF('query (10)'!O2458="","",'query (10)'!O2458)</f>
        <v>Inspection</v>
      </c>
      <c r="O2458" s="38" t="str">
        <f>IF('query (10)'!P2458="","",'query (10)'!P2458)</f>
        <v>Medium</v>
      </c>
      <c r="P2458" s="38" t="str">
        <f>IF('query (10)'!N2458="","",'query (10)'!N2458)</f>
        <v>- Check condition of reed switch
- Check condition of proximity
- Check condition photo</v>
      </c>
      <c r="Q2458" s="38" t="str">
        <f>TRIM('query (10)'!N2458)</f>
        <v>- Check condition of reed switch
- Check condition of proximity
- Check condition photo</v>
      </c>
      <c r="R2458" s="38" t="str">
        <f>TRIM(UPPER('query (10)'!R2458))</f>
        <v/>
      </c>
      <c r="S2458" s="38" t="str">
        <f>TRIM(UPPER('query (10)'!S2458))</f>
        <v/>
      </c>
      <c r="T2458" s="38" t="str">
        <f>IF('query (10)'!Q2458="","",TRIM(UPPER('query (10)'!Q2458)))</f>
        <v/>
      </c>
      <c r="U2458" s="38" t="str">
        <f>IF('query (10)'!T2458="","",'query (10)'!T2458)</f>
        <v/>
      </c>
      <c r="V2458" s="39" t="str">
        <f>IF('query (10)'!T2458="","",IFERROR(VALUE('query (10)'!T2458),""))</f>
        <v/>
      </c>
      <c r="W2458" s="40">
        <f>IF('query (10)'!U2458="","",'query (10)'!U2458)</f>
        <v>0</v>
      </c>
      <c r="X2458" s="39">
        <f>IF('query (10)'!V2458="","",'query (10)'!V2458)</f>
        <v>92</v>
      </c>
      <c r="Y2458" s="41">
        <f>IF('query (10)'!W2458="","",'query (10)'!W2458)</f>
        <v>46132</v>
      </c>
      <c r="Z2458" s="41">
        <f>IF('query (10)'!X2458="","",'query (10)'!X2458)</f>
        <v>46154</v>
      </c>
      <c r="AA2458" s="41">
        <f>IF('query (10)'!Y2458="","",'query (10)'!Y2458)</f>
        <v>46154</v>
      </c>
      <c r="AB2458" s="41">
        <f>IF('query (10)'!Z2458="","",'query (10)'!Z2458)</f>
        <v>46246</v>
      </c>
      <c r="AC2458" s="38" t="str">
        <f>IF(OR('query (10)'!AA2458="",COUNTIF(Cleaning_Rules!$A$21:$A$26,TRIM('query (10)'!AA2458))&gt;0),"",TRIM('query (10)'!AA2458))</f>
        <v/>
      </c>
      <c r="AD2458" s="38" t="str">
        <f>IF('query (10)'!AB2458="","",TRIM(IFERROR(_xlfn.TEXTBEFORE('query (10)'!AB2458,"("),'query (10)'!AB2458)))</f>
        <v>เริ่มซ่อมงาน PM แล้ว รับผิดชอบโดย PONGPITAK SONCHAI</v>
      </c>
      <c r="AE2458" s="38" t="str">
        <f>IFERROR(LOWER(TRIM(_xlfn.TEXTBEFORE(_xlfn.TEXTAFTER('query (10)'!AB2458,"("),")"))),"")</f>
        <v>sonchai-p-6240@nsk.com</v>
      </c>
      <c r="AF2458" s="38" t="str">
        <f>IF('query (10)'!AD2458="","",TRIM('query (10)'!AD2458))</f>
        <v>พงษ์พิทักษ์ ศรไชย</v>
      </c>
      <c r="AG2458" s="38" t="str">
        <f>IF('query (10)'!AE2458="","",TRIM('query (10)'!AE2458))</f>
        <v>พงษ์พิทักษ์ ศรไชย</v>
      </c>
      <c r="AH2458" s="38" t="str">
        <f>IF('query (10)'!AF2458="","",IFERROR(VALUE('query (10)'!AF2458),""))</f>
        <v/>
      </c>
      <c r="AI2458" s="38" t="str">
        <f>IF('query (10)'!AG2458="","",TRIM('query (10)'!AG2458))</f>
        <v/>
      </c>
      <c r="AJ2458" s="38" t="str">
        <f>IF('query (10)'!AH2458="","",IFERROR(VALUE('query (10)'!AH2458),""))</f>
        <v/>
      </c>
      <c r="AK2458" s="38" t="str">
        <f>IF('query (10)'!AI2458="","",TRIM('query (10)'!AI2458))</f>
        <v/>
      </c>
      <c r="AL2458" s="42">
        <f t="shared" si="190"/>
        <v>2026</v>
      </c>
      <c r="AM2458" s="42" t="str">
        <f t="shared" si="191"/>
        <v>2026-04</v>
      </c>
      <c r="AN2458" s="42" t="str">
        <f t="shared" ca="1" si="192"/>
        <v/>
      </c>
      <c r="AO2458" s="42" t="str">
        <f t="shared" si="193"/>
        <v>CH-1067 | DIMENSION CHECKER MACHINE | SB1 | ELECTRICAL CONTROL | Condition-based Maintenance | Electrical | Inspection | Medium | - Check condition of reed switch
- Check condition of proximity
- Check condition photo | เริ่มซ่อมงาน PM แล้ว รับผิดชอบโดย PONGPITAK SONCHAI | พงษ์พิทักษ์ ศรไชย</v>
      </c>
      <c r="AP2458" s="42" t="str">
        <f>_xlfn.TEXTJOIN("; ",TRUE,IF(COUNTA('query (10)'!A2458:AK2458)&lt;=6,"NEAR_EMPTY_ROW",""),IF($K2458="","MISSING_STATUS",""),IF(AND($K2458="เสร็จสิ้น",$Z2458=""),"DONE_NO_ACTUAL_DATE",""),IF(AND($I2458="Condition-based Maintenance",$AH2458=""),"CBM_NO_MEASUREMENT",""),IF(OR($X2458="",$X2458=0),"INVALID_PERIOD",""),IF(AND($AA2458&lt;&gt;"",$AB2458&lt;&gt;"",$AB2458&lt;$AA2458),"DATE_SEQUENCE_ERROR",""),IF(AND($AB2458&lt;&gt;"",$AB2458&gt;DATE(2030,12,31)),"DATE_OUTLIER",""),IF($C2458="","MISSING_QRCODE",""),IF($J2458="UNKNOWN","UNKNOWN_PM_TYPE",""),IF($L2458="UNKNOWN","UNKNOWN_STATUS",""))</f>
        <v>CBM_NO_MEASUREMENT</v>
      </c>
      <c r="AQ2458" s="42" t="str">
        <f t="shared" si="194"/>
        <v>NO</v>
      </c>
    </row>
    <row r="2459" spans="1:43" x14ac:dyDescent="0.3">
      <c r="A2459" s="38">
        <f>IF('query (10)'!A2459="","",'query (10)'!A2459)</f>
        <v>2714</v>
      </c>
      <c r="B2459" s="38">
        <f>IF('query (10)'!B2459="","",'query (10)'!B2459)</f>
        <v>20615</v>
      </c>
      <c r="C2459" s="38" t="str">
        <f>TRIM(UPPER('query (10)'!M2459))</f>
        <v>CH-638</v>
      </c>
      <c r="D2459" s="38" t="str">
        <f>TRIM(UPPER(IFERROR(_xlfn.TEXTBEFORE('query (10)'!L2459,"("),'query (10)'!L2459)))</f>
        <v>AUTO RADIAL CLEARANCE M/C</v>
      </c>
      <c r="E2459" s="38" t="str">
        <f>IFERROR(TRIM(UPPER(_xlfn.TEXTBEFORE(_xlfn.TEXTAFTER('query (10)'!L2459,"("),")"))),"")</f>
        <v/>
      </c>
      <c r="F2459" s="38" t="str">
        <f>TRIM('query (10)'!K2459)</f>
        <v>SB1</v>
      </c>
      <c r="G2459" s="38" t="str">
        <f>IF('query (10)'!J2459="","",'query (10)'!J2459)</f>
        <v>Electrical Control</v>
      </c>
      <c r="H2459" s="38" t="str">
        <f>TRIM(UPPER('query (10)'!J2459))</f>
        <v>ELECTRICAL CONTROL</v>
      </c>
      <c r="I2459" s="38" t="str">
        <f>IF('query (10)'!F2459="","",'query (10)'!F2459)</f>
        <v>Condition-based Maintenance</v>
      </c>
      <c r="J2459" s="38" t="str">
        <f>IF('query (10)'!F2459="","",IFERROR(INDEX(Cleaning_Rules!$B$14:$B$17,MATCH(TRIM('query (10)'!F2459),Cleaning_Rules!$A$14:$A$17,0)),"UNKNOWN"))</f>
        <v>CBM</v>
      </c>
      <c r="K2459" s="38" t="str">
        <f>IF('query (10)'!G2459="","",'query (10)'!G2459)</f>
        <v>เสร็จสิ้น</v>
      </c>
      <c r="L2459" s="38" t="str">
        <f>IF('query (10)'!G2459="","MISSING",IFERROR(INDEX(Cleaning_Rules!$B$5:$B$10,MATCH(TRIM('query (10)'!G2459),Cleaning_Rules!$A$5:$A$10,0)),"UNKNOWN"))</f>
        <v>COMPLETED</v>
      </c>
      <c r="M2459" s="38" t="str">
        <f>IF('query (10)'!I2459="","",'query (10)'!I2459)</f>
        <v>Electrical</v>
      </c>
      <c r="N2459" s="38" t="str">
        <f>IF('query (10)'!O2459="","",'query (10)'!O2459)</f>
        <v>Inspection</v>
      </c>
      <c r="O2459" s="38" t="str">
        <f>IF('query (10)'!P2459="","",'query (10)'!P2459)</f>
        <v>Medium</v>
      </c>
      <c r="P2459" s="38" t="str">
        <f>IF('query (10)'!N2459="","",'query (10)'!N2459)</f>
        <v>- Check condition of reed switch
- Check condition of laser sensor</v>
      </c>
      <c r="Q2459" s="38" t="str">
        <f>TRIM('query (10)'!N2459)</f>
        <v>- Check condition of reed switch
- Check condition of laser sensor</v>
      </c>
      <c r="R2459" s="38" t="str">
        <f>TRIM(UPPER('query (10)'!R2459))</f>
        <v/>
      </c>
      <c r="S2459" s="38" t="str">
        <f>TRIM(UPPER('query (10)'!S2459))</f>
        <v/>
      </c>
      <c r="T2459" s="38" t="str">
        <f>IF('query (10)'!Q2459="","",TRIM(UPPER('query (10)'!Q2459)))</f>
        <v/>
      </c>
      <c r="U2459" s="38" t="str">
        <f>IF('query (10)'!T2459="","",'query (10)'!T2459)</f>
        <v/>
      </c>
      <c r="V2459" s="39" t="str">
        <f>IF('query (10)'!T2459="","",IFERROR(VALUE('query (10)'!T2459),""))</f>
        <v/>
      </c>
      <c r="W2459" s="40">
        <f>IF('query (10)'!U2459="","",'query (10)'!U2459)</f>
        <v>0</v>
      </c>
      <c r="X2459" s="39">
        <f>IF('query (10)'!V2459="","",'query (10)'!V2459)</f>
        <v>92</v>
      </c>
      <c r="Y2459" s="41">
        <f>IF('query (10)'!W2459="","",'query (10)'!W2459)</f>
        <v>46132</v>
      </c>
      <c r="Z2459" s="41">
        <f>IF('query (10)'!X2459="","",'query (10)'!X2459)</f>
        <v>46154</v>
      </c>
      <c r="AA2459" s="41">
        <f>IF('query (10)'!Y2459="","",'query (10)'!Y2459)</f>
        <v>46154</v>
      </c>
      <c r="AB2459" s="41">
        <f>IF('query (10)'!Z2459="","",'query (10)'!Z2459)</f>
        <v>46246</v>
      </c>
      <c r="AC2459" s="38" t="str">
        <f>IF(OR('query (10)'!AA2459="",COUNTIF(Cleaning_Rules!$A$21:$A$26,TRIM('query (10)'!AA2459))&gt;0),"",TRIM('query (10)'!AA2459))</f>
        <v/>
      </c>
      <c r="AD2459" s="38" t="str">
        <f>IF('query (10)'!AB2459="","",TRIM(IFERROR(_xlfn.TEXTBEFORE('query (10)'!AB2459,"("),'query (10)'!AB2459)))</f>
        <v>เริ่มซ่อมงาน PM แล้ว รับผิดชอบโดย PONGPITAK SONCHAI</v>
      </c>
      <c r="AE2459" s="38" t="str">
        <f>IFERROR(LOWER(TRIM(_xlfn.TEXTBEFORE(_xlfn.TEXTAFTER('query (10)'!AB2459,"("),")"))),"")</f>
        <v>sonchai-p-6240@nsk.com</v>
      </c>
      <c r="AF2459" s="38" t="str">
        <f>IF('query (10)'!AD2459="","",TRIM('query (10)'!AD2459))</f>
        <v>พงษ์พิทักษ์ ศรไชย</v>
      </c>
      <c r="AG2459" s="38" t="str">
        <f>IF('query (10)'!AE2459="","",TRIM('query (10)'!AE2459))</f>
        <v>พงษ์พิทักษ์ ศรไชย</v>
      </c>
      <c r="AH2459" s="38" t="str">
        <f>IF('query (10)'!AF2459="","",IFERROR(VALUE('query (10)'!AF2459),""))</f>
        <v/>
      </c>
      <c r="AI2459" s="38" t="str">
        <f>IF('query (10)'!AG2459="","",TRIM('query (10)'!AG2459))</f>
        <v/>
      </c>
      <c r="AJ2459" s="38" t="str">
        <f>IF('query (10)'!AH2459="","",IFERROR(VALUE('query (10)'!AH2459),""))</f>
        <v/>
      </c>
      <c r="AK2459" s="38" t="str">
        <f>IF('query (10)'!AI2459="","",TRIM('query (10)'!AI2459))</f>
        <v/>
      </c>
      <c r="AL2459" s="42">
        <f t="shared" si="190"/>
        <v>2026</v>
      </c>
      <c r="AM2459" s="42" t="str">
        <f t="shared" si="191"/>
        <v>2026-04</v>
      </c>
      <c r="AN2459" s="42" t="str">
        <f t="shared" ca="1" si="192"/>
        <v/>
      </c>
      <c r="AO2459" s="42" t="str">
        <f t="shared" si="193"/>
        <v>CH-638 | AUTO RADIAL CLEARANCE M/C | SB1 | ELECTRICAL CONTROL | Condition-based Maintenance | Electrical | Inspection | Medium | - Check condition of reed switch
- Check condition of laser sensor | เริ่มซ่อมงาน PM แล้ว รับผิดชอบโดย PONGPITAK SONCHAI | พงษ์พิทักษ์ ศรไชย</v>
      </c>
      <c r="AP2459" s="42" t="str">
        <f>_xlfn.TEXTJOIN("; ",TRUE,IF(COUNTA('query (10)'!A2459:AK2459)&lt;=6,"NEAR_EMPTY_ROW",""),IF($K2459="","MISSING_STATUS",""),IF(AND($K2459="เสร็จสิ้น",$Z2459=""),"DONE_NO_ACTUAL_DATE",""),IF(AND($I2459="Condition-based Maintenance",$AH2459=""),"CBM_NO_MEASUREMENT",""),IF(OR($X2459="",$X2459=0),"INVALID_PERIOD",""),IF(AND($AA2459&lt;&gt;"",$AB2459&lt;&gt;"",$AB2459&lt;$AA2459),"DATE_SEQUENCE_ERROR",""),IF(AND($AB2459&lt;&gt;"",$AB2459&gt;DATE(2030,12,31)),"DATE_OUTLIER",""),IF($C2459="","MISSING_QRCODE",""),IF($J2459="UNKNOWN","UNKNOWN_PM_TYPE",""),IF($L2459="UNKNOWN","UNKNOWN_STATUS",""))</f>
        <v>CBM_NO_MEASUREMENT</v>
      </c>
      <c r="AQ2459" s="42" t="str">
        <f t="shared" si="194"/>
        <v>NO</v>
      </c>
    </row>
    <row r="2460" spans="1:43" x14ac:dyDescent="0.3">
      <c r="A2460" s="38">
        <f>IF('query (10)'!A2460="","",'query (10)'!A2460)</f>
        <v>2715</v>
      </c>
      <c r="B2460" s="38">
        <f>IF('query (10)'!B2460="","",'query (10)'!B2460)</f>
        <v>20616</v>
      </c>
      <c r="C2460" s="38" t="str">
        <f>TRIM(UPPER('query (10)'!M2460))</f>
        <v>CH-973</v>
      </c>
      <c r="D2460" s="38" t="str">
        <f>TRIM(UPPER(IFERROR(_xlfn.TEXTBEFORE('query (10)'!L2460,"("),'query (10)'!L2460)))</f>
        <v>OUTER / INNER RING EDDY CURRENT TESTER M/C</v>
      </c>
      <c r="E2460" s="38" t="str">
        <f>IFERROR(TRIM(UPPER(_xlfn.TEXTBEFORE(_xlfn.TEXTAFTER('query (10)'!L2460,"("),")"))),"")</f>
        <v/>
      </c>
      <c r="F2460" s="38" t="str">
        <f>TRIM('query (10)'!K2460)</f>
        <v>SB1</v>
      </c>
      <c r="G2460" s="38" t="str">
        <f>IF('query (10)'!J2460="","",'query (10)'!J2460)</f>
        <v>Electrical Control</v>
      </c>
      <c r="H2460" s="38" t="str">
        <f>TRIM(UPPER('query (10)'!J2460))</f>
        <v>ELECTRICAL CONTROL</v>
      </c>
      <c r="I2460" s="38" t="str">
        <f>IF('query (10)'!F2460="","",'query (10)'!F2460)</f>
        <v>Time-based Maintenance</v>
      </c>
      <c r="J2460" s="38" t="str">
        <f>IF('query (10)'!F2460="","",IFERROR(INDEX(Cleaning_Rules!$B$14:$B$17,MATCH(TRIM('query (10)'!F2460),Cleaning_Rules!$A$14:$A$17,0)),"UNKNOWN"))</f>
        <v>TBM</v>
      </c>
      <c r="K2460" s="38" t="str">
        <f>IF('query (10)'!G2460="","",'query (10)'!G2460)</f>
        <v>กำลังดำเนินการ</v>
      </c>
      <c r="L2460" s="38" t="str">
        <f>IF('query (10)'!G2460="","MISSING",IFERROR(INDEX(Cleaning_Rules!$B$5:$B$10,MATCH(TRIM('query (10)'!G2460),Cleaning_Rules!$A$5:$A$10,0)),"UNKNOWN"))</f>
        <v>IN_PROGRESS</v>
      </c>
      <c r="M2460" s="38" t="str">
        <f>IF('query (10)'!I2460="","",'query (10)'!I2460)</f>
        <v>Electrical</v>
      </c>
      <c r="N2460" s="38" t="str">
        <f>IF('query (10)'!O2460="","",'query (10)'!O2460)</f>
        <v>Inspection</v>
      </c>
      <c r="O2460" s="38" t="str">
        <f>IF('query (10)'!P2460="","",'query (10)'!P2460)</f>
        <v>Medium</v>
      </c>
      <c r="P2460" s="38" t="str">
        <f>IF('query (10)'!N2460="","",'query (10)'!N2460)</f>
        <v>- Cleaning VR of ECT</v>
      </c>
      <c r="Q2460" s="38" t="str">
        <f>TRIM('query (10)'!N2460)</f>
        <v>- Cleaning VR of ECT</v>
      </c>
      <c r="R2460" s="38" t="str">
        <f>TRIM(UPPER('query (10)'!R2460))</f>
        <v/>
      </c>
      <c r="S2460" s="38" t="str">
        <f>TRIM(UPPER('query (10)'!S2460))</f>
        <v/>
      </c>
      <c r="T2460" s="38" t="str">
        <f>IF('query (10)'!Q2460="","",TRIM(UPPER('query (10)'!Q2460)))</f>
        <v/>
      </c>
      <c r="U2460" s="38" t="str">
        <f>IF('query (10)'!T2460="","",'query (10)'!T2460)</f>
        <v/>
      </c>
      <c r="V2460" s="39" t="str">
        <f>IF('query (10)'!T2460="","",IFERROR(VALUE('query (10)'!T2460),""))</f>
        <v/>
      </c>
      <c r="W2460" s="40">
        <f>IF('query (10)'!U2460="","",'query (10)'!U2460)</f>
        <v>0</v>
      </c>
      <c r="X2460" s="39">
        <f>IF('query (10)'!V2460="","",'query (10)'!V2460)</f>
        <v>92</v>
      </c>
      <c r="Y2460" s="41">
        <f>IF('query (10)'!W2460="","",'query (10)'!W2460)</f>
        <v>46132</v>
      </c>
      <c r="Z2460" s="41" t="str">
        <f>IF('query (10)'!X2460="","",'query (10)'!X2460)</f>
        <v/>
      </c>
      <c r="AA2460" s="41">
        <f>IF('query (10)'!Y2460="","",'query (10)'!Y2460)</f>
        <v>46132</v>
      </c>
      <c r="AB2460" s="41">
        <f>IF('query (10)'!Z2460="","",'query (10)'!Z2460)</f>
        <v>46223</v>
      </c>
      <c r="AC2460" s="38" t="str">
        <f>IF(OR('query (10)'!AA2460="",COUNTIF(Cleaning_Rules!$A$21:$A$26,TRIM('query (10)'!AA2460))&gt;0),"",TRIM('query (10)'!AA2460))</f>
        <v/>
      </c>
      <c r="AD2460" s="38" t="str">
        <f>IF('query (10)'!AB2460="","",TRIM(IFERROR(_xlfn.TEXTBEFORE('query (10)'!AB2460,"("),'query (10)'!AB2460)))</f>
        <v>เริ่มซ่อมงาน PM แล้ว รับผิดชอบโดย NATDANAI JUTHATHEP</v>
      </c>
      <c r="AE2460" s="38" t="str">
        <f>IFERROR(LOWER(TRIM(_xlfn.TEXTBEFORE(_xlfn.TEXTAFTER('query (10)'!AB2460,"("),")"))),"")</f>
        <v>juthathep-n-4697@nsk.com</v>
      </c>
      <c r="AF2460" s="38" t="str">
        <f>IF('query (10)'!AD2460="","",TRIM('query (10)'!AD2460))</f>
        <v>พงษ์พิทักษ์ ศรไชย</v>
      </c>
      <c r="AG2460" s="38" t="str">
        <f>IF('query (10)'!AE2460="","",TRIM('query (10)'!AE2460))</f>
        <v>ณัฐดนัย จุฑาเทพ</v>
      </c>
      <c r="AH2460" s="38" t="str">
        <f>IF('query (10)'!AF2460="","",IFERROR(VALUE('query (10)'!AF2460),""))</f>
        <v/>
      </c>
      <c r="AI2460" s="38" t="str">
        <f>IF('query (10)'!AG2460="","",TRIM('query (10)'!AG2460))</f>
        <v/>
      </c>
      <c r="AJ2460" s="38" t="str">
        <f>IF('query (10)'!AH2460="","",IFERROR(VALUE('query (10)'!AH2460),""))</f>
        <v/>
      </c>
      <c r="AK2460" s="38" t="str">
        <f>IF('query (10)'!AI2460="","",TRIM('query (10)'!AI2460))</f>
        <v/>
      </c>
      <c r="AL2460" s="42">
        <f t="shared" si="190"/>
        <v>2026</v>
      </c>
      <c r="AM2460" s="42" t="str">
        <f t="shared" si="191"/>
        <v>2026-04</v>
      </c>
      <c r="AN2460" s="42" t="str">
        <f t="shared" ca="1" si="192"/>
        <v>OVERDUE</v>
      </c>
      <c r="AO2460" s="42" t="str">
        <f t="shared" si="193"/>
        <v>CH-973 | OUTER / INNER RING EDDY CURRENT TESTER M/C | SB1 | ELECTRICAL CONTROL | Time-based Maintenance | Electrical | Inspection | Medium | - Cleaning VR of ECT | เริ่มซ่อมงาน PM แล้ว รับผิดชอบโดย NATDANAI JUTHATHEP | ณัฐดนัย จุฑาเทพ</v>
      </c>
      <c r="AP2460" s="42" t="str">
        <f>_xlfn.TEXTJOIN("; ",TRUE,IF(COUNTA('query (10)'!A2460:AK2460)&lt;=6,"NEAR_EMPTY_ROW",""),IF($K2460="","MISSING_STATUS",""),IF(AND($K2460="เสร็จสิ้น",$Z2460=""),"DONE_NO_ACTUAL_DATE",""),IF(AND($I2460="Condition-based Maintenance",$AH2460=""),"CBM_NO_MEASUREMENT",""),IF(OR($X2460="",$X2460=0),"INVALID_PERIOD",""),IF(AND($AA2460&lt;&gt;"",$AB2460&lt;&gt;"",$AB2460&lt;$AA2460),"DATE_SEQUENCE_ERROR",""),IF(AND($AB2460&lt;&gt;"",$AB2460&gt;DATE(2030,12,31)),"DATE_OUTLIER",""),IF($C2460="","MISSING_QRCODE",""),IF($J2460="UNKNOWN","UNKNOWN_PM_TYPE",""),IF($L2460="UNKNOWN","UNKNOWN_STATUS",""))</f>
        <v/>
      </c>
      <c r="AQ2460" s="42" t="str">
        <f t="shared" si="194"/>
        <v>NO</v>
      </c>
    </row>
    <row r="2461" spans="1:43" x14ac:dyDescent="0.3">
      <c r="A2461" s="38">
        <f>IF('query (10)'!A2461="","",'query (10)'!A2461)</f>
        <v>2716</v>
      </c>
      <c r="B2461" s="38">
        <f>IF('query (10)'!B2461="","",'query (10)'!B2461)</f>
        <v>20617</v>
      </c>
      <c r="C2461" s="38" t="str">
        <f>TRIM(UPPER('query (10)'!M2461))</f>
        <v>MA-603</v>
      </c>
      <c r="D2461" s="38" t="str">
        <f>TRIM(UPPER(IFERROR(_xlfn.TEXTBEFORE('query (10)'!L2461,"("),'query (10)'!L2461)))</f>
        <v>LASER MARKING M/C</v>
      </c>
      <c r="E2461" s="38" t="str">
        <f>IFERROR(TRIM(UPPER(_xlfn.TEXTBEFORE(_xlfn.TEXTAFTER('query (10)'!L2461,"("),")"))),"")</f>
        <v/>
      </c>
      <c r="F2461" s="38" t="str">
        <f>TRIM('query (10)'!K2461)</f>
        <v>SB1</v>
      </c>
      <c r="G2461" s="38" t="str">
        <f>IF('query (10)'!J2461="","",'query (10)'!J2461)</f>
        <v>Electrical Control</v>
      </c>
      <c r="H2461" s="38" t="str">
        <f>TRIM(UPPER('query (10)'!J2461))</f>
        <v>ELECTRICAL CONTROL</v>
      </c>
      <c r="I2461" s="38" t="str">
        <f>IF('query (10)'!F2461="","",'query (10)'!F2461)</f>
        <v>Time-based Maintenance</v>
      </c>
      <c r="J2461" s="38" t="str">
        <f>IF('query (10)'!F2461="","",IFERROR(INDEX(Cleaning_Rules!$B$14:$B$17,MATCH(TRIM('query (10)'!F2461),Cleaning_Rules!$A$14:$A$17,0)),"UNKNOWN"))</f>
        <v>TBM</v>
      </c>
      <c r="K2461" s="38" t="str">
        <f>IF('query (10)'!G2461="","",'query (10)'!G2461)</f>
        <v>กำลังดำเนินการ</v>
      </c>
      <c r="L2461" s="38" t="str">
        <f>IF('query (10)'!G2461="","MISSING",IFERROR(INDEX(Cleaning_Rules!$B$5:$B$10,MATCH(TRIM('query (10)'!G2461),Cleaning_Rules!$A$5:$A$10,0)),"UNKNOWN"))</f>
        <v>IN_PROGRESS</v>
      </c>
      <c r="M2461" s="38" t="str">
        <f>IF('query (10)'!I2461="","",'query (10)'!I2461)</f>
        <v>Electrical</v>
      </c>
      <c r="N2461" s="38" t="str">
        <f>IF('query (10)'!O2461="","",'query (10)'!O2461)</f>
        <v>Part Change</v>
      </c>
      <c r="O2461" s="38" t="str">
        <f>IF('query (10)'!P2461="","",'query (10)'!P2461)</f>
        <v>Medium</v>
      </c>
      <c r="P2461" s="38" t="str">
        <f>IF('query (10)'!N2461="","",'query (10)'!N2461)</f>
        <v>- Change dust filter of laser controller, Apiste</v>
      </c>
      <c r="Q2461" s="38" t="str">
        <f>TRIM('query (10)'!N2461)</f>
        <v>- Change dust filter of laser controller, Apiste</v>
      </c>
      <c r="R2461" s="38" t="str">
        <f>TRIM(UPPER('query (10)'!R2461))</f>
        <v/>
      </c>
      <c r="S2461" s="38" t="str">
        <f>TRIM(UPPER('query (10)'!S2461))</f>
        <v/>
      </c>
      <c r="T2461" s="38" t="str">
        <f>IF('query (10)'!Q2461="","",TRIM(UPPER('query (10)'!Q2461)))</f>
        <v/>
      </c>
      <c r="U2461" s="38" t="str">
        <f>IF('query (10)'!T2461="","",'query (10)'!T2461)</f>
        <v/>
      </c>
      <c r="V2461" s="39" t="str">
        <f>IF('query (10)'!T2461="","",IFERROR(VALUE('query (10)'!T2461),""))</f>
        <v/>
      </c>
      <c r="W2461" s="40">
        <f>IF('query (10)'!U2461="","",'query (10)'!U2461)</f>
        <v>0</v>
      </c>
      <c r="X2461" s="39">
        <f>IF('query (10)'!V2461="","",'query (10)'!V2461)</f>
        <v>92</v>
      </c>
      <c r="Y2461" s="41">
        <f>IF('query (10)'!W2461="","",'query (10)'!W2461)</f>
        <v>46132</v>
      </c>
      <c r="Z2461" s="41" t="str">
        <f>IF('query (10)'!X2461="","",'query (10)'!X2461)</f>
        <v/>
      </c>
      <c r="AA2461" s="41">
        <f>IF('query (10)'!Y2461="","",'query (10)'!Y2461)</f>
        <v>46132</v>
      </c>
      <c r="AB2461" s="41">
        <f>IF('query (10)'!Z2461="","",'query (10)'!Z2461)</f>
        <v>46223</v>
      </c>
      <c r="AC2461" s="38" t="str">
        <f>IF(OR('query (10)'!AA2461="",COUNTIF(Cleaning_Rules!$A$21:$A$26,TRIM('query (10)'!AA2461))&gt;0),"",TRIM('query (10)'!AA2461))</f>
        <v/>
      </c>
      <c r="AD2461" s="38" t="str">
        <f>IF('query (10)'!AB2461="","",TRIM(IFERROR(_xlfn.TEXTBEFORE('query (10)'!AB2461,"("),'query (10)'!AB2461)))</f>
        <v>เริ่มซ่อมงาน PM แล้ว รับผิดชอบโดย NATDANAI JUTHATHEP</v>
      </c>
      <c r="AE2461" s="38" t="str">
        <f>IFERROR(LOWER(TRIM(_xlfn.TEXTBEFORE(_xlfn.TEXTAFTER('query (10)'!AB2461,"("),")"))),"")</f>
        <v>juthathep-n-4697@nsk.com</v>
      </c>
      <c r="AF2461" s="38" t="str">
        <f>IF('query (10)'!AD2461="","",TRIM('query (10)'!AD2461))</f>
        <v>พงษ์พิทักษ์ ศรไชย</v>
      </c>
      <c r="AG2461" s="38" t="str">
        <f>IF('query (10)'!AE2461="","",TRIM('query (10)'!AE2461))</f>
        <v>ณัฐดนัย จุฑาเทพ</v>
      </c>
      <c r="AH2461" s="38" t="str">
        <f>IF('query (10)'!AF2461="","",IFERROR(VALUE('query (10)'!AF2461),""))</f>
        <v/>
      </c>
      <c r="AI2461" s="38" t="str">
        <f>IF('query (10)'!AG2461="","",TRIM('query (10)'!AG2461))</f>
        <v/>
      </c>
      <c r="AJ2461" s="38" t="str">
        <f>IF('query (10)'!AH2461="","",IFERROR(VALUE('query (10)'!AH2461),""))</f>
        <v/>
      </c>
      <c r="AK2461" s="38" t="str">
        <f>IF('query (10)'!AI2461="","",TRIM('query (10)'!AI2461))</f>
        <v/>
      </c>
      <c r="AL2461" s="42">
        <f t="shared" si="190"/>
        <v>2026</v>
      </c>
      <c r="AM2461" s="42" t="str">
        <f t="shared" si="191"/>
        <v>2026-04</v>
      </c>
      <c r="AN2461" s="42" t="str">
        <f t="shared" ca="1" si="192"/>
        <v>OVERDUE</v>
      </c>
      <c r="AO2461" s="42" t="str">
        <f t="shared" si="193"/>
        <v>MA-603 | LASER MARKING M/C | SB1 | ELECTRICAL CONTROL | Time-based Maintenance | Electrical | Part Change | Medium | - Change dust filter of laser controller, Apiste | เริ่มซ่อมงาน PM แล้ว รับผิดชอบโดย NATDANAI JUTHATHEP | ณัฐดนัย จุฑาเทพ</v>
      </c>
      <c r="AP2461" s="42" t="str">
        <f>_xlfn.TEXTJOIN("; ",TRUE,IF(COUNTA('query (10)'!A2461:AK2461)&lt;=6,"NEAR_EMPTY_ROW",""),IF($K2461="","MISSING_STATUS",""),IF(AND($K2461="เสร็จสิ้น",$Z2461=""),"DONE_NO_ACTUAL_DATE",""),IF(AND($I2461="Condition-based Maintenance",$AH2461=""),"CBM_NO_MEASUREMENT",""),IF(OR($X2461="",$X2461=0),"INVALID_PERIOD",""),IF(AND($AA2461&lt;&gt;"",$AB2461&lt;&gt;"",$AB2461&lt;$AA2461),"DATE_SEQUENCE_ERROR",""),IF(AND($AB2461&lt;&gt;"",$AB2461&gt;DATE(2030,12,31)),"DATE_OUTLIER",""),IF($C2461="","MISSING_QRCODE",""),IF($J2461="UNKNOWN","UNKNOWN_PM_TYPE",""),IF($L2461="UNKNOWN","UNKNOWN_STATUS",""))</f>
        <v/>
      </c>
      <c r="AQ2461" s="42" t="str">
        <f t="shared" si="194"/>
        <v>NO</v>
      </c>
    </row>
    <row r="2462" spans="1:43" x14ac:dyDescent="0.3">
      <c r="A2462" s="38">
        <f>IF('query (10)'!A2462="","",'query (10)'!A2462)</f>
        <v>2717</v>
      </c>
      <c r="B2462" s="38">
        <f>IF('query (10)'!B2462="","",'query (10)'!B2462)</f>
        <v>20618</v>
      </c>
      <c r="C2462" s="38" t="str">
        <f>TRIM(UPPER('query (10)'!M2462))</f>
        <v>GR-221</v>
      </c>
      <c r="D2462" s="38" t="str">
        <f>TRIM(UPPER(IFERROR(_xlfn.TEXTBEFORE('query (10)'!L2462,"("),'query (10)'!L2462)))</f>
        <v>OUTER RING RACEWAY GRINDING M/C</v>
      </c>
      <c r="E2462" s="38" t="str">
        <f>IFERROR(TRIM(UPPER(_xlfn.TEXTBEFORE(_xlfn.TEXTAFTER('query (10)'!L2462,"("),")"))),"")</f>
        <v/>
      </c>
      <c r="F2462" s="38" t="str">
        <f>TRIM('query (10)'!K2462)</f>
        <v>SB2</v>
      </c>
      <c r="G2462" s="38" t="str">
        <f>IF('query (10)'!J2462="","",'query (10)'!J2462)</f>
        <v>Electrical Control</v>
      </c>
      <c r="H2462" s="38" t="str">
        <f>TRIM(UPPER('query (10)'!J2462))</f>
        <v>ELECTRICAL CONTROL</v>
      </c>
      <c r="I2462" s="38" t="str">
        <f>IF('query (10)'!F2462="","",'query (10)'!F2462)</f>
        <v>Time-based Maintenance</v>
      </c>
      <c r="J2462" s="38" t="str">
        <f>IF('query (10)'!F2462="","",IFERROR(INDEX(Cleaning_Rules!$B$14:$B$17,MATCH(TRIM('query (10)'!F2462),Cleaning_Rules!$A$14:$A$17,0)),"UNKNOWN"))</f>
        <v>TBM</v>
      </c>
      <c r="K2462" s="38" t="str">
        <f>IF('query (10)'!G2462="","",'query (10)'!G2462)</f>
        <v>กำลังดำเนินการ</v>
      </c>
      <c r="L2462" s="38" t="str">
        <f>IF('query (10)'!G2462="","MISSING",IFERROR(INDEX(Cleaning_Rules!$B$5:$B$10,MATCH(TRIM('query (10)'!G2462),Cleaning_Rules!$A$5:$A$10,0)),"UNKNOWN"))</f>
        <v>IN_PROGRESS</v>
      </c>
      <c r="M2462" s="38" t="str">
        <f>IF('query (10)'!I2462="","",'query (10)'!I2462)</f>
        <v>Electrical</v>
      </c>
      <c r="N2462" s="38" t="str">
        <f>IF('query (10)'!O2462="","",'query (10)'!O2462)</f>
        <v>Part Change</v>
      </c>
      <c r="O2462" s="38" t="str">
        <f>IF('query (10)'!P2462="","",'query (10)'!P2462)</f>
        <v>Medium</v>
      </c>
      <c r="P2462" s="38" t="str">
        <f>IF('query (10)'!N2462="","",'query (10)'!N2462)</f>
        <v>- Check/ condition of proximity</v>
      </c>
      <c r="Q2462" s="38" t="str">
        <f>TRIM('query (10)'!N2462)</f>
        <v>- Check/ condition of proximity</v>
      </c>
      <c r="R2462" s="38" t="str">
        <f>TRIM(UPPER('query (10)'!R2462))</f>
        <v/>
      </c>
      <c r="S2462" s="38" t="str">
        <f>TRIM(UPPER('query (10)'!S2462))</f>
        <v/>
      </c>
      <c r="T2462" s="38" t="str">
        <f>IF('query (10)'!Q2462="","",TRIM(UPPER('query (10)'!Q2462)))</f>
        <v/>
      </c>
      <c r="U2462" s="38" t="str">
        <f>IF('query (10)'!T2462="","",'query (10)'!T2462)</f>
        <v/>
      </c>
      <c r="V2462" s="39" t="str">
        <f>IF('query (10)'!T2462="","",IFERROR(VALUE('query (10)'!T2462),""))</f>
        <v/>
      </c>
      <c r="W2462" s="40">
        <f>IF('query (10)'!U2462="","",'query (10)'!U2462)</f>
        <v>0</v>
      </c>
      <c r="X2462" s="39">
        <f>IF('query (10)'!V2462="","",'query (10)'!V2462)</f>
        <v>92</v>
      </c>
      <c r="Y2462" s="41">
        <f>IF('query (10)'!W2462="","",'query (10)'!W2462)</f>
        <v>46133</v>
      </c>
      <c r="Z2462" s="41" t="str">
        <f>IF('query (10)'!X2462="","",'query (10)'!X2462)</f>
        <v/>
      </c>
      <c r="AA2462" s="41">
        <f>IF('query (10)'!Y2462="","",'query (10)'!Y2462)</f>
        <v>46133</v>
      </c>
      <c r="AB2462" s="41">
        <f>IF('query (10)'!Z2462="","",'query (10)'!Z2462)</f>
        <v>46224</v>
      </c>
      <c r="AC2462" s="38" t="str">
        <f>IF(OR('query (10)'!AA2462="",COUNTIF(Cleaning_Rules!$A$21:$A$26,TRIM('query (10)'!AA2462))&gt;0),"",TRIM('query (10)'!AA2462))</f>
        <v/>
      </c>
      <c r="AD2462" s="38" t="str">
        <f>IF('query (10)'!AB2462="","",TRIM(IFERROR(_xlfn.TEXTBEFORE('query (10)'!AB2462,"("),'query (10)'!AB2462)))</f>
        <v/>
      </c>
      <c r="AE2462" s="38" t="str">
        <f>IFERROR(LOWER(TRIM(_xlfn.TEXTBEFORE(_xlfn.TEXTAFTER('query (10)'!AB2462,"("),")"))),"")</f>
        <v/>
      </c>
      <c r="AF2462" s="38" t="str">
        <f>IF('query (10)'!AD2462="","",TRIM('query (10)'!AD2462))</f>
        <v>พงษ์พิทักษ์ ศรไชย</v>
      </c>
      <c r="AG2462" s="38" t="str">
        <f>IF('query (10)'!AE2462="","",TRIM('query (10)'!AE2462))</f>
        <v>อัมรินทร์ รักษาพล</v>
      </c>
      <c r="AH2462" s="38" t="str">
        <f>IF('query (10)'!AF2462="","",IFERROR(VALUE('query (10)'!AF2462),""))</f>
        <v/>
      </c>
      <c r="AI2462" s="38" t="str">
        <f>IF('query (10)'!AG2462="","",TRIM('query (10)'!AG2462))</f>
        <v/>
      </c>
      <c r="AJ2462" s="38" t="str">
        <f>IF('query (10)'!AH2462="","",IFERROR(VALUE('query (10)'!AH2462),""))</f>
        <v/>
      </c>
      <c r="AK2462" s="38" t="str">
        <f>IF('query (10)'!AI2462="","",TRIM('query (10)'!AI2462))</f>
        <v/>
      </c>
      <c r="AL2462" s="42">
        <f t="shared" si="190"/>
        <v>2026</v>
      </c>
      <c r="AM2462" s="42" t="str">
        <f t="shared" si="191"/>
        <v>2026-04</v>
      </c>
      <c r="AN2462" s="42" t="str">
        <f t="shared" ca="1" si="192"/>
        <v>OVERDUE</v>
      </c>
      <c r="AO2462" s="42" t="str">
        <f t="shared" si="193"/>
        <v>GR-221 | OUTER RING RACEWAY GRINDING M/C | SB2 | ELECTRICAL CONTROL | Time-based Maintenance | Electrical | Part Change | Medium | - Check/ condition of proximity | อัมรินทร์ รักษาพล</v>
      </c>
      <c r="AP2462" s="42" t="str">
        <f>_xlfn.TEXTJOIN("; ",TRUE,IF(COUNTA('query (10)'!A2462:AK2462)&lt;=6,"NEAR_EMPTY_ROW",""),IF($K2462="","MISSING_STATUS",""),IF(AND($K2462="เสร็จสิ้น",$Z2462=""),"DONE_NO_ACTUAL_DATE",""),IF(AND($I2462="Condition-based Maintenance",$AH2462=""),"CBM_NO_MEASUREMENT",""),IF(OR($X2462="",$X2462=0),"INVALID_PERIOD",""),IF(AND($AA2462&lt;&gt;"",$AB2462&lt;&gt;"",$AB2462&lt;$AA2462),"DATE_SEQUENCE_ERROR",""),IF(AND($AB2462&lt;&gt;"",$AB2462&gt;DATE(2030,12,31)),"DATE_OUTLIER",""),IF($C2462="","MISSING_QRCODE",""),IF($J2462="UNKNOWN","UNKNOWN_PM_TYPE",""),IF($L2462="UNKNOWN","UNKNOWN_STATUS",""))</f>
        <v/>
      </c>
      <c r="AQ2462" s="42" t="str">
        <f t="shared" si="194"/>
        <v>NO</v>
      </c>
    </row>
    <row r="2463" spans="1:43" x14ac:dyDescent="0.3">
      <c r="A2463" s="38">
        <f>IF('query (10)'!A2463="","",'query (10)'!A2463)</f>
        <v>2718</v>
      </c>
      <c r="B2463" s="38">
        <f>IF('query (10)'!B2463="","",'query (10)'!B2463)</f>
        <v>20620</v>
      </c>
      <c r="C2463" s="38" t="str">
        <f>TRIM(UPPER('query (10)'!M2463))</f>
        <v>DE-222</v>
      </c>
      <c r="D2463" s="38" t="str">
        <f>TRIM(UPPER(IFERROR(_xlfn.TEXTBEFORE('query (10)'!L2463,"("),'query (10)'!L2463)))</f>
        <v>DEMAGNETIZING FOR OUTER RING M/C</v>
      </c>
      <c r="E2463" s="38" t="str">
        <f>IFERROR(TRIM(UPPER(_xlfn.TEXTBEFORE(_xlfn.TEXTAFTER('query (10)'!L2463,"("),")"))),"")</f>
        <v/>
      </c>
      <c r="F2463" s="38" t="str">
        <f>TRIM('query (10)'!K2463)</f>
        <v>SB2</v>
      </c>
      <c r="G2463" s="38" t="str">
        <f>IF('query (10)'!J2463="","",'query (10)'!J2463)</f>
        <v>Electrical Control</v>
      </c>
      <c r="H2463" s="38" t="str">
        <f>TRIM(UPPER('query (10)'!J2463))</f>
        <v>ELECTRICAL CONTROL</v>
      </c>
      <c r="I2463" s="38" t="str">
        <f>IF('query (10)'!F2463="","",'query (10)'!F2463)</f>
        <v>Time-based Maintenance</v>
      </c>
      <c r="J2463" s="38" t="str">
        <f>IF('query (10)'!F2463="","",IFERROR(INDEX(Cleaning_Rules!$B$14:$B$17,MATCH(TRIM('query (10)'!F2463),Cleaning_Rules!$A$14:$A$17,0)),"UNKNOWN"))</f>
        <v>TBM</v>
      </c>
      <c r="K2463" s="38" t="str">
        <f>IF('query (10)'!G2463="","",'query (10)'!G2463)</f>
        <v>กำลังดำเนินการ</v>
      </c>
      <c r="L2463" s="38" t="str">
        <f>IF('query (10)'!G2463="","MISSING",IFERROR(INDEX(Cleaning_Rules!$B$5:$B$10,MATCH(TRIM('query (10)'!G2463),Cleaning_Rules!$A$5:$A$10,0)),"UNKNOWN"))</f>
        <v>IN_PROGRESS</v>
      </c>
      <c r="M2463" s="38" t="str">
        <f>IF('query (10)'!I2463="","",'query (10)'!I2463)</f>
        <v>Electrical</v>
      </c>
      <c r="N2463" s="38" t="str">
        <f>IF('query (10)'!O2463="","",'query (10)'!O2463)</f>
        <v>Part Change</v>
      </c>
      <c r="O2463" s="38" t="str">
        <f>IF('query (10)'!P2463="","",'query (10)'!P2463)</f>
        <v>Medium</v>
      </c>
      <c r="P2463" s="38" t="str">
        <f>IF('query (10)'!N2463="","",'query (10)'!N2463)</f>
        <v>- Check condition of reed switch
- Check condition of proximity</v>
      </c>
      <c r="Q2463" s="38" t="str">
        <f>TRIM('query (10)'!N2463)</f>
        <v>- Check condition of reed switch
- Check condition of proximity</v>
      </c>
      <c r="R2463" s="38" t="str">
        <f>TRIM(UPPER('query (10)'!R2463))</f>
        <v/>
      </c>
      <c r="S2463" s="38" t="str">
        <f>TRIM(UPPER('query (10)'!S2463))</f>
        <v/>
      </c>
      <c r="T2463" s="38" t="str">
        <f>IF('query (10)'!Q2463="","",TRIM(UPPER('query (10)'!Q2463)))</f>
        <v/>
      </c>
      <c r="U2463" s="38" t="str">
        <f>IF('query (10)'!T2463="","",'query (10)'!T2463)</f>
        <v/>
      </c>
      <c r="V2463" s="39" t="str">
        <f>IF('query (10)'!T2463="","",IFERROR(VALUE('query (10)'!T2463),""))</f>
        <v/>
      </c>
      <c r="W2463" s="40">
        <f>IF('query (10)'!U2463="","",'query (10)'!U2463)</f>
        <v>0</v>
      </c>
      <c r="X2463" s="39">
        <f>IF('query (10)'!V2463="","",'query (10)'!V2463)</f>
        <v>92</v>
      </c>
      <c r="Y2463" s="41">
        <f>IF('query (10)'!W2463="","",'query (10)'!W2463)</f>
        <v>46133</v>
      </c>
      <c r="Z2463" s="41" t="str">
        <f>IF('query (10)'!X2463="","",'query (10)'!X2463)</f>
        <v/>
      </c>
      <c r="AA2463" s="41">
        <f>IF('query (10)'!Y2463="","",'query (10)'!Y2463)</f>
        <v>46133</v>
      </c>
      <c r="AB2463" s="41">
        <f>IF('query (10)'!Z2463="","",'query (10)'!Z2463)</f>
        <v>46224</v>
      </c>
      <c r="AC2463" s="38" t="str">
        <f>IF(OR('query (10)'!AA2463="",COUNTIF(Cleaning_Rules!$A$21:$A$26,TRIM('query (10)'!AA2463))&gt;0),"",TRIM('query (10)'!AA2463))</f>
        <v/>
      </c>
      <c r="AD2463" s="38" t="str">
        <f>IF('query (10)'!AB2463="","",TRIM(IFERROR(_xlfn.TEXTBEFORE('query (10)'!AB2463,"("),'query (10)'!AB2463)))</f>
        <v>เริ่มซ่อมงาน PM แล้ว รับผิดชอบโดย PAHLA SEEDANG</v>
      </c>
      <c r="AE2463" s="38" t="str">
        <f>IFERROR(LOWER(TRIM(_xlfn.TEXTBEFORE(_xlfn.TEXTAFTER('query (10)'!AB2463,"("),")"))),"")</f>
        <v>pahla@nsk.com</v>
      </c>
      <c r="AF2463" s="38" t="str">
        <f>IF('query (10)'!AD2463="","",TRIM('query (10)'!AD2463))</f>
        <v>พงษ์พิทักษ์ ศรไชย</v>
      </c>
      <c r="AG2463" s="38" t="str">
        <f>IF('query (10)'!AE2463="","",TRIM('query (10)'!AE2463))</f>
        <v>อัมรินทร์ รักษาพล</v>
      </c>
      <c r="AH2463" s="38" t="str">
        <f>IF('query (10)'!AF2463="","",IFERROR(VALUE('query (10)'!AF2463),""))</f>
        <v/>
      </c>
      <c r="AI2463" s="38" t="str">
        <f>IF('query (10)'!AG2463="","",TRIM('query (10)'!AG2463))</f>
        <v/>
      </c>
      <c r="AJ2463" s="38" t="str">
        <f>IF('query (10)'!AH2463="","",IFERROR(VALUE('query (10)'!AH2463),""))</f>
        <v/>
      </c>
      <c r="AK2463" s="38" t="str">
        <f>IF('query (10)'!AI2463="","",TRIM('query (10)'!AI2463))</f>
        <v/>
      </c>
      <c r="AL2463" s="42">
        <f t="shared" si="190"/>
        <v>2026</v>
      </c>
      <c r="AM2463" s="42" t="str">
        <f t="shared" si="191"/>
        <v>2026-04</v>
      </c>
      <c r="AN2463" s="42" t="str">
        <f t="shared" ca="1" si="192"/>
        <v>OVERDUE</v>
      </c>
      <c r="AO2463" s="42" t="str">
        <f t="shared" si="193"/>
        <v>DE-222 | DEMAGNETIZING FOR OUTER RING M/C | SB2 | ELECTRICAL CONTROL | Time-based Maintenance | Electrical | Part Change | Medium | - Check condition of reed switch
- Check condition of proximity | เริ่มซ่อมงาน PM แล้ว รับผิดชอบโดย PAHLA SEEDANG | อัมรินทร์ รักษาพล</v>
      </c>
      <c r="AP2463" s="42" t="str">
        <f>_xlfn.TEXTJOIN("; ",TRUE,IF(COUNTA('query (10)'!A2463:AK2463)&lt;=6,"NEAR_EMPTY_ROW",""),IF($K2463="","MISSING_STATUS",""),IF(AND($K2463="เสร็จสิ้น",$Z2463=""),"DONE_NO_ACTUAL_DATE",""),IF(AND($I2463="Condition-based Maintenance",$AH2463=""),"CBM_NO_MEASUREMENT",""),IF(OR($X2463="",$X2463=0),"INVALID_PERIOD",""),IF(AND($AA2463&lt;&gt;"",$AB2463&lt;&gt;"",$AB2463&lt;$AA2463),"DATE_SEQUENCE_ERROR",""),IF(AND($AB2463&lt;&gt;"",$AB2463&gt;DATE(2030,12,31)),"DATE_OUTLIER",""),IF($C2463="","MISSING_QRCODE",""),IF($J2463="UNKNOWN","UNKNOWN_PM_TYPE",""),IF($L2463="UNKNOWN","UNKNOWN_STATUS",""))</f>
        <v/>
      </c>
      <c r="AQ2463" s="42" t="str">
        <f t="shared" si="194"/>
        <v>NO</v>
      </c>
    </row>
    <row r="2464" spans="1:43" x14ac:dyDescent="0.3">
      <c r="A2464" s="38">
        <f>IF('query (10)'!A2464="","",'query (10)'!A2464)</f>
        <v>2719</v>
      </c>
      <c r="B2464" s="38">
        <f>IF('query (10)'!B2464="","",'query (10)'!B2464)</f>
        <v>20621</v>
      </c>
      <c r="C2464" s="38" t="str">
        <f>TRIM(UPPER('query (10)'!M2464))</f>
        <v>DE-216</v>
      </c>
      <c r="D2464" s="38" t="str">
        <f>TRIM(UPPER(IFERROR(_xlfn.TEXTBEFORE('query (10)'!L2464,"("),'query (10)'!L2464)))</f>
        <v>DEMAGNETIZING FOR INNER RING M/C</v>
      </c>
      <c r="E2464" s="38" t="str">
        <f>IFERROR(TRIM(UPPER(_xlfn.TEXTBEFORE(_xlfn.TEXTAFTER('query (10)'!L2464,"("),")"))),"")</f>
        <v/>
      </c>
      <c r="F2464" s="38" t="str">
        <f>TRIM('query (10)'!K2464)</f>
        <v>SB2</v>
      </c>
      <c r="G2464" s="38" t="str">
        <f>IF('query (10)'!J2464="","",'query (10)'!J2464)</f>
        <v>Electrical Control</v>
      </c>
      <c r="H2464" s="38" t="str">
        <f>TRIM(UPPER('query (10)'!J2464))</f>
        <v>ELECTRICAL CONTROL</v>
      </c>
      <c r="I2464" s="38" t="str">
        <f>IF('query (10)'!F2464="","",'query (10)'!F2464)</f>
        <v>Time-based Maintenance</v>
      </c>
      <c r="J2464" s="38" t="str">
        <f>IF('query (10)'!F2464="","",IFERROR(INDEX(Cleaning_Rules!$B$14:$B$17,MATCH(TRIM('query (10)'!F2464),Cleaning_Rules!$A$14:$A$17,0)),"UNKNOWN"))</f>
        <v>TBM</v>
      </c>
      <c r="K2464" s="38" t="str">
        <f>IF('query (10)'!G2464="","",'query (10)'!G2464)</f>
        <v>กำลังดำเนินการ</v>
      </c>
      <c r="L2464" s="38" t="str">
        <f>IF('query (10)'!G2464="","MISSING",IFERROR(INDEX(Cleaning_Rules!$B$5:$B$10,MATCH(TRIM('query (10)'!G2464),Cleaning_Rules!$A$5:$A$10,0)),"UNKNOWN"))</f>
        <v>IN_PROGRESS</v>
      </c>
      <c r="M2464" s="38" t="str">
        <f>IF('query (10)'!I2464="","",'query (10)'!I2464)</f>
        <v>Electrical</v>
      </c>
      <c r="N2464" s="38" t="str">
        <f>IF('query (10)'!O2464="","",'query (10)'!O2464)</f>
        <v>Inspection</v>
      </c>
      <c r="O2464" s="38" t="str">
        <f>IF('query (10)'!P2464="","",'query (10)'!P2464)</f>
        <v>Medium</v>
      </c>
      <c r="P2464" s="38" t="str">
        <f>IF('query (10)'!N2464="","",'query (10)'!N2464)</f>
        <v>- Check condition of reed switch
- Check condition of proximity</v>
      </c>
      <c r="Q2464" s="38" t="str">
        <f>TRIM('query (10)'!N2464)</f>
        <v>- Check condition of reed switch
- Check condition of proximity</v>
      </c>
      <c r="R2464" s="38" t="str">
        <f>TRIM(UPPER('query (10)'!R2464))</f>
        <v/>
      </c>
      <c r="S2464" s="38" t="str">
        <f>TRIM(UPPER('query (10)'!S2464))</f>
        <v/>
      </c>
      <c r="T2464" s="38" t="str">
        <f>IF('query (10)'!Q2464="","",TRIM(UPPER('query (10)'!Q2464)))</f>
        <v/>
      </c>
      <c r="U2464" s="38" t="str">
        <f>IF('query (10)'!T2464="","",'query (10)'!T2464)</f>
        <v/>
      </c>
      <c r="V2464" s="39" t="str">
        <f>IF('query (10)'!T2464="","",IFERROR(VALUE('query (10)'!T2464),""))</f>
        <v/>
      </c>
      <c r="W2464" s="40">
        <f>IF('query (10)'!U2464="","",'query (10)'!U2464)</f>
        <v>0</v>
      </c>
      <c r="X2464" s="39">
        <f>IF('query (10)'!V2464="","",'query (10)'!V2464)</f>
        <v>92</v>
      </c>
      <c r="Y2464" s="41">
        <f>IF('query (10)'!W2464="","",'query (10)'!W2464)</f>
        <v>46133</v>
      </c>
      <c r="Z2464" s="41" t="str">
        <f>IF('query (10)'!X2464="","",'query (10)'!X2464)</f>
        <v/>
      </c>
      <c r="AA2464" s="41">
        <f>IF('query (10)'!Y2464="","",'query (10)'!Y2464)</f>
        <v>46133</v>
      </c>
      <c r="AB2464" s="41">
        <f>IF('query (10)'!Z2464="","",'query (10)'!Z2464)</f>
        <v>46224</v>
      </c>
      <c r="AC2464" s="38" t="str">
        <f>IF(OR('query (10)'!AA2464="",COUNTIF(Cleaning_Rules!$A$21:$A$26,TRIM('query (10)'!AA2464))&gt;0),"",TRIM('query (10)'!AA2464))</f>
        <v/>
      </c>
      <c r="AD2464" s="38" t="str">
        <f>IF('query (10)'!AB2464="","",TRIM(IFERROR(_xlfn.TEXTBEFORE('query (10)'!AB2464,"("),'query (10)'!AB2464)))</f>
        <v>เริ่มซ่อมงาน PM แล้ว รับผิดชอบโดย PAHLA SEEDANG</v>
      </c>
      <c r="AE2464" s="38" t="str">
        <f>IFERROR(LOWER(TRIM(_xlfn.TEXTBEFORE(_xlfn.TEXTAFTER('query (10)'!AB2464,"("),")"))),"")</f>
        <v>pahla@nsk.com</v>
      </c>
      <c r="AF2464" s="38" t="str">
        <f>IF('query (10)'!AD2464="","",TRIM('query (10)'!AD2464))</f>
        <v>พงษ์พิทักษ์ ศรไชย</v>
      </c>
      <c r="AG2464" s="38" t="str">
        <f>IF('query (10)'!AE2464="","",TRIM('query (10)'!AE2464))</f>
        <v>อัมรินทร์ รักษาพล</v>
      </c>
      <c r="AH2464" s="38" t="str">
        <f>IF('query (10)'!AF2464="","",IFERROR(VALUE('query (10)'!AF2464),""))</f>
        <v/>
      </c>
      <c r="AI2464" s="38" t="str">
        <f>IF('query (10)'!AG2464="","",TRIM('query (10)'!AG2464))</f>
        <v/>
      </c>
      <c r="AJ2464" s="38" t="str">
        <f>IF('query (10)'!AH2464="","",IFERROR(VALUE('query (10)'!AH2464),""))</f>
        <v/>
      </c>
      <c r="AK2464" s="38" t="str">
        <f>IF('query (10)'!AI2464="","",TRIM('query (10)'!AI2464))</f>
        <v/>
      </c>
      <c r="AL2464" s="42">
        <f t="shared" si="190"/>
        <v>2026</v>
      </c>
      <c r="AM2464" s="42" t="str">
        <f t="shared" si="191"/>
        <v>2026-04</v>
      </c>
      <c r="AN2464" s="42" t="str">
        <f t="shared" ca="1" si="192"/>
        <v>OVERDUE</v>
      </c>
      <c r="AO2464" s="42" t="str">
        <f t="shared" si="193"/>
        <v>DE-216 | DEMAGNETIZING FOR INNER RING M/C | SB2 | ELECTRICAL CONTROL | Time-based Maintenance | Electrical | Inspection | Medium | - Check condition of reed switch
- Check condition of proximity | เริ่มซ่อมงาน PM แล้ว รับผิดชอบโดย PAHLA SEEDANG | อัมรินทร์ รักษาพล</v>
      </c>
      <c r="AP2464" s="42" t="str">
        <f>_xlfn.TEXTJOIN("; ",TRUE,IF(COUNTA('query (10)'!A2464:AK2464)&lt;=6,"NEAR_EMPTY_ROW",""),IF($K2464="","MISSING_STATUS",""),IF(AND($K2464="เสร็จสิ้น",$Z2464=""),"DONE_NO_ACTUAL_DATE",""),IF(AND($I2464="Condition-based Maintenance",$AH2464=""),"CBM_NO_MEASUREMENT",""),IF(OR($X2464="",$X2464=0),"INVALID_PERIOD",""),IF(AND($AA2464&lt;&gt;"",$AB2464&lt;&gt;"",$AB2464&lt;$AA2464),"DATE_SEQUENCE_ERROR",""),IF(AND($AB2464&lt;&gt;"",$AB2464&gt;DATE(2030,12,31)),"DATE_OUTLIER",""),IF($C2464="","MISSING_QRCODE",""),IF($J2464="UNKNOWN","UNKNOWN_PM_TYPE",""),IF($L2464="UNKNOWN","UNKNOWN_STATUS",""))</f>
        <v/>
      </c>
      <c r="AQ2464" s="42" t="str">
        <f t="shared" si="194"/>
        <v>NO</v>
      </c>
    </row>
    <row r="2465" spans="1:43" x14ac:dyDescent="0.3">
      <c r="A2465" s="38">
        <f>IF('query (10)'!A2465="","",'query (10)'!A2465)</f>
        <v>2720</v>
      </c>
      <c r="B2465" s="38">
        <f>IF('query (10)'!B2465="","",'query (10)'!B2465)</f>
        <v>20622</v>
      </c>
      <c r="C2465" s="38" t="str">
        <f>TRIM(UPPER('query (10)'!M2465))</f>
        <v>GR-212</v>
      </c>
      <c r="D2465" s="38" t="str">
        <f>TRIM(UPPER(IFERROR(_xlfn.TEXTBEFORE('query (10)'!L2465,"("),'query (10)'!L2465)))</f>
        <v>INNER RING RACEWAY GRINDING M/C</v>
      </c>
      <c r="E2465" s="38" t="str">
        <f>IFERROR(TRIM(UPPER(_xlfn.TEXTBEFORE(_xlfn.TEXTAFTER('query (10)'!L2465,"("),")"))),"")</f>
        <v/>
      </c>
      <c r="F2465" s="38" t="str">
        <f>TRIM('query (10)'!K2465)</f>
        <v>SB2</v>
      </c>
      <c r="G2465" s="38" t="str">
        <f>IF('query (10)'!J2465="","",'query (10)'!J2465)</f>
        <v>Electrical Control</v>
      </c>
      <c r="H2465" s="38" t="str">
        <f>TRIM(UPPER('query (10)'!J2465))</f>
        <v>ELECTRICAL CONTROL</v>
      </c>
      <c r="I2465" s="38" t="str">
        <f>IF('query (10)'!F2465="","",'query (10)'!F2465)</f>
        <v>Condition-based Maintenance</v>
      </c>
      <c r="J2465" s="38" t="str">
        <f>IF('query (10)'!F2465="","",IFERROR(INDEX(Cleaning_Rules!$B$14:$B$17,MATCH(TRIM('query (10)'!F2465),Cleaning_Rules!$A$14:$A$17,0)),"UNKNOWN"))</f>
        <v>CBM</v>
      </c>
      <c r="K2465" s="38" t="str">
        <f>IF('query (10)'!G2465="","",'query (10)'!G2465)</f>
        <v>กำลังดำเนินการ</v>
      </c>
      <c r="L2465" s="38" t="str">
        <f>IF('query (10)'!G2465="","MISSING",IFERROR(INDEX(Cleaning_Rules!$B$5:$B$10,MATCH(TRIM('query (10)'!G2465),Cleaning_Rules!$A$5:$A$10,0)),"UNKNOWN"))</f>
        <v>IN_PROGRESS</v>
      </c>
      <c r="M2465" s="38" t="str">
        <f>IF('query (10)'!I2465="","",'query (10)'!I2465)</f>
        <v>Electrical</v>
      </c>
      <c r="N2465" s="38" t="str">
        <f>IF('query (10)'!O2465="","",'query (10)'!O2465)</f>
        <v>Inspection</v>
      </c>
      <c r="O2465" s="38" t="str">
        <f>IF('query (10)'!P2465="","",'query (10)'!P2465)</f>
        <v>Medium</v>
      </c>
      <c r="P2465" s="38" t="str">
        <f>IF('query (10)'!N2465="","",'query (10)'!N2465)</f>
        <v>- Check/ Change condition of reed switch
- Check/ Change condition of proximity</v>
      </c>
      <c r="Q2465" s="38" t="str">
        <f>TRIM('query (10)'!N2465)</f>
        <v>- Check/ Change condition of reed switch
- Check/ Change condition of proximity</v>
      </c>
      <c r="R2465" s="38" t="str">
        <f>TRIM(UPPER('query (10)'!R2465))</f>
        <v/>
      </c>
      <c r="S2465" s="38" t="str">
        <f>TRIM(UPPER('query (10)'!S2465))</f>
        <v/>
      </c>
      <c r="T2465" s="38" t="str">
        <f>IF('query (10)'!Q2465="","",TRIM(UPPER('query (10)'!Q2465)))</f>
        <v/>
      </c>
      <c r="U2465" s="38" t="str">
        <f>IF('query (10)'!T2465="","",'query (10)'!T2465)</f>
        <v/>
      </c>
      <c r="V2465" s="39" t="str">
        <f>IF('query (10)'!T2465="","",IFERROR(VALUE('query (10)'!T2465),""))</f>
        <v/>
      </c>
      <c r="W2465" s="40">
        <f>IF('query (10)'!U2465="","",'query (10)'!U2465)</f>
        <v>0</v>
      </c>
      <c r="X2465" s="39">
        <f>IF('query (10)'!V2465="","",'query (10)'!V2465)</f>
        <v>92</v>
      </c>
      <c r="Y2465" s="41">
        <f>IF('query (10)'!W2465="","",'query (10)'!W2465)</f>
        <v>46133</v>
      </c>
      <c r="Z2465" s="41" t="str">
        <f>IF('query (10)'!X2465="","",'query (10)'!X2465)</f>
        <v/>
      </c>
      <c r="AA2465" s="41">
        <f>IF('query (10)'!Y2465="","",'query (10)'!Y2465)</f>
        <v>46133</v>
      </c>
      <c r="AB2465" s="41">
        <f>IF('query (10)'!Z2465="","",'query (10)'!Z2465)</f>
        <v>46224</v>
      </c>
      <c r="AC2465" s="38" t="str">
        <f>IF(OR('query (10)'!AA2465="",COUNTIF(Cleaning_Rules!$A$21:$A$26,TRIM('query (10)'!AA2465))&gt;0),"",TRIM('query (10)'!AA2465))</f>
        <v/>
      </c>
      <c r="AD2465" s="38" t="str">
        <f>IF('query (10)'!AB2465="","",TRIM(IFERROR(_xlfn.TEXTBEFORE('query (10)'!AB2465,"("),'query (10)'!AB2465)))</f>
        <v/>
      </c>
      <c r="AE2465" s="38" t="str">
        <f>IFERROR(LOWER(TRIM(_xlfn.TEXTBEFORE(_xlfn.TEXTAFTER('query (10)'!AB2465,"("),")"))),"")</f>
        <v/>
      </c>
      <c r="AF2465" s="38" t="str">
        <f>IF('query (10)'!AD2465="","",TRIM('query (10)'!AD2465))</f>
        <v>พงษ์พิทักษ์ ศรไชย</v>
      </c>
      <c r="AG2465" s="38" t="str">
        <f>IF('query (10)'!AE2465="","",TRIM('query (10)'!AE2465))</f>
        <v>อัมรินทร์ รักษาพล</v>
      </c>
      <c r="AH2465" s="38" t="str">
        <f>IF('query (10)'!AF2465="","",IFERROR(VALUE('query (10)'!AF2465),""))</f>
        <v/>
      </c>
      <c r="AI2465" s="38" t="str">
        <f>IF('query (10)'!AG2465="","",TRIM('query (10)'!AG2465))</f>
        <v/>
      </c>
      <c r="AJ2465" s="38" t="str">
        <f>IF('query (10)'!AH2465="","",IFERROR(VALUE('query (10)'!AH2465),""))</f>
        <v/>
      </c>
      <c r="AK2465" s="38" t="str">
        <f>IF('query (10)'!AI2465="","",TRIM('query (10)'!AI2465))</f>
        <v/>
      </c>
      <c r="AL2465" s="42">
        <f t="shared" si="190"/>
        <v>2026</v>
      </c>
      <c r="AM2465" s="42" t="str">
        <f t="shared" si="191"/>
        <v>2026-04</v>
      </c>
      <c r="AN2465" s="42" t="str">
        <f t="shared" ca="1" si="192"/>
        <v>OVERDUE</v>
      </c>
      <c r="AO2465" s="42" t="str">
        <f t="shared" si="193"/>
        <v>GR-212 | INNER RING RACEWAY GRINDING M/C | SB2 | ELECTRICAL CONTROL | Condition-based Maintenance | Electrical | Inspection | Medium | - Check/ Change condition of reed switch
- Check/ Change condition of proximity | อัมรินทร์ รักษาพล</v>
      </c>
      <c r="AP2465" s="42" t="str">
        <f>_xlfn.TEXTJOIN("; ",TRUE,IF(COUNTA('query (10)'!A2465:AK2465)&lt;=6,"NEAR_EMPTY_ROW",""),IF($K2465="","MISSING_STATUS",""),IF(AND($K2465="เสร็จสิ้น",$Z2465=""),"DONE_NO_ACTUAL_DATE",""),IF(AND($I2465="Condition-based Maintenance",$AH2465=""),"CBM_NO_MEASUREMENT",""),IF(OR($X2465="",$X2465=0),"INVALID_PERIOD",""),IF(AND($AA2465&lt;&gt;"",$AB2465&lt;&gt;"",$AB2465&lt;$AA2465),"DATE_SEQUENCE_ERROR",""),IF(AND($AB2465&lt;&gt;"",$AB2465&gt;DATE(2030,12,31)),"DATE_OUTLIER",""),IF($C2465="","MISSING_QRCODE",""),IF($J2465="UNKNOWN","UNKNOWN_PM_TYPE",""),IF($L2465="UNKNOWN","UNKNOWN_STATUS",""))</f>
        <v>CBM_NO_MEASUREMENT</v>
      </c>
      <c r="AQ2465" s="42" t="str">
        <f t="shared" si="194"/>
        <v>NO</v>
      </c>
    </row>
    <row r="2466" spans="1:43" x14ac:dyDescent="0.3">
      <c r="A2466" s="38">
        <f>IF('query (10)'!A2466="","",'query (10)'!A2466)</f>
        <v>2721</v>
      </c>
      <c r="B2466" s="38">
        <f>IF('query (10)'!B2466="","",'query (10)'!B2466)</f>
        <v>20623</v>
      </c>
      <c r="C2466" s="38" t="str">
        <f>TRIM(UPPER('query (10)'!M2466))</f>
        <v>CH-971</v>
      </c>
      <c r="D2466" s="38" t="str">
        <f>TRIM(UPPER(IFERROR(_xlfn.TEXTBEFORE('query (10)'!L2466,"("),'query (10)'!L2466)))</f>
        <v>OUTER / INNER EDDY CURRENT TESTER M/C</v>
      </c>
      <c r="E2466" s="38" t="str">
        <f>IFERROR(TRIM(UPPER(_xlfn.TEXTBEFORE(_xlfn.TEXTAFTER('query (10)'!L2466,"("),")"))),"")</f>
        <v/>
      </c>
      <c r="F2466" s="38" t="str">
        <f>TRIM('query (10)'!K2466)</f>
        <v>SB2</v>
      </c>
      <c r="G2466" s="38" t="str">
        <f>IF('query (10)'!J2466="","",'query (10)'!J2466)</f>
        <v>Electrical Control</v>
      </c>
      <c r="H2466" s="38" t="str">
        <f>TRIM(UPPER('query (10)'!J2466))</f>
        <v>ELECTRICAL CONTROL</v>
      </c>
      <c r="I2466" s="38" t="str">
        <f>IF('query (10)'!F2466="","",'query (10)'!F2466)</f>
        <v>Time-based Maintenance</v>
      </c>
      <c r="J2466" s="38" t="str">
        <f>IF('query (10)'!F2466="","",IFERROR(INDEX(Cleaning_Rules!$B$14:$B$17,MATCH(TRIM('query (10)'!F2466),Cleaning_Rules!$A$14:$A$17,0)),"UNKNOWN"))</f>
        <v>TBM</v>
      </c>
      <c r="K2466" s="38" t="str">
        <f>IF('query (10)'!G2466="","",'query (10)'!G2466)</f>
        <v>กำลังดำเนินการ</v>
      </c>
      <c r="L2466" s="38" t="str">
        <f>IF('query (10)'!G2466="","MISSING",IFERROR(INDEX(Cleaning_Rules!$B$5:$B$10,MATCH(TRIM('query (10)'!G2466),Cleaning_Rules!$A$5:$A$10,0)),"UNKNOWN"))</f>
        <v>IN_PROGRESS</v>
      </c>
      <c r="M2466" s="38" t="str">
        <f>IF('query (10)'!I2466="","",'query (10)'!I2466)</f>
        <v>Electrical</v>
      </c>
      <c r="N2466" s="38" t="str">
        <f>IF('query (10)'!O2466="","",'query (10)'!O2466)</f>
        <v>Cleaning</v>
      </c>
      <c r="O2466" s="38" t="str">
        <f>IF('query (10)'!P2466="","",'query (10)'!P2466)</f>
        <v>Medium</v>
      </c>
      <c r="P2466" s="38" t="str">
        <f>IF('query (10)'!N2466="","",'query (10)'!N2466)</f>
        <v>- Check/ Cleaning VR of ECT</v>
      </c>
      <c r="Q2466" s="38" t="str">
        <f>TRIM('query (10)'!N2466)</f>
        <v>- Check/ Cleaning VR of ECT</v>
      </c>
      <c r="R2466" s="38" t="str">
        <f>TRIM(UPPER('query (10)'!R2466))</f>
        <v/>
      </c>
      <c r="S2466" s="38" t="str">
        <f>TRIM(UPPER('query (10)'!S2466))</f>
        <v/>
      </c>
      <c r="T2466" s="38" t="str">
        <f>IF('query (10)'!Q2466="","",TRIM(UPPER('query (10)'!Q2466)))</f>
        <v/>
      </c>
      <c r="U2466" s="38" t="str">
        <f>IF('query (10)'!T2466="","",'query (10)'!T2466)</f>
        <v/>
      </c>
      <c r="V2466" s="39" t="str">
        <f>IF('query (10)'!T2466="","",IFERROR(VALUE('query (10)'!T2466),""))</f>
        <v/>
      </c>
      <c r="W2466" s="40">
        <f>IF('query (10)'!U2466="","",'query (10)'!U2466)</f>
        <v>0</v>
      </c>
      <c r="X2466" s="39">
        <f>IF('query (10)'!V2466="","",'query (10)'!V2466)</f>
        <v>92</v>
      </c>
      <c r="Y2466" s="41">
        <f>IF('query (10)'!W2466="","",'query (10)'!W2466)</f>
        <v>46133</v>
      </c>
      <c r="Z2466" s="41" t="str">
        <f>IF('query (10)'!X2466="","",'query (10)'!X2466)</f>
        <v/>
      </c>
      <c r="AA2466" s="41">
        <f>IF('query (10)'!Y2466="","",'query (10)'!Y2466)</f>
        <v>46133</v>
      </c>
      <c r="AB2466" s="41">
        <f>IF('query (10)'!Z2466="","",'query (10)'!Z2466)</f>
        <v>46224</v>
      </c>
      <c r="AC2466" s="38" t="str">
        <f>IF(OR('query (10)'!AA2466="",COUNTIF(Cleaning_Rules!$A$21:$A$26,TRIM('query (10)'!AA2466))&gt;0),"",TRIM('query (10)'!AA2466))</f>
        <v/>
      </c>
      <c r="AD2466" s="38" t="str">
        <f>IF('query (10)'!AB2466="","",TRIM(IFERROR(_xlfn.TEXTBEFORE('query (10)'!AB2466,"("),'query (10)'!AB2466)))</f>
        <v>เริ่มซ่อมงาน PM แล้ว รับผิดชอบโดย PAHLA SEEDANG</v>
      </c>
      <c r="AE2466" s="38" t="str">
        <f>IFERROR(LOWER(TRIM(_xlfn.TEXTBEFORE(_xlfn.TEXTAFTER('query (10)'!AB2466,"("),")"))),"")</f>
        <v>pahla@nsk.com</v>
      </c>
      <c r="AF2466" s="38" t="str">
        <f>IF('query (10)'!AD2466="","",TRIM('query (10)'!AD2466))</f>
        <v>พงษ์พิทักษ์ ศรไชย</v>
      </c>
      <c r="AG2466" s="38" t="str">
        <f>IF('query (10)'!AE2466="","",TRIM('query (10)'!AE2466))</f>
        <v>อัมรินทร์ รักษาพล</v>
      </c>
      <c r="AH2466" s="38" t="str">
        <f>IF('query (10)'!AF2466="","",IFERROR(VALUE('query (10)'!AF2466),""))</f>
        <v/>
      </c>
      <c r="AI2466" s="38" t="str">
        <f>IF('query (10)'!AG2466="","",TRIM('query (10)'!AG2466))</f>
        <v/>
      </c>
      <c r="AJ2466" s="38" t="str">
        <f>IF('query (10)'!AH2466="","",IFERROR(VALUE('query (10)'!AH2466),""))</f>
        <v/>
      </c>
      <c r="AK2466" s="38" t="str">
        <f>IF('query (10)'!AI2466="","",TRIM('query (10)'!AI2466))</f>
        <v/>
      </c>
      <c r="AL2466" s="42">
        <f t="shared" si="190"/>
        <v>2026</v>
      </c>
      <c r="AM2466" s="42" t="str">
        <f t="shared" si="191"/>
        <v>2026-04</v>
      </c>
      <c r="AN2466" s="42" t="str">
        <f t="shared" ca="1" si="192"/>
        <v>OVERDUE</v>
      </c>
      <c r="AO2466" s="42" t="str">
        <f t="shared" si="193"/>
        <v>CH-971 | OUTER / INNER EDDY CURRENT TESTER M/C | SB2 | ELECTRICAL CONTROL | Time-based Maintenance | Electrical | Cleaning | Medium | - Check/ Cleaning VR of ECT | เริ่มซ่อมงาน PM แล้ว รับผิดชอบโดย PAHLA SEEDANG | อัมรินทร์ รักษาพล</v>
      </c>
      <c r="AP2466" s="42" t="str">
        <f>_xlfn.TEXTJOIN("; ",TRUE,IF(COUNTA('query (10)'!A2466:AK2466)&lt;=6,"NEAR_EMPTY_ROW",""),IF($K2466="","MISSING_STATUS",""),IF(AND($K2466="เสร็จสิ้น",$Z2466=""),"DONE_NO_ACTUAL_DATE",""),IF(AND($I2466="Condition-based Maintenance",$AH2466=""),"CBM_NO_MEASUREMENT",""),IF(OR($X2466="",$X2466=0),"INVALID_PERIOD",""),IF(AND($AA2466&lt;&gt;"",$AB2466&lt;&gt;"",$AB2466&lt;$AA2466),"DATE_SEQUENCE_ERROR",""),IF(AND($AB2466&lt;&gt;"",$AB2466&gt;DATE(2030,12,31)),"DATE_OUTLIER",""),IF($C2466="","MISSING_QRCODE",""),IF($J2466="UNKNOWN","UNKNOWN_PM_TYPE",""),IF($L2466="UNKNOWN","UNKNOWN_STATUS",""))</f>
        <v/>
      </c>
      <c r="AQ2466" s="42" t="str">
        <f t="shared" si="194"/>
        <v>NO</v>
      </c>
    </row>
    <row r="2467" spans="1:43" x14ac:dyDescent="0.3">
      <c r="A2467" s="38">
        <f>IF('query (10)'!A2467="","",'query (10)'!A2467)</f>
        <v>2722</v>
      </c>
      <c r="B2467" s="38">
        <f>IF('query (10)'!B2467="","",'query (10)'!B2467)</f>
        <v>20624</v>
      </c>
      <c r="C2467" s="38" t="str">
        <f>TRIM(UPPER('query (10)'!M2467))</f>
        <v>AS-986</v>
      </c>
      <c r="D2467" s="38" t="str">
        <f>TRIM(UPPER(IFERROR(_xlfn.TEXTBEFORE('query (10)'!L2467,"("),'query (10)'!L2467)))</f>
        <v>MATCHING &amp; BALL FILLING AUTO</v>
      </c>
      <c r="E2467" s="38" t="str">
        <f>IFERROR(TRIM(UPPER(_xlfn.TEXTBEFORE(_xlfn.TEXTAFTER('query (10)'!L2467,"("),")"))),"")</f>
        <v/>
      </c>
      <c r="F2467" s="38" t="str">
        <f>TRIM('query (10)'!K2467)</f>
        <v>SB2</v>
      </c>
      <c r="G2467" s="38" t="str">
        <f>IF('query (10)'!J2467="","",'query (10)'!J2467)</f>
        <v>Electrical Control</v>
      </c>
      <c r="H2467" s="38" t="str">
        <f>TRIM(UPPER('query (10)'!J2467))</f>
        <v>ELECTRICAL CONTROL</v>
      </c>
      <c r="I2467" s="38" t="str">
        <f>IF('query (10)'!F2467="","",'query (10)'!F2467)</f>
        <v>Condition-based Maintenance</v>
      </c>
      <c r="J2467" s="38" t="str">
        <f>IF('query (10)'!F2467="","",IFERROR(INDEX(Cleaning_Rules!$B$14:$B$17,MATCH(TRIM('query (10)'!F2467),Cleaning_Rules!$A$14:$A$17,0)),"UNKNOWN"))</f>
        <v>CBM</v>
      </c>
      <c r="K2467" s="38" t="str">
        <f>IF('query (10)'!G2467="","",'query (10)'!G2467)</f>
        <v>เสร็จสิ้น</v>
      </c>
      <c r="L2467" s="38" t="str">
        <f>IF('query (10)'!G2467="","MISSING",IFERROR(INDEX(Cleaning_Rules!$B$5:$B$10,MATCH(TRIM('query (10)'!G2467),Cleaning_Rules!$A$5:$A$10,0)),"UNKNOWN"))</f>
        <v>COMPLETED</v>
      </c>
      <c r="M2467" s="38" t="str">
        <f>IF('query (10)'!I2467="","",'query (10)'!I2467)</f>
        <v>Electrical</v>
      </c>
      <c r="N2467" s="38" t="str">
        <f>IF('query (10)'!O2467="","",'query (10)'!O2467)</f>
        <v>Inspection</v>
      </c>
      <c r="O2467" s="38" t="str">
        <f>IF('query (10)'!P2467="","",'query (10)'!P2467)</f>
        <v>Medium</v>
      </c>
      <c r="P2467" s="38" t="str">
        <f>IF('query (10)'!N2467="","",'query (10)'!N2467)</f>
        <v>- Check/ Change condition of proximity
- Check/ Change condition of reed switch</v>
      </c>
      <c r="Q2467" s="38" t="str">
        <f>TRIM('query (10)'!N2467)</f>
        <v>- Check/ Change condition of proximity
- Check/ Change condition of reed switch</v>
      </c>
      <c r="R2467" s="38" t="str">
        <f>TRIM(UPPER('query (10)'!R2467))</f>
        <v/>
      </c>
      <c r="S2467" s="38" t="str">
        <f>TRIM(UPPER('query (10)'!S2467))</f>
        <v/>
      </c>
      <c r="T2467" s="38" t="str">
        <f>IF('query (10)'!Q2467="","",TRIM(UPPER('query (10)'!Q2467)))</f>
        <v/>
      </c>
      <c r="U2467" s="38" t="str">
        <f>IF('query (10)'!T2467="","",'query (10)'!T2467)</f>
        <v/>
      </c>
      <c r="V2467" s="39" t="str">
        <f>IF('query (10)'!T2467="","",IFERROR(VALUE('query (10)'!T2467),""))</f>
        <v/>
      </c>
      <c r="W2467" s="40">
        <f>IF('query (10)'!U2467="","",'query (10)'!U2467)</f>
        <v>0</v>
      </c>
      <c r="X2467" s="39">
        <f>IF('query (10)'!V2467="","",'query (10)'!V2467)</f>
        <v>92</v>
      </c>
      <c r="Y2467" s="41">
        <f>IF('query (10)'!W2467="","",'query (10)'!W2467)</f>
        <v>46133</v>
      </c>
      <c r="Z2467" s="41">
        <f>IF('query (10)'!X2467="","",'query (10)'!X2467)</f>
        <v>46154</v>
      </c>
      <c r="AA2467" s="41">
        <f>IF('query (10)'!Y2467="","",'query (10)'!Y2467)</f>
        <v>46154</v>
      </c>
      <c r="AB2467" s="41">
        <f>IF('query (10)'!Z2467="","",'query (10)'!Z2467)</f>
        <v>46246</v>
      </c>
      <c r="AC2467" s="38" t="str">
        <f>IF(OR('query (10)'!AA2467="",COUNTIF(Cleaning_Rules!$A$21:$A$26,TRIM('query (10)'!AA2467))&gt;0),"",TRIM('query (10)'!AA2467))</f>
        <v/>
      </c>
      <c r="AD2467" s="38" t="str">
        <f>IF('query (10)'!AB2467="","",TRIM(IFERROR(_xlfn.TEXTBEFORE('query (10)'!AB2467,"("),'query (10)'!AB2467)))</f>
        <v>เริ่มซ่อมงาน PM แล้ว รับผิดชอบโดย PONGPITAK SONCHAI</v>
      </c>
      <c r="AE2467" s="38" t="str">
        <f>IFERROR(LOWER(TRIM(_xlfn.TEXTBEFORE(_xlfn.TEXTAFTER('query (10)'!AB2467,"("),")"))),"")</f>
        <v>sonchai-p-6240@nsk.com</v>
      </c>
      <c r="AF2467" s="38" t="str">
        <f>IF('query (10)'!AD2467="","",TRIM('query (10)'!AD2467))</f>
        <v>พงษ์พิทักษ์ ศรไชย</v>
      </c>
      <c r="AG2467" s="38" t="str">
        <f>IF('query (10)'!AE2467="","",TRIM('query (10)'!AE2467))</f>
        <v>พงษ์พิทักษ์ ศรไชย</v>
      </c>
      <c r="AH2467" s="38" t="str">
        <f>IF('query (10)'!AF2467="","",IFERROR(VALUE('query (10)'!AF2467),""))</f>
        <v/>
      </c>
      <c r="AI2467" s="38" t="str">
        <f>IF('query (10)'!AG2467="","",TRIM('query (10)'!AG2467))</f>
        <v/>
      </c>
      <c r="AJ2467" s="38" t="str">
        <f>IF('query (10)'!AH2467="","",IFERROR(VALUE('query (10)'!AH2467),""))</f>
        <v/>
      </c>
      <c r="AK2467" s="38" t="str">
        <f>IF('query (10)'!AI2467="","",TRIM('query (10)'!AI2467))</f>
        <v/>
      </c>
      <c r="AL2467" s="42">
        <f t="shared" si="190"/>
        <v>2026</v>
      </c>
      <c r="AM2467" s="42" t="str">
        <f t="shared" si="191"/>
        <v>2026-04</v>
      </c>
      <c r="AN2467" s="42" t="str">
        <f t="shared" ca="1" si="192"/>
        <v/>
      </c>
      <c r="AO2467" s="42" t="str">
        <f t="shared" si="193"/>
        <v>AS-986 | MATCHING &amp; BALL FILLING AUTO | SB2 | ELECTRICAL CONTROL | Condition-based Maintenance | Electrical | Inspection | Medium | - Check/ Change condition of proximity
- Check/ Change condition of reed switch | เริ่มซ่อมงาน PM แล้ว รับผิดชอบโดย PONGPITAK SONCHAI | พงษ์พิทักษ์ ศรไชย</v>
      </c>
      <c r="AP2467" s="42" t="str">
        <f>_xlfn.TEXTJOIN("; ",TRUE,IF(COUNTA('query (10)'!A2467:AK2467)&lt;=6,"NEAR_EMPTY_ROW",""),IF($K2467="","MISSING_STATUS",""),IF(AND($K2467="เสร็จสิ้น",$Z2467=""),"DONE_NO_ACTUAL_DATE",""),IF(AND($I2467="Condition-based Maintenance",$AH2467=""),"CBM_NO_MEASUREMENT",""),IF(OR($X2467="",$X2467=0),"INVALID_PERIOD",""),IF(AND($AA2467&lt;&gt;"",$AB2467&lt;&gt;"",$AB2467&lt;$AA2467),"DATE_SEQUENCE_ERROR",""),IF(AND($AB2467&lt;&gt;"",$AB2467&gt;DATE(2030,12,31)),"DATE_OUTLIER",""),IF($C2467="","MISSING_QRCODE",""),IF($J2467="UNKNOWN","UNKNOWN_PM_TYPE",""),IF($L2467="UNKNOWN","UNKNOWN_STATUS",""))</f>
        <v>CBM_NO_MEASUREMENT</v>
      </c>
      <c r="AQ2467" s="42" t="str">
        <f t="shared" si="194"/>
        <v>NO</v>
      </c>
    </row>
    <row r="2468" spans="1:43" x14ac:dyDescent="0.3">
      <c r="A2468" s="38">
        <f>IF('query (10)'!A2468="","",'query (10)'!A2468)</f>
        <v>2723</v>
      </c>
      <c r="B2468" s="38">
        <f>IF('query (10)'!B2468="","",'query (10)'!B2468)</f>
        <v>20957</v>
      </c>
      <c r="C2468" s="38" t="str">
        <f>TRIM(UPPER('query (10)'!M2468))</f>
        <v>CH-1036</v>
      </c>
      <c r="D2468" s="38" t="str">
        <f>TRIM(UPPER(IFERROR(_xlfn.TEXTBEFORE('query (10)'!L2468,"("),'query (10)'!L2468)))</f>
        <v>OUTER RING INSPECTION MACHINE</v>
      </c>
      <c r="E2468" s="38" t="str">
        <f>IFERROR(TRIM(UPPER(_xlfn.TEXTBEFORE(_xlfn.TEXTAFTER('query (10)'!L2468,"("),")"))),"")</f>
        <v/>
      </c>
      <c r="F2468" s="38" t="str">
        <f>TRIM('query (10)'!K2468)</f>
        <v>HUB2.5</v>
      </c>
      <c r="G2468" s="38" t="str">
        <f>IF('query (10)'!J2468="","",'query (10)'!J2468)</f>
        <v>Bucket</v>
      </c>
      <c r="H2468" s="38" t="str">
        <f>TRIM(UPPER('query (10)'!J2468))</f>
        <v>BUCKET</v>
      </c>
      <c r="I2468" s="38" t="str">
        <f>IF('query (10)'!F2468="","",'query (10)'!F2468)</f>
        <v>Time-based Maintenance</v>
      </c>
      <c r="J2468" s="38" t="str">
        <f>IF('query (10)'!F2468="","",IFERROR(INDEX(Cleaning_Rules!$B$14:$B$17,MATCH(TRIM('query (10)'!F2468),Cleaning_Rules!$A$14:$A$17,0)),"UNKNOWN"))</f>
        <v>TBM</v>
      </c>
      <c r="K2468" s="38" t="str">
        <f>IF('query (10)'!G2468="","",'query (10)'!G2468)</f>
        <v>เสร็จสิ้น</v>
      </c>
      <c r="L2468" s="38" t="str">
        <f>IF('query (10)'!G2468="","MISSING",IFERROR(INDEX(Cleaning_Rules!$B$5:$B$10,MATCH(TRIM('query (10)'!G2468),Cleaning_Rules!$A$5:$A$10,0)),"UNKNOWN"))</f>
        <v>COMPLETED</v>
      </c>
      <c r="M2468" s="38" t="str">
        <f>IF('query (10)'!I2468="","",'query (10)'!I2468)</f>
        <v>Mechanical</v>
      </c>
      <c r="N2468" s="38" t="str">
        <f>IF('query (10)'!O2468="","",'query (10)'!O2468)</f>
        <v>Part Change</v>
      </c>
      <c r="O2468" s="38" t="str">
        <f>IF('query (10)'!P2468="","",'query (10)'!P2468)</f>
        <v>Medium</v>
      </c>
      <c r="P2468" s="38" t="str">
        <f>IF('query (10)'!N2468="","",'query (10)'!N2468)</f>
        <v>Repair Dicharge Bucket up/down Work Details
1.Replace the hydraulic cylinder 
2.Replace Bearing 
3.Cleaning part and setting conditions</v>
      </c>
      <c r="Q2468" s="38" t="str">
        <f>TRIM('query (10)'!N2468)</f>
        <v>Repair Dicharge Bucket up/down Work Details
1.Replace the hydraulic cylinder 
2.Replace Bearing 
3.Cleaning part and setting conditions</v>
      </c>
      <c r="R2468" s="38" t="str">
        <f>TRIM(UPPER('query (10)'!R2468))</f>
        <v>BEARING</v>
      </c>
      <c r="S2468" s="38" t="str">
        <f>TRIM(UPPER('query (10)'!S2468))</f>
        <v>6005ZZCM</v>
      </c>
      <c r="T2468" s="38" t="str">
        <f>IF('query (10)'!Q2468="","",TRIM(UPPER('query (10)'!Q2468)))</f>
        <v/>
      </c>
      <c r="U2468" s="38" t="str">
        <f>IF('query (10)'!T2468="","",'query (10)'!T2468)</f>
        <v/>
      </c>
      <c r="V2468" s="39" t="str">
        <f>IF('query (10)'!T2468="","",IFERROR(VALUE('query (10)'!T2468),""))</f>
        <v/>
      </c>
      <c r="W2468" s="40">
        <f>IF('query (10)'!U2468="","",'query (10)'!U2468)</f>
        <v>0</v>
      </c>
      <c r="X2468" s="39">
        <f>IF('query (10)'!V2468="","",'query (10)'!V2468)</f>
        <v>1826</v>
      </c>
      <c r="Y2468" s="41">
        <f>IF('query (10)'!W2468="","",'query (10)'!W2468)</f>
        <v>46155</v>
      </c>
      <c r="Z2468" s="41">
        <f>IF('query (10)'!X2468="","",'query (10)'!X2468)</f>
        <v>46182</v>
      </c>
      <c r="AA2468" s="41">
        <f>IF('query (10)'!Y2468="","",'query (10)'!Y2468)</f>
        <v>46182</v>
      </c>
      <c r="AB2468" s="41">
        <f>IF('query (10)'!Z2468="","",'query (10)'!Z2468)</f>
        <v>48008</v>
      </c>
      <c r="AC2468" s="38" t="str">
        <f>IF(OR('query (10)'!AA2468="",COUNTIF(Cleaning_Rules!$A$21:$A$26,TRIM('query (10)'!AA2468))&gt;0),"",TRIM('query (10)'!AA2468))</f>
        <v/>
      </c>
      <c r="AD2468" s="38" t="str">
        <f>IF('query (10)'!AB2468="","",TRIM(IFERROR(_xlfn.TEXTBEFORE('query (10)'!AB2468,"("),'query (10)'!AB2468)))</f>
        <v>เริ่มซ่อมงาน PM แล้ว รับผิดชอบโดย CHETSADA PHIWBANG</v>
      </c>
      <c r="AE2468" s="38" t="str">
        <f>IFERROR(LOWER(TRIM(_xlfn.TEXTBEFORE(_xlfn.TEXTAFTER('query (10)'!AB2468,"("),")"))),"")</f>
        <v>chetsada@nsk.com</v>
      </c>
      <c r="AF2468" s="38" t="str">
        <f>IF('query (10)'!AD2468="","",TRIM('query (10)'!AD2468))</f>
        <v>จักรภัทร โคตรสมบัติ</v>
      </c>
      <c r="AG2468" s="38" t="str">
        <f>IF('query (10)'!AE2468="","",TRIM('query (10)'!AE2468))</f>
        <v>เจษฎา ผิวบาง</v>
      </c>
      <c r="AH2468" s="38" t="str">
        <f>IF('query (10)'!AF2468="","",IFERROR(VALUE('query (10)'!AF2468),""))</f>
        <v/>
      </c>
      <c r="AI2468" s="38" t="str">
        <f>IF('query (10)'!AG2468="","",TRIM('query (10)'!AG2468))</f>
        <v/>
      </c>
      <c r="AJ2468" s="38" t="str">
        <f>IF('query (10)'!AH2468="","",IFERROR(VALUE('query (10)'!AH2468),""))</f>
        <v/>
      </c>
      <c r="AK2468" s="38" t="str">
        <f>IF('query (10)'!AI2468="","",TRIM('query (10)'!AI2468))</f>
        <v/>
      </c>
      <c r="AL2468" s="42">
        <f t="shared" si="190"/>
        <v>2026</v>
      </c>
      <c r="AM2468" s="42" t="str">
        <f t="shared" si="191"/>
        <v>2026-05</v>
      </c>
      <c r="AN2468" s="42" t="str">
        <f t="shared" ca="1" si="192"/>
        <v/>
      </c>
      <c r="AO2468" s="42" t="str">
        <f t="shared" si="193"/>
        <v>CH-1036 | OUTER RING INSPECTION MACHINE | HUB2.5 | BUCKET | Time-based Maintenance | Mechanical | Part Change | Medium | Repair Dicharge Bucket up/down Work Details
1.Replace the hydraulic cylinder 
2.Replace Bearing 
3.Cleaning part and setting conditions | BEARING | 6005ZZCM | เริ่มซ่อมงาน PM แล้ว รับผิดชอบโดย CHETSADA PHIWBANG | เจษฎา ผิวบาง</v>
      </c>
      <c r="AP2468" s="42" t="str">
        <f>_xlfn.TEXTJOIN("; ",TRUE,IF(COUNTA('query (10)'!A2468:AK2468)&lt;=6,"NEAR_EMPTY_ROW",""),IF($K2468="","MISSING_STATUS",""),IF(AND($K2468="เสร็จสิ้น",$Z2468=""),"DONE_NO_ACTUAL_DATE",""),IF(AND($I2468="Condition-based Maintenance",$AH2468=""),"CBM_NO_MEASUREMENT",""),IF(OR($X2468="",$X2468=0),"INVALID_PERIOD",""),IF(AND($AA2468&lt;&gt;"",$AB2468&lt;&gt;"",$AB2468&lt;$AA2468),"DATE_SEQUENCE_ERROR",""),IF(AND($AB2468&lt;&gt;"",$AB2468&gt;DATE(2030,12,31)),"DATE_OUTLIER",""),IF($C2468="","MISSING_QRCODE",""),IF($J2468="UNKNOWN","UNKNOWN_PM_TYPE",""),IF($L2468="UNKNOWN","UNKNOWN_STATUS",""))</f>
        <v>DATE_OUTLIER</v>
      </c>
      <c r="AQ2468" s="42" t="str">
        <f t="shared" si="194"/>
        <v>NO</v>
      </c>
    </row>
    <row r="2469" spans="1:43" x14ac:dyDescent="0.3">
      <c r="A2469" s="38">
        <f>IF('query (10)'!A2469="","",'query (10)'!A2469)</f>
        <v>2724</v>
      </c>
      <c r="B2469" s="38">
        <f>IF('query (10)'!B2469="","",'query (10)'!B2469)</f>
        <v>20625</v>
      </c>
      <c r="C2469" s="38" t="str">
        <f>TRIM(UPPER('query (10)'!M2469))</f>
        <v>AS-232</v>
      </c>
      <c r="D2469" s="38" t="str">
        <f>TRIM(UPPER(IFERROR(_xlfn.TEXTBEFORE('query (10)'!L2469,"("),'query (10)'!L2469)))</f>
        <v>SEAL PRESS M/C</v>
      </c>
      <c r="E2469" s="38" t="str">
        <f>IFERROR(TRIM(UPPER(_xlfn.TEXTBEFORE(_xlfn.TEXTAFTER('query (10)'!L2469,"("),")"))),"")</f>
        <v/>
      </c>
      <c r="F2469" s="38" t="str">
        <f>TRIM('query (10)'!K2469)</f>
        <v>SB2</v>
      </c>
      <c r="G2469" s="38" t="str">
        <f>IF('query (10)'!J2469="","",'query (10)'!J2469)</f>
        <v>Electrical Control</v>
      </c>
      <c r="H2469" s="38" t="str">
        <f>TRIM(UPPER('query (10)'!J2469))</f>
        <v>ELECTRICAL CONTROL</v>
      </c>
      <c r="I2469" s="38" t="str">
        <f>IF('query (10)'!F2469="","",'query (10)'!F2469)</f>
        <v>Condition-based Maintenance</v>
      </c>
      <c r="J2469" s="38" t="str">
        <f>IF('query (10)'!F2469="","",IFERROR(INDEX(Cleaning_Rules!$B$14:$B$17,MATCH(TRIM('query (10)'!F2469),Cleaning_Rules!$A$14:$A$17,0)),"UNKNOWN"))</f>
        <v>CBM</v>
      </c>
      <c r="K2469" s="38" t="str">
        <f>IF('query (10)'!G2469="","",'query (10)'!G2469)</f>
        <v>เสร็จสิ้น</v>
      </c>
      <c r="L2469" s="38" t="str">
        <f>IF('query (10)'!G2469="","MISSING",IFERROR(INDEX(Cleaning_Rules!$B$5:$B$10,MATCH(TRIM('query (10)'!G2469),Cleaning_Rules!$A$5:$A$10,0)),"UNKNOWN"))</f>
        <v>COMPLETED</v>
      </c>
      <c r="M2469" s="38" t="str">
        <f>IF('query (10)'!I2469="","",'query (10)'!I2469)</f>
        <v>Electrical</v>
      </c>
      <c r="N2469" s="38" t="str">
        <f>IF('query (10)'!O2469="","",'query (10)'!O2469)</f>
        <v>Inspection</v>
      </c>
      <c r="O2469" s="38" t="str">
        <f>IF('query (10)'!P2469="","",'query (10)'!P2469)</f>
        <v>Medium</v>
      </c>
      <c r="P2469" s="38" t="str">
        <f>IF('query (10)'!N2469="","",'query (10)'!N2469)</f>
        <v>- Check condition of reed switch
- Check condition of response HMI</v>
      </c>
      <c r="Q2469" s="38" t="str">
        <f>TRIM('query (10)'!N2469)</f>
        <v>- Check condition of reed switch
- Check condition of response HMI</v>
      </c>
      <c r="R2469" s="38" t="str">
        <f>TRIM(UPPER('query (10)'!R2469))</f>
        <v/>
      </c>
      <c r="S2469" s="38" t="str">
        <f>TRIM(UPPER('query (10)'!S2469))</f>
        <v/>
      </c>
      <c r="T2469" s="38" t="str">
        <f>IF('query (10)'!Q2469="","",TRIM(UPPER('query (10)'!Q2469)))</f>
        <v/>
      </c>
      <c r="U2469" s="38" t="str">
        <f>IF('query (10)'!T2469="","",'query (10)'!T2469)</f>
        <v/>
      </c>
      <c r="V2469" s="39" t="str">
        <f>IF('query (10)'!T2469="","",IFERROR(VALUE('query (10)'!T2469),""))</f>
        <v/>
      </c>
      <c r="W2469" s="40">
        <f>IF('query (10)'!U2469="","",'query (10)'!U2469)</f>
        <v>0</v>
      </c>
      <c r="X2469" s="39">
        <f>IF('query (10)'!V2469="","",'query (10)'!V2469)</f>
        <v>92</v>
      </c>
      <c r="Y2469" s="41">
        <f>IF('query (10)'!W2469="","",'query (10)'!W2469)</f>
        <v>46133</v>
      </c>
      <c r="Z2469" s="41">
        <f>IF('query (10)'!X2469="","",'query (10)'!X2469)</f>
        <v>46154</v>
      </c>
      <c r="AA2469" s="41">
        <f>IF('query (10)'!Y2469="","",'query (10)'!Y2469)</f>
        <v>46154</v>
      </c>
      <c r="AB2469" s="41">
        <f>IF('query (10)'!Z2469="","",'query (10)'!Z2469)</f>
        <v>46246</v>
      </c>
      <c r="AC2469" s="38" t="str">
        <f>IF(OR('query (10)'!AA2469="",COUNTIF(Cleaning_Rules!$A$21:$A$26,TRIM('query (10)'!AA2469))&gt;0),"",TRIM('query (10)'!AA2469))</f>
        <v>จอตอบสนองช้า</v>
      </c>
      <c r="AD2469" s="38" t="str">
        <f>IF('query (10)'!AB2469="","",TRIM(IFERROR(_xlfn.TEXTBEFORE('query (10)'!AB2469,"("),'query (10)'!AB2469)))</f>
        <v>เริ่มซ่อมงาน PM แล้ว รับผิดชอบโดย PONGPITAK SONCHAI</v>
      </c>
      <c r="AE2469" s="38" t="str">
        <f>IFERROR(LOWER(TRIM(_xlfn.TEXTBEFORE(_xlfn.TEXTAFTER('query (10)'!AB2469,"("),")"))),"")</f>
        <v>sonchai-p-6240@nsk.com</v>
      </c>
      <c r="AF2469" s="38" t="str">
        <f>IF('query (10)'!AD2469="","",TRIM('query (10)'!AD2469))</f>
        <v>พงษ์พิทักษ์ ศรไชย</v>
      </c>
      <c r="AG2469" s="38" t="str">
        <f>IF('query (10)'!AE2469="","",TRIM('query (10)'!AE2469))</f>
        <v>พงษ์พิทักษ์ ศรไชย</v>
      </c>
      <c r="AH2469" s="38" t="str">
        <f>IF('query (10)'!AF2469="","",IFERROR(VALUE('query (10)'!AF2469),""))</f>
        <v/>
      </c>
      <c r="AI2469" s="38" t="str">
        <f>IF('query (10)'!AG2469="","",TRIM('query (10)'!AG2469))</f>
        <v/>
      </c>
      <c r="AJ2469" s="38" t="str">
        <f>IF('query (10)'!AH2469="","",IFERROR(VALUE('query (10)'!AH2469),""))</f>
        <v/>
      </c>
      <c r="AK2469" s="38" t="str">
        <f>IF('query (10)'!AI2469="","",TRIM('query (10)'!AI2469))</f>
        <v/>
      </c>
      <c r="AL2469" s="42">
        <f t="shared" si="190"/>
        <v>2026</v>
      </c>
      <c r="AM2469" s="42" t="str">
        <f t="shared" si="191"/>
        <v>2026-04</v>
      </c>
      <c r="AN2469" s="42" t="str">
        <f t="shared" ca="1" si="192"/>
        <v/>
      </c>
      <c r="AO2469" s="42" t="str">
        <f t="shared" si="193"/>
        <v>AS-232 | SEAL PRESS M/C | SB2 | ELECTRICAL CONTROL | Condition-based Maintenance | Electrical | Inspection | Medium | - Check condition of reed switch
- Check condition of response HMI | จอตอบสนองช้า | เริ่มซ่อมงาน PM แล้ว รับผิดชอบโดย PONGPITAK SONCHAI | พงษ์พิทักษ์ ศรไชย</v>
      </c>
      <c r="AP2469" s="42" t="str">
        <f>_xlfn.TEXTJOIN("; ",TRUE,IF(COUNTA('query (10)'!A2469:AK2469)&lt;=6,"NEAR_EMPTY_ROW",""),IF($K2469="","MISSING_STATUS",""),IF(AND($K2469="เสร็จสิ้น",$Z2469=""),"DONE_NO_ACTUAL_DATE",""),IF(AND($I2469="Condition-based Maintenance",$AH2469=""),"CBM_NO_MEASUREMENT",""),IF(OR($X2469="",$X2469=0),"INVALID_PERIOD",""),IF(AND($AA2469&lt;&gt;"",$AB2469&lt;&gt;"",$AB2469&lt;$AA2469),"DATE_SEQUENCE_ERROR",""),IF(AND($AB2469&lt;&gt;"",$AB2469&gt;DATE(2030,12,31)),"DATE_OUTLIER",""),IF($C2469="","MISSING_QRCODE",""),IF($J2469="UNKNOWN","UNKNOWN_PM_TYPE",""),IF($L2469="UNKNOWN","UNKNOWN_STATUS",""))</f>
        <v>CBM_NO_MEASUREMENT</v>
      </c>
      <c r="AQ2469" s="42" t="str">
        <f t="shared" si="194"/>
        <v>NO</v>
      </c>
    </row>
    <row r="2470" spans="1:43" x14ac:dyDescent="0.3">
      <c r="A2470" s="38">
        <f>IF('query (10)'!A2470="","",'query (10)'!A2470)</f>
        <v>2725</v>
      </c>
      <c r="B2470" s="38">
        <f>IF('query (10)'!B2470="","",'query (10)'!B2470)</f>
        <v>20626</v>
      </c>
      <c r="C2470" s="38" t="str">
        <f>TRIM(UPPER('query (10)'!M2470))</f>
        <v>CH-235</v>
      </c>
      <c r="D2470" s="38" t="str">
        <f>TRIM(UPPER(IFERROR(_xlfn.TEXTBEFORE('query (10)'!L2470,"("),'query (10)'!L2470)))</f>
        <v>NOISE INSPECTION M/C</v>
      </c>
      <c r="E2470" s="38" t="str">
        <f>IFERROR(TRIM(UPPER(_xlfn.TEXTBEFORE(_xlfn.TEXTAFTER('query (10)'!L2470,"("),")"))),"")</f>
        <v>AUTO</v>
      </c>
      <c r="F2470" s="38" t="str">
        <f>TRIM('query (10)'!K2470)</f>
        <v>SB2</v>
      </c>
      <c r="G2470" s="38" t="str">
        <f>IF('query (10)'!J2470="","",'query (10)'!J2470)</f>
        <v>Electrical Control</v>
      </c>
      <c r="H2470" s="38" t="str">
        <f>TRIM(UPPER('query (10)'!J2470))</f>
        <v>ELECTRICAL CONTROL</v>
      </c>
      <c r="I2470" s="38" t="str">
        <f>IF('query (10)'!F2470="","",'query (10)'!F2470)</f>
        <v>Condition-based Maintenance</v>
      </c>
      <c r="J2470" s="38" t="str">
        <f>IF('query (10)'!F2470="","",IFERROR(INDEX(Cleaning_Rules!$B$14:$B$17,MATCH(TRIM('query (10)'!F2470),Cleaning_Rules!$A$14:$A$17,0)),"UNKNOWN"))</f>
        <v>CBM</v>
      </c>
      <c r="K2470" s="38" t="str">
        <f>IF('query (10)'!G2470="","",'query (10)'!G2470)</f>
        <v>กำลังดำเนินการ</v>
      </c>
      <c r="L2470" s="38" t="str">
        <f>IF('query (10)'!G2470="","MISSING",IFERROR(INDEX(Cleaning_Rules!$B$5:$B$10,MATCH(TRIM('query (10)'!G2470),Cleaning_Rules!$A$5:$A$10,0)),"UNKNOWN"))</f>
        <v>IN_PROGRESS</v>
      </c>
      <c r="M2470" s="38" t="str">
        <f>IF('query (10)'!I2470="","",'query (10)'!I2470)</f>
        <v>Electrical</v>
      </c>
      <c r="N2470" s="38" t="str">
        <f>IF('query (10)'!O2470="","",'query (10)'!O2470)</f>
        <v>Part Change</v>
      </c>
      <c r="O2470" s="38" t="str">
        <f>IF('query (10)'!P2470="","",'query (10)'!P2470)</f>
        <v>Medium</v>
      </c>
      <c r="P2470" s="38" t="str">
        <f>IF('query (10)'!N2470="","",'query (10)'!N2470)</f>
        <v>- Change ventilation fan of Noise amp.</v>
      </c>
      <c r="Q2470" s="38" t="str">
        <f>TRIM('query (10)'!N2470)</f>
        <v>- Change ventilation fan of Noise amp.</v>
      </c>
      <c r="R2470" s="38" t="str">
        <f>TRIM(UPPER('query (10)'!R2470))</f>
        <v/>
      </c>
      <c r="S2470" s="38" t="str">
        <f>TRIM(UPPER('query (10)'!S2470))</f>
        <v/>
      </c>
      <c r="T2470" s="38" t="str">
        <f>IF('query (10)'!Q2470="","",TRIM(UPPER('query (10)'!Q2470)))</f>
        <v/>
      </c>
      <c r="U2470" s="38" t="str">
        <f>IF('query (10)'!T2470="","",'query (10)'!T2470)</f>
        <v/>
      </c>
      <c r="V2470" s="39" t="str">
        <f>IF('query (10)'!T2470="","",IFERROR(VALUE('query (10)'!T2470),""))</f>
        <v/>
      </c>
      <c r="W2470" s="40">
        <f>IF('query (10)'!U2470="","",'query (10)'!U2470)</f>
        <v>0</v>
      </c>
      <c r="X2470" s="39">
        <f>IF('query (10)'!V2470="","",'query (10)'!V2470)</f>
        <v>365</v>
      </c>
      <c r="Y2470" s="41">
        <f>IF('query (10)'!W2470="","",'query (10)'!W2470)</f>
        <v>46133</v>
      </c>
      <c r="Z2470" s="41" t="str">
        <f>IF('query (10)'!X2470="","",'query (10)'!X2470)</f>
        <v/>
      </c>
      <c r="AA2470" s="41">
        <f>IF('query (10)'!Y2470="","",'query (10)'!Y2470)</f>
        <v>46133</v>
      </c>
      <c r="AB2470" s="41">
        <f>IF('query (10)'!Z2470="","",'query (10)'!Z2470)</f>
        <v>46498</v>
      </c>
      <c r="AC2470" s="38" t="str">
        <f>IF(OR('query (10)'!AA2470="",COUNTIF(Cleaning_Rules!$A$21:$A$26,TRIM('query (10)'!AA2470))&gt;0),"",TRIM('query (10)'!AA2470))</f>
        <v/>
      </c>
      <c r="AD2470" s="38" t="str">
        <f>IF('query (10)'!AB2470="","",TRIM(IFERROR(_xlfn.TEXTBEFORE('query (10)'!AB2470,"("),'query (10)'!AB2470)))</f>
        <v>เริ่มซ่อมงาน PM แล้ว รับผิดชอบโดย NATDANAI JUTHATHEP</v>
      </c>
      <c r="AE2470" s="38" t="str">
        <f>IFERROR(LOWER(TRIM(_xlfn.TEXTBEFORE(_xlfn.TEXTAFTER('query (10)'!AB2470,"("),")"))),"")</f>
        <v>juthathep-n-4697@nsk.com</v>
      </c>
      <c r="AF2470" s="38" t="str">
        <f>IF('query (10)'!AD2470="","",TRIM('query (10)'!AD2470))</f>
        <v>พงษ์พิทักษ์ ศรไชย</v>
      </c>
      <c r="AG2470" s="38" t="str">
        <f>IF('query (10)'!AE2470="","",TRIM('query (10)'!AE2470))</f>
        <v>ณัฐดนัย จุฑาเทพ</v>
      </c>
      <c r="AH2470" s="38" t="str">
        <f>IF('query (10)'!AF2470="","",IFERROR(VALUE('query (10)'!AF2470),""))</f>
        <v/>
      </c>
      <c r="AI2470" s="38" t="str">
        <f>IF('query (10)'!AG2470="","",TRIM('query (10)'!AG2470))</f>
        <v/>
      </c>
      <c r="AJ2470" s="38" t="str">
        <f>IF('query (10)'!AH2470="","",IFERROR(VALUE('query (10)'!AH2470),""))</f>
        <v/>
      </c>
      <c r="AK2470" s="38" t="str">
        <f>IF('query (10)'!AI2470="","",TRIM('query (10)'!AI2470))</f>
        <v/>
      </c>
      <c r="AL2470" s="42">
        <f t="shared" si="190"/>
        <v>2026</v>
      </c>
      <c r="AM2470" s="42" t="str">
        <f t="shared" si="191"/>
        <v>2026-04</v>
      </c>
      <c r="AN2470" s="42" t="str">
        <f t="shared" ca="1" si="192"/>
        <v>ON_SCHEDULE</v>
      </c>
      <c r="AO2470" s="42" t="str">
        <f t="shared" si="193"/>
        <v>CH-235 | NOISE INSPECTION M/C | AUTO | SB2 | ELECTRICAL CONTROL | Condition-based Maintenance | Electrical | Part Change | Medium | - Change ventilation fan of Noise amp. | เริ่มซ่อมงาน PM แล้ว รับผิดชอบโดย NATDANAI JUTHATHEP | ณัฐดนัย จุฑาเทพ</v>
      </c>
      <c r="AP2470" s="42" t="str">
        <f>_xlfn.TEXTJOIN("; ",TRUE,IF(COUNTA('query (10)'!A2470:AK2470)&lt;=6,"NEAR_EMPTY_ROW",""),IF($K2470="","MISSING_STATUS",""),IF(AND($K2470="เสร็จสิ้น",$Z2470=""),"DONE_NO_ACTUAL_DATE",""),IF(AND($I2470="Condition-based Maintenance",$AH2470=""),"CBM_NO_MEASUREMENT",""),IF(OR($X2470="",$X2470=0),"INVALID_PERIOD",""),IF(AND($AA2470&lt;&gt;"",$AB2470&lt;&gt;"",$AB2470&lt;$AA2470),"DATE_SEQUENCE_ERROR",""),IF(AND($AB2470&lt;&gt;"",$AB2470&gt;DATE(2030,12,31)),"DATE_OUTLIER",""),IF($C2470="","MISSING_QRCODE",""),IF($J2470="UNKNOWN","UNKNOWN_PM_TYPE",""),IF($L2470="UNKNOWN","UNKNOWN_STATUS",""))</f>
        <v>CBM_NO_MEASUREMENT</v>
      </c>
      <c r="AQ2470" s="42" t="str">
        <f t="shared" si="194"/>
        <v>NO</v>
      </c>
    </row>
    <row r="2471" spans="1:43" x14ac:dyDescent="0.3">
      <c r="A2471" s="38">
        <f>IF('query (10)'!A2471="","",'query (10)'!A2471)</f>
        <v>2726</v>
      </c>
      <c r="B2471" s="38">
        <f>IF('query (10)'!B2471="","",'query (10)'!B2471)</f>
        <v>20627</v>
      </c>
      <c r="C2471" s="38" t="str">
        <f>TRIM(UPPER('query (10)'!M2471))</f>
        <v>MA-878</v>
      </c>
      <c r="D2471" s="38" t="str">
        <f>TRIM(UPPER(IFERROR(_xlfn.TEXTBEFORE('query (10)'!L2471,"("),'query (10)'!L2471)))</f>
        <v>LASER MARKER M/C.</v>
      </c>
      <c r="E2471" s="38" t="str">
        <f>IFERROR(TRIM(UPPER(_xlfn.TEXTBEFORE(_xlfn.TEXTAFTER('query (10)'!L2471,"("),")"))),"")</f>
        <v/>
      </c>
      <c r="F2471" s="38" t="str">
        <f>TRIM('query (10)'!K2471)</f>
        <v>SB2</v>
      </c>
      <c r="G2471" s="38" t="str">
        <f>IF('query (10)'!J2471="","",'query (10)'!J2471)</f>
        <v>Electrical Control</v>
      </c>
      <c r="H2471" s="38" t="str">
        <f>TRIM(UPPER('query (10)'!J2471))</f>
        <v>ELECTRICAL CONTROL</v>
      </c>
      <c r="I2471" s="38" t="str">
        <f>IF('query (10)'!F2471="","",'query (10)'!F2471)</f>
        <v>Time-based Maintenance</v>
      </c>
      <c r="J2471" s="38" t="str">
        <f>IF('query (10)'!F2471="","",IFERROR(INDEX(Cleaning_Rules!$B$14:$B$17,MATCH(TRIM('query (10)'!F2471),Cleaning_Rules!$A$14:$A$17,0)),"UNKNOWN"))</f>
        <v>TBM</v>
      </c>
      <c r="K2471" s="38" t="str">
        <f>IF('query (10)'!G2471="","",'query (10)'!G2471)</f>
        <v>กำลังดำเนินการ</v>
      </c>
      <c r="L2471" s="38" t="str">
        <f>IF('query (10)'!G2471="","MISSING",IFERROR(INDEX(Cleaning_Rules!$B$5:$B$10,MATCH(TRIM('query (10)'!G2471),Cleaning_Rules!$A$5:$A$10,0)),"UNKNOWN"))</f>
        <v>IN_PROGRESS</v>
      </c>
      <c r="M2471" s="38" t="str">
        <f>IF('query (10)'!I2471="","",'query (10)'!I2471)</f>
        <v>Electrical</v>
      </c>
      <c r="N2471" s="38" t="str">
        <f>IF('query (10)'!O2471="","",'query (10)'!O2471)</f>
        <v>Part Change</v>
      </c>
      <c r="O2471" s="38" t="str">
        <f>IF('query (10)'!P2471="","",'query (10)'!P2471)</f>
        <v>Medium</v>
      </c>
      <c r="P2471" s="38" t="str">
        <f>IF('query (10)'!N2471="","",'query (10)'!N2471)</f>
        <v>- Change dust filter of laser
- Change dust filter of Apiste</v>
      </c>
      <c r="Q2471" s="38" t="str">
        <f>TRIM('query (10)'!N2471)</f>
        <v>- Change dust filter of laser
- Change dust filter of Apiste</v>
      </c>
      <c r="R2471" s="38" t="str">
        <f>TRIM(UPPER('query (10)'!R2471))</f>
        <v/>
      </c>
      <c r="S2471" s="38" t="str">
        <f>TRIM(UPPER('query (10)'!S2471))</f>
        <v/>
      </c>
      <c r="T2471" s="38" t="str">
        <f>IF('query (10)'!Q2471="","",TRIM(UPPER('query (10)'!Q2471)))</f>
        <v/>
      </c>
      <c r="U2471" s="38" t="str">
        <f>IF('query (10)'!T2471="","",'query (10)'!T2471)</f>
        <v/>
      </c>
      <c r="V2471" s="39" t="str">
        <f>IF('query (10)'!T2471="","",IFERROR(VALUE('query (10)'!T2471),""))</f>
        <v/>
      </c>
      <c r="W2471" s="40">
        <f>IF('query (10)'!U2471="","",'query (10)'!U2471)</f>
        <v>0</v>
      </c>
      <c r="X2471" s="39">
        <f>IF('query (10)'!V2471="","",'query (10)'!V2471)</f>
        <v>92</v>
      </c>
      <c r="Y2471" s="41">
        <f>IF('query (10)'!W2471="","",'query (10)'!W2471)</f>
        <v>46133</v>
      </c>
      <c r="Z2471" s="41" t="str">
        <f>IF('query (10)'!X2471="","",'query (10)'!X2471)</f>
        <v/>
      </c>
      <c r="AA2471" s="41">
        <f>IF('query (10)'!Y2471="","",'query (10)'!Y2471)</f>
        <v>46133</v>
      </c>
      <c r="AB2471" s="41">
        <f>IF('query (10)'!Z2471="","",'query (10)'!Z2471)</f>
        <v>46224</v>
      </c>
      <c r="AC2471" s="38" t="str">
        <f>IF(OR('query (10)'!AA2471="",COUNTIF(Cleaning_Rules!$A$21:$A$26,TRIM('query (10)'!AA2471))&gt;0),"",TRIM('query (10)'!AA2471))</f>
        <v/>
      </c>
      <c r="AD2471" s="38" t="str">
        <f>IF('query (10)'!AB2471="","",TRIM(IFERROR(_xlfn.TEXTBEFORE('query (10)'!AB2471,"("),'query (10)'!AB2471)))</f>
        <v>เริ่มซ่อมงาน PM แล้ว รับผิดชอบโดย NATDANAI JUTHATHEP</v>
      </c>
      <c r="AE2471" s="38" t="str">
        <f>IFERROR(LOWER(TRIM(_xlfn.TEXTBEFORE(_xlfn.TEXTAFTER('query (10)'!AB2471,"("),")"))),"")</f>
        <v>juthathep-n-4697@nsk.com</v>
      </c>
      <c r="AF2471" s="38" t="str">
        <f>IF('query (10)'!AD2471="","",TRIM('query (10)'!AD2471))</f>
        <v>พงษ์พิทักษ์ ศรไชย</v>
      </c>
      <c r="AG2471" s="38" t="str">
        <f>IF('query (10)'!AE2471="","",TRIM('query (10)'!AE2471))</f>
        <v>ณัฐดนัย จุฑาเทพ</v>
      </c>
      <c r="AH2471" s="38" t="str">
        <f>IF('query (10)'!AF2471="","",IFERROR(VALUE('query (10)'!AF2471),""))</f>
        <v/>
      </c>
      <c r="AI2471" s="38" t="str">
        <f>IF('query (10)'!AG2471="","",TRIM('query (10)'!AG2471))</f>
        <v/>
      </c>
      <c r="AJ2471" s="38" t="str">
        <f>IF('query (10)'!AH2471="","",IFERROR(VALUE('query (10)'!AH2471),""))</f>
        <v/>
      </c>
      <c r="AK2471" s="38" t="str">
        <f>IF('query (10)'!AI2471="","",TRIM('query (10)'!AI2471))</f>
        <v/>
      </c>
      <c r="AL2471" s="42">
        <f t="shared" si="190"/>
        <v>2026</v>
      </c>
      <c r="AM2471" s="42" t="str">
        <f t="shared" si="191"/>
        <v>2026-04</v>
      </c>
      <c r="AN2471" s="42" t="str">
        <f t="shared" ca="1" si="192"/>
        <v>OVERDUE</v>
      </c>
      <c r="AO2471" s="42" t="str">
        <f t="shared" si="193"/>
        <v>MA-878 | LASER MARKER M/C. | SB2 | ELECTRICAL CONTROL | Time-based Maintenance | Electrical | Part Change | Medium | - Change dust filter of laser
- Change dust filter of Apiste | เริ่มซ่อมงาน PM แล้ว รับผิดชอบโดย NATDANAI JUTHATHEP | ณัฐดนัย จุฑาเทพ</v>
      </c>
      <c r="AP2471" s="42" t="str">
        <f>_xlfn.TEXTJOIN("; ",TRUE,IF(COUNTA('query (10)'!A2471:AK2471)&lt;=6,"NEAR_EMPTY_ROW",""),IF($K2471="","MISSING_STATUS",""),IF(AND($K2471="เสร็จสิ้น",$Z2471=""),"DONE_NO_ACTUAL_DATE",""),IF(AND($I2471="Condition-based Maintenance",$AH2471=""),"CBM_NO_MEASUREMENT",""),IF(OR($X2471="",$X2471=0),"INVALID_PERIOD",""),IF(AND($AA2471&lt;&gt;"",$AB2471&lt;&gt;"",$AB2471&lt;$AA2471),"DATE_SEQUENCE_ERROR",""),IF(AND($AB2471&lt;&gt;"",$AB2471&gt;DATE(2030,12,31)),"DATE_OUTLIER",""),IF($C2471="","MISSING_QRCODE",""),IF($J2471="UNKNOWN","UNKNOWN_PM_TYPE",""),IF($L2471="UNKNOWN","UNKNOWN_STATUS",""))</f>
        <v/>
      </c>
      <c r="AQ2471" s="42" t="str">
        <f t="shared" si="194"/>
        <v>NO</v>
      </c>
    </row>
    <row r="2472" spans="1:43" x14ac:dyDescent="0.3">
      <c r="A2472" s="38">
        <f>IF('query (10)'!A2472="","",'query (10)'!A2472)</f>
        <v>2727</v>
      </c>
      <c r="B2472" s="38">
        <f>IF('query (10)'!B2472="","",'query (10)'!B2472)</f>
        <v>20630</v>
      </c>
      <c r="C2472" s="38" t="str">
        <f>TRIM(UPPER('query (10)'!M2472))</f>
        <v>GR-280</v>
      </c>
      <c r="D2472" s="38" t="str">
        <f>TRIM(UPPER(IFERROR(_xlfn.TEXTBEFORE('query (10)'!L2472,"("),'query (10)'!L2472)))</f>
        <v>INNER RING RACEWAY SUPER FINISH M/C</v>
      </c>
      <c r="E2472" s="38" t="str">
        <f>IFERROR(TRIM(UPPER(_xlfn.TEXTBEFORE(_xlfn.TEXTAFTER('query (10)'!L2472,"("),")"))),"")</f>
        <v/>
      </c>
      <c r="F2472" s="38" t="str">
        <f>TRIM('query (10)'!K2472)</f>
        <v>SB3</v>
      </c>
      <c r="G2472" s="38" t="str">
        <f>IF('query (10)'!J2472="","",'query (10)'!J2472)</f>
        <v>Electrical Control</v>
      </c>
      <c r="H2472" s="38" t="str">
        <f>TRIM(UPPER('query (10)'!J2472))</f>
        <v>ELECTRICAL CONTROL</v>
      </c>
      <c r="I2472" s="38" t="str">
        <f>IF('query (10)'!F2472="","",'query (10)'!F2472)</f>
        <v>Condition-based Maintenance</v>
      </c>
      <c r="J2472" s="38" t="str">
        <f>IF('query (10)'!F2472="","",IFERROR(INDEX(Cleaning_Rules!$B$14:$B$17,MATCH(TRIM('query (10)'!F2472),Cleaning_Rules!$A$14:$A$17,0)),"UNKNOWN"))</f>
        <v>CBM</v>
      </c>
      <c r="K2472" s="38" t="str">
        <f>IF('query (10)'!G2472="","",'query (10)'!G2472)</f>
        <v>เสร็จสิ้น</v>
      </c>
      <c r="L2472" s="38" t="str">
        <f>IF('query (10)'!G2472="","MISSING",IFERROR(INDEX(Cleaning_Rules!$B$5:$B$10,MATCH(TRIM('query (10)'!G2472),Cleaning_Rules!$A$5:$A$10,0)),"UNKNOWN"))</f>
        <v>COMPLETED</v>
      </c>
      <c r="M2472" s="38" t="str">
        <f>IF('query (10)'!I2472="","",'query (10)'!I2472)</f>
        <v>Electrical</v>
      </c>
      <c r="N2472" s="38" t="str">
        <f>IF('query (10)'!O2472="","",'query (10)'!O2472)</f>
        <v>Inspection</v>
      </c>
      <c r="O2472" s="38" t="str">
        <f>IF('query (10)'!P2472="","",'query (10)'!P2472)</f>
        <v>Medium</v>
      </c>
      <c r="P2472" s="38" t="str">
        <f>IF('query (10)'!N2472="","",'query (10)'!N2472)</f>
        <v>Work rotation abnormal
- Check condition of proximity
- Check condition of motor
-Check frequency brakdown of alarm</v>
      </c>
      <c r="Q2472" s="38" t="str">
        <f>TRIM('query (10)'!N2472)</f>
        <v>Work rotation abnormal
- Check condition of proximity
- Check condition of motor
-Check frequency brakdown of alarm</v>
      </c>
      <c r="R2472" s="38" t="str">
        <f>TRIM(UPPER('query (10)'!R2472))</f>
        <v/>
      </c>
      <c r="S2472" s="38" t="str">
        <f>TRIM(UPPER('query (10)'!S2472))</f>
        <v/>
      </c>
      <c r="T2472" s="38" t="str">
        <f>IF('query (10)'!Q2472="","",TRIM(UPPER('query (10)'!Q2472)))</f>
        <v/>
      </c>
      <c r="U2472" s="38" t="str">
        <f>IF('query (10)'!T2472="","",'query (10)'!T2472)</f>
        <v/>
      </c>
      <c r="V2472" s="39" t="str">
        <f>IF('query (10)'!T2472="","",IFERROR(VALUE('query (10)'!T2472),""))</f>
        <v/>
      </c>
      <c r="W2472" s="40">
        <f>IF('query (10)'!U2472="","",'query (10)'!U2472)</f>
        <v>0</v>
      </c>
      <c r="X2472" s="39">
        <f>IF('query (10)'!V2472="","",'query (10)'!V2472)</f>
        <v>31</v>
      </c>
      <c r="Y2472" s="41">
        <f>IF('query (10)'!W2472="","",'query (10)'!W2472)</f>
        <v>46134</v>
      </c>
      <c r="Z2472" s="41">
        <f>IF('query (10)'!X2472="","",'query (10)'!X2472)</f>
        <v>46178</v>
      </c>
      <c r="AA2472" s="41">
        <f>IF('query (10)'!Y2472="","",'query (10)'!Y2472)</f>
        <v>46178</v>
      </c>
      <c r="AB2472" s="41">
        <f>IF('query (10)'!Z2472="","",'query (10)'!Z2472)</f>
        <v>46209</v>
      </c>
      <c r="AC2472" s="38" t="str">
        <f>IF(OR('query (10)'!AA2472="",COUNTIF(Cleaning_Rules!$A$21:$A$26,TRIM('query (10)'!AA2472))&gt;0),"",TRIM('query (10)'!AA2472))</f>
        <v>งานใบแจ้งซ่อม</v>
      </c>
      <c r="AD2472" s="38" t="str">
        <f>IF('query (10)'!AB2472="","",TRIM(IFERROR(_xlfn.TEXTBEFORE('query (10)'!AB2472,"("),'query (10)'!AB2472)))</f>
        <v/>
      </c>
      <c r="AE2472" s="38" t="str">
        <f>IFERROR(LOWER(TRIM(_xlfn.TEXTBEFORE(_xlfn.TEXTAFTER('query (10)'!AB2472,"("),")"))),"")</f>
        <v/>
      </c>
      <c r="AF2472" s="38" t="str">
        <f>IF('query (10)'!AD2472="","",TRIM('query (10)'!AD2472))</f>
        <v>พงษ์พิทักษ์ ศรไชย</v>
      </c>
      <c r="AG2472" s="38" t="str">
        <f>IF('query (10)'!AE2472="","",TRIM('query (10)'!AE2472))</f>
        <v>อัมรินทร์ รักษาพล</v>
      </c>
      <c r="AH2472" s="38" t="str">
        <f>IF('query (10)'!AF2472="","",IFERROR(VALUE('query (10)'!AF2472),""))</f>
        <v/>
      </c>
      <c r="AI2472" s="38" t="str">
        <f>IF('query (10)'!AG2472="","",TRIM('query (10)'!AG2472))</f>
        <v/>
      </c>
      <c r="AJ2472" s="38" t="str">
        <f>IF('query (10)'!AH2472="","",IFERROR(VALUE('query (10)'!AH2472),""))</f>
        <v/>
      </c>
      <c r="AK2472" s="38" t="str">
        <f>IF('query (10)'!AI2472="","",TRIM('query (10)'!AI2472))</f>
        <v/>
      </c>
      <c r="AL2472" s="42">
        <f t="shared" si="190"/>
        <v>2026</v>
      </c>
      <c r="AM2472" s="42" t="str">
        <f t="shared" si="191"/>
        <v>2026-04</v>
      </c>
      <c r="AN2472" s="42" t="str">
        <f t="shared" ca="1" si="192"/>
        <v/>
      </c>
      <c r="AO2472" s="42" t="str">
        <f t="shared" si="193"/>
        <v>GR-280 | INNER RING RACEWAY SUPER FINISH M/C | SB3 | ELECTRICAL CONTROL | Condition-based Maintenance | Electrical | Inspection | Medium | Work rotation abnormal
- Check condition of proximity
- Check condition of motor
-Check frequency brakdown of alarm | งานใบแจ้งซ่อม | อัมรินทร์ รักษาพล</v>
      </c>
      <c r="AP2472" s="42" t="str">
        <f>_xlfn.TEXTJOIN("; ",TRUE,IF(COUNTA('query (10)'!A2472:AK2472)&lt;=6,"NEAR_EMPTY_ROW",""),IF($K2472="","MISSING_STATUS",""),IF(AND($K2472="เสร็จสิ้น",$Z2472=""),"DONE_NO_ACTUAL_DATE",""),IF(AND($I2472="Condition-based Maintenance",$AH2472=""),"CBM_NO_MEASUREMENT",""),IF(OR($X2472="",$X2472=0),"INVALID_PERIOD",""),IF(AND($AA2472&lt;&gt;"",$AB2472&lt;&gt;"",$AB2472&lt;$AA2472),"DATE_SEQUENCE_ERROR",""),IF(AND($AB2472&lt;&gt;"",$AB2472&gt;DATE(2030,12,31)),"DATE_OUTLIER",""),IF($C2472="","MISSING_QRCODE",""),IF($J2472="UNKNOWN","UNKNOWN_PM_TYPE",""),IF($L2472="UNKNOWN","UNKNOWN_STATUS",""))</f>
        <v>CBM_NO_MEASUREMENT</v>
      </c>
      <c r="AQ2472" s="42" t="str">
        <f t="shared" si="194"/>
        <v>NO</v>
      </c>
    </row>
    <row r="2473" spans="1:43" x14ac:dyDescent="0.3">
      <c r="A2473" s="38">
        <f>IF('query (10)'!A2473="","",'query (10)'!A2473)</f>
        <v>2728</v>
      </c>
      <c r="B2473" s="38">
        <f>IF('query (10)'!B2473="","",'query (10)'!B2473)</f>
        <v>20631</v>
      </c>
      <c r="C2473" s="38" t="str">
        <f>TRIM(UPPER('query (10)'!M2473))</f>
        <v>GR-277</v>
      </c>
      <c r="D2473" s="38" t="str">
        <f>TRIM(UPPER(IFERROR(_xlfn.TEXTBEFORE('query (10)'!L2473,"("),'query (10)'!L2473)))</f>
        <v>INNER RING BORE GRINDING M/C</v>
      </c>
      <c r="E2473" s="38" t="str">
        <f>IFERROR(TRIM(UPPER(_xlfn.TEXTBEFORE(_xlfn.TEXTAFTER('query (10)'!L2473,"("),")"))),"")</f>
        <v/>
      </c>
      <c r="F2473" s="38" t="str">
        <f>TRIM('query (10)'!K2473)</f>
        <v>SB3</v>
      </c>
      <c r="G2473" s="38" t="str">
        <f>IF('query (10)'!J2473="","",'query (10)'!J2473)</f>
        <v>Electrical Control</v>
      </c>
      <c r="H2473" s="38" t="str">
        <f>TRIM(UPPER('query (10)'!J2473))</f>
        <v>ELECTRICAL CONTROL</v>
      </c>
      <c r="I2473" s="38" t="str">
        <f>IF('query (10)'!F2473="","",'query (10)'!F2473)</f>
        <v>Condition-based Maintenance</v>
      </c>
      <c r="J2473" s="38" t="str">
        <f>IF('query (10)'!F2473="","",IFERROR(INDEX(Cleaning_Rules!$B$14:$B$17,MATCH(TRIM('query (10)'!F2473),Cleaning_Rules!$A$14:$A$17,0)),"UNKNOWN"))</f>
        <v>CBM</v>
      </c>
      <c r="K2473" s="38" t="str">
        <f>IF('query (10)'!G2473="","",'query (10)'!G2473)</f>
        <v>เสร็จสิ้น</v>
      </c>
      <c r="L2473" s="38" t="str">
        <f>IF('query (10)'!G2473="","MISSING",IFERROR(INDEX(Cleaning_Rules!$B$5:$B$10,MATCH(TRIM('query (10)'!G2473),Cleaning_Rules!$A$5:$A$10,0)),"UNKNOWN"))</f>
        <v>COMPLETED</v>
      </c>
      <c r="M2473" s="38" t="str">
        <f>IF('query (10)'!I2473="","",'query (10)'!I2473)</f>
        <v>Electrical</v>
      </c>
      <c r="N2473" s="38" t="str">
        <f>IF('query (10)'!O2473="","",'query (10)'!O2473)</f>
        <v>Inspection</v>
      </c>
      <c r="O2473" s="38" t="str">
        <f>IF('query (10)'!P2473="","",'query (10)'!P2473)</f>
        <v>Medium</v>
      </c>
      <c r="P2473" s="38" t="str">
        <f>IF('query (10)'!N2473="","",'query (10)'!N2473)</f>
        <v>AG servo abnormal
- Check condition of servo motor
- Check condition of proximity
- Check condition of reed switch</v>
      </c>
      <c r="Q2473" s="38" t="str">
        <f>TRIM('query (10)'!N2473)</f>
        <v>AG servo abnormal
- Check condition of servo motor
- Check condition of proximity
- Check condition of reed switch</v>
      </c>
      <c r="R2473" s="38" t="str">
        <f>TRIM(UPPER('query (10)'!R2473))</f>
        <v/>
      </c>
      <c r="S2473" s="38" t="str">
        <f>TRIM(UPPER('query (10)'!S2473))</f>
        <v/>
      </c>
      <c r="T2473" s="38" t="str">
        <f>IF('query (10)'!Q2473="","",TRIM(UPPER('query (10)'!Q2473)))</f>
        <v/>
      </c>
      <c r="U2473" s="38" t="str">
        <f>IF('query (10)'!T2473="","",'query (10)'!T2473)</f>
        <v/>
      </c>
      <c r="V2473" s="39" t="str">
        <f>IF('query (10)'!T2473="","",IFERROR(VALUE('query (10)'!T2473),""))</f>
        <v/>
      </c>
      <c r="W2473" s="40">
        <f>IF('query (10)'!U2473="","",'query (10)'!U2473)</f>
        <v>0</v>
      </c>
      <c r="X2473" s="39">
        <f>IF('query (10)'!V2473="","",'query (10)'!V2473)</f>
        <v>92</v>
      </c>
      <c r="Y2473" s="41">
        <f>IF('query (10)'!W2473="","",'query (10)'!W2473)</f>
        <v>46134</v>
      </c>
      <c r="Z2473" s="41">
        <f>IF('query (10)'!X2473="","",'query (10)'!X2473)</f>
        <v>46178</v>
      </c>
      <c r="AA2473" s="41">
        <f>IF('query (10)'!Y2473="","",'query (10)'!Y2473)</f>
        <v>46178</v>
      </c>
      <c r="AB2473" s="41">
        <f>IF('query (10)'!Z2473="","",'query (10)'!Z2473)</f>
        <v>46270</v>
      </c>
      <c r="AC2473" s="38" t="str">
        <f>IF(OR('query (10)'!AA2473="",COUNTIF(Cleaning_Rules!$A$21:$A$26,TRIM('query (10)'!AA2473))&gt;0),"",TRIM('query (10)'!AA2473))</f>
        <v>แจ้งซ่อม AG ผิดปกติ</v>
      </c>
      <c r="AD2473" s="38" t="str">
        <f>IF('query (10)'!AB2473="","",TRIM(IFERROR(_xlfn.TEXTBEFORE('query (10)'!AB2473,"("),'query (10)'!AB2473)))</f>
        <v>เริ่มซ่อมงาน PM แล้ว รับผิดชอบโดย PONGPITAK SONCHAI</v>
      </c>
      <c r="AE2473" s="38" t="str">
        <f>IFERROR(LOWER(TRIM(_xlfn.TEXTBEFORE(_xlfn.TEXTAFTER('query (10)'!AB2473,"("),")"))),"")</f>
        <v>sonchai-p-6240@nsk.com</v>
      </c>
      <c r="AF2473" s="38" t="str">
        <f>IF('query (10)'!AD2473="","",TRIM('query (10)'!AD2473))</f>
        <v>พงษ์พิทักษ์ ศรไชย</v>
      </c>
      <c r="AG2473" s="38" t="str">
        <f>IF('query (10)'!AE2473="","",TRIM('query (10)'!AE2473))</f>
        <v>พงษ์พิทักษ์ ศรไชย</v>
      </c>
      <c r="AH2473" s="38" t="str">
        <f>IF('query (10)'!AF2473="","",IFERROR(VALUE('query (10)'!AF2473),""))</f>
        <v/>
      </c>
      <c r="AI2473" s="38" t="str">
        <f>IF('query (10)'!AG2473="","",TRIM('query (10)'!AG2473))</f>
        <v/>
      </c>
      <c r="AJ2473" s="38" t="str">
        <f>IF('query (10)'!AH2473="","",IFERROR(VALUE('query (10)'!AH2473),""))</f>
        <v/>
      </c>
      <c r="AK2473" s="38" t="str">
        <f>IF('query (10)'!AI2473="","",TRIM('query (10)'!AI2473))</f>
        <v/>
      </c>
      <c r="AL2473" s="42">
        <f t="shared" si="190"/>
        <v>2026</v>
      </c>
      <c r="AM2473" s="42" t="str">
        <f t="shared" si="191"/>
        <v>2026-04</v>
      </c>
      <c r="AN2473" s="42" t="str">
        <f t="shared" ca="1" si="192"/>
        <v/>
      </c>
      <c r="AO2473" s="42" t="str">
        <f t="shared" si="193"/>
        <v>GR-277 | INNER RING BORE GRINDING M/C | SB3 | ELECTRICAL CONTROL | Condition-based Maintenance | Electrical | Inspection | Medium | AG servo abnormal
- Check condition of servo motor
- Check condition of proximity
- Check condition of reed switch | แจ้งซ่อม AG ผิดปกติ | เริ่มซ่อมงาน PM แล้ว รับผิดชอบโดย PONGPITAK SONCHAI | พงษ์พิทักษ์ ศรไชย</v>
      </c>
      <c r="AP2473" s="42" t="str">
        <f>_xlfn.TEXTJOIN("; ",TRUE,IF(COUNTA('query (10)'!A2473:AK2473)&lt;=6,"NEAR_EMPTY_ROW",""),IF($K2473="","MISSING_STATUS",""),IF(AND($K2473="เสร็จสิ้น",$Z2473=""),"DONE_NO_ACTUAL_DATE",""),IF(AND($I2473="Condition-based Maintenance",$AH2473=""),"CBM_NO_MEASUREMENT",""),IF(OR($X2473="",$X2473=0),"INVALID_PERIOD",""),IF(AND($AA2473&lt;&gt;"",$AB2473&lt;&gt;"",$AB2473&lt;$AA2473),"DATE_SEQUENCE_ERROR",""),IF(AND($AB2473&lt;&gt;"",$AB2473&gt;DATE(2030,12,31)),"DATE_OUTLIER",""),IF($C2473="","MISSING_QRCODE",""),IF($J2473="UNKNOWN","UNKNOWN_PM_TYPE",""),IF($L2473="UNKNOWN","UNKNOWN_STATUS",""))</f>
        <v>CBM_NO_MEASUREMENT</v>
      </c>
      <c r="AQ2473" s="42" t="str">
        <f t="shared" si="194"/>
        <v>NO</v>
      </c>
    </row>
    <row r="2474" spans="1:43" x14ac:dyDescent="0.3">
      <c r="A2474" s="38">
        <f>IF('query (10)'!A2474="","",'query (10)'!A2474)</f>
        <v>2729</v>
      </c>
      <c r="B2474" s="38">
        <f>IF('query (10)'!B2474="","",'query (10)'!B2474)</f>
        <v>20632</v>
      </c>
      <c r="C2474" s="38" t="str">
        <f>TRIM(UPPER('query (10)'!M2474))</f>
        <v>GR-275</v>
      </c>
      <c r="D2474" s="38" t="str">
        <f>TRIM(UPPER(IFERROR(_xlfn.TEXTBEFORE('query (10)'!L2474,"("),'query (10)'!L2474)))</f>
        <v>INNER RING RACEWAY GRINDING M/C</v>
      </c>
      <c r="E2474" s="38" t="str">
        <f>IFERROR(TRIM(UPPER(_xlfn.TEXTBEFORE(_xlfn.TEXTAFTER('query (10)'!L2474,"("),")"))),"")</f>
        <v/>
      </c>
      <c r="F2474" s="38" t="str">
        <f>TRIM('query (10)'!K2474)</f>
        <v>SB3</v>
      </c>
      <c r="G2474" s="38" t="str">
        <f>IF('query (10)'!J2474="","",'query (10)'!J2474)</f>
        <v>Electrical Control</v>
      </c>
      <c r="H2474" s="38" t="str">
        <f>TRIM(UPPER('query (10)'!J2474))</f>
        <v>ELECTRICAL CONTROL</v>
      </c>
      <c r="I2474" s="38" t="str">
        <f>IF('query (10)'!F2474="","",'query (10)'!F2474)</f>
        <v>Condition-based Maintenance</v>
      </c>
      <c r="J2474" s="38" t="str">
        <f>IF('query (10)'!F2474="","",IFERROR(INDEX(Cleaning_Rules!$B$14:$B$17,MATCH(TRIM('query (10)'!F2474),Cleaning_Rules!$A$14:$A$17,0)),"UNKNOWN"))</f>
        <v>CBM</v>
      </c>
      <c r="K2474" s="38" t="str">
        <f>IF('query (10)'!G2474="","",'query (10)'!G2474)</f>
        <v>กำลังดำเนินการ</v>
      </c>
      <c r="L2474" s="38" t="str">
        <f>IF('query (10)'!G2474="","MISSING",IFERROR(INDEX(Cleaning_Rules!$B$5:$B$10,MATCH(TRIM('query (10)'!G2474),Cleaning_Rules!$A$5:$A$10,0)),"UNKNOWN"))</f>
        <v>IN_PROGRESS</v>
      </c>
      <c r="M2474" s="38" t="str">
        <f>IF('query (10)'!I2474="","",'query (10)'!I2474)</f>
        <v>Electrical</v>
      </c>
      <c r="N2474" s="38" t="str">
        <f>IF('query (10)'!O2474="","",'query (10)'!O2474)</f>
        <v>Inspection</v>
      </c>
      <c r="O2474" s="38" t="str">
        <f>IF('query (10)'!P2474="","",'query (10)'!P2474)</f>
        <v>Medium</v>
      </c>
      <c r="P2474" s="38" t="str">
        <f>IF('query (10)'!N2474="","",'query (10)'!N2474)</f>
        <v>- Check condition of proximity
- Check condition of reed switch</v>
      </c>
      <c r="Q2474" s="38" t="str">
        <f>TRIM('query (10)'!N2474)</f>
        <v>- Check condition of proximity
- Check condition of reed switch</v>
      </c>
      <c r="R2474" s="38" t="str">
        <f>TRIM(UPPER('query (10)'!R2474))</f>
        <v/>
      </c>
      <c r="S2474" s="38" t="str">
        <f>TRIM(UPPER('query (10)'!S2474))</f>
        <v/>
      </c>
      <c r="T2474" s="38" t="str">
        <f>IF('query (10)'!Q2474="","",TRIM(UPPER('query (10)'!Q2474)))</f>
        <v/>
      </c>
      <c r="U2474" s="38" t="str">
        <f>IF('query (10)'!T2474="","",'query (10)'!T2474)</f>
        <v/>
      </c>
      <c r="V2474" s="39" t="str">
        <f>IF('query (10)'!T2474="","",IFERROR(VALUE('query (10)'!T2474),""))</f>
        <v/>
      </c>
      <c r="W2474" s="40">
        <f>IF('query (10)'!U2474="","",'query (10)'!U2474)</f>
        <v>0</v>
      </c>
      <c r="X2474" s="39">
        <f>IF('query (10)'!V2474="","",'query (10)'!V2474)</f>
        <v>92</v>
      </c>
      <c r="Y2474" s="41">
        <f>IF('query (10)'!W2474="","",'query (10)'!W2474)</f>
        <v>46134</v>
      </c>
      <c r="Z2474" s="41" t="str">
        <f>IF('query (10)'!X2474="","",'query (10)'!X2474)</f>
        <v/>
      </c>
      <c r="AA2474" s="41">
        <f>IF('query (10)'!Y2474="","",'query (10)'!Y2474)</f>
        <v>46134</v>
      </c>
      <c r="AB2474" s="41">
        <f>IF('query (10)'!Z2474="","",'query (10)'!Z2474)</f>
        <v>46225</v>
      </c>
      <c r="AC2474" s="38" t="str">
        <f>IF(OR('query (10)'!AA2474="",COUNTIF(Cleaning_Rules!$A$21:$A$26,TRIM('query (10)'!AA2474))&gt;0),"",TRIM('query (10)'!AA2474))</f>
        <v>แจ้งซ่อม AG ผิดปกติ</v>
      </c>
      <c r="AD2474" s="38" t="str">
        <f>IF('query (10)'!AB2474="","",TRIM(IFERROR(_xlfn.TEXTBEFORE('query (10)'!AB2474,"("),'query (10)'!AB2474)))</f>
        <v>เริ่มซ่อมงาน PM แล้ว รับผิดชอบโดย PAHLA SEEDANG</v>
      </c>
      <c r="AE2474" s="38" t="str">
        <f>IFERROR(LOWER(TRIM(_xlfn.TEXTBEFORE(_xlfn.TEXTAFTER('query (10)'!AB2474,"("),")"))),"")</f>
        <v>pahla@nsk.com</v>
      </c>
      <c r="AF2474" s="38" t="str">
        <f>IF('query (10)'!AD2474="","",TRIM('query (10)'!AD2474))</f>
        <v>พงษ์พิทักษ์ ศรไชย</v>
      </c>
      <c r="AG2474" s="38" t="str">
        <f>IF('query (10)'!AE2474="","",TRIM('query (10)'!AE2474))</f>
        <v>อัมรินทร์ รักษาพล</v>
      </c>
      <c r="AH2474" s="38" t="str">
        <f>IF('query (10)'!AF2474="","",IFERROR(VALUE('query (10)'!AF2474),""))</f>
        <v/>
      </c>
      <c r="AI2474" s="38" t="str">
        <f>IF('query (10)'!AG2474="","",TRIM('query (10)'!AG2474))</f>
        <v/>
      </c>
      <c r="AJ2474" s="38" t="str">
        <f>IF('query (10)'!AH2474="","",IFERROR(VALUE('query (10)'!AH2474),""))</f>
        <v/>
      </c>
      <c r="AK2474" s="38" t="str">
        <f>IF('query (10)'!AI2474="","",TRIM('query (10)'!AI2474))</f>
        <v/>
      </c>
      <c r="AL2474" s="42">
        <f t="shared" si="190"/>
        <v>2026</v>
      </c>
      <c r="AM2474" s="42" t="str">
        <f t="shared" si="191"/>
        <v>2026-04</v>
      </c>
      <c r="AN2474" s="42" t="str">
        <f t="shared" ca="1" si="192"/>
        <v>OVERDUE</v>
      </c>
      <c r="AO2474" s="42" t="str">
        <f t="shared" si="193"/>
        <v>GR-275 | INNER RING RACEWAY GRINDING M/C | SB3 | ELECTRICAL CONTROL | Condition-based Maintenance | Electrical | Inspection | Medium | - Check condition of proximity
- Check condition of reed switch | แจ้งซ่อม AG ผิดปกติ | เริ่มซ่อมงาน PM แล้ว รับผิดชอบโดย PAHLA SEEDANG | อัมรินทร์ รักษาพล</v>
      </c>
      <c r="AP2474" s="42" t="str">
        <f>_xlfn.TEXTJOIN("; ",TRUE,IF(COUNTA('query (10)'!A2474:AK2474)&lt;=6,"NEAR_EMPTY_ROW",""),IF($K2474="","MISSING_STATUS",""),IF(AND($K2474="เสร็จสิ้น",$Z2474=""),"DONE_NO_ACTUAL_DATE",""),IF(AND($I2474="Condition-based Maintenance",$AH2474=""),"CBM_NO_MEASUREMENT",""),IF(OR($X2474="",$X2474=0),"INVALID_PERIOD",""),IF(AND($AA2474&lt;&gt;"",$AB2474&lt;&gt;"",$AB2474&lt;$AA2474),"DATE_SEQUENCE_ERROR",""),IF(AND($AB2474&lt;&gt;"",$AB2474&gt;DATE(2030,12,31)),"DATE_OUTLIER",""),IF($C2474="","MISSING_QRCODE",""),IF($J2474="UNKNOWN","UNKNOWN_PM_TYPE",""),IF($L2474="UNKNOWN","UNKNOWN_STATUS",""))</f>
        <v>CBM_NO_MEASUREMENT</v>
      </c>
      <c r="AQ2474" s="42" t="str">
        <f t="shared" si="194"/>
        <v>NO</v>
      </c>
    </row>
    <row r="2475" spans="1:43" x14ac:dyDescent="0.3">
      <c r="A2475" s="38">
        <f>IF('query (10)'!A2475="","",'query (10)'!A2475)</f>
        <v>2731</v>
      </c>
      <c r="B2475" s="38">
        <f>IF('query (10)'!B2475="","",'query (10)'!B2475)</f>
        <v>20633</v>
      </c>
      <c r="C2475" s="38" t="str">
        <f>TRIM(UPPER('query (10)'!M2475))</f>
        <v>AS-290</v>
      </c>
      <c r="D2475" s="38" t="str">
        <f>TRIM(UPPER(IFERROR(_xlfn.TEXTBEFORE('query (10)'!L2475,"("),'query (10)'!L2475)))</f>
        <v>MATCHING &amp; BALL FILLING M/C</v>
      </c>
      <c r="E2475" s="38" t="str">
        <f>IFERROR(TRIM(UPPER(_xlfn.TEXTBEFORE(_xlfn.TEXTAFTER('query (10)'!L2475,"("),")"))),"")</f>
        <v/>
      </c>
      <c r="F2475" s="38" t="str">
        <f>TRIM('query (10)'!K2475)</f>
        <v>SB3</v>
      </c>
      <c r="G2475" s="38" t="str">
        <f>IF('query (10)'!J2475="","",'query (10)'!J2475)</f>
        <v>Electrical Control</v>
      </c>
      <c r="H2475" s="38" t="str">
        <f>TRIM(UPPER('query (10)'!J2475))</f>
        <v>ELECTRICAL CONTROL</v>
      </c>
      <c r="I2475" s="38" t="str">
        <f>IF('query (10)'!F2475="","",'query (10)'!F2475)</f>
        <v>Condition-based Maintenance</v>
      </c>
      <c r="J2475" s="38" t="str">
        <f>IF('query (10)'!F2475="","",IFERROR(INDEX(Cleaning_Rules!$B$14:$B$17,MATCH(TRIM('query (10)'!F2475),Cleaning_Rules!$A$14:$A$17,0)),"UNKNOWN"))</f>
        <v>CBM</v>
      </c>
      <c r="K2475" s="38" t="str">
        <f>IF('query (10)'!G2475="","",'query (10)'!G2475)</f>
        <v>กำลังดำเนินการ</v>
      </c>
      <c r="L2475" s="38" t="str">
        <f>IF('query (10)'!G2475="","MISSING",IFERROR(INDEX(Cleaning_Rules!$B$5:$B$10,MATCH(TRIM('query (10)'!G2475),Cleaning_Rules!$A$5:$A$10,0)),"UNKNOWN"))</f>
        <v>IN_PROGRESS</v>
      </c>
      <c r="M2475" s="38" t="str">
        <f>IF('query (10)'!I2475="","",'query (10)'!I2475)</f>
        <v>Electrical</v>
      </c>
      <c r="N2475" s="38" t="str">
        <f>IF('query (10)'!O2475="","",'query (10)'!O2475)</f>
        <v>Inspection</v>
      </c>
      <c r="O2475" s="38" t="str">
        <f>IF('query (10)'!P2475="","",'query (10)'!P2475)</f>
        <v>Medium</v>
      </c>
      <c r="P2475" s="38" t="str">
        <f>IF('query (10)'!N2475="","",'query (10)'!N2475)</f>
        <v>- Check/ Change condition of fiber sensor
- Check/ Change condition of fiber amp</v>
      </c>
      <c r="Q2475" s="38" t="str">
        <f>TRIM('query (10)'!N2475)</f>
        <v>- Check/ Change condition of fiber sensor
- Check/ Change condition of fiber amp</v>
      </c>
      <c r="R2475" s="38" t="str">
        <f>TRIM(UPPER('query (10)'!R2475))</f>
        <v/>
      </c>
      <c r="S2475" s="38" t="str">
        <f>TRIM(UPPER('query (10)'!S2475))</f>
        <v/>
      </c>
      <c r="T2475" s="38" t="str">
        <f>IF('query (10)'!Q2475="","",TRIM(UPPER('query (10)'!Q2475)))</f>
        <v/>
      </c>
      <c r="U2475" s="38" t="str">
        <f>IF('query (10)'!T2475="","",'query (10)'!T2475)</f>
        <v/>
      </c>
      <c r="V2475" s="39" t="str">
        <f>IF('query (10)'!T2475="","",IFERROR(VALUE('query (10)'!T2475),""))</f>
        <v/>
      </c>
      <c r="W2475" s="40">
        <f>IF('query (10)'!U2475="","",'query (10)'!U2475)</f>
        <v>0</v>
      </c>
      <c r="X2475" s="39">
        <f>IF('query (10)'!V2475="","",'query (10)'!V2475)</f>
        <v>92</v>
      </c>
      <c r="Y2475" s="41">
        <f>IF('query (10)'!W2475="","",'query (10)'!W2475)</f>
        <v>46134</v>
      </c>
      <c r="Z2475" s="41" t="str">
        <f>IF('query (10)'!X2475="","",'query (10)'!X2475)</f>
        <v/>
      </c>
      <c r="AA2475" s="41">
        <f>IF('query (10)'!Y2475="","",'query (10)'!Y2475)</f>
        <v>46134</v>
      </c>
      <c r="AB2475" s="41">
        <f>IF('query (10)'!Z2475="","",'query (10)'!Z2475)</f>
        <v>46225</v>
      </c>
      <c r="AC2475" s="38" t="str">
        <f>IF(OR('query (10)'!AA2475="",COUNTIF(Cleaning_Rules!$A$21:$A$26,TRIM('query (10)'!AA2475))&gt;0),"",TRIM('query (10)'!AA2475))</f>
        <v/>
      </c>
      <c r="AD2475" s="38" t="str">
        <f>IF('query (10)'!AB2475="","",TRIM(IFERROR(_xlfn.TEXTBEFORE('query (10)'!AB2475,"("),'query (10)'!AB2475)))</f>
        <v>เริ่มซ่อมงาน PM แล้ว รับผิดชอบโดย PAHLA SEEDANG</v>
      </c>
      <c r="AE2475" s="38" t="str">
        <f>IFERROR(LOWER(TRIM(_xlfn.TEXTBEFORE(_xlfn.TEXTAFTER('query (10)'!AB2475,"("),")"))),"")</f>
        <v>pahla@nsk.com</v>
      </c>
      <c r="AF2475" s="38" t="str">
        <f>IF('query (10)'!AD2475="","",TRIM('query (10)'!AD2475))</f>
        <v>พงษ์พิทักษ์ ศรไชย</v>
      </c>
      <c r="AG2475" s="38" t="str">
        <f>IF('query (10)'!AE2475="","",TRIM('query (10)'!AE2475))</f>
        <v>อัมรินทร์ รักษาพล</v>
      </c>
      <c r="AH2475" s="38" t="str">
        <f>IF('query (10)'!AF2475="","",IFERROR(VALUE('query (10)'!AF2475),""))</f>
        <v/>
      </c>
      <c r="AI2475" s="38" t="str">
        <f>IF('query (10)'!AG2475="","",TRIM('query (10)'!AG2475))</f>
        <v/>
      </c>
      <c r="AJ2475" s="38" t="str">
        <f>IF('query (10)'!AH2475="","",IFERROR(VALUE('query (10)'!AH2475),""))</f>
        <v/>
      </c>
      <c r="AK2475" s="38" t="str">
        <f>IF('query (10)'!AI2475="","",TRIM('query (10)'!AI2475))</f>
        <v/>
      </c>
      <c r="AL2475" s="42">
        <f t="shared" si="190"/>
        <v>2026</v>
      </c>
      <c r="AM2475" s="42" t="str">
        <f t="shared" si="191"/>
        <v>2026-04</v>
      </c>
      <c r="AN2475" s="42" t="str">
        <f t="shared" ca="1" si="192"/>
        <v>OVERDUE</v>
      </c>
      <c r="AO2475" s="42" t="str">
        <f t="shared" si="193"/>
        <v>AS-290 | MATCHING &amp; BALL FILLING M/C | SB3 | ELECTRICAL CONTROL | Condition-based Maintenance | Electrical | Inspection | Medium | - Check/ Change condition of fiber sensor
- Check/ Change condition of fiber amp | เริ่มซ่อมงาน PM แล้ว รับผิดชอบโดย PAHLA SEEDANG | อัมรินทร์ รักษาพล</v>
      </c>
      <c r="AP2475" s="42" t="str">
        <f>_xlfn.TEXTJOIN("; ",TRUE,IF(COUNTA('query (10)'!A2475:AK2475)&lt;=6,"NEAR_EMPTY_ROW",""),IF($K2475="","MISSING_STATUS",""),IF(AND($K2475="เสร็จสิ้น",$Z2475=""),"DONE_NO_ACTUAL_DATE",""),IF(AND($I2475="Condition-based Maintenance",$AH2475=""),"CBM_NO_MEASUREMENT",""),IF(OR($X2475="",$X2475=0),"INVALID_PERIOD",""),IF(AND($AA2475&lt;&gt;"",$AB2475&lt;&gt;"",$AB2475&lt;$AA2475),"DATE_SEQUENCE_ERROR",""),IF(AND($AB2475&lt;&gt;"",$AB2475&gt;DATE(2030,12,31)),"DATE_OUTLIER",""),IF($C2475="","MISSING_QRCODE",""),IF($J2475="UNKNOWN","UNKNOWN_PM_TYPE",""),IF($L2475="UNKNOWN","UNKNOWN_STATUS",""))</f>
        <v>CBM_NO_MEASUREMENT</v>
      </c>
      <c r="AQ2475" s="42" t="str">
        <f t="shared" si="194"/>
        <v>NO</v>
      </c>
    </row>
    <row r="2476" spans="1:43" x14ac:dyDescent="0.3">
      <c r="A2476" s="38">
        <f>IF('query (10)'!A2476="","",'query (10)'!A2476)</f>
        <v>2732</v>
      </c>
      <c r="B2476" s="38">
        <f>IF('query (10)'!B2476="","",'query (10)'!B2476)</f>
        <v>20634</v>
      </c>
      <c r="C2476" s="38" t="str">
        <f>TRIM(UPPER('query (10)'!M2476))</f>
        <v>CH-297</v>
      </c>
      <c r="D2476" s="38" t="str">
        <f>TRIM(UPPER(IFERROR(_xlfn.TEXTBEFORE('query (10)'!L2476,"("),'query (10)'!L2476)))</f>
        <v>NOISE INSPECTION M/C</v>
      </c>
      <c r="E2476" s="38" t="str">
        <f>IFERROR(TRIM(UPPER(_xlfn.TEXTBEFORE(_xlfn.TEXTAFTER('query (10)'!L2476,"("),")"))),"")</f>
        <v/>
      </c>
      <c r="F2476" s="38" t="str">
        <f>TRIM('query (10)'!K2476)</f>
        <v>SB3</v>
      </c>
      <c r="G2476" s="38" t="str">
        <f>IF('query (10)'!J2476="","",'query (10)'!J2476)</f>
        <v>Motor</v>
      </c>
      <c r="H2476" s="38" t="str">
        <f>TRIM(UPPER('query (10)'!J2476))</f>
        <v>MOTOR</v>
      </c>
      <c r="I2476" s="38" t="str">
        <f>IF('query (10)'!F2476="","",'query (10)'!F2476)</f>
        <v>Condition-based Maintenance</v>
      </c>
      <c r="J2476" s="38" t="str">
        <f>IF('query (10)'!F2476="","",IFERROR(INDEX(Cleaning_Rules!$B$14:$B$17,MATCH(TRIM('query (10)'!F2476),Cleaning_Rules!$A$14:$A$17,0)),"UNKNOWN"))</f>
        <v>CBM</v>
      </c>
      <c r="K2476" s="38" t="str">
        <f>IF('query (10)'!G2476="","",'query (10)'!G2476)</f>
        <v>กำลังดำเนินการ</v>
      </c>
      <c r="L2476" s="38" t="str">
        <f>IF('query (10)'!G2476="","MISSING",IFERROR(INDEX(Cleaning_Rules!$B$5:$B$10,MATCH(TRIM('query (10)'!G2476),Cleaning_Rules!$A$5:$A$10,0)),"UNKNOWN"))</f>
        <v>IN_PROGRESS</v>
      </c>
      <c r="M2476" s="38" t="str">
        <f>IF('query (10)'!I2476="","",'query (10)'!I2476)</f>
        <v>Electrical</v>
      </c>
      <c r="N2476" s="38" t="str">
        <f>IF('query (10)'!O2476="","",'query (10)'!O2476)</f>
        <v>Measure</v>
      </c>
      <c r="O2476" s="38" t="str">
        <f>IF('query (10)'!P2476="","",'query (10)'!P2476)</f>
        <v>Medium</v>
      </c>
      <c r="P2476" s="38" t="str">
        <f>IF('query (10)'!N2476="","",'query (10)'!N2476)</f>
        <v>- Insulation spindle motor
- Check condition of cable</v>
      </c>
      <c r="Q2476" s="38" t="str">
        <f>TRIM('query (10)'!N2476)</f>
        <v>- Insulation spindle motor
- Check condition of cable</v>
      </c>
      <c r="R2476" s="38" t="str">
        <f>TRIM(UPPER('query (10)'!R2476))</f>
        <v/>
      </c>
      <c r="S2476" s="38" t="str">
        <f>TRIM(UPPER('query (10)'!S2476))</f>
        <v/>
      </c>
      <c r="T2476" s="38" t="str">
        <f>IF('query (10)'!Q2476="","",TRIM(UPPER('query (10)'!Q2476)))</f>
        <v/>
      </c>
      <c r="U2476" s="38" t="str">
        <f>IF('query (10)'!T2476="","",'query (10)'!T2476)</f>
        <v/>
      </c>
      <c r="V2476" s="39" t="str">
        <f>IF('query (10)'!T2476="","",IFERROR(VALUE('query (10)'!T2476),""))</f>
        <v/>
      </c>
      <c r="W2476" s="40">
        <f>IF('query (10)'!U2476="","",'query (10)'!U2476)</f>
        <v>0</v>
      </c>
      <c r="X2476" s="39">
        <f>IF('query (10)'!V2476="","",'query (10)'!V2476)</f>
        <v>365</v>
      </c>
      <c r="Y2476" s="41">
        <f>IF('query (10)'!W2476="","",'query (10)'!W2476)</f>
        <v>46134</v>
      </c>
      <c r="Z2476" s="41" t="str">
        <f>IF('query (10)'!X2476="","",'query (10)'!X2476)</f>
        <v/>
      </c>
      <c r="AA2476" s="41">
        <f>IF('query (10)'!Y2476="","",'query (10)'!Y2476)</f>
        <v>46134</v>
      </c>
      <c r="AB2476" s="41">
        <f>IF('query (10)'!Z2476="","",'query (10)'!Z2476)</f>
        <v>46499</v>
      </c>
      <c r="AC2476" s="38" t="str">
        <f>IF(OR('query (10)'!AA2476="",COUNTIF(Cleaning_Rules!$A$21:$A$26,TRIM('query (10)'!AA2476))&gt;0),"",TRIM('query (10)'!AA2476))</f>
        <v/>
      </c>
      <c r="AD2476" s="38" t="str">
        <f>IF('query (10)'!AB2476="","",TRIM(IFERROR(_xlfn.TEXTBEFORE('query (10)'!AB2476,"("),'query (10)'!AB2476)))</f>
        <v>เริ่มซ่อมงาน PM แล้ว รับผิดชอบโดย NATDANAI JUTHATHEP</v>
      </c>
      <c r="AE2476" s="38" t="str">
        <f>IFERROR(LOWER(TRIM(_xlfn.TEXTBEFORE(_xlfn.TEXTAFTER('query (10)'!AB2476,"("),")"))),"")</f>
        <v>juthathep-n-4697@nsk.com</v>
      </c>
      <c r="AF2476" s="38" t="str">
        <f>IF('query (10)'!AD2476="","",TRIM('query (10)'!AD2476))</f>
        <v>พงษ์พิทักษ์ ศรไชย</v>
      </c>
      <c r="AG2476" s="38" t="str">
        <f>IF('query (10)'!AE2476="","",TRIM('query (10)'!AE2476))</f>
        <v>ณัฐดนัย จุฑาเทพ</v>
      </c>
      <c r="AH2476" s="38" t="str">
        <f>IF('query (10)'!AF2476="","",IFERROR(VALUE('query (10)'!AF2476),""))</f>
        <v/>
      </c>
      <c r="AI2476" s="38" t="str">
        <f>IF('query (10)'!AG2476="","",TRIM('query (10)'!AG2476))</f>
        <v/>
      </c>
      <c r="AJ2476" s="38" t="str">
        <f>IF('query (10)'!AH2476="","",IFERROR(VALUE('query (10)'!AH2476),""))</f>
        <v/>
      </c>
      <c r="AK2476" s="38" t="str">
        <f>IF('query (10)'!AI2476="","",TRIM('query (10)'!AI2476))</f>
        <v/>
      </c>
      <c r="AL2476" s="42">
        <f t="shared" si="190"/>
        <v>2026</v>
      </c>
      <c r="AM2476" s="42" t="str">
        <f t="shared" si="191"/>
        <v>2026-04</v>
      </c>
      <c r="AN2476" s="42" t="str">
        <f t="shared" ca="1" si="192"/>
        <v>ON_SCHEDULE</v>
      </c>
      <c r="AO2476" s="42" t="str">
        <f t="shared" si="193"/>
        <v>CH-297 | NOISE INSPECTION M/C | SB3 | MOTOR | Condition-based Maintenance | Electrical | Measure | Medium | - Insulation spindle motor
- Check condition of cable | เริ่มซ่อมงาน PM แล้ว รับผิดชอบโดย NATDANAI JUTHATHEP | ณัฐดนัย จุฑาเทพ</v>
      </c>
      <c r="AP2476" s="42" t="str">
        <f>_xlfn.TEXTJOIN("; ",TRUE,IF(COUNTA('query (10)'!A2476:AK2476)&lt;=6,"NEAR_EMPTY_ROW",""),IF($K2476="","MISSING_STATUS",""),IF(AND($K2476="เสร็จสิ้น",$Z2476=""),"DONE_NO_ACTUAL_DATE",""),IF(AND($I2476="Condition-based Maintenance",$AH2476=""),"CBM_NO_MEASUREMENT",""),IF(OR($X2476="",$X2476=0),"INVALID_PERIOD",""),IF(AND($AA2476&lt;&gt;"",$AB2476&lt;&gt;"",$AB2476&lt;$AA2476),"DATE_SEQUENCE_ERROR",""),IF(AND($AB2476&lt;&gt;"",$AB2476&gt;DATE(2030,12,31)),"DATE_OUTLIER",""),IF($C2476="","MISSING_QRCODE",""),IF($J2476="UNKNOWN","UNKNOWN_PM_TYPE",""),IF($L2476="UNKNOWN","UNKNOWN_STATUS",""))</f>
        <v>CBM_NO_MEASUREMENT</v>
      </c>
      <c r="AQ2476" s="42" t="str">
        <f t="shared" si="194"/>
        <v>NO</v>
      </c>
    </row>
    <row r="2477" spans="1:43" x14ac:dyDescent="0.3">
      <c r="A2477" s="38">
        <f>IF('query (10)'!A2477="","",'query (10)'!A2477)</f>
        <v>2733</v>
      </c>
      <c r="B2477" s="38">
        <f>IF('query (10)'!B2477="","",'query (10)'!B2477)</f>
        <v>20635</v>
      </c>
      <c r="C2477" s="38" t="str">
        <f>TRIM(UPPER('query (10)'!M2477))</f>
        <v>MA-729</v>
      </c>
      <c r="D2477" s="38" t="str">
        <f>TRIM(UPPER(IFERROR(_xlfn.TEXTBEFORE('query (10)'!L2477,"("),'query (10)'!L2477)))</f>
        <v>LASER MARK</v>
      </c>
      <c r="E2477" s="38" t="str">
        <f>IFERROR(TRIM(UPPER(_xlfn.TEXTBEFORE(_xlfn.TEXTAFTER('query (10)'!L2477,"("),")"))),"")</f>
        <v/>
      </c>
      <c r="F2477" s="38" t="str">
        <f>TRIM('query (10)'!K2477)</f>
        <v>SB3</v>
      </c>
      <c r="G2477" s="38" t="str">
        <f>IF('query (10)'!J2477="","",'query (10)'!J2477)</f>
        <v>Motor</v>
      </c>
      <c r="H2477" s="38" t="str">
        <f>TRIM(UPPER('query (10)'!J2477))</f>
        <v>MOTOR</v>
      </c>
      <c r="I2477" s="38" t="str">
        <f>IF('query (10)'!F2477="","",'query (10)'!F2477)</f>
        <v>Time-based Maintenance</v>
      </c>
      <c r="J2477" s="38" t="str">
        <f>IF('query (10)'!F2477="","",IFERROR(INDEX(Cleaning_Rules!$B$14:$B$17,MATCH(TRIM('query (10)'!F2477),Cleaning_Rules!$A$14:$A$17,0)),"UNKNOWN"))</f>
        <v>TBM</v>
      </c>
      <c r="K2477" s="38" t="str">
        <f>IF('query (10)'!G2477="","",'query (10)'!G2477)</f>
        <v>กำลังดำเนินการ</v>
      </c>
      <c r="L2477" s="38" t="str">
        <f>IF('query (10)'!G2477="","MISSING",IFERROR(INDEX(Cleaning_Rules!$B$5:$B$10,MATCH(TRIM('query (10)'!G2477),Cleaning_Rules!$A$5:$A$10,0)),"UNKNOWN"))</f>
        <v>IN_PROGRESS</v>
      </c>
      <c r="M2477" s="38" t="str">
        <f>IF('query (10)'!I2477="","",'query (10)'!I2477)</f>
        <v>Electrical</v>
      </c>
      <c r="N2477" s="38" t="str">
        <f>IF('query (10)'!O2477="","",'query (10)'!O2477)</f>
        <v>Part Change</v>
      </c>
      <c r="O2477" s="38" t="str">
        <f>IF('query (10)'!P2477="","",'query (10)'!P2477)</f>
        <v>Medium</v>
      </c>
      <c r="P2477" s="38" t="str">
        <f>IF('query (10)'!N2477="","",'query (10)'!N2477)</f>
        <v>- Change dust filter of Laser, Apiste</v>
      </c>
      <c r="Q2477" s="38" t="str">
        <f>TRIM('query (10)'!N2477)</f>
        <v>- Change dust filter of Laser, Apiste</v>
      </c>
      <c r="R2477" s="38" t="str">
        <f>TRIM(UPPER('query (10)'!R2477))</f>
        <v/>
      </c>
      <c r="S2477" s="38" t="str">
        <f>TRIM(UPPER('query (10)'!S2477))</f>
        <v/>
      </c>
      <c r="T2477" s="38" t="str">
        <f>IF('query (10)'!Q2477="","",TRIM(UPPER('query (10)'!Q2477)))</f>
        <v/>
      </c>
      <c r="U2477" s="38" t="str">
        <f>IF('query (10)'!T2477="","",'query (10)'!T2477)</f>
        <v/>
      </c>
      <c r="V2477" s="39" t="str">
        <f>IF('query (10)'!T2477="","",IFERROR(VALUE('query (10)'!T2477),""))</f>
        <v/>
      </c>
      <c r="W2477" s="40">
        <f>IF('query (10)'!U2477="","",'query (10)'!U2477)</f>
        <v>0</v>
      </c>
      <c r="X2477" s="39">
        <f>IF('query (10)'!V2477="","",'query (10)'!V2477)</f>
        <v>92</v>
      </c>
      <c r="Y2477" s="41">
        <f>IF('query (10)'!W2477="","",'query (10)'!W2477)</f>
        <v>46134</v>
      </c>
      <c r="Z2477" s="41" t="str">
        <f>IF('query (10)'!X2477="","",'query (10)'!X2477)</f>
        <v/>
      </c>
      <c r="AA2477" s="41">
        <f>IF('query (10)'!Y2477="","",'query (10)'!Y2477)</f>
        <v>46134</v>
      </c>
      <c r="AB2477" s="41">
        <f>IF('query (10)'!Z2477="","",'query (10)'!Z2477)</f>
        <v>46225</v>
      </c>
      <c r="AC2477" s="38" t="str">
        <f>IF(OR('query (10)'!AA2477="",COUNTIF(Cleaning_Rules!$A$21:$A$26,TRIM('query (10)'!AA2477))&gt;0),"",TRIM('query (10)'!AA2477))</f>
        <v/>
      </c>
      <c r="AD2477" s="38" t="str">
        <f>IF('query (10)'!AB2477="","",TRIM(IFERROR(_xlfn.TEXTBEFORE('query (10)'!AB2477,"("),'query (10)'!AB2477)))</f>
        <v>เริ่มซ่อมงาน PM แล้ว รับผิดชอบโดย NATDANAI JUTHATHEP</v>
      </c>
      <c r="AE2477" s="38" t="str">
        <f>IFERROR(LOWER(TRIM(_xlfn.TEXTBEFORE(_xlfn.TEXTAFTER('query (10)'!AB2477,"("),")"))),"")</f>
        <v>juthathep-n-4697@nsk.com</v>
      </c>
      <c r="AF2477" s="38" t="str">
        <f>IF('query (10)'!AD2477="","",TRIM('query (10)'!AD2477))</f>
        <v>พงษ์พิทักษ์ ศรไชย</v>
      </c>
      <c r="AG2477" s="38" t="str">
        <f>IF('query (10)'!AE2477="","",TRIM('query (10)'!AE2477))</f>
        <v>ณัฐดนัย จุฑาเทพ</v>
      </c>
      <c r="AH2477" s="38" t="str">
        <f>IF('query (10)'!AF2477="","",IFERROR(VALUE('query (10)'!AF2477),""))</f>
        <v/>
      </c>
      <c r="AI2477" s="38" t="str">
        <f>IF('query (10)'!AG2477="","",TRIM('query (10)'!AG2477))</f>
        <v/>
      </c>
      <c r="AJ2477" s="38" t="str">
        <f>IF('query (10)'!AH2477="","",IFERROR(VALUE('query (10)'!AH2477),""))</f>
        <v/>
      </c>
      <c r="AK2477" s="38" t="str">
        <f>IF('query (10)'!AI2477="","",TRIM('query (10)'!AI2477))</f>
        <v/>
      </c>
      <c r="AL2477" s="42">
        <f t="shared" si="190"/>
        <v>2026</v>
      </c>
      <c r="AM2477" s="42" t="str">
        <f t="shared" si="191"/>
        <v>2026-04</v>
      </c>
      <c r="AN2477" s="42" t="str">
        <f t="shared" ca="1" si="192"/>
        <v>OVERDUE</v>
      </c>
      <c r="AO2477" s="42" t="str">
        <f t="shared" si="193"/>
        <v>MA-729 | LASER MARK | SB3 | MOTOR | Time-based Maintenance | Electrical | Part Change | Medium | - Change dust filter of Laser, Apiste | เริ่มซ่อมงาน PM แล้ว รับผิดชอบโดย NATDANAI JUTHATHEP | ณัฐดนัย จุฑาเทพ</v>
      </c>
      <c r="AP2477" s="42" t="str">
        <f>_xlfn.TEXTJOIN("; ",TRUE,IF(COUNTA('query (10)'!A2477:AK2477)&lt;=6,"NEAR_EMPTY_ROW",""),IF($K2477="","MISSING_STATUS",""),IF(AND($K2477="เสร็จสิ้น",$Z2477=""),"DONE_NO_ACTUAL_DATE",""),IF(AND($I2477="Condition-based Maintenance",$AH2477=""),"CBM_NO_MEASUREMENT",""),IF(OR($X2477="",$X2477=0),"INVALID_PERIOD",""),IF(AND($AA2477&lt;&gt;"",$AB2477&lt;&gt;"",$AB2477&lt;$AA2477),"DATE_SEQUENCE_ERROR",""),IF(AND($AB2477&lt;&gt;"",$AB2477&gt;DATE(2030,12,31)),"DATE_OUTLIER",""),IF($C2477="","MISSING_QRCODE",""),IF($J2477="UNKNOWN","UNKNOWN_PM_TYPE",""),IF($L2477="UNKNOWN","UNKNOWN_STATUS",""))</f>
        <v/>
      </c>
      <c r="AQ2477" s="42" t="str">
        <f t="shared" si="194"/>
        <v>NO</v>
      </c>
    </row>
    <row r="2478" spans="1:43" x14ac:dyDescent="0.3">
      <c r="A2478" s="38">
        <f>IF('query (10)'!A2478="","",'query (10)'!A2478)</f>
        <v>2734</v>
      </c>
      <c r="B2478" s="38">
        <f>IF('query (10)'!B2478="","",'query (10)'!B2478)</f>
        <v>20636</v>
      </c>
      <c r="C2478" s="38" t="str">
        <f>TRIM(UPPER('query (10)'!M2478))</f>
        <v>PK-1502</v>
      </c>
      <c r="D2478" s="38" t="str">
        <f>TRIM(UPPER(IFERROR(_xlfn.TEXTBEFORE('query (10)'!L2478,"("),'query (10)'!L2478)))</f>
        <v>PACKING TABLE M/C</v>
      </c>
      <c r="E2478" s="38" t="str">
        <f>IFERROR(TRIM(UPPER(_xlfn.TEXTBEFORE(_xlfn.TEXTAFTER('query (10)'!L2478,"("),")"))),"")</f>
        <v/>
      </c>
      <c r="F2478" s="38" t="str">
        <f>TRIM('query (10)'!K2478)</f>
        <v>SB3</v>
      </c>
      <c r="G2478" s="38" t="str">
        <f>IF('query (10)'!J2478="","",'query (10)'!J2478)</f>
        <v>Electrical Control</v>
      </c>
      <c r="H2478" s="38" t="str">
        <f>TRIM(UPPER('query (10)'!J2478))</f>
        <v>ELECTRICAL CONTROL</v>
      </c>
      <c r="I2478" s="38" t="str">
        <f>IF('query (10)'!F2478="","",'query (10)'!F2478)</f>
        <v>Time-based Maintenance</v>
      </c>
      <c r="J2478" s="38" t="str">
        <f>IF('query (10)'!F2478="","",IFERROR(INDEX(Cleaning_Rules!$B$14:$B$17,MATCH(TRIM('query (10)'!F2478),Cleaning_Rules!$A$14:$A$17,0)),"UNKNOWN"))</f>
        <v>TBM</v>
      </c>
      <c r="K2478" s="38" t="str">
        <f>IF('query (10)'!G2478="","",'query (10)'!G2478)</f>
        <v>กำลังดำเนินการ</v>
      </c>
      <c r="L2478" s="38" t="str">
        <f>IF('query (10)'!G2478="","MISSING",IFERROR(INDEX(Cleaning_Rules!$B$5:$B$10,MATCH(TRIM('query (10)'!G2478),Cleaning_Rules!$A$5:$A$10,0)),"UNKNOWN"))</f>
        <v>IN_PROGRESS</v>
      </c>
      <c r="M2478" s="38" t="str">
        <f>IF('query (10)'!I2478="","",'query (10)'!I2478)</f>
        <v>Electrical</v>
      </c>
      <c r="N2478" s="38" t="str">
        <f>IF('query (10)'!O2478="","",'query (10)'!O2478)</f>
        <v>Inspection</v>
      </c>
      <c r="O2478" s="38" t="str">
        <f>IF('query (10)'!P2478="","",'query (10)'!P2478)</f>
        <v>Medium</v>
      </c>
      <c r="P2478" s="38" t="str">
        <f>IF('query (10)'!N2478="","",'query (10)'!N2478)</f>
        <v>- Check condition of hoto sensor
- Check condition of reed switch</v>
      </c>
      <c r="Q2478" s="38" t="str">
        <f>TRIM('query (10)'!N2478)</f>
        <v>- Check condition of hoto sensor
- Check condition of reed switch</v>
      </c>
      <c r="R2478" s="38" t="str">
        <f>TRIM(UPPER('query (10)'!R2478))</f>
        <v/>
      </c>
      <c r="S2478" s="38" t="str">
        <f>TRIM(UPPER('query (10)'!S2478))</f>
        <v/>
      </c>
      <c r="T2478" s="38" t="str">
        <f>IF('query (10)'!Q2478="","",TRIM(UPPER('query (10)'!Q2478)))</f>
        <v/>
      </c>
      <c r="U2478" s="38" t="str">
        <f>IF('query (10)'!T2478="","",'query (10)'!T2478)</f>
        <v/>
      </c>
      <c r="V2478" s="39" t="str">
        <f>IF('query (10)'!T2478="","",IFERROR(VALUE('query (10)'!T2478),""))</f>
        <v/>
      </c>
      <c r="W2478" s="40">
        <f>IF('query (10)'!U2478="","",'query (10)'!U2478)</f>
        <v>0</v>
      </c>
      <c r="X2478" s="39">
        <f>IF('query (10)'!V2478="","",'query (10)'!V2478)</f>
        <v>92</v>
      </c>
      <c r="Y2478" s="41">
        <f>IF('query (10)'!W2478="","",'query (10)'!W2478)</f>
        <v>46134</v>
      </c>
      <c r="Z2478" s="41" t="str">
        <f>IF('query (10)'!X2478="","",'query (10)'!X2478)</f>
        <v/>
      </c>
      <c r="AA2478" s="41">
        <f>IF('query (10)'!Y2478="","",'query (10)'!Y2478)</f>
        <v>46134</v>
      </c>
      <c r="AB2478" s="41">
        <f>IF('query (10)'!Z2478="","",'query (10)'!Z2478)</f>
        <v>46225</v>
      </c>
      <c r="AC2478" s="38" t="str">
        <f>IF(OR('query (10)'!AA2478="",COUNTIF(Cleaning_Rules!$A$21:$A$26,TRIM('query (10)'!AA2478))&gt;0),"",TRIM('query (10)'!AA2478))</f>
        <v/>
      </c>
      <c r="AD2478" s="38" t="str">
        <f>IF('query (10)'!AB2478="","",TRIM(IFERROR(_xlfn.TEXTBEFORE('query (10)'!AB2478,"("),'query (10)'!AB2478)))</f>
        <v>เริ่มซ่อมงาน PM แล้ว รับผิดชอบโดย NATDANAI JUTHATHEP</v>
      </c>
      <c r="AE2478" s="38" t="str">
        <f>IFERROR(LOWER(TRIM(_xlfn.TEXTBEFORE(_xlfn.TEXTAFTER('query (10)'!AB2478,"("),")"))),"")</f>
        <v>juthathep-n-4697@nsk.com</v>
      </c>
      <c r="AF2478" s="38" t="str">
        <f>IF('query (10)'!AD2478="","",TRIM('query (10)'!AD2478))</f>
        <v>พงษ์พิทักษ์ ศรไชย</v>
      </c>
      <c r="AG2478" s="38" t="str">
        <f>IF('query (10)'!AE2478="","",TRIM('query (10)'!AE2478))</f>
        <v>ณัฐดนัย จุฑาเทพ</v>
      </c>
      <c r="AH2478" s="38" t="str">
        <f>IF('query (10)'!AF2478="","",IFERROR(VALUE('query (10)'!AF2478),""))</f>
        <v/>
      </c>
      <c r="AI2478" s="38" t="str">
        <f>IF('query (10)'!AG2478="","",TRIM('query (10)'!AG2478))</f>
        <v/>
      </c>
      <c r="AJ2478" s="38" t="str">
        <f>IF('query (10)'!AH2478="","",IFERROR(VALUE('query (10)'!AH2478),""))</f>
        <v/>
      </c>
      <c r="AK2478" s="38" t="str">
        <f>IF('query (10)'!AI2478="","",TRIM('query (10)'!AI2478))</f>
        <v/>
      </c>
      <c r="AL2478" s="42">
        <f t="shared" si="190"/>
        <v>2026</v>
      </c>
      <c r="AM2478" s="42" t="str">
        <f t="shared" si="191"/>
        <v>2026-04</v>
      </c>
      <c r="AN2478" s="42" t="str">
        <f t="shared" ca="1" si="192"/>
        <v>OVERDUE</v>
      </c>
      <c r="AO2478" s="42" t="str">
        <f t="shared" si="193"/>
        <v>PK-1502 | PACKING TABLE M/C | SB3 | ELECTRICAL CONTROL | Time-based Maintenance | Electrical | Inspection | Medium | - Check condition of hoto sensor
- Check condition of reed switch | เริ่มซ่อมงาน PM แล้ว รับผิดชอบโดย NATDANAI JUTHATHEP | ณัฐดนัย จุฑาเทพ</v>
      </c>
      <c r="AP2478" s="42" t="str">
        <f>_xlfn.TEXTJOIN("; ",TRUE,IF(COUNTA('query (10)'!A2478:AK2478)&lt;=6,"NEAR_EMPTY_ROW",""),IF($K2478="","MISSING_STATUS",""),IF(AND($K2478="เสร็จสิ้น",$Z2478=""),"DONE_NO_ACTUAL_DATE",""),IF(AND($I2478="Condition-based Maintenance",$AH2478=""),"CBM_NO_MEASUREMENT",""),IF(OR($X2478="",$X2478=0),"INVALID_PERIOD",""),IF(AND($AA2478&lt;&gt;"",$AB2478&lt;&gt;"",$AB2478&lt;$AA2478),"DATE_SEQUENCE_ERROR",""),IF(AND($AB2478&lt;&gt;"",$AB2478&gt;DATE(2030,12,31)),"DATE_OUTLIER",""),IF($C2478="","MISSING_QRCODE",""),IF($J2478="UNKNOWN","UNKNOWN_PM_TYPE",""),IF($L2478="UNKNOWN","UNKNOWN_STATUS",""))</f>
        <v/>
      </c>
      <c r="AQ2478" s="42" t="str">
        <f t="shared" si="194"/>
        <v>NO</v>
      </c>
    </row>
    <row r="2479" spans="1:43" x14ac:dyDescent="0.3">
      <c r="A2479" s="38">
        <f>IF('query (10)'!A2479="","",'query (10)'!A2479)</f>
        <v>2735</v>
      </c>
      <c r="B2479" s="38">
        <f>IF('query (10)'!B2479="","",'query (10)'!B2479)</f>
        <v>20638</v>
      </c>
      <c r="C2479" s="38" t="str">
        <f>TRIM(UPPER('query (10)'!M2479))</f>
        <v>AS-985</v>
      </c>
      <c r="D2479" s="38" t="str">
        <f>TRIM(UPPER(IFERROR(_xlfn.TEXTBEFORE('query (10)'!L2479,"("),'query (10)'!L2479)))</f>
        <v>MATCHING &amp; BALL FILLING M/C</v>
      </c>
      <c r="E2479" s="38" t="str">
        <f>IFERROR(TRIM(UPPER(_xlfn.TEXTBEFORE(_xlfn.TEXTAFTER('query (10)'!L2479,"("),")"))),"")</f>
        <v/>
      </c>
      <c r="F2479" s="38" t="str">
        <f>TRIM('query (10)'!K2479)</f>
        <v>SB4</v>
      </c>
      <c r="G2479" s="38" t="str">
        <f>IF('query (10)'!J2479="","",'query (10)'!J2479)</f>
        <v>Electrical Control</v>
      </c>
      <c r="H2479" s="38" t="str">
        <f>TRIM(UPPER('query (10)'!J2479))</f>
        <v>ELECTRICAL CONTROL</v>
      </c>
      <c r="I2479" s="38" t="str">
        <f>IF('query (10)'!F2479="","",'query (10)'!F2479)</f>
        <v>Condition-based Maintenance</v>
      </c>
      <c r="J2479" s="38" t="str">
        <f>IF('query (10)'!F2479="","",IFERROR(INDEX(Cleaning_Rules!$B$14:$B$17,MATCH(TRIM('query (10)'!F2479),Cleaning_Rules!$A$14:$A$17,0)),"UNKNOWN"))</f>
        <v>CBM</v>
      </c>
      <c r="K2479" s="38" t="str">
        <f>IF('query (10)'!G2479="","",'query (10)'!G2479)</f>
        <v>เสร็จสิ้น</v>
      </c>
      <c r="L2479" s="38" t="str">
        <f>IF('query (10)'!G2479="","MISSING",IFERROR(INDEX(Cleaning_Rules!$B$5:$B$10,MATCH(TRIM('query (10)'!G2479),Cleaning_Rules!$A$5:$A$10,0)),"UNKNOWN"))</f>
        <v>COMPLETED</v>
      </c>
      <c r="M2479" s="38" t="str">
        <f>IF('query (10)'!I2479="","",'query (10)'!I2479)</f>
        <v>Electrical</v>
      </c>
      <c r="N2479" s="38" t="str">
        <f>IF('query (10)'!O2479="","",'query (10)'!O2479)</f>
        <v>Part Change</v>
      </c>
      <c r="O2479" s="38" t="str">
        <f>IF('query (10)'!P2479="","",'query (10)'!P2479)</f>
        <v>Important</v>
      </c>
      <c r="P2479" s="38" t="str">
        <f>IF('query (10)'!N2479="","",'query (10)'!N2479)</f>
        <v>Improvement transfer sensor
- Uninstall connector
- Change new all sensor
- Re wiring
- Install Terminal box</v>
      </c>
      <c r="Q2479" s="38" t="str">
        <f>TRIM('query (10)'!N2479)</f>
        <v>Improvement transfer sensor
- Uninstall connector
- Change new all sensor
- Re wiring
- Install Terminal box</v>
      </c>
      <c r="R2479" s="38" t="str">
        <f>TRIM(UPPER('query (10)'!R2479))</f>
        <v/>
      </c>
      <c r="S2479" s="38" t="str">
        <f>TRIM(UPPER('query (10)'!S2479))</f>
        <v/>
      </c>
      <c r="T2479" s="38" t="str">
        <f>IF('query (10)'!Q2479="","",TRIM(UPPER('query (10)'!Q2479)))</f>
        <v/>
      </c>
      <c r="U2479" s="38" t="str">
        <f>IF('query (10)'!T2479="","",'query (10)'!T2479)</f>
        <v/>
      </c>
      <c r="V2479" s="39" t="str">
        <f>IF('query (10)'!T2479="","",IFERROR(VALUE('query (10)'!T2479),""))</f>
        <v/>
      </c>
      <c r="W2479" s="40">
        <f>IF('query (10)'!U2479="","",'query (10)'!U2479)</f>
        <v>0</v>
      </c>
      <c r="X2479" s="39">
        <f>IF('query (10)'!V2479="","",'query (10)'!V2479)</f>
        <v>365</v>
      </c>
      <c r="Y2479" s="41">
        <f>IF('query (10)'!W2479="","",'query (10)'!W2479)</f>
        <v>46135</v>
      </c>
      <c r="Z2479" s="41">
        <f>IF('query (10)'!X2479="","",'query (10)'!X2479)</f>
        <v>46154</v>
      </c>
      <c r="AA2479" s="41">
        <f>IF('query (10)'!Y2479="","",'query (10)'!Y2479)</f>
        <v>46154</v>
      </c>
      <c r="AB2479" s="41">
        <f>IF('query (10)'!Z2479="","",'query (10)'!Z2479)</f>
        <v>46519</v>
      </c>
      <c r="AC2479" s="38" t="str">
        <f>IF(OR('query (10)'!AA2479="",COUNTIF(Cleaning_Rules!$A$21:$A$26,TRIM('query (10)'!AA2479))&gt;0),"",TRIM('query (10)'!AA2479))</f>
        <v>งาน Improvement สำหรับการแก้ปัญหาการย้ำเปลือย</v>
      </c>
      <c r="AD2479" s="38" t="str">
        <f>IF('query (10)'!AB2479="","",TRIM(IFERROR(_xlfn.TEXTBEFORE('query (10)'!AB2479,"("),'query (10)'!AB2479)))</f>
        <v>เริ่มซ่อมงาน PM แล้ว รับผิดชอบโดย PONGPITAK SONCHAI</v>
      </c>
      <c r="AE2479" s="38" t="str">
        <f>IFERROR(LOWER(TRIM(_xlfn.TEXTBEFORE(_xlfn.TEXTAFTER('query (10)'!AB2479,"("),")"))),"")</f>
        <v>sonchai-p-6240@nsk.com</v>
      </c>
      <c r="AF2479" s="38" t="str">
        <f>IF('query (10)'!AD2479="","",TRIM('query (10)'!AD2479))</f>
        <v>พงษ์พิทักษ์ ศรไชย</v>
      </c>
      <c r="AG2479" s="38" t="str">
        <f>IF('query (10)'!AE2479="","",TRIM('query (10)'!AE2479))</f>
        <v>พงษ์พิทักษ์ ศรไชย</v>
      </c>
      <c r="AH2479" s="38" t="str">
        <f>IF('query (10)'!AF2479="","",IFERROR(VALUE('query (10)'!AF2479),""))</f>
        <v/>
      </c>
      <c r="AI2479" s="38" t="str">
        <f>IF('query (10)'!AG2479="","",TRIM('query (10)'!AG2479))</f>
        <v/>
      </c>
      <c r="AJ2479" s="38" t="str">
        <f>IF('query (10)'!AH2479="","",IFERROR(VALUE('query (10)'!AH2479),""))</f>
        <v/>
      </c>
      <c r="AK2479" s="38" t="str">
        <f>IF('query (10)'!AI2479="","",TRIM('query (10)'!AI2479))</f>
        <v/>
      </c>
      <c r="AL2479" s="42">
        <f t="shared" si="190"/>
        <v>2026</v>
      </c>
      <c r="AM2479" s="42" t="str">
        <f t="shared" si="191"/>
        <v>2026-04</v>
      </c>
      <c r="AN2479" s="42" t="str">
        <f t="shared" ca="1" si="192"/>
        <v/>
      </c>
      <c r="AO2479" s="42" t="str">
        <f t="shared" si="193"/>
        <v>AS-985 | MATCHING &amp; BALL FILLING M/C | SB4 | ELECTRICAL CONTROL | Condition-based Maintenance | Electrical | Part Change | Important | Improvement transfer sensor
- Uninstall connector
- Change new all sensor
- Re wiring
- Install Terminal box | งาน Improvement สำหรับการแก้ปัญหาการย้ำเปลือย | เริ่มซ่อมงาน PM แล้ว รับผิดชอบโดย PONGPITAK SONCHAI | พงษ์พิทักษ์ ศรไชย</v>
      </c>
      <c r="AP2479" s="42" t="str">
        <f>_xlfn.TEXTJOIN("; ",TRUE,IF(COUNTA('query (10)'!A2479:AK2479)&lt;=6,"NEAR_EMPTY_ROW",""),IF($K2479="","MISSING_STATUS",""),IF(AND($K2479="เสร็จสิ้น",$Z2479=""),"DONE_NO_ACTUAL_DATE",""),IF(AND($I2479="Condition-based Maintenance",$AH2479=""),"CBM_NO_MEASUREMENT",""),IF(OR($X2479="",$X2479=0),"INVALID_PERIOD",""),IF(AND($AA2479&lt;&gt;"",$AB2479&lt;&gt;"",$AB2479&lt;$AA2479),"DATE_SEQUENCE_ERROR",""),IF(AND($AB2479&lt;&gt;"",$AB2479&gt;DATE(2030,12,31)),"DATE_OUTLIER",""),IF($C2479="","MISSING_QRCODE",""),IF($J2479="UNKNOWN","UNKNOWN_PM_TYPE",""),IF($L2479="UNKNOWN","UNKNOWN_STATUS",""))</f>
        <v>CBM_NO_MEASUREMENT</v>
      </c>
      <c r="AQ2479" s="42" t="str">
        <f t="shared" si="194"/>
        <v>NO</v>
      </c>
    </row>
    <row r="2480" spans="1:43" x14ac:dyDescent="0.3">
      <c r="A2480" s="38">
        <f>IF('query (10)'!A2480="","",'query (10)'!A2480)</f>
        <v>2736</v>
      </c>
      <c r="B2480" s="38">
        <f>IF('query (10)'!B2480="","",'query (10)'!B2480)</f>
        <v>20639</v>
      </c>
      <c r="C2480" s="38" t="str">
        <f>TRIM(UPPER('query (10)'!M2480))</f>
        <v>GR-312</v>
      </c>
      <c r="D2480" s="38" t="str">
        <f>TRIM(UPPER(IFERROR(_xlfn.TEXTBEFORE('query (10)'!L2480,"("),'query (10)'!L2480)))</f>
        <v>INNER RING BORE GRINDING M/C</v>
      </c>
      <c r="E2480" s="38" t="str">
        <f>IFERROR(TRIM(UPPER(_xlfn.TEXTBEFORE(_xlfn.TEXTAFTER('query (10)'!L2480,"("),")"))),"")</f>
        <v/>
      </c>
      <c r="F2480" s="38" t="str">
        <f>TRIM('query (10)'!K2480)</f>
        <v>SB4</v>
      </c>
      <c r="G2480" s="38" t="str">
        <f>IF('query (10)'!J2480="","",'query (10)'!J2480)</f>
        <v>Electrical Control</v>
      </c>
      <c r="H2480" s="38" t="str">
        <f>TRIM(UPPER('query (10)'!J2480))</f>
        <v>ELECTRICAL CONTROL</v>
      </c>
      <c r="I2480" s="38" t="str">
        <f>IF('query (10)'!F2480="","",'query (10)'!F2480)</f>
        <v>Condition-based Maintenance</v>
      </c>
      <c r="J2480" s="38" t="str">
        <f>IF('query (10)'!F2480="","",IFERROR(INDEX(Cleaning_Rules!$B$14:$B$17,MATCH(TRIM('query (10)'!F2480),Cleaning_Rules!$A$14:$A$17,0)),"UNKNOWN"))</f>
        <v>CBM</v>
      </c>
      <c r="K2480" s="38" t="str">
        <f>IF('query (10)'!G2480="","",'query (10)'!G2480)</f>
        <v>กำลังดำเนินการ</v>
      </c>
      <c r="L2480" s="38" t="str">
        <f>IF('query (10)'!G2480="","MISSING",IFERROR(INDEX(Cleaning_Rules!$B$5:$B$10,MATCH(TRIM('query (10)'!G2480),Cleaning_Rules!$A$5:$A$10,0)),"UNKNOWN"))</f>
        <v>IN_PROGRESS</v>
      </c>
      <c r="M2480" s="38" t="str">
        <f>IF('query (10)'!I2480="","",'query (10)'!I2480)</f>
        <v>Electrical</v>
      </c>
      <c r="N2480" s="38" t="str">
        <f>IF('query (10)'!O2480="","",'query (10)'!O2480)</f>
        <v>Part Change</v>
      </c>
      <c r="O2480" s="38" t="str">
        <f>IF('query (10)'!P2480="","",'query (10)'!P2480)</f>
        <v>Important</v>
      </c>
      <c r="P2480" s="38" t="str">
        <f>IF('query (10)'!N2480="","",'query (10)'!N2480)</f>
        <v>Instal new oil mist
- Wiring
- Modify PLC program : Addition alarm oil mist counter drop = 20 drop/min</v>
      </c>
      <c r="Q2480" s="38" t="str">
        <f>TRIM('query (10)'!N2480)</f>
        <v>Instal new oil mist
- Wiring
- Modify PLC program : Addition alarm oil mist counter drop = 20 drop/min</v>
      </c>
      <c r="R2480" s="38" t="str">
        <f>TRIM(UPPER('query (10)'!R2480))</f>
        <v/>
      </c>
      <c r="S2480" s="38" t="str">
        <f>TRIM(UPPER('query (10)'!S2480))</f>
        <v/>
      </c>
      <c r="T2480" s="38" t="str">
        <f>IF('query (10)'!Q2480="","",TRIM(UPPER('query (10)'!Q2480)))</f>
        <v/>
      </c>
      <c r="U2480" s="38" t="str">
        <f>IF('query (10)'!T2480="","",'query (10)'!T2480)</f>
        <v/>
      </c>
      <c r="V2480" s="39" t="str">
        <f>IF('query (10)'!T2480="","",IFERROR(VALUE('query (10)'!T2480),""))</f>
        <v/>
      </c>
      <c r="W2480" s="40">
        <f>IF('query (10)'!U2480="","",'query (10)'!U2480)</f>
        <v>0</v>
      </c>
      <c r="X2480" s="39">
        <f>IF('query (10)'!V2480="","",'query (10)'!V2480)</f>
        <v>365</v>
      </c>
      <c r="Y2480" s="41">
        <f>IF('query (10)'!W2480="","",'query (10)'!W2480)</f>
        <v>46135</v>
      </c>
      <c r="Z2480" s="41" t="str">
        <f>IF('query (10)'!X2480="","",'query (10)'!X2480)</f>
        <v/>
      </c>
      <c r="AA2480" s="41">
        <f>IF('query (10)'!Y2480="","",'query (10)'!Y2480)</f>
        <v>46135</v>
      </c>
      <c r="AB2480" s="41">
        <f>IF('query (10)'!Z2480="","",'query (10)'!Z2480)</f>
        <v>46500</v>
      </c>
      <c r="AC2480" s="38" t="str">
        <f>IF(OR('query (10)'!AA2480="",COUNTIF(Cleaning_Rules!$A$21:$A$26,TRIM('query (10)'!AA2480))&gt;0),"",TRIM('query (10)'!AA2480))</f>
        <v/>
      </c>
      <c r="AD2480" s="38" t="str">
        <f>IF('query (10)'!AB2480="","",TRIM(IFERROR(_xlfn.TEXTBEFORE('query (10)'!AB2480,"("),'query (10)'!AB2480)))</f>
        <v>เริ่มซ่อมงาน PM แล้ว รับผิดชอบโดย NATDANAI JUTHATHEP</v>
      </c>
      <c r="AE2480" s="38" t="str">
        <f>IFERROR(LOWER(TRIM(_xlfn.TEXTBEFORE(_xlfn.TEXTAFTER('query (10)'!AB2480,"("),")"))),"")</f>
        <v>juthathep-n-4697@nsk.com</v>
      </c>
      <c r="AF2480" s="38" t="str">
        <f>IF('query (10)'!AD2480="","",TRIM('query (10)'!AD2480))</f>
        <v>พงษ์พิทักษ์ ศรไชย</v>
      </c>
      <c r="AG2480" s="38" t="str">
        <f>IF('query (10)'!AE2480="","",TRIM('query (10)'!AE2480))</f>
        <v>ณัฐดนัย จุฑาเทพ</v>
      </c>
      <c r="AH2480" s="38" t="str">
        <f>IF('query (10)'!AF2480="","",IFERROR(VALUE('query (10)'!AF2480),""))</f>
        <v/>
      </c>
      <c r="AI2480" s="38" t="str">
        <f>IF('query (10)'!AG2480="","",TRIM('query (10)'!AG2480))</f>
        <v/>
      </c>
      <c r="AJ2480" s="38" t="str">
        <f>IF('query (10)'!AH2480="","",IFERROR(VALUE('query (10)'!AH2480),""))</f>
        <v/>
      </c>
      <c r="AK2480" s="38" t="str">
        <f>IF('query (10)'!AI2480="","",TRIM('query (10)'!AI2480))</f>
        <v/>
      </c>
      <c r="AL2480" s="42">
        <f t="shared" si="190"/>
        <v>2026</v>
      </c>
      <c r="AM2480" s="42" t="str">
        <f t="shared" si="191"/>
        <v>2026-04</v>
      </c>
      <c r="AN2480" s="42" t="str">
        <f t="shared" ca="1" si="192"/>
        <v>ON_SCHEDULE</v>
      </c>
      <c r="AO2480" s="42" t="str">
        <f t="shared" si="193"/>
        <v>GR-312 | INNER RING BORE GRINDING M/C | SB4 | ELECTRICAL CONTROL | Condition-based Maintenance | Electrical | Part Change | Important | Instal new oil mist
- Wiring
- Modify PLC program : Addition alarm oil mist counter drop = 20 drop/min | เริ่มซ่อมงาน PM แล้ว รับผิดชอบโดย NATDANAI JUTHATHEP | ณัฐดนัย จุฑาเทพ</v>
      </c>
      <c r="AP2480" s="42" t="str">
        <f>_xlfn.TEXTJOIN("; ",TRUE,IF(COUNTA('query (10)'!A2480:AK2480)&lt;=6,"NEAR_EMPTY_ROW",""),IF($K2480="","MISSING_STATUS",""),IF(AND($K2480="เสร็จสิ้น",$Z2480=""),"DONE_NO_ACTUAL_DATE",""),IF(AND($I2480="Condition-based Maintenance",$AH2480=""),"CBM_NO_MEASUREMENT",""),IF(OR($X2480="",$X2480=0),"INVALID_PERIOD",""),IF(AND($AA2480&lt;&gt;"",$AB2480&lt;&gt;"",$AB2480&lt;$AA2480),"DATE_SEQUENCE_ERROR",""),IF(AND($AB2480&lt;&gt;"",$AB2480&gt;DATE(2030,12,31)),"DATE_OUTLIER",""),IF($C2480="","MISSING_QRCODE",""),IF($J2480="UNKNOWN","UNKNOWN_PM_TYPE",""),IF($L2480="UNKNOWN","UNKNOWN_STATUS",""))</f>
        <v>CBM_NO_MEASUREMENT</v>
      </c>
      <c r="AQ2480" s="42" t="str">
        <f t="shared" si="194"/>
        <v>NO</v>
      </c>
    </row>
    <row r="2481" spans="1:43" x14ac:dyDescent="0.3">
      <c r="A2481" s="38">
        <f>IF('query (10)'!A2481="","",'query (10)'!A2481)</f>
        <v>2737</v>
      </c>
      <c r="B2481" s="38">
        <f>IF('query (10)'!B2481="","",'query (10)'!B2481)</f>
        <v>20640</v>
      </c>
      <c r="C2481" s="38" t="str">
        <f>TRIM(UPPER('query (10)'!M2481))</f>
        <v>MA-766</v>
      </c>
      <c r="D2481" s="38" t="str">
        <f>TRIM(UPPER(IFERROR(_xlfn.TEXTBEFORE('query (10)'!L2481,"("),'query (10)'!L2481)))</f>
        <v>LASER MARKER MACHINE</v>
      </c>
      <c r="E2481" s="38" t="str">
        <f>IFERROR(TRIM(UPPER(_xlfn.TEXTBEFORE(_xlfn.TEXTAFTER('query (10)'!L2481,"("),")"))),"")</f>
        <v/>
      </c>
      <c r="F2481" s="38" t="str">
        <f>TRIM('query (10)'!K2481)</f>
        <v>SB4</v>
      </c>
      <c r="G2481" s="38" t="str">
        <f>IF('query (10)'!J2481="","",'query (10)'!J2481)</f>
        <v>Electrical Control</v>
      </c>
      <c r="H2481" s="38" t="str">
        <f>TRIM(UPPER('query (10)'!J2481))</f>
        <v>ELECTRICAL CONTROL</v>
      </c>
      <c r="I2481" s="38" t="str">
        <f>IF('query (10)'!F2481="","",'query (10)'!F2481)</f>
        <v>Condition-based Maintenance</v>
      </c>
      <c r="J2481" s="38" t="str">
        <f>IF('query (10)'!F2481="","",IFERROR(INDEX(Cleaning_Rules!$B$14:$B$17,MATCH(TRIM('query (10)'!F2481),Cleaning_Rules!$A$14:$A$17,0)),"UNKNOWN"))</f>
        <v>CBM</v>
      </c>
      <c r="K2481" s="38" t="str">
        <f>IF('query (10)'!G2481="","",'query (10)'!G2481)</f>
        <v>กำลังดำเนินการ</v>
      </c>
      <c r="L2481" s="38" t="str">
        <f>IF('query (10)'!G2481="","MISSING",IFERROR(INDEX(Cleaning_Rules!$B$5:$B$10,MATCH(TRIM('query (10)'!G2481),Cleaning_Rules!$A$5:$A$10,0)),"UNKNOWN"))</f>
        <v>IN_PROGRESS</v>
      </c>
      <c r="M2481" s="38" t="str">
        <f>IF('query (10)'!I2481="","",'query (10)'!I2481)</f>
        <v>Electrical</v>
      </c>
      <c r="N2481" s="38" t="str">
        <f>IF('query (10)'!O2481="","",'query (10)'!O2481)</f>
        <v>Part Change</v>
      </c>
      <c r="O2481" s="38" t="str">
        <f>IF('query (10)'!P2481="","",'query (10)'!P2481)</f>
        <v>Medium</v>
      </c>
      <c r="P2481" s="38" t="str">
        <f>IF('query (10)'!N2481="","",'query (10)'!N2481)</f>
        <v>- Change dust filter of Apiste
- Check condition of laser</v>
      </c>
      <c r="Q2481" s="38" t="str">
        <f>TRIM('query (10)'!N2481)</f>
        <v>- Change dust filter of Apiste
- Check condition of laser</v>
      </c>
      <c r="R2481" s="38" t="str">
        <f>TRIM(UPPER('query (10)'!R2481))</f>
        <v/>
      </c>
      <c r="S2481" s="38" t="str">
        <f>TRIM(UPPER('query (10)'!S2481))</f>
        <v/>
      </c>
      <c r="T2481" s="38" t="str">
        <f>IF('query (10)'!Q2481="","",TRIM(UPPER('query (10)'!Q2481)))</f>
        <v/>
      </c>
      <c r="U2481" s="38" t="str">
        <f>IF('query (10)'!T2481="","",'query (10)'!T2481)</f>
        <v/>
      </c>
      <c r="V2481" s="39" t="str">
        <f>IF('query (10)'!T2481="","",IFERROR(VALUE('query (10)'!T2481),""))</f>
        <v/>
      </c>
      <c r="W2481" s="40">
        <f>IF('query (10)'!U2481="","",'query (10)'!U2481)</f>
        <v>0</v>
      </c>
      <c r="X2481" s="39">
        <f>IF('query (10)'!V2481="","",'query (10)'!V2481)</f>
        <v>92</v>
      </c>
      <c r="Y2481" s="41">
        <f>IF('query (10)'!W2481="","",'query (10)'!W2481)</f>
        <v>46135</v>
      </c>
      <c r="Z2481" s="41" t="str">
        <f>IF('query (10)'!X2481="","",'query (10)'!X2481)</f>
        <v/>
      </c>
      <c r="AA2481" s="41">
        <f>IF('query (10)'!Y2481="","",'query (10)'!Y2481)</f>
        <v>46135</v>
      </c>
      <c r="AB2481" s="41">
        <f>IF('query (10)'!Z2481="","",'query (10)'!Z2481)</f>
        <v>46226</v>
      </c>
      <c r="AC2481" s="38" t="str">
        <f>IF(OR('query (10)'!AA2481="",COUNTIF(Cleaning_Rules!$A$21:$A$26,TRIM('query (10)'!AA2481))&gt;0),"",TRIM('query (10)'!AA2481))</f>
        <v/>
      </c>
      <c r="AD2481" s="38" t="str">
        <f>IF('query (10)'!AB2481="","",TRIM(IFERROR(_xlfn.TEXTBEFORE('query (10)'!AB2481,"("),'query (10)'!AB2481)))</f>
        <v>เริ่มซ่อมงาน PM แล้ว รับผิดชอบโดย PIYAPONG THONGSAN</v>
      </c>
      <c r="AE2481" s="38" t="str">
        <f>IFERROR(LOWER(TRIM(_xlfn.TEXTBEFORE(_xlfn.TEXTAFTER('query (10)'!AB2481,"("),")"))),"")</f>
        <v>thongsan-p-3769@nsk.com</v>
      </c>
      <c r="AF2481" s="38" t="str">
        <f>IF('query (10)'!AD2481="","",TRIM('query (10)'!AD2481))</f>
        <v>พงษ์พิทักษ์ ศรไชย</v>
      </c>
      <c r="AG2481" s="38" t="str">
        <f>IF('query (10)'!AE2481="","",TRIM('query (10)'!AE2481))</f>
        <v>ปิยะพงษ์ ทองแสน</v>
      </c>
      <c r="AH2481" s="38" t="str">
        <f>IF('query (10)'!AF2481="","",IFERROR(VALUE('query (10)'!AF2481),""))</f>
        <v/>
      </c>
      <c r="AI2481" s="38" t="str">
        <f>IF('query (10)'!AG2481="","",TRIM('query (10)'!AG2481))</f>
        <v/>
      </c>
      <c r="AJ2481" s="38" t="str">
        <f>IF('query (10)'!AH2481="","",IFERROR(VALUE('query (10)'!AH2481),""))</f>
        <v/>
      </c>
      <c r="AK2481" s="38" t="str">
        <f>IF('query (10)'!AI2481="","",TRIM('query (10)'!AI2481))</f>
        <v/>
      </c>
      <c r="AL2481" s="42">
        <f t="shared" si="190"/>
        <v>2026</v>
      </c>
      <c r="AM2481" s="42" t="str">
        <f t="shared" si="191"/>
        <v>2026-04</v>
      </c>
      <c r="AN2481" s="42" t="str">
        <f t="shared" ca="1" si="192"/>
        <v>OVERDUE</v>
      </c>
      <c r="AO2481" s="42" t="str">
        <f t="shared" si="193"/>
        <v>MA-766 | LASER MARKER MACHINE | SB4 | ELECTRICAL CONTROL | Condition-based Maintenance | Electrical | Part Change | Medium | - Change dust filter of Apiste
- Check condition of laser | เริ่มซ่อมงาน PM แล้ว รับผิดชอบโดย PIYAPONG THONGSAN | ปิยะพงษ์ ทองแสน</v>
      </c>
      <c r="AP2481" s="42" t="str">
        <f>_xlfn.TEXTJOIN("; ",TRUE,IF(COUNTA('query (10)'!A2481:AK2481)&lt;=6,"NEAR_EMPTY_ROW",""),IF($K2481="","MISSING_STATUS",""),IF(AND($K2481="เสร็จสิ้น",$Z2481=""),"DONE_NO_ACTUAL_DATE",""),IF(AND($I2481="Condition-based Maintenance",$AH2481=""),"CBM_NO_MEASUREMENT",""),IF(OR($X2481="",$X2481=0),"INVALID_PERIOD",""),IF(AND($AA2481&lt;&gt;"",$AB2481&lt;&gt;"",$AB2481&lt;$AA2481),"DATE_SEQUENCE_ERROR",""),IF(AND($AB2481&lt;&gt;"",$AB2481&gt;DATE(2030,12,31)),"DATE_OUTLIER",""),IF($C2481="","MISSING_QRCODE",""),IF($J2481="UNKNOWN","UNKNOWN_PM_TYPE",""),IF($L2481="UNKNOWN","UNKNOWN_STATUS",""))</f>
        <v>CBM_NO_MEASUREMENT</v>
      </c>
      <c r="AQ2481" s="42" t="str">
        <f t="shared" si="194"/>
        <v>NO</v>
      </c>
    </row>
    <row r="2482" spans="1:43" x14ac:dyDescent="0.3">
      <c r="A2482" s="38">
        <f>IF('query (10)'!A2482="","",'query (10)'!A2482)</f>
        <v>2738</v>
      </c>
      <c r="B2482" s="38">
        <f>IF('query (10)'!B2482="","",'query (10)'!B2482)</f>
        <v>20641</v>
      </c>
      <c r="C2482" s="38" t="str">
        <f>TRIM(UPPER('query (10)'!M2482))</f>
        <v>AS-327</v>
      </c>
      <c r="D2482" s="38" t="str">
        <f>TRIM(UPPER(IFERROR(_xlfn.TEXTBEFORE('query (10)'!L2482,"("),'query (10)'!L2482)))</f>
        <v>RIVET PRESSING M/C</v>
      </c>
      <c r="E2482" s="38" t="str">
        <f>IFERROR(TRIM(UPPER(_xlfn.TEXTBEFORE(_xlfn.TEXTAFTER('query (10)'!L2482,"("),")"))),"")</f>
        <v/>
      </c>
      <c r="F2482" s="38" t="str">
        <f>TRIM('query (10)'!K2482)</f>
        <v>SB4</v>
      </c>
      <c r="G2482" s="38" t="str">
        <f>IF('query (10)'!J2482="","",'query (10)'!J2482)</f>
        <v>Electrical Control</v>
      </c>
      <c r="H2482" s="38" t="str">
        <f>TRIM(UPPER('query (10)'!J2482))</f>
        <v>ELECTRICAL CONTROL</v>
      </c>
      <c r="I2482" s="38" t="str">
        <f>IF('query (10)'!F2482="","",'query (10)'!F2482)</f>
        <v>Condition-based Maintenance</v>
      </c>
      <c r="J2482" s="38" t="str">
        <f>IF('query (10)'!F2482="","",IFERROR(INDEX(Cleaning_Rules!$B$14:$B$17,MATCH(TRIM('query (10)'!F2482),Cleaning_Rules!$A$14:$A$17,0)),"UNKNOWN"))</f>
        <v>CBM</v>
      </c>
      <c r="K2482" s="38" t="str">
        <f>IF('query (10)'!G2482="","",'query (10)'!G2482)</f>
        <v>กำลังดำเนินการ</v>
      </c>
      <c r="L2482" s="38" t="str">
        <f>IF('query (10)'!G2482="","MISSING",IFERROR(INDEX(Cleaning_Rules!$B$5:$B$10,MATCH(TRIM('query (10)'!G2482),Cleaning_Rules!$A$5:$A$10,0)),"UNKNOWN"))</f>
        <v>IN_PROGRESS</v>
      </c>
      <c r="M2482" s="38" t="str">
        <f>IF('query (10)'!I2482="","",'query (10)'!I2482)</f>
        <v>Electrical</v>
      </c>
      <c r="N2482" s="38" t="str">
        <f>IF('query (10)'!O2482="","",'query (10)'!O2482)</f>
        <v>Inspection</v>
      </c>
      <c r="O2482" s="38" t="str">
        <f>IF('query (10)'!P2482="","",'query (10)'!P2482)</f>
        <v>Medium</v>
      </c>
      <c r="P2482" s="38" t="str">
        <f>IF('query (10)'!N2482="","",'query (10)'!N2482)</f>
        <v>- Check condition of photo
- Check condition of reed switch</v>
      </c>
      <c r="Q2482" s="38" t="str">
        <f>TRIM('query (10)'!N2482)</f>
        <v>- Check condition of photo
- Check condition of reed switch</v>
      </c>
      <c r="R2482" s="38" t="str">
        <f>TRIM(UPPER('query (10)'!R2482))</f>
        <v/>
      </c>
      <c r="S2482" s="38" t="str">
        <f>TRIM(UPPER('query (10)'!S2482))</f>
        <v/>
      </c>
      <c r="T2482" s="38" t="str">
        <f>IF('query (10)'!Q2482="","",TRIM(UPPER('query (10)'!Q2482)))</f>
        <v/>
      </c>
      <c r="U2482" s="38" t="str">
        <f>IF('query (10)'!T2482="","",'query (10)'!T2482)</f>
        <v/>
      </c>
      <c r="V2482" s="39" t="str">
        <f>IF('query (10)'!T2482="","",IFERROR(VALUE('query (10)'!T2482),""))</f>
        <v/>
      </c>
      <c r="W2482" s="40">
        <f>IF('query (10)'!U2482="","",'query (10)'!U2482)</f>
        <v>0</v>
      </c>
      <c r="X2482" s="39">
        <f>IF('query (10)'!V2482="","",'query (10)'!V2482)</f>
        <v>92</v>
      </c>
      <c r="Y2482" s="41">
        <f>IF('query (10)'!W2482="","",'query (10)'!W2482)</f>
        <v>46135</v>
      </c>
      <c r="Z2482" s="41" t="str">
        <f>IF('query (10)'!X2482="","",'query (10)'!X2482)</f>
        <v/>
      </c>
      <c r="AA2482" s="41">
        <f>IF('query (10)'!Y2482="","",'query (10)'!Y2482)</f>
        <v>46135</v>
      </c>
      <c r="AB2482" s="41">
        <f>IF('query (10)'!Z2482="","",'query (10)'!Z2482)</f>
        <v>46226</v>
      </c>
      <c r="AC2482" s="38" t="str">
        <f>IF(OR('query (10)'!AA2482="",COUNTIF(Cleaning_Rules!$A$21:$A$26,TRIM('query (10)'!AA2482))&gt;0),"",TRIM('query (10)'!AA2482))</f>
        <v/>
      </c>
      <c r="AD2482" s="38" t="str">
        <f>IF('query (10)'!AB2482="","",TRIM(IFERROR(_xlfn.TEXTBEFORE('query (10)'!AB2482,"("),'query (10)'!AB2482)))</f>
        <v>เริ่มซ่อมงาน PM แล้ว รับผิดชอบโดย PIYAPONG THONGSAN</v>
      </c>
      <c r="AE2482" s="38" t="str">
        <f>IFERROR(LOWER(TRIM(_xlfn.TEXTBEFORE(_xlfn.TEXTAFTER('query (10)'!AB2482,"("),")"))),"")</f>
        <v>thongsan-p-3769@nsk.com</v>
      </c>
      <c r="AF2482" s="38" t="str">
        <f>IF('query (10)'!AD2482="","",TRIM('query (10)'!AD2482))</f>
        <v>พงษ์พิทักษ์ ศรไชย</v>
      </c>
      <c r="AG2482" s="38" t="str">
        <f>IF('query (10)'!AE2482="","",TRIM('query (10)'!AE2482))</f>
        <v>ปิยะพงษ์ ทองแสน</v>
      </c>
      <c r="AH2482" s="38" t="str">
        <f>IF('query (10)'!AF2482="","",IFERROR(VALUE('query (10)'!AF2482),""))</f>
        <v/>
      </c>
      <c r="AI2482" s="38" t="str">
        <f>IF('query (10)'!AG2482="","",TRIM('query (10)'!AG2482))</f>
        <v/>
      </c>
      <c r="AJ2482" s="38" t="str">
        <f>IF('query (10)'!AH2482="","",IFERROR(VALUE('query (10)'!AH2482),""))</f>
        <v/>
      </c>
      <c r="AK2482" s="38" t="str">
        <f>IF('query (10)'!AI2482="","",TRIM('query (10)'!AI2482))</f>
        <v/>
      </c>
      <c r="AL2482" s="42">
        <f t="shared" si="190"/>
        <v>2026</v>
      </c>
      <c r="AM2482" s="42" t="str">
        <f t="shared" si="191"/>
        <v>2026-04</v>
      </c>
      <c r="AN2482" s="42" t="str">
        <f t="shared" ca="1" si="192"/>
        <v>OVERDUE</v>
      </c>
      <c r="AO2482" s="42" t="str">
        <f t="shared" si="193"/>
        <v>AS-327 | RIVET PRESSING M/C | SB4 | ELECTRICAL CONTROL | Condition-based Maintenance | Electrical | Inspection | Medium | - Check condition of photo
- Check condition of reed switch | เริ่มซ่อมงาน PM แล้ว รับผิดชอบโดย PIYAPONG THONGSAN | ปิยะพงษ์ ทองแสน</v>
      </c>
      <c r="AP2482" s="42" t="str">
        <f>_xlfn.TEXTJOIN("; ",TRUE,IF(COUNTA('query (10)'!A2482:AK2482)&lt;=6,"NEAR_EMPTY_ROW",""),IF($K2482="","MISSING_STATUS",""),IF(AND($K2482="เสร็จสิ้น",$Z2482=""),"DONE_NO_ACTUAL_DATE",""),IF(AND($I2482="Condition-based Maintenance",$AH2482=""),"CBM_NO_MEASUREMENT",""),IF(OR($X2482="",$X2482=0),"INVALID_PERIOD",""),IF(AND($AA2482&lt;&gt;"",$AB2482&lt;&gt;"",$AB2482&lt;$AA2482),"DATE_SEQUENCE_ERROR",""),IF(AND($AB2482&lt;&gt;"",$AB2482&gt;DATE(2030,12,31)),"DATE_OUTLIER",""),IF($C2482="","MISSING_QRCODE",""),IF($J2482="UNKNOWN","UNKNOWN_PM_TYPE",""),IF($L2482="UNKNOWN","UNKNOWN_STATUS",""))</f>
        <v>CBM_NO_MEASUREMENT</v>
      </c>
      <c r="AQ2482" s="42" t="str">
        <f t="shared" si="194"/>
        <v>NO</v>
      </c>
    </row>
    <row r="2483" spans="1:43" x14ac:dyDescent="0.3">
      <c r="A2483" s="38">
        <f>IF('query (10)'!A2483="","",'query (10)'!A2483)</f>
        <v>2739</v>
      </c>
      <c r="B2483" s="38">
        <f>IF('query (10)'!B2483="","",'query (10)'!B2483)</f>
        <v>20643</v>
      </c>
      <c r="C2483" s="38" t="str">
        <f>TRIM(UPPER('query (10)'!M2483))</f>
        <v>GR-527</v>
      </c>
      <c r="D2483" s="38" t="str">
        <f>TRIM(UPPER(IFERROR(_xlfn.TEXTBEFORE('query (10)'!L2483,"("),'query (10)'!L2483)))</f>
        <v>INNER RING RACEWAY GRINDING M/C</v>
      </c>
      <c r="E2483" s="38" t="str">
        <f>IFERROR(TRIM(UPPER(_xlfn.TEXTBEFORE(_xlfn.TEXTAFTER('query (10)'!L2483,"("),")"))),"")</f>
        <v/>
      </c>
      <c r="F2483" s="38" t="str">
        <f>TRIM('query (10)'!K2483)</f>
        <v>SB5</v>
      </c>
      <c r="G2483" s="38" t="str">
        <f>IF('query (10)'!J2483="","",'query (10)'!J2483)</f>
        <v>Electrical Control</v>
      </c>
      <c r="H2483" s="38" t="str">
        <f>TRIM(UPPER('query (10)'!J2483))</f>
        <v>ELECTRICAL CONTROL</v>
      </c>
      <c r="I2483" s="38" t="str">
        <f>IF('query (10)'!F2483="","",'query (10)'!F2483)</f>
        <v>Condition-based Maintenance</v>
      </c>
      <c r="J2483" s="38" t="str">
        <f>IF('query (10)'!F2483="","",IFERROR(INDEX(Cleaning_Rules!$B$14:$B$17,MATCH(TRIM('query (10)'!F2483),Cleaning_Rules!$A$14:$A$17,0)),"UNKNOWN"))</f>
        <v>CBM</v>
      </c>
      <c r="K2483" s="38" t="str">
        <f>IF('query (10)'!G2483="","",'query (10)'!G2483)</f>
        <v>กำลังดำเนินการ</v>
      </c>
      <c r="L2483" s="38" t="str">
        <f>IF('query (10)'!G2483="","MISSING",IFERROR(INDEX(Cleaning_Rules!$B$5:$B$10,MATCH(TRIM('query (10)'!G2483),Cleaning_Rules!$A$5:$A$10,0)),"UNKNOWN"))</f>
        <v>IN_PROGRESS</v>
      </c>
      <c r="M2483" s="38" t="str">
        <f>IF('query (10)'!I2483="","",'query (10)'!I2483)</f>
        <v>Electrical</v>
      </c>
      <c r="N2483" s="38" t="str">
        <f>IF('query (10)'!O2483="","",'query (10)'!O2483)</f>
        <v>Inspection</v>
      </c>
      <c r="O2483" s="38" t="str">
        <f>IF('query (10)'!P2483="","",'query (10)'!P2483)</f>
        <v>Medium</v>
      </c>
      <c r="P2483" s="38" t="str">
        <f>IF('query (10)'!N2483="","",'query (10)'!N2483)</f>
        <v>- Check condition of proximity
- Check condition of reed switch</v>
      </c>
      <c r="Q2483" s="38" t="str">
        <f>TRIM('query (10)'!N2483)</f>
        <v>- Check condition of proximity
- Check condition of reed switch</v>
      </c>
      <c r="R2483" s="38" t="str">
        <f>TRIM(UPPER('query (10)'!R2483))</f>
        <v/>
      </c>
      <c r="S2483" s="38" t="str">
        <f>TRIM(UPPER('query (10)'!S2483))</f>
        <v/>
      </c>
      <c r="T2483" s="38" t="str">
        <f>IF('query (10)'!Q2483="","",TRIM(UPPER('query (10)'!Q2483)))</f>
        <v/>
      </c>
      <c r="U2483" s="38" t="str">
        <f>IF('query (10)'!T2483="","",'query (10)'!T2483)</f>
        <v/>
      </c>
      <c r="V2483" s="39" t="str">
        <f>IF('query (10)'!T2483="","",IFERROR(VALUE('query (10)'!T2483),""))</f>
        <v/>
      </c>
      <c r="W2483" s="40">
        <f>IF('query (10)'!U2483="","",'query (10)'!U2483)</f>
        <v>0</v>
      </c>
      <c r="X2483" s="39">
        <f>IF('query (10)'!V2483="","",'query (10)'!V2483)</f>
        <v>92</v>
      </c>
      <c r="Y2483" s="41">
        <f>IF('query (10)'!W2483="","",'query (10)'!W2483)</f>
        <v>46136</v>
      </c>
      <c r="Z2483" s="41" t="str">
        <f>IF('query (10)'!X2483="","",'query (10)'!X2483)</f>
        <v/>
      </c>
      <c r="AA2483" s="41">
        <f>IF('query (10)'!Y2483="","",'query (10)'!Y2483)</f>
        <v>46136</v>
      </c>
      <c r="AB2483" s="41">
        <f>IF('query (10)'!Z2483="","",'query (10)'!Z2483)</f>
        <v>46227</v>
      </c>
      <c r="AC2483" s="38" t="str">
        <f>IF(OR('query (10)'!AA2483="",COUNTIF(Cleaning_Rules!$A$21:$A$26,TRIM('query (10)'!AA2483))&gt;0),"",TRIM('query (10)'!AA2483))</f>
        <v/>
      </c>
      <c r="AD2483" s="38" t="str">
        <f>IF('query (10)'!AB2483="","",TRIM(IFERROR(_xlfn.TEXTBEFORE('query (10)'!AB2483,"("),'query (10)'!AB2483)))</f>
        <v>เริ่มซ่อมงาน PM แล้ว รับผิดชอบโดย PAHLA SEEDANG</v>
      </c>
      <c r="AE2483" s="38" t="str">
        <f>IFERROR(LOWER(TRIM(_xlfn.TEXTBEFORE(_xlfn.TEXTAFTER('query (10)'!AB2483,"("),")"))),"")</f>
        <v>pahla@nsk.com</v>
      </c>
      <c r="AF2483" s="38" t="str">
        <f>IF('query (10)'!AD2483="","",TRIM('query (10)'!AD2483))</f>
        <v>พงษ์พิทักษ์ ศรไชย</v>
      </c>
      <c r="AG2483" s="38" t="str">
        <f>IF('query (10)'!AE2483="","",TRIM('query (10)'!AE2483))</f>
        <v>อัมรินทร์ รักษาพล</v>
      </c>
      <c r="AH2483" s="38" t="str">
        <f>IF('query (10)'!AF2483="","",IFERROR(VALUE('query (10)'!AF2483),""))</f>
        <v/>
      </c>
      <c r="AI2483" s="38" t="str">
        <f>IF('query (10)'!AG2483="","",TRIM('query (10)'!AG2483))</f>
        <v/>
      </c>
      <c r="AJ2483" s="38" t="str">
        <f>IF('query (10)'!AH2483="","",IFERROR(VALUE('query (10)'!AH2483),""))</f>
        <v/>
      </c>
      <c r="AK2483" s="38" t="str">
        <f>IF('query (10)'!AI2483="","",TRIM('query (10)'!AI2483))</f>
        <v/>
      </c>
      <c r="AL2483" s="42">
        <f t="shared" si="190"/>
        <v>2026</v>
      </c>
      <c r="AM2483" s="42" t="str">
        <f t="shared" si="191"/>
        <v>2026-04</v>
      </c>
      <c r="AN2483" s="42" t="str">
        <f t="shared" ca="1" si="192"/>
        <v>OVERDUE</v>
      </c>
      <c r="AO2483" s="42" t="str">
        <f t="shared" si="193"/>
        <v>GR-527 | INNER RING RACEWAY GRINDING M/C | SB5 | ELECTRICAL CONTROL | Condition-based Maintenance | Electrical | Inspection | Medium | - Check condition of proximity
- Check condition of reed switch | เริ่มซ่อมงาน PM แล้ว รับผิดชอบโดย PAHLA SEEDANG | อัมรินทร์ รักษาพล</v>
      </c>
      <c r="AP2483" s="42" t="str">
        <f>_xlfn.TEXTJOIN("; ",TRUE,IF(COUNTA('query (10)'!A2483:AK2483)&lt;=6,"NEAR_EMPTY_ROW",""),IF($K2483="","MISSING_STATUS",""),IF(AND($K2483="เสร็จสิ้น",$Z2483=""),"DONE_NO_ACTUAL_DATE",""),IF(AND($I2483="Condition-based Maintenance",$AH2483=""),"CBM_NO_MEASUREMENT",""),IF(OR($X2483="",$X2483=0),"INVALID_PERIOD",""),IF(AND($AA2483&lt;&gt;"",$AB2483&lt;&gt;"",$AB2483&lt;$AA2483),"DATE_SEQUENCE_ERROR",""),IF(AND($AB2483&lt;&gt;"",$AB2483&gt;DATE(2030,12,31)),"DATE_OUTLIER",""),IF($C2483="","MISSING_QRCODE",""),IF($J2483="UNKNOWN","UNKNOWN_PM_TYPE",""),IF($L2483="UNKNOWN","UNKNOWN_STATUS",""))</f>
        <v>CBM_NO_MEASUREMENT</v>
      </c>
      <c r="AQ2483" s="42" t="str">
        <f t="shared" si="194"/>
        <v>NO</v>
      </c>
    </row>
    <row r="2484" spans="1:43" x14ac:dyDescent="0.3">
      <c r="A2484" s="38">
        <f>IF('query (10)'!A2484="","",'query (10)'!A2484)</f>
        <v>2740</v>
      </c>
      <c r="B2484" s="38">
        <f>IF('query (10)'!B2484="","",'query (10)'!B2484)</f>
        <v>20649</v>
      </c>
      <c r="C2484" s="38" t="str">
        <f>TRIM(UPPER('query (10)'!M2484))</f>
        <v>GR-528</v>
      </c>
      <c r="D2484" s="38" t="str">
        <f>TRIM(UPPER(IFERROR(_xlfn.TEXTBEFORE('query (10)'!L2484,"("),'query (10)'!L2484)))</f>
        <v>INNER RING BORE GRINDING M/C</v>
      </c>
      <c r="E2484" s="38" t="str">
        <f>IFERROR(TRIM(UPPER(_xlfn.TEXTBEFORE(_xlfn.TEXTAFTER('query (10)'!L2484,"("),")"))),"")</f>
        <v/>
      </c>
      <c r="F2484" s="38" t="str">
        <f>TRIM('query (10)'!K2484)</f>
        <v>SB5</v>
      </c>
      <c r="G2484" s="38" t="str">
        <f>IF('query (10)'!J2484="","",'query (10)'!J2484)</f>
        <v>Electrical Control</v>
      </c>
      <c r="H2484" s="38" t="str">
        <f>TRIM(UPPER('query (10)'!J2484))</f>
        <v>ELECTRICAL CONTROL</v>
      </c>
      <c r="I2484" s="38" t="str">
        <f>IF('query (10)'!F2484="","",'query (10)'!F2484)</f>
        <v>Condition-based Maintenance</v>
      </c>
      <c r="J2484" s="38" t="str">
        <f>IF('query (10)'!F2484="","",IFERROR(INDEX(Cleaning_Rules!$B$14:$B$17,MATCH(TRIM('query (10)'!F2484),Cleaning_Rules!$A$14:$A$17,0)),"UNKNOWN"))</f>
        <v>CBM</v>
      </c>
      <c r="K2484" s="38" t="str">
        <f>IF('query (10)'!G2484="","",'query (10)'!G2484)</f>
        <v>กำลังดำเนินการ</v>
      </c>
      <c r="L2484" s="38" t="str">
        <f>IF('query (10)'!G2484="","MISSING",IFERROR(INDEX(Cleaning_Rules!$B$5:$B$10,MATCH(TRIM('query (10)'!G2484),Cleaning_Rules!$A$5:$A$10,0)),"UNKNOWN"))</f>
        <v>IN_PROGRESS</v>
      </c>
      <c r="M2484" s="38" t="str">
        <f>IF('query (10)'!I2484="","",'query (10)'!I2484)</f>
        <v>Electrical</v>
      </c>
      <c r="N2484" s="38" t="str">
        <f>IF('query (10)'!O2484="","",'query (10)'!O2484)</f>
        <v>Inspection</v>
      </c>
      <c r="O2484" s="38" t="str">
        <f>IF('query (10)'!P2484="","",'query (10)'!P2484)</f>
        <v>Medium</v>
      </c>
      <c r="P2484" s="38" t="str">
        <f>IF('query (10)'!N2484="","",'query (10)'!N2484)</f>
        <v>- Check condition of proximity
- Check condition of reed switch</v>
      </c>
      <c r="Q2484" s="38" t="str">
        <f>TRIM('query (10)'!N2484)</f>
        <v>- Check condition of proximity
- Check condition of reed switch</v>
      </c>
      <c r="R2484" s="38" t="str">
        <f>TRIM(UPPER('query (10)'!R2484))</f>
        <v/>
      </c>
      <c r="S2484" s="38" t="str">
        <f>TRIM(UPPER('query (10)'!S2484))</f>
        <v/>
      </c>
      <c r="T2484" s="38" t="str">
        <f>IF('query (10)'!Q2484="","",TRIM(UPPER('query (10)'!Q2484)))</f>
        <v/>
      </c>
      <c r="U2484" s="38" t="str">
        <f>IF('query (10)'!T2484="","",'query (10)'!T2484)</f>
        <v/>
      </c>
      <c r="V2484" s="39" t="str">
        <f>IF('query (10)'!T2484="","",IFERROR(VALUE('query (10)'!T2484),""))</f>
        <v/>
      </c>
      <c r="W2484" s="40">
        <f>IF('query (10)'!U2484="","",'query (10)'!U2484)</f>
        <v>0</v>
      </c>
      <c r="X2484" s="39">
        <f>IF('query (10)'!V2484="","",'query (10)'!V2484)</f>
        <v>92</v>
      </c>
      <c r="Y2484" s="41">
        <f>IF('query (10)'!W2484="","",'query (10)'!W2484)</f>
        <v>46136</v>
      </c>
      <c r="Z2484" s="41" t="str">
        <f>IF('query (10)'!X2484="","",'query (10)'!X2484)</f>
        <v/>
      </c>
      <c r="AA2484" s="41">
        <f>IF('query (10)'!Y2484="","",'query (10)'!Y2484)</f>
        <v>46136</v>
      </c>
      <c r="AB2484" s="41">
        <f>IF('query (10)'!Z2484="","",'query (10)'!Z2484)</f>
        <v>46227</v>
      </c>
      <c r="AC2484" s="38" t="str">
        <f>IF(OR('query (10)'!AA2484="",COUNTIF(Cleaning_Rules!$A$21:$A$26,TRIM('query (10)'!AA2484))&gt;0),"",TRIM('query (10)'!AA2484))</f>
        <v/>
      </c>
      <c r="AD2484" s="38" t="str">
        <f>IF('query (10)'!AB2484="","",TRIM(IFERROR(_xlfn.TEXTBEFORE('query (10)'!AB2484,"("),'query (10)'!AB2484)))</f>
        <v>เริ่มซ่อมงาน PM แล้ว รับผิดชอบโดย PAHLA SEEDANG</v>
      </c>
      <c r="AE2484" s="38" t="str">
        <f>IFERROR(LOWER(TRIM(_xlfn.TEXTBEFORE(_xlfn.TEXTAFTER('query (10)'!AB2484,"("),")"))),"")</f>
        <v>pahla@nsk.com</v>
      </c>
      <c r="AF2484" s="38" t="str">
        <f>IF('query (10)'!AD2484="","",TRIM('query (10)'!AD2484))</f>
        <v>พงษ์พิทักษ์ ศรไชย</v>
      </c>
      <c r="AG2484" s="38" t="str">
        <f>IF('query (10)'!AE2484="","",TRIM('query (10)'!AE2484))</f>
        <v>อัมรินทร์ รักษาพล</v>
      </c>
      <c r="AH2484" s="38" t="str">
        <f>IF('query (10)'!AF2484="","",IFERROR(VALUE('query (10)'!AF2484),""))</f>
        <v/>
      </c>
      <c r="AI2484" s="38" t="str">
        <f>IF('query (10)'!AG2484="","",TRIM('query (10)'!AG2484))</f>
        <v/>
      </c>
      <c r="AJ2484" s="38" t="str">
        <f>IF('query (10)'!AH2484="","",IFERROR(VALUE('query (10)'!AH2484),""))</f>
        <v/>
      </c>
      <c r="AK2484" s="38" t="str">
        <f>IF('query (10)'!AI2484="","",TRIM('query (10)'!AI2484))</f>
        <v/>
      </c>
      <c r="AL2484" s="42">
        <f t="shared" si="190"/>
        <v>2026</v>
      </c>
      <c r="AM2484" s="42" t="str">
        <f t="shared" si="191"/>
        <v>2026-04</v>
      </c>
      <c r="AN2484" s="42" t="str">
        <f t="shared" ca="1" si="192"/>
        <v>OVERDUE</v>
      </c>
      <c r="AO2484" s="42" t="str">
        <f t="shared" si="193"/>
        <v>GR-528 | INNER RING BORE GRINDING M/C | SB5 | ELECTRICAL CONTROL | Condition-based Maintenance | Electrical | Inspection | Medium | - Check condition of proximity
- Check condition of reed switch | เริ่มซ่อมงาน PM แล้ว รับผิดชอบโดย PAHLA SEEDANG | อัมรินทร์ รักษาพล</v>
      </c>
      <c r="AP2484" s="42" t="str">
        <f>_xlfn.TEXTJOIN("; ",TRUE,IF(COUNTA('query (10)'!A2484:AK2484)&lt;=6,"NEAR_EMPTY_ROW",""),IF($K2484="","MISSING_STATUS",""),IF(AND($K2484="เสร็จสิ้น",$Z2484=""),"DONE_NO_ACTUAL_DATE",""),IF(AND($I2484="Condition-based Maintenance",$AH2484=""),"CBM_NO_MEASUREMENT",""),IF(OR($X2484="",$X2484=0),"INVALID_PERIOD",""),IF(AND($AA2484&lt;&gt;"",$AB2484&lt;&gt;"",$AB2484&lt;$AA2484),"DATE_SEQUENCE_ERROR",""),IF(AND($AB2484&lt;&gt;"",$AB2484&gt;DATE(2030,12,31)),"DATE_OUTLIER",""),IF($C2484="","MISSING_QRCODE",""),IF($J2484="UNKNOWN","UNKNOWN_PM_TYPE",""),IF($L2484="UNKNOWN","UNKNOWN_STATUS",""))</f>
        <v>CBM_NO_MEASUREMENT</v>
      </c>
      <c r="AQ2484" s="42" t="str">
        <f t="shared" si="194"/>
        <v>NO</v>
      </c>
    </row>
    <row r="2485" spans="1:43" x14ac:dyDescent="0.3">
      <c r="A2485" s="38">
        <f>IF('query (10)'!A2485="","",'query (10)'!A2485)</f>
        <v>2741</v>
      </c>
      <c r="B2485" s="38">
        <f>IF('query (10)'!B2485="","",'query (10)'!B2485)</f>
        <v>20644</v>
      </c>
      <c r="C2485" s="38" t="str">
        <f>TRIM(UPPER('query (10)'!M2485))</f>
        <v>CH-964</v>
      </c>
      <c r="D2485" s="38" t="str">
        <f>TRIM(UPPER(IFERROR(_xlfn.TEXTBEFORE('query (10)'!L2485,"("),'query (10)'!L2485)))</f>
        <v>OUTER &amp; INNER EDDY CURRENT TESTER M/C</v>
      </c>
      <c r="E2485" s="38" t="str">
        <f>IFERROR(TRIM(UPPER(_xlfn.TEXTBEFORE(_xlfn.TEXTAFTER('query (10)'!L2485,"("),")"))),"")</f>
        <v/>
      </c>
      <c r="F2485" s="38" t="str">
        <f>TRIM('query (10)'!K2485)</f>
        <v>SB5</v>
      </c>
      <c r="G2485" s="38" t="str">
        <f>IF('query (10)'!J2485="","",'query (10)'!J2485)</f>
        <v>Electrical Control</v>
      </c>
      <c r="H2485" s="38" t="str">
        <f>TRIM(UPPER('query (10)'!J2485))</f>
        <v>ELECTRICAL CONTROL</v>
      </c>
      <c r="I2485" s="38" t="str">
        <f>IF('query (10)'!F2485="","",'query (10)'!F2485)</f>
        <v>Condition-based Maintenance</v>
      </c>
      <c r="J2485" s="38" t="str">
        <f>IF('query (10)'!F2485="","",IFERROR(INDEX(Cleaning_Rules!$B$14:$B$17,MATCH(TRIM('query (10)'!F2485),Cleaning_Rules!$A$14:$A$17,0)),"UNKNOWN"))</f>
        <v>CBM</v>
      </c>
      <c r="K2485" s="38" t="str">
        <f>IF('query (10)'!G2485="","",'query (10)'!G2485)</f>
        <v>กำลังดำเนินการ</v>
      </c>
      <c r="L2485" s="38" t="str">
        <f>IF('query (10)'!G2485="","MISSING",IFERROR(INDEX(Cleaning_Rules!$B$5:$B$10,MATCH(TRIM('query (10)'!G2485),Cleaning_Rules!$A$5:$A$10,0)),"UNKNOWN"))</f>
        <v>IN_PROGRESS</v>
      </c>
      <c r="M2485" s="38" t="str">
        <f>IF('query (10)'!I2485="","",'query (10)'!I2485)</f>
        <v>Electrical</v>
      </c>
      <c r="N2485" s="38" t="str">
        <f>IF('query (10)'!O2485="","",'query (10)'!O2485)</f>
        <v>Cleaning</v>
      </c>
      <c r="O2485" s="38" t="str">
        <f>IF('query (10)'!P2485="","",'query (10)'!P2485)</f>
        <v>Medium</v>
      </c>
      <c r="P2485" s="38" t="str">
        <f>IF('query (10)'!N2485="","",'query (10)'!N2485)</f>
        <v>- Check/ Cleaning VR of ECT</v>
      </c>
      <c r="Q2485" s="38" t="str">
        <f>TRIM('query (10)'!N2485)</f>
        <v>- Check/ Cleaning VR of ECT</v>
      </c>
      <c r="R2485" s="38" t="str">
        <f>TRIM(UPPER('query (10)'!R2485))</f>
        <v/>
      </c>
      <c r="S2485" s="38" t="str">
        <f>TRIM(UPPER('query (10)'!S2485))</f>
        <v/>
      </c>
      <c r="T2485" s="38" t="str">
        <f>IF('query (10)'!Q2485="","",TRIM(UPPER('query (10)'!Q2485)))</f>
        <v/>
      </c>
      <c r="U2485" s="38" t="str">
        <f>IF('query (10)'!T2485="","",'query (10)'!T2485)</f>
        <v/>
      </c>
      <c r="V2485" s="39" t="str">
        <f>IF('query (10)'!T2485="","",IFERROR(VALUE('query (10)'!T2485),""))</f>
        <v/>
      </c>
      <c r="W2485" s="40">
        <f>IF('query (10)'!U2485="","",'query (10)'!U2485)</f>
        <v>0</v>
      </c>
      <c r="X2485" s="39">
        <f>IF('query (10)'!V2485="","",'query (10)'!V2485)</f>
        <v>92</v>
      </c>
      <c r="Y2485" s="41">
        <f>IF('query (10)'!W2485="","",'query (10)'!W2485)</f>
        <v>46136</v>
      </c>
      <c r="Z2485" s="41" t="str">
        <f>IF('query (10)'!X2485="","",'query (10)'!X2485)</f>
        <v/>
      </c>
      <c r="AA2485" s="41">
        <f>IF('query (10)'!Y2485="","",'query (10)'!Y2485)</f>
        <v>46136</v>
      </c>
      <c r="AB2485" s="41">
        <f>IF('query (10)'!Z2485="","",'query (10)'!Z2485)</f>
        <v>46227</v>
      </c>
      <c r="AC2485" s="38" t="str">
        <f>IF(OR('query (10)'!AA2485="",COUNTIF(Cleaning_Rules!$A$21:$A$26,TRIM('query (10)'!AA2485))&gt;0),"",TRIM('query (10)'!AA2485))</f>
        <v/>
      </c>
      <c r="AD2485" s="38" t="str">
        <f>IF('query (10)'!AB2485="","",TRIM(IFERROR(_xlfn.TEXTBEFORE('query (10)'!AB2485,"("),'query (10)'!AB2485)))</f>
        <v>เริ่มซ่อมงาน PM แล้ว รับผิดชอบโดย PAHLA SEEDANG</v>
      </c>
      <c r="AE2485" s="38" t="str">
        <f>IFERROR(LOWER(TRIM(_xlfn.TEXTBEFORE(_xlfn.TEXTAFTER('query (10)'!AB2485,"("),")"))),"")</f>
        <v>pahla@nsk.com</v>
      </c>
      <c r="AF2485" s="38" t="str">
        <f>IF('query (10)'!AD2485="","",TRIM('query (10)'!AD2485))</f>
        <v>พงษ์พิทักษ์ ศรไชย</v>
      </c>
      <c r="AG2485" s="38" t="str">
        <f>IF('query (10)'!AE2485="","",TRIM('query (10)'!AE2485))</f>
        <v>อัมรินทร์ รักษาพล</v>
      </c>
      <c r="AH2485" s="38" t="str">
        <f>IF('query (10)'!AF2485="","",IFERROR(VALUE('query (10)'!AF2485),""))</f>
        <v/>
      </c>
      <c r="AI2485" s="38" t="str">
        <f>IF('query (10)'!AG2485="","",TRIM('query (10)'!AG2485))</f>
        <v/>
      </c>
      <c r="AJ2485" s="38" t="str">
        <f>IF('query (10)'!AH2485="","",IFERROR(VALUE('query (10)'!AH2485),""))</f>
        <v/>
      </c>
      <c r="AK2485" s="38" t="str">
        <f>IF('query (10)'!AI2485="","",TRIM('query (10)'!AI2485))</f>
        <v/>
      </c>
      <c r="AL2485" s="42">
        <f t="shared" si="190"/>
        <v>2026</v>
      </c>
      <c r="AM2485" s="42" t="str">
        <f t="shared" si="191"/>
        <v>2026-04</v>
      </c>
      <c r="AN2485" s="42" t="str">
        <f t="shared" ca="1" si="192"/>
        <v>OVERDUE</v>
      </c>
      <c r="AO2485" s="42" t="str">
        <f t="shared" si="193"/>
        <v>CH-964 | OUTER &amp; INNER EDDY CURRENT TESTER M/C | SB5 | ELECTRICAL CONTROL | Condition-based Maintenance | Electrical | Cleaning | Medium | - Check/ Cleaning VR of ECT | เริ่มซ่อมงาน PM แล้ว รับผิดชอบโดย PAHLA SEEDANG | อัมรินทร์ รักษาพล</v>
      </c>
      <c r="AP2485" s="42" t="str">
        <f>_xlfn.TEXTJOIN("; ",TRUE,IF(COUNTA('query (10)'!A2485:AK2485)&lt;=6,"NEAR_EMPTY_ROW",""),IF($K2485="","MISSING_STATUS",""),IF(AND($K2485="เสร็จสิ้น",$Z2485=""),"DONE_NO_ACTUAL_DATE",""),IF(AND($I2485="Condition-based Maintenance",$AH2485=""),"CBM_NO_MEASUREMENT",""),IF(OR($X2485="",$X2485=0),"INVALID_PERIOD",""),IF(AND($AA2485&lt;&gt;"",$AB2485&lt;&gt;"",$AB2485&lt;$AA2485),"DATE_SEQUENCE_ERROR",""),IF(AND($AB2485&lt;&gt;"",$AB2485&gt;DATE(2030,12,31)),"DATE_OUTLIER",""),IF($C2485="","MISSING_QRCODE",""),IF($J2485="UNKNOWN","UNKNOWN_PM_TYPE",""),IF($L2485="UNKNOWN","UNKNOWN_STATUS",""))</f>
        <v>CBM_NO_MEASUREMENT</v>
      </c>
      <c r="AQ2485" s="42" t="str">
        <f t="shared" si="194"/>
        <v>NO</v>
      </c>
    </row>
    <row r="2486" spans="1:43" x14ac:dyDescent="0.3">
      <c r="A2486" s="38">
        <f>IF('query (10)'!A2486="","",'query (10)'!A2486)</f>
        <v>2742</v>
      </c>
      <c r="B2486" s="38">
        <f>IF('query (10)'!B2486="","",'query (10)'!B2486)</f>
        <v>20645</v>
      </c>
      <c r="C2486" s="38" t="str">
        <f>TRIM(UPPER('query (10)'!M2486))</f>
        <v>MA-907</v>
      </c>
      <c r="D2486" s="38" t="str">
        <f>TRIM(UPPER(IFERROR(_xlfn.TEXTBEFORE('query (10)'!L2486,"("),'query (10)'!L2486)))</f>
        <v>LASER MARKER</v>
      </c>
      <c r="E2486" s="38" t="str">
        <f>IFERROR(TRIM(UPPER(_xlfn.TEXTBEFORE(_xlfn.TEXTAFTER('query (10)'!L2486,"("),")"))),"")</f>
        <v/>
      </c>
      <c r="F2486" s="38" t="str">
        <f>TRIM('query (10)'!K2486)</f>
        <v>SB5</v>
      </c>
      <c r="G2486" s="38" t="str">
        <f>IF('query (10)'!J2486="","",'query (10)'!J2486)</f>
        <v>Electrical Control</v>
      </c>
      <c r="H2486" s="38" t="str">
        <f>TRIM(UPPER('query (10)'!J2486))</f>
        <v>ELECTRICAL CONTROL</v>
      </c>
      <c r="I2486" s="38" t="str">
        <f>IF('query (10)'!F2486="","",'query (10)'!F2486)</f>
        <v>Condition-based Maintenance</v>
      </c>
      <c r="J2486" s="38" t="str">
        <f>IF('query (10)'!F2486="","",IFERROR(INDEX(Cleaning_Rules!$B$14:$B$17,MATCH(TRIM('query (10)'!F2486),Cleaning_Rules!$A$14:$A$17,0)),"UNKNOWN"))</f>
        <v>CBM</v>
      </c>
      <c r="K2486" s="38" t="str">
        <f>IF('query (10)'!G2486="","",'query (10)'!G2486)</f>
        <v>กำลังดำเนินการ</v>
      </c>
      <c r="L2486" s="38" t="str">
        <f>IF('query (10)'!G2486="","MISSING",IFERROR(INDEX(Cleaning_Rules!$B$5:$B$10,MATCH(TRIM('query (10)'!G2486),Cleaning_Rules!$A$5:$A$10,0)),"UNKNOWN"))</f>
        <v>IN_PROGRESS</v>
      </c>
      <c r="M2486" s="38" t="str">
        <f>IF('query (10)'!I2486="","",'query (10)'!I2486)</f>
        <v>Electrical</v>
      </c>
      <c r="N2486" s="38" t="str">
        <f>IF('query (10)'!O2486="","",'query (10)'!O2486)</f>
        <v>Part Change</v>
      </c>
      <c r="O2486" s="38" t="str">
        <f>IF('query (10)'!P2486="","",'query (10)'!P2486)</f>
        <v>Medium</v>
      </c>
      <c r="P2486" s="38" t="str">
        <f>IF('query (10)'!N2486="","",'query (10)'!N2486)</f>
        <v>- Change dust filter of Apiste
- Check condition of laser</v>
      </c>
      <c r="Q2486" s="38" t="str">
        <f>TRIM('query (10)'!N2486)</f>
        <v>- Change dust filter of Apiste
- Check condition of laser</v>
      </c>
      <c r="R2486" s="38" t="str">
        <f>TRIM(UPPER('query (10)'!R2486))</f>
        <v>POWER SUPPLY</v>
      </c>
      <c r="S2486" s="38" t="str">
        <f>TRIM(UPPER('query (10)'!S2486))</f>
        <v>S8FS-G05024CD</v>
      </c>
      <c r="T2486" s="38" t="str">
        <f>IF('query (10)'!Q2486="","",TRIM(UPPER('query (10)'!Q2486)))</f>
        <v/>
      </c>
      <c r="U2486" s="38" t="str">
        <f>IF('query (10)'!T2486="","",'query (10)'!T2486)</f>
        <v/>
      </c>
      <c r="V2486" s="39" t="str">
        <f>IF('query (10)'!T2486="","",IFERROR(VALUE('query (10)'!T2486),""))</f>
        <v/>
      </c>
      <c r="W2486" s="40">
        <f>IF('query (10)'!U2486="","",'query (10)'!U2486)</f>
        <v>0</v>
      </c>
      <c r="X2486" s="39">
        <f>IF('query (10)'!V2486="","",'query (10)'!V2486)</f>
        <v>31</v>
      </c>
      <c r="Y2486" s="41">
        <f>IF('query (10)'!W2486="","",'query (10)'!W2486)</f>
        <v>46136</v>
      </c>
      <c r="Z2486" s="41" t="str">
        <f>IF('query (10)'!X2486="","",'query (10)'!X2486)</f>
        <v/>
      </c>
      <c r="AA2486" s="41">
        <f>IF('query (10)'!Y2486="","",'query (10)'!Y2486)</f>
        <v>46136</v>
      </c>
      <c r="AB2486" s="41">
        <f>IF('query (10)'!Z2486="","",'query (10)'!Z2486)</f>
        <v>46166</v>
      </c>
      <c r="AC2486" s="38" t="str">
        <f>IF(OR('query (10)'!AA2486="",COUNTIF(Cleaning_Rules!$A$21:$A$26,TRIM('query (10)'!AA2486))&gt;0),"",TRIM('query (10)'!AA2486))</f>
        <v/>
      </c>
      <c r="AD2486" s="38" t="str">
        <f>IF('query (10)'!AB2486="","",TRIM(IFERROR(_xlfn.TEXTBEFORE('query (10)'!AB2486,"("),'query (10)'!AB2486)))</f>
        <v>เริ่มซ่อมงาน PM แล้ว รับผิดชอบโดย NATDANAI JUTHATHEP</v>
      </c>
      <c r="AE2486" s="38" t="str">
        <f>IFERROR(LOWER(TRIM(_xlfn.TEXTBEFORE(_xlfn.TEXTAFTER('query (10)'!AB2486,"("),")"))),"")</f>
        <v>juthathep-n-4697@nsk.com</v>
      </c>
      <c r="AF2486" s="38" t="str">
        <f>IF('query (10)'!AD2486="","",TRIM('query (10)'!AD2486))</f>
        <v>พงษ์พิทักษ์ ศรไชย</v>
      </c>
      <c r="AG2486" s="38" t="str">
        <f>IF('query (10)'!AE2486="","",TRIM('query (10)'!AE2486))</f>
        <v>ณัฐดนัย จุฑาเทพ</v>
      </c>
      <c r="AH2486" s="38" t="str">
        <f>IF('query (10)'!AF2486="","",IFERROR(VALUE('query (10)'!AF2486),""))</f>
        <v/>
      </c>
      <c r="AI2486" s="38" t="str">
        <f>IF('query (10)'!AG2486="","",TRIM('query (10)'!AG2486))</f>
        <v/>
      </c>
      <c r="AJ2486" s="38" t="str">
        <f>IF('query (10)'!AH2486="","",IFERROR(VALUE('query (10)'!AH2486),""))</f>
        <v/>
      </c>
      <c r="AK2486" s="38" t="str">
        <f>IF('query (10)'!AI2486="","",TRIM('query (10)'!AI2486))</f>
        <v/>
      </c>
      <c r="AL2486" s="42">
        <f t="shared" si="190"/>
        <v>2026</v>
      </c>
      <c r="AM2486" s="42" t="str">
        <f t="shared" si="191"/>
        <v>2026-04</v>
      </c>
      <c r="AN2486" s="42" t="str">
        <f t="shared" ca="1" si="192"/>
        <v>OVERDUE</v>
      </c>
      <c r="AO2486" s="42" t="str">
        <f t="shared" si="193"/>
        <v>MA-907 | LASER MARKER | SB5 | ELECTRICAL CONTROL | Condition-based Maintenance | Electrical | Part Change | Medium | - Change dust filter of Apiste
- Check condition of laser | POWER SUPPLY | S8FS-G05024CD | เริ่มซ่อมงาน PM แล้ว รับผิดชอบโดย NATDANAI JUTHATHEP | ณัฐดนัย จุฑาเทพ</v>
      </c>
      <c r="AP2486" s="42" t="str">
        <f>_xlfn.TEXTJOIN("; ",TRUE,IF(COUNTA('query (10)'!A2486:AK2486)&lt;=6,"NEAR_EMPTY_ROW",""),IF($K2486="","MISSING_STATUS",""),IF(AND($K2486="เสร็จสิ้น",$Z2486=""),"DONE_NO_ACTUAL_DATE",""),IF(AND($I2486="Condition-based Maintenance",$AH2486=""),"CBM_NO_MEASUREMENT",""),IF(OR($X2486="",$X2486=0),"INVALID_PERIOD",""),IF(AND($AA2486&lt;&gt;"",$AB2486&lt;&gt;"",$AB2486&lt;$AA2486),"DATE_SEQUENCE_ERROR",""),IF(AND($AB2486&lt;&gt;"",$AB2486&gt;DATE(2030,12,31)),"DATE_OUTLIER",""),IF($C2486="","MISSING_QRCODE",""),IF($J2486="UNKNOWN","UNKNOWN_PM_TYPE",""),IF($L2486="UNKNOWN","UNKNOWN_STATUS",""))</f>
        <v>CBM_NO_MEASUREMENT</v>
      </c>
      <c r="AQ2486" s="42" t="str">
        <f t="shared" si="194"/>
        <v>NO</v>
      </c>
    </row>
    <row r="2487" spans="1:43" x14ac:dyDescent="0.3">
      <c r="A2487" s="38">
        <f>IF('query (10)'!A2487="","",'query (10)'!A2487)</f>
        <v>2743</v>
      </c>
      <c r="B2487" s="38">
        <f>IF('query (10)'!B2487="","",'query (10)'!B2487)</f>
        <v>20647</v>
      </c>
      <c r="C2487" s="38" t="str">
        <f>TRIM(UPPER('query (10)'!M2487))</f>
        <v>AS-987</v>
      </c>
      <c r="D2487" s="38" t="str">
        <f>TRIM(UPPER(IFERROR(_xlfn.TEXTBEFORE('query (10)'!L2487,"("),'query (10)'!L2487)))</f>
        <v>MATCHING &amp; BALL FILLING M/C</v>
      </c>
      <c r="E2487" s="38" t="str">
        <f>IFERROR(TRIM(UPPER(_xlfn.TEXTBEFORE(_xlfn.TEXTAFTER('query (10)'!L2487,"("),")"))),"")</f>
        <v/>
      </c>
      <c r="F2487" s="38" t="str">
        <f>TRIM('query (10)'!K2487)</f>
        <v>SB5</v>
      </c>
      <c r="G2487" s="38" t="str">
        <f>IF('query (10)'!J2487="","",'query (10)'!J2487)</f>
        <v>Electrical Control</v>
      </c>
      <c r="H2487" s="38" t="str">
        <f>TRIM(UPPER('query (10)'!J2487))</f>
        <v>ELECTRICAL CONTROL</v>
      </c>
      <c r="I2487" s="38" t="str">
        <f>IF('query (10)'!F2487="","",'query (10)'!F2487)</f>
        <v>Condition-based Maintenance</v>
      </c>
      <c r="J2487" s="38" t="str">
        <f>IF('query (10)'!F2487="","",IFERROR(INDEX(Cleaning_Rules!$B$14:$B$17,MATCH(TRIM('query (10)'!F2487),Cleaning_Rules!$A$14:$A$17,0)),"UNKNOWN"))</f>
        <v>CBM</v>
      </c>
      <c r="K2487" s="38" t="str">
        <f>IF('query (10)'!G2487="","",'query (10)'!G2487)</f>
        <v>เสร็จสิ้น</v>
      </c>
      <c r="L2487" s="38" t="str">
        <f>IF('query (10)'!G2487="","MISSING",IFERROR(INDEX(Cleaning_Rules!$B$5:$B$10,MATCH(TRIM('query (10)'!G2487),Cleaning_Rules!$A$5:$A$10,0)),"UNKNOWN"))</f>
        <v>COMPLETED</v>
      </c>
      <c r="M2487" s="38" t="str">
        <f>IF('query (10)'!I2487="","",'query (10)'!I2487)</f>
        <v>Electrical</v>
      </c>
      <c r="N2487" s="38" t="str">
        <f>IF('query (10)'!O2487="","",'query (10)'!O2487)</f>
        <v>Inspection</v>
      </c>
      <c r="O2487" s="38" t="str">
        <f>IF('query (10)'!P2487="","",'query (10)'!P2487)</f>
        <v>Medium</v>
      </c>
      <c r="P2487" s="38" t="str">
        <f>IF('query (10)'!N2487="","",'query (10)'!N2487)</f>
        <v>- Check/ Change condition of reed switch
- Check/ Change condition of proximity</v>
      </c>
      <c r="Q2487" s="38" t="str">
        <f>TRIM('query (10)'!N2487)</f>
        <v>- Check/ Change condition of reed switch
- Check/ Change condition of proximity</v>
      </c>
      <c r="R2487" s="38" t="str">
        <f>TRIM(UPPER('query (10)'!R2487))</f>
        <v/>
      </c>
      <c r="S2487" s="38" t="str">
        <f>TRIM(UPPER('query (10)'!S2487))</f>
        <v/>
      </c>
      <c r="T2487" s="38" t="str">
        <f>IF('query (10)'!Q2487="","",TRIM(UPPER('query (10)'!Q2487)))</f>
        <v/>
      </c>
      <c r="U2487" s="38" t="str">
        <f>IF('query (10)'!T2487="","",'query (10)'!T2487)</f>
        <v/>
      </c>
      <c r="V2487" s="39" t="str">
        <f>IF('query (10)'!T2487="","",IFERROR(VALUE('query (10)'!T2487),""))</f>
        <v/>
      </c>
      <c r="W2487" s="40">
        <f>IF('query (10)'!U2487="","",'query (10)'!U2487)</f>
        <v>0</v>
      </c>
      <c r="X2487" s="39">
        <f>IF('query (10)'!V2487="","",'query (10)'!V2487)</f>
        <v>92</v>
      </c>
      <c r="Y2487" s="41">
        <f>IF('query (10)'!W2487="","",'query (10)'!W2487)</f>
        <v>46136</v>
      </c>
      <c r="Z2487" s="41">
        <f>IF('query (10)'!X2487="","",'query (10)'!X2487)</f>
        <v>46154</v>
      </c>
      <c r="AA2487" s="41">
        <f>IF('query (10)'!Y2487="","",'query (10)'!Y2487)</f>
        <v>46154</v>
      </c>
      <c r="AB2487" s="41">
        <f>IF('query (10)'!Z2487="","",'query (10)'!Z2487)</f>
        <v>46246</v>
      </c>
      <c r="AC2487" s="38" t="str">
        <f>IF(OR('query (10)'!AA2487="",COUNTIF(Cleaning_Rules!$A$21:$A$26,TRIM('query (10)'!AA2487))&gt;0),"",TRIM('query (10)'!AA2487))</f>
        <v/>
      </c>
      <c r="AD2487" s="38" t="str">
        <f>IF('query (10)'!AB2487="","",TRIM(IFERROR(_xlfn.TEXTBEFORE('query (10)'!AB2487,"("),'query (10)'!AB2487)))</f>
        <v>เริ่มซ่อมงาน PM แล้ว รับผิดชอบโดย PONGPITAK SONCHAI</v>
      </c>
      <c r="AE2487" s="38" t="str">
        <f>IFERROR(LOWER(TRIM(_xlfn.TEXTBEFORE(_xlfn.TEXTAFTER('query (10)'!AB2487,"("),")"))),"")</f>
        <v>sonchai-p-6240@nsk.com</v>
      </c>
      <c r="AF2487" s="38" t="str">
        <f>IF('query (10)'!AD2487="","",TRIM('query (10)'!AD2487))</f>
        <v>พงษ์พิทักษ์ ศรไชย</v>
      </c>
      <c r="AG2487" s="38" t="str">
        <f>IF('query (10)'!AE2487="","",TRIM('query (10)'!AE2487))</f>
        <v>พงษ์พิทักษ์ ศรไชย</v>
      </c>
      <c r="AH2487" s="38" t="str">
        <f>IF('query (10)'!AF2487="","",IFERROR(VALUE('query (10)'!AF2487),""))</f>
        <v/>
      </c>
      <c r="AI2487" s="38" t="str">
        <f>IF('query (10)'!AG2487="","",TRIM('query (10)'!AG2487))</f>
        <v/>
      </c>
      <c r="AJ2487" s="38" t="str">
        <f>IF('query (10)'!AH2487="","",IFERROR(VALUE('query (10)'!AH2487),""))</f>
        <v/>
      </c>
      <c r="AK2487" s="38" t="str">
        <f>IF('query (10)'!AI2487="","",TRIM('query (10)'!AI2487))</f>
        <v/>
      </c>
      <c r="AL2487" s="42">
        <f t="shared" si="190"/>
        <v>2026</v>
      </c>
      <c r="AM2487" s="42" t="str">
        <f t="shared" si="191"/>
        <v>2026-04</v>
      </c>
      <c r="AN2487" s="42" t="str">
        <f t="shared" ca="1" si="192"/>
        <v/>
      </c>
      <c r="AO2487" s="42" t="str">
        <f t="shared" si="193"/>
        <v>AS-987 | MATCHING &amp; BALL FILLING M/C | SB5 | ELECTRICAL CONTROL | Condition-based Maintenance | Electrical | Inspection | Medium | - Check/ Change condition of reed switch
- Check/ Change condition of proximity | เริ่มซ่อมงาน PM แล้ว รับผิดชอบโดย PONGPITAK SONCHAI | พงษ์พิทักษ์ ศรไชย</v>
      </c>
      <c r="AP2487" s="42" t="str">
        <f>_xlfn.TEXTJOIN("; ",TRUE,IF(COUNTA('query (10)'!A2487:AK2487)&lt;=6,"NEAR_EMPTY_ROW",""),IF($K2487="","MISSING_STATUS",""),IF(AND($K2487="เสร็จสิ้น",$Z2487=""),"DONE_NO_ACTUAL_DATE",""),IF(AND($I2487="Condition-based Maintenance",$AH2487=""),"CBM_NO_MEASUREMENT",""),IF(OR($X2487="",$X2487=0),"INVALID_PERIOD",""),IF(AND($AA2487&lt;&gt;"",$AB2487&lt;&gt;"",$AB2487&lt;$AA2487),"DATE_SEQUENCE_ERROR",""),IF(AND($AB2487&lt;&gt;"",$AB2487&gt;DATE(2030,12,31)),"DATE_OUTLIER",""),IF($C2487="","MISSING_QRCODE",""),IF($J2487="UNKNOWN","UNKNOWN_PM_TYPE",""),IF($L2487="UNKNOWN","UNKNOWN_STATUS",""))</f>
        <v>CBM_NO_MEASUREMENT</v>
      </c>
      <c r="AQ2487" s="42" t="str">
        <f t="shared" si="194"/>
        <v>NO</v>
      </c>
    </row>
    <row r="2488" spans="1:43" x14ac:dyDescent="0.3">
      <c r="A2488" s="38">
        <f>IF('query (10)'!A2488="","",'query (10)'!A2488)</f>
        <v>2744</v>
      </c>
      <c r="B2488" s="38">
        <f>IF('query (10)'!B2488="","",'query (10)'!B2488)</f>
        <v>20648</v>
      </c>
      <c r="C2488" s="38" t="str">
        <f>TRIM(UPPER('query (10)'!M2488))</f>
        <v>CH-981</v>
      </c>
      <c r="D2488" s="38" t="str">
        <f>TRIM(UPPER(IFERROR(_xlfn.TEXTBEFORE('query (10)'!L2488,"("),'query (10)'!L2488)))</f>
        <v>DIMENSION &amp; ROTARY M/C</v>
      </c>
      <c r="E2488" s="38" t="str">
        <f>IFERROR(TRIM(UPPER(_xlfn.TEXTBEFORE(_xlfn.TEXTAFTER('query (10)'!L2488,"("),")"))),"")</f>
        <v/>
      </c>
      <c r="F2488" s="38" t="str">
        <f>TRIM('query (10)'!K2488)</f>
        <v>SB5</v>
      </c>
      <c r="G2488" s="38" t="str">
        <f>IF('query (10)'!J2488="","",'query (10)'!J2488)</f>
        <v>Electrical Control</v>
      </c>
      <c r="H2488" s="38" t="str">
        <f>TRIM(UPPER('query (10)'!J2488))</f>
        <v>ELECTRICAL CONTROL</v>
      </c>
      <c r="I2488" s="38" t="str">
        <f>IF('query (10)'!F2488="","",'query (10)'!F2488)</f>
        <v>Condition-based Maintenance</v>
      </c>
      <c r="J2488" s="38" t="str">
        <f>IF('query (10)'!F2488="","",IFERROR(INDEX(Cleaning_Rules!$B$14:$B$17,MATCH(TRIM('query (10)'!F2488),Cleaning_Rules!$A$14:$A$17,0)),"UNKNOWN"))</f>
        <v>CBM</v>
      </c>
      <c r="K2488" s="38" t="str">
        <f>IF('query (10)'!G2488="","",'query (10)'!G2488)</f>
        <v>เสร็จสิ้น</v>
      </c>
      <c r="L2488" s="38" t="str">
        <f>IF('query (10)'!G2488="","MISSING",IFERROR(INDEX(Cleaning_Rules!$B$5:$B$10,MATCH(TRIM('query (10)'!G2488),Cleaning_Rules!$A$5:$A$10,0)),"UNKNOWN"))</f>
        <v>COMPLETED</v>
      </c>
      <c r="M2488" s="38" t="str">
        <f>IF('query (10)'!I2488="","",'query (10)'!I2488)</f>
        <v>Electrical</v>
      </c>
      <c r="N2488" s="38" t="str">
        <f>IF('query (10)'!O2488="","",'query (10)'!O2488)</f>
        <v>Inspection</v>
      </c>
      <c r="O2488" s="38" t="str">
        <f>IF('query (10)'!P2488="","",'query (10)'!P2488)</f>
        <v>Medium</v>
      </c>
      <c r="P2488" s="38" t="str">
        <f>IF('query (10)'!N2488="","",'query (10)'!N2488)</f>
        <v>- Check/ Change condition of reed switch
- Check/ Change condition of Fiber sensor</v>
      </c>
      <c r="Q2488" s="38" t="str">
        <f>TRIM('query (10)'!N2488)</f>
        <v>- Check/ Change condition of reed switch
- Check/ Change condition of Fiber sensor</v>
      </c>
      <c r="R2488" s="38" t="str">
        <f>TRIM(UPPER('query (10)'!R2488))</f>
        <v/>
      </c>
      <c r="S2488" s="38" t="str">
        <f>TRIM(UPPER('query (10)'!S2488))</f>
        <v/>
      </c>
      <c r="T2488" s="38" t="str">
        <f>IF('query (10)'!Q2488="","",TRIM(UPPER('query (10)'!Q2488)))</f>
        <v/>
      </c>
      <c r="U2488" s="38" t="str">
        <f>IF('query (10)'!T2488="","",'query (10)'!T2488)</f>
        <v/>
      </c>
      <c r="V2488" s="39" t="str">
        <f>IF('query (10)'!T2488="","",IFERROR(VALUE('query (10)'!T2488),""))</f>
        <v/>
      </c>
      <c r="W2488" s="40">
        <f>IF('query (10)'!U2488="","",'query (10)'!U2488)</f>
        <v>0</v>
      </c>
      <c r="X2488" s="39">
        <f>IF('query (10)'!V2488="","",'query (10)'!V2488)</f>
        <v>92</v>
      </c>
      <c r="Y2488" s="41">
        <f>IF('query (10)'!W2488="","",'query (10)'!W2488)</f>
        <v>46136</v>
      </c>
      <c r="Z2488" s="41">
        <f>IF('query (10)'!X2488="","",'query (10)'!X2488)</f>
        <v>46154</v>
      </c>
      <c r="AA2488" s="41">
        <f>IF('query (10)'!Y2488="","",'query (10)'!Y2488)</f>
        <v>46154</v>
      </c>
      <c r="AB2488" s="41">
        <f>IF('query (10)'!Z2488="","",'query (10)'!Z2488)</f>
        <v>46246</v>
      </c>
      <c r="AC2488" s="38" t="str">
        <f>IF(OR('query (10)'!AA2488="",COUNTIF(Cleaning_Rules!$A$21:$A$26,TRIM('query (10)'!AA2488))&gt;0),"",TRIM('query (10)'!AA2488))</f>
        <v/>
      </c>
      <c r="AD2488" s="38" t="str">
        <f>IF('query (10)'!AB2488="","",TRIM(IFERROR(_xlfn.TEXTBEFORE('query (10)'!AB2488,"("),'query (10)'!AB2488)))</f>
        <v>เริ่มซ่อมงาน PM แล้ว รับผิดชอบโดย PONGPITAK SONCHAI</v>
      </c>
      <c r="AE2488" s="38" t="str">
        <f>IFERROR(LOWER(TRIM(_xlfn.TEXTBEFORE(_xlfn.TEXTAFTER('query (10)'!AB2488,"("),")"))),"")</f>
        <v>sonchai-p-6240@nsk.com</v>
      </c>
      <c r="AF2488" s="38" t="str">
        <f>IF('query (10)'!AD2488="","",TRIM('query (10)'!AD2488))</f>
        <v>พงษ์พิทักษ์ ศรไชย</v>
      </c>
      <c r="AG2488" s="38" t="str">
        <f>IF('query (10)'!AE2488="","",TRIM('query (10)'!AE2488))</f>
        <v>พงษ์พิทักษ์ ศรไชย</v>
      </c>
      <c r="AH2488" s="38" t="str">
        <f>IF('query (10)'!AF2488="","",IFERROR(VALUE('query (10)'!AF2488),""))</f>
        <v/>
      </c>
      <c r="AI2488" s="38" t="str">
        <f>IF('query (10)'!AG2488="","",TRIM('query (10)'!AG2488))</f>
        <v/>
      </c>
      <c r="AJ2488" s="38" t="str">
        <f>IF('query (10)'!AH2488="","",IFERROR(VALUE('query (10)'!AH2488),""))</f>
        <v/>
      </c>
      <c r="AK2488" s="38" t="str">
        <f>IF('query (10)'!AI2488="","",TRIM('query (10)'!AI2488))</f>
        <v/>
      </c>
      <c r="AL2488" s="42">
        <f t="shared" si="190"/>
        <v>2026</v>
      </c>
      <c r="AM2488" s="42" t="str">
        <f t="shared" si="191"/>
        <v>2026-04</v>
      </c>
      <c r="AN2488" s="42" t="str">
        <f t="shared" ca="1" si="192"/>
        <v/>
      </c>
      <c r="AO2488" s="42" t="str">
        <f t="shared" si="193"/>
        <v>CH-981 | DIMENSION &amp; ROTARY M/C | SB5 | ELECTRICAL CONTROL | Condition-based Maintenance | Electrical | Inspection | Medium | - Check/ Change condition of reed switch
- Check/ Change condition of Fiber sensor | เริ่มซ่อมงาน PM แล้ว รับผิดชอบโดย PONGPITAK SONCHAI | พงษ์พิทักษ์ ศรไชย</v>
      </c>
      <c r="AP2488" s="42" t="str">
        <f>_xlfn.TEXTJOIN("; ",TRUE,IF(COUNTA('query (10)'!A2488:AK2488)&lt;=6,"NEAR_EMPTY_ROW",""),IF($K2488="","MISSING_STATUS",""),IF(AND($K2488="เสร็จสิ้น",$Z2488=""),"DONE_NO_ACTUAL_DATE",""),IF(AND($I2488="Condition-based Maintenance",$AH2488=""),"CBM_NO_MEASUREMENT",""),IF(OR($X2488="",$X2488=0),"INVALID_PERIOD",""),IF(AND($AA2488&lt;&gt;"",$AB2488&lt;&gt;"",$AB2488&lt;$AA2488),"DATE_SEQUENCE_ERROR",""),IF(AND($AB2488&lt;&gt;"",$AB2488&gt;DATE(2030,12,31)),"DATE_OUTLIER",""),IF($C2488="","MISSING_QRCODE",""),IF($J2488="UNKNOWN","UNKNOWN_PM_TYPE",""),IF($L2488="UNKNOWN","UNKNOWN_STATUS",""))</f>
        <v>CBM_NO_MEASUREMENT</v>
      </c>
      <c r="AQ2488" s="42" t="str">
        <f t="shared" si="194"/>
        <v>NO</v>
      </c>
    </row>
    <row r="2489" spans="1:43" x14ac:dyDescent="0.3">
      <c r="A2489" s="38">
        <f>IF('query (10)'!A2489="","",'query (10)'!A2489)</f>
        <v>2745</v>
      </c>
      <c r="B2489" s="38">
        <f>IF('query (10)'!B2489="","",'query (10)'!B2489)</f>
        <v>20646</v>
      </c>
      <c r="C2489" s="38" t="str">
        <f>TRIM(UPPER('query (10)'!M2489))</f>
        <v>WA-982</v>
      </c>
      <c r="D2489" s="38" t="str">
        <f>TRIM(UPPER(IFERROR(_xlfn.TEXTBEFORE('query (10)'!L2489,"("),'query (10)'!L2489)))</f>
        <v>FINISH WASHING M/C</v>
      </c>
      <c r="E2489" s="38" t="str">
        <f>IFERROR(TRIM(UPPER(_xlfn.TEXTBEFORE(_xlfn.TEXTAFTER('query (10)'!L2489,"("),")"))),"")</f>
        <v/>
      </c>
      <c r="F2489" s="38" t="str">
        <f>TRIM('query (10)'!K2489)</f>
        <v>SB5</v>
      </c>
      <c r="G2489" s="38" t="str">
        <f>IF('query (10)'!J2489="","",'query (10)'!J2489)</f>
        <v>Electrical Control</v>
      </c>
      <c r="H2489" s="38" t="str">
        <f>TRIM(UPPER('query (10)'!J2489))</f>
        <v>ELECTRICAL CONTROL</v>
      </c>
      <c r="I2489" s="38" t="str">
        <f>IF('query (10)'!F2489="","",'query (10)'!F2489)</f>
        <v>Condition-based Maintenance</v>
      </c>
      <c r="J2489" s="38" t="str">
        <f>IF('query (10)'!F2489="","",IFERROR(INDEX(Cleaning_Rules!$B$14:$B$17,MATCH(TRIM('query (10)'!F2489),Cleaning_Rules!$A$14:$A$17,0)),"UNKNOWN"))</f>
        <v>CBM</v>
      </c>
      <c r="K2489" s="38" t="str">
        <f>IF('query (10)'!G2489="","",'query (10)'!G2489)</f>
        <v>กำลังดำเนินการ</v>
      </c>
      <c r="L2489" s="38" t="str">
        <f>IF('query (10)'!G2489="","MISSING",IFERROR(INDEX(Cleaning_Rules!$B$5:$B$10,MATCH(TRIM('query (10)'!G2489),Cleaning_Rules!$A$5:$A$10,0)),"UNKNOWN"))</f>
        <v>IN_PROGRESS</v>
      </c>
      <c r="M2489" s="38" t="str">
        <f>IF('query (10)'!I2489="","",'query (10)'!I2489)</f>
        <v>Electrical</v>
      </c>
      <c r="N2489" s="38" t="str">
        <f>IF('query (10)'!O2489="","",'query (10)'!O2489)</f>
        <v>Inspection</v>
      </c>
      <c r="O2489" s="38" t="str">
        <f>IF('query (10)'!P2489="","",'query (10)'!P2489)</f>
        <v>Medium</v>
      </c>
      <c r="P2489" s="38" t="str">
        <f>IF('query (10)'!N2489="","",'query (10)'!N2489)</f>
        <v xml:space="preserve">- Check/ Change condition of photo sensor
</v>
      </c>
      <c r="Q2489" s="38" t="str">
        <f>TRIM('query (10)'!N2489)</f>
        <v xml:space="preserve">- Check/ Change condition of photo sensor
</v>
      </c>
      <c r="R2489" s="38" t="str">
        <f>TRIM(UPPER('query (10)'!R2489))</f>
        <v/>
      </c>
      <c r="S2489" s="38" t="str">
        <f>TRIM(UPPER('query (10)'!S2489))</f>
        <v/>
      </c>
      <c r="T2489" s="38" t="str">
        <f>IF('query (10)'!Q2489="","",TRIM(UPPER('query (10)'!Q2489)))</f>
        <v/>
      </c>
      <c r="U2489" s="38" t="str">
        <f>IF('query (10)'!T2489="","",'query (10)'!T2489)</f>
        <v/>
      </c>
      <c r="V2489" s="39" t="str">
        <f>IF('query (10)'!T2489="","",IFERROR(VALUE('query (10)'!T2489),""))</f>
        <v/>
      </c>
      <c r="W2489" s="40">
        <f>IF('query (10)'!U2489="","",'query (10)'!U2489)</f>
        <v>0</v>
      </c>
      <c r="X2489" s="39">
        <f>IF('query (10)'!V2489="","",'query (10)'!V2489)</f>
        <v>92</v>
      </c>
      <c r="Y2489" s="41">
        <f>IF('query (10)'!W2489="","",'query (10)'!W2489)</f>
        <v>46136</v>
      </c>
      <c r="Z2489" s="41" t="str">
        <f>IF('query (10)'!X2489="","",'query (10)'!X2489)</f>
        <v/>
      </c>
      <c r="AA2489" s="41">
        <f>IF('query (10)'!Y2489="","",'query (10)'!Y2489)</f>
        <v>46136</v>
      </c>
      <c r="AB2489" s="41">
        <f>IF('query (10)'!Z2489="","",'query (10)'!Z2489)</f>
        <v>46227</v>
      </c>
      <c r="AC2489" s="38" t="str">
        <f>IF(OR('query (10)'!AA2489="",COUNTIF(Cleaning_Rules!$A$21:$A$26,TRIM('query (10)'!AA2489))&gt;0),"",TRIM('query (10)'!AA2489))</f>
        <v/>
      </c>
      <c r="AD2489" s="38" t="str">
        <f>IF('query (10)'!AB2489="","",TRIM(IFERROR(_xlfn.TEXTBEFORE('query (10)'!AB2489,"("),'query (10)'!AB2489)))</f>
        <v>เริ่มซ่อมงาน PM แล้ว รับผิดชอบโดย NATDANAI JUTHATHEP</v>
      </c>
      <c r="AE2489" s="38" t="str">
        <f>IFERROR(LOWER(TRIM(_xlfn.TEXTBEFORE(_xlfn.TEXTAFTER('query (10)'!AB2489,"("),")"))),"")</f>
        <v>juthathep-n-4697@nsk.com</v>
      </c>
      <c r="AF2489" s="38" t="str">
        <f>IF('query (10)'!AD2489="","",TRIM('query (10)'!AD2489))</f>
        <v>พงษ์พิทักษ์ ศรไชย</v>
      </c>
      <c r="AG2489" s="38" t="str">
        <f>IF('query (10)'!AE2489="","",TRIM('query (10)'!AE2489))</f>
        <v>ณัฐดนัย จุฑาเทพ</v>
      </c>
      <c r="AH2489" s="38" t="str">
        <f>IF('query (10)'!AF2489="","",IFERROR(VALUE('query (10)'!AF2489),""))</f>
        <v/>
      </c>
      <c r="AI2489" s="38" t="str">
        <f>IF('query (10)'!AG2489="","",TRIM('query (10)'!AG2489))</f>
        <v/>
      </c>
      <c r="AJ2489" s="38" t="str">
        <f>IF('query (10)'!AH2489="","",IFERROR(VALUE('query (10)'!AH2489),""))</f>
        <v/>
      </c>
      <c r="AK2489" s="38" t="str">
        <f>IF('query (10)'!AI2489="","",TRIM('query (10)'!AI2489))</f>
        <v/>
      </c>
      <c r="AL2489" s="42">
        <f t="shared" si="190"/>
        <v>2026</v>
      </c>
      <c r="AM2489" s="42" t="str">
        <f t="shared" si="191"/>
        <v>2026-04</v>
      </c>
      <c r="AN2489" s="42" t="str">
        <f t="shared" ca="1" si="192"/>
        <v>OVERDUE</v>
      </c>
      <c r="AO2489" s="42" t="str">
        <f t="shared" si="193"/>
        <v>WA-982 | FINISH WASHING M/C | SB5 | ELECTRICAL CONTROL | Condition-based Maintenance | Electrical | Inspection | Medium | - Check/ Change condition of photo sensor
 | เริ่มซ่อมงาน PM แล้ว รับผิดชอบโดย NATDANAI JUTHATHEP | ณัฐดนัย จุฑาเทพ</v>
      </c>
      <c r="AP2489" s="42" t="str">
        <f>_xlfn.TEXTJOIN("; ",TRUE,IF(COUNTA('query (10)'!A2489:AK2489)&lt;=6,"NEAR_EMPTY_ROW",""),IF($K2489="","MISSING_STATUS",""),IF(AND($K2489="เสร็จสิ้น",$Z2489=""),"DONE_NO_ACTUAL_DATE",""),IF(AND($I2489="Condition-based Maintenance",$AH2489=""),"CBM_NO_MEASUREMENT",""),IF(OR($X2489="",$X2489=0),"INVALID_PERIOD",""),IF(AND($AA2489&lt;&gt;"",$AB2489&lt;&gt;"",$AB2489&lt;$AA2489),"DATE_SEQUENCE_ERROR",""),IF(AND($AB2489&lt;&gt;"",$AB2489&gt;DATE(2030,12,31)),"DATE_OUTLIER",""),IF($C2489="","MISSING_QRCODE",""),IF($J2489="UNKNOWN","UNKNOWN_PM_TYPE",""),IF($L2489="UNKNOWN","UNKNOWN_STATUS",""))</f>
        <v>CBM_NO_MEASUREMENT</v>
      </c>
      <c r="AQ2489" s="42" t="str">
        <f t="shared" si="194"/>
        <v>NO</v>
      </c>
    </row>
    <row r="2490" spans="1:43" x14ac:dyDescent="0.3">
      <c r="A2490" s="38">
        <f>IF('query (10)'!A2490="","",'query (10)'!A2490)</f>
        <v>2746</v>
      </c>
      <c r="B2490" s="38">
        <f>IF('query (10)'!B2490="","",'query (10)'!B2490)</f>
        <v>20650</v>
      </c>
      <c r="C2490" s="38" t="str">
        <f>TRIM(UPPER('query (10)'!M2490))</f>
        <v>DE-784</v>
      </c>
      <c r="D2490" s="38" t="str">
        <f>TRIM(UPPER(IFERROR(_xlfn.TEXTBEFORE('query (10)'!L2490,"("),'query (10)'!L2490)))</f>
        <v>DEMAGNETIZING FOR OUTER RING M/C</v>
      </c>
      <c r="E2490" s="38" t="str">
        <f>IFERROR(TRIM(UPPER(_xlfn.TEXTBEFORE(_xlfn.TEXTAFTER('query (10)'!L2490,"("),")"))),"")</f>
        <v/>
      </c>
      <c r="F2490" s="38" t="str">
        <f>TRIM('query (10)'!K2490)</f>
        <v>SB6</v>
      </c>
      <c r="G2490" s="38" t="str">
        <f>IF('query (10)'!J2490="","",'query (10)'!J2490)</f>
        <v>Electrical Control</v>
      </c>
      <c r="H2490" s="38" t="str">
        <f>TRIM(UPPER('query (10)'!J2490))</f>
        <v>ELECTRICAL CONTROL</v>
      </c>
      <c r="I2490" s="38" t="str">
        <f>IF('query (10)'!F2490="","",'query (10)'!F2490)</f>
        <v>Condition-based Maintenance</v>
      </c>
      <c r="J2490" s="38" t="str">
        <f>IF('query (10)'!F2490="","",IFERROR(INDEX(Cleaning_Rules!$B$14:$B$17,MATCH(TRIM('query (10)'!F2490),Cleaning_Rules!$A$14:$A$17,0)),"UNKNOWN"))</f>
        <v>CBM</v>
      </c>
      <c r="K2490" s="38" t="str">
        <f>IF('query (10)'!G2490="","",'query (10)'!G2490)</f>
        <v>กำลังดำเนินการ</v>
      </c>
      <c r="L2490" s="38" t="str">
        <f>IF('query (10)'!G2490="","MISSING",IFERROR(INDEX(Cleaning_Rules!$B$5:$B$10,MATCH(TRIM('query (10)'!G2490),Cleaning_Rules!$A$5:$A$10,0)),"UNKNOWN"))</f>
        <v>IN_PROGRESS</v>
      </c>
      <c r="M2490" s="38" t="str">
        <f>IF('query (10)'!I2490="","",'query (10)'!I2490)</f>
        <v>Electrical</v>
      </c>
      <c r="N2490" s="38" t="str">
        <f>IF('query (10)'!O2490="","",'query (10)'!O2490)</f>
        <v>Part Change</v>
      </c>
      <c r="O2490" s="38" t="str">
        <f>IF('query (10)'!P2490="","",'query (10)'!P2490)</f>
        <v>Medium</v>
      </c>
      <c r="P2490" s="38" t="str">
        <f>IF('query (10)'!N2490="","",'query (10)'!N2490)</f>
        <v>- Change new reed switch : Magnetic field resistance
- Check condition of proximity</v>
      </c>
      <c r="Q2490" s="38" t="str">
        <f>TRIM('query (10)'!N2490)</f>
        <v>- Change new reed switch : Magnetic field resistance
- Check condition of proximity</v>
      </c>
      <c r="R2490" s="38" t="str">
        <f>TRIM(UPPER('query (10)'!R2490))</f>
        <v>SENSOR</v>
      </c>
      <c r="S2490" s="38" t="str">
        <f>TRIM(UPPER('query (10)'!S2490))</f>
        <v>D-P3DWAL</v>
      </c>
      <c r="T2490" s="38" t="str">
        <f>IF('query (10)'!Q2490="","",TRIM(UPPER('query (10)'!Q2490)))</f>
        <v/>
      </c>
      <c r="U2490" s="38" t="str">
        <f>IF('query (10)'!T2490="","",'query (10)'!T2490)</f>
        <v/>
      </c>
      <c r="V2490" s="39" t="str">
        <f>IF('query (10)'!T2490="","",IFERROR(VALUE('query (10)'!T2490),""))</f>
        <v/>
      </c>
      <c r="W2490" s="40">
        <f>IF('query (10)'!U2490="","",'query (10)'!U2490)</f>
        <v>0</v>
      </c>
      <c r="X2490" s="39">
        <f>IF('query (10)'!V2490="","",'query (10)'!V2490)</f>
        <v>92</v>
      </c>
      <c r="Y2490" s="41">
        <f>IF('query (10)'!W2490="","",'query (10)'!W2490)</f>
        <v>46137</v>
      </c>
      <c r="Z2490" s="41" t="str">
        <f>IF('query (10)'!X2490="","",'query (10)'!X2490)</f>
        <v/>
      </c>
      <c r="AA2490" s="41">
        <f>IF('query (10)'!Y2490="","",'query (10)'!Y2490)</f>
        <v>46137</v>
      </c>
      <c r="AB2490" s="41">
        <f>IF('query (10)'!Z2490="","",'query (10)'!Z2490)</f>
        <v>46228</v>
      </c>
      <c r="AC2490" s="38" t="str">
        <f>IF(OR('query (10)'!AA2490="",COUNTIF(Cleaning_Rules!$A$21:$A$26,TRIM('query (10)'!AA2490))&gt;0),"",TRIM('query (10)'!AA2490))</f>
        <v/>
      </c>
      <c r="AD2490" s="38" t="str">
        <f>IF('query (10)'!AB2490="","",TRIM(IFERROR(_xlfn.TEXTBEFORE('query (10)'!AB2490,"("),'query (10)'!AB2490)))</f>
        <v>เริ่มซ่อมงาน PM แล้ว รับผิดชอบโดย PAHLA SEEDANG</v>
      </c>
      <c r="AE2490" s="38" t="str">
        <f>IFERROR(LOWER(TRIM(_xlfn.TEXTBEFORE(_xlfn.TEXTAFTER('query (10)'!AB2490,"("),")"))),"")</f>
        <v>pahla@nsk.com</v>
      </c>
      <c r="AF2490" s="38" t="str">
        <f>IF('query (10)'!AD2490="","",TRIM('query (10)'!AD2490))</f>
        <v>พงษ์พิทักษ์ ศรไชย</v>
      </c>
      <c r="AG2490" s="38" t="str">
        <f>IF('query (10)'!AE2490="","",TRIM('query (10)'!AE2490))</f>
        <v>อัมรินทร์ รักษาพล</v>
      </c>
      <c r="AH2490" s="38" t="str">
        <f>IF('query (10)'!AF2490="","",IFERROR(VALUE('query (10)'!AF2490),""))</f>
        <v/>
      </c>
      <c r="AI2490" s="38" t="str">
        <f>IF('query (10)'!AG2490="","",TRIM('query (10)'!AG2490))</f>
        <v/>
      </c>
      <c r="AJ2490" s="38" t="str">
        <f>IF('query (10)'!AH2490="","",IFERROR(VALUE('query (10)'!AH2490),""))</f>
        <v/>
      </c>
      <c r="AK2490" s="38" t="str">
        <f>IF('query (10)'!AI2490="","",TRIM('query (10)'!AI2490))</f>
        <v/>
      </c>
      <c r="AL2490" s="42">
        <f t="shared" si="190"/>
        <v>2026</v>
      </c>
      <c r="AM2490" s="42" t="str">
        <f t="shared" si="191"/>
        <v>2026-04</v>
      </c>
      <c r="AN2490" s="42" t="str">
        <f t="shared" ca="1" si="192"/>
        <v>OVERDUE</v>
      </c>
      <c r="AO2490" s="42" t="str">
        <f t="shared" si="193"/>
        <v>DE-784 | DEMAGNETIZING FOR OUTER RING M/C | SB6 | ELECTRICAL CONTROL | Condition-based Maintenance | Electrical | Part Change | Medium | - Change new reed switch : Magnetic field resistance
- Check condition of proximity | SENSOR | D-P3DWAL | เริ่มซ่อมงาน PM แล้ว รับผิดชอบโดย PAHLA SEEDANG | อัมรินทร์ รักษาพล</v>
      </c>
      <c r="AP2490" s="42" t="str">
        <f>_xlfn.TEXTJOIN("; ",TRUE,IF(COUNTA('query (10)'!A2490:AK2490)&lt;=6,"NEAR_EMPTY_ROW",""),IF($K2490="","MISSING_STATUS",""),IF(AND($K2490="เสร็จสิ้น",$Z2490=""),"DONE_NO_ACTUAL_DATE",""),IF(AND($I2490="Condition-based Maintenance",$AH2490=""),"CBM_NO_MEASUREMENT",""),IF(OR($X2490="",$X2490=0),"INVALID_PERIOD",""),IF(AND($AA2490&lt;&gt;"",$AB2490&lt;&gt;"",$AB2490&lt;$AA2490),"DATE_SEQUENCE_ERROR",""),IF(AND($AB2490&lt;&gt;"",$AB2490&gt;DATE(2030,12,31)),"DATE_OUTLIER",""),IF($C2490="","MISSING_QRCODE",""),IF($J2490="UNKNOWN","UNKNOWN_PM_TYPE",""),IF($L2490="UNKNOWN","UNKNOWN_STATUS",""))</f>
        <v>CBM_NO_MEASUREMENT</v>
      </c>
      <c r="AQ2490" s="42" t="str">
        <f t="shared" si="194"/>
        <v>NO</v>
      </c>
    </row>
    <row r="2491" spans="1:43" x14ac:dyDescent="0.3">
      <c r="A2491" s="38">
        <f>IF('query (10)'!A2491="","",'query (10)'!A2491)</f>
        <v>2747</v>
      </c>
      <c r="B2491" s="38">
        <f>IF('query (10)'!B2491="","",'query (10)'!B2491)</f>
        <v>20651</v>
      </c>
      <c r="C2491" s="38" t="str">
        <f>TRIM(UPPER('query (10)'!M2491))</f>
        <v>GR-777</v>
      </c>
      <c r="D2491" s="38" t="str">
        <f>TRIM(UPPER(IFERROR(_xlfn.TEXTBEFORE('query (10)'!L2491,"("),'query (10)'!L2491)))</f>
        <v>INNER RING RACEWAY GRINDING M/C</v>
      </c>
      <c r="E2491" s="38" t="str">
        <f>IFERROR(TRIM(UPPER(_xlfn.TEXTBEFORE(_xlfn.TEXTAFTER('query (10)'!L2491,"("),")"))),"")</f>
        <v/>
      </c>
      <c r="F2491" s="38" t="str">
        <f>TRIM('query (10)'!K2491)</f>
        <v>SB6</v>
      </c>
      <c r="G2491" s="38" t="str">
        <f>IF('query (10)'!J2491="","",'query (10)'!J2491)</f>
        <v>Electrical Control</v>
      </c>
      <c r="H2491" s="38" t="str">
        <f>TRIM(UPPER('query (10)'!J2491))</f>
        <v>ELECTRICAL CONTROL</v>
      </c>
      <c r="I2491" s="38" t="str">
        <f>IF('query (10)'!F2491="","",'query (10)'!F2491)</f>
        <v>Time-based Maintenance</v>
      </c>
      <c r="J2491" s="38" t="str">
        <f>IF('query (10)'!F2491="","",IFERROR(INDEX(Cleaning_Rules!$B$14:$B$17,MATCH(TRIM('query (10)'!F2491),Cleaning_Rules!$A$14:$A$17,0)),"UNKNOWN"))</f>
        <v>TBM</v>
      </c>
      <c r="K2491" s="38" t="str">
        <f>IF('query (10)'!G2491="","",'query (10)'!G2491)</f>
        <v>กำลังดำเนินการ</v>
      </c>
      <c r="L2491" s="38" t="str">
        <f>IF('query (10)'!G2491="","MISSING",IFERROR(INDEX(Cleaning_Rules!$B$5:$B$10,MATCH(TRIM('query (10)'!G2491),Cleaning_Rules!$A$5:$A$10,0)),"UNKNOWN"))</f>
        <v>IN_PROGRESS</v>
      </c>
      <c r="M2491" s="38" t="str">
        <f>IF('query (10)'!I2491="","",'query (10)'!I2491)</f>
        <v>Electrical</v>
      </c>
      <c r="N2491" s="38" t="str">
        <f>IF('query (10)'!O2491="","",'query (10)'!O2491)</f>
        <v>Part Change</v>
      </c>
      <c r="O2491" s="38" t="str">
        <f>IF('query (10)'!P2491="","",'query (10)'!P2491)</f>
        <v>Medium</v>
      </c>
      <c r="P2491" s="38" t="str">
        <f>IF('query (10)'!N2491="","",'query (10)'!N2491)</f>
        <v xml:space="preserve">- Change dust filter </v>
      </c>
      <c r="Q2491" s="38" t="str">
        <f>TRIM('query (10)'!N2491)</f>
        <v>- Change dust filter</v>
      </c>
      <c r="R2491" s="38" t="str">
        <f>TRIM(UPPER('query (10)'!R2491))</f>
        <v/>
      </c>
      <c r="S2491" s="38" t="str">
        <f>TRIM(UPPER('query (10)'!S2491))</f>
        <v/>
      </c>
      <c r="T2491" s="38" t="str">
        <f>IF('query (10)'!Q2491="","",TRIM(UPPER('query (10)'!Q2491)))</f>
        <v/>
      </c>
      <c r="U2491" s="38" t="str">
        <f>IF('query (10)'!T2491="","",'query (10)'!T2491)</f>
        <v/>
      </c>
      <c r="V2491" s="39" t="str">
        <f>IF('query (10)'!T2491="","",IFERROR(VALUE('query (10)'!T2491),""))</f>
        <v/>
      </c>
      <c r="W2491" s="40">
        <f>IF('query (10)'!U2491="","",'query (10)'!U2491)</f>
        <v>0</v>
      </c>
      <c r="X2491" s="39">
        <f>IF('query (10)'!V2491="","",'query (10)'!V2491)</f>
        <v>31</v>
      </c>
      <c r="Y2491" s="41">
        <f>IF('query (10)'!W2491="","",'query (10)'!W2491)</f>
        <v>46137</v>
      </c>
      <c r="Z2491" s="41" t="str">
        <f>IF('query (10)'!X2491="","",'query (10)'!X2491)</f>
        <v/>
      </c>
      <c r="AA2491" s="41">
        <f>IF('query (10)'!Y2491="","",'query (10)'!Y2491)</f>
        <v>46137</v>
      </c>
      <c r="AB2491" s="41">
        <f>IF('query (10)'!Z2491="","",'query (10)'!Z2491)</f>
        <v>46167</v>
      </c>
      <c r="AC2491" s="38" t="str">
        <f>IF(OR('query (10)'!AA2491="",COUNTIF(Cleaning_Rules!$A$21:$A$26,TRIM('query (10)'!AA2491))&gt;0),"",TRIM('query (10)'!AA2491))</f>
        <v/>
      </c>
      <c r="AD2491" s="38" t="str">
        <f>IF('query (10)'!AB2491="","",TRIM(IFERROR(_xlfn.TEXTBEFORE('query (10)'!AB2491,"("),'query (10)'!AB2491)))</f>
        <v>เริ่มซ่อมงาน PM แล้ว รับผิดชอบโดย PAHLA SEEDANG</v>
      </c>
      <c r="AE2491" s="38" t="str">
        <f>IFERROR(LOWER(TRIM(_xlfn.TEXTBEFORE(_xlfn.TEXTAFTER('query (10)'!AB2491,"("),")"))),"")</f>
        <v>pahla@nsk.com</v>
      </c>
      <c r="AF2491" s="38" t="str">
        <f>IF('query (10)'!AD2491="","",TRIM('query (10)'!AD2491))</f>
        <v>พงษ์พิทักษ์ ศรไชย</v>
      </c>
      <c r="AG2491" s="38" t="str">
        <f>IF('query (10)'!AE2491="","",TRIM('query (10)'!AE2491))</f>
        <v>อัมรินทร์ รักษาพล</v>
      </c>
      <c r="AH2491" s="38" t="str">
        <f>IF('query (10)'!AF2491="","",IFERROR(VALUE('query (10)'!AF2491),""))</f>
        <v/>
      </c>
      <c r="AI2491" s="38" t="str">
        <f>IF('query (10)'!AG2491="","",TRIM('query (10)'!AG2491))</f>
        <v/>
      </c>
      <c r="AJ2491" s="38" t="str">
        <f>IF('query (10)'!AH2491="","",IFERROR(VALUE('query (10)'!AH2491),""))</f>
        <v/>
      </c>
      <c r="AK2491" s="38" t="str">
        <f>IF('query (10)'!AI2491="","",TRIM('query (10)'!AI2491))</f>
        <v/>
      </c>
      <c r="AL2491" s="42">
        <f t="shared" si="190"/>
        <v>2026</v>
      </c>
      <c r="AM2491" s="42" t="str">
        <f t="shared" si="191"/>
        <v>2026-04</v>
      </c>
      <c r="AN2491" s="42" t="str">
        <f t="shared" ca="1" si="192"/>
        <v>OVERDUE</v>
      </c>
      <c r="AO2491" s="42" t="str">
        <f t="shared" si="193"/>
        <v>GR-777 | INNER RING RACEWAY GRINDING M/C | SB6 | ELECTRICAL CONTROL | Time-based Maintenance | Electrical | Part Change | Medium | - Change dust filter | เริ่มซ่อมงาน PM แล้ว รับผิดชอบโดย PAHLA SEEDANG | อัมรินทร์ รักษาพล</v>
      </c>
      <c r="AP2491" s="42" t="str">
        <f>_xlfn.TEXTJOIN("; ",TRUE,IF(COUNTA('query (10)'!A2491:AK2491)&lt;=6,"NEAR_EMPTY_ROW",""),IF($K2491="","MISSING_STATUS",""),IF(AND($K2491="เสร็จสิ้น",$Z2491=""),"DONE_NO_ACTUAL_DATE",""),IF(AND($I2491="Condition-based Maintenance",$AH2491=""),"CBM_NO_MEASUREMENT",""),IF(OR($X2491="",$X2491=0),"INVALID_PERIOD",""),IF(AND($AA2491&lt;&gt;"",$AB2491&lt;&gt;"",$AB2491&lt;$AA2491),"DATE_SEQUENCE_ERROR",""),IF(AND($AB2491&lt;&gt;"",$AB2491&gt;DATE(2030,12,31)),"DATE_OUTLIER",""),IF($C2491="","MISSING_QRCODE",""),IF($J2491="UNKNOWN","UNKNOWN_PM_TYPE",""),IF($L2491="UNKNOWN","UNKNOWN_STATUS",""))</f>
        <v/>
      </c>
      <c r="AQ2491" s="42" t="str">
        <f t="shared" si="194"/>
        <v>NO</v>
      </c>
    </row>
    <row r="2492" spans="1:43" x14ac:dyDescent="0.3">
      <c r="A2492" s="38">
        <f>IF('query (10)'!A2492="","",'query (10)'!A2492)</f>
        <v>2748</v>
      </c>
      <c r="B2492" s="38">
        <f>IF('query (10)'!B2492="","",'query (10)'!B2492)</f>
        <v>20652</v>
      </c>
      <c r="C2492" s="38" t="str">
        <f>TRIM(UPPER('query (10)'!M2492))</f>
        <v>GR-778</v>
      </c>
      <c r="D2492" s="38" t="str">
        <f>TRIM(UPPER(IFERROR(_xlfn.TEXTBEFORE('query (10)'!L2492,"("),'query (10)'!L2492)))</f>
        <v>INNER RING BORE GRINDING M/C</v>
      </c>
      <c r="E2492" s="38" t="str">
        <f>IFERROR(TRIM(UPPER(_xlfn.TEXTBEFORE(_xlfn.TEXTAFTER('query (10)'!L2492,"("),")"))),"")</f>
        <v/>
      </c>
      <c r="F2492" s="38" t="str">
        <f>TRIM('query (10)'!K2492)</f>
        <v>SB6</v>
      </c>
      <c r="G2492" s="38" t="str">
        <f>IF('query (10)'!J2492="","",'query (10)'!J2492)</f>
        <v>Electrical Control</v>
      </c>
      <c r="H2492" s="38" t="str">
        <f>TRIM(UPPER('query (10)'!J2492))</f>
        <v>ELECTRICAL CONTROL</v>
      </c>
      <c r="I2492" s="38" t="str">
        <f>IF('query (10)'!F2492="","",'query (10)'!F2492)</f>
        <v>Time-based Maintenance</v>
      </c>
      <c r="J2492" s="38" t="str">
        <f>IF('query (10)'!F2492="","",IFERROR(INDEX(Cleaning_Rules!$B$14:$B$17,MATCH(TRIM('query (10)'!F2492),Cleaning_Rules!$A$14:$A$17,0)),"UNKNOWN"))</f>
        <v>TBM</v>
      </c>
      <c r="K2492" s="38" t="str">
        <f>IF('query (10)'!G2492="","",'query (10)'!G2492)</f>
        <v>กำลังดำเนินการ</v>
      </c>
      <c r="L2492" s="38" t="str">
        <f>IF('query (10)'!G2492="","MISSING",IFERROR(INDEX(Cleaning_Rules!$B$5:$B$10,MATCH(TRIM('query (10)'!G2492),Cleaning_Rules!$A$5:$A$10,0)),"UNKNOWN"))</f>
        <v>IN_PROGRESS</v>
      </c>
      <c r="M2492" s="38" t="str">
        <f>IF('query (10)'!I2492="","",'query (10)'!I2492)</f>
        <v>Electrical</v>
      </c>
      <c r="N2492" s="38" t="str">
        <f>IF('query (10)'!O2492="","",'query (10)'!O2492)</f>
        <v>Part Change</v>
      </c>
      <c r="O2492" s="38" t="str">
        <f>IF('query (10)'!P2492="","",'query (10)'!P2492)</f>
        <v>Medium</v>
      </c>
      <c r="P2492" s="38" t="str">
        <f>IF('query (10)'!N2492="","",'query (10)'!N2492)</f>
        <v>- Check/ Change condition of reed switch
- Check/ Change condition of proximity</v>
      </c>
      <c r="Q2492" s="38" t="str">
        <f>TRIM('query (10)'!N2492)</f>
        <v>- Check/ Change condition of reed switch
- Check/ Change condition of proximity</v>
      </c>
      <c r="R2492" s="38" t="str">
        <f>TRIM(UPPER('query (10)'!R2492))</f>
        <v/>
      </c>
      <c r="S2492" s="38" t="str">
        <f>TRIM(UPPER('query (10)'!S2492))</f>
        <v/>
      </c>
      <c r="T2492" s="38" t="str">
        <f>IF('query (10)'!Q2492="","",TRIM(UPPER('query (10)'!Q2492)))</f>
        <v/>
      </c>
      <c r="U2492" s="38" t="str">
        <f>IF('query (10)'!T2492="","",'query (10)'!T2492)</f>
        <v/>
      </c>
      <c r="V2492" s="39" t="str">
        <f>IF('query (10)'!T2492="","",IFERROR(VALUE('query (10)'!T2492),""))</f>
        <v/>
      </c>
      <c r="W2492" s="40">
        <f>IF('query (10)'!U2492="","",'query (10)'!U2492)</f>
        <v>0</v>
      </c>
      <c r="X2492" s="39">
        <f>IF('query (10)'!V2492="","",'query (10)'!V2492)</f>
        <v>92</v>
      </c>
      <c r="Y2492" s="41">
        <f>IF('query (10)'!W2492="","",'query (10)'!W2492)</f>
        <v>46137</v>
      </c>
      <c r="Z2492" s="41" t="str">
        <f>IF('query (10)'!X2492="","",'query (10)'!X2492)</f>
        <v/>
      </c>
      <c r="AA2492" s="41">
        <f>IF('query (10)'!Y2492="","",'query (10)'!Y2492)</f>
        <v>46137</v>
      </c>
      <c r="AB2492" s="41">
        <f>IF('query (10)'!Z2492="","",'query (10)'!Z2492)</f>
        <v>46228</v>
      </c>
      <c r="AC2492" s="38" t="str">
        <f>IF(OR('query (10)'!AA2492="",COUNTIF(Cleaning_Rules!$A$21:$A$26,TRIM('query (10)'!AA2492))&gt;0),"",TRIM('query (10)'!AA2492))</f>
        <v/>
      </c>
      <c r="AD2492" s="38" t="str">
        <f>IF('query (10)'!AB2492="","",TRIM(IFERROR(_xlfn.TEXTBEFORE('query (10)'!AB2492,"("),'query (10)'!AB2492)))</f>
        <v>เริ่มซ่อมงาน PM แล้ว รับผิดชอบโดย PAHLA SEEDANG</v>
      </c>
      <c r="AE2492" s="38" t="str">
        <f>IFERROR(LOWER(TRIM(_xlfn.TEXTBEFORE(_xlfn.TEXTAFTER('query (10)'!AB2492,"("),")"))),"")</f>
        <v>pahla@nsk.com</v>
      </c>
      <c r="AF2492" s="38" t="str">
        <f>IF('query (10)'!AD2492="","",TRIM('query (10)'!AD2492))</f>
        <v>พงษ์พิทักษ์ ศรไชย</v>
      </c>
      <c r="AG2492" s="38" t="str">
        <f>IF('query (10)'!AE2492="","",TRIM('query (10)'!AE2492))</f>
        <v>อัมรินทร์ รักษาพล</v>
      </c>
      <c r="AH2492" s="38" t="str">
        <f>IF('query (10)'!AF2492="","",IFERROR(VALUE('query (10)'!AF2492),""))</f>
        <v/>
      </c>
      <c r="AI2492" s="38" t="str">
        <f>IF('query (10)'!AG2492="","",TRIM('query (10)'!AG2492))</f>
        <v/>
      </c>
      <c r="AJ2492" s="38" t="str">
        <f>IF('query (10)'!AH2492="","",IFERROR(VALUE('query (10)'!AH2492),""))</f>
        <v/>
      </c>
      <c r="AK2492" s="38" t="str">
        <f>IF('query (10)'!AI2492="","",TRIM('query (10)'!AI2492))</f>
        <v/>
      </c>
      <c r="AL2492" s="42">
        <f t="shared" si="190"/>
        <v>2026</v>
      </c>
      <c r="AM2492" s="42" t="str">
        <f t="shared" si="191"/>
        <v>2026-04</v>
      </c>
      <c r="AN2492" s="42" t="str">
        <f t="shared" ca="1" si="192"/>
        <v>OVERDUE</v>
      </c>
      <c r="AO2492" s="42" t="str">
        <f t="shared" si="193"/>
        <v>GR-778 | INNER RING BORE GRINDING M/C | SB6 | ELECTRICAL CONTROL | Time-based Maintenance | Electrical | Part Change | Medium | - Check/ Change condition of reed switch
- Check/ Change condition of proximity | เริ่มซ่อมงาน PM แล้ว รับผิดชอบโดย PAHLA SEEDANG | อัมรินทร์ รักษาพล</v>
      </c>
      <c r="AP2492" s="42" t="str">
        <f>_xlfn.TEXTJOIN("; ",TRUE,IF(COUNTA('query (10)'!A2492:AK2492)&lt;=6,"NEAR_EMPTY_ROW",""),IF($K2492="","MISSING_STATUS",""),IF(AND($K2492="เสร็จสิ้น",$Z2492=""),"DONE_NO_ACTUAL_DATE",""),IF(AND($I2492="Condition-based Maintenance",$AH2492=""),"CBM_NO_MEASUREMENT",""),IF(OR($X2492="",$X2492=0),"INVALID_PERIOD",""),IF(AND($AA2492&lt;&gt;"",$AB2492&lt;&gt;"",$AB2492&lt;$AA2492),"DATE_SEQUENCE_ERROR",""),IF(AND($AB2492&lt;&gt;"",$AB2492&gt;DATE(2030,12,31)),"DATE_OUTLIER",""),IF($C2492="","MISSING_QRCODE",""),IF($J2492="UNKNOWN","UNKNOWN_PM_TYPE",""),IF($L2492="UNKNOWN","UNKNOWN_STATUS",""))</f>
        <v/>
      </c>
      <c r="AQ2492" s="42" t="str">
        <f t="shared" si="194"/>
        <v>NO</v>
      </c>
    </row>
    <row r="2493" spans="1:43" x14ac:dyDescent="0.3">
      <c r="A2493" s="38">
        <f>IF('query (10)'!A2493="","",'query (10)'!A2493)</f>
        <v>2749</v>
      </c>
      <c r="B2493" s="38">
        <f>IF('query (10)'!B2493="","",'query (10)'!B2493)</f>
        <v>20653</v>
      </c>
      <c r="C2493" s="38" t="str">
        <f>TRIM(UPPER('query (10)'!M2493))</f>
        <v>AS-788</v>
      </c>
      <c r="D2493" s="38" t="str">
        <f>TRIM(UPPER(IFERROR(_xlfn.TEXTBEFORE('query (10)'!L2493,"("),'query (10)'!L2493)))</f>
        <v>MATCHING &amp; BALL FILLING M/C</v>
      </c>
      <c r="E2493" s="38" t="str">
        <f>IFERROR(TRIM(UPPER(_xlfn.TEXTBEFORE(_xlfn.TEXTAFTER('query (10)'!L2493,"("),")"))),"")</f>
        <v/>
      </c>
      <c r="F2493" s="38" t="str">
        <f>TRIM('query (10)'!K2493)</f>
        <v>SB6</v>
      </c>
      <c r="G2493" s="38" t="str">
        <f>IF('query (10)'!J2493="","",'query (10)'!J2493)</f>
        <v>Electrical Control</v>
      </c>
      <c r="H2493" s="38" t="str">
        <f>TRIM(UPPER('query (10)'!J2493))</f>
        <v>ELECTRICAL CONTROL</v>
      </c>
      <c r="I2493" s="38" t="str">
        <f>IF('query (10)'!F2493="","",'query (10)'!F2493)</f>
        <v>Condition-based Maintenance</v>
      </c>
      <c r="J2493" s="38" t="str">
        <f>IF('query (10)'!F2493="","",IFERROR(INDEX(Cleaning_Rules!$B$14:$B$17,MATCH(TRIM('query (10)'!F2493),Cleaning_Rules!$A$14:$A$17,0)),"UNKNOWN"))</f>
        <v>CBM</v>
      </c>
      <c r="K2493" s="38" t="str">
        <f>IF('query (10)'!G2493="","",'query (10)'!G2493)</f>
        <v>เสร็จสิ้น</v>
      </c>
      <c r="L2493" s="38" t="str">
        <f>IF('query (10)'!G2493="","MISSING",IFERROR(INDEX(Cleaning_Rules!$B$5:$B$10,MATCH(TRIM('query (10)'!G2493),Cleaning_Rules!$A$5:$A$10,0)),"UNKNOWN"))</f>
        <v>COMPLETED</v>
      </c>
      <c r="M2493" s="38" t="str">
        <f>IF('query (10)'!I2493="","",'query (10)'!I2493)</f>
        <v>Electrical</v>
      </c>
      <c r="N2493" s="38" t="str">
        <f>IF('query (10)'!O2493="","",'query (10)'!O2493)</f>
        <v>Inspection</v>
      </c>
      <c r="O2493" s="38" t="str">
        <f>IF('query (10)'!P2493="","",'query (10)'!P2493)</f>
        <v>Medium</v>
      </c>
      <c r="P2493" s="38" t="str">
        <f>IF('query (10)'!N2493="","",'query (10)'!N2493)</f>
        <v xml:space="preserve">- Check condition of reed switch
- Check condition of proximity
- Check condition of photo
* มีการแก้ย้ำเปลือยสาย
1) Inner work take out clamp/ Unclamp 2 pcs
2) Ball fill 2 pcs
</v>
      </c>
      <c r="Q2493" s="38" t="str">
        <f>TRIM('query (10)'!N2493)</f>
        <v xml:space="preserve">- Check condition of reed switch
- Check condition of proximity
- Check condition of photo
* มีการแก้ย้ำเปลือยสาย
1) Inner work take out clamp/ Unclamp 2 pcs
2) Ball fill 2 pcs
</v>
      </c>
      <c r="R2493" s="38" t="str">
        <f>TRIM(UPPER('query (10)'!R2493))</f>
        <v/>
      </c>
      <c r="S2493" s="38" t="str">
        <f>TRIM(UPPER('query (10)'!S2493))</f>
        <v/>
      </c>
      <c r="T2493" s="38" t="str">
        <f>IF('query (10)'!Q2493="","",TRIM(UPPER('query (10)'!Q2493)))</f>
        <v/>
      </c>
      <c r="U2493" s="38" t="str">
        <f>IF('query (10)'!T2493="","",'query (10)'!T2493)</f>
        <v/>
      </c>
      <c r="V2493" s="39" t="str">
        <f>IF('query (10)'!T2493="","",IFERROR(VALUE('query (10)'!T2493),""))</f>
        <v/>
      </c>
      <c r="W2493" s="40">
        <f>IF('query (10)'!U2493="","",'query (10)'!U2493)</f>
        <v>0</v>
      </c>
      <c r="X2493" s="39">
        <f>IF('query (10)'!V2493="","",'query (10)'!V2493)</f>
        <v>92</v>
      </c>
      <c r="Y2493" s="41">
        <f>IF('query (10)'!W2493="","",'query (10)'!W2493)</f>
        <v>46137</v>
      </c>
      <c r="Z2493" s="41">
        <f>IF('query (10)'!X2493="","",'query (10)'!X2493)</f>
        <v>46154</v>
      </c>
      <c r="AA2493" s="41">
        <f>IF('query (10)'!Y2493="","",'query (10)'!Y2493)</f>
        <v>46154</v>
      </c>
      <c r="AB2493" s="41">
        <f>IF('query (10)'!Z2493="","",'query (10)'!Z2493)</f>
        <v>46246</v>
      </c>
      <c r="AC2493" s="38" t="str">
        <f>IF(OR('query (10)'!AA2493="",COUNTIF(Cleaning_Rules!$A$21:$A$26,TRIM('query (10)'!AA2493))&gt;0),"",TRIM('query (10)'!AA2493))</f>
        <v/>
      </c>
      <c r="AD2493" s="38" t="str">
        <f>IF('query (10)'!AB2493="","",TRIM(IFERROR(_xlfn.TEXTBEFORE('query (10)'!AB2493,"("),'query (10)'!AB2493)))</f>
        <v>เริ่มซ่อมงาน PM แล้ว รับผิดชอบโดย PONGPITAK SONCHAI</v>
      </c>
      <c r="AE2493" s="38" t="str">
        <f>IFERROR(LOWER(TRIM(_xlfn.TEXTBEFORE(_xlfn.TEXTAFTER('query (10)'!AB2493,"("),")"))),"")</f>
        <v>sonchai-p-6240@nsk.com</v>
      </c>
      <c r="AF2493" s="38" t="str">
        <f>IF('query (10)'!AD2493="","",TRIM('query (10)'!AD2493))</f>
        <v>พงษ์พิทักษ์ ศรไชย</v>
      </c>
      <c r="AG2493" s="38" t="str">
        <f>IF('query (10)'!AE2493="","",TRIM('query (10)'!AE2493))</f>
        <v>พงษ์พิทักษ์ ศรไชย</v>
      </c>
      <c r="AH2493" s="38" t="str">
        <f>IF('query (10)'!AF2493="","",IFERROR(VALUE('query (10)'!AF2493),""))</f>
        <v/>
      </c>
      <c r="AI2493" s="38" t="str">
        <f>IF('query (10)'!AG2493="","",TRIM('query (10)'!AG2493))</f>
        <v/>
      </c>
      <c r="AJ2493" s="38" t="str">
        <f>IF('query (10)'!AH2493="","",IFERROR(VALUE('query (10)'!AH2493),""))</f>
        <v/>
      </c>
      <c r="AK2493" s="38" t="str">
        <f>IF('query (10)'!AI2493="","",TRIM('query (10)'!AI2493))</f>
        <v/>
      </c>
      <c r="AL2493" s="42">
        <f t="shared" si="190"/>
        <v>2026</v>
      </c>
      <c r="AM2493" s="42" t="str">
        <f t="shared" si="191"/>
        <v>2026-04</v>
      </c>
      <c r="AN2493" s="42" t="str">
        <f t="shared" ca="1" si="192"/>
        <v/>
      </c>
      <c r="AO2493" s="42" t="str">
        <f t="shared" si="193"/>
        <v>AS-788 | MATCHING &amp; BALL FILLING M/C | SB6 | ELECTRICAL CONTROL | Condition-based Maintenance | Electrical | Inspection | Medium | - Check condition of reed switch
- Check condition of proximity
- Check condition of photo
* มีการแก้ย้ำเปลือยสาย
1) Inner work take out clamp/ Unclamp 2 pcs
2) Ball fill 2 pcs
 | เริ่มซ่อมงาน PM แล้ว รับผิดชอบโดย PONGPITAK SONCHAI | พงษ์พิทักษ์ ศรไชย</v>
      </c>
      <c r="AP2493" s="42" t="str">
        <f>_xlfn.TEXTJOIN("; ",TRUE,IF(COUNTA('query (10)'!A2493:AK2493)&lt;=6,"NEAR_EMPTY_ROW",""),IF($K2493="","MISSING_STATUS",""),IF(AND($K2493="เสร็จสิ้น",$Z2493=""),"DONE_NO_ACTUAL_DATE",""),IF(AND($I2493="Condition-based Maintenance",$AH2493=""),"CBM_NO_MEASUREMENT",""),IF(OR($X2493="",$X2493=0),"INVALID_PERIOD",""),IF(AND($AA2493&lt;&gt;"",$AB2493&lt;&gt;"",$AB2493&lt;$AA2493),"DATE_SEQUENCE_ERROR",""),IF(AND($AB2493&lt;&gt;"",$AB2493&gt;DATE(2030,12,31)),"DATE_OUTLIER",""),IF($C2493="","MISSING_QRCODE",""),IF($J2493="UNKNOWN","UNKNOWN_PM_TYPE",""),IF($L2493="UNKNOWN","UNKNOWN_STATUS",""))</f>
        <v>CBM_NO_MEASUREMENT</v>
      </c>
      <c r="AQ2493" s="42" t="str">
        <f t="shared" si="194"/>
        <v>NO</v>
      </c>
    </row>
    <row r="2494" spans="1:43" x14ac:dyDescent="0.3">
      <c r="A2494" s="38">
        <f>IF('query (10)'!A2494="","",'query (10)'!A2494)</f>
        <v>2750</v>
      </c>
      <c r="B2494" s="38">
        <f>IF('query (10)'!B2494="","",'query (10)'!B2494)</f>
        <v>20654</v>
      </c>
      <c r="C2494" s="38" t="str">
        <f>TRIM(UPPER('query (10)'!M2494))</f>
        <v>AS-789</v>
      </c>
      <c r="D2494" s="38" t="str">
        <f>TRIM(UPPER(IFERROR(_xlfn.TEXTBEFORE('query (10)'!L2494,"("),'query (10)'!L2494)))</f>
        <v>RIVET PRESSING M/C</v>
      </c>
      <c r="E2494" s="38" t="str">
        <f>IFERROR(TRIM(UPPER(_xlfn.TEXTBEFORE(_xlfn.TEXTAFTER('query (10)'!L2494,"("),")"))),"")</f>
        <v/>
      </c>
      <c r="F2494" s="38" t="str">
        <f>TRIM('query (10)'!K2494)</f>
        <v>SB6</v>
      </c>
      <c r="G2494" s="38" t="str">
        <f>IF('query (10)'!J2494="","",'query (10)'!J2494)</f>
        <v>Electrical Control</v>
      </c>
      <c r="H2494" s="38" t="str">
        <f>TRIM(UPPER('query (10)'!J2494))</f>
        <v>ELECTRICAL CONTROL</v>
      </c>
      <c r="I2494" s="38" t="str">
        <f>IF('query (10)'!F2494="","",'query (10)'!F2494)</f>
        <v>Condition-based Maintenance</v>
      </c>
      <c r="J2494" s="38" t="str">
        <f>IF('query (10)'!F2494="","",IFERROR(INDEX(Cleaning_Rules!$B$14:$B$17,MATCH(TRIM('query (10)'!F2494),Cleaning_Rules!$A$14:$A$17,0)),"UNKNOWN"))</f>
        <v>CBM</v>
      </c>
      <c r="K2494" s="38" t="str">
        <f>IF('query (10)'!G2494="","",'query (10)'!G2494)</f>
        <v>กำลังดำเนินการ</v>
      </c>
      <c r="L2494" s="38" t="str">
        <f>IF('query (10)'!G2494="","MISSING",IFERROR(INDEX(Cleaning_Rules!$B$5:$B$10,MATCH(TRIM('query (10)'!G2494),Cleaning_Rules!$A$5:$A$10,0)),"UNKNOWN"))</f>
        <v>IN_PROGRESS</v>
      </c>
      <c r="M2494" s="38" t="str">
        <f>IF('query (10)'!I2494="","",'query (10)'!I2494)</f>
        <v>Electrical</v>
      </c>
      <c r="N2494" s="38" t="str">
        <f>IF('query (10)'!O2494="","",'query (10)'!O2494)</f>
        <v>Inspection</v>
      </c>
      <c r="O2494" s="38" t="str">
        <f>IF('query (10)'!P2494="","",'query (10)'!P2494)</f>
        <v>Medium</v>
      </c>
      <c r="P2494" s="38" t="str">
        <f>IF('query (10)'!N2494="","",'query (10)'!N2494)</f>
        <v>- Check condition of proximity
- Check condition of reed switch
- Check condition of photo</v>
      </c>
      <c r="Q2494" s="38" t="str">
        <f>TRIM('query (10)'!N2494)</f>
        <v>- Check condition of proximity
- Check condition of reed switch
- Check condition of photo</v>
      </c>
      <c r="R2494" s="38" t="str">
        <f>TRIM(UPPER('query (10)'!R2494))</f>
        <v/>
      </c>
      <c r="S2494" s="38" t="str">
        <f>TRIM(UPPER('query (10)'!S2494))</f>
        <v/>
      </c>
      <c r="T2494" s="38" t="str">
        <f>IF('query (10)'!Q2494="","",TRIM(UPPER('query (10)'!Q2494)))</f>
        <v/>
      </c>
      <c r="U2494" s="38" t="str">
        <f>IF('query (10)'!T2494="","",'query (10)'!T2494)</f>
        <v/>
      </c>
      <c r="V2494" s="39" t="str">
        <f>IF('query (10)'!T2494="","",IFERROR(VALUE('query (10)'!T2494),""))</f>
        <v/>
      </c>
      <c r="W2494" s="40">
        <f>IF('query (10)'!U2494="","",'query (10)'!U2494)</f>
        <v>0</v>
      </c>
      <c r="X2494" s="39">
        <f>IF('query (10)'!V2494="","",'query (10)'!V2494)</f>
        <v>92</v>
      </c>
      <c r="Y2494" s="41">
        <f>IF('query (10)'!W2494="","",'query (10)'!W2494)</f>
        <v>46137</v>
      </c>
      <c r="Z2494" s="41" t="str">
        <f>IF('query (10)'!X2494="","",'query (10)'!X2494)</f>
        <v/>
      </c>
      <c r="AA2494" s="41">
        <f>IF('query (10)'!Y2494="","",'query (10)'!Y2494)</f>
        <v>46137</v>
      </c>
      <c r="AB2494" s="41">
        <f>IF('query (10)'!Z2494="","",'query (10)'!Z2494)</f>
        <v>46228</v>
      </c>
      <c r="AC2494" s="38" t="str">
        <f>IF(OR('query (10)'!AA2494="",COUNTIF(Cleaning_Rules!$A$21:$A$26,TRIM('query (10)'!AA2494))&gt;0),"",TRIM('query (10)'!AA2494))</f>
        <v/>
      </c>
      <c r="AD2494" s="38" t="str">
        <f>IF('query (10)'!AB2494="","",TRIM(IFERROR(_xlfn.TEXTBEFORE('query (10)'!AB2494,"("),'query (10)'!AB2494)))</f>
        <v>เริ่มซ่อมงาน PM แล้ว รับผิดชอบโดย NATDANAI JUTHATHEP</v>
      </c>
      <c r="AE2494" s="38" t="str">
        <f>IFERROR(LOWER(TRIM(_xlfn.TEXTBEFORE(_xlfn.TEXTAFTER('query (10)'!AB2494,"("),")"))),"")</f>
        <v>juthathep-n-4697@nsk.com</v>
      </c>
      <c r="AF2494" s="38" t="str">
        <f>IF('query (10)'!AD2494="","",TRIM('query (10)'!AD2494))</f>
        <v>พงษ์พิทักษ์ ศรไชย</v>
      </c>
      <c r="AG2494" s="38" t="str">
        <f>IF('query (10)'!AE2494="","",TRIM('query (10)'!AE2494))</f>
        <v>ณัฐดนัย จุฑาเทพ</v>
      </c>
      <c r="AH2494" s="38" t="str">
        <f>IF('query (10)'!AF2494="","",IFERROR(VALUE('query (10)'!AF2494),""))</f>
        <v/>
      </c>
      <c r="AI2494" s="38" t="str">
        <f>IF('query (10)'!AG2494="","",TRIM('query (10)'!AG2494))</f>
        <v/>
      </c>
      <c r="AJ2494" s="38" t="str">
        <f>IF('query (10)'!AH2494="","",IFERROR(VALUE('query (10)'!AH2494),""))</f>
        <v/>
      </c>
      <c r="AK2494" s="38" t="str">
        <f>IF('query (10)'!AI2494="","",TRIM('query (10)'!AI2494))</f>
        <v/>
      </c>
      <c r="AL2494" s="42">
        <f t="shared" si="190"/>
        <v>2026</v>
      </c>
      <c r="AM2494" s="42" t="str">
        <f t="shared" si="191"/>
        <v>2026-04</v>
      </c>
      <c r="AN2494" s="42" t="str">
        <f t="shared" ca="1" si="192"/>
        <v>OVERDUE</v>
      </c>
      <c r="AO2494" s="42" t="str">
        <f t="shared" si="193"/>
        <v>AS-789 | RIVET PRESSING M/C | SB6 | ELECTRICAL CONTROL | Condition-based Maintenance | Electrical | Inspection | Medium | - Check condition of proximity
- Check condition of reed switch
- Check condition of photo | เริ่มซ่อมงาน PM แล้ว รับผิดชอบโดย NATDANAI JUTHATHEP | ณัฐดนัย จุฑาเทพ</v>
      </c>
      <c r="AP2494" s="42" t="str">
        <f>_xlfn.TEXTJOIN("; ",TRUE,IF(COUNTA('query (10)'!A2494:AK2494)&lt;=6,"NEAR_EMPTY_ROW",""),IF($K2494="","MISSING_STATUS",""),IF(AND($K2494="เสร็จสิ้น",$Z2494=""),"DONE_NO_ACTUAL_DATE",""),IF(AND($I2494="Condition-based Maintenance",$AH2494=""),"CBM_NO_MEASUREMENT",""),IF(OR($X2494="",$X2494=0),"INVALID_PERIOD",""),IF(AND($AA2494&lt;&gt;"",$AB2494&lt;&gt;"",$AB2494&lt;$AA2494),"DATE_SEQUENCE_ERROR",""),IF(AND($AB2494&lt;&gt;"",$AB2494&gt;DATE(2030,12,31)),"DATE_OUTLIER",""),IF($C2494="","MISSING_QRCODE",""),IF($J2494="UNKNOWN","UNKNOWN_PM_TYPE",""),IF($L2494="UNKNOWN","UNKNOWN_STATUS",""))</f>
        <v>CBM_NO_MEASUREMENT</v>
      </c>
      <c r="AQ2494" s="42" t="str">
        <f t="shared" si="194"/>
        <v>NO</v>
      </c>
    </row>
    <row r="2495" spans="1:43" x14ac:dyDescent="0.3">
      <c r="A2495" s="38">
        <f>IF('query (10)'!A2495="","",'query (10)'!A2495)</f>
        <v>2751</v>
      </c>
      <c r="B2495" s="38">
        <f>IF('query (10)'!B2495="","",'query (10)'!B2495)</f>
        <v>20655</v>
      </c>
      <c r="C2495" s="38" t="str">
        <f>TRIM(UPPER('query (10)'!M2495))</f>
        <v>MA-799</v>
      </c>
      <c r="D2495" s="38" t="str">
        <f>TRIM(UPPER(IFERROR(_xlfn.TEXTBEFORE('query (10)'!L2495,"("),'query (10)'!L2495)))</f>
        <v>LASER MARKER MACHINE</v>
      </c>
      <c r="E2495" s="38" t="str">
        <f>IFERROR(TRIM(UPPER(_xlfn.TEXTBEFORE(_xlfn.TEXTAFTER('query (10)'!L2495,"("),")"))),"")</f>
        <v/>
      </c>
      <c r="F2495" s="38" t="str">
        <f>TRIM('query (10)'!K2495)</f>
        <v>SB6</v>
      </c>
      <c r="G2495" s="38" t="str">
        <f>IF('query (10)'!J2495="","",'query (10)'!J2495)</f>
        <v>Electrical Control</v>
      </c>
      <c r="H2495" s="38" t="str">
        <f>TRIM(UPPER('query (10)'!J2495))</f>
        <v>ELECTRICAL CONTROL</v>
      </c>
      <c r="I2495" s="38" t="str">
        <f>IF('query (10)'!F2495="","",'query (10)'!F2495)</f>
        <v>Time-based Maintenance</v>
      </c>
      <c r="J2495" s="38" t="str">
        <f>IF('query (10)'!F2495="","",IFERROR(INDEX(Cleaning_Rules!$B$14:$B$17,MATCH(TRIM('query (10)'!F2495),Cleaning_Rules!$A$14:$A$17,0)),"UNKNOWN"))</f>
        <v>TBM</v>
      </c>
      <c r="K2495" s="38" t="str">
        <f>IF('query (10)'!G2495="","",'query (10)'!G2495)</f>
        <v>กำลังดำเนินการ</v>
      </c>
      <c r="L2495" s="38" t="str">
        <f>IF('query (10)'!G2495="","MISSING",IFERROR(INDEX(Cleaning_Rules!$B$5:$B$10,MATCH(TRIM('query (10)'!G2495),Cleaning_Rules!$A$5:$A$10,0)),"UNKNOWN"))</f>
        <v>IN_PROGRESS</v>
      </c>
      <c r="M2495" s="38" t="str">
        <f>IF('query (10)'!I2495="","",'query (10)'!I2495)</f>
        <v>Electrical</v>
      </c>
      <c r="N2495" s="38" t="str">
        <f>IF('query (10)'!O2495="","",'query (10)'!O2495)</f>
        <v>Part Change</v>
      </c>
      <c r="O2495" s="38" t="str">
        <f>IF('query (10)'!P2495="","",'query (10)'!P2495)</f>
        <v>Medium</v>
      </c>
      <c r="P2495" s="38" t="str">
        <f>IF('query (10)'!N2495="","",'query (10)'!N2495)</f>
        <v>- Change dust filter of Apiste
- Check condtion of laser</v>
      </c>
      <c r="Q2495" s="38" t="str">
        <f>TRIM('query (10)'!N2495)</f>
        <v>- Change dust filter of Apiste
- Check condtion of laser</v>
      </c>
      <c r="R2495" s="38" t="str">
        <f>TRIM(UPPER('query (10)'!R2495))</f>
        <v/>
      </c>
      <c r="S2495" s="38" t="str">
        <f>TRIM(UPPER('query (10)'!S2495))</f>
        <v/>
      </c>
      <c r="T2495" s="38" t="str">
        <f>IF('query (10)'!Q2495="","",TRIM(UPPER('query (10)'!Q2495)))</f>
        <v/>
      </c>
      <c r="U2495" s="38" t="str">
        <f>IF('query (10)'!T2495="","",'query (10)'!T2495)</f>
        <v/>
      </c>
      <c r="V2495" s="39" t="str">
        <f>IF('query (10)'!T2495="","",IFERROR(VALUE('query (10)'!T2495),""))</f>
        <v/>
      </c>
      <c r="W2495" s="40">
        <f>IF('query (10)'!U2495="","",'query (10)'!U2495)</f>
        <v>0</v>
      </c>
      <c r="X2495" s="39">
        <f>IF('query (10)'!V2495="","",'query (10)'!V2495)</f>
        <v>31</v>
      </c>
      <c r="Y2495" s="41">
        <f>IF('query (10)'!W2495="","",'query (10)'!W2495)</f>
        <v>46137</v>
      </c>
      <c r="Z2495" s="41" t="str">
        <f>IF('query (10)'!X2495="","",'query (10)'!X2495)</f>
        <v/>
      </c>
      <c r="AA2495" s="41">
        <f>IF('query (10)'!Y2495="","",'query (10)'!Y2495)</f>
        <v>46137</v>
      </c>
      <c r="AB2495" s="41">
        <f>IF('query (10)'!Z2495="","",'query (10)'!Z2495)</f>
        <v>46167</v>
      </c>
      <c r="AC2495" s="38" t="str">
        <f>IF(OR('query (10)'!AA2495="",COUNTIF(Cleaning_Rules!$A$21:$A$26,TRIM('query (10)'!AA2495))&gt;0),"",TRIM('query (10)'!AA2495))</f>
        <v/>
      </c>
      <c r="AD2495" s="38" t="str">
        <f>IF('query (10)'!AB2495="","",TRIM(IFERROR(_xlfn.TEXTBEFORE('query (10)'!AB2495,"("),'query (10)'!AB2495)))</f>
        <v>เริ่มซ่อมงาน PM แล้ว รับผิดชอบโดย NATDANAI JUTHATHEP</v>
      </c>
      <c r="AE2495" s="38" t="str">
        <f>IFERROR(LOWER(TRIM(_xlfn.TEXTBEFORE(_xlfn.TEXTAFTER('query (10)'!AB2495,"("),")"))),"")</f>
        <v>juthathep-n-4697@nsk.com</v>
      </c>
      <c r="AF2495" s="38" t="str">
        <f>IF('query (10)'!AD2495="","",TRIM('query (10)'!AD2495))</f>
        <v>พงษ์พิทักษ์ ศรไชย</v>
      </c>
      <c r="AG2495" s="38" t="str">
        <f>IF('query (10)'!AE2495="","",TRIM('query (10)'!AE2495))</f>
        <v>ณัฐดนัย จุฑาเทพ</v>
      </c>
      <c r="AH2495" s="38" t="str">
        <f>IF('query (10)'!AF2495="","",IFERROR(VALUE('query (10)'!AF2495),""))</f>
        <v/>
      </c>
      <c r="AI2495" s="38" t="str">
        <f>IF('query (10)'!AG2495="","",TRIM('query (10)'!AG2495))</f>
        <v/>
      </c>
      <c r="AJ2495" s="38" t="str">
        <f>IF('query (10)'!AH2495="","",IFERROR(VALUE('query (10)'!AH2495),""))</f>
        <v/>
      </c>
      <c r="AK2495" s="38" t="str">
        <f>IF('query (10)'!AI2495="","",TRIM('query (10)'!AI2495))</f>
        <v/>
      </c>
      <c r="AL2495" s="42">
        <f t="shared" si="190"/>
        <v>2026</v>
      </c>
      <c r="AM2495" s="42" t="str">
        <f t="shared" si="191"/>
        <v>2026-04</v>
      </c>
      <c r="AN2495" s="42" t="str">
        <f t="shared" ca="1" si="192"/>
        <v>OVERDUE</v>
      </c>
      <c r="AO2495" s="42" t="str">
        <f t="shared" si="193"/>
        <v>MA-799 | LASER MARKER MACHINE | SB6 | ELECTRICAL CONTROL | Time-based Maintenance | Electrical | Part Change | Medium | - Change dust filter of Apiste
- Check condtion of laser | เริ่มซ่อมงาน PM แล้ว รับผิดชอบโดย NATDANAI JUTHATHEP | ณัฐดนัย จุฑาเทพ</v>
      </c>
      <c r="AP2495" s="42" t="str">
        <f>_xlfn.TEXTJOIN("; ",TRUE,IF(COUNTA('query (10)'!A2495:AK2495)&lt;=6,"NEAR_EMPTY_ROW",""),IF($K2495="","MISSING_STATUS",""),IF(AND($K2495="เสร็จสิ้น",$Z2495=""),"DONE_NO_ACTUAL_DATE",""),IF(AND($I2495="Condition-based Maintenance",$AH2495=""),"CBM_NO_MEASUREMENT",""),IF(OR($X2495="",$X2495=0),"INVALID_PERIOD",""),IF(AND($AA2495&lt;&gt;"",$AB2495&lt;&gt;"",$AB2495&lt;$AA2495),"DATE_SEQUENCE_ERROR",""),IF(AND($AB2495&lt;&gt;"",$AB2495&gt;DATE(2030,12,31)),"DATE_OUTLIER",""),IF($C2495="","MISSING_QRCODE",""),IF($J2495="UNKNOWN","UNKNOWN_PM_TYPE",""),IF($L2495="UNKNOWN","UNKNOWN_STATUS",""))</f>
        <v/>
      </c>
      <c r="AQ2495" s="42" t="str">
        <f t="shared" si="194"/>
        <v>NO</v>
      </c>
    </row>
    <row r="2496" spans="1:43" x14ac:dyDescent="0.3">
      <c r="A2496" s="38">
        <f>IF('query (10)'!A2496="","",'query (10)'!A2496)</f>
        <v>2753</v>
      </c>
      <c r="B2496" s="38">
        <f>IF('query (10)'!B2496="","",'query (10)'!B2496)</f>
        <v>20658</v>
      </c>
      <c r="C2496" s="38" t="str">
        <f>TRIM(UPPER('query (10)'!M2496))</f>
        <v>IH-374</v>
      </c>
      <c r="D2496" s="38" t="str">
        <f>TRIM(UPPER(IFERROR(_xlfn.TEXTBEFORE('query (10)'!L2496,"("),'query (10)'!L2496)))</f>
        <v>INDUCTION HEAT MACHINE.</v>
      </c>
      <c r="E2496" s="38" t="str">
        <f>IFERROR(TRIM(UPPER(_xlfn.TEXTBEFORE(_xlfn.TEXTAFTER('query (10)'!L2496,"("),")"))),"")</f>
        <v/>
      </c>
      <c r="F2496" s="38" t="str">
        <f>TRIM('query (10)'!K2496)</f>
        <v>HUB3-1</v>
      </c>
      <c r="G2496" s="38" t="str">
        <f>IF('query (10)'!J2496="","",'query (10)'!J2496)</f>
        <v>Electrical Control</v>
      </c>
      <c r="H2496" s="38" t="str">
        <f>TRIM(UPPER('query (10)'!J2496))</f>
        <v>ELECTRICAL CONTROL</v>
      </c>
      <c r="I2496" s="38" t="str">
        <f>IF('query (10)'!F2496="","",'query (10)'!F2496)</f>
        <v>Time-based Maintenance</v>
      </c>
      <c r="J2496" s="38" t="str">
        <f>IF('query (10)'!F2496="","",IFERROR(INDEX(Cleaning_Rules!$B$14:$B$17,MATCH(TRIM('query (10)'!F2496),Cleaning_Rules!$A$14:$A$17,0)),"UNKNOWN"))</f>
        <v>TBM</v>
      </c>
      <c r="K2496" s="38" t="str">
        <f>IF('query (10)'!G2496="","",'query (10)'!G2496)</f>
        <v>เสร็จสิ้น</v>
      </c>
      <c r="L2496" s="38" t="str">
        <f>IF('query (10)'!G2496="","MISSING",IFERROR(INDEX(Cleaning_Rules!$B$5:$B$10,MATCH(TRIM('query (10)'!G2496),Cleaning_Rules!$A$5:$A$10,0)),"UNKNOWN"))</f>
        <v>COMPLETED</v>
      </c>
      <c r="M2496" s="38" t="str">
        <f>IF('query (10)'!I2496="","",'query (10)'!I2496)</f>
        <v>Electrical</v>
      </c>
      <c r="N2496" s="38" t="str">
        <f>IF('query (10)'!O2496="","",'query (10)'!O2496)</f>
        <v>Inspection</v>
      </c>
      <c r="O2496" s="38" t="str">
        <f>IF('query (10)'!P2496="","",'query (10)'!P2496)</f>
        <v>Medium</v>
      </c>
      <c r="P2496" s="38" t="str">
        <f>IF('query (10)'!N2496="","",'query (10)'!N2496)</f>
        <v>- Check condition of Power supply
- Check/ Change magnetic contactor
- Check conditin of circuit breaker
- Check condition of photo sensor</v>
      </c>
      <c r="Q2496" s="38" t="str">
        <f>TRIM('query (10)'!N2496)</f>
        <v>- Check condition of Power supply
- Check/ Change magnetic contactor
- Check conditin of circuit breaker
- Check condition of photo sensor</v>
      </c>
      <c r="R2496" s="38" t="str">
        <f>TRIM(UPPER('query (10)'!R2496))</f>
        <v/>
      </c>
      <c r="S2496" s="38" t="str">
        <f>TRIM(UPPER('query (10)'!S2496))</f>
        <v/>
      </c>
      <c r="T2496" s="38" t="str">
        <f>IF('query (10)'!Q2496="","",TRIM(UPPER('query (10)'!Q2496)))</f>
        <v/>
      </c>
      <c r="U2496" s="38" t="str">
        <f>IF('query (10)'!T2496="","",'query (10)'!T2496)</f>
        <v/>
      </c>
      <c r="V2496" s="39" t="str">
        <f>IF('query (10)'!T2496="","",IFERROR(VALUE('query (10)'!T2496),""))</f>
        <v/>
      </c>
      <c r="W2496" s="40">
        <f>IF('query (10)'!U2496="","",'query (10)'!U2496)</f>
        <v>0</v>
      </c>
      <c r="X2496" s="39">
        <f>IF('query (10)'!V2496="","",'query (10)'!V2496)</f>
        <v>92</v>
      </c>
      <c r="Y2496" s="41">
        <f>IF('query (10)'!W2496="","",'query (10)'!W2496)</f>
        <v>46137</v>
      </c>
      <c r="Z2496" s="41">
        <f>IF('query (10)'!X2496="","",'query (10)'!X2496)</f>
        <v>46154</v>
      </c>
      <c r="AA2496" s="41">
        <f>IF('query (10)'!Y2496="","",'query (10)'!Y2496)</f>
        <v>46154</v>
      </c>
      <c r="AB2496" s="41">
        <f>IF('query (10)'!Z2496="","",'query (10)'!Z2496)</f>
        <v>46246</v>
      </c>
      <c r="AC2496" s="38" t="str">
        <f>IF(OR('query (10)'!AA2496="",COUNTIF(Cleaning_Rules!$A$21:$A$26,TRIM('query (10)'!AA2496))&gt;0),"",TRIM('query (10)'!AA2496))</f>
        <v/>
      </c>
      <c r="AD2496" s="38" t="str">
        <f>IF('query (10)'!AB2496="","",TRIM(IFERROR(_xlfn.TEXTBEFORE('query (10)'!AB2496,"("),'query (10)'!AB2496)))</f>
        <v>เริ่มซ่อมงาน PM แล้ว รับผิดชอบโดย PONGPITAK SONCHAI</v>
      </c>
      <c r="AE2496" s="38" t="str">
        <f>IFERROR(LOWER(TRIM(_xlfn.TEXTBEFORE(_xlfn.TEXTAFTER('query (10)'!AB2496,"("),")"))),"")</f>
        <v>sonchai-p-6240@nsk.com</v>
      </c>
      <c r="AF2496" s="38" t="str">
        <f>IF('query (10)'!AD2496="","",TRIM('query (10)'!AD2496))</f>
        <v>พงษ์พิทักษ์ ศรไชย</v>
      </c>
      <c r="AG2496" s="38" t="str">
        <f>IF('query (10)'!AE2496="","",TRIM('query (10)'!AE2496))</f>
        <v>พงษ์พิทักษ์ ศรไชย</v>
      </c>
      <c r="AH2496" s="38" t="str">
        <f>IF('query (10)'!AF2496="","",IFERROR(VALUE('query (10)'!AF2496),""))</f>
        <v/>
      </c>
      <c r="AI2496" s="38" t="str">
        <f>IF('query (10)'!AG2496="","",TRIM('query (10)'!AG2496))</f>
        <v/>
      </c>
      <c r="AJ2496" s="38" t="str">
        <f>IF('query (10)'!AH2496="","",IFERROR(VALUE('query (10)'!AH2496),""))</f>
        <v/>
      </c>
      <c r="AK2496" s="38" t="str">
        <f>IF('query (10)'!AI2496="","",TRIM('query (10)'!AI2496))</f>
        <v/>
      </c>
      <c r="AL2496" s="42">
        <f t="shared" si="190"/>
        <v>2026</v>
      </c>
      <c r="AM2496" s="42" t="str">
        <f t="shared" si="191"/>
        <v>2026-04</v>
      </c>
      <c r="AN2496" s="42" t="str">
        <f t="shared" ca="1" si="192"/>
        <v/>
      </c>
      <c r="AO2496" s="42" t="str">
        <f t="shared" si="193"/>
        <v>IH-374 | INDUCTION HEAT MACHINE. | HUB3-1 | ELECTRICAL CONTROL | Time-based Maintenance | Electrical | Inspection | Medium | - Check condition of Power supply
- Check/ Change magnetic contactor
- Check conditin of circuit breaker
- Check condition of photo sensor | เริ่มซ่อมงาน PM แล้ว รับผิดชอบโดย PONGPITAK SONCHAI | พงษ์พิทักษ์ ศรไชย</v>
      </c>
      <c r="AP2496" s="42" t="str">
        <f>_xlfn.TEXTJOIN("; ",TRUE,IF(COUNTA('query (10)'!A2496:AK2496)&lt;=6,"NEAR_EMPTY_ROW",""),IF($K2496="","MISSING_STATUS",""),IF(AND($K2496="เสร็จสิ้น",$Z2496=""),"DONE_NO_ACTUAL_DATE",""),IF(AND($I2496="Condition-based Maintenance",$AH2496=""),"CBM_NO_MEASUREMENT",""),IF(OR($X2496="",$X2496=0),"INVALID_PERIOD",""),IF(AND($AA2496&lt;&gt;"",$AB2496&lt;&gt;"",$AB2496&lt;$AA2496),"DATE_SEQUENCE_ERROR",""),IF(AND($AB2496&lt;&gt;"",$AB2496&gt;DATE(2030,12,31)),"DATE_OUTLIER",""),IF($C2496="","MISSING_QRCODE",""),IF($J2496="UNKNOWN","UNKNOWN_PM_TYPE",""),IF($L2496="UNKNOWN","UNKNOWN_STATUS",""))</f>
        <v/>
      </c>
      <c r="AQ2496" s="42" t="str">
        <f t="shared" si="194"/>
        <v>NO</v>
      </c>
    </row>
    <row r="2497" spans="1:43" x14ac:dyDescent="0.3">
      <c r="A2497" s="38">
        <f>IF('query (10)'!A2497="","",'query (10)'!A2497)</f>
        <v>2754</v>
      </c>
      <c r="B2497" s="38">
        <f>IF('query (10)'!B2497="","",'query (10)'!B2497)</f>
        <v>20660</v>
      </c>
      <c r="C2497" s="38" t="str">
        <f>TRIM(UPPER('query (10)'!M2497))</f>
        <v/>
      </c>
      <c r="D2497" s="38" t="str">
        <f>TRIM(UPPER(IFERROR(_xlfn.TEXTBEFORE('query (10)'!L2497,"("),'query (10)'!L2497)))</f>
        <v>FS4 TYPE NC LATHE M/C</v>
      </c>
      <c r="E2497" s="38" t="str">
        <f>IFERROR(TRIM(UPPER(_xlfn.TEXTBEFORE(_xlfn.TEXTAFTER('query (10)'!L2497,"("),")"))),"")</f>
        <v/>
      </c>
      <c r="F2497" s="38" t="str">
        <f>TRIM('query (10)'!K2497)</f>
        <v>HUB3-1</v>
      </c>
      <c r="G2497" s="38" t="str">
        <f>IF('query (10)'!J2497="","",'query (10)'!J2497)</f>
        <v>Electrical Control</v>
      </c>
      <c r="H2497" s="38" t="str">
        <f>TRIM(UPPER('query (10)'!J2497))</f>
        <v>ELECTRICAL CONTROL</v>
      </c>
      <c r="I2497" s="38" t="str">
        <f>IF('query (10)'!F2497="","",'query (10)'!F2497)</f>
        <v>Time-based Maintenance</v>
      </c>
      <c r="J2497" s="38" t="str">
        <f>IF('query (10)'!F2497="","",IFERROR(INDEX(Cleaning_Rules!$B$14:$B$17,MATCH(TRIM('query (10)'!F2497),Cleaning_Rules!$A$14:$A$17,0)),"UNKNOWN"))</f>
        <v>TBM</v>
      </c>
      <c r="K2497" s="38" t="str">
        <f>IF('query (10)'!G2497="","",'query (10)'!G2497)</f>
        <v>เสร็จสิ้น</v>
      </c>
      <c r="L2497" s="38" t="str">
        <f>IF('query (10)'!G2497="","MISSING",IFERROR(INDEX(Cleaning_Rules!$B$5:$B$10,MATCH(TRIM('query (10)'!G2497),Cleaning_Rules!$A$5:$A$10,0)),"UNKNOWN"))</f>
        <v>COMPLETED</v>
      </c>
      <c r="M2497" s="38" t="str">
        <f>IF('query (10)'!I2497="","",'query (10)'!I2497)</f>
        <v>Electrical</v>
      </c>
      <c r="N2497" s="38" t="str">
        <f>IF('query (10)'!O2497="","",'query (10)'!O2497)</f>
        <v>Inspection</v>
      </c>
      <c r="O2497" s="38" t="str">
        <f>IF('query (10)'!P2497="","",'query (10)'!P2497)</f>
        <v>Medium</v>
      </c>
      <c r="P2497" s="38" t="str">
        <f>IF('query (10)'!N2497="","",'query (10)'!N2497)</f>
        <v>- Check/ Change power supply of control panel
- Check/ Cleaning oil leak in Control panel
- Check condition of main switch
- Check condition of reed switch</v>
      </c>
      <c r="Q2497" s="38" t="str">
        <f>TRIM('query (10)'!N2497)</f>
        <v>- Check/ Change power supply of control panel
- Check/ Cleaning oil leak in Control panel
- Check condition of main switch
- Check condition of reed switch</v>
      </c>
      <c r="R2497" s="38" t="str">
        <f>TRIM(UPPER('query (10)'!R2497))</f>
        <v>POWER SUPPLY</v>
      </c>
      <c r="S2497" s="38" t="str">
        <f>TRIM(UPPER('query (10)'!S2497))</f>
        <v>S8FS-G05024CD</v>
      </c>
      <c r="T2497" s="38" t="str">
        <f>IF('query (10)'!Q2497="","",TRIM(UPPER('query (10)'!Q2497)))</f>
        <v/>
      </c>
      <c r="U2497" s="38" t="str">
        <f>IF('query (10)'!T2497="","",'query (10)'!T2497)</f>
        <v/>
      </c>
      <c r="V2497" s="39" t="str">
        <f>IF('query (10)'!T2497="","",IFERROR(VALUE('query (10)'!T2497),""))</f>
        <v/>
      </c>
      <c r="W2497" s="40">
        <f>IF('query (10)'!U2497="","",'query (10)'!U2497)</f>
        <v>0</v>
      </c>
      <c r="X2497" s="39">
        <f>IF('query (10)'!V2497="","",'query (10)'!V2497)</f>
        <v>92</v>
      </c>
      <c r="Y2497" s="41">
        <f>IF('query (10)'!W2497="","",'query (10)'!W2497)</f>
        <v>46137</v>
      </c>
      <c r="Z2497" s="41">
        <f>IF('query (10)'!X2497="","",'query (10)'!X2497)</f>
        <v>46154</v>
      </c>
      <c r="AA2497" s="41">
        <f>IF('query (10)'!Y2497="","",'query (10)'!Y2497)</f>
        <v>46154</v>
      </c>
      <c r="AB2497" s="41">
        <f>IF('query (10)'!Z2497="","",'query (10)'!Z2497)</f>
        <v>46246</v>
      </c>
      <c r="AC2497" s="38" t="str">
        <f>IF(OR('query (10)'!AA2497="",COUNTIF(Cleaning_Rules!$A$21:$A$26,TRIM('query (10)'!AA2497))&gt;0),"",TRIM('query (10)'!AA2497))</f>
        <v/>
      </c>
      <c r="AD2497" s="38" t="str">
        <f>IF('query (10)'!AB2497="","",TRIM(IFERROR(_xlfn.TEXTBEFORE('query (10)'!AB2497,"("),'query (10)'!AB2497)))</f>
        <v>เริ่มซ่อมงาน PM แล้ว รับผิดชอบโดย PONGPITAK SONCHAI</v>
      </c>
      <c r="AE2497" s="38" t="str">
        <f>IFERROR(LOWER(TRIM(_xlfn.TEXTBEFORE(_xlfn.TEXTAFTER('query (10)'!AB2497,"("),")"))),"")</f>
        <v>sonchai-p-6240@nsk.com</v>
      </c>
      <c r="AF2497" s="38" t="str">
        <f>IF('query (10)'!AD2497="","",TRIM('query (10)'!AD2497))</f>
        <v>พงษ์พิทักษ์ ศรไชย</v>
      </c>
      <c r="AG2497" s="38" t="str">
        <f>IF('query (10)'!AE2497="","",TRIM('query (10)'!AE2497))</f>
        <v>พงษ์พิทักษ์ ศรไชย</v>
      </c>
      <c r="AH2497" s="38" t="str">
        <f>IF('query (10)'!AF2497="","",IFERROR(VALUE('query (10)'!AF2497),""))</f>
        <v/>
      </c>
      <c r="AI2497" s="38" t="str">
        <f>IF('query (10)'!AG2497="","",TRIM('query (10)'!AG2497))</f>
        <v/>
      </c>
      <c r="AJ2497" s="38" t="str">
        <f>IF('query (10)'!AH2497="","",IFERROR(VALUE('query (10)'!AH2497),""))</f>
        <v/>
      </c>
      <c r="AK2497" s="38" t="str">
        <f>IF('query (10)'!AI2497="","",TRIM('query (10)'!AI2497))</f>
        <v/>
      </c>
      <c r="AL2497" s="42">
        <f t="shared" si="190"/>
        <v>2026</v>
      </c>
      <c r="AM2497" s="42" t="str">
        <f t="shared" si="191"/>
        <v>2026-04</v>
      </c>
      <c r="AN2497" s="42" t="str">
        <f t="shared" ca="1" si="192"/>
        <v/>
      </c>
      <c r="AO2497" s="42" t="str">
        <f t="shared" si="193"/>
        <v>FS4 TYPE NC LATHE M/C | HUB3-1 | ELECTRICAL CONTROL | Time-based Maintenance | Electrical | Inspection | Medium | - Check/ Change power supply of control panel
- Check/ Cleaning oil leak in Control panel
- Check condition of main switch
- Check condition of reed switch | POWER SUPPLY | S8FS-G05024CD | เริ่มซ่อมงาน PM แล้ว รับผิดชอบโดย PONGPITAK SONCHAI | พงษ์พิทักษ์ ศรไชย</v>
      </c>
      <c r="AP2497" s="42" t="str">
        <f>_xlfn.TEXTJOIN("; ",TRUE,IF(COUNTA('query (10)'!A2497:AK2497)&lt;=6,"NEAR_EMPTY_ROW",""),IF($K2497="","MISSING_STATUS",""),IF(AND($K2497="เสร็จสิ้น",$Z2497=""),"DONE_NO_ACTUAL_DATE",""),IF(AND($I2497="Condition-based Maintenance",$AH2497=""),"CBM_NO_MEASUREMENT",""),IF(OR($X2497="",$X2497=0),"INVALID_PERIOD",""),IF(AND($AA2497&lt;&gt;"",$AB2497&lt;&gt;"",$AB2497&lt;$AA2497),"DATE_SEQUENCE_ERROR",""),IF(AND($AB2497&lt;&gt;"",$AB2497&gt;DATE(2030,12,31)),"DATE_OUTLIER",""),IF($C2497="","MISSING_QRCODE",""),IF($J2497="UNKNOWN","UNKNOWN_PM_TYPE",""),IF($L2497="UNKNOWN","UNKNOWN_STATUS",""))</f>
        <v>MISSING_QRCODE</v>
      </c>
      <c r="AQ2497" s="42" t="str">
        <f t="shared" si="194"/>
        <v>NO</v>
      </c>
    </row>
    <row r="2498" spans="1:43" x14ac:dyDescent="0.3">
      <c r="A2498" s="38">
        <f>IF('query (10)'!A2498="","",'query (10)'!A2498)</f>
        <v>2755</v>
      </c>
      <c r="B2498" s="38">
        <f>IF('query (10)'!B2498="","",'query (10)'!B2498)</f>
        <v>20659</v>
      </c>
      <c r="C2498" s="38" t="str">
        <f>TRIM(UPPER('query (10)'!M2498))</f>
        <v>CU-633</v>
      </c>
      <c r="D2498" s="38" t="str">
        <f>TRIM(UPPER(IFERROR(_xlfn.TEXTBEFORE('query (10)'!L2498,"("),'query (10)'!L2498)))</f>
        <v>CUTTING MACHINE.</v>
      </c>
      <c r="E2498" s="38" t="str">
        <f>IFERROR(TRIM(UPPER(_xlfn.TEXTBEFORE(_xlfn.TEXTAFTER('query (10)'!L2498,"("),")"))),"")</f>
        <v/>
      </c>
      <c r="F2498" s="38" t="str">
        <f>TRIM('query (10)'!K2498)</f>
        <v>HUB3-1</v>
      </c>
      <c r="G2498" s="38" t="str">
        <f>IF('query (10)'!J2498="","",'query (10)'!J2498)</f>
        <v>Electrical Control</v>
      </c>
      <c r="H2498" s="38" t="str">
        <f>TRIM(UPPER('query (10)'!J2498))</f>
        <v>ELECTRICAL CONTROL</v>
      </c>
      <c r="I2498" s="38" t="str">
        <f>IF('query (10)'!F2498="","",'query (10)'!F2498)</f>
        <v>Time-based Maintenance</v>
      </c>
      <c r="J2498" s="38" t="str">
        <f>IF('query (10)'!F2498="","",IFERROR(INDEX(Cleaning_Rules!$B$14:$B$17,MATCH(TRIM('query (10)'!F2498),Cleaning_Rules!$A$14:$A$17,0)),"UNKNOWN"))</f>
        <v>TBM</v>
      </c>
      <c r="K2498" s="38" t="str">
        <f>IF('query (10)'!G2498="","",'query (10)'!G2498)</f>
        <v>เสร็จสิ้น</v>
      </c>
      <c r="L2498" s="38" t="str">
        <f>IF('query (10)'!G2498="","MISSING",IFERROR(INDEX(Cleaning_Rules!$B$5:$B$10,MATCH(TRIM('query (10)'!G2498),Cleaning_Rules!$A$5:$A$10,0)),"UNKNOWN"))</f>
        <v>COMPLETED</v>
      </c>
      <c r="M2498" s="38" t="str">
        <f>IF('query (10)'!I2498="","",'query (10)'!I2498)</f>
        <v>Electrical</v>
      </c>
      <c r="N2498" s="38" t="str">
        <f>IF('query (10)'!O2498="","",'query (10)'!O2498)</f>
        <v>Inspection</v>
      </c>
      <c r="O2498" s="38" t="str">
        <f>IF('query (10)'!P2498="","",'query (10)'!P2498)</f>
        <v>Medium</v>
      </c>
      <c r="P2498" s="38" t="str">
        <f>IF('query (10)'!N2498="","",'query (10)'!N2498)</f>
        <v>Check condition ofelectrical equipment in control panel
- Circuit breaker
- Power supply
- Relay
- Magnetic
- Cooler fan
- Terminal</v>
      </c>
      <c r="Q2498" s="38" t="str">
        <f>TRIM('query (10)'!N2498)</f>
        <v>Check condition ofelectrical equipment in control panel
- Circuit breaker
- Power supply
- Relay
- Magnetic
- Cooler fan
- Terminal</v>
      </c>
      <c r="R2498" s="38" t="str">
        <f>TRIM(UPPER('query (10)'!R2498))</f>
        <v/>
      </c>
      <c r="S2498" s="38" t="str">
        <f>TRIM(UPPER('query (10)'!S2498))</f>
        <v/>
      </c>
      <c r="T2498" s="38" t="str">
        <f>IF('query (10)'!Q2498="","",TRIM(UPPER('query (10)'!Q2498)))</f>
        <v/>
      </c>
      <c r="U2498" s="38" t="str">
        <f>IF('query (10)'!T2498="","",'query (10)'!T2498)</f>
        <v/>
      </c>
      <c r="V2498" s="39" t="str">
        <f>IF('query (10)'!T2498="","",IFERROR(VALUE('query (10)'!T2498),""))</f>
        <v/>
      </c>
      <c r="W2498" s="40">
        <f>IF('query (10)'!U2498="","",'query (10)'!U2498)</f>
        <v>0</v>
      </c>
      <c r="X2498" s="39">
        <f>IF('query (10)'!V2498="","",'query (10)'!V2498)</f>
        <v>92</v>
      </c>
      <c r="Y2498" s="41">
        <f>IF('query (10)'!W2498="","",'query (10)'!W2498)</f>
        <v>46137</v>
      </c>
      <c r="Z2498" s="41">
        <f>IF('query (10)'!X2498="","",'query (10)'!X2498)</f>
        <v>46154</v>
      </c>
      <c r="AA2498" s="41">
        <f>IF('query (10)'!Y2498="","",'query (10)'!Y2498)</f>
        <v>46154</v>
      </c>
      <c r="AB2498" s="41">
        <f>IF('query (10)'!Z2498="","",'query (10)'!Z2498)</f>
        <v>46246</v>
      </c>
      <c r="AC2498" s="38" t="str">
        <f>IF(OR('query (10)'!AA2498="",COUNTIF(Cleaning_Rules!$A$21:$A$26,TRIM('query (10)'!AA2498))&gt;0),"",TRIM('query (10)'!AA2498))</f>
        <v/>
      </c>
      <c r="AD2498" s="38" t="str">
        <f>IF('query (10)'!AB2498="","",TRIM(IFERROR(_xlfn.TEXTBEFORE('query (10)'!AB2498,"("),'query (10)'!AB2498)))</f>
        <v>เริ่มซ่อมงาน PM แล้ว รับผิดชอบโดย PONGPITAK SONCHAI</v>
      </c>
      <c r="AE2498" s="38" t="str">
        <f>IFERROR(LOWER(TRIM(_xlfn.TEXTBEFORE(_xlfn.TEXTAFTER('query (10)'!AB2498,"("),")"))),"")</f>
        <v>sonchai-p-6240@nsk.com</v>
      </c>
      <c r="AF2498" s="38" t="str">
        <f>IF('query (10)'!AD2498="","",TRIM('query (10)'!AD2498))</f>
        <v>พงษ์พิทักษ์ ศรไชย</v>
      </c>
      <c r="AG2498" s="38" t="str">
        <f>IF('query (10)'!AE2498="","",TRIM('query (10)'!AE2498))</f>
        <v>พงษ์พิทักษ์ ศรไชย</v>
      </c>
      <c r="AH2498" s="38" t="str">
        <f>IF('query (10)'!AF2498="","",IFERROR(VALUE('query (10)'!AF2498),""))</f>
        <v/>
      </c>
      <c r="AI2498" s="38" t="str">
        <f>IF('query (10)'!AG2498="","",TRIM('query (10)'!AG2498))</f>
        <v/>
      </c>
      <c r="AJ2498" s="38" t="str">
        <f>IF('query (10)'!AH2498="","",IFERROR(VALUE('query (10)'!AH2498),""))</f>
        <v/>
      </c>
      <c r="AK2498" s="38" t="str">
        <f>IF('query (10)'!AI2498="","",TRIM('query (10)'!AI2498))</f>
        <v/>
      </c>
      <c r="AL2498" s="42">
        <f t="shared" si="190"/>
        <v>2026</v>
      </c>
      <c r="AM2498" s="42" t="str">
        <f t="shared" si="191"/>
        <v>2026-04</v>
      </c>
      <c r="AN2498" s="42" t="str">
        <f t="shared" ca="1" si="192"/>
        <v/>
      </c>
      <c r="AO2498" s="42" t="str">
        <f t="shared" si="193"/>
        <v>CU-633 | CUTTING MACHINE. | HUB3-1 | ELECTRICAL CONTROL | Time-based Maintenance | Electrical | Inspection | Medium | Check condition ofelectrical equipment in control panel
- Circuit breaker
- Power supply
- Relay
- Magnetic
- Cooler fan
- Terminal | เริ่มซ่อมงาน PM แล้ว รับผิดชอบโดย PONGPITAK SONCHAI | พงษ์พิทักษ์ ศรไชย</v>
      </c>
      <c r="AP2498" s="42" t="str">
        <f>_xlfn.TEXTJOIN("; ",TRUE,IF(COUNTA('query (10)'!A2498:AK2498)&lt;=6,"NEAR_EMPTY_ROW",""),IF($K2498="","MISSING_STATUS",""),IF(AND($K2498="เสร็จสิ้น",$Z2498=""),"DONE_NO_ACTUAL_DATE",""),IF(AND($I2498="Condition-based Maintenance",$AH2498=""),"CBM_NO_MEASUREMENT",""),IF(OR($X2498="",$X2498=0),"INVALID_PERIOD",""),IF(AND($AA2498&lt;&gt;"",$AB2498&lt;&gt;"",$AB2498&lt;$AA2498),"DATE_SEQUENCE_ERROR",""),IF(AND($AB2498&lt;&gt;"",$AB2498&gt;DATE(2030,12,31)),"DATE_OUTLIER",""),IF($C2498="","MISSING_QRCODE",""),IF($J2498="UNKNOWN","UNKNOWN_PM_TYPE",""),IF($L2498="UNKNOWN","UNKNOWN_STATUS",""))</f>
        <v/>
      </c>
      <c r="AQ2498" s="42" t="str">
        <f t="shared" si="194"/>
        <v>NO</v>
      </c>
    </row>
    <row r="2499" spans="1:43" x14ac:dyDescent="0.3">
      <c r="A2499" s="38">
        <f>IF('query (10)'!A2499="","",'query (10)'!A2499)</f>
        <v>2756</v>
      </c>
      <c r="B2499" s="38">
        <f>IF('query (10)'!B2499="","",'query (10)'!B2499)</f>
        <v>20661</v>
      </c>
      <c r="C2499" s="38" t="str">
        <f>TRIM(UPPER('query (10)'!M2499))</f>
        <v>GR-420</v>
      </c>
      <c r="D2499" s="38" t="str">
        <f>TRIM(UPPER(IFERROR(_xlfn.TEXTBEFORE('query (10)'!L2499,"("),'query (10)'!L2499)))</f>
        <v>SHAFT FRONT O.D.GRINDING MACHINE.</v>
      </c>
      <c r="E2499" s="38" t="str">
        <f>IFERROR(TRIM(UPPER(_xlfn.TEXTBEFORE(_xlfn.TEXTAFTER('query (10)'!L2499,"("),")"))),"")</f>
        <v/>
      </c>
      <c r="F2499" s="38" t="str">
        <f>TRIM('query (10)'!K2499)</f>
        <v>WP Grinding1</v>
      </c>
      <c r="G2499" s="38" t="str">
        <f>IF('query (10)'!J2499="","",'query (10)'!J2499)</f>
        <v>Motor</v>
      </c>
      <c r="H2499" s="38" t="str">
        <f>TRIM(UPPER('query (10)'!J2499))</f>
        <v>MOTOR</v>
      </c>
      <c r="I2499" s="38" t="str">
        <f>IF('query (10)'!F2499="","",'query (10)'!F2499)</f>
        <v>Condition-based Maintenance</v>
      </c>
      <c r="J2499" s="38" t="str">
        <f>IF('query (10)'!F2499="","",IFERROR(INDEX(Cleaning_Rules!$B$14:$B$17,MATCH(TRIM('query (10)'!F2499),Cleaning_Rules!$A$14:$A$17,0)),"UNKNOWN"))</f>
        <v>CBM</v>
      </c>
      <c r="K2499" s="38" t="str">
        <f>IF('query (10)'!G2499="","",'query (10)'!G2499)</f>
        <v>เสร็จสิ้น</v>
      </c>
      <c r="L2499" s="38" t="str">
        <f>IF('query (10)'!G2499="","MISSING",IFERROR(INDEX(Cleaning_Rules!$B$5:$B$10,MATCH(TRIM('query (10)'!G2499),Cleaning_Rules!$A$5:$A$10,0)),"UNKNOWN"))</f>
        <v>COMPLETED</v>
      </c>
      <c r="M2499" s="38" t="str">
        <f>IF('query (10)'!I2499="","",'query (10)'!I2499)</f>
        <v>Electrical</v>
      </c>
      <c r="N2499" s="38" t="str">
        <f>IF('query (10)'!O2499="","",'query (10)'!O2499)</f>
        <v>Part Change</v>
      </c>
      <c r="O2499" s="38" t="str">
        <f>IF('query (10)'!P2499="","",'query (10)'!P2499)</f>
        <v>Medium</v>
      </c>
      <c r="P2499" s="38" t="str">
        <f>IF('query (10)'!N2499="","",'query (10)'!N2499)</f>
        <v>- Change new wheel head motor
- Cleaning cover</v>
      </c>
      <c r="Q2499" s="38" t="str">
        <f>TRIM('query (10)'!N2499)</f>
        <v>- Change new wheel head motor
- Cleaning cover</v>
      </c>
      <c r="R2499" s="38" t="str">
        <f>TRIM(UPPER('query (10)'!R2499))</f>
        <v>MOTOR</v>
      </c>
      <c r="S2499" s="38" t="str">
        <f>TRIM(UPPER('query (10)'!S2499))</f>
        <v>SF-PR 7.5KW 4P 380-415V</v>
      </c>
      <c r="T2499" s="38" t="str">
        <f>IF('query (10)'!Q2499="","",TRIM(UPPER('query (10)'!Q2499)))</f>
        <v/>
      </c>
      <c r="U2499" s="38" t="str">
        <f>IF('query (10)'!T2499="","",'query (10)'!T2499)</f>
        <v/>
      </c>
      <c r="V2499" s="39" t="str">
        <f>IF('query (10)'!T2499="","",IFERROR(VALUE('query (10)'!T2499),""))</f>
        <v/>
      </c>
      <c r="W2499" s="40">
        <f>IF('query (10)'!U2499="","",'query (10)'!U2499)</f>
        <v>0</v>
      </c>
      <c r="X2499" s="39">
        <f>IF('query (10)'!V2499="","",'query (10)'!V2499)</f>
        <v>365</v>
      </c>
      <c r="Y2499" s="41">
        <f>IF('query (10)'!W2499="","",'query (10)'!W2499)</f>
        <v>46141</v>
      </c>
      <c r="Z2499" s="41">
        <f>IF('query (10)'!X2499="","",'query (10)'!X2499)</f>
        <v>46154</v>
      </c>
      <c r="AA2499" s="41">
        <f>IF('query (10)'!Y2499="","",'query (10)'!Y2499)</f>
        <v>46154</v>
      </c>
      <c r="AB2499" s="41">
        <f>IF('query (10)'!Z2499="","",'query (10)'!Z2499)</f>
        <v>46519</v>
      </c>
      <c r="AC2499" s="38" t="str">
        <f>IF(OR('query (10)'!AA2499="",COUNTIF(Cleaning_Rules!$A$21:$A$26,TRIM('query (10)'!AA2499))&gt;0),"",TRIM('query (10)'!AA2499))</f>
        <v/>
      </c>
      <c r="AD2499" s="38" t="str">
        <f>IF('query (10)'!AB2499="","",TRIM(IFERROR(_xlfn.TEXTBEFORE('query (10)'!AB2499,"("),'query (10)'!AB2499)))</f>
        <v>เริ่มซ่อมงาน PM แล้ว รับผิดชอบโดย PONGPITAK SONCHAI</v>
      </c>
      <c r="AE2499" s="38" t="str">
        <f>IFERROR(LOWER(TRIM(_xlfn.TEXTBEFORE(_xlfn.TEXTAFTER('query (10)'!AB2499,"("),")"))),"")</f>
        <v>sonchai-p-6240@nsk.com</v>
      </c>
      <c r="AF2499" s="38" t="str">
        <f>IF('query (10)'!AD2499="","",TRIM('query (10)'!AD2499))</f>
        <v>พงษ์พิทักษ์ ศรไชย</v>
      </c>
      <c r="AG2499" s="38" t="str">
        <f>IF('query (10)'!AE2499="","",TRIM('query (10)'!AE2499))</f>
        <v>พงษ์พิทักษ์ ศรไชย</v>
      </c>
      <c r="AH2499" s="38" t="str">
        <f>IF('query (10)'!AF2499="","",IFERROR(VALUE('query (10)'!AF2499),""))</f>
        <v/>
      </c>
      <c r="AI2499" s="38" t="str">
        <f>IF('query (10)'!AG2499="","",TRIM('query (10)'!AG2499))</f>
        <v/>
      </c>
      <c r="AJ2499" s="38" t="str">
        <f>IF('query (10)'!AH2499="","",IFERROR(VALUE('query (10)'!AH2499),""))</f>
        <v/>
      </c>
      <c r="AK2499" s="38" t="str">
        <f>IF('query (10)'!AI2499="","",TRIM('query (10)'!AI2499))</f>
        <v/>
      </c>
      <c r="AL2499" s="42">
        <f t="shared" ref="AL2499:AL2562" si="195">IF($Y2499="","",YEAR($Y2499))</f>
        <v>2026</v>
      </c>
      <c r="AM2499" s="42" t="str">
        <f t="shared" ref="AM2499:AM2562" si="196">IF($Y2499="","",TEXT($Y2499,"yyyy-mm"))</f>
        <v>2026-04</v>
      </c>
      <c r="AN2499" s="42" t="str">
        <f t="shared" ref="AN2499:AN2562" ca="1" si="197">IF(OR($AB2499="",$L2499="COMPLETED"),"",IF($AB2499&lt;TODAY(),"OVERDUE","ON_SCHEDULE"))</f>
        <v/>
      </c>
      <c r="AO2499" s="42" t="str">
        <f t="shared" ref="AO2499:AO2562" si="198">_xlfn.TEXTJOIN(" | ",TRUE,$C2499,$D2499,$E2499,$F2499,$H2499,$I2499,$M2499,$N2499,$O2499,$Q2499,$R2499,$S2499,$T2499,$AC2499,$AD2499,$AG2499)</f>
        <v>GR-420 | SHAFT FRONT O.D.GRINDING MACHINE. | WP Grinding1 | MOTOR | Condition-based Maintenance | Electrical | Part Change | Medium | - Change new wheel head motor
- Cleaning cover | MOTOR | SF-PR 7.5KW 4P 380-415V | เริ่มซ่อมงาน PM แล้ว รับผิดชอบโดย PONGPITAK SONCHAI | พงษ์พิทักษ์ ศรไชย</v>
      </c>
      <c r="AP2499" s="42" t="str">
        <f>_xlfn.TEXTJOIN("; ",TRUE,IF(COUNTA('query (10)'!A2499:AK2499)&lt;=6,"NEAR_EMPTY_ROW",""),IF($K2499="","MISSING_STATUS",""),IF(AND($K2499="เสร็จสิ้น",$Z2499=""),"DONE_NO_ACTUAL_DATE",""),IF(AND($I2499="Condition-based Maintenance",$AH2499=""),"CBM_NO_MEASUREMENT",""),IF(OR($X2499="",$X2499=0),"INVALID_PERIOD",""),IF(AND($AA2499&lt;&gt;"",$AB2499&lt;&gt;"",$AB2499&lt;$AA2499),"DATE_SEQUENCE_ERROR",""),IF(AND($AB2499&lt;&gt;"",$AB2499&gt;DATE(2030,12,31)),"DATE_OUTLIER",""),IF($C2499="","MISSING_QRCODE",""),IF($J2499="UNKNOWN","UNKNOWN_PM_TYPE",""),IF($L2499="UNKNOWN","UNKNOWN_STATUS",""))</f>
        <v>CBM_NO_MEASUREMENT</v>
      </c>
      <c r="AQ2499" s="42" t="str">
        <f t="shared" ref="AQ2499:AQ2562" si="199">IF($W2499="","",IF($W2499&gt;0,"YES","NO"))</f>
        <v>NO</v>
      </c>
    </row>
    <row r="2500" spans="1:43" x14ac:dyDescent="0.3">
      <c r="A2500" s="38">
        <f>IF('query (10)'!A2500="","",'query (10)'!A2500)</f>
        <v>2757</v>
      </c>
      <c r="B2500" s="38">
        <f>IF('query (10)'!B2500="","",'query (10)'!B2500)</f>
        <v>20662</v>
      </c>
      <c r="C2500" s="38" t="str">
        <f>TRIM(UPPER('query (10)'!M2500))</f>
        <v>GR-416</v>
      </c>
      <c r="D2500" s="38" t="str">
        <f>TRIM(UPPER(IFERROR(_xlfn.TEXTBEFORE('query (10)'!L2500,"("),'query (10)'!L2500)))</f>
        <v>OUTER RING RACEWAY SUPER FINISH GRINDING MACHINE.</v>
      </c>
      <c r="E2500" s="38" t="str">
        <f>IFERROR(TRIM(UPPER(_xlfn.TEXTBEFORE(_xlfn.TEXTAFTER('query (10)'!L2500,"("),")"))),"")</f>
        <v/>
      </c>
      <c r="F2500" s="38" t="str">
        <f>TRIM('query (10)'!K2500)</f>
        <v>WP Grinding2</v>
      </c>
      <c r="G2500" s="38" t="str">
        <f>IF('query (10)'!J2500="","",'query (10)'!J2500)</f>
        <v>Electrical Control</v>
      </c>
      <c r="H2500" s="38" t="str">
        <f>TRIM(UPPER('query (10)'!J2500))</f>
        <v>ELECTRICAL CONTROL</v>
      </c>
      <c r="I2500" s="38" t="str">
        <f>IF('query (10)'!F2500="","",'query (10)'!F2500)</f>
        <v>Condition-based Maintenance</v>
      </c>
      <c r="J2500" s="38" t="str">
        <f>IF('query (10)'!F2500="","",IFERROR(INDEX(Cleaning_Rules!$B$14:$B$17,MATCH(TRIM('query (10)'!F2500),Cleaning_Rules!$A$14:$A$17,0)),"UNKNOWN"))</f>
        <v>CBM</v>
      </c>
      <c r="K2500" s="38" t="str">
        <f>IF('query (10)'!G2500="","",'query (10)'!G2500)</f>
        <v>เสร็จสิ้น</v>
      </c>
      <c r="L2500" s="38" t="str">
        <f>IF('query (10)'!G2500="","MISSING",IFERROR(INDEX(Cleaning_Rules!$B$5:$B$10,MATCH(TRIM('query (10)'!G2500),Cleaning_Rules!$A$5:$A$10,0)),"UNKNOWN"))</f>
        <v>COMPLETED</v>
      </c>
      <c r="M2500" s="38" t="str">
        <f>IF('query (10)'!I2500="","",'query (10)'!I2500)</f>
        <v>Electrical</v>
      </c>
      <c r="N2500" s="38" t="str">
        <f>IF('query (10)'!O2500="","",'query (10)'!O2500)</f>
        <v>Inspection</v>
      </c>
      <c r="O2500" s="38" t="str">
        <f>IF('query (10)'!P2500="","",'query (10)'!P2500)</f>
        <v>Medium</v>
      </c>
      <c r="P2500" s="38" t="str">
        <f>IF('query (10)'!N2500="","",'query (10)'!N2500)</f>
        <v>- Improvement : Install new level sensor
- Check condition of reed switch
- Check condition of proximity</v>
      </c>
      <c r="Q2500" s="38" t="str">
        <f>TRIM('query (10)'!N2500)</f>
        <v>- Improvement : Install new level sensor
- Check condition of reed switch
- Check condition of proximity</v>
      </c>
      <c r="R2500" s="38" t="str">
        <f>TRIM(UPPER('query (10)'!R2500))</f>
        <v/>
      </c>
      <c r="S2500" s="38" t="str">
        <f>TRIM(UPPER('query (10)'!S2500))</f>
        <v/>
      </c>
      <c r="T2500" s="38" t="str">
        <f>IF('query (10)'!Q2500="","",TRIM(UPPER('query (10)'!Q2500)))</f>
        <v/>
      </c>
      <c r="U2500" s="38" t="str">
        <f>IF('query (10)'!T2500="","",'query (10)'!T2500)</f>
        <v/>
      </c>
      <c r="V2500" s="39" t="str">
        <f>IF('query (10)'!T2500="","",IFERROR(VALUE('query (10)'!T2500),""))</f>
        <v/>
      </c>
      <c r="W2500" s="40">
        <f>IF('query (10)'!U2500="","",'query (10)'!U2500)</f>
        <v>0</v>
      </c>
      <c r="X2500" s="39">
        <f>IF('query (10)'!V2500="","",'query (10)'!V2500)</f>
        <v>92</v>
      </c>
      <c r="Y2500" s="41">
        <f>IF('query (10)'!W2500="","",'query (10)'!W2500)</f>
        <v>46142</v>
      </c>
      <c r="Z2500" s="41">
        <f>IF('query (10)'!X2500="","",'query (10)'!X2500)</f>
        <v>46154</v>
      </c>
      <c r="AA2500" s="41">
        <f>IF('query (10)'!Y2500="","",'query (10)'!Y2500)</f>
        <v>46154</v>
      </c>
      <c r="AB2500" s="41">
        <f>IF('query (10)'!Z2500="","",'query (10)'!Z2500)</f>
        <v>46246</v>
      </c>
      <c r="AC2500" s="38" t="str">
        <f>IF(OR('query (10)'!AA2500="",COUNTIF(Cleaning_Rules!$A$21:$A$26,TRIM('query (10)'!AA2500))&gt;0),"",TRIM('query (10)'!AA2500))</f>
        <v/>
      </c>
      <c r="AD2500" s="38" t="str">
        <f>IF('query (10)'!AB2500="","",TRIM(IFERROR(_xlfn.TEXTBEFORE('query (10)'!AB2500,"("),'query (10)'!AB2500)))</f>
        <v>เริ่มซ่อมงาน PM แล้ว รับผิดชอบโดย PONGPITAK SONCHAI</v>
      </c>
      <c r="AE2500" s="38" t="str">
        <f>IFERROR(LOWER(TRIM(_xlfn.TEXTBEFORE(_xlfn.TEXTAFTER('query (10)'!AB2500,"("),")"))),"")</f>
        <v>sonchai-p-6240@nsk.com</v>
      </c>
      <c r="AF2500" s="38" t="str">
        <f>IF('query (10)'!AD2500="","",TRIM('query (10)'!AD2500))</f>
        <v>พงษ์พิทักษ์ ศรไชย</v>
      </c>
      <c r="AG2500" s="38" t="str">
        <f>IF('query (10)'!AE2500="","",TRIM('query (10)'!AE2500))</f>
        <v>พงษ์พิทักษ์ ศรไชย</v>
      </c>
      <c r="AH2500" s="38" t="str">
        <f>IF('query (10)'!AF2500="","",IFERROR(VALUE('query (10)'!AF2500),""))</f>
        <v/>
      </c>
      <c r="AI2500" s="38" t="str">
        <f>IF('query (10)'!AG2500="","",TRIM('query (10)'!AG2500))</f>
        <v/>
      </c>
      <c r="AJ2500" s="38" t="str">
        <f>IF('query (10)'!AH2500="","",IFERROR(VALUE('query (10)'!AH2500),""))</f>
        <v/>
      </c>
      <c r="AK2500" s="38" t="str">
        <f>IF('query (10)'!AI2500="","",TRIM('query (10)'!AI2500))</f>
        <v/>
      </c>
      <c r="AL2500" s="42">
        <f t="shared" si="195"/>
        <v>2026</v>
      </c>
      <c r="AM2500" s="42" t="str">
        <f t="shared" si="196"/>
        <v>2026-04</v>
      </c>
      <c r="AN2500" s="42" t="str">
        <f t="shared" ca="1" si="197"/>
        <v/>
      </c>
      <c r="AO2500" s="42" t="str">
        <f t="shared" si="198"/>
        <v>GR-416 | OUTER RING RACEWAY SUPER FINISH GRINDING MACHINE. | WP Grinding2 | ELECTRICAL CONTROL | Condition-based Maintenance | Electrical | Inspection | Medium | - Improvement : Install new level sensor
- Check condition of reed switch
- Check condition of proximity | เริ่มซ่อมงาน PM แล้ว รับผิดชอบโดย PONGPITAK SONCHAI | พงษ์พิทักษ์ ศรไชย</v>
      </c>
      <c r="AP2500" s="42" t="str">
        <f>_xlfn.TEXTJOIN("; ",TRUE,IF(COUNTA('query (10)'!A2500:AK2500)&lt;=6,"NEAR_EMPTY_ROW",""),IF($K2500="","MISSING_STATUS",""),IF(AND($K2500="เสร็จสิ้น",$Z2500=""),"DONE_NO_ACTUAL_DATE",""),IF(AND($I2500="Condition-based Maintenance",$AH2500=""),"CBM_NO_MEASUREMENT",""),IF(OR($X2500="",$X2500=0),"INVALID_PERIOD",""),IF(AND($AA2500&lt;&gt;"",$AB2500&lt;&gt;"",$AB2500&lt;$AA2500),"DATE_SEQUENCE_ERROR",""),IF(AND($AB2500&lt;&gt;"",$AB2500&gt;DATE(2030,12,31)),"DATE_OUTLIER",""),IF($C2500="","MISSING_QRCODE",""),IF($J2500="UNKNOWN","UNKNOWN_PM_TYPE",""),IF($L2500="UNKNOWN","UNKNOWN_STATUS",""))</f>
        <v>CBM_NO_MEASUREMENT</v>
      </c>
      <c r="AQ2500" s="42" t="str">
        <f t="shared" si="199"/>
        <v>NO</v>
      </c>
    </row>
    <row r="2501" spans="1:43" x14ac:dyDescent="0.3">
      <c r="A2501" s="38">
        <f>IF('query (10)'!A2501="","",'query (10)'!A2501)</f>
        <v>2758</v>
      </c>
      <c r="B2501" s="38">
        <f>IF('query (10)'!B2501="","",'query (10)'!B2501)</f>
        <v>20663</v>
      </c>
      <c r="C2501" s="38" t="str">
        <f>TRIM(UPPER('query (10)'!M2501))</f>
        <v>GR-423</v>
      </c>
      <c r="D2501" s="38" t="str">
        <f>TRIM(UPPER(IFERROR(_xlfn.TEXTBEFORE('query (10)'!L2501,"("),'query (10)'!L2501)))</f>
        <v>OUTER RING RACEWAY GRINDING MACHINE.</v>
      </c>
      <c r="E2501" s="38" t="str">
        <f>IFERROR(TRIM(UPPER(_xlfn.TEXTBEFORE(_xlfn.TEXTAFTER('query (10)'!L2501,"("),")"))),"")</f>
        <v/>
      </c>
      <c r="F2501" s="38" t="str">
        <f>TRIM('query (10)'!K2501)</f>
        <v>WP Grinding2</v>
      </c>
      <c r="G2501" s="38" t="str">
        <f>IF('query (10)'!J2501="","",'query (10)'!J2501)</f>
        <v>Electrical Control</v>
      </c>
      <c r="H2501" s="38" t="str">
        <f>TRIM(UPPER('query (10)'!J2501))</f>
        <v>ELECTRICAL CONTROL</v>
      </c>
      <c r="I2501" s="38" t="str">
        <f>IF('query (10)'!F2501="","",'query (10)'!F2501)</f>
        <v>Time-based Maintenance</v>
      </c>
      <c r="J2501" s="38" t="str">
        <f>IF('query (10)'!F2501="","",IFERROR(INDEX(Cleaning_Rules!$B$14:$B$17,MATCH(TRIM('query (10)'!F2501),Cleaning_Rules!$A$14:$A$17,0)),"UNKNOWN"))</f>
        <v>TBM</v>
      </c>
      <c r="K2501" s="38" t="str">
        <f>IF('query (10)'!G2501="","",'query (10)'!G2501)</f>
        <v>เสร็จสิ้น</v>
      </c>
      <c r="L2501" s="38" t="str">
        <f>IF('query (10)'!G2501="","MISSING",IFERROR(INDEX(Cleaning_Rules!$B$5:$B$10,MATCH(TRIM('query (10)'!G2501),Cleaning_Rules!$A$5:$A$10,0)),"UNKNOWN"))</f>
        <v>COMPLETED</v>
      </c>
      <c r="M2501" s="38" t="str">
        <f>IF('query (10)'!I2501="","",'query (10)'!I2501)</f>
        <v>Electrical</v>
      </c>
      <c r="N2501" s="38" t="str">
        <f>IF('query (10)'!O2501="","",'query (10)'!O2501)</f>
        <v>Inspection</v>
      </c>
      <c r="O2501" s="38" t="str">
        <f>IF('query (10)'!P2501="","",'query (10)'!P2501)</f>
        <v>Medium</v>
      </c>
      <c r="P2501" s="38" t="str">
        <f>IF('query (10)'!N2501="","",'query (10)'!N2501)</f>
        <v>- Check condition of proximity
- Check condtion of reed switch</v>
      </c>
      <c r="Q2501" s="38" t="str">
        <f>TRIM('query (10)'!N2501)</f>
        <v>- Check condition of proximity
- Check condtion of reed switch</v>
      </c>
      <c r="R2501" s="38" t="str">
        <f>TRIM(UPPER('query (10)'!R2501))</f>
        <v/>
      </c>
      <c r="S2501" s="38" t="str">
        <f>TRIM(UPPER('query (10)'!S2501))</f>
        <v/>
      </c>
      <c r="T2501" s="38" t="str">
        <f>IF('query (10)'!Q2501="","",TRIM(UPPER('query (10)'!Q2501)))</f>
        <v/>
      </c>
      <c r="U2501" s="38" t="str">
        <f>IF('query (10)'!T2501="","",'query (10)'!T2501)</f>
        <v/>
      </c>
      <c r="V2501" s="39" t="str">
        <f>IF('query (10)'!T2501="","",IFERROR(VALUE('query (10)'!T2501),""))</f>
        <v/>
      </c>
      <c r="W2501" s="40">
        <f>IF('query (10)'!U2501="","",'query (10)'!U2501)</f>
        <v>0</v>
      </c>
      <c r="X2501" s="39">
        <f>IF('query (10)'!V2501="","",'query (10)'!V2501)</f>
        <v>92</v>
      </c>
      <c r="Y2501" s="41">
        <f>IF('query (10)'!W2501="","",'query (10)'!W2501)</f>
        <v>46142</v>
      </c>
      <c r="Z2501" s="41">
        <f>IF('query (10)'!X2501="","",'query (10)'!X2501)</f>
        <v>46154</v>
      </c>
      <c r="AA2501" s="41">
        <f>IF('query (10)'!Y2501="","",'query (10)'!Y2501)</f>
        <v>46154</v>
      </c>
      <c r="AB2501" s="41">
        <f>IF('query (10)'!Z2501="","",'query (10)'!Z2501)</f>
        <v>46246</v>
      </c>
      <c r="AC2501" s="38" t="str">
        <f>IF(OR('query (10)'!AA2501="",COUNTIF(Cleaning_Rules!$A$21:$A$26,TRIM('query (10)'!AA2501))&gt;0),"",TRIM('query (10)'!AA2501))</f>
        <v/>
      </c>
      <c r="AD2501" s="38" t="str">
        <f>IF('query (10)'!AB2501="","",TRIM(IFERROR(_xlfn.TEXTBEFORE('query (10)'!AB2501,"("),'query (10)'!AB2501)))</f>
        <v>เริ่มซ่อมงาน PM แล้ว รับผิดชอบโดย PONGPITAK SONCHAI</v>
      </c>
      <c r="AE2501" s="38" t="str">
        <f>IFERROR(LOWER(TRIM(_xlfn.TEXTBEFORE(_xlfn.TEXTAFTER('query (10)'!AB2501,"("),")"))),"")</f>
        <v>sonchai-p-6240@nsk.com</v>
      </c>
      <c r="AF2501" s="38" t="str">
        <f>IF('query (10)'!AD2501="","",TRIM('query (10)'!AD2501))</f>
        <v>พงษ์พิทักษ์ ศรไชย</v>
      </c>
      <c r="AG2501" s="38" t="str">
        <f>IF('query (10)'!AE2501="","",TRIM('query (10)'!AE2501))</f>
        <v>พงษ์พิทักษ์ ศรไชย</v>
      </c>
      <c r="AH2501" s="38" t="str">
        <f>IF('query (10)'!AF2501="","",IFERROR(VALUE('query (10)'!AF2501),""))</f>
        <v/>
      </c>
      <c r="AI2501" s="38" t="str">
        <f>IF('query (10)'!AG2501="","",TRIM('query (10)'!AG2501))</f>
        <v/>
      </c>
      <c r="AJ2501" s="38" t="str">
        <f>IF('query (10)'!AH2501="","",IFERROR(VALUE('query (10)'!AH2501),""))</f>
        <v/>
      </c>
      <c r="AK2501" s="38" t="str">
        <f>IF('query (10)'!AI2501="","",TRIM('query (10)'!AI2501))</f>
        <v/>
      </c>
      <c r="AL2501" s="42">
        <f t="shared" si="195"/>
        <v>2026</v>
      </c>
      <c r="AM2501" s="42" t="str">
        <f t="shared" si="196"/>
        <v>2026-04</v>
      </c>
      <c r="AN2501" s="42" t="str">
        <f t="shared" ca="1" si="197"/>
        <v/>
      </c>
      <c r="AO2501" s="42" t="str">
        <f t="shared" si="198"/>
        <v>GR-423 | OUTER RING RACEWAY GRINDING MACHINE. | WP Grinding2 | ELECTRICAL CONTROL | Time-based Maintenance | Electrical | Inspection | Medium | - Check condition of proximity
- Check condtion of reed switch | เริ่มซ่อมงาน PM แล้ว รับผิดชอบโดย PONGPITAK SONCHAI | พงษ์พิทักษ์ ศรไชย</v>
      </c>
      <c r="AP2501" s="42" t="str">
        <f>_xlfn.TEXTJOIN("; ",TRUE,IF(COUNTA('query (10)'!A2501:AK2501)&lt;=6,"NEAR_EMPTY_ROW",""),IF($K2501="","MISSING_STATUS",""),IF(AND($K2501="เสร็จสิ้น",$Z2501=""),"DONE_NO_ACTUAL_DATE",""),IF(AND($I2501="Condition-based Maintenance",$AH2501=""),"CBM_NO_MEASUREMENT",""),IF(OR($X2501="",$X2501=0),"INVALID_PERIOD",""),IF(AND($AA2501&lt;&gt;"",$AB2501&lt;&gt;"",$AB2501&lt;$AA2501),"DATE_SEQUENCE_ERROR",""),IF(AND($AB2501&lt;&gt;"",$AB2501&gt;DATE(2030,12,31)),"DATE_OUTLIER",""),IF($C2501="","MISSING_QRCODE",""),IF($J2501="UNKNOWN","UNKNOWN_PM_TYPE",""),IF($L2501="UNKNOWN","UNKNOWN_STATUS",""))</f>
        <v/>
      </c>
      <c r="AQ2501" s="42" t="str">
        <f t="shared" si="199"/>
        <v>NO</v>
      </c>
    </row>
    <row r="2502" spans="1:43" x14ac:dyDescent="0.3">
      <c r="A2502" s="38">
        <f>IF('query (10)'!A2502="","",'query (10)'!A2502)</f>
        <v>2759</v>
      </c>
      <c r="B2502" s="38">
        <f>IF('query (10)'!B2502="","",'query (10)'!B2502)</f>
        <v>20956</v>
      </c>
      <c r="C2502" s="38" t="str">
        <f>TRIM(UPPER('query (10)'!M2502))</f>
        <v>GR-1034</v>
      </c>
      <c r="D2502" s="38" t="str">
        <f>TRIM(UPPER(IFERROR(_xlfn.TEXTBEFORE('query (10)'!L2502,"("),'query (10)'!L2502)))</f>
        <v>OUTER RING OUTSIDE GRINDING MACHINE</v>
      </c>
      <c r="E2502" s="38" t="str">
        <f>IFERROR(TRIM(UPPER(_xlfn.TEXTBEFORE(_xlfn.TEXTAFTER('query (10)'!L2502,"("),")"))),"")</f>
        <v/>
      </c>
      <c r="F2502" s="38" t="str">
        <f>TRIM('query (10)'!K2502)</f>
        <v>HUB2.5</v>
      </c>
      <c r="G2502" s="38" t="str">
        <f>IF('query (10)'!J2502="","",'query (10)'!J2502)</f>
        <v>Bucket</v>
      </c>
      <c r="H2502" s="38" t="str">
        <f>TRIM(UPPER('query (10)'!J2502))</f>
        <v>BUCKET</v>
      </c>
      <c r="I2502" s="38" t="str">
        <f>IF('query (10)'!F2502="","",'query (10)'!F2502)</f>
        <v>Time-based Maintenance</v>
      </c>
      <c r="J2502" s="38" t="str">
        <f>IF('query (10)'!F2502="","",IFERROR(INDEX(Cleaning_Rules!$B$14:$B$17,MATCH(TRIM('query (10)'!F2502),Cleaning_Rules!$A$14:$A$17,0)),"UNKNOWN"))</f>
        <v>TBM</v>
      </c>
      <c r="K2502" s="38" t="str">
        <f>IF('query (10)'!G2502="","",'query (10)'!G2502)</f>
        <v>กำลังดำเนินการ</v>
      </c>
      <c r="L2502" s="38" t="str">
        <f>IF('query (10)'!G2502="","MISSING",IFERROR(INDEX(Cleaning_Rules!$B$5:$B$10,MATCH(TRIM('query (10)'!G2502),Cleaning_Rules!$A$5:$A$10,0)),"UNKNOWN"))</f>
        <v>IN_PROGRESS</v>
      </c>
      <c r="M2502" s="38" t="str">
        <f>IF('query (10)'!I2502="","",'query (10)'!I2502)</f>
        <v>Mechanical</v>
      </c>
      <c r="N2502" s="38" t="str">
        <f>IF('query (10)'!O2502="","",'query (10)'!O2502)</f>
        <v>Part Change</v>
      </c>
      <c r="O2502" s="38" t="str">
        <f>IF('query (10)'!P2502="","",'query (10)'!P2502)</f>
        <v>Medium</v>
      </c>
      <c r="P2502" s="38" t="str">
        <f>IF('query (10)'!N2502="","",'query (10)'!N2502)</f>
        <v>Repair In Bucket up/down Work Details
1.Replace the hydraulic cylinder 
2.Replace seal kit air cylinder stopper
3.Replace Bearing 
4.Cleaning part and setting conditions</v>
      </c>
      <c r="Q2502" s="38" t="str">
        <f>TRIM('query (10)'!N2502)</f>
        <v>Repair In Bucket up/down Work Details
1.Replace the hydraulic cylinder 
2.Replace seal kit air cylinder stopper
3.Replace Bearing 
4.Cleaning part and setting conditions</v>
      </c>
      <c r="R2502" s="38" t="str">
        <f>TRIM(UPPER('query (10)'!R2502))</f>
        <v>SEAL KIT</v>
      </c>
      <c r="S2502" s="38" t="str">
        <f>TRIM(UPPER('query (10)'!S2502))</f>
        <v>CQ2B25-PS</v>
      </c>
      <c r="T2502" s="38" t="str">
        <f>IF('query (10)'!Q2502="","",TRIM(UPPER('query (10)'!Q2502)))</f>
        <v/>
      </c>
      <c r="U2502" s="38" t="str">
        <f>IF('query (10)'!T2502="","",'query (10)'!T2502)</f>
        <v/>
      </c>
      <c r="V2502" s="39" t="str">
        <f>IF('query (10)'!T2502="","",IFERROR(VALUE('query (10)'!T2502),""))</f>
        <v/>
      </c>
      <c r="W2502" s="40">
        <f>IF('query (10)'!U2502="","",'query (10)'!U2502)</f>
        <v>0</v>
      </c>
      <c r="X2502" s="39">
        <f>IF('query (10)'!V2502="","",'query (10)'!V2502)</f>
        <v>1826</v>
      </c>
      <c r="Y2502" s="41">
        <f>IF('query (10)'!W2502="","",'query (10)'!W2502)</f>
        <v>46155</v>
      </c>
      <c r="Z2502" s="41" t="str">
        <f>IF('query (10)'!X2502="","",'query (10)'!X2502)</f>
        <v/>
      </c>
      <c r="AA2502" s="41">
        <f>IF('query (10)'!Y2502="","",'query (10)'!Y2502)</f>
        <v>46155</v>
      </c>
      <c r="AB2502" s="41">
        <f>IF('query (10)'!Z2502="","",'query (10)'!Z2502)</f>
        <v>47981</v>
      </c>
      <c r="AC2502" s="38" t="str">
        <f>IF(OR('query (10)'!AA2502="",COUNTIF(Cleaning_Rules!$A$21:$A$26,TRIM('query (10)'!AA2502))&gt;0),"",TRIM('query (10)'!AA2502))</f>
        <v/>
      </c>
      <c r="AD2502" s="38" t="str">
        <f>IF('query (10)'!AB2502="","",TRIM(IFERROR(_xlfn.TEXTBEFORE('query (10)'!AB2502,"("),'query (10)'!AB2502)))</f>
        <v/>
      </c>
      <c r="AE2502" s="38" t="str">
        <f>IFERROR(LOWER(TRIM(_xlfn.TEXTBEFORE(_xlfn.TEXTAFTER('query (10)'!AB2502,"("),")"))),"")</f>
        <v/>
      </c>
      <c r="AF2502" s="38" t="str">
        <f>IF('query (10)'!AD2502="","",TRIM('query (10)'!AD2502))</f>
        <v>จักรภัทร โคตรสมบัติ</v>
      </c>
      <c r="AG2502" s="38" t="str">
        <f>IF('query (10)'!AE2502="","",TRIM('query (10)'!AE2502))</f>
        <v>ภูชิต กุลเสรี</v>
      </c>
      <c r="AH2502" s="38" t="str">
        <f>IF('query (10)'!AF2502="","",IFERROR(VALUE('query (10)'!AF2502),""))</f>
        <v/>
      </c>
      <c r="AI2502" s="38" t="str">
        <f>IF('query (10)'!AG2502="","",TRIM('query (10)'!AG2502))</f>
        <v/>
      </c>
      <c r="AJ2502" s="38" t="str">
        <f>IF('query (10)'!AH2502="","",IFERROR(VALUE('query (10)'!AH2502),""))</f>
        <v/>
      </c>
      <c r="AK2502" s="38" t="str">
        <f>IF('query (10)'!AI2502="","",TRIM('query (10)'!AI2502))</f>
        <v/>
      </c>
      <c r="AL2502" s="42">
        <f t="shared" si="195"/>
        <v>2026</v>
      </c>
      <c r="AM2502" s="42" t="str">
        <f t="shared" si="196"/>
        <v>2026-05</v>
      </c>
      <c r="AN2502" s="42" t="str">
        <f t="shared" ca="1" si="197"/>
        <v>ON_SCHEDULE</v>
      </c>
      <c r="AO2502" s="42" t="str">
        <f t="shared" si="198"/>
        <v>GR-1034 | OUTER RING OUTSIDE GRINDING MACHINE | HUB2.5 | BUCKET | Time-based Maintenance | Mechanical | Part Change | Medium | Repair In Bucket up/down Work Details
1.Replace the hydraulic cylinder 
2.Replace seal kit air cylinder stopper
3.Replace Bearing 
4.Cleaning part and setting conditions | SEAL KIT | CQ2B25-PS | ภูชิต กุลเสรี</v>
      </c>
      <c r="AP2502" s="42" t="str">
        <f>_xlfn.TEXTJOIN("; ",TRUE,IF(COUNTA('query (10)'!A2502:AK2502)&lt;=6,"NEAR_EMPTY_ROW",""),IF($K2502="","MISSING_STATUS",""),IF(AND($K2502="เสร็จสิ้น",$Z2502=""),"DONE_NO_ACTUAL_DATE",""),IF(AND($I2502="Condition-based Maintenance",$AH2502=""),"CBM_NO_MEASUREMENT",""),IF(OR($X2502="",$X2502=0),"INVALID_PERIOD",""),IF(AND($AA2502&lt;&gt;"",$AB2502&lt;&gt;"",$AB2502&lt;$AA2502),"DATE_SEQUENCE_ERROR",""),IF(AND($AB2502&lt;&gt;"",$AB2502&gt;DATE(2030,12,31)),"DATE_OUTLIER",""),IF($C2502="","MISSING_QRCODE",""),IF($J2502="UNKNOWN","UNKNOWN_PM_TYPE",""),IF($L2502="UNKNOWN","UNKNOWN_STATUS",""))</f>
        <v>DATE_OUTLIER</v>
      </c>
      <c r="AQ2502" s="42" t="str">
        <f t="shared" si="199"/>
        <v>NO</v>
      </c>
    </row>
    <row r="2503" spans="1:43" x14ac:dyDescent="0.3">
      <c r="A2503" s="38">
        <f>IF('query (10)'!A2503="","",'query (10)'!A2503)</f>
        <v>2760</v>
      </c>
      <c r="B2503" s="38">
        <f>IF('query (10)'!B2503="","",'query (10)'!B2503)</f>
        <v>20955</v>
      </c>
      <c r="C2503" s="38" t="str">
        <f>TRIM(UPPER('query (10)'!M2503))</f>
        <v>GR-1023</v>
      </c>
      <c r="D2503" s="38" t="str">
        <f>TRIM(UPPER(IFERROR(_xlfn.TEXTBEFORE('query (10)'!L2503,"("),'query (10)'!L2503)))</f>
        <v>SHAFT OUTSIDE GRINDING WITH DEMAGNETIZE MACHINE</v>
      </c>
      <c r="E2503" s="38" t="str">
        <f>IFERROR(TRIM(UPPER(_xlfn.TEXTBEFORE(_xlfn.TEXTAFTER('query (10)'!L2503,"("),")"))),"")</f>
        <v/>
      </c>
      <c r="F2503" s="38" t="str">
        <f>TRIM('query (10)'!K2503)</f>
        <v>HUB2.5</v>
      </c>
      <c r="G2503" s="38" t="str">
        <f>IF('query (10)'!J2503="","",'query (10)'!J2503)</f>
        <v>Bucket</v>
      </c>
      <c r="H2503" s="38" t="str">
        <f>TRIM(UPPER('query (10)'!J2503))</f>
        <v>BUCKET</v>
      </c>
      <c r="I2503" s="38" t="str">
        <f>IF('query (10)'!F2503="","",'query (10)'!F2503)</f>
        <v>Time-based Maintenance</v>
      </c>
      <c r="J2503" s="38" t="str">
        <f>IF('query (10)'!F2503="","",IFERROR(INDEX(Cleaning_Rules!$B$14:$B$17,MATCH(TRIM('query (10)'!F2503),Cleaning_Rules!$A$14:$A$17,0)),"UNKNOWN"))</f>
        <v>TBM</v>
      </c>
      <c r="K2503" s="38" t="str">
        <f>IF('query (10)'!G2503="","",'query (10)'!G2503)</f>
        <v>เสร็จสิ้น</v>
      </c>
      <c r="L2503" s="38" t="str">
        <f>IF('query (10)'!G2503="","MISSING",IFERROR(INDEX(Cleaning_Rules!$B$5:$B$10,MATCH(TRIM('query (10)'!G2503),Cleaning_Rules!$A$5:$A$10,0)),"UNKNOWN"))</f>
        <v>COMPLETED</v>
      </c>
      <c r="M2503" s="38" t="str">
        <f>IF('query (10)'!I2503="","",'query (10)'!I2503)</f>
        <v>Mechanical</v>
      </c>
      <c r="N2503" s="38" t="str">
        <f>IF('query (10)'!O2503="","",'query (10)'!O2503)</f>
        <v>Part Change</v>
      </c>
      <c r="O2503" s="38" t="str">
        <f>IF('query (10)'!P2503="","",'query (10)'!P2503)</f>
        <v>Medium</v>
      </c>
      <c r="P2503" s="38" t="str">
        <f>IF('query (10)'!N2503="","",'query (10)'!N2503)</f>
        <v>Repair In Bucket up/down Work Details
1.Replace the hydraulic cylinder 
2.Replace seal kit air cylinder stopper
3.Replace Bearing 
4.Cleaning part and setting conditions</v>
      </c>
      <c r="Q2503" s="38" t="str">
        <f>TRIM('query (10)'!N2503)</f>
        <v>Repair In Bucket up/down Work Details
1.Replace the hydraulic cylinder 
2.Replace seal kit air cylinder stopper
3.Replace Bearing 
4.Cleaning part and setting conditions</v>
      </c>
      <c r="R2503" s="38" t="str">
        <f>TRIM(UPPER('query (10)'!R2503))</f>
        <v>SEAL KIT</v>
      </c>
      <c r="S2503" s="38" t="str">
        <f>TRIM(UPPER('query (10)'!S2503))</f>
        <v>CQ2B32-PS</v>
      </c>
      <c r="T2503" s="38" t="str">
        <f>IF('query (10)'!Q2503="","",TRIM(UPPER('query (10)'!Q2503)))</f>
        <v/>
      </c>
      <c r="U2503" s="38" t="str">
        <f>IF('query (10)'!T2503="","",'query (10)'!T2503)</f>
        <v/>
      </c>
      <c r="V2503" s="39" t="str">
        <f>IF('query (10)'!T2503="","",IFERROR(VALUE('query (10)'!T2503),""))</f>
        <v/>
      </c>
      <c r="W2503" s="40">
        <f>IF('query (10)'!U2503="","",'query (10)'!U2503)</f>
        <v>0</v>
      </c>
      <c r="X2503" s="39">
        <f>IF('query (10)'!V2503="","",'query (10)'!V2503)</f>
        <v>1826</v>
      </c>
      <c r="Y2503" s="41">
        <f>IF('query (10)'!W2503="","",'query (10)'!W2503)</f>
        <v>46155</v>
      </c>
      <c r="Z2503" s="41">
        <f>IF('query (10)'!X2503="","",'query (10)'!X2503)</f>
        <v>46182</v>
      </c>
      <c r="AA2503" s="41">
        <f>IF('query (10)'!Y2503="","",'query (10)'!Y2503)</f>
        <v>46182</v>
      </c>
      <c r="AB2503" s="41">
        <f>IF('query (10)'!Z2503="","",'query (10)'!Z2503)</f>
        <v>48008</v>
      </c>
      <c r="AC2503" s="38" t="str">
        <f>IF(OR('query (10)'!AA2503="",COUNTIF(Cleaning_Rules!$A$21:$A$26,TRIM('query (10)'!AA2503))&gt;0),"",TRIM('query (10)'!AA2503))</f>
        <v/>
      </c>
      <c r="AD2503" s="38" t="str">
        <f>IF('query (10)'!AB2503="","",TRIM(IFERROR(_xlfn.TEXTBEFORE('query (10)'!AB2503,"("),'query (10)'!AB2503)))</f>
        <v>เริ่มซ่อมงาน PM แล้ว รับผิดชอบโดย KUNANON PARAWANWONG</v>
      </c>
      <c r="AE2503" s="38" t="str">
        <f>IFERROR(LOWER(TRIM(_xlfn.TEXTBEFORE(_xlfn.TEXTAFTER('query (10)'!AB2503,"("),")"))),"")</f>
        <v>parawanwong-k-3161@nsk.com</v>
      </c>
      <c r="AF2503" s="38" t="str">
        <f>IF('query (10)'!AD2503="","",TRIM('query (10)'!AD2503))</f>
        <v>จักรภัทร โคตรสมบัติ</v>
      </c>
      <c r="AG2503" s="38" t="str">
        <f>IF('query (10)'!AE2503="","",TRIM('query (10)'!AE2503))</f>
        <v>คุณานนต์ ปารวัณวงศ์</v>
      </c>
      <c r="AH2503" s="38" t="str">
        <f>IF('query (10)'!AF2503="","",IFERROR(VALUE('query (10)'!AF2503),""))</f>
        <v/>
      </c>
      <c r="AI2503" s="38" t="str">
        <f>IF('query (10)'!AG2503="","",TRIM('query (10)'!AG2503))</f>
        <v/>
      </c>
      <c r="AJ2503" s="38" t="str">
        <f>IF('query (10)'!AH2503="","",IFERROR(VALUE('query (10)'!AH2503),""))</f>
        <v/>
      </c>
      <c r="AK2503" s="38" t="str">
        <f>IF('query (10)'!AI2503="","",TRIM('query (10)'!AI2503))</f>
        <v/>
      </c>
      <c r="AL2503" s="42">
        <f t="shared" si="195"/>
        <v>2026</v>
      </c>
      <c r="AM2503" s="42" t="str">
        <f t="shared" si="196"/>
        <v>2026-05</v>
      </c>
      <c r="AN2503" s="42" t="str">
        <f t="shared" ca="1" si="197"/>
        <v/>
      </c>
      <c r="AO2503" s="42" t="str">
        <f t="shared" si="198"/>
        <v>GR-1023 | SHAFT OUTSIDE GRINDING WITH DEMAGNETIZE MACHINE | HUB2.5 | BUCKET | Time-based Maintenance | Mechanical | Part Change | Medium | Repair In Bucket up/down Work Details
1.Replace the hydraulic cylinder 
2.Replace seal kit air cylinder stopper
3.Replace Bearing 
4.Cleaning part and setting conditions | SEAL KIT | CQ2B32-PS | เริ่มซ่อมงาน PM แล้ว รับผิดชอบโดย KUNANON PARAWANWONG | คุณานนต์ ปารวัณวงศ์</v>
      </c>
      <c r="AP2503" s="42" t="str">
        <f>_xlfn.TEXTJOIN("; ",TRUE,IF(COUNTA('query (10)'!A2503:AK2503)&lt;=6,"NEAR_EMPTY_ROW",""),IF($K2503="","MISSING_STATUS",""),IF(AND($K2503="เสร็จสิ้น",$Z2503=""),"DONE_NO_ACTUAL_DATE",""),IF(AND($I2503="Condition-based Maintenance",$AH2503=""),"CBM_NO_MEASUREMENT",""),IF(OR($X2503="",$X2503=0),"INVALID_PERIOD",""),IF(AND($AA2503&lt;&gt;"",$AB2503&lt;&gt;"",$AB2503&lt;$AA2503),"DATE_SEQUENCE_ERROR",""),IF(AND($AB2503&lt;&gt;"",$AB2503&gt;DATE(2030,12,31)),"DATE_OUTLIER",""),IF($C2503="","MISSING_QRCODE",""),IF($J2503="UNKNOWN","UNKNOWN_PM_TYPE",""),IF($L2503="UNKNOWN","UNKNOWN_STATUS",""))</f>
        <v>DATE_OUTLIER</v>
      </c>
      <c r="AQ2503" s="42" t="str">
        <f t="shared" si="199"/>
        <v>NO</v>
      </c>
    </row>
    <row r="2504" spans="1:43" x14ac:dyDescent="0.3">
      <c r="A2504" s="38">
        <f>IF('query (10)'!A2504="","",'query (10)'!A2504)</f>
        <v>2761</v>
      </c>
      <c r="B2504" s="38">
        <f>IF('query (10)'!B2504="","",'query (10)'!B2504)</f>
        <v>20954</v>
      </c>
      <c r="C2504" s="38" t="str">
        <f>TRIM(UPPER('query (10)'!M2504))</f>
        <v>CH-1036</v>
      </c>
      <c r="D2504" s="38" t="str">
        <f>TRIM(UPPER(IFERROR(_xlfn.TEXTBEFORE('query (10)'!L2504,"("),'query (10)'!L2504)))</f>
        <v>OUTER RING INSPECTION MACHINE</v>
      </c>
      <c r="E2504" s="38" t="str">
        <f>IFERROR(TRIM(UPPER(_xlfn.TEXTBEFORE(_xlfn.TEXTAFTER('query (10)'!L2504,"("),")"))),"")</f>
        <v/>
      </c>
      <c r="F2504" s="38" t="str">
        <f>TRIM('query (10)'!K2504)</f>
        <v>HUB2.5</v>
      </c>
      <c r="G2504" s="38" t="str">
        <f>IF('query (10)'!J2504="","",'query (10)'!J2504)</f>
        <v>Bucket</v>
      </c>
      <c r="H2504" s="38" t="str">
        <f>TRIM(UPPER('query (10)'!J2504))</f>
        <v>BUCKET</v>
      </c>
      <c r="I2504" s="38" t="str">
        <f>IF('query (10)'!F2504="","",'query (10)'!F2504)</f>
        <v>Condition-based Maintenance</v>
      </c>
      <c r="J2504" s="38" t="str">
        <f>IF('query (10)'!F2504="","",IFERROR(INDEX(Cleaning_Rules!$B$14:$B$17,MATCH(TRIM('query (10)'!F2504),Cleaning_Rules!$A$14:$A$17,0)),"UNKNOWN"))</f>
        <v>CBM</v>
      </c>
      <c r="K2504" s="38" t="str">
        <f>IF('query (10)'!G2504="","",'query (10)'!G2504)</f>
        <v>เสร็จสิ้น</v>
      </c>
      <c r="L2504" s="38" t="str">
        <f>IF('query (10)'!G2504="","MISSING",IFERROR(INDEX(Cleaning_Rules!$B$5:$B$10,MATCH(TRIM('query (10)'!G2504),Cleaning_Rules!$A$5:$A$10,0)),"UNKNOWN"))</f>
        <v>COMPLETED</v>
      </c>
      <c r="M2504" s="38" t="str">
        <f>IF('query (10)'!I2504="","",'query (10)'!I2504)</f>
        <v>Mechanical</v>
      </c>
      <c r="N2504" s="38" t="str">
        <f>IF('query (10)'!O2504="","",'query (10)'!O2504)</f>
        <v>Part Change</v>
      </c>
      <c r="O2504" s="38" t="str">
        <f>IF('query (10)'!P2504="","",'query (10)'!P2504)</f>
        <v>Medium</v>
      </c>
      <c r="P2504" s="38" t="str">
        <f>IF('query (10)'!N2504="","",'query (10)'!N2504)</f>
        <v>Replace the air cylinder Discharge bucket Left/Right due to unstable operation being detected</v>
      </c>
      <c r="Q2504" s="38" t="str">
        <f>TRIM('query (10)'!N2504)</f>
        <v>Replace the air cylinder Discharge bucket Left/Right due to unstable operation being detected</v>
      </c>
      <c r="R2504" s="38" t="str">
        <f>TRIM(UPPER('query (10)'!R2504))</f>
        <v>AIR CYLINDER</v>
      </c>
      <c r="S2504" s="38" t="str">
        <f>TRIM(UPPER('query (10)'!S2504))</f>
        <v>MGGLB50-200-M9BL</v>
      </c>
      <c r="T2504" s="38" t="str">
        <f>IF('query (10)'!Q2504="","",TRIM(UPPER('query (10)'!Q2504)))</f>
        <v/>
      </c>
      <c r="U2504" s="38" t="str">
        <f>IF('query (10)'!T2504="","",'query (10)'!T2504)</f>
        <v/>
      </c>
      <c r="V2504" s="39" t="str">
        <f>IF('query (10)'!T2504="","",IFERROR(VALUE('query (10)'!T2504),""))</f>
        <v/>
      </c>
      <c r="W2504" s="40">
        <f>IF('query (10)'!U2504="","",'query (10)'!U2504)</f>
        <v>0</v>
      </c>
      <c r="X2504" s="39">
        <f>IF('query (10)'!V2504="","",'query (10)'!V2504)</f>
        <v>0</v>
      </c>
      <c r="Y2504" s="41">
        <f>IF('query (10)'!W2504="","",'query (10)'!W2504)</f>
        <v>46155</v>
      </c>
      <c r="Z2504" s="41">
        <f>IF('query (10)'!X2504="","",'query (10)'!X2504)</f>
        <v>46182</v>
      </c>
      <c r="AA2504" s="41">
        <f>IF('query (10)'!Y2504="","",'query (10)'!Y2504)</f>
        <v>46182</v>
      </c>
      <c r="AB2504" s="41">
        <f>IF('query (10)'!Z2504="","",'query (10)'!Z2504)</f>
        <v>46182</v>
      </c>
      <c r="AC2504" s="38" t="str">
        <f>IF(OR('query (10)'!AA2504="",COUNTIF(Cleaning_Rules!$A$21:$A$26,TRIM('query (10)'!AA2504))&gt;0),"",TRIM('query (10)'!AA2504))</f>
        <v/>
      </c>
      <c r="AD2504" s="38" t="str">
        <f>IF('query (10)'!AB2504="","",TRIM(IFERROR(_xlfn.TEXTBEFORE('query (10)'!AB2504,"("),'query (10)'!AB2504)))</f>
        <v>เริ่มซ่อมงาน PM แล้ว รับผิดชอบโดย CHETSADA PHIWBANG</v>
      </c>
      <c r="AE2504" s="38" t="str">
        <f>IFERROR(LOWER(TRIM(_xlfn.TEXTBEFORE(_xlfn.TEXTAFTER('query (10)'!AB2504,"("),")"))),"")</f>
        <v>chetsada@nsk.com</v>
      </c>
      <c r="AF2504" s="38" t="str">
        <f>IF('query (10)'!AD2504="","",TRIM('query (10)'!AD2504))</f>
        <v>จักรภัทร โคตรสมบัติ</v>
      </c>
      <c r="AG2504" s="38" t="str">
        <f>IF('query (10)'!AE2504="","",TRIM('query (10)'!AE2504))</f>
        <v>เจษฎา ผิวบาง</v>
      </c>
      <c r="AH2504" s="38" t="str">
        <f>IF('query (10)'!AF2504="","",IFERROR(VALUE('query (10)'!AF2504),""))</f>
        <v/>
      </c>
      <c r="AI2504" s="38" t="str">
        <f>IF('query (10)'!AG2504="","",TRIM('query (10)'!AG2504))</f>
        <v/>
      </c>
      <c r="AJ2504" s="38" t="str">
        <f>IF('query (10)'!AH2504="","",IFERROR(VALUE('query (10)'!AH2504),""))</f>
        <v/>
      </c>
      <c r="AK2504" s="38" t="str">
        <f>IF('query (10)'!AI2504="","",TRIM('query (10)'!AI2504))</f>
        <v/>
      </c>
      <c r="AL2504" s="42">
        <f t="shared" si="195"/>
        <v>2026</v>
      </c>
      <c r="AM2504" s="42" t="str">
        <f t="shared" si="196"/>
        <v>2026-05</v>
      </c>
      <c r="AN2504" s="42" t="str">
        <f t="shared" ca="1" si="197"/>
        <v/>
      </c>
      <c r="AO2504" s="42" t="str">
        <f t="shared" si="198"/>
        <v>CH-1036 | OUTER RING INSPECTION MACHINE | HUB2.5 | BUCKET | Condition-based Maintenance | Mechanical | Part Change | Medium | Replace the air cylinder Discharge bucket Left/Right due to unstable operation being detected | AIR CYLINDER | MGGLB50-200-M9BL | เริ่มซ่อมงาน PM แล้ว รับผิดชอบโดย CHETSADA PHIWBANG | เจษฎา ผิวบาง</v>
      </c>
      <c r="AP2504" s="42" t="str">
        <f>_xlfn.TEXTJOIN("; ",TRUE,IF(COUNTA('query (10)'!A2504:AK2504)&lt;=6,"NEAR_EMPTY_ROW",""),IF($K2504="","MISSING_STATUS",""),IF(AND($K2504="เสร็จสิ้น",$Z2504=""),"DONE_NO_ACTUAL_DATE",""),IF(AND($I2504="Condition-based Maintenance",$AH2504=""),"CBM_NO_MEASUREMENT",""),IF(OR($X2504="",$X2504=0),"INVALID_PERIOD",""),IF(AND($AA2504&lt;&gt;"",$AB2504&lt;&gt;"",$AB2504&lt;$AA2504),"DATE_SEQUENCE_ERROR",""),IF(AND($AB2504&lt;&gt;"",$AB2504&gt;DATE(2030,12,31)),"DATE_OUTLIER",""),IF($C2504="","MISSING_QRCODE",""),IF($J2504="UNKNOWN","UNKNOWN_PM_TYPE",""),IF($L2504="UNKNOWN","UNKNOWN_STATUS",""))</f>
        <v>CBM_NO_MEASUREMENT; INVALID_PERIOD</v>
      </c>
      <c r="AQ2504" s="42" t="str">
        <f t="shared" si="199"/>
        <v>NO</v>
      </c>
    </row>
    <row r="2505" spans="1:43" x14ac:dyDescent="0.3">
      <c r="A2505" s="38">
        <f>IF('query (10)'!A2505="","",'query (10)'!A2505)</f>
        <v>2762</v>
      </c>
      <c r="B2505" s="38" t="str">
        <f>IF('query (10)'!B2505="","",'query (10)'!B2505)</f>
        <v/>
      </c>
      <c r="C2505" s="38" t="str">
        <f>TRIM(UPPER('query (10)'!M2505))</f>
        <v>GR-1051</v>
      </c>
      <c r="D2505" s="38" t="str">
        <f>TRIM(UPPER(IFERROR(_xlfn.TEXTBEFORE('query (10)'!L2505,"("),'query (10)'!L2505)))</f>
        <v>INNER RING RACEWAY GRINDING MACHINE</v>
      </c>
      <c r="E2505" s="38" t="str">
        <f>IFERROR(TRIM(UPPER(_xlfn.TEXTBEFORE(_xlfn.TEXTAFTER('query (10)'!L2505,"("),")"))),"")</f>
        <v/>
      </c>
      <c r="F2505" s="38" t="str">
        <f>TRIM('query (10)'!K2505)</f>
        <v>HUB2.5</v>
      </c>
      <c r="G2505" s="38" t="str">
        <f>IF('query (10)'!J2505="","",'query (10)'!J2505)</f>
        <v>Belt</v>
      </c>
      <c r="H2505" s="38" t="str">
        <f>TRIM(UPPER('query (10)'!J2505))</f>
        <v>BELT</v>
      </c>
      <c r="I2505" s="38" t="str">
        <f>IF('query (10)'!F2505="","",'query (10)'!F2505)</f>
        <v>Time-based Maintenance</v>
      </c>
      <c r="J2505" s="38" t="str">
        <f>IF('query (10)'!F2505="","",IFERROR(INDEX(Cleaning_Rules!$B$14:$B$17,MATCH(TRIM('query (10)'!F2505),Cleaning_Rules!$A$14:$A$17,0)),"UNKNOWN"))</f>
        <v>TBM</v>
      </c>
      <c r="K2505" s="38" t="str">
        <f>IF('query (10)'!G2505="","",'query (10)'!G2505)</f>
        <v>แผนใหม่</v>
      </c>
      <c r="L2505" s="38" t="str">
        <f>IF('query (10)'!G2505="","MISSING",IFERROR(INDEX(Cleaning_Rules!$B$5:$B$10,MATCH(TRIM('query (10)'!G2505),Cleaning_Rules!$A$5:$A$10,0)),"UNKNOWN"))</f>
        <v>NEW_PLAN</v>
      </c>
      <c r="M2505" s="38" t="str">
        <f>IF('query (10)'!I2505="","",'query (10)'!I2505)</f>
        <v>Mechanical</v>
      </c>
      <c r="N2505" s="38" t="str">
        <f>IF('query (10)'!O2505="","",'query (10)'!O2505)</f>
        <v>Part Change</v>
      </c>
      <c r="O2505" s="38" t="str">
        <f>IF('query (10)'!P2505="","",'query (10)'!P2505)</f>
        <v>Medium</v>
      </c>
      <c r="P2505" s="38" t="str">
        <f>IF('query (10)'!N2505="","",'query (10)'!N2505)</f>
        <v>Replace Belt Work Head According To PM 2 Year Cycle</v>
      </c>
      <c r="Q2505" s="38" t="str">
        <f>TRIM('query (10)'!N2505)</f>
        <v>Replace Belt Work Head According To PM 2 Year Cycle</v>
      </c>
      <c r="R2505" s="38" t="str">
        <f>TRIM(UPPER('query (10)'!R2505))</f>
        <v>BELT</v>
      </c>
      <c r="S2505" s="38" t="str">
        <f>TRIM(UPPER('query (10)'!S2505))</f>
        <v>2/5MS750</v>
      </c>
      <c r="T2505" s="38" t="str">
        <f>IF('query (10)'!Q2505="","",TRIM(UPPER('query (10)'!Q2505)))</f>
        <v/>
      </c>
      <c r="U2505" s="38" t="str">
        <f>IF('query (10)'!T2505="","",'query (10)'!T2505)</f>
        <v/>
      </c>
      <c r="V2505" s="39" t="str">
        <f>IF('query (10)'!T2505="","",IFERROR(VALUE('query (10)'!T2505),""))</f>
        <v/>
      </c>
      <c r="W2505" s="40">
        <f>IF('query (10)'!U2505="","",'query (10)'!U2505)</f>
        <v>0</v>
      </c>
      <c r="X2505" s="39">
        <f>IF('query (10)'!V2505="","",'query (10)'!V2505)</f>
        <v>731</v>
      </c>
      <c r="Y2505" s="41">
        <f>IF('query (10)'!W2505="","",'query (10)'!W2505)</f>
        <v>46155</v>
      </c>
      <c r="Z2505" s="41" t="str">
        <f>IF('query (10)'!X2505="","",'query (10)'!X2505)</f>
        <v/>
      </c>
      <c r="AA2505" s="41">
        <f>IF('query (10)'!Y2505="","",'query (10)'!Y2505)</f>
        <v>46155</v>
      </c>
      <c r="AB2505" s="41">
        <f>IF('query (10)'!Z2505="","",'query (10)'!Z2505)</f>
        <v>46886</v>
      </c>
      <c r="AC2505" s="38" t="str">
        <f>IF(OR('query (10)'!AA2505="",COUNTIF(Cleaning_Rules!$A$21:$A$26,TRIM('query (10)'!AA2505))&gt;0),"",TRIM('query (10)'!AA2505))</f>
        <v/>
      </c>
      <c r="AD2505" s="38" t="str">
        <f>IF('query (10)'!AB2505="","",TRIM(IFERROR(_xlfn.TEXTBEFORE('query (10)'!AB2505,"("),'query (10)'!AB2505)))</f>
        <v/>
      </c>
      <c r="AE2505" s="38" t="str">
        <f>IFERROR(LOWER(TRIM(_xlfn.TEXTBEFORE(_xlfn.TEXTAFTER('query (10)'!AB2505,"("),")"))),"")</f>
        <v/>
      </c>
      <c r="AF2505" s="38" t="str">
        <f>IF('query (10)'!AD2505="","",TRIM('query (10)'!AD2505))</f>
        <v>จักรภัทร โคตรสมบัติ</v>
      </c>
      <c r="AG2505" s="38" t="str">
        <f>IF('query (10)'!AE2505="","",TRIM('query (10)'!AE2505))</f>
        <v>จักรภัทร โคตรสมบัติ</v>
      </c>
      <c r="AH2505" s="38" t="str">
        <f>IF('query (10)'!AF2505="","",IFERROR(VALUE('query (10)'!AF2505),""))</f>
        <v/>
      </c>
      <c r="AI2505" s="38" t="str">
        <f>IF('query (10)'!AG2505="","",TRIM('query (10)'!AG2505))</f>
        <v/>
      </c>
      <c r="AJ2505" s="38" t="str">
        <f>IF('query (10)'!AH2505="","",IFERROR(VALUE('query (10)'!AH2505),""))</f>
        <v/>
      </c>
      <c r="AK2505" s="38" t="str">
        <f>IF('query (10)'!AI2505="","",TRIM('query (10)'!AI2505))</f>
        <v/>
      </c>
      <c r="AL2505" s="42">
        <f t="shared" si="195"/>
        <v>2026</v>
      </c>
      <c r="AM2505" s="42" t="str">
        <f t="shared" si="196"/>
        <v>2026-05</v>
      </c>
      <c r="AN2505" s="42" t="str">
        <f t="shared" ca="1" si="197"/>
        <v>ON_SCHEDULE</v>
      </c>
      <c r="AO2505" s="42" t="str">
        <f t="shared" si="198"/>
        <v>GR-1051 | INNER RING RACEWAY GRINDING MACHINE | HUB2.5 | BELT | Time-based Maintenance | Mechanical | Part Change | Medium | Replace Belt Work Head According To PM 2 Year Cycle | BELT | 2/5MS750 | จักรภัทร โคตรสมบัติ</v>
      </c>
      <c r="AP2505" s="42" t="str">
        <f>_xlfn.TEXTJOIN("; ",TRUE,IF(COUNTA('query (10)'!A2505:AK2505)&lt;=6,"NEAR_EMPTY_ROW",""),IF($K2505="","MISSING_STATUS",""),IF(AND($K2505="เสร็จสิ้น",$Z2505=""),"DONE_NO_ACTUAL_DATE",""),IF(AND($I2505="Condition-based Maintenance",$AH2505=""),"CBM_NO_MEASUREMENT",""),IF(OR($X2505="",$X2505=0),"INVALID_PERIOD",""),IF(AND($AA2505&lt;&gt;"",$AB2505&lt;&gt;"",$AB2505&lt;$AA2505),"DATE_SEQUENCE_ERROR",""),IF(AND($AB2505&lt;&gt;"",$AB2505&gt;DATE(2030,12,31)),"DATE_OUTLIER",""),IF($C2505="","MISSING_QRCODE",""),IF($J2505="UNKNOWN","UNKNOWN_PM_TYPE",""),IF($L2505="UNKNOWN","UNKNOWN_STATUS",""))</f>
        <v/>
      </c>
      <c r="AQ2505" s="42" t="str">
        <f t="shared" si="199"/>
        <v>NO</v>
      </c>
    </row>
    <row r="2506" spans="1:43" x14ac:dyDescent="0.3">
      <c r="A2506" s="38">
        <f>IF('query (10)'!A2506="","",'query (10)'!A2506)</f>
        <v>2763</v>
      </c>
      <c r="B2506" s="38" t="str">
        <f>IF('query (10)'!B2506="","",'query (10)'!B2506)</f>
        <v/>
      </c>
      <c r="C2506" s="38" t="str">
        <f>TRIM(UPPER('query (10)'!M2506))</f>
        <v>GR-1051</v>
      </c>
      <c r="D2506" s="38" t="str">
        <f>TRIM(UPPER(IFERROR(_xlfn.TEXTBEFORE('query (10)'!L2506,"("),'query (10)'!L2506)))</f>
        <v>INNER RING RACEWAY GRINDING MACHINE</v>
      </c>
      <c r="E2506" s="38" t="str">
        <f>IFERROR(TRIM(UPPER(_xlfn.TEXTBEFORE(_xlfn.TEXTAFTER('query (10)'!L2506,"("),")"))),"")</f>
        <v/>
      </c>
      <c r="F2506" s="38" t="str">
        <f>TRIM('query (10)'!K2506)</f>
        <v>HUB2.5</v>
      </c>
      <c r="G2506" s="38" t="str">
        <f>IF('query (10)'!J2506="","",'query (10)'!J2506)</f>
        <v>Belt</v>
      </c>
      <c r="H2506" s="38" t="str">
        <f>TRIM(UPPER('query (10)'!J2506))</f>
        <v>BELT</v>
      </c>
      <c r="I2506" s="38" t="str">
        <f>IF('query (10)'!F2506="","",'query (10)'!F2506)</f>
        <v>Time-based Maintenance</v>
      </c>
      <c r="J2506" s="38" t="str">
        <f>IF('query (10)'!F2506="","",IFERROR(INDEX(Cleaning_Rules!$B$14:$B$17,MATCH(TRIM('query (10)'!F2506),Cleaning_Rules!$A$14:$A$17,0)),"UNKNOWN"))</f>
        <v>TBM</v>
      </c>
      <c r="K2506" s="38" t="str">
        <f>IF('query (10)'!G2506="","",'query (10)'!G2506)</f>
        <v>แผนใหม่</v>
      </c>
      <c r="L2506" s="38" t="str">
        <f>IF('query (10)'!G2506="","MISSING",IFERROR(INDEX(Cleaning_Rules!$B$5:$B$10,MATCH(TRIM('query (10)'!G2506),Cleaning_Rules!$A$5:$A$10,0)),"UNKNOWN"))</f>
        <v>NEW_PLAN</v>
      </c>
      <c r="M2506" s="38" t="str">
        <f>IF('query (10)'!I2506="","",'query (10)'!I2506)</f>
        <v>Mechanical</v>
      </c>
      <c r="N2506" s="38" t="str">
        <f>IF('query (10)'!O2506="","",'query (10)'!O2506)</f>
        <v>Part Change</v>
      </c>
      <c r="O2506" s="38" t="str">
        <f>IF('query (10)'!P2506="","",'query (10)'!P2506)</f>
        <v>Medium</v>
      </c>
      <c r="P2506" s="38" t="str">
        <f>IF('query (10)'!N2506="","",'query (10)'!N2506)</f>
        <v>Replace Belt Dresser According To PM 2 Year Cycle</v>
      </c>
      <c r="Q2506" s="38" t="str">
        <f>TRIM('query (10)'!N2506)</f>
        <v>Replace Belt Dresser According To PM 2 Year Cycle</v>
      </c>
      <c r="R2506" s="38" t="str">
        <f>TRIM(UPPER('query (10)'!R2506))</f>
        <v>BELT</v>
      </c>
      <c r="S2506" s="38" t="str">
        <f>TRIM(UPPER('query (10)'!S2506))</f>
        <v>7M800</v>
      </c>
      <c r="T2506" s="38" t="str">
        <f>IF('query (10)'!Q2506="","",TRIM(UPPER('query (10)'!Q2506)))</f>
        <v/>
      </c>
      <c r="U2506" s="38" t="str">
        <f>IF('query (10)'!T2506="","",'query (10)'!T2506)</f>
        <v/>
      </c>
      <c r="V2506" s="39" t="str">
        <f>IF('query (10)'!T2506="","",IFERROR(VALUE('query (10)'!T2506),""))</f>
        <v/>
      </c>
      <c r="W2506" s="40">
        <f>IF('query (10)'!U2506="","",'query (10)'!U2506)</f>
        <v>0</v>
      </c>
      <c r="X2506" s="39">
        <f>IF('query (10)'!V2506="","",'query (10)'!V2506)</f>
        <v>731</v>
      </c>
      <c r="Y2506" s="41">
        <f>IF('query (10)'!W2506="","",'query (10)'!W2506)</f>
        <v>46155</v>
      </c>
      <c r="Z2506" s="41" t="str">
        <f>IF('query (10)'!X2506="","",'query (10)'!X2506)</f>
        <v/>
      </c>
      <c r="AA2506" s="41">
        <f>IF('query (10)'!Y2506="","",'query (10)'!Y2506)</f>
        <v>46155</v>
      </c>
      <c r="AB2506" s="41">
        <f>IF('query (10)'!Z2506="","",'query (10)'!Z2506)</f>
        <v>46886</v>
      </c>
      <c r="AC2506" s="38" t="str">
        <f>IF(OR('query (10)'!AA2506="",COUNTIF(Cleaning_Rules!$A$21:$A$26,TRIM('query (10)'!AA2506))&gt;0),"",TRIM('query (10)'!AA2506))</f>
        <v/>
      </c>
      <c r="AD2506" s="38" t="str">
        <f>IF('query (10)'!AB2506="","",TRIM(IFERROR(_xlfn.TEXTBEFORE('query (10)'!AB2506,"("),'query (10)'!AB2506)))</f>
        <v/>
      </c>
      <c r="AE2506" s="38" t="str">
        <f>IFERROR(LOWER(TRIM(_xlfn.TEXTBEFORE(_xlfn.TEXTAFTER('query (10)'!AB2506,"("),")"))),"")</f>
        <v/>
      </c>
      <c r="AF2506" s="38" t="str">
        <f>IF('query (10)'!AD2506="","",TRIM('query (10)'!AD2506))</f>
        <v>จักรภัทร โคตรสมบัติ</v>
      </c>
      <c r="AG2506" s="38" t="str">
        <f>IF('query (10)'!AE2506="","",TRIM('query (10)'!AE2506))</f>
        <v>จักรภัทร โคตรสมบัติ</v>
      </c>
      <c r="AH2506" s="38" t="str">
        <f>IF('query (10)'!AF2506="","",IFERROR(VALUE('query (10)'!AF2506),""))</f>
        <v/>
      </c>
      <c r="AI2506" s="38" t="str">
        <f>IF('query (10)'!AG2506="","",TRIM('query (10)'!AG2506))</f>
        <v/>
      </c>
      <c r="AJ2506" s="38" t="str">
        <f>IF('query (10)'!AH2506="","",IFERROR(VALUE('query (10)'!AH2506),""))</f>
        <v/>
      </c>
      <c r="AK2506" s="38" t="str">
        <f>IF('query (10)'!AI2506="","",TRIM('query (10)'!AI2506))</f>
        <v/>
      </c>
      <c r="AL2506" s="42">
        <f t="shared" si="195"/>
        <v>2026</v>
      </c>
      <c r="AM2506" s="42" t="str">
        <f t="shared" si="196"/>
        <v>2026-05</v>
      </c>
      <c r="AN2506" s="42" t="str">
        <f t="shared" ca="1" si="197"/>
        <v>ON_SCHEDULE</v>
      </c>
      <c r="AO2506" s="42" t="str">
        <f t="shared" si="198"/>
        <v>GR-1051 | INNER RING RACEWAY GRINDING MACHINE | HUB2.5 | BELT | Time-based Maintenance | Mechanical | Part Change | Medium | Replace Belt Dresser According To PM 2 Year Cycle | BELT | 7M800 | จักรภัทร โคตรสมบัติ</v>
      </c>
      <c r="AP2506" s="42" t="str">
        <f>_xlfn.TEXTJOIN("; ",TRUE,IF(COUNTA('query (10)'!A2506:AK2506)&lt;=6,"NEAR_EMPTY_ROW",""),IF($K2506="","MISSING_STATUS",""),IF(AND($K2506="เสร็จสิ้น",$Z2506=""),"DONE_NO_ACTUAL_DATE",""),IF(AND($I2506="Condition-based Maintenance",$AH2506=""),"CBM_NO_MEASUREMENT",""),IF(OR($X2506="",$X2506=0),"INVALID_PERIOD",""),IF(AND($AA2506&lt;&gt;"",$AB2506&lt;&gt;"",$AB2506&lt;$AA2506),"DATE_SEQUENCE_ERROR",""),IF(AND($AB2506&lt;&gt;"",$AB2506&gt;DATE(2030,12,31)),"DATE_OUTLIER",""),IF($C2506="","MISSING_QRCODE",""),IF($J2506="UNKNOWN","UNKNOWN_PM_TYPE",""),IF($L2506="UNKNOWN","UNKNOWN_STATUS",""))</f>
        <v/>
      </c>
      <c r="AQ2506" s="42" t="str">
        <f t="shared" si="199"/>
        <v>NO</v>
      </c>
    </row>
    <row r="2507" spans="1:43" x14ac:dyDescent="0.3">
      <c r="A2507" s="38">
        <f>IF('query (10)'!A2507="","",'query (10)'!A2507)</f>
        <v>2764</v>
      </c>
      <c r="B2507" s="38">
        <f>IF('query (10)'!B2507="","",'query (10)'!B2507)</f>
        <v>20953</v>
      </c>
      <c r="C2507" s="38" t="str">
        <f>TRIM(UPPER('query (10)'!M2507))</f>
        <v>GR-1052</v>
      </c>
      <c r="D2507" s="38" t="str">
        <f>TRIM(UPPER(IFERROR(_xlfn.TEXTBEFORE('query (10)'!L2507,"("),'query (10)'!L2507)))</f>
        <v>INNER RING RIB GRINDING MACHINE</v>
      </c>
      <c r="E2507" s="38" t="str">
        <f>IFERROR(TRIM(UPPER(_xlfn.TEXTBEFORE(_xlfn.TEXTAFTER('query (10)'!L2507,"("),")"))),"")</f>
        <v/>
      </c>
      <c r="F2507" s="38" t="str">
        <f>TRIM('query (10)'!K2507)</f>
        <v>HUB2.5</v>
      </c>
      <c r="G2507" s="38" t="str">
        <f>IF('query (10)'!J2507="","",'query (10)'!J2507)</f>
        <v>Belt</v>
      </c>
      <c r="H2507" s="38" t="str">
        <f>TRIM(UPPER('query (10)'!J2507))</f>
        <v>BELT</v>
      </c>
      <c r="I2507" s="38" t="str">
        <f>IF('query (10)'!F2507="","",'query (10)'!F2507)</f>
        <v>Time-based Maintenance</v>
      </c>
      <c r="J2507" s="38" t="str">
        <f>IF('query (10)'!F2507="","",IFERROR(INDEX(Cleaning_Rules!$B$14:$B$17,MATCH(TRIM('query (10)'!F2507),Cleaning_Rules!$A$14:$A$17,0)),"UNKNOWN"))</f>
        <v>TBM</v>
      </c>
      <c r="K2507" s="38" t="str">
        <f>IF('query (10)'!G2507="","",'query (10)'!G2507)</f>
        <v>กำลังดำเนินการ</v>
      </c>
      <c r="L2507" s="38" t="str">
        <f>IF('query (10)'!G2507="","MISSING",IFERROR(INDEX(Cleaning_Rules!$B$5:$B$10,MATCH(TRIM('query (10)'!G2507),Cleaning_Rules!$A$5:$A$10,0)),"UNKNOWN"))</f>
        <v>IN_PROGRESS</v>
      </c>
      <c r="M2507" s="38" t="str">
        <f>IF('query (10)'!I2507="","",'query (10)'!I2507)</f>
        <v>Mechanical</v>
      </c>
      <c r="N2507" s="38" t="str">
        <f>IF('query (10)'!O2507="","",'query (10)'!O2507)</f>
        <v>Part Change</v>
      </c>
      <c r="O2507" s="38" t="str">
        <f>IF('query (10)'!P2507="","",'query (10)'!P2507)</f>
        <v>Medium</v>
      </c>
      <c r="P2507" s="38" t="str">
        <f>IF('query (10)'!N2507="","",'query (10)'!N2507)</f>
        <v>Replace Belt Work Head According To PM 2 Year Cycle</v>
      </c>
      <c r="Q2507" s="38" t="str">
        <f>TRIM('query (10)'!N2507)</f>
        <v>Replace Belt Work Head According To PM 2 Year Cycle</v>
      </c>
      <c r="R2507" s="38" t="str">
        <f>TRIM(UPPER('query (10)'!R2507))</f>
        <v>BELT</v>
      </c>
      <c r="S2507" s="38" t="str">
        <f>TRIM(UPPER('query (10)'!S2507))</f>
        <v>2/5M515</v>
      </c>
      <c r="T2507" s="38" t="str">
        <f>IF('query (10)'!Q2507="","",TRIM(UPPER('query (10)'!Q2507)))</f>
        <v/>
      </c>
      <c r="U2507" s="38" t="str">
        <f>IF('query (10)'!T2507="","",'query (10)'!T2507)</f>
        <v/>
      </c>
      <c r="V2507" s="39" t="str">
        <f>IF('query (10)'!T2507="","",IFERROR(VALUE('query (10)'!T2507),""))</f>
        <v/>
      </c>
      <c r="W2507" s="40">
        <f>IF('query (10)'!U2507="","",'query (10)'!U2507)</f>
        <v>0</v>
      </c>
      <c r="X2507" s="39">
        <f>IF('query (10)'!V2507="","",'query (10)'!V2507)</f>
        <v>731</v>
      </c>
      <c r="Y2507" s="41">
        <f>IF('query (10)'!W2507="","",'query (10)'!W2507)</f>
        <v>46155</v>
      </c>
      <c r="Z2507" s="41" t="str">
        <f>IF('query (10)'!X2507="","",'query (10)'!X2507)</f>
        <v/>
      </c>
      <c r="AA2507" s="41">
        <f>IF('query (10)'!Y2507="","",'query (10)'!Y2507)</f>
        <v>46155</v>
      </c>
      <c r="AB2507" s="41">
        <f>IF('query (10)'!Z2507="","",'query (10)'!Z2507)</f>
        <v>46886</v>
      </c>
      <c r="AC2507" s="38" t="str">
        <f>IF(OR('query (10)'!AA2507="",COUNTIF(Cleaning_Rules!$A$21:$A$26,TRIM('query (10)'!AA2507))&gt;0),"",TRIM('query (10)'!AA2507))</f>
        <v/>
      </c>
      <c r="AD2507" s="38" t="str">
        <f>IF('query (10)'!AB2507="","",TRIM(IFERROR(_xlfn.TEXTBEFORE('query (10)'!AB2507,"("),'query (10)'!AB2507)))</f>
        <v/>
      </c>
      <c r="AE2507" s="38" t="str">
        <f>IFERROR(LOWER(TRIM(_xlfn.TEXTBEFORE(_xlfn.TEXTAFTER('query (10)'!AB2507,"("),")"))),"")</f>
        <v/>
      </c>
      <c r="AF2507" s="38" t="str">
        <f>IF('query (10)'!AD2507="","",TRIM('query (10)'!AD2507))</f>
        <v>จักรภัทร โคตรสมบัติ</v>
      </c>
      <c r="AG2507" s="38" t="str">
        <f>IF('query (10)'!AE2507="","",TRIM('query (10)'!AE2507))</f>
        <v>ภูชิต กุลเสรี</v>
      </c>
      <c r="AH2507" s="38" t="str">
        <f>IF('query (10)'!AF2507="","",IFERROR(VALUE('query (10)'!AF2507),""))</f>
        <v/>
      </c>
      <c r="AI2507" s="38" t="str">
        <f>IF('query (10)'!AG2507="","",TRIM('query (10)'!AG2507))</f>
        <v/>
      </c>
      <c r="AJ2507" s="38" t="str">
        <f>IF('query (10)'!AH2507="","",IFERROR(VALUE('query (10)'!AH2507),""))</f>
        <v/>
      </c>
      <c r="AK2507" s="38" t="str">
        <f>IF('query (10)'!AI2507="","",TRIM('query (10)'!AI2507))</f>
        <v/>
      </c>
      <c r="AL2507" s="42">
        <f t="shared" si="195"/>
        <v>2026</v>
      </c>
      <c r="AM2507" s="42" t="str">
        <f t="shared" si="196"/>
        <v>2026-05</v>
      </c>
      <c r="AN2507" s="42" t="str">
        <f t="shared" ca="1" si="197"/>
        <v>ON_SCHEDULE</v>
      </c>
      <c r="AO2507" s="42" t="str">
        <f t="shared" si="198"/>
        <v>GR-1052 | INNER RING RIB GRINDING MACHINE | HUB2.5 | BELT | Time-based Maintenance | Mechanical | Part Change | Medium | Replace Belt Work Head According To PM 2 Year Cycle | BELT | 2/5M515 | ภูชิต กุลเสรี</v>
      </c>
      <c r="AP2507" s="42" t="str">
        <f>_xlfn.TEXTJOIN("; ",TRUE,IF(COUNTA('query (10)'!A2507:AK2507)&lt;=6,"NEAR_EMPTY_ROW",""),IF($K2507="","MISSING_STATUS",""),IF(AND($K2507="เสร็จสิ้น",$Z2507=""),"DONE_NO_ACTUAL_DATE",""),IF(AND($I2507="Condition-based Maintenance",$AH2507=""),"CBM_NO_MEASUREMENT",""),IF(OR($X2507="",$X2507=0),"INVALID_PERIOD",""),IF(AND($AA2507&lt;&gt;"",$AB2507&lt;&gt;"",$AB2507&lt;$AA2507),"DATE_SEQUENCE_ERROR",""),IF(AND($AB2507&lt;&gt;"",$AB2507&gt;DATE(2030,12,31)),"DATE_OUTLIER",""),IF($C2507="","MISSING_QRCODE",""),IF($J2507="UNKNOWN","UNKNOWN_PM_TYPE",""),IF($L2507="UNKNOWN","UNKNOWN_STATUS",""))</f>
        <v/>
      </c>
      <c r="AQ2507" s="42" t="str">
        <f t="shared" si="199"/>
        <v>NO</v>
      </c>
    </row>
    <row r="2508" spans="1:43" x14ac:dyDescent="0.3">
      <c r="A2508" s="38">
        <f>IF('query (10)'!A2508="","",'query (10)'!A2508)</f>
        <v>2765</v>
      </c>
      <c r="B2508" s="38">
        <f>IF('query (10)'!B2508="","",'query (10)'!B2508)</f>
        <v>20952</v>
      </c>
      <c r="C2508" s="38" t="str">
        <f>TRIM(UPPER('query (10)'!M2508))</f>
        <v>GR-1052</v>
      </c>
      <c r="D2508" s="38" t="str">
        <f>TRIM(UPPER(IFERROR(_xlfn.TEXTBEFORE('query (10)'!L2508,"("),'query (10)'!L2508)))</f>
        <v>INNER RING RIB GRINDING MACHINE</v>
      </c>
      <c r="E2508" s="38" t="str">
        <f>IFERROR(TRIM(UPPER(_xlfn.TEXTBEFORE(_xlfn.TEXTAFTER('query (10)'!L2508,"("),")"))),"")</f>
        <v/>
      </c>
      <c r="F2508" s="38" t="str">
        <f>TRIM('query (10)'!K2508)</f>
        <v>HUB2.5</v>
      </c>
      <c r="G2508" s="38" t="str">
        <f>IF('query (10)'!J2508="","",'query (10)'!J2508)</f>
        <v>Belt</v>
      </c>
      <c r="H2508" s="38" t="str">
        <f>TRIM(UPPER('query (10)'!J2508))</f>
        <v>BELT</v>
      </c>
      <c r="I2508" s="38" t="str">
        <f>IF('query (10)'!F2508="","",'query (10)'!F2508)</f>
        <v>Time-based Maintenance</v>
      </c>
      <c r="J2508" s="38" t="str">
        <f>IF('query (10)'!F2508="","",IFERROR(INDEX(Cleaning_Rules!$B$14:$B$17,MATCH(TRIM('query (10)'!F2508),Cleaning_Rules!$A$14:$A$17,0)),"UNKNOWN"))</f>
        <v>TBM</v>
      </c>
      <c r="K2508" s="38" t="str">
        <f>IF('query (10)'!G2508="","",'query (10)'!G2508)</f>
        <v>กำลังดำเนินการ</v>
      </c>
      <c r="L2508" s="38" t="str">
        <f>IF('query (10)'!G2508="","MISSING",IFERROR(INDEX(Cleaning_Rules!$B$5:$B$10,MATCH(TRIM('query (10)'!G2508),Cleaning_Rules!$A$5:$A$10,0)),"UNKNOWN"))</f>
        <v>IN_PROGRESS</v>
      </c>
      <c r="M2508" s="38" t="str">
        <f>IF('query (10)'!I2508="","",'query (10)'!I2508)</f>
        <v>Mechanical</v>
      </c>
      <c r="N2508" s="38" t="str">
        <f>IF('query (10)'!O2508="","",'query (10)'!O2508)</f>
        <v>Part Change</v>
      </c>
      <c r="O2508" s="38" t="str">
        <f>IF('query (10)'!P2508="","",'query (10)'!P2508)</f>
        <v>Medium</v>
      </c>
      <c r="P2508" s="38" t="str">
        <f>IF('query (10)'!N2508="","",'query (10)'!N2508)</f>
        <v>Replace Belt Dresser According To PM 2 Year Cycle</v>
      </c>
      <c r="Q2508" s="38" t="str">
        <f>TRIM('query (10)'!N2508)</f>
        <v>Replace Belt Dresser According To PM 2 Year Cycle</v>
      </c>
      <c r="R2508" s="38" t="str">
        <f>TRIM(UPPER('query (10)'!R2508))</f>
        <v>BELT</v>
      </c>
      <c r="S2508" s="38" t="str">
        <f>TRIM(UPPER('query (10)'!S2508))</f>
        <v>2/5M615</v>
      </c>
      <c r="T2508" s="38" t="str">
        <f>IF('query (10)'!Q2508="","",TRIM(UPPER('query (10)'!Q2508)))</f>
        <v/>
      </c>
      <c r="U2508" s="38" t="str">
        <f>IF('query (10)'!T2508="","",'query (10)'!T2508)</f>
        <v/>
      </c>
      <c r="V2508" s="39" t="str">
        <f>IF('query (10)'!T2508="","",IFERROR(VALUE('query (10)'!T2508),""))</f>
        <v/>
      </c>
      <c r="W2508" s="40">
        <f>IF('query (10)'!U2508="","",'query (10)'!U2508)</f>
        <v>0</v>
      </c>
      <c r="X2508" s="39">
        <f>IF('query (10)'!V2508="","",'query (10)'!V2508)</f>
        <v>731</v>
      </c>
      <c r="Y2508" s="41">
        <f>IF('query (10)'!W2508="","",'query (10)'!W2508)</f>
        <v>46155</v>
      </c>
      <c r="Z2508" s="41" t="str">
        <f>IF('query (10)'!X2508="","",'query (10)'!X2508)</f>
        <v/>
      </c>
      <c r="AA2508" s="41">
        <f>IF('query (10)'!Y2508="","",'query (10)'!Y2508)</f>
        <v>46155</v>
      </c>
      <c r="AB2508" s="41">
        <f>IF('query (10)'!Z2508="","",'query (10)'!Z2508)</f>
        <v>46886</v>
      </c>
      <c r="AC2508" s="38" t="str">
        <f>IF(OR('query (10)'!AA2508="",COUNTIF(Cleaning_Rules!$A$21:$A$26,TRIM('query (10)'!AA2508))&gt;0),"",TRIM('query (10)'!AA2508))</f>
        <v/>
      </c>
      <c r="AD2508" s="38" t="str">
        <f>IF('query (10)'!AB2508="","",TRIM(IFERROR(_xlfn.TEXTBEFORE('query (10)'!AB2508,"("),'query (10)'!AB2508)))</f>
        <v/>
      </c>
      <c r="AE2508" s="38" t="str">
        <f>IFERROR(LOWER(TRIM(_xlfn.TEXTBEFORE(_xlfn.TEXTAFTER('query (10)'!AB2508,"("),")"))),"")</f>
        <v/>
      </c>
      <c r="AF2508" s="38" t="str">
        <f>IF('query (10)'!AD2508="","",TRIM('query (10)'!AD2508))</f>
        <v>จักรภัทร โคตรสมบัติ</v>
      </c>
      <c r="AG2508" s="38" t="str">
        <f>IF('query (10)'!AE2508="","",TRIM('query (10)'!AE2508))</f>
        <v>ภูชิต กุลเสรี</v>
      </c>
      <c r="AH2508" s="38" t="str">
        <f>IF('query (10)'!AF2508="","",IFERROR(VALUE('query (10)'!AF2508),""))</f>
        <v/>
      </c>
      <c r="AI2508" s="38" t="str">
        <f>IF('query (10)'!AG2508="","",TRIM('query (10)'!AG2508))</f>
        <v/>
      </c>
      <c r="AJ2508" s="38" t="str">
        <f>IF('query (10)'!AH2508="","",IFERROR(VALUE('query (10)'!AH2508),""))</f>
        <v/>
      </c>
      <c r="AK2508" s="38" t="str">
        <f>IF('query (10)'!AI2508="","",TRIM('query (10)'!AI2508))</f>
        <v/>
      </c>
      <c r="AL2508" s="42">
        <f t="shared" si="195"/>
        <v>2026</v>
      </c>
      <c r="AM2508" s="42" t="str">
        <f t="shared" si="196"/>
        <v>2026-05</v>
      </c>
      <c r="AN2508" s="42" t="str">
        <f t="shared" ca="1" si="197"/>
        <v>ON_SCHEDULE</v>
      </c>
      <c r="AO2508" s="42" t="str">
        <f t="shared" si="198"/>
        <v>GR-1052 | INNER RING RIB GRINDING MACHINE | HUB2.5 | BELT | Time-based Maintenance | Mechanical | Part Change | Medium | Replace Belt Dresser According To PM 2 Year Cycle | BELT | 2/5M615 | ภูชิต กุลเสรี</v>
      </c>
      <c r="AP2508" s="42" t="str">
        <f>_xlfn.TEXTJOIN("; ",TRUE,IF(COUNTA('query (10)'!A2508:AK2508)&lt;=6,"NEAR_EMPTY_ROW",""),IF($K2508="","MISSING_STATUS",""),IF(AND($K2508="เสร็จสิ้น",$Z2508=""),"DONE_NO_ACTUAL_DATE",""),IF(AND($I2508="Condition-based Maintenance",$AH2508=""),"CBM_NO_MEASUREMENT",""),IF(OR($X2508="",$X2508=0),"INVALID_PERIOD",""),IF(AND($AA2508&lt;&gt;"",$AB2508&lt;&gt;"",$AB2508&lt;$AA2508),"DATE_SEQUENCE_ERROR",""),IF(AND($AB2508&lt;&gt;"",$AB2508&gt;DATE(2030,12,31)),"DATE_OUTLIER",""),IF($C2508="","MISSING_QRCODE",""),IF($J2508="UNKNOWN","UNKNOWN_PM_TYPE",""),IF($L2508="UNKNOWN","UNKNOWN_STATUS",""))</f>
        <v/>
      </c>
      <c r="AQ2508" s="42" t="str">
        <f t="shared" si="199"/>
        <v>NO</v>
      </c>
    </row>
    <row r="2509" spans="1:43" x14ac:dyDescent="0.3">
      <c r="A2509" s="38">
        <f>IF('query (10)'!A2509="","",'query (10)'!A2509)</f>
        <v>2766</v>
      </c>
      <c r="B2509" s="38" t="str">
        <f>IF('query (10)'!B2509="","",'query (10)'!B2509)</f>
        <v/>
      </c>
      <c r="C2509" s="38" t="str">
        <f>TRIM(UPPER('query (10)'!M2509))</f>
        <v>GR-984</v>
      </c>
      <c r="D2509" s="38" t="str">
        <f>TRIM(UPPER(IFERROR(_xlfn.TEXTBEFORE('query (10)'!L2509,"("),'query (10)'!L2509)))</f>
        <v>INNER RING BORE GRINDING MACHINE</v>
      </c>
      <c r="E2509" s="38" t="str">
        <f>IFERROR(TRIM(UPPER(_xlfn.TEXTBEFORE(_xlfn.TEXTAFTER('query (10)'!L2509,"("),")"))),"")</f>
        <v/>
      </c>
      <c r="F2509" s="38" t="str">
        <f>TRIM('query (10)'!K2509)</f>
        <v>HUB2.5</v>
      </c>
      <c r="G2509" s="38" t="str">
        <f>IF('query (10)'!J2509="","",'query (10)'!J2509)</f>
        <v>Belt</v>
      </c>
      <c r="H2509" s="38" t="str">
        <f>TRIM(UPPER('query (10)'!J2509))</f>
        <v>BELT</v>
      </c>
      <c r="I2509" s="38" t="str">
        <f>IF('query (10)'!F2509="","",'query (10)'!F2509)</f>
        <v>Time-based Maintenance</v>
      </c>
      <c r="J2509" s="38" t="str">
        <f>IF('query (10)'!F2509="","",IFERROR(INDEX(Cleaning_Rules!$B$14:$B$17,MATCH(TRIM('query (10)'!F2509),Cleaning_Rules!$A$14:$A$17,0)),"UNKNOWN"))</f>
        <v>TBM</v>
      </c>
      <c r="K2509" s="38" t="str">
        <f>IF('query (10)'!G2509="","",'query (10)'!G2509)</f>
        <v>แก้ไขแผน</v>
      </c>
      <c r="L2509" s="38" t="str">
        <f>IF('query (10)'!G2509="","MISSING",IFERROR(INDEX(Cleaning_Rules!$B$5:$B$10,MATCH(TRIM('query (10)'!G2509),Cleaning_Rules!$A$5:$A$10,0)),"UNKNOWN"))</f>
        <v>PLAN_REVISED</v>
      </c>
      <c r="M2509" s="38" t="str">
        <f>IF('query (10)'!I2509="","",'query (10)'!I2509)</f>
        <v>Mechanical</v>
      </c>
      <c r="N2509" s="38" t="str">
        <f>IF('query (10)'!O2509="","",'query (10)'!O2509)</f>
        <v>Part Change</v>
      </c>
      <c r="O2509" s="38" t="str">
        <f>IF('query (10)'!P2509="","",'query (10)'!P2509)</f>
        <v>Medium</v>
      </c>
      <c r="P2509" s="38" t="str">
        <f>IF('query (10)'!N2509="","",'query (10)'!N2509)</f>
        <v>Replace Belt Work Head According To PM 2 Year Cycle</v>
      </c>
      <c r="Q2509" s="38" t="str">
        <f>TRIM('query (10)'!N2509)</f>
        <v>Replace Belt Work Head According To PM 2 Year Cycle</v>
      </c>
      <c r="R2509" s="38" t="str">
        <f>TRIM(UPPER('query (10)'!R2509))</f>
        <v>BELT</v>
      </c>
      <c r="S2509" s="38" t="str">
        <f>TRIM(UPPER('query (10)'!S2509))</f>
        <v>7M800</v>
      </c>
      <c r="T2509" s="38" t="str">
        <f>IF('query (10)'!Q2509="","",TRIM(UPPER('query (10)'!Q2509)))</f>
        <v/>
      </c>
      <c r="U2509" s="38" t="str">
        <f>IF('query (10)'!T2509="","",'query (10)'!T2509)</f>
        <v/>
      </c>
      <c r="V2509" s="39" t="str">
        <f>IF('query (10)'!T2509="","",IFERROR(VALUE('query (10)'!T2509),""))</f>
        <v/>
      </c>
      <c r="W2509" s="40">
        <f>IF('query (10)'!U2509="","",'query (10)'!U2509)</f>
        <v>0</v>
      </c>
      <c r="X2509" s="39">
        <f>IF('query (10)'!V2509="","",'query (10)'!V2509)</f>
        <v>731</v>
      </c>
      <c r="Y2509" s="41">
        <f>IF('query (10)'!W2509="","",'query (10)'!W2509)</f>
        <v>46247</v>
      </c>
      <c r="Z2509" s="41" t="str">
        <f>IF('query (10)'!X2509="","",'query (10)'!X2509)</f>
        <v/>
      </c>
      <c r="AA2509" s="41">
        <f>IF('query (10)'!Y2509="","",'query (10)'!Y2509)</f>
        <v>46247</v>
      </c>
      <c r="AB2509" s="41">
        <f>IF('query (10)'!Z2509="","",'query (10)'!Z2509)</f>
        <v>46978</v>
      </c>
      <c r="AC2509" s="38" t="str">
        <f>IF(OR('query (10)'!AA2509="",COUNTIF(Cleaning_Rules!$A$21:$A$26,TRIM('query (10)'!AA2509))&gt;0),"",TRIM('query (10)'!AA2509))</f>
        <v/>
      </c>
      <c r="AD2509" s="38" t="str">
        <f>IF('query (10)'!AB2509="","",TRIM(IFERROR(_xlfn.TEXTBEFORE('query (10)'!AB2509,"("),'query (10)'!AB2509)))</f>
        <v/>
      </c>
      <c r="AE2509" s="38" t="str">
        <f>IFERROR(LOWER(TRIM(_xlfn.TEXTBEFORE(_xlfn.TEXTAFTER('query (10)'!AB2509,"("),")"))),"")</f>
        <v/>
      </c>
      <c r="AF2509" s="38" t="str">
        <f>IF('query (10)'!AD2509="","",TRIM('query (10)'!AD2509))</f>
        <v>จักรภัทร โคตรสมบัติ</v>
      </c>
      <c r="AG2509" s="38" t="str">
        <f>IF('query (10)'!AE2509="","",TRIM('query (10)'!AE2509))</f>
        <v>จักรภัทร โคตรสมบัติ</v>
      </c>
      <c r="AH2509" s="38" t="str">
        <f>IF('query (10)'!AF2509="","",IFERROR(VALUE('query (10)'!AF2509),""))</f>
        <v/>
      </c>
      <c r="AI2509" s="38" t="str">
        <f>IF('query (10)'!AG2509="","",TRIM('query (10)'!AG2509))</f>
        <v/>
      </c>
      <c r="AJ2509" s="38" t="str">
        <f>IF('query (10)'!AH2509="","",IFERROR(VALUE('query (10)'!AH2509),""))</f>
        <v/>
      </c>
      <c r="AK2509" s="38" t="str">
        <f>IF('query (10)'!AI2509="","",TRIM('query (10)'!AI2509))</f>
        <v/>
      </c>
      <c r="AL2509" s="42">
        <f t="shared" si="195"/>
        <v>2026</v>
      </c>
      <c r="AM2509" s="42" t="str">
        <f t="shared" si="196"/>
        <v>2026-08</v>
      </c>
      <c r="AN2509" s="42" t="str">
        <f t="shared" ca="1" si="197"/>
        <v>ON_SCHEDULE</v>
      </c>
      <c r="AO2509" s="42" t="str">
        <f t="shared" si="198"/>
        <v>GR-984 | INNER RING BORE GRINDING MACHINE | HUB2.5 | BELT | Time-based Maintenance | Mechanical | Part Change | Medium | Replace Belt Work Head According To PM 2 Year Cycle | BELT | 7M800 | จักรภัทร โคตรสมบัติ</v>
      </c>
      <c r="AP2509" s="42" t="str">
        <f>_xlfn.TEXTJOIN("; ",TRUE,IF(COUNTA('query (10)'!A2509:AK2509)&lt;=6,"NEAR_EMPTY_ROW",""),IF($K2509="","MISSING_STATUS",""),IF(AND($K2509="เสร็จสิ้น",$Z2509=""),"DONE_NO_ACTUAL_DATE",""),IF(AND($I2509="Condition-based Maintenance",$AH2509=""),"CBM_NO_MEASUREMENT",""),IF(OR($X2509="",$X2509=0),"INVALID_PERIOD",""),IF(AND($AA2509&lt;&gt;"",$AB2509&lt;&gt;"",$AB2509&lt;$AA2509),"DATE_SEQUENCE_ERROR",""),IF(AND($AB2509&lt;&gt;"",$AB2509&gt;DATE(2030,12,31)),"DATE_OUTLIER",""),IF($C2509="","MISSING_QRCODE",""),IF($J2509="UNKNOWN","UNKNOWN_PM_TYPE",""),IF($L2509="UNKNOWN","UNKNOWN_STATUS",""))</f>
        <v/>
      </c>
      <c r="AQ2509" s="42" t="str">
        <f t="shared" si="199"/>
        <v>NO</v>
      </c>
    </row>
    <row r="2510" spans="1:43" x14ac:dyDescent="0.3">
      <c r="A2510" s="38">
        <f>IF('query (10)'!A2510="","",'query (10)'!A2510)</f>
        <v>2767</v>
      </c>
      <c r="B2510" s="38">
        <f>IF('query (10)'!B2510="","",'query (10)'!B2510)</f>
        <v>20951</v>
      </c>
      <c r="C2510" s="38" t="str">
        <f>TRIM(UPPER('query (10)'!M2510))</f>
        <v>GR-984</v>
      </c>
      <c r="D2510" s="38" t="str">
        <f>TRIM(UPPER(IFERROR(_xlfn.TEXTBEFORE('query (10)'!L2510,"("),'query (10)'!L2510)))</f>
        <v>INNER RING BORE GRINDING MACHINE</v>
      </c>
      <c r="E2510" s="38" t="str">
        <f>IFERROR(TRIM(UPPER(_xlfn.TEXTBEFORE(_xlfn.TEXTAFTER('query (10)'!L2510,"("),")"))),"")</f>
        <v/>
      </c>
      <c r="F2510" s="38" t="str">
        <f>TRIM('query (10)'!K2510)</f>
        <v>HUB2.5</v>
      </c>
      <c r="G2510" s="38" t="str">
        <f>IF('query (10)'!J2510="","",'query (10)'!J2510)</f>
        <v>Belt</v>
      </c>
      <c r="H2510" s="38" t="str">
        <f>TRIM(UPPER('query (10)'!J2510))</f>
        <v>BELT</v>
      </c>
      <c r="I2510" s="38" t="str">
        <f>IF('query (10)'!F2510="","",'query (10)'!F2510)</f>
        <v>Time-based Maintenance</v>
      </c>
      <c r="J2510" s="38" t="str">
        <f>IF('query (10)'!F2510="","",IFERROR(INDEX(Cleaning_Rules!$B$14:$B$17,MATCH(TRIM('query (10)'!F2510),Cleaning_Rules!$A$14:$A$17,0)),"UNKNOWN"))</f>
        <v>TBM</v>
      </c>
      <c r="K2510" s="38" t="str">
        <f>IF('query (10)'!G2510="","",'query (10)'!G2510)</f>
        <v>กำลังดำเนินการ</v>
      </c>
      <c r="L2510" s="38" t="str">
        <f>IF('query (10)'!G2510="","MISSING",IFERROR(INDEX(Cleaning_Rules!$B$5:$B$10,MATCH(TRIM('query (10)'!G2510),Cleaning_Rules!$A$5:$A$10,0)),"UNKNOWN"))</f>
        <v>IN_PROGRESS</v>
      </c>
      <c r="M2510" s="38" t="str">
        <f>IF('query (10)'!I2510="","",'query (10)'!I2510)</f>
        <v>Mechanical</v>
      </c>
      <c r="N2510" s="38" t="str">
        <f>IF('query (10)'!O2510="","",'query (10)'!O2510)</f>
        <v>Part Change</v>
      </c>
      <c r="O2510" s="38" t="str">
        <f>IF('query (10)'!P2510="","",'query (10)'!P2510)</f>
        <v>Medium</v>
      </c>
      <c r="P2510" s="38" t="str">
        <f>IF('query (10)'!N2510="","",'query (10)'!N2510)</f>
        <v>Replace Belt Dresser According To PM 2 Year Cycle</v>
      </c>
      <c r="Q2510" s="38" t="str">
        <f>TRIM('query (10)'!N2510)</f>
        <v>Replace Belt Dresser According To PM 2 Year Cycle</v>
      </c>
      <c r="R2510" s="38" t="str">
        <f>TRIM(UPPER('query (10)'!R2510))</f>
        <v>BELT</v>
      </c>
      <c r="S2510" s="38" t="str">
        <f>TRIM(UPPER('query (10)'!S2510))</f>
        <v>5M650</v>
      </c>
      <c r="T2510" s="38" t="str">
        <f>IF('query (10)'!Q2510="","",TRIM(UPPER('query (10)'!Q2510)))</f>
        <v/>
      </c>
      <c r="U2510" s="38" t="str">
        <f>IF('query (10)'!T2510="","",'query (10)'!T2510)</f>
        <v/>
      </c>
      <c r="V2510" s="39" t="str">
        <f>IF('query (10)'!T2510="","",IFERROR(VALUE('query (10)'!T2510),""))</f>
        <v/>
      </c>
      <c r="W2510" s="40">
        <f>IF('query (10)'!U2510="","",'query (10)'!U2510)</f>
        <v>0</v>
      </c>
      <c r="X2510" s="39">
        <f>IF('query (10)'!V2510="","",'query (10)'!V2510)</f>
        <v>731</v>
      </c>
      <c r="Y2510" s="41">
        <f>IF('query (10)'!W2510="","",'query (10)'!W2510)</f>
        <v>46155</v>
      </c>
      <c r="Z2510" s="41" t="str">
        <f>IF('query (10)'!X2510="","",'query (10)'!X2510)</f>
        <v/>
      </c>
      <c r="AA2510" s="41">
        <f>IF('query (10)'!Y2510="","",'query (10)'!Y2510)</f>
        <v>46155</v>
      </c>
      <c r="AB2510" s="41">
        <f>IF('query (10)'!Z2510="","",'query (10)'!Z2510)</f>
        <v>46886</v>
      </c>
      <c r="AC2510" s="38" t="str">
        <f>IF(OR('query (10)'!AA2510="",COUNTIF(Cleaning_Rules!$A$21:$A$26,TRIM('query (10)'!AA2510))&gt;0),"",TRIM('query (10)'!AA2510))</f>
        <v/>
      </c>
      <c r="AD2510" s="38" t="str">
        <f>IF('query (10)'!AB2510="","",TRIM(IFERROR(_xlfn.TEXTBEFORE('query (10)'!AB2510,"("),'query (10)'!AB2510)))</f>
        <v/>
      </c>
      <c r="AE2510" s="38" t="str">
        <f>IFERROR(LOWER(TRIM(_xlfn.TEXTBEFORE(_xlfn.TEXTAFTER('query (10)'!AB2510,"("),")"))),"")</f>
        <v/>
      </c>
      <c r="AF2510" s="38" t="str">
        <f>IF('query (10)'!AD2510="","",TRIM('query (10)'!AD2510))</f>
        <v>จักรภัทร โคตรสมบัติ</v>
      </c>
      <c r="AG2510" s="38" t="str">
        <f>IF('query (10)'!AE2510="","",TRIM('query (10)'!AE2510))</f>
        <v>ภูชิต กุลเสรี</v>
      </c>
      <c r="AH2510" s="38" t="str">
        <f>IF('query (10)'!AF2510="","",IFERROR(VALUE('query (10)'!AF2510),""))</f>
        <v/>
      </c>
      <c r="AI2510" s="38" t="str">
        <f>IF('query (10)'!AG2510="","",TRIM('query (10)'!AG2510))</f>
        <v/>
      </c>
      <c r="AJ2510" s="38" t="str">
        <f>IF('query (10)'!AH2510="","",IFERROR(VALUE('query (10)'!AH2510),""))</f>
        <v/>
      </c>
      <c r="AK2510" s="38" t="str">
        <f>IF('query (10)'!AI2510="","",TRIM('query (10)'!AI2510))</f>
        <v/>
      </c>
      <c r="AL2510" s="42">
        <f t="shared" si="195"/>
        <v>2026</v>
      </c>
      <c r="AM2510" s="42" t="str">
        <f t="shared" si="196"/>
        <v>2026-05</v>
      </c>
      <c r="AN2510" s="42" t="str">
        <f t="shared" ca="1" si="197"/>
        <v>ON_SCHEDULE</v>
      </c>
      <c r="AO2510" s="42" t="str">
        <f t="shared" si="198"/>
        <v>GR-984 | INNER RING BORE GRINDING MACHINE | HUB2.5 | BELT | Time-based Maintenance | Mechanical | Part Change | Medium | Replace Belt Dresser According To PM 2 Year Cycle | BELT | 5M650 | ภูชิต กุลเสรี</v>
      </c>
      <c r="AP2510" s="42" t="str">
        <f>_xlfn.TEXTJOIN("; ",TRUE,IF(COUNTA('query (10)'!A2510:AK2510)&lt;=6,"NEAR_EMPTY_ROW",""),IF($K2510="","MISSING_STATUS",""),IF(AND($K2510="เสร็จสิ้น",$Z2510=""),"DONE_NO_ACTUAL_DATE",""),IF(AND($I2510="Condition-based Maintenance",$AH2510=""),"CBM_NO_MEASUREMENT",""),IF(OR($X2510="",$X2510=0),"INVALID_PERIOD",""),IF(AND($AA2510&lt;&gt;"",$AB2510&lt;&gt;"",$AB2510&lt;$AA2510),"DATE_SEQUENCE_ERROR",""),IF(AND($AB2510&lt;&gt;"",$AB2510&gt;DATE(2030,12,31)),"DATE_OUTLIER",""),IF($C2510="","MISSING_QRCODE",""),IF($J2510="UNKNOWN","UNKNOWN_PM_TYPE",""),IF($L2510="UNKNOWN","UNKNOWN_STATUS",""))</f>
        <v/>
      </c>
      <c r="AQ2510" s="42" t="str">
        <f t="shared" si="199"/>
        <v>NO</v>
      </c>
    </row>
    <row r="2511" spans="1:43" x14ac:dyDescent="0.3">
      <c r="A2511" s="38">
        <f>IF('query (10)'!A2511="","",'query (10)'!A2511)</f>
        <v>2768</v>
      </c>
      <c r="B2511" s="38">
        <f>IF('query (10)'!B2511="","",'query (10)'!B2511)</f>
        <v>20950</v>
      </c>
      <c r="C2511" s="38" t="str">
        <f>TRIM(UPPER('query (10)'!M2511))</f>
        <v>GR-1053</v>
      </c>
      <c r="D2511" s="38" t="str">
        <f>TRIM(UPPER(IFERROR(_xlfn.TEXTBEFORE('query (10)'!L2511,"("),'query (10)'!L2511)))</f>
        <v>INNER RACEWAY SUPER FINISHING MACHINE</v>
      </c>
      <c r="E2511" s="38" t="str">
        <f>IFERROR(TRIM(UPPER(_xlfn.TEXTBEFORE(_xlfn.TEXTAFTER('query (10)'!L2511,"("),")"))),"")</f>
        <v/>
      </c>
      <c r="F2511" s="38" t="str">
        <f>TRIM('query (10)'!K2511)</f>
        <v>HUB2.5</v>
      </c>
      <c r="G2511" s="38" t="str">
        <f>IF('query (10)'!J2511="","",'query (10)'!J2511)</f>
        <v>Belt</v>
      </c>
      <c r="H2511" s="38" t="str">
        <f>TRIM(UPPER('query (10)'!J2511))</f>
        <v>BELT</v>
      </c>
      <c r="I2511" s="38" t="str">
        <f>IF('query (10)'!F2511="","",'query (10)'!F2511)</f>
        <v>Time-based Maintenance</v>
      </c>
      <c r="J2511" s="38" t="str">
        <f>IF('query (10)'!F2511="","",IFERROR(INDEX(Cleaning_Rules!$B$14:$B$17,MATCH(TRIM('query (10)'!F2511),Cleaning_Rules!$A$14:$A$17,0)),"UNKNOWN"))</f>
        <v>TBM</v>
      </c>
      <c r="K2511" s="38" t="str">
        <f>IF('query (10)'!G2511="","",'query (10)'!G2511)</f>
        <v>เสร็จสิ้น</v>
      </c>
      <c r="L2511" s="38" t="str">
        <f>IF('query (10)'!G2511="","MISSING",IFERROR(INDEX(Cleaning_Rules!$B$5:$B$10,MATCH(TRIM('query (10)'!G2511),Cleaning_Rules!$A$5:$A$10,0)),"UNKNOWN"))</f>
        <v>COMPLETED</v>
      </c>
      <c r="M2511" s="38" t="str">
        <f>IF('query (10)'!I2511="","",'query (10)'!I2511)</f>
        <v>Mechanical</v>
      </c>
      <c r="N2511" s="38" t="str">
        <f>IF('query (10)'!O2511="","",'query (10)'!O2511)</f>
        <v>Part Change</v>
      </c>
      <c r="O2511" s="38" t="str">
        <f>IF('query (10)'!P2511="","",'query (10)'!P2511)</f>
        <v>Medium</v>
      </c>
      <c r="P2511" s="38" t="str">
        <f>IF('query (10)'!N2511="","",'query (10)'!N2511)</f>
        <v>Replace Belt Work Head According To PM 2 Year Cycle</v>
      </c>
      <c r="Q2511" s="38" t="str">
        <f>TRIM('query (10)'!N2511)</f>
        <v>Replace Belt Work Head According To PM 2 Year Cycle</v>
      </c>
      <c r="R2511" s="38" t="str">
        <f>TRIM(UPPER('query (10)'!R2511))</f>
        <v>BELT</v>
      </c>
      <c r="S2511" s="38" t="str">
        <f>TRIM(UPPER('query (10)'!S2511))</f>
        <v>2/7MS690</v>
      </c>
      <c r="T2511" s="38" t="str">
        <f>IF('query (10)'!Q2511="","",TRIM(UPPER('query (10)'!Q2511)))</f>
        <v/>
      </c>
      <c r="U2511" s="38" t="str">
        <f>IF('query (10)'!T2511="","",'query (10)'!T2511)</f>
        <v/>
      </c>
      <c r="V2511" s="39" t="str">
        <f>IF('query (10)'!T2511="","",IFERROR(VALUE('query (10)'!T2511),""))</f>
        <v/>
      </c>
      <c r="W2511" s="40">
        <f>IF('query (10)'!U2511="","",'query (10)'!U2511)</f>
        <v>0</v>
      </c>
      <c r="X2511" s="39">
        <f>IF('query (10)'!V2511="","",'query (10)'!V2511)</f>
        <v>731</v>
      </c>
      <c r="Y2511" s="41">
        <f>IF('query (10)'!W2511="","",'query (10)'!W2511)</f>
        <v>46155</v>
      </c>
      <c r="Z2511" s="41">
        <f>IF('query (10)'!X2511="","",'query (10)'!X2511)</f>
        <v>46182</v>
      </c>
      <c r="AA2511" s="41">
        <f>IF('query (10)'!Y2511="","",'query (10)'!Y2511)</f>
        <v>46182</v>
      </c>
      <c r="AB2511" s="41">
        <f>IF('query (10)'!Z2511="","",'query (10)'!Z2511)</f>
        <v>46913</v>
      </c>
      <c r="AC2511" s="38" t="str">
        <f>IF(OR('query (10)'!AA2511="",COUNTIF(Cleaning_Rules!$A$21:$A$26,TRIM('query (10)'!AA2511))&gt;0),"",TRIM('query (10)'!AA2511))</f>
        <v/>
      </c>
      <c r="AD2511" s="38" t="str">
        <f>IF('query (10)'!AB2511="","",TRIM(IFERROR(_xlfn.TEXTBEFORE('query (10)'!AB2511,"("),'query (10)'!AB2511)))</f>
        <v>เริ่มซ่อมงาน PM แล้ว รับผิดชอบโดย KUNANON PARAWANWONG</v>
      </c>
      <c r="AE2511" s="38" t="str">
        <f>IFERROR(LOWER(TRIM(_xlfn.TEXTBEFORE(_xlfn.TEXTAFTER('query (10)'!AB2511,"("),")"))),"")</f>
        <v>parawanwong-k-3161@nsk.com</v>
      </c>
      <c r="AF2511" s="38" t="str">
        <f>IF('query (10)'!AD2511="","",TRIM('query (10)'!AD2511))</f>
        <v>จักรภัทร โคตรสมบัติ</v>
      </c>
      <c r="AG2511" s="38" t="str">
        <f>IF('query (10)'!AE2511="","",TRIM('query (10)'!AE2511))</f>
        <v>คุณานนต์ ปารวัณวงศ์</v>
      </c>
      <c r="AH2511" s="38" t="str">
        <f>IF('query (10)'!AF2511="","",IFERROR(VALUE('query (10)'!AF2511),""))</f>
        <v/>
      </c>
      <c r="AI2511" s="38" t="str">
        <f>IF('query (10)'!AG2511="","",TRIM('query (10)'!AG2511))</f>
        <v/>
      </c>
      <c r="AJ2511" s="38" t="str">
        <f>IF('query (10)'!AH2511="","",IFERROR(VALUE('query (10)'!AH2511),""))</f>
        <v/>
      </c>
      <c r="AK2511" s="38" t="str">
        <f>IF('query (10)'!AI2511="","",TRIM('query (10)'!AI2511))</f>
        <v/>
      </c>
      <c r="AL2511" s="42">
        <f t="shared" si="195"/>
        <v>2026</v>
      </c>
      <c r="AM2511" s="42" t="str">
        <f t="shared" si="196"/>
        <v>2026-05</v>
      </c>
      <c r="AN2511" s="42" t="str">
        <f t="shared" ca="1" si="197"/>
        <v/>
      </c>
      <c r="AO2511" s="42" t="str">
        <f t="shared" si="198"/>
        <v>GR-1053 | INNER RACEWAY SUPER FINISHING MACHINE | HUB2.5 | BELT | Time-based Maintenance | Mechanical | Part Change | Medium | Replace Belt Work Head According To PM 2 Year Cycle | BELT | 2/7MS690 | เริ่มซ่อมงาน PM แล้ว รับผิดชอบโดย KUNANON PARAWANWONG | คุณานนต์ ปารวัณวงศ์</v>
      </c>
      <c r="AP2511" s="42" t="str">
        <f>_xlfn.TEXTJOIN("; ",TRUE,IF(COUNTA('query (10)'!A2511:AK2511)&lt;=6,"NEAR_EMPTY_ROW",""),IF($K2511="","MISSING_STATUS",""),IF(AND($K2511="เสร็จสิ้น",$Z2511=""),"DONE_NO_ACTUAL_DATE",""),IF(AND($I2511="Condition-based Maintenance",$AH2511=""),"CBM_NO_MEASUREMENT",""),IF(OR($X2511="",$X2511=0),"INVALID_PERIOD",""),IF(AND($AA2511&lt;&gt;"",$AB2511&lt;&gt;"",$AB2511&lt;$AA2511),"DATE_SEQUENCE_ERROR",""),IF(AND($AB2511&lt;&gt;"",$AB2511&gt;DATE(2030,12,31)),"DATE_OUTLIER",""),IF($C2511="","MISSING_QRCODE",""),IF($J2511="UNKNOWN","UNKNOWN_PM_TYPE",""),IF($L2511="UNKNOWN","UNKNOWN_STATUS",""))</f>
        <v/>
      </c>
      <c r="AQ2511" s="42" t="str">
        <f t="shared" si="199"/>
        <v>NO</v>
      </c>
    </row>
    <row r="2512" spans="1:43" x14ac:dyDescent="0.3">
      <c r="A2512" s="38">
        <f>IF('query (10)'!A2512="","",'query (10)'!A2512)</f>
        <v>2769</v>
      </c>
      <c r="B2512" s="38">
        <f>IF('query (10)'!B2512="","",'query (10)'!B2512)</f>
        <v>20949</v>
      </c>
      <c r="C2512" s="38" t="str">
        <f>TRIM(UPPER('query (10)'!M2512))</f>
        <v>GR-1053</v>
      </c>
      <c r="D2512" s="38" t="str">
        <f>TRIM(UPPER(IFERROR(_xlfn.TEXTBEFORE('query (10)'!L2512,"("),'query (10)'!L2512)))</f>
        <v>INNER RACEWAY SUPER FINISHING MACHINE</v>
      </c>
      <c r="E2512" s="38" t="str">
        <f>IFERROR(TRIM(UPPER(_xlfn.TEXTBEFORE(_xlfn.TEXTAFTER('query (10)'!L2512,"("),")"))),"")</f>
        <v/>
      </c>
      <c r="F2512" s="38" t="str">
        <f>TRIM('query (10)'!K2512)</f>
        <v>HUB2.5</v>
      </c>
      <c r="G2512" s="38" t="str">
        <f>IF('query (10)'!J2512="","",'query (10)'!J2512)</f>
        <v>Belt</v>
      </c>
      <c r="H2512" s="38" t="str">
        <f>TRIM(UPPER('query (10)'!J2512))</f>
        <v>BELT</v>
      </c>
      <c r="I2512" s="38" t="str">
        <f>IF('query (10)'!F2512="","",'query (10)'!F2512)</f>
        <v>Time-based Maintenance</v>
      </c>
      <c r="J2512" s="38" t="str">
        <f>IF('query (10)'!F2512="","",IFERROR(INDEX(Cleaning_Rules!$B$14:$B$17,MATCH(TRIM('query (10)'!F2512),Cleaning_Rules!$A$14:$A$17,0)),"UNKNOWN"))</f>
        <v>TBM</v>
      </c>
      <c r="K2512" s="38" t="str">
        <f>IF('query (10)'!G2512="","",'query (10)'!G2512)</f>
        <v>เสร็จสิ้น</v>
      </c>
      <c r="L2512" s="38" t="str">
        <f>IF('query (10)'!G2512="","MISSING",IFERROR(INDEX(Cleaning_Rules!$B$5:$B$10,MATCH(TRIM('query (10)'!G2512),Cleaning_Rules!$A$5:$A$10,0)),"UNKNOWN"))</f>
        <v>COMPLETED</v>
      </c>
      <c r="M2512" s="38" t="str">
        <f>IF('query (10)'!I2512="","",'query (10)'!I2512)</f>
        <v>Mechanical</v>
      </c>
      <c r="N2512" s="38" t="str">
        <f>IF('query (10)'!O2512="","",'query (10)'!O2512)</f>
        <v>Part Change</v>
      </c>
      <c r="O2512" s="38" t="str">
        <f>IF('query (10)'!P2512="","",'query (10)'!P2512)</f>
        <v>Medium</v>
      </c>
      <c r="P2512" s="38" t="str">
        <f>IF('query (10)'!N2512="","",'query (10)'!N2512)</f>
        <v>Replace Belt Oscillation rib According To PM 1 Year Cycle</v>
      </c>
      <c r="Q2512" s="38" t="str">
        <f>TRIM('query (10)'!N2512)</f>
        <v>Replace Belt Oscillation rib According To PM 1 Year Cycle</v>
      </c>
      <c r="R2512" s="38" t="str">
        <f>TRIM(UPPER('query (10)'!R2512))</f>
        <v>BELT</v>
      </c>
      <c r="S2512" s="38" t="str">
        <f>TRIM(UPPER('query (10)'!S2512))</f>
        <v>5M365</v>
      </c>
      <c r="T2512" s="38" t="str">
        <f>IF('query (10)'!Q2512="","",TRIM(UPPER('query (10)'!Q2512)))</f>
        <v/>
      </c>
      <c r="U2512" s="38" t="str">
        <f>IF('query (10)'!T2512="","",'query (10)'!T2512)</f>
        <v/>
      </c>
      <c r="V2512" s="39" t="str">
        <f>IF('query (10)'!T2512="","",IFERROR(VALUE('query (10)'!T2512),""))</f>
        <v/>
      </c>
      <c r="W2512" s="40">
        <f>IF('query (10)'!U2512="","",'query (10)'!U2512)</f>
        <v>0</v>
      </c>
      <c r="X2512" s="39">
        <f>IF('query (10)'!V2512="","",'query (10)'!V2512)</f>
        <v>365</v>
      </c>
      <c r="Y2512" s="41">
        <f>IF('query (10)'!W2512="","",'query (10)'!W2512)</f>
        <v>46155</v>
      </c>
      <c r="Z2512" s="41">
        <f>IF('query (10)'!X2512="","",'query (10)'!X2512)</f>
        <v>46182</v>
      </c>
      <c r="AA2512" s="41">
        <f>IF('query (10)'!Y2512="","",'query (10)'!Y2512)</f>
        <v>46182</v>
      </c>
      <c r="AB2512" s="41">
        <f>IF('query (10)'!Z2512="","",'query (10)'!Z2512)</f>
        <v>46547</v>
      </c>
      <c r="AC2512" s="38" t="str">
        <f>IF(OR('query (10)'!AA2512="",COUNTIF(Cleaning_Rules!$A$21:$A$26,TRIM('query (10)'!AA2512))&gt;0),"",TRIM('query (10)'!AA2512))</f>
        <v/>
      </c>
      <c r="AD2512" s="38" t="str">
        <f>IF('query (10)'!AB2512="","",TRIM(IFERROR(_xlfn.TEXTBEFORE('query (10)'!AB2512,"("),'query (10)'!AB2512)))</f>
        <v>เริ่มซ่อมงาน PM แล้ว รับผิดชอบโดย KUNANON PARAWANWONG</v>
      </c>
      <c r="AE2512" s="38" t="str">
        <f>IFERROR(LOWER(TRIM(_xlfn.TEXTBEFORE(_xlfn.TEXTAFTER('query (10)'!AB2512,"("),")"))),"")</f>
        <v>parawanwong-k-3161@nsk.com</v>
      </c>
      <c r="AF2512" s="38" t="str">
        <f>IF('query (10)'!AD2512="","",TRIM('query (10)'!AD2512))</f>
        <v>จักรภัทร โคตรสมบัติ</v>
      </c>
      <c r="AG2512" s="38" t="str">
        <f>IF('query (10)'!AE2512="","",TRIM('query (10)'!AE2512))</f>
        <v>คุณานนต์ ปารวัณวงศ์</v>
      </c>
      <c r="AH2512" s="38" t="str">
        <f>IF('query (10)'!AF2512="","",IFERROR(VALUE('query (10)'!AF2512),""))</f>
        <v/>
      </c>
      <c r="AI2512" s="38" t="str">
        <f>IF('query (10)'!AG2512="","",TRIM('query (10)'!AG2512))</f>
        <v/>
      </c>
      <c r="AJ2512" s="38" t="str">
        <f>IF('query (10)'!AH2512="","",IFERROR(VALUE('query (10)'!AH2512),""))</f>
        <v/>
      </c>
      <c r="AK2512" s="38" t="str">
        <f>IF('query (10)'!AI2512="","",TRIM('query (10)'!AI2512))</f>
        <v/>
      </c>
      <c r="AL2512" s="42">
        <f t="shared" si="195"/>
        <v>2026</v>
      </c>
      <c r="AM2512" s="42" t="str">
        <f t="shared" si="196"/>
        <v>2026-05</v>
      </c>
      <c r="AN2512" s="42" t="str">
        <f t="shared" ca="1" si="197"/>
        <v/>
      </c>
      <c r="AO2512" s="42" t="str">
        <f t="shared" si="198"/>
        <v>GR-1053 | INNER RACEWAY SUPER FINISHING MACHINE | HUB2.5 | BELT | Time-based Maintenance | Mechanical | Part Change | Medium | Replace Belt Oscillation rib According To PM 1 Year Cycle | BELT | 5M365 | เริ่มซ่อมงาน PM แล้ว รับผิดชอบโดย KUNANON PARAWANWONG | คุณานนต์ ปารวัณวงศ์</v>
      </c>
      <c r="AP2512" s="42" t="str">
        <f>_xlfn.TEXTJOIN("; ",TRUE,IF(COUNTA('query (10)'!A2512:AK2512)&lt;=6,"NEAR_EMPTY_ROW",""),IF($K2512="","MISSING_STATUS",""),IF(AND($K2512="เสร็จสิ้น",$Z2512=""),"DONE_NO_ACTUAL_DATE",""),IF(AND($I2512="Condition-based Maintenance",$AH2512=""),"CBM_NO_MEASUREMENT",""),IF(OR($X2512="",$X2512=0),"INVALID_PERIOD",""),IF(AND($AA2512&lt;&gt;"",$AB2512&lt;&gt;"",$AB2512&lt;$AA2512),"DATE_SEQUENCE_ERROR",""),IF(AND($AB2512&lt;&gt;"",$AB2512&gt;DATE(2030,12,31)),"DATE_OUTLIER",""),IF($C2512="","MISSING_QRCODE",""),IF($J2512="UNKNOWN","UNKNOWN_PM_TYPE",""),IF($L2512="UNKNOWN","UNKNOWN_STATUS",""))</f>
        <v/>
      </c>
      <c r="AQ2512" s="42" t="str">
        <f t="shared" si="199"/>
        <v>NO</v>
      </c>
    </row>
    <row r="2513" spans="1:43" x14ac:dyDescent="0.3">
      <c r="A2513" s="38">
        <f>IF('query (10)'!A2513="","",'query (10)'!A2513)</f>
        <v>2770</v>
      </c>
      <c r="B2513" s="38">
        <f>IF('query (10)'!B2513="","",'query (10)'!B2513)</f>
        <v>20637</v>
      </c>
      <c r="C2513" s="38" t="str">
        <f>TRIM(UPPER('query (10)'!M2513))</f>
        <v>WA-287</v>
      </c>
      <c r="D2513" s="38" t="str">
        <f>TRIM(UPPER(IFERROR(_xlfn.TEXTBEFORE('query (10)'!L2513,"("),'query (10)'!L2513)))</f>
        <v>OUTER / INNER RING PART WASH EQUIPMENT M/C</v>
      </c>
      <c r="E2513" s="38" t="str">
        <f>IFERROR(TRIM(UPPER(_xlfn.TEXTBEFORE(_xlfn.TEXTAFTER('query (10)'!L2513,"("),")"))),"")</f>
        <v/>
      </c>
      <c r="F2513" s="38" t="str">
        <f>TRIM('query (10)'!K2513)</f>
        <v>SB3</v>
      </c>
      <c r="G2513" s="38" t="str">
        <f>IF('query (10)'!J2513="","",'query (10)'!J2513)</f>
        <v>Electrical Control</v>
      </c>
      <c r="H2513" s="38" t="str">
        <f>TRIM(UPPER('query (10)'!J2513))</f>
        <v>ELECTRICAL CONTROL</v>
      </c>
      <c r="I2513" s="38" t="str">
        <f>IF('query (10)'!F2513="","",'query (10)'!F2513)</f>
        <v>Condition-based Maintenance</v>
      </c>
      <c r="J2513" s="38" t="str">
        <f>IF('query (10)'!F2513="","",IFERROR(INDEX(Cleaning_Rules!$B$14:$B$17,MATCH(TRIM('query (10)'!F2513),Cleaning_Rules!$A$14:$A$17,0)),"UNKNOWN"))</f>
        <v>CBM</v>
      </c>
      <c r="K2513" s="38" t="str">
        <f>IF('query (10)'!G2513="","",'query (10)'!G2513)</f>
        <v>กำลังดำเนินการ</v>
      </c>
      <c r="L2513" s="38" t="str">
        <f>IF('query (10)'!G2513="","MISSING",IFERROR(INDEX(Cleaning_Rules!$B$5:$B$10,MATCH(TRIM('query (10)'!G2513),Cleaning_Rules!$A$5:$A$10,0)),"UNKNOWN"))</f>
        <v>IN_PROGRESS</v>
      </c>
      <c r="M2513" s="38" t="str">
        <f>IF('query (10)'!I2513="","",'query (10)'!I2513)</f>
        <v>Electrical</v>
      </c>
      <c r="N2513" s="38" t="str">
        <f>IF('query (10)'!O2513="","",'query (10)'!O2513)</f>
        <v>Inspection</v>
      </c>
      <c r="O2513" s="38" t="str">
        <f>IF('query (10)'!P2513="","",'query (10)'!P2513)</f>
        <v>Medium</v>
      </c>
      <c r="P2513" s="38" t="str">
        <f>IF('query (10)'!N2513="","",'query (10)'!N2513)</f>
        <v>Change new Power supply</v>
      </c>
      <c r="Q2513" s="38" t="str">
        <f>TRIM('query (10)'!N2513)</f>
        <v>Change new Power supply</v>
      </c>
      <c r="R2513" s="38" t="str">
        <f>TRIM(UPPER('query (10)'!R2513))</f>
        <v>POWER SUPPLY</v>
      </c>
      <c r="S2513" s="38" t="str">
        <f>TRIM(UPPER('query (10)'!S2513))</f>
        <v>S8FS-G05024CD</v>
      </c>
      <c r="T2513" s="38" t="str">
        <f>IF('query (10)'!Q2513="","",TRIM(UPPER('query (10)'!Q2513)))</f>
        <v/>
      </c>
      <c r="U2513" s="38" t="str">
        <f>IF('query (10)'!T2513="","",'query (10)'!T2513)</f>
        <v/>
      </c>
      <c r="V2513" s="39" t="str">
        <f>IF('query (10)'!T2513="","",IFERROR(VALUE('query (10)'!T2513),""))</f>
        <v/>
      </c>
      <c r="W2513" s="40">
        <f>IF('query (10)'!U2513="","",'query (10)'!U2513)</f>
        <v>0</v>
      </c>
      <c r="X2513" s="39">
        <f>IF('query (10)'!V2513="","",'query (10)'!V2513)</f>
        <v>92</v>
      </c>
      <c r="Y2513" s="41">
        <f>IF('query (10)'!W2513="","",'query (10)'!W2513)</f>
        <v>46134</v>
      </c>
      <c r="Z2513" s="41" t="str">
        <f>IF('query (10)'!X2513="","",'query (10)'!X2513)</f>
        <v/>
      </c>
      <c r="AA2513" s="41">
        <f>IF('query (10)'!Y2513="","",'query (10)'!Y2513)</f>
        <v>46134</v>
      </c>
      <c r="AB2513" s="41">
        <f>IF('query (10)'!Z2513="","",'query (10)'!Z2513)</f>
        <v>46225</v>
      </c>
      <c r="AC2513" s="38" t="str">
        <f>IF(OR('query (10)'!AA2513="",COUNTIF(Cleaning_Rules!$A$21:$A$26,TRIM('query (10)'!AA2513))&gt;0),"",TRIM('query (10)'!AA2513))</f>
        <v/>
      </c>
      <c r="AD2513" s="38" t="str">
        <f>IF('query (10)'!AB2513="","",TRIM(IFERROR(_xlfn.TEXTBEFORE('query (10)'!AB2513,"("),'query (10)'!AB2513)))</f>
        <v>เริ่มซ่อมงาน PM แล้ว รับผิดชอบโดย PAHLA SEEDANG</v>
      </c>
      <c r="AE2513" s="38" t="str">
        <f>IFERROR(LOWER(TRIM(_xlfn.TEXTBEFORE(_xlfn.TEXTAFTER('query (10)'!AB2513,"("),")"))),"")</f>
        <v>pahla@nsk.com</v>
      </c>
      <c r="AF2513" s="38" t="str">
        <f>IF('query (10)'!AD2513="","",TRIM('query (10)'!AD2513))</f>
        <v>พงษ์พิทักษ์ ศรไชย</v>
      </c>
      <c r="AG2513" s="38" t="str">
        <f>IF('query (10)'!AE2513="","",TRIM('query (10)'!AE2513))</f>
        <v>อัมรินทร์ รักษาพล</v>
      </c>
      <c r="AH2513" s="38" t="str">
        <f>IF('query (10)'!AF2513="","",IFERROR(VALUE('query (10)'!AF2513),""))</f>
        <v/>
      </c>
      <c r="AI2513" s="38" t="str">
        <f>IF('query (10)'!AG2513="","",TRIM('query (10)'!AG2513))</f>
        <v/>
      </c>
      <c r="AJ2513" s="38" t="str">
        <f>IF('query (10)'!AH2513="","",IFERROR(VALUE('query (10)'!AH2513),""))</f>
        <v/>
      </c>
      <c r="AK2513" s="38" t="str">
        <f>IF('query (10)'!AI2513="","",TRIM('query (10)'!AI2513))</f>
        <v/>
      </c>
      <c r="AL2513" s="42">
        <f t="shared" si="195"/>
        <v>2026</v>
      </c>
      <c r="AM2513" s="42" t="str">
        <f t="shared" si="196"/>
        <v>2026-04</v>
      </c>
      <c r="AN2513" s="42" t="str">
        <f t="shared" ca="1" si="197"/>
        <v>OVERDUE</v>
      </c>
      <c r="AO2513" s="42" t="str">
        <f t="shared" si="198"/>
        <v>WA-287 | OUTER / INNER RING PART WASH EQUIPMENT M/C | SB3 | ELECTRICAL CONTROL | Condition-based Maintenance | Electrical | Inspection | Medium | Change new Power supply | POWER SUPPLY | S8FS-G05024CD | เริ่มซ่อมงาน PM แล้ว รับผิดชอบโดย PAHLA SEEDANG | อัมรินทร์ รักษาพล</v>
      </c>
      <c r="AP2513" s="42" t="str">
        <f>_xlfn.TEXTJOIN("; ",TRUE,IF(COUNTA('query (10)'!A2513:AK2513)&lt;=6,"NEAR_EMPTY_ROW",""),IF($K2513="","MISSING_STATUS",""),IF(AND($K2513="เสร็จสิ้น",$Z2513=""),"DONE_NO_ACTUAL_DATE",""),IF(AND($I2513="Condition-based Maintenance",$AH2513=""),"CBM_NO_MEASUREMENT",""),IF(OR($X2513="",$X2513=0),"INVALID_PERIOD",""),IF(AND($AA2513&lt;&gt;"",$AB2513&lt;&gt;"",$AB2513&lt;$AA2513),"DATE_SEQUENCE_ERROR",""),IF(AND($AB2513&lt;&gt;"",$AB2513&gt;DATE(2030,12,31)),"DATE_OUTLIER",""),IF($C2513="","MISSING_QRCODE",""),IF($J2513="UNKNOWN","UNKNOWN_PM_TYPE",""),IF($L2513="UNKNOWN","UNKNOWN_STATUS",""))</f>
        <v>CBM_NO_MEASUREMENT</v>
      </c>
      <c r="AQ2513" s="42" t="str">
        <f t="shared" si="199"/>
        <v>NO</v>
      </c>
    </row>
    <row r="2514" spans="1:43" x14ac:dyDescent="0.3">
      <c r="A2514" s="38">
        <f>IF('query (10)'!A2514="","",'query (10)'!A2514)</f>
        <v>2771</v>
      </c>
      <c r="B2514" s="38">
        <f>IF('query (10)'!B2514="","",'query (10)'!B2514)</f>
        <v>20656</v>
      </c>
      <c r="C2514" s="38" t="str">
        <f>TRIM(UPPER('query (10)'!M2514))</f>
        <v>WA-786</v>
      </c>
      <c r="D2514" s="38" t="str">
        <f>TRIM(UPPER(IFERROR(_xlfn.TEXTBEFORE('query (10)'!L2514,"("),'query (10)'!L2514)))</f>
        <v>OUTER / INNER RING PART WASH EQUIPMENT M/C</v>
      </c>
      <c r="E2514" s="38" t="str">
        <f>IFERROR(TRIM(UPPER(_xlfn.TEXTBEFORE(_xlfn.TEXTAFTER('query (10)'!L2514,"("),")"))),"")</f>
        <v/>
      </c>
      <c r="F2514" s="38" t="str">
        <f>TRIM('query (10)'!K2514)</f>
        <v>SB6</v>
      </c>
      <c r="G2514" s="38" t="str">
        <f>IF('query (10)'!J2514="","",'query (10)'!J2514)</f>
        <v>Electrical Control</v>
      </c>
      <c r="H2514" s="38" t="str">
        <f>TRIM(UPPER('query (10)'!J2514))</f>
        <v>ELECTRICAL CONTROL</v>
      </c>
      <c r="I2514" s="38" t="str">
        <f>IF('query (10)'!F2514="","",'query (10)'!F2514)</f>
        <v>Condition-based Maintenance</v>
      </c>
      <c r="J2514" s="38" t="str">
        <f>IF('query (10)'!F2514="","",IFERROR(INDEX(Cleaning_Rules!$B$14:$B$17,MATCH(TRIM('query (10)'!F2514),Cleaning_Rules!$A$14:$A$17,0)),"UNKNOWN"))</f>
        <v>CBM</v>
      </c>
      <c r="K2514" s="38" t="str">
        <f>IF('query (10)'!G2514="","",'query (10)'!G2514)</f>
        <v>เสร็จสิ้น</v>
      </c>
      <c r="L2514" s="38" t="str">
        <f>IF('query (10)'!G2514="","MISSING",IFERROR(INDEX(Cleaning_Rules!$B$5:$B$10,MATCH(TRIM('query (10)'!G2514),Cleaning_Rules!$A$5:$A$10,0)),"UNKNOWN"))</f>
        <v>COMPLETED</v>
      </c>
      <c r="M2514" s="38" t="str">
        <f>IF('query (10)'!I2514="","",'query (10)'!I2514)</f>
        <v>Electrical</v>
      </c>
      <c r="N2514" s="38" t="str">
        <f>IF('query (10)'!O2514="","",'query (10)'!O2514)</f>
        <v>Inspection</v>
      </c>
      <c r="O2514" s="38" t="str">
        <f>IF('query (10)'!P2514="","",'query (10)'!P2514)</f>
        <v>Medium</v>
      </c>
      <c r="P2514" s="38" t="str">
        <f>IF('query (10)'!N2514="","",'query (10)'!N2514)</f>
        <v>-Change new Power supply</v>
      </c>
      <c r="Q2514" s="38" t="str">
        <f>TRIM('query (10)'!N2514)</f>
        <v>-Change new Power supply</v>
      </c>
      <c r="R2514" s="38" t="str">
        <f>TRIM(UPPER('query (10)'!R2514))</f>
        <v>POWER SUPPLY</v>
      </c>
      <c r="S2514" s="38" t="str">
        <f>TRIM(UPPER('query (10)'!S2514))</f>
        <v>S8FS-G05024CD</v>
      </c>
      <c r="T2514" s="38" t="str">
        <f>IF('query (10)'!Q2514="","",TRIM(UPPER('query (10)'!Q2514)))</f>
        <v/>
      </c>
      <c r="U2514" s="38" t="str">
        <f>IF('query (10)'!T2514="","",'query (10)'!T2514)</f>
        <v/>
      </c>
      <c r="V2514" s="39" t="str">
        <f>IF('query (10)'!T2514="","",IFERROR(VALUE('query (10)'!T2514),""))</f>
        <v/>
      </c>
      <c r="W2514" s="40">
        <f>IF('query (10)'!U2514="","",'query (10)'!U2514)</f>
        <v>0</v>
      </c>
      <c r="X2514" s="39">
        <f>IF('query (10)'!V2514="","",'query (10)'!V2514)</f>
        <v>92</v>
      </c>
      <c r="Y2514" s="41">
        <f>IF('query (10)'!W2514="","",'query (10)'!W2514)</f>
        <v>46137</v>
      </c>
      <c r="Z2514" s="41">
        <f>IF('query (10)'!X2514="","",'query (10)'!X2514)</f>
        <v>46154</v>
      </c>
      <c r="AA2514" s="41">
        <f>IF('query (10)'!Y2514="","",'query (10)'!Y2514)</f>
        <v>46154</v>
      </c>
      <c r="AB2514" s="41">
        <f>IF('query (10)'!Z2514="","",'query (10)'!Z2514)</f>
        <v>46246</v>
      </c>
      <c r="AC2514" s="38" t="str">
        <f>IF(OR('query (10)'!AA2514="",COUNTIF(Cleaning_Rules!$A$21:$A$26,TRIM('query (10)'!AA2514))&gt;0),"",TRIM('query (10)'!AA2514))</f>
        <v/>
      </c>
      <c r="AD2514" s="38" t="str">
        <f>IF('query (10)'!AB2514="","",TRIM(IFERROR(_xlfn.TEXTBEFORE('query (10)'!AB2514,"("),'query (10)'!AB2514)))</f>
        <v>เริ่มซ่อมงาน PM แล้ว รับผิดชอบโดย PONGPITAK SONCHAI</v>
      </c>
      <c r="AE2514" s="38" t="str">
        <f>IFERROR(LOWER(TRIM(_xlfn.TEXTBEFORE(_xlfn.TEXTAFTER('query (10)'!AB2514,"("),")"))),"")</f>
        <v>sonchai-p-6240@nsk.com</v>
      </c>
      <c r="AF2514" s="38" t="str">
        <f>IF('query (10)'!AD2514="","",TRIM('query (10)'!AD2514))</f>
        <v>พงษ์พิทักษ์ ศรไชย</v>
      </c>
      <c r="AG2514" s="38" t="str">
        <f>IF('query (10)'!AE2514="","",TRIM('query (10)'!AE2514))</f>
        <v>พงษ์พิทักษ์ ศรไชย</v>
      </c>
      <c r="AH2514" s="38" t="str">
        <f>IF('query (10)'!AF2514="","",IFERROR(VALUE('query (10)'!AF2514),""))</f>
        <v/>
      </c>
      <c r="AI2514" s="38" t="str">
        <f>IF('query (10)'!AG2514="","",TRIM('query (10)'!AG2514))</f>
        <v/>
      </c>
      <c r="AJ2514" s="38" t="str">
        <f>IF('query (10)'!AH2514="","",IFERROR(VALUE('query (10)'!AH2514),""))</f>
        <v/>
      </c>
      <c r="AK2514" s="38" t="str">
        <f>IF('query (10)'!AI2514="","",TRIM('query (10)'!AI2514))</f>
        <v/>
      </c>
      <c r="AL2514" s="42">
        <f t="shared" si="195"/>
        <v>2026</v>
      </c>
      <c r="AM2514" s="42" t="str">
        <f t="shared" si="196"/>
        <v>2026-04</v>
      </c>
      <c r="AN2514" s="42" t="str">
        <f t="shared" ca="1" si="197"/>
        <v/>
      </c>
      <c r="AO2514" s="42" t="str">
        <f t="shared" si="198"/>
        <v>WA-786 | OUTER / INNER RING PART WASH EQUIPMENT M/C | SB6 | ELECTRICAL CONTROL | Condition-based Maintenance | Electrical | Inspection | Medium | -Change new Power supply | POWER SUPPLY | S8FS-G05024CD | เริ่มซ่อมงาน PM แล้ว รับผิดชอบโดย PONGPITAK SONCHAI | พงษ์พิทักษ์ ศรไชย</v>
      </c>
      <c r="AP2514" s="42" t="str">
        <f>_xlfn.TEXTJOIN("; ",TRUE,IF(COUNTA('query (10)'!A2514:AK2514)&lt;=6,"NEAR_EMPTY_ROW",""),IF($K2514="","MISSING_STATUS",""),IF(AND($K2514="เสร็จสิ้น",$Z2514=""),"DONE_NO_ACTUAL_DATE",""),IF(AND($I2514="Condition-based Maintenance",$AH2514=""),"CBM_NO_MEASUREMENT",""),IF(OR($X2514="",$X2514=0),"INVALID_PERIOD",""),IF(AND($AA2514&lt;&gt;"",$AB2514&lt;&gt;"",$AB2514&lt;$AA2514),"DATE_SEQUENCE_ERROR",""),IF(AND($AB2514&lt;&gt;"",$AB2514&gt;DATE(2030,12,31)),"DATE_OUTLIER",""),IF($C2514="","MISSING_QRCODE",""),IF($J2514="UNKNOWN","UNKNOWN_PM_TYPE",""),IF($L2514="UNKNOWN","UNKNOWN_STATUS",""))</f>
        <v>CBM_NO_MEASUREMENT</v>
      </c>
      <c r="AQ2514" s="42" t="str">
        <f t="shared" si="199"/>
        <v>NO</v>
      </c>
    </row>
    <row r="2515" spans="1:43" x14ac:dyDescent="0.3">
      <c r="A2515" s="38">
        <f>IF('query (10)'!A2515="","",'query (10)'!A2515)</f>
        <v>2772</v>
      </c>
      <c r="B2515" s="38">
        <f>IF('query (10)'!B2515="","",'query (10)'!B2515)</f>
        <v>20710</v>
      </c>
      <c r="C2515" s="38" t="str">
        <f>TRIM(UPPER('query (10)'!M2515))</f>
        <v>CH-263</v>
      </c>
      <c r="D2515" s="38" t="str">
        <f>TRIM(UPPER(IFERROR(_xlfn.TEXTBEFORE('query (10)'!L2515,"("),'query (10)'!L2515)))</f>
        <v>AUTOMATION VIBRATION TESTING MACHINE</v>
      </c>
      <c r="E2515" s="38" t="str">
        <f>IFERROR(TRIM(UPPER(_xlfn.TEXTBEFORE(_xlfn.TEXTAFTER('query (10)'!L2515,"("),")"))),"")</f>
        <v/>
      </c>
      <c r="F2515" s="38" t="str">
        <f>TRIM('query (10)'!K2515)</f>
        <v>KWD2</v>
      </c>
      <c r="G2515" s="38" t="str">
        <f>IF('query (10)'!J2515="","",'query (10)'!J2515)</f>
        <v>Per loader</v>
      </c>
      <c r="H2515" s="38" t="str">
        <f>TRIM(UPPER('query (10)'!J2515))</f>
        <v>PER LOADER</v>
      </c>
      <c r="I2515" s="38" t="str">
        <f>IF('query (10)'!F2515="","",'query (10)'!F2515)</f>
        <v>Time-based Maintenance</v>
      </c>
      <c r="J2515" s="38" t="str">
        <f>IF('query (10)'!F2515="","",IFERROR(INDEX(Cleaning_Rules!$B$14:$B$17,MATCH(TRIM('query (10)'!F2515),Cleaning_Rules!$A$14:$A$17,0)),"UNKNOWN"))</f>
        <v>TBM</v>
      </c>
      <c r="K2515" s="38" t="str">
        <f>IF('query (10)'!G2515="","",'query (10)'!G2515)</f>
        <v>เสร็จสิ้น</v>
      </c>
      <c r="L2515" s="38" t="str">
        <f>IF('query (10)'!G2515="","MISSING",IFERROR(INDEX(Cleaning_Rules!$B$5:$B$10,MATCH(TRIM('query (10)'!G2515),Cleaning_Rules!$A$5:$A$10,0)),"UNKNOWN"))</f>
        <v>COMPLETED</v>
      </c>
      <c r="M2515" s="38" t="str">
        <f>IF('query (10)'!I2515="","",'query (10)'!I2515)</f>
        <v>Mechanical</v>
      </c>
      <c r="N2515" s="38" t="str">
        <f>IF('query (10)'!O2515="","",'query (10)'!O2515)</f>
        <v>Part Change</v>
      </c>
      <c r="O2515" s="38" t="str">
        <f>IF('query (10)'!P2515="","",'query (10)'!P2515)</f>
        <v>Medium</v>
      </c>
      <c r="P2515" s="38" t="str">
        <f>IF('query (10)'!N2515="","",'query (10)'!N2515)</f>
        <v xml:space="preserve">Repair Unit Per loader to PM 5 Year Cycle
Change Machine parts
change Floating Joint
Model: JFA80-22-150
change Bearing
Model: LB30NYDD
Cleaning air cylinder
</v>
      </c>
      <c r="Q2515" s="38" t="str">
        <f>TRIM('query (10)'!N2515)</f>
        <v xml:space="preserve">Repair Unit Per loader to PM 5 Year Cycle
Change Machine parts
change Floating Joint
Model: JFA80-22-150
change Bearing
Model: LB30NYDD
Cleaning air cylinder
</v>
      </c>
      <c r="R2515" s="38" t="str">
        <f>TRIM(UPPER('query (10)'!R2515))</f>
        <v>BEARING</v>
      </c>
      <c r="S2515" s="38" t="str">
        <f>TRIM(UPPER('query (10)'!S2515))</f>
        <v>LB30NYDD</v>
      </c>
      <c r="T2515" s="38" t="str">
        <f>IF('query (10)'!Q2515="","",TRIM(UPPER('query (10)'!Q2515)))</f>
        <v/>
      </c>
      <c r="U2515" s="38" t="str">
        <f>IF('query (10)'!T2515="","",'query (10)'!T2515)</f>
        <v/>
      </c>
      <c r="V2515" s="39" t="str">
        <f>IF('query (10)'!T2515="","",IFERROR(VALUE('query (10)'!T2515),""))</f>
        <v/>
      </c>
      <c r="W2515" s="40">
        <f>IF('query (10)'!U2515="","",'query (10)'!U2515)</f>
        <v>0</v>
      </c>
      <c r="X2515" s="39">
        <f>IF('query (10)'!V2515="","",'query (10)'!V2515)</f>
        <v>1826</v>
      </c>
      <c r="Y2515" s="41">
        <f>IF('query (10)'!W2515="","",'query (10)'!W2515)</f>
        <v>46146</v>
      </c>
      <c r="Z2515" s="41">
        <f>IF('query (10)'!X2515="","",'query (10)'!X2515)</f>
        <v>46158</v>
      </c>
      <c r="AA2515" s="41">
        <f>IF('query (10)'!Y2515="","",'query (10)'!Y2515)</f>
        <v>46158</v>
      </c>
      <c r="AB2515" s="41">
        <f>IF('query (10)'!Z2515="","",'query (10)'!Z2515)</f>
        <v>47984</v>
      </c>
      <c r="AC2515" s="38" t="str">
        <f>IF(OR('query (10)'!AA2515="",COUNTIF(Cleaning_Rules!$A$21:$A$26,TRIM('query (10)'!AA2515))&gt;0),"",TRIM('query (10)'!AA2515))</f>
        <v/>
      </c>
      <c r="AD2515" s="38" t="str">
        <f>IF('query (10)'!AB2515="","",TRIM(IFERROR(_xlfn.TEXTBEFORE('query (10)'!AB2515,"("),'query (10)'!AB2515)))</f>
        <v>เริ่มซ่อมงาน PM แล้ว รับผิดชอบโดย KUNANON PARAWANWONG</v>
      </c>
      <c r="AE2515" s="38" t="str">
        <f>IFERROR(LOWER(TRIM(_xlfn.TEXTBEFORE(_xlfn.TEXTAFTER('query (10)'!AB2515,"("),")"))),"")</f>
        <v>parawanwong-k-3161@nsk.com</v>
      </c>
      <c r="AF2515" s="38" t="str">
        <f>IF('query (10)'!AD2515="","",TRIM('query (10)'!AD2515))</f>
        <v>คุณานนต์ ปารวัณวงศ์</v>
      </c>
      <c r="AG2515" s="38" t="str">
        <f>IF('query (10)'!AE2515="","",TRIM('query (10)'!AE2515))</f>
        <v>คุณานนต์ ปารวัณวงศ์</v>
      </c>
      <c r="AH2515" s="38" t="str">
        <f>IF('query (10)'!AF2515="","",IFERROR(VALUE('query (10)'!AF2515),""))</f>
        <v/>
      </c>
      <c r="AI2515" s="38" t="str">
        <f>IF('query (10)'!AG2515="","",TRIM('query (10)'!AG2515))</f>
        <v/>
      </c>
      <c r="AJ2515" s="38" t="str">
        <f>IF('query (10)'!AH2515="","",IFERROR(VALUE('query (10)'!AH2515),""))</f>
        <v/>
      </c>
      <c r="AK2515" s="38" t="str">
        <f>IF('query (10)'!AI2515="","",TRIM('query (10)'!AI2515))</f>
        <v/>
      </c>
      <c r="AL2515" s="42">
        <f t="shared" si="195"/>
        <v>2026</v>
      </c>
      <c r="AM2515" s="42" t="str">
        <f t="shared" si="196"/>
        <v>2026-05</v>
      </c>
      <c r="AN2515" s="42" t="str">
        <f t="shared" ca="1" si="197"/>
        <v/>
      </c>
      <c r="AO2515" s="42" t="str">
        <f t="shared" si="198"/>
        <v>CH-263 | AUTOMATION VIBRATION TESTING MACHINE | KWD2 | PER LOADER | Time-based Maintenance | Mechanical | Part Change | Medium | Repair Unit Per loader to PM 5 Year Cycle
Change Machine parts
change Floating Joint
Model: JFA80-22-150
change Bearing
Model: LB30NYDD
Cleaning air cylinder
 | BEARING | LB30NYDD | เริ่มซ่อมงาน PM แล้ว รับผิดชอบโดย KUNANON PARAWANWONG | คุณานนต์ ปารวัณวงศ์</v>
      </c>
      <c r="AP2515" s="42" t="str">
        <f>_xlfn.TEXTJOIN("; ",TRUE,IF(COUNTA('query (10)'!A2515:AK2515)&lt;=6,"NEAR_EMPTY_ROW",""),IF($K2515="","MISSING_STATUS",""),IF(AND($K2515="เสร็จสิ้น",$Z2515=""),"DONE_NO_ACTUAL_DATE",""),IF(AND($I2515="Condition-based Maintenance",$AH2515=""),"CBM_NO_MEASUREMENT",""),IF(OR($X2515="",$X2515=0),"INVALID_PERIOD",""),IF(AND($AA2515&lt;&gt;"",$AB2515&lt;&gt;"",$AB2515&lt;$AA2515),"DATE_SEQUENCE_ERROR",""),IF(AND($AB2515&lt;&gt;"",$AB2515&gt;DATE(2030,12,31)),"DATE_OUTLIER",""),IF($C2515="","MISSING_QRCODE",""),IF($J2515="UNKNOWN","UNKNOWN_PM_TYPE",""),IF($L2515="UNKNOWN","UNKNOWN_STATUS",""))</f>
        <v>DATE_OUTLIER</v>
      </c>
      <c r="AQ2515" s="42" t="str">
        <f t="shared" si="199"/>
        <v>NO</v>
      </c>
    </row>
    <row r="2516" spans="1:43" x14ac:dyDescent="0.3">
      <c r="A2516" s="38">
        <f>IF('query (10)'!A2516="","",'query (10)'!A2516)</f>
        <v>2773</v>
      </c>
      <c r="B2516" s="38">
        <f>IF('query (10)'!B2516="","",'query (10)'!B2516)</f>
        <v>20725</v>
      </c>
      <c r="C2516" s="38" t="str">
        <f>TRIM(UPPER('query (10)'!M2516))</f>
        <v>CH-349</v>
      </c>
      <c r="D2516" s="38" t="str">
        <f>TRIM(UPPER(IFERROR(_xlfn.TEXTBEFORE('query (10)'!L2516,"("),'query (10)'!L2516)))</f>
        <v>AUTOMATION VIBRATION TESTING MACHINE</v>
      </c>
      <c r="E2516" s="38" t="str">
        <f>IFERROR(TRIM(UPPER(_xlfn.TEXTBEFORE(_xlfn.TEXTAFTER('query (10)'!L2516,"("),")"))),"")</f>
        <v/>
      </c>
      <c r="F2516" s="38" t="str">
        <f>TRIM('query (10)'!K2516)</f>
        <v>KWD3</v>
      </c>
      <c r="G2516" s="38" t="str">
        <f>IF('query (10)'!J2516="","",'query (10)'!J2516)</f>
        <v>Per loader</v>
      </c>
      <c r="H2516" s="38" t="str">
        <f>TRIM(UPPER('query (10)'!J2516))</f>
        <v>PER LOADER</v>
      </c>
      <c r="I2516" s="38" t="str">
        <f>IF('query (10)'!F2516="","",'query (10)'!F2516)</f>
        <v>Time-based Maintenance</v>
      </c>
      <c r="J2516" s="38" t="str">
        <f>IF('query (10)'!F2516="","",IFERROR(INDEX(Cleaning_Rules!$B$14:$B$17,MATCH(TRIM('query (10)'!F2516),Cleaning_Rules!$A$14:$A$17,0)),"UNKNOWN"))</f>
        <v>TBM</v>
      </c>
      <c r="K2516" s="38" t="str">
        <f>IF('query (10)'!G2516="","",'query (10)'!G2516)</f>
        <v>เสร็จสิ้น</v>
      </c>
      <c r="L2516" s="38" t="str">
        <f>IF('query (10)'!G2516="","MISSING",IFERROR(INDEX(Cleaning_Rules!$B$5:$B$10,MATCH(TRIM('query (10)'!G2516),Cleaning_Rules!$A$5:$A$10,0)),"UNKNOWN"))</f>
        <v>COMPLETED</v>
      </c>
      <c r="M2516" s="38" t="str">
        <f>IF('query (10)'!I2516="","",'query (10)'!I2516)</f>
        <v>Mechanical</v>
      </c>
      <c r="N2516" s="38" t="str">
        <f>IF('query (10)'!O2516="","",'query (10)'!O2516)</f>
        <v>Part Change</v>
      </c>
      <c r="O2516" s="38" t="str">
        <f>IF('query (10)'!P2516="","",'query (10)'!P2516)</f>
        <v>Medium</v>
      </c>
      <c r="P2516" s="38" t="str">
        <f>IF('query (10)'!N2516="","",'query (10)'!N2516)</f>
        <v xml:space="preserve">Repair Unit Per loader to PM 60 Month Cycle
Change Machine parts
change Floating Joint
Model: JFA80-22-150
change Bearing
Model: LB30NYDD
Cleaning air cylinder
</v>
      </c>
      <c r="Q2516" s="38" t="str">
        <f>TRIM('query (10)'!N2516)</f>
        <v xml:space="preserve">Repair Unit Per loader to PM 60 Month Cycle
Change Machine parts
change Floating Joint
Model: JFA80-22-150
change Bearing
Model: LB30NYDD
Cleaning air cylinder
</v>
      </c>
      <c r="R2516" s="38" t="str">
        <f>TRIM(UPPER('query (10)'!R2516))</f>
        <v>BEARING</v>
      </c>
      <c r="S2516" s="38" t="str">
        <f>TRIM(UPPER('query (10)'!S2516))</f>
        <v>LB30NYDD</v>
      </c>
      <c r="T2516" s="38" t="str">
        <f>IF('query (10)'!Q2516="","",TRIM(UPPER('query (10)'!Q2516)))</f>
        <v/>
      </c>
      <c r="U2516" s="38" t="str">
        <f>IF('query (10)'!T2516="","",'query (10)'!T2516)</f>
        <v/>
      </c>
      <c r="V2516" s="39" t="str">
        <f>IF('query (10)'!T2516="","",IFERROR(VALUE('query (10)'!T2516),""))</f>
        <v/>
      </c>
      <c r="W2516" s="40">
        <f>IF('query (10)'!U2516="","",'query (10)'!U2516)</f>
        <v>0</v>
      </c>
      <c r="X2516" s="39">
        <f>IF('query (10)'!V2516="","",'query (10)'!V2516)</f>
        <v>1826</v>
      </c>
      <c r="Y2516" s="41">
        <f>IF('query (10)'!W2516="","",'query (10)'!W2516)</f>
        <v>46147</v>
      </c>
      <c r="Z2516" s="41">
        <f>IF('query (10)'!X2516="","",'query (10)'!X2516)</f>
        <v>46154</v>
      </c>
      <c r="AA2516" s="41">
        <f>IF('query (10)'!Y2516="","",'query (10)'!Y2516)</f>
        <v>46154</v>
      </c>
      <c r="AB2516" s="41">
        <f>IF('query (10)'!Z2516="","",'query (10)'!Z2516)</f>
        <v>47980</v>
      </c>
      <c r="AC2516" s="38" t="str">
        <f>IF(OR('query (10)'!AA2516="",COUNTIF(Cleaning_Rules!$A$21:$A$26,TRIM('query (10)'!AA2516))&gt;0),"",TRIM('query (10)'!AA2516))</f>
        <v/>
      </c>
      <c r="AD2516" s="38" t="str">
        <f>IF('query (10)'!AB2516="","",TRIM(IFERROR(_xlfn.TEXTBEFORE('query (10)'!AB2516,"("),'query (10)'!AB2516)))</f>
        <v>เริ่มซ่อมงาน PM แล้ว รับผิดชอบโดย KUNANON PARAWANWONG</v>
      </c>
      <c r="AE2516" s="38" t="str">
        <f>IFERROR(LOWER(TRIM(_xlfn.TEXTBEFORE(_xlfn.TEXTAFTER('query (10)'!AB2516,"("),")"))),"")</f>
        <v>parawanwong-k-3161@nsk.com</v>
      </c>
      <c r="AF2516" s="38" t="str">
        <f>IF('query (10)'!AD2516="","",TRIM('query (10)'!AD2516))</f>
        <v>คุณานนต์ ปารวัณวงศ์</v>
      </c>
      <c r="AG2516" s="38" t="str">
        <f>IF('query (10)'!AE2516="","",TRIM('query (10)'!AE2516))</f>
        <v>ภูชิต กุลเสรี</v>
      </c>
      <c r="AH2516" s="38" t="str">
        <f>IF('query (10)'!AF2516="","",IFERROR(VALUE('query (10)'!AF2516),""))</f>
        <v/>
      </c>
      <c r="AI2516" s="38" t="str">
        <f>IF('query (10)'!AG2516="","",TRIM('query (10)'!AG2516))</f>
        <v/>
      </c>
      <c r="AJ2516" s="38" t="str">
        <f>IF('query (10)'!AH2516="","",IFERROR(VALUE('query (10)'!AH2516),""))</f>
        <v/>
      </c>
      <c r="AK2516" s="38" t="str">
        <f>IF('query (10)'!AI2516="","",TRIM('query (10)'!AI2516))</f>
        <v/>
      </c>
      <c r="AL2516" s="42">
        <f t="shared" si="195"/>
        <v>2026</v>
      </c>
      <c r="AM2516" s="42" t="str">
        <f t="shared" si="196"/>
        <v>2026-05</v>
      </c>
      <c r="AN2516" s="42" t="str">
        <f t="shared" ca="1" si="197"/>
        <v/>
      </c>
      <c r="AO2516" s="42" t="str">
        <f t="shared" si="198"/>
        <v>CH-349 | AUTOMATION VIBRATION TESTING MACHINE | KWD3 | PER LOADER | Time-based Maintenance | Mechanical | Part Change | Medium | Repair Unit Per loader to PM 60 Month Cycle
Change Machine parts
change Floating Joint
Model: JFA80-22-150
change Bearing
Model: LB30NYDD
Cleaning air cylinder
 | BEARING | LB30NYDD | เริ่มซ่อมงาน PM แล้ว รับผิดชอบโดย KUNANON PARAWANWONG | ภูชิต กุลเสรี</v>
      </c>
      <c r="AP2516" s="42" t="str">
        <f>_xlfn.TEXTJOIN("; ",TRUE,IF(COUNTA('query (10)'!A2516:AK2516)&lt;=6,"NEAR_EMPTY_ROW",""),IF($K2516="","MISSING_STATUS",""),IF(AND($K2516="เสร็จสิ้น",$Z2516=""),"DONE_NO_ACTUAL_DATE",""),IF(AND($I2516="Condition-based Maintenance",$AH2516=""),"CBM_NO_MEASUREMENT",""),IF(OR($X2516="",$X2516=0),"INVALID_PERIOD",""),IF(AND($AA2516&lt;&gt;"",$AB2516&lt;&gt;"",$AB2516&lt;$AA2516),"DATE_SEQUENCE_ERROR",""),IF(AND($AB2516&lt;&gt;"",$AB2516&gt;DATE(2030,12,31)),"DATE_OUTLIER",""),IF($C2516="","MISSING_QRCODE",""),IF($J2516="UNKNOWN","UNKNOWN_PM_TYPE",""),IF($L2516="UNKNOWN","UNKNOWN_STATUS",""))</f>
        <v>DATE_OUTLIER</v>
      </c>
      <c r="AQ2516" s="42" t="str">
        <f t="shared" si="199"/>
        <v>NO</v>
      </c>
    </row>
    <row r="2517" spans="1:43" x14ac:dyDescent="0.3">
      <c r="A2517" s="38">
        <f>IF('query (10)'!A2517="","",'query (10)'!A2517)</f>
        <v>2774</v>
      </c>
      <c r="B2517" s="38" t="str">
        <f>IF('query (10)'!B2517="","",'query (10)'!B2517)</f>
        <v/>
      </c>
      <c r="C2517" s="38" t="str">
        <f>TRIM(UPPER('query (10)'!M2517))</f>
        <v>CH-471</v>
      </c>
      <c r="D2517" s="38" t="str">
        <f>TRIM(UPPER(IFERROR(_xlfn.TEXTBEFORE('query (10)'!L2517,"("),'query (10)'!L2517)))</f>
        <v>AUTOMATION VIBRATION TESTING MACHINE</v>
      </c>
      <c r="E2517" s="38" t="str">
        <f>IFERROR(TRIM(UPPER(_xlfn.TEXTBEFORE(_xlfn.TEXTAFTER('query (10)'!L2517,"("),")"))),"")</f>
        <v/>
      </c>
      <c r="F2517" s="38" t="str">
        <f>TRIM('query (10)'!K2517)</f>
        <v>KWD4</v>
      </c>
      <c r="G2517" s="38" t="str">
        <f>IF('query (10)'!J2517="","",'query (10)'!J2517)</f>
        <v>Per loader</v>
      </c>
      <c r="H2517" s="38" t="str">
        <f>TRIM(UPPER('query (10)'!J2517))</f>
        <v>PER LOADER</v>
      </c>
      <c r="I2517" s="38" t="str">
        <f>IF('query (10)'!F2517="","",'query (10)'!F2517)</f>
        <v>Time-based Maintenance</v>
      </c>
      <c r="J2517" s="38" t="str">
        <f>IF('query (10)'!F2517="","",IFERROR(INDEX(Cleaning_Rules!$B$14:$B$17,MATCH(TRIM('query (10)'!F2517),Cleaning_Rules!$A$14:$A$17,0)),"UNKNOWN"))</f>
        <v>TBM</v>
      </c>
      <c r="K2517" s="38" t="str">
        <f>IF('query (10)'!G2517="","",'query (10)'!G2517)</f>
        <v>แผนใหม่</v>
      </c>
      <c r="L2517" s="38" t="str">
        <f>IF('query (10)'!G2517="","MISSING",IFERROR(INDEX(Cleaning_Rules!$B$5:$B$10,MATCH(TRIM('query (10)'!G2517),Cleaning_Rules!$A$5:$A$10,0)),"UNKNOWN"))</f>
        <v>NEW_PLAN</v>
      </c>
      <c r="M2517" s="38" t="str">
        <f>IF('query (10)'!I2517="","",'query (10)'!I2517)</f>
        <v>Mechanical</v>
      </c>
      <c r="N2517" s="38" t="str">
        <f>IF('query (10)'!O2517="","",'query (10)'!O2517)</f>
        <v>Part Change</v>
      </c>
      <c r="O2517" s="38" t="str">
        <f>IF('query (10)'!P2517="","",'query (10)'!P2517)</f>
        <v>Medium</v>
      </c>
      <c r="P2517" s="38" t="str">
        <f>IF('query (10)'!N2517="","",'query (10)'!N2517)</f>
        <v xml:space="preserve">Repair Unit Per loader to PM 60 Month Cycle
Change Machine parts
change Floating Joint
Model: JFA80-22-150
change Bearing
Model: LB30NYDD
Cleaning air cylinder
</v>
      </c>
      <c r="Q2517" s="38" t="str">
        <f>TRIM('query (10)'!N2517)</f>
        <v xml:space="preserve">Repair Unit Per loader to PM 60 Month Cycle
Change Machine parts
change Floating Joint
Model: JFA80-22-150
change Bearing
Model: LB30NYDD
Cleaning air cylinder
</v>
      </c>
      <c r="R2517" s="38" t="str">
        <f>TRIM(UPPER('query (10)'!R2517))</f>
        <v>BEARING</v>
      </c>
      <c r="S2517" s="38" t="str">
        <f>TRIM(UPPER('query (10)'!S2517))</f>
        <v>LB30NYDD</v>
      </c>
      <c r="T2517" s="38" t="str">
        <f>IF('query (10)'!Q2517="","",TRIM(UPPER('query (10)'!Q2517)))</f>
        <v/>
      </c>
      <c r="U2517" s="38" t="str">
        <f>IF('query (10)'!T2517="","",'query (10)'!T2517)</f>
        <v/>
      </c>
      <c r="V2517" s="39" t="str">
        <f>IF('query (10)'!T2517="","",IFERROR(VALUE('query (10)'!T2517),""))</f>
        <v/>
      </c>
      <c r="W2517" s="40">
        <f>IF('query (10)'!U2517="","",'query (10)'!U2517)</f>
        <v>0</v>
      </c>
      <c r="X2517" s="39">
        <f>IF('query (10)'!V2517="","",'query (10)'!V2517)</f>
        <v>1826</v>
      </c>
      <c r="Y2517" s="41">
        <f>IF('query (10)'!W2517="","",'query (10)'!W2517)</f>
        <v>46148</v>
      </c>
      <c r="Z2517" s="41" t="str">
        <f>IF('query (10)'!X2517="","",'query (10)'!X2517)</f>
        <v/>
      </c>
      <c r="AA2517" s="41">
        <f>IF('query (10)'!Y2517="","",'query (10)'!Y2517)</f>
        <v>46148</v>
      </c>
      <c r="AB2517" s="41">
        <f>IF('query (10)'!Z2517="","",'query (10)'!Z2517)</f>
        <v>47974</v>
      </c>
      <c r="AC2517" s="38" t="str">
        <f>IF(OR('query (10)'!AA2517="",COUNTIF(Cleaning_Rules!$A$21:$A$26,TRIM('query (10)'!AA2517))&gt;0),"",TRIM('query (10)'!AA2517))</f>
        <v/>
      </c>
      <c r="AD2517" s="38" t="str">
        <f>IF('query (10)'!AB2517="","",TRIM(IFERROR(_xlfn.TEXTBEFORE('query (10)'!AB2517,"("),'query (10)'!AB2517)))</f>
        <v/>
      </c>
      <c r="AE2517" s="38" t="str">
        <f>IFERROR(LOWER(TRIM(_xlfn.TEXTBEFORE(_xlfn.TEXTAFTER('query (10)'!AB2517,"("),")"))),"")</f>
        <v/>
      </c>
      <c r="AF2517" s="38" t="str">
        <f>IF('query (10)'!AD2517="","",TRIM('query (10)'!AD2517))</f>
        <v>คุณานนต์ ปารวัณวงศ์</v>
      </c>
      <c r="AG2517" s="38" t="str">
        <f>IF('query (10)'!AE2517="","",TRIM('query (10)'!AE2517))</f>
        <v>คุณานนต์ ปารวัณวงศ์</v>
      </c>
      <c r="AH2517" s="38" t="str">
        <f>IF('query (10)'!AF2517="","",IFERROR(VALUE('query (10)'!AF2517),""))</f>
        <v/>
      </c>
      <c r="AI2517" s="38" t="str">
        <f>IF('query (10)'!AG2517="","",TRIM('query (10)'!AG2517))</f>
        <v/>
      </c>
      <c r="AJ2517" s="38" t="str">
        <f>IF('query (10)'!AH2517="","",IFERROR(VALUE('query (10)'!AH2517),""))</f>
        <v/>
      </c>
      <c r="AK2517" s="38" t="str">
        <f>IF('query (10)'!AI2517="","",TRIM('query (10)'!AI2517))</f>
        <v/>
      </c>
      <c r="AL2517" s="42">
        <f t="shared" si="195"/>
        <v>2026</v>
      </c>
      <c r="AM2517" s="42" t="str">
        <f t="shared" si="196"/>
        <v>2026-05</v>
      </c>
      <c r="AN2517" s="42" t="str">
        <f t="shared" ca="1" si="197"/>
        <v>ON_SCHEDULE</v>
      </c>
      <c r="AO2517" s="42" t="str">
        <f t="shared" si="198"/>
        <v>CH-471 | AUTOMATION VIBRATION TESTING MACHINE | KWD4 | PER LOADER | Time-based Maintenance | Mechanical | Part Change | Medium | Repair Unit Per loader to PM 60 Month Cycle
Change Machine parts
change Floating Joint
Model: JFA80-22-150
change Bearing
Model: LB30NYDD
Cleaning air cylinder
 | BEARING | LB30NYDD | คุณานนต์ ปารวัณวงศ์</v>
      </c>
      <c r="AP2517" s="42" t="str">
        <f>_xlfn.TEXTJOIN("; ",TRUE,IF(COUNTA('query (10)'!A2517:AK2517)&lt;=6,"NEAR_EMPTY_ROW",""),IF($K2517="","MISSING_STATUS",""),IF(AND($K2517="เสร็จสิ้น",$Z2517=""),"DONE_NO_ACTUAL_DATE",""),IF(AND($I2517="Condition-based Maintenance",$AH2517=""),"CBM_NO_MEASUREMENT",""),IF(OR($X2517="",$X2517=0),"INVALID_PERIOD",""),IF(AND($AA2517&lt;&gt;"",$AB2517&lt;&gt;"",$AB2517&lt;$AA2517),"DATE_SEQUENCE_ERROR",""),IF(AND($AB2517&lt;&gt;"",$AB2517&gt;DATE(2030,12,31)),"DATE_OUTLIER",""),IF($C2517="","MISSING_QRCODE",""),IF($J2517="UNKNOWN","UNKNOWN_PM_TYPE",""),IF($L2517="UNKNOWN","UNKNOWN_STATUS",""))</f>
        <v>DATE_OUTLIER</v>
      </c>
      <c r="AQ2517" s="42" t="str">
        <f t="shared" si="199"/>
        <v>NO</v>
      </c>
    </row>
    <row r="2518" spans="1:43" x14ac:dyDescent="0.3">
      <c r="A2518" s="38">
        <f>IF('query (10)'!A2518="","",'query (10)'!A2518)</f>
        <v>2775</v>
      </c>
      <c r="B2518" s="38">
        <f>IF('query (10)'!B2518="","",'query (10)'!B2518)</f>
        <v>20745</v>
      </c>
      <c r="C2518" s="38" t="str">
        <f>TRIM(UPPER('query (10)'!M2518))</f>
        <v>CH-587</v>
      </c>
      <c r="D2518" s="38" t="str">
        <f>TRIM(UPPER(IFERROR(_xlfn.TEXTBEFORE('query (10)'!L2518,"("),'query (10)'!L2518)))</f>
        <v>AUTOMATION VIBRATION TESTING MACHINE</v>
      </c>
      <c r="E2518" s="38" t="str">
        <f>IFERROR(TRIM(UPPER(_xlfn.TEXTBEFORE(_xlfn.TEXTAFTER('query (10)'!L2518,"("),")"))),"")</f>
        <v/>
      </c>
      <c r="F2518" s="38" t="str">
        <f>TRIM('query (10)'!K2518)</f>
        <v>KWD5</v>
      </c>
      <c r="G2518" s="38" t="str">
        <f>IF('query (10)'!J2518="","",'query (10)'!J2518)</f>
        <v>Per loader</v>
      </c>
      <c r="H2518" s="38" t="str">
        <f>TRIM(UPPER('query (10)'!J2518))</f>
        <v>PER LOADER</v>
      </c>
      <c r="I2518" s="38" t="str">
        <f>IF('query (10)'!F2518="","",'query (10)'!F2518)</f>
        <v>Time-based Maintenance</v>
      </c>
      <c r="J2518" s="38" t="str">
        <f>IF('query (10)'!F2518="","",IFERROR(INDEX(Cleaning_Rules!$B$14:$B$17,MATCH(TRIM('query (10)'!F2518),Cleaning_Rules!$A$14:$A$17,0)),"UNKNOWN"))</f>
        <v>TBM</v>
      </c>
      <c r="K2518" s="38" t="str">
        <f>IF('query (10)'!G2518="","",'query (10)'!G2518)</f>
        <v>เสร็จสิ้น</v>
      </c>
      <c r="L2518" s="38" t="str">
        <f>IF('query (10)'!G2518="","MISSING",IFERROR(INDEX(Cleaning_Rules!$B$5:$B$10,MATCH(TRIM('query (10)'!G2518),Cleaning_Rules!$A$5:$A$10,0)),"UNKNOWN"))</f>
        <v>COMPLETED</v>
      </c>
      <c r="M2518" s="38" t="str">
        <f>IF('query (10)'!I2518="","",'query (10)'!I2518)</f>
        <v>Mechanical</v>
      </c>
      <c r="N2518" s="38" t="str">
        <f>IF('query (10)'!O2518="","",'query (10)'!O2518)</f>
        <v>Part Change</v>
      </c>
      <c r="O2518" s="38" t="str">
        <f>IF('query (10)'!P2518="","",'query (10)'!P2518)</f>
        <v>Medium</v>
      </c>
      <c r="P2518" s="38" t="str">
        <f>IF('query (10)'!N2518="","",'query (10)'!N2518)</f>
        <v xml:space="preserve">Repair Unit Per loader to PM 60 Month Cycle
Change Machine parts
change Floating Joint
Model: JFA80-22-150
change Bearing
Model: LB30NYDD
Cleaning air cylinder
</v>
      </c>
      <c r="Q2518" s="38" t="str">
        <f>TRIM('query (10)'!N2518)</f>
        <v xml:space="preserve">Repair Unit Per loader to PM 60 Month Cycle
Change Machine parts
change Floating Joint
Model: JFA80-22-150
change Bearing
Model: LB30NYDD
Cleaning air cylinder
</v>
      </c>
      <c r="R2518" s="38" t="str">
        <f>TRIM(UPPER('query (10)'!R2518))</f>
        <v>BEARING</v>
      </c>
      <c r="S2518" s="38" t="str">
        <f>TRIM(UPPER('query (10)'!S2518))</f>
        <v>LB30NYDD</v>
      </c>
      <c r="T2518" s="38" t="str">
        <f>IF('query (10)'!Q2518="","",TRIM(UPPER('query (10)'!Q2518)))</f>
        <v/>
      </c>
      <c r="U2518" s="38" t="str">
        <f>IF('query (10)'!T2518="","",'query (10)'!T2518)</f>
        <v/>
      </c>
      <c r="V2518" s="39" t="str">
        <f>IF('query (10)'!T2518="","",IFERROR(VALUE('query (10)'!T2518),""))</f>
        <v/>
      </c>
      <c r="W2518" s="40">
        <f>IF('query (10)'!U2518="","",'query (10)'!U2518)</f>
        <v>0</v>
      </c>
      <c r="X2518" s="39">
        <f>IF('query (10)'!V2518="","",'query (10)'!V2518)</f>
        <v>1826</v>
      </c>
      <c r="Y2518" s="41">
        <f>IF('query (10)'!W2518="","",'query (10)'!W2518)</f>
        <v>46149</v>
      </c>
      <c r="Z2518" s="41">
        <f>IF('query (10)'!X2518="","",'query (10)'!X2518)</f>
        <v>46154</v>
      </c>
      <c r="AA2518" s="41">
        <f>IF('query (10)'!Y2518="","",'query (10)'!Y2518)</f>
        <v>46154</v>
      </c>
      <c r="AB2518" s="41">
        <f>IF('query (10)'!Z2518="","",'query (10)'!Z2518)</f>
        <v>47980</v>
      </c>
      <c r="AC2518" s="38" t="str">
        <f>IF(OR('query (10)'!AA2518="",COUNTIF(Cleaning_Rules!$A$21:$A$26,TRIM('query (10)'!AA2518))&gt;0),"",TRIM('query (10)'!AA2518))</f>
        <v/>
      </c>
      <c r="AD2518" s="38" t="str">
        <f>IF('query (10)'!AB2518="","",TRIM(IFERROR(_xlfn.TEXTBEFORE('query (10)'!AB2518,"("),'query (10)'!AB2518)))</f>
        <v>เริ่มซ่อมงาน PM แล้ว รับผิดชอบโดย PAHLA SEEDANG</v>
      </c>
      <c r="AE2518" s="38" t="str">
        <f>IFERROR(LOWER(TRIM(_xlfn.TEXTBEFORE(_xlfn.TEXTAFTER('query (10)'!AB2518,"("),")"))),"")</f>
        <v>pahla@nsk.com</v>
      </c>
      <c r="AF2518" s="38" t="str">
        <f>IF('query (10)'!AD2518="","",TRIM('query (10)'!AD2518))</f>
        <v>คุณานนต์ ปารวัณวงศ์</v>
      </c>
      <c r="AG2518" s="38" t="str">
        <f>IF('query (10)'!AE2518="","",TRIM('query (10)'!AE2518))</f>
        <v>ผะหลา สีแดง</v>
      </c>
      <c r="AH2518" s="38" t="str">
        <f>IF('query (10)'!AF2518="","",IFERROR(VALUE('query (10)'!AF2518),""))</f>
        <v/>
      </c>
      <c r="AI2518" s="38" t="str">
        <f>IF('query (10)'!AG2518="","",TRIM('query (10)'!AG2518))</f>
        <v/>
      </c>
      <c r="AJ2518" s="38" t="str">
        <f>IF('query (10)'!AH2518="","",IFERROR(VALUE('query (10)'!AH2518),""))</f>
        <v/>
      </c>
      <c r="AK2518" s="38" t="str">
        <f>IF('query (10)'!AI2518="","",TRIM('query (10)'!AI2518))</f>
        <v/>
      </c>
      <c r="AL2518" s="42">
        <f t="shared" si="195"/>
        <v>2026</v>
      </c>
      <c r="AM2518" s="42" t="str">
        <f t="shared" si="196"/>
        <v>2026-05</v>
      </c>
      <c r="AN2518" s="42" t="str">
        <f t="shared" ca="1" si="197"/>
        <v/>
      </c>
      <c r="AO2518" s="42" t="str">
        <f t="shared" si="198"/>
        <v>CH-587 | AUTOMATION VIBRATION TESTING MACHINE | KWD5 | PER LOADER | Time-based Maintenance | Mechanical | Part Change | Medium | Repair Unit Per loader to PM 60 Month Cycle
Change Machine parts
change Floating Joint
Model: JFA80-22-150
change Bearing
Model: LB30NYDD
Cleaning air cylinder
 | BEARING | LB30NYDD | เริ่มซ่อมงาน PM แล้ว รับผิดชอบโดย PAHLA SEEDANG | ผะหลา สีแดง</v>
      </c>
      <c r="AP2518" s="42" t="str">
        <f>_xlfn.TEXTJOIN("; ",TRUE,IF(COUNTA('query (10)'!A2518:AK2518)&lt;=6,"NEAR_EMPTY_ROW",""),IF($K2518="","MISSING_STATUS",""),IF(AND($K2518="เสร็จสิ้น",$Z2518=""),"DONE_NO_ACTUAL_DATE",""),IF(AND($I2518="Condition-based Maintenance",$AH2518=""),"CBM_NO_MEASUREMENT",""),IF(OR($X2518="",$X2518=0),"INVALID_PERIOD",""),IF(AND($AA2518&lt;&gt;"",$AB2518&lt;&gt;"",$AB2518&lt;$AA2518),"DATE_SEQUENCE_ERROR",""),IF(AND($AB2518&lt;&gt;"",$AB2518&gt;DATE(2030,12,31)),"DATE_OUTLIER",""),IF($C2518="","MISSING_QRCODE",""),IF($J2518="UNKNOWN","UNKNOWN_PM_TYPE",""),IF($L2518="UNKNOWN","UNKNOWN_STATUS",""))</f>
        <v>DATE_OUTLIER</v>
      </c>
      <c r="AQ2518" s="42" t="str">
        <f t="shared" si="199"/>
        <v>NO</v>
      </c>
    </row>
    <row r="2519" spans="1:43" x14ac:dyDescent="0.3">
      <c r="A2519" s="38">
        <f>IF('query (10)'!A2519="","",'query (10)'!A2519)</f>
        <v>2776</v>
      </c>
      <c r="B2519" s="38">
        <f>IF('query (10)'!B2519="","",'query (10)'!B2519)</f>
        <v>20754</v>
      </c>
      <c r="C2519" s="38" t="str">
        <f>TRIM(UPPER('query (10)'!M2519))</f>
        <v>CH-711</v>
      </c>
      <c r="D2519" s="38" t="str">
        <f>TRIM(UPPER(IFERROR(_xlfn.TEXTBEFORE('query (10)'!L2519,"("),'query (10)'!L2519)))</f>
        <v>AUTOMATION VIBRATION TESTING MACHINE</v>
      </c>
      <c r="E2519" s="38" t="str">
        <f>IFERROR(TRIM(UPPER(_xlfn.TEXTBEFORE(_xlfn.TEXTAFTER('query (10)'!L2519,"("),")"))),"")</f>
        <v/>
      </c>
      <c r="F2519" s="38" t="str">
        <f>TRIM('query (10)'!K2519)</f>
        <v>KWD6</v>
      </c>
      <c r="G2519" s="38" t="str">
        <f>IF('query (10)'!J2519="","",'query (10)'!J2519)</f>
        <v>Per loader</v>
      </c>
      <c r="H2519" s="38" t="str">
        <f>TRIM(UPPER('query (10)'!J2519))</f>
        <v>PER LOADER</v>
      </c>
      <c r="I2519" s="38" t="str">
        <f>IF('query (10)'!F2519="","",'query (10)'!F2519)</f>
        <v>Time-based Maintenance</v>
      </c>
      <c r="J2519" s="38" t="str">
        <f>IF('query (10)'!F2519="","",IFERROR(INDEX(Cleaning_Rules!$B$14:$B$17,MATCH(TRIM('query (10)'!F2519),Cleaning_Rules!$A$14:$A$17,0)),"UNKNOWN"))</f>
        <v>TBM</v>
      </c>
      <c r="K2519" s="38" t="str">
        <f>IF('query (10)'!G2519="","",'query (10)'!G2519)</f>
        <v>เสร็จสิ้น</v>
      </c>
      <c r="L2519" s="38" t="str">
        <f>IF('query (10)'!G2519="","MISSING",IFERROR(INDEX(Cleaning_Rules!$B$5:$B$10,MATCH(TRIM('query (10)'!G2519),Cleaning_Rules!$A$5:$A$10,0)),"UNKNOWN"))</f>
        <v>COMPLETED</v>
      </c>
      <c r="M2519" s="38" t="str">
        <f>IF('query (10)'!I2519="","",'query (10)'!I2519)</f>
        <v>Mechanical</v>
      </c>
      <c r="N2519" s="38" t="str">
        <f>IF('query (10)'!O2519="","",'query (10)'!O2519)</f>
        <v>Part Change</v>
      </c>
      <c r="O2519" s="38" t="str">
        <f>IF('query (10)'!P2519="","",'query (10)'!P2519)</f>
        <v>Medium</v>
      </c>
      <c r="P2519" s="38" t="str">
        <f>IF('query (10)'!N2519="","",'query (10)'!N2519)</f>
        <v xml:space="preserve">Repair Unit Per loader to PM 60 Month Cycle
Change Machine parts
change Floating Joint
Model: JFA80-22-150
change Bearing
Model: LB30NYDD
Cleaning air cylinder
</v>
      </c>
      <c r="Q2519" s="38" t="str">
        <f>TRIM('query (10)'!N2519)</f>
        <v xml:space="preserve">Repair Unit Per loader to PM 60 Month Cycle
Change Machine parts
change Floating Joint
Model: JFA80-22-150
change Bearing
Model: LB30NYDD
Cleaning air cylinder
</v>
      </c>
      <c r="R2519" s="38" t="str">
        <f>TRIM(UPPER('query (10)'!R2519))</f>
        <v>BEARING</v>
      </c>
      <c r="S2519" s="38" t="str">
        <f>TRIM(UPPER('query (10)'!S2519))</f>
        <v>LB30NYDD</v>
      </c>
      <c r="T2519" s="38" t="str">
        <f>IF('query (10)'!Q2519="","",TRIM(UPPER('query (10)'!Q2519)))</f>
        <v/>
      </c>
      <c r="U2519" s="38" t="str">
        <f>IF('query (10)'!T2519="","",'query (10)'!T2519)</f>
        <v/>
      </c>
      <c r="V2519" s="39" t="str">
        <f>IF('query (10)'!T2519="","",IFERROR(VALUE('query (10)'!T2519),""))</f>
        <v/>
      </c>
      <c r="W2519" s="40">
        <f>IF('query (10)'!U2519="","",'query (10)'!U2519)</f>
        <v>0</v>
      </c>
      <c r="X2519" s="39">
        <f>IF('query (10)'!V2519="","",'query (10)'!V2519)</f>
        <v>1826</v>
      </c>
      <c r="Y2519" s="41">
        <f>IF('query (10)'!W2519="","",'query (10)'!W2519)</f>
        <v>46150</v>
      </c>
      <c r="Z2519" s="41">
        <f>IF('query (10)'!X2519="","",'query (10)'!X2519)</f>
        <v>46154</v>
      </c>
      <c r="AA2519" s="41">
        <f>IF('query (10)'!Y2519="","",'query (10)'!Y2519)</f>
        <v>46154</v>
      </c>
      <c r="AB2519" s="41">
        <f>IF('query (10)'!Z2519="","",'query (10)'!Z2519)</f>
        <v>47980</v>
      </c>
      <c r="AC2519" s="38" t="str">
        <f>IF(OR('query (10)'!AA2519="",COUNTIF(Cleaning_Rules!$A$21:$A$26,TRIM('query (10)'!AA2519))&gt;0),"",TRIM('query (10)'!AA2519))</f>
        <v/>
      </c>
      <c r="AD2519" s="38" t="str">
        <f>IF('query (10)'!AB2519="","",TRIM(IFERROR(_xlfn.TEXTBEFORE('query (10)'!AB2519,"("),'query (10)'!AB2519)))</f>
        <v>เริ่มซ่อมงาน PM แล้ว รับผิดชอบโดย PAHLA SEEDANG</v>
      </c>
      <c r="AE2519" s="38" t="str">
        <f>IFERROR(LOWER(TRIM(_xlfn.TEXTBEFORE(_xlfn.TEXTAFTER('query (10)'!AB2519,"("),")"))),"")</f>
        <v>pahla@nsk.com</v>
      </c>
      <c r="AF2519" s="38" t="str">
        <f>IF('query (10)'!AD2519="","",TRIM('query (10)'!AD2519))</f>
        <v>คุณานนต์ ปารวัณวงศ์</v>
      </c>
      <c r="AG2519" s="38" t="str">
        <f>IF('query (10)'!AE2519="","",TRIM('query (10)'!AE2519))</f>
        <v>ผะหลา สีแดง</v>
      </c>
      <c r="AH2519" s="38" t="str">
        <f>IF('query (10)'!AF2519="","",IFERROR(VALUE('query (10)'!AF2519),""))</f>
        <v/>
      </c>
      <c r="AI2519" s="38" t="str">
        <f>IF('query (10)'!AG2519="","",TRIM('query (10)'!AG2519))</f>
        <v/>
      </c>
      <c r="AJ2519" s="38" t="str">
        <f>IF('query (10)'!AH2519="","",IFERROR(VALUE('query (10)'!AH2519),""))</f>
        <v/>
      </c>
      <c r="AK2519" s="38" t="str">
        <f>IF('query (10)'!AI2519="","",TRIM('query (10)'!AI2519))</f>
        <v/>
      </c>
      <c r="AL2519" s="42">
        <f t="shared" si="195"/>
        <v>2026</v>
      </c>
      <c r="AM2519" s="42" t="str">
        <f t="shared" si="196"/>
        <v>2026-05</v>
      </c>
      <c r="AN2519" s="42" t="str">
        <f t="shared" ca="1" si="197"/>
        <v/>
      </c>
      <c r="AO2519" s="42" t="str">
        <f t="shared" si="198"/>
        <v>CH-711 | AUTOMATION VIBRATION TESTING MACHINE | KWD6 | PER LOADER | Time-based Maintenance | Mechanical | Part Change | Medium | Repair Unit Per loader to PM 60 Month Cycle
Change Machine parts
change Floating Joint
Model: JFA80-22-150
change Bearing
Model: LB30NYDD
Cleaning air cylinder
 | BEARING | LB30NYDD | เริ่มซ่อมงาน PM แล้ว รับผิดชอบโดย PAHLA SEEDANG | ผะหลา สีแดง</v>
      </c>
      <c r="AP2519" s="42" t="str">
        <f>_xlfn.TEXTJOIN("; ",TRUE,IF(COUNTA('query (10)'!A2519:AK2519)&lt;=6,"NEAR_EMPTY_ROW",""),IF($K2519="","MISSING_STATUS",""),IF(AND($K2519="เสร็จสิ้น",$Z2519=""),"DONE_NO_ACTUAL_DATE",""),IF(AND($I2519="Condition-based Maintenance",$AH2519=""),"CBM_NO_MEASUREMENT",""),IF(OR($X2519="",$X2519=0),"INVALID_PERIOD",""),IF(AND($AA2519&lt;&gt;"",$AB2519&lt;&gt;"",$AB2519&lt;$AA2519),"DATE_SEQUENCE_ERROR",""),IF(AND($AB2519&lt;&gt;"",$AB2519&gt;DATE(2030,12,31)),"DATE_OUTLIER",""),IF($C2519="","MISSING_QRCODE",""),IF($J2519="UNKNOWN","UNKNOWN_PM_TYPE",""),IF($L2519="UNKNOWN","UNKNOWN_STATUS",""))</f>
        <v>DATE_OUTLIER</v>
      </c>
      <c r="AQ2519" s="42" t="str">
        <f t="shared" si="199"/>
        <v>NO</v>
      </c>
    </row>
    <row r="2520" spans="1:43" x14ac:dyDescent="0.3">
      <c r="A2520" s="38">
        <f>IF('query (10)'!A2520="","",'query (10)'!A2520)</f>
        <v>2777</v>
      </c>
      <c r="B2520" s="38" t="str">
        <f>IF('query (10)'!B2520="","",'query (10)'!B2520)</f>
        <v/>
      </c>
      <c r="C2520" s="38" t="str">
        <f>TRIM(UPPER('query (10)'!M2520))</f>
        <v>CH-836</v>
      </c>
      <c r="D2520" s="38" t="str">
        <f>TRIM(UPPER(IFERROR(_xlfn.TEXTBEFORE('query (10)'!L2520,"("),'query (10)'!L2520)))</f>
        <v>AUTOMATION VIBRATION TESTING MACHINE</v>
      </c>
      <c r="E2520" s="38" t="str">
        <f>IFERROR(TRIM(UPPER(_xlfn.TEXTBEFORE(_xlfn.TEXTAFTER('query (10)'!L2520,"("),")"))),"")</f>
        <v/>
      </c>
      <c r="F2520" s="38" t="str">
        <f>TRIM('query (10)'!K2520)</f>
        <v>KWD7</v>
      </c>
      <c r="G2520" s="38" t="str">
        <f>IF('query (10)'!J2520="","",'query (10)'!J2520)</f>
        <v>Per loader</v>
      </c>
      <c r="H2520" s="38" t="str">
        <f>TRIM(UPPER('query (10)'!J2520))</f>
        <v>PER LOADER</v>
      </c>
      <c r="I2520" s="38" t="str">
        <f>IF('query (10)'!F2520="","",'query (10)'!F2520)</f>
        <v>Time-based Maintenance</v>
      </c>
      <c r="J2520" s="38" t="str">
        <f>IF('query (10)'!F2520="","",IFERROR(INDEX(Cleaning_Rules!$B$14:$B$17,MATCH(TRIM('query (10)'!F2520),Cleaning_Rules!$A$14:$A$17,0)),"UNKNOWN"))</f>
        <v>TBM</v>
      </c>
      <c r="K2520" s="38" t="str">
        <f>IF('query (10)'!G2520="","",'query (10)'!G2520)</f>
        <v>เลื่อนแผน</v>
      </c>
      <c r="L2520" s="38" t="str">
        <f>IF('query (10)'!G2520="","MISSING",IFERROR(INDEX(Cleaning_Rules!$B$5:$B$10,MATCH(TRIM('query (10)'!G2520),Cleaning_Rules!$A$5:$A$10,0)),"UNKNOWN"))</f>
        <v>POSTPONED</v>
      </c>
      <c r="M2520" s="38" t="str">
        <f>IF('query (10)'!I2520="","",'query (10)'!I2520)</f>
        <v>Mechanical</v>
      </c>
      <c r="N2520" s="38" t="str">
        <f>IF('query (10)'!O2520="","",'query (10)'!O2520)</f>
        <v>Part Change</v>
      </c>
      <c r="O2520" s="38" t="str">
        <f>IF('query (10)'!P2520="","",'query (10)'!P2520)</f>
        <v>Medium</v>
      </c>
      <c r="P2520" s="38" t="str">
        <f>IF('query (10)'!N2520="","",'query (10)'!N2520)</f>
        <v xml:space="preserve">Repair Unit Per loader to PM 60 Month Cycle
Change Machine parts
change Floating Joint
Model: JFA80-22-150
change Bearing
Model: LB30NYDD
Cleaning air cylinder
</v>
      </c>
      <c r="Q2520" s="38" t="str">
        <f>TRIM('query (10)'!N2520)</f>
        <v xml:space="preserve">Repair Unit Per loader to PM 60 Month Cycle
Change Machine parts
change Floating Joint
Model: JFA80-22-150
change Bearing
Model: LB30NYDD
Cleaning air cylinder
</v>
      </c>
      <c r="R2520" s="38" t="str">
        <f>TRIM(UPPER('query (10)'!R2520))</f>
        <v>BEARING</v>
      </c>
      <c r="S2520" s="38" t="str">
        <f>TRIM(UPPER('query (10)'!S2520))</f>
        <v>LB30NYDD</v>
      </c>
      <c r="T2520" s="38" t="str">
        <f>IF('query (10)'!Q2520="","",TRIM(UPPER('query (10)'!Q2520)))</f>
        <v/>
      </c>
      <c r="U2520" s="38" t="str">
        <f>IF('query (10)'!T2520="","",'query (10)'!T2520)</f>
        <v/>
      </c>
      <c r="V2520" s="39" t="str">
        <f>IF('query (10)'!T2520="","",IFERROR(VALUE('query (10)'!T2520),""))</f>
        <v/>
      </c>
      <c r="W2520" s="40">
        <f>IF('query (10)'!U2520="","",'query (10)'!U2520)</f>
        <v>0</v>
      </c>
      <c r="X2520" s="39">
        <f>IF('query (10)'!V2520="","",'query (10)'!V2520)</f>
        <v>1826</v>
      </c>
      <c r="Y2520" s="41">
        <f>IF('query (10)'!W2520="","",'query (10)'!W2520)</f>
        <v>46151</v>
      </c>
      <c r="Z2520" s="41" t="str">
        <f>IF('query (10)'!X2520="","",'query (10)'!X2520)</f>
        <v/>
      </c>
      <c r="AA2520" s="41">
        <f>IF('query (10)'!Y2520="","",'query (10)'!Y2520)</f>
        <v>46151</v>
      </c>
      <c r="AB2520" s="41">
        <f>IF('query (10)'!Z2520="","",'query (10)'!Z2520)</f>
        <v>47977</v>
      </c>
      <c r="AC2520" s="38" t="str">
        <f>IF(OR('query (10)'!AA2520="",COUNTIF(Cleaning_Rules!$A$21:$A$26,TRIM('query (10)'!AA2520))&gt;0),"",TRIM('query (10)'!AA2520))</f>
        <v/>
      </c>
      <c r="AD2520" s="38" t="str">
        <f>IF('query (10)'!AB2520="","",TRIM(IFERROR(_xlfn.TEXTBEFORE('query (10)'!AB2520,"("),'query (10)'!AB2520)))</f>
        <v/>
      </c>
      <c r="AE2520" s="38" t="str">
        <f>IFERROR(LOWER(TRIM(_xlfn.TEXTBEFORE(_xlfn.TEXTAFTER('query (10)'!AB2520,"("),")"))),"")</f>
        <v/>
      </c>
      <c r="AF2520" s="38" t="str">
        <f>IF('query (10)'!AD2520="","",TRIM('query (10)'!AD2520))</f>
        <v>คุณานนต์ ปารวัณวงศ์</v>
      </c>
      <c r="AG2520" s="38" t="str">
        <f>IF('query (10)'!AE2520="","",TRIM('query (10)'!AE2520))</f>
        <v>คุณานนต์ ปารวัณวงศ์</v>
      </c>
      <c r="AH2520" s="38" t="str">
        <f>IF('query (10)'!AF2520="","",IFERROR(VALUE('query (10)'!AF2520),""))</f>
        <v/>
      </c>
      <c r="AI2520" s="38" t="str">
        <f>IF('query (10)'!AG2520="","",TRIM('query (10)'!AG2520))</f>
        <v/>
      </c>
      <c r="AJ2520" s="38" t="str">
        <f>IF('query (10)'!AH2520="","",IFERROR(VALUE('query (10)'!AH2520),""))</f>
        <v/>
      </c>
      <c r="AK2520" s="38" t="str">
        <f>IF('query (10)'!AI2520="","",TRIM('query (10)'!AI2520))</f>
        <v/>
      </c>
      <c r="AL2520" s="42">
        <f t="shared" si="195"/>
        <v>2026</v>
      </c>
      <c r="AM2520" s="42" t="str">
        <f t="shared" si="196"/>
        <v>2026-05</v>
      </c>
      <c r="AN2520" s="42" t="str">
        <f t="shared" ca="1" si="197"/>
        <v>ON_SCHEDULE</v>
      </c>
      <c r="AO2520" s="42" t="str">
        <f t="shared" si="198"/>
        <v>CH-836 | AUTOMATION VIBRATION TESTING MACHINE | KWD7 | PER LOADER | Time-based Maintenance | Mechanical | Part Change | Medium | Repair Unit Per loader to PM 60 Month Cycle
Change Machine parts
change Floating Joint
Model: JFA80-22-150
change Bearing
Model: LB30NYDD
Cleaning air cylinder
 | BEARING | LB30NYDD | คุณานนต์ ปารวัณวงศ์</v>
      </c>
      <c r="AP2520" s="42" t="str">
        <f>_xlfn.TEXTJOIN("; ",TRUE,IF(COUNTA('query (10)'!A2520:AK2520)&lt;=6,"NEAR_EMPTY_ROW",""),IF($K2520="","MISSING_STATUS",""),IF(AND($K2520="เสร็จสิ้น",$Z2520=""),"DONE_NO_ACTUAL_DATE",""),IF(AND($I2520="Condition-based Maintenance",$AH2520=""),"CBM_NO_MEASUREMENT",""),IF(OR($X2520="",$X2520=0),"INVALID_PERIOD",""),IF(AND($AA2520&lt;&gt;"",$AB2520&lt;&gt;"",$AB2520&lt;$AA2520),"DATE_SEQUENCE_ERROR",""),IF(AND($AB2520&lt;&gt;"",$AB2520&gt;DATE(2030,12,31)),"DATE_OUTLIER",""),IF($C2520="","MISSING_QRCODE",""),IF($J2520="UNKNOWN","UNKNOWN_PM_TYPE",""),IF($L2520="UNKNOWN","UNKNOWN_STATUS",""))</f>
        <v>DATE_OUTLIER</v>
      </c>
      <c r="AQ2520" s="42" t="str">
        <f t="shared" si="199"/>
        <v>NO</v>
      </c>
    </row>
    <row r="2521" spans="1:43" x14ac:dyDescent="0.3">
      <c r="A2521" s="38">
        <f>IF('query (10)'!A2521="","",'query (10)'!A2521)</f>
        <v>2778</v>
      </c>
      <c r="B2521" s="38">
        <f>IF('query (10)'!B2521="","",'query (10)'!B2521)</f>
        <v>21404</v>
      </c>
      <c r="C2521" s="38" t="str">
        <f>TRIM(UPPER('query (10)'!M2521))</f>
        <v>GR-250</v>
      </c>
      <c r="D2521" s="38" t="str">
        <f>TRIM(UPPER(IFERROR(_xlfn.TEXTBEFORE('query (10)'!L2521,"("),'query (10)'!L2521)))</f>
        <v>INNER RING RACEWAY GRINDING MACHINE</v>
      </c>
      <c r="E2521" s="38" t="str">
        <f>IFERROR(TRIM(UPPER(_xlfn.TEXTBEFORE(_xlfn.TEXTAFTER('query (10)'!L2521,"("),")"))),"")</f>
        <v/>
      </c>
      <c r="F2521" s="38" t="str">
        <f>TRIM('query (10)'!K2521)</f>
        <v>KWD2</v>
      </c>
      <c r="G2521" s="38" t="str">
        <f>IF('query (10)'!J2521="","",'query (10)'!J2521)</f>
        <v>Hydraulic oil pump</v>
      </c>
      <c r="H2521" s="38" t="str">
        <f>TRIM(UPPER('query (10)'!J2521))</f>
        <v>HYDRAULIC OIL PUMP</v>
      </c>
      <c r="I2521" s="38" t="str">
        <f>IF('query (10)'!F2521="","",'query (10)'!F2521)</f>
        <v>Time-based Maintenance</v>
      </c>
      <c r="J2521" s="38" t="str">
        <f>IF('query (10)'!F2521="","",IFERROR(INDEX(Cleaning_Rules!$B$14:$B$17,MATCH(TRIM('query (10)'!F2521),Cleaning_Rules!$A$14:$A$17,0)),"UNKNOWN"))</f>
        <v>TBM</v>
      </c>
      <c r="K2521" s="38" t="str">
        <f>IF('query (10)'!G2521="","",'query (10)'!G2521)</f>
        <v>เสร็จสิ้น</v>
      </c>
      <c r="L2521" s="38" t="str">
        <f>IF('query (10)'!G2521="","MISSING",IFERROR(INDEX(Cleaning_Rules!$B$5:$B$10,MATCH(TRIM('query (10)'!G2521),Cleaning_Rules!$A$5:$A$10,0)),"UNKNOWN"))</f>
        <v>COMPLETED</v>
      </c>
      <c r="M2521" s="38" t="str">
        <f>IF('query (10)'!I2521="","",'query (10)'!I2521)</f>
        <v>Mechanical</v>
      </c>
      <c r="N2521" s="38" t="str">
        <f>IF('query (10)'!O2521="","",'query (10)'!O2521)</f>
        <v>Part Change</v>
      </c>
      <c r="O2521" s="38" t="str">
        <f>IF('query (10)'!P2521="","",'query (10)'!P2521)</f>
        <v>Medium</v>
      </c>
      <c r="P2521" s="38" t="str">
        <f>IF('query (10)'!N2521="","",'query (10)'!N2521)</f>
        <v xml:space="preserve">Cleaning hydraulic oil pump to PM 2-year Cycle
Check/ cleaning Filter hydraulic oil pump
( 2026 change Filter hydraulic oil pump)
model  : SFT-06-150W
</v>
      </c>
      <c r="Q2521" s="38" t="str">
        <f>TRIM('query (10)'!N2521)</f>
        <v xml:space="preserve">Cleaning hydraulic oil pump to PM 2-year Cycle
Check/ cleaning Filter hydraulic oil pump
( 2026 change Filter hydraulic oil pump)
model : SFT-06-150W
</v>
      </c>
      <c r="R2521" s="38" t="str">
        <f>TRIM(UPPER('query (10)'!R2521))</f>
        <v>FILTER</v>
      </c>
      <c r="S2521" s="38" t="str">
        <f>TRIM(UPPER('query (10)'!S2521))</f>
        <v>SFT-06 150W</v>
      </c>
      <c r="T2521" s="38" t="str">
        <f>IF('query (10)'!Q2521="","",TRIM(UPPER('query (10)'!Q2521)))</f>
        <v/>
      </c>
      <c r="U2521" s="38" t="str">
        <f>IF('query (10)'!T2521="","",'query (10)'!T2521)</f>
        <v/>
      </c>
      <c r="V2521" s="39" t="str">
        <f>IF('query (10)'!T2521="","",IFERROR(VALUE('query (10)'!T2521),""))</f>
        <v/>
      </c>
      <c r="W2521" s="40">
        <f>IF('query (10)'!U2521="","",'query (10)'!U2521)</f>
        <v>0</v>
      </c>
      <c r="X2521" s="39">
        <f>IF('query (10)'!V2521="","",'query (10)'!V2521)</f>
        <v>8766</v>
      </c>
      <c r="Y2521" s="41">
        <f>IF('query (10)'!W2521="","",'query (10)'!W2521)</f>
        <v>46146</v>
      </c>
      <c r="Z2521" s="41">
        <f>IF('query (10)'!X2521="","",'query (10)'!X2521)</f>
        <v>46185</v>
      </c>
      <c r="AA2521" s="41">
        <f>IF('query (10)'!Y2521="","",'query (10)'!Y2521)</f>
        <v>46185</v>
      </c>
      <c r="AB2521" s="41">
        <f>IF('query (10)'!Z2521="","",'query (10)'!Z2521)</f>
        <v>54951</v>
      </c>
      <c r="AC2521" s="38" t="str">
        <f>IF(OR('query (10)'!AA2521="",COUNTIF(Cleaning_Rules!$A$21:$A$26,TRIM('query (10)'!AA2521))&gt;0),"",TRIM('query (10)'!AA2521))</f>
        <v/>
      </c>
      <c r="AD2521" s="38" t="str">
        <f>IF('query (10)'!AB2521="","",TRIM(IFERROR(_xlfn.TEXTBEFORE('query (10)'!AB2521,"("),'query (10)'!AB2521)))</f>
        <v>เริ่มซ่อมงาน PM แล้ว รับผิดชอบโดย CHETSADA PHIWBANG</v>
      </c>
      <c r="AE2521" s="38" t="str">
        <f>IFERROR(LOWER(TRIM(_xlfn.TEXTBEFORE(_xlfn.TEXTAFTER('query (10)'!AB2521,"("),")"))),"")</f>
        <v>chetsada@nsk.com</v>
      </c>
      <c r="AF2521" s="38" t="str">
        <f>IF('query (10)'!AD2521="","",TRIM('query (10)'!AD2521))</f>
        <v>คุณานนต์ ปารวัณวงศ์</v>
      </c>
      <c r="AG2521" s="38" t="str">
        <f>IF('query (10)'!AE2521="","",TRIM('query (10)'!AE2521))</f>
        <v>เจษฎา ผิวบาง</v>
      </c>
      <c r="AH2521" s="38" t="str">
        <f>IF('query (10)'!AF2521="","",IFERROR(VALUE('query (10)'!AF2521),""))</f>
        <v/>
      </c>
      <c r="AI2521" s="38" t="str">
        <f>IF('query (10)'!AG2521="","",TRIM('query (10)'!AG2521))</f>
        <v/>
      </c>
      <c r="AJ2521" s="38" t="str">
        <f>IF('query (10)'!AH2521="","",IFERROR(VALUE('query (10)'!AH2521),""))</f>
        <v/>
      </c>
      <c r="AK2521" s="38" t="str">
        <f>IF('query (10)'!AI2521="","",TRIM('query (10)'!AI2521))</f>
        <v/>
      </c>
      <c r="AL2521" s="42">
        <f t="shared" si="195"/>
        <v>2026</v>
      </c>
      <c r="AM2521" s="42" t="str">
        <f t="shared" si="196"/>
        <v>2026-05</v>
      </c>
      <c r="AN2521" s="42" t="str">
        <f t="shared" ca="1" si="197"/>
        <v/>
      </c>
      <c r="AO2521" s="42" t="str">
        <f t="shared" si="198"/>
        <v>GR-250 | INNER RING RACEWAY GRINDING MACHINE | KWD2 | HYDRAULIC OIL PUMP | Time-based Maintenance | Mechanical | Part Change | Medium | Cleaning hydraulic oil pump to PM 2-year Cycle
Check/ cleaning Filter hydraulic oil pump
( 2026 change Filter hydraulic oil pump)
model : SFT-06-150W
 | FILTER | SFT-06 150W | เริ่มซ่อมงาน PM แล้ว รับผิดชอบโดย CHETSADA PHIWBANG | เจษฎา ผิวบาง</v>
      </c>
      <c r="AP2521" s="42" t="str">
        <f>_xlfn.TEXTJOIN("; ",TRUE,IF(COUNTA('query (10)'!A2521:AK2521)&lt;=6,"NEAR_EMPTY_ROW",""),IF($K2521="","MISSING_STATUS",""),IF(AND($K2521="เสร็จสิ้น",$Z2521=""),"DONE_NO_ACTUAL_DATE",""),IF(AND($I2521="Condition-based Maintenance",$AH2521=""),"CBM_NO_MEASUREMENT",""),IF(OR($X2521="",$X2521=0),"INVALID_PERIOD",""),IF(AND($AA2521&lt;&gt;"",$AB2521&lt;&gt;"",$AB2521&lt;$AA2521),"DATE_SEQUENCE_ERROR",""),IF(AND($AB2521&lt;&gt;"",$AB2521&gt;DATE(2030,12,31)),"DATE_OUTLIER",""),IF($C2521="","MISSING_QRCODE",""),IF($J2521="UNKNOWN","UNKNOWN_PM_TYPE",""),IF($L2521="UNKNOWN","UNKNOWN_STATUS",""))</f>
        <v>DATE_OUTLIER</v>
      </c>
      <c r="AQ2521" s="42" t="str">
        <f t="shared" si="199"/>
        <v>NO</v>
      </c>
    </row>
    <row r="2522" spans="1:43" x14ac:dyDescent="0.3">
      <c r="A2522" s="38">
        <f>IF('query (10)'!A2522="","",'query (10)'!A2522)</f>
        <v>2779</v>
      </c>
      <c r="B2522" s="38">
        <f>IF('query (10)'!B2522="","",'query (10)'!B2522)</f>
        <v>21405</v>
      </c>
      <c r="C2522" s="38" t="str">
        <f>TRIM(UPPER('query (10)'!M2522))</f>
        <v>GR-253</v>
      </c>
      <c r="D2522" s="38" t="str">
        <f>TRIM(UPPER(IFERROR(_xlfn.TEXTBEFORE('query (10)'!L2522,"("),'query (10)'!L2522)))</f>
        <v>INNER RING RIB GRINDING MACHINE</v>
      </c>
      <c r="E2522" s="38" t="str">
        <f>IFERROR(TRIM(UPPER(_xlfn.TEXTBEFORE(_xlfn.TEXTAFTER('query (10)'!L2522,"("),")"))),"")</f>
        <v/>
      </c>
      <c r="F2522" s="38" t="str">
        <f>TRIM('query (10)'!K2522)</f>
        <v>KWD2</v>
      </c>
      <c r="G2522" s="38" t="str">
        <f>IF('query (10)'!J2522="","",'query (10)'!J2522)</f>
        <v>Hydraulic oil pump</v>
      </c>
      <c r="H2522" s="38" t="str">
        <f>TRIM(UPPER('query (10)'!J2522))</f>
        <v>HYDRAULIC OIL PUMP</v>
      </c>
      <c r="I2522" s="38" t="str">
        <f>IF('query (10)'!F2522="","",'query (10)'!F2522)</f>
        <v>Time-based Maintenance</v>
      </c>
      <c r="J2522" s="38" t="str">
        <f>IF('query (10)'!F2522="","",IFERROR(INDEX(Cleaning_Rules!$B$14:$B$17,MATCH(TRIM('query (10)'!F2522),Cleaning_Rules!$A$14:$A$17,0)),"UNKNOWN"))</f>
        <v>TBM</v>
      </c>
      <c r="K2522" s="38" t="str">
        <f>IF('query (10)'!G2522="","",'query (10)'!G2522)</f>
        <v>กำลังดำเนินการ</v>
      </c>
      <c r="L2522" s="38" t="str">
        <f>IF('query (10)'!G2522="","MISSING",IFERROR(INDEX(Cleaning_Rules!$B$5:$B$10,MATCH(TRIM('query (10)'!G2522),Cleaning_Rules!$A$5:$A$10,0)),"UNKNOWN"))</f>
        <v>IN_PROGRESS</v>
      </c>
      <c r="M2522" s="38" t="str">
        <f>IF('query (10)'!I2522="","",'query (10)'!I2522)</f>
        <v>Mechanical</v>
      </c>
      <c r="N2522" s="38" t="str">
        <f>IF('query (10)'!O2522="","",'query (10)'!O2522)</f>
        <v>Part Change</v>
      </c>
      <c r="O2522" s="38" t="str">
        <f>IF('query (10)'!P2522="","",'query (10)'!P2522)</f>
        <v>Medium</v>
      </c>
      <c r="P2522" s="38" t="str">
        <f>IF('query (10)'!N2522="","",'query (10)'!N2522)</f>
        <v>Cleaning hydraulic oil pump to PM 2-year Cycle
Check/ cleaning Filter hydraulic oil pump
( 2026 change Filter hydraulic oil pump)
model  : SFT-06-150W</v>
      </c>
      <c r="Q2522" s="38" t="str">
        <f>TRIM('query (10)'!N2522)</f>
        <v>Cleaning hydraulic oil pump to PM 2-year Cycle
Check/ cleaning Filter hydraulic oil pump
( 2026 change Filter hydraulic oil pump)
model : SFT-06-150W</v>
      </c>
      <c r="R2522" s="38" t="str">
        <f>TRIM(UPPER('query (10)'!R2522))</f>
        <v>FILTER</v>
      </c>
      <c r="S2522" s="38" t="str">
        <f>TRIM(UPPER('query (10)'!S2522))</f>
        <v>SFT-06 150W</v>
      </c>
      <c r="T2522" s="38" t="str">
        <f>IF('query (10)'!Q2522="","",TRIM(UPPER('query (10)'!Q2522)))</f>
        <v/>
      </c>
      <c r="U2522" s="38" t="str">
        <f>IF('query (10)'!T2522="","",'query (10)'!T2522)</f>
        <v/>
      </c>
      <c r="V2522" s="39" t="str">
        <f>IF('query (10)'!T2522="","",IFERROR(VALUE('query (10)'!T2522),""))</f>
        <v/>
      </c>
      <c r="W2522" s="40">
        <f>IF('query (10)'!U2522="","",'query (10)'!U2522)</f>
        <v>0</v>
      </c>
      <c r="X2522" s="39">
        <f>IF('query (10)'!V2522="","",'query (10)'!V2522)</f>
        <v>8766</v>
      </c>
      <c r="Y2522" s="41">
        <f>IF('query (10)'!W2522="","",'query (10)'!W2522)</f>
        <v>46146</v>
      </c>
      <c r="Z2522" s="41" t="str">
        <f>IF('query (10)'!X2522="","",'query (10)'!X2522)</f>
        <v/>
      </c>
      <c r="AA2522" s="41">
        <f>IF('query (10)'!Y2522="","",'query (10)'!Y2522)</f>
        <v>46146</v>
      </c>
      <c r="AB2522" s="41">
        <f>IF('query (10)'!Z2522="","",'query (10)'!Z2522)</f>
        <v>54912</v>
      </c>
      <c r="AC2522" s="38" t="str">
        <f>IF(OR('query (10)'!AA2522="",COUNTIF(Cleaning_Rules!$A$21:$A$26,TRIM('query (10)'!AA2522))&gt;0),"",TRIM('query (10)'!AA2522))</f>
        <v/>
      </c>
      <c r="AD2522" s="38" t="str">
        <f>IF('query (10)'!AB2522="","",TRIM(IFERROR(_xlfn.TEXTBEFORE('query (10)'!AB2522,"("),'query (10)'!AB2522)))</f>
        <v>เริ่มซ่อมงาน PM แล้ว รับผิดชอบโดย PUCHIT KULSEREE</v>
      </c>
      <c r="AE2522" s="38" t="str">
        <f>IFERROR(LOWER(TRIM(_xlfn.TEXTBEFORE(_xlfn.TEXTAFTER('query (10)'!AB2522,"("),")"))),"")</f>
        <v>puchit@nsk.com</v>
      </c>
      <c r="AF2522" s="38" t="str">
        <f>IF('query (10)'!AD2522="","",TRIM('query (10)'!AD2522))</f>
        <v>คุณานนต์ ปารวัณวงศ์</v>
      </c>
      <c r="AG2522" s="38" t="str">
        <f>IF('query (10)'!AE2522="","",TRIM('query (10)'!AE2522))</f>
        <v>ภูชิต กุลเสรี</v>
      </c>
      <c r="AH2522" s="38" t="str">
        <f>IF('query (10)'!AF2522="","",IFERROR(VALUE('query (10)'!AF2522),""))</f>
        <v/>
      </c>
      <c r="AI2522" s="38" t="str">
        <f>IF('query (10)'!AG2522="","",TRIM('query (10)'!AG2522))</f>
        <v/>
      </c>
      <c r="AJ2522" s="38" t="str">
        <f>IF('query (10)'!AH2522="","",IFERROR(VALUE('query (10)'!AH2522),""))</f>
        <v/>
      </c>
      <c r="AK2522" s="38" t="str">
        <f>IF('query (10)'!AI2522="","",TRIM('query (10)'!AI2522))</f>
        <v/>
      </c>
      <c r="AL2522" s="42">
        <f t="shared" si="195"/>
        <v>2026</v>
      </c>
      <c r="AM2522" s="42" t="str">
        <f t="shared" si="196"/>
        <v>2026-05</v>
      </c>
      <c r="AN2522" s="42" t="str">
        <f t="shared" ca="1" si="197"/>
        <v>ON_SCHEDULE</v>
      </c>
      <c r="AO2522" s="42" t="str">
        <f t="shared" si="198"/>
        <v>GR-253 | INNER RING RIB GRINDING MACHINE | KWD2 | HYDRAULIC OIL PUMP | Time-based Maintenance | Mechanical | Part Change | Medium | Cleaning hydraulic oil pump to PM 2-year Cycle
Check/ cleaning Filter hydraulic oil pump
( 2026 change Filter hydraulic oil pump)
model : SFT-06-150W | FILTER | SFT-06 150W | เริ่มซ่อมงาน PM แล้ว รับผิดชอบโดย PUCHIT KULSEREE | ภูชิต กุลเสรี</v>
      </c>
      <c r="AP2522" s="42" t="str">
        <f>_xlfn.TEXTJOIN("; ",TRUE,IF(COUNTA('query (10)'!A2522:AK2522)&lt;=6,"NEAR_EMPTY_ROW",""),IF($K2522="","MISSING_STATUS",""),IF(AND($K2522="เสร็จสิ้น",$Z2522=""),"DONE_NO_ACTUAL_DATE",""),IF(AND($I2522="Condition-based Maintenance",$AH2522=""),"CBM_NO_MEASUREMENT",""),IF(OR($X2522="",$X2522=0),"INVALID_PERIOD",""),IF(AND($AA2522&lt;&gt;"",$AB2522&lt;&gt;"",$AB2522&lt;$AA2522),"DATE_SEQUENCE_ERROR",""),IF(AND($AB2522&lt;&gt;"",$AB2522&gt;DATE(2030,12,31)),"DATE_OUTLIER",""),IF($C2522="","MISSING_QRCODE",""),IF($J2522="UNKNOWN","UNKNOWN_PM_TYPE",""),IF($L2522="UNKNOWN","UNKNOWN_STATUS",""))</f>
        <v>DATE_OUTLIER</v>
      </c>
      <c r="AQ2522" s="42" t="str">
        <f t="shared" si="199"/>
        <v>NO</v>
      </c>
    </row>
    <row r="2523" spans="1:43" x14ac:dyDescent="0.3">
      <c r="A2523" s="38">
        <f>IF('query (10)'!A2523="","",'query (10)'!A2523)</f>
        <v>2780</v>
      </c>
      <c r="B2523" s="38">
        <f>IF('query (10)'!B2523="","",'query (10)'!B2523)</f>
        <v>20727</v>
      </c>
      <c r="C2523" s="38" t="str">
        <f>TRIM(UPPER('query (10)'!M2523))</f>
        <v>GR-336</v>
      </c>
      <c r="D2523" s="38" t="str">
        <f>TRIM(UPPER(IFERROR(_xlfn.TEXTBEFORE('query (10)'!L2523,"("),'query (10)'!L2523)))</f>
        <v>INNER RING RACEWAY GRINDING MACHINE</v>
      </c>
      <c r="E2523" s="38" t="str">
        <f>IFERROR(TRIM(UPPER(_xlfn.TEXTBEFORE(_xlfn.TEXTAFTER('query (10)'!L2523,"("),")"))),"")</f>
        <v/>
      </c>
      <c r="F2523" s="38" t="str">
        <f>TRIM('query (10)'!K2523)</f>
        <v>KWD3</v>
      </c>
      <c r="G2523" s="38" t="str">
        <f>IF('query (10)'!J2523="","",'query (10)'!J2523)</f>
        <v>Hydraulic oil pump</v>
      </c>
      <c r="H2523" s="38" t="str">
        <f>TRIM(UPPER('query (10)'!J2523))</f>
        <v>HYDRAULIC OIL PUMP</v>
      </c>
      <c r="I2523" s="38" t="str">
        <f>IF('query (10)'!F2523="","",'query (10)'!F2523)</f>
        <v>Time-based Maintenance</v>
      </c>
      <c r="J2523" s="38" t="str">
        <f>IF('query (10)'!F2523="","",IFERROR(INDEX(Cleaning_Rules!$B$14:$B$17,MATCH(TRIM('query (10)'!F2523),Cleaning_Rules!$A$14:$A$17,0)),"UNKNOWN"))</f>
        <v>TBM</v>
      </c>
      <c r="K2523" s="38" t="str">
        <f>IF('query (10)'!G2523="","",'query (10)'!G2523)</f>
        <v>เสร็จสิ้น</v>
      </c>
      <c r="L2523" s="38" t="str">
        <f>IF('query (10)'!G2523="","MISSING",IFERROR(INDEX(Cleaning_Rules!$B$5:$B$10,MATCH(TRIM('query (10)'!G2523),Cleaning_Rules!$A$5:$A$10,0)),"UNKNOWN"))</f>
        <v>COMPLETED</v>
      </c>
      <c r="M2523" s="38" t="str">
        <f>IF('query (10)'!I2523="","",'query (10)'!I2523)</f>
        <v>Mechanical</v>
      </c>
      <c r="N2523" s="38" t="str">
        <f>IF('query (10)'!O2523="","",'query (10)'!O2523)</f>
        <v>Part Change</v>
      </c>
      <c r="O2523" s="38" t="str">
        <f>IF('query (10)'!P2523="","",'query (10)'!P2523)</f>
        <v>Medium</v>
      </c>
      <c r="P2523" s="38" t="str">
        <f>IF('query (10)'!N2523="","",'query (10)'!N2523)</f>
        <v>Cleaning hydraulic oil pump to PM 2-year Cycle
Check/ cleaning Filter hydraulic oil pump
( 2026 change Filter hydraulic oil pump)
model  : SFT-06-150W</v>
      </c>
      <c r="Q2523" s="38" t="str">
        <f>TRIM('query (10)'!N2523)</f>
        <v>Cleaning hydraulic oil pump to PM 2-year Cycle
Check/ cleaning Filter hydraulic oil pump
( 2026 change Filter hydraulic oil pump)
model : SFT-06-150W</v>
      </c>
      <c r="R2523" s="38" t="str">
        <f>TRIM(UPPER('query (10)'!R2523))</f>
        <v>FILTER</v>
      </c>
      <c r="S2523" s="38" t="str">
        <f>TRIM(UPPER('query (10)'!S2523))</f>
        <v>SFT-06 150W</v>
      </c>
      <c r="T2523" s="38" t="str">
        <f>IF('query (10)'!Q2523="","",TRIM(UPPER('query (10)'!Q2523)))</f>
        <v/>
      </c>
      <c r="U2523" s="38" t="str">
        <f>IF('query (10)'!T2523="","",'query (10)'!T2523)</f>
        <v/>
      </c>
      <c r="V2523" s="39" t="str">
        <f>IF('query (10)'!T2523="","",IFERROR(VALUE('query (10)'!T2523),""))</f>
        <v/>
      </c>
      <c r="W2523" s="40">
        <f>IF('query (10)'!U2523="","",'query (10)'!U2523)</f>
        <v>0</v>
      </c>
      <c r="X2523" s="39">
        <f>IF('query (10)'!V2523="","",'query (10)'!V2523)</f>
        <v>731</v>
      </c>
      <c r="Y2523" s="41">
        <f>IF('query (10)'!W2523="","",'query (10)'!W2523)</f>
        <v>46147</v>
      </c>
      <c r="Z2523" s="41" t="str">
        <f>IF('query (10)'!X2523="","",'query (10)'!X2523)</f>
        <v/>
      </c>
      <c r="AA2523" s="41">
        <f>IF('query (10)'!Y2523="","",'query (10)'!Y2523)</f>
        <v>46147</v>
      </c>
      <c r="AB2523" s="41">
        <f>IF('query (10)'!Z2523="","",'query (10)'!Z2523)</f>
        <v>46878</v>
      </c>
      <c r="AC2523" s="38" t="str">
        <f>IF(OR('query (10)'!AA2523="",COUNTIF(Cleaning_Rules!$A$21:$A$26,TRIM('query (10)'!AA2523))&gt;0),"",TRIM('query (10)'!AA2523))</f>
        <v/>
      </c>
      <c r="AD2523" s="38" t="str">
        <f>IF('query (10)'!AB2523="","",TRIM(IFERROR(_xlfn.TEXTBEFORE('query (10)'!AB2523,"("),'query (10)'!AB2523)))</f>
        <v/>
      </c>
      <c r="AE2523" s="38" t="str">
        <f>IFERROR(LOWER(TRIM(_xlfn.TEXTBEFORE(_xlfn.TEXTAFTER('query (10)'!AB2523,"("),")"))),"")</f>
        <v/>
      </c>
      <c r="AF2523" s="38" t="str">
        <f>IF('query (10)'!AD2523="","",TRIM('query (10)'!AD2523))</f>
        <v>คุณานนต์ ปารวัณวงศ์</v>
      </c>
      <c r="AG2523" s="38" t="str">
        <f>IF('query (10)'!AE2523="","",TRIM('query (10)'!AE2523))</f>
        <v>ภูชิต กุลเสรี</v>
      </c>
      <c r="AH2523" s="38" t="str">
        <f>IF('query (10)'!AF2523="","",IFERROR(VALUE('query (10)'!AF2523),""))</f>
        <v/>
      </c>
      <c r="AI2523" s="38" t="str">
        <f>IF('query (10)'!AG2523="","",TRIM('query (10)'!AG2523))</f>
        <v/>
      </c>
      <c r="AJ2523" s="38" t="str">
        <f>IF('query (10)'!AH2523="","",IFERROR(VALUE('query (10)'!AH2523),""))</f>
        <v/>
      </c>
      <c r="AK2523" s="38" t="str">
        <f>IF('query (10)'!AI2523="","",TRIM('query (10)'!AI2523))</f>
        <v/>
      </c>
      <c r="AL2523" s="42">
        <f t="shared" si="195"/>
        <v>2026</v>
      </c>
      <c r="AM2523" s="42" t="str">
        <f t="shared" si="196"/>
        <v>2026-05</v>
      </c>
      <c r="AN2523" s="42" t="str">
        <f t="shared" ca="1" si="197"/>
        <v/>
      </c>
      <c r="AO2523" s="42" t="str">
        <f t="shared" si="198"/>
        <v>GR-336 | INNER RING RACEWAY GRINDING MACHINE | KWD3 | HYDRAULIC OIL PUMP | Time-based Maintenance | Mechanical | Part Change | Medium | Cleaning hydraulic oil pump to PM 2-year Cycle
Check/ cleaning Filter hydraulic oil pump
( 2026 change Filter hydraulic oil pump)
model : SFT-06-150W | FILTER | SFT-06 150W | ภูชิต กุลเสรี</v>
      </c>
      <c r="AP2523" s="42" t="str">
        <f>_xlfn.TEXTJOIN("; ",TRUE,IF(COUNTA('query (10)'!A2523:AK2523)&lt;=6,"NEAR_EMPTY_ROW",""),IF($K2523="","MISSING_STATUS",""),IF(AND($K2523="เสร็จสิ้น",$Z2523=""),"DONE_NO_ACTUAL_DATE",""),IF(AND($I2523="Condition-based Maintenance",$AH2523=""),"CBM_NO_MEASUREMENT",""),IF(OR($X2523="",$X2523=0),"INVALID_PERIOD",""),IF(AND($AA2523&lt;&gt;"",$AB2523&lt;&gt;"",$AB2523&lt;$AA2523),"DATE_SEQUENCE_ERROR",""),IF(AND($AB2523&lt;&gt;"",$AB2523&gt;DATE(2030,12,31)),"DATE_OUTLIER",""),IF($C2523="","MISSING_QRCODE",""),IF($J2523="UNKNOWN","UNKNOWN_PM_TYPE",""),IF($L2523="UNKNOWN","UNKNOWN_STATUS",""))</f>
        <v>DONE_NO_ACTUAL_DATE</v>
      </c>
      <c r="AQ2523" s="42" t="str">
        <f t="shared" si="199"/>
        <v>NO</v>
      </c>
    </row>
    <row r="2524" spans="1:43" x14ac:dyDescent="0.3">
      <c r="A2524" s="38">
        <f>IF('query (10)'!A2524="","",'query (10)'!A2524)</f>
        <v>2781</v>
      </c>
      <c r="B2524" s="38">
        <f>IF('query (10)'!B2524="","",'query (10)'!B2524)</f>
        <v>20736</v>
      </c>
      <c r="C2524" s="38" t="str">
        <f>TRIM(UPPER('query (10)'!M2524))</f>
        <v>GR-339</v>
      </c>
      <c r="D2524" s="38" t="str">
        <f>TRIM(UPPER(IFERROR(_xlfn.TEXTBEFORE('query (10)'!L2524,"("),'query (10)'!L2524)))</f>
        <v>INNER RING RIB GRINDING MACHINE</v>
      </c>
      <c r="E2524" s="38" t="str">
        <f>IFERROR(TRIM(UPPER(_xlfn.TEXTBEFORE(_xlfn.TEXTAFTER('query (10)'!L2524,"("),")"))),"")</f>
        <v/>
      </c>
      <c r="F2524" s="38" t="str">
        <f>TRIM('query (10)'!K2524)</f>
        <v>KWD3</v>
      </c>
      <c r="G2524" s="38" t="str">
        <f>IF('query (10)'!J2524="","",'query (10)'!J2524)</f>
        <v>Hydraulic oil pump</v>
      </c>
      <c r="H2524" s="38" t="str">
        <f>TRIM(UPPER('query (10)'!J2524))</f>
        <v>HYDRAULIC OIL PUMP</v>
      </c>
      <c r="I2524" s="38" t="str">
        <f>IF('query (10)'!F2524="","",'query (10)'!F2524)</f>
        <v>Time-based Maintenance</v>
      </c>
      <c r="J2524" s="38" t="str">
        <f>IF('query (10)'!F2524="","",IFERROR(INDEX(Cleaning_Rules!$B$14:$B$17,MATCH(TRIM('query (10)'!F2524),Cleaning_Rules!$A$14:$A$17,0)),"UNKNOWN"))</f>
        <v>TBM</v>
      </c>
      <c r="K2524" s="38" t="str">
        <f>IF('query (10)'!G2524="","",'query (10)'!G2524)</f>
        <v>กำลังดำเนินการ</v>
      </c>
      <c r="L2524" s="38" t="str">
        <f>IF('query (10)'!G2524="","MISSING",IFERROR(INDEX(Cleaning_Rules!$B$5:$B$10,MATCH(TRIM('query (10)'!G2524),Cleaning_Rules!$A$5:$A$10,0)),"UNKNOWN"))</f>
        <v>IN_PROGRESS</v>
      </c>
      <c r="M2524" s="38" t="str">
        <f>IF('query (10)'!I2524="","",'query (10)'!I2524)</f>
        <v>Mechanical</v>
      </c>
      <c r="N2524" s="38" t="str">
        <f>IF('query (10)'!O2524="","",'query (10)'!O2524)</f>
        <v>Part Change</v>
      </c>
      <c r="O2524" s="38" t="str">
        <f>IF('query (10)'!P2524="","",'query (10)'!P2524)</f>
        <v>Medium</v>
      </c>
      <c r="P2524" s="38" t="str">
        <f>IF('query (10)'!N2524="","",'query (10)'!N2524)</f>
        <v>Cleaning hydraulic oil pump to PM 2-year Cycle
Check/ cleaning Filter hydraulic oil pump
( 2026 change Filter hydraulic oil pump)
model  : SFT-06-150W</v>
      </c>
      <c r="Q2524" s="38" t="str">
        <f>TRIM('query (10)'!N2524)</f>
        <v>Cleaning hydraulic oil pump to PM 2-year Cycle
Check/ cleaning Filter hydraulic oil pump
( 2026 change Filter hydraulic oil pump)
model : SFT-06-150W</v>
      </c>
      <c r="R2524" s="38" t="str">
        <f>TRIM(UPPER('query (10)'!R2524))</f>
        <v>FILTER</v>
      </c>
      <c r="S2524" s="38" t="str">
        <f>TRIM(UPPER('query (10)'!S2524))</f>
        <v>SFT-06 150W</v>
      </c>
      <c r="T2524" s="38" t="str">
        <f>IF('query (10)'!Q2524="","",TRIM(UPPER('query (10)'!Q2524)))</f>
        <v/>
      </c>
      <c r="U2524" s="38" t="str">
        <f>IF('query (10)'!T2524="","",'query (10)'!T2524)</f>
        <v/>
      </c>
      <c r="V2524" s="39" t="str">
        <f>IF('query (10)'!T2524="","",IFERROR(VALUE('query (10)'!T2524),""))</f>
        <v/>
      </c>
      <c r="W2524" s="40">
        <f>IF('query (10)'!U2524="","",'query (10)'!U2524)</f>
        <v>0</v>
      </c>
      <c r="X2524" s="39">
        <f>IF('query (10)'!V2524="","",'query (10)'!V2524)</f>
        <v>8766</v>
      </c>
      <c r="Y2524" s="41">
        <f>IF('query (10)'!W2524="","",'query (10)'!W2524)</f>
        <v>46147</v>
      </c>
      <c r="Z2524" s="41" t="str">
        <f>IF('query (10)'!X2524="","",'query (10)'!X2524)</f>
        <v/>
      </c>
      <c r="AA2524" s="41">
        <f>IF('query (10)'!Y2524="","",'query (10)'!Y2524)</f>
        <v>46147</v>
      </c>
      <c r="AB2524" s="41">
        <f>IF('query (10)'!Z2524="","",'query (10)'!Z2524)</f>
        <v>54913</v>
      </c>
      <c r="AC2524" s="38" t="str">
        <f>IF(OR('query (10)'!AA2524="",COUNTIF(Cleaning_Rules!$A$21:$A$26,TRIM('query (10)'!AA2524))&gt;0),"",TRIM('query (10)'!AA2524))</f>
        <v/>
      </c>
      <c r="AD2524" s="38" t="str">
        <f>IF('query (10)'!AB2524="","",TRIM(IFERROR(_xlfn.TEXTBEFORE('query (10)'!AB2524,"("),'query (10)'!AB2524)))</f>
        <v/>
      </c>
      <c r="AE2524" s="38" t="str">
        <f>IFERROR(LOWER(TRIM(_xlfn.TEXTBEFORE(_xlfn.TEXTAFTER('query (10)'!AB2524,"("),")"))),"")</f>
        <v/>
      </c>
      <c r="AF2524" s="38" t="str">
        <f>IF('query (10)'!AD2524="","",TRIM('query (10)'!AD2524))</f>
        <v>คุณานนต์ ปารวัณวงศ์</v>
      </c>
      <c r="AG2524" s="38" t="str">
        <f>IF('query (10)'!AE2524="","",TRIM('query (10)'!AE2524))</f>
        <v>ภูชิต กุลเสรี</v>
      </c>
      <c r="AH2524" s="38" t="str">
        <f>IF('query (10)'!AF2524="","",IFERROR(VALUE('query (10)'!AF2524),""))</f>
        <v/>
      </c>
      <c r="AI2524" s="38" t="str">
        <f>IF('query (10)'!AG2524="","",TRIM('query (10)'!AG2524))</f>
        <v/>
      </c>
      <c r="AJ2524" s="38" t="str">
        <f>IF('query (10)'!AH2524="","",IFERROR(VALUE('query (10)'!AH2524),""))</f>
        <v/>
      </c>
      <c r="AK2524" s="38" t="str">
        <f>IF('query (10)'!AI2524="","",TRIM('query (10)'!AI2524))</f>
        <v/>
      </c>
      <c r="AL2524" s="42">
        <f t="shared" si="195"/>
        <v>2026</v>
      </c>
      <c r="AM2524" s="42" t="str">
        <f t="shared" si="196"/>
        <v>2026-05</v>
      </c>
      <c r="AN2524" s="42" t="str">
        <f t="shared" ca="1" si="197"/>
        <v>ON_SCHEDULE</v>
      </c>
      <c r="AO2524" s="42" t="str">
        <f t="shared" si="198"/>
        <v>GR-339 | INNER RING RIB GRINDING MACHINE | KWD3 | HYDRAULIC OIL PUMP | Time-based Maintenance | Mechanical | Part Change | Medium | Cleaning hydraulic oil pump to PM 2-year Cycle
Check/ cleaning Filter hydraulic oil pump
( 2026 change Filter hydraulic oil pump)
model : SFT-06-150W | FILTER | SFT-06 150W | ภูชิต กุลเสรี</v>
      </c>
      <c r="AP2524" s="42" t="str">
        <f>_xlfn.TEXTJOIN("; ",TRUE,IF(COUNTA('query (10)'!A2524:AK2524)&lt;=6,"NEAR_EMPTY_ROW",""),IF($K2524="","MISSING_STATUS",""),IF(AND($K2524="เสร็จสิ้น",$Z2524=""),"DONE_NO_ACTUAL_DATE",""),IF(AND($I2524="Condition-based Maintenance",$AH2524=""),"CBM_NO_MEASUREMENT",""),IF(OR($X2524="",$X2524=0),"INVALID_PERIOD",""),IF(AND($AA2524&lt;&gt;"",$AB2524&lt;&gt;"",$AB2524&lt;$AA2524),"DATE_SEQUENCE_ERROR",""),IF(AND($AB2524&lt;&gt;"",$AB2524&gt;DATE(2030,12,31)),"DATE_OUTLIER",""),IF($C2524="","MISSING_QRCODE",""),IF($J2524="UNKNOWN","UNKNOWN_PM_TYPE",""),IF($L2524="UNKNOWN","UNKNOWN_STATUS",""))</f>
        <v>DATE_OUTLIER</v>
      </c>
      <c r="AQ2524" s="42" t="str">
        <f t="shared" si="199"/>
        <v>NO</v>
      </c>
    </row>
    <row r="2525" spans="1:43" x14ac:dyDescent="0.3">
      <c r="A2525" s="38">
        <f>IF('query (10)'!A2525="","",'query (10)'!A2525)</f>
        <v>2782</v>
      </c>
      <c r="B2525" s="38">
        <f>IF('query (10)'!B2525="","",'query (10)'!B2525)</f>
        <v>20734</v>
      </c>
      <c r="C2525" s="38" t="str">
        <f>TRIM(UPPER('query (10)'!M2525))</f>
        <v>GR-458</v>
      </c>
      <c r="D2525" s="38" t="str">
        <f>TRIM(UPPER(IFERROR(_xlfn.TEXTBEFORE('query (10)'!L2525,"("),'query (10)'!L2525)))</f>
        <v>INNER RING RACEWAY GRINDING MACHINE</v>
      </c>
      <c r="E2525" s="38" t="str">
        <f>IFERROR(TRIM(UPPER(_xlfn.TEXTBEFORE(_xlfn.TEXTAFTER('query (10)'!L2525,"("),")"))),"")</f>
        <v/>
      </c>
      <c r="F2525" s="38" t="str">
        <f>TRIM('query (10)'!K2525)</f>
        <v>KWD4</v>
      </c>
      <c r="G2525" s="38" t="str">
        <f>IF('query (10)'!J2525="","",'query (10)'!J2525)</f>
        <v>Hydraulic oil pump</v>
      </c>
      <c r="H2525" s="38" t="str">
        <f>TRIM(UPPER('query (10)'!J2525))</f>
        <v>HYDRAULIC OIL PUMP</v>
      </c>
      <c r="I2525" s="38" t="str">
        <f>IF('query (10)'!F2525="","",'query (10)'!F2525)</f>
        <v>Time-based Maintenance</v>
      </c>
      <c r="J2525" s="38" t="str">
        <f>IF('query (10)'!F2525="","",IFERROR(INDEX(Cleaning_Rules!$B$14:$B$17,MATCH(TRIM('query (10)'!F2525),Cleaning_Rules!$A$14:$A$17,0)),"UNKNOWN"))</f>
        <v>TBM</v>
      </c>
      <c r="K2525" s="38" t="str">
        <f>IF('query (10)'!G2525="","",'query (10)'!G2525)</f>
        <v>เสร็จสิ้น</v>
      </c>
      <c r="L2525" s="38" t="str">
        <f>IF('query (10)'!G2525="","MISSING",IFERROR(INDEX(Cleaning_Rules!$B$5:$B$10,MATCH(TRIM('query (10)'!G2525),Cleaning_Rules!$A$5:$A$10,0)),"UNKNOWN"))</f>
        <v>COMPLETED</v>
      </c>
      <c r="M2525" s="38" t="str">
        <f>IF('query (10)'!I2525="","",'query (10)'!I2525)</f>
        <v>Mechanical</v>
      </c>
      <c r="N2525" s="38" t="str">
        <f>IF('query (10)'!O2525="","",'query (10)'!O2525)</f>
        <v>Part Change</v>
      </c>
      <c r="O2525" s="38" t="str">
        <f>IF('query (10)'!P2525="","",'query (10)'!P2525)</f>
        <v>Medium</v>
      </c>
      <c r="P2525" s="38" t="str">
        <f>IF('query (10)'!N2525="","",'query (10)'!N2525)</f>
        <v>Cleaning hydraulic oil pump to PM 2-year Cycle
Check/ cleaning Filter hydraulic oil pump
( 2026 change Filter hydraulic oil pump)
model  : SFT-06-150W</v>
      </c>
      <c r="Q2525" s="38" t="str">
        <f>TRIM('query (10)'!N2525)</f>
        <v>Cleaning hydraulic oil pump to PM 2-year Cycle
Check/ cleaning Filter hydraulic oil pump
( 2026 change Filter hydraulic oil pump)
model : SFT-06-150W</v>
      </c>
      <c r="R2525" s="38" t="str">
        <f>TRIM(UPPER('query (10)'!R2525))</f>
        <v>FILTER</v>
      </c>
      <c r="S2525" s="38" t="str">
        <f>TRIM(UPPER('query (10)'!S2525))</f>
        <v>SFT-06 150W</v>
      </c>
      <c r="T2525" s="38" t="str">
        <f>IF('query (10)'!Q2525="","",TRIM(UPPER('query (10)'!Q2525)))</f>
        <v/>
      </c>
      <c r="U2525" s="38" t="str">
        <f>IF('query (10)'!T2525="","",'query (10)'!T2525)</f>
        <v/>
      </c>
      <c r="V2525" s="39" t="str">
        <f>IF('query (10)'!T2525="","",IFERROR(VALUE('query (10)'!T2525),""))</f>
        <v/>
      </c>
      <c r="W2525" s="40">
        <f>IF('query (10)'!U2525="","",'query (10)'!U2525)</f>
        <v>0</v>
      </c>
      <c r="X2525" s="39">
        <f>IF('query (10)'!V2525="","",'query (10)'!V2525)</f>
        <v>731</v>
      </c>
      <c r="Y2525" s="41">
        <f>IF('query (10)'!W2525="","",'query (10)'!W2525)</f>
        <v>46148</v>
      </c>
      <c r="Z2525" s="41" t="str">
        <f>IF('query (10)'!X2525="","",'query (10)'!X2525)</f>
        <v/>
      </c>
      <c r="AA2525" s="41">
        <f>IF('query (10)'!Y2525="","",'query (10)'!Y2525)</f>
        <v>46148</v>
      </c>
      <c r="AB2525" s="41">
        <f>IF('query (10)'!Z2525="","",'query (10)'!Z2525)</f>
        <v>46879</v>
      </c>
      <c r="AC2525" s="38" t="str">
        <f>IF(OR('query (10)'!AA2525="",COUNTIF(Cleaning_Rules!$A$21:$A$26,TRIM('query (10)'!AA2525))&gt;0),"",TRIM('query (10)'!AA2525))</f>
        <v/>
      </c>
      <c r="AD2525" s="38" t="str">
        <f>IF('query (10)'!AB2525="","",TRIM(IFERROR(_xlfn.TEXTBEFORE('query (10)'!AB2525,"("),'query (10)'!AB2525)))</f>
        <v/>
      </c>
      <c r="AE2525" s="38" t="str">
        <f>IFERROR(LOWER(TRIM(_xlfn.TEXTBEFORE(_xlfn.TEXTAFTER('query (10)'!AB2525,"("),")"))),"")</f>
        <v/>
      </c>
      <c r="AF2525" s="38" t="str">
        <f>IF('query (10)'!AD2525="","",TRIM('query (10)'!AD2525))</f>
        <v>คุณานนต์ ปารวัณวงศ์</v>
      </c>
      <c r="AG2525" s="38" t="str">
        <f>IF('query (10)'!AE2525="","",TRIM('query (10)'!AE2525))</f>
        <v>ภูชิต กุลเสรี</v>
      </c>
      <c r="AH2525" s="38" t="str">
        <f>IF('query (10)'!AF2525="","",IFERROR(VALUE('query (10)'!AF2525),""))</f>
        <v/>
      </c>
      <c r="AI2525" s="38" t="str">
        <f>IF('query (10)'!AG2525="","",TRIM('query (10)'!AG2525))</f>
        <v/>
      </c>
      <c r="AJ2525" s="38" t="str">
        <f>IF('query (10)'!AH2525="","",IFERROR(VALUE('query (10)'!AH2525),""))</f>
        <v/>
      </c>
      <c r="AK2525" s="38" t="str">
        <f>IF('query (10)'!AI2525="","",TRIM('query (10)'!AI2525))</f>
        <v/>
      </c>
      <c r="AL2525" s="42">
        <f t="shared" si="195"/>
        <v>2026</v>
      </c>
      <c r="AM2525" s="42" t="str">
        <f t="shared" si="196"/>
        <v>2026-05</v>
      </c>
      <c r="AN2525" s="42" t="str">
        <f t="shared" ca="1" si="197"/>
        <v/>
      </c>
      <c r="AO2525" s="42" t="str">
        <f t="shared" si="198"/>
        <v>GR-458 | INNER RING RACEWAY GRINDING MACHINE | KWD4 | HYDRAULIC OIL PUMP | Time-based Maintenance | Mechanical | Part Change | Medium | Cleaning hydraulic oil pump to PM 2-year Cycle
Check/ cleaning Filter hydraulic oil pump
( 2026 change Filter hydraulic oil pump)
model : SFT-06-150W | FILTER | SFT-06 150W | ภูชิต กุลเสรี</v>
      </c>
      <c r="AP2525" s="42" t="str">
        <f>_xlfn.TEXTJOIN("; ",TRUE,IF(COUNTA('query (10)'!A2525:AK2525)&lt;=6,"NEAR_EMPTY_ROW",""),IF($K2525="","MISSING_STATUS",""),IF(AND($K2525="เสร็จสิ้น",$Z2525=""),"DONE_NO_ACTUAL_DATE",""),IF(AND($I2525="Condition-based Maintenance",$AH2525=""),"CBM_NO_MEASUREMENT",""),IF(OR($X2525="",$X2525=0),"INVALID_PERIOD",""),IF(AND($AA2525&lt;&gt;"",$AB2525&lt;&gt;"",$AB2525&lt;$AA2525),"DATE_SEQUENCE_ERROR",""),IF(AND($AB2525&lt;&gt;"",$AB2525&gt;DATE(2030,12,31)),"DATE_OUTLIER",""),IF($C2525="","MISSING_QRCODE",""),IF($J2525="UNKNOWN","UNKNOWN_PM_TYPE",""),IF($L2525="UNKNOWN","UNKNOWN_STATUS",""))</f>
        <v>DONE_NO_ACTUAL_DATE</v>
      </c>
      <c r="AQ2525" s="42" t="str">
        <f t="shared" si="199"/>
        <v>NO</v>
      </c>
    </row>
    <row r="2526" spans="1:43" x14ac:dyDescent="0.3">
      <c r="A2526" s="38">
        <f>IF('query (10)'!A2526="","",'query (10)'!A2526)</f>
        <v>2783</v>
      </c>
      <c r="B2526" s="38">
        <f>IF('query (10)'!B2526="","",'query (10)'!B2526)</f>
        <v>20735</v>
      </c>
      <c r="C2526" s="38" t="str">
        <f>TRIM(UPPER('query (10)'!M2526))</f>
        <v>GR-461</v>
      </c>
      <c r="D2526" s="38" t="str">
        <f>TRIM(UPPER(IFERROR(_xlfn.TEXTBEFORE('query (10)'!L2526,"("),'query (10)'!L2526)))</f>
        <v>INNER RING RIB GRINDING MACHINE</v>
      </c>
      <c r="E2526" s="38" t="str">
        <f>IFERROR(TRIM(UPPER(_xlfn.TEXTBEFORE(_xlfn.TEXTAFTER('query (10)'!L2526,"("),")"))),"")</f>
        <v/>
      </c>
      <c r="F2526" s="38" t="str">
        <f>TRIM('query (10)'!K2526)</f>
        <v>KWD4</v>
      </c>
      <c r="G2526" s="38" t="str">
        <f>IF('query (10)'!J2526="","",'query (10)'!J2526)</f>
        <v>Hydraulic oil pump</v>
      </c>
      <c r="H2526" s="38" t="str">
        <f>TRIM(UPPER('query (10)'!J2526))</f>
        <v>HYDRAULIC OIL PUMP</v>
      </c>
      <c r="I2526" s="38" t="str">
        <f>IF('query (10)'!F2526="","",'query (10)'!F2526)</f>
        <v>Time-based Maintenance</v>
      </c>
      <c r="J2526" s="38" t="str">
        <f>IF('query (10)'!F2526="","",IFERROR(INDEX(Cleaning_Rules!$B$14:$B$17,MATCH(TRIM('query (10)'!F2526),Cleaning_Rules!$A$14:$A$17,0)),"UNKNOWN"))</f>
        <v>TBM</v>
      </c>
      <c r="K2526" s="38" t="str">
        <f>IF('query (10)'!G2526="","",'query (10)'!G2526)</f>
        <v>เสร็จสิ้น</v>
      </c>
      <c r="L2526" s="38" t="str">
        <f>IF('query (10)'!G2526="","MISSING",IFERROR(INDEX(Cleaning_Rules!$B$5:$B$10,MATCH(TRIM('query (10)'!G2526),Cleaning_Rules!$A$5:$A$10,0)),"UNKNOWN"))</f>
        <v>COMPLETED</v>
      </c>
      <c r="M2526" s="38" t="str">
        <f>IF('query (10)'!I2526="","",'query (10)'!I2526)</f>
        <v>Mechanical</v>
      </c>
      <c r="N2526" s="38" t="str">
        <f>IF('query (10)'!O2526="","",'query (10)'!O2526)</f>
        <v>Part Change</v>
      </c>
      <c r="O2526" s="38" t="str">
        <f>IF('query (10)'!P2526="","",'query (10)'!P2526)</f>
        <v>Medium</v>
      </c>
      <c r="P2526" s="38" t="str">
        <f>IF('query (10)'!N2526="","",'query (10)'!N2526)</f>
        <v>Cleaning hydraulic oil pump to PM 2-year Cycle
Check/ cleaning Filter hydraulic oil pump
( 2026 change Filter hydraulic oil pump)
model  : SFT-06-150W</v>
      </c>
      <c r="Q2526" s="38" t="str">
        <f>TRIM('query (10)'!N2526)</f>
        <v>Cleaning hydraulic oil pump to PM 2-year Cycle
Check/ cleaning Filter hydraulic oil pump
( 2026 change Filter hydraulic oil pump)
model : SFT-06-150W</v>
      </c>
      <c r="R2526" s="38" t="str">
        <f>TRIM(UPPER('query (10)'!R2526))</f>
        <v>FILTER</v>
      </c>
      <c r="S2526" s="38" t="str">
        <f>TRIM(UPPER('query (10)'!S2526))</f>
        <v>SFT-06 150W</v>
      </c>
      <c r="T2526" s="38" t="str">
        <f>IF('query (10)'!Q2526="","",TRIM(UPPER('query (10)'!Q2526)))</f>
        <v/>
      </c>
      <c r="U2526" s="38" t="str">
        <f>IF('query (10)'!T2526="","",'query (10)'!T2526)</f>
        <v/>
      </c>
      <c r="V2526" s="39" t="str">
        <f>IF('query (10)'!T2526="","",IFERROR(VALUE('query (10)'!T2526),""))</f>
        <v/>
      </c>
      <c r="W2526" s="40">
        <f>IF('query (10)'!U2526="","",'query (10)'!U2526)</f>
        <v>0</v>
      </c>
      <c r="X2526" s="39">
        <f>IF('query (10)'!V2526="","",'query (10)'!V2526)</f>
        <v>8766</v>
      </c>
      <c r="Y2526" s="41">
        <f>IF('query (10)'!W2526="","",'query (10)'!W2526)</f>
        <v>46148</v>
      </c>
      <c r="Z2526" s="41" t="str">
        <f>IF('query (10)'!X2526="","",'query (10)'!X2526)</f>
        <v/>
      </c>
      <c r="AA2526" s="41">
        <f>IF('query (10)'!Y2526="","",'query (10)'!Y2526)</f>
        <v>46148</v>
      </c>
      <c r="AB2526" s="41">
        <f>IF('query (10)'!Z2526="","",'query (10)'!Z2526)</f>
        <v>54914</v>
      </c>
      <c r="AC2526" s="38" t="str">
        <f>IF(OR('query (10)'!AA2526="",COUNTIF(Cleaning_Rules!$A$21:$A$26,TRIM('query (10)'!AA2526))&gt;0),"",TRIM('query (10)'!AA2526))</f>
        <v/>
      </c>
      <c r="AD2526" s="38" t="str">
        <f>IF('query (10)'!AB2526="","",TRIM(IFERROR(_xlfn.TEXTBEFORE('query (10)'!AB2526,"("),'query (10)'!AB2526)))</f>
        <v/>
      </c>
      <c r="AE2526" s="38" t="str">
        <f>IFERROR(LOWER(TRIM(_xlfn.TEXTBEFORE(_xlfn.TEXTAFTER('query (10)'!AB2526,"("),")"))),"")</f>
        <v/>
      </c>
      <c r="AF2526" s="38" t="str">
        <f>IF('query (10)'!AD2526="","",TRIM('query (10)'!AD2526))</f>
        <v>คุณานนต์ ปารวัณวงศ์</v>
      </c>
      <c r="AG2526" s="38" t="str">
        <f>IF('query (10)'!AE2526="","",TRIM('query (10)'!AE2526))</f>
        <v>ภูชิต กุลเสรี</v>
      </c>
      <c r="AH2526" s="38" t="str">
        <f>IF('query (10)'!AF2526="","",IFERROR(VALUE('query (10)'!AF2526),""))</f>
        <v/>
      </c>
      <c r="AI2526" s="38" t="str">
        <f>IF('query (10)'!AG2526="","",TRIM('query (10)'!AG2526))</f>
        <v/>
      </c>
      <c r="AJ2526" s="38" t="str">
        <f>IF('query (10)'!AH2526="","",IFERROR(VALUE('query (10)'!AH2526),""))</f>
        <v/>
      </c>
      <c r="AK2526" s="38" t="str">
        <f>IF('query (10)'!AI2526="","",TRIM('query (10)'!AI2526))</f>
        <v/>
      </c>
      <c r="AL2526" s="42">
        <f t="shared" si="195"/>
        <v>2026</v>
      </c>
      <c r="AM2526" s="42" t="str">
        <f t="shared" si="196"/>
        <v>2026-05</v>
      </c>
      <c r="AN2526" s="42" t="str">
        <f t="shared" ca="1" si="197"/>
        <v/>
      </c>
      <c r="AO2526" s="42" t="str">
        <f t="shared" si="198"/>
        <v>GR-461 | INNER RING RIB GRINDING MACHINE | KWD4 | HYDRAULIC OIL PUMP | Time-based Maintenance | Mechanical | Part Change | Medium | Cleaning hydraulic oil pump to PM 2-year Cycle
Check/ cleaning Filter hydraulic oil pump
( 2026 change Filter hydraulic oil pump)
model : SFT-06-150W | FILTER | SFT-06 150W | ภูชิต กุลเสรี</v>
      </c>
      <c r="AP2526" s="42" t="str">
        <f>_xlfn.TEXTJOIN("; ",TRUE,IF(COUNTA('query (10)'!A2526:AK2526)&lt;=6,"NEAR_EMPTY_ROW",""),IF($K2526="","MISSING_STATUS",""),IF(AND($K2526="เสร็จสิ้น",$Z2526=""),"DONE_NO_ACTUAL_DATE",""),IF(AND($I2526="Condition-based Maintenance",$AH2526=""),"CBM_NO_MEASUREMENT",""),IF(OR($X2526="",$X2526=0),"INVALID_PERIOD",""),IF(AND($AA2526&lt;&gt;"",$AB2526&lt;&gt;"",$AB2526&lt;$AA2526),"DATE_SEQUENCE_ERROR",""),IF(AND($AB2526&lt;&gt;"",$AB2526&gt;DATE(2030,12,31)),"DATE_OUTLIER",""),IF($C2526="","MISSING_QRCODE",""),IF($J2526="UNKNOWN","UNKNOWN_PM_TYPE",""),IF($L2526="UNKNOWN","UNKNOWN_STATUS",""))</f>
        <v>DONE_NO_ACTUAL_DATE; DATE_OUTLIER</v>
      </c>
      <c r="AQ2526" s="42" t="str">
        <f t="shared" si="199"/>
        <v>NO</v>
      </c>
    </row>
    <row r="2527" spans="1:43" x14ac:dyDescent="0.3">
      <c r="A2527" s="38">
        <f>IF('query (10)'!A2527="","",'query (10)'!A2527)</f>
        <v>2784</v>
      </c>
      <c r="B2527" s="38">
        <f>IF('query (10)'!B2527="","",'query (10)'!B2527)</f>
        <v>20746</v>
      </c>
      <c r="C2527" s="38" t="str">
        <f>TRIM(UPPER('query (10)'!M2527))</f>
        <v>GR-575</v>
      </c>
      <c r="D2527" s="38" t="str">
        <f>TRIM(UPPER(IFERROR(_xlfn.TEXTBEFORE('query (10)'!L2527,"("),'query (10)'!L2527)))</f>
        <v>INNER RING RACEWAY GRINDING MACHINE</v>
      </c>
      <c r="E2527" s="38" t="str">
        <f>IFERROR(TRIM(UPPER(_xlfn.TEXTBEFORE(_xlfn.TEXTAFTER('query (10)'!L2527,"("),")"))),"")</f>
        <v/>
      </c>
      <c r="F2527" s="38" t="str">
        <f>TRIM('query (10)'!K2527)</f>
        <v>KWD5</v>
      </c>
      <c r="G2527" s="38" t="str">
        <f>IF('query (10)'!J2527="","",'query (10)'!J2527)</f>
        <v>Hydraulic oil pump</v>
      </c>
      <c r="H2527" s="38" t="str">
        <f>TRIM(UPPER('query (10)'!J2527))</f>
        <v>HYDRAULIC OIL PUMP</v>
      </c>
      <c r="I2527" s="38" t="str">
        <f>IF('query (10)'!F2527="","",'query (10)'!F2527)</f>
        <v>Time-based Maintenance</v>
      </c>
      <c r="J2527" s="38" t="str">
        <f>IF('query (10)'!F2527="","",IFERROR(INDEX(Cleaning_Rules!$B$14:$B$17,MATCH(TRIM('query (10)'!F2527),Cleaning_Rules!$A$14:$A$17,0)),"UNKNOWN"))</f>
        <v>TBM</v>
      </c>
      <c r="K2527" s="38" t="str">
        <f>IF('query (10)'!G2527="","",'query (10)'!G2527)</f>
        <v>เสร็จสิ้น</v>
      </c>
      <c r="L2527" s="38" t="str">
        <f>IF('query (10)'!G2527="","MISSING",IFERROR(INDEX(Cleaning_Rules!$B$5:$B$10,MATCH(TRIM('query (10)'!G2527),Cleaning_Rules!$A$5:$A$10,0)),"UNKNOWN"))</f>
        <v>COMPLETED</v>
      </c>
      <c r="M2527" s="38" t="str">
        <f>IF('query (10)'!I2527="","",'query (10)'!I2527)</f>
        <v>Mechanical</v>
      </c>
      <c r="N2527" s="38" t="str">
        <f>IF('query (10)'!O2527="","",'query (10)'!O2527)</f>
        <v>Part Change</v>
      </c>
      <c r="O2527" s="38" t="str">
        <f>IF('query (10)'!P2527="","",'query (10)'!P2527)</f>
        <v>Medium</v>
      </c>
      <c r="P2527" s="38" t="str">
        <f>IF('query (10)'!N2527="","",'query (10)'!N2527)</f>
        <v>Cleaning hydraulic oil pump to PM 2-year Cycle
Check/ cleaning Filter hydraulic oil pump
( 2026 change Filter hydraulic oil pump)
model  : SFT-06-150W</v>
      </c>
      <c r="Q2527" s="38" t="str">
        <f>TRIM('query (10)'!N2527)</f>
        <v>Cleaning hydraulic oil pump to PM 2-year Cycle
Check/ cleaning Filter hydraulic oil pump
( 2026 change Filter hydraulic oil pump)
model : SFT-06-150W</v>
      </c>
      <c r="R2527" s="38" t="str">
        <f>TRIM(UPPER('query (10)'!R2527))</f>
        <v>FILTER</v>
      </c>
      <c r="S2527" s="38" t="str">
        <f>TRIM(UPPER('query (10)'!S2527))</f>
        <v>SFT-06 150W</v>
      </c>
      <c r="T2527" s="38" t="str">
        <f>IF('query (10)'!Q2527="","",TRIM(UPPER('query (10)'!Q2527)))</f>
        <v/>
      </c>
      <c r="U2527" s="38" t="str">
        <f>IF('query (10)'!T2527="","",'query (10)'!T2527)</f>
        <v/>
      </c>
      <c r="V2527" s="39" t="str">
        <f>IF('query (10)'!T2527="","",IFERROR(VALUE('query (10)'!T2527),""))</f>
        <v/>
      </c>
      <c r="W2527" s="40">
        <f>IF('query (10)'!U2527="","",'query (10)'!U2527)</f>
        <v>0</v>
      </c>
      <c r="X2527" s="39">
        <f>IF('query (10)'!V2527="","",'query (10)'!V2527)</f>
        <v>731</v>
      </c>
      <c r="Y2527" s="41">
        <f>IF('query (10)'!W2527="","",'query (10)'!W2527)</f>
        <v>46149</v>
      </c>
      <c r="Z2527" s="41">
        <f>IF('query (10)'!X2527="","",'query (10)'!X2527)</f>
        <v>46154</v>
      </c>
      <c r="AA2527" s="41">
        <f>IF('query (10)'!Y2527="","",'query (10)'!Y2527)</f>
        <v>46154</v>
      </c>
      <c r="AB2527" s="41">
        <f>IF('query (10)'!Z2527="","",'query (10)'!Z2527)</f>
        <v>46885</v>
      </c>
      <c r="AC2527" s="38" t="str">
        <f>IF(OR('query (10)'!AA2527="",COUNTIF(Cleaning_Rules!$A$21:$A$26,TRIM('query (10)'!AA2527))&gt;0),"",TRIM('query (10)'!AA2527))</f>
        <v/>
      </c>
      <c r="AD2527" s="38" t="str">
        <f>IF('query (10)'!AB2527="","",TRIM(IFERROR(_xlfn.TEXTBEFORE('query (10)'!AB2527,"("),'query (10)'!AB2527)))</f>
        <v>เริ่มซ่อมงาน PM แล้ว รับผิดชอบโดย KUNANON PARAWANWONG</v>
      </c>
      <c r="AE2527" s="38" t="str">
        <f>IFERROR(LOWER(TRIM(_xlfn.TEXTBEFORE(_xlfn.TEXTAFTER('query (10)'!AB2527,"("),")"))),"")</f>
        <v>parawanwong-k-3161@nsk.com</v>
      </c>
      <c r="AF2527" s="38" t="str">
        <f>IF('query (10)'!AD2527="","",TRIM('query (10)'!AD2527))</f>
        <v>คุณานนต์ ปารวัณวงศ์</v>
      </c>
      <c r="AG2527" s="38" t="str">
        <f>IF('query (10)'!AE2527="","",TRIM('query (10)'!AE2527))</f>
        <v>คุณานนต์ ปารวัณวงศ์</v>
      </c>
      <c r="AH2527" s="38" t="str">
        <f>IF('query (10)'!AF2527="","",IFERROR(VALUE('query (10)'!AF2527),""))</f>
        <v/>
      </c>
      <c r="AI2527" s="38" t="str">
        <f>IF('query (10)'!AG2527="","",TRIM('query (10)'!AG2527))</f>
        <v/>
      </c>
      <c r="AJ2527" s="38" t="str">
        <f>IF('query (10)'!AH2527="","",IFERROR(VALUE('query (10)'!AH2527),""))</f>
        <v/>
      </c>
      <c r="AK2527" s="38" t="str">
        <f>IF('query (10)'!AI2527="","",TRIM('query (10)'!AI2527))</f>
        <v/>
      </c>
      <c r="AL2527" s="42">
        <f t="shared" si="195"/>
        <v>2026</v>
      </c>
      <c r="AM2527" s="42" t="str">
        <f t="shared" si="196"/>
        <v>2026-05</v>
      </c>
      <c r="AN2527" s="42" t="str">
        <f t="shared" ca="1" si="197"/>
        <v/>
      </c>
      <c r="AO2527" s="42" t="str">
        <f t="shared" si="198"/>
        <v>GR-575 | INNER RING RACEWAY GRINDING MACHINE | KWD5 | HYDRAULIC OIL PUMP | Time-based Maintenance | Mechanical | Part Change | Medium | Cleaning hydraulic oil pump to PM 2-year Cycle
Check/ cleaning Filter hydraulic oil pump
( 2026 change Filter hydraulic oil pump)
model : SFT-06-150W | FILTER | SFT-06 150W | เริ่มซ่อมงาน PM แล้ว รับผิดชอบโดย KUNANON PARAWANWONG | คุณานนต์ ปารวัณวงศ์</v>
      </c>
      <c r="AP2527" s="42" t="str">
        <f>_xlfn.TEXTJOIN("; ",TRUE,IF(COUNTA('query (10)'!A2527:AK2527)&lt;=6,"NEAR_EMPTY_ROW",""),IF($K2527="","MISSING_STATUS",""),IF(AND($K2527="เสร็จสิ้น",$Z2527=""),"DONE_NO_ACTUAL_DATE",""),IF(AND($I2527="Condition-based Maintenance",$AH2527=""),"CBM_NO_MEASUREMENT",""),IF(OR($X2527="",$X2527=0),"INVALID_PERIOD",""),IF(AND($AA2527&lt;&gt;"",$AB2527&lt;&gt;"",$AB2527&lt;$AA2527),"DATE_SEQUENCE_ERROR",""),IF(AND($AB2527&lt;&gt;"",$AB2527&gt;DATE(2030,12,31)),"DATE_OUTLIER",""),IF($C2527="","MISSING_QRCODE",""),IF($J2527="UNKNOWN","UNKNOWN_PM_TYPE",""),IF($L2527="UNKNOWN","UNKNOWN_STATUS",""))</f>
        <v/>
      </c>
      <c r="AQ2527" s="42" t="str">
        <f t="shared" si="199"/>
        <v>NO</v>
      </c>
    </row>
    <row r="2528" spans="1:43" x14ac:dyDescent="0.3">
      <c r="A2528" s="38">
        <f>IF('query (10)'!A2528="","",'query (10)'!A2528)</f>
        <v>2785</v>
      </c>
      <c r="B2528" s="38">
        <f>IF('query (10)'!B2528="","",'query (10)'!B2528)</f>
        <v>20747</v>
      </c>
      <c r="C2528" s="38" t="str">
        <f>TRIM(UPPER('query (10)'!M2528))</f>
        <v>GR-578</v>
      </c>
      <c r="D2528" s="38" t="str">
        <f>TRIM(UPPER(IFERROR(_xlfn.TEXTBEFORE('query (10)'!L2528,"("),'query (10)'!L2528)))</f>
        <v>INNER RING RIB GRINDING MACHINE</v>
      </c>
      <c r="E2528" s="38" t="str">
        <f>IFERROR(TRIM(UPPER(_xlfn.TEXTBEFORE(_xlfn.TEXTAFTER('query (10)'!L2528,"("),")"))),"")</f>
        <v/>
      </c>
      <c r="F2528" s="38" t="str">
        <f>TRIM('query (10)'!K2528)</f>
        <v>KWD5</v>
      </c>
      <c r="G2528" s="38" t="str">
        <f>IF('query (10)'!J2528="","",'query (10)'!J2528)</f>
        <v>Hydraulic oil pump</v>
      </c>
      <c r="H2528" s="38" t="str">
        <f>TRIM(UPPER('query (10)'!J2528))</f>
        <v>HYDRAULIC OIL PUMP</v>
      </c>
      <c r="I2528" s="38" t="str">
        <f>IF('query (10)'!F2528="","",'query (10)'!F2528)</f>
        <v>Time-based Maintenance</v>
      </c>
      <c r="J2528" s="38" t="str">
        <f>IF('query (10)'!F2528="","",IFERROR(INDEX(Cleaning_Rules!$B$14:$B$17,MATCH(TRIM('query (10)'!F2528),Cleaning_Rules!$A$14:$A$17,0)),"UNKNOWN"))</f>
        <v>TBM</v>
      </c>
      <c r="K2528" s="38" t="str">
        <f>IF('query (10)'!G2528="","",'query (10)'!G2528)</f>
        <v>เสร็จสิ้น</v>
      </c>
      <c r="L2528" s="38" t="str">
        <f>IF('query (10)'!G2528="","MISSING",IFERROR(INDEX(Cleaning_Rules!$B$5:$B$10,MATCH(TRIM('query (10)'!G2528),Cleaning_Rules!$A$5:$A$10,0)),"UNKNOWN"))</f>
        <v>COMPLETED</v>
      </c>
      <c r="M2528" s="38" t="str">
        <f>IF('query (10)'!I2528="","",'query (10)'!I2528)</f>
        <v>Mechanical</v>
      </c>
      <c r="N2528" s="38" t="str">
        <f>IF('query (10)'!O2528="","",'query (10)'!O2528)</f>
        <v>Part Change</v>
      </c>
      <c r="O2528" s="38" t="str">
        <f>IF('query (10)'!P2528="","",'query (10)'!P2528)</f>
        <v>Medium</v>
      </c>
      <c r="P2528" s="38" t="str">
        <f>IF('query (10)'!N2528="","",'query (10)'!N2528)</f>
        <v>Cleaning hydraulic oil pump to PM 2-year Cycle
Check/ cleaning Filter hydraulic oil pump
( 2026 change Filter hydraulic oil pump)
model  : SFT-06-150W</v>
      </c>
      <c r="Q2528" s="38" t="str">
        <f>TRIM('query (10)'!N2528)</f>
        <v>Cleaning hydraulic oil pump to PM 2-year Cycle
Check/ cleaning Filter hydraulic oil pump
( 2026 change Filter hydraulic oil pump)
model : SFT-06-150W</v>
      </c>
      <c r="R2528" s="38" t="str">
        <f>TRIM(UPPER('query (10)'!R2528))</f>
        <v>FILTER</v>
      </c>
      <c r="S2528" s="38" t="str">
        <f>TRIM(UPPER('query (10)'!S2528))</f>
        <v>SFT-06 150W</v>
      </c>
      <c r="T2528" s="38" t="str">
        <f>IF('query (10)'!Q2528="","",TRIM(UPPER('query (10)'!Q2528)))</f>
        <v/>
      </c>
      <c r="U2528" s="38" t="str">
        <f>IF('query (10)'!T2528="","",'query (10)'!T2528)</f>
        <v/>
      </c>
      <c r="V2528" s="39" t="str">
        <f>IF('query (10)'!T2528="","",IFERROR(VALUE('query (10)'!T2528),""))</f>
        <v/>
      </c>
      <c r="W2528" s="40">
        <f>IF('query (10)'!U2528="","",'query (10)'!U2528)</f>
        <v>0</v>
      </c>
      <c r="X2528" s="39">
        <f>IF('query (10)'!V2528="","",'query (10)'!V2528)</f>
        <v>8766</v>
      </c>
      <c r="Y2528" s="41">
        <f>IF('query (10)'!W2528="","",'query (10)'!W2528)</f>
        <v>46149</v>
      </c>
      <c r="Z2528" s="41">
        <f>IF('query (10)'!X2528="","",'query (10)'!X2528)</f>
        <v>46183</v>
      </c>
      <c r="AA2528" s="41">
        <f>IF('query (10)'!Y2528="","",'query (10)'!Y2528)</f>
        <v>46183</v>
      </c>
      <c r="AB2528" s="41">
        <f>IF('query (10)'!Z2528="","",'query (10)'!Z2528)</f>
        <v>54949</v>
      </c>
      <c r="AC2528" s="38" t="str">
        <f>IF(OR('query (10)'!AA2528="",COUNTIF(Cleaning_Rules!$A$21:$A$26,TRIM('query (10)'!AA2528))&gt;0),"",TRIM('query (10)'!AA2528))</f>
        <v/>
      </c>
      <c r="AD2528" s="38" t="str">
        <f>IF('query (10)'!AB2528="","",TRIM(IFERROR(_xlfn.TEXTBEFORE('query (10)'!AB2528,"("),'query (10)'!AB2528)))</f>
        <v>เริ่มซ่อมงาน PM แล้ว รับผิดชอบโดย CHETSADA PHIWBANG</v>
      </c>
      <c r="AE2528" s="38" t="str">
        <f>IFERROR(LOWER(TRIM(_xlfn.TEXTBEFORE(_xlfn.TEXTAFTER('query (10)'!AB2528,"("),")"))),"")</f>
        <v>chetsada@nsk.com</v>
      </c>
      <c r="AF2528" s="38" t="str">
        <f>IF('query (10)'!AD2528="","",TRIM('query (10)'!AD2528))</f>
        <v>คุณานนต์ ปารวัณวงศ์</v>
      </c>
      <c r="AG2528" s="38" t="str">
        <f>IF('query (10)'!AE2528="","",TRIM('query (10)'!AE2528))</f>
        <v>เจษฎา ผิวบาง</v>
      </c>
      <c r="AH2528" s="38" t="str">
        <f>IF('query (10)'!AF2528="","",IFERROR(VALUE('query (10)'!AF2528),""))</f>
        <v/>
      </c>
      <c r="AI2528" s="38" t="str">
        <f>IF('query (10)'!AG2528="","",TRIM('query (10)'!AG2528))</f>
        <v/>
      </c>
      <c r="AJ2528" s="38" t="str">
        <f>IF('query (10)'!AH2528="","",IFERROR(VALUE('query (10)'!AH2528),""))</f>
        <v/>
      </c>
      <c r="AK2528" s="38" t="str">
        <f>IF('query (10)'!AI2528="","",TRIM('query (10)'!AI2528))</f>
        <v/>
      </c>
      <c r="AL2528" s="42">
        <f t="shared" si="195"/>
        <v>2026</v>
      </c>
      <c r="AM2528" s="42" t="str">
        <f t="shared" si="196"/>
        <v>2026-05</v>
      </c>
      <c r="AN2528" s="42" t="str">
        <f t="shared" ca="1" si="197"/>
        <v/>
      </c>
      <c r="AO2528" s="42" t="str">
        <f t="shared" si="198"/>
        <v>GR-578 | INNER RING RIB GRINDING MACHINE | KWD5 | HYDRAULIC OIL PUMP | Time-based Maintenance | Mechanical | Part Change | Medium | Cleaning hydraulic oil pump to PM 2-year Cycle
Check/ cleaning Filter hydraulic oil pump
( 2026 change Filter hydraulic oil pump)
model : SFT-06-150W | FILTER | SFT-06 150W | เริ่มซ่อมงาน PM แล้ว รับผิดชอบโดย CHETSADA PHIWBANG | เจษฎา ผิวบาง</v>
      </c>
      <c r="AP2528" s="42" t="str">
        <f>_xlfn.TEXTJOIN("; ",TRUE,IF(COUNTA('query (10)'!A2528:AK2528)&lt;=6,"NEAR_EMPTY_ROW",""),IF($K2528="","MISSING_STATUS",""),IF(AND($K2528="เสร็จสิ้น",$Z2528=""),"DONE_NO_ACTUAL_DATE",""),IF(AND($I2528="Condition-based Maintenance",$AH2528=""),"CBM_NO_MEASUREMENT",""),IF(OR($X2528="",$X2528=0),"INVALID_PERIOD",""),IF(AND($AA2528&lt;&gt;"",$AB2528&lt;&gt;"",$AB2528&lt;$AA2528),"DATE_SEQUENCE_ERROR",""),IF(AND($AB2528&lt;&gt;"",$AB2528&gt;DATE(2030,12,31)),"DATE_OUTLIER",""),IF($C2528="","MISSING_QRCODE",""),IF($J2528="UNKNOWN","UNKNOWN_PM_TYPE",""),IF($L2528="UNKNOWN","UNKNOWN_STATUS",""))</f>
        <v>DATE_OUTLIER</v>
      </c>
      <c r="AQ2528" s="42" t="str">
        <f t="shared" si="199"/>
        <v>NO</v>
      </c>
    </row>
    <row r="2529" spans="1:43" x14ac:dyDescent="0.3">
      <c r="A2529" s="38">
        <f>IF('query (10)'!A2529="","",'query (10)'!A2529)</f>
        <v>2786</v>
      </c>
      <c r="B2529" s="38">
        <f>IF('query (10)'!B2529="","",'query (10)'!B2529)</f>
        <v>20755</v>
      </c>
      <c r="C2529" s="38" t="str">
        <f>TRIM(UPPER('query (10)'!M2529))</f>
        <v>GR-689</v>
      </c>
      <c r="D2529" s="38" t="str">
        <f>TRIM(UPPER(IFERROR(_xlfn.TEXTBEFORE('query (10)'!L2529,"("),'query (10)'!L2529)))</f>
        <v>INNER RING RACEWAY GRINDING MACHINE</v>
      </c>
      <c r="E2529" s="38" t="str">
        <f>IFERROR(TRIM(UPPER(_xlfn.TEXTBEFORE(_xlfn.TEXTAFTER('query (10)'!L2529,"("),")"))),"")</f>
        <v/>
      </c>
      <c r="F2529" s="38" t="str">
        <f>TRIM('query (10)'!K2529)</f>
        <v>KWD6</v>
      </c>
      <c r="G2529" s="38" t="str">
        <f>IF('query (10)'!J2529="","",'query (10)'!J2529)</f>
        <v>Hydraulic oil pump</v>
      </c>
      <c r="H2529" s="38" t="str">
        <f>TRIM(UPPER('query (10)'!J2529))</f>
        <v>HYDRAULIC OIL PUMP</v>
      </c>
      <c r="I2529" s="38" t="str">
        <f>IF('query (10)'!F2529="","",'query (10)'!F2529)</f>
        <v>Time-based Maintenance</v>
      </c>
      <c r="J2529" s="38" t="str">
        <f>IF('query (10)'!F2529="","",IFERROR(INDEX(Cleaning_Rules!$B$14:$B$17,MATCH(TRIM('query (10)'!F2529),Cleaning_Rules!$A$14:$A$17,0)),"UNKNOWN"))</f>
        <v>TBM</v>
      </c>
      <c r="K2529" s="38" t="str">
        <f>IF('query (10)'!G2529="","",'query (10)'!G2529)</f>
        <v>เสร็จสิ้น</v>
      </c>
      <c r="L2529" s="38" t="str">
        <f>IF('query (10)'!G2529="","MISSING",IFERROR(INDEX(Cleaning_Rules!$B$5:$B$10,MATCH(TRIM('query (10)'!G2529),Cleaning_Rules!$A$5:$A$10,0)),"UNKNOWN"))</f>
        <v>COMPLETED</v>
      </c>
      <c r="M2529" s="38" t="str">
        <f>IF('query (10)'!I2529="","",'query (10)'!I2529)</f>
        <v>Mechanical</v>
      </c>
      <c r="N2529" s="38" t="str">
        <f>IF('query (10)'!O2529="","",'query (10)'!O2529)</f>
        <v>Part Change</v>
      </c>
      <c r="O2529" s="38" t="str">
        <f>IF('query (10)'!P2529="","",'query (10)'!P2529)</f>
        <v>Medium</v>
      </c>
      <c r="P2529" s="38" t="str">
        <f>IF('query (10)'!N2529="","",'query (10)'!N2529)</f>
        <v>Cleaning hydraulic oil pump to PM 2-year Cycle
Check/ cleaning Filter hydraulic oil pump
( 2026 change Filter hydraulic oil pump)
model  : SFT-06-150W</v>
      </c>
      <c r="Q2529" s="38" t="str">
        <f>TRIM('query (10)'!N2529)</f>
        <v>Cleaning hydraulic oil pump to PM 2-year Cycle
Check/ cleaning Filter hydraulic oil pump
( 2026 change Filter hydraulic oil pump)
model : SFT-06-150W</v>
      </c>
      <c r="R2529" s="38" t="str">
        <f>TRIM(UPPER('query (10)'!R2529))</f>
        <v>FILTER</v>
      </c>
      <c r="S2529" s="38" t="str">
        <f>TRIM(UPPER('query (10)'!S2529))</f>
        <v>SFT-06 150W</v>
      </c>
      <c r="T2529" s="38" t="str">
        <f>IF('query (10)'!Q2529="","",TRIM(UPPER('query (10)'!Q2529)))</f>
        <v/>
      </c>
      <c r="U2529" s="38" t="str">
        <f>IF('query (10)'!T2529="","",'query (10)'!T2529)</f>
        <v/>
      </c>
      <c r="V2529" s="39" t="str">
        <f>IF('query (10)'!T2529="","",IFERROR(VALUE('query (10)'!T2529),""))</f>
        <v/>
      </c>
      <c r="W2529" s="40">
        <f>IF('query (10)'!U2529="","",'query (10)'!U2529)</f>
        <v>0</v>
      </c>
      <c r="X2529" s="39">
        <f>IF('query (10)'!V2529="","",'query (10)'!V2529)</f>
        <v>731</v>
      </c>
      <c r="Y2529" s="41">
        <f>IF('query (10)'!W2529="","",'query (10)'!W2529)</f>
        <v>46150</v>
      </c>
      <c r="Z2529" s="41">
        <f>IF('query (10)'!X2529="","",'query (10)'!X2529)</f>
        <v>46158</v>
      </c>
      <c r="AA2529" s="41">
        <f>IF('query (10)'!Y2529="","",'query (10)'!Y2529)</f>
        <v>46158</v>
      </c>
      <c r="AB2529" s="41">
        <f>IF('query (10)'!Z2529="","",'query (10)'!Z2529)</f>
        <v>46889</v>
      </c>
      <c r="AC2529" s="38" t="str">
        <f>IF(OR('query (10)'!AA2529="",COUNTIF(Cleaning_Rules!$A$21:$A$26,TRIM('query (10)'!AA2529))&gt;0),"",TRIM('query (10)'!AA2529))</f>
        <v/>
      </c>
      <c r="AD2529" s="38" t="str">
        <f>IF('query (10)'!AB2529="","",TRIM(IFERROR(_xlfn.TEXTBEFORE('query (10)'!AB2529,"("),'query (10)'!AB2529)))</f>
        <v>เริ่มซ่อมงาน PM แล้ว รับผิดชอบโดย JAKKAPAT KHOTSOMBAT</v>
      </c>
      <c r="AE2529" s="38" t="str">
        <f>IFERROR(LOWER(TRIM(_xlfn.TEXTBEFORE(_xlfn.TEXTAFTER('query (10)'!AB2529,"("),")"))),"")</f>
        <v>jakkapat@nsk.com</v>
      </c>
      <c r="AF2529" s="38" t="str">
        <f>IF('query (10)'!AD2529="","",TRIM('query (10)'!AD2529))</f>
        <v>คุณานนต์ ปารวัณวงศ์</v>
      </c>
      <c r="AG2529" s="38" t="str">
        <f>IF('query (10)'!AE2529="","",TRIM('query (10)'!AE2529))</f>
        <v>จักรภัทร โคตรสมบัติ</v>
      </c>
      <c r="AH2529" s="38" t="str">
        <f>IF('query (10)'!AF2529="","",IFERROR(VALUE('query (10)'!AF2529),""))</f>
        <v/>
      </c>
      <c r="AI2529" s="38" t="str">
        <f>IF('query (10)'!AG2529="","",TRIM('query (10)'!AG2529))</f>
        <v/>
      </c>
      <c r="AJ2529" s="38" t="str">
        <f>IF('query (10)'!AH2529="","",IFERROR(VALUE('query (10)'!AH2529),""))</f>
        <v/>
      </c>
      <c r="AK2529" s="38" t="str">
        <f>IF('query (10)'!AI2529="","",TRIM('query (10)'!AI2529))</f>
        <v/>
      </c>
      <c r="AL2529" s="42">
        <f t="shared" si="195"/>
        <v>2026</v>
      </c>
      <c r="AM2529" s="42" t="str">
        <f t="shared" si="196"/>
        <v>2026-05</v>
      </c>
      <c r="AN2529" s="42" t="str">
        <f t="shared" ca="1" si="197"/>
        <v/>
      </c>
      <c r="AO2529" s="42" t="str">
        <f t="shared" si="198"/>
        <v>GR-689 | INNER RING RACEWAY GRINDING MACHINE | KWD6 | HYDRAULIC OIL PUMP | Time-based Maintenance | Mechanical | Part Change | Medium | Cleaning hydraulic oil pump to PM 2-year Cycle
Check/ cleaning Filter hydraulic oil pump
( 2026 change Filter hydraulic oil pump)
model : SFT-06-150W | FILTER | SFT-06 150W | เริ่มซ่อมงาน PM แล้ว รับผิดชอบโดย JAKKAPAT KHOTSOMBAT | จักรภัทร โคตรสมบัติ</v>
      </c>
      <c r="AP2529" s="42" t="str">
        <f>_xlfn.TEXTJOIN("; ",TRUE,IF(COUNTA('query (10)'!A2529:AK2529)&lt;=6,"NEAR_EMPTY_ROW",""),IF($K2529="","MISSING_STATUS",""),IF(AND($K2529="เสร็จสิ้น",$Z2529=""),"DONE_NO_ACTUAL_DATE",""),IF(AND($I2529="Condition-based Maintenance",$AH2529=""),"CBM_NO_MEASUREMENT",""),IF(OR($X2529="",$X2529=0),"INVALID_PERIOD",""),IF(AND($AA2529&lt;&gt;"",$AB2529&lt;&gt;"",$AB2529&lt;$AA2529),"DATE_SEQUENCE_ERROR",""),IF(AND($AB2529&lt;&gt;"",$AB2529&gt;DATE(2030,12,31)),"DATE_OUTLIER",""),IF($C2529="","MISSING_QRCODE",""),IF($J2529="UNKNOWN","UNKNOWN_PM_TYPE",""),IF($L2529="UNKNOWN","UNKNOWN_STATUS",""))</f>
        <v/>
      </c>
      <c r="AQ2529" s="42" t="str">
        <f t="shared" si="199"/>
        <v>NO</v>
      </c>
    </row>
    <row r="2530" spans="1:43" x14ac:dyDescent="0.3">
      <c r="A2530" s="38">
        <f>IF('query (10)'!A2530="","",'query (10)'!A2530)</f>
        <v>2787</v>
      </c>
      <c r="B2530" s="38">
        <f>IF('query (10)'!B2530="","",'query (10)'!B2530)</f>
        <v>20756</v>
      </c>
      <c r="C2530" s="38" t="str">
        <f>TRIM(UPPER('query (10)'!M2530))</f>
        <v>GR-690</v>
      </c>
      <c r="D2530" s="38" t="str">
        <f>TRIM(UPPER(IFERROR(_xlfn.TEXTBEFORE('query (10)'!L2530,"("),'query (10)'!L2530)))</f>
        <v>INNER RING RIB GRINDING MACHINE</v>
      </c>
      <c r="E2530" s="38" t="str">
        <f>IFERROR(TRIM(UPPER(_xlfn.TEXTBEFORE(_xlfn.TEXTAFTER('query (10)'!L2530,"("),")"))),"")</f>
        <v/>
      </c>
      <c r="F2530" s="38" t="str">
        <f>TRIM('query (10)'!K2530)</f>
        <v>KWD6</v>
      </c>
      <c r="G2530" s="38" t="str">
        <f>IF('query (10)'!J2530="","",'query (10)'!J2530)</f>
        <v>Hydraulic oil pump</v>
      </c>
      <c r="H2530" s="38" t="str">
        <f>TRIM(UPPER('query (10)'!J2530))</f>
        <v>HYDRAULIC OIL PUMP</v>
      </c>
      <c r="I2530" s="38" t="str">
        <f>IF('query (10)'!F2530="","",'query (10)'!F2530)</f>
        <v>Time-based Maintenance</v>
      </c>
      <c r="J2530" s="38" t="str">
        <f>IF('query (10)'!F2530="","",IFERROR(INDEX(Cleaning_Rules!$B$14:$B$17,MATCH(TRIM('query (10)'!F2530),Cleaning_Rules!$A$14:$A$17,0)),"UNKNOWN"))</f>
        <v>TBM</v>
      </c>
      <c r="K2530" s="38" t="str">
        <f>IF('query (10)'!G2530="","",'query (10)'!G2530)</f>
        <v>เสร็จสิ้น</v>
      </c>
      <c r="L2530" s="38" t="str">
        <f>IF('query (10)'!G2530="","MISSING",IFERROR(INDEX(Cleaning_Rules!$B$5:$B$10,MATCH(TRIM('query (10)'!G2530),Cleaning_Rules!$A$5:$A$10,0)),"UNKNOWN"))</f>
        <v>COMPLETED</v>
      </c>
      <c r="M2530" s="38" t="str">
        <f>IF('query (10)'!I2530="","",'query (10)'!I2530)</f>
        <v>Mechanical</v>
      </c>
      <c r="N2530" s="38" t="str">
        <f>IF('query (10)'!O2530="","",'query (10)'!O2530)</f>
        <v>Part Change</v>
      </c>
      <c r="O2530" s="38" t="str">
        <f>IF('query (10)'!P2530="","",'query (10)'!P2530)</f>
        <v>Medium</v>
      </c>
      <c r="P2530" s="38" t="str">
        <f>IF('query (10)'!N2530="","",'query (10)'!N2530)</f>
        <v>Cleaning hydraulic oil pump to PM 2-year Cycle
Check/ cleaning Filter hydraulic oil pump
( 2026 change Filter hydraulic oil pump)
model  : SFT-06-150W</v>
      </c>
      <c r="Q2530" s="38" t="str">
        <f>TRIM('query (10)'!N2530)</f>
        <v>Cleaning hydraulic oil pump to PM 2-year Cycle
Check/ cleaning Filter hydraulic oil pump
( 2026 change Filter hydraulic oil pump)
model : SFT-06-150W</v>
      </c>
      <c r="R2530" s="38" t="str">
        <f>TRIM(UPPER('query (10)'!R2530))</f>
        <v>FILTER</v>
      </c>
      <c r="S2530" s="38" t="str">
        <f>TRIM(UPPER('query (10)'!S2530))</f>
        <v>SFT-06 150W</v>
      </c>
      <c r="T2530" s="38" t="str">
        <f>IF('query (10)'!Q2530="","",TRIM(UPPER('query (10)'!Q2530)))</f>
        <v/>
      </c>
      <c r="U2530" s="38" t="str">
        <f>IF('query (10)'!T2530="","",'query (10)'!T2530)</f>
        <v/>
      </c>
      <c r="V2530" s="39" t="str">
        <f>IF('query (10)'!T2530="","",IFERROR(VALUE('query (10)'!T2530),""))</f>
        <v/>
      </c>
      <c r="W2530" s="40">
        <f>IF('query (10)'!U2530="","",'query (10)'!U2530)</f>
        <v>0</v>
      </c>
      <c r="X2530" s="39">
        <f>IF('query (10)'!V2530="","",'query (10)'!V2530)</f>
        <v>8766</v>
      </c>
      <c r="Y2530" s="41">
        <f>IF('query (10)'!W2530="","",'query (10)'!W2530)</f>
        <v>46150</v>
      </c>
      <c r="Z2530" s="41">
        <f>IF('query (10)'!X2530="","",'query (10)'!X2530)</f>
        <v>46154</v>
      </c>
      <c r="AA2530" s="41">
        <f>IF('query (10)'!Y2530="","",'query (10)'!Y2530)</f>
        <v>46154</v>
      </c>
      <c r="AB2530" s="41">
        <f>IF('query (10)'!Z2530="","",'query (10)'!Z2530)</f>
        <v>54920</v>
      </c>
      <c r="AC2530" s="38" t="str">
        <f>IF(OR('query (10)'!AA2530="",COUNTIF(Cleaning_Rules!$A$21:$A$26,TRIM('query (10)'!AA2530))&gt;0),"",TRIM('query (10)'!AA2530))</f>
        <v/>
      </c>
      <c r="AD2530" s="38" t="str">
        <f>IF('query (10)'!AB2530="","",TRIM(IFERROR(_xlfn.TEXTBEFORE('query (10)'!AB2530,"("),'query (10)'!AB2530)))</f>
        <v>เริ่มซ่อมงาน PM แล้ว รับผิดชอบโดย KUNANON PARAWANWONG</v>
      </c>
      <c r="AE2530" s="38" t="str">
        <f>IFERROR(LOWER(TRIM(_xlfn.TEXTBEFORE(_xlfn.TEXTAFTER('query (10)'!AB2530,"("),")"))),"")</f>
        <v>parawanwong-k-3161@nsk.com</v>
      </c>
      <c r="AF2530" s="38" t="str">
        <f>IF('query (10)'!AD2530="","",TRIM('query (10)'!AD2530))</f>
        <v>คุณานนต์ ปารวัณวงศ์</v>
      </c>
      <c r="AG2530" s="38" t="str">
        <f>IF('query (10)'!AE2530="","",TRIM('query (10)'!AE2530))</f>
        <v>คุณานนต์ ปารวัณวงศ์</v>
      </c>
      <c r="AH2530" s="38" t="str">
        <f>IF('query (10)'!AF2530="","",IFERROR(VALUE('query (10)'!AF2530),""))</f>
        <v/>
      </c>
      <c r="AI2530" s="38" t="str">
        <f>IF('query (10)'!AG2530="","",TRIM('query (10)'!AG2530))</f>
        <v/>
      </c>
      <c r="AJ2530" s="38" t="str">
        <f>IF('query (10)'!AH2530="","",IFERROR(VALUE('query (10)'!AH2530),""))</f>
        <v/>
      </c>
      <c r="AK2530" s="38" t="str">
        <f>IF('query (10)'!AI2530="","",TRIM('query (10)'!AI2530))</f>
        <v/>
      </c>
      <c r="AL2530" s="42">
        <f t="shared" si="195"/>
        <v>2026</v>
      </c>
      <c r="AM2530" s="42" t="str">
        <f t="shared" si="196"/>
        <v>2026-05</v>
      </c>
      <c r="AN2530" s="42" t="str">
        <f t="shared" ca="1" si="197"/>
        <v/>
      </c>
      <c r="AO2530" s="42" t="str">
        <f t="shared" si="198"/>
        <v>GR-690 | INNER RING RIB GRINDING MACHINE | KWD6 | HYDRAULIC OIL PUMP | Time-based Maintenance | Mechanical | Part Change | Medium | Cleaning hydraulic oil pump to PM 2-year Cycle
Check/ cleaning Filter hydraulic oil pump
( 2026 change Filter hydraulic oil pump)
model : SFT-06-150W | FILTER | SFT-06 150W | เริ่มซ่อมงาน PM แล้ว รับผิดชอบโดย KUNANON PARAWANWONG | คุณานนต์ ปารวัณวงศ์</v>
      </c>
      <c r="AP2530" s="42" t="str">
        <f>_xlfn.TEXTJOIN("; ",TRUE,IF(COUNTA('query (10)'!A2530:AK2530)&lt;=6,"NEAR_EMPTY_ROW",""),IF($K2530="","MISSING_STATUS",""),IF(AND($K2530="เสร็จสิ้น",$Z2530=""),"DONE_NO_ACTUAL_DATE",""),IF(AND($I2530="Condition-based Maintenance",$AH2530=""),"CBM_NO_MEASUREMENT",""),IF(OR($X2530="",$X2530=0),"INVALID_PERIOD",""),IF(AND($AA2530&lt;&gt;"",$AB2530&lt;&gt;"",$AB2530&lt;$AA2530),"DATE_SEQUENCE_ERROR",""),IF(AND($AB2530&lt;&gt;"",$AB2530&gt;DATE(2030,12,31)),"DATE_OUTLIER",""),IF($C2530="","MISSING_QRCODE",""),IF($J2530="UNKNOWN","UNKNOWN_PM_TYPE",""),IF($L2530="UNKNOWN","UNKNOWN_STATUS",""))</f>
        <v>DATE_OUTLIER</v>
      </c>
      <c r="AQ2530" s="42" t="str">
        <f t="shared" si="199"/>
        <v>NO</v>
      </c>
    </row>
    <row r="2531" spans="1:43" x14ac:dyDescent="0.3">
      <c r="A2531" s="38">
        <f>IF('query (10)'!A2531="","",'query (10)'!A2531)</f>
        <v>2788</v>
      </c>
      <c r="B2531" s="38">
        <f>IF('query (10)'!B2531="","",'query (10)'!B2531)</f>
        <v>20763</v>
      </c>
      <c r="C2531" s="38" t="str">
        <f>TRIM(UPPER('query (10)'!M2531))</f>
        <v>GR-825</v>
      </c>
      <c r="D2531" s="38" t="str">
        <f>TRIM(UPPER(IFERROR(_xlfn.TEXTBEFORE('query (10)'!L2531,"("),'query (10)'!L2531)))</f>
        <v>INNER RING RACEWAY GRINDING MACHINE</v>
      </c>
      <c r="E2531" s="38" t="str">
        <f>IFERROR(TRIM(UPPER(_xlfn.TEXTBEFORE(_xlfn.TEXTAFTER('query (10)'!L2531,"("),")"))),"")</f>
        <v/>
      </c>
      <c r="F2531" s="38" t="str">
        <f>TRIM('query (10)'!K2531)</f>
        <v>KWD7</v>
      </c>
      <c r="G2531" s="38" t="str">
        <f>IF('query (10)'!J2531="","",'query (10)'!J2531)</f>
        <v>Hydraulic oil pump</v>
      </c>
      <c r="H2531" s="38" t="str">
        <f>TRIM(UPPER('query (10)'!J2531))</f>
        <v>HYDRAULIC OIL PUMP</v>
      </c>
      <c r="I2531" s="38" t="str">
        <f>IF('query (10)'!F2531="","",'query (10)'!F2531)</f>
        <v>Time-based Maintenance</v>
      </c>
      <c r="J2531" s="38" t="str">
        <f>IF('query (10)'!F2531="","",IFERROR(INDEX(Cleaning_Rules!$B$14:$B$17,MATCH(TRIM('query (10)'!F2531),Cleaning_Rules!$A$14:$A$17,0)),"UNKNOWN"))</f>
        <v>TBM</v>
      </c>
      <c r="K2531" s="38" t="str">
        <f>IF('query (10)'!G2531="","",'query (10)'!G2531)</f>
        <v>เสร็จสิ้น</v>
      </c>
      <c r="L2531" s="38" t="str">
        <f>IF('query (10)'!G2531="","MISSING",IFERROR(INDEX(Cleaning_Rules!$B$5:$B$10,MATCH(TRIM('query (10)'!G2531),Cleaning_Rules!$A$5:$A$10,0)),"UNKNOWN"))</f>
        <v>COMPLETED</v>
      </c>
      <c r="M2531" s="38" t="str">
        <f>IF('query (10)'!I2531="","",'query (10)'!I2531)</f>
        <v>Mechanical</v>
      </c>
      <c r="N2531" s="38" t="str">
        <f>IF('query (10)'!O2531="","",'query (10)'!O2531)</f>
        <v>Part Change</v>
      </c>
      <c r="O2531" s="38" t="str">
        <f>IF('query (10)'!P2531="","",'query (10)'!P2531)</f>
        <v>Medium</v>
      </c>
      <c r="P2531" s="38" t="str">
        <f>IF('query (10)'!N2531="","",'query (10)'!N2531)</f>
        <v>Cleaning hydraulic oil pump to PM 2-year Cycle
Check/ cleaning Filter hydraulic oil pump
( 2026 change Filter hydraulic oil pump)
model  : SFT-06-150W</v>
      </c>
      <c r="Q2531" s="38" t="str">
        <f>TRIM('query (10)'!N2531)</f>
        <v>Cleaning hydraulic oil pump to PM 2-year Cycle
Check/ cleaning Filter hydraulic oil pump
( 2026 change Filter hydraulic oil pump)
model : SFT-06-150W</v>
      </c>
      <c r="R2531" s="38" t="str">
        <f>TRIM(UPPER('query (10)'!R2531))</f>
        <v>FILTER</v>
      </c>
      <c r="S2531" s="38" t="str">
        <f>TRIM(UPPER('query (10)'!S2531))</f>
        <v>SFT-06 150W</v>
      </c>
      <c r="T2531" s="38" t="str">
        <f>IF('query (10)'!Q2531="","",TRIM(UPPER('query (10)'!Q2531)))</f>
        <v/>
      </c>
      <c r="U2531" s="38" t="str">
        <f>IF('query (10)'!T2531="","",'query (10)'!T2531)</f>
        <v/>
      </c>
      <c r="V2531" s="39" t="str">
        <f>IF('query (10)'!T2531="","",IFERROR(VALUE('query (10)'!T2531),""))</f>
        <v/>
      </c>
      <c r="W2531" s="40">
        <f>IF('query (10)'!U2531="","",'query (10)'!U2531)</f>
        <v>0</v>
      </c>
      <c r="X2531" s="39">
        <f>IF('query (10)'!V2531="","",'query (10)'!V2531)</f>
        <v>731</v>
      </c>
      <c r="Y2531" s="41">
        <f>IF('query (10)'!W2531="","",'query (10)'!W2531)</f>
        <v>46151</v>
      </c>
      <c r="Z2531" s="41" t="str">
        <f>IF('query (10)'!X2531="","",'query (10)'!X2531)</f>
        <v/>
      </c>
      <c r="AA2531" s="41">
        <f>IF('query (10)'!Y2531="","",'query (10)'!Y2531)</f>
        <v>46151</v>
      </c>
      <c r="AB2531" s="41">
        <f>IF('query (10)'!Z2531="","",'query (10)'!Z2531)</f>
        <v>46882</v>
      </c>
      <c r="AC2531" s="38" t="str">
        <f>IF(OR('query (10)'!AA2531="",COUNTIF(Cleaning_Rules!$A$21:$A$26,TRIM('query (10)'!AA2531))&gt;0),"",TRIM('query (10)'!AA2531))</f>
        <v/>
      </c>
      <c r="AD2531" s="38" t="str">
        <f>IF('query (10)'!AB2531="","",TRIM(IFERROR(_xlfn.TEXTBEFORE('query (10)'!AB2531,"("),'query (10)'!AB2531)))</f>
        <v/>
      </c>
      <c r="AE2531" s="38" t="str">
        <f>IFERROR(LOWER(TRIM(_xlfn.TEXTBEFORE(_xlfn.TEXTAFTER('query (10)'!AB2531,"("),")"))),"")</f>
        <v/>
      </c>
      <c r="AF2531" s="38" t="str">
        <f>IF('query (10)'!AD2531="","",TRIM('query (10)'!AD2531))</f>
        <v>คุณานนต์ ปารวัณวงศ์</v>
      </c>
      <c r="AG2531" s="38" t="str">
        <f>IF('query (10)'!AE2531="","",TRIM('query (10)'!AE2531))</f>
        <v>ภูชิต กุลเสรี</v>
      </c>
      <c r="AH2531" s="38" t="str">
        <f>IF('query (10)'!AF2531="","",IFERROR(VALUE('query (10)'!AF2531),""))</f>
        <v/>
      </c>
      <c r="AI2531" s="38" t="str">
        <f>IF('query (10)'!AG2531="","",TRIM('query (10)'!AG2531))</f>
        <v/>
      </c>
      <c r="AJ2531" s="38" t="str">
        <f>IF('query (10)'!AH2531="","",IFERROR(VALUE('query (10)'!AH2531),""))</f>
        <v/>
      </c>
      <c r="AK2531" s="38" t="str">
        <f>IF('query (10)'!AI2531="","",TRIM('query (10)'!AI2531))</f>
        <v/>
      </c>
      <c r="AL2531" s="42">
        <f t="shared" si="195"/>
        <v>2026</v>
      </c>
      <c r="AM2531" s="42" t="str">
        <f t="shared" si="196"/>
        <v>2026-05</v>
      </c>
      <c r="AN2531" s="42" t="str">
        <f t="shared" ca="1" si="197"/>
        <v/>
      </c>
      <c r="AO2531" s="42" t="str">
        <f t="shared" si="198"/>
        <v>GR-825 | INNER RING RACEWAY GRINDING MACHINE | KWD7 | HYDRAULIC OIL PUMP | Time-based Maintenance | Mechanical | Part Change | Medium | Cleaning hydraulic oil pump to PM 2-year Cycle
Check/ cleaning Filter hydraulic oil pump
( 2026 change Filter hydraulic oil pump)
model : SFT-06-150W | FILTER | SFT-06 150W | ภูชิต กุลเสรี</v>
      </c>
      <c r="AP2531" s="42" t="str">
        <f>_xlfn.TEXTJOIN("; ",TRUE,IF(COUNTA('query (10)'!A2531:AK2531)&lt;=6,"NEAR_EMPTY_ROW",""),IF($K2531="","MISSING_STATUS",""),IF(AND($K2531="เสร็จสิ้น",$Z2531=""),"DONE_NO_ACTUAL_DATE",""),IF(AND($I2531="Condition-based Maintenance",$AH2531=""),"CBM_NO_MEASUREMENT",""),IF(OR($X2531="",$X2531=0),"INVALID_PERIOD",""),IF(AND($AA2531&lt;&gt;"",$AB2531&lt;&gt;"",$AB2531&lt;$AA2531),"DATE_SEQUENCE_ERROR",""),IF(AND($AB2531&lt;&gt;"",$AB2531&gt;DATE(2030,12,31)),"DATE_OUTLIER",""),IF($C2531="","MISSING_QRCODE",""),IF($J2531="UNKNOWN","UNKNOWN_PM_TYPE",""),IF($L2531="UNKNOWN","UNKNOWN_STATUS",""))</f>
        <v>DONE_NO_ACTUAL_DATE</v>
      </c>
      <c r="AQ2531" s="42" t="str">
        <f t="shared" si="199"/>
        <v>NO</v>
      </c>
    </row>
    <row r="2532" spans="1:43" x14ac:dyDescent="0.3">
      <c r="A2532" s="38">
        <f>IF('query (10)'!A2532="","",'query (10)'!A2532)</f>
        <v>2789</v>
      </c>
      <c r="B2532" s="38">
        <f>IF('query (10)'!B2532="","",'query (10)'!B2532)</f>
        <v>20764</v>
      </c>
      <c r="C2532" s="38" t="str">
        <f>TRIM(UPPER('query (10)'!M2532))</f>
        <v>GR-828</v>
      </c>
      <c r="D2532" s="38" t="str">
        <f>TRIM(UPPER(IFERROR(_xlfn.TEXTBEFORE('query (10)'!L2532,"("),'query (10)'!L2532)))</f>
        <v>INNER RING BORE GRINDING MACHINE</v>
      </c>
      <c r="E2532" s="38" t="str">
        <f>IFERROR(TRIM(UPPER(_xlfn.TEXTBEFORE(_xlfn.TEXTAFTER('query (10)'!L2532,"("),")"))),"")</f>
        <v/>
      </c>
      <c r="F2532" s="38" t="str">
        <f>TRIM('query (10)'!K2532)</f>
        <v>KWD7</v>
      </c>
      <c r="G2532" s="38" t="str">
        <f>IF('query (10)'!J2532="","",'query (10)'!J2532)</f>
        <v>Hydraulic oil pump</v>
      </c>
      <c r="H2532" s="38" t="str">
        <f>TRIM(UPPER('query (10)'!J2532))</f>
        <v>HYDRAULIC OIL PUMP</v>
      </c>
      <c r="I2532" s="38" t="str">
        <f>IF('query (10)'!F2532="","",'query (10)'!F2532)</f>
        <v>Time-based Maintenance</v>
      </c>
      <c r="J2532" s="38" t="str">
        <f>IF('query (10)'!F2532="","",IFERROR(INDEX(Cleaning_Rules!$B$14:$B$17,MATCH(TRIM('query (10)'!F2532),Cleaning_Rules!$A$14:$A$17,0)),"UNKNOWN"))</f>
        <v>TBM</v>
      </c>
      <c r="K2532" s="38" t="str">
        <f>IF('query (10)'!G2532="","",'query (10)'!G2532)</f>
        <v>เสร็จสิ้น</v>
      </c>
      <c r="L2532" s="38" t="str">
        <f>IF('query (10)'!G2532="","MISSING",IFERROR(INDEX(Cleaning_Rules!$B$5:$B$10,MATCH(TRIM('query (10)'!G2532),Cleaning_Rules!$A$5:$A$10,0)),"UNKNOWN"))</f>
        <v>COMPLETED</v>
      </c>
      <c r="M2532" s="38" t="str">
        <f>IF('query (10)'!I2532="","",'query (10)'!I2532)</f>
        <v>Mechanical</v>
      </c>
      <c r="N2532" s="38" t="str">
        <f>IF('query (10)'!O2532="","",'query (10)'!O2532)</f>
        <v>Part Change</v>
      </c>
      <c r="O2532" s="38" t="str">
        <f>IF('query (10)'!P2532="","",'query (10)'!P2532)</f>
        <v>Medium</v>
      </c>
      <c r="P2532" s="38" t="str">
        <f>IF('query (10)'!N2532="","",'query (10)'!N2532)</f>
        <v>Cleaning hydraulic oil pump to PM 2-year Cycle
Check/ cleaning Filter hydraulic oil pump
( 2026 change Filter hydraulic oil pump)
model  : SFT-06-150W</v>
      </c>
      <c r="Q2532" s="38" t="str">
        <f>TRIM('query (10)'!N2532)</f>
        <v>Cleaning hydraulic oil pump to PM 2-year Cycle
Check/ cleaning Filter hydraulic oil pump
( 2026 change Filter hydraulic oil pump)
model : SFT-06-150W</v>
      </c>
      <c r="R2532" s="38" t="str">
        <f>TRIM(UPPER('query (10)'!R2532))</f>
        <v>FILTER</v>
      </c>
      <c r="S2532" s="38" t="str">
        <f>TRIM(UPPER('query (10)'!S2532))</f>
        <v>SFT-06 150W</v>
      </c>
      <c r="T2532" s="38" t="str">
        <f>IF('query (10)'!Q2532="","",TRIM(UPPER('query (10)'!Q2532)))</f>
        <v/>
      </c>
      <c r="U2532" s="38" t="str">
        <f>IF('query (10)'!T2532="","",'query (10)'!T2532)</f>
        <v/>
      </c>
      <c r="V2532" s="39" t="str">
        <f>IF('query (10)'!T2532="","",IFERROR(VALUE('query (10)'!T2532),""))</f>
        <v/>
      </c>
      <c r="W2532" s="40">
        <f>IF('query (10)'!U2532="","",'query (10)'!U2532)</f>
        <v>0</v>
      </c>
      <c r="X2532" s="39">
        <f>IF('query (10)'!V2532="","",'query (10)'!V2532)</f>
        <v>731</v>
      </c>
      <c r="Y2532" s="41">
        <f>IF('query (10)'!W2532="","",'query (10)'!W2532)</f>
        <v>46151</v>
      </c>
      <c r="Z2532" s="41">
        <f>IF('query (10)'!X2532="","",'query (10)'!X2532)</f>
        <v>46158</v>
      </c>
      <c r="AA2532" s="41">
        <f>IF('query (10)'!Y2532="","",'query (10)'!Y2532)</f>
        <v>46158</v>
      </c>
      <c r="AB2532" s="41">
        <f>IF('query (10)'!Z2532="","",'query (10)'!Z2532)</f>
        <v>46889</v>
      </c>
      <c r="AC2532" s="38" t="str">
        <f>IF(OR('query (10)'!AA2532="",COUNTIF(Cleaning_Rules!$A$21:$A$26,TRIM('query (10)'!AA2532))&gt;0),"",TRIM('query (10)'!AA2532))</f>
        <v/>
      </c>
      <c r="AD2532" s="38" t="str">
        <f>IF('query (10)'!AB2532="","",TRIM(IFERROR(_xlfn.TEXTBEFORE('query (10)'!AB2532,"("),'query (10)'!AB2532)))</f>
        <v>เริ่มซ่อมงาน PM แล้ว รับผิดชอบโดย JAKKAPAT KHOTSOMBAT</v>
      </c>
      <c r="AE2532" s="38" t="str">
        <f>IFERROR(LOWER(TRIM(_xlfn.TEXTBEFORE(_xlfn.TEXTAFTER('query (10)'!AB2532,"("),")"))),"")</f>
        <v>jakkapat@nsk.com</v>
      </c>
      <c r="AF2532" s="38" t="str">
        <f>IF('query (10)'!AD2532="","",TRIM('query (10)'!AD2532))</f>
        <v>คุณานนต์ ปารวัณวงศ์</v>
      </c>
      <c r="AG2532" s="38" t="str">
        <f>IF('query (10)'!AE2532="","",TRIM('query (10)'!AE2532))</f>
        <v>จักรภัทร โคตรสมบัติ</v>
      </c>
      <c r="AH2532" s="38" t="str">
        <f>IF('query (10)'!AF2532="","",IFERROR(VALUE('query (10)'!AF2532),""))</f>
        <v/>
      </c>
      <c r="AI2532" s="38" t="str">
        <f>IF('query (10)'!AG2532="","",TRIM('query (10)'!AG2532))</f>
        <v/>
      </c>
      <c r="AJ2532" s="38" t="str">
        <f>IF('query (10)'!AH2532="","",IFERROR(VALUE('query (10)'!AH2532),""))</f>
        <v/>
      </c>
      <c r="AK2532" s="38" t="str">
        <f>IF('query (10)'!AI2532="","",TRIM('query (10)'!AI2532))</f>
        <v/>
      </c>
      <c r="AL2532" s="42">
        <f t="shared" si="195"/>
        <v>2026</v>
      </c>
      <c r="AM2532" s="42" t="str">
        <f t="shared" si="196"/>
        <v>2026-05</v>
      </c>
      <c r="AN2532" s="42" t="str">
        <f t="shared" ca="1" si="197"/>
        <v/>
      </c>
      <c r="AO2532" s="42" t="str">
        <f t="shared" si="198"/>
        <v>GR-828 | INNER RING BORE GRINDING MACHINE | KWD7 | HYDRAULIC OIL PUMP | Time-based Maintenance | Mechanical | Part Change | Medium | Cleaning hydraulic oil pump to PM 2-year Cycle
Check/ cleaning Filter hydraulic oil pump
( 2026 change Filter hydraulic oil pump)
model : SFT-06-150W | FILTER | SFT-06 150W | เริ่มซ่อมงาน PM แล้ว รับผิดชอบโดย JAKKAPAT KHOTSOMBAT | จักรภัทร โคตรสมบัติ</v>
      </c>
      <c r="AP2532" s="42" t="str">
        <f>_xlfn.TEXTJOIN("; ",TRUE,IF(COUNTA('query (10)'!A2532:AK2532)&lt;=6,"NEAR_EMPTY_ROW",""),IF($K2532="","MISSING_STATUS",""),IF(AND($K2532="เสร็จสิ้น",$Z2532=""),"DONE_NO_ACTUAL_DATE",""),IF(AND($I2532="Condition-based Maintenance",$AH2532=""),"CBM_NO_MEASUREMENT",""),IF(OR($X2532="",$X2532=0),"INVALID_PERIOD",""),IF(AND($AA2532&lt;&gt;"",$AB2532&lt;&gt;"",$AB2532&lt;$AA2532),"DATE_SEQUENCE_ERROR",""),IF(AND($AB2532&lt;&gt;"",$AB2532&gt;DATE(2030,12,31)),"DATE_OUTLIER",""),IF($C2532="","MISSING_QRCODE",""),IF($J2532="UNKNOWN","UNKNOWN_PM_TYPE",""),IF($L2532="UNKNOWN","UNKNOWN_STATUS",""))</f>
        <v/>
      </c>
      <c r="AQ2532" s="42" t="str">
        <f t="shared" si="199"/>
        <v>NO</v>
      </c>
    </row>
    <row r="2533" spans="1:43" x14ac:dyDescent="0.3">
      <c r="A2533" s="38">
        <f>IF('query (10)'!A2533="","",'query (10)'!A2533)</f>
        <v>2790</v>
      </c>
      <c r="B2533" s="38">
        <f>IF('query (10)'!B2533="","",'query (10)'!B2533)</f>
        <v>20777</v>
      </c>
      <c r="C2533" s="38" t="str">
        <f>TRIM(UPPER('query (10)'!M2533))</f>
        <v>GR-388</v>
      </c>
      <c r="D2533" s="38" t="str">
        <f>TRIM(UPPER(IFERROR(_xlfn.TEXTBEFORE('query (10)'!L2533,"("),'query (10)'!L2533)))</f>
        <v>SHAFT RACEWAY GRINDING MACHINE.</v>
      </c>
      <c r="E2533" s="38" t="str">
        <f>IFERROR(TRIM(UPPER(_xlfn.TEXTBEFORE(_xlfn.TEXTAFTER('query (10)'!L2533,"("),")"))),"")</f>
        <v/>
      </c>
      <c r="F2533" s="38" t="str">
        <f>TRIM('query (10)'!K2533)</f>
        <v>HUB3-1</v>
      </c>
      <c r="G2533" s="38" t="str">
        <f>IF('query (10)'!J2533="","",'query (10)'!J2533)</f>
        <v>Belt</v>
      </c>
      <c r="H2533" s="38" t="str">
        <f>TRIM(UPPER('query (10)'!J2533))</f>
        <v>BELT</v>
      </c>
      <c r="I2533" s="38" t="str">
        <f>IF('query (10)'!F2533="","",'query (10)'!F2533)</f>
        <v>Condition-based Maintenance</v>
      </c>
      <c r="J2533" s="38" t="str">
        <f>IF('query (10)'!F2533="","",IFERROR(INDEX(Cleaning_Rules!$B$14:$B$17,MATCH(TRIM('query (10)'!F2533),Cleaning_Rules!$A$14:$A$17,0)),"UNKNOWN"))</f>
        <v>CBM</v>
      </c>
      <c r="K2533" s="38" t="str">
        <f>IF('query (10)'!G2533="","",'query (10)'!G2533)</f>
        <v>เสร็จสิ้น</v>
      </c>
      <c r="L2533" s="38" t="str">
        <f>IF('query (10)'!G2533="","MISSING",IFERROR(INDEX(Cleaning_Rules!$B$5:$B$10,MATCH(TRIM('query (10)'!G2533),Cleaning_Rules!$A$5:$A$10,0)),"UNKNOWN"))</f>
        <v>COMPLETED</v>
      </c>
      <c r="M2533" s="38" t="str">
        <f>IF('query (10)'!I2533="","",'query (10)'!I2533)</f>
        <v>Mechanical</v>
      </c>
      <c r="N2533" s="38" t="str">
        <f>IF('query (10)'!O2533="","",'query (10)'!O2533)</f>
        <v>Part Change</v>
      </c>
      <c r="O2533" s="38" t="str">
        <f>IF('query (10)'!P2533="","",'query (10)'!P2533)</f>
        <v>Medium</v>
      </c>
      <c r="P2533" s="38" t="str">
        <f>IF('query (10)'!N2533="","",'query (10)'!N2533)</f>
        <v>Detected damage to the conveyor belt.</v>
      </c>
      <c r="Q2533" s="38" t="str">
        <f>TRIM('query (10)'!N2533)</f>
        <v>Detected damage to the conveyor belt.</v>
      </c>
      <c r="R2533" s="38" t="str">
        <f>TRIM(UPPER('query (10)'!R2533))</f>
        <v>BELT</v>
      </c>
      <c r="S2533" s="38" t="str">
        <f>TRIM(UPPER('query (10)'!S2533))</f>
        <v>0075-L-00235E-JK</v>
      </c>
      <c r="T2533" s="38" t="str">
        <f>IF('query (10)'!Q2533="","",TRIM(UPPER('query (10)'!Q2533)))</f>
        <v/>
      </c>
      <c r="U2533" s="38" t="str">
        <f>IF('query (10)'!T2533="","",'query (10)'!T2533)</f>
        <v/>
      </c>
      <c r="V2533" s="39" t="str">
        <f>IF('query (10)'!T2533="","",IFERROR(VALUE('query (10)'!T2533),""))</f>
        <v/>
      </c>
      <c r="W2533" s="40">
        <f>IF('query (10)'!U2533="","",'query (10)'!U2533)</f>
        <v>0</v>
      </c>
      <c r="X2533" s="39">
        <f>IF('query (10)'!V2533="","",'query (10)'!V2533)</f>
        <v>0</v>
      </c>
      <c r="Y2533" s="41">
        <f>IF('query (10)'!W2533="","",'query (10)'!W2533)</f>
        <v>46153</v>
      </c>
      <c r="Z2533" s="41">
        <f>IF('query (10)'!X2533="","",'query (10)'!X2533)</f>
        <v>46158</v>
      </c>
      <c r="AA2533" s="41">
        <f>IF('query (10)'!Y2533="","",'query (10)'!Y2533)</f>
        <v>46158</v>
      </c>
      <c r="AB2533" s="41">
        <f>IF('query (10)'!Z2533="","",'query (10)'!Z2533)</f>
        <v>46158</v>
      </c>
      <c r="AC2533" s="38" t="str">
        <f>IF(OR('query (10)'!AA2533="",COUNTIF(Cleaning_Rules!$A$21:$A$26,TRIM('query (10)'!AA2533))&gt;0),"",TRIM('query (10)'!AA2533))</f>
        <v/>
      </c>
      <c r="AD2533" s="38" t="str">
        <f>IF('query (10)'!AB2533="","",TRIM(IFERROR(_xlfn.TEXTBEFORE('query (10)'!AB2533,"("),'query (10)'!AB2533)))</f>
        <v>เริ่มซ่อมงาน PM แล้ว รับผิดชอบโดย PAHLA SEEDANG</v>
      </c>
      <c r="AE2533" s="38" t="str">
        <f>IFERROR(LOWER(TRIM(_xlfn.TEXTBEFORE(_xlfn.TEXTAFTER('query (10)'!AB2533,"("),")"))),"")</f>
        <v>pahla@nsk.com</v>
      </c>
      <c r="AF2533" s="38" t="str">
        <f>IF('query (10)'!AD2533="","",TRIM('query (10)'!AD2533))</f>
        <v>จักรภัทร โคตรสมบัติ</v>
      </c>
      <c r="AG2533" s="38" t="str">
        <f>IF('query (10)'!AE2533="","",TRIM('query (10)'!AE2533))</f>
        <v>ผะหลา สีแดง</v>
      </c>
      <c r="AH2533" s="38" t="str">
        <f>IF('query (10)'!AF2533="","",IFERROR(VALUE('query (10)'!AF2533),""))</f>
        <v/>
      </c>
      <c r="AI2533" s="38" t="str">
        <f>IF('query (10)'!AG2533="","",TRIM('query (10)'!AG2533))</f>
        <v/>
      </c>
      <c r="AJ2533" s="38" t="str">
        <f>IF('query (10)'!AH2533="","",IFERROR(VALUE('query (10)'!AH2533),""))</f>
        <v/>
      </c>
      <c r="AK2533" s="38" t="str">
        <f>IF('query (10)'!AI2533="","",TRIM('query (10)'!AI2533))</f>
        <v/>
      </c>
      <c r="AL2533" s="42">
        <f t="shared" si="195"/>
        <v>2026</v>
      </c>
      <c r="AM2533" s="42" t="str">
        <f t="shared" si="196"/>
        <v>2026-05</v>
      </c>
      <c r="AN2533" s="42" t="str">
        <f t="shared" ca="1" si="197"/>
        <v/>
      </c>
      <c r="AO2533" s="42" t="str">
        <f t="shared" si="198"/>
        <v>GR-388 | SHAFT RACEWAY GRINDING MACHINE. | HUB3-1 | BELT | Condition-based Maintenance | Mechanical | Part Change | Medium | Detected damage to the conveyor belt. | BELT | 0075-L-00235E-JK | เริ่มซ่อมงาน PM แล้ว รับผิดชอบโดย PAHLA SEEDANG | ผะหลา สีแดง</v>
      </c>
      <c r="AP2533" s="42" t="str">
        <f>_xlfn.TEXTJOIN("; ",TRUE,IF(COUNTA('query (10)'!A2533:AK2533)&lt;=6,"NEAR_EMPTY_ROW",""),IF($K2533="","MISSING_STATUS",""),IF(AND($K2533="เสร็จสิ้น",$Z2533=""),"DONE_NO_ACTUAL_DATE",""),IF(AND($I2533="Condition-based Maintenance",$AH2533=""),"CBM_NO_MEASUREMENT",""),IF(OR($X2533="",$X2533=0),"INVALID_PERIOD",""),IF(AND($AA2533&lt;&gt;"",$AB2533&lt;&gt;"",$AB2533&lt;$AA2533),"DATE_SEQUENCE_ERROR",""),IF(AND($AB2533&lt;&gt;"",$AB2533&gt;DATE(2030,12,31)),"DATE_OUTLIER",""),IF($C2533="","MISSING_QRCODE",""),IF($J2533="UNKNOWN","UNKNOWN_PM_TYPE",""),IF($L2533="UNKNOWN","UNKNOWN_STATUS",""))</f>
        <v>CBM_NO_MEASUREMENT; INVALID_PERIOD</v>
      </c>
      <c r="AQ2533" s="42" t="str">
        <f t="shared" si="199"/>
        <v>NO</v>
      </c>
    </row>
    <row r="2534" spans="1:43" x14ac:dyDescent="0.3">
      <c r="A2534" s="38">
        <f>IF('query (10)'!A2534="","",'query (10)'!A2534)</f>
        <v>2791</v>
      </c>
      <c r="B2534" s="38">
        <f>IF('query (10)'!B2534="","",'query (10)'!B2534)</f>
        <v>20778</v>
      </c>
      <c r="C2534" s="38" t="str">
        <f>TRIM(UPPER('query (10)'!M2534))</f>
        <v>GR-391</v>
      </c>
      <c r="D2534" s="38" t="str">
        <f>TRIM(UPPER(IFERROR(_xlfn.TEXTBEFORE('query (10)'!L2534,"("),'query (10)'!L2534)))</f>
        <v>HUB3 OUTER RING GRINDING MACHINE.</v>
      </c>
      <c r="E2534" s="38" t="str">
        <f>IFERROR(TRIM(UPPER(_xlfn.TEXTBEFORE(_xlfn.TEXTAFTER('query (10)'!L2534,"("),")"))),"")</f>
        <v/>
      </c>
      <c r="F2534" s="38" t="str">
        <f>TRIM('query (10)'!K2534)</f>
        <v>HUB3-1</v>
      </c>
      <c r="G2534" s="38" t="str">
        <f>IF('query (10)'!J2534="","",'query (10)'!J2534)</f>
        <v>Air Cylinder</v>
      </c>
      <c r="H2534" s="38" t="str">
        <f>TRIM(UPPER('query (10)'!J2534))</f>
        <v>AIR CYLINDER</v>
      </c>
      <c r="I2534" s="38" t="str">
        <f>IF('query (10)'!F2534="","",'query (10)'!F2534)</f>
        <v>Time-based Maintenance</v>
      </c>
      <c r="J2534" s="38" t="str">
        <f>IF('query (10)'!F2534="","",IFERROR(INDEX(Cleaning_Rules!$B$14:$B$17,MATCH(TRIM('query (10)'!F2534),Cleaning_Rules!$A$14:$A$17,0)),"UNKNOWN"))</f>
        <v>TBM</v>
      </c>
      <c r="K2534" s="38" t="str">
        <f>IF('query (10)'!G2534="","",'query (10)'!G2534)</f>
        <v>เสร็จสิ้น</v>
      </c>
      <c r="L2534" s="38" t="str">
        <f>IF('query (10)'!G2534="","MISSING",IFERROR(INDEX(Cleaning_Rules!$B$5:$B$10,MATCH(TRIM('query (10)'!G2534),Cleaning_Rules!$A$5:$A$10,0)),"UNKNOWN"))</f>
        <v>COMPLETED</v>
      </c>
      <c r="M2534" s="38" t="str">
        <f>IF('query (10)'!I2534="","",'query (10)'!I2534)</f>
        <v>Mechanical</v>
      </c>
      <c r="N2534" s="38" t="str">
        <f>IF('query (10)'!O2534="","",'query (10)'!O2534)</f>
        <v>Part Change</v>
      </c>
      <c r="O2534" s="38" t="str">
        <f>IF('query (10)'!P2534="","",'query (10)'!P2534)</f>
        <v>Medium</v>
      </c>
      <c r="P2534" s="38" t="str">
        <f>IF('query (10)'!N2534="","",'query (10)'!N2534)</f>
        <v>Detected an air leak at the air cylinder Loader Chuck</v>
      </c>
      <c r="Q2534" s="38" t="str">
        <f>TRIM('query (10)'!N2534)</f>
        <v>Detected an air leak at the air cylinder Loader Chuck</v>
      </c>
      <c r="R2534" s="38" t="str">
        <f>TRIM(UPPER('query (10)'!R2534))</f>
        <v/>
      </c>
      <c r="S2534" s="38" t="str">
        <f>TRIM(UPPER('query (10)'!S2534))</f>
        <v/>
      </c>
      <c r="T2534" s="38" t="str">
        <f>IF('query (10)'!Q2534="","",TRIM(UPPER('query (10)'!Q2534)))</f>
        <v/>
      </c>
      <c r="U2534" s="38" t="str">
        <f>IF('query (10)'!T2534="","",'query (10)'!T2534)</f>
        <v/>
      </c>
      <c r="V2534" s="39" t="str">
        <f>IF('query (10)'!T2534="","",IFERROR(VALUE('query (10)'!T2534),""))</f>
        <v/>
      </c>
      <c r="W2534" s="40">
        <f>IF('query (10)'!U2534="","",'query (10)'!U2534)</f>
        <v>0</v>
      </c>
      <c r="X2534" s="39">
        <f>IF('query (10)'!V2534="","",'query (10)'!V2534)</f>
        <v>0</v>
      </c>
      <c r="Y2534" s="41">
        <f>IF('query (10)'!W2534="","",'query (10)'!W2534)</f>
        <v>46153</v>
      </c>
      <c r="Z2534" s="41">
        <f>IF('query (10)'!X2534="","",'query (10)'!X2534)</f>
        <v>46158</v>
      </c>
      <c r="AA2534" s="41">
        <f>IF('query (10)'!Y2534="","",'query (10)'!Y2534)</f>
        <v>46158</v>
      </c>
      <c r="AB2534" s="41">
        <f>IF('query (10)'!Z2534="","",'query (10)'!Z2534)</f>
        <v>46158</v>
      </c>
      <c r="AC2534" s="38" t="str">
        <f>IF(OR('query (10)'!AA2534="",COUNTIF(Cleaning_Rules!$A$21:$A$26,TRIM('query (10)'!AA2534))&gt;0),"",TRIM('query (10)'!AA2534))</f>
        <v/>
      </c>
      <c r="AD2534" s="38" t="str">
        <f>IF('query (10)'!AB2534="","",TRIM(IFERROR(_xlfn.TEXTBEFORE('query (10)'!AB2534,"("),'query (10)'!AB2534)))</f>
        <v>เริ่มซ่อมงาน PM แล้ว รับผิดชอบโดย PAHLA SEEDANG</v>
      </c>
      <c r="AE2534" s="38" t="str">
        <f>IFERROR(LOWER(TRIM(_xlfn.TEXTBEFORE(_xlfn.TEXTAFTER('query (10)'!AB2534,"("),")"))),"")</f>
        <v>pahla@nsk.com</v>
      </c>
      <c r="AF2534" s="38" t="str">
        <f>IF('query (10)'!AD2534="","",TRIM('query (10)'!AD2534))</f>
        <v>จักรภัทร โคตรสมบัติ</v>
      </c>
      <c r="AG2534" s="38" t="str">
        <f>IF('query (10)'!AE2534="","",TRIM('query (10)'!AE2534))</f>
        <v>ผะหลา สีแดง</v>
      </c>
      <c r="AH2534" s="38" t="str">
        <f>IF('query (10)'!AF2534="","",IFERROR(VALUE('query (10)'!AF2534),""))</f>
        <v/>
      </c>
      <c r="AI2534" s="38" t="str">
        <f>IF('query (10)'!AG2534="","",TRIM('query (10)'!AG2534))</f>
        <v/>
      </c>
      <c r="AJ2534" s="38" t="str">
        <f>IF('query (10)'!AH2534="","",IFERROR(VALUE('query (10)'!AH2534),""))</f>
        <v/>
      </c>
      <c r="AK2534" s="38" t="str">
        <f>IF('query (10)'!AI2534="","",TRIM('query (10)'!AI2534))</f>
        <v/>
      </c>
      <c r="AL2534" s="42">
        <f t="shared" si="195"/>
        <v>2026</v>
      </c>
      <c r="AM2534" s="42" t="str">
        <f t="shared" si="196"/>
        <v>2026-05</v>
      </c>
      <c r="AN2534" s="42" t="str">
        <f t="shared" ca="1" si="197"/>
        <v/>
      </c>
      <c r="AO2534" s="42" t="str">
        <f t="shared" si="198"/>
        <v>GR-391 | HUB3 OUTER RING GRINDING MACHINE. | HUB3-1 | AIR CYLINDER | Time-based Maintenance | Mechanical | Part Change | Medium | Detected an air leak at the air cylinder Loader Chuck | เริ่มซ่อมงาน PM แล้ว รับผิดชอบโดย PAHLA SEEDANG | ผะหลา สีแดง</v>
      </c>
      <c r="AP2534" s="42" t="str">
        <f>_xlfn.TEXTJOIN("; ",TRUE,IF(COUNTA('query (10)'!A2534:AK2534)&lt;=6,"NEAR_EMPTY_ROW",""),IF($K2534="","MISSING_STATUS",""),IF(AND($K2534="เสร็จสิ้น",$Z2534=""),"DONE_NO_ACTUAL_DATE",""),IF(AND($I2534="Condition-based Maintenance",$AH2534=""),"CBM_NO_MEASUREMENT",""),IF(OR($X2534="",$X2534=0),"INVALID_PERIOD",""),IF(AND($AA2534&lt;&gt;"",$AB2534&lt;&gt;"",$AB2534&lt;$AA2534),"DATE_SEQUENCE_ERROR",""),IF(AND($AB2534&lt;&gt;"",$AB2534&gt;DATE(2030,12,31)),"DATE_OUTLIER",""),IF($C2534="","MISSING_QRCODE",""),IF($J2534="UNKNOWN","UNKNOWN_PM_TYPE",""),IF($L2534="UNKNOWN","UNKNOWN_STATUS",""))</f>
        <v>INVALID_PERIOD</v>
      </c>
      <c r="AQ2534" s="42" t="str">
        <f t="shared" si="199"/>
        <v>NO</v>
      </c>
    </row>
    <row r="2535" spans="1:43" x14ac:dyDescent="0.3">
      <c r="A2535" s="38">
        <f>IF('query (10)'!A2535="","",'query (10)'!A2535)</f>
        <v>2792</v>
      </c>
      <c r="B2535" s="38">
        <f>IF('query (10)'!B2535="","",'query (10)'!B2535)</f>
        <v>21406</v>
      </c>
      <c r="C2535" s="38" t="str">
        <f>TRIM(UPPER('query (10)'!M2535))</f>
        <v>GR-254</v>
      </c>
      <c r="D2535" s="38" t="str">
        <f>TRIM(UPPER(IFERROR(_xlfn.TEXTBEFORE('query (10)'!L2535,"("),'query (10)'!L2535)))</f>
        <v>INNER RING BORE GRINDING MACHINE</v>
      </c>
      <c r="E2535" s="38" t="str">
        <f>IFERROR(TRIM(UPPER(_xlfn.TEXTBEFORE(_xlfn.TEXTAFTER('query (10)'!L2535,"("),")"))),"")</f>
        <v/>
      </c>
      <c r="F2535" s="38" t="str">
        <f>TRIM('query (10)'!K2535)</f>
        <v>KWD2</v>
      </c>
      <c r="G2535" s="38" t="str">
        <f>IF('query (10)'!J2535="","",'query (10)'!J2535)</f>
        <v xml:space="preserve">Table Gauge	</v>
      </c>
      <c r="H2535" s="38" t="str">
        <f>TRIM(UPPER('query (10)'!J2535))</f>
        <v xml:space="preserve">TABLE GAUGE	</v>
      </c>
      <c r="I2535" s="38" t="str">
        <f>IF('query (10)'!F2535="","",'query (10)'!F2535)</f>
        <v>Time-based Maintenance</v>
      </c>
      <c r="J2535" s="38" t="str">
        <f>IF('query (10)'!F2535="","",IFERROR(INDEX(Cleaning_Rules!$B$14:$B$17,MATCH(TRIM('query (10)'!F2535),Cleaning_Rules!$A$14:$A$17,0)),"UNKNOWN"))</f>
        <v>TBM</v>
      </c>
      <c r="K2535" s="38" t="str">
        <f>IF('query (10)'!G2535="","",'query (10)'!G2535)</f>
        <v>กำลังดำเนินการ</v>
      </c>
      <c r="L2535" s="38" t="str">
        <f>IF('query (10)'!G2535="","MISSING",IFERROR(INDEX(Cleaning_Rules!$B$5:$B$10,MATCH(TRIM('query (10)'!G2535),Cleaning_Rules!$A$5:$A$10,0)),"UNKNOWN"))</f>
        <v>IN_PROGRESS</v>
      </c>
      <c r="M2535" s="38" t="str">
        <f>IF('query (10)'!I2535="","",'query (10)'!I2535)</f>
        <v>Mechanical</v>
      </c>
      <c r="N2535" s="38" t="str">
        <f>IF('query (10)'!O2535="","",'query (10)'!O2535)</f>
        <v>Inspection</v>
      </c>
      <c r="O2535" s="38" t="str">
        <f>IF('query (10)'!P2535="","",'query (10)'!P2535)</f>
        <v>Medium</v>
      </c>
      <c r="P2535" s="38" t="str">
        <f>IF('query (10)'!N2535="","",'query (10)'!N2535)</f>
        <v xml:space="preserve">Repair Unit hydraulic gauge to PM 5-year Cycle
Change Machine parts
Change seal kit hydraulic 
change Bearing
Model: LB20NYDD, LB30NYDD
</v>
      </c>
      <c r="Q2535" s="38" t="str">
        <f>TRIM('query (10)'!N2535)</f>
        <v xml:space="preserve">Repair Unit hydraulic gauge to PM 5-year Cycle
Change Machine parts
Change seal kit hydraulic 
change Bearing
Model: LB20NYDD, LB30NYDD
</v>
      </c>
      <c r="R2535" s="38" t="str">
        <f>TRIM(UPPER('query (10)'!R2535))</f>
        <v>BEARING</v>
      </c>
      <c r="S2535" s="38" t="str">
        <f>TRIM(UPPER('query (10)'!S2535))</f>
        <v>LB30NYDD</v>
      </c>
      <c r="T2535" s="38" t="str">
        <f>IF('query (10)'!Q2535="","",TRIM(UPPER('query (10)'!Q2535)))</f>
        <v/>
      </c>
      <c r="U2535" s="38" t="str">
        <f>IF('query (10)'!T2535="","",'query (10)'!T2535)</f>
        <v/>
      </c>
      <c r="V2535" s="39" t="str">
        <f>IF('query (10)'!T2535="","",IFERROR(VALUE('query (10)'!T2535),""))</f>
        <v/>
      </c>
      <c r="W2535" s="40">
        <f>IF('query (10)'!U2535="","",'query (10)'!U2535)</f>
        <v>0</v>
      </c>
      <c r="X2535" s="39">
        <f>IF('query (10)'!V2535="","",'query (10)'!V2535)</f>
        <v>1826</v>
      </c>
      <c r="Y2535" s="41">
        <f>IF('query (10)'!W2535="","",'query (10)'!W2535)</f>
        <v>46146</v>
      </c>
      <c r="Z2535" s="41" t="str">
        <f>IF('query (10)'!X2535="","",'query (10)'!X2535)</f>
        <v/>
      </c>
      <c r="AA2535" s="41">
        <f>IF('query (10)'!Y2535="","",'query (10)'!Y2535)</f>
        <v>46146</v>
      </c>
      <c r="AB2535" s="41">
        <f>IF('query (10)'!Z2535="","",'query (10)'!Z2535)</f>
        <v>47972</v>
      </c>
      <c r="AC2535" s="38" t="str">
        <f>IF(OR('query (10)'!AA2535="",COUNTIF(Cleaning_Rules!$A$21:$A$26,TRIM('query (10)'!AA2535))&gt;0),"",TRIM('query (10)'!AA2535))</f>
        <v/>
      </c>
      <c r="AD2535" s="38" t="str">
        <f>IF('query (10)'!AB2535="","",TRIM(IFERROR(_xlfn.TEXTBEFORE('query (10)'!AB2535,"("),'query (10)'!AB2535)))</f>
        <v>เริ่มซ่อมงาน PM แล้ว รับผิดชอบโดย PAHLA SEEDANG</v>
      </c>
      <c r="AE2535" s="38" t="str">
        <f>IFERROR(LOWER(TRIM(_xlfn.TEXTBEFORE(_xlfn.TEXTAFTER('query (10)'!AB2535,"("),")"))),"")</f>
        <v>pahla@nsk.com</v>
      </c>
      <c r="AF2535" s="38" t="str">
        <f>IF('query (10)'!AD2535="","",TRIM('query (10)'!AD2535))</f>
        <v>คุณานนต์ ปารวัณวงศ์</v>
      </c>
      <c r="AG2535" s="38" t="str">
        <f>IF('query (10)'!AE2535="","",TRIM('query (10)'!AE2535))</f>
        <v>ผะหลา สีแดง</v>
      </c>
      <c r="AH2535" s="38" t="str">
        <f>IF('query (10)'!AF2535="","",IFERROR(VALUE('query (10)'!AF2535),""))</f>
        <v/>
      </c>
      <c r="AI2535" s="38" t="str">
        <f>IF('query (10)'!AG2535="","",TRIM('query (10)'!AG2535))</f>
        <v/>
      </c>
      <c r="AJ2535" s="38" t="str">
        <f>IF('query (10)'!AH2535="","",IFERROR(VALUE('query (10)'!AH2535),""))</f>
        <v/>
      </c>
      <c r="AK2535" s="38" t="str">
        <f>IF('query (10)'!AI2535="","",TRIM('query (10)'!AI2535))</f>
        <v/>
      </c>
      <c r="AL2535" s="42">
        <f t="shared" si="195"/>
        <v>2026</v>
      </c>
      <c r="AM2535" s="42" t="str">
        <f t="shared" si="196"/>
        <v>2026-05</v>
      </c>
      <c r="AN2535" s="42" t="str">
        <f t="shared" ca="1" si="197"/>
        <v>ON_SCHEDULE</v>
      </c>
      <c r="AO2535" s="42" t="str">
        <f t="shared" si="198"/>
        <v>GR-254 | INNER RING BORE GRINDING MACHINE | KWD2 | TABLE GAUGE	 | Time-based Maintenance | Mechanical | Inspection | Medium | Repair Unit hydraulic gauge to PM 5-year Cycle
Change Machine parts
Change seal kit hydraulic 
change Bearing
Model: LB20NYDD, LB30NYDD
 | BEARING | LB30NYDD | เริ่มซ่อมงาน PM แล้ว รับผิดชอบโดย PAHLA SEEDANG | ผะหลา สีแดง</v>
      </c>
      <c r="AP2535" s="42" t="str">
        <f>_xlfn.TEXTJOIN("; ",TRUE,IF(COUNTA('query (10)'!A2535:AK2535)&lt;=6,"NEAR_EMPTY_ROW",""),IF($K2535="","MISSING_STATUS",""),IF(AND($K2535="เสร็จสิ้น",$Z2535=""),"DONE_NO_ACTUAL_DATE",""),IF(AND($I2535="Condition-based Maintenance",$AH2535=""),"CBM_NO_MEASUREMENT",""),IF(OR($X2535="",$X2535=0),"INVALID_PERIOD",""),IF(AND($AA2535&lt;&gt;"",$AB2535&lt;&gt;"",$AB2535&lt;$AA2535),"DATE_SEQUENCE_ERROR",""),IF(AND($AB2535&lt;&gt;"",$AB2535&gt;DATE(2030,12,31)),"DATE_OUTLIER",""),IF($C2535="","MISSING_QRCODE",""),IF($J2535="UNKNOWN","UNKNOWN_PM_TYPE",""),IF($L2535="UNKNOWN","UNKNOWN_STATUS",""))</f>
        <v>DATE_OUTLIER</v>
      </c>
      <c r="AQ2535" s="42" t="str">
        <f t="shared" si="199"/>
        <v>NO</v>
      </c>
    </row>
    <row r="2536" spans="1:43" x14ac:dyDescent="0.3">
      <c r="A2536" s="38">
        <f>IF('query (10)'!A2536="","",'query (10)'!A2536)</f>
        <v>2793</v>
      </c>
      <c r="B2536" s="38">
        <f>IF('query (10)'!B2536="","",'query (10)'!B2536)</f>
        <v>20799</v>
      </c>
      <c r="C2536" s="38" t="str">
        <f>TRIM(UPPER('query (10)'!M2536))</f>
        <v>GR-340</v>
      </c>
      <c r="D2536" s="38" t="str">
        <f>TRIM(UPPER(IFERROR(_xlfn.TEXTBEFORE('query (10)'!L2536,"("),'query (10)'!L2536)))</f>
        <v>INNER RING BORE GRINDING MACHINE</v>
      </c>
      <c r="E2536" s="38" t="str">
        <f>IFERROR(TRIM(UPPER(_xlfn.TEXTBEFORE(_xlfn.TEXTAFTER('query (10)'!L2536,"("),")"))),"")</f>
        <v/>
      </c>
      <c r="F2536" s="38" t="str">
        <f>TRIM('query (10)'!K2536)</f>
        <v>KWD3</v>
      </c>
      <c r="G2536" s="38" t="str">
        <f>IF('query (10)'!J2536="","",'query (10)'!J2536)</f>
        <v xml:space="preserve">Table Gauge	</v>
      </c>
      <c r="H2536" s="38" t="str">
        <f>TRIM(UPPER('query (10)'!J2536))</f>
        <v xml:space="preserve">TABLE GAUGE	</v>
      </c>
      <c r="I2536" s="38" t="str">
        <f>IF('query (10)'!F2536="","",'query (10)'!F2536)</f>
        <v>Time-based Maintenance</v>
      </c>
      <c r="J2536" s="38" t="str">
        <f>IF('query (10)'!F2536="","",IFERROR(INDEX(Cleaning_Rules!$B$14:$B$17,MATCH(TRIM('query (10)'!F2536),Cleaning_Rules!$A$14:$A$17,0)),"UNKNOWN"))</f>
        <v>TBM</v>
      </c>
      <c r="K2536" s="38" t="str">
        <f>IF('query (10)'!G2536="","",'query (10)'!G2536)</f>
        <v>เสร็จสิ้น</v>
      </c>
      <c r="L2536" s="38" t="str">
        <f>IF('query (10)'!G2536="","MISSING",IFERROR(INDEX(Cleaning_Rules!$B$5:$B$10,MATCH(TRIM('query (10)'!G2536),Cleaning_Rules!$A$5:$A$10,0)),"UNKNOWN"))</f>
        <v>COMPLETED</v>
      </c>
      <c r="M2536" s="38" t="str">
        <f>IF('query (10)'!I2536="","",'query (10)'!I2536)</f>
        <v>Mechanical</v>
      </c>
      <c r="N2536" s="38" t="str">
        <f>IF('query (10)'!O2536="","",'query (10)'!O2536)</f>
        <v>Inspection</v>
      </c>
      <c r="O2536" s="38" t="str">
        <f>IF('query (10)'!P2536="","",'query (10)'!P2536)</f>
        <v>Medium</v>
      </c>
      <c r="P2536" s="38" t="str">
        <f>IF('query (10)'!N2536="","",'query (10)'!N2536)</f>
        <v xml:space="preserve">Repair Unit hydraulic gauge to PM 5-year Cycle
Change Machine parts
Change seal kit hydraulic 
change Bearing
Model: LB20NYDD, LB30NYDD
</v>
      </c>
      <c r="Q2536" s="38" t="str">
        <f>TRIM('query (10)'!N2536)</f>
        <v xml:space="preserve">Repair Unit hydraulic gauge to PM 5-year Cycle
Change Machine parts
Change seal kit hydraulic 
change Bearing
Model: LB20NYDD, LB30NYDD
</v>
      </c>
      <c r="R2536" s="38" t="str">
        <f>TRIM(UPPER('query (10)'!R2536))</f>
        <v>BEARING</v>
      </c>
      <c r="S2536" s="38" t="str">
        <f>TRIM(UPPER('query (10)'!S2536))</f>
        <v>LB30NYDD</v>
      </c>
      <c r="T2536" s="38" t="str">
        <f>IF('query (10)'!Q2536="","",TRIM(UPPER('query (10)'!Q2536)))</f>
        <v/>
      </c>
      <c r="U2536" s="38" t="str">
        <f>IF('query (10)'!T2536="","",'query (10)'!T2536)</f>
        <v/>
      </c>
      <c r="V2536" s="39" t="str">
        <f>IF('query (10)'!T2536="","",IFERROR(VALUE('query (10)'!T2536),""))</f>
        <v/>
      </c>
      <c r="W2536" s="40">
        <f>IF('query (10)'!U2536="","",'query (10)'!U2536)</f>
        <v>0</v>
      </c>
      <c r="X2536" s="39">
        <f>IF('query (10)'!V2536="","",'query (10)'!V2536)</f>
        <v>1826</v>
      </c>
      <c r="Y2536" s="41">
        <f>IF('query (10)'!W2536="","",'query (10)'!W2536)</f>
        <v>46147</v>
      </c>
      <c r="Z2536" s="41">
        <f>IF('query (10)'!X2536="","",'query (10)'!X2536)</f>
        <v>46158</v>
      </c>
      <c r="AA2536" s="41">
        <f>IF('query (10)'!Y2536="","",'query (10)'!Y2536)</f>
        <v>46158</v>
      </c>
      <c r="AB2536" s="41">
        <f>IF('query (10)'!Z2536="","",'query (10)'!Z2536)</f>
        <v>47984</v>
      </c>
      <c r="AC2536" s="38" t="str">
        <f>IF(OR('query (10)'!AA2536="",COUNTIF(Cleaning_Rules!$A$21:$A$26,TRIM('query (10)'!AA2536))&gt;0),"",TRIM('query (10)'!AA2536))</f>
        <v/>
      </c>
      <c r="AD2536" s="38" t="str">
        <f>IF('query (10)'!AB2536="","",TRIM(IFERROR(_xlfn.TEXTBEFORE('query (10)'!AB2536,"("),'query (10)'!AB2536)))</f>
        <v>เริ่มซ่อมงาน PM แล้ว รับผิดชอบโดย JAKKAPAT KHOTSOMBAT</v>
      </c>
      <c r="AE2536" s="38" t="str">
        <f>IFERROR(LOWER(TRIM(_xlfn.TEXTBEFORE(_xlfn.TEXTAFTER('query (10)'!AB2536,"("),")"))),"")</f>
        <v>jakkapat@nsk.com</v>
      </c>
      <c r="AF2536" s="38" t="str">
        <f>IF('query (10)'!AD2536="","",TRIM('query (10)'!AD2536))</f>
        <v>คุณานนต์ ปารวัณวงศ์</v>
      </c>
      <c r="AG2536" s="38" t="str">
        <f>IF('query (10)'!AE2536="","",TRIM('query (10)'!AE2536))</f>
        <v>จักรภัทร โคตรสมบัติ</v>
      </c>
      <c r="AH2536" s="38" t="str">
        <f>IF('query (10)'!AF2536="","",IFERROR(VALUE('query (10)'!AF2536),""))</f>
        <v/>
      </c>
      <c r="AI2536" s="38" t="str">
        <f>IF('query (10)'!AG2536="","",TRIM('query (10)'!AG2536))</f>
        <v/>
      </c>
      <c r="AJ2536" s="38" t="str">
        <f>IF('query (10)'!AH2536="","",IFERROR(VALUE('query (10)'!AH2536),""))</f>
        <v/>
      </c>
      <c r="AK2536" s="38" t="str">
        <f>IF('query (10)'!AI2536="","",TRIM('query (10)'!AI2536))</f>
        <v/>
      </c>
      <c r="AL2536" s="42">
        <f t="shared" si="195"/>
        <v>2026</v>
      </c>
      <c r="AM2536" s="42" t="str">
        <f t="shared" si="196"/>
        <v>2026-05</v>
      </c>
      <c r="AN2536" s="42" t="str">
        <f t="shared" ca="1" si="197"/>
        <v/>
      </c>
      <c r="AO2536" s="42" t="str">
        <f t="shared" si="198"/>
        <v>GR-340 | INNER RING BORE GRINDING MACHINE | KWD3 | TABLE GAUGE	 | Time-based Maintenance | Mechanical | Inspection | Medium | Repair Unit hydraulic gauge to PM 5-year Cycle
Change Machine parts
Change seal kit hydraulic 
change Bearing
Model: LB20NYDD, LB30NYDD
 | BEARING | LB30NYDD | เริ่มซ่อมงาน PM แล้ว รับผิดชอบโดย JAKKAPAT KHOTSOMBAT | จักรภัทร โคตรสมบัติ</v>
      </c>
      <c r="AP2536" s="42" t="str">
        <f>_xlfn.TEXTJOIN("; ",TRUE,IF(COUNTA('query (10)'!A2536:AK2536)&lt;=6,"NEAR_EMPTY_ROW",""),IF($K2536="","MISSING_STATUS",""),IF(AND($K2536="เสร็จสิ้น",$Z2536=""),"DONE_NO_ACTUAL_DATE",""),IF(AND($I2536="Condition-based Maintenance",$AH2536=""),"CBM_NO_MEASUREMENT",""),IF(OR($X2536="",$X2536=0),"INVALID_PERIOD",""),IF(AND($AA2536&lt;&gt;"",$AB2536&lt;&gt;"",$AB2536&lt;$AA2536),"DATE_SEQUENCE_ERROR",""),IF(AND($AB2536&lt;&gt;"",$AB2536&gt;DATE(2030,12,31)),"DATE_OUTLIER",""),IF($C2536="","MISSING_QRCODE",""),IF($J2536="UNKNOWN","UNKNOWN_PM_TYPE",""),IF($L2536="UNKNOWN","UNKNOWN_STATUS",""))</f>
        <v>DATE_OUTLIER</v>
      </c>
      <c r="AQ2536" s="42" t="str">
        <f t="shared" si="199"/>
        <v>NO</v>
      </c>
    </row>
    <row r="2537" spans="1:43" x14ac:dyDescent="0.3">
      <c r="A2537" s="38">
        <f>IF('query (10)'!A2537="","",'query (10)'!A2537)</f>
        <v>2794</v>
      </c>
      <c r="B2537" s="38">
        <f>IF('query (10)'!B2537="","",'query (10)'!B2537)</f>
        <v>20800</v>
      </c>
      <c r="C2537" s="38" t="str">
        <f>TRIM(UPPER('query (10)'!M2537))</f>
        <v>GR-462</v>
      </c>
      <c r="D2537" s="38" t="str">
        <f>TRIM(UPPER(IFERROR(_xlfn.TEXTBEFORE('query (10)'!L2537,"("),'query (10)'!L2537)))</f>
        <v>INNER RING BORE GRINDING MACHINE</v>
      </c>
      <c r="E2537" s="38" t="str">
        <f>IFERROR(TRIM(UPPER(_xlfn.TEXTBEFORE(_xlfn.TEXTAFTER('query (10)'!L2537,"("),")"))),"")</f>
        <v/>
      </c>
      <c r="F2537" s="38" t="str">
        <f>TRIM('query (10)'!K2537)</f>
        <v>KWD4</v>
      </c>
      <c r="G2537" s="38" t="str">
        <f>IF('query (10)'!J2537="","",'query (10)'!J2537)</f>
        <v xml:space="preserve">Table Gauge	</v>
      </c>
      <c r="H2537" s="38" t="str">
        <f>TRIM(UPPER('query (10)'!J2537))</f>
        <v xml:space="preserve">TABLE GAUGE	</v>
      </c>
      <c r="I2537" s="38" t="str">
        <f>IF('query (10)'!F2537="","",'query (10)'!F2537)</f>
        <v>Time-based Maintenance</v>
      </c>
      <c r="J2537" s="38" t="str">
        <f>IF('query (10)'!F2537="","",IFERROR(INDEX(Cleaning_Rules!$B$14:$B$17,MATCH(TRIM('query (10)'!F2537),Cleaning_Rules!$A$14:$A$17,0)),"UNKNOWN"))</f>
        <v>TBM</v>
      </c>
      <c r="K2537" s="38" t="str">
        <f>IF('query (10)'!G2537="","",'query (10)'!G2537)</f>
        <v>เสร็จสิ้น</v>
      </c>
      <c r="L2537" s="38" t="str">
        <f>IF('query (10)'!G2537="","MISSING",IFERROR(INDEX(Cleaning_Rules!$B$5:$B$10,MATCH(TRIM('query (10)'!G2537),Cleaning_Rules!$A$5:$A$10,0)),"UNKNOWN"))</f>
        <v>COMPLETED</v>
      </c>
      <c r="M2537" s="38" t="str">
        <f>IF('query (10)'!I2537="","",'query (10)'!I2537)</f>
        <v>Mechanical</v>
      </c>
      <c r="N2537" s="38" t="str">
        <f>IF('query (10)'!O2537="","",'query (10)'!O2537)</f>
        <v>Inspection</v>
      </c>
      <c r="O2537" s="38" t="str">
        <f>IF('query (10)'!P2537="","",'query (10)'!P2537)</f>
        <v>Medium</v>
      </c>
      <c r="P2537" s="38" t="str">
        <f>IF('query (10)'!N2537="","",'query (10)'!N2537)</f>
        <v xml:space="preserve">Repair Unit hydraulic gauge to PM 5-year Cycle
Change Machine parts
Change seal kit hydraulic 
change Bearing
Model: LB20NYDD, LB30NYDD
</v>
      </c>
      <c r="Q2537" s="38" t="str">
        <f>TRIM('query (10)'!N2537)</f>
        <v xml:space="preserve">Repair Unit hydraulic gauge to PM 5-year Cycle
Change Machine parts
Change seal kit hydraulic 
change Bearing
Model: LB20NYDD, LB30NYDD
</v>
      </c>
      <c r="R2537" s="38" t="str">
        <f>TRIM(UPPER('query (10)'!R2537))</f>
        <v>BEARING</v>
      </c>
      <c r="S2537" s="38" t="str">
        <f>TRIM(UPPER('query (10)'!S2537))</f>
        <v>LB30NYDD</v>
      </c>
      <c r="T2537" s="38" t="str">
        <f>IF('query (10)'!Q2537="","",TRIM(UPPER('query (10)'!Q2537)))</f>
        <v/>
      </c>
      <c r="U2537" s="38" t="str">
        <f>IF('query (10)'!T2537="","",'query (10)'!T2537)</f>
        <v/>
      </c>
      <c r="V2537" s="39" t="str">
        <f>IF('query (10)'!T2537="","",IFERROR(VALUE('query (10)'!T2537),""))</f>
        <v/>
      </c>
      <c r="W2537" s="40">
        <f>IF('query (10)'!U2537="","",'query (10)'!U2537)</f>
        <v>0</v>
      </c>
      <c r="X2537" s="39">
        <f>IF('query (10)'!V2537="","",'query (10)'!V2537)</f>
        <v>1826</v>
      </c>
      <c r="Y2537" s="41">
        <f>IF('query (10)'!W2537="","",'query (10)'!W2537)</f>
        <v>46148</v>
      </c>
      <c r="Z2537" s="41">
        <f>IF('query (10)'!X2537="","",'query (10)'!X2537)</f>
        <v>46154</v>
      </c>
      <c r="AA2537" s="41">
        <f>IF('query (10)'!Y2537="","",'query (10)'!Y2537)</f>
        <v>46154</v>
      </c>
      <c r="AB2537" s="41">
        <f>IF('query (10)'!Z2537="","",'query (10)'!Z2537)</f>
        <v>47980</v>
      </c>
      <c r="AC2537" s="38" t="str">
        <f>IF(OR('query (10)'!AA2537="",COUNTIF(Cleaning_Rules!$A$21:$A$26,TRIM('query (10)'!AA2537))&gt;0),"",TRIM('query (10)'!AA2537))</f>
        <v/>
      </c>
      <c r="AD2537" s="38" t="str">
        <f>IF('query (10)'!AB2537="","",TRIM(IFERROR(_xlfn.TEXTBEFORE('query (10)'!AB2537,"("),'query (10)'!AB2537)))</f>
        <v>เริ่มซ่อมงาน PM แล้ว รับผิดชอบโดย PAHLA SEEDANG</v>
      </c>
      <c r="AE2537" s="38" t="str">
        <f>IFERROR(LOWER(TRIM(_xlfn.TEXTBEFORE(_xlfn.TEXTAFTER('query (10)'!AB2537,"("),")"))),"")</f>
        <v>pahla@nsk.com</v>
      </c>
      <c r="AF2537" s="38" t="str">
        <f>IF('query (10)'!AD2537="","",TRIM('query (10)'!AD2537))</f>
        <v>คุณานนต์ ปารวัณวงศ์</v>
      </c>
      <c r="AG2537" s="38" t="str">
        <f>IF('query (10)'!AE2537="","",TRIM('query (10)'!AE2537))</f>
        <v>ผะหลา สีแดง</v>
      </c>
      <c r="AH2537" s="38" t="str">
        <f>IF('query (10)'!AF2537="","",IFERROR(VALUE('query (10)'!AF2537),""))</f>
        <v/>
      </c>
      <c r="AI2537" s="38" t="str">
        <f>IF('query (10)'!AG2537="","",TRIM('query (10)'!AG2537))</f>
        <v/>
      </c>
      <c r="AJ2537" s="38" t="str">
        <f>IF('query (10)'!AH2537="","",IFERROR(VALUE('query (10)'!AH2537),""))</f>
        <v/>
      </c>
      <c r="AK2537" s="38" t="str">
        <f>IF('query (10)'!AI2537="","",TRIM('query (10)'!AI2537))</f>
        <v/>
      </c>
      <c r="AL2537" s="42">
        <f t="shared" si="195"/>
        <v>2026</v>
      </c>
      <c r="AM2537" s="42" t="str">
        <f t="shared" si="196"/>
        <v>2026-05</v>
      </c>
      <c r="AN2537" s="42" t="str">
        <f t="shared" ca="1" si="197"/>
        <v/>
      </c>
      <c r="AO2537" s="42" t="str">
        <f t="shared" si="198"/>
        <v>GR-462 | INNER RING BORE GRINDING MACHINE | KWD4 | TABLE GAUGE	 | Time-based Maintenance | Mechanical | Inspection | Medium | Repair Unit hydraulic gauge to PM 5-year Cycle
Change Machine parts
Change seal kit hydraulic 
change Bearing
Model: LB20NYDD, LB30NYDD
 | BEARING | LB30NYDD | เริ่มซ่อมงาน PM แล้ว รับผิดชอบโดย PAHLA SEEDANG | ผะหลา สีแดง</v>
      </c>
      <c r="AP2537" s="42" t="str">
        <f>_xlfn.TEXTJOIN("; ",TRUE,IF(COUNTA('query (10)'!A2537:AK2537)&lt;=6,"NEAR_EMPTY_ROW",""),IF($K2537="","MISSING_STATUS",""),IF(AND($K2537="เสร็จสิ้น",$Z2537=""),"DONE_NO_ACTUAL_DATE",""),IF(AND($I2537="Condition-based Maintenance",$AH2537=""),"CBM_NO_MEASUREMENT",""),IF(OR($X2537="",$X2537=0),"INVALID_PERIOD",""),IF(AND($AA2537&lt;&gt;"",$AB2537&lt;&gt;"",$AB2537&lt;$AA2537),"DATE_SEQUENCE_ERROR",""),IF(AND($AB2537&lt;&gt;"",$AB2537&gt;DATE(2030,12,31)),"DATE_OUTLIER",""),IF($C2537="","MISSING_QRCODE",""),IF($J2537="UNKNOWN","UNKNOWN_PM_TYPE",""),IF($L2537="UNKNOWN","UNKNOWN_STATUS",""))</f>
        <v>DATE_OUTLIER</v>
      </c>
      <c r="AQ2537" s="42" t="str">
        <f t="shared" si="199"/>
        <v>NO</v>
      </c>
    </row>
    <row r="2538" spans="1:43" x14ac:dyDescent="0.3">
      <c r="A2538" s="38">
        <f>IF('query (10)'!A2538="","",'query (10)'!A2538)</f>
        <v>2795</v>
      </c>
      <c r="B2538" s="38">
        <f>IF('query (10)'!B2538="","",'query (10)'!B2538)</f>
        <v>20801</v>
      </c>
      <c r="C2538" s="38" t="str">
        <f>TRIM(UPPER('query (10)'!M2538))</f>
        <v>GR-579</v>
      </c>
      <c r="D2538" s="38" t="str">
        <f>TRIM(UPPER(IFERROR(_xlfn.TEXTBEFORE('query (10)'!L2538,"("),'query (10)'!L2538)))</f>
        <v>INNER RING BORE GRINDING MACHINE</v>
      </c>
      <c r="E2538" s="38" t="str">
        <f>IFERROR(TRIM(UPPER(_xlfn.TEXTBEFORE(_xlfn.TEXTAFTER('query (10)'!L2538,"("),")"))),"")</f>
        <v/>
      </c>
      <c r="F2538" s="38" t="str">
        <f>TRIM('query (10)'!K2538)</f>
        <v>KWD5</v>
      </c>
      <c r="G2538" s="38" t="str">
        <f>IF('query (10)'!J2538="","",'query (10)'!J2538)</f>
        <v xml:space="preserve">Table Gauge	</v>
      </c>
      <c r="H2538" s="38" t="str">
        <f>TRIM(UPPER('query (10)'!J2538))</f>
        <v xml:space="preserve">TABLE GAUGE	</v>
      </c>
      <c r="I2538" s="38" t="str">
        <f>IF('query (10)'!F2538="","",'query (10)'!F2538)</f>
        <v>Time-based Maintenance</v>
      </c>
      <c r="J2538" s="38" t="str">
        <f>IF('query (10)'!F2538="","",IFERROR(INDEX(Cleaning_Rules!$B$14:$B$17,MATCH(TRIM('query (10)'!F2538),Cleaning_Rules!$A$14:$A$17,0)),"UNKNOWN"))</f>
        <v>TBM</v>
      </c>
      <c r="K2538" s="38" t="str">
        <f>IF('query (10)'!G2538="","",'query (10)'!G2538)</f>
        <v>เสร็จสิ้น</v>
      </c>
      <c r="L2538" s="38" t="str">
        <f>IF('query (10)'!G2538="","MISSING",IFERROR(INDEX(Cleaning_Rules!$B$5:$B$10,MATCH(TRIM('query (10)'!G2538),Cleaning_Rules!$A$5:$A$10,0)),"UNKNOWN"))</f>
        <v>COMPLETED</v>
      </c>
      <c r="M2538" s="38" t="str">
        <f>IF('query (10)'!I2538="","",'query (10)'!I2538)</f>
        <v>Mechanical</v>
      </c>
      <c r="N2538" s="38" t="str">
        <f>IF('query (10)'!O2538="","",'query (10)'!O2538)</f>
        <v>Inspection</v>
      </c>
      <c r="O2538" s="38" t="str">
        <f>IF('query (10)'!P2538="","",'query (10)'!P2538)</f>
        <v>Medium</v>
      </c>
      <c r="P2538" s="38" t="str">
        <f>IF('query (10)'!N2538="","",'query (10)'!N2538)</f>
        <v xml:space="preserve">Repair Unit hydraulic gauge to PM 5-year Cycle
Change Machine parts
Change seal kit hydraulic 
change Bearing
Model: LB20NYDD, LB30NYDD
</v>
      </c>
      <c r="Q2538" s="38" t="str">
        <f>TRIM('query (10)'!N2538)</f>
        <v xml:space="preserve">Repair Unit hydraulic gauge to PM 5-year Cycle
Change Machine parts
Change seal kit hydraulic 
change Bearing
Model: LB20NYDD, LB30NYDD
</v>
      </c>
      <c r="R2538" s="38" t="str">
        <f>TRIM(UPPER('query (10)'!R2538))</f>
        <v>BEARING</v>
      </c>
      <c r="S2538" s="38" t="str">
        <f>TRIM(UPPER('query (10)'!S2538))</f>
        <v>LB30NYDD</v>
      </c>
      <c r="T2538" s="38" t="str">
        <f>IF('query (10)'!Q2538="","",TRIM(UPPER('query (10)'!Q2538)))</f>
        <v/>
      </c>
      <c r="U2538" s="38" t="str">
        <f>IF('query (10)'!T2538="","",'query (10)'!T2538)</f>
        <v/>
      </c>
      <c r="V2538" s="39" t="str">
        <f>IF('query (10)'!T2538="","",IFERROR(VALUE('query (10)'!T2538),""))</f>
        <v/>
      </c>
      <c r="W2538" s="40">
        <f>IF('query (10)'!U2538="","",'query (10)'!U2538)</f>
        <v>0</v>
      </c>
      <c r="X2538" s="39">
        <f>IF('query (10)'!V2538="","",'query (10)'!V2538)</f>
        <v>1826</v>
      </c>
      <c r="Y2538" s="41">
        <f>IF('query (10)'!W2538="","",'query (10)'!W2538)</f>
        <v>46149</v>
      </c>
      <c r="Z2538" s="41" t="str">
        <f>IF('query (10)'!X2538="","",'query (10)'!X2538)</f>
        <v/>
      </c>
      <c r="AA2538" s="41">
        <f>IF('query (10)'!Y2538="","",'query (10)'!Y2538)</f>
        <v>46149</v>
      </c>
      <c r="AB2538" s="41">
        <f>IF('query (10)'!Z2538="","",'query (10)'!Z2538)</f>
        <v>47975</v>
      </c>
      <c r="AC2538" s="38" t="str">
        <f>IF(OR('query (10)'!AA2538="",COUNTIF(Cleaning_Rules!$A$21:$A$26,TRIM('query (10)'!AA2538))&gt;0),"",TRIM('query (10)'!AA2538))</f>
        <v/>
      </c>
      <c r="AD2538" s="38" t="str">
        <f>IF('query (10)'!AB2538="","",TRIM(IFERROR(_xlfn.TEXTBEFORE('query (10)'!AB2538,"("),'query (10)'!AB2538)))</f>
        <v/>
      </c>
      <c r="AE2538" s="38" t="str">
        <f>IFERROR(LOWER(TRIM(_xlfn.TEXTBEFORE(_xlfn.TEXTAFTER('query (10)'!AB2538,"("),")"))),"")</f>
        <v/>
      </c>
      <c r="AF2538" s="38" t="str">
        <f>IF('query (10)'!AD2538="","",TRIM('query (10)'!AD2538))</f>
        <v>คุณานนต์ ปารวัณวงศ์</v>
      </c>
      <c r="AG2538" s="38" t="str">
        <f>IF('query (10)'!AE2538="","",TRIM('query (10)'!AE2538))</f>
        <v>ภูชิต กุลเสรี</v>
      </c>
      <c r="AH2538" s="38" t="str">
        <f>IF('query (10)'!AF2538="","",IFERROR(VALUE('query (10)'!AF2538),""))</f>
        <v/>
      </c>
      <c r="AI2538" s="38" t="str">
        <f>IF('query (10)'!AG2538="","",TRIM('query (10)'!AG2538))</f>
        <v/>
      </c>
      <c r="AJ2538" s="38" t="str">
        <f>IF('query (10)'!AH2538="","",IFERROR(VALUE('query (10)'!AH2538),""))</f>
        <v/>
      </c>
      <c r="AK2538" s="38" t="str">
        <f>IF('query (10)'!AI2538="","",TRIM('query (10)'!AI2538))</f>
        <v/>
      </c>
      <c r="AL2538" s="42">
        <f t="shared" si="195"/>
        <v>2026</v>
      </c>
      <c r="AM2538" s="42" t="str">
        <f t="shared" si="196"/>
        <v>2026-05</v>
      </c>
      <c r="AN2538" s="42" t="str">
        <f t="shared" ca="1" si="197"/>
        <v/>
      </c>
      <c r="AO2538" s="42" t="str">
        <f t="shared" si="198"/>
        <v>GR-579 | INNER RING BORE GRINDING MACHINE | KWD5 | TABLE GAUGE	 | Time-based Maintenance | Mechanical | Inspection | Medium | Repair Unit hydraulic gauge to PM 5-year Cycle
Change Machine parts
Change seal kit hydraulic 
change Bearing
Model: LB20NYDD, LB30NYDD
 | BEARING | LB30NYDD | ภูชิต กุลเสรี</v>
      </c>
      <c r="AP2538" s="42" t="str">
        <f>_xlfn.TEXTJOIN("; ",TRUE,IF(COUNTA('query (10)'!A2538:AK2538)&lt;=6,"NEAR_EMPTY_ROW",""),IF($K2538="","MISSING_STATUS",""),IF(AND($K2538="เสร็จสิ้น",$Z2538=""),"DONE_NO_ACTUAL_DATE",""),IF(AND($I2538="Condition-based Maintenance",$AH2538=""),"CBM_NO_MEASUREMENT",""),IF(OR($X2538="",$X2538=0),"INVALID_PERIOD",""),IF(AND($AA2538&lt;&gt;"",$AB2538&lt;&gt;"",$AB2538&lt;$AA2538),"DATE_SEQUENCE_ERROR",""),IF(AND($AB2538&lt;&gt;"",$AB2538&gt;DATE(2030,12,31)),"DATE_OUTLIER",""),IF($C2538="","MISSING_QRCODE",""),IF($J2538="UNKNOWN","UNKNOWN_PM_TYPE",""),IF($L2538="UNKNOWN","UNKNOWN_STATUS",""))</f>
        <v>DONE_NO_ACTUAL_DATE; DATE_OUTLIER</v>
      </c>
      <c r="AQ2538" s="42" t="str">
        <f t="shared" si="199"/>
        <v>NO</v>
      </c>
    </row>
    <row r="2539" spans="1:43" x14ac:dyDescent="0.3">
      <c r="A2539" s="38">
        <f>IF('query (10)'!A2539="","",'query (10)'!A2539)</f>
        <v>2796</v>
      </c>
      <c r="B2539" s="38">
        <f>IF('query (10)'!B2539="","",'query (10)'!B2539)</f>
        <v>20802</v>
      </c>
      <c r="C2539" s="38" t="str">
        <f>TRIM(UPPER('query (10)'!M2539))</f>
        <v>GR-691</v>
      </c>
      <c r="D2539" s="38" t="str">
        <f>TRIM(UPPER(IFERROR(_xlfn.TEXTBEFORE('query (10)'!L2539,"("),'query (10)'!L2539)))</f>
        <v>INNER RING BORE GRINDING MACHINE</v>
      </c>
      <c r="E2539" s="38" t="str">
        <f>IFERROR(TRIM(UPPER(_xlfn.TEXTBEFORE(_xlfn.TEXTAFTER('query (10)'!L2539,"("),")"))),"")</f>
        <v/>
      </c>
      <c r="F2539" s="38" t="str">
        <f>TRIM('query (10)'!K2539)</f>
        <v>KWD6</v>
      </c>
      <c r="G2539" s="38" t="str">
        <f>IF('query (10)'!J2539="","",'query (10)'!J2539)</f>
        <v xml:space="preserve">Table Gauge	</v>
      </c>
      <c r="H2539" s="38" t="str">
        <f>TRIM(UPPER('query (10)'!J2539))</f>
        <v xml:space="preserve">TABLE GAUGE	</v>
      </c>
      <c r="I2539" s="38" t="str">
        <f>IF('query (10)'!F2539="","",'query (10)'!F2539)</f>
        <v>Time-based Maintenance</v>
      </c>
      <c r="J2539" s="38" t="str">
        <f>IF('query (10)'!F2539="","",IFERROR(INDEX(Cleaning_Rules!$B$14:$B$17,MATCH(TRIM('query (10)'!F2539),Cleaning_Rules!$A$14:$A$17,0)),"UNKNOWN"))</f>
        <v>TBM</v>
      </c>
      <c r="K2539" s="38" t="str">
        <f>IF('query (10)'!G2539="","",'query (10)'!G2539)</f>
        <v>เสร็จสิ้น</v>
      </c>
      <c r="L2539" s="38" t="str">
        <f>IF('query (10)'!G2539="","MISSING",IFERROR(INDEX(Cleaning_Rules!$B$5:$B$10,MATCH(TRIM('query (10)'!G2539),Cleaning_Rules!$A$5:$A$10,0)),"UNKNOWN"))</f>
        <v>COMPLETED</v>
      </c>
      <c r="M2539" s="38" t="str">
        <f>IF('query (10)'!I2539="","",'query (10)'!I2539)</f>
        <v>Mechanical</v>
      </c>
      <c r="N2539" s="38" t="str">
        <f>IF('query (10)'!O2539="","",'query (10)'!O2539)</f>
        <v>Inspection</v>
      </c>
      <c r="O2539" s="38" t="str">
        <f>IF('query (10)'!P2539="","",'query (10)'!P2539)</f>
        <v>Medium</v>
      </c>
      <c r="P2539" s="38" t="str">
        <f>IF('query (10)'!N2539="","",'query (10)'!N2539)</f>
        <v xml:space="preserve">Repair Unit hydraulic gauge to PM 5-year Cycle
Change Machine parts
Change seal kit hydraulic 
change Bearing
Model: LB20NYDD, LB30NYDD
</v>
      </c>
      <c r="Q2539" s="38" t="str">
        <f>TRIM('query (10)'!N2539)</f>
        <v xml:space="preserve">Repair Unit hydraulic gauge to PM 5-year Cycle
Change Machine parts
Change seal kit hydraulic 
change Bearing
Model: LB20NYDD, LB30NYDD
</v>
      </c>
      <c r="R2539" s="38" t="str">
        <f>TRIM(UPPER('query (10)'!R2539))</f>
        <v>BEARING</v>
      </c>
      <c r="S2539" s="38" t="str">
        <f>TRIM(UPPER('query (10)'!S2539))</f>
        <v>LB30NYDD</v>
      </c>
      <c r="T2539" s="38" t="str">
        <f>IF('query (10)'!Q2539="","",TRIM(UPPER('query (10)'!Q2539)))</f>
        <v/>
      </c>
      <c r="U2539" s="38" t="str">
        <f>IF('query (10)'!T2539="","",'query (10)'!T2539)</f>
        <v/>
      </c>
      <c r="V2539" s="39" t="str">
        <f>IF('query (10)'!T2539="","",IFERROR(VALUE('query (10)'!T2539),""))</f>
        <v/>
      </c>
      <c r="W2539" s="40">
        <f>IF('query (10)'!U2539="","",'query (10)'!U2539)</f>
        <v>0</v>
      </c>
      <c r="X2539" s="39">
        <f>IF('query (10)'!V2539="","",'query (10)'!V2539)</f>
        <v>1826</v>
      </c>
      <c r="Y2539" s="41">
        <f>IF('query (10)'!W2539="","",'query (10)'!W2539)</f>
        <v>46150</v>
      </c>
      <c r="Z2539" s="41">
        <f>IF('query (10)'!X2539="","",'query (10)'!X2539)</f>
        <v>46154</v>
      </c>
      <c r="AA2539" s="41">
        <f>IF('query (10)'!Y2539="","",'query (10)'!Y2539)</f>
        <v>46154</v>
      </c>
      <c r="AB2539" s="41">
        <f>IF('query (10)'!Z2539="","",'query (10)'!Z2539)</f>
        <v>47980</v>
      </c>
      <c r="AC2539" s="38" t="str">
        <f>IF(OR('query (10)'!AA2539="",COUNTIF(Cleaning_Rules!$A$21:$A$26,TRIM('query (10)'!AA2539))&gt;0),"",TRIM('query (10)'!AA2539))</f>
        <v/>
      </c>
      <c r="AD2539" s="38" t="str">
        <f>IF('query (10)'!AB2539="","",TRIM(IFERROR(_xlfn.TEXTBEFORE('query (10)'!AB2539,"("),'query (10)'!AB2539)))</f>
        <v>เริ่มซ่อมงาน PM แล้ว รับผิดชอบโดย KUNANON PARAWANWONG</v>
      </c>
      <c r="AE2539" s="38" t="str">
        <f>IFERROR(LOWER(TRIM(_xlfn.TEXTBEFORE(_xlfn.TEXTAFTER('query (10)'!AB2539,"("),")"))),"")</f>
        <v>parawanwong-k-3161@nsk.com</v>
      </c>
      <c r="AF2539" s="38" t="str">
        <f>IF('query (10)'!AD2539="","",TRIM('query (10)'!AD2539))</f>
        <v>คุณานนต์ ปารวัณวงศ์</v>
      </c>
      <c r="AG2539" s="38" t="str">
        <f>IF('query (10)'!AE2539="","",TRIM('query (10)'!AE2539))</f>
        <v>คุณานนต์ ปารวัณวงศ์</v>
      </c>
      <c r="AH2539" s="38" t="str">
        <f>IF('query (10)'!AF2539="","",IFERROR(VALUE('query (10)'!AF2539),""))</f>
        <v/>
      </c>
      <c r="AI2539" s="38" t="str">
        <f>IF('query (10)'!AG2539="","",TRIM('query (10)'!AG2539))</f>
        <v/>
      </c>
      <c r="AJ2539" s="38" t="str">
        <f>IF('query (10)'!AH2539="","",IFERROR(VALUE('query (10)'!AH2539),""))</f>
        <v/>
      </c>
      <c r="AK2539" s="38" t="str">
        <f>IF('query (10)'!AI2539="","",TRIM('query (10)'!AI2539))</f>
        <v/>
      </c>
      <c r="AL2539" s="42">
        <f t="shared" si="195"/>
        <v>2026</v>
      </c>
      <c r="AM2539" s="42" t="str">
        <f t="shared" si="196"/>
        <v>2026-05</v>
      </c>
      <c r="AN2539" s="42" t="str">
        <f t="shared" ca="1" si="197"/>
        <v/>
      </c>
      <c r="AO2539" s="42" t="str">
        <f t="shared" si="198"/>
        <v>GR-691 | INNER RING BORE GRINDING MACHINE | KWD6 | TABLE GAUGE	 | Time-based Maintenance | Mechanical | Inspection | Medium | Repair Unit hydraulic gauge to PM 5-year Cycle
Change Machine parts
Change seal kit hydraulic 
change Bearing
Model: LB20NYDD, LB30NYDD
 | BEARING | LB30NYDD | เริ่มซ่อมงาน PM แล้ว รับผิดชอบโดย KUNANON PARAWANWONG | คุณานนต์ ปารวัณวงศ์</v>
      </c>
      <c r="AP2539" s="42" t="str">
        <f>_xlfn.TEXTJOIN("; ",TRUE,IF(COUNTA('query (10)'!A2539:AK2539)&lt;=6,"NEAR_EMPTY_ROW",""),IF($K2539="","MISSING_STATUS",""),IF(AND($K2539="เสร็จสิ้น",$Z2539=""),"DONE_NO_ACTUAL_DATE",""),IF(AND($I2539="Condition-based Maintenance",$AH2539=""),"CBM_NO_MEASUREMENT",""),IF(OR($X2539="",$X2539=0),"INVALID_PERIOD",""),IF(AND($AA2539&lt;&gt;"",$AB2539&lt;&gt;"",$AB2539&lt;$AA2539),"DATE_SEQUENCE_ERROR",""),IF(AND($AB2539&lt;&gt;"",$AB2539&gt;DATE(2030,12,31)),"DATE_OUTLIER",""),IF($C2539="","MISSING_QRCODE",""),IF($J2539="UNKNOWN","UNKNOWN_PM_TYPE",""),IF($L2539="UNKNOWN","UNKNOWN_STATUS",""))</f>
        <v>DATE_OUTLIER</v>
      </c>
      <c r="AQ2539" s="42" t="str">
        <f t="shared" si="199"/>
        <v>NO</v>
      </c>
    </row>
    <row r="2540" spans="1:43" x14ac:dyDescent="0.3">
      <c r="A2540" s="38">
        <f>IF('query (10)'!A2540="","",'query (10)'!A2540)</f>
        <v>2797</v>
      </c>
      <c r="B2540" s="38">
        <f>IF('query (10)'!B2540="","",'query (10)'!B2540)</f>
        <v>20803</v>
      </c>
      <c r="C2540" s="38" t="str">
        <f>TRIM(UPPER('query (10)'!M2540))</f>
        <v>GR-828</v>
      </c>
      <c r="D2540" s="38" t="str">
        <f>TRIM(UPPER(IFERROR(_xlfn.TEXTBEFORE('query (10)'!L2540,"("),'query (10)'!L2540)))</f>
        <v>INNER RING BORE GRINDING MACHINE</v>
      </c>
      <c r="E2540" s="38" t="str">
        <f>IFERROR(TRIM(UPPER(_xlfn.TEXTBEFORE(_xlfn.TEXTAFTER('query (10)'!L2540,"("),")"))),"")</f>
        <v/>
      </c>
      <c r="F2540" s="38" t="str">
        <f>TRIM('query (10)'!K2540)</f>
        <v>KWD7</v>
      </c>
      <c r="G2540" s="38" t="str">
        <f>IF('query (10)'!J2540="","",'query (10)'!J2540)</f>
        <v xml:space="preserve">Table Gauge	</v>
      </c>
      <c r="H2540" s="38" t="str">
        <f>TRIM(UPPER('query (10)'!J2540))</f>
        <v xml:space="preserve">TABLE GAUGE	</v>
      </c>
      <c r="I2540" s="38" t="str">
        <f>IF('query (10)'!F2540="","",'query (10)'!F2540)</f>
        <v>Time-based Maintenance</v>
      </c>
      <c r="J2540" s="38" t="str">
        <f>IF('query (10)'!F2540="","",IFERROR(INDEX(Cleaning_Rules!$B$14:$B$17,MATCH(TRIM('query (10)'!F2540),Cleaning_Rules!$A$14:$A$17,0)),"UNKNOWN"))</f>
        <v>TBM</v>
      </c>
      <c r="K2540" s="38" t="str">
        <f>IF('query (10)'!G2540="","",'query (10)'!G2540)</f>
        <v>เสร็จสิ้น</v>
      </c>
      <c r="L2540" s="38" t="str">
        <f>IF('query (10)'!G2540="","MISSING",IFERROR(INDEX(Cleaning_Rules!$B$5:$B$10,MATCH(TRIM('query (10)'!G2540),Cleaning_Rules!$A$5:$A$10,0)),"UNKNOWN"))</f>
        <v>COMPLETED</v>
      </c>
      <c r="M2540" s="38" t="str">
        <f>IF('query (10)'!I2540="","",'query (10)'!I2540)</f>
        <v>Mechanical</v>
      </c>
      <c r="N2540" s="38" t="str">
        <f>IF('query (10)'!O2540="","",'query (10)'!O2540)</f>
        <v>Inspection</v>
      </c>
      <c r="O2540" s="38" t="str">
        <f>IF('query (10)'!P2540="","",'query (10)'!P2540)</f>
        <v>Medium</v>
      </c>
      <c r="P2540" s="38" t="str">
        <f>IF('query (10)'!N2540="","",'query (10)'!N2540)</f>
        <v xml:space="preserve">Repair Unit hydraulic gauge to PM 5-year Cycle
Change Machine parts
Change seal kit hydraulic 
change Bearing
Model: LB20NYDD, LB30NYDD
</v>
      </c>
      <c r="Q2540" s="38" t="str">
        <f>TRIM('query (10)'!N2540)</f>
        <v xml:space="preserve">Repair Unit hydraulic gauge to PM 5-year Cycle
Change Machine parts
Change seal kit hydraulic 
change Bearing
Model: LB20NYDD, LB30NYDD
</v>
      </c>
      <c r="R2540" s="38" t="str">
        <f>TRIM(UPPER('query (10)'!R2540))</f>
        <v>BEARING</v>
      </c>
      <c r="S2540" s="38" t="str">
        <f>TRIM(UPPER('query (10)'!S2540))</f>
        <v>LB30NYDD</v>
      </c>
      <c r="T2540" s="38" t="str">
        <f>IF('query (10)'!Q2540="","",TRIM(UPPER('query (10)'!Q2540)))</f>
        <v/>
      </c>
      <c r="U2540" s="38" t="str">
        <f>IF('query (10)'!T2540="","",'query (10)'!T2540)</f>
        <v/>
      </c>
      <c r="V2540" s="39" t="str">
        <f>IF('query (10)'!T2540="","",IFERROR(VALUE('query (10)'!T2540),""))</f>
        <v/>
      </c>
      <c r="W2540" s="40">
        <f>IF('query (10)'!U2540="","",'query (10)'!U2540)</f>
        <v>0</v>
      </c>
      <c r="X2540" s="39">
        <f>IF('query (10)'!V2540="","",'query (10)'!V2540)</f>
        <v>21915</v>
      </c>
      <c r="Y2540" s="41">
        <f>IF('query (10)'!W2540="","",'query (10)'!W2540)</f>
        <v>46151</v>
      </c>
      <c r="Z2540" s="41">
        <f>IF('query (10)'!X2540="","",'query (10)'!X2540)</f>
        <v>46163</v>
      </c>
      <c r="AA2540" s="41">
        <f>IF('query (10)'!Y2540="","",'query (10)'!Y2540)</f>
        <v>46163</v>
      </c>
      <c r="AB2540" s="41">
        <f>IF('query (10)'!Z2540="","",'query (10)'!Z2540)</f>
        <v>68078</v>
      </c>
      <c r="AC2540" s="38" t="str">
        <f>IF(OR('query (10)'!AA2540="",COUNTIF(Cleaning_Rules!$A$21:$A$26,TRIM('query (10)'!AA2540))&gt;0),"",TRIM('query (10)'!AA2540))</f>
        <v/>
      </c>
      <c r="AD2540" s="38" t="str">
        <f>IF('query (10)'!AB2540="","",TRIM(IFERROR(_xlfn.TEXTBEFORE('query (10)'!AB2540,"("),'query (10)'!AB2540)))</f>
        <v>เริ่มซ่อมงาน PM แล้ว รับผิดชอบโดย CHETSADA PHIWBANG</v>
      </c>
      <c r="AE2540" s="38" t="str">
        <f>IFERROR(LOWER(TRIM(_xlfn.TEXTBEFORE(_xlfn.TEXTAFTER('query (10)'!AB2540,"("),")"))),"")</f>
        <v>chetsada@nsk.com</v>
      </c>
      <c r="AF2540" s="38" t="str">
        <f>IF('query (10)'!AD2540="","",TRIM('query (10)'!AD2540))</f>
        <v>คุณานนต์ ปารวัณวงศ์</v>
      </c>
      <c r="AG2540" s="38" t="str">
        <f>IF('query (10)'!AE2540="","",TRIM('query (10)'!AE2540))</f>
        <v>เจษฎา ผิวบาง</v>
      </c>
      <c r="AH2540" s="38" t="str">
        <f>IF('query (10)'!AF2540="","",IFERROR(VALUE('query (10)'!AF2540),""))</f>
        <v/>
      </c>
      <c r="AI2540" s="38" t="str">
        <f>IF('query (10)'!AG2540="","",TRIM('query (10)'!AG2540))</f>
        <v/>
      </c>
      <c r="AJ2540" s="38" t="str">
        <f>IF('query (10)'!AH2540="","",IFERROR(VALUE('query (10)'!AH2540),""))</f>
        <v/>
      </c>
      <c r="AK2540" s="38" t="str">
        <f>IF('query (10)'!AI2540="","",TRIM('query (10)'!AI2540))</f>
        <v/>
      </c>
      <c r="AL2540" s="42">
        <f t="shared" si="195"/>
        <v>2026</v>
      </c>
      <c r="AM2540" s="42" t="str">
        <f t="shared" si="196"/>
        <v>2026-05</v>
      </c>
      <c r="AN2540" s="42" t="str">
        <f t="shared" ca="1" si="197"/>
        <v/>
      </c>
      <c r="AO2540" s="42" t="str">
        <f t="shared" si="198"/>
        <v>GR-828 | INNER RING BORE GRINDING MACHINE | KWD7 | TABLE GAUGE	 | Time-based Maintenance | Mechanical | Inspection | Medium | Repair Unit hydraulic gauge to PM 5-year Cycle
Change Machine parts
Change seal kit hydraulic 
change Bearing
Model: LB20NYDD, LB30NYDD
 | BEARING | LB30NYDD | เริ่มซ่อมงาน PM แล้ว รับผิดชอบโดย CHETSADA PHIWBANG | เจษฎา ผิวบาง</v>
      </c>
      <c r="AP2540" s="42" t="str">
        <f>_xlfn.TEXTJOIN("; ",TRUE,IF(COUNTA('query (10)'!A2540:AK2540)&lt;=6,"NEAR_EMPTY_ROW",""),IF($K2540="","MISSING_STATUS",""),IF(AND($K2540="เสร็จสิ้น",$Z2540=""),"DONE_NO_ACTUAL_DATE",""),IF(AND($I2540="Condition-based Maintenance",$AH2540=""),"CBM_NO_MEASUREMENT",""),IF(OR($X2540="",$X2540=0),"INVALID_PERIOD",""),IF(AND($AA2540&lt;&gt;"",$AB2540&lt;&gt;"",$AB2540&lt;$AA2540),"DATE_SEQUENCE_ERROR",""),IF(AND($AB2540&lt;&gt;"",$AB2540&gt;DATE(2030,12,31)),"DATE_OUTLIER",""),IF($C2540="","MISSING_QRCODE",""),IF($J2540="UNKNOWN","UNKNOWN_PM_TYPE",""),IF($L2540="UNKNOWN","UNKNOWN_STATUS",""))</f>
        <v>DATE_OUTLIER</v>
      </c>
      <c r="AQ2540" s="42" t="str">
        <f t="shared" si="199"/>
        <v>NO</v>
      </c>
    </row>
    <row r="2541" spans="1:43" x14ac:dyDescent="0.3">
      <c r="A2541" s="38">
        <f>IF('query (10)'!A2541="","",'query (10)'!A2541)</f>
        <v>2798</v>
      </c>
      <c r="B2541" s="38">
        <f>IF('query (10)'!B2541="","",'query (10)'!B2541)</f>
        <v>21112</v>
      </c>
      <c r="C2541" s="38" t="str">
        <f>TRIM(UPPER('query (10)'!M2541))</f>
        <v>GR-129</v>
      </c>
      <c r="D2541" s="38" t="str">
        <f>TRIM(UPPER(IFERROR(_xlfn.TEXTBEFORE('query (10)'!L2541,"("),'query (10)'!L2541)))</f>
        <v>OUTER RING RACEWAY GRINDING M/C</v>
      </c>
      <c r="E2541" s="38" t="str">
        <f>IFERROR(TRIM(UPPER(_xlfn.TEXTBEFORE(_xlfn.TEXTAFTER('query (10)'!L2541,"("),")"))),"")</f>
        <v/>
      </c>
      <c r="F2541" s="38" t="str">
        <f>TRIM('query (10)'!K2541)</f>
        <v>MCB1</v>
      </c>
      <c r="G2541" s="38" t="str">
        <f>IF('query (10)'!J2541="","",'query (10)'!J2541)</f>
        <v>Oil mist</v>
      </c>
      <c r="H2541" s="38" t="str">
        <f>TRIM(UPPER('query (10)'!J2541))</f>
        <v>OIL MIST</v>
      </c>
      <c r="I2541" s="38" t="str">
        <f>IF('query (10)'!F2541="","",'query (10)'!F2541)</f>
        <v>Time-based Maintenance</v>
      </c>
      <c r="J2541" s="38" t="str">
        <f>IF('query (10)'!F2541="","",IFERROR(INDEX(Cleaning_Rules!$B$14:$B$17,MATCH(TRIM('query (10)'!F2541),Cleaning_Rules!$A$14:$A$17,0)),"UNKNOWN"))</f>
        <v>TBM</v>
      </c>
      <c r="K2541" s="38" t="str">
        <f>IF('query (10)'!G2541="","",'query (10)'!G2541)</f>
        <v>เสร็จสิ้น</v>
      </c>
      <c r="L2541" s="38" t="str">
        <f>IF('query (10)'!G2541="","MISSING",IFERROR(INDEX(Cleaning_Rules!$B$5:$B$10,MATCH(TRIM('query (10)'!G2541),Cleaning_Rules!$A$5:$A$10,0)),"UNKNOWN"))</f>
        <v>COMPLETED</v>
      </c>
      <c r="M2541" s="38" t="str">
        <f>IF('query (10)'!I2541="","",'query (10)'!I2541)</f>
        <v>Mechanical</v>
      </c>
      <c r="N2541" s="38" t="str">
        <f>IF('query (10)'!O2541="","",'query (10)'!O2541)</f>
        <v>Cleaning</v>
      </c>
      <c r="O2541" s="38" t="str">
        <f>IF('query (10)'!P2541="","",'query (10)'!P2541)</f>
        <v>Medium</v>
      </c>
      <c r="P2541" s="38" t="str">
        <f>IF('query (10)'!N2541="","",'query (10)'!N2541)</f>
        <v xml:space="preserve">Cleaning venturi oil mist and check drop according to the 1Y. pm schedule.
-20 Drop/min </v>
      </c>
      <c r="Q2541" s="38" t="str">
        <f>TRIM('query (10)'!N2541)</f>
        <v>Cleaning venturi oil mist and check drop according to the 1Y. pm schedule.
-20 Drop/min</v>
      </c>
      <c r="R2541" s="38" t="str">
        <f>TRIM(UPPER('query (10)'!R2541))</f>
        <v/>
      </c>
      <c r="S2541" s="38" t="str">
        <f>TRIM(UPPER('query (10)'!S2541))</f>
        <v/>
      </c>
      <c r="T2541" s="38" t="str">
        <f>IF('query (10)'!Q2541="","",TRIM(UPPER('query (10)'!Q2541)))</f>
        <v/>
      </c>
      <c r="U2541" s="38" t="str">
        <f>IF('query (10)'!T2541="","",'query (10)'!T2541)</f>
        <v/>
      </c>
      <c r="V2541" s="39" t="str">
        <f>IF('query (10)'!T2541="","",IFERROR(VALUE('query (10)'!T2541),""))</f>
        <v/>
      </c>
      <c r="W2541" s="40">
        <f>IF('query (10)'!U2541="","",'query (10)'!U2541)</f>
        <v>0</v>
      </c>
      <c r="X2541" s="39">
        <f>IF('query (10)'!V2541="","",'query (10)'!V2541)</f>
        <v>365</v>
      </c>
      <c r="Y2541" s="41">
        <f>IF('query (10)'!W2541="","",'query (10)'!W2541)</f>
        <v>46168</v>
      </c>
      <c r="Z2541" s="41">
        <f>IF('query (10)'!X2541="","",'query (10)'!X2541)</f>
        <v>46178</v>
      </c>
      <c r="AA2541" s="41">
        <f>IF('query (10)'!Y2541="","",'query (10)'!Y2541)</f>
        <v>46178</v>
      </c>
      <c r="AB2541" s="41">
        <f>IF('query (10)'!Z2541="","",'query (10)'!Z2541)</f>
        <v>46543</v>
      </c>
      <c r="AC2541" s="38" t="str">
        <f>IF(OR('query (10)'!AA2541="",COUNTIF(Cleaning_Rules!$A$21:$A$26,TRIM('query (10)'!AA2541))&gt;0),"",TRIM('query (10)'!AA2541))</f>
        <v/>
      </c>
      <c r="AD2541" s="38" t="str">
        <f>IF('query (10)'!AB2541="","",TRIM(IFERROR(_xlfn.TEXTBEFORE('query (10)'!AB2541,"("),'query (10)'!AB2541)))</f>
        <v>เริ่มซ่อมงาน PM แล้ว รับผิดชอบโดย CHETSADA PHIWBANG</v>
      </c>
      <c r="AE2541" s="38" t="str">
        <f>IFERROR(LOWER(TRIM(_xlfn.TEXTBEFORE(_xlfn.TEXTAFTER('query (10)'!AB2541,"("),")"))),"")</f>
        <v>chetsada@nsk.com</v>
      </c>
      <c r="AF2541" s="38" t="str">
        <f>IF('query (10)'!AD2541="","",TRIM('query (10)'!AD2541))</f>
        <v>เจษฎา ผิวบาง</v>
      </c>
      <c r="AG2541" s="38" t="str">
        <f>IF('query (10)'!AE2541="","",TRIM('query (10)'!AE2541))</f>
        <v>เจษฎา ผิวบาง</v>
      </c>
      <c r="AH2541" s="38" t="str">
        <f>IF('query (10)'!AF2541="","",IFERROR(VALUE('query (10)'!AF2541),""))</f>
        <v/>
      </c>
      <c r="AI2541" s="38" t="str">
        <f>IF('query (10)'!AG2541="","",TRIM('query (10)'!AG2541))</f>
        <v/>
      </c>
      <c r="AJ2541" s="38" t="str">
        <f>IF('query (10)'!AH2541="","",IFERROR(VALUE('query (10)'!AH2541),""))</f>
        <v/>
      </c>
      <c r="AK2541" s="38" t="str">
        <f>IF('query (10)'!AI2541="","",TRIM('query (10)'!AI2541))</f>
        <v/>
      </c>
      <c r="AL2541" s="42">
        <f t="shared" si="195"/>
        <v>2026</v>
      </c>
      <c r="AM2541" s="42" t="str">
        <f t="shared" si="196"/>
        <v>2026-05</v>
      </c>
      <c r="AN2541" s="42" t="str">
        <f t="shared" ca="1" si="197"/>
        <v/>
      </c>
      <c r="AO2541" s="42" t="str">
        <f t="shared" si="198"/>
        <v>GR-129 | OUTER RING RACEWAY GRINDING M/C | MCB1 | OIL MIST | Time-based Maintenance | Mechanical | Cleaning | Medium | Cleaning venturi oil mist and check drop according to the 1Y. pm schedule.
-20 Drop/min | เริ่มซ่อมงาน PM แล้ว รับผิดชอบโดย CHETSADA PHIWBANG | เจษฎา ผิวบาง</v>
      </c>
      <c r="AP2541" s="42" t="str">
        <f>_xlfn.TEXTJOIN("; ",TRUE,IF(COUNTA('query (10)'!A2541:AK2541)&lt;=6,"NEAR_EMPTY_ROW",""),IF($K2541="","MISSING_STATUS",""),IF(AND($K2541="เสร็จสิ้น",$Z2541=""),"DONE_NO_ACTUAL_DATE",""),IF(AND($I2541="Condition-based Maintenance",$AH2541=""),"CBM_NO_MEASUREMENT",""),IF(OR($X2541="",$X2541=0),"INVALID_PERIOD",""),IF(AND($AA2541&lt;&gt;"",$AB2541&lt;&gt;"",$AB2541&lt;$AA2541),"DATE_SEQUENCE_ERROR",""),IF(AND($AB2541&lt;&gt;"",$AB2541&gt;DATE(2030,12,31)),"DATE_OUTLIER",""),IF($C2541="","MISSING_QRCODE",""),IF($J2541="UNKNOWN","UNKNOWN_PM_TYPE",""),IF($L2541="UNKNOWN","UNKNOWN_STATUS",""))</f>
        <v/>
      </c>
      <c r="AQ2541" s="42" t="str">
        <f t="shared" si="199"/>
        <v>NO</v>
      </c>
    </row>
    <row r="2542" spans="1:43" x14ac:dyDescent="0.3">
      <c r="A2542" s="38">
        <f>IF('query (10)'!A2542="","",'query (10)'!A2542)</f>
        <v>2799</v>
      </c>
      <c r="B2542" s="38">
        <f>IF('query (10)'!B2542="","",'query (10)'!B2542)</f>
        <v>21113</v>
      </c>
      <c r="C2542" s="38" t="str">
        <f>TRIM(UPPER('query (10)'!M2542))</f>
        <v>GR-120</v>
      </c>
      <c r="D2542" s="38" t="str">
        <f>TRIM(UPPER(IFERROR(_xlfn.TEXTBEFORE('query (10)'!L2542,"("),'query (10)'!L2542)))</f>
        <v>INNER RING RACEWAY GRINDING M/C</v>
      </c>
      <c r="E2542" s="38" t="str">
        <f>IFERROR(TRIM(UPPER(_xlfn.TEXTBEFORE(_xlfn.TEXTAFTER('query (10)'!L2542,"("),")"))),"")</f>
        <v/>
      </c>
      <c r="F2542" s="38" t="str">
        <f>TRIM('query (10)'!K2542)</f>
        <v>MCB1</v>
      </c>
      <c r="G2542" s="38" t="str">
        <f>IF('query (10)'!J2542="","",'query (10)'!J2542)</f>
        <v>Oil mist</v>
      </c>
      <c r="H2542" s="38" t="str">
        <f>TRIM(UPPER('query (10)'!J2542))</f>
        <v>OIL MIST</v>
      </c>
      <c r="I2542" s="38" t="str">
        <f>IF('query (10)'!F2542="","",'query (10)'!F2542)</f>
        <v>Time-based Maintenance</v>
      </c>
      <c r="J2542" s="38" t="str">
        <f>IF('query (10)'!F2542="","",IFERROR(INDEX(Cleaning_Rules!$B$14:$B$17,MATCH(TRIM('query (10)'!F2542),Cleaning_Rules!$A$14:$A$17,0)),"UNKNOWN"))</f>
        <v>TBM</v>
      </c>
      <c r="K2542" s="38" t="str">
        <f>IF('query (10)'!G2542="","",'query (10)'!G2542)</f>
        <v>เสร็จสิ้น</v>
      </c>
      <c r="L2542" s="38" t="str">
        <f>IF('query (10)'!G2542="","MISSING",IFERROR(INDEX(Cleaning_Rules!$B$5:$B$10,MATCH(TRIM('query (10)'!G2542),Cleaning_Rules!$A$5:$A$10,0)),"UNKNOWN"))</f>
        <v>COMPLETED</v>
      </c>
      <c r="M2542" s="38" t="str">
        <f>IF('query (10)'!I2542="","",'query (10)'!I2542)</f>
        <v>Mechanical</v>
      </c>
      <c r="N2542" s="38" t="str">
        <f>IF('query (10)'!O2542="","",'query (10)'!O2542)</f>
        <v>Cleaning</v>
      </c>
      <c r="O2542" s="38" t="str">
        <f>IF('query (10)'!P2542="","",'query (10)'!P2542)</f>
        <v>Medium</v>
      </c>
      <c r="P2542" s="38" t="str">
        <f>IF('query (10)'!N2542="","",'query (10)'!N2542)</f>
        <v xml:space="preserve">Cleaning venturi oil mist and check drop according to the 1Y. pm schedule.
-20 Drop/min </v>
      </c>
      <c r="Q2542" s="38" t="str">
        <f>TRIM('query (10)'!N2542)</f>
        <v>Cleaning venturi oil mist and check drop according to the 1Y. pm schedule.
-20 Drop/min</v>
      </c>
      <c r="R2542" s="38" t="str">
        <f>TRIM(UPPER('query (10)'!R2542))</f>
        <v/>
      </c>
      <c r="S2542" s="38" t="str">
        <f>TRIM(UPPER('query (10)'!S2542))</f>
        <v/>
      </c>
      <c r="T2542" s="38" t="str">
        <f>IF('query (10)'!Q2542="","",TRIM(UPPER('query (10)'!Q2542)))</f>
        <v/>
      </c>
      <c r="U2542" s="38" t="str">
        <f>IF('query (10)'!T2542="","",'query (10)'!T2542)</f>
        <v/>
      </c>
      <c r="V2542" s="39" t="str">
        <f>IF('query (10)'!T2542="","",IFERROR(VALUE('query (10)'!T2542),""))</f>
        <v/>
      </c>
      <c r="W2542" s="40">
        <f>IF('query (10)'!U2542="","",'query (10)'!U2542)</f>
        <v>0</v>
      </c>
      <c r="X2542" s="39">
        <f>IF('query (10)'!V2542="","",'query (10)'!V2542)</f>
        <v>365</v>
      </c>
      <c r="Y2542" s="41">
        <f>IF('query (10)'!W2542="","",'query (10)'!W2542)</f>
        <v>46168</v>
      </c>
      <c r="Z2542" s="41">
        <f>IF('query (10)'!X2542="","",'query (10)'!X2542)</f>
        <v>46178</v>
      </c>
      <c r="AA2542" s="41">
        <f>IF('query (10)'!Y2542="","",'query (10)'!Y2542)</f>
        <v>46178</v>
      </c>
      <c r="AB2542" s="41">
        <f>IF('query (10)'!Z2542="","",'query (10)'!Z2542)</f>
        <v>46543</v>
      </c>
      <c r="AC2542" s="38" t="str">
        <f>IF(OR('query (10)'!AA2542="",COUNTIF(Cleaning_Rules!$A$21:$A$26,TRIM('query (10)'!AA2542))&gt;0),"",TRIM('query (10)'!AA2542))</f>
        <v/>
      </c>
      <c r="AD2542" s="38" t="str">
        <f>IF('query (10)'!AB2542="","",TRIM(IFERROR(_xlfn.TEXTBEFORE('query (10)'!AB2542,"("),'query (10)'!AB2542)))</f>
        <v>เริ่มซ่อมงาน PM แล้ว รับผิดชอบโดย CHETSADA PHIWBANG</v>
      </c>
      <c r="AE2542" s="38" t="str">
        <f>IFERROR(LOWER(TRIM(_xlfn.TEXTBEFORE(_xlfn.TEXTAFTER('query (10)'!AB2542,"("),")"))),"")</f>
        <v>chetsada@nsk.com</v>
      </c>
      <c r="AF2542" s="38" t="str">
        <f>IF('query (10)'!AD2542="","",TRIM('query (10)'!AD2542))</f>
        <v>เจษฎา ผิวบาง</v>
      </c>
      <c r="AG2542" s="38" t="str">
        <f>IF('query (10)'!AE2542="","",TRIM('query (10)'!AE2542))</f>
        <v>เจษฎา ผิวบาง</v>
      </c>
      <c r="AH2542" s="38" t="str">
        <f>IF('query (10)'!AF2542="","",IFERROR(VALUE('query (10)'!AF2542),""))</f>
        <v/>
      </c>
      <c r="AI2542" s="38" t="str">
        <f>IF('query (10)'!AG2542="","",TRIM('query (10)'!AG2542))</f>
        <v/>
      </c>
      <c r="AJ2542" s="38" t="str">
        <f>IF('query (10)'!AH2542="","",IFERROR(VALUE('query (10)'!AH2542),""))</f>
        <v/>
      </c>
      <c r="AK2542" s="38" t="str">
        <f>IF('query (10)'!AI2542="","",TRIM('query (10)'!AI2542))</f>
        <v/>
      </c>
      <c r="AL2542" s="42">
        <f t="shared" si="195"/>
        <v>2026</v>
      </c>
      <c r="AM2542" s="42" t="str">
        <f t="shared" si="196"/>
        <v>2026-05</v>
      </c>
      <c r="AN2542" s="42" t="str">
        <f t="shared" ca="1" si="197"/>
        <v/>
      </c>
      <c r="AO2542" s="42" t="str">
        <f t="shared" si="198"/>
        <v>GR-120 | INNER RING RACEWAY GRINDING M/C | MCB1 | OIL MIST | Time-based Maintenance | Mechanical | Cleaning | Medium | Cleaning venturi oil mist and check drop according to the 1Y. pm schedule.
-20 Drop/min | เริ่มซ่อมงาน PM แล้ว รับผิดชอบโดย CHETSADA PHIWBANG | เจษฎา ผิวบาง</v>
      </c>
      <c r="AP2542" s="42" t="str">
        <f>_xlfn.TEXTJOIN("; ",TRUE,IF(COUNTA('query (10)'!A2542:AK2542)&lt;=6,"NEAR_EMPTY_ROW",""),IF($K2542="","MISSING_STATUS",""),IF(AND($K2542="เสร็จสิ้น",$Z2542=""),"DONE_NO_ACTUAL_DATE",""),IF(AND($I2542="Condition-based Maintenance",$AH2542=""),"CBM_NO_MEASUREMENT",""),IF(OR($X2542="",$X2542=0),"INVALID_PERIOD",""),IF(AND($AA2542&lt;&gt;"",$AB2542&lt;&gt;"",$AB2542&lt;$AA2542),"DATE_SEQUENCE_ERROR",""),IF(AND($AB2542&lt;&gt;"",$AB2542&gt;DATE(2030,12,31)),"DATE_OUTLIER",""),IF($C2542="","MISSING_QRCODE",""),IF($J2542="UNKNOWN","UNKNOWN_PM_TYPE",""),IF($L2542="UNKNOWN","UNKNOWN_STATUS",""))</f>
        <v/>
      </c>
      <c r="AQ2542" s="42" t="str">
        <f t="shared" si="199"/>
        <v>NO</v>
      </c>
    </row>
    <row r="2543" spans="1:43" x14ac:dyDescent="0.3">
      <c r="A2543" s="38">
        <f>IF('query (10)'!A2543="","",'query (10)'!A2543)</f>
        <v>2800</v>
      </c>
      <c r="B2543" s="38">
        <f>IF('query (10)'!B2543="","",'query (10)'!B2543)</f>
        <v>21114</v>
      </c>
      <c r="C2543" s="38" t="str">
        <f>TRIM(UPPER('query (10)'!M2543))</f>
        <v>GR-122</v>
      </c>
      <c r="D2543" s="38" t="str">
        <f>TRIM(UPPER(IFERROR(_xlfn.TEXTBEFORE('query (10)'!L2543,"("),'query (10)'!L2543)))</f>
        <v>INNER RING BORE GRINDING M/C</v>
      </c>
      <c r="E2543" s="38" t="str">
        <f>IFERROR(TRIM(UPPER(_xlfn.TEXTBEFORE(_xlfn.TEXTAFTER('query (10)'!L2543,"("),")"))),"")</f>
        <v/>
      </c>
      <c r="F2543" s="38" t="str">
        <f>TRIM('query (10)'!K2543)</f>
        <v>MCB1</v>
      </c>
      <c r="G2543" s="38" t="str">
        <f>IF('query (10)'!J2543="","",'query (10)'!J2543)</f>
        <v>Oil mist</v>
      </c>
      <c r="H2543" s="38" t="str">
        <f>TRIM(UPPER('query (10)'!J2543))</f>
        <v>OIL MIST</v>
      </c>
      <c r="I2543" s="38" t="str">
        <f>IF('query (10)'!F2543="","",'query (10)'!F2543)</f>
        <v>Time-based Maintenance</v>
      </c>
      <c r="J2543" s="38" t="str">
        <f>IF('query (10)'!F2543="","",IFERROR(INDEX(Cleaning_Rules!$B$14:$B$17,MATCH(TRIM('query (10)'!F2543),Cleaning_Rules!$A$14:$A$17,0)),"UNKNOWN"))</f>
        <v>TBM</v>
      </c>
      <c r="K2543" s="38" t="str">
        <f>IF('query (10)'!G2543="","",'query (10)'!G2543)</f>
        <v>เสร็จสิ้น</v>
      </c>
      <c r="L2543" s="38" t="str">
        <f>IF('query (10)'!G2543="","MISSING",IFERROR(INDEX(Cleaning_Rules!$B$5:$B$10,MATCH(TRIM('query (10)'!G2543),Cleaning_Rules!$A$5:$A$10,0)),"UNKNOWN"))</f>
        <v>COMPLETED</v>
      </c>
      <c r="M2543" s="38" t="str">
        <f>IF('query (10)'!I2543="","",'query (10)'!I2543)</f>
        <v>Mechanical</v>
      </c>
      <c r="N2543" s="38" t="str">
        <f>IF('query (10)'!O2543="","",'query (10)'!O2543)</f>
        <v>Cleaning</v>
      </c>
      <c r="O2543" s="38" t="str">
        <f>IF('query (10)'!P2543="","",'query (10)'!P2543)</f>
        <v>Medium</v>
      </c>
      <c r="P2543" s="38" t="str">
        <f>IF('query (10)'!N2543="","",'query (10)'!N2543)</f>
        <v xml:space="preserve">Cleaning venturi oil mist and check drop according to the 1Y. pm schedule.
-20 Drop/min </v>
      </c>
      <c r="Q2543" s="38" t="str">
        <f>TRIM('query (10)'!N2543)</f>
        <v>Cleaning venturi oil mist and check drop according to the 1Y. pm schedule.
-20 Drop/min</v>
      </c>
      <c r="R2543" s="38" t="str">
        <f>TRIM(UPPER('query (10)'!R2543))</f>
        <v/>
      </c>
      <c r="S2543" s="38" t="str">
        <f>TRIM(UPPER('query (10)'!S2543))</f>
        <v/>
      </c>
      <c r="T2543" s="38" t="str">
        <f>IF('query (10)'!Q2543="","",TRIM(UPPER('query (10)'!Q2543)))</f>
        <v/>
      </c>
      <c r="U2543" s="38" t="str">
        <f>IF('query (10)'!T2543="","",'query (10)'!T2543)</f>
        <v/>
      </c>
      <c r="V2543" s="39" t="str">
        <f>IF('query (10)'!T2543="","",IFERROR(VALUE('query (10)'!T2543),""))</f>
        <v/>
      </c>
      <c r="W2543" s="40">
        <f>IF('query (10)'!U2543="","",'query (10)'!U2543)</f>
        <v>0</v>
      </c>
      <c r="X2543" s="39">
        <f>IF('query (10)'!V2543="","",'query (10)'!V2543)</f>
        <v>365</v>
      </c>
      <c r="Y2543" s="41">
        <f>IF('query (10)'!W2543="","",'query (10)'!W2543)</f>
        <v>46168</v>
      </c>
      <c r="Z2543" s="41">
        <f>IF('query (10)'!X2543="","",'query (10)'!X2543)</f>
        <v>46178</v>
      </c>
      <c r="AA2543" s="41">
        <f>IF('query (10)'!Y2543="","",'query (10)'!Y2543)</f>
        <v>46178</v>
      </c>
      <c r="AB2543" s="41">
        <f>IF('query (10)'!Z2543="","",'query (10)'!Z2543)</f>
        <v>46543</v>
      </c>
      <c r="AC2543" s="38" t="str">
        <f>IF(OR('query (10)'!AA2543="",COUNTIF(Cleaning_Rules!$A$21:$A$26,TRIM('query (10)'!AA2543))&gt;0),"",TRIM('query (10)'!AA2543))</f>
        <v/>
      </c>
      <c r="AD2543" s="38" t="str">
        <f>IF('query (10)'!AB2543="","",TRIM(IFERROR(_xlfn.TEXTBEFORE('query (10)'!AB2543,"("),'query (10)'!AB2543)))</f>
        <v>เริ่มซ่อมงาน PM แล้ว รับผิดชอบโดย CHETSADA PHIWBANG</v>
      </c>
      <c r="AE2543" s="38" t="str">
        <f>IFERROR(LOWER(TRIM(_xlfn.TEXTBEFORE(_xlfn.TEXTAFTER('query (10)'!AB2543,"("),")"))),"")</f>
        <v>chetsada@nsk.com</v>
      </c>
      <c r="AF2543" s="38" t="str">
        <f>IF('query (10)'!AD2543="","",TRIM('query (10)'!AD2543))</f>
        <v>เจษฎา ผิวบาง</v>
      </c>
      <c r="AG2543" s="38" t="str">
        <f>IF('query (10)'!AE2543="","",TRIM('query (10)'!AE2543))</f>
        <v>เจษฎา ผิวบาง</v>
      </c>
      <c r="AH2543" s="38" t="str">
        <f>IF('query (10)'!AF2543="","",IFERROR(VALUE('query (10)'!AF2543),""))</f>
        <v/>
      </c>
      <c r="AI2543" s="38" t="str">
        <f>IF('query (10)'!AG2543="","",TRIM('query (10)'!AG2543))</f>
        <v/>
      </c>
      <c r="AJ2543" s="38" t="str">
        <f>IF('query (10)'!AH2543="","",IFERROR(VALUE('query (10)'!AH2543),""))</f>
        <v/>
      </c>
      <c r="AK2543" s="38" t="str">
        <f>IF('query (10)'!AI2543="","",TRIM('query (10)'!AI2543))</f>
        <v/>
      </c>
      <c r="AL2543" s="42">
        <f t="shared" si="195"/>
        <v>2026</v>
      </c>
      <c r="AM2543" s="42" t="str">
        <f t="shared" si="196"/>
        <v>2026-05</v>
      </c>
      <c r="AN2543" s="42" t="str">
        <f t="shared" ca="1" si="197"/>
        <v/>
      </c>
      <c r="AO2543" s="42" t="str">
        <f t="shared" si="198"/>
        <v>GR-122 | INNER RING BORE GRINDING M/C | MCB1 | OIL MIST | Time-based Maintenance | Mechanical | Cleaning | Medium | Cleaning venturi oil mist and check drop according to the 1Y. pm schedule.
-20 Drop/min | เริ่มซ่อมงาน PM แล้ว รับผิดชอบโดย CHETSADA PHIWBANG | เจษฎา ผิวบาง</v>
      </c>
      <c r="AP2543" s="42" t="str">
        <f>_xlfn.TEXTJOIN("; ",TRUE,IF(COUNTA('query (10)'!A2543:AK2543)&lt;=6,"NEAR_EMPTY_ROW",""),IF($K2543="","MISSING_STATUS",""),IF(AND($K2543="เสร็จสิ้น",$Z2543=""),"DONE_NO_ACTUAL_DATE",""),IF(AND($I2543="Condition-based Maintenance",$AH2543=""),"CBM_NO_MEASUREMENT",""),IF(OR($X2543="",$X2543=0),"INVALID_PERIOD",""),IF(AND($AA2543&lt;&gt;"",$AB2543&lt;&gt;"",$AB2543&lt;$AA2543),"DATE_SEQUENCE_ERROR",""),IF(AND($AB2543&lt;&gt;"",$AB2543&gt;DATE(2030,12,31)),"DATE_OUTLIER",""),IF($C2543="","MISSING_QRCODE",""),IF($J2543="UNKNOWN","UNKNOWN_PM_TYPE",""),IF($L2543="UNKNOWN","UNKNOWN_STATUS",""))</f>
        <v/>
      </c>
      <c r="AQ2543" s="42" t="str">
        <f t="shared" si="199"/>
        <v>NO</v>
      </c>
    </row>
    <row r="2544" spans="1:43" x14ac:dyDescent="0.3">
      <c r="A2544" s="38">
        <f>IF('query (10)'!A2544="","",'query (10)'!A2544)</f>
        <v>2801</v>
      </c>
      <c r="B2544" s="38">
        <f>IF('query (10)'!B2544="","",'query (10)'!B2544)</f>
        <v>21238</v>
      </c>
      <c r="C2544" s="38" t="str">
        <f>TRIM(UPPER('query (10)'!M2544))</f>
        <v>GR-431</v>
      </c>
      <c r="D2544" s="38" t="str">
        <f>TRIM(UPPER(IFERROR(_xlfn.TEXTBEFORE('query (10)'!L2544,"("),'query (10)'!L2544)))</f>
        <v>OUTER RING RACEWAY GRINDING MACHINE.</v>
      </c>
      <c r="E2544" s="38" t="str">
        <f>IFERROR(TRIM(UPPER(_xlfn.TEXTBEFORE(_xlfn.TEXTAFTER('query (10)'!L2544,"("),")"))),"")</f>
        <v/>
      </c>
      <c r="F2544" s="38" t="str">
        <f>TRIM('query (10)'!K2544)</f>
        <v>MCB2</v>
      </c>
      <c r="G2544" s="38" t="str">
        <f>IF('query (10)'!J2544="","",'query (10)'!J2544)</f>
        <v>Oil mist</v>
      </c>
      <c r="H2544" s="38" t="str">
        <f>TRIM(UPPER('query (10)'!J2544))</f>
        <v>OIL MIST</v>
      </c>
      <c r="I2544" s="38" t="str">
        <f>IF('query (10)'!F2544="","",'query (10)'!F2544)</f>
        <v>Time-based Maintenance</v>
      </c>
      <c r="J2544" s="38" t="str">
        <f>IF('query (10)'!F2544="","",IFERROR(INDEX(Cleaning_Rules!$B$14:$B$17,MATCH(TRIM('query (10)'!F2544),Cleaning_Rules!$A$14:$A$17,0)),"UNKNOWN"))</f>
        <v>TBM</v>
      </c>
      <c r="K2544" s="38" t="str">
        <f>IF('query (10)'!G2544="","",'query (10)'!G2544)</f>
        <v>เสร็จสิ้น</v>
      </c>
      <c r="L2544" s="38" t="str">
        <f>IF('query (10)'!G2544="","MISSING",IFERROR(INDEX(Cleaning_Rules!$B$5:$B$10,MATCH(TRIM('query (10)'!G2544),Cleaning_Rules!$A$5:$A$10,0)),"UNKNOWN"))</f>
        <v>COMPLETED</v>
      </c>
      <c r="M2544" s="38" t="str">
        <f>IF('query (10)'!I2544="","",'query (10)'!I2544)</f>
        <v>Mechanical</v>
      </c>
      <c r="N2544" s="38" t="str">
        <f>IF('query (10)'!O2544="","",'query (10)'!O2544)</f>
        <v>Cleaning</v>
      </c>
      <c r="O2544" s="38" t="str">
        <f>IF('query (10)'!P2544="","",'query (10)'!P2544)</f>
        <v>Medium</v>
      </c>
      <c r="P2544" s="38" t="str">
        <f>IF('query (10)'!N2544="","",'query (10)'!N2544)</f>
        <v xml:space="preserve">Cleaning venturi oil mist and check drop according to the 1Y. pm schedule.
-20 Drop/min </v>
      </c>
      <c r="Q2544" s="38" t="str">
        <f>TRIM('query (10)'!N2544)</f>
        <v>Cleaning venturi oil mist and check drop according to the 1Y. pm schedule.
-20 Drop/min</v>
      </c>
      <c r="R2544" s="38" t="str">
        <f>TRIM(UPPER('query (10)'!R2544))</f>
        <v/>
      </c>
      <c r="S2544" s="38" t="str">
        <f>TRIM(UPPER('query (10)'!S2544))</f>
        <v/>
      </c>
      <c r="T2544" s="38" t="str">
        <f>IF('query (10)'!Q2544="","",TRIM(UPPER('query (10)'!Q2544)))</f>
        <v/>
      </c>
      <c r="U2544" s="38" t="str">
        <f>IF('query (10)'!T2544="","",'query (10)'!T2544)</f>
        <v/>
      </c>
      <c r="V2544" s="39" t="str">
        <f>IF('query (10)'!T2544="","",IFERROR(VALUE('query (10)'!T2544),""))</f>
        <v/>
      </c>
      <c r="W2544" s="40">
        <f>IF('query (10)'!U2544="","",'query (10)'!U2544)</f>
        <v>0</v>
      </c>
      <c r="X2544" s="39">
        <f>IF('query (10)'!V2544="","",'query (10)'!V2544)</f>
        <v>365</v>
      </c>
      <c r="Y2544" s="41">
        <f>IF('query (10)'!W2544="","",'query (10)'!W2544)</f>
        <v>46169</v>
      </c>
      <c r="Z2544" s="41">
        <f>IF('query (10)'!X2544="","",'query (10)'!X2544)</f>
        <v>46184</v>
      </c>
      <c r="AA2544" s="41">
        <f>IF('query (10)'!Y2544="","",'query (10)'!Y2544)</f>
        <v>46184</v>
      </c>
      <c r="AB2544" s="41">
        <f>IF('query (10)'!Z2544="","",'query (10)'!Z2544)</f>
        <v>46549</v>
      </c>
      <c r="AC2544" s="38" t="str">
        <f>IF(OR('query (10)'!AA2544="",COUNTIF(Cleaning_Rules!$A$21:$A$26,TRIM('query (10)'!AA2544))&gt;0),"",TRIM('query (10)'!AA2544))</f>
        <v/>
      </c>
      <c r="AD2544" s="38" t="str">
        <f>IF('query (10)'!AB2544="","",TRIM(IFERROR(_xlfn.TEXTBEFORE('query (10)'!AB2544,"("),'query (10)'!AB2544)))</f>
        <v>เริ่มซ่อมงาน PM แล้ว รับผิดชอบโดย PUCHIT KULSEREE</v>
      </c>
      <c r="AE2544" s="38" t="str">
        <f>IFERROR(LOWER(TRIM(_xlfn.TEXTBEFORE(_xlfn.TEXTAFTER('query (10)'!AB2544,"("),")"))),"")</f>
        <v>puchit@nsk.com</v>
      </c>
      <c r="AF2544" s="38" t="str">
        <f>IF('query (10)'!AD2544="","",TRIM('query (10)'!AD2544))</f>
        <v>เจษฎา ผิวบาง</v>
      </c>
      <c r="AG2544" s="38" t="str">
        <f>IF('query (10)'!AE2544="","",TRIM('query (10)'!AE2544))</f>
        <v>ภูชิต กุลเสรี</v>
      </c>
      <c r="AH2544" s="38" t="str">
        <f>IF('query (10)'!AF2544="","",IFERROR(VALUE('query (10)'!AF2544),""))</f>
        <v/>
      </c>
      <c r="AI2544" s="38" t="str">
        <f>IF('query (10)'!AG2544="","",TRIM('query (10)'!AG2544))</f>
        <v/>
      </c>
      <c r="AJ2544" s="38" t="str">
        <f>IF('query (10)'!AH2544="","",IFERROR(VALUE('query (10)'!AH2544),""))</f>
        <v/>
      </c>
      <c r="AK2544" s="38" t="str">
        <f>IF('query (10)'!AI2544="","",TRIM('query (10)'!AI2544))</f>
        <v/>
      </c>
      <c r="AL2544" s="42">
        <f t="shared" si="195"/>
        <v>2026</v>
      </c>
      <c r="AM2544" s="42" t="str">
        <f t="shared" si="196"/>
        <v>2026-05</v>
      </c>
      <c r="AN2544" s="42" t="str">
        <f t="shared" ca="1" si="197"/>
        <v/>
      </c>
      <c r="AO2544" s="42" t="str">
        <f t="shared" si="198"/>
        <v>GR-431 | OUTER RING RACEWAY GRINDING MACHINE. | MCB2 | OIL MIST | Time-based Maintenance | Mechanical | Cleaning | Medium | Cleaning venturi oil mist and check drop according to the 1Y. pm schedule.
-20 Drop/min | เริ่มซ่อมงาน PM แล้ว รับผิดชอบโดย PUCHIT KULSEREE | ภูชิต กุลเสรี</v>
      </c>
      <c r="AP2544" s="42" t="str">
        <f>_xlfn.TEXTJOIN("; ",TRUE,IF(COUNTA('query (10)'!A2544:AK2544)&lt;=6,"NEAR_EMPTY_ROW",""),IF($K2544="","MISSING_STATUS",""),IF(AND($K2544="เสร็จสิ้น",$Z2544=""),"DONE_NO_ACTUAL_DATE",""),IF(AND($I2544="Condition-based Maintenance",$AH2544=""),"CBM_NO_MEASUREMENT",""),IF(OR($X2544="",$X2544=0),"INVALID_PERIOD",""),IF(AND($AA2544&lt;&gt;"",$AB2544&lt;&gt;"",$AB2544&lt;$AA2544),"DATE_SEQUENCE_ERROR",""),IF(AND($AB2544&lt;&gt;"",$AB2544&gt;DATE(2030,12,31)),"DATE_OUTLIER",""),IF($C2544="","MISSING_QRCODE",""),IF($J2544="UNKNOWN","UNKNOWN_PM_TYPE",""),IF($L2544="UNKNOWN","UNKNOWN_STATUS",""))</f>
        <v/>
      </c>
      <c r="AQ2544" s="42" t="str">
        <f t="shared" si="199"/>
        <v>NO</v>
      </c>
    </row>
    <row r="2545" spans="1:43" x14ac:dyDescent="0.3">
      <c r="A2545" s="38">
        <f>IF('query (10)'!A2545="","",'query (10)'!A2545)</f>
        <v>2802</v>
      </c>
      <c r="B2545" s="38">
        <f>IF('query (10)'!B2545="","",'query (10)'!B2545)</f>
        <v>21239</v>
      </c>
      <c r="C2545" s="38" t="str">
        <f>TRIM(UPPER('query (10)'!M2545))</f>
        <v>GR-424</v>
      </c>
      <c r="D2545" s="38" t="str">
        <f>TRIM(UPPER(IFERROR(_xlfn.TEXTBEFORE('query (10)'!L2545,"("),'query (10)'!L2545)))</f>
        <v>INNER RING RACEWAY GRINDING MACHINE.</v>
      </c>
      <c r="E2545" s="38" t="str">
        <f>IFERROR(TRIM(UPPER(_xlfn.TEXTBEFORE(_xlfn.TEXTAFTER('query (10)'!L2545,"("),")"))),"")</f>
        <v/>
      </c>
      <c r="F2545" s="38" t="str">
        <f>TRIM('query (10)'!K2545)</f>
        <v>MCB2</v>
      </c>
      <c r="G2545" s="38" t="str">
        <f>IF('query (10)'!J2545="","",'query (10)'!J2545)</f>
        <v>Oil mist</v>
      </c>
      <c r="H2545" s="38" t="str">
        <f>TRIM(UPPER('query (10)'!J2545))</f>
        <v>OIL MIST</v>
      </c>
      <c r="I2545" s="38" t="str">
        <f>IF('query (10)'!F2545="","",'query (10)'!F2545)</f>
        <v>Time-based Maintenance</v>
      </c>
      <c r="J2545" s="38" t="str">
        <f>IF('query (10)'!F2545="","",IFERROR(INDEX(Cleaning_Rules!$B$14:$B$17,MATCH(TRIM('query (10)'!F2545),Cleaning_Rules!$A$14:$A$17,0)),"UNKNOWN"))</f>
        <v>TBM</v>
      </c>
      <c r="K2545" s="38" t="str">
        <f>IF('query (10)'!G2545="","",'query (10)'!G2545)</f>
        <v>เสร็จสิ้น</v>
      </c>
      <c r="L2545" s="38" t="str">
        <f>IF('query (10)'!G2545="","MISSING",IFERROR(INDEX(Cleaning_Rules!$B$5:$B$10,MATCH(TRIM('query (10)'!G2545),Cleaning_Rules!$A$5:$A$10,0)),"UNKNOWN"))</f>
        <v>COMPLETED</v>
      </c>
      <c r="M2545" s="38" t="str">
        <f>IF('query (10)'!I2545="","",'query (10)'!I2545)</f>
        <v>Mechanical</v>
      </c>
      <c r="N2545" s="38" t="str">
        <f>IF('query (10)'!O2545="","",'query (10)'!O2545)</f>
        <v>Cleaning</v>
      </c>
      <c r="O2545" s="38" t="str">
        <f>IF('query (10)'!P2545="","",'query (10)'!P2545)</f>
        <v>Medium</v>
      </c>
      <c r="P2545" s="38" t="str">
        <f>IF('query (10)'!N2545="","",'query (10)'!N2545)</f>
        <v xml:space="preserve">Cleaning venturi oil mist and check drop according to the 1Y. pm schedule.
-20 Drop/min </v>
      </c>
      <c r="Q2545" s="38" t="str">
        <f>TRIM('query (10)'!N2545)</f>
        <v>Cleaning venturi oil mist and check drop according to the 1Y. pm schedule.
-20 Drop/min</v>
      </c>
      <c r="R2545" s="38" t="str">
        <f>TRIM(UPPER('query (10)'!R2545))</f>
        <v/>
      </c>
      <c r="S2545" s="38" t="str">
        <f>TRIM(UPPER('query (10)'!S2545))</f>
        <v/>
      </c>
      <c r="T2545" s="38" t="str">
        <f>IF('query (10)'!Q2545="","",TRIM(UPPER('query (10)'!Q2545)))</f>
        <v/>
      </c>
      <c r="U2545" s="38" t="str">
        <f>IF('query (10)'!T2545="","",'query (10)'!T2545)</f>
        <v/>
      </c>
      <c r="V2545" s="39" t="str">
        <f>IF('query (10)'!T2545="","",IFERROR(VALUE('query (10)'!T2545),""))</f>
        <v/>
      </c>
      <c r="W2545" s="40">
        <f>IF('query (10)'!U2545="","",'query (10)'!U2545)</f>
        <v>0</v>
      </c>
      <c r="X2545" s="39">
        <f>IF('query (10)'!V2545="","",'query (10)'!V2545)</f>
        <v>365</v>
      </c>
      <c r="Y2545" s="41">
        <f>IF('query (10)'!W2545="","",'query (10)'!W2545)</f>
        <v>46169</v>
      </c>
      <c r="Z2545" s="41">
        <f>IF('query (10)'!X2545="","",'query (10)'!X2545)</f>
        <v>46184</v>
      </c>
      <c r="AA2545" s="41">
        <f>IF('query (10)'!Y2545="","",'query (10)'!Y2545)</f>
        <v>46184</v>
      </c>
      <c r="AB2545" s="41">
        <f>IF('query (10)'!Z2545="","",'query (10)'!Z2545)</f>
        <v>46549</v>
      </c>
      <c r="AC2545" s="38" t="str">
        <f>IF(OR('query (10)'!AA2545="",COUNTIF(Cleaning_Rules!$A$21:$A$26,TRIM('query (10)'!AA2545))&gt;0),"",TRIM('query (10)'!AA2545))</f>
        <v/>
      </c>
      <c r="AD2545" s="38" t="str">
        <f>IF('query (10)'!AB2545="","",TRIM(IFERROR(_xlfn.TEXTBEFORE('query (10)'!AB2545,"("),'query (10)'!AB2545)))</f>
        <v>เริ่มซ่อมงาน PM แล้ว รับผิดชอบโดย PAHLA SEEDANG</v>
      </c>
      <c r="AE2545" s="38" t="str">
        <f>IFERROR(LOWER(TRIM(_xlfn.TEXTBEFORE(_xlfn.TEXTAFTER('query (10)'!AB2545,"("),")"))),"")</f>
        <v>pahla@nsk.com</v>
      </c>
      <c r="AF2545" s="38" t="str">
        <f>IF('query (10)'!AD2545="","",TRIM('query (10)'!AD2545))</f>
        <v>เจษฎา ผิวบาง</v>
      </c>
      <c r="AG2545" s="38" t="str">
        <f>IF('query (10)'!AE2545="","",TRIM('query (10)'!AE2545))</f>
        <v>ผะหลา สีแดง</v>
      </c>
      <c r="AH2545" s="38" t="str">
        <f>IF('query (10)'!AF2545="","",IFERROR(VALUE('query (10)'!AF2545),""))</f>
        <v/>
      </c>
      <c r="AI2545" s="38" t="str">
        <f>IF('query (10)'!AG2545="","",TRIM('query (10)'!AG2545))</f>
        <v/>
      </c>
      <c r="AJ2545" s="38" t="str">
        <f>IF('query (10)'!AH2545="","",IFERROR(VALUE('query (10)'!AH2545),""))</f>
        <v/>
      </c>
      <c r="AK2545" s="38" t="str">
        <f>IF('query (10)'!AI2545="","",TRIM('query (10)'!AI2545))</f>
        <v/>
      </c>
      <c r="AL2545" s="42">
        <f t="shared" si="195"/>
        <v>2026</v>
      </c>
      <c r="AM2545" s="42" t="str">
        <f t="shared" si="196"/>
        <v>2026-05</v>
      </c>
      <c r="AN2545" s="42" t="str">
        <f t="shared" ca="1" si="197"/>
        <v/>
      </c>
      <c r="AO2545" s="42" t="str">
        <f t="shared" si="198"/>
        <v>GR-424 | INNER RING RACEWAY GRINDING MACHINE. | MCB2 | OIL MIST | Time-based Maintenance | Mechanical | Cleaning | Medium | Cleaning venturi oil mist and check drop according to the 1Y. pm schedule.
-20 Drop/min | เริ่มซ่อมงาน PM แล้ว รับผิดชอบโดย PAHLA SEEDANG | ผะหลา สีแดง</v>
      </c>
      <c r="AP2545" s="42" t="str">
        <f>_xlfn.TEXTJOIN("; ",TRUE,IF(COUNTA('query (10)'!A2545:AK2545)&lt;=6,"NEAR_EMPTY_ROW",""),IF($K2545="","MISSING_STATUS",""),IF(AND($K2545="เสร็จสิ้น",$Z2545=""),"DONE_NO_ACTUAL_DATE",""),IF(AND($I2545="Condition-based Maintenance",$AH2545=""),"CBM_NO_MEASUREMENT",""),IF(OR($X2545="",$X2545=0),"INVALID_PERIOD",""),IF(AND($AA2545&lt;&gt;"",$AB2545&lt;&gt;"",$AB2545&lt;$AA2545),"DATE_SEQUENCE_ERROR",""),IF(AND($AB2545&lt;&gt;"",$AB2545&gt;DATE(2030,12,31)),"DATE_OUTLIER",""),IF($C2545="","MISSING_QRCODE",""),IF($J2545="UNKNOWN","UNKNOWN_PM_TYPE",""),IF($L2545="UNKNOWN","UNKNOWN_STATUS",""))</f>
        <v/>
      </c>
      <c r="AQ2545" s="42" t="str">
        <f t="shared" si="199"/>
        <v>NO</v>
      </c>
    </row>
    <row r="2546" spans="1:43" x14ac:dyDescent="0.3">
      <c r="A2546" s="38">
        <f>IF('query (10)'!A2546="","",'query (10)'!A2546)</f>
        <v>2803</v>
      </c>
      <c r="B2546" s="38">
        <f>IF('query (10)'!B2546="","",'query (10)'!B2546)</f>
        <v>21240</v>
      </c>
      <c r="C2546" s="38" t="str">
        <f>TRIM(UPPER('query (10)'!M2546))</f>
        <v>GR-926</v>
      </c>
      <c r="D2546" s="38" t="str">
        <f>TRIM(UPPER(IFERROR(_xlfn.TEXTBEFORE('query (10)'!L2546,"("),'query (10)'!L2546)))</f>
        <v>INNER RING BORE GRINDING MACHINE.</v>
      </c>
      <c r="E2546" s="38" t="str">
        <f>IFERROR(TRIM(UPPER(_xlfn.TEXTBEFORE(_xlfn.TEXTAFTER('query (10)'!L2546,"("),")"))),"")</f>
        <v>GR-426</v>
      </c>
      <c r="F2546" s="38" t="str">
        <f>TRIM('query (10)'!K2546)</f>
        <v>MCB2</v>
      </c>
      <c r="G2546" s="38" t="str">
        <f>IF('query (10)'!J2546="","",'query (10)'!J2546)</f>
        <v>Oil mist</v>
      </c>
      <c r="H2546" s="38" t="str">
        <f>TRIM(UPPER('query (10)'!J2546))</f>
        <v>OIL MIST</v>
      </c>
      <c r="I2546" s="38" t="str">
        <f>IF('query (10)'!F2546="","",'query (10)'!F2546)</f>
        <v>Time-based Maintenance</v>
      </c>
      <c r="J2546" s="38" t="str">
        <f>IF('query (10)'!F2546="","",IFERROR(INDEX(Cleaning_Rules!$B$14:$B$17,MATCH(TRIM('query (10)'!F2546),Cleaning_Rules!$A$14:$A$17,0)),"UNKNOWN"))</f>
        <v>TBM</v>
      </c>
      <c r="K2546" s="38" t="str">
        <f>IF('query (10)'!G2546="","",'query (10)'!G2546)</f>
        <v>เสร็จสิ้น</v>
      </c>
      <c r="L2546" s="38" t="str">
        <f>IF('query (10)'!G2546="","MISSING",IFERROR(INDEX(Cleaning_Rules!$B$5:$B$10,MATCH(TRIM('query (10)'!G2546),Cleaning_Rules!$A$5:$A$10,0)),"UNKNOWN"))</f>
        <v>COMPLETED</v>
      </c>
      <c r="M2546" s="38" t="str">
        <f>IF('query (10)'!I2546="","",'query (10)'!I2546)</f>
        <v>Mechanical</v>
      </c>
      <c r="N2546" s="38" t="str">
        <f>IF('query (10)'!O2546="","",'query (10)'!O2546)</f>
        <v>Cleaning</v>
      </c>
      <c r="O2546" s="38" t="str">
        <f>IF('query (10)'!P2546="","",'query (10)'!P2546)</f>
        <v>Medium</v>
      </c>
      <c r="P2546" s="38" t="str">
        <f>IF('query (10)'!N2546="","",'query (10)'!N2546)</f>
        <v xml:space="preserve">Cleaning venturi oil mist and check drop according to the 1Y. pm schedule.
-20 Drop/min </v>
      </c>
      <c r="Q2546" s="38" t="str">
        <f>TRIM('query (10)'!N2546)</f>
        <v>Cleaning venturi oil mist and check drop according to the 1Y. pm schedule.
-20 Drop/min</v>
      </c>
      <c r="R2546" s="38" t="str">
        <f>TRIM(UPPER('query (10)'!R2546))</f>
        <v/>
      </c>
      <c r="S2546" s="38" t="str">
        <f>TRIM(UPPER('query (10)'!S2546))</f>
        <v/>
      </c>
      <c r="T2546" s="38" t="str">
        <f>IF('query (10)'!Q2546="","",TRIM(UPPER('query (10)'!Q2546)))</f>
        <v/>
      </c>
      <c r="U2546" s="38" t="str">
        <f>IF('query (10)'!T2546="","",'query (10)'!T2546)</f>
        <v/>
      </c>
      <c r="V2546" s="39" t="str">
        <f>IF('query (10)'!T2546="","",IFERROR(VALUE('query (10)'!T2546),""))</f>
        <v/>
      </c>
      <c r="W2546" s="40">
        <f>IF('query (10)'!U2546="","",'query (10)'!U2546)</f>
        <v>0</v>
      </c>
      <c r="X2546" s="39">
        <f>IF('query (10)'!V2546="","",'query (10)'!V2546)</f>
        <v>365</v>
      </c>
      <c r="Y2546" s="41">
        <f>IF('query (10)'!W2546="","",'query (10)'!W2546)</f>
        <v>46169</v>
      </c>
      <c r="Z2546" s="41">
        <f>IF('query (10)'!X2546="","",'query (10)'!X2546)</f>
        <v>46184</v>
      </c>
      <c r="AA2546" s="41">
        <f>IF('query (10)'!Y2546="","",'query (10)'!Y2546)</f>
        <v>46184</v>
      </c>
      <c r="AB2546" s="41">
        <f>IF('query (10)'!Z2546="","",'query (10)'!Z2546)</f>
        <v>46549</v>
      </c>
      <c r="AC2546" s="38" t="str">
        <f>IF(OR('query (10)'!AA2546="",COUNTIF(Cleaning_Rules!$A$21:$A$26,TRIM('query (10)'!AA2546))&gt;0),"",TRIM('query (10)'!AA2546))</f>
        <v/>
      </c>
      <c r="AD2546" s="38" t="str">
        <f>IF('query (10)'!AB2546="","",TRIM(IFERROR(_xlfn.TEXTBEFORE('query (10)'!AB2546,"("),'query (10)'!AB2546)))</f>
        <v>เริ่มซ่อมงาน PM แล้ว รับผิดชอบโดย PUCHIT KULSEREE</v>
      </c>
      <c r="AE2546" s="38" t="str">
        <f>IFERROR(LOWER(TRIM(_xlfn.TEXTBEFORE(_xlfn.TEXTAFTER('query (10)'!AB2546,"("),")"))),"")</f>
        <v>puchit@nsk.com</v>
      </c>
      <c r="AF2546" s="38" t="str">
        <f>IF('query (10)'!AD2546="","",TRIM('query (10)'!AD2546))</f>
        <v>เจษฎา ผิวบาง</v>
      </c>
      <c r="AG2546" s="38" t="str">
        <f>IF('query (10)'!AE2546="","",TRIM('query (10)'!AE2546))</f>
        <v>ภูชิต กุลเสรี</v>
      </c>
      <c r="AH2546" s="38" t="str">
        <f>IF('query (10)'!AF2546="","",IFERROR(VALUE('query (10)'!AF2546),""))</f>
        <v/>
      </c>
      <c r="AI2546" s="38" t="str">
        <f>IF('query (10)'!AG2546="","",TRIM('query (10)'!AG2546))</f>
        <v/>
      </c>
      <c r="AJ2546" s="38" t="str">
        <f>IF('query (10)'!AH2546="","",IFERROR(VALUE('query (10)'!AH2546),""))</f>
        <v/>
      </c>
      <c r="AK2546" s="38" t="str">
        <f>IF('query (10)'!AI2546="","",TRIM('query (10)'!AI2546))</f>
        <v/>
      </c>
      <c r="AL2546" s="42">
        <f t="shared" si="195"/>
        <v>2026</v>
      </c>
      <c r="AM2546" s="42" t="str">
        <f t="shared" si="196"/>
        <v>2026-05</v>
      </c>
      <c r="AN2546" s="42" t="str">
        <f t="shared" ca="1" si="197"/>
        <v/>
      </c>
      <c r="AO2546" s="42" t="str">
        <f t="shared" si="198"/>
        <v>GR-926 | INNER RING BORE GRINDING MACHINE. | GR-426 | MCB2 | OIL MIST | Time-based Maintenance | Mechanical | Cleaning | Medium | Cleaning venturi oil mist and check drop according to the 1Y. pm schedule.
-20 Drop/min | เริ่มซ่อมงาน PM แล้ว รับผิดชอบโดย PUCHIT KULSEREE | ภูชิต กุลเสรี</v>
      </c>
      <c r="AP2546" s="42" t="str">
        <f>_xlfn.TEXTJOIN("; ",TRUE,IF(COUNTA('query (10)'!A2546:AK2546)&lt;=6,"NEAR_EMPTY_ROW",""),IF($K2546="","MISSING_STATUS",""),IF(AND($K2546="เสร็จสิ้น",$Z2546=""),"DONE_NO_ACTUAL_DATE",""),IF(AND($I2546="Condition-based Maintenance",$AH2546=""),"CBM_NO_MEASUREMENT",""),IF(OR($X2546="",$X2546=0),"INVALID_PERIOD",""),IF(AND($AA2546&lt;&gt;"",$AB2546&lt;&gt;"",$AB2546&lt;$AA2546),"DATE_SEQUENCE_ERROR",""),IF(AND($AB2546&lt;&gt;"",$AB2546&gt;DATE(2030,12,31)),"DATE_OUTLIER",""),IF($C2546="","MISSING_QRCODE",""),IF($J2546="UNKNOWN","UNKNOWN_PM_TYPE",""),IF($L2546="UNKNOWN","UNKNOWN_STATUS",""))</f>
        <v/>
      </c>
      <c r="AQ2546" s="42" t="str">
        <f t="shared" si="199"/>
        <v>NO</v>
      </c>
    </row>
    <row r="2547" spans="1:43" x14ac:dyDescent="0.3">
      <c r="A2547" s="38">
        <f>IF('query (10)'!A2547="","",'query (10)'!A2547)</f>
        <v>2804</v>
      </c>
      <c r="B2547" s="38">
        <f>IF('query (10)'!B2547="","",'query (10)'!B2547)</f>
        <v>21285</v>
      </c>
      <c r="C2547" s="38" t="str">
        <f>TRIM(UPPER('query (10)'!M2547))</f>
        <v>GR-241</v>
      </c>
      <c r="D2547" s="38" t="str">
        <f>TRIM(UPPER(IFERROR(_xlfn.TEXTBEFORE('query (10)'!L2547,"("),'query (10)'!L2547)))</f>
        <v>OUTER RING RACEWAY GRINDING M/C</v>
      </c>
      <c r="E2547" s="38" t="str">
        <f>IFERROR(TRIM(UPPER(_xlfn.TEXTBEFORE(_xlfn.TEXTAFTER('query (10)'!L2547,"("),")"))),"")</f>
        <v/>
      </c>
      <c r="F2547" s="38" t="str">
        <f>TRIM('query (10)'!K2547)</f>
        <v>WP Grinding1</v>
      </c>
      <c r="G2547" s="38" t="str">
        <f>IF('query (10)'!J2547="","",'query (10)'!J2547)</f>
        <v>Oil mist</v>
      </c>
      <c r="H2547" s="38" t="str">
        <f>TRIM(UPPER('query (10)'!J2547))</f>
        <v>OIL MIST</v>
      </c>
      <c r="I2547" s="38" t="str">
        <f>IF('query (10)'!F2547="","",'query (10)'!F2547)</f>
        <v>Time-based Maintenance</v>
      </c>
      <c r="J2547" s="38" t="str">
        <f>IF('query (10)'!F2547="","",IFERROR(INDEX(Cleaning_Rules!$B$14:$B$17,MATCH(TRIM('query (10)'!F2547),Cleaning_Rules!$A$14:$A$17,0)),"UNKNOWN"))</f>
        <v>TBM</v>
      </c>
      <c r="K2547" s="38" t="str">
        <f>IF('query (10)'!G2547="","",'query (10)'!G2547)</f>
        <v>กำลังดำเนินการ</v>
      </c>
      <c r="L2547" s="38" t="str">
        <f>IF('query (10)'!G2547="","MISSING",IFERROR(INDEX(Cleaning_Rules!$B$5:$B$10,MATCH(TRIM('query (10)'!G2547),Cleaning_Rules!$A$5:$A$10,0)),"UNKNOWN"))</f>
        <v>IN_PROGRESS</v>
      </c>
      <c r="M2547" s="38" t="str">
        <f>IF('query (10)'!I2547="","",'query (10)'!I2547)</f>
        <v>Mechanical</v>
      </c>
      <c r="N2547" s="38" t="str">
        <f>IF('query (10)'!O2547="","",'query (10)'!O2547)</f>
        <v>Cleaning</v>
      </c>
      <c r="O2547" s="38" t="str">
        <f>IF('query (10)'!P2547="","",'query (10)'!P2547)</f>
        <v>Medium</v>
      </c>
      <c r="P2547" s="38" t="str">
        <f>IF('query (10)'!N2547="","",'query (10)'!N2547)</f>
        <v xml:space="preserve">Cleaning venturi oil mist and check drop according to the 1Y. pm schedule.
-20 Drop/min </v>
      </c>
      <c r="Q2547" s="38" t="str">
        <f>TRIM('query (10)'!N2547)</f>
        <v>Cleaning venturi oil mist and check drop according to the 1Y. pm schedule.
-20 Drop/min</v>
      </c>
      <c r="R2547" s="38" t="str">
        <f>TRIM(UPPER('query (10)'!R2547))</f>
        <v/>
      </c>
      <c r="S2547" s="38" t="str">
        <f>TRIM(UPPER('query (10)'!S2547))</f>
        <v/>
      </c>
      <c r="T2547" s="38" t="str">
        <f>IF('query (10)'!Q2547="","",TRIM(UPPER('query (10)'!Q2547)))</f>
        <v/>
      </c>
      <c r="U2547" s="38" t="str">
        <f>IF('query (10)'!T2547="","",'query (10)'!T2547)</f>
        <v/>
      </c>
      <c r="V2547" s="39" t="str">
        <f>IF('query (10)'!T2547="","",IFERROR(VALUE('query (10)'!T2547),""))</f>
        <v/>
      </c>
      <c r="W2547" s="40">
        <f>IF('query (10)'!U2547="","",'query (10)'!U2547)</f>
        <v>0</v>
      </c>
      <c r="X2547" s="39">
        <f>IF('query (10)'!V2547="","",'query (10)'!V2547)</f>
        <v>365</v>
      </c>
      <c r="Y2547" s="41">
        <f>IF('query (10)'!W2547="","",'query (10)'!W2547)</f>
        <v>46170</v>
      </c>
      <c r="Z2547" s="41" t="str">
        <f>IF('query (10)'!X2547="","",'query (10)'!X2547)</f>
        <v/>
      </c>
      <c r="AA2547" s="41">
        <f>IF('query (10)'!Y2547="","",'query (10)'!Y2547)</f>
        <v>46170</v>
      </c>
      <c r="AB2547" s="41">
        <f>IF('query (10)'!Z2547="","",'query (10)'!Z2547)</f>
        <v>46535</v>
      </c>
      <c r="AC2547" s="38" t="str">
        <f>IF(OR('query (10)'!AA2547="",COUNTIF(Cleaning_Rules!$A$21:$A$26,TRIM('query (10)'!AA2547))&gt;0),"",TRIM('query (10)'!AA2547))</f>
        <v/>
      </c>
      <c r="AD2547" s="38" t="str">
        <f>IF('query (10)'!AB2547="","",TRIM(IFERROR(_xlfn.TEXTBEFORE('query (10)'!AB2547,"("),'query (10)'!AB2547)))</f>
        <v/>
      </c>
      <c r="AE2547" s="38" t="str">
        <f>IFERROR(LOWER(TRIM(_xlfn.TEXTBEFORE(_xlfn.TEXTAFTER('query (10)'!AB2547,"("),")"))),"")</f>
        <v/>
      </c>
      <c r="AF2547" s="38" t="str">
        <f>IF('query (10)'!AD2547="","",TRIM('query (10)'!AD2547))</f>
        <v>เจษฎา ผิวบาง</v>
      </c>
      <c r="AG2547" s="38" t="str">
        <f>IF('query (10)'!AE2547="","",TRIM('query (10)'!AE2547))</f>
        <v>จักรภัทร โคตรสมบัติ</v>
      </c>
      <c r="AH2547" s="38" t="str">
        <f>IF('query (10)'!AF2547="","",IFERROR(VALUE('query (10)'!AF2547),""))</f>
        <v/>
      </c>
      <c r="AI2547" s="38" t="str">
        <f>IF('query (10)'!AG2547="","",TRIM('query (10)'!AG2547))</f>
        <v/>
      </c>
      <c r="AJ2547" s="38" t="str">
        <f>IF('query (10)'!AH2547="","",IFERROR(VALUE('query (10)'!AH2547),""))</f>
        <v/>
      </c>
      <c r="AK2547" s="38" t="str">
        <f>IF('query (10)'!AI2547="","",TRIM('query (10)'!AI2547))</f>
        <v/>
      </c>
      <c r="AL2547" s="42">
        <f t="shared" si="195"/>
        <v>2026</v>
      </c>
      <c r="AM2547" s="42" t="str">
        <f t="shared" si="196"/>
        <v>2026-05</v>
      </c>
      <c r="AN2547" s="42" t="str">
        <f t="shared" ca="1" si="197"/>
        <v>ON_SCHEDULE</v>
      </c>
      <c r="AO2547" s="42" t="str">
        <f t="shared" si="198"/>
        <v>GR-241 | OUTER RING RACEWAY GRINDING M/C | WP Grinding1 | OIL MIST | Time-based Maintenance | Mechanical | Cleaning | Medium | Cleaning venturi oil mist and check drop according to the 1Y. pm schedule.
-20 Drop/min | จักรภัทร โคตรสมบัติ</v>
      </c>
      <c r="AP2547" s="42" t="str">
        <f>_xlfn.TEXTJOIN("; ",TRUE,IF(COUNTA('query (10)'!A2547:AK2547)&lt;=6,"NEAR_EMPTY_ROW",""),IF($K2547="","MISSING_STATUS",""),IF(AND($K2547="เสร็จสิ้น",$Z2547=""),"DONE_NO_ACTUAL_DATE",""),IF(AND($I2547="Condition-based Maintenance",$AH2547=""),"CBM_NO_MEASUREMENT",""),IF(OR($X2547="",$X2547=0),"INVALID_PERIOD",""),IF(AND($AA2547&lt;&gt;"",$AB2547&lt;&gt;"",$AB2547&lt;$AA2547),"DATE_SEQUENCE_ERROR",""),IF(AND($AB2547&lt;&gt;"",$AB2547&gt;DATE(2030,12,31)),"DATE_OUTLIER",""),IF($C2547="","MISSING_QRCODE",""),IF($J2547="UNKNOWN","UNKNOWN_PM_TYPE",""),IF($L2547="UNKNOWN","UNKNOWN_STATUS",""))</f>
        <v/>
      </c>
      <c r="AQ2547" s="42" t="str">
        <f t="shared" si="199"/>
        <v>NO</v>
      </c>
    </row>
    <row r="2548" spans="1:43" x14ac:dyDescent="0.3">
      <c r="A2548" s="38">
        <f>IF('query (10)'!A2548="","",'query (10)'!A2548)</f>
        <v>2805</v>
      </c>
      <c r="B2548" s="38">
        <f>IF('query (10)'!B2548="","",'query (10)'!B2548)</f>
        <v>21320</v>
      </c>
      <c r="C2548" s="38" t="str">
        <f>TRIM(UPPER('query (10)'!M2548))</f>
        <v>GR-423</v>
      </c>
      <c r="D2548" s="38" t="str">
        <f>TRIM(UPPER(IFERROR(_xlfn.TEXTBEFORE('query (10)'!L2548,"("),'query (10)'!L2548)))</f>
        <v>OUTER RING RACEWAY GRINDING MACHINE.</v>
      </c>
      <c r="E2548" s="38" t="str">
        <f>IFERROR(TRIM(UPPER(_xlfn.TEXTBEFORE(_xlfn.TEXTAFTER('query (10)'!L2548,"("),")"))),"")</f>
        <v/>
      </c>
      <c r="F2548" s="38" t="str">
        <f>TRIM('query (10)'!K2548)</f>
        <v>WP Grinding2</v>
      </c>
      <c r="G2548" s="38" t="str">
        <f>IF('query (10)'!J2548="","",'query (10)'!J2548)</f>
        <v>Oil mist</v>
      </c>
      <c r="H2548" s="38" t="str">
        <f>TRIM(UPPER('query (10)'!J2548))</f>
        <v>OIL MIST</v>
      </c>
      <c r="I2548" s="38" t="str">
        <f>IF('query (10)'!F2548="","",'query (10)'!F2548)</f>
        <v>Time-based Maintenance</v>
      </c>
      <c r="J2548" s="38" t="str">
        <f>IF('query (10)'!F2548="","",IFERROR(INDEX(Cleaning_Rules!$B$14:$B$17,MATCH(TRIM('query (10)'!F2548),Cleaning_Rules!$A$14:$A$17,0)),"UNKNOWN"))</f>
        <v>TBM</v>
      </c>
      <c r="K2548" s="38" t="str">
        <f>IF('query (10)'!G2548="","",'query (10)'!G2548)</f>
        <v>กำลังดำเนินการ</v>
      </c>
      <c r="L2548" s="38" t="str">
        <f>IF('query (10)'!G2548="","MISSING",IFERROR(INDEX(Cleaning_Rules!$B$5:$B$10,MATCH(TRIM('query (10)'!G2548),Cleaning_Rules!$A$5:$A$10,0)),"UNKNOWN"))</f>
        <v>IN_PROGRESS</v>
      </c>
      <c r="M2548" s="38" t="str">
        <f>IF('query (10)'!I2548="","",'query (10)'!I2548)</f>
        <v>Mechanical</v>
      </c>
      <c r="N2548" s="38" t="str">
        <f>IF('query (10)'!O2548="","",'query (10)'!O2548)</f>
        <v>Cleaning</v>
      </c>
      <c r="O2548" s="38" t="str">
        <f>IF('query (10)'!P2548="","",'query (10)'!P2548)</f>
        <v>Medium</v>
      </c>
      <c r="P2548" s="38" t="str">
        <f>IF('query (10)'!N2548="","",'query (10)'!N2548)</f>
        <v xml:space="preserve">Cleaning venturi oil mist and check drop according to the 1Y. pm schedule.
-20 Drop/min </v>
      </c>
      <c r="Q2548" s="38" t="str">
        <f>TRIM('query (10)'!N2548)</f>
        <v>Cleaning venturi oil mist and check drop according to the 1Y. pm schedule.
-20 Drop/min</v>
      </c>
      <c r="R2548" s="38" t="str">
        <f>TRIM(UPPER('query (10)'!R2548))</f>
        <v/>
      </c>
      <c r="S2548" s="38" t="str">
        <f>TRIM(UPPER('query (10)'!S2548))</f>
        <v/>
      </c>
      <c r="T2548" s="38" t="str">
        <f>IF('query (10)'!Q2548="","",TRIM(UPPER('query (10)'!Q2548)))</f>
        <v/>
      </c>
      <c r="U2548" s="38" t="str">
        <f>IF('query (10)'!T2548="","",'query (10)'!T2548)</f>
        <v/>
      </c>
      <c r="V2548" s="39" t="str">
        <f>IF('query (10)'!T2548="","",IFERROR(VALUE('query (10)'!T2548),""))</f>
        <v/>
      </c>
      <c r="W2548" s="40">
        <f>IF('query (10)'!U2548="","",'query (10)'!U2548)</f>
        <v>0</v>
      </c>
      <c r="X2548" s="39">
        <f>IF('query (10)'!V2548="","",'query (10)'!V2548)</f>
        <v>365</v>
      </c>
      <c r="Y2548" s="41">
        <f>IF('query (10)'!W2548="","",'query (10)'!W2548)</f>
        <v>46171</v>
      </c>
      <c r="Z2548" s="41" t="str">
        <f>IF('query (10)'!X2548="","",'query (10)'!X2548)</f>
        <v/>
      </c>
      <c r="AA2548" s="41">
        <f>IF('query (10)'!Y2548="","",'query (10)'!Y2548)</f>
        <v>46171</v>
      </c>
      <c r="AB2548" s="41">
        <f>IF('query (10)'!Z2548="","",'query (10)'!Z2548)</f>
        <v>46536</v>
      </c>
      <c r="AC2548" s="38" t="str">
        <f>IF(OR('query (10)'!AA2548="",COUNTIF(Cleaning_Rules!$A$21:$A$26,TRIM('query (10)'!AA2548))&gt;0),"",TRIM('query (10)'!AA2548))</f>
        <v/>
      </c>
      <c r="AD2548" s="38" t="str">
        <f>IF('query (10)'!AB2548="","",TRIM(IFERROR(_xlfn.TEXTBEFORE('query (10)'!AB2548,"("),'query (10)'!AB2548)))</f>
        <v/>
      </c>
      <c r="AE2548" s="38" t="str">
        <f>IFERROR(LOWER(TRIM(_xlfn.TEXTBEFORE(_xlfn.TEXTAFTER('query (10)'!AB2548,"("),")"))),"")</f>
        <v/>
      </c>
      <c r="AF2548" s="38" t="str">
        <f>IF('query (10)'!AD2548="","",TRIM('query (10)'!AD2548))</f>
        <v>เจษฎา ผิวบาง</v>
      </c>
      <c r="AG2548" s="38" t="str">
        <f>IF('query (10)'!AE2548="","",TRIM('query (10)'!AE2548))</f>
        <v>จักรภัทร โคตรสมบัติ</v>
      </c>
      <c r="AH2548" s="38" t="str">
        <f>IF('query (10)'!AF2548="","",IFERROR(VALUE('query (10)'!AF2548),""))</f>
        <v/>
      </c>
      <c r="AI2548" s="38" t="str">
        <f>IF('query (10)'!AG2548="","",TRIM('query (10)'!AG2548))</f>
        <v/>
      </c>
      <c r="AJ2548" s="38" t="str">
        <f>IF('query (10)'!AH2548="","",IFERROR(VALUE('query (10)'!AH2548),""))</f>
        <v/>
      </c>
      <c r="AK2548" s="38" t="str">
        <f>IF('query (10)'!AI2548="","",TRIM('query (10)'!AI2548))</f>
        <v/>
      </c>
      <c r="AL2548" s="42">
        <f t="shared" si="195"/>
        <v>2026</v>
      </c>
      <c r="AM2548" s="42" t="str">
        <f t="shared" si="196"/>
        <v>2026-05</v>
      </c>
      <c r="AN2548" s="42" t="str">
        <f t="shared" ca="1" si="197"/>
        <v>ON_SCHEDULE</v>
      </c>
      <c r="AO2548" s="42" t="str">
        <f t="shared" si="198"/>
        <v>GR-423 | OUTER RING RACEWAY GRINDING MACHINE. | WP Grinding2 | OIL MIST | Time-based Maintenance | Mechanical | Cleaning | Medium | Cleaning venturi oil mist and check drop according to the 1Y. pm schedule.
-20 Drop/min | จักรภัทร โคตรสมบัติ</v>
      </c>
      <c r="AP2548" s="42" t="str">
        <f>_xlfn.TEXTJOIN("; ",TRUE,IF(COUNTA('query (10)'!A2548:AK2548)&lt;=6,"NEAR_EMPTY_ROW",""),IF($K2548="","MISSING_STATUS",""),IF(AND($K2548="เสร็จสิ้น",$Z2548=""),"DONE_NO_ACTUAL_DATE",""),IF(AND($I2548="Condition-based Maintenance",$AH2548=""),"CBM_NO_MEASUREMENT",""),IF(OR($X2548="",$X2548=0),"INVALID_PERIOD",""),IF(AND($AA2548&lt;&gt;"",$AB2548&lt;&gt;"",$AB2548&lt;$AA2548),"DATE_SEQUENCE_ERROR",""),IF(AND($AB2548&lt;&gt;"",$AB2548&gt;DATE(2030,12,31)),"DATE_OUTLIER",""),IF($C2548="","MISSING_QRCODE",""),IF($J2548="UNKNOWN","UNKNOWN_PM_TYPE",""),IF($L2548="UNKNOWN","UNKNOWN_STATUS",""))</f>
        <v/>
      </c>
      <c r="AQ2548" s="42" t="str">
        <f t="shared" si="199"/>
        <v>NO</v>
      </c>
    </row>
    <row r="2549" spans="1:43" x14ac:dyDescent="0.3">
      <c r="A2549" s="38">
        <f>IF('query (10)'!A2549="","",'query (10)'!A2549)</f>
        <v>2806</v>
      </c>
      <c r="B2549" s="38">
        <f>IF('query (10)'!B2549="","",'query (10)'!B2549)</f>
        <v>21375</v>
      </c>
      <c r="C2549" s="38" t="str">
        <f>TRIM(UPPER('query (10)'!M2549))</f>
        <v>GR-922</v>
      </c>
      <c r="D2549" s="38" t="str">
        <f>TRIM(UPPER(IFERROR(_xlfn.TEXTBEFORE('query (10)'!L2549,"("),'query (10)'!L2549)))</f>
        <v>OUTER RING RACEWAY GRINDING M/C</v>
      </c>
      <c r="E2549" s="38" t="str">
        <f>IFERROR(TRIM(UPPER(_xlfn.TEXTBEFORE(_xlfn.TEXTAFTER('query (10)'!L2549,"("),")"))),"")</f>
        <v/>
      </c>
      <c r="F2549" s="38" t="str">
        <f>TRIM('query (10)'!K2549)</f>
        <v>WP Grinding3</v>
      </c>
      <c r="G2549" s="38" t="str">
        <f>IF('query (10)'!J2549="","",'query (10)'!J2549)</f>
        <v>Oil mist</v>
      </c>
      <c r="H2549" s="38" t="str">
        <f>TRIM(UPPER('query (10)'!J2549))</f>
        <v>OIL MIST</v>
      </c>
      <c r="I2549" s="38" t="str">
        <f>IF('query (10)'!F2549="","",'query (10)'!F2549)</f>
        <v>Time-based Maintenance</v>
      </c>
      <c r="J2549" s="38" t="str">
        <f>IF('query (10)'!F2549="","",IFERROR(INDEX(Cleaning_Rules!$B$14:$B$17,MATCH(TRIM('query (10)'!F2549),Cleaning_Rules!$A$14:$A$17,0)),"UNKNOWN"))</f>
        <v>TBM</v>
      </c>
      <c r="K2549" s="38" t="str">
        <f>IF('query (10)'!G2549="","",'query (10)'!G2549)</f>
        <v>เสร็จสิ้น</v>
      </c>
      <c r="L2549" s="38" t="str">
        <f>IF('query (10)'!G2549="","MISSING",IFERROR(INDEX(Cleaning_Rules!$B$5:$B$10,MATCH(TRIM('query (10)'!G2549),Cleaning_Rules!$A$5:$A$10,0)),"UNKNOWN"))</f>
        <v>COMPLETED</v>
      </c>
      <c r="M2549" s="38" t="str">
        <f>IF('query (10)'!I2549="","",'query (10)'!I2549)</f>
        <v>Mechanical</v>
      </c>
      <c r="N2549" s="38" t="str">
        <f>IF('query (10)'!O2549="","",'query (10)'!O2549)</f>
        <v>Part Change</v>
      </c>
      <c r="O2549" s="38" t="str">
        <f>IF('query (10)'!P2549="","",'query (10)'!P2549)</f>
        <v>Medium</v>
      </c>
      <c r="P2549" s="38" t="str">
        <f>IF('query (10)'!N2549="","",'query (10)'!N2549)</f>
        <v>Replace oil mist unit and relocation
-check drop according to the 1Y. pm schedule.
(20 Drop/min)</v>
      </c>
      <c r="Q2549" s="38" t="str">
        <f>TRIM('query (10)'!N2549)</f>
        <v>Replace oil mist unit and relocation
-check drop according to the 1Y. pm schedule.
(20 Drop/min)</v>
      </c>
      <c r="R2549" s="38" t="str">
        <f>TRIM(UPPER('query (10)'!R2549))</f>
        <v/>
      </c>
      <c r="S2549" s="38" t="str">
        <f>TRIM(UPPER('query (10)'!S2549))</f>
        <v/>
      </c>
      <c r="T2549" s="38" t="str">
        <f>IF('query (10)'!Q2549="","",TRIM(UPPER('query (10)'!Q2549)))</f>
        <v/>
      </c>
      <c r="U2549" s="38" t="str">
        <f>IF('query (10)'!T2549="","",'query (10)'!T2549)</f>
        <v/>
      </c>
      <c r="V2549" s="39" t="str">
        <f>IF('query (10)'!T2549="","",IFERROR(VALUE('query (10)'!T2549),""))</f>
        <v/>
      </c>
      <c r="W2549" s="40">
        <f>IF('query (10)'!U2549="","",'query (10)'!U2549)</f>
        <v>0</v>
      </c>
      <c r="X2549" s="39">
        <f>IF('query (10)'!V2549="","",'query (10)'!V2549)</f>
        <v>365</v>
      </c>
      <c r="Y2549" s="41">
        <f>IF('query (10)'!W2549="","",'query (10)'!W2549)</f>
        <v>46172</v>
      </c>
      <c r="Z2549" s="41">
        <f>IF('query (10)'!X2549="","",'query (10)'!X2549)</f>
        <v>46184</v>
      </c>
      <c r="AA2549" s="41">
        <f>IF('query (10)'!Y2549="","",'query (10)'!Y2549)</f>
        <v>46184</v>
      </c>
      <c r="AB2549" s="41">
        <f>IF('query (10)'!Z2549="","",'query (10)'!Z2549)</f>
        <v>46549</v>
      </c>
      <c r="AC2549" s="38" t="str">
        <f>IF(OR('query (10)'!AA2549="",COUNTIF(Cleaning_Rules!$A$21:$A$26,TRIM('query (10)'!AA2549))&gt;0),"",TRIM('query (10)'!AA2549))</f>
        <v/>
      </c>
      <c r="AD2549" s="38" t="str">
        <f>IF('query (10)'!AB2549="","",TRIM(IFERROR(_xlfn.TEXTBEFORE('query (10)'!AB2549,"("),'query (10)'!AB2549)))</f>
        <v>เริ่มซ่อมงาน PM แล้ว รับผิดชอบโดย PUCHIT KULSEREE</v>
      </c>
      <c r="AE2549" s="38" t="str">
        <f>IFERROR(LOWER(TRIM(_xlfn.TEXTBEFORE(_xlfn.TEXTAFTER('query (10)'!AB2549,"("),")"))),"")</f>
        <v>puchit@nsk.com</v>
      </c>
      <c r="AF2549" s="38" t="str">
        <f>IF('query (10)'!AD2549="","",TRIM('query (10)'!AD2549))</f>
        <v>เจษฎา ผิวบาง</v>
      </c>
      <c r="AG2549" s="38" t="str">
        <f>IF('query (10)'!AE2549="","",TRIM('query (10)'!AE2549))</f>
        <v>ภูชิต กุลเสรี</v>
      </c>
      <c r="AH2549" s="38" t="str">
        <f>IF('query (10)'!AF2549="","",IFERROR(VALUE('query (10)'!AF2549),""))</f>
        <v/>
      </c>
      <c r="AI2549" s="38" t="str">
        <f>IF('query (10)'!AG2549="","",TRIM('query (10)'!AG2549))</f>
        <v/>
      </c>
      <c r="AJ2549" s="38" t="str">
        <f>IF('query (10)'!AH2549="","",IFERROR(VALUE('query (10)'!AH2549),""))</f>
        <v/>
      </c>
      <c r="AK2549" s="38" t="str">
        <f>IF('query (10)'!AI2549="","",TRIM('query (10)'!AI2549))</f>
        <v/>
      </c>
      <c r="AL2549" s="42">
        <f t="shared" si="195"/>
        <v>2026</v>
      </c>
      <c r="AM2549" s="42" t="str">
        <f t="shared" si="196"/>
        <v>2026-05</v>
      </c>
      <c r="AN2549" s="42" t="str">
        <f t="shared" ca="1" si="197"/>
        <v/>
      </c>
      <c r="AO2549" s="42" t="str">
        <f t="shared" si="198"/>
        <v>GR-922 | OUTER RING RACEWAY GRINDING M/C | WP Grinding3 | OIL MIST | Time-based Maintenance | Mechanical | Part Change | Medium | Replace oil mist unit and relocation
-check drop according to the 1Y. pm schedule.
(20 Drop/min) | เริ่มซ่อมงาน PM แล้ว รับผิดชอบโดย PUCHIT KULSEREE | ภูชิต กุลเสรี</v>
      </c>
      <c r="AP2549" s="42" t="str">
        <f>_xlfn.TEXTJOIN("; ",TRUE,IF(COUNTA('query (10)'!A2549:AK2549)&lt;=6,"NEAR_EMPTY_ROW",""),IF($K2549="","MISSING_STATUS",""),IF(AND($K2549="เสร็จสิ้น",$Z2549=""),"DONE_NO_ACTUAL_DATE",""),IF(AND($I2549="Condition-based Maintenance",$AH2549=""),"CBM_NO_MEASUREMENT",""),IF(OR($X2549="",$X2549=0),"INVALID_PERIOD",""),IF(AND($AA2549&lt;&gt;"",$AB2549&lt;&gt;"",$AB2549&lt;$AA2549),"DATE_SEQUENCE_ERROR",""),IF(AND($AB2549&lt;&gt;"",$AB2549&gt;DATE(2030,12,31)),"DATE_OUTLIER",""),IF($C2549="","MISSING_QRCODE",""),IF($J2549="UNKNOWN","UNKNOWN_PM_TYPE",""),IF($L2549="UNKNOWN","UNKNOWN_STATUS",""))</f>
        <v/>
      </c>
      <c r="AQ2549" s="42" t="str">
        <f t="shared" si="199"/>
        <v>NO</v>
      </c>
    </row>
    <row r="2550" spans="1:43" x14ac:dyDescent="0.3">
      <c r="A2550" s="38">
        <f>IF('query (10)'!A2550="","",'query (10)'!A2550)</f>
        <v>2807</v>
      </c>
      <c r="B2550" s="38">
        <f>IF('query (10)'!B2550="","",'query (10)'!B2550)</f>
        <v>21115</v>
      </c>
      <c r="C2550" s="38" t="str">
        <f>TRIM(UPPER('query (10)'!M2550))</f>
        <v>GR-129</v>
      </c>
      <c r="D2550" s="38" t="str">
        <f>TRIM(UPPER(IFERROR(_xlfn.TEXTBEFORE('query (10)'!L2550,"("),'query (10)'!L2550)))</f>
        <v>OUTER RING RACEWAY GRINDING M/C</v>
      </c>
      <c r="E2550" s="38" t="str">
        <f>IFERROR(TRIM(UPPER(_xlfn.TEXTBEFORE(_xlfn.TEXTAFTER('query (10)'!L2550,"("),")"))),"")</f>
        <v/>
      </c>
      <c r="F2550" s="38" t="str">
        <f>TRIM('query (10)'!K2550)</f>
        <v>MCB1</v>
      </c>
      <c r="G2550" s="38" t="str">
        <f>IF('query (10)'!J2550="","",'query (10)'!J2550)</f>
        <v>Accuracy</v>
      </c>
      <c r="H2550" s="38" t="str">
        <f>TRIM(UPPER('query (10)'!J2550))</f>
        <v>ACCURACY</v>
      </c>
      <c r="I2550" s="38" t="str">
        <f>IF('query (10)'!F2550="","",'query (10)'!F2550)</f>
        <v>Condition-based Maintenance</v>
      </c>
      <c r="J2550" s="38" t="str">
        <f>IF('query (10)'!F2550="","",IFERROR(INDEX(Cleaning_Rules!$B$14:$B$17,MATCH(TRIM('query (10)'!F2550),Cleaning_Rules!$A$14:$A$17,0)),"UNKNOWN"))</f>
        <v>CBM</v>
      </c>
      <c r="K2550" s="38" t="str">
        <f>IF('query (10)'!G2550="","",'query (10)'!G2550)</f>
        <v>เสร็จสิ้น</v>
      </c>
      <c r="L2550" s="38" t="str">
        <f>IF('query (10)'!G2550="","MISSING",IFERROR(INDEX(Cleaning_Rules!$B$5:$B$10,MATCH(TRIM('query (10)'!G2550),Cleaning_Rules!$A$5:$A$10,0)),"UNKNOWN"))</f>
        <v>COMPLETED</v>
      </c>
      <c r="M2550" s="38" t="str">
        <f>IF('query (10)'!I2550="","",'query (10)'!I2550)</f>
        <v>Mechanical</v>
      </c>
      <c r="N2550" s="38" t="str">
        <f>IF('query (10)'!O2550="","",'query (10)'!O2550)</f>
        <v>Inspection</v>
      </c>
      <c r="O2550" s="38" t="str">
        <f>IF('query (10)'!P2550="","",'query (10)'!P2550)</f>
        <v>Medium</v>
      </c>
      <c r="P2550" s="38" t="str">
        <f>IF('query (10)'!N2550="","",'query (10)'!N2550)</f>
        <v xml:space="preserve">Check Accuracy work head and
Check parallel spindle wheel head according to the 1Y. pm schedule.
</v>
      </c>
      <c r="Q2550" s="38" t="str">
        <f>TRIM('query (10)'!N2550)</f>
        <v xml:space="preserve">Check Accuracy work head and
Check parallel spindle wheel head according to the 1Y. pm schedule.
</v>
      </c>
      <c r="R2550" s="38" t="str">
        <f>TRIM(UPPER('query (10)'!R2550))</f>
        <v/>
      </c>
      <c r="S2550" s="38" t="str">
        <f>TRIM(UPPER('query (10)'!S2550))</f>
        <v/>
      </c>
      <c r="T2550" s="38" t="str">
        <f>IF('query (10)'!Q2550="","",TRIM(UPPER('query (10)'!Q2550)))</f>
        <v/>
      </c>
      <c r="U2550" s="38" t="str">
        <f>IF('query (10)'!T2550="","",'query (10)'!T2550)</f>
        <v/>
      </c>
      <c r="V2550" s="39" t="str">
        <f>IF('query (10)'!T2550="","",IFERROR(VALUE('query (10)'!T2550),""))</f>
        <v/>
      </c>
      <c r="W2550" s="40">
        <f>IF('query (10)'!U2550="","",'query (10)'!U2550)</f>
        <v>0</v>
      </c>
      <c r="X2550" s="39">
        <f>IF('query (10)'!V2550="","",'query (10)'!V2550)</f>
        <v>365</v>
      </c>
      <c r="Y2550" s="41">
        <f>IF('query (10)'!W2550="","",'query (10)'!W2550)</f>
        <v>46168</v>
      </c>
      <c r="Z2550" s="41">
        <f>IF('query (10)'!X2550="","",'query (10)'!X2550)</f>
        <v>46178</v>
      </c>
      <c r="AA2550" s="41">
        <f>IF('query (10)'!Y2550="","",'query (10)'!Y2550)</f>
        <v>46178</v>
      </c>
      <c r="AB2550" s="41">
        <f>IF('query (10)'!Z2550="","",'query (10)'!Z2550)</f>
        <v>46543</v>
      </c>
      <c r="AC2550" s="38" t="str">
        <f>IF(OR('query (10)'!AA2550="",COUNTIF(Cleaning_Rules!$A$21:$A$26,TRIM('query (10)'!AA2550))&gt;0),"",TRIM('query (10)'!AA2550))</f>
        <v/>
      </c>
      <c r="AD2550" s="38" t="str">
        <f>IF('query (10)'!AB2550="","",TRIM(IFERROR(_xlfn.TEXTBEFORE('query (10)'!AB2550,"("),'query (10)'!AB2550)))</f>
        <v>เริ่มซ่อมงาน PM แล้ว รับผิดชอบโดย PAHLA SEEDANG</v>
      </c>
      <c r="AE2550" s="38" t="str">
        <f>IFERROR(LOWER(TRIM(_xlfn.TEXTBEFORE(_xlfn.TEXTAFTER('query (10)'!AB2550,"("),")"))),"")</f>
        <v>pahla@nsk.com</v>
      </c>
      <c r="AF2550" s="38" t="str">
        <f>IF('query (10)'!AD2550="","",TRIM('query (10)'!AD2550))</f>
        <v>เจษฎา ผิวบาง</v>
      </c>
      <c r="AG2550" s="38" t="str">
        <f>IF('query (10)'!AE2550="","",TRIM('query (10)'!AE2550))</f>
        <v>ผะหลา สีแดง</v>
      </c>
      <c r="AH2550" s="38" t="str">
        <f>IF('query (10)'!AF2550="","",IFERROR(VALUE('query (10)'!AF2550),""))</f>
        <v/>
      </c>
      <c r="AI2550" s="38" t="str">
        <f>IF('query (10)'!AG2550="","",TRIM('query (10)'!AG2550))</f>
        <v/>
      </c>
      <c r="AJ2550" s="38" t="str">
        <f>IF('query (10)'!AH2550="","",IFERROR(VALUE('query (10)'!AH2550),""))</f>
        <v/>
      </c>
      <c r="AK2550" s="38" t="str">
        <f>IF('query (10)'!AI2550="","",TRIM('query (10)'!AI2550))</f>
        <v/>
      </c>
      <c r="AL2550" s="42">
        <f t="shared" si="195"/>
        <v>2026</v>
      </c>
      <c r="AM2550" s="42" t="str">
        <f t="shared" si="196"/>
        <v>2026-05</v>
      </c>
      <c r="AN2550" s="42" t="str">
        <f t="shared" ca="1" si="197"/>
        <v/>
      </c>
      <c r="AO2550" s="42" t="str">
        <f t="shared" si="198"/>
        <v>GR-129 | OUTER RING RACEWAY GRINDING M/C | MCB1 | ACCURACY | Condition-based Maintenance | Mechanical | Inspection | Medium | Check Accuracy work head and
Check parallel spindle wheel head according to the 1Y. pm schedule.
 | เริ่มซ่อมงาน PM แล้ว รับผิดชอบโดย PAHLA SEEDANG | ผะหลา สีแดง</v>
      </c>
      <c r="AP2550" s="42" t="str">
        <f>_xlfn.TEXTJOIN("; ",TRUE,IF(COUNTA('query (10)'!A2550:AK2550)&lt;=6,"NEAR_EMPTY_ROW",""),IF($K2550="","MISSING_STATUS",""),IF(AND($K2550="เสร็จสิ้น",$Z2550=""),"DONE_NO_ACTUAL_DATE",""),IF(AND($I2550="Condition-based Maintenance",$AH2550=""),"CBM_NO_MEASUREMENT",""),IF(OR($X2550="",$X2550=0),"INVALID_PERIOD",""),IF(AND($AA2550&lt;&gt;"",$AB2550&lt;&gt;"",$AB2550&lt;$AA2550),"DATE_SEQUENCE_ERROR",""),IF(AND($AB2550&lt;&gt;"",$AB2550&gt;DATE(2030,12,31)),"DATE_OUTLIER",""),IF($C2550="","MISSING_QRCODE",""),IF($J2550="UNKNOWN","UNKNOWN_PM_TYPE",""),IF($L2550="UNKNOWN","UNKNOWN_STATUS",""))</f>
        <v>CBM_NO_MEASUREMENT</v>
      </c>
      <c r="AQ2550" s="42" t="str">
        <f t="shared" si="199"/>
        <v>NO</v>
      </c>
    </row>
    <row r="2551" spans="1:43" x14ac:dyDescent="0.3">
      <c r="A2551" s="38">
        <f>IF('query (10)'!A2551="","",'query (10)'!A2551)</f>
        <v>2808</v>
      </c>
      <c r="B2551" s="38">
        <f>IF('query (10)'!B2551="","",'query (10)'!B2551)</f>
        <v>21116</v>
      </c>
      <c r="C2551" s="38" t="str">
        <f>TRIM(UPPER('query (10)'!M2551))</f>
        <v>GR-120</v>
      </c>
      <c r="D2551" s="38" t="str">
        <f>TRIM(UPPER(IFERROR(_xlfn.TEXTBEFORE('query (10)'!L2551,"("),'query (10)'!L2551)))</f>
        <v>INNER RING RACEWAY GRINDING M/C</v>
      </c>
      <c r="E2551" s="38" t="str">
        <f>IFERROR(TRIM(UPPER(_xlfn.TEXTBEFORE(_xlfn.TEXTAFTER('query (10)'!L2551,"("),")"))),"")</f>
        <v/>
      </c>
      <c r="F2551" s="38" t="str">
        <f>TRIM('query (10)'!K2551)</f>
        <v>MCB1</v>
      </c>
      <c r="G2551" s="38" t="str">
        <f>IF('query (10)'!J2551="","",'query (10)'!J2551)</f>
        <v>Accuracy</v>
      </c>
      <c r="H2551" s="38" t="str">
        <f>TRIM(UPPER('query (10)'!J2551))</f>
        <v>ACCURACY</v>
      </c>
      <c r="I2551" s="38" t="str">
        <f>IF('query (10)'!F2551="","",'query (10)'!F2551)</f>
        <v>Condition-based Maintenance</v>
      </c>
      <c r="J2551" s="38" t="str">
        <f>IF('query (10)'!F2551="","",IFERROR(INDEX(Cleaning_Rules!$B$14:$B$17,MATCH(TRIM('query (10)'!F2551),Cleaning_Rules!$A$14:$A$17,0)),"UNKNOWN"))</f>
        <v>CBM</v>
      </c>
      <c r="K2551" s="38" t="str">
        <f>IF('query (10)'!G2551="","",'query (10)'!G2551)</f>
        <v>เสร็จสิ้น</v>
      </c>
      <c r="L2551" s="38" t="str">
        <f>IF('query (10)'!G2551="","MISSING",IFERROR(INDEX(Cleaning_Rules!$B$5:$B$10,MATCH(TRIM('query (10)'!G2551),Cleaning_Rules!$A$5:$A$10,0)),"UNKNOWN"))</f>
        <v>COMPLETED</v>
      </c>
      <c r="M2551" s="38" t="str">
        <f>IF('query (10)'!I2551="","",'query (10)'!I2551)</f>
        <v>Mechanical</v>
      </c>
      <c r="N2551" s="38" t="str">
        <f>IF('query (10)'!O2551="","",'query (10)'!O2551)</f>
        <v>Inspection</v>
      </c>
      <c r="O2551" s="38" t="str">
        <f>IF('query (10)'!P2551="","",'query (10)'!P2551)</f>
        <v>Medium</v>
      </c>
      <c r="P2551" s="38" t="str">
        <f>IF('query (10)'!N2551="","",'query (10)'!N2551)</f>
        <v xml:space="preserve">Check Accuracy work head and
Check parallel spindle wheel head according to the 1Y. pm schedule.
</v>
      </c>
      <c r="Q2551" s="38" t="str">
        <f>TRIM('query (10)'!N2551)</f>
        <v xml:space="preserve">Check Accuracy work head and
Check parallel spindle wheel head according to the 1Y. pm schedule.
</v>
      </c>
      <c r="R2551" s="38" t="str">
        <f>TRIM(UPPER('query (10)'!R2551))</f>
        <v/>
      </c>
      <c r="S2551" s="38" t="str">
        <f>TRIM(UPPER('query (10)'!S2551))</f>
        <v/>
      </c>
      <c r="T2551" s="38" t="str">
        <f>IF('query (10)'!Q2551="","",TRIM(UPPER('query (10)'!Q2551)))</f>
        <v/>
      </c>
      <c r="U2551" s="38" t="str">
        <f>IF('query (10)'!T2551="","",'query (10)'!T2551)</f>
        <v/>
      </c>
      <c r="V2551" s="39" t="str">
        <f>IF('query (10)'!T2551="","",IFERROR(VALUE('query (10)'!T2551),""))</f>
        <v/>
      </c>
      <c r="W2551" s="40">
        <f>IF('query (10)'!U2551="","",'query (10)'!U2551)</f>
        <v>0</v>
      </c>
      <c r="X2551" s="39">
        <f>IF('query (10)'!V2551="","",'query (10)'!V2551)</f>
        <v>365</v>
      </c>
      <c r="Y2551" s="41">
        <f>IF('query (10)'!W2551="","",'query (10)'!W2551)</f>
        <v>46168</v>
      </c>
      <c r="Z2551" s="41">
        <f>IF('query (10)'!X2551="","",'query (10)'!X2551)</f>
        <v>46178</v>
      </c>
      <c r="AA2551" s="41">
        <f>IF('query (10)'!Y2551="","",'query (10)'!Y2551)</f>
        <v>46178</v>
      </c>
      <c r="AB2551" s="41">
        <f>IF('query (10)'!Z2551="","",'query (10)'!Z2551)</f>
        <v>46543</v>
      </c>
      <c r="AC2551" s="38" t="str">
        <f>IF(OR('query (10)'!AA2551="",COUNTIF(Cleaning_Rules!$A$21:$A$26,TRIM('query (10)'!AA2551))&gt;0),"",TRIM('query (10)'!AA2551))</f>
        <v/>
      </c>
      <c r="AD2551" s="38" t="str">
        <f>IF('query (10)'!AB2551="","",TRIM(IFERROR(_xlfn.TEXTBEFORE('query (10)'!AB2551,"("),'query (10)'!AB2551)))</f>
        <v>เริ่มซ่อมงาน PM แล้ว รับผิดชอบโดย CHETSADA PHIWBANG</v>
      </c>
      <c r="AE2551" s="38" t="str">
        <f>IFERROR(LOWER(TRIM(_xlfn.TEXTBEFORE(_xlfn.TEXTAFTER('query (10)'!AB2551,"("),")"))),"")</f>
        <v>chetsada@nsk.com</v>
      </c>
      <c r="AF2551" s="38" t="str">
        <f>IF('query (10)'!AD2551="","",TRIM('query (10)'!AD2551))</f>
        <v>เจษฎา ผิวบาง</v>
      </c>
      <c r="AG2551" s="38" t="str">
        <f>IF('query (10)'!AE2551="","",TRIM('query (10)'!AE2551))</f>
        <v>เจษฎา ผิวบาง</v>
      </c>
      <c r="AH2551" s="38" t="str">
        <f>IF('query (10)'!AF2551="","",IFERROR(VALUE('query (10)'!AF2551),""))</f>
        <v/>
      </c>
      <c r="AI2551" s="38" t="str">
        <f>IF('query (10)'!AG2551="","",TRIM('query (10)'!AG2551))</f>
        <v/>
      </c>
      <c r="AJ2551" s="38" t="str">
        <f>IF('query (10)'!AH2551="","",IFERROR(VALUE('query (10)'!AH2551),""))</f>
        <v/>
      </c>
      <c r="AK2551" s="38" t="str">
        <f>IF('query (10)'!AI2551="","",TRIM('query (10)'!AI2551))</f>
        <v/>
      </c>
      <c r="AL2551" s="42">
        <f t="shared" si="195"/>
        <v>2026</v>
      </c>
      <c r="AM2551" s="42" t="str">
        <f t="shared" si="196"/>
        <v>2026-05</v>
      </c>
      <c r="AN2551" s="42" t="str">
        <f t="shared" ca="1" si="197"/>
        <v/>
      </c>
      <c r="AO2551" s="42" t="str">
        <f t="shared" si="198"/>
        <v>GR-120 | INNER RING RACEWAY GRINDING M/C | MCB1 | ACCURACY | Condition-based Maintenance | Mechanical | Inspection | Medium | Check Accuracy work head and
Check parallel spindle wheel head according to the 1Y. pm schedule.
 | เริ่มซ่อมงาน PM แล้ว รับผิดชอบโดย CHETSADA PHIWBANG | เจษฎา ผิวบาง</v>
      </c>
      <c r="AP2551" s="42" t="str">
        <f>_xlfn.TEXTJOIN("; ",TRUE,IF(COUNTA('query (10)'!A2551:AK2551)&lt;=6,"NEAR_EMPTY_ROW",""),IF($K2551="","MISSING_STATUS",""),IF(AND($K2551="เสร็จสิ้น",$Z2551=""),"DONE_NO_ACTUAL_DATE",""),IF(AND($I2551="Condition-based Maintenance",$AH2551=""),"CBM_NO_MEASUREMENT",""),IF(OR($X2551="",$X2551=0),"INVALID_PERIOD",""),IF(AND($AA2551&lt;&gt;"",$AB2551&lt;&gt;"",$AB2551&lt;$AA2551),"DATE_SEQUENCE_ERROR",""),IF(AND($AB2551&lt;&gt;"",$AB2551&gt;DATE(2030,12,31)),"DATE_OUTLIER",""),IF($C2551="","MISSING_QRCODE",""),IF($J2551="UNKNOWN","UNKNOWN_PM_TYPE",""),IF($L2551="UNKNOWN","UNKNOWN_STATUS",""))</f>
        <v>CBM_NO_MEASUREMENT</v>
      </c>
      <c r="AQ2551" s="42" t="str">
        <f t="shared" si="199"/>
        <v>NO</v>
      </c>
    </row>
    <row r="2552" spans="1:43" x14ac:dyDescent="0.3">
      <c r="A2552" s="38">
        <f>IF('query (10)'!A2552="","",'query (10)'!A2552)</f>
        <v>2809</v>
      </c>
      <c r="B2552" s="38">
        <f>IF('query (10)'!B2552="","",'query (10)'!B2552)</f>
        <v>21117</v>
      </c>
      <c r="C2552" s="38" t="str">
        <f>TRIM(UPPER('query (10)'!M2552))</f>
        <v>GR-122</v>
      </c>
      <c r="D2552" s="38" t="str">
        <f>TRIM(UPPER(IFERROR(_xlfn.TEXTBEFORE('query (10)'!L2552,"("),'query (10)'!L2552)))</f>
        <v>INNER RING BORE GRINDING M/C</v>
      </c>
      <c r="E2552" s="38" t="str">
        <f>IFERROR(TRIM(UPPER(_xlfn.TEXTBEFORE(_xlfn.TEXTAFTER('query (10)'!L2552,"("),")"))),"")</f>
        <v/>
      </c>
      <c r="F2552" s="38" t="str">
        <f>TRIM('query (10)'!K2552)</f>
        <v>MCB1</v>
      </c>
      <c r="G2552" s="38" t="str">
        <f>IF('query (10)'!J2552="","",'query (10)'!J2552)</f>
        <v>Accuracy</v>
      </c>
      <c r="H2552" s="38" t="str">
        <f>TRIM(UPPER('query (10)'!J2552))</f>
        <v>ACCURACY</v>
      </c>
      <c r="I2552" s="38" t="str">
        <f>IF('query (10)'!F2552="","",'query (10)'!F2552)</f>
        <v>Condition-based Maintenance</v>
      </c>
      <c r="J2552" s="38" t="str">
        <f>IF('query (10)'!F2552="","",IFERROR(INDEX(Cleaning_Rules!$B$14:$B$17,MATCH(TRIM('query (10)'!F2552),Cleaning_Rules!$A$14:$A$17,0)),"UNKNOWN"))</f>
        <v>CBM</v>
      </c>
      <c r="K2552" s="38" t="str">
        <f>IF('query (10)'!G2552="","",'query (10)'!G2552)</f>
        <v>เสร็จสิ้น</v>
      </c>
      <c r="L2552" s="38" t="str">
        <f>IF('query (10)'!G2552="","MISSING",IFERROR(INDEX(Cleaning_Rules!$B$5:$B$10,MATCH(TRIM('query (10)'!G2552),Cleaning_Rules!$A$5:$A$10,0)),"UNKNOWN"))</f>
        <v>COMPLETED</v>
      </c>
      <c r="M2552" s="38" t="str">
        <f>IF('query (10)'!I2552="","",'query (10)'!I2552)</f>
        <v>Mechanical</v>
      </c>
      <c r="N2552" s="38" t="str">
        <f>IF('query (10)'!O2552="","",'query (10)'!O2552)</f>
        <v>Inspection</v>
      </c>
      <c r="O2552" s="38" t="str">
        <f>IF('query (10)'!P2552="","",'query (10)'!P2552)</f>
        <v>Medium</v>
      </c>
      <c r="P2552" s="38" t="str">
        <f>IF('query (10)'!N2552="","",'query (10)'!N2552)</f>
        <v xml:space="preserve">Check Accuracy work head and
Check parallel spindle wheel head according to the 1Y. pm schedule.
</v>
      </c>
      <c r="Q2552" s="38" t="str">
        <f>TRIM('query (10)'!N2552)</f>
        <v xml:space="preserve">Check Accuracy work head and
Check parallel spindle wheel head according to the 1Y. pm schedule.
</v>
      </c>
      <c r="R2552" s="38" t="str">
        <f>TRIM(UPPER('query (10)'!R2552))</f>
        <v/>
      </c>
      <c r="S2552" s="38" t="str">
        <f>TRIM(UPPER('query (10)'!S2552))</f>
        <v/>
      </c>
      <c r="T2552" s="38" t="str">
        <f>IF('query (10)'!Q2552="","",TRIM(UPPER('query (10)'!Q2552)))</f>
        <v/>
      </c>
      <c r="U2552" s="38" t="str">
        <f>IF('query (10)'!T2552="","",'query (10)'!T2552)</f>
        <v/>
      </c>
      <c r="V2552" s="39" t="str">
        <f>IF('query (10)'!T2552="","",IFERROR(VALUE('query (10)'!T2552),""))</f>
        <v/>
      </c>
      <c r="W2552" s="40">
        <f>IF('query (10)'!U2552="","",'query (10)'!U2552)</f>
        <v>0</v>
      </c>
      <c r="X2552" s="39">
        <f>IF('query (10)'!V2552="","",'query (10)'!V2552)</f>
        <v>365</v>
      </c>
      <c r="Y2552" s="41">
        <f>IF('query (10)'!W2552="","",'query (10)'!W2552)</f>
        <v>46168</v>
      </c>
      <c r="Z2552" s="41">
        <f>IF('query (10)'!X2552="","",'query (10)'!X2552)</f>
        <v>46178</v>
      </c>
      <c r="AA2552" s="41">
        <f>IF('query (10)'!Y2552="","",'query (10)'!Y2552)</f>
        <v>46178</v>
      </c>
      <c r="AB2552" s="41">
        <f>IF('query (10)'!Z2552="","",'query (10)'!Z2552)</f>
        <v>46543</v>
      </c>
      <c r="AC2552" s="38" t="str">
        <f>IF(OR('query (10)'!AA2552="",COUNTIF(Cleaning_Rules!$A$21:$A$26,TRIM('query (10)'!AA2552))&gt;0),"",TRIM('query (10)'!AA2552))</f>
        <v/>
      </c>
      <c r="AD2552" s="38" t="str">
        <f>IF('query (10)'!AB2552="","",TRIM(IFERROR(_xlfn.TEXTBEFORE('query (10)'!AB2552,"("),'query (10)'!AB2552)))</f>
        <v>เริ่มซ่อมงาน PM แล้ว รับผิดชอบโดย PAHLA SEEDANG</v>
      </c>
      <c r="AE2552" s="38" t="str">
        <f>IFERROR(LOWER(TRIM(_xlfn.TEXTBEFORE(_xlfn.TEXTAFTER('query (10)'!AB2552,"("),")"))),"")</f>
        <v>pahla@nsk.com</v>
      </c>
      <c r="AF2552" s="38" t="str">
        <f>IF('query (10)'!AD2552="","",TRIM('query (10)'!AD2552))</f>
        <v>เจษฎา ผิวบาง</v>
      </c>
      <c r="AG2552" s="38" t="str">
        <f>IF('query (10)'!AE2552="","",TRIM('query (10)'!AE2552))</f>
        <v>ผะหลา สีแดง</v>
      </c>
      <c r="AH2552" s="38" t="str">
        <f>IF('query (10)'!AF2552="","",IFERROR(VALUE('query (10)'!AF2552),""))</f>
        <v/>
      </c>
      <c r="AI2552" s="38" t="str">
        <f>IF('query (10)'!AG2552="","",TRIM('query (10)'!AG2552))</f>
        <v/>
      </c>
      <c r="AJ2552" s="38" t="str">
        <f>IF('query (10)'!AH2552="","",IFERROR(VALUE('query (10)'!AH2552),""))</f>
        <v/>
      </c>
      <c r="AK2552" s="38" t="str">
        <f>IF('query (10)'!AI2552="","",TRIM('query (10)'!AI2552))</f>
        <v/>
      </c>
      <c r="AL2552" s="42">
        <f t="shared" si="195"/>
        <v>2026</v>
      </c>
      <c r="AM2552" s="42" t="str">
        <f t="shared" si="196"/>
        <v>2026-05</v>
      </c>
      <c r="AN2552" s="42" t="str">
        <f t="shared" ca="1" si="197"/>
        <v/>
      </c>
      <c r="AO2552" s="42" t="str">
        <f t="shared" si="198"/>
        <v>GR-122 | INNER RING BORE GRINDING M/C | MCB1 | ACCURACY | Condition-based Maintenance | Mechanical | Inspection | Medium | Check Accuracy work head and
Check parallel spindle wheel head according to the 1Y. pm schedule.
 | เริ่มซ่อมงาน PM แล้ว รับผิดชอบโดย PAHLA SEEDANG | ผะหลา สีแดง</v>
      </c>
      <c r="AP2552" s="42" t="str">
        <f>_xlfn.TEXTJOIN("; ",TRUE,IF(COUNTA('query (10)'!A2552:AK2552)&lt;=6,"NEAR_EMPTY_ROW",""),IF($K2552="","MISSING_STATUS",""),IF(AND($K2552="เสร็จสิ้น",$Z2552=""),"DONE_NO_ACTUAL_DATE",""),IF(AND($I2552="Condition-based Maintenance",$AH2552=""),"CBM_NO_MEASUREMENT",""),IF(OR($X2552="",$X2552=0),"INVALID_PERIOD",""),IF(AND($AA2552&lt;&gt;"",$AB2552&lt;&gt;"",$AB2552&lt;$AA2552),"DATE_SEQUENCE_ERROR",""),IF(AND($AB2552&lt;&gt;"",$AB2552&gt;DATE(2030,12,31)),"DATE_OUTLIER",""),IF($C2552="","MISSING_QRCODE",""),IF($J2552="UNKNOWN","UNKNOWN_PM_TYPE",""),IF($L2552="UNKNOWN","UNKNOWN_STATUS",""))</f>
        <v>CBM_NO_MEASUREMENT</v>
      </c>
      <c r="AQ2552" s="42" t="str">
        <f t="shared" si="199"/>
        <v>NO</v>
      </c>
    </row>
    <row r="2553" spans="1:43" x14ac:dyDescent="0.3">
      <c r="A2553" s="38">
        <f>IF('query (10)'!A2553="","",'query (10)'!A2553)</f>
        <v>2810</v>
      </c>
      <c r="B2553" s="38">
        <f>IF('query (10)'!B2553="","",'query (10)'!B2553)</f>
        <v>21241</v>
      </c>
      <c r="C2553" s="38" t="str">
        <f>TRIM(UPPER('query (10)'!M2553))</f>
        <v>GR-431</v>
      </c>
      <c r="D2553" s="38" t="str">
        <f>TRIM(UPPER(IFERROR(_xlfn.TEXTBEFORE('query (10)'!L2553,"("),'query (10)'!L2553)))</f>
        <v>OUTER RING RACEWAY GRINDING MACHINE.</v>
      </c>
      <c r="E2553" s="38" t="str">
        <f>IFERROR(TRIM(UPPER(_xlfn.TEXTBEFORE(_xlfn.TEXTAFTER('query (10)'!L2553,"("),")"))),"")</f>
        <v/>
      </c>
      <c r="F2553" s="38" t="str">
        <f>TRIM('query (10)'!K2553)</f>
        <v>MCB2</v>
      </c>
      <c r="G2553" s="38" t="str">
        <f>IF('query (10)'!J2553="","",'query (10)'!J2553)</f>
        <v>Accuracy</v>
      </c>
      <c r="H2553" s="38" t="str">
        <f>TRIM(UPPER('query (10)'!J2553))</f>
        <v>ACCURACY</v>
      </c>
      <c r="I2553" s="38" t="str">
        <f>IF('query (10)'!F2553="","",'query (10)'!F2553)</f>
        <v>Condition-based Maintenance</v>
      </c>
      <c r="J2553" s="38" t="str">
        <f>IF('query (10)'!F2553="","",IFERROR(INDEX(Cleaning_Rules!$B$14:$B$17,MATCH(TRIM('query (10)'!F2553),Cleaning_Rules!$A$14:$A$17,0)),"UNKNOWN"))</f>
        <v>CBM</v>
      </c>
      <c r="K2553" s="38" t="str">
        <f>IF('query (10)'!G2553="","",'query (10)'!G2553)</f>
        <v>เสร็จสิ้น</v>
      </c>
      <c r="L2553" s="38" t="str">
        <f>IF('query (10)'!G2553="","MISSING",IFERROR(INDEX(Cleaning_Rules!$B$5:$B$10,MATCH(TRIM('query (10)'!G2553),Cleaning_Rules!$A$5:$A$10,0)),"UNKNOWN"))</f>
        <v>COMPLETED</v>
      </c>
      <c r="M2553" s="38" t="str">
        <f>IF('query (10)'!I2553="","",'query (10)'!I2553)</f>
        <v>Mechanical</v>
      </c>
      <c r="N2553" s="38" t="str">
        <f>IF('query (10)'!O2553="","",'query (10)'!O2553)</f>
        <v>Inspection</v>
      </c>
      <c r="O2553" s="38" t="str">
        <f>IF('query (10)'!P2553="","",'query (10)'!P2553)</f>
        <v>Medium</v>
      </c>
      <c r="P2553" s="38" t="str">
        <f>IF('query (10)'!N2553="","",'query (10)'!N2553)</f>
        <v xml:space="preserve">Check Accuracy work head and
Check parallel spindle wheel head according to the 1Y. pm schedule.
</v>
      </c>
      <c r="Q2553" s="38" t="str">
        <f>TRIM('query (10)'!N2553)</f>
        <v xml:space="preserve">Check Accuracy work head and
Check parallel spindle wheel head according to the 1Y. pm schedule.
</v>
      </c>
      <c r="R2553" s="38" t="str">
        <f>TRIM(UPPER('query (10)'!R2553))</f>
        <v/>
      </c>
      <c r="S2553" s="38" t="str">
        <f>TRIM(UPPER('query (10)'!S2553))</f>
        <v/>
      </c>
      <c r="T2553" s="38" t="str">
        <f>IF('query (10)'!Q2553="","",TRIM(UPPER('query (10)'!Q2553)))</f>
        <v/>
      </c>
      <c r="U2553" s="38" t="str">
        <f>IF('query (10)'!T2553="","",'query (10)'!T2553)</f>
        <v/>
      </c>
      <c r="V2553" s="39" t="str">
        <f>IF('query (10)'!T2553="","",IFERROR(VALUE('query (10)'!T2553),""))</f>
        <v/>
      </c>
      <c r="W2553" s="40">
        <f>IF('query (10)'!U2553="","",'query (10)'!U2553)</f>
        <v>0</v>
      </c>
      <c r="X2553" s="39">
        <f>IF('query (10)'!V2553="","",'query (10)'!V2553)</f>
        <v>365</v>
      </c>
      <c r="Y2553" s="41">
        <f>IF('query (10)'!W2553="","",'query (10)'!W2553)</f>
        <v>46169</v>
      </c>
      <c r="Z2553" s="41">
        <f>IF('query (10)'!X2553="","",'query (10)'!X2553)</f>
        <v>46184</v>
      </c>
      <c r="AA2553" s="41">
        <f>IF('query (10)'!Y2553="","",'query (10)'!Y2553)</f>
        <v>46184</v>
      </c>
      <c r="AB2553" s="41">
        <f>IF('query (10)'!Z2553="","",'query (10)'!Z2553)</f>
        <v>46549</v>
      </c>
      <c r="AC2553" s="38" t="str">
        <f>IF(OR('query (10)'!AA2553="",COUNTIF(Cleaning_Rules!$A$21:$A$26,TRIM('query (10)'!AA2553))&gt;0),"",TRIM('query (10)'!AA2553))</f>
        <v/>
      </c>
      <c r="AD2553" s="38" t="str">
        <f>IF('query (10)'!AB2553="","",TRIM(IFERROR(_xlfn.TEXTBEFORE('query (10)'!AB2553,"("),'query (10)'!AB2553)))</f>
        <v>เริ่มซ่อมงาน PM แล้ว รับผิดชอบโดย PUCHIT KULSEREE</v>
      </c>
      <c r="AE2553" s="38" t="str">
        <f>IFERROR(LOWER(TRIM(_xlfn.TEXTBEFORE(_xlfn.TEXTAFTER('query (10)'!AB2553,"("),")"))),"")</f>
        <v>puchit@nsk.com</v>
      </c>
      <c r="AF2553" s="38" t="str">
        <f>IF('query (10)'!AD2553="","",TRIM('query (10)'!AD2553))</f>
        <v>เจษฎา ผิวบาง</v>
      </c>
      <c r="AG2553" s="38" t="str">
        <f>IF('query (10)'!AE2553="","",TRIM('query (10)'!AE2553))</f>
        <v>ภูชิต กุลเสรี</v>
      </c>
      <c r="AH2553" s="38" t="str">
        <f>IF('query (10)'!AF2553="","",IFERROR(VALUE('query (10)'!AF2553),""))</f>
        <v/>
      </c>
      <c r="AI2553" s="38" t="str">
        <f>IF('query (10)'!AG2553="","",TRIM('query (10)'!AG2553))</f>
        <v/>
      </c>
      <c r="AJ2553" s="38" t="str">
        <f>IF('query (10)'!AH2553="","",IFERROR(VALUE('query (10)'!AH2553),""))</f>
        <v/>
      </c>
      <c r="AK2553" s="38" t="str">
        <f>IF('query (10)'!AI2553="","",TRIM('query (10)'!AI2553))</f>
        <v/>
      </c>
      <c r="AL2553" s="42">
        <f t="shared" si="195"/>
        <v>2026</v>
      </c>
      <c r="AM2553" s="42" t="str">
        <f t="shared" si="196"/>
        <v>2026-05</v>
      </c>
      <c r="AN2553" s="42" t="str">
        <f t="shared" ca="1" si="197"/>
        <v/>
      </c>
      <c r="AO2553" s="42" t="str">
        <f t="shared" si="198"/>
        <v>GR-431 | OUTER RING RACEWAY GRINDING MACHINE. | MCB2 | ACCURACY | Condition-based Maintenance | Mechanical | Inspection | Medium | Check Accuracy work head and
Check parallel spindle wheel head according to the 1Y. pm schedule.
 | เริ่มซ่อมงาน PM แล้ว รับผิดชอบโดย PUCHIT KULSEREE | ภูชิต กุลเสรี</v>
      </c>
      <c r="AP2553" s="42" t="str">
        <f>_xlfn.TEXTJOIN("; ",TRUE,IF(COUNTA('query (10)'!A2553:AK2553)&lt;=6,"NEAR_EMPTY_ROW",""),IF($K2553="","MISSING_STATUS",""),IF(AND($K2553="เสร็จสิ้น",$Z2553=""),"DONE_NO_ACTUAL_DATE",""),IF(AND($I2553="Condition-based Maintenance",$AH2553=""),"CBM_NO_MEASUREMENT",""),IF(OR($X2553="",$X2553=0),"INVALID_PERIOD",""),IF(AND($AA2553&lt;&gt;"",$AB2553&lt;&gt;"",$AB2553&lt;$AA2553),"DATE_SEQUENCE_ERROR",""),IF(AND($AB2553&lt;&gt;"",$AB2553&gt;DATE(2030,12,31)),"DATE_OUTLIER",""),IF($C2553="","MISSING_QRCODE",""),IF($J2553="UNKNOWN","UNKNOWN_PM_TYPE",""),IF($L2553="UNKNOWN","UNKNOWN_STATUS",""))</f>
        <v>CBM_NO_MEASUREMENT</v>
      </c>
      <c r="AQ2553" s="42" t="str">
        <f t="shared" si="199"/>
        <v>NO</v>
      </c>
    </row>
    <row r="2554" spans="1:43" x14ac:dyDescent="0.3">
      <c r="A2554" s="38">
        <f>IF('query (10)'!A2554="","",'query (10)'!A2554)</f>
        <v>2811</v>
      </c>
      <c r="B2554" s="38">
        <f>IF('query (10)'!B2554="","",'query (10)'!B2554)</f>
        <v>21242</v>
      </c>
      <c r="C2554" s="38" t="str">
        <f>TRIM(UPPER('query (10)'!M2554))</f>
        <v>GR-424</v>
      </c>
      <c r="D2554" s="38" t="str">
        <f>TRIM(UPPER(IFERROR(_xlfn.TEXTBEFORE('query (10)'!L2554,"("),'query (10)'!L2554)))</f>
        <v>INNER RING RACEWAY GRINDING MACHINE.</v>
      </c>
      <c r="E2554" s="38" t="str">
        <f>IFERROR(TRIM(UPPER(_xlfn.TEXTBEFORE(_xlfn.TEXTAFTER('query (10)'!L2554,"("),")"))),"")</f>
        <v/>
      </c>
      <c r="F2554" s="38" t="str">
        <f>TRIM('query (10)'!K2554)</f>
        <v>MCB2</v>
      </c>
      <c r="G2554" s="38" t="str">
        <f>IF('query (10)'!J2554="","",'query (10)'!J2554)</f>
        <v>Accuracy</v>
      </c>
      <c r="H2554" s="38" t="str">
        <f>TRIM(UPPER('query (10)'!J2554))</f>
        <v>ACCURACY</v>
      </c>
      <c r="I2554" s="38" t="str">
        <f>IF('query (10)'!F2554="","",'query (10)'!F2554)</f>
        <v>Condition-based Maintenance</v>
      </c>
      <c r="J2554" s="38" t="str">
        <f>IF('query (10)'!F2554="","",IFERROR(INDEX(Cleaning_Rules!$B$14:$B$17,MATCH(TRIM('query (10)'!F2554),Cleaning_Rules!$A$14:$A$17,0)),"UNKNOWN"))</f>
        <v>CBM</v>
      </c>
      <c r="K2554" s="38" t="str">
        <f>IF('query (10)'!G2554="","",'query (10)'!G2554)</f>
        <v>เสร็จสิ้น</v>
      </c>
      <c r="L2554" s="38" t="str">
        <f>IF('query (10)'!G2554="","MISSING",IFERROR(INDEX(Cleaning_Rules!$B$5:$B$10,MATCH(TRIM('query (10)'!G2554),Cleaning_Rules!$A$5:$A$10,0)),"UNKNOWN"))</f>
        <v>COMPLETED</v>
      </c>
      <c r="M2554" s="38" t="str">
        <f>IF('query (10)'!I2554="","",'query (10)'!I2554)</f>
        <v>Mechanical</v>
      </c>
      <c r="N2554" s="38" t="str">
        <f>IF('query (10)'!O2554="","",'query (10)'!O2554)</f>
        <v>Inspection</v>
      </c>
      <c r="O2554" s="38" t="str">
        <f>IF('query (10)'!P2554="","",'query (10)'!P2554)</f>
        <v>Medium</v>
      </c>
      <c r="P2554" s="38" t="str">
        <f>IF('query (10)'!N2554="","",'query (10)'!N2554)</f>
        <v xml:space="preserve">Check Accuracy work head and
Check parallel spindle wheel head according to the 1Y. pm schedule.
</v>
      </c>
      <c r="Q2554" s="38" t="str">
        <f>TRIM('query (10)'!N2554)</f>
        <v xml:space="preserve">Check Accuracy work head and
Check parallel spindle wheel head according to the 1Y. pm schedule.
</v>
      </c>
      <c r="R2554" s="38" t="str">
        <f>TRIM(UPPER('query (10)'!R2554))</f>
        <v/>
      </c>
      <c r="S2554" s="38" t="str">
        <f>TRIM(UPPER('query (10)'!S2554))</f>
        <v/>
      </c>
      <c r="T2554" s="38" t="str">
        <f>IF('query (10)'!Q2554="","",TRIM(UPPER('query (10)'!Q2554)))</f>
        <v/>
      </c>
      <c r="U2554" s="38" t="str">
        <f>IF('query (10)'!T2554="","",'query (10)'!T2554)</f>
        <v/>
      </c>
      <c r="V2554" s="39" t="str">
        <f>IF('query (10)'!T2554="","",IFERROR(VALUE('query (10)'!T2554),""))</f>
        <v/>
      </c>
      <c r="W2554" s="40">
        <f>IF('query (10)'!U2554="","",'query (10)'!U2554)</f>
        <v>0</v>
      </c>
      <c r="X2554" s="39">
        <f>IF('query (10)'!V2554="","",'query (10)'!V2554)</f>
        <v>365</v>
      </c>
      <c r="Y2554" s="41">
        <f>IF('query (10)'!W2554="","",'query (10)'!W2554)</f>
        <v>46169</v>
      </c>
      <c r="Z2554" s="41">
        <f>IF('query (10)'!X2554="","",'query (10)'!X2554)</f>
        <v>46184</v>
      </c>
      <c r="AA2554" s="41">
        <f>IF('query (10)'!Y2554="","",'query (10)'!Y2554)</f>
        <v>46184</v>
      </c>
      <c r="AB2554" s="41">
        <f>IF('query (10)'!Z2554="","",'query (10)'!Z2554)</f>
        <v>46549</v>
      </c>
      <c r="AC2554" s="38" t="str">
        <f>IF(OR('query (10)'!AA2554="",COUNTIF(Cleaning_Rules!$A$21:$A$26,TRIM('query (10)'!AA2554))&gt;0),"",TRIM('query (10)'!AA2554))</f>
        <v/>
      </c>
      <c r="AD2554" s="38" t="str">
        <f>IF('query (10)'!AB2554="","",TRIM(IFERROR(_xlfn.TEXTBEFORE('query (10)'!AB2554,"("),'query (10)'!AB2554)))</f>
        <v>เริ่มซ่อมงาน PM แล้ว รับผิดชอบโดย PAHLA SEEDANG</v>
      </c>
      <c r="AE2554" s="38" t="str">
        <f>IFERROR(LOWER(TRIM(_xlfn.TEXTBEFORE(_xlfn.TEXTAFTER('query (10)'!AB2554,"("),")"))),"")</f>
        <v>pahla@nsk.com</v>
      </c>
      <c r="AF2554" s="38" t="str">
        <f>IF('query (10)'!AD2554="","",TRIM('query (10)'!AD2554))</f>
        <v>เจษฎา ผิวบาง</v>
      </c>
      <c r="AG2554" s="38" t="str">
        <f>IF('query (10)'!AE2554="","",TRIM('query (10)'!AE2554))</f>
        <v>ผะหลา สีแดง</v>
      </c>
      <c r="AH2554" s="38" t="str">
        <f>IF('query (10)'!AF2554="","",IFERROR(VALUE('query (10)'!AF2554),""))</f>
        <v/>
      </c>
      <c r="AI2554" s="38" t="str">
        <f>IF('query (10)'!AG2554="","",TRIM('query (10)'!AG2554))</f>
        <v/>
      </c>
      <c r="AJ2554" s="38" t="str">
        <f>IF('query (10)'!AH2554="","",IFERROR(VALUE('query (10)'!AH2554),""))</f>
        <v/>
      </c>
      <c r="AK2554" s="38" t="str">
        <f>IF('query (10)'!AI2554="","",TRIM('query (10)'!AI2554))</f>
        <v/>
      </c>
      <c r="AL2554" s="42">
        <f t="shared" si="195"/>
        <v>2026</v>
      </c>
      <c r="AM2554" s="42" t="str">
        <f t="shared" si="196"/>
        <v>2026-05</v>
      </c>
      <c r="AN2554" s="42" t="str">
        <f t="shared" ca="1" si="197"/>
        <v/>
      </c>
      <c r="AO2554" s="42" t="str">
        <f t="shared" si="198"/>
        <v>GR-424 | INNER RING RACEWAY GRINDING MACHINE. | MCB2 | ACCURACY | Condition-based Maintenance | Mechanical | Inspection | Medium | Check Accuracy work head and
Check parallel spindle wheel head according to the 1Y. pm schedule.
 | เริ่มซ่อมงาน PM แล้ว รับผิดชอบโดย PAHLA SEEDANG | ผะหลา สีแดง</v>
      </c>
      <c r="AP2554" s="42" t="str">
        <f>_xlfn.TEXTJOIN("; ",TRUE,IF(COUNTA('query (10)'!A2554:AK2554)&lt;=6,"NEAR_EMPTY_ROW",""),IF($K2554="","MISSING_STATUS",""),IF(AND($K2554="เสร็จสิ้น",$Z2554=""),"DONE_NO_ACTUAL_DATE",""),IF(AND($I2554="Condition-based Maintenance",$AH2554=""),"CBM_NO_MEASUREMENT",""),IF(OR($X2554="",$X2554=0),"INVALID_PERIOD",""),IF(AND($AA2554&lt;&gt;"",$AB2554&lt;&gt;"",$AB2554&lt;$AA2554),"DATE_SEQUENCE_ERROR",""),IF(AND($AB2554&lt;&gt;"",$AB2554&gt;DATE(2030,12,31)),"DATE_OUTLIER",""),IF($C2554="","MISSING_QRCODE",""),IF($J2554="UNKNOWN","UNKNOWN_PM_TYPE",""),IF($L2554="UNKNOWN","UNKNOWN_STATUS",""))</f>
        <v>CBM_NO_MEASUREMENT</v>
      </c>
      <c r="AQ2554" s="42" t="str">
        <f t="shared" si="199"/>
        <v>NO</v>
      </c>
    </row>
    <row r="2555" spans="1:43" x14ac:dyDescent="0.3">
      <c r="A2555" s="38">
        <f>IF('query (10)'!A2555="","",'query (10)'!A2555)</f>
        <v>2812</v>
      </c>
      <c r="B2555" s="38">
        <f>IF('query (10)'!B2555="","",'query (10)'!B2555)</f>
        <v>21243</v>
      </c>
      <c r="C2555" s="38" t="str">
        <f>TRIM(UPPER('query (10)'!M2555))</f>
        <v>GR-926</v>
      </c>
      <c r="D2555" s="38" t="str">
        <f>TRIM(UPPER(IFERROR(_xlfn.TEXTBEFORE('query (10)'!L2555,"("),'query (10)'!L2555)))</f>
        <v>INNER RING BORE GRINDING MACHINE.</v>
      </c>
      <c r="E2555" s="38" t="str">
        <f>IFERROR(TRIM(UPPER(_xlfn.TEXTBEFORE(_xlfn.TEXTAFTER('query (10)'!L2555,"("),")"))),"")</f>
        <v>GR-426</v>
      </c>
      <c r="F2555" s="38" t="str">
        <f>TRIM('query (10)'!K2555)</f>
        <v>MCB2</v>
      </c>
      <c r="G2555" s="38" t="str">
        <f>IF('query (10)'!J2555="","",'query (10)'!J2555)</f>
        <v>Accuracy</v>
      </c>
      <c r="H2555" s="38" t="str">
        <f>TRIM(UPPER('query (10)'!J2555))</f>
        <v>ACCURACY</v>
      </c>
      <c r="I2555" s="38" t="str">
        <f>IF('query (10)'!F2555="","",'query (10)'!F2555)</f>
        <v>Condition-based Maintenance</v>
      </c>
      <c r="J2555" s="38" t="str">
        <f>IF('query (10)'!F2555="","",IFERROR(INDEX(Cleaning_Rules!$B$14:$B$17,MATCH(TRIM('query (10)'!F2555),Cleaning_Rules!$A$14:$A$17,0)),"UNKNOWN"))</f>
        <v>CBM</v>
      </c>
      <c r="K2555" s="38" t="str">
        <f>IF('query (10)'!G2555="","",'query (10)'!G2555)</f>
        <v>เสร็จสิ้น</v>
      </c>
      <c r="L2555" s="38" t="str">
        <f>IF('query (10)'!G2555="","MISSING",IFERROR(INDEX(Cleaning_Rules!$B$5:$B$10,MATCH(TRIM('query (10)'!G2555),Cleaning_Rules!$A$5:$A$10,0)),"UNKNOWN"))</f>
        <v>COMPLETED</v>
      </c>
      <c r="M2555" s="38" t="str">
        <f>IF('query (10)'!I2555="","",'query (10)'!I2555)</f>
        <v>Mechanical</v>
      </c>
      <c r="N2555" s="38" t="str">
        <f>IF('query (10)'!O2555="","",'query (10)'!O2555)</f>
        <v>Inspection</v>
      </c>
      <c r="O2555" s="38" t="str">
        <f>IF('query (10)'!P2555="","",'query (10)'!P2555)</f>
        <v>Medium</v>
      </c>
      <c r="P2555" s="38" t="str">
        <f>IF('query (10)'!N2555="","",'query (10)'!N2555)</f>
        <v xml:space="preserve">Check Accuracy work head and
Check parallel spindle wheel head according to the 1Y. pm schedule.
</v>
      </c>
      <c r="Q2555" s="38" t="str">
        <f>TRIM('query (10)'!N2555)</f>
        <v xml:space="preserve">Check Accuracy work head and
Check parallel spindle wheel head according to the 1Y. pm schedule.
</v>
      </c>
      <c r="R2555" s="38" t="str">
        <f>TRIM(UPPER('query (10)'!R2555))</f>
        <v/>
      </c>
      <c r="S2555" s="38" t="str">
        <f>TRIM(UPPER('query (10)'!S2555))</f>
        <v/>
      </c>
      <c r="T2555" s="38" t="str">
        <f>IF('query (10)'!Q2555="","",TRIM(UPPER('query (10)'!Q2555)))</f>
        <v/>
      </c>
      <c r="U2555" s="38" t="str">
        <f>IF('query (10)'!T2555="","",'query (10)'!T2555)</f>
        <v/>
      </c>
      <c r="V2555" s="39" t="str">
        <f>IF('query (10)'!T2555="","",IFERROR(VALUE('query (10)'!T2555),""))</f>
        <v/>
      </c>
      <c r="W2555" s="40">
        <f>IF('query (10)'!U2555="","",'query (10)'!U2555)</f>
        <v>0</v>
      </c>
      <c r="X2555" s="39">
        <f>IF('query (10)'!V2555="","",'query (10)'!V2555)</f>
        <v>365</v>
      </c>
      <c r="Y2555" s="41">
        <f>IF('query (10)'!W2555="","",'query (10)'!W2555)</f>
        <v>46169</v>
      </c>
      <c r="Z2555" s="41">
        <f>IF('query (10)'!X2555="","",'query (10)'!X2555)</f>
        <v>46184</v>
      </c>
      <c r="AA2555" s="41">
        <f>IF('query (10)'!Y2555="","",'query (10)'!Y2555)</f>
        <v>46184</v>
      </c>
      <c r="AB2555" s="41">
        <f>IF('query (10)'!Z2555="","",'query (10)'!Z2555)</f>
        <v>46549</v>
      </c>
      <c r="AC2555" s="38" t="str">
        <f>IF(OR('query (10)'!AA2555="",COUNTIF(Cleaning_Rules!$A$21:$A$26,TRIM('query (10)'!AA2555))&gt;0),"",TRIM('query (10)'!AA2555))</f>
        <v/>
      </c>
      <c r="AD2555" s="38" t="str">
        <f>IF('query (10)'!AB2555="","",TRIM(IFERROR(_xlfn.TEXTBEFORE('query (10)'!AB2555,"("),'query (10)'!AB2555)))</f>
        <v>เริ่มซ่อมงาน PM แล้ว รับผิดชอบโดย PUCHIT KULSEREE</v>
      </c>
      <c r="AE2555" s="38" t="str">
        <f>IFERROR(LOWER(TRIM(_xlfn.TEXTBEFORE(_xlfn.TEXTAFTER('query (10)'!AB2555,"("),")"))),"")</f>
        <v>puchit@nsk.com</v>
      </c>
      <c r="AF2555" s="38" t="str">
        <f>IF('query (10)'!AD2555="","",TRIM('query (10)'!AD2555))</f>
        <v>เจษฎา ผิวบาง</v>
      </c>
      <c r="AG2555" s="38" t="str">
        <f>IF('query (10)'!AE2555="","",TRIM('query (10)'!AE2555))</f>
        <v>ภูชิต กุลเสรี</v>
      </c>
      <c r="AH2555" s="38" t="str">
        <f>IF('query (10)'!AF2555="","",IFERROR(VALUE('query (10)'!AF2555),""))</f>
        <v/>
      </c>
      <c r="AI2555" s="38" t="str">
        <f>IF('query (10)'!AG2555="","",TRIM('query (10)'!AG2555))</f>
        <v/>
      </c>
      <c r="AJ2555" s="38" t="str">
        <f>IF('query (10)'!AH2555="","",IFERROR(VALUE('query (10)'!AH2555),""))</f>
        <v/>
      </c>
      <c r="AK2555" s="38" t="str">
        <f>IF('query (10)'!AI2555="","",TRIM('query (10)'!AI2555))</f>
        <v/>
      </c>
      <c r="AL2555" s="42">
        <f t="shared" si="195"/>
        <v>2026</v>
      </c>
      <c r="AM2555" s="42" t="str">
        <f t="shared" si="196"/>
        <v>2026-05</v>
      </c>
      <c r="AN2555" s="42" t="str">
        <f t="shared" ca="1" si="197"/>
        <v/>
      </c>
      <c r="AO2555" s="42" t="str">
        <f t="shared" si="198"/>
        <v>GR-926 | INNER RING BORE GRINDING MACHINE. | GR-426 | MCB2 | ACCURACY | Condition-based Maintenance | Mechanical | Inspection | Medium | Check Accuracy work head and
Check parallel spindle wheel head according to the 1Y. pm schedule.
 | เริ่มซ่อมงาน PM แล้ว รับผิดชอบโดย PUCHIT KULSEREE | ภูชิต กุลเสรี</v>
      </c>
      <c r="AP2555" s="42" t="str">
        <f>_xlfn.TEXTJOIN("; ",TRUE,IF(COUNTA('query (10)'!A2555:AK2555)&lt;=6,"NEAR_EMPTY_ROW",""),IF($K2555="","MISSING_STATUS",""),IF(AND($K2555="เสร็จสิ้น",$Z2555=""),"DONE_NO_ACTUAL_DATE",""),IF(AND($I2555="Condition-based Maintenance",$AH2555=""),"CBM_NO_MEASUREMENT",""),IF(OR($X2555="",$X2555=0),"INVALID_PERIOD",""),IF(AND($AA2555&lt;&gt;"",$AB2555&lt;&gt;"",$AB2555&lt;$AA2555),"DATE_SEQUENCE_ERROR",""),IF(AND($AB2555&lt;&gt;"",$AB2555&gt;DATE(2030,12,31)),"DATE_OUTLIER",""),IF($C2555="","MISSING_QRCODE",""),IF($J2555="UNKNOWN","UNKNOWN_PM_TYPE",""),IF($L2555="UNKNOWN","UNKNOWN_STATUS",""))</f>
        <v>CBM_NO_MEASUREMENT</v>
      </c>
      <c r="AQ2555" s="42" t="str">
        <f t="shared" si="199"/>
        <v>NO</v>
      </c>
    </row>
    <row r="2556" spans="1:43" x14ac:dyDescent="0.3">
      <c r="A2556" s="38">
        <f>IF('query (10)'!A2556="","",'query (10)'!A2556)</f>
        <v>2813</v>
      </c>
      <c r="B2556" s="38" t="str">
        <f>IF('query (10)'!B2556="","",'query (10)'!B2556)</f>
        <v/>
      </c>
      <c r="C2556" s="38" t="str">
        <f>TRIM(UPPER('query (10)'!M2556))</f>
        <v>GR-721</v>
      </c>
      <c r="D2556" s="38" t="str">
        <f>TRIM(UPPER(IFERROR(_xlfn.TEXTBEFORE('query (10)'!L2556,"("),'query (10)'!L2556)))</f>
        <v>OUTER RING RACEWAY GRINDING MACHINE.</v>
      </c>
      <c r="E2556" s="38" t="str">
        <f>IFERROR(TRIM(UPPER(_xlfn.TEXTBEFORE(_xlfn.TEXTAFTER('query (10)'!L2556,"("),")"))),"")</f>
        <v/>
      </c>
      <c r="F2556" s="38" t="str">
        <f>TRIM('query (10)'!K2556)</f>
        <v>MCB3</v>
      </c>
      <c r="G2556" s="38" t="str">
        <f>IF('query (10)'!J2556="","",'query (10)'!J2556)</f>
        <v>Accuracy</v>
      </c>
      <c r="H2556" s="38" t="str">
        <f>TRIM(UPPER('query (10)'!J2556))</f>
        <v>ACCURACY</v>
      </c>
      <c r="I2556" s="38" t="str">
        <f>IF('query (10)'!F2556="","",'query (10)'!F2556)</f>
        <v>Condition-based Maintenance</v>
      </c>
      <c r="J2556" s="38" t="str">
        <f>IF('query (10)'!F2556="","",IFERROR(INDEX(Cleaning_Rules!$B$14:$B$17,MATCH(TRIM('query (10)'!F2556),Cleaning_Rules!$A$14:$A$17,0)),"UNKNOWN"))</f>
        <v>CBM</v>
      </c>
      <c r="K2556" s="38" t="str">
        <f>IF('query (10)'!G2556="","",'query (10)'!G2556)</f>
        <v>แก้ไขแผน</v>
      </c>
      <c r="L2556" s="38" t="str">
        <f>IF('query (10)'!G2556="","MISSING",IFERROR(INDEX(Cleaning_Rules!$B$5:$B$10,MATCH(TRIM('query (10)'!G2556),Cleaning_Rules!$A$5:$A$10,0)),"UNKNOWN"))</f>
        <v>PLAN_REVISED</v>
      </c>
      <c r="M2556" s="38" t="str">
        <f>IF('query (10)'!I2556="","",'query (10)'!I2556)</f>
        <v>Mechanical</v>
      </c>
      <c r="N2556" s="38" t="str">
        <f>IF('query (10)'!O2556="","",'query (10)'!O2556)</f>
        <v>Inspection</v>
      </c>
      <c r="O2556" s="38" t="str">
        <f>IF('query (10)'!P2556="","",'query (10)'!P2556)</f>
        <v>Medium</v>
      </c>
      <c r="P2556" s="38" t="str">
        <f>IF('query (10)'!N2556="","",'query (10)'!N2556)</f>
        <v xml:space="preserve">Check Accuracy work head and
Check parallel spindle wheel head according to the 1Y. pm schedule.
</v>
      </c>
      <c r="Q2556" s="38" t="str">
        <f>TRIM('query (10)'!N2556)</f>
        <v xml:space="preserve">Check Accuracy work head and
Check parallel spindle wheel head according to the 1Y. pm schedule.
</v>
      </c>
      <c r="R2556" s="38" t="str">
        <f>TRIM(UPPER('query (10)'!R2556))</f>
        <v/>
      </c>
      <c r="S2556" s="38" t="str">
        <f>TRIM(UPPER('query (10)'!S2556))</f>
        <v/>
      </c>
      <c r="T2556" s="38" t="str">
        <f>IF('query (10)'!Q2556="","",TRIM(UPPER('query (10)'!Q2556)))</f>
        <v/>
      </c>
      <c r="U2556" s="38" t="str">
        <f>IF('query (10)'!T2556="","",'query (10)'!T2556)</f>
        <v/>
      </c>
      <c r="V2556" s="39" t="str">
        <f>IF('query (10)'!T2556="","",IFERROR(VALUE('query (10)'!T2556),""))</f>
        <v/>
      </c>
      <c r="W2556" s="40">
        <f>IF('query (10)'!U2556="","",'query (10)'!U2556)</f>
        <v>0</v>
      </c>
      <c r="X2556" s="39">
        <f>IF('query (10)'!V2556="","",'query (10)'!V2556)</f>
        <v>365</v>
      </c>
      <c r="Y2556" s="41">
        <f>IF('query (10)'!W2556="","",'query (10)'!W2556)</f>
        <v>46170</v>
      </c>
      <c r="Z2556" s="41" t="str">
        <f>IF('query (10)'!X2556="","",'query (10)'!X2556)</f>
        <v/>
      </c>
      <c r="AA2556" s="41">
        <f>IF('query (10)'!Y2556="","",'query (10)'!Y2556)</f>
        <v>46170</v>
      </c>
      <c r="AB2556" s="41">
        <f>IF('query (10)'!Z2556="","",'query (10)'!Z2556)</f>
        <v>46535</v>
      </c>
      <c r="AC2556" s="38" t="str">
        <f>IF(OR('query (10)'!AA2556="",COUNTIF(Cleaning_Rules!$A$21:$A$26,TRIM('query (10)'!AA2556))&gt;0),"",TRIM('query (10)'!AA2556))</f>
        <v/>
      </c>
      <c r="AD2556" s="38" t="str">
        <f>IF('query (10)'!AB2556="","",TRIM(IFERROR(_xlfn.TEXTBEFORE('query (10)'!AB2556,"("),'query (10)'!AB2556)))</f>
        <v/>
      </c>
      <c r="AE2556" s="38" t="str">
        <f>IFERROR(LOWER(TRIM(_xlfn.TEXTBEFORE(_xlfn.TEXTAFTER('query (10)'!AB2556,"("),")"))),"")</f>
        <v/>
      </c>
      <c r="AF2556" s="38" t="str">
        <f>IF('query (10)'!AD2556="","",TRIM('query (10)'!AD2556))</f>
        <v>เจษฎา ผิวบาง</v>
      </c>
      <c r="AG2556" s="38" t="str">
        <f>IF('query (10)'!AE2556="","",TRIM('query (10)'!AE2556))</f>
        <v>เจษฎา ผิวบาง</v>
      </c>
      <c r="AH2556" s="38" t="str">
        <f>IF('query (10)'!AF2556="","",IFERROR(VALUE('query (10)'!AF2556),""))</f>
        <v/>
      </c>
      <c r="AI2556" s="38" t="str">
        <f>IF('query (10)'!AG2556="","",TRIM('query (10)'!AG2556))</f>
        <v/>
      </c>
      <c r="AJ2556" s="38" t="str">
        <f>IF('query (10)'!AH2556="","",IFERROR(VALUE('query (10)'!AH2556),""))</f>
        <v/>
      </c>
      <c r="AK2556" s="38" t="str">
        <f>IF('query (10)'!AI2556="","",TRIM('query (10)'!AI2556))</f>
        <v/>
      </c>
      <c r="AL2556" s="42">
        <f t="shared" si="195"/>
        <v>2026</v>
      </c>
      <c r="AM2556" s="42" t="str">
        <f t="shared" si="196"/>
        <v>2026-05</v>
      </c>
      <c r="AN2556" s="42" t="str">
        <f t="shared" ca="1" si="197"/>
        <v>ON_SCHEDULE</v>
      </c>
      <c r="AO2556" s="42" t="str">
        <f t="shared" si="198"/>
        <v>GR-721 | OUTER RING RACEWAY GRINDING MACHINE. | MCB3 | ACCURACY | Condition-based Maintenance | Mechanical | Inspection | Medium | Check Accuracy work head and
Check parallel spindle wheel head according to the 1Y. pm schedule.
 | เจษฎา ผิวบาง</v>
      </c>
      <c r="AP2556" s="42" t="str">
        <f>_xlfn.TEXTJOIN("; ",TRUE,IF(COUNTA('query (10)'!A2556:AK2556)&lt;=6,"NEAR_EMPTY_ROW",""),IF($K2556="","MISSING_STATUS",""),IF(AND($K2556="เสร็จสิ้น",$Z2556=""),"DONE_NO_ACTUAL_DATE",""),IF(AND($I2556="Condition-based Maintenance",$AH2556=""),"CBM_NO_MEASUREMENT",""),IF(OR($X2556="",$X2556=0),"INVALID_PERIOD",""),IF(AND($AA2556&lt;&gt;"",$AB2556&lt;&gt;"",$AB2556&lt;$AA2556),"DATE_SEQUENCE_ERROR",""),IF(AND($AB2556&lt;&gt;"",$AB2556&gt;DATE(2030,12,31)),"DATE_OUTLIER",""),IF($C2556="","MISSING_QRCODE",""),IF($J2556="UNKNOWN","UNKNOWN_PM_TYPE",""),IF($L2556="UNKNOWN","UNKNOWN_STATUS",""))</f>
        <v>CBM_NO_MEASUREMENT</v>
      </c>
      <c r="AQ2556" s="42" t="str">
        <f t="shared" si="199"/>
        <v>NO</v>
      </c>
    </row>
    <row r="2557" spans="1:43" x14ac:dyDescent="0.3">
      <c r="A2557" s="38">
        <f>IF('query (10)'!A2557="","",'query (10)'!A2557)</f>
        <v>2814</v>
      </c>
      <c r="B2557" s="38" t="str">
        <f>IF('query (10)'!B2557="","",'query (10)'!B2557)</f>
        <v/>
      </c>
      <c r="C2557" s="38" t="str">
        <f>TRIM(UPPER('query (10)'!M2557))</f>
        <v>GR-715</v>
      </c>
      <c r="D2557" s="38" t="str">
        <f>TRIM(UPPER(IFERROR(_xlfn.TEXTBEFORE('query (10)'!L2557,"("),'query (10)'!L2557)))</f>
        <v>INNER RING RACEWAY GRINDING MACHINE.</v>
      </c>
      <c r="E2557" s="38" t="str">
        <f>IFERROR(TRIM(UPPER(_xlfn.TEXTBEFORE(_xlfn.TEXTAFTER('query (10)'!L2557,"("),")"))),"")</f>
        <v/>
      </c>
      <c r="F2557" s="38" t="str">
        <f>TRIM('query (10)'!K2557)</f>
        <v>MCB3</v>
      </c>
      <c r="G2557" s="38" t="str">
        <f>IF('query (10)'!J2557="","",'query (10)'!J2557)</f>
        <v>Accuracy</v>
      </c>
      <c r="H2557" s="38" t="str">
        <f>TRIM(UPPER('query (10)'!J2557))</f>
        <v>ACCURACY</v>
      </c>
      <c r="I2557" s="38" t="str">
        <f>IF('query (10)'!F2557="","",'query (10)'!F2557)</f>
        <v>Condition-based Maintenance</v>
      </c>
      <c r="J2557" s="38" t="str">
        <f>IF('query (10)'!F2557="","",IFERROR(INDEX(Cleaning_Rules!$B$14:$B$17,MATCH(TRIM('query (10)'!F2557),Cleaning_Rules!$A$14:$A$17,0)),"UNKNOWN"))</f>
        <v>CBM</v>
      </c>
      <c r="K2557" s="38" t="str">
        <f>IF('query (10)'!G2557="","",'query (10)'!G2557)</f>
        <v>แก้ไขแผน</v>
      </c>
      <c r="L2557" s="38" t="str">
        <f>IF('query (10)'!G2557="","MISSING",IFERROR(INDEX(Cleaning_Rules!$B$5:$B$10,MATCH(TRIM('query (10)'!G2557),Cleaning_Rules!$A$5:$A$10,0)),"UNKNOWN"))</f>
        <v>PLAN_REVISED</v>
      </c>
      <c r="M2557" s="38" t="str">
        <f>IF('query (10)'!I2557="","",'query (10)'!I2557)</f>
        <v>Mechanical</v>
      </c>
      <c r="N2557" s="38" t="str">
        <f>IF('query (10)'!O2557="","",'query (10)'!O2557)</f>
        <v>Inspection</v>
      </c>
      <c r="O2557" s="38" t="str">
        <f>IF('query (10)'!P2557="","",'query (10)'!P2557)</f>
        <v>Medium</v>
      </c>
      <c r="P2557" s="38" t="str">
        <f>IF('query (10)'!N2557="","",'query (10)'!N2557)</f>
        <v xml:space="preserve">Check Accuracy work head and
Check parallel spindle wheel head according to the 1Y. pm schedule.
</v>
      </c>
      <c r="Q2557" s="38" t="str">
        <f>TRIM('query (10)'!N2557)</f>
        <v xml:space="preserve">Check Accuracy work head and
Check parallel spindle wheel head according to the 1Y. pm schedule.
</v>
      </c>
      <c r="R2557" s="38" t="str">
        <f>TRIM(UPPER('query (10)'!R2557))</f>
        <v/>
      </c>
      <c r="S2557" s="38" t="str">
        <f>TRIM(UPPER('query (10)'!S2557))</f>
        <v/>
      </c>
      <c r="T2557" s="38" t="str">
        <f>IF('query (10)'!Q2557="","",TRIM(UPPER('query (10)'!Q2557)))</f>
        <v/>
      </c>
      <c r="U2557" s="38" t="str">
        <f>IF('query (10)'!T2557="","",'query (10)'!T2557)</f>
        <v/>
      </c>
      <c r="V2557" s="39" t="str">
        <f>IF('query (10)'!T2557="","",IFERROR(VALUE('query (10)'!T2557),""))</f>
        <v/>
      </c>
      <c r="W2557" s="40">
        <f>IF('query (10)'!U2557="","",'query (10)'!U2557)</f>
        <v>0</v>
      </c>
      <c r="X2557" s="39">
        <f>IF('query (10)'!V2557="","",'query (10)'!V2557)</f>
        <v>365</v>
      </c>
      <c r="Y2557" s="41">
        <f>IF('query (10)'!W2557="","",'query (10)'!W2557)</f>
        <v>46170</v>
      </c>
      <c r="Z2557" s="41" t="str">
        <f>IF('query (10)'!X2557="","",'query (10)'!X2557)</f>
        <v/>
      </c>
      <c r="AA2557" s="41">
        <f>IF('query (10)'!Y2557="","",'query (10)'!Y2557)</f>
        <v>46170</v>
      </c>
      <c r="AB2557" s="41">
        <f>IF('query (10)'!Z2557="","",'query (10)'!Z2557)</f>
        <v>46535</v>
      </c>
      <c r="AC2557" s="38" t="str">
        <f>IF(OR('query (10)'!AA2557="",COUNTIF(Cleaning_Rules!$A$21:$A$26,TRIM('query (10)'!AA2557))&gt;0),"",TRIM('query (10)'!AA2557))</f>
        <v/>
      </c>
      <c r="AD2557" s="38" t="str">
        <f>IF('query (10)'!AB2557="","",TRIM(IFERROR(_xlfn.TEXTBEFORE('query (10)'!AB2557,"("),'query (10)'!AB2557)))</f>
        <v/>
      </c>
      <c r="AE2557" s="38" t="str">
        <f>IFERROR(LOWER(TRIM(_xlfn.TEXTBEFORE(_xlfn.TEXTAFTER('query (10)'!AB2557,"("),")"))),"")</f>
        <v/>
      </c>
      <c r="AF2557" s="38" t="str">
        <f>IF('query (10)'!AD2557="","",TRIM('query (10)'!AD2557))</f>
        <v>เจษฎา ผิวบาง</v>
      </c>
      <c r="AG2557" s="38" t="str">
        <f>IF('query (10)'!AE2557="","",TRIM('query (10)'!AE2557))</f>
        <v>เจษฎา ผิวบาง</v>
      </c>
      <c r="AH2557" s="38" t="str">
        <f>IF('query (10)'!AF2557="","",IFERROR(VALUE('query (10)'!AF2557),""))</f>
        <v/>
      </c>
      <c r="AI2557" s="38" t="str">
        <f>IF('query (10)'!AG2557="","",TRIM('query (10)'!AG2557))</f>
        <v/>
      </c>
      <c r="AJ2557" s="38" t="str">
        <f>IF('query (10)'!AH2557="","",IFERROR(VALUE('query (10)'!AH2557),""))</f>
        <v/>
      </c>
      <c r="AK2557" s="38" t="str">
        <f>IF('query (10)'!AI2557="","",TRIM('query (10)'!AI2557))</f>
        <v/>
      </c>
      <c r="AL2557" s="42">
        <f t="shared" si="195"/>
        <v>2026</v>
      </c>
      <c r="AM2557" s="42" t="str">
        <f t="shared" si="196"/>
        <v>2026-05</v>
      </c>
      <c r="AN2557" s="42" t="str">
        <f t="shared" ca="1" si="197"/>
        <v>ON_SCHEDULE</v>
      </c>
      <c r="AO2557" s="42" t="str">
        <f t="shared" si="198"/>
        <v>GR-715 | INNER RING RACEWAY GRINDING MACHINE. | MCB3 | ACCURACY | Condition-based Maintenance | Mechanical | Inspection | Medium | Check Accuracy work head and
Check parallel spindle wheel head according to the 1Y. pm schedule.
 | เจษฎา ผิวบาง</v>
      </c>
      <c r="AP2557" s="42" t="str">
        <f>_xlfn.TEXTJOIN("; ",TRUE,IF(COUNTA('query (10)'!A2557:AK2557)&lt;=6,"NEAR_EMPTY_ROW",""),IF($K2557="","MISSING_STATUS",""),IF(AND($K2557="เสร็จสิ้น",$Z2557=""),"DONE_NO_ACTUAL_DATE",""),IF(AND($I2557="Condition-based Maintenance",$AH2557=""),"CBM_NO_MEASUREMENT",""),IF(OR($X2557="",$X2557=0),"INVALID_PERIOD",""),IF(AND($AA2557&lt;&gt;"",$AB2557&lt;&gt;"",$AB2557&lt;$AA2557),"DATE_SEQUENCE_ERROR",""),IF(AND($AB2557&lt;&gt;"",$AB2557&gt;DATE(2030,12,31)),"DATE_OUTLIER",""),IF($C2557="","MISSING_QRCODE",""),IF($J2557="UNKNOWN","UNKNOWN_PM_TYPE",""),IF($L2557="UNKNOWN","UNKNOWN_STATUS",""))</f>
        <v>CBM_NO_MEASUREMENT</v>
      </c>
      <c r="AQ2557" s="42" t="str">
        <f t="shared" si="199"/>
        <v>NO</v>
      </c>
    </row>
    <row r="2558" spans="1:43" x14ac:dyDescent="0.3">
      <c r="A2558" s="38">
        <f>IF('query (10)'!A2558="","",'query (10)'!A2558)</f>
        <v>2815</v>
      </c>
      <c r="B2558" s="38" t="str">
        <f>IF('query (10)'!B2558="","",'query (10)'!B2558)</f>
        <v/>
      </c>
      <c r="C2558" s="38" t="str">
        <f>TRIM(UPPER('query (10)'!M2558))</f>
        <v>GR-925</v>
      </c>
      <c r="D2558" s="38" t="str">
        <f>TRIM(UPPER(IFERROR(_xlfn.TEXTBEFORE('query (10)'!L2558,"("),'query (10)'!L2558)))</f>
        <v>INNER RING BORE GRINDING MACHINE.</v>
      </c>
      <c r="E2558" s="38" t="str">
        <f>IFERROR(TRIM(UPPER(_xlfn.TEXTBEFORE(_xlfn.TEXTAFTER('query (10)'!L2558,"("),")"))),"")</f>
        <v>GR-716</v>
      </c>
      <c r="F2558" s="38" t="str">
        <f>TRIM('query (10)'!K2558)</f>
        <v>MCB3</v>
      </c>
      <c r="G2558" s="38" t="str">
        <f>IF('query (10)'!J2558="","",'query (10)'!J2558)</f>
        <v>Accuracy</v>
      </c>
      <c r="H2558" s="38" t="str">
        <f>TRIM(UPPER('query (10)'!J2558))</f>
        <v>ACCURACY</v>
      </c>
      <c r="I2558" s="38" t="str">
        <f>IF('query (10)'!F2558="","",'query (10)'!F2558)</f>
        <v>Condition-based Maintenance</v>
      </c>
      <c r="J2558" s="38" t="str">
        <f>IF('query (10)'!F2558="","",IFERROR(INDEX(Cleaning_Rules!$B$14:$B$17,MATCH(TRIM('query (10)'!F2558),Cleaning_Rules!$A$14:$A$17,0)),"UNKNOWN"))</f>
        <v>CBM</v>
      </c>
      <c r="K2558" s="38" t="str">
        <f>IF('query (10)'!G2558="","",'query (10)'!G2558)</f>
        <v>แก้ไขแผน</v>
      </c>
      <c r="L2558" s="38" t="str">
        <f>IF('query (10)'!G2558="","MISSING",IFERROR(INDEX(Cleaning_Rules!$B$5:$B$10,MATCH(TRIM('query (10)'!G2558),Cleaning_Rules!$A$5:$A$10,0)),"UNKNOWN"))</f>
        <v>PLAN_REVISED</v>
      </c>
      <c r="M2558" s="38" t="str">
        <f>IF('query (10)'!I2558="","",'query (10)'!I2558)</f>
        <v>Mechanical</v>
      </c>
      <c r="N2558" s="38" t="str">
        <f>IF('query (10)'!O2558="","",'query (10)'!O2558)</f>
        <v>Inspection</v>
      </c>
      <c r="O2558" s="38" t="str">
        <f>IF('query (10)'!P2558="","",'query (10)'!P2558)</f>
        <v>Medium</v>
      </c>
      <c r="P2558" s="38" t="str">
        <f>IF('query (10)'!N2558="","",'query (10)'!N2558)</f>
        <v xml:space="preserve">Check Accuracy work head and
Check parallel spindle wheel head according to the 1Y. pm schedule.
</v>
      </c>
      <c r="Q2558" s="38" t="str">
        <f>TRIM('query (10)'!N2558)</f>
        <v xml:space="preserve">Check Accuracy work head and
Check parallel spindle wheel head according to the 1Y. pm schedule.
</v>
      </c>
      <c r="R2558" s="38" t="str">
        <f>TRIM(UPPER('query (10)'!R2558))</f>
        <v/>
      </c>
      <c r="S2558" s="38" t="str">
        <f>TRIM(UPPER('query (10)'!S2558))</f>
        <v/>
      </c>
      <c r="T2558" s="38" t="str">
        <f>IF('query (10)'!Q2558="","",TRIM(UPPER('query (10)'!Q2558)))</f>
        <v/>
      </c>
      <c r="U2558" s="38" t="str">
        <f>IF('query (10)'!T2558="","",'query (10)'!T2558)</f>
        <v/>
      </c>
      <c r="V2558" s="39" t="str">
        <f>IF('query (10)'!T2558="","",IFERROR(VALUE('query (10)'!T2558),""))</f>
        <v/>
      </c>
      <c r="W2558" s="40">
        <f>IF('query (10)'!U2558="","",'query (10)'!U2558)</f>
        <v>0</v>
      </c>
      <c r="X2558" s="39">
        <f>IF('query (10)'!V2558="","",'query (10)'!V2558)</f>
        <v>365</v>
      </c>
      <c r="Y2558" s="41">
        <f>IF('query (10)'!W2558="","",'query (10)'!W2558)</f>
        <v>46170</v>
      </c>
      <c r="Z2558" s="41" t="str">
        <f>IF('query (10)'!X2558="","",'query (10)'!X2558)</f>
        <v/>
      </c>
      <c r="AA2558" s="41">
        <f>IF('query (10)'!Y2558="","",'query (10)'!Y2558)</f>
        <v>46170</v>
      </c>
      <c r="AB2558" s="41">
        <f>IF('query (10)'!Z2558="","",'query (10)'!Z2558)</f>
        <v>46535</v>
      </c>
      <c r="AC2558" s="38" t="str">
        <f>IF(OR('query (10)'!AA2558="",COUNTIF(Cleaning_Rules!$A$21:$A$26,TRIM('query (10)'!AA2558))&gt;0),"",TRIM('query (10)'!AA2558))</f>
        <v/>
      </c>
      <c r="AD2558" s="38" t="str">
        <f>IF('query (10)'!AB2558="","",TRIM(IFERROR(_xlfn.TEXTBEFORE('query (10)'!AB2558,"("),'query (10)'!AB2558)))</f>
        <v/>
      </c>
      <c r="AE2558" s="38" t="str">
        <f>IFERROR(LOWER(TRIM(_xlfn.TEXTBEFORE(_xlfn.TEXTAFTER('query (10)'!AB2558,"("),")"))),"")</f>
        <v/>
      </c>
      <c r="AF2558" s="38" t="str">
        <f>IF('query (10)'!AD2558="","",TRIM('query (10)'!AD2558))</f>
        <v>เจษฎา ผิวบาง</v>
      </c>
      <c r="AG2558" s="38" t="str">
        <f>IF('query (10)'!AE2558="","",TRIM('query (10)'!AE2558))</f>
        <v>เจษฎา ผิวบาง</v>
      </c>
      <c r="AH2558" s="38" t="str">
        <f>IF('query (10)'!AF2558="","",IFERROR(VALUE('query (10)'!AF2558),""))</f>
        <v/>
      </c>
      <c r="AI2558" s="38" t="str">
        <f>IF('query (10)'!AG2558="","",TRIM('query (10)'!AG2558))</f>
        <v/>
      </c>
      <c r="AJ2558" s="38" t="str">
        <f>IF('query (10)'!AH2558="","",IFERROR(VALUE('query (10)'!AH2558),""))</f>
        <v/>
      </c>
      <c r="AK2558" s="38" t="str">
        <f>IF('query (10)'!AI2558="","",TRIM('query (10)'!AI2558))</f>
        <v/>
      </c>
      <c r="AL2558" s="42">
        <f t="shared" si="195"/>
        <v>2026</v>
      </c>
      <c r="AM2558" s="42" t="str">
        <f t="shared" si="196"/>
        <v>2026-05</v>
      </c>
      <c r="AN2558" s="42" t="str">
        <f t="shared" ca="1" si="197"/>
        <v>ON_SCHEDULE</v>
      </c>
      <c r="AO2558" s="42" t="str">
        <f t="shared" si="198"/>
        <v>GR-925 | INNER RING BORE GRINDING MACHINE. | GR-716 | MCB3 | ACCURACY | Condition-based Maintenance | Mechanical | Inspection | Medium | Check Accuracy work head and
Check parallel spindle wheel head according to the 1Y. pm schedule.
 | เจษฎา ผิวบาง</v>
      </c>
      <c r="AP2558" s="42" t="str">
        <f>_xlfn.TEXTJOIN("; ",TRUE,IF(COUNTA('query (10)'!A2558:AK2558)&lt;=6,"NEAR_EMPTY_ROW",""),IF($K2558="","MISSING_STATUS",""),IF(AND($K2558="เสร็จสิ้น",$Z2558=""),"DONE_NO_ACTUAL_DATE",""),IF(AND($I2558="Condition-based Maintenance",$AH2558=""),"CBM_NO_MEASUREMENT",""),IF(OR($X2558="",$X2558=0),"INVALID_PERIOD",""),IF(AND($AA2558&lt;&gt;"",$AB2558&lt;&gt;"",$AB2558&lt;$AA2558),"DATE_SEQUENCE_ERROR",""),IF(AND($AB2558&lt;&gt;"",$AB2558&gt;DATE(2030,12,31)),"DATE_OUTLIER",""),IF($C2558="","MISSING_QRCODE",""),IF($J2558="UNKNOWN","UNKNOWN_PM_TYPE",""),IF($L2558="UNKNOWN","UNKNOWN_STATUS",""))</f>
        <v>CBM_NO_MEASUREMENT</v>
      </c>
      <c r="AQ2558" s="42" t="str">
        <f t="shared" si="199"/>
        <v>NO</v>
      </c>
    </row>
    <row r="2559" spans="1:43" x14ac:dyDescent="0.3">
      <c r="A2559" s="38">
        <f>IF('query (10)'!A2559="","",'query (10)'!A2559)</f>
        <v>2816</v>
      </c>
      <c r="B2559" s="38">
        <f>IF('query (10)'!B2559="","",'query (10)'!B2559)</f>
        <v>21287</v>
      </c>
      <c r="C2559" s="38" t="str">
        <f>TRIM(UPPER('query (10)'!M2559))</f>
        <v>GR-241</v>
      </c>
      <c r="D2559" s="38" t="str">
        <f>TRIM(UPPER(IFERROR(_xlfn.TEXTBEFORE('query (10)'!L2559,"("),'query (10)'!L2559)))</f>
        <v>OUTER RING RACEWAY GRINDING M/C</v>
      </c>
      <c r="E2559" s="38" t="str">
        <f>IFERROR(TRIM(UPPER(_xlfn.TEXTBEFORE(_xlfn.TEXTAFTER('query (10)'!L2559,"("),")"))),"")</f>
        <v/>
      </c>
      <c r="F2559" s="38" t="str">
        <f>TRIM('query (10)'!K2559)</f>
        <v>WP Grinding1</v>
      </c>
      <c r="G2559" s="38" t="str">
        <f>IF('query (10)'!J2559="","",'query (10)'!J2559)</f>
        <v>Accuracy</v>
      </c>
      <c r="H2559" s="38" t="str">
        <f>TRIM(UPPER('query (10)'!J2559))</f>
        <v>ACCURACY</v>
      </c>
      <c r="I2559" s="38" t="str">
        <f>IF('query (10)'!F2559="","",'query (10)'!F2559)</f>
        <v>Condition-based Maintenance</v>
      </c>
      <c r="J2559" s="38" t="str">
        <f>IF('query (10)'!F2559="","",IFERROR(INDEX(Cleaning_Rules!$B$14:$B$17,MATCH(TRIM('query (10)'!F2559),Cleaning_Rules!$A$14:$A$17,0)),"UNKNOWN"))</f>
        <v>CBM</v>
      </c>
      <c r="K2559" s="38" t="str">
        <f>IF('query (10)'!G2559="","",'query (10)'!G2559)</f>
        <v>กำลังดำเนินการ</v>
      </c>
      <c r="L2559" s="38" t="str">
        <f>IF('query (10)'!G2559="","MISSING",IFERROR(INDEX(Cleaning_Rules!$B$5:$B$10,MATCH(TRIM('query (10)'!G2559),Cleaning_Rules!$A$5:$A$10,0)),"UNKNOWN"))</f>
        <v>IN_PROGRESS</v>
      </c>
      <c r="M2559" s="38" t="str">
        <f>IF('query (10)'!I2559="","",'query (10)'!I2559)</f>
        <v>Mechanical</v>
      </c>
      <c r="N2559" s="38" t="str">
        <f>IF('query (10)'!O2559="","",'query (10)'!O2559)</f>
        <v>Inspection</v>
      </c>
      <c r="O2559" s="38" t="str">
        <f>IF('query (10)'!P2559="","",'query (10)'!P2559)</f>
        <v>Medium</v>
      </c>
      <c r="P2559" s="38" t="str">
        <f>IF('query (10)'!N2559="","",'query (10)'!N2559)</f>
        <v xml:space="preserve">Check Accuracy work head and
Check parallel spindle wheel head according to the 1Y. pm schedule.
</v>
      </c>
      <c r="Q2559" s="38" t="str">
        <f>TRIM('query (10)'!N2559)</f>
        <v xml:space="preserve">Check Accuracy work head and
Check parallel spindle wheel head according to the 1Y. pm schedule.
</v>
      </c>
      <c r="R2559" s="38" t="str">
        <f>TRIM(UPPER('query (10)'!R2559))</f>
        <v/>
      </c>
      <c r="S2559" s="38" t="str">
        <f>TRIM(UPPER('query (10)'!S2559))</f>
        <v/>
      </c>
      <c r="T2559" s="38" t="str">
        <f>IF('query (10)'!Q2559="","",TRIM(UPPER('query (10)'!Q2559)))</f>
        <v/>
      </c>
      <c r="U2559" s="38" t="str">
        <f>IF('query (10)'!T2559="","",'query (10)'!T2559)</f>
        <v/>
      </c>
      <c r="V2559" s="39" t="str">
        <f>IF('query (10)'!T2559="","",IFERROR(VALUE('query (10)'!T2559),""))</f>
        <v/>
      </c>
      <c r="W2559" s="40">
        <f>IF('query (10)'!U2559="","",'query (10)'!U2559)</f>
        <v>0</v>
      </c>
      <c r="X2559" s="39">
        <f>IF('query (10)'!V2559="","",'query (10)'!V2559)</f>
        <v>365</v>
      </c>
      <c r="Y2559" s="41">
        <f>IF('query (10)'!W2559="","",'query (10)'!W2559)</f>
        <v>46170</v>
      </c>
      <c r="Z2559" s="41" t="str">
        <f>IF('query (10)'!X2559="","",'query (10)'!X2559)</f>
        <v/>
      </c>
      <c r="AA2559" s="41">
        <f>IF('query (10)'!Y2559="","",'query (10)'!Y2559)</f>
        <v>46170</v>
      </c>
      <c r="AB2559" s="41">
        <f>IF('query (10)'!Z2559="","",'query (10)'!Z2559)</f>
        <v>46535</v>
      </c>
      <c r="AC2559" s="38" t="str">
        <f>IF(OR('query (10)'!AA2559="",COUNTIF(Cleaning_Rules!$A$21:$A$26,TRIM('query (10)'!AA2559))&gt;0),"",TRIM('query (10)'!AA2559))</f>
        <v/>
      </c>
      <c r="AD2559" s="38" t="str">
        <f>IF('query (10)'!AB2559="","",TRIM(IFERROR(_xlfn.TEXTBEFORE('query (10)'!AB2559,"("),'query (10)'!AB2559)))</f>
        <v/>
      </c>
      <c r="AE2559" s="38" t="str">
        <f>IFERROR(LOWER(TRIM(_xlfn.TEXTBEFORE(_xlfn.TEXTAFTER('query (10)'!AB2559,"("),")"))),"")</f>
        <v/>
      </c>
      <c r="AF2559" s="38" t="str">
        <f>IF('query (10)'!AD2559="","",TRIM('query (10)'!AD2559))</f>
        <v>เจษฎา ผิวบาง</v>
      </c>
      <c r="AG2559" s="38" t="str">
        <f>IF('query (10)'!AE2559="","",TRIM('query (10)'!AE2559))</f>
        <v>จักรภัทร โคตรสมบัติ</v>
      </c>
      <c r="AH2559" s="38" t="str">
        <f>IF('query (10)'!AF2559="","",IFERROR(VALUE('query (10)'!AF2559),""))</f>
        <v/>
      </c>
      <c r="AI2559" s="38" t="str">
        <f>IF('query (10)'!AG2559="","",TRIM('query (10)'!AG2559))</f>
        <v/>
      </c>
      <c r="AJ2559" s="38" t="str">
        <f>IF('query (10)'!AH2559="","",IFERROR(VALUE('query (10)'!AH2559),""))</f>
        <v/>
      </c>
      <c r="AK2559" s="38" t="str">
        <f>IF('query (10)'!AI2559="","",TRIM('query (10)'!AI2559))</f>
        <v/>
      </c>
      <c r="AL2559" s="42">
        <f t="shared" si="195"/>
        <v>2026</v>
      </c>
      <c r="AM2559" s="42" t="str">
        <f t="shared" si="196"/>
        <v>2026-05</v>
      </c>
      <c r="AN2559" s="42" t="str">
        <f t="shared" ca="1" si="197"/>
        <v>ON_SCHEDULE</v>
      </c>
      <c r="AO2559" s="42" t="str">
        <f t="shared" si="198"/>
        <v>GR-241 | OUTER RING RACEWAY GRINDING M/C | WP Grinding1 | ACCURACY | Condition-based Maintenance | Mechanical | Inspection | Medium | Check Accuracy work head and
Check parallel spindle wheel head according to the 1Y. pm schedule.
 | จักรภัทร โคตรสมบัติ</v>
      </c>
      <c r="AP2559" s="42" t="str">
        <f>_xlfn.TEXTJOIN("; ",TRUE,IF(COUNTA('query (10)'!A2559:AK2559)&lt;=6,"NEAR_EMPTY_ROW",""),IF($K2559="","MISSING_STATUS",""),IF(AND($K2559="เสร็จสิ้น",$Z2559=""),"DONE_NO_ACTUAL_DATE",""),IF(AND($I2559="Condition-based Maintenance",$AH2559=""),"CBM_NO_MEASUREMENT",""),IF(OR($X2559="",$X2559=0),"INVALID_PERIOD",""),IF(AND($AA2559&lt;&gt;"",$AB2559&lt;&gt;"",$AB2559&lt;$AA2559),"DATE_SEQUENCE_ERROR",""),IF(AND($AB2559&lt;&gt;"",$AB2559&gt;DATE(2030,12,31)),"DATE_OUTLIER",""),IF($C2559="","MISSING_QRCODE",""),IF($J2559="UNKNOWN","UNKNOWN_PM_TYPE",""),IF($L2559="UNKNOWN","UNKNOWN_STATUS",""))</f>
        <v>CBM_NO_MEASUREMENT</v>
      </c>
      <c r="AQ2559" s="42" t="str">
        <f t="shared" si="199"/>
        <v>NO</v>
      </c>
    </row>
    <row r="2560" spans="1:43" x14ac:dyDescent="0.3">
      <c r="A2560" s="38">
        <f>IF('query (10)'!A2560="","",'query (10)'!A2560)</f>
        <v>2817</v>
      </c>
      <c r="B2560" s="38">
        <f>IF('query (10)'!B2560="","",'query (10)'!B2560)</f>
        <v>21321</v>
      </c>
      <c r="C2560" s="38" t="str">
        <f>TRIM(UPPER('query (10)'!M2560))</f>
        <v>GR-423</v>
      </c>
      <c r="D2560" s="38" t="str">
        <f>TRIM(UPPER(IFERROR(_xlfn.TEXTBEFORE('query (10)'!L2560,"("),'query (10)'!L2560)))</f>
        <v>OUTER RING RACEWAY GRINDING MACHINE.</v>
      </c>
      <c r="E2560" s="38" t="str">
        <f>IFERROR(TRIM(UPPER(_xlfn.TEXTBEFORE(_xlfn.TEXTAFTER('query (10)'!L2560,"("),")"))),"")</f>
        <v/>
      </c>
      <c r="F2560" s="38" t="str">
        <f>TRIM('query (10)'!K2560)</f>
        <v>WP Grinding2</v>
      </c>
      <c r="G2560" s="38" t="str">
        <f>IF('query (10)'!J2560="","",'query (10)'!J2560)</f>
        <v>Accuracy</v>
      </c>
      <c r="H2560" s="38" t="str">
        <f>TRIM(UPPER('query (10)'!J2560))</f>
        <v>ACCURACY</v>
      </c>
      <c r="I2560" s="38" t="str">
        <f>IF('query (10)'!F2560="","",'query (10)'!F2560)</f>
        <v>Condition-based Maintenance</v>
      </c>
      <c r="J2560" s="38" t="str">
        <f>IF('query (10)'!F2560="","",IFERROR(INDEX(Cleaning_Rules!$B$14:$B$17,MATCH(TRIM('query (10)'!F2560),Cleaning_Rules!$A$14:$A$17,0)),"UNKNOWN"))</f>
        <v>CBM</v>
      </c>
      <c r="K2560" s="38" t="str">
        <f>IF('query (10)'!G2560="","",'query (10)'!G2560)</f>
        <v>เสร็จสิ้น</v>
      </c>
      <c r="L2560" s="38" t="str">
        <f>IF('query (10)'!G2560="","MISSING",IFERROR(INDEX(Cleaning_Rules!$B$5:$B$10,MATCH(TRIM('query (10)'!G2560),Cleaning_Rules!$A$5:$A$10,0)),"UNKNOWN"))</f>
        <v>COMPLETED</v>
      </c>
      <c r="M2560" s="38" t="str">
        <f>IF('query (10)'!I2560="","",'query (10)'!I2560)</f>
        <v>Mechanical</v>
      </c>
      <c r="N2560" s="38" t="str">
        <f>IF('query (10)'!O2560="","",'query (10)'!O2560)</f>
        <v>Inspection</v>
      </c>
      <c r="O2560" s="38" t="str">
        <f>IF('query (10)'!P2560="","",'query (10)'!P2560)</f>
        <v>Medium</v>
      </c>
      <c r="P2560" s="38" t="str">
        <f>IF('query (10)'!N2560="","",'query (10)'!N2560)</f>
        <v xml:space="preserve">Check Accuracy work head and
Check parallel spindle wheel head according to the 1Y. pm schedule.
</v>
      </c>
      <c r="Q2560" s="38" t="str">
        <f>TRIM('query (10)'!N2560)</f>
        <v xml:space="preserve">Check Accuracy work head and
Check parallel spindle wheel head according to the 1Y. pm schedule.
</v>
      </c>
      <c r="R2560" s="38" t="str">
        <f>TRIM(UPPER('query (10)'!R2560))</f>
        <v/>
      </c>
      <c r="S2560" s="38" t="str">
        <f>TRIM(UPPER('query (10)'!S2560))</f>
        <v/>
      </c>
      <c r="T2560" s="38" t="str">
        <f>IF('query (10)'!Q2560="","",TRIM(UPPER('query (10)'!Q2560)))</f>
        <v/>
      </c>
      <c r="U2560" s="38" t="str">
        <f>IF('query (10)'!T2560="","",'query (10)'!T2560)</f>
        <v/>
      </c>
      <c r="V2560" s="39" t="str">
        <f>IF('query (10)'!T2560="","",IFERROR(VALUE('query (10)'!T2560),""))</f>
        <v/>
      </c>
      <c r="W2560" s="40">
        <f>IF('query (10)'!U2560="","",'query (10)'!U2560)</f>
        <v>0</v>
      </c>
      <c r="X2560" s="39">
        <f>IF('query (10)'!V2560="","",'query (10)'!V2560)</f>
        <v>365</v>
      </c>
      <c r="Y2560" s="41">
        <f>IF('query (10)'!W2560="","",'query (10)'!W2560)</f>
        <v>46171</v>
      </c>
      <c r="Z2560" s="41">
        <f>IF('query (10)'!X2560="","",'query (10)'!X2560)</f>
        <v>46183</v>
      </c>
      <c r="AA2560" s="41">
        <f>IF('query (10)'!Y2560="","",'query (10)'!Y2560)</f>
        <v>46183</v>
      </c>
      <c r="AB2560" s="41">
        <f>IF('query (10)'!Z2560="","",'query (10)'!Z2560)</f>
        <v>46548</v>
      </c>
      <c r="AC2560" s="38" t="str">
        <f>IF(OR('query (10)'!AA2560="",COUNTIF(Cleaning_Rules!$A$21:$A$26,TRIM('query (10)'!AA2560))&gt;0),"",TRIM('query (10)'!AA2560))</f>
        <v/>
      </c>
      <c r="AD2560" s="38" t="str">
        <f>IF('query (10)'!AB2560="","",TRIM(IFERROR(_xlfn.TEXTBEFORE('query (10)'!AB2560,"("),'query (10)'!AB2560)))</f>
        <v>เริ่มซ่อมงาน PM แล้ว รับผิดชอบโดย KUNANON PARAWANWONG</v>
      </c>
      <c r="AE2560" s="38" t="str">
        <f>IFERROR(LOWER(TRIM(_xlfn.TEXTBEFORE(_xlfn.TEXTAFTER('query (10)'!AB2560,"("),")"))),"")</f>
        <v>parawanwong-k-3161@nsk.com</v>
      </c>
      <c r="AF2560" s="38" t="str">
        <f>IF('query (10)'!AD2560="","",TRIM('query (10)'!AD2560))</f>
        <v>เจษฎา ผิวบาง</v>
      </c>
      <c r="AG2560" s="38" t="str">
        <f>IF('query (10)'!AE2560="","",TRIM('query (10)'!AE2560))</f>
        <v>คุณานนต์ ปารวัณวงศ์</v>
      </c>
      <c r="AH2560" s="38" t="str">
        <f>IF('query (10)'!AF2560="","",IFERROR(VALUE('query (10)'!AF2560),""))</f>
        <v/>
      </c>
      <c r="AI2560" s="38" t="str">
        <f>IF('query (10)'!AG2560="","",TRIM('query (10)'!AG2560))</f>
        <v/>
      </c>
      <c r="AJ2560" s="38" t="str">
        <f>IF('query (10)'!AH2560="","",IFERROR(VALUE('query (10)'!AH2560),""))</f>
        <v/>
      </c>
      <c r="AK2560" s="38" t="str">
        <f>IF('query (10)'!AI2560="","",TRIM('query (10)'!AI2560))</f>
        <v/>
      </c>
      <c r="AL2560" s="42">
        <f t="shared" si="195"/>
        <v>2026</v>
      </c>
      <c r="AM2560" s="42" t="str">
        <f t="shared" si="196"/>
        <v>2026-05</v>
      </c>
      <c r="AN2560" s="42" t="str">
        <f t="shared" ca="1" si="197"/>
        <v/>
      </c>
      <c r="AO2560" s="42" t="str">
        <f t="shared" si="198"/>
        <v>GR-423 | OUTER RING RACEWAY GRINDING MACHINE. | WP Grinding2 | ACCURACY | Condition-based Maintenance | Mechanical | Inspection | Medium | Check Accuracy work head and
Check parallel spindle wheel head according to the 1Y. pm schedule.
 | เริ่มซ่อมงาน PM แล้ว รับผิดชอบโดย KUNANON PARAWANWONG | คุณานนต์ ปารวัณวงศ์</v>
      </c>
      <c r="AP2560" s="42" t="str">
        <f>_xlfn.TEXTJOIN("; ",TRUE,IF(COUNTA('query (10)'!A2560:AK2560)&lt;=6,"NEAR_EMPTY_ROW",""),IF($K2560="","MISSING_STATUS",""),IF(AND($K2560="เสร็จสิ้น",$Z2560=""),"DONE_NO_ACTUAL_DATE",""),IF(AND($I2560="Condition-based Maintenance",$AH2560=""),"CBM_NO_MEASUREMENT",""),IF(OR($X2560="",$X2560=0),"INVALID_PERIOD",""),IF(AND($AA2560&lt;&gt;"",$AB2560&lt;&gt;"",$AB2560&lt;$AA2560),"DATE_SEQUENCE_ERROR",""),IF(AND($AB2560&lt;&gt;"",$AB2560&gt;DATE(2030,12,31)),"DATE_OUTLIER",""),IF($C2560="","MISSING_QRCODE",""),IF($J2560="UNKNOWN","UNKNOWN_PM_TYPE",""),IF($L2560="UNKNOWN","UNKNOWN_STATUS",""))</f>
        <v>CBM_NO_MEASUREMENT</v>
      </c>
      <c r="AQ2560" s="42" t="str">
        <f t="shared" si="199"/>
        <v>NO</v>
      </c>
    </row>
    <row r="2561" spans="1:43" x14ac:dyDescent="0.3">
      <c r="A2561" s="38">
        <f>IF('query (10)'!A2561="","",'query (10)'!A2561)</f>
        <v>2818</v>
      </c>
      <c r="B2561" s="38">
        <f>IF('query (10)'!B2561="","",'query (10)'!B2561)</f>
        <v>21377</v>
      </c>
      <c r="C2561" s="38" t="str">
        <f>TRIM(UPPER('query (10)'!M2561))</f>
        <v>GR-922</v>
      </c>
      <c r="D2561" s="38" t="str">
        <f>TRIM(UPPER(IFERROR(_xlfn.TEXTBEFORE('query (10)'!L2561,"("),'query (10)'!L2561)))</f>
        <v>OUTER RING RACEWAY GRINDING M/C</v>
      </c>
      <c r="E2561" s="38" t="str">
        <f>IFERROR(TRIM(UPPER(_xlfn.TEXTBEFORE(_xlfn.TEXTAFTER('query (10)'!L2561,"("),")"))),"")</f>
        <v/>
      </c>
      <c r="F2561" s="38" t="str">
        <f>TRIM('query (10)'!K2561)</f>
        <v>WP Grinding3</v>
      </c>
      <c r="G2561" s="38" t="str">
        <f>IF('query (10)'!J2561="","",'query (10)'!J2561)</f>
        <v>Accuracy</v>
      </c>
      <c r="H2561" s="38" t="str">
        <f>TRIM(UPPER('query (10)'!J2561))</f>
        <v>ACCURACY</v>
      </c>
      <c r="I2561" s="38" t="str">
        <f>IF('query (10)'!F2561="","",'query (10)'!F2561)</f>
        <v>Condition-based Maintenance</v>
      </c>
      <c r="J2561" s="38" t="str">
        <f>IF('query (10)'!F2561="","",IFERROR(INDEX(Cleaning_Rules!$B$14:$B$17,MATCH(TRIM('query (10)'!F2561),Cleaning_Rules!$A$14:$A$17,0)),"UNKNOWN"))</f>
        <v>CBM</v>
      </c>
      <c r="K2561" s="38" t="str">
        <f>IF('query (10)'!G2561="","",'query (10)'!G2561)</f>
        <v>เสร็จสิ้น</v>
      </c>
      <c r="L2561" s="38" t="str">
        <f>IF('query (10)'!G2561="","MISSING",IFERROR(INDEX(Cleaning_Rules!$B$5:$B$10,MATCH(TRIM('query (10)'!G2561),Cleaning_Rules!$A$5:$A$10,0)),"UNKNOWN"))</f>
        <v>COMPLETED</v>
      </c>
      <c r="M2561" s="38" t="str">
        <f>IF('query (10)'!I2561="","",'query (10)'!I2561)</f>
        <v>Mechanical</v>
      </c>
      <c r="N2561" s="38" t="str">
        <f>IF('query (10)'!O2561="","",'query (10)'!O2561)</f>
        <v>Inspection</v>
      </c>
      <c r="O2561" s="38" t="str">
        <f>IF('query (10)'!P2561="","",'query (10)'!P2561)</f>
        <v>Medium</v>
      </c>
      <c r="P2561" s="38" t="str">
        <f>IF('query (10)'!N2561="","",'query (10)'!N2561)</f>
        <v xml:space="preserve">Check Accuracy work head and
Check parallel spindle wheel head according to the 1Y. pm schedule.
</v>
      </c>
      <c r="Q2561" s="38" t="str">
        <f>TRIM('query (10)'!N2561)</f>
        <v xml:space="preserve">Check Accuracy work head and
Check parallel spindle wheel head according to the 1Y. pm schedule.
</v>
      </c>
      <c r="R2561" s="38" t="str">
        <f>TRIM(UPPER('query (10)'!R2561))</f>
        <v/>
      </c>
      <c r="S2561" s="38" t="str">
        <f>TRIM(UPPER('query (10)'!S2561))</f>
        <v/>
      </c>
      <c r="T2561" s="38" t="str">
        <f>IF('query (10)'!Q2561="","",TRIM(UPPER('query (10)'!Q2561)))</f>
        <v/>
      </c>
      <c r="U2561" s="38" t="str">
        <f>IF('query (10)'!T2561="","",'query (10)'!T2561)</f>
        <v/>
      </c>
      <c r="V2561" s="39" t="str">
        <f>IF('query (10)'!T2561="","",IFERROR(VALUE('query (10)'!T2561),""))</f>
        <v/>
      </c>
      <c r="W2561" s="40">
        <f>IF('query (10)'!U2561="","",'query (10)'!U2561)</f>
        <v>0</v>
      </c>
      <c r="X2561" s="39">
        <f>IF('query (10)'!V2561="","",'query (10)'!V2561)</f>
        <v>365</v>
      </c>
      <c r="Y2561" s="41">
        <f>IF('query (10)'!W2561="","",'query (10)'!W2561)</f>
        <v>46172</v>
      </c>
      <c r="Z2561" s="41">
        <f>IF('query (10)'!X2561="","",'query (10)'!X2561)</f>
        <v>46184</v>
      </c>
      <c r="AA2561" s="41">
        <f>IF('query (10)'!Y2561="","",'query (10)'!Y2561)</f>
        <v>46184</v>
      </c>
      <c r="AB2561" s="41">
        <f>IF('query (10)'!Z2561="","",'query (10)'!Z2561)</f>
        <v>46549</v>
      </c>
      <c r="AC2561" s="38" t="str">
        <f>IF(OR('query (10)'!AA2561="",COUNTIF(Cleaning_Rules!$A$21:$A$26,TRIM('query (10)'!AA2561))&gt;0),"",TRIM('query (10)'!AA2561))</f>
        <v/>
      </c>
      <c r="AD2561" s="38" t="str">
        <f>IF('query (10)'!AB2561="","",TRIM(IFERROR(_xlfn.TEXTBEFORE('query (10)'!AB2561,"("),'query (10)'!AB2561)))</f>
        <v>เริ่มซ่อมงาน PM แล้ว รับผิดชอบโดย PUCHIT KULSEREE</v>
      </c>
      <c r="AE2561" s="38" t="str">
        <f>IFERROR(LOWER(TRIM(_xlfn.TEXTBEFORE(_xlfn.TEXTAFTER('query (10)'!AB2561,"("),")"))),"")</f>
        <v>puchit@nsk.com</v>
      </c>
      <c r="AF2561" s="38" t="str">
        <f>IF('query (10)'!AD2561="","",TRIM('query (10)'!AD2561))</f>
        <v>เจษฎา ผิวบาง</v>
      </c>
      <c r="AG2561" s="38" t="str">
        <f>IF('query (10)'!AE2561="","",TRIM('query (10)'!AE2561))</f>
        <v>ภูชิต กุลเสรี</v>
      </c>
      <c r="AH2561" s="38" t="str">
        <f>IF('query (10)'!AF2561="","",IFERROR(VALUE('query (10)'!AF2561),""))</f>
        <v/>
      </c>
      <c r="AI2561" s="38" t="str">
        <f>IF('query (10)'!AG2561="","",TRIM('query (10)'!AG2561))</f>
        <v/>
      </c>
      <c r="AJ2561" s="38" t="str">
        <f>IF('query (10)'!AH2561="","",IFERROR(VALUE('query (10)'!AH2561),""))</f>
        <v/>
      </c>
      <c r="AK2561" s="38" t="str">
        <f>IF('query (10)'!AI2561="","",TRIM('query (10)'!AI2561))</f>
        <v/>
      </c>
      <c r="AL2561" s="42">
        <f t="shared" si="195"/>
        <v>2026</v>
      </c>
      <c r="AM2561" s="42" t="str">
        <f t="shared" si="196"/>
        <v>2026-05</v>
      </c>
      <c r="AN2561" s="42" t="str">
        <f t="shared" ca="1" si="197"/>
        <v/>
      </c>
      <c r="AO2561" s="42" t="str">
        <f t="shared" si="198"/>
        <v>GR-922 | OUTER RING RACEWAY GRINDING M/C | WP Grinding3 | ACCURACY | Condition-based Maintenance | Mechanical | Inspection | Medium | Check Accuracy work head and
Check parallel spindle wheel head according to the 1Y. pm schedule.
 | เริ่มซ่อมงาน PM แล้ว รับผิดชอบโดย PUCHIT KULSEREE | ภูชิต กุลเสรี</v>
      </c>
      <c r="AP2561" s="42" t="str">
        <f>_xlfn.TEXTJOIN("; ",TRUE,IF(COUNTA('query (10)'!A2561:AK2561)&lt;=6,"NEAR_EMPTY_ROW",""),IF($K2561="","MISSING_STATUS",""),IF(AND($K2561="เสร็จสิ้น",$Z2561=""),"DONE_NO_ACTUAL_DATE",""),IF(AND($I2561="Condition-based Maintenance",$AH2561=""),"CBM_NO_MEASUREMENT",""),IF(OR($X2561="",$X2561=0),"INVALID_PERIOD",""),IF(AND($AA2561&lt;&gt;"",$AB2561&lt;&gt;"",$AB2561&lt;$AA2561),"DATE_SEQUENCE_ERROR",""),IF(AND($AB2561&lt;&gt;"",$AB2561&gt;DATE(2030,12,31)),"DATE_OUTLIER",""),IF($C2561="","MISSING_QRCODE",""),IF($J2561="UNKNOWN","UNKNOWN_PM_TYPE",""),IF($L2561="UNKNOWN","UNKNOWN_STATUS",""))</f>
        <v>CBM_NO_MEASUREMENT</v>
      </c>
      <c r="AQ2561" s="42" t="str">
        <f t="shared" si="199"/>
        <v>NO</v>
      </c>
    </row>
    <row r="2562" spans="1:43" x14ac:dyDescent="0.3">
      <c r="A2562" s="38">
        <f>IF('query (10)'!A2562="","",'query (10)'!A2562)</f>
        <v>2819</v>
      </c>
      <c r="B2562" s="38" t="str">
        <f>IF('query (10)'!B2562="","",'query (10)'!B2562)</f>
        <v/>
      </c>
      <c r="C2562" s="38" t="str">
        <f>TRIM(UPPER('query (10)'!M2562))</f>
        <v>DE-130</v>
      </c>
      <c r="D2562" s="38" t="str">
        <f>TRIM(UPPER(IFERROR(_xlfn.TEXTBEFORE('query (10)'!L2562,"("),'query (10)'!L2562)))</f>
        <v>DEMAGNETIZING FOR OUTER RING M/C</v>
      </c>
      <c r="E2562" s="38" t="str">
        <f>IFERROR(TRIM(UPPER(_xlfn.TEXTBEFORE(_xlfn.TEXTAFTER('query (10)'!L2562,"("),")"))),"")</f>
        <v/>
      </c>
      <c r="F2562" s="38" t="str">
        <f>TRIM('query (10)'!K2562)</f>
        <v>MCB1</v>
      </c>
      <c r="G2562" s="38" t="str">
        <f>IF('query (10)'!J2562="","",'query (10)'!J2562)</f>
        <v>Air Cylinder</v>
      </c>
      <c r="H2562" s="38" t="str">
        <f>TRIM(UPPER('query (10)'!J2562))</f>
        <v>AIR CYLINDER</v>
      </c>
      <c r="I2562" s="38" t="str">
        <f>IF('query (10)'!F2562="","",'query (10)'!F2562)</f>
        <v>Time-based Maintenance</v>
      </c>
      <c r="J2562" s="38" t="str">
        <f>IF('query (10)'!F2562="","",IFERROR(INDEX(Cleaning_Rules!$B$14:$B$17,MATCH(TRIM('query (10)'!F2562),Cleaning_Rules!$A$14:$A$17,0)),"UNKNOWN"))</f>
        <v>TBM</v>
      </c>
      <c r="K2562" s="38" t="str">
        <f>IF('query (10)'!G2562="","",'query (10)'!G2562)</f>
        <v>แก้ไขแผน</v>
      </c>
      <c r="L2562" s="38" t="str">
        <f>IF('query (10)'!G2562="","MISSING",IFERROR(INDEX(Cleaning_Rules!$B$5:$B$10,MATCH(TRIM('query (10)'!G2562),Cleaning_Rules!$A$5:$A$10,0)),"UNKNOWN"))</f>
        <v>PLAN_REVISED</v>
      </c>
      <c r="M2562" s="38" t="str">
        <f>IF('query (10)'!I2562="","",'query (10)'!I2562)</f>
        <v>Mechanical</v>
      </c>
      <c r="N2562" s="38" t="str">
        <f>IF('query (10)'!O2562="","",'query (10)'!O2562)</f>
        <v>Cleaning</v>
      </c>
      <c r="O2562" s="38" t="str">
        <f>IF('query (10)'!P2562="","",'query (10)'!P2562)</f>
        <v>Medium</v>
      </c>
      <c r="P2562" s="38" t="str">
        <f>IF('query (10)'!N2562="","",'query (10)'!N2562)</f>
        <v>Replace seal kit air cylinder carrier No.2 according to the 6M. pm schedule.
-CDQ2A40</v>
      </c>
      <c r="Q2562" s="38" t="str">
        <f>TRIM('query (10)'!N2562)</f>
        <v>Replace seal kit air cylinder carrier No.2 according to the 6M. pm schedule.
-CDQ2A40</v>
      </c>
      <c r="R2562" s="38" t="str">
        <f>TRIM(UPPER('query (10)'!R2562))</f>
        <v/>
      </c>
      <c r="S2562" s="38" t="str">
        <f>TRIM(UPPER('query (10)'!S2562))</f>
        <v/>
      </c>
      <c r="T2562" s="38" t="str">
        <f>IF('query (10)'!Q2562="","",TRIM(UPPER('query (10)'!Q2562)))</f>
        <v/>
      </c>
      <c r="U2562" s="38" t="str">
        <f>IF('query (10)'!T2562="","",'query (10)'!T2562)</f>
        <v/>
      </c>
      <c r="V2562" s="39" t="str">
        <f>IF('query (10)'!T2562="","",IFERROR(VALUE('query (10)'!T2562),""))</f>
        <v/>
      </c>
      <c r="W2562" s="40">
        <f>IF('query (10)'!U2562="","",'query (10)'!U2562)</f>
        <v>0</v>
      </c>
      <c r="X2562" s="39">
        <f>IF('query (10)'!V2562="","",'query (10)'!V2562)</f>
        <v>184</v>
      </c>
      <c r="Y2562" s="41">
        <f>IF('query (10)'!W2562="","",'query (10)'!W2562)</f>
        <v>46352</v>
      </c>
      <c r="Z2562" s="41" t="str">
        <f>IF('query (10)'!X2562="","",'query (10)'!X2562)</f>
        <v/>
      </c>
      <c r="AA2562" s="41">
        <f>IF('query (10)'!Y2562="","",'query (10)'!Y2562)</f>
        <v>46352</v>
      </c>
      <c r="AB2562" s="41">
        <f>IF('query (10)'!Z2562="","",'query (10)'!Z2562)</f>
        <v>46533</v>
      </c>
      <c r="AC2562" s="38" t="str">
        <f>IF(OR('query (10)'!AA2562="",COUNTIF(Cleaning_Rules!$A$21:$A$26,TRIM('query (10)'!AA2562))&gt;0),"",TRIM('query (10)'!AA2562))</f>
        <v/>
      </c>
      <c r="AD2562" s="38" t="str">
        <f>IF('query (10)'!AB2562="","",TRIM(IFERROR(_xlfn.TEXTBEFORE('query (10)'!AB2562,"("),'query (10)'!AB2562)))</f>
        <v/>
      </c>
      <c r="AE2562" s="38" t="str">
        <f>IFERROR(LOWER(TRIM(_xlfn.TEXTBEFORE(_xlfn.TEXTAFTER('query (10)'!AB2562,"("),")"))),"")</f>
        <v/>
      </c>
      <c r="AF2562" s="38" t="str">
        <f>IF('query (10)'!AD2562="","",TRIM('query (10)'!AD2562))</f>
        <v>เจษฎา ผิวบาง</v>
      </c>
      <c r="AG2562" s="38" t="str">
        <f>IF('query (10)'!AE2562="","",TRIM('query (10)'!AE2562))</f>
        <v>เจษฎา ผิวบาง</v>
      </c>
      <c r="AH2562" s="38" t="str">
        <f>IF('query (10)'!AF2562="","",IFERROR(VALUE('query (10)'!AF2562),""))</f>
        <v/>
      </c>
      <c r="AI2562" s="38" t="str">
        <f>IF('query (10)'!AG2562="","",TRIM('query (10)'!AG2562))</f>
        <v/>
      </c>
      <c r="AJ2562" s="38" t="str">
        <f>IF('query (10)'!AH2562="","",IFERROR(VALUE('query (10)'!AH2562),""))</f>
        <v/>
      </c>
      <c r="AK2562" s="38" t="str">
        <f>IF('query (10)'!AI2562="","",TRIM('query (10)'!AI2562))</f>
        <v/>
      </c>
      <c r="AL2562" s="42">
        <f t="shared" si="195"/>
        <v>2026</v>
      </c>
      <c r="AM2562" s="42" t="str">
        <f t="shared" si="196"/>
        <v>2026-11</v>
      </c>
      <c r="AN2562" s="42" t="str">
        <f t="shared" ca="1" si="197"/>
        <v>ON_SCHEDULE</v>
      </c>
      <c r="AO2562" s="42" t="str">
        <f t="shared" si="198"/>
        <v>DE-130 | DEMAGNETIZING FOR OUTER RING M/C | MCB1 | AIR CYLINDER | Time-based Maintenance | Mechanical | Cleaning | Medium | Replace seal kit air cylinder carrier No.2 according to the 6M. pm schedule.
-CDQ2A40 | เจษฎา ผิวบาง</v>
      </c>
      <c r="AP2562" s="42" t="str">
        <f>_xlfn.TEXTJOIN("; ",TRUE,IF(COUNTA('query (10)'!A2562:AK2562)&lt;=6,"NEAR_EMPTY_ROW",""),IF($K2562="","MISSING_STATUS",""),IF(AND($K2562="เสร็จสิ้น",$Z2562=""),"DONE_NO_ACTUAL_DATE",""),IF(AND($I2562="Condition-based Maintenance",$AH2562=""),"CBM_NO_MEASUREMENT",""),IF(OR($X2562="",$X2562=0),"INVALID_PERIOD",""),IF(AND($AA2562&lt;&gt;"",$AB2562&lt;&gt;"",$AB2562&lt;$AA2562),"DATE_SEQUENCE_ERROR",""),IF(AND($AB2562&lt;&gt;"",$AB2562&gt;DATE(2030,12,31)),"DATE_OUTLIER",""),IF($C2562="","MISSING_QRCODE",""),IF($J2562="UNKNOWN","UNKNOWN_PM_TYPE",""),IF($L2562="UNKNOWN","UNKNOWN_STATUS",""))</f>
        <v/>
      </c>
      <c r="AQ2562" s="42" t="str">
        <f t="shared" si="199"/>
        <v>NO</v>
      </c>
    </row>
    <row r="2563" spans="1:43" x14ac:dyDescent="0.3">
      <c r="A2563" s="38">
        <f>IF('query (10)'!A2563="","",'query (10)'!A2563)</f>
        <v>2820</v>
      </c>
      <c r="B2563" s="38" t="str">
        <f>IF('query (10)'!B2563="","",'query (10)'!B2563)</f>
        <v/>
      </c>
      <c r="C2563" s="38" t="str">
        <f>TRIM(UPPER('query (10)'!M2563))</f>
        <v>DE-130</v>
      </c>
      <c r="D2563" s="38" t="str">
        <f>TRIM(UPPER(IFERROR(_xlfn.TEXTBEFORE('query (10)'!L2563,"("),'query (10)'!L2563)))</f>
        <v>DEMAGNETIZING FOR INNER RING M/C</v>
      </c>
      <c r="E2563" s="38" t="str">
        <f>IFERROR(TRIM(UPPER(_xlfn.TEXTBEFORE(_xlfn.TEXTAFTER('query (10)'!L2563,"("),")"))),"")</f>
        <v/>
      </c>
      <c r="F2563" s="38" t="str">
        <f>TRIM('query (10)'!K2563)</f>
        <v>MCB1</v>
      </c>
      <c r="G2563" s="38" t="str">
        <f>IF('query (10)'!J2563="","",'query (10)'!J2563)</f>
        <v>Air Cylinder</v>
      </c>
      <c r="H2563" s="38" t="str">
        <f>TRIM(UPPER('query (10)'!J2563))</f>
        <v>AIR CYLINDER</v>
      </c>
      <c r="I2563" s="38" t="str">
        <f>IF('query (10)'!F2563="","",'query (10)'!F2563)</f>
        <v>Time-based Maintenance</v>
      </c>
      <c r="J2563" s="38" t="str">
        <f>IF('query (10)'!F2563="","",IFERROR(INDEX(Cleaning_Rules!$B$14:$B$17,MATCH(TRIM('query (10)'!F2563),Cleaning_Rules!$A$14:$A$17,0)),"UNKNOWN"))</f>
        <v>TBM</v>
      </c>
      <c r="K2563" s="38" t="str">
        <f>IF('query (10)'!G2563="","",'query (10)'!G2563)</f>
        <v>แก้ไขแผน</v>
      </c>
      <c r="L2563" s="38" t="str">
        <f>IF('query (10)'!G2563="","MISSING",IFERROR(INDEX(Cleaning_Rules!$B$5:$B$10,MATCH(TRIM('query (10)'!G2563),Cleaning_Rules!$A$5:$A$10,0)),"UNKNOWN"))</f>
        <v>PLAN_REVISED</v>
      </c>
      <c r="M2563" s="38" t="str">
        <f>IF('query (10)'!I2563="","",'query (10)'!I2563)</f>
        <v>Mechanical</v>
      </c>
      <c r="N2563" s="38" t="str">
        <f>IF('query (10)'!O2563="","",'query (10)'!O2563)</f>
        <v>Part Change</v>
      </c>
      <c r="O2563" s="38" t="str">
        <f>IF('query (10)'!P2563="","",'query (10)'!P2563)</f>
        <v>Medium</v>
      </c>
      <c r="P2563" s="38" t="str">
        <f>IF('query (10)'!N2563="","",'query (10)'!N2563)</f>
        <v>Replace seal kit air cylinder carrier No.2 according to the 6M. pm schedule.
-CDQ2A40</v>
      </c>
      <c r="Q2563" s="38" t="str">
        <f>TRIM('query (10)'!N2563)</f>
        <v>Replace seal kit air cylinder carrier No.2 according to the 6M. pm schedule.
-CDQ2A40</v>
      </c>
      <c r="R2563" s="38" t="str">
        <f>TRIM(UPPER('query (10)'!R2563))</f>
        <v/>
      </c>
      <c r="S2563" s="38" t="str">
        <f>TRIM(UPPER('query (10)'!S2563))</f>
        <v/>
      </c>
      <c r="T2563" s="38" t="str">
        <f>IF('query (10)'!Q2563="","",TRIM(UPPER('query (10)'!Q2563)))</f>
        <v/>
      </c>
      <c r="U2563" s="38" t="str">
        <f>IF('query (10)'!T2563="","",'query (10)'!T2563)</f>
        <v/>
      </c>
      <c r="V2563" s="39" t="str">
        <f>IF('query (10)'!T2563="","",IFERROR(VALUE('query (10)'!T2563),""))</f>
        <v/>
      </c>
      <c r="W2563" s="40">
        <f>IF('query (10)'!U2563="","",'query (10)'!U2563)</f>
        <v>0</v>
      </c>
      <c r="X2563" s="39">
        <f>IF('query (10)'!V2563="","",'query (10)'!V2563)</f>
        <v>184</v>
      </c>
      <c r="Y2563" s="41">
        <f>IF('query (10)'!W2563="","",'query (10)'!W2563)</f>
        <v>46352</v>
      </c>
      <c r="Z2563" s="41" t="str">
        <f>IF('query (10)'!X2563="","",'query (10)'!X2563)</f>
        <v/>
      </c>
      <c r="AA2563" s="41">
        <f>IF('query (10)'!Y2563="","",'query (10)'!Y2563)</f>
        <v>46352</v>
      </c>
      <c r="AB2563" s="41">
        <f>IF('query (10)'!Z2563="","",'query (10)'!Z2563)</f>
        <v>46533</v>
      </c>
      <c r="AC2563" s="38" t="str">
        <f>IF(OR('query (10)'!AA2563="",COUNTIF(Cleaning_Rules!$A$21:$A$26,TRIM('query (10)'!AA2563))&gt;0),"",TRIM('query (10)'!AA2563))</f>
        <v/>
      </c>
      <c r="AD2563" s="38" t="str">
        <f>IF('query (10)'!AB2563="","",TRIM(IFERROR(_xlfn.TEXTBEFORE('query (10)'!AB2563,"("),'query (10)'!AB2563)))</f>
        <v/>
      </c>
      <c r="AE2563" s="38" t="str">
        <f>IFERROR(LOWER(TRIM(_xlfn.TEXTBEFORE(_xlfn.TEXTAFTER('query (10)'!AB2563,"("),")"))),"")</f>
        <v/>
      </c>
      <c r="AF2563" s="38" t="str">
        <f>IF('query (10)'!AD2563="","",TRIM('query (10)'!AD2563))</f>
        <v>เจษฎา ผิวบาง</v>
      </c>
      <c r="AG2563" s="38" t="str">
        <f>IF('query (10)'!AE2563="","",TRIM('query (10)'!AE2563))</f>
        <v>เจษฎา ผิวบาง</v>
      </c>
      <c r="AH2563" s="38" t="str">
        <f>IF('query (10)'!AF2563="","",IFERROR(VALUE('query (10)'!AF2563),""))</f>
        <v/>
      </c>
      <c r="AI2563" s="38" t="str">
        <f>IF('query (10)'!AG2563="","",TRIM('query (10)'!AG2563))</f>
        <v/>
      </c>
      <c r="AJ2563" s="38" t="str">
        <f>IF('query (10)'!AH2563="","",IFERROR(VALUE('query (10)'!AH2563),""))</f>
        <v/>
      </c>
      <c r="AK2563" s="38" t="str">
        <f>IF('query (10)'!AI2563="","",TRIM('query (10)'!AI2563))</f>
        <v/>
      </c>
      <c r="AL2563" s="42">
        <f t="shared" ref="AL2563:AL2626" si="200">IF($Y2563="","",YEAR($Y2563))</f>
        <v>2026</v>
      </c>
      <c r="AM2563" s="42" t="str">
        <f t="shared" ref="AM2563:AM2626" si="201">IF($Y2563="","",TEXT($Y2563,"yyyy-mm"))</f>
        <v>2026-11</v>
      </c>
      <c r="AN2563" s="42" t="str">
        <f t="shared" ref="AN2563:AN2626" ca="1" si="202">IF(OR($AB2563="",$L2563="COMPLETED"),"",IF($AB2563&lt;TODAY(),"OVERDUE","ON_SCHEDULE"))</f>
        <v>ON_SCHEDULE</v>
      </c>
      <c r="AO2563" s="42" t="str">
        <f t="shared" ref="AO2563:AO2626" si="203">_xlfn.TEXTJOIN(" | ",TRUE,$C2563,$D2563,$E2563,$F2563,$H2563,$I2563,$M2563,$N2563,$O2563,$Q2563,$R2563,$S2563,$T2563,$AC2563,$AD2563,$AG2563)</f>
        <v>DE-130 | DEMAGNETIZING FOR INNER RING M/C | MCB1 | AIR CYLINDER | Time-based Maintenance | Mechanical | Part Change | Medium | Replace seal kit air cylinder carrier No.2 according to the 6M. pm schedule.
-CDQ2A40 | เจษฎา ผิวบาง</v>
      </c>
      <c r="AP2563" s="42" t="str">
        <f>_xlfn.TEXTJOIN("; ",TRUE,IF(COUNTA('query (10)'!A2563:AK2563)&lt;=6,"NEAR_EMPTY_ROW",""),IF($K2563="","MISSING_STATUS",""),IF(AND($K2563="เสร็จสิ้น",$Z2563=""),"DONE_NO_ACTUAL_DATE",""),IF(AND($I2563="Condition-based Maintenance",$AH2563=""),"CBM_NO_MEASUREMENT",""),IF(OR($X2563="",$X2563=0),"INVALID_PERIOD",""),IF(AND($AA2563&lt;&gt;"",$AB2563&lt;&gt;"",$AB2563&lt;$AA2563),"DATE_SEQUENCE_ERROR",""),IF(AND($AB2563&lt;&gt;"",$AB2563&gt;DATE(2030,12,31)),"DATE_OUTLIER",""),IF($C2563="","MISSING_QRCODE",""),IF($J2563="UNKNOWN","UNKNOWN_PM_TYPE",""),IF($L2563="UNKNOWN","UNKNOWN_STATUS",""))</f>
        <v/>
      </c>
      <c r="AQ2563" s="42" t="str">
        <f t="shared" ref="AQ2563:AQ2626" si="204">IF($W2563="","",IF($W2563&gt;0,"YES","NO"))</f>
        <v>NO</v>
      </c>
    </row>
    <row r="2564" spans="1:43" x14ac:dyDescent="0.3">
      <c r="A2564" s="38">
        <f>IF('query (10)'!A2564="","",'query (10)'!A2564)</f>
        <v>2821</v>
      </c>
      <c r="B2564" s="38">
        <f>IF('query (10)'!B2564="","",'query (10)'!B2564)</f>
        <v>21244</v>
      </c>
      <c r="C2564" s="38" t="str">
        <f>TRIM(UPPER('query (10)'!M2564))</f>
        <v>DE-433</v>
      </c>
      <c r="D2564" s="38" t="str">
        <f>TRIM(UPPER(IFERROR(_xlfn.TEXTBEFORE('query (10)'!L2564,"("),'query (10)'!L2564)))</f>
        <v>DEMAGNETIZING FOR OUTER RING MACHINE.</v>
      </c>
      <c r="E2564" s="38" t="str">
        <f>IFERROR(TRIM(UPPER(_xlfn.TEXTBEFORE(_xlfn.TEXTAFTER('query (10)'!L2564,"("),")"))),"")</f>
        <v/>
      </c>
      <c r="F2564" s="38" t="str">
        <f>TRIM('query (10)'!K2564)</f>
        <v>MCB2</v>
      </c>
      <c r="G2564" s="38" t="str">
        <f>IF('query (10)'!J2564="","",'query (10)'!J2564)</f>
        <v>Air Cylinder</v>
      </c>
      <c r="H2564" s="38" t="str">
        <f>TRIM(UPPER('query (10)'!J2564))</f>
        <v>AIR CYLINDER</v>
      </c>
      <c r="I2564" s="38" t="str">
        <f>IF('query (10)'!F2564="","",'query (10)'!F2564)</f>
        <v>Time-based Maintenance</v>
      </c>
      <c r="J2564" s="38" t="str">
        <f>IF('query (10)'!F2564="","",IFERROR(INDEX(Cleaning_Rules!$B$14:$B$17,MATCH(TRIM('query (10)'!F2564),Cleaning_Rules!$A$14:$A$17,0)),"UNKNOWN"))</f>
        <v>TBM</v>
      </c>
      <c r="K2564" s="38" t="str">
        <f>IF('query (10)'!G2564="","",'query (10)'!G2564)</f>
        <v>เสร็จสิ้น</v>
      </c>
      <c r="L2564" s="38" t="str">
        <f>IF('query (10)'!G2564="","MISSING",IFERROR(INDEX(Cleaning_Rules!$B$5:$B$10,MATCH(TRIM('query (10)'!G2564),Cleaning_Rules!$A$5:$A$10,0)),"UNKNOWN"))</f>
        <v>COMPLETED</v>
      </c>
      <c r="M2564" s="38" t="str">
        <f>IF('query (10)'!I2564="","",'query (10)'!I2564)</f>
        <v>Mechanical</v>
      </c>
      <c r="N2564" s="38" t="str">
        <f>IF('query (10)'!O2564="","",'query (10)'!O2564)</f>
        <v>Part Change</v>
      </c>
      <c r="O2564" s="38" t="str">
        <f>IF('query (10)'!P2564="","",'query (10)'!P2564)</f>
        <v>Medium</v>
      </c>
      <c r="P2564" s="38" t="str">
        <f>IF('query (10)'!N2564="","",'query (10)'!N2564)</f>
        <v>Replace seal kit air cylinder carrier No.2 according to the 6M. pm schedule.
-CDQ2A40</v>
      </c>
      <c r="Q2564" s="38" t="str">
        <f>TRIM('query (10)'!N2564)</f>
        <v>Replace seal kit air cylinder carrier No.2 according to the 6M. pm schedule.
-CDQ2A40</v>
      </c>
      <c r="R2564" s="38" t="str">
        <f>TRIM(UPPER('query (10)'!R2564))</f>
        <v/>
      </c>
      <c r="S2564" s="38" t="str">
        <f>TRIM(UPPER('query (10)'!S2564))</f>
        <v/>
      </c>
      <c r="T2564" s="38" t="str">
        <f>IF('query (10)'!Q2564="","",TRIM(UPPER('query (10)'!Q2564)))</f>
        <v/>
      </c>
      <c r="U2564" s="38" t="str">
        <f>IF('query (10)'!T2564="","",'query (10)'!T2564)</f>
        <v/>
      </c>
      <c r="V2564" s="39" t="str">
        <f>IF('query (10)'!T2564="","",IFERROR(VALUE('query (10)'!T2564),""))</f>
        <v/>
      </c>
      <c r="W2564" s="40">
        <f>IF('query (10)'!U2564="","",'query (10)'!U2564)</f>
        <v>0</v>
      </c>
      <c r="X2564" s="39">
        <f>IF('query (10)'!V2564="","",'query (10)'!V2564)</f>
        <v>184</v>
      </c>
      <c r="Y2564" s="41">
        <f>IF('query (10)'!W2564="","",'query (10)'!W2564)</f>
        <v>46169</v>
      </c>
      <c r="Z2564" s="41">
        <f>IF('query (10)'!X2564="","",'query (10)'!X2564)</f>
        <v>46184</v>
      </c>
      <c r="AA2564" s="41">
        <f>IF('query (10)'!Y2564="","",'query (10)'!Y2564)</f>
        <v>46184</v>
      </c>
      <c r="AB2564" s="41">
        <f>IF('query (10)'!Z2564="","",'query (10)'!Z2564)</f>
        <v>46368</v>
      </c>
      <c r="AC2564" s="38" t="str">
        <f>IF(OR('query (10)'!AA2564="",COUNTIF(Cleaning_Rules!$A$21:$A$26,TRIM('query (10)'!AA2564))&gt;0),"",TRIM('query (10)'!AA2564))</f>
        <v/>
      </c>
      <c r="AD2564" s="38" t="str">
        <f>IF('query (10)'!AB2564="","",TRIM(IFERROR(_xlfn.TEXTBEFORE('query (10)'!AB2564,"("),'query (10)'!AB2564)))</f>
        <v>เริ่มซ่อมงาน PM แล้ว รับผิดชอบโดย PAHLA SEEDANG</v>
      </c>
      <c r="AE2564" s="38" t="str">
        <f>IFERROR(LOWER(TRIM(_xlfn.TEXTBEFORE(_xlfn.TEXTAFTER('query (10)'!AB2564,"("),")"))),"")</f>
        <v>pahla@nsk.com</v>
      </c>
      <c r="AF2564" s="38" t="str">
        <f>IF('query (10)'!AD2564="","",TRIM('query (10)'!AD2564))</f>
        <v>เจษฎา ผิวบาง</v>
      </c>
      <c r="AG2564" s="38" t="str">
        <f>IF('query (10)'!AE2564="","",TRIM('query (10)'!AE2564))</f>
        <v>ผะหลา สีแดง</v>
      </c>
      <c r="AH2564" s="38" t="str">
        <f>IF('query (10)'!AF2564="","",IFERROR(VALUE('query (10)'!AF2564),""))</f>
        <v/>
      </c>
      <c r="AI2564" s="38" t="str">
        <f>IF('query (10)'!AG2564="","",TRIM('query (10)'!AG2564))</f>
        <v/>
      </c>
      <c r="AJ2564" s="38" t="str">
        <f>IF('query (10)'!AH2564="","",IFERROR(VALUE('query (10)'!AH2564),""))</f>
        <v/>
      </c>
      <c r="AK2564" s="38" t="str">
        <f>IF('query (10)'!AI2564="","",TRIM('query (10)'!AI2564))</f>
        <v/>
      </c>
      <c r="AL2564" s="42">
        <f t="shared" si="200"/>
        <v>2026</v>
      </c>
      <c r="AM2564" s="42" t="str">
        <f t="shared" si="201"/>
        <v>2026-05</v>
      </c>
      <c r="AN2564" s="42" t="str">
        <f t="shared" ca="1" si="202"/>
        <v/>
      </c>
      <c r="AO2564" s="42" t="str">
        <f t="shared" si="203"/>
        <v>DE-433 | DEMAGNETIZING FOR OUTER RING MACHINE. | MCB2 | AIR CYLINDER | Time-based Maintenance | Mechanical | Part Change | Medium | Replace seal kit air cylinder carrier No.2 according to the 6M. pm schedule.
-CDQ2A40 | เริ่มซ่อมงาน PM แล้ว รับผิดชอบโดย PAHLA SEEDANG | ผะหลา สีแดง</v>
      </c>
      <c r="AP2564" s="42" t="str">
        <f>_xlfn.TEXTJOIN("; ",TRUE,IF(COUNTA('query (10)'!A2564:AK2564)&lt;=6,"NEAR_EMPTY_ROW",""),IF($K2564="","MISSING_STATUS",""),IF(AND($K2564="เสร็จสิ้น",$Z2564=""),"DONE_NO_ACTUAL_DATE",""),IF(AND($I2564="Condition-based Maintenance",$AH2564=""),"CBM_NO_MEASUREMENT",""),IF(OR($X2564="",$X2564=0),"INVALID_PERIOD",""),IF(AND($AA2564&lt;&gt;"",$AB2564&lt;&gt;"",$AB2564&lt;$AA2564),"DATE_SEQUENCE_ERROR",""),IF(AND($AB2564&lt;&gt;"",$AB2564&gt;DATE(2030,12,31)),"DATE_OUTLIER",""),IF($C2564="","MISSING_QRCODE",""),IF($J2564="UNKNOWN","UNKNOWN_PM_TYPE",""),IF($L2564="UNKNOWN","UNKNOWN_STATUS",""))</f>
        <v/>
      </c>
      <c r="AQ2564" s="42" t="str">
        <f t="shared" si="204"/>
        <v>NO</v>
      </c>
    </row>
    <row r="2565" spans="1:43" x14ac:dyDescent="0.3">
      <c r="A2565" s="38">
        <f>IF('query (10)'!A2565="","",'query (10)'!A2565)</f>
        <v>2822</v>
      </c>
      <c r="B2565" s="38">
        <f>IF('query (10)'!B2565="","",'query (10)'!B2565)</f>
        <v>21248</v>
      </c>
      <c r="C2565" s="38" t="str">
        <f>TRIM(UPPER('query (10)'!M2565))</f>
        <v>DE-427</v>
      </c>
      <c r="D2565" s="38" t="str">
        <f>TRIM(UPPER(IFERROR(_xlfn.TEXTBEFORE('query (10)'!L2565,"("),'query (10)'!L2565)))</f>
        <v>DEMAGNETIZING FOR INNER RING MACHINE.</v>
      </c>
      <c r="E2565" s="38" t="str">
        <f>IFERROR(TRIM(UPPER(_xlfn.TEXTBEFORE(_xlfn.TEXTAFTER('query (10)'!L2565,"("),")"))),"")</f>
        <v/>
      </c>
      <c r="F2565" s="38" t="str">
        <f>TRIM('query (10)'!K2565)</f>
        <v>MCB2</v>
      </c>
      <c r="G2565" s="38" t="str">
        <f>IF('query (10)'!J2565="","",'query (10)'!J2565)</f>
        <v>Air Cylinder</v>
      </c>
      <c r="H2565" s="38" t="str">
        <f>TRIM(UPPER('query (10)'!J2565))</f>
        <v>AIR CYLINDER</v>
      </c>
      <c r="I2565" s="38" t="str">
        <f>IF('query (10)'!F2565="","",'query (10)'!F2565)</f>
        <v>Time-based Maintenance</v>
      </c>
      <c r="J2565" s="38" t="str">
        <f>IF('query (10)'!F2565="","",IFERROR(INDEX(Cleaning_Rules!$B$14:$B$17,MATCH(TRIM('query (10)'!F2565),Cleaning_Rules!$A$14:$A$17,0)),"UNKNOWN"))</f>
        <v>TBM</v>
      </c>
      <c r="K2565" s="38" t="str">
        <f>IF('query (10)'!G2565="","",'query (10)'!G2565)</f>
        <v>เสร็จสิ้น</v>
      </c>
      <c r="L2565" s="38" t="str">
        <f>IF('query (10)'!G2565="","MISSING",IFERROR(INDEX(Cleaning_Rules!$B$5:$B$10,MATCH(TRIM('query (10)'!G2565),Cleaning_Rules!$A$5:$A$10,0)),"UNKNOWN"))</f>
        <v>COMPLETED</v>
      </c>
      <c r="M2565" s="38" t="str">
        <f>IF('query (10)'!I2565="","",'query (10)'!I2565)</f>
        <v>Mechanical</v>
      </c>
      <c r="N2565" s="38" t="str">
        <f>IF('query (10)'!O2565="","",'query (10)'!O2565)</f>
        <v>Cleaning</v>
      </c>
      <c r="O2565" s="38" t="str">
        <f>IF('query (10)'!P2565="","",'query (10)'!P2565)</f>
        <v>Medium</v>
      </c>
      <c r="P2565" s="38" t="str">
        <f>IF('query (10)'!N2565="","",'query (10)'!N2565)</f>
        <v>Replace seal kit air cylinder carrier No.2 according to the 6M. pm schedule.
-CDQ2A40</v>
      </c>
      <c r="Q2565" s="38" t="str">
        <f>TRIM('query (10)'!N2565)</f>
        <v>Replace seal kit air cylinder carrier No.2 according to the 6M. pm schedule.
-CDQ2A40</v>
      </c>
      <c r="R2565" s="38" t="str">
        <f>TRIM(UPPER('query (10)'!R2565))</f>
        <v/>
      </c>
      <c r="S2565" s="38" t="str">
        <f>TRIM(UPPER('query (10)'!S2565))</f>
        <v/>
      </c>
      <c r="T2565" s="38" t="str">
        <f>IF('query (10)'!Q2565="","",TRIM(UPPER('query (10)'!Q2565)))</f>
        <v/>
      </c>
      <c r="U2565" s="38" t="str">
        <f>IF('query (10)'!T2565="","",'query (10)'!T2565)</f>
        <v/>
      </c>
      <c r="V2565" s="39" t="str">
        <f>IF('query (10)'!T2565="","",IFERROR(VALUE('query (10)'!T2565),""))</f>
        <v/>
      </c>
      <c r="W2565" s="40">
        <f>IF('query (10)'!U2565="","",'query (10)'!U2565)</f>
        <v>0</v>
      </c>
      <c r="X2565" s="39">
        <f>IF('query (10)'!V2565="","",'query (10)'!V2565)</f>
        <v>184</v>
      </c>
      <c r="Y2565" s="41">
        <f>IF('query (10)'!W2565="","",'query (10)'!W2565)</f>
        <v>46169</v>
      </c>
      <c r="Z2565" s="41">
        <f>IF('query (10)'!X2565="","",'query (10)'!X2565)</f>
        <v>46184</v>
      </c>
      <c r="AA2565" s="41">
        <f>IF('query (10)'!Y2565="","",'query (10)'!Y2565)</f>
        <v>46184</v>
      </c>
      <c r="AB2565" s="41">
        <f>IF('query (10)'!Z2565="","",'query (10)'!Z2565)</f>
        <v>46368</v>
      </c>
      <c r="AC2565" s="38" t="str">
        <f>IF(OR('query (10)'!AA2565="",COUNTIF(Cleaning_Rules!$A$21:$A$26,TRIM('query (10)'!AA2565))&gt;0),"",TRIM('query (10)'!AA2565))</f>
        <v/>
      </c>
      <c r="AD2565" s="38" t="str">
        <f>IF('query (10)'!AB2565="","",TRIM(IFERROR(_xlfn.TEXTBEFORE('query (10)'!AB2565,"("),'query (10)'!AB2565)))</f>
        <v>เริ่มซ่อมงาน PM แล้ว รับผิดชอบโดย CHETSADA PHIWBANG</v>
      </c>
      <c r="AE2565" s="38" t="str">
        <f>IFERROR(LOWER(TRIM(_xlfn.TEXTBEFORE(_xlfn.TEXTAFTER('query (10)'!AB2565,"("),")"))),"")</f>
        <v>chetsada@nsk.com</v>
      </c>
      <c r="AF2565" s="38" t="str">
        <f>IF('query (10)'!AD2565="","",TRIM('query (10)'!AD2565))</f>
        <v>เจษฎา ผิวบาง</v>
      </c>
      <c r="AG2565" s="38" t="str">
        <f>IF('query (10)'!AE2565="","",TRIM('query (10)'!AE2565))</f>
        <v>เจษฎา ผิวบาง</v>
      </c>
      <c r="AH2565" s="38" t="str">
        <f>IF('query (10)'!AF2565="","",IFERROR(VALUE('query (10)'!AF2565),""))</f>
        <v/>
      </c>
      <c r="AI2565" s="38" t="str">
        <f>IF('query (10)'!AG2565="","",TRIM('query (10)'!AG2565))</f>
        <v/>
      </c>
      <c r="AJ2565" s="38" t="str">
        <f>IF('query (10)'!AH2565="","",IFERROR(VALUE('query (10)'!AH2565),""))</f>
        <v/>
      </c>
      <c r="AK2565" s="38" t="str">
        <f>IF('query (10)'!AI2565="","",TRIM('query (10)'!AI2565))</f>
        <v/>
      </c>
      <c r="AL2565" s="42">
        <f t="shared" si="200"/>
        <v>2026</v>
      </c>
      <c r="AM2565" s="42" t="str">
        <f t="shared" si="201"/>
        <v>2026-05</v>
      </c>
      <c r="AN2565" s="42" t="str">
        <f t="shared" ca="1" si="202"/>
        <v/>
      </c>
      <c r="AO2565" s="42" t="str">
        <f t="shared" si="203"/>
        <v>DE-427 | DEMAGNETIZING FOR INNER RING MACHINE. | MCB2 | AIR CYLINDER | Time-based Maintenance | Mechanical | Cleaning | Medium | Replace seal kit air cylinder carrier No.2 according to the 6M. pm schedule.
-CDQ2A40 | เริ่มซ่อมงาน PM แล้ว รับผิดชอบโดย CHETSADA PHIWBANG | เจษฎา ผิวบาง</v>
      </c>
      <c r="AP2565" s="42" t="str">
        <f>_xlfn.TEXTJOIN("; ",TRUE,IF(COUNTA('query (10)'!A2565:AK2565)&lt;=6,"NEAR_EMPTY_ROW",""),IF($K2565="","MISSING_STATUS",""),IF(AND($K2565="เสร็จสิ้น",$Z2565=""),"DONE_NO_ACTUAL_DATE",""),IF(AND($I2565="Condition-based Maintenance",$AH2565=""),"CBM_NO_MEASUREMENT",""),IF(OR($X2565="",$X2565=0),"INVALID_PERIOD",""),IF(AND($AA2565&lt;&gt;"",$AB2565&lt;&gt;"",$AB2565&lt;$AA2565),"DATE_SEQUENCE_ERROR",""),IF(AND($AB2565&lt;&gt;"",$AB2565&gt;DATE(2030,12,31)),"DATE_OUTLIER",""),IF($C2565="","MISSING_QRCODE",""),IF($J2565="UNKNOWN","UNKNOWN_PM_TYPE",""),IF($L2565="UNKNOWN","UNKNOWN_STATUS",""))</f>
        <v/>
      </c>
      <c r="AQ2565" s="42" t="str">
        <f t="shared" si="204"/>
        <v>NO</v>
      </c>
    </row>
    <row r="2566" spans="1:43" x14ac:dyDescent="0.3">
      <c r="A2566" s="38">
        <f>IF('query (10)'!A2566="","",'query (10)'!A2566)</f>
        <v>2823</v>
      </c>
      <c r="B2566" s="38" t="str">
        <f>IF('query (10)'!B2566="","",'query (10)'!B2566)</f>
        <v/>
      </c>
      <c r="C2566" s="38" t="str">
        <f>TRIM(UPPER('query (10)'!M2566))</f>
        <v>DE-722</v>
      </c>
      <c r="D2566" s="38" t="str">
        <f>TRIM(UPPER(IFERROR(_xlfn.TEXTBEFORE('query (10)'!L2566,"("),'query (10)'!L2566)))</f>
        <v>DEMAGNETIZING FOR OUTER RING MACHINE.</v>
      </c>
      <c r="E2566" s="38" t="str">
        <f>IFERROR(TRIM(UPPER(_xlfn.TEXTBEFORE(_xlfn.TEXTAFTER('query (10)'!L2566,"("),")"))),"")</f>
        <v/>
      </c>
      <c r="F2566" s="38" t="str">
        <f>TRIM('query (10)'!K2566)</f>
        <v>MCB3</v>
      </c>
      <c r="G2566" s="38" t="str">
        <f>IF('query (10)'!J2566="","",'query (10)'!J2566)</f>
        <v>Air Cylinder</v>
      </c>
      <c r="H2566" s="38" t="str">
        <f>TRIM(UPPER('query (10)'!J2566))</f>
        <v>AIR CYLINDER</v>
      </c>
      <c r="I2566" s="38" t="str">
        <f>IF('query (10)'!F2566="","",'query (10)'!F2566)</f>
        <v>Time-based Maintenance</v>
      </c>
      <c r="J2566" s="38" t="str">
        <f>IF('query (10)'!F2566="","",IFERROR(INDEX(Cleaning_Rules!$B$14:$B$17,MATCH(TRIM('query (10)'!F2566),Cleaning_Rules!$A$14:$A$17,0)),"UNKNOWN"))</f>
        <v>TBM</v>
      </c>
      <c r="K2566" s="38" t="str">
        <f>IF('query (10)'!G2566="","",'query (10)'!G2566)</f>
        <v>แผนใหม่</v>
      </c>
      <c r="L2566" s="38" t="str">
        <f>IF('query (10)'!G2566="","MISSING",IFERROR(INDEX(Cleaning_Rules!$B$5:$B$10,MATCH(TRIM('query (10)'!G2566),Cleaning_Rules!$A$5:$A$10,0)),"UNKNOWN"))</f>
        <v>NEW_PLAN</v>
      </c>
      <c r="M2566" s="38" t="str">
        <f>IF('query (10)'!I2566="","",'query (10)'!I2566)</f>
        <v>Mechanical</v>
      </c>
      <c r="N2566" s="38" t="str">
        <f>IF('query (10)'!O2566="","",'query (10)'!O2566)</f>
        <v>Cleaning</v>
      </c>
      <c r="O2566" s="38" t="str">
        <f>IF('query (10)'!P2566="","",'query (10)'!P2566)</f>
        <v>Medium</v>
      </c>
      <c r="P2566" s="38" t="str">
        <f>IF('query (10)'!N2566="","",'query (10)'!N2566)</f>
        <v>Replace seal kit air cylinder carrier No.2 according to the 6M. pm schedule.
-CDQ2A40</v>
      </c>
      <c r="Q2566" s="38" t="str">
        <f>TRIM('query (10)'!N2566)</f>
        <v>Replace seal kit air cylinder carrier No.2 according to the 6M. pm schedule.
-CDQ2A40</v>
      </c>
      <c r="R2566" s="38" t="str">
        <f>TRIM(UPPER('query (10)'!R2566))</f>
        <v/>
      </c>
      <c r="S2566" s="38" t="str">
        <f>TRIM(UPPER('query (10)'!S2566))</f>
        <v/>
      </c>
      <c r="T2566" s="38" t="str">
        <f>IF('query (10)'!Q2566="","",TRIM(UPPER('query (10)'!Q2566)))</f>
        <v/>
      </c>
      <c r="U2566" s="38" t="str">
        <f>IF('query (10)'!T2566="","",'query (10)'!T2566)</f>
        <v/>
      </c>
      <c r="V2566" s="39" t="str">
        <f>IF('query (10)'!T2566="","",IFERROR(VALUE('query (10)'!T2566),""))</f>
        <v/>
      </c>
      <c r="W2566" s="40">
        <f>IF('query (10)'!U2566="","",'query (10)'!U2566)</f>
        <v>0</v>
      </c>
      <c r="X2566" s="39">
        <f>IF('query (10)'!V2566="","",'query (10)'!V2566)</f>
        <v>184</v>
      </c>
      <c r="Y2566" s="41">
        <f>IF('query (10)'!W2566="","",'query (10)'!W2566)</f>
        <v>46170</v>
      </c>
      <c r="Z2566" s="41" t="str">
        <f>IF('query (10)'!X2566="","",'query (10)'!X2566)</f>
        <v/>
      </c>
      <c r="AA2566" s="41">
        <f>IF('query (10)'!Y2566="","",'query (10)'!Y2566)</f>
        <v>46170</v>
      </c>
      <c r="AB2566" s="41">
        <f>IF('query (10)'!Z2566="","",'query (10)'!Z2566)</f>
        <v>46354</v>
      </c>
      <c r="AC2566" s="38" t="str">
        <f>IF(OR('query (10)'!AA2566="",COUNTIF(Cleaning_Rules!$A$21:$A$26,TRIM('query (10)'!AA2566))&gt;0),"",TRIM('query (10)'!AA2566))</f>
        <v/>
      </c>
      <c r="AD2566" s="38" t="str">
        <f>IF('query (10)'!AB2566="","",TRIM(IFERROR(_xlfn.TEXTBEFORE('query (10)'!AB2566,"("),'query (10)'!AB2566)))</f>
        <v/>
      </c>
      <c r="AE2566" s="38" t="str">
        <f>IFERROR(LOWER(TRIM(_xlfn.TEXTBEFORE(_xlfn.TEXTAFTER('query (10)'!AB2566,"("),")"))),"")</f>
        <v/>
      </c>
      <c r="AF2566" s="38" t="str">
        <f>IF('query (10)'!AD2566="","",TRIM('query (10)'!AD2566))</f>
        <v>เจษฎา ผิวบาง</v>
      </c>
      <c r="AG2566" s="38" t="str">
        <f>IF('query (10)'!AE2566="","",TRIM('query (10)'!AE2566))</f>
        <v>เจษฎา ผิวบาง</v>
      </c>
      <c r="AH2566" s="38" t="str">
        <f>IF('query (10)'!AF2566="","",IFERROR(VALUE('query (10)'!AF2566),""))</f>
        <v/>
      </c>
      <c r="AI2566" s="38" t="str">
        <f>IF('query (10)'!AG2566="","",TRIM('query (10)'!AG2566))</f>
        <v/>
      </c>
      <c r="AJ2566" s="38" t="str">
        <f>IF('query (10)'!AH2566="","",IFERROR(VALUE('query (10)'!AH2566),""))</f>
        <v/>
      </c>
      <c r="AK2566" s="38" t="str">
        <f>IF('query (10)'!AI2566="","",TRIM('query (10)'!AI2566))</f>
        <v/>
      </c>
      <c r="AL2566" s="42">
        <f t="shared" si="200"/>
        <v>2026</v>
      </c>
      <c r="AM2566" s="42" t="str">
        <f t="shared" si="201"/>
        <v>2026-05</v>
      </c>
      <c r="AN2566" s="42" t="str">
        <f t="shared" ca="1" si="202"/>
        <v>ON_SCHEDULE</v>
      </c>
      <c r="AO2566" s="42" t="str">
        <f t="shared" si="203"/>
        <v>DE-722 | DEMAGNETIZING FOR OUTER RING MACHINE. | MCB3 | AIR CYLINDER | Time-based Maintenance | Mechanical | Cleaning | Medium | Replace seal kit air cylinder carrier No.2 according to the 6M. pm schedule.
-CDQ2A40 | เจษฎา ผิวบาง</v>
      </c>
      <c r="AP2566" s="42" t="str">
        <f>_xlfn.TEXTJOIN("; ",TRUE,IF(COUNTA('query (10)'!A2566:AK2566)&lt;=6,"NEAR_EMPTY_ROW",""),IF($K2566="","MISSING_STATUS",""),IF(AND($K2566="เสร็จสิ้น",$Z2566=""),"DONE_NO_ACTUAL_DATE",""),IF(AND($I2566="Condition-based Maintenance",$AH2566=""),"CBM_NO_MEASUREMENT",""),IF(OR($X2566="",$X2566=0),"INVALID_PERIOD",""),IF(AND($AA2566&lt;&gt;"",$AB2566&lt;&gt;"",$AB2566&lt;$AA2566),"DATE_SEQUENCE_ERROR",""),IF(AND($AB2566&lt;&gt;"",$AB2566&gt;DATE(2030,12,31)),"DATE_OUTLIER",""),IF($C2566="","MISSING_QRCODE",""),IF($J2566="UNKNOWN","UNKNOWN_PM_TYPE",""),IF($L2566="UNKNOWN","UNKNOWN_STATUS",""))</f>
        <v/>
      </c>
      <c r="AQ2566" s="42" t="str">
        <f t="shared" si="204"/>
        <v>NO</v>
      </c>
    </row>
    <row r="2567" spans="1:43" x14ac:dyDescent="0.3">
      <c r="A2567" s="38">
        <f>IF('query (10)'!A2567="","",'query (10)'!A2567)</f>
        <v>2824</v>
      </c>
      <c r="B2567" s="38" t="str">
        <f>IF('query (10)'!B2567="","",'query (10)'!B2567)</f>
        <v/>
      </c>
      <c r="C2567" s="38" t="str">
        <f>TRIM(UPPER('query (10)'!M2567))</f>
        <v>DE-717</v>
      </c>
      <c r="D2567" s="38" t="str">
        <f>TRIM(UPPER(IFERROR(_xlfn.TEXTBEFORE('query (10)'!L2567,"("),'query (10)'!L2567)))</f>
        <v>DEMAGNETIZING FOR INNER RING MACHINE.</v>
      </c>
      <c r="E2567" s="38" t="str">
        <f>IFERROR(TRIM(UPPER(_xlfn.TEXTBEFORE(_xlfn.TEXTAFTER('query (10)'!L2567,"("),")"))),"")</f>
        <v/>
      </c>
      <c r="F2567" s="38" t="str">
        <f>TRIM('query (10)'!K2567)</f>
        <v>MCB3</v>
      </c>
      <c r="G2567" s="38" t="str">
        <f>IF('query (10)'!J2567="","",'query (10)'!J2567)</f>
        <v>Air Cylinder</v>
      </c>
      <c r="H2567" s="38" t="str">
        <f>TRIM(UPPER('query (10)'!J2567))</f>
        <v>AIR CYLINDER</v>
      </c>
      <c r="I2567" s="38" t="str">
        <f>IF('query (10)'!F2567="","",'query (10)'!F2567)</f>
        <v>Time-based Maintenance</v>
      </c>
      <c r="J2567" s="38" t="str">
        <f>IF('query (10)'!F2567="","",IFERROR(INDEX(Cleaning_Rules!$B$14:$B$17,MATCH(TRIM('query (10)'!F2567),Cleaning_Rules!$A$14:$A$17,0)),"UNKNOWN"))</f>
        <v>TBM</v>
      </c>
      <c r="K2567" s="38" t="str">
        <f>IF('query (10)'!G2567="","",'query (10)'!G2567)</f>
        <v>แผนใหม่</v>
      </c>
      <c r="L2567" s="38" t="str">
        <f>IF('query (10)'!G2567="","MISSING",IFERROR(INDEX(Cleaning_Rules!$B$5:$B$10,MATCH(TRIM('query (10)'!G2567),Cleaning_Rules!$A$5:$A$10,0)),"UNKNOWN"))</f>
        <v>NEW_PLAN</v>
      </c>
      <c r="M2567" s="38" t="str">
        <f>IF('query (10)'!I2567="","",'query (10)'!I2567)</f>
        <v>Mechanical</v>
      </c>
      <c r="N2567" s="38" t="str">
        <f>IF('query (10)'!O2567="","",'query (10)'!O2567)</f>
        <v>Cleaning</v>
      </c>
      <c r="O2567" s="38" t="str">
        <f>IF('query (10)'!P2567="","",'query (10)'!P2567)</f>
        <v>Medium</v>
      </c>
      <c r="P2567" s="38" t="str">
        <f>IF('query (10)'!N2567="","",'query (10)'!N2567)</f>
        <v>Replace seal kit air cylinder carrier No.2 according to the 6M. pm schedule.
-CDQ2A40</v>
      </c>
      <c r="Q2567" s="38" t="str">
        <f>TRIM('query (10)'!N2567)</f>
        <v>Replace seal kit air cylinder carrier No.2 according to the 6M. pm schedule.
-CDQ2A40</v>
      </c>
      <c r="R2567" s="38" t="str">
        <f>TRIM(UPPER('query (10)'!R2567))</f>
        <v/>
      </c>
      <c r="S2567" s="38" t="str">
        <f>TRIM(UPPER('query (10)'!S2567))</f>
        <v/>
      </c>
      <c r="T2567" s="38" t="str">
        <f>IF('query (10)'!Q2567="","",TRIM(UPPER('query (10)'!Q2567)))</f>
        <v/>
      </c>
      <c r="U2567" s="38" t="str">
        <f>IF('query (10)'!T2567="","",'query (10)'!T2567)</f>
        <v/>
      </c>
      <c r="V2567" s="39" t="str">
        <f>IF('query (10)'!T2567="","",IFERROR(VALUE('query (10)'!T2567),""))</f>
        <v/>
      </c>
      <c r="W2567" s="40">
        <f>IF('query (10)'!U2567="","",'query (10)'!U2567)</f>
        <v>0</v>
      </c>
      <c r="X2567" s="39">
        <f>IF('query (10)'!V2567="","",'query (10)'!V2567)</f>
        <v>184</v>
      </c>
      <c r="Y2567" s="41">
        <f>IF('query (10)'!W2567="","",'query (10)'!W2567)</f>
        <v>46170</v>
      </c>
      <c r="Z2567" s="41" t="str">
        <f>IF('query (10)'!X2567="","",'query (10)'!X2567)</f>
        <v/>
      </c>
      <c r="AA2567" s="41">
        <f>IF('query (10)'!Y2567="","",'query (10)'!Y2567)</f>
        <v>46170</v>
      </c>
      <c r="AB2567" s="41">
        <f>IF('query (10)'!Z2567="","",'query (10)'!Z2567)</f>
        <v>46354</v>
      </c>
      <c r="AC2567" s="38" t="str">
        <f>IF(OR('query (10)'!AA2567="",COUNTIF(Cleaning_Rules!$A$21:$A$26,TRIM('query (10)'!AA2567))&gt;0),"",TRIM('query (10)'!AA2567))</f>
        <v/>
      </c>
      <c r="AD2567" s="38" t="str">
        <f>IF('query (10)'!AB2567="","",TRIM(IFERROR(_xlfn.TEXTBEFORE('query (10)'!AB2567,"("),'query (10)'!AB2567)))</f>
        <v/>
      </c>
      <c r="AE2567" s="38" t="str">
        <f>IFERROR(LOWER(TRIM(_xlfn.TEXTBEFORE(_xlfn.TEXTAFTER('query (10)'!AB2567,"("),")"))),"")</f>
        <v/>
      </c>
      <c r="AF2567" s="38" t="str">
        <f>IF('query (10)'!AD2567="","",TRIM('query (10)'!AD2567))</f>
        <v>เจษฎา ผิวบาง</v>
      </c>
      <c r="AG2567" s="38" t="str">
        <f>IF('query (10)'!AE2567="","",TRIM('query (10)'!AE2567))</f>
        <v>เจษฎา ผิวบาง</v>
      </c>
      <c r="AH2567" s="38" t="str">
        <f>IF('query (10)'!AF2567="","",IFERROR(VALUE('query (10)'!AF2567),""))</f>
        <v/>
      </c>
      <c r="AI2567" s="38" t="str">
        <f>IF('query (10)'!AG2567="","",TRIM('query (10)'!AG2567))</f>
        <v/>
      </c>
      <c r="AJ2567" s="38" t="str">
        <f>IF('query (10)'!AH2567="","",IFERROR(VALUE('query (10)'!AH2567),""))</f>
        <v/>
      </c>
      <c r="AK2567" s="38" t="str">
        <f>IF('query (10)'!AI2567="","",TRIM('query (10)'!AI2567))</f>
        <v/>
      </c>
      <c r="AL2567" s="42">
        <f t="shared" si="200"/>
        <v>2026</v>
      </c>
      <c r="AM2567" s="42" t="str">
        <f t="shared" si="201"/>
        <v>2026-05</v>
      </c>
      <c r="AN2567" s="42" t="str">
        <f t="shared" ca="1" si="202"/>
        <v>ON_SCHEDULE</v>
      </c>
      <c r="AO2567" s="42" t="str">
        <f t="shared" si="203"/>
        <v>DE-717 | DEMAGNETIZING FOR INNER RING MACHINE. | MCB3 | AIR CYLINDER | Time-based Maintenance | Mechanical | Cleaning | Medium | Replace seal kit air cylinder carrier No.2 according to the 6M. pm schedule.
-CDQ2A40 | เจษฎา ผิวบาง</v>
      </c>
      <c r="AP2567" s="42" t="str">
        <f>_xlfn.TEXTJOIN("; ",TRUE,IF(COUNTA('query (10)'!A2567:AK2567)&lt;=6,"NEAR_EMPTY_ROW",""),IF($K2567="","MISSING_STATUS",""),IF(AND($K2567="เสร็จสิ้น",$Z2567=""),"DONE_NO_ACTUAL_DATE",""),IF(AND($I2567="Condition-based Maintenance",$AH2567=""),"CBM_NO_MEASUREMENT",""),IF(OR($X2567="",$X2567=0),"INVALID_PERIOD",""),IF(AND($AA2567&lt;&gt;"",$AB2567&lt;&gt;"",$AB2567&lt;$AA2567),"DATE_SEQUENCE_ERROR",""),IF(AND($AB2567&lt;&gt;"",$AB2567&gt;DATE(2030,12,31)),"DATE_OUTLIER",""),IF($C2567="","MISSING_QRCODE",""),IF($J2567="UNKNOWN","UNKNOWN_PM_TYPE",""),IF($L2567="UNKNOWN","UNKNOWN_STATUS",""))</f>
        <v/>
      </c>
      <c r="AQ2567" s="42" t="str">
        <f t="shared" si="204"/>
        <v>NO</v>
      </c>
    </row>
    <row r="2568" spans="1:43" x14ac:dyDescent="0.3">
      <c r="A2568" s="38">
        <f>IF('query (10)'!A2568="","",'query (10)'!A2568)</f>
        <v>2825</v>
      </c>
      <c r="B2568" s="38">
        <f>IF('query (10)'!B2568="","",'query (10)'!B2568)</f>
        <v>20878</v>
      </c>
      <c r="C2568" s="38" t="str">
        <f>TRIM(UPPER('query (10)'!M2568))</f>
        <v>CH-945</v>
      </c>
      <c r="D2568" s="38" t="str">
        <f>TRIM(UPPER(IFERROR(_xlfn.TEXTBEFORE('query (10)'!L2568,"("),'query (10)'!L2568)))</f>
        <v>OUTER/INNER RING EDDY CURRENT TESTER MACHINE</v>
      </c>
      <c r="E2568" s="38" t="str">
        <f>IFERROR(TRIM(UPPER(_xlfn.TEXTBEFORE(_xlfn.TEXTAFTER('query (10)'!L2568,"("),")"))),"")</f>
        <v/>
      </c>
      <c r="F2568" s="38" t="str">
        <f>TRIM('query (10)'!K2568)</f>
        <v>BWD3</v>
      </c>
      <c r="G2568" s="38" t="str">
        <f>IF('query (10)'!J2568="","",'query (10)'!J2568)</f>
        <v>Belt</v>
      </c>
      <c r="H2568" s="38" t="str">
        <f>TRIM(UPPER('query (10)'!J2568))</f>
        <v>BELT</v>
      </c>
      <c r="I2568" s="38" t="str">
        <f>IF('query (10)'!F2568="","",'query (10)'!F2568)</f>
        <v>Condition-based Maintenance</v>
      </c>
      <c r="J2568" s="38" t="str">
        <f>IF('query (10)'!F2568="","",IFERROR(INDEX(Cleaning_Rules!$B$14:$B$17,MATCH(TRIM('query (10)'!F2568),Cleaning_Rules!$A$14:$A$17,0)),"UNKNOWN"))</f>
        <v>CBM</v>
      </c>
      <c r="K2568" s="38" t="str">
        <f>IF('query (10)'!G2568="","",'query (10)'!G2568)</f>
        <v>เสร็จสิ้น</v>
      </c>
      <c r="L2568" s="38" t="str">
        <f>IF('query (10)'!G2568="","MISSING",IFERROR(INDEX(Cleaning_Rules!$B$5:$B$10,MATCH(TRIM('query (10)'!G2568),Cleaning_Rules!$A$5:$A$10,0)),"UNKNOWN"))</f>
        <v>COMPLETED</v>
      </c>
      <c r="M2568" s="38" t="str">
        <f>IF('query (10)'!I2568="","",'query (10)'!I2568)</f>
        <v>Mechanical</v>
      </c>
      <c r="N2568" s="38" t="str">
        <f>IF('query (10)'!O2568="","",'query (10)'!O2568)</f>
        <v>Part Change</v>
      </c>
      <c r="O2568" s="38" t="str">
        <f>IF('query (10)'!P2568="","",'query (10)'!P2568)</f>
        <v>Medium</v>
      </c>
      <c r="P2568" s="38" t="str">
        <f>IF('query (10)'!N2568="","",'query (10)'!N2568)</f>
        <v>Detected a tear in the conveyor belt (Outer ring).</v>
      </c>
      <c r="Q2568" s="38" t="str">
        <f>TRIM('query (10)'!N2568)</f>
        <v>Detected a tear in the conveyor belt (Outer ring).</v>
      </c>
      <c r="R2568" s="38" t="str">
        <f>TRIM(UPPER('query (10)'!R2568))</f>
        <v/>
      </c>
      <c r="S2568" s="38" t="str">
        <f>TRIM(UPPER('query (10)'!S2568))</f>
        <v/>
      </c>
      <c r="T2568" s="38" t="str">
        <f>IF('query (10)'!Q2568="","",TRIM(UPPER('query (10)'!Q2568)))</f>
        <v/>
      </c>
      <c r="U2568" s="38" t="str">
        <f>IF('query (10)'!T2568="","",'query (10)'!T2568)</f>
        <v/>
      </c>
      <c r="V2568" s="39" t="str">
        <f>IF('query (10)'!T2568="","",IFERROR(VALUE('query (10)'!T2568),""))</f>
        <v/>
      </c>
      <c r="W2568" s="40">
        <f>IF('query (10)'!U2568="","",'query (10)'!U2568)</f>
        <v>0</v>
      </c>
      <c r="X2568" s="39">
        <f>IF('query (10)'!V2568="","",'query (10)'!V2568)</f>
        <v>0</v>
      </c>
      <c r="Y2568" s="41">
        <f>IF('query (10)'!W2568="","",'query (10)'!W2568)</f>
        <v>46154</v>
      </c>
      <c r="Z2568" s="41">
        <f>IF('query (10)'!X2568="","",'query (10)'!X2568)</f>
        <v>46158</v>
      </c>
      <c r="AA2568" s="41">
        <f>IF('query (10)'!Y2568="","",'query (10)'!Y2568)</f>
        <v>46158</v>
      </c>
      <c r="AB2568" s="41">
        <f>IF('query (10)'!Z2568="","",'query (10)'!Z2568)</f>
        <v>46158</v>
      </c>
      <c r="AC2568" s="38" t="str">
        <f>IF(OR('query (10)'!AA2568="",COUNTIF(Cleaning_Rules!$A$21:$A$26,TRIM('query (10)'!AA2568))&gt;0),"",TRIM('query (10)'!AA2568))</f>
        <v/>
      </c>
      <c r="AD2568" s="38" t="str">
        <f>IF('query (10)'!AB2568="","",TRIM(IFERROR(_xlfn.TEXTBEFORE('query (10)'!AB2568,"("),'query (10)'!AB2568)))</f>
        <v>เริ่มซ่อมงาน PM แล้ว รับผิดชอบโดย JAKKAPAT KHOTSOMBAT</v>
      </c>
      <c r="AE2568" s="38" t="str">
        <f>IFERROR(LOWER(TRIM(_xlfn.TEXTBEFORE(_xlfn.TEXTAFTER('query (10)'!AB2568,"("),")"))),"")</f>
        <v>jakkapat@nsk.com</v>
      </c>
      <c r="AF2568" s="38" t="str">
        <f>IF('query (10)'!AD2568="","",TRIM('query (10)'!AD2568))</f>
        <v>จักรภัทร โคตรสมบัติ</v>
      </c>
      <c r="AG2568" s="38" t="str">
        <f>IF('query (10)'!AE2568="","",TRIM('query (10)'!AE2568))</f>
        <v>จักรภัทร โคตรสมบัติ</v>
      </c>
      <c r="AH2568" s="38" t="str">
        <f>IF('query (10)'!AF2568="","",IFERROR(VALUE('query (10)'!AF2568),""))</f>
        <v/>
      </c>
      <c r="AI2568" s="38" t="str">
        <f>IF('query (10)'!AG2568="","",TRIM('query (10)'!AG2568))</f>
        <v/>
      </c>
      <c r="AJ2568" s="38" t="str">
        <f>IF('query (10)'!AH2568="","",IFERROR(VALUE('query (10)'!AH2568),""))</f>
        <v/>
      </c>
      <c r="AK2568" s="38" t="str">
        <f>IF('query (10)'!AI2568="","",TRIM('query (10)'!AI2568))</f>
        <v/>
      </c>
      <c r="AL2568" s="42">
        <f t="shared" si="200"/>
        <v>2026</v>
      </c>
      <c r="AM2568" s="42" t="str">
        <f t="shared" si="201"/>
        <v>2026-05</v>
      </c>
      <c r="AN2568" s="42" t="str">
        <f t="shared" ca="1" si="202"/>
        <v/>
      </c>
      <c r="AO2568" s="42" t="str">
        <f t="shared" si="203"/>
        <v>CH-945 | OUTER/INNER RING EDDY CURRENT TESTER MACHINE | BWD3 | BELT | Condition-based Maintenance | Mechanical | Part Change | Medium | Detected a tear in the conveyor belt (Outer ring). | เริ่มซ่อมงาน PM แล้ว รับผิดชอบโดย JAKKAPAT KHOTSOMBAT | จักรภัทร โคตรสมบัติ</v>
      </c>
      <c r="AP2568" s="42" t="str">
        <f>_xlfn.TEXTJOIN("; ",TRUE,IF(COUNTA('query (10)'!A2568:AK2568)&lt;=6,"NEAR_EMPTY_ROW",""),IF($K2568="","MISSING_STATUS",""),IF(AND($K2568="เสร็จสิ้น",$Z2568=""),"DONE_NO_ACTUAL_DATE",""),IF(AND($I2568="Condition-based Maintenance",$AH2568=""),"CBM_NO_MEASUREMENT",""),IF(OR($X2568="",$X2568=0),"INVALID_PERIOD",""),IF(AND($AA2568&lt;&gt;"",$AB2568&lt;&gt;"",$AB2568&lt;$AA2568),"DATE_SEQUENCE_ERROR",""),IF(AND($AB2568&lt;&gt;"",$AB2568&gt;DATE(2030,12,31)),"DATE_OUTLIER",""),IF($C2568="","MISSING_QRCODE",""),IF($J2568="UNKNOWN","UNKNOWN_PM_TYPE",""),IF($L2568="UNKNOWN","UNKNOWN_STATUS",""))</f>
        <v>CBM_NO_MEASUREMENT; INVALID_PERIOD</v>
      </c>
      <c r="AQ2568" s="42" t="str">
        <f t="shared" si="204"/>
        <v>NO</v>
      </c>
    </row>
    <row r="2569" spans="1:43" x14ac:dyDescent="0.3">
      <c r="A2569" s="38">
        <f>IF('query (10)'!A2569="","",'query (10)'!A2569)</f>
        <v>2826</v>
      </c>
      <c r="B2569" s="38">
        <f>IF('query (10)'!B2569="","",'query (10)'!B2569)</f>
        <v>20879</v>
      </c>
      <c r="C2569" s="38" t="str">
        <f>TRIM(UPPER('query (10)'!M2569))</f>
        <v>WA-491</v>
      </c>
      <c r="D2569" s="38" t="str">
        <f>TRIM(UPPER(IFERROR(_xlfn.TEXTBEFORE('query (10)'!L2569,"("),'query (10)'!L2569)))</f>
        <v>OUTER/INNER RING PART WASH EQUIPMENT</v>
      </c>
      <c r="E2569" s="38" t="str">
        <f>IFERROR(TRIM(UPPER(_xlfn.TEXTBEFORE(_xlfn.TEXTAFTER('query (10)'!L2569,"("),")"))),"")</f>
        <v/>
      </c>
      <c r="F2569" s="38" t="str">
        <f>TRIM('query (10)'!K2569)</f>
        <v>BWD3</v>
      </c>
      <c r="G2569" s="38" t="str">
        <f>IF('query (10)'!J2569="","",'query (10)'!J2569)</f>
        <v>Conveyor</v>
      </c>
      <c r="H2569" s="38" t="str">
        <f>TRIM(UPPER('query (10)'!J2569))</f>
        <v>CONVEYOR</v>
      </c>
      <c r="I2569" s="38" t="str">
        <f>IF('query (10)'!F2569="","",'query (10)'!F2569)</f>
        <v>Condition-based Maintenance</v>
      </c>
      <c r="J2569" s="38" t="str">
        <f>IF('query (10)'!F2569="","",IFERROR(INDEX(Cleaning_Rules!$B$14:$B$17,MATCH(TRIM('query (10)'!F2569),Cleaning_Rules!$A$14:$A$17,0)),"UNKNOWN"))</f>
        <v>CBM</v>
      </c>
      <c r="K2569" s="38" t="str">
        <f>IF('query (10)'!G2569="","",'query (10)'!G2569)</f>
        <v>เสร็จสิ้น</v>
      </c>
      <c r="L2569" s="38" t="str">
        <f>IF('query (10)'!G2569="","MISSING",IFERROR(INDEX(Cleaning_Rules!$B$5:$B$10,MATCH(TRIM('query (10)'!G2569),Cleaning_Rules!$A$5:$A$10,0)),"UNKNOWN"))</f>
        <v>COMPLETED</v>
      </c>
      <c r="M2569" s="38" t="str">
        <f>IF('query (10)'!I2569="","",'query (10)'!I2569)</f>
        <v>Mechanical</v>
      </c>
      <c r="N2569" s="38" t="str">
        <f>IF('query (10)'!O2569="","",'query (10)'!O2569)</f>
        <v>Adjust</v>
      </c>
      <c r="O2569" s="38" t="str">
        <f>IF('query (10)'!P2569="","",'query (10)'!P2569)</f>
        <v>Medium</v>
      </c>
      <c r="P2569" s="38" t="str">
        <f>IF('query (10)'!N2569="","",'query (10)'!N2569)</f>
        <v>The conveyor (Mash Belr) is loose and has reached its maximum tension adjustment limit.</v>
      </c>
      <c r="Q2569" s="38" t="str">
        <f>TRIM('query (10)'!N2569)</f>
        <v>The conveyor (Mash Belr) is loose and has reached its maximum tension adjustment limit.</v>
      </c>
      <c r="R2569" s="38" t="str">
        <f>TRIM(UPPER('query (10)'!R2569))</f>
        <v/>
      </c>
      <c r="S2569" s="38" t="str">
        <f>TRIM(UPPER('query (10)'!S2569))</f>
        <v/>
      </c>
      <c r="T2569" s="38" t="str">
        <f>IF('query (10)'!Q2569="","",TRIM(UPPER('query (10)'!Q2569)))</f>
        <v/>
      </c>
      <c r="U2569" s="38" t="str">
        <f>IF('query (10)'!T2569="","",'query (10)'!T2569)</f>
        <v/>
      </c>
      <c r="V2569" s="39" t="str">
        <f>IF('query (10)'!T2569="","",IFERROR(VALUE('query (10)'!T2569),""))</f>
        <v/>
      </c>
      <c r="W2569" s="40">
        <f>IF('query (10)'!U2569="","",'query (10)'!U2569)</f>
        <v>0</v>
      </c>
      <c r="X2569" s="39">
        <f>IF('query (10)'!V2569="","",'query (10)'!V2569)</f>
        <v>0</v>
      </c>
      <c r="Y2569" s="41">
        <f>IF('query (10)'!W2569="","",'query (10)'!W2569)</f>
        <v>46154</v>
      </c>
      <c r="Z2569" s="41">
        <f>IF('query (10)'!X2569="","",'query (10)'!X2569)</f>
        <v>46165</v>
      </c>
      <c r="AA2569" s="41">
        <f>IF('query (10)'!Y2569="","",'query (10)'!Y2569)</f>
        <v>46165</v>
      </c>
      <c r="AB2569" s="41">
        <f>IF('query (10)'!Z2569="","",'query (10)'!Z2569)</f>
        <v>46165</v>
      </c>
      <c r="AC2569" s="38" t="str">
        <f>IF(OR('query (10)'!AA2569="",COUNTIF(Cleaning_Rules!$A$21:$A$26,TRIM('query (10)'!AA2569))&gt;0),"",TRIM('query (10)'!AA2569))</f>
        <v/>
      </c>
      <c r="AD2569" s="38" t="str">
        <f>IF('query (10)'!AB2569="","",TRIM(IFERROR(_xlfn.TEXTBEFORE('query (10)'!AB2569,"("),'query (10)'!AB2569)))</f>
        <v>เริ่มซ่อมงาน PM แล้ว รับผิดชอบโดย PAHLA SEEDANG</v>
      </c>
      <c r="AE2569" s="38" t="str">
        <f>IFERROR(LOWER(TRIM(_xlfn.TEXTBEFORE(_xlfn.TEXTAFTER('query (10)'!AB2569,"("),")"))),"")</f>
        <v>pahla@nsk.com</v>
      </c>
      <c r="AF2569" s="38" t="str">
        <f>IF('query (10)'!AD2569="","",TRIM('query (10)'!AD2569))</f>
        <v>จักรภัทร โคตรสมบัติ</v>
      </c>
      <c r="AG2569" s="38" t="str">
        <f>IF('query (10)'!AE2569="","",TRIM('query (10)'!AE2569))</f>
        <v>ผะหลา สีแดง</v>
      </c>
      <c r="AH2569" s="38" t="str">
        <f>IF('query (10)'!AF2569="","",IFERROR(VALUE('query (10)'!AF2569),""))</f>
        <v/>
      </c>
      <c r="AI2569" s="38" t="str">
        <f>IF('query (10)'!AG2569="","",TRIM('query (10)'!AG2569))</f>
        <v/>
      </c>
      <c r="AJ2569" s="38" t="str">
        <f>IF('query (10)'!AH2569="","",IFERROR(VALUE('query (10)'!AH2569),""))</f>
        <v/>
      </c>
      <c r="AK2569" s="38" t="str">
        <f>IF('query (10)'!AI2569="","",TRIM('query (10)'!AI2569))</f>
        <v/>
      </c>
      <c r="AL2569" s="42">
        <f t="shared" si="200"/>
        <v>2026</v>
      </c>
      <c r="AM2569" s="42" t="str">
        <f t="shared" si="201"/>
        <v>2026-05</v>
      </c>
      <c r="AN2569" s="42" t="str">
        <f t="shared" ca="1" si="202"/>
        <v/>
      </c>
      <c r="AO2569" s="42" t="str">
        <f t="shared" si="203"/>
        <v>WA-491 | OUTER/INNER RING PART WASH EQUIPMENT | BWD3 | CONVEYOR | Condition-based Maintenance | Mechanical | Adjust | Medium | The conveyor (Mash Belr) is loose and has reached its maximum tension adjustment limit. | เริ่มซ่อมงาน PM แล้ว รับผิดชอบโดย PAHLA SEEDANG | ผะหลา สีแดง</v>
      </c>
      <c r="AP2569" s="42" t="str">
        <f>_xlfn.TEXTJOIN("; ",TRUE,IF(COUNTA('query (10)'!A2569:AK2569)&lt;=6,"NEAR_EMPTY_ROW",""),IF($K2569="","MISSING_STATUS",""),IF(AND($K2569="เสร็จสิ้น",$Z2569=""),"DONE_NO_ACTUAL_DATE",""),IF(AND($I2569="Condition-based Maintenance",$AH2569=""),"CBM_NO_MEASUREMENT",""),IF(OR($X2569="",$X2569=0),"INVALID_PERIOD",""),IF(AND($AA2569&lt;&gt;"",$AB2569&lt;&gt;"",$AB2569&lt;$AA2569),"DATE_SEQUENCE_ERROR",""),IF(AND($AB2569&lt;&gt;"",$AB2569&gt;DATE(2030,12,31)),"DATE_OUTLIER",""),IF($C2569="","MISSING_QRCODE",""),IF($J2569="UNKNOWN","UNKNOWN_PM_TYPE",""),IF($L2569="UNKNOWN","UNKNOWN_STATUS",""))</f>
        <v>CBM_NO_MEASUREMENT; INVALID_PERIOD</v>
      </c>
      <c r="AQ2569" s="42" t="str">
        <f t="shared" si="204"/>
        <v>NO</v>
      </c>
    </row>
    <row r="2570" spans="1:43" x14ac:dyDescent="0.3">
      <c r="A2570" s="38">
        <f>IF('query (10)'!A2570="","",'query (10)'!A2570)</f>
        <v>2827</v>
      </c>
      <c r="B2570" s="38">
        <f>IF('query (10)'!B2570="","",'query (10)'!B2570)</f>
        <v>21288</v>
      </c>
      <c r="C2570" s="38" t="str">
        <f>TRIM(UPPER('query (10)'!M2570))</f>
        <v>GR-420</v>
      </c>
      <c r="D2570" s="38" t="str">
        <f>TRIM(UPPER(IFERROR(_xlfn.TEXTBEFORE('query (10)'!L2570,"("),'query (10)'!L2570)))</f>
        <v>SHAFT FRONT O.D.GRINDING MACHINE.</v>
      </c>
      <c r="E2570" s="38" t="str">
        <f>IFERROR(TRIM(UPPER(_xlfn.TEXTBEFORE(_xlfn.TEXTAFTER('query (10)'!L2570,"("),")"))),"")</f>
        <v/>
      </c>
      <c r="F2570" s="38" t="str">
        <f>TRIM('query (10)'!K2570)</f>
        <v>WP Grinding1</v>
      </c>
      <c r="G2570" s="38" t="str">
        <f>IF('query (10)'!J2570="","",'query (10)'!J2570)</f>
        <v>Hydraulic oil pump</v>
      </c>
      <c r="H2570" s="38" t="str">
        <f>TRIM(UPPER('query (10)'!J2570))</f>
        <v>HYDRAULIC OIL PUMP</v>
      </c>
      <c r="I2570" s="38" t="str">
        <f>IF('query (10)'!F2570="","",'query (10)'!F2570)</f>
        <v>Time-based Maintenance</v>
      </c>
      <c r="J2570" s="38" t="str">
        <f>IF('query (10)'!F2570="","",IFERROR(INDEX(Cleaning_Rules!$B$14:$B$17,MATCH(TRIM('query (10)'!F2570),Cleaning_Rules!$A$14:$A$17,0)),"UNKNOWN"))</f>
        <v>TBM</v>
      </c>
      <c r="K2570" s="38" t="str">
        <f>IF('query (10)'!G2570="","",'query (10)'!G2570)</f>
        <v>เสร็จสิ้น</v>
      </c>
      <c r="L2570" s="38" t="str">
        <f>IF('query (10)'!G2570="","MISSING",IFERROR(INDEX(Cleaning_Rules!$B$5:$B$10,MATCH(TRIM('query (10)'!G2570),Cleaning_Rules!$A$5:$A$10,0)),"UNKNOWN"))</f>
        <v>COMPLETED</v>
      </c>
      <c r="M2570" s="38" t="str">
        <f>IF('query (10)'!I2570="","",'query (10)'!I2570)</f>
        <v>Mechanical</v>
      </c>
      <c r="N2570" s="38" t="str">
        <f>IF('query (10)'!O2570="","",'query (10)'!O2570)</f>
        <v>Cleaning</v>
      </c>
      <c r="O2570" s="38" t="str">
        <f>IF('query (10)'!P2570="","",'query (10)'!P2570)</f>
        <v>Medium</v>
      </c>
      <c r="P2570" s="38" t="str">
        <f>IF('query (10)'!N2570="","",'query (10)'!N2570)</f>
        <v>Cleaning oil hydraulic + oil lubricant table (Commont) according to the 2Y.pm schedule.</v>
      </c>
      <c r="Q2570" s="38" t="str">
        <f>TRIM('query (10)'!N2570)</f>
        <v>Cleaning oil hydraulic + oil lubricant table (Commont) according to the 2Y.pm schedule.</v>
      </c>
      <c r="R2570" s="38" t="str">
        <f>TRIM(UPPER('query (10)'!R2570))</f>
        <v/>
      </c>
      <c r="S2570" s="38" t="str">
        <f>TRIM(UPPER('query (10)'!S2570))</f>
        <v/>
      </c>
      <c r="T2570" s="38" t="str">
        <f>IF('query (10)'!Q2570="","",TRIM(UPPER('query (10)'!Q2570)))</f>
        <v/>
      </c>
      <c r="U2570" s="38" t="str">
        <f>IF('query (10)'!T2570="","",'query (10)'!T2570)</f>
        <v/>
      </c>
      <c r="V2570" s="39" t="str">
        <f>IF('query (10)'!T2570="","",IFERROR(VALUE('query (10)'!T2570),""))</f>
        <v/>
      </c>
      <c r="W2570" s="40">
        <f>IF('query (10)'!U2570="","",'query (10)'!U2570)</f>
        <v>0</v>
      </c>
      <c r="X2570" s="39">
        <f>IF('query (10)'!V2570="","",'query (10)'!V2570)</f>
        <v>731</v>
      </c>
      <c r="Y2570" s="41">
        <f>IF('query (10)'!W2570="","",'query (10)'!W2570)</f>
        <v>46170</v>
      </c>
      <c r="Z2570" s="41">
        <f>IF('query (10)'!X2570="","",'query (10)'!X2570)</f>
        <v>46184</v>
      </c>
      <c r="AA2570" s="41">
        <f>IF('query (10)'!Y2570="","",'query (10)'!Y2570)</f>
        <v>46184</v>
      </c>
      <c r="AB2570" s="41">
        <f>IF('query (10)'!Z2570="","",'query (10)'!Z2570)</f>
        <v>46915</v>
      </c>
      <c r="AC2570" s="38" t="str">
        <f>IF(OR('query (10)'!AA2570="",COUNTIF(Cleaning_Rules!$A$21:$A$26,TRIM('query (10)'!AA2570))&gt;0),"",TRIM('query (10)'!AA2570))</f>
        <v/>
      </c>
      <c r="AD2570" s="38" t="str">
        <f>IF('query (10)'!AB2570="","",TRIM(IFERROR(_xlfn.TEXTBEFORE('query (10)'!AB2570,"("),'query (10)'!AB2570)))</f>
        <v>เริ่มซ่อมงาน PM แล้ว รับผิดชอบโดย KUNANON PARAWANWONG</v>
      </c>
      <c r="AE2570" s="38" t="str">
        <f>IFERROR(LOWER(TRIM(_xlfn.TEXTBEFORE(_xlfn.TEXTAFTER('query (10)'!AB2570,"("),")"))),"")</f>
        <v>parawanwong-k-3161@nsk.com</v>
      </c>
      <c r="AF2570" s="38" t="str">
        <f>IF('query (10)'!AD2570="","",TRIM('query (10)'!AD2570))</f>
        <v>เจษฎา ผิวบาง</v>
      </c>
      <c r="AG2570" s="38" t="str">
        <f>IF('query (10)'!AE2570="","",TRIM('query (10)'!AE2570))</f>
        <v>คุณานนต์ ปารวัณวงศ์</v>
      </c>
      <c r="AH2570" s="38" t="str">
        <f>IF('query (10)'!AF2570="","",IFERROR(VALUE('query (10)'!AF2570),""))</f>
        <v/>
      </c>
      <c r="AI2570" s="38" t="str">
        <f>IF('query (10)'!AG2570="","",TRIM('query (10)'!AG2570))</f>
        <v/>
      </c>
      <c r="AJ2570" s="38" t="str">
        <f>IF('query (10)'!AH2570="","",IFERROR(VALUE('query (10)'!AH2570),""))</f>
        <v/>
      </c>
      <c r="AK2570" s="38" t="str">
        <f>IF('query (10)'!AI2570="","",TRIM('query (10)'!AI2570))</f>
        <v/>
      </c>
      <c r="AL2570" s="42">
        <f t="shared" si="200"/>
        <v>2026</v>
      </c>
      <c r="AM2570" s="42" t="str">
        <f t="shared" si="201"/>
        <v>2026-05</v>
      </c>
      <c r="AN2570" s="42" t="str">
        <f t="shared" ca="1" si="202"/>
        <v/>
      </c>
      <c r="AO2570" s="42" t="str">
        <f t="shared" si="203"/>
        <v>GR-420 | SHAFT FRONT O.D.GRINDING MACHINE. | WP Grinding1 | HYDRAULIC OIL PUMP | Time-based Maintenance | Mechanical | Cleaning | Medium | Cleaning oil hydraulic + oil lubricant table (Commont) according to the 2Y.pm schedule. | เริ่มซ่อมงาน PM แล้ว รับผิดชอบโดย KUNANON PARAWANWONG | คุณานนต์ ปารวัณวงศ์</v>
      </c>
      <c r="AP2570" s="42" t="str">
        <f>_xlfn.TEXTJOIN("; ",TRUE,IF(COUNTA('query (10)'!A2570:AK2570)&lt;=6,"NEAR_EMPTY_ROW",""),IF($K2570="","MISSING_STATUS",""),IF(AND($K2570="เสร็จสิ้น",$Z2570=""),"DONE_NO_ACTUAL_DATE",""),IF(AND($I2570="Condition-based Maintenance",$AH2570=""),"CBM_NO_MEASUREMENT",""),IF(OR($X2570="",$X2570=0),"INVALID_PERIOD",""),IF(AND($AA2570&lt;&gt;"",$AB2570&lt;&gt;"",$AB2570&lt;$AA2570),"DATE_SEQUENCE_ERROR",""),IF(AND($AB2570&lt;&gt;"",$AB2570&gt;DATE(2030,12,31)),"DATE_OUTLIER",""),IF($C2570="","MISSING_QRCODE",""),IF($J2570="UNKNOWN","UNKNOWN_PM_TYPE",""),IF($L2570="UNKNOWN","UNKNOWN_STATUS",""))</f>
        <v/>
      </c>
      <c r="AQ2570" s="42" t="str">
        <f t="shared" si="204"/>
        <v>NO</v>
      </c>
    </row>
    <row r="2571" spans="1:43" x14ac:dyDescent="0.3">
      <c r="A2571" s="38">
        <f>IF('query (10)'!A2571="","",'query (10)'!A2571)</f>
        <v>2828</v>
      </c>
      <c r="B2571" s="38">
        <f>IF('query (10)'!B2571="","",'query (10)'!B2571)</f>
        <v>21319</v>
      </c>
      <c r="C2571" s="38" t="str">
        <f>TRIM(UPPER('query (10)'!M2571))</f>
        <v>GR-419</v>
      </c>
      <c r="D2571" s="38" t="str">
        <f>TRIM(UPPER(IFERROR(_xlfn.TEXTBEFORE('query (10)'!L2571,"("),'query (10)'!L2571)))</f>
        <v>SHAFT FRONT O.D.GRINDING MACHINE.</v>
      </c>
      <c r="E2571" s="38" t="str">
        <f>IFERROR(TRIM(UPPER(_xlfn.TEXTBEFORE(_xlfn.TEXTAFTER('query (10)'!L2571,"("),")"))),"")</f>
        <v/>
      </c>
      <c r="F2571" s="38" t="str">
        <f>TRIM('query (10)'!K2571)</f>
        <v>WP Grinding2</v>
      </c>
      <c r="G2571" s="38" t="str">
        <f>IF('query (10)'!J2571="","",'query (10)'!J2571)</f>
        <v>Hydraulic oil pump</v>
      </c>
      <c r="H2571" s="38" t="str">
        <f>TRIM(UPPER('query (10)'!J2571))</f>
        <v>HYDRAULIC OIL PUMP</v>
      </c>
      <c r="I2571" s="38" t="str">
        <f>IF('query (10)'!F2571="","",'query (10)'!F2571)</f>
        <v>Time-based Maintenance</v>
      </c>
      <c r="J2571" s="38" t="str">
        <f>IF('query (10)'!F2571="","",IFERROR(INDEX(Cleaning_Rules!$B$14:$B$17,MATCH(TRIM('query (10)'!F2571),Cleaning_Rules!$A$14:$A$17,0)),"UNKNOWN"))</f>
        <v>TBM</v>
      </c>
      <c r="K2571" s="38" t="str">
        <f>IF('query (10)'!G2571="","",'query (10)'!G2571)</f>
        <v>เสร็จสิ้น</v>
      </c>
      <c r="L2571" s="38" t="str">
        <f>IF('query (10)'!G2571="","MISSING",IFERROR(INDEX(Cleaning_Rules!$B$5:$B$10,MATCH(TRIM('query (10)'!G2571),Cleaning_Rules!$A$5:$A$10,0)),"UNKNOWN"))</f>
        <v>COMPLETED</v>
      </c>
      <c r="M2571" s="38" t="str">
        <f>IF('query (10)'!I2571="","",'query (10)'!I2571)</f>
        <v>Mechanical</v>
      </c>
      <c r="N2571" s="38" t="str">
        <f>IF('query (10)'!O2571="","",'query (10)'!O2571)</f>
        <v>Cleaning</v>
      </c>
      <c r="O2571" s="38" t="str">
        <f>IF('query (10)'!P2571="","",'query (10)'!P2571)</f>
        <v>Medium</v>
      </c>
      <c r="P2571" s="38" t="str">
        <f>IF('query (10)'!N2571="","",'query (10)'!N2571)</f>
        <v>Cleaning oil hydraulic + oil lubricant table (Commont) according to the 2Y pm schedule.</v>
      </c>
      <c r="Q2571" s="38" t="str">
        <f>TRIM('query (10)'!N2571)</f>
        <v>Cleaning oil hydraulic + oil lubricant table (Commont) according to the 2Y pm schedule.</v>
      </c>
      <c r="R2571" s="38" t="str">
        <f>TRIM(UPPER('query (10)'!R2571))</f>
        <v/>
      </c>
      <c r="S2571" s="38" t="str">
        <f>TRIM(UPPER('query (10)'!S2571))</f>
        <v/>
      </c>
      <c r="T2571" s="38" t="str">
        <f>IF('query (10)'!Q2571="","",TRIM(UPPER('query (10)'!Q2571)))</f>
        <v/>
      </c>
      <c r="U2571" s="38" t="str">
        <f>IF('query (10)'!T2571="","",'query (10)'!T2571)</f>
        <v/>
      </c>
      <c r="V2571" s="39" t="str">
        <f>IF('query (10)'!T2571="","",IFERROR(VALUE('query (10)'!T2571),""))</f>
        <v/>
      </c>
      <c r="W2571" s="40">
        <f>IF('query (10)'!U2571="","",'query (10)'!U2571)</f>
        <v>0</v>
      </c>
      <c r="X2571" s="39">
        <f>IF('query (10)'!V2571="","",'query (10)'!V2571)</f>
        <v>731</v>
      </c>
      <c r="Y2571" s="41">
        <f>IF('query (10)'!W2571="","",'query (10)'!W2571)</f>
        <v>46171</v>
      </c>
      <c r="Z2571" s="41">
        <f>IF('query (10)'!X2571="","",'query (10)'!X2571)</f>
        <v>46183</v>
      </c>
      <c r="AA2571" s="41">
        <f>IF('query (10)'!Y2571="","",'query (10)'!Y2571)</f>
        <v>46183</v>
      </c>
      <c r="AB2571" s="41">
        <f>IF('query (10)'!Z2571="","",'query (10)'!Z2571)</f>
        <v>46914</v>
      </c>
      <c r="AC2571" s="38" t="str">
        <f>IF(OR('query (10)'!AA2571="",COUNTIF(Cleaning_Rules!$A$21:$A$26,TRIM('query (10)'!AA2571))&gt;0),"",TRIM('query (10)'!AA2571))</f>
        <v/>
      </c>
      <c r="AD2571" s="38" t="str">
        <f>IF('query (10)'!AB2571="","",TRIM(IFERROR(_xlfn.TEXTBEFORE('query (10)'!AB2571,"("),'query (10)'!AB2571)))</f>
        <v>เริ่มซ่อมงาน PM แล้ว รับผิดชอบโดย CHETSADA PHIWBANG</v>
      </c>
      <c r="AE2571" s="38" t="str">
        <f>IFERROR(LOWER(TRIM(_xlfn.TEXTBEFORE(_xlfn.TEXTAFTER('query (10)'!AB2571,"("),")"))),"")</f>
        <v>chetsada@nsk.com</v>
      </c>
      <c r="AF2571" s="38" t="str">
        <f>IF('query (10)'!AD2571="","",TRIM('query (10)'!AD2571))</f>
        <v>เจษฎา ผิวบาง</v>
      </c>
      <c r="AG2571" s="38" t="str">
        <f>IF('query (10)'!AE2571="","",TRIM('query (10)'!AE2571))</f>
        <v>เจษฎา ผิวบาง</v>
      </c>
      <c r="AH2571" s="38" t="str">
        <f>IF('query (10)'!AF2571="","",IFERROR(VALUE('query (10)'!AF2571),""))</f>
        <v/>
      </c>
      <c r="AI2571" s="38" t="str">
        <f>IF('query (10)'!AG2571="","",TRIM('query (10)'!AG2571))</f>
        <v/>
      </c>
      <c r="AJ2571" s="38" t="str">
        <f>IF('query (10)'!AH2571="","",IFERROR(VALUE('query (10)'!AH2571),""))</f>
        <v/>
      </c>
      <c r="AK2571" s="38" t="str">
        <f>IF('query (10)'!AI2571="","",TRIM('query (10)'!AI2571))</f>
        <v/>
      </c>
      <c r="AL2571" s="42">
        <f t="shared" si="200"/>
        <v>2026</v>
      </c>
      <c r="AM2571" s="42" t="str">
        <f t="shared" si="201"/>
        <v>2026-05</v>
      </c>
      <c r="AN2571" s="42" t="str">
        <f t="shared" ca="1" si="202"/>
        <v/>
      </c>
      <c r="AO2571" s="42" t="str">
        <f t="shared" si="203"/>
        <v>GR-419 | SHAFT FRONT O.D.GRINDING MACHINE. | WP Grinding2 | HYDRAULIC OIL PUMP | Time-based Maintenance | Mechanical | Cleaning | Medium | Cleaning oil hydraulic + oil lubricant table (Commont) according to the 2Y pm schedule. | เริ่มซ่อมงาน PM แล้ว รับผิดชอบโดย CHETSADA PHIWBANG | เจษฎา ผิวบาง</v>
      </c>
      <c r="AP2571" s="42" t="str">
        <f>_xlfn.TEXTJOIN("; ",TRUE,IF(COUNTA('query (10)'!A2571:AK2571)&lt;=6,"NEAR_EMPTY_ROW",""),IF($K2571="","MISSING_STATUS",""),IF(AND($K2571="เสร็จสิ้น",$Z2571=""),"DONE_NO_ACTUAL_DATE",""),IF(AND($I2571="Condition-based Maintenance",$AH2571=""),"CBM_NO_MEASUREMENT",""),IF(OR($X2571="",$X2571=0),"INVALID_PERIOD",""),IF(AND($AA2571&lt;&gt;"",$AB2571&lt;&gt;"",$AB2571&lt;$AA2571),"DATE_SEQUENCE_ERROR",""),IF(AND($AB2571&lt;&gt;"",$AB2571&gt;DATE(2030,12,31)),"DATE_OUTLIER",""),IF($C2571="","MISSING_QRCODE",""),IF($J2571="UNKNOWN","UNKNOWN_PM_TYPE",""),IF($L2571="UNKNOWN","UNKNOWN_STATUS",""))</f>
        <v/>
      </c>
      <c r="AQ2571" s="42" t="str">
        <f t="shared" si="204"/>
        <v>NO</v>
      </c>
    </row>
    <row r="2572" spans="1:43" x14ac:dyDescent="0.3">
      <c r="A2572" s="38">
        <f>IF('query (10)'!A2572="","",'query (10)'!A2572)</f>
        <v>2829</v>
      </c>
      <c r="B2572" s="38">
        <f>IF('query (10)'!B2572="","",'query (10)'!B2572)</f>
        <v>21289</v>
      </c>
      <c r="C2572" s="38" t="str">
        <f>TRIM(UPPER('query (10)'!M2572))</f>
        <v>GR-420</v>
      </c>
      <c r="D2572" s="38" t="str">
        <f>TRIM(UPPER(IFERROR(_xlfn.TEXTBEFORE('query (10)'!L2572,"("),'query (10)'!L2572)))</f>
        <v>SHAFT FRONT O.D.GRINDING MACHINE.</v>
      </c>
      <c r="E2572" s="38" t="str">
        <f>IFERROR(TRIM(UPPER(_xlfn.TEXTBEFORE(_xlfn.TEXTAFTER('query (10)'!L2572,"("),")"))),"")</f>
        <v/>
      </c>
      <c r="F2572" s="38" t="str">
        <f>TRIM('query (10)'!K2572)</f>
        <v>WP Grinding1</v>
      </c>
      <c r="G2572" s="38" t="str">
        <f>IF('query (10)'!J2572="","",'query (10)'!J2572)</f>
        <v>Center hold</v>
      </c>
      <c r="H2572" s="38" t="str">
        <f>TRIM(UPPER('query (10)'!J2572))</f>
        <v>CENTER HOLD</v>
      </c>
      <c r="I2572" s="38" t="str">
        <f>IF('query (10)'!F2572="","",'query (10)'!F2572)</f>
        <v>Time-based Maintenance</v>
      </c>
      <c r="J2572" s="38" t="str">
        <f>IF('query (10)'!F2572="","",IFERROR(INDEX(Cleaning_Rules!$B$14:$B$17,MATCH(TRIM('query (10)'!F2572),Cleaning_Rules!$A$14:$A$17,0)),"UNKNOWN"))</f>
        <v>TBM</v>
      </c>
      <c r="K2572" s="38" t="str">
        <f>IF('query (10)'!G2572="","",'query (10)'!G2572)</f>
        <v>เสร็จสิ้น</v>
      </c>
      <c r="L2572" s="38" t="str">
        <f>IF('query (10)'!G2572="","MISSING",IFERROR(INDEX(Cleaning_Rules!$B$5:$B$10,MATCH(TRIM('query (10)'!G2572),Cleaning_Rules!$A$5:$A$10,0)),"UNKNOWN"))</f>
        <v>COMPLETED</v>
      </c>
      <c r="M2572" s="38" t="str">
        <f>IF('query (10)'!I2572="","",'query (10)'!I2572)</f>
        <v>Mechanical</v>
      </c>
      <c r="N2572" s="38" t="str">
        <f>IF('query (10)'!O2572="","",'query (10)'!O2572)</f>
        <v>Cleaning</v>
      </c>
      <c r="O2572" s="38" t="str">
        <f>IF('query (10)'!P2572="","",'query (10)'!P2572)</f>
        <v>Medium</v>
      </c>
      <c r="P2572" s="38" t="str">
        <f>IF('query (10)'!N2572="","",'query (10)'!N2572)</f>
        <v>Cleaning oil lubricant tank center hold according to the 2Y. pm schedule.</v>
      </c>
      <c r="Q2572" s="38" t="str">
        <f>TRIM('query (10)'!N2572)</f>
        <v>Cleaning oil lubricant tank center hold according to the 2Y. pm schedule.</v>
      </c>
      <c r="R2572" s="38" t="str">
        <f>TRIM(UPPER('query (10)'!R2572))</f>
        <v/>
      </c>
      <c r="S2572" s="38" t="str">
        <f>TRIM(UPPER('query (10)'!S2572))</f>
        <v/>
      </c>
      <c r="T2572" s="38" t="str">
        <f>IF('query (10)'!Q2572="","",TRIM(UPPER('query (10)'!Q2572)))</f>
        <v/>
      </c>
      <c r="U2572" s="38" t="str">
        <f>IF('query (10)'!T2572="","",'query (10)'!T2572)</f>
        <v/>
      </c>
      <c r="V2572" s="39" t="str">
        <f>IF('query (10)'!T2572="","",IFERROR(VALUE('query (10)'!T2572),""))</f>
        <v/>
      </c>
      <c r="W2572" s="40">
        <f>IF('query (10)'!U2572="","",'query (10)'!U2572)</f>
        <v>0</v>
      </c>
      <c r="X2572" s="39">
        <f>IF('query (10)'!V2572="","",'query (10)'!V2572)</f>
        <v>731</v>
      </c>
      <c r="Y2572" s="41">
        <f>IF('query (10)'!W2572="","",'query (10)'!W2572)</f>
        <v>46170</v>
      </c>
      <c r="Z2572" s="41">
        <f>IF('query (10)'!X2572="","",'query (10)'!X2572)</f>
        <v>46184</v>
      </c>
      <c r="AA2572" s="41">
        <f>IF('query (10)'!Y2572="","",'query (10)'!Y2572)</f>
        <v>46184</v>
      </c>
      <c r="AB2572" s="41">
        <f>IF('query (10)'!Z2572="","",'query (10)'!Z2572)</f>
        <v>46915</v>
      </c>
      <c r="AC2572" s="38" t="str">
        <f>IF(OR('query (10)'!AA2572="",COUNTIF(Cleaning_Rules!$A$21:$A$26,TRIM('query (10)'!AA2572))&gt;0),"",TRIM('query (10)'!AA2572))</f>
        <v/>
      </c>
      <c r="AD2572" s="38" t="str">
        <f>IF('query (10)'!AB2572="","",TRIM(IFERROR(_xlfn.TEXTBEFORE('query (10)'!AB2572,"("),'query (10)'!AB2572)))</f>
        <v>เริ่มซ่อมงาน PM แล้ว รับผิดชอบโดย PUCHIT KULSEREE</v>
      </c>
      <c r="AE2572" s="38" t="str">
        <f>IFERROR(LOWER(TRIM(_xlfn.TEXTBEFORE(_xlfn.TEXTAFTER('query (10)'!AB2572,"("),")"))),"")</f>
        <v>puchit@nsk.com</v>
      </c>
      <c r="AF2572" s="38" t="str">
        <f>IF('query (10)'!AD2572="","",TRIM('query (10)'!AD2572))</f>
        <v>เจษฎา ผิวบาง</v>
      </c>
      <c r="AG2572" s="38" t="str">
        <f>IF('query (10)'!AE2572="","",TRIM('query (10)'!AE2572))</f>
        <v>ภูชิต กุลเสรี</v>
      </c>
      <c r="AH2572" s="38" t="str">
        <f>IF('query (10)'!AF2572="","",IFERROR(VALUE('query (10)'!AF2572),""))</f>
        <v/>
      </c>
      <c r="AI2572" s="38" t="str">
        <f>IF('query (10)'!AG2572="","",TRIM('query (10)'!AG2572))</f>
        <v/>
      </c>
      <c r="AJ2572" s="38" t="str">
        <f>IF('query (10)'!AH2572="","",IFERROR(VALUE('query (10)'!AH2572),""))</f>
        <v/>
      </c>
      <c r="AK2572" s="38" t="str">
        <f>IF('query (10)'!AI2572="","",TRIM('query (10)'!AI2572))</f>
        <v/>
      </c>
      <c r="AL2572" s="42">
        <f t="shared" si="200"/>
        <v>2026</v>
      </c>
      <c r="AM2572" s="42" t="str">
        <f t="shared" si="201"/>
        <v>2026-05</v>
      </c>
      <c r="AN2572" s="42" t="str">
        <f t="shared" ca="1" si="202"/>
        <v/>
      </c>
      <c r="AO2572" s="42" t="str">
        <f t="shared" si="203"/>
        <v>GR-420 | SHAFT FRONT O.D.GRINDING MACHINE. | WP Grinding1 | CENTER HOLD | Time-based Maintenance | Mechanical | Cleaning | Medium | Cleaning oil lubricant tank center hold according to the 2Y. pm schedule. | เริ่มซ่อมงาน PM แล้ว รับผิดชอบโดย PUCHIT KULSEREE | ภูชิต กุลเสรี</v>
      </c>
      <c r="AP2572" s="42" t="str">
        <f>_xlfn.TEXTJOIN("; ",TRUE,IF(COUNTA('query (10)'!A2572:AK2572)&lt;=6,"NEAR_EMPTY_ROW",""),IF($K2572="","MISSING_STATUS",""),IF(AND($K2572="เสร็จสิ้น",$Z2572=""),"DONE_NO_ACTUAL_DATE",""),IF(AND($I2572="Condition-based Maintenance",$AH2572=""),"CBM_NO_MEASUREMENT",""),IF(OR($X2572="",$X2572=0),"INVALID_PERIOD",""),IF(AND($AA2572&lt;&gt;"",$AB2572&lt;&gt;"",$AB2572&lt;$AA2572),"DATE_SEQUENCE_ERROR",""),IF(AND($AB2572&lt;&gt;"",$AB2572&gt;DATE(2030,12,31)),"DATE_OUTLIER",""),IF($C2572="","MISSING_QRCODE",""),IF($J2572="UNKNOWN","UNKNOWN_PM_TYPE",""),IF($L2572="UNKNOWN","UNKNOWN_STATUS",""))</f>
        <v/>
      </c>
      <c r="AQ2572" s="42" t="str">
        <f t="shared" si="204"/>
        <v>NO</v>
      </c>
    </row>
    <row r="2573" spans="1:43" x14ac:dyDescent="0.3">
      <c r="A2573" s="38">
        <f>IF('query (10)'!A2573="","",'query (10)'!A2573)</f>
        <v>2830</v>
      </c>
      <c r="B2573" s="38">
        <f>IF('query (10)'!B2573="","",'query (10)'!B2573)</f>
        <v>21318</v>
      </c>
      <c r="C2573" s="38" t="str">
        <f>TRIM(UPPER('query (10)'!M2573))</f>
        <v>GR-419</v>
      </c>
      <c r="D2573" s="38" t="str">
        <f>TRIM(UPPER(IFERROR(_xlfn.TEXTBEFORE('query (10)'!L2573,"("),'query (10)'!L2573)))</f>
        <v>SHAFT FRONT O.D.GRINDING MACHINE.</v>
      </c>
      <c r="E2573" s="38" t="str">
        <f>IFERROR(TRIM(UPPER(_xlfn.TEXTBEFORE(_xlfn.TEXTAFTER('query (10)'!L2573,"("),")"))),"")</f>
        <v/>
      </c>
      <c r="F2573" s="38" t="str">
        <f>TRIM('query (10)'!K2573)</f>
        <v>WP Grinding2</v>
      </c>
      <c r="G2573" s="38" t="str">
        <f>IF('query (10)'!J2573="","",'query (10)'!J2573)</f>
        <v>Center hold</v>
      </c>
      <c r="H2573" s="38" t="str">
        <f>TRIM(UPPER('query (10)'!J2573))</f>
        <v>CENTER HOLD</v>
      </c>
      <c r="I2573" s="38" t="str">
        <f>IF('query (10)'!F2573="","",'query (10)'!F2573)</f>
        <v>Time-based Maintenance</v>
      </c>
      <c r="J2573" s="38" t="str">
        <f>IF('query (10)'!F2573="","",IFERROR(INDEX(Cleaning_Rules!$B$14:$B$17,MATCH(TRIM('query (10)'!F2573),Cleaning_Rules!$A$14:$A$17,0)),"UNKNOWN"))</f>
        <v>TBM</v>
      </c>
      <c r="K2573" s="38" t="str">
        <f>IF('query (10)'!G2573="","",'query (10)'!G2573)</f>
        <v>เสร็จสิ้น</v>
      </c>
      <c r="L2573" s="38" t="str">
        <f>IF('query (10)'!G2573="","MISSING",IFERROR(INDEX(Cleaning_Rules!$B$5:$B$10,MATCH(TRIM('query (10)'!G2573),Cleaning_Rules!$A$5:$A$10,0)),"UNKNOWN"))</f>
        <v>COMPLETED</v>
      </c>
      <c r="M2573" s="38" t="str">
        <f>IF('query (10)'!I2573="","",'query (10)'!I2573)</f>
        <v>Mechanical</v>
      </c>
      <c r="N2573" s="38" t="str">
        <f>IF('query (10)'!O2573="","",'query (10)'!O2573)</f>
        <v>Cleaning</v>
      </c>
      <c r="O2573" s="38" t="str">
        <f>IF('query (10)'!P2573="","",'query (10)'!P2573)</f>
        <v>Medium</v>
      </c>
      <c r="P2573" s="38" t="str">
        <f>IF('query (10)'!N2573="","",'query (10)'!N2573)</f>
        <v>Cleaning oil lubricant tank center hold according to the 2Y. pm schedule.</v>
      </c>
      <c r="Q2573" s="38" t="str">
        <f>TRIM('query (10)'!N2573)</f>
        <v>Cleaning oil lubricant tank center hold according to the 2Y. pm schedule.</v>
      </c>
      <c r="R2573" s="38" t="str">
        <f>TRIM(UPPER('query (10)'!R2573))</f>
        <v/>
      </c>
      <c r="S2573" s="38" t="str">
        <f>TRIM(UPPER('query (10)'!S2573))</f>
        <v/>
      </c>
      <c r="T2573" s="38" t="str">
        <f>IF('query (10)'!Q2573="","",TRIM(UPPER('query (10)'!Q2573)))</f>
        <v/>
      </c>
      <c r="U2573" s="38" t="str">
        <f>IF('query (10)'!T2573="","",'query (10)'!T2573)</f>
        <v/>
      </c>
      <c r="V2573" s="39" t="str">
        <f>IF('query (10)'!T2573="","",IFERROR(VALUE('query (10)'!T2573),""))</f>
        <v/>
      </c>
      <c r="W2573" s="40">
        <f>IF('query (10)'!U2573="","",'query (10)'!U2573)</f>
        <v>0</v>
      </c>
      <c r="X2573" s="39">
        <f>IF('query (10)'!V2573="","",'query (10)'!V2573)</f>
        <v>731</v>
      </c>
      <c r="Y2573" s="41">
        <f>IF('query (10)'!W2573="","",'query (10)'!W2573)</f>
        <v>46171</v>
      </c>
      <c r="Z2573" s="41">
        <f>IF('query (10)'!X2573="","",'query (10)'!X2573)</f>
        <v>46183</v>
      </c>
      <c r="AA2573" s="41">
        <f>IF('query (10)'!Y2573="","",'query (10)'!Y2573)</f>
        <v>46183</v>
      </c>
      <c r="AB2573" s="41">
        <f>IF('query (10)'!Z2573="","",'query (10)'!Z2573)</f>
        <v>46914</v>
      </c>
      <c r="AC2573" s="38" t="str">
        <f>IF(OR('query (10)'!AA2573="",COUNTIF(Cleaning_Rules!$A$21:$A$26,TRIM('query (10)'!AA2573))&gt;0),"",TRIM('query (10)'!AA2573))</f>
        <v/>
      </c>
      <c r="AD2573" s="38" t="str">
        <f>IF('query (10)'!AB2573="","",TRIM(IFERROR(_xlfn.TEXTBEFORE('query (10)'!AB2573,"("),'query (10)'!AB2573)))</f>
        <v>เริ่มซ่อมงาน PM แล้ว รับผิดชอบโดย CHETSADA PHIWBANG</v>
      </c>
      <c r="AE2573" s="38" t="str">
        <f>IFERROR(LOWER(TRIM(_xlfn.TEXTBEFORE(_xlfn.TEXTAFTER('query (10)'!AB2573,"("),")"))),"")</f>
        <v>chetsada@nsk.com</v>
      </c>
      <c r="AF2573" s="38" t="str">
        <f>IF('query (10)'!AD2573="","",TRIM('query (10)'!AD2573))</f>
        <v>เจษฎา ผิวบาง</v>
      </c>
      <c r="AG2573" s="38" t="str">
        <f>IF('query (10)'!AE2573="","",TRIM('query (10)'!AE2573))</f>
        <v>เจษฎา ผิวบาง</v>
      </c>
      <c r="AH2573" s="38" t="str">
        <f>IF('query (10)'!AF2573="","",IFERROR(VALUE('query (10)'!AF2573),""))</f>
        <v/>
      </c>
      <c r="AI2573" s="38" t="str">
        <f>IF('query (10)'!AG2573="","",TRIM('query (10)'!AG2573))</f>
        <v/>
      </c>
      <c r="AJ2573" s="38" t="str">
        <f>IF('query (10)'!AH2573="","",IFERROR(VALUE('query (10)'!AH2573),""))</f>
        <v/>
      </c>
      <c r="AK2573" s="38" t="str">
        <f>IF('query (10)'!AI2573="","",TRIM('query (10)'!AI2573))</f>
        <v/>
      </c>
      <c r="AL2573" s="42">
        <f t="shared" si="200"/>
        <v>2026</v>
      </c>
      <c r="AM2573" s="42" t="str">
        <f t="shared" si="201"/>
        <v>2026-05</v>
      </c>
      <c r="AN2573" s="42" t="str">
        <f t="shared" ca="1" si="202"/>
        <v/>
      </c>
      <c r="AO2573" s="42" t="str">
        <f t="shared" si="203"/>
        <v>GR-419 | SHAFT FRONT O.D.GRINDING MACHINE. | WP Grinding2 | CENTER HOLD | Time-based Maintenance | Mechanical | Cleaning | Medium | Cleaning oil lubricant tank center hold according to the 2Y. pm schedule. | เริ่มซ่อมงาน PM แล้ว รับผิดชอบโดย CHETSADA PHIWBANG | เจษฎา ผิวบาง</v>
      </c>
      <c r="AP2573" s="42" t="str">
        <f>_xlfn.TEXTJOIN("; ",TRUE,IF(COUNTA('query (10)'!A2573:AK2573)&lt;=6,"NEAR_EMPTY_ROW",""),IF($K2573="","MISSING_STATUS",""),IF(AND($K2573="เสร็จสิ้น",$Z2573=""),"DONE_NO_ACTUAL_DATE",""),IF(AND($I2573="Condition-based Maintenance",$AH2573=""),"CBM_NO_MEASUREMENT",""),IF(OR($X2573="",$X2573=0),"INVALID_PERIOD",""),IF(AND($AA2573&lt;&gt;"",$AB2573&lt;&gt;"",$AB2573&lt;$AA2573),"DATE_SEQUENCE_ERROR",""),IF(AND($AB2573&lt;&gt;"",$AB2573&gt;DATE(2030,12,31)),"DATE_OUTLIER",""),IF($C2573="","MISSING_QRCODE",""),IF($J2573="UNKNOWN","UNKNOWN_PM_TYPE",""),IF($L2573="UNKNOWN","UNKNOWN_STATUS",""))</f>
        <v/>
      </c>
      <c r="AQ2573" s="42" t="str">
        <f t="shared" si="204"/>
        <v>NO</v>
      </c>
    </row>
    <row r="2574" spans="1:43" x14ac:dyDescent="0.3">
      <c r="A2574" s="38">
        <f>IF('query (10)'!A2574="","",'query (10)'!A2574)</f>
        <v>2832</v>
      </c>
      <c r="B2574" s="38">
        <f>IF('query (10)'!B2574="","",'query (10)'!B2574)</f>
        <v>20958</v>
      </c>
      <c r="C2574" s="38" t="str">
        <f>TRIM(UPPER('query (10)'!M2574))</f>
        <v>CH-1036</v>
      </c>
      <c r="D2574" s="38" t="str">
        <f>TRIM(UPPER(IFERROR(_xlfn.TEXTBEFORE('query (10)'!L2574,"("),'query (10)'!L2574)))</f>
        <v>OUTER RING INSPECTION MACHINE</v>
      </c>
      <c r="E2574" s="38" t="str">
        <f>IFERROR(TRIM(UPPER(_xlfn.TEXTBEFORE(_xlfn.TEXTAFTER('query (10)'!L2574,"("),")"))),"")</f>
        <v/>
      </c>
      <c r="F2574" s="38" t="str">
        <f>TRIM('query (10)'!K2574)</f>
        <v>HUB2.5</v>
      </c>
      <c r="G2574" s="38" t="str">
        <f>IF('query (10)'!J2574="","",'query (10)'!J2574)</f>
        <v>Air Cylinder</v>
      </c>
      <c r="H2574" s="38" t="str">
        <f>TRIM(UPPER('query (10)'!J2574))</f>
        <v>AIR CYLINDER</v>
      </c>
      <c r="I2574" s="38" t="str">
        <f>IF('query (10)'!F2574="","",'query (10)'!F2574)</f>
        <v>Condition-based Maintenance</v>
      </c>
      <c r="J2574" s="38" t="str">
        <f>IF('query (10)'!F2574="","",IFERROR(INDEX(Cleaning_Rules!$B$14:$B$17,MATCH(TRIM('query (10)'!F2574),Cleaning_Rules!$A$14:$A$17,0)),"UNKNOWN"))</f>
        <v>CBM</v>
      </c>
      <c r="K2574" s="38" t="str">
        <f>IF('query (10)'!G2574="","",'query (10)'!G2574)</f>
        <v>เสร็จสิ้น</v>
      </c>
      <c r="L2574" s="38" t="str">
        <f>IF('query (10)'!G2574="","MISSING",IFERROR(INDEX(Cleaning_Rules!$B$5:$B$10,MATCH(TRIM('query (10)'!G2574),Cleaning_Rules!$A$5:$A$10,0)),"UNKNOWN"))</f>
        <v>COMPLETED</v>
      </c>
      <c r="M2574" s="38" t="str">
        <f>IF('query (10)'!I2574="","",'query (10)'!I2574)</f>
        <v>Mechanical</v>
      </c>
      <c r="N2574" s="38" t="str">
        <f>IF('query (10)'!O2574="","",'query (10)'!O2574)</f>
        <v>Part Change</v>
      </c>
      <c r="O2574" s="38" t="str">
        <f>IF('query (10)'!P2574="","",'query (10)'!P2574)</f>
        <v>Medium</v>
      </c>
      <c r="P2574" s="38" t="str">
        <f>IF('query (10)'!N2574="","",'query (10)'!N2574)</f>
        <v xml:space="preserve">Detected an air leak from the air cylinder  supply divider </v>
      </c>
      <c r="Q2574" s="38" t="str">
        <f>TRIM('query (10)'!N2574)</f>
        <v>Detected an air leak from the air cylinder supply divider</v>
      </c>
      <c r="R2574" s="38" t="str">
        <f>TRIM(UPPER('query (10)'!R2574))</f>
        <v/>
      </c>
      <c r="S2574" s="38" t="str">
        <f>TRIM(UPPER('query (10)'!S2574))</f>
        <v/>
      </c>
      <c r="T2574" s="38" t="str">
        <f>IF('query (10)'!Q2574="","",TRIM(UPPER('query (10)'!Q2574)))</f>
        <v/>
      </c>
      <c r="U2574" s="38" t="str">
        <f>IF('query (10)'!T2574="","",'query (10)'!T2574)</f>
        <v/>
      </c>
      <c r="V2574" s="39" t="str">
        <f>IF('query (10)'!T2574="","",IFERROR(VALUE('query (10)'!T2574),""))</f>
        <v/>
      </c>
      <c r="W2574" s="40">
        <f>IF('query (10)'!U2574="","",'query (10)'!U2574)</f>
        <v>0</v>
      </c>
      <c r="X2574" s="39">
        <f>IF('query (10)'!V2574="","",'query (10)'!V2574)</f>
        <v>0</v>
      </c>
      <c r="Y2574" s="41">
        <f>IF('query (10)'!W2574="","",'query (10)'!W2574)</f>
        <v>46155</v>
      </c>
      <c r="Z2574" s="41">
        <f>IF('query (10)'!X2574="","",'query (10)'!X2574)</f>
        <v>46182</v>
      </c>
      <c r="AA2574" s="41">
        <f>IF('query (10)'!Y2574="","",'query (10)'!Y2574)</f>
        <v>46182</v>
      </c>
      <c r="AB2574" s="41">
        <f>IF('query (10)'!Z2574="","",'query (10)'!Z2574)</f>
        <v>46182</v>
      </c>
      <c r="AC2574" s="38" t="str">
        <f>IF(OR('query (10)'!AA2574="",COUNTIF(Cleaning_Rules!$A$21:$A$26,TRIM('query (10)'!AA2574))&gt;0),"",TRIM('query (10)'!AA2574))</f>
        <v/>
      </c>
      <c r="AD2574" s="38" t="str">
        <f>IF('query (10)'!AB2574="","",TRIM(IFERROR(_xlfn.TEXTBEFORE('query (10)'!AB2574,"("),'query (10)'!AB2574)))</f>
        <v>เริ่มซ่อมงาน PM แล้ว รับผิดชอบโดย CHETSADA PHIWBANG</v>
      </c>
      <c r="AE2574" s="38" t="str">
        <f>IFERROR(LOWER(TRIM(_xlfn.TEXTBEFORE(_xlfn.TEXTAFTER('query (10)'!AB2574,"("),")"))),"")</f>
        <v>chetsada@nsk.com</v>
      </c>
      <c r="AF2574" s="38" t="str">
        <f>IF('query (10)'!AD2574="","",TRIM('query (10)'!AD2574))</f>
        <v>จักรภัทร โคตรสมบัติ</v>
      </c>
      <c r="AG2574" s="38" t="str">
        <f>IF('query (10)'!AE2574="","",TRIM('query (10)'!AE2574))</f>
        <v>เจษฎา ผิวบาง</v>
      </c>
      <c r="AH2574" s="38" t="str">
        <f>IF('query (10)'!AF2574="","",IFERROR(VALUE('query (10)'!AF2574),""))</f>
        <v/>
      </c>
      <c r="AI2574" s="38" t="str">
        <f>IF('query (10)'!AG2574="","",TRIM('query (10)'!AG2574))</f>
        <v/>
      </c>
      <c r="AJ2574" s="38" t="str">
        <f>IF('query (10)'!AH2574="","",IFERROR(VALUE('query (10)'!AH2574),""))</f>
        <v/>
      </c>
      <c r="AK2574" s="38" t="str">
        <f>IF('query (10)'!AI2574="","",TRIM('query (10)'!AI2574))</f>
        <v/>
      </c>
      <c r="AL2574" s="42">
        <f t="shared" si="200"/>
        <v>2026</v>
      </c>
      <c r="AM2574" s="42" t="str">
        <f t="shared" si="201"/>
        <v>2026-05</v>
      </c>
      <c r="AN2574" s="42" t="str">
        <f t="shared" ca="1" si="202"/>
        <v/>
      </c>
      <c r="AO2574" s="42" t="str">
        <f t="shared" si="203"/>
        <v>CH-1036 | OUTER RING INSPECTION MACHINE | HUB2.5 | AIR CYLINDER | Condition-based Maintenance | Mechanical | Part Change | Medium | Detected an air leak from the air cylinder supply divider | เริ่มซ่อมงาน PM แล้ว รับผิดชอบโดย CHETSADA PHIWBANG | เจษฎา ผิวบาง</v>
      </c>
      <c r="AP2574" s="42" t="str">
        <f>_xlfn.TEXTJOIN("; ",TRUE,IF(COUNTA('query (10)'!A2574:AK2574)&lt;=6,"NEAR_EMPTY_ROW",""),IF($K2574="","MISSING_STATUS",""),IF(AND($K2574="เสร็จสิ้น",$Z2574=""),"DONE_NO_ACTUAL_DATE",""),IF(AND($I2574="Condition-based Maintenance",$AH2574=""),"CBM_NO_MEASUREMENT",""),IF(OR($X2574="",$X2574=0),"INVALID_PERIOD",""),IF(AND($AA2574&lt;&gt;"",$AB2574&lt;&gt;"",$AB2574&lt;$AA2574),"DATE_SEQUENCE_ERROR",""),IF(AND($AB2574&lt;&gt;"",$AB2574&gt;DATE(2030,12,31)),"DATE_OUTLIER",""),IF($C2574="","MISSING_QRCODE",""),IF($J2574="UNKNOWN","UNKNOWN_PM_TYPE",""),IF($L2574="UNKNOWN","UNKNOWN_STATUS",""))</f>
        <v>CBM_NO_MEASUREMENT; INVALID_PERIOD</v>
      </c>
      <c r="AQ2574" s="42" t="str">
        <f t="shared" si="204"/>
        <v>NO</v>
      </c>
    </row>
    <row r="2575" spans="1:43" x14ac:dyDescent="0.3">
      <c r="A2575" s="38">
        <f>IF('query (10)'!A2575="","",'query (10)'!A2575)</f>
        <v>2833</v>
      </c>
      <c r="B2575" s="38">
        <f>IF('query (10)'!B2575="","",'query (10)'!B2575)</f>
        <v>20959</v>
      </c>
      <c r="C2575" s="38" t="str">
        <f>TRIM(UPPER('query (10)'!M2575))</f>
        <v>CH-1036</v>
      </c>
      <c r="D2575" s="38" t="str">
        <f>TRIM(UPPER(IFERROR(_xlfn.TEXTBEFORE('query (10)'!L2575,"("),'query (10)'!L2575)))</f>
        <v>OUTER RING INSPECTION MACHINE</v>
      </c>
      <c r="E2575" s="38" t="str">
        <f>IFERROR(TRIM(UPPER(_xlfn.TEXTBEFORE(_xlfn.TEXTAFTER('query (10)'!L2575,"("),")"))),"")</f>
        <v/>
      </c>
      <c r="F2575" s="38" t="str">
        <f>TRIM('query (10)'!K2575)</f>
        <v>HUB2.5</v>
      </c>
      <c r="G2575" s="38" t="str">
        <f>IF('query (10)'!J2575="","",'query (10)'!J2575)</f>
        <v>Air Cylinder</v>
      </c>
      <c r="H2575" s="38" t="str">
        <f>TRIM(UPPER('query (10)'!J2575))</f>
        <v>AIR CYLINDER</v>
      </c>
      <c r="I2575" s="38" t="str">
        <f>IF('query (10)'!F2575="","",'query (10)'!F2575)</f>
        <v>Condition-based Maintenance</v>
      </c>
      <c r="J2575" s="38" t="str">
        <f>IF('query (10)'!F2575="","",IFERROR(INDEX(Cleaning_Rules!$B$14:$B$17,MATCH(TRIM('query (10)'!F2575),Cleaning_Rules!$A$14:$A$17,0)),"UNKNOWN"))</f>
        <v>CBM</v>
      </c>
      <c r="K2575" s="38" t="str">
        <f>IF('query (10)'!G2575="","",'query (10)'!G2575)</f>
        <v>เสร็จสิ้น</v>
      </c>
      <c r="L2575" s="38" t="str">
        <f>IF('query (10)'!G2575="","MISSING",IFERROR(INDEX(Cleaning_Rules!$B$5:$B$10,MATCH(TRIM('query (10)'!G2575),Cleaning_Rules!$A$5:$A$10,0)),"UNKNOWN"))</f>
        <v>COMPLETED</v>
      </c>
      <c r="M2575" s="38" t="str">
        <f>IF('query (10)'!I2575="","",'query (10)'!I2575)</f>
        <v>Mechanical</v>
      </c>
      <c r="N2575" s="38" t="str">
        <f>IF('query (10)'!O2575="","",'query (10)'!O2575)</f>
        <v>Part Change</v>
      </c>
      <c r="O2575" s="38" t="str">
        <f>IF('query (10)'!P2575="","",'query (10)'!P2575)</f>
        <v>Medium</v>
      </c>
      <c r="P2575" s="38" t="str">
        <f>IF('query (10)'!N2575="","",'query (10)'!N2575)</f>
        <v>Detected an air leak from the air cylinder  discharge pusher adv/ret</v>
      </c>
      <c r="Q2575" s="38" t="str">
        <f>TRIM('query (10)'!N2575)</f>
        <v>Detected an air leak from the air cylinder discharge pusher adv/ret</v>
      </c>
      <c r="R2575" s="38" t="str">
        <f>TRIM(UPPER('query (10)'!R2575))</f>
        <v/>
      </c>
      <c r="S2575" s="38" t="str">
        <f>TRIM(UPPER('query (10)'!S2575))</f>
        <v/>
      </c>
      <c r="T2575" s="38" t="str">
        <f>IF('query (10)'!Q2575="","",TRIM(UPPER('query (10)'!Q2575)))</f>
        <v/>
      </c>
      <c r="U2575" s="38" t="str">
        <f>IF('query (10)'!T2575="","",'query (10)'!T2575)</f>
        <v/>
      </c>
      <c r="V2575" s="39" t="str">
        <f>IF('query (10)'!T2575="","",IFERROR(VALUE('query (10)'!T2575),""))</f>
        <v/>
      </c>
      <c r="W2575" s="40">
        <f>IF('query (10)'!U2575="","",'query (10)'!U2575)</f>
        <v>0</v>
      </c>
      <c r="X2575" s="39">
        <f>IF('query (10)'!V2575="","",'query (10)'!V2575)</f>
        <v>0</v>
      </c>
      <c r="Y2575" s="41">
        <f>IF('query (10)'!W2575="","",'query (10)'!W2575)</f>
        <v>46155</v>
      </c>
      <c r="Z2575" s="41">
        <f>IF('query (10)'!X2575="","",'query (10)'!X2575)</f>
        <v>46182</v>
      </c>
      <c r="AA2575" s="41">
        <f>IF('query (10)'!Y2575="","",'query (10)'!Y2575)</f>
        <v>46182</v>
      </c>
      <c r="AB2575" s="41">
        <f>IF('query (10)'!Z2575="","",'query (10)'!Z2575)</f>
        <v>46182</v>
      </c>
      <c r="AC2575" s="38" t="str">
        <f>IF(OR('query (10)'!AA2575="",COUNTIF(Cleaning_Rules!$A$21:$A$26,TRIM('query (10)'!AA2575))&gt;0),"",TRIM('query (10)'!AA2575))</f>
        <v/>
      </c>
      <c r="AD2575" s="38" t="str">
        <f>IF('query (10)'!AB2575="","",TRIM(IFERROR(_xlfn.TEXTBEFORE('query (10)'!AB2575,"("),'query (10)'!AB2575)))</f>
        <v>เริ่มซ่อมงาน PM แล้ว รับผิดชอบโดย CHETSADA PHIWBANG</v>
      </c>
      <c r="AE2575" s="38" t="str">
        <f>IFERROR(LOWER(TRIM(_xlfn.TEXTBEFORE(_xlfn.TEXTAFTER('query (10)'!AB2575,"("),")"))),"")</f>
        <v>chetsada@nsk.com</v>
      </c>
      <c r="AF2575" s="38" t="str">
        <f>IF('query (10)'!AD2575="","",TRIM('query (10)'!AD2575))</f>
        <v>จักรภัทร โคตรสมบัติ</v>
      </c>
      <c r="AG2575" s="38" t="str">
        <f>IF('query (10)'!AE2575="","",TRIM('query (10)'!AE2575))</f>
        <v>เจษฎา ผิวบาง</v>
      </c>
      <c r="AH2575" s="38" t="str">
        <f>IF('query (10)'!AF2575="","",IFERROR(VALUE('query (10)'!AF2575),""))</f>
        <v/>
      </c>
      <c r="AI2575" s="38" t="str">
        <f>IF('query (10)'!AG2575="","",TRIM('query (10)'!AG2575))</f>
        <v/>
      </c>
      <c r="AJ2575" s="38" t="str">
        <f>IF('query (10)'!AH2575="","",IFERROR(VALUE('query (10)'!AH2575),""))</f>
        <v/>
      </c>
      <c r="AK2575" s="38" t="str">
        <f>IF('query (10)'!AI2575="","",TRIM('query (10)'!AI2575))</f>
        <v/>
      </c>
      <c r="AL2575" s="42">
        <f t="shared" si="200"/>
        <v>2026</v>
      </c>
      <c r="AM2575" s="42" t="str">
        <f t="shared" si="201"/>
        <v>2026-05</v>
      </c>
      <c r="AN2575" s="42" t="str">
        <f t="shared" ca="1" si="202"/>
        <v/>
      </c>
      <c r="AO2575" s="42" t="str">
        <f t="shared" si="203"/>
        <v>CH-1036 | OUTER RING INSPECTION MACHINE | HUB2.5 | AIR CYLINDER | Condition-based Maintenance | Mechanical | Part Change | Medium | Detected an air leak from the air cylinder discharge pusher adv/ret | เริ่มซ่อมงาน PM แล้ว รับผิดชอบโดย CHETSADA PHIWBANG | เจษฎา ผิวบาง</v>
      </c>
      <c r="AP2575" s="42" t="str">
        <f>_xlfn.TEXTJOIN("; ",TRUE,IF(COUNTA('query (10)'!A2575:AK2575)&lt;=6,"NEAR_EMPTY_ROW",""),IF($K2575="","MISSING_STATUS",""),IF(AND($K2575="เสร็จสิ้น",$Z2575=""),"DONE_NO_ACTUAL_DATE",""),IF(AND($I2575="Condition-based Maintenance",$AH2575=""),"CBM_NO_MEASUREMENT",""),IF(OR($X2575="",$X2575=0),"INVALID_PERIOD",""),IF(AND($AA2575&lt;&gt;"",$AB2575&lt;&gt;"",$AB2575&lt;$AA2575),"DATE_SEQUENCE_ERROR",""),IF(AND($AB2575&lt;&gt;"",$AB2575&gt;DATE(2030,12,31)),"DATE_OUTLIER",""),IF($C2575="","MISSING_QRCODE",""),IF($J2575="UNKNOWN","UNKNOWN_PM_TYPE",""),IF($L2575="UNKNOWN","UNKNOWN_STATUS",""))</f>
        <v>CBM_NO_MEASUREMENT; INVALID_PERIOD</v>
      </c>
      <c r="AQ2575" s="42" t="str">
        <f t="shared" si="204"/>
        <v>NO</v>
      </c>
    </row>
    <row r="2576" spans="1:43" x14ac:dyDescent="0.3">
      <c r="A2576" s="38">
        <f>IF('query (10)'!A2576="","",'query (10)'!A2576)</f>
        <v>2834</v>
      </c>
      <c r="B2576" s="38">
        <f>IF('query (10)'!B2576="","",'query (10)'!B2576)</f>
        <v>21351</v>
      </c>
      <c r="C2576" s="38" t="str">
        <f>TRIM(UPPER('query (10)'!M2576))</f>
        <v>GR-999</v>
      </c>
      <c r="D2576" s="38" t="str">
        <f>TRIM(UPPER(IFERROR(_xlfn.TEXTBEFORE('query (10)'!L2576,"("),'query (10)'!L2576)))</f>
        <v>OUT SIDE GRINDING M/C</v>
      </c>
      <c r="E2576" s="38" t="str">
        <f>IFERROR(TRIM(UPPER(_xlfn.TEXTBEFORE(_xlfn.TEXTAFTER('query (10)'!L2576,"("),")"))),"")</f>
        <v/>
      </c>
      <c r="F2576" s="38" t="str">
        <f>TRIM('query (10)'!K2576)</f>
        <v>SR</v>
      </c>
      <c r="G2576" s="38" t="str">
        <f>IF('query (10)'!J2576="","",'query (10)'!J2576)</f>
        <v>Oil mist</v>
      </c>
      <c r="H2576" s="38" t="str">
        <f>TRIM(UPPER('query (10)'!J2576))</f>
        <v>OIL MIST</v>
      </c>
      <c r="I2576" s="38" t="str">
        <f>IF('query (10)'!F2576="","",'query (10)'!F2576)</f>
        <v>Time-based Maintenance</v>
      </c>
      <c r="J2576" s="38" t="str">
        <f>IF('query (10)'!F2576="","",IFERROR(INDEX(Cleaning_Rules!$B$14:$B$17,MATCH(TRIM('query (10)'!F2576),Cleaning_Rules!$A$14:$A$17,0)),"UNKNOWN"))</f>
        <v>TBM</v>
      </c>
      <c r="K2576" s="38" t="str">
        <f>IF('query (10)'!G2576="","",'query (10)'!G2576)</f>
        <v>เสร็จสิ้น</v>
      </c>
      <c r="L2576" s="38" t="str">
        <f>IF('query (10)'!G2576="","MISSING",IFERROR(INDEX(Cleaning_Rules!$B$5:$B$10,MATCH(TRIM('query (10)'!G2576),Cleaning_Rules!$A$5:$A$10,0)),"UNKNOWN"))</f>
        <v>COMPLETED</v>
      </c>
      <c r="M2576" s="38" t="str">
        <f>IF('query (10)'!I2576="","",'query (10)'!I2576)</f>
        <v>Mechanical</v>
      </c>
      <c r="N2576" s="38" t="str">
        <f>IF('query (10)'!O2576="","",'query (10)'!O2576)</f>
        <v>Cleaning</v>
      </c>
      <c r="O2576" s="38" t="str">
        <f>IF('query (10)'!P2576="","",'query (10)'!P2576)</f>
        <v>Medium</v>
      </c>
      <c r="P2576" s="38" t="str">
        <f>IF('query (10)'!N2576="","",'query (10)'!N2576)</f>
        <v>Cleaning venturi  oil  mist/Check drop 20 Drop/min</v>
      </c>
      <c r="Q2576" s="38" t="str">
        <f>TRIM('query (10)'!N2576)</f>
        <v>Cleaning venturi oil mist/Check drop 20 Drop/min</v>
      </c>
      <c r="R2576" s="38" t="str">
        <f>TRIM(UPPER('query (10)'!R2576))</f>
        <v/>
      </c>
      <c r="S2576" s="38" t="str">
        <f>TRIM(UPPER('query (10)'!S2576))</f>
        <v/>
      </c>
      <c r="T2576" s="38" t="str">
        <f>IF('query (10)'!Q2576="","",TRIM(UPPER('query (10)'!Q2576)))</f>
        <v/>
      </c>
      <c r="U2576" s="38" t="str">
        <f>IF('query (10)'!T2576="","",'query (10)'!T2576)</f>
        <v/>
      </c>
      <c r="V2576" s="39" t="str">
        <f>IF('query (10)'!T2576="","",IFERROR(VALUE('query (10)'!T2576),""))</f>
        <v/>
      </c>
      <c r="W2576" s="40">
        <f>IF('query (10)'!U2576="","",'query (10)'!U2576)</f>
        <v>0</v>
      </c>
      <c r="X2576" s="39">
        <f>IF('query (10)'!V2576="","",'query (10)'!V2576)</f>
        <v>184</v>
      </c>
      <c r="Y2576" s="41">
        <f>IF('query (10)'!W2576="","",'query (10)'!W2576)</f>
        <v>46172</v>
      </c>
      <c r="Z2576" s="41">
        <f>IF('query (10)'!X2576="","",'query (10)'!X2576)</f>
        <v>46183</v>
      </c>
      <c r="AA2576" s="41">
        <f>IF('query (10)'!Y2576="","",'query (10)'!Y2576)</f>
        <v>46183</v>
      </c>
      <c r="AB2576" s="41">
        <f>IF('query (10)'!Z2576="","",'query (10)'!Z2576)</f>
        <v>46367</v>
      </c>
      <c r="AC2576" s="38" t="str">
        <f>IF(OR('query (10)'!AA2576="",COUNTIF(Cleaning_Rules!$A$21:$A$26,TRIM('query (10)'!AA2576))&gt;0),"",TRIM('query (10)'!AA2576))</f>
        <v/>
      </c>
      <c r="AD2576" s="38" t="str">
        <f>IF('query (10)'!AB2576="","",TRIM(IFERROR(_xlfn.TEXTBEFORE('query (10)'!AB2576,"("),'query (10)'!AB2576)))</f>
        <v>เริ่มซ่อมงาน PM แล้ว รับผิดชอบโดย PAHLA SEEDANG</v>
      </c>
      <c r="AE2576" s="38" t="str">
        <f>IFERROR(LOWER(TRIM(_xlfn.TEXTBEFORE(_xlfn.TEXTAFTER('query (10)'!AB2576,"("),")"))),"")</f>
        <v>pahla@nsk.com</v>
      </c>
      <c r="AF2576" s="38" t="str">
        <f>IF('query (10)'!AD2576="","",TRIM('query (10)'!AD2576))</f>
        <v>ผะหลา สีแดง</v>
      </c>
      <c r="AG2576" s="38" t="str">
        <f>IF('query (10)'!AE2576="","",TRIM('query (10)'!AE2576))</f>
        <v>ผะหลา สีแดง</v>
      </c>
      <c r="AH2576" s="38" t="str">
        <f>IF('query (10)'!AF2576="","",IFERROR(VALUE('query (10)'!AF2576),""))</f>
        <v/>
      </c>
      <c r="AI2576" s="38" t="str">
        <f>IF('query (10)'!AG2576="","",TRIM('query (10)'!AG2576))</f>
        <v/>
      </c>
      <c r="AJ2576" s="38" t="str">
        <f>IF('query (10)'!AH2576="","",IFERROR(VALUE('query (10)'!AH2576),""))</f>
        <v/>
      </c>
      <c r="AK2576" s="38" t="str">
        <f>IF('query (10)'!AI2576="","",TRIM('query (10)'!AI2576))</f>
        <v/>
      </c>
      <c r="AL2576" s="42">
        <f t="shared" si="200"/>
        <v>2026</v>
      </c>
      <c r="AM2576" s="42" t="str">
        <f t="shared" si="201"/>
        <v>2026-05</v>
      </c>
      <c r="AN2576" s="42" t="str">
        <f t="shared" ca="1" si="202"/>
        <v/>
      </c>
      <c r="AO2576" s="42" t="str">
        <f t="shared" si="203"/>
        <v>GR-999 | OUT SIDE GRINDING M/C | SR | OIL MIST | Time-based Maintenance | Mechanical | Cleaning | Medium | Cleaning venturi oil mist/Check drop 20 Drop/min | เริ่มซ่อมงาน PM แล้ว รับผิดชอบโดย PAHLA SEEDANG | ผะหลา สีแดง</v>
      </c>
      <c r="AP2576" s="42" t="str">
        <f>_xlfn.TEXTJOIN("; ",TRUE,IF(COUNTA('query (10)'!A2576:AK2576)&lt;=6,"NEAR_EMPTY_ROW",""),IF($K2576="","MISSING_STATUS",""),IF(AND($K2576="เสร็จสิ้น",$Z2576=""),"DONE_NO_ACTUAL_DATE",""),IF(AND($I2576="Condition-based Maintenance",$AH2576=""),"CBM_NO_MEASUREMENT",""),IF(OR($X2576="",$X2576=0),"INVALID_PERIOD",""),IF(AND($AA2576&lt;&gt;"",$AB2576&lt;&gt;"",$AB2576&lt;$AA2576),"DATE_SEQUENCE_ERROR",""),IF(AND($AB2576&lt;&gt;"",$AB2576&gt;DATE(2030,12,31)),"DATE_OUTLIER",""),IF($C2576="","MISSING_QRCODE",""),IF($J2576="UNKNOWN","UNKNOWN_PM_TYPE",""),IF($L2576="UNKNOWN","UNKNOWN_STATUS",""))</f>
        <v/>
      </c>
      <c r="AQ2576" s="42" t="str">
        <f t="shared" si="204"/>
        <v>NO</v>
      </c>
    </row>
    <row r="2577" spans="1:43" x14ac:dyDescent="0.3">
      <c r="A2577" s="38">
        <f>IF('query (10)'!A2577="","",'query (10)'!A2577)</f>
        <v>2835</v>
      </c>
      <c r="B2577" s="38">
        <f>IF('query (10)'!B2577="","",'query (10)'!B2577)</f>
        <v>21350</v>
      </c>
      <c r="C2577" s="38" t="str">
        <f>TRIM(UPPER('query (10)'!M2577))</f>
        <v>GR-1000</v>
      </c>
      <c r="D2577" s="38" t="str">
        <f>TRIM(UPPER(IFERROR(_xlfn.TEXTBEFORE('query (10)'!L2577,"("),'query (10)'!L2577)))</f>
        <v>INTERNAL GRINGING M/C</v>
      </c>
      <c r="E2577" s="38" t="str">
        <f>IFERROR(TRIM(UPPER(_xlfn.TEXTBEFORE(_xlfn.TEXTAFTER('query (10)'!L2577,"("),")"))),"")</f>
        <v/>
      </c>
      <c r="F2577" s="38" t="str">
        <f>TRIM('query (10)'!K2577)</f>
        <v>SR</v>
      </c>
      <c r="G2577" s="38" t="str">
        <f>IF('query (10)'!J2577="","",'query (10)'!J2577)</f>
        <v>Oil mist</v>
      </c>
      <c r="H2577" s="38" t="str">
        <f>TRIM(UPPER('query (10)'!J2577))</f>
        <v>OIL MIST</v>
      </c>
      <c r="I2577" s="38" t="str">
        <f>IF('query (10)'!F2577="","",'query (10)'!F2577)</f>
        <v>Time-based Maintenance</v>
      </c>
      <c r="J2577" s="38" t="str">
        <f>IF('query (10)'!F2577="","",IFERROR(INDEX(Cleaning_Rules!$B$14:$B$17,MATCH(TRIM('query (10)'!F2577),Cleaning_Rules!$A$14:$A$17,0)),"UNKNOWN"))</f>
        <v>TBM</v>
      </c>
      <c r="K2577" s="38" t="str">
        <f>IF('query (10)'!G2577="","",'query (10)'!G2577)</f>
        <v>เสร็จสิ้น</v>
      </c>
      <c r="L2577" s="38" t="str">
        <f>IF('query (10)'!G2577="","MISSING",IFERROR(INDEX(Cleaning_Rules!$B$5:$B$10,MATCH(TRIM('query (10)'!G2577),Cleaning_Rules!$A$5:$A$10,0)),"UNKNOWN"))</f>
        <v>COMPLETED</v>
      </c>
      <c r="M2577" s="38" t="str">
        <f>IF('query (10)'!I2577="","",'query (10)'!I2577)</f>
        <v>Mechanical</v>
      </c>
      <c r="N2577" s="38" t="str">
        <f>IF('query (10)'!O2577="","",'query (10)'!O2577)</f>
        <v>Cleaning</v>
      </c>
      <c r="O2577" s="38" t="str">
        <f>IF('query (10)'!P2577="","",'query (10)'!P2577)</f>
        <v>Medium</v>
      </c>
      <c r="P2577" s="38" t="str">
        <f>IF('query (10)'!N2577="","",'query (10)'!N2577)</f>
        <v>Cleaning venturi  oil  mist/Check drop 20 Drop/min</v>
      </c>
      <c r="Q2577" s="38" t="str">
        <f>TRIM('query (10)'!N2577)</f>
        <v>Cleaning venturi oil mist/Check drop 20 Drop/min</v>
      </c>
      <c r="R2577" s="38" t="str">
        <f>TRIM(UPPER('query (10)'!R2577))</f>
        <v/>
      </c>
      <c r="S2577" s="38" t="str">
        <f>TRIM(UPPER('query (10)'!S2577))</f>
        <v/>
      </c>
      <c r="T2577" s="38" t="str">
        <f>IF('query (10)'!Q2577="","",TRIM(UPPER('query (10)'!Q2577)))</f>
        <v/>
      </c>
      <c r="U2577" s="38" t="str">
        <f>IF('query (10)'!T2577="","",'query (10)'!T2577)</f>
        <v/>
      </c>
      <c r="V2577" s="39" t="str">
        <f>IF('query (10)'!T2577="","",IFERROR(VALUE('query (10)'!T2577),""))</f>
        <v/>
      </c>
      <c r="W2577" s="40">
        <f>IF('query (10)'!U2577="","",'query (10)'!U2577)</f>
        <v>0</v>
      </c>
      <c r="X2577" s="39">
        <f>IF('query (10)'!V2577="","",'query (10)'!V2577)</f>
        <v>184</v>
      </c>
      <c r="Y2577" s="41">
        <f>IF('query (10)'!W2577="","",'query (10)'!W2577)</f>
        <v>46172</v>
      </c>
      <c r="Z2577" s="41">
        <f>IF('query (10)'!X2577="","",'query (10)'!X2577)</f>
        <v>46183</v>
      </c>
      <c r="AA2577" s="41">
        <f>IF('query (10)'!Y2577="","",'query (10)'!Y2577)</f>
        <v>46183</v>
      </c>
      <c r="AB2577" s="41">
        <f>IF('query (10)'!Z2577="","",'query (10)'!Z2577)</f>
        <v>46367</v>
      </c>
      <c r="AC2577" s="38" t="str">
        <f>IF(OR('query (10)'!AA2577="",COUNTIF(Cleaning_Rules!$A$21:$A$26,TRIM('query (10)'!AA2577))&gt;0),"",TRIM('query (10)'!AA2577))</f>
        <v/>
      </c>
      <c r="AD2577" s="38" t="str">
        <f>IF('query (10)'!AB2577="","",TRIM(IFERROR(_xlfn.TEXTBEFORE('query (10)'!AB2577,"("),'query (10)'!AB2577)))</f>
        <v>เริ่มซ่อมงาน PM แล้ว รับผิดชอบโดย PAHLA SEEDANG</v>
      </c>
      <c r="AE2577" s="38" t="str">
        <f>IFERROR(LOWER(TRIM(_xlfn.TEXTBEFORE(_xlfn.TEXTAFTER('query (10)'!AB2577,"("),")"))),"")</f>
        <v>pahla@nsk.com</v>
      </c>
      <c r="AF2577" s="38" t="str">
        <f>IF('query (10)'!AD2577="","",TRIM('query (10)'!AD2577))</f>
        <v>ผะหลา สีแดง</v>
      </c>
      <c r="AG2577" s="38" t="str">
        <f>IF('query (10)'!AE2577="","",TRIM('query (10)'!AE2577))</f>
        <v>ผะหลา สีแดง</v>
      </c>
      <c r="AH2577" s="38" t="str">
        <f>IF('query (10)'!AF2577="","",IFERROR(VALUE('query (10)'!AF2577),""))</f>
        <v/>
      </c>
      <c r="AI2577" s="38" t="str">
        <f>IF('query (10)'!AG2577="","",TRIM('query (10)'!AG2577))</f>
        <v/>
      </c>
      <c r="AJ2577" s="38" t="str">
        <f>IF('query (10)'!AH2577="","",IFERROR(VALUE('query (10)'!AH2577),""))</f>
        <v/>
      </c>
      <c r="AK2577" s="38" t="str">
        <f>IF('query (10)'!AI2577="","",TRIM('query (10)'!AI2577))</f>
        <v/>
      </c>
      <c r="AL2577" s="42">
        <f t="shared" si="200"/>
        <v>2026</v>
      </c>
      <c r="AM2577" s="42" t="str">
        <f t="shared" si="201"/>
        <v>2026-05</v>
      </c>
      <c r="AN2577" s="42" t="str">
        <f t="shared" ca="1" si="202"/>
        <v/>
      </c>
      <c r="AO2577" s="42" t="str">
        <f t="shared" si="203"/>
        <v>GR-1000 | INTERNAL GRINGING M/C | SR | OIL MIST | Time-based Maintenance | Mechanical | Cleaning | Medium | Cleaning venturi oil mist/Check drop 20 Drop/min | เริ่มซ่อมงาน PM แล้ว รับผิดชอบโดย PAHLA SEEDANG | ผะหลา สีแดง</v>
      </c>
      <c r="AP2577" s="42" t="str">
        <f>_xlfn.TEXTJOIN("; ",TRUE,IF(COUNTA('query (10)'!A2577:AK2577)&lt;=6,"NEAR_EMPTY_ROW",""),IF($K2577="","MISSING_STATUS",""),IF(AND($K2577="เสร็จสิ้น",$Z2577=""),"DONE_NO_ACTUAL_DATE",""),IF(AND($I2577="Condition-based Maintenance",$AH2577=""),"CBM_NO_MEASUREMENT",""),IF(OR($X2577="",$X2577=0),"INVALID_PERIOD",""),IF(AND($AA2577&lt;&gt;"",$AB2577&lt;&gt;"",$AB2577&lt;$AA2577),"DATE_SEQUENCE_ERROR",""),IF(AND($AB2577&lt;&gt;"",$AB2577&gt;DATE(2030,12,31)),"DATE_OUTLIER",""),IF($C2577="","MISSING_QRCODE",""),IF($J2577="UNKNOWN","UNKNOWN_PM_TYPE",""),IF($L2577="UNKNOWN","UNKNOWN_STATUS",""))</f>
        <v/>
      </c>
      <c r="AQ2577" s="42" t="str">
        <f t="shared" si="204"/>
        <v>NO</v>
      </c>
    </row>
    <row r="2578" spans="1:43" x14ac:dyDescent="0.3">
      <c r="A2578" s="38">
        <f>IF('query (10)'!A2578="","",'query (10)'!A2578)</f>
        <v>2836</v>
      </c>
      <c r="B2578" s="38">
        <f>IF('query (10)'!B2578="","",'query (10)'!B2578)</f>
        <v>21349</v>
      </c>
      <c r="C2578" s="38" t="str">
        <f>TRIM(UPPER('query (10)'!M2578))</f>
        <v>DE-1001</v>
      </c>
      <c r="D2578" s="38" t="str">
        <f>TRIM(UPPER(IFERROR(_xlfn.TEXTBEFORE('query (10)'!L2578,"("),'query (10)'!L2578)))</f>
        <v>DEMAGNETIZING M/C</v>
      </c>
      <c r="E2578" s="38" t="str">
        <f>IFERROR(TRIM(UPPER(_xlfn.TEXTBEFORE(_xlfn.TEXTAFTER('query (10)'!L2578,"("),")"))),"")</f>
        <v/>
      </c>
      <c r="F2578" s="38" t="str">
        <f>TRIM('query (10)'!K2578)</f>
        <v>SR</v>
      </c>
      <c r="G2578" s="38" t="str">
        <f>IF('query (10)'!J2578="","",'query (10)'!J2578)</f>
        <v>Carrier</v>
      </c>
      <c r="H2578" s="38" t="str">
        <f>TRIM(UPPER('query (10)'!J2578))</f>
        <v>CARRIER</v>
      </c>
      <c r="I2578" s="38" t="str">
        <f>IF('query (10)'!F2578="","",'query (10)'!F2578)</f>
        <v>Time-based Maintenance</v>
      </c>
      <c r="J2578" s="38" t="str">
        <f>IF('query (10)'!F2578="","",IFERROR(INDEX(Cleaning_Rules!$B$14:$B$17,MATCH(TRIM('query (10)'!F2578),Cleaning_Rules!$A$14:$A$17,0)),"UNKNOWN"))</f>
        <v>TBM</v>
      </c>
      <c r="K2578" s="38" t="str">
        <f>IF('query (10)'!G2578="","",'query (10)'!G2578)</f>
        <v>เสร็จสิ้น</v>
      </c>
      <c r="L2578" s="38" t="str">
        <f>IF('query (10)'!G2578="","MISSING",IFERROR(INDEX(Cleaning_Rules!$B$5:$B$10,MATCH(TRIM('query (10)'!G2578),Cleaning_Rules!$A$5:$A$10,0)),"UNKNOWN"))</f>
        <v>COMPLETED</v>
      </c>
      <c r="M2578" s="38" t="str">
        <f>IF('query (10)'!I2578="","",'query (10)'!I2578)</f>
        <v>Mechanical</v>
      </c>
      <c r="N2578" s="38" t="str">
        <f>IF('query (10)'!O2578="","",'query (10)'!O2578)</f>
        <v>Inspection</v>
      </c>
      <c r="O2578" s="38" t="str">
        <f>IF('query (10)'!P2578="","",'query (10)'!P2578)</f>
        <v>Medium</v>
      </c>
      <c r="P2578" s="38" t="str">
        <f>IF('query (10)'!N2578="","",'query (10)'!N2578)</f>
        <v>Check belt carrier plate model  (chain) and tension belt</v>
      </c>
      <c r="Q2578" s="38" t="str">
        <f>TRIM('query (10)'!N2578)</f>
        <v>Check belt carrier plate model (chain) and tension belt</v>
      </c>
      <c r="R2578" s="38" t="str">
        <f>TRIM(UPPER('query (10)'!R2578))</f>
        <v/>
      </c>
      <c r="S2578" s="38" t="str">
        <f>TRIM(UPPER('query (10)'!S2578))</f>
        <v/>
      </c>
      <c r="T2578" s="38" t="str">
        <f>IF('query (10)'!Q2578="","",TRIM(UPPER('query (10)'!Q2578)))</f>
        <v/>
      </c>
      <c r="U2578" s="38" t="str">
        <f>IF('query (10)'!T2578="","",'query (10)'!T2578)</f>
        <v/>
      </c>
      <c r="V2578" s="39" t="str">
        <f>IF('query (10)'!T2578="","",IFERROR(VALUE('query (10)'!T2578),""))</f>
        <v/>
      </c>
      <c r="W2578" s="40">
        <f>IF('query (10)'!U2578="","",'query (10)'!U2578)</f>
        <v>0</v>
      </c>
      <c r="X2578" s="39">
        <f>IF('query (10)'!V2578="","",'query (10)'!V2578)</f>
        <v>92</v>
      </c>
      <c r="Y2578" s="41">
        <f>IF('query (10)'!W2578="","",'query (10)'!W2578)</f>
        <v>46172</v>
      </c>
      <c r="Z2578" s="41">
        <f>IF('query (10)'!X2578="","",'query (10)'!X2578)</f>
        <v>46183</v>
      </c>
      <c r="AA2578" s="41">
        <f>IF('query (10)'!Y2578="","",'query (10)'!Y2578)</f>
        <v>46183</v>
      </c>
      <c r="AB2578" s="41">
        <f>IF('query (10)'!Z2578="","",'query (10)'!Z2578)</f>
        <v>46275</v>
      </c>
      <c r="AC2578" s="38" t="str">
        <f>IF(OR('query (10)'!AA2578="",COUNTIF(Cleaning_Rules!$A$21:$A$26,TRIM('query (10)'!AA2578))&gt;0),"",TRIM('query (10)'!AA2578))</f>
        <v/>
      </c>
      <c r="AD2578" s="38" t="str">
        <f>IF('query (10)'!AB2578="","",TRIM(IFERROR(_xlfn.TEXTBEFORE('query (10)'!AB2578,"("),'query (10)'!AB2578)))</f>
        <v>เริ่มซ่อมงาน PM แล้ว รับผิดชอบโดย PAHLA SEEDANG</v>
      </c>
      <c r="AE2578" s="38" t="str">
        <f>IFERROR(LOWER(TRIM(_xlfn.TEXTBEFORE(_xlfn.TEXTAFTER('query (10)'!AB2578,"("),")"))),"")</f>
        <v>pahla@nsk.com</v>
      </c>
      <c r="AF2578" s="38" t="str">
        <f>IF('query (10)'!AD2578="","",TRIM('query (10)'!AD2578))</f>
        <v>ผะหลา สีแดง</v>
      </c>
      <c r="AG2578" s="38" t="str">
        <f>IF('query (10)'!AE2578="","",TRIM('query (10)'!AE2578))</f>
        <v>ผะหลา สีแดง</v>
      </c>
      <c r="AH2578" s="38" t="str">
        <f>IF('query (10)'!AF2578="","",IFERROR(VALUE('query (10)'!AF2578),""))</f>
        <v/>
      </c>
      <c r="AI2578" s="38" t="str">
        <f>IF('query (10)'!AG2578="","",TRIM('query (10)'!AG2578))</f>
        <v/>
      </c>
      <c r="AJ2578" s="38" t="str">
        <f>IF('query (10)'!AH2578="","",IFERROR(VALUE('query (10)'!AH2578),""))</f>
        <v/>
      </c>
      <c r="AK2578" s="38" t="str">
        <f>IF('query (10)'!AI2578="","",TRIM('query (10)'!AI2578))</f>
        <v/>
      </c>
      <c r="AL2578" s="42">
        <f t="shared" si="200"/>
        <v>2026</v>
      </c>
      <c r="AM2578" s="42" t="str">
        <f t="shared" si="201"/>
        <v>2026-05</v>
      </c>
      <c r="AN2578" s="42" t="str">
        <f t="shared" ca="1" si="202"/>
        <v/>
      </c>
      <c r="AO2578" s="42" t="str">
        <f t="shared" si="203"/>
        <v>DE-1001 | DEMAGNETIZING M/C | SR | CARRIER | Time-based Maintenance | Mechanical | Inspection | Medium | Check belt carrier plate model (chain) and tension belt | เริ่มซ่อมงาน PM แล้ว รับผิดชอบโดย PAHLA SEEDANG | ผะหลา สีแดง</v>
      </c>
      <c r="AP2578" s="42" t="str">
        <f>_xlfn.TEXTJOIN("; ",TRUE,IF(COUNTA('query (10)'!A2578:AK2578)&lt;=6,"NEAR_EMPTY_ROW",""),IF($K2578="","MISSING_STATUS",""),IF(AND($K2578="เสร็จสิ้น",$Z2578=""),"DONE_NO_ACTUAL_DATE",""),IF(AND($I2578="Condition-based Maintenance",$AH2578=""),"CBM_NO_MEASUREMENT",""),IF(OR($X2578="",$X2578=0),"INVALID_PERIOD",""),IF(AND($AA2578&lt;&gt;"",$AB2578&lt;&gt;"",$AB2578&lt;$AA2578),"DATE_SEQUENCE_ERROR",""),IF(AND($AB2578&lt;&gt;"",$AB2578&gt;DATE(2030,12,31)),"DATE_OUTLIER",""),IF($C2578="","MISSING_QRCODE",""),IF($J2578="UNKNOWN","UNKNOWN_PM_TYPE",""),IF($L2578="UNKNOWN","UNKNOWN_STATUS",""))</f>
        <v/>
      </c>
      <c r="AQ2578" s="42" t="str">
        <f t="shared" si="204"/>
        <v>NO</v>
      </c>
    </row>
    <row r="2579" spans="1:43" x14ac:dyDescent="0.3">
      <c r="A2579" s="38">
        <f>IF('query (10)'!A2579="","",'query (10)'!A2579)</f>
        <v>2837</v>
      </c>
      <c r="B2579" s="38">
        <f>IF('query (10)'!B2579="","",'query (10)'!B2579)</f>
        <v>21348</v>
      </c>
      <c r="C2579" s="38" t="str">
        <f>TRIM(UPPER('query (10)'!M2579))</f>
        <v>WA-1003</v>
      </c>
      <c r="D2579" s="38" t="str">
        <f>TRIM(UPPER(IFERROR(_xlfn.TEXTBEFORE('query (10)'!L2579,"("),'query (10)'!L2579)))</f>
        <v>WASHING M/C</v>
      </c>
      <c r="E2579" s="38" t="str">
        <f>IFERROR(TRIM(UPPER(_xlfn.TEXTBEFORE(_xlfn.TEXTAFTER('query (10)'!L2579,"("),")"))),"")</f>
        <v/>
      </c>
      <c r="F2579" s="38" t="str">
        <f>TRIM('query (10)'!K2579)</f>
        <v>SR</v>
      </c>
      <c r="G2579" s="38" t="str">
        <f>IF('query (10)'!J2579="","",'query (10)'!J2579)</f>
        <v>Filter</v>
      </c>
      <c r="H2579" s="38" t="str">
        <f>TRIM(UPPER('query (10)'!J2579))</f>
        <v>FILTER</v>
      </c>
      <c r="I2579" s="38" t="str">
        <f>IF('query (10)'!F2579="","",'query (10)'!F2579)</f>
        <v>Time-based Maintenance</v>
      </c>
      <c r="J2579" s="38" t="str">
        <f>IF('query (10)'!F2579="","",IFERROR(INDEX(Cleaning_Rules!$B$14:$B$17,MATCH(TRIM('query (10)'!F2579),Cleaning_Rules!$A$14:$A$17,0)),"UNKNOWN"))</f>
        <v>TBM</v>
      </c>
      <c r="K2579" s="38" t="str">
        <f>IF('query (10)'!G2579="","",'query (10)'!G2579)</f>
        <v>เสร็จสิ้น</v>
      </c>
      <c r="L2579" s="38" t="str">
        <f>IF('query (10)'!G2579="","MISSING",IFERROR(INDEX(Cleaning_Rules!$B$5:$B$10,MATCH(TRIM('query (10)'!G2579),Cleaning_Rules!$A$5:$A$10,0)),"UNKNOWN"))</f>
        <v>COMPLETED</v>
      </c>
      <c r="M2579" s="38" t="str">
        <f>IF('query (10)'!I2579="","",'query (10)'!I2579)</f>
        <v>Mechanical</v>
      </c>
      <c r="N2579" s="38" t="str">
        <f>IF('query (10)'!O2579="","",'query (10)'!O2579)</f>
        <v>Part Change</v>
      </c>
      <c r="O2579" s="38" t="str">
        <f>IF('query (10)'!P2579="","",'query (10)'!P2579)</f>
        <v>Medium</v>
      </c>
      <c r="P2579" s="38" t="str">
        <f>IF('query (10)'!N2579="","",'query (10)'!N2579)</f>
        <v xml:space="preserve">Change filter 10 micron </v>
      </c>
      <c r="Q2579" s="38" t="str">
        <f>TRIM('query (10)'!N2579)</f>
        <v>Change filter 10 micron</v>
      </c>
      <c r="R2579" s="38" t="str">
        <f>TRIM(UPPER('query (10)'!R2579))</f>
        <v>FILTER</v>
      </c>
      <c r="S2579" s="38" t="str">
        <f>TRIM(UPPER('query (10)'!S2579))</f>
        <v>10 MICRON 10",FILTER"</v>
      </c>
      <c r="T2579" s="38" t="str">
        <f>IF('query (10)'!Q2579="","",TRIM(UPPER('query (10)'!Q2579)))</f>
        <v/>
      </c>
      <c r="U2579" s="38" t="str">
        <f>IF('query (10)'!T2579="","",'query (10)'!T2579)</f>
        <v/>
      </c>
      <c r="V2579" s="39" t="str">
        <f>IF('query (10)'!T2579="","",IFERROR(VALUE('query (10)'!T2579),""))</f>
        <v/>
      </c>
      <c r="W2579" s="40">
        <f>IF('query (10)'!U2579="","",'query (10)'!U2579)</f>
        <v>0</v>
      </c>
      <c r="X2579" s="39">
        <f>IF('query (10)'!V2579="","",'query (10)'!V2579)</f>
        <v>184</v>
      </c>
      <c r="Y2579" s="41">
        <f>IF('query (10)'!W2579="","",'query (10)'!W2579)</f>
        <v>46172</v>
      </c>
      <c r="Z2579" s="41">
        <f>IF('query (10)'!X2579="","",'query (10)'!X2579)</f>
        <v>46183</v>
      </c>
      <c r="AA2579" s="41">
        <f>IF('query (10)'!Y2579="","",'query (10)'!Y2579)</f>
        <v>46183</v>
      </c>
      <c r="AB2579" s="41">
        <f>IF('query (10)'!Z2579="","",'query (10)'!Z2579)</f>
        <v>46367</v>
      </c>
      <c r="AC2579" s="38" t="str">
        <f>IF(OR('query (10)'!AA2579="",COUNTIF(Cleaning_Rules!$A$21:$A$26,TRIM('query (10)'!AA2579))&gt;0),"",TRIM('query (10)'!AA2579))</f>
        <v/>
      </c>
      <c r="AD2579" s="38" t="str">
        <f>IF('query (10)'!AB2579="","",TRIM(IFERROR(_xlfn.TEXTBEFORE('query (10)'!AB2579,"("),'query (10)'!AB2579)))</f>
        <v>เริ่มซ่อมงาน PM แล้ว รับผิดชอบโดย PAHLA SEEDANG</v>
      </c>
      <c r="AE2579" s="38" t="str">
        <f>IFERROR(LOWER(TRIM(_xlfn.TEXTBEFORE(_xlfn.TEXTAFTER('query (10)'!AB2579,"("),")"))),"")</f>
        <v>pahla@nsk.com</v>
      </c>
      <c r="AF2579" s="38" t="str">
        <f>IF('query (10)'!AD2579="","",TRIM('query (10)'!AD2579))</f>
        <v>ผะหลา สีแดง</v>
      </c>
      <c r="AG2579" s="38" t="str">
        <f>IF('query (10)'!AE2579="","",TRIM('query (10)'!AE2579))</f>
        <v>ผะหลา สีแดง</v>
      </c>
      <c r="AH2579" s="38" t="str">
        <f>IF('query (10)'!AF2579="","",IFERROR(VALUE('query (10)'!AF2579),""))</f>
        <v/>
      </c>
      <c r="AI2579" s="38" t="str">
        <f>IF('query (10)'!AG2579="","",TRIM('query (10)'!AG2579))</f>
        <v/>
      </c>
      <c r="AJ2579" s="38" t="str">
        <f>IF('query (10)'!AH2579="","",IFERROR(VALUE('query (10)'!AH2579),""))</f>
        <v/>
      </c>
      <c r="AK2579" s="38" t="str">
        <f>IF('query (10)'!AI2579="","",TRIM('query (10)'!AI2579))</f>
        <v/>
      </c>
      <c r="AL2579" s="42">
        <f t="shared" si="200"/>
        <v>2026</v>
      </c>
      <c r="AM2579" s="42" t="str">
        <f t="shared" si="201"/>
        <v>2026-05</v>
      </c>
      <c r="AN2579" s="42" t="str">
        <f t="shared" ca="1" si="202"/>
        <v/>
      </c>
      <c r="AO2579" s="42" t="str">
        <f t="shared" si="203"/>
        <v>WA-1003 | WASHING M/C | SR | FILTER | Time-based Maintenance | Mechanical | Part Change | Medium | Change filter 10 micron | FILTER | 10 MICRON 10",FILTER" | เริ่มซ่อมงาน PM แล้ว รับผิดชอบโดย PAHLA SEEDANG | ผะหลา สีแดง</v>
      </c>
      <c r="AP2579" s="42" t="str">
        <f>_xlfn.TEXTJOIN("; ",TRUE,IF(COUNTA('query (10)'!A2579:AK2579)&lt;=6,"NEAR_EMPTY_ROW",""),IF($K2579="","MISSING_STATUS",""),IF(AND($K2579="เสร็จสิ้น",$Z2579=""),"DONE_NO_ACTUAL_DATE",""),IF(AND($I2579="Condition-based Maintenance",$AH2579=""),"CBM_NO_MEASUREMENT",""),IF(OR($X2579="",$X2579=0),"INVALID_PERIOD",""),IF(AND($AA2579&lt;&gt;"",$AB2579&lt;&gt;"",$AB2579&lt;$AA2579),"DATE_SEQUENCE_ERROR",""),IF(AND($AB2579&lt;&gt;"",$AB2579&gt;DATE(2030,12,31)),"DATE_OUTLIER",""),IF($C2579="","MISSING_QRCODE",""),IF($J2579="UNKNOWN","UNKNOWN_PM_TYPE",""),IF($L2579="UNKNOWN","UNKNOWN_STATUS",""))</f>
        <v/>
      </c>
      <c r="AQ2579" s="42" t="str">
        <f t="shared" si="204"/>
        <v>NO</v>
      </c>
    </row>
    <row r="2580" spans="1:43" x14ac:dyDescent="0.3">
      <c r="A2580" s="38">
        <f>IF('query (10)'!A2580="","",'query (10)'!A2580)</f>
        <v>2838</v>
      </c>
      <c r="B2580" s="38">
        <f>IF('query (10)'!B2580="","",'query (10)'!B2580)</f>
        <v>21347</v>
      </c>
      <c r="C2580" s="38" t="str">
        <f>TRIM(UPPER('query (10)'!M2580))</f>
        <v>CH-571</v>
      </c>
      <c r="D2580" s="38" t="str">
        <f>TRIM(UPPER(IFERROR(_xlfn.TEXTBEFORE('query (10)'!L2580,"("),'query (10)'!L2580)))</f>
        <v>NOISE MANUAL INSPECTION MACHINE</v>
      </c>
      <c r="E2580" s="38" t="str">
        <f>IFERROR(TRIM(UPPER(_xlfn.TEXTBEFORE(_xlfn.TEXTAFTER('query (10)'!L2580,"("),")"))),"")</f>
        <v/>
      </c>
      <c r="F2580" s="38" t="str">
        <f>TRIM('query (10)'!K2580)</f>
        <v>TP2</v>
      </c>
      <c r="G2580" s="38" t="str">
        <f>IF('query (10)'!J2580="","",'query (10)'!J2580)</f>
        <v>Spindle</v>
      </c>
      <c r="H2580" s="38" t="str">
        <f>TRIM(UPPER('query (10)'!J2580))</f>
        <v>SPINDLE</v>
      </c>
      <c r="I2580" s="38" t="str">
        <f>IF('query (10)'!F2580="","",'query (10)'!F2580)</f>
        <v>Time-based Maintenance</v>
      </c>
      <c r="J2580" s="38" t="str">
        <f>IF('query (10)'!F2580="","",IFERROR(INDEX(Cleaning_Rules!$B$14:$B$17,MATCH(TRIM('query (10)'!F2580),Cleaning_Rules!$A$14:$A$17,0)),"UNKNOWN"))</f>
        <v>TBM</v>
      </c>
      <c r="K2580" s="38" t="str">
        <f>IF('query (10)'!G2580="","",'query (10)'!G2580)</f>
        <v>เสร็จสิ้น</v>
      </c>
      <c r="L2580" s="38" t="str">
        <f>IF('query (10)'!G2580="","MISSING",IFERROR(INDEX(Cleaning_Rules!$B$5:$B$10,MATCH(TRIM('query (10)'!G2580),Cleaning_Rules!$A$5:$A$10,0)),"UNKNOWN"))</f>
        <v>COMPLETED</v>
      </c>
      <c r="M2580" s="38" t="str">
        <f>IF('query (10)'!I2580="","",'query (10)'!I2580)</f>
        <v>Mechanical</v>
      </c>
      <c r="N2580" s="38" t="str">
        <f>IF('query (10)'!O2580="","",'query (10)'!O2580)</f>
        <v>Part Change</v>
      </c>
      <c r="O2580" s="38" t="str">
        <f>IF('query (10)'!P2580="","",'query (10)'!P2580)</f>
        <v>Medium</v>
      </c>
      <c r="P2580" s="38" t="str">
        <f>IF('query (10)'!N2580="","",'query (10)'!N2580)</f>
        <v xml:space="preserve">Change O-ring </v>
      </c>
      <c r="Q2580" s="38" t="str">
        <f>TRIM('query (10)'!N2580)</f>
        <v>Change O-ring</v>
      </c>
      <c r="R2580" s="38" t="str">
        <f>TRIM(UPPER('query (10)'!R2580))</f>
        <v>O-RING</v>
      </c>
      <c r="S2580" s="38" t="str">
        <f>TRIM(UPPER('query (10)'!S2580))</f>
        <v>G-300</v>
      </c>
      <c r="T2580" s="38" t="str">
        <f>IF('query (10)'!Q2580="","",TRIM(UPPER('query (10)'!Q2580)))</f>
        <v/>
      </c>
      <c r="U2580" s="38" t="str">
        <f>IF('query (10)'!T2580="","",'query (10)'!T2580)</f>
        <v/>
      </c>
      <c r="V2580" s="39" t="str">
        <f>IF('query (10)'!T2580="","",IFERROR(VALUE('query (10)'!T2580),""))</f>
        <v/>
      </c>
      <c r="W2580" s="40">
        <f>IF('query (10)'!U2580="","",'query (10)'!U2580)</f>
        <v>0</v>
      </c>
      <c r="X2580" s="39">
        <f>IF('query (10)'!V2580="","",'query (10)'!V2580)</f>
        <v>365</v>
      </c>
      <c r="Y2580" s="41">
        <f>IF('query (10)'!W2580="","",'query (10)'!W2580)</f>
        <v>46172</v>
      </c>
      <c r="Z2580" s="41">
        <f>IF('query (10)'!X2580="","",'query (10)'!X2580)</f>
        <v>46184</v>
      </c>
      <c r="AA2580" s="41">
        <f>IF('query (10)'!Y2580="","",'query (10)'!Y2580)</f>
        <v>46184</v>
      </c>
      <c r="AB2580" s="41">
        <f>IF('query (10)'!Z2580="","",'query (10)'!Z2580)</f>
        <v>46549</v>
      </c>
      <c r="AC2580" s="38" t="str">
        <f>IF(OR('query (10)'!AA2580="",COUNTIF(Cleaning_Rules!$A$21:$A$26,TRIM('query (10)'!AA2580))&gt;0),"",TRIM('query (10)'!AA2580))</f>
        <v/>
      </c>
      <c r="AD2580" s="38" t="str">
        <f>IF('query (10)'!AB2580="","",TRIM(IFERROR(_xlfn.TEXTBEFORE('query (10)'!AB2580,"("),'query (10)'!AB2580)))</f>
        <v>เริ่มซ่อมงาน PM แล้ว รับผิดชอบโดย PAHLA SEEDANG</v>
      </c>
      <c r="AE2580" s="38" t="str">
        <f>IFERROR(LOWER(TRIM(_xlfn.TEXTBEFORE(_xlfn.TEXTAFTER('query (10)'!AB2580,"("),")"))),"")</f>
        <v>pahla@nsk.com</v>
      </c>
      <c r="AF2580" s="38" t="str">
        <f>IF('query (10)'!AD2580="","",TRIM('query (10)'!AD2580))</f>
        <v>ผะหลา สีแดง</v>
      </c>
      <c r="AG2580" s="38" t="str">
        <f>IF('query (10)'!AE2580="","",TRIM('query (10)'!AE2580))</f>
        <v>ผะหลา สีแดง</v>
      </c>
      <c r="AH2580" s="38" t="str">
        <f>IF('query (10)'!AF2580="","",IFERROR(VALUE('query (10)'!AF2580),""))</f>
        <v/>
      </c>
      <c r="AI2580" s="38" t="str">
        <f>IF('query (10)'!AG2580="","",TRIM('query (10)'!AG2580))</f>
        <v/>
      </c>
      <c r="AJ2580" s="38" t="str">
        <f>IF('query (10)'!AH2580="","",IFERROR(VALUE('query (10)'!AH2580),""))</f>
        <v/>
      </c>
      <c r="AK2580" s="38" t="str">
        <f>IF('query (10)'!AI2580="","",TRIM('query (10)'!AI2580))</f>
        <v/>
      </c>
      <c r="AL2580" s="42">
        <f t="shared" si="200"/>
        <v>2026</v>
      </c>
      <c r="AM2580" s="42" t="str">
        <f t="shared" si="201"/>
        <v>2026-05</v>
      </c>
      <c r="AN2580" s="42" t="str">
        <f t="shared" ca="1" si="202"/>
        <v/>
      </c>
      <c r="AO2580" s="42" t="str">
        <f t="shared" si="203"/>
        <v>CH-571 | NOISE MANUAL INSPECTION MACHINE | TP2 | SPINDLE | Time-based Maintenance | Mechanical | Part Change | Medium | Change O-ring | O-RING | G-300 | เริ่มซ่อมงาน PM แล้ว รับผิดชอบโดย PAHLA SEEDANG | ผะหลา สีแดง</v>
      </c>
      <c r="AP2580" s="42" t="str">
        <f>_xlfn.TEXTJOIN("; ",TRUE,IF(COUNTA('query (10)'!A2580:AK2580)&lt;=6,"NEAR_EMPTY_ROW",""),IF($K2580="","MISSING_STATUS",""),IF(AND($K2580="เสร็จสิ้น",$Z2580=""),"DONE_NO_ACTUAL_DATE",""),IF(AND($I2580="Condition-based Maintenance",$AH2580=""),"CBM_NO_MEASUREMENT",""),IF(OR($X2580="",$X2580=0),"INVALID_PERIOD",""),IF(AND($AA2580&lt;&gt;"",$AB2580&lt;&gt;"",$AB2580&lt;$AA2580),"DATE_SEQUENCE_ERROR",""),IF(AND($AB2580&lt;&gt;"",$AB2580&gt;DATE(2030,12,31)),"DATE_OUTLIER",""),IF($C2580="","MISSING_QRCODE",""),IF($J2580="UNKNOWN","UNKNOWN_PM_TYPE",""),IF($L2580="UNKNOWN","UNKNOWN_STATUS",""))</f>
        <v/>
      </c>
      <c r="AQ2580" s="42" t="str">
        <f t="shared" si="204"/>
        <v>NO</v>
      </c>
    </row>
    <row r="2581" spans="1:43" x14ac:dyDescent="0.3">
      <c r="A2581" s="38">
        <f>IF('query (10)'!A2581="","",'query (10)'!A2581)</f>
        <v>2839</v>
      </c>
      <c r="B2581" s="38">
        <f>IF('query (10)'!B2581="","",'query (10)'!B2581)</f>
        <v>21346</v>
      </c>
      <c r="C2581" s="38" t="str">
        <f>TRIM(UPPER('query (10)'!M2581))</f>
        <v>CH-1155</v>
      </c>
      <c r="D2581" s="38" t="str">
        <f>TRIM(UPPER(IFERROR(_xlfn.TEXTBEFORE('query (10)'!L2581,"("),'query (10)'!L2581)))</f>
        <v>NOISE MANUAL INSPECTION</v>
      </c>
      <c r="E2581" s="38" t="str">
        <f>IFERROR(TRIM(UPPER(_xlfn.TEXTBEFORE(_xlfn.TEXTAFTER('query (10)'!L2581,"("),")"))),"")</f>
        <v/>
      </c>
      <c r="F2581" s="38" t="str">
        <f>TRIM('query (10)'!K2581)</f>
        <v>TP3</v>
      </c>
      <c r="G2581" s="38" t="str">
        <f>IF('query (10)'!J2581="","",'query (10)'!J2581)</f>
        <v>Spindle</v>
      </c>
      <c r="H2581" s="38" t="str">
        <f>TRIM(UPPER('query (10)'!J2581))</f>
        <v>SPINDLE</v>
      </c>
      <c r="I2581" s="38" t="str">
        <f>IF('query (10)'!F2581="","",'query (10)'!F2581)</f>
        <v>Time-based Maintenance</v>
      </c>
      <c r="J2581" s="38" t="str">
        <f>IF('query (10)'!F2581="","",IFERROR(INDEX(Cleaning_Rules!$B$14:$B$17,MATCH(TRIM('query (10)'!F2581),Cleaning_Rules!$A$14:$A$17,0)),"UNKNOWN"))</f>
        <v>TBM</v>
      </c>
      <c r="K2581" s="38" t="str">
        <f>IF('query (10)'!G2581="","",'query (10)'!G2581)</f>
        <v>เสร็จสิ้น</v>
      </c>
      <c r="L2581" s="38" t="str">
        <f>IF('query (10)'!G2581="","MISSING",IFERROR(INDEX(Cleaning_Rules!$B$5:$B$10,MATCH(TRIM('query (10)'!G2581),Cleaning_Rules!$A$5:$A$10,0)),"UNKNOWN"))</f>
        <v>COMPLETED</v>
      </c>
      <c r="M2581" s="38" t="str">
        <f>IF('query (10)'!I2581="","",'query (10)'!I2581)</f>
        <v>Mechanical</v>
      </c>
      <c r="N2581" s="38" t="str">
        <f>IF('query (10)'!O2581="","",'query (10)'!O2581)</f>
        <v>Part Change</v>
      </c>
      <c r="O2581" s="38" t="str">
        <f>IF('query (10)'!P2581="","",'query (10)'!P2581)</f>
        <v>Medium</v>
      </c>
      <c r="P2581" s="38" t="str">
        <f>IF('query (10)'!N2581="","",'query (10)'!N2581)</f>
        <v xml:space="preserve">Change O-ring </v>
      </c>
      <c r="Q2581" s="38" t="str">
        <f>TRIM('query (10)'!N2581)</f>
        <v>Change O-ring</v>
      </c>
      <c r="R2581" s="38" t="str">
        <f>TRIM(UPPER('query (10)'!R2581))</f>
        <v>O-RING</v>
      </c>
      <c r="S2581" s="38" t="str">
        <f>TRIM(UPPER('query (10)'!S2581))</f>
        <v>G-300</v>
      </c>
      <c r="T2581" s="38" t="str">
        <f>IF('query (10)'!Q2581="","",TRIM(UPPER('query (10)'!Q2581)))</f>
        <v/>
      </c>
      <c r="U2581" s="38" t="str">
        <f>IF('query (10)'!T2581="","",'query (10)'!T2581)</f>
        <v/>
      </c>
      <c r="V2581" s="39" t="str">
        <f>IF('query (10)'!T2581="","",IFERROR(VALUE('query (10)'!T2581),""))</f>
        <v/>
      </c>
      <c r="W2581" s="40">
        <f>IF('query (10)'!U2581="","",'query (10)'!U2581)</f>
        <v>0</v>
      </c>
      <c r="X2581" s="39">
        <f>IF('query (10)'!V2581="","",'query (10)'!V2581)</f>
        <v>365</v>
      </c>
      <c r="Y2581" s="41">
        <f>IF('query (10)'!W2581="","",'query (10)'!W2581)</f>
        <v>46172</v>
      </c>
      <c r="Z2581" s="41">
        <f>IF('query (10)'!X2581="","",'query (10)'!X2581)</f>
        <v>46184</v>
      </c>
      <c r="AA2581" s="41">
        <f>IF('query (10)'!Y2581="","",'query (10)'!Y2581)</f>
        <v>46184</v>
      </c>
      <c r="AB2581" s="41">
        <f>IF('query (10)'!Z2581="","",'query (10)'!Z2581)</f>
        <v>46549</v>
      </c>
      <c r="AC2581" s="38" t="str">
        <f>IF(OR('query (10)'!AA2581="",COUNTIF(Cleaning_Rules!$A$21:$A$26,TRIM('query (10)'!AA2581))&gt;0),"",TRIM('query (10)'!AA2581))</f>
        <v/>
      </c>
      <c r="AD2581" s="38" t="str">
        <f>IF('query (10)'!AB2581="","",TRIM(IFERROR(_xlfn.TEXTBEFORE('query (10)'!AB2581,"("),'query (10)'!AB2581)))</f>
        <v>เริ่มซ่อมงาน PM แล้ว รับผิดชอบโดย PAHLA SEEDANG</v>
      </c>
      <c r="AE2581" s="38" t="str">
        <f>IFERROR(LOWER(TRIM(_xlfn.TEXTBEFORE(_xlfn.TEXTAFTER('query (10)'!AB2581,"("),")"))),"")</f>
        <v>pahla@nsk.com</v>
      </c>
      <c r="AF2581" s="38" t="str">
        <f>IF('query (10)'!AD2581="","",TRIM('query (10)'!AD2581))</f>
        <v>ผะหลา สีแดง</v>
      </c>
      <c r="AG2581" s="38" t="str">
        <f>IF('query (10)'!AE2581="","",TRIM('query (10)'!AE2581))</f>
        <v>ผะหลา สีแดง</v>
      </c>
      <c r="AH2581" s="38" t="str">
        <f>IF('query (10)'!AF2581="","",IFERROR(VALUE('query (10)'!AF2581),""))</f>
        <v/>
      </c>
      <c r="AI2581" s="38" t="str">
        <f>IF('query (10)'!AG2581="","",TRIM('query (10)'!AG2581))</f>
        <v/>
      </c>
      <c r="AJ2581" s="38" t="str">
        <f>IF('query (10)'!AH2581="","",IFERROR(VALUE('query (10)'!AH2581),""))</f>
        <v/>
      </c>
      <c r="AK2581" s="38" t="str">
        <f>IF('query (10)'!AI2581="","",TRIM('query (10)'!AI2581))</f>
        <v/>
      </c>
      <c r="AL2581" s="42">
        <f t="shared" si="200"/>
        <v>2026</v>
      </c>
      <c r="AM2581" s="42" t="str">
        <f t="shared" si="201"/>
        <v>2026-05</v>
      </c>
      <c r="AN2581" s="42" t="str">
        <f t="shared" ca="1" si="202"/>
        <v/>
      </c>
      <c r="AO2581" s="42" t="str">
        <f t="shared" si="203"/>
        <v>CH-1155 | NOISE MANUAL INSPECTION | TP3 | SPINDLE | Time-based Maintenance | Mechanical | Part Change | Medium | Change O-ring | O-RING | G-300 | เริ่มซ่อมงาน PM แล้ว รับผิดชอบโดย PAHLA SEEDANG | ผะหลา สีแดง</v>
      </c>
      <c r="AP2581" s="42" t="str">
        <f>_xlfn.TEXTJOIN("; ",TRUE,IF(COUNTA('query (10)'!A2581:AK2581)&lt;=6,"NEAR_EMPTY_ROW",""),IF($K2581="","MISSING_STATUS",""),IF(AND($K2581="เสร็จสิ้น",$Z2581=""),"DONE_NO_ACTUAL_DATE",""),IF(AND($I2581="Condition-based Maintenance",$AH2581=""),"CBM_NO_MEASUREMENT",""),IF(OR($X2581="",$X2581=0),"INVALID_PERIOD",""),IF(AND($AA2581&lt;&gt;"",$AB2581&lt;&gt;"",$AB2581&lt;$AA2581),"DATE_SEQUENCE_ERROR",""),IF(AND($AB2581&lt;&gt;"",$AB2581&gt;DATE(2030,12,31)),"DATE_OUTLIER",""),IF($C2581="","MISSING_QRCODE",""),IF($J2581="UNKNOWN","UNKNOWN_PM_TYPE",""),IF($L2581="UNKNOWN","UNKNOWN_STATUS",""))</f>
        <v/>
      </c>
      <c r="AQ2581" s="42" t="str">
        <f t="shared" si="204"/>
        <v>NO</v>
      </c>
    </row>
    <row r="2582" spans="1:43" x14ac:dyDescent="0.3">
      <c r="A2582" s="38">
        <f>IF('query (10)'!A2582="","",'query (10)'!A2582)</f>
        <v>2840</v>
      </c>
      <c r="B2582" s="38">
        <f>IF('query (10)'!B2582="","",'query (10)'!B2582)</f>
        <v>21345</v>
      </c>
      <c r="C2582" s="38" t="str">
        <f>TRIM(UPPER('query (10)'!M2582))</f>
        <v>CH-093</v>
      </c>
      <c r="D2582" s="38" t="str">
        <f>TRIM(UPPER(IFERROR(_xlfn.TEXTBEFORE('query (10)'!L2582,"("),'query (10)'!L2582)))</f>
        <v>NOISE MANUAL INSPECTION SNAP RING PRESS</v>
      </c>
      <c r="E2582" s="38" t="str">
        <f>IFERROR(TRIM(UPPER(_xlfn.TEXTBEFORE(_xlfn.TEXTAFTER('query (10)'!L2582,"("),")"))),"")</f>
        <v/>
      </c>
      <c r="F2582" s="38" t="str">
        <f>TRIM('query (10)'!K2582)</f>
        <v>Snapring</v>
      </c>
      <c r="G2582" s="38" t="str">
        <f>IF('query (10)'!J2582="","",'query (10)'!J2582)</f>
        <v>Spindle</v>
      </c>
      <c r="H2582" s="38" t="str">
        <f>TRIM(UPPER('query (10)'!J2582))</f>
        <v>SPINDLE</v>
      </c>
      <c r="I2582" s="38" t="str">
        <f>IF('query (10)'!F2582="","",'query (10)'!F2582)</f>
        <v>Time-based Maintenance</v>
      </c>
      <c r="J2582" s="38" t="str">
        <f>IF('query (10)'!F2582="","",IFERROR(INDEX(Cleaning_Rules!$B$14:$B$17,MATCH(TRIM('query (10)'!F2582),Cleaning_Rules!$A$14:$A$17,0)),"UNKNOWN"))</f>
        <v>TBM</v>
      </c>
      <c r="K2582" s="38" t="str">
        <f>IF('query (10)'!G2582="","",'query (10)'!G2582)</f>
        <v>เสร็จสิ้น</v>
      </c>
      <c r="L2582" s="38" t="str">
        <f>IF('query (10)'!G2582="","MISSING",IFERROR(INDEX(Cleaning_Rules!$B$5:$B$10,MATCH(TRIM('query (10)'!G2582),Cleaning_Rules!$A$5:$A$10,0)),"UNKNOWN"))</f>
        <v>COMPLETED</v>
      </c>
      <c r="M2582" s="38" t="str">
        <f>IF('query (10)'!I2582="","",'query (10)'!I2582)</f>
        <v>Mechanical</v>
      </c>
      <c r="N2582" s="38" t="str">
        <f>IF('query (10)'!O2582="","",'query (10)'!O2582)</f>
        <v>Part Change</v>
      </c>
      <c r="O2582" s="38" t="str">
        <f>IF('query (10)'!P2582="","",'query (10)'!P2582)</f>
        <v>Medium</v>
      </c>
      <c r="P2582" s="38" t="str">
        <f>IF('query (10)'!N2582="","",'query (10)'!N2582)</f>
        <v xml:space="preserve">Change O-ring </v>
      </c>
      <c r="Q2582" s="38" t="str">
        <f>TRIM('query (10)'!N2582)</f>
        <v>Change O-ring</v>
      </c>
      <c r="R2582" s="38" t="str">
        <f>TRIM(UPPER('query (10)'!R2582))</f>
        <v>O-RING</v>
      </c>
      <c r="S2582" s="38" t="str">
        <f>TRIM(UPPER('query (10)'!S2582))</f>
        <v>G-300</v>
      </c>
      <c r="T2582" s="38" t="str">
        <f>IF('query (10)'!Q2582="","",TRIM(UPPER('query (10)'!Q2582)))</f>
        <v/>
      </c>
      <c r="U2582" s="38" t="str">
        <f>IF('query (10)'!T2582="","",'query (10)'!T2582)</f>
        <v/>
      </c>
      <c r="V2582" s="39" t="str">
        <f>IF('query (10)'!T2582="","",IFERROR(VALUE('query (10)'!T2582),""))</f>
        <v/>
      </c>
      <c r="W2582" s="40">
        <f>IF('query (10)'!U2582="","",'query (10)'!U2582)</f>
        <v>0</v>
      </c>
      <c r="X2582" s="39">
        <f>IF('query (10)'!V2582="","",'query (10)'!V2582)</f>
        <v>365</v>
      </c>
      <c r="Y2582" s="41">
        <f>IF('query (10)'!W2582="","",'query (10)'!W2582)</f>
        <v>46172</v>
      </c>
      <c r="Z2582" s="41">
        <f>IF('query (10)'!X2582="","",'query (10)'!X2582)</f>
        <v>46184</v>
      </c>
      <c r="AA2582" s="41">
        <f>IF('query (10)'!Y2582="","",'query (10)'!Y2582)</f>
        <v>46184</v>
      </c>
      <c r="AB2582" s="41">
        <f>IF('query (10)'!Z2582="","",'query (10)'!Z2582)</f>
        <v>46549</v>
      </c>
      <c r="AC2582" s="38" t="str">
        <f>IF(OR('query (10)'!AA2582="",COUNTIF(Cleaning_Rules!$A$21:$A$26,TRIM('query (10)'!AA2582))&gt;0),"",TRIM('query (10)'!AA2582))</f>
        <v/>
      </c>
      <c r="AD2582" s="38" t="str">
        <f>IF('query (10)'!AB2582="","",TRIM(IFERROR(_xlfn.TEXTBEFORE('query (10)'!AB2582,"("),'query (10)'!AB2582)))</f>
        <v>เริ่มซ่อมงาน PM แล้ว รับผิดชอบโดย PAHLA SEEDANG</v>
      </c>
      <c r="AE2582" s="38" t="str">
        <f>IFERROR(LOWER(TRIM(_xlfn.TEXTBEFORE(_xlfn.TEXTAFTER('query (10)'!AB2582,"("),")"))),"")</f>
        <v>pahla@nsk.com</v>
      </c>
      <c r="AF2582" s="38" t="str">
        <f>IF('query (10)'!AD2582="","",TRIM('query (10)'!AD2582))</f>
        <v>ผะหลา สีแดง</v>
      </c>
      <c r="AG2582" s="38" t="str">
        <f>IF('query (10)'!AE2582="","",TRIM('query (10)'!AE2582))</f>
        <v>ผะหลา สีแดง</v>
      </c>
      <c r="AH2582" s="38" t="str">
        <f>IF('query (10)'!AF2582="","",IFERROR(VALUE('query (10)'!AF2582),""))</f>
        <v/>
      </c>
      <c r="AI2582" s="38" t="str">
        <f>IF('query (10)'!AG2582="","",TRIM('query (10)'!AG2582))</f>
        <v/>
      </c>
      <c r="AJ2582" s="38" t="str">
        <f>IF('query (10)'!AH2582="","",IFERROR(VALUE('query (10)'!AH2582),""))</f>
        <v/>
      </c>
      <c r="AK2582" s="38" t="str">
        <f>IF('query (10)'!AI2582="","",TRIM('query (10)'!AI2582))</f>
        <v/>
      </c>
      <c r="AL2582" s="42">
        <f t="shared" si="200"/>
        <v>2026</v>
      </c>
      <c r="AM2582" s="42" t="str">
        <f t="shared" si="201"/>
        <v>2026-05</v>
      </c>
      <c r="AN2582" s="42" t="str">
        <f t="shared" ca="1" si="202"/>
        <v/>
      </c>
      <c r="AO2582" s="42" t="str">
        <f t="shared" si="203"/>
        <v>CH-093 | NOISE MANUAL INSPECTION SNAP RING PRESS | Snapring | SPINDLE | Time-based Maintenance | Mechanical | Part Change | Medium | Change O-ring | O-RING | G-300 | เริ่มซ่อมงาน PM แล้ว รับผิดชอบโดย PAHLA SEEDANG | ผะหลา สีแดง</v>
      </c>
      <c r="AP2582" s="42" t="str">
        <f>_xlfn.TEXTJOIN("; ",TRUE,IF(COUNTA('query (10)'!A2582:AK2582)&lt;=6,"NEAR_EMPTY_ROW",""),IF($K2582="","MISSING_STATUS",""),IF(AND($K2582="เสร็จสิ้น",$Z2582=""),"DONE_NO_ACTUAL_DATE",""),IF(AND($I2582="Condition-based Maintenance",$AH2582=""),"CBM_NO_MEASUREMENT",""),IF(OR($X2582="",$X2582=0),"INVALID_PERIOD",""),IF(AND($AA2582&lt;&gt;"",$AB2582&lt;&gt;"",$AB2582&lt;$AA2582),"DATE_SEQUENCE_ERROR",""),IF(AND($AB2582&lt;&gt;"",$AB2582&gt;DATE(2030,12,31)),"DATE_OUTLIER",""),IF($C2582="","MISSING_QRCODE",""),IF($J2582="UNKNOWN","UNKNOWN_PM_TYPE",""),IF($L2582="UNKNOWN","UNKNOWN_STATUS",""))</f>
        <v/>
      </c>
      <c r="AQ2582" s="42" t="str">
        <f t="shared" si="204"/>
        <v>NO</v>
      </c>
    </row>
    <row r="2583" spans="1:43" x14ac:dyDescent="0.3">
      <c r="A2583" s="38">
        <f>IF('query (10)'!A2583="","",'query (10)'!A2583)</f>
        <v>2841</v>
      </c>
      <c r="B2583" s="38">
        <f>IF('query (10)'!B2583="","",'query (10)'!B2583)</f>
        <v>21344</v>
      </c>
      <c r="C2583" s="38" t="str">
        <f>TRIM(UPPER('query (10)'!M2583))</f>
        <v>CH-093</v>
      </c>
      <c r="D2583" s="38" t="str">
        <f>TRIM(UPPER(IFERROR(_xlfn.TEXTBEFORE('query (10)'!L2583,"("),'query (10)'!L2583)))</f>
        <v>NOISE MANUAL INSPECTION SNAP RING PRESS</v>
      </c>
      <c r="E2583" s="38" t="str">
        <f>IFERROR(TRIM(UPPER(_xlfn.TEXTBEFORE(_xlfn.TEXTAFTER('query (10)'!L2583,"("),")"))),"")</f>
        <v/>
      </c>
      <c r="F2583" s="38" t="str">
        <f>TRIM('query (10)'!K2583)</f>
        <v>Snapring</v>
      </c>
      <c r="G2583" s="38" t="str">
        <f>IF('query (10)'!J2583="","",'query (10)'!J2583)</f>
        <v>Filter</v>
      </c>
      <c r="H2583" s="38" t="str">
        <f>TRIM(UPPER('query (10)'!J2583))</f>
        <v>FILTER</v>
      </c>
      <c r="I2583" s="38" t="str">
        <f>IF('query (10)'!F2583="","",'query (10)'!F2583)</f>
        <v>Time-based Maintenance</v>
      </c>
      <c r="J2583" s="38" t="str">
        <f>IF('query (10)'!F2583="","",IFERROR(INDEX(Cleaning_Rules!$B$14:$B$17,MATCH(TRIM('query (10)'!F2583),Cleaning_Rules!$A$14:$A$17,0)),"UNKNOWN"))</f>
        <v>TBM</v>
      </c>
      <c r="K2583" s="38" t="str">
        <f>IF('query (10)'!G2583="","",'query (10)'!G2583)</f>
        <v>เสร็จสิ้น</v>
      </c>
      <c r="L2583" s="38" t="str">
        <f>IF('query (10)'!G2583="","MISSING",IFERROR(INDEX(Cleaning_Rules!$B$5:$B$10,MATCH(TRIM('query (10)'!G2583),Cleaning_Rules!$A$5:$A$10,0)),"UNKNOWN"))</f>
        <v>COMPLETED</v>
      </c>
      <c r="M2583" s="38" t="str">
        <f>IF('query (10)'!I2583="","",'query (10)'!I2583)</f>
        <v>Mechanical</v>
      </c>
      <c r="N2583" s="38" t="str">
        <f>IF('query (10)'!O2583="","",'query (10)'!O2583)</f>
        <v>Part Change</v>
      </c>
      <c r="O2583" s="38" t="str">
        <f>IF('query (10)'!P2583="","",'query (10)'!P2583)</f>
        <v>Medium</v>
      </c>
      <c r="P2583" s="38" t="str">
        <f>IF('query (10)'!N2583="","",'query (10)'!N2583)</f>
        <v xml:space="preserve">Change dry filter
Model 
PTS-T-10510
PTS-T-105E
</v>
      </c>
      <c r="Q2583" s="38" t="str">
        <f>TRIM('query (10)'!N2583)</f>
        <v xml:space="preserve">Change dry filter
Model 
PTS-T-10510
PTS-T-105E
</v>
      </c>
      <c r="R2583" s="38" t="str">
        <f>TRIM(UPPER('query (10)'!R2583))</f>
        <v>FILTER</v>
      </c>
      <c r="S2583" s="38" t="str">
        <f>TRIM(UPPER('query (10)'!S2583))</f>
        <v>PTS-T-105E</v>
      </c>
      <c r="T2583" s="38" t="str">
        <f>IF('query (10)'!Q2583="","",TRIM(UPPER('query (10)'!Q2583)))</f>
        <v/>
      </c>
      <c r="U2583" s="38" t="str">
        <f>IF('query (10)'!T2583="","",'query (10)'!T2583)</f>
        <v/>
      </c>
      <c r="V2583" s="39" t="str">
        <f>IF('query (10)'!T2583="","",IFERROR(VALUE('query (10)'!T2583),""))</f>
        <v/>
      </c>
      <c r="W2583" s="40">
        <f>IF('query (10)'!U2583="","",'query (10)'!U2583)</f>
        <v>0</v>
      </c>
      <c r="X2583" s="39">
        <f>IF('query (10)'!V2583="","",'query (10)'!V2583)</f>
        <v>731</v>
      </c>
      <c r="Y2583" s="41">
        <f>IF('query (10)'!W2583="","",'query (10)'!W2583)</f>
        <v>46172</v>
      </c>
      <c r="Z2583" s="41">
        <f>IF('query (10)'!X2583="","",'query (10)'!X2583)</f>
        <v>46184</v>
      </c>
      <c r="AA2583" s="41">
        <f>IF('query (10)'!Y2583="","",'query (10)'!Y2583)</f>
        <v>46184</v>
      </c>
      <c r="AB2583" s="41">
        <f>IF('query (10)'!Z2583="","",'query (10)'!Z2583)</f>
        <v>46915</v>
      </c>
      <c r="AC2583" s="38" t="str">
        <f>IF(OR('query (10)'!AA2583="",COUNTIF(Cleaning_Rules!$A$21:$A$26,TRIM('query (10)'!AA2583))&gt;0),"",TRIM('query (10)'!AA2583))</f>
        <v/>
      </c>
      <c r="AD2583" s="38" t="str">
        <f>IF('query (10)'!AB2583="","",TRIM(IFERROR(_xlfn.TEXTBEFORE('query (10)'!AB2583,"("),'query (10)'!AB2583)))</f>
        <v>เริ่มซ่อมงาน PM แล้ว รับผิดชอบโดย PAHLA SEEDANG</v>
      </c>
      <c r="AE2583" s="38" t="str">
        <f>IFERROR(LOWER(TRIM(_xlfn.TEXTBEFORE(_xlfn.TEXTAFTER('query (10)'!AB2583,"("),")"))),"")</f>
        <v>pahla@nsk.com</v>
      </c>
      <c r="AF2583" s="38" t="str">
        <f>IF('query (10)'!AD2583="","",TRIM('query (10)'!AD2583))</f>
        <v>ผะหลา สีแดง</v>
      </c>
      <c r="AG2583" s="38" t="str">
        <f>IF('query (10)'!AE2583="","",TRIM('query (10)'!AE2583))</f>
        <v>ผะหลา สีแดง</v>
      </c>
      <c r="AH2583" s="38" t="str">
        <f>IF('query (10)'!AF2583="","",IFERROR(VALUE('query (10)'!AF2583),""))</f>
        <v/>
      </c>
      <c r="AI2583" s="38" t="str">
        <f>IF('query (10)'!AG2583="","",TRIM('query (10)'!AG2583))</f>
        <v/>
      </c>
      <c r="AJ2583" s="38" t="str">
        <f>IF('query (10)'!AH2583="","",IFERROR(VALUE('query (10)'!AH2583),""))</f>
        <v/>
      </c>
      <c r="AK2583" s="38" t="str">
        <f>IF('query (10)'!AI2583="","",TRIM('query (10)'!AI2583))</f>
        <v/>
      </c>
      <c r="AL2583" s="42">
        <f t="shared" si="200"/>
        <v>2026</v>
      </c>
      <c r="AM2583" s="42" t="str">
        <f t="shared" si="201"/>
        <v>2026-05</v>
      </c>
      <c r="AN2583" s="42" t="str">
        <f t="shared" ca="1" si="202"/>
        <v/>
      </c>
      <c r="AO2583" s="42" t="str">
        <f t="shared" si="203"/>
        <v>CH-093 | NOISE MANUAL INSPECTION SNAP RING PRESS | Snapring | FILTER | Time-based Maintenance | Mechanical | Part Change | Medium | Change dry filter
Model 
PTS-T-10510
PTS-T-105E
 | FILTER | PTS-T-105E | เริ่มซ่อมงาน PM แล้ว รับผิดชอบโดย PAHLA SEEDANG | ผะหลา สีแดง</v>
      </c>
      <c r="AP2583" s="42" t="str">
        <f>_xlfn.TEXTJOIN("; ",TRUE,IF(COUNTA('query (10)'!A2583:AK2583)&lt;=6,"NEAR_EMPTY_ROW",""),IF($K2583="","MISSING_STATUS",""),IF(AND($K2583="เสร็จสิ้น",$Z2583=""),"DONE_NO_ACTUAL_DATE",""),IF(AND($I2583="Condition-based Maintenance",$AH2583=""),"CBM_NO_MEASUREMENT",""),IF(OR($X2583="",$X2583=0),"INVALID_PERIOD",""),IF(AND($AA2583&lt;&gt;"",$AB2583&lt;&gt;"",$AB2583&lt;$AA2583),"DATE_SEQUENCE_ERROR",""),IF(AND($AB2583&lt;&gt;"",$AB2583&gt;DATE(2030,12,31)),"DATE_OUTLIER",""),IF($C2583="","MISSING_QRCODE",""),IF($J2583="UNKNOWN","UNKNOWN_PM_TYPE",""),IF($L2583="UNKNOWN","UNKNOWN_STATUS",""))</f>
        <v/>
      </c>
      <c r="AQ2583" s="42" t="str">
        <f t="shared" si="204"/>
        <v>NO</v>
      </c>
    </row>
    <row r="2584" spans="1:43" x14ac:dyDescent="0.3">
      <c r="A2584" s="38">
        <f>IF('query (10)'!A2584="","",'query (10)'!A2584)</f>
        <v>2842</v>
      </c>
      <c r="B2584" s="38">
        <f>IF('query (10)'!B2584="","",'query (10)'!B2584)</f>
        <v>21343</v>
      </c>
      <c r="C2584" s="38" t="str">
        <f>TRIM(UPPER('query (10)'!M2584))</f>
        <v>CH-1155</v>
      </c>
      <c r="D2584" s="38" t="str">
        <f>TRIM(UPPER(IFERROR(_xlfn.TEXTBEFORE('query (10)'!L2584,"("),'query (10)'!L2584)))</f>
        <v>NOISE MANUAL INSPECTION</v>
      </c>
      <c r="E2584" s="38" t="str">
        <f>IFERROR(TRIM(UPPER(_xlfn.TEXTBEFORE(_xlfn.TEXTAFTER('query (10)'!L2584,"("),")"))),"")</f>
        <v/>
      </c>
      <c r="F2584" s="38" t="str">
        <f>TRIM('query (10)'!K2584)</f>
        <v>TP3</v>
      </c>
      <c r="G2584" s="38" t="str">
        <f>IF('query (10)'!J2584="","",'query (10)'!J2584)</f>
        <v>Filter</v>
      </c>
      <c r="H2584" s="38" t="str">
        <f>TRIM(UPPER('query (10)'!J2584))</f>
        <v>FILTER</v>
      </c>
      <c r="I2584" s="38" t="str">
        <f>IF('query (10)'!F2584="","",'query (10)'!F2584)</f>
        <v>Time-based Maintenance</v>
      </c>
      <c r="J2584" s="38" t="str">
        <f>IF('query (10)'!F2584="","",IFERROR(INDEX(Cleaning_Rules!$B$14:$B$17,MATCH(TRIM('query (10)'!F2584),Cleaning_Rules!$A$14:$A$17,0)),"UNKNOWN"))</f>
        <v>TBM</v>
      </c>
      <c r="K2584" s="38" t="str">
        <f>IF('query (10)'!G2584="","",'query (10)'!G2584)</f>
        <v>เสร็จสิ้น</v>
      </c>
      <c r="L2584" s="38" t="str">
        <f>IF('query (10)'!G2584="","MISSING",IFERROR(INDEX(Cleaning_Rules!$B$5:$B$10,MATCH(TRIM('query (10)'!G2584),Cleaning_Rules!$A$5:$A$10,0)),"UNKNOWN"))</f>
        <v>COMPLETED</v>
      </c>
      <c r="M2584" s="38" t="str">
        <f>IF('query (10)'!I2584="","",'query (10)'!I2584)</f>
        <v>Mechanical</v>
      </c>
      <c r="N2584" s="38" t="str">
        <f>IF('query (10)'!O2584="","",'query (10)'!O2584)</f>
        <v>Part Change</v>
      </c>
      <c r="O2584" s="38" t="str">
        <f>IF('query (10)'!P2584="","",'query (10)'!P2584)</f>
        <v>Medium</v>
      </c>
      <c r="P2584" s="38" t="str">
        <f>IF('query (10)'!N2584="","",'query (10)'!N2584)</f>
        <v>Change dry filter
Model 
PTS-T-10510
PTS-T-105E</v>
      </c>
      <c r="Q2584" s="38" t="str">
        <f>TRIM('query (10)'!N2584)</f>
        <v>Change dry filter
Model 
PTS-T-10510
PTS-T-105E</v>
      </c>
      <c r="R2584" s="38" t="str">
        <f>TRIM(UPPER('query (10)'!R2584))</f>
        <v>FILTER</v>
      </c>
      <c r="S2584" s="38" t="str">
        <f>TRIM(UPPER('query (10)'!S2584))</f>
        <v>PTS-T-105E</v>
      </c>
      <c r="T2584" s="38" t="str">
        <f>IF('query (10)'!Q2584="","",TRIM(UPPER('query (10)'!Q2584)))</f>
        <v/>
      </c>
      <c r="U2584" s="38" t="str">
        <f>IF('query (10)'!T2584="","",'query (10)'!T2584)</f>
        <v/>
      </c>
      <c r="V2584" s="39" t="str">
        <f>IF('query (10)'!T2584="","",IFERROR(VALUE('query (10)'!T2584),""))</f>
        <v/>
      </c>
      <c r="W2584" s="40">
        <f>IF('query (10)'!U2584="","",'query (10)'!U2584)</f>
        <v>0</v>
      </c>
      <c r="X2584" s="39">
        <f>IF('query (10)'!V2584="","",'query (10)'!V2584)</f>
        <v>731</v>
      </c>
      <c r="Y2584" s="41">
        <f>IF('query (10)'!W2584="","",'query (10)'!W2584)</f>
        <v>46172</v>
      </c>
      <c r="Z2584" s="41">
        <f>IF('query (10)'!X2584="","",'query (10)'!X2584)</f>
        <v>46184</v>
      </c>
      <c r="AA2584" s="41">
        <f>IF('query (10)'!Y2584="","",'query (10)'!Y2584)</f>
        <v>46184</v>
      </c>
      <c r="AB2584" s="41">
        <f>IF('query (10)'!Z2584="","",'query (10)'!Z2584)</f>
        <v>46915</v>
      </c>
      <c r="AC2584" s="38" t="str">
        <f>IF(OR('query (10)'!AA2584="",COUNTIF(Cleaning_Rules!$A$21:$A$26,TRIM('query (10)'!AA2584))&gt;0),"",TRIM('query (10)'!AA2584))</f>
        <v/>
      </c>
      <c r="AD2584" s="38" t="str">
        <f>IF('query (10)'!AB2584="","",TRIM(IFERROR(_xlfn.TEXTBEFORE('query (10)'!AB2584,"("),'query (10)'!AB2584)))</f>
        <v>เริ่มซ่อมงาน PM แล้ว รับผิดชอบโดย PAHLA SEEDANG</v>
      </c>
      <c r="AE2584" s="38" t="str">
        <f>IFERROR(LOWER(TRIM(_xlfn.TEXTBEFORE(_xlfn.TEXTAFTER('query (10)'!AB2584,"("),")"))),"")</f>
        <v>pahla@nsk.com</v>
      </c>
      <c r="AF2584" s="38" t="str">
        <f>IF('query (10)'!AD2584="","",TRIM('query (10)'!AD2584))</f>
        <v>ผะหลา สีแดง</v>
      </c>
      <c r="AG2584" s="38" t="str">
        <f>IF('query (10)'!AE2584="","",TRIM('query (10)'!AE2584))</f>
        <v>ผะหลา สีแดง</v>
      </c>
      <c r="AH2584" s="38" t="str">
        <f>IF('query (10)'!AF2584="","",IFERROR(VALUE('query (10)'!AF2584),""))</f>
        <v/>
      </c>
      <c r="AI2584" s="38" t="str">
        <f>IF('query (10)'!AG2584="","",TRIM('query (10)'!AG2584))</f>
        <v/>
      </c>
      <c r="AJ2584" s="38" t="str">
        <f>IF('query (10)'!AH2584="","",IFERROR(VALUE('query (10)'!AH2584),""))</f>
        <v/>
      </c>
      <c r="AK2584" s="38" t="str">
        <f>IF('query (10)'!AI2584="","",TRIM('query (10)'!AI2584))</f>
        <v/>
      </c>
      <c r="AL2584" s="42">
        <f t="shared" si="200"/>
        <v>2026</v>
      </c>
      <c r="AM2584" s="42" t="str">
        <f t="shared" si="201"/>
        <v>2026-05</v>
      </c>
      <c r="AN2584" s="42" t="str">
        <f t="shared" ca="1" si="202"/>
        <v/>
      </c>
      <c r="AO2584" s="42" t="str">
        <f t="shared" si="203"/>
        <v>CH-1155 | NOISE MANUAL INSPECTION | TP3 | FILTER | Time-based Maintenance | Mechanical | Part Change | Medium | Change dry filter
Model 
PTS-T-10510
PTS-T-105E | FILTER | PTS-T-105E | เริ่มซ่อมงาน PM แล้ว รับผิดชอบโดย PAHLA SEEDANG | ผะหลา สีแดง</v>
      </c>
      <c r="AP2584" s="42" t="str">
        <f>_xlfn.TEXTJOIN("; ",TRUE,IF(COUNTA('query (10)'!A2584:AK2584)&lt;=6,"NEAR_EMPTY_ROW",""),IF($K2584="","MISSING_STATUS",""),IF(AND($K2584="เสร็จสิ้น",$Z2584=""),"DONE_NO_ACTUAL_DATE",""),IF(AND($I2584="Condition-based Maintenance",$AH2584=""),"CBM_NO_MEASUREMENT",""),IF(OR($X2584="",$X2584=0),"INVALID_PERIOD",""),IF(AND($AA2584&lt;&gt;"",$AB2584&lt;&gt;"",$AB2584&lt;$AA2584),"DATE_SEQUENCE_ERROR",""),IF(AND($AB2584&lt;&gt;"",$AB2584&gt;DATE(2030,12,31)),"DATE_OUTLIER",""),IF($C2584="","MISSING_QRCODE",""),IF($J2584="UNKNOWN","UNKNOWN_PM_TYPE",""),IF($L2584="UNKNOWN","UNKNOWN_STATUS",""))</f>
        <v/>
      </c>
      <c r="AQ2584" s="42" t="str">
        <f t="shared" si="204"/>
        <v>NO</v>
      </c>
    </row>
    <row r="2585" spans="1:43" x14ac:dyDescent="0.3">
      <c r="A2585" s="38">
        <f>IF('query (10)'!A2585="","",'query (10)'!A2585)</f>
        <v>2843</v>
      </c>
      <c r="B2585" s="38">
        <f>IF('query (10)'!B2585="","",'query (10)'!B2585)</f>
        <v>21342</v>
      </c>
      <c r="C2585" s="38" t="str">
        <f>TRIM(UPPER('query (10)'!M2585))</f>
        <v>CH-571</v>
      </c>
      <c r="D2585" s="38" t="str">
        <f>TRIM(UPPER(IFERROR(_xlfn.TEXTBEFORE('query (10)'!L2585,"("),'query (10)'!L2585)))</f>
        <v>NOISE MANUAL INSPECTION MACHINE</v>
      </c>
      <c r="E2585" s="38" t="str">
        <f>IFERROR(TRIM(UPPER(_xlfn.TEXTBEFORE(_xlfn.TEXTAFTER('query (10)'!L2585,"("),")"))),"")</f>
        <v/>
      </c>
      <c r="F2585" s="38" t="str">
        <f>TRIM('query (10)'!K2585)</f>
        <v>TP2</v>
      </c>
      <c r="G2585" s="38" t="str">
        <f>IF('query (10)'!J2585="","",'query (10)'!J2585)</f>
        <v>Filter</v>
      </c>
      <c r="H2585" s="38" t="str">
        <f>TRIM(UPPER('query (10)'!J2585))</f>
        <v>FILTER</v>
      </c>
      <c r="I2585" s="38" t="str">
        <f>IF('query (10)'!F2585="","",'query (10)'!F2585)</f>
        <v>Time-based Maintenance</v>
      </c>
      <c r="J2585" s="38" t="str">
        <f>IF('query (10)'!F2585="","",IFERROR(INDEX(Cleaning_Rules!$B$14:$B$17,MATCH(TRIM('query (10)'!F2585),Cleaning_Rules!$A$14:$A$17,0)),"UNKNOWN"))</f>
        <v>TBM</v>
      </c>
      <c r="K2585" s="38" t="str">
        <f>IF('query (10)'!G2585="","",'query (10)'!G2585)</f>
        <v>เสร็จสิ้น</v>
      </c>
      <c r="L2585" s="38" t="str">
        <f>IF('query (10)'!G2585="","MISSING",IFERROR(INDEX(Cleaning_Rules!$B$5:$B$10,MATCH(TRIM('query (10)'!G2585),Cleaning_Rules!$A$5:$A$10,0)),"UNKNOWN"))</f>
        <v>COMPLETED</v>
      </c>
      <c r="M2585" s="38" t="str">
        <f>IF('query (10)'!I2585="","",'query (10)'!I2585)</f>
        <v>Mechanical</v>
      </c>
      <c r="N2585" s="38" t="str">
        <f>IF('query (10)'!O2585="","",'query (10)'!O2585)</f>
        <v>Part Change</v>
      </c>
      <c r="O2585" s="38" t="str">
        <f>IF('query (10)'!P2585="","",'query (10)'!P2585)</f>
        <v>Medium</v>
      </c>
      <c r="P2585" s="38" t="str">
        <f>IF('query (10)'!N2585="","",'query (10)'!N2585)</f>
        <v>Change dry filter
Model 
PTS-T-10510
PTS-T-105E</v>
      </c>
      <c r="Q2585" s="38" t="str">
        <f>TRIM('query (10)'!N2585)</f>
        <v>Change dry filter
Model 
PTS-T-10510
PTS-T-105E</v>
      </c>
      <c r="R2585" s="38" t="str">
        <f>TRIM(UPPER('query (10)'!R2585))</f>
        <v>FILTER</v>
      </c>
      <c r="S2585" s="38" t="str">
        <f>TRIM(UPPER('query (10)'!S2585))</f>
        <v>PTS-T-105E</v>
      </c>
      <c r="T2585" s="38" t="str">
        <f>IF('query (10)'!Q2585="","",TRIM(UPPER('query (10)'!Q2585)))</f>
        <v/>
      </c>
      <c r="U2585" s="38" t="str">
        <f>IF('query (10)'!T2585="","",'query (10)'!T2585)</f>
        <v/>
      </c>
      <c r="V2585" s="39" t="str">
        <f>IF('query (10)'!T2585="","",IFERROR(VALUE('query (10)'!T2585),""))</f>
        <v/>
      </c>
      <c r="W2585" s="40">
        <f>IF('query (10)'!U2585="","",'query (10)'!U2585)</f>
        <v>0</v>
      </c>
      <c r="X2585" s="39">
        <f>IF('query (10)'!V2585="","",'query (10)'!V2585)</f>
        <v>731</v>
      </c>
      <c r="Y2585" s="41">
        <f>IF('query (10)'!W2585="","",'query (10)'!W2585)</f>
        <v>46172</v>
      </c>
      <c r="Z2585" s="41">
        <f>IF('query (10)'!X2585="","",'query (10)'!X2585)</f>
        <v>46184</v>
      </c>
      <c r="AA2585" s="41">
        <f>IF('query (10)'!Y2585="","",'query (10)'!Y2585)</f>
        <v>46184</v>
      </c>
      <c r="AB2585" s="41">
        <f>IF('query (10)'!Z2585="","",'query (10)'!Z2585)</f>
        <v>46915</v>
      </c>
      <c r="AC2585" s="38" t="str">
        <f>IF(OR('query (10)'!AA2585="",COUNTIF(Cleaning_Rules!$A$21:$A$26,TRIM('query (10)'!AA2585))&gt;0),"",TRIM('query (10)'!AA2585))</f>
        <v/>
      </c>
      <c r="AD2585" s="38" t="str">
        <f>IF('query (10)'!AB2585="","",TRIM(IFERROR(_xlfn.TEXTBEFORE('query (10)'!AB2585,"("),'query (10)'!AB2585)))</f>
        <v>เริ่มซ่อมงาน PM แล้ว รับผิดชอบโดย PAHLA SEEDANG</v>
      </c>
      <c r="AE2585" s="38" t="str">
        <f>IFERROR(LOWER(TRIM(_xlfn.TEXTBEFORE(_xlfn.TEXTAFTER('query (10)'!AB2585,"("),")"))),"")</f>
        <v>pahla@nsk.com</v>
      </c>
      <c r="AF2585" s="38" t="str">
        <f>IF('query (10)'!AD2585="","",TRIM('query (10)'!AD2585))</f>
        <v>ผะหลา สีแดง</v>
      </c>
      <c r="AG2585" s="38" t="str">
        <f>IF('query (10)'!AE2585="","",TRIM('query (10)'!AE2585))</f>
        <v>ผะหลา สีแดง</v>
      </c>
      <c r="AH2585" s="38" t="str">
        <f>IF('query (10)'!AF2585="","",IFERROR(VALUE('query (10)'!AF2585),""))</f>
        <v/>
      </c>
      <c r="AI2585" s="38" t="str">
        <f>IF('query (10)'!AG2585="","",TRIM('query (10)'!AG2585))</f>
        <v/>
      </c>
      <c r="AJ2585" s="38" t="str">
        <f>IF('query (10)'!AH2585="","",IFERROR(VALUE('query (10)'!AH2585),""))</f>
        <v/>
      </c>
      <c r="AK2585" s="38" t="str">
        <f>IF('query (10)'!AI2585="","",TRIM('query (10)'!AI2585))</f>
        <v/>
      </c>
      <c r="AL2585" s="42">
        <f t="shared" si="200"/>
        <v>2026</v>
      </c>
      <c r="AM2585" s="42" t="str">
        <f t="shared" si="201"/>
        <v>2026-05</v>
      </c>
      <c r="AN2585" s="42" t="str">
        <f t="shared" ca="1" si="202"/>
        <v/>
      </c>
      <c r="AO2585" s="42" t="str">
        <f t="shared" si="203"/>
        <v>CH-571 | NOISE MANUAL INSPECTION MACHINE | TP2 | FILTER | Time-based Maintenance | Mechanical | Part Change | Medium | Change dry filter
Model 
PTS-T-10510
PTS-T-105E | FILTER | PTS-T-105E | เริ่มซ่อมงาน PM แล้ว รับผิดชอบโดย PAHLA SEEDANG | ผะหลา สีแดง</v>
      </c>
      <c r="AP2585" s="42" t="str">
        <f>_xlfn.TEXTJOIN("; ",TRUE,IF(COUNTA('query (10)'!A2585:AK2585)&lt;=6,"NEAR_EMPTY_ROW",""),IF($K2585="","MISSING_STATUS",""),IF(AND($K2585="เสร็จสิ้น",$Z2585=""),"DONE_NO_ACTUAL_DATE",""),IF(AND($I2585="Condition-based Maintenance",$AH2585=""),"CBM_NO_MEASUREMENT",""),IF(OR($X2585="",$X2585=0),"INVALID_PERIOD",""),IF(AND($AA2585&lt;&gt;"",$AB2585&lt;&gt;"",$AB2585&lt;$AA2585),"DATE_SEQUENCE_ERROR",""),IF(AND($AB2585&lt;&gt;"",$AB2585&gt;DATE(2030,12,31)),"DATE_OUTLIER",""),IF($C2585="","MISSING_QRCODE",""),IF($J2585="UNKNOWN","UNKNOWN_PM_TYPE",""),IF($L2585="UNKNOWN","UNKNOWN_STATUS",""))</f>
        <v/>
      </c>
      <c r="AQ2585" s="42" t="str">
        <f t="shared" si="204"/>
        <v>NO</v>
      </c>
    </row>
    <row r="2586" spans="1:43" x14ac:dyDescent="0.3">
      <c r="A2586" s="38">
        <f>IF('query (10)'!A2586="","",'query (10)'!A2586)</f>
        <v>2844</v>
      </c>
      <c r="B2586" s="38">
        <f>IF('query (10)'!B2586="","",'query (10)'!B2586)</f>
        <v>21341</v>
      </c>
      <c r="C2586" s="38" t="str">
        <f>TRIM(UPPER('query (10)'!M2586))</f>
        <v>WA-766</v>
      </c>
      <c r="D2586" s="38" t="str">
        <f>TRIM(UPPER(IFERROR(_xlfn.TEXTBEFORE('query (10)'!L2586,"("),'query (10)'!L2586)))</f>
        <v>FINISH WASH EQUIPMENT</v>
      </c>
      <c r="E2586" s="38" t="str">
        <f>IFERROR(TRIM(UPPER(_xlfn.TEXTBEFORE(_xlfn.TEXTAFTER('query (10)'!L2586,"("),")"))),"")</f>
        <v/>
      </c>
      <c r="F2586" s="38" t="str">
        <f>TRIM('query (10)'!K2586)</f>
        <v>Snapring</v>
      </c>
      <c r="G2586" s="38" t="str">
        <f>IF('query (10)'!J2586="","",'query (10)'!J2586)</f>
        <v>Filter</v>
      </c>
      <c r="H2586" s="38" t="str">
        <f>TRIM(UPPER('query (10)'!J2586))</f>
        <v>FILTER</v>
      </c>
      <c r="I2586" s="38" t="str">
        <f>IF('query (10)'!F2586="","",'query (10)'!F2586)</f>
        <v>Time-based Maintenance</v>
      </c>
      <c r="J2586" s="38" t="str">
        <f>IF('query (10)'!F2586="","",IFERROR(INDEX(Cleaning_Rules!$B$14:$B$17,MATCH(TRIM('query (10)'!F2586),Cleaning_Rules!$A$14:$A$17,0)),"UNKNOWN"))</f>
        <v>TBM</v>
      </c>
      <c r="K2586" s="38" t="str">
        <f>IF('query (10)'!G2586="","",'query (10)'!G2586)</f>
        <v>เสร็จสิ้น</v>
      </c>
      <c r="L2586" s="38" t="str">
        <f>IF('query (10)'!G2586="","MISSING",IFERROR(INDEX(Cleaning_Rules!$B$5:$B$10,MATCH(TRIM('query (10)'!G2586),Cleaning_Rules!$A$5:$A$10,0)),"UNKNOWN"))</f>
        <v>COMPLETED</v>
      </c>
      <c r="M2586" s="38" t="str">
        <f>IF('query (10)'!I2586="","",'query (10)'!I2586)</f>
        <v>Mechanical</v>
      </c>
      <c r="N2586" s="38" t="str">
        <f>IF('query (10)'!O2586="","",'query (10)'!O2586)</f>
        <v>Part Change</v>
      </c>
      <c r="O2586" s="38" t="str">
        <f>IF('query (10)'!P2586="","",'query (10)'!P2586)</f>
        <v>Medium</v>
      </c>
      <c r="P2586" s="38" t="str">
        <f>IF('query (10)'!N2586="","",'query (10)'!N2586)</f>
        <v>Change filter 1 micron 10" / cleaning y-strainer</v>
      </c>
      <c r="Q2586" s="38" t="str">
        <f>TRIM('query (10)'!N2586)</f>
        <v>Change filter 1 micron 10" / cleaning y-strainer</v>
      </c>
      <c r="R2586" s="38" t="str">
        <f>TRIM(UPPER('query (10)'!R2586))</f>
        <v>FILTER</v>
      </c>
      <c r="S2586" s="38" t="str">
        <f>TRIM(UPPER('query (10)'!S2586))</f>
        <v>10 MICRON 10",FILTER"</v>
      </c>
      <c r="T2586" s="38" t="str">
        <f>IF('query (10)'!Q2586="","",TRIM(UPPER('query (10)'!Q2586)))</f>
        <v/>
      </c>
      <c r="U2586" s="38" t="str">
        <f>IF('query (10)'!T2586="","",'query (10)'!T2586)</f>
        <v/>
      </c>
      <c r="V2586" s="39" t="str">
        <f>IF('query (10)'!T2586="","",IFERROR(VALUE('query (10)'!T2586),""))</f>
        <v/>
      </c>
      <c r="W2586" s="40">
        <f>IF('query (10)'!U2586="","",'query (10)'!U2586)</f>
        <v>0</v>
      </c>
      <c r="X2586" s="39">
        <f>IF('query (10)'!V2586="","",'query (10)'!V2586)</f>
        <v>184</v>
      </c>
      <c r="Y2586" s="41">
        <f>IF('query (10)'!W2586="","",'query (10)'!W2586)</f>
        <v>46172</v>
      </c>
      <c r="Z2586" s="41">
        <f>IF('query (10)'!X2586="","",'query (10)'!X2586)</f>
        <v>46184</v>
      </c>
      <c r="AA2586" s="41">
        <f>IF('query (10)'!Y2586="","",'query (10)'!Y2586)</f>
        <v>46184</v>
      </c>
      <c r="AB2586" s="41">
        <f>IF('query (10)'!Z2586="","",'query (10)'!Z2586)</f>
        <v>46368</v>
      </c>
      <c r="AC2586" s="38" t="str">
        <f>IF(OR('query (10)'!AA2586="",COUNTIF(Cleaning_Rules!$A$21:$A$26,TRIM('query (10)'!AA2586))&gt;0),"",TRIM('query (10)'!AA2586))</f>
        <v/>
      </c>
      <c r="AD2586" s="38" t="str">
        <f>IF('query (10)'!AB2586="","",TRIM(IFERROR(_xlfn.TEXTBEFORE('query (10)'!AB2586,"("),'query (10)'!AB2586)))</f>
        <v>เริ่มซ่อมงาน PM แล้ว รับผิดชอบโดย PAHLA SEEDANG</v>
      </c>
      <c r="AE2586" s="38" t="str">
        <f>IFERROR(LOWER(TRIM(_xlfn.TEXTBEFORE(_xlfn.TEXTAFTER('query (10)'!AB2586,"("),")"))),"")</f>
        <v>pahla@nsk.com</v>
      </c>
      <c r="AF2586" s="38" t="str">
        <f>IF('query (10)'!AD2586="","",TRIM('query (10)'!AD2586))</f>
        <v>ผะหลา สีแดง</v>
      </c>
      <c r="AG2586" s="38" t="str">
        <f>IF('query (10)'!AE2586="","",TRIM('query (10)'!AE2586))</f>
        <v>ผะหลา สีแดง</v>
      </c>
      <c r="AH2586" s="38" t="str">
        <f>IF('query (10)'!AF2586="","",IFERROR(VALUE('query (10)'!AF2586),""))</f>
        <v/>
      </c>
      <c r="AI2586" s="38" t="str">
        <f>IF('query (10)'!AG2586="","",TRIM('query (10)'!AG2586))</f>
        <v/>
      </c>
      <c r="AJ2586" s="38" t="str">
        <f>IF('query (10)'!AH2586="","",IFERROR(VALUE('query (10)'!AH2586),""))</f>
        <v/>
      </c>
      <c r="AK2586" s="38" t="str">
        <f>IF('query (10)'!AI2586="","",TRIM('query (10)'!AI2586))</f>
        <v/>
      </c>
      <c r="AL2586" s="42">
        <f t="shared" si="200"/>
        <v>2026</v>
      </c>
      <c r="AM2586" s="42" t="str">
        <f t="shared" si="201"/>
        <v>2026-05</v>
      </c>
      <c r="AN2586" s="42" t="str">
        <f t="shared" ca="1" si="202"/>
        <v/>
      </c>
      <c r="AO2586" s="42" t="str">
        <f t="shared" si="203"/>
        <v>WA-766 | FINISH WASH EQUIPMENT | Snapring | FILTER | Time-based Maintenance | Mechanical | Part Change | Medium | Change filter 1 micron 10" / cleaning y-strainer | FILTER | 10 MICRON 10",FILTER" | เริ่มซ่อมงาน PM แล้ว รับผิดชอบโดย PAHLA SEEDANG | ผะหลา สีแดง</v>
      </c>
      <c r="AP2586" s="42" t="str">
        <f>_xlfn.TEXTJOIN("; ",TRUE,IF(COUNTA('query (10)'!A2586:AK2586)&lt;=6,"NEAR_EMPTY_ROW",""),IF($K2586="","MISSING_STATUS",""),IF(AND($K2586="เสร็จสิ้น",$Z2586=""),"DONE_NO_ACTUAL_DATE",""),IF(AND($I2586="Condition-based Maintenance",$AH2586=""),"CBM_NO_MEASUREMENT",""),IF(OR($X2586="",$X2586=0),"INVALID_PERIOD",""),IF(AND($AA2586&lt;&gt;"",$AB2586&lt;&gt;"",$AB2586&lt;$AA2586),"DATE_SEQUENCE_ERROR",""),IF(AND($AB2586&lt;&gt;"",$AB2586&gt;DATE(2030,12,31)),"DATE_OUTLIER",""),IF($C2586="","MISSING_QRCODE",""),IF($J2586="UNKNOWN","UNKNOWN_PM_TYPE",""),IF($L2586="UNKNOWN","UNKNOWN_STATUS",""))</f>
        <v/>
      </c>
      <c r="AQ2586" s="42" t="str">
        <f t="shared" si="204"/>
        <v>NO</v>
      </c>
    </row>
    <row r="2587" spans="1:43" x14ac:dyDescent="0.3">
      <c r="A2587" s="38">
        <f>IF('query (10)'!A2587="","",'query (10)'!A2587)</f>
        <v>2845</v>
      </c>
      <c r="B2587" s="38">
        <f>IF('query (10)'!B2587="","",'query (10)'!B2587)</f>
        <v>21062</v>
      </c>
      <c r="C2587" s="38" t="str">
        <f>TRIM(UPPER('query (10)'!M2587))</f>
        <v>GR-1138</v>
      </c>
      <c r="D2587" s="38" t="str">
        <f>TRIM(UPPER(IFERROR(_xlfn.TEXTBEFORE('query (10)'!L2587,"("),'query (10)'!L2587)))</f>
        <v>OUTER RING RACEWAY GRINDING MACHINE</v>
      </c>
      <c r="E2587" s="38" t="str">
        <f>IFERROR(TRIM(UPPER(_xlfn.TEXTBEFORE(_xlfn.TEXTAFTER('query (10)'!L2587,"("),")"))),"")</f>
        <v/>
      </c>
      <c r="F2587" s="38" t="str">
        <f>TRIM('query (10)'!K2587)</f>
        <v>CR1</v>
      </c>
      <c r="G2587" s="38" t="str">
        <f>IF('query (10)'!J2587="","",'query (10)'!J2587)</f>
        <v>Oil mist</v>
      </c>
      <c r="H2587" s="38" t="str">
        <f>TRIM(UPPER('query (10)'!J2587))</f>
        <v>OIL MIST</v>
      </c>
      <c r="I2587" s="38" t="str">
        <f>IF('query (10)'!F2587="","",'query (10)'!F2587)</f>
        <v>Time-based Maintenance</v>
      </c>
      <c r="J2587" s="38" t="str">
        <f>IF('query (10)'!F2587="","",IFERROR(INDEX(Cleaning_Rules!$B$14:$B$17,MATCH(TRIM('query (10)'!F2587),Cleaning_Rules!$A$14:$A$17,0)),"UNKNOWN"))</f>
        <v>TBM</v>
      </c>
      <c r="K2587" s="38" t="str">
        <f>IF('query (10)'!G2587="","",'query (10)'!G2587)</f>
        <v>เสร็จสิ้น</v>
      </c>
      <c r="L2587" s="38" t="str">
        <f>IF('query (10)'!G2587="","MISSING",IFERROR(INDEX(Cleaning_Rules!$B$5:$B$10,MATCH(TRIM('query (10)'!G2587),Cleaning_Rules!$A$5:$A$10,0)),"UNKNOWN"))</f>
        <v>COMPLETED</v>
      </c>
      <c r="M2587" s="38" t="str">
        <f>IF('query (10)'!I2587="","",'query (10)'!I2587)</f>
        <v>Mechanical</v>
      </c>
      <c r="N2587" s="38" t="str">
        <f>IF('query (10)'!O2587="","",'query (10)'!O2587)</f>
        <v>Cleaning</v>
      </c>
      <c r="O2587" s="38" t="str">
        <f>IF('query (10)'!P2587="","",'query (10)'!P2587)</f>
        <v>Medium</v>
      </c>
      <c r="P2587" s="38" t="str">
        <f>IF('query (10)'!N2587="","",'query (10)'!N2587)</f>
        <v>Cleaning venturi  oil  mist/Check drop 20 Drop/min</v>
      </c>
      <c r="Q2587" s="38" t="str">
        <f>TRIM('query (10)'!N2587)</f>
        <v>Cleaning venturi oil mist/Check drop 20 Drop/min</v>
      </c>
      <c r="R2587" s="38" t="str">
        <f>TRIM(UPPER('query (10)'!R2587))</f>
        <v/>
      </c>
      <c r="S2587" s="38" t="str">
        <f>TRIM(UPPER('query (10)'!S2587))</f>
        <v/>
      </c>
      <c r="T2587" s="38" t="str">
        <f>IF('query (10)'!Q2587="","",TRIM(UPPER('query (10)'!Q2587)))</f>
        <v/>
      </c>
      <c r="U2587" s="38" t="str">
        <f>IF('query (10)'!T2587="","",'query (10)'!T2587)</f>
        <v/>
      </c>
      <c r="V2587" s="39" t="str">
        <f>IF('query (10)'!T2587="","",IFERROR(VALUE('query (10)'!T2587),""))</f>
        <v/>
      </c>
      <c r="W2587" s="40">
        <f>IF('query (10)'!U2587="","",'query (10)'!U2587)</f>
        <v>0</v>
      </c>
      <c r="X2587" s="39">
        <f>IF('query (10)'!V2587="","",'query (10)'!V2587)</f>
        <v>184</v>
      </c>
      <c r="Y2587" s="41">
        <f>IF('query (10)'!W2587="","",'query (10)'!W2587)</f>
        <v>46165</v>
      </c>
      <c r="Z2587" s="41">
        <f>IF('query (10)'!X2587="","",'query (10)'!X2587)</f>
        <v>46183</v>
      </c>
      <c r="AA2587" s="41">
        <f>IF('query (10)'!Y2587="","",'query (10)'!Y2587)</f>
        <v>46183</v>
      </c>
      <c r="AB2587" s="41">
        <f>IF('query (10)'!Z2587="","",'query (10)'!Z2587)</f>
        <v>46367</v>
      </c>
      <c r="AC2587" s="38" t="str">
        <f>IF(OR('query (10)'!AA2587="",COUNTIF(Cleaning_Rules!$A$21:$A$26,TRIM('query (10)'!AA2587))&gt;0),"",TRIM('query (10)'!AA2587))</f>
        <v/>
      </c>
      <c r="AD2587" s="38" t="str">
        <f>IF('query (10)'!AB2587="","",TRIM(IFERROR(_xlfn.TEXTBEFORE('query (10)'!AB2587,"("),'query (10)'!AB2587)))</f>
        <v>เริ่มซ่อมงาน PM แล้ว รับผิดชอบโดย PAHLA SEEDANG</v>
      </c>
      <c r="AE2587" s="38" t="str">
        <f>IFERROR(LOWER(TRIM(_xlfn.TEXTBEFORE(_xlfn.TEXTAFTER('query (10)'!AB2587,"("),")"))),"")</f>
        <v>pahla@nsk.com</v>
      </c>
      <c r="AF2587" s="38" t="str">
        <f>IF('query (10)'!AD2587="","",TRIM('query (10)'!AD2587))</f>
        <v>ผะหลา สีแดง</v>
      </c>
      <c r="AG2587" s="38" t="str">
        <f>IF('query (10)'!AE2587="","",TRIM('query (10)'!AE2587))</f>
        <v>ผะหลา สีแดง</v>
      </c>
      <c r="AH2587" s="38" t="str">
        <f>IF('query (10)'!AF2587="","",IFERROR(VALUE('query (10)'!AF2587),""))</f>
        <v/>
      </c>
      <c r="AI2587" s="38" t="str">
        <f>IF('query (10)'!AG2587="","",TRIM('query (10)'!AG2587))</f>
        <v/>
      </c>
      <c r="AJ2587" s="38" t="str">
        <f>IF('query (10)'!AH2587="","",IFERROR(VALUE('query (10)'!AH2587),""))</f>
        <v/>
      </c>
      <c r="AK2587" s="38" t="str">
        <f>IF('query (10)'!AI2587="","",TRIM('query (10)'!AI2587))</f>
        <v/>
      </c>
      <c r="AL2587" s="42">
        <f t="shared" si="200"/>
        <v>2026</v>
      </c>
      <c r="AM2587" s="42" t="str">
        <f t="shared" si="201"/>
        <v>2026-05</v>
      </c>
      <c r="AN2587" s="42" t="str">
        <f t="shared" ca="1" si="202"/>
        <v/>
      </c>
      <c r="AO2587" s="42" t="str">
        <f t="shared" si="203"/>
        <v>GR-1138 | OUTER RING RACEWAY GRINDING MACHINE | CR1 | OIL MIST | Time-based Maintenance | Mechanical | Cleaning | Medium | Cleaning venturi oil mist/Check drop 20 Drop/min | เริ่มซ่อมงาน PM แล้ว รับผิดชอบโดย PAHLA SEEDANG | ผะหลา สีแดง</v>
      </c>
      <c r="AP2587" s="42" t="str">
        <f>_xlfn.TEXTJOIN("; ",TRUE,IF(COUNTA('query (10)'!A2587:AK2587)&lt;=6,"NEAR_EMPTY_ROW",""),IF($K2587="","MISSING_STATUS",""),IF(AND($K2587="เสร็จสิ้น",$Z2587=""),"DONE_NO_ACTUAL_DATE",""),IF(AND($I2587="Condition-based Maintenance",$AH2587=""),"CBM_NO_MEASUREMENT",""),IF(OR($X2587="",$X2587=0),"INVALID_PERIOD",""),IF(AND($AA2587&lt;&gt;"",$AB2587&lt;&gt;"",$AB2587&lt;$AA2587),"DATE_SEQUENCE_ERROR",""),IF(AND($AB2587&lt;&gt;"",$AB2587&gt;DATE(2030,12,31)),"DATE_OUTLIER",""),IF($C2587="","MISSING_QRCODE",""),IF($J2587="UNKNOWN","UNKNOWN_PM_TYPE",""),IF($L2587="UNKNOWN","UNKNOWN_STATUS",""))</f>
        <v/>
      </c>
      <c r="AQ2587" s="42" t="str">
        <f t="shared" si="204"/>
        <v>NO</v>
      </c>
    </row>
    <row r="2588" spans="1:43" x14ac:dyDescent="0.3">
      <c r="A2588" s="38">
        <f>IF('query (10)'!A2588="","",'query (10)'!A2588)</f>
        <v>2846</v>
      </c>
      <c r="B2588" s="38">
        <f>IF('query (10)'!B2588="","",'query (10)'!B2588)</f>
        <v>21063</v>
      </c>
      <c r="C2588" s="38" t="str">
        <f>TRIM(UPPER('query (10)'!M2588))</f>
        <v>GR-1141</v>
      </c>
      <c r="D2588" s="38" t="str">
        <f>TRIM(UPPER(IFERROR(_xlfn.TEXTBEFORE('query (10)'!L2588,"("),'query (10)'!L2588)))</f>
        <v>INNER RING RACEWAY GRINDING MACHINE</v>
      </c>
      <c r="E2588" s="38" t="str">
        <f>IFERROR(TRIM(UPPER(_xlfn.TEXTBEFORE(_xlfn.TEXTAFTER('query (10)'!L2588,"("),")"))),"")</f>
        <v/>
      </c>
      <c r="F2588" s="38" t="str">
        <f>TRIM('query (10)'!K2588)</f>
        <v>CR1</v>
      </c>
      <c r="G2588" s="38" t="str">
        <f>IF('query (10)'!J2588="","",'query (10)'!J2588)</f>
        <v>Oil mist</v>
      </c>
      <c r="H2588" s="38" t="str">
        <f>TRIM(UPPER('query (10)'!J2588))</f>
        <v>OIL MIST</v>
      </c>
      <c r="I2588" s="38" t="str">
        <f>IF('query (10)'!F2588="","",'query (10)'!F2588)</f>
        <v>Time-based Maintenance</v>
      </c>
      <c r="J2588" s="38" t="str">
        <f>IF('query (10)'!F2588="","",IFERROR(INDEX(Cleaning_Rules!$B$14:$B$17,MATCH(TRIM('query (10)'!F2588),Cleaning_Rules!$A$14:$A$17,0)),"UNKNOWN"))</f>
        <v>TBM</v>
      </c>
      <c r="K2588" s="38" t="str">
        <f>IF('query (10)'!G2588="","",'query (10)'!G2588)</f>
        <v>เสร็จสิ้น</v>
      </c>
      <c r="L2588" s="38" t="str">
        <f>IF('query (10)'!G2588="","MISSING",IFERROR(INDEX(Cleaning_Rules!$B$5:$B$10,MATCH(TRIM('query (10)'!G2588),Cleaning_Rules!$A$5:$A$10,0)),"UNKNOWN"))</f>
        <v>COMPLETED</v>
      </c>
      <c r="M2588" s="38" t="str">
        <f>IF('query (10)'!I2588="","",'query (10)'!I2588)</f>
        <v>Mechanical</v>
      </c>
      <c r="N2588" s="38" t="str">
        <f>IF('query (10)'!O2588="","",'query (10)'!O2588)</f>
        <v>Cleaning</v>
      </c>
      <c r="O2588" s="38" t="str">
        <f>IF('query (10)'!P2588="","",'query (10)'!P2588)</f>
        <v>Medium</v>
      </c>
      <c r="P2588" s="38" t="str">
        <f>IF('query (10)'!N2588="","",'query (10)'!N2588)</f>
        <v>Cleaning venturi  oil  mist/Check drop 20 Drop/min</v>
      </c>
      <c r="Q2588" s="38" t="str">
        <f>TRIM('query (10)'!N2588)</f>
        <v>Cleaning venturi oil mist/Check drop 20 Drop/min</v>
      </c>
      <c r="R2588" s="38" t="str">
        <f>TRIM(UPPER('query (10)'!R2588))</f>
        <v/>
      </c>
      <c r="S2588" s="38" t="str">
        <f>TRIM(UPPER('query (10)'!S2588))</f>
        <v/>
      </c>
      <c r="T2588" s="38" t="str">
        <f>IF('query (10)'!Q2588="","",TRIM(UPPER('query (10)'!Q2588)))</f>
        <v/>
      </c>
      <c r="U2588" s="38" t="str">
        <f>IF('query (10)'!T2588="","",'query (10)'!T2588)</f>
        <v/>
      </c>
      <c r="V2588" s="39" t="str">
        <f>IF('query (10)'!T2588="","",IFERROR(VALUE('query (10)'!T2588),""))</f>
        <v/>
      </c>
      <c r="W2588" s="40">
        <f>IF('query (10)'!U2588="","",'query (10)'!U2588)</f>
        <v>0</v>
      </c>
      <c r="X2588" s="39">
        <f>IF('query (10)'!V2588="","",'query (10)'!V2588)</f>
        <v>184</v>
      </c>
      <c r="Y2588" s="41">
        <f>IF('query (10)'!W2588="","",'query (10)'!W2588)</f>
        <v>46165</v>
      </c>
      <c r="Z2588" s="41">
        <f>IF('query (10)'!X2588="","",'query (10)'!X2588)</f>
        <v>46183</v>
      </c>
      <c r="AA2588" s="41">
        <f>IF('query (10)'!Y2588="","",'query (10)'!Y2588)</f>
        <v>46183</v>
      </c>
      <c r="AB2588" s="41">
        <f>IF('query (10)'!Z2588="","",'query (10)'!Z2588)</f>
        <v>46367</v>
      </c>
      <c r="AC2588" s="38" t="str">
        <f>IF(OR('query (10)'!AA2588="",COUNTIF(Cleaning_Rules!$A$21:$A$26,TRIM('query (10)'!AA2588))&gt;0),"",TRIM('query (10)'!AA2588))</f>
        <v/>
      </c>
      <c r="AD2588" s="38" t="str">
        <f>IF('query (10)'!AB2588="","",TRIM(IFERROR(_xlfn.TEXTBEFORE('query (10)'!AB2588,"("),'query (10)'!AB2588)))</f>
        <v>เริ่มซ่อมงาน PM แล้ว รับผิดชอบโดย PAHLA SEEDANG</v>
      </c>
      <c r="AE2588" s="38" t="str">
        <f>IFERROR(LOWER(TRIM(_xlfn.TEXTBEFORE(_xlfn.TEXTAFTER('query (10)'!AB2588,"("),")"))),"")</f>
        <v>pahla@nsk.com</v>
      </c>
      <c r="AF2588" s="38" t="str">
        <f>IF('query (10)'!AD2588="","",TRIM('query (10)'!AD2588))</f>
        <v>ผะหลา สีแดง</v>
      </c>
      <c r="AG2588" s="38" t="str">
        <f>IF('query (10)'!AE2588="","",TRIM('query (10)'!AE2588))</f>
        <v>ผะหลา สีแดง</v>
      </c>
      <c r="AH2588" s="38" t="str">
        <f>IF('query (10)'!AF2588="","",IFERROR(VALUE('query (10)'!AF2588),""))</f>
        <v/>
      </c>
      <c r="AI2588" s="38" t="str">
        <f>IF('query (10)'!AG2588="","",TRIM('query (10)'!AG2588))</f>
        <v/>
      </c>
      <c r="AJ2588" s="38" t="str">
        <f>IF('query (10)'!AH2588="","",IFERROR(VALUE('query (10)'!AH2588),""))</f>
        <v/>
      </c>
      <c r="AK2588" s="38" t="str">
        <f>IF('query (10)'!AI2588="","",TRIM('query (10)'!AI2588))</f>
        <v/>
      </c>
      <c r="AL2588" s="42">
        <f t="shared" si="200"/>
        <v>2026</v>
      </c>
      <c r="AM2588" s="42" t="str">
        <f t="shared" si="201"/>
        <v>2026-05</v>
      </c>
      <c r="AN2588" s="42" t="str">
        <f t="shared" ca="1" si="202"/>
        <v/>
      </c>
      <c r="AO2588" s="42" t="str">
        <f t="shared" si="203"/>
        <v>GR-1141 | INNER RING RACEWAY GRINDING MACHINE | CR1 | OIL MIST | Time-based Maintenance | Mechanical | Cleaning | Medium | Cleaning venturi oil mist/Check drop 20 Drop/min | เริ่มซ่อมงาน PM แล้ว รับผิดชอบโดย PAHLA SEEDANG | ผะหลา สีแดง</v>
      </c>
      <c r="AP2588" s="42" t="str">
        <f>_xlfn.TEXTJOIN("; ",TRUE,IF(COUNTA('query (10)'!A2588:AK2588)&lt;=6,"NEAR_EMPTY_ROW",""),IF($K2588="","MISSING_STATUS",""),IF(AND($K2588="เสร็จสิ้น",$Z2588=""),"DONE_NO_ACTUAL_DATE",""),IF(AND($I2588="Condition-based Maintenance",$AH2588=""),"CBM_NO_MEASUREMENT",""),IF(OR($X2588="",$X2588=0),"INVALID_PERIOD",""),IF(AND($AA2588&lt;&gt;"",$AB2588&lt;&gt;"",$AB2588&lt;$AA2588),"DATE_SEQUENCE_ERROR",""),IF(AND($AB2588&lt;&gt;"",$AB2588&gt;DATE(2030,12,31)),"DATE_OUTLIER",""),IF($C2588="","MISSING_QRCODE",""),IF($J2588="UNKNOWN","UNKNOWN_PM_TYPE",""),IF($L2588="UNKNOWN","UNKNOWN_STATUS",""))</f>
        <v/>
      </c>
      <c r="AQ2588" s="42" t="str">
        <f t="shared" si="204"/>
        <v>NO</v>
      </c>
    </row>
    <row r="2589" spans="1:43" x14ac:dyDescent="0.3">
      <c r="A2589" s="38">
        <f>IF('query (10)'!A2589="","",'query (10)'!A2589)</f>
        <v>2847</v>
      </c>
      <c r="B2589" s="38">
        <f>IF('query (10)'!B2589="","",'query (10)'!B2589)</f>
        <v>21064</v>
      </c>
      <c r="C2589" s="38" t="str">
        <f>TRIM(UPPER('query (10)'!M2589))</f>
        <v>AS-1151</v>
      </c>
      <c r="D2589" s="38" t="str">
        <f>TRIM(UPPER(IFERROR(_xlfn.TEXTBEFORE('query (10)'!L2589,"("),'query (10)'!L2589)))</f>
        <v>GREASE INJECTION</v>
      </c>
      <c r="E2589" s="38" t="str">
        <f>IFERROR(TRIM(UPPER(_xlfn.TEXTBEFORE(_xlfn.TEXTAFTER('query (10)'!L2589,"("),")"))),"")</f>
        <v/>
      </c>
      <c r="F2589" s="38" t="str">
        <f>TRIM('query (10)'!K2589)</f>
        <v>CR1</v>
      </c>
      <c r="G2589" s="38" t="str">
        <f>IF('query (10)'!J2589="","",'query (10)'!J2589)</f>
        <v>Air Cylinder</v>
      </c>
      <c r="H2589" s="38" t="str">
        <f>TRIM(UPPER('query (10)'!J2589))</f>
        <v>AIR CYLINDER</v>
      </c>
      <c r="I2589" s="38" t="str">
        <f>IF('query (10)'!F2589="","",'query (10)'!F2589)</f>
        <v>Time-based Maintenance</v>
      </c>
      <c r="J2589" s="38" t="str">
        <f>IF('query (10)'!F2589="","",IFERROR(INDEX(Cleaning_Rules!$B$14:$B$17,MATCH(TRIM('query (10)'!F2589),Cleaning_Rules!$A$14:$A$17,0)),"UNKNOWN"))</f>
        <v>TBM</v>
      </c>
      <c r="K2589" s="38" t="str">
        <f>IF('query (10)'!G2589="","",'query (10)'!G2589)</f>
        <v>เสร็จสิ้น</v>
      </c>
      <c r="L2589" s="38" t="str">
        <f>IF('query (10)'!G2589="","MISSING",IFERROR(INDEX(Cleaning_Rules!$B$5:$B$10,MATCH(TRIM('query (10)'!G2589),Cleaning_Rules!$A$5:$A$10,0)),"UNKNOWN"))</f>
        <v>COMPLETED</v>
      </c>
      <c r="M2589" s="38" t="str">
        <f>IF('query (10)'!I2589="","",'query (10)'!I2589)</f>
        <v>Mechanical</v>
      </c>
      <c r="N2589" s="38" t="str">
        <f>IF('query (10)'!O2589="","",'query (10)'!O2589)</f>
        <v>Part Change</v>
      </c>
      <c r="O2589" s="38" t="str">
        <f>IF('query (10)'!P2589="","",'query (10)'!P2589)</f>
        <v>Medium</v>
      </c>
      <c r="P2589" s="38" t="str">
        <f>IF('query (10)'!N2589="","",'query (10)'!N2589)</f>
        <v>Change seal kit cylinder up-down</v>
      </c>
      <c r="Q2589" s="38" t="str">
        <f>TRIM('query (10)'!N2589)</f>
        <v>Change seal kit cylinder up-down</v>
      </c>
      <c r="R2589" s="38" t="str">
        <f>TRIM(UPPER('query (10)'!R2589))</f>
        <v>SEAL KIT</v>
      </c>
      <c r="S2589" s="38" t="str">
        <f>TRIM(UPPER('query (10)'!S2589))</f>
        <v>CBG1N50-PS</v>
      </c>
      <c r="T2589" s="38" t="str">
        <f>IF('query (10)'!Q2589="","",TRIM(UPPER('query (10)'!Q2589)))</f>
        <v/>
      </c>
      <c r="U2589" s="38" t="str">
        <f>IF('query (10)'!T2589="","",'query (10)'!T2589)</f>
        <v/>
      </c>
      <c r="V2589" s="39" t="str">
        <f>IF('query (10)'!T2589="","",IFERROR(VALUE('query (10)'!T2589),""))</f>
        <v/>
      </c>
      <c r="W2589" s="40">
        <f>IF('query (10)'!U2589="","",'query (10)'!U2589)</f>
        <v>0</v>
      </c>
      <c r="X2589" s="39">
        <f>IF('query (10)'!V2589="","",'query (10)'!V2589)</f>
        <v>1096</v>
      </c>
      <c r="Y2589" s="41">
        <f>IF('query (10)'!W2589="","",'query (10)'!W2589)</f>
        <v>46165</v>
      </c>
      <c r="Z2589" s="41">
        <f>IF('query (10)'!X2589="","",'query (10)'!X2589)</f>
        <v>46183</v>
      </c>
      <c r="AA2589" s="41">
        <f>IF('query (10)'!Y2589="","",'query (10)'!Y2589)</f>
        <v>46183</v>
      </c>
      <c r="AB2589" s="41">
        <f>IF('query (10)'!Z2589="","",'query (10)'!Z2589)</f>
        <v>47279</v>
      </c>
      <c r="AC2589" s="38" t="str">
        <f>IF(OR('query (10)'!AA2589="",COUNTIF(Cleaning_Rules!$A$21:$A$26,TRIM('query (10)'!AA2589))&gt;0),"",TRIM('query (10)'!AA2589))</f>
        <v/>
      </c>
      <c r="AD2589" s="38" t="str">
        <f>IF('query (10)'!AB2589="","",TRIM(IFERROR(_xlfn.TEXTBEFORE('query (10)'!AB2589,"("),'query (10)'!AB2589)))</f>
        <v>เริ่มซ่อมงาน PM แล้ว รับผิดชอบโดย PAHLA SEEDANG</v>
      </c>
      <c r="AE2589" s="38" t="str">
        <f>IFERROR(LOWER(TRIM(_xlfn.TEXTBEFORE(_xlfn.TEXTAFTER('query (10)'!AB2589,"("),")"))),"")</f>
        <v>pahla@nsk.com</v>
      </c>
      <c r="AF2589" s="38" t="str">
        <f>IF('query (10)'!AD2589="","",TRIM('query (10)'!AD2589))</f>
        <v>ผะหลา สีแดง</v>
      </c>
      <c r="AG2589" s="38" t="str">
        <f>IF('query (10)'!AE2589="","",TRIM('query (10)'!AE2589))</f>
        <v>ผะหลา สีแดง</v>
      </c>
      <c r="AH2589" s="38" t="str">
        <f>IF('query (10)'!AF2589="","",IFERROR(VALUE('query (10)'!AF2589),""))</f>
        <v/>
      </c>
      <c r="AI2589" s="38" t="str">
        <f>IF('query (10)'!AG2589="","",TRIM('query (10)'!AG2589))</f>
        <v/>
      </c>
      <c r="AJ2589" s="38" t="str">
        <f>IF('query (10)'!AH2589="","",IFERROR(VALUE('query (10)'!AH2589),""))</f>
        <v/>
      </c>
      <c r="AK2589" s="38" t="str">
        <f>IF('query (10)'!AI2589="","",TRIM('query (10)'!AI2589))</f>
        <v/>
      </c>
      <c r="AL2589" s="42">
        <f t="shared" si="200"/>
        <v>2026</v>
      </c>
      <c r="AM2589" s="42" t="str">
        <f t="shared" si="201"/>
        <v>2026-05</v>
      </c>
      <c r="AN2589" s="42" t="str">
        <f t="shared" ca="1" si="202"/>
        <v/>
      </c>
      <c r="AO2589" s="42" t="str">
        <f t="shared" si="203"/>
        <v>AS-1151 | GREASE INJECTION | CR1 | AIR CYLINDER | Time-based Maintenance | Mechanical | Part Change | Medium | Change seal kit cylinder up-down | SEAL KIT | CBG1N50-PS | เริ่มซ่อมงาน PM แล้ว รับผิดชอบโดย PAHLA SEEDANG | ผะหลา สีแดง</v>
      </c>
      <c r="AP2589" s="42" t="str">
        <f>_xlfn.TEXTJOIN("; ",TRUE,IF(COUNTA('query (10)'!A2589:AK2589)&lt;=6,"NEAR_EMPTY_ROW",""),IF($K2589="","MISSING_STATUS",""),IF(AND($K2589="เสร็จสิ้น",$Z2589=""),"DONE_NO_ACTUAL_DATE",""),IF(AND($I2589="Condition-based Maintenance",$AH2589=""),"CBM_NO_MEASUREMENT",""),IF(OR($X2589="",$X2589=0),"INVALID_PERIOD",""),IF(AND($AA2589&lt;&gt;"",$AB2589&lt;&gt;"",$AB2589&lt;$AA2589),"DATE_SEQUENCE_ERROR",""),IF(AND($AB2589&lt;&gt;"",$AB2589&gt;DATE(2030,12,31)),"DATE_OUTLIER",""),IF($C2589="","MISSING_QRCODE",""),IF($J2589="UNKNOWN","UNKNOWN_PM_TYPE",""),IF($L2589="UNKNOWN","UNKNOWN_STATUS",""))</f>
        <v/>
      </c>
      <c r="AQ2589" s="42" t="str">
        <f t="shared" si="204"/>
        <v>NO</v>
      </c>
    </row>
    <row r="2590" spans="1:43" x14ac:dyDescent="0.3">
      <c r="A2590" s="38">
        <f>IF('query (10)'!A2590="","",'query (10)'!A2590)</f>
        <v>2849</v>
      </c>
      <c r="B2590" s="38">
        <f>IF('query (10)'!B2590="","",'query (10)'!B2590)</f>
        <v>21073</v>
      </c>
      <c r="C2590" s="38" t="str">
        <f>TRIM(UPPER('query (10)'!M2590))</f>
        <v>DE-1142</v>
      </c>
      <c r="D2590" s="38" t="str">
        <f>TRIM(UPPER(IFERROR(_xlfn.TEXTBEFORE('query (10)'!L2590,"("),'query (10)'!L2590)))</f>
        <v>DEMAGNETIZING FOR INNER RING</v>
      </c>
      <c r="E2590" s="38" t="str">
        <f>IFERROR(TRIM(UPPER(_xlfn.TEXTBEFORE(_xlfn.TEXTAFTER('query (10)'!L2590,"("),")"))),"")</f>
        <v/>
      </c>
      <c r="F2590" s="38" t="str">
        <f>TRIM('query (10)'!K2590)</f>
        <v>CR1</v>
      </c>
      <c r="G2590" s="38" t="str">
        <f>IF('query (10)'!J2590="","",'query (10)'!J2590)</f>
        <v>Carrier</v>
      </c>
      <c r="H2590" s="38" t="str">
        <f>TRIM(UPPER('query (10)'!J2590))</f>
        <v>CARRIER</v>
      </c>
      <c r="I2590" s="38" t="str">
        <f>IF('query (10)'!F2590="","",'query (10)'!F2590)</f>
        <v>Time-based Maintenance</v>
      </c>
      <c r="J2590" s="38" t="str">
        <f>IF('query (10)'!F2590="","",IFERROR(INDEX(Cleaning_Rules!$B$14:$B$17,MATCH(TRIM('query (10)'!F2590),Cleaning_Rules!$A$14:$A$17,0)),"UNKNOWN"))</f>
        <v>TBM</v>
      </c>
      <c r="K2590" s="38" t="str">
        <f>IF('query (10)'!G2590="","",'query (10)'!G2590)</f>
        <v>เสร็จสิ้น</v>
      </c>
      <c r="L2590" s="38" t="str">
        <f>IF('query (10)'!G2590="","MISSING",IFERROR(INDEX(Cleaning_Rules!$B$5:$B$10,MATCH(TRIM('query (10)'!G2590),Cleaning_Rules!$A$5:$A$10,0)),"UNKNOWN"))</f>
        <v>COMPLETED</v>
      </c>
      <c r="M2590" s="38" t="str">
        <f>IF('query (10)'!I2590="","",'query (10)'!I2590)</f>
        <v>Mechanical</v>
      </c>
      <c r="N2590" s="38" t="str">
        <f>IF('query (10)'!O2590="","",'query (10)'!O2590)</f>
        <v>Part Change</v>
      </c>
      <c r="O2590" s="38" t="str">
        <f>IF('query (10)'!P2590="","",'query (10)'!P2590)</f>
        <v>Medium</v>
      </c>
      <c r="P2590" s="38" t="str">
        <f>IF('query (10)'!N2590="","",'query (10)'!N2590)</f>
        <v>Change bealt carriyer plate</v>
      </c>
      <c r="Q2590" s="38" t="str">
        <f>TRIM('query (10)'!N2590)</f>
        <v>Change bealt carriyer plate</v>
      </c>
      <c r="R2590" s="38" t="str">
        <f>TRIM(UPPER('query (10)'!R2590))</f>
        <v>BELT</v>
      </c>
      <c r="S2590" s="38" t="str">
        <f>TRIM(UPPER('query (10)'!S2590))</f>
        <v>337MXL PU 6 MM.</v>
      </c>
      <c r="T2590" s="38" t="str">
        <f>IF('query (10)'!Q2590="","",TRIM(UPPER('query (10)'!Q2590)))</f>
        <v/>
      </c>
      <c r="U2590" s="38" t="str">
        <f>IF('query (10)'!T2590="","",'query (10)'!T2590)</f>
        <v/>
      </c>
      <c r="V2590" s="39" t="str">
        <f>IF('query (10)'!T2590="","",IFERROR(VALUE('query (10)'!T2590),""))</f>
        <v/>
      </c>
      <c r="W2590" s="40">
        <f>IF('query (10)'!U2590="","",'query (10)'!U2590)</f>
        <v>0</v>
      </c>
      <c r="X2590" s="39">
        <f>IF('query (10)'!V2590="","",'query (10)'!V2590)</f>
        <v>245</v>
      </c>
      <c r="Y2590" s="41">
        <f>IF('query (10)'!W2590="","",'query (10)'!W2590)</f>
        <v>46165</v>
      </c>
      <c r="Z2590" s="41">
        <f>IF('query (10)'!X2590="","",'query (10)'!X2590)</f>
        <v>46183</v>
      </c>
      <c r="AA2590" s="41">
        <f>IF('query (10)'!Y2590="","",'query (10)'!Y2590)</f>
        <v>46183</v>
      </c>
      <c r="AB2590" s="41">
        <f>IF('query (10)'!Z2590="","",'query (10)'!Z2590)</f>
        <v>46428</v>
      </c>
      <c r="AC2590" s="38" t="str">
        <f>IF(OR('query (10)'!AA2590="",COUNTIF(Cleaning_Rules!$A$21:$A$26,TRIM('query (10)'!AA2590))&gt;0),"",TRIM('query (10)'!AA2590))</f>
        <v/>
      </c>
      <c r="AD2590" s="38" t="str">
        <f>IF('query (10)'!AB2590="","",TRIM(IFERROR(_xlfn.TEXTBEFORE('query (10)'!AB2590,"("),'query (10)'!AB2590)))</f>
        <v>เริ่มซ่อมงาน PM แล้ว รับผิดชอบโดย PAHLA SEEDANG</v>
      </c>
      <c r="AE2590" s="38" t="str">
        <f>IFERROR(LOWER(TRIM(_xlfn.TEXTBEFORE(_xlfn.TEXTAFTER('query (10)'!AB2590,"("),")"))),"")</f>
        <v>pahla@nsk.com</v>
      </c>
      <c r="AF2590" s="38" t="str">
        <f>IF('query (10)'!AD2590="","",TRIM('query (10)'!AD2590))</f>
        <v>ผะหลา สีแดง</v>
      </c>
      <c r="AG2590" s="38" t="str">
        <f>IF('query (10)'!AE2590="","",TRIM('query (10)'!AE2590))</f>
        <v>ผะหลา สีแดง</v>
      </c>
      <c r="AH2590" s="38" t="str">
        <f>IF('query (10)'!AF2590="","",IFERROR(VALUE('query (10)'!AF2590),""))</f>
        <v/>
      </c>
      <c r="AI2590" s="38" t="str">
        <f>IF('query (10)'!AG2590="","",TRIM('query (10)'!AG2590))</f>
        <v/>
      </c>
      <c r="AJ2590" s="38" t="str">
        <f>IF('query (10)'!AH2590="","",IFERROR(VALUE('query (10)'!AH2590),""))</f>
        <v/>
      </c>
      <c r="AK2590" s="38" t="str">
        <f>IF('query (10)'!AI2590="","",TRIM('query (10)'!AI2590))</f>
        <v/>
      </c>
      <c r="AL2590" s="42">
        <f t="shared" si="200"/>
        <v>2026</v>
      </c>
      <c r="AM2590" s="42" t="str">
        <f t="shared" si="201"/>
        <v>2026-05</v>
      </c>
      <c r="AN2590" s="42" t="str">
        <f t="shared" ca="1" si="202"/>
        <v/>
      </c>
      <c r="AO2590" s="42" t="str">
        <f t="shared" si="203"/>
        <v>DE-1142 | DEMAGNETIZING FOR INNER RING | CR1 | CARRIER | Time-based Maintenance | Mechanical | Part Change | Medium | Change bealt carriyer plate | BELT | 337MXL PU 6 MM. | เริ่มซ่อมงาน PM แล้ว รับผิดชอบโดย PAHLA SEEDANG | ผะหลา สีแดง</v>
      </c>
      <c r="AP2590" s="42" t="str">
        <f>_xlfn.TEXTJOIN("; ",TRUE,IF(COUNTA('query (10)'!A2590:AK2590)&lt;=6,"NEAR_EMPTY_ROW",""),IF($K2590="","MISSING_STATUS",""),IF(AND($K2590="เสร็จสิ้น",$Z2590=""),"DONE_NO_ACTUAL_DATE",""),IF(AND($I2590="Condition-based Maintenance",$AH2590=""),"CBM_NO_MEASUREMENT",""),IF(OR($X2590="",$X2590=0),"INVALID_PERIOD",""),IF(AND($AA2590&lt;&gt;"",$AB2590&lt;&gt;"",$AB2590&lt;$AA2590),"DATE_SEQUENCE_ERROR",""),IF(AND($AB2590&lt;&gt;"",$AB2590&gt;DATE(2030,12,31)),"DATE_OUTLIER",""),IF($C2590="","MISSING_QRCODE",""),IF($J2590="UNKNOWN","UNKNOWN_PM_TYPE",""),IF($L2590="UNKNOWN","UNKNOWN_STATUS",""))</f>
        <v/>
      </c>
      <c r="AQ2590" s="42" t="str">
        <f t="shared" si="204"/>
        <v>NO</v>
      </c>
    </row>
    <row r="2591" spans="1:43" x14ac:dyDescent="0.3">
      <c r="A2591" s="38">
        <f>IF('query (10)'!A2591="","",'query (10)'!A2591)</f>
        <v>2850</v>
      </c>
      <c r="B2591" s="38">
        <f>IF('query (10)'!B2591="","",'query (10)'!B2591)</f>
        <v>21072</v>
      </c>
      <c r="C2591" s="38" t="str">
        <f>TRIM(UPPER('query (10)'!M2591))</f>
        <v>DE-1142</v>
      </c>
      <c r="D2591" s="38" t="str">
        <f>TRIM(UPPER(IFERROR(_xlfn.TEXTBEFORE('query (10)'!L2591,"("),'query (10)'!L2591)))</f>
        <v>DEMAGNETIZING FOR INNER RING</v>
      </c>
      <c r="E2591" s="38" t="str">
        <f>IFERROR(TRIM(UPPER(_xlfn.TEXTBEFORE(_xlfn.TEXTAFTER('query (10)'!L2591,"("),")"))),"")</f>
        <v/>
      </c>
      <c r="F2591" s="38" t="str">
        <f>TRIM('query (10)'!K2591)</f>
        <v>CR1</v>
      </c>
      <c r="G2591" s="38" t="str">
        <f>IF('query (10)'!J2591="","",'query (10)'!J2591)</f>
        <v>Carrier</v>
      </c>
      <c r="H2591" s="38" t="str">
        <f>TRIM(UPPER('query (10)'!J2591))</f>
        <v>CARRIER</v>
      </c>
      <c r="I2591" s="38" t="str">
        <f>IF('query (10)'!F2591="","",'query (10)'!F2591)</f>
        <v>Time-based Maintenance</v>
      </c>
      <c r="J2591" s="38" t="str">
        <f>IF('query (10)'!F2591="","",IFERROR(INDEX(Cleaning_Rules!$B$14:$B$17,MATCH(TRIM('query (10)'!F2591),Cleaning_Rules!$A$14:$A$17,0)),"UNKNOWN"))</f>
        <v>TBM</v>
      </c>
      <c r="K2591" s="38" t="str">
        <f>IF('query (10)'!G2591="","",'query (10)'!G2591)</f>
        <v>เสร็จสิ้น</v>
      </c>
      <c r="L2591" s="38" t="str">
        <f>IF('query (10)'!G2591="","MISSING",IFERROR(INDEX(Cleaning_Rules!$B$5:$B$10,MATCH(TRIM('query (10)'!G2591),Cleaning_Rules!$A$5:$A$10,0)),"UNKNOWN"))</f>
        <v>COMPLETED</v>
      </c>
      <c r="M2591" s="38" t="str">
        <f>IF('query (10)'!I2591="","",'query (10)'!I2591)</f>
        <v>Mechanical</v>
      </c>
      <c r="N2591" s="38" t="str">
        <f>IF('query (10)'!O2591="","",'query (10)'!O2591)</f>
        <v>Adjust</v>
      </c>
      <c r="O2591" s="38" t="str">
        <f>IF('query (10)'!P2591="","",'query (10)'!P2591)</f>
        <v>Medium</v>
      </c>
      <c r="P2591" s="38" t="str">
        <f>IF('query (10)'!N2591="","",'query (10)'!N2591)</f>
        <v>Check and tension belt carrier plate (โซ่)</v>
      </c>
      <c r="Q2591" s="38" t="str">
        <f>TRIM('query (10)'!N2591)</f>
        <v>Check and tension belt carrier plate (โซ่)</v>
      </c>
      <c r="R2591" s="38" t="str">
        <f>TRIM(UPPER('query (10)'!R2591))</f>
        <v/>
      </c>
      <c r="S2591" s="38" t="str">
        <f>TRIM(UPPER('query (10)'!S2591))</f>
        <v/>
      </c>
      <c r="T2591" s="38" t="str">
        <f>IF('query (10)'!Q2591="","",TRIM(UPPER('query (10)'!Q2591)))</f>
        <v/>
      </c>
      <c r="U2591" s="38" t="str">
        <f>IF('query (10)'!T2591="","",'query (10)'!T2591)</f>
        <v/>
      </c>
      <c r="V2591" s="39" t="str">
        <f>IF('query (10)'!T2591="","",IFERROR(VALUE('query (10)'!T2591),""))</f>
        <v/>
      </c>
      <c r="W2591" s="40">
        <f>IF('query (10)'!U2591="","",'query (10)'!U2591)</f>
        <v>0</v>
      </c>
      <c r="X2591" s="39">
        <f>IF('query (10)'!V2591="","",'query (10)'!V2591)</f>
        <v>92</v>
      </c>
      <c r="Y2591" s="41">
        <f>IF('query (10)'!W2591="","",'query (10)'!W2591)</f>
        <v>46165</v>
      </c>
      <c r="Z2591" s="41">
        <f>IF('query (10)'!X2591="","",'query (10)'!X2591)</f>
        <v>46183</v>
      </c>
      <c r="AA2591" s="41">
        <f>IF('query (10)'!Y2591="","",'query (10)'!Y2591)</f>
        <v>46183</v>
      </c>
      <c r="AB2591" s="41">
        <f>IF('query (10)'!Z2591="","",'query (10)'!Z2591)</f>
        <v>46275</v>
      </c>
      <c r="AC2591" s="38" t="str">
        <f>IF(OR('query (10)'!AA2591="",COUNTIF(Cleaning_Rules!$A$21:$A$26,TRIM('query (10)'!AA2591))&gt;0),"",TRIM('query (10)'!AA2591))</f>
        <v/>
      </c>
      <c r="AD2591" s="38" t="str">
        <f>IF('query (10)'!AB2591="","",TRIM(IFERROR(_xlfn.TEXTBEFORE('query (10)'!AB2591,"("),'query (10)'!AB2591)))</f>
        <v>เริ่มซ่อมงาน PM แล้ว รับผิดชอบโดย PAHLA SEEDANG</v>
      </c>
      <c r="AE2591" s="38" t="str">
        <f>IFERROR(LOWER(TRIM(_xlfn.TEXTBEFORE(_xlfn.TEXTAFTER('query (10)'!AB2591,"("),")"))),"")</f>
        <v>pahla@nsk.com</v>
      </c>
      <c r="AF2591" s="38" t="str">
        <f>IF('query (10)'!AD2591="","",TRIM('query (10)'!AD2591))</f>
        <v>ผะหลา สีแดง</v>
      </c>
      <c r="AG2591" s="38" t="str">
        <f>IF('query (10)'!AE2591="","",TRIM('query (10)'!AE2591))</f>
        <v>ผะหลา สีแดง</v>
      </c>
      <c r="AH2591" s="38" t="str">
        <f>IF('query (10)'!AF2591="","",IFERROR(VALUE('query (10)'!AF2591),""))</f>
        <v/>
      </c>
      <c r="AI2591" s="38" t="str">
        <f>IF('query (10)'!AG2591="","",TRIM('query (10)'!AG2591))</f>
        <v/>
      </c>
      <c r="AJ2591" s="38" t="str">
        <f>IF('query (10)'!AH2591="","",IFERROR(VALUE('query (10)'!AH2591),""))</f>
        <v/>
      </c>
      <c r="AK2591" s="38" t="str">
        <f>IF('query (10)'!AI2591="","",TRIM('query (10)'!AI2591))</f>
        <v/>
      </c>
      <c r="AL2591" s="42">
        <f t="shared" si="200"/>
        <v>2026</v>
      </c>
      <c r="AM2591" s="42" t="str">
        <f t="shared" si="201"/>
        <v>2026-05</v>
      </c>
      <c r="AN2591" s="42" t="str">
        <f t="shared" ca="1" si="202"/>
        <v/>
      </c>
      <c r="AO2591" s="42" t="str">
        <f t="shared" si="203"/>
        <v>DE-1142 | DEMAGNETIZING FOR INNER RING | CR1 | CARRIER | Time-based Maintenance | Mechanical | Adjust | Medium | Check and tension belt carrier plate (โซ่) | เริ่มซ่อมงาน PM แล้ว รับผิดชอบโดย PAHLA SEEDANG | ผะหลา สีแดง</v>
      </c>
      <c r="AP2591" s="42" t="str">
        <f>_xlfn.TEXTJOIN("; ",TRUE,IF(COUNTA('query (10)'!A2591:AK2591)&lt;=6,"NEAR_EMPTY_ROW",""),IF($K2591="","MISSING_STATUS",""),IF(AND($K2591="เสร็จสิ้น",$Z2591=""),"DONE_NO_ACTUAL_DATE",""),IF(AND($I2591="Condition-based Maintenance",$AH2591=""),"CBM_NO_MEASUREMENT",""),IF(OR($X2591="",$X2591=0),"INVALID_PERIOD",""),IF(AND($AA2591&lt;&gt;"",$AB2591&lt;&gt;"",$AB2591&lt;$AA2591),"DATE_SEQUENCE_ERROR",""),IF(AND($AB2591&lt;&gt;"",$AB2591&gt;DATE(2030,12,31)),"DATE_OUTLIER",""),IF($C2591="","MISSING_QRCODE",""),IF($J2591="UNKNOWN","UNKNOWN_PM_TYPE",""),IF($L2591="UNKNOWN","UNKNOWN_STATUS",""))</f>
        <v/>
      </c>
      <c r="AQ2591" s="42" t="str">
        <f t="shared" si="204"/>
        <v>NO</v>
      </c>
    </row>
    <row r="2592" spans="1:43" x14ac:dyDescent="0.3">
      <c r="A2592" s="38">
        <f>IF('query (10)'!A2592="","",'query (10)'!A2592)</f>
        <v>2851</v>
      </c>
      <c r="B2592" s="38" t="str">
        <f>IF('query (10)'!B2592="","",'query (10)'!B2592)</f>
        <v/>
      </c>
      <c r="C2592" s="38" t="str">
        <f>TRIM(UPPER('query (10)'!M2592))</f>
        <v>GR-095</v>
      </c>
      <c r="D2592" s="38" t="str">
        <f>TRIM(UPPER(IFERROR(_xlfn.TEXTBEFORE('query (10)'!L2592,"("),'query (10)'!L2592)))</f>
        <v>INNER RING RACEWAY GRINDING M/C</v>
      </c>
      <c r="E2592" s="38" t="str">
        <f>IFERROR(TRIM(UPPER(_xlfn.TEXTBEFORE(_xlfn.TEXTAFTER('query (10)'!L2592,"("),")"))),"")</f>
        <v/>
      </c>
      <c r="F2592" s="38" t="str">
        <f>TRIM('query (10)'!K2592)</f>
        <v>SB1</v>
      </c>
      <c r="G2592" s="38" t="str">
        <f>IF('query (10)'!J2592="","",'query (10)'!J2592)</f>
        <v>Electrical Control</v>
      </c>
      <c r="H2592" s="38" t="str">
        <f>TRIM(UPPER('query (10)'!J2592))</f>
        <v>ELECTRICAL CONTROL</v>
      </c>
      <c r="I2592" s="38" t="str">
        <f>IF('query (10)'!F2592="","",'query (10)'!F2592)</f>
        <v>Time-based Maintenance</v>
      </c>
      <c r="J2592" s="38" t="str">
        <f>IF('query (10)'!F2592="","",IFERROR(INDEX(Cleaning_Rules!$B$14:$B$17,MATCH(TRIM('query (10)'!F2592),Cleaning_Rules!$A$14:$A$17,0)),"UNKNOWN"))</f>
        <v>TBM</v>
      </c>
      <c r="K2592" s="38" t="str">
        <f>IF('query (10)'!G2592="","",'query (10)'!G2592)</f>
        <v>เสร็จสิ้น</v>
      </c>
      <c r="L2592" s="38" t="str">
        <f>IF('query (10)'!G2592="","MISSING",IFERROR(INDEX(Cleaning_Rules!$B$5:$B$10,MATCH(TRIM('query (10)'!G2592),Cleaning_Rules!$A$5:$A$10,0)),"UNKNOWN"))</f>
        <v>COMPLETED</v>
      </c>
      <c r="M2592" s="38" t="str">
        <f>IF('query (10)'!I2592="","",'query (10)'!I2592)</f>
        <v>Electrical</v>
      </c>
      <c r="N2592" s="38" t="str">
        <f>IF('query (10)'!O2592="","",'query (10)'!O2592)</f>
        <v>Inspection</v>
      </c>
      <c r="O2592" s="38" t="str">
        <f>IF('query (10)'!P2592="","",'query (10)'!P2592)</f>
        <v>Medium</v>
      </c>
      <c r="P2592" s="38" t="str">
        <f>IF('query (10)'!N2592="","",'query (10)'!N2592)</f>
        <v>- Check/ Change condition of proximity
- Check condition of electrical equipment</v>
      </c>
      <c r="Q2592" s="38" t="str">
        <f>TRIM('query (10)'!N2592)</f>
        <v>- Check/ Change condition of proximity
- Check condition of electrical equipment</v>
      </c>
      <c r="R2592" s="38" t="str">
        <f>TRIM(UPPER('query (10)'!R2592))</f>
        <v/>
      </c>
      <c r="S2592" s="38" t="str">
        <f>TRIM(UPPER('query (10)'!S2592))</f>
        <v/>
      </c>
      <c r="T2592" s="38" t="str">
        <f>IF('query (10)'!Q2592="","",TRIM(UPPER('query (10)'!Q2592)))</f>
        <v/>
      </c>
      <c r="U2592" s="38" t="str">
        <f>IF('query (10)'!T2592="","",'query (10)'!T2592)</f>
        <v/>
      </c>
      <c r="V2592" s="39" t="str">
        <f>IF('query (10)'!T2592="","",IFERROR(VALUE('query (10)'!T2592),""))</f>
        <v/>
      </c>
      <c r="W2592" s="40">
        <f>IF('query (10)'!U2592="","",'query (10)'!U2592)</f>
        <v>0</v>
      </c>
      <c r="X2592" s="39">
        <f>IF('query (10)'!V2592="","",'query (10)'!V2592)</f>
        <v>31</v>
      </c>
      <c r="Y2592" s="41">
        <f>IF('query (10)'!W2592="","",'query (10)'!W2592)</f>
        <v>46157</v>
      </c>
      <c r="Z2592" s="41">
        <f>IF('query (10)'!X2592="","",'query (10)'!X2592)</f>
        <v>46178</v>
      </c>
      <c r="AA2592" s="41">
        <f>IF('query (10)'!Y2592="","",'query (10)'!Y2592)</f>
        <v>46178</v>
      </c>
      <c r="AB2592" s="41">
        <f>IF('query (10)'!Z2592="","",'query (10)'!Z2592)</f>
        <v>46209</v>
      </c>
      <c r="AC2592" s="38" t="str">
        <f>IF(OR('query (10)'!AA2592="",COUNTIF(Cleaning_Rules!$A$21:$A$26,TRIM('query (10)'!AA2592))&gt;0),"",TRIM('query (10)'!AA2592))</f>
        <v/>
      </c>
      <c r="AD2592" s="38" t="str">
        <f>IF('query (10)'!AB2592="","",TRIM(IFERROR(_xlfn.TEXTBEFORE('query (10)'!AB2592,"("),'query (10)'!AB2592)))</f>
        <v>เริ่มซ่อมงาน PM แล้ว รับผิดชอบโดย PONGPITAK SONCHAI</v>
      </c>
      <c r="AE2592" s="38" t="str">
        <f>IFERROR(LOWER(TRIM(_xlfn.TEXTBEFORE(_xlfn.TEXTAFTER('query (10)'!AB2592,"("),")"))),"")</f>
        <v>sonchai-p-6240@nsk.com</v>
      </c>
      <c r="AF2592" s="38" t="str">
        <f>IF('query (10)'!AD2592="","",TRIM('query (10)'!AD2592))</f>
        <v>พงษ์พิทักษ์ ศรไชย</v>
      </c>
      <c r="AG2592" s="38" t="str">
        <f>IF('query (10)'!AE2592="","",TRIM('query (10)'!AE2592))</f>
        <v>พงษ์พิทักษ์ ศรไชย</v>
      </c>
      <c r="AH2592" s="38" t="str">
        <f>IF('query (10)'!AF2592="","",IFERROR(VALUE('query (10)'!AF2592),""))</f>
        <v/>
      </c>
      <c r="AI2592" s="38" t="str">
        <f>IF('query (10)'!AG2592="","",TRIM('query (10)'!AG2592))</f>
        <v/>
      </c>
      <c r="AJ2592" s="38" t="str">
        <f>IF('query (10)'!AH2592="","",IFERROR(VALUE('query (10)'!AH2592),""))</f>
        <v/>
      </c>
      <c r="AK2592" s="38" t="str">
        <f>IF('query (10)'!AI2592="","",TRIM('query (10)'!AI2592))</f>
        <v/>
      </c>
      <c r="AL2592" s="42">
        <f t="shared" si="200"/>
        <v>2026</v>
      </c>
      <c r="AM2592" s="42" t="str">
        <f t="shared" si="201"/>
        <v>2026-05</v>
      </c>
      <c r="AN2592" s="42" t="str">
        <f t="shared" ca="1" si="202"/>
        <v/>
      </c>
      <c r="AO2592" s="42" t="str">
        <f t="shared" si="203"/>
        <v>GR-095 | INNER RING RACEWAY GRINDING M/C | SB1 | ELECTRICAL CONTROL | Time-based Maintenance | Electrical | Inspection | Medium | - Check/ Change condition of proximity
- Check condition of electrical equipment | เริ่มซ่อมงาน PM แล้ว รับผิดชอบโดย PONGPITAK SONCHAI | พงษ์พิทักษ์ ศรไชย</v>
      </c>
      <c r="AP2592" s="42" t="str">
        <f>_xlfn.TEXTJOIN("; ",TRUE,IF(COUNTA('query (10)'!A2592:AK2592)&lt;=6,"NEAR_EMPTY_ROW",""),IF($K2592="","MISSING_STATUS",""),IF(AND($K2592="เสร็จสิ้น",$Z2592=""),"DONE_NO_ACTUAL_DATE",""),IF(AND($I2592="Condition-based Maintenance",$AH2592=""),"CBM_NO_MEASUREMENT",""),IF(OR($X2592="",$X2592=0),"INVALID_PERIOD",""),IF(AND($AA2592&lt;&gt;"",$AB2592&lt;&gt;"",$AB2592&lt;$AA2592),"DATE_SEQUENCE_ERROR",""),IF(AND($AB2592&lt;&gt;"",$AB2592&gt;DATE(2030,12,31)),"DATE_OUTLIER",""),IF($C2592="","MISSING_QRCODE",""),IF($J2592="UNKNOWN","UNKNOWN_PM_TYPE",""),IF($L2592="UNKNOWN","UNKNOWN_STATUS",""))</f>
        <v/>
      </c>
      <c r="AQ2592" s="42" t="str">
        <f t="shared" si="204"/>
        <v>NO</v>
      </c>
    </row>
    <row r="2593" spans="1:43" x14ac:dyDescent="0.3">
      <c r="A2593" s="38">
        <f>IF('query (10)'!A2593="","",'query (10)'!A2593)</f>
        <v>2852</v>
      </c>
      <c r="B2593" s="38">
        <f>IF('query (10)'!B2593="","",'query (10)'!B2593)</f>
        <v>21181</v>
      </c>
      <c r="C2593" s="38" t="str">
        <f>TRIM(UPPER('query (10)'!M2593))</f>
        <v>GR-097</v>
      </c>
      <c r="D2593" s="38" t="str">
        <f>TRIM(UPPER(IFERROR(_xlfn.TEXTBEFORE('query (10)'!L2593,"("),'query (10)'!L2593)))</f>
        <v>INNER RING BORE GRINDING M/C</v>
      </c>
      <c r="E2593" s="38" t="str">
        <f>IFERROR(TRIM(UPPER(_xlfn.TEXTBEFORE(_xlfn.TEXTAFTER('query (10)'!L2593,"("),")"))),"")</f>
        <v/>
      </c>
      <c r="F2593" s="38" t="str">
        <f>TRIM('query (10)'!K2593)</f>
        <v>SB1</v>
      </c>
      <c r="G2593" s="38" t="str">
        <f>IF('query (10)'!J2593="","",'query (10)'!J2593)</f>
        <v>Electrical Control</v>
      </c>
      <c r="H2593" s="38" t="str">
        <f>TRIM(UPPER('query (10)'!J2593))</f>
        <v>ELECTRICAL CONTROL</v>
      </c>
      <c r="I2593" s="38" t="str">
        <f>IF('query (10)'!F2593="","",'query (10)'!F2593)</f>
        <v>Time-based Maintenance</v>
      </c>
      <c r="J2593" s="38" t="str">
        <f>IF('query (10)'!F2593="","",IFERROR(INDEX(Cleaning_Rules!$B$14:$B$17,MATCH(TRIM('query (10)'!F2593),Cleaning_Rules!$A$14:$A$17,0)),"UNKNOWN"))</f>
        <v>TBM</v>
      </c>
      <c r="K2593" s="38" t="str">
        <f>IF('query (10)'!G2593="","",'query (10)'!G2593)</f>
        <v>เสร็จสิ้น</v>
      </c>
      <c r="L2593" s="38" t="str">
        <f>IF('query (10)'!G2593="","MISSING",IFERROR(INDEX(Cleaning_Rules!$B$5:$B$10,MATCH(TRIM('query (10)'!G2593),Cleaning_Rules!$A$5:$A$10,0)),"UNKNOWN"))</f>
        <v>COMPLETED</v>
      </c>
      <c r="M2593" s="38" t="str">
        <f>IF('query (10)'!I2593="","",'query (10)'!I2593)</f>
        <v>Electrical</v>
      </c>
      <c r="N2593" s="38" t="str">
        <f>IF('query (10)'!O2593="","",'query (10)'!O2593)</f>
        <v>Inspection</v>
      </c>
      <c r="O2593" s="38" t="str">
        <f>IF('query (10)'!P2593="","",'query (10)'!P2593)</f>
        <v>Medium</v>
      </c>
      <c r="P2593" s="38" t="str">
        <f>IF('query (10)'!N2593="","",'query (10)'!N2593)</f>
        <v>- Check/ Change condition of proximity
- Check/ Change condition of reed switch
- Check condition of electrical equipment</v>
      </c>
      <c r="Q2593" s="38" t="str">
        <f>TRIM('query (10)'!N2593)</f>
        <v>- Check/ Change condition of proximity
- Check/ Change condition of reed switch
- Check condition of electrical equipment</v>
      </c>
      <c r="R2593" s="38" t="str">
        <f>TRIM(UPPER('query (10)'!R2593))</f>
        <v/>
      </c>
      <c r="S2593" s="38" t="str">
        <f>TRIM(UPPER('query (10)'!S2593))</f>
        <v/>
      </c>
      <c r="T2593" s="38" t="str">
        <f>IF('query (10)'!Q2593="","",TRIM(UPPER('query (10)'!Q2593)))</f>
        <v/>
      </c>
      <c r="U2593" s="38" t="str">
        <f>IF('query (10)'!T2593="","",'query (10)'!T2593)</f>
        <v/>
      </c>
      <c r="V2593" s="39" t="str">
        <f>IF('query (10)'!T2593="","",IFERROR(VALUE('query (10)'!T2593),""))</f>
        <v/>
      </c>
      <c r="W2593" s="40">
        <f>IF('query (10)'!U2593="","",'query (10)'!U2593)</f>
        <v>0</v>
      </c>
      <c r="X2593" s="39">
        <f>IF('query (10)'!V2593="","",'query (10)'!V2593)</f>
        <v>31</v>
      </c>
      <c r="Y2593" s="41">
        <f>IF('query (10)'!W2593="","",'query (10)'!W2593)</f>
        <v>46157</v>
      </c>
      <c r="Z2593" s="41">
        <f>IF('query (10)'!X2593="","",'query (10)'!X2593)</f>
        <v>46178</v>
      </c>
      <c r="AA2593" s="41">
        <f>IF('query (10)'!Y2593="","",'query (10)'!Y2593)</f>
        <v>46178</v>
      </c>
      <c r="AB2593" s="41">
        <f>IF('query (10)'!Z2593="","",'query (10)'!Z2593)</f>
        <v>46209</v>
      </c>
      <c r="AC2593" s="38" t="str">
        <f>IF(OR('query (10)'!AA2593="",COUNTIF(Cleaning_Rules!$A$21:$A$26,TRIM('query (10)'!AA2593))&gt;0),"",TRIM('query (10)'!AA2593))</f>
        <v/>
      </c>
      <c r="AD2593" s="38" t="str">
        <f>IF('query (10)'!AB2593="","",TRIM(IFERROR(_xlfn.TEXTBEFORE('query (10)'!AB2593,"("),'query (10)'!AB2593)))</f>
        <v>เริ่มซ่อมงาน PM แล้ว รับผิดชอบโดย PONGPITAK SONCHAI</v>
      </c>
      <c r="AE2593" s="38" t="str">
        <f>IFERROR(LOWER(TRIM(_xlfn.TEXTBEFORE(_xlfn.TEXTAFTER('query (10)'!AB2593,"("),")"))),"")</f>
        <v>sonchai-p-6240@nsk.com</v>
      </c>
      <c r="AF2593" s="38" t="str">
        <f>IF('query (10)'!AD2593="","",TRIM('query (10)'!AD2593))</f>
        <v>พงษ์พิทักษ์ ศรไชย</v>
      </c>
      <c r="AG2593" s="38" t="str">
        <f>IF('query (10)'!AE2593="","",TRIM('query (10)'!AE2593))</f>
        <v>พงษ์พิทักษ์ ศรไชย</v>
      </c>
      <c r="AH2593" s="38" t="str">
        <f>IF('query (10)'!AF2593="","",IFERROR(VALUE('query (10)'!AF2593),""))</f>
        <v/>
      </c>
      <c r="AI2593" s="38" t="str">
        <f>IF('query (10)'!AG2593="","",TRIM('query (10)'!AG2593))</f>
        <v/>
      </c>
      <c r="AJ2593" s="38" t="str">
        <f>IF('query (10)'!AH2593="","",IFERROR(VALUE('query (10)'!AH2593),""))</f>
        <v/>
      </c>
      <c r="AK2593" s="38" t="str">
        <f>IF('query (10)'!AI2593="","",TRIM('query (10)'!AI2593))</f>
        <v/>
      </c>
      <c r="AL2593" s="42">
        <f t="shared" si="200"/>
        <v>2026</v>
      </c>
      <c r="AM2593" s="42" t="str">
        <f t="shared" si="201"/>
        <v>2026-05</v>
      </c>
      <c r="AN2593" s="42" t="str">
        <f t="shared" ca="1" si="202"/>
        <v/>
      </c>
      <c r="AO2593" s="42" t="str">
        <f t="shared" si="203"/>
        <v>GR-097 | INNER RING BORE GRINDING M/C | SB1 | ELECTRICAL CONTROL | Time-based Maintenance | Electrical | Inspection | Medium | - Check/ Change condition of proximity
- Check/ Change condition of reed switch
- Check condition of electrical equipment | เริ่มซ่อมงาน PM แล้ว รับผิดชอบโดย PONGPITAK SONCHAI | พงษ์พิทักษ์ ศรไชย</v>
      </c>
      <c r="AP2593" s="42" t="str">
        <f>_xlfn.TEXTJOIN("; ",TRUE,IF(COUNTA('query (10)'!A2593:AK2593)&lt;=6,"NEAR_EMPTY_ROW",""),IF($K2593="","MISSING_STATUS",""),IF(AND($K2593="เสร็จสิ้น",$Z2593=""),"DONE_NO_ACTUAL_DATE",""),IF(AND($I2593="Condition-based Maintenance",$AH2593=""),"CBM_NO_MEASUREMENT",""),IF(OR($X2593="",$X2593=0),"INVALID_PERIOD",""),IF(AND($AA2593&lt;&gt;"",$AB2593&lt;&gt;"",$AB2593&lt;$AA2593),"DATE_SEQUENCE_ERROR",""),IF(AND($AB2593&lt;&gt;"",$AB2593&gt;DATE(2030,12,31)),"DATE_OUTLIER",""),IF($C2593="","MISSING_QRCODE",""),IF($J2593="UNKNOWN","UNKNOWN_PM_TYPE",""),IF($L2593="UNKNOWN","UNKNOWN_STATUS",""))</f>
        <v/>
      </c>
      <c r="AQ2593" s="42" t="str">
        <f t="shared" si="204"/>
        <v>NO</v>
      </c>
    </row>
    <row r="2594" spans="1:43" x14ac:dyDescent="0.3">
      <c r="A2594" s="38">
        <f>IF('query (10)'!A2594="","",'query (10)'!A2594)</f>
        <v>2853</v>
      </c>
      <c r="B2594" s="38">
        <f>IF('query (10)'!B2594="","",'query (10)'!B2594)</f>
        <v>21179</v>
      </c>
      <c r="C2594" s="38" t="str">
        <f>TRIM(UPPER('query (10)'!M2594))</f>
        <v>GR-100</v>
      </c>
      <c r="D2594" s="38" t="str">
        <f>TRIM(UPPER(IFERROR(_xlfn.TEXTBEFORE('query (10)'!L2594,"("),'query (10)'!L2594)))</f>
        <v>INNER RING RACEWAY SUPER FINISH M/C</v>
      </c>
      <c r="E2594" s="38" t="str">
        <f>IFERROR(TRIM(UPPER(_xlfn.TEXTBEFORE(_xlfn.TEXTAFTER('query (10)'!L2594,"("),")"))),"")</f>
        <v/>
      </c>
      <c r="F2594" s="38" t="str">
        <f>TRIM('query (10)'!K2594)</f>
        <v>SB1</v>
      </c>
      <c r="G2594" s="38" t="str">
        <f>IF('query (10)'!J2594="","",'query (10)'!J2594)</f>
        <v>Electrical Control</v>
      </c>
      <c r="H2594" s="38" t="str">
        <f>TRIM(UPPER('query (10)'!J2594))</f>
        <v>ELECTRICAL CONTROL</v>
      </c>
      <c r="I2594" s="38" t="str">
        <f>IF('query (10)'!F2594="","",'query (10)'!F2594)</f>
        <v>Time-based Maintenance</v>
      </c>
      <c r="J2594" s="38" t="str">
        <f>IF('query (10)'!F2594="","",IFERROR(INDEX(Cleaning_Rules!$B$14:$B$17,MATCH(TRIM('query (10)'!F2594),Cleaning_Rules!$A$14:$A$17,0)),"UNKNOWN"))</f>
        <v>TBM</v>
      </c>
      <c r="K2594" s="38" t="str">
        <f>IF('query (10)'!G2594="","",'query (10)'!G2594)</f>
        <v>เสร็จสิ้น</v>
      </c>
      <c r="L2594" s="38" t="str">
        <f>IF('query (10)'!G2594="","MISSING",IFERROR(INDEX(Cleaning_Rules!$B$5:$B$10,MATCH(TRIM('query (10)'!G2594),Cleaning_Rules!$A$5:$A$10,0)),"UNKNOWN"))</f>
        <v>COMPLETED</v>
      </c>
      <c r="M2594" s="38" t="str">
        <f>IF('query (10)'!I2594="","",'query (10)'!I2594)</f>
        <v>Electrical</v>
      </c>
      <c r="N2594" s="38" t="str">
        <f>IF('query (10)'!O2594="","",'query (10)'!O2594)</f>
        <v>Inspection</v>
      </c>
      <c r="O2594" s="38" t="str">
        <f>IF('query (10)'!P2594="","",'query (10)'!P2594)</f>
        <v>Medium</v>
      </c>
      <c r="P2594" s="38" t="str">
        <f>IF('query (10)'!N2594="","",'query (10)'!N2594)</f>
        <v>- Check condition of Proximity (Abor)</v>
      </c>
      <c r="Q2594" s="38" t="str">
        <f>TRIM('query (10)'!N2594)</f>
        <v>- Check condition of Proximity (Abor)</v>
      </c>
      <c r="R2594" s="38" t="str">
        <f>TRIM(UPPER('query (10)'!R2594))</f>
        <v/>
      </c>
      <c r="S2594" s="38" t="str">
        <f>TRIM(UPPER('query (10)'!S2594))</f>
        <v/>
      </c>
      <c r="T2594" s="38" t="str">
        <f>IF('query (10)'!Q2594="","",TRIM(UPPER('query (10)'!Q2594)))</f>
        <v/>
      </c>
      <c r="U2594" s="38" t="str">
        <f>IF('query (10)'!T2594="","",'query (10)'!T2594)</f>
        <v/>
      </c>
      <c r="V2594" s="39" t="str">
        <f>IF('query (10)'!T2594="","",IFERROR(VALUE('query (10)'!T2594),""))</f>
        <v/>
      </c>
      <c r="W2594" s="40">
        <f>IF('query (10)'!U2594="","",'query (10)'!U2594)</f>
        <v>0</v>
      </c>
      <c r="X2594" s="39">
        <f>IF('query (10)'!V2594="","",'query (10)'!V2594)</f>
        <v>31</v>
      </c>
      <c r="Y2594" s="41">
        <f>IF('query (10)'!W2594="","",'query (10)'!W2594)</f>
        <v>46157</v>
      </c>
      <c r="Z2594" s="41">
        <f>IF('query (10)'!X2594="","",'query (10)'!X2594)</f>
        <v>46178</v>
      </c>
      <c r="AA2594" s="41">
        <f>IF('query (10)'!Y2594="","",'query (10)'!Y2594)</f>
        <v>46178</v>
      </c>
      <c r="AB2594" s="41">
        <f>IF('query (10)'!Z2594="","",'query (10)'!Z2594)</f>
        <v>46209</v>
      </c>
      <c r="AC2594" s="38" t="str">
        <f>IF(OR('query (10)'!AA2594="",COUNTIF(Cleaning_Rules!$A$21:$A$26,TRIM('query (10)'!AA2594))&gt;0),"",TRIM('query (10)'!AA2594))</f>
        <v/>
      </c>
      <c r="AD2594" s="38" t="str">
        <f>IF('query (10)'!AB2594="","",TRIM(IFERROR(_xlfn.TEXTBEFORE('query (10)'!AB2594,"("),'query (10)'!AB2594)))</f>
        <v>เริ่มซ่อมงาน PM แล้ว รับผิดชอบโดย PONGPITAK SONCHAI</v>
      </c>
      <c r="AE2594" s="38" t="str">
        <f>IFERROR(LOWER(TRIM(_xlfn.TEXTBEFORE(_xlfn.TEXTAFTER('query (10)'!AB2594,"("),")"))),"")</f>
        <v>sonchai-p-6240@nsk.com</v>
      </c>
      <c r="AF2594" s="38" t="str">
        <f>IF('query (10)'!AD2594="","",TRIM('query (10)'!AD2594))</f>
        <v>พงษ์พิทักษ์ ศรไชย</v>
      </c>
      <c r="AG2594" s="38" t="str">
        <f>IF('query (10)'!AE2594="","",TRIM('query (10)'!AE2594))</f>
        <v>พงษ์พิทักษ์ ศรไชย</v>
      </c>
      <c r="AH2594" s="38" t="str">
        <f>IF('query (10)'!AF2594="","",IFERROR(VALUE('query (10)'!AF2594),""))</f>
        <v/>
      </c>
      <c r="AI2594" s="38" t="str">
        <f>IF('query (10)'!AG2594="","",TRIM('query (10)'!AG2594))</f>
        <v/>
      </c>
      <c r="AJ2594" s="38" t="str">
        <f>IF('query (10)'!AH2594="","",IFERROR(VALUE('query (10)'!AH2594),""))</f>
        <v/>
      </c>
      <c r="AK2594" s="38" t="str">
        <f>IF('query (10)'!AI2594="","",TRIM('query (10)'!AI2594))</f>
        <v/>
      </c>
      <c r="AL2594" s="42">
        <f t="shared" si="200"/>
        <v>2026</v>
      </c>
      <c r="AM2594" s="42" t="str">
        <f t="shared" si="201"/>
        <v>2026-05</v>
      </c>
      <c r="AN2594" s="42" t="str">
        <f t="shared" ca="1" si="202"/>
        <v/>
      </c>
      <c r="AO2594" s="42" t="str">
        <f t="shared" si="203"/>
        <v>GR-100 | INNER RING RACEWAY SUPER FINISH M/C | SB1 | ELECTRICAL CONTROL | Time-based Maintenance | Electrical | Inspection | Medium | - Check condition of Proximity (Abor) | เริ่มซ่อมงาน PM แล้ว รับผิดชอบโดย PONGPITAK SONCHAI | พงษ์พิทักษ์ ศรไชย</v>
      </c>
      <c r="AP2594" s="42" t="str">
        <f>_xlfn.TEXTJOIN("; ",TRUE,IF(COUNTA('query (10)'!A2594:AK2594)&lt;=6,"NEAR_EMPTY_ROW",""),IF($K2594="","MISSING_STATUS",""),IF(AND($K2594="เสร็จสิ้น",$Z2594=""),"DONE_NO_ACTUAL_DATE",""),IF(AND($I2594="Condition-based Maintenance",$AH2594=""),"CBM_NO_MEASUREMENT",""),IF(OR($X2594="",$X2594=0),"INVALID_PERIOD",""),IF(AND($AA2594&lt;&gt;"",$AB2594&lt;&gt;"",$AB2594&lt;$AA2594),"DATE_SEQUENCE_ERROR",""),IF(AND($AB2594&lt;&gt;"",$AB2594&gt;DATE(2030,12,31)),"DATE_OUTLIER",""),IF($C2594="","MISSING_QRCODE",""),IF($J2594="UNKNOWN","UNKNOWN_PM_TYPE",""),IF($L2594="UNKNOWN","UNKNOWN_STATUS",""))</f>
        <v/>
      </c>
      <c r="AQ2594" s="42" t="str">
        <f t="shared" si="204"/>
        <v>NO</v>
      </c>
    </row>
    <row r="2595" spans="1:43" x14ac:dyDescent="0.3">
      <c r="A2595" s="38">
        <f>IF('query (10)'!A2595="","",'query (10)'!A2595)</f>
        <v>2854</v>
      </c>
      <c r="B2595" s="38">
        <f>IF('query (10)'!B2595="","",'query (10)'!B2595)</f>
        <v>21178</v>
      </c>
      <c r="C2595" s="38" t="str">
        <f>TRIM(UPPER('query (10)'!M2595))</f>
        <v>AS-110</v>
      </c>
      <c r="D2595" s="38" t="str">
        <f>TRIM(UPPER(IFERROR(_xlfn.TEXTBEFORE('query (10)'!L2595,"("),'query (10)'!L2595)))</f>
        <v>MATCHING &amp; BALL FILLING M/C</v>
      </c>
      <c r="E2595" s="38" t="str">
        <f>IFERROR(TRIM(UPPER(_xlfn.TEXTBEFORE(_xlfn.TEXTAFTER('query (10)'!L2595,"("),")"))),"")</f>
        <v/>
      </c>
      <c r="F2595" s="38" t="str">
        <f>TRIM('query (10)'!K2595)</f>
        <v>SB1</v>
      </c>
      <c r="G2595" s="38" t="str">
        <f>IF('query (10)'!J2595="","",'query (10)'!J2595)</f>
        <v>Electrical Control</v>
      </c>
      <c r="H2595" s="38" t="str">
        <f>TRIM(UPPER('query (10)'!J2595))</f>
        <v>ELECTRICAL CONTROL</v>
      </c>
      <c r="I2595" s="38" t="str">
        <f>IF('query (10)'!F2595="","",'query (10)'!F2595)</f>
        <v>Time-based Maintenance</v>
      </c>
      <c r="J2595" s="38" t="str">
        <f>IF('query (10)'!F2595="","",IFERROR(INDEX(Cleaning_Rules!$B$14:$B$17,MATCH(TRIM('query (10)'!F2595),Cleaning_Rules!$A$14:$A$17,0)),"UNKNOWN"))</f>
        <v>TBM</v>
      </c>
      <c r="K2595" s="38" t="str">
        <f>IF('query (10)'!G2595="","",'query (10)'!G2595)</f>
        <v>กำลังดำเนินการ</v>
      </c>
      <c r="L2595" s="38" t="str">
        <f>IF('query (10)'!G2595="","MISSING",IFERROR(INDEX(Cleaning_Rules!$B$5:$B$10,MATCH(TRIM('query (10)'!G2595),Cleaning_Rules!$A$5:$A$10,0)),"UNKNOWN"))</f>
        <v>IN_PROGRESS</v>
      </c>
      <c r="M2595" s="38" t="str">
        <f>IF('query (10)'!I2595="","",'query (10)'!I2595)</f>
        <v>Electrical</v>
      </c>
      <c r="N2595" s="38" t="str">
        <f>IF('query (10)'!O2595="","",'query (10)'!O2595)</f>
        <v>Inspection</v>
      </c>
      <c r="O2595" s="38" t="str">
        <f>IF('query (10)'!P2595="","",'query (10)'!P2595)</f>
        <v>Medium</v>
      </c>
      <c r="P2595" s="38" t="str">
        <f>IF('query (10)'!N2595="","",'query (10)'!N2595)</f>
        <v>- Check error log of ABB robot
- Change dust filter robot controller
- Check/ Change condition of fiber sensor/ amplifier</v>
      </c>
      <c r="Q2595" s="38" t="str">
        <f>TRIM('query (10)'!N2595)</f>
        <v>- Check error log of ABB robot
- Change dust filter robot controller
- Check/ Change condition of fiber sensor/ amplifier</v>
      </c>
      <c r="R2595" s="38" t="str">
        <f>TRIM(UPPER('query (10)'!R2595))</f>
        <v/>
      </c>
      <c r="S2595" s="38" t="str">
        <f>TRIM(UPPER('query (10)'!S2595))</f>
        <v/>
      </c>
      <c r="T2595" s="38" t="str">
        <f>IF('query (10)'!Q2595="","",TRIM(UPPER('query (10)'!Q2595)))</f>
        <v/>
      </c>
      <c r="U2595" s="38" t="str">
        <f>IF('query (10)'!T2595="","",'query (10)'!T2595)</f>
        <v/>
      </c>
      <c r="V2595" s="39" t="str">
        <f>IF('query (10)'!T2595="","",IFERROR(VALUE('query (10)'!T2595),""))</f>
        <v/>
      </c>
      <c r="W2595" s="40">
        <f>IF('query (10)'!U2595="","",'query (10)'!U2595)</f>
        <v>0</v>
      </c>
      <c r="X2595" s="39">
        <f>IF('query (10)'!V2595="","",'query (10)'!V2595)</f>
        <v>92</v>
      </c>
      <c r="Y2595" s="41">
        <f>IF('query (10)'!W2595="","",'query (10)'!W2595)</f>
        <v>46157</v>
      </c>
      <c r="Z2595" s="41" t="str">
        <f>IF('query (10)'!X2595="","",'query (10)'!X2595)</f>
        <v/>
      </c>
      <c r="AA2595" s="41">
        <f>IF('query (10)'!Y2595="","",'query (10)'!Y2595)</f>
        <v>46157</v>
      </c>
      <c r="AB2595" s="41">
        <f>IF('query (10)'!Z2595="","",'query (10)'!Z2595)</f>
        <v>46249</v>
      </c>
      <c r="AC2595" s="38" t="str">
        <f>IF(OR('query (10)'!AA2595="",COUNTIF(Cleaning_Rules!$A$21:$A$26,TRIM('query (10)'!AA2595))&gt;0),"",TRIM('query (10)'!AA2595))</f>
        <v/>
      </c>
      <c r="AD2595" s="38" t="str">
        <f>IF('query (10)'!AB2595="","",TRIM(IFERROR(_xlfn.TEXTBEFORE('query (10)'!AB2595,"("),'query (10)'!AB2595)))</f>
        <v/>
      </c>
      <c r="AE2595" s="38" t="str">
        <f>IFERROR(LOWER(TRIM(_xlfn.TEXTBEFORE(_xlfn.TEXTAFTER('query (10)'!AB2595,"("),")"))),"")</f>
        <v/>
      </c>
      <c r="AF2595" s="38" t="str">
        <f>IF('query (10)'!AD2595="","",TRIM('query (10)'!AD2595))</f>
        <v>พงษ์พิทักษ์ ศรไชย</v>
      </c>
      <c r="AG2595" s="38" t="str">
        <f>IF('query (10)'!AE2595="","",TRIM('query (10)'!AE2595))</f>
        <v>ณัฐดนัย จุฑาเทพ</v>
      </c>
      <c r="AH2595" s="38" t="str">
        <f>IF('query (10)'!AF2595="","",IFERROR(VALUE('query (10)'!AF2595),""))</f>
        <v/>
      </c>
      <c r="AI2595" s="38" t="str">
        <f>IF('query (10)'!AG2595="","",TRIM('query (10)'!AG2595))</f>
        <v/>
      </c>
      <c r="AJ2595" s="38" t="str">
        <f>IF('query (10)'!AH2595="","",IFERROR(VALUE('query (10)'!AH2595),""))</f>
        <v/>
      </c>
      <c r="AK2595" s="38" t="str">
        <f>IF('query (10)'!AI2595="","",TRIM('query (10)'!AI2595))</f>
        <v/>
      </c>
      <c r="AL2595" s="42">
        <f t="shared" si="200"/>
        <v>2026</v>
      </c>
      <c r="AM2595" s="42" t="str">
        <f t="shared" si="201"/>
        <v>2026-05</v>
      </c>
      <c r="AN2595" s="42" t="str">
        <f t="shared" ca="1" si="202"/>
        <v>ON_SCHEDULE</v>
      </c>
      <c r="AO2595" s="42" t="str">
        <f t="shared" si="203"/>
        <v>AS-110 | MATCHING &amp; BALL FILLING M/C | SB1 | ELECTRICAL CONTROL | Time-based Maintenance | Electrical | Inspection | Medium | - Check error log of ABB robot
- Change dust filter robot controller
- Check/ Change condition of fiber sensor/ amplifier | ณัฐดนัย จุฑาเทพ</v>
      </c>
      <c r="AP2595" s="42" t="str">
        <f>_xlfn.TEXTJOIN("; ",TRUE,IF(COUNTA('query (10)'!A2595:AK2595)&lt;=6,"NEAR_EMPTY_ROW",""),IF($K2595="","MISSING_STATUS",""),IF(AND($K2595="เสร็จสิ้น",$Z2595=""),"DONE_NO_ACTUAL_DATE",""),IF(AND($I2595="Condition-based Maintenance",$AH2595=""),"CBM_NO_MEASUREMENT",""),IF(OR($X2595="",$X2595=0),"INVALID_PERIOD",""),IF(AND($AA2595&lt;&gt;"",$AB2595&lt;&gt;"",$AB2595&lt;$AA2595),"DATE_SEQUENCE_ERROR",""),IF(AND($AB2595&lt;&gt;"",$AB2595&gt;DATE(2030,12,31)),"DATE_OUTLIER",""),IF($C2595="","MISSING_QRCODE",""),IF($J2595="UNKNOWN","UNKNOWN_PM_TYPE",""),IF($L2595="UNKNOWN","UNKNOWN_STATUS",""))</f>
        <v/>
      </c>
      <c r="AQ2595" s="42" t="str">
        <f t="shared" si="204"/>
        <v>NO</v>
      </c>
    </row>
    <row r="2596" spans="1:43" x14ac:dyDescent="0.3">
      <c r="A2596" s="38">
        <f>IF('query (10)'!A2596="","",'query (10)'!A2596)</f>
        <v>2855</v>
      </c>
      <c r="B2596" s="38">
        <f>IF('query (10)'!B2596="","",'query (10)'!B2596)</f>
        <v>21177</v>
      </c>
      <c r="C2596" s="38" t="str">
        <f>TRIM(UPPER('query (10)'!M2596))</f>
        <v>AS-115</v>
      </c>
      <c r="D2596" s="38" t="str">
        <f>TRIM(UPPER(IFERROR(_xlfn.TEXTBEFORE('query (10)'!L2596,"("),'query (10)'!L2596)))</f>
        <v>SEAL PRESS M/C</v>
      </c>
      <c r="E2596" s="38" t="str">
        <f>IFERROR(TRIM(UPPER(_xlfn.TEXTBEFORE(_xlfn.TEXTAFTER('query (10)'!L2596,"("),")"))),"")</f>
        <v/>
      </c>
      <c r="F2596" s="38" t="str">
        <f>TRIM('query (10)'!K2596)</f>
        <v>SB1</v>
      </c>
      <c r="G2596" s="38" t="str">
        <f>IF('query (10)'!J2596="","",'query (10)'!J2596)</f>
        <v>Electrical Control</v>
      </c>
      <c r="H2596" s="38" t="str">
        <f>TRIM(UPPER('query (10)'!J2596))</f>
        <v>ELECTRICAL CONTROL</v>
      </c>
      <c r="I2596" s="38" t="str">
        <f>IF('query (10)'!F2596="","",'query (10)'!F2596)</f>
        <v>Time-based Maintenance</v>
      </c>
      <c r="J2596" s="38" t="str">
        <f>IF('query (10)'!F2596="","",IFERROR(INDEX(Cleaning_Rules!$B$14:$B$17,MATCH(TRIM('query (10)'!F2596),Cleaning_Rules!$A$14:$A$17,0)),"UNKNOWN"))</f>
        <v>TBM</v>
      </c>
      <c r="K2596" s="38" t="str">
        <f>IF('query (10)'!G2596="","",'query (10)'!G2596)</f>
        <v>กำลังดำเนินการ</v>
      </c>
      <c r="L2596" s="38" t="str">
        <f>IF('query (10)'!G2596="","MISSING",IFERROR(INDEX(Cleaning_Rules!$B$5:$B$10,MATCH(TRIM('query (10)'!G2596),Cleaning_Rules!$A$5:$A$10,0)),"UNKNOWN"))</f>
        <v>IN_PROGRESS</v>
      </c>
      <c r="M2596" s="38" t="str">
        <f>IF('query (10)'!I2596="","",'query (10)'!I2596)</f>
        <v>Electrical</v>
      </c>
      <c r="N2596" s="38" t="str">
        <f>IF('query (10)'!O2596="","",'query (10)'!O2596)</f>
        <v>Inspection</v>
      </c>
      <c r="O2596" s="38" t="str">
        <f>IF('query (10)'!P2596="","",'query (10)'!P2596)</f>
        <v>Medium</v>
      </c>
      <c r="P2596" s="38" t="str">
        <f>IF('query (10)'!N2596="","",'query (10)'!N2596)</f>
        <v>- Check condition of Reed switch
- Check condition of Photo sensor</v>
      </c>
      <c r="Q2596" s="38" t="str">
        <f>TRIM('query (10)'!N2596)</f>
        <v>- Check condition of Reed switch
- Check condition of Photo sensor</v>
      </c>
      <c r="R2596" s="38" t="str">
        <f>TRIM(UPPER('query (10)'!R2596))</f>
        <v/>
      </c>
      <c r="S2596" s="38" t="str">
        <f>TRIM(UPPER('query (10)'!S2596))</f>
        <v/>
      </c>
      <c r="T2596" s="38" t="str">
        <f>IF('query (10)'!Q2596="","",TRIM(UPPER('query (10)'!Q2596)))</f>
        <v/>
      </c>
      <c r="U2596" s="38" t="str">
        <f>IF('query (10)'!T2596="","",'query (10)'!T2596)</f>
        <v/>
      </c>
      <c r="V2596" s="39" t="str">
        <f>IF('query (10)'!T2596="","",IFERROR(VALUE('query (10)'!T2596),""))</f>
        <v/>
      </c>
      <c r="W2596" s="40">
        <f>IF('query (10)'!U2596="","",'query (10)'!U2596)</f>
        <v>0</v>
      </c>
      <c r="X2596" s="39">
        <f>IF('query (10)'!V2596="","",'query (10)'!V2596)</f>
        <v>92</v>
      </c>
      <c r="Y2596" s="41">
        <f>IF('query (10)'!W2596="","",'query (10)'!W2596)</f>
        <v>46157</v>
      </c>
      <c r="Z2596" s="41" t="str">
        <f>IF('query (10)'!X2596="","",'query (10)'!X2596)</f>
        <v/>
      </c>
      <c r="AA2596" s="41">
        <f>IF('query (10)'!Y2596="","",'query (10)'!Y2596)</f>
        <v>46157</v>
      </c>
      <c r="AB2596" s="41">
        <f>IF('query (10)'!Z2596="","",'query (10)'!Z2596)</f>
        <v>46249</v>
      </c>
      <c r="AC2596" s="38" t="str">
        <f>IF(OR('query (10)'!AA2596="",COUNTIF(Cleaning_Rules!$A$21:$A$26,TRIM('query (10)'!AA2596))&gt;0),"",TRIM('query (10)'!AA2596))</f>
        <v/>
      </c>
      <c r="AD2596" s="38" t="str">
        <f>IF('query (10)'!AB2596="","",TRIM(IFERROR(_xlfn.TEXTBEFORE('query (10)'!AB2596,"("),'query (10)'!AB2596)))</f>
        <v/>
      </c>
      <c r="AE2596" s="38" t="str">
        <f>IFERROR(LOWER(TRIM(_xlfn.TEXTBEFORE(_xlfn.TEXTAFTER('query (10)'!AB2596,"("),")"))),"")</f>
        <v/>
      </c>
      <c r="AF2596" s="38" t="str">
        <f>IF('query (10)'!AD2596="","",TRIM('query (10)'!AD2596))</f>
        <v>พงษ์พิทักษ์ ศรไชย</v>
      </c>
      <c r="AG2596" s="38" t="str">
        <f>IF('query (10)'!AE2596="","",TRIM('query (10)'!AE2596))</f>
        <v>ณัฐดนัย จุฑาเทพ</v>
      </c>
      <c r="AH2596" s="38" t="str">
        <f>IF('query (10)'!AF2596="","",IFERROR(VALUE('query (10)'!AF2596),""))</f>
        <v/>
      </c>
      <c r="AI2596" s="38" t="str">
        <f>IF('query (10)'!AG2596="","",TRIM('query (10)'!AG2596))</f>
        <v/>
      </c>
      <c r="AJ2596" s="38" t="str">
        <f>IF('query (10)'!AH2596="","",IFERROR(VALUE('query (10)'!AH2596),""))</f>
        <v/>
      </c>
      <c r="AK2596" s="38" t="str">
        <f>IF('query (10)'!AI2596="","",TRIM('query (10)'!AI2596))</f>
        <v/>
      </c>
      <c r="AL2596" s="42">
        <f t="shared" si="200"/>
        <v>2026</v>
      </c>
      <c r="AM2596" s="42" t="str">
        <f t="shared" si="201"/>
        <v>2026-05</v>
      </c>
      <c r="AN2596" s="42" t="str">
        <f t="shared" ca="1" si="202"/>
        <v>ON_SCHEDULE</v>
      </c>
      <c r="AO2596" s="42" t="str">
        <f t="shared" si="203"/>
        <v>AS-115 | SEAL PRESS M/C | SB1 | ELECTRICAL CONTROL | Time-based Maintenance | Electrical | Inspection | Medium | - Check condition of Reed switch
- Check condition of Photo sensor | ณัฐดนัย จุฑาเทพ</v>
      </c>
      <c r="AP2596" s="42" t="str">
        <f>_xlfn.TEXTJOIN("; ",TRUE,IF(COUNTA('query (10)'!A2596:AK2596)&lt;=6,"NEAR_EMPTY_ROW",""),IF($K2596="","MISSING_STATUS",""),IF(AND($K2596="เสร็จสิ้น",$Z2596=""),"DONE_NO_ACTUAL_DATE",""),IF(AND($I2596="Condition-based Maintenance",$AH2596=""),"CBM_NO_MEASUREMENT",""),IF(OR($X2596="",$X2596=0),"INVALID_PERIOD",""),IF(AND($AA2596&lt;&gt;"",$AB2596&lt;&gt;"",$AB2596&lt;$AA2596),"DATE_SEQUENCE_ERROR",""),IF(AND($AB2596&lt;&gt;"",$AB2596&gt;DATE(2030,12,31)),"DATE_OUTLIER",""),IF($C2596="","MISSING_QRCODE",""),IF($J2596="UNKNOWN","UNKNOWN_PM_TYPE",""),IF($L2596="UNKNOWN","UNKNOWN_STATUS",""))</f>
        <v/>
      </c>
      <c r="AQ2596" s="42" t="str">
        <f t="shared" si="204"/>
        <v>NO</v>
      </c>
    </row>
    <row r="2597" spans="1:43" x14ac:dyDescent="0.3">
      <c r="A2597" s="38">
        <f>IF('query (10)'!A2597="","",'query (10)'!A2597)</f>
        <v>2856</v>
      </c>
      <c r="B2597" s="38">
        <f>IF('query (10)'!B2597="","",'query (10)'!B2597)</f>
        <v>21176</v>
      </c>
      <c r="C2597" s="38" t="str">
        <f>TRIM(UPPER('query (10)'!M2597))</f>
        <v>AS-1009</v>
      </c>
      <c r="D2597" s="38" t="str">
        <f>TRIM(UPPER(IFERROR(_xlfn.TEXTBEFORE('query (10)'!L2597,"("),'query (10)'!L2597)))</f>
        <v>SLINGER PRESS M/C</v>
      </c>
      <c r="E2597" s="38" t="str">
        <f>IFERROR(TRIM(UPPER(_xlfn.TEXTBEFORE(_xlfn.TEXTAFTER('query (10)'!L2597,"("),")"))),"")</f>
        <v/>
      </c>
      <c r="F2597" s="38" t="str">
        <f>TRIM('query (10)'!K2597)</f>
        <v>SB1</v>
      </c>
      <c r="G2597" s="38" t="str">
        <f>IF('query (10)'!J2597="","",'query (10)'!J2597)</f>
        <v>Electrical Control</v>
      </c>
      <c r="H2597" s="38" t="str">
        <f>TRIM(UPPER('query (10)'!J2597))</f>
        <v>ELECTRICAL CONTROL</v>
      </c>
      <c r="I2597" s="38" t="str">
        <f>IF('query (10)'!F2597="","",'query (10)'!F2597)</f>
        <v>Time-based Maintenance</v>
      </c>
      <c r="J2597" s="38" t="str">
        <f>IF('query (10)'!F2597="","",IFERROR(INDEX(Cleaning_Rules!$B$14:$B$17,MATCH(TRIM('query (10)'!F2597),Cleaning_Rules!$A$14:$A$17,0)),"UNKNOWN"))</f>
        <v>TBM</v>
      </c>
      <c r="K2597" s="38" t="str">
        <f>IF('query (10)'!G2597="","",'query (10)'!G2597)</f>
        <v>กำลังดำเนินการ</v>
      </c>
      <c r="L2597" s="38" t="str">
        <f>IF('query (10)'!G2597="","MISSING",IFERROR(INDEX(Cleaning_Rules!$B$5:$B$10,MATCH(TRIM('query (10)'!G2597),Cleaning_Rules!$A$5:$A$10,0)),"UNKNOWN"))</f>
        <v>IN_PROGRESS</v>
      </c>
      <c r="M2597" s="38" t="str">
        <f>IF('query (10)'!I2597="","",'query (10)'!I2597)</f>
        <v>Electrical</v>
      </c>
      <c r="N2597" s="38" t="str">
        <f>IF('query (10)'!O2597="","",'query (10)'!O2597)</f>
        <v>Inspection</v>
      </c>
      <c r="O2597" s="38" t="str">
        <f>IF('query (10)'!P2597="","",'query (10)'!P2597)</f>
        <v>Medium</v>
      </c>
      <c r="P2597" s="38" t="str">
        <f>IF('query (10)'!N2597="","",'query (10)'!N2597)</f>
        <v>- Check condition of Reed switch
- Check condition of Photo sensor</v>
      </c>
      <c r="Q2597" s="38" t="str">
        <f>TRIM('query (10)'!N2597)</f>
        <v>- Check condition of Reed switch
- Check condition of Photo sensor</v>
      </c>
      <c r="R2597" s="38" t="str">
        <f>TRIM(UPPER('query (10)'!R2597))</f>
        <v/>
      </c>
      <c r="S2597" s="38" t="str">
        <f>TRIM(UPPER('query (10)'!S2597))</f>
        <v/>
      </c>
      <c r="T2597" s="38" t="str">
        <f>IF('query (10)'!Q2597="","",TRIM(UPPER('query (10)'!Q2597)))</f>
        <v/>
      </c>
      <c r="U2597" s="38" t="str">
        <f>IF('query (10)'!T2597="","",'query (10)'!T2597)</f>
        <v/>
      </c>
      <c r="V2597" s="39" t="str">
        <f>IF('query (10)'!T2597="","",IFERROR(VALUE('query (10)'!T2597),""))</f>
        <v/>
      </c>
      <c r="W2597" s="40">
        <f>IF('query (10)'!U2597="","",'query (10)'!U2597)</f>
        <v>0</v>
      </c>
      <c r="X2597" s="39">
        <f>IF('query (10)'!V2597="","",'query (10)'!V2597)</f>
        <v>92</v>
      </c>
      <c r="Y2597" s="41">
        <f>IF('query (10)'!W2597="","",'query (10)'!W2597)</f>
        <v>46157</v>
      </c>
      <c r="Z2597" s="41" t="str">
        <f>IF('query (10)'!X2597="","",'query (10)'!X2597)</f>
        <v/>
      </c>
      <c r="AA2597" s="41">
        <f>IF('query (10)'!Y2597="","",'query (10)'!Y2597)</f>
        <v>46157</v>
      </c>
      <c r="AB2597" s="41">
        <f>IF('query (10)'!Z2597="","",'query (10)'!Z2597)</f>
        <v>46249</v>
      </c>
      <c r="AC2597" s="38" t="str">
        <f>IF(OR('query (10)'!AA2597="",COUNTIF(Cleaning_Rules!$A$21:$A$26,TRIM('query (10)'!AA2597))&gt;0),"",TRIM('query (10)'!AA2597))</f>
        <v/>
      </c>
      <c r="AD2597" s="38" t="str">
        <f>IF('query (10)'!AB2597="","",TRIM(IFERROR(_xlfn.TEXTBEFORE('query (10)'!AB2597,"("),'query (10)'!AB2597)))</f>
        <v/>
      </c>
      <c r="AE2597" s="38" t="str">
        <f>IFERROR(LOWER(TRIM(_xlfn.TEXTBEFORE(_xlfn.TEXTAFTER('query (10)'!AB2597,"("),")"))),"")</f>
        <v/>
      </c>
      <c r="AF2597" s="38" t="str">
        <f>IF('query (10)'!AD2597="","",TRIM('query (10)'!AD2597))</f>
        <v>พงษ์พิทักษ์ ศรไชย</v>
      </c>
      <c r="AG2597" s="38" t="str">
        <f>IF('query (10)'!AE2597="","",TRIM('query (10)'!AE2597))</f>
        <v>ณัฐดนัย จุฑาเทพ</v>
      </c>
      <c r="AH2597" s="38" t="str">
        <f>IF('query (10)'!AF2597="","",IFERROR(VALUE('query (10)'!AF2597),""))</f>
        <v/>
      </c>
      <c r="AI2597" s="38" t="str">
        <f>IF('query (10)'!AG2597="","",TRIM('query (10)'!AG2597))</f>
        <v/>
      </c>
      <c r="AJ2597" s="38" t="str">
        <f>IF('query (10)'!AH2597="","",IFERROR(VALUE('query (10)'!AH2597),""))</f>
        <v/>
      </c>
      <c r="AK2597" s="38" t="str">
        <f>IF('query (10)'!AI2597="","",TRIM('query (10)'!AI2597))</f>
        <v/>
      </c>
      <c r="AL2597" s="42">
        <f t="shared" si="200"/>
        <v>2026</v>
      </c>
      <c r="AM2597" s="42" t="str">
        <f t="shared" si="201"/>
        <v>2026-05</v>
      </c>
      <c r="AN2597" s="42" t="str">
        <f t="shared" ca="1" si="202"/>
        <v>ON_SCHEDULE</v>
      </c>
      <c r="AO2597" s="42" t="str">
        <f t="shared" si="203"/>
        <v>AS-1009 | SLINGER PRESS M/C | SB1 | ELECTRICAL CONTROL | Time-based Maintenance | Electrical | Inspection | Medium | - Check condition of Reed switch
- Check condition of Photo sensor | ณัฐดนัย จุฑาเทพ</v>
      </c>
      <c r="AP2597" s="42" t="str">
        <f>_xlfn.TEXTJOIN("; ",TRUE,IF(COUNTA('query (10)'!A2597:AK2597)&lt;=6,"NEAR_EMPTY_ROW",""),IF($K2597="","MISSING_STATUS",""),IF(AND($K2597="เสร็จสิ้น",$Z2597=""),"DONE_NO_ACTUAL_DATE",""),IF(AND($I2597="Condition-based Maintenance",$AH2597=""),"CBM_NO_MEASUREMENT",""),IF(OR($X2597="",$X2597=0),"INVALID_PERIOD",""),IF(AND($AA2597&lt;&gt;"",$AB2597&lt;&gt;"",$AB2597&lt;$AA2597),"DATE_SEQUENCE_ERROR",""),IF(AND($AB2597&lt;&gt;"",$AB2597&gt;DATE(2030,12,31)),"DATE_OUTLIER",""),IF($C2597="","MISSING_QRCODE",""),IF($J2597="UNKNOWN","UNKNOWN_PM_TYPE",""),IF($L2597="UNKNOWN","UNKNOWN_STATUS",""))</f>
        <v/>
      </c>
      <c r="AQ2597" s="42" t="str">
        <f t="shared" si="204"/>
        <v>NO</v>
      </c>
    </row>
    <row r="2598" spans="1:43" x14ac:dyDescent="0.3">
      <c r="A2598" s="38">
        <f>IF('query (10)'!A2598="","",'query (10)'!A2598)</f>
        <v>2857</v>
      </c>
      <c r="B2598" s="38">
        <f>IF('query (10)'!B2598="","",'query (10)'!B2598)</f>
        <v>21175</v>
      </c>
      <c r="C2598" s="38" t="str">
        <f>TRIM(UPPER('query (10)'!M2598))</f>
        <v>MA-603</v>
      </c>
      <c r="D2598" s="38" t="str">
        <f>TRIM(UPPER(IFERROR(_xlfn.TEXTBEFORE('query (10)'!L2598,"("),'query (10)'!L2598)))</f>
        <v>LASER MARKING M/C</v>
      </c>
      <c r="E2598" s="38" t="str">
        <f>IFERROR(TRIM(UPPER(_xlfn.TEXTBEFORE(_xlfn.TEXTAFTER('query (10)'!L2598,"("),")"))),"")</f>
        <v/>
      </c>
      <c r="F2598" s="38" t="str">
        <f>TRIM('query (10)'!K2598)</f>
        <v>SB1</v>
      </c>
      <c r="G2598" s="38" t="str">
        <f>IF('query (10)'!J2598="","",'query (10)'!J2598)</f>
        <v>Electrical Control</v>
      </c>
      <c r="H2598" s="38" t="str">
        <f>TRIM(UPPER('query (10)'!J2598))</f>
        <v>ELECTRICAL CONTROL</v>
      </c>
      <c r="I2598" s="38" t="str">
        <f>IF('query (10)'!F2598="","",'query (10)'!F2598)</f>
        <v>Time-based Maintenance</v>
      </c>
      <c r="J2598" s="38" t="str">
        <f>IF('query (10)'!F2598="","",IFERROR(INDEX(Cleaning_Rules!$B$14:$B$17,MATCH(TRIM('query (10)'!F2598),Cleaning_Rules!$A$14:$A$17,0)),"UNKNOWN"))</f>
        <v>TBM</v>
      </c>
      <c r="K2598" s="38" t="str">
        <f>IF('query (10)'!G2598="","",'query (10)'!G2598)</f>
        <v>กำลังดำเนินการ</v>
      </c>
      <c r="L2598" s="38" t="str">
        <f>IF('query (10)'!G2598="","MISSING",IFERROR(INDEX(Cleaning_Rules!$B$5:$B$10,MATCH(TRIM('query (10)'!G2598),Cleaning_Rules!$A$5:$A$10,0)),"UNKNOWN"))</f>
        <v>IN_PROGRESS</v>
      </c>
      <c r="M2598" s="38" t="str">
        <f>IF('query (10)'!I2598="","",'query (10)'!I2598)</f>
        <v>Electrical</v>
      </c>
      <c r="N2598" s="38" t="str">
        <f>IF('query (10)'!O2598="","",'query (10)'!O2598)</f>
        <v>Inspection</v>
      </c>
      <c r="O2598" s="38" t="str">
        <f>IF('query (10)'!P2598="","",'query (10)'!P2598)</f>
        <v>Medium</v>
      </c>
      <c r="P2598" s="38" t="str">
        <f>IF('query (10)'!N2598="","",'query (10)'!N2598)</f>
        <v>- Change dust filter of Apiste, Ventilation
- Check condition of Laser unit
- Check/ Change dust filter of Q-Clean</v>
      </c>
      <c r="Q2598" s="38" t="str">
        <f>TRIM('query (10)'!N2598)</f>
        <v>- Change dust filter of Apiste, Ventilation
- Check condition of Laser unit
- Check/ Change dust filter of Q-Clean</v>
      </c>
      <c r="R2598" s="38" t="str">
        <f>TRIM(UPPER('query (10)'!R2598))</f>
        <v/>
      </c>
      <c r="S2598" s="38" t="str">
        <f>TRIM(UPPER('query (10)'!S2598))</f>
        <v/>
      </c>
      <c r="T2598" s="38" t="str">
        <f>IF('query (10)'!Q2598="","",TRIM(UPPER('query (10)'!Q2598)))</f>
        <v/>
      </c>
      <c r="U2598" s="38" t="str">
        <f>IF('query (10)'!T2598="","",'query (10)'!T2598)</f>
        <v/>
      </c>
      <c r="V2598" s="39" t="str">
        <f>IF('query (10)'!T2598="","",IFERROR(VALUE('query (10)'!T2598),""))</f>
        <v/>
      </c>
      <c r="W2598" s="40">
        <f>IF('query (10)'!U2598="","",'query (10)'!U2598)</f>
        <v>0</v>
      </c>
      <c r="X2598" s="39">
        <f>IF('query (10)'!V2598="","",'query (10)'!V2598)</f>
        <v>31</v>
      </c>
      <c r="Y2598" s="41">
        <f>IF('query (10)'!W2598="","",'query (10)'!W2598)</f>
        <v>46157</v>
      </c>
      <c r="Z2598" s="41" t="str">
        <f>IF('query (10)'!X2598="","",'query (10)'!X2598)</f>
        <v/>
      </c>
      <c r="AA2598" s="41">
        <f>IF('query (10)'!Y2598="","",'query (10)'!Y2598)</f>
        <v>46157</v>
      </c>
      <c r="AB2598" s="41">
        <f>IF('query (10)'!Z2598="","",'query (10)'!Z2598)</f>
        <v>46188</v>
      </c>
      <c r="AC2598" s="38" t="str">
        <f>IF(OR('query (10)'!AA2598="",COUNTIF(Cleaning_Rules!$A$21:$A$26,TRIM('query (10)'!AA2598))&gt;0),"",TRIM('query (10)'!AA2598))</f>
        <v/>
      </c>
      <c r="AD2598" s="38" t="str">
        <f>IF('query (10)'!AB2598="","",TRIM(IFERROR(_xlfn.TEXTBEFORE('query (10)'!AB2598,"("),'query (10)'!AB2598)))</f>
        <v/>
      </c>
      <c r="AE2598" s="38" t="str">
        <f>IFERROR(LOWER(TRIM(_xlfn.TEXTBEFORE(_xlfn.TEXTAFTER('query (10)'!AB2598,"("),")"))),"")</f>
        <v/>
      </c>
      <c r="AF2598" s="38" t="str">
        <f>IF('query (10)'!AD2598="","",TRIM('query (10)'!AD2598))</f>
        <v>พงษ์พิทักษ์ ศรไชย</v>
      </c>
      <c r="AG2598" s="38" t="str">
        <f>IF('query (10)'!AE2598="","",TRIM('query (10)'!AE2598))</f>
        <v>ณัฐดนัย จุฑาเทพ</v>
      </c>
      <c r="AH2598" s="38" t="str">
        <f>IF('query (10)'!AF2598="","",IFERROR(VALUE('query (10)'!AF2598),""))</f>
        <v/>
      </c>
      <c r="AI2598" s="38" t="str">
        <f>IF('query (10)'!AG2598="","",TRIM('query (10)'!AG2598))</f>
        <v/>
      </c>
      <c r="AJ2598" s="38" t="str">
        <f>IF('query (10)'!AH2598="","",IFERROR(VALUE('query (10)'!AH2598),""))</f>
        <v/>
      </c>
      <c r="AK2598" s="38" t="str">
        <f>IF('query (10)'!AI2598="","",TRIM('query (10)'!AI2598))</f>
        <v/>
      </c>
      <c r="AL2598" s="42">
        <f t="shared" si="200"/>
        <v>2026</v>
      </c>
      <c r="AM2598" s="42" t="str">
        <f t="shared" si="201"/>
        <v>2026-05</v>
      </c>
      <c r="AN2598" s="42" t="str">
        <f t="shared" ca="1" si="202"/>
        <v>OVERDUE</v>
      </c>
      <c r="AO2598" s="42" t="str">
        <f t="shared" si="203"/>
        <v>MA-603 | LASER MARKING M/C | SB1 | ELECTRICAL CONTROL | Time-based Maintenance | Electrical | Inspection | Medium | - Change dust filter of Apiste, Ventilation
- Check condition of Laser unit
- Check/ Change dust filter of Q-Clean | ณัฐดนัย จุฑาเทพ</v>
      </c>
      <c r="AP2598" s="42" t="str">
        <f>_xlfn.TEXTJOIN("; ",TRUE,IF(COUNTA('query (10)'!A2598:AK2598)&lt;=6,"NEAR_EMPTY_ROW",""),IF($K2598="","MISSING_STATUS",""),IF(AND($K2598="เสร็จสิ้น",$Z2598=""),"DONE_NO_ACTUAL_DATE",""),IF(AND($I2598="Condition-based Maintenance",$AH2598=""),"CBM_NO_MEASUREMENT",""),IF(OR($X2598="",$X2598=0),"INVALID_PERIOD",""),IF(AND($AA2598&lt;&gt;"",$AB2598&lt;&gt;"",$AB2598&lt;$AA2598),"DATE_SEQUENCE_ERROR",""),IF(AND($AB2598&lt;&gt;"",$AB2598&gt;DATE(2030,12,31)),"DATE_OUTLIER",""),IF($C2598="","MISSING_QRCODE",""),IF($J2598="UNKNOWN","UNKNOWN_PM_TYPE",""),IF($L2598="UNKNOWN","UNKNOWN_STATUS",""))</f>
        <v/>
      </c>
      <c r="AQ2598" s="42" t="str">
        <f t="shared" si="204"/>
        <v>NO</v>
      </c>
    </row>
    <row r="2599" spans="1:43" x14ac:dyDescent="0.3">
      <c r="A2599" s="38">
        <f>IF('query (10)'!A2599="","",'query (10)'!A2599)</f>
        <v>2858</v>
      </c>
      <c r="B2599" s="38">
        <f>IF('query (10)'!B2599="","",'query (10)'!B2599)</f>
        <v>21174</v>
      </c>
      <c r="C2599" s="38" t="str">
        <f>TRIM(UPPER('query (10)'!M2599))</f>
        <v>AS-112</v>
      </c>
      <c r="D2599" s="38" t="str">
        <f>TRIM(UPPER(IFERROR(_xlfn.TEXTBEFORE('query (10)'!L2599,"("),'query (10)'!L2599)))</f>
        <v>RIVET PRESS M/C</v>
      </c>
      <c r="E2599" s="38" t="str">
        <f>IFERROR(TRIM(UPPER(_xlfn.TEXTBEFORE(_xlfn.TEXTAFTER('query (10)'!L2599,"("),")"))),"")</f>
        <v/>
      </c>
      <c r="F2599" s="38" t="str">
        <f>TRIM('query (10)'!K2599)</f>
        <v>SB1</v>
      </c>
      <c r="G2599" s="38" t="str">
        <f>IF('query (10)'!J2599="","",'query (10)'!J2599)</f>
        <v>Electrical Control</v>
      </c>
      <c r="H2599" s="38" t="str">
        <f>TRIM(UPPER('query (10)'!J2599))</f>
        <v>ELECTRICAL CONTROL</v>
      </c>
      <c r="I2599" s="38" t="str">
        <f>IF('query (10)'!F2599="","",'query (10)'!F2599)</f>
        <v>Condition-based Maintenance</v>
      </c>
      <c r="J2599" s="38" t="str">
        <f>IF('query (10)'!F2599="","",IFERROR(INDEX(Cleaning_Rules!$B$14:$B$17,MATCH(TRIM('query (10)'!F2599),Cleaning_Rules!$A$14:$A$17,0)),"UNKNOWN"))</f>
        <v>CBM</v>
      </c>
      <c r="K2599" s="38" t="str">
        <f>IF('query (10)'!G2599="","",'query (10)'!G2599)</f>
        <v>กำลังดำเนินการ</v>
      </c>
      <c r="L2599" s="38" t="str">
        <f>IF('query (10)'!G2599="","MISSING",IFERROR(INDEX(Cleaning_Rules!$B$5:$B$10,MATCH(TRIM('query (10)'!G2599),Cleaning_Rules!$A$5:$A$10,0)),"UNKNOWN"))</f>
        <v>IN_PROGRESS</v>
      </c>
      <c r="M2599" s="38" t="str">
        <f>IF('query (10)'!I2599="","",'query (10)'!I2599)</f>
        <v>Electrical</v>
      </c>
      <c r="N2599" s="38" t="str">
        <f>IF('query (10)'!O2599="","",'query (10)'!O2599)</f>
        <v>Part Change</v>
      </c>
      <c r="O2599" s="38" t="str">
        <f>IF('query (10)'!P2599="","",'query (10)'!P2599)</f>
        <v>Medium</v>
      </c>
      <c r="P2599" s="38" t="str">
        <f>IF('query (10)'!N2599="","",'query (10)'!N2599)</f>
        <v>- Change new Revolving Warning Light (Andong)</v>
      </c>
      <c r="Q2599" s="38" t="str">
        <f>TRIM('query (10)'!N2599)</f>
        <v>- Change new Revolving Warning Light (Andong)</v>
      </c>
      <c r="R2599" s="38" t="str">
        <f>TRIM(UPPER('query (10)'!R2599))</f>
        <v>ANDONG</v>
      </c>
      <c r="S2599" s="38" t="str">
        <f>TRIM(UPPER('query (10)'!S2599))</f>
        <v>SF10-M1KTB-Y</v>
      </c>
      <c r="T2599" s="38" t="str">
        <f>IF('query (10)'!Q2599="","",TRIM(UPPER('query (10)'!Q2599)))</f>
        <v/>
      </c>
      <c r="U2599" s="38" t="str">
        <f>IF('query (10)'!T2599="","",'query (10)'!T2599)</f>
        <v/>
      </c>
      <c r="V2599" s="39" t="str">
        <f>IF('query (10)'!T2599="","",IFERROR(VALUE('query (10)'!T2599),""))</f>
        <v/>
      </c>
      <c r="W2599" s="40">
        <f>IF('query (10)'!U2599="","",'query (10)'!U2599)</f>
        <v>0</v>
      </c>
      <c r="X2599" s="39">
        <f>IF('query (10)'!V2599="","",'query (10)'!V2599)</f>
        <v>365</v>
      </c>
      <c r="Y2599" s="41">
        <f>IF('query (10)'!W2599="","",'query (10)'!W2599)</f>
        <v>46157</v>
      </c>
      <c r="Z2599" s="41" t="str">
        <f>IF('query (10)'!X2599="","",'query (10)'!X2599)</f>
        <v/>
      </c>
      <c r="AA2599" s="41">
        <f>IF('query (10)'!Y2599="","",'query (10)'!Y2599)</f>
        <v>46157</v>
      </c>
      <c r="AB2599" s="41">
        <f>IF('query (10)'!Z2599="","",'query (10)'!Z2599)</f>
        <v>46522</v>
      </c>
      <c r="AC2599" s="38" t="str">
        <f>IF(OR('query (10)'!AA2599="",COUNTIF(Cleaning_Rules!$A$21:$A$26,TRIM('query (10)'!AA2599))&gt;0),"",TRIM('query (10)'!AA2599))</f>
        <v>SF10-M1KTB-R 1 Pcs
SF10-M1KTB-Y 1 Pcs</v>
      </c>
      <c r="AD2599" s="38" t="str">
        <f>IF('query (10)'!AB2599="","",TRIM(IFERROR(_xlfn.TEXTBEFORE('query (10)'!AB2599,"("),'query (10)'!AB2599)))</f>
        <v/>
      </c>
      <c r="AE2599" s="38" t="str">
        <f>IFERROR(LOWER(TRIM(_xlfn.TEXTBEFORE(_xlfn.TEXTAFTER('query (10)'!AB2599,"("),")"))),"")</f>
        <v/>
      </c>
      <c r="AF2599" s="38" t="str">
        <f>IF('query (10)'!AD2599="","",TRIM('query (10)'!AD2599))</f>
        <v>พงษ์พิทักษ์ ศรไชย</v>
      </c>
      <c r="AG2599" s="38" t="str">
        <f>IF('query (10)'!AE2599="","",TRIM('query (10)'!AE2599))</f>
        <v>ณัฐดนัย จุฑาเทพ</v>
      </c>
      <c r="AH2599" s="38" t="str">
        <f>IF('query (10)'!AF2599="","",IFERROR(VALUE('query (10)'!AF2599),""))</f>
        <v/>
      </c>
      <c r="AI2599" s="38" t="str">
        <f>IF('query (10)'!AG2599="","",TRIM('query (10)'!AG2599))</f>
        <v/>
      </c>
      <c r="AJ2599" s="38" t="str">
        <f>IF('query (10)'!AH2599="","",IFERROR(VALUE('query (10)'!AH2599),""))</f>
        <v/>
      </c>
      <c r="AK2599" s="38" t="str">
        <f>IF('query (10)'!AI2599="","",TRIM('query (10)'!AI2599))</f>
        <v/>
      </c>
      <c r="AL2599" s="42">
        <f t="shared" si="200"/>
        <v>2026</v>
      </c>
      <c r="AM2599" s="42" t="str">
        <f t="shared" si="201"/>
        <v>2026-05</v>
      </c>
      <c r="AN2599" s="42" t="str">
        <f t="shared" ca="1" si="202"/>
        <v>ON_SCHEDULE</v>
      </c>
      <c r="AO2599" s="42" t="str">
        <f t="shared" si="203"/>
        <v>AS-112 | RIVET PRESS M/C | SB1 | ELECTRICAL CONTROL | Condition-based Maintenance | Electrical | Part Change | Medium | - Change new Revolving Warning Light (Andong) | ANDONG | SF10-M1KTB-Y | SF10-M1KTB-R 1 Pcs
SF10-M1KTB-Y 1 Pcs | ณัฐดนัย จุฑาเทพ</v>
      </c>
      <c r="AP2599" s="42" t="str">
        <f>_xlfn.TEXTJOIN("; ",TRUE,IF(COUNTA('query (10)'!A2599:AK2599)&lt;=6,"NEAR_EMPTY_ROW",""),IF($K2599="","MISSING_STATUS",""),IF(AND($K2599="เสร็จสิ้น",$Z2599=""),"DONE_NO_ACTUAL_DATE",""),IF(AND($I2599="Condition-based Maintenance",$AH2599=""),"CBM_NO_MEASUREMENT",""),IF(OR($X2599="",$X2599=0),"INVALID_PERIOD",""),IF(AND($AA2599&lt;&gt;"",$AB2599&lt;&gt;"",$AB2599&lt;$AA2599),"DATE_SEQUENCE_ERROR",""),IF(AND($AB2599&lt;&gt;"",$AB2599&gt;DATE(2030,12,31)),"DATE_OUTLIER",""),IF($C2599="","MISSING_QRCODE",""),IF($J2599="UNKNOWN","UNKNOWN_PM_TYPE",""),IF($L2599="UNKNOWN","UNKNOWN_STATUS",""))</f>
        <v>CBM_NO_MEASUREMENT</v>
      </c>
      <c r="AQ2599" s="42" t="str">
        <f t="shared" si="204"/>
        <v>NO</v>
      </c>
    </row>
    <row r="2600" spans="1:43" x14ac:dyDescent="0.3">
      <c r="A2600" s="38">
        <f>IF('query (10)'!A2600="","",'query (10)'!A2600)</f>
        <v>2859</v>
      </c>
      <c r="B2600" s="38">
        <f>IF('query (10)'!B2600="","",'query (10)'!B2600)</f>
        <v>21173</v>
      </c>
      <c r="C2600" s="38" t="str">
        <f>TRIM(UPPER('query (10)'!M2600))</f>
        <v>WA-107</v>
      </c>
      <c r="D2600" s="38" t="str">
        <f>TRIM(UPPER(IFERROR(_xlfn.TEXTBEFORE('query (10)'!L2600,"("),'query (10)'!L2600)))</f>
        <v>OUTER RING PART WASH EQUIPMENT M/C</v>
      </c>
      <c r="E2600" s="38" t="str">
        <f>IFERROR(TRIM(UPPER(_xlfn.TEXTBEFORE(_xlfn.TEXTAFTER('query (10)'!L2600,"("),")"))),"")</f>
        <v/>
      </c>
      <c r="F2600" s="38" t="str">
        <f>TRIM('query (10)'!K2600)</f>
        <v>SB1</v>
      </c>
      <c r="G2600" s="38" t="str">
        <f>IF('query (10)'!J2600="","",'query (10)'!J2600)</f>
        <v>Electrical Control</v>
      </c>
      <c r="H2600" s="38" t="str">
        <f>TRIM(UPPER('query (10)'!J2600))</f>
        <v>ELECTRICAL CONTROL</v>
      </c>
      <c r="I2600" s="38" t="str">
        <f>IF('query (10)'!F2600="","",'query (10)'!F2600)</f>
        <v>Condition-based Maintenance</v>
      </c>
      <c r="J2600" s="38" t="str">
        <f>IF('query (10)'!F2600="","",IFERROR(INDEX(Cleaning_Rules!$B$14:$B$17,MATCH(TRIM('query (10)'!F2600),Cleaning_Rules!$A$14:$A$17,0)),"UNKNOWN"))</f>
        <v>CBM</v>
      </c>
      <c r="K2600" s="38" t="str">
        <f>IF('query (10)'!G2600="","",'query (10)'!G2600)</f>
        <v>เสร็จสิ้น</v>
      </c>
      <c r="L2600" s="38" t="str">
        <f>IF('query (10)'!G2600="","MISSING",IFERROR(INDEX(Cleaning_Rules!$B$5:$B$10,MATCH(TRIM('query (10)'!G2600),Cleaning_Rules!$A$5:$A$10,0)),"UNKNOWN"))</f>
        <v>COMPLETED</v>
      </c>
      <c r="M2600" s="38" t="str">
        <f>IF('query (10)'!I2600="","",'query (10)'!I2600)</f>
        <v>Electrical</v>
      </c>
      <c r="N2600" s="38" t="str">
        <f>IF('query (10)'!O2600="","",'query (10)'!O2600)</f>
        <v>Part Change</v>
      </c>
      <c r="O2600" s="38" t="str">
        <f>IF('query (10)'!P2600="","",'query (10)'!P2600)</f>
        <v>Medium</v>
      </c>
      <c r="P2600" s="38" t="str">
        <f>IF('query (10)'!N2600="","",'query (10)'!N2600)</f>
        <v>Change new Power supply</v>
      </c>
      <c r="Q2600" s="38" t="str">
        <f>TRIM('query (10)'!N2600)</f>
        <v>Change new Power supply</v>
      </c>
      <c r="R2600" s="38" t="str">
        <f>TRIM(UPPER('query (10)'!R2600))</f>
        <v>POWER SUPPLY</v>
      </c>
      <c r="S2600" s="38" t="str">
        <f>TRIM(UPPER('query (10)'!S2600))</f>
        <v>S8FS-G05024CD</v>
      </c>
      <c r="T2600" s="38" t="str">
        <f>IF('query (10)'!Q2600="","",TRIM(UPPER('query (10)'!Q2600)))</f>
        <v/>
      </c>
      <c r="U2600" s="38" t="str">
        <f>IF('query (10)'!T2600="","",'query (10)'!T2600)</f>
        <v/>
      </c>
      <c r="V2600" s="39" t="str">
        <f>IF('query (10)'!T2600="","",IFERROR(VALUE('query (10)'!T2600),""))</f>
        <v/>
      </c>
      <c r="W2600" s="40">
        <f>IF('query (10)'!U2600="","",'query (10)'!U2600)</f>
        <v>0</v>
      </c>
      <c r="X2600" s="39">
        <f>IF('query (10)'!V2600="","",'query (10)'!V2600)</f>
        <v>365</v>
      </c>
      <c r="Y2600" s="41">
        <f>IF('query (10)'!W2600="","",'query (10)'!W2600)</f>
        <v>46157</v>
      </c>
      <c r="Z2600" s="41">
        <f>IF('query (10)'!X2600="","",'query (10)'!X2600)</f>
        <v>46178</v>
      </c>
      <c r="AA2600" s="41">
        <f>IF('query (10)'!Y2600="","",'query (10)'!Y2600)</f>
        <v>46178</v>
      </c>
      <c r="AB2600" s="41">
        <f>IF('query (10)'!Z2600="","",'query (10)'!Z2600)</f>
        <v>46543</v>
      </c>
      <c r="AC2600" s="38" t="str">
        <f>IF(OR('query (10)'!AA2600="",COUNTIF(Cleaning_Rules!$A$21:$A$26,TRIM('query (10)'!AA2600))&gt;0),"",TRIM('query (10)'!AA2600))</f>
        <v/>
      </c>
      <c r="AD2600" s="38" t="str">
        <f>IF('query (10)'!AB2600="","",TRIM(IFERROR(_xlfn.TEXTBEFORE('query (10)'!AB2600,"("),'query (10)'!AB2600)))</f>
        <v>เริ่มซ่อมงาน PM แล้ว รับผิดชอบโดย PONGPITAK SONCHAI</v>
      </c>
      <c r="AE2600" s="38" t="str">
        <f>IFERROR(LOWER(TRIM(_xlfn.TEXTBEFORE(_xlfn.TEXTAFTER('query (10)'!AB2600,"("),")"))),"")</f>
        <v>sonchai-p-6240@nsk.com</v>
      </c>
      <c r="AF2600" s="38" t="str">
        <f>IF('query (10)'!AD2600="","",TRIM('query (10)'!AD2600))</f>
        <v>พงษ์พิทักษ์ ศรไชย</v>
      </c>
      <c r="AG2600" s="38" t="str">
        <f>IF('query (10)'!AE2600="","",TRIM('query (10)'!AE2600))</f>
        <v>พงษ์พิทักษ์ ศรไชย</v>
      </c>
      <c r="AH2600" s="38" t="str">
        <f>IF('query (10)'!AF2600="","",IFERROR(VALUE('query (10)'!AF2600),""))</f>
        <v/>
      </c>
      <c r="AI2600" s="38" t="str">
        <f>IF('query (10)'!AG2600="","",TRIM('query (10)'!AG2600))</f>
        <v/>
      </c>
      <c r="AJ2600" s="38" t="str">
        <f>IF('query (10)'!AH2600="","",IFERROR(VALUE('query (10)'!AH2600),""))</f>
        <v/>
      </c>
      <c r="AK2600" s="38" t="str">
        <f>IF('query (10)'!AI2600="","",TRIM('query (10)'!AI2600))</f>
        <v/>
      </c>
      <c r="AL2600" s="42">
        <f t="shared" si="200"/>
        <v>2026</v>
      </c>
      <c r="AM2600" s="42" t="str">
        <f t="shared" si="201"/>
        <v>2026-05</v>
      </c>
      <c r="AN2600" s="42" t="str">
        <f t="shared" ca="1" si="202"/>
        <v/>
      </c>
      <c r="AO2600" s="42" t="str">
        <f t="shared" si="203"/>
        <v>WA-107 | OUTER RING PART WASH EQUIPMENT M/C | SB1 | ELECTRICAL CONTROL | Condition-based Maintenance | Electrical | Part Change | Medium | Change new Power supply | POWER SUPPLY | S8FS-G05024CD | เริ่มซ่อมงาน PM แล้ว รับผิดชอบโดย PONGPITAK SONCHAI | พงษ์พิทักษ์ ศรไชย</v>
      </c>
      <c r="AP2600" s="42" t="str">
        <f>_xlfn.TEXTJOIN("; ",TRUE,IF(COUNTA('query (10)'!A2600:AK2600)&lt;=6,"NEAR_EMPTY_ROW",""),IF($K2600="","MISSING_STATUS",""),IF(AND($K2600="เสร็จสิ้น",$Z2600=""),"DONE_NO_ACTUAL_DATE",""),IF(AND($I2600="Condition-based Maintenance",$AH2600=""),"CBM_NO_MEASUREMENT",""),IF(OR($X2600="",$X2600=0),"INVALID_PERIOD",""),IF(AND($AA2600&lt;&gt;"",$AB2600&lt;&gt;"",$AB2600&lt;$AA2600),"DATE_SEQUENCE_ERROR",""),IF(AND($AB2600&lt;&gt;"",$AB2600&gt;DATE(2030,12,31)),"DATE_OUTLIER",""),IF($C2600="","MISSING_QRCODE",""),IF($J2600="UNKNOWN","UNKNOWN_PM_TYPE",""),IF($L2600="UNKNOWN","UNKNOWN_STATUS",""))</f>
        <v>CBM_NO_MEASUREMENT</v>
      </c>
      <c r="AQ2600" s="42" t="str">
        <f t="shared" si="204"/>
        <v>NO</v>
      </c>
    </row>
    <row r="2601" spans="1:43" x14ac:dyDescent="0.3">
      <c r="A2601" s="38">
        <f>IF('query (10)'!A2601="","",'query (10)'!A2601)</f>
        <v>2860</v>
      </c>
      <c r="B2601" s="38">
        <f>IF('query (10)'!B2601="","",'query (10)'!B2601)</f>
        <v>21185</v>
      </c>
      <c r="C2601" s="38" t="str">
        <f>TRIM(UPPER('query (10)'!M2601))</f>
        <v>WA-287</v>
      </c>
      <c r="D2601" s="38" t="str">
        <f>TRIM(UPPER(IFERROR(_xlfn.TEXTBEFORE('query (10)'!L2601,"("),'query (10)'!L2601)))</f>
        <v>OUTER / INNER RING PART WASH EQUIPMENT M/C</v>
      </c>
      <c r="E2601" s="38" t="str">
        <f>IFERROR(TRIM(UPPER(_xlfn.TEXTBEFORE(_xlfn.TEXTAFTER('query (10)'!L2601,"("),")"))),"")</f>
        <v/>
      </c>
      <c r="F2601" s="38" t="str">
        <f>TRIM('query (10)'!K2601)</f>
        <v>SB3</v>
      </c>
      <c r="G2601" s="38" t="str">
        <f>IF('query (10)'!J2601="","",'query (10)'!J2601)</f>
        <v>Electrical Control</v>
      </c>
      <c r="H2601" s="38" t="str">
        <f>TRIM(UPPER('query (10)'!J2601))</f>
        <v>ELECTRICAL CONTROL</v>
      </c>
      <c r="I2601" s="38" t="str">
        <f>IF('query (10)'!F2601="","",'query (10)'!F2601)</f>
        <v>Time-based Maintenance</v>
      </c>
      <c r="J2601" s="38" t="str">
        <f>IF('query (10)'!F2601="","",IFERROR(INDEX(Cleaning_Rules!$B$14:$B$17,MATCH(TRIM('query (10)'!F2601),Cleaning_Rules!$A$14:$A$17,0)),"UNKNOWN"))</f>
        <v>TBM</v>
      </c>
      <c r="K2601" s="38" t="str">
        <f>IF('query (10)'!G2601="","",'query (10)'!G2601)</f>
        <v>เสร็จสิ้น</v>
      </c>
      <c r="L2601" s="38" t="str">
        <f>IF('query (10)'!G2601="","MISSING",IFERROR(INDEX(Cleaning_Rules!$B$5:$B$10,MATCH(TRIM('query (10)'!G2601),Cleaning_Rules!$A$5:$A$10,0)),"UNKNOWN"))</f>
        <v>COMPLETED</v>
      </c>
      <c r="M2601" s="38" t="str">
        <f>IF('query (10)'!I2601="","",'query (10)'!I2601)</f>
        <v>Electrical</v>
      </c>
      <c r="N2601" s="38" t="str">
        <f>IF('query (10)'!O2601="","",'query (10)'!O2601)</f>
        <v>Part Change</v>
      </c>
      <c r="O2601" s="38" t="str">
        <f>IF('query (10)'!P2601="","",'query (10)'!P2601)</f>
        <v>Medium</v>
      </c>
      <c r="P2601" s="38" t="str">
        <f>IF('query (10)'!N2601="","",'query (10)'!N2601)</f>
        <v>- Check/ Change condition of Power supply
- Check condition of Electrical equipment
- Check il leak in control panel</v>
      </c>
      <c r="Q2601" s="38" t="str">
        <f>TRIM('query (10)'!N2601)</f>
        <v>- Check/ Change condition of Power supply
- Check condition of Electrical equipment
- Check il leak in control panel</v>
      </c>
      <c r="R2601" s="38" t="str">
        <f>TRIM(UPPER('query (10)'!R2601))</f>
        <v/>
      </c>
      <c r="S2601" s="38" t="str">
        <f>TRIM(UPPER('query (10)'!S2601))</f>
        <v/>
      </c>
      <c r="T2601" s="38" t="str">
        <f>IF('query (10)'!Q2601="","",TRIM(UPPER('query (10)'!Q2601)))</f>
        <v/>
      </c>
      <c r="U2601" s="38" t="str">
        <f>IF('query (10)'!T2601="","",'query (10)'!T2601)</f>
        <v/>
      </c>
      <c r="V2601" s="39" t="str">
        <f>IF('query (10)'!T2601="","",IFERROR(VALUE('query (10)'!T2601),""))</f>
        <v/>
      </c>
      <c r="W2601" s="40">
        <f>IF('query (10)'!U2601="","",'query (10)'!U2601)</f>
        <v>0</v>
      </c>
      <c r="X2601" s="39">
        <f>IF('query (10)'!V2601="","",'query (10)'!V2601)</f>
        <v>92</v>
      </c>
      <c r="Y2601" s="41">
        <f>IF('query (10)'!W2601="","",'query (10)'!W2601)</f>
        <v>46158</v>
      </c>
      <c r="Z2601" s="41">
        <f>IF('query (10)'!X2601="","",'query (10)'!X2601)</f>
        <v>46178</v>
      </c>
      <c r="AA2601" s="41">
        <f>IF('query (10)'!Y2601="","",'query (10)'!Y2601)</f>
        <v>46178</v>
      </c>
      <c r="AB2601" s="41">
        <f>IF('query (10)'!Z2601="","",'query (10)'!Z2601)</f>
        <v>46270</v>
      </c>
      <c r="AC2601" s="38" t="str">
        <f>IF(OR('query (10)'!AA2601="",COUNTIF(Cleaning_Rules!$A$21:$A$26,TRIM('query (10)'!AA2601))&gt;0),"",TRIM('query (10)'!AA2601))</f>
        <v/>
      </c>
      <c r="AD2601" s="38" t="str">
        <f>IF('query (10)'!AB2601="","",TRIM(IFERROR(_xlfn.TEXTBEFORE('query (10)'!AB2601,"("),'query (10)'!AB2601)))</f>
        <v>เริ่มซ่อมงาน PM แล้ว รับผิดชอบโดย PONGPITAK SONCHAI</v>
      </c>
      <c r="AE2601" s="38" t="str">
        <f>IFERROR(LOWER(TRIM(_xlfn.TEXTBEFORE(_xlfn.TEXTAFTER('query (10)'!AB2601,"("),")"))),"")</f>
        <v>sonchai-p-6240@nsk.com</v>
      </c>
      <c r="AF2601" s="38" t="str">
        <f>IF('query (10)'!AD2601="","",TRIM('query (10)'!AD2601))</f>
        <v>พงษ์พิทักษ์ ศรไชย</v>
      </c>
      <c r="AG2601" s="38" t="str">
        <f>IF('query (10)'!AE2601="","",TRIM('query (10)'!AE2601))</f>
        <v>พงษ์พิทักษ์ ศรไชย</v>
      </c>
      <c r="AH2601" s="38" t="str">
        <f>IF('query (10)'!AF2601="","",IFERROR(VALUE('query (10)'!AF2601),""))</f>
        <v/>
      </c>
      <c r="AI2601" s="38" t="str">
        <f>IF('query (10)'!AG2601="","",TRIM('query (10)'!AG2601))</f>
        <v/>
      </c>
      <c r="AJ2601" s="38" t="str">
        <f>IF('query (10)'!AH2601="","",IFERROR(VALUE('query (10)'!AH2601),""))</f>
        <v/>
      </c>
      <c r="AK2601" s="38" t="str">
        <f>IF('query (10)'!AI2601="","",TRIM('query (10)'!AI2601))</f>
        <v/>
      </c>
      <c r="AL2601" s="42">
        <f t="shared" si="200"/>
        <v>2026</v>
      </c>
      <c r="AM2601" s="42" t="str">
        <f t="shared" si="201"/>
        <v>2026-05</v>
      </c>
      <c r="AN2601" s="42" t="str">
        <f t="shared" ca="1" si="202"/>
        <v/>
      </c>
      <c r="AO2601" s="42" t="str">
        <f t="shared" si="203"/>
        <v>WA-287 | OUTER / INNER RING PART WASH EQUIPMENT M/C | SB3 | ELECTRICAL CONTROL | Time-based Maintenance | Electrical | Part Change | Medium | - Check/ Change condition of Power supply
- Check condition of Electrical equipment
- Check il leak in control panel | เริ่มซ่อมงาน PM แล้ว รับผิดชอบโดย PONGPITAK SONCHAI | พงษ์พิทักษ์ ศรไชย</v>
      </c>
      <c r="AP2601" s="42" t="str">
        <f>_xlfn.TEXTJOIN("; ",TRUE,IF(COUNTA('query (10)'!A2601:AK2601)&lt;=6,"NEAR_EMPTY_ROW",""),IF($K2601="","MISSING_STATUS",""),IF(AND($K2601="เสร็จสิ้น",$Z2601=""),"DONE_NO_ACTUAL_DATE",""),IF(AND($I2601="Condition-based Maintenance",$AH2601=""),"CBM_NO_MEASUREMENT",""),IF(OR($X2601="",$X2601=0),"INVALID_PERIOD",""),IF(AND($AA2601&lt;&gt;"",$AB2601&lt;&gt;"",$AB2601&lt;$AA2601),"DATE_SEQUENCE_ERROR",""),IF(AND($AB2601&lt;&gt;"",$AB2601&gt;DATE(2030,12,31)),"DATE_OUTLIER",""),IF($C2601="","MISSING_QRCODE",""),IF($J2601="UNKNOWN","UNKNOWN_PM_TYPE",""),IF($L2601="UNKNOWN","UNKNOWN_STATUS",""))</f>
        <v/>
      </c>
      <c r="AQ2601" s="42" t="str">
        <f t="shared" si="204"/>
        <v>NO</v>
      </c>
    </row>
    <row r="2602" spans="1:43" x14ac:dyDescent="0.3">
      <c r="A2602" s="38">
        <f>IF('query (10)'!A2602="","",'query (10)'!A2602)</f>
        <v>2861</v>
      </c>
      <c r="B2602" s="38">
        <f>IF('query (10)'!B2602="","",'query (10)'!B2602)</f>
        <v>21184</v>
      </c>
      <c r="C2602" s="38" t="str">
        <f>TRIM(UPPER('query (10)'!M2602))</f>
        <v>WA-293</v>
      </c>
      <c r="D2602" s="38" t="str">
        <f>TRIM(UPPER(IFERROR(_xlfn.TEXTBEFORE('query (10)'!L2602,"("),'query (10)'!L2602)))</f>
        <v>ROUGH WASHING M/C</v>
      </c>
      <c r="E2602" s="38" t="str">
        <f>IFERROR(TRIM(UPPER(_xlfn.TEXTBEFORE(_xlfn.TEXTAFTER('query (10)'!L2602,"("),")"))),"")</f>
        <v/>
      </c>
      <c r="F2602" s="38" t="str">
        <f>TRIM('query (10)'!K2602)</f>
        <v>SB3</v>
      </c>
      <c r="G2602" s="38" t="str">
        <f>IF('query (10)'!J2602="","",'query (10)'!J2602)</f>
        <v>Electrical Control</v>
      </c>
      <c r="H2602" s="38" t="str">
        <f>TRIM(UPPER('query (10)'!J2602))</f>
        <v>ELECTRICAL CONTROL</v>
      </c>
      <c r="I2602" s="38" t="str">
        <f>IF('query (10)'!F2602="","",'query (10)'!F2602)</f>
        <v>Time-based Maintenance</v>
      </c>
      <c r="J2602" s="38" t="str">
        <f>IF('query (10)'!F2602="","",IFERROR(INDEX(Cleaning_Rules!$B$14:$B$17,MATCH(TRIM('query (10)'!F2602),Cleaning_Rules!$A$14:$A$17,0)),"UNKNOWN"))</f>
        <v>TBM</v>
      </c>
      <c r="K2602" s="38" t="str">
        <f>IF('query (10)'!G2602="","",'query (10)'!G2602)</f>
        <v>เสร็จสิ้น</v>
      </c>
      <c r="L2602" s="38" t="str">
        <f>IF('query (10)'!G2602="","MISSING",IFERROR(INDEX(Cleaning_Rules!$B$5:$B$10,MATCH(TRIM('query (10)'!G2602),Cleaning_Rules!$A$5:$A$10,0)),"UNKNOWN"))</f>
        <v>COMPLETED</v>
      </c>
      <c r="M2602" s="38" t="str">
        <f>IF('query (10)'!I2602="","",'query (10)'!I2602)</f>
        <v>Electrical</v>
      </c>
      <c r="N2602" s="38" t="str">
        <f>IF('query (10)'!O2602="","",'query (10)'!O2602)</f>
        <v>Inspection</v>
      </c>
      <c r="O2602" s="38" t="str">
        <f>IF('query (10)'!P2602="","",'query (10)'!P2602)</f>
        <v>Medium</v>
      </c>
      <c r="P2602" s="38" t="str">
        <f>IF('query (10)'!N2602="","",'query (10)'!N2602)</f>
        <v>- Check/ Change condition of Power supply
- Check condition of Electrical equipment
- Check il leak in control panel</v>
      </c>
      <c r="Q2602" s="38" t="str">
        <f>TRIM('query (10)'!N2602)</f>
        <v>- Check/ Change condition of Power supply
- Check condition of Electrical equipment
- Check il leak in control panel</v>
      </c>
      <c r="R2602" s="38" t="str">
        <f>TRIM(UPPER('query (10)'!R2602))</f>
        <v/>
      </c>
      <c r="S2602" s="38" t="str">
        <f>TRIM(UPPER('query (10)'!S2602))</f>
        <v/>
      </c>
      <c r="T2602" s="38" t="str">
        <f>IF('query (10)'!Q2602="","",TRIM(UPPER('query (10)'!Q2602)))</f>
        <v/>
      </c>
      <c r="U2602" s="38" t="str">
        <f>IF('query (10)'!T2602="","",'query (10)'!T2602)</f>
        <v/>
      </c>
      <c r="V2602" s="39" t="str">
        <f>IF('query (10)'!T2602="","",IFERROR(VALUE('query (10)'!T2602),""))</f>
        <v/>
      </c>
      <c r="W2602" s="40">
        <f>IF('query (10)'!U2602="","",'query (10)'!U2602)</f>
        <v>0</v>
      </c>
      <c r="X2602" s="39">
        <f>IF('query (10)'!V2602="","",'query (10)'!V2602)</f>
        <v>92</v>
      </c>
      <c r="Y2602" s="41">
        <f>IF('query (10)'!W2602="","",'query (10)'!W2602)</f>
        <v>46158</v>
      </c>
      <c r="Z2602" s="41">
        <f>IF('query (10)'!X2602="","",'query (10)'!X2602)</f>
        <v>46178</v>
      </c>
      <c r="AA2602" s="41">
        <f>IF('query (10)'!Y2602="","",'query (10)'!Y2602)</f>
        <v>46178</v>
      </c>
      <c r="AB2602" s="41">
        <f>IF('query (10)'!Z2602="","",'query (10)'!Z2602)</f>
        <v>46270</v>
      </c>
      <c r="AC2602" s="38" t="str">
        <f>IF(OR('query (10)'!AA2602="",COUNTIF(Cleaning_Rules!$A$21:$A$26,TRIM('query (10)'!AA2602))&gt;0),"",TRIM('query (10)'!AA2602))</f>
        <v/>
      </c>
      <c r="AD2602" s="38" t="str">
        <f>IF('query (10)'!AB2602="","",TRIM(IFERROR(_xlfn.TEXTBEFORE('query (10)'!AB2602,"("),'query (10)'!AB2602)))</f>
        <v>เริ่มซ่อมงาน PM แล้ว รับผิดชอบโดย PONGPITAK SONCHAI</v>
      </c>
      <c r="AE2602" s="38" t="str">
        <f>IFERROR(LOWER(TRIM(_xlfn.TEXTBEFORE(_xlfn.TEXTAFTER('query (10)'!AB2602,"("),")"))),"")</f>
        <v>sonchai-p-6240@nsk.com</v>
      </c>
      <c r="AF2602" s="38" t="str">
        <f>IF('query (10)'!AD2602="","",TRIM('query (10)'!AD2602))</f>
        <v>พงษ์พิทักษ์ ศรไชย</v>
      </c>
      <c r="AG2602" s="38" t="str">
        <f>IF('query (10)'!AE2602="","",TRIM('query (10)'!AE2602))</f>
        <v>พงษ์พิทักษ์ ศรไชย</v>
      </c>
      <c r="AH2602" s="38" t="str">
        <f>IF('query (10)'!AF2602="","",IFERROR(VALUE('query (10)'!AF2602),""))</f>
        <v/>
      </c>
      <c r="AI2602" s="38" t="str">
        <f>IF('query (10)'!AG2602="","",TRIM('query (10)'!AG2602))</f>
        <v/>
      </c>
      <c r="AJ2602" s="38" t="str">
        <f>IF('query (10)'!AH2602="","",IFERROR(VALUE('query (10)'!AH2602),""))</f>
        <v/>
      </c>
      <c r="AK2602" s="38" t="str">
        <f>IF('query (10)'!AI2602="","",TRIM('query (10)'!AI2602))</f>
        <v/>
      </c>
      <c r="AL2602" s="42">
        <f t="shared" si="200"/>
        <v>2026</v>
      </c>
      <c r="AM2602" s="42" t="str">
        <f t="shared" si="201"/>
        <v>2026-05</v>
      </c>
      <c r="AN2602" s="42" t="str">
        <f t="shared" ca="1" si="202"/>
        <v/>
      </c>
      <c r="AO2602" s="42" t="str">
        <f t="shared" si="203"/>
        <v>WA-293 | ROUGH WASHING M/C | SB3 | ELECTRICAL CONTROL | Time-based Maintenance | Electrical | Inspection | Medium | - Check/ Change condition of Power supply
- Check condition of Electrical equipment
- Check il leak in control panel | เริ่มซ่อมงาน PM แล้ว รับผิดชอบโดย PONGPITAK SONCHAI | พงษ์พิทักษ์ ศรไชย</v>
      </c>
      <c r="AP2602" s="42" t="str">
        <f>_xlfn.TEXTJOIN("; ",TRUE,IF(COUNTA('query (10)'!A2602:AK2602)&lt;=6,"NEAR_EMPTY_ROW",""),IF($K2602="","MISSING_STATUS",""),IF(AND($K2602="เสร็จสิ้น",$Z2602=""),"DONE_NO_ACTUAL_DATE",""),IF(AND($I2602="Condition-based Maintenance",$AH2602=""),"CBM_NO_MEASUREMENT",""),IF(OR($X2602="",$X2602=0),"INVALID_PERIOD",""),IF(AND($AA2602&lt;&gt;"",$AB2602&lt;&gt;"",$AB2602&lt;$AA2602),"DATE_SEQUENCE_ERROR",""),IF(AND($AB2602&lt;&gt;"",$AB2602&gt;DATE(2030,12,31)),"DATE_OUTLIER",""),IF($C2602="","MISSING_QRCODE",""),IF($J2602="UNKNOWN","UNKNOWN_PM_TYPE",""),IF($L2602="UNKNOWN","UNKNOWN_STATUS",""))</f>
        <v/>
      </c>
      <c r="AQ2602" s="42" t="str">
        <f t="shared" si="204"/>
        <v>NO</v>
      </c>
    </row>
    <row r="2603" spans="1:43" x14ac:dyDescent="0.3">
      <c r="A2603" s="38">
        <f>IF('query (10)'!A2603="","",'query (10)'!A2603)</f>
        <v>2862</v>
      </c>
      <c r="B2603" s="38">
        <f>IF('query (10)'!B2603="","",'query (10)'!B2603)</f>
        <v>21183</v>
      </c>
      <c r="C2603" s="38" t="str">
        <f>TRIM(UPPER('query (10)'!M2603))</f>
        <v>WA-1007</v>
      </c>
      <c r="D2603" s="38" t="str">
        <f>TRIM(UPPER(IFERROR(_xlfn.TEXTBEFORE('query (10)'!L2603,"("),'query (10)'!L2603)))</f>
        <v>FINISH WASHINE M/C</v>
      </c>
      <c r="E2603" s="38" t="str">
        <f>IFERROR(TRIM(UPPER(_xlfn.TEXTBEFORE(_xlfn.TEXTAFTER('query (10)'!L2603,"("),")"))),"")</f>
        <v/>
      </c>
      <c r="F2603" s="38" t="str">
        <f>TRIM('query (10)'!K2603)</f>
        <v>SB3</v>
      </c>
      <c r="G2603" s="38" t="str">
        <f>IF('query (10)'!J2603="","",'query (10)'!J2603)</f>
        <v>Electrical Control</v>
      </c>
      <c r="H2603" s="38" t="str">
        <f>TRIM(UPPER('query (10)'!J2603))</f>
        <v>ELECTRICAL CONTROL</v>
      </c>
      <c r="I2603" s="38" t="str">
        <f>IF('query (10)'!F2603="","",'query (10)'!F2603)</f>
        <v>Time-based Maintenance</v>
      </c>
      <c r="J2603" s="38" t="str">
        <f>IF('query (10)'!F2603="","",IFERROR(INDEX(Cleaning_Rules!$B$14:$B$17,MATCH(TRIM('query (10)'!F2603),Cleaning_Rules!$A$14:$A$17,0)),"UNKNOWN"))</f>
        <v>TBM</v>
      </c>
      <c r="K2603" s="38" t="str">
        <f>IF('query (10)'!G2603="","",'query (10)'!G2603)</f>
        <v>เสร็จสิ้น</v>
      </c>
      <c r="L2603" s="38" t="str">
        <f>IF('query (10)'!G2603="","MISSING",IFERROR(INDEX(Cleaning_Rules!$B$5:$B$10,MATCH(TRIM('query (10)'!G2603),Cleaning_Rules!$A$5:$A$10,0)),"UNKNOWN"))</f>
        <v>COMPLETED</v>
      </c>
      <c r="M2603" s="38" t="str">
        <f>IF('query (10)'!I2603="","",'query (10)'!I2603)</f>
        <v>Electrical</v>
      </c>
      <c r="N2603" s="38" t="str">
        <f>IF('query (10)'!O2603="","",'query (10)'!O2603)</f>
        <v>Inspection</v>
      </c>
      <c r="O2603" s="38" t="str">
        <f>IF('query (10)'!P2603="","",'query (10)'!P2603)</f>
        <v>Medium</v>
      </c>
      <c r="P2603" s="38" t="str">
        <f>IF('query (10)'!N2603="","",'query (10)'!N2603)</f>
        <v>- Check/ Change condition of power supply
- Check condition of electrical equipment
- Check oil leak in control panel</v>
      </c>
      <c r="Q2603" s="38" t="str">
        <f>TRIM('query (10)'!N2603)</f>
        <v>- Check/ Change condition of power supply
- Check condition of electrical equipment
- Check oil leak in control panel</v>
      </c>
      <c r="R2603" s="38" t="str">
        <f>TRIM(UPPER('query (10)'!R2603))</f>
        <v/>
      </c>
      <c r="S2603" s="38" t="str">
        <f>TRIM(UPPER('query (10)'!S2603))</f>
        <v/>
      </c>
      <c r="T2603" s="38" t="str">
        <f>IF('query (10)'!Q2603="","",TRIM(UPPER('query (10)'!Q2603)))</f>
        <v/>
      </c>
      <c r="U2603" s="38" t="str">
        <f>IF('query (10)'!T2603="","",'query (10)'!T2603)</f>
        <v/>
      </c>
      <c r="V2603" s="39" t="str">
        <f>IF('query (10)'!T2603="","",IFERROR(VALUE('query (10)'!T2603),""))</f>
        <v/>
      </c>
      <c r="W2603" s="40">
        <f>IF('query (10)'!U2603="","",'query (10)'!U2603)</f>
        <v>0</v>
      </c>
      <c r="X2603" s="39">
        <f>IF('query (10)'!V2603="","",'query (10)'!V2603)</f>
        <v>92</v>
      </c>
      <c r="Y2603" s="41">
        <f>IF('query (10)'!W2603="","",'query (10)'!W2603)</f>
        <v>46158</v>
      </c>
      <c r="Z2603" s="41">
        <f>IF('query (10)'!X2603="","",'query (10)'!X2603)</f>
        <v>46178</v>
      </c>
      <c r="AA2603" s="41">
        <f>IF('query (10)'!Y2603="","",'query (10)'!Y2603)</f>
        <v>46178</v>
      </c>
      <c r="AB2603" s="41">
        <f>IF('query (10)'!Z2603="","",'query (10)'!Z2603)</f>
        <v>46270</v>
      </c>
      <c r="AC2603" s="38" t="str">
        <f>IF(OR('query (10)'!AA2603="",COUNTIF(Cleaning_Rules!$A$21:$A$26,TRIM('query (10)'!AA2603))&gt;0),"",TRIM('query (10)'!AA2603))</f>
        <v/>
      </c>
      <c r="AD2603" s="38" t="str">
        <f>IF('query (10)'!AB2603="","",TRIM(IFERROR(_xlfn.TEXTBEFORE('query (10)'!AB2603,"("),'query (10)'!AB2603)))</f>
        <v>เริ่มซ่อมงาน PM แล้ว รับผิดชอบโดย PONGPITAK SONCHAI</v>
      </c>
      <c r="AE2603" s="38" t="str">
        <f>IFERROR(LOWER(TRIM(_xlfn.TEXTBEFORE(_xlfn.TEXTAFTER('query (10)'!AB2603,"("),")"))),"")</f>
        <v>sonchai-p-6240@nsk.com</v>
      </c>
      <c r="AF2603" s="38" t="str">
        <f>IF('query (10)'!AD2603="","",TRIM('query (10)'!AD2603))</f>
        <v>พงษ์พิทักษ์ ศรไชย</v>
      </c>
      <c r="AG2603" s="38" t="str">
        <f>IF('query (10)'!AE2603="","",TRIM('query (10)'!AE2603))</f>
        <v>พงษ์พิทักษ์ ศรไชย</v>
      </c>
      <c r="AH2603" s="38" t="str">
        <f>IF('query (10)'!AF2603="","",IFERROR(VALUE('query (10)'!AF2603),""))</f>
        <v/>
      </c>
      <c r="AI2603" s="38" t="str">
        <f>IF('query (10)'!AG2603="","",TRIM('query (10)'!AG2603))</f>
        <v/>
      </c>
      <c r="AJ2603" s="38" t="str">
        <f>IF('query (10)'!AH2603="","",IFERROR(VALUE('query (10)'!AH2603),""))</f>
        <v/>
      </c>
      <c r="AK2603" s="38" t="str">
        <f>IF('query (10)'!AI2603="","",TRIM('query (10)'!AI2603))</f>
        <v/>
      </c>
      <c r="AL2603" s="42">
        <f t="shared" si="200"/>
        <v>2026</v>
      </c>
      <c r="AM2603" s="42" t="str">
        <f t="shared" si="201"/>
        <v>2026-05</v>
      </c>
      <c r="AN2603" s="42" t="str">
        <f t="shared" ca="1" si="202"/>
        <v/>
      </c>
      <c r="AO2603" s="42" t="str">
        <f t="shared" si="203"/>
        <v>WA-1007 | FINISH WASHINE M/C | SB3 | ELECTRICAL CONTROL | Time-based Maintenance | Electrical | Inspection | Medium | - Check/ Change condition of power supply
- Check condition of electrical equipment
- Check oil leak in control panel | เริ่มซ่อมงาน PM แล้ว รับผิดชอบโดย PONGPITAK SONCHAI | พงษ์พิทักษ์ ศรไชย</v>
      </c>
      <c r="AP2603" s="42" t="str">
        <f>_xlfn.TEXTJOIN("; ",TRUE,IF(COUNTA('query (10)'!A2603:AK2603)&lt;=6,"NEAR_EMPTY_ROW",""),IF($K2603="","MISSING_STATUS",""),IF(AND($K2603="เสร็จสิ้น",$Z2603=""),"DONE_NO_ACTUAL_DATE",""),IF(AND($I2603="Condition-based Maintenance",$AH2603=""),"CBM_NO_MEASUREMENT",""),IF(OR($X2603="",$X2603=0),"INVALID_PERIOD",""),IF(AND($AA2603&lt;&gt;"",$AB2603&lt;&gt;"",$AB2603&lt;$AA2603),"DATE_SEQUENCE_ERROR",""),IF(AND($AB2603&lt;&gt;"",$AB2603&gt;DATE(2030,12,31)),"DATE_OUTLIER",""),IF($C2603="","MISSING_QRCODE",""),IF($J2603="UNKNOWN","UNKNOWN_PM_TYPE",""),IF($L2603="UNKNOWN","UNKNOWN_STATUS",""))</f>
        <v/>
      </c>
      <c r="AQ2603" s="42" t="str">
        <f t="shared" si="204"/>
        <v>NO</v>
      </c>
    </row>
    <row r="2604" spans="1:43" x14ac:dyDescent="0.3">
      <c r="A2604" s="38">
        <f>IF('query (10)'!A2604="","",'query (10)'!A2604)</f>
        <v>2863</v>
      </c>
      <c r="B2604" s="38">
        <f>IF('query (10)'!B2604="","",'query (10)'!B2604)</f>
        <v>21182</v>
      </c>
      <c r="C2604" s="38" t="str">
        <f>TRIM(UPPER('query (10)'!M2604))</f>
        <v>WA-1007</v>
      </c>
      <c r="D2604" s="38" t="str">
        <f>TRIM(UPPER(IFERROR(_xlfn.TEXTBEFORE('query (10)'!L2604,"("),'query (10)'!L2604)))</f>
        <v>LASER MARK</v>
      </c>
      <c r="E2604" s="38" t="str">
        <f>IFERROR(TRIM(UPPER(_xlfn.TEXTBEFORE(_xlfn.TEXTAFTER('query (10)'!L2604,"("),")"))),"")</f>
        <v/>
      </c>
      <c r="F2604" s="38" t="str">
        <f>TRIM('query (10)'!K2604)</f>
        <v>SB3</v>
      </c>
      <c r="G2604" s="38" t="str">
        <f>IF('query (10)'!J2604="","",'query (10)'!J2604)</f>
        <v>Electrical Control</v>
      </c>
      <c r="H2604" s="38" t="str">
        <f>TRIM(UPPER('query (10)'!J2604))</f>
        <v>ELECTRICAL CONTROL</v>
      </c>
      <c r="I2604" s="38" t="str">
        <f>IF('query (10)'!F2604="","",'query (10)'!F2604)</f>
        <v>Time-based Maintenance</v>
      </c>
      <c r="J2604" s="38" t="str">
        <f>IF('query (10)'!F2604="","",IFERROR(INDEX(Cleaning_Rules!$B$14:$B$17,MATCH(TRIM('query (10)'!F2604),Cleaning_Rules!$A$14:$A$17,0)),"UNKNOWN"))</f>
        <v>TBM</v>
      </c>
      <c r="K2604" s="38" t="str">
        <f>IF('query (10)'!G2604="","",'query (10)'!G2604)</f>
        <v>เสร็จสิ้น</v>
      </c>
      <c r="L2604" s="38" t="str">
        <f>IF('query (10)'!G2604="","MISSING",IFERROR(INDEX(Cleaning_Rules!$B$5:$B$10,MATCH(TRIM('query (10)'!G2604),Cleaning_Rules!$A$5:$A$10,0)),"UNKNOWN"))</f>
        <v>COMPLETED</v>
      </c>
      <c r="M2604" s="38" t="str">
        <f>IF('query (10)'!I2604="","",'query (10)'!I2604)</f>
        <v>Electrical</v>
      </c>
      <c r="N2604" s="38" t="str">
        <f>IF('query (10)'!O2604="","",'query (10)'!O2604)</f>
        <v>Inspection</v>
      </c>
      <c r="O2604" s="38" t="str">
        <f>IF('query (10)'!P2604="","",'query (10)'!P2604)</f>
        <v>Medium</v>
      </c>
      <c r="P2604" s="38" t="str">
        <f>IF('query (10)'!N2604="","",'query (10)'!N2604)</f>
        <v>- Change dust filer of Apiste
- Check/ Change dust filter of Q-Clean</v>
      </c>
      <c r="Q2604" s="38" t="str">
        <f>TRIM('query (10)'!N2604)</f>
        <v>- Change dust filer of Apiste
- Check/ Change dust filter of Q-Clean</v>
      </c>
      <c r="R2604" s="38" t="str">
        <f>TRIM(UPPER('query (10)'!R2604))</f>
        <v/>
      </c>
      <c r="S2604" s="38" t="str">
        <f>TRIM(UPPER('query (10)'!S2604))</f>
        <v/>
      </c>
      <c r="T2604" s="38" t="str">
        <f>IF('query (10)'!Q2604="","",TRIM(UPPER('query (10)'!Q2604)))</f>
        <v/>
      </c>
      <c r="U2604" s="38" t="str">
        <f>IF('query (10)'!T2604="","",'query (10)'!T2604)</f>
        <v/>
      </c>
      <c r="V2604" s="39" t="str">
        <f>IF('query (10)'!T2604="","",IFERROR(VALUE('query (10)'!T2604),""))</f>
        <v/>
      </c>
      <c r="W2604" s="40">
        <f>IF('query (10)'!U2604="","",'query (10)'!U2604)</f>
        <v>0</v>
      </c>
      <c r="X2604" s="39">
        <f>IF('query (10)'!V2604="","",'query (10)'!V2604)</f>
        <v>31</v>
      </c>
      <c r="Y2604" s="41">
        <f>IF('query (10)'!W2604="","",'query (10)'!W2604)</f>
        <v>46158</v>
      </c>
      <c r="Z2604" s="41">
        <f>IF('query (10)'!X2604="","",'query (10)'!X2604)</f>
        <v>46178</v>
      </c>
      <c r="AA2604" s="41">
        <f>IF('query (10)'!Y2604="","",'query (10)'!Y2604)</f>
        <v>46178</v>
      </c>
      <c r="AB2604" s="41">
        <f>IF('query (10)'!Z2604="","",'query (10)'!Z2604)</f>
        <v>46209</v>
      </c>
      <c r="AC2604" s="38" t="str">
        <f>IF(OR('query (10)'!AA2604="",COUNTIF(Cleaning_Rules!$A$21:$A$26,TRIM('query (10)'!AA2604))&gt;0),"",TRIM('query (10)'!AA2604))</f>
        <v/>
      </c>
      <c r="AD2604" s="38" t="str">
        <f>IF('query (10)'!AB2604="","",TRIM(IFERROR(_xlfn.TEXTBEFORE('query (10)'!AB2604,"("),'query (10)'!AB2604)))</f>
        <v>เริ่มซ่อมงาน PM แล้ว รับผิดชอบโดย PONGPITAK SONCHAI</v>
      </c>
      <c r="AE2604" s="38" t="str">
        <f>IFERROR(LOWER(TRIM(_xlfn.TEXTBEFORE(_xlfn.TEXTAFTER('query (10)'!AB2604,"("),")"))),"")</f>
        <v>sonchai-p-6240@nsk.com</v>
      </c>
      <c r="AF2604" s="38" t="str">
        <f>IF('query (10)'!AD2604="","",TRIM('query (10)'!AD2604))</f>
        <v>พงษ์พิทักษ์ ศรไชย</v>
      </c>
      <c r="AG2604" s="38" t="str">
        <f>IF('query (10)'!AE2604="","",TRIM('query (10)'!AE2604))</f>
        <v>พงษ์พิทักษ์ ศรไชย</v>
      </c>
      <c r="AH2604" s="38" t="str">
        <f>IF('query (10)'!AF2604="","",IFERROR(VALUE('query (10)'!AF2604),""))</f>
        <v/>
      </c>
      <c r="AI2604" s="38" t="str">
        <f>IF('query (10)'!AG2604="","",TRIM('query (10)'!AG2604))</f>
        <v/>
      </c>
      <c r="AJ2604" s="38" t="str">
        <f>IF('query (10)'!AH2604="","",IFERROR(VALUE('query (10)'!AH2604),""))</f>
        <v/>
      </c>
      <c r="AK2604" s="38" t="str">
        <f>IF('query (10)'!AI2604="","",TRIM('query (10)'!AI2604))</f>
        <v/>
      </c>
      <c r="AL2604" s="42">
        <f t="shared" si="200"/>
        <v>2026</v>
      </c>
      <c r="AM2604" s="42" t="str">
        <f t="shared" si="201"/>
        <v>2026-05</v>
      </c>
      <c r="AN2604" s="42" t="str">
        <f t="shared" ca="1" si="202"/>
        <v/>
      </c>
      <c r="AO2604" s="42" t="str">
        <f t="shared" si="203"/>
        <v>WA-1007 | LASER MARK | SB3 | ELECTRICAL CONTROL | Time-based Maintenance | Electrical | Inspection | Medium | - Change dust filer of Apiste
- Check/ Change dust filter of Q-Clean | เริ่มซ่อมงาน PM แล้ว รับผิดชอบโดย PONGPITAK SONCHAI | พงษ์พิทักษ์ ศรไชย</v>
      </c>
      <c r="AP2604" s="42" t="str">
        <f>_xlfn.TEXTJOIN("; ",TRUE,IF(COUNTA('query (10)'!A2604:AK2604)&lt;=6,"NEAR_EMPTY_ROW",""),IF($K2604="","MISSING_STATUS",""),IF(AND($K2604="เสร็จสิ้น",$Z2604=""),"DONE_NO_ACTUAL_DATE",""),IF(AND($I2604="Condition-based Maintenance",$AH2604=""),"CBM_NO_MEASUREMENT",""),IF(OR($X2604="",$X2604=0),"INVALID_PERIOD",""),IF(AND($AA2604&lt;&gt;"",$AB2604&lt;&gt;"",$AB2604&lt;$AA2604),"DATE_SEQUENCE_ERROR",""),IF(AND($AB2604&lt;&gt;"",$AB2604&gt;DATE(2030,12,31)),"DATE_OUTLIER",""),IF($C2604="","MISSING_QRCODE",""),IF($J2604="UNKNOWN","UNKNOWN_PM_TYPE",""),IF($L2604="UNKNOWN","UNKNOWN_STATUS",""))</f>
        <v/>
      </c>
      <c r="AQ2604" s="42" t="str">
        <f t="shared" si="204"/>
        <v>NO</v>
      </c>
    </row>
    <row r="2605" spans="1:43" x14ac:dyDescent="0.3">
      <c r="A2605" s="38">
        <f>IF('query (10)'!A2605="","",'query (10)'!A2605)</f>
        <v>2864</v>
      </c>
      <c r="B2605" s="38">
        <f>IF('query (10)'!B2605="","",'query (10)'!B2605)</f>
        <v>21192</v>
      </c>
      <c r="C2605" s="38" t="str">
        <f>TRIM(UPPER('query (10)'!M2605))</f>
        <v>WA-322</v>
      </c>
      <c r="D2605" s="38" t="str">
        <f>TRIM(UPPER(IFERROR(_xlfn.TEXTBEFORE('query (10)'!L2605,"("),'query (10)'!L2605)))</f>
        <v>OUTER / INNER RING PART WASH EQUIPMENT M/C</v>
      </c>
      <c r="E2605" s="38" t="str">
        <f>IFERROR(TRIM(UPPER(_xlfn.TEXTBEFORE(_xlfn.TEXTAFTER('query (10)'!L2605,"("),")"))),"")</f>
        <v/>
      </c>
      <c r="F2605" s="38" t="str">
        <f>TRIM('query (10)'!K2605)</f>
        <v>SB4</v>
      </c>
      <c r="G2605" s="38" t="str">
        <f>IF('query (10)'!J2605="","",'query (10)'!J2605)</f>
        <v>Electrical Control</v>
      </c>
      <c r="H2605" s="38" t="str">
        <f>TRIM(UPPER('query (10)'!J2605))</f>
        <v>ELECTRICAL CONTROL</v>
      </c>
      <c r="I2605" s="38" t="str">
        <f>IF('query (10)'!F2605="","",'query (10)'!F2605)</f>
        <v>Time-based Maintenance</v>
      </c>
      <c r="J2605" s="38" t="str">
        <f>IF('query (10)'!F2605="","",IFERROR(INDEX(Cleaning_Rules!$B$14:$B$17,MATCH(TRIM('query (10)'!F2605),Cleaning_Rules!$A$14:$A$17,0)),"UNKNOWN"))</f>
        <v>TBM</v>
      </c>
      <c r="K2605" s="38" t="str">
        <f>IF('query (10)'!G2605="","",'query (10)'!G2605)</f>
        <v>เสร็จสิ้น</v>
      </c>
      <c r="L2605" s="38" t="str">
        <f>IF('query (10)'!G2605="","MISSING",IFERROR(INDEX(Cleaning_Rules!$B$5:$B$10,MATCH(TRIM('query (10)'!G2605),Cleaning_Rules!$A$5:$A$10,0)),"UNKNOWN"))</f>
        <v>COMPLETED</v>
      </c>
      <c r="M2605" s="38" t="str">
        <f>IF('query (10)'!I2605="","",'query (10)'!I2605)</f>
        <v>Electrical</v>
      </c>
      <c r="N2605" s="38" t="str">
        <f>IF('query (10)'!O2605="","",'query (10)'!O2605)</f>
        <v>Part Change</v>
      </c>
      <c r="O2605" s="38" t="str">
        <f>IF('query (10)'!P2605="","",'query (10)'!P2605)</f>
        <v>Medium</v>
      </c>
      <c r="P2605" s="38" t="str">
        <f>IF('query (10)'!N2605="","",'query (10)'!N2605)</f>
        <v>- Check/ Change cndition of power supply
- Check condition of proximity</v>
      </c>
      <c r="Q2605" s="38" t="str">
        <f>TRIM('query (10)'!N2605)</f>
        <v>- Check/ Change cndition of power supply
- Check condition of proximity</v>
      </c>
      <c r="R2605" s="38" t="str">
        <f>TRIM(UPPER('query (10)'!R2605))</f>
        <v>POWER SUPPLY</v>
      </c>
      <c r="S2605" s="38" t="str">
        <f>TRIM(UPPER('query (10)'!S2605))</f>
        <v>S8FS-G05024CD</v>
      </c>
      <c r="T2605" s="38" t="str">
        <f>IF('query (10)'!Q2605="","",TRIM(UPPER('query (10)'!Q2605)))</f>
        <v/>
      </c>
      <c r="U2605" s="38" t="str">
        <f>IF('query (10)'!T2605="","",'query (10)'!T2605)</f>
        <v/>
      </c>
      <c r="V2605" s="39" t="str">
        <f>IF('query (10)'!T2605="","",IFERROR(VALUE('query (10)'!T2605),""))</f>
        <v/>
      </c>
      <c r="W2605" s="40">
        <f>IF('query (10)'!U2605="","",'query (10)'!U2605)</f>
        <v>0</v>
      </c>
      <c r="X2605" s="39">
        <f>IF('query (10)'!V2605="","",'query (10)'!V2605)</f>
        <v>92</v>
      </c>
      <c r="Y2605" s="41">
        <f>IF('query (10)'!W2605="","",'query (10)'!W2605)</f>
        <v>46160</v>
      </c>
      <c r="Z2605" s="41">
        <f>IF('query (10)'!X2605="","",'query (10)'!X2605)</f>
        <v>46178</v>
      </c>
      <c r="AA2605" s="41">
        <f>IF('query (10)'!Y2605="","",'query (10)'!Y2605)</f>
        <v>46178</v>
      </c>
      <c r="AB2605" s="41">
        <f>IF('query (10)'!Z2605="","",'query (10)'!Z2605)</f>
        <v>46270</v>
      </c>
      <c r="AC2605" s="38" t="str">
        <f>IF(OR('query (10)'!AA2605="",COUNTIF(Cleaning_Rules!$A$21:$A$26,TRIM('query (10)'!AA2605))&gt;0),"",TRIM('query (10)'!AA2605))</f>
        <v/>
      </c>
      <c r="AD2605" s="38" t="str">
        <f>IF('query (10)'!AB2605="","",TRIM(IFERROR(_xlfn.TEXTBEFORE('query (10)'!AB2605,"("),'query (10)'!AB2605)))</f>
        <v>เริ่มซ่อมงาน PM แล้ว รับผิดชอบโดย PONGPITAK SONCHAI</v>
      </c>
      <c r="AE2605" s="38" t="str">
        <f>IFERROR(LOWER(TRIM(_xlfn.TEXTBEFORE(_xlfn.TEXTAFTER('query (10)'!AB2605,"("),")"))),"")</f>
        <v>sonchai-p-6240@nsk.com</v>
      </c>
      <c r="AF2605" s="38" t="str">
        <f>IF('query (10)'!AD2605="","",TRIM('query (10)'!AD2605))</f>
        <v>พงษ์พิทักษ์ ศรไชย</v>
      </c>
      <c r="AG2605" s="38" t="str">
        <f>IF('query (10)'!AE2605="","",TRIM('query (10)'!AE2605))</f>
        <v>พงษ์พิทักษ์ ศรไชย</v>
      </c>
      <c r="AH2605" s="38" t="str">
        <f>IF('query (10)'!AF2605="","",IFERROR(VALUE('query (10)'!AF2605),""))</f>
        <v/>
      </c>
      <c r="AI2605" s="38" t="str">
        <f>IF('query (10)'!AG2605="","",TRIM('query (10)'!AG2605))</f>
        <v/>
      </c>
      <c r="AJ2605" s="38" t="str">
        <f>IF('query (10)'!AH2605="","",IFERROR(VALUE('query (10)'!AH2605),""))</f>
        <v/>
      </c>
      <c r="AK2605" s="38" t="str">
        <f>IF('query (10)'!AI2605="","",TRIM('query (10)'!AI2605))</f>
        <v/>
      </c>
      <c r="AL2605" s="42">
        <f t="shared" si="200"/>
        <v>2026</v>
      </c>
      <c r="AM2605" s="42" t="str">
        <f t="shared" si="201"/>
        <v>2026-05</v>
      </c>
      <c r="AN2605" s="42" t="str">
        <f t="shared" ca="1" si="202"/>
        <v/>
      </c>
      <c r="AO2605" s="42" t="str">
        <f t="shared" si="203"/>
        <v>WA-322 | OUTER / INNER RING PART WASH EQUIPMENT M/C | SB4 | ELECTRICAL CONTROL | Time-based Maintenance | Electrical | Part Change | Medium | - Check/ Change cndition of power supply
- Check condition of proximity | POWER SUPPLY | S8FS-G05024CD | เริ่มซ่อมงาน PM แล้ว รับผิดชอบโดย PONGPITAK SONCHAI | พงษ์พิทักษ์ ศรไชย</v>
      </c>
      <c r="AP2605" s="42" t="str">
        <f>_xlfn.TEXTJOIN("; ",TRUE,IF(COUNTA('query (10)'!A2605:AK2605)&lt;=6,"NEAR_EMPTY_ROW",""),IF($K2605="","MISSING_STATUS",""),IF(AND($K2605="เสร็จสิ้น",$Z2605=""),"DONE_NO_ACTUAL_DATE",""),IF(AND($I2605="Condition-based Maintenance",$AH2605=""),"CBM_NO_MEASUREMENT",""),IF(OR($X2605="",$X2605=0),"INVALID_PERIOD",""),IF(AND($AA2605&lt;&gt;"",$AB2605&lt;&gt;"",$AB2605&lt;$AA2605),"DATE_SEQUENCE_ERROR",""),IF(AND($AB2605&lt;&gt;"",$AB2605&gt;DATE(2030,12,31)),"DATE_OUTLIER",""),IF($C2605="","MISSING_QRCODE",""),IF($J2605="UNKNOWN","UNKNOWN_PM_TYPE",""),IF($L2605="UNKNOWN","UNKNOWN_STATUS",""))</f>
        <v/>
      </c>
      <c r="AQ2605" s="42" t="str">
        <f t="shared" si="204"/>
        <v>NO</v>
      </c>
    </row>
    <row r="2606" spans="1:43" x14ac:dyDescent="0.3">
      <c r="A2606" s="38">
        <f>IF('query (10)'!A2606="","",'query (10)'!A2606)</f>
        <v>2865</v>
      </c>
      <c r="B2606" s="38">
        <f>IF('query (10)'!B2606="","",'query (10)'!B2606)</f>
        <v>21191</v>
      </c>
      <c r="C2606" s="38" t="str">
        <f>TRIM(UPPER('query (10)'!M2606))</f>
        <v>WA-328</v>
      </c>
      <c r="D2606" s="38" t="str">
        <f>TRIM(UPPER(IFERROR(_xlfn.TEXTBEFORE('query (10)'!L2606,"("),'query (10)'!L2606)))</f>
        <v>FINISH WASH EQUIPMENT M/C</v>
      </c>
      <c r="E2606" s="38" t="str">
        <f>IFERROR(TRIM(UPPER(_xlfn.TEXTBEFORE(_xlfn.TEXTAFTER('query (10)'!L2606,"("),")"))),"")</f>
        <v/>
      </c>
      <c r="F2606" s="38" t="str">
        <f>TRIM('query (10)'!K2606)</f>
        <v>SB4</v>
      </c>
      <c r="G2606" s="38" t="str">
        <f>IF('query (10)'!J2606="","",'query (10)'!J2606)</f>
        <v>Electrical Control</v>
      </c>
      <c r="H2606" s="38" t="str">
        <f>TRIM(UPPER('query (10)'!J2606))</f>
        <v>ELECTRICAL CONTROL</v>
      </c>
      <c r="I2606" s="38" t="str">
        <f>IF('query (10)'!F2606="","",'query (10)'!F2606)</f>
        <v>Time-based Maintenance</v>
      </c>
      <c r="J2606" s="38" t="str">
        <f>IF('query (10)'!F2606="","",IFERROR(INDEX(Cleaning_Rules!$B$14:$B$17,MATCH(TRIM('query (10)'!F2606),Cleaning_Rules!$A$14:$A$17,0)),"UNKNOWN"))</f>
        <v>TBM</v>
      </c>
      <c r="K2606" s="38" t="str">
        <f>IF('query (10)'!G2606="","",'query (10)'!G2606)</f>
        <v>เสร็จสิ้น</v>
      </c>
      <c r="L2606" s="38" t="str">
        <f>IF('query (10)'!G2606="","MISSING",IFERROR(INDEX(Cleaning_Rules!$B$5:$B$10,MATCH(TRIM('query (10)'!G2606),Cleaning_Rules!$A$5:$A$10,0)),"UNKNOWN"))</f>
        <v>COMPLETED</v>
      </c>
      <c r="M2606" s="38" t="str">
        <f>IF('query (10)'!I2606="","",'query (10)'!I2606)</f>
        <v>Electrical</v>
      </c>
      <c r="N2606" s="38" t="str">
        <f>IF('query (10)'!O2606="","",'query (10)'!O2606)</f>
        <v>Inspection</v>
      </c>
      <c r="O2606" s="38" t="str">
        <f>IF('query (10)'!P2606="","",'query (10)'!P2606)</f>
        <v>Medium</v>
      </c>
      <c r="P2606" s="38" t="str">
        <f>IF('query (10)'!N2606="","",'query (10)'!N2606)</f>
        <v>- Check/ Change cndition of power supply
- Check condition of proximity</v>
      </c>
      <c r="Q2606" s="38" t="str">
        <f>TRIM('query (10)'!N2606)</f>
        <v>- Check/ Change cndition of power supply
- Check condition of proximity</v>
      </c>
      <c r="R2606" s="38" t="str">
        <f>TRIM(UPPER('query (10)'!R2606))</f>
        <v/>
      </c>
      <c r="S2606" s="38" t="str">
        <f>TRIM(UPPER('query (10)'!S2606))</f>
        <v/>
      </c>
      <c r="T2606" s="38" t="str">
        <f>IF('query (10)'!Q2606="","",TRIM(UPPER('query (10)'!Q2606)))</f>
        <v/>
      </c>
      <c r="U2606" s="38" t="str">
        <f>IF('query (10)'!T2606="","",'query (10)'!T2606)</f>
        <v/>
      </c>
      <c r="V2606" s="39" t="str">
        <f>IF('query (10)'!T2606="","",IFERROR(VALUE('query (10)'!T2606),""))</f>
        <v/>
      </c>
      <c r="W2606" s="40">
        <f>IF('query (10)'!U2606="","",'query (10)'!U2606)</f>
        <v>0</v>
      </c>
      <c r="X2606" s="39">
        <f>IF('query (10)'!V2606="","",'query (10)'!V2606)</f>
        <v>92</v>
      </c>
      <c r="Y2606" s="41">
        <f>IF('query (10)'!W2606="","",'query (10)'!W2606)</f>
        <v>46160</v>
      </c>
      <c r="Z2606" s="41">
        <f>IF('query (10)'!X2606="","",'query (10)'!X2606)</f>
        <v>46178</v>
      </c>
      <c r="AA2606" s="41">
        <f>IF('query (10)'!Y2606="","",'query (10)'!Y2606)</f>
        <v>46178</v>
      </c>
      <c r="AB2606" s="41">
        <f>IF('query (10)'!Z2606="","",'query (10)'!Z2606)</f>
        <v>46270</v>
      </c>
      <c r="AC2606" s="38" t="str">
        <f>IF(OR('query (10)'!AA2606="",COUNTIF(Cleaning_Rules!$A$21:$A$26,TRIM('query (10)'!AA2606))&gt;0),"",TRIM('query (10)'!AA2606))</f>
        <v/>
      </c>
      <c r="AD2606" s="38" t="str">
        <f>IF('query (10)'!AB2606="","",TRIM(IFERROR(_xlfn.TEXTBEFORE('query (10)'!AB2606,"("),'query (10)'!AB2606)))</f>
        <v>เริ่มซ่อมงาน PM แล้ว รับผิดชอบโดย PONGPITAK SONCHAI</v>
      </c>
      <c r="AE2606" s="38" t="str">
        <f>IFERROR(LOWER(TRIM(_xlfn.TEXTBEFORE(_xlfn.TEXTAFTER('query (10)'!AB2606,"("),")"))),"")</f>
        <v>sonchai-p-6240@nsk.com</v>
      </c>
      <c r="AF2606" s="38" t="str">
        <f>IF('query (10)'!AD2606="","",TRIM('query (10)'!AD2606))</f>
        <v>พงษ์พิทักษ์ ศรไชย</v>
      </c>
      <c r="AG2606" s="38" t="str">
        <f>IF('query (10)'!AE2606="","",TRIM('query (10)'!AE2606))</f>
        <v>พงษ์พิทักษ์ ศรไชย</v>
      </c>
      <c r="AH2606" s="38" t="str">
        <f>IF('query (10)'!AF2606="","",IFERROR(VALUE('query (10)'!AF2606),""))</f>
        <v/>
      </c>
      <c r="AI2606" s="38" t="str">
        <f>IF('query (10)'!AG2606="","",TRIM('query (10)'!AG2606))</f>
        <v/>
      </c>
      <c r="AJ2606" s="38" t="str">
        <f>IF('query (10)'!AH2606="","",IFERROR(VALUE('query (10)'!AH2606),""))</f>
        <v/>
      </c>
      <c r="AK2606" s="38" t="str">
        <f>IF('query (10)'!AI2606="","",TRIM('query (10)'!AI2606))</f>
        <v/>
      </c>
      <c r="AL2606" s="42">
        <f t="shared" si="200"/>
        <v>2026</v>
      </c>
      <c r="AM2606" s="42" t="str">
        <f t="shared" si="201"/>
        <v>2026-05</v>
      </c>
      <c r="AN2606" s="42" t="str">
        <f t="shared" ca="1" si="202"/>
        <v/>
      </c>
      <c r="AO2606" s="42" t="str">
        <f t="shared" si="203"/>
        <v>WA-328 | FINISH WASH EQUIPMENT M/C | SB4 | ELECTRICAL CONTROL | Time-based Maintenance | Electrical | Inspection | Medium | - Check/ Change cndition of power supply
- Check condition of proximity | เริ่มซ่อมงาน PM แล้ว รับผิดชอบโดย PONGPITAK SONCHAI | พงษ์พิทักษ์ ศรไชย</v>
      </c>
      <c r="AP2606" s="42" t="str">
        <f>_xlfn.TEXTJOIN("; ",TRUE,IF(COUNTA('query (10)'!A2606:AK2606)&lt;=6,"NEAR_EMPTY_ROW",""),IF($K2606="","MISSING_STATUS",""),IF(AND($K2606="เสร็จสิ้น",$Z2606=""),"DONE_NO_ACTUAL_DATE",""),IF(AND($I2606="Condition-based Maintenance",$AH2606=""),"CBM_NO_MEASUREMENT",""),IF(OR($X2606="",$X2606=0),"INVALID_PERIOD",""),IF(AND($AA2606&lt;&gt;"",$AB2606&lt;&gt;"",$AB2606&lt;$AA2606),"DATE_SEQUENCE_ERROR",""),IF(AND($AB2606&lt;&gt;"",$AB2606&gt;DATE(2030,12,31)),"DATE_OUTLIER",""),IF($C2606="","MISSING_QRCODE",""),IF($J2606="UNKNOWN","UNKNOWN_PM_TYPE",""),IF($L2606="UNKNOWN","UNKNOWN_STATUS",""))</f>
        <v/>
      </c>
      <c r="AQ2606" s="42" t="str">
        <f t="shared" si="204"/>
        <v>NO</v>
      </c>
    </row>
    <row r="2607" spans="1:43" x14ac:dyDescent="0.3">
      <c r="A2607" s="38">
        <f>IF('query (10)'!A2607="","",'query (10)'!A2607)</f>
        <v>2866</v>
      </c>
      <c r="B2607" s="38">
        <f>IF('query (10)'!B2607="","",'query (10)'!B2607)</f>
        <v>21190</v>
      </c>
      <c r="C2607" s="38" t="str">
        <f>TRIM(UPPER('query (10)'!M2607))</f>
        <v>AS-985</v>
      </c>
      <c r="D2607" s="38" t="str">
        <f>TRIM(UPPER(IFERROR(_xlfn.TEXTBEFORE('query (10)'!L2607,"("),'query (10)'!L2607)))</f>
        <v>MATCHING &amp; BALL FILLING M/C</v>
      </c>
      <c r="E2607" s="38" t="str">
        <f>IFERROR(TRIM(UPPER(_xlfn.TEXTBEFORE(_xlfn.TEXTAFTER('query (10)'!L2607,"("),")"))),"")</f>
        <v/>
      </c>
      <c r="F2607" s="38" t="str">
        <f>TRIM('query (10)'!K2607)</f>
        <v>SB4</v>
      </c>
      <c r="G2607" s="38" t="str">
        <f>IF('query (10)'!J2607="","",'query (10)'!J2607)</f>
        <v>Electrical Control</v>
      </c>
      <c r="H2607" s="38" t="str">
        <f>TRIM(UPPER('query (10)'!J2607))</f>
        <v>ELECTRICAL CONTROL</v>
      </c>
      <c r="I2607" s="38" t="str">
        <f>IF('query (10)'!F2607="","",'query (10)'!F2607)</f>
        <v>Condition-based Maintenance</v>
      </c>
      <c r="J2607" s="38" t="str">
        <f>IF('query (10)'!F2607="","",IFERROR(INDEX(Cleaning_Rules!$B$14:$B$17,MATCH(TRIM('query (10)'!F2607),Cleaning_Rules!$A$14:$A$17,0)),"UNKNOWN"))</f>
        <v>CBM</v>
      </c>
      <c r="K2607" s="38" t="str">
        <f>IF('query (10)'!G2607="","",'query (10)'!G2607)</f>
        <v>กำลังดำเนินการ</v>
      </c>
      <c r="L2607" s="38" t="str">
        <f>IF('query (10)'!G2607="","MISSING",IFERROR(INDEX(Cleaning_Rules!$B$5:$B$10,MATCH(TRIM('query (10)'!G2607),Cleaning_Rules!$A$5:$A$10,0)),"UNKNOWN"))</f>
        <v>IN_PROGRESS</v>
      </c>
      <c r="M2607" s="38" t="str">
        <f>IF('query (10)'!I2607="","",'query (10)'!I2607)</f>
        <v>Electrical</v>
      </c>
      <c r="N2607" s="38" t="str">
        <f>IF('query (10)'!O2607="","",'query (10)'!O2607)</f>
        <v>Adjust</v>
      </c>
      <c r="O2607" s="38" t="str">
        <f>IF('query (10)'!P2607="","",'query (10)'!P2607)</f>
        <v>Medium</v>
      </c>
      <c r="P2607" s="38" t="str">
        <f>IF('query (10)'!N2607="","",'query (10)'!N2607)</f>
        <v>Modify Plate support of terminal box
- Check/ Change condition of reed switch
- Check/ Change condition of proximity 
- Check/ Change condition of photo sensor</v>
      </c>
      <c r="Q2607" s="38" t="str">
        <f>TRIM('query (10)'!N2607)</f>
        <v>Modify Plate support of terminal box
- Check/ Change condition of reed switch
- Check/ Change condition of proximity 
- Check/ Change condition of photo sensor</v>
      </c>
      <c r="R2607" s="38" t="str">
        <f>TRIM(UPPER('query (10)'!R2607))</f>
        <v/>
      </c>
      <c r="S2607" s="38" t="str">
        <f>TRIM(UPPER('query (10)'!S2607))</f>
        <v/>
      </c>
      <c r="T2607" s="38" t="str">
        <f>IF('query (10)'!Q2607="","",TRIM(UPPER('query (10)'!Q2607)))</f>
        <v/>
      </c>
      <c r="U2607" s="38" t="str">
        <f>IF('query (10)'!T2607="","",'query (10)'!T2607)</f>
        <v/>
      </c>
      <c r="V2607" s="39" t="str">
        <f>IF('query (10)'!T2607="","",IFERROR(VALUE('query (10)'!T2607),""))</f>
        <v/>
      </c>
      <c r="W2607" s="40">
        <f>IF('query (10)'!U2607="","",'query (10)'!U2607)</f>
        <v>0</v>
      </c>
      <c r="X2607" s="39">
        <f>IF('query (10)'!V2607="","",'query (10)'!V2607)</f>
        <v>31</v>
      </c>
      <c r="Y2607" s="41">
        <f>IF('query (10)'!W2607="","",'query (10)'!W2607)</f>
        <v>46160</v>
      </c>
      <c r="Z2607" s="41" t="str">
        <f>IF('query (10)'!X2607="","",'query (10)'!X2607)</f>
        <v/>
      </c>
      <c r="AA2607" s="41">
        <f>IF('query (10)'!Y2607="","",'query (10)'!Y2607)</f>
        <v>46160</v>
      </c>
      <c r="AB2607" s="41">
        <f>IF('query (10)'!Z2607="","",'query (10)'!Z2607)</f>
        <v>46191</v>
      </c>
      <c r="AC2607" s="38" t="str">
        <f>IF(OR('query (10)'!AA2607="",COUNTIF(Cleaning_Rules!$A$21:$A$26,TRIM('query (10)'!AA2607))&gt;0),"",TRIM('query (10)'!AA2607))</f>
        <v/>
      </c>
      <c r="AD2607" s="38" t="str">
        <f>IF('query (10)'!AB2607="","",TRIM(IFERROR(_xlfn.TEXTBEFORE('query (10)'!AB2607,"("),'query (10)'!AB2607)))</f>
        <v/>
      </c>
      <c r="AE2607" s="38" t="str">
        <f>IFERROR(LOWER(TRIM(_xlfn.TEXTBEFORE(_xlfn.TEXTAFTER('query (10)'!AB2607,"("),")"))),"")</f>
        <v/>
      </c>
      <c r="AF2607" s="38" t="str">
        <f>IF('query (10)'!AD2607="","",TRIM('query (10)'!AD2607))</f>
        <v>พงษ์พิทักษ์ ศรไชย</v>
      </c>
      <c r="AG2607" s="38" t="str">
        <f>IF('query (10)'!AE2607="","",TRIM('query (10)'!AE2607))</f>
        <v>อัมรินทร์ รักษาพล</v>
      </c>
      <c r="AH2607" s="38" t="str">
        <f>IF('query (10)'!AF2607="","",IFERROR(VALUE('query (10)'!AF2607),""))</f>
        <v/>
      </c>
      <c r="AI2607" s="38" t="str">
        <f>IF('query (10)'!AG2607="","",TRIM('query (10)'!AG2607))</f>
        <v/>
      </c>
      <c r="AJ2607" s="38" t="str">
        <f>IF('query (10)'!AH2607="","",IFERROR(VALUE('query (10)'!AH2607),""))</f>
        <v/>
      </c>
      <c r="AK2607" s="38" t="str">
        <f>IF('query (10)'!AI2607="","",TRIM('query (10)'!AI2607))</f>
        <v/>
      </c>
      <c r="AL2607" s="42">
        <f t="shared" si="200"/>
        <v>2026</v>
      </c>
      <c r="AM2607" s="42" t="str">
        <f t="shared" si="201"/>
        <v>2026-05</v>
      </c>
      <c r="AN2607" s="42" t="str">
        <f t="shared" ca="1" si="202"/>
        <v>OVERDUE</v>
      </c>
      <c r="AO2607" s="42" t="str">
        <f t="shared" si="203"/>
        <v>AS-985 | MATCHING &amp; BALL FILLING M/C | SB4 | ELECTRICAL CONTROL | Condition-based Maintenance | Electrical | Adjust | Medium | Modify Plate support of terminal box
- Check/ Change condition of reed switch
- Check/ Change condition of proximity 
- Check/ Change condition of photo sensor | อัมรินทร์ รักษาพล</v>
      </c>
      <c r="AP2607" s="42" t="str">
        <f>_xlfn.TEXTJOIN("; ",TRUE,IF(COUNTA('query (10)'!A2607:AK2607)&lt;=6,"NEAR_EMPTY_ROW",""),IF($K2607="","MISSING_STATUS",""),IF(AND($K2607="เสร็จสิ้น",$Z2607=""),"DONE_NO_ACTUAL_DATE",""),IF(AND($I2607="Condition-based Maintenance",$AH2607=""),"CBM_NO_MEASUREMENT",""),IF(OR($X2607="",$X2607=0),"INVALID_PERIOD",""),IF(AND($AA2607&lt;&gt;"",$AB2607&lt;&gt;"",$AB2607&lt;$AA2607),"DATE_SEQUENCE_ERROR",""),IF(AND($AB2607&lt;&gt;"",$AB2607&gt;DATE(2030,12,31)),"DATE_OUTLIER",""),IF($C2607="","MISSING_QRCODE",""),IF($J2607="UNKNOWN","UNKNOWN_PM_TYPE",""),IF($L2607="UNKNOWN","UNKNOWN_STATUS",""))</f>
        <v>CBM_NO_MEASUREMENT</v>
      </c>
      <c r="AQ2607" s="42" t="str">
        <f t="shared" si="204"/>
        <v>NO</v>
      </c>
    </row>
    <row r="2608" spans="1:43" x14ac:dyDescent="0.3">
      <c r="A2608" s="38">
        <f>IF('query (10)'!A2608="","",'query (10)'!A2608)</f>
        <v>2867</v>
      </c>
      <c r="B2608" s="38">
        <f>IF('query (10)'!B2608="","",'query (10)'!B2608)</f>
        <v>21189</v>
      </c>
      <c r="C2608" s="38" t="str">
        <f>TRIM(UPPER('query (10)'!M2608))</f>
        <v>AS-327</v>
      </c>
      <c r="D2608" s="38" t="str">
        <f>TRIM(UPPER(IFERROR(_xlfn.TEXTBEFORE('query (10)'!L2608,"("),'query (10)'!L2608)))</f>
        <v>RIVET PRESSING M/C</v>
      </c>
      <c r="E2608" s="38" t="str">
        <f>IFERROR(TRIM(UPPER(_xlfn.TEXTBEFORE(_xlfn.TEXTAFTER('query (10)'!L2608,"("),")"))),"")</f>
        <v/>
      </c>
      <c r="F2608" s="38" t="str">
        <f>TRIM('query (10)'!K2608)</f>
        <v>SB4</v>
      </c>
      <c r="G2608" s="38" t="str">
        <f>IF('query (10)'!J2608="","",'query (10)'!J2608)</f>
        <v>Electrical Control</v>
      </c>
      <c r="H2608" s="38" t="str">
        <f>TRIM(UPPER('query (10)'!J2608))</f>
        <v>ELECTRICAL CONTROL</v>
      </c>
      <c r="I2608" s="38" t="str">
        <f>IF('query (10)'!F2608="","",'query (10)'!F2608)</f>
        <v>Usage-based Maintenance</v>
      </c>
      <c r="J2608" s="38" t="str">
        <f>IF('query (10)'!F2608="","",IFERROR(INDEX(Cleaning_Rules!$B$14:$B$17,MATCH(TRIM('query (10)'!F2608),Cleaning_Rules!$A$14:$A$17,0)),"UNKNOWN"))</f>
        <v>UBM</v>
      </c>
      <c r="K2608" s="38" t="str">
        <f>IF('query (10)'!G2608="","",'query (10)'!G2608)</f>
        <v>เสร็จสิ้น</v>
      </c>
      <c r="L2608" s="38" t="str">
        <f>IF('query (10)'!G2608="","MISSING",IFERROR(INDEX(Cleaning_Rules!$B$5:$B$10,MATCH(TRIM('query (10)'!G2608),Cleaning_Rules!$A$5:$A$10,0)),"UNKNOWN"))</f>
        <v>COMPLETED</v>
      </c>
      <c r="M2608" s="38" t="str">
        <f>IF('query (10)'!I2608="","",'query (10)'!I2608)</f>
        <v>Electrical</v>
      </c>
      <c r="N2608" s="38" t="str">
        <f>IF('query (10)'!O2608="","",'query (10)'!O2608)</f>
        <v>Part Change</v>
      </c>
      <c r="O2608" s="38" t="str">
        <f>IF('query (10)'!P2608="","",'query (10)'!P2608)</f>
        <v>Medium</v>
      </c>
      <c r="P2608" s="38" t="str">
        <f>IF('query (10)'!N2608="","",'query (10)'!N2608)</f>
        <v>- Change new diving nut of confirm cage D2
- Check condition of reed switch
- Check condition of proximity</v>
      </c>
      <c r="Q2608" s="38" t="str">
        <f>TRIM('query (10)'!N2608)</f>
        <v>- Change new diving nut of confirm cage D2
- Check condition of reed switch
- Check condition of proximity</v>
      </c>
      <c r="R2608" s="38" t="str">
        <f>TRIM(UPPER('query (10)'!R2608))</f>
        <v/>
      </c>
      <c r="S2608" s="38" t="str">
        <f>TRIM(UPPER('query (10)'!S2608))</f>
        <v/>
      </c>
      <c r="T2608" s="38" t="str">
        <f>IF('query (10)'!Q2608="","",TRIM(UPPER('query (10)'!Q2608)))</f>
        <v/>
      </c>
      <c r="U2608" s="38" t="str">
        <f>IF('query (10)'!T2608="","",'query (10)'!T2608)</f>
        <v/>
      </c>
      <c r="V2608" s="39" t="str">
        <f>IF('query (10)'!T2608="","",IFERROR(VALUE('query (10)'!T2608),""))</f>
        <v/>
      </c>
      <c r="W2608" s="40">
        <f>IF('query (10)'!U2608="","",'query (10)'!U2608)</f>
        <v>0</v>
      </c>
      <c r="X2608" s="39">
        <f>IF('query (10)'!V2608="","",'query (10)'!V2608)</f>
        <v>31</v>
      </c>
      <c r="Y2608" s="41">
        <f>IF('query (10)'!W2608="","",'query (10)'!W2608)</f>
        <v>46160</v>
      </c>
      <c r="Z2608" s="41">
        <f>IF('query (10)'!X2608="","",'query (10)'!X2608)</f>
        <v>46178</v>
      </c>
      <c r="AA2608" s="41">
        <f>IF('query (10)'!Y2608="","",'query (10)'!Y2608)</f>
        <v>46178</v>
      </c>
      <c r="AB2608" s="41">
        <f>IF('query (10)'!Z2608="","",'query (10)'!Z2608)</f>
        <v>46209</v>
      </c>
      <c r="AC2608" s="38" t="str">
        <f>IF(OR('query (10)'!AA2608="",COUNTIF(Cleaning_Rules!$A$21:$A$26,TRIM('query (10)'!AA2608))&gt;0),"",TRIM('query (10)'!AA2608))</f>
        <v/>
      </c>
      <c r="AD2608" s="38" t="str">
        <f>IF('query (10)'!AB2608="","",TRIM(IFERROR(_xlfn.TEXTBEFORE('query (10)'!AB2608,"("),'query (10)'!AB2608)))</f>
        <v>เริ่มซ่อมงาน PM แล้ว รับผิดชอบโดย PONGPITAK SONCHAI</v>
      </c>
      <c r="AE2608" s="38" t="str">
        <f>IFERROR(LOWER(TRIM(_xlfn.TEXTBEFORE(_xlfn.TEXTAFTER('query (10)'!AB2608,"("),")"))),"")</f>
        <v>sonchai-p-6240@nsk.com</v>
      </c>
      <c r="AF2608" s="38" t="str">
        <f>IF('query (10)'!AD2608="","",TRIM('query (10)'!AD2608))</f>
        <v>พงษ์พิทักษ์ ศรไชย</v>
      </c>
      <c r="AG2608" s="38" t="str">
        <f>IF('query (10)'!AE2608="","",TRIM('query (10)'!AE2608))</f>
        <v>พงษ์พิทักษ์ ศรไชย</v>
      </c>
      <c r="AH2608" s="38" t="str">
        <f>IF('query (10)'!AF2608="","",IFERROR(VALUE('query (10)'!AF2608),""))</f>
        <v/>
      </c>
      <c r="AI2608" s="38" t="str">
        <f>IF('query (10)'!AG2608="","",TRIM('query (10)'!AG2608))</f>
        <v/>
      </c>
      <c r="AJ2608" s="38" t="str">
        <f>IF('query (10)'!AH2608="","",IFERROR(VALUE('query (10)'!AH2608),""))</f>
        <v/>
      </c>
      <c r="AK2608" s="38" t="str">
        <f>IF('query (10)'!AI2608="","",TRIM('query (10)'!AI2608))</f>
        <v/>
      </c>
      <c r="AL2608" s="42">
        <f t="shared" si="200"/>
        <v>2026</v>
      </c>
      <c r="AM2608" s="42" t="str">
        <f t="shared" si="201"/>
        <v>2026-05</v>
      </c>
      <c r="AN2608" s="42" t="str">
        <f t="shared" ca="1" si="202"/>
        <v/>
      </c>
      <c r="AO2608" s="42" t="str">
        <f t="shared" si="203"/>
        <v>AS-327 | RIVET PRESSING M/C | SB4 | ELECTRICAL CONTROL | Usage-based Maintenance | Electrical | Part Change | Medium | - Change new diving nut of confirm cage D2
- Check condition of reed switch
- Check condition of proximity | เริ่มซ่อมงาน PM แล้ว รับผิดชอบโดย PONGPITAK SONCHAI | พงษ์พิทักษ์ ศรไชย</v>
      </c>
      <c r="AP2608" s="42" t="str">
        <f>_xlfn.TEXTJOIN("; ",TRUE,IF(COUNTA('query (10)'!A2608:AK2608)&lt;=6,"NEAR_EMPTY_ROW",""),IF($K2608="","MISSING_STATUS",""),IF(AND($K2608="เสร็จสิ้น",$Z2608=""),"DONE_NO_ACTUAL_DATE",""),IF(AND($I2608="Condition-based Maintenance",$AH2608=""),"CBM_NO_MEASUREMENT",""),IF(OR($X2608="",$X2608=0),"INVALID_PERIOD",""),IF(AND($AA2608&lt;&gt;"",$AB2608&lt;&gt;"",$AB2608&lt;$AA2608),"DATE_SEQUENCE_ERROR",""),IF(AND($AB2608&lt;&gt;"",$AB2608&gt;DATE(2030,12,31)),"DATE_OUTLIER",""),IF($C2608="","MISSING_QRCODE",""),IF($J2608="UNKNOWN","UNKNOWN_PM_TYPE",""),IF($L2608="UNKNOWN","UNKNOWN_STATUS",""))</f>
        <v/>
      </c>
      <c r="AQ2608" s="42" t="str">
        <f t="shared" si="204"/>
        <v>NO</v>
      </c>
    </row>
    <row r="2609" spans="1:43" x14ac:dyDescent="0.3">
      <c r="A2609" s="38">
        <f>IF('query (10)'!A2609="","",'query (10)'!A2609)</f>
        <v>2868</v>
      </c>
      <c r="B2609" s="38">
        <f>IF('query (10)'!B2609="","",'query (10)'!B2609)</f>
        <v>21188</v>
      </c>
      <c r="C2609" s="38" t="str">
        <f>TRIM(UPPER('query (10)'!M2609))</f>
        <v>CH-1017</v>
      </c>
      <c r="D2609" s="38" t="str">
        <f>TRIM(UPPER(IFERROR(_xlfn.TEXTBEFORE('query (10)'!L2609,"("),'query (10)'!L2609)))</f>
        <v>DIMENSION CHECKER MACHINE NO.8</v>
      </c>
      <c r="E2609" s="38" t="str">
        <f>IFERROR(TRIM(UPPER(_xlfn.TEXTBEFORE(_xlfn.TEXTAFTER('query (10)'!L2609,"("),")"))),"")</f>
        <v/>
      </c>
      <c r="F2609" s="38" t="str">
        <f>TRIM('query (10)'!K2609)</f>
        <v>SB4</v>
      </c>
      <c r="G2609" s="38" t="str">
        <f>IF('query (10)'!J2609="","",'query (10)'!J2609)</f>
        <v>Electrical Control</v>
      </c>
      <c r="H2609" s="38" t="str">
        <f>TRIM(UPPER('query (10)'!J2609))</f>
        <v>ELECTRICAL CONTROL</v>
      </c>
      <c r="I2609" s="38" t="str">
        <f>IF('query (10)'!F2609="","",'query (10)'!F2609)</f>
        <v>Time-based Maintenance</v>
      </c>
      <c r="J2609" s="38" t="str">
        <f>IF('query (10)'!F2609="","",IFERROR(INDEX(Cleaning_Rules!$B$14:$B$17,MATCH(TRIM('query (10)'!F2609),Cleaning_Rules!$A$14:$A$17,0)),"UNKNOWN"))</f>
        <v>TBM</v>
      </c>
      <c r="K2609" s="38" t="str">
        <f>IF('query (10)'!G2609="","",'query (10)'!G2609)</f>
        <v>กำลังดำเนินการ</v>
      </c>
      <c r="L2609" s="38" t="str">
        <f>IF('query (10)'!G2609="","MISSING",IFERROR(INDEX(Cleaning_Rules!$B$5:$B$10,MATCH(TRIM('query (10)'!G2609),Cleaning_Rules!$A$5:$A$10,0)),"UNKNOWN"))</f>
        <v>IN_PROGRESS</v>
      </c>
      <c r="M2609" s="38" t="str">
        <f>IF('query (10)'!I2609="","",'query (10)'!I2609)</f>
        <v>Electrical</v>
      </c>
      <c r="N2609" s="38" t="str">
        <f>IF('query (10)'!O2609="","",'query (10)'!O2609)</f>
        <v>Inspection</v>
      </c>
      <c r="O2609" s="38" t="str">
        <f>IF('query (10)'!P2609="","",'query (10)'!P2609)</f>
        <v>Medium</v>
      </c>
      <c r="P2609" s="38" t="str">
        <f>IF('query (10)'!N2609="","",'query (10)'!N2609)</f>
        <v>- Check condition of reed switch
- Check condition of proximity</v>
      </c>
      <c r="Q2609" s="38" t="str">
        <f>TRIM('query (10)'!N2609)</f>
        <v>- Check condition of reed switch
- Check condition of proximity</v>
      </c>
      <c r="R2609" s="38" t="str">
        <f>TRIM(UPPER('query (10)'!R2609))</f>
        <v/>
      </c>
      <c r="S2609" s="38" t="str">
        <f>TRIM(UPPER('query (10)'!S2609))</f>
        <v/>
      </c>
      <c r="T2609" s="38" t="str">
        <f>IF('query (10)'!Q2609="","",TRIM(UPPER('query (10)'!Q2609)))</f>
        <v/>
      </c>
      <c r="U2609" s="38" t="str">
        <f>IF('query (10)'!T2609="","",'query (10)'!T2609)</f>
        <v/>
      </c>
      <c r="V2609" s="39" t="str">
        <f>IF('query (10)'!T2609="","",IFERROR(VALUE('query (10)'!T2609),""))</f>
        <v/>
      </c>
      <c r="W2609" s="40">
        <f>IF('query (10)'!U2609="","",'query (10)'!U2609)</f>
        <v>0</v>
      </c>
      <c r="X2609" s="39">
        <f>IF('query (10)'!V2609="","",'query (10)'!V2609)</f>
        <v>31</v>
      </c>
      <c r="Y2609" s="41">
        <f>IF('query (10)'!W2609="","",'query (10)'!W2609)</f>
        <v>46160</v>
      </c>
      <c r="Z2609" s="41" t="str">
        <f>IF('query (10)'!X2609="","",'query (10)'!X2609)</f>
        <v/>
      </c>
      <c r="AA2609" s="41">
        <f>IF('query (10)'!Y2609="","",'query (10)'!Y2609)</f>
        <v>46160</v>
      </c>
      <c r="AB2609" s="41">
        <f>IF('query (10)'!Z2609="","",'query (10)'!Z2609)</f>
        <v>46191</v>
      </c>
      <c r="AC2609" s="38" t="str">
        <f>IF(OR('query (10)'!AA2609="",COUNTIF(Cleaning_Rules!$A$21:$A$26,TRIM('query (10)'!AA2609))&gt;0),"",TRIM('query (10)'!AA2609))</f>
        <v/>
      </c>
      <c r="AD2609" s="38" t="str">
        <f>IF('query (10)'!AB2609="","",TRIM(IFERROR(_xlfn.TEXTBEFORE('query (10)'!AB2609,"("),'query (10)'!AB2609)))</f>
        <v/>
      </c>
      <c r="AE2609" s="38" t="str">
        <f>IFERROR(LOWER(TRIM(_xlfn.TEXTBEFORE(_xlfn.TEXTAFTER('query (10)'!AB2609,"("),")"))),"")</f>
        <v/>
      </c>
      <c r="AF2609" s="38" t="str">
        <f>IF('query (10)'!AD2609="","",TRIM('query (10)'!AD2609))</f>
        <v>พงษ์พิทักษ์ ศรไชย</v>
      </c>
      <c r="AG2609" s="38" t="str">
        <f>IF('query (10)'!AE2609="","",TRIM('query (10)'!AE2609))</f>
        <v>ณัฐดนัย จุฑาเทพ</v>
      </c>
      <c r="AH2609" s="38" t="str">
        <f>IF('query (10)'!AF2609="","",IFERROR(VALUE('query (10)'!AF2609),""))</f>
        <v/>
      </c>
      <c r="AI2609" s="38" t="str">
        <f>IF('query (10)'!AG2609="","",TRIM('query (10)'!AG2609))</f>
        <v/>
      </c>
      <c r="AJ2609" s="38" t="str">
        <f>IF('query (10)'!AH2609="","",IFERROR(VALUE('query (10)'!AH2609),""))</f>
        <v/>
      </c>
      <c r="AK2609" s="38" t="str">
        <f>IF('query (10)'!AI2609="","",TRIM('query (10)'!AI2609))</f>
        <v/>
      </c>
      <c r="AL2609" s="42">
        <f t="shared" si="200"/>
        <v>2026</v>
      </c>
      <c r="AM2609" s="42" t="str">
        <f t="shared" si="201"/>
        <v>2026-05</v>
      </c>
      <c r="AN2609" s="42" t="str">
        <f t="shared" ca="1" si="202"/>
        <v>OVERDUE</v>
      </c>
      <c r="AO2609" s="42" t="str">
        <f t="shared" si="203"/>
        <v>CH-1017 | DIMENSION CHECKER MACHINE NO.8 | SB4 | ELECTRICAL CONTROL | Time-based Maintenance | Electrical | Inspection | Medium | - Check condition of reed switch
- Check condition of proximity | ณัฐดนัย จุฑาเทพ</v>
      </c>
      <c r="AP2609" s="42" t="str">
        <f>_xlfn.TEXTJOIN("; ",TRUE,IF(COUNTA('query (10)'!A2609:AK2609)&lt;=6,"NEAR_EMPTY_ROW",""),IF($K2609="","MISSING_STATUS",""),IF(AND($K2609="เสร็จสิ้น",$Z2609=""),"DONE_NO_ACTUAL_DATE",""),IF(AND($I2609="Condition-based Maintenance",$AH2609=""),"CBM_NO_MEASUREMENT",""),IF(OR($X2609="",$X2609=0),"INVALID_PERIOD",""),IF(AND($AA2609&lt;&gt;"",$AB2609&lt;&gt;"",$AB2609&lt;$AA2609),"DATE_SEQUENCE_ERROR",""),IF(AND($AB2609&lt;&gt;"",$AB2609&gt;DATE(2030,12,31)),"DATE_OUTLIER",""),IF($C2609="","MISSING_QRCODE",""),IF($J2609="UNKNOWN","UNKNOWN_PM_TYPE",""),IF($L2609="UNKNOWN","UNKNOWN_STATUS",""))</f>
        <v/>
      </c>
      <c r="AQ2609" s="42" t="str">
        <f t="shared" si="204"/>
        <v>NO</v>
      </c>
    </row>
    <row r="2610" spans="1:43" x14ac:dyDescent="0.3">
      <c r="A2610" s="38">
        <f>IF('query (10)'!A2610="","",'query (10)'!A2610)</f>
        <v>2869</v>
      </c>
      <c r="B2610" s="38">
        <f>IF('query (10)'!B2610="","",'query (10)'!B2610)</f>
        <v>21187</v>
      </c>
      <c r="C2610" s="38" t="str">
        <f>TRIM(UPPER('query (10)'!M2610))</f>
        <v>CH-683</v>
      </c>
      <c r="D2610" s="38" t="str">
        <f>TRIM(UPPER(IFERROR(_xlfn.TEXTBEFORE('query (10)'!L2610,"("),'query (10)'!L2610)))</f>
        <v>NOISE 2 SPINDLE MACHINE.</v>
      </c>
      <c r="E2610" s="38" t="str">
        <f>IFERROR(TRIM(UPPER(_xlfn.TEXTBEFORE(_xlfn.TEXTAFTER('query (10)'!L2610,"("),")"))),"")</f>
        <v/>
      </c>
      <c r="F2610" s="38" t="str">
        <f>TRIM('query (10)'!K2610)</f>
        <v>SB4</v>
      </c>
      <c r="G2610" s="38" t="str">
        <f>IF('query (10)'!J2610="","",'query (10)'!J2610)</f>
        <v>Electrical Control</v>
      </c>
      <c r="H2610" s="38" t="str">
        <f>TRIM(UPPER('query (10)'!J2610))</f>
        <v>ELECTRICAL CONTROL</v>
      </c>
      <c r="I2610" s="38" t="str">
        <f>IF('query (10)'!F2610="","",'query (10)'!F2610)</f>
        <v>Time-based Maintenance</v>
      </c>
      <c r="J2610" s="38" t="str">
        <f>IF('query (10)'!F2610="","",IFERROR(INDEX(Cleaning_Rules!$B$14:$B$17,MATCH(TRIM('query (10)'!F2610),Cleaning_Rules!$A$14:$A$17,0)),"UNKNOWN"))</f>
        <v>TBM</v>
      </c>
      <c r="K2610" s="38" t="str">
        <f>IF('query (10)'!G2610="","",'query (10)'!G2610)</f>
        <v>กำลังดำเนินการ</v>
      </c>
      <c r="L2610" s="38" t="str">
        <f>IF('query (10)'!G2610="","MISSING",IFERROR(INDEX(Cleaning_Rules!$B$5:$B$10,MATCH(TRIM('query (10)'!G2610),Cleaning_Rules!$A$5:$A$10,0)),"UNKNOWN"))</f>
        <v>IN_PROGRESS</v>
      </c>
      <c r="M2610" s="38" t="str">
        <f>IF('query (10)'!I2610="","",'query (10)'!I2610)</f>
        <v>Electrical</v>
      </c>
      <c r="N2610" s="38" t="str">
        <f>IF('query (10)'!O2610="","",'query (10)'!O2610)</f>
        <v>Cleaning</v>
      </c>
      <c r="O2610" s="38" t="str">
        <f>IF('query (10)'!P2610="","",'query (10)'!P2610)</f>
        <v>Medium</v>
      </c>
      <c r="P2610" s="38" t="str">
        <f>IF('query (10)'!N2610="","",'query (10)'!N2610)</f>
        <v>- Cleaning ventilation of hot&amp;cool coil</v>
      </c>
      <c r="Q2610" s="38" t="str">
        <f>TRIM('query (10)'!N2610)</f>
        <v>- Cleaning ventilation of hot&amp;cool coil</v>
      </c>
      <c r="R2610" s="38" t="str">
        <f>TRIM(UPPER('query (10)'!R2610))</f>
        <v/>
      </c>
      <c r="S2610" s="38" t="str">
        <f>TRIM(UPPER('query (10)'!S2610))</f>
        <v/>
      </c>
      <c r="T2610" s="38" t="str">
        <f>IF('query (10)'!Q2610="","",TRIM(UPPER('query (10)'!Q2610)))</f>
        <v/>
      </c>
      <c r="U2610" s="38" t="str">
        <f>IF('query (10)'!T2610="","",'query (10)'!T2610)</f>
        <v/>
      </c>
      <c r="V2610" s="39" t="str">
        <f>IF('query (10)'!T2610="","",IFERROR(VALUE('query (10)'!T2610),""))</f>
        <v/>
      </c>
      <c r="W2610" s="40">
        <f>IF('query (10)'!U2610="","",'query (10)'!U2610)</f>
        <v>0</v>
      </c>
      <c r="X2610" s="39">
        <f>IF('query (10)'!V2610="","",'query (10)'!V2610)</f>
        <v>92</v>
      </c>
      <c r="Y2610" s="41">
        <f>IF('query (10)'!W2610="","",'query (10)'!W2610)</f>
        <v>46160</v>
      </c>
      <c r="Z2610" s="41" t="str">
        <f>IF('query (10)'!X2610="","",'query (10)'!X2610)</f>
        <v/>
      </c>
      <c r="AA2610" s="41">
        <f>IF('query (10)'!Y2610="","",'query (10)'!Y2610)</f>
        <v>46160</v>
      </c>
      <c r="AB2610" s="41">
        <f>IF('query (10)'!Z2610="","",'query (10)'!Z2610)</f>
        <v>46252</v>
      </c>
      <c r="AC2610" s="38" t="str">
        <f>IF(OR('query (10)'!AA2610="",COUNTIF(Cleaning_Rules!$A$21:$A$26,TRIM('query (10)'!AA2610))&gt;0),"",TRIM('query (10)'!AA2610))</f>
        <v/>
      </c>
      <c r="AD2610" s="38" t="str">
        <f>IF('query (10)'!AB2610="","",TRIM(IFERROR(_xlfn.TEXTBEFORE('query (10)'!AB2610,"("),'query (10)'!AB2610)))</f>
        <v/>
      </c>
      <c r="AE2610" s="38" t="str">
        <f>IFERROR(LOWER(TRIM(_xlfn.TEXTBEFORE(_xlfn.TEXTAFTER('query (10)'!AB2610,"("),")"))),"")</f>
        <v/>
      </c>
      <c r="AF2610" s="38" t="str">
        <f>IF('query (10)'!AD2610="","",TRIM('query (10)'!AD2610))</f>
        <v>พงษ์พิทักษ์ ศรไชย</v>
      </c>
      <c r="AG2610" s="38" t="str">
        <f>IF('query (10)'!AE2610="","",TRIM('query (10)'!AE2610))</f>
        <v>ณัฐดนัย จุฑาเทพ</v>
      </c>
      <c r="AH2610" s="38" t="str">
        <f>IF('query (10)'!AF2610="","",IFERROR(VALUE('query (10)'!AF2610),""))</f>
        <v/>
      </c>
      <c r="AI2610" s="38" t="str">
        <f>IF('query (10)'!AG2610="","",TRIM('query (10)'!AG2610))</f>
        <v/>
      </c>
      <c r="AJ2610" s="38" t="str">
        <f>IF('query (10)'!AH2610="","",IFERROR(VALUE('query (10)'!AH2610),""))</f>
        <v/>
      </c>
      <c r="AK2610" s="38" t="str">
        <f>IF('query (10)'!AI2610="","",TRIM('query (10)'!AI2610))</f>
        <v/>
      </c>
      <c r="AL2610" s="42">
        <f t="shared" si="200"/>
        <v>2026</v>
      </c>
      <c r="AM2610" s="42" t="str">
        <f t="shared" si="201"/>
        <v>2026-05</v>
      </c>
      <c r="AN2610" s="42" t="str">
        <f t="shared" ca="1" si="202"/>
        <v>ON_SCHEDULE</v>
      </c>
      <c r="AO2610" s="42" t="str">
        <f t="shared" si="203"/>
        <v>CH-683 | NOISE 2 SPINDLE MACHINE. | SB4 | ELECTRICAL CONTROL | Time-based Maintenance | Electrical | Cleaning | Medium | - Cleaning ventilation of hot&amp;cool coil | ณัฐดนัย จุฑาเทพ</v>
      </c>
      <c r="AP2610" s="42" t="str">
        <f>_xlfn.TEXTJOIN("; ",TRUE,IF(COUNTA('query (10)'!A2610:AK2610)&lt;=6,"NEAR_EMPTY_ROW",""),IF($K2610="","MISSING_STATUS",""),IF(AND($K2610="เสร็จสิ้น",$Z2610=""),"DONE_NO_ACTUAL_DATE",""),IF(AND($I2610="Condition-based Maintenance",$AH2610=""),"CBM_NO_MEASUREMENT",""),IF(OR($X2610="",$X2610=0),"INVALID_PERIOD",""),IF(AND($AA2610&lt;&gt;"",$AB2610&lt;&gt;"",$AB2610&lt;$AA2610),"DATE_SEQUENCE_ERROR",""),IF(AND($AB2610&lt;&gt;"",$AB2610&gt;DATE(2030,12,31)),"DATE_OUTLIER",""),IF($C2610="","MISSING_QRCODE",""),IF($J2610="UNKNOWN","UNKNOWN_PM_TYPE",""),IF($L2610="UNKNOWN","UNKNOWN_STATUS",""))</f>
        <v/>
      </c>
      <c r="AQ2610" s="42" t="str">
        <f t="shared" si="204"/>
        <v>NO</v>
      </c>
    </row>
    <row r="2611" spans="1:43" x14ac:dyDescent="0.3">
      <c r="A2611" s="38">
        <f>IF('query (10)'!A2611="","",'query (10)'!A2611)</f>
        <v>2870</v>
      </c>
      <c r="B2611" s="38">
        <f>IF('query (10)'!B2611="","",'query (10)'!B2611)</f>
        <v>21186</v>
      </c>
      <c r="C2611" s="38" t="str">
        <f>TRIM(UPPER('query (10)'!M2611))</f>
        <v>PK-1503</v>
      </c>
      <c r="D2611" s="38" t="str">
        <f>TRIM(UPPER(IFERROR(_xlfn.TEXTBEFORE('query (10)'!L2611,"("),'query (10)'!L2611)))</f>
        <v>PACKING TABLE M/C</v>
      </c>
      <c r="E2611" s="38" t="str">
        <f>IFERROR(TRIM(UPPER(_xlfn.TEXTBEFORE(_xlfn.TEXTAFTER('query (10)'!L2611,"("),")"))),"")</f>
        <v/>
      </c>
      <c r="F2611" s="38" t="str">
        <f>TRIM('query (10)'!K2611)</f>
        <v>SB4</v>
      </c>
      <c r="G2611" s="38" t="str">
        <f>IF('query (10)'!J2611="","",'query (10)'!J2611)</f>
        <v>Electrical Control</v>
      </c>
      <c r="H2611" s="38" t="str">
        <f>TRIM(UPPER('query (10)'!J2611))</f>
        <v>ELECTRICAL CONTROL</v>
      </c>
      <c r="I2611" s="38" t="str">
        <f>IF('query (10)'!F2611="","",'query (10)'!F2611)</f>
        <v>Time-based Maintenance</v>
      </c>
      <c r="J2611" s="38" t="str">
        <f>IF('query (10)'!F2611="","",IFERROR(INDEX(Cleaning_Rules!$B$14:$B$17,MATCH(TRIM('query (10)'!F2611),Cleaning_Rules!$A$14:$A$17,0)),"UNKNOWN"))</f>
        <v>TBM</v>
      </c>
      <c r="K2611" s="38" t="str">
        <f>IF('query (10)'!G2611="","",'query (10)'!G2611)</f>
        <v>กำลังดำเนินการ</v>
      </c>
      <c r="L2611" s="38" t="str">
        <f>IF('query (10)'!G2611="","MISSING",IFERROR(INDEX(Cleaning_Rules!$B$5:$B$10,MATCH(TRIM('query (10)'!G2611),Cleaning_Rules!$A$5:$A$10,0)),"UNKNOWN"))</f>
        <v>IN_PROGRESS</v>
      </c>
      <c r="M2611" s="38" t="str">
        <f>IF('query (10)'!I2611="","",'query (10)'!I2611)</f>
        <v>Electrical</v>
      </c>
      <c r="N2611" s="38" t="str">
        <f>IF('query (10)'!O2611="","",'query (10)'!O2611)</f>
        <v>Cleaning</v>
      </c>
      <c r="O2611" s="38" t="str">
        <f>IF('query (10)'!P2611="","",'query (10)'!P2611)</f>
        <v>Medium</v>
      </c>
      <c r="P2611" s="38" t="str">
        <f>IF('query (10)'!N2611="","",'query (10)'!N2611)</f>
        <v>All Assembly 
- Check conditon of operation panel
* Push button
* Emergency
*HMI</v>
      </c>
      <c r="Q2611" s="38" t="str">
        <f>TRIM('query (10)'!N2611)</f>
        <v>All Assembly 
- Check conditon of operation panel
* Push button
* Emergency
*HMI</v>
      </c>
      <c r="R2611" s="38" t="str">
        <f>TRIM(UPPER('query (10)'!R2611))</f>
        <v/>
      </c>
      <c r="S2611" s="38" t="str">
        <f>TRIM(UPPER('query (10)'!S2611))</f>
        <v/>
      </c>
      <c r="T2611" s="38" t="str">
        <f>IF('query (10)'!Q2611="","",TRIM(UPPER('query (10)'!Q2611)))</f>
        <v/>
      </c>
      <c r="U2611" s="38" t="str">
        <f>IF('query (10)'!T2611="","",'query (10)'!T2611)</f>
        <v/>
      </c>
      <c r="V2611" s="39" t="str">
        <f>IF('query (10)'!T2611="","",IFERROR(VALUE('query (10)'!T2611),""))</f>
        <v/>
      </c>
      <c r="W2611" s="40">
        <f>IF('query (10)'!U2611="","",'query (10)'!U2611)</f>
        <v>0</v>
      </c>
      <c r="X2611" s="39">
        <f>IF('query (10)'!V2611="","",'query (10)'!V2611)</f>
        <v>31</v>
      </c>
      <c r="Y2611" s="41">
        <f>IF('query (10)'!W2611="","",'query (10)'!W2611)</f>
        <v>46160</v>
      </c>
      <c r="Z2611" s="41" t="str">
        <f>IF('query (10)'!X2611="","",'query (10)'!X2611)</f>
        <v/>
      </c>
      <c r="AA2611" s="41">
        <f>IF('query (10)'!Y2611="","",'query (10)'!Y2611)</f>
        <v>46160</v>
      </c>
      <c r="AB2611" s="41">
        <f>IF('query (10)'!Z2611="","",'query (10)'!Z2611)</f>
        <v>46191</v>
      </c>
      <c r="AC2611" s="38" t="str">
        <f>IF(OR('query (10)'!AA2611="",COUNTIF(Cleaning_Rules!$A$21:$A$26,TRIM('query (10)'!AA2611))&gt;0),"",TRIM('query (10)'!AA2611))</f>
        <v/>
      </c>
      <c r="AD2611" s="38" t="str">
        <f>IF('query (10)'!AB2611="","",TRIM(IFERROR(_xlfn.TEXTBEFORE('query (10)'!AB2611,"("),'query (10)'!AB2611)))</f>
        <v/>
      </c>
      <c r="AE2611" s="38" t="str">
        <f>IFERROR(LOWER(TRIM(_xlfn.TEXTBEFORE(_xlfn.TEXTAFTER('query (10)'!AB2611,"("),")"))),"")</f>
        <v/>
      </c>
      <c r="AF2611" s="38" t="str">
        <f>IF('query (10)'!AD2611="","",TRIM('query (10)'!AD2611))</f>
        <v>พงษ์พิทักษ์ ศรไชย</v>
      </c>
      <c r="AG2611" s="38" t="str">
        <f>IF('query (10)'!AE2611="","",TRIM('query (10)'!AE2611))</f>
        <v>อัมรินทร์ รักษาพล</v>
      </c>
      <c r="AH2611" s="38" t="str">
        <f>IF('query (10)'!AF2611="","",IFERROR(VALUE('query (10)'!AF2611),""))</f>
        <v/>
      </c>
      <c r="AI2611" s="38" t="str">
        <f>IF('query (10)'!AG2611="","",TRIM('query (10)'!AG2611))</f>
        <v/>
      </c>
      <c r="AJ2611" s="38" t="str">
        <f>IF('query (10)'!AH2611="","",IFERROR(VALUE('query (10)'!AH2611),""))</f>
        <v/>
      </c>
      <c r="AK2611" s="38" t="str">
        <f>IF('query (10)'!AI2611="","",TRIM('query (10)'!AI2611))</f>
        <v/>
      </c>
      <c r="AL2611" s="42">
        <f t="shared" si="200"/>
        <v>2026</v>
      </c>
      <c r="AM2611" s="42" t="str">
        <f t="shared" si="201"/>
        <v>2026-05</v>
      </c>
      <c r="AN2611" s="42" t="str">
        <f t="shared" ca="1" si="202"/>
        <v>OVERDUE</v>
      </c>
      <c r="AO2611" s="42" t="str">
        <f t="shared" si="203"/>
        <v>PK-1503 | PACKING TABLE M/C | SB4 | ELECTRICAL CONTROL | Time-based Maintenance | Electrical | Cleaning | Medium | All Assembly 
- Check conditon of operation panel
* Push button
* Emergency
*HMI | อัมรินทร์ รักษาพล</v>
      </c>
      <c r="AP2611" s="42" t="str">
        <f>_xlfn.TEXTJOIN("; ",TRUE,IF(COUNTA('query (10)'!A2611:AK2611)&lt;=6,"NEAR_EMPTY_ROW",""),IF($K2611="","MISSING_STATUS",""),IF(AND($K2611="เสร็จสิ้น",$Z2611=""),"DONE_NO_ACTUAL_DATE",""),IF(AND($I2611="Condition-based Maintenance",$AH2611=""),"CBM_NO_MEASUREMENT",""),IF(OR($X2611="",$X2611=0),"INVALID_PERIOD",""),IF(AND($AA2611&lt;&gt;"",$AB2611&lt;&gt;"",$AB2611&lt;$AA2611),"DATE_SEQUENCE_ERROR",""),IF(AND($AB2611&lt;&gt;"",$AB2611&gt;DATE(2030,12,31)),"DATE_OUTLIER",""),IF($C2611="","MISSING_QRCODE",""),IF($J2611="UNKNOWN","UNKNOWN_PM_TYPE",""),IF($L2611="UNKNOWN","UNKNOWN_STATUS",""))</f>
        <v/>
      </c>
      <c r="AQ2611" s="42" t="str">
        <f t="shared" si="204"/>
        <v>NO</v>
      </c>
    </row>
    <row r="2612" spans="1:43" x14ac:dyDescent="0.3">
      <c r="A2612" s="38">
        <f>IF('query (10)'!A2612="","",'query (10)'!A2612)</f>
        <v>2871</v>
      </c>
      <c r="B2612" s="38">
        <f>IF('query (10)'!B2612="","",'query (10)'!B2612)</f>
        <v>21200</v>
      </c>
      <c r="C2612" s="38" t="str">
        <f>TRIM(UPPER('query (10)'!M2612))</f>
        <v>GR-527</v>
      </c>
      <c r="D2612" s="38" t="str">
        <f>TRIM(UPPER(IFERROR(_xlfn.TEXTBEFORE('query (10)'!L2612,"("),'query (10)'!L2612)))</f>
        <v>INNER RING RACEWAY GRINDING M/C</v>
      </c>
      <c r="E2612" s="38" t="str">
        <f>IFERROR(TRIM(UPPER(_xlfn.TEXTBEFORE(_xlfn.TEXTAFTER('query (10)'!L2612,"("),")"))),"")</f>
        <v/>
      </c>
      <c r="F2612" s="38" t="str">
        <f>TRIM('query (10)'!K2612)</f>
        <v>SB5</v>
      </c>
      <c r="G2612" s="38" t="str">
        <f>IF('query (10)'!J2612="","",'query (10)'!J2612)</f>
        <v>Electrical Control</v>
      </c>
      <c r="H2612" s="38" t="str">
        <f>TRIM(UPPER('query (10)'!J2612))</f>
        <v>ELECTRICAL CONTROL</v>
      </c>
      <c r="I2612" s="38" t="str">
        <f>IF('query (10)'!F2612="","",'query (10)'!F2612)</f>
        <v>Time-based Maintenance</v>
      </c>
      <c r="J2612" s="38" t="str">
        <f>IF('query (10)'!F2612="","",IFERROR(INDEX(Cleaning_Rules!$B$14:$B$17,MATCH(TRIM('query (10)'!F2612),Cleaning_Rules!$A$14:$A$17,0)),"UNKNOWN"))</f>
        <v>TBM</v>
      </c>
      <c r="K2612" s="38" t="str">
        <f>IF('query (10)'!G2612="","",'query (10)'!G2612)</f>
        <v>เสร็จสิ้น</v>
      </c>
      <c r="L2612" s="38" t="str">
        <f>IF('query (10)'!G2612="","MISSING",IFERROR(INDEX(Cleaning_Rules!$B$5:$B$10,MATCH(TRIM('query (10)'!G2612),Cleaning_Rules!$A$5:$A$10,0)),"UNKNOWN"))</f>
        <v>COMPLETED</v>
      </c>
      <c r="M2612" s="38" t="str">
        <f>IF('query (10)'!I2612="","",'query (10)'!I2612)</f>
        <v>Electrical</v>
      </c>
      <c r="N2612" s="38" t="str">
        <f>IF('query (10)'!O2612="","",'query (10)'!O2612)</f>
        <v>Inspection</v>
      </c>
      <c r="O2612" s="38" t="str">
        <f>IF('query (10)'!P2612="","",'query (10)'!P2612)</f>
        <v>Medium</v>
      </c>
      <c r="P2612" s="38" t="str">
        <f>IF('query (10)'!N2612="","",'query (10)'!N2612)</f>
        <v>- Check condition of electrical equipment in control panel
- Check condition of proximity</v>
      </c>
      <c r="Q2612" s="38" t="str">
        <f>TRIM('query (10)'!N2612)</f>
        <v>- Check condition of electrical equipment in control panel
- Check condition of proximity</v>
      </c>
      <c r="R2612" s="38" t="str">
        <f>TRIM(UPPER('query (10)'!R2612))</f>
        <v/>
      </c>
      <c r="S2612" s="38" t="str">
        <f>TRIM(UPPER('query (10)'!S2612))</f>
        <v/>
      </c>
      <c r="T2612" s="38" t="str">
        <f>IF('query (10)'!Q2612="","",TRIM(UPPER('query (10)'!Q2612)))</f>
        <v/>
      </c>
      <c r="U2612" s="38" t="str">
        <f>IF('query (10)'!T2612="","",'query (10)'!T2612)</f>
        <v/>
      </c>
      <c r="V2612" s="39" t="str">
        <f>IF('query (10)'!T2612="","",IFERROR(VALUE('query (10)'!T2612),""))</f>
        <v/>
      </c>
      <c r="W2612" s="40">
        <f>IF('query (10)'!U2612="","",'query (10)'!U2612)</f>
        <v>0</v>
      </c>
      <c r="X2612" s="39">
        <f>IF('query (10)'!V2612="","",'query (10)'!V2612)</f>
        <v>31</v>
      </c>
      <c r="Y2612" s="41">
        <f>IF('query (10)'!W2612="","",'query (10)'!W2612)</f>
        <v>46161</v>
      </c>
      <c r="Z2612" s="41">
        <f>IF('query (10)'!X2612="","",'query (10)'!X2612)</f>
        <v>46178</v>
      </c>
      <c r="AA2612" s="41">
        <f>IF('query (10)'!Y2612="","",'query (10)'!Y2612)</f>
        <v>46178</v>
      </c>
      <c r="AB2612" s="41">
        <f>IF('query (10)'!Z2612="","",'query (10)'!Z2612)</f>
        <v>46209</v>
      </c>
      <c r="AC2612" s="38" t="str">
        <f>IF(OR('query (10)'!AA2612="",COUNTIF(Cleaning_Rules!$A$21:$A$26,TRIM('query (10)'!AA2612))&gt;0),"",TRIM('query (10)'!AA2612))</f>
        <v/>
      </c>
      <c r="AD2612" s="38" t="str">
        <f>IF('query (10)'!AB2612="","",TRIM(IFERROR(_xlfn.TEXTBEFORE('query (10)'!AB2612,"("),'query (10)'!AB2612)))</f>
        <v>เริ่มซ่อมงาน PM แล้ว รับผิดชอบโดย PONGPITAK SONCHAI</v>
      </c>
      <c r="AE2612" s="38" t="str">
        <f>IFERROR(LOWER(TRIM(_xlfn.TEXTBEFORE(_xlfn.TEXTAFTER('query (10)'!AB2612,"("),")"))),"")</f>
        <v>sonchai-p-6240@nsk.com</v>
      </c>
      <c r="AF2612" s="38" t="str">
        <f>IF('query (10)'!AD2612="","",TRIM('query (10)'!AD2612))</f>
        <v>พงษ์พิทักษ์ ศรไชย</v>
      </c>
      <c r="AG2612" s="38" t="str">
        <f>IF('query (10)'!AE2612="","",TRIM('query (10)'!AE2612))</f>
        <v>พงษ์พิทักษ์ ศรไชย</v>
      </c>
      <c r="AH2612" s="38" t="str">
        <f>IF('query (10)'!AF2612="","",IFERROR(VALUE('query (10)'!AF2612),""))</f>
        <v/>
      </c>
      <c r="AI2612" s="38" t="str">
        <f>IF('query (10)'!AG2612="","",TRIM('query (10)'!AG2612))</f>
        <v/>
      </c>
      <c r="AJ2612" s="38" t="str">
        <f>IF('query (10)'!AH2612="","",IFERROR(VALUE('query (10)'!AH2612),""))</f>
        <v/>
      </c>
      <c r="AK2612" s="38" t="str">
        <f>IF('query (10)'!AI2612="","",TRIM('query (10)'!AI2612))</f>
        <v/>
      </c>
      <c r="AL2612" s="42">
        <f t="shared" si="200"/>
        <v>2026</v>
      </c>
      <c r="AM2612" s="42" t="str">
        <f t="shared" si="201"/>
        <v>2026-05</v>
      </c>
      <c r="AN2612" s="42" t="str">
        <f t="shared" ca="1" si="202"/>
        <v/>
      </c>
      <c r="AO2612" s="42" t="str">
        <f t="shared" si="203"/>
        <v>GR-527 | INNER RING RACEWAY GRINDING M/C | SB5 | ELECTRICAL CONTROL | Time-based Maintenance | Electrical | Inspection | Medium | - Check condition of electrical equipment in control panel
- Check condition of proximity | เริ่มซ่อมงาน PM แล้ว รับผิดชอบโดย PONGPITAK SONCHAI | พงษ์พิทักษ์ ศรไชย</v>
      </c>
      <c r="AP2612" s="42" t="str">
        <f>_xlfn.TEXTJOIN("; ",TRUE,IF(COUNTA('query (10)'!A2612:AK2612)&lt;=6,"NEAR_EMPTY_ROW",""),IF($K2612="","MISSING_STATUS",""),IF(AND($K2612="เสร็จสิ้น",$Z2612=""),"DONE_NO_ACTUAL_DATE",""),IF(AND($I2612="Condition-based Maintenance",$AH2612=""),"CBM_NO_MEASUREMENT",""),IF(OR($X2612="",$X2612=0),"INVALID_PERIOD",""),IF(AND($AA2612&lt;&gt;"",$AB2612&lt;&gt;"",$AB2612&lt;$AA2612),"DATE_SEQUENCE_ERROR",""),IF(AND($AB2612&lt;&gt;"",$AB2612&gt;DATE(2030,12,31)),"DATE_OUTLIER",""),IF($C2612="","MISSING_QRCODE",""),IF($J2612="UNKNOWN","UNKNOWN_PM_TYPE",""),IF($L2612="UNKNOWN","UNKNOWN_STATUS",""))</f>
        <v/>
      </c>
      <c r="AQ2612" s="42" t="str">
        <f t="shared" si="204"/>
        <v>NO</v>
      </c>
    </row>
    <row r="2613" spans="1:43" x14ac:dyDescent="0.3">
      <c r="A2613" s="38">
        <f>IF('query (10)'!A2613="","",'query (10)'!A2613)</f>
        <v>2872</v>
      </c>
      <c r="B2613" s="38">
        <f>IF('query (10)'!B2613="","",'query (10)'!B2613)</f>
        <v>21199</v>
      </c>
      <c r="C2613" s="38" t="str">
        <f>TRIM(UPPER('query (10)'!M2613))</f>
        <v>GR-528</v>
      </c>
      <c r="D2613" s="38" t="str">
        <f>TRIM(UPPER(IFERROR(_xlfn.TEXTBEFORE('query (10)'!L2613,"("),'query (10)'!L2613)))</f>
        <v>INNER RING BORE GRINDING M/C</v>
      </c>
      <c r="E2613" s="38" t="str">
        <f>IFERROR(TRIM(UPPER(_xlfn.TEXTBEFORE(_xlfn.TEXTAFTER('query (10)'!L2613,"("),")"))),"")</f>
        <v/>
      </c>
      <c r="F2613" s="38" t="str">
        <f>TRIM('query (10)'!K2613)</f>
        <v>SB5</v>
      </c>
      <c r="G2613" s="38" t="str">
        <f>IF('query (10)'!J2613="","",'query (10)'!J2613)</f>
        <v>Electrical Control</v>
      </c>
      <c r="H2613" s="38" t="str">
        <f>TRIM(UPPER('query (10)'!J2613))</f>
        <v>ELECTRICAL CONTROL</v>
      </c>
      <c r="I2613" s="38" t="str">
        <f>IF('query (10)'!F2613="","",'query (10)'!F2613)</f>
        <v>Time-based Maintenance</v>
      </c>
      <c r="J2613" s="38" t="str">
        <f>IF('query (10)'!F2613="","",IFERROR(INDEX(Cleaning_Rules!$B$14:$B$17,MATCH(TRIM('query (10)'!F2613),Cleaning_Rules!$A$14:$A$17,0)),"UNKNOWN"))</f>
        <v>TBM</v>
      </c>
      <c r="K2613" s="38" t="str">
        <f>IF('query (10)'!G2613="","",'query (10)'!G2613)</f>
        <v>เสร็จสิ้น</v>
      </c>
      <c r="L2613" s="38" t="str">
        <f>IF('query (10)'!G2613="","MISSING",IFERROR(INDEX(Cleaning_Rules!$B$5:$B$10,MATCH(TRIM('query (10)'!G2613),Cleaning_Rules!$A$5:$A$10,0)),"UNKNOWN"))</f>
        <v>COMPLETED</v>
      </c>
      <c r="M2613" s="38" t="str">
        <f>IF('query (10)'!I2613="","",'query (10)'!I2613)</f>
        <v>Electrical</v>
      </c>
      <c r="N2613" s="38" t="str">
        <f>IF('query (10)'!O2613="","",'query (10)'!O2613)</f>
        <v>Inspection</v>
      </c>
      <c r="O2613" s="38" t="str">
        <f>IF('query (10)'!P2613="","",'query (10)'!P2613)</f>
        <v>Medium</v>
      </c>
      <c r="P2613" s="38" t="str">
        <f>IF('query (10)'!N2613="","",'query (10)'!N2613)</f>
        <v>- Check condition of reed switch
- Check condition of proximity</v>
      </c>
      <c r="Q2613" s="38" t="str">
        <f>TRIM('query (10)'!N2613)</f>
        <v>- Check condition of reed switch
- Check condition of proximity</v>
      </c>
      <c r="R2613" s="38" t="str">
        <f>TRIM(UPPER('query (10)'!R2613))</f>
        <v/>
      </c>
      <c r="S2613" s="38" t="str">
        <f>TRIM(UPPER('query (10)'!S2613))</f>
        <v/>
      </c>
      <c r="T2613" s="38" t="str">
        <f>IF('query (10)'!Q2613="","",TRIM(UPPER('query (10)'!Q2613)))</f>
        <v/>
      </c>
      <c r="U2613" s="38" t="str">
        <f>IF('query (10)'!T2613="","",'query (10)'!T2613)</f>
        <v/>
      </c>
      <c r="V2613" s="39" t="str">
        <f>IF('query (10)'!T2613="","",IFERROR(VALUE('query (10)'!T2613),""))</f>
        <v/>
      </c>
      <c r="W2613" s="40">
        <f>IF('query (10)'!U2613="","",'query (10)'!U2613)</f>
        <v>0</v>
      </c>
      <c r="X2613" s="39">
        <f>IF('query (10)'!V2613="","",'query (10)'!V2613)</f>
        <v>31</v>
      </c>
      <c r="Y2613" s="41">
        <f>IF('query (10)'!W2613="","",'query (10)'!W2613)</f>
        <v>46161</v>
      </c>
      <c r="Z2613" s="41">
        <f>IF('query (10)'!X2613="","",'query (10)'!X2613)</f>
        <v>46178</v>
      </c>
      <c r="AA2613" s="41">
        <f>IF('query (10)'!Y2613="","",'query (10)'!Y2613)</f>
        <v>46178</v>
      </c>
      <c r="AB2613" s="41">
        <f>IF('query (10)'!Z2613="","",'query (10)'!Z2613)</f>
        <v>46209</v>
      </c>
      <c r="AC2613" s="38" t="str">
        <f>IF(OR('query (10)'!AA2613="",COUNTIF(Cleaning_Rules!$A$21:$A$26,TRIM('query (10)'!AA2613))&gt;0),"",TRIM('query (10)'!AA2613))</f>
        <v/>
      </c>
      <c r="AD2613" s="38" t="str">
        <f>IF('query (10)'!AB2613="","",TRIM(IFERROR(_xlfn.TEXTBEFORE('query (10)'!AB2613,"("),'query (10)'!AB2613)))</f>
        <v>เริ่มซ่อมงาน PM แล้ว รับผิดชอบโดย PONGPITAK SONCHAI</v>
      </c>
      <c r="AE2613" s="38" t="str">
        <f>IFERROR(LOWER(TRIM(_xlfn.TEXTBEFORE(_xlfn.TEXTAFTER('query (10)'!AB2613,"("),")"))),"")</f>
        <v>sonchai-p-6240@nsk.com</v>
      </c>
      <c r="AF2613" s="38" t="str">
        <f>IF('query (10)'!AD2613="","",TRIM('query (10)'!AD2613))</f>
        <v>พงษ์พิทักษ์ ศรไชย</v>
      </c>
      <c r="AG2613" s="38" t="str">
        <f>IF('query (10)'!AE2613="","",TRIM('query (10)'!AE2613))</f>
        <v>พงษ์พิทักษ์ ศรไชย</v>
      </c>
      <c r="AH2613" s="38" t="str">
        <f>IF('query (10)'!AF2613="","",IFERROR(VALUE('query (10)'!AF2613),""))</f>
        <v/>
      </c>
      <c r="AI2613" s="38" t="str">
        <f>IF('query (10)'!AG2613="","",TRIM('query (10)'!AG2613))</f>
        <v/>
      </c>
      <c r="AJ2613" s="38" t="str">
        <f>IF('query (10)'!AH2613="","",IFERROR(VALUE('query (10)'!AH2613),""))</f>
        <v/>
      </c>
      <c r="AK2613" s="38" t="str">
        <f>IF('query (10)'!AI2613="","",TRIM('query (10)'!AI2613))</f>
        <v/>
      </c>
      <c r="AL2613" s="42">
        <f t="shared" si="200"/>
        <v>2026</v>
      </c>
      <c r="AM2613" s="42" t="str">
        <f t="shared" si="201"/>
        <v>2026-05</v>
      </c>
      <c r="AN2613" s="42" t="str">
        <f t="shared" ca="1" si="202"/>
        <v/>
      </c>
      <c r="AO2613" s="42" t="str">
        <f t="shared" si="203"/>
        <v>GR-528 | INNER RING BORE GRINDING M/C | SB5 | ELECTRICAL CONTROL | Time-based Maintenance | Electrical | Inspection | Medium | - Check condition of reed switch
- Check condition of proximity | เริ่มซ่อมงาน PM แล้ว รับผิดชอบโดย PONGPITAK SONCHAI | พงษ์พิทักษ์ ศรไชย</v>
      </c>
      <c r="AP2613" s="42" t="str">
        <f>_xlfn.TEXTJOIN("; ",TRUE,IF(COUNTA('query (10)'!A2613:AK2613)&lt;=6,"NEAR_EMPTY_ROW",""),IF($K2613="","MISSING_STATUS",""),IF(AND($K2613="เสร็จสิ้น",$Z2613=""),"DONE_NO_ACTUAL_DATE",""),IF(AND($I2613="Condition-based Maintenance",$AH2613=""),"CBM_NO_MEASUREMENT",""),IF(OR($X2613="",$X2613=0),"INVALID_PERIOD",""),IF(AND($AA2613&lt;&gt;"",$AB2613&lt;&gt;"",$AB2613&lt;$AA2613),"DATE_SEQUENCE_ERROR",""),IF(AND($AB2613&lt;&gt;"",$AB2613&gt;DATE(2030,12,31)),"DATE_OUTLIER",""),IF($C2613="","MISSING_QRCODE",""),IF($J2613="UNKNOWN","UNKNOWN_PM_TYPE",""),IF($L2613="UNKNOWN","UNKNOWN_STATUS",""))</f>
        <v/>
      </c>
      <c r="AQ2613" s="42" t="str">
        <f t="shared" si="204"/>
        <v>NO</v>
      </c>
    </row>
    <row r="2614" spans="1:43" x14ac:dyDescent="0.3">
      <c r="A2614" s="38">
        <f>IF('query (10)'!A2614="","",'query (10)'!A2614)</f>
        <v>2873</v>
      </c>
      <c r="B2614" s="38">
        <f>IF('query (10)'!B2614="","",'query (10)'!B2614)</f>
        <v>21198</v>
      </c>
      <c r="C2614" s="38" t="str">
        <f>TRIM(UPPER('query (10)'!M2614))</f>
        <v>GR-528</v>
      </c>
      <c r="D2614" s="38" t="str">
        <f>TRIM(UPPER(IFERROR(_xlfn.TEXTBEFORE('query (10)'!L2614,"("),'query (10)'!L2614)))</f>
        <v>OUTER &amp; INNER RING PART WASH EQUIPMENT M/C</v>
      </c>
      <c r="E2614" s="38" t="str">
        <f>IFERROR(TRIM(UPPER(_xlfn.TEXTBEFORE(_xlfn.TEXTAFTER('query (10)'!L2614,"("),")"))),"")</f>
        <v/>
      </c>
      <c r="F2614" s="38" t="str">
        <f>TRIM('query (10)'!K2614)</f>
        <v>SB5</v>
      </c>
      <c r="G2614" s="38" t="str">
        <f>IF('query (10)'!J2614="","",'query (10)'!J2614)</f>
        <v>Electrical Control</v>
      </c>
      <c r="H2614" s="38" t="str">
        <f>TRIM(UPPER('query (10)'!J2614))</f>
        <v>ELECTRICAL CONTROL</v>
      </c>
      <c r="I2614" s="38" t="str">
        <f>IF('query (10)'!F2614="","",'query (10)'!F2614)</f>
        <v>Time-based Maintenance</v>
      </c>
      <c r="J2614" s="38" t="str">
        <f>IF('query (10)'!F2614="","",IFERROR(INDEX(Cleaning_Rules!$B$14:$B$17,MATCH(TRIM('query (10)'!F2614),Cleaning_Rules!$A$14:$A$17,0)),"UNKNOWN"))</f>
        <v>TBM</v>
      </c>
      <c r="K2614" s="38" t="str">
        <f>IF('query (10)'!G2614="","",'query (10)'!G2614)</f>
        <v>กำลังดำเนินการ</v>
      </c>
      <c r="L2614" s="38" t="str">
        <f>IF('query (10)'!G2614="","MISSING",IFERROR(INDEX(Cleaning_Rules!$B$5:$B$10,MATCH(TRIM('query (10)'!G2614),Cleaning_Rules!$A$5:$A$10,0)),"UNKNOWN"))</f>
        <v>IN_PROGRESS</v>
      </c>
      <c r="M2614" s="38" t="str">
        <f>IF('query (10)'!I2614="","",'query (10)'!I2614)</f>
        <v>Electrical</v>
      </c>
      <c r="N2614" s="38" t="str">
        <f>IF('query (10)'!O2614="","",'query (10)'!O2614)</f>
        <v>Inspection</v>
      </c>
      <c r="O2614" s="38" t="str">
        <f>IF('query (10)'!P2614="","",'query (10)'!P2614)</f>
        <v>Medium</v>
      </c>
      <c r="P2614" s="38" t="str">
        <f>IF('query (10)'!N2614="","",'query (10)'!N2614)</f>
        <v>- Check/ Change condition of power supply
- Check/ Cleaning oil leak in control panel</v>
      </c>
      <c r="Q2614" s="38" t="str">
        <f>TRIM('query (10)'!N2614)</f>
        <v>- Check/ Change condition of power supply
- Check/ Cleaning oil leak in control panel</v>
      </c>
      <c r="R2614" s="38" t="str">
        <f>TRIM(UPPER('query (10)'!R2614))</f>
        <v/>
      </c>
      <c r="S2614" s="38" t="str">
        <f>TRIM(UPPER('query (10)'!S2614))</f>
        <v/>
      </c>
      <c r="T2614" s="38" t="str">
        <f>IF('query (10)'!Q2614="","",TRIM(UPPER('query (10)'!Q2614)))</f>
        <v/>
      </c>
      <c r="U2614" s="38" t="str">
        <f>IF('query (10)'!T2614="","",'query (10)'!T2614)</f>
        <v/>
      </c>
      <c r="V2614" s="39" t="str">
        <f>IF('query (10)'!T2614="","",IFERROR(VALUE('query (10)'!T2614),""))</f>
        <v/>
      </c>
      <c r="W2614" s="40">
        <f>IF('query (10)'!U2614="","",'query (10)'!U2614)</f>
        <v>0</v>
      </c>
      <c r="X2614" s="39">
        <f>IF('query (10)'!V2614="","",'query (10)'!V2614)</f>
        <v>31</v>
      </c>
      <c r="Y2614" s="41">
        <f>IF('query (10)'!W2614="","",'query (10)'!W2614)</f>
        <v>46161</v>
      </c>
      <c r="Z2614" s="41" t="str">
        <f>IF('query (10)'!X2614="","",'query (10)'!X2614)</f>
        <v/>
      </c>
      <c r="AA2614" s="41">
        <f>IF('query (10)'!Y2614="","",'query (10)'!Y2614)</f>
        <v>46161</v>
      </c>
      <c r="AB2614" s="41">
        <f>IF('query (10)'!Z2614="","",'query (10)'!Z2614)</f>
        <v>46192</v>
      </c>
      <c r="AC2614" s="38" t="str">
        <f>IF(OR('query (10)'!AA2614="",COUNTIF(Cleaning_Rules!$A$21:$A$26,TRIM('query (10)'!AA2614))&gt;0),"",TRIM('query (10)'!AA2614))</f>
        <v/>
      </c>
      <c r="AD2614" s="38" t="str">
        <f>IF('query (10)'!AB2614="","",TRIM(IFERROR(_xlfn.TEXTBEFORE('query (10)'!AB2614,"("),'query (10)'!AB2614)))</f>
        <v/>
      </c>
      <c r="AE2614" s="38" t="str">
        <f>IFERROR(LOWER(TRIM(_xlfn.TEXTBEFORE(_xlfn.TEXTAFTER('query (10)'!AB2614,"("),")"))),"")</f>
        <v/>
      </c>
      <c r="AF2614" s="38" t="str">
        <f>IF('query (10)'!AD2614="","",TRIM('query (10)'!AD2614))</f>
        <v>พงษ์พิทักษ์ ศรไชย</v>
      </c>
      <c r="AG2614" s="38" t="str">
        <f>IF('query (10)'!AE2614="","",TRIM('query (10)'!AE2614))</f>
        <v>ณัฐดนัย จุฑาเทพ</v>
      </c>
      <c r="AH2614" s="38" t="str">
        <f>IF('query (10)'!AF2614="","",IFERROR(VALUE('query (10)'!AF2614),""))</f>
        <v/>
      </c>
      <c r="AI2614" s="38" t="str">
        <f>IF('query (10)'!AG2614="","",TRIM('query (10)'!AG2614))</f>
        <v/>
      </c>
      <c r="AJ2614" s="38" t="str">
        <f>IF('query (10)'!AH2614="","",IFERROR(VALUE('query (10)'!AH2614),""))</f>
        <v/>
      </c>
      <c r="AK2614" s="38" t="str">
        <f>IF('query (10)'!AI2614="","",TRIM('query (10)'!AI2614))</f>
        <v/>
      </c>
      <c r="AL2614" s="42">
        <f t="shared" si="200"/>
        <v>2026</v>
      </c>
      <c r="AM2614" s="42" t="str">
        <f t="shared" si="201"/>
        <v>2026-05</v>
      </c>
      <c r="AN2614" s="42" t="str">
        <f t="shared" ca="1" si="202"/>
        <v>OVERDUE</v>
      </c>
      <c r="AO2614" s="42" t="str">
        <f t="shared" si="203"/>
        <v>GR-528 | OUTER &amp; INNER RING PART WASH EQUIPMENT M/C | SB5 | ELECTRICAL CONTROL | Time-based Maintenance | Electrical | Inspection | Medium | - Check/ Change condition of power supply
- Check/ Cleaning oil leak in control panel | ณัฐดนัย จุฑาเทพ</v>
      </c>
      <c r="AP2614" s="42" t="str">
        <f>_xlfn.TEXTJOIN("; ",TRUE,IF(COUNTA('query (10)'!A2614:AK2614)&lt;=6,"NEAR_EMPTY_ROW",""),IF($K2614="","MISSING_STATUS",""),IF(AND($K2614="เสร็จสิ้น",$Z2614=""),"DONE_NO_ACTUAL_DATE",""),IF(AND($I2614="Condition-based Maintenance",$AH2614=""),"CBM_NO_MEASUREMENT",""),IF(OR($X2614="",$X2614=0),"INVALID_PERIOD",""),IF(AND($AA2614&lt;&gt;"",$AB2614&lt;&gt;"",$AB2614&lt;$AA2614),"DATE_SEQUENCE_ERROR",""),IF(AND($AB2614&lt;&gt;"",$AB2614&gt;DATE(2030,12,31)),"DATE_OUTLIER",""),IF($C2614="","MISSING_QRCODE",""),IF($J2614="UNKNOWN","UNKNOWN_PM_TYPE",""),IF($L2614="UNKNOWN","UNKNOWN_STATUS",""))</f>
        <v/>
      </c>
      <c r="AQ2614" s="42" t="str">
        <f t="shared" si="204"/>
        <v>NO</v>
      </c>
    </row>
    <row r="2615" spans="1:43" x14ac:dyDescent="0.3">
      <c r="A2615" s="38">
        <f>IF('query (10)'!A2615="","",'query (10)'!A2615)</f>
        <v>2874</v>
      </c>
      <c r="B2615" s="38">
        <f>IF('query (10)'!B2615="","",'query (10)'!B2615)</f>
        <v>21197</v>
      </c>
      <c r="C2615" s="38" t="str">
        <f>TRIM(UPPER('query (10)'!M2615))</f>
        <v>WA-540</v>
      </c>
      <c r="D2615" s="38" t="str">
        <f>TRIM(UPPER(IFERROR(_xlfn.TEXTBEFORE('query (10)'!L2615,"("),'query (10)'!L2615)))</f>
        <v>FINISH WASH EQUIPMENT M/C</v>
      </c>
      <c r="E2615" s="38" t="str">
        <f>IFERROR(TRIM(UPPER(_xlfn.TEXTBEFORE(_xlfn.TEXTAFTER('query (10)'!L2615,"("),")"))),"")</f>
        <v/>
      </c>
      <c r="F2615" s="38" t="str">
        <f>TRIM('query (10)'!K2615)</f>
        <v>SB5</v>
      </c>
      <c r="G2615" s="38" t="str">
        <f>IF('query (10)'!J2615="","",'query (10)'!J2615)</f>
        <v>Electrical Control</v>
      </c>
      <c r="H2615" s="38" t="str">
        <f>TRIM(UPPER('query (10)'!J2615))</f>
        <v>ELECTRICAL CONTROL</v>
      </c>
      <c r="I2615" s="38" t="str">
        <f>IF('query (10)'!F2615="","",'query (10)'!F2615)</f>
        <v>Time-based Maintenance</v>
      </c>
      <c r="J2615" s="38" t="str">
        <f>IF('query (10)'!F2615="","",IFERROR(INDEX(Cleaning_Rules!$B$14:$B$17,MATCH(TRIM('query (10)'!F2615),Cleaning_Rules!$A$14:$A$17,0)),"UNKNOWN"))</f>
        <v>TBM</v>
      </c>
      <c r="K2615" s="38" t="str">
        <f>IF('query (10)'!G2615="","",'query (10)'!G2615)</f>
        <v>กำลังดำเนินการ</v>
      </c>
      <c r="L2615" s="38" t="str">
        <f>IF('query (10)'!G2615="","MISSING",IFERROR(INDEX(Cleaning_Rules!$B$5:$B$10,MATCH(TRIM('query (10)'!G2615),Cleaning_Rules!$A$5:$A$10,0)),"UNKNOWN"))</f>
        <v>IN_PROGRESS</v>
      </c>
      <c r="M2615" s="38" t="str">
        <f>IF('query (10)'!I2615="","",'query (10)'!I2615)</f>
        <v>Electrical</v>
      </c>
      <c r="N2615" s="38" t="str">
        <f>IF('query (10)'!O2615="","",'query (10)'!O2615)</f>
        <v>Inspection</v>
      </c>
      <c r="O2615" s="38" t="str">
        <f>IF('query (10)'!P2615="","",'query (10)'!P2615)</f>
        <v>Medium</v>
      </c>
      <c r="P2615" s="38" t="str">
        <f>IF('query (10)'!N2615="","",'query (10)'!N2615)</f>
        <v>- Check/ Change condition of power
- Check/ Cleaning oil leak in control panel</v>
      </c>
      <c r="Q2615" s="38" t="str">
        <f>TRIM('query (10)'!N2615)</f>
        <v>- Check/ Change condition of power
- Check/ Cleaning oil leak in control panel</v>
      </c>
      <c r="R2615" s="38" t="str">
        <f>TRIM(UPPER('query (10)'!R2615))</f>
        <v/>
      </c>
      <c r="S2615" s="38" t="str">
        <f>TRIM(UPPER('query (10)'!S2615))</f>
        <v/>
      </c>
      <c r="T2615" s="38" t="str">
        <f>IF('query (10)'!Q2615="","",TRIM(UPPER('query (10)'!Q2615)))</f>
        <v/>
      </c>
      <c r="U2615" s="38" t="str">
        <f>IF('query (10)'!T2615="","",'query (10)'!T2615)</f>
        <v/>
      </c>
      <c r="V2615" s="39" t="str">
        <f>IF('query (10)'!T2615="","",IFERROR(VALUE('query (10)'!T2615),""))</f>
        <v/>
      </c>
      <c r="W2615" s="40">
        <f>IF('query (10)'!U2615="","",'query (10)'!U2615)</f>
        <v>0</v>
      </c>
      <c r="X2615" s="39">
        <f>IF('query (10)'!V2615="","",'query (10)'!V2615)</f>
        <v>31</v>
      </c>
      <c r="Y2615" s="41">
        <f>IF('query (10)'!W2615="","",'query (10)'!W2615)</f>
        <v>46161</v>
      </c>
      <c r="Z2615" s="41" t="str">
        <f>IF('query (10)'!X2615="","",'query (10)'!X2615)</f>
        <v/>
      </c>
      <c r="AA2615" s="41">
        <f>IF('query (10)'!Y2615="","",'query (10)'!Y2615)</f>
        <v>46161</v>
      </c>
      <c r="AB2615" s="41">
        <f>IF('query (10)'!Z2615="","",'query (10)'!Z2615)</f>
        <v>46192</v>
      </c>
      <c r="AC2615" s="38" t="str">
        <f>IF(OR('query (10)'!AA2615="",COUNTIF(Cleaning_Rules!$A$21:$A$26,TRIM('query (10)'!AA2615))&gt;0),"",TRIM('query (10)'!AA2615))</f>
        <v/>
      </c>
      <c r="AD2615" s="38" t="str">
        <f>IF('query (10)'!AB2615="","",TRIM(IFERROR(_xlfn.TEXTBEFORE('query (10)'!AB2615,"("),'query (10)'!AB2615)))</f>
        <v/>
      </c>
      <c r="AE2615" s="38" t="str">
        <f>IFERROR(LOWER(TRIM(_xlfn.TEXTBEFORE(_xlfn.TEXTAFTER('query (10)'!AB2615,"("),")"))),"")</f>
        <v/>
      </c>
      <c r="AF2615" s="38" t="str">
        <f>IF('query (10)'!AD2615="","",TRIM('query (10)'!AD2615))</f>
        <v>พงษ์พิทักษ์ ศรไชย</v>
      </c>
      <c r="AG2615" s="38" t="str">
        <f>IF('query (10)'!AE2615="","",TRIM('query (10)'!AE2615))</f>
        <v>ณัฐดนัย จุฑาเทพ</v>
      </c>
      <c r="AH2615" s="38" t="str">
        <f>IF('query (10)'!AF2615="","",IFERROR(VALUE('query (10)'!AF2615),""))</f>
        <v/>
      </c>
      <c r="AI2615" s="38" t="str">
        <f>IF('query (10)'!AG2615="","",TRIM('query (10)'!AG2615))</f>
        <v/>
      </c>
      <c r="AJ2615" s="38" t="str">
        <f>IF('query (10)'!AH2615="","",IFERROR(VALUE('query (10)'!AH2615),""))</f>
        <v/>
      </c>
      <c r="AK2615" s="38" t="str">
        <f>IF('query (10)'!AI2615="","",TRIM('query (10)'!AI2615))</f>
        <v/>
      </c>
      <c r="AL2615" s="42">
        <f t="shared" si="200"/>
        <v>2026</v>
      </c>
      <c r="AM2615" s="42" t="str">
        <f t="shared" si="201"/>
        <v>2026-05</v>
      </c>
      <c r="AN2615" s="42" t="str">
        <f t="shared" ca="1" si="202"/>
        <v>OVERDUE</v>
      </c>
      <c r="AO2615" s="42" t="str">
        <f t="shared" si="203"/>
        <v>WA-540 | FINISH WASH EQUIPMENT M/C | SB5 | ELECTRICAL CONTROL | Time-based Maintenance | Electrical | Inspection | Medium | - Check/ Change condition of power
- Check/ Cleaning oil leak in control panel | ณัฐดนัย จุฑาเทพ</v>
      </c>
      <c r="AP2615" s="42" t="str">
        <f>_xlfn.TEXTJOIN("; ",TRUE,IF(COUNTA('query (10)'!A2615:AK2615)&lt;=6,"NEAR_EMPTY_ROW",""),IF($K2615="","MISSING_STATUS",""),IF(AND($K2615="เสร็จสิ้น",$Z2615=""),"DONE_NO_ACTUAL_DATE",""),IF(AND($I2615="Condition-based Maintenance",$AH2615=""),"CBM_NO_MEASUREMENT",""),IF(OR($X2615="",$X2615=0),"INVALID_PERIOD",""),IF(AND($AA2615&lt;&gt;"",$AB2615&lt;&gt;"",$AB2615&lt;$AA2615),"DATE_SEQUENCE_ERROR",""),IF(AND($AB2615&lt;&gt;"",$AB2615&gt;DATE(2030,12,31)),"DATE_OUTLIER",""),IF($C2615="","MISSING_QRCODE",""),IF($J2615="UNKNOWN","UNKNOWN_PM_TYPE",""),IF($L2615="UNKNOWN","UNKNOWN_STATUS",""))</f>
        <v/>
      </c>
      <c r="AQ2615" s="42" t="str">
        <f t="shared" si="204"/>
        <v>NO</v>
      </c>
    </row>
    <row r="2616" spans="1:43" x14ac:dyDescent="0.3">
      <c r="A2616" s="38">
        <f>IF('query (10)'!A2616="","",'query (10)'!A2616)</f>
        <v>2875</v>
      </c>
      <c r="B2616" s="38">
        <f>IF('query (10)'!B2616="","",'query (10)'!B2616)</f>
        <v>21196</v>
      </c>
      <c r="C2616" s="38" t="str">
        <f>TRIM(UPPER('query (10)'!M2616))</f>
        <v>WA-982</v>
      </c>
      <c r="D2616" s="38" t="str">
        <f>TRIM(UPPER(IFERROR(_xlfn.TEXTBEFORE('query (10)'!L2616,"("),'query (10)'!L2616)))</f>
        <v>FINISH WASHING M/C</v>
      </c>
      <c r="E2616" s="38" t="str">
        <f>IFERROR(TRIM(UPPER(_xlfn.TEXTBEFORE(_xlfn.TEXTAFTER('query (10)'!L2616,"("),")"))),"")</f>
        <v/>
      </c>
      <c r="F2616" s="38" t="str">
        <f>TRIM('query (10)'!K2616)</f>
        <v>SB5</v>
      </c>
      <c r="G2616" s="38" t="str">
        <f>IF('query (10)'!J2616="","",'query (10)'!J2616)</f>
        <v>Electrical Control</v>
      </c>
      <c r="H2616" s="38" t="str">
        <f>TRIM(UPPER('query (10)'!J2616))</f>
        <v>ELECTRICAL CONTROL</v>
      </c>
      <c r="I2616" s="38" t="str">
        <f>IF('query (10)'!F2616="","",'query (10)'!F2616)</f>
        <v>Time-based Maintenance</v>
      </c>
      <c r="J2616" s="38" t="str">
        <f>IF('query (10)'!F2616="","",IFERROR(INDEX(Cleaning_Rules!$B$14:$B$17,MATCH(TRIM('query (10)'!F2616),Cleaning_Rules!$A$14:$A$17,0)),"UNKNOWN"))</f>
        <v>TBM</v>
      </c>
      <c r="K2616" s="38" t="str">
        <f>IF('query (10)'!G2616="","",'query (10)'!G2616)</f>
        <v>กำลังดำเนินการ</v>
      </c>
      <c r="L2616" s="38" t="str">
        <f>IF('query (10)'!G2616="","MISSING",IFERROR(INDEX(Cleaning_Rules!$B$5:$B$10,MATCH(TRIM('query (10)'!G2616),Cleaning_Rules!$A$5:$A$10,0)),"UNKNOWN"))</f>
        <v>IN_PROGRESS</v>
      </c>
      <c r="M2616" s="38" t="str">
        <f>IF('query (10)'!I2616="","",'query (10)'!I2616)</f>
        <v>Electrical</v>
      </c>
      <c r="N2616" s="38" t="str">
        <f>IF('query (10)'!O2616="","",'query (10)'!O2616)</f>
        <v>Inspection</v>
      </c>
      <c r="O2616" s="38" t="str">
        <f>IF('query (10)'!P2616="","",'query (10)'!P2616)</f>
        <v>Medium</v>
      </c>
      <c r="P2616" s="38" t="str">
        <f>IF('query (10)'!N2616="","",'query (10)'!N2616)</f>
        <v>- Check/ Change condition of power
- Check/ Cleaning oil leak in control panel</v>
      </c>
      <c r="Q2616" s="38" t="str">
        <f>TRIM('query (10)'!N2616)</f>
        <v>- Check/ Change condition of power
- Check/ Cleaning oil leak in control panel</v>
      </c>
      <c r="R2616" s="38" t="str">
        <f>TRIM(UPPER('query (10)'!R2616))</f>
        <v/>
      </c>
      <c r="S2616" s="38" t="str">
        <f>TRIM(UPPER('query (10)'!S2616))</f>
        <v/>
      </c>
      <c r="T2616" s="38" t="str">
        <f>IF('query (10)'!Q2616="","",TRIM(UPPER('query (10)'!Q2616)))</f>
        <v/>
      </c>
      <c r="U2616" s="38" t="str">
        <f>IF('query (10)'!T2616="","",'query (10)'!T2616)</f>
        <v/>
      </c>
      <c r="V2616" s="39" t="str">
        <f>IF('query (10)'!T2616="","",IFERROR(VALUE('query (10)'!T2616),""))</f>
        <v/>
      </c>
      <c r="W2616" s="40">
        <f>IF('query (10)'!U2616="","",'query (10)'!U2616)</f>
        <v>0</v>
      </c>
      <c r="X2616" s="39">
        <f>IF('query (10)'!V2616="","",'query (10)'!V2616)</f>
        <v>31</v>
      </c>
      <c r="Y2616" s="41">
        <f>IF('query (10)'!W2616="","",'query (10)'!W2616)</f>
        <v>46161</v>
      </c>
      <c r="Z2616" s="41" t="str">
        <f>IF('query (10)'!X2616="","",'query (10)'!X2616)</f>
        <v/>
      </c>
      <c r="AA2616" s="41">
        <f>IF('query (10)'!Y2616="","",'query (10)'!Y2616)</f>
        <v>46161</v>
      </c>
      <c r="AB2616" s="41">
        <f>IF('query (10)'!Z2616="","",'query (10)'!Z2616)</f>
        <v>46192</v>
      </c>
      <c r="AC2616" s="38" t="str">
        <f>IF(OR('query (10)'!AA2616="",COUNTIF(Cleaning_Rules!$A$21:$A$26,TRIM('query (10)'!AA2616))&gt;0),"",TRIM('query (10)'!AA2616))</f>
        <v/>
      </c>
      <c r="AD2616" s="38" t="str">
        <f>IF('query (10)'!AB2616="","",TRIM(IFERROR(_xlfn.TEXTBEFORE('query (10)'!AB2616,"("),'query (10)'!AB2616)))</f>
        <v/>
      </c>
      <c r="AE2616" s="38" t="str">
        <f>IFERROR(LOWER(TRIM(_xlfn.TEXTBEFORE(_xlfn.TEXTAFTER('query (10)'!AB2616,"("),")"))),"")</f>
        <v/>
      </c>
      <c r="AF2616" s="38" t="str">
        <f>IF('query (10)'!AD2616="","",TRIM('query (10)'!AD2616))</f>
        <v>พงษ์พิทักษ์ ศรไชย</v>
      </c>
      <c r="AG2616" s="38" t="str">
        <f>IF('query (10)'!AE2616="","",TRIM('query (10)'!AE2616))</f>
        <v>ณัฐดนัย จุฑาเทพ</v>
      </c>
      <c r="AH2616" s="38" t="str">
        <f>IF('query (10)'!AF2616="","",IFERROR(VALUE('query (10)'!AF2616),""))</f>
        <v/>
      </c>
      <c r="AI2616" s="38" t="str">
        <f>IF('query (10)'!AG2616="","",TRIM('query (10)'!AG2616))</f>
        <v/>
      </c>
      <c r="AJ2616" s="38" t="str">
        <f>IF('query (10)'!AH2616="","",IFERROR(VALUE('query (10)'!AH2616),""))</f>
        <v/>
      </c>
      <c r="AK2616" s="38" t="str">
        <f>IF('query (10)'!AI2616="","",TRIM('query (10)'!AI2616))</f>
        <v/>
      </c>
      <c r="AL2616" s="42">
        <f t="shared" si="200"/>
        <v>2026</v>
      </c>
      <c r="AM2616" s="42" t="str">
        <f t="shared" si="201"/>
        <v>2026-05</v>
      </c>
      <c r="AN2616" s="42" t="str">
        <f t="shared" ca="1" si="202"/>
        <v>OVERDUE</v>
      </c>
      <c r="AO2616" s="42" t="str">
        <f t="shared" si="203"/>
        <v>WA-982 | FINISH WASHING M/C | SB5 | ELECTRICAL CONTROL | Time-based Maintenance | Electrical | Inspection | Medium | - Check/ Change condition of power
- Check/ Cleaning oil leak in control panel | ณัฐดนัย จุฑาเทพ</v>
      </c>
      <c r="AP2616" s="42" t="str">
        <f>_xlfn.TEXTJOIN("; ",TRUE,IF(COUNTA('query (10)'!A2616:AK2616)&lt;=6,"NEAR_EMPTY_ROW",""),IF($K2616="","MISSING_STATUS",""),IF(AND($K2616="เสร็จสิ้น",$Z2616=""),"DONE_NO_ACTUAL_DATE",""),IF(AND($I2616="Condition-based Maintenance",$AH2616=""),"CBM_NO_MEASUREMENT",""),IF(OR($X2616="",$X2616=0),"INVALID_PERIOD",""),IF(AND($AA2616&lt;&gt;"",$AB2616&lt;&gt;"",$AB2616&lt;$AA2616),"DATE_SEQUENCE_ERROR",""),IF(AND($AB2616&lt;&gt;"",$AB2616&gt;DATE(2030,12,31)),"DATE_OUTLIER",""),IF($C2616="","MISSING_QRCODE",""),IF($J2616="UNKNOWN","UNKNOWN_PM_TYPE",""),IF($L2616="UNKNOWN","UNKNOWN_STATUS",""))</f>
        <v/>
      </c>
      <c r="AQ2616" s="42" t="str">
        <f t="shared" si="204"/>
        <v>NO</v>
      </c>
    </row>
    <row r="2617" spans="1:43" x14ac:dyDescent="0.3">
      <c r="A2617" s="38">
        <f>IF('query (10)'!A2617="","",'query (10)'!A2617)</f>
        <v>2876</v>
      </c>
      <c r="B2617" s="38">
        <f>IF('query (10)'!B2617="","",'query (10)'!B2617)</f>
        <v>21195</v>
      </c>
      <c r="C2617" s="38" t="str">
        <f>TRIM(UPPER('query (10)'!M2617))</f>
        <v>AS-987</v>
      </c>
      <c r="D2617" s="38" t="str">
        <f>TRIM(UPPER(IFERROR(_xlfn.TEXTBEFORE('query (10)'!L2617,"("),'query (10)'!L2617)))</f>
        <v>MATCHING &amp; BALL FILLING M/C</v>
      </c>
      <c r="E2617" s="38" t="str">
        <f>IFERROR(TRIM(UPPER(_xlfn.TEXTBEFORE(_xlfn.TEXTAFTER('query (10)'!L2617,"("),")"))),"")</f>
        <v/>
      </c>
      <c r="F2617" s="38" t="str">
        <f>TRIM('query (10)'!K2617)</f>
        <v>SB5</v>
      </c>
      <c r="G2617" s="38" t="str">
        <f>IF('query (10)'!J2617="","",'query (10)'!J2617)</f>
        <v>Electrical Control</v>
      </c>
      <c r="H2617" s="38" t="str">
        <f>TRIM(UPPER('query (10)'!J2617))</f>
        <v>ELECTRICAL CONTROL</v>
      </c>
      <c r="I2617" s="38" t="str">
        <f>IF('query (10)'!F2617="","",'query (10)'!F2617)</f>
        <v>Condition-based Maintenance</v>
      </c>
      <c r="J2617" s="38" t="str">
        <f>IF('query (10)'!F2617="","",IFERROR(INDEX(Cleaning_Rules!$B$14:$B$17,MATCH(TRIM('query (10)'!F2617),Cleaning_Rules!$A$14:$A$17,0)),"UNKNOWN"))</f>
        <v>CBM</v>
      </c>
      <c r="K2617" s="38" t="str">
        <f>IF('query (10)'!G2617="","",'query (10)'!G2617)</f>
        <v>กำลังดำเนินการ</v>
      </c>
      <c r="L2617" s="38" t="str">
        <f>IF('query (10)'!G2617="","MISSING",IFERROR(INDEX(Cleaning_Rules!$B$5:$B$10,MATCH(TRIM('query (10)'!G2617),Cleaning_Rules!$A$5:$A$10,0)),"UNKNOWN"))</f>
        <v>IN_PROGRESS</v>
      </c>
      <c r="M2617" s="38" t="str">
        <f>IF('query (10)'!I2617="","",'query (10)'!I2617)</f>
        <v>Electrical</v>
      </c>
      <c r="N2617" s="38" t="str">
        <f>IF('query (10)'!O2617="","",'query (10)'!O2617)</f>
        <v>Part Change</v>
      </c>
      <c r="O2617" s="38" t="str">
        <f>IF('query (10)'!P2617="","",'query (10)'!P2617)</f>
        <v>Medium</v>
      </c>
      <c r="P2617" s="38" t="str">
        <f>IF('query (10)'!N2617="","",'query (10)'!N2617)</f>
        <v>- Modify degree of plate support terminal box
- Change new sensor
* D-M9BAL
* FL7M-2JHD</v>
      </c>
      <c r="Q2617" s="38" t="str">
        <f>TRIM('query (10)'!N2617)</f>
        <v>- Modify degree of plate support terminal box
- Change new sensor
* D-M9BAL
* FL7M-2JHD</v>
      </c>
      <c r="R2617" s="38" t="str">
        <f>TRIM(UPPER('query (10)'!R2617))</f>
        <v/>
      </c>
      <c r="S2617" s="38" t="str">
        <f>TRIM(UPPER('query (10)'!S2617))</f>
        <v/>
      </c>
      <c r="T2617" s="38" t="str">
        <f>IF('query (10)'!Q2617="","",TRIM(UPPER('query (10)'!Q2617)))</f>
        <v/>
      </c>
      <c r="U2617" s="38" t="str">
        <f>IF('query (10)'!T2617="","",'query (10)'!T2617)</f>
        <v/>
      </c>
      <c r="V2617" s="39" t="str">
        <f>IF('query (10)'!T2617="","",IFERROR(VALUE('query (10)'!T2617),""))</f>
        <v/>
      </c>
      <c r="W2617" s="40">
        <f>IF('query (10)'!U2617="","",'query (10)'!U2617)</f>
        <v>0</v>
      </c>
      <c r="X2617" s="39">
        <f>IF('query (10)'!V2617="","",'query (10)'!V2617)</f>
        <v>365</v>
      </c>
      <c r="Y2617" s="41">
        <f>IF('query (10)'!W2617="","",'query (10)'!W2617)</f>
        <v>46161</v>
      </c>
      <c r="Z2617" s="41" t="str">
        <f>IF('query (10)'!X2617="","",'query (10)'!X2617)</f>
        <v/>
      </c>
      <c r="AA2617" s="41">
        <f>IF('query (10)'!Y2617="","",'query (10)'!Y2617)</f>
        <v>46161</v>
      </c>
      <c r="AB2617" s="41">
        <f>IF('query (10)'!Z2617="","",'query (10)'!Z2617)</f>
        <v>46526</v>
      </c>
      <c r="AC2617" s="38" t="str">
        <f>IF(OR('query (10)'!AA2617="",COUNTIF(Cleaning_Rules!$A$21:$A$26,TRIM('query (10)'!AA2617))&gt;0),"",TRIM('query (10)'!AA2617))</f>
        <v/>
      </c>
      <c r="AD2617" s="38" t="str">
        <f>IF('query (10)'!AB2617="","",TRIM(IFERROR(_xlfn.TEXTBEFORE('query (10)'!AB2617,"("),'query (10)'!AB2617)))</f>
        <v/>
      </c>
      <c r="AE2617" s="38" t="str">
        <f>IFERROR(LOWER(TRIM(_xlfn.TEXTBEFORE(_xlfn.TEXTAFTER('query (10)'!AB2617,"("),")"))),"")</f>
        <v/>
      </c>
      <c r="AF2617" s="38" t="str">
        <f>IF('query (10)'!AD2617="","",TRIM('query (10)'!AD2617))</f>
        <v>พงษ์พิทักษ์ ศรไชย</v>
      </c>
      <c r="AG2617" s="38" t="str">
        <f>IF('query (10)'!AE2617="","",TRIM('query (10)'!AE2617))</f>
        <v>อัมรินทร์ รักษาพล</v>
      </c>
      <c r="AH2617" s="38" t="str">
        <f>IF('query (10)'!AF2617="","",IFERROR(VALUE('query (10)'!AF2617),""))</f>
        <v/>
      </c>
      <c r="AI2617" s="38" t="str">
        <f>IF('query (10)'!AG2617="","",TRIM('query (10)'!AG2617))</f>
        <v/>
      </c>
      <c r="AJ2617" s="38" t="str">
        <f>IF('query (10)'!AH2617="","",IFERROR(VALUE('query (10)'!AH2617),""))</f>
        <v/>
      </c>
      <c r="AK2617" s="38" t="str">
        <f>IF('query (10)'!AI2617="","",TRIM('query (10)'!AI2617))</f>
        <v/>
      </c>
      <c r="AL2617" s="42">
        <f t="shared" si="200"/>
        <v>2026</v>
      </c>
      <c r="AM2617" s="42" t="str">
        <f t="shared" si="201"/>
        <v>2026-05</v>
      </c>
      <c r="AN2617" s="42" t="str">
        <f t="shared" ca="1" si="202"/>
        <v>ON_SCHEDULE</v>
      </c>
      <c r="AO2617" s="42" t="str">
        <f t="shared" si="203"/>
        <v>AS-987 | MATCHING &amp; BALL FILLING M/C | SB5 | ELECTRICAL CONTROL | Condition-based Maintenance | Electrical | Part Change | Medium | - Modify degree of plate support terminal box
- Change new sensor
* D-M9BAL
* FL7M-2JHD | อัมรินทร์ รักษาพล</v>
      </c>
      <c r="AP2617" s="42" t="str">
        <f>_xlfn.TEXTJOIN("; ",TRUE,IF(COUNTA('query (10)'!A2617:AK2617)&lt;=6,"NEAR_EMPTY_ROW",""),IF($K2617="","MISSING_STATUS",""),IF(AND($K2617="เสร็จสิ้น",$Z2617=""),"DONE_NO_ACTUAL_DATE",""),IF(AND($I2617="Condition-based Maintenance",$AH2617=""),"CBM_NO_MEASUREMENT",""),IF(OR($X2617="",$X2617=0),"INVALID_PERIOD",""),IF(AND($AA2617&lt;&gt;"",$AB2617&lt;&gt;"",$AB2617&lt;$AA2617),"DATE_SEQUENCE_ERROR",""),IF(AND($AB2617&lt;&gt;"",$AB2617&gt;DATE(2030,12,31)),"DATE_OUTLIER",""),IF($C2617="","MISSING_QRCODE",""),IF($J2617="UNKNOWN","UNKNOWN_PM_TYPE",""),IF($L2617="UNKNOWN","UNKNOWN_STATUS",""))</f>
        <v>CBM_NO_MEASUREMENT</v>
      </c>
      <c r="AQ2617" s="42" t="str">
        <f t="shared" si="204"/>
        <v>NO</v>
      </c>
    </row>
    <row r="2618" spans="1:43" x14ac:dyDescent="0.3">
      <c r="A2618" s="38">
        <f>IF('query (10)'!A2618="","",'query (10)'!A2618)</f>
        <v>2877</v>
      </c>
      <c r="B2618" s="38">
        <f>IF('query (10)'!B2618="","",'query (10)'!B2618)</f>
        <v>21194</v>
      </c>
      <c r="C2618" s="38" t="str">
        <f>TRIM(UPPER('query (10)'!M2618))</f>
        <v>AS-539</v>
      </c>
      <c r="D2618" s="38" t="str">
        <f>TRIM(UPPER(IFERROR(_xlfn.TEXTBEFORE('query (10)'!L2618,"("),'query (10)'!L2618)))</f>
        <v>RIVET PRESSING M/C</v>
      </c>
      <c r="E2618" s="38" t="str">
        <f>IFERROR(TRIM(UPPER(_xlfn.TEXTBEFORE(_xlfn.TEXTAFTER('query (10)'!L2618,"("),")"))),"")</f>
        <v/>
      </c>
      <c r="F2618" s="38" t="str">
        <f>TRIM('query (10)'!K2618)</f>
        <v>SB5</v>
      </c>
      <c r="G2618" s="38" t="str">
        <f>IF('query (10)'!J2618="","",'query (10)'!J2618)</f>
        <v>Electrical Control</v>
      </c>
      <c r="H2618" s="38" t="str">
        <f>TRIM(UPPER('query (10)'!J2618))</f>
        <v>ELECTRICAL CONTROL</v>
      </c>
      <c r="I2618" s="38" t="str">
        <f>IF('query (10)'!F2618="","",'query (10)'!F2618)</f>
        <v>Condition-based Maintenance</v>
      </c>
      <c r="J2618" s="38" t="str">
        <f>IF('query (10)'!F2618="","",IFERROR(INDEX(Cleaning_Rules!$B$14:$B$17,MATCH(TRIM('query (10)'!F2618),Cleaning_Rules!$A$14:$A$17,0)),"UNKNOWN"))</f>
        <v>CBM</v>
      </c>
      <c r="K2618" s="38" t="str">
        <f>IF('query (10)'!G2618="","",'query (10)'!G2618)</f>
        <v>กำลังดำเนินการ</v>
      </c>
      <c r="L2618" s="38" t="str">
        <f>IF('query (10)'!G2618="","MISSING",IFERROR(INDEX(Cleaning_Rules!$B$5:$B$10,MATCH(TRIM('query (10)'!G2618),Cleaning_Rules!$A$5:$A$10,0)),"UNKNOWN"))</f>
        <v>IN_PROGRESS</v>
      </c>
      <c r="M2618" s="38" t="str">
        <f>IF('query (10)'!I2618="","",'query (10)'!I2618)</f>
        <v>Electrical</v>
      </c>
      <c r="N2618" s="38" t="str">
        <f>IF('query (10)'!O2618="","",'query (10)'!O2618)</f>
        <v>Part Change</v>
      </c>
      <c r="O2618" s="38" t="str">
        <f>IF('query (10)'!P2618="","",'query (10)'!P2618)</f>
        <v>Medium</v>
      </c>
      <c r="P2618" s="38" t="str">
        <f>IF('query (10)'!N2618="","",'query (10)'!N2618)</f>
        <v>- Check condition of operation panel
- Change new Revolving Warning Light (Andong)</v>
      </c>
      <c r="Q2618" s="38" t="str">
        <f>TRIM('query (10)'!N2618)</f>
        <v>- Check condition of operation panel
- Change new Revolving Warning Light (Andong)</v>
      </c>
      <c r="R2618" s="38" t="str">
        <f>TRIM(UPPER('query (10)'!R2618))</f>
        <v>ANDONG</v>
      </c>
      <c r="S2618" s="38" t="str">
        <f>TRIM(UPPER('query (10)'!S2618))</f>
        <v>SF10-M1KTB-R</v>
      </c>
      <c r="T2618" s="38" t="str">
        <f>IF('query (10)'!Q2618="","",TRIM(UPPER('query (10)'!Q2618)))</f>
        <v/>
      </c>
      <c r="U2618" s="38" t="str">
        <f>IF('query (10)'!T2618="","",'query (10)'!T2618)</f>
        <v/>
      </c>
      <c r="V2618" s="39" t="str">
        <f>IF('query (10)'!T2618="","",IFERROR(VALUE('query (10)'!T2618),""))</f>
        <v/>
      </c>
      <c r="W2618" s="40">
        <f>IF('query (10)'!U2618="","",'query (10)'!U2618)</f>
        <v>0</v>
      </c>
      <c r="X2618" s="39">
        <f>IF('query (10)'!V2618="","",'query (10)'!V2618)</f>
        <v>365</v>
      </c>
      <c r="Y2618" s="41">
        <f>IF('query (10)'!W2618="","",'query (10)'!W2618)</f>
        <v>46161</v>
      </c>
      <c r="Z2618" s="41" t="str">
        <f>IF('query (10)'!X2618="","",'query (10)'!X2618)</f>
        <v/>
      </c>
      <c r="AA2618" s="41">
        <f>IF('query (10)'!Y2618="","",'query (10)'!Y2618)</f>
        <v>46161</v>
      </c>
      <c r="AB2618" s="41">
        <f>IF('query (10)'!Z2618="","",'query (10)'!Z2618)</f>
        <v>46526</v>
      </c>
      <c r="AC2618" s="38" t="str">
        <f>IF(OR('query (10)'!AA2618="",COUNTIF(Cleaning_Rules!$A$21:$A$26,TRIM('query (10)'!AA2618))&gt;0),"",TRIM('query (10)'!AA2618))</f>
        <v/>
      </c>
      <c r="AD2618" s="38" t="str">
        <f>IF('query (10)'!AB2618="","",TRIM(IFERROR(_xlfn.TEXTBEFORE('query (10)'!AB2618,"("),'query (10)'!AB2618)))</f>
        <v>เริ่มซ่อมงาน PM แล้ว รับผิดชอบโดย AMRIN RAKSAPHON</v>
      </c>
      <c r="AE2618" s="38" t="str">
        <f>IFERROR(LOWER(TRIM(_xlfn.TEXTBEFORE(_xlfn.TEXTAFTER('query (10)'!AB2618,"("),")"))),"")</f>
        <v>amrin@nsk.com</v>
      </c>
      <c r="AF2618" s="38" t="str">
        <f>IF('query (10)'!AD2618="","",TRIM('query (10)'!AD2618))</f>
        <v>พงษ์พิทักษ์ ศรไชย</v>
      </c>
      <c r="AG2618" s="38" t="str">
        <f>IF('query (10)'!AE2618="","",TRIM('query (10)'!AE2618))</f>
        <v>อัมรินทร์ รักษาพล</v>
      </c>
      <c r="AH2618" s="38" t="str">
        <f>IF('query (10)'!AF2618="","",IFERROR(VALUE('query (10)'!AF2618),""))</f>
        <v/>
      </c>
      <c r="AI2618" s="38" t="str">
        <f>IF('query (10)'!AG2618="","",TRIM('query (10)'!AG2618))</f>
        <v/>
      </c>
      <c r="AJ2618" s="38" t="str">
        <f>IF('query (10)'!AH2618="","",IFERROR(VALUE('query (10)'!AH2618),""))</f>
        <v/>
      </c>
      <c r="AK2618" s="38" t="str">
        <f>IF('query (10)'!AI2618="","",TRIM('query (10)'!AI2618))</f>
        <v/>
      </c>
      <c r="AL2618" s="42">
        <f t="shared" si="200"/>
        <v>2026</v>
      </c>
      <c r="AM2618" s="42" t="str">
        <f t="shared" si="201"/>
        <v>2026-05</v>
      </c>
      <c r="AN2618" s="42" t="str">
        <f t="shared" ca="1" si="202"/>
        <v>ON_SCHEDULE</v>
      </c>
      <c r="AO2618" s="42" t="str">
        <f t="shared" si="203"/>
        <v>AS-539 | RIVET PRESSING M/C | SB5 | ELECTRICAL CONTROL | Condition-based Maintenance | Electrical | Part Change | Medium | - Check condition of operation panel
- Change new Revolving Warning Light (Andong) | ANDONG | SF10-M1KTB-R | เริ่มซ่อมงาน PM แล้ว รับผิดชอบโดย AMRIN RAKSAPHON | อัมรินทร์ รักษาพล</v>
      </c>
      <c r="AP2618" s="42" t="str">
        <f>_xlfn.TEXTJOIN("; ",TRUE,IF(COUNTA('query (10)'!A2618:AK2618)&lt;=6,"NEAR_EMPTY_ROW",""),IF($K2618="","MISSING_STATUS",""),IF(AND($K2618="เสร็จสิ้น",$Z2618=""),"DONE_NO_ACTUAL_DATE",""),IF(AND($I2618="Condition-based Maintenance",$AH2618=""),"CBM_NO_MEASUREMENT",""),IF(OR($X2618="",$X2618=0),"INVALID_PERIOD",""),IF(AND($AA2618&lt;&gt;"",$AB2618&lt;&gt;"",$AB2618&lt;$AA2618),"DATE_SEQUENCE_ERROR",""),IF(AND($AB2618&lt;&gt;"",$AB2618&gt;DATE(2030,12,31)),"DATE_OUTLIER",""),IF($C2618="","MISSING_QRCODE",""),IF($J2618="UNKNOWN","UNKNOWN_PM_TYPE",""),IF($L2618="UNKNOWN","UNKNOWN_STATUS",""))</f>
        <v>CBM_NO_MEASUREMENT</v>
      </c>
      <c r="AQ2618" s="42" t="str">
        <f t="shared" si="204"/>
        <v>NO</v>
      </c>
    </row>
    <row r="2619" spans="1:43" x14ac:dyDescent="0.3">
      <c r="A2619" s="38">
        <f>IF('query (10)'!A2619="","",'query (10)'!A2619)</f>
        <v>2878</v>
      </c>
      <c r="B2619" s="38">
        <f>IF('query (10)'!B2619="","",'query (10)'!B2619)</f>
        <v>21193</v>
      </c>
      <c r="C2619" s="38" t="str">
        <f>TRIM(UPPER('query (10)'!M2619))</f>
        <v>CH-545</v>
      </c>
      <c r="D2619" s="38" t="str">
        <f>TRIM(UPPER(IFERROR(_xlfn.TEXTBEFORE('query (10)'!L2619,"("),'query (10)'!L2619)))</f>
        <v>AUTOMATIC VIBRATION TESTING M/C.</v>
      </c>
      <c r="E2619" s="38" t="str">
        <f>IFERROR(TRIM(UPPER(_xlfn.TEXTBEFORE(_xlfn.TEXTAFTER('query (10)'!L2619,"("),")"))),"")</f>
        <v/>
      </c>
      <c r="F2619" s="38" t="str">
        <f>TRIM('query (10)'!K2619)</f>
        <v>SB5</v>
      </c>
      <c r="G2619" s="38" t="str">
        <f>IF('query (10)'!J2619="","",'query (10)'!J2619)</f>
        <v>Electrical Control</v>
      </c>
      <c r="H2619" s="38" t="str">
        <f>TRIM(UPPER('query (10)'!J2619))</f>
        <v>ELECTRICAL CONTROL</v>
      </c>
      <c r="I2619" s="38" t="str">
        <f>IF('query (10)'!F2619="","",'query (10)'!F2619)</f>
        <v>Time-based Maintenance</v>
      </c>
      <c r="J2619" s="38" t="str">
        <f>IF('query (10)'!F2619="","",IFERROR(INDEX(Cleaning_Rules!$B$14:$B$17,MATCH(TRIM('query (10)'!F2619),Cleaning_Rules!$A$14:$A$17,0)),"UNKNOWN"))</f>
        <v>TBM</v>
      </c>
      <c r="K2619" s="38" t="str">
        <f>IF('query (10)'!G2619="","",'query (10)'!G2619)</f>
        <v>เสร็จสิ้น</v>
      </c>
      <c r="L2619" s="38" t="str">
        <f>IF('query (10)'!G2619="","MISSING",IFERROR(INDEX(Cleaning_Rules!$B$5:$B$10,MATCH(TRIM('query (10)'!G2619),Cleaning_Rules!$A$5:$A$10,0)),"UNKNOWN"))</f>
        <v>COMPLETED</v>
      </c>
      <c r="M2619" s="38" t="str">
        <f>IF('query (10)'!I2619="","",'query (10)'!I2619)</f>
        <v>Electrical</v>
      </c>
      <c r="N2619" s="38" t="str">
        <f>IF('query (10)'!O2619="","",'query (10)'!O2619)</f>
        <v>Cleaning</v>
      </c>
      <c r="O2619" s="38" t="str">
        <f>IF('query (10)'!P2619="","",'query (10)'!P2619)</f>
        <v>Medium</v>
      </c>
      <c r="P2619" s="38" t="str">
        <f>IF('query (10)'!N2619="","",'query (10)'!N2619)</f>
        <v>- Cleaning ventilation of hot&amp;cool coil, Cooling fans</v>
      </c>
      <c r="Q2619" s="38" t="str">
        <f>TRIM('query (10)'!N2619)</f>
        <v>- Cleaning ventilation of hot&amp;cool coil, Cooling fans</v>
      </c>
      <c r="R2619" s="38" t="str">
        <f>TRIM(UPPER('query (10)'!R2619))</f>
        <v/>
      </c>
      <c r="S2619" s="38" t="str">
        <f>TRIM(UPPER('query (10)'!S2619))</f>
        <v/>
      </c>
      <c r="T2619" s="38" t="str">
        <f>IF('query (10)'!Q2619="","",TRIM(UPPER('query (10)'!Q2619)))</f>
        <v/>
      </c>
      <c r="U2619" s="38" t="str">
        <f>IF('query (10)'!T2619="","",'query (10)'!T2619)</f>
        <v/>
      </c>
      <c r="V2619" s="39" t="str">
        <f>IF('query (10)'!T2619="","",IFERROR(VALUE('query (10)'!T2619),""))</f>
        <v/>
      </c>
      <c r="W2619" s="40">
        <f>IF('query (10)'!U2619="","",'query (10)'!U2619)</f>
        <v>0</v>
      </c>
      <c r="X2619" s="39">
        <f>IF('query (10)'!V2619="","",'query (10)'!V2619)</f>
        <v>92</v>
      </c>
      <c r="Y2619" s="41">
        <f>IF('query (10)'!W2619="","",'query (10)'!W2619)</f>
        <v>46161</v>
      </c>
      <c r="Z2619" s="41">
        <f>IF('query (10)'!X2619="","",'query (10)'!X2619)</f>
        <v>46178</v>
      </c>
      <c r="AA2619" s="41">
        <f>IF('query (10)'!Y2619="","",'query (10)'!Y2619)</f>
        <v>46178</v>
      </c>
      <c r="AB2619" s="41">
        <f>IF('query (10)'!Z2619="","",'query (10)'!Z2619)</f>
        <v>46270</v>
      </c>
      <c r="AC2619" s="38" t="str">
        <f>IF(OR('query (10)'!AA2619="",COUNTIF(Cleaning_Rules!$A$21:$A$26,TRIM('query (10)'!AA2619))&gt;0),"",TRIM('query (10)'!AA2619))</f>
        <v/>
      </c>
      <c r="AD2619" s="38" t="str">
        <f>IF('query (10)'!AB2619="","",TRIM(IFERROR(_xlfn.TEXTBEFORE('query (10)'!AB2619,"("),'query (10)'!AB2619)))</f>
        <v>เริ่มซ่อมงาน PM แล้ว รับผิดชอบโดย PONGPITAK SONCHAI</v>
      </c>
      <c r="AE2619" s="38" t="str">
        <f>IFERROR(LOWER(TRIM(_xlfn.TEXTBEFORE(_xlfn.TEXTAFTER('query (10)'!AB2619,"("),")"))),"")</f>
        <v>sonchai-p-6240@nsk.com</v>
      </c>
      <c r="AF2619" s="38" t="str">
        <f>IF('query (10)'!AD2619="","",TRIM('query (10)'!AD2619))</f>
        <v>พงษ์พิทักษ์ ศรไชย</v>
      </c>
      <c r="AG2619" s="38" t="str">
        <f>IF('query (10)'!AE2619="","",TRIM('query (10)'!AE2619))</f>
        <v>พงษ์พิทักษ์ ศรไชย</v>
      </c>
      <c r="AH2619" s="38" t="str">
        <f>IF('query (10)'!AF2619="","",IFERROR(VALUE('query (10)'!AF2619),""))</f>
        <v/>
      </c>
      <c r="AI2619" s="38" t="str">
        <f>IF('query (10)'!AG2619="","",TRIM('query (10)'!AG2619))</f>
        <v/>
      </c>
      <c r="AJ2619" s="38" t="str">
        <f>IF('query (10)'!AH2619="","",IFERROR(VALUE('query (10)'!AH2619),""))</f>
        <v/>
      </c>
      <c r="AK2619" s="38" t="str">
        <f>IF('query (10)'!AI2619="","",TRIM('query (10)'!AI2619))</f>
        <v/>
      </c>
      <c r="AL2619" s="42">
        <f t="shared" si="200"/>
        <v>2026</v>
      </c>
      <c r="AM2619" s="42" t="str">
        <f t="shared" si="201"/>
        <v>2026-05</v>
      </c>
      <c r="AN2619" s="42" t="str">
        <f t="shared" ca="1" si="202"/>
        <v/>
      </c>
      <c r="AO2619" s="42" t="str">
        <f t="shared" si="203"/>
        <v>CH-545 | AUTOMATIC VIBRATION TESTING M/C. | SB5 | ELECTRICAL CONTROL | Time-based Maintenance | Electrical | Cleaning | Medium | - Cleaning ventilation of hot&amp;cool coil, Cooling fans | เริ่มซ่อมงาน PM แล้ว รับผิดชอบโดย PONGPITAK SONCHAI | พงษ์พิทักษ์ ศรไชย</v>
      </c>
      <c r="AP2619" s="42" t="str">
        <f>_xlfn.TEXTJOIN("; ",TRUE,IF(COUNTA('query (10)'!A2619:AK2619)&lt;=6,"NEAR_EMPTY_ROW",""),IF($K2619="","MISSING_STATUS",""),IF(AND($K2619="เสร็จสิ้น",$Z2619=""),"DONE_NO_ACTUAL_DATE",""),IF(AND($I2619="Condition-based Maintenance",$AH2619=""),"CBM_NO_MEASUREMENT",""),IF(OR($X2619="",$X2619=0),"INVALID_PERIOD",""),IF(AND($AA2619&lt;&gt;"",$AB2619&lt;&gt;"",$AB2619&lt;$AA2619),"DATE_SEQUENCE_ERROR",""),IF(AND($AB2619&lt;&gt;"",$AB2619&gt;DATE(2030,12,31)),"DATE_OUTLIER",""),IF($C2619="","MISSING_QRCODE",""),IF($J2619="UNKNOWN","UNKNOWN_PM_TYPE",""),IF($L2619="UNKNOWN","UNKNOWN_STATUS",""))</f>
        <v/>
      </c>
      <c r="AQ2619" s="42" t="str">
        <f t="shared" si="204"/>
        <v>NO</v>
      </c>
    </row>
    <row r="2620" spans="1:43" x14ac:dyDescent="0.3">
      <c r="A2620" s="38">
        <f>IF('query (10)'!A2620="","",'query (10)'!A2620)</f>
        <v>2879</v>
      </c>
      <c r="B2620" s="38">
        <f>IF('query (10)'!B2620="","",'query (10)'!B2620)</f>
        <v>21212</v>
      </c>
      <c r="C2620" s="38" t="str">
        <f>TRIM(UPPER('query (10)'!M2620))</f>
        <v>GR-972</v>
      </c>
      <c r="D2620" s="38" t="str">
        <f>TRIM(UPPER(IFERROR(_xlfn.TEXTBEFORE('query (10)'!L2620,"("),'query (10)'!L2620)))</f>
        <v>OUTER RING RACEWAY GRINDING M/C</v>
      </c>
      <c r="E2620" s="38" t="str">
        <f>IFERROR(TRIM(UPPER(_xlfn.TEXTBEFORE(_xlfn.TEXTAFTER('query (10)'!L2620,"("),")"))),"")</f>
        <v/>
      </c>
      <c r="F2620" s="38" t="str">
        <f>TRIM('query (10)'!K2620)</f>
        <v>SB7</v>
      </c>
      <c r="G2620" s="38" t="str">
        <f>IF('query (10)'!J2620="","",'query (10)'!J2620)</f>
        <v>Electrical Control</v>
      </c>
      <c r="H2620" s="38" t="str">
        <f>TRIM(UPPER('query (10)'!J2620))</f>
        <v>ELECTRICAL CONTROL</v>
      </c>
      <c r="I2620" s="38" t="str">
        <f>IF('query (10)'!F2620="","",'query (10)'!F2620)</f>
        <v>Time-based Maintenance</v>
      </c>
      <c r="J2620" s="38" t="str">
        <f>IF('query (10)'!F2620="","",IFERROR(INDEX(Cleaning_Rules!$B$14:$B$17,MATCH(TRIM('query (10)'!F2620),Cleaning_Rules!$A$14:$A$17,0)),"UNKNOWN"))</f>
        <v>TBM</v>
      </c>
      <c r="K2620" s="38" t="str">
        <f>IF('query (10)'!G2620="","",'query (10)'!G2620)</f>
        <v>เสร็จสิ้น</v>
      </c>
      <c r="L2620" s="38" t="str">
        <f>IF('query (10)'!G2620="","MISSING",IFERROR(INDEX(Cleaning_Rules!$B$5:$B$10,MATCH(TRIM('query (10)'!G2620),Cleaning_Rules!$A$5:$A$10,0)),"UNKNOWN"))</f>
        <v>COMPLETED</v>
      </c>
      <c r="M2620" s="38" t="str">
        <f>IF('query (10)'!I2620="","",'query (10)'!I2620)</f>
        <v>Electrical</v>
      </c>
      <c r="N2620" s="38" t="str">
        <f>IF('query (10)'!O2620="","",'query (10)'!O2620)</f>
        <v>Cleaning</v>
      </c>
      <c r="O2620" s="38" t="str">
        <f>IF('query (10)'!P2620="","",'query (10)'!P2620)</f>
        <v>Medium</v>
      </c>
      <c r="P2620" s="38" t="str">
        <f>IF('query (10)'!N2620="","",'query (10)'!N2620)</f>
        <v>- Change dust filter
- Check condition of proximity</v>
      </c>
      <c r="Q2620" s="38" t="str">
        <f>TRIM('query (10)'!N2620)</f>
        <v>- Change dust filter
- Check condition of proximity</v>
      </c>
      <c r="R2620" s="38" t="str">
        <f>TRIM(UPPER('query (10)'!R2620))</f>
        <v/>
      </c>
      <c r="S2620" s="38" t="str">
        <f>TRIM(UPPER('query (10)'!S2620))</f>
        <v/>
      </c>
      <c r="T2620" s="38" t="str">
        <f>IF('query (10)'!Q2620="","",TRIM(UPPER('query (10)'!Q2620)))</f>
        <v/>
      </c>
      <c r="U2620" s="38" t="str">
        <f>IF('query (10)'!T2620="","",'query (10)'!T2620)</f>
        <v/>
      </c>
      <c r="V2620" s="39" t="str">
        <f>IF('query (10)'!T2620="","",IFERROR(VALUE('query (10)'!T2620),""))</f>
        <v/>
      </c>
      <c r="W2620" s="40">
        <f>IF('query (10)'!U2620="","",'query (10)'!U2620)</f>
        <v>0</v>
      </c>
      <c r="X2620" s="39">
        <f>IF('query (10)'!V2620="","",'query (10)'!V2620)</f>
        <v>31</v>
      </c>
      <c r="Y2620" s="41">
        <f>IF('query (10)'!W2620="","",'query (10)'!W2620)</f>
        <v>46162</v>
      </c>
      <c r="Z2620" s="41">
        <f>IF('query (10)'!X2620="","",'query (10)'!X2620)</f>
        <v>46178</v>
      </c>
      <c r="AA2620" s="41">
        <f>IF('query (10)'!Y2620="","",'query (10)'!Y2620)</f>
        <v>46178</v>
      </c>
      <c r="AB2620" s="41">
        <f>IF('query (10)'!Z2620="","",'query (10)'!Z2620)</f>
        <v>46209</v>
      </c>
      <c r="AC2620" s="38" t="str">
        <f>IF(OR('query (10)'!AA2620="",COUNTIF(Cleaning_Rules!$A$21:$A$26,TRIM('query (10)'!AA2620))&gt;0),"",TRIM('query (10)'!AA2620))</f>
        <v/>
      </c>
      <c r="AD2620" s="38" t="str">
        <f>IF('query (10)'!AB2620="","",TRIM(IFERROR(_xlfn.TEXTBEFORE('query (10)'!AB2620,"("),'query (10)'!AB2620)))</f>
        <v>เริ่มซ่อมงาน PM แล้ว รับผิดชอบโดย PONGPITAK SONCHAI</v>
      </c>
      <c r="AE2620" s="38" t="str">
        <f>IFERROR(LOWER(TRIM(_xlfn.TEXTBEFORE(_xlfn.TEXTAFTER('query (10)'!AB2620,"("),")"))),"")</f>
        <v>sonchai-p-6240@nsk.com</v>
      </c>
      <c r="AF2620" s="38" t="str">
        <f>IF('query (10)'!AD2620="","",TRIM('query (10)'!AD2620))</f>
        <v>พงษ์พิทักษ์ ศรไชย</v>
      </c>
      <c r="AG2620" s="38" t="str">
        <f>IF('query (10)'!AE2620="","",TRIM('query (10)'!AE2620))</f>
        <v>พงษ์พิทักษ์ ศรไชย</v>
      </c>
      <c r="AH2620" s="38" t="str">
        <f>IF('query (10)'!AF2620="","",IFERROR(VALUE('query (10)'!AF2620),""))</f>
        <v/>
      </c>
      <c r="AI2620" s="38" t="str">
        <f>IF('query (10)'!AG2620="","",TRIM('query (10)'!AG2620))</f>
        <v/>
      </c>
      <c r="AJ2620" s="38" t="str">
        <f>IF('query (10)'!AH2620="","",IFERROR(VALUE('query (10)'!AH2620),""))</f>
        <v/>
      </c>
      <c r="AK2620" s="38" t="str">
        <f>IF('query (10)'!AI2620="","",TRIM('query (10)'!AI2620))</f>
        <v/>
      </c>
      <c r="AL2620" s="42">
        <f t="shared" si="200"/>
        <v>2026</v>
      </c>
      <c r="AM2620" s="42" t="str">
        <f t="shared" si="201"/>
        <v>2026-05</v>
      </c>
      <c r="AN2620" s="42" t="str">
        <f t="shared" ca="1" si="202"/>
        <v/>
      </c>
      <c r="AO2620" s="42" t="str">
        <f t="shared" si="203"/>
        <v>GR-972 | OUTER RING RACEWAY GRINDING M/C | SB7 | ELECTRICAL CONTROL | Time-based Maintenance | Electrical | Cleaning | Medium | - Change dust filter
- Check condition of proximity | เริ่มซ่อมงาน PM แล้ว รับผิดชอบโดย PONGPITAK SONCHAI | พงษ์พิทักษ์ ศรไชย</v>
      </c>
      <c r="AP2620" s="42" t="str">
        <f>_xlfn.TEXTJOIN("; ",TRUE,IF(COUNTA('query (10)'!A2620:AK2620)&lt;=6,"NEAR_EMPTY_ROW",""),IF($K2620="","MISSING_STATUS",""),IF(AND($K2620="เสร็จสิ้น",$Z2620=""),"DONE_NO_ACTUAL_DATE",""),IF(AND($I2620="Condition-based Maintenance",$AH2620=""),"CBM_NO_MEASUREMENT",""),IF(OR($X2620="",$X2620=0),"INVALID_PERIOD",""),IF(AND($AA2620&lt;&gt;"",$AB2620&lt;&gt;"",$AB2620&lt;$AA2620),"DATE_SEQUENCE_ERROR",""),IF(AND($AB2620&lt;&gt;"",$AB2620&gt;DATE(2030,12,31)),"DATE_OUTLIER",""),IF($C2620="","MISSING_QRCODE",""),IF($J2620="UNKNOWN","UNKNOWN_PM_TYPE",""),IF($L2620="UNKNOWN","UNKNOWN_STATUS",""))</f>
        <v/>
      </c>
      <c r="AQ2620" s="42" t="str">
        <f t="shared" si="204"/>
        <v>NO</v>
      </c>
    </row>
    <row r="2621" spans="1:43" x14ac:dyDescent="0.3">
      <c r="A2621" s="38">
        <f>IF('query (10)'!A2621="","",'query (10)'!A2621)</f>
        <v>2880</v>
      </c>
      <c r="B2621" s="38">
        <f>IF('query (10)'!B2621="","",'query (10)'!B2621)</f>
        <v>21211</v>
      </c>
      <c r="C2621" s="38" t="str">
        <f>TRIM(UPPER('query (10)'!M2621))</f>
        <v>GR-972</v>
      </c>
      <c r="D2621" s="38" t="str">
        <f>TRIM(UPPER(IFERROR(_xlfn.TEXTBEFORE('query (10)'!L2621,"("),'query (10)'!L2621)))</f>
        <v>OUTER RING RACEWAY SUPER FINISH M/C</v>
      </c>
      <c r="E2621" s="38" t="str">
        <f>IFERROR(TRIM(UPPER(_xlfn.TEXTBEFORE(_xlfn.TEXTAFTER('query (10)'!L2621,"("),")"))),"")</f>
        <v/>
      </c>
      <c r="F2621" s="38" t="str">
        <f>TRIM('query (10)'!K2621)</f>
        <v>SB7</v>
      </c>
      <c r="G2621" s="38" t="str">
        <f>IF('query (10)'!J2621="","",'query (10)'!J2621)</f>
        <v>Electrical Control</v>
      </c>
      <c r="H2621" s="38" t="str">
        <f>TRIM(UPPER('query (10)'!J2621))</f>
        <v>ELECTRICAL CONTROL</v>
      </c>
      <c r="I2621" s="38" t="str">
        <f>IF('query (10)'!F2621="","",'query (10)'!F2621)</f>
        <v>Time-based Maintenance</v>
      </c>
      <c r="J2621" s="38" t="str">
        <f>IF('query (10)'!F2621="","",IFERROR(INDEX(Cleaning_Rules!$B$14:$B$17,MATCH(TRIM('query (10)'!F2621),Cleaning_Rules!$A$14:$A$17,0)),"UNKNOWN"))</f>
        <v>TBM</v>
      </c>
      <c r="K2621" s="38" t="str">
        <f>IF('query (10)'!G2621="","",'query (10)'!G2621)</f>
        <v>เสร็จสิ้น</v>
      </c>
      <c r="L2621" s="38" t="str">
        <f>IF('query (10)'!G2621="","MISSING",IFERROR(INDEX(Cleaning_Rules!$B$5:$B$10,MATCH(TRIM('query (10)'!G2621),Cleaning_Rules!$A$5:$A$10,0)),"UNKNOWN"))</f>
        <v>COMPLETED</v>
      </c>
      <c r="M2621" s="38" t="str">
        <f>IF('query (10)'!I2621="","",'query (10)'!I2621)</f>
        <v>Electrical</v>
      </c>
      <c r="N2621" s="38" t="str">
        <f>IF('query (10)'!O2621="","",'query (10)'!O2621)</f>
        <v>Inspection</v>
      </c>
      <c r="O2621" s="38" t="str">
        <f>IF('query (10)'!P2621="","",'query (10)'!P2621)</f>
        <v>Medium</v>
      </c>
      <c r="P2621" s="38" t="str">
        <f>IF('query (10)'!N2621="","",'query (10)'!N2621)</f>
        <v>- Check condition of proximity</v>
      </c>
      <c r="Q2621" s="38" t="str">
        <f>TRIM('query (10)'!N2621)</f>
        <v>- Check condition of proximity</v>
      </c>
      <c r="R2621" s="38" t="str">
        <f>TRIM(UPPER('query (10)'!R2621))</f>
        <v/>
      </c>
      <c r="S2621" s="38" t="str">
        <f>TRIM(UPPER('query (10)'!S2621))</f>
        <v/>
      </c>
      <c r="T2621" s="38" t="str">
        <f>IF('query (10)'!Q2621="","",TRIM(UPPER('query (10)'!Q2621)))</f>
        <v/>
      </c>
      <c r="U2621" s="38" t="str">
        <f>IF('query (10)'!T2621="","",'query (10)'!T2621)</f>
        <v/>
      </c>
      <c r="V2621" s="39" t="str">
        <f>IF('query (10)'!T2621="","",IFERROR(VALUE('query (10)'!T2621),""))</f>
        <v/>
      </c>
      <c r="W2621" s="40">
        <f>IF('query (10)'!U2621="","",'query (10)'!U2621)</f>
        <v>0</v>
      </c>
      <c r="X2621" s="39">
        <f>IF('query (10)'!V2621="","",'query (10)'!V2621)</f>
        <v>31</v>
      </c>
      <c r="Y2621" s="41">
        <f>IF('query (10)'!W2621="","",'query (10)'!W2621)</f>
        <v>46162</v>
      </c>
      <c r="Z2621" s="41">
        <f>IF('query (10)'!X2621="","",'query (10)'!X2621)</f>
        <v>46178</v>
      </c>
      <c r="AA2621" s="41">
        <f>IF('query (10)'!Y2621="","",'query (10)'!Y2621)</f>
        <v>46178</v>
      </c>
      <c r="AB2621" s="41">
        <f>IF('query (10)'!Z2621="","",'query (10)'!Z2621)</f>
        <v>46209</v>
      </c>
      <c r="AC2621" s="38" t="str">
        <f>IF(OR('query (10)'!AA2621="",COUNTIF(Cleaning_Rules!$A$21:$A$26,TRIM('query (10)'!AA2621))&gt;0),"",TRIM('query (10)'!AA2621))</f>
        <v/>
      </c>
      <c r="AD2621" s="38" t="str">
        <f>IF('query (10)'!AB2621="","",TRIM(IFERROR(_xlfn.TEXTBEFORE('query (10)'!AB2621,"("),'query (10)'!AB2621)))</f>
        <v>เริ่มซ่อมงาน PM แล้ว รับผิดชอบโดย PONGPITAK SONCHAI</v>
      </c>
      <c r="AE2621" s="38" t="str">
        <f>IFERROR(LOWER(TRIM(_xlfn.TEXTBEFORE(_xlfn.TEXTAFTER('query (10)'!AB2621,"("),")"))),"")</f>
        <v>sonchai-p-6240@nsk.com</v>
      </c>
      <c r="AF2621" s="38" t="str">
        <f>IF('query (10)'!AD2621="","",TRIM('query (10)'!AD2621))</f>
        <v>พงษ์พิทักษ์ ศรไชย</v>
      </c>
      <c r="AG2621" s="38" t="str">
        <f>IF('query (10)'!AE2621="","",TRIM('query (10)'!AE2621))</f>
        <v>พงษ์พิทักษ์ ศรไชย</v>
      </c>
      <c r="AH2621" s="38" t="str">
        <f>IF('query (10)'!AF2621="","",IFERROR(VALUE('query (10)'!AF2621),""))</f>
        <v/>
      </c>
      <c r="AI2621" s="38" t="str">
        <f>IF('query (10)'!AG2621="","",TRIM('query (10)'!AG2621))</f>
        <v/>
      </c>
      <c r="AJ2621" s="38" t="str">
        <f>IF('query (10)'!AH2621="","",IFERROR(VALUE('query (10)'!AH2621),""))</f>
        <v/>
      </c>
      <c r="AK2621" s="38" t="str">
        <f>IF('query (10)'!AI2621="","",TRIM('query (10)'!AI2621))</f>
        <v/>
      </c>
      <c r="AL2621" s="42">
        <f t="shared" si="200"/>
        <v>2026</v>
      </c>
      <c r="AM2621" s="42" t="str">
        <f t="shared" si="201"/>
        <v>2026-05</v>
      </c>
      <c r="AN2621" s="42" t="str">
        <f t="shared" ca="1" si="202"/>
        <v/>
      </c>
      <c r="AO2621" s="42" t="str">
        <f t="shared" si="203"/>
        <v>GR-972 | OUTER RING RACEWAY SUPER FINISH M/C | SB7 | ELECTRICAL CONTROL | Time-based Maintenance | Electrical | Inspection | Medium | - Check condition of proximity | เริ่มซ่อมงาน PM แล้ว รับผิดชอบโดย PONGPITAK SONCHAI | พงษ์พิทักษ์ ศรไชย</v>
      </c>
      <c r="AP2621" s="42" t="str">
        <f>_xlfn.TEXTJOIN("; ",TRUE,IF(COUNTA('query (10)'!A2621:AK2621)&lt;=6,"NEAR_EMPTY_ROW",""),IF($K2621="","MISSING_STATUS",""),IF(AND($K2621="เสร็จสิ้น",$Z2621=""),"DONE_NO_ACTUAL_DATE",""),IF(AND($I2621="Condition-based Maintenance",$AH2621=""),"CBM_NO_MEASUREMENT",""),IF(OR($X2621="",$X2621=0),"INVALID_PERIOD",""),IF(AND($AA2621&lt;&gt;"",$AB2621&lt;&gt;"",$AB2621&lt;$AA2621),"DATE_SEQUENCE_ERROR",""),IF(AND($AB2621&lt;&gt;"",$AB2621&gt;DATE(2030,12,31)),"DATE_OUTLIER",""),IF($C2621="","MISSING_QRCODE",""),IF($J2621="UNKNOWN","UNKNOWN_PM_TYPE",""),IF($L2621="UNKNOWN","UNKNOWN_STATUS",""))</f>
        <v/>
      </c>
      <c r="AQ2621" s="42" t="str">
        <f t="shared" si="204"/>
        <v>NO</v>
      </c>
    </row>
    <row r="2622" spans="1:43" x14ac:dyDescent="0.3">
      <c r="A2622" s="38">
        <f>IF('query (10)'!A2622="","",'query (10)'!A2622)</f>
        <v>2881</v>
      </c>
      <c r="B2622" s="38">
        <f>IF('query (10)'!B2622="","",'query (10)'!B2622)</f>
        <v>21210</v>
      </c>
      <c r="C2622" s="38" t="str">
        <f>TRIM(UPPER('query (10)'!M2622))</f>
        <v>GR-801</v>
      </c>
      <c r="D2622" s="38" t="str">
        <f>TRIM(UPPER(IFERROR(_xlfn.TEXTBEFORE('query (10)'!L2622,"("),'query (10)'!L2622)))</f>
        <v>INNER RING RACEWAY GRINDING M/C</v>
      </c>
      <c r="E2622" s="38" t="str">
        <f>IFERROR(TRIM(UPPER(_xlfn.TEXTBEFORE(_xlfn.TEXTAFTER('query (10)'!L2622,"("),")"))),"")</f>
        <v/>
      </c>
      <c r="F2622" s="38" t="str">
        <f>TRIM('query (10)'!K2622)</f>
        <v>SB7</v>
      </c>
      <c r="G2622" s="38" t="str">
        <f>IF('query (10)'!J2622="","",'query (10)'!J2622)</f>
        <v>Electrical Control</v>
      </c>
      <c r="H2622" s="38" t="str">
        <f>TRIM(UPPER('query (10)'!J2622))</f>
        <v>ELECTRICAL CONTROL</v>
      </c>
      <c r="I2622" s="38" t="str">
        <f>IF('query (10)'!F2622="","",'query (10)'!F2622)</f>
        <v>Time-based Maintenance</v>
      </c>
      <c r="J2622" s="38" t="str">
        <f>IF('query (10)'!F2622="","",IFERROR(INDEX(Cleaning_Rules!$B$14:$B$17,MATCH(TRIM('query (10)'!F2622),Cleaning_Rules!$A$14:$A$17,0)),"UNKNOWN"))</f>
        <v>TBM</v>
      </c>
      <c r="K2622" s="38" t="str">
        <f>IF('query (10)'!G2622="","",'query (10)'!G2622)</f>
        <v>เสร็จสิ้น</v>
      </c>
      <c r="L2622" s="38" t="str">
        <f>IF('query (10)'!G2622="","MISSING",IFERROR(INDEX(Cleaning_Rules!$B$5:$B$10,MATCH(TRIM('query (10)'!G2622),Cleaning_Rules!$A$5:$A$10,0)),"UNKNOWN"))</f>
        <v>COMPLETED</v>
      </c>
      <c r="M2622" s="38" t="str">
        <f>IF('query (10)'!I2622="","",'query (10)'!I2622)</f>
        <v>Electrical</v>
      </c>
      <c r="N2622" s="38" t="str">
        <f>IF('query (10)'!O2622="","",'query (10)'!O2622)</f>
        <v>Inspection</v>
      </c>
      <c r="O2622" s="38" t="str">
        <f>IF('query (10)'!P2622="","",'query (10)'!P2622)</f>
        <v>Medium</v>
      </c>
      <c r="P2622" s="38" t="str">
        <f>IF('query (10)'!N2622="","",'query (10)'!N2622)</f>
        <v>- Change dust filter
- Check condition of electrical equipment
- Check condition of prox</v>
      </c>
      <c r="Q2622" s="38" t="str">
        <f>TRIM('query (10)'!N2622)</f>
        <v>- Change dust filter
- Check condition of electrical equipment
- Check condition of prox</v>
      </c>
      <c r="R2622" s="38" t="str">
        <f>TRIM(UPPER('query (10)'!R2622))</f>
        <v/>
      </c>
      <c r="S2622" s="38" t="str">
        <f>TRIM(UPPER('query (10)'!S2622))</f>
        <v/>
      </c>
      <c r="T2622" s="38" t="str">
        <f>IF('query (10)'!Q2622="","",TRIM(UPPER('query (10)'!Q2622)))</f>
        <v/>
      </c>
      <c r="U2622" s="38" t="str">
        <f>IF('query (10)'!T2622="","",'query (10)'!T2622)</f>
        <v/>
      </c>
      <c r="V2622" s="39" t="str">
        <f>IF('query (10)'!T2622="","",IFERROR(VALUE('query (10)'!T2622),""))</f>
        <v/>
      </c>
      <c r="W2622" s="40">
        <f>IF('query (10)'!U2622="","",'query (10)'!U2622)</f>
        <v>0</v>
      </c>
      <c r="X2622" s="39">
        <f>IF('query (10)'!V2622="","",'query (10)'!V2622)</f>
        <v>31</v>
      </c>
      <c r="Y2622" s="41">
        <f>IF('query (10)'!W2622="","",'query (10)'!W2622)</f>
        <v>46162</v>
      </c>
      <c r="Z2622" s="41">
        <f>IF('query (10)'!X2622="","",'query (10)'!X2622)</f>
        <v>46178</v>
      </c>
      <c r="AA2622" s="41">
        <f>IF('query (10)'!Y2622="","",'query (10)'!Y2622)</f>
        <v>46178</v>
      </c>
      <c r="AB2622" s="41">
        <f>IF('query (10)'!Z2622="","",'query (10)'!Z2622)</f>
        <v>46209</v>
      </c>
      <c r="AC2622" s="38" t="str">
        <f>IF(OR('query (10)'!AA2622="",COUNTIF(Cleaning_Rules!$A$21:$A$26,TRIM('query (10)'!AA2622))&gt;0),"",TRIM('query (10)'!AA2622))</f>
        <v>Change new solenoid of Work out</v>
      </c>
      <c r="AD2622" s="38" t="str">
        <f>IF('query (10)'!AB2622="","",TRIM(IFERROR(_xlfn.TEXTBEFORE('query (10)'!AB2622,"("),'query (10)'!AB2622)))</f>
        <v>เริ่มซ่อมงาน PM แล้ว รับผิดชอบโดย PONGPITAK SONCHAI</v>
      </c>
      <c r="AE2622" s="38" t="str">
        <f>IFERROR(LOWER(TRIM(_xlfn.TEXTBEFORE(_xlfn.TEXTAFTER('query (10)'!AB2622,"("),")"))),"")</f>
        <v>sonchai-p-6240@nsk.com</v>
      </c>
      <c r="AF2622" s="38" t="str">
        <f>IF('query (10)'!AD2622="","",TRIM('query (10)'!AD2622))</f>
        <v>พงษ์พิทักษ์ ศรไชย</v>
      </c>
      <c r="AG2622" s="38" t="str">
        <f>IF('query (10)'!AE2622="","",TRIM('query (10)'!AE2622))</f>
        <v>พงษ์พิทักษ์ ศรไชย</v>
      </c>
      <c r="AH2622" s="38" t="str">
        <f>IF('query (10)'!AF2622="","",IFERROR(VALUE('query (10)'!AF2622),""))</f>
        <v/>
      </c>
      <c r="AI2622" s="38" t="str">
        <f>IF('query (10)'!AG2622="","",TRIM('query (10)'!AG2622))</f>
        <v/>
      </c>
      <c r="AJ2622" s="38" t="str">
        <f>IF('query (10)'!AH2622="","",IFERROR(VALUE('query (10)'!AH2622),""))</f>
        <v/>
      </c>
      <c r="AK2622" s="38" t="str">
        <f>IF('query (10)'!AI2622="","",TRIM('query (10)'!AI2622))</f>
        <v/>
      </c>
      <c r="AL2622" s="42">
        <f t="shared" si="200"/>
        <v>2026</v>
      </c>
      <c r="AM2622" s="42" t="str">
        <f t="shared" si="201"/>
        <v>2026-05</v>
      </c>
      <c r="AN2622" s="42" t="str">
        <f t="shared" ca="1" si="202"/>
        <v/>
      </c>
      <c r="AO2622" s="42" t="str">
        <f t="shared" si="203"/>
        <v>GR-801 | INNER RING RACEWAY GRINDING M/C | SB7 | ELECTRICAL CONTROL | Time-based Maintenance | Electrical | Inspection | Medium | - Change dust filter
- Check condition of electrical equipment
- Check condition of prox | Change new solenoid of Work out | เริ่มซ่อมงาน PM แล้ว รับผิดชอบโดย PONGPITAK SONCHAI | พงษ์พิทักษ์ ศรไชย</v>
      </c>
      <c r="AP2622" s="42" t="str">
        <f>_xlfn.TEXTJOIN("; ",TRUE,IF(COUNTA('query (10)'!A2622:AK2622)&lt;=6,"NEAR_EMPTY_ROW",""),IF($K2622="","MISSING_STATUS",""),IF(AND($K2622="เสร็จสิ้น",$Z2622=""),"DONE_NO_ACTUAL_DATE",""),IF(AND($I2622="Condition-based Maintenance",$AH2622=""),"CBM_NO_MEASUREMENT",""),IF(OR($X2622="",$X2622=0),"INVALID_PERIOD",""),IF(AND($AA2622&lt;&gt;"",$AB2622&lt;&gt;"",$AB2622&lt;$AA2622),"DATE_SEQUENCE_ERROR",""),IF(AND($AB2622&lt;&gt;"",$AB2622&gt;DATE(2030,12,31)),"DATE_OUTLIER",""),IF($C2622="","MISSING_QRCODE",""),IF($J2622="UNKNOWN","UNKNOWN_PM_TYPE",""),IF($L2622="UNKNOWN","UNKNOWN_STATUS",""))</f>
        <v/>
      </c>
      <c r="AQ2622" s="42" t="str">
        <f t="shared" si="204"/>
        <v>NO</v>
      </c>
    </row>
    <row r="2623" spans="1:43" x14ac:dyDescent="0.3">
      <c r="A2623" s="38">
        <f>IF('query (10)'!A2623="","",'query (10)'!A2623)</f>
        <v>2882</v>
      </c>
      <c r="B2623" s="38">
        <f>IF('query (10)'!B2623="","",'query (10)'!B2623)</f>
        <v>21209</v>
      </c>
      <c r="C2623" s="38" t="str">
        <f>TRIM(UPPER('query (10)'!M2623))</f>
        <v>GR-802</v>
      </c>
      <c r="D2623" s="38" t="str">
        <f>TRIM(UPPER(IFERROR(_xlfn.TEXTBEFORE('query (10)'!L2623,"("),'query (10)'!L2623)))</f>
        <v>INNER RING BORE GRINDING M/C</v>
      </c>
      <c r="E2623" s="38" t="str">
        <f>IFERROR(TRIM(UPPER(_xlfn.TEXTBEFORE(_xlfn.TEXTAFTER('query (10)'!L2623,"("),")"))),"")</f>
        <v/>
      </c>
      <c r="F2623" s="38" t="str">
        <f>TRIM('query (10)'!K2623)</f>
        <v>SB7</v>
      </c>
      <c r="G2623" s="38" t="str">
        <f>IF('query (10)'!J2623="","",'query (10)'!J2623)</f>
        <v>Electrical Control</v>
      </c>
      <c r="H2623" s="38" t="str">
        <f>TRIM(UPPER('query (10)'!J2623))</f>
        <v>ELECTRICAL CONTROL</v>
      </c>
      <c r="I2623" s="38" t="str">
        <f>IF('query (10)'!F2623="","",'query (10)'!F2623)</f>
        <v>Time-based Maintenance</v>
      </c>
      <c r="J2623" s="38" t="str">
        <f>IF('query (10)'!F2623="","",IFERROR(INDEX(Cleaning_Rules!$B$14:$B$17,MATCH(TRIM('query (10)'!F2623),Cleaning_Rules!$A$14:$A$17,0)),"UNKNOWN"))</f>
        <v>TBM</v>
      </c>
      <c r="K2623" s="38" t="str">
        <f>IF('query (10)'!G2623="","",'query (10)'!G2623)</f>
        <v>เสร็จสิ้น</v>
      </c>
      <c r="L2623" s="38" t="str">
        <f>IF('query (10)'!G2623="","MISSING",IFERROR(INDEX(Cleaning_Rules!$B$5:$B$10,MATCH(TRIM('query (10)'!G2623),Cleaning_Rules!$A$5:$A$10,0)),"UNKNOWN"))</f>
        <v>COMPLETED</v>
      </c>
      <c r="M2623" s="38" t="str">
        <f>IF('query (10)'!I2623="","",'query (10)'!I2623)</f>
        <v>Electrical</v>
      </c>
      <c r="N2623" s="38" t="str">
        <f>IF('query (10)'!O2623="","",'query (10)'!O2623)</f>
        <v>Inspection</v>
      </c>
      <c r="O2623" s="38" t="str">
        <f>IF('query (10)'!P2623="","",'query (10)'!P2623)</f>
        <v>Medium</v>
      </c>
      <c r="P2623" s="38" t="str">
        <f>IF('query (10)'!N2623="","",'query (10)'!N2623)</f>
        <v>- Check condition of proximity
- Check condition of reed switch</v>
      </c>
      <c r="Q2623" s="38" t="str">
        <f>TRIM('query (10)'!N2623)</f>
        <v>- Check condition of proximity
- Check condition of reed switch</v>
      </c>
      <c r="R2623" s="38" t="str">
        <f>TRIM(UPPER('query (10)'!R2623))</f>
        <v/>
      </c>
      <c r="S2623" s="38" t="str">
        <f>TRIM(UPPER('query (10)'!S2623))</f>
        <v/>
      </c>
      <c r="T2623" s="38" t="str">
        <f>IF('query (10)'!Q2623="","",TRIM(UPPER('query (10)'!Q2623)))</f>
        <v/>
      </c>
      <c r="U2623" s="38" t="str">
        <f>IF('query (10)'!T2623="","",'query (10)'!T2623)</f>
        <v/>
      </c>
      <c r="V2623" s="39" t="str">
        <f>IF('query (10)'!T2623="","",IFERROR(VALUE('query (10)'!T2623),""))</f>
        <v/>
      </c>
      <c r="W2623" s="40">
        <f>IF('query (10)'!U2623="","",'query (10)'!U2623)</f>
        <v>0</v>
      </c>
      <c r="X2623" s="39">
        <f>IF('query (10)'!V2623="","",'query (10)'!V2623)</f>
        <v>31</v>
      </c>
      <c r="Y2623" s="41">
        <f>IF('query (10)'!W2623="","",'query (10)'!W2623)</f>
        <v>46162</v>
      </c>
      <c r="Z2623" s="41">
        <f>IF('query (10)'!X2623="","",'query (10)'!X2623)</f>
        <v>46178</v>
      </c>
      <c r="AA2623" s="41">
        <f>IF('query (10)'!Y2623="","",'query (10)'!Y2623)</f>
        <v>46178</v>
      </c>
      <c r="AB2623" s="41">
        <f>IF('query (10)'!Z2623="","",'query (10)'!Z2623)</f>
        <v>46209</v>
      </c>
      <c r="AC2623" s="38" t="str">
        <f>IF(OR('query (10)'!AA2623="",COUNTIF(Cleaning_Rules!$A$21:$A$26,TRIM('query (10)'!AA2623))&gt;0),"",TRIM('query (10)'!AA2623))</f>
        <v/>
      </c>
      <c r="AD2623" s="38" t="str">
        <f>IF('query (10)'!AB2623="","",TRIM(IFERROR(_xlfn.TEXTBEFORE('query (10)'!AB2623,"("),'query (10)'!AB2623)))</f>
        <v>เริ่มซ่อมงาน PM แล้ว รับผิดชอบโดย PONGPITAK SONCHAI</v>
      </c>
      <c r="AE2623" s="38" t="str">
        <f>IFERROR(LOWER(TRIM(_xlfn.TEXTBEFORE(_xlfn.TEXTAFTER('query (10)'!AB2623,"("),")"))),"")</f>
        <v>sonchai-p-6240@nsk.com</v>
      </c>
      <c r="AF2623" s="38" t="str">
        <f>IF('query (10)'!AD2623="","",TRIM('query (10)'!AD2623))</f>
        <v>พงษ์พิทักษ์ ศรไชย</v>
      </c>
      <c r="AG2623" s="38" t="str">
        <f>IF('query (10)'!AE2623="","",TRIM('query (10)'!AE2623))</f>
        <v>พงษ์พิทักษ์ ศรไชย</v>
      </c>
      <c r="AH2623" s="38" t="str">
        <f>IF('query (10)'!AF2623="","",IFERROR(VALUE('query (10)'!AF2623),""))</f>
        <v/>
      </c>
      <c r="AI2623" s="38" t="str">
        <f>IF('query (10)'!AG2623="","",TRIM('query (10)'!AG2623))</f>
        <v/>
      </c>
      <c r="AJ2623" s="38" t="str">
        <f>IF('query (10)'!AH2623="","",IFERROR(VALUE('query (10)'!AH2623),""))</f>
        <v/>
      </c>
      <c r="AK2623" s="38" t="str">
        <f>IF('query (10)'!AI2623="","",TRIM('query (10)'!AI2623))</f>
        <v/>
      </c>
      <c r="AL2623" s="42">
        <f t="shared" si="200"/>
        <v>2026</v>
      </c>
      <c r="AM2623" s="42" t="str">
        <f t="shared" si="201"/>
        <v>2026-05</v>
      </c>
      <c r="AN2623" s="42" t="str">
        <f t="shared" ca="1" si="202"/>
        <v/>
      </c>
      <c r="AO2623" s="42" t="str">
        <f t="shared" si="203"/>
        <v>GR-802 | INNER RING BORE GRINDING M/C | SB7 | ELECTRICAL CONTROL | Time-based Maintenance | Electrical | Inspection | Medium | - Check condition of proximity
- Check condition of reed switch | เริ่มซ่อมงาน PM แล้ว รับผิดชอบโดย PONGPITAK SONCHAI | พงษ์พิทักษ์ ศรไชย</v>
      </c>
      <c r="AP2623" s="42" t="str">
        <f>_xlfn.TEXTJOIN("; ",TRUE,IF(COUNTA('query (10)'!A2623:AK2623)&lt;=6,"NEAR_EMPTY_ROW",""),IF($K2623="","MISSING_STATUS",""),IF(AND($K2623="เสร็จสิ้น",$Z2623=""),"DONE_NO_ACTUAL_DATE",""),IF(AND($I2623="Condition-based Maintenance",$AH2623=""),"CBM_NO_MEASUREMENT",""),IF(OR($X2623="",$X2623=0),"INVALID_PERIOD",""),IF(AND($AA2623&lt;&gt;"",$AB2623&lt;&gt;"",$AB2623&lt;$AA2623),"DATE_SEQUENCE_ERROR",""),IF(AND($AB2623&lt;&gt;"",$AB2623&gt;DATE(2030,12,31)),"DATE_OUTLIER",""),IF($C2623="","MISSING_QRCODE",""),IF($J2623="UNKNOWN","UNKNOWN_PM_TYPE",""),IF($L2623="UNKNOWN","UNKNOWN_STATUS",""))</f>
        <v/>
      </c>
      <c r="AQ2623" s="42" t="str">
        <f t="shared" si="204"/>
        <v>NO</v>
      </c>
    </row>
    <row r="2624" spans="1:43" x14ac:dyDescent="0.3">
      <c r="A2624" s="38">
        <f>IF('query (10)'!A2624="","",'query (10)'!A2624)</f>
        <v>2883</v>
      </c>
      <c r="B2624" s="38">
        <f>IF('query (10)'!B2624="","",'query (10)'!B2624)</f>
        <v>21208</v>
      </c>
      <c r="C2624" s="38" t="str">
        <f>TRIM(UPPER('query (10)'!M2624))</f>
        <v>WA-929</v>
      </c>
      <c r="D2624" s="38" t="str">
        <f>TRIM(UPPER(IFERROR(_xlfn.TEXTBEFORE('query (10)'!L2624,"("),'query (10)'!L2624)))</f>
        <v>OUTER/INNRE RING PART WASH EQUIPMENT M/C</v>
      </c>
      <c r="E2624" s="38" t="str">
        <f>IFERROR(TRIM(UPPER(_xlfn.TEXTBEFORE(_xlfn.TEXTAFTER('query (10)'!L2624,"("),")"))),"")</f>
        <v/>
      </c>
      <c r="F2624" s="38" t="str">
        <f>TRIM('query (10)'!K2624)</f>
        <v>SB7</v>
      </c>
      <c r="G2624" s="38" t="str">
        <f>IF('query (10)'!J2624="","",'query (10)'!J2624)</f>
        <v>Electrical Control</v>
      </c>
      <c r="H2624" s="38" t="str">
        <f>TRIM(UPPER('query (10)'!J2624))</f>
        <v>ELECTRICAL CONTROL</v>
      </c>
      <c r="I2624" s="38" t="str">
        <f>IF('query (10)'!F2624="","",'query (10)'!F2624)</f>
        <v>Time-based Maintenance</v>
      </c>
      <c r="J2624" s="38" t="str">
        <f>IF('query (10)'!F2624="","",IFERROR(INDEX(Cleaning_Rules!$B$14:$B$17,MATCH(TRIM('query (10)'!F2624),Cleaning_Rules!$A$14:$A$17,0)),"UNKNOWN"))</f>
        <v>TBM</v>
      </c>
      <c r="K2624" s="38" t="str">
        <f>IF('query (10)'!G2624="","",'query (10)'!G2624)</f>
        <v>กำลังดำเนินการ</v>
      </c>
      <c r="L2624" s="38" t="str">
        <f>IF('query (10)'!G2624="","MISSING",IFERROR(INDEX(Cleaning_Rules!$B$5:$B$10,MATCH(TRIM('query (10)'!G2624),Cleaning_Rules!$A$5:$A$10,0)),"UNKNOWN"))</f>
        <v>IN_PROGRESS</v>
      </c>
      <c r="M2624" s="38" t="str">
        <f>IF('query (10)'!I2624="","",'query (10)'!I2624)</f>
        <v>Electrical</v>
      </c>
      <c r="N2624" s="38" t="str">
        <f>IF('query (10)'!O2624="","",'query (10)'!O2624)</f>
        <v>Inspection</v>
      </c>
      <c r="O2624" s="38" t="str">
        <f>IF('query (10)'!P2624="","",'query (10)'!P2624)</f>
        <v>Medium</v>
      </c>
      <c r="P2624" s="38" t="str">
        <f>IF('query (10)'!N2624="","",'query (10)'!N2624)</f>
        <v xml:space="preserve">- Check/ Change condition of Power supply
</v>
      </c>
      <c r="Q2624" s="38" t="str">
        <f>TRIM('query (10)'!N2624)</f>
        <v xml:space="preserve">- Check/ Change condition of Power supply
</v>
      </c>
      <c r="R2624" s="38" t="str">
        <f>TRIM(UPPER('query (10)'!R2624))</f>
        <v/>
      </c>
      <c r="S2624" s="38" t="str">
        <f>TRIM(UPPER('query (10)'!S2624))</f>
        <v/>
      </c>
      <c r="T2624" s="38" t="str">
        <f>IF('query (10)'!Q2624="","",TRIM(UPPER('query (10)'!Q2624)))</f>
        <v/>
      </c>
      <c r="U2624" s="38" t="str">
        <f>IF('query (10)'!T2624="","",'query (10)'!T2624)</f>
        <v/>
      </c>
      <c r="V2624" s="39" t="str">
        <f>IF('query (10)'!T2624="","",IFERROR(VALUE('query (10)'!T2624),""))</f>
        <v/>
      </c>
      <c r="W2624" s="40">
        <f>IF('query (10)'!U2624="","",'query (10)'!U2624)</f>
        <v>0</v>
      </c>
      <c r="X2624" s="39">
        <f>IF('query (10)'!V2624="","",'query (10)'!V2624)</f>
        <v>92</v>
      </c>
      <c r="Y2624" s="41">
        <f>IF('query (10)'!W2624="","",'query (10)'!W2624)</f>
        <v>46162</v>
      </c>
      <c r="Z2624" s="41" t="str">
        <f>IF('query (10)'!X2624="","",'query (10)'!X2624)</f>
        <v/>
      </c>
      <c r="AA2624" s="41">
        <f>IF('query (10)'!Y2624="","",'query (10)'!Y2624)</f>
        <v>46162</v>
      </c>
      <c r="AB2624" s="41">
        <f>IF('query (10)'!Z2624="","",'query (10)'!Z2624)</f>
        <v>46254</v>
      </c>
      <c r="AC2624" s="38" t="str">
        <f>IF(OR('query (10)'!AA2624="",COUNTIF(Cleaning_Rules!$A$21:$A$26,TRIM('query (10)'!AA2624))&gt;0),"",TRIM('query (10)'!AA2624))</f>
        <v/>
      </c>
      <c r="AD2624" s="38" t="str">
        <f>IF('query (10)'!AB2624="","",TRIM(IFERROR(_xlfn.TEXTBEFORE('query (10)'!AB2624,"("),'query (10)'!AB2624)))</f>
        <v>เริ่มซ่อมงาน PM แล้ว รับผิดชอบโดย AMRIN RAKSAPHON</v>
      </c>
      <c r="AE2624" s="38" t="str">
        <f>IFERROR(LOWER(TRIM(_xlfn.TEXTBEFORE(_xlfn.TEXTAFTER('query (10)'!AB2624,"("),")"))),"")</f>
        <v>amrin@nsk.com</v>
      </c>
      <c r="AF2624" s="38" t="str">
        <f>IF('query (10)'!AD2624="","",TRIM('query (10)'!AD2624))</f>
        <v>พงษ์พิทักษ์ ศรไชย</v>
      </c>
      <c r="AG2624" s="38" t="str">
        <f>IF('query (10)'!AE2624="","",TRIM('query (10)'!AE2624))</f>
        <v>อัมรินทร์ รักษาพล</v>
      </c>
      <c r="AH2624" s="38" t="str">
        <f>IF('query (10)'!AF2624="","",IFERROR(VALUE('query (10)'!AF2624),""))</f>
        <v/>
      </c>
      <c r="AI2624" s="38" t="str">
        <f>IF('query (10)'!AG2624="","",TRIM('query (10)'!AG2624))</f>
        <v/>
      </c>
      <c r="AJ2624" s="38" t="str">
        <f>IF('query (10)'!AH2624="","",IFERROR(VALUE('query (10)'!AH2624),""))</f>
        <v/>
      </c>
      <c r="AK2624" s="38" t="str">
        <f>IF('query (10)'!AI2624="","",TRIM('query (10)'!AI2624))</f>
        <v/>
      </c>
      <c r="AL2624" s="42">
        <f t="shared" si="200"/>
        <v>2026</v>
      </c>
      <c r="AM2624" s="42" t="str">
        <f t="shared" si="201"/>
        <v>2026-05</v>
      </c>
      <c r="AN2624" s="42" t="str">
        <f t="shared" ca="1" si="202"/>
        <v>ON_SCHEDULE</v>
      </c>
      <c r="AO2624" s="42" t="str">
        <f t="shared" si="203"/>
        <v>WA-929 | OUTER/INNRE RING PART WASH EQUIPMENT M/C | SB7 | ELECTRICAL CONTROL | Time-based Maintenance | Electrical | Inspection | Medium | - Check/ Change condition of Power supply
 | เริ่มซ่อมงาน PM แล้ว รับผิดชอบโดย AMRIN RAKSAPHON | อัมรินทร์ รักษาพล</v>
      </c>
      <c r="AP2624" s="42" t="str">
        <f>_xlfn.TEXTJOIN("; ",TRUE,IF(COUNTA('query (10)'!A2624:AK2624)&lt;=6,"NEAR_EMPTY_ROW",""),IF($K2624="","MISSING_STATUS",""),IF(AND($K2624="เสร็จสิ้น",$Z2624=""),"DONE_NO_ACTUAL_DATE",""),IF(AND($I2624="Condition-based Maintenance",$AH2624=""),"CBM_NO_MEASUREMENT",""),IF(OR($X2624="",$X2624=0),"INVALID_PERIOD",""),IF(AND($AA2624&lt;&gt;"",$AB2624&lt;&gt;"",$AB2624&lt;$AA2624),"DATE_SEQUENCE_ERROR",""),IF(AND($AB2624&lt;&gt;"",$AB2624&gt;DATE(2030,12,31)),"DATE_OUTLIER",""),IF($C2624="","MISSING_QRCODE",""),IF($J2624="UNKNOWN","UNKNOWN_PM_TYPE",""),IF($L2624="UNKNOWN","UNKNOWN_STATUS",""))</f>
        <v/>
      </c>
      <c r="AQ2624" s="42" t="str">
        <f t="shared" si="204"/>
        <v>NO</v>
      </c>
    </row>
    <row r="2625" spans="1:43" x14ac:dyDescent="0.3">
      <c r="A2625" s="38">
        <f>IF('query (10)'!A2625="","",'query (10)'!A2625)</f>
        <v>2884</v>
      </c>
      <c r="B2625" s="38">
        <f>IF('query (10)'!B2625="","",'query (10)'!B2625)</f>
        <v>21207</v>
      </c>
      <c r="C2625" s="38" t="str">
        <f>TRIM(UPPER('query (10)'!M2625))</f>
        <v>WA-814</v>
      </c>
      <c r="D2625" s="38" t="str">
        <f>TRIM(UPPER(IFERROR(_xlfn.TEXTBEFORE('query (10)'!L2625,"("),'query (10)'!L2625)))</f>
        <v>ROUGH WASH EQUIPMENT M/C</v>
      </c>
      <c r="E2625" s="38" t="str">
        <f>IFERROR(TRIM(UPPER(_xlfn.TEXTBEFORE(_xlfn.TEXTAFTER('query (10)'!L2625,"("),")"))),"")</f>
        <v/>
      </c>
      <c r="F2625" s="38" t="str">
        <f>TRIM('query (10)'!K2625)</f>
        <v>SB7</v>
      </c>
      <c r="G2625" s="38" t="str">
        <f>IF('query (10)'!J2625="","",'query (10)'!J2625)</f>
        <v>Electrical Control</v>
      </c>
      <c r="H2625" s="38" t="str">
        <f>TRIM(UPPER('query (10)'!J2625))</f>
        <v>ELECTRICAL CONTROL</v>
      </c>
      <c r="I2625" s="38" t="str">
        <f>IF('query (10)'!F2625="","",'query (10)'!F2625)</f>
        <v>Time-based Maintenance</v>
      </c>
      <c r="J2625" s="38" t="str">
        <f>IF('query (10)'!F2625="","",IFERROR(INDEX(Cleaning_Rules!$B$14:$B$17,MATCH(TRIM('query (10)'!F2625),Cleaning_Rules!$A$14:$A$17,0)),"UNKNOWN"))</f>
        <v>TBM</v>
      </c>
      <c r="K2625" s="38" t="str">
        <f>IF('query (10)'!G2625="","",'query (10)'!G2625)</f>
        <v>กำลังดำเนินการ</v>
      </c>
      <c r="L2625" s="38" t="str">
        <f>IF('query (10)'!G2625="","MISSING",IFERROR(INDEX(Cleaning_Rules!$B$5:$B$10,MATCH(TRIM('query (10)'!G2625),Cleaning_Rules!$A$5:$A$10,0)),"UNKNOWN"))</f>
        <v>IN_PROGRESS</v>
      </c>
      <c r="M2625" s="38" t="str">
        <f>IF('query (10)'!I2625="","",'query (10)'!I2625)</f>
        <v>Electrical</v>
      </c>
      <c r="N2625" s="38" t="str">
        <f>IF('query (10)'!O2625="","",'query (10)'!O2625)</f>
        <v>Inspection</v>
      </c>
      <c r="O2625" s="38" t="str">
        <f>IF('query (10)'!P2625="","",'query (10)'!P2625)</f>
        <v>Medium</v>
      </c>
      <c r="P2625" s="38" t="str">
        <f>IF('query (10)'!N2625="","",'query (10)'!N2625)</f>
        <v xml:space="preserve">- Check/ Change condition of Power supply
</v>
      </c>
      <c r="Q2625" s="38" t="str">
        <f>TRIM('query (10)'!N2625)</f>
        <v xml:space="preserve">- Check/ Change condition of Power supply
</v>
      </c>
      <c r="R2625" s="38" t="str">
        <f>TRIM(UPPER('query (10)'!R2625))</f>
        <v/>
      </c>
      <c r="S2625" s="38" t="str">
        <f>TRIM(UPPER('query (10)'!S2625))</f>
        <v/>
      </c>
      <c r="T2625" s="38" t="str">
        <f>IF('query (10)'!Q2625="","",TRIM(UPPER('query (10)'!Q2625)))</f>
        <v/>
      </c>
      <c r="U2625" s="38" t="str">
        <f>IF('query (10)'!T2625="","",'query (10)'!T2625)</f>
        <v/>
      </c>
      <c r="V2625" s="39" t="str">
        <f>IF('query (10)'!T2625="","",IFERROR(VALUE('query (10)'!T2625),""))</f>
        <v/>
      </c>
      <c r="W2625" s="40">
        <f>IF('query (10)'!U2625="","",'query (10)'!U2625)</f>
        <v>0</v>
      </c>
      <c r="X2625" s="39">
        <f>IF('query (10)'!V2625="","",'query (10)'!V2625)</f>
        <v>92</v>
      </c>
      <c r="Y2625" s="41">
        <f>IF('query (10)'!W2625="","",'query (10)'!W2625)</f>
        <v>46162</v>
      </c>
      <c r="Z2625" s="41" t="str">
        <f>IF('query (10)'!X2625="","",'query (10)'!X2625)</f>
        <v/>
      </c>
      <c r="AA2625" s="41">
        <f>IF('query (10)'!Y2625="","",'query (10)'!Y2625)</f>
        <v>46162</v>
      </c>
      <c r="AB2625" s="41">
        <f>IF('query (10)'!Z2625="","",'query (10)'!Z2625)</f>
        <v>46254</v>
      </c>
      <c r="AC2625" s="38" t="str">
        <f>IF(OR('query (10)'!AA2625="",COUNTIF(Cleaning_Rules!$A$21:$A$26,TRIM('query (10)'!AA2625))&gt;0),"",TRIM('query (10)'!AA2625))</f>
        <v/>
      </c>
      <c r="AD2625" s="38" t="str">
        <f>IF('query (10)'!AB2625="","",TRIM(IFERROR(_xlfn.TEXTBEFORE('query (10)'!AB2625,"("),'query (10)'!AB2625)))</f>
        <v>เริ่มซ่อมงาน PM แล้ว รับผิดชอบโดย AMRIN RAKSAPHON</v>
      </c>
      <c r="AE2625" s="38" t="str">
        <f>IFERROR(LOWER(TRIM(_xlfn.TEXTBEFORE(_xlfn.TEXTAFTER('query (10)'!AB2625,"("),")"))),"")</f>
        <v>amrin@nsk.com</v>
      </c>
      <c r="AF2625" s="38" t="str">
        <f>IF('query (10)'!AD2625="","",TRIM('query (10)'!AD2625))</f>
        <v>พงษ์พิทักษ์ ศรไชย</v>
      </c>
      <c r="AG2625" s="38" t="str">
        <f>IF('query (10)'!AE2625="","",TRIM('query (10)'!AE2625))</f>
        <v>อัมรินทร์ รักษาพล</v>
      </c>
      <c r="AH2625" s="38" t="str">
        <f>IF('query (10)'!AF2625="","",IFERROR(VALUE('query (10)'!AF2625),""))</f>
        <v/>
      </c>
      <c r="AI2625" s="38" t="str">
        <f>IF('query (10)'!AG2625="","",TRIM('query (10)'!AG2625))</f>
        <v/>
      </c>
      <c r="AJ2625" s="38" t="str">
        <f>IF('query (10)'!AH2625="","",IFERROR(VALUE('query (10)'!AH2625),""))</f>
        <v/>
      </c>
      <c r="AK2625" s="38" t="str">
        <f>IF('query (10)'!AI2625="","",TRIM('query (10)'!AI2625))</f>
        <v/>
      </c>
      <c r="AL2625" s="42">
        <f t="shared" si="200"/>
        <v>2026</v>
      </c>
      <c r="AM2625" s="42" t="str">
        <f t="shared" si="201"/>
        <v>2026-05</v>
      </c>
      <c r="AN2625" s="42" t="str">
        <f t="shared" ca="1" si="202"/>
        <v>ON_SCHEDULE</v>
      </c>
      <c r="AO2625" s="42" t="str">
        <f t="shared" si="203"/>
        <v>WA-814 | ROUGH WASH EQUIPMENT M/C | SB7 | ELECTRICAL CONTROL | Time-based Maintenance | Electrical | Inspection | Medium | - Check/ Change condition of Power supply
 | เริ่มซ่อมงาน PM แล้ว รับผิดชอบโดย AMRIN RAKSAPHON | อัมรินทร์ รักษาพล</v>
      </c>
      <c r="AP2625" s="42" t="str">
        <f>_xlfn.TEXTJOIN("; ",TRUE,IF(COUNTA('query (10)'!A2625:AK2625)&lt;=6,"NEAR_EMPTY_ROW",""),IF($K2625="","MISSING_STATUS",""),IF(AND($K2625="เสร็จสิ้น",$Z2625=""),"DONE_NO_ACTUAL_DATE",""),IF(AND($I2625="Condition-based Maintenance",$AH2625=""),"CBM_NO_MEASUREMENT",""),IF(OR($X2625="",$X2625=0),"INVALID_PERIOD",""),IF(AND($AA2625&lt;&gt;"",$AB2625&lt;&gt;"",$AB2625&lt;$AA2625),"DATE_SEQUENCE_ERROR",""),IF(AND($AB2625&lt;&gt;"",$AB2625&gt;DATE(2030,12,31)),"DATE_OUTLIER",""),IF($C2625="","MISSING_QRCODE",""),IF($J2625="UNKNOWN","UNKNOWN_PM_TYPE",""),IF($L2625="UNKNOWN","UNKNOWN_STATUS",""))</f>
        <v/>
      </c>
      <c r="AQ2625" s="42" t="str">
        <f t="shared" si="204"/>
        <v>NO</v>
      </c>
    </row>
    <row r="2626" spans="1:43" x14ac:dyDescent="0.3">
      <c r="A2626" s="38">
        <f>IF('query (10)'!A2626="","",'query (10)'!A2626)</f>
        <v>2885</v>
      </c>
      <c r="B2626" s="38">
        <f>IF('query (10)'!B2626="","",'query (10)'!B2626)</f>
        <v>21206</v>
      </c>
      <c r="C2626" s="38" t="str">
        <f>TRIM(UPPER('query (10)'!M2626))</f>
        <v>WA-816</v>
      </c>
      <c r="D2626" s="38" t="str">
        <f>TRIM(UPPER(IFERROR(_xlfn.TEXTBEFORE('query (10)'!L2626,"("),'query (10)'!L2626)))</f>
        <v>FINISH WASH EQUIPMENT M/C</v>
      </c>
      <c r="E2626" s="38" t="str">
        <f>IFERROR(TRIM(UPPER(_xlfn.TEXTBEFORE(_xlfn.TEXTAFTER('query (10)'!L2626,"("),")"))),"")</f>
        <v/>
      </c>
      <c r="F2626" s="38" t="str">
        <f>TRIM('query (10)'!K2626)</f>
        <v>SB7</v>
      </c>
      <c r="G2626" s="38" t="str">
        <f>IF('query (10)'!J2626="","",'query (10)'!J2626)</f>
        <v>Electrical Control</v>
      </c>
      <c r="H2626" s="38" t="str">
        <f>TRIM(UPPER('query (10)'!J2626))</f>
        <v>ELECTRICAL CONTROL</v>
      </c>
      <c r="I2626" s="38" t="str">
        <f>IF('query (10)'!F2626="","",'query (10)'!F2626)</f>
        <v>Time-based Maintenance</v>
      </c>
      <c r="J2626" s="38" t="str">
        <f>IF('query (10)'!F2626="","",IFERROR(INDEX(Cleaning_Rules!$B$14:$B$17,MATCH(TRIM('query (10)'!F2626),Cleaning_Rules!$A$14:$A$17,0)),"UNKNOWN"))</f>
        <v>TBM</v>
      </c>
      <c r="K2626" s="38" t="str">
        <f>IF('query (10)'!G2626="","",'query (10)'!G2626)</f>
        <v>กำลังดำเนินการ</v>
      </c>
      <c r="L2626" s="38" t="str">
        <f>IF('query (10)'!G2626="","MISSING",IFERROR(INDEX(Cleaning_Rules!$B$5:$B$10,MATCH(TRIM('query (10)'!G2626),Cleaning_Rules!$A$5:$A$10,0)),"UNKNOWN"))</f>
        <v>IN_PROGRESS</v>
      </c>
      <c r="M2626" s="38" t="str">
        <f>IF('query (10)'!I2626="","",'query (10)'!I2626)</f>
        <v>Electrical</v>
      </c>
      <c r="N2626" s="38" t="str">
        <f>IF('query (10)'!O2626="","",'query (10)'!O2626)</f>
        <v>Inspection</v>
      </c>
      <c r="O2626" s="38" t="str">
        <f>IF('query (10)'!P2626="","",'query (10)'!P2626)</f>
        <v>Medium</v>
      </c>
      <c r="P2626" s="38" t="str">
        <f>IF('query (10)'!N2626="","",'query (10)'!N2626)</f>
        <v xml:space="preserve">- Check/ Change condition of Power supply
</v>
      </c>
      <c r="Q2626" s="38" t="str">
        <f>TRIM('query (10)'!N2626)</f>
        <v xml:space="preserve">- Check/ Change condition of Power supply
</v>
      </c>
      <c r="R2626" s="38" t="str">
        <f>TRIM(UPPER('query (10)'!R2626))</f>
        <v/>
      </c>
      <c r="S2626" s="38" t="str">
        <f>TRIM(UPPER('query (10)'!S2626))</f>
        <v/>
      </c>
      <c r="T2626" s="38" t="str">
        <f>IF('query (10)'!Q2626="","",TRIM(UPPER('query (10)'!Q2626)))</f>
        <v/>
      </c>
      <c r="U2626" s="38" t="str">
        <f>IF('query (10)'!T2626="","",'query (10)'!T2626)</f>
        <v/>
      </c>
      <c r="V2626" s="39" t="str">
        <f>IF('query (10)'!T2626="","",IFERROR(VALUE('query (10)'!T2626),""))</f>
        <v/>
      </c>
      <c r="W2626" s="40">
        <f>IF('query (10)'!U2626="","",'query (10)'!U2626)</f>
        <v>0</v>
      </c>
      <c r="X2626" s="39">
        <f>IF('query (10)'!V2626="","",'query (10)'!V2626)</f>
        <v>92</v>
      </c>
      <c r="Y2626" s="41">
        <f>IF('query (10)'!W2626="","",'query (10)'!W2626)</f>
        <v>46162</v>
      </c>
      <c r="Z2626" s="41" t="str">
        <f>IF('query (10)'!X2626="","",'query (10)'!X2626)</f>
        <v/>
      </c>
      <c r="AA2626" s="41">
        <f>IF('query (10)'!Y2626="","",'query (10)'!Y2626)</f>
        <v>46162</v>
      </c>
      <c r="AB2626" s="41">
        <f>IF('query (10)'!Z2626="","",'query (10)'!Z2626)</f>
        <v>46254</v>
      </c>
      <c r="AC2626" s="38" t="str">
        <f>IF(OR('query (10)'!AA2626="",COUNTIF(Cleaning_Rules!$A$21:$A$26,TRIM('query (10)'!AA2626))&gt;0),"",TRIM('query (10)'!AA2626))</f>
        <v/>
      </c>
      <c r="AD2626" s="38" t="str">
        <f>IF('query (10)'!AB2626="","",TRIM(IFERROR(_xlfn.TEXTBEFORE('query (10)'!AB2626,"("),'query (10)'!AB2626)))</f>
        <v>เริ่มซ่อมงาน PM แล้ว รับผิดชอบโดย AMRIN RAKSAPHON</v>
      </c>
      <c r="AE2626" s="38" t="str">
        <f>IFERROR(LOWER(TRIM(_xlfn.TEXTBEFORE(_xlfn.TEXTAFTER('query (10)'!AB2626,"("),")"))),"")</f>
        <v>amrin@nsk.com</v>
      </c>
      <c r="AF2626" s="38" t="str">
        <f>IF('query (10)'!AD2626="","",TRIM('query (10)'!AD2626))</f>
        <v>พงษ์พิทักษ์ ศรไชย</v>
      </c>
      <c r="AG2626" s="38" t="str">
        <f>IF('query (10)'!AE2626="","",TRIM('query (10)'!AE2626))</f>
        <v>อัมรินทร์ รักษาพล</v>
      </c>
      <c r="AH2626" s="38" t="str">
        <f>IF('query (10)'!AF2626="","",IFERROR(VALUE('query (10)'!AF2626),""))</f>
        <v/>
      </c>
      <c r="AI2626" s="38" t="str">
        <f>IF('query (10)'!AG2626="","",TRIM('query (10)'!AG2626))</f>
        <v/>
      </c>
      <c r="AJ2626" s="38" t="str">
        <f>IF('query (10)'!AH2626="","",IFERROR(VALUE('query (10)'!AH2626),""))</f>
        <v/>
      </c>
      <c r="AK2626" s="38" t="str">
        <f>IF('query (10)'!AI2626="","",TRIM('query (10)'!AI2626))</f>
        <v/>
      </c>
      <c r="AL2626" s="42">
        <f t="shared" si="200"/>
        <v>2026</v>
      </c>
      <c r="AM2626" s="42" t="str">
        <f t="shared" si="201"/>
        <v>2026-05</v>
      </c>
      <c r="AN2626" s="42" t="str">
        <f t="shared" ca="1" si="202"/>
        <v>ON_SCHEDULE</v>
      </c>
      <c r="AO2626" s="42" t="str">
        <f t="shared" si="203"/>
        <v>WA-816 | FINISH WASH EQUIPMENT M/C | SB7 | ELECTRICAL CONTROL | Time-based Maintenance | Electrical | Inspection | Medium | - Check/ Change condition of Power supply
 | เริ่มซ่อมงาน PM แล้ว รับผิดชอบโดย AMRIN RAKSAPHON | อัมรินทร์ รักษาพล</v>
      </c>
      <c r="AP2626" s="42" t="str">
        <f>_xlfn.TEXTJOIN("; ",TRUE,IF(COUNTA('query (10)'!A2626:AK2626)&lt;=6,"NEAR_EMPTY_ROW",""),IF($K2626="","MISSING_STATUS",""),IF(AND($K2626="เสร็จสิ้น",$Z2626=""),"DONE_NO_ACTUAL_DATE",""),IF(AND($I2626="Condition-based Maintenance",$AH2626=""),"CBM_NO_MEASUREMENT",""),IF(OR($X2626="",$X2626=0),"INVALID_PERIOD",""),IF(AND($AA2626&lt;&gt;"",$AB2626&lt;&gt;"",$AB2626&lt;$AA2626),"DATE_SEQUENCE_ERROR",""),IF(AND($AB2626&lt;&gt;"",$AB2626&gt;DATE(2030,12,31)),"DATE_OUTLIER",""),IF($C2626="","MISSING_QRCODE",""),IF($J2626="UNKNOWN","UNKNOWN_PM_TYPE",""),IF($L2626="UNKNOWN","UNKNOWN_STATUS",""))</f>
        <v/>
      </c>
      <c r="AQ2626" s="42" t="str">
        <f t="shared" si="204"/>
        <v>NO</v>
      </c>
    </row>
    <row r="2627" spans="1:43" x14ac:dyDescent="0.3">
      <c r="A2627" s="38">
        <f>IF('query (10)'!A2627="","",'query (10)'!A2627)</f>
        <v>2886</v>
      </c>
      <c r="B2627" s="38">
        <f>IF('query (10)'!B2627="","",'query (10)'!B2627)</f>
        <v>21205</v>
      </c>
      <c r="C2627" s="38" t="str">
        <f>TRIM(UPPER('query (10)'!M2627))</f>
        <v>AS-812</v>
      </c>
      <c r="D2627" s="38" t="str">
        <f>TRIM(UPPER(IFERROR(_xlfn.TEXTBEFORE('query (10)'!L2627,"("),'query (10)'!L2627)))</f>
        <v>MATCHING &amp; BALL FILLING M/C</v>
      </c>
      <c r="E2627" s="38" t="str">
        <f>IFERROR(TRIM(UPPER(_xlfn.TEXTBEFORE(_xlfn.TEXTAFTER('query (10)'!L2627,"("),")"))),"")</f>
        <v/>
      </c>
      <c r="F2627" s="38" t="str">
        <f>TRIM('query (10)'!K2627)</f>
        <v>SB7</v>
      </c>
      <c r="G2627" s="38" t="str">
        <f>IF('query (10)'!J2627="","",'query (10)'!J2627)</f>
        <v>Electrical Control</v>
      </c>
      <c r="H2627" s="38" t="str">
        <f>TRIM(UPPER('query (10)'!J2627))</f>
        <v>ELECTRICAL CONTROL</v>
      </c>
      <c r="I2627" s="38" t="str">
        <f>IF('query (10)'!F2627="","",'query (10)'!F2627)</f>
        <v>Time-based Maintenance</v>
      </c>
      <c r="J2627" s="38" t="str">
        <f>IF('query (10)'!F2627="","",IFERROR(INDEX(Cleaning_Rules!$B$14:$B$17,MATCH(TRIM('query (10)'!F2627),Cleaning_Rules!$A$14:$A$17,0)),"UNKNOWN"))</f>
        <v>TBM</v>
      </c>
      <c r="K2627" s="38" t="str">
        <f>IF('query (10)'!G2627="","",'query (10)'!G2627)</f>
        <v>กำลังดำเนินการ</v>
      </c>
      <c r="L2627" s="38" t="str">
        <f>IF('query (10)'!G2627="","MISSING",IFERROR(INDEX(Cleaning_Rules!$B$5:$B$10,MATCH(TRIM('query (10)'!G2627),Cleaning_Rules!$A$5:$A$10,0)),"UNKNOWN"))</f>
        <v>IN_PROGRESS</v>
      </c>
      <c r="M2627" s="38" t="str">
        <f>IF('query (10)'!I2627="","",'query (10)'!I2627)</f>
        <v>Electrical</v>
      </c>
      <c r="N2627" s="38" t="str">
        <f>IF('query (10)'!O2627="","",'query (10)'!O2627)</f>
        <v>Inspection</v>
      </c>
      <c r="O2627" s="38" t="str">
        <f>IF('query (10)'!P2627="","",'query (10)'!P2627)</f>
        <v>Medium</v>
      </c>
      <c r="P2627" s="38" t="str">
        <f>IF('query (10)'!N2627="","",'query (10)'!N2627)</f>
        <v xml:space="preserve">- Check/ Change condition of reed switch
- Cehck/ Change condition of photo
- Check/ Change condition of prox
</v>
      </c>
      <c r="Q2627" s="38" t="str">
        <f>TRIM('query (10)'!N2627)</f>
        <v xml:space="preserve">- Check/ Change condition of reed switch
- Cehck/ Change condition of photo
- Check/ Change condition of prox
</v>
      </c>
      <c r="R2627" s="38" t="str">
        <f>TRIM(UPPER('query (10)'!R2627))</f>
        <v/>
      </c>
      <c r="S2627" s="38" t="str">
        <f>TRIM(UPPER('query (10)'!S2627))</f>
        <v/>
      </c>
      <c r="T2627" s="38" t="str">
        <f>IF('query (10)'!Q2627="","",TRIM(UPPER('query (10)'!Q2627)))</f>
        <v/>
      </c>
      <c r="U2627" s="38" t="str">
        <f>IF('query (10)'!T2627="","",'query (10)'!T2627)</f>
        <v/>
      </c>
      <c r="V2627" s="39" t="str">
        <f>IF('query (10)'!T2627="","",IFERROR(VALUE('query (10)'!T2627),""))</f>
        <v/>
      </c>
      <c r="W2627" s="40">
        <f>IF('query (10)'!U2627="","",'query (10)'!U2627)</f>
        <v>0</v>
      </c>
      <c r="X2627" s="39">
        <f>IF('query (10)'!V2627="","",'query (10)'!V2627)</f>
        <v>31</v>
      </c>
      <c r="Y2627" s="41">
        <f>IF('query (10)'!W2627="","",'query (10)'!W2627)</f>
        <v>46162</v>
      </c>
      <c r="Z2627" s="41" t="str">
        <f>IF('query (10)'!X2627="","",'query (10)'!X2627)</f>
        <v/>
      </c>
      <c r="AA2627" s="41">
        <f>IF('query (10)'!Y2627="","",'query (10)'!Y2627)</f>
        <v>46162</v>
      </c>
      <c r="AB2627" s="41">
        <f>IF('query (10)'!Z2627="","",'query (10)'!Z2627)</f>
        <v>46193</v>
      </c>
      <c r="AC2627" s="38" t="str">
        <f>IF(OR('query (10)'!AA2627="",COUNTIF(Cleaning_Rules!$A$21:$A$26,TRIM('query (10)'!AA2627))&gt;0),"",TRIM('query (10)'!AA2627))</f>
        <v/>
      </c>
      <c r="AD2627" s="38" t="str">
        <f>IF('query (10)'!AB2627="","",TRIM(IFERROR(_xlfn.TEXTBEFORE('query (10)'!AB2627,"("),'query (10)'!AB2627)))</f>
        <v/>
      </c>
      <c r="AE2627" s="38" t="str">
        <f>IFERROR(LOWER(TRIM(_xlfn.TEXTBEFORE(_xlfn.TEXTAFTER('query (10)'!AB2627,"("),")"))),"")</f>
        <v/>
      </c>
      <c r="AF2627" s="38" t="str">
        <f>IF('query (10)'!AD2627="","",TRIM('query (10)'!AD2627))</f>
        <v>พงษ์พิทักษ์ ศรไชย</v>
      </c>
      <c r="AG2627" s="38" t="str">
        <f>IF('query (10)'!AE2627="","",TRIM('query (10)'!AE2627))</f>
        <v>ณัฐดนัย จุฑาเทพ</v>
      </c>
      <c r="AH2627" s="38" t="str">
        <f>IF('query (10)'!AF2627="","",IFERROR(VALUE('query (10)'!AF2627),""))</f>
        <v/>
      </c>
      <c r="AI2627" s="38" t="str">
        <f>IF('query (10)'!AG2627="","",TRIM('query (10)'!AG2627))</f>
        <v/>
      </c>
      <c r="AJ2627" s="38" t="str">
        <f>IF('query (10)'!AH2627="","",IFERROR(VALUE('query (10)'!AH2627),""))</f>
        <v/>
      </c>
      <c r="AK2627" s="38" t="str">
        <f>IF('query (10)'!AI2627="","",TRIM('query (10)'!AI2627))</f>
        <v/>
      </c>
      <c r="AL2627" s="42">
        <f t="shared" ref="AL2627:AL2690" si="205">IF($Y2627="","",YEAR($Y2627))</f>
        <v>2026</v>
      </c>
      <c r="AM2627" s="42" t="str">
        <f t="shared" ref="AM2627:AM2690" si="206">IF($Y2627="","",TEXT($Y2627,"yyyy-mm"))</f>
        <v>2026-05</v>
      </c>
      <c r="AN2627" s="42" t="str">
        <f t="shared" ref="AN2627:AN2690" ca="1" si="207">IF(OR($AB2627="",$L2627="COMPLETED"),"",IF($AB2627&lt;TODAY(),"OVERDUE","ON_SCHEDULE"))</f>
        <v>OVERDUE</v>
      </c>
      <c r="AO2627" s="42" t="str">
        <f t="shared" ref="AO2627:AO2690" si="208">_xlfn.TEXTJOIN(" | ",TRUE,$C2627,$D2627,$E2627,$F2627,$H2627,$I2627,$M2627,$N2627,$O2627,$Q2627,$R2627,$S2627,$T2627,$AC2627,$AD2627,$AG2627)</f>
        <v>AS-812 | MATCHING &amp; BALL FILLING M/C | SB7 | ELECTRICAL CONTROL | Time-based Maintenance | Electrical | Inspection | Medium | - Check/ Change condition of reed switch
- Cehck/ Change condition of photo
- Check/ Change condition of prox
 | ณัฐดนัย จุฑาเทพ</v>
      </c>
      <c r="AP2627" s="42" t="str">
        <f>_xlfn.TEXTJOIN("; ",TRUE,IF(COUNTA('query (10)'!A2627:AK2627)&lt;=6,"NEAR_EMPTY_ROW",""),IF($K2627="","MISSING_STATUS",""),IF(AND($K2627="เสร็จสิ้น",$Z2627=""),"DONE_NO_ACTUAL_DATE",""),IF(AND($I2627="Condition-based Maintenance",$AH2627=""),"CBM_NO_MEASUREMENT",""),IF(OR($X2627="",$X2627=0),"INVALID_PERIOD",""),IF(AND($AA2627&lt;&gt;"",$AB2627&lt;&gt;"",$AB2627&lt;$AA2627),"DATE_SEQUENCE_ERROR",""),IF(AND($AB2627&lt;&gt;"",$AB2627&gt;DATE(2030,12,31)),"DATE_OUTLIER",""),IF($C2627="","MISSING_QRCODE",""),IF($J2627="UNKNOWN","UNKNOWN_PM_TYPE",""),IF($L2627="UNKNOWN","UNKNOWN_STATUS",""))</f>
        <v/>
      </c>
      <c r="AQ2627" s="42" t="str">
        <f t="shared" ref="AQ2627:AQ2690" si="209">IF($W2627="","",IF($W2627&gt;0,"YES","NO"))</f>
        <v>NO</v>
      </c>
    </row>
    <row r="2628" spans="1:43" x14ac:dyDescent="0.3">
      <c r="A2628" s="38">
        <f>IF('query (10)'!A2628="","",'query (10)'!A2628)</f>
        <v>2887</v>
      </c>
      <c r="B2628" s="38">
        <f>IF('query (10)'!B2628="","",'query (10)'!B2628)</f>
        <v>21204</v>
      </c>
      <c r="C2628" s="38" t="str">
        <f>TRIM(UPPER('query (10)'!M2628))</f>
        <v>AS-812</v>
      </c>
      <c r="D2628" s="38" t="str">
        <f>TRIM(UPPER(IFERROR(_xlfn.TEXTBEFORE('query (10)'!L2628,"("),'query (10)'!L2628)))</f>
        <v>RIVET PRESSING M/C</v>
      </c>
      <c r="E2628" s="38" t="str">
        <f>IFERROR(TRIM(UPPER(_xlfn.TEXTBEFORE(_xlfn.TEXTAFTER('query (10)'!L2628,"("),")"))),"")</f>
        <v/>
      </c>
      <c r="F2628" s="38" t="str">
        <f>TRIM('query (10)'!K2628)</f>
        <v>SB7</v>
      </c>
      <c r="G2628" s="38" t="str">
        <f>IF('query (10)'!J2628="","",'query (10)'!J2628)</f>
        <v>Electrical Control</v>
      </c>
      <c r="H2628" s="38" t="str">
        <f>TRIM(UPPER('query (10)'!J2628))</f>
        <v>ELECTRICAL CONTROL</v>
      </c>
      <c r="I2628" s="38" t="str">
        <f>IF('query (10)'!F2628="","",'query (10)'!F2628)</f>
        <v>Time-based Maintenance</v>
      </c>
      <c r="J2628" s="38" t="str">
        <f>IF('query (10)'!F2628="","",IFERROR(INDEX(Cleaning_Rules!$B$14:$B$17,MATCH(TRIM('query (10)'!F2628),Cleaning_Rules!$A$14:$A$17,0)),"UNKNOWN"))</f>
        <v>TBM</v>
      </c>
      <c r="K2628" s="38" t="str">
        <f>IF('query (10)'!G2628="","",'query (10)'!G2628)</f>
        <v>กำลังดำเนินการ</v>
      </c>
      <c r="L2628" s="38" t="str">
        <f>IF('query (10)'!G2628="","MISSING",IFERROR(INDEX(Cleaning_Rules!$B$5:$B$10,MATCH(TRIM('query (10)'!G2628),Cleaning_Rules!$A$5:$A$10,0)),"UNKNOWN"))</f>
        <v>IN_PROGRESS</v>
      </c>
      <c r="M2628" s="38" t="str">
        <f>IF('query (10)'!I2628="","",'query (10)'!I2628)</f>
        <v>Electrical</v>
      </c>
      <c r="N2628" s="38" t="str">
        <f>IF('query (10)'!O2628="","",'query (10)'!O2628)</f>
        <v>Inspection</v>
      </c>
      <c r="O2628" s="38" t="str">
        <f>IF('query (10)'!P2628="","",'query (10)'!P2628)</f>
        <v>Medium</v>
      </c>
      <c r="P2628" s="38" t="str">
        <f>IF('query (10)'!N2628="","",'query (10)'!N2628)</f>
        <v>- Check/ Change condition of reed switch
- Cehck/ Change condition of photo</v>
      </c>
      <c r="Q2628" s="38" t="str">
        <f>TRIM('query (10)'!N2628)</f>
        <v>- Check/ Change condition of reed switch
- Cehck/ Change condition of photo</v>
      </c>
      <c r="R2628" s="38" t="str">
        <f>TRIM(UPPER('query (10)'!R2628))</f>
        <v/>
      </c>
      <c r="S2628" s="38" t="str">
        <f>TRIM(UPPER('query (10)'!S2628))</f>
        <v/>
      </c>
      <c r="T2628" s="38" t="str">
        <f>IF('query (10)'!Q2628="","",TRIM(UPPER('query (10)'!Q2628)))</f>
        <v/>
      </c>
      <c r="U2628" s="38" t="str">
        <f>IF('query (10)'!T2628="","",'query (10)'!T2628)</f>
        <v/>
      </c>
      <c r="V2628" s="39" t="str">
        <f>IF('query (10)'!T2628="","",IFERROR(VALUE('query (10)'!T2628),""))</f>
        <v/>
      </c>
      <c r="W2628" s="40">
        <f>IF('query (10)'!U2628="","",'query (10)'!U2628)</f>
        <v>0</v>
      </c>
      <c r="X2628" s="39">
        <f>IF('query (10)'!V2628="","",'query (10)'!V2628)</f>
        <v>31</v>
      </c>
      <c r="Y2628" s="41">
        <f>IF('query (10)'!W2628="","",'query (10)'!W2628)</f>
        <v>46162</v>
      </c>
      <c r="Z2628" s="41" t="str">
        <f>IF('query (10)'!X2628="","",'query (10)'!X2628)</f>
        <v/>
      </c>
      <c r="AA2628" s="41">
        <f>IF('query (10)'!Y2628="","",'query (10)'!Y2628)</f>
        <v>46162</v>
      </c>
      <c r="AB2628" s="41">
        <f>IF('query (10)'!Z2628="","",'query (10)'!Z2628)</f>
        <v>46193</v>
      </c>
      <c r="AC2628" s="38" t="str">
        <f>IF(OR('query (10)'!AA2628="",COUNTIF(Cleaning_Rules!$A$21:$A$26,TRIM('query (10)'!AA2628))&gt;0),"",TRIM('query (10)'!AA2628))</f>
        <v/>
      </c>
      <c r="AD2628" s="38" t="str">
        <f>IF('query (10)'!AB2628="","",TRIM(IFERROR(_xlfn.TEXTBEFORE('query (10)'!AB2628,"("),'query (10)'!AB2628)))</f>
        <v/>
      </c>
      <c r="AE2628" s="38" t="str">
        <f>IFERROR(LOWER(TRIM(_xlfn.TEXTBEFORE(_xlfn.TEXTAFTER('query (10)'!AB2628,"("),")"))),"")</f>
        <v/>
      </c>
      <c r="AF2628" s="38" t="str">
        <f>IF('query (10)'!AD2628="","",TRIM('query (10)'!AD2628))</f>
        <v>พงษ์พิทักษ์ ศรไชย</v>
      </c>
      <c r="AG2628" s="38" t="str">
        <f>IF('query (10)'!AE2628="","",TRIM('query (10)'!AE2628))</f>
        <v>ณัฐดนัย จุฑาเทพ</v>
      </c>
      <c r="AH2628" s="38" t="str">
        <f>IF('query (10)'!AF2628="","",IFERROR(VALUE('query (10)'!AF2628),""))</f>
        <v/>
      </c>
      <c r="AI2628" s="38" t="str">
        <f>IF('query (10)'!AG2628="","",TRIM('query (10)'!AG2628))</f>
        <v/>
      </c>
      <c r="AJ2628" s="38" t="str">
        <f>IF('query (10)'!AH2628="","",IFERROR(VALUE('query (10)'!AH2628),""))</f>
        <v/>
      </c>
      <c r="AK2628" s="38" t="str">
        <f>IF('query (10)'!AI2628="","",TRIM('query (10)'!AI2628))</f>
        <v/>
      </c>
      <c r="AL2628" s="42">
        <f t="shared" si="205"/>
        <v>2026</v>
      </c>
      <c r="AM2628" s="42" t="str">
        <f t="shared" si="206"/>
        <v>2026-05</v>
      </c>
      <c r="AN2628" s="42" t="str">
        <f t="shared" ca="1" si="207"/>
        <v>OVERDUE</v>
      </c>
      <c r="AO2628" s="42" t="str">
        <f t="shared" si="208"/>
        <v>AS-812 | RIVET PRESSING M/C | SB7 | ELECTRICAL CONTROL | Time-based Maintenance | Electrical | Inspection | Medium | - Check/ Change condition of reed switch
- Cehck/ Change condition of photo | ณัฐดนัย จุฑาเทพ</v>
      </c>
      <c r="AP2628" s="42" t="str">
        <f>_xlfn.TEXTJOIN("; ",TRUE,IF(COUNTA('query (10)'!A2628:AK2628)&lt;=6,"NEAR_EMPTY_ROW",""),IF($K2628="","MISSING_STATUS",""),IF(AND($K2628="เสร็จสิ้น",$Z2628=""),"DONE_NO_ACTUAL_DATE",""),IF(AND($I2628="Condition-based Maintenance",$AH2628=""),"CBM_NO_MEASUREMENT",""),IF(OR($X2628="",$X2628=0),"INVALID_PERIOD",""),IF(AND($AA2628&lt;&gt;"",$AB2628&lt;&gt;"",$AB2628&lt;$AA2628),"DATE_SEQUENCE_ERROR",""),IF(AND($AB2628&lt;&gt;"",$AB2628&gt;DATE(2030,12,31)),"DATE_OUTLIER",""),IF($C2628="","MISSING_QRCODE",""),IF($J2628="UNKNOWN","UNKNOWN_PM_TYPE",""),IF($L2628="UNKNOWN","UNKNOWN_STATUS",""))</f>
        <v/>
      </c>
      <c r="AQ2628" s="42" t="str">
        <f t="shared" si="209"/>
        <v>NO</v>
      </c>
    </row>
    <row r="2629" spans="1:43" x14ac:dyDescent="0.3">
      <c r="A2629" s="38">
        <f>IF('query (10)'!A2629="","",'query (10)'!A2629)</f>
        <v>2888</v>
      </c>
      <c r="B2629" s="38">
        <f>IF('query (10)'!B2629="","",'query (10)'!B2629)</f>
        <v>21203</v>
      </c>
      <c r="C2629" s="38" t="str">
        <f>TRIM(UPPER('query (10)'!M2629))</f>
        <v>AS-813</v>
      </c>
      <c r="D2629" s="38" t="str">
        <f>TRIM(UPPER(IFERROR(_xlfn.TEXTBEFORE('query (10)'!L2629,"("),'query (10)'!L2629)))</f>
        <v>RIVET PRESSING M/C</v>
      </c>
      <c r="E2629" s="38" t="str">
        <f>IFERROR(TRIM(UPPER(_xlfn.TEXTBEFORE(_xlfn.TEXTAFTER('query (10)'!L2629,"("),")"))),"")</f>
        <v/>
      </c>
      <c r="F2629" s="38" t="str">
        <f>TRIM('query (10)'!K2629)</f>
        <v>SB7</v>
      </c>
      <c r="G2629" s="38" t="str">
        <f>IF('query (10)'!J2629="","",'query (10)'!J2629)</f>
        <v>Electrical Control</v>
      </c>
      <c r="H2629" s="38" t="str">
        <f>TRIM(UPPER('query (10)'!J2629))</f>
        <v>ELECTRICAL CONTROL</v>
      </c>
      <c r="I2629" s="38" t="str">
        <f>IF('query (10)'!F2629="","",'query (10)'!F2629)</f>
        <v>Condition-based Maintenance</v>
      </c>
      <c r="J2629" s="38" t="str">
        <f>IF('query (10)'!F2629="","",IFERROR(INDEX(Cleaning_Rules!$B$14:$B$17,MATCH(TRIM('query (10)'!F2629),Cleaning_Rules!$A$14:$A$17,0)),"UNKNOWN"))</f>
        <v>CBM</v>
      </c>
      <c r="K2629" s="38" t="str">
        <f>IF('query (10)'!G2629="","",'query (10)'!G2629)</f>
        <v>กำลังดำเนินการ</v>
      </c>
      <c r="L2629" s="38" t="str">
        <f>IF('query (10)'!G2629="","MISSING",IFERROR(INDEX(Cleaning_Rules!$B$5:$B$10,MATCH(TRIM('query (10)'!G2629),Cleaning_Rules!$A$5:$A$10,0)),"UNKNOWN"))</f>
        <v>IN_PROGRESS</v>
      </c>
      <c r="M2629" s="38" t="str">
        <f>IF('query (10)'!I2629="","",'query (10)'!I2629)</f>
        <v>Electrical</v>
      </c>
      <c r="N2629" s="38" t="str">
        <f>IF('query (10)'!O2629="","",'query (10)'!O2629)</f>
        <v>Part Change</v>
      </c>
      <c r="O2629" s="38" t="str">
        <f>IF('query (10)'!P2629="","",'query (10)'!P2629)</f>
        <v>Medium</v>
      </c>
      <c r="P2629" s="38" t="str">
        <f>IF('query (10)'!N2629="","",'query (10)'!N2629)</f>
        <v>- Change new Revolving Warning Light (Andong)
- Check condition of control panel 
* HMI
* Emergency
* Push button</v>
      </c>
      <c r="Q2629" s="38" t="str">
        <f>TRIM('query (10)'!N2629)</f>
        <v>- Change new Revolving Warning Light (Andong)
- Check condition of control panel 
* HMI
* Emergency
* Push button</v>
      </c>
      <c r="R2629" s="38" t="str">
        <f>TRIM(UPPER('query (10)'!R2629))</f>
        <v/>
      </c>
      <c r="S2629" s="38" t="str">
        <f>TRIM(UPPER('query (10)'!S2629))</f>
        <v/>
      </c>
      <c r="T2629" s="38" t="str">
        <f>IF('query (10)'!Q2629="","",TRIM(UPPER('query (10)'!Q2629)))</f>
        <v/>
      </c>
      <c r="U2629" s="38" t="str">
        <f>IF('query (10)'!T2629="","",'query (10)'!T2629)</f>
        <v/>
      </c>
      <c r="V2629" s="39" t="str">
        <f>IF('query (10)'!T2629="","",IFERROR(VALUE('query (10)'!T2629),""))</f>
        <v/>
      </c>
      <c r="W2629" s="40">
        <f>IF('query (10)'!U2629="","",'query (10)'!U2629)</f>
        <v>0</v>
      </c>
      <c r="X2629" s="39">
        <f>IF('query (10)'!V2629="","",'query (10)'!V2629)</f>
        <v>31</v>
      </c>
      <c r="Y2629" s="41">
        <f>IF('query (10)'!W2629="","",'query (10)'!W2629)</f>
        <v>46162</v>
      </c>
      <c r="Z2629" s="41" t="str">
        <f>IF('query (10)'!X2629="","",'query (10)'!X2629)</f>
        <v/>
      </c>
      <c r="AA2629" s="41">
        <f>IF('query (10)'!Y2629="","",'query (10)'!Y2629)</f>
        <v>46162</v>
      </c>
      <c r="AB2629" s="41">
        <f>IF('query (10)'!Z2629="","",'query (10)'!Z2629)</f>
        <v>46193</v>
      </c>
      <c r="AC2629" s="38" t="str">
        <f>IF(OR('query (10)'!AA2629="",COUNTIF(Cleaning_Rules!$A$21:$A$26,TRIM('query (10)'!AA2629))&gt;0),"",TRIM('query (10)'!AA2629))</f>
        <v/>
      </c>
      <c r="AD2629" s="38" t="str">
        <f>IF('query (10)'!AB2629="","",TRIM(IFERROR(_xlfn.TEXTBEFORE('query (10)'!AB2629,"("),'query (10)'!AB2629)))</f>
        <v>เริ่มซ่อมงาน PM แล้ว รับผิดชอบโดย AMRIN RAKSAPHON</v>
      </c>
      <c r="AE2629" s="38" t="str">
        <f>IFERROR(LOWER(TRIM(_xlfn.TEXTBEFORE(_xlfn.TEXTAFTER('query (10)'!AB2629,"("),")"))),"")</f>
        <v>amrin@nsk.com</v>
      </c>
      <c r="AF2629" s="38" t="str">
        <f>IF('query (10)'!AD2629="","",TRIM('query (10)'!AD2629))</f>
        <v>พงษ์พิทักษ์ ศรไชย</v>
      </c>
      <c r="AG2629" s="38" t="str">
        <f>IF('query (10)'!AE2629="","",TRIM('query (10)'!AE2629))</f>
        <v>อัมรินทร์ รักษาพล</v>
      </c>
      <c r="AH2629" s="38" t="str">
        <f>IF('query (10)'!AF2629="","",IFERROR(VALUE('query (10)'!AF2629),""))</f>
        <v/>
      </c>
      <c r="AI2629" s="38" t="str">
        <f>IF('query (10)'!AG2629="","",TRIM('query (10)'!AG2629))</f>
        <v/>
      </c>
      <c r="AJ2629" s="38" t="str">
        <f>IF('query (10)'!AH2629="","",IFERROR(VALUE('query (10)'!AH2629),""))</f>
        <v/>
      </c>
      <c r="AK2629" s="38" t="str">
        <f>IF('query (10)'!AI2629="","",TRIM('query (10)'!AI2629))</f>
        <v/>
      </c>
      <c r="AL2629" s="42">
        <f t="shared" si="205"/>
        <v>2026</v>
      </c>
      <c r="AM2629" s="42" t="str">
        <f t="shared" si="206"/>
        <v>2026-05</v>
      </c>
      <c r="AN2629" s="42" t="str">
        <f t="shared" ca="1" si="207"/>
        <v>OVERDUE</v>
      </c>
      <c r="AO2629" s="42" t="str">
        <f t="shared" si="208"/>
        <v>AS-813 | RIVET PRESSING M/C | SB7 | ELECTRICAL CONTROL | Condition-based Maintenance | Electrical | Part Change | Medium | - Change new Revolving Warning Light (Andong)
- Check condition of control panel 
* HMI
* Emergency
* Push button | เริ่มซ่อมงาน PM แล้ว รับผิดชอบโดย AMRIN RAKSAPHON | อัมรินทร์ รักษาพล</v>
      </c>
      <c r="AP2629" s="42" t="str">
        <f>_xlfn.TEXTJOIN("; ",TRUE,IF(COUNTA('query (10)'!A2629:AK2629)&lt;=6,"NEAR_EMPTY_ROW",""),IF($K2629="","MISSING_STATUS",""),IF(AND($K2629="เสร็จสิ้น",$Z2629=""),"DONE_NO_ACTUAL_DATE",""),IF(AND($I2629="Condition-based Maintenance",$AH2629=""),"CBM_NO_MEASUREMENT",""),IF(OR($X2629="",$X2629=0),"INVALID_PERIOD",""),IF(AND($AA2629&lt;&gt;"",$AB2629&lt;&gt;"",$AB2629&lt;$AA2629),"DATE_SEQUENCE_ERROR",""),IF(AND($AB2629&lt;&gt;"",$AB2629&gt;DATE(2030,12,31)),"DATE_OUTLIER",""),IF($C2629="","MISSING_QRCODE",""),IF($J2629="UNKNOWN","UNKNOWN_PM_TYPE",""),IF($L2629="UNKNOWN","UNKNOWN_STATUS",""))</f>
        <v>CBM_NO_MEASUREMENT</v>
      </c>
      <c r="AQ2629" s="42" t="str">
        <f t="shared" si="209"/>
        <v>NO</v>
      </c>
    </row>
    <row r="2630" spans="1:43" x14ac:dyDescent="0.3">
      <c r="A2630" s="38">
        <f>IF('query (10)'!A2630="","",'query (10)'!A2630)</f>
        <v>2889</v>
      </c>
      <c r="B2630" s="38">
        <f>IF('query (10)'!B2630="","",'query (10)'!B2630)</f>
        <v>21202</v>
      </c>
      <c r="C2630" s="38" t="str">
        <f>TRIM(UPPER('query (10)'!M2630))</f>
        <v>CH-1013</v>
      </c>
      <c r="D2630" s="38" t="str">
        <f>TRIM(UPPER(IFERROR(_xlfn.TEXTBEFORE('query (10)'!L2630,"("),'query (10)'!L2630)))</f>
        <v>DIMENSION CHECK M/C</v>
      </c>
      <c r="E2630" s="38" t="str">
        <f>IFERROR(TRIM(UPPER(_xlfn.TEXTBEFORE(_xlfn.TEXTAFTER('query (10)'!L2630,"("),")"))),"")</f>
        <v/>
      </c>
      <c r="F2630" s="38" t="str">
        <f>TRIM('query (10)'!K2630)</f>
        <v>SB7</v>
      </c>
      <c r="G2630" s="38" t="str">
        <f>IF('query (10)'!J2630="","",'query (10)'!J2630)</f>
        <v>Electrical Control</v>
      </c>
      <c r="H2630" s="38" t="str">
        <f>TRIM(UPPER('query (10)'!J2630))</f>
        <v>ELECTRICAL CONTROL</v>
      </c>
      <c r="I2630" s="38" t="str">
        <f>IF('query (10)'!F2630="","",'query (10)'!F2630)</f>
        <v>Time-based Maintenance</v>
      </c>
      <c r="J2630" s="38" t="str">
        <f>IF('query (10)'!F2630="","",IFERROR(INDEX(Cleaning_Rules!$B$14:$B$17,MATCH(TRIM('query (10)'!F2630),Cleaning_Rules!$A$14:$A$17,0)),"UNKNOWN"))</f>
        <v>TBM</v>
      </c>
      <c r="K2630" s="38" t="str">
        <f>IF('query (10)'!G2630="","",'query (10)'!G2630)</f>
        <v>กำลังดำเนินการ</v>
      </c>
      <c r="L2630" s="38" t="str">
        <f>IF('query (10)'!G2630="","MISSING",IFERROR(INDEX(Cleaning_Rules!$B$5:$B$10,MATCH(TRIM('query (10)'!G2630),Cleaning_Rules!$A$5:$A$10,0)),"UNKNOWN"))</f>
        <v>IN_PROGRESS</v>
      </c>
      <c r="M2630" s="38" t="str">
        <f>IF('query (10)'!I2630="","",'query (10)'!I2630)</f>
        <v>Electrical</v>
      </c>
      <c r="N2630" s="38" t="str">
        <f>IF('query (10)'!O2630="","",'query (10)'!O2630)</f>
        <v>Inspection</v>
      </c>
      <c r="O2630" s="38" t="str">
        <f>IF('query (10)'!P2630="","",'query (10)'!P2630)</f>
        <v>Medium</v>
      </c>
      <c r="P2630" s="38" t="str">
        <f>IF('query (10)'!N2630="","",'query (10)'!N2630)</f>
        <v>- Check condition of reed switch
- Check condition of photo</v>
      </c>
      <c r="Q2630" s="38" t="str">
        <f>TRIM('query (10)'!N2630)</f>
        <v>- Check condition of reed switch
- Check condition of photo</v>
      </c>
      <c r="R2630" s="38" t="str">
        <f>TRIM(UPPER('query (10)'!R2630))</f>
        <v/>
      </c>
      <c r="S2630" s="38" t="str">
        <f>TRIM(UPPER('query (10)'!S2630))</f>
        <v/>
      </c>
      <c r="T2630" s="38" t="str">
        <f>IF('query (10)'!Q2630="","",TRIM(UPPER('query (10)'!Q2630)))</f>
        <v/>
      </c>
      <c r="U2630" s="38" t="str">
        <f>IF('query (10)'!T2630="","",'query (10)'!T2630)</f>
        <v/>
      </c>
      <c r="V2630" s="39" t="str">
        <f>IF('query (10)'!T2630="","",IFERROR(VALUE('query (10)'!T2630),""))</f>
        <v/>
      </c>
      <c r="W2630" s="40">
        <f>IF('query (10)'!U2630="","",'query (10)'!U2630)</f>
        <v>0</v>
      </c>
      <c r="X2630" s="39">
        <f>IF('query (10)'!V2630="","",'query (10)'!V2630)</f>
        <v>31</v>
      </c>
      <c r="Y2630" s="41">
        <f>IF('query (10)'!W2630="","",'query (10)'!W2630)</f>
        <v>46162</v>
      </c>
      <c r="Z2630" s="41" t="str">
        <f>IF('query (10)'!X2630="","",'query (10)'!X2630)</f>
        <v/>
      </c>
      <c r="AA2630" s="41">
        <f>IF('query (10)'!Y2630="","",'query (10)'!Y2630)</f>
        <v>46162</v>
      </c>
      <c r="AB2630" s="41">
        <f>IF('query (10)'!Z2630="","",'query (10)'!Z2630)</f>
        <v>46193</v>
      </c>
      <c r="AC2630" s="38" t="str">
        <f>IF(OR('query (10)'!AA2630="",COUNTIF(Cleaning_Rules!$A$21:$A$26,TRIM('query (10)'!AA2630))&gt;0),"",TRIM('query (10)'!AA2630))</f>
        <v/>
      </c>
      <c r="AD2630" s="38" t="str">
        <f>IF('query (10)'!AB2630="","",TRIM(IFERROR(_xlfn.TEXTBEFORE('query (10)'!AB2630,"("),'query (10)'!AB2630)))</f>
        <v>เริ่มซ่อมงาน PM แล้ว รับผิดชอบโดย AMRIN RAKSAPHON</v>
      </c>
      <c r="AE2630" s="38" t="str">
        <f>IFERROR(LOWER(TRIM(_xlfn.TEXTBEFORE(_xlfn.TEXTAFTER('query (10)'!AB2630,"("),")"))),"")</f>
        <v>amrin@nsk.com</v>
      </c>
      <c r="AF2630" s="38" t="str">
        <f>IF('query (10)'!AD2630="","",TRIM('query (10)'!AD2630))</f>
        <v>พงษ์พิทักษ์ ศรไชย</v>
      </c>
      <c r="AG2630" s="38" t="str">
        <f>IF('query (10)'!AE2630="","",TRIM('query (10)'!AE2630))</f>
        <v>อัมรินทร์ รักษาพล</v>
      </c>
      <c r="AH2630" s="38" t="str">
        <f>IF('query (10)'!AF2630="","",IFERROR(VALUE('query (10)'!AF2630),""))</f>
        <v/>
      </c>
      <c r="AI2630" s="38" t="str">
        <f>IF('query (10)'!AG2630="","",TRIM('query (10)'!AG2630))</f>
        <v/>
      </c>
      <c r="AJ2630" s="38" t="str">
        <f>IF('query (10)'!AH2630="","",IFERROR(VALUE('query (10)'!AH2630),""))</f>
        <v/>
      </c>
      <c r="AK2630" s="38" t="str">
        <f>IF('query (10)'!AI2630="","",TRIM('query (10)'!AI2630))</f>
        <v/>
      </c>
      <c r="AL2630" s="42">
        <f t="shared" si="205"/>
        <v>2026</v>
      </c>
      <c r="AM2630" s="42" t="str">
        <f t="shared" si="206"/>
        <v>2026-05</v>
      </c>
      <c r="AN2630" s="42" t="str">
        <f t="shared" ca="1" si="207"/>
        <v>OVERDUE</v>
      </c>
      <c r="AO2630" s="42" t="str">
        <f t="shared" si="208"/>
        <v>CH-1013 | DIMENSION CHECK M/C | SB7 | ELECTRICAL CONTROL | Time-based Maintenance | Electrical | Inspection | Medium | - Check condition of reed switch
- Check condition of photo | เริ่มซ่อมงาน PM แล้ว รับผิดชอบโดย AMRIN RAKSAPHON | อัมรินทร์ รักษาพล</v>
      </c>
      <c r="AP2630" s="42" t="str">
        <f>_xlfn.TEXTJOIN("; ",TRUE,IF(COUNTA('query (10)'!A2630:AK2630)&lt;=6,"NEAR_EMPTY_ROW",""),IF($K2630="","MISSING_STATUS",""),IF(AND($K2630="เสร็จสิ้น",$Z2630=""),"DONE_NO_ACTUAL_DATE",""),IF(AND($I2630="Condition-based Maintenance",$AH2630=""),"CBM_NO_MEASUREMENT",""),IF(OR($X2630="",$X2630=0),"INVALID_PERIOD",""),IF(AND($AA2630&lt;&gt;"",$AB2630&lt;&gt;"",$AB2630&lt;$AA2630),"DATE_SEQUENCE_ERROR",""),IF(AND($AB2630&lt;&gt;"",$AB2630&gt;DATE(2030,12,31)),"DATE_OUTLIER",""),IF($C2630="","MISSING_QRCODE",""),IF($J2630="UNKNOWN","UNKNOWN_PM_TYPE",""),IF($L2630="UNKNOWN","UNKNOWN_STATUS",""))</f>
        <v/>
      </c>
      <c r="AQ2630" s="42" t="str">
        <f t="shared" si="209"/>
        <v>NO</v>
      </c>
    </row>
    <row r="2631" spans="1:43" x14ac:dyDescent="0.3">
      <c r="A2631" s="38">
        <f>IF('query (10)'!A2631="","",'query (10)'!A2631)</f>
        <v>2890</v>
      </c>
      <c r="B2631" s="38">
        <f>IF('query (10)'!B2631="","",'query (10)'!B2631)</f>
        <v>21201</v>
      </c>
      <c r="C2631" s="38" t="str">
        <f>TRIM(UPPER('query (10)'!M2631))</f>
        <v>DE-808</v>
      </c>
      <c r="D2631" s="38" t="str">
        <f>TRIM(UPPER(IFERROR(_xlfn.TEXTBEFORE('query (10)'!L2631,"("),'query (10)'!L2631)))</f>
        <v>DEMAGNETIZING FOR OUTER RING M/C</v>
      </c>
      <c r="E2631" s="38" t="str">
        <f>IFERROR(TRIM(UPPER(_xlfn.TEXTBEFORE(_xlfn.TEXTAFTER('query (10)'!L2631,"("),")"))),"")</f>
        <v/>
      </c>
      <c r="F2631" s="38" t="str">
        <f>TRIM('query (10)'!K2631)</f>
        <v>SB7</v>
      </c>
      <c r="G2631" s="38" t="str">
        <f>IF('query (10)'!J2631="","",'query (10)'!J2631)</f>
        <v>Electrical Control</v>
      </c>
      <c r="H2631" s="38" t="str">
        <f>TRIM(UPPER('query (10)'!J2631))</f>
        <v>ELECTRICAL CONTROL</v>
      </c>
      <c r="I2631" s="38" t="str">
        <f>IF('query (10)'!F2631="","",'query (10)'!F2631)</f>
        <v>Condition-based Maintenance</v>
      </c>
      <c r="J2631" s="38" t="str">
        <f>IF('query (10)'!F2631="","",IFERROR(INDEX(Cleaning_Rules!$B$14:$B$17,MATCH(TRIM('query (10)'!F2631),Cleaning_Rules!$A$14:$A$17,0)),"UNKNOWN"))</f>
        <v>CBM</v>
      </c>
      <c r="K2631" s="38" t="str">
        <f>IF('query (10)'!G2631="","",'query (10)'!G2631)</f>
        <v>กำลังดำเนินการ</v>
      </c>
      <c r="L2631" s="38" t="str">
        <f>IF('query (10)'!G2631="","MISSING",IFERROR(INDEX(Cleaning_Rules!$B$5:$B$10,MATCH(TRIM('query (10)'!G2631),Cleaning_Rules!$A$5:$A$10,0)),"UNKNOWN"))</f>
        <v>IN_PROGRESS</v>
      </c>
      <c r="M2631" s="38" t="str">
        <f>IF('query (10)'!I2631="","",'query (10)'!I2631)</f>
        <v>Electrical</v>
      </c>
      <c r="N2631" s="38" t="str">
        <f>IF('query (10)'!O2631="","",'query (10)'!O2631)</f>
        <v>Inspection</v>
      </c>
      <c r="O2631" s="38" t="str">
        <f>IF('query (10)'!P2631="","",'query (10)'!P2631)</f>
        <v>Medium</v>
      </c>
      <c r="P2631" s="38" t="str">
        <f>IF('query (10)'!N2631="","",'query (10)'!N2631)</f>
        <v>- Change new reed switch (Magnetic field resistance)</v>
      </c>
      <c r="Q2631" s="38" t="str">
        <f>TRIM('query (10)'!N2631)</f>
        <v>- Change new reed switch (Magnetic field resistance)</v>
      </c>
      <c r="R2631" s="38" t="str">
        <f>TRIM(UPPER('query (10)'!R2631))</f>
        <v>SENSOR</v>
      </c>
      <c r="S2631" s="38" t="str">
        <f>TRIM(UPPER('query (10)'!S2631))</f>
        <v>D-P3DWAL</v>
      </c>
      <c r="T2631" s="38" t="str">
        <f>IF('query (10)'!Q2631="","",TRIM(UPPER('query (10)'!Q2631)))</f>
        <v/>
      </c>
      <c r="U2631" s="38" t="str">
        <f>IF('query (10)'!T2631="","",'query (10)'!T2631)</f>
        <v/>
      </c>
      <c r="V2631" s="39" t="str">
        <f>IF('query (10)'!T2631="","",IFERROR(VALUE('query (10)'!T2631),""))</f>
        <v/>
      </c>
      <c r="W2631" s="40">
        <f>IF('query (10)'!U2631="","",'query (10)'!U2631)</f>
        <v>0</v>
      </c>
      <c r="X2631" s="39">
        <f>IF('query (10)'!V2631="","",'query (10)'!V2631)</f>
        <v>365</v>
      </c>
      <c r="Y2631" s="41">
        <f>IF('query (10)'!W2631="","",'query (10)'!W2631)</f>
        <v>46162</v>
      </c>
      <c r="Z2631" s="41" t="str">
        <f>IF('query (10)'!X2631="","",'query (10)'!X2631)</f>
        <v/>
      </c>
      <c r="AA2631" s="41">
        <f>IF('query (10)'!Y2631="","",'query (10)'!Y2631)</f>
        <v>46162</v>
      </c>
      <c r="AB2631" s="41">
        <f>IF('query (10)'!Z2631="","",'query (10)'!Z2631)</f>
        <v>46527</v>
      </c>
      <c r="AC2631" s="38" t="str">
        <f>IF(OR('query (10)'!AA2631="",COUNTIF(Cleaning_Rules!$A$21:$A$26,TRIM('query (10)'!AA2631))&gt;0),"",TRIM('query (10)'!AA2631))</f>
        <v/>
      </c>
      <c r="AD2631" s="38" t="str">
        <f>IF('query (10)'!AB2631="","",TRIM(IFERROR(_xlfn.TEXTBEFORE('query (10)'!AB2631,"("),'query (10)'!AB2631)))</f>
        <v>เริ่มซ่อมงาน PM แล้ว รับผิดชอบโดย AMRIN RAKSAPHON</v>
      </c>
      <c r="AE2631" s="38" t="str">
        <f>IFERROR(LOWER(TRIM(_xlfn.TEXTBEFORE(_xlfn.TEXTAFTER('query (10)'!AB2631,"("),")"))),"")</f>
        <v>amrin@nsk.com</v>
      </c>
      <c r="AF2631" s="38" t="str">
        <f>IF('query (10)'!AD2631="","",TRIM('query (10)'!AD2631))</f>
        <v>พงษ์พิทักษ์ ศรไชย</v>
      </c>
      <c r="AG2631" s="38" t="str">
        <f>IF('query (10)'!AE2631="","",TRIM('query (10)'!AE2631))</f>
        <v>อัมรินทร์ รักษาพล</v>
      </c>
      <c r="AH2631" s="38" t="str">
        <f>IF('query (10)'!AF2631="","",IFERROR(VALUE('query (10)'!AF2631),""))</f>
        <v/>
      </c>
      <c r="AI2631" s="38" t="str">
        <f>IF('query (10)'!AG2631="","",TRIM('query (10)'!AG2631))</f>
        <v/>
      </c>
      <c r="AJ2631" s="38" t="str">
        <f>IF('query (10)'!AH2631="","",IFERROR(VALUE('query (10)'!AH2631),""))</f>
        <v/>
      </c>
      <c r="AK2631" s="38" t="str">
        <f>IF('query (10)'!AI2631="","",TRIM('query (10)'!AI2631))</f>
        <v/>
      </c>
      <c r="AL2631" s="42">
        <f t="shared" si="205"/>
        <v>2026</v>
      </c>
      <c r="AM2631" s="42" t="str">
        <f t="shared" si="206"/>
        <v>2026-05</v>
      </c>
      <c r="AN2631" s="42" t="str">
        <f t="shared" ca="1" si="207"/>
        <v>ON_SCHEDULE</v>
      </c>
      <c r="AO2631" s="42" t="str">
        <f t="shared" si="208"/>
        <v>DE-808 | DEMAGNETIZING FOR OUTER RING M/C | SB7 | ELECTRICAL CONTROL | Condition-based Maintenance | Electrical | Inspection | Medium | - Change new reed switch (Magnetic field resistance) | SENSOR | D-P3DWAL | เริ่มซ่อมงาน PM แล้ว รับผิดชอบโดย AMRIN RAKSAPHON | อัมรินทร์ รักษาพล</v>
      </c>
      <c r="AP2631" s="42" t="str">
        <f>_xlfn.TEXTJOIN("; ",TRUE,IF(COUNTA('query (10)'!A2631:AK2631)&lt;=6,"NEAR_EMPTY_ROW",""),IF($K2631="","MISSING_STATUS",""),IF(AND($K2631="เสร็จสิ้น",$Z2631=""),"DONE_NO_ACTUAL_DATE",""),IF(AND($I2631="Condition-based Maintenance",$AH2631=""),"CBM_NO_MEASUREMENT",""),IF(OR($X2631="",$X2631=0),"INVALID_PERIOD",""),IF(AND($AA2631&lt;&gt;"",$AB2631&lt;&gt;"",$AB2631&lt;$AA2631),"DATE_SEQUENCE_ERROR",""),IF(AND($AB2631&lt;&gt;"",$AB2631&gt;DATE(2030,12,31)),"DATE_OUTLIER",""),IF($C2631="","MISSING_QRCODE",""),IF($J2631="UNKNOWN","UNKNOWN_PM_TYPE",""),IF($L2631="UNKNOWN","UNKNOWN_STATUS",""))</f>
        <v>CBM_NO_MEASUREMENT</v>
      </c>
      <c r="AQ2631" s="42" t="str">
        <f t="shared" si="209"/>
        <v>NO</v>
      </c>
    </row>
    <row r="2632" spans="1:43" x14ac:dyDescent="0.3">
      <c r="A2632" s="38">
        <f>IF('query (10)'!A2632="","",'query (10)'!A2632)</f>
        <v>2891</v>
      </c>
      <c r="B2632" s="38">
        <f>IF('query (10)'!B2632="","",'query (10)'!B2632)</f>
        <v>21118</v>
      </c>
      <c r="C2632" s="38" t="str">
        <f>TRIM(UPPER('query (10)'!M2632))</f>
        <v>GR-131</v>
      </c>
      <c r="D2632" s="38" t="str">
        <f>TRIM(UPPER(IFERROR(_xlfn.TEXTBEFORE('query (10)'!L2632,"("),'query (10)'!L2632)))</f>
        <v>OUTER RING RACEWAY SUPER FINISH M/C</v>
      </c>
      <c r="E2632" s="38" t="str">
        <f>IFERROR(TRIM(UPPER(_xlfn.TEXTBEFORE(_xlfn.TEXTAFTER('query (10)'!L2632,"("),")"))),"")</f>
        <v/>
      </c>
      <c r="F2632" s="38" t="str">
        <f>TRIM('query (10)'!K2632)</f>
        <v>MCB1</v>
      </c>
      <c r="G2632" s="38" t="str">
        <f>IF('query (10)'!J2632="","",'query (10)'!J2632)</f>
        <v>Oil mist</v>
      </c>
      <c r="H2632" s="38" t="str">
        <f>TRIM(UPPER('query (10)'!J2632))</f>
        <v>OIL MIST</v>
      </c>
      <c r="I2632" s="38" t="str">
        <f>IF('query (10)'!F2632="","",'query (10)'!F2632)</f>
        <v>Time-based Maintenance</v>
      </c>
      <c r="J2632" s="38" t="str">
        <f>IF('query (10)'!F2632="","",IFERROR(INDEX(Cleaning_Rules!$B$14:$B$17,MATCH(TRIM('query (10)'!F2632),Cleaning_Rules!$A$14:$A$17,0)),"UNKNOWN"))</f>
        <v>TBM</v>
      </c>
      <c r="K2632" s="38" t="str">
        <f>IF('query (10)'!G2632="","",'query (10)'!G2632)</f>
        <v>เสร็จสิ้น</v>
      </c>
      <c r="L2632" s="38" t="str">
        <f>IF('query (10)'!G2632="","MISSING",IFERROR(INDEX(Cleaning_Rules!$B$5:$B$10,MATCH(TRIM('query (10)'!G2632),Cleaning_Rules!$A$5:$A$10,0)),"UNKNOWN"))</f>
        <v>COMPLETED</v>
      </c>
      <c r="M2632" s="38" t="str">
        <f>IF('query (10)'!I2632="","",'query (10)'!I2632)</f>
        <v>Mechanical</v>
      </c>
      <c r="N2632" s="38" t="str">
        <f>IF('query (10)'!O2632="","",'query (10)'!O2632)</f>
        <v>Cleaning</v>
      </c>
      <c r="O2632" s="38" t="str">
        <f>IF('query (10)'!P2632="","",'query (10)'!P2632)</f>
        <v>Medium</v>
      </c>
      <c r="P2632" s="38" t="str">
        <f>IF('query (10)'!N2632="","",'query (10)'!N2632)</f>
        <v xml:space="preserve">Cleaning venturi oil mist and check drop according to the 1Y. pm schedule.
-20 Drop/min </v>
      </c>
      <c r="Q2632" s="38" t="str">
        <f>TRIM('query (10)'!N2632)</f>
        <v>Cleaning venturi oil mist and check drop according to the 1Y. pm schedule.
-20 Drop/min</v>
      </c>
      <c r="R2632" s="38" t="str">
        <f>TRIM(UPPER('query (10)'!R2632))</f>
        <v/>
      </c>
      <c r="S2632" s="38" t="str">
        <f>TRIM(UPPER('query (10)'!S2632))</f>
        <v/>
      </c>
      <c r="T2632" s="38" t="str">
        <f>IF('query (10)'!Q2632="","",TRIM(UPPER('query (10)'!Q2632)))</f>
        <v/>
      </c>
      <c r="U2632" s="38" t="str">
        <f>IF('query (10)'!T2632="","",'query (10)'!T2632)</f>
        <v/>
      </c>
      <c r="V2632" s="39" t="str">
        <f>IF('query (10)'!T2632="","",IFERROR(VALUE('query (10)'!T2632),""))</f>
        <v/>
      </c>
      <c r="W2632" s="40">
        <f>IF('query (10)'!U2632="","",'query (10)'!U2632)</f>
        <v>0</v>
      </c>
      <c r="X2632" s="39">
        <f>IF('query (10)'!V2632="","",'query (10)'!V2632)</f>
        <v>365</v>
      </c>
      <c r="Y2632" s="41">
        <f>IF('query (10)'!W2632="","",'query (10)'!W2632)</f>
        <v>46168</v>
      </c>
      <c r="Z2632" s="41">
        <f>IF('query (10)'!X2632="","",'query (10)'!X2632)</f>
        <v>46178</v>
      </c>
      <c r="AA2632" s="41">
        <f>IF('query (10)'!Y2632="","",'query (10)'!Y2632)</f>
        <v>46178</v>
      </c>
      <c r="AB2632" s="41">
        <f>IF('query (10)'!Z2632="","",'query (10)'!Z2632)</f>
        <v>46543</v>
      </c>
      <c r="AC2632" s="38" t="str">
        <f>IF(OR('query (10)'!AA2632="",COUNTIF(Cleaning_Rules!$A$21:$A$26,TRIM('query (10)'!AA2632))&gt;0),"",TRIM('query (10)'!AA2632))</f>
        <v/>
      </c>
      <c r="AD2632" s="38" t="str">
        <f>IF('query (10)'!AB2632="","",TRIM(IFERROR(_xlfn.TEXTBEFORE('query (10)'!AB2632,"("),'query (10)'!AB2632)))</f>
        <v>เริ่มซ่อมงาน PM แล้ว รับผิดชอบโดย CHETSADA PHIWBANG</v>
      </c>
      <c r="AE2632" s="38" t="str">
        <f>IFERROR(LOWER(TRIM(_xlfn.TEXTBEFORE(_xlfn.TEXTAFTER('query (10)'!AB2632,"("),")"))),"")</f>
        <v>chetsada@nsk.com</v>
      </c>
      <c r="AF2632" s="38" t="str">
        <f>IF('query (10)'!AD2632="","",TRIM('query (10)'!AD2632))</f>
        <v>เจษฎา ผิวบาง</v>
      </c>
      <c r="AG2632" s="38" t="str">
        <f>IF('query (10)'!AE2632="","",TRIM('query (10)'!AE2632))</f>
        <v>เจษฎา ผิวบาง</v>
      </c>
      <c r="AH2632" s="38" t="str">
        <f>IF('query (10)'!AF2632="","",IFERROR(VALUE('query (10)'!AF2632),""))</f>
        <v/>
      </c>
      <c r="AI2632" s="38" t="str">
        <f>IF('query (10)'!AG2632="","",TRIM('query (10)'!AG2632))</f>
        <v/>
      </c>
      <c r="AJ2632" s="38" t="str">
        <f>IF('query (10)'!AH2632="","",IFERROR(VALUE('query (10)'!AH2632),""))</f>
        <v/>
      </c>
      <c r="AK2632" s="38" t="str">
        <f>IF('query (10)'!AI2632="","",TRIM('query (10)'!AI2632))</f>
        <v/>
      </c>
      <c r="AL2632" s="42">
        <f t="shared" si="205"/>
        <v>2026</v>
      </c>
      <c r="AM2632" s="42" t="str">
        <f t="shared" si="206"/>
        <v>2026-05</v>
      </c>
      <c r="AN2632" s="42" t="str">
        <f t="shared" ca="1" si="207"/>
        <v/>
      </c>
      <c r="AO2632" s="42" t="str">
        <f t="shared" si="208"/>
        <v>GR-131 | OUTER RING RACEWAY SUPER FINISH M/C | MCB1 | OIL MIST | Time-based Maintenance | Mechanical | Cleaning | Medium | Cleaning venturi oil mist and check drop according to the 1Y. pm schedule.
-20 Drop/min | เริ่มซ่อมงาน PM แล้ว รับผิดชอบโดย CHETSADA PHIWBANG | เจษฎา ผิวบาง</v>
      </c>
      <c r="AP2632" s="42" t="str">
        <f>_xlfn.TEXTJOIN("; ",TRUE,IF(COUNTA('query (10)'!A2632:AK2632)&lt;=6,"NEAR_EMPTY_ROW",""),IF($K2632="","MISSING_STATUS",""),IF(AND($K2632="เสร็จสิ้น",$Z2632=""),"DONE_NO_ACTUAL_DATE",""),IF(AND($I2632="Condition-based Maintenance",$AH2632=""),"CBM_NO_MEASUREMENT",""),IF(OR($X2632="",$X2632=0),"INVALID_PERIOD",""),IF(AND($AA2632&lt;&gt;"",$AB2632&lt;&gt;"",$AB2632&lt;$AA2632),"DATE_SEQUENCE_ERROR",""),IF(AND($AB2632&lt;&gt;"",$AB2632&gt;DATE(2030,12,31)),"DATE_OUTLIER",""),IF($C2632="","MISSING_QRCODE",""),IF($J2632="UNKNOWN","UNKNOWN_PM_TYPE",""),IF($L2632="UNKNOWN","UNKNOWN_STATUS",""))</f>
        <v/>
      </c>
      <c r="AQ2632" s="42" t="str">
        <f t="shared" si="209"/>
        <v>NO</v>
      </c>
    </row>
    <row r="2633" spans="1:43" x14ac:dyDescent="0.3">
      <c r="A2633" s="38">
        <f>IF('query (10)'!A2633="","",'query (10)'!A2633)</f>
        <v>2892</v>
      </c>
      <c r="B2633" s="38">
        <f>IF('query (10)'!B2633="","",'query (10)'!B2633)</f>
        <v>21119</v>
      </c>
      <c r="C2633" s="38" t="str">
        <f>TRIM(UPPER('query (10)'!M2633))</f>
        <v>GR-125</v>
      </c>
      <c r="D2633" s="38" t="str">
        <f>TRIM(UPPER(IFERROR(_xlfn.TEXTBEFORE('query (10)'!L2633,"("),'query (10)'!L2633)))</f>
        <v>INNER RING RACEWAY SUPER FINISH M/C</v>
      </c>
      <c r="E2633" s="38" t="str">
        <f>IFERROR(TRIM(UPPER(_xlfn.TEXTBEFORE(_xlfn.TEXTAFTER('query (10)'!L2633,"("),")"))),"")</f>
        <v/>
      </c>
      <c r="F2633" s="38" t="str">
        <f>TRIM('query (10)'!K2633)</f>
        <v>MCB1</v>
      </c>
      <c r="G2633" s="38" t="str">
        <f>IF('query (10)'!J2633="","",'query (10)'!J2633)</f>
        <v>Oil mist</v>
      </c>
      <c r="H2633" s="38" t="str">
        <f>TRIM(UPPER('query (10)'!J2633))</f>
        <v>OIL MIST</v>
      </c>
      <c r="I2633" s="38" t="str">
        <f>IF('query (10)'!F2633="","",'query (10)'!F2633)</f>
        <v>Time-based Maintenance</v>
      </c>
      <c r="J2633" s="38" t="str">
        <f>IF('query (10)'!F2633="","",IFERROR(INDEX(Cleaning_Rules!$B$14:$B$17,MATCH(TRIM('query (10)'!F2633),Cleaning_Rules!$A$14:$A$17,0)),"UNKNOWN"))</f>
        <v>TBM</v>
      </c>
      <c r="K2633" s="38" t="str">
        <f>IF('query (10)'!G2633="","",'query (10)'!G2633)</f>
        <v>เสร็จสิ้น</v>
      </c>
      <c r="L2633" s="38" t="str">
        <f>IF('query (10)'!G2633="","MISSING",IFERROR(INDEX(Cleaning_Rules!$B$5:$B$10,MATCH(TRIM('query (10)'!G2633),Cleaning_Rules!$A$5:$A$10,0)),"UNKNOWN"))</f>
        <v>COMPLETED</v>
      </c>
      <c r="M2633" s="38" t="str">
        <f>IF('query (10)'!I2633="","",'query (10)'!I2633)</f>
        <v>Mechanical</v>
      </c>
      <c r="N2633" s="38" t="str">
        <f>IF('query (10)'!O2633="","",'query (10)'!O2633)</f>
        <v>Cleaning</v>
      </c>
      <c r="O2633" s="38" t="str">
        <f>IF('query (10)'!P2633="","",'query (10)'!P2633)</f>
        <v>Medium</v>
      </c>
      <c r="P2633" s="38" t="str">
        <f>IF('query (10)'!N2633="","",'query (10)'!N2633)</f>
        <v xml:space="preserve">Cleaning venturi oil mist and check drop according to the 1Y. pm schedule.
-20 Drop/min </v>
      </c>
      <c r="Q2633" s="38" t="str">
        <f>TRIM('query (10)'!N2633)</f>
        <v>Cleaning venturi oil mist and check drop according to the 1Y. pm schedule.
-20 Drop/min</v>
      </c>
      <c r="R2633" s="38" t="str">
        <f>TRIM(UPPER('query (10)'!R2633))</f>
        <v/>
      </c>
      <c r="S2633" s="38" t="str">
        <f>TRIM(UPPER('query (10)'!S2633))</f>
        <v/>
      </c>
      <c r="T2633" s="38" t="str">
        <f>IF('query (10)'!Q2633="","",TRIM(UPPER('query (10)'!Q2633)))</f>
        <v/>
      </c>
      <c r="U2633" s="38" t="str">
        <f>IF('query (10)'!T2633="","",'query (10)'!T2633)</f>
        <v/>
      </c>
      <c r="V2633" s="39" t="str">
        <f>IF('query (10)'!T2633="","",IFERROR(VALUE('query (10)'!T2633),""))</f>
        <v/>
      </c>
      <c r="W2633" s="40">
        <f>IF('query (10)'!U2633="","",'query (10)'!U2633)</f>
        <v>0</v>
      </c>
      <c r="X2633" s="39">
        <f>IF('query (10)'!V2633="","",'query (10)'!V2633)</f>
        <v>365</v>
      </c>
      <c r="Y2633" s="41">
        <f>IF('query (10)'!W2633="","",'query (10)'!W2633)</f>
        <v>46168</v>
      </c>
      <c r="Z2633" s="41">
        <f>IF('query (10)'!X2633="","",'query (10)'!X2633)</f>
        <v>46178</v>
      </c>
      <c r="AA2633" s="41">
        <f>IF('query (10)'!Y2633="","",'query (10)'!Y2633)</f>
        <v>46178</v>
      </c>
      <c r="AB2633" s="41">
        <f>IF('query (10)'!Z2633="","",'query (10)'!Z2633)</f>
        <v>46543</v>
      </c>
      <c r="AC2633" s="38" t="str">
        <f>IF(OR('query (10)'!AA2633="",COUNTIF(Cleaning_Rules!$A$21:$A$26,TRIM('query (10)'!AA2633))&gt;0),"",TRIM('query (10)'!AA2633))</f>
        <v/>
      </c>
      <c r="AD2633" s="38" t="str">
        <f>IF('query (10)'!AB2633="","",TRIM(IFERROR(_xlfn.TEXTBEFORE('query (10)'!AB2633,"("),'query (10)'!AB2633)))</f>
        <v>เริ่มซ่อมงาน PM แล้ว รับผิดชอบโดย CHETSADA PHIWBANG</v>
      </c>
      <c r="AE2633" s="38" t="str">
        <f>IFERROR(LOWER(TRIM(_xlfn.TEXTBEFORE(_xlfn.TEXTAFTER('query (10)'!AB2633,"("),")"))),"")</f>
        <v>chetsada@nsk.com</v>
      </c>
      <c r="AF2633" s="38" t="str">
        <f>IF('query (10)'!AD2633="","",TRIM('query (10)'!AD2633))</f>
        <v>เจษฎา ผิวบาง</v>
      </c>
      <c r="AG2633" s="38" t="str">
        <f>IF('query (10)'!AE2633="","",TRIM('query (10)'!AE2633))</f>
        <v>เจษฎา ผิวบาง</v>
      </c>
      <c r="AH2633" s="38" t="str">
        <f>IF('query (10)'!AF2633="","",IFERROR(VALUE('query (10)'!AF2633),""))</f>
        <v/>
      </c>
      <c r="AI2633" s="38" t="str">
        <f>IF('query (10)'!AG2633="","",TRIM('query (10)'!AG2633))</f>
        <v/>
      </c>
      <c r="AJ2633" s="38" t="str">
        <f>IF('query (10)'!AH2633="","",IFERROR(VALUE('query (10)'!AH2633),""))</f>
        <v/>
      </c>
      <c r="AK2633" s="38" t="str">
        <f>IF('query (10)'!AI2633="","",TRIM('query (10)'!AI2633))</f>
        <v/>
      </c>
      <c r="AL2633" s="42">
        <f t="shared" si="205"/>
        <v>2026</v>
      </c>
      <c r="AM2633" s="42" t="str">
        <f t="shared" si="206"/>
        <v>2026-05</v>
      </c>
      <c r="AN2633" s="42" t="str">
        <f t="shared" ca="1" si="207"/>
        <v/>
      </c>
      <c r="AO2633" s="42" t="str">
        <f t="shared" si="208"/>
        <v>GR-125 | INNER RING RACEWAY SUPER FINISH M/C | MCB1 | OIL MIST | Time-based Maintenance | Mechanical | Cleaning | Medium | Cleaning venturi oil mist and check drop according to the 1Y. pm schedule.
-20 Drop/min | เริ่มซ่อมงาน PM แล้ว รับผิดชอบโดย CHETSADA PHIWBANG | เจษฎา ผิวบาง</v>
      </c>
      <c r="AP2633" s="42" t="str">
        <f>_xlfn.TEXTJOIN("; ",TRUE,IF(COUNTA('query (10)'!A2633:AK2633)&lt;=6,"NEAR_EMPTY_ROW",""),IF($K2633="","MISSING_STATUS",""),IF(AND($K2633="เสร็จสิ้น",$Z2633=""),"DONE_NO_ACTUAL_DATE",""),IF(AND($I2633="Condition-based Maintenance",$AH2633=""),"CBM_NO_MEASUREMENT",""),IF(OR($X2633="",$X2633=0),"INVALID_PERIOD",""),IF(AND($AA2633&lt;&gt;"",$AB2633&lt;&gt;"",$AB2633&lt;$AA2633),"DATE_SEQUENCE_ERROR",""),IF(AND($AB2633&lt;&gt;"",$AB2633&gt;DATE(2030,12,31)),"DATE_OUTLIER",""),IF($C2633="","MISSING_QRCODE",""),IF($J2633="UNKNOWN","UNKNOWN_PM_TYPE",""),IF($L2633="UNKNOWN","UNKNOWN_STATUS",""))</f>
        <v/>
      </c>
      <c r="AQ2633" s="42" t="str">
        <f t="shared" si="209"/>
        <v>NO</v>
      </c>
    </row>
    <row r="2634" spans="1:43" x14ac:dyDescent="0.3">
      <c r="A2634" s="38">
        <f>IF('query (10)'!A2634="","",'query (10)'!A2634)</f>
        <v>2893</v>
      </c>
      <c r="B2634" s="38">
        <f>IF('query (10)'!B2634="","",'query (10)'!B2634)</f>
        <v>21130</v>
      </c>
      <c r="C2634" s="38" t="str">
        <f>TRIM(UPPER('query (10)'!M2634))</f>
        <v>GR-120</v>
      </c>
      <c r="D2634" s="38" t="str">
        <f>TRIM(UPPER(IFERROR(_xlfn.TEXTBEFORE('query (10)'!L2634,"("),'query (10)'!L2634)))</f>
        <v>INNER RING RACEWAY GRINDING M/C</v>
      </c>
      <c r="E2634" s="38" t="str">
        <f>IFERROR(TRIM(UPPER(_xlfn.TEXTBEFORE(_xlfn.TEXTAFTER('query (10)'!L2634,"("),")"))),"")</f>
        <v/>
      </c>
      <c r="F2634" s="38" t="str">
        <f>TRIM('query (10)'!K2634)</f>
        <v>MCB1</v>
      </c>
      <c r="G2634" s="38" t="str">
        <f>IF('query (10)'!J2634="","",'query (10)'!J2634)</f>
        <v>work head</v>
      </c>
      <c r="H2634" s="38" t="str">
        <f>TRIM(UPPER('query (10)'!J2634))</f>
        <v>WORK HEAD</v>
      </c>
      <c r="I2634" s="38" t="str">
        <f>IF('query (10)'!F2634="","",'query (10)'!F2634)</f>
        <v>Time-based Maintenance</v>
      </c>
      <c r="J2634" s="38" t="str">
        <f>IF('query (10)'!F2634="","",IFERROR(INDEX(Cleaning_Rules!$B$14:$B$17,MATCH(TRIM('query (10)'!F2634),Cleaning_Rules!$A$14:$A$17,0)),"UNKNOWN"))</f>
        <v>TBM</v>
      </c>
      <c r="K2634" s="38" t="str">
        <f>IF('query (10)'!G2634="","",'query (10)'!G2634)</f>
        <v>เสร็จสิ้น</v>
      </c>
      <c r="L2634" s="38" t="str">
        <f>IF('query (10)'!G2634="","MISSING",IFERROR(INDEX(Cleaning_Rules!$B$5:$B$10,MATCH(TRIM('query (10)'!G2634),Cleaning_Rules!$A$5:$A$10,0)),"UNKNOWN"))</f>
        <v>COMPLETED</v>
      </c>
      <c r="M2634" s="38" t="str">
        <f>IF('query (10)'!I2634="","",'query (10)'!I2634)</f>
        <v>Mechanical</v>
      </c>
      <c r="N2634" s="38" t="str">
        <f>IF('query (10)'!O2634="","",'query (10)'!O2634)</f>
        <v>Inspection</v>
      </c>
      <c r="O2634" s="38" t="str">
        <f>IF('query (10)'!P2634="","",'query (10)'!P2634)</f>
        <v>Medium</v>
      </c>
      <c r="P2634" s="38" t="str">
        <f>IF('query (10)'!N2634="","",'query (10)'!N2634)</f>
        <v>Check runing motor for work head to cycle pm 1Y.
-visual check noise bearing motor
-visual check vibration bearing motor</v>
      </c>
      <c r="Q2634" s="38" t="str">
        <f>TRIM('query (10)'!N2634)</f>
        <v>Check runing motor for work head to cycle pm 1Y.
-visual check noise bearing motor
-visual check vibration bearing motor</v>
      </c>
      <c r="R2634" s="38" t="str">
        <f>TRIM(UPPER('query (10)'!R2634))</f>
        <v/>
      </c>
      <c r="S2634" s="38" t="str">
        <f>TRIM(UPPER('query (10)'!S2634))</f>
        <v/>
      </c>
      <c r="T2634" s="38" t="str">
        <f>IF('query (10)'!Q2634="","",TRIM(UPPER('query (10)'!Q2634)))</f>
        <v/>
      </c>
      <c r="U2634" s="38" t="str">
        <f>IF('query (10)'!T2634="","",'query (10)'!T2634)</f>
        <v/>
      </c>
      <c r="V2634" s="39" t="str">
        <f>IF('query (10)'!T2634="","",IFERROR(VALUE('query (10)'!T2634),""))</f>
        <v/>
      </c>
      <c r="W2634" s="40">
        <f>IF('query (10)'!U2634="","",'query (10)'!U2634)</f>
        <v>0</v>
      </c>
      <c r="X2634" s="39">
        <f>IF('query (10)'!V2634="","",'query (10)'!V2634)</f>
        <v>365</v>
      </c>
      <c r="Y2634" s="41">
        <f>IF('query (10)'!W2634="","",'query (10)'!W2634)</f>
        <v>46168</v>
      </c>
      <c r="Z2634" s="41">
        <f>IF('query (10)'!X2634="","",'query (10)'!X2634)</f>
        <v>46178</v>
      </c>
      <c r="AA2634" s="41">
        <f>IF('query (10)'!Y2634="","",'query (10)'!Y2634)</f>
        <v>46178</v>
      </c>
      <c r="AB2634" s="41">
        <f>IF('query (10)'!Z2634="","",'query (10)'!Z2634)</f>
        <v>46543</v>
      </c>
      <c r="AC2634" s="38" t="str">
        <f>IF(OR('query (10)'!AA2634="",COUNTIF(Cleaning_Rules!$A$21:$A$26,TRIM('query (10)'!AA2634))&gt;0),"",TRIM('query (10)'!AA2634))</f>
        <v/>
      </c>
      <c r="AD2634" s="38" t="str">
        <f>IF('query (10)'!AB2634="","",TRIM(IFERROR(_xlfn.TEXTBEFORE('query (10)'!AB2634,"("),'query (10)'!AB2634)))</f>
        <v>เริ่มซ่อมงาน PM แล้ว รับผิดชอบโดย CHETSADA PHIWBANG</v>
      </c>
      <c r="AE2634" s="38" t="str">
        <f>IFERROR(LOWER(TRIM(_xlfn.TEXTBEFORE(_xlfn.TEXTAFTER('query (10)'!AB2634,"("),")"))),"")</f>
        <v>chetsada@nsk.com</v>
      </c>
      <c r="AF2634" s="38" t="str">
        <f>IF('query (10)'!AD2634="","",TRIM('query (10)'!AD2634))</f>
        <v>เจษฎา ผิวบาง</v>
      </c>
      <c r="AG2634" s="38" t="str">
        <f>IF('query (10)'!AE2634="","",TRIM('query (10)'!AE2634))</f>
        <v>เจษฎา ผิวบาง</v>
      </c>
      <c r="AH2634" s="38" t="str">
        <f>IF('query (10)'!AF2634="","",IFERROR(VALUE('query (10)'!AF2634),""))</f>
        <v/>
      </c>
      <c r="AI2634" s="38" t="str">
        <f>IF('query (10)'!AG2634="","",TRIM('query (10)'!AG2634))</f>
        <v/>
      </c>
      <c r="AJ2634" s="38" t="str">
        <f>IF('query (10)'!AH2634="","",IFERROR(VALUE('query (10)'!AH2634),""))</f>
        <v/>
      </c>
      <c r="AK2634" s="38" t="str">
        <f>IF('query (10)'!AI2634="","",TRIM('query (10)'!AI2634))</f>
        <v/>
      </c>
      <c r="AL2634" s="42">
        <f t="shared" si="205"/>
        <v>2026</v>
      </c>
      <c r="AM2634" s="42" t="str">
        <f t="shared" si="206"/>
        <v>2026-05</v>
      </c>
      <c r="AN2634" s="42" t="str">
        <f t="shared" ca="1" si="207"/>
        <v/>
      </c>
      <c r="AO2634" s="42" t="str">
        <f t="shared" si="208"/>
        <v>GR-120 | INNER RING RACEWAY GRINDING M/C | MCB1 | WORK HEAD | Time-based Maintenance | Mechanical | Inspection | Medium | Check runing motor for work head to cycle pm 1Y.
-visual check noise bearing motor
-visual check vibration bearing motor | เริ่มซ่อมงาน PM แล้ว รับผิดชอบโดย CHETSADA PHIWBANG | เจษฎา ผิวบาง</v>
      </c>
      <c r="AP2634" s="42" t="str">
        <f>_xlfn.TEXTJOIN("; ",TRUE,IF(COUNTA('query (10)'!A2634:AK2634)&lt;=6,"NEAR_EMPTY_ROW",""),IF($K2634="","MISSING_STATUS",""),IF(AND($K2634="เสร็จสิ้น",$Z2634=""),"DONE_NO_ACTUAL_DATE",""),IF(AND($I2634="Condition-based Maintenance",$AH2634=""),"CBM_NO_MEASUREMENT",""),IF(OR($X2634="",$X2634=0),"INVALID_PERIOD",""),IF(AND($AA2634&lt;&gt;"",$AB2634&lt;&gt;"",$AB2634&lt;$AA2634),"DATE_SEQUENCE_ERROR",""),IF(AND($AB2634&lt;&gt;"",$AB2634&gt;DATE(2030,12,31)),"DATE_OUTLIER",""),IF($C2634="","MISSING_QRCODE",""),IF($J2634="UNKNOWN","UNKNOWN_PM_TYPE",""),IF($L2634="UNKNOWN","UNKNOWN_STATUS",""))</f>
        <v/>
      </c>
      <c r="AQ2634" s="42" t="str">
        <f t="shared" si="209"/>
        <v>NO</v>
      </c>
    </row>
    <row r="2635" spans="1:43" x14ac:dyDescent="0.3">
      <c r="A2635" s="38">
        <f>IF('query (10)'!A2635="","",'query (10)'!A2635)</f>
        <v>2894</v>
      </c>
      <c r="B2635" s="38">
        <f>IF('query (10)'!B2635="","",'query (10)'!B2635)</f>
        <v>21131</v>
      </c>
      <c r="C2635" s="38" t="str">
        <f>TRIM(UPPER('query (10)'!M2635))</f>
        <v>GR-120</v>
      </c>
      <c r="D2635" s="38" t="str">
        <f>TRIM(UPPER(IFERROR(_xlfn.TEXTBEFORE('query (10)'!L2635,"("),'query (10)'!L2635)))</f>
        <v>INNER RING RACEWAY GRINDING M/C</v>
      </c>
      <c r="E2635" s="38" t="str">
        <f>IFERROR(TRIM(UPPER(_xlfn.TEXTBEFORE(_xlfn.TEXTAFTER('query (10)'!L2635,"("),")"))),"")</f>
        <v/>
      </c>
      <c r="F2635" s="38" t="str">
        <f>TRIM('query (10)'!K2635)</f>
        <v>MCB1</v>
      </c>
      <c r="G2635" s="38" t="str">
        <f>IF('query (10)'!J2635="","",'query (10)'!J2635)</f>
        <v>work head</v>
      </c>
      <c r="H2635" s="38" t="str">
        <f>TRIM(UPPER('query (10)'!J2635))</f>
        <v>WORK HEAD</v>
      </c>
      <c r="I2635" s="38" t="str">
        <f>IF('query (10)'!F2635="","",'query (10)'!F2635)</f>
        <v>Time-based Maintenance</v>
      </c>
      <c r="J2635" s="38" t="str">
        <f>IF('query (10)'!F2635="","",IFERROR(INDEX(Cleaning_Rules!$B$14:$B$17,MATCH(TRIM('query (10)'!F2635),Cleaning_Rules!$A$14:$A$17,0)),"UNKNOWN"))</f>
        <v>TBM</v>
      </c>
      <c r="K2635" s="38" t="str">
        <f>IF('query (10)'!G2635="","",'query (10)'!G2635)</f>
        <v>เสร็จสิ้น</v>
      </c>
      <c r="L2635" s="38" t="str">
        <f>IF('query (10)'!G2635="","MISSING",IFERROR(INDEX(Cleaning_Rules!$B$5:$B$10,MATCH(TRIM('query (10)'!G2635),Cleaning_Rules!$A$5:$A$10,0)),"UNKNOWN"))</f>
        <v>COMPLETED</v>
      </c>
      <c r="M2635" s="38" t="str">
        <f>IF('query (10)'!I2635="","",'query (10)'!I2635)</f>
        <v>Mechanical</v>
      </c>
      <c r="N2635" s="38" t="str">
        <f>IF('query (10)'!O2635="","",'query (10)'!O2635)</f>
        <v>Part Change</v>
      </c>
      <c r="O2635" s="38" t="str">
        <f>IF('query (10)'!P2635="","",'query (10)'!P2635)</f>
        <v>Medium</v>
      </c>
      <c r="P2635" s="38" t="str">
        <f>IF('query (10)'!N2635="","",'query (10)'!N2635)</f>
        <v>Replace solenoid vavle work head stoper according to the 3Y. pm schedule
model : VFS2100-5FZ</v>
      </c>
      <c r="Q2635" s="38" t="str">
        <f>TRIM('query (10)'!N2635)</f>
        <v>Replace solenoid vavle work head stoper according to the 3Y. pm schedule
model : VFS2100-5FZ</v>
      </c>
      <c r="R2635" s="38" t="str">
        <f>TRIM(UPPER('query (10)'!R2635))</f>
        <v/>
      </c>
      <c r="S2635" s="38" t="str">
        <f>TRIM(UPPER('query (10)'!S2635))</f>
        <v/>
      </c>
      <c r="T2635" s="38" t="str">
        <f>IF('query (10)'!Q2635="","",TRIM(UPPER('query (10)'!Q2635)))</f>
        <v/>
      </c>
      <c r="U2635" s="38" t="str">
        <f>IF('query (10)'!T2635="","",'query (10)'!T2635)</f>
        <v/>
      </c>
      <c r="V2635" s="39" t="str">
        <f>IF('query (10)'!T2635="","",IFERROR(VALUE('query (10)'!T2635),""))</f>
        <v/>
      </c>
      <c r="W2635" s="40">
        <f>IF('query (10)'!U2635="","",'query (10)'!U2635)</f>
        <v>0</v>
      </c>
      <c r="X2635" s="39">
        <f>IF('query (10)'!V2635="","",'query (10)'!V2635)</f>
        <v>1096</v>
      </c>
      <c r="Y2635" s="41">
        <f>IF('query (10)'!W2635="","",'query (10)'!W2635)</f>
        <v>46168</v>
      </c>
      <c r="Z2635" s="41">
        <f>IF('query (10)'!X2635="","",'query (10)'!X2635)</f>
        <v>46178</v>
      </c>
      <c r="AA2635" s="41">
        <f>IF('query (10)'!Y2635="","",'query (10)'!Y2635)</f>
        <v>46178</v>
      </c>
      <c r="AB2635" s="41">
        <f>IF('query (10)'!Z2635="","",'query (10)'!Z2635)</f>
        <v>47274</v>
      </c>
      <c r="AC2635" s="38" t="str">
        <f>IF(OR('query (10)'!AA2635="",COUNTIF(Cleaning_Rules!$A$21:$A$26,TRIM('query (10)'!AA2635))&gt;0),"",TRIM('query (10)'!AA2635))</f>
        <v/>
      </c>
      <c r="AD2635" s="38" t="str">
        <f>IF('query (10)'!AB2635="","",TRIM(IFERROR(_xlfn.TEXTBEFORE('query (10)'!AB2635,"("),'query (10)'!AB2635)))</f>
        <v>เริ่มซ่อมงาน PM แล้ว รับผิดชอบโดย CHETSADA PHIWBANG</v>
      </c>
      <c r="AE2635" s="38" t="str">
        <f>IFERROR(LOWER(TRIM(_xlfn.TEXTBEFORE(_xlfn.TEXTAFTER('query (10)'!AB2635,"("),")"))),"")</f>
        <v>chetsada@nsk.com</v>
      </c>
      <c r="AF2635" s="38" t="str">
        <f>IF('query (10)'!AD2635="","",TRIM('query (10)'!AD2635))</f>
        <v>เจษฎา ผิวบาง</v>
      </c>
      <c r="AG2635" s="38" t="str">
        <f>IF('query (10)'!AE2635="","",TRIM('query (10)'!AE2635))</f>
        <v>เจษฎา ผิวบาง</v>
      </c>
      <c r="AH2635" s="38" t="str">
        <f>IF('query (10)'!AF2635="","",IFERROR(VALUE('query (10)'!AF2635),""))</f>
        <v/>
      </c>
      <c r="AI2635" s="38" t="str">
        <f>IF('query (10)'!AG2635="","",TRIM('query (10)'!AG2635))</f>
        <v/>
      </c>
      <c r="AJ2635" s="38" t="str">
        <f>IF('query (10)'!AH2635="","",IFERROR(VALUE('query (10)'!AH2635),""))</f>
        <v/>
      </c>
      <c r="AK2635" s="38" t="str">
        <f>IF('query (10)'!AI2635="","",TRIM('query (10)'!AI2635))</f>
        <v/>
      </c>
      <c r="AL2635" s="42">
        <f t="shared" si="205"/>
        <v>2026</v>
      </c>
      <c r="AM2635" s="42" t="str">
        <f t="shared" si="206"/>
        <v>2026-05</v>
      </c>
      <c r="AN2635" s="42" t="str">
        <f t="shared" ca="1" si="207"/>
        <v/>
      </c>
      <c r="AO2635" s="42" t="str">
        <f t="shared" si="208"/>
        <v>GR-120 | INNER RING RACEWAY GRINDING M/C | MCB1 | WORK HEAD | Time-based Maintenance | Mechanical | Part Change | Medium | Replace solenoid vavle work head stoper according to the 3Y. pm schedule
model : VFS2100-5FZ | เริ่มซ่อมงาน PM แล้ว รับผิดชอบโดย CHETSADA PHIWBANG | เจษฎา ผิวบาง</v>
      </c>
      <c r="AP2635" s="42" t="str">
        <f>_xlfn.TEXTJOIN("; ",TRUE,IF(COUNTA('query (10)'!A2635:AK2635)&lt;=6,"NEAR_EMPTY_ROW",""),IF($K2635="","MISSING_STATUS",""),IF(AND($K2635="เสร็จสิ้น",$Z2635=""),"DONE_NO_ACTUAL_DATE",""),IF(AND($I2635="Condition-based Maintenance",$AH2635=""),"CBM_NO_MEASUREMENT",""),IF(OR($X2635="",$X2635=0),"INVALID_PERIOD",""),IF(AND($AA2635&lt;&gt;"",$AB2635&lt;&gt;"",$AB2635&lt;$AA2635),"DATE_SEQUENCE_ERROR",""),IF(AND($AB2635&lt;&gt;"",$AB2635&gt;DATE(2030,12,31)),"DATE_OUTLIER",""),IF($C2635="","MISSING_QRCODE",""),IF($J2635="UNKNOWN","UNKNOWN_PM_TYPE",""),IF($L2635="UNKNOWN","UNKNOWN_STATUS",""))</f>
        <v/>
      </c>
      <c r="AQ2635" s="42" t="str">
        <f t="shared" si="209"/>
        <v>NO</v>
      </c>
    </row>
    <row r="2636" spans="1:43" x14ac:dyDescent="0.3">
      <c r="A2636" s="38">
        <f>IF('query (10)'!A2636="","",'query (10)'!A2636)</f>
        <v>2895</v>
      </c>
      <c r="B2636" s="38">
        <f>IF('query (10)'!B2636="","",'query (10)'!B2636)</f>
        <v>21245</v>
      </c>
      <c r="C2636" s="38" t="str">
        <f>TRIM(UPPER('query (10)'!M2636))</f>
        <v>GR-424</v>
      </c>
      <c r="D2636" s="38" t="str">
        <f>TRIM(UPPER(IFERROR(_xlfn.TEXTBEFORE('query (10)'!L2636,"("),'query (10)'!L2636)))</f>
        <v>INNER RING RACEWAY GRINDING MACHINE.</v>
      </c>
      <c r="E2636" s="38" t="str">
        <f>IFERROR(TRIM(UPPER(_xlfn.TEXTBEFORE(_xlfn.TEXTAFTER('query (10)'!L2636,"("),")"))),"")</f>
        <v/>
      </c>
      <c r="F2636" s="38" t="str">
        <f>TRIM('query (10)'!K2636)</f>
        <v>MCB2</v>
      </c>
      <c r="G2636" s="38" t="str">
        <f>IF('query (10)'!J2636="","",'query (10)'!J2636)</f>
        <v>work head</v>
      </c>
      <c r="H2636" s="38" t="str">
        <f>TRIM(UPPER('query (10)'!J2636))</f>
        <v>WORK HEAD</v>
      </c>
      <c r="I2636" s="38" t="str">
        <f>IF('query (10)'!F2636="","",'query (10)'!F2636)</f>
        <v>Time-based Maintenance</v>
      </c>
      <c r="J2636" s="38" t="str">
        <f>IF('query (10)'!F2636="","",IFERROR(INDEX(Cleaning_Rules!$B$14:$B$17,MATCH(TRIM('query (10)'!F2636),Cleaning_Rules!$A$14:$A$17,0)),"UNKNOWN"))</f>
        <v>TBM</v>
      </c>
      <c r="K2636" s="38" t="str">
        <f>IF('query (10)'!G2636="","",'query (10)'!G2636)</f>
        <v>เสร็จสิ้น</v>
      </c>
      <c r="L2636" s="38" t="str">
        <f>IF('query (10)'!G2636="","MISSING",IFERROR(INDEX(Cleaning_Rules!$B$5:$B$10,MATCH(TRIM('query (10)'!G2636),Cleaning_Rules!$A$5:$A$10,0)),"UNKNOWN"))</f>
        <v>COMPLETED</v>
      </c>
      <c r="M2636" s="38" t="str">
        <f>IF('query (10)'!I2636="","",'query (10)'!I2636)</f>
        <v>Mechanical</v>
      </c>
      <c r="N2636" s="38" t="str">
        <f>IF('query (10)'!O2636="","",'query (10)'!O2636)</f>
        <v>Part Change</v>
      </c>
      <c r="O2636" s="38" t="str">
        <f>IF('query (10)'!P2636="","",'query (10)'!P2636)</f>
        <v>Medium</v>
      </c>
      <c r="P2636" s="38" t="str">
        <f>IF('query (10)'!N2636="","",'query (10)'!N2636)</f>
        <v>Replace solenoid vavle work head stoper according to the 3Y. pm schedule
model : VFS2100-5FZ</v>
      </c>
      <c r="Q2636" s="38" t="str">
        <f>TRIM('query (10)'!N2636)</f>
        <v>Replace solenoid vavle work head stoper according to the 3Y. pm schedule
model : VFS2100-5FZ</v>
      </c>
      <c r="R2636" s="38" t="str">
        <f>TRIM(UPPER('query (10)'!R2636))</f>
        <v/>
      </c>
      <c r="S2636" s="38" t="str">
        <f>TRIM(UPPER('query (10)'!S2636))</f>
        <v/>
      </c>
      <c r="T2636" s="38" t="str">
        <f>IF('query (10)'!Q2636="","",TRIM(UPPER('query (10)'!Q2636)))</f>
        <v/>
      </c>
      <c r="U2636" s="38" t="str">
        <f>IF('query (10)'!T2636="","",'query (10)'!T2636)</f>
        <v/>
      </c>
      <c r="V2636" s="39" t="str">
        <f>IF('query (10)'!T2636="","",IFERROR(VALUE('query (10)'!T2636),""))</f>
        <v/>
      </c>
      <c r="W2636" s="40">
        <f>IF('query (10)'!U2636="","",'query (10)'!U2636)</f>
        <v>0</v>
      </c>
      <c r="X2636" s="39">
        <f>IF('query (10)'!V2636="","",'query (10)'!V2636)</f>
        <v>1096</v>
      </c>
      <c r="Y2636" s="41">
        <f>IF('query (10)'!W2636="","",'query (10)'!W2636)</f>
        <v>46169</v>
      </c>
      <c r="Z2636" s="41">
        <f>IF('query (10)'!X2636="","",'query (10)'!X2636)</f>
        <v>46184</v>
      </c>
      <c r="AA2636" s="41">
        <f>IF('query (10)'!Y2636="","",'query (10)'!Y2636)</f>
        <v>46184</v>
      </c>
      <c r="AB2636" s="41">
        <f>IF('query (10)'!Z2636="","",'query (10)'!Z2636)</f>
        <v>47280</v>
      </c>
      <c r="AC2636" s="38" t="str">
        <f>IF(OR('query (10)'!AA2636="",COUNTIF(Cleaning_Rules!$A$21:$A$26,TRIM('query (10)'!AA2636))&gt;0),"",TRIM('query (10)'!AA2636))</f>
        <v/>
      </c>
      <c r="AD2636" s="38" t="str">
        <f>IF('query (10)'!AB2636="","",TRIM(IFERROR(_xlfn.TEXTBEFORE('query (10)'!AB2636,"("),'query (10)'!AB2636)))</f>
        <v>เริ่มซ่อมงาน PM แล้ว รับผิดชอบโดย PAHLA SEEDANG</v>
      </c>
      <c r="AE2636" s="38" t="str">
        <f>IFERROR(LOWER(TRIM(_xlfn.TEXTBEFORE(_xlfn.TEXTAFTER('query (10)'!AB2636,"("),")"))),"")</f>
        <v>pahla@nsk.com</v>
      </c>
      <c r="AF2636" s="38" t="str">
        <f>IF('query (10)'!AD2636="","",TRIM('query (10)'!AD2636))</f>
        <v>เจษฎา ผิวบาง</v>
      </c>
      <c r="AG2636" s="38" t="str">
        <f>IF('query (10)'!AE2636="","",TRIM('query (10)'!AE2636))</f>
        <v>ผะหลา สีแดง</v>
      </c>
      <c r="AH2636" s="38" t="str">
        <f>IF('query (10)'!AF2636="","",IFERROR(VALUE('query (10)'!AF2636),""))</f>
        <v/>
      </c>
      <c r="AI2636" s="38" t="str">
        <f>IF('query (10)'!AG2636="","",TRIM('query (10)'!AG2636))</f>
        <v/>
      </c>
      <c r="AJ2636" s="38" t="str">
        <f>IF('query (10)'!AH2636="","",IFERROR(VALUE('query (10)'!AH2636),""))</f>
        <v/>
      </c>
      <c r="AK2636" s="38" t="str">
        <f>IF('query (10)'!AI2636="","",TRIM('query (10)'!AI2636))</f>
        <v/>
      </c>
      <c r="AL2636" s="42">
        <f t="shared" si="205"/>
        <v>2026</v>
      </c>
      <c r="AM2636" s="42" t="str">
        <f t="shared" si="206"/>
        <v>2026-05</v>
      </c>
      <c r="AN2636" s="42" t="str">
        <f t="shared" ca="1" si="207"/>
        <v/>
      </c>
      <c r="AO2636" s="42" t="str">
        <f t="shared" si="208"/>
        <v>GR-424 | INNER RING RACEWAY GRINDING MACHINE. | MCB2 | WORK HEAD | Time-based Maintenance | Mechanical | Part Change | Medium | Replace solenoid vavle work head stoper according to the 3Y. pm schedule
model : VFS2100-5FZ | เริ่มซ่อมงาน PM แล้ว รับผิดชอบโดย PAHLA SEEDANG | ผะหลา สีแดง</v>
      </c>
      <c r="AP2636" s="42" t="str">
        <f>_xlfn.TEXTJOIN("; ",TRUE,IF(COUNTA('query (10)'!A2636:AK2636)&lt;=6,"NEAR_EMPTY_ROW",""),IF($K2636="","MISSING_STATUS",""),IF(AND($K2636="เสร็จสิ้น",$Z2636=""),"DONE_NO_ACTUAL_DATE",""),IF(AND($I2636="Condition-based Maintenance",$AH2636=""),"CBM_NO_MEASUREMENT",""),IF(OR($X2636="",$X2636=0),"INVALID_PERIOD",""),IF(AND($AA2636&lt;&gt;"",$AB2636&lt;&gt;"",$AB2636&lt;$AA2636),"DATE_SEQUENCE_ERROR",""),IF(AND($AB2636&lt;&gt;"",$AB2636&gt;DATE(2030,12,31)),"DATE_OUTLIER",""),IF($C2636="","MISSING_QRCODE",""),IF($J2636="UNKNOWN","UNKNOWN_PM_TYPE",""),IF($L2636="UNKNOWN","UNKNOWN_STATUS",""))</f>
        <v/>
      </c>
      <c r="AQ2636" s="42" t="str">
        <f t="shared" si="209"/>
        <v>NO</v>
      </c>
    </row>
    <row r="2637" spans="1:43" x14ac:dyDescent="0.3">
      <c r="A2637" s="38">
        <f>IF('query (10)'!A2637="","",'query (10)'!A2637)</f>
        <v>2896</v>
      </c>
      <c r="B2637" s="38" t="str">
        <f>IF('query (10)'!B2637="","",'query (10)'!B2637)</f>
        <v/>
      </c>
      <c r="C2637" s="38" t="str">
        <f>TRIM(UPPER('query (10)'!M2637))</f>
        <v>GR-715</v>
      </c>
      <c r="D2637" s="38" t="str">
        <f>TRIM(UPPER(IFERROR(_xlfn.TEXTBEFORE('query (10)'!L2637,"("),'query (10)'!L2637)))</f>
        <v>INNER RING RACEWAY GRINDING MACHINE.</v>
      </c>
      <c r="E2637" s="38" t="str">
        <f>IFERROR(TRIM(UPPER(_xlfn.TEXTBEFORE(_xlfn.TEXTAFTER('query (10)'!L2637,"("),")"))),"")</f>
        <v/>
      </c>
      <c r="F2637" s="38" t="str">
        <f>TRIM('query (10)'!K2637)</f>
        <v>MCB3</v>
      </c>
      <c r="G2637" s="38" t="str">
        <f>IF('query (10)'!J2637="","",'query (10)'!J2637)</f>
        <v>work head</v>
      </c>
      <c r="H2637" s="38" t="str">
        <f>TRIM(UPPER('query (10)'!J2637))</f>
        <v>WORK HEAD</v>
      </c>
      <c r="I2637" s="38" t="str">
        <f>IF('query (10)'!F2637="","",'query (10)'!F2637)</f>
        <v>Time-based Maintenance</v>
      </c>
      <c r="J2637" s="38" t="str">
        <f>IF('query (10)'!F2637="","",IFERROR(INDEX(Cleaning_Rules!$B$14:$B$17,MATCH(TRIM('query (10)'!F2637),Cleaning_Rules!$A$14:$A$17,0)),"UNKNOWN"))</f>
        <v>TBM</v>
      </c>
      <c r="K2637" s="38" t="str">
        <f>IF('query (10)'!G2637="","",'query (10)'!G2637)</f>
        <v>แผนใหม่</v>
      </c>
      <c r="L2637" s="38" t="str">
        <f>IF('query (10)'!G2637="","MISSING",IFERROR(INDEX(Cleaning_Rules!$B$5:$B$10,MATCH(TRIM('query (10)'!G2637),Cleaning_Rules!$A$5:$A$10,0)),"UNKNOWN"))</f>
        <v>NEW_PLAN</v>
      </c>
      <c r="M2637" s="38" t="str">
        <f>IF('query (10)'!I2637="","",'query (10)'!I2637)</f>
        <v>Mechanical</v>
      </c>
      <c r="N2637" s="38" t="str">
        <f>IF('query (10)'!O2637="","",'query (10)'!O2637)</f>
        <v>Part Change</v>
      </c>
      <c r="O2637" s="38" t="str">
        <f>IF('query (10)'!P2637="","",'query (10)'!P2637)</f>
        <v>Medium</v>
      </c>
      <c r="P2637" s="38" t="str">
        <f>IF('query (10)'!N2637="","",'query (10)'!N2637)</f>
        <v>Replace solenoid vavle work head stoper according to the 3Y. pm schedule
model : VFS2100-5FZ</v>
      </c>
      <c r="Q2637" s="38" t="str">
        <f>TRIM('query (10)'!N2637)</f>
        <v>Replace solenoid vavle work head stoper according to the 3Y. pm schedule
model : VFS2100-5FZ</v>
      </c>
      <c r="R2637" s="38" t="str">
        <f>TRIM(UPPER('query (10)'!R2637))</f>
        <v/>
      </c>
      <c r="S2637" s="38" t="str">
        <f>TRIM(UPPER('query (10)'!S2637))</f>
        <v/>
      </c>
      <c r="T2637" s="38" t="str">
        <f>IF('query (10)'!Q2637="","",TRIM(UPPER('query (10)'!Q2637)))</f>
        <v/>
      </c>
      <c r="U2637" s="38" t="str">
        <f>IF('query (10)'!T2637="","",'query (10)'!T2637)</f>
        <v/>
      </c>
      <c r="V2637" s="39" t="str">
        <f>IF('query (10)'!T2637="","",IFERROR(VALUE('query (10)'!T2637),""))</f>
        <v/>
      </c>
      <c r="W2637" s="40">
        <f>IF('query (10)'!U2637="","",'query (10)'!U2637)</f>
        <v>0</v>
      </c>
      <c r="X2637" s="39">
        <f>IF('query (10)'!V2637="","",'query (10)'!V2637)</f>
        <v>1096</v>
      </c>
      <c r="Y2637" s="41">
        <f>IF('query (10)'!W2637="","",'query (10)'!W2637)</f>
        <v>46169</v>
      </c>
      <c r="Z2637" s="41" t="str">
        <f>IF('query (10)'!X2637="","",'query (10)'!X2637)</f>
        <v/>
      </c>
      <c r="AA2637" s="41">
        <f>IF('query (10)'!Y2637="","",'query (10)'!Y2637)</f>
        <v>46169</v>
      </c>
      <c r="AB2637" s="41">
        <f>IF('query (10)'!Z2637="","",'query (10)'!Z2637)</f>
        <v>47265</v>
      </c>
      <c r="AC2637" s="38" t="str">
        <f>IF(OR('query (10)'!AA2637="",COUNTIF(Cleaning_Rules!$A$21:$A$26,TRIM('query (10)'!AA2637))&gt;0),"",TRIM('query (10)'!AA2637))</f>
        <v/>
      </c>
      <c r="AD2637" s="38" t="str">
        <f>IF('query (10)'!AB2637="","",TRIM(IFERROR(_xlfn.TEXTBEFORE('query (10)'!AB2637,"("),'query (10)'!AB2637)))</f>
        <v/>
      </c>
      <c r="AE2637" s="38" t="str">
        <f>IFERROR(LOWER(TRIM(_xlfn.TEXTBEFORE(_xlfn.TEXTAFTER('query (10)'!AB2637,"("),")"))),"")</f>
        <v/>
      </c>
      <c r="AF2637" s="38" t="str">
        <f>IF('query (10)'!AD2637="","",TRIM('query (10)'!AD2637))</f>
        <v>เจษฎา ผิวบาง</v>
      </c>
      <c r="AG2637" s="38" t="str">
        <f>IF('query (10)'!AE2637="","",TRIM('query (10)'!AE2637))</f>
        <v>เจษฎา ผิวบาง</v>
      </c>
      <c r="AH2637" s="38" t="str">
        <f>IF('query (10)'!AF2637="","",IFERROR(VALUE('query (10)'!AF2637),""))</f>
        <v/>
      </c>
      <c r="AI2637" s="38" t="str">
        <f>IF('query (10)'!AG2637="","",TRIM('query (10)'!AG2637))</f>
        <v/>
      </c>
      <c r="AJ2637" s="38" t="str">
        <f>IF('query (10)'!AH2637="","",IFERROR(VALUE('query (10)'!AH2637),""))</f>
        <v/>
      </c>
      <c r="AK2637" s="38" t="str">
        <f>IF('query (10)'!AI2637="","",TRIM('query (10)'!AI2637))</f>
        <v/>
      </c>
      <c r="AL2637" s="42">
        <f t="shared" si="205"/>
        <v>2026</v>
      </c>
      <c r="AM2637" s="42" t="str">
        <f t="shared" si="206"/>
        <v>2026-05</v>
      </c>
      <c r="AN2637" s="42" t="str">
        <f t="shared" ca="1" si="207"/>
        <v>ON_SCHEDULE</v>
      </c>
      <c r="AO2637" s="42" t="str">
        <f t="shared" si="208"/>
        <v>GR-715 | INNER RING RACEWAY GRINDING MACHINE. | MCB3 | WORK HEAD | Time-based Maintenance | Mechanical | Part Change | Medium | Replace solenoid vavle work head stoper according to the 3Y. pm schedule
model : VFS2100-5FZ | เจษฎา ผิวบาง</v>
      </c>
      <c r="AP2637" s="42" t="str">
        <f>_xlfn.TEXTJOIN("; ",TRUE,IF(COUNTA('query (10)'!A2637:AK2637)&lt;=6,"NEAR_EMPTY_ROW",""),IF($K2637="","MISSING_STATUS",""),IF(AND($K2637="เสร็จสิ้น",$Z2637=""),"DONE_NO_ACTUAL_DATE",""),IF(AND($I2637="Condition-based Maintenance",$AH2637=""),"CBM_NO_MEASUREMENT",""),IF(OR($X2637="",$X2637=0),"INVALID_PERIOD",""),IF(AND($AA2637&lt;&gt;"",$AB2637&lt;&gt;"",$AB2637&lt;$AA2637),"DATE_SEQUENCE_ERROR",""),IF(AND($AB2637&lt;&gt;"",$AB2637&gt;DATE(2030,12,31)),"DATE_OUTLIER",""),IF($C2637="","MISSING_QRCODE",""),IF($J2637="UNKNOWN","UNKNOWN_PM_TYPE",""),IF($L2637="UNKNOWN","UNKNOWN_STATUS",""))</f>
        <v/>
      </c>
      <c r="AQ2637" s="42" t="str">
        <f t="shared" si="209"/>
        <v>NO</v>
      </c>
    </row>
    <row r="2638" spans="1:43" x14ac:dyDescent="0.3">
      <c r="A2638" s="38">
        <f>IF('query (10)'!A2638="","",'query (10)'!A2638)</f>
        <v>2897</v>
      </c>
      <c r="B2638" s="38">
        <f>IF('query (10)'!B2638="","",'query (10)'!B2638)</f>
        <v>21133</v>
      </c>
      <c r="C2638" s="38" t="str">
        <f>TRIM(UPPER('query (10)'!M2638))</f>
        <v>WA-139</v>
      </c>
      <c r="D2638" s="38" t="str">
        <f>TRIM(UPPER(IFERROR(_xlfn.TEXTBEFORE('query (10)'!L2638,"("),'query (10)'!L2638)))</f>
        <v>FINISH WASH EQUIPMENT M/C</v>
      </c>
      <c r="E2638" s="38" t="str">
        <f>IFERROR(TRIM(UPPER(_xlfn.TEXTBEFORE(_xlfn.TEXTAFTER('query (10)'!L2638,"("),")"))),"")</f>
        <v/>
      </c>
      <c r="F2638" s="38" t="str">
        <f>TRIM('query (10)'!K2638)</f>
        <v>MCB1</v>
      </c>
      <c r="G2638" s="38" t="str">
        <f>IF('query (10)'!J2638="","",'query (10)'!J2638)</f>
        <v>work head</v>
      </c>
      <c r="H2638" s="38" t="str">
        <f>TRIM(UPPER('query (10)'!J2638))</f>
        <v>WORK HEAD</v>
      </c>
      <c r="I2638" s="38" t="str">
        <f>IF('query (10)'!F2638="","",'query (10)'!F2638)</f>
        <v>Time-based Maintenance</v>
      </c>
      <c r="J2638" s="38" t="str">
        <f>IF('query (10)'!F2638="","",IFERROR(INDEX(Cleaning_Rules!$B$14:$B$17,MATCH(TRIM('query (10)'!F2638),Cleaning_Rules!$A$14:$A$17,0)),"UNKNOWN"))</f>
        <v>TBM</v>
      </c>
      <c r="K2638" s="38" t="str">
        <f>IF('query (10)'!G2638="","",'query (10)'!G2638)</f>
        <v>เสร็จสิ้น</v>
      </c>
      <c r="L2638" s="38" t="str">
        <f>IF('query (10)'!G2638="","MISSING",IFERROR(INDEX(Cleaning_Rules!$B$5:$B$10,MATCH(TRIM('query (10)'!G2638),Cleaning_Rules!$A$5:$A$10,0)),"UNKNOWN"))</f>
        <v>COMPLETED</v>
      </c>
      <c r="M2638" s="38" t="str">
        <f>IF('query (10)'!I2638="","",'query (10)'!I2638)</f>
        <v>Mechanical</v>
      </c>
      <c r="N2638" s="38" t="str">
        <f>IF('query (10)'!O2638="","",'query (10)'!O2638)</f>
        <v>Part Change</v>
      </c>
      <c r="O2638" s="38" t="str">
        <f>IF('query (10)'!P2638="","",'query (10)'!P2638)</f>
        <v>Medium</v>
      </c>
      <c r="P2638" s="38" t="str">
        <f>IF('query (10)'!N2638="","",'query (10)'!N2638)</f>
        <v>Replace filter air blower according to the 3Y. pm schedule
model : AFF-EL22B</v>
      </c>
      <c r="Q2638" s="38" t="str">
        <f>TRIM('query (10)'!N2638)</f>
        <v>Replace filter air blower according to the 3Y. pm schedule
model : AFF-EL22B</v>
      </c>
      <c r="R2638" s="38" t="str">
        <f>TRIM(UPPER('query (10)'!R2638))</f>
        <v/>
      </c>
      <c r="S2638" s="38" t="str">
        <f>TRIM(UPPER('query (10)'!S2638))</f>
        <v/>
      </c>
      <c r="T2638" s="38" t="str">
        <f>IF('query (10)'!Q2638="","",TRIM(UPPER('query (10)'!Q2638)))</f>
        <v/>
      </c>
      <c r="U2638" s="38" t="str">
        <f>IF('query (10)'!T2638="","",'query (10)'!T2638)</f>
        <v/>
      </c>
      <c r="V2638" s="39" t="str">
        <f>IF('query (10)'!T2638="","",IFERROR(VALUE('query (10)'!T2638),""))</f>
        <v/>
      </c>
      <c r="W2638" s="40">
        <f>IF('query (10)'!U2638="","",'query (10)'!U2638)</f>
        <v>0</v>
      </c>
      <c r="X2638" s="39">
        <f>IF('query (10)'!V2638="","",'query (10)'!V2638)</f>
        <v>1096</v>
      </c>
      <c r="Y2638" s="41">
        <f>IF('query (10)'!W2638="","",'query (10)'!W2638)</f>
        <v>46168</v>
      </c>
      <c r="Z2638" s="41">
        <f>IF('query (10)'!X2638="","",'query (10)'!X2638)</f>
        <v>46183</v>
      </c>
      <c r="AA2638" s="41">
        <f>IF('query (10)'!Y2638="","",'query (10)'!Y2638)</f>
        <v>46183</v>
      </c>
      <c r="AB2638" s="41">
        <f>IF('query (10)'!Z2638="","",'query (10)'!Z2638)</f>
        <v>47279</v>
      </c>
      <c r="AC2638" s="38" t="str">
        <f>IF(OR('query (10)'!AA2638="",COUNTIF(Cleaning_Rules!$A$21:$A$26,TRIM('query (10)'!AA2638))&gt;0),"",TRIM('query (10)'!AA2638))</f>
        <v/>
      </c>
      <c r="AD2638" s="38" t="str">
        <f>IF('query (10)'!AB2638="","",TRIM(IFERROR(_xlfn.TEXTBEFORE('query (10)'!AB2638,"("),'query (10)'!AB2638)))</f>
        <v>เริ่มซ่อมงาน PM แล้ว รับผิดชอบโดย PUCHIT KULSEREE</v>
      </c>
      <c r="AE2638" s="38" t="str">
        <f>IFERROR(LOWER(TRIM(_xlfn.TEXTBEFORE(_xlfn.TEXTAFTER('query (10)'!AB2638,"("),")"))),"")</f>
        <v>puchit@nsk.com</v>
      </c>
      <c r="AF2638" s="38" t="str">
        <f>IF('query (10)'!AD2638="","",TRIM('query (10)'!AD2638))</f>
        <v>เจษฎา ผิวบาง</v>
      </c>
      <c r="AG2638" s="38" t="str">
        <f>IF('query (10)'!AE2638="","",TRIM('query (10)'!AE2638))</f>
        <v>ภูชิต กุลเสรี</v>
      </c>
      <c r="AH2638" s="38" t="str">
        <f>IF('query (10)'!AF2638="","",IFERROR(VALUE('query (10)'!AF2638),""))</f>
        <v/>
      </c>
      <c r="AI2638" s="38" t="str">
        <f>IF('query (10)'!AG2638="","",TRIM('query (10)'!AG2638))</f>
        <v/>
      </c>
      <c r="AJ2638" s="38" t="str">
        <f>IF('query (10)'!AH2638="","",IFERROR(VALUE('query (10)'!AH2638),""))</f>
        <v/>
      </c>
      <c r="AK2638" s="38" t="str">
        <f>IF('query (10)'!AI2638="","",TRIM('query (10)'!AI2638))</f>
        <v/>
      </c>
      <c r="AL2638" s="42">
        <f t="shared" si="205"/>
        <v>2026</v>
      </c>
      <c r="AM2638" s="42" t="str">
        <f t="shared" si="206"/>
        <v>2026-05</v>
      </c>
      <c r="AN2638" s="42" t="str">
        <f t="shared" ca="1" si="207"/>
        <v/>
      </c>
      <c r="AO2638" s="42" t="str">
        <f t="shared" si="208"/>
        <v>WA-139 | FINISH WASH EQUIPMENT M/C | MCB1 | WORK HEAD | Time-based Maintenance | Mechanical | Part Change | Medium | Replace filter air blower according to the 3Y. pm schedule
model : AFF-EL22B | เริ่มซ่อมงาน PM แล้ว รับผิดชอบโดย PUCHIT KULSEREE | ภูชิต กุลเสรี</v>
      </c>
      <c r="AP2638" s="42" t="str">
        <f>_xlfn.TEXTJOIN("; ",TRUE,IF(COUNTA('query (10)'!A2638:AK2638)&lt;=6,"NEAR_EMPTY_ROW",""),IF($K2638="","MISSING_STATUS",""),IF(AND($K2638="เสร็จสิ้น",$Z2638=""),"DONE_NO_ACTUAL_DATE",""),IF(AND($I2638="Condition-based Maintenance",$AH2638=""),"CBM_NO_MEASUREMENT",""),IF(OR($X2638="",$X2638=0),"INVALID_PERIOD",""),IF(AND($AA2638&lt;&gt;"",$AB2638&lt;&gt;"",$AB2638&lt;$AA2638),"DATE_SEQUENCE_ERROR",""),IF(AND($AB2638&lt;&gt;"",$AB2638&gt;DATE(2030,12,31)),"DATE_OUTLIER",""),IF($C2638="","MISSING_QRCODE",""),IF($J2638="UNKNOWN","UNKNOWN_PM_TYPE",""),IF($L2638="UNKNOWN","UNKNOWN_STATUS",""))</f>
        <v/>
      </c>
      <c r="AQ2638" s="42" t="str">
        <f t="shared" si="209"/>
        <v>NO</v>
      </c>
    </row>
    <row r="2639" spans="1:43" x14ac:dyDescent="0.3">
      <c r="A2639" s="38">
        <f>IF('query (10)'!A2639="","",'query (10)'!A2639)</f>
        <v>2898</v>
      </c>
      <c r="B2639" s="38">
        <f>IF('query (10)'!B2639="","",'query (10)'!B2639)</f>
        <v>21132</v>
      </c>
      <c r="C2639" s="38" t="str">
        <f>TRIM(UPPER('query (10)'!M2639))</f>
        <v>WA-137</v>
      </c>
      <c r="D2639" s="38" t="str">
        <f>TRIM(UPPER(IFERROR(_xlfn.TEXTBEFORE('query (10)'!L2639,"("),'query (10)'!L2639)))</f>
        <v>ROUGH WASHING MACHINE.</v>
      </c>
      <c r="E2639" s="38" t="str">
        <f>IFERROR(TRIM(UPPER(_xlfn.TEXTBEFORE(_xlfn.TEXTAFTER('query (10)'!L2639,"("),")"))),"")</f>
        <v/>
      </c>
      <c r="F2639" s="38" t="str">
        <f>TRIM('query (10)'!K2639)</f>
        <v>MCB1</v>
      </c>
      <c r="G2639" s="38" t="str">
        <f>IF('query (10)'!J2639="","",'query (10)'!J2639)</f>
        <v>Filter</v>
      </c>
      <c r="H2639" s="38" t="str">
        <f>TRIM(UPPER('query (10)'!J2639))</f>
        <v>FILTER</v>
      </c>
      <c r="I2639" s="38" t="str">
        <f>IF('query (10)'!F2639="","",'query (10)'!F2639)</f>
        <v>Time-based Maintenance</v>
      </c>
      <c r="J2639" s="38" t="str">
        <f>IF('query (10)'!F2639="","",IFERROR(INDEX(Cleaning_Rules!$B$14:$B$17,MATCH(TRIM('query (10)'!F2639),Cleaning_Rules!$A$14:$A$17,0)),"UNKNOWN"))</f>
        <v>TBM</v>
      </c>
      <c r="K2639" s="38" t="str">
        <f>IF('query (10)'!G2639="","",'query (10)'!G2639)</f>
        <v>เสร็จสิ้น</v>
      </c>
      <c r="L2639" s="38" t="str">
        <f>IF('query (10)'!G2639="","MISSING",IFERROR(INDEX(Cleaning_Rules!$B$5:$B$10,MATCH(TRIM('query (10)'!G2639),Cleaning_Rules!$A$5:$A$10,0)),"UNKNOWN"))</f>
        <v>COMPLETED</v>
      </c>
      <c r="M2639" s="38" t="str">
        <f>IF('query (10)'!I2639="","",'query (10)'!I2639)</f>
        <v>Mechanical</v>
      </c>
      <c r="N2639" s="38" t="str">
        <f>IF('query (10)'!O2639="","",'query (10)'!O2639)</f>
        <v>Part Change</v>
      </c>
      <c r="O2639" s="38" t="str">
        <f>IF('query (10)'!P2639="","",'query (10)'!P2639)</f>
        <v>Medium</v>
      </c>
      <c r="P2639" s="38" t="str">
        <f>IF('query (10)'!N2639="","",'query (10)'!N2639)</f>
        <v>Replace filter air blower according to the 3Y. pm schedule
model : AFF-EL22B</v>
      </c>
      <c r="Q2639" s="38" t="str">
        <f>TRIM('query (10)'!N2639)</f>
        <v>Replace filter air blower according to the 3Y. pm schedule
model : AFF-EL22B</v>
      </c>
      <c r="R2639" s="38" t="str">
        <f>TRIM(UPPER('query (10)'!R2639))</f>
        <v/>
      </c>
      <c r="S2639" s="38" t="str">
        <f>TRIM(UPPER('query (10)'!S2639))</f>
        <v/>
      </c>
      <c r="T2639" s="38" t="str">
        <f>IF('query (10)'!Q2639="","",TRIM(UPPER('query (10)'!Q2639)))</f>
        <v/>
      </c>
      <c r="U2639" s="38" t="str">
        <f>IF('query (10)'!T2639="","",'query (10)'!T2639)</f>
        <v/>
      </c>
      <c r="V2639" s="39" t="str">
        <f>IF('query (10)'!T2639="","",IFERROR(VALUE('query (10)'!T2639),""))</f>
        <v/>
      </c>
      <c r="W2639" s="40">
        <f>IF('query (10)'!U2639="","",'query (10)'!U2639)</f>
        <v>0</v>
      </c>
      <c r="X2639" s="39">
        <f>IF('query (10)'!V2639="","",'query (10)'!V2639)</f>
        <v>1096</v>
      </c>
      <c r="Y2639" s="41">
        <f>IF('query (10)'!W2639="","",'query (10)'!W2639)</f>
        <v>46168</v>
      </c>
      <c r="Z2639" s="41">
        <f>IF('query (10)'!X2639="","",'query (10)'!X2639)</f>
        <v>46183</v>
      </c>
      <c r="AA2639" s="41">
        <f>IF('query (10)'!Y2639="","",'query (10)'!Y2639)</f>
        <v>46183</v>
      </c>
      <c r="AB2639" s="41">
        <f>IF('query (10)'!Z2639="","",'query (10)'!Z2639)</f>
        <v>47279</v>
      </c>
      <c r="AC2639" s="38" t="str">
        <f>IF(OR('query (10)'!AA2639="",COUNTIF(Cleaning_Rules!$A$21:$A$26,TRIM('query (10)'!AA2639))&gt;0),"",TRIM('query (10)'!AA2639))</f>
        <v/>
      </c>
      <c r="AD2639" s="38" t="str">
        <f>IF('query (10)'!AB2639="","",TRIM(IFERROR(_xlfn.TEXTBEFORE('query (10)'!AB2639,"("),'query (10)'!AB2639)))</f>
        <v>เริ่มซ่อมงาน PM แล้ว รับผิดชอบโดย PUCHIT KULSEREE</v>
      </c>
      <c r="AE2639" s="38" t="str">
        <f>IFERROR(LOWER(TRIM(_xlfn.TEXTBEFORE(_xlfn.TEXTAFTER('query (10)'!AB2639,"("),")"))),"")</f>
        <v>puchit@nsk.com</v>
      </c>
      <c r="AF2639" s="38" t="str">
        <f>IF('query (10)'!AD2639="","",TRIM('query (10)'!AD2639))</f>
        <v>เจษฎา ผิวบาง</v>
      </c>
      <c r="AG2639" s="38" t="str">
        <f>IF('query (10)'!AE2639="","",TRIM('query (10)'!AE2639))</f>
        <v>ภูชิต กุลเสรี</v>
      </c>
      <c r="AH2639" s="38" t="str">
        <f>IF('query (10)'!AF2639="","",IFERROR(VALUE('query (10)'!AF2639),""))</f>
        <v/>
      </c>
      <c r="AI2639" s="38" t="str">
        <f>IF('query (10)'!AG2639="","",TRIM('query (10)'!AG2639))</f>
        <v/>
      </c>
      <c r="AJ2639" s="38" t="str">
        <f>IF('query (10)'!AH2639="","",IFERROR(VALUE('query (10)'!AH2639),""))</f>
        <v/>
      </c>
      <c r="AK2639" s="38" t="str">
        <f>IF('query (10)'!AI2639="","",TRIM('query (10)'!AI2639))</f>
        <v/>
      </c>
      <c r="AL2639" s="42">
        <f t="shared" si="205"/>
        <v>2026</v>
      </c>
      <c r="AM2639" s="42" t="str">
        <f t="shared" si="206"/>
        <v>2026-05</v>
      </c>
      <c r="AN2639" s="42" t="str">
        <f t="shared" ca="1" si="207"/>
        <v/>
      </c>
      <c r="AO2639" s="42" t="str">
        <f t="shared" si="208"/>
        <v>WA-137 | ROUGH WASHING MACHINE. | MCB1 | FILTER | Time-based Maintenance | Mechanical | Part Change | Medium | Replace filter air blower according to the 3Y. pm schedule
model : AFF-EL22B | เริ่มซ่อมงาน PM แล้ว รับผิดชอบโดย PUCHIT KULSEREE | ภูชิต กุลเสรี</v>
      </c>
      <c r="AP2639" s="42" t="str">
        <f>_xlfn.TEXTJOIN("; ",TRUE,IF(COUNTA('query (10)'!A2639:AK2639)&lt;=6,"NEAR_EMPTY_ROW",""),IF($K2639="","MISSING_STATUS",""),IF(AND($K2639="เสร็จสิ้น",$Z2639=""),"DONE_NO_ACTUAL_DATE",""),IF(AND($I2639="Condition-based Maintenance",$AH2639=""),"CBM_NO_MEASUREMENT",""),IF(OR($X2639="",$X2639=0),"INVALID_PERIOD",""),IF(AND($AA2639&lt;&gt;"",$AB2639&lt;&gt;"",$AB2639&lt;$AA2639),"DATE_SEQUENCE_ERROR",""),IF(AND($AB2639&lt;&gt;"",$AB2639&gt;DATE(2030,12,31)),"DATE_OUTLIER",""),IF($C2639="","MISSING_QRCODE",""),IF($J2639="UNKNOWN","UNKNOWN_PM_TYPE",""),IF($L2639="UNKNOWN","UNKNOWN_STATUS",""))</f>
        <v/>
      </c>
      <c r="AQ2639" s="42" t="str">
        <f t="shared" si="209"/>
        <v>NO</v>
      </c>
    </row>
    <row r="2640" spans="1:43" x14ac:dyDescent="0.3">
      <c r="A2640" s="38">
        <f>IF('query (10)'!A2640="","",'query (10)'!A2640)</f>
        <v>2899</v>
      </c>
      <c r="B2640" s="38">
        <f>IF('query (10)'!B2640="","",'query (10)'!B2640)</f>
        <v>21151</v>
      </c>
      <c r="C2640" s="38" t="str">
        <f>TRIM(UPPER('query (10)'!M2640))</f>
        <v>GR-104</v>
      </c>
      <c r="D2640" s="38" t="str">
        <f>TRIM(UPPER(IFERROR(_xlfn.TEXTBEFORE('query (10)'!L2640,"("),'query (10)'!L2640)))</f>
        <v>OUTER RING RACEWAY GRINDING M/C</v>
      </c>
      <c r="E2640" s="38" t="str">
        <f>IFERROR(TRIM(UPPER(_xlfn.TEXTBEFORE(_xlfn.TEXTAFTER('query (10)'!L2640,"("),")"))),"")</f>
        <v/>
      </c>
      <c r="F2640" s="38" t="str">
        <f>TRIM('query (10)'!K2640)</f>
        <v>SB1</v>
      </c>
      <c r="G2640" s="38" t="str">
        <f>IF('query (10)'!J2640="","",'query (10)'!J2640)</f>
        <v xml:space="preserve">Lubricant </v>
      </c>
      <c r="H2640" s="38" t="str">
        <f>TRIM(UPPER('query (10)'!J2640))</f>
        <v>LUBRICANT</v>
      </c>
      <c r="I2640" s="38" t="str">
        <f>IF('query (10)'!F2640="","",'query (10)'!F2640)</f>
        <v>Time-based Maintenance</v>
      </c>
      <c r="J2640" s="38" t="str">
        <f>IF('query (10)'!F2640="","",IFERROR(INDEX(Cleaning_Rules!$B$14:$B$17,MATCH(TRIM('query (10)'!F2640),Cleaning_Rules!$A$14:$A$17,0)),"UNKNOWN"))</f>
        <v>TBM</v>
      </c>
      <c r="K2640" s="38" t="str">
        <f>IF('query (10)'!G2640="","",'query (10)'!G2640)</f>
        <v>เสร็จสิ้น</v>
      </c>
      <c r="L2640" s="38" t="str">
        <f>IF('query (10)'!G2640="","MISSING",IFERROR(INDEX(Cleaning_Rules!$B$5:$B$10,MATCH(TRIM('query (10)'!G2640),Cleaning_Rules!$A$5:$A$10,0)),"UNKNOWN"))</f>
        <v>COMPLETED</v>
      </c>
      <c r="M2640" s="38" t="str">
        <f>IF('query (10)'!I2640="","",'query (10)'!I2640)</f>
        <v>Mechanical</v>
      </c>
      <c r="N2640" s="38" t="str">
        <f>IF('query (10)'!O2640="","",'query (10)'!O2640)</f>
        <v>Lubrication</v>
      </c>
      <c r="O2640" s="38" t="str">
        <f>IF('query (10)'!P2640="","",'query (10)'!P2640)</f>
        <v>Medium</v>
      </c>
      <c r="P2640" s="38" t="str">
        <f>IF('query (10)'!N2640="","",'query (10)'!N2640)</f>
        <v xml:space="preserve">cleaning tank lubricant
change lubricant oil 32
ตามรอบอายุการใช้งาน
</v>
      </c>
      <c r="Q2640" s="38" t="str">
        <f>TRIM('query (10)'!N2640)</f>
        <v xml:space="preserve">cleaning tank lubricant
change lubricant oil 32
ตามรอบอายุการใช้งาน
</v>
      </c>
      <c r="R2640" s="38" t="str">
        <f>TRIM(UPPER('query (10)'!R2640))</f>
        <v/>
      </c>
      <c r="S2640" s="38" t="str">
        <f>TRIM(UPPER('query (10)'!S2640))</f>
        <v/>
      </c>
      <c r="T2640" s="38" t="str">
        <f>IF('query (10)'!Q2640="","",TRIM(UPPER('query (10)'!Q2640)))</f>
        <v/>
      </c>
      <c r="U2640" s="38" t="str">
        <f>IF('query (10)'!T2640="","",'query (10)'!T2640)</f>
        <v/>
      </c>
      <c r="V2640" s="39" t="str">
        <f>IF('query (10)'!T2640="","",IFERROR(VALUE('query (10)'!T2640),""))</f>
        <v/>
      </c>
      <c r="W2640" s="40">
        <f>IF('query (10)'!U2640="","",'query (10)'!U2640)</f>
        <v>0</v>
      </c>
      <c r="X2640" s="39">
        <f>IF('query (10)'!V2640="","",'query (10)'!V2640)</f>
        <v>365</v>
      </c>
      <c r="Y2640" s="41">
        <f>IF('query (10)'!W2640="","",'query (10)'!W2640)</f>
        <v>46157</v>
      </c>
      <c r="Z2640" s="41">
        <f>IF('query (10)'!X2640="","",'query (10)'!X2640)</f>
        <v>46178</v>
      </c>
      <c r="AA2640" s="41">
        <f>IF('query (10)'!Y2640="","",'query (10)'!Y2640)</f>
        <v>46178</v>
      </c>
      <c r="AB2640" s="41">
        <f>IF('query (10)'!Z2640="","",'query (10)'!Z2640)</f>
        <v>46543</v>
      </c>
      <c r="AC2640" s="38" t="str">
        <f>IF(OR('query (10)'!AA2640="",COUNTIF(Cleaning_Rules!$A$21:$A$26,TRIM('query (10)'!AA2640))&gt;0),"",TRIM('query (10)'!AA2640))</f>
        <v/>
      </c>
      <c r="AD2640" s="38" t="str">
        <f>IF('query (10)'!AB2640="","",TRIM(IFERROR(_xlfn.TEXTBEFORE('query (10)'!AB2640,"("),'query (10)'!AB2640)))</f>
        <v>เริ่มซ่อมงาน PM แล้ว รับผิดชอบโดย CHETSADA PHIWBANG</v>
      </c>
      <c r="AE2640" s="38" t="str">
        <f>IFERROR(LOWER(TRIM(_xlfn.TEXTBEFORE(_xlfn.TEXTAFTER('query (10)'!AB2640,"("),")"))),"")</f>
        <v>chetsada@nsk.com</v>
      </c>
      <c r="AF2640" s="38" t="str">
        <f>IF('query (10)'!AD2640="","",TRIM('query (10)'!AD2640))</f>
        <v>ภูชิต กุลเสรี</v>
      </c>
      <c r="AG2640" s="38" t="str">
        <f>IF('query (10)'!AE2640="","",TRIM('query (10)'!AE2640))</f>
        <v>เจษฎา ผิวบาง</v>
      </c>
      <c r="AH2640" s="38" t="str">
        <f>IF('query (10)'!AF2640="","",IFERROR(VALUE('query (10)'!AF2640),""))</f>
        <v/>
      </c>
      <c r="AI2640" s="38" t="str">
        <f>IF('query (10)'!AG2640="","",TRIM('query (10)'!AG2640))</f>
        <v/>
      </c>
      <c r="AJ2640" s="38" t="str">
        <f>IF('query (10)'!AH2640="","",IFERROR(VALUE('query (10)'!AH2640),""))</f>
        <v/>
      </c>
      <c r="AK2640" s="38" t="str">
        <f>IF('query (10)'!AI2640="","",TRIM('query (10)'!AI2640))</f>
        <v/>
      </c>
      <c r="AL2640" s="42">
        <f t="shared" si="205"/>
        <v>2026</v>
      </c>
      <c r="AM2640" s="42" t="str">
        <f t="shared" si="206"/>
        <v>2026-05</v>
      </c>
      <c r="AN2640" s="42" t="str">
        <f t="shared" ca="1" si="207"/>
        <v/>
      </c>
      <c r="AO2640" s="42" t="str">
        <f t="shared" si="208"/>
        <v>GR-104 | OUTER RING RACEWAY GRINDING M/C | SB1 | LUBRICANT | Time-based Maintenance | Mechanical | Lubrication | Medium | cleaning tank lubricant
change lubricant oil 32
ตามรอบอายุการใช้งาน
 | เริ่มซ่อมงาน PM แล้ว รับผิดชอบโดย CHETSADA PHIWBANG | เจษฎา ผิวบาง</v>
      </c>
      <c r="AP2640" s="42" t="str">
        <f>_xlfn.TEXTJOIN("; ",TRUE,IF(COUNTA('query (10)'!A2640:AK2640)&lt;=6,"NEAR_EMPTY_ROW",""),IF($K2640="","MISSING_STATUS",""),IF(AND($K2640="เสร็จสิ้น",$Z2640=""),"DONE_NO_ACTUAL_DATE",""),IF(AND($I2640="Condition-based Maintenance",$AH2640=""),"CBM_NO_MEASUREMENT",""),IF(OR($X2640="",$X2640=0),"INVALID_PERIOD",""),IF(AND($AA2640&lt;&gt;"",$AB2640&lt;&gt;"",$AB2640&lt;$AA2640),"DATE_SEQUENCE_ERROR",""),IF(AND($AB2640&lt;&gt;"",$AB2640&gt;DATE(2030,12,31)),"DATE_OUTLIER",""),IF($C2640="","MISSING_QRCODE",""),IF($J2640="UNKNOWN","UNKNOWN_PM_TYPE",""),IF($L2640="UNKNOWN","UNKNOWN_STATUS",""))</f>
        <v/>
      </c>
      <c r="AQ2640" s="42" t="str">
        <f t="shared" si="209"/>
        <v>NO</v>
      </c>
    </row>
    <row r="2641" spans="1:43" x14ac:dyDescent="0.3">
      <c r="A2641" s="38">
        <f>IF('query (10)'!A2641="","",'query (10)'!A2641)</f>
        <v>2900</v>
      </c>
      <c r="B2641" s="38">
        <f>IF('query (10)'!B2641="","",'query (10)'!B2641)</f>
        <v>21152</v>
      </c>
      <c r="C2641" s="38" t="str">
        <f>TRIM(UPPER('query (10)'!M2641))</f>
        <v>GR-106</v>
      </c>
      <c r="D2641" s="38" t="str">
        <f>TRIM(UPPER(IFERROR(_xlfn.TEXTBEFORE('query (10)'!L2641,"("),'query (10)'!L2641)))</f>
        <v>OUTER RING RACEWAY SUPER FINISH M/C</v>
      </c>
      <c r="E2641" s="38" t="str">
        <f>IFERROR(TRIM(UPPER(_xlfn.TEXTBEFORE(_xlfn.TEXTAFTER('query (10)'!L2641,"("),")"))),"")</f>
        <v/>
      </c>
      <c r="F2641" s="38" t="str">
        <f>TRIM('query (10)'!K2641)</f>
        <v>SB1</v>
      </c>
      <c r="G2641" s="38" t="str">
        <f>IF('query (10)'!J2641="","",'query (10)'!J2641)</f>
        <v>Air Cylinder</v>
      </c>
      <c r="H2641" s="38" t="str">
        <f>TRIM(UPPER('query (10)'!J2641))</f>
        <v>AIR CYLINDER</v>
      </c>
      <c r="I2641" s="38" t="str">
        <f>IF('query (10)'!F2641="","",'query (10)'!F2641)</f>
        <v>Time-based Maintenance</v>
      </c>
      <c r="J2641" s="38" t="str">
        <f>IF('query (10)'!F2641="","",IFERROR(INDEX(Cleaning_Rules!$B$14:$B$17,MATCH(TRIM('query (10)'!F2641),Cleaning_Rules!$A$14:$A$17,0)),"UNKNOWN"))</f>
        <v>TBM</v>
      </c>
      <c r="K2641" s="38" t="str">
        <f>IF('query (10)'!G2641="","",'query (10)'!G2641)</f>
        <v>เสร็จสิ้น</v>
      </c>
      <c r="L2641" s="38" t="str">
        <f>IF('query (10)'!G2641="","MISSING",IFERROR(INDEX(Cleaning_Rules!$B$5:$B$10,MATCH(TRIM('query (10)'!G2641),Cleaning_Rules!$A$5:$A$10,0)),"UNKNOWN"))</f>
        <v>COMPLETED</v>
      </c>
      <c r="M2641" s="38" t="str">
        <f>IF('query (10)'!I2641="","",'query (10)'!I2641)</f>
        <v>Mechanical</v>
      </c>
      <c r="N2641" s="38" t="str">
        <f>IF('query (10)'!O2641="","",'query (10)'!O2641)</f>
        <v>Part Change</v>
      </c>
      <c r="O2641" s="38" t="str">
        <f>IF('query (10)'!P2641="","",'query (10)'!P2641)</f>
        <v>Medium</v>
      </c>
      <c r="P2641" s="38" t="str">
        <f>IF('query (10)'!N2641="","",'query (10)'!N2641)</f>
        <v>change aircylinder divider inlet 1,2 ตามรอบการใช้งาน</v>
      </c>
      <c r="Q2641" s="38" t="str">
        <f>TRIM('query (10)'!N2641)</f>
        <v>change aircylinder divider inlet 1,2 ตามรอบการใช้งาน</v>
      </c>
      <c r="R2641" s="38" t="str">
        <f>TRIM(UPPER('query (10)'!R2641))</f>
        <v>AIR CYLINDER</v>
      </c>
      <c r="S2641" s="38" t="str">
        <f>TRIM(UPPER('query (10)'!S2641))</f>
        <v>CDQ2WB32-10DZ</v>
      </c>
      <c r="T2641" s="38" t="str">
        <f>IF('query (10)'!Q2641="","",TRIM(UPPER('query (10)'!Q2641)))</f>
        <v/>
      </c>
      <c r="U2641" s="38" t="str">
        <f>IF('query (10)'!T2641="","",'query (10)'!T2641)</f>
        <v/>
      </c>
      <c r="V2641" s="39" t="str">
        <f>IF('query (10)'!T2641="","",IFERROR(VALUE('query (10)'!T2641),""))</f>
        <v/>
      </c>
      <c r="W2641" s="40">
        <f>IF('query (10)'!U2641="","",'query (10)'!U2641)</f>
        <v>0</v>
      </c>
      <c r="X2641" s="39">
        <f>IF('query (10)'!V2641="","",'query (10)'!V2641)</f>
        <v>731</v>
      </c>
      <c r="Y2641" s="41">
        <f>IF('query (10)'!W2641="","",'query (10)'!W2641)</f>
        <v>46157</v>
      </c>
      <c r="Z2641" s="41">
        <f>IF('query (10)'!X2641="","",'query (10)'!X2641)</f>
        <v>46178</v>
      </c>
      <c r="AA2641" s="41">
        <f>IF('query (10)'!Y2641="","",'query (10)'!Y2641)</f>
        <v>46178</v>
      </c>
      <c r="AB2641" s="41">
        <f>IF('query (10)'!Z2641="","",'query (10)'!Z2641)</f>
        <v>46909</v>
      </c>
      <c r="AC2641" s="38" t="str">
        <f>IF(OR('query (10)'!AA2641="",COUNTIF(Cleaning_Rules!$A$21:$A$26,TRIM('query (10)'!AA2641))&gt;0),"",TRIM('query (10)'!AA2641))</f>
        <v/>
      </c>
      <c r="AD2641" s="38" t="str">
        <f>IF('query (10)'!AB2641="","",TRIM(IFERROR(_xlfn.TEXTBEFORE('query (10)'!AB2641,"("),'query (10)'!AB2641)))</f>
        <v>เริ่มซ่อมงาน PM แล้ว รับผิดชอบโดย PAHLA SEEDANG</v>
      </c>
      <c r="AE2641" s="38" t="str">
        <f>IFERROR(LOWER(TRIM(_xlfn.TEXTBEFORE(_xlfn.TEXTAFTER('query (10)'!AB2641,"("),")"))),"")</f>
        <v>pahla@nsk.com</v>
      </c>
      <c r="AF2641" s="38" t="str">
        <f>IF('query (10)'!AD2641="","",TRIM('query (10)'!AD2641))</f>
        <v>ภูชิต กุลเสรี</v>
      </c>
      <c r="AG2641" s="38" t="str">
        <f>IF('query (10)'!AE2641="","",TRIM('query (10)'!AE2641))</f>
        <v>ผะหลา สีแดง</v>
      </c>
      <c r="AH2641" s="38" t="str">
        <f>IF('query (10)'!AF2641="","",IFERROR(VALUE('query (10)'!AF2641),""))</f>
        <v/>
      </c>
      <c r="AI2641" s="38" t="str">
        <f>IF('query (10)'!AG2641="","",TRIM('query (10)'!AG2641))</f>
        <v/>
      </c>
      <c r="AJ2641" s="38" t="str">
        <f>IF('query (10)'!AH2641="","",IFERROR(VALUE('query (10)'!AH2641),""))</f>
        <v/>
      </c>
      <c r="AK2641" s="38" t="str">
        <f>IF('query (10)'!AI2641="","",TRIM('query (10)'!AI2641))</f>
        <v/>
      </c>
      <c r="AL2641" s="42">
        <f t="shared" si="205"/>
        <v>2026</v>
      </c>
      <c r="AM2641" s="42" t="str">
        <f t="shared" si="206"/>
        <v>2026-05</v>
      </c>
      <c r="AN2641" s="42" t="str">
        <f t="shared" ca="1" si="207"/>
        <v/>
      </c>
      <c r="AO2641" s="42" t="str">
        <f t="shared" si="208"/>
        <v>GR-106 | OUTER RING RACEWAY SUPER FINISH M/C | SB1 | AIR CYLINDER | Time-based Maintenance | Mechanical | Part Change | Medium | change aircylinder divider inlet 1,2 ตามรอบการใช้งาน | AIR CYLINDER | CDQ2WB32-10DZ | เริ่มซ่อมงาน PM แล้ว รับผิดชอบโดย PAHLA SEEDANG | ผะหลา สีแดง</v>
      </c>
      <c r="AP2641" s="42" t="str">
        <f>_xlfn.TEXTJOIN("; ",TRUE,IF(COUNTA('query (10)'!A2641:AK2641)&lt;=6,"NEAR_EMPTY_ROW",""),IF($K2641="","MISSING_STATUS",""),IF(AND($K2641="เสร็จสิ้น",$Z2641=""),"DONE_NO_ACTUAL_DATE",""),IF(AND($I2641="Condition-based Maintenance",$AH2641=""),"CBM_NO_MEASUREMENT",""),IF(OR($X2641="",$X2641=0),"INVALID_PERIOD",""),IF(AND($AA2641&lt;&gt;"",$AB2641&lt;&gt;"",$AB2641&lt;$AA2641),"DATE_SEQUENCE_ERROR",""),IF(AND($AB2641&lt;&gt;"",$AB2641&gt;DATE(2030,12,31)),"DATE_OUTLIER",""),IF($C2641="","MISSING_QRCODE",""),IF($J2641="UNKNOWN","UNKNOWN_PM_TYPE",""),IF($L2641="UNKNOWN","UNKNOWN_STATUS",""))</f>
        <v/>
      </c>
      <c r="AQ2641" s="42" t="str">
        <f t="shared" si="209"/>
        <v>NO</v>
      </c>
    </row>
    <row r="2642" spans="1:43" x14ac:dyDescent="0.3">
      <c r="A2642" s="38">
        <f>IF('query (10)'!A2642="","",'query (10)'!A2642)</f>
        <v>2901</v>
      </c>
      <c r="B2642" s="38">
        <f>IF('query (10)'!B2642="","",'query (10)'!B2642)</f>
        <v>21153</v>
      </c>
      <c r="C2642" s="38" t="str">
        <f>TRIM(UPPER('query (10)'!M2642))</f>
        <v>GR-100</v>
      </c>
      <c r="D2642" s="38" t="str">
        <f>TRIM(UPPER(IFERROR(_xlfn.TEXTBEFORE('query (10)'!L2642,"("),'query (10)'!L2642)))</f>
        <v>INNER RING RACEWAY SUPER FINISH M/C</v>
      </c>
      <c r="E2642" s="38" t="str">
        <f>IFERROR(TRIM(UPPER(_xlfn.TEXTBEFORE(_xlfn.TEXTAFTER('query (10)'!L2642,"("),")"))),"")</f>
        <v/>
      </c>
      <c r="F2642" s="38" t="str">
        <f>TRIM('query (10)'!K2642)</f>
        <v>SB1</v>
      </c>
      <c r="G2642" s="38" t="str">
        <f>IF('query (10)'!J2642="","",'query (10)'!J2642)</f>
        <v>Air Cylinder</v>
      </c>
      <c r="H2642" s="38" t="str">
        <f>TRIM(UPPER('query (10)'!J2642))</f>
        <v>AIR CYLINDER</v>
      </c>
      <c r="I2642" s="38" t="str">
        <f>IF('query (10)'!F2642="","",'query (10)'!F2642)</f>
        <v>Time-based Maintenance</v>
      </c>
      <c r="J2642" s="38" t="str">
        <f>IF('query (10)'!F2642="","",IFERROR(INDEX(Cleaning_Rules!$B$14:$B$17,MATCH(TRIM('query (10)'!F2642),Cleaning_Rules!$A$14:$A$17,0)),"UNKNOWN"))</f>
        <v>TBM</v>
      </c>
      <c r="K2642" s="38" t="str">
        <f>IF('query (10)'!G2642="","",'query (10)'!G2642)</f>
        <v>เสร็จสิ้น</v>
      </c>
      <c r="L2642" s="38" t="str">
        <f>IF('query (10)'!G2642="","MISSING",IFERROR(INDEX(Cleaning_Rules!$B$5:$B$10,MATCH(TRIM('query (10)'!G2642),Cleaning_Rules!$A$5:$A$10,0)),"UNKNOWN"))</f>
        <v>COMPLETED</v>
      </c>
      <c r="M2642" s="38" t="str">
        <f>IF('query (10)'!I2642="","",'query (10)'!I2642)</f>
        <v>Mechanical</v>
      </c>
      <c r="N2642" s="38" t="str">
        <f>IF('query (10)'!O2642="","",'query (10)'!O2642)</f>
        <v>Part Change</v>
      </c>
      <c r="O2642" s="38" t="str">
        <f>IF('query (10)'!P2642="","",'query (10)'!P2642)</f>
        <v>Medium</v>
      </c>
      <c r="P2642" s="38" t="str">
        <f>IF('query (10)'!N2642="","",'query (10)'!N2642)</f>
        <v>change aircylinder divider inlet 1,2 ตามรอบการใช้งาน</v>
      </c>
      <c r="Q2642" s="38" t="str">
        <f>TRIM('query (10)'!N2642)</f>
        <v>change aircylinder divider inlet 1,2 ตามรอบการใช้งาน</v>
      </c>
      <c r="R2642" s="38" t="str">
        <f>TRIM(UPPER('query (10)'!R2642))</f>
        <v>AIR CYLINDER</v>
      </c>
      <c r="S2642" s="38" t="str">
        <f>TRIM(UPPER('query (10)'!S2642))</f>
        <v>CDQ2WB32-10DZ</v>
      </c>
      <c r="T2642" s="38" t="str">
        <f>IF('query (10)'!Q2642="","",TRIM(UPPER('query (10)'!Q2642)))</f>
        <v/>
      </c>
      <c r="U2642" s="38" t="str">
        <f>IF('query (10)'!T2642="","",'query (10)'!T2642)</f>
        <v/>
      </c>
      <c r="V2642" s="39" t="str">
        <f>IF('query (10)'!T2642="","",IFERROR(VALUE('query (10)'!T2642),""))</f>
        <v/>
      </c>
      <c r="W2642" s="40">
        <f>IF('query (10)'!U2642="","",'query (10)'!U2642)</f>
        <v>0</v>
      </c>
      <c r="X2642" s="39">
        <f>IF('query (10)'!V2642="","",'query (10)'!V2642)</f>
        <v>731</v>
      </c>
      <c r="Y2642" s="41">
        <f>IF('query (10)'!W2642="","",'query (10)'!W2642)</f>
        <v>46157</v>
      </c>
      <c r="Z2642" s="41">
        <f>IF('query (10)'!X2642="","",'query (10)'!X2642)</f>
        <v>46178</v>
      </c>
      <c r="AA2642" s="41">
        <f>IF('query (10)'!Y2642="","",'query (10)'!Y2642)</f>
        <v>46178</v>
      </c>
      <c r="AB2642" s="41">
        <f>IF('query (10)'!Z2642="","",'query (10)'!Z2642)</f>
        <v>46909</v>
      </c>
      <c r="AC2642" s="38" t="str">
        <f>IF(OR('query (10)'!AA2642="",COUNTIF(Cleaning_Rules!$A$21:$A$26,TRIM('query (10)'!AA2642))&gt;0),"",TRIM('query (10)'!AA2642))</f>
        <v/>
      </c>
      <c r="AD2642" s="38" t="str">
        <f>IF('query (10)'!AB2642="","",TRIM(IFERROR(_xlfn.TEXTBEFORE('query (10)'!AB2642,"("),'query (10)'!AB2642)))</f>
        <v>เริ่มซ่อมงาน PM แล้ว รับผิดชอบโดย PAHLA SEEDANG</v>
      </c>
      <c r="AE2642" s="38" t="str">
        <f>IFERROR(LOWER(TRIM(_xlfn.TEXTBEFORE(_xlfn.TEXTAFTER('query (10)'!AB2642,"("),")"))),"")</f>
        <v>pahla@nsk.com</v>
      </c>
      <c r="AF2642" s="38" t="str">
        <f>IF('query (10)'!AD2642="","",TRIM('query (10)'!AD2642))</f>
        <v>ภูชิต กุลเสรี</v>
      </c>
      <c r="AG2642" s="38" t="str">
        <f>IF('query (10)'!AE2642="","",TRIM('query (10)'!AE2642))</f>
        <v>ผะหลา สีแดง</v>
      </c>
      <c r="AH2642" s="38" t="str">
        <f>IF('query (10)'!AF2642="","",IFERROR(VALUE('query (10)'!AF2642),""))</f>
        <v/>
      </c>
      <c r="AI2642" s="38" t="str">
        <f>IF('query (10)'!AG2642="","",TRIM('query (10)'!AG2642))</f>
        <v/>
      </c>
      <c r="AJ2642" s="38" t="str">
        <f>IF('query (10)'!AH2642="","",IFERROR(VALUE('query (10)'!AH2642),""))</f>
        <v/>
      </c>
      <c r="AK2642" s="38" t="str">
        <f>IF('query (10)'!AI2642="","",TRIM('query (10)'!AI2642))</f>
        <v/>
      </c>
      <c r="AL2642" s="42">
        <f t="shared" si="205"/>
        <v>2026</v>
      </c>
      <c r="AM2642" s="42" t="str">
        <f t="shared" si="206"/>
        <v>2026-05</v>
      </c>
      <c r="AN2642" s="42" t="str">
        <f t="shared" ca="1" si="207"/>
        <v/>
      </c>
      <c r="AO2642" s="42" t="str">
        <f t="shared" si="208"/>
        <v>GR-100 | INNER RING RACEWAY SUPER FINISH M/C | SB1 | AIR CYLINDER | Time-based Maintenance | Mechanical | Part Change | Medium | change aircylinder divider inlet 1,2 ตามรอบการใช้งาน | AIR CYLINDER | CDQ2WB32-10DZ | เริ่มซ่อมงาน PM แล้ว รับผิดชอบโดย PAHLA SEEDANG | ผะหลา สีแดง</v>
      </c>
      <c r="AP2642" s="42" t="str">
        <f>_xlfn.TEXTJOIN("; ",TRUE,IF(COUNTA('query (10)'!A2642:AK2642)&lt;=6,"NEAR_EMPTY_ROW",""),IF($K2642="","MISSING_STATUS",""),IF(AND($K2642="เสร็จสิ้น",$Z2642=""),"DONE_NO_ACTUAL_DATE",""),IF(AND($I2642="Condition-based Maintenance",$AH2642=""),"CBM_NO_MEASUREMENT",""),IF(OR($X2642="",$X2642=0),"INVALID_PERIOD",""),IF(AND($AA2642&lt;&gt;"",$AB2642&lt;&gt;"",$AB2642&lt;$AA2642),"DATE_SEQUENCE_ERROR",""),IF(AND($AB2642&lt;&gt;"",$AB2642&gt;DATE(2030,12,31)),"DATE_OUTLIER",""),IF($C2642="","MISSING_QRCODE",""),IF($J2642="UNKNOWN","UNKNOWN_PM_TYPE",""),IF($L2642="UNKNOWN","UNKNOWN_STATUS",""))</f>
        <v/>
      </c>
      <c r="AQ2642" s="42" t="str">
        <f t="shared" si="209"/>
        <v>NO</v>
      </c>
    </row>
    <row r="2643" spans="1:43" x14ac:dyDescent="0.3">
      <c r="A2643" s="38">
        <f>IF('query (10)'!A2643="","",'query (10)'!A2643)</f>
        <v>2902</v>
      </c>
      <c r="B2643" s="38">
        <f>IF('query (10)'!B2643="","",'query (10)'!B2643)</f>
        <v>21154</v>
      </c>
      <c r="C2643" s="38" t="str">
        <f>TRIM(UPPER('query (10)'!M2643))</f>
        <v>GR-097</v>
      </c>
      <c r="D2643" s="38" t="str">
        <f>TRIM(UPPER(IFERROR(_xlfn.TEXTBEFORE('query (10)'!L2643,"("),'query (10)'!L2643)))</f>
        <v>INNER RING BORE GRINDING M/C</v>
      </c>
      <c r="E2643" s="38" t="str">
        <f>IFERROR(TRIM(UPPER(_xlfn.TEXTBEFORE(_xlfn.TEXTAFTER('query (10)'!L2643,"("),")"))),"")</f>
        <v/>
      </c>
      <c r="F2643" s="38" t="str">
        <f>TRIM('query (10)'!K2643)</f>
        <v>SB1</v>
      </c>
      <c r="G2643" s="38" t="str">
        <f>IF('query (10)'!J2643="","",'query (10)'!J2643)</f>
        <v xml:space="preserve">Lubricant </v>
      </c>
      <c r="H2643" s="38" t="str">
        <f>TRIM(UPPER('query (10)'!J2643))</f>
        <v>LUBRICANT</v>
      </c>
      <c r="I2643" s="38" t="str">
        <f>IF('query (10)'!F2643="","",'query (10)'!F2643)</f>
        <v>Time-based Maintenance</v>
      </c>
      <c r="J2643" s="38" t="str">
        <f>IF('query (10)'!F2643="","",IFERROR(INDEX(Cleaning_Rules!$B$14:$B$17,MATCH(TRIM('query (10)'!F2643),Cleaning_Rules!$A$14:$A$17,0)),"UNKNOWN"))</f>
        <v>TBM</v>
      </c>
      <c r="K2643" s="38" t="str">
        <f>IF('query (10)'!G2643="","",'query (10)'!G2643)</f>
        <v>เสร็จสิ้น</v>
      </c>
      <c r="L2643" s="38" t="str">
        <f>IF('query (10)'!G2643="","MISSING",IFERROR(INDEX(Cleaning_Rules!$B$5:$B$10,MATCH(TRIM('query (10)'!G2643),Cleaning_Rules!$A$5:$A$10,0)),"UNKNOWN"))</f>
        <v>COMPLETED</v>
      </c>
      <c r="M2643" s="38" t="str">
        <f>IF('query (10)'!I2643="","",'query (10)'!I2643)</f>
        <v>Mechanical</v>
      </c>
      <c r="N2643" s="38" t="str">
        <f>IF('query (10)'!O2643="","",'query (10)'!O2643)</f>
        <v>Lubrication</v>
      </c>
      <c r="O2643" s="38" t="str">
        <f>IF('query (10)'!P2643="","",'query (10)'!P2643)</f>
        <v>Medium</v>
      </c>
      <c r="P2643" s="38" t="str">
        <f>IF('query (10)'!N2643="","",'query (10)'!N2643)</f>
        <v xml:space="preserve">cleaning tank lubricant
change lubricant oil 32
ตามรอบอายุการใช้งาน
</v>
      </c>
      <c r="Q2643" s="38" t="str">
        <f>TRIM('query (10)'!N2643)</f>
        <v xml:space="preserve">cleaning tank lubricant
change lubricant oil 32
ตามรอบอายุการใช้งาน
</v>
      </c>
      <c r="R2643" s="38" t="str">
        <f>TRIM(UPPER('query (10)'!R2643))</f>
        <v/>
      </c>
      <c r="S2643" s="38" t="str">
        <f>TRIM(UPPER('query (10)'!S2643))</f>
        <v/>
      </c>
      <c r="T2643" s="38" t="str">
        <f>IF('query (10)'!Q2643="","",TRIM(UPPER('query (10)'!Q2643)))</f>
        <v/>
      </c>
      <c r="U2643" s="38" t="str">
        <f>IF('query (10)'!T2643="","",'query (10)'!T2643)</f>
        <v/>
      </c>
      <c r="V2643" s="39" t="str">
        <f>IF('query (10)'!T2643="","",IFERROR(VALUE('query (10)'!T2643),""))</f>
        <v/>
      </c>
      <c r="W2643" s="40">
        <f>IF('query (10)'!U2643="","",'query (10)'!U2643)</f>
        <v>0</v>
      </c>
      <c r="X2643" s="39">
        <f>IF('query (10)'!V2643="","",'query (10)'!V2643)</f>
        <v>365</v>
      </c>
      <c r="Y2643" s="41">
        <f>IF('query (10)'!W2643="","",'query (10)'!W2643)</f>
        <v>46157</v>
      </c>
      <c r="Z2643" s="41">
        <f>IF('query (10)'!X2643="","",'query (10)'!X2643)</f>
        <v>46178</v>
      </c>
      <c r="AA2643" s="41">
        <f>IF('query (10)'!Y2643="","",'query (10)'!Y2643)</f>
        <v>46178</v>
      </c>
      <c r="AB2643" s="41">
        <f>IF('query (10)'!Z2643="","",'query (10)'!Z2643)</f>
        <v>46543</v>
      </c>
      <c r="AC2643" s="38" t="str">
        <f>IF(OR('query (10)'!AA2643="",COUNTIF(Cleaning_Rules!$A$21:$A$26,TRIM('query (10)'!AA2643))&gt;0),"",TRIM('query (10)'!AA2643))</f>
        <v/>
      </c>
      <c r="AD2643" s="38" t="str">
        <f>IF('query (10)'!AB2643="","",TRIM(IFERROR(_xlfn.TEXTBEFORE('query (10)'!AB2643,"("),'query (10)'!AB2643)))</f>
        <v>เริ่มซ่อมงาน PM แล้ว รับผิดชอบโดย PAHLA SEEDANG</v>
      </c>
      <c r="AE2643" s="38" t="str">
        <f>IFERROR(LOWER(TRIM(_xlfn.TEXTBEFORE(_xlfn.TEXTAFTER('query (10)'!AB2643,"("),")"))),"")</f>
        <v>pahla@nsk.com</v>
      </c>
      <c r="AF2643" s="38" t="str">
        <f>IF('query (10)'!AD2643="","",TRIM('query (10)'!AD2643))</f>
        <v>ภูชิต กุลเสรี</v>
      </c>
      <c r="AG2643" s="38" t="str">
        <f>IF('query (10)'!AE2643="","",TRIM('query (10)'!AE2643))</f>
        <v>ผะหลา สีแดง</v>
      </c>
      <c r="AH2643" s="38" t="str">
        <f>IF('query (10)'!AF2643="","",IFERROR(VALUE('query (10)'!AF2643),""))</f>
        <v/>
      </c>
      <c r="AI2643" s="38" t="str">
        <f>IF('query (10)'!AG2643="","",TRIM('query (10)'!AG2643))</f>
        <v/>
      </c>
      <c r="AJ2643" s="38" t="str">
        <f>IF('query (10)'!AH2643="","",IFERROR(VALUE('query (10)'!AH2643),""))</f>
        <v/>
      </c>
      <c r="AK2643" s="38" t="str">
        <f>IF('query (10)'!AI2643="","",TRIM('query (10)'!AI2643))</f>
        <v/>
      </c>
      <c r="AL2643" s="42">
        <f t="shared" si="205"/>
        <v>2026</v>
      </c>
      <c r="AM2643" s="42" t="str">
        <f t="shared" si="206"/>
        <v>2026-05</v>
      </c>
      <c r="AN2643" s="42" t="str">
        <f t="shared" ca="1" si="207"/>
        <v/>
      </c>
      <c r="AO2643" s="42" t="str">
        <f t="shared" si="208"/>
        <v>GR-097 | INNER RING BORE GRINDING M/C | SB1 | LUBRICANT | Time-based Maintenance | Mechanical | Lubrication | Medium | cleaning tank lubricant
change lubricant oil 32
ตามรอบอายุการใช้งาน
 | เริ่มซ่อมงาน PM แล้ว รับผิดชอบโดย PAHLA SEEDANG | ผะหลา สีแดง</v>
      </c>
      <c r="AP2643" s="42" t="str">
        <f>_xlfn.TEXTJOIN("; ",TRUE,IF(COUNTA('query (10)'!A2643:AK2643)&lt;=6,"NEAR_EMPTY_ROW",""),IF($K2643="","MISSING_STATUS",""),IF(AND($K2643="เสร็จสิ้น",$Z2643=""),"DONE_NO_ACTUAL_DATE",""),IF(AND($I2643="Condition-based Maintenance",$AH2643=""),"CBM_NO_MEASUREMENT",""),IF(OR($X2643="",$X2643=0),"INVALID_PERIOD",""),IF(AND($AA2643&lt;&gt;"",$AB2643&lt;&gt;"",$AB2643&lt;$AA2643),"DATE_SEQUENCE_ERROR",""),IF(AND($AB2643&lt;&gt;"",$AB2643&gt;DATE(2030,12,31)),"DATE_OUTLIER",""),IF($C2643="","MISSING_QRCODE",""),IF($J2643="UNKNOWN","UNKNOWN_PM_TYPE",""),IF($L2643="UNKNOWN","UNKNOWN_STATUS",""))</f>
        <v/>
      </c>
      <c r="AQ2643" s="42" t="str">
        <f t="shared" si="209"/>
        <v>NO</v>
      </c>
    </row>
    <row r="2644" spans="1:43" x14ac:dyDescent="0.3">
      <c r="A2644" s="38">
        <f>IF('query (10)'!A2644="","",'query (10)'!A2644)</f>
        <v>2903</v>
      </c>
      <c r="B2644" s="38">
        <f>IF('query (10)'!B2644="","",'query (10)'!B2644)</f>
        <v>21155</v>
      </c>
      <c r="C2644" s="38" t="str">
        <f>TRIM(UPPER('query (10)'!M2644))</f>
        <v>GR-095</v>
      </c>
      <c r="D2644" s="38" t="str">
        <f>TRIM(UPPER(IFERROR(_xlfn.TEXTBEFORE('query (10)'!L2644,"("),'query (10)'!L2644)))</f>
        <v>INNER RING RACEWAY GRINDING M/C</v>
      </c>
      <c r="E2644" s="38" t="str">
        <f>IFERROR(TRIM(UPPER(_xlfn.TEXTBEFORE(_xlfn.TEXTAFTER('query (10)'!L2644,"("),")"))),"")</f>
        <v/>
      </c>
      <c r="F2644" s="38" t="str">
        <f>TRIM('query (10)'!K2644)</f>
        <v>SB1</v>
      </c>
      <c r="G2644" s="38" t="str">
        <f>IF('query (10)'!J2644="","",'query (10)'!J2644)</f>
        <v>Air Cylinder</v>
      </c>
      <c r="H2644" s="38" t="str">
        <f>TRIM(UPPER('query (10)'!J2644))</f>
        <v>AIR CYLINDER</v>
      </c>
      <c r="I2644" s="38" t="str">
        <f>IF('query (10)'!F2644="","",'query (10)'!F2644)</f>
        <v>Time-based Maintenance</v>
      </c>
      <c r="J2644" s="38" t="str">
        <f>IF('query (10)'!F2644="","",IFERROR(INDEX(Cleaning_Rules!$B$14:$B$17,MATCH(TRIM('query (10)'!F2644),Cleaning_Rules!$A$14:$A$17,0)),"UNKNOWN"))</f>
        <v>TBM</v>
      </c>
      <c r="K2644" s="38" t="str">
        <f>IF('query (10)'!G2644="","",'query (10)'!G2644)</f>
        <v>เสร็จสิ้น</v>
      </c>
      <c r="L2644" s="38" t="str">
        <f>IF('query (10)'!G2644="","MISSING",IFERROR(INDEX(Cleaning_Rules!$B$5:$B$10,MATCH(TRIM('query (10)'!G2644),Cleaning_Rules!$A$5:$A$10,0)),"UNKNOWN"))</f>
        <v>COMPLETED</v>
      </c>
      <c r="M2644" s="38" t="str">
        <f>IF('query (10)'!I2644="","",'query (10)'!I2644)</f>
        <v>Mechanical</v>
      </c>
      <c r="N2644" s="38" t="str">
        <f>IF('query (10)'!O2644="","",'query (10)'!O2644)</f>
        <v>Part Change</v>
      </c>
      <c r="O2644" s="38" t="str">
        <f>IF('query (10)'!P2644="","",'query (10)'!P2644)</f>
        <v>Medium</v>
      </c>
      <c r="P2644" s="38" t="str">
        <f>IF('query (10)'!N2644="","",'query (10)'!N2644)</f>
        <v>change air cylinder pusher adv/ret
เนื่องจากของเดิมเสื่อมสะภาพจากการใช้งาน</v>
      </c>
      <c r="Q2644" s="38" t="str">
        <f>TRIM('query (10)'!N2644)</f>
        <v>change air cylinder pusher adv/ret
เนื่องจากของเดิมเสื่อมสะภาพจากการใช้งาน</v>
      </c>
      <c r="R2644" s="38" t="str">
        <f>TRIM(UPPER('query (10)'!R2644))</f>
        <v>AIR CYLINDER</v>
      </c>
      <c r="S2644" s="38" t="str">
        <f>TRIM(UPPER('query (10)'!S2644))</f>
        <v>CDJ2L16-125Z-B</v>
      </c>
      <c r="T2644" s="38" t="str">
        <f>IF('query (10)'!Q2644="","",TRIM(UPPER('query (10)'!Q2644)))</f>
        <v/>
      </c>
      <c r="U2644" s="38" t="str">
        <f>IF('query (10)'!T2644="","",'query (10)'!T2644)</f>
        <v/>
      </c>
      <c r="V2644" s="39" t="str">
        <f>IF('query (10)'!T2644="","",IFERROR(VALUE('query (10)'!T2644),""))</f>
        <v/>
      </c>
      <c r="W2644" s="40">
        <f>IF('query (10)'!U2644="","",'query (10)'!U2644)</f>
        <v>0</v>
      </c>
      <c r="X2644" s="39">
        <f>IF('query (10)'!V2644="","",'query (10)'!V2644)</f>
        <v>0</v>
      </c>
      <c r="Y2644" s="41">
        <f>IF('query (10)'!W2644="","",'query (10)'!W2644)</f>
        <v>46169</v>
      </c>
      <c r="Z2644" s="41">
        <f>IF('query (10)'!X2644="","",'query (10)'!X2644)</f>
        <v>46178</v>
      </c>
      <c r="AA2644" s="41">
        <f>IF('query (10)'!Y2644="","",'query (10)'!Y2644)</f>
        <v>46178</v>
      </c>
      <c r="AB2644" s="41">
        <f>IF('query (10)'!Z2644="","",'query (10)'!Z2644)</f>
        <v>46178</v>
      </c>
      <c r="AC2644" s="38" t="str">
        <f>IF(OR('query (10)'!AA2644="",COUNTIF(Cleaning_Rules!$A$21:$A$26,TRIM('query (10)'!AA2644))&gt;0),"",TRIM('query (10)'!AA2644))</f>
        <v/>
      </c>
      <c r="AD2644" s="38" t="str">
        <f>IF('query (10)'!AB2644="","",TRIM(IFERROR(_xlfn.TEXTBEFORE('query (10)'!AB2644,"("),'query (10)'!AB2644)))</f>
        <v>เริ่มซ่อมงาน PM แล้ว รับผิดชอบโดย CHETSADA PHIWBANG</v>
      </c>
      <c r="AE2644" s="38" t="str">
        <f>IFERROR(LOWER(TRIM(_xlfn.TEXTBEFORE(_xlfn.TEXTAFTER('query (10)'!AB2644,"("),")"))),"")</f>
        <v>chetsada@nsk.com</v>
      </c>
      <c r="AF2644" s="38" t="str">
        <f>IF('query (10)'!AD2644="","",TRIM('query (10)'!AD2644))</f>
        <v>ภูชิต กุลเสรี</v>
      </c>
      <c r="AG2644" s="38" t="str">
        <f>IF('query (10)'!AE2644="","",TRIM('query (10)'!AE2644))</f>
        <v>เจษฎา ผิวบาง</v>
      </c>
      <c r="AH2644" s="38" t="str">
        <f>IF('query (10)'!AF2644="","",IFERROR(VALUE('query (10)'!AF2644),""))</f>
        <v/>
      </c>
      <c r="AI2644" s="38" t="str">
        <f>IF('query (10)'!AG2644="","",TRIM('query (10)'!AG2644))</f>
        <v/>
      </c>
      <c r="AJ2644" s="38" t="str">
        <f>IF('query (10)'!AH2644="","",IFERROR(VALUE('query (10)'!AH2644),""))</f>
        <v/>
      </c>
      <c r="AK2644" s="38" t="str">
        <f>IF('query (10)'!AI2644="","",TRIM('query (10)'!AI2644))</f>
        <v/>
      </c>
      <c r="AL2644" s="42">
        <f t="shared" si="205"/>
        <v>2026</v>
      </c>
      <c r="AM2644" s="42" t="str">
        <f t="shared" si="206"/>
        <v>2026-05</v>
      </c>
      <c r="AN2644" s="42" t="str">
        <f t="shared" ca="1" si="207"/>
        <v/>
      </c>
      <c r="AO2644" s="42" t="str">
        <f t="shared" si="208"/>
        <v>GR-095 | INNER RING RACEWAY GRINDING M/C | SB1 | AIR CYLINDER | Time-based Maintenance | Mechanical | Part Change | Medium | change air cylinder pusher adv/ret
เนื่องจากของเดิมเสื่อมสะภาพจากการใช้งาน | AIR CYLINDER | CDJ2L16-125Z-B | เริ่มซ่อมงาน PM แล้ว รับผิดชอบโดย CHETSADA PHIWBANG | เจษฎา ผิวบาง</v>
      </c>
      <c r="AP2644" s="42" t="str">
        <f>_xlfn.TEXTJOIN("; ",TRUE,IF(COUNTA('query (10)'!A2644:AK2644)&lt;=6,"NEAR_EMPTY_ROW",""),IF($K2644="","MISSING_STATUS",""),IF(AND($K2644="เสร็จสิ้น",$Z2644=""),"DONE_NO_ACTUAL_DATE",""),IF(AND($I2644="Condition-based Maintenance",$AH2644=""),"CBM_NO_MEASUREMENT",""),IF(OR($X2644="",$X2644=0),"INVALID_PERIOD",""),IF(AND($AA2644&lt;&gt;"",$AB2644&lt;&gt;"",$AB2644&lt;$AA2644),"DATE_SEQUENCE_ERROR",""),IF(AND($AB2644&lt;&gt;"",$AB2644&gt;DATE(2030,12,31)),"DATE_OUTLIER",""),IF($C2644="","MISSING_QRCODE",""),IF($J2644="UNKNOWN","UNKNOWN_PM_TYPE",""),IF($L2644="UNKNOWN","UNKNOWN_STATUS",""))</f>
        <v>INVALID_PERIOD</v>
      </c>
      <c r="AQ2644" s="42" t="str">
        <f t="shared" si="209"/>
        <v>NO</v>
      </c>
    </row>
    <row r="2645" spans="1:43" x14ac:dyDescent="0.3">
      <c r="A2645" s="38">
        <f>IF('query (10)'!A2645="","",'query (10)'!A2645)</f>
        <v>2904</v>
      </c>
      <c r="B2645" s="38">
        <f>IF('query (10)'!B2645="","",'query (10)'!B2645)</f>
        <v>21157</v>
      </c>
      <c r="C2645" s="38" t="str">
        <f>TRIM(UPPER('query (10)'!M2645))</f>
        <v>CH-118</v>
      </c>
      <c r="D2645" s="38" t="str">
        <f>TRIM(UPPER(IFERROR(_xlfn.TEXTBEFORE('query (10)'!L2645,"("),'query (10)'!L2645)))</f>
        <v>NOISE INSPECTION M/C</v>
      </c>
      <c r="E2645" s="38" t="str">
        <f>IFERROR(TRIM(UPPER(_xlfn.TEXTBEFORE(_xlfn.TEXTAFTER('query (10)'!L2645,"("),")"))),"")</f>
        <v>AUTO</v>
      </c>
      <c r="F2645" s="38" t="str">
        <f>TRIM('query (10)'!K2645)</f>
        <v>SB1</v>
      </c>
      <c r="G2645" s="38" t="str">
        <f>IF('query (10)'!J2645="","",'query (10)'!J2645)</f>
        <v>Conveyor</v>
      </c>
      <c r="H2645" s="38" t="str">
        <f>TRIM(UPPER('query (10)'!J2645))</f>
        <v>CONVEYOR</v>
      </c>
      <c r="I2645" s="38" t="str">
        <f>IF('query (10)'!F2645="","",'query (10)'!F2645)</f>
        <v>Time-based Maintenance</v>
      </c>
      <c r="J2645" s="38" t="str">
        <f>IF('query (10)'!F2645="","",IFERROR(INDEX(Cleaning_Rules!$B$14:$B$17,MATCH(TRIM('query (10)'!F2645),Cleaning_Rules!$A$14:$A$17,0)),"UNKNOWN"))</f>
        <v>TBM</v>
      </c>
      <c r="K2645" s="38" t="str">
        <f>IF('query (10)'!G2645="","",'query (10)'!G2645)</f>
        <v>เสร็จสิ้น</v>
      </c>
      <c r="L2645" s="38" t="str">
        <f>IF('query (10)'!G2645="","MISSING",IFERROR(INDEX(Cleaning_Rules!$B$5:$B$10,MATCH(TRIM('query (10)'!G2645),Cleaning_Rules!$A$5:$A$10,0)),"UNKNOWN"))</f>
        <v>COMPLETED</v>
      </c>
      <c r="M2645" s="38" t="str">
        <f>IF('query (10)'!I2645="","",'query (10)'!I2645)</f>
        <v>Mechanical</v>
      </c>
      <c r="N2645" s="38" t="str">
        <f>IF('query (10)'!O2645="","",'query (10)'!O2645)</f>
        <v>Part Change</v>
      </c>
      <c r="O2645" s="38" t="str">
        <f>IF('query (10)'!P2645="","",'query (10)'!P2645)</f>
        <v>Medium</v>
      </c>
      <c r="P2645" s="38" t="str">
        <f>IF('query (10)'!N2645="","",'query (10)'!N2645)</f>
        <v>change conveyer belt out chut เนื่องจากของเดิมเสื่อมสะภาพจากการใช้งาน</v>
      </c>
      <c r="Q2645" s="38" t="str">
        <f>TRIM('query (10)'!N2645)</f>
        <v>change conveyer belt out chut เนื่องจากของเดิมเสื่อมสะภาพจากการใช้งาน</v>
      </c>
      <c r="R2645" s="38" t="str">
        <f>TRIM(UPPER('query (10)'!R2645))</f>
        <v>BELT</v>
      </c>
      <c r="S2645" s="38" t="str">
        <f>TRIM(UPPER('query (10)'!S2645))</f>
        <v>150X1165 PU</v>
      </c>
      <c r="T2645" s="38" t="str">
        <f>IF('query (10)'!Q2645="","",TRIM(UPPER('query (10)'!Q2645)))</f>
        <v/>
      </c>
      <c r="U2645" s="38" t="str">
        <f>IF('query (10)'!T2645="","",'query (10)'!T2645)</f>
        <v/>
      </c>
      <c r="V2645" s="39" t="str">
        <f>IF('query (10)'!T2645="","",IFERROR(VALUE('query (10)'!T2645),""))</f>
        <v/>
      </c>
      <c r="W2645" s="40">
        <f>IF('query (10)'!U2645="","",'query (10)'!U2645)</f>
        <v>0</v>
      </c>
      <c r="X2645" s="39">
        <f>IF('query (10)'!V2645="","",'query (10)'!V2645)</f>
        <v>0</v>
      </c>
      <c r="Y2645" s="41">
        <f>IF('query (10)'!W2645="","",'query (10)'!W2645)</f>
        <v>46157</v>
      </c>
      <c r="Z2645" s="41">
        <f>IF('query (10)'!X2645="","",'query (10)'!X2645)</f>
        <v>46178</v>
      </c>
      <c r="AA2645" s="41">
        <f>IF('query (10)'!Y2645="","",'query (10)'!Y2645)</f>
        <v>46178</v>
      </c>
      <c r="AB2645" s="41">
        <f>IF('query (10)'!Z2645="","",'query (10)'!Z2645)</f>
        <v>46178</v>
      </c>
      <c r="AC2645" s="38" t="str">
        <f>IF(OR('query (10)'!AA2645="",COUNTIF(Cleaning_Rules!$A$21:$A$26,TRIM('query (10)'!AA2645))&gt;0),"",TRIM('query (10)'!AA2645))</f>
        <v/>
      </c>
      <c r="AD2645" s="38" t="str">
        <f>IF('query (10)'!AB2645="","",TRIM(IFERROR(_xlfn.TEXTBEFORE('query (10)'!AB2645,"("),'query (10)'!AB2645)))</f>
        <v>เริ่มซ่อมงาน PM แล้ว รับผิดชอบโดย CHETSADA PHIWBANG</v>
      </c>
      <c r="AE2645" s="38" t="str">
        <f>IFERROR(LOWER(TRIM(_xlfn.TEXTBEFORE(_xlfn.TEXTAFTER('query (10)'!AB2645,"("),")"))),"")</f>
        <v>chetsada@nsk.com</v>
      </c>
      <c r="AF2645" s="38" t="str">
        <f>IF('query (10)'!AD2645="","",TRIM('query (10)'!AD2645))</f>
        <v>ภูชิต กุลเสรี</v>
      </c>
      <c r="AG2645" s="38" t="str">
        <f>IF('query (10)'!AE2645="","",TRIM('query (10)'!AE2645))</f>
        <v>ภูชิต กุลเสรี</v>
      </c>
      <c r="AH2645" s="38" t="str">
        <f>IF('query (10)'!AF2645="","",IFERROR(VALUE('query (10)'!AF2645),""))</f>
        <v/>
      </c>
      <c r="AI2645" s="38" t="str">
        <f>IF('query (10)'!AG2645="","",TRIM('query (10)'!AG2645))</f>
        <v/>
      </c>
      <c r="AJ2645" s="38" t="str">
        <f>IF('query (10)'!AH2645="","",IFERROR(VALUE('query (10)'!AH2645),""))</f>
        <v/>
      </c>
      <c r="AK2645" s="38" t="str">
        <f>IF('query (10)'!AI2645="","",TRIM('query (10)'!AI2645))</f>
        <v/>
      </c>
      <c r="AL2645" s="42">
        <f t="shared" si="205"/>
        <v>2026</v>
      </c>
      <c r="AM2645" s="42" t="str">
        <f t="shared" si="206"/>
        <v>2026-05</v>
      </c>
      <c r="AN2645" s="42" t="str">
        <f t="shared" ca="1" si="207"/>
        <v/>
      </c>
      <c r="AO2645" s="42" t="str">
        <f t="shared" si="208"/>
        <v>CH-118 | NOISE INSPECTION M/C | AUTO | SB1 | CONVEYOR | Time-based Maintenance | Mechanical | Part Change | Medium | change conveyer belt out chut เนื่องจากของเดิมเสื่อมสะภาพจากการใช้งาน | BELT | 150X1165 PU | เริ่มซ่อมงาน PM แล้ว รับผิดชอบโดย CHETSADA PHIWBANG | ภูชิต กุลเสรี</v>
      </c>
      <c r="AP2645" s="42" t="str">
        <f>_xlfn.TEXTJOIN("; ",TRUE,IF(COUNTA('query (10)'!A2645:AK2645)&lt;=6,"NEAR_EMPTY_ROW",""),IF($K2645="","MISSING_STATUS",""),IF(AND($K2645="เสร็จสิ้น",$Z2645=""),"DONE_NO_ACTUAL_DATE",""),IF(AND($I2645="Condition-based Maintenance",$AH2645=""),"CBM_NO_MEASUREMENT",""),IF(OR($X2645="",$X2645=0),"INVALID_PERIOD",""),IF(AND($AA2645&lt;&gt;"",$AB2645&lt;&gt;"",$AB2645&lt;$AA2645),"DATE_SEQUENCE_ERROR",""),IF(AND($AB2645&lt;&gt;"",$AB2645&gt;DATE(2030,12,31)),"DATE_OUTLIER",""),IF($C2645="","MISSING_QRCODE",""),IF($J2645="UNKNOWN","UNKNOWN_PM_TYPE",""),IF($L2645="UNKNOWN","UNKNOWN_STATUS",""))</f>
        <v>INVALID_PERIOD</v>
      </c>
      <c r="AQ2645" s="42" t="str">
        <f t="shared" si="209"/>
        <v>NO</v>
      </c>
    </row>
    <row r="2646" spans="1:43" x14ac:dyDescent="0.3">
      <c r="A2646" s="38">
        <f>IF('query (10)'!A2646="","",'query (10)'!A2646)</f>
        <v>2905</v>
      </c>
      <c r="B2646" s="38">
        <f>IF('query (10)'!B2646="","",'query (10)'!B2646)</f>
        <v>21158</v>
      </c>
      <c r="C2646" s="38" t="str">
        <f>TRIM(UPPER('query (10)'!M2646))</f>
        <v>CH-118</v>
      </c>
      <c r="D2646" s="38" t="str">
        <f>TRIM(UPPER(IFERROR(_xlfn.TEXTBEFORE('query (10)'!L2646,"("),'query (10)'!L2646)))</f>
        <v>NOISE INSPECTION M/C</v>
      </c>
      <c r="E2646" s="38" t="str">
        <f>IFERROR(TRIM(UPPER(_xlfn.TEXTBEFORE(_xlfn.TEXTAFTER('query (10)'!L2646,"("),")"))),"")</f>
        <v>AUTO</v>
      </c>
      <c r="F2646" s="38" t="str">
        <f>TRIM('query (10)'!K2646)</f>
        <v>SB1</v>
      </c>
      <c r="G2646" s="38" t="str">
        <f>IF('query (10)'!J2646="","",'query (10)'!J2646)</f>
        <v>Air Cylinder</v>
      </c>
      <c r="H2646" s="38" t="str">
        <f>TRIM(UPPER('query (10)'!J2646))</f>
        <v>AIR CYLINDER</v>
      </c>
      <c r="I2646" s="38" t="str">
        <f>IF('query (10)'!F2646="","",'query (10)'!F2646)</f>
        <v>Time-based Maintenance</v>
      </c>
      <c r="J2646" s="38" t="str">
        <f>IF('query (10)'!F2646="","",IFERROR(INDEX(Cleaning_Rules!$B$14:$B$17,MATCH(TRIM('query (10)'!F2646),Cleaning_Rules!$A$14:$A$17,0)),"UNKNOWN"))</f>
        <v>TBM</v>
      </c>
      <c r="K2646" s="38" t="str">
        <f>IF('query (10)'!G2646="","",'query (10)'!G2646)</f>
        <v>กำลังดำเนินการ</v>
      </c>
      <c r="L2646" s="38" t="str">
        <f>IF('query (10)'!G2646="","MISSING",IFERROR(INDEX(Cleaning_Rules!$B$5:$B$10,MATCH(TRIM('query (10)'!G2646),Cleaning_Rules!$A$5:$A$10,0)),"UNKNOWN"))</f>
        <v>IN_PROGRESS</v>
      </c>
      <c r="M2646" s="38" t="str">
        <f>IF('query (10)'!I2646="","",'query (10)'!I2646)</f>
        <v>Mechanical</v>
      </c>
      <c r="N2646" s="38" t="str">
        <f>IF('query (10)'!O2646="","",'query (10)'!O2646)</f>
        <v>Part Change</v>
      </c>
      <c r="O2646" s="38" t="str">
        <f>IF('query (10)'!P2646="","",'query (10)'!P2646)</f>
        <v>Medium</v>
      </c>
      <c r="P2646" s="38" t="str">
        <f>IF('query (10)'!N2646="","",'query (10)'!N2646)</f>
        <v>change air cylinder carrier เนื่องจากของเดิมเสื่อมสะภาพจากการใช้งาน</v>
      </c>
      <c r="Q2646" s="38" t="str">
        <f>TRIM('query (10)'!N2646)</f>
        <v>change air cylinder carrier เนื่องจากของเดิมเสื่อมสะภาพจากการใช้งาน</v>
      </c>
      <c r="R2646" s="38" t="str">
        <f>TRIM(UPPER('query (10)'!R2646))</f>
        <v>AIR CYLINDER</v>
      </c>
      <c r="S2646" s="38" t="str">
        <f>TRIM(UPPER('query (10)'!S2646))</f>
        <v>CDM2RA32-200A</v>
      </c>
      <c r="T2646" s="38" t="str">
        <f>IF('query (10)'!Q2646="","",TRIM(UPPER('query (10)'!Q2646)))</f>
        <v/>
      </c>
      <c r="U2646" s="38" t="str">
        <f>IF('query (10)'!T2646="","",'query (10)'!T2646)</f>
        <v/>
      </c>
      <c r="V2646" s="39" t="str">
        <f>IF('query (10)'!T2646="","",IFERROR(VALUE('query (10)'!T2646),""))</f>
        <v/>
      </c>
      <c r="W2646" s="40">
        <f>IF('query (10)'!U2646="","",'query (10)'!U2646)</f>
        <v>0</v>
      </c>
      <c r="X2646" s="39">
        <f>IF('query (10)'!V2646="","",'query (10)'!V2646)</f>
        <v>0</v>
      </c>
      <c r="Y2646" s="41">
        <f>IF('query (10)'!W2646="","",'query (10)'!W2646)</f>
        <v>46157</v>
      </c>
      <c r="Z2646" s="41" t="str">
        <f>IF('query (10)'!X2646="","",'query (10)'!X2646)</f>
        <v/>
      </c>
      <c r="AA2646" s="41">
        <f>IF('query (10)'!Y2646="","",'query (10)'!Y2646)</f>
        <v>46157</v>
      </c>
      <c r="AB2646" s="41">
        <f>IF('query (10)'!Z2646="","",'query (10)'!Z2646)</f>
        <v>46157</v>
      </c>
      <c r="AC2646" s="38" t="str">
        <f>IF(OR('query (10)'!AA2646="",COUNTIF(Cleaning_Rules!$A$21:$A$26,TRIM('query (10)'!AA2646))&gt;0),"",TRIM('query (10)'!AA2646))</f>
        <v/>
      </c>
      <c r="AD2646" s="38" t="str">
        <f>IF('query (10)'!AB2646="","",TRIM(IFERROR(_xlfn.TEXTBEFORE('query (10)'!AB2646,"("),'query (10)'!AB2646)))</f>
        <v/>
      </c>
      <c r="AE2646" s="38" t="str">
        <f>IFERROR(LOWER(TRIM(_xlfn.TEXTBEFORE(_xlfn.TEXTAFTER('query (10)'!AB2646,"("),")"))),"")</f>
        <v/>
      </c>
      <c r="AF2646" s="38" t="str">
        <f>IF('query (10)'!AD2646="","",TRIM('query (10)'!AD2646))</f>
        <v>ภูชิต กุลเสรี</v>
      </c>
      <c r="AG2646" s="38" t="str">
        <f>IF('query (10)'!AE2646="","",TRIM('query (10)'!AE2646))</f>
        <v>ภูชิต กุลเสรี</v>
      </c>
      <c r="AH2646" s="38" t="str">
        <f>IF('query (10)'!AF2646="","",IFERROR(VALUE('query (10)'!AF2646),""))</f>
        <v/>
      </c>
      <c r="AI2646" s="38" t="str">
        <f>IF('query (10)'!AG2646="","",TRIM('query (10)'!AG2646))</f>
        <v/>
      </c>
      <c r="AJ2646" s="38" t="str">
        <f>IF('query (10)'!AH2646="","",IFERROR(VALUE('query (10)'!AH2646),""))</f>
        <v/>
      </c>
      <c r="AK2646" s="38" t="str">
        <f>IF('query (10)'!AI2646="","",TRIM('query (10)'!AI2646))</f>
        <v/>
      </c>
      <c r="AL2646" s="42">
        <f t="shared" si="205"/>
        <v>2026</v>
      </c>
      <c r="AM2646" s="42" t="str">
        <f t="shared" si="206"/>
        <v>2026-05</v>
      </c>
      <c r="AN2646" s="42" t="str">
        <f t="shared" ca="1" si="207"/>
        <v>OVERDUE</v>
      </c>
      <c r="AO2646" s="42" t="str">
        <f t="shared" si="208"/>
        <v>CH-118 | NOISE INSPECTION M/C | AUTO | SB1 | AIR CYLINDER | Time-based Maintenance | Mechanical | Part Change | Medium | change air cylinder carrier เนื่องจากของเดิมเสื่อมสะภาพจากการใช้งาน | AIR CYLINDER | CDM2RA32-200A | ภูชิต กุลเสรี</v>
      </c>
      <c r="AP2646" s="42" t="str">
        <f>_xlfn.TEXTJOIN("; ",TRUE,IF(COUNTA('query (10)'!A2646:AK2646)&lt;=6,"NEAR_EMPTY_ROW",""),IF($K2646="","MISSING_STATUS",""),IF(AND($K2646="เสร็จสิ้น",$Z2646=""),"DONE_NO_ACTUAL_DATE",""),IF(AND($I2646="Condition-based Maintenance",$AH2646=""),"CBM_NO_MEASUREMENT",""),IF(OR($X2646="",$X2646=0),"INVALID_PERIOD",""),IF(AND($AA2646&lt;&gt;"",$AB2646&lt;&gt;"",$AB2646&lt;$AA2646),"DATE_SEQUENCE_ERROR",""),IF(AND($AB2646&lt;&gt;"",$AB2646&gt;DATE(2030,12,31)),"DATE_OUTLIER",""),IF($C2646="","MISSING_QRCODE",""),IF($J2646="UNKNOWN","UNKNOWN_PM_TYPE",""),IF($L2646="UNKNOWN","UNKNOWN_STATUS",""))</f>
        <v>INVALID_PERIOD</v>
      </c>
      <c r="AQ2646" s="42" t="str">
        <f t="shared" si="209"/>
        <v>NO</v>
      </c>
    </row>
    <row r="2647" spans="1:43" x14ac:dyDescent="0.3">
      <c r="A2647" s="38">
        <f>IF('query (10)'!A2647="","",'query (10)'!A2647)</f>
        <v>2906</v>
      </c>
      <c r="B2647" s="38">
        <f>IF('query (10)'!B2647="","",'query (10)'!B2647)</f>
        <v>21159</v>
      </c>
      <c r="C2647" s="38" t="str">
        <f>TRIM(UPPER('query (10)'!M2647))</f>
        <v>WA-1007</v>
      </c>
      <c r="D2647" s="38" t="str">
        <f>TRIM(UPPER(IFERROR(_xlfn.TEXTBEFORE('query (10)'!L2647,"("),'query (10)'!L2647)))</f>
        <v>FINISH WASHINE M/C</v>
      </c>
      <c r="E2647" s="38" t="str">
        <f>IFERROR(TRIM(UPPER(_xlfn.TEXTBEFORE(_xlfn.TEXTAFTER('query (10)'!L2647,"("),")"))),"")</f>
        <v/>
      </c>
      <c r="F2647" s="38" t="str">
        <f>TRIM('query (10)'!K2647)</f>
        <v>SB3</v>
      </c>
      <c r="G2647" s="38" t="str">
        <f>IF('query (10)'!J2647="","",'query (10)'!J2647)</f>
        <v>Air Cylinder</v>
      </c>
      <c r="H2647" s="38" t="str">
        <f>TRIM(UPPER('query (10)'!J2647))</f>
        <v>AIR CYLINDER</v>
      </c>
      <c r="I2647" s="38" t="str">
        <f>IF('query (10)'!F2647="","",'query (10)'!F2647)</f>
        <v>Time-based Maintenance</v>
      </c>
      <c r="J2647" s="38" t="str">
        <f>IF('query (10)'!F2647="","",IFERROR(INDEX(Cleaning_Rules!$B$14:$B$17,MATCH(TRIM('query (10)'!F2647),Cleaning_Rules!$A$14:$A$17,0)),"UNKNOWN"))</f>
        <v>TBM</v>
      </c>
      <c r="K2647" s="38" t="str">
        <f>IF('query (10)'!G2647="","",'query (10)'!G2647)</f>
        <v>เสร็จสิ้น</v>
      </c>
      <c r="L2647" s="38" t="str">
        <f>IF('query (10)'!G2647="","MISSING",IFERROR(INDEX(Cleaning_Rules!$B$5:$B$10,MATCH(TRIM('query (10)'!G2647),Cleaning_Rules!$A$5:$A$10,0)),"UNKNOWN"))</f>
        <v>COMPLETED</v>
      </c>
      <c r="M2647" s="38" t="str">
        <f>IF('query (10)'!I2647="","",'query (10)'!I2647)</f>
        <v>Mechanical</v>
      </c>
      <c r="N2647" s="38" t="str">
        <f>IF('query (10)'!O2647="","",'query (10)'!O2647)</f>
        <v>Part Change</v>
      </c>
      <c r="O2647" s="38" t="str">
        <f>IF('query (10)'!P2647="","",'query (10)'!P2647)</f>
        <v>Medium</v>
      </c>
      <c r="P2647" s="38" t="str">
        <f>IF('query (10)'!N2647="","",'query (10)'!N2647)</f>
        <v>change seal kid air cylinder work up/down
ตามรอบการใช้งาน</v>
      </c>
      <c r="Q2647" s="38" t="str">
        <f>TRIM('query (10)'!N2647)</f>
        <v>change seal kid air cylinder work up/down
ตามรอบการใช้งาน</v>
      </c>
      <c r="R2647" s="38" t="str">
        <f>TRIM(UPPER('query (10)'!R2647))</f>
        <v/>
      </c>
      <c r="S2647" s="38" t="str">
        <f>TRIM(UPPER('query (10)'!S2647))</f>
        <v/>
      </c>
      <c r="T2647" s="38" t="str">
        <f>IF('query (10)'!Q2647="","",TRIM(UPPER('query (10)'!Q2647)))</f>
        <v/>
      </c>
      <c r="U2647" s="38" t="str">
        <f>IF('query (10)'!T2647="","",'query (10)'!T2647)</f>
        <v/>
      </c>
      <c r="V2647" s="39" t="str">
        <f>IF('query (10)'!T2647="","",IFERROR(VALUE('query (10)'!T2647),""))</f>
        <v/>
      </c>
      <c r="W2647" s="40">
        <f>IF('query (10)'!U2647="","",'query (10)'!U2647)</f>
        <v>0</v>
      </c>
      <c r="X2647" s="39">
        <f>IF('query (10)'!V2647="","",'query (10)'!V2647)</f>
        <v>365</v>
      </c>
      <c r="Y2647" s="41">
        <f>IF('query (10)'!W2647="","",'query (10)'!W2647)</f>
        <v>46158</v>
      </c>
      <c r="Z2647" s="41">
        <f>IF('query (10)'!X2647="","",'query (10)'!X2647)</f>
        <v>46178</v>
      </c>
      <c r="AA2647" s="41">
        <f>IF('query (10)'!Y2647="","",'query (10)'!Y2647)</f>
        <v>46178</v>
      </c>
      <c r="AB2647" s="41">
        <f>IF('query (10)'!Z2647="","",'query (10)'!Z2647)</f>
        <v>46543</v>
      </c>
      <c r="AC2647" s="38" t="str">
        <f>IF(OR('query (10)'!AA2647="",COUNTIF(Cleaning_Rules!$A$21:$A$26,TRIM('query (10)'!AA2647))&gt;0),"",TRIM('query (10)'!AA2647))</f>
        <v/>
      </c>
      <c r="AD2647" s="38" t="str">
        <f>IF('query (10)'!AB2647="","",TRIM(IFERROR(_xlfn.TEXTBEFORE('query (10)'!AB2647,"("),'query (10)'!AB2647)))</f>
        <v>เริ่มซ่อมงาน PM แล้ว รับผิดชอบโดย KUNANON PARAWANWONG</v>
      </c>
      <c r="AE2647" s="38" t="str">
        <f>IFERROR(LOWER(TRIM(_xlfn.TEXTBEFORE(_xlfn.TEXTAFTER('query (10)'!AB2647,"("),")"))),"")</f>
        <v>parawanwong-k-3161@nsk.com</v>
      </c>
      <c r="AF2647" s="38" t="str">
        <f>IF('query (10)'!AD2647="","",TRIM('query (10)'!AD2647))</f>
        <v>ภูชิต กุลเสรี</v>
      </c>
      <c r="AG2647" s="38" t="str">
        <f>IF('query (10)'!AE2647="","",TRIM('query (10)'!AE2647))</f>
        <v>คุณานนต์ ปารวัณวงศ์</v>
      </c>
      <c r="AH2647" s="38" t="str">
        <f>IF('query (10)'!AF2647="","",IFERROR(VALUE('query (10)'!AF2647),""))</f>
        <v/>
      </c>
      <c r="AI2647" s="38" t="str">
        <f>IF('query (10)'!AG2647="","",TRIM('query (10)'!AG2647))</f>
        <v/>
      </c>
      <c r="AJ2647" s="38" t="str">
        <f>IF('query (10)'!AH2647="","",IFERROR(VALUE('query (10)'!AH2647),""))</f>
        <v/>
      </c>
      <c r="AK2647" s="38" t="str">
        <f>IF('query (10)'!AI2647="","",TRIM('query (10)'!AI2647))</f>
        <v/>
      </c>
      <c r="AL2647" s="42">
        <f t="shared" si="205"/>
        <v>2026</v>
      </c>
      <c r="AM2647" s="42" t="str">
        <f t="shared" si="206"/>
        <v>2026-05</v>
      </c>
      <c r="AN2647" s="42" t="str">
        <f t="shared" ca="1" si="207"/>
        <v/>
      </c>
      <c r="AO2647" s="42" t="str">
        <f t="shared" si="208"/>
        <v>WA-1007 | FINISH WASHINE M/C | SB3 | AIR CYLINDER | Time-based Maintenance | Mechanical | Part Change | Medium | change seal kid air cylinder work up/down
ตามรอบการใช้งาน | เริ่มซ่อมงาน PM แล้ว รับผิดชอบโดย KUNANON PARAWANWONG | คุณานนต์ ปารวัณวงศ์</v>
      </c>
      <c r="AP2647" s="42" t="str">
        <f>_xlfn.TEXTJOIN("; ",TRUE,IF(COUNTA('query (10)'!A2647:AK2647)&lt;=6,"NEAR_EMPTY_ROW",""),IF($K2647="","MISSING_STATUS",""),IF(AND($K2647="เสร็จสิ้น",$Z2647=""),"DONE_NO_ACTUAL_DATE",""),IF(AND($I2647="Condition-based Maintenance",$AH2647=""),"CBM_NO_MEASUREMENT",""),IF(OR($X2647="",$X2647=0),"INVALID_PERIOD",""),IF(AND($AA2647&lt;&gt;"",$AB2647&lt;&gt;"",$AB2647&lt;$AA2647),"DATE_SEQUENCE_ERROR",""),IF(AND($AB2647&lt;&gt;"",$AB2647&gt;DATE(2030,12,31)),"DATE_OUTLIER",""),IF($C2647="","MISSING_QRCODE",""),IF($J2647="UNKNOWN","UNKNOWN_PM_TYPE",""),IF($L2647="UNKNOWN","UNKNOWN_STATUS",""))</f>
        <v/>
      </c>
      <c r="AQ2647" s="42" t="str">
        <f t="shared" si="209"/>
        <v>NO</v>
      </c>
    </row>
    <row r="2648" spans="1:43" x14ac:dyDescent="0.3">
      <c r="A2648" s="38">
        <f>IF('query (10)'!A2648="","",'query (10)'!A2648)</f>
        <v>2907</v>
      </c>
      <c r="B2648" s="38">
        <f>IF('query (10)'!B2648="","",'query (10)'!B2648)</f>
        <v>21160</v>
      </c>
      <c r="C2648" s="38" t="str">
        <f>TRIM(UPPER('query (10)'!M2648))</f>
        <v>CH-297</v>
      </c>
      <c r="D2648" s="38" t="str">
        <f>TRIM(UPPER(IFERROR(_xlfn.TEXTBEFORE('query (10)'!L2648,"("),'query (10)'!L2648)))</f>
        <v>NOISE INSPECTION M/C</v>
      </c>
      <c r="E2648" s="38" t="str">
        <f>IFERROR(TRIM(UPPER(_xlfn.TEXTBEFORE(_xlfn.TEXTAFTER('query (10)'!L2648,"("),")"))),"")</f>
        <v/>
      </c>
      <c r="F2648" s="38" t="str">
        <f>TRIM('query (10)'!K2648)</f>
        <v>SB3</v>
      </c>
      <c r="G2648" s="38" t="str">
        <f>IF('query (10)'!J2648="","",'query (10)'!J2648)</f>
        <v>Conveyor</v>
      </c>
      <c r="H2648" s="38" t="str">
        <f>TRIM(UPPER('query (10)'!J2648))</f>
        <v>CONVEYOR</v>
      </c>
      <c r="I2648" s="38" t="str">
        <f>IF('query (10)'!F2648="","",'query (10)'!F2648)</f>
        <v>Time-based Maintenance</v>
      </c>
      <c r="J2648" s="38" t="str">
        <f>IF('query (10)'!F2648="","",IFERROR(INDEX(Cleaning_Rules!$B$14:$B$17,MATCH(TRIM('query (10)'!F2648),Cleaning_Rules!$A$14:$A$17,0)),"UNKNOWN"))</f>
        <v>TBM</v>
      </c>
      <c r="K2648" s="38" t="str">
        <f>IF('query (10)'!G2648="","",'query (10)'!G2648)</f>
        <v>กำลังดำเนินการ</v>
      </c>
      <c r="L2648" s="38" t="str">
        <f>IF('query (10)'!G2648="","MISSING",IFERROR(INDEX(Cleaning_Rules!$B$5:$B$10,MATCH(TRIM('query (10)'!G2648),Cleaning_Rules!$A$5:$A$10,0)),"UNKNOWN"))</f>
        <v>IN_PROGRESS</v>
      </c>
      <c r="M2648" s="38" t="str">
        <f>IF('query (10)'!I2648="","",'query (10)'!I2648)</f>
        <v>Mechanical</v>
      </c>
      <c r="N2648" s="38" t="str">
        <f>IF('query (10)'!O2648="","",'query (10)'!O2648)</f>
        <v>Part Change</v>
      </c>
      <c r="O2648" s="38" t="str">
        <f>IF('query (10)'!P2648="","",'query (10)'!P2648)</f>
        <v>Medium</v>
      </c>
      <c r="P2648" s="38" t="str">
        <f>IF('query (10)'!N2648="","",'query (10)'!N2648)</f>
        <v>change conveyer belt inlet เนื่องจากของเดิมเสื่อมสะภาพจากการใช้งาน</v>
      </c>
      <c r="Q2648" s="38" t="str">
        <f>TRIM('query (10)'!N2648)</f>
        <v>change conveyer belt inlet เนื่องจากของเดิมเสื่อมสะภาพจากการใช้งาน</v>
      </c>
      <c r="R2648" s="38" t="str">
        <f>TRIM(UPPER('query (10)'!R2648))</f>
        <v>BELT</v>
      </c>
      <c r="S2648" s="38" t="str">
        <f>TRIM(UPPER('query (10)'!S2648))</f>
        <v>100X920 PU</v>
      </c>
      <c r="T2648" s="38" t="str">
        <f>IF('query (10)'!Q2648="","",TRIM(UPPER('query (10)'!Q2648)))</f>
        <v/>
      </c>
      <c r="U2648" s="38" t="str">
        <f>IF('query (10)'!T2648="","",'query (10)'!T2648)</f>
        <v/>
      </c>
      <c r="V2648" s="39" t="str">
        <f>IF('query (10)'!T2648="","",IFERROR(VALUE('query (10)'!T2648),""))</f>
        <v/>
      </c>
      <c r="W2648" s="40">
        <f>IF('query (10)'!U2648="","",'query (10)'!U2648)</f>
        <v>0</v>
      </c>
      <c r="X2648" s="39">
        <f>IF('query (10)'!V2648="","",'query (10)'!V2648)</f>
        <v>0</v>
      </c>
      <c r="Y2648" s="41">
        <f>IF('query (10)'!W2648="","",'query (10)'!W2648)</f>
        <v>46158</v>
      </c>
      <c r="Z2648" s="41" t="str">
        <f>IF('query (10)'!X2648="","",'query (10)'!X2648)</f>
        <v/>
      </c>
      <c r="AA2648" s="41">
        <f>IF('query (10)'!Y2648="","",'query (10)'!Y2648)</f>
        <v>46158</v>
      </c>
      <c r="AB2648" s="41">
        <f>IF('query (10)'!Z2648="","",'query (10)'!Z2648)</f>
        <v>46158</v>
      </c>
      <c r="AC2648" s="38" t="str">
        <f>IF(OR('query (10)'!AA2648="",COUNTIF(Cleaning_Rules!$A$21:$A$26,TRIM('query (10)'!AA2648))&gt;0),"",TRIM('query (10)'!AA2648))</f>
        <v/>
      </c>
      <c r="AD2648" s="38" t="str">
        <f>IF('query (10)'!AB2648="","",TRIM(IFERROR(_xlfn.TEXTBEFORE('query (10)'!AB2648,"("),'query (10)'!AB2648)))</f>
        <v/>
      </c>
      <c r="AE2648" s="38" t="str">
        <f>IFERROR(LOWER(TRIM(_xlfn.TEXTBEFORE(_xlfn.TEXTAFTER('query (10)'!AB2648,"("),")"))),"")</f>
        <v/>
      </c>
      <c r="AF2648" s="38" t="str">
        <f>IF('query (10)'!AD2648="","",TRIM('query (10)'!AD2648))</f>
        <v>ภูชิต กุลเสรี</v>
      </c>
      <c r="AG2648" s="38" t="str">
        <f>IF('query (10)'!AE2648="","",TRIM('query (10)'!AE2648))</f>
        <v>ภูชิต กุลเสรี</v>
      </c>
      <c r="AH2648" s="38" t="str">
        <f>IF('query (10)'!AF2648="","",IFERROR(VALUE('query (10)'!AF2648),""))</f>
        <v/>
      </c>
      <c r="AI2648" s="38" t="str">
        <f>IF('query (10)'!AG2648="","",TRIM('query (10)'!AG2648))</f>
        <v/>
      </c>
      <c r="AJ2648" s="38" t="str">
        <f>IF('query (10)'!AH2648="","",IFERROR(VALUE('query (10)'!AH2648),""))</f>
        <v/>
      </c>
      <c r="AK2648" s="38" t="str">
        <f>IF('query (10)'!AI2648="","",TRIM('query (10)'!AI2648))</f>
        <v/>
      </c>
      <c r="AL2648" s="42">
        <f t="shared" si="205"/>
        <v>2026</v>
      </c>
      <c r="AM2648" s="42" t="str">
        <f t="shared" si="206"/>
        <v>2026-05</v>
      </c>
      <c r="AN2648" s="42" t="str">
        <f t="shared" ca="1" si="207"/>
        <v>OVERDUE</v>
      </c>
      <c r="AO2648" s="42" t="str">
        <f t="shared" si="208"/>
        <v>CH-297 | NOISE INSPECTION M/C | SB3 | CONVEYOR | Time-based Maintenance | Mechanical | Part Change | Medium | change conveyer belt inlet เนื่องจากของเดิมเสื่อมสะภาพจากการใช้งาน | BELT | 100X920 PU | ภูชิต กุลเสรี</v>
      </c>
      <c r="AP2648" s="42" t="str">
        <f>_xlfn.TEXTJOIN("; ",TRUE,IF(COUNTA('query (10)'!A2648:AK2648)&lt;=6,"NEAR_EMPTY_ROW",""),IF($K2648="","MISSING_STATUS",""),IF(AND($K2648="เสร็จสิ้น",$Z2648=""),"DONE_NO_ACTUAL_DATE",""),IF(AND($I2648="Condition-based Maintenance",$AH2648=""),"CBM_NO_MEASUREMENT",""),IF(OR($X2648="",$X2648=0),"INVALID_PERIOD",""),IF(AND($AA2648&lt;&gt;"",$AB2648&lt;&gt;"",$AB2648&lt;$AA2648),"DATE_SEQUENCE_ERROR",""),IF(AND($AB2648&lt;&gt;"",$AB2648&gt;DATE(2030,12,31)),"DATE_OUTLIER",""),IF($C2648="","MISSING_QRCODE",""),IF($J2648="UNKNOWN","UNKNOWN_PM_TYPE",""),IF($L2648="UNKNOWN","UNKNOWN_STATUS",""))</f>
        <v>INVALID_PERIOD</v>
      </c>
      <c r="AQ2648" s="42" t="str">
        <f t="shared" si="209"/>
        <v>NO</v>
      </c>
    </row>
    <row r="2649" spans="1:43" x14ac:dyDescent="0.3">
      <c r="A2649" s="38">
        <f>IF('query (10)'!A2649="","",'query (10)'!A2649)</f>
        <v>2908</v>
      </c>
      <c r="B2649" s="38">
        <f>IF('query (10)'!B2649="","",'query (10)'!B2649)</f>
        <v>21165</v>
      </c>
      <c r="C2649" s="38" t="str">
        <f>TRIM(UPPER('query (10)'!M2649))</f>
        <v>WA-328</v>
      </c>
      <c r="D2649" s="38" t="str">
        <f>TRIM(UPPER(IFERROR(_xlfn.TEXTBEFORE('query (10)'!L2649,"("),'query (10)'!L2649)))</f>
        <v>FINISH WASH EQUIPMENT M/C</v>
      </c>
      <c r="E2649" s="38" t="str">
        <f>IFERROR(TRIM(UPPER(_xlfn.TEXTBEFORE(_xlfn.TEXTAFTER('query (10)'!L2649,"("),")"))),"")</f>
        <v/>
      </c>
      <c r="F2649" s="38" t="str">
        <f>TRIM('query (10)'!K2649)</f>
        <v>SB4</v>
      </c>
      <c r="G2649" s="38" t="str">
        <f>IF('query (10)'!J2649="","",'query (10)'!J2649)</f>
        <v>Air Cylinder</v>
      </c>
      <c r="H2649" s="38" t="str">
        <f>TRIM(UPPER('query (10)'!J2649))</f>
        <v>AIR CYLINDER</v>
      </c>
      <c r="I2649" s="38" t="str">
        <f>IF('query (10)'!F2649="","",'query (10)'!F2649)</f>
        <v>Time-based Maintenance</v>
      </c>
      <c r="J2649" s="38" t="str">
        <f>IF('query (10)'!F2649="","",IFERROR(INDEX(Cleaning_Rules!$B$14:$B$17,MATCH(TRIM('query (10)'!F2649),Cleaning_Rules!$A$14:$A$17,0)),"UNKNOWN"))</f>
        <v>TBM</v>
      </c>
      <c r="K2649" s="38" t="str">
        <f>IF('query (10)'!G2649="","",'query (10)'!G2649)</f>
        <v>เสร็จสิ้น</v>
      </c>
      <c r="L2649" s="38" t="str">
        <f>IF('query (10)'!G2649="","MISSING",IFERROR(INDEX(Cleaning_Rules!$B$5:$B$10,MATCH(TRIM('query (10)'!G2649),Cleaning_Rules!$A$5:$A$10,0)),"UNKNOWN"))</f>
        <v>COMPLETED</v>
      </c>
      <c r="M2649" s="38" t="str">
        <f>IF('query (10)'!I2649="","",'query (10)'!I2649)</f>
        <v>Mechanical</v>
      </c>
      <c r="N2649" s="38" t="str">
        <f>IF('query (10)'!O2649="","",'query (10)'!O2649)</f>
        <v>Inspection</v>
      </c>
      <c r="O2649" s="38" t="str">
        <f>IF('query (10)'!P2649="","",'query (10)'!P2649)</f>
        <v>Medium</v>
      </c>
      <c r="P2649" s="38" t="str">
        <f>IF('query (10)'!N2649="","",'query (10)'!N2649)</f>
        <v>change seal kid air cylinder work up/down
ตามรอบการใช้งาน</v>
      </c>
      <c r="Q2649" s="38" t="str">
        <f>TRIM('query (10)'!N2649)</f>
        <v>change seal kid air cylinder work up/down
ตามรอบการใช้งาน</v>
      </c>
      <c r="R2649" s="38" t="str">
        <f>TRIM(UPPER('query (10)'!R2649))</f>
        <v>SEAL KIT</v>
      </c>
      <c r="S2649" s="38" t="str">
        <f>TRIM(UPPER('query (10)'!S2649))</f>
        <v xml:space="preserve">CBG1N32-PS	</v>
      </c>
      <c r="T2649" s="38" t="str">
        <f>IF('query (10)'!Q2649="","",TRIM(UPPER('query (10)'!Q2649)))</f>
        <v/>
      </c>
      <c r="U2649" s="38" t="str">
        <f>IF('query (10)'!T2649="","",'query (10)'!T2649)</f>
        <v/>
      </c>
      <c r="V2649" s="39" t="str">
        <f>IF('query (10)'!T2649="","",IFERROR(VALUE('query (10)'!T2649),""))</f>
        <v/>
      </c>
      <c r="W2649" s="40">
        <f>IF('query (10)'!U2649="","",'query (10)'!U2649)</f>
        <v>0</v>
      </c>
      <c r="X2649" s="39">
        <f>IF('query (10)'!V2649="","",'query (10)'!V2649)</f>
        <v>365</v>
      </c>
      <c r="Y2649" s="41">
        <f>IF('query (10)'!W2649="","",'query (10)'!W2649)</f>
        <v>46160</v>
      </c>
      <c r="Z2649" s="41">
        <f>IF('query (10)'!X2649="","",'query (10)'!X2649)</f>
        <v>46178</v>
      </c>
      <c r="AA2649" s="41">
        <f>IF('query (10)'!Y2649="","",'query (10)'!Y2649)</f>
        <v>46178</v>
      </c>
      <c r="AB2649" s="41">
        <f>IF('query (10)'!Z2649="","",'query (10)'!Z2649)</f>
        <v>46543</v>
      </c>
      <c r="AC2649" s="38" t="str">
        <f>IF(OR('query (10)'!AA2649="",COUNTIF(Cleaning_Rules!$A$21:$A$26,TRIM('query (10)'!AA2649))&gt;0),"",TRIM('query (10)'!AA2649))</f>
        <v/>
      </c>
      <c r="AD2649" s="38" t="str">
        <f>IF('query (10)'!AB2649="","",TRIM(IFERROR(_xlfn.TEXTBEFORE('query (10)'!AB2649,"("),'query (10)'!AB2649)))</f>
        <v>เริ่มซ่อมงาน PM แล้ว รับผิดชอบโดย KUNANON PARAWANWONG</v>
      </c>
      <c r="AE2649" s="38" t="str">
        <f>IFERROR(LOWER(TRIM(_xlfn.TEXTBEFORE(_xlfn.TEXTAFTER('query (10)'!AB2649,"("),")"))),"")</f>
        <v>parawanwong-k-3161@nsk.com</v>
      </c>
      <c r="AF2649" s="38" t="str">
        <f>IF('query (10)'!AD2649="","",TRIM('query (10)'!AD2649))</f>
        <v>ภูชิต กุลเสรี</v>
      </c>
      <c r="AG2649" s="38" t="str">
        <f>IF('query (10)'!AE2649="","",TRIM('query (10)'!AE2649))</f>
        <v>คุณานนต์ ปารวัณวงศ์</v>
      </c>
      <c r="AH2649" s="38" t="str">
        <f>IF('query (10)'!AF2649="","",IFERROR(VALUE('query (10)'!AF2649),""))</f>
        <v/>
      </c>
      <c r="AI2649" s="38" t="str">
        <f>IF('query (10)'!AG2649="","",TRIM('query (10)'!AG2649))</f>
        <v/>
      </c>
      <c r="AJ2649" s="38" t="str">
        <f>IF('query (10)'!AH2649="","",IFERROR(VALUE('query (10)'!AH2649),""))</f>
        <v/>
      </c>
      <c r="AK2649" s="38" t="str">
        <f>IF('query (10)'!AI2649="","",TRIM('query (10)'!AI2649))</f>
        <v/>
      </c>
      <c r="AL2649" s="42">
        <f t="shared" si="205"/>
        <v>2026</v>
      </c>
      <c r="AM2649" s="42" t="str">
        <f t="shared" si="206"/>
        <v>2026-05</v>
      </c>
      <c r="AN2649" s="42" t="str">
        <f t="shared" ca="1" si="207"/>
        <v/>
      </c>
      <c r="AO2649" s="42" t="str">
        <f t="shared" si="208"/>
        <v>WA-328 | FINISH WASH EQUIPMENT M/C | SB4 | AIR CYLINDER | Time-based Maintenance | Mechanical | Inspection | Medium | change seal kid air cylinder work up/down
ตามรอบการใช้งาน | SEAL KIT | CBG1N32-PS	 | เริ่มซ่อมงาน PM แล้ว รับผิดชอบโดย KUNANON PARAWANWONG | คุณานนต์ ปารวัณวงศ์</v>
      </c>
      <c r="AP2649" s="42" t="str">
        <f>_xlfn.TEXTJOIN("; ",TRUE,IF(COUNTA('query (10)'!A2649:AK2649)&lt;=6,"NEAR_EMPTY_ROW",""),IF($K2649="","MISSING_STATUS",""),IF(AND($K2649="เสร็จสิ้น",$Z2649=""),"DONE_NO_ACTUAL_DATE",""),IF(AND($I2649="Condition-based Maintenance",$AH2649=""),"CBM_NO_MEASUREMENT",""),IF(OR($X2649="",$X2649=0),"INVALID_PERIOD",""),IF(AND($AA2649&lt;&gt;"",$AB2649&lt;&gt;"",$AB2649&lt;$AA2649),"DATE_SEQUENCE_ERROR",""),IF(AND($AB2649&lt;&gt;"",$AB2649&gt;DATE(2030,12,31)),"DATE_OUTLIER",""),IF($C2649="","MISSING_QRCODE",""),IF($J2649="UNKNOWN","UNKNOWN_PM_TYPE",""),IF($L2649="UNKNOWN","UNKNOWN_STATUS",""))</f>
        <v/>
      </c>
      <c r="AQ2649" s="42" t="str">
        <f t="shared" si="209"/>
        <v>NO</v>
      </c>
    </row>
    <row r="2650" spans="1:43" x14ac:dyDescent="0.3">
      <c r="A2650" s="38">
        <f>IF('query (10)'!A2650="","",'query (10)'!A2650)</f>
        <v>2909</v>
      </c>
      <c r="B2650" s="38">
        <f>IF('query (10)'!B2650="","",'query (10)'!B2650)</f>
        <v>21166</v>
      </c>
      <c r="C2650" s="38" t="str">
        <f>TRIM(UPPER('query (10)'!M2650))</f>
        <v>GR-310</v>
      </c>
      <c r="D2650" s="38" t="str">
        <f>TRIM(UPPER(IFERROR(_xlfn.TEXTBEFORE('query (10)'!L2650,"("),'query (10)'!L2650)))</f>
        <v>INNER RING RACEWAY GRINDING M/C</v>
      </c>
      <c r="E2650" s="38" t="str">
        <f>IFERROR(TRIM(UPPER(_xlfn.TEXTBEFORE(_xlfn.TEXTAFTER('query (10)'!L2650,"("),")"))),"")</f>
        <v/>
      </c>
      <c r="F2650" s="38" t="str">
        <f>TRIM('query (10)'!K2650)</f>
        <v>SB4</v>
      </c>
      <c r="G2650" s="38" t="str">
        <f>IF('query (10)'!J2650="","",'query (10)'!J2650)</f>
        <v>Conveyor</v>
      </c>
      <c r="H2650" s="38" t="str">
        <f>TRIM(UPPER('query (10)'!J2650))</f>
        <v>CONVEYOR</v>
      </c>
      <c r="I2650" s="38" t="str">
        <f>IF('query (10)'!F2650="","",'query (10)'!F2650)</f>
        <v>Time-based Maintenance</v>
      </c>
      <c r="J2650" s="38" t="str">
        <f>IF('query (10)'!F2650="","",IFERROR(INDEX(Cleaning_Rules!$B$14:$B$17,MATCH(TRIM('query (10)'!F2650),Cleaning_Rules!$A$14:$A$17,0)),"UNKNOWN"))</f>
        <v>TBM</v>
      </c>
      <c r="K2650" s="38" t="str">
        <f>IF('query (10)'!G2650="","",'query (10)'!G2650)</f>
        <v>เสร็จสิ้น</v>
      </c>
      <c r="L2650" s="38" t="str">
        <f>IF('query (10)'!G2650="","MISSING",IFERROR(INDEX(Cleaning_Rules!$B$5:$B$10,MATCH(TRIM('query (10)'!G2650),Cleaning_Rules!$A$5:$A$10,0)),"UNKNOWN"))</f>
        <v>COMPLETED</v>
      </c>
      <c r="M2650" s="38" t="str">
        <f>IF('query (10)'!I2650="","",'query (10)'!I2650)</f>
        <v>Mechanical</v>
      </c>
      <c r="N2650" s="38" t="str">
        <f>IF('query (10)'!O2650="","",'query (10)'!O2650)</f>
        <v>Inspection</v>
      </c>
      <c r="O2650" s="38" t="str">
        <f>IF('query (10)'!P2650="","",'query (10)'!P2650)</f>
        <v>Medium</v>
      </c>
      <c r="P2650" s="38" t="str">
        <f>IF('query (10)'!N2650="","",'query (10)'!N2650)</f>
        <v>change sprocket conveyer over head 
เนื่องจากของเดิมเสื่อมสะภาพจากการใช้งาน</v>
      </c>
      <c r="Q2650" s="38" t="str">
        <f>TRIM('query (10)'!N2650)</f>
        <v>change sprocket conveyer over head 
เนื่องจากของเดิมเสื่อมสะภาพจากการใช้งาน</v>
      </c>
      <c r="R2650" s="38" t="str">
        <f>TRIM(UPPER('query (10)'!R2650))</f>
        <v>BEARING</v>
      </c>
      <c r="S2650" s="38" t="str">
        <f>TRIM(UPPER('query (10)'!S2650))</f>
        <v>6002DDUCM</v>
      </c>
      <c r="T2650" s="38" t="str">
        <f>IF('query (10)'!Q2650="","",TRIM(UPPER('query (10)'!Q2650)))</f>
        <v/>
      </c>
      <c r="U2650" s="38" t="str">
        <f>IF('query (10)'!T2650="","",'query (10)'!T2650)</f>
        <v/>
      </c>
      <c r="V2650" s="39" t="str">
        <f>IF('query (10)'!T2650="","",IFERROR(VALUE('query (10)'!T2650),""))</f>
        <v/>
      </c>
      <c r="W2650" s="40">
        <f>IF('query (10)'!U2650="","",'query (10)'!U2650)</f>
        <v>0</v>
      </c>
      <c r="X2650" s="39">
        <f>IF('query (10)'!V2650="","",'query (10)'!V2650)</f>
        <v>61</v>
      </c>
      <c r="Y2650" s="41">
        <f>IF('query (10)'!W2650="","",'query (10)'!W2650)</f>
        <v>46160</v>
      </c>
      <c r="Z2650" s="41">
        <f>IF('query (10)'!X2650="","",'query (10)'!X2650)</f>
        <v>46178</v>
      </c>
      <c r="AA2650" s="41">
        <f>IF('query (10)'!Y2650="","",'query (10)'!Y2650)</f>
        <v>46178</v>
      </c>
      <c r="AB2650" s="41">
        <f>IF('query (10)'!Z2650="","",'query (10)'!Z2650)</f>
        <v>46239</v>
      </c>
      <c r="AC2650" s="38" t="str">
        <f>IF(OR('query (10)'!AA2650="",COUNTIF(Cleaning_Rules!$A$21:$A$26,TRIM('query (10)'!AA2650))&gt;0),"",TRIM('query (10)'!AA2650))</f>
        <v/>
      </c>
      <c r="AD2650" s="38" t="str">
        <f>IF('query (10)'!AB2650="","",TRIM(IFERROR(_xlfn.TEXTBEFORE('query (10)'!AB2650,"("),'query (10)'!AB2650)))</f>
        <v>เริ่มซ่อมงาน PM แล้ว รับผิดชอบโดย KUNANON PARAWANWONG</v>
      </c>
      <c r="AE2650" s="38" t="str">
        <f>IFERROR(LOWER(TRIM(_xlfn.TEXTBEFORE(_xlfn.TEXTAFTER('query (10)'!AB2650,"("),")"))),"")</f>
        <v>parawanwong-k-3161@nsk.com</v>
      </c>
      <c r="AF2650" s="38" t="str">
        <f>IF('query (10)'!AD2650="","",TRIM('query (10)'!AD2650))</f>
        <v>ภูชิต กุลเสรี</v>
      </c>
      <c r="AG2650" s="38" t="str">
        <f>IF('query (10)'!AE2650="","",TRIM('query (10)'!AE2650))</f>
        <v>คุณานนต์ ปารวัณวงศ์</v>
      </c>
      <c r="AH2650" s="38" t="str">
        <f>IF('query (10)'!AF2650="","",IFERROR(VALUE('query (10)'!AF2650),""))</f>
        <v/>
      </c>
      <c r="AI2650" s="38" t="str">
        <f>IF('query (10)'!AG2650="","",TRIM('query (10)'!AG2650))</f>
        <v/>
      </c>
      <c r="AJ2650" s="38" t="str">
        <f>IF('query (10)'!AH2650="","",IFERROR(VALUE('query (10)'!AH2650),""))</f>
        <v/>
      </c>
      <c r="AK2650" s="38" t="str">
        <f>IF('query (10)'!AI2650="","",TRIM('query (10)'!AI2650))</f>
        <v/>
      </c>
      <c r="AL2650" s="42">
        <f t="shared" si="205"/>
        <v>2026</v>
      </c>
      <c r="AM2650" s="42" t="str">
        <f t="shared" si="206"/>
        <v>2026-05</v>
      </c>
      <c r="AN2650" s="42" t="str">
        <f t="shared" ca="1" si="207"/>
        <v/>
      </c>
      <c r="AO2650" s="42" t="str">
        <f t="shared" si="208"/>
        <v>GR-310 | INNER RING RACEWAY GRINDING M/C | SB4 | CONVEYOR | Time-based Maintenance | Mechanical | Inspection | Medium | change sprocket conveyer over head 
เนื่องจากของเดิมเสื่อมสะภาพจากการใช้งาน | BEARING | 6002DDUCM | เริ่มซ่อมงาน PM แล้ว รับผิดชอบโดย KUNANON PARAWANWONG | คุณานนต์ ปารวัณวงศ์</v>
      </c>
      <c r="AP2650" s="42" t="str">
        <f>_xlfn.TEXTJOIN("; ",TRUE,IF(COUNTA('query (10)'!A2650:AK2650)&lt;=6,"NEAR_EMPTY_ROW",""),IF($K2650="","MISSING_STATUS",""),IF(AND($K2650="เสร็จสิ้น",$Z2650=""),"DONE_NO_ACTUAL_DATE",""),IF(AND($I2650="Condition-based Maintenance",$AH2650=""),"CBM_NO_MEASUREMENT",""),IF(OR($X2650="",$X2650=0),"INVALID_PERIOD",""),IF(AND($AA2650&lt;&gt;"",$AB2650&lt;&gt;"",$AB2650&lt;$AA2650),"DATE_SEQUENCE_ERROR",""),IF(AND($AB2650&lt;&gt;"",$AB2650&gt;DATE(2030,12,31)),"DATE_OUTLIER",""),IF($C2650="","MISSING_QRCODE",""),IF($J2650="UNKNOWN","UNKNOWN_PM_TYPE",""),IF($L2650="UNKNOWN","UNKNOWN_STATUS",""))</f>
        <v/>
      </c>
      <c r="AQ2650" s="42" t="str">
        <f t="shared" si="209"/>
        <v>NO</v>
      </c>
    </row>
    <row r="2651" spans="1:43" x14ac:dyDescent="0.3">
      <c r="A2651" s="38">
        <f>IF('query (10)'!A2651="","",'query (10)'!A2651)</f>
        <v>2910</v>
      </c>
      <c r="B2651" s="38">
        <f>IF('query (10)'!B2651="","",'query (10)'!B2651)</f>
        <v>21167</v>
      </c>
      <c r="C2651" s="38" t="str">
        <f>TRIM(UPPER('query (10)'!M2651))</f>
        <v>CH-332</v>
      </c>
      <c r="D2651" s="38" t="str">
        <f>TRIM(UPPER(IFERROR(_xlfn.TEXTBEFORE('query (10)'!L2651,"("),'query (10)'!L2651)))</f>
        <v>SEAL CHECK M/C</v>
      </c>
      <c r="E2651" s="38" t="str">
        <f>IFERROR(TRIM(UPPER(_xlfn.TEXTBEFORE(_xlfn.TEXTAFTER('query (10)'!L2651,"("),")"))),"")</f>
        <v/>
      </c>
      <c r="F2651" s="38" t="str">
        <f>TRIM('query (10)'!K2651)</f>
        <v>SB4</v>
      </c>
      <c r="G2651" s="38" t="str">
        <f>IF('query (10)'!J2651="","",'query (10)'!J2651)</f>
        <v>Conveyor</v>
      </c>
      <c r="H2651" s="38" t="str">
        <f>TRIM(UPPER('query (10)'!J2651))</f>
        <v>CONVEYOR</v>
      </c>
      <c r="I2651" s="38" t="str">
        <f>IF('query (10)'!F2651="","",'query (10)'!F2651)</f>
        <v>Time-based Maintenance</v>
      </c>
      <c r="J2651" s="38" t="str">
        <f>IF('query (10)'!F2651="","",IFERROR(INDEX(Cleaning_Rules!$B$14:$B$17,MATCH(TRIM('query (10)'!F2651),Cleaning_Rules!$A$14:$A$17,0)),"UNKNOWN"))</f>
        <v>TBM</v>
      </c>
      <c r="K2651" s="38" t="str">
        <f>IF('query (10)'!G2651="","",'query (10)'!G2651)</f>
        <v>เสร็จสิ้น</v>
      </c>
      <c r="L2651" s="38" t="str">
        <f>IF('query (10)'!G2651="","MISSING",IFERROR(INDEX(Cleaning_Rules!$B$5:$B$10,MATCH(TRIM('query (10)'!G2651),Cleaning_Rules!$A$5:$A$10,0)),"UNKNOWN"))</f>
        <v>COMPLETED</v>
      </c>
      <c r="M2651" s="38" t="str">
        <f>IF('query (10)'!I2651="","",'query (10)'!I2651)</f>
        <v>Mechanical</v>
      </c>
      <c r="N2651" s="38" t="str">
        <f>IF('query (10)'!O2651="","",'query (10)'!O2651)</f>
        <v>Inspection</v>
      </c>
      <c r="O2651" s="38" t="str">
        <f>IF('query (10)'!P2651="","",'query (10)'!P2651)</f>
        <v>Medium</v>
      </c>
      <c r="P2651" s="38" t="str">
        <f>IF('query (10)'!N2651="","",'query (10)'!N2651)</f>
        <v>change seal kid air cylinder work up/down
ตามรอบการใช้งาน</v>
      </c>
      <c r="Q2651" s="38" t="str">
        <f>TRIM('query (10)'!N2651)</f>
        <v>change seal kid air cylinder work up/down
ตามรอบการใช้งาน</v>
      </c>
      <c r="R2651" s="38" t="str">
        <f>TRIM(UPPER('query (10)'!R2651))</f>
        <v>SEAL KIT</v>
      </c>
      <c r="S2651" s="38" t="str">
        <f>TRIM(UPPER('query (10)'!S2651))</f>
        <v>CBG1N50-PS</v>
      </c>
      <c r="T2651" s="38" t="str">
        <f>IF('query (10)'!Q2651="","",TRIM(UPPER('query (10)'!Q2651)))</f>
        <v/>
      </c>
      <c r="U2651" s="38" t="str">
        <f>IF('query (10)'!T2651="","",'query (10)'!T2651)</f>
        <v/>
      </c>
      <c r="V2651" s="39" t="str">
        <f>IF('query (10)'!T2651="","",IFERROR(VALUE('query (10)'!T2651),""))</f>
        <v/>
      </c>
      <c r="W2651" s="40">
        <f>IF('query (10)'!U2651="","",'query (10)'!U2651)</f>
        <v>0</v>
      </c>
      <c r="X2651" s="39">
        <f>IF('query (10)'!V2651="","",'query (10)'!V2651)</f>
        <v>61</v>
      </c>
      <c r="Y2651" s="41">
        <f>IF('query (10)'!W2651="","",'query (10)'!W2651)</f>
        <v>46160</v>
      </c>
      <c r="Z2651" s="41">
        <f>IF('query (10)'!X2651="","",'query (10)'!X2651)</f>
        <v>46178</v>
      </c>
      <c r="AA2651" s="41">
        <f>IF('query (10)'!Y2651="","",'query (10)'!Y2651)</f>
        <v>46178</v>
      </c>
      <c r="AB2651" s="41">
        <f>IF('query (10)'!Z2651="","",'query (10)'!Z2651)</f>
        <v>46239</v>
      </c>
      <c r="AC2651" s="38" t="str">
        <f>IF(OR('query (10)'!AA2651="",COUNTIF(Cleaning_Rules!$A$21:$A$26,TRIM('query (10)'!AA2651))&gt;0),"",TRIM('query (10)'!AA2651))</f>
        <v/>
      </c>
      <c r="AD2651" s="38" t="str">
        <f>IF('query (10)'!AB2651="","",TRIM(IFERROR(_xlfn.TEXTBEFORE('query (10)'!AB2651,"("),'query (10)'!AB2651)))</f>
        <v>เริ่มซ่อมงาน PM แล้ว รับผิดชอบโดย PAHLA SEEDANG</v>
      </c>
      <c r="AE2651" s="38" t="str">
        <f>IFERROR(LOWER(TRIM(_xlfn.TEXTBEFORE(_xlfn.TEXTAFTER('query (10)'!AB2651,"("),")"))),"")</f>
        <v>pahla@nsk.com</v>
      </c>
      <c r="AF2651" s="38" t="str">
        <f>IF('query (10)'!AD2651="","",TRIM('query (10)'!AD2651))</f>
        <v>ภูชิต กุลเสรี</v>
      </c>
      <c r="AG2651" s="38" t="str">
        <f>IF('query (10)'!AE2651="","",TRIM('query (10)'!AE2651))</f>
        <v>ผะหลา สีแดง</v>
      </c>
      <c r="AH2651" s="38" t="str">
        <f>IF('query (10)'!AF2651="","",IFERROR(VALUE('query (10)'!AF2651),""))</f>
        <v/>
      </c>
      <c r="AI2651" s="38" t="str">
        <f>IF('query (10)'!AG2651="","",TRIM('query (10)'!AG2651))</f>
        <v/>
      </c>
      <c r="AJ2651" s="38" t="str">
        <f>IF('query (10)'!AH2651="","",IFERROR(VALUE('query (10)'!AH2651),""))</f>
        <v/>
      </c>
      <c r="AK2651" s="38" t="str">
        <f>IF('query (10)'!AI2651="","",TRIM('query (10)'!AI2651))</f>
        <v/>
      </c>
      <c r="AL2651" s="42">
        <f t="shared" si="205"/>
        <v>2026</v>
      </c>
      <c r="AM2651" s="42" t="str">
        <f t="shared" si="206"/>
        <v>2026-05</v>
      </c>
      <c r="AN2651" s="42" t="str">
        <f t="shared" ca="1" si="207"/>
        <v/>
      </c>
      <c r="AO2651" s="42" t="str">
        <f t="shared" si="208"/>
        <v>CH-332 | SEAL CHECK M/C | SB4 | CONVEYOR | Time-based Maintenance | Mechanical | Inspection | Medium | change seal kid air cylinder work up/down
ตามรอบการใช้งาน | SEAL KIT | CBG1N50-PS | เริ่มซ่อมงาน PM แล้ว รับผิดชอบโดย PAHLA SEEDANG | ผะหลา สีแดง</v>
      </c>
      <c r="AP2651" s="42" t="str">
        <f>_xlfn.TEXTJOIN("; ",TRUE,IF(COUNTA('query (10)'!A2651:AK2651)&lt;=6,"NEAR_EMPTY_ROW",""),IF($K2651="","MISSING_STATUS",""),IF(AND($K2651="เสร็จสิ้น",$Z2651=""),"DONE_NO_ACTUAL_DATE",""),IF(AND($I2651="Condition-based Maintenance",$AH2651=""),"CBM_NO_MEASUREMENT",""),IF(OR($X2651="",$X2651=0),"INVALID_PERIOD",""),IF(AND($AA2651&lt;&gt;"",$AB2651&lt;&gt;"",$AB2651&lt;$AA2651),"DATE_SEQUENCE_ERROR",""),IF(AND($AB2651&lt;&gt;"",$AB2651&gt;DATE(2030,12,31)),"DATE_OUTLIER",""),IF($C2651="","MISSING_QRCODE",""),IF($J2651="UNKNOWN","UNKNOWN_PM_TYPE",""),IF($L2651="UNKNOWN","UNKNOWN_STATUS",""))</f>
        <v/>
      </c>
      <c r="AQ2651" s="42" t="str">
        <f t="shared" si="209"/>
        <v>NO</v>
      </c>
    </row>
    <row r="2652" spans="1:43" x14ac:dyDescent="0.3">
      <c r="A2652" s="38">
        <f>IF('query (10)'!A2652="","",'query (10)'!A2652)</f>
        <v>2911</v>
      </c>
      <c r="B2652" s="38">
        <f>IF('query (10)'!B2652="","",'query (10)'!B2652)</f>
        <v>21224</v>
      </c>
      <c r="C2652" s="38" t="str">
        <f>TRIM(UPPER('query (10)'!M2652))</f>
        <v>GR-212</v>
      </c>
      <c r="D2652" s="38" t="str">
        <f>TRIM(UPPER(IFERROR(_xlfn.TEXTBEFORE('query (10)'!L2652,"("),'query (10)'!L2652)))</f>
        <v>INNER RING RACEWAY GRINDING M/C</v>
      </c>
      <c r="E2652" s="38" t="str">
        <f>IFERROR(TRIM(UPPER(_xlfn.TEXTBEFORE(_xlfn.TEXTAFTER('query (10)'!L2652,"("),")"))),"")</f>
        <v/>
      </c>
      <c r="F2652" s="38" t="str">
        <f>TRIM('query (10)'!K2652)</f>
        <v>SB2</v>
      </c>
      <c r="G2652" s="38" t="str">
        <f>IF('query (10)'!J2652="","",'query (10)'!J2652)</f>
        <v>Motor</v>
      </c>
      <c r="H2652" s="38" t="str">
        <f>TRIM(UPPER('query (10)'!J2652))</f>
        <v>MOTOR</v>
      </c>
      <c r="I2652" s="38" t="str">
        <f>IF('query (10)'!F2652="","",'query (10)'!F2652)</f>
        <v>Condition-based Maintenance</v>
      </c>
      <c r="J2652" s="38" t="str">
        <f>IF('query (10)'!F2652="","",IFERROR(INDEX(Cleaning_Rules!$B$14:$B$17,MATCH(TRIM('query (10)'!F2652),Cleaning_Rules!$A$14:$A$17,0)),"UNKNOWN"))</f>
        <v>CBM</v>
      </c>
      <c r="K2652" s="38" t="str">
        <f>IF('query (10)'!G2652="","",'query (10)'!G2652)</f>
        <v>เสร็จสิ้น</v>
      </c>
      <c r="L2652" s="38" t="str">
        <f>IF('query (10)'!G2652="","MISSING",IFERROR(INDEX(Cleaning_Rules!$B$5:$B$10,MATCH(TRIM('query (10)'!G2652),Cleaning_Rules!$A$5:$A$10,0)),"UNKNOWN"))</f>
        <v>COMPLETED</v>
      </c>
      <c r="M2652" s="38" t="str">
        <f>IF('query (10)'!I2652="","",'query (10)'!I2652)</f>
        <v>Electrical</v>
      </c>
      <c r="N2652" s="38" t="str">
        <f>IF('query (10)'!O2652="","",'query (10)'!O2652)</f>
        <v>Part Change</v>
      </c>
      <c r="O2652" s="38" t="str">
        <f>IF('query (10)'!P2652="","",'query (10)'!P2652)</f>
        <v>Medium</v>
      </c>
      <c r="P2652" s="38" t="str">
        <f>IF('query (10)'!N2652="","",'query (10)'!N2652)</f>
        <v>Support ME Repair Spindle work head unit
- Change Bearing Motor
- Change Bearing
- Cleaning Cooling fans, Cooler Changer
- Change Terminal</v>
      </c>
      <c r="Q2652" s="38" t="str">
        <f>TRIM('query (10)'!N2652)</f>
        <v>Support ME Repair Spindle work head unit
- Change Bearing Motor
- Change Bearing
- Cleaning Cooling fans, Cooler Changer
- Change Terminal</v>
      </c>
      <c r="R2652" s="38" t="str">
        <f>TRIM(UPPER('query (10)'!R2652))</f>
        <v/>
      </c>
      <c r="S2652" s="38" t="str">
        <f>TRIM(UPPER('query (10)'!S2652))</f>
        <v/>
      </c>
      <c r="T2652" s="38" t="str">
        <f>IF('query (10)'!Q2652="","",TRIM(UPPER('query (10)'!Q2652)))</f>
        <v/>
      </c>
      <c r="U2652" s="38" t="str">
        <f>IF('query (10)'!T2652="","",'query (10)'!T2652)</f>
        <v/>
      </c>
      <c r="V2652" s="39" t="str">
        <f>IF('query (10)'!T2652="","",IFERROR(VALUE('query (10)'!T2652),""))</f>
        <v/>
      </c>
      <c r="W2652" s="40">
        <f>IF('query (10)'!U2652="","",'query (10)'!U2652)</f>
        <v>0</v>
      </c>
      <c r="X2652" s="39">
        <f>IF('query (10)'!V2652="","",'query (10)'!V2652)</f>
        <v>365</v>
      </c>
      <c r="Y2652" s="41">
        <f>IF('query (10)'!W2652="","",'query (10)'!W2652)</f>
        <v>46165</v>
      </c>
      <c r="Z2652" s="41">
        <f>IF('query (10)'!X2652="","",'query (10)'!X2652)</f>
        <v>46178</v>
      </c>
      <c r="AA2652" s="41">
        <f>IF('query (10)'!Y2652="","",'query (10)'!Y2652)</f>
        <v>46178</v>
      </c>
      <c r="AB2652" s="41">
        <f>IF('query (10)'!Z2652="","",'query (10)'!Z2652)</f>
        <v>46543</v>
      </c>
      <c r="AC2652" s="38" t="str">
        <f>IF(OR('query (10)'!AA2652="",COUNTIF(Cleaning_Rules!$A$21:$A$26,TRIM('query (10)'!AA2652))&gt;0),"",TRIM('query (10)'!AA2652))</f>
        <v/>
      </c>
      <c r="AD2652" s="38" t="str">
        <f>IF('query (10)'!AB2652="","",TRIM(IFERROR(_xlfn.TEXTBEFORE('query (10)'!AB2652,"("),'query (10)'!AB2652)))</f>
        <v>เริ่มซ่อมงาน PM แล้ว รับผิดชอบโดย PONGPITAK SONCHAI</v>
      </c>
      <c r="AE2652" s="38" t="str">
        <f>IFERROR(LOWER(TRIM(_xlfn.TEXTBEFORE(_xlfn.TEXTAFTER('query (10)'!AB2652,"("),")"))),"")</f>
        <v>sonchai-p-6240@nsk.com</v>
      </c>
      <c r="AF2652" s="38" t="str">
        <f>IF('query (10)'!AD2652="","",TRIM('query (10)'!AD2652))</f>
        <v>พงษ์พิทักษ์ ศรไชย</v>
      </c>
      <c r="AG2652" s="38" t="str">
        <f>IF('query (10)'!AE2652="","",TRIM('query (10)'!AE2652))</f>
        <v>พงษ์พิทักษ์ ศรไชย</v>
      </c>
      <c r="AH2652" s="38" t="str">
        <f>IF('query (10)'!AF2652="","",IFERROR(VALUE('query (10)'!AF2652),""))</f>
        <v/>
      </c>
      <c r="AI2652" s="38" t="str">
        <f>IF('query (10)'!AG2652="","",TRIM('query (10)'!AG2652))</f>
        <v/>
      </c>
      <c r="AJ2652" s="38" t="str">
        <f>IF('query (10)'!AH2652="","",IFERROR(VALUE('query (10)'!AH2652),""))</f>
        <v/>
      </c>
      <c r="AK2652" s="38" t="str">
        <f>IF('query (10)'!AI2652="","",TRIM('query (10)'!AI2652))</f>
        <v/>
      </c>
      <c r="AL2652" s="42">
        <f t="shared" si="205"/>
        <v>2026</v>
      </c>
      <c r="AM2652" s="42" t="str">
        <f t="shared" si="206"/>
        <v>2026-05</v>
      </c>
      <c r="AN2652" s="42" t="str">
        <f t="shared" ca="1" si="207"/>
        <v/>
      </c>
      <c r="AO2652" s="42" t="str">
        <f t="shared" si="208"/>
        <v>GR-212 | INNER RING RACEWAY GRINDING M/C | SB2 | MOTOR | Condition-based Maintenance | Electrical | Part Change | Medium | Support ME Repair Spindle work head unit
- Change Bearing Motor
- Change Bearing
- Cleaning Cooling fans, Cooler Changer
- Change Terminal | เริ่มซ่อมงาน PM แล้ว รับผิดชอบโดย PONGPITAK SONCHAI | พงษ์พิทักษ์ ศรไชย</v>
      </c>
      <c r="AP2652" s="42" t="str">
        <f>_xlfn.TEXTJOIN("; ",TRUE,IF(COUNTA('query (10)'!A2652:AK2652)&lt;=6,"NEAR_EMPTY_ROW",""),IF($K2652="","MISSING_STATUS",""),IF(AND($K2652="เสร็จสิ้น",$Z2652=""),"DONE_NO_ACTUAL_DATE",""),IF(AND($I2652="Condition-based Maintenance",$AH2652=""),"CBM_NO_MEASUREMENT",""),IF(OR($X2652="",$X2652=0),"INVALID_PERIOD",""),IF(AND($AA2652&lt;&gt;"",$AB2652&lt;&gt;"",$AB2652&lt;$AA2652),"DATE_SEQUENCE_ERROR",""),IF(AND($AB2652&lt;&gt;"",$AB2652&gt;DATE(2030,12,31)),"DATE_OUTLIER",""),IF($C2652="","MISSING_QRCODE",""),IF($J2652="UNKNOWN","UNKNOWN_PM_TYPE",""),IF($L2652="UNKNOWN","UNKNOWN_STATUS",""))</f>
        <v>CBM_NO_MEASUREMENT</v>
      </c>
      <c r="AQ2652" s="42" t="str">
        <f t="shared" si="209"/>
        <v>NO</v>
      </c>
    </row>
    <row r="2653" spans="1:43" x14ac:dyDescent="0.3">
      <c r="A2653" s="38">
        <f>IF('query (10)'!A2653="","",'query (10)'!A2653)</f>
        <v>2912</v>
      </c>
      <c r="B2653" s="38" t="str">
        <f>IF('query (10)'!B2653="","",'query (10)'!B2653)</f>
        <v/>
      </c>
      <c r="C2653" s="38" t="str">
        <f>TRIM(UPPER('query (10)'!M2653))</f>
        <v>GR-859</v>
      </c>
      <c r="D2653" s="38" t="str">
        <f>TRIM(UPPER(IFERROR(_xlfn.TEXTBEFORE('query (10)'!L2653,"("),'query (10)'!L2653)))</f>
        <v>OUTER RING RACEWAY GRINDING M/C</v>
      </c>
      <c r="E2653" s="38" t="str">
        <f>IFERROR(TRIM(UPPER(_xlfn.TEXTBEFORE(_xlfn.TEXTAFTER('query (10)'!L2653,"("),")"))),"")</f>
        <v/>
      </c>
      <c r="F2653" s="38" t="str">
        <f>TRIM('query (10)'!K2653)</f>
        <v>SB8</v>
      </c>
      <c r="G2653" s="38" t="str">
        <f>IF('query (10)'!J2653="","",'query (10)'!J2653)</f>
        <v>Electrical Control</v>
      </c>
      <c r="H2653" s="38" t="str">
        <f>TRIM(UPPER('query (10)'!J2653))</f>
        <v>ELECTRICAL CONTROL</v>
      </c>
      <c r="I2653" s="38" t="str">
        <f>IF('query (10)'!F2653="","",'query (10)'!F2653)</f>
        <v>Time-based Maintenance</v>
      </c>
      <c r="J2653" s="38" t="str">
        <f>IF('query (10)'!F2653="","",IFERROR(INDEX(Cleaning_Rules!$B$14:$B$17,MATCH(TRIM('query (10)'!F2653),Cleaning_Rules!$A$14:$A$17,0)),"UNKNOWN"))</f>
        <v>TBM</v>
      </c>
      <c r="K2653" s="38" t="str">
        <f>IF('query (10)'!G2653="","",'query (10)'!G2653)</f>
        <v>กำลังดำเนินการ</v>
      </c>
      <c r="L2653" s="38" t="str">
        <f>IF('query (10)'!G2653="","MISSING",IFERROR(INDEX(Cleaning_Rules!$B$5:$B$10,MATCH(TRIM('query (10)'!G2653),Cleaning_Rules!$A$5:$A$10,0)),"UNKNOWN"))</f>
        <v>IN_PROGRESS</v>
      </c>
      <c r="M2653" s="38" t="str">
        <f>IF('query (10)'!I2653="","",'query (10)'!I2653)</f>
        <v>Electrical</v>
      </c>
      <c r="N2653" s="38" t="str">
        <f>IF('query (10)'!O2653="","",'query (10)'!O2653)</f>
        <v>Inspection</v>
      </c>
      <c r="O2653" s="38" t="str">
        <f>IF('query (10)'!P2653="","",'query (10)'!P2653)</f>
        <v>Medium</v>
      </c>
      <c r="P2653" s="38" t="str">
        <f>IF('query (10)'!N2653="","",'query (10)'!N2653)</f>
        <v>- Change dust filter
- Check condition of proximity</v>
      </c>
      <c r="Q2653" s="38" t="str">
        <f>TRIM('query (10)'!N2653)</f>
        <v>- Change dust filter
- Check condition of proximity</v>
      </c>
      <c r="R2653" s="38" t="str">
        <f>TRIM(UPPER('query (10)'!R2653))</f>
        <v/>
      </c>
      <c r="S2653" s="38" t="str">
        <f>TRIM(UPPER('query (10)'!S2653))</f>
        <v/>
      </c>
      <c r="T2653" s="38" t="str">
        <f>IF('query (10)'!Q2653="","",TRIM(UPPER('query (10)'!Q2653)))</f>
        <v/>
      </c>
      <c r="U2653" s="38" t="str">
        <f>IF('query (10)'!T2653="","",'query (10)'!T2653)</f>
        <v/>
      </c>
      <c r="V2653" s="39" t="str">
        <f>IF('query (10)'!T2653="","",IFERROR(VALUE('query (10)'!T2653),""))</f>
        <v/>
      </c>
      <c r="W2653" s="40">
        <f>IF('query (10)'!U2653="","",'query (10)'!U2653)</f>
        <v>0</v>
      </c>
      <c r="X2653" s="39">
        <f>IF('query (10)'!V2653="","",'query (10)'!V2653)</f>
        <v>31</v>
      </c>
      <c r="Y2653" s="41">
        <f>IF('query (10)'!W2653="","",'query (10)'!W2653)</f>
        <v>46163</v>
      </c>
      <c r="Z2653" s="41" t="str">
        <f>IF('query (10)'!X2653="","",'query (10)'!X2653)</f>
        <v/>
      </c>
      <c r="AA2653" s="41">
        <f>IF('query (10)'!Y2653="","",'query (10)'!Y2653)</f>
        <v>46163</v>
      </c>
      <c r="AB2653" s="41">
        <f>IF('query (10)'!Z2653="","",'query (10)'!Z2653)</f>
        <v>46194</v>
      </c>
      <c r="AC2653" s="38" t="str">
        <f>IF(OR('query (10)'!AA2653="",COUNTIF(Cleaning_Rules!$A$21:$A$26,TRIM('query (10)'!AA2653))&gt;0),"",TRIM('query (10)'!AA2653))</f>
        <v/>
      </c>
      <c r="AD2653" s="38" t="str">
        <f>IF('query (10)'!AB2653="","",TRIM(IFERROR(_xlfn.TEXTBEFORE('query (10)'!AB2653,"("),'query (10)'!AB2653)))</f>
        <v>เริ่มซ่อมงาน PM แล้ว รับผิดชอบโดย AMRIN RAKSAPHON</v>
      </c>
      <c r="AE2653" s="38" t="str">
        <f>IFERROR(LOWER(TRIM(_xlfn.TEXTBEFORE(_xlfn.TEXTAFTER('query (10)'!AB2653,"("),")"))),"")</f>
        <v>amrin@nsk.com</v>
      </c>
      <c r="AF2653" s="38" t="str">
        <f>IF('query (10)'!AD2653="","",TRIM('query (10)'!AD2653))</f>
        <v>พงษ์พิทักษ์ ศรไชย</v>
      </c>
      <c r="AG2653" s="38" t="str">
        <f>IF('query (10)'!AE2653="","",TRIM('query (10)'!AE2653))</f>
        <v>พงษ์พิทักษ์ ศรไชย</v>
      </c>
      <c r="AH2653" s="38" t="str">
        <f>IF('query (10)'!AF2653="","",IFERROR(VALUE('query (10)'!AF2653),""))</f>
        <v/>
      </c>
      <c r="AI2653" s="38" t="str">
        <f>IF('query (10)'!AG2653="","",TRIM('query (10)'!AG2653))</f>
        <v/>
      </c>
      <c r="AJ2653" s="38" t="str">
        <f>IF('query (10)'!AH2653="","",IFERROR(VALUE('query (10)'!AH2653),""))</f>
        <v/>
      </c>
      <c r="AK2653" s="38" t="str">
        <f>IF('query (10)'!AI2653="","",TRIM('query (10)'!AI2653))</f>
        <v/>
      </c>
      <c r="AL2653" s="42">
        <f t="shared" si="205"/>
        <v>2026</v>
      </c>
      <c r="AM2653" s="42" t="str">
        <f t="shared" si="206"/>
        <v>2026-05</v>
      </c>
      <c r="AN2653" s="42" t="str">
        <f t="shared" ca="1" si="207"/>
        <v>OVERDUE</v>
      </c>
      <c r="AO2653" s="42" t="str">
        <f t="shared" si="208"/>
        <v>GR-859 | OUTER RING RACEWAY GRINDING M/C | SB8 | ELECTRICAL CONTROL | Time-based Maintenance | Electrical | Inspection | Medium | - Change dust filter
- Check condition of proximity | เริ่มซ่อมงาน PM แล้ว รับผิดชอบโดย AMRIN RAKSAPHON | พงษ์พิทักษ์ ศรไชย</v>
      </c>
      <c r="AP2653" s="42" t="str">
        <f>_xlfn.TEXTJOIN("; ",TRUE,IF(COUNTA('query (10)'!A2653:AK2653)&lt;=6,"NEAR_EMPTY_ROW",""),IF($K2653="","MISSING_STATUS",""),IF(AND($K2653="เสร็จสิ้น",$Z2653=""),"DONE_NO_ACTUAL_DATE",""),IF(AND($I2653="Condition-based Maintenance",$AH2653=""),"CBM_NO_MEASUREMENT",""),IF(OR($X2653="",$X2653=0),"INVALID_PERIOD",""),IF(AND($AA2653&lt;&gt;"",$AB2653&lt;&gt;"",$AB2653&lt;$AA2653),"DATE_SEQUENCE_ERROR",""),IF(AND($AB2653&lt;&gt;"",$AB2653&gt;DATE(2030,12,31)),"DATE_OUTLIER",""),IF($C2653="","MISSING_QRCODE",""),IF($J2653="UNKNOWN","UNKNOWN_PM_TYPE",""),IF($L2653="UNKNOWN","UNKNOWN_STATUS",""))</f>
        <v/>
      </c>
      <c r="AQ2653" s="42" t="str">
        <f t="shared" si="209"/>
        <v>NO</v>
      </c>
    </row>
    <row r="2654" spans="1:43" x14ac:dyDescent="0.3">
      <c r="A2654" s="38">
        <f>IF('query (10)'!A2654="","",'query (10)'!A2654)</f>
        <v>2913</v>
      </c>
      <c r="B2654" s="38">
        <f>IF('query (10)'!B2654="","",'query (10)'!B2654)</f>
        <v>21223</v>
      </c>
      <c r="C2654" s="38" t="str">
        <f>TRIM(UPPER('query (10)'!M2654))</f>
        <v>GR-859</v>
      </c>
      <c r="D2654" s="38" t="str">
        <f>TRIM(UPPER(IFERROR(_xlfn.TEXTBEFORE('query (10)'!L2654,"("),'query (10)'!L2654)))</f>
        <v>INNER RING RACEWAY GRINDING M/C</v>
      </c>
      <c r="E2654" s="38" t="str">
        <f>IFERROR(TRIM(UPPER(_xlfn.TEXTBEFORE(_xlfn.TEXTAFTER('query (10)'!L2654,"("),")"))),"")</f>
        <v/>
      </c>
      <c r="F2654" s="38" t="str">
        <f>TRIM('query (10)'!K2654)</f>
        <v>SB8</v>
      </c>
      <c r="G2654" s="38" t="str">
        <f>IF('query (10)'!J2654="","",'query (10)'!J2654)</f>
        <v>Electrical Control</v>
      </c>
      <c r="H2654" s="38" t="str">
        <f>TRIM(UPPER('query (10)'!J2654))</f>
        <v>ELECTRICAL CONTROL</v>
      </c>
      <c r="I2654" s="38" t="str">
        <f>IF('query (10)'!F2654="","",'query (10)'!F2654)</f>
        <v>Time-based Maintenance</v>
      </c>
      <c r="J2654" s="38" t="str">
        <f>IF('query (10)'!F2654="","",IFERROR(INDEX(Cleaning_Rules!$B$14:$B$17,MATCH(TRIM('query (10)'!F2654),Cleaning_Rules!$A$14:$A$17,0)),"UNKNOWN"))</f>
        <v>TBM</v>
      </c>
      <c r="K2654" s="38" t="str">
        <f>IF('query (10)'!G2654="","",'query (10)'!G2654)</f>
        <v>กำลังดำเนินการ</v>
      </c>
      <c r="L2654" s="38" t="str">
        <f>IF('query (10)'!G2654="","MISSING",IFERROR(INDEX(Cleaning_Rules!$B$5:$B$10,MATCH(TRIM('query (10)'!G2654),Cleaning_Rules!$A$5:$A$10,0)),"UNKNOWN"))</f>
        <v>IN_PROGRESS</v>
      </c>
      <c r="M2654" s="38" t="str">
        <f>IF('query (10)'!I2654="","",'query (10)'!I2654)</f>
        <v>Electrical</v>
      </c>
      <c r="N2654" s="38" t="str">
        <f>IF('query (10)'!O2654="","",'query (10)'!O2654)</f>
        <v>Inspection</v>
      </c>
      <c r="O2654" s="38" t="str">
        <f>IF('query (10)'!P2654="","",'query (10)'!P2654)</f>
        <v>Medium</v>
      </c>
      <c r="P2654" s="38" t="str">
        <f>IF('query (10)'!N2654="","",'query (10)'!N2654)</f>
        <v>- Change dust filter
- Check condition of proximity</v>
      </c>
      <c r="Q2654" s="38" t="str">
        <f>TRIM('query (10)'!N2654)</f>
        <v>- Change dust filter
- Check condition of proximity</v>
      </c>
      <c r="R2654" s="38" t="str">
        <f>TRIM(UPPER('query (10)'!R2654))</f>
        <v/>
      </c>
      <c r="S2654" s="38" t="str">
        <f>TRIM(UPPER('query (10)'!S2654))</f>
        <v/>
      </c>
      <c r="T2654" s="38" t="str">
        <f>IF('query (10)'!Q2654="","",TRIM(UPPER('query (10)'!Q2654)))</f>
        <v/>
      </c>
      <c r="U2654" s="38" t="str">
        <f>IF('query (10)'!T2654="","",'query (10)'!T2654)</f>
        <v/>
      </c>
      <c r="V2654" s="39" t="str">
        <f>IF('query (10)'!T2654="","",IFERROR(VALUE('query (10)'!T2654),""))</f>
        <v/>
      </c>
      <c r="W2654" s="40">
        <f>IF('query (10)'!U2654="","",'query (10)'!U2654)</f>
        <v>0</v>
      </c>
      <c r="X2654" s="39">
        <f>IF('query (10)'!V2654="","",'query (10)'!V2654)</f>
        <v>31</v>
      </c>
      <c r="Y2654" s="41">
        <f>IF('query (10)'!W2654="","",'query (10)'!W2654)</f>
        <v>46163</v>
      </c>
      <c r="Z2654" s="41" t="str">
        <f>IF('query (10)'!X2654="","",'query (10)'!X2654)</f>
        <v/>
      </c>
      <c r="AA2654" s="41">
        <f>IF('query (10)'!Y2654="","",'query (10)'!Y2654)</f>
        <v>46163</v>
      </c>
      <c r="AB2654" s="41">
        <f>IF('query (10)'!Z2654="","",'query (10)'!Z2654)</f>
        <v>46194</v>
      </c>
      <c r="AC2654" s="38" t="str">
        <f>IF(OR('query (10)'!AA2654="",COUNTIF(Cleaning_Rules!$A$21:$A$26,TRIM('query (10)'!AA2654))&gt;0),"",TRIM('query (10)'!AA2654))</f>
        <v/>
      </c>
      <c r="AD2654" s="38" t="str">
        <f>IF('query (10)'!AB2654="","",TRIM(IFERROR(_xlfn.TEXTBEFORE('query (10)'!AB2654,"("),'query (10)'!AB2654)))</f>
        <v>เริ่มซ่อมงาน PM แล้ว รับผิดชอบโดย AMRIN RAKSAPHON</v>
      </c>
      <c r="AE2654" s="38" t="str">
        <f>IFERROR(LOWER(TRIM(_xlfn.TEXTBEFORE(_xlfn.TEXTAFTER('query (10)'!AB2654,"("),")"))),"")</f>
        <v>amrin@nsk.com</v>
      </c>
      <c r="AF2654" s="38" t="str">
        <f>IF('query (10)'!AD2654="","",TRIM('query (10)'!AD2654))</f>
        <v>พงษ์พิทักษ์ ศรไชย</v>
      </c>
      <c r="AG2654" s="38" t="str">
        <f>IF('query (10)'!AE2654="","",TRIM('query (10)'!AE2654))</f>
        <v>อัมรินทร์ รักษาพล</v>
      </c>
      <c r="AH2654" s="38" t="str">
        <f>IF('query (10)'!AF2654="","",IFERROR(VALUE('query (10)'!AF2654),""))</f>
        <v/>
      </c>
      <c r="AI2654" s="38" t="str">
        <f>IF('query (10)'!AG2654="","",TRIM('query (10)'!AG2654))</f>
        <v/>
      </c>
      <c r="AJ2654" s="38" t="str">
        <f>IF('query (10)'!AH2654="","",IFERROR(VALUE('query (10)'!AH2654),""))</f>
        <v/>
      </c>
      <c r="AK2654" s="38" t="str">
        <f>IF('query (10)'!AI2654="","",TRIM('query (10)'!AI2654))</f>
        <v/>
      </c>
      <c r="AL2654" s="42">
        <f t="shared" si="205"/>
        <v>2026</v>
      </c>
      <c r="AM2654" s="42" t="str">
        <f t="shared" si="206"/>
        <v>2026-05</v>
      </c>
      <c r="AN2654" s="42" t="str">
        <f t="shared" ca="1" si="207"/>
        <v>OVERDUE</v>
      </c>
      <c r="AO2654" s="42" t="str">
        <f t="shared" si="208"/>
        <v>GR-859 | INNER RING RACEWAY GRINDING M/C | SB8 | ELECTRICAL CONTROL | Time-based Maintenance | Electrical | Inspection | Medium | - Change dust filter
- Check condition of proximity | เริ่มซ่อมงาน PM แล้ว รับผิดชอบโดย AMRIN RAKSAPHON | อัมรินทร์ รักษาพล</v>
      </c>
      <c r="AP2654" s="42" t="str">
        <f>_xlfn.TEXTJOIN("; ",TRUE,IF(COUNTA('query (10)'!A2654:AK2654)&lt;=6,"NEAR_EMPTY_ROW",""),IF($K2654="","MISSING_STATUS",""),IF(AND($K2654="เสร็จสิ้น",$Z2654=""),"DONE_NO_ACTUAL_DATE",""),IF(AND($I2654="Condition-based Maintenance",$AH2654=""),"CBM_NO_MEASUREMENT",""),IF(OR($X2654="",$X2654=0),"INVALID_PERIOD",""),IF(AND($AA2654&lt;&gt;"",$AB2654&lt;&gt;"",$AB2654&lt;$AA2654),"DATE_SEQUENCE_ERROR",""),IF(AND($AB2654&lt;&gt;"",$AB2654&gt;DATE(2030,12,31)),"DATE_OUTLIER",""),IF($C2654="","MISSING_QRCODE",""),IF($J2654="UNKNOWN","UNKNOWN_PM_TYPE",""),IF($L2654="UNKNOWN","UNKNOWN_STATUS",""))</f>
        <v/>
      </c>
      <c r="AQ2654" s="42" t="str">
        <f t="shared" si="209"/>
        <v>NO</v>
      </c>
    </row>
    <row r="2655" spans="1:43" x14ac:dyDescent="0.3">
      <c r="A2655" s="38">
        <f>IF('query (10)'!A2655="","",'query (10)'!A2655)</f>
        <v>2914</v>
      </c>
      <c r="B2655" s="38" t="str">
        <f>IF('query (10)'!B2655="","",'query (10)'!B2655)</f>
        <v/>
      </c>
      <c r="C2655" s="38" t="str">
        <f>TRIM(UPPER('query (10)'!M2655))</f>
        <v>GR-861</v>
      </c>
      <c r="D2655" s="38" t="str">
        <f>TRIM(UPPER(IFERROR(_xlfn.TEXTBEFORE('query (10)'!L2655,"("),'query (10)'!L2655)))</f>
        <v>OUTER RING RACEWAY SUPER FINISH M/C</v>
      </c>
      <c r="E2655" s="38" t="str">
        <f>IFERROR(TRIM(UPPER(_xlfn.TEXTBEFORE(_xlfn.TEXTAFTER('query (10)'!L2655,"("),")"))),"")</f>
        <v/>
      </c>
      <c r="F2655" s="38" t="str">
        <f>TRIM('query (10)'!K2655)</f>
        <v>SB8</v>
      </c>
      <c r="G2655" s="38" t="str">
        <f>IF('query (10)'!J2655="","",'query (10)'!J2655)</f>
        <v>Electrical Control</v>
      </c>
      <c r="H2655" s="38" t="str">
        <f>TRIM(UPPER('query (10)'!J2655))</f>
        <v>ELECTRICAL CONTROL</v>
      </c>
      <c r="I2655" s="38" t="str">
        <f>IF('query (10)'!F2655="","",'query (10)'!F2655)</f>
        <v>Time-based Maintenance</v>
      </c>
      <c r="J2655" s="38" t="str">
        <f>IF('query (10)'!F2655="","",IFERROR(INDEX(Cleaning_Rules!$B$14:$B$17,MATCH(TRIM('query (10)'!F2655),Cleaning_Rules!$A$14:$A$17,0)),"UNKNOWN"))</f>
        <v>TBM</v>
      </c>
      <c r="K2655" s="38" t="str">
        <f>IF('query (10)'!G2655="","",'query (10)'!G2655)</f>
        <v>กำลังดำเนินการ</v>
      </c>
      <c r="L2655" s="38" t="str">
        <f>IF('query (10)'!G2655="","MISSING",IFERROR(INDEX(Cleaning_Rules!$B$5:$B$10,MATCH(TRIM('query (10)'!G2655),Cleaning_Rules!$A$5:$A$10,0)),"UNKNOWN"))</f>
        <v>IN_PROGRESS</v>
      </c>
      <c r="M2655" s="38" t="str">
        <f>IF('query (10)'!I2655="","",'query (10)'!I2655)</f>
        <v>Electrical</v>
      </c>
      <c r="N2655" s="38" t="str">
        <f>IF('query (10)'!O2655="","",'query (10)'!O2655)</f>
        <v>Inspection</v>
      </c>
      <c r="O2655" s="38" t="str">
        <f>IF('query (10)'!P2655="","",'query (10)'!P2655)</f>
        <v>Medium</v>
      </c>
      <c r="P2655" s="38" t="str">
        <f>IF('query (10)'!N2655="","",'query (10)'!N2655)</f>
        <v>- Check condition of proximity
- Check conditon of reed switch
- Check/ Cleaning oil leak in terminal box</v>
      </c>
      <c r="Q2655" s="38" t="str">
        <f>TRIM('query (10)'!N2655)</f>
        <v>- Check condition of proximity
- Check conditon of reed switch
- Check/ Cleaning oil leak in terminal box</v>
      </c>
      <c r="R2655" s="38" t="str">
        <f>TRIM(UPPER('query (10)'!R2655))</f>
        <v/>
      </c>
      <c r="S2655" s="38" t="str">
        <f>TRIM(UPPER('query (10)'!S2655))</f>
        <v/>
      </c>
      <c r="T2655" s="38" t="str">
        <f>IF('query (10)'!Q2655="","",TRIM(UPPER('query (10)'!Q2655)))</f>
        <v/>
      </c>
      <c r="U2655" s="38" t="str">
        <f>IF('query (10)'!T2655="","",'query (10)'!T2655)</f>
        <v/>
      </c>
      <c r="V2655" s="39" t="str">
        <f>IF('query (10)'!T2655="","",IFERROR(VALUE('query (10)'!T2655),""))</f>
        <v/>
      </c>
      <c r="W2655" s="40">
        <f>IF('query (10)'!U2655="","",'query (10)'!U2655)</f>
        <v>0</v>
      </c>
      <c r="X2655" s="39">
        <f>IF('query (10)'!V2655="","",'query (10)'!V2655)</f>
        <v>31</v>
      </c>
      <c r="Y2655" s="41">
        <f>IF('query (10)'!W2655="","",'query (10)'!W2655)</f>
        <v>46163</v>
      </c>
      <c r="Z2655" s="41" t="str">
        <f>IF('query (10)'!X2655="","",'query (10)'!X2655)</f>
        <v/>
      </c>
      <c r="AA2655" s="41">
        <f>IF('query (10)'!Y2655="","",'query (10)'!Y2655)</f>
        <v>46163</v>
      </c>
      <c r="AB2655" s="41">
        <f>IF('query (10)'!Z2655="","",'query (10)'!Z2655)</f>
        <v>46194</v>
      </c>
      <c r="AC2655" s="38" t="str">
        <f>IF(OR('query (10)'!AA2655="",COUNTIF(Cleaning_Rules!$A$21:$A$26,TRIM('query (10)'!AA2655))&gt;0),"",TRIM('query (10)'!AA2655))</f>
        <v/>
      </c>
      <c r="AD2655" s="38" t="str">
        <f>IF('query (10)'!AB2655="","",TRIM(IFERROR(_xlfn.TEXTBEFORE('query (10)'!AB2655,"("),'query (10)'!AB2655)))</f>
        <v>เริ่มซ่อมงาน PM แล้ว รับผิดชอบโดย AMRIN RAKSAPHON</v>
      </c>
      <c r="AE2655" s="38" t="str">
        <f>IFERROR(LOWER(TRIM(_xlfn.TEXTBEFORE(_xlfn.TEXTAFTER('query (10)'!AB2655,"("),")"))),"")</f>
        <v>amrin@nsk.com</v>
      </c>
      <c r="AF2655" s="38" t="str">
        <f>IF('query (10)'!AD2655="","",TRIM('query (10)'!AD2655))</f>
        <v>พงษ์พิทักษ์ ศรไชย</v>
      </c>
      <c r="AG2655" s="38" t="str">
        <f>IF('query (10)'!AE2655="","",TRIM('query (10)'!AE2655))</f>
        <v>พงษ์พิทักษ์ ศรไชย</v>
      </c>
      <c r="AH2655" s="38" t="str">
        <f>IF('query (10)'!AF2655="","",IFERROR(VALUE('query (10)'!AF2655),""))</f>
        <v/>
      </c>
      <c r="AI2655" s="38" t="str">
        <f>IF('query (10)'!AG2655="","",TRIM('query (10)'!AG2655))</f>
        <v/>
      </c>
      <c r="AJ2655" s="38" t="str">
        <f>IF('query (10)'!AH2655="","",IFERROR(VALUE('query (10)'!AH2655),""))</f>
        <v/>
      </c>
      <c r="AK2655" s="38" t="str">
        <f>IF('query (10)'!AI2655="","",TRIM('query (10)'!AI2655))</f>
        <v/>
      </c>
      <c r="AL2655" s="42">
        <f t="shared" si="205"/>
        <v>2026</v>
      </c>
      <c r="AM2655" s="42" t="str">
        <f t="shared" si="206"/>
        <v>2026-05</v>
      </c>
      <c r="AN2655" s="42" t="str">
        <f t="shared" ca="1" si="207"/>
        <v>OVERDUE</v>
      </c>
      <c r="AO2655" s="42" t="str">
        <f t="shared" si="208"/>
        <v>GR-861 | OUTER RING RACEWAY SUPER FINISH M/C | SB8 | ELECTRICAL CONTROL | Time-based Maintenance | Electrical | Inspection | Medium | - Check condition of proximity
- Check conditon of reed switch
- Check/ Cleaning oil leak in terminal box | เริ่มซ่อมงาน PM แล้ว รับผิดชอบโดย AMRIN RAKSAPHON | พงษ์พิทักษ์ ศรไชย</v>
      </c>
      <c r="AP2655" s="42" t="str">
        <f>_xlfn.TEXTJOIN("; ",TRUE,IF(COUNTA('query (10)'!A2655:AK2655)&lt;=6,"NEAR_EMPTY_ROW",""),IF($K2655="","MISSING_STATUS",""),IF(AND($K2655="เสร็จสิ้น",$Z2655=""),"DONE_NO_ACTUAL_DATE",""),IF(AND($I2655="Condition-based Maintenance",$AH2655=""),"CBM_NO_MEASUREMENT",""),IF(OR($X2655="",$X2655=0),"INVALID_PERIOD",""),IF(AND($AA2655&lt;&gt;"",$AB2655&lt;&gt;"",$AB2655&lt;$AA2655),"DATE_SEQUENCE_ERROR",""),IF(AND($AB2655&lt;&gt;"",$AB2655&gt;DATE(2030,12,31)),"DATE_OUTLIER",""),IF($C2655="","MISSING_QRCODE",""),IF($J2655="UNKNOWN","UNKNOWN_PM_TYPE",""),IF($L2655="UNKNOWN","UNKNOWN_STATUS",""))</f>
        <v/>
      </c>
      <c r="AQ2655" s="42" t="str">
        <f t="shared" si="209"/>
        <v>NO</v>
      </c>
    </row>
    <row r="2656" spans="1:43" x14ac:dyDescent="0.3">
      <c r="A2656" s="38">
        <f>IF('query (10)'!A2656="","",'query (10)'!A2656)</f>
        <v>2915</v>
      </c>
      <c r="B2656" s="38">
        <f>IF('query (10)'!B2656="","",'query (10)'!B2656)</f>
        <v>21221</v>
      </c>
      <c r="C2656" s="38" t="str">
        <f>TRIM(UPPER('query (10)'!M2656))</f>
        <v>GR-865</v>
      </c>
      <c r="D2656" s="38" t="str">
        <f>TRIM(UPPER(IFERROR(_xlfn.TEXTBEFORE('query (10)'!L2656,"("),'query (10)'!L2656)))</f>
        <v>INNER RING RACEWAY SUPER FINISH M/C</v>
      </c>
      <c r="E2656" s="38" t="str">
        <f>IFERROR(TRIM(UPPER(_xlfn.TEXTBEFORE(_xlfn.TEXTAFTER('query (10)'!L2656,"("),")"))),"")</f>
        <v/>
      </c>
      <c r="F2656" s="38" t="str">
        <f>TRIM('query (10)'!K2656)</f>
        <v>SB8</v>
      </c>
      <c r="G2656" s="38" t="str">
        <f>IF('query (10)'!J2656="","",'query (10)'!J2656)</f>
        <v>Electrical Control</v>
      </c>
      <c r="H2656" s="38" t="str">
        <f>TRIM(UPPER('query (10)'!J2656))</f>
        <v>ELECTRICAL CONTROL</v>
      </c>
      <c r="I2656" s="38" t="str">
        <f>IF('query (10)'!F2656="","",'query (10)'!F2656)</f>
        <v>Time-based Maintenance</v>
      </c>
      <c r="J2656" s="38" t="str">
        <f>IF('query (10)'!F2656="","",IFERROR(INDEX(Cleaning_Rules!$B$14:$B$17,MATCH(TRIM('query (10)'!F2656),Cleaning_Rules!$A$14:$A$17,0)),"UNKNOWN"))</f>
        <v>TBM</v>
      </c>
      <c r="K2656" s="38" t="str">
        <f>IF('query (10)'!G2656="","",'query (10)'!G2656)</f>
        <v>กำลังดำเนินการ</v>
      </c>
      <c r="L2656" s="38" t="str">
        <f>IF('query (10)'!G2656="","MISSING",IFERROR(INDEX(Cleaning_Rules!$B$5:$B$10,MATCH(TRIM('query (10)'!G2656),Cleaning_Rules!$A$5:$A$10,0)),"UNKNOWN"))</f>
        <v>IN_PROGRESS</v>
      </c>
      <c r="M2656" s="38" t="str">
        <f>IF('query (10)'!I2656="","",'query (10)'!I2656)</f>
        <v>Electrical</v>
      </c>
      <c r="N2656" s="38" t="str">
        <f>IF('query (10)'!O2656="","",'query (10)'!O2656)</f>
        <v>Inspection</v>
      </c>
      <c r="O2656" s="38" t="str">
        <f>IF('query (10)'!P2656="","",'query (10)'!P2656)</f>
        <v>Medium</v>
      </c>
      <c r="P2656" s="38" t="str">
        <f>IF('query (10)'!N2656="","",'query (10)'!N2656)</f>
        <v>- Check condition of proximity
- Check condition of reed switch
- Check/ Clean oil leak in terminal</v>
      </c>
      <c r="Q2656" s="38" t="str">
        <f>TRIM('query (10)'!N2656)</f>
        <v>- Check condition of proximity
- Check condition of reed switch
- Check/ Clean oil leak in terminal</v>
      </c>
      <c r="R2656" s="38" t="str">
        <f>TRIM(UPPER('query (10)'!R2656))</f>
        <v/>
      </c>
      <c r="S2656" s="38" t="str">
        <f>TRIM(UPPER('query (10)'!S2656))</f>
        <v/>
      </c>
      <c r="T2656" s="38" t="str">
        <f>IF('query (10)'!Q2656="","",TRIM(UPPER('query (10)'!Q2656)))</f>
        <v/>
      </c>
      <c r="U2656" s="38" t="str">
        <f>IF('query (10)'!T2656="","",'query (10)'!T2656)</f>
        <v/>
      </c>
      <c r="V2656" s="39" t="str">
        <f>IF('query (10)'!T2656="","",IFERROR(VALUE('query (10)'!T2656),""))</f>
        <v/>
      </c>
      <c r="W2656" s="40">
        <f>IF('query (10)'!U2656="","",'query (10)'!U2656)</f>
        <v>0</v>
      </c>
      <c r="X2656" s="39">
        <f>IF('query (10)'!V2656="","",'query (10)'!V2656)</f>
        <v>31</v>
      </c>
      <c r="Y2656" s="41">
        <f>IF('query (10)'!W2656="","",'query (10)'!W2656)</f>
        <v>46163</v>
      </c>
      <c r="Z2656" s="41" t="str">
        <f>IF('query (10)'!X2656="","",'query (10)'!X2656)</f>
        <v/>
      </c>
      <c r="AA2656" s="41">
        <f>IF('query (10)'!Y2656="","",'query (10)'!Y2656)</f>
        <v>46163</v>
      </c>
      <c r="AB2656" s="41">
        <f>IF('query (10)'!Z2656="","",'query (10)'!Z2656)</f>
        <v>46194</v>
      </c>
      <c r="AC2656" s="38" t="str">
        <f>IF(OR('query (10)'!AA2656="",COUNTIF(Cleaning_Rules!$A$21:$A$26,TRIM('query (10)'!AA2656))&gt;0),"",TRIM('query (10)'!AA2656))</f>
        <v/>
      </c>
      <c r="AD2656" s="38" t="str">
        <f>IF('query (10)'!AB2656="","",TRIM(IFERROR(_xlfn.TEXTBEFORE('query (10)'!AB2656,"("),'query (10)'!AB2656)))</f>
        <v>เริ่มซ่อมงาน PM แล้ว รับผิดชอบโดย AMRIN RAKSAPHON</v>
      </c>
      <c r="AE2656" s="38" t="str">
        <f>IFERROR(LOWER(TRIM(_xlfn.TEXTBEFORE(_xlfn.TEXTAFTER('query (10)'!AB2656,"("),")"))),"")</f>
        <v>amrin@nsk.com</v>
      </c>
      <c r="AF2656" s="38" t="str">
        <f>IF('query (10)'!AD2656="","",TRIM('query (10)'!AD2656))</f>
        <v>พงษ์พิทักษ์ ศรไชย</v>
      </c>
      <c r="AG2656" s="38" t="str">
        <f>IF('query (10)'!AE2656="","",TRIM('query (10)'!AE2656))</f>
        <v>อัมรินทร์ รักษาพล</v>
      </c>
      <c r="AH2656" s="38" t="str">
        <f>IF('query (10)'!AF2656="","",IFERROR(VALUE('query (10)'!AF2656),""))</f>
        <v/>
      </c>
      <c r="AI2656" s="38" t="str">
        <f>IF('query (10)'!AG2656="","",TRIM('query (10)'!AG2656))</f>
        <v/>
      </c>
      <c r="AJ2656" s="38" t="str">
        <f>IF('query (10)'!AH2656="","",IFERROR(VALUE('query (10)'!AH2656),""))</f>
        <v/>
      </c>
      <c r="AK2656" s="38" t="str">
        <f>IF('query (10)'!AI2656="","",TRIM('query (10)'!AI2656))</f>
        <v/>
      </c>
      <c r="AL2656" s="42">
        <f t="shared" si="205"/>
        <v>2026</v>
      </c>
      <c r="AM2656" s="42" t="str">
        <f t="shared" si="206"/>
        <v>2026-05</v>
      </c>
      <c r="AN2656" s="42" t="str">
        <f t="shared" ca="1" si="207"/>
        <v>OVERDUE</v>
      </c>
      <c r="AO2656" s="42" t="str">
        <f t="shared" si="208"/>
        <v>GR-865 | INNER RING RACEWAY SUPER FINISH M/C | SB8 | ELECTRICAL CONTROL | Time-based Maintenance | Electrical | Inspection | Medium | - Check condition of proximity
- Check condition of reed switch
- Check/ Clean oil leak in terminal | เริ่มซ่อมงาน PM แล้ว รับผิดชอบโดย AMRIN RAKSAPHON | อัมรินทร์ รักษาพล</v>
      </c>
      <c r="AP2656" s="42" t="str">
        <f>_xlfn.TEXTJOIN("; ",TRUE,IF(COUNTA('query (10)'!A2656:AK2656)&lt;=6,"NEAR_EMPTY_ROW",""),IF($K2656="","MISSING_STATUS",""),IF(AND($K2656="เสร็จสิ้น",$Z2656=""),"DONE_NO_ACTUAL_DATE",""),IF(AND($I2656="Condition-based Maintenance",$AH2656=""),"CBM_NO_MEASUREMENT",""),IF(OR($X2656="",$X2656=0),"INVALID_PERIOD",""),IF(AND($AA2656&lt;&gt;"",$AB2656&lt;&gt;"",$AB2656&lt;$AA2656),"DATE_SEQUENCE_ERROR",""),IF(AND($AB2656&lt;&gt;"",$AB2656&gt;DATE(2030,12,31)),"DATE_OUTLIER",""),IF($C2656="","MISSING_QRCODE",""),IF($J2656="UNKNOWN","UNKNOWN_PM_TYPE",""),IF($L2656="UNKNOWN","UNKNOWN_STATUS",""))</f>
        <v/>
      </c>
      <c r="AQ2656" s="42" t="str">
        <f t="shared" si="209"/>
        <v>NO</v>
      </c>
    </row>
    <row r="2657" spans="1:43" x14ac:dyDescent="0.3">
      <c r="A2657" s="38">
        <f>IF('query (10)'!A2657="","",'query (10)'!A2657)</f>
        <v>2916</v>
      </c>
      <c r="B2657" s="38">
        <f>IF('query (10)'!B2657="","",'query (10)'!B2657)</f>
        <v>21219</v>
      </c>
      <c r="C2657" s="38" t="str">
        <f>TRIM(UPPER('query (10)'!M2657))</f>
        <v>GR-863</v>
      </c>
      <c r="D2657" s="38" t="str">
        <f>TRIM(UPPER(IFERROR(_xlfn.TEXTBEFORE('query (10)'!L2657,"("),'query (10)'!L2657)))</f>
        <v>INNER RING BORE GRINDING M/C</v>
      </c>
      <c r="E2657" s="38" t="str">
        <f>IFERROR(TRIM(UPPER(_xlfn.TEXTBEFORE(_xlfn.TEXTAFTER('query (10)'!L2657,"("),")"))),"")</f>
        <v/>
      </c>
      <c r="F2657" s="38" t="str">
        <f>TRIM('query (10)'!K2657)</f>
        <v>SB8</v>
      </c>
      <c r="G2657" s="38" t="str">
        <f>IF('query (10)'!J2657="","",'query (10)'!J2657)</f>
        <v>Electrical Control</v>
      </c>
      <c r="H2657" s="38" t="str">
        <f>TRIM(UPPER('query (10)'!J2657))</f>
        <v>ELECTRICAL CONTROL</v>
      </c>
      <c r="I2657" s="38" t="str">
        <f>IF('query (10)'!F2657="","",'query (10)'!F2657)</f>
        <v>Time-based Maintenance</v>
      </c>
      <c r="J2657" s="38" t="str">
        <f>IF('query (10)'!F2657="","",IFERROR(INDEX(Cleaning_Rules!$B$14:$B$17,MATCH(TRIM('query (10)'!F2657),Cleaning_Rules!$A$14:$A$17,0)),"UNKNOWN"))</f>
        <v>TBM</v>
      </c>
      <c r="K2657" s="38" t="str">
        <f>IF('query (10)'!G2657="","",'query (10)'!G2657)</f>
        <v>กำลังดำเนินการ</v>
      </c>
      <c r="L2657" s="38" t="str">
        <f>IF('query (10)'!G2657="","MISSING",IFERROR(INDEX(Cleaning_Rules!$B$5:$B$10,MATCH(TRIM('query (10)'!G2657),Cleaning_Rules!$A$5:$A$10,0)),"UNKNOWN"))</f>
        <v>IN_PROGRESS</v>
      </c>
      <c r="M2657" s="38" t="str">
        <f>IF('query (10)'!I2657="","",'query (10)'!I2657)</f>
        <v>Electrical</v>
      </c>
      <c r="N2657" s="38" t="str">
        <f>IF('query (10)'!O2657="","",'query (10)'!O2657)</f>
        <v>Inspection</v>
      </c>
      <c r="O2657" s="38" t="str">
        <f>IF('query (10)'!P2657="","",'query (10)'!P2657)</f>
        <v>Medium</v>
      </c>
      <c r="P2657" s="38" t="str">
        <f>IF('query (10)'!N2657="","",'query (10)'!N2657)</f>
        <v>- Check condition of reed switch
- Check condition of proximity</v>
      </c>
      <c r="Q2657" s="38" t="str">
        <f>TRIM('query (10)'!N2657)</f>
        <v>- Check condition of reed switch
- Check condition of proximity</v>
      </c>
      <c r="R2657" s="38" t="str">
        <f>TRIM(UPPER('query (10)'!R2657))</f>
        <v/>
      </c>
      <c r="S2657" s="38" t="str">
        <f>TRIM(UPPER('query (10)'!S2657))</f>
        <v/>
      </c>
      <c r="T2657" s="38" t="str">
        <f>IF('query (10)'!Q2657="","",TRIM(UPPER('query (10)'!Q2657)))</f>
        <v/>
      </c>
      <c r="U2657" s="38" t="str">
        <f>IF('query (10)'!T2657="","",'query (10)'!T2657)</f>
        <v/>
      </c>
      <c r="V2657" s="39" t="str">
        <f>IF('query (10)'!T2657="","",IFERROR(VALUE('query (10)'!T2657),""))</f>
        <v/>
      </c>
      <c r="W2657" s="40">
        <f>IF('query (10)'!U2657="","",'query (10)'!U2657)</f>
        <v>0</v>
      </c>
      <c r="X2657" s="39">
        <f>IF('query (10)'!V2657="","",'query (10)'!V2657)</f>
        <v>31</v>
      </c>
      <c r="Y2657" s="41">
        <f>IF('query (10)'!W2657="","",'query (10)'!W2657)</f>
        <v>46163</v>
      </c>
      <c r="Z2657" s="41" t="str">
        <f>IF('query (10)'!X2657="","",'query (10)'!X2657)</f>
        <v/>
      </c>
      <c r="AA2657" s="41">
        <f>IF('query (10)'!Y2657="","",'query (10)'!Y2657)</f>
        <v>46163</v>
      </c>
      <c r="AB2657" s="41">
        <f>IF('query (10)'!Z2657="","",'query (10)'!Z2657)</f>
        <v>46194</v>
      </c>
      <c r="AC2657" s="38" t="str">
        <f>IF(OR('query (10)'!AA2657="",COUNTIF(Cleaning_Rules!$A$21:$A$26,TRIM('query (10)'!AA2657))&gt;0),"",TRIM('query (10)'!AA2657))</f>
        <v/>
      </c>
      <c r="AD2657" s="38" t="str">
        <f>IF('query (10)'!AB2657="","",TRIM(IFERROR(_xlfn.TEXTBEFORE('query (10)'!AB2657,"("),'query (10)'!AB2657)))</f>
        <v>เริ่มซ่อมงาน PM แล้ว รับผิดชอบโดย AMRIN RAKSAPHON</v>
      </c>
      <c r="AE2657" s="38" t="str">
        <f>IFERROR(LOWER(TRIM(_xlfn.TEXTBEFORE(_xlfn.TEXTAFTER('query (10)'!AB2657,"("),")"))),"")</f>
        <v>amrin@nsk.com</v>
      </c>
      <c r="AF2657" s="38" t="str">
        <f>IF('query (10)'!AD2657="","",TRIM('query (10)'!AD2657))</f>
        <v>พงษ์พิทักษ์ ศรไชย</v>
      </c>
      <c r="AG2657" s="38" t="str">
        <f>IF('query (10)'!AE2657="","",TRIM('query (10)'!AE2657))</f>
        <v>อัมรินทร์ รักษาพล</v>
      </c>
      <c r="AH2657" s="38" t="str">
        <f>IF('query (10)'!AF2657="","",IFERROR(VALUE('query (10)'!AF2657),""))</f>
        <v/>
      </c>
      <c r="AI2657" s="38" t="str">
        <f>IF('query (10)'!AG2657="","",TRIM('query (10)'!AG2657))</f>
        <v/>
      </c>
      <c r="AJ2657" s="38" t="str">
        <f>IF('query (10)'!AH2657="","",IFERROR(VALUE('query (10)'!AH2657),""))</f>
        <v/>
      </c>
      <c r="AK2657" s="38" t="str">
        <f>IF('query (10)'!AI2657="","",TRIM('query (10)'!AI2657))</f>
        <v/>
      </c>
      <c r="AL2657" s="42">
        <f t="shared" si="205"/>
        <v>2026</v>
      </c>
      <c r="AM2657" s="42" t="str">
        <f t="shared" si="206"/>
        <v>2026-05</v>
      </c>
      <c r="AN2657" s="42" t="str">
        <f t="shared" ca="1" si="207"/>
        <v>OVERDUE</v>
      </c>
      <c r="AO2657" s="42" t="str">
        <f t="shared" si="208"/>
        <v>GR-863 | INNER RING BORE GRINDING M/C | SB8 | ELECTRICAL CONTROL | Time-based Maintenance | Electrical | Inspection | Medium | - Check condition of reed switch
- Check condition of proximity | เริ่มซ่อมงาน PM แล้ว รับผิดชอบโดย AMRIN RAKSAPHON | อัมรินทร์ รักษาพล</v>
      </c>
      <c r="AP2657" s="42" t="str">
        <f>_xlfn.TEXTJOIN("; ",TRUE,IF(COUNTA('query (10)'!A2657:AK2657)&lt;=6,"NEAR_EMPTY_ROW",""),IF($K2657="","MISSING_STATUS",""),IF(AND($K2657="เสร็จสิ้น",$Z2657=""),"DONE_NO_ACTUAL_DATE",""),IF(AND($I2657="Condition-based Maintenance",$AH2657=""),"CBM_NO_MEASUREMENT",""),IF(OR($X2657="",$X2657=0),"INVALID_PERIOD",""),IF(AND($AA2657&lt;&gt;"",$AB2657&lt;&gt;"",$AB2657&lt;$AA2657),"DATE_SEQUENCE_ERROR",""),IF(AND($AB2657&lt;&gt;"",$AB2657&gt;DATE(2030,12,31)),"DATE_OUTLIER",""),IF($C2657="","MISSING_QRCODE",""),IF($J2657="UNKNOWN","UNKNOWN_PM_TYPE",""),IF($L2657="UNKNOWN","UNKNOWN_STATUS",""))</f>
        <v/>
      </c>
      <c r="AQ2657" s="42" t="str">
        <f t="shared" si="209"/>
        <v>NO</v>
      </c>
    </row>
    <row r="2658" spans="1:43" x14ac:dyDescent="0.3">
      <c r="A2658" s="38">
        <f>IF('query (10)'!A2658="","",'query (10)'!A2658)</f>
        <v>2917</v>
      </c>
      <c r="B2658" s="38">
        <f>IF('query (10)'!B2658="","",'query (10)'!B2658)</f>
        <v>21218</v>
      </c>
      <c r="C2658" s="38" t="str">
        <f>TRIM(UPPER('query (10)'!M2658))</f>
        <v>AS-868</v>
      </c>
      <c r="D2658" s="38" t="str">
        <f>TRIM(UPPER(IFERROR(_xlfn.TEXTBEFORE('query (10)'!L2658,"("),'query (10)'!L2658)))</f>
        <v>AUTOMATIC MATCHING &amp; BALL FILLING M/C</v>
      </c>
      <c r="E2658" s="38" t="str">
        <f>IFERROR(TRIM(UPPER(_xlfn.TEXTBEFORE(_xlfn.TEXTAFTER('query (10)'!L2658,"("),")"))),"")</f>
        <v/>
      </c>
      <c r="F2658" s="38" t="str">
        <f>TRIM('query (10)'!K2658)</f>
        <v>SB8</v>
      </c>
      <c r="G2658" s="38" t="str">
        <f>IF('query (10)'!J2658="","",'query (10)'!J2658)</f>
        <v>Electrical Control</v>
      </c>
      <c r="H2658" s="38" t="str">
        <f>TRIM(UPPER('query (10)'!J2658))</f>
        <v>ELECTRICAL CONTROL</v>
      </c>
      <c r="I2658" s="38" t="str">
        <f>IF('query (10)'!F2658="","",'query (10)'!F2658)</f>
        <v>Time-based Maintenance</v>
      </c>
      <c r="J2658" s="38" t="str">
        <f>IF('query (10)'!F2658="","",IFERROR(INDEX(Cleaning_Rules!$B$14:$B$17,MATCH(TRIM('query (10)'!F2658),Cleaning_Rules!$A$14:$A$17,0)),"UNKNOWN"))</f>
        <v>TBM</v>
      </c>
      <c r="K2658" s="38" t="str">
        <f>IF('query (10)'!G2658="","",'query (10)'!G2658)</f>
        <v>เสร็จสิ้น</v>
      </c>
      <c r="L2658" s="38" t="str">
        <f>IF('query (10)'!G2658="","MISSING",IFERROR(INDEX(Cleaning_Rules!$B$5:$B$10,MATCH(TRIM('query (10)'!G2658),Cleaning_Rules!$A$5:$A$10,0)),"UNKNOWN"))</f>
        <v>COMPLETED</v>
      </c>
      <c r="M2658" s="38" t="str">
        <f>IF('query (10)'!I2658="","",'query (10)'!I2658)</f>
        <v>Electrical</v>
      </c>
      <c r="N2658" s="38" t="str">
        <f>IF('query (10)'!O2658="","",'query (10)'!O2658)</f>
        <v>Inspection</v>
      </c>
      <c r="O2658" s="38" t="str">
        <f>IF('query (10)'!P2658="","",'query (10)'!P2658)</f>
        <v>Medium</v>
      </c>
      <c r="P2658" s="38" t="str">
        <f>IF('query (10)'!N2658="","",'query (10)'!N2658)</f>
        <v>- Check condition of reed switch
- Check condition of photo sensor</v>
      </c>
      <c r="Q2658" s="38" t="str">
        <f>TRIM('query (10)'!N2658)</f>
        <v>- Check condition of reed switch
- Check condition of photo sensor</v>
      </c>
      <c r="R2658" s="38" t="str">
        <f>TRIM(UPPER('query (10)'!R2658))</f>
        <v/>
      </c>
      <c r="S2658" s="38" t="str">
        <f>TRIM(UPPER('query (10)'!S2658))</f>
        <v/>
      </c>
      <c r="T2658" s="38" t="str">
        <f>IF('query (10)'!Q2658="","",TRIM(UPPER('query (10)'!Q2658)))</f>
        <v/>
      </c>
      <c r="U2658" s="38" t="str">
        <f>IF('query (10)'!T2658="","",'query (10)'!T2658)</f>
        <v/>
      </c>
      <c r="V2658" s="39" t="str">
        <f>IF('query (10)'!T2658="","",IFERROR(VALUE('query (10)'!T2658),""))</f>
        <v/>
      </c>
      <c r="W2658" s="40">
        <f>IF('query (10)'!U2658="","",'query (10)'!U2658)</f>
        <v>0</v>
      </c>
      <c r="X2658" s="39">
        <f>IF('query (10)'!V2658="","",'query (10)'!V2658)</f>
        <v>31</v>
      </c>
      <c r="Y2658" s="41">
        <f>IF('query (10)'!W2658="","",'query (10)'!W2658)</f>
        <v>46163</v>
      </c>
      <c r="Z2658" s="41">
        <f>IF('query (10)'!X2658="","",'query (10)'!X2658)</f>
        <v>46178</v>
      </c>
      <c r="AA2658" s="41">
        <f>IF('query (10)'!Y2658="","",'query (10)'!Y2658)</f>
        <v>46178</v>
      </c>
      <c r="AB2658" s="41">
        <f>IF('query (10)'!Z2658="","",'query (10)'!Z2658)</f>
        <v>46209</v>
      </c>
      <c r="AC2658" s="38" t="str">
        <f>IF(OR('query (10)'!AA2658="",COUNTIF(Cleaning_Rules!$A$21:$A$26,TRIM('query (10)'!AA2658))&gt;0),"",TRIM('query (10)'!AA2658))</f>
        <v/>
      </c>
      <c r="AD2658" s="38" t="str">
        <f>IF('query (10)'!AB2658="","",TRIM(IFERROR(_xlfn.TEXTBEFORE('query (10)'!AB2658,"("),'query (10)'!AB2658)))</f>
        <v>เริ่มซ่อมงาน PM แล้ว รับผิดชอบโดย PONGPITAK SONCHAI</v>
      </c>
      <c r="AE2658" s="38" t="str">
        <f>IFERROR(LOWER(TRIM(_xlfn.TEXTBEFORE(_xlfn.TEXTAFTER('query (10)'!AB2658,"("),")"))),"")</f>
        <v>sonchai-p-6240@nsk.com</v>
      </c>
      <c r="AF2658" s="38" t="str">
        <f>IF('query (10)'!AD2658="","",TRIM('query (10)'!AD2658))</f>
        <v>พงษ์พิทักษ์ ศรไชย</v>
      </c>
      <c r="AG2658" s="38" t="str">
        <f>IF('query (10)'!AE2658="","",TRIM('query (10)'!AE2658))</f>
        <v>พงษ์พิทักษ์ ศรไชย</v>
      </c>
      <c r="AH2658" s="38" t="str">
        <f>IF('query (10)'!AF2658="","",IFERROR(VALUE('query (10)'!AF2658),""))</f>
        <v/>
      </c>
      <c r="AI2658" s="38" t="str">
        <f>IF('query (10)'!AG2658="","",TRIM('query (10)'!AG2658))</f>
        <v/>
      </c>
      <c r="AJ2658" s="38" t="str">
        <f>IF('query (10)'!AH2658="","",IFERROR(VALUE('query (10)'!AH2658),""))</f>
        <v/>
      </c>
      <c r="AK2658" s="38" t="str">
        <f>IF('query (10)'!AI2658="","",TRIM('query (10)'!AI2658))</f>
        <v/>
      </c>
      <c r="AL2658" s="42">
        <f t="shared" si="205"/>
        <v>2026</v>
      </c>
      <c r="AM2658" s="42" t="str">
        <f t="shared" si="206"/>
        <v>2026-05</v>
      </c>
      <c r="AN2658" s="42" t="str">
        <f t="shared" ca="1" si="207"/>
        <v/>
      </c>
      <c r="AO2658" s="42" t="str">
        <f t="shared" si="208"/>
        <v>AS-868 | AUTOMATIC MATCHING &amp; BALL FILLING M/C | SB8 | ELECTRICAL CONTROL | Time-based Maintenance | Electrical | Inspection | Medium | - Check condition of reed switch
- Check condition of photo sensor | เริ่มซ่อมงาน PM แล้ว รับผิดชอบโดย PONGPITAK SONCHAI | พงษ์พิทักษ์ ศรไชย</v>
      </c>
      <c r="AP2658" s="42" t="str">
        <f>_xlfn.TEXTJOIN("; ",TRUE,IF(COUNTA('query (10)'!A2658:AK2658)&lt;=6,"NEAR_EMPTY_ROW",""),IF($K2658="","MISSING_STATUS",""),IF(AND($K2658="เสร็จสิ้น",$Z2658=""),"DONE_NO_ACTUAL_DATE",""),IF(AND($I2658="Condition-based Maintenance",$AH2658=""),"CBM_NO_MEASUREMENT",""),IF(OR($X2658="",$X2658=0),"INVALID_PERIOD",""),IF(AND($AA2658&lt;&gt;"",$AB2658&lt;&gt;"",$AB2658&lt;$AA2658),"DATE_SEQUENCE_ERROR",""),IF(AND($AB2658&lt;&gt;"",$AB2658&gt;DATE(2030,12,31)),"DATE_OUTLIER",""),IF($C2658="","MISSING_QRCODE",""),IF($J2658="UNKNOWN","UNKNOWN_PM_TYPE",""),IF($L2658="UNKNOWN","UNKNOWN_STATUS",""))</f>
        <v/>
      </c>
      <c r="AQ2658" s="42" t="str">
        <f t="shared" si="209"/>
        <v>NO</v>
      </c>
    </row>
    <row r="2659" spans="1:43" x14ac:dyDescent="0.3">
      <c r="A2659" s="38">
        <f>IF('query (10)'!A2659="","",'query (10)'!A2659)</f>
        <v>2918</v>
      </c>
      <c r="B2659" s="38">
        <f>IF('query (10)'!B2659="","",'query (10)'!B2659)</f>
        <v>21217</v>
      </c>
      <c r="C2659" s="38" t="str">
        <f>TRIM(UPPER('query (10)'!M2659))</f>
        <v>AS-869</v>
      </c>
      <c r="D2659" s="38" t="str">
        <f>TRIM(UPPER(IFERROR(_xlfn.TEXTBEFORE('query (10)'!L2659,"("),'query (10)'!L2659)))</f>
        <v>RIVET PRESSING M/C</v>
      </c>
      <c r="E2659" s="38" t="str">
        <f>IFERROR(TRIM(UPPER(_xlfn.TEXTBEFORE(_xlfn.TEXTAFTER('query (10)'!L2659,"("),")"))),"")</f>
        <v/>
      </c>
      <c r="F2659" s="38" t="str">
        <f>TRIM('query (10)'!K2659)</f>
        <v>SB8</v>
      </c>
      <c r="G2659" s="38" t="str">
        <f>IF('query (10)'!J2659="","",'query (10)'!J2659)</f>
        <v>Electrical Control</v>
      </c>
      <c r="H2659" s="38" t="str">
        <f>TRIM(UPPER('query (10)'!J2659))</f>
        <v>ELECTRICAL CONTROL</v>
      </c>
      <c r="I2659" s="38" t="str">
        <f>IF('query (10)'!F2659="","",'query (10)'!F2659)</f>
        <v>Time-based Maintenance</v>
      </c>
      <c r="J2659" s="38" t="str">
        <f>IF('query (10)'!F2659="","",IFERROR(INDEX(Cleaning_Rules!$B$14:$B$17,MATCH(TRIM('query (10)'!F2659),Cleaning_Rules!$A$14:$A$17,0)),"UNKNOWN"))</f>
        <v>TBM</v>
      </c>
      <c r="K2659" s="38" t="str">
        <f>IF('query (10)'!G2659="","",'query (10)'!G2659)</f>
        <v>กำลังดำเนินการ</v>
      </c>
      <c r="L2659" s="38" t="str">
        <f>IF('query (10)'!G2659="","MISSING",IFERROR(INDEX(Cleaning_Rules!$B$5:$B$10,MATCH(TRIM('query (10)'!G2659),Cleaning_Rules!$A$5:$A$10,0)),"UNKNOWN"))</f>
        <v>IN_PROGRESS</v>
      </c>
      <c r="M2659" s="38" t="str">
        <f>IF('query (10)'!I2659="","",'query (10)'!I2659)</f>
        <v>Electrical</v>
      </c>
      <c r="N2659" s="38" t="str">
        <f>IF('query (10)'!O2659="","",'query (10)'!O2659)</f>
        <v>Inspection</v>
      </c>
      <c r="O2659" s="38" t="str">
        <f>IF('query (10)'!P2659="","",'query (10)'!P2659)</f>
        <v>Medium</v>
      </c>
      <c r="P2659" s="38" t="str">
        <f>IF('query (10)'!N2659="","",'query (10)'!N2659)</f>
        <v>- Change new nut diving
- Check condtion of reed switch
- Check condition of proximity
- Check condition of photo sensor</v>
      </c>
      <c r="Q2659" s="38" t="str">
        <f>TRIM('query (10)'!N2659)</f>
        <v>- Change new nut diving
- Check condtion of reed switch
- Check condition of proximity
- Check condition of photo sensor</v>
      </c>
      <c r="R2659" s="38" t="str">
        <f>TRIM(UPPER('query (10)'!R2659))</f>
        <v/>
      </c>
      <c r="S2659" s="38" t="str">
        <f>TRIM(UPPER('query (10)'!S2659))</f>
        <v/>
      </c>
      <c r="T2659" s="38" t="str">
        <f>IF('query (10)'!Q2659="","",TRIM(UPPER('query (10)'!Q2659)))</f>
        <v/>
      </c>
      <c r="U2659" s="38" t="str">
        <f>IF('query (10)'!T2659="","",'query (10)'!T2659)</f>
        <v/>
      </c>
      <c r="V2659" s="39" t="str">
        <f>IF('query (10)'!T2659="","",IFERROR(VALUE('query (10)'!T2659),""))</f>
        <v/>
      </c>
      <c r="W2659" s="40">
        <f>IF('query (10)'!U2659="","",'query (10)'!U2659)</f>
        <v>0</v>
      </c>
      <c r="X2659" s="39">
        <f>IF('query (10)'!V2659="","",'query (10)'!V2659)</f>
        <v>31</v>
      </c>
      <c r="Y2659" s="41">
        <f>IF('query (10)'!W2659="","",'query (10)'!W2659)</f>
        <v>46163</v>
      </c>
      <c r="Z2659" s="41" t="str">
        <f>IF('query (10)'!X2659="","",'query (10)'!X2659)</f>
        <v/>
      </c>
      <c r="AA2659" s="41">
        <f>IF('query (10)'!Y2659="","",'query (10)'!Y2659)</f>
        <v>46163</v>
      </c>
      <c r="AB2659" s="41">
        <f>IF('query (10)'!Z2659="","",'query (10)'!Z2659)</f>
        <v>46194</v>
      </c>
      <c r="AC2659" s="38" t="str">
        <f>IF(OR('query (10)'!AA2659="",COUNTIF(Cleaning_Rules!$A$21:$A$26,TRIM('query (10)'!AA2659))&gt;0),"",TRIM('query (10)'!AA2659))</f>
        <v/>
      </c>
      <c r="AD2659" s="38" t="str">
        <f>IF('query (10)'!AB2659="","",TRIM(IFERROR(_xlfn.TEXTBEFORE('query (10)'!AB2659,"("),'query (10)'!AB2659)))</f>
        <v/>
      </c>
      <c r="AE2659" s="38" t="str">
        <f>IFERROR(LOWER(TRIM(_xlfn.TEXTBEFORE(_xlfn.TEXTAFTER('query (10)'!AB2659,"("),")"))),"")</f>
        <v/>
      </c>
      <c r="AF2659" s="38" t="str">
        <f>IF('query (10)'!AD2659="","",TRIM('query (10)'!AD2659))</f>
        <v>พงษ์พิทักษ์ ศรไชย</v>
      </c>
      <c r="AG2659" s="38" t="str">
        <f>IF('query (10)'!AE2659="","",TRIM('query (10)'!AE2659))</f>
        <v>ณัฐดนัย จุฑาเทพ</v>
      </c>
      <c r="AH2659" s="38" t="str">
        <f>IF('query (10)'!AF2659="","",IFERROR(VALUE('query (10)'!AF2659),""))</f>
        <v/>
      </c>
      <c r="AI2659" s="38" t="str">
        <f>IF('query (10)'!AG2659="","",TRIM('query (10)'!AG2659))</f>
        <v/>
      </c>
      <c r="AJ2659" s="38" t="str">
        <f>IF('query (10)'!AH2659="","",IFERROR(VALUE('query (10)'!AH2659),""))</f>
        <v/>
      </c>
      <c r="AK2659" s="38" t="str">
        <f>IF('query (10)'!AI2659="","",TRIM('query (10)'!AI2659))</f>
        <v/>
      </c>
      <c r="AL2659" s="42">
        <f t="shared" si="205"/>
        <v>2026</v>
      </c>
      <c r="AM2659" s="42" t="str">
        <f t="shared" si="206"/>
        <v>2026-05</v>
      </c>
      <c r="AN2659" s="42" t="str">
        <f t="shared" ca="1" si="207"/>
        <v>OVERDUE</v>
      </c>
      <c r="AO2659" s="42" t="str">
        <f t="shared" si="208"/>
        <v>AS-869 | RIVET PRESSING M/C | SB8 | ELECTRICAL CONTROL | Time-based Maintenance | Electrical | Inspection | Medium | - Change new nut diving
- Check condtion of reed switch
- Check condition of proximity
- Check condition of photo sensor | ณัฐดนัย จุฑาเทพ</v>
      </c>
      <c r="AP2659" s="42" t="str">
        <f>_xlfn.TEXTJOIN("; ",TRUE,IF(COUNTA('query (10)'!A2659:AK2659)&lt;=6,"NEAR_EMPTY_ROW",""),IF($K2659="","MISSING_STATUS",""),IF(AND($K2659="เสร็จสิ้น",$Z2659=""),"DONE_NO_ACTUAL_DATE",""),IF(AND($I2659="Condition-based Maintenance",$AH2659=""),"CBM_NO_MEASUREMENT",""),IF(OR($X2659="",$X2659=0),"INVALID_PERIOD",""),IF(AND($AA2659&lt;&gt;"",$AB2659&lt;&gt;"",$AB2659&lt;$AA2659),"DATE_SEQUENCE_ERROR",""),IF(AND($AB2659&lt;&gt;"",$AB2659&gt;DATE(2030,12,31)),"DATE_OUTLIER",""),IF($C2659="","MISSING_QRCODE",""),IF($J2659="UNKNOWN","UNKNOWN_PM_TYPE",""),IF($L2659="UNKNOWN","UNKNOWN_STATUS",""))</f>
        <v/>
      </c>
      <c r="AQ2659" s="42" t="str">
        <f t="shared" si="209"/>
        <v>NO</v>
      </c>
    </row>
    <row r="2660" spans="1:43" x14ac:dyDescent="0.3">
      <c r="A2660" s="38">
        <f>IF('query (10)'!A2660="","",'query (10)'!A2660)</f>
        <v>2919</v>
      </c>
      <c r="B2660" s="38">
        <f>IF('query (10)'!B2660="","",'query (10)'!B2660)</f>
        <v>21215</v>
      </c>
      <c r="C2660" s="38" t="str">
        <f>TRIM(UPPER('query (10)'!M2660))</f>
        <v>CH-1008</v>
      </c>
      <c r="D2660" s="38" t="str">
        <f>TRIM(UPPER(IFERROR(_xlfn.TEXTBEFORE('query (10)'!L2660,"("),'query (10)'!L2660)))</f>
        <v>DIMENSION CHECK M/C</v>
      </c>
      <c r="E2660" s="38" t="str">
        <f>IFERROR(TRIM(UPPER(_xlfn.TEXTBEFORE(_xlfn.TEXTAFTER('query (10)'!L2660,"("),")"))),"")</f>
        <v/>
      </c>
      <c r="F2660" s="38" t="str">
        <f>TRIM('query (10)'!K2660)</f>
        <v>SB8</v>
      </c>
      <c r="G2660" s="38" t="str">
        <f>IF('query (10)'!J2660="","",'query (10)'!J2660)</f>
        <v>Electrical Control</v>
      </c>
      <c r="H2660" s="38" t="str">
        <f>TRIM(UPPER('query (10)'!J2660))</f>
        <v>ELECTRICAL CONTROL</v>
      </c>
      <c r="I2660" s="38" t="str">
        <f>IF('query (10)'!F2660="","",'query (10)'!F2660)</f>
        <v>Time-based Maintenance</v>
      </c>
      <c r="J2660" s="38" t="str">
        <f>IF('query (10)'!F2660="","",IFERROR(INDEX(Cleaning_Rules!$B$14:$B$17,MATCH(TRIM('query (10)'!F2660),Cleaning_Rules!$A$14:$A$17,0)),"UNKNOWN"))</f>
        <v>TBM</v>
      </c>
      <c r="K2660" s="38" t="str">
        <f>IF('query (10)'!G2660="","",'query (10)'!G2660)</f>
        <v>เสร็จสิ้น</v>
      </c>
      <c r="L2660" s="38" t="str">
        <f>IF('query (10)'!G2660="","MISSING",IFERROR(INDEX(Cleaning_Rules!$B$5:$B$10,MATCH(TRIM('query (10)'!G2660),Cleaning_Rules!$A$5:$A$10,0)),"UNKNOWN"))</f>
        <v>COMPLETED</v>
      </c>
      <c r="M2660" s="38" t="str">
        <f>IF('query (10)'!I2660="","",'query (10)'!I2660)</f>
        <v>Electrical</v>
      </c>
      <c r="N2660" s="38" t="str">
        <f>IF('query (10)'!O2660="","",'query (10)'!O2660)</f>
        <v>Inspection</v>
      </c>
      <c r="O2660" s="38" t="str">
        <f>IF('query (10)'!P2660="","",'query (10)'!P2660)</f>
        <v>Medium</v>
      </c>
      <c r="P2660" s="38" t="str">
        <f>IF('query (10)'!N2660="","",'query (10)'!N2660)</f>
        <v>- Check condition of reed switch
- Check condition of proximity</v>
      </c>
      <c r="Q2660" s="38" t="str">
        <f>TRIM('query (10)'!N2660)</f>
        <v>- Check condition of reed switch
- Check condition of proximity</v>
      </c>
      <c r="R2660" s="38" t="str">
        <f>TRIM(UPPER('query (10)'!R2660))</f>
        <v/>
      </c>
      <c r="S2660" s="38" t="str">
        <f>TRIM(UPPER('query (10)'!S2660))</f>
        <v/>
      </c>
      <c r="T2660" s="38" t="str">
        <f>IF('query (10)'!Q2660="","",TRIM(UPPER('query (10)'!Q2660)))</f>
        <v/>
      </c>
      <c r="U2660" s="38" t="str">
        <f>IF('query (10)'!T2660="","",'query (10)'!T2660)</f>
        <v/>
      </c>
      <c r="V2660" s="39" t="str">
        <f>IF('query (10)'!T2660="","",IFERROR(VALUE('query (10)'!T2660),""))</f>
        <v/>
      </c>
      <c r="W2660" s="40">
        <f>IF('query (10)'!U2660="","",'query (10)'!U2660)</f>
        <v>0</v>
      </c>
      <c r="X2660" s="39">
        <f>IF('query (10)'!V2660="","",'query (10)'!V2660)</f>
        <v>31</v>
      </c>
      <c r="Y2660" s="41">
        <f>IF('query (10)'!W2660="","",'query (10)'!W2660)</f>
        <v>46163</v>
      </c>
      <c r="Z2660" s="41">
        <f>IF('query (10)'!X2660="","",'query (10)'!X2660)</f>
        <v>46178</v>
      </c>
      <c r="AA2660" s="41">
        <f>IF('query (10)'!Y2660="","",'query (10)'!Y2660)</f>
        <v>46178</v>
      </c>
      <c r="AB2660" s="41">
        <f>IF('query (10)'!Z2660="","",'query (10)'!Z2660)</f>
        <v>46209</v>
      </c>
      <c r="AC2660" s="38" t="str">
        <f>IF(OR('query (10)'!AA2660="",COUNTIF(Cleaning_Rules!$A$21:$A$26,TRIM('query (10)'!AA2660))&gt;0),"",TRIM('query (10)'!AA2660))</f>
        <v/>
      </c>
      <c r="AD2660" s="38" t="str">
        <f>IF('query (10)'!AB2660="","",TRIM(IFERROR(_xlfn.TEXTBEFORE('query (10)'!AB2660,"("),'query (10)'!AB2660)))</f>
        <v>เริ่มซ่อมงาน PM แล้ว รับผิดชอบโดย PONGPITAK SONCHAI</v>
      </c>
      <c r="AE2660" s="38" t="str">
        <f>IFERROR(LOWER(TRIM(_xlfn.TEXTBEFORE(_xlfn.TEXTAFTER('query (10)'!AB2660,"("),")"))),"")</f>
        <v>sonchai-p-6240@nsk.com</v>
      </c>
      <c r="AF2660" s="38" t="str">
        <f>IF('query (10)'!AD2660="","",TRIM('query (10)'!AD2660))</f>
        <v>พงษ์พิทักษ์ ศรไชย</v>
      </c>
      <c r="AG2660" s="38" t="str">
        <f>IF('query (10)'!AE2660="","",TRIM('query (10)'!AE2660))</f>
        <v>พงษ์พิทักษ์ ศรไชย</v>
      </c>
      <c r="AH2660" s="38" t="str">
        <f>IF('query (10)'!AF2660="","",IFERROR(VALUE('query (10)'!AF2660),""))</f>
        <v/>
      </c>
      <c r="AI2660" s="38" t="str">
        <f>IF('query (10)'!AG2660="","",TRIM('query (10)'!AG2660))</f>
        <v/>
      </c>
      <c r="AJ2660" s="38" t="str">
        <f>IF('query (10)'!AH2660="","",IFERROR(VALUE('query (10)'!AH2660),""))</f>
        <v/>
      </c>
      <c r="AK2660" s="38" t="str">
        <f>IF('query (10)'!AI2660="","",TRIM('query (10)'!AI2660))</f>
        <v/>
      </c>
      <c r="AL2660" s="42">
        <f t="shared" si="205"/>
        <v>2026</v>
      </c>
      <c r="AM2660" s="42" t="str">
        <f t="shared" si="206"/>
        <v>2026-05</v>
      </c>
      <c r="AN2660" s="42" t="str">
        <f t="shared" ca="1" si="207"/>
        <v/>
      </c>
      <c r="AO2660" s="42" t="str">
        <f t="shared" si="208"/>
        <v>CH-1008 | DIMENSION CHECK M/C | SB8 | ELECTRICAL CONTROL | Time-based Maintenance | Electrical | Inspection | Medium | - Check condition of reed switch
- Check condition of proximity | เริ่มซ่อมงาน PM แล้ว รับผิดชอบโดย PONGPITAK SONCHAI | พงษ์พิทักษ์ ศรไชย</v>
      </c>
      <c r="AP2660" s="42" t="str">
        <f>_xlfn.TEXTJOIN("; ",TRUE,IF(COUNTA('query (10)'!A2660:AK2660)&lt;=6,"NEAR_EMPTY_ROW",""),IF($K2660="","MISSING_STATUS",""),IF(AND($K2660="เสร็จสิ้น",$Z2660=""),"DONE_NO_ACTUAL_DATE",""),IF(AND($I2660="Condition-based Maintenance",$AH2660=""),"CBM_NO_MEASUREMENT",""),IF(OR($X2660="",$X2660=0),"INVALID_PERIOD",""),IF(AND($AA2660&lt;&gt;"",$AB2660&lt;&gt;"",$AB2660&lt;$AA2660),"DATE_SEQUENCE_ERROR",""),IF(AND($AB2660&lt;&gt;"",$AB2660&gt;DATE(2030,12,31)),"DATE_OUTLIER",""),IF($C2660="","MISSING_QRCODE",""),IF($J2660="UNKNOWN","UNKNOWN_PM_TYPE",""),IF($L2660="UNKNOWN","UNKNOWN_STATUS",""))</f>
        <v/>
      </c>
      <c r="AQ2660" s="42" t="str">
        <f t="shared" si="209"/>
        <v>NO</v>
      </c>
    </row>
    <row r="2661" spans="1:43" x14ac:dyDescent="0.3">
      <c r="A2661" s="38">
        <f>IF('query (10)'!A2661="","",'query (10)'!A2661)</f>
        <v>2920</v>
      </c>
      <c r="B2661" s="38" t="str">
        <f>IF('query (10)'!B2661="","",'query (10)'!B2661)</f>
        <v/>
      </c>
      <c r="C2661" s="38" t="str">
        <f>TRIM(UPPER('query (10)'!M2661))</f>
        <v>CH-871</v>
      </c>
      <c r="D2661" s="38" t="str">
        <f>TRIM(UPPER(IFERROR(_xlfn.TEXTBEFORE('query (10)'!L2661,"("),'query (10)'!L2661)))</f>
        <v>AUTO RADIAL CLEARANCE M/C</v>
      </c>
      <c r="E2661" s="38" t="str">
        <f>IFERROR(TRIM(UPPER(_xlfn.TEXTBEFORE(_xlfn.TEXTAFTER('query (10)'!L2661,"("),")"))),"")</f>
        <v/>
      </c>
      <c r="F2661" s="38" t="str">
        <f>TRIM('query (10)'!K2661)</f>
        <v>SB8</v>
      </c>
      <c r="G2661" s="38" t="str">
        <f>IF('query (10)'!J2661="","",'query (10)'!J2661)</f>
        <v>Electrical Control</v>
      </c>
      <c r="H2661" s="38" t="str">
        <f>TRIM(UPPER('query (10)'!J2661))</f>
        <v>ELECTRICAL CONTROL</v>
      </c>
      <c r="I2661" s="38" t="str">
        <f>IF('query (10)'!F2661="","",'query (10)'!F2661)</f>
        <v>Time-based Maintenance</v>
      </c>
      <c r="J2661" s="38" t="str">
        <f>IF('query (10)'!F2661="","",IFERROR(INDEX(Cleaning_Rules!$B$14:$B$17,MATCH(TRIM('query (10)'!F2661),Cleaning_Rules!$A$14:$A$17,0)),"UNKNOWN"))</f>
        <v>TBM</v>
      </c>
      <c r="K2661" s="38" t="str">
        <f>IF('query (10)'!G2661="","",'query (10)'!G2661)</f>
        <v>เสร็จสิ้น</v>
      </c>
      <c r="L2661" s="38" t="str">
        <f>IF('query (10)'!G2661="","MISSING",IFERROR(INDEX(Cleaning_Rules!$B$5:$B$10,MATCH(TRIM('query (10)'!G2661),Cleaning_Rules!$A$5:$A$10,0)),"UNKNOWN"))</f>
        <v>COMPLETED</v>
      </c>
      <c r="M2661" s="38" t="str">
        <f>IF('query (10)'!I2661="","",'query (10)'!I2661)</f>
        <v>Electrical</v>
      </c>
      <c r="N2661" s="38" t="str">
        <f>IF('query (10)'!O2661="","",'query (10)'!O2661)</f>
        <v>Inspection</v>
      </c>
      <c r="O2661" s="38" t="str">
        <f>IF('query (10)'!P2661="","",'query (10)'!P2661)</f>
        <v>Medium</v>
      </c>
      <c r="P2661" s="38" t="str">
        <f>IF('query (10)'!N2661="","",'query (10)'!N2661)</f>
        <v>- Check condition of reed switch
- Check condition of photo</v>
      </c>
      <c r="Q2661" s="38" t="str">
        <f>TRIM('query (10)'!N2661)</f>
        <v>- Check condition of reed switch
- Check condition of photo</v>
      </c>
      <c r="R2661" s="38" t="str">
        <f>TRIM(UPPER('query (10)'!R2661))</f>
        <v/>
      </c>
      <c r="S2661" s="38" t="str">
        <f>TRIM(UPPER('query (10)'!S2661))</f>
        <v/>
      </c>
      <c r="T2661" s="38" t="str">
        <f>IF('query (10)'!Q2661="","",TRIM(UPPER('query (10)'!Q2661)))</f>
        <v/>
      </c>
      <c r="U2661" s="38" t="str">
        <f>IF('query (10)'!T2661="","",'query (10)'!T2661)</f>
        <v/>
      </c>
      <c r="V2661" s="39" t="str">
        <f>IF('query (10)'!T2661="","",IFERROR(VALUE('query (10)'!T2661),""))</f>
        <v/>
      </c>
      <c r="W2661" s="40">
        <f>IF('query (10)'!U2661="","",'query (10)'!U2661)</f>
        <v>0</v>
      </c>
      <c r="X2661" s="39">
        <f>IF('query (10)'!V2661="","",'query (10)'!V2661)</f>
        <v>31</v>
      </c>
      <c r="Y2661" s="41">
        <f>IF('query (10)'!W2661="","",'query (10)'!W2661)</f>
        <v>46163</v>
      </c>
      <c r="Z2661" s="41">
        <f>IF('query (10)'!X2661="","",'query (10)'!X2661)</f>
        <v>46178</v>
      </c>
      <c r="AA2661" s="41">
        <f>IF('query (10)'!Y2661="","",'query (10)'!Y2661)</f>
        <v>46178</v>
      </c>
      <c r="AB2661" s="41">
        <f>IF('query (10)'!Z2661="","",'query (10)'!Z2661)</f>
        <v>46209</v>
      </c>
      <c r="AC2661" s="38" t="str">
        <f>IF(OR('query (10)'!AA2661="",COUNTIF(Cleaning_Rules!$A$21:$A$26,TRIM('query (10)'!AA2661))&gt;0),"",TRIM('query (10)'!AA2661))</f>
        <v/>
      </c>
      <c r="AD2661" s="38" t="str">
        <f>IF('query (10)'!AB2661="","",TRIM(IFERROR(_xlfn.TEXTBEFORE('query (10)'!AB2661,"("),'query (10)'!AB2661)))</f>
        <v>เริ่มซ่อมงาน PM แล้ว รับผิดชอบโดย PONGPITAK SONCHAI</v>
      </c>
      <c r="AE2661" s="38" t="str">
        <f>IFERROR(LOWER(TRIM(_xlfn.TEXTBEFORE(_xlfn.TEXTAFTER('query (10)'!AB2661,"("),")"))),"")</f>
        <v>sonchai-p-6240@nsk.com</v>
      </c>
      <c r="AF2661" s="38" t="str">
        <f>IF('query (10)'!AD2661="","",TRIM('query (10)'!AD2661))</f>
        <v>พงษ์พิทักษ์ ศรไชย</v>
      </c>
      <c r="AG2661" s="38" t="str">
        <f>IF('query (10)'!AE2661="","",TRIM('query (10)'!AE2661))</f>
        <v>พงษ์พิทักษ์ ศรไชย</v>
      </c>
      <c r="AH2661" s="38" t="str">
        <f>IF('query (10)'!AF2661="","",IFERROR(VALUE('query (10)'!AF2661),""))</f>
        <v/>
      </c>
      <c r="AI2661" s="38" t="str">
        <f>IF('query (10)'!AG2661="","",TRIM('query (10)'!AG2661))</f>
        <v/>
      </c>
      <c r="AJ2661" s="38" t="str">
        <f>IF('query (10)'!AH2661="","",IFERROR(VALUE('query (10)'!AH2661),""))</f>
        <v/>
      </c>
      <c r="AK2661" s="38" t="str">
        <f>IF('query (10)'!AI2661="","",TRIM('query (10)'!AI2661))</f>
        <v/>
      </c>
      <c r="AL2661" s="42">
        <f t="shared" si="205"/>
        <v>2026</v>
      </c>
      <c r="AM2661" s="42" t="str">
        <f t="shared" si="206"/>
        <v>2026-05</v>
      </c>
      <c r="AN2661" s="42" t="str">
        <f t="shared" ca="1" si="207"/>
        <v/>
      </c>
      <c r="AO2661" s="42" t="str">
        <f t="shared" si="208"/>
        <v>CH-871 | AUTO RADIAL CLEARANCE M/C | SB8 | ELECTRICAL CONTROL | Time-based Maintenance | Electrical | Inspection | Medium | - Check condition of reed switch
- Check condition of photo | เริ่มซ่อมงาน PM แล้ว รับผิดชอบโดย PONGPITAK SONCHAI | พงษ์พิทักษ์ ศรไชย</v>
      </c>
      <c r="AP2661" s="42" t="str">
        <f>_xlfn.TEXTJOIN("; ",TRUE,IF(COUNTA('query (10)'!A2661:AK2661)&lt;=6,"NEAR_EMPTY_ROW",""),IF($K2661="","MISSING_STATUS",""),IF(AND($K2661="เสร็จสิ้น",$Z2661=""),"DONE_NO_ACTUAL_DATE",""),IF(AND($I2661="Condition-based Maintenance",$AH2661=""),"CBM_NO_MEASUREMENT",""),IF(OR($X2661="",$X2661=0),"INVALID_PERIOD",""),IF(AND($AA2661&lt;&gt;"",$AB2661&lt;&gt;"",$AB2661&lt;$AA2661),"DATE_SEQUENCE_ERROR",""),IF(AND($AB2661&lt;&gt;"",$AB2661&gt;DATE(2030,12,31)),"DATE_OUTLIER",""),IF($C2661="","MISSING_QRCODE",""),IF($J2661="UNKNOWN","UNKNOWN_PM_TYPE",""),IF($L2661="UNKNOWN","UNKNOWN_STATUS",""))</f>
        <v/>
      </c>
      <c r="AQ2661" s="42" t="str">
        <f t="shared" si="209"/>
        <v>NO</v>
      </c>
    </row>
    <row r="2662" spans="1:43" x14ac:dyDescent="0.3">
      <c r="A2662" s="38">
        <f>IF('query (10)'!A2662="","",'query (10)'!A2662)</f>
        <v>2921</v>
      </c>
      <c r="B2662" s="38">
        <f>IF('query (10)'!B2662="","",'query (10)'!B2662)</f>
        <v>21214</v>
      </c>
      <c r="C2662" s="38" t="str">
        <f>TRIM(UPPER('query (10)'!M2662))</f>
        <v>CH-1006</v>
      </c>
      <c r="D2662" s="38" t="str">
        <f>TRIM(UPPER(IFERROR(_xlfn.TEXTBEFORE('query (10)'!L2662,"("),'query (10)'!L2662)))</f>
        <v>AUTOMATION VISUAL INSPECTION M/C</v>
      </c>
      <c r="E2662" s="38" t="str">
        <f>IFERROR(TRIM(UPPER(_xlfn.TEXTBEFORE(_xlfn.TEXTAFTER('query (10)'!L2662,"("),")"))),"")</f>
        <v/>
      </c>
      <c r="F2662" s="38" t="str">
        <f>TRIM('query (10)'!K2662)</f>
        <v>SB8</v>
      </c>
      <c r="G2662" s="38" t="str">
        <f>IF('query (10)'!J2662="","",'query (10)'!J2662)</f>
        <v>Electrical Control</v>
      </c>
      <c r="H2662" s="38" t="str">
        <f>TRIM(UPPER('query (10)'!J2662))</f>
        <v>ELECTRICAL CONTROL</v>
      </c>
      <c r="I2662" s="38" t="str">
        <f>IF('query (10)'!F2662="","",'query (10)'!F2662)</f>
        <v>Time-based Maintenance</v>
      </c>
      <c r="J2662" s="38" t="str">
        <f>IF('query (10)'!F2662="","",IFERROR(INDEX(Cleaning_Rules!$B$14:$B$17,MATCH(TRIM('query (10)'!F2662),Cleaning_Rules!$A$14:$A$17,0)),"UNKNOWN"))</f>
        <v>TBM</v>
      </c>
      <c r="K2662" s="38" t="str">
        <f>IF('query (10)'!G2662="","",'query (10)'!G2662)</f>
        <v>เสร็จสิ้น</v>
      </c>
      <c r="L2662" s="38" t="str">
        <f>IF('query (10)'!G2662="","MISSING",IFERROR(INDEX(Cleaning_Rules!$B$5:$B$10,MATCH(TRIM('query (10)'!G2662),Cleaning_Rules!$A$5:$A$10,0)),"UNKNOWN"))</f>
        <v>COMPLETED</v>
      </c>
      <c r="M2662" s="38" t="str">
        <f>IF('query (10)'!I2662="","",'query (10)'!I2662)</f>
        <v>Electrical</v>
      </c>
      <c r="N2662" s="38" t="str">
        <f>IF('query (10)'!O2662="","",'query (10)'!O2662)</f>
        <v>Inspection</v>
      </c>
      <c r="O2662" s="38" t="str">
        <f>IF('query (10)'!P2662="","",'query (10)'!P2662)</f>
        <v>Medium</v>
      </c>
      <c r="P2662" s="38" t="str">
        <f>IF('query (10)'!N2662="","",'query (10)'!N2662)</f>
        <v xml:space="preserve">- Change dust filter
- Check condition of electrical equipment
* PLC
* Power supply
* Camenra controller </v>
      </c>
      <c r="Q2662" s="38" t="str">
        <f>TRIM('query (10)'!N2662)</f>
        <v>- Change dust filter
- Check condition of electrical equipment
* PLC
* Power supply
* Camenra controller</v>
      </c>
      <c r="R2662" s="38" t="str">
        <f>TRIM(UPPER('query (10)'!R2662))</f>
        <v/>
      </c>
      <c r="S2662" s="38" t="str">
        <f>TRIM(UPPER('query (10)'!S2662))</f>
        <v/>
      </c>
      <c r="T2662" s="38" t="str">
        <f>IF('query (10)'!Q2662="","",TRIM(UPPER('query (10)'!Q2662)))</f>
        <v/>
      </c>
      <c r="U2662" s="38" t="str">
        <f>IF('query (10)'!T2662="","",'query (10)'!T2662)</f>
        <v/>
      </c>
      <c r="V2662" s="39" t="str">
        <f>IF('query (10)'!T2662="","",IFERROR(VALUE('query (10)'!T2662),""))</f>
        <v/>
      </c>
      <c r="W2662" s="40">
        <f>IF('query (10)'!U2662="","",'query (10)'!U2662)</f>
        <v>0</v>
      </c>
      <c r="X2662" s="39">
        <f>IF('query (10)'!V2662="","",'query (10)'!V2662)</f>
        <v>31</v>
      </c>
      <c r="Y2662" s="41">
        <f>IF('query (10)'!W2662="","",'query (10)'!W2662)</f>
        <v>46163</v>
      </c>
      <c r="Z2662" s="41">
        <f>IF('query (10)'!X2662="","",'query (10)'!X2662)</f>
        <v>46178</v>
      </c>
      <c r="AA2662" s="41">
        <f>IF('query (10)'!Y2662="","",'query (10)'!Y2662)</f>
        <v>46178</v>
      </c>
      <c r="AB2662" s="41">
        <f>IF('query (10)'!Z2662="","",'query (10)'!Z2662)</f>
        <v>46209</v>
      </c>
      <c r="AC2662" s="38" t="str">
        <f>IF(OR('query (10)'!AA2662="",COUNTIF(Cleaning_Rules!$A$21:$A$26,TRIM('query (10)'!AA2662))&gt;0),"",TRIM('query (10)'!AA2662))</f>
        <v/>
      </c>
      <c r="AD2662" s="38" t="str">
        <f>IF('query (10)'!AB2662="","",TRIM(IFERROR(_xlfn.TEXTBEFORE('query (10)'!AB2662,"("),'query (10)'!AB2662)))</f>
        <v>เริ่มซ่อมงาน PM แล้ว รับผิดชอบโดย PONGPITAK SONCHAI</v>
      </c>
      <c r="AE2662" s="38" t="str">
        <f>IFERROR(LOWER(TRIM(_xlfn.TEXTBEFORE(_xlfn.TEXTAFTER('query (10)'!AB2662,"("),")"))),"")</f>
        <v>sonchai-p-6240@nsk.com</v>
      </c>
      <c r="AF2662" s="38" t="str">
        <f>IF('query (10)'!AD2662="","",TRIM('query (10)'!AD2662))</f>
        <v>พงษ์พิทักษ์ ศรไชย</v>
      </c>
      <c r="AG2662" s="38" t="str">
        <f>IF('query (10)'!AE2662="","",TRIM('query (10)'!AE2662))</f>
        <v>พงษ์พิทักษ์ ศรไชย</v>
      </c>
      <c r="AH2662" s="38" t="str">
        <f>IF('query (10)'!AF2662="","",IFERROR(VALUE('query (10)'!AF2662),""))</f>
        <v/>
      </c>
      <c r="AI2662" s="38" t="str">
        <f>IF('query (10)'!AG2662="","",TRIM('query (10)'!AG2662))</f>
        <v/>
      </c>
      <c r="AJ2662" s="38" t="str">
        <f>IF('query (10)'!AH2662="","",IFERROR(VALUE('query (10)'!AH2662),""))</f>
        <v/>
      </c>
      <c r="AK2662" s="38" t="str">
        <f>IF('query (10)'!AI2662="","",TRIM('query (10)'!AI2662))</f>
        <v/>
      </c>
      <c r="AL2662" s="42">
        <f t="shared" si="205"/>
        <v>2026</v>
      </c>
      <c r="AM2662" s="42" t="str">
        <f t="shared" si="206"/>
        <v>2026-05</v>
      </c>
      <c r="AN2662" s="42" t="str">
        <f t="shared" ca="1" si="207"/>
        <v/>
      </c>
      <c r="AO2662" s="42" t="str">
        <f t="shared" si="208"/>
        <v>CH-1006 | AUTOMATION VISUAL INSPECTION M/C | SB8 | ELECTRICAL CONTROL | Time-based Maintenance | Electrical | Inspection | Medium | - Change dust filter
- Check condition of electrical equipment
* PLC
* Power supply
* Camenra controller | เริ่มซ่อมงาน PM แล้ว รับผิดชอบโดย PONGPITAK SONCHAI | พงษ์พิทักษ์ ศรไชย</v>
      </c>
      <c r="AP2662" s="42" t="str">
        <f>_xlfn.TEXTJOIN("; ",TRUE,IF(COUNTA('query (10)'!A2662:AK2662)&lt;=6,"NEAR_EMPTY_ROW",""),IF($K2662="","MISSING_STATUS",""),IF(AND($K2662="เสร็จสิ้น",$Z2662=""),"DONE_NO_ACTUAL_DATE",""),IF(AND($I2662="Condition-based Maintenance",$AH2662=""),"CBM_NO_MEASUREMENT",""),IF(OR($X2662="",$X2662=0),"INVALID_PERIOD",""),IF(AND($AA2662&lt;&gt;"",$AB2662&lt;&gt;"",$AB2662&lt;$AA2662),"DATE_SEQUENCE_ERROR",""),IF(AND($AB2662&lt;&gt;"",$AB2662&gt;DATE(2030,12,31)),"DATE_OUTLIER",""),IF($C2662="","MISSING_QRCODE",""),IF($J2662="UNKNOWN","UNKNOWN_PM_TYPE",""),IF($L2662="UNKNOWN","UNKNOWN_STATUS",""))</f>
        <v/>
      </c>
      <c r="AQ2662" s="42" t="str">
        <f t="shared" si="209"/>
        <v>NO</v>
      </c>
    </row>
    <row r="2663" spans="1:43" x14ac:dyDescent="0.3">
      <c r="A2663" s="38">
        <f>IF('query (10)'!A2663="","",'query (10)'!A2663)</f>
        <v>2922</v>
      </c>
      <c r="B2663" s="38">
        <f>IF('query (10)'!B2663="","",'query (10)'!B2663)</f>
        <v>21234</v>
      </c>
      <c r="C2663" s="38" t="str">
        <f>TRIM(UPPER('query (10)'!M2663))</f>
        <v>GR-885</v>
      </c>
      <c r="D2663" s="38" t="str">
        <f>TRIM(UPPER(IFERROR(_xlfn.TEXTBEFORE('query (10)'!L2663,"("),'query (10)'!L2663)))</f>
        <v>INNER RING RACEWAY GRINDING M/C</v>
      </c>
      <c r="E2663" s="38" t="str">
        <f>IFERROR(TRIM(UPPER(_xlfn.TEXTBEFORE(_xlfn.TEXTAFTER('query (10)'!L2663,"("),")"))),"")</f>
        <v/>
      </c>
      <c r="F2663" s="38" t="str">
        <f>TRIM('query (10)'!K2663)</f>
        <v>SB9</v>
      </c>
      <c r="G2663" s="38" t="str">
        <f>IF('query (10)'!J2663="","",'query (10)'!J2663)</f>
        <v>Electrical Control</v>
      </c>
      <c r="H2663" s="38" t="str">
        <f>TRIM(UPPER('query (10)'!J2663))</f>
        <v>ELECTRICAL CONTROL</v>
      </c>
      <c r="I2663" s="38" t="str">
        <f>IF('query (10)'!F2663="","",'query (10)'!F2663)</f>
        <v>Time-based Maintenance</v>
      </c>
      <c r="J2663" s="38" t="str">
        <f>IF('query (10)'!F2663="","",IFERROR(INDEX(Cleaning_Rules!$B$14:$B$17,MATCH(TRIM('query (10)'!F2663),Cleaning_Rules!$A$14:$A$17,0)),"UNKNOWN"))</f>
        <v>TBM</v>
      </c>
      <c r="K2663" s="38" t="str">
        <f>IF('query (10)'!G2663="","",'query (10)'!G2663)</f>
        <v>เสร็จสิ้น</v>
      </c>
      <c r="L2663" s="38" t="str">
        <f>IF('query (10)'!G2663="","MISSING",IFERROR(INDEX(Cleaning_Rules!$B$5:$B$10,MATCH(TRIM('query (10)'!G2663),Cleaning_Rules!$A$5:$A$10,0)),"UNKNOWN"))</f>
        <v>COMPLETED</v>
      </c>
      <c r="M2663" s="38" t="str">
        <f>IF('query (10)'!I2663="","",'query (10)'!I2663)</f>
        <v>Electrical</v>
      </c>
      <c r="N2663" s="38" t="str">
        <f>IF('query (10)'!O2663="","",'query (10)'!O2663)</f>
        <v>Inspection</v>
      </c>
      <c r="O2663" s="38" t="str">
        <f>IF('query (10)'!P2663="","",'query (10)'!P2663)</f>
        <v>Medium</v>
      </c>
      <c r="P2663" s="38" t="str">
        <f>IF('query (10)'!N2663="","",'query (10)'!N2663)</f>
        <v>- Check dust filter
- Check condition of electrical equipment</v>
      </c>
      <c r="Q2663" s="38" t="str">
        <f>TRIM('query (10)'!N2663)</f>
        <v>- Check dust filter
- Check condition of electrical equipment</v>
      </c>
      <c r="R2663" s="38" t="str">
        <f>TRIM(UPPER('query (10)'!R2663))</f>
        <v/>
      </c>
      <c r="S2663" s="38" t="str">
        <f>TRIM(UPPER('query (10)'!S2663))</f>
        <v/>
      </c>
      <c r="T2663" s="38" t="str">
        <f>IF('query (10)'!Q2663="","",TRIM(UPPER('query (10)'!Q2663)))</f>
        <v/>
      </c>
      <c r="U2663" s="38" t="str">
        <f>IF('query (10)'!T2663="","",'query (10)'!T2663)</f>
        <v/>
      </c>
      <c r="V2663" s="39" t="str">
        <f>IF('query (10)'!T2663="","",IFERROR(VALUE('query (10)'!T2663),""))</f>
        <v/>
      </c>
      <c r="W2663" s="40">
        <f>IF('query (10)'!U2663="","",'query (10)'!U2663)</f>
        <v>0</v>
      </c>
      <c r="X2663" s="39">
        <f>IF('query (10)'!V2663="","",'query (10)'!V2663)</f>
        <v>31</v>
      </c>
      <c r="Y2663" s="41">
        <f>IF('query (10)'!W2663="","",'query (10)'!W2663)</f>
        <v>46167</v>
      </c>
      <c r="Z2663" s="41">
        <f>IF('query (10)'!X2663="","",'query (10)'!X2663)</f>
        <v>46178</v>
      </c>
      <c r="AA2663" s="41">
        <f>IF('query (10)'!Y2663="","",'query (10)'!Y2663)</f>
        <v>46178</v>
      </c>
      <c r="AB2663" s="41">
        <f>IF('query (10)'!Z2663="","",'query (10)'!Z2663)</f>
        <v>46209</v>
      </c>
      <c r="AC2663" s="38" t="str">
        <f>IF(OR('query (10)'!AA2663="",COUNTIF(Cleaning_Rules!$A$21:$A$26,TRIM('query (10)'!AA2663))&gt;0),"",TRIM('query (10)'!AA2663))</f>
        <v/>
      </c>
      <c r="AD2663" s="38" t="str">
        <f>IF('query (10)'!AB2663="","",TRIM(IFERROR(_xlfn.TEXTBEFORE('query (10)'!AB2663,"("),'query (10)'!AB2663)))</f>
        <v>เริ่มซ่อมงาน PM แล้ว รับผิดชอบโดย PONGPITAK SONCHAI</v>
      </c>
      <c r="AE2663" s="38" t="str">
        <f>IFERROR(LOWER(TRIM(_xlfn.TEXTBEFORE(_xlfn.TEXTAFTER('query (10)'!AB2663,"("),")"))),"")</f>
        <v>sonchai-p-6240@nsk.com</v>
      </c>
      <c r="AF2663" s="38" t="str">
        <f>IF('query (10)'!AD2663="","",TRIM('query (10)'!AD2663))</f>
        <v>พงษ์พิทักษ์ ศรไชย</v>
      </c>
      <c r="AG2663" s="38" t="str">
        <f>IF('query (10)'!AE2663="","",TRIM('query (10)'!AE2663))</f>
        <v>พงษ์พิทักษ์ ศรไชย</v>
      </c>
      <c r="AH2663" s="38" t="str">
        <f>IF('query (10)'!AF2663="","",IFERROR(VALUE('query (10)'!AF2663),""))</f>
        <v/>
      </c>
      <c r="AI2663" s="38" t="str">
        <f>IF('query (10)'!AG2663="","",TRIM('query (10)'!AG2663))</f>
        <v/>
      </c>
      <c r="AJ2663" s="38" t="str">
        <f>IF('query (10)'!AH2663="","",IFERROR(VALUE('query (10)'!AH2663),""))</f>
        <v/>
      </c>
      <c r="AK2663" s="38" t="str">
        <f>IF('query (10)'!AI2663="","",TRIM('query (10)'!AI2663))</f>
        <v/>
      </c>
      <c r="AL2663" s="42">
        <f t="shared" si="205"/>
        <v>2026</v>
      </c>
      <c r="AM2663" s="42" t="str">
        <f t="shared" si="206"/>
        <v>2026-05</v>
      </c>
      <c r="AN2663" s="42" t="str">
        <f t="shared" ca="1" si="207"/>
        <v/>
      </c>
      <c r="AO2663" s="42" t="str">
        <f t="shared" si="208"/>
        <v>GR-885 | INNER RING RACEWAY GRINDING M/C | SB9 | ELECTRICAL CONTROL | Time-based Maintenance | Electrical | Inspection | Medium | - Check dust filter
- Check condition of electrical equipment | เริ่มซ่อมงาน PM แล้ว รับผิดชอบโดย PONGPITAK SONCHAI | พงษ์พิทักษ์ ศรไชย</v>
      </c>
      <c r="AP2663" s="42" t="str">
        <f>_xlfn.TEXTJOIN("; ",TRUE,IF(COUNTA('query (10)'!A2663:AK2663)&lt;=6,"NEAR_EMPTY_ROW",""),IF($K2663="","MISSING_STATUS",""),IF(AND($K2663="เสร็จสิ้น",$Z2663=""),"DONE_NO_ACTUAL_DATE",""),IF(AND($I2663="Condition-based Maintenance",$AH2663=""),"CBM_NO_MEASUREMENT",""),IF(OR($X2663="",$X2663=0),"INVALID_PERIOD",""),IF(AND($AA2663&lt;&gt;"",$AB2663&lt;&gt;"",$AB2663&lt;$AA2663),"DATE_SEQUENCE_ERROR",""),IF(AND($AB2663&lt;&gt;"",$AB2663&gt;DATE(2030,12,31)),"DATE_OUTLIER",""),IF($C2663="","MISSING_QRCODE",""),IF($J2663="UNKNOWN","UNKNOWN_PM_TYPE",""),IF($L2663="UNKNOWN","UNKNOWN_STATUS",""))</f>
        <v/>
      </c>
      <c r="AQ2663" s="42" t="str">
        <f t="shared" si="209"/>
        <v>NO</v>
      </c>
    </row>
    <row r="2664" spans="1:43" x14ac:dyDescent="0.3">
      <c r="A2664" s="38">
        <f>IF('query (10)'!A2664="","",'query (10)'!A2664)</f>
        <v>2923</v>
      </c>
      <c r="B2664" s="38">
        <f>IF('query (10)'!B2664="","",'query (10)'!B2664)</f>
        <v>21233</v>
      </c>
      <c r="C2664" s="38" t="str">
        <f>TRIM(UPPER('query (10)'!M2664))</f>
        <v>GR-885</v>
      </c>
      <c r="D2664" s="38" t="str">
        <f>TRIM(UPPER(IFERROR(_xlfn.TEXTBEFORE('query (10)'!L2664,"("),'query (10)'!L2664)))</f>
        <v>INNER RING BORE GRINDING M/C</v>
      </c>
      <c r="E2664" s="38" t="str">
        <f>IFERROR(TRIM(UPPER(_xlfn.TEXTBEFORE(_xlfn.TEXTAFTER('query (10)'!L2664,"("),")"))),"")</f>
        <v/>
      </c>
      <c r="F2664" s="38" t="str">
        <f>TRIM('query (10)'!K2664)</f>
        <v>SB9</v>
      </c>
      <c r="G2664" s="38" t="str">
        <f>IF('query (10)'!J2664="","",'query (10)'!J2664)</f>
        <v>Electrical Control</v>
      </c>
      <c r="H2664" s="38" t="str">
        <f>TRIM(UPPER('query (10)'!J2664))</f>
        <v>ELECTRICAL CONTROL</v>
      </c>
      <c r="I2664" s="38" t="str">
        <f>IF('query (10)'!F2664="","",'query (10)'!F2664)</f>
        <v>Time-based Maintenance</v>
      </c>
      <c r="J2664" s="38" t="str">
        <f>IF('query (10)'!F2664="","",IFERROR(INDEX(Cleaning_Rules!$B$14:$B$17,MATCH(TRIM('query (10)'!F2664),Cleaning_Rules!$A$14:$A$17,0)),"UNKNOWN"))</f>
        <v>TBM</v>
      </c>
      <c r="K2664" s="38" t="str">
        <f>IF('query (10)'!G2664="","",'query (10)'!G2664)</f>
        <v>กำลังดำเนินการ</v>
      </c>
      <c r="L2664" s="38" t="str">
        <f>IF('query (10)'!G2664="","MISSING",IFERROR(INDEX(Cleaning_Rules!$B$5:$B$10,MATCH(TRIM('query (10)'!G2664),Cleaning_Rules!$A$5:$A$10,0)),"UNKNOWN"))</f>
        <v>IN_PROGRESS</v>
      </c>
      <c r="M2664" s="38" t="str">
        <f>IF('query (10)'!I2664="","",'query (10)'!I2664)</f>
        <v>Electrical</v>
      </c>
      <c r="N2664" s="38" t="str">
        <f>IF('query (10)'!O2664="","",'query (10)'!O2664)</f>
        <v>Inspection</v>
      </c>
      <c r="O2664" s="38" t="str">
        <f>IF('query (10)'!P2664="","",'query (10)'!P2664)</f>
        <v>Medium</v>
      </c>
      <c r="P2664" s="38" t="str">
        <f>IF('query (10)'!N2664="","",'query (10)'!N2664)</f>
        <v>Improvement
- Wiring
- Modify PLC program
--&gt; Addition alarm lubricant abnormal
PM
- Check condition of reed switch
- Check condition of prox</v>
      </c>
      <c r="Q2664" s="38" t="str">
        <f>TRIM('query (10)'!N2664)</f>
        <v>Improvement
- Wiring
- Modify PLC program
--&gt; Addition alarm lubricant abnormal
PM
- Check condition of reed switch
- Check condition of prox</v>
      </c>
      <c r="R2664" s="38" t="str">
        <f>TRIM(UPPER('query (10)'!R2664))</f>
        <v/>
      </c>
      <c r="S2664" s="38" t="str">
        <f>TRIM(UPPER('query (10)'!S2664))</f>
        <v/>
      </c>
      <c r="T2664" s="38" t="str">
        <f>IF('query (10)'!Q2664="","",TRIM(UPPER('query (10)'!Q2664)))</f>
        <v/>
      </c>
      <c r="U2664" s="38" t="str">
        <f>IF('query (10)'!T2664="","",'query (10)'!T2664)</f>
        <v/>
      </c>
      <c r="V2664" s="39" t="str">
        <f>IF('query (10)'!T2664="","",IFERROR(VALUE('query (10)'!T2664),""))</f>
        <v/>
      </c>
      <c r="W2664" s="40">
        <f>IF('query (10)'!U2664="","",'query (10)'!U2664)</f>
        <v>0</v>
      </c>
      <c r="X2664" s="39">
        <f>IF('query (10)'!V2664="","",'query (10)'!V2664)</f>
        <v>31</v>
      </c>
      <c r="Y2664" s="41">
        <f>IF('query (10)'!W2664="","",'query (10)'!W2664)</f>
        <v>46167</v>
      </c>
      <c r="Z2664" s="41" t="str">
        <f>IF('query (10)'!X2664="","",'query (10)'!X2664)</f>
        <v/>
      </c>
      <c r="AA2664" s="41">
        <f>IF('query (10)'!Y2664="","",'query (10)'!Y2664)</f>
        <v>46167</v>
      </c>
      <c r="AB2664" s="41">
        <f>IF('query (10)'!Z2664="","",'query (10)'!Z2664)</f>
        <v>46198</v>
      </c>
      <c r="AC2664" s="38" t="str">
        <f>IF(OR('query (10)'!AA2664="",COUNTIF(Cleaning_Rules!$A$21:$A$26,TRIM('query (10)'!AA2664))&gt;0),"",TRIM('query (10)'!AA2664))</f>
        <v/>
      </c>
      <c r="AD2664" s="38" t="str">
        <f>IF('query (10)'!AB2664="","",TRIM(IFERROR(_xlfn.TEXTBEFORE('query (10)'!AB2664,"("),'query (10)'!AB2664)))</f>
        <v>เริ่มซ่อมงาน PM แล้ว รับผิดชอบโดย PIYAPONG THONGSAN</v>
      </c>
      <c r="AE2664" s="38" t="str">
        <f>IFERROR(LOWER(TRIM(_xlfn.TEXTBEFORE(_xlfn.TEXTAFTER('query (10)'!AB2664,"("),")"))),"")</f>
        <v>thongsan-p-3769@nsk.com</v>
      </c>
      <c r="AF2664" s="38" t="str">
        <f>IF('query (10)'!AD2664="","",TRIM('query (10)'!AD2664))</f>
        <v>พงษ์พิทักษ์ ศรไชย</v>
      </c>
      <c r="AG2664" s="38" t="str">
        <f>IF('query (10)'!AE2664="","",TRIM('query (10)'!AE2664))</f>
        <v>ปิยะพงษ์ ทองแสน</v>
      </c>
      <c r="AH2664" s="38" t="str">
        <f>IF('query (10)'!AF2664="","",IFERROR(VALUE('query (10)'!AF2664),""))</f>
        <v/>
      </c>
      <c r="AI2664" s="38" t="str">
        <f>IF('query (10)'!AG2664="","",TRIM('query (10)'!AG2664))</f>
        <v/>
      </c>
      <c r="AJ2664" s="38" t="str">
        <f>IF('query (10)'!AH2664="","",IFERROR(VALUE('query (10)'!AH2664),""))</f>
        <v/>
      </c>
      <c r="AK2664" s="38" t="str">
        <f>IF('query (10)'!AI2664="","",TRIM('query (10)'!AI2664))</f>
        <v/>
      </c>
      <c r="AL2664" s="42">
        <f t="shared" si="205"/>
        <v>2026</v>
      </c>
      <c r="AM2664" s="42" t="str">
        <f t="shared" si="206"/>
        <v>2026-05</v>
      </c>
      <c r="AN2664" s="42" t="str">
        <f t="shared" ca="1" si="207"/>
        <v>OVERDUE</v>
      </c>
      <c r="AO2664" s="42" t="str">
        <f t="shared" si="208"/>
        <v>GR-885 | INNER RING BORE GRINDING M/C | SB9 | ELECTRICAL CONTROL | Time-based Maintenance | Electrical | Inspection | Medium | Improvement
- Wiring
- Modify PLC program
--&gt; Addition alarm lubricant abnormal
PM
- Check condition of reed switch
- Check condition of prox | เริ่มซ่อมงาน PM แล้ว รับผิดชอบโดย PIYAPONG THONGSAN | ปิยะพงษ์ ทองแสน</v>
      </c>
      <c r="AP2664" s="42" t="str">
        <f>_xlfn.TEXTJOIN("; ",TRUE,IF(COUNTA('query (10)'!A2664:AK2664)&lt;=6,"NEAR_EMPTY_ROW",""),IF($K2664="","MISSING_STATUS",""),IF(AND($K2664="เสร็จสิ้น",$Z2664=""),"DONE_NO_ACTUAL_DATE",""),IF(AND($I2664="Condition-based Maintenance",$AH2664=""),"CBM_NO_MEASUREMENT",""),IF(OR($X2664="",$X2664=0),"INVALID_PERIOD",""),IF(AND($AA2664&lt;&gt;"",$AB2664&lt;&gt;"",$AB2664&lt;$AA2664),"DATE_SEQUENCE_ERROR",""),IF(AND($AB2664&lt;&gt;"",$AB2664&gt;DATE(2030,12,31)),"DATE_OUTLIER",""),IF($C2664="","MISSING_QRCODE",""),IF($J2664="UNKNOWN","UNKNOWN_PM_TYPE",""),IF($L2664="UNKNOWN","UNKNOWN_STATUS",""))</f>
        <v/>
      </c>
      <c r="AQ2664" s="42" t="str">
        <f t="shared" si="209"/>
        <v>NO</v>
      </c>
    </row>
    <row r="2665" spans="1:43" x14ac:dyDescent="0.3">
      <c r="A2665" s="38">
        <f>IF('query (10)'!A2665="","",'query (10)'!A2665)</f>
        <v>2924</v>
      </c>
      <c r="B2665" s="38">
        <f>IF('query (10)'!B2665="","",'query (10)'!B2665)</f>
        <v>21232</v>
      </c>
      <c r="C2665" s="38" t="str">
        <f>TRIM(UPPER('query (10)'!M2665))</f>
        <v>GR-886</v>
      </c>
      <c r="D2665" s="38" t="str">
        <f>TRIM(UPPER(IFERROR(_xlfn.TEXTBEFORE('query (10)'!L2665,"("),'query (10)'!L2665)))</f>
        <v>INNER/OUTER RING PART WASH EQUIPMENT M/C</v>
      </c>
      <c r="E2665" s="38" t="str">
        <f>IFERROR(TRIM(UPPER(_xlfn.TEXTBEFORE(_xlfn.TEXTAFTER('query (10)'!L2665,"("),")"))),"")</f>
        <v/>
      </c>
      <c r="F2665" s="38" t="str">
        <f>TRIM('query (10)'!K2665)</f>
        <v>SB9</v>
      </c>
      <c r="G2665" s="38" t="str">
        <f>IF('query (10)'!J2665="","",'query (10)'!J2665)</f>
        <v>Electrical Control</v>
      </c>
      <c r="H2665" s="38" t="str">
        <f>TRIM(UPPER('query (10)'!J2665))</f>
        <v>ELECTRICAL CONTROL</v>
      </c>
      <c r="I2665" s="38" t="str">
        <f>IF('query (10)'!F2665="","",'query (10)'!F2665)</f>
        <v>Time-based Maintenance</v>
      </c>
      <c r="J2665" s="38" t="str">
        <f>IF('query (10)'!F2665="","",IFERROR(INDEX(Cleaning_Rules!$B$14:$B$17,MATCH(TRIM('query (10)'!F2665),Cleaning_Rules!$A$14:$A$17,0)),"UNKNOWN"))</f>
        <v>TBM</v>
      </c>
      <c r="K2665" s="38" t="str">
        <f>IF('query (10)'!G2665="","",'query (10)'!G2665)</f>
        <v>กำลังดำเนินการ</v>
      </c>
      <c r="L2665" s="38" t="str">
        <f>IF('query (10)'!G2665="","MISSING",IFERROR(INDEX(Cleaning_Rules!$B$5:$B$10,MATCH(TRIM('query (10)'!G2665),Cleaning_Rules!$A$5:$A$10,0)),"UNKNOWN"))</f>
        <v>IN_PROGRESS</v>
      </c>
      <c r="M2665" s="38" t="str">
        <f>IF('query (10)'!I2665="","",'query (10)'!I2665)</f>
        <v>Electrical</v>
      </c>
      <c r="N2665" s="38" t="str">
        <f>IF('query (10)'!O2665="","",'query (10)'!O2665)</f>
        <v>Inspection</v>
      </c>
      <c r="O2665" s="38" t="str">
        <f>IF('query (10)'!P2665="","",'query (10)'!P2665)</f>
        <v>Medium</v>
      </c>
      <c r="P2665" s="38" t="str">
        <f>IF('query (10)'!N2665="","",'query (10)'!N2665)</f>
        <v>- Check condition of power supply
- Change proximity</v>
      </c>
      <c r="Q2665" s="38" t="str">
        <f>TRIM('query (10)'!N2665)</f>
        <v>- Check condition of power supply
- Change proximity</v>
      </c>
      <c r="R2665" s="38" t="str">
        <f>TRIM(UPPER('query (10)'!R2665))</f>
        <v>SENSOR</v>
      </c>
      <c r="S2665" s="38" t="str">
        <f>TRIM(UPPER('query (10)'!S2665))</f>
        <v>FL7M-2J6HD</v>
      </c>
      <c r="T2665" s="38" t="str">
        <f>IF('query (10)'!Q2665="","",TRIM(UPPER('query (10)'!Q2665)))</f>
        <v/>
      </c>
      <c r="U2665" s="38" t="str">
        <f>IF('query (10)'!T2665="","",'query (10)'!T2665)</f>
        <v/>
      </c>
      <c r="V2665" s="39" t="str">
        <f>IF('query (10)'!T2665="","",IFERROR(VALUE('query (10)'!T2665),""))</f>
        <v/>
      </c>
      <c r="W2665" s="40">
        <f>IF('query (10)'!U2665="","",'query (10)'!U2665)</f>
        <v>0</v>
      </c>
      <c r="X2665" s="39">
        <f>IF('query (10)'!V2665="","",'query (10)'!V2665)</f>
        <v>31</v>
      </c>
      <c r="Y2665" s="41">
        <f>IF('query (10)'!W2665="","",'query (10)'!W2665)</f>
        <v>46167</v>
      </c>
      <c r="Z2665" s="41" t="str">
        <f>IF('query (10)'!X2665="","",'query (10)'!X2665)</f>
        <v/>
      </c>
      <c r="AA2665" s="41">
        <f>IF('query (10)'!Y2665="","",'query (10)'!Y2665)</f>
        <v>46167</v>
      </c>
      <c r="AB2665" s="41">
        <f>IF('query (10)'!Z2665="","",'query (10)'!Z2665)</f>
        <v>46198</v>
      </c>
      <c r="AC2665" s="38" t="str">
        <f>IF(OR('query (10)'!AA2665="",COUNTIF(Cleaning_Rules!$A$21:$A$26,TRIM('query (10)'!AA2665))&gt;0),"",TRIM('query (10)'!AA2665))</f>
        <v>Sensor gate open เสีย ติด ON ค้าง</v>
      </c>
      <c r="AD2665" s="38" t="str">
        <f>IF('query (10)'!AB2665="","",TRIM(IFERROR(_xlfn.TEXTBEFORE('query (10)'!AB2665,"("),'query (10)'!AB2665)))</f>
        <v>เริ่มซ่อมงาน PM แล้ว รับผิดชอบโดย AMRIN RAKSAPHON</v>
      </c>
      <c r="AE2665" s="38" t="str">
        <f>IFERROR(LOWER(TRIM(_xlfn.TEXTBEFORE(_xlfn.TEXTAFTER('query (10)'!AB2665,"("),")"))),"")</f>
        <v>amrin@nsk.com</v>
      </c>
      <c r="AF2665" s="38" t="str">
        <f>IF('query (10)'!AD2665="","",TRIM('query (10)'!AD2665))</f>
        <v>พงษ์พิทักษ์ ศรไชย</v>
      </c>
      <c r="AG2665" s="38" t="str">
        <f>IF('query (10)'!AE2665="","",TRIM('query (10)'!AE2665))</f>
        <v>อัมรินทร์ รักษาพล</v>
      </c>
      <c r="AH2665" s="38" t="str">
        <f>IF('query (10)'!AF2665="","",IFERROR(VALUE('query (10)'!AF2665),""))</f>
        <v/>
      </c>
      <c r="AI2665" s="38" t="str">
        <f>IF('query (10)'!AG2665="","",TRIM('query (10)'!AG2665))</f>
        <v/>
      </c>
      <c r="AJ2665" s="38" t="str">
        <f>IF('query (10)'!AH2665="","",IFERROR(VALUE('query (10)'!AH2665),""))</f>
        <v/>
      </c>
      <c r="AK2665" s="38" t="str">
        <f>IF('query (10)'!AI2665="","",TRIM('query (10)'!AI2665))</f>
        <v/>
      </c>
      <c r="AL2665" s="42">
        <f t="shared" si="205"/>
        <v>2026</v>
      </c>
      <c r="AM2665" s="42" t="str">
        <f t="shared" si="206"/>
        <v>2026-05</v>
      </c>
      <c r="AN2665" s="42" t="str">
        <f t="shared" ca="1" si="207"/>
        <v>OVERDUE</v>
      </c>
      <c r="AO2665" s="42" t="str">
        <f t="shared" si="208"/>
        <v>GR-886 | INNER/OUTER RING PART WASH EQUIPMENT M/C | SB9 | ELECTRICAL CONTROL | Time-based Maintenance | Electrical | Inspection | Medium | - Check condition of power supply
- Change proximity | SENSOR | FL7M-2J6HD | Sensor gate open เสีย ติด ON ค้าง | เริ่มซ่อมงาน PM แล้ว รับผิดชอบโดย AMRIN RAKSAPHON | อัมรินทร์ รักษาพล</v>
      </c>
      <c r="AP2665" s="42" t="str">
        <f>_xlfn.TEXTJOIN("; ",TRUE,IF(COUNTA('query (10)'!A2665:AK2665)&lt;=6,"NEAR_EMPTY_ROW",""),IF($K2665="","MISSING_STATUS",""),IF(AND($K2665="เสร็จสิ้น",$Z2665=""),"DONE_NO_ACTUAL_DATE",""),IF(AND($I2665="Condition-based Maintenance",$AH2665=""),"CBM_NO_MEASUREMENT",""),IF(OR($X2665="",$X2665=0),"INVALID_PERIOD",""),IF(AND($AA2665&lt;&gt;"",$AB2665&lt;&gt;"",$AB2665&lt;$AA2665),"DATE_SEQUENCE_ERROR",""),IF(AND($AB2665&lt;&gt;"",$AB2665&gt;DATE(2030,12,31)),"DATE_OUTLIER",""),IF($C2665="","MISSING_QRCODE",""),IF($J2665="UNKNOWN","UNKNOWN_PM_TYPE",""),IF($L2665="UNKNOWN","UNKNOWN_STATUS",""))</f>
        <v/>
      </c>
      <c r="AQ2665" s="42" t="str">
        <f t="shared" si="209"/>
        <v>NO</v>
      </c>
    </row>
    <row r="2666" spans="1:43" x14ac:dyDescent="0.3">
      <c r="A2666" s="38">
        <f>IF('query (10)'!A2666="","",'query (10)'!A2666)</f>
        <v>2925</v>
      </c>
      <c r="B2666" s="38">
        <f>IF('query (10)'!B2666="","",'query (10)'!B2666)</f>
        <v>21231</v>
      </c>
      <c r="C2666" s="38" t="str">
        <f>TRIM(UPPER('query (10)'!M2666))</f>
        <v>WA-889</v>
      </c>
      <c r="D2666" s="38" t="str">
        <f>TRIM(UPPER(IFERROR(_xlfn.TEXTBEFORE('query (10)'!L2666,"("),'query (10)'!L2666)))</f>
        <v>OUTER RING DEMAGNETIZING FOR M/C</v>
      </c>
      <c r="E2666" s="38" t="str">
        <f>IFERROR(TRIM(UPPER(_xlfn.TEXTBEFORE(_xlfn.TEXTAFTER('query (10)'!L2666,"("),")"))),"")</f>
        <v/>
      </c>
      <c r="F2666" s="38" t="str">
        <f>TRIM('query (10)'!K2666)</f>
        <v>SB9</v>
      </c>
      <c r="G2666" s="38" t="str">
        <f>IF('query (10)'!J2666="","",'query (10)'!J2666)</f>
        <v>Electrical Control</v>
      </c>
      <c r="H2666" s="38" t="str">
        <f>TRIM(UPPER('query (10)'!J2666))</f>
        <v>ELECTRICAL CONTROL</v>
      </c>
      <c r="I2666" s="38" t="str">
        <f>IF('query (10)'!F2666="","",'query (10)'!F2666)</f>
        <v>Condition-based Maintenance</v>
      </c>
      <c r="J2666" s="38" t="str">
        <f>IF('query (10)'!F2666="","",IFERROR(INDEX(Cleaning_Rules!$B$14:$B$17,MATCH(TRIM('query (10)'!F2666),Cleaning_Rules!$A$14:$A$17,0)),"UNKNOWN"))</f>
        <v>CBM</v>
      </c>
      <c r="K2666" s="38" t="str">
        <f>IF('query (10)'!G2666="","",'query (10)'!G2666)</f>
        <v>กำลังดำเนินการ</v>
      </c>
      <c r="L2666" s="38" t="str">
        <f>IF('query (10)'!G2666="","MISSING",IFERROR(INDEX(Cleaning_Rules!$B$5:$B$10,MATCH(TRIM('query (10)'!G2666),Cleaning_Rules!$A$5:$A$10,0)),"UNKNOWN"))</f>
        <v>IN_PROGRESS</v>
      </c>
      <c r="M2666" s="38" t="str">
        <f>IF('query (10)'!I2666="","",'query (10)'!I2666)</f>
        <v>Electrical</v>
      </c>
      <c r="N2666" s="38" t="str">
        <f>IF('query (10)'!O2666="","",'query (10)'!O2666)</f>
        <v>Part Change</v>
      </c>
      <c r="O2666" s="38" t="str">
        <f>IF('query (10)'!P2666="","",'query (10)'!P2666)</f>
        <v>Medium</v>
      </c>
      <c r="P2666" s="38" t="str">
        <f>IF('query (10)'!N2666="","",'query (10)'!N2666)</f>
        <v>- Change new reed switch (Magnetic field resistance)</v>
      </c>
      <c r="Q2666" s="38" t="str">
        <f>TRIM('query (10)'!N2666)</f>
        <v>- Change new reed switch (Magnetic field resistance)</v>
      </c>
      <c r="R2666" s="38" t="str">
        <f>TRIM(UPPER('query (10)'!R2666))</f>
        <v>SENSOR</v>
      </c>
      <c r="S2666" s="38" t="str">
        <f>TRIM(UPPER('query (10)'!S2666))</f>
        <v>D-P3DWAL</v>
      </c>
      <c r="T2666" s="38" t="str">
        <f>IF('query (10)'!Q2666="","",TRIM(UPPER('query (10)'!Q2666)))</f>
        <v/>
      </c>
      <c r="U2666" s="38" t="str">
        <f>IF('query (10)'!T2666="","",'query (10)'!T2666)</f>
        <v/>
      </c>
      <c r="V2666" s="39" t="str">
        <f>IF('query (10)'!T2666="","",IFERROR(VALUE('query (10)'!T2666),""))</f>
        <v/>
      </c>
      <c r="W2666" s="40">
        <f>IF('query (10)'!U2666="","",'query (10)'!U2666)</f>
        <v>0</v>
      </c>
      <c r="X2666" s="39">
        <f>IF('query (10)'!V2666="","",'query (10)'!V2666)</f>
        <v>31</v>
      </c>
      <c r="Y2666" s="41">
        <f>IF('query (10)'!W2666="","",'query (10)'!W2666)</f>
        <v>46167</v>
      </c>
      <c r="Z2666" s="41" t="str">
        <f>IF('query (10)'!X2666="","",'query (10)'!X2666)</f>
        <v/>
      </c>
      <c r="AA2666" s="41">
        <f>IF('query (10)'!Y2666="","",'query (10)'!Y2666)</f>
        <v>46167</v>
      </c>
      <c r="AB2666" s="41">
        <f>IF('query (10)'!Z2666="","",'query (10)'!Z2666)</f>
        <v>46198</v>
      </c>
      <c r="AC2666" s="38" t="str">
        <f>IF(OR('query (10)'!AA2666="",COUNTIF(Cleaning_Rules!$A$21:$A$26,TRIM('query (10)'!AA2666))&gt;0),"",TRIM('query (10)'!AA2666))</f>
        <v/>
      </c>
      <c r="AD2666" s="38" t="str">
        <f>IF('query (10)'!AB2666="","",TRIM(IFERROR(_xlfn.TEXTBEFORE('query (10)'!AB2666,"("),'query (10)'!AB2666)))</f>
        <v>เริ่มซ่อมงาน PM แล้ว รับผิดชอบโดย AMRIN RAKSAPHON</v>
      </c>
      <c r="AE2666" s="38" t="str">
        <f>IFERROR(LOWER(TRIM(_xlfn.TEXTBEFORE(_xlfn.TEXTAFTER('query (10)'!AB2666,"("),")"))),"")</f>
        <v>amrin@nsk.com</v>
      </c>
      <c r="AF2666" s="38" t="str">
        <f>IF('query (10)'!AD2666="","",TRIM('query (10)'!AD2666))</f>
        <v>พงษ์พิทักษ์ ศรไชย</v>
      </c>
      <c r="AG2666" s="38" t="str">
        <f>IF('query (10)'!AE2666="","",TRIM('query (10)'!AE2666))</f>
        <v>อัมรินทร์ รักษาพล</v>
      </c>
      <c r="AH2666" s="38" t="str">
        <f>IF('query (10)'!AF2666="","",IFERROR(VALUE('query (10)'!AF2666),""))</f>
        <v/>
      </c>
      <c r="AI2666" s="38" t="str">
        <f>IF('query (10)'!AG2666="","",TRIM('query (10)'!AG2666))</f>
        <v/>
      </c>
      <c r="AJ2666" s="38" t="str">
        <f>IF('query (10)'!AH2666="","",IFERROR(VALUE('query (10)'!AH2666),""))</f>
        <v/>
      </c>
      <c r="AK2666" s="38" t="str">
        <f>IF('query (10)'!AI2666="","",TRIM('query (10)'!AI2666))</f>
        <v/>
      </c>
      <c r="AL2666" s="42">
        <f t="shared" si="205"/>
        <v>2026</v>
      </c>
      <c r="AM2666" s="42" t="str">
        <f t="shared" si="206"/>
        <v>2026-05</v>
      </c>
      <c r="AN2666" s="42" t="str">
        <f t="shared" ca="1" si="207"/>
        <v>OVERDUE</v>
      </c>
      <c r="AO2666" s="42" t="str">
        <f t="shared" si="208"/>
        <v>WA-889 | OUTER RING DEMAGNETIZING FOR M/C | SB9 | ELECTRICAL CONTROL | Condition-based Maintenance | Electrical | Part Change | Medium | - Change new reed switch (Magnetic field resistance) | SENSOR | D-P3DWAL | เริ่มซ่อมงาน PM แล้ว รับผิดชอบโดย AMRIN RAKSAPHON | อัมรินทร์ รักษาพล</v>
      </c>
      <c r="AP2666" s="42" t="str">
        <f>_xlfn.TEXTJOIN("; ",TRUE,IF(COUNTA('query (10)'!A2666:AK2666)&lt;=6,"NEAR_EMPTY_ROW",""),IF($K2666="","MISSING_STATUS",""),IF(AND($K2666="เสร็จสิ้น",$Z2666=""),"DONE_NO_ACTUAL_DATE",""),IF(AND($I2666="Condition-based Maintenance",$AH2666=""),"CBM_NO_MEASUREMENT",""),IF(OR($X2666="",$X2666=0),"INVALID_PERIOD",""),IF(AND($AA2666&lt;&gt;"",$AB2666&lt;&gt;"",$AB2666&lt;$AA2666),"DATE_SEQUENCE_ERROR",""),IF(AND($AB2666&lt;&gt;"",$AB2666&gt;DATE(2030,12,31)),"DATE_OUTLIER",""),IF($C2666="","MISSING_QRCODE",""),IF($J2666="UNKNOWN","UNKNOWN_PM_TYPE",""),IF($L2666="UNKNOWN","UNKNOWN_STATUS",""))</f>
        <v>CBM_NO_MEASUREMENT</v>
      </c>
      <c r="AQ2666" s="42" t="str">
        <f t="shared" si="209"/>
        <v>NO</v>
      </c>
    </row>
    <row r="2667" spans="1:43" x14ac:dyDescent="0.3">
      <c r="A2667" s="38">
        <f>IF('query (10)'!A2667="","",'query (10)'!A2667)</f>
        <v>2926</v>
      </c>
      <c r="B2667" s="38">
        <f>IF('query (10)'!B2667="","",'query (10)'!B2667)</f>
        <v>21230</v>
      </c>
      <c r="C2667" s="38" t="str">
        <f>TRIM(UPPER('query (10)'!M2667))</f>
        <v>AS-891</v>
      </c>
      <c r="D2667" s="38" t="str">
        <f>TRIM(UPPER(IFERROR(_xlfn.TEXTBEFORE('query (10)'!L2667,"("),'query (10)'!L2667)))</f>
        <v>AUTOMATIC MATCHING &amp; BALL FILLING M/C</v>
      </c>
      <c r="E2667" s="38" t="str">
        <f>IFERROR(TRIM(UPPER(_xlfn.TEXTBEFORE(_xlfn.TEXTAFTER('query (10)'!L2667,"("),")"))),"")</f>
        <v/>
      </c>
      <c r="F2667" s="38" t="str">
        <f>TRIM('query (10)'!K2667)</f>
        <v>SB9</v>
      </c>
      <c r="G2667" s="38" t="str">
        <f>IF('query (10)'!J2667="","",'query (10)'!J2667)</f>
        <v>Electrical Control</v>
      </c>
      <c r="H2667" s="38" t="str">
        <f>TRIM(UPPER('query (10)'!J2667))</f>
        <v>ELECTRICAL CONTROL</v>
      </c>
      <c r="I2667" s="38" t="str">
        <f>IF('query (10)'!F2667="","",'query (10)'!F2667)</f>
        <v>Time-based Maintenance</v>
      </c>
      <c r="J2667" s="38" t="str">
        <f>IF('query (10)'!F2667="","",IFERROR(INDEX(Cleaning_Rules!$B$14:$B$17,MATCH(TRIM('query (10)'!F2667),Cleaning_Rules!$A$14:$A$17,0)),"UNKNOWN"))</f>
        <v>TBM</v>
      </c>
      <c r="K2667" s="38" t="str">
        <f>IF('query (10)'!G2667="","",'query (10)'!G2667)</f>
        <v>เสร็จสิ้น</v>
      </c>
      <c r="L2667" s="38" t="str">
        <f>IF('query (10)'!G2667="","MISSING",IFERROR(INDEX(Cleaning_Rules!$B$5:$B$10,MATCH(TRIM('query (10)'!G2667),Cleaning_Rules!$A$5:$A$10,0)),"UNKNOWN"))</f>
        <v>COMPLETED</v>
      </c>
      <c r="M2667" s="38" t="str">
        <f>IF('query (10)'!I2667="","",'query (10)'!I2667)</f>
        <v>Electrical</v>
      </c>
      <c r="N2667" s="38" t="str">
        <f>IF('query (10)'!O2667="","",'query (10)'!O2667)</f>
        <v>Inspection</v>
      </c>
      <c r="O2667" s="38" t="str">
        <f>IF('query (10)'!P2667="","",'query (10)'!P2667)</f>
        <v>Medium</v>
      </c>
      <c r="P2667" s="38" t="str">
        <f>IF('query (10)'!N2667="","",'query (10)'!N2667)</f>
        <v>- Check condition of reed switch
- Check condition of proximity
- Chechk condition of photo</v>
      </c>
      <c r="Q2667" s="38" t="str">
        <f>TRIM('query (10)'!N2667)</f>
        <v>- Check condition of reed switch
- Check condition of proximity
- Chechk condition of photo</v>
      </c>
      <c r="R2667" s="38" t="str">
        <f>TRIM(UPPER('query (10)'!R2667))</f>
        <v/>
      </c>
      <c r="S2667" s="38" t="str">
        <f>TRIM(UPPER('query (10)'!S2667))</f>
        <v/>
      </c>
      <c r="T2667" s="38" t="str">
        <f>IF('query (10)'!Q2667="","",TRIM(UPPER('query (10)'!Q2667)))</f>
        <v/>
      </c>
      <c r="U2667" s="38" t="str">
        <f>IF('query (10)'!T2667="","",'query (10)'!T2667)</f>
        <v/>
      </c>
      <c r="V2667" s="39" t="str">
        <f>IF('query (10)'!T2667="","",IFERROR(VALUE('query (10)'!T2667),""))</f>
        <v/>
      </c>
      <c r="W2667" s="40">
        <f>IF('query (10)'!U2667="","",'query (10)'!U2667)</f>
        <v>0</v>
      </c>
      <c r="X2667" s="39">
        <f>IF('query (10)'!V2667="","",'query (10)'!V2667)</f>
        <v>31</v>
      </c>
      <c r="Y2667" s="41">
        <f>IF('query (10)'!W2667="","",'query (10)'!W2667)</f>
        <v>46167</v>
      </c>
      <c r="Z2667" s="41">
        <f>IF('query (10)'!X2667="","",'query (10)'!X2667)</f>
        <v>46178</v>
      </c>
      <c r="AA2667" s="41">
        <f>IF('query (10)'!Y2667="","",'query (10)'!Y2667)</f>
        <v>46178</v>
      </c>
      <c r="AB2667" s="41">
        <f>IF('query (10)'!Z2667="","",'query (10)'!Z2667)</f>
        <v>46209</v>
      </c>
      <c r="AC2667" s="38" t="str">
        <f>IF(OR('query (10)'!AA2667="",COUNTIF(Cleaning_Rules!$A$21:$A$26,TRIM('query (10)'!AA2667))&gt;0),"",TRIM('query (10)'!AA2667))</f>
        <v/>
      </c>
      <c r="AD2667" s="38" t="str">
        <f>IF('query (10)'!AB2667="","",TRIM(IFERROR(_xlfn.TEXTBEFORE('query (10)'!AB2667,"("),'query (10)'!AB2667)))</f>
        <v>เริ่มซ่อมงาน PM แล้ว รับผิดชอบโดย PONGPITAK SONCHAI</v>
      </c>
      <c r="AE2667" s="38" t="str">
        <f>IFERROR(LOWER(TRIM(_xlfn.TEXTBEFORE(_xlfn.TEXTAFTER('query (10)'!AB2667,"("),")"))),"")</f>
        <v>sonchai-p-6240@nsk.com</v>
      </c>
      <c r="AF2667" s="38" t="str">
        <f>IF('query (10)'!AD2667="","",TRIM('query (10)'!AD2667))</f>
        <v>พงษ์พิทักษ์ ศรไชย</v>
      </c>
      <c r="AG2667" s="38" t="str">
        <f>IF('query (10)'!AE2667="","",TRIM('query (10)'!AE2667))</f>
        <v>พงษ์พิทักษ์ ศรไชย</v>
      </c>
      <c r="AH2667" s="38" t="str">
        <f>IF('query (10)'!AF2667="","",IFERROR(VALUE('query (10)'!AF2667),""))</f>
        <v/>
      </c>
      <c r="AI2667" s="38" t="str">
        <f>IF('query (10)'!AG2667="","",TRIM('query (10)'!AG2667))</f>
        <v/>
      </c>
      <c r="AJ2667" s="38" t="str">
        <f>IF('query (10)'!AH2667="","",IFERROR(VALUE('query (10)'!AH2667),""))</f>
        <v/>
      </c>
      <c r="AK2667" s="38" t="str">
        <f>IF('query (10)'!AI2667="","",TRIM('query (10)'!AI2667))</f>
        <v/>
      </c>
      <c r="AL2667" s="42">
        <f t="shared" si="205"/>
        <v>2026</v>
      </c>
      <c r="AM2667" s="42" t="str">
        <f t="shared" si="206"/>
        <v>2026-05</v>
      </c>
      <c r="AN2667" s="42" t="str">
        <f t="shared" ca="1" si="207"/>
        <v/>
      </c>
      <c r="AO2667" s="42" t="str">
        <f t="shared" si="208"/>
        <v>AS-891 | AUTOMATIC MATCHING &amp; BALL FILLING M/C | SB9 | ELECTRICAL CONTROL | Time-based Maintenance | Electrical | Inspection | Medium | - Check condition of reed switch
- Check condition of proximity
- Chechk condition of photo | เริ่มซ่อมงาน PM แล้ว รับผิดชอบโดย PONGPITAK SONCHAI | พงษ์พิทักษ์ ศรไชย</v>
      </c>
      <c r="AP2667" s="42" t="str">
        <f>_xlfn.TEXTJOIN("; ",TRUE,IF(COUNTA('query (10)'!A2667:AK2667)&lt;=6,"NEAR_EMPTY_ROW",""),IF($K2667="","MISSING_STATUS",""),IF(AND($K2667="เสร็จสิ้น",$Z2667=""),"DONE_NO_ACTUAL_DATE",""),IF(AND($I2667="Condition-based Maintenance",$AH2667=""),"CBM_NO_MEASUREMENT",""),IF(OR($X2667="",$X2667=0),"INVALID_PERIOD",""),IF(AND($AA2667&lt;&gt;"",$AB2667&lt;&gt;"",$AB2667&lt;$AA2667),"DATE_SEQUENCE_ERROR",""),IF(AND($AB2667&lt;&gt;"",$AB2667&gt;DATE(2030,12,31)),"DATE_OUTLIER",""),IF($C2667="","MISSING_QRCODE",""),IF($J2667="UNKNOWN","UNKNOWN_PM_TYPE",""),IF($L2667="UNKNOWN","UNKNOWN_STATUS",""))</f>
        <v/>
      </c>
      <c r="AQ2667" s="42" t="str">
        <f t="shared" si="209"/>
        <v>NO</v>
      </c>
    </row>
    <row r="2668" spans="1:43" x14ac:dyDescent="0.3">
      <c r="A2668" s="38">
        <f>IF('query (10)'!A2668="","",'query (10)'!A2668)</f>
        <v>2927</v>
      </c>
      <c r="B2668" s="38">
        <f>IF('query (10)'!B2668="","",'query (10)'!B2668)</f>
        <v>21228</v>
      </c>
      <c r="C2668" s="38" t="str">
        <f>TRIM(UPPER('query (10)'!M2668))</f>
        <v/>
      </c>
      <c r="D2668" s="38" t="str">
        <f>TRIM(UPPER(IFERROR(_xlfn.TEXTBEFORE('query (10)'!L2668,"("),'query (10)'!L2668)))</f>
        <v>RIVET PRESSING M/C</v>
      </c>
      <c r="E2668" s="38" t="str">
        <f>IFERROR(TRIM(UPPER(_xlfn.TEXTBEFORE(_xlfn.TEXTAFTER('query (10)'!L2668,"("),")"))),"")</f>
        <v/>
      </c>
      <c r="F2668" s="38" t="str">
        <f>TRIM('query (10)'!K2668)</f>
        <v>SB9</v>
      </c>
      <c r="G2668" s="38" t="str">
        <f>IF('query (10)'!J2668="","",'query (10)'!J2668)</f>
        <v>Electrical Control</v>
      </c>
      <c r="H2668" s="38" t="str">
        <f>TRIM(UPPER('query (10)'!J2668))</f>
        <v>ELECTRICAL CONTROL</v>
      </c>
      <c r="I2668" s="38" t="str">
        <f>IF('query (10)'!F2668="","",'query (10)'!F2668)</f>
        <v>Time-based Maintenance</v>
      </c>
      <c r="J2668" s="38" t="str">
        <f>IF('query (10)'!F2668="","",IFERROR(INDEX(Cleaning_Rules!$B$14:$B$17,MATCH(TRIM('query (10)'!F2668),Cleaning_Rules!$A$14:$A$17,0)),"UNKNOWN"))</f>
        <v>TBM</v>
      </c>
      <c r="K2668" s="38" t="str">
        <f>IF('query (10)'!G2668="","",'query (10)'!G2668)</f>
        <v>เสร็จสิ้น</v>
      </c>
      <c r="L2668" s="38" t="str">
        <f>IF('query (10)'!G2668="","MISSING",IFERROR(INDEX(Cleaning_Rules!$B$5:$B$10,MATCH(TRIM('query (10)'!G2668),Cleaning_Rules!$A$5:$A$10,0)),"UNKNOWN"))</f>
        <v>COMPLETED</v>
      </c>
      <c r="M2668" s="38" t="str">
        <f>IF('query (10)'!I2668="","",'query (10)'!I2668)</f>
        <v>Electrical</v>
      </c>
      <c r="N2668" s="38" t="str">
        <f>IF('query (10)'!O2668="","",'query (10)'!O2668)</f>
        <v>Inspection</v>
      </c>
      <c r="O2668" s="38" t="str">
        <f>IF('query (10)'!P2668="","",'query (10)'!P2668)</f>
        <v>Medium</v>
      </c>
      <c r="P2668" s="38" t="str">
        <f>IF('query (10)'!N2668="","",'query (10)'!N2668)</f>
        <v>- Check/ Change condition of reed switch
- Change new diving nut cage D2</v>
      </c>
      <c r="Q2668" s="38" t="str">
        <f>TRIM('query (10)'!N2668)</f>
        <v>- Check/ Change condition of reed switch
- Change new diving nut cage D2</v>
      </c>
      <c r="R2668" s="38" t="str">
        <f>TRIM(UPPER('query (10)'!R2668))</f>
        <v/>
      </c>
      <c r="S2668" s="38" t="str">
        <f>TRIM(UPPER('query (10)'!S2668))</f>
        <v/>
      </c>
      <c r="T2668" s="38" t="str">
        <f>IF('query (10)'!Q2668="","",TRIM(UPPER('query (10)'!Q2668)))</f>
        <v/>
      </c>
      <c r="U2668" s="38" t="str">
        <f>IF('query (10)'!T2668="","",'query (10)'!T2668)</f>
        <v/>
      </c>
      <c r="V2668" s="39" t="str">
        <f>IF('query (10)'!T2668="","",IFERROR(VALUE('query (10)'!T2668),""))</f>
        <v/>
      </c>
      <c r="W2668" s="40">
        <f>IF('query (10)'!U2668="","",'query (10)'!U2668)</f>
        <v>0</v>
      </c>
      <c r="X2668" s="39">
        <f>IF('query (10)'!V2668="","",'query (10)'!V2668)</f>
        <v>31</v>
      </c>
      <c r="Y2668" s="41">
        <f>IF('query (10)'!W2668="","",'query (10)'!W2668)</f>
        <v>46167</v>
      </c>
      <c r="Z2668" s="41">
        <f>IF('query (10)'!X2668="","",'query (10)'!X2668)</f>
        <v>46178</v>
      </c>
      <c r="AA2668" s="41">
        <f>IF('query (10)'!Y2668="","",'query (10)'!Y2668)</f>
        <v>46178</v>
      </c>
      <c r="AB2668" s="41">
        <f>IF('query (10)'!Z2668="","",'query (10)'!Z2668)</f>
        <v>46209</v>
      </c>
      <c r="AC2668" s="38" t="str">
        <f>IF(OR('query (10)'!AA2668="",COUNTIF(Cleaning_Rules!$A$21:$A$26,TRIM('query (10)'!AA2668))&gt;0),"",TRIM('query (10)'!AA2668))</f>
        <v/>
      </c>
      <c r="AD2668" s="38" t="str">
        <f>IF('query (10)'!AB2668="","",TRIM(IFERROR(_xlfn.TEXTBEFORE('query (10)'!AB2668,"("),'query (10)'!AB2668)))</f>
        <v>เริ่มซ่อมงาน PM แล้ว รับผิดชอบโดย PONGPITAK SONCHAI</v>
      </c>
      <c r="AE2668" s="38" t="str">
        <f>IFERROR(LOWER(TRIM(_xlfn.TEXTBEFORE(_xlfn.TEXTAFTER('query (10)'!AB2668,"("),")"))),"")</f>
        <v>sonchai-p-6240@nsk.com</v>
      </c>
      <c r="AF2668" s="38" t="str">
        <f>IF('query (10)'!AD2668="","",TRIM('query (10)'!AD2668))</f>
        <v>พงษ์พิทักษ์ ศรไชย</v>
      </c>
      <c r="AG2668" s="38" t="str">
        <f>IF('query (10)'!AE2668="","",TRIM('query (10)'!AE2668))</f>
        <v>พงษ์พิทักษ์ ศรไชย</v>
      </c>
      <c r="AH2668" s="38" t="str">
        <f>IF('query (10)'!AF2668="","",IFERROR(VALUE('query (10)'!AF2668),""))</f>
        <v/>
      </c>
      <c r="AI2668" s="38" t="str">
        <f>IF('query (10)'!AG2668="","",TRIM('query (10)'!AG2668))</f>
        <v/>
      </c>
      <c r="AJ2668" s="38" t="str">
        <f>IF('query (10)'!AH2668="","",IFERROR(VALUE('query (10)'!AH2668),""))</f>
        <v/>
      </c>
      <c r="AK2668" s="38" t="str">
        <f>IF('query (10)'!AI2668="","",TRIM('query (10)'!AI2668))</f>
        <v/>
      </c>
      <c r="AL2668" s="42">
        <f t="shared" si="205"/>
        <v>2026</v>
      </c>
      <c r="AM2668" s="42" t="str">
        <f t="shared" si="206"/>
        <v>2026-05</v>
      </c>
      <c r="AN2668" s="42" t="str">
        <f t="shared" ca="1" si="207"/>
        <v/>
      </c>
      <c r="AO2668" s="42" t="str">
        <f t="shared" si="208"/>
        <v>RIVET PRESSING M/C | SB9 | ELECTRICAL CONTROL | Time-based Maintenance | Electrical | Inspection | Medium | - Check/ Change condition of reed switch
- Change new diving nut cage D2 | เริ่มซ่อมงาน PM แล้ว รับผิดชอบโดย PONGPITAK SONCHAI | พงษ์พิทักษ์ ศรไชย</v>
      </c>
      <c r="AP2668" s="42" t="str">
        <f>_xlfn.TEXTJOIN("; ",TRUE,IF(COUNTA('query (10)'!A2668:AK2668)&lt;=6,"NEAR_EMPTY_ROW",""),IF($K2668="","MISSING_STATUS",""),IF(AND($K2668="เสร็จสิ้น",$Z2668=""),"DONE_NO_ACTUAL_DATE",""),IF(AND($I2668="Condition-based Maintenance",$AH2668=""),"CBM_NO_MEASUREMENT",""),IF(OR($X2668="",$X2668=0),"INVALID_PERIOD",""),IF(AND($AA2668&lt;&gt;"",$AB2668&lt;&gt;"",$AB2668&lt;$AA2668),"DATE_SEQUENCE_ERROR",""),IF(AND($AB2668&lt;&gt;"",$AB2668&gt;DATE(2030,12,31)),"DATE_OUTLIER",""),IF($C2668="","MISSING_QRCODE",""),IF($J2668="UNKNOWN","UNKNOWN_PM_TYPE",""),IF($L2668="UNKNOWN","UNKNOWN_STATUS",""))</f>
        <v>MISSING_QRCODE</v>
      </c>
      <c r="AQ2668" s="42" t="str">
        <f t="shared" si="209"/>
        <v>NO</v>
      </c>
    </row>
    <row r="2669" spans="1:43" x14ac:dyDescent="0.3">
      <c r="A2669" s="38">
        <f>IF('query (10)'!A2669="","",'query (10)'!A2669)</f>
        <v>2928</v>
      </c>
      <c r="B2669" s="38">
        <f>IF('query (10)'!B2669="","",'query (10)'!B2669)</f>
        <v>21227</v>
      </c>
      <c r="C2669" s="38" t="str">
        <f>TRIM(UPPER('query (10)'!M2669))</f>
        <v>CH-896</v>
      </c>
      <c r="D2669" s="38" t="str">
        <f>TRIM(UPPER(IFERROR(_xlfn.TEXTBEFORE('query (10)'!L2669,"("),'query (10)'!L2669)))</f>
        <v>AUTOMATIC VIBRATION TESTING M/C.</v>
      </c>
      <c r="E2669" s="38" t="str">
        <f>IFERROR(TRIM(UPPER(_xlfn.TEXTBEFORE(_xlfn.TEXTAFTER('query (10)'!L2669,"("),")"))),"")</f>
        <v/>
      </c>
      <c r="F2669" s="38" t="str">
        <f>TRIM('query (10)'!K2669)</f>
        <v>SB9</v>
      </c>
      <c r="G2669" s="38" t="str">
        <f>IF('query (10)'!J2669="","",'query (10)'!J2669)</f>
        <v>Electrical Control</v>
      </c>
      <c r="H2669" s="38" t="str">
        <f>TRIM(UPPER('query (10)'!J2669))</f>
        <v>ELECTRICAL CONTROL</v>
      </c>
      <c r="I2669" s="38" t="str">
        <f>IF('query (10)'!F2669="","",'query (10)'!F2669)</f>
        <v>Time-based Maintenance</v>
      </c>
      <c r="J2669" s="38" t="str">
        <f>IF('query (10)'!F2669="","",IFERROR(INDEX(Cleaning_Rules!$B$14:$B$17,MATCH(TRIM('query (10)'!F2669),Cleaning_Rules!$A$14:$A$17,0)),"UNKNOWN"))</f>
        <v>TBM</v>
      </c>
      <c r="K2669" s="38" t="str">
        <f>IF('query (10)'!G2669="","",'query (10)'!G2669)</f>
        <v>เสร็จสิ้น</v>
      </c>
      <c r="L2669" s="38" t="str">
        <f>IF('query (10)'!G2669="","MISSING",IFERROR(INDEX(Cleaning_Rules!$B$5:$B$10,MATCH(TRIM('query (10)'!G2669),Cleaning_Rules!$A$5:$A$10,0)),"UNKNOWN"))</f>
        <v>COMPLETED</v>
      </c>
      <c r="M2669" s="38" t="str">
        <f>IF('query (10)'!I2669="","",'query (10)'!I2669)</f>
        <v>Electrical</v>
      </c>
      <c r="N2669" s="38" t="str">
        <f>IF('query (10)'!O2669="","",'query (10)'!O2669)</f>
        <v>Inspection</v>
      </c>
      <c r="O2669" s="38" t="str">
        <f>IF('query (10)'!P2669="","",'query (10)'!P2669)</f>
        <v>Medium</v>
      </c>
      <c r="P2669" s="38" t="str">
        <f>IF('query (10)'!N2669="","",'query (10)'!N2669)</f>
        <v>- Check/ Cleaning ventilation of cooling fans</v>
      </c>
      <c r="Q2669" s="38" t="str">
        <f>TRIM('query (10)'!N2669)</f>
        <v>- Check/ Cleaning ventilation of cooling fans</v>
      </c>
      <c r="R2669" s="38" t="str">
        <f>TRIM(UPPER('query (10)'!R2669))</f>
        <v/>
      </c>
      <c r="S2669" s="38" t="str">
        <f>TRIM(UPPER('query (10)'!S2669))</f>
        <v/>
      </c>
      <c r="T2669" s="38" t="str">
        <f>IF('query (10)'!Q2669="","",TRIM(UPPER('query (10)'!Q2669)))</f>
        <v/>
      </c>
      <c r="U2669" s="38" t="str">
        <f>IF('query (10)'!T2669="","",'query (10)'!T2669)</f>
        <v/>
      </c>
      <c r="V2669" s="39" t="str">
        <f>IF('query (10)'!T2669="","",IFERROR(VALUE('query (10)'!T2669),""))</f>
        <v/>
      </c>
      <c r="W2669" s="40">
        <f>IF('query (10)'!U2669="","",'query (10)'!U2669)</f>
        <v>0</v>
      </c>
      <c r="X2669" s="39">
        <f>IF('query (10)'!V2669="","",'query (10)'!V2669)</f>
        <v>31</v>
      </c>
      <c r="Y2669" s="41">
        <f>IF('query (10)'!W2669="","",'query (10)'!W2669)</f>
        <v>46167</v>
      </c>
      <c r="Z2669" s="41">
        <f>IF('query (10)'!X2669="","",'query (10)'!X2669)</f>
        <v>46178</v>
      </c>
      <c r="AA2669" s="41">
        <f>IF('query (10)'!Y2669="","",'query (10)'!Y2669)</f>
        <v>46178</v>
      </c>
      <c r="AB2669" s="41">
        <f>IF('query (10)'!Z2669="","",'query (10)'!Z2669)</f>
        <v>46209</v>
      </c>
      <c r="AC2669" s="38" t="str">
        <f>IF(OR('query (10)'!AA2669="",COUNTIF(Cleaning_Rules!$A$21:$A$26,TRIM('query (10)'!AA2669))&gt;0),"",TRIM('query (10)'!AA2669))</f>
        <v/>
      </c>
      <c r="AD2669" s="38" t="str">
        <f>IF('query (10)'!AB2669="","",TRIM(IFERROR(_xlfn.TEXTBEFORE('query (10)'!AB2669,"("),'query (10)'!AB2669)))</f>
        <v>เริ่มซ่อมงาน PM แล้ว รับผิดชอบโดย PONGPITAK SONCHAI</v>
      </c>
      <c r="AE2669" s="38" t="str">
        <f>IFERROR(LOWER(TRIM(_xlfn.TEXTBEFORE(_xlfn.TEXTAFTER('query (10)'!AB2669,"("),")"))),"")</f>
        <v>sonchai-p-6240@nsk.com</v>
      </c>
      <c r="AF2669" s="38" t="str">
        <f>IF('query (10)'!AD2669="","",TRIM('query (10)'!AD2669))</f>
        <v>พงษ์พิทักษ์ ศรไชย</v>
      </c>
      <c r="AG2669" s="38" t="str">
        <f>IF('query (10)'!AE2669="","",TRIM('query (10)'!AE2669))</f>
        <v>พงษ์พิทักษ์ ศรไชย</v>
      </c>
      <c r="AH2669" s="38" t="str">
        <f>IF('query (10)'!AF2669="","",IFERROR(VALUE('query (10)'!AF2669),""))</f>
        <v/>
      </c>
      <c r="AI2669" s="38" t="str">
        <f>IF('query (10)'!AG2669="","",TRIM('query (10)'!AG2669))</f>
        <v/>
      </c>
      <c r="AJ2669" s="38" t="str">
        <f>IF('query (10)'!AH2669="","",IFERROR(VALUE('query (10)'!AH2669),""))</f>
        <v/>
      </c>
      <c r="AK2669" s="38" t="str">
        <f>IF('query (10)'!AI2669="","",TRIM('query (10)'!AI2669))</f>
        <v/>
      </c>
      <c r="AL2669" s="42">
        <f t="shared" si="205"/>
        <v>2026</v>
      </c>
      <c r="AM2669" s="42" t="str">
        <f t="shared" si="206"/>
        <v>2026-05</v>
      </c>
      <c r="AN2669" s="42" t="str">
        <f t="shared" ca="1" si="207"/>
        <v/>
      </c>
      <c r="AO2669" s="42" t="str">
        <f t="shared" si="208"/>
        <v>CH-896 | AUTOMATIC VIBRATION TESTING M/C. | SB9 | ELECTRICAL CONTROL | Time-based Maintenance | Electrical | Inspection | Medium | - Check/ Cleaning ventilation of cooling fans | เริ่มซ่อมงาน PM แล้ว รับผิดชอบโดย PONGPITAK SONCHAI | พงษ์พิทักษ์ ศรไชย</v>
      </c>
      <c r="AP2669" s="42" t="str">
        <f>_xlfn.TEXTJOIN("; ",TRUE,IF(COUNTA('query (10)'!A2669:AK2669)&lt;=6,"NEAR_EMPTY_ROW",""),IF($K2669="","MISSING_STATUS",""),IF(AND($K2669="เสร็จสิ้น",$Z2669=""),"DONE_NO_ACTUAL_DATE",""),IF(AND($I2669="Condition-based Maintenance",$AH2669=""),"CBM_NO_MEASUREMENT",""),IF(OR($X2669="",$X2669=0),"INVALID_PERIOD",""),IF(AND($AA2669&lt;&gt;"",$AB2669&lt;&gt;"",$AB2669&lt;$AA2669),"DATE_SEQUENCE_ERROR",""),IF(AND($AB2669&lt;&gt;"",$AB2669&gt;DATE(2030,12,31)),"DATE_OUTLIER",""),IF($C2669="","MISSING_QRCODE",""),IF($J2669="UNKNOWN","UNKNOWN_PM_TYPE",""),IF($L2669="UNKNOWN","UNKNOWN_STATUS",""))</f>
        <v/>
      </c>
      <c r="AQ2669" s="42" t="str">
        <f t="shared" si="209"/>
        <v>NO</v>
      </c>
    </row>
    <row r="2670" spans="1:43" x14ac:dyDescent="0.3">
      <c r="A2670" s="38">
        <f>IF('query (10)'!A2670="","",'query (10)'!A2670)</f>
        <v>2929</v>
      </c>
      <c r="B2670" s="38">
        <f>IF('query (10)'!B2670="","",'query (10)'!B2670)</f>
        <v>21226</v>
      </c>
      <c r="C2670" s="38" t="str">
        <f>TRIM(UPPER('query (10)'!M2670))</f>
        <v>MA-899</v>
      </c>
      <c r="D2670" s="38" t="str">
        <f>TRIM(UPPER(IFERROR(_xlfn.TEXTBEFORE('query (10)'!L2670,"("),'query (10)'!L2670)))</f>
        <v>LASER MARKER M/C.</v>
      </c>
      <c r="E2670" s="38" t="str">
        <f>IFERROR(TRIM(UPPER(_xlfn.TEXTBEFORE(_xlfn.TEXTAFTER('query (10)'!L2670,"("),")"))),"")</f>
        <v/>
      </c>
      <c r="F2670" s="38" t="str">
        <f>TRIM('query (10)'!K2670)</f>
        <v>SB9</v>
      </c>
      <c r="G2670" s="38" t="str">
        <f>IF('query (10)'!J2670="","",'query (10)'!J2670)</f>
        <v>Electrical Control</v>
      </c>
      <c r="H2670" s="38" t="str">
        <f>TRIM(UPPER('query (10)'!J2670))</f>
        <v>ELECTRICAL CONTROL</v>
      </c>
      <c r="I2670" s="38" t="str">
        <f>IF('query (10)'!F2670="","",'query (10)'!F2670)</f>
        <v>Time-based Maintenance</v>
      </c>
      <c r="J2670" s="38" t="str">
        <f>IF('query (10)'!F2670="","",IFERROR(INDEX(Cleaning_Rules!$B$14:$B$17,MATCH(TRIM('query (10)'!F2670),Cleaning_Rules!$A$14:$A$17,0)),"UNKNOWN"))</f>
        <v>TBM</v>
      </c>
      <c r="K2670" s="38" t="str">
        <f>IF('query (10)'!G2670="","",'query (10)'!G2670)</f>
        <v>เสร็จสิ้น</v>
      </c>
      <c r="L2670" s="38" t="str">
        <f>IF('query (10)'!G2670="","MISSING",IFERROR(INDEX(Cleaning_Rules!$B$5:$B$10,MATCH(TRIM('query (10)'!G2670),Cleaning_Rules!$A$5:$A$10,0)),"UNKNOWN"))</f>
        <v>COMPLETED</v>
      </c>
      <c r="M2670" s="38" t="str">
        <f>IF('query (10)'!I2670="","",'query (10)'!I2670)</f>
        <v>Electrical</v>
      </c>
      <c r="N2670" s="38" t="str">
        <f>IF('query (10)'!O2670="","",'query (10)'!O2670)</f>
        <v>Inspection</v>
      </c>
      <c r="O2670" s="38" t="str">
        <f>IF('query (10)'!P2670="","",'query (10)'!P2670)</f>
        <v>Medium</v>
      </c>
      <c r="P2670" s="38" t="str">
        <f>IF('query (10)'!N2670="","",'query (10)'!N2670)</f>
        <v>- Check condition of laser</v>
      </c>
      <c r="Q2670" s="38" t="str">
        <f>TRIM('query (10)'!N2670)</f>
        <v>- Check condition of laser</v>
      </c>
      <c r="R2670" s="38" t="str">
        <f>TRIM(UPPER('query (10)'!R2670))</f>
        <v/>
      </c>
      <c r="S2670" s="38" t="str">
        <f>TRIM(UPPER('query (10)'!S2670))</f>
        <v/>
      </c>
      <c r="T2670" s="38" t="str">
        <f>IF('query (10)'!Q2670="","",TRIM(UPPER('query (10)'!Q2670)))</f>
        <v/>
      </c>
      <c r="U2670" s="38" t="str">
        <f>IF('query (10)'!T2670="","",'query (10)'!T2670)</f>
        <v/>
      </c>
      <c r="V2670" s="39" t="str">
        <f>IF('query (10)'!T2670="","",IFERROR(VALUE('query (10)'!T2670),""))</f>
        <v/>
      </c>
      <c r="W2670" s="40">
        <f>IF('query (10)'!U2670="","",'query (10)'!U2670)</f>
        <v>0</v>
      </c>
      <c r="X2670" s="39">
        <f>IF('query (10)'!V2670="","",'query (10)'!V2670)</f>
        <v>31</v>
      </c>
      <c r="Y2670" s="41">
        <f>IF('query (10)'!W2670="","",'query (10)'!W2670)</f>
        <v>46167</v>
      </c>
      <c r="Z2670" s="41">
        <f>IF('query (10)'!X2670="","",'query (10)'!X2670)</f>
        <v>46178</v>
      </c>
      <c r="AA2670" s="41">
        <f>IF('query (10)'!Y2670="","",'query (10)'!Y2670)</f>
        <v>46178</v>
      </c>
      <c r="AB2670" s="41">
        <f>IF('query (10)'!Z2670="","",'query (10)'!Z2670)</f>
        <v>46209</v>
      </c>
      <c r="AC2670" s="38" t="str">
        <f>IF(OR('query (10)'!AA2670="",COUNTIF(Cleaning_Rules!$A$21:$A$26,TRIM('query (10)'!AA2670))&gt;0),"",TRIM('query (10)'!AA2670))</f>
        <v/>
      </c>
      <c r="AD2670" s="38" t="str">
        <f>IF('query (10)'!AB2670="","",TRIM(IFERROR(_xlfn.TEXTBEFORE('query (10)'!AB2670,"("),'query (10)'!AB2670)))</f>
        <v>เริ่มซ่อมงาน PM แล้ว รับผิดชอบโดย PONGPITAK SONCHAI</v>
      </c>
      <c r="AE2670" s="38" t="str">
        <f>IFERROR(LOWER(TRIM(_xlfn.TEXTBEFORE(_xlfn.TEXTAFTER('query (10)'!AB2670,"("),")"))),"")</f>
        <v>sonchai-p-6240@nsk.com</v>
      </c>
      <c r="AF2670" s="38" t="str">
        <f>IF('query (10)'!AD2670="","",TRIM('query (10)'!AD2670))</f>
        <v>พงษ์พิทักษ์ ศรไชย</v>
      </c>
      <c r="AG2670" s="38" t="str">
        <f>IF('query (10)'!AE2670="","",TRIM('query (10)'!AE2670))</f>
        <v>พงษ์พิทักษ์ ศรไชย</v>
      </c>
      <c r="AH2670" s="38" t="str">
        <f>IF('query (10)'!AF2670="","",IFERROR(VALUE('query (10)'!AF2670),""))</f>
        <v/>
      </c>
      <c r="AI2670" s="38" t="str">
        <f>IF('query (10)'!AG2670="","",TRIM('query (10)'!AG2670))</f>
        <v/>
      </c>
      <c r="AJ2670" s="38" t="str">
        <f>IF('query (10)'!AH2670="","",IFERROR(VALUE('query (10)'!AH2670),""))</f>
        <v/>
      </c>
      <c r="AK2670" s="38" t="str">
        <f>IF('query (10)'!AI2670="","",TRIM('query (10)'!AI2670))</f>
        <v/>
      </c>
      <c r="AL2670" s="42">
        <f t="shared" si="205"/>
        <v>2026</v>
      </c>
      <c r="AM2670" s="42" t="str">
        <f t="shared" si="206"/>
        <v>2026-05</v>
      </c>
      <c r="AN2670" s="42" t="str">
        <f t="shared" ca="1" si="207"/>
        <v/>
      </c>
      <c r="AO2670" s="42" t="str">
        <f t="shared" si="208"/>
        <v>MA-899 | LASER MARKER M/C. | SB9 | ELECTRICAL CONTROL | Time-based Maintenance | Electrical | Inspection | Medium | - Check condition of laser | เริ่มซ่อมงาน PM แล้ว รับผิดชอบโดย PONGPITAK SONCHAI | พงษ์พิทักษ์ ศรไชย</v>
      </c>
      <c r="AP2670" s="42" t="str">
        <f>_xlfn.TEXTJOIN("; ",TRUE,IF(COUNTA('query (10)'!A2670:AK2670)&lt;=6,"NEAR_EMPTY_ROW",""),IF($K2670="","MISSING_STATUS",""),IF(AND($K2670="เสร็จสิ้น",$Z2670=""),"DONE_NO_ACTUAL_DATE",""),IF(AND($I2670="Condition-based Maintenance",$AH2670=""),"CBM_NO_MEASUREMENT",""),IF(OR($X2670="",$X2670=0),"INVALID_PERIOD",""),IF(AND($AA2670&lt;&gt;"",$AB2670&lt;&gt;"",$AB2670&lt;$AA2670),"DATE_SEQUENCE_ERROR",""),IF(AND($AB2670&lt;&gt;"",$AB2670&gt;DATE(2030,12,31)),"DATE_OUTLIER",""),IF($C2670="","MISSING_QRCODE",""),IF($J2670="UNKNOWN","UNKNOWN_PM_TYPE",""),IF($L2670="UNKNOWN","UNKNOWN_STATUS",""))</f>
        <v/>
      </c>
      <c r="AQ2670" s="42" t="str">
        <f t="shared" si="209"/>
        <v>NO</v>
      </c>
    </row>
    <row r="2671" spans="1:43" x14ac:dyDescent="0.3">
      <c r="A2671" s="38">
        <f>IF('query (10)'!A2671="","",'query (10)'!A2671)</f>
        <v>2930</v>
      </c>
      <c r="B2671" s="38">
        <f>IF('query (10)'!B2671="","",'query (10)'!B2671)</f>
        <v>21229</v>
      </c>
      <c r="C2671" s="38" t="str">
        <f>TRIM(UPPER('query (10)'!M2671))</f>
        <v>AS-892</v>
      </c>
      <c r="D2671" s="38" t="str">
        <f>TRIM(UPPER(IFERROR(_xlfn.TEXTBEFORE('query (10)'!L2671,"("),'query (10)'!L2671)))</f>
        <v>RIVET PRESSING M/C</v>
      </c>
      <c r="E2671" s="38" t="str">
        <f>IFERROR(TRIM(UPPER(_xlfn.TEXTBEFORE(_xlfn.TEXTAFTER('query (10)'!L2671,"("),")"))),"")</f>
        <v/>
      </c>
      <c r="F2671" s="38" t="str">
        <f>TRIM('query (10)'!K2671)</f>
        <v>SB9</v>
      </c>
      <c r="G2671" s="38" t="str">
        <f>IF('query (10)'!J2671="","",'query (10)'!J2671)</f>
        <v>Electrical Control</v>
      </c>
      <c r="H2671" s="38" t="str">
        <f>TRIM(UPPER('query (10)'!J2671))</f>
        <v>ELECTRICAL CONTROL</v>
      </c>
      <c r="I2671" s="38" t="str">
        <f>IF('query (10)'!F2671="","",'query (10)'!F2671)</f>
        <v>Condition-based Maintenance</v>
      </c>
      <c r="J2671" s="38" t="str">
        <f>IF('query (10)'!F2671="","",IFERROR(INDEX(Cleaning_Rules!$B$14:$B$17,MATCH(TRIM('query (10)'!F2671),Cleaning_Rules!$A$14:$A$17,0)),"UNKNOWN"))</f>
        <v>CBM</v>
      </c>
      <c r="K2671" s="38" t="str">
        <f>IF('query (10)'!G2671="","",'query (10)'!G2671)</f>
        <v>เสร็จสิ้น</v>
      </c>
      <c r="L2671" s="38" t="str">
        <f>IF('query (10)'!G2671="","MISSING",IFERROR(INDEX(Cleaning_Rules!$B$5:$B$10,MATCH(TRIM('query (10)'!G2671),Cleaning_Rules!$A$5:$A$10,0)),"UNKNOWN"))</f>
        <v>COMPLETED</v>
      </c>
      <c r="M2671" s="38" t="str">
        <f>IF('query (10)'!I2671="","",'query (10)'!I2671)</f>
        <v>Electrical</v>
      </c>
      <c r="N2671" s="38" t="str">
        <f>IF('query (10)'!O2671="","",'query (10)'!O2671)</f>
        <v>Part Change</v>
      </c>
      <c r="O2671" s="38" t="str">
        <f>IF('query (10)'!P2671="","",'query (10)'!P2671)</f>
        <v>Medium</v>
      </c>
      <c r="P2671" s="38" t="str">
        <f>IF('query (10)'!N2671="","",'query (10)'!N2671)</f>
        <v>- Change new Andong</v>
      </c>
      <c r="Q2671" s="38" t="str">
        <f>TRIM('query (10)'!N2671)</f>
        <v>- Change new Andong</v>
      </c>
      <c r="R2671" s="38" t="str">
        <f>TRIM(UPPER('query (10)'!R2671))</f>
        <v>ANDONG</v>
      </c>
      <c r="S2671" s="38" t="str">
        <f>TRIM(UPPER('query (10)'!S2671))</f>
        <v>SF10-M1KTB-R</v>
      </c>
      <c r="T2671" s="38" t="str">
        <f>IF('query (10)'!Q2671="","",TRIM(UPPER('query (10)'!Q2671)))</f>
        <v/>
      </c>
      <c r="U2671" s="38" t="str">
        <f>IF('query (10)'!T2671="","",'query (10)'!T2671)</f>
        <v/>
      </c>
      <c r="V2671" s="39" t="str">
        <f>IF('query (10)'!T2671="","",IFERROR(VALUE('query (10)'!T2671),""))</f>
        <v/>
      </c>
      <c r="W2671" s="40">
        <f>IF('query (10)'!U2671="","",'query (10)'!U2671)</f>
        <v>0</v>
      </c>
      <c r="X2671" s="39">
        <f>IF('query (10)'!V2671="","",'query (10)'!V2671)</f>
        <v>31</v>
      </c>
      <c r="Y2671" s="41">
        <f>IF('query (10)'!W2671="","",'query (10)'!W2671)</f>
        <v>46167</v>
      </c>
      <c r="Z2671" s="41">
        <f>IF('query (10)'!X2671="","",'query (10)'!X2671)</f>
        <v>46178</v>
      </c>
      <c r="AA2671" s="41">
        <f>IF('query (10)'!Y2671="","",'query (10)'!Y2671)</f>
        <v>46178</v>
      </c>
      <c r="AB2671" s="41">
        <f>IF('query (10)'!Z2671="","",'query (10)'!Z2671)</f>
        <v>46209</v>
      </c>
      <c r="AC2671" s="38" t="str">
        <f>IF(OR('query (10)'!AA2671="",COUNTIF(Cleaning_Rules!$A$21:$A$26,TRIM('query (10)'!AA2671))&gt;0),"",TRIM('query (10)'!AA2671))</f>
        <v/>
      </c>
      <c r="AD2671" s="38" t="str">
        <f>IF('query (10)'!AB2671="","",TRIM(IFERROR(_xlfn.TEXTBEFORE('query (10)'!AB2671,"("),'query (10)'!AB2671)))</f>
        <v>เริ่มซ่อมงาน PM แล้ว รับผิดชอบโดย AMRIN RAKSAPHON</v>
      </c>
      <c r="AE2671" s="38" t="str">
        <f>IFERROR(LOWER(TRIM(_xlfn.TEXTBEFORE(_xlfn.TEXTAFTER('query (10)'!AB2671,"("),")"))),"")</f>
        <v>amrin@nsk.com</v>
      </c>
      <c r="AF2671" s="38" t="str">
        <f>IF('query (10)'!AD2671="","",TRIM('query (10)'!AD2671))</f>
        <v>พงษ์พิทักษ์ ศรไชย</v>
      </c>
      <c r="AG2671" s="38" t="str">
        <f>IF('query (10)'!AE2671="","",TRIM('query (10)'!AE2671))</f>
        <v>อัมรินทร์ รักษาพล</v>
      </c>
      <c r="AH2671" s="38" t="str">
        <f>IF('query (10)'!AF2671="","",IFERROR(VALUE('query (10)'!AF2671),""))</f>
        <v/>
      </c>
      <c r="AI2671" s="38" t="str">
        <f>IF('query (10)'!AG2671="","",TRIM('query (10)'!AG2671))</f>
        <v/>
      </c>
      <c r="AJ2671" s="38" t="str">
        <f>IF('query (10)'!AH2671="","",IFERROR(VALUE('query (10)'!AH2671),""))</f>
        <v/>
      </c>
      <c r="AK2671" s="38" t="str">
        <f>IF('query (10)'!AI2671="","",TRIM('query (10)'!AI2671))</f>
        <v/>
      </c>
      <c r="AL2671" s="42">
        <f t="shared" si="205"/>
        <v>2026</v>
      </c>
      <c r="AM2671" s="42" t="str">
        <f t="shared" si="206"/>
        <v>2026-05</v>
      </c>
      <c r="AN2671" s="42" t="str">
        <f t="shared" ca="1" si="207"/>
        <v/>
      </c>
      <c r="AO2671" s="42" t="str">
        <f t="shared" si="208"/>
        <v>AS-892 | RIVET PRESSING M/C | SB9 | ELECTRICAL CONTROL | Condition-based Maintenance | Electrical | Part Change | Medium | - Change new Andong | ANDONG | SF10-M1KTB-R | เริ่มซ่อมงาน PM แล้ว รับผิดชอบโดย AMRIN RAKSAPHON | อัมรินทร์ รักษาพล</v>
      </c>
      <c r="AP2671" s="42" t="str">
        <f>_xlfn.TEXTJOIN("; ",TRUE,IF(COUNTA('query (10)'!A2671:AK2671)&lt;=6,"NEAR_EMPTY_ROW",""),IF($K2671="","MISSING_STATUS",""),IF(AND($K2671="เสร็จสิ้น",$Z2671=""),"DONE_NO_ACTUAL_DATE",""),IF(AND($I2671="Condition-based Maintenance",$AH2671=""),"CBM_NO_MEASUREMENT",""),IF(OR($X2671="",$X2671=0),"INVALID_PERIOD",""),IF(AND($AA2671&lt;&gt;"",$AB2671&lt;&gt;"",$AB2671&lt;$AA2671),"DATE_SEQUENCE_ERROR",""),IF(AND($AB2671&lt;&gt;"",$AB2671&gt;DATE(2030,12,31)),"DATE_OUTLIER",""),IF($C2671="","MISSING_QRCODE",""),IF($J2671="UNKNOWN","UNKNOWN_PM_TYPE",""),IF($L2671="UNKNOWN","UNKNOWN_STATUS",""))</f>
        <v>CBM_NO_MEASUREMENT</v>
      </c>
      <c r="AQ2671" s="42" t="str">
        <f t="shared" si="209"/>
        <v>NO</v>
      </c>
    </row>
    <row r="2672" spans="1:43" x14ac:dyDescent="0.3">
      <c r="A2672" s="38">
        <f>IF('query (10)'!A2672="","",'query (10)'!A2672)</f>
        <v>2931</v>
      </c>
      <c r="B2672" s="38">
        <f>IF('query (10)'!B2672="","",'query (10)'!B2672)</f>
        <v>21247</v>
      </c>
      <c r="C2672" s="38" t="str">
        <f>TRIM(UPPER('query (10)'!M2672))</f>
        <v>WA-295</v>
      </c>
      <c r="D2672" s="38" t="str">
        <f>TRIM(UPPER(IFERROR(_xlfn.TEXTBEFORE('query (10)'!L2672,"("),'query (10)'!L2672)))</f>
        <v>FINISH WASH EQUIPMENT MACHINE.</v>
      </c>
      <c r="E2672" s="38" t="str">
        <f>IFERROR(TRIM(UPPER(_xlfn.TEXTBEFORE(_xlfn.TEXTAFTER('query (10)'!L2672,"("),")"))),"")</f>
        <v/>
      </c>
      <c r="F2672" s="38" t="str">
        <f>TRIM('query (10)'!K2672)</f>
        <v>MCB2</v>
      </c>
      <c r="G2672" s="38" t="str">
        <f>IF('query (10)'!J2672="","",'query (10)'!J2672)</f>
        <v>Filter</v>
      </c>
      <c r="H2672" s="38" t="str">
        <f>TRIM(UPPER('query (10)'!J2672))</f>
        <v>FILTER</v>
      </c>
      <c r="I2672" s="38" t="str">
        <f>IF('query (10)'!F2672="","",'query (10)'!F2672)</f>
        <v>Time-based Maintenance</v>
      </c>
      <c r="J2672" s="38" t="str">
        <f>IF('query (10)'!F2672="","",IFERROR(INDEX(Cleaning_Rules!$B$14:$B$17,MATCH(TRIM('query (10)'!F2672),Cleaning_Rules!$A$14:$A$17,0)),"UNKNOWN"))</f>
        <v>TBM</v>
      </c>
      <c r="K2672" s="38" t="str">
        <f>IF('query (10)'!G2672="","",'query (10)'!G2672)</f>
        <v>เสร็จสิ้น</v>
      </c>
      <c r="L2672" s="38" t="str">
        <f>IF('query (10)'!G2672="","MISSING",IFERROR(INDEX(Cleaning_Rules!$B$5:$B$10,MATCH(TRIM('query (10)'!G2672),Cleaning_Rules!$A$5:$A$10,0)),"UNKNOWN"))</f>
        <v>COMPLETED</v>
      </c>
      <c r="M2672" s="38" t="str">
        <f>IF('query (10)'!I2672="","",'query (10)'!I2672)</f>
        <v>Mechanical</v>
      </c>
      <c r="N2672" s="38" t="str">
        <f>IF('query (10)'!O2672="","",'query (10)'!O2672)</f>
        <v>Part Change</v>
      </c>
      <c r="O2672" s="38" t="str">
        <f>IF('query (10)'!P2672="","",'query (10)'!P2672)</f>
        <v>Medium</v>
      </c>
      <c r="P2672" s="38" t="str">
        <f>IF('query (10)'!N2672="","",'query (10)'!N2672)</f>
        <v>Replace filter air blower according to the 3Y. pm schedule
model : AFF-EL22B</v>
      </c>
      <c r="Q2672" s="38" t="str">
        <f>TRIM('query (10)'!N2672)</f>
        <v>Replace filter air blower according to the 3Y. pm schedule
model : AFF-EL22B</v>
      </c>
      <c r="R2672" s="38" t="str">
        <f>TRIM(UPPER('query (10)'!R2672))</f>
        <v/>
      </c>
      <c r="S2672" s="38" t="str">
        <f>TRIM(UPPER('query (10)'!S2672))</f>
        <v/>
      </c>
      <c r="T2672" s="38" t="str">
        <f>IF('query (10)'!Q2672="","",TRIM(UPPER('query (10)'!Q2672)))</f>
        <v/>
      </c>
      <c r="U2672" s="38" t="str">
        <f>IF('query (10)'!T2672="","",'query (10)'!T2672)</f>
        <v/>
      </c>
      <c r="V2672" s="39" t="str">
        <f>IF('query (10)'!T2672="","",IFERROR(VALUE('query (10)'!T2672),""))</f>
        <v/>
      </c>
      <c r="W2672" s="40">
        <f>IF('query (10)'!U2672="","",'query (10)'!U2672)</f>
        <v>0</v>
      </c>
      <c r="X2672" s="39">
        <f>IF('query (10)'!V2672="","",'query (10)'!V2672)</f>
        <v>1096</v>
      </c>
      <c r="Y2672" s="41">
        <f>IF('query (10)'!W2672="","",'query (10)'!W2672)</f>
        <v>46169</v>
      </c>
      <c r="Z2672" s="41">
        <f>IF('query (10)'!X2672="","",'query (10)'!X2672)</f>
        <v>46184</v>
      </c>
      <c r="AA2672" s="41">
        <f>IF('query (10)'!Y2672="","",'query (10)'!Y2672)</f>
        <v>46184</v>
      </c>
      <c r="AB2672" s="41">
        <f>IF('query (10)'!Z2672="","",'query (10)'!Z2672)</f>
        <v>47280</v>
      </c>
      <c r="AC2672" s="38" t="str">
        <f>IF(OR('query (10)'!AA2672="",COUNTIF(Cleaning_Rules!$A$21:$A$26,TRIM('query (10)'!AA2672))&gt;0),"",TRIM('query (10)'!AA2672))</f>
        <v/>
      </c>
      <c r="AD2672" s="38" t="str">
        <f>IF('query (10)'!AB2672="","",TRIM(IFERROR(_xlfn.TEXTBEFORE('query (10)'!AB2672,"("),'query (10)'!AB2672)))</f>
        <v>เริ่มซ่อมงาน PM แล้ว รับผิดชอบโดย CHETSADA PHIWBANG</v>
      </c>
      <c r="AE2672" s="38" t="str">
        <f>IFERROR(LOWER(TRIM(_xlfn.TEXTBEFORE(_xlfn.TEXTAFTER('query (10)'!AB2672,"("),")"))),"")</f>
        <v>chetsada@nsk.com</v>
      </c>
      <c r="AF2672" s="38" t="str">
        <f>IF('query (10)'!AD2672="","",TRIM('query (10)'!AD2672))</f>
        <v>เจษฎา ผิวบาง</v>
      </c>
      <c r="AG2672" s="38" t="str">
        <f>IF('query (10)'!AE2672="","",TRIM('query (10)'!AE2672))</f>
        <v>เจษฎา ผิวบาง</v>
      </c>
      <c r="AH2672" s="38" t="str">
        <f>IF('query (10)'!AF2672="","",IFERROR(VALUE('query (10)'!AF2672),""))</f>
        <v/>
      </c>
      <c r="AI2672" s="38" t="str">
        <f>IF('query (10)'!AG2672="","",TRIM('query (10)'!AG2672))</f>
        <v/>
      </c>
      <c r="AJ2672" s="38" t="str">
        <f>IF('query (10)'!AH2672="","",IFERROR(VALUE('query (10)'!AH2672),""))</f>
        <v/>
      </c>
      <c r="AK2672" s="38" t="str">
        <f>IF('query (10)'!AI2672="","",TRIM('query (10)'!AI2672))</f>
        <v/>
      </c>
      <c r="AL2672" s="42">
        <f t="shared" si="205"/>
        <v>2026</v>
      </c>
      <c r="AM2672" s="42" t="str">
        <f t="shared" si="206"/>
        <v>2026-05</v>
      </c>
      <c r="AN2672" s="42" t="str">
        <f t="shared" ca="1" si="207"/>
        <v/>
      </c>
      <c r="AO2672" s="42" t="str">
        <f t="shared" si="208"/>
        <v>WA-295 | FINISH WASH EQUIPMENT MACHINE. | MCB2 | FILTER | Time-based Maintenance | Mechanical | Part Change | Medium | Replace filter air blower according to the 3Y. pm schedule
model : AFF-EL22B | เริ่มซ่อมงาน PM แล้ว รับผิดชอบโดย CHETSADA PHIWBANG | เจษฎา ผิวบาง</v>
      </c>
      <c r="AP2672" s="42" t="str">
        <f>_xlfn.TEXTJOIN("; ",TRUE,IF(COUNTA('query (10)'!A2672:AK2672)&lt;=6,"NEAR_EMPTY_ROW",""),IF($K2672="","MISSING_STATUS",""),IF(AND($K2672="เสร็จสิ้น",$Z2672=""),"DONE_NO_ACTUAL_DATE",""),IF(AND($I2672="Condition-based Maintenance",$AH2672=""),"CBM_NO_MEASUREMENT",""),IF(OR($X2672="",$X2672=0),"INVALID_PERIOD",""),IF(AND($AA2672&lt;&gt;"",$AB2672&lt;&gt;"",$AB2672&lt;$AA2672),"DATE_SEQUENCE_ERROR",""),IF(AND($AB2672&lt;&gt;"",$AB2672&gt;DATE(2030,12,31)),"DATE_OUTLIER",""),IF($C2672="","MISSING_QRCODE",""),IF($J2672="UNKNOWN","UNKNOWN_PM_TYPE",""),IF($L2672="UNKNOWN","UNKNOWN_STATUS",""))</f>
        <v/>
      </c>
      <c r="AQ2672" s="42" t="str">
        <f t="shared" si="209"/>
        <v>NO</v>
      </c>
    </row>
    <row r="2673" spans="1:43" x14ac:dyDescent="0.3">
      <c r="A2673" s="38">
        <f>IF('query (10)'!A2673="","",'query (10)'!A2673)</f>
        <v>2932</v>
      </c>
      <c r="B2673" s="38">
        <f>IF('query (10)'!B2673="","",'query (10)'!B2673)</f>
        <v>21246</v>
      </c>
      <c r="C2673" s="38" t="str">
        <f>TRIM(UPPER('query (10)'!M2673))</f>
        <v>WA-440</v>
      </c>
      <c r="D2673" s="38" t="str">
        <f>TRIM(UPPER(IFERROR(_xlfn.TEXTBEFORE('query (10)'!L2673,"("),'query (10)'!L2673)))</f>
        <v>ROUGH WASHING MACHINE.</v>
      </c>
      <c r="E2673" s="38" t="str">
        <f>IFERROR(TRIM(UPPER(_xlfn.TEXTBEFORE(_xlfn.TEXTAFTER('query (10)'!L2673,"("),")"))),"")</f>
        <v/>
      </c>
      <c r="F2673" s="38" t="str">
        <f>TRIM('query (10)'!K2673)</f>
        <v>MCB2</v>
      </c>
      <c r="G2673" s="38" t="str">
        <f>IF('query (10)'!J2673="","",'query (10)'!J2673)</f>
        <v>Filter</v>
      </c>
      <c r="H2673" s="38" t="str">
        <f>TRIM(UPPER('query (10)'!J2673))</f>
        <v>FILTER</v>
      </c>
      <c r="I2673" s="38" t="str">
        <f>IF('query (10)'!F2673="","",'query (10)'!F2673)</f>
        <v>Time-based Maintenance</v>
      </c>
      <c r="J2673" s="38" t="str">
        <f>IF('query (10)'!F2673="","",IFERROR(INDEX(Cleaning_Rules!$B$14:$B$17,MATCH(TRIM('query (10)'!F2673),Cleaning_Rules!$A$14:$A$17,0)),"UNKNOWN"))</f>
        <v>TBM</v>
      </c>
      <c r="K2673" s="38" t="str">
        <f>IF('query (10)'!G2673="","",'query (10)'!G2673)</f>
        <v>เสร็จสิ้น</v>
      </c>
      <c r="L2673" s="38" t="str">
        <f>IF('query (10)'!G2673="","MISSING",IFERROR(INDEX(Cleaning_Rules!$B$5:$B$10,MATCH(TRIM('query (10)'!G2673),Cleaning_Rules!$A$5:$A$10,0)),"UNKNOWN"))</f>
        <v>COMPLETED</v>
      </c>
      <c r="M2673" s="38" t="str">
        <f>IF('query (10)'!I2673="","",'query (10)'!I2673)</f>
        <v>Mechanical</v>
      </c>
      <c r="N2673" s="38" t="str">
        <f>IF('query (10)'!O2673="","",'query (10)'!O2673)</f>
        <v>Part Change</v>
      </c>
      <c r="O2673" s="38" t="str">
        <f>IF('query (10)'!P2673="","",'query (10)'!P2673)</f>
        <v>Medium</v>
      </c>
      <c r="P2673" s="38" t="str">
        <f>IF('query (10)'!N2673="","",'query (10)'!N2673)</f>
        <v>Replace filter air blower according to the 3Y. pm schedule
model : AFF-EL22B</v>
      </c>
      <c r="Q2673" s="38" t="str">
        <f>TRIM('query (10)'!N2673)</f>
        <v>Replace filter air blower according to the 3Y. pm schedule
model : AFF-EL22B</v>
      </c>
      <c r="R2673" s="38" t="str">
        <f>TRIM(UPPER('query (10)'!R2673))</f>
        <v/>
      </c>
      <c r="S2673" s="38" t="str">
        <f>TRIM(UPPER('query (10)'!S2673))</f>
        <v/>
      </c>
      <c r="T2673" s="38" t="str">
        <f>IF('query (10)'!Q2673="","",TRIM(UPPER('query (10)'!Q2673)))</f>
        <v/>
      </c>
      <c r="U2673" s="38" t="str">
        <f>IF('query (10)'!T2673="","",'query (10)'!T2673)</f>
        <v/>
      </c>
      <c r="V2673" s="39" t="str">
        <f>IF('query (10)'!T2673="","",IFERROR(VALUE('query (10)'!T2673),""))</f>
        <v/>
      </c>
      <c r="W2673" s="40">
        <f>IF('query (10)'!U2673="","",'query (10)'!U2673)</f>
        <v>0</v>
      </c>
      <c r="X2673" s="39">
        <f>IF('query (10)'!V2673="","",'query (10)'!V2673)</f>
        <v>1096</v>
      </c>
      <c r="Y2673" s="41">
        <f>IF('query (10)'!W2673="","",'query (10)'!W2673)</f>
        <v>46169</v>
      </c>
      <c r="Z2673" s="41">
        <f>IF('query (10)'!X2673="","",'query (10)'!X2673)</f>
        <v>46184</v>
      </c>
      <c r="AA2673" s="41">
        <f>IF('query (10)'!Y2673="","",'query (10)'!Y2673)</f>
        <v>46184</v>
      </c>
      <c r="AB2673" s="41">
        <f>IF('query (10)'!Z2673="","",'query (10)'!Z2673)</f>
        <v>47280</v>
      </c>
      <c r="AC2673" s="38" t="str">
        <f>IF(OR('query (10)'!AA2673="",COUNTIF(Cleaning_Rules!$A$21:$A$26,TRIM('query (10)'!AA2673))&gt;0),"",TRIM('query (10)'!AA2673))</f>
        <v/>
      </c>
      <c r="AD2673" s="38" t="str">
        <f>IF('query (10)'!AB2673="","",TRIM(IFERROR(_xlfn.TEXTBEFORE('query (10)'!AB2673,"("),'query (10)'!AB2673)))</f>
        <v>เริ่มซ่อมงาน PM แล้ว รับผิดชอบโดย CHETSADA PHIWBANG</v>
      </c>
      <c r="AE2673" s="38" t="str">
        <f>IFERROR(LOWER(TRIM(_xlfn.TEXTBEFORE(_xlfn.TEXTAFTER('query (10)'!AB2673,"("),")"))),"")</f>
        <v>chetsada@nsk.com</v>
      </c>
      <c r="AF2673" s="38" t="str">
        <f>IF('query (10)'!AD2673="","",TRIM('query (10)'!AD2673))</f>
        <v>เจษฎา ผิวบาง</v>
      </c>
      <c r="AG2673" s="38" t="str">
        <f>IF('query (10)'!AE2673="","",TRIM('query (10)'!AE2673))</f>
        <v>เจษฎา ผิวบาง</v>
      </c>
      <c r="AH2673" s="38" t="str">
        <f>IF('query (10)'!AF2673="","",IFERROR(VALUE('query (10)'!AF2673),""))</f>
        <v/>
      </c>
      <c r="AI2673" s="38" t="str">
        <f>IF('query (10)'!AG2673="","",TRIM('query (10)'!AG2673))</f>
        <v/>
      </c>
      <c r="AJ2673" s="38" t="str">
        <f>IF('query (10)'!AH2673="","",IFERROR(VALUE('query (10)'!AH2673),""))</f>
        <v/>
      </c>
      <c r="AK2673" s="38" t="str">
        <f>IF('query (10)'!AI2673="","",TRIM('query (10)'!AI2673))</f>
        <v/>
      </c>
      <c r="AL2673" s="42">
        <f t="shared" si="205"/>
        <v>2026</v>
      </c>
      <c r="AM2673" s="42" t="str">
        <f t="shared" si="206"/>
        <v>2026-05</v>
      </c>
      <c r="AN2673" s="42" t="str">
        <f t="shared" ca="1" si="207"/>
        <v/>
      </c>
      <c r="AO2673" s="42" t="str">
        <f t="shared" si="208"/>
        <v>WA-440 | ROUGH WASHING MACHINE. | MCB2 | FILTER | Time-based Maintenance | Mechanical | Part Change | Medium | Replace filter air blower according to the 3Y. pm schedule
model : AFF-EL22B | เริ่มซ่อมงาน PM แล้ว รับผิดชอบโดย CHETSADA PHIWBANG | เจษฎา ผิวบาง</v>
      </c>
      <c r="AP2673" s="42" t="str">
        <f>_xlfn.TEXTJOIN("; ",TRUE,IF(COUNTA('query (10)'!A2673:AK2673)&lt;=6,"NEAR_EMPTY_ROW",""),IF($K2673="","MISSING_STATUS",""),IF(AND($K2673="เสร็จสิ้น",$Z2673=""),"DONE_NO_ACTUAL_DATE",""),IF(AND($I2673="Condition-based Maintenance",$AH2673=""),"CBM_NO_MEASUREMENT",""),IF(OR($X2673="",$X2673=0),"INVALID_PERIOD",""),IF(AND($AA2673&lt;&gt;"",$AB2673&lt;&gt;"",$AB2673&lt;$AA2673),"DATE_SEQUENCE_ERROR",""),IF(AND($AB2673&lt;&gt;"",$AB2673&gt;DATE(2030,12,31)),"DATE_OUTLIER",""),IF($C2673="","MISSING_QRCODE",""),IF($J2673="UNKNOWN","UNKNOWN_PM_TYPE",""),IF($L2673="UNKNOWN","UNKNOWN_STATUS",""))</f>
        <v/>
      </c>
      <c r="AQ2673" s="42" t="str">
        <f t="shared" si="209"/>
        <v>NO</v>
      </c>
    </row>
    <row r="2674" spans="1:43" x14ac:dyDescent="0.3">
      <c r="A2674" s="38">
        <f>IF('query (10)'!A2674="","",'query (10)'!A2674)</f>
        <v>2933</v>
      </c>
      <c r="B2674" s="38">
        <f>IF('query (10)'!B2674="","",'query (10)'!B2674)</f>
        <v>21253</v>
      </c>
      <c r="C2674" s="38" t="str">
        <f>TRIM(UPPER('query (10)'!M2674))</f>
        <v>GR-533</v>
      </c>
      <c r="D2674" s="38" t="str">
        <f>TRIM(UPPER(IFERROR(_xlfn.TEXTBEFORE('query (10)'!L2674,"("),'query (10)'!L2674)))</f>
        <v>OUTER RING RACEWAY GRINDING M/C</v>
      </c>
      <c r="E2674" s="38" t="str">
        <f>IFERROR(TRIM(UPPER(_xlfn.TEXTBEFORE(_xlfn.TEXTAFTER('query (10)'!L2674,"("),")"))),"")</f>
        <v/>
      </c>
      <c r="F2674" s="38" t="str">
        <f>TRIM('query (10)'!K2674)</f>
        <v>SB5</v>
      </c>
      <c r="G2674" s="38" t="str">
        <f>IF('query (10)'!J2674="","",'query (10)'!J2674)</f>
        <v xml:space="preserve">Lubricant </v>
      </c>
      <c r="H2674" s="38" t="str">
        <f>TRIM(UPPER('query (10)'!J2674))</f>
        <v>LUBRICANT</v>
      </c>
      <c r="I2674" s="38" t="str">
        <f>IF('query (10)'!F2674="","",'query (10)'!F2674)</f>
        <v>Time-based Maintenance</v>
      </c>
      <c r="J2674" s="38" t="str">
        <f>IF('query (10)'!F2674="","",IFERROR(INDEX(Cleaning_Rules!$B$14:$B$17,MATCH(TRIM('query (10)'!F2674),Cleaning_Rules!$A$14:$A$17,0)),"UNKNOWN"))</f>
        <v>TBM</v>
      </c>
      <c r="K2674" s="38" t="str">
        <f>IF('query (10)'!G2674="","",'query (10)'!G2674)</f>
        <v>เสร็จสิ้น</v>
      </c>
      <c r="L2674" s="38" t="str">
        <f>IF('query (10)'!G2674="","MISSING",IFERROR(INDEX(Cleaning_Rules!$B$5:$B$10,MATCH(TRIM('query (10)'!G2674),Cleaning_Rules!$A$5:$A$10,0)),"UNKNOWN"))</f>
        <v>COMPLETED</v>
      </c>
      <c r="M2674" s="38" t="str">
        <f>IF('query (10)'!I2674="","",'query (10)'!I2674)</f>
        <v>Mechanical</v>
      </c>
      <c r="N2674" s="38" t="str">
        <f>IF('query (10)'!O2674="","",'query (10)'!O2674)</f>
        <v>Inspection</v>
      </c>
      <c r="O2674" s="38" t="str">
        <f>IF('query (10)'!P2674="","",'query (10)'!P2674)</f>
        <v>Medium</v>
      </c>
      <c r="P2674" s="38" t="str">
        <f>IF('query (10)'!N2674="","",'query (10)'!N2674)</f>
        <v xml:space="preserve">cleaning tank lubricant
change lubricant oil 32
ตามรอบอายุการใช้งาน
</v>
      </c>
      <c r="Q2674" s="38" t="str">
        <f>TRIM('query (10)'!N2674)</f>
        <v xml:space="preserve">cleaning tank lubricant
change lubricant oil 32
ตามรอบอายุการใช้งาน
</v>
      </c>
      <c r="R2674" s="38" t="str">
        <f>TRIM(UPPER('query (10)'!R2674))</f>
        <v/>
      </c>
      <c r="S2674" s="38" t="str">
        <f>TRIM(UPPER('query (10)'!S2674))</f>
        <v/>
      </c>
      <c r="T2674" s="38" t="str">
        <f>IF('query (10)'!Q2674="","",TRIM(UPPER('query (10)'!Q2674)))</f>
        <v/>
      </c>
      <c r="U2674" s="38" t="str">
        <f>IF('query (10)'!T2674="","",'query (10)'!T2674)</f>
        <v/>
      </c>
      <c r="V2674" s="39" t="str">
        <f>IF('query (10)'!T2674="","",IFERROR(VALUE('query (10)'!T2674),""))</f>
        <v/>
      </c>
      <c r="W2674" s="40">
        <f>IF('query (10)'!U2674="","",'query (10)'!U2674)</f>
        <v>0</v>
      </c>
      <c r="X2674" s="39">
        <f>IF('query (10)'!V2674="","",'query (10)'!V2674)</f>
        <v>365</v>
      </c>
      <c r="Y2674" s="41">
        <f>IF('query (10)'!W2674="","",'query (10)'!W2674)</f>
        <v>46161</v>
      </c>
      <c r="Z2674" s="41">
        <f>IF('query (10)'!X2674="","",'query (10)'!X2674)</f>
        <v>46185</v>
      </c>
      <c r="AA2674" s="41">
        <f>IF('query (10)'!Y2674="","",'query (10)'!Y2674)</f>
        <v>46185</v>
      </c>
      <c r="AB2674" s="41">
        <f>IF('query (10)'!Z2674="","",'query (10)'!Z2674)</f>
        <v>46550</v>
      </c>
      <c r="AC2674" s="38" t="str">
        <f>IF(OR('query (10)'!AA2674="",COUNTIF(Cleaning_Rules!$A$21:$A$26,TRIM('query (10)'!AA2674))&gt;0),"",TRIM('query (10)'!AA2674))</f>
        <v/>
      </c>
      <c r="AD2674" s="38" t="str">
        <f>IF('query (10)'!AB2674="","",TRIM(IFERROR(_xlfn.TEXTBEFORE('query (10)'!AB2674,"("),'query (10)'!AB2674)))</f>
        <v>เริ่มซ่อมงาน PM แล้ว รับผิดชอบโดย PUCHIT KULSEREE</v>
      </c>
      <c r="AE2674" s="38" t="str">
        <f>IFERROR(LOWER(TRIM(_xlfn.TEXTBEFORE(_xlfn.TEXTAFTER('query (10)'!AB2674,"("),")"))),"")</f>
        <v>puchit@nsk.com</v>
      </c>
      <c r="AF2674" s="38" t="str">
        <f>IF('query (10)'!AD2674="","",TRIM('query (10)'!AD2674))</f>
        <v>ภูชิต กุลเสรี</v>
      </c>
      <c r="AG2674" s="38" t="str">
        <f>IF('query (10)'!AE2674="","",TRIM('query (10)'!AE2674))</f>
        <v>ภูชิต กุลเสรี</v>
      </c>
      <c r="AH2674" s="38" t="str">
        <f>IF('query (10)'!AF2674="","",IFERROR(VALUE('query (10)'!AF2674),""))</f>
        <v/>
      </c>
      <c r="AI2674" s="38" t="str">
        <f>IF('query (10)'!AG2674="","",TRIM('query (10)'!AG2674))</f>
        <v/>
      </c>
      <c r="AJ2674" s="38" t="str">
        <f>IF('query (10)'!AH2674="","",IFERROR(VALUE('query (10)'!AH2674),""))</f>
        <v/>
      </c>
      <c r="AK2674" s="38" t="str">
        <f>IF('query (10)'!AI2674="","",TRIM('query (10)'!AI2674))</f>
        <v/>
      </c>
      <c r="AL2674" s="42">
        <f t="shared" si="205"/>
        <v>2026</v>
      </c>
      <c r="AM2674" s="42" t="str">
        <f t="shared" si="206"/>
        <v>2026-05</v>
      </c>
      <c r="AN2674" s="42" t="str">
        <f t="shared" ca="1" si="207"/>
        <v/>
      </c>
      <c r="AO2674" s="42" t="str">
        <f t="shared" si="208"/>
        <v>GR-533 | OUTER RING RACEWAY GRINDING M/C | SB5 | LUBRICANT | Time-based Maintenance | Mechanical | Inspection | Medium | cleaning tank lubricant
change lubricant oil 32
ตามรอบอายุการใช้งาน
 | เริ่มซ่อมงาน PM แล้ว รับผิดชอบโดย PUCHIT KULSEREE | ภูชิต กุลเสรี</v>
      </c>
      <c r="AP2674" s="42" t="str">
        <f>_xlfn.TEXTJOIN("; ",TRUE,IF(COUNTA('query (10)'!A2674:AK2674)&lt;=6,"NEAR_EMPTY_ROW",""),IF($K2674="","MISSING_STATUS",""),IF(AND($K2674="เสร็จสิ้น",$Z2674=""),"DONE_NO_ACTUAL_DATE",""),IF(AND($I2674="Condition-based Maintenance",$AH2674=""),"CBM_NO_MEASUREMENT",""),IF(OR($X2674="",$X2674=0),"INVALID_PERIOD",""),IF(AND($AA2674&lt;&gt;"",$AB2674&lt;&gt;"",$AB2674&lt;$AA2674),"DATE_SEQUENCE_ERROR",""),IF(AND($AB2674&lt;&gt;"",$AB2674&gt;DATE(2030,12,31)),"DATE_OUTLIER",""),IF($C2674="","MISSING_QRCODE",""),IF($J2674="UNKNOWN","UNKNOWN_PM_TYPE",""),IF($L2674="UNKNOWN","UNKNOWN_STATUS",""))</f>
        <v/>
      </c>
      <c r="AQ2674" s="42" t="str">
        <f t="shared" si="209"/>
        <v>NO</v>
      </c>
    </row>
    <row r="2675" spans="1:43" x14ac:dyDescent="0.3">
      <c r="A2675" s="38">
        <f>IF('query (10)'!A2675="","",'query (10)'!A2675)</f>
        <v>2934</v>
      </c>
      <c r="B2675" s="38">
        <f>IF('query (10)'!B2675="","",'query (10)'!B2675)</f>
        <v>21254</v>
      </c>
      <c r="C2675" s="38" t="str">
        <f>TRIM(UPPER('query (10)'!M2675))</f>
        <v>GR-527</v>
      </c>
      <c r="D2675" s="38" t="str">
        <f>TRIM(UPPER(IFERROR(_xlfn.TEXTBEFORE('query (10)'!L2675,"("),'query (10)'!L2675)))</f>
        <v>INNER RING RACEWAY GRINDING M/C</v>
      </c>
      <c r="E2675" s="38" t="str">
        <f>IFERROR(TRIM(UPPER(_xlfn.TEXTBEFORE(_xlfn.TEXTAFTER('query (10)'!L2675,"("),")"))),"")</f>
        <v/>
      </c>
      <c r="F2675" s="38" t="str">
        <f>TRIM('query (10)'!K2675)</f>
        <v>SB5</v>
      </c>
      <c r="G2675" s="38" t="str">
        <f>IF('query (10)'!J2675="","",'query (10)'!J2675)</f>
        <v xml:space="preserve">Lubricant </v>
      </c>
      <c r="H2675" s="38" t="str">
        <f>TRIM(UPPER('query (10)'!J2675))</f>
        <v>LUBRICANT</v>
      </c>
      <c r="I2675" s="38" t="str">
        <f>IF('query (10)'!F2675="","",'query (10)'!F2675)</f>
        <v>Time-based Maintenance</v>
      </c>
      <c r="J2675" s="38" t="str">
        <f>IF('query (10)'!F2675="","",IFERROR(INDEX(Cleaning_Rules!$B$14:$B$17,MATCH(TRIM('query (10)'!F2675),Cleaning_Rules!$A$14:$A$17,0)),"UNKNOWN"))</f>
        <v>TBM</v>
      </c>
      <c r="K2675" s="38" t="str">
        <f>IF('query (10)'!G2675="","",'query (10)'!G2675)</f>
        <v>เสร็จสิ้น</v>
      </c>
      <c r="L2675" s="38" t="str">
        <f>IF('query (10)'!G2675="","MISSING",IFERROR(INDEX(Cleaning_Rules!$B$5:$B$10,MATCH(TRIM('query (10)'!G2675),Cleaning_Rules!$A$5:$A$10,0)),"UNKNOWN"))</f>
        <v>COMPLETED</v>
      </c>
      <c r="M2675" s="38" t="str">
        <f>IF('query (10)'!I2675="","",'query (10)'!I2675)</f>
        <v>Mechanical</v>
      </c>
      <c r="N2675" s="38" t="str">
        <f>IF('query (10)'!O2675="","",'query (10)'!O2675)</f>
        <v>Inspection</v>
      </c>
      <c r="O2675" s="38" t="str">
        <f>IF('query (10)'!P2675="","",'query (10)'!P2675)</f>
        <v>Medium</v>
      </c>
      <c r="P2675" s="38" t="str">
        <f>IF('query (10)'!N2675="","",'query (10)'!N2675)</f>
        <v xml:space="preserve">cleaning tank lubricant
change lubricant oil 32
ตามรอบอายุการใช้งาน
</v>
      </c>
      <c r="Q2675" s="38" t="str">
        <f>TRIM('query (10)'!N2675)</f>
        <v xml:space="preserve">cleaning tank lubricant
change lubricant oil 32
ตามรอบอายุการใช้งาน
</v>
      </c>
      <c r="R2675" s="38" t="str">
        <f>TRIM(UPPER('query (10)'!R2675))</f>
        <v/>
      </c>
      <c r="S2675" s="38" t="str">
        <f>TRIM(UPPER('query (10)'!S2675))</f>
        <v/>
      </c>
      <c r="T2675" s="38" t="str">
        <f>IF('query (10)'!Q2675="","",TRIM(UPPER('query (10)'!Q2675)))</f>
        <v/>
      </c>
      <c r="U2675" s="38" t="str">
        <f>IF('query (10)'!T2675="","",'query (10)'!T2675)</f>
        <v/>
      </c>
      <c r="V2675" s="39" t="str">
        <f>IF('query (10)'!T2675="","",IFERROR(VALUE('query (10)'!T2675),""))</f>
        <v/>
      </c>
      <c r="W2675" s="40">
        <f>IF('query (10)'!U2675="","",'query (10)'!U2675)</f>
        <v>0</v>
      </c>
      <c r="X2675" s="39">
        <f>IF('query (10)'!V2675="","",'query (10)'!V2675)</f>
        <v>365</v>
      </c>
      <c r="Y2675" s="41">
        <f>IF('query (10)'!W2675="","",'query (10)'!W2675)</f>
        <v>46161</v>
      </c>
      <c r="Z2675" s="41">
        <f>IF('query (10)'!X2675="","",'query (10)'!X2675)</f>
        <v>46185</v>
      </c>
      <c r="AA2675" s="41">
        <f>IF('query (10)'!Y2675="","",'query (10)'!Y2675)</f>
        <v>46185</v>
      </c>
      <c r="AB2675" s="41">
        <f>IF('query (10)'!Z2675="","",'query (10)'!Z2675)</f>
        <v>46550</v>
      </c>
      <c r="AC2675" s="38" t="str">
        <f>IF(OR('query (10)'!AA2675="",COUNTIF(Cleaning_Rules!$A$21:$A$26,TRIM('query (10)'!AA2675))&gt;0),"",TRIM('query (10)'!AA2675))</f>
        <v/>
      </c>
      <c r="AD2675" s="38" t="str">
        <f>IF('query (10)'!AB2675="","",TRIM(IFERROR(_xlfn.TEXTBEFORE('query (10)'!AB2675,"("),'query (10)'!AB2675)))</f>
        <v>เริ่มซ่อมงาน PM แล้ว รับผิดชอบโดย PUCHIT KULSEREE</v>
      </c>
      <c r="AE2675" s="38" t="str">
        <f>IFERROR(LOWER(TRIM(_xlfn.TEXTBEFORE(_xlfn.TEXTAFTER('query (10)'!AB2675,"("),")"))),"")</f>
        <v>puchit@nsk.com</v>
      </c>
      <c r="AF2675" s="38" t="str">
        <f>IF('query (10)'!AD2675="","",TRIM('query (10)'!AD2675))</f>
        <v>ภูชิต กุลเสรี</v>
      </c>
      <c r="AG2675" s="38" t="str">
        <f>IF('query (10)'!AE2675="","",TRIM('query (10)'!AE2675))</f>
        <v>ภูชิต กุลเสรี</v>
      </c>
      <c r="AH2675" s="38" t="str">
        <f>IF('query (10)'!AF2675="","",IFERROR(VALUE('query (10)'!AF2675),""))</f>
        <v/>
      </c>
      <c r="AI2675" s="38" t="str">
        <f>IF('query (10)'!AG2675="","",TRIM('query (10)'!AG2675))</f>
        <v/>
      </c>
      <c r="AJ2675" s="38" t="str">
        <f>IF('query (10)'!AH2675="","",IFERROR(VALUE('query (10)'!AH2675),""))</f>
        <v/>
      </c>
      <c r="AK2675" s="38" t="str">
        <f>IF('query (10)'!AI2675="","",TRIM('query (10)'!AI2675))</f>
        <v/>
      </c>
      <c r="AL2675" s="42">
        <f t="shared" si="205"/>
        <v>2026</v>
      </c>
      <c r="AM2675" s="42" t="str">
        <f t="shared" si="206"/>
        <v>2026-05</v>
      </c>
      <c r="AN2675" s="42" t="str">
        <f t="shared" ca="1" si="207"/>
        <v/>
      </c>
      <c r="AO2675" s="42" t="str">
        <f t="shared" si="208"/>
        <v>GR-527 | INNER RING RACEWAY GRINDING M/C | SB5 | LUBRICANT | Time-based Maintenance | Mechanical | Inspection | Medium | cleaning tank lubricant
change lubricant oil 32
ตามรอบอายุการใช้งาน
 | เริ่มซ่อมงาน PM แล้ว รับผิดชอบโดย PUCHIT KULSEREE | ภูชิต กุลเสรี</v>
      </c>
      <c r="AP2675" s="42" t="str">
        <f>_xlfn.TEXTJOIN("; ",TRUE,IF(COUNTA('query (10)'!A2675:AK2675)&lt;=6,"NEAR_EMPTY_ROW",""),IF($K2675="","MISSING_STATUS",""),IF(AND($K2675="เสร็จสิ้น",$Z2675=""),"DONE_NO_ACTUAL_DATE",""),IF(AND($I2675="Condition-based Maintenance",$AH2675=""),"CBM_NO_MEASUREMENT",""),IF(OR($X2675="",$X2675=0),"INVALID_PERIOD",""),IF(AND($AA2675&lt;&gt;"",$AB2675&lt;&gt;"",$AB2675&lt;$AA2675),"DATE_SEQUENCE_ERROR",""),IF(AND($AB2675&lt;&gt;"",$AB2675&gt;DATE(2030,12,31)),"DATE_OUTLIER",""),IF($C2675="","MISSING_QRCODE",""),IF($J2675="UNKNOWN","UNKNOWN_PM_TYPE",""),IF($L2675="UNKNOWN","UNKNOWN_STATUS",""))</f>
        <v/>
      </c>
      <c r="AQ2675" s="42" t="str">
        <f t="shared" si="209"/>
        <v>NO</v>
      </c>
    </row>
    <row r="2676" spans="1:43" x14ac:dyDescent="0.3">
      <c r="A2676" s="38">
        <f>IF('query (10)'!A2676="","",'query (10)'!A2676)</f>
        <v>2935</v>
      </c>
      <c r="B2676" s="38">
        <f>IF('query (10)'!B2676="","",'query (10)'!B2676)</f>
        <v>21255</v>
      </c>
      <c r="C2676" s="38" t="str">
        <f>TRIM(UPPER('query (10)'!M2676))</f>
        <v>GR-528</v>
      </c>
      <c r="D2676" s="38" t="str">
        <f>TRIM(UPPER(IFERROR(_xlfn.TEXTBEFORE('query (10)'!L2676,"("),'query (10)'!L2676)))</f>
        <v>INNER RING BORE GRINDING M/C</v>
      </c>
      <c r="E2676" s="38" t="str">
        <f>IFERROR(TRIM(UPPER(_xlfn.TEXTBEFORE(_xlfn.TEXTAFTER('query (10)'!L2676,"("),")"))),"")</f>
        <v/>
      </c>
      <c r="F2676" s="38" t="str">
        <f>TRIM('query (10)'!K2676)</f>
        <v>SB5</v>
      </c>
      <c r="G2676" s="38" t="str">
        <f>IF('query (10)'!J2676="","",'query (10)'!J2676)</f>
        <v xml:space="preserve">Lubricant </v>
      </c>
      <c r="H2676" s="38" t="str">
        <f>TRIM(UPPER('query (10)'!J2676))</f>
        <v>LUBRICANT</v>
      </c>
      <c r="I2676" s="38" t="str">
        <f>IF('query (10)'!F2676="","",'query (10)'!F2676)</f>
        <v>Time-based Maintenance</v>
      </c>
      <c r="J2676" s="38" t="str">
        <f>IF('query (10)'!F2676="","",IFERROR(INDEX(Cleaning_Rules!$B$14:$B$17,MATCH(TRIM('query (10)'!F2676),Cleaning_Rules!$A$14:$A$17,0)),"UNKNOWN"))</f>
        <v>TBM</v>
      </c>
      <c r="K2676" s="38" t="str">
        <f>IF('query (10)'!G2676="","",'query (10)'!G2676)</f>
        <v>เสร็จสิ้น</v>
      </c>
      <c r="L2676" s="38" t="str">
        <f>IF('query (10)'!G2676="","MISSING",IFERROR(INDEX(Cleaning_Rules!$B$5:$B$10,MATCH(TRIM('query (10)'!G2676),Cleaning_Rules!$A$5:$A$10,0)),"UNKNOWN"))</f>
        <v>COMPLETED</v>
      </c>
      <c r="M2676" s="38" t="str">
        <f>IF('query (10)'!I2676="","",'query (10)'!I2676)</f>
        <v>Mechanical</v>
      </c>
      <c r="N2676" s="38" t="str">
        <f>IF('query (10)'!O2676="","",'query (10)'!O2676)</f>
        <v>Inspection</v>
      </c>
      <c r="O2676" s="38" t="str">
        <f>IF('query (10)'!P2676="","",'query (10)'!P2676)</f>
        <v>Medium</v>
      </c>
      <c r="P2676" s="38" t="str">
        <f>IF('query (10)'!N2676="","",'query (10)'!N2676)</f>
        <v xml:space="preserve">cleaning tank lubricant
change lubricant oil 32
ตามรอบอายุการใช้งาน
</v>
      </c>
      <c r="Q2676" s="38" t="str">
        <f>TRIM('query (10)'!N2676)</f>
        <v xml:space="preserve">cleaning tank lubricant
change lubricant oil 32
ตามรอบอายุการใช้งาน
</v>
      </c>
      <c r="R2676" s="38" t="str">
        <f>TRIM(UPPER('query (10)'!R2676))</f>
        <v/>
      </c>
      <c r="S2676" s="38" t="str">
        <f>TRIM(UPPER('query (10)'!S2676))</f>
        <v/>
      </c>
      <c r="T2676" s="38" t="str">
        <f>IF('query (10)'!Q2676="","",TRIM(UPPER('query (10)'!Q2676)))</f>
        <v/>
      </c>
      <c r="U2676" s="38" t="str">
        <f>IF('query (10)'!T2676="","",'query (10)'!T2676)</f>
        <v/>
      </c>
      <c r="V2676" s="39" t="str">
        <f>IF('query (10)'!T2676="","",IFERROR(VALUE('query (10)'!T2676),""))</f>
        <v/>
      </c>
      <c r="W2676" s="40">
        <f>IF('query (10)'!U2676="","",'query (10)'!U2676)</f>
        <v>0</v>
      </c>
      <c r="X2676" s="39">
        <f>IF('query (10)'!V2676="","",'query (10)'!V2676)</f>
        <v>365</v>
      </c>
      <c r="Y2676" s="41">
        <f>IF('query (10)'!W2676="","",'query (10)'!W2676)</f>
        <v>46161</v>
      </c>
      <c r="Z2676" s="41">
        <f>IF('query (10)'!X2676="","",'query (10)'!X2676)</f>
        <v>46185</v>
      </c>
      <c r="AA2676" s="41">
        <f>IF('query (10)'!Y2676="","",'query (10)'!Y2676)</f>
        <v>46185</v>
      </c>
      <c r="AB2676" s="41">
        <f>IF('query (10)'!Z2676="","",'query (10)'!Z2676)</f>
        <v>46550</v>
      </c>
      <c r="AC2676" s="38" t="str">
        <f>IF(OR('query (10)'!AA2676="",COUNTIF(Cleaning_Rules!$A$21:$A$26,TRIM('query (10)'!AA2676))&gt;0),"",TRIM('query (10)'!AA2676))</f>
        <v/>
      </c>
      <c r="AD2676" s="38" t="str">
        <f>IF('query (10)'!AB2676="","",TRIM(IFERROR(_xlfn.TEXTBEFORE('query (10)'!AB2676,"("),'query (10)'!AB2676)))</f>
        <v>เริ่มซ่อมงาน PM แล้ว รับผิดชอบโดย PUCHIT KULSEREE</v>
      </c>
      <c r="AE2676" s="38" t="str">
        <f>IFERROR(LOWER(TRIM(_xlfn.TEXTBEFORE(_xlfn.TEXTAFTER('query (10)'!AB2676,"("),")"))),"")</f>
        <v>puchit@nsk.com</v>
      </c>
      <c r="AF2676" s="38" t="str">
        <f>IF('query (10)'!AD2676="","",TRIM('query (10)'!AD2676))</f>
        <v>ภูชิต กุลเสรี</v>
      </c>
      <c r="AG2676" s="38" t="str">
        <f>IF('query (10)'!AE2676="","",TRIM('query (10)'!AE2676))</f>
        <v>ภูชิต กุลเสรี</v>
      </c>
      <c r="AH2676" s="38" t="str">
        <f>IF('query (10)'!AF2676="","",IFERROR(VALUE('query (10)'!AF2676),""))</f>
        <v/>
      </c>
      <c r="AI2676" s="38" t="str">
        <f>IF('query (10)'!AG2676="","",TRIM('query (10)'!AG2676))</f>
        <v/>
      </c>
      <c r="AJ2676" s="38" t="str">
        <f>IF('query (10)'!AH2676="","",IFERROR(VALUE('query (10)'!AH2676),""))</f>
        <v/>
      </c>
      <c r="AK2676" s="38" t="str">
        <f>IF('query (10)'!AI2676="","",TRIM('query (10)'!AI2676))</f>
        <v/>
      </c>
      <c r="AL2676" s="42">
        <f t="shared" si="205"/>
        <v>2026</v>
      </c>
      <c r="AM2676" s="42" t="str">
        <f t="shared" si="206"/>
        <v>2026-05</v>
      </c>
      <c r="AN2676" s="42" t="str">
        <f t="shared" ca="1" si="207"/>
        <v/>
      </c>
      <c r="AO2676" s="42" t="str">
        <f t="shared" si="208"/>
        <v>GR-528 | INNER RING BORE GRINDING M/C | SB5 | LUBRICANT | Time-based Maintenance | Mechanical | Inspection | Medium | cleaning tank lubricant
change lubricant oil 32
ตามรอบอายุการใช้งาน
 | เริ่มซ่อมงาน PM แล้ว รับผิดชอบโดย PUCHIT KULSEREE | ภูชิต กุลเสรี</v>
      </c>
      <c r="AP2676" s="42" t="str">
        <f>_xlfn.TEXTJOIN("; ",TRUE,IF(COUNTA('query (10)'!A2676:AK2676)&lt;=6,"NEAR_EMPTY_ROW",""),IF($K2676="","MISSING_STATUS",""),IF(AND($K2676="เสร็จสิ้น",$Z2676=""),"DONE_NO_ACTUAL_DATE",""),IF(AND($I2676="Condition-based Maintenance",$AH2676=""),"CBM_NO_MEASUREMENT",""),IF(OR($X2676="",$X2676=0),"INVALID_PERIOD",""),IF(AND($AA2676&lt;&gt;"",$AB2676&lt;&gt;"",$AB2676&lt;$AA2676),"DATE_SEQUENCE_ERROR",""),IF(AND($AB2676&lt;&gt;"",$AB2676&gt;DATE(2030,12,31)),"DATE_OUTLIER",""),IF($C2676="","MISSING_QRCODE",""),IF($J2676="UNKNOWN","UNKNOWN_PM_TYPE",""),IF($L2676="UNKNOWN","UNKNOWN_STATUS",""))</f>
        <v/>
      </c>
      <c r="AQ2676" s="42" t="str">
        <f t="shared" si="209"/>
        <v>NO</v>
      </c>
    </row>
    <row r="2677" spans="1:43" x14ac:dyDescent="0.3">
      <c r="A2677" s="38">
        <f>IF('query (10)'!A2677="","",'query (10)'!A2677)</f>
        <v>2936</v>
      </c>
      <c r="B2677" s="38">
        <f>IF('query (10)'!B2677="","",'query (10)'!B2677)</f>
        <v>21256</v>
      </c>
      <c r="C2677" s="38" t="str">
        <f>TRIM(UPPER('query (10)'!M2677))</f>
        <v>GR-535</v>
      </c>
      <c r="D2677" s="38" t="str">
        <f>TRIM(UPPER(IFERROR(_xlfn.TEXTBEFORE('query (10)'!L2677,"("),'query (10)'!L2677)))</f>
        <v>OUTER RING RACEWAY SUPER FINISH M/C</v>
      </c>
      <c r="E2677" s="38" t="str">
        <f>IFERROR(TRIM(UPPER(_xlfn.TEXTBEFORE(_xlfn.TEXTAFTER('query (10)'!L2677,"("),")"))),"")</f>
        <v/>
      </c>
      <c r="F2677" s="38" t="str">
        <f>TRIM('query (10)'!K2677)</f>
        <v>SB5</v>
      </c>
      <c r="G2677" s="38" t="str">
        <f>IF('query (10)'!J2677="","",'query (10)'!J2677)</f>
        <v>Air Cylinder</v>
      </c>
      <c r="H2677" s="38" t="str">
        <f>TRIM(UPPER('query (10)'!J2677))</f>
        <v>AIR CYLINDER</v>
      </c>
      <c r="I2677" s="38" t="str">
        <f>IF('query (10)'!F2677="","",'query (10)'!F2677)</f>
        <v>Time-based Maintenance</v>
      </c>
      <c r="J2677" s="38" t="str">
        <f>IF('query (10)'!F2677="","",IFERROR(INDEX(Cleaning_Rules!$B$14:$B$17,MATCH(TRIM('query (10)'!F2677),Cleaning_Rules!$A$14:$A$17,0)),"UNKNOWN"))</f>
        <v>TBM</v>
      </c>
      <c r="K2677" s="38" t="str">
        <f>IF('query (10)'!G2677="","",'query (10)'!G2677)</f>
        <v>กำลังดำเนินการ</v>
      </c>
      <c r="L2677" s="38" t="str">
        <f>IF('query (10)'!G2677="","MISSING",IFERROR(INDEX(Cleaning_Rules!$B$5:$B$10,MATCH(TRIM('query (10)'!G2677),Cleaning_Rules!$A$5:$A$10,0)),"UNKNOWN"))</f>
        <v>IN_PROGRESS</v>
      </c>
      <c r="M2677" s="38" t="str">
        <f>IF('query (10)'!I2677="","",'query (10)'!I2677)</f>
        <v>Mechanical</v>
      </c>
      <c r="N2677" s="38" t="str">
        <f>IF('query (10)'!O2677="","",'query (10)'!O2677)</f>
        <v>Part Change</v>
      </c>
      <c r="O2677" s="38" t="str">
        <f>IF('query (10)'!P2677="","",'query (10)'!P2677)</f>
        <v>Medium</v>
      </c>
      <c r="P2677" s="38" t="str">
        <f>IF('query (10)'!N2677="","",'query (10)'!N2677)</f>
        <v>change aircylinder divider inlet 1,2 ตามรอบการใช้งาน</v>
      </c>
      <c r="Q2677" s="38" t="str">
        <f>TRIM('query (10)'!N2677)</f>
        <v>change aircylinder divider inlet 1,2 ตามรอบการใช้งาน</v>
      </c>
      <c r="R2677" s="38" t="str">
        <f>TRIM(UPPER('query (10)'!R2677))</f>
        <v>AIR CYLINDER</v>
      </c>
      <c r="S2677" s="38" t="str">
        <f>TRIM(UPPER('query (10)'!S2677))</f>
        <v>CDQ2WB32-10DZ</v>
      </c>
      <c r="T2677" s="38" t="str">
        <f>IF('query (10)'!Q2677="","",TRIM(UPPER('query (10)'!Q2677)))</f>
        <v/>
      </c>
      <c r="U2677" s="38" t="str">
        <f>IF('query (10)'!T2677="","",'query (10)'!T2677)</f>
        <v/>
      </c>
      <c r="V2677" s="39" t="str">
        <f>IF('query (10)'!T2677="","",IFERROR(VALUE('query (10)'!T2677),""))</f>
        <v/>
      </c>
      <c r="W2677" s="40">
        <f>IF('query (10)'!U2677="","",'query (10)'!U2677)</f>
        <v>0</v>
      </c>
      <c r="X2677" s="39">
        <f>IF('query (10)'!V2677="","",'query (10)'!V2677)</f>
        <v>731</v>
      </c>
      <c r="Y2677" s="41">
        <f>IF('query (10)'!W2677="","",'query (10)'!W2677)</f>
        <v>46161</v>
      </c>
      <c r="Z2677" s="41" t="str">
        <f>IF('query (10)'!X2677="","",'query (10)'!X2677)</f>
        <v/>
      </c>
      <c r="AA2677" s="41">
        <f>IF('query (10)'!Y2677="","",'query (10)'!Y2677)</f>
        <v>46161</v>
      </c>
      <c r="AB2677" s="41">
        <f>IF('query (10)'!Z2677="","",'query (10)'!Z2677)</f>
        <v>46892</v>
      </c>
      <c r="AC2677" s="38" t="str">
        <f>IF(OR('query (10)'!AA2677="",COUNTIF(Cleaning_Rules!$A$21:$A$26,TRIM('query (10)'!AA2677))&gt;0),"",TRIM('query (10)'!AA2677))</f>
        <v/>
      </c>
      <c r="AD2677" s="38" t="str">
        <f>IF('query (10)'!AB2677="","",TRIM(IFERROR(_xlfn.TEXTBEFORE('query (10)'!AB2677,"("),'query (10)'!AB2677)))</f>
        <v>เริ่มซ่อมงาน PM แล้ว รับผิดชอบโดย PUCHIT KULSEREE</v>
      </c>
      <c r="AE2677" s="38" t="str">
        <f>IFERROR(LOWER(TRIM(_xlfn.TEXTBEFORE(_xlfn.TEXTAFTER('query (10)'!AB2677,"("),")"))),"")</f>
        <v>puchit@nsk.com</v>
      </c>
      <c r="AF2677" s="38" t="str">
        <f>IF('query (10)'!AD2677="","",TRIM('query (10)'!AD2677))</f>
        <v>ภูชิต กุลเสรี</v>
      </c>
      <c r="AG2677" s="38" t="str">
        <f>IF('query (10)'!AE2677="","",TRIM('query (10)'!AE2677))</f>
        <v>ภูชิต กุลเสรี</v>
      </c>
      <c r="AH2677" s="38" t="str">
        <f>IF('query (10)'!AF2677="","",IFERROR(VALUE('query (10)'!AF2677),""))</f>
        <v/>
      </c>
      <c r="AI2677" s="38" t="str">
        <f>IF('query (10)'!AG2677="","",TRIM('query (10)'!AG2677))</f>
        <v/>
      </c>
      <c r="AJ2677" s="38" t="str">
        <f>IF('query (10)'!AH2677="","",IFERROR(VALUE('query (10)'!AH2677),""))</f>
        <v/>
      </c>
      <c r="AK2677" s="38" t="str">
        <f>IF('query (10)'!AI2677="","",TRIM('query (10)'!AI2677))</f>
        <v/>
      </c>
      <c r="AL2677" s="42">
        <f t="shared" si="205"/>
        <v>2026</v>
      </c>
      <c r="AM2677" s="42" t="str">
        <f t="shared" si="206"/>
        <v>2026-05</v>
      </c>
      <c r="AN2677" s="42" t="str">
        <f t="shared" ca="1" si="207"/>
        <v>ON_SCHEDULE</v>
      </c>
      <c r="AO2677" s="42" t="str">
        <f t="shared" si="208"/>
        <v>GR-535 | OUTER RING RACEWAY SUPER FINISH M/C | SB5 | AIR CYLINDER | Time-based Maintenance | Mechanical | Part Change | Medium | change aircylinder divider inlet 1,2 ตามรอบการใช้งาน | AIR CYLINDER | CDQ2WB32-10DZ | เริ่มซ่อมงาน PM แล้ว รับผิดชอบโดย PUCHIT KULSEREE | ภูชิต กุลเสรี</v>
      </c>
      <c r="AP2677" s="42" t="str">
        <f>_xlfn.TEXTJOIN("; ",TRUE,IF(COUNTA('query (10)'!A2677:AK2677)&lt;=6,"NEAR_EMPTY_ROW",""),IF($K2677="","MISSING_STATUS",""),IF(AND($K2677="เสร็จสิ้น",$Z2677=""),"DONE_NO_ACTUAL_DATE",""),IF(AND($I2677="Condition-based Maintenance",$AH2677=""),"CBM_NO_MEASUREMENT",""),IF(OR($X2677="",$X2677=0),"INVALID_PERIOD",""),IF(AND($AA2677&lt;&gt;"",$AB2677&lt;&gt;"",$AB2677&lt;$AA2677),"DATE_SEQUENCE_ERROR",""),IF(AND($AB2677&lt;&gt;"",$AB2677&gt;DATE(2030,12,31)),"DATE_OUTLIER",""),IF($C2677="","MISSING_QRCODE",""),IF($J2677="UNKNOWN","UNKNOWN_PM_TYPE",""),IF($L2677="UNKNOWN","UNKNOWN_STATUS",""))</f>
        <v/>
      </c>
      <c r="AQ2677" s="42" t="str">
        <f t="shared" si="209"/>
        <v>NO</v>
      </c>
    </row>
    <row r="2678" spans="1:43" x14ac:dyDescent="0.3">
      <c r="A2678" s="38">
        <f>IF('query (10)'!A2678="","",'query (10)'!A2678)</f>
        <v>2937</v>
      </c>
      <c r="B2678" s="38">
        <f>IF('query (10)'!B2678="","",'query (10)'!B2678)</f>
        <v>21257</v>
      </c>
      <c r="C2678" s="38" t="str">
        <f>TRIM(UPPER('query (10)'!M2678))</f>
        <v>GR-530</v>
      </c>
      <c r="D2678" s="38" t="str">
        <f>TRIM(UPPER(IFERROR(_xlfn.TEXTBEFORE('query (10)'!L2678,"("),'query (10)'!L2678)))</f>
        <v>INNER RING RACEWAY SUPER FINISH M/C</v>
      </c>
      <c r="E2678" s="38" t="str">
        <f>IFERROR(TRIM(UPPER(_xlfn.TEXTBEFORE(_xlfn.TEXTAFTER('query (10)'!L2678,"("),")"))),"")</f>
        <v/>
      </c>
      <c r="F2678" s="38" t="str">
        <f>TRIM('query (10)'!K2678)</f>
        <v>SB5</v>
      </c>
      <c r="G2678" s="38" t="str">
        <f>IF('query (10)'!J2678="","",'query (10)'!J2678)</f>
        <v>Air Cylinder</v>
      </c>
      <c r="H2678" s="38" t="str">
        <f>TRIM(UPPER('query (10)'!J2678))</f>
        <v>AIR CYLINDER</v>
      </c>
      <c r="I2678" s="38" t="str">
        <f>IF('query (10)'!F2678="","",'query (10)'!F2678)</f>
        <v>Time-based Maintenance</v>
      </c>
      <c r="J2678" s="38" t="str">
        <f>IF('query (10)'!F2678="","",IFERROR(INDEX(Cleaning_Rules!$B$14:$B$17,MATCH(TRIM('query (10)'!F2678),Cleaning_Rules!$A$14:$A$17,0)),"UNKNOWN"))</f>
        <v>TBM</v>
      </c>
      <c r="K2678" s="38" t="str">
        <f>IF('query (10)'!G2678="","",'query (10)'!G2678)</f>
        <v>กำลังดำเนินการ</v>
      </c>
      <c r="L2678" s="38" t="str">
        <f>IF('query (10)'!G2678="","MISSING",IFERROR(INDEX(Cleaning_Rules!$B$5:$B$10,MATCH(TRIM('query (10)'!G2678),Cleaning_Rules!$A$5:$A$10,0)),"UNKNOWN"))</f>
        <v>IN_PROGRESS</v>
      </c>
      <c r="M2678" s="38" t="str">
        <f>IF('query (10)'!I2678="","",'query (10)'!I2678)</f>
        <v>Mechanical</v>
      </c>
      <c r="N2678" s="38" t="str">
        <f>IF('query (10)'!O2678="","",'query (10)'!O2678)</f>
        <v>Part Change</v>
      </c>
      <c r="O2678" s="38" t="str">
        <f>IF('query (10)'!P2678="","",'query (10)'!P2678)</f>
        <v>Medium</v>
      </c>
      <c r="P2678" s="38" t="str">
        <f>IF('query (10)'!N2678="","",'query (10)'!N2678)</f>
        <v>change aircylinder divider inlet 1,2 ตามรอบการใช้งาน</v>
      </c>
      <c r="Q2678" s="38" t="str">
        <f>TRIM('query (10)'!N2678)</f>
        <v>change aircylinder divider inlet 1,2 ตามรอบการใช้งาน</v>
      </c>
      <c r="R2678" s="38" t="str">
        <f>TRIM(UPPER('query (10)'!R2678))</f>
        <v>AIR CYLINDER</v>
      </c>
      <c r="S2678" s="38" t="str">
        <f>TRIM(UPPER('query (10)'!S2678))</f>
        <v>CDQ2WB32-10DZ</v>
      </c>
      <c r="T2678" s="38" t="str">
        <f>IF('query (10)'!Q2678="","",TRIM(UPPER('query (10)'!Q2678)))</f>
        <v/>
      </c>
      <c r="U2678" s="38" t="str">
        <f>IF('query (10)'!T2678="","",'query (10)'!T2678)</f>
        <v/>
      </c>
      <c r="V2678" s="39" t="str">
        <f>IF('query (10)'!T2678="","",IFERROR(VALUE('query (10)'!T2678),""))</f>
        <v/>
      </c>
      <c r="W2678" s="40">
        <f>IF('query (10)'!U2678="","",'query (10)'!U2678)</f>
        <v>0</v>
      </c>
      <c r="X2678" s="39">
        <f>IF('query (10)'!V2678="","",'query (10)'!V2678)</f>
        <v>731</v>
      </c>
      <c r="Y2678" s="41">
        <f>IF('query (10)'!W2678="","",'query (10)'!W2678)</f>
        <v>46161</v>
      </c>
      <c r="Z2678" s="41" t="str">
        <f>IF('query (10)'!X2678="","",'query (10)'!X2678)</f>
        <v/>
      </c>
      <c r="AA2678" s="41">
        <f>IF('query (10)'!Y2678="","",'query (10)'!Y2678)</f>
        <v>46161</v>
      </c>
      <c r="AB2678" s="41">
        <f>IF('query (10)'!Z2678="","",'query (10)'!Z2678)</f>
        <v>46892</v>
      </c>
      <c r="AC2678" s="38" t="str">
        <f>IF(OR('query (10)'!AA2678="",COUNTIF(Cleaning_Rules!$A$21:$A$26,TRIM('query (10)'!AA2678))&gt;0),"",TRIM('query (10)'!AA2678))</f>
        <v/>
      </c>
      <c r="AD2678" s="38" t="str">
        <f>IF('query (10)'!AB2678="","",TRIM(IFERROR(_xlfn.TEXTBEFORE('query (10)'!AB2678,"("),'query (10)'!AB2678)))</f>
        <v>เริ่มซ่อมงาน PM แล้ว รับผิดชอบโดย PUCHIT KULSEREE</v>
      </c>
      <c r="AE2678" s="38" t="str">
        <f>IFERROR(LOWER(TRIM(_xlfn.TEXTBEFORE(_xlfn.TEXTAFTER('query (10)'!AB2678,"("),")"))),"")</f>
        <v>puchit@nsk.com</v>
      </c>
      <c r="AF2678" s="38" t="str">
        <f>IF('query (10)'!AD2678="","",TRIM('query (10)'!AD2678))</f>
        <v>ภูชิต กุลเสรี</v>
      </c>
      <c r="AG2678" s="38" t="str">
        <f>IF('query (10)'!AE2678="","",TRIM('query (10)'!AE2678))</f>
        <v>ภูชิต กุลเสรี</v>
      </c>
      <c r="AH2678" s="38" t="str">
        <f>IF('query (10)'!AF2678="","",IFERROR(VALUE('query (10)'!AF2678),""))</f>
        <v/>
      </c>
      <c r="AI2678" s="38" t="str">
        <f>IF('query (10)'!AG2678="","",TRIM('query (10)'!AG2678))</f>
        <v/>
      </c>
      <c r="AJ2678" s="38" t="str">
        <f>IF('query (10)'!AH2678="","",IFERROR(VALUE('query (10)'!AH2678),""))</f>
        <v/>
      </c>
      <c r="AK2678" s="38" t="str">
        <f>IF('query (10)'!AI2678="","",TRIM('query (10)'!AI2678))</f>
        <v/>
      </c>
      <c r="AL2678" s="42">
        <f t="shared" si="205"/>
        <v>2026</v>
      </c>
      <c r="AM2678" s="42" t="str">
        <f t="shared" si="206"/>
        <v>2026-05</v>
      </c>
      <c r="AN2678" s="42" t="str">
        <f t="shared" ca="1" si="207"/>
        <v>ON_SCHEDULE</v>
      </c>
      <c r="AO2678" s="42" t="str">
        <f t="shared" si="208"/>
        <v>GR-530 | INNER RING RACEWAY SUPER FINISH M/C | SB5 | AIR CYLINDER | Time-based Maintenance | Mechanical | Part Change | Medium | change aircylinder divider inlet 1,2 ตามรอบการใช้งาน | AIR CYLINDER | CDQ2WB32-10DZ | เริ่มซ่อมงาน PM แล้ว รับผิดชอบโดย PUCHIT KULSEREE | ภูชิต กุลเสรี</v>
      </c>
      <c r="AP2678" s="42" t="str">
        <f>_xlfn.TEXTJOIN("; ",TRUE,IF(COUNTA('query (10)'!A2678:AK2678)&lt;=6,"NEAR_EMPTY_ROW",""),IF($K2678="","MISSING_STATUS",""),IF(AND($K2678="เสร็จสิ้น",$Z2678=""),"DONE_NO_ACTUAL_DATE",""),IF(AND($I2678="Condition-based Maintenance",$AH2678=""),"CBM_NO_MEASUREMENT",""),IF(OR($X2678="",$X2678=0),"INVALID_PERIOD",""),IF(AND($AA2678&lt;&gt;"",$AB2678&lt;&gt;"",$AB2678&lt;$AA2678),"DATE_SEQUENCE_ERROR",""),IF(AND($AB2678&lt;&gt;"",$AB2678&gt;DATE(2030,12,31)),"DATE_OUTLIER",""),IF($C2678="","MISSING_QRCODE",""),IF($J2678="UNKNOWN","UNKNOWN_PM_TYPE",""),IF($L2678="UNKNOWN","UNKNOWN_STATUS",""))</f>
        <v/>
      </c>
      <c r="AQ2678" s="42" t="str">
        <f t="shared" si="209"/>
        <v>NO</v>
      </c>
    </row>
    <row r="2679" spans="1:43" x14ac:dyDescent="0.3">
      <c r="A2679" s="38">
        <f>IF('query (10)'!A2679="","",'query (10)'!A2679)</f>
        <v>2938</v>
      </c>
      <c r="B2679" s="38">
        <f>IF('query (10)'!B2679="","",'query (10)'!B2679)</f>
        <v>21258</v>
      </c>
      <c r="C2679" s="38" t="str">
        <f>TRIM(UPPER('query (10)'!M2679))</f>
        <v>GR-530</v>
      </c>
      <c r="D2679" s="38" t="str">
        <f>TRIM(UPPER(IFERROR(_xlfn.TEXTBEFORE('query (10)'!L2679,"("),'query (10)'!L2679)))</f>
        <v>INNER RING RACEWAY SUPER FINISH M/C</v>
      </c>
      <c r="E2679" s="38" t="str">
        <f>IFERROR(TRIM(UPPER(_xlfn.TEXTBEFORE(_xlfn.TEXTAFTER('query (10)'!L2679,"("),")"))),"")</f>
        <v/>
      </c>
      <c r="F2679" s="38" t="str">
        <f>TRIM('query (10)'!K2679)</f>
        <v>SB5</v>
      </c>
      <c r="G2679" s="38" t="str">
        <f>IF('query (10)'!J2679="","",'query (10)'!J2679)</f>
        <v>Hydraulic Cylinder</v>
      </c>
      <c r="H2679" s="38" t="str">
        <f>TRIM(UPPER('query (10)'!J2679))</f>
        <v>HYDRAULIC CYLINDER</v>
      </c>
      <c r="I2679" s="38" t="str">
        <f>IF('query (10)'!F2679="","",'query (10)'!F2679)</f>
        <v>Time-based Maintenance</v>
      </c>
      <c r="J2679" s="38" t="str">
        <f>IF('query (10)'!F2679="","",IFERROR(INDEX(Cleaning_Rules!$B$14:$B$17,MATCH(TRIM('query (10)'!F2679),Cleaning_Rules!$A$14:$A$17,0)),"UNKNOWN"))</f>
        <v>TBM</v>
      </c>
      <c r="K2679" s="38" t="str">
        <f>IF('query (10)'!G2679="","",'query (10)'!G2679)</f>
        <v>กำลังดำเนินการ</v>
      </c>
      <c r="L2679" s="38" t="str">
        <f>IF('query (10)'!G2679="","MISSING",IFERROR(INDEX(Cleaning_Rules!$B$5:$B$10,MATCH(TRIM('query (10)'!G2679),Cleaning_Rules!$A$5:$A$10,0)),"UNKNOWN"))</f>
        <v>IN_PROGRESS</v>
      </c>
      <c r="M2679" s="38" t="str">
        <f>IF('query (10)'!I2679="","",'query (10)'!I2679)</f>
        <v>Mechanical</v>
      </c>
      <c r="N2679" s="38" t="str">
        <f>IF('query (10)'!O2679="","",'query (10)'!O2679)</f>
        <v>Part Change</v>
      </c>
      <c r="O2679" s="38" t="str">
        <f>IF('query (10)'!P2679="","",'query (10)'!P2679)</f>
        <v>Medium</v>
      </c>
      <c r="P2679" s="38" t="str">
        <f>IF('query (10)'!N2679="","",'query (10)'!N2679)</f>
        <v>change hydrulic cylinder shuttle เนื่องจากของเดิมเสื่อมสภาพมีน้ำมันรั่ว</v>
      </c>
      <c r="Q2679" s="38" t="str">
        <f>TRIM('query (10)'!N2679)</f>
        <v>change hydrulic cylinder shuttle เนื่องจากของเดิมเสื่อมสภาพมีน้ำมันรั่ว</v>
      </c>
      <c r="R2679" s="38" t="str">
        <f>TRIM(UPPER('query (10)'!R2679))</f>
        <v>AIR CYLINDER</v>
      </c>
      <c r="S2679" s="38" t="str">
        <f>TRIM(UPPER('query (10)'!S2679))</f>
        <v>CHDQB32-65D-A73L-XB10</v>
      </c>
      <c r="T2679" s="38" t="str">
        <f>IF('query (10)'!Q2679="","",TRIM(UPPER('query (10)'!Q2679)))</f>
        <v/>
      </c>
      <c r="U2679" s="38" t="str">
        <f>IF('query (10)'!T2679="","",'query (10)'!T2679)</f>
        <v/>
      </c>
      <c r="V2679" s="39" t="str">
        <f>IF('query (10)'!T2679="","",IFERROR(VALUE('query (10)'!T2679),""))</f>
        <v/>
      </c>
      <c r="W2679" s="40">
        <f>IF('query (10)'!U2679="","",'query (10)'!U2679)</f>
        <v>0</v>
      </c>
      <c r="X2679" s="39">
        <f>IF('query (10)'!V2679="","",'query (10)'!V2679)</f>
        <v>0</v>
      </c>
      <c r="Y2679" s="41">
        <f>IF('query (10)'!W2679="","",'query (10)'!W2679)</f>
        <v>46161</v>
      </c>
      <c r="Z2679" s="41" t="str">
        <f>IF('query (10)'!X2679="","",'query (10)'!X2679)</f>
        <v/>
      </c>
      <c r="AA2679" s="41">
        <f>IF('query (10)'!Y2679="","",'query (10)'!Y2679)</f>
        <v>46161</v>
      </c>
      <c r="AB2679" s="41">
        <f>IF('query (10)'!Z2679="","",'query (10)'!Z2679)</f>
        <v>46161</v>
      </c>
      <c r="AC2679" s="38" t="str">
        <f>IF(OR('query (10)'!AA2679="",COUNTIF(Cleaning_Rules!$A$21:$A$26,TRIM('query (10)'!AA2679))&gt;0),"",TRIM('query (10)'!AA2679))</f>
        <v/>
      </c>
      <c r="AD2679" s="38" t="str">
        <f>IF('query (10)'!AB2679="","",TRIM(IFERROR(_xlfn.TEXTBEFORE('query (10)'!AB2679,"("),'query (10)'!AB2679)))</f>
        <v>เริ่มซ่อมงาน PM แล้ว รับผิดชอบโดย PUCHIT KULSEREE</v>
      </c>
      <c r="AE2679" s="38" t="str">
        <f>IFERROR(LOWER(TRIM(_xlfn.TEXTBEFORE(_xlfn.TEXTAFTER('query (10)'!AB2679,"("),")"))),"")</f>
        <v>puchit@nsk.com</v>
      </c>
      <c r="AF2679" s="38" t="str">
        <f>IF('query (10)'!AD2679="","",TRIM('query (10)'!AD2679))</f>
        <v>ภูชิต กุลเสรี</v>
      </c>
      <c r="AG2679" s="38" t="str">
        <f>IF('query (10)'!AE2679="","",TRIM('query (10)'!AE2679))</f>
        <v>ภูชิต กุลเสรี</v>
      </c>
      <c r="AH2679" s="38" t="str">
        <f>IF('query (10)'!AF2679="","",IFERROR(VALUE('query (10)'!AF2679),""))</f>
        <v/>
      </c>
      <c r="AI2679" s="38" t="str">
        <f>IF('query (10)'!AG2679="","",TRIM('query (10)'!AG2679))</f>
        <v/>
      </c>
      <c r="AJ2679" s="38" t="str">
        <f>IF('query (10)'!AH2679="","",IFERROR(VALUE('query (10)'!AH2679),""))</f>
        <v/>
      </c>
      <c r="AK2679" s="38" t="str">
        <f>IF('query (10)'!AI2679="","",TRIM('query (10)'!AI2679))</f>
        <v/>
      </c>
      <c r="AL2679" s="42">
        <f t="shared" si="205"/>
        <v>2026</v>
      </c>
      <c r="AM2679" s="42" t="str">
        <f t="shared" si="206"/>
        <v>2026-05</v>
      </c>
      <c r="AN2679" s="42" t="str">
        <f t="shared" ca="1" si="207"/>
        <v>OVERDUE</v>
      </c>
      <c r="AO2679" s="42" t="str">
        <f t="shared" si="208"/>
        <v>GR-530 | INNER RING RACEWAY SUPER FINISH M/C | SB5 | HYDRAULIC CYLINDER | Time-based Maintenance | Mechanical | Part Change | Medium | change hydrulic cylinder shuttle เนื่องจากของเดิมเสื่อมสภาพมีน้ำมันรั่ว | AIR CYLINDER | CHDQB32-65D-A73L-XB10 | เริ่มซ่อมงาน PM แล้ว รับผิดชอบโดย PUCHIT KULSEREE | ภูชิต กุลเสรี</v>
      </c>
      <c r="AP2679" s="42" t="str">
        <f>_xlfn.TEXTJOIN("; ",TRUE,IF(COUNTA('query (10)'!A2679:AK2679)&lt;=6,"NEAR_EMPTY_ROW",""),IF($K2679="","MISSING_STATUS",""),IF(AND($K2679="เสร็จสิ้น",$Z2679=""),"DONE_NO_ACTUAL_DATE",""),IF(AND($I2679="Condition-based Maintenance",$AH2679=""),"CBM_NO_MEASUREMENT",""),IF(OR($X2679="",$X2679=0),"INVALID_PERIOD",""),IF(AND($AA2679&lt;&gt;"",$AB2679&lt;&gt;"",$AB2679&lt;$AA2679),"DATE_SEQUENCE_ERROR",""),IF(AND($AB2679&lt;&gt;"",$AB2679&gt;DATE(2030,12,31)),"DATE_OUTLIER",""),IF($C2679="","MISSING_QRCODE",""),IF($J2679="UNKNOWN","UNKNOWN_PM_TYPE",""),IF($L2679="UNKNOWN","UNKNOWN_STATUS",""))</f>
        <v>INVALID_PERIOD</v>
      </c>
      <c r="AQ2679" s="42" t="str">
        <f t="shared" si="209"/>
        <v>NO</v>
      </c>
    </row>
    <row r="2680" spans="1:43" x14ac:dyDescent="0.3">
      <c r="A2680" s="38">
        <f>IF('query (10)'!A2680="","",'query (10)'!A2680)</f>
        <v>2939</v>
      </c>
      <c r="B2680" s="38">
        <f>IF('query (10)'!B2680="","",'query (10)'!B2680)</f>
        <v>21259</v>
      </c>
      <c r="C2680" s="38" t="str">
        <f>TRIM(UPPER('query (10)'!M2680))</f>
        <v>GR-535</v>
      </c>
      <c r="D2680" s="38" t="str">
        <f>TRIM(UPPER(IFERROR(_xlfn.TEXTBEFORE('query (10)'!L2680,"("),'query (10)'!L2680)))</f>
        <v>OUTER RING RACEWAY SUPER FINISH M/C</v>
      </c>
      <c r="E2680" s="38" t="str">
        <f>IFERROR(TRIM(UPPER(_xlfn.TEXTBEFORE(_xlfn.TEXTAFTER('query (10)'!L2680,"("),")"))),"")</f>
        <v/>
      </c>
      <c r="F2680" s="38" t="str">
        <f>TRIM('query (10)'!K2680)</f>
        <v>SB5</v>
      </c>
      <c r="G2680" s="38" t="str">
        <f>IF('query (10)'!J2680="","",'query (10)'!J2680)</f>
        <v>Air Cylinder</v>
      </c>
      <c r="H2680" s="38" t="str">
        <f>TRIM(UPPER('query (10)'!J2680))</f>
        <v>AIR CYLINDER</v>
      </c>
      <c r="I2680" s="38" t="str">
        <f>IF('query (10)'!F2680="","",'query (10)'!F2680)</f>
        <v>Time-based Maintenance</v>
      </c>
      <c r="J2680" s="38" t="str">
        <f>IF('query (10)'!F2680="","",IFERROR(INDEX(Cleaning_Rules!$B$14:$B$17,MATCH(TRIM('query (10)'!F2680),Cleaning_Rules!$A$14:$A$17,0)),"UNKNOWN"))</f>
        <v>TBM</v>
      </c>
      <c r="K2680" s="38" t="str">
        <f>IF('query (10)'!G2680="","",'query (10)'!G2680)</f>
        <v>กำลังดำเนินการ</v>
      </c>
      <c r="L2680" s="38" t="str">
        <f>IF('query (10)'!G2680="","MISSING",IFERROR(INDEX(Cleaning_Rules!$B$5:$B$10,MATCH(TRIM('query (10)'!G2680),Cleaning_Rules!$A$5:$A$10,0)),"UNKNOWN"))</f>
        <v>IN_PROGRESS</v>
      </c>
      <c r="M2680" s="38" t="str">
        <f>IF('query (10)'!I2680="","",'query (10)'!I2680)</f>
        <v>Mechanical</v>
      </c>
      <c r="N2680" s="38" t="str">
        <f>IF('query (10)'!O2680="","",'query (10)'!O2680)</f>
        <v>Part Change</v>
      </c>
      <c r="O2680" s="38" t="str">
        <f>IF('query (10)'!P2680="","",'query (10)'!P2680)</f>
        <v>Medium</v>
      </c>
      <c r="P2680" s="38" t="str">
        <f>IF('query (10)'!N2680="","",'query (10)'!N2680)</f>
        <v>conveyer supply o/r super change air cylinder divider แทนที่ของเดิมที่เสื่อมสะภาพจากการใช้งาน
model:CDJ2D16-45Z-B</v>
      </c>
      <c r="Q2680" s="38" t="str">
        <f>TRIM('query (10)'!N2680)</f>
        <v>conveyer supply o/r super change air cylinder divider แทนที่ของเดิมที่เสื่อมสะภาพจากการใช้งาน
model:CDJ2D16-45Z-B</v>
      </c>
      <c r="R2680" s="38" t="str">
        <f>TRIM(UPPER('query (10)'!R2680))</f>
        <v/>
      </c>
      <c r="S2680" s="38" t="str">
        <f>TRIM(UPPER('query (10)'!S2680))</f>
        <v/>
      </c>
      <c r="T2680" s="38" t="str">
        <f>IF('query (10)'!Q2680="","",TRIM(UPPER('query (10)'!Q2680)))</f>
        <v/>
      </c>
      <c r="U2680" s="38" t="str">
        <f>IF('query (10)'!T2680="","",'query (10)'!T2680)</f>
        <v/>
      </c>
      <c r="V2680" s="39" t="str">
        <f>IF('query (10)'!T2680="","",IFERROR(VALUE('query (10)'!T2680),""))</f>
        <v/>
      </c>
      <c r="W2680" s="40">
        <f>IF('query (10)'!U2680="","",'query (10)'!U2680)</f>
        <v>0</v>
      </c>
      <c r="X2680" s="39">
        <f>IF('query (10)'!V2680="","",'query (10)'!V2680)</f>
        <v>0</v>
      </c>
      <c r="Y2680" s="41">
        <f>IF('query (10)'!W2680="","",'query (10)'!W2680)</f>
        <v>46161</v>
      </c>
      <c r="Z2680" s="41" t="str">
        <f>IF('query (10)'!X2680="","",'query (10)'!X2680)</f>
        <v/>
      </c>
      <c r="AA2680" s="41">
        <f>IF('query (10)'!Y2680="","",'query (10)'!Y2680)</f>
        <v>46161</v>
      </c>
      <c r="AB2680" s="41">
        <f>IF('query (10)'!Z2680="","",'query (10)'!Z2680)</f>
        <v>46161</v>
      </c>
      <c r="AC2680" s="38" t="str">
        <f>IF(OR('query (10)'!AA2680="",COUNTIF(Cleaning_Rules!$A$21:$A$26,TRIM('query (10)'!AA2680))&gt;0),"",TRIM('query (10)'!AA2680))</f>
        <v/>
      </c>
      <c r="AD2680" s="38" t="str">
        <f>IF('query (10)'!AB2680="","",TRIM(IFERROR(_xlfn.TEXTBEFORE('query (10)'!AB2680,"("),'query (10)'!AB2680)))</f>
        <v>เริ่มซ่อมงาน PM แล้ว รับผิดชอบโดย PUCHIT KULSEREE</v>
      </c>
      <c r="AE2680" s="38" t="str">
        <f>IFERROR(LOWER(TRIM(_xlfn.TEXTBEFORE(_xlfn.TEXTAFTER('query (10)'!AB2680,"("),")"))),"")</f>
        <v>puchit@nsk.com</v>
      </c>
      <c r="AF2680" s="38" t="str">
        <f>IF('query (10)'!AD2680="","",TRIM('query (10)'!AD2680))</f>
        <v>ภูชิต กุลเสรี</v>
      </c>
      <c r="AG2680" s="38" t="str">
        <f>IF('query (10)'!AE2680="","",TRIM('query (10)'!AE2680))</f>
        <v>ภูชิต กุลเสรี</v>
      </c>
      <c r="AH2680" s="38" t="str">
        <f>IF('query (10)'!AF2680="","",IFERROR(VALUE('query (10)'!AF2680),""))</f>
        <v/>
      </c>
      <c r="AI2680" s="38" t="str">
        <f>IF('query (10)'!AG2680="","",TRIM('query (10)'!AG2680))</f>
        <v/>
      </c>
      <c r="AJ2680" s="38" t="str">
        <f>IF('query (10)'!AH2680="","",IFERROR(VALUE('query (10)'!AH2680),""))</f>
        <v/>
      </c>
      <c r="AK2680" s="38" t="str">
        <f>IF('query (10)'!AI2680="","",TRIM('query (10)'!AI2680))</f>
        <v/>
      </c>
      <c r="AL2680" s="42">
        <f t="shared" si="205"/>
        <v>2026</v>
      </c>
      <c r="AM2680" s="42" t="str">
        <f t="shared" si="206"/>
        <v>2026-05</v>
      </c>
      <c r="AN2680" s="42" t="str">
        <f t="shared" ca="1" si="207"/>
        <v>OVERDUE</v>
      </c>
      <c r="AO2680" s="42" t="str">
        <f t="shared" si="208"/>
        <v>GR-535 | OUTER RING RACEWAY SUPER FINISH M/C | SB5 | AIR CYLINDER | Time-based Maintenance | Mechanical | Part Change | Medium | conveyer supply o/r super change air cylinder divider แทนที่ของเดิมที่เสื่อมสะภาพจากการใช้งาน
model:CDJ2D16-45Z-B | เริ่มซ่อมงาน PM แล้ว รับผิดชอบโดย PUCHIT KULSEREE | ภูชิต กุลเสรี</v>
      </c>
      <c r="AP2680" s="42" t="str">
        <f>_xlfn.TEXTJOIN("; ",TRUE,IF(COUNTA('query (10)'!A2680:AK2680)&lt;=6,"NEAR_EMPTY_ROW",""),IF($K2680="","MISSING_STATUS",""),IF(AND($K2680="เสร็จสิ้น",$Z2680=""),"DONE_NO_ACTUAL_DATE",""),IF(AND($I2680="Condition-based Maintenance",$AH2680=""),"CBM_NO_MEASUREMENT",""),IF(OR($X2680="",$X2680=0),"INVALID_PERIOD",""),IF(AND($AA2680&lt;&gt;"",$AB2680&lt;&gt;"",$AB2680&lt;$AA2680),"DATE_SEQUENCE_ERROR",""),IF(AND($AB2680&lt;&gt;"",$AB2680&gt;DATE(2030,12,31)),"DATE_OUTLIER",""),IF($C2680="","MISSING_QRCODE",""),IF($J2680="UNKNOWN","UNKNOWN_PM_TYPE",""),IF($L2680="UNKNOWN","UNKNOWN_STATUS",""))</f>
        <v>INVALID_PERIOD</v>
      </c>
      <c r="AQ2680" s="42" t="str">
        <f t="shared" si="209"/>
        <v>NO</v>
      </c>
    </row>
    <row r="2681" spans="1:43" x14ac:dyDescent="0.3">
      <c r="A2681" s="38">
        <f>IF('query (10)'!A2681="","",'query (10)'!A2681)</f>
        <v>2940</v>
      </c>
      <c r="B2681" s="38">
        <f>IF('query (10)'!B2681="","",'query (10)'!B2681)</f>
        <v>21260</v>
      </c>
      <c r="C2681" s="38" t="str">
        <f>TRIM(UPPER('query (10)'!M2681))</f>
        <v>WA-982</v>
      </c>
      <c r="D2681" s="38" t="str">
        <f>TRIM(UPPER(IFERROR(_xlfn.TEXTBEFORE('query (10)'!L2681,"("),'query (10)'!L2681)))</f>
        <v>FINISH WASHING M/C</v>
      </c>
      <c r="E2681" s="38" t="str">
        <f>IFERROR(TRIM(UPPER(_xlfn.TEXTBEFORE(_xlfn.TEXTAFTER('query (10)'!L2681,"("),")"))),"")</f>
        <v/>
      </c>
      <c r="F2681" s="38" t="str">
        <f>TRIM('query (10)'!K2681)</f>
        <v>SB5</v>
      </c>
      <c r="G2681" s="38" t="str">
        <f>IF('query (10)'!J2681="","",'query (10)'!J2681)</f>
        <v>Air Cylinder</v>
      </c>
      <c r="H2681" s="38" t="str">
        <f>TRIM(UPPER('query (10)'!J2681))</f>
        <v>AIR CYLINDER</v>
      </c>
      <c r="I2681" s="38" t="str">
        <f>IF('query (10)'!F2681="","",'query (10)'!F2681)</f>
        <v>Time-based Maintenance</v>
      </c>
      <c r="J2681" s="38" t="str">
        <f>IF('query (10)'!F2681="","",IFERROR(INDEX(Cleaning_Rules!$B$14:$B$17,MATCH(TRIM('query (10)'!F2681),Cleaning_Rules!$A$14:$A$17,0)),"UNKNOWN"))</f>
        <v>TBM</v>
      </c>
      <c r="K2681" s="38" t="str">
        <f>IF('query (10)'!G2681="","",'query (10)'!G2681)</f>
        <v>เสร็จสิ้น</v>
      </c>
      <c r="L2681" s="38" t="str">
        <f>IF('query (10)'!G2681="","MISSING",IFERROR(INDEX(Cleaning_Rules!$B$5:$B$10,MATCH(TRIM('query (10)'!G2681),Cleaning_Rules!$A$5:$A$10,0)),"UNKNOWN"))</f>
        <v>COMPLETED</v>
      </c>
      <c r="M2681" s="38" t="str">
        <f>IF('query (10)'!I2681="","",'query (10)'!I2681)</f>
        <v>Mechanical</v>
      </c>
      <c r="N2681" s="38" t="str">
        <f>IF('query (10)'!O2681="","",'query (10)'!O2681)</f>
        <v>Part Change</v>
      </c>
      <c r="O2681" s="38" t="str">
        <f>IF('query (10)'!P2681="","",'query (10)'!P2681)</f>
        <v>Medium</v>
      </c>
      <c r="P2681" s="38" t="str">
        <f>IF('query (10)'!N2681="","",'query (10)'!N2681)</f>
        <v xml:space="preserve">change seal kid air cylinder work up/down
ตามรอบการใช้งาน
</v>
      </c>
      <c r="Q2681" s="38" t="str">
        <f>TRIM('query (10)'!N2681)</f>
        <v xml:space="preserve">change seal kid air cylinder work up/down
ตามรอบการใช้งาน
</v>
      </c>
      <c r="R2681" s="38" t="str">
        <f>TRIM(UPPER('query (10)'!R2681))</f>
        <v>SEAL KIT</v>
      </c>
      <c r="S2681" s="38" t="str">
        <f>TRIM(UPPER('query (10)'!S2681))</f>
        <v>CBG1N50-PS</v>
      </c>
      <c r="T2681" s="38" t="str">
        <f>IF('query (10)'!Q2681="","",TRIM(UPPER('query (10)'!Q2681)))</f>
        <v/>
      </c>
      <c r="U2681" s="38" t="str">
        <f>IF('query (10)'!T2681="","",'query (10)'!T2681)</f>
        <v/>
      </c>
      <c r="V2681" s="39" t="str">
        <f>IF('query (10)'!T2681="","",IFERROR(VALUE('query (10)'!T2681),""))</f>
        <v/>
      </c>
      <c r="W2681" s="40">
        <f>IF('query (10)'!U2681="","",'query (10)'!U2681)</f>
        <v>0</v>
      </c>
      <c r="X2681" s="39">
        <f>IF('query (10)'!V2681="","",'query (10)'!V2681)</f>
        <v>731</v>
      </c>
      <c r="Y2681" s="41">
        <f>IF('query (10)'!W2681="","",'query (10)'!W2681)</f>
        <v>46161</v>
      </c>
      <c r="Z2681" s="41">
        <f>IF('query (10)'!X2681="","",'query (10)'!X2681)</f>
        <v>46178</v>
      </c>
      <c r="AA2681" s="41">
        <f>IF('query (10)'!Y2681="","",'query (10)'!Y2681)</f>
        <v>46178</v>
      </c>
      <c r="AB2681" s="41">
        <f>IF('query (10)'!Z2681="","",'query (10)'!Z2681)</f>
        <v>46909</v>
      </c>
      <c r="AC2681" s="38" t="str">
        <f>IF(OR('query (10)'!AA2681="",COUNTIF(Cleaning_Rules!$A$21:$A$26,TRIM('query (10)'!AA2681))&gt;0),"",TRIM('query (10)'!AA2681))</f>
        <v/>
      </c>
      <c r="AD2681" s="38" t="str">
        <f>IF('query (10)'!AB2681="","",TRIM(IFERROR(_xlfn.TEXTBEFORE('query (10)'!AB2681,"("),'query (10)'!AB2681)))</f>
        <v>เริ่มซ่อมงาน PM แล้ว รับผิดชอบโดย PAHLA SEEDANG</v>
      </c>
      <c r="AE2681" s="38" t="str">
        <f>IFERROR(LOWER(TRIM(_xlfn.TEXTBEFORE(_xlfn.TEXTAFTER('query (10)'!AB2681,"("),")"))),"")</f>
        <v>pahla@nsk.com</v>
      </c>
      <c r="AF2681" s="38" t="str">
        <f>IF('query (10)'!AD2681="","",TRIM('query (10)'!AD2681))</f>
        <v>ภูชิต กุลเสรี</v>
      </c>
      <c r="AG2681" s="38" t="str">
        <f>IF('query (10)'!AE2681="","",TRIM('query (10)'!AE2681))</f>
        <v>ผะหลา สีแดง</v>
      </c>
      <c r="AH2681" s="38" t="str">
        <f>IF('query (10)'!AF2681="","",IFERROR(VALUE('query (10)'!AF2681),""))</f>
        <v/>
      </c>
      <c r="AI2681" s="38" t="str">
        <f>IF('query (10)'!AG2681="","",TRIM('query (10)'!AG2681))</f>
        <v/>
      </c>
      <c r="AJ2681" s="38" t="str">
        <f>IF('query (10)'!AH2681="","",IFERROR(VALUE('query (10)'!AH2681),""))</f>
        <v/>
      </c>
      <c r="AK2681" s="38" t="str">
        <f>IF('query (10)'!AI2681="","",TRIM('query (10)'!AI2681))</f>
        <v/>
      </c>
      <c r="AL2681" s="42">
        <f t="shared" si="205"/>
        <v>2026</v>
      </c>
      <c r="AM2681" s="42" t="str">
        <f t="shared" si="206"/>
        <v>2026-05</v>
      </c>
      <c r="AN2681" s="42" t="str">
        <f t="shared" ca="1" si="207"/>
        <v/>
      </c>
      <c r="AO2681" s="42" t="str">
        <f t="shared" si="208"/>
        <v>WA-982 | FINISH WASHING M/C | SB5 | AIR CYLINDER | Time-based Maintenance | Mechanical | Part Change | Medium | change seal kid air cylinder work up/down
ตามรอบการใช้งาน
 | SEAL KIT | CBG1N50-PS | เริ่มซ่อมงาน PM แล้ว รับผิดชอบโดย PAHLA SEEDANG | ผะหลา สีแดง</v>
      </c>
      <c r="AP2681" s="42" t="str">
        <f>_xlfn.TEXTJOIN("; ",TRUE,IF(COUNTA('query (10)'!A2681:AK2681)&lt;=6,"NEAR_EMPTY_ROW",""),IF($K2681="","MISSING_STATUS",""),IF(AND($K2681="เสร็จสิ้น",$Z2681=""),"DONE_NO_ACTUAL_DATE",""),IF(AND($I2681="Condition-based Maintenance",$AH2681=""),"CBM_NO_MEASUREMENT",""),IF(OR($X2681="",$X2681=0),"INVALID_PERIOD",""),IF(AND($AA2681&lt;&gt;"",$AB2681&lt;&gt;"",$AB2681&lt;$AA2681),"DATE_SEQUENCE_ERROR",""),IF(AND($AB2681&lt;&gt;"",$AB2681&gt;DATE(2030,12,31)),"DATE_OUTLIER",""),IF($C2681="","MISSING_QRCODE",""),IF($J2681="UNKNOWN","UNKNOWN_PM_TYPE",""),IF($L2681="UNKNOWN","UNKNOWN_STATUS",""))</f>
        <v/>
      </c>
      <c r="AQ2681" s="42" t="str">
        <f t="shared" si="209"/>
        <v>NO</v>
      </c>
    </row>
    <row r="2682" spans="1:43" x14ac:dyDescent="0.3">
      <c r="A2682" s="38">
        <f>IF('query (10)'!A2682="","",'query (10)'!A2682)</f>
        <v>2941</v>
      </c>
      <c r="B2682" s="38">
        <f>IF('query (10)'!B2682="","",'query (10)'!B2682)</f>
        <v>21261</v>
      </c>
      <c r="C2682" s="38" t="str">
        <f>TRIM(UPPER('query (10)'!M2682))</f>
        <v>CH-544</v>
      </c>
      <c r="D2682" s="38" t="str">
        <f>TRIM(UPPER(IFERROR(_xlfn.TEXTBEFORE('query (10)'!L2682,"("),'query (10)'!L2682)))</f>
        <v>SEAL CHECK M/C</v>
      </c>
      <c r="E2682" s="38" t="str">
        <f>IFERROR(TRIM(UPPER(_xlfn.TEXTBEFORE(_xlfn.TEXTAFTER('query (10)'!L2682,"("),")"))),"")</f>
        <v/>
      </c>
      <c r="F2682" s="38" t="str">
        <f>TRIM('query (10)'!K2682)</f>
        <v>SB5</v>
      </c>
      <c r="G2682" s="38" t="str">
        <f>IF('query (10)'!J2682="","",'query (10)'!J2682)</f>
        <v>Air Cylinder</v>
      </c>
      <c r="H2682" s="38" t="str">
        <f>TRIM(UPPER('query (10)'!J2682))</f>
        <v>AIR CYLINDER</v>
      </c>
      <c r="I2682" s="38" t="str">
        <f>IF('query (10)'!F2682="","",'query (10)'!F2682)</f>
        <v>Time-based Maintenance</v>
      </c>
      <c r="J2682" s="38" t="str">
        <f>IF('query (10)'!F2682="","",IFERROR(INDEX(Cleaning_Rules!$B$14:$B$17,MATCH(TRIM('query (10)'!F2682),Cleaning_Rules!$A$14:$A$17,0)),"UNKNOWN"))</f>
        <v>TBM</v>
      </c>
      <c r="K2682" s="38" t="str">
        <f>IF('query (10)'!G2682="","",'query (10)'!G2682)</f>
        <v>เสร็จสิ้น</v>
      </c>
      <c r="L2682" s="38" t="str">
        <f>IF('query (10)'!G2682="","MISSING",IFERROR(INDEX(Cleaning_Rules!$B$5:$B$10,MATCH(TRIM('query (10)'!G2682),Cleaning_Rules!$A$5:$A$10,0)),"UNKNOWN"))</f>
        <v>COMPLETED</v>
      </c>
      <c r="M2682" s="38" t="str">
        <f>IF('query (10)'!I2682="","",'query (10)'!I2682)</f>
        <v>Mechanical</v>
      </c>
      <c r="N2682" s="38" t="str">
        <f>IF('query (10)'!O2682="","",'query (10)'!O2682)</f>
        <v>Part Change</v>
      </c>
      <c r="O2682" s="38" t="str">
        <f>IF('query (10)'!P2682="","",'query (10)'!P2682)</f>
        <v>Medium</v>
      </c>
      <c r="P2682" s="38" t="str">
        <f>IF('query (10)'!N2682="","",'query (10)'!N2682)</f>
        <v xml:space="preserve">change seal kid air cylinder work up/down
ตามรอบการใช้งาน
</v>
      </c>
      <c r="Q2682" s="38" t="str">
        <f>TRIM('query (10)'!N2682)</f>
        <v xml:space="preserve">change seal kid air cylinder work up/down
ตามรอบการใช้งาน
</v>
      </c>
      <c r="R2682" s="38" t="str">
        <f>TRIM(UPPER('query (10)'!R2682))</f>
        <v>SEAL KIT</v>
      </c>
      <c r="S2682" s="38" t="str">
        <f>TRIM(UPPER('query (10)'!S2682))</f>
        <v>CBG1N50-PS</v>
      </c>
      <c r="T2682" s="38" t="str">
        <f>IF('query (10)'!Q2682="","",TRIM(UPPER('query (10)'!Q2682)))</f>
        <v/>
      </c>
      <c r="U2682" s="38" t="str">
        <f>IF('query (10)'!T2682="","",'query (10)'!T2682)</f>
        <v/>
      </c>
      <c r="V2682" s="39" t="str">
        <f>IF('query (10)'!T2682="","",IFERROR(VALUE('query (10)'!T2682),""))</f>
        <v/>
      </c>
      <c r="W2682" s="40">
        <f>IF('query (10)'!U2682="","",'query (10)'!U2682)</f>
        <v>0</v>
      </c>
      <c r="X2682" s="39">
        <f>IF('query (10)'!V2682="","",'query (10)'!V2682)</f>
        <v>731</v>
      </c>
      <c r="Y2682" s="41">
        <f>IF('query (10)'!W2682="","",'query (10)'!W2682)</f>
        <v>46161</v>
      </c>
      <c r="Z2682" s="41">
        <f>IF('query (10)'!X2682="","",'query (10)'!X2682)</f>
        <v>46178</v>
      </c>
      <c r="AA2682" s="41">
        <f>IF('query (10)'!Y2682="","",'query (10)'!Y2682)</f>
        <v>46178</v>
      </c>
      <c r="AB2682" s="41">
        <f>IF('query (10)'!Z2682="","",'query (10)'!Z2682)</f>
        <v>46909</v>
      </c>
      <c r="AC2682" s="38" t="str">
        <f>IF(OR('query (10)'!AA2682="",COUNTIF(Cleaning_Rules!$A$21:$A$26,TRIM('query (10)'!AA2682))&gt;0),"",TRIM('query (10)'!AA2682))</f>
        <v/>
      </c>
      <c r="AD2682" s="38" t="str">
        <f>IF('query (10)'!AB2682="","",TRIM(IFERROR(_xlfn.TEXTBEFORE('query (10)'!AB2682,"("),'query (10)'!AB2682)))</f>
        <v>เริ่มซ่อมงาน PM แล้ว รับผิดชอบโดย PAHLA SEEDANG</v>
      </c>
      <c r="AE2682" s="38" t="str">
        <f>IFERROR(LOWER(TRIM(_xlfn.TEXTBEFORE(_xlfn.TEXTAFTER('query (10)'!AB2682,"("),")"))),"")</f>
        <v>pahla@nsk.com</v>
      </c>
      <c r="AF2682" s="38" t="str">
        <f>IF('query (10)'!AD2682="","",TRIM('query (10)'!AD2682))</f>
        <v>ภูชิต กุลเสรี</v>
      </c>
      <c r="AG2682" s="38" t="str">
        <f>IF('query (10)'!AE2682="","",TRIM('query (10)'!AE2682))</f>
        <v>ผะหลา สีแดง</v>
      </c>
      <c r="AH2682" s="38" t="str">
        <f>IF('query (10)'!AF2682="","",IFERROR(VALUE('query (10)'!AF2682),""))</f>
        <v/>
      </c>
      <c r="AI2682" s="38" t="str">
        <f>IF('query (10)'!AG2682="","",TRIM('query (10)'!AG2682))</f>
        <v/>
      </c>
      <c r="AJ2682" s="38" t="str">
        <f>IF('query (10)'!AH2682="","",IFERROR(VALUE('query (10)'!AH2682),""))</f>
        <v/>
      </c>
      <c r="AK2682" s="38" t="str">
        <f>IF('query (10)'!AI2682="","",TRIM('query (10)'!AI2682))</f>
        <v/>
      </c>
      <c r="AL2682" s="42">
        <f t="shared" si="205"/>
        <v>2026</v>
      </c>
      <c r="AM2682" s="42" t="str">
        <f t="shared" si="206"/>
        <v>2026-05</v>
      </c>
      <c r="AN2682" s="42" t="str">
        <f t="shared" ca="1" si="207"/>
        <v/>
      </c>
      <c r="AO2682" s="42" t="str">
        <f t="shared" si="208"/>
        <v>CH-544 | SEAL CHECK M/C | SB5 | AIR CYLINDER | Time-based Maintenance | Mechanical | Part Change | Medium | change seal kid air cylinder work up/down
ตามรอบการใช้งาน
 | SEAL KIT | CBG1N50-PS | เริ่มซ่อมงาน PM แล้ว รับผิดชอบโดย PAHLA SEEDANG | ผะหลา สีแดง</v>
      </c>
      <c r="AP2682" s="42" t="str">
        <f>_xlfn.TEXTJOIN("; ",TRUE,IF(COUNTA('query (10)'!A2682:AK2682)&lt;=6,"NEAR_EMPTY_ROW",""),IF($K2682="","MISSING_STATUS",""),IF(AND($K2682="เสร็จสิ้น",$Z2682=""),"DONE_NO_ACTUAL_DATE",""),IF(AND($I2682="Condition-based Maintenance",$AH2682=""),"CBM_NO_MEASUREMENT",""),IF(OR($X2682="",$X2682=0),"INVALID_PERIOD",""),IF(AND($AA2682&lt;&gt;"",$AB2682&lt;&gt;"",$AB2682&lt;$AA2682),"DATE_SEQUENCE_ERROR",""),IF(AND($AB2682&lt;&gt;"",$AB2682&gt;DATE(2030,12,31)),"DATE_OUTLIER",""),IF($C2682="","MISSING_QRCODE",""),IF($J2682="UNKNOWN","UNKNOWN_PM_TYPE",""),IF($L2682="UNKNOWN","UNKNOWN_STATUS",""))</f>
        <v/>
      </c>
      <c r="AQ2682" s="42" t="str">
        <f t="shared" si="209"/>
        <v>NO</v>
      </c>
    </row>
    <row r="2683" spans="1:43" x14ac:dyDescent="0.3">
      <c r="A2683" s="38">
        <f>IF('query (10)'!A2683="","",'query (10)'!A2683)</f>
        <v>2942</v>
      </c>
      <c r="B2683" s="38">
        <f>IF('query (10)'!B2683="","",'query (10)'!B2683)</f>
        <v>21263</v>
      </c>
      <c r="C2683" s="38" t="str">
        <f>TRIM(UPPER('query (10)'!M2683))</f>
        <v>AS-987</v>
      </c>
      <c r="D2683" s="38" t="str">
        <f>TRIM(UPPER(IFERROR(_xlfn.TEXTBEFORE('query (10)'!L2683,"("),'query (10)'!L2683)))</f>
        <v>MATCHING &amp; BALL FILLING M/C</v>
      </c>
      <c r="E2683" s="38" t="str">
        <f>IFERROR(TRIM(UPPER(_xlfn.TEXTBEFORE(_xlfn.TEXTAFTER('query (10)'!L2683,"("),")"))),"")</f>
        <v/>
      </c>
      <c r="F2683" s="38" t="str">
        <f>TRIM('query (10)'!K2683)</f>
        <v>SB5</v>
      </c>
      <c r="G2683" s="38" t="str">
        <f>IF('query (10)'!J2683="","",'query (10)'!J2683)</f>
        <v>Filter</v>
      </c>
      <c r="H2683" s="38" t="str">
        <f>TRIM(UPPER('query (10)'!J2683))</f>
        <v>FILTER</v>
      </c>
      <c r="I2683" s="38" t="str">
        <f>IF('query (10)'!F2683="","",'query (10)'!F2683)</f>
        <v>Time-based Maintenance</v>
      </c>
      <c r="J2683" s="38" t="str">
        <f>IF('query (10)'!F2683="","",IFERROR(INDEX(Cleaning_Rules!$B$14:$B$17,MATCH(TRIM('query (10)'!F2683),Cleaning_Rules!$A$14:$A$17,0)),"UNKNOWN"))</f>
        <v>TBM</v>
      </c>
      <c r="K2683" s="38" t="str">
        <f>IF('query (10)'!G2683="","",'query (10)'!G2683)</f>
        <v>เสร็จสิ้น</v>
      </c>
      <c r="L2683" s="38" t="str">
        <f>IF('query (10)'!G2683="","MISSING",IFERROR(INDEX(Cleaning_Rules!$B$5:$B$10,MATCH(TRIM('query (10)'!G2683),Cleaning_Rules!$A$5:$A$10,0)),"UNKNOWN"))</f>
        <v>COMPLETED</v>
      </c>
      <c r="M2683" s="38" t="str">
        <f>IF('query (10)'!I2683="","",'query (10)'!I2683)</f>
        <v>Mechanical</v>
      </c>
      <c r="N2683" s="38" t="str">
        <f>IF('query (10)'!O2683="","",'query (10)'!O2683)</f>
        <v>Part Change</v>
      </c>
      <c r="O2683" s="38" t="str">
        <f>IF('query (10)'!P2683="","",'query (10)'!P2683)</f>
        <v>Medium</v>
      </c>
      <c r="P2683" s="38" t="str">
        <f>IF('query (10)'!N2683="","",'query (10)'!N2683)</f>
        <v>change air filter ตามรอบการใช้งาน
model:AW-60P-060P</v>
      </c>
      <c r="Q2683" s="38" t="str">
        <f>TRIM('query (10)'!N2683)</f>
        <v>change air filter ตามรอบการใช้งาน
model:AW-60P-060P</v>
      </c>
      <c r="R2683" s="38" t="str">
        <f>TRIM(UPPER('query (10)'!R2683))</f>
        <v/>
      </c>
      <c r="S2683" s="38" t="str">
        <f>TRIM(UPPER('query (10)'!S2683))</f>
        <v/>
      </c>
      <c r="T2683" s="38" t="str">
        <f>IF('query (10)'!Q2683="","",TRIM(UPPER('query (10)'!Q2683)))</f>
        <v/>
      </c>
      <c r="U2683" s="38" t="str">
        <f>IF('query (10)'!T2683="","",'query (10)'!T2683)</f>
        <v/>
      </c>
      <c r="V2683" s="39" t="str">
        <f>IF('query (10)'!T2683="","",IFERROR(VALUE('query (10)'!T2683),""))</f>
        <v/>
      </c>
      <c r="W2683" s="40">
        <f>IF('query (10)'!U2683="","",'query (10)'!U2683)</f>
        <v>0</v>
      </c>
      <c r="X2683" s="39">
        <f>IF('query (10)'!V2683="","",'query (10)'!V2683)</f>
        <v>365</v>
      </c>
      <c r="Y2683" s="41">
        <f>IF('query (10)'!W2683="","",'query (10)'!W2683)</f>
        <v>46161</v>
      </c>
      <c r="Z2683" s="41">
        <f>IF('query (10)'!X2683="","",'query (10)'!X2683)</f>
        <v>46178</v>
      </c>
      <c r="AA2683" s="41">
        <f>IF('query (10)'!Y2683="","",'query (10)'!Y2683)</f>
        <v>46178</v>
      </c>
      <c r="AB2683" s="41">
        <f>IF('query (10)'!Z2683="","",'query (10)'!Z2683)</f>
        <v>46543</v>
      </c>
      <c r="AC2683" s="38" t="str">
        <f>IF(OR('query (10)'!AA2683="",COUNTIF(Cleaning_Rules!$A$21:$A$26,TRIM('query (10)'!AA2683))&gt;0),"",TRIM('query (10)'!AA2683))</f>
        <v/>
      </c>
      <c r="AD2683" s="38" t="str">
        <f>IF('query (10)'!AB2683="","",TRIM(IFERROR(_xlfn.TEXTBEFORE('query (10)'!AB2683,"("),'query (10)'!AB2683)))</f>
        <v>เริ่มซ่อมงาน PM แล้ว รับผิดชอบโดย PAHLA SEEDANG</v>
      </c>
      <c r="AE2683" s="38" t="str">
        <f>IFERROR(LOWER(TRIM(_xlfn.TEXTBEFORE(_xlfn.TEXTAFTER('query (10)'!AB2683,"("),")"))),"")</f>
        <v>pahla@nsk.com</v>
      </c>
      <c r="AF2683" s="38" t="str">
        <f>IF('query (10)'!AD2683="","",TRIM('query (10)'!AD2683))</f>
        <v>ภูชิต กุลเสรี</v>
      </c>
      <c r="AG2683" s="38" t="str">
        <f>IF('query (10)'!AE2683="","",TRIM('query (10)'!AE2683))</f>
        <v>ผะหลา สีแดง</v>
      </c>
      <c r="AH2683" s="38" t="str">
        <f>IF('query (10)'!AF2683="","",IFERROR(VALUE('query (10)'!AF2683),""))</f>
        <v/>
      </c>
      <c r="AI2683" s="38" t="str">
        <f>IF('query (10)'!AG2683="","",TRIM('query (10)'!AG2683))</f>
        <v/>
      </c>
      <c r="AJ2683" s="38" t="str">
        <f>IF('query (10)'!AH2683="","",IFERROR(VALUE('query (10)'!AH2683),""))</f>
        <v/>
      </c>
      <c r="AK2683" s="38" t="str">
        <f>IF('query (10)'!AI2683="","",TRIM('query (10)'!AI2683))</f>
        <v/>
      </c>
      <c r="AL2683" s="42">
        <f t="shared" si="205"/>
        <v>2026</v>
      </c>
      <c r="AM2683" s="42" t="str">
        <f t="shared" si="206"/>
        <v>2026-05</v>
      </c>
      <c r="AN2683" s="42" t="str">
        <f t="shared" ca="1" si="207"/>
        <v/>
      </c>
      <c r="AO2683" s="42" t="str">
        <f t="shared" si="208"/>
        <v>AS-987 | MATCHING &amp; BALL FILLING M/C | SB5 | FILTER | Time-based Maintenance | Mechanical | Part Change | Medium | change air filter ตามรอบการใช้งาน
model:AW-60P-060P | เริ่มซ่อมงาน PM แล้ว รับผิดชอบโดย PAHLA SEEDANG | ผะหลา สีแดง</v>
      </c>
      <c r="AP2683" s="42" t="str">
        <f>_xlfn.TEXTJOIN("; ",TRUE,IF(COUNTA('query (10)'!A2683:AK2683)&lt;=6,"NEAR_EMPTY_ROW",""),IF($K2683="","MISSING_STATUS",""),IF(AND($K2683="เสร็จสิ้น",$Z2683=""),"DONE_NO_ACTUAL_DATE",""),IF(AND($I2683="Condition-based Maintenance",$AH2683=""),"CBM_NO_MEASUREMENT",""),IF(OR($X2683="",$X2683=0),"INVALID_PERIOD",""),IF(AND($AA2683&lt;&gt;"",$AB2683&lt;&gt;"",$AB2683&lt;$AA2683),"DATE_SEQUENCE_ERROR",""),IF(AND($AB2683&lt;&gt;"",$AB2683&gt;DATE(2030,12,31)),"DATE_OUTLIER",""),IF($C2683="","MISSING_QRCODE",""),IF($J2683="UNKNOWN","UNKNOWN_PM_TYPE",""),IF($L2683="UNKNOWN","UNKNOWN_STATUS",""))</f>
        <v/>
      </c>
      <c r="AQ2683" s="42" t="str">
        <f t="shared" si="209"/>
        <v>NO</v>
      </c>
    </row>
    <row r="2684" spans="1:43" x14ac:dyDescent="0.3">
      <c r="A2684" s="38">
        <f>IF('query (10)'!A2684="","",'query (10)'!A2684)</f>
        <v>2943</v>
      </c>
      <c r="B2684" s="38">
        <f>IF('query (10)'!B2684="","",'query (10)'!B2684)</f>
        <v>21262</v>
      </c>
      <c r="C2684" s="38" t="str">
        <f>TRIM(UPPER('query (10)'!M2684))</f>
        <v>DE-529</v>
      </c>
      <c r="D2684" s="38" t="str">
        <f>TRIM(UPPER(IFERROR(_xlfn.TEXTBEFORE('query (10)'!L2684,"("),'query (10)'!L2684)))</f>
        <v>DEMAGNETIZING FOR INNER RING M/C</v>
      </c>
      <c r="E2684" s="38" t="str">
        <f>IFERROR(TRIM(UPPER(_xlfn.TEXTBEFORE(_xlfn.TEXTAFTER('query (10)'!L2684,"("),")"))),"")</f>
        <v/>
      </c>
      <c r="F2684" s="38" t="str">
        <f>TRIM('query (10)'!K2684)</f>
        <v>SB5</v>
      </c>
      <c r="G2684" s="38" t="str">
        <f>IF('query (10)'!J2684="","",'query (10)'!J2684)</f>
        <v>Filter</v>
      </c>
      <c r="H2684" s="38" t="str">
        <f>TRIM(UPPER('query (10)'!J2684))</f>
        <v>FILTER</v>
      </c>
      <c r="I2684" s="38" t="str">
        <f>IF('query (10)'!F2684="","",'query (10)'!F2684)</f>
        <v>Time-based Maintenance</v>
      </c>
      <c r="J2684" s="38" t="str">
        <f>IF('query (10)'!F2684="","",IFERROR(INDEX(Cleaning_Rules!$B$14:$B$17,MATCH(TRIM('query (10)'!F2684),Cleaning_Rules!$A$14:$A$17,0)),"UNKNOWN"))</f>
        <v>TBM</v>
      </c>
      <c r="K2684" s="38" t="str">
        <f>IF('query (10)'!G2684="","",'query (10)'!G2684)</f>
        <v>เสร็จสิ้น</v>
      </c>
      <c r="L2684" s="38" t="str">
        <f>IF('query (10)'!G2684="","MISSING",IFERROR(INDEX(Cleaning_Rules!$B$5:$B$10,MATCH(TRIM('query (10)'!G2684),Cleaning_Rules!$A$5:$A$10,0)),"UNKNOWN"))</f>
        <v>COMPLETED</v>
      </c>
      <c r="M2684" s="38" t="str">
        <f>IF('query (10)'!I2684="","",'query (10)'!I2684)</f>
        <v>Mechanical</v>
      </c>
      <c r="N2684" s="38" t="str">
        <f>IF('query (10)'!O2684="","",'query (10)'!O2684)</f>
        <v>Part Change</v>
      </c>
      <c r="O2684" s="38" t="str">
        <f>IF('query (10)'!P2684="","",'query (10)'!P2684)</f>
        <v>Medium</v>
      </c>
      <c r="P2684" s="38" t="str">
        <f>IF('query (10)'!N2684="","",'query (10)'!N2684)</f>
        <v>Install quick exhaust 
model:AQ240F-06-00</v>
      </c>
      <c r="Q2684" s="38" t="str">
        <f>TRIM('query (10)'!N2684)</f>
        <v>Install quick exhaust 
model:AQ240F-06-00</v>
      </c>
      <c r="R2684" s="38" t="str">
        <f>TRIM(UPPER('query (10)'!R2684))</f>
        <v/>
      </c>
      <c r="S2684" s="38" t="str">
        <f>TRIM(UPPER('query (10)'!S2684))</f>
        <v/>
      </c>
      <c r="T2684" s="38" t="str">
        <f>IF('query (10)'!Q2684="","",TRIM(UPPER('query (10)'!Q2684)))</f>
        <v/>
      </c>
      <c r="U2684" s="38" t="str">
        <f>IF('query (10)'!T2684="","",'query (10)'!T2684)</f>
        <v/>
      </c>
      <c r="V2684" s="39" t="str">
        <f>IF('query (10)'!T2684="","",IFERROR(VALUE('query (10)'!T2684),""))</f>
        <v/>
      </c>
      <c r="W2684" s="40">
        <f>IF('query (10)'!U2684="","",'query (10)'!U2684)</f>
        <v>0</v>
      </c>
      <c r="X2684" s="39">
        <f>IF('query (10)'!V2684="","",'query (10)'!V2684)</f>
        <v>0</v>
      </c>
      <c r="Y2684" s="41">
        <f>IF('query (10)'!W2684="","",'query (10)'!W2684)</f>
        <v>46161</v>
      </c>
      <c r="Z2684" s="41">
        <f>IF('query (10)'!X2684="","",'query (10)'!X2684)</f>
        <v>46178</v>
      </c>
      <c r="AA2684" s="41">
        <f>IF('query (10)'!Y2684="","",'query (10)'!Y2684)</f>
        <v>46178</v>
      </c>
      <c r="AB2684" s="41">
        <f>IF('query (10)'!Z2684="","",'query (10)'!Z2684)</f>
        <v>46178</v>
      </c>
      <c r="AC2684" s="38" t="str">
        <f>IF(OR('query (10)'!AA2684="",COUNTIF(Cleaning_Rules!$A$21:$A$26,TRIM('query (10)'!AA2684))&gt;0),"",TRIM('query (10)'!AA2684))</f>
        <v/>
      </c>
      <c r="AD2684" s="38" t="str">
        <f>IF('query (10)'!AB2684="","",TRIM(IFERROR(_xlfn.TEXTBEFORE('query (10)'!AB2684,"("),'query (10)'!AB2684)))</f>
        <v>เริ่มซ่อมงาน PM แล้ว รับผิดชอบโดย PAHLA SEEDANG</v>
      </c>
      <c r="AE2684" s="38" t="str">
        <f>IFERROR(LOWER(TRIM(_xlfn.TEXTBEFORE(_xlfn.TEXTAFTER('query (10)'!AB2684,"("),")"))),"")</f>
        <v>pahla@nsk.com</v>
      </c>
      <c r="AF2684" s="38" t="str">
        <f>IF('query (10)'!AD2684="","",TRIM('query (10)'!AD2684))</f>
        <v>ภูชิต กุลเสรี</v>
      </c>
      <c r="AG2684" s="38" t="str">
        <f>IF('query (10)'!AE2684="","",TRIM('query (10)'!AE2684))</f>
        <v>ผะหลา สีแดง</v>
      </c>
      <c r="AH2684" s="38" t="str">
        <f>IF('query (10)'!AF2684="","",IFERROR(VALUE('query (10)'!AF2684),""))</f>
        <v/>
      </c>
      <c r="AI2684" s="38" t="str">
        <f>IF('query (10)'!AG2684="","",TRIM('query (10)'!AG2684))</f>
        <v/>
      </c>
      <c r="AJ2684" s="38" t="str">
        <f>IF('query (10)'!AH2684="","",IFERROR(VALUE('query (10)'!AH2684),""))</f>
        <v/>
      </c>
      <c r="AK2684" s="38" t="str">
        <f>IF('query (10)'!AI2684="","",TRIM('query (10)'!AI2684))</f>
        <v/>
      </c>
      <c r="AL2684" s="42">
        <f t="shared" si="205"/>
        <v>2026</v>
      </c>
      <c r="AM2684" s="42" t="str">
        <f t="shared" si="206"/>
        <v>2026-05</v>
      </c>
      <c r="AN2684" s="42" t="str">
        <f t="shared" ca="1" si="207"/>
        <v/>
      </c>
      <c r="AO2684" s="42" t="str">
        <f t="shared" si="208"/>
        <v>DE-529 | DEMAGNETIZING FOR INNER RING M/C | SB5 | FILTER | Time-based Maintenance | Mechanical | Part Change | Medium | Install quick exhaust 
model:AQ240F-06-00 | เริ่มซ่อมงาน PM แล้ว รับผิดชอบโดย PAHLA SEEDANG | ผะหลา สีแดง</v>
      </c>
      <c r="AP2684" s="42" t="str">
        <f>_xlfn.TEXTJOIN("; ",TRUE,IF(COUNTA('query (10)'!A2684:AK2684)&lt;=6,"NEAR_EMPTY_ROW",""),IF($K2684="","MISSING_STATUS",""),IF(AND($K2684="เสร็จสิ้น",$Z2684=""),"DONE_NO_ACTUAL_DATE",""),IF(AND($I2684="Condition-based Maintenance",$AH2684=""),"CBM_NO_MEASUREMENT",""),IF(OR($X2684="",$X2684=0),"INVALID_PERIOD",""),IF(AND($AA2684&lt;&gt;"",$AB2684&lt;&gt;"",$AB2684&lt;$AA2684),"DATE_SEQUENCE_ERROR",""),IF(AND($AB2684&lt;&gt;"",$AB2684&gt;DATE(2030,12,31)),"DATE_OUTLIER",""),IF($C2684="","MISSING_QRCODE",""),IF($J2684="UNKNOWN","UNKNOWN_PM_TYPE",""),IF($L2684="UNKNOWN","UNKNOWN_STATUS",""))</f>
        <v>INVALID_PERIOD</v>
      </c>
      <c r="AQ2684" s="42" t="str">
        <f t="shared" si="209"/>
        <v>NO</v>
      </c>
    </row>
    <row r="2685" spans="1:43" x14ac:dyDescent="0.3">
      <c r="A2685" s="38">
        <f>IF('query (10)'!A2685="","",'query (10)'!A2685)</f>
        <v>2944</v>
      </c>
      <c r="B2685" s="38">
        <f>IF('query (10)'!B2685="","",'query (10)'!B2685)</f>
        <v>21264</v>
      </c>
      <c r="C2685" s="38" t="str">
        <f>TRIM(UPPER('query (10)'!M2685))</f>
        <v>DE-529</v>
      </c>
      <c r="D2685" s="38" t="str">
        <f>TRIM(UPPER(IFERROR(_xlfn.TEXTBEFORE('query (10)'!L2685,"("),'query (10)'!L2685)))</f>
        <v>DEMAGNETIZING FOR INNER RING M/C</v>
      </c>
      <c r="E2685" s="38" t="str">
        <f>IFERROR(TRIM(UPPER(_xlfn.TEXTBEFORE(_xlfn.TEXTAFTER('query (10)'!L2685,"("),")"))),"")</f>
        <v/>
      </c>
      <c r="F2685" s="38" t="str">
        <f>TRIM('query (10)'!K2685)</f>
        <v>SB5</v>
      </c>
      <c r="G2685" s="38" t="str">
        <f>IF('query (10)'!J2685="","",'query (10)'!J2685)</f>
        <v>Air Cylinder</v>
      </c>
      <c r="H2685" s="38" t="str">
        <f>TRIM(UPPER('query (10)'!J2685))</f>
        <v>AIR CYLINDER</v>
      </c>
      <c r="I2685" s="38" t="str">
        <f>IF('query (10)'!F2685="","",'query (10)'!F2685)</f>
        <v>Time-based Maintenance</v>
      </c>
      <c r="J2685" s="38" t="str">
        <f>IF('query (10)'!F2685="","",IFERROR(INDEX(Cleaning_Rules!$B$14:$B$17,MATCH(TRIM('query (10)'!F2685),Cleaning_Rules!$A$14:$A$17,0)),"UNKNOWN"))</f>
        <v>TBM</v>
      </c>
      <c r="K2685" s="38" t="str">
        <f>IF('query (10)'!G2685="","",'query (10)'!G2685)</f>
        <v>กำลังดำเนินการ</v>
      </c>
      <c r="L2685" s="38" t="str">
        <f>IF('query (10)'!G2685="","MISSING",IFERROR(INDEX(Cleaning_Rules!$B$5:$B$10,MATCH(TRIM('query (10)'!G2685),Cleaning_Rules!$A$5:$A$10,0)),"UNKNOWN"))</f>
        <v>IN_PROGRESS</v>
      </c>
      <c r="M2685" s="38" t="str">
        <f>IF('query (10)'!I2685="","",'query (10)'!I2685)</f>
        <v>Mechanical</v>
      </c>
      <c r="N2685" s="38" t="str">
        <f>IF('query (10)'!O2685="","",'query (10)'!O2685)</f>
        <v>Part Change</v>
      </c>
      <c r="O2685" s="38" t="str">
        <f>IF('query (10)'!P2685="","",'query (10)'!P2685)</f>
        <v>Medium</v>
      </c>
      <c r="P2685" s="38" t="str">
        <f>IF('query (10)'!N2685="","",'query (10)'!N2685)</f>
        <v>change air cylinder carrier1เนื่องจากของเดิมติดปัญหากระบอกสูบเคลื่อนที่เองทำให้ไม่ตรงตำแหน่งhomeและทำการเปลี่ยนsolenoidด้วย
cylinder model:MY1B20-230
solenoid model:VQ2500-51</v>
      </c>
      <c r="Q2685" s="38" t="str">
        <f>TRIM('query (10)'!N2685)</f>
        <v>change air cylinder carrier1เนื่องจากของเดิมติดปัญหากระบอกสูบเคลื่อนที่เองทำให้ไม่ตรงตำแหน่งhomeและทำการเปลี่ยนsolenoidด้วย
cylinder model:MY1B20-230
solenoid model:VQ2500-51</v>
      </c>
      <c r="R2685" s="38" t="str">
        <f>TRIM(UPPER('query (10)'!R2685))</f>
        <v>SOLENOID</v>
      </c>
      <c r="S2685" s="38" t="str">
        <f>TRIM(UPPER('query (10)'!S2685))</f>
        <v>VQ2500-51</v>
      </c>
      <c r="T2685" s="38" t="str">
        <f>IF('query (10)'!Q2685="","",TRIM(UPPER('query (10)'!Q2685)))</f>
        <v/>
      </c>
      <c r="U2685" s="38" t="str">
        <f>IF('query (10)'!T2685="","",'query (10)'!T2685)</f>
        <v/>
      </c>
      <c r="V2685" s="39" t="str">
        <f>IF('query (10)'!T2685="","",IFERROR(VALUE('query (10)'!T2685),""))</f>
        <v/>
      </c>
      <c r="W2685" s="40">
        <f>IF('query (10)'!U2685="","",'query (10)'!U2685)</f>
        <v>0</v>
      </c>
      <c r="X2685" s="39">
        <f>IF('query (10)'!V2685="","",'query (10)'!V2685)</f>
        <v>0</v>
      </c>
      <c r="Y2685" s="41">
        <f>IF('query (10)'!W2685="","",'query (10)'!W2685)</f>
        <v>46161</v>
      </c>
      <c r="Z2685" s="41" t="str">
        <f>IF('query (10)'!X2685="","",'query (10)'!X2685)</f>
        <v/>
      </c>
      <c r="AA2685" s="41">
        <f>IF('query (10)'!Y2685="","",'query (10)'!Y2685)</f>
        <v>46161</v>
      </c>
      <c r="AB2685" s="41">
        <f>IF('query (10)'!Z2685="","",'query (10)'!Z2685)</f>
        <v>46161</v>
      </c>
      <c r="AC2685" s="38" t="str">
        <f>IF(OR('query (10)'!AA2685="",COUNTIF(Cleaning_Rules!$A$21:$A$26,TRIM('query (10)'!AA2685))&gt;0),"",TRIM('query (10)'!AA2685))</f>
        <v/>
      </c>
      <c r="AD2685" s="38" t="str">
        <f>IF('query (10)'!AB2685="","",TRIM(IFERROR(_xlfn.TEXTBEFORE('query (10)'!AB2685,"("),'query (10)'!AB2685)))</f>
        <v>เริ่มซ่อมงาน PM แล้ว รับผิดชอบโดย PUCHIT KULSEREE</v>
      </c>
      <c r="AE2685" s="38" t="str">
        <f>IFERROR(LOWER(TRIM(_xlfn.TEXTBEFORE(_xlfn.TEXTAFTER('query (10)'!AB2685,"("),")"))),"")</f>
        <v>puchit@nsk.com</v>
      </c>
      <c r="AF2685" s="38" t="str">
        <f>IF('query (10)'!AD2685="","",TRIM('query (10)'!AD2685))</f>
        <v>ภูชิต กุลเสรี</v>
      </c>
      <c r="AG2685" s="38" t="str">
        <f>IF('query (10)'!AE2685="","",TRIM('query (10)'!AE2685))</f>
        <v>ภูชิต กุลเสรี</v>
      </c>
      <c r="AH2685" s="38" t="str">
        <f>IF('query (10)'!AF2685="","",IFERROR(VALUE('query (10)'!AF2685),""))</f>
        <v/>
      </c>
      <c r="AI2685" s="38" t="str">
        <f>IF('query (10)'!AG2685="","",TRIM('query (10)'!AG2685))</f>
        <v/>
      </c>
      <c r="AJ2685" s="38" t="str">
        <f>IF('query (10)'!AH2685="","",IFERROR(VALUE('query (10)'!AH2685),""))</f>
        <v/>
      </c>
      <c r="AK2685" s="38" t="str">
        <f>IF('query (10)'!AI2685="","",TRIM('query (10)'!AI2685))</f>
        <v/>
      </c>
      <c r="AL2685" s="42">
        <f t="shared" si="205"/>
        <v>2026</v>
      </c>
      <c r="AM2685" s="42" t="str">
        <f t="shared" si="206"/>
        <v>2026-05</v>
      </c>
      <c r="AN2685" s="42" t="str">
        <f t="shared" ca="1" si="207"/>
        <v>OVERDUE</v>
      </c>
      <c r="AO2685" s="42" t="str">
        <f t="shared" si="208"/>
        <v>DE-529 | DEMAGNETIZING FOR INNER RING M/C | SB5 | AIR CYLINDER | Time-based Maintenance | Mechanical | Part Change | Medium | change air cylinder carrier1เนื่องจากของเดิมติดปัญหากระบอกสูบเคลื่อนที่เองทำให้ไม่ตรงตำแหน่งhomeและทำการเปลี่ยนsolenoidด้วย
cylinder model:MY1B20-230
solenoid model:VQ2500-51 | SOLENOID | VQ2500-51 | เริ่มซ่อมงาน PM แล้ว รับผิดชอบโดย PUCHIT KULSEREE | ภูชิต กุลเสรี</v>
      </c>
      <c r="AP2685" s="42" t="str">
        <f>_xlfn.TEXTJOIN("; ",TRUE,IF(COUNTA('query (10)'!A2685:AK2685)&lt;=6,"NEAR_EMPTY_ROW",""),IF($K2685="","MISSING_STATUS",""),IF(AND($K2685="เสร็จสิ้น",$Z2685=""),"DONE_NO_ACTUAL_DATE",""),IF(AND($I2685="Condition-based Maintenance",$AH2685=""),"CBM_NO_MEASUREMENT",""),IF(OR($X2685="",$X2685=0),"INVALID_PERIOD",""),IF(AND($AA2685&lt;&gt;"",$AB2685&lt;&gt;"",$AB2685&lt;$AA2685),"DATE_SEQUENCE_ERROR",""),IF(AND($AB2685&lt;&gt;"",$AB2685&gt;DATE(2030,12,31)),"DATE_OUTLIER",""),IF($C2685="","MISSING_QRCODE",""),IF($J2685="UNKNOWN","UNKNOWN_PM_TYPE",""),IF($L2685="UNKNOWN","UNKNOWN_STATUS",""))</f>
        <v>INVALID_PERIOD</v>
      </c>
      <c r="AQ2685" s="42" t="str">
        <f t="shared" si="209"/>
        <v>NO</v>
      </c>
    </row>
    <row r="2686" spans="1:43" x14ac:dyDescent="0.3">
      <c r="A2686" s="38">
        <f>IF('query (10)'!A2686="","",'query (10)'!A2686)</f>
        <v>2945</v>
      </c>
      <c r="B2686" s="38">
        <f>IF('query (10)'!B2686="","",'query (10)'!B2686)</f>
        <v>21272</v>
      </c>
      <c r="C2686" s="38" t="str">
        <f>TRIM(UPPER('query (10)'!M2686))</f>
        <v>GR-809</v>
      </c>
      <c r="D2686" s="38" t="str">
        <f>TRIM(UPPER(IFERROR(_xlfn.TEXTBEFORE('query (10)'!L2686,"("),'query (10)'!L2686)))</f>
        <v>OUTER RING RACEWAY SUPER FINISH M/C</v>
      </c>
      <c r="E2686" s="38" t="str">
        <f>IFERROR(TRIM(UPPER(_xlfn.TEXTBEFORE(_xlfn.TEXTAFTER('query (10)'!L2686,"("),")"))),"")</f>
        <v/>
      </c>
      <c r="F2686" s="38" t="str">
        <f>TRIM('query (10)'!K2686)</f>
        <v>SB7</v>
      </c>
      <c r="G2686" s="38" t="str">
        <f>IF('query (10)'!J2686="","",'query (10)'!J2686)</f>
        <v>pressur roll unit</v>
      </c>
      <c r="H2686" s="38" t="str">
        <f>TRIM(UPPER('query (10)'!J2686))</f>
        <v>PRESSUR ROLL UNIT</v>
      </c>
      <c r="I2686" s="38" t="str">
        <f>IF('query (10)'!F2686="","",'query (10)'!F2686)</f>
        <v>Time-based Maintenance</v>
      </c>
      <c r="J2686" s="38" t="str">
        <f>IF('query (10)'!F2686="","",IFERROR(INDEX(Cleaning_Rules!$B$14:$B$17,MATCH(TRIM('query (10)'!F2686),Cleaning_Rules!$A$14:$A$17,0)),"UNKNOWN"))</f>
        <v>TBM</v>
      </c>
      <c r="K2686" s="38" t="str">
        <f>IF('query (10)'!G2686="","",'query (10)'!G2686)</f>
        <v>เสร็จสิ้น</v>
      </c>
      <c r="L2686" s="38" t="str">
        <f>IF('query (10)'!G2686="","MISSING",IFERROR(INDEX(Cleaning_Rules!$B$5:$B$10,MATCH(TRIM('query (10)'!G2686),Cleaning_Rules!$A$5:$A$10,0)),"UNKNOWN"))</f>
        <v>COMPLETED</v>
      </c>
      <c r="M2686" s="38" t="str">
        <f>IF('query (10)'!I2686="","",'query (10)'!I2686)</f>
        <v>Mechanical</v>
      </c>
      <c r="N2686" s="38" t="str">
        <f>IF('query (10)'!O2686="","",'query (10)'!O2686)</f>
        <v>Inspection</v>
      </c>
      <c r="O2686" s="38" t="str">
        <f>IF('query (10)'!P2686="","",'query (10)'!P2686)</f>
        <v>Medium</v>
      </c>
      <c r="P2686" s="38" t="str">
        <f>IF('query (10)'!N2686="","",'query (10)'!N2686)</f>
        <v>repair unit pressur roll unitตามรอบการใช้งาน</v>
      </c>
      <c r="Q2686" s="38" t="str">
        <f>TRIM('query (10)'!N2686)</f>
        <v>repair unit pressur roll unitตามรอบการใช้งาน</v>
      </c>
      <c r="R2686" s="38" t="str">
        <f>TRIM(UPPER('query (10)'!R2686))</f>
        <v>BEARING</v>
      </c>
      <c r="S2686" s="38" t="str">
        <f>TRIM(UPPER('query (10)'!S2686))</f>
        <v>6200DDUCM</v>
      </c>
      <c r="T2686" s="38" t="str">
        <f>IF('query (10)'!Q2686="","",TRIM(UPPER('query (10)'!Q2686)))</f>
        <v/>
      </c>
      <c r="U2686" s="38" t="str">
        <f>IF('query (10)'!T2686="","",'query (10)'!T2686)</f>
        <v/>
      </c>
      <c r="V2686" s="39" t="str">
        <f>IF('query (10)'!T2686="","",IFERROR(VALUE('query (10)'!T2686),""))</f>
        <v/>
      </c>
      <c r="W2686" s="40">
        <f>IF('query (10)'!U2686="","",'query (10)'!U2686)</f>
        <v>0</v>
      </c>
      <c r="X2686" s="39">
        <f>IF('query (10)'!V2686="","",'query (10)'!V2686)</f>
        <v>1096</v>
      </c>
      <c r="Y2686" s="41">
        <f>IF('query (10)'!W2686="","",'query (10)'!W2686)</f>
        <v>46162</v>
      </c>
      <c r="Z2686" s="41">
        <f>IF('query (10)'!X2686="","",'query (10)'!X2686)</f>
        <v>46176</v>
      </c>
      <c r="AA2686" s="41">
        <f>IF('query (10)'!Y2686="","",'query (10)'!Y2686)</f>
        <v>46176</v>
      </c>
      <c r="AB2686" s="41">
        <f>IF('query (10)'!Z2686="","",'query (10)'!Z2686)</f>
        <v>47272</v>
      </c>
      <c r="AC2686" s="38" t="str">
        <f>IF(OR('query (10)'!AA2686="",COUNTIF(Cleaning_Rules!$A$21:$A$26,TRIM('query (10)'!AA2686))&gt;0),"",TRIM('query (10)'!AA2686))</f>
        <v/>
      </c>
      <c r="AD2686" s="38" t="str">
        <f>IF('query (10)'!AB2686="","",TRIM(IFERROR(_xlfn.TEXTBEFORE('query (10)'!AB2686,"("),'query (10)'!AB2686)))</f>
        <v>เริ่มซ่อมงาน PM แล้ว รับผิดชอบโดย PAHLA SEEDANG</v>
      </c>
      <c r="AE2686" s="38" t="str">
        <f>IFERROR(LOWER(TRIM(_xlfn.TEXTBEFORE(_xlfn.TEXTAFTER('query (10)'!AB2686,"("),")"))),"")</f>
        <v>pahla@nsk.com</v>
      </c>
      <c r="AF2686" s="38" t="str">
        <f>IF('query (10)'!AD2686="","",TRIM('query (10)'!AD2686))</f>
        <v>ภูชิต กุลเสรี</v>
      </c>
      <c r="AG2686" s="38" t="str">
        <f>IF('query (10)'!AE2686="","",TRIM('query (10)'!AE2686))</f>
        <v>ผะหลา สีแดง</v>
      </c>
      <c r="AH2686" s="38" t="str">
        <f>IF('query (10)'!AF2686="","",IFERROR(VALUE('query (10)'!AF2686),""))</f>
        <v/>
      </c>
      <c r="AI2686" s="38" t="str">
        <f>IF('query (10)'!AG2686="","",TRIM('query (10)'!AG2686))</f>
        <v/>
      </c>
      <c r="AJ2686" s="38" t="str">
        <f>IF('query (10)'!AH2686="","",IFERROR(VALUE('query (10)'!AH2686),""))</f>
        <v/>
      </c>
      <c r="AK2686" s="38" t="str">
        <f>IF('query (10)'!AI2686="","",TRIM('query (10)'!AI2686))</f>
        <v/>
      </c>
      <c r="AL2686" s="42">
        <f t="shared" si="205"/>
        <v>2026</v>
      </c>
      <c r="AM2686" s="42" t="str">
        <f t="shared" si="206"/>
        <v>2026-05</v>
      </c>
      <c r="AN2686" s="42" t="str">
        <f t="shared" ca="1" si="207"/>
        <v/>
      </c>
      <c r="AO2686" s="42" t="str">
        <f t="shared" si="208"/>
        <v>GR-809 | OUTER RING RACEWAY SUPER FINISH M/C | SB7 | PRESSUR ROLL UNIT | Time-based Maintenance | Mechanical | Inspection | Medium | repair unit pressur roll unitตามรอบการใช้งาน | BEARING | 6200DDUCM | เริ่มซ่อมงาน PM แล้ว รับผิดชอบโดย PAHLA SEEDANG | ผะหลา สีแดง</v>
      </c>
      <c r="AP2686" s="42" t="str">
        <f>_xlfn.TEXTJOIN("; ",TRUE,IF(COUNTA('query (10)'!A2686:AK2686)&lt;=6,"NEAR_EMPTY_ROW",""),IF($K2686="","MISSING_STATUS",""),IF(AND($K2686="เสร็จสิ้น",$Z2686=""),"DONE_NO_ACTUAL_DATE",""),IF(AND($I2686="Condition-based Maintenance",$AH2686=""),"CBM_NO_MEASUREMENT",""),IF(OR($X2686="",$X2686=0),"INVALID_PERIOD",""),IF(AND($AA2686&lt;&gt;"",$AB2686&lt;&gt;"",$AB2686&lt;$AA2686),"DATE_SEQUENCE_ERROR",""),IF(AND($AB2686&lt;&gt;"",$AB2686&gt;DATE(2030,12,31)),"DATE_OUTLIER",""),IF($C2686="","MISSING_QRCODE",""),IF($J2686="UNKNOWN","UNKNOWN_PM_TYPE",""),IF($L2686="UNKNOWN","UNKNOWN_STATUS",""))</f>
        <v/>
      </c>
      <c r="AQ2686" s="42" t="str">
        <f t="shared" si="209"/>
        <v>NO</v>
      </c>
    </row>
    <row r="2687" spans="1:43" x14ac:dyDescent="0.3">
      <c r="A2687" s="38">
        <f>IF('query (10)'!A2687="","",'query (10)'!A2687)</f>
        <v>2946</v>
      </c>
      <c r="B2687" s="38">
        <f>IF('query (10)'!B2687="","",'query (10)'!B2687)</f>
        <v>21273</v>
      </c>
      <c r="C2687" s="38" t="str">
        <f>TRIM(UPPER('query (10)'!M2687))</f>
        <v>GR-804</v>
      </c>
      <c r="D2687" s="38" t="str">
        <f>TRIM(UPPER(IFERROR(_xlfn.TEXTBEFORE('query (10)'!L2687,"("),'query (10)'!L2687)))</f>
        <v>INNER RING RACEWAY SUPER FINISH M/C</v>
      </c>
      <c r="E2687" s="38" t="str">
        <f>IFERROR(TRIM(UPPER(_xlfn.TEXTBEFORE(_xlfn.TEXTAFTER('query (10)'!L2687,"("),")"))),"")</f>
        <v/>
      </c>
      <c r="F2687" s="38" t="str">
        <f>TRIM('query (10)'!K2687)</f>
        <v>SB7</v>
      </c>
      <c r="G2687" s="38" t="str">
        <f>IF('query (10)'!J2687="","",'query (10)'!J2687)</f>
        <v>pressur roll unit</v>
      </c>
      <c r="H2687" s="38" t="str">
        <f>TRIM(UPPER('query (10)'!J2687))</f>
        <v>PRESSUR ROLL UNIT</v>
      </c>
      <c r="I2687" s="38" t="str">
        <f>IF('query (10)'!F2687="","",'query (10)'!F2687)</f>
        <v>Time-based Maintenance</v>
      </c>
      <c r="J2687" s="38" t="str">
        <f>IF('query (10)'!F2687="","",IFERROR(INDEX(Cleaning_Rules!$B$14:$B$17,MATCH(TRIM('query (10)'!F2687),Cleaning_Rules!$A$14:$A$17,0)),"UNKNOWN"))</f>
        <v>TBM</v>
      </c>
      <c r="K2687" s="38" t="str">
        <f>IF('query (10)'!G2687="","",'query (10)'!G2687)</f>
        <v>เสร็จสิ้น</v>
      </c>
      <c r="L2687" s="38" t="str">
        <f>IF('query (10)'!G2687="","MISSING",IFERROR(INDEX(Cleaning_Rules!$B$5:$B$10,MATCH(TRIM('query (10)'!G2687),Cleaning_Rules!$A$5:$A$10,0)),"UNKNOWN"))</f>
        <v>COMPLETED</v>
      </c>
      <c r="M2687" s="38" t="str">
        <f>IF('query (10)'!I2687="","",'query (10)'!I2687)</f>
        <v>Mechanical</v>
      </c>
      <c r="N2687" s="38" t="str">
        <f>IF('query (10)'!O2687="","",'query (10)'!O2687)</f>
        <v>Inspection</v>
      </c>
      <c r="O2687" s="38" t="str">
        <f>IF('query (10)'!P2687="","",'query (10)'!P2687)</f>
        <v>Medium</v>
      </c>
      <c r="P2687" s="38" t="str">
        <f>IF('query (10)'!N2687="","",'query (10)'!N2687)</f>
        <v>repair unit pressur roll unit ตามรอบการใช้งาน</v>
      </c>
      <c r="Q2687" s="38" t="str">
        <f>TRIM('query (10)'!N2687)</f>
        <v>repair unit pressur roll unit ตามรอบการใช้งาน</v>
      </c>
      <c r="R2687" s="38" t="str">
        <f>TRIM(UPPER('query (10)'!R2687))</f>
        <v>BEARING</v>
      </c>
      <c r="S2687" s="38" t="str">
        <f>TRIM(UPPER('query (10)'!S2687))</f>
        <v>6200DDUCM</v>
      </c>
      <c r="T2687" s="38" t="str">
        <f>IF('query (10)'!Q2687="","",TRIM(UPPER('query (10)'!Q2687)))</f>
        <v/>
      </c>
      <c r="U2687" s="38" t="str">
        <f>IF('query (10)'!T2687="","",'query (10)'!T2687)</f>
        <v/>
      </c>
      <c r="V2687" s="39" t="str">
        <f>IF('query (10)'!T2687="","",IFERROR(VALUE('query (10)'!T2687),""))</f>
        <v/>
      </c>
      <c r="W2687" s="40">
        <f>IF('query (10)'!U2687="","",'query (10)'!U2687)</f>
        <v>0</v>
      </c>
      <c r="X2687" s="39">
        <f>IF('query (10)'!V2687="","",'query (10)'!V2687)</f>
        <v>1096</v>
      </c>
      <c r="Y2687" s="41">
        <f>IF('query (10)'!W2687="","",'query (10)'!W2687)</f>
        <v>46162</v>
      </c>
      <c r="Z2687" s="41">
        <f>IF('query (10)'!X2687="","",'query (10)'!X2687)</f>
        <v>46178</v>
      </c>
      <c r="AA2687" s="41">
        <f>IF('query (10)'!Y2687="","",'query (10)'!Y2687)</f>
        <v>46178</v>
      </c>
      <c r="AB2687" s="41">
        <f>IF('query (10)'!Z2687="","",'query (10)'!Z2687)</f>
        <v>47274</v>
      </c>
      <c r="AC2687" s="38" t="str">
        <f>IF(OR('query (10)'!AA2687="",COUNTIF(Cleaning_Rules!$A$21:$A$26,TRIM('query (10)'!AA2687))&gt;0),"",TRIM('query (10)'!AA2687))</f>
        <v/>
      </c>
      <c r="AD2687" s="38" t="str">
        <f>IF('query (10)'!AB2687="","",TRIM(IFERROR(_xlfn.TEXTBEFORE('query (10)'!AB2687,"("),'query (10)'!AB2687)))</f>
        <v>เริ่มซ่อมงาน PM แล้ว รับผิดชอบโดย KUNANON PARAWANWONG</v>
      </c>
      <c r="AE2687" s="38" t="str">
        <f>IFERROR(LOWER(TRIM(_xlfn.TEXTBEFORE(_xlfn.TEXTAFTER('query (10)'!AB2687,"("),")"))),"")</f>
        <v>parawanwong-k-3161@nsk.com</v>
      </c>
      <c r="AF2687" s="38" t="str">
        <f>IF('query (10)'!AD2687="","",TRIM('query (10)'!AD2687))</f>
        <v>ภูชิต กุลเสรี</v>
      </c>
      <c r="AG2687" s="38" t="str">
        <f>IF('query (10)'!AE2687="","",TRIM('query (10)'!AE2687))</f>
        <v>คุณานนต์ ปารวัณวงศ์</v>
      </c>
      <c r="AH2687" s="38" t="str">
        <f>IF('query (10)'!AF2687="","",IFERROR(VALUE('query (10)'!AF2687),""))</f>
        <v/>
      </c>
      <c r="AI2687" s="38" t="str">
        <f>IF('query (10)'!AG2687="","",TRIM('query (10)'!AG2687))</f>
        <v/>
      </c>
      <c r="AJ2687" s="38" t="str">
        <f>IF('query (10)'!AH2687="","",IFERROR(VALUE('query (10)'!AH2687),""))</f>
        <v/>
      </c>
      <c r="AK2687" s="38" t="str">
        <f>IF('query (10)'!AI2687="","",TRIM('query (10)'!AI2687))</f>
        <v/>
      </c>
      <c r="AL2687" s="42">
        <f t="shared" si="205"/>
        <v>2026</v>
      </c>
      <c r="AM2687" s="42" t="str">
        <f t="shared" si="206"/>
        <v>2026-05</v>
      </c>
      <c r="AN2687" s="42" t="str">
        <f t="shared" ca="1" si="207"/>
        <v/>
      </c>
      <c r="AO2687" s="42" t="str">
        <f t="shared" si="208"/>
        <v>GR-804 | INNER RING RACEWAY SUPER FINISH M/C | SB7 | PRESSUR ROLL UNIT | Time-based Maintenance | Mechanical | Inspection | Medium | repair unit pressur roll unit ตามรอบการใช้งาน | BEARING | 6200DDUCM | เริ่มซ่อมงาน PM แล้ว รับผิดชอบโดย KUNANON PARAWANWONG | คุณานนต์ ปารวัณวงศ์</v>
      </c>
      <c r="AP2687" s="42" t="str">
        <f>_xlfn.TEXTJOIN("; ",TRUE,IF(COUNTA('query (10)'!A2687:AK2687)&lt;=6,"NEAR_EMPTY_ROW",""),IF($K2687="","MISSING_STATUS",""),IF(AND($K2687="เสร็จสิ้น",$Z2687=""),"DONE_NO_ACTUAL_DATE",""),IF(AND($I2687="Condition-based Maintenance",$AH2687=""),"CBM_NO_MEASUREMENT",""),IF(OR($X2687="",$X2687=0),"INVALID_PERIOD",""),IF(AND($AA2687&lt;&gt;"",$AB2687&lt;&gt;"",$AB2687&lt;$AA2687),"DATE_SEQUENCE_ERROR",""),IF(AND($AB2687&lt;&gt;"",$AB2687&gt;DATE(2030,12,31)),"DATE_OUTLIER",""),IF($C2687="","MISSING_QRCODE",""),IF($J2687="UNKNOWN","UNKNOWN_PM_TYPE",""),IF($L2687="UNKNOWN","UNKNOWN_STATUS",""))</f>
        <v/>
      </c>
      <c r="AQ2687" s="42" t="str">
        <f t="shared" si="209"/>
        <v>NO</v>
      </c>
    </row>
    <row r="2688" spans="1:43" x14ac:dyDescent="0.3">
      <c r="A2688" s="38">
        <f>IF('query (10)'!A2688="","",'query (10)'!A2688)</f>
        <v>2947</v>
      </c>
      <c r="B2688" s="38">
        <f>IF('query (10)'!B2688="","",'query (10)'!B2688)</f>
        <v>21274</v>
      </c>
      <c r="C2688" s="38" t="str">
        <f>TRIM(UPPER('query (10)'!M2688))</f>
        <v>GR-804</v>
      </c>
      <c r="D2688" s="38" t="str">
        <f>TRIM(UPPER(IFERROR(_xlfn.TEXTBEFORE('query (10)'!L2688,"("),'query (10)'!L2688)))</f>
        <v>INNER RING RACEWAY SUPER FINISH M/C</v>
      </c>
      <c r="E2688" s="38" t="str">
        <f>IFERROR(TRIM(UPPER(_xlfn.TEXTBEFORE(_xlfn.TEXTAFTER('query (10)'!L2688,"("),")"))),"")</f>
        <v/>
      </c>
      <c r="F2688" s="38" t="str">
        <f>TRIM('query (10)'!K2688)</f>
        <v>SB7</v>
      </c>
      <c r="G2688" s="38" t="str">
        <f>IF('query (10)'!J2688="","",'query (10)'!J2688)</f>
        <v>Air Cylinder</v>
      </c>
      <c r="H2688" s="38" t="str">
        <f>TRIM(UPPER('query (10)'!J2688))</f>
        <v>AIR CYLINDER</v>
      </c>
      <c r="I2688" s="38" t="str">
        <f>IF('query (10)'!F2688="","",'query (10)'!F2688)</f>
        <v>Time-based Maintenance</v>
      </c>
      <c r="J2688" s="38" t="str">
        <f>IF('query (10)'!F2688="","",IFERROR(INDEX(Cleaning_Rules!$B$14:$B$17,MATCH(TRIM('query (10)'!F2688),Cleaning_Rules!$A$14:$A$17,0)),"UNKNOWN"))</f>
        <v>TBM</v>
      </c>
      <c r="K2688" s="38" t="str">
        <f>IF('query (10)'!G2688="","",'query (10)'!G2688)</f>
        <v>เสร็จสิ้น</v>
      </c>
      <c r="L2688" s="38" t="str">
        <f>IF('query (10)'!G2688="","MISSING",IFERROR(INDEX(Cleaning_Rules!$B$5:$B$10,MATCH(TRIM('query (10)'!G2688),Cleaning_Rules!$A$5:$A$10,0)),"UNKNOWN"))</f>
        <v>COMPLETED</v>
      </c>
      <c r="M2688" s="38" t="str">
        <f>IF('query (10)'!I2688="","",'query (10)'!I2688)</f>
        <v>Mechanical</v>
      </c>
      <c r="N2688" s="38" t="str">
        <f>IF('query (10)'!O2688="","",'query (10)'!O2688)</f>
        <v>Part Change</v>
      </c>
      <c r="O2688" s="38" t="str">
        <f>IF('query (10)'!P2688="","",'query (10)'!P2688)</f>
        <v>Medium</v>
      </c>
      <c r="P2688" s="38" t="str">
        <f>IF('query (10)'!N2688="","",'query (10)'!N2688)</f>
        <v>change aircylinder divider inlet 1,2 ตามรอบการใช้งาน</v>
      </c>
      <c r="Q2688" s="38" t="str">
        <f>TRIM('query (10)'!N2688)</f>
        <v>change aircylinder divider inlet 1,2 ตามรอบการใช้งาน</v>
      </c>
      <c r="R2688" s="38" t="str">
        <f>TRIM(UPPER('query (10)'!R2688))</f>
        <v/>
      </c>
      <c r="S2688" s="38" t="str">
        <f>TRIM(UPPER('query (10)'!S2688))</f>
        <v/>
      </c>
      <c r="T2688" s="38" t="str">
        <f>IF('query (10)'!Q2688="","",TRIM(UPPER('query (10)'!Q2688)))</f>
        <v/>
      </c>
      <c r="U2688" s="38" t="str">
        <f>IF('query (10)'!T2688="","",'query (10)'!T2688)</f>
        <v/>
      </c>
      <c r="V2688" s="39" t="str">
        <f>IF('query (10)'!T2688="","",IFERROR(VALUE('query (10)'!T2688),""))</f>
        <v/>
      </c>
      <c r="W2688" s="40">
        <f>IF('query (10)'!U2688="","",'query (10)'!U2688)</f>
        <v>0</v>
      </c>
      <c r="X2688" s="39">
        <f>IF('query (10)'!V2688="","",'query (10)'!V2688)</f>
        <v>731</v>
      </c>
      <c r="Y2688" s="41">
        <f>IF('query (10)'!W2688="","",'query (10)'!W2688)</f>
        <v>46162</v>
      </c>
      <c r="Z2688" s="41">
        <f>IF('query (10)'!X2688="","",'query (10)'!X2688)</f>
        <v>46176</v>
      </c>
      <c r="AA2688" s="41">
        <f>IF('query (10)'!Y2688="","",'query (10)'!Y2688)</f>
        <v>46176</v>
      </c>
      <c r="AB2688" s="41">
        <f>IF('query (10)'!Z2688="","",'query (10)'!Z2688)</f>
        <v>46907</v>
      </c>
      <c r="AC2688" s="38" t="str">
        <f>IF(OR('query (10)'!AA2688="",COUNTIF(Cleaning_Rules!$A$21:$A$26,TRIM('query (10)'!AA2688))&gt;0),"",TRIM('query (10)'!AA2688))</f>
        <v/>
      </c>
      <c r="AD2688" s="38" t="str">
        <f>IF('query (10)'!AB2688="","",TRIM(IFERROR(_xlfn.TEXTBEFORE('query (10)'!AB2688,"("),'query (10)'!AB2688)))</f>
        <v>เริ่มซ่อมงาน PM แล้ว รับผิดชอบโดย KUNANON PARAWANWONG</v>
      </c>
      <c r="AE2688" s="38" t="str">
        <f>IFERROR(LOWER(TRIM(_xlfn.TEXTBEFORE(_xlfn.TEXTAFTER('query (10)'!AB2688,"("),")"))),"")</f>
        <v>parawanwong-k-3161@nsk.com</v>
      </c>
      <c r="AF2688" s="38" t="str">
        <f>IF('query (10)'!AD2688="","",TRIM('query (10)'!AD2688))</f>
        <v>ภูชิต กุลเสรี</v>
      </c>
      <c r="AG2688" s="38" t="str">
        <f>IF('query (10)'!AE2688="","",TRIM('query (10)'!AE2688))</f>
        <v>คุณานนต์ ปารวัณวงศ์</v>
      </c>
      <c r="AH2688" s="38" t="str">
        <f>IF('query (10)'!AF2688="","",IFERROR(VALUE('query (10)'!AF2688),""))</f>
        <v/>
      </c>
      <c r="AI2688" s="38" t="str">
        <f>IF('query (10)'!AG2688="","",TRIM('query (10)'!AG2688))</f>
        <v/>
      </c>
      <c r="AJ2688" s="38" t="str">
        <f>IF('query (10)'!AH2688="","",IFERROR(VALUE('query (10)'!AH2688),""))</f>
        <v/>
      </c>
      <c r="AK2688" s="38" t="str">
        <f>IF('query (10)'!AI2688="","",TRIM('query (10)'!AI2688))</f>
        <v/>
      </c>
      <c r="AL2688" s="42">
        <f t="shared" si="205"/>
        <v>2026</v>
      </c>
      <c r="AM2688" s="42" t="str">
        <f t="shared" si="206"/>
        <v>2026-05</v>
      </c>
      <c r="AN2688" s="42" t="str">
        <f t="shared" ca="1" si="207"/>
        <v/>
      </c>
      <c r="AO2688" s="42" t="str">
        <f t="shared" si="208"/>
        <v>GR-804 | INNER RING RACEWAY SUPER FINISH M/C | SB7 | AIR CYLINDER | Time-based Maintenance | Mechanical | Part Change | Medium | change aircylinder divider inlet 1,2 ตามรอบการใช้งาน | เริ่มซ่อมงาน PM แล้ว รับผิดชอบโดย KUNANON PARAWANWONG | คุณานนต์ ปารวัณวงศ์</v>
      </c>
      <c r="AP2688" s="42" t="str">
        <f>_xlfn.TEXTJOIN("; ",TRUE,IF(COUNTA('query (10)'!A2688:AK2688)&lt;=6,"NEAR_EMPTY_ROW",""),IF($K2688="","MISSING_STATUS",""),IF(AND($K2688="เสร็จสิ้น",$Z2688=""),"DONE_NO_ACTUAL_DATE",""),IF(AND($I2688="Condition-based Maintenance",$AH2688=""),"CBM_NO_MEASUREMENT",""),IF(OR($X2688="",$X2688=0),"INVALID_PERIOD",""),IF(AND($AA2688&lt;&gt;"",$AB2688&lt;&gt;"",$AB2688&lt;$AA2688),"DATE_SEQUENCE_ERROR",""),IF(AND($AB2688&lt;&gt;"",$AB2688&gt;DATE(2030,12,31)),"DATE_OUTLIER",""),IF($C2688="","MISSING_QRCODE",""),IF($J2688="UNKNOWN","UNKNOWN_PM_TYPE",""),IF($L2688="UNKNOWN","UNKNOWN_STATUS",""))</f>
        <v/>
      </c>
      <c r="AQ2688" s="42" t="str">
        <f t="shared" si="209"/>
        <v>NO</v>
      </c>
    </row>
    <row r="2689" spans="1:43" x14ac:dyDescent="0.3">
      <c r="A2689" s="38">
        <f>IF('query (10)'!A2689="","",'query (10)'!A2689)</f>
        <v>2948</v>
      </c>
      <c r="B2689" s="38">
        <f>IF('query (10)'!B2689="","",'query (10)'!B2689)</f>
        <v>21275</v>
      </c>
      <c r="C2689" s="38" t="str">
        <f>TRIM(UPPER('query (10)'!M2689))</f>
        <v>GR-809</v>
      </c>
      <c r="D2689" s="38" t="str">
        <f>TRIM(UPPER(IFERROR(_xlfn.TEXTBEFORE('query (10)'!L2689,"("),'query (10)'!L2689)))</f>
        <v>OUTER RING RACEWAY SUPER FINISH M/C</v>
      </c>
      <c r="E2689" s="38" t="str">
        <f>IFERROR(TRIM(UPPER(_xlfn.TEXTBEFORE(_xlfn.TEXTAFTER('query (10)'!L2689,"("),")"))),"")</f>
        <v/>
      </c>
      <c r="F2689" s="38" t="str">
        <f>TRIM('query (10)'!K2689)</f>
        <v>SB7</v>
      </c>
      <c r="G2689" s="38" t="str">
        <f>IF('query (10)'!J2689="","",'query (10)'!J2689)</f>
        <v>Air Cylinder</v>
      </c>
      <c r="H2689" s="38" t="str">
        <f>TRIM(UPPER('query (10)'!J2689))</f>
        <v>AIR CYLINDER</v>
      </c>
      <c r="I2689" s="38" t="str">
        <f>IF('query (10)'!F2689="","",'query (10)'!F2689)</f>
        <v>Time-based Maintenance</v>
      </c>
      <c r="J2689" s="38" t="str">
        <f>IF('query (10)'!F2689="","",IFERROR(INDEX(Cleaning_Rules!$B$14:$B$17,MATCH(TRIM('query (10)'!F2689),Cleaning_Rules!$A$14:$A$17,0)),"UNKNOWN"))</f>
        <v>TBM</v>
      </c>
      <c r="K2689" s="38" t="str">
        <f>IF('query (10)'!G2689="","",'query (10)'!G2689)</f>
        <v>เสร็จสิ้น</v>
      </c>
      <c r="L2689" s="38" t="str">
        <f>IF('query (10)'!G2689="","MISSING",IFERROR(INDEX(Cleaning_Rules!$B$5:$B$10,MATCH(TRIM('query (10)'!G2689),Cleaning_Rules!$A$5:$A$10,0)),"UNKNOWN"))</f>
        <v>COMPLETED</v>
      </c>
      <c r="M2689" s="38" t="str">
        <f>IF('query (10)'!I2689="","",'query (10)'!I2689)</f>
        <v>Mechanical</v>
      </c>
      <c r="N2689" s="38" t="str">
        <f>IF('query (10)'!O2689="","",'query (10)'!O2689)</f>
        <v>Part Change</v>
      </c>
      <c r="O2689" s="38" t="str">
        <f>IF('query (10)'!P2689="","",'query (10)'!P2689)</f>
        <v>Medium</v>
      </c>
      <c r="P2689" s="38" t="str">
        <f>IF('query (10)'!N2689="","",'query (10)'!N2689)</f>
        <v>change aircylinder divider inlet 1,2 ตามรอบการใช้งาน</v>
      </c>
      <c r="Q2689" s="38" t="str">
        <f>TRIM('query (10)'!N2689)</f>
        <v>change aircylinder divider inlet 1,2 ตามรอบการใช้งาน</v>
      </c>
      <c r="R2689" s="38" t="str">
        <f>TRIM(UPPER('query (10)'!R2689))</f>
        <v/>
      </c>
      <c r="S2689" s="38" t="str">
        <f>TRIM(UPPER('query (10)'!S2689))</f>
        <v/>
      </c>
      <c r="T2689" s="38" t="str">
        <f>IF('query (10)'!Q2689="","",TRIM(UPPER('query (10)'!Q2689)))</f>
        <v/>
      </c>
      <c r="U2689" s="38" t="str">
        <f>IF('query (10)'!T2689="","",'query (10)'!T2689)</f>
        <v/>
      </c>
      <c r="V2689" s="39" t="str">
        <f>IF('query (10)'!T2689="","",IFERROR(VALUE('query (10)'!T2689),""))</f>
        <v/>
      </c>
      <c r="W2689" s="40">
        <f>IF('query (10)'!U2689="","",'query (10)'!U2689)</f>
        <v>0</v>
      </c>
      <c r="X2689" s="39">
        <f>IF('query (10)'!V2689="","",'query (10)'!V2689)</f>
        <v>731</v>
      </c>
      <c r="Y2689" s="41">
        <f>IF('query (10)'!W2689="","",'query (10)'!W2689)</f>
        <v>46162</v>
      </c>
      <c r="Z2689" s="41">
        <f>IF('query (10)'!X2689="","",'query (10)'!X2689)</f>
        <v>46178</v>
      </c>
      <c r="AA2689" s="41">
        <f>IF('query (10)'!Y2689="","",'query (10)'!Y2689)</f>
        <v>46178</v>
      </c>
      <c r="AB2689" s="41">
        <f>IF('query (10)'!Z2689="","",'query (10)'!Z2689)</f>
        <v>46909</v>
      </c>
      <c r="AC2689" s="38" t="str">
        <f>IF(OR('query (10)'!AA2689="",COUNTIF(Cleaning_Rules!$A$21:$A$26,TRIM('query (10)'!AA2689))&gt;0),"",TRIM('query (10)'!AA2689))</f>
        <v/>
      </c>
      <c r="AD2689" s="38" t="str">
        <f>IF('query (10)'!AB2689="","",TRIM(IFERROR(_xlfn.TEXTBEFORE('query (10)'!AB2689,"("),'query (10)'!AB2689)))</f>
        <v>เริ่มซ่อมงาน PM แล้ว รับผิดชอบโดย PAHLA SEEDANG</v>
      </c>
      <c r="AE2689" s="38" t="str">
        <f>IFERROR(LOWER(TRIM(_xlfn.TEXTBEFORE(_xlfn.TEXTAFTER('query (10)'!AB2689,"("),")"))),"")</f>
        <v>pahla@nsk.com</v>
      </c>
      <c r="AF2689" s="38" t="str">
        <f>IF('query (10)'!AD2689="","",TRIM('query (10)'!AD2689))</f>
        <v>ภูชิต กุลเสรี</v>
      </c>
      <c r="AG2689" s="38" t="str">
        <f>IF('query (10)'!AE2689="","",TRIM('query (10)'!AE2689))</f>
        <v>ผะหลา สีแดง</v>
      </c>
      <c r="AH2689" s="38" t="str">
        <f>IF('query (10)'!AF2689="","",IFERROR(VALUE('query (10)'!AF2689),""))</f>
        <v/>
      </c>
      <c r="AI2689" s="38" t="str">
        <f>IF('query (10)'!AG2689="","",TRIM('query (10)'!AG2689))</f>
        <v/>
      </c>
      <c r="AJ2689" s="38" t="str">
        <f>IF('query (10)'!AH2689="","",IFERROR(VALUE('query (10)'!AH2689),""))</f>
        <v/>
      </c>
      <c r="AK2689" s="38" t="str">
        <f>IF('query (10)'!AI2689="","",TRIM('query (10)'!AI2689))</f>
        <v/>
      </c>
      <c r="AL2689" s="42">
        <f t="shared" si="205"/>
        <v>2026</v>
      </c>
      <c r="AM2689" s="42" t="str">
        <f t="shared" si="206"/>
        <v>2026-05</v>
      </c>
      <c r="AN2689" s="42" t="str">
        <f t="shared" ca="1" si="207"/>
        <v/>
      </c>
      <c r="AO2689" s="42" t="str">
        <f t="shared" si="208"/>
        <v>GR-809 | OUTER RING RACEWAY SUPER FINISH M/C | SB7 | AIR CYLINDER | Time-based Maintenance | Mechanical | Part Change | Medium | change aircylinder divider inlet 1,2 ตามรอบการใช้งาน | เริ่มซ่อมงาน PM แล้ว รับผิดชอบโดย PAHLA SEEDANG | ผะหลา สีแดง</v>
      </c>
      <c r="AP2689" s="42" t="str">
        <f>_xlfn.TEXTJOIN("; ",TRUE,IF(COUNTA('query (10)'!A2689:AK2689)&lt;=6,"NEAR_EMPTY_ROW",""),IF($K2689="","MISSING_STATUS",""),IF(AND($K2689="เสร็จสิ้น",$Z2689=""),"DONE_NO_ACTUAL_DATE",""),IF(AND($I2689="Condition-based Maintenance",$AH2689=""),"CBM_NO_MEASUREMENT",""),IF(OR($X2689="",$X2689=0),"INVALID_PERIOD",""),IF(AND($AA2689&lt;&gt;"",$AB2689&lt;&gt;"",$AB2689&lt;$AA2689),"DATE_SEQUENCE_ERROR",""),IF(AND($AB2689&lt;&gt;"",$AB2689&gt;DATE(2030,12,31)),"DATE_OUTLIER",""),IF($C2689="","MISSING_QRCODE",""),IF($J2689="UNKNOWN","UNKNOWN_PM_TYPE",""),IF($L2689="UNKNOWN","UNKNOWN_STATUS",""))</f>
        <v/>
      </c>
      <c r="AQ2689" s="42" t="str">
        <f t="shared" si="209"/>
        <v>NO</v>
      </c>
    </row>
    <row r="2690" spans="1:43" x14ac:dyDescent="0.3">
      <c r="A2690" s="38">
        <f>IF('query (10)'!A2690="","",'query (10)'!A2690)</f>
        <v>2949</v>
      </c>
      <c r="B2690" s="38">
        <f>IF('query (10)'!B2690="","",'query (10)'!B2690)</f>
        <v>21277</v>
      </c>
      <c r="C2690" s="38" t="str">
        <f>TRIM(UPPER('query (10)'!M2690))</f>
        <v>GR-802</v>
      </c>
      <c r="D2690" s="38" t="str">
        <f>TRIM(UPPER(IFERROR(_xlfn.TEXTBEFORE('query (10)'!L2690,"("),'query (10)'!L2690)))</f>
        <v>INNER RING BORE GRINDING M/C</v>
      </c>
      <c r="E2690" s="38" t="str">
        <f>IFERROR(TRIM(UPPER(_xlfn.TEXTBEFORE(_xlfn.TEXTAFTER('query (10)'!L2690,"("),")"))),"")</f>
        <v/>
      </c>
      <c r="F2690" s="38" t="str">
        <f>TRIM('query (10)'!K2690)</f>
        <v>SB7</v>
      </c>
      <c r="G2690" s="38" t="str">
        <f>IF('query (10)'!J2690="","",'query (10)'!J2690)</f>
        <v xml:space="preserve">Lubricant </v>
      </c>
      <c r="H2690" s="38" t="str">
        <f>TRIM(UPPER('query (10)'!J2690))</f>
        <v>LUBRICANT</v>
      </c>
      <c r="I2690" s="38" t="str">
        <f>IF('query (10)'!F2690="","",'query (10)'!F2690)</f>
        <v>Time-based Maintenance</v>
      </c>
      <c r="J2690" s="38" t="str">
        <f>IF('query (10)'!F2690="","",IFERROR(INDEX(Cleaning_Rules!$B$14:$B$17,MATCH(TRIM('query (10)'!F2690),Cleaning_Rules!$A$14:$A$17,0)),"UNKNOWN"))</f>
        <v>TBM</v>
      </c>
      <c r="K2690" s="38" t="str">
        <f>IF('query (10)'!G2690="","",'query (10)'!G2690)</f>
        <v>เสร็จสิ้น</v>
      </c>
      <c r="L2690" s="38" t="str">
        <f>IF('query (10)'!G2690="","MISSING",IFERROR(INDEX(Cleaning_Rules!$B$5:$B$10,MATCH(TRIM('query (10)'!G2690),Cleaning_Rules!$A$5:$A$10,0)),"UNKNOWN"))</f>
        <v>COMPLETED</v>
      </c>
      <c r="M2690" s="38" t="str">
        <f>IF('query (10)'!I2690="","",'query (10)'!I2690)</f>
        <v>Mechanical</v>
      </c>
      <c r="N2690" s="38" t="str">
        <f>IF('query (10)'!O2690="","",'query (10)'!O2690)</f>
        <v>Inspection</v>
      </c>
      <c r="O2690" s="38" t="str">
        <f>IF('query (10)'!P2690="","",'query (10)'!P2690)</f>
        <v>Medium</v>
      </c>
      <c r="P2690" s="38" t="str">
        <f>IF('query (10)'!N2690="","",'query (10)'!N2690)</f>
        <v xml:space="preserve">cleaning tank lubricant
change lubricant oil 32
ตามรอบอายุการใช้งาน
</v>
      </c>
      <c r="Q2690" s="38" t="str">
        <f>TRIM('query (10)'!N2690)</f>
        <v xml:space="preserve">cleaning tank lubricant
change lubricant oil 32
ตามรอบอายุการใช้งาน
</v>
      </c>
      <c r="R2690" s="38" t="str">
        <f>TRIM(UPPER('query (10)'!R2690))</f>
        <v/>
      </c>
      <c r="S2690" s="38" t="str">
        <f>TRIM(UPPER('query (10)'!S2690))</f>
        <v/>
      </c>
      <c r="T2690" s="38" t="str">
        <f>IF('query (10)'!Q2690="","",TRIM(UPPER('query (10)'!Q2690)))</f>
        <v/>
      </c>
      <c r="U2690" s="38" t="str">
        <f>IF('query (10)'!T2690="","",'query (10)'!T2690)</f>
        <v/>
      </c>
      <c r="V2690" s="39" t="str">
        <f>IF('query (10)'!T2690="","",IFERROR(VALUE('query (10)'!T2690),""))</f>
        <v/>
      </c>
      <c r="W2690" s="40">
        <f>IF('query (10)'!U2690="","",'query (10)'!U2690)</f>
        <v>0</v>
      </c>
      <c r="X2690" s="39">
        <f>IF('query (10)'!V2690="","",'query (10)'!V2690)</f>
        <v>365</v>
      </c>
      <c r="Y2690" s="41">
        <f>IF('query (10)'!W2690="","",'query (10)'!W2690)</f>
        <v>46162</v>
      </c>
      <c r="Z2690" s="41">
        <f>IF('query (10)'!X2690="","",'query (10)'!X2690)</f>
        <v>46185</v>
      </c>
      <c r="AA2690" s="41">
        <f>IF('query (10)'!Y2690="","",'query (10)'!Y2690)</f>
        <v>46185</v>
      </c>
      <c r="AB2690" s="41">
        <f>IF('query (10)'!Z2690="","",'query (10)'!Z2690)</f>
        <v>46550</v>
      </c>
      <c r="AC2690" s="38" t="str">
        <f>IF(OR('query (10)'!AA2690="",COUNTIF(Cleaning_Rules!$A$21:$A$26,TRIM('query (10)'!AA2690))&gt;0),"",TRIM('query (10)'!AA2690))</f>
        <v/>
      </c>
      <c r="AD2690" s="38" t="str">
        <f>IF('query (10)'!AB2690="","",TRIM(IFERROR(_xlfn.TEXTBEFORE('query (10)'!AB2690,"("),'query (10)'!AB2690)))</f>
        <v>เริ่มซ่อมงาน PM แล้ว รับผิดชอบโดย PUCHIT KULSEREE</v>
      </c>
      <c r="AE2690" s="38" t="str">
        <f>IFERROR(LOWER(TRIM(_xlfn.TEXTBEFORE(_xlfn.TEXTAFTER('query (10)'!AB2690,"("),")"))),"")</f>
        <v>puchit@nsk.com</v>
      </c>
      <c r="AF2690" s="38" t="str">
        <f>IF('query (10)'!AD2690="","",TRIM('query (10)'!AD2690))</f>
        <v>ภูชิต กุลเสรี</v>
      </c>
      <c r="AG2690" s="38" t="str">
        <f>IF('query (10)'!AE2690="","",TRIM('query (10)'!AE2690))</f>
        <v>ภูชิต กุลเสรี</v>
      </c>
      <c r="AH2690" s="38" t="str">
        <f>IF('query (10)'!AF2690="","",IFERROR(VALUE('query (10)'!AF2690),""))</f>
        <v/>
      </c>
      <c r="AI2690" s="38" t="str">
        <f>IF('query (10)'!AG2690="","",TRIM('query (10)'!AG2690))</f>
        <v/>
      </c>
      <c r="AJ2690" s="38" t="str">
        <f>IF('query (10)'!AH2690="","",IFERROR(VALUE('query (10)'!AH2690),""))</f>
        <v/>
      </c>
      <c r="AK2690" s="38" t="str">
        <f>IF('query (10)'!AI2690="","",TRIM('query (10)'!AI2690))</f>
        <v/>
      </c>
      <c r="AL2690" s="42">
        <f t="shared" si="205"/>
        <v>2026</v>
      </c>
      <c r="AM2690" s="42" t="str">
        <f t="shared" si="206"/>
        <v>2026-05</v>
      </c>
      <c r="AN2690" s="42" t="str">
        <f t="shared" ca="1" si="207"/>
        <v/>
      </c>
      <c r="AO2690" s="42" t="str">
        <f t="shared" si="208"/>
        <v>GR-802 | INNER RING BORE GRINDING M/C | SB7 | LUBRICANT | Time-based Maintenance | Mechanical | Inspection | Medium | cleaning tank lubricant
change lubricant oil 32
ตามรอบอายุการใช้งาน
 | เริ่มซ่อมงาน PM แล้ว รับผิดชอบโดย PUCHIT KULSEREE | ภูชิต กุลเสรี</v>
      </c>
      <c r="AP2690" s="42" t="str">
        <f>_xlfn.TEXTJOIN("; ",TRUE,IF(COUNTA('query (10)'!A2690:AK2690)&lt;=6,"NEAR_EMPTY_ROW",""),IF($K2690="","MISSING_STATUS",""),IF(AND($K2690="เสร็จสิ้น",$Z2690=""),"DONE_NO_ACTUAL_DATE",""),IF(AND($I2690="Condition-based Maintenance",$AH2690=""),"CBM_NO_MEASUREMENT",""),IF(OR($X2690="",$X2690=0),"INVALID_PERIOD",""),IF(AND($AA2690&lt;&gt;"",$AB2690&lt;&gt;"",$AB2690&lt;$AA2690),"DATE_SEQUENCE_ERROR",""),IF(AND($AB2690&lt;&gt;"",$AB2690&gt;DATE(2030,12,31)),"DATE_OUTLIER",""),IF($C2690="","MISSING_QRCODE",""),IF($J2690="UNKNOWN","UNKNOWN_PM_TYPE",""),IF($L2690="UNKNOWN","UNKNOWN_STATUS",""))</f>
        <v/>
      </c>
      <c r="AQ2690" s="42" t="str">
        <f t="shared" si="209"/>
        <v>NO</v>
      </c>
    </row>
    <row r="2691" spans="1:43" x14ac:dyDescent="0.3">
      <c r="A2691" s="38">
        <f>IF('query (10)'!A2691="","",'query (10)'!A2691)</f>
        <v>2950</v>
      </c>
      <c r="B2691" s="38">
        <f>IF('query (10)'!B2691="","",'query (10)'!B2691)</f>
        <v>21279</v>
      </c>
      <c r="C2691" s="38" t="str">
        <f>TRIM(UPPER('query (10)'!M2691))</f>
        <v>CH-819</v>
      </c>
      <c r="D2691" s="38" t="str">
        <f>TRIM(UPPER(IFERROR(_xlfn.TEXTBEFORE('query (10)'!L2691,"("),'query (10)'!L2691)))</f>
        <v>SEAL CHECK M/C</v>
      </c>
      <c r="E2691" s="38" t="str">
        <f>IFERROR(TRIM(UPPER(_xlfn.TEXTBEFORE(_xlfn.TEXTAFTER('query (10)'!L2691,"("),")"))),"")</f>
        <v/>
      </c>
      <c r="F2691" s="38" t="str">
        <f>TRIM('query (10)'!K2691)</f>
        <v>SB7</v>
      </c>
      <c r="G2691" s="38" t="str">
        <f>IF('query (10)'!J2691="","",'query (10)'!J2691)</f>
        <v>Air Cylinder</v>
      </c>
      <c r="H2691" s="38" t="str">
        <f>TRIM(UPPER('query (10)'!J2691))</f>
        <v>AIR CYLINDER</v>
      </c>
      <c r="I2691" s="38" t="str">
        <f>IF('query (10)'!F2691="","",'query (10)'!F2691)</f>
        <v>Time-based Maintenance</v>
      </c>
      <c r="J2691" s="38" t="str">
        <f>IF('query (10)'!F2691="","",IFERROR(INDEX(Cleaning_Rules!$B$14:$B$17,MATCH(TRIM('query (10)'!F2691),Cleaning_Rules!$A$14:$A$17,0)),"UNKNOWN"))</f>
        <v>TBM</v>
      </c>
      <c r="K2691" s="38" t="str">
        <f>IF('query (10)'!G2691="","",'query (10)'!G2691)</f>
        <v>เสร็จสิ้น</v>
      </c>
      <c r="L2691" s="38" t="str">
        <f>IF('query (10)'!G2691="","MISSING",IFERROR(INDEX(Cleaning_Rules!$B$5:$B$10,MATCH(TRIM('query (10)'!G2691),Cleaning_Rules!$A$5:$A$10,0)),"UNKNOWN"))</f>
        <v>COMPLETED</v>
      </c>
      <c r="M2691" s="38" t="str">
        <f>IF('query (10)'!I2691="","",'query (10)'!I2691)</f>
        <v>Mechanical</v>
      </c>
      <c r="N2691" s="38" t="str">
        <f>IF('query (10)'!O2691="","",'query (10)'!O2691)</f>
        <v>Inspection</v>
      </c>
      <c r="O2691" s="38" t="str">
        <f>IF('query (10)'!P2691="","",'query (10)'!P2691)</f>
        <v>Medium</v>
      </c>
      <c r="P2691" s="38" t="str">
        <f>IF('query (10)'!N2691="","",'query (10)'!N2691)</f>
        <v xml:space="preserve">change seal kid air cylinder work up/down
ตามรอบการใช้งาน
</v>
      </c>
      <c r="Q2691" s="38" t="str">
        <f>TRIM('query (10)'!N2691)</f>
        <v xml:space="preserve">change seal kid air cylinder work up/down
ตามรอบการใช้งาน
</v>
      </c>
      <c r="R2691" s="38" t="str">
        <f>TRIM(UPPER('query (10)'!R2691))</f>
        <v/>
      </c>
      <c r="S2691" s="38" t="str">
        <f>TRIM(UPPER('query (10)'!S2691))</f>
        <v/>
      </c>
      <c r="T2691" s="38" t="str">
        <f>IF('query (10)'!Q2691="","",TRIM(UPPER('query (10)'!Q2691)))</f>
        <v/>
      </c>
      <c r="U2691" s="38" t="str">
        <f>IF('query (10)'!T2691="","",'query (10)'!T2691)</f>
        <v/>
      </c>
      <c r="V2691" s="39" t="str">
        <f>IF('query (10)'!T2691="","",IFERROR(VALUE('query (10)'!T2691),""))</f>
        <v/>
      </c>
      <c r="W2691" s="40">
        <f>IF('query (10)'!U2691="","",'query (10)'!U2691)</f>
        <v>0</v>
      </c>
      <c r="X2691" s="39">
        <f>IF('query (10)'!V2691="","",'query (10)'!V2691)</f>
        <v>731</v>
      </c>
      <c r="Y2691" s="41">
        <f>IF('query (10)'!W2691="","",'query (10)'!W2691)</f>
        <v>46162</v>
      </c>
      <c r="Z2691" s="41">
        <f>IF('query (10)'!X2691="","",'query (10)'!X2691)</f>
        <v>46178</v>
      </c>
      <c r="AA2691" s="41">
        <f>IF('query (10)'!Y2691="","",'query (10)'!Y2691)</f>
        <v>46178</v>
      </c>
      <c r="AB2691" s="41">
        <f>IF('query (10)'!Z2691="","",'query (10)'!Z2691)</f>
        <v>46909</v>
      </c>
      <c r="AC2691" s="38" t="str">
        <f>IF(OR('query (10)'!AA2691="",COUNTIF(Cleaning_Rules!$A$21:$A$26,TRIM('query (10)'!AA2691))&gt;0),"",TRIM('query (10)'!AA2691))</f>
        <v/>
      </c>
      <c r="AD2691" s="38" t="str">
        <f>IF('query (10)'!AB2691="","",TRIM(IFERROR(_xlfn.TEXTBEFORE('query (10)'!AB2691,"("),'query (10)'!AB2691)))</f>
        <v>เริ่มซ่อมงาน PM แล้ว รับผิดชอบโดย CHETSADA PHIWBANG</v>
      </c>
      <c r="AE2691" s="38" t="str">
        <f>IFERROR(LOWER(TRIM(_xlfn.TEXTBEFORE(_xlfn.TEXTAFTER('query (10)'!AB2691,"("),")"))),"")</f>
        <v>chetsada@nsk.com</v>
      </c>
      <c r="AF2691" s="38" t="str">
        <f>IF('query (10)'!AD2691="","",TRIM('query (10)'!AD2691))</f>
        <v>ภูชิต กุลเสรี</v>
      </c>
      <c r="AG2691" s="38" t="str">
        <f>IF('query (10)'!AE2691="","",TRIM('query (10)'!AE2691))</f>
        <v>เจษฎา ผิวบาง</v>
      </c>
      <c r="AH2691" s="38" t="str">
        <f>IF('query (10)'!AF2691="","",IFERROR(VALUE('query (10)'!AF2691),""))</f>
        <v/>
      </c>
      <c r="AI2691" s="38" t="str">
        <f>IF('query (10)'!AG2691="","",TRIM('query (10)'!AG2691))</f>
        <v/>
      </c>
      <c r="AJ2691" s="38" t="str">
        <f>IF('query (10)'!AH2691="","",IFERROR(VALUE('query (10)'!AH2691),""))</f>
        <v/>
      </c>
      <c r="AK2691" s="38" t="str">
        <f>IF('query (10)'!AI2691="","",TRIM('query (10)'!AI2691))</f>
        <v/>
      </c>
      <c r="AL2691" s="42">
        <f t="shared" ref="AL2691:AL2754" si="210">IF($Y2691="","",YEAR($Y2691))</f>
        <v>2026</v>
      </c>
      <c r="AM2691" s="42" t="str">
        <f t="shared" ref="AM2691:AM2754" si="211">IF($Y2691="","",TEXT($Y2691,"yyyy-mm"))</f>
        <v>2026-05</v>
      </c>
      <c r="AN2691" s="42" t="str">
        <f t="shared" ref="AN2691:AN2754" ca="1" si="212">IF(OR($AB2691="",$L2691="COMPLETED"),"",IF($AB2691&lt;TODAY(),"OVERDUE","ON_SCHEDULE"))</f>
        <v/>
      </c>
      <c r="AO2691" s="42" t="str">
        <f t="shared" ref="AO2691:AO2754" si="213">_xlfn.TEXTJOIN(" | ",TRUE,$C2691,$D2691,$E2691,$F2691,$H2691,$I2691,$M2691,$N2691,$O2691,$Q2691,$R2691,$S2691,$T2691,$AC2691,$AD2691,$AG2691)</f>
        <v>CH-819 | SEAL CHECK M/C | SB7 | AIR CYLINDER | Time-based Maintenance | Mechanical | Inspection | Medium | change seal kid air cylinder work up/down
ตามรอบการใช้งาน
 | เริ่มซ่อมงาน PM แล้ว รับผิดชอบโดย CHETSADA PHIWBANG | เจษฎา ผิวบาง</v>
      </c>
      <c r="AP2691" s="42" t="str">
        <f>_xlfn.TEXTJOIN("; ",TRUE,IF(COUNTA('query (10)'!A2691:AK2691)&lt;=6,"NEAR_EMPTY_ROW",""),IF($K2691="","MISSING_STATUS",""),IF(AND($K2691="เสร็จสิ้น",$Z2691=""),"DONE_NO_ACTUAL_DATE",""),IF(AND($I2691="Condition-based Maintenance",$AH2691=""),"CBM_NO_MEASUREMENT",""),IF(OR($X2691="",$X2691=0),"INVALID_PERIOD",""),IF(AND($AA2691&lt;&gt;"",$AB2691&lt;&gt;"",$AB2691&lt;$AA2691),"DATE_SEQUENCE_ERROR",""),IF(AND($AB2691&lt;&gt;"",$AB2691&gt;DATE(2030,12,31)),"DATE_OUTLIER",""),IF($C2691="","MISSING_QRCODE",""),IF($J2691="UNKNOWN","UNKNOWN_PM_TYPE",""),IF($L2691="UNKNOWN","UNKNOWN_STATUS",""))</f>
        <v/>
      </c>
      <c r="AQ2691" s="42" t="str">
        <f t="shared" ref="AQ2691:AQ2754" si="214">IF($W2691="","",IF($W2691&gt;0,"YES","NO"))</f>
        <v>NO</v>
      </c>
    </row>
    <row r="2692" spans="1:43" x14ac:dyDescent="0.3">
      <c r="A2692" s="38">
        <f>IF('query (10)'!A2692="","",'query (10)'!A2692)</f>
        <v>2951</v>
      </c>
      <c r="B2692" s="38">
        <f>IF('query (10)'!B2692="","",'query (10)'!B2692)</f>
        <v>21280</v>
      </c>
      <c r="C2692" s="38" t="str">
        <f>TRIM(UPPER('query (10)'!M2692))</f>
        <v>CH-820</v>
      </c>
      <c r="D2692" s="38" t="str">
        <f>TRIM(UPPER(IFERROR(_xlfn.TEXTBEFORE('query (10)'!L2692,"("),'query (10)'!L2692)))</f>
        <v>AUTOMATIC VIBRATION TESTING M/C.</v>
      </c>
      <c r="E2692" s="38" t="str">
        <f>IFERROR(TRIM(UPPER(_xlfn.TEXTBEFORE(_xlfn.TEXTAFTER('query (10)'!L2692,"("),")"))),"")</f>
        <v/>
      </c>
      <c r="F2692" s="38" t="str">
        <f>TRIM('query (10)'!K2692)</f>
        <v>SB7</v>
      </c>
      <c r="G2692" s="38" t="str">
        <f>IF('query (10)'!J2692="","",'query (10)'!J2692)</f>
        <v>Filter</v>
      </c>
      <c r="H2692" s="38" t="str">
        <f>TRIM(UPPER('query (10)'!J2692))</f>
        <v>FILTER</v>
      </c>
      <c r="I2692" s="38" t="str">
        <f>IF('query (10)'!F2692="","",'query (10)'!F2692)</f>
        <v>Time-based Maintenance</v>
      </c>
      <c r="J2692" s="38" t="str">
        <f>IF('query (10)'!F2692="","",IFERROR(INDEX(Cleaning_Rules!$B$14:$B$17,MATCH(TRIM('query (10)'!F2692),Cleaning_Rules!$A$14:$A$17,0)),"UNKNOWN"))</f>
        <v>TBM</v>
      </c>
      <c r="K2692" s="38" t="str">
        <f>IF('query (10)'!G2692="","",'query (10)'!G2692)</f>
        <v>เสร็จสิ้น</v>
      </c>
      <c r="L2692" s="38" t="str">
        <f>IF('query (10)'!G2692="","MISSING",IFERROR(INDEX(Cleaning_Rules!$B$5:$B$10,MATCH(TRIM('query (10)'!G2692),Cleaning_Rules!$A$5:$A$10,0)),"UNKNOWN"))</f>
        <v>COMPLETED</v>
      </c>
      <c r="M2692" s="38" t="str">
        <f>IF('query (10)'!I2692="","",'query (10)'!I2692)</f>
        <v>Mechanical</v>
      </c>
      <c r="N2692" s="38" t="str">
        <f>IF('query (10)'!O2692="","",'query (10)'!O2692)</f>
        <v>Part Change</v>
      </c>
      <c r="O2692" s="38" t="str">
        <f>IF('query (10)'!P2692="","",'query (10)'!P2692)</f>
        <v>Medium</v>
      </c>
      <c r="P2692" s="38" t="str">
        <f>IF('query (10)'!N2692="","",'query (10)'!N2692)</f>
        <v>change dry air filter ตามรอบการใช้งาน</v>
      </c>
      <c r="Q2692" s="38" t="str">
        <f>TRIM('query (10)'!N2692)</f>
        <v>change dry air filter ตามรอบการใช้งาน</v>
      </c>
      <c r="R2692" s="38" t="str">
        <f>TRIM(UPPER('query (10)'!R2692))</f>
        <v>FILTER</v>
      </c>
      <c r="S2692" s="38" t="str">
        <f>TRIM(UPPER('query (10)'!S2692))</f>
        <v>PTS-T-10509</v>
      </c>
      <c r="T2692" s="38" t="str">
        <f>IF('query (10)'!Q2692="","",TRIM(UPPER('query (10)'!Q2692)))</f>
        <v/>
      </c>
      <c r="U2692" s="38" t="str">
        <f>IF('query (10)'!T2692="","",'query (10)'!T2692)</f>
        <v/>
      </c>
      <c r="V2692" s="39" t="str">
        <f>IF('query (10)'!T2692="","",IFERROR(VALUE('query (10)'!T2692),""))</f>
        <v/>
      </c>
      <c r="W2692" s="40">
        <f>IF('query (10)'!U2692="","",'query (10)'!U2692)</f>
        <v>0</v>
      </c>
      <c r="X2692" s="39">
        <f>IF('query (10)'!V2692="","",'query (10)'!V2692)</f>
        <v>365</v>
      </c>
      <c r="Y2692" s="41">
        <f>IF('query (10)'!W2692="","",'query (10)'!W2692)</f>
        <v>46162</v>
      </c>
      <c r="Z2692" s="41">
        <f>IF('query (10)'!X2692="","",'query (10)'!X2692)</f>
        <v>46185</v>
      </c>
      <c r="AA2692" s="41">
        <f>IF('query (10)'!Y2692="","",'query (10)'!Y2692)</f>
        <v>46185</v>
      </c>
      <c r="AB2692" s="41">
        <f>IF('query (10)'!Z2692="","",'query (10)'!Z2692)</f>
        <v>46550</v>
      </c>
      <c r="AC2692" s="38" t="str">
        <f>IF(OR('query (10)'!AA2692="",COUNTIF(Cleaning_Rules!$A$21:$A$26,TRIM('query (10)'!AA2692))&gt;0),"",TRIM('query (10)'!AA2692))</f>
        <v/>
      </c>
      <c r="AD2692" s="38" t="str">
        <f>IF('query (10)'!AB2692="","",TRIM(IFERROR(_xlfn.TEXTBEFORE('query (10)'!AB2692,"("),'query (10)'!AB2692)))</f>
        <v>เริ่มซ่อมงาน PM แล้ว รับผิดชอบโดย PUCHIT KULSEREE</v>
      </c>
      <c r="AE2692" s="38" t="str">
        <f>IFERROR(LOWER(TRIM(_xlfn.TEXTBEFORE(_xlfn.TEXTAFTER('query (10)'!AB2692,"("),")"))),"")</f>
        <v>puchit@nsk.com</v>
      </c>
      <c r="AF2692" s="38" t="str">
        <f>IF('query (10)'!AD2692="","",TRIM('query (10)'!AD2692))</f>
        <v>ภูชิต กุลเสรี</v>
      </c>
      <c r="AG2692" s="38" t="str">
        <f>IF('query (10)'!AE2692="","",TRIM('query (10)'!AE2692))</f>
        <v>ภูชิต กุลเสรี</v>
      </c>
      <c r="AH2692" s="38" t="str">
        <f>IF('query (10)'!AF2692="","",IFERROR(VALUE('query (10)'!AF2692),""))</f>
        <v/>
      </c>
      <c r="AI2692" s="38" t="str">
        <f>IF('query (10)'!AG2692="","",TRIM('query (10)'!AG2692))</f>
        <v/>
      </c>
      <c r="AJ2692" s="38" t="str">
        <f>IF('query (10)'!AH2692="","",IFERROR(VALUE('query (10)'!AH2692),""))</f>
        <v/>
      </c>
      <c r="AK2692" s="38" t="str">
        <f>IF('query (10)'!AI2692="","",TRIM('query (10)'!AI2692))</f>
        <v/>
      </c>
      <c r="AL2692" s="42">
        <f t="shared" si="210"/>
        <v>2026</v>
      </c>
      <c r="AM2692" s="42" t="str">
        <f t="shared" si="211"/>
        <v>2026-05</v>
      </c>
      <c r="AN2692" s="42" t="str">
        <f t="shared" ca="1" si="212"/>
        <v/>
      </c>
      <c r="AO2692" s="42" t="str">
        <f t="shared" si="213"/>
        <v>CH-820 | AUTOMATIC VIBRATION TESTING M/C. | SB7 | FILTER | Time-based Maintenance | Mechanical | Part Change | Medium | change dry air filter ตามรอบการใช้งาน | FILTER | PTS-T-10509 | เริ่มซ่อมงาน PM แล้ว รับผิดชอบโดย PUCHIT KULSEREE | ภูชิต กุลเสรี</v>
      </c>
      <c r="AP2692" s="42" t="str">
        <f>_xlfn.TEXTJOIN("; ",TRUE,IF(COUNTA('query (10)'!A2692:AK2692)&lt;=6,"NEAR_EMPTY_ROW",""),IF($K2692="","MISSING_STATUS",""),IF(AND($K2692="เสร็จสิ้น",$Z2692=""),"DONE_NO_ACTUAL_DATE",""),IF(AND($I2692="Condition-based Maintenance",$AH2692=""),"CBM_NO_MEASUREMENT",""),IF(OR($X2692="",$X2692=0),"INVALID_PERIOD",""),IF(AND($AA2692&lt;&gt;"",$AB2692&lt;&gt;"",$AB2692&lt;$AA2692),"DATE_SEQUENCE_ERROR",""),IF(AND($AB2692&lt;&gt;"",$AB2692&gt;DATE(2030,12,31)),"DATE_OUTLIER",""),IF($C2692="","MISSING_QRCODE",""),IF($J2692="UNKNOWN","UNKNOWN_PM_TYPE",""),IF($L2692="UNKNOWN","UNKNOWN_STATUS",""))</f>
        <v/>
      </c>
      <c r="AQ2692" s="42" t="str">
        <f t="shared" si="214"/>
        <v>NO</v>
      </c>
    </row>
    <row r="2693" spans="1:43" x14ac:dyDescent="0.3">
      <c r="A2693" s="38">
        <f>IF('query (10)'!A2693="","",'query (10)'!A2693)</f>
        <v>2952</v>
      </c>
      <c r="B2693" s="38">
        <f>IF('query (10)'!B2693="","",'query (10)'!B2693)</f>
        <v>21281</v>
      </c>
      <c r="C2693" s="38" t="str">
        <f>TRIM(UPPER('query (10)'!M2693))</f>
        <v>CH-821</v>
      </c>
      <c r="D2693" s="38" t="str">
        <f>TRIM(UPPER(IFERROR(_xlfn.TEXTBEFORE('query (10)'!L2693,"("),'query (10)'!L2693)))</f>
        <v>NOISE MANUAL INSPECTION M/C.</v>
      </c>
      <c r="E2693" s="38" t="str">
        <f>IFERROR(TRIM(UPPER(_xlfn.TEXTBEFORE(_xlfn.TEXTAFTER('query (10)'!L2693,"("),")"))),"")</f>
        <v/>
      </c>
      <c r="F2693" s="38" t="str">
        <f>TRIM('query (10)'!K2693)</f>
        <v>SB7</v>
      </c>
      <c r="G2693" s="38" t="str">
        <f>IF('query (10)'!J2693="","",'query (10)'!J2693)</f>
        <v>Filter</v>
      </c>
      <c r="H2693" s="38" t="str">
        <f>TRIM(UPPER('query (10)'!J2693))</f>
        <v>FILTER</v>
      </c>
      <c r="I2693" s="38" t="str">
        <f>IF('query (10)'!F2693="","",'query (10)'!F2693)</f>
        <v>Time-based Maintenance</v>
      </c>
      <c r="J2693" s="38" t="str">
        <f>IF('query (10)'!F2693="","",IFERROR(INDEX(Cleaning_Rules!$B$14:$B$17,MATCH(TRIM('query (10)'!F2693),Cleaning_Rules!$A$14:$A$17,0)),"UNKNOWN"))</f>
        <v>TBM</v>
      </c>
      <c r="K2693" s="38" t="str">
        <f>IF('query (10)'!G2693="","",'query (10)'!G2693)</f>
        <v>เสร็จสิ้น</v>
      </c>
      <c r="L2693" s="38" t="str">
        <f>IF('query (10)'!G2693="","MISSING",IFERROR(INDEX(Cleaning_Rules!$B$5:$B$10,MATCH(TRIM('query (10)'!G2693),Cleaning_Rules!$A$5:$A$10,0)),"UNKNOWN"))</f>
        <v>COMPLETED</v>
      </c>
      <c r="M2693" s="38" t="str">
        <f>IF('query (10)'!I2693="","",'query (10)'!I2693)</f>
        <v>Mechanical</v>
      </c>
      <c r="N2693" s="38" t="str">
        <f>IF('query (10)'!O2693="","",'query (10)'!O2693)</f>
        <v>Part Change</v>
      </c>
      <c r="O2693" s="38" t="str">
        <f>IF('query (10)'!P2693="","",'query (10)'!P2693)</f>
        <v>Medium</v>
      </c>
      <c r="P2693" s="38" t="str">
        <f>IF('query (10)'!N2693="","",'query (10)'!N2693)</f>
        <v>change dry air filter ตามรอบการใช้งาน</v>
      </c>
      <c r="Q2693" s="38" t="str">
        <f>TRIM('query (10)'!N2693)</f>
        <v>change dry air filter ตามรอบการใช้งาน</v>
      </c>
      <c r="R2693" s="38" t="str">
        <f>TRIM(UPPER('query (10)'!R2693))</f>
        <v>FILTER</v>
      </c>
      <c r="S2693" s="38" t="str">
        <f>TRIM(UPPER('query (10)'!S2693))</f>
        <v>PTS-T-105E</v>
      </c>
      <c r="T2693" s="38" t="str">
        <f>IF('query (10)'!Q2693="","",TRIM(UPPER('query (10)'!Q2693)))</f>
        <v/>
      </c>
      <c r="U2693" s="38" t="str">
        <f>IF('query (10)'!T2693="","",'query (10)'!T2693)</f>
        <v/>
      </c>
      <c r="V2693" s="39" t="str">
        <f>IF('query (10)'!T2693="","",IFERROR(VALUE('query (10)'!T2693),""))</f>
        <v/>
      </c>
      <c r="W2693" s="40">
        <f>IF('query (10)'!U2693="","",'query (10)'!U2693)</f>
        <v>0</v>
      </c>
      <c r="X2693" s="39">
        <f>IF('query (10)'!V2693="","",'query (10)'!V2693)</f>
        <v>365</v>
      </c>
      <c r="Y2693" s="41">
        <f>IF('query (10)'!W2693="","",'query (10)'!W2693)</f>
        <v>46162</v>
      </c>
      <c r="Z2693" s="41">
        <f>IF('query (10)'!X2693="","",'query (10)'!X2693)</f>
        <v>46185</v>
      </c>
      <c r="AA2693" s="41">
        <f>IF('query (10)'!Y2693="","",'query (10)'!Y2693)</f>
        <v>46185</v>
      </c>
      <c r="AB2693" s="41">
        <f>IF('query (10)'!Z2693="","",'query (10)'!Z2693)</f>
        <v>46550</v>
      </c>
      <c r="AC2693" s="38" t="str">
        <f>IF(OR('query (10)'!AA2693="",COUNTIF(Cleaning_Rules!$A$21:$A$26,TRIM('query (10)'!AA2693))&gt;0),"",TRIM('query (10)'!AA2693))</f>
        <v/>
      </c>
      <c r="AD2693" s="38" t="str">
        <f>IF('query (10)'!AB2693="","",TRIM(IFERROR(_xlfn.TEXTBEFORE('query (10)'!AB2693,"("),'query (10)'!AB2693)))</f>
        <v>เริ่มซ่อมงาน PM แล้ว รับผิดชอบโดย PUCHIT KULSEREE</v>
      </c>
      <c r="AE2693" s="38" t="str">
        <f>IFERROR(LOWER(TRIM(_xlfn.TEXTBEFORE(_xlfn.TEXTAFTER('query (10)'!AB2693,"("),")"))),"")</f>
        <v>puchit@nsk.com</v>
      </c>
      <c r="AF2693" s="38" t="str">
        <f>IF('query (10)'!AD2693="","",TRIM('query (10)'!AD2693))</f>
        <v>ภูชิต กุลเสรี</v>
      </c>
      <c r="AG2693" s="38" t="str">
        <f>IF('query (10)'!AE2693="","",TRIM('query (10)'!AE2693))</f>
        <v>ภูชิต กุลเสรี</v>
      </c>
      <c r="AH2693" s="38" t="str">
        <f>IF('query (10)'!AF2693="","",IFERROR(VALUE('query (10)'!AF2693),""))</f>
        <v/>
      </c>
      <c r="AI2693" s="38" t="str">
        <f>IF('query (10)'!AG2693="","",TRIM('query (10)'!AG2693))</f>
        <v/>
      </c>
      <c r="AJ2693" s="38" t="str">
        <f>IF('query (10)'!AH2693="","",IFERROR(VALUE('query (10)'!AH2693),""))</f>
        <v/>
      </c>
      <c r="AK2693" s="38" t="str">
        <f>IF('query (10)'!AI2693="","",TRIM('query (10)'!AI2693))</f>
        <v/>
      </c>
      <c r="AL2693" s="42">
        <f t="shared" si="210"/>
        <v>2026</v>
      </c>
      <c r="AM2693" s="42" t="str">
        <f t="shared" si="211"/>
        <v>2026-05</v>
      </c>
      <c r="AN2693" s="42" t="str">
        <f t="shared" ca="1" si="212"/>
        <v/>
      </c>
      <c r="AO2693" s="42" t="str">
        <f t="shared" si="213"/>
        <v>CH-821 | NOISE MANUAL INSPECTION M/C. | SB7 | FILTER | Time-based Maintenance | Mechanical | Part Change | Medium | change dry air filter ตามรอบการใช้งาน | FILTER | PTS-T-105E | เริ่มซ่อมงาน PM แล้ว รับผิดชอบโดย PUCHIT KULSEREE | ภูชิต กุลเสรี</v>
      </c>
      <c r="AP2693" s="42" t="str">
        <f>_xlfn.TEXTJOIN("; ",TRUE,IF(COUNTA('query (10)'!A2693:AK2693)&lt;=6,"NEAR_EMPTY_ROW",""),IF($K2693="","MISSING_STATUS",""),IF(AND($K2693="เสร็จสิ้น",$Z2693=""),"DONE_NO_ACTUAL_DATE",""),IF(AND($I2693="Condition-based Maintenance",$AH2693=""),"CBM_NO_MEASUREMENT",""),IF(OR($X2693="",$X2693=0),"INVALID_PERIOD",""),IF(AND($AA2693&lt;&gt;"",$AB2693&lt;&gt;"",$AB2693&lt;$AA2693),"DATE_SEQUENCE_ERROR",""),IF(AND($AB2693&lt;&gt;"",$AB2693&gt;DATE(2030,12,31)),"DATE_OUTLIER",""),IF($C2693="","MISSING_QRCODE",""),IF($J2693="UNKNOWN","UNKNOWN_PM_TYPE",""),IF($L2693="UNKNOWN","UNKNOWN_STATUS",""))</f>
        <v/>
      </c>
      <c r="AQ2693" s="42" t="str">
        <f t="shared" si="214"/>
        <v>NO</v>
      </c>
    </row>
    <row r="2694" spans="1:43" x14ac:dyDescent="0.3">
      <c r="A2694" s="38">
        <f>IF('query (10)'!A2694="","",'query (10)'!A2694)</f>
        <v>2953</v>
      </c>
      <c r="B2694" s="38" t="str">
        <f>IF('query (10)'!B2694="","",'query (10)'!B2694)</f>
        <v/>
      </c>
      <c r="C2694" s="38" t="str">
        <f>TRIM(UPPER('query (10)'!M2694))</f>
        <v>GR-238</v>
      </c>
      <c r="D2694" s="38" t="str">
        <f>TRIM(UPPER(IFERROR(_xlfn.TEXTBEFORE('query (10)'!L2694,"("),'query (10)'!L2694)))</f>
        <v>REAR O.D. GRINDING M/C</v>
      </c>
      <c r="E2694" s="38" t="str">
        <f>IFERROR(TRIM(UPPER(_xlfn.TEXTBEFORE(_xlfn.TEXTAFTER('query (10)'!L2694,"("),")"))),"")</f>
        <v/>
      </c>
      <c r="F2694" s="38" t="str">
        <f>TRIM('query (10)'!K2694)</f>
        <v>WP Grinding1</v>
      </c>
      <c r="G2694" s="38" t="str">
        <f>IF('query (10)'!J2694="","",'query (10)'!J2694)</f>
        <v>work head</v>
      </c>
      <c r="H2694" s="38" t="str">
        <f>TRIM(UPPER('query (10)'!J2694))</f>
        <v>WORK HEAD</v>
      </c>
      <c r="I2694" s="38" t="str">
        <f>IF('query (10)'!F2694="","",'query (10)'!F2694)</f>
        <v>Time-based Maintenance</v>
      </c>
      <c r="J2694" s="38" t="str">
        <f>IF('query (10)'!F2694="","",IFERROR(INDEX(Cleaning_Rules!$B$14:$B$17,MATCH(TRIM('query (10)'!F2694),Cleaning_Rules!$A$14:$A$17,0)),"UNKNOWN"))</f>
        <v>TBM</v>
      </c>
      <c r="K2694" s="38" t="str">
        <f>IF('query (10)'!G2694="","",'query (10)'!G2694)</f>
        <v>แก้ไขแผน</v>
      </c>
      <c r="L2694" s="38" t="str">
        <f>IF('query (10)'!G2694="","MISSING",IFERROR(INDEX(Cleaning_Rules!$B$5:$B$10,MATCH(TRIM('query (10)'!G2694),Cleaning_Rules!$A$5:$A$10,0)),"UNKNOWN"))</f>
        <v>PLAN_REVISED</v>
      </c>
      <c r="M2694" s="38" t="str">
        <f>IF('query (10)'!I2694="","",'query (10)'!I2694)</f>
        <v>Mechanical</v>
      </c>
      <c r="N2694" s="38" t="str">
        <f>IF('query (10)'!O2694="","",'query (10)'!O2694)</f>
        <v>Part Change</v>
      </c>
      <c r="O2694" s="38" t="str">
        <f>IF('query (10)'!P2694="","",'query (10)'!P2694)</f>
        <v>Medium</v>
      </c>
      <c r="P2694" s="38" t="str">
        <f>IF('query (10)'!N2694="","",'query (10)'!N2694)</f>
        <v>Change bearing stoper work chuck according to the 6M. pm schedule.
- 4FIR101416 = 2 EA.</v>
      </c>
      <c r="Q2694" s="38" t="str">
        <f>TRIM('query (10)'!N2694)</f>
        <v>Change bearing stoper work chuck according to the 6M. pm schedule.
- 4FIR101416 = 2 EA.</v>
      </c>
      <c r="R2694" s="38" t="str">
        <f>TRIM(UPPER('query (10)'!R2694))</f>
        <v/>
      </c>
      <c r="S2694" s="38" t="str">
        <f>TRIM(UPPER('query (10)'!S2694))</f>
        <v/>
      </c>
      <c r="T2694" s="38" t="str">
        <f>IF('query (10)'!Q2694="","",TRIM(UPPER('query (10)'!Q2694)))</f>
        <v/>
      </c>
      <c r="U2694" s="38" t="str">
        <f>IF('query (10)'!T2694="","",'query (10)'!T2694)</f>
        <v/>
      </c>
      <c r="V2694" s="39" t="str">
        <f>IF('query (10)'!T2694="","",IFERROR(VALUE('query (10)'!T2694),""))</f>
        <v/>
      </c>
      <c r="W2694" s="40">
        <f>IF('query (10)'!U2694="","",'query (10)'!U2694)</f>
        <v>0</v>
      </c>
      <c r="X2694" s="39">
        <f>IF('query (10)'!V2694="","",'query (10)'!V2694)</f>
        <v>184</v>
      </c>
      <c r="Y2694" s="41">
        <f>IF('query (10)'!W2694="","",'query (10)'!W2694)</f>
        <v>46262</v>
      </c>
      <c r="Z2694" s="41" t="str">
        <f>IF('query (10)'!X2694="","",'query (10)'!X2694)</f>
        <v/>
      </c>
      <c r="AA2694" s="41">
        <f>IF('query (10)'!Y2694="","",'query (10)'!Y2694)</f>
        <v>46262</v>
      </c>
      <c r="AB2694" s="41">
        <f>IF('query (10)'!Z2694="","",'query (10)'!Z2694)</f>
        <v>46446</v>
      </c>
      <c r="AC2694" s="38" t="str">
        <f>IF(OR('query (10)'!AA2694="",COUNTIF(Cleaning_Rules!$A$21:$A$26,TRIM('query (10)'!AA2694))&gt;0),"",TRIM('query (10)'!AA2694))</f>
        <v/>
      </c>
      <c r="AD2694" s="38" t="str">
        <f>IF('query (10)'!AB2694="","",TRIM(IFERROR(_xlfn.TEXTBEFORE('query (10)'!AB2694,"("),'query (10)'!AB2694)))</f>
        <v/>
      </c>
      <c r="AE2694" s="38" t="str">
        <f>IFERROR(LOWER(TRIM(_xlfn.TEXTBEFORE(_xlfn.TEXTAFTER('query (10)'!AB2694,"("),")"))),"")</f>
        <v/>
      </c>
      <c r="AF2694" s="38" t="str">
        <f>IF('query (10)'!AD2694="","",TRIM('query (10)'!AD2694))</f>
        <v>เจษฎา ผิวบาง</v>
      </c>
      <c r="AG2694" s="38" t="str">
        <f>IF('query (10)'!AE2694="","",TRIM('query (10)'!AE2694))</f>
        <v>เจษฎา ผิวบาง</v>
      </c>
      <c r="AH2694" s="38" t="str">
        <f>IF('query (10)'!AF2694="","",IFERROR(VALUE('query (10)'!AF2694),""))</f>
        <v/>
      </c>
      <c r="AI2694" s="38" t="str">
        <f>IF('query (10)'!AG2694="","",TRIM('query (10)'!AG2694))</f>
        <v/>
      </c>
      <c r="AJ2694" s="38" t="str">
        <f>IF('query (10)'!AH2694="","",IFERROR(VALUE('query (10)'!AH2694),""))</f>
        <v/>
      </c>
      <c r="AK2694" s="38" t="str">
        <f>IF('query (10)'!AI2694="","",TRIM('query (10)'!AI2694))</f>
        <v/>
      </c>
      <c r="AL2694" s="42">
        <f t="shared" si="210"/>
        <v>2026</v>
      </c>
      <c r="AM2694" s="42" t="str">
        <f t="shared" si="211"/>
        <v>2026-08</v>
      </c>
      <c r="AN2694" s="42" t="str">
        <f t="shared" ca="1" si="212"/>
        <v>ON_SCHEDULE</v>
      </c>
      <c r="AO2694" s="42" t="str">
        <f t="shared" si="213"/>
        <v>GR-238 | REAR O.D. GRINDING M/C | WP Grinding1 | WORK HEAD | Time-based Maintenance | Mechanical | Part Change | Medium | Change bearing stoper work chuck according to the 6M. pm schedule.
- 4FIR101416 = 2 EA. | เจษฎา ผิวบาง</v>
      </c>
      <c r="AP2694" s="42" t="str">
        <f>_xlfn.TEXTJOIN("; ",TRUE,IF(COUNTA('query (10)'!A2694:AK2694)&lt;=6,"NEAR_EMPTY_ROW",""),IF($K2694="","MISSING_STATUS",""),IF(AND($K2694="เสร็จสิ้น",$Z2694=""),"DONE_NO_ACTUAL_DATE",""),IF(AND($I2694="Condition-based Maintenance",$AH2694=""),"CBM_NO_MEASUREMENT",""),IF(OR($X2694="",$X2694=0),"INVALID_PERIOD",""),IF(AND($AA2694&lt;&gt;"",$AB2694&lt;&gt;"",$AB2694&lt;$AA2694),"DATE_SEQUENCE_ERROR",""),IF(AND($AB2694&lt;&gt;"",$AB2694&gt;DATE(2030,12,31)),"DATE_OUTLIER",""),IF($C2694="","MISSING_QRCODE",""),IF($J2694="UNKNOWN","UNKNOWN_PM_TYPE",""),IF($L2694="UNKNOWN","UNKNOWN_STATUS",""))</f>
        <v/>
      </c>
      <c r="AQ2694" s="42" t="str">
        <f t="shared" si="214"/>
        <v>NO</v>
      </c>
    </row>
    <row r="2695" spans="1:43" x14ac:dyDescent="0.3">
      <c r="A2695" s="38">
        <f>IF('query (10)'!A2695="","",'query (10)'!A2695)</f>
        <v>2954</v>
      </c>
      <c r="B2695" s="38">
        <f>IF('query (10)'!B2695="","",'query (10)'!B2695)</f>
        <v>21298</v>
      </c>
      <c r="C2695" s="38" t="str">
        <f>TRIM(UPPER('query (10)'!M2695))</f>
        <v>GR-241</v>
      </c>
      <c r="D2695" s="38" t="str">
        <f>TRIM(UPPER(IFERROR(_xlfn.TEXTBEFORE('query (10)'!L2695,"("),'query (10)'!L2695)))</f>
        <v>OUTER RING RACEWAY GRINDING M/C</v>
      </c>
      <c r="E2695" s="38" t="str">
        <f>IFERROR(TRIM(UPPER(_xlfn.TEXTBEFORE(_xlfn.TEXTAFTER('query (10)'!L2695,"("),")"))),"")</f>
        <v/>
      </c>
      <c r="F2695" s="38" t="str">
        <f>TRIM('query (10)'!K2695)</f>
        <v>WP Grinding1</v>
      </c>
      <c r="G2695" s="38" t="str">
        <f>IF('query (10)'!J2695="","",'query (10)'!J2695)</f>
        <v xml:space="preserve">AG </v>
      </c>
      <c r="H2695" s="38" t="str">
        <f>TRIM(UPPER('query (10)'!J2695))</f>
        <v>AG</v>
      </c>
      <c r="I2695" s="38" t="str">
        <f>IF('query (10)'!F2695="","",'query (10)'!F2695)</f>
        <v>Time-based Maintenance</v>
      </c>
      <c r="J2695" s="38" t="str">
        <f>IF('query (10)'!F2695="","",IFERROR(INDEX(Cleaning_Rules!$B$14:$B$17,MATCH(TRIM('query (10)'!F2695),Cleaning_Rules!$A$14:$A$17,0)),"UNKNOWN"))</f>
        <v>TBM</v>
      </c>
      <c r="K2695" s="38" t="str">
        <f>IF('query (10)'!G2695="","",'query (10)'!G2695)</f>
        <v>กำลังดำเนินการ</v>
      </c>
      <c r="L2695" s="38" t="str">
        <f>IF('query (10)'!G2695="","MISSING",IFERROR(INDEX(Cleaning_Rules!$B$5:$B$10,MATCH(TRIM('query (10)'!G2695),Cleaning_Rules!$A$5:$A$10,0)),"UNKNOWN"))</f>
        <v>IN_PROGRESS</v>
      </c>
      <c r="M2695" s="38" t="str">
        <f>IF('query (10)'!I2695="","",'query (10)'!I2695)</f>
        <v>Mechanical</v>
      </c>
      <c r="N2695" s="38" t="str">
        <f>IF('query (10)'!O2695="","",'query (10)'!O2695)</f>
        <v>Part Change</v>
      </c>
      <c r="O2695" s="38" t="str">
        <f>IF('query (10)'!P2695="","",'query (10)'!P2695)</f>
        <v>Medium</v>
      </c>
      <c r="P2695" s="38" t="str">
        <f>IF('query (10)'!N2695="","",'query (10)'!N2695)</f>
        <v>Replace air cylinder divider and ejector according to the 1Y pm schedule.
model : CDQ2KB20-10DZ</v>
      </c>
      <c r="Q2695" s="38" t="str">
        <f>TRIM('query (10)'!N2695)</f>
        <v>Replace air cylinder divider and ejector according to the 1Y pm schedule.
model : CDQ2KB20-10DZ</v>
      </c>
      <c r="R2695" s="38" t="str">
        <f>TRIM(UPPER('query (10)'!R2695))</f>
        <v/>
      </c>
      <c r="S2695" s="38" t="str">
        <f>TRIM(UPPER('query (10)'!S2695))</f>
        <v/>
      </c>
      <c r="T2695" s="38" t="str">
        <f>IF('query (10)'!Q2695="","",TRIM(UPPER('query (10)'!Q2695)))</f>
        <v/>
      </c>
      <c r="U2695" s="38" t="str">
        <f>IF('query (10)'!T2695="","",'query (10)'!T2695)</f>
        <v/>
      </c>
      <c r="V2695" s="39" t="str">
        <f>IF('query (10)'!T2695="","",IFERROR(VALUE('query (10)'!T2695),""))</f>
        <v/>
      </c>
      <c r="W2695" s="40">
        <f>IF('query (10)'!U2695="","",'query (10)'!U2695)</f>
        <v>0</v>
      </c>
      <c r="X2695" s="39">
        <f>IF('query (10)'!V2695="","",'query (10)'!V2695)</f>
        <v>365</v>
      </c>
      <c r="Y2695" s="41">
        <f>IF('query (10)'!W2695="","",'query (10)'!W2695)</f>
        <v>46170</v>
      </c>
      <c r="Z2695" s="41" t="str">
        <f>IF('query (10)'!X2695="","",'query (10)'!X2695)</f>
        <v/>
      </c>
      <c r="AA2695" s="41">
        <f>IF('query (10)'!Y2695="","",'query (10)'!Y2695)</f>
        <v>46170</v>
      </c>
      <c r="AB2695" s="41">
        <f>IF('query (10)'!Z2695="","",'query (10)'!Z2695)</f>
        <v>46535</v>
      </c>
      <c r="AC2695" s="38" t="str">
        <f>IF(OR('query (10)'!AA2695="",COUNTIF(Cleaning_Rules!$A$21:$A$26,TRIM('query (10)'!AA2695))&gt;0),"",TRIM('query (10)'!AA2695))</f>
        <v/>
      </c>
      <c r="AD2695" s="38" t="str">
        <f>IF('query (10)'!AB2695="","",TRIM(IFERROR(_xlfn.TEXTBEFORE('query (10)'!AB2695,"("),'query (10)'!AB2695)))</f>
        <v/>
      </c>
      <c r="AE2695" s="38" t="str">
        <f>IFERROR(LOWER(TRIM(_xlfn.TEXTBEFORE(_xlfn.TEXTAFTER('query (10)'!AB2695,"("),")"))),"")</f>
        <v/>
      </c>
      <c r="AF2695" s="38" t="str">
        <f>IF('query (10)'!AD2695="","",TRIM('query (10)'!AD2695))</f>
        <v>เจษฎา ผิวบาง</v>
      </c>
      <c r="AG2695" s="38" t="str">
        <f>IF('query (10)'!AE2695="","",TRIM('query (10)'!AE2695))</f>
        <v>จักรภัทร โคตรสมบัติ</v>
      </c>
      <c r="AH2695" s="38" t="str">
        <f>IF('query (10)'!AF2695="","",IFERROR(VALUE('query (10)'!AF2695),""))</f>
        <v/>
      </c>
      <c r="AI2695" s="38" t="str">
        <f>IF('query (10)'!AG2695="","",TRIM('query (10)'!AG2695))</f>
        <v/>
      </c>
      <c r="AJ2695" s="38" t="str">
        <f>IF('query (10)'!AH2695="","",IFERROR(VALUE('query (10)'!AH2695),""))</f>
        <v/>
      </c>
      <c r="AK2695" s="38" t="str">
        <f>IF('query (10)'!AI2695="","",TRIM('query (10)'!AI2695))</f>
        <v/>
      </c>
      <c r="AL2695" s="42">
        <f t="shared" si="210"/>
        <v>2026</v>
      </c>
      <c r="AM2695" s="42" t="str">
        <f t="shared" si="211"/>
        <v>2026-05</v>
      </c>
      <c r="AN2695" s="42" t="str">
        <f t="shared" ca="1" si="212"/>
        <v>ON_SCHEDULE</v>
      </c>
      <c r="AO2695" s="42" t="str">
        <f t="shared" si="213"/>
        <v>GR-241 | OUTER RING RACEWAY GRINDING M/C | WP Grinding1 | AG | Time-based Maintenance | Mechanical | Part Change | Medium | Replace air cylinder divider and ejector according to the 1Y pm schedule.
model : CDQ2KB20-10DZ | จักรภัทร โคตรสมบัติ</v>
      </c>
      <c r="AP2695" s="42" t="str">
        <f>_xlfn.TEXTJOIN("; ",TRUE,IF(COUNTA('query (10)'!A2695:AK2695)&lt;=6,"NEAR_EMPTY_ROW",""),IF($K2695="","MISSING_STATUS",""),IF(AND($K2695="เสร็จสิ้น",$Z2695=""),"DONE_NO_ACTUAL_DATE",""),IF(AND($I2695="Condition-based Maintenance",$AH2695=""),"CBM_NO_MEASUREMENT",""),IF(OR($X2695="",$X2695=0),"INVALID_PERIOD",""),IF(AND($AA2695&lt;&gt;"",$AB2695&lt;&gt;"",$AB2695&lt;$AA2695),"DATE_SEQUENCE_ERROR",""),IF(AND($AB2695&lt;&gt;"",$AB2695&gt;DATE(2030,12,31)),"DATE_OUTLIER",""),IF($C2695="","MISSING_QRCODE",""),IF($J2695="UNKNOWN","UNKNOWN_PM_TYPE",""),IF($L2695="UNKNOWN","UNKNOWN_STATUS",""))</f>
        <v/>
      </c>
      <c r="AQ2695" s="42" t="str">
        <f t="shared" si="214"/>
        <v>NO</v>
      </c>
    </row>
    <row r="2696" spans="1:43" x14ac:dyDescent="0.3">
      <c r="A2696" s="38">
        <f>IF('query (10)'!A2696="","",'query (10)'!A2696)</f>
        <v>2955</v>
      </c>
      <c r="B2696" s="38">
        <f>IF('query (10)'!B2696="","",'query (10)'!B2696)</f>
        <v>21382</v>
      </c>
      <c r="C2696" s="38" t="str">
        <f>TRIM(UPPER('query (10)'!M2696))</f>
        <v>GR-419</v>
      </c>
      <c r="D2696" s="38" t="str">
        <f>TRIM(UPPER(IFERROR(_xlfn.TEXTBEFORE('query (10)'!L2696,"("),'query (10)'!L2696)))</f>
        <v>SHAFT FRONT O.D.GRINDING MACHINE.</v>
      </c>
      <c r="E2696" s="38" t="str">
        <f>IFERROR(TRIM(UPPER(_xlfn.TEXTBEFORE(_xlfn.TEXTAFTER('query (10)'!L2696,"("),")"))),"")</f>
        <v/>
      </c>
      <c r="F2696" s="38" t="str">
        <f>TRIM('query (10)'!K2696)</f>
        <v>WP Grinding2</v>
      </c>
      <c r="G2696" s="38" t="str">
        <f>IF('query (10)'!J2696="","",'query (10)'!J2696)</f>
        <v>Table L-R</v>
      </c>
      <c r="H2696" s="38" t="str">
        <f>TRIM(UPPER('query (10)'!J2696))</f>
        <v>TABLE L-R</v>
      </c>
      <c r="I2696" s="38" t="str">
        <f>IF('query (10)'!F2696="","",'query (10)'!F2696)</f>
        <v>Time-based Maintenance</v>
      </c>
      <c r="J2696" s="38" t="str">
        <f>IF('query (10)'!F2696="","",IFERROR(INDEX(Cleaning_Rules!$B$14:$B$17,MATCH(TRIM('query (10)'!F2696),Cleaning_Rules!$A$14:$A$17,0)),"UNKNOWN"))</f>
        <v>TBM</v>
      </c>
      <c r="K2696" s="38" t="str">
        <f>IF('query (10)'!G2696="","",'query (10)'!G2696)</f>
        <v>เสร็จสิ้น</v>
      </c>
      <c r="L2696" s="38" t="str">
        <f>IF('query (10)'!G2696="","MISSING",IFERROR(INDEX(Cleaning_Rules!$B$5:$B$10,MATCH(TRIM('query (10)'!G2696),Cleaning_Rules!$A$5:$A$10,0)),"UNKNOWN"))</f>
        <v>COMPLETED</v>
      </c>
      <c r="M2696" s="38" t="str">
        <f>IF('query (10)'!I2696="","",'query (10)'!I2696)</f>
        <v>Mechanical</v>
      </c>
      <c r="N2696" s="38" t="str">
        <f>IF('query (10)'!O2696="","",'query (10)'!O2696)</f>
        <v>Lubrication</v>
      </c>
      <c r="O2696" s="38" t="str">
        <f>IF('query (10)'!P2696="","",'query (10)'!P2696)</f>
        <v>Medium</v>
      </c>
      <c r="P2696" s="38" t="str">
        <f>IF('query (10)'!N2696="","",'query (10)'!N2696)</f>
        <v>Install pressure gauge oil lubricant for table L_R</v>
      </c>
      <c r="Q2696" s="38" t="str">
        <f>TRIM('query (10)'!N2696)</f>
        <v>Install pressure gauge oil lubricant for table L_R</v>
      </c>
      <c r="R2696" s="38" t="str">
        <f>TRIM(UPPER('query (10)'!R2696))</f>
        <v/>
      </c>
      <c r="S2696" s="38" t="str">
        <f>TRIM(UPPER('query (10)'!S2696))</f>
        <v/>
      </c>
      <c r="T2696" s="38" t="str">
        <f>IF('query (10)'!Q2696="","",TRIM(UPPER('query (10)'!Q2696)))</f>
        <v/>
      </c>
      <c r="U2696" s="38" t="str">
        <f>IF('query (10)'!T2696="","",'query (10)'!T2696)</f>
        <v/>
      </c>
      <c r="V2696" s="39" t="str">
        <f>IF('query (10)'!T2696="","",IFERROR(VALUE('query (10)'!T2696),""))</f>
        <v/>
      </c>
      <c r="W2696" s="40">
        <f>IF('query (10)'!U2696="","",'query (10)'!U2696)</f>
        <v>0</v>
      </c>
      <c r="X2696" s="39">
        <f>IF('query (10)'!V2696="","",'query (10)'!V2696)</f>
        <v>0</v>
      </c>
      <c r="Y2696" s="41">
        <f>IF('query (10)'!W2696="","",'query (10)'!W2696)</f>
        <v>46171</v>
      </c>
      <c r="Z2696" s="41">
        <f>IF('query (10)'!X2696="","",'query (10)'!X2696)</f>
        <v>46183</v>
      </c>
      <c r="AA2696" s="41">
        <f>IF('query (10)'!Y2696="","",'query (10)'!Y2696)</f>
        <v>46183</v>
      </c>
      <c r="AB2696" s="41">
        <f>IF('query (10)'!Z2696="","",'query (10)'!Z2696)</f>
        <v>46183</v>
      </c>
      <c r="AC2696" s="38" t="str">
        <f>IF(OR('query (10)'!AA2696="",COUNTIF(Cleaning_Rules!$A$21:$A$26,TRIM('query (10)'!AA2696))&gt;0),"",TRIM('query (10)'!AA2696))</f>
        <v/>
      </c>
      <c r="AD2696" s="38" t="str">
        <f>IF('query (10)'!AB2696="","",TRIM(IFERROR(_xlfn.TEXTBEFORE('query (10)'!AB2696,"("),'query (10)'!AB2696)))</f>
        <v>เริ่มซ่อมงาน PM แล้ว รับผิดชอบโดย CHETSADA PHIWBANG</v>
      </c>
      <c r="AE2696" s="38" t="str">
        <f>IFERROR(LOWER(TRIM(_xlfn.TEXTBEFORE(_xlfn.TEXTAFTER('query (10)'!AB2696,"("),")"))),"")</f>
        <v>chetsada@nsk.com</v>
      </c>
      <c r="AF2696" s="38" t="str">
        <f>IF('query (10)'!AD2696="","",TRIM('query (10)'!AD2696))</f>
        <v>เจษฎา ผิวบาง</v>
      </c>
      <c r="AG2696" s="38" t="str">
        <f>IF('query (10)'!AE2696="","",TRIM('query (10)'!AE2696))</f>
        <v>เจษฎา ผิวบาง</v>
      </c>
      <c r="AH2696" s="38" t="str">
        <f>IF('query (10)'!AF2696="","",IFERROR(VALUE('query (10)'!AF2696),""))</f>
        <v/>
      </c>
      <c r="AI2696" s="38" t="str">
        <f>IF('query (10)'!AG2696="","",TRIM('query (10)'!AG2696))</f>
        <v/>
      </c>
      <c r="AJ2696" s="38" t="str">
        <f>IF('query (10)'!AH2696="","",IFERROR(VALUE('query (10)'!AH2696),""))</f>
        <v/>
      </c>
      <c r="AK2696" s="38" t="str">
        <f>IF('query (10)'!AI2696="","",TRIM('query (10)'!AI2696))</f>
        <v/>
      </c>
      <c r="AL2696" s="42">
        <f t="shared" si="210"/>
        <v>2026</v>
      </c>
      <c r="AM2696" s="42" t="str">
        <f t="shared" si="211"/>
        <v>2026-05</v>
      </c>
      <c r="AN2696" s="42" t="str">
        <f t="shared" ca="1" si="212"/>
        <v/>
      </c>
      <c r="AO2696" s="42" t="str">
        <f t="shared" si="213"/>
        <v>GR-419 | SHAFT FRONT O.D.GRINDING MACHINE. | WP Grinding2 | TABLE L-R | Time-based Maintenance | Mechanical | Lubrication | Medium | Install pressure gauge oil lubricant for table L_R | เริ่มซ่อมงาน PM แล้ว รับผิดชอบโดย CHETSADA PHIWBANG | เจษฎา ผิวบาง</v>
      </c>
      <c r="AP2696" s="42" t="str">
        <f>_xlfn.TEXTJOIN("; ",TRUE,IF(COUNTA('query (10)'!A2696:AK2696)&lt;=6,"NEAR_EMPTY_ROW",""),IF($K2696="","MISSING_STATUS",""),IF(AND($K2696="เสร็จสิ้น",$Z2696=""),"DONE_NO_ACTUAL_DATE",""),IF(AND($I2696="Condition-based Maintenance",$AH2696=""),"CBM_NO_MEASUREMENT",""),IF(OR($X2696="",$X2696=0),"INVALID_PERIOD",""),IF(AND($AA2696&lt;&gt;"",$AB2696&lt;&gt;"",$AB2696&lt;$AA2696),"DATE_SEQUENCE_ERROR",""),IF(AND($AB2696&lt;&gt;"",$AB2696&gt;DATE(2030,12,31)),"DATE_OUTLIER",""),IF($C2696="","MISSING_QRCODE",""),IF($J2696="UNKNOWN","UNKNOWN_PM_TYPE",""),IF($L2696="UNKNOWN","UNKNOWN_STATUS",""))</f>
        <v>INVALID_PERIOD</v>
      </c>
      <c r="AQ2696" s="42" t="str">
        <f t="shared" si="214"/>
        <v>NO</v>
      </c>
    </row>
    <row r="2697" spans="1:43" x14ac:dyDescent="0.3">
      <c r="A2697" s="38">
        <f>IF('query (10)'!A2697="","",'query (10)'!A2697)</f>
        <v>2956</v>
      </c>
      <c r="B2697" s="38">
        <f>IF('query (10)'!B2697="","",'query (10)'!B2697)</f>
        <v>21383</v>
      </c>
      <c r="C2697" s="38" t="str">
        <f>TRIM(UPPER('query (10)'!M2697))</f>
        <v>AR-648</v>
      </c>
      <c r="D2697" s="38" t="str">
        <f>TRIM(UPPER(IFERROR(_xlfn.TEXTBEFORE('query (10)'!L2697,"("),'query (10)'!L2697)))</f>
        <v>AUTO ANTIRUST M/C</v>
      </c>
      <c r="E2697" s="38" t="str">
        <f>IFERROR(TRIM(UPPER(_xlfn.TEXTBEFORE(_xlfn.TEXTAFTER('query (10)'!L2697,"("),")"))),"")</f>
        <v/>
      </c>
      <c r="F2697" s="38" t="str">
        <f>TRIM('query (10)'!K2697)</f>
        <v>WP Assambly2</v>
      </c>
      <c r="G2697" s="38" t="str">
        <f>IF('query (10)'!J2697="","",'query (10)'!J2697)</f>
        <v>Air Cylinder</v>
      </c>
      <c r="H2697" s="38" t="str">
        <f>TRIM(UPPER('query (10)'!J2697))</f>
        <v>AIR CYLINDER</v>
      </c>
      <c r="I2697" s="38" t="str">
        <f>IF('query (10)'!F2697="","",'query (10)'!F2697)</f>
        <v>Time-based Maintenance</v>
      </c>
      <c r="J2697" s="38" t="str">
        <f>IF('query (10)'!F2697="","",IFERROR(INDEX(Cleaning_Rules!$B$14:$B$17,MATCH(TRIM('query (10)'!F2697),Cleaning_Rules!$A$14:$A$17,0)),"UNKNOWN"))</f>
        <v>TBM</v>
      </c>
      <c r="K2697" s="38" t="str">
        <f>IF('query (10)'!G2697="","",'query (10)'!G2697)</f>
        <v>เสร็จสิ้น</v>
      </c>
      <c r="L2697" s="38" t="str">
        <f>IF('query (10)'!G2697="","MISSING",IFERROR(INDEX(Cleaning_Rules!$B$5:$B$10,MATCH(TRIM('query (10)'!G2697),Cleaning_Rules!$A$5:$A$10,0)),"UNKNOWN"))</f>
        <v>COMPLETED</v>
      </c>
      <c r="M2697" s="38" t="str">
        <f>IF('query (10)'!I2697="","",'query (10)'!I2697)</f>
        <v>Mechanical</v>
      </c>
      <c r="N2697" s="38" t="str">
        <f>IF('query (10)'!O2697="","",'query (10)'!O2697)</f>
        <v>Part Change</v>
      </c>
      <c r="O2697" s="38" t="str">
        <f>IF('query (10)'!P2697="","",'query (10)'!P2697)</f>
        <v>Medium</v>
      </c>
      <c r="P2697" s="38" t="str">
        <f>IF('query (10)'!N2697="","",'query (10)'!N2697)</f>
        <v>Replace guide plate lifter up-down</v>
      </c>
      <c r="Q2697" s="38" t="str">
        <f>TRIM('query (10)'!N2697)</f>
        <v>Replace guide plate lifter up-down</v>
      </c>
      <c r="R2697" s="38" t="str">
        <f>TRIM(UPPER('query (10)'!R2697))</f>
        <v/>
      </c>
      <c r="S2697" s="38" t="str">
        <f>TRIM(UPPER('query (10)'!S2697))</f>
        <v/>
      </c>
      <c r="T2697" s="38" t="str">
        <f>IF('query (10)'!Q2697="","",TRIM(UPPER('query (10)'!Q2697)))</f>
        <v/>
      </c>
      <c r="U2697" s="38" t="str">
        <f>IF('query (10)'!T2697="","",'query (10)'!T2697)</f>
        <v/>
      </c>
      <c r="V2697" s="39" t="str">
        <f>IF('query (10)'!T2697="","",IFERROR(VALUE('query (10)'!T2697),""))</f>
        <v/>
      </c>
      <c r="W2697" s="40">
        <f>IF('query (10)'!U2697="","",'query (10)'!U2697)</f>
        <v>0</v>
      </c>
      <c r="X2697" s="39">
        <f>IF('query (10)'!V2697="","",'query (10)'!V2697)</f>
        <v>365</v>
      </c>
      <c r="Y2697" s="41">
        <f>IF('query (10)'!W2697="","",'query (10)'!W2697)</f>
        <v>46171</v>
      </c>
      <c r="Z2697" s="41">
        <f>IF('query (10)'!X2697="","",'query (10)'!X2697)</f>
        <v>46184</v>
      </c>
      <c r="AA2697" s="41">
        <f>IF('query (10)'!Y2697="","",'query (10)'!Y2697)</f>
        <v>46184</v>
      </c>
      <c r="AB2697" s="41">
        <f>IF('query (10)'!Z2697="","",'query (10)'!Z2697)</f>
        <v>46549</v>
      </c>
      <c r="AC2697" s="38" t="str">
        <f>IF(OR('query (10)'!AA2697="",COUNTIF(Cleaning_Rules!$A$21:$A$26,TRIM('query (10)'!AA2697))&gt;0),"",TRIM('query (10)'!AA2697))</f>
        <v/>
      </c>
      <c r="AD2697" s="38" t="str">
        <f>IF('query (10)'!AB2697="","",TRIM(IFERROR(_xlfn.TEXTBEFORE('query (10)'!AB2697,"("),'query (10)'!AB2697)))</f>
        <v>เริ่มซ่อมงาน PM แล้ว รับผิดชอบโดย PAHLA SEEDANG</v>
      </c>
      <c r="AE2697" s="38" t="str">
        <f>IFERROR(LOWER(TRIM(_xlfn.TEXTBEFORE(_xlfn.TEXTAFTER('query (10)'!AB2697,"("),")"))),"")</f>
        <v>pahla@nsk.com</v>
      </c>
      <c r="AF2697" s="38" t="str">
        <f>IF('query (10)'!AD2697="","",TRIM('query (10)'!AD2697))</f>
        <v>เจษฎา ผิวบาง</v>
      </c>
      <c r="AG2697" s="38" t="str">
        <f>IF('query (10)'!AE2697="","",TRIM('query (10)'!AE2697))</f>
        <v>ผะหลา สีแดง</v>
      </c>
      <c r="AH2697" s="38" t="str">
        <f>IF('query (10)'!AF2697="","",IFERROR(VALUE('query (10)'!AF2697),""))</f>
        <v/>
      </c>
      <c r="AI2697" s="38" t="str">
        <f>IF('query (10)'!AG2697="","",TRIM('query (10)'!AG2697))</f>
        <v/>
      </c>
      <c r="AJ2697" s="38" t="str">
        <f>IF('query (10)'!AH2697="","",IFERROR(VALUE('query (10)'!AH2697),""))</f>
        <v/>
      </c>
      <c r="AK2697" s="38" t="str">
        <f>IF('query (10)'!AI2697="","",TRIM('query (10)'!AI2697))</f>
        <v/>
      </c>
      <c r="AL2697" s="42">
        <f t="shared" si="210"/>
        <v>2026</v>
      </c>
      <c r="AM2697" s="42" t="str">
        <f t="shared" si="211"/>
        <v>2026-05</v>
      </c>
      <c r="AN2697" s="42" t="str">
        <f t="shared" ca="1" si="212"/>
        <v/>
      </c>
      <c r="AO2697" s="42" t="str">
        <f t="shared" si="213"/>
        <v>AR-648 | AUTO ANTIRUST M/C | WP Assambly2 | AIR CYLINDER | Time-based Maintenance | Mechanical | Part Change | Medium | Replace guide plate lifter up-down | เริ่มซ่อมงาน PM แล้ว รับผิดชอบโดย PAHLA SEEDANG | ผะหลา สีแดง</v>
      </c>
      <c r="AP2697" s="42" t="str">
        <f>_xlfn.TEXTJOIN("; ",TRUE,IF(COUNTA('query (10)'!A2697:AK2697)&lt;=6,"NEAR_EMPTY_ROW",""),IF($K2697="","MISSING_STATUS",""),IF(AND($K2697="เสร็จสิ้น",$Z2697=""),"DONE_NO_ACTUAL_DATE",""),IF(AND($I2697="Condition-based Maintenance",$AH2697=""),"CBM_NO_MEASUREMENT",""),IF(OR($X2697="",$X2697=0),"INVALID_PERIOD",""),IF(AND($AA2697&lt;&gt;"",$AB2697&lt;&gt;"",$AB2697&lt;$AA2697),"DATE_SEQUENCE_ERROR",""),IF(AND($AB2697&lt;&gt;"",$AB2697&gt;DATE(2030,12,31)),"DATE_OUTLIER",""),IF($C2697="","MISSING_QRCODE",""),IF($J2697="UNKNOWN","UNKNOWN_PM_TYPE",""),IF($L2697="UNKNOWN","UNKNOWN_STATUS",""))</f>
        <v/>
      </c>
      <c r="AQ2697" s="42" t="str">
        <f t="shared" si="214"/>
        <v>NO</v>
      </c>
    </row>
    <row r="2698" spans="1:43" x14ac:dyDescent="0.3">
      <c r="A2698" s="38">
        <f>IF('query (10)'!A2698="","",'query (10)'!A2698)</f>
        <v>2957</v>
      </c>
      <c r="B2698" s="38">
        <f>IF('query (10)'!B2698="","",'query (10)'!B2698)</f>
        <v>21401</v>
      </c>
      <c r="C2698" s="38" t="str">
        <f>TRIM(UPPER('query (10)'!M2698))</f>
        <v>GR-265</v>
      </c>
      <c r="D2698" s="38" t="str">
        <f>TRIM(UPPER(IFERROR(_xlfn.TEXTBEFORE('query (10)'!L2698,"("),'query (10)'!L2698)))</f>
        <v>OUTER RING RACEWAY GRINDING MACHINE</v>
      </c>
      <c r="E2698" s="38" t="str">
        <f>IFERROR(TRIM(UPPER(_xlfn.TEXTBEFORE(_xlfn.TEXTAFTER('query (10)'!L2698,"("),")"))),"")</f>
        <v/>
      </c>
      <c r="F2698" s="38" t="str">
        <f>TRIM('query (10)'!K2698)</f>
        <v>KWD2</v>
      </c>
      <c r="G2698" s="38" t="str">
        <f>IF('query (10)'!J2698="","",'query (10)'!J2698)</f>
        <v xml:space="preserve">Conveyor Chains </v>
      </c>
      <c r="H2698" s="38" t="str">
        <f>TRIM(UPPER('query (10)'!J2698))</f>
        <v>CONVEYOR CHAINS</v>
      </c>
      <c r="I2698" s="38" t="str">
        <f>IF('query (10)'!F2698="","",'query (10)'!F2698)</f>
        <v>Time-based Maintenance</v>
      </c>
      <c r="J2698" s="38" t="str">
        <f>IF('query (10)'!F2698="","",IFERROR(INDEX(Cleaning_Rules!$B$14:$B$17,MATCH(TRIM('query (10)'!F2698),Cleaning_Rules!$A$14:$A$17,0)),"UNKNOWN"))</f>
        <v>TBM</v>
      </c>
      <c r="K2698" s="38" t="str">
        <f>IF('query (10)'!G2698="","",'query (10)'!G2698)</f>
        <v>กำลังดำเนินการ</v>
      </c>
      <c r="L2698" s="38" t="str">
        <f>IF('query (10)'!G2698="","MISSING",IFERROR(INDEX(Cleaning_Rules!$B$5:$B$10,MATCH(TRIM('query (10)'!G2698),Cleaning_Rules!$A$5:$A$10,0)),"UNKNOWN"))</f>
        <v>IN_PROGRESS</v>
      </c>
      <c r="M2698" s="38" t="str">
        <f>IF('query (10)'!I2698="","",'query (10)'!I2698)</f>
        <v>Mechanical</v>
      </c>
      <c r="N2698" s="38" t="str">
        <f>IF('query (10)'!O2698="","",'query (10)'!O2698)</f>
        <v>Part Change</v>
      </c>
      <c r="O2698" s="38" t="str">
        <f>IF('query (10)'!P2698="","",'query (10)'!P2698)</f>
        <v>Medium</v>
      </c>
      <c r="P2698" s="38" t="str">
        <f>IF('query (10)'!N2698="","",'query (10)'!N2698)</f>
        <v xml:space="preserve">Outer ring Supply Part Machine
Repair Conveyor Chains to PM 5-year Cycle
Model: 201-12-NGE820
</v>
      </c>
      <c r="Q2698" s="38" t="str">
        <f>TRIM('query (10)'!N2698)</f>
        <v xml:space="preserve">Outer ring Supply Part Machine
Repair Conveyor Chains to PM 5-year Cycle
Model: 201-12-NGE820
</v>
      </c>
      <c r="R2698" s="38" t="str">
        <f>TRIM(UPPER('query (10)'!R2698))</f>
        <v>CONVEYOR CHAINS</v>
      </c>
      <c r="S2698" s="38" t="str">
        <f>TRIM(UPPER('query (10)'!S2698))</f>
        <v>201-12-NGE820</v>
      </c>
      <c r="T2698" s="38" t="str">
        <f>IF('query (10)'!Q2698="","",TRIM(UPPER('query (10)'!Q2698)))</f>
        <v/>
      </c>
      <c r="U2698" s="38" t="str">
        <f>IF('query (10)'!T2698="","",'query (10)'!T2698)</f>
        <v/>
      </c>
      <c r="V2698" s="39" t="str">
        <f>IF('query (10)'!T2698="","",IFERROR(VALUE('query (10)'!T2698),""))</f>
        <v/>
      </c>
      <c r="W2698" s="40">
        <f>IF('query (10)'!U2698="","",'query (10)'!U2698)</f>
        <v>0</v>
      </c>
      <c r="X2698" s="39">
        <f>IF('query (10)'!V2698="","",'query (10)'!V2698)</f>
        <v>1826</v>
      </c>
      <c r="Y2698" s="41">
        <f>IF('query (10)'!W2698="","",'query (10)'!W2698)</f>
        <v>46174</v>
      </c>
      <c r="Z2698" s="41" t="str">
        <f>IF('query (10)'!X2698="","",'query (10)'!X2698)</f>
        <v/>
      </c>
      <c r="AA2698" s="41">
        <f>IF('query (10)'!Y2698="","",'query (10)'!Y2698)</f>
        <v>46174</v>
      </c>
      <c r="AB2698" s="41">
        <f>IF('query (10)'!Z2698="","",'query (10)'!Z2698)</f>
        <v>48000</v>
      </c>
      <c r="AC2698" s="38" t="str">
        <f>IF(OR('query (10)'!AA2698="",COUNTIF(Cleaning_Rules!$A$21:$A$26,TRIM('query (10)'!AA2698))&gt;0),"",TRIM('query (10)'!AA2698))</f>
        <v/>
      </c>
      <c r="AD2698" s="38" t="str">
        <f>IF('query (10)'!AB2698="","",TRIM(IFERROR(_xlfn.TEXTBEFORE('query (10)'!AB2698,"("),'query (10)'!AB2698)))</f>
        <v>เริ่มซ่อมงาน PM แล้ว รับผิดชอบโดย KUNANON PARAWANWONG</v>
      </c>
      <c r="AE2698" s="38" t="str">
        <f>IFERROR(LOWER(TRIM(_xlfn.TEXTBEFORE(_xlfn.TEXTAFTER('query (10)'!AB2698,"("),")"))),"")</f>
        <v>parawanwong-k-3161@nsk.com</v>
      </c>
      <c r="AF2698" s="38" t="str">
        <f>IF('query (10)'!AD2698="","",TRIM('query (10)'!AD2698))</f>
        <v>คุณานนต์ ปารวัณวงศ์</v>
      </c>
      <c r="AG2698" s="38" t="str">
        <f>IF('query (10)'!AE2698="","",TRIM('query (10)'!AE2698))</f>
        <v>คุณานนต์ ปารวัณวงศ์</v>
      </c>
      <c r="AH2698" s="38" t="str">
        <f>IF('query (10)'!AF2698="","",IFERROR(VALUE('query (10)'!AF2698),""))</f>
        <v/>
      </c>
      <c r="AI2698" s="38" t="str">
        <f>IF('query (10)'!AG2698="","",TRIM('query (10)'!AG2698))</f>
        <v/>
      </c>
      <c r="AJ2698" s="38" t="str">
        <f>IF('query (10)'!AH2698="","",IFERROR(VALUE('query (10)'!AH2698),""))</f>
        <v/>
      </c>
      <c r="AK2698" s="38" t="str">
        <f>IF('query (10)'!AI2698="","",TRIM('query (10)'!AI2698))</f>
        <v/>
      </c>
      <c r="AL2698" s="42">
        <f t="shared" si="210"/>
        <v>2026</v>
      </c>
      <c r="AM2698" s="42" t="str">
        <f t="shared" si="211"/>
        <v>2026-06</v>
      </c>
      <c r="AN2698" s="42" t="str">
        <f t="shared" ca="1" si="212"/>
        <v>ON_SCHEDULE</v>
      </c>
      <c r="AO2698" s="42" t="str">
        <f t="shared" si="213"/>
        <v>GR-265 | OUTER RING RACEWAY GRINDING MACHINE | KWD2 | CONVEYOR CHAINS | Time-based Maintenance | Mechanical | Part Change | Medium | Outer ring Supply Part Machine
Repair Conveyor Chains to PM 5-year Cycle
Model: 201-12-NGE820
 | CONVEYOR CHAINS | 201-12-NGE820 | เริ่มซ่อมงาน PM แล้ว รับผิดชอบโดย KUNANON PARAWANWONG | คุณานนต์ ปารวัณวงศ์</v>
      </c>
      <c r="AP2698" s="42" t="str">
        <f>_xlfn.TEXTJOIN("; ",TRUE,IF(COUNTA('query (10)'!A2698:AK2698)&lt;=6,"NEAR_EMPTY_ROW",""),IF($K2698="","MISSING_STATUS",""),IF(AND($K2698="เสร็จสิ้น",$Z2698=""),"DONE_NO_ACTUAL_DATE",""),IF(AND($I2698="Condition-based Maintenance",$AH2698=""),"CBM_NO_MEASUREMENT",""),IF(OR($X2698="",$X2698=0),"INVALID_PERIOD",""),IF(AND($AA2698&lt;&gt;"",$AB2698&lt;&gt;"",$AB2698&lt;$AA2698),"DATE_SEQUENCE_ERROR",""),IF(AND($AB2698&lt;&gt;"",$AB2698&gt;DATE(2030,12,31)),"DATE_OUTLIER",""),IF($C2698="","MISSING_QRCODE",""),IF($J2698="UNKNOWN","UNKNOWN_PM_TYPE",""),IF($L2698="UNKNOWN","UNKNOWN_STATUS",""))</f>
        <v>DATE_OUTLIER</v>
      </c>
      <c r="AQ2698" s="42" t="str">
        <f t="shared" si="214"/>
        <v>NO</v>
      </c>
    </row>
    <row r="2699" spans="1:43" x14ac:dyDescent="0.3">
      <c r="A2699" s="38">
        <f>IF('query (10)'!A2699="","",'query (10)'!A2699)</f>
        <v>2958</v>
      </c>
      <c r="B2699" s="38">
        <f>IF('query (10)'!B2699="","",'query (10)'!B2699)</f>
        <v>21456</v>
      </c>
      <c r="C2699" s="38" t="str">
        <f>TRIM(UPPER('query (10)'!M2699))</f>
        <v>GR-351</v>
      </c>
      <c r="D2699" s="38" t="str">
        <f>TRIM(UPPER(IFERROR(_xlfn.TEXTBEFORE('query (10)'!L2699,"("),'query (10)'!L2699)))</f>
        <v>OUTER RING RACEWAY GRINDING MACHINE</v>
      </c>
      <c r="E2699" s="38" t="str">
        <f>IFERROR(TRIM(UPPER(_xlfn.TEXTBEFORE(_xlfn.TEXTAFTER('query (10)'!L2699,"("),")"))),"")</f>
        <v/>
      </c>
      <c r="F2699" s="38" t="str">
        <f>TRIM('query (10)'!K2699)</f>
        <v>KWD3</v>
      </c>
      <c r="G2699" s="38" t="str">
        <f>IF('query (10)'!J2699="","",'query (10)'!J2699)</f>
        <v xml:space="preserve">Conveyor Chains </v>
      </c>
      <c r="H2699" s="38" t="str">
        <f>TRIM(UPPER('query (10)'!J2699))</f>
        <v>CONVEYOR CHAINS</v>
      </c>
      <c r="I2699" s="38" t="str">
        <f>IF('query (10)'!F2699="","",'query (10)'!F2699)</f>
        <v>Time-based Maintenance</v>
      </c>
      <c r="J2699" s="38" t="str">
        <f>IF('query (10)'!F2699="","",IFERROR(INDEX(Cleaning_Rules!$B$14:$B$17,MATCH(TRIM('query (10)'!F2699),Cleaning_Rules!$A$14:$A$17,0)),"UNKNOWN"))</f>
        <v>TBM</v>
      </c>
      <c r="K2699" s="38" t="str">
        <f>IF('query (10)'!G2699="","",'query (10)'!G2699)</f>
        <v>กำลังดำเนินการ</v>
      </c>
      <c r="L2699" s="38" t="str">
        <f>IF('query (10)'!G2699="","MISSING",IFERROR(INDEX(Cleaning_Rules!$B$5:$B$10,MATCH(TRIM('query (10)'!G2699),Cleaning_Rules!$A$5:$A$10,0)),"UNKNOWN"))</f>
        <v>IN_PROGRESS</v>
      </c>
      <c r="M2699" s="38" t="str">
        <f>IF('query (10)'!I2699="","",'query (10)'!I2699)</f>
        <v>Mechanical</v>
      </c>
      <c r="N2699" s="38" t="str">
        <f>IF('query (10)'!O2699="","",'query (10)'!O2699)</f>
        <v>Part Change</v>
      </c>
      <c r="O2699" s="38" t="str">
        <f>IF('query (10)'!P2699="","",'query (10)'!P2699)</f>
        <v>Medium</v>
      </c>
      <c r="P2699" s="38" t="str">
        <f>IF('query (10)'!N2699="","",'query (10)'!N2699)</f>
        <v>Outer ring Supply Part Machine
Repair Conveyor Chains to PM 5-year Cycle
Model: 201-12-NGE820</v>
      </c>
      <c r="Q2699" s="38" t="str">
        <f>TRIM('query (10)'!N2699)</f>
        <v>Outer ring Supply Part Machine
Repair Conveyor Chains to PM 5-year Cycle
Model: 201-12-NGE820</v>
      </c>
      <c r="R2699" s="38" t="str">
        <f>TRIM(UPPER('query (10)'!R2699))</f>
        <v>CONVEYOR CHAINS</v>
      </c>
      <c r="S2699" s="38" t="str">
        <f>TRIM(UPPER('query (10)'!S2699))</f>
        <v>201-12-NGE820</v>
      </c>
      <c r="T2699" s="38" t="str">
        <f>IF('query (10)'!Q2699="","",TRIM(UPPER('query (10)'!Q2699)))</f>
        <v/>
      </c>
      <c r="U2699" s="38" t="str">
        <f>IF('query (10)'!T2699="","",'query (10)'!T2699)</f>
        <v/>
      </c>
      <c r="V2699" s="39" t="str">
        <f>IF('query (10)'!T2699="","",IFERROR(VALUE('query (10)'!T2699),""))</f>
        <v/>
      </c>
      <c r="W2699" s="40">
        <f>IF('query (10)'!U2699="","",'query (10)'!U2699)</f>
        <v>0</v>
      </c>
      <c r="X2699" s="39">
        <f>IF('query (10)'!V2699="","",'query (10)'!V2699)</f>
        <v>1826</v>
      </c>
      <c r="Y2699" s="41">
        <f>IF('query (10)'!W2699="","",'query (10)'!W2699)</f>
        <v>46175</v>
      </c>
      <c r="Z2699" s="41" t="str">
        <f>IF('query (10)'!X2699="","",'query (10)'!X2699)</f>
        <v/>
      </c>
      <c r="AA2699" s="41">
        <f>IF('query (10)'!Y2699="","",'query (10)'!Y2699)</f>
        <v>46175</v>
      </c>
      <c r="AB2699" s="41">
        <f>IF('query (10)'!Z2699="","",'query (10)'!Z2699)</f>
        <v>48001</v>
      </c>
      <c r="AC2699" s="38" t="str">
        <f>IF(OR('query (10)'!AA2699="",COUNTIF(Cleaning_Rules!$A$21:$A$26,TRIM('query (10)'!AA2699))&gt;0),"",TRIM('query (10)'!AA2699))</f>
        <v/>
      </c>
      <c r="AD2699" s="38" t="str">
        <f>IF('query (10)'!AB2699="","",TRIM(IFERROR(_xlfn.TEXTBEFORE('query (10)'!AB2699,"("),'query (10)'!AB2699)))</f>
        <v>รับผิดชอบโดย จักรภัทร โคตรสมบัติ วันที่วางแผนซ่อม 2026-06-04 08:00</v>
      </c>
      <c r="AE2699" s="38" t="str">
        <f>IFERROR(LOWER(TRIM(_xlfn.TEXTBEFORE(_xlfn.TEXTAFTER('query (10)'!AB2699,"("),")"))),"")</f>
        <v/>
      </c>
      <c r="AF2699" s="38" t="str">
        <f>IF('query (10)'!AD2699="","",TRIM('query (10)'!AD2699))</f>
        <v>คุณานนต์ ปารวัณวงศ์</v>
      </c>
      <c r="AG2699" s="38" t="str">
        <f>IF('query (10)'!AE2699="","",TRIM('query (10)'!AE2699))</f>
        <v>คุณานนต์ ปารวัณวงศ์</v>
      </c>
      <c r="AH2699" s="38" t="str">
        <f>IF('query (10)'!AF2699="","",IFERROR(VALUE('query (10)'!AF2699),""))</f>
        <v/>
      </c>
      <c r="AI2699" s="38" t="str">
        <f>IF('query (10)'!AG2699="","",TRIM('query (10)'!AG2699))</f>
        <v/>
      </c>
      <c r="AJ2699" s="38" t="str">
        <f>IF('query (10)'!AH2699="","",IFERROR(VALUE('query (10)'!AH2699),""))</f>
        <v/>
      </c>
      <c r="AK2699" s="38" t="str">
        <f>IF('query (10)'!AI2699="","",TRIM('query (10)'!AI2699))</f>
        <v/>
      </c>
      <c r="AL2699" s="42">
        <f t="shared" si="210"/>
        <v>2026</v>
      </c>
      <c r="AM2699" s="42" t="str">
        <f t="shared" si="211"/>
        <v>2026-06</v>
      </c>
      <c r="AN2699" s="42" t="str">
        <f t="shared" ca="1" si="212"/>
        <v>ON_SCHEDULE</v>
      </c>
      <c r="AO2699" s="42" t="str">
        <f t="shared" si="213"/>
        <v>GR-351 | OUTER RING RACEWAY GRINDING MACHINE | KWD3 | CONVEYOR CHAINS | Time-based Maintenance | Mechanical | Part Change | Medium | Outer ring Supply Part Machine
Repair Conveyor Chains to PM 5-year Cycle
Model: 201-12-NGE820 | CONVEYOR CHAINS | 201-12-NGE820 | รับผิดชอบโดย จักรภัทร โคตรสมบัติ วันที่วางแผนซ่อม 2026-06-04 08:00 | คุณานนต์ ปารวัณวงศ์</v>
      </c>
      <c r="AP2699" s="42" t="str">
        <f>_xlfn.TEXTJOIN("; ",TRUE,IF(COUNTA('query (10)'!A2699:AK2699)&lt;=6,"NEAR_EMPTY_ROW",""),IF($K2699="","MISSING_STATUS",""),IF(AND($K2699="เสร็จสิ้น",$Z2699=""),"DONE_NO_ACTUAL_DATE",""),IF(AND($I2699="Condition-based Maintenance",$AH2699=""),"CBM_NO_MEASUREMENT",""),IF(OR($X2699="",$X2699=0),"INVALID_PERIOD",""),IF(AND($AA2699&lt;&gt;"",$AB2699&lt;&gt;"",$AB2699&lt;$AA2699),"DATE_SEQUENCE_ERROR",""),IF(AND($AB2699&lt;&gt;"",$AB2699&gt;DATE(2030,12,31)),"DATE_OUTLIER",""),IF($C2699="","MISSING_QRCODE",""),IF($J2699="UNKNOWN","UNKNOWN_PM_TYPE",""),IF($L2699="UNKNOWN","UNKNOWN_STATUS",""))</f>
        <v>DATE_OUTLIER</v>
      </c>
      <c r="AQ2699" s="42" t="str">
        <f t="shared" si="214"/>
        <v>NO</v>
      </c>
    </row>
    <row r="2700" spans="1:43" x14ac:dyDescent="0.3">
      <c r="A2700" s="38">
        <f>IF('query (10)'!A2700="","",'query (10)'!A2700)</f>
        <v>2959</v>
      </c>
      <c r="B2700" s="38">
        <f>IF('query (10)'!B2700="","",'query (10)'!B2700)</f>
        <v>21515</v>
      </c>
      <c r="C2700" s="38" t="str">
        <f>TRIM(UPPER('query (10)'!M2700))</f>
        <v>GR-473</v>
      </c>
      <c r="D2700" s="38" t="str">
        <f>TRIM(UPPER(IFERROR(_xlfn.TEXTBEFORE('query (10)'!L2700,"("),'query (10)'!L2700)))</f>
        <v>OUTER RING RACEWAY GRINDING MACHINE</v>
      </c>
      <c r="E2700" s="38" t="str">
        <f>IFERROR(TRIM(UPPER(_xlfn.TEXTBEFORE(_xlfn.TEXTAFTER('query (10)'!L2700,"("),")"))),"")</f>
        <v/>
      </c>
      <c r="F2700" s="38" t="str">
        <f>TRIM('query (10)'!K2700)</f>
        <v>KWD4</v>
      </c>
      <c r="G2700" s="38" t="str">
        <f>IF('query (10)'!J2700="","",'query (10)'!J2700)</f>
        <v xml:space="preserve">Conveyor Chains </v>
      </c>
      <c r="H2700" s="38" t="str">
        <f>TRIM(UPPER('query (10)'!J2700))</f>
        <v>CONVEYOR CHAINS</v>
      </c>
      <c r="I2700" s="38" t="str">
        <f>IF('query (10)'!F2700="","",'query (10)'!F2700)</f>
        <v>Time-based Maintenance</v>
      </c>
      <c r="J2700" s="38" t="str">
        <f>IF('query (10)'!F2700="","",IFERROR(INDEX(Cleaning_Rules!$B$14:$B$17,MATCH(TRIM('query (10)'!F2700),Cleaning_Rules!$A$14:$A$17,0)),"UNKNOWN"))</f>
        <v>TBM</v>
      </c>
      <c r="K2700" s="38" t="str">
        <f>IF('query (10)'!G2700="","",'query (10)'!G2700)</f>
        <v>กำลังดำเนินการ</v>
      </c>
      <c r="L2700" s="38" t="str">
        <f>IF('query (10)'!G2700="","MISSING",IFERROR(INDEX(Cleaning_Rules!$B$5:$B$10,MATCH(TRIM('query (10)'!G2700),Cleaning_Rules!$A$5:$A$10,0)),"UNKNOWN"))</f>
        <v>IN_PROGRESS</v>
      </c>
      <c r="M2700" s="38" t="str">
        <f>IF('query (10)'!I2700="","",'query (10)'!I2700)</f>
        <v>Mechanical</v>
      </c>
      <c r="N2700" s="38" t="str">
        <f>IF('query (10)'!O2700="","",'query (10)'!O2700)</f>
        <v>Part Change</v>
      </c>
      <c r="O2700" s="38" t="str">
        <f>IF('query (10)'!P2700="","",'query (10)'!P2700)</f>
        <v>Medium</v>
      </c>
      <c r="P2700" s="38" t="str">
        <f>IF('query (10)'!N2700="","",'query (10)'!N2700)</f>
        <v>Outer ring Supply Part Machine
Repair Conveyor Chains to PM 5-year Cycle
Model: 201-12-NGE820</v>
      </c>
      <c r="Q2700" s="38" t="str">
        <f>TRIM('query (10)'!N2700)</f>
        <v>Outer ring Supply Part Machine
Repair Conveyor Chains to PM 5-year Cycle
Model: 201-12-NGE820</v>
      </c>
      <c r="R2700" s="38" t="str">
        <f>TRIM(UPPER('query (10)'!R2700))</f>
        <v>CONVEYOR CHAINS</v>
      </c>
      <c r="S2700" s="38" t="str">
        <f>TRIM(UPPER('query (10)'!S2700))</f>
        <v>201-12-NGE820</v>
      </c>
      <c r="T2700" s="38" t="str">
        <f>IF('query (10)'!Q2700="","",TRIM(UPPER('query (10)'!Q2700)))</f>
        <v/>
      </c>
      <c r="U2700" s="38" t="str">
        <f>IF('query (10)'!T2700="","",'query (10)'!T2700)</f>
        <v/>
      </c>
      <c r="V2700" s="39" t="str">
        <f>IF('query (10)'!T2700="","",IFERROR(VALUE('query (10)'!T2700),""))</f>
        <v/>
      </c>
      <c r="W2700" s="40">
        <f>IF('query (10)'!U2700="","",'query (10)'!U2700)</f>
        <v>0</v>
      </c>
      <c r="X2700" s="39">
        <f>IF('query (10)'!V2700="","",'query (10)'!V2700)</f>
        <v>1826</v>
      </c>
      <c r="Y2700" s="41">
        <f>IF('query (10)'!W2700="","",'query (10)'!W2700)</f>
        <v>46176</v>
      </c>
      <c r="Z2700" s="41" t="str">
        <f>IF('query (10)'!X2700="","",'query (10)'!X2700)</f>
        <v/>
      </c>
      <c r="AA2700" s="41">
        <f>IF('query (10)'!Y2700="","",'query (10)'!Y2700)</f>
        <v>46176</v>
      </c>
      <c r="AB2700" s="41">
        <f>IF('query (10)'!Z2700="","",'query (10)'!Z2700)</f>
        <v>48002</v>
      </c>
      <c r="AC2700" s="38" t="str">
        <f>IF(OR('query (10)'!AA2700="",COUNTIF(Cleaning_Rules!$A$21:$A$26,TRIM('query (10)'!AA2700))&gt;0),"",TRIM('query (10)'!AA2700))</f>
        <v/>
      </c>
      <c r="AD2700" s="38" t="str">
        <f>IF('query (10)'!AB2700="","",TRIM(IFERROR(_xlfn.TEXTBEFORE('query (10)'!AB2700,"("),'query (10)'!AB2700)))</f>
        <v>เริ่มซ่อมงาน PM แล้ว รับผิดชอบโดย CHETSADA PHIWBANG</v>
      </c>
      <c r="AE2700" s="38" t="str">
        <f>IFERROR(LOWER(TRIM(_xlfn.TEXTBEFORE(_xlfn.TEXTAFTER('query (10)'!AB2700,"("),")"))),"")</f>
        <v>chetsada@nsk.com</v>
      </c>
      <c r="AF2700" s="38" t="str">
        <f>IF('query (10)'!AD2700="","",TRIM('query (10)'!AD2700))</f>
        <v>คุณานนต์ ปารวัณวงศ์</v>
      </c>
      <c r="AG2700" s="38" t="str">
        <f>IF('query (10)'!AE2700="","",TRIM('query (10)'!AE2700))</f>
        <v>เจษฎา ผิวบาง</v>
      </c>
      <c r="AH2700" s="38" t="str">
        <f>IF('query (10)'!AF2700="","",IFERROR(VALUE('query (10)'!AF2700),""))</f>
        <v/>
      </c>
      <c r="AI2700" s="38" t="str">
        <f>IF('query (10)'!AG2700="","",TRIM('query (10)'!AG2700))</f>
        <v/>
      </c>
      <c r="AJ2700" s="38" t="str">
        <f>IF('query (10)'!AH2700="","",IFERROR(VALUE('query (10)'!AH2700),""))</f>
        <v/>
      </c>
      <c r="AK2700" s="38" t="str">
        <f>IF('query (10)'!AI2700="","",TRIM('query (10)'!AI2700))</f>
        <v/>
      </c>
      <c r="AL2700" s="42">
        <f t="shared" si="210"/>
        <v>2026</v>
      </c>
      <c r="AM2700" s="42" t="str">
        <f t="shared" si="211"/>
        <v>2026-06</v>
      </c>
      <c r="AN2700" s="42" t="str">
        <f t="shared" ca="1" si="212"/>
        <v>ON_SCHEDULE</v>
      </c>
      <c r="AO2700" s="42" t="str">
        <f t="shared" si="213"/>
        <v>GR-473 | OUTER RING RACEWAY GRINDING MACHINE | KWD4 | CONVEYOR CHAINS | Time-based Maintenance | Mechanical | Part Change | Medium | Outer ring Supply Part Machine
Repair Conveyor Chains to PM 5-year Cycle
Model: 201-12-NGE820 | CONVEYOR CHAINS | 201-12-NGE820 | เริ่มซ่อมงาน PM แล้ว รับผิดชอบโดย CHETSADA PHIWBANG | เจษฎา ผิวบาง</v>
      </c>
      <c r="AP2700" s="42" t="str">
        <f>_xlfn.TEXTJOIN("; ",TRUE,IF(COUNTA('query (10)'!A2700:AK2700)&lt;=6,"NEAR_EMPTY_ROW",""),IF($K2700="","MISSING_STATUS",""),IF(AND($K2700="เสร็จสิ้น",$Z2700=""),"DONE_NO_ACTUAL_DATE",""),IF(AND($I2700="Condition-based Maintenance",$AH2700=""),"CBM_NO_MEASUREMENT",""),IF(OR($X2700="",$X2700=0),"INVALID_PERIOD",""),IF(AND($AA2700&lt;&gt;"",$AB2700&lt;&gt;"",$AB2700&lt;$AA2700),"DATE_SEQUENCE_ERROR",""),IF(AND($AB2700&lt;&gt;"",$AB2700&gt;DATE(2030,12,31)),"DATE_OUTLIER",""),IF($C2700="","MISSING_QRCODE",""),IF($J2700="UNKNOWN","UNKNOWN_PM_TYPE",""),IF($L2700="UNKNOWN","UNKNOWN_STATUS",""))</f>
        <v>DATE_OUTLIER</v>
      </c>
      <c r="AQ2700" s="42" t="str">
        <f t="shared" si="214"/>
        <v>NO</v>
      </c>
    </row>
    <row r="2701" spans="1:43" x14ac:dyDescent="0.3">
      <c r="A2701" s="38">
        <f>IF('query (10)'!A2701="","",'query (10)'!A2701)</f>
        <v>2960</v>
      </c>
      <c r="B2701" s="38">
        <f>IF('query (10)'!B2701="","",'query (10)'!B2701)</f>
        <v>21458</v>
      </c>
      <c r="C2701" s="38" t="str">
        <f>TRIM(UPPER('query (10)'!M2701))</f>
        <v>GR-589</v>
      </c>
      <c r="D2701" s="38" t="str">
        <f>TRIM(UPPER(IFERROR(_xlfn.TEXTBEFORE('query (10)'!L2701,"("),'query (10)'!L2701)))</f>
        <v>OUTER RING RACEWAY GRINDING MACHINE</v>
      </c>
      <c r="E2701" s="38" t="str">
        <f>IFERROR(TRIM(UPPER(_xlfn.TEXTBEFORE(_xlfn.TEXTAFTER('query (10)'!L2701,"("),")"))),"")</f>
        <v/>
      </c>
      <c r="F2701" s="38" t="str">
        <f>TRIM('query (10)'!K2701)</f>
        <v>KWD5</v>
      </c>
      <c r="G2701" s="38" t="str">
        <f>IF('query (10)'!J2701="","",'query (10)'!J2701)</f>
        <v xml:space="preserve">Conveyor Chains </v>
      </c>
      <c r="H2701" s="38" t="str">
        <f>TRIM(UPPER('query (10)'!J2701))</f>
        <v>CONVEYOR CHAINS</v>
      </c>
      <c r="I2701" s="38" t="str">
        <f>IF('query (10)'!F2701="","",'query (10)'!F2701)</f>
        <v>Time-based Maintenance</v>
      </c>
      <c r="J2701" s="38" t="str">
        <f>IF('query (10)'!F2701="","",IFERROR(INDEX(Cleaning_Rules!$B$14:$B$17,MATCH(TRIM('query (10)'!F2701),Cleaning_Rules!$A$14:$A$17,0)),"UNKNOWN"))</f>
        <v>TBM</v>
      </c>
      <c r="K2701" s="38" t="str">
        <f>IF('query (10)'!G2701="","",'query (10)'!G2701)</f>
        <v>กำลังดำเนินการ</v>
      </c>
      <c r="L2701" s="38" t="str">
        <f>IF('query (10)'!G2701="","MISSING",IFERROR(INDEX(Cleaning_Rules!$B$5:$B$10,MATCH(TRIM('query (10)'!G2701),Cleaning_Rules!$A$5:$A$10,0)),"UNKNOWN"))</f>
        <v>IN_PROGRESS</v>
      </c>
      <c r="M2701" s="38" t="str">
        <f>IF('query (10)'!I2701="","",'query (10)'!I2701)</f>
        <v>Mechanical</v>
      </c>
      <c r="N2701" s="38" t="str">
        <f>IF('query (10)'!O2701="","",'query (10)'!O2701)</f>
        <v>Part Change</v>
      </c>
      <c r="O2701" s="38" t="str">
        <f>IF('query (10)'!P2701="","",'query (10)'!P2701)</f>
        <v>Medium</v>
      </c>
      <c r="P2701" s="38" t="str">
        <f>IF('query (10)'!N2701="","",'query (10)'!N2701)</f>
        <v>Outer ring Supply Part Machine
Repair Conveyor Chains to PM 5-year Cycle
Model: 201-12-NGE820</v>
      </c>
      <c r="Q2701" s="38" t="str">
        <f>TRIM('query (10)'!N2701)</f>
        <v>Outer ring Supply Part Machine
Repair Conveyor Chains to PM 5-year Cycle
Model: 201-12-NGE820</v>
      </c>
      <c r="R2701" s="38" t="str">
        <f>TRIM(UPPER('query (10)'!R2701))</f>
        <v>CONVEYOR CHAINS</v>
      </c>
      <c r="S2701" s="38" t="str">
        <f>TRIM(UPPER('query (10)'!S2701))</f>
        <v>201-12-NGE820</v>
      </c>
      <c r="T2701" s="38" t="str">
        <f>IF('query (10)'!Q2701="","",TRIM(UPPER('query (10)'!Q2701)))</f>
        <v/>
      </c>
      <c r="U2701" s="38" t="str">
        <f>IF('query (10)'!T2701="","",'query (10)'!T2701)</f>
        <v/>
      </c>
      <c r="V2701" s="39" t="str">
        <f>IF('query (10)'!T2701="","",IFERROR(VALUE('query (10)'!T2701),""))</f>
        <v/>
      </c>
      <c r="W2701" s="40">
        <f>IF('query (10)'!U2701="","",'query (10)'!U2701)</f>
        <v>0</v>
      </c>
      <c r="X2701" s="39">
        <f>IF('query (10)'!V2701="","",'query (10)'!V2701)</f>
        <v>1826</v>
      </c>
      <c r="Y2701" s="41">
        <f>IF('query (10)'!W2701="","",'query (10)'!W2701)</f>
        <v>46177</v>
      </c>
      <c r="Z2701" s="41" t="str">
        <f>IF('query (10)'!X2701="","",'query (10)'!X2701)</f>
        <v/>
      </c>
      <c r="AA2701" s="41">
        <f>IF('query (10)'!Y2701="","",'query (10)'!Y2701)</f>
        <v>46177</v>
      </c>
      <c r="AB2701" s="41">
        <f>IF('query (10)'!Z2701="","",'query (10)'!Z2701)</f>
        <v>48003</v>
      </c>
      <c r="AC2701" s="38" t="str">
        <f>IF(OR('query (10)'!AA2701="",COUNTIF(Cleaning_Rules!$A$21:$A$26,TRIM('query (10)'!AA2701))&gt;0),"",TRIM('query (10)'!AA2701))</f>
        <v/>
      </c>
      <c r="AD2701" s="38" t="str">
        <f>IF('query (10)'!AB2701="","",TRIM(IFERROR(_xlfn.TEXTBEFORE('query (10)'!AB2701,"("),'query (10)'!AB2701)))</f>
        <v>เริ่มซ่อมงาน PM แล้ว รับผิดชอบโดย KUNANON PARAWANWONG</v>
      </c>
      <c r="AE2701" s="38" t="str">
        <f>IFERROR(LOWER(TRIM(_xlfn.TEXTBEFORE(_xlfn.TEXTAFTER('query (10)'!AB2701,"("),")"))),"")</f>
        <v>parawanwong-k-3161@nsk.com</v>
      </c>
      <c r="AF2701" s="38" t="str">
        <f>IF('query (10)'!AD2701="","",TRIM('query (10)'!AD2701))</f>
        <v>คุณานนต์ ปารวัณวงศ์</v>
      </c>
      <c r="AG2701" s="38" t="str">
        <f>IF('query (10)'!AE2701="","",TRIM('query (10)'!AE2701))</f>
        <v>คุณานนต์ ปารวัณวงศ์</v>
      </c>
      <c r="AH2701" s="38" t="str">
        <f>IF('query (10)'!AF2701="","",IFERROR(VALUE('query (10)'!AF2701),""))</f>
        <v/>
      </c>
      <c r="AI2701" s="38" t="str">
        <f>IF('query (10)'!AG2701="","",TRIM('query (10)'!AG2701))</f>
        <v/>
      </c>
      <c r="AJ2701" s="38" t="str">
        <f>IF('query (10)'!AH2701="","",IFERROR(VALUE('query (10)'!AH2701),""))</f>
        <v/>
      </c>
      <c r="AK2701" s="38" t="str">
        <f>IF('query (10)'!AI2701="","",TRIM('query (10)'!AI2701))</f>
        <v/>
      </c>
      <c r="AL2701" s="42">
        <f t="shared" si="210"/>
        <v>2026</v>
      </c>
      <c r="AM2701" s="42" t="str">
        <f t="shared" si="211"/>
        <v>2026-06</v>
      </c>
      <c r="AN2701" s="42" t="str">
        <f t="shared" ca="1" si="212"/>
        <v>ON_SCHEDULE</v>
      </c>
      <c r="AO2701" s="42" t="str">
        <f t="shared" si="213"/>
        <v>GR-589 | OUTER RING RACEWAY GRINDING MACHINE | KWD5 | CONVEYOR CHAINS | Time-based Maintenance | Mechanical | Part Change | Medium | Outer ring Supply Part Machine
Repair Conveyor Chains to PM 5-year Cycle
Model: 201-12-NGE820 | CONVEYOR CHAINS | 201-12-NGE820 | เริ่มซ่อมงาน PM แล้ว รับผิดชอบโดย KUNANON PARAWANWONG | คุณานนต์ ปารวัณวงศ์</v>
      </c>
      <c r="AP2701" s="42" t="str">
        <f>_xlfn.TEXTJOIN("; ",TRUE,IF(COUNTA('query (10)'!A2701:AK2701)&lt;=6,"NEAR_EMPTY_ROW",""),IF($K2701="","MISSING_STATUS",""),IF(AND($K2701="เสร็จสิ้น",$Z2701=""),"DONE_NO_ACTUAL_DATE",""),IF(AND($I2701="Condition-based Maintenance",$AH2701=""),"CBM_NO_MEASUREMENT",""),IF(OR($X2701="",$X2701=0),"INVALID_PERIOD",""),IF(AND($AA2701&lt;&gt;"",$AB2701&lt;&gt;"",$AB2701&lt;$AA2701),"DATE_SEQUENCE_ERROR",""),IF(AND($AB2701&lt;&gt;"",$AB2701&gt;DATE(2030,12,31)),"DATE_OUTLIER",""),IF($C2701="","MISSING_QRCODE",""),IF($J2701="UNKNOWN","UNKNOWN_PM_TYPE",""),IF($L2701="UNKNOWN","UNKNOWN_STATUS",""))</f>
        <v>DATE_OUTLIER</v>
      </c>
      <c r="AQ2701" s="42" t="str">
        <f t="shared" si="214"/>
        <v>NO</v>
      </c>
    </row>
    <row r="2702" spans="1:43" x14ac:dyDescent="0.3">
      <c r="A2702" s="38">
        <f>IF('query (10)'!A2702="","",'query (10)'!A2702)</f>
        <v>2961</v>
      </c>
      <c r="B2702" s="38">
        <f>IF('query (10)'!B2702="","",'query (10)'!B2702)</f>
        <v>21574</v>
      </c>
      <c r="C2702" s="38" t="str">
        <f>TRIM(UPPER('query (10)'!M2702))</f>
        <v>GR-694</v>
      </c>
      <c r="D2702" s="38" t="str">
        <f>TRIM(UPPER(IFERROR(_xlfn.TEXTBEFORE('query (10)'!L2702,"("),'query (10)'!L2702)))</f>
        <v>OUTER RING RACEWAY GRINDING MACHINE</v>
      </c>
      <c r="E2702" s="38" t="str">
        <f>IFERROR(TRIM(UPPER(_xlfn.TEXTBEFORE(_xlfn.TEXTAFTER('query (10)'!L2702,"("),")"))),"")</f>
        <v/>
      </c>
      <c r="F2702" s="38" t="str">
        <f>TRIM('query (10)'!K2702)</f>
        <v>KWD6</v>
      </c>
      <c r="G2702" s="38" t="str">
        <f>IF('query (10)'!J2702="","",'query (10)'!J2702)</f>
        <v xml:space="preserve">Conveyor Chains </v>
      </c>
      <c r="H2702" s="38" t="str">
        <f>TRIM(UPPER('query (10)'!J2702))</f>
        <v>CONVEYOR CHAINS</v>
      </c>
      <c r="I2702" s="38" t="str">
        <f>IF('query (10)'!F2702="","",'query (10)'!F2702)</f>
        <v>Time-based Maintenance</v>
      </c>
      <c r="J2702" s="38" t="str">
        <f>IF('query (10)'!F2702="","",IFERROR(INDEX(Cleaning_Rules!$B$14:$B$17,MATCH(TRIM('query (10)'!F2702),Cleaning_Rules!$A$14:$A$17,0)),"UNKNOWN"))</f>
        <v>TBM</v>
      </c>
      <c r="K2702" s="38" t="str">
        <f>IF('query (10)'!G2702="","",'query (10)'!G2702)</f>
        <v>กำลังดำเนินการ</v>
      </c>
      <c r="L2702" s="38" t="str">
        <f>IF('query (10)'!G2702="","MISSING",IFERROR(INDEX(Cleaning_Rules!$B$5:$B$10,MATCH(TRIM('query (10)'!G2702),Cleaning_Rules!$A$5:$A$10,0)),"UNKNOWN"))</f>
        <v>IN_PROGRESS</v>
      </c>
      <c r="M2702" s="38" t="str">
        <f>IF('query (10)'!I2702="","",'query (10)'!I2702)</f>
        <v>Mechanical</v>
      </c>
      <c r="N2702" s="38" t="str">
        <f>IF('query (10)'!O2702="","",'query (10)'!O2702)</f>
        <v>Part Change</v>
      </c>
      <c r="O2702" s="38" t="str">
        <f>IF('query (10)'!P2702="","",'query (10)'!P2702)</f>
        <v>Medium</v>
      </c>
      <c r="P2702" s="38" t="str">
        <f>IF('query (10)'!N2702="","",'query (10)'!N2702)</f>
        <v>Outer ring Supply Part Machine
Repair Conveyor Chains to PM 5-year Cycle
Model: 201-12-NGE820</v>
      </c>
      <c r="Q2702" s="38" t="str">
        <f>TRIM('query (10)'!N2702)</f>
        <v>Outer ring Supply Part Machine
Repair Conveyor Chains to PM 5-year Cycle
Model: 201-12-NGE820</v>
      </c>
      <c r="R2702" s="38" t="str">
        <f>TRIM(UPPER('query (10)'!R2702))</f>
        <v>CONVEYOR CHAINS</v>
      </c>
      <c r="S2702" s="38" t="str">
        <f>TRIM(UPPER('query (10)'!S2702))</f>
        <v>201-12-NGE820</v>
      </c>
      <c r="T2702" s="38" t="str">
        <f>IF('query (10)'!Q2702="","",TRIM(UPPER('query (10)'!Q2702)))</f>
        <v/>
      </c>
      <c r="U2702" s="38" t="str">
        <f>IF('query (10)'!T2702="","",'query (10)'!T2702)</f>
        <v/>
      </c>
      <c r="V2702" s="39" t="str">
        <f>IF('query (10)'!T2702="","",IFERROR(VALUE('query (10)'!T2702),""))</f>
        <v/>
      </c>
      <c r="W2702" s="40">
        <f>IF('query (10)'!U2702="","",'query (10)'!U2702)</f>
        <v>0</v>
      </c>
      <c r="X2702" s="39">
        <f>IF('query (10)'!V2702="","",'query (10)'!V2702)</f>
        <v>1826</v>
      </c>
      <c r="Y2702" s="41">
        <f>IF('query (10)'!W2702="","",'query (10)'!W2702)</f>
        <v>46178</v>
      </c>
      <c r="Z2702" s="41" t="str">
        <f>IF('query (10)'!X2702="","",'query (10)'!X2702)</f>
        <v/>
      </c>
      <c r="AA2702" s="41">
        <f>IF('query (10)'!Y2702="","",'query (10)'!Y2702)</f>
        <v>46178</v>
      </c>
      <c r="AB2702" s="41">
        <f>IF('query (10)'!Z2702="","",'query (10)'!Z2702)</f>
        <v>48004</v>
      </c>
      <c r="AC2702" s="38" t="str">
        <f>IF(OR('query (10)'!AA2702="",COUNTIF(Cleaning_Rules!$A$21:$A$26,TRIM('query (10)'!AA2702))&gt;0),"",TRIM('query (10)'!AA2702))</f>
        <v/>
      </c>
      <c r="AD2702" s="38" t="str">
        <f>IF('query (10)'!AB2702="","",TRIM(IFERROR(_xlfn.TEXTBEFORE('query (10)'!AB2702,"("),'query (10)'!AB2702)))</f>
        <v>เริ่มซ่อมงาน PM แล้ว รับผิดชอบโดย PAHLA SEEDANG</v>
      </c>
      <c r="AE2702" s="38" t="str">
        <f>IFERROR(LOWER(TRIM(_xlfn.TEXTBEFORE(_xlfn.TEXTAFTER('query (10)'!AB2702,"("),")"))),"")</f>
        <v>pahla@nsk.com</v>
      </c>
      <c r="AF2702" s="38" t="str">
        <f>IF('query (10)'!AD2702="","",TRIM('query (10)'!AD2702))</f>
        <v>คุณานนต์ ปารวัณวงศ์</v>
      </c>
      <c r="AG2702" s="38" t="str">
        <f>IF('query (10)'!AE2702="","",TRIM('query (10)'!AE2702))</f>
        <v>ผะหลา สีแดง</v>
      </c>
      <c r="AH2702" s="38" t="str">
        <f>IF('query (10)'!AF2702="","",IFERROR(VALUE('query (10)'!AF2702),""))</f>
        <v/>
      </c>
      <c r="AI2702" s="38" t="str">
        <f>IF('query (10)'!AG2702="","",TRIM('query (10)'!AG2702))</f>
        <v/>
      </c>
      <c r="AJ2702" s="38" t="str">
        <f>IF('query (10)'!AH2702="","",IFERROR(VALUE('query (10)'!AH2702),""))</f>
        <v/>
      </c>
      <c r="AK2702" s="38" t="str">
        <f>IF('query (10)'!AI2702="","",TRIM('query (10)'!AI2702))</f>
        <v/>
      </c>
      <c r="AL2702" s="42">
        <f t="shared" si="210"/>
        <v>2026</v>
      </c>
      <c r="AM2702" s="42" t="str">
        <f t="shared" si="211"/>
        <v>2026-06</v>
      </c>
      <c r="AN2702" s="42" t="str">
        <f t="shared" ca="1" si="212"/>
        <v>ON_SCHEDULE</v>
      </c>
      <c r="AO2702" s="42" t="str">
        <f t="shared" si="213"/>
        <v>GR-694 | OUTER RING RACEWAY GRINDING MACHINE | KWD6 | CONVEYOR CHAINS | Time-based Maintenance | Mechanical | Part Change | Medium | Outer ring Supply Part Machine
Repair Conveyor Chains to PM 5-year Cycle
Model: 201-12-NGE820 | CONVEYOR CHAINS | 201-12-NGE820 | เริ่มซ่อมงาน PM แล้ว รับผิดชอบโดย PAHLA SEEDANG | ผะหลา สีแดง</v>
      </c>
      <c r="AP2702" s="42" t="str">
        <f>_xlfn.TEXTJOIN("; ",TRUE,IF(COUNTA('query (10)'!A2702:AK2702)&lt;=6,"NEAR_EMPTY_ROW",""),IF($K2702="","MISSING_STATUS",""),IF(AND($K2702="เสร็จสิ้น",$Z2702=""),"DONE_NO_ACTUAL_DATE",""),IF(AND($I2702="Condition-based Maintenance",$AH2702=""),"CBM_NO_MEASUREMENT",""),IF(OR($X2702="",$X2702=0),"INVALID_PERIOD",""),IF(AND($AA2702&lt;&gt;"",$AB2702&lt;&gt;"",$AB2702&lt;$AA2702),"DATE_SEQUENCE_ERROR",""),IF(AND($AB2702&lt;&gt;"",$AB2702&gt;DATE(2030,12,31)),"DATE_OUTLIER",""),IF($C2702="","MISSING_QRCODE",""),IF($J2702="UNKNOWN","UNKNOWN_PM_TYPE",""),IF($L2702="UNKNOWN","UNKNOWN_STATUS",""))</f>
        <v>DATE_OUTLIER</v>
      </c>
      <c r="AQ2702" s="42" t="str">
        <f t="shared" si="214"/>
        <v>NO</v>
      </c>
    </row>
    <row r="2703" spans="1:43" x14ac:dyDescent="0.3">
      <c r="A2703" s="38">
        <f>IF('query (10)'!A2703="","",'query (10)'!A2703)</f>
        <v>2962</v>
      </c>
      <c r="B2703" s="38">
        <f>IF('query (10)'!B2703="","",'query (10)'!B2703)</f>
        <v>21578</v>
      </c>
      <c r="C2703" s="38" t="str">
        <f>TRIM(UPPER('query (10)'!M2703))</f>
        <v>GR-838</v>
      </c>
      <c r="D2703" s="38" t="str">
        <f>TRIM(UPPER(IFERROR(_xlfn.TEXTBEFORE('query (10)'!L2703,"("),'query (10)'!L2703)))</f>
        <v>OUTER RING RACEWAY GRINDING MACHINE</v>
      </c>
      <c r="E2703" s="38" t="str">
        <f>IFERROR(TRIM(UPPER(_xlfn.TEXTBEFORE(_xlfn.TEXTAFTER('query (10)'!L2703,"("),")"))),"")</f>
        <v/>
      </c>
      <c r="F2703" s="38" t="str">
        <f>TRIM('query (10)'!K2703)</f>
        <v>KWD7</v>
      </c>
      <c r="G2703" s="38" t="str">
        <f>IF('query (10)'!J2703="","",'query (10)'!J2703)</f>
        <v xml:space="preserve">Conveyor Chains </v>
      </c>
      <c r="H2703" s="38" t="str">
        <f>TRIM(UPPER('query (10)'!J2703))</f>
        <v>CONVEYOR CHAINS</v>
      </c>
      <c r="I2703" s="38" t="str">
        <f>IF('query (10)'!F2703="","",'query (10)'!F2703)</f>
        <v>Time-based Maintenance</v>
      </c>
      <c r="J2703" s="38" t="str">
        <f>IF('query (10)'!F2703="","",IFERROR(INDEX(Cleaning_Rules!$B$14:$B$17,MATCH(TRIM('query (10)'!F2703),Cleaning_Rules!$A$14:$A$17,0)),"UNKNOWN"))</f>
        <v>TBM</v>
      </c>
      <c r="K2703" s="38" t="str">
        <f>IF('query (10)'!G2703="","",'query (10)'!G2703)</f>
        <v>กำลังดำเนินการ</v>
      </c>
      <c r="L2703" s="38" t="str">
        <f>IF('query (10)'!G2703="","MISSING",IFERROR(INDEX(Cleaning_Rules!$B$5:$B$10,MATCH(TRIM('query (10)'!G2703),Cleaning_Rules!$A$5:$A$10,0)),"UNKNOWN"))</f>
        <v>IN_PROGRESS</v>
      </c>
      <c r="M2703" s="38" t="str">
        <f>IF('query (10)'!I2703="","",'query (10)'!I2703)</f>
        <v>Mechanical</v>
      </c>
      <c r="N2703" s="38" t="str">
        <f>IF('query (10)'!O2703="","",'query (10)'!O2703)</f>
        <v>Part Change</v>
      </c>
      <c r="O2703" s="38" t="str">
        <f>IF('query (10)'!P2703="","",'query (10)'!P2703)</f>
        <v>Medium</v>
      </c>
      <c r="P2703" s="38" t="str">
        <f>IF('query (10)'!N2703="","",'query (10)'!N2703)</f>
        <v>Outer ring Supply Part Machine
Repair Conveyor Chains to PM 5-year Cycle
Model: 201-12-NGE820</v>
      </c>
      <c r="Q2703" s="38" t="str">
        <f>TRIM('query (10)'!N2703)</f>
        <v>Outer ring Supply Part Machine
Repair Conveyor Chains to PM 5-year Cycle
Model: 201-12-NGE820</v>
      </c>
      <c r="R2703" s="38" t="str">
        <f>TRIM(UPPER('query (10)'!R2703))</f>
        <v>CONVEYOR CHAINS</v>
      </c>
      <c r="S2703" s="38" t="str">
        <f>TRIM(UPPER('query (10)'!S2703))</f>
        <v>201-12-NGE820</v>
      </c>
      <c r="T2703" s="38" t="str">
        <f>IF('query (10)'!Q2703="","",TRIM(UPPER('query (10)'!Q2703)))</f>
        <v/>
      </c>
      <c r="U2703" s="38" t="str">
        <f>IF('query (10)'!T2703="","",'query (10)'!T2703)</f>
        <v/>
      </c>
      <c r="V2703" s="39" t="str">
        <f>IF('query (10)'!T2703="","",IFERROR(VALUE('query (10)'!T2703),""))</f>
        <v/>
      </c>
      <c r="W2703" s="40">
        <f>IF('query (10)'!U2703="","",'query (10)'!U2703)</f>
        <v>0</v>
      </c>
      <c r="X2703" s="39">
        <f>IF('query (10)'!V2703="","",'query (10)'!V2703)</f>
        <v>1826</v>
      </c>
      <c r="Y2703" s="41">
        <f>IF('query (10)'!W2703="","",'query (10)'!W2703)</f>
        <v>46179</v>
      </c>
      <c r="Z2703" s="41" t="str">
        <f>IF('query (10)'!X2703="","",'query (10)'!X2703)</f>
        <v/>
      </c>
      <c r="AA2703" s="41">
        <f>IF('query (10)'!Y2703="","",'query (10)'!Y2703)</f>
        <v>46179</v>
      </c>
      <c r="AB2703" s="41">
        <f>IF('query (10)'!Z2703="","",'query (10)'!Z2703)</f>
        <v>48005</v>
      </c>
      <c r="AC2703" s="38" t="str">
        <f>IF(OR('query (10)'!AA2703="",COUNTIF(Cleaning_Rules!$A$21:$A$26,TRIM('query (10)'!AA2703))&gt;0),"",TRIM('query (10)'!AA2703))</f>
        <v/>
      </c>
      <c r="AD2703" s="38" t="str">
        <f>IF('query (10)'!AB2703="","",TRIM(IFERROR(_xlfn.TEXTBEFORE('query (10)'!AB2703,"("),'query (10)'!AB2703)))</f>
        <v>เริ่มซ่อมงาน PM แล้ว รับผิดชอบโดย PUCHIT KULSEREE</v>
      </c>
      <c r="AE2703" s="38" t="str">
        <f>IFERROR(LOWER(TRIM(_xlfn.TEXTBEFORE(_xlfn.TEXTAFTER('query (10)'!AB2703,"("),")"))),"")</f>
        <v>puchit@nsk.com</v>
      </c>
      <c r="AF2703" s="38" t="str">
        <f>IF('query (10)'!AD2703="","",TRIM('query (10)'!AD2703))</f>
        <v>คุณานนต์ ปารวัณวงศ์</v>
      </c>
      <c r="AG2703" s="38" t="str">
        <f>IF('query (10)'!AE2703="","",TRIM('query (10)'!AE2703))</f>
        <v>ภูชิต กุลเสรี</v>
      </c>
      <c r="AH2703" s="38" t="str">
        <f>IF('query (10)'!AF2703="","",IFERROR(VALUE('query (10)'!AF2703),""))</f>
        <v/>
      </c>
      <c r="AI2703" s="38" t="str">
        <f>IF('query (10)'!AG2703="","",TRIM('query (10)'!AG2703))</f>
        <v/>
      </c>
      <c r="AJ2703" s="38" t="str">
        <f>IF('query (10)'!AH2703="","",IFERROR(VALUE('query (10)'!AH2703),""))</f>
        <v/>
      </c>
      <c r="AK2703" s="38" t="str">
        <f>IF('query (10)'!AI2703="","",TRIM('query (10)'!AI2703))</f>
        <v/>
      </c>
      <c r="AL2703" s="42">
        <f t="shared" si="210"/>
        <v>2026</v>
      </c>
      <c r="AM2703" s="42" t="str">
        <f t="shared" si="211"/>
        <v>2026-06</v>
      </c>
      <c r="AN2703" s="42" t="str">
        <f t="shared" ca="1" si="212"/>
        <v>ON_SCHEDULE</v>
      </c>
      <c r="AO2703" s="42" t="str">
        <f t="shared" si="213"/>
        <v>GR-838 | OUTER RING RACEWAY GRINDING MACHINE | KWD7 | CONVEYOR CHAINS | Time-based Maintenance | Mechanical | Part Change | Medium | Outer ring Supply Part Machine
Repair Conveyor Chains to PM 5-year Cycle
Model: 201-12-NGE820 | CONVEYOR CHAINS | 201-12-NGE820 | เริ่มซ่อมงาน PM แล้ว รับผิดชอบโดย PUCHIT KULSEREE | ภูชิต กุลเสรี</v>
      </c>
      <c r="AP2703" s="42" t="str">
        <f>_xlfn.TEXTJOIN("; ",TRUE,IF(COUNTA('query (10)'!A2703:AK2703)&lt;=6,"NEAR_EMPTY_ROW",""),IF($K2703="","MISSING_STATUS",""),IF(AND($K2703="เสร็จสิ้น",$Z2703=""),"DONE_NO_ACTUAL_DATE",""),IF(AND($I2703="Condition-based Maintenance",$AH2703=""),"CBM_NO_MEASUREMENT",""),IF(OR($X2703="",$X2703=0),"INVALID_PERIOD",""),IF(AND($AA2703&lt;&gt;"",$AB2703&lt;&gt;"",$AB2703&lt;$AA2703),"DATE_SEQUENCE_ERROR",""),IF(AND($AB2703&lt;&gt;"",$AB2703&gt;DATE(2030,12,31)),"DATE_OUTLIER",""),IF($C2703="","MISSING_QRCODE",""),IF($J2703="UNKNOWN","UNKNOWN_PM_TYPE",""),IF($L2703="UNKNOWN","UNKNOWN_STATUS",""))</f>
        <v>DATE_OUTLIER</v>
      </c>
      <c r="AQ2703" s="42" t="str">
        <f t="shared" si="214"/>
        <v>NO</v>
      </c>
    </row>
    <row r="2704" spans="1:43" x14ac:dyDescent="0.3">
      <c r="A2704" s="38">
        <f>IF('query (10)'!A2704="","",'query (10)'!A2704)</f>
        <v>2963</v>
      </c>
      <c r="B2704" s="38">
        <f>IF('query (10)'!B2704="","",'query (10)'!B2704)</f>
        <v>21402</v>
      </c>
      <c r="C2704" s="38" t="str">
        <f>TRIM(UPPER('query (10)'!M2704))</f>
        <v>GR-250</v>
      </c>
      <c r="D2704" s="38" t="str">
        <f>TRIM(UPPER(IFERROR(_xlfn.TEXTBEFORE('query (10)'!L2704,"("),'query (10)'!L2704)))</f>
        <v>INNER RING RACEWAY GRINDING MACHINE</v>
      </c>
      <c r="E2704" s="38" t="str">
        <f>IFERROR(TRIM(UPPER(_xlfn.TEXTBEFORE(_xlfn.TEXTAFTER('query (10)'!L2704,"("),")"))),"")</f>
        <v/>
      </c>
      <c r="F2704" s="38" t="str">
        <f>TRIM('query (10)'!K2704)</f>
        <v>KWD2</v>
      </c>
      <c r="G2704" s="38" t="str">
        <f>IF('query (10)'!J2704="","",'query (10)'!J2704)</f>
        <v xml:space="preserve">Conveyor Chains </v>
      </c>
      <c r="H2704" s="38" t="str">
        <f>TRIM(UPPER('query (10)'!J2704))</f>
        <v>CONVEYOR CHAINS</v>
      </c>
      <c r="I2704" s="38" t="str">
        <f>IF('query (10)'!F2704="","",'query (10)'!F2704)</f>
        <v>Time-based Maintenance</v>
      </c>
      <c r="J2704" s="38" t="str">
        <f>IF('query (10)'!F2704="","",IFERROR(INDEX(Cleaning_Rules!$B$14:$B$17,MATCH(TRIM('query (10)'!F2704),Cleaning_Rules!$A$14:$A$17,0)),"UNKNOWN"))</f>
        <v>TBM</v>
      </c>
      <c r="K2704" s="38" t="str">
        <f>IF('query (10)'!G2704="","",'query (10)'!G2704)</f>
        <v>กำลังดำเนินการ</v>
      </c>
      <c r="L2704" s="38" t="str">
        <f>IF('query (10)'!G2704="","MISSING",IFERROR(INDEX(Cleaning_Rules!$B$5:$B$10,MATCH(TRIM('query (10)'!G2704),Cleaning_Rules!$A$5:$A$10,0)),"UNKNOWN"))</f>
        <v>IN_PROGRESS</v>
      </c>
      <c r="M2704" s="38" t="str">
        <f>IF('query (10)'!I2704="","",'query (10)'!I2704)</f>
        <v>Mechanical</v>
      </c>
      <c r="N2704" s="38" t="str">
        <f>IF('query (10)'!O2704="","",'query (10)'!O2704)</f>
        <v>Part Change</v>
      </c>
      <c r="O2704" s="38" t="str">
        <f>IF('query (10)'!P2704="","",'query (10)'!P2704)</f>
        <v>Medium</v>
      </c>
      <c r="P2704" s="38" t="str">
        <f>IF('query (10)'!N2704="","",'query (10)'!N2704)</f>
        <v>Inner ring Supply Part Machine
Repair Conveyor Chains to PM 5-year Cycle
Model: 201-12-NGE820</v>
      </c>
      <c r="Q2704" s="38" t="str">
        <f>TRIM('query (10)'!N2704)</f>
        <v>Inner ring Supply Part Machine
Repair Conveyor Chains to PM 5-year Cycle
Model: 201-12-NGE820</v>
      </c>
      <c r="R2704" s="38" t="str">
        <f>TRIM(UPPER('query (10)'!R2704))</f>
        <v>CONVEYOR CHAINS</v>
      </c>
      <c r="S2704" s="38" t="str">
        <f>TRIM(UPPER('query (10)'!S2704))</f>
        <v>201-12-NGE820</v>
      </c>
      <c r="T2704" s="38" t="str">
        <f>IF('query (10)'!Q2704="","",TRIM(UPPER('query (10)'!Q2704)))</f>
        <v/>
      </c>
      <c r="U2704" s="38" t="str">
        <f>IF('query (10)'!T2704="","",'query (10)'!T2704)</f>
        <v/>
      </c>
      <c r="V2704" s="39" t="str">
        <f>IF('query (10)'!T2704="","",IFERROR(VALUE('query (10)'!T2704),""))</f>
        <v/>
      </c>
      <c r="W2704" s="40">
        <f>IF('query (10)'!U2704="","",'query (10)'!U2704)</f>
        <v>0</v>
      </c>
      <c r="X2704" s="39">
        <f>IF('query (10)'!V2704="","",'query (10)'!V2704)</f>
        <v>1826</v>
      </c>
      <c r="Y2704" s="41">
        <f>IF('query (10)'!W2704="","",'query (10)'!W2704)</f>
        <v>46174</v>
      </c>
      <c r="Z2704" s="41" t="str">
        <f>IF('query (10)'!X2704="","",'query (10)'!X2704)</f>
        <v/>
      </c>
      <c r="AA2704" s="41">
        <f>IF('query (10)'!Y2704="","",'query (10)'!Y2704)</f>
        <v>46174</v>
      </c>
      <c r="AB2704" s="41">
        <f>IF('query (10)'!Z2704="","",'query (10)'!Z2704)</f>
        <v>48000</v>
      </c>
      <c r="AC2704" s="38" t="str">
        <f>IF(OR('query (10)'!AA2704="",COUNTIF(Cleaning_Rules!$A$21:$A$26,TRIM('query (10)'!AA2704))&gt;0),"",TRIM('query (10)'!AA2704))</f>
        <v/>
      </c>
      <c r="AD2704" s="38" t="str">
        <f>IF('query (10)'!AB2704="","",TRIM(IFERROR(_xlfn.TEXTBEFORE('query (10)'!AB2704,"("),'query (10)'!AB2704)))</f>
        <v>เริ่มซ่อมงาน PM แล้ว รับผิดชอบโดย KUNANON PARAWANWONG</v>
      </c>
      <c r="AE2704" s="38" t="str">
        <f>IFERROR(LOWER(TRIM(_xlfn.TEXTBEFORE(_xlfn.TEXTAFTER('query (10)'!AB2704,"("),")"))),"")</f>
        <v>parawanwong-k-3161@nsk.com</v>
      </c>
      <c r="AF2704" s="38" t="str">
        <f>IF('query (10)'!AD2704="","",TRIM('query (10)'!AD2704))</f>
        <v>คุณานนต์ ปารวัณวงศ์</v>
      </c>
      <c r="AG2704" s="38" t="str">
        <f>IF('query (10)'!AE2704="","",TRIM('query (10)'!AE2704))</f>
        <v>คุณานนต์ ปารวัณวงศ์</v>
      </c>
      <c r="AH2704" s="38" t="str">
        <f>IF('query (10)'!AF2704="","",IFERROR(VALUE('query (10)'!AF2704),""))</f>
        <v/>
      </c>
      <c r="AI2704" s="38" t="str">
        <f>IF('query (10)'!AG2704="","",TRIM('query (10)'!AG2704))</f>
        <v/>
      </c>
      <c r="AJ2704" s="38" t="str">
        <f>IF('query (10)'!AH2704="","",IFERROR(VALUE('query (10)'!AH2704),""))</f>
        <v/>
      </c>
      <c r="AK2704" s="38" t="str">
        <f>IF('query (10)'!AI2704="","",TRIM('query (10)'!AI2704))</f>
        <v/>
      </c>
      <c r="AL2704" s="42">
        <f t="shared" si="210"/>
        <v>2026</v>
      </c>
      <c r="AM2704" s="42" t="str">
        <f t="shared" si="211"/>
        <v>2026-06</v>
      </c>
      <c r="AN2704" s="42" t="str">
        <f t="shared" ca="1" si="212"/>
        <v>ON_SCHEDULE</v>
      </c>
      <c r="AO2704" s="42" t="str">
        <f t="shared" si="213"/>
        <v>GR-250 | INNER RING RACEWAY GRINDING MACHINE | KWD2 | CONVEYOR CHAINS | Time-based Maintenance | Mechanical | Part Change | Medium | Inner ring Supply Part Machine
Repair Conveyor Chains to PM 5-year Cycle
Model: 201-12-NGE820 | CONVEYOR CHAINS | 201-12-NGE820 | เริ่มซ่อมงาน PM แล้ว รับผิดชอบโดย KUNANON PARAWANWONG | คุณานนต์ ปารวัณวงศ์</v>
      </c>
      <c r="AP2704" s="42" t="str">
        <f>_xlfn.TEXTJOIN("; ",TRUE,IF(COUNTA('query (10)'!A2704:AK2704)&lt;=6,"NEAR_EMPTY_ROW",""),IF($K2704="","MISSING_STATUS",""),IF(AND($K2704="เสร็จสิ้น",$Z2704=""),"DONE_NO_ACTUAL_DATE",""),IF(AND($I2704="Condition-based Maintenance",$AH2704=""),"CBM_NO_MEASUREMENT",""),IF(OR($X2704="",$X2704=0),"INVALID_PERIOD",""),IF(AND($AA2704&lt;&gt;"",$AB2704&lt;&gt;"",$AB2704&lt;$AA2704),"DATE_SEQUENCE_ERROR",""),IF(AND($AB2704&lt;&gt;"",$AB2704&gt;DATE(2030,12,31)),"DATE_OUTLIER",""),IF($C2704="","MISSING_QRCODE",""),IF($J2704="UNKNOWN","UNKNOWN_PM_TYPE",""),IF($L2704="UNKNOWN","UNKNOWN_STATUS",""))</f>
        <v>DATE_OUTLIER</v>
      </c>
      <c r="AQ2704" s="42" t="str">
        <f t="shared" si="214"/>
        <v>NO</v>
      </c>
    </row>
    <row r="2705" spans="1:43" x14ac:dyDescent="0.3">
      <c r="A2705" s="38">
        <f>IF('query (10)'!A2705="","",'query (10)'!A2705)</f>
        <v>2964</v>
      </c>
      <c r="B2705" s="38">
        <f>IF('query (10)'!B2705="","",'query (10)'!B2705)</f>
        <v>21455</v>
      </c>
      <c r="C2705" s="38" t="str">
        <f>TRIM(UPPER('query (10)'!M2705))</f>
        <v>GR-336</v>
      </c>
      <c r="D2705" s="38" t="str">
        <f>TRIM(UPPER(IFERROR(_xlfn.TEXTBEFORE('query (10)'!L2705,"("),'query (10)'!L2705)))</f>
        <v>INNER RING RACEWAY GRINDING MACHINE</v>
      </c>
      <c r="E2705" s="38" t="str">
        <f>IFERROR(TRIM(UPPER(_xlfn.TEXTBEFORE(_xlfn.TEXTAFTER('query (10)'!L2705,"("),")"))),"")</f>
        <v/>
      </c>
      <c r="F2705" s="38" t="str">
        <f>TRIM('query (10)'!K2705)</f>
        <v>KWD3</v>
      </c>
      <c r="G2705" s="38" t="str">
        <f>IF('query (10)'!J2705="","",'query (10)'!J2705)</f>
        <v xml:space="preserve">Conveyor Chains </v>
      </c>
      <c r="H2705" s="38" t="str">
        <f>TRIM(UPPER('query (10)'!J2705))</f>
        <v>CONVEYOR CHAINS</v>
      </c>
      <c r="I2705" s="38" t="str">
        <f>IF('query (10)'!F2705="","",'query (10)'!F2705)</f>
        <v>Time-based Maintenance</v>
      </c>
      <c r="J2705" s="38" t="str">
        <f>IF('query (10)'!F2705="","",IFERROR(INDEX(Cleaning_Rules!$B$14:$B$17,MATCH(TRIM('query (10)'!F2705),Cleaning_Rules!$A$14:$A$17,0)),"UNKNOWN"))</f>
        <v>TBM</v>
      </c>
      <c r="K2705" s="38" t="str">
        <f>IF('query (10)'!G2705="","",'query (10)'!G2705)</f>
        <v>กำลังดำเนินการ</v>
      </c>
      <c r="L2705" s="38" t="str">
        <f>IF('query (10)'!G2705="","MISSING",IFERROR(INDEX(Cleaning_Rules!$B$5:$B$10,MATCH(TRIM('query (10)'!G2705),Cleaning_Rules!$A$5:$A$10,0)),"UNKNOWN"))</f>
        <v>IN_PROGRESS</v>
      </c>
      <c r="M2705" s="38" t="str">
        <f>IF('query (10)'!I2705="","",'query (10)'!I2705)</f>
        <v>Mechanical</v>
      </c>
      <c r="N2705" s="38" t="str">
        <f>IF('query (10)'!O2705="","",'query (10)'!O2705)</f>
        <v>Part Change</v>
      </c>
      <c r="O2705" s="38" t="str">
        <f>IF('query (10)'!P2705="","",'query (10)'!P2705)</f>
        <v>Medium</v>
      </c>
      <c r="P2705" s="38" t="str">
        <f>IF('query (10)'!N2705="","",'query (10)'!N2705)</f>
        <v>Inner ring Supply Part Machine
Repair Conveyor Chains to PM 5-year Cycle
Model: 201-12-NGE820</v>
      </c>
      <c r="Q2705" s="38" t="str">
        <f>TRIM('query (10)'!N2705)</f>
        <v>Inner ring Supply Part Machine
Repair Conveyor Chains to PM 5-year Cycle
Model: 201-12-NGE820</v>
      </c>
      <c r="R2705" s="38" t="str">
        <f>TRIM(UPPER('query (10)'!R2705))</f>
        <v>CONVEYOR CHAINS</v>
      </c>
      <c r="S2705" s="38" t="str">
        <f>TRIM(UPPER('query (10)'!S2705))</f>
        <v>201-12-NGE820</v>
      </c>
      <c r="T2705" s="38" t="str">
        <f>IF('query (10)'!Q2705="","",TRIM(UPPER('query (10)'!Q2705)))</f>
        <v/>
      </c>
      <c r="U2705" s="38" t="str">
        <f>IF('query (10)'!T2705="","",'query (10)'!T2705)</f>
        <v/>
      </c>
      <c r="V2705" s="39" t="str">
        <f>IF('query (10)'!T2705="","",IFERROR(VALUE('query (10)'!T2705),""))</f>
        <v/>
      </c>
      <c r="W2705" s="40">
        <f>IF('query (10)'!U2705="","",'query (10)'!U2705)</f>
        <v>0</v>
      </c>
      <c r="X2705" s="39">
        <f>IF('query (10)'!V2705="","",'query (10)'!V2705)</f>
        <v>1826</v>
      </c>
      <c r="Y2705" s="41">
        <f>IF('query (10)'!W2705="","",'query (10)'!W2705)</f>
        <v>46175</v>
      </c>
      <c r="Z2705" s="41" t="str">
        <f>IF('query (10)'!X2705="","",'query (10)'!X2705)</f>
        <v/>
      </c>
      <c r="AA2705" s="41">
        <f>IF('query (10)'!Y2705="","",'query (10)'!Y2705)</f>
        <v>46175</v>
      </c>
      <c r="AB2705" s="41">
        <f>IF('query (10)'!Z2705="","",'query (10)'!Z2705)</f>
        <v>48001</v>
      </c>
      <c r="AC2705" s="38" t="str">
        <f>IF(OR('query (10)'!AA2705="",COUNTIF(Cleaning_Rules!$A$21:$A$26,TRIM('query (10)'!AA2705))&gt;0),"",TRIM('query (10)'!AA2705))</f>
        <v/>
      </c>
      <c r="AD2705" s="38" t="str">
        <f>IF('query (10)'!AB2705="","",TRIM(IFERROR(_xlfn.TEXTBEFORE('query (10)'!AB2705,"("),'query (10)'!AB2705)))</f>
        <v>รับผิดชอบโดย จักรภัทร โคตรสมบัติ วันที่วางแผนซ่อม 2026-06-04 08:00</v>
      </c>
      <c r="AE2705" s="38" t="str">
        <f>IFERROR(LOWER(TRIM(_xlfn.TEXTBEFORE(_xlfn.TEXTAFTER('query (10)'!AB2705,"("),")"))),"")</f>
        <v/>
      </c>
      <c r="AF2705" s="38" t="str">
        <f>IF('query (10)'!AD2705="","",TRIM('query (10)'!AD2705))</f>
        <v>คุณานนต์ ปารวัณวงศ์</v>
      </c>
      <c r="AG2705" s="38" t="str">
        <f>IF('query (10)'!AE2705="","",TRIM('query (10)'!AE2705))</f>
        <v>คุณานนต์ ปารวัณวงศ์</v>
      </c>
      <c r="AH2705" s="38" t="str">
        <f>IF('query (10)'!AF2705="","",IFERROR(VALUE('query (10)'!AF2705),""))</f>
        <v/>
      </c>
      <c r="AI2705" s="38" t="str">
        <f>IF('query (10)'!AG2705="","",TRIM('query (10)'!AG2705))</f>
        <v/>
      </c>
      <c r="AJ2705" s="38" t="str">
        <f>IF('query (10)'!AH2705="","",IFERROR(VALUE('query (10)'!AH2705),""))</f>
        <v/>
      </c>
      <c r="AK2705" s="38" t="str">
        <f>IF('query (10)'!AI2705="","",TRIM('query (10)'!AI2705))</f>
        <v/>
      </c>
      <c r="AL2705" s="42">
        <f t="shared" si="210"/>
        <v>2026</v>
      </c>
      <c r="AM2705" s="42" t="str">
        <f t="shared" si="211"/>
        <v>2026-06</v>
      </c>
      <c r="AN2705" s="42" t="str">
        <f t="shared" ca="1" si="212"/>
        <v>ON_SCHEDULE</v>
      </c>
      <c r="AO2705" s="42" t="str">
        <f t="shared" si="213"/>
        <v>GR-336 | INNER RING RACEWAY GRINDING MACHINE | KWD3 | CONVEYOR CHAINS | Time-based Maintenance | Mechanical | Part Change | Medium | Inner ring Supply Part Machine
Repair Conveyor Chains to PM 5-year Cycle
Model: 201-12-NGE820 | CONVEYOR CHAINS | 201-12-NGE820 | รับผิดชอบโดย จักรภัทร โคตรสมบัติ วันที่วางแผนซ่อม 2026-06-04 08:00 | คุณานนต์ ปารวัณวงศ์</v>
      </c>
      <c r="AP2705" s="42" t="str">
        <f>_xlfn.TEXTJOIN("; ",TRUE,IF(COUNTA('query (10)'!A2705:AK2705)&lt;=6,"NEAR_EMPTY_ROW",""),IF($K2705="","MISSING_STATUS",""),IF(AND($K2705="เสร็จสิ้น",$Z2705=""),"DONE_NO_ACTUAL_DATE",""),IF(AND($I2705="Condition-based Maintenance",$AH2705=""),"CBM_NO_MEASUREMENT",""),IF(OR($X2705="",$X2705=0),"INVALID_PERIOD",""),IF(AND($AA2705&lt;&gt;"",$AB2705&lt;&gt;"",$AB2705&lt;$AA2705),"DATE_SEQUENCE_ERROR",""),IF(AND($AB2705&lt;&gt;"",$AB2705&gt;DATE(2030,12,31)),"DATE_OUTLIER",""),IF($C2705="","MISSING_QRCODE",""),IF($J2705="UNKNOWN","UNKNOWN_PM_TYPE",""),IF($L2705="UNKNOWN","UNKNOWN_STATUS",""))</f>
        <v>DATE_OUTLIER</v>
      </c>
      <c r="AQ2705" s="42" t="str">
        <f t="shared" si="214"/>
        <v>NO</v>
      </c>
    </row>
    <row r="2706" spans="1:43" x14ac:dyDescent="0.3">
      <c r="A2706" s="38">
        <f>IF('query (10)'!A2706="","",'query (10)'!A2706)</f>
        <v>2965</v>
      </c>
      <c r="B2706" s="38">
        <f>IF('query (10)'!B2706="","",'query (10)'!B2706)</f>
        <v>21516</v>
      </c>
      <c r="C2706" s="38" t="str">
        <f>TRIM(UPPER('query (10)'!M2706))</f>
        <v>GR-458</v>
      </c>
      <c r="D2706" s="38" t="str">
        <f>TRIM(UPPER(IFERROR(_xlfn.TEXTBEFORE('query (10)'!L2706,"("),'query (10)'!L2706)))</f>
        <v>INNER RING RACEWAY GRINDING MACHINE</v>
      </c>
      <c r="E2706" s="38" t="str">
        <f>IFERROR(TRIM(UPPER(_xlfn.TEXTBEFORE(_xlfn.TEXTAFTER('query (10)'!L2706,"("),")"))),"")</f>
        <v/>
      </c>
      <c r="F2706" s="38" t="str">
        <f>TRIM('query (10)'!K2706)</f>
        <v>KWD4</v>
      </c>
      <c r="G2706" s="38" t="str">
        <f>IF('query (10)'!J2706="","",'query (10)'!J2706)</f>
        <v xml:space="preserve">Conveyor Chains </v>
      </c>
      <c r="H2706" s="38" t="str">
        <f>TRIM(UPPER('query (10)'!J2706))</f>
        <v>CONVEYOR CHAINS</v>
      </c>
      <c r="I2706" s="38" t="str">
        <f>IF('query (10)'!F2706="","",'query (10)'!F2706)</f>
        <v>Time-based Maintenance</v>
      </c>
      <c r="J2706" s="38" t="str">
        <f>IF('query (10)'!F2706="","",IFERROR(INDEX(Cleaning_Rules!$B$14:$B$17,MATCH(TRIM('query (10)'!F2706),Cleaning_Rules!$A$14:$A$17,0)),"UNKNOWN"))</f>
        <v>TBM</v>
      </c>
      <c r="K2706" s="38" t="str">
        <f>IF('query (10)'!G2706="","",'query (10)'!G2706)</f>
        <v>กำลังดำเนินการ</v>
      </c>
      <c r="L2706" s="38" t="str">
        <f>IF('query (10)'!G2706="","MISSING",IFERROR(INDEX(Cleaning_Rules!$B$5:$B$10,MATCH(TRIM('query (10)'!G2706),Cleaning_Rules!$A$5:$A$10,0)),"UNKNOWN"))</f>
        <v>IN_PROGRESS</v>
      </c>
      <c r="M2706" s="38" t="str">
        <f>IF('query (10)'!I2706="","",'query (10)'!I2706)</f>
        <v>Mechanical</v>
      </c>
      <c r="N2706" s="38" t="str">
        <f>IF('query (10)'!O2706="","",'query (10)'!O2706)</f>
        <v>Part Change</v>
      </c>
      <c r="O2706" s="38" t="str">
        <f>IF('query (10)'!P2706="","",'query (10)'!P2706)</f>
        <v>Medium</v>
      </c>
      <c r="P2706" s="38" t="str">
        <f>IF('query (10)'!N2706="","",'query (10)'!N2706)</f>
        <v>Inner ring Supply Part Machine
Repair Conveyor Chains to PM 5-year Cycle
Model: 201-12-NGE820</v>
      </c>
      <c r="Q2706" s="38" t="str">
        <f>TRIM('query (10)'!N2706)</f>
        <v>Inner ring Supply Part Machine
Repair Conveyor Chains to PM 5-year Cycle
Model: 201-12-NGE820</v>
      </c>
      <c r="R2706" s="38" t="str">
        <f>TRIM(UPPER('query (10)'!R2706))</f>
        <v>CONVEYOR CHAINS</v>
      </c>
      <c r="S2706" s="38" t="str">
        <f>TRIM(UPPER('query (10)'!S2706))</f>
        <v>201-12-NGE820</v>
      </c>
      <c r="T2706" s="38" t="str">
        <f>IF('query (10)'!Q2706="","",TRIM(UPPER('query (10)'!Q2706)))</f>
        <v/>
      </c>
      <c r="U2706" s="38" t="str">
        <f>IF('query (10)'!T2706="","",'query (10)'!T2706)</f>
        <v/>
      </c>
      <c r="V2706" s="39" t="str">
        <f>IF('query (10)'!T2706="","",IFERROR(VALUE('query (10)'!T2706),""))</f>
        <v/>
      </c>
      <c r="W2706" s="40">
        <f>IF('query (10)'!U2706="","",'query (10)'!U2706)</f>
        <v>0</v>
      </c>
      <c r="X2706" s="39">
        <f>IF('query (10)'!V2706="","",'query (10)'!V2706)</f>
        <v>1826</v>
      </c>
      <c r="Y2706" s="41">
        <f>IF('query (10)'!W2706="","",'query (10)'!W2706)</f>
        <v>46176</v>
      </c>
      <c r="Z2706" s="41" t="str">
        <f>IF('query (10)'!X2706="","",'query (10)'!X2706)</f>
        <v/>
      </c>
      <c r="AA2706" s="41">
        <f>IF('query (10)'!Y2706="","",'query (10)'!Y2706)</f>
        <v>46176</v>
      </c>
      <c r="AB2706" s="41">
        <f>IF('query (10)'!Z2706="","",'query (10)'!Z2706)</f>
        <v>48002</v>
      </c>
      <c r="AC2706" s="38" t="str">
        <f>IF(OR('query (10)'!AA2706="",COUNTIF(Cleaning_Rules!$A$21:$A$26,TRIM('query (10)'!AA2706))&gt;0),"",TRIM('query (10)'!AA2706))</f>
        <v/>
      </c>
      <c r="AD2706" s="38" t="str">
        <f>IF('query (10)'!AB2706="","",TRIM(IFERROR(_xlfn.TEXTBEFORE('query (10)'!AB2706,"("),'query (10)'!AB2706)))</f>
        <v>เริ่มซ่อมงาน PM แล้ว รับผิดชอบโดย CHETSADA PHIWBANG</v>
      </c>
      <c r="AE2706" s="38" t="str">
        <f>IFERROR(LOWER(TRIM(_xlfn.TEXTBEFORE(_xlfn.TEXTAFTER('query (10)'!AB2706,"("),")"))),"")</f>
        <v>chetsada@nsk.com</v>
      </c>
      <c r="AF2706" s="38" t="str">
        <f>IF('query (10)'!AD2706="","",TRIM('query (10)'!AD2706))</f>
        <v>คุณานนต์ ปารวัณวงศ์</v>
      </c>
      <c r="AG2706" s="38" t="str">
        <f>IF('query (10)'!AE2706="","",TRIM('query (10)'!AE2706))</f>
        <v>เจษฎา ผิวบาง</v>
      </c>
      <c r="AH2706" s="38" t="str">
        <f>IF('query (10)'!AF2706="","",IFERROR(VALUE('query (10)'!AF2706),""))</f>
        <v/>
      </c>
      <c r="AI2706" s="38" t="str">
        <f>IF('query (10)'!AG2706="","",TRIM('query (10)'!AG2706))</f>
        <v/>
      </c>
      <c r="AJ2706" s="38" t="str">
        <f>IF('query (10)'!AH2706="","",IFERROR(VALUE('query (10)'!AH2706),""))</f>
        <v/>
      </c>
      <c r="AK2706" s="38" t="str">
        <f>IF('query (10)'!AI2706="","",TRIM('query (10)'!AI2706))</f>
        <v/>
      </c>
      <c r="AL2706" s="42">
        <f t="shared" si="210"/>
        <v>2026</v>
      </c>
      <c r="AM2706" s="42" t="str">
        <f t="shared" si="211"/>
        <v>2026-06</v>
      </c>
      <c r="AN2706" s="42" t="str">
        <f t="shared" ca="1" si="212"/>
        <v>ON_SCHEDULE</v>
      </c>
      <c r="AO2706" s="42" t="str">
        <f t="shared" si="213"/>
        <v>GR-458 | INNER RING RACEWAY GRINDING MACHINE | KWD4 | CONVEYOR CHAINS | Time-based Maintenance | Mechanical | Part Change | Medium | Inner ring Supply Part Machine
Repair Conveyor Chains to PM 5-year Cycle
Model: 201-12-NGE820 | CONVEYOR CHAINS | 201-12-NGE820 | เริ่มซ่อมงาน PM แล้ว รับผิดชอบโดย CHETSADA PHIWBANG | เจษฎา ผิวบาง</v>
      </c>
      <c r="AP2706" s="42" t="str">
        <f>_xlfn.TEXTJOIN("; ",TRUE,IF(COUNTA('query (10)'!A2706:AK2706)&lt;=6,"NEAR_EMPTY_ROW",""),IF($K2706="","MISSING_STATUS",""),IF(AND($K2706="เสร็จสิ้น",$Z2706=""),"DONE_NO_ACTUAL_DATE",""),IF(AND($I2706="Condition-based Maintenance",$AH2706=""),"CBM_NO_MEASUREMENT",""),IF(OR($X2706="",$X2706=0),"INVALID_PERIOD",""),IF(AND($AA2706&lt;&gt;"",$AB2706&lt;&gt;"",$AB2706&lt;$AA2706),"DATE_SEQUENCE_ERROR",""),IF(AND($AB2706&lt;&gt;"",$AB2706&gt;DATE(2030,12,31)),"DATE_OUTLIER",""),IF($C2706="","MISSING_QRCODE",""),IF($J2706="UNKNOWN","UNKNOWN_PM_TYPE",""),IF($L2706="UNKNOWN","UNKNOWN_STATUS",""))</f>
        <v>DATE_OUTLIER</v>
      </c>
      <c r="AQ2706" s="42" t="str">
        <f t="shared" si="214"/>
        <v>NO</v>
      </c>
    </row>
    <row r="2707" spans="1:43" x14ac:dyDescent="0.3">
      <c r="A2707" s="38">
        <f>IF('query (10)'!A2707="","",'query (10)'!A2707)</f>
        <v>2966</v>
      </c>
      <c r="B2707" s="38">
        <f>IF('query (10)'!B2707="","",'query (10)'!B2707)</f>
        <v>21459</v>
      </c>
      <c r="C2707" s="38" t="str">
        <f>TRIM(UPPER('query (10)'!M2707))</f>
        <v>GR-575</v>
      </c>
      <c r="D2707" s="38" t="str">
        <f>TRIM(UPPER(IFERROR(_xlfn.TEXTBEFORE('query (10)'!L2707,"("),'query (10)'!L2707)))</f>
        <v>INNER RING RACEWAY GRINDING MACHINE</v>
      </c>
      <c r="E2707" s="38" t="str">
        <f>IFERROR(TRIM(UPPER(_xlfn.TEXTBEFORE(_xlfn.TEXTAFTER('query (10)'!L2707,"("),")"))),"")</f>
        <v/>
      </c>
      <c r="F2707" s="38" t="str">
        <f>TRIM('query (10)'!K2707)</f>
        <v>KWD5</v>
      </c>
      <c r="G2707" s="38" t="str">
        <f>IF('query (10)'!J2707="","",'query (10)'!J2707)</f>
        <v xml:space="preserve">Conveyor Chains </v>
      </c>
      <c r="H2707" s="38" t="str">
        <f>TRIM(UPPER('query (10)'!J2707))</f>
        <v>CONVEYOR CHAINS</v>
      </c>
      <c r="I2707" s="38" t="str">
        <f>IF('query (10)'!F2707="","",'query (10)'!F2707)</f>
        <v>Time-based Maintenance</v>
      </c>
      <c r="J2707" s="38" t="str">
        <f>IF('query (10)'!F2707="","",IFERROR(INDEX(Cleaning_Rules!$B$14:$B$17,MATCH(TRIM('query (10)'!F2707),Cleaning_Rules!$A$14:$A$17,0)),"UNKNOWN"))</f>
        <v>TBM</v>
      </c>
      <c r="K2707" s="38" t="str">
        <f>IF('query (10)'!G2707="","",'query (10)'!G2707)</f>
        <v>กำลังดำเนินการ</v>
      </c>
      <c r="L2707" s="38" t="str">
        <f>IF('query (10)'!G2707="","MISSING",IFERROR(INDEX(Cleaning_Rules!$B$5:$B$10,MATCH(TRIM('query (10)'!G2707),Cleaning_Rules!$A$5:$A$10,0)),"UNKNOWN"))</f>
        <v>IN_PROGRESS</v>
      </c>
      <c r="M2707" s="38" t="str">
        <f>IF('query (10)'!I2707="","",'query (10)'!I2707)</f>
        <v>Mechanical</v>
      </c>
      <c r="N2707" s="38" t="str">
        <f>IF('query (10)'!O2707="","",'query (10)'!O2707)</f>
        <v>Part Change</v>
      </c>
      <c r="O2707" s="38" t="str">
        <f>IF('query (10)'!P2707="","",'query (10)'!P2707)</f>
        <v>Medium</v>
      </c>
      <c r="P2707" s="38" t="str">
        <f>IF('query (10)'!N2707="","",'query (10)'!N2707)</f>
        <v>Inner ring Supply Part Machine
Repair Conveyor Chains to PM 5-year Cycle
Model: 201-12-NGE820</v>
      </c>
      <c r="Q2707" s="38" t="str">
        <f>TRIM('query (10)'!N2707)</f>
        <v>Inner ring Supply Part Machine
Repair Conveyor Chains to PM 5-year Cycle
Model: 201-12-NGE820</v>
      </c>
      <c r="R2707" s="38" t="str">
        <f>TRIM(UPPER('query (10)'!R2707))</f>
        <v>CONVEYOR CHAINS</v>
      </c>
      <c r="S2707" s="38" t="str">
        <f>TRIM(UPPER('query (10)'!S2707))</f>
        <v>201-12-NGE820</v>
      </c>
      <c r="T2707" s="38" t="str">
        <f>IF('query (10)'!Q2707="","",TRIM(UPPER('query (10)'!Q2707)))</f>
        <v/>
      </c>
      <c r="U2707" s="38" t="str">
        <f>IF('query (10)'!T2707="","",'query (10)'!T2707)</f>
        <v/>
      </c>
      <c r="V2707" s="39" t="str">
        <f>IF('query (10)'!T2707="","",IFERROR(VALUE('query (10)'!T2707),""))</f>
        <v/>
      </c>
      <c r="W2707" s="40">
        <f>IF('query (10)'!U2707="","",'query (10)'!U2707)</f>
        <v>0</v>
      </c>
      <c r="X2707" s="39">
        <f>IF('query (10)'!V2707="","",'query (10)'!V2707)</f>
        <v>1826</v>
      </c>
      <c r="Y2707" s="41">
        <f>IF('query (10)'!W2707="","",'query (10)'!W2707)</f>
        <v>46177</v>
      </c>
      <c r="Z2707" s="41" t="str">
        <f>IF('query (10)'!X2707="","",'query (10)'!X2707)</f>
        <v/>
      </c>
      <c r="AA2707" s="41">
        <f>IF('query (10)'!Y2707="","",'query (10)'!Y2707)</f>
        <v>46177</v>
      </c>
      <c r="AB2707" s="41">
        <f>IF('query (10)'!Z2707="","",'query (10)'!Z2707)</f>
        <v>48003</v>
      </c>
      <c r="AC2707" s="38" t="str">
        <f>IF(OR('query (10)'!AA2707="",COUNTIF(Cleaning_Rules!$A$21:$A$26,TRIM('query (10)'!AA2707))&gt;0),"",TRIM('query (10)'!AA2707))</f>
        <v/>
      </c>
      <c r="AD2707" s="38" t="str">
        <f>IF('query (10)'!AB2707="","",TRIM(IFERROR(_xlfn.TEXTBEFORE('query (10)'!AB2707,"("),'query (10)'!AB2707)))</f>
        <v>เริ่มซ่อมงาน PM แล้ว รับผิดชอบโดย KUNANON PARAWANWONG</v>
      </c>
      <c r="AE2707" s="38" t="str">
        <f>IFERROR(LOWER(TRIM(_xlfn.TEXTBEFORE(_xlfn.TEXTAFTER('query (10)'!AB2707,"("),")"))),"")</f>
        <v>parawanwong-k-3161@nsk.com</v>
      </c>
      <c r="AF2707" s="38" t="str">
        <f>IF('query (10)'!AD2707="","",TRIM('query (10)'!AD2707))</f>
        <v>คุณานนต์ ปารวัณวงศ์</v>
      </c>
      <c r="AG2707" s="38" t="str">
        <f>IF('query (10)'!AE2707="","",TRIM('query (10)'!AE2707))</f>
        <v>คุณานนต์ ปารวัณวงศ์</v>
      </c>
      <c r="AH2707" s="38" t="str">
        <f>IF('query (10)'!AF2707="","",IFERROR(VALUE('query (10)'!AF2707),""))</f>
        <v/>
      </c>
      <c r="AI2707" s="38" t="str">
        <f>IF('query (10)'!AG2707="","",TRIM('query (10)'!AG2707))</f>
        <v/>
      </c>
      <c r="AJ2707" s="38" t="str">
        <f>IF('query (10)'!AH2707="","",IFERROR(VALUE('query (10)'!AH2707),""))</f>
        <v/>
      </c>
      <c r="AK2707" s="38" t="str">
        <f>IF('query (10)'!AI2707="","",TRIM('query (10)'!AI2707))</f>
        <v/>
      </c>
      <c r="AL2707" s="42">
        <f t="shared" si="210"/>
        <v>2026</v>
      </c>
      <c r="AM2707" s="42" t="str">
        <f t="shared" si="211"/>
        <v>2026-06</v>
      </c>
      <c r="AN2707" s="42" t="str">
        <f t="shared" ca="1" si="212"/>
        <v>ON_SCHEDULE</v>
      </c>
      <c r="AO2707" s="42" t="str">
        <f t="shared" si="213"/>
        <v>GR-575 | INNER RING RACEWAY GRINDING MACHINE | KWD5 | CONVEYOR CHAINS | Time-based Maintenance | Mechanical | Part Change | Medium | Inner ring Supply Part Machine
Repair Conveyor Chains to PM 5-year Cycle
Model: 201-12-NGE820 | CONVEYOR CHAINS | 201-12-NGE820 | เริ่มซ่อมงาน PM แล้ว รับผิดชอบโดย KUNANON PARAWANWONG | คุณานนต์ ปารวัณวงศ์</v>
      </c>
      <c r="AP2707" s="42" t="str">
        <f>_xlfn.TEXTJOIN("; ",TRUE,IF(COUNTA('query (10)'!A2707:AK2707)&lt;=6,"NEAR_EMPTY_ROW",""),IF($K2707="","MISSING_STATUS",""),IF(AND($K2707="เสร็จสิ้น",$Z2707=""),"DONE_NO_ACTUAL_DATE",""),IF(AND($I2707="Condition-based Maintenance",$AH2707=""),"CBM_NO_MEASUREMENT",""),IF(OR($X2707="",$X2707=0),"INVALID_PERIOD",""),IF(AND($AA2707&lt;&gt;"",$AB2707&lt;&gt;"",$AB2707&lt;$AA2707),"DATE_SEQUENCE_ERROR",""),IF(AND($AB2707&lt;&gt;"",$AB2707&gt;DATE(2030,12,31)),"DATE_OUTLIER",""),IF($C2707="","MISSING_QRCODE",""),IF($J2707="UNKNOWN","UNKNOWN_PM_TYPE",""),IF($L2707="UNKNOWN","UNKNOWN_STATUS",""))</f>
        <v>DATE_OUTLIER</v>
      </c>
      <c r="AQ2707" s="42" t="str">
        <f t="shared" si="214"/>
        <v>NO</v>
      </c>
    </row>
    <row r="2708" spans="1:43" x14ac:dyDescent="0.3">
      <c r="A2708" s="38">
        <f>IF('query (10)'!A2708="","",'query (10)'!A2708)</f>
        <v>2967</v>
      </c>
      <c r="B2708" s="38">
        <f>IF('query (10)'!B2708="","",'query (10)'!B2708)</f>
        <v>21575</v>
      </c>
      <c r="C2708" s="38" t="str">
        <f>TRIM(UPPER('query (10)'!M2708))</f>
        <v>GR-689</v>
      </c>
      <c r="D2708" s="38" t="str">
        <f>TRIM(UPPER(IFERROR(_xlfn.TEXTBEFORE('query (10)'!L2708,"("),'query (10)'!L2708)))</f>
        <v>INNER RING RACEWAY GRINDING MACHINE</v>
      </c>
      <c r="E2708" s="38" t="str">
        <f>IFERROR(TRIM(UPPER(_xlfn.TEXTBEFORE(_xlfn.TEXTAFTER('query (10)'!L2708,"("),")"))),"")</f>
        <v/>
      </c>
      <c r="F2708" s="38" t="str">
        <f>TRIM('query (10)'!K2708)</f>
        <v>KWD6</v>
      </c>
      <c r="G2708" s="38" t="str">
        <f>IF('query (10)'!J2708="","",'query (10)'!J2708)</f>
        <v xml:space="preserve">Conveyor Chains </v>
      </c>
      <c r="H2708" s="38" t="str">
        <f>TRIM(UPPER('query (10)'!J2708))</f>
        <v>CONVEYOR CHAINS</v>
      </c>
      <c r="I2708" s="38" t="str">
        <f>IF('query (10)'!F2708="","",'query (10)'!F2708)</f>
        <v>Time-based Maintenance</v>
      </c>
      <c r="J2708" s="38" t="str">
        <f>IF('query (10)'!F2708="","",IFERROR(INDEX(Cleaning_Rules!$B$14:$B$17,MATCH(TRIM('query (10)'!F2708),Cleaning_Rules!$A$14:$A$17,0)),"UNKNOWN"))</f>
        <v>TBM</v>
      </c>
      <c r="K2708" s="38" t="str">
        <f>IF('query (10)'!G2708="","",'query (10)'!G2708)</f>
        <v>กำลังดำเนินการ</v>
      </c>
      <c r="L2708" s="38" t="str">
        <f>IF('query (10)'!G2708="","MISSING",IFERROR(INDEX(Cleaning_Rules!$B$5:$B$10,MATCH(TRIM('query (10)'!G2708),Cleaning_Rules!$A$5:$A$10,0)),"UNKNOWN"))</f>
        <v>IN_PROGRESS</v>
      </c>
      <c r="M2708" s="38" t="str">
        <f>IF('query (10)'!I2708="","",'query (10)'!I2708)</f>
        <v>Mechanical</v>
      </c>
      <c r="N2708" s="38" t="str">
        <f>IF('query (10)'!O2708="","",'query (10)'!O2708)</f>
        <v>Part Change</v>
      </c>
      <c r="O2708" s="38" t="str">
        <f>IF('query (10)'!P2708="","",'query (10)'!P2708)</f>
        <v>Medium</v>
      </c>
      <c r="P2708" s="38" t="str">
        <f>IF('query (10)'!N2708="","",'query (10)'!N2708)</f>
        <v>Inner ring Supply Part Machine
Repair Conveyor Chains to PM 5-year Cycle
Model: 201-12-NGE820</v>
      </c>
      <c r="Q2708" s="38" t="str">
        <f>TRIM('query (10)'!N2708)</f>
        <v>Inner ring Supply Part Machine
Repair Conveyor Chains to PM 5-year Cycle
Model: 201-12-NGE820</v>
      </c>
      <c r="R2708" s="38" t="str">
        <f>TRIM(UPPER('query (10)'!R2708))</f>
        <v>CONVEYOR CHAINS</v>
      </c>
      <c r="S2708" s="38" t="str">
        <f>TRIM(UPPER('query (10)'!S2708))</f>
        <v>201-12-NGE820</v>
      </c>
      <c r="T2708" s="38" t="str">
        <f>IF('query (10)'!Q2708="","",TRIM(UPPER('query (10)'!Q2708)))</f>
        <v/>
      </c>
      <c r="U2708" s="38" t="str">
        <f>IF('query (10)'!T2708="","",'query (10)'!T2708)</f>
        <v/>
      </c>
      <c r="V2708" s="39" t="str">
        <f>IF('query (10)'!T2708="","",IFERROR(VALUE('query (10)'!T2708),""))</f>
        <v/>
      </c>
      <c r="W2708" s="40">
        <f>IF('query (10)'!U2708="","",'query (10)'!U2708)</f>
        <v>0</v>
      </c>
      <c r="X2708" s="39">
        <f>IF('query (10)'!V2708="","",'query (10)'!V2708)</f>
        <v>1826</v>
      </c>
      <c r="Y2708" s="41">
        <f>IF('query (10)'!W2708="","",'query (10)'!W2708)</f>
        <v>46178</v>
      </c>
      <c r="Z2708" s="41" t="str">
        <f>IF('query (10)'!X2708="","",'query (10)'!X2708)</f>
        <v/>
      </c>
      <c r="AA2708" s="41">
        <f>IF('query (10)'!Y2708="","",'query (10)'!Y2708)</f>
        <v>46178</v>
      </c>
      <c r="AB2708" s="41">
        <f>IF('query (10)'!Z2708="","",'query (10)'!Z2708)</f>
        <v>48004</v>
      </c>
      <c r="AC2708" s="38" t="str">
        <f>IF(OR('query (10)'!AA2708="",COUNTIF(Cleaning_Rules!$A$21:$A$26,TRIM('query (10)'!AA2708))&gt;0),"",TRIM('query (10)'!AA2708))</f>
        <v/>
      </c>
      <c r="AD2708" s="38" t="str">
        <f>IF('query (10)'!AB2708="","",TRIM(IFERROR(_xlfn.TEXTBEFORE('query (10)'!AB2708,"("),'query (10)'!AB2708)))</f>
        <v>เริ่มซ่อมงาน PM แล้ว รับผิดชอบโดย PAHLA SEEDANG</v>
      </c>
      <c r="AE2708" s="38" t="str">
        <f>IFERROR(LOWER(TRIM(_xlfn.TEXTBEFORE(_xlfn.TEXTAFTER('query (10)'!AB2708,"("),")"))),"")</f>
        <v>pahla@nsk.com</v>
      </c>
      <c r="AF2708" s="38" t="str">
        <f>IF('query (10)'!AD2708="","",TRIM('query (10)'!AD2708))</f>
        <v>คุณานนต์ ปารวัณวงศ์</v>
      </c>
      <c r="AG2708" s="38" t="str">
        <f>IF('query (10)'!AE2708="","",TRIM('query (10)'!AE2708))</f>
        <v>ผะหลา สีแดง</v>
      </c>
      <c r="AH2708" s="38" t="str">
        <f>IF('query (10)'!AF2708="","",IFERROR(VALUE('query (10)'!AF2708),""))</f>
        <v/>
      </c>
      <c r="AI2708" s="38" t="str">
        <f>IF('query (10)'!AG2708="","",TRIM('query (10)'!AG2708))</f>
        <v/>
      </c>
      <c r="AJ2708" s="38" t="str">
        <f>IF('query (10)'!AH2708="","",IFERROR(VALUE('query (10)'!AH2708),""))</f>
        <v/>
      </c>
      <c r="AK2708" s="38" t="str">
        <f>IF('query (10)'!AI2708="","",TRIM('query (10)'!AI2708))</f>
        <v/>
      </c>
      <c r="AL2708" s="42">
        <f t="shared" si="210"/>
        <v>2026</v>
      </c>
      <c r="AM2708" s="42" t="str">
        <f t="shared" si="211"/>
        <v>2026-06</v>
      </c>
      <c r="AN2708" s="42" t="str">
        <f t="shared" ca="1" si="212"/>
        <v>ON_SCHEDULE</v>
      </c>
      <c r="AO2708" s="42" t="str">
        <f t="shared" si="213"/>
        <v>GR-689 | INNER RING RACEWAY GRINDING MACHINE | KWD6 | CONVEYOR CHAINS | Time-based Maintenance | Mechanical | Part Change | Medium | Inner ring Supply Part Machine
Repair Conveyor Chains to PM 5-year Cycle
Model: 201-12-NGE820 | CONVEYOR CHAINS | 201-12-NGE820 | เริ่มซ่อมงาน PM แล้ว รับผิดชอบโดย PAHLA SEEDANG | ผะหลา สีแดง</v>
      </c>
      <c r="AP2708" s="42" t="str">
        <f>_xlfn.TEXTJOIN("; ",TRUE,IF(COUNTA('query (10)'!A2708:AK2708)&lt;=6,"NEAR_EMPTY_ROW",""),IF($K2708="","MISSING_STATUS",""),IF(AND($K2708="เสร็จสิ้น",$Z2708=""),"DONE_NO_ACTUAL_DATE",""),IF(AND($I2708="Condition-based Maintenance",$AH2708=""),"CBM_NO_MEASUREMENT",""),IF(OR($X2708="",$X2708=0),"INVALID_PERIOD",""),IF(AND($AA2708&lt;&gt;"",$AB2708&lt;&gt;"",$AB2708&lt;$AA2708),"DATE_SEQUENCE_ERROR",""),IF(AND($AB2708&lt;&gt;"",$AB2708&gt;DATE(2030,12,31)),"DATE_OUTLIER",""),IF($C2708="","MISSING_QRCODE",""),IF($J2708="UNKNOWN","UNKNOWN_PM_TYPE",""),IF($L2708="UNKNOWN","UNKNOWN_STATUS",""))</f>
        <v>DATE_OUTLIER</v>
      </c>
      <c r="AQ2708" s="42" t="str">
        <f t="shared" si="214"/>
        <v>NO</v>
      </c>
    </row>
    <row r="2709" spans="1:43" x14ac:dyDescent="0.3">
      <c r="A2709" s="38">
        <f>IF('query (10)'!A2709="","",'query (10)'!A2709)</f>
        <v>2968</v>
      </c>
      <c r="B2709" s="38">
        <f>IF('query (10)'!B2709="","",'query (10)'!B2709)</f>
        <v>21579</v>
      </c>
      <c r="C2709" s="38" t="str">
        <f>TRIM(UPPER('query (10)'!M2709))</f>
        <v>GR-825</v>
      </c>
      <c r="D2709" s="38" t="str">
        <f>TRIM(UPPER(IFERROR(_xlfn.TEXTBEFORE('query (10)'!L2709,"("),'query (10)'!L2709)))</f>
        <v>INNER RING RACEWAY GRINDING MACHINE</v>
      </c>
      <c r="E2709" s="38" t="str">
        <f>IFERROR(TRIM(UPPER(_xlfn.TEXTBEFORE(_xlfn.TEXTAFTER('query (10)'!L2709,"("),")"))),"")</f>
        <v/>
      </c>
      <c r="F2709" s="38" t="str">
        <f>TRIM('query (10)'!K2709)</f>
        <v>KWD7</v>
      </c>
      <c r="G2709" s="38" t="str">
        <f>IF('query (10)'!J2709="","",'query (10)'!J2709)</f>
        <v xml:space="preserve">Conveyor Chains </v>
      </c>
      <c r="H2709" s="38" t="str">
        <f>TRIM(UPPER('query (10)'!J2709))</f>
        <v>CONVEYOR CHAINS</v>
      </c>
      <c r="I2709" s="38" t="str">
        <f>IF('query (10)'!F2709="","",'query (10)'!F2709)</f>
        <v>Time-based Maintenance</v>
      </c>
      <c r="J2709" s="38" t="str">
        <f>IF('query (10)'!F2709="","",IFERROR(INDEX(Cleaning_Rules!$B$14:$B$17,MATCH(TRIM('query (10)'!F2709),Cleaning_Rules!$A$14:$A$17,0)),"UNKNOWN"))</f>
        <v>TBM</v>
      </c>
      <c r="K2709" s="38" t="str">
        <f>IF('query (10)'!G2709="","",'query (10)'!G2709)</f>
        <v>กำลังดำเนินการ</v>
      </c>
      <c r="L2709" s="38" t="str">
        <f>IF('query (10)'!G2709="","MISSING",IFERROR(INDEX(Cleaning_Rules!$B$5:$B$10,MATCH(TRIM('query (10)'!G2709),Cleaning_Rules!$A$5:$A$10,0)),"UNKNOWN"))</f>
        <v>IN_PROGRESS</v>
      </c>
      <c r="M2709" s="38" t="str">
        <f>IF('query (10)'!I2709="","",'query (10)'!I2709)</f>
        <v>Mechanical</v>
      </c>
      <c r="N2709" s="38" t="str">
        <f>IF('query (10)'!O2709="","",'query (10)'!O2709)</f>
        <v>Part Change</v>
      </c>
      <c r="O2709" s="38" t="str">
        <f>IF('query (10)'!P2709="","",'query (10)'!P2709)</f>
        <v>Medium</v>
      </c>
      <c r="P2709" s="38" t="str">
        <f>IF('query (10)'!N2709="","",'query (10)'!N2709)</f>
        <v>Inner ring Supply Part Machine
Repair Conveyor Chains to PM 5-year Cycle
Model: 201-12-NGE820</v>
      </c>
      <c r="Q2709" s="38" t="str">
        <f>TRIM('query (10)'!N2709)</f>
        <v>Inner ring Supply Part Machine
Repair Conveyor Chains to PM 5-year Cycle
Model: 201-12-NGE820</v>
      </c>
      <c r="R2709" s="38" t="str">
        <f>TRIM(UPPER('query (10)'!R2709))</f>
        <v>CONVEYOR CHAINS</v>
      </c>
      <c r="S2709" s="38" t="str">
        <f>TRIM(UPPER('query (10)'!S2709))</f>
        <v>201-12-NGE820</v>
      </c>
      <c r="T2709" s="38" t="str">
        <f>IF('query (10)'!Q2709="","",TRIM(UPPER('query (10)'!Q2709)))</f>
        <v/>
      </c>
      <c r="U2709" s="38" t="str">
        <f>IF('query (10)'!T2709="","",'query (10)'!T2709)</f>
        <v/>
      </c>
      <c r="V2709" s="39" t="str">
        <f>IF('query (10)'!T2709="","",IFERROR(VALUE('query (10)'!T2709),""))</f>
        <v/>
      </c>
      <c r="W2709" s="40">
        <f>IF('query (10)'!U2709="","",'query (10)'!U2709)</f>
        <v>0</v>
      </c>
      <c r="X2709" s="39">
        <f>IF('query (10)'!V2709="","",'query (10)'!V2709)</f>
        <v>1826</v>
      </c>
      <c r="Y2709" s="41">
        <f>IF('query (10)'!W2709="","",'query (10)'!W2709)</f>
        <v>46179</v>
      </c>
      <c r="Z2709" s="41" t="str">
        <f>IF('query (10)'!X2709="","",'query (10)'!X2709)</f>
        <v/>
      </c>
      <c r="AA2709" s="41">
        <f>IF('query (10)'!Y2709="","",'query (10)'!Y2709)</f>
        <v>46179</v>
      </c>
      <c r="AB2709" s="41">
        <f>IF('query (10)'!Z2709="","",'query (10)'!Z2709)</f>
        <v>48005</v>
      </c>
      <c r="AC2709" s="38" t="str">
        <f>IF(OR('query (10)'!AA2709="",COUNTIF(Cleaning_Rules!$A$21:$A$26,TRIM('query (10)'!AA2709))&gt;0),"",TRIM('query (10)'!AA2709))</f>
        <v/>
      </c>
      <c r="AD2709" s="38" t="str">
        <f>IF('query (10)'!AB2709="","",TRIM(IFERROR(_xlfn.TEXTBEFORE('query (10)'!AB2709,"("),'query (10)'!AB2709)))</f>
        <v>เริ่มซ่อมงาน PM แล้ว รับผิดชอบโดย PUCHIT KULSEREE</v>
      </c>
      <c r="AE2709" s="38" t="str">
        <f>IFERROR(LOWER(TRIM(_xlfn.TEXTBEFORE(_xlfn.TEXTAFTER('query (10)'!AB2709,"("),")"))),"")</f>
        <v>puchit@nsk.com</v>
      </c>
      <c r="AF2709" s="38" t="str">
        <f>IF('query (10)'!AD2709="","",TRIM('query (10)'!AD2709))</f>
        <v>คุณานนต์ ปารวัณวงศ์</v>
      </c>
      <c r="AG2709" s="38" t="str">
        <f>IF('query (10)'!AE2709="","",TRIM('query (10)'!AE2709))</f>
        <v>ภูชิต กุลเสรี</v>
      </c>
      <c r="AH2709" s="38" t="str">
        <f>IF('query (10)'!AF2709="","",IFERROR(VALUE('query (10)'!AF2709),""))</f>
        <v/>
      </c>
      <c r="AI2709" s="38" t="str">
        <f>IF('query (10)'!AG2709="","",TRIM('query (10)'!AG2709))</f>
        <v/>
      </c>
      <c r="AJ2709" s="38" t="str">
        <f>IF('query (10)'!AH2709="","",IFERROR(VALUE('query (10)'!AH2709),""))</f>
        <v/>
      </c>
      <c r="AK2709" s="38" t="str">
        <f>IF('query (10)'!AI2709="","",TRIM('query (10)'!AI2709))</f>
        <v/>
      </c>
      <c r="AL2709" s="42">
        <f t="shared" si="210"/>
        <v>2026</v>
      </c>
      <c r="AM2709" s="42" t="str">
        <f t="shared" si="211"/>
        <v>2026-06</v>
      </c>
      <c r="AN2709" s="42" t="str">
        <f t="shared" ca="1" si="212"/>
        <v>ON_SCHEDULE</v>
      </c>
      <c r="AO2709" s="42" t="str">
        <f t="shared" si="213"/>
        <v>GR-825 | INNER RING RACEWAY GRINDING MACHINE | KWD7 | CONVEYOR CHAINS | Time-based Maintenance | Mechanical | Part Change | Medium | Inner ring Supply Part Machine
Repair Conveyor Chains to PM 5-year Cycle
Model: 201-12-NGE820 | CONVEYOR CHAINS | 201-12-NGE820 | เริ่มซ่อมงาน PM แล้ว รับผิดชอบโดย PUCHIT KULSEREE | ภูชิต กุลเสรี</v>
      </c>
      <c r="AP2709" s="42" t="str">
        <f>_xlfn.TEXTJOIN("; ",TRUE,IF(COUNTA('query (10)'!A2709:AK2709)&lt;=6,"NEAR_EMPTY_ROW",""),IF($K2709="","MISSING_STATUS",""),IF(AND($K2709="เสร็จสิ้น",$Z2709=""),"DONE_NO_ACTUAL_DATE",""),IF(AND($I2709="Condition-based Maintenance",$AH2709=""),"CBM_NO_MEASUREMENT",""),IF(OR($X2709="",$X2709=0),"INVALID_PERIOD",""),IF(AND($AA2709&lt;&gt;"",$AB2709&lt;&gt;"",$AB2709&lt;$AA2709),"DATE_SEQUENCE_ERROR",""),IF(AND($AB2709&lt;&gt;"",$AB2709&gt;DATE(2030,12,31)),"DATE_OUTLIER",""),IF($C2709="","MISSING_QRCODE",""),IF($J2709="UNKNOWN","UNKNOWN_PM_TYPE",""),IF($L2709="UNKNOWN","UNKNOWN_STATUS",""))</f>
        <v>DATE_OUTLIER</v>
      </c>
      <c r="AQ2709" s="42" t="str">
        <f t="shared" si="214"/>
        <v>NO</v>
      </c>
    </row>
    <row r="2710" spans="1:43" x14ac:dyDescent="0.3">
      <c r="A2710" s="38">
        <f>IF('query (10)'!A2710="","",'query (10)'!A2710)</f>
        <v>2969</v>
      </c>
      <c r="B2710" s="38">
        <f>IF('query (10)'!B2710="","",'query (10)'!B2710)</f>
        <v>21403</v>
      </c>
      <c r="C2710" s="38" t="str">
        <f>TRIM(UPPER('query (10)'!M2710))</f>
        <v/>
      </c>
      <c r="D2710" s="38" t="str">
        <f>TRIM(UPPER(IFERROR(_xlfn.TEXTBEFORE('query (10)'!L2710,"("),'query (10)'!L2710)))</f>
        <v>LASER MARKER MACHINE</v>
      </c>
      <c r="E2710" s="38" t="str">
        <f>IFERROR(TRIM(UPPER(_xlfn.TEXTBEFORE(_xlfn.TEXTAFTER('query (10)'!L2710,"("),")"))),"")</f>
        <v/>
      </c>
      <c r="F2710" s="38" t="str">
        <f>TRIM('query (10)'!K2710)</f>
        <v>KWD2</v>
      </c>
      <c r="G2710" s="38" t="str">
        <f>IF('query (10)'!J2710="","",'query (10)'!J2710)</f>
        <v>Conveyor</v>
      </c>
      <c r="H2710" s="38" t="str">
        <f>TRIM(UPPER('query (10)'!J2710))</f>
        <v>CONVEYOR</v>
      </c>
      <c r="I2710" s="38" t="str">
        <f>IF('query (10)'!F2710="","",'query (10)'!F2710)</f>
        <v>Time-based Maintenance</v>
      </c>
      <c r="J2710" s="38" t="str">
        <f>IF('query (10)'!F2710="","",IFERROR(INDEX(Cleaning_Rules!$B$14:$B$17,MATCH(TRIM('query (10)'!F2710),Cleaning_Rules!$A$14:$A$17,0)),"UNKNOWN"))</f>
        <v>TBM</v>
      </c>
      <c r="K2710" s="38" t="str">
        <f>IF('query (10)'!G2710="","",'query (10)'!G2710)</f>
        <v>กำลังดำเนินการ</v>
      </c>
      <c r="L2710" s="38" t="str">
        <f>IF('query (10)'!G2710="","MISSING",IFERROR(INDEX(Cleaning_Rules!$B$5:$B$10,MATCH(TRIM('query (10)'!G2710),Cleaning_Rules!$A$5:$A$10,0)),"UNKNOWN"))</f>
        <v>IN_PROGRESS</v>
      </c>
      <c r="M2710" s="38" t="str">
        <f>IF('query (10)'!I2710="","",'query (10)'!I2710)</f>
        <v>Mechanical</v>
      </c>
      <c r="N2710" s="38" t="str">
        <f>IF('query (10)'!O2710="","",'query (10)'!O2710)</f>
        <v>Part Change</v>
      </c>
      <c r="O2710" s="38" t="str">
        <f>IF('query (10)'!P2710="","",'query (10)'!P2710)</f>
        <v>Medium</v>
      </c>
      <c r="P2710" s="38" t="str">
        <f>IF('query (10)'!N2710="","",'query (10)'!N2710)</f>
        <v xml:space="preserve">Repair Conveyor inlet, outlet to PM 5-year Cycle
change Sprocket
Model: M12S1525R6, M12S1525Q6
change modular belt
Model: M1233 0.5" W.150 mm
</v>
      </c>
      <c r="Q2710" s="38" t="str">
        <f>TRIM('query (10)'!N2710)</f>
        <v xml:space="preserve">Repair Conveyor inlet, outlet to PM 5-year Cycle
change Sprocket
Model: M12S1525R6, M12S1525Q6
change modular belt
Model: M1233 0.5" W.150 mm
</v>
      </c>
      <c r="R2710" s="38" t="str">
        <f>TRIM(UPPER('query (10)'!R2710))</f>
        <v>MODURA BELT</v>
      </c>
      <c r="S2710" s="38" t="str">
        <f>TRIM(UPPER('query (10)'!S2710))</f>
        <v>M1233 PP BLUE W150</v>
      </c>
      <c r="T2710" s="38" t="str">
        <f>IF('query (10)'!Q2710="","",TRIM(UPPER('query (10)'!Q2710)))</f>
        <v/>
      </c>
      <c r="U2710" s="38" t="str">
        <f>IF('query (10)'!T2710="","",'query (10)'!T2710)</f>
        <v/>
      </c>
      <c r="V2710" s="39" t="str">
        <f>IF('query (10)'!T2710="","",IFERROR(VALUE('query (10)'!T2710),""))</f>
        <v/>
      </c>
      <c r="W2710" s="40">
        <f>IF('query (10)'!U2710="","",'query (10)'!U2710)</f>
        <v>0</v>
      </c>
      <c r="X2710" s="39">
        <f>IF('query (10)'!V2710="","",'query (10)'!V2710)</f>
        <v>1826</v>
      </c>
      <c r="Y2710" s="41">
        <f>IF('query (10)'!W2710="","",'query (10)'!W2710)</f>
        <v>46174</v>
      </c>
      <c r="Z2710" s="41" t="str">
        <f>IF('query (10)'!X2710="","",'query (10)'!X2710)</f>
        <v/>
      </c>
      <c r="AA2710" s="41">
        <f>IF('query (10)'!Y2710="","",'query (10)'!Y2710)</f>
        <v>46174</v>
      </c>
      <c r="AB2710" s="41">
        <f>IF('query (10)'!Z2710="","",'query (10)'!Z2710)</f>
        <v>48000</v>
      </c>
      <c r="AC2710" s="38" t="str">
        <f>IF(OR('query (10)'!AA2710="",COUNTIF(Cleaning_Rules!$A$21:$A$26,TRIM('query (10)'!AA2710))&gt;0),"",TRIM('query (10)'!AA2710))</f>
        <v/>
      </c>
      <c r="AD2710" s="38" t="str">
        <f>IF('query (10)'!AB2710="","",TRIM(IFERROR(_xlfn.TEXTBEFORE('query (10)'!AB2710,"("),'query (10)'!AB2710)))</f>
        <v/>
      </c>
      <c r="AE2710" s="38" t="str">
        <f>IFERROR(LOWER(TRIM(_xlfn.TEXTBEFORE(_xlfn.TEXTAFTER('query (10)'!AB2710,"("),")"))),"")</f>
        <v/>
      </c>
      <c r="AF2710" s="38" t="str">
        <f>IF('query (10)'!AD2710="","",TRIM('query (10)'!AD2710))</f>
        <v>คุณานนต์ ปารวัณวงศ์</v>
      </c>
      <c r="AG2710" s="38" t="str">
        <f>IF('query (10)'!AE2710="","",TRIM('query (10)'!AE2710))</f>
        <v>จักรภัทร โคตรสมบัติ</v>
      </c>
      <c r="AH2710" s="38" t="str">
        <f>IF('query (10)'!AF2710="","",IFERROR(VALUE('query (10)'!AF2710),""))</f>
        <v/>
      </c>
      <c r="AI2710" s="38" t="str">
        <f>IF('query (10)'!AG2710="","",TRIM('query (10)'!AG2710))</f>
        <v/>
      </c>
      <c r="AJ2710" s="38" t="str">
        <f>IF('query (10)'!AH2710="","",IFERROR(VALUE('query (10)'!AH2710),""))</f>
        <v/>
      </c>
      <c r="AK2710" s="38" t="str">
        <f>IF('query (10)'!AI2710="","",TRIM('query (10)'!AI2710))</f>
        <v/>
      </c>
      <c r="AL2710" s="42">
        <f t="shared" si="210"/>
        <v>2026</v>
      </c>
      <c r="AM2710" s="42" t="str">
        <f t="shared" si="211"/>
        <v>2026-06</v>
      </c>
      <c r="AN2710" s="42" t="str">
        <f t="shared" ca="1" si="212"/>
        <v>ON_SCHEDULE</v>
      </c>
      <c r="AO2710" s="42" t="str">
        <f t="shared" si="213"/>
        <v>LASER MARKER MACHINE | KWD2 | CONVEYOR | Time-based Maintenance | Mechanical | Part Change | Medium | Repair Conveyor inlet, outlet to PM 5-year Cycle
change Sprocket
Model: M12S1525R6, M12S1525Q6
change modular belt
Model: M1233 0.5" W.150 mm
 | MODURA BELT | M1233 PP BLUE W150 | จักรภัทร โคตรสมบัติ</v>
      </c>
      <c r="AP2710" s="42" t="str">
        <f>_xlfn.TEXTJOIN("; ",TRUE,IF(COUNTA('query (10)'!A2710:AK2710)&lt;=6,"NEAR_EMPTY_ROW",""),IF($K2710="","MISSING_STATUS",""),IF(AND($K2710="เสร็จสิ้น",$Z2710=""),"DONE_NO_ACTUAL_DATE",""),IF(AND($I2710="Condition-based Maintenance",$AH2710=""),"CBM_NO_MEASUREMENT",""),IF(OR($X2710="",$X2710=0),"INVALID_PERIOD",""),IF(AND($AA2710&lt;&gt;"",$AB2710&lt;&gt;"",$AB2710&lt;$AA2710),"DATE_SEQUENCE_ERROR",""),IF(AND($AB2710&lt;&gt;"",$AB2710&gt;DATE(2030,12,31)),"DATE_OUTLIER",""),IF($C2710="","MISSING_QRCODE",""),IF($J2710="UNKNOWN","UNKNOWN_PM_TYPE",""),IF($L2710="UNKNOWN","UNKNOWN_STATUS",""))</f>
        <v>DATE_OUTLIER; MISSING_QRCODE</v>
      </c>
      <c r="AQ2710" s="42" t="str">
        <f t="shared" si="214"/>
        <v>NO</v>
      </c>
    </row>
    <row r="2711" spans="1:43" x14ac:dyDescent="0.3">
      <c r="A2711" s="38">
        <f>IF('query (10)'!A2711="","",'query (10)'!A2711)</f>
        <v>2970</v>
      </c>
      <c r="B2711" s="38">
        <f>IF('query (10)'!B2711="","",'query (10)'!B2711)</f>
        <v>21454</v>
      </c>
      <c r="C2711" s="38" t="str">
        <f>TRIM(UPPER('query (10)'!M2711))</f>
        <v>MA-631</v>
      </c>
      <c r="D2711" s="38" t="str">
        <f>TRIM(UPPER(IFERROR(_xlfn.TEXTBEFORE('query (10)'!L2711,"("),'query (10)'!L2711)))</f>
        <v>LASER MARKER MACHINE</v>
      </c>
      <c r="E2711" s="38" t="str">
        <f>IFERROR(TRIM(UPPER(_xlfn.TEXTBEFORE(_xlfn.TEXTAFTER('query (10)'!L2711,"("),")"))),"")</f>
        <v/>
      </c>
      <c r="F2711" s="38" t="str">
        <f>TRIM('query (10)'!K2711)</f>
        <v>KWD3</v>
      </c>
      <c r="G2711" s="38" t="str">
        <f>IF('query (10)'!J2711="","",'query (10)'!J2711)</f>
        <v>Conveyor</v>
      </c>
      <c r="H2711" s="38" t="str">
        <f>TRIM(UPPER('query (10)'!J2711))</f>
        <v>CONVEYOR</v>
      </c>
      <c r="I2711" s="38" t="str">
        <f>IF('query (10)'!F2711="","",'query (10)'!F2711)</f>
        <v>Time-based Maintenance</v>
      </c>
      <c r="J2711" s="38" t="str">
        <f>IF('query (10)'!F2711="","",IFERROR(INDEX(Cleaning_Rules!$B$14:$B$17,MATCH(TRIM('query (10)'!F2711),Cleaning_Rules!$A$14:$A$17,0)),"UNKNOWN"))</f>
        <v>TBM</v>
      </c>
      <c r="K2711" s="38" t="str">
        <f>IF('query (10)'!G2711="","",'query (10)'!G2711)</f>
        <v>กำลังดำเนินการ</v>
      </c>
      <c r="L2711" s="38" t="str">
        <f>IF('query (10)'!G2711="","MISSING",IFERROR(INDEX(Cleaning_Rules!$B$5:$B$10,MATCH(TRIM('query (10)'!G2711),Cleaning_Rules!$A$5:$A$10,0)),"UNKNOWN"))</f>
        <v>IN_PROGRESS</v>
      </c>
      <c r="M2711" s="38" t="str">
        <f>IF('query (10)'!I2711="","",'query (10)'!I2711)</f>
        <v>Mechanical</v>
      </c>
      <c r="N2711" s="38" t="str">
        <f>IF('query (10)'!O2711="","",'query (10)'!O2711)</f>
        <v>Part Change</v>
      </c>
      <c r="O2711" s="38" t="str">
        <f>IF('query (10)'!P2711="","",'query (10)'!P2711)</f>
        <v>Medium</v>
      </c>
      <c r="P2711" s="38" t="str">
        <f>IF('query (10)'!N2711="","",'query (10)'!N2711)</f>
        <v xml:space="preserve">Repair Conveyor inlet, outlet to PM 5-year Cycle
change Sprocket
Model: M12S1525R6, M12S1525Q6
change modular belt
Model: M1233 0.5" W.150 mm
</v>
      </c>
      <c r="Q2711" s="38" t="str">
        <f>TRIM('query (10)'!N2711)</f>
        <v xml:space="preserve">Repair Conveyor inlet, outlet to PM 5-year Cycle
change Sprocket
Model: M12S1525R6, M12S1525Q6
change modular belt
Model: M1233 0.5" W.150 mm
</v>
      </c>
      <c r="R2711" s="38" t="str">
        <f>TRIM(UPPER('query (10)'!R2711))</f>
        <v>SPROCKET</v>
      </c>
      <c r="S2711" s="38" t="str">
        <f>TRIM(UPPER('query (10)'!S2711))</f>
        <v>M12S1525R6-15</v>
      </c>
      <c r="T2711" s="38" t="str">
        <f>IF('query (10)'!Q2711="","",TRIM(UPPER('query (10)'!Q2711)))</f>
        <v/>
      </c>
      <c r="U2711" s="38" t="str">
        <f>IF('query (10)'!T2711="","",'query (10)'!T2711)</f>
        <v/>
      </c>
      <c r="V2711" s="39" t="str">
        <f>IF('query (10)'!T2711="","",IFERROR(VALUE('query (10)'!T2711),""))</f>
        <v/>
      </c>
      <c r="W2711" s="40">
        <f>IF('query (10)'!U2711="","",'query (10)'!U2711)</f>
        <v>0</v>
      </c>
      <c r="X2711" s="39">
        <f>IF('query (10)'!V2711="","",'query (10)'!V2711)</f>
        <v>1826</v>
      </c>
      <c r="Y2711" s="41">
        <f>IF('query (10)'!W2711="","",'query (10)'!W2711)</f>
        <v>46175</v>
      </c>
      <c r="Z2711" s="41" t="str">
        <f>IF('query (10)'!X2711="","",'query (10)'!X2711)</f>
        <v/>
      </c>
      <c r="AA2711" s="41">
        <f>IF('query (10)'!Y2711="","",'query (10)'!Y2711)</f>
        <v>46175</v>
      </c>
      <c r="AB2711" s="41">
        <f>IF('query (10)'!Z2711="","",'query (10)'!Z2711)</f>
        <v>48001</v>
      </c>
      <c r="AC2711" s="38" t="str">
        <f>IF(OR('query (10)'!AA2711="",COUNTIF(Cleaning_Rules!$A$21:$A$26,TRIM('query (10)'!AA2711))&gt;0),"",TRIM('query (10)'!AA2711))</f>
        <v/>
      </c>
      <c r="AD2711" s="38" t="str">
        <f>IF('query (10)'!AB2711="","",TRIM(IFERROR(_xlfn.TEXTBEFORE('query (10)'!AB2711,"("),'query (10)'!AB2711)))</f>
        <v>รับผิดชอบโดย จักรภัทร โคตรสมบัติ วันที่วางแผนซ่อม 2026-06-04 08:00</v>
      </c>
      <c r="AE2711" s="38" t="str">
        <f>IFERROR(LOWER(TRIM(_xlfn.TEXTBEFORE(_xlfn.TEXTAFTER('query (10)'!AB2711,"("),")"))),"")</f>
        <v/>
      </c>
      <c r="AF2711" s="38" t="str">
        <f>IF('query (10)'!AD2711="","",TRIM('query (10)'!AD2711))</f>
        <v>คุณานนต์ ปารวัณวงศ์</v>
      </c>
      <c r="AG2711" s="38" t="str">
        <f>IF('query (10)'!AE2711="","",TRIM('query (10)'!AE2711))</f>
        <v>คุณานนต์ ปารวัณวงศ์</v>
      </c>
      <c r="AH2711" s="38" t="str">
        <f>IF('query (10)'!AF2711="","",IFERROR(VALUE('query (10)'!AF2711),""))</f>
        <v/>
      </c>
      <c r="AI2711" s="38" t="str">
        <f>IF('query (10)'!AG2711="","",TRIM('query (10)'!AG2711))</f>
        <v/>
      </c>
      <c r="AJ2711" s="38" t="str">
        <f>IF('query (10)'!AH2711="","",IFERROR(VALUE('query (10)'!AH2711),""))</f>
        <v/>
      </c>
      <c r="AK2711" s="38" t="str">
        <f>IF('query (10)'!AI2711="","",TRIM('query (10)'!AI2711))</f>
        <v/>
      </c>
      <c r="AL2711" s="42">
        <f t="shared" si="210"/>
        <v>2026</v>
      </c>
      <c r="AM2711" s="42" t="str">
        <f t="shared" si="211"/>
        <v>2026-06</v>
      </c>
      <c r="AN2711" s="42" t="str">
        <f t="shared" ca="1" si="212"/>
        <v>ON_SCHEDULE</v>
      </c>
      <c r="AO2711" s="42" t="str">
        <f t="shared" si="213"/>
        <v>MA-631 | LASER MARKER MACHINE | KWD3 | CONVEYOR | Time-based Maintenance | Mechanical | Part Change | Medium | Repair Conveyor inlet, outlet to PM 5-year Cycle
change Sprocket
Model: M12S1525R6, M12S1525Q6
change modular belt
Model: M1233 0.5" W.150 mm
 | SPROCKET | M12S1525R6-15 | รับผิดชอบโดย จักรภัทร โคตรสมบัติ วันที่วางแผนซ่อม 2026-06-04 08:00 | คุณานนต์ ปารวัณวงศ์</v>
      </c>
      <c r="AP2711" s="42" t="str">
        <f>_xlfn.TEXTJOIN("; ",TRUE,IF(COUNTA('query (10)'!A2711:AK2711)&lt;=6,"NEAR_EMPTY_ROW",""),IF($K2711="","MISSING_STATUS",""),IF(AND($K2711="เสร็จสิ้น",$Z2711=""),"DONE_NO_ACTUAL_DATE",""),IF(AND($I2711="Condition-based Maintenance",$AH2711=""),"CBM_NO_MEASUREMENT",""),IF(OR($X2711="",$X2711=0),"INVALID_PERIOD",""),IF(AND($AA2711&lt;&gt;"",$AB2711&lt;&gt;"",$AB2711&lt;$AA2711),"DATE_SEQUENCE_ERROR",""),IF(AND($AB2711&lt;&gt;"",$AB2711&gt;DATE(2030,12,31)),"DATE_OUTLIER",""),IF($C2711="","MISSING_QRCODE",""),IF($J2711="UNKNOWN","UNKNOWN_PM_TYPE",""),IF($L2711="UNKNOWN","UNKNOWN_STATUS",""))</f>
        <v>DATE_OUTLIER</v>
      </c>
      <c r="AQ2711" s="42" t="str">
        <f t="shared" si="214"/>
        <v>NO</v>
      </c>
    </row>
    <row r="2712" spans="1:43" x14ac:dyDescent="0.3">
      <c r="A2712" s="38">
        <f>IF('query (10)'!A2712="","",'query (10)'!A2712)</f>
        <v>2971</v>
      </c>
      <c r="B2712" s="38">
        <f>IF('query (10)'!B2712="","",'query (10)'!B2712)</f>
        <v>21517</v>
      </c>
      <c r="C2712" s="38" t="str">
        <f>TRIM(UPPER('query (10)'!M2712))</f>
        <v>MA-606</v>
      </c>
      <c r="D2712" s="38" t="str">
        <f>TRIM(UPPER(IFERROR(_xlfn.TEXTBEFORE('query (10)'!L2712,"("),'query (10)'!L2712)))</f>
        <v>LASER MARKER MACHINE</v>
      </c>
      <c r="E2712" s="38" t="str">
        <f>IFERROR(TRIM(UPPER(_xlfn.TEXTBEFORE(_xlfn.TEXTAFTER('query (10)'!L2712,"("),")"))),"")</f>
        <v/>
      </c>
      <c r="F2712" s="38" t="str">
        <f>TRIM('query (10)'!K2712)</f>
        <v>KWD4</v>
      </c>
      <c r="G2712" s="38" t="str">
        <f>IF('query (10)'!J2712="","",'query (10)'!J2712)</f>
        <v>Conveyor</v>
      </c>
      <c r="H2712" s="38" t="str">
        <f>TRIM(UPPER('query (10)'!J2712))</f>
        <v>CONVEYOR</v>
      </c>
      <c r="I2712" s="38" t="str">
        <f>IF('query (10)'!F2712="","",'query (10)'!F2712)</f>
        <v>Time-based Maintenance</v>
      </c>
      <c r="J2712" s="38" t="str">
        <f>IF('query (10)'!F2712="","",IFERROR(INDEX(Cleaning_Rules!$B$14:$B$17,MATCH(TRIM('query (10)'!F2712),Cleaning_Rules!$A$14:$A$17,0)),"UNKNOWN"))</f>
        <v>TBM</v>
      </c>
      <c r="K2712" s="38" t="str">
        <f>IF('query (10)'!G2712="","",'query (10)'!G2712)</f>
        <v>กำลังดำเนินการ</v>
      </c>
      <c r="L2712" s="38" t="str">
        <f>IF('query (10)'!G2712="","MISSING",IFERROR(INDEX(Cleaning_Rules!$B$5:$B$10,MATCH(TRIM('query (10)'!G2712),Cleaning_Rules!$A$5:$A$10,0)),"UNKNOWN"))</f>
        <v>IN_PROGRESS</v>
      </c>
      <c r="M2712" s="38" t="str">
        <f>IF('query (10)'!I2712="","",'query (10)'!I2712)</f>
        <v>Mechanical</v>
      </c>
      <c r="N2712" s="38" t="str">
        <f>IF('query (10)'!O2712="","",'query (10)'!O2712)</f>
        <v>Part Change</v>
      </c>
      <c r="O2712" s="38" t="str">
        <f>IF('query (10)'!P2712="","",'query (10)'!P2712)</f>
        <v>Medium</v>
      </c>
      <c r="P2712" s="38" t="str">
        <f>IF('query (10)'!N2712="","",'query (10)'!N2712)</f>
        <v xml:space="preserve">Repair Conveyor inlet, outlet to PM 5-year Cycle
change Sprocket
Model: M12S1525R6, M12S1525Q6
change modular belt
Model: M1233 0.5" W.150 mm
</v>
      </c>
      <c r="Q2712" s="38" t="str">
        <f>TRIM('query (10)'!N2712)</f>
        <v xml:space="preserve">Repair Conveyor inlet, outlet to PM 5-year Cycle
change Sprocket
Model: M12S1525R6, M12S1525Q6
change modular belt
Model: M1233 0.5" W.150 mm
</v>
      </c>
      <c r="R2712" s="38" t="str">
        <f>TRIM(UPPER('query (10)'!R2712))</f>
        <v>MODURA BELT</v>
      </c>
      <c r="S2712" s="38" t="str">
        <f>TRIM(UPPER('query (10)'!S2712))</f>
        <v>M1233 PP BLUE W150</v>
      </c>
      <c r="T2712" s="38" t="str">
        <f>IF('query (10)'!Q2712="","",TRIM(UPPER('query (10)'!Q2712)))</f>
        <v/>
      </c>
      <c r="U2712" s="38" t="str">
        <f>IF('query (10)'!T2712="","",'query (10)'!T2712)</f>
        <v/>
      </c>
      <c r="V2712" s="39" t="str">
        <f>IF('query (10)'!T2712="","",IFERROR(VALUE('query (10)'!T2712),""))</f>
        <v/>
      </c>
      <c r="W2712" s="40">
        <f>IF('query (10)'!U2712="","",'query (10)'!U2712)</f>
        <v>0</v>
      </c>
      <c r="X2712" s="39">
        <f>IF('query (10)'!V2712="","",'query (10)'!V2712)</f>
        <v>1826</v>
      </c>
      <c r="Y2712" s="41">
        <f>IF('query (10)'!W2712="","",'query (10)'!W2712)</f>
        <v>46176</v>
      </c>
      <c r="Z2712" s="41" t="str">
        <f>IF('query (10)'!X2712="","",'query (10)'!X2712)</f>
        <v/>
      </c>
      <c r="AA2712" s="41">
        <f>IF('query (10)'!Y2712="","",'query (10)'!Y2712)</f>
        <v>46176</v>
      </c>
      <c r="AB2712" s="41">
        <f>IF('query (10)'!Z2712="","",'query (10)'!Z2712)</f>
        <v>48002</v>
      </c>
      <c r="AC2712" s="38" t="str">
        <f>IF(OR('query (10)'!AA2712="",COUNTIF(Cleaning_Rules!$A$21:$A$26,TRIM('query (10)'!AA2712))&gt;0),"",TRIM('query (10)'!AA2712))</f>
        <v/>
      </c>
      <c r="AD2712" s="38" t="str">
        <f>IF('query (10)'!AB2712="","",TRIM(IFERROR(_xlfn.TEXTBEFORE('query (10)'!AB2712,"("),'query (10)'!AB2712)))</f>
        <v>เริ่มซ่อมงาน PM แล้ว รับผิดชอบโดย PAHLA SEEDANG</v>
      </c>
      <c r="AE2712" s="38" t="str">
        <f>IFERROR(LOWER(TRIM(_xlfn.TEXTBEFORE(_xlfn.TEXTAFTER('query (10)'!AB2712,"("),")"))),"")</f>
        <v>pahla@nsk.com</v>
      </c>
      <c r="AF2712" s="38" t="str">
        <f>IF('query (10)'!AD2712="","",TRIM('query (10)'!AD2712))</f>
        <v>คุณานนต์ ปารวัณวงศ์</v>
      </c>
      <c r="AG2712" s="38" t="str">
        <f>IF('query (10)'!AE2712="","",TRIM('query (10)'!AE2712))</f>
        <v>ผะหลา สีแดง</v>
      </c>
      <c r="AH2712" s="38" t="str">
        <f>IF('query (10)'!AF2712="","",IFERROR(VALUE('query (10)'!AF2712),""))</f>
        <v/>
      </c>
      <c r="AI2712" s="38" t="str">
        <f>IF('query (10)'!AG2712="","",TRIM('query (10)'!AG2712))</f>
        <v/>
      </c>
      <c r="AJ2712" s="38" t="str">
        <f>IF('query (10)'!AH2712="","",IFERROR(VALUE('query (10)'!AH2712),""))</f>
        <v/>
      </c>
      <c r="AK2712" s="38" t="str">
        <f>IF('query (10)'!AI2712="","",TRIM('query (10)'!AI2712))</f>
        <v/>
      </c>
      <c r="AL2712" s="42">
        <f t="shared" si="210"/>
        <v>2026</v>
      </c>
      <c r="AM2712" s="42" t="str">
        <f t="shared" si="211"/>
        <v>2026-06</v>
      </c>
      <c r="AN2712" s="42" t="str">
        <f t="shared" ca="1" si="212"/>
        <v>ON_SCHEDULE</v>
      </c>
      <c r="AO2712" s="42" t="str">
        <f t="shared" si="213"/>
        <v>MA-606 | LASER MARKER MACHINE | KWD4 | CONVEYOR | Time-based Maintenance | Mechanical | Part Change | Medium | Repair Conveyor inlet, outlet to PM 5-year Cycle
change Sprocket
Model: M12S1525R6, M12S1525Q6
change modular belt
Model: M1233 0.5" W.150 mm
 | MODURA BELT | M1233 PP BLUE W150 | เริ่มซ่อมงาน PM แล้ว รับผิดชอบโดย PAHLA SEEDANG | ผะหลา สีแดง</v>
      </c>
      <c r="AP2712" s="42" t="str">
        <f>_xlfn.TEXTJOIN("; ",TRUE,IF(COUNTA('query (10)'!A2712:AK2712)&lt;=6,"NEAR_EMPTY_ROW",""),IF($K2712="","MISSING_STATUS",""),IF(AND($K2712="เสร็จสิ้น",$Z2712=""),"DONE_NO_ACTUAL_DATE",""),IF(AND($I2712="Condition-based Maintenance",$AH2712=""),"CBM_NO_MEASUREMENT",""),IF(OR($X2712="",$X2712=0),"INVALID_PERIOD",""),IF(AND($AA2712&lt;&gt;"",$AB2712&lt;&gt;"",$AB2712&lt;$AA2712),"DATE_SEQUENCE_ERROR",""),IF(AND($AB2712&lt;&gt;"",$AB2712&gt;DATE(2030,12,31)),"DATE_OUTLIER",""),IF($C2712="","MISSING_QRCODE",""),IF($J2712="UNKNOWN","UNKNOWN_PM_TYPE",""),IF($L2712="UNKNOWN","UNKNOWN_STATUS",""))</f>
        <v>DATE_OUTLIER</v>
      </c>
      <c r="AQ2712" s="42" t="str">
        <f t="shared" si="214"/>
        <v>NO</v>
      </c>
    </row>
    <row r="2713" spans="1:43" x14ac:dyDescent="0.3">
      <c r="A2713" s="38">
        <f>IF('query (10)'!A2713="","",'query (10)'!A2713)</f>
        <v>2972</v>
      </c>
      <c r="B2713" s="38">
        <f>IF('query (10)'!B2713="","",'query (10)'!B2713)</f>
        <v>21460</v>
      </c>
      <c r="C2713" s="38" t="str">
        <f>TRIM(UPPER('query (10)'!M2713))</f>
        <v>MA-602</v>
      </c>
      <c r="D2713" s="38" t="str">
        <f>TRIM(UPPER(IFERROR(_xlfn.TEXTBEFORE('query (10)'!L2713,"("),'query (10)'!L2713)))</f>
        <v>LASER MARKER MACHINE</v>
      </c>
      <c r="E2713" s="38" t="str">
        <f>IFERROR(TRIM(UPPER(_xlfn.TEXTBEFORE(_xlfn.TEXTAFTER('query (10)'!L2713,"("),")"))),"")</f>
        <v/>
      </c>
      <c r="F2713" s="38" t="str">
        <f>TRIM('query (10)'!K2713)</f>
        <v>KWD5</v>
      </c>
      <c r="G2713" s="38" t="str">
        <f>IF('query (10)'!J2713="","",'query (10)'!J2713)</f>
        <v>Conveyor</v>
      </c>
      <c r="H2713" s="38" t="str">
        <f>TRIM(UPPER('query (10)'!J2713))</f>
        <v>CONVEYOR</v>
      </c>
      <c r="I2713" s="38" t="str">
        <f>IF('query (10)'!F2713="","",'query (10)'!F2713)</f>
        <v>Time-based Maintenance</v>
      </c>
      <c r="J2713" s="38" t="str">
        <f>IF('query (10)'!F2713="","",IFERROR(INDEX(Cleaning_Rules!$B$14:$B$17,MATCH(TRIM('query (10)'!F2713),Cleaning_Rules!$A$14:$A$17,0)),"UNKNOWN"))</f>
        <v>TBM</v>
      </c>
      <c r="K2713" s="38" t="str">
        <f>IF('query (10)'!G2713="","",'query (10)'!G2713)</f>
        <v>กำลังดำเนินการ</v>
      </c>
      <c r="L2713" s="38" t="str">
        <f>IF('query (10)'!G2713="","MISSING",IFERROR(INDEX(Cleaning_Rules!$B$5:$B$10,MATCH(TRIM('query (10)'!G2713),Cleaning_Rules!$A$5:$A$10,0)),"UNKNOWN"))</f>
        <v>IN_PROGRESS</v>
      </c>
      <c r="M2713" s="38" t="str">
        <f>IF('query (10)'!I2713="","",'query (10)'!I2713)</f>
        <v>Mechanical</v>
      </c>
      <c r="N2713" s="38" t="str">
        <f>IF('query (10)'!O2713="","",'query (10)'!O2713)</f>
        <v>Part Change</v>
      </c>
      <c r="O2713" s="38" t="str">
        <f>IF('query (10)'!P2713="","",'query (10)'!P2713)</f>
        <v>Medium</v>
      </c>
      <c r="P2713" s="38" t="str">
        <f>IF('query (10)'!N2713="","",'query (10)'!N2713)</f>
        <v xml:space="preserve">Repair Conveyor inlet, outlet to PM 5-year Cycle
change Sprocket
Model: M12S1525R6, M12S1525Q6
change modular belt
Model: M1233 0.5" W.150 mm
</v>
      </c>
      <c r="Q2713" s="38" t="str">
        <f>TRIM('query (10)'!N2713)</f>
        <v xml:space="preserve">Repair Conveyor inlet, outlet to PM 5-year Cycle
change Sprocket
Model: M12S1525R6, M12S1525Q6
change modular belt
Model: M1233 0.5" W.150 mm
</v>
      </c>
      <c r="R2713" s="38" t="str">
        <f>TRIM(UPPER('query (10)'!R2713))</f>
        <v>SPROCKET</v>
      </c>
      <c r="S2713" s="38" t="str">
        <f>TRIM(UPPER('query (10)'!S2713))</f>
        <v>M12S1525R6-15</v>
      </c>
      <c r="T2713" s="38" t="str">
        <f>IF('query (10)'!Q2713="","",TRIM(UPPER('query (10)'!Q2713)))</f>
        <v/>
      </c>
      <c r="U2713" s="38" t="str">
        <f>IF('query (10)'!T2713="","",'query (10)'!T2713)</f>
        <v/>
      </c>
      <c r="V2713" s="39" t="str">
        <f>IF('query (10)'!T2713="","",IFERROR(VALUE('query (10)'!T2713),""))</f>
        <v/>
      </c>
      <c r="W2713" s="40">
        <f>IF('query (10)'!U2713="","",'query (10)'!U2713)</f>
        <v>0</v>
      </c>
      <c r="X2713" s="39">
        <f>IF('query (10)'!V2713="","",'query (10)'!V2713)</f>
        <v>1826</v>
      </c>
      <c r="Y2713" s="41">
        <f>IF('query (10)'!W2713="","",'query (10)'!W2713)</f>
        <v>46177</v>
      </c>
      <c r="Z2713" s="41" t="str">
        <f>IF('query (10)'!X2713="","",'query (10)'!X2713)</f>
        <v/>
      </c>
      <c r="AA2713" s="41">
        <f>IF('query (10)'!Y2713="","",'query (10)'!Y2713)</f>
        <v>46177</v>
      </c>
      <c r="AB2713" s="41">
        <f>IF('query (10)'!Z2713="","",'query (10)'!Z2713)</f>
        <v>48003</v>
      </c>
      <c r="AC2713" s="38" t="str">
        <f>IF(OR('query (10)'!AA2713="",COUNTIF(Cleaning_Rules!$A$21:$A$26,TRIM('query (10)'!AA2713))&gt;0),"",TRIM('query (10)'!AA2713))</f>
        <v/>
      </c>
      <c r="AD2713" s="38" t="str">
        <f>IF('query (10)'!AB2713="","",TRIM(IFERROR(_xlfn.TEXTBEFORE('query (10)'!AB2713,"("),'query (10)'!AB2713)))</f>
        <v>เริ่มซ่อมงาน PM แล้ว รับผิดชอบโดย KUNANON PARAWANWONG</v>
      </c>
      <c r="AE2713" s="38" t="str">
        <f>IFERROR(LOWER(TRIM(_xlfn.TEXTBEFORE(_xlfn.TEXTAFTER('query (10)'!AB2713,"("),")"))),"")</f>
        <v>parawanwong-k-3161@nsk.com</v>
      </c>
      <c r="AF2713" s="38" t="str">
        <f>IF('query (10)'!AD2713="","",TRIM('query (10)'!AD2713))</f>
        <v>คุณานนต์ ปารวัณวงศ์</v>
      </c>
      <c r="AG2713" s="38" t="str">
        <f>IF('query (10)'!AE2713="","",TRIM('query (10)'!AE2713))</f>
        <v>คุณานนต์ ปารวัณวงศ์</v>
      </c>
      <c r="AH2713" s="38" t="str">
        <f>IF('query (10)'!AF2713="","",IFERROR(VALUE('query (10)'!AF2713),""))</f>
        <v/>
      </c>
      <c r="AI2713" s="38" t="str">
        <f>IF('query (10)'!AG2713="","",TRIM('query (10)'!AG2713))</f>
        <v/>
      </c>
      <c r="AJ2713" s="38" t="str">
        <f>IF('query (10)'!AH2713="","",IFERROR(VALUE('query (10)'!AH2713),""))</f>
        <v/>
      </c>
      <c r="AK2713" s="38" t="str">
        <f>IF('query (10)'!AI2713="","",TRIM('query (10)'!AI2713))</f>
        <v/>
      </c>
      <c r="AL2713" s="42">
        <f t="shared" si="210"/>
        <v>2026</v>
      </c>
      <c r="AM2713" s="42" t="str">
        <f t="shared" si="211"/>
        <v>2026-06</v>
      </c>
      <c r="AN2713" s="42" t="str">
        <f t="shared" ca="1" si="212"/>
        <v>ON_SCHEDULE</v>
      </c>
      <c r="AO2713" s="42" t="str">
        <f t="shared" si="213"/>
        <v>MA-602 | LASER MARKER MACHINE | KWD5 | CONVEYOR | Time-based Maintenance | Mechanical | Part Change | Medium | Repair Conveyor inlet, outlet to PM 5-year Cycle
change Sprocket
Model: M12S1525R6, M12S1525Q6
change modular belt
Model: M1233 0.5" W.150 mm
 | SPROCKET | M12S1525R6-15 | เริ่มซ่อมงาน PM แล้ว รับผิดชอบโดย KUNANON PARAWANWONG | คุณานนต์ ปารวัณวงศ์</v>
      </c>
      <c r="AP2713" s="42" t="str">
        <f>_xlfn.TEXTJOIN("; ",TRUE,IF(COUNTA('query (10)'!A2713:AK2713)&lt;=6,"NEAR_EMPTY_ROW",""),IF($K2713="","MISSING_STATUS",""),IF(AND($K2713="เสร็จสิ้น",$Z2713=""),"DONE_NO_ACTUAL_DATE",""),IF(AND($I2713="Condition-based Maintenance",$AH2713=""),"CBM_NO_MEASUREMENT",""),IF(OR($X2713="",$X2713=0),"INVALID_PERIOD",""),IF(AND($AA2713&lt;&gt;"",$AB2713&lt;&gt;"",$AB2713&lt;$AA2713),"DATE_SEQUENCE_ERROR",""),IF(AND($AB2713&lt;&gt;"",$AB2713&gt;DATE(2030,12,31)),"DATE_OUTLIER",""),IF($C2713="","MISSING_QRCODE",""),IF($J2713="UNKNOWN","UNKNOWN_PM_TYPE",""),IF($L2713="UNKNOWN","UNKNOWN_STATUS",""))</f>
        <v>DATE_OUTLIER</v>
      </c>
      <c r="AQ2713" s="42" t="str">
        <f t="shared" si="214"/>
        <v>NO</v>
      </c>
    </row>
    <row r="2714" spans="1:43" x14ac:dyDescent="0.3">
      <c r="A2714" s="38">
        <f>IF('query (10)'!A2714="","",'query (10)'!A2714)</f>
        <v>2973</v>
      </c>
      <c r="B2714" s="38">
        <f>IF('query (10)'!B2714="","",'query (10)'!B2714)</f>
        <v>21353</v>
      </c>
      <c r="C2714" s="38" t="str">
        <f>TRIM(UPPER('query (10)'!M2714))</f>
        <v>GR-999</v>
      </c>
      <c r="D2714" s="38" t="str">
        <f>TRIM(UPPER(IFERROR(_xlfn.TEXTBEFORE('query (10)'!L2714,"("),'query (10)'!L2714)))</f>
        <v>OUT SIDE GRINDING M/C</v>
      </c>
      <c r="E2714" s="38" t="str">
        <f>IFERROR(TRIM(UPPER(_xlfn.TEXTBEFORE(_xlfn.TEXTAFTER('query (10)'!L2714,"("),")"))),"")</f>
        <v/>
      </c>
      <c r="F2714" s="38" t="str">
        <f>TRIM('query (10)'!K2714)</f>
        <v>SR</v>
      </c>
      <c r="G2714" s="38" t="str">
        <f>IF('query (10)'!J2714="","",'query (10)'!J2714)</f>
        <v>Hydraulic oil pump</v>
      </c>
      <c r="H2714" s="38" t="str">
        <f>TRIM(UPPER('query (10)'!J2714))</f>
        <v>HYDRAULIC OIL PUMP</v>
      </c>
      <c r="I2714" s="38" t="str">
        <f>IF('query (10)'!F2714="","",'query (10)'!F2714)</f>
        <v>Time-based Maintenance</v>
      </c>
      <c r="J2714" s="38" t="str">
        <f>IF('query (10)'!F2714="","",IFERROR(INDEX(Cleaning_Rules!$B$14:$B$17,MATCH(TRIM('query (10)'!F2714),Cleaning_Rules!$A$14:$A$17,0)),"UNKNOWN"))</f>
        <v>TBM</v>
      </c>
      <c r="K2714" s="38" t="str">
        <f>IF('query (10)'!G2714="","",'query (10)'!G2714)</f>
        <v>เสร็จสิ้น</v>
      </c>
      <c r="L2714" s="38" t="str">
        <f>IF('query (10)'!G2714="","MISSING",IFERROR(INDEX(Cleaning_Rules!$B$5:$B$10,MATCH(TRIM('query (10)'!G2714),Cleaning_Rules!$A$5:$A$10,0)),"UNKNOWN"))</f>
        <v>COMPLETED</v>
      </c>
      <c r="M2714" s="38" t="str">
        <f>IF('query (10)'!I2714="","",'query (10)'!I2714)</f>
        <v>Mechanical</v>
      </c>
      <c r="N2714" s="38" t="str">
        <f>IF('query (10)'!O2714="","",'query (10)'!O2714)</f>
        <v>Cleaning</v>
      </c>
      <c r="O2714" s="38" t="str">
        <f>IF('query (10)'!P2714="","",'query (10)'!P2714)</f>
        <v>Medium</v>
      </c>
      <c r="P2714" s="38" t="str">
        <f>IF('query (10)'!N2714="","",'query (10)'!N2714)</f>
        <v>PM 2-year.cycle
Cleaning tank HYD
Cleaning fan motor 
Cleaning oil cooler
Check and change oil#32 (20L)
Cleaning and change filter pump
Change filter oil cooler</v>
      </c>
      <c r="Q2714" s="38" t="str">
        <f>TRIM('query (10)'!N2714)</f>
        <v>PM 2-year.cycle
Cleaning tank HYD
Cleaning fan motor 
Cleaning oil cooler
Check and change oil#32 (20L)
Cleaning and change filter pump
Change filter oil cooler</v>
      </c>
      <c r="R2714" s="38" t="str">
        <f>TRIM(UPPER('query (10)'!R2714))</f>
        <v>FILTER</v>
      </c>
      <c r="S2714" s="38" t="str">
        <f>TRIM(UPPER('query (10)'!S2714))</f>
        <v>SFT-06 150W</v>
      </c>
      <c r="T2714" s="38" t="str">
        <f>IF('query (10)'!Q2714="","",TRIM(UPPER('query (10)'!Q2714)))</f>
        <v/>
      </c>
      <c r="U2714" s="38" t="str">
        <f>IF('query (10)'!T2714="","",'query (10)'!T2714)</f>
        <v/>
      </c>
      <c r="V2714" s="39" t="str">
        <f>IF('query (10)'!T2714="","",IFERROR(VALUE('query (10)'!T2714),""))</f>
        <v/>
      </c>
      <c r="W2714" s="40">
        <f>IF('query (10)'!U2714="","",'query (10)'!U2714)</f>
        <v>0</v>
      </c>
      <c r="X2714" s="39">
        <f>IF('query (10)'!V2714="","",'query (10)'!V2714)</f>
        <v>731</v>
      </c>
      <c r="Y2714" s="41">
        <f>IF('query (10)'!W2714="","",'query (10)'!W2714)</f>
        <v>46172</v>
      </c>
      <c r="Z2714" s="41">
        <f>IF('query (10)'!X2714="","",'query (10)'!X2714)</f>
        <v>46183</v>
      </c>
      <c r="AA2714" s="41">
        <f>IF('query (10)'!Y2714="","",'query (10)'!Y2714)</f>
        <v>46183</v>
      </c>
      <c r="AB2714" s="41">
        <f>IF('query (10)'!Z2714="","",'query (10)'!Z2714)</f>
        <v>46914</v>
      </c>
      <c r="AC2714" s="38" t="str">
        <f>IF(OR('query (10)'!AA2714="",COUNTIF(Cleaning_Rules!$A$21:$A$26,TRIM('query (10)'!AA2714))&gt;0),"",TRIM('query (10)'!AA2714))</f>
        <v/>
      </c>
      <c r="AD2714" s="38" t="str">
        <f>IF('query (10)'!AB2714="","",TRIM(IFERROR(_xlfn.TEXTBEFORE('query (10)'!AB2714,"("),'query (10)'!AB2714)))</f>
        <v>เริ่มซ่อมงาน PM แล้ว รับผิดชอบโดย PAHLA SEEDANG</v>
      </c>
      <c r="AE2714" s="38" t="str">
        <f>IFERROR(LOWER(TRIM(_xlfn.TEXTBEFORE(_xlfn.TEXTAFTER('query (10)'!AB2714,"("),")"))),"")</f>
        <v>pahla@nsk.com</v>
      </c>
      <c r="AF2714" s="38" t="str">
        <f>IF('query (10)'!AD2714="","",TRIM('query (10)'!AD2714))</f>
        <v>ผะหลา สีแดง</v>
      </c>
      <c r="AG2714" s="38" t="str">
        <f>IF('query (10)'!AE2714="","",TRIM('query (10)'!AE2714))</f>
        <v>ผะหลา สีแดง</v>
      </c>
      <c r="AH2714" s="38" t="str">
        <f>IF('query (10)'!AF2714="","",IFERROR(VALUE('query (10)'!AF2714),""))</f>
        <v/>
      </c>
      <c r="AI2714" s="38" t="str">
        <f>IF('query (10)'!AG2714="","",TRIM('query (10)'!AG2714))</f>
        <v/>
      </c>
      <c r="AJ2714" s="38" t="str">
        <f>IF('query (10)'!AH2714="","",IFERROR(VALUE('query (10)'!AH2714),""))</f>
        <v/>
      </c>
      <c r="AK2714" s="38" t="str">
        <f>IF('query (10)'!AI2714="","",TRIM('query (10)'!AI2714))</f>
        <v/>
      </c>
      <c r="AL2714" s="42">
        <f t="shared" si="210"/>
        <v>2026</v>
      </c>
      <c r="AM2714" s="42" t="str">
        <f t="shared" si="211"/>
        <v>2026-05</v>
      </c>
      <c r="AN2714" s="42" t="str">
        <f t="shared" ca="1" si="212"/>
        <v/>
      </c>
      <c r="AO2714" s="42" t="str">
        <f t="shared" si="213"/>
        <v>GR-999 | OUT SIDE GRINDING M/C | SR | HYDRAULIC OIL PUMP | Time-based Maintenance | Mechanical | Cleaning | Medium | PM 2-year.cycle
Cleaning tank HYD
Cleaning fan motor 
Cleaning oil cooler
Check and change oil#32 (20L)
Cleaning and change filter pump
Change filter oil cooler | FILTER | SFT-06 150W | เริ่มซ่อมงาน PM แล้ว รับผิดชอบโดย PAHLA SEEDANG | ผะหลา สีแดง</v>
      </c>
      <c r="AP2714" s="42" t="str">
        <f>_xlfn.TEXTJOIN("; ",TRUE,IF(COUNTA('query (10)'!A2714:AK2714)&lt;=6,"NEAR_EMPTY_ROW",""),IF($K2714="","MISSING_STATUS",""),IF(AND($K2714="เสร็จสิ้น",$Z2714=""),"DONE_NO_ACTUAL_DATE",""),IF(AND($I2714="Condition-based Maintenance",$AH2714=""),"CBM_NO_MEASUREMENT",""),IF(OR($X2714="",$X2714=0),"INVALID_PERIOD",""),IF(AND($AA2714&lt;&gt;"",$AB2714&lt;&gt;"",$AB2714&lt;$AA2714),"DATE_SEQUENCE_ERROR",""),IF(AND($AB2714&lt;&gt;"",$AB2714&gt;DATE(2030,12,31)),"DATE_OUTLIER",""),IF($C2714="","MISSING_QRCODE",""),IF($J2714="UNKNOWN","UNKNOWN_PM_TYPE",""),IF($L2714="UNKNOWN","UNKNOWN_STATUS",""))</f>
        <v/>
      </c>
      <c r="AQ2714" s="42" t="str">
        <f t="shared" si="214"/>
        <v>NO</v>
      </c>
    </row>
    <row r="2715" spans="1:43" x14ac:dyDescent="0.3">
      <c r="A2715" s="38">
        <f>IF('query (10)'!A2715="","",'query (10)'!A2715)</f>
        <v>2974</v>
      </c>
      <c r="B2715" s="38">
        <f>IF('query (10)'!B2715="","",'query (10)'!B2715)</f>
        <v>21352</v>
      </c>
      <c r="C2715" s="38" t="str">
        <f>TRIM(UPPER('query (10)'!M2715))</f>
        <v>GR-1000</v>
      </c>
      <c r="D2715" s="38" t="str">
        <f>TRIM(UPPER(IFERROR(_xlfn.TEXTBEFORE('query (10)'!L2715,"("),'query (10)'!L2715)))</f>
        <v>INTERNAL GRINGING M/C</v>
      </c>
      <c r="E2715" s="38" t="str">
        <f>IFERROR(TRIM(UPPER(_xlfn.TEXTBEFORE(_xlfn.TEXTAFTER('query (10)'!L2715,"("),")"))),"")</f>
        <v/>
      </c>
      <c r="F2715" s="38" t="str">
        <f>TRIM('query (10)'!K2715)</f>
        <v>SR</v>
      </c>
      <c r="G2715" s="38" t="str">
        <f>IF('query (10)'!J2715="","",'query (10)'!J2715)</f>
        <v>Hydraulic oil pump</v>
      </c>
      <c r="H2715" s="38" t="str">
        <f>TRIM(UPPER('query (10)'!J2715))</f>
        <v>HYDRAULIC OIL PUMP</v>
      </c>
      <c r="I2715" s="38" t="str">
        <f>IF('query (10)'!F2715="","",'query (10)'!F2715)</f>
        <v>Time-based Maintenance</v>
      </c>
      <c r="J2715" s="38" t="str">
        <f>IF('query (10)'!F2715="","",IFERROR(INDEX(Cleaning_Rules!$B$14:$B$17,MATCH(TRIM('query (10)'!F2715),Cleaning_Rules!$A$14:$A$17,0)),"UNKNOWN"))</f>
        <v>TBM</v>
      </c>
      <c r="K2715" s="38" t="str">
        <f>IF('query (10)'!G2715="","",'query (10)'!G2715)</f>
        <v>เสร็จสิ้น</v>
      </c>
      <c r="L2715" s="38" t="str">
        <f>IF('query (10)'!G2715="","MISSING",IFERROR(INDEX(Cleaning_Rules!$B$5:$B$10,MATCH(TRIM('query (10)'!G2715),Cleaning_Rules!$A$5:$A$10,0)),"UNKNOWN"))</f>
        <v>COMPLETED</v>
      </c>
      <c r="M2715" s="38" t="str">
        <f>IF('query (10)'!I2715="","",'query (10)'!I2715)</f>
        <v>Mechanical</v>
      </c>
      <c r="N2715" s="38" t="str">
        <f>IF('query (10)'!O2715="","",'query (10)'!O2715)</f>
        <v>Cleaning</v>
      </c>
      <c r="O2715" s="38" t="str">
        <f>IF('query (10)'!P2715="","",'query (10)'!P2715)</f>
        <v>Medium</v>
      </c>
      <c r="P2715" s="38" t="str">
        <f>IF('query (10)'!N2715="","",'query (10)'!N2715)</f>
        <v>PM 2-year.cycle
Cleaning tank HYD
Cleaning fan motor 
Cleaning oil cooler
Check and change oil#32 (20L)
Cleaning and change filter pump
Change filter oil cooler</v>
      </c>
      <c r="Q2715" s="38" t="str">
        <f>TRIM('query (10)'!N2715)</f>
        <v>PM 2-year.cycle
Cleaning tank HYD
Cleaning fan motor 
Cleaning oil cooler
Check and change oil#32 (20L)
Cleaning and change filter pump
Change filter oil cooler</v>
      </c>
      <c r="R2715" s="38" t="str">
        <f>TRIM(UPPER('query (10)'!R2715))</f>
        <v>FILTER</v>
      </c>
      <c r="S2715" s="38" t="str">
        <f>TRIM(UPPER('query (10)'!S2715))</f>
        <v>SFT-06 150W</v>
      </c>
      <c r="T2715" s="38" t="str">
        <f>IF('query (10)'!Q2715="","",TRIM(UPPER('query (10)'!Q2715)))</f>
        <v/>
      </c>
      <c r="U2715" s="38" t="str">
        <f>IF('query (10)'!T2715="","",'query (10)'!T2715)</f>
        <v/>
      </c>
      <c r="V2715" s="39" t="str">
        <f>IF('query (10)'!T2715="","",IFERROR(VALUE('query (10)'!T2715),""))</f>
        <v/>
      </c>
      <c r="W2715" s="40">
        <f>IF('query (10)'!U2715="","",'query (10)'!U2715)</f>
        <v>0</v>
      </c>
      <c r="X2715" s="39">
        <f>IF('query (10)'!V2715="","",'query (10)'!V2715)</f>
        <v>731</v>
      </c>
      <c r="Y2715" s="41">
        <f>IF('query (10)'!W2715="","",'query (10)'!W2715)</f>
        <v>46172</v>
      </c>
      <c r="Z2715" s="41">
        <f>IF('query (10)'!X2715="","",'query (10)'!X2715)</f>
        <v>46183</v>
      </c>
      <c r="AA2715" s="41">
        <f>IF('query (10)'!Y2715="","",'query (10)'!Y2715)</f>
        <v>46183</v>
      </c>
      <c r="AB2715" s="41">
        <f>IF('query (10)'!Z2715="","",'query (10)'!Z2715)</f>
        <v>46914</v>
      </c>
      <c r="AC2715" s="38" t="str">
        <f>IF(OR('query (10)'!AA2715="",COUNTIF(Cleaning_Rules!$A$21:$A$26,TRIM('query (10)'!AA2715))&gt;0),"",TRIM('query (10)'!AA2715))</f>
        <v/>
      </c>
      <c r="AD2715" s="38" t="str">
        <f>IF('query (10)'!AB2715="","",TRIM(IFERROR(_xlfn.TEXTBEFORE('query (10)'!AB2715,"("),'query (10)'!AB2715)))</f>
        <v>เริ่มซ่อมงาน PM แล้ว รับผิดชอบโดย PAHLA SEEDANG</v>
      </c>
      <c r="AE2715" s="38" t="str">
        <f>IFERROR(LOWER(TRIM(_xlfn.TEXTBEFORE(_xlfn.TEXTAFTER('query (10)'!AB2715,"("),")"))),"")</f>
        <v>pahla@nsk.com</v>
      </c>
      <c r="AF2715" s="38" t="str">
        <f>IF('query (10)'!AD2715="","",TRIM('query (10)'!AD2715))</f>
        <v>ผะหลา สีแดง</v>
      </c>
      <c r="AG2715" s="38" t="str">
        <f>IF('query (10)'!AE2715="","",TRIM('query (10)'!AE2715))</f>
        <v>ผะหลา สีแดง</v>
      </c>
      <c r="AH2715" s="38" t="str">
        <f>IF('query (10)'!AF2715="","",IFERROR(VALUE('query (10)'!AF2715),""))</f>
        <v/>
      </c>
      <c r="AI2715" s="38" t="str">
        <f>IF('query (10)'!AG2715="","",TRIM('query (10)'!AG2715))</f>
        <v/>
      </c>
      <c r="AJ2715" s="38" t="str">
        <f>IF('query (10)'!AH2715="","",IFERROR(VALUE('query (10)'!AH2715),""))</f>
        <v/>
      </c>
      <c r="AK2715" s="38" t="str">
        <f>IF('query (10)'!AI2715="","",TRIM('query (10)'!AI2715))</f>
        <v/>
      </c>
      <c r="AL2715" s="42">
        <f t="shared" si="210"/>
        <v>2026</v>
      </c>
      <c r="AM2715" s="42" t="str">
        <f t="shared" si="211"/>
        <v>2026-05</v>
      </c>
      <c r="AN2715" s="42" t="str">
        <f t="shared" ca="1" si="212"/>
        <v/>
      </c>
      <c r="AO2715" s="42" t="str">
        <f t="shared" si="213"/>
        <v>GR-1000 | INTERNAL GRINGING M/C | SR | HYDRAULIC OIL PUMP | Time-based Maintenance | Mechanical | Cleaning | Medium | PM 2-year.cycle
Cleaning tank HYD
Cleaning fan motor 
Cleaning oil cooler
Check and change oil#32 (20L)
Cleaning and change filter pump
Change filter oil cooler | FILTER | SFT-06 150W | เริ่มซ่อมงาน PM แล้ว รับผิดชอบโดย PAHLA SEEDANG | ผะหลา สีแดง</v>
      </c>
      <c r="AP2715" s="42" t="str">
        <f>_xlfn.TEXTJOIN("; ",TRUE,IF(COUNTA('query (10)'!A2715:AK2715)&lt;=6,"NEAR_EMPTY_ROW",""),IF($K2715="","MISSING_STATUS",""),IF(AND($K2715="เสร็จสิ้น",$Z2715=""),"DONE_NO_ACTUAL_DATE",""),IF(AND($I2715="Condition-based Maintenance",$AH2715=""),"CBM_NO_MEASUREMENT",""),IF(OR($X2715="",$X2715=0),"INVALID_PERIOD",""),IF(AND($AA2715&lt;&gt;"",$AB2715&lt;&gt;"",$AB2715&lt;$AA2715),"DATE_SEQUENCE_ERROR",""),IF(AND($AB2715&lt;&gt;"",$AB2715&gt;DATE(2030,12,31)),"DATE_OUTLIER",""),IF($C2715="","MISSING_QRCODE",""),IF($J2715="UNKNOWN","UNKNOWN_PM_TYPE",""),IF($L2715="UNKNOWN","UNKNOWN_STATUS",""))</f>
        <v/>
      </c>
      <c r="AQ2715" s="42" t="str">
        <f t="shared" si="214"/>
        <v>NO</v>
      </c>
    </row>
    <row r="2716" spans="1:43" x14ac:dyDescent="0.3">
      <c r="A2716" s="38">
        <f>IF('query (10)'!A2716="","",'query (10)'!A2716)</f>
        <v>2975</v>
      </c>
      <c r="B2716" s="38">
        <f>IF('query (10)'!B2716="","",'query (10)'!B2716)</f>
        <v>21576</v>
      </c>
      <c r="C2716" s="38" t="str">
        <f>TRIM(UPPER('query (10)'!M2716))</f>
        <v>MA-712</v>
      </c>
      <c r="D2716" s="38" t="str">
        <f>TRIM(UPPER(IFERROR(_xlfn.TEXTBEFORE('query (10)'!L2716,"("),'query (10)'!L2716)))</f>
        <v>LASER MARKER MACHINE</v>
      </c>
      <c r="E2716" s="38" t="str">
        <f>IFERROR(TRIM(UPPER(_xlfn.TEXTBEFORE(_xlfn.TEXTAFTER('query (10)'!L2716,"("),")"))),"")</f>
        <v/>
      </c>
      <c r="F2716" s="38" t="str">
        <f>TRIM('query (10)'!K2716)</f>
        <v>KWD6</v>
      </c>
      <c r="G2716" s="38" t="str">
        <f>IF('query (10)'!J2716="","",'query (10)'!J2716)</f>
        <v>Conveyor</v>
      </c>
      <c r="H2716" s="38" t="str">
        <f>TRIM(UPPER('query (10)'!J2716))</f>
        <v>CONVEYOR</v>
      </c>
      <c r="I2716" s="38" t="str">
        <f>IF('query (10)'!F2716="","",'query (10)'!F2716)</f>
        <v>Time-based Maintenance</v>
      </c>
      <c r="J2716" s="38" t="str">
        <f>IF('query (10)'!F2716="","",IFERROR(INDEX(Cleaning_Rules!$B$14:$B$17,MATCH(TRIM('query (10)'!F2716),Cleaning_Rules!$A$14:$A$17,0)),"UNKNOWN"))</f>
        <v>TBM</v>
      </c>
      <c r="K2716" s="38" t="str">
        <f>IF('query (10)'!G2716="","",'query (10)'!G2716)</f>
        <v>กำลังดำเนินการ</v>
      </c>
      <c r="L2716" s="38" t="str">
        <f>IF('query (10)'!G2716="","MISSING",IFERROR(INDEX(Cleaning_Rules!$B$5:$B$10,MATCH(TRIM('query (10)'!G2716),Cleaning_Rules!$A$5:$A$10,0)),"UNKNOWN"))</f>
        <v>IN_PROGRESS</v>
      </c>
      <c r="M2716" s="38" t="str">
        <f>IF('query (10)'!I2716="","",'query (10)'!I2716)</f>
        <v>Mechanical</v>
      </c>
      <c r="N2716" s="38" t="str">
        <f>IF('query (10)'!O2716="","",'query (10)'!O2716)</f>
        <v>Part Change</v>
      </c>
      <c r="O2716" s="38" t="str">
        <f>IF('query (10)'!P2716="","",'query (10)'!P2716)</f>
        <v>Medium</v>
      </c>
      <c r="P2716" s="38" t="str">
        <f>IF('query (10)'!N2716="","",'query (10)'!N2716)</f>
        <v xml:space="preserve">Repair Conveyor inlet, outlet to PM 5-year Cycle
change Sprocket
Model: M12S1525R6, M12S1525Q6
change modular belt
Model: M1233 0.5" W.150 mm
</v>
      </c>
      <c r="Q2716" s="38" t="str">
        <f>TRIM('query (10)'!N2716)</f>
        <v xml:space="preserve">Repair Conveyor inlet, outlet to PM 5-year Cycle
change Sprocket
Model: M12S1525R6, M12S1525Q6
change modular belt
Model: M1233 0.5" W.150 mm
</v>
      </c>
      <c r="R2716" s="38" t="str">
        <f>TRIM(UPPER('query (10)'!R2716))</f>
        <v>MODURA BELT</v>
      </c>
      <c r="S2716" s="38" t="str">
        <f>TRIM(UPPER('query (10)'!S2716))</f>
        <v>M1233 PP BLUE W150</v>
      </c>
      <c r="T2716" s="38" t="str">
        <f>IF('query (10)'!Q2716="","",TRIM(UPPER('query (10)'!Q2716)))</f>
        <v/>
      </c>
      <c r="U2716" s="38" t="str">
        <f>IF('query (10)'!T2716="","",'query (10)'!T2716)</f>
        <v/>
      </c>
      <c r="V2716" s="39" t="str">
        <f>IF('query (10)'!T2716="","",IFERROR(VALUE('query (10)'!T2716),""))</f>
        <v/>
      </c>
      <c r="W2716" s="40">
        <f>IF('query (10)'!U2716="","",'query (10)'!U2716)</f>
        <v>0</v>
      </c>
      <c r="X2716" s="39">
        <f>IF('query (10)'!V2716="","",'query (10)'!V2716)</f>
        <v>1826</v>
      </c>
      <c r="Y2716" s="41">
        <f>IF('query (10)'!W2716="","",'query (10)'!W2716)</f>
        <v>46178</v>
      </c>
      <c r="Z2716" s="41" t="str">
        <f>IF('query (10)'!X2716="","",'query (10)'!X2716)</f>
        <v/>
      </c>
      <c r="AA2716" s="41">
        <f>IF('query (10)'!Y2716="","",'query (10)'!Y2716)</f>
        <v>46178</v>
      </c>
      <c r="AB2716" s="41">
        <f>IF('query (10)'!Z2716="","",'query (10)'!Z2716)</f>
        <v>48004</v>
      </c>
      <c r="AC2716" s="38" t="str">
        <f>IF(OR('query (10)'!AA2716="",COUNTIF(Cleaning_Rules!$A$21:$A$26,TRIM('query (10)'!AA2716))&gt;0),"",TRIM('query (10)'!AA2716))</f>
        <v/>
      </c>
      <c r="AD2716" s="38" t="str">
        <f>IF('query (10)'!AB2716="","",TRIM(IFERROR(_xlfn.TEXTBEFORE('query (10)'!AB2716,"("),'query (10)'!AB2716)))</f>
        <v>เริ่มซ่อมงาน PM แล้ว รับผิดชอบโดย PUCHIT KULSEREE</v>
      </c>
      <c r="AE2716" s="38" t="str">
        <f>IFERROR(LOWER(TRIM(_xlfn.TEXTBEFORE(_xlfn.TEXTAFTER('query (10)'!AB2716,"("),")"))),"")</f>
        <v>puchit@nsk.com</v>
      </c>
      <c r="AF2716" s="38" t="str">
        <f>IF('query (10)'!AD2716="","",TRIM('query (10)'!AD2716))</f>
        <v>คุณานนต์ ปารวัณวงศ์</v>
      </c>
      <c r="AG2716" s="38" t="str">
        <f>IF('query (10)'!AE2716="","",TRIM('query (10)'!AE2716))</f>
        <v>ภูชิต กุลเสรี</v>
      </c>
      <c r="AH2716" s="38" t="str">
        <f>IF('query (10)'!AF2716="","",IFERROR(VALUE('query (10)'!AF2716),""))</f>
        <v/>
      </c>
      <c r="AI2716" s="38" t="str">
        <f>IF('query (10)'!AG2716="","",TRIM('query (10)'!AG2716))</f>
        <v/>
      </c>
      <c r="AJ2716" s="38" t="str">
        <f>IF('query (10)'!AH2716="","",IFERROR(VALUE('query (10)'!AH2716),""))</f>
        <v/>
      </c>
      <c r="AK2716" s="38" t="str">
        <f>IF('query (10)'!AI2716="","",TRIM('query (10)'!AI2716))</f>
        <v/>
      </c>
      <c r="AL2716" s="42">
        <f t="shared" si="210"/>
        <v>2026</v>
      </c>
      <c r="AM2716" s="42" t="str">
        <f t="shared" si="211"/>
        <v>2026-06</v>
      </c>
      <c r="AN2716" s="42" t="str">
        <f t="shared" ca="1" si="212"/>
        <v>ON_SCHEDULE</v>
      </c>
      <c r="AO2716" s="42" t="str">
        <f t="shared" si="213"/>
        <v>MA-712 | LASER MARKER MACHINE | KWD6 | CONVEYOR | Time-based Maintenance | Mechanical | Part Change | Medium | Repair Conveyor inlet, outlet to PM 5-year Cycle
change Sprocket
Model: M12S1525R6, M12S1525Q6
change modular belt
Model: M1233 0.5" W.150 mm
 | MODURA BELT | M1233 PP BLUE W150 | เริ่มซ่อมงาน PM แล้ว รับผิดชอบโดย PUCHIT KULSEREE | ภูชิต กุลเสรี</v>
      </c>
      <c r="AP2716" s="42" t="str">
        <f>_xlfn.TEXTJOIN("; ",TRUE,IF(COUNTA('query (10)'!A2716:AK2716)&lt;=6,"NEAR_EMPTY_ROW",""),IF($K2716="","MISSING_STATUS",""),IF(AND($K2716="เสร็จสิ้น",$Z2716=""),"DONE_NO_ACTUAL_DATE",""),IF(AND($I2716="Condition-based Maintenance",$AH2716=""),"CBM_NO_MEASUREMENT",""),IF(OR($X2716="",$X2716=0),"INVALID_PERIOD",""),IF(AND($AA2716&lt;&gt;"",$AB2716&lt;&gt;"",$AB2716&lt;$AA2716),"DATE_SEQUENCE_ERROR",""),IF(AND($AB2716&lt;&gt;"",$AB2716&gt;DATE(2030,12,31)),"DATE_OUTLIER",""),IF($C2716="","MISSING_QRCODE",""),IF($J2716="UNKNOWN","UNKNOWN_PM_TYPE",""),IF($L2716="UNKNOWN","UNKNOWN_STATUS",""))</f>
        <v>DATE_OUTLIER</v>
      </c>
      <c r="AQ2716" s="42" t="str">
        <f t="shared" si="214"/>
        <v>NO</v>
      </c>
    </row>
    <row r="2717" spans="1:43" x14ac:dyDescent="0.3">
      <c r="A2717" s="38">
        <f>IF('query (10)'!A2717="","",'query (10)'!A2717)</f>
        <v>2976</v>
      </c>
      <c r="B2717" s="38">
        <f>IF('query (10)'!B2717="","",'query (10)'!B2717)</f>
        <v>21580</v>
      </c>
      <c r="C2717" s="38" t="str">
        <f>TRIM(UPPER('query (10)'!M2717))</f>
        <v>MA-851</v>
      </c>
      <c r="D2717" s="38" t="str">
        <f>TRIM(UPPER(IFERROR(_xlfn.TEXTBEFORE('query (10)'!L2717,"("),'query (10)'!L2717)))</f>
        <v>LASER MARKER MACHINE</v>
      </c>
      <c r="E2717" s="38" t="str">
        <f>IFERROR(TRIM(UPPER(_xlfn.TEXTBEFORE(_xlfn.TEXTAFTER('query (10)'!L2717,"("),")"))),"")</f>
        <v/>
      </c>
      <c r="F2717" s="38" t="str">
        <f>TRIM('query (10)'!K2717)</f>
        <v>KWD7</v>
      </c>
      <c r="G2717" s="38" t="str">
        <f>IF('query (10)'!J2717="","",'query (10)'!J2717)</f>
        <v>Conveyor</v>
      </c>
      <c r="H2717" s="38" t="str">
        <f>TRIM(UPPER('query (10)'!J2717))</f>
        <v>CONVEYOR</v>
      </c>
      <c r="I2717" s="38" t="str">
        <f>IF('query (10)'!F2717="","",'query (10)'!F2717)</f>
        <v>Time-based Maintenance</v>
      </c>
      <c r="J2717" s="38" t="str">
        <f>IF('query (10)'!F2717="","",IFERROR(INDEX(Cleaning_Rules!$B$14:$B$17,MATCH(TRIM('query (10)'!F2717),Cleaning_Rules!$A$14:$A$17,0)),"UNKNOWN"))</f>
        <v>TBM</v>
      </c>
      <c r="K2717" s="38" t="str">
        <f>IF('query (10)'!G2717="","",'query (10)'!G2717)</f>
        <v>กำลังดำเนินการ</v>
      </c>
      <c r="L2717" s="38" t="str">
        <f>IF('query (10)'!G2717="","MISSING",IFERROR(INDEX(Cleaning_Rules!$B$5:$B$10,MATCH(TRIM('query (10)'!G2717),Cleaning_Rules!$A$5:$A$10,0)),"UNKNOWN"))</f>
        <v>IN_PROGRESS</v>
      </c>
      <c r="M2717" s="38" t="str">
        <f>IF('query (10)'!I2717="","",'query (10)'!I2717)</f>
        <v>Mechanical</v>
      </c>
      <c r="N2717" s="38" t="str">
        <f>IF('query (10)'!O2717="","",'query (10)'!O2717)</f>
        <v>Part Change</v>
      </c>
      <c r="O2717" s="38" t="str">
        <f>IF('query (10)'!P2717="","",'query (10)'!P2717)</f>
        <v>Medium</v>
      </c>
      <c r="P2717" s="38" t="str">
        <f>IF('query (10)'!N2717="","",'query (10)'!N2717)</f>
        <v xml:space="preserve">Repair Conveyor inlet, outlet to PM 5-year Cycle
change Sprocket
Model: M12S1525R6, M12S1525Q6
change modular belt
Model: M1233 0.5" W.150 mm
</v>
      </c>
      <c r="Q2717" s="38" t="str">
        <f>TRIM('query (10)'!N2717)</f>
        <v xml:space="preserve">Repair Conveyor inlet, outlet to PM 5-year Cycle
change Sprocket
Model: M12S1525R6, M12S1525Q6
change modular belt
Model: M1233 0.5" W.150 mm
</v>
      </c>
      <c r="R2717" s="38" t="str">
        <f>TRIM(UPPER('query (10)'!R2717))</f>
        <v>SPROCKET</v>
      </c>
      <c r="S2717" s="38" t="str">
        <f>TRIM(UPPER('query (10)'!S2717))</f>
        <v>M12S1525R6-15</v>
      </c>
      <c r="T2717" s="38" t="str">
        <f>IF('query (10)'!Q2717="","",TRIM(UPPER('query (10)'!Q2717)))</f>
        <v/>
      </c>
      <c r="U2717" s="38" t="str">
        <f>IF('query (10)'!T2717="","",'query (10)'!T2717)</f>
        <v/>
      </c>
      <c r="V2717" s="39" t="str">
        <f>IF('query (10)'!T2717="","",IFERROR(VALUE('query (10)'!T2717),""))</f>
        <v/>
      </c>
      <c r="W2717" s="40">
        <f>IF('query (10)'!U2717="","",'query (10)'!U2717)</f>
        <v>0</v>
      </c>
      <c r="X2717" s="39">
        <f>IF('query (10)'!V2717="","",'query (10)'!V2717)</f>
        <v>1826</v>
      </c>
      <c r="Y2717" s="41">
        <f>IF('query (10)'!W2717="","",'query (10)'!W2717)</f>
        <v>46179</v>
      </c>
      <c r="Z2717" s="41" t="str">
        <f>IF('query (10)'!X2717="","",'query (10)'!X2717)</f>
        <v/>
      </c>
      <c r="AA2717" s="41">
        <f>IF('query (10)'!Y2717="","",'query (10)'!Y2717)</f>
        <v>46179</v>
      </c>
      <c r="AB2717" s="41">
        <f>IF('query (10)'!Z2717="","",'query (10)'!Z2717)</f>
        <v>48005</v>
      </c>
      <c r="AC2717" s="38" t="str">
        <f>IF(OR('query (10)'!AA2717="",COUNTIF(Cleaning_Rules!$A$21:$A$26,TRIM('query (10)'!AA2717))&gt;0),"",TRIM('query (10)'!AA2717))</f>
        <v/>
      </c>
      <c r="AD2717" s="38" t="str">
        <f>IF('query (10)'!AB2717="","",TRIM(IFERROR(_xlfn.TEXTBEFORE('query (10)'!AB2717,"("),'query (10)'!AB2717)))</f>
        <v>เริ่มซ่อมงาน PM แล้ว รับผิดชอบโดย CHETSADA PHIWBANG</v>
      </c>
      <c r="AE2717" s="38" t="str">
        <f>IFERROR(LOWER(TRIM(_xlfn.TEXTBEFORE(_xlfn.TEXTAFTER('query (10)'!AB2717,"("),")"))),"")</f>
        <v>chetsada@nsk.com</v>
      </c>
      <c r="AF2717" s="38" t="str">
        <f>IF('query (10)'!AD2717="","",TRIM('query (10)'!AD2717))</f>
        <v>คุณานนต์ ปารวัณวงศ์</v>
      </c>
      <c r="AG2717" s="38" t="str">
        <f>IF('query (10)'!AE2717="","",TRIM('query (10)'!AE2717))</f>
        <v>เจษฎา ผิวบาง</v>
      </c>
      <c r="AH2717" s="38" t="str">
        <f>IF('query (10)'!AF2717="","",IFERROR(VALUE('query (10)'!AF2717),""))</f>
        <v/>
      </c>
      <c r="AI2717" s="38" t="str">
        <f>IF('query (10)'!AG2717="","",TRIM('query (10)'!AG2717))</f>
        <v/>
      </c>
      <c r="AJ2717" s="38" t="str">
        <f>IF('query (10)'!AH2717="","",IFERROR(VALUE('query (10)'!AH2717),""))</f>
        <v/>
      </c>
      <c r="AK2717" s="38" t="str">
        <f>IF('query (10)'!AI2717="","",TRIM('query (10)'!AI2717))</f>
        <v/>
      </c>
      <c r="AL2717" s="42">
        <f t="shared" si="210"/>
        <v>2026</v>
      </c>
      <c r="AM2717" s="42" t="str">
        <f t="shared" si="211"/>
        <v>2026-06</v>
      </c>
      <c r="AN2717" s="42" t="str">
        <f t="shared" ca="1" si="212"/>
        <v>ON_SCHEDULE</v>
      </c>
      <c r="AO2717" s="42" t="str">
        <f t="shared" si="213"/>
        <v>MA-851 | LASER MARKER MACHINE | KWD7 | CONVEYOR | Time-based Maintenance | Mechanical | Part Change | Medium | Repair Conveyor inlet, outlet to PM 5-year Cycle
change Sprocket
Model: M12S1525R6, M12S1525Q6
change modular belt
Model: M1233 0.5" W.150 mm
 | SPROCKET | M12S1525R6-15 | เริ่มซ่อมงาน PM แล้ว รับผิดชอบโดย CHETSADA PHIWBANG | เจษฎา ผิวบาง</v>
      </c>
      <c r="AP2717" s="42" t="str">
        <f>_xlfn.TEXTJOIN("; ",TRUE,IF(COUNTA('query (10)'!A2717:AK2717)&lt;=6,"NEAR_EMPTY_ROW",""),IF($K2717="","MISSING_STATUS",""),IF(AND($K2717="เสร็จสิ้น",$Z2717=""),"DONE_NO_ACTUAL_DATE",""),IF(AND($I2717="Condition-based Maintenance",$AH2717=""),"CBM_NO_MEASUREMENT",""),IF(OR($X2717="",$X2717=0),"INVALID_PERIOD",""),IF(AND($AA2717&lt;&gt;"",$AB2717&lt;&gt;"",$AB2717&lt;$AA2717),"DATE_SEQUENCE_ERROR",""),IF(AND($AB2717&lt;&gt;"",$AB2717&gt;DATE(2030,12,31)),"DATE_OUTLIER",""),IF($C2717="","MISSING_QRCODE",""),IF($J2717="UNKNOWN","UNKNOWN_PM_TYPE",""),IF($L2717="UNKNOWN","UNKNOWN_STATUS",""))</f>
        <v>DATE_OUTLIER</v>
      </c>
      <c r="AQ2717" s="42" t="str">
        <f t="shared" si="214"/>
        <v>NO</v>
      </c>
    </row>
    <row r="2718" spans="1:43" x14ac:dyDescent="0.3">
      <c r="A2718" s="38">
        <f>IF('query (10)'!A2718="","",'query (10)'!A2718)</f>
        <v>2977</v>
      </c>
      <c r="B2718" s="38">
        <f>IF('query (10)'!B2718="","",'query (10)'!B2718)</f>
        <v>21354</v>
      </c>
      <c r="C2718" s="38" t="str">
        <f>TRIM(UPPER('query (10)'!M2718))</f>
        <v>GR-999</v>
      </c>
      <c r="D2718" s="38" t="str">
        <f>TRIM(UPPER(IFERROR(_xlfn.TEXTBEFORE('query (10)'!L2718,"("),'query (10)'!L2718)))</f>
        <v>OUT SIDE GRINDING M/C</v>
      </c>
      <c r="E2718" s="38" t="str">
        <f>IFERROR(TRIM(UPPER(_xlfn.TEXTBEFORE(_xlfn.TEXTAFTER('query (10)'!L2718,"("),")"))),"")</f>
        <v/>
      </c>
      <c r="F2718" s="38" t="str">
        <f>TRIM('query (10)'!K2718)</f>
        <v>SR</v>
      </c>
      <c r="G2718" s="38" t="str">
        <f>IF('query (10)'!J2718="","",'query (10)'!J2718)</f>
        <v>Conveyor</v>
      </c>
      <c r="H2718" s="38" t="str">
        <f>TRIM(UPPER('query (10)'!J2718))</f>
        <v>CONVEYOR</v>
      </c>
      <c r="I2718" s="38" t="str">
        <f>IF('query (10)'!F2718="","",'query (10)'!F2718)</f>
        <v>Time-based Maintenance</v>
      </c>
      <c r="J2718" s="38" t="str">
        <f>IF('query (10)'!F2718="","",IFERROR(INDEX(Cleaning_Rules!$B$14:$B$17,MATCH(TRIM('query (10)'!F2718),Cleaning_Rules!$A$14:$A$17,0)),"UNKNOWN"))</f>
        <v>TBM</v>
      </c>
      <c r="K2718" s="38" t="str">
        <f>IF('query (10)'!G2718="","",'query (10)'!G2718)</f>
        <v>เสร็จสิ้น</v>
      </c>
      <c r="L2718" s="38" t="str">
        <f>IF('query (10)'!G2718="","MISSING",IFERROR(INDEX(Cleaning_Rules!$B$5:$B$10,MATCH(TRIM('query (10)'!G2718),Cleaning_Rules!$A$5:$A$10,0)),"UNKNOWN"))</f>
        <v>COMPLETED</v>
      </c>
      <c r="M2718" s="38" t="str">
        <f>IF('query (10)'!I2718="","",'query (10)'!I2718)</f>
        <v>Mechanical</v>
      </c>
      <c r="N2718" s="38" t="str">
        <f>IF('query (10)'!O2718="","",'query (10)'!O2718)</f>
        <v>Part Change</v>
      </c>
      <c r="O2718" s="38" t="str">
        <f>IF('query (10)'!P2718="","",'query (10)'!P2718)</f>
        <v>Medium</v>
      </c>
      <c r="P2718" s="38" t="str">
        <f>IF('query (10)'!N2718="","",'query (10)'!N2718)</f>
        <v>Check and change sprocket conveyer</v>
      </c>
      <c r="Q2718" s="38" t="str">
        <f>TRIM('query (10)'!N2718)</f>
        <v>Check and change sprocket conveyer</v>
      </c>
      <c r="R2718" s="38" t="str">
        <f>TRIM(UPPER('query (10)'!R2718))</f>
        <v>SPROCKET</v>
      </c>
      <c r="S2718" s="38" t="str">
        <f>TRIM(UPPER('query (10)'!S2718))</f>
        <v>M12S1525R6-15</v>
      </c>
      <c r="T2718" s="38" t="str">
        <f>IF('query (10)'!Q2718="","",TRIM(UPPER('query (10)'!Q2718)))</f>
        <v/>
      </c>
      <c r="U2718" s="38" t="str">
        <f>IF('query (10)'!T2718="","",'query (10)'!T2718)</f>
        <v/>
      </c>
      <c r="V2718" s="39" t="str">
        <f>IF('query (10)'!T2718="","",IFERROR(VALUE('query (10)'!T2718),""))</f>
        <v/>
      </c>
      <c r="W2718" s="40">
        <f>IF('query (10)'!U2718="","",'query (10)'!U2718)</f>
        <v>0</v>
      </c>
      <c r="X2718" s="39">
        <f>IF('query (10)'!V2718="","",'query (10)'!V2718)</f>
        <v>92</v>
      </c>
      <c r="Y2718" s="41">
        <f>IF('query (10)'!W2718="","",'query (10)'!W2718)</f>
        <v>46172</v>
      </c>
      <c r="Z2718" s="41">
        <f>IF('query (10)'!X2718="","",'query (10)'!X2718)</f>
        <v>46183</v>
      </c>
      <c r="AA2718" s="41">
        <f>IF('query (10)'!Y2718="","",'query (10)'!Y2718)</f>
        <v>46183</v>
      </c>
      <c r="AB2718" s="41">
        <f>IF('query (10)'!Z2718="","",'query (10)'!Z2718)</f>
        <v>46275</v>
      </c>
      <c r="AC2718" s="38" t="str">
        <f>IF(OR('query (10)'!AA2718="",COUNTIF(Cleaning_Rules!$A$21:$A$26,TRIM('query (10)'!AA2718))&gt;0),"",TRIM('query (10)'!AA2718))</f>
        <v/>
      </c>
      <c r="AD2718" s="38" t="str">
        <f>IF('query (10)'!AB2718="","",TRIM(IFERROR(_xlfn.TEXTBEFORE('query (10)'!AB2718,"("),'query (10)'!AB2718)))</f>
        <v>เริ่มซ่อมงาน PM แล้ว รับผิดชอบโดย PAHLA SEEDANG</v>
      </c>
      <c r="AE2718" s="38" t="str">
        <f>IFERROR(LOWER(TRIM(_xlfn.TEXTBEFORE(_xlfn.TEXTAFTER('query (10)'!AB2718,"("),")"))),"")</f>
        <v>pahla@nsk.com</v>
      </c>
      <c r="AF2718" s="38" t="str">
        <f>IF('query (10)'!AD2718="","",TRIM('query (10)'!AD2718))</f>
        <v>ผะหลา สีแดง</v>
      </c>
      <c r="AG2718" s="38" t="str">
        <f>IF('query (10)'!AE2718="","",TRIM('query (10)'!AE2718))</f>
        <v>ผะหลา สีแดง</v>
      </c>
      <c r="AH2718" s="38" t="str">
        <f>IF('query (10)'!AF2718="","",IFERROR(VALUE('query (10)'!AF2718),""))</f>
        <v/>
      </c>
      <c r="AI2718" s="38" t="str">
        <f>IF('query (10)'!AG2718="","",TRIM('query (10)'!AG2718))</f>
        <v/>
      </c>
      <c r="AJ2718" s="38" t="str">
        <f>IF('query (10)'!AH2718="","",IFERROR(VALUE('query (10)'!AH2718),""))</f>
        <v/>
      </c>
      <c r="AK2718" s="38" t="str">
        <f>IF('query (10)'!AI2718="","",TRIM('query (10)'!AI2718))</f>
        <v/>
      </c>
      <c r="AL2718" s="42">
        <f t="shared" si="210"/>
        <v>2026</v>
      </c>
      <c r="AM2718" s="42" t="str">
        <f t="shared" si="211"/>
        <v>2026-05</v>
      </c>
      <c r="AN2718" s="42" t="str">
        <f t="shared" ca="1" si="212"/>
        <v/>
      </c>
      <c r="AO2718" s="42" t="str">
        <f t="shared" si="213"/>
        <v>GR-999 | OUT SIDE GRINDING M/C | SR | CONVEYOR | Time-based Maintenance | Mechanical | Part Change | Medium | Check and change sprocket conveyer | SPROCKET | M12S1525R6-15 | เริ่มซ่อมงาน PM แล้ว รับผิดชอบโดย PAHLA SEEDANG | ผะหลา สีแดง</v>
      </c>
      <c r="AP2718" s="42" t="str">
        <f>_xlfn.TEXTJOIN("; ",TRUE,IF(COUNTA('query (10)'!A2718:AK2718)&lt;=6,"NEAR_EMPTY_ROW",""),IF($K2718="","MISSING_STATUS",""),IF(AND($K2718="เสร็จสิ้น",$Z2718=""),"DONE_NO_ACTUAL_DATE",""),IF(AND($I2718="Condition-based Maintenance",$AH2718=""),"CBM_NO_MEASUREMENT",""),IF(OR($X2718="",$X2718=0),"INVALID_PERIOD",""),IF(AND($AA2718&lt;&gt;"",$AB2718&lt;&gt;"",$AB2718&lt;$AA2718),"DATE_SEQUENCE_ERROR",""),IF(AND($AB2718&lt;&gt;"",$AB2718&gt;DATE(2030,12,31)),"DATE_OUTLIER",""),IF($C2718="","MISSING_QRCODE",""),IF($J2718="UNKNOWN","UNKNOWN_PM_TYPE",""),IF($L2718="UNKNOWN","UNKNOWN_STATUS",""))</f>
        <v/>
      </c>
      <c r="AQ2718" s="42" t="str">
        <f t="shared" si="214"/>
        <v>NO</v>
      </c>
    </row>
    <row r="2719" spans="1:43" x14ac:dyDescent="0.3">
      <c r="A2719" s="38">
        <f>IF('query (10)'!A2719="","",'query (10)'!A2719)</f>
        <v>2978</v>
      </c>
      <c r="B2719" s="38">
        <f>IF('query (10)'!B2719="","",'query (10)'!B2719)</f>
        <v>21355</v>
      </c>
      <c r="C2719" s="38" t="str">
        <f>TRIM(UPPER('query (10)'!M2719))</f>
        <v>GR-1000</v>
      </c>
      <c r="D2719" s="38" t="str">
        <f>TRIM(UPPER(IFERROR(_xlfn.TEXTBEFORE('query (10)'!L2719,"("),'query (10)'!L2719)))</f>
        <v>INTERNAL GRINGING M/C</v>
      </c>
      <c r="E2719" s="38" t="str">
        <f>IFERROR(TRIM(UPPER(_xlfn.TEXTBEFORE(_xlfn.TEXTAFTER('query (10)'!L2719,"("),")"))),"")</f>
        <v/>
      </c>
      <c r="F2719" s="38" t="str">
        <f>TRIM('query (10)'!K2719)</f>
        <v>SR</v>
      </c>
      <c r="G2719" s="38" t="str">
        <f>IF('query (10)'!J2719="","",'query (10)'!J2719)</f>
        <v>Conveyor</v>
      </c>
      <c r="H2719" s="38" t="str">
        <f>TRIM(UPPER('query (10)'!J2719))</f>
        <v>CONVEYOR</v>
      </c>
      <c r="I2719" s="38" t="str">
        <f>IF('query (10)'!F2719="","",'query (10)'!F2719)</f>
        <v>Time-based Maintenance</v>
      </c>
      <c r="J2719" s="38" t="str">
        <f>IF('query (10)'!F2719="","",IFERROR(INDEX(Cleaning_Rules!$B$14:$B$17,MATCH(TRIM('query (10)'!F2719),Cleaning_Rules!$A$14:$A$17,0)),"UNKNOWN"))</f>
        <v>TBM</v>
      </c>
      <c r="K2719" s="38" t="str">
        <f>IF('query (10)'!G2719="","",'query (10)'!G2719)</f>
        <v>เสร็จสิ้น</v>
      </c>
      <c r="L2719" s="38" t="str">
        <f>IF('query (10)'!G2719="","MISSING",IFERROR(INDEX(Cleaning_Rules!$B$5:$B$10,MATCH(TRIM('query (10)'!G2719),Cleaning_Rules!$A$5:$A$10,0)),"UNKNOWN"))</f>
        <v>COMPLETED</v>
      </c>
      <c r="M2719" s="38" t="str">
        <f>IF('query (10)'!I2719="","",'query (10)'!I2719)</f>
        <v>Mechanical</v>
      </c>
      <c r="N2719" s="38" t="str">
        <f>IF('query (10)'!O2719="","",'query (10)'!O2719)</f>
        <v>Part Change</v>
      </c>
      <c r="O2719" s="38" t="str">
        <f>IF('query (10)'!P2719="","",'query (10)'!P2719)</f>
        <v>Medium</v>
      </c>
      <c r="P2719" s="38" t="str">
        <f>IF('query (10)'!N2719="","",'query (10)'!N2719)</f>
        <v>Check and change sprocket conveyer</v>
      </c>
      <c r="Q2719" s="38" t="str">
        <f>TRIM('query (10)'!N2719)</f>
        <v>Check and change sprocket conveyer</v>
      </c>
      <c r="R2719" s="38" t="str">
        <f>TRIM(UPPER('query (10)'!R2719))</f>
        <v>SPROCKET</v>
      </c>
      <c r="S2719" s="38" t="str">
        <f>TRIM(UPPER('query (10)'!S2719))</f>
        <v>M12S1525R6-15</v>
      </c>
      <c r="T2719" s="38" t="str">
        <f>IF('query (10)'!Q2719="","",TRIM(UPPER('query (10)'!Q2719)))</f>
        <v/>
      </c>
      <c r="U2719" s="38" t="str">
        <f>IF('query (10)'!T2719="","",'query (10)'!T2719)</f>
        <v/>
      </c>
      <c r="V2719" s="39" t="str">
        <f>IF('query (10)'!T2719="","",IFERROR(VALUE('query (10)'!T2719),""))</f>
        <v/>
      </c>
      <c r="W2719" s="40">
        <f>IF('query (10)'!U2719="","",'query (10)'!U2719)</f>
        <v>0</v>
      </c>
      <c r="X2719" s="39">
        <f>IF('query (10)'!V2719="","",'query (10)'!V2719)</f>
        <v>92</v>
      </c>
      <c r="Y2719" s="41">
        <f>IF('query (10)'!W2719="","",'query (10)'!W2719)</f>
        <v>46172</v>
      </c>
      <c r="Z2719" s="41">
        <f>IF('query (10)'!X2719="","",'query (10)'!X2719)</f>
        <v>46183</v>
      </c>
      <c r="AA2719" s="41">
        <f>IF('query (10)'!Y2719="","",'query (10)'!Y2719)</f>
        <v>46183</v>
      </c>
      <c r="AB2719" s="41">
        <f>IF('query (10)'!Z2719="","",'query (10)'!Z2719)</f>
        <v>46275</v>
      </c>
      <c r="AC2719" s="38" t="str">
        <f>IF(OR('query (10)'!AA2719="",COUNTIF(Cleaning_Rules!$A$21:$A$26,TRIM('query (10)'!AA2719))&gt;0),"",TRIM('query (10)'!AA2719))</f>
        <v/>
      </c>
      <c r="AD2719" s="38" t="str">
        <f>IF('query (10)'!AB2719="","",TRIM(IFERROR(_xlfn.TEXTBEFORE('query (10)'!AB2719,"("),'query (10)'!AB2719)))</f>
        <v>เริ่มซ่อมงาน PM แล้ว รับผิดชอบโดย PAHLA SEEDANG</v>
      </c>
      <c r="AE2719" s="38" t="str">
        <f>IFERROR(LOWER(TRIM(_xlfn.TEXTBEFORE(_xlfn.TEXTAFTER('query (10)'!AB2719,"("),")"))),"")</f>
        <v>pahla@nsk.com</v>
      </c>
      <c r="AF2719" s="38" t="str">
        <f>IF('query (10)'!AD2719="","",TRIM('query (10)'!AD2719))</f>
        <v>ผะหลา สีแดง</v>
      </c>
      <c r="AG2719" s="38" t="str">
        <f>IF('query (10)'!AE2719="","",TRIM('query (10)'!AE2719))</f>
        <v>ผะหลา สีแดง</v>
      </c>
      <c r="AH2719" s="38" t="str">
        <f>IF('query (10)'!AF2719="","",IFERROR(VALUE('query (10)'!AF2719),""))</f>
        <v/>
      </c>
      <c r="AI2719" s="38" t="str">
        <f>IF('query (10)'!AG2719="","",TRIM('query (10)'!AG2719))</f>
        <v/>
      </c>
      <c r="AJ2719" s="38" t="str">
        <f>IF('query (10)'!AH2719="","",IFERROR(VALUE('query (10)'!AH2719),""))</f>
        <v/>
      </c>
      <c r="AK2719" s="38" t="str">
        <f>IF('query (10)'!AI2719="","",TRIM('query (10)'!AI2719))</f>
        <v/>
      </c>
      <c r="AL2719" s="42">
        <f t="shared" si="210"/>
        <v>2026</v>
      </c>
      <c r="AM2719" s="42" t="str">
        <f t="shared" si="211"/>
        <v>2026-05</v>
      </c>
      <c r="AN2719" s="42" t="str">
        <f t="shared" ca="1" si="212"/>
        <v/>
      </c>
      <c r="AO2719" s="42" t="str">
        <f t="shared" si="213"/>
        <v>GR-1000 | INTERNAL GRINGING M/C | SR | CONVEYOR | Time-based Maintenance | Mechanical | Part Change | Medium | Check and change sprocket conveyer | SPROCKET | M12S1525R6-15 | เริ่มซ่อมงาน PM แล้ว รับผิดชอบโดย PAHLA SEEDANG | ผะหลา สีแดง</v>
      </c>
      <c r="AP2719" s="42" t="str">
        <f>_xlfn.TEXTJOIN("; ",TRUE,IF(COUNTA('query (10)'!A2719:AK2719)&lt;=6,"NEAR_EMPTY_ROW",""),IF($K2719="","MISSING_STATUS",""),IF(AND($K2719="เสร็จสิ้น",$Z2719=""),"DONE_NO_ACTUAL_DATE",""),IF(AND($I2719="Condition-based Maintenance",$AH2719=""),"CBM_NO_MEASUREMENT",""),IF(OR($X2719="",$X2719=0),"INVALID_PERIOD",""),IF(AND($AA2719&lt;&gt;"",$AB2719&lt;&gt;"",$AB2719&lt;$AA2719),"DATE_SEQUENCE_ERROR",""),IF(AND($AB2719&lt;&gt;"",$AB2719&gt;DATE(2030,12,31)),"DATE_OUTLIER",""),IF($C2719="","MISSING_QRCODE",""),IF($J2719="UNKNOWN","UNKNOWN_PM_TYPE",""),IF($L2719="UNKNOWN","UNKNOWN_STATUS",""))</f>
        <v/>
      </c>
      <c r="AQ2719" s="42" t="str">
        <f t="shared" si="214"/>
        <v>NO</v>
      </c>
    </row>
    <row r="2720" spans="1:43" x14ac:dyDescent="0.3">
      <c r="A2720" s="38">
        <f>IF('query (10)'!A2720="","",'query (10)'!A2720)</f>
        <v>2979</v>
      </c>
      <c r="B2720" s="38" t="str">
        <f>IF('query (10)'!B2720="","",'query (10)'!B2720)</f>
        <v/>
      </c>
      <c r="C2720" s="38" t="str">
        <f>TRIM(UPPER('query (10)'!M2720))</f>
        <v>CH-263</v>
      </c>
      <c r="D2720" s="38" t="str">
        <f>TRIM(UPPER(IFERROR(_xlfn.TEXTBEFORE('query (10)'!L2720,"("),'query (10)'!L2720)))</f>
        <v>AUTOMATION VIBRATION TESTING MACHINE</v>
      </c>
      <c r="E2720" s="38" t="str">
        <f>IFERROR(TRIM(UPPER(_xlfn.TEXTBEFORE(_xlfn.TEXTAFTER('query (10)'!L2720,"("),")"))),"")</f>
        <v/>
      </c>
      <c r="F2720" s="38" t="str">
        <f>TRIM('query (10)'!K2720)</f>
        <v>KWD2</v>
      </c>
      <c r="G2720" s="38" t="str">
        <f>IF('query (10)'!J2720="","",'query (10)'!J2720)</f>
        <v>Centering</v>
      </c>
      <c r="H2720" s="38" t="str">
        <f>TRIM(UPPER('query (10)'!J2720))</f>
        <v>CENTERING</v>
      </c>
      <c r="I2720" s="38" t="str">
        <f>IF('query (10)'!F2720="","",'query (10)'!F2720)</f>
        <v>Time-based Maintenance</v>
      </c>
      <c r="J2720" s="38" t="str">
        <f>IF('query (10)'!F2720="","",IFERROR(INDEX(Cleaning_Rules!$B$14:$B$17,MATCH(TRIM('query (10)'!F2720),Cleaning_Rules!$A$14:$A$17,0)),"UNKNOWN"))</f>
        <v>TBM</v>
      </c>
      <c r="K2720" s="38" t="str">
        <f>IF('query (10)'!G2720="","",'query (10)'!G2720)</f>
        <v>เลื่อนแผน</v>
      </c>
      <c r="L2720" s="38" t="str">
        <f>IF('query (10)'!G2720="","MISSING",IFERROR(INDEX(Cleaning_Rules!$B$5:$B$10,MATCH(TRIM('query (10)'!G2720),Cleaning_Rules!$A$5:$A$10,0)),"UNKNOWN"))</f>
        <v>POSTPONED</v>
      </c>
      <c r="M2720" s="38" t="str">
        <f>IF('query (10)'!I2720="","",'query (10)'!I2720)</f>
        <v>Mechanical</v>
      </c>
      <c r="N2720" s="38" t="str">
        <f>IF('query (10)'!O2720="","",'query (10)'!O2720)</f>
        <v>Part Change</v>
      </c>
      <c r="O2720" s="38" t="str">
        <f>IF('query (10)'!P2720="","",'query (10)'!P2720)</f>
        <v>Medium</v>
      </c>
      <c r="P2720" s="38" t="str">
        <f>IF('query (10)'!N2720="","",'query (10)'!N2720)</f>
        <v xml:space="preserve">Repair Unit Centering to PM 5-year Cycle
Change Machine parts
change Rotary actuator
Model: CDRQ2BS30-90C
change Coupling
Model: CPJK30-RD-10-12
change Bearing
Model: 6001ZZ
</v>
      </c>
      <c r="Q2720" s="38" t="str">
        <f>TRIM('query (10)'!N2720)</f>
        <v xml:space="preserve">Repair Unit Centering to PM 5-year Cycle
Change Machine parts
change Rotary actuator
Model: CDRQ2BS30-90C
change Coupling
Model: CPJK30-RD-10-12
change Bearing
Model: 6001ZZ
</v>
      </c>
      <c r="R2720" s="38" t="str">
        <f>TRIM(UPPER('query (10)'!R2720))</f>
        <v>AIR CYLINDER</v>
      </c>
      <c r="S2720" s="38" t="str">
        <f>TRIM(UPPER('query (10)'!S2720))</f>
        <v>CDRQ2BS30-90C</v>
      </c>
      <c r="T2720" s="38" t="str">
        <f>IF('query (10)'!Q2720="","",TRIM(UPPER('query (10)'!Q2720)))</f>
        <v/>
      </c>
      <c r="U2720" s="38" t="str">
        <f>IF('query (10)'!T2720="","",'query (10)'!T2720)</f>
        <v/>
      </c>
      <c r="V2720" s="39" t="str">
        <f>IF('query (10)'!T2720="","",IFERROR(VALUE('query (10)'!T2720),""))</f>
        <v/>
      </c>
      <c r="W2720" s="40">
        <f>IF('query (10)'!U2720="","",'query (10)'!U2720)</f>
        <v>0</v>
      </c>
      <c r="X2720" s="39">
        <f>IF('query (10)'!V2720="","",'query (10)'!V2720)</f>
        <v>1826</v>
      </c>
      <c r="Y2720" s="41">
        <f>IF('query (10)'!W2720="","",'query (10)'!W2720)</f>
        <v>46174</v>
      </c>
      <c r="Z2720" s="41" t="str">
        <f>IF('query (10)'!X2720="","",'query (10)'!X2720)</f>
        <v/>
      </c>
      <c r="AA2720" s="41">
        <f>IF('query (10)'!Y2720="","",'query (10)'!Y2720)</f>
        <v>46174</v>
      </c>
      <c r="AB2720" s="41">
        <f>IF('query (10)'!Z2720="","",'query (10)'!Z2720)</f>
        <v>48000</v>
      </c>
      <c r="AC2720" s="38" t="str">
        <f>IF(OR('query (10)'!AA2720="",COUNTIF(Cleaning_Rules!$A$21:$A$26,TRIM('query (10)'!AA2720))&gt;0),"",TRIM('query (10)'!AA2720))</f>
        <v/>
      </c>
      <c r="AD2720" s="38" t="str">
        <f>IF('query (10)'!AB2720="","",TRIM(IFERROR(_xlfn.TEXTBEFORE('query (10)'!AB2720,"("),'query (10)'!AB2720)))</f>
        <v/>
      </c>
      <c r="AE2720" s="38" t="str">
        <f>IFERROR(LOWER(TRIM(_xlfn.TEXTBEFORE(_xlfn.TEXTAFTER('query (10)'!AB2720,"("),")"))),"")</f>
        <v/>
      </c>
      <c r="AF2720" s="38" t="str">
        <f>IF('query (10)'!AD2720="","",TRIM('query (10)'!AD2720))</f>
        <v>คุณานนต์ ปารวัณวงศ์</v>
      </c>
      <c r="AG2720" s="38" t="str">
        <f>IF('query (10)'!AE2720="","",TRIM('query (10)'!AE2720))</f>
        <v>จักรภัทร โคตรสมบัติ</v>
      </c>
      <c r="AH2720" s="38" t="str">
        <f>IF('query (10)'!AF2720="","",IFERROR(VALUE('query (10)'!AF2720),""))</f>
        <v/>
      </c>
      <c r="AI2720" s="38" t="str">
        <f>IF('query (10)'!AG2720="","",TRIM('query (10)'!AG2720))</f>
        <v/>
      </c>
      <c r="AJ2720" s="38" t="str">
        <f>IF('query (10)'!AH2720="","",IFERROR(VALUE('query (10)'!AH2720),""))</f>
        <v/>
      </c>
      <c r="AK2720" s="38" t="str">
        <f>IF('query (10)'!AI2720="","",TRIM('query (10)'!AI2720))</f>
        <v/>
      </c>
      <c r="AL2720" s="42">
        <f t="shared" si="210"/>
        <v>2026</v>
      </c>
      <c r="AM2720" s="42" t="str">
        <f t="shared" si="211"/>
        <v>2026-06</v>
      </c>
      <c r="AN2720" s="42" t="str">
        <f t="shared" ca="1" si="212"/>
        <v>ON_SCHEDULE</v>
      </c>
      <c r="AO2720" s="42" t="str">
        <f t="shared" si="213"/>
        <v>CH-263 | AUTOMATION VIBRATION TESTING MACHINE | KWD2 | CENTERING | Time-based Maintenance | Mechanical | Part Change | Medium | Repair Unit Centering to PM 5-year Cycle
Change Machine parts
change Rotary actuator
Model: CDRQ2BS30-90C
change Coupling
Model: CPJK30-RD-10-12
change Bearing
Model: 6001ZZ
 | AIR CYLINDER | CDRQ2BS30-90C | จักรภัทร โคตรสมบัติ</v>
      </c>
      <c r="AP2720" s="42" t="str">
        <f>_xlfn.TEXTJOIN("; ",TRUE,IF(COUNTA('query (10)'!A2720:AK2720)&lt;=6,"NEAR_EMPTY_ROW",""),IF($K2720="","MISSING_STATUS",""),IF(AND($K2720="เสร็จสิ้น",$Z2720=""),"DONE_NO_ACTUAL_DATE",""),IF(AND($I2720="Condition-based Maintenance",$AH2720=""),"CBM_NO_MEASUREMENT",""),IF(OR($X2720="",$X2720=0),"INVALID_PERIOD",""),IF(AND($AA2720&lt;&gt;"",$AB2720&lt;&gt;"",$AB2720&lt;$AA2720),"DATE_SEQUENCE_ERROR",""),IF(AND($AB2720&lt;&gt;"",$AB2720&gt;DATE(2030,12,31)),"DATE_OUTLIER",""),IF($C2720="","MISSING_QRCODE",""),IF($J2720="UNKNOWN","UNKNOWN_PM_TYPE",""),IF($L2720="UNKNOWN","UNKNOWN_STATUS",""))</f>
        <v>DATE_OUTLIER</v>
      </c>
      <c r="AQ2720" s="42" t="str">
        <f t="shared" si="214"/>
        <v>NO</v>
      </c>
    </row>
    <row r="2721" spans="1:43" x14ac:dyDescent="0.3">
      <c r="A2721" s="38">
        <f>IF('query (10)'!A2721="","",'query (10)'!A2721)</f>
        <v>2980</v>
      </c>
      <c r="B2721" s="38">
        <f>IF('query (10)'!B2721="","",'query (10)'!B2721)</f>
        <v>21453</v>
      </c>
      <c r="C2721" s="38" t="str">
        <f>TRIM(UPPER('query (10)'!M2721))</f>
        <v>CH-349</v>
      </c>
      <c r="D2721" s="38" t="str">
        <f>TRIM(UPPER(IFERROR(_xlfn.TEXTBEFORE('query (10)'!L2721,"("),'query (10)'!L2721)))</f>
        <v>AUTOMATION VIBRATION TESTING MACHINE</v>
      </c>
      <c r="E2721" s="38" t="str">
        <f>IFERROR(TRIM(UPPER(_xlfn.TEXTBEFORE(_xlfn.TEXTAFTER('query (10)'!L2721,"("),")"))),"")</f>
        <v/>
      </c>
      <c r="F2721" s="38" t="str">
        <f>TRIM('query (10)'!K2721)</f>
        <v>KWD3</v>
      </c>
      <c r="G2721" s="38" t="str">
        <f>IF('query (10)'!J2721="","",'query (10)'!J2721)</f>
        <v>Centering</v>
      </c>
      <c r="H2721" s="38" t="str">
        <f>TRIM(UPPER('query (10)'!J2721))</f>
        <v>CENTERING</v>
      </c>
      <c r="I2721" s="38" t="str">
        <f>IF('query (10)'!F2721="","",'query (10)'!F2721)</f>
        <v>Time-based Maintenance</v>
      </c>
      <c r="J2721" s="38" t="str">
        <f>IF('query (10)'!F2721="","",IFERROR(INDEX(Cleaning_Rules!$B$14:$B$17,MATCH(TRIM('query (10)'!F2721),Cleaning_Rules!$A$14:$A$17,0)),"UNKNOWN"))</f>
        <v>TBM</v>
      </c>
      <c r="K2721" s="38" t="str">
        <f>IF('query (10)'!G2721="","",'query (10)'!G2721)</f>
        <v>กำลังดำเนินการ</v>
      </c>
      <c r="L2721" s="38" t="str">
        <f>IF('query (10)'!G2721="","MISSING",IFERROR(INDEX(Cleaning_Rules!$B$5:$B$10,MATCH(TRIM('query (10)'!G2721),Cleaning_Rules!$A$5:$A$10,0)),"UNKNOWN"))</f>
        <v>IN_PROGRESS</v>
      </c>
      <c r="M2721" s="38" t="str">
        <f>IF('query (10)'!I2721="","",'query (10)'!I2721)</f>
        <v>Mechanical</v>
      </c>
      <c r="N2721" s="38" t="str">
        <f>IF('query (10)'!O2721="","",'query (10)'!O2721)</f>
        <v>Part Change</v>
      </c>
      <c r="O2721" s="38" t="str">
        <f>IF('query (10)'!P2721="","",'query (10)'!P2721)</f>
        <v>Medium</v>
      </c>
      <c r="P2721" s="38" t="str">
        <f>IF('query (10)'!N2721="","",'query (10)'!N2721)</f>
        <v xml:space="preserve">Repair Unit Centering to PM 5-year Cycle
Change Machine parts
change Rotary actuator
Model: CDRQ2BS30-90C
change Coupling
Model: CPJK30-RD-10-12
change Bearing
Model: 6001ZZ
</v>
      </c>
      <c r="Q2721" s="38" t="str">
        <f>TRIM('query (10)'!N2721)</f>
        <v xml:space="preserve">Repair Unit Centering to PM 5-year Cycle
Change Machine parts
change Rotary actuator
Model: CDRQ2BS30-90C
change Coupling
Model: CPJK30-RD-10-12
change Bearing
Model: 6001ZZ
</v>
      </c>
      <c r="R2721" s="38" t="str">
        <f>TRIM(UPPER('query (10)'!R2721))</f>
        <v>AIR CYLINDER</v>
      </c>
      <c r="S2721" s="38" t="str">
        <f>TRIM(UPPER('query (10)'!S2721))</f>
        <v>CDRQ2BS30-90C</v>
      </c>
      <c r="T2721" s="38" t="str">
        <f>IF('query (10)'!Q2721="","",TRIM(UPPER('query (10)'!Q2721)))</f>
        <v/>
      </c>
      <c r="U2721" s="38" t="str">
        <f>IF('query (10)'!T2721="","",'query (10)'!T2721)</f>
        <v/>
      </c>
      <c r="V2721" s="39" t="str">
        <f>IF('query (10)'!T2721="","",IFERROR(VALUE('query (10)'!T2721),""))</f>
        <v/>
      </c>
      <c r="W2721" s="40">
        <f>IF('query (10)'!U2721="","",'query (10)'!U2721)</f>
        <v>0</v>
      </c>
      <c r="X2721" s="39">
        <f>IF('query (10)'!V2721="","",'query (10)'!V2721)</f>
        <v>1826</v>
      </c>
      <c r="Y2721" s="41">
        <f>IF('query (10)'!W2721="","",'query (10)'!W2721)</f>
        <v>46175</v>
      </c>
      <c r="Z2721" s="41" t="str">
        <f>IF('query (10)'!X2721="","",'query (10)'!X2721)</f>
        <v/>
      </c>
      <c r="AA2721" s="41">
        <f>IF('query (10)'!Y2721="","",'query (10)'!Y2721)</f>
        <v>46175</v>
      </c>
      <c r="AB2721" s="41">
        <f>IF('query (10)'!Z2721="","",'query (10)'!Z2721)</f>
        <v>48001</v>
      </c>
      <c r="AC2721" s="38" t="str">
        <f>IF(OR('query (10)'!AA2721="",COUNTIF(Cleaning_Rules!$A$21:$A$26,TRIM('query (10)'!AA2721))&gt;0),"",TRIM('query (10)'!AA2721))</f>
        <v/>
      </c>
      <c r="AD2721" s="38" t="str">
        <f>IF('query (10)'!AB2721="","",TRIM(IFERROR(_xlfn.TEXTBEFORE('query (10)'!AB2721,"("),'query (10)'!AB2721)))</f>
        <v>เริ่มซ่อมงาน PM แล้ว รับผิดชอบโดย PAHLA SEEDANG</v>
      </c>
      <c r="AE2721" s="38" t="str">
        <f>IFERROR(LOWER(TRIM(_xlfn.TEXTBEFORE(_xlfn.TEXTAFTER('query (10)'!AB2721,"("),")"))),"")</f>
        <v>pahla@nsk.com</v>
      </c>
      <c r="AF2721" s="38" t="str">
        <f>IF('query (10)'!AD2721="","",TRIM('query (10)'!AD2721))</f>
        <v>คุณานนต์ ปารวัณวงศ์</v>
      </c>
      <c r="AG2721" s="38" t="str">
        <f>IF('query (10)'!AE2721="","",TRIM('query (10)'!AE2721))</f>
        <v>คุณานนต์ ปารวัณวงศ์</v>
      </c>
      <c r="AH2721" s="38" t="str">
        <f>IF('query (10)'!AF2721="","",IFERROR(VALUE('query (10)'!AF2721),""))</f>
        <v/>
      </c>
      <c r="AI2721" s="38" t="str">
        <f>IF('query (10)'!AG2721="","",TRIM('query (10)'!AG2721))</f>
        <v/>
      </c>
      <c r="AJ2721" s="38" t="str">
        <f>IF('query (10)'!AH2721="","",IFERROR(VALUE('query (10)'!AH2721),""))</f>
        <v/>
      </c>
      <c r="AK2721" s="38" t="str">
        <f>IF('query (10)'!AI2721="","",TRIM('query (10)'!AI2721))</f>
        <v/>
      </c>
      <c r="AL2721" s="42">
        <f t="shared" si="210"/>
        <v>2026</v>
      </c>
      <c r="AM2721" s="42" t="str">
        <f t="shared" si="211"/>
        <v>2026-06</v>
      </c>
      <c r="AN2721" s="42" t="str">
        <f t="shared" ca="1" si="212"/>
        <v>ON_SCHEDULE</v>
      </c>
      <c r="AO2721" s="42" t="str">
        <f t="shared" si="213"/>
        <v>CH-349 | AUTOMATION VIBRATION TESTING MACHINE | KWD3 | CENTERING | Time-based Maintenance | Mechanical | Part Change | Medium | Repair Unit Centering to PM 5-year Cycle
Change Machine parts
change Rotary actuator
Model: CDRQ2BS30-90C
change Coupling
Model: CPJK30-RD-10-12
change Bearing
Model: 6001ZZ
 | AIR CYLINDER | CDRQ2BS30-90C | เริ่มซ่อมงาน PM แล้ว รับผิดชอบโดย PAHLA SEEDANG | คุณานนต์ ปารวัณวงศ์</v>
      </c>
      <c r="AP2721" s="42" t="str">
        <f>_xlfn.TEXTJOIN("; ",TRUE,IF(COUNTA('query (10)'!A2721:AK2721)&lt;=6,"NEAR_EMPTY_ROW",""),IF($K2721="","MISSING_STATUS",""),IF(AND($K2721="เสร็จสิ้น",$Z2721=""),"DONE_NO_ACTUAL_DATE",""),IF(AND($I2721="Condition-based Maintenance",$AH2721=""),"CBM_NO_MEASUREMENT",""),IF(OR($X2721="",$X2721=0),"INVALID_PERIOD",""),IF(AND($AA2721&lt;&gt;"",$AB2721&lt;&gt;"",$AB2721&lt;$AA2721),"DATE_SEQUENCE_ERROR",""),IF(AND($AB2721&lt;&gt;"",$AB2721&gt;DATE(2030,12,31)),"DATE_OUTLIER",""),IF($C2721="","MISSING_QRCODE",""),IF($J2721="UNKNOWN","UNKNOWN_PM_TYPE",""),IF($L2721="UNKNOWN","UNKNOWN_STATUS",""))</f>
        <v>DATE_OUTLIER</v>
      </c>
      <c r="AQ2721" s="42" t="str">
        <f t="shared" si="214"/>
        <v>NO</v>
      </c>
    </row>
    <row r="2722" spans="1:43" x14ac:dyDescent="0.3">
      <c r="A2722" s="38">
        <f>IF('query (10)'!A2722="","",'query (10)'!A2722)</f>
        <v>2981</v>
      </c>
      <c r="B2722" s="38">
        <f>IF('query (10)'!B2722="","",'query (10)'!B2722)</f>
        <v>21518</v>
      </c>
      <c r="C2722" s="38" t="str">
        <f>TRIM(UPPER('query (10)'!M2722))</f>
        <v>CH-471</v>
      </c>
      <c r="D2722" s="38" t="str">
        <f>TRIM(UPPER(IFERROR(_xlfn.TEXTBEFORE('query (10)'!L2722,"("),'query (10)'!L2722)))</f>
        <v>AUTOMATION VIBRATION TESTING MACHINE</v>
      </c>
      <c r="E2722" s="38" t="str">
        <f>IFERROR(TRIM(UPPER(_xlfn.TEXTBEFORE(_xlfn.TEXTAFTER('query (10)'!L2722,"("),")"))),"")</f>
        <v/>
      </c>
      <c r="F2722" s="38" t="str">
        <f>TRIM('query (10)'!K2722)</f>
        <v>KWD4</v>
      </c>
      <c r="G2722" s="38" t="str">
        <f>IF('query (10)'!J2722="","",'query (10)'!J2722)</f>
        <v>Centering</v>
      </c>
      <c r="H2722" s="38" t="str">
        <f>TRIM(UPPER('query (10)'!J2722))</f>
        <v>CENTERING</v>
      </c>
      <c r="I2722" s="38" t="str">
        <f>IF('query (10)'!F2722="","",'query (10)'!F2722)</f>
        <v>Time-based Maintenance</v>
      </c>
      <c r="J2722" s="38" t="str">
        <f>IF('query (10)'!F2722="","",IFERROR(INDEX(Cleaning_Rules!$B$14:$B$17,MATCH(TRIM('query (10)'!F2722),Cleaning_Rules!$A$14:$A$17,0)),"UNKNOWN"))</f>
        <v>TBM</v>
      </c>
      <c r="K2722" s="38" t="str">
        <f>IF('query (10)'!G2722="","",'query (10)'!G2722)</f>
        <v>กำลังดำเนินการ</v>
      </c>
      <c r="L2722" s="38" t="str">
        <f>IF('query (10)'!G2722="","MISSING",IFERROR(INDEX(Cleaning_Rules!$B$5:$B$10,MATCH(TRIM('query (10)'!G2722),Cleaning_Rules!$A$5:$A$10,0)),"UNKNOWN"))</f>
        <v>IN_PROGRESS</v>
      </c>
      <c r="M2722" s="38" t="str">
        <f>IF('query (10)'!I2722="","",'query (10)'!I2722)</f>
        <v>Mechanical</v>
      </c>
      <c r="N2722" s="38" t="str">
        <f>IF('query (10)'!O2722="","",'query (10)'!O2722)</f>
        <v>Part Change</v>
      </c>
      <c r="O2722" s="38" t="str">
        <f>IF('query (10)'!P2722="","",'query (10)'!P2722)</f>
        <v>Medium</v>
      </c>
      <c r="P2722" s="38" t="str">
        <f>IF('query (10)'!N2722="","",'query (10)'!N2722)</f>
        <v xml:space="preserve">Repair Unit Centering to PM 5-year Cycle
Change Machine parts
change Rotary actuator
Model: CDRQ2BS30-90C
change Coupling
Model: CPJK30-RD-10-12
change Bearing
Model: 6001ZZ
</v>
      </c>
      <c r="Q2722" s="38" t="str">
        <f>TRIM('query (10)'!N2722)</f>
        <v xml:space="preserve">Repair Unit Centering to PM 5-year Cycle
Change Machine parts
change Rotary actuator
Model: CDRQ2BS30-90C
change Coupling
Model: CPJK30-RD-10-12
change Bearing
Model: 6001ZZ
</v>
      </c>
      <c r="R2722" s="38" t="str">
        <f>TRIM(UPPER('query (10)'!R2722))</f>
        <v>AIR CYLINDER</v>
      </c>
      <c r="S2722" s="38" t="str">
        <f>TRIM(UPPER('query (10)'!S2722))</f>
        <v>CDRQ2BS30-90C</v>
      </c>
      <c r="T2722" s="38" t="str">
        <f>IF('query (10)'!Q2722="","",TRIM(UPPER('query (10)'!Q2722)))</f>
        <v/>
      </c>
      <c r="U2722" s="38" t="str">
        <f>IF('query (10)'!T2722="","",'query (10)'!T2722)</f>
        <v/>
      </c>
      <c r="V2722" s="39" t="str">
        <f>IF('query (10)'!T2722="","",IFERROR(VALUE('query (10)'!T2722),""))</f>
        <v/>
      </c>
      <c r="W2722" s="40">
        <f>IF('query (10)'!U2722="","",'query (10)'!U2722)</f>
        <v>0</v>
      </c>
      <c r="X2722" s="39">
        <f>IF('query (10)'!V2722="","",'query (10)'!V2722)</f>
        <v>1826</v>
      </c>
      <c r="Y2722" s="41">
        <f>IF('query (10)'!W2722="","",'query (10)'!W2722)</f>
        <v>46176</v>
      </c>
      <c r="Z2722" s="41" t="str">
        <f>IF('query (10)'!X2722="","",'query (10)'!X2722)</f>
        <v/>
      </c>
      <c r="AA2722" s="41">
        <f>IF('query (10)'!Y2722="","",'query (10)'!Y2722)</f>
        <v>46176</v>
      </c>
      <c r="AB2722" s="41">
        <f>IF('query (10)'!Z2722="","",'query (10)'!Z2722)</f>
        <v>48002</v>
      </c>
      <c r="AC2722" s="38" t="str">
        <f>IF(OR('query (10)'!AA2722="",COUNTIF(Cleaning_Rules!$A$21:$A$26,TRIM('query (10)'!AA2722))&gt;0),"",TRIM('query (10)'!AA2722))</f>
        <v/>
      </c>
      <c r="AD2722" s="38" t="str">
        <f>IF('query (10)'!AB2722="","",TRIM(IFERROR(_xlfn.TEXTBEFORE('query (10)'!AB2722,"("),'query (10)'!AB2722)))</f>
        <v/>
      </c>
      <c r="AE2722" s="38" t="str">
        <f>IFERROR(LOWER(TRIM(_xlfn.TEXTBEFORE(_xlfn.TEXTAFTER('query (10)'!AB2722,"("),")"))),"")</f>
        <v/>
      </c>
      <c r="AF2722" s="38" t="str">
        <f>IF('query (10)'!AD2722="","",TRIM('query (10)'!AD2722))</f>
        <v>คุณานนต์ ปารวัณวงศ์</v>
      </c>
      <c r="AG2722" s="38" t="str">
        <f>IF('query (10)'!AE2722="","",TRIM('query (10)'!AE2722))</f>
        <v>จักรภัทร โคตรสมบัติ</v>
      </c>
      <c r="AH2722" s="38" t="str">
        <f>IF('query (10)'!AF2722="","",IFERROR(VALUE('query (10)'!AF2722),""))</f>
        <v/>
      </c>
      <c r="AI2722" s="38" t="str">
        <f>IF('query (10)'!AG2722="","",TRIM('query (10)'!AG2722))</f>
        <v/>
      </c>
      <c r="AJ2722" s="38" t="str">
        <f>IF('query (10)'!AH2722="","",IFERROR(VALUE('query (10)'!AH2722),""))</f>
        <v/>
      </c>
      <c r="AK2722" s="38" t="str">
        <f>IF('query (10)'!AI2722="","",TRIM('query (10)'!AI2722))</f>
        <v/>
      </c>
      <c r="AL2722" s="42">
        <f t="shared" si="210"/>
        <v>2026</v>
      </c>
      <c r="AM2722" s="42" t="str">
        <f t="shared" si="211"/>
        <v>2026-06</v>
      </c>
      <c r="AN2722" s="42" t="str">
        <f t="shared" ca="1" si="212"/>
        <v>ON_SCHEDULE</v>
      </c>
      <c r="AO2722" s="42" t="str">
        <f t="shared" si="213"/>
        <v>CH-471 | AUTOMATION VIBRATION TESTING MACHINE | KWD4 | CENTERING | Time-based Maintenance | Mechanical | Part Change | Medium | Repair Unit Centering to PM 5-year Cycle
Change Machine parts
change Rotary actuator
Model: CDRQ2BS30-90C
change Coupling
Model: CPJK30-RD-10-12
change Bearing
Model: 6001ZZ
 | AIR CYLINDER | CDRQ2BS30-90C | จักรภัทร โคตรสมบัติ</v>
      </c>
      <c r="AP2722" s="42" t="str">
        <f>_xlfn.TEXTJOIN("; ",TRUE,IF(COUNTA('query (10)'!A2722:AK2722)&lt;=6,"NEAR_EMPTY_ROW",""),IF($K2722="","MISSING_STATUS",""),IF(AND($K2722="เสร็จสิ้น",$Z2722=""),"DONE_NO_ACTUAL_DATE",""),IF(AND($I2722="Condition-based Maintenance",$AH2722=""),"CBM_NO_MEASUREMENT",""),IF(OR($X2722="",$X2722=0),"INVALID_PERIOD",""),IF(AND($AA2722&lt;&gt;"",$AB2722&lt;&gt;"",$AB2722&lt;$AA2722),"DATE_SEQUENCE_ERROR",""),IF(AND($AB2722&lt;&gt;"",$AB2722&gt;DATE(2030,12,31)),"DATE_OUTLIER",""),IF($C2722="","MISSING_QRCODE",""),IF($J2722="UNKNOWN","UNKNOWN_PM_TYPE",""),IF($L2722="UNKNOWN","UNKNOWN_STATUS",""))</f>
        <v>DATE_OUTLIER</v>
      </c>
      <c r="AQ2722" s="42" t="str">
        <f t="shared" si="214"/>
        <v>NO</v>
      </c>
    </row>
    <row r="2723" spans="1:43" x14ac:dyDescent="0.3">
      <c r="A2723" s="38">
        <f>IF('query (10)'!A2723="","",'query (10)'!A2723)</f>
        <v>2982</v>
      </c>
      <c r="B2723" s="38">
        <f>IF('query (10)'!B2723="","",'query (10)'!B2723)</f>
        <v>21457</v>
      </c>
      <c r="C2723" s="38" t="str">
        <f>TRIM(UPPER('query (10)'!M2723))</f>
        <v>CH-587</v>
      </c>
      <c r="D2723" s="38" t="str">
        <f>TRIM(UPPER(IFERROR(_xlfn.TEXTBEFORE('query (10)'!L2723,"("),'query (10)'!L2723)))</f>
        <v>AUTOMATION VIBRATION TESTING MACHINE</v>
      </c>
      <c r="E2723" s="38" t="str">
        <f>IFERROR(TRIM(UPPER(_xlfn.TEXTBEFORE(_xlfn.TEXTAFTER('query (10)'!L2723,"("),")"))),"")</f>
        <v/>
      </c>
      <c r="F2723" s="38" t="str">
        <f>TRIM('query (10)'!K2723)</f>
        <v>KWD5</v>
      </c>
      <c r="G2723" s="38" t="str">
        <f>IF('query (10)'!J2723="","",'query (10)'!J2723)</f>
        <v>Centering</v>
      </c>
      <c r="H2723" s="38" t="str">
        <f>TRIM(UPPER('query (10)'!J2723))</f>
        <v>CENTERING</v>
      </c>
      <c r="I2723" s="38" t="str">
        <f>IF('query (10)'!F2723="","",'query (10)'!F2723)</f>
        <v>Time-based Maintenance</v>
      </c>
      <c r="J2723" s="38" t="str">
        <f>IF('query (10)'!F2723="","",IFERROR(INDEX(Cleaning_Rules!$B$14:$B$17,MATCH(TRIM('query (10)'!F2723),Cleaning_Rules!$A$14:$A$17,0)),"UNKNOWN"))</f>
        <v>TBM</v>
      </c>
      <c r="K2723" s="38" t="str">
        <f>IF('query (10)'!G2723="","",'query (10)'!G2723)</f>
        <v>กำลังดำเนินการ</v>
      </c>
      <c r="L2723" s="38" t="str">
        <f>IF('query (10)'!G2723="","MISSING",IFERROR(INDEX(Cleaning_Rules!$B$5:$B$10,MATCH(TRIM('query (10)'!G2723),Cleaning_Rules!$A$5:$A$10,0)),"UNKNOWN"))</f>
        <v>IN_PROGRESS</v>
      </c>
      <c r="M2723" s="38" t="str">
        <f>IF('query (10)'!I2723="","",'query (10)'!I2723)</f>
        <v>Mechanical</v>
      </c>
      <c r="N2723" s="38" t="str">
        <f>IF('query (10)'!O2723="","",'query (10)'!O2723)</f>
        <v>Part Change</v>
      </c>
      <c r="O2723" s="38" t="str">
        <f>IF('query (10)'!P2723="","",'query (10)'!P2723)</f>
        <v>Medium</v>
      </c>
      <c r="P2723" s="38" t="str">
        <f>IF('query (10)'!N2723="","",'query (10)'!N2723)</f>
        <v xml:space="preserve">Repair Unit Centering to PM 5-year Cycle
Change Machine parts
change Rotary actuator
Model: CDRQ2BS30-90C
change Coupling
Model: CPJK30-RD-10-12
change Bearing
Model: 6001ZZ
</v>
      </c>
      <c r="Q2723" s="38" t="str">
        <f>TRIM('query (10)'!N2723)</f>
        <v xml:space="preserve">Repair Unit Centering to PM 5-year Cycle
Change Machine parts
change Rotary actuator
Model: CDRQ2BS30-90C
change Coupling
Model: CPJK30-RD-10-12
change Bearing
Model: 6001ZZ
</v>
      </c>
      <c r="R2723" s="38" t="str">
        <f>TRIM(UPPER('query (10)'!R2723))</f>
        <v>AIR CYLINDER</v>
      </c>
      <c r="S2723" s="38" t="str">
        <f>TRIM(UPPER('query (10)'!S2723))</f>
        <v>CDRQ2BS30-90C</v>
      </c>
      <c r="T2723" s="38" t="str">
        <f>IF('query (10)'!Q2723="","",TRIM(UPPER('query (10)'!Q2723)))</f>
        <v/>
      </c>
      <c r="U2723" s="38" t="str">
        <f>IF('query (10)'!T2723="","",'query (10)'!T2723)</f>
        <v/>
      </c>
      <c r="V2723" s="39" t="str">
        <f>IF('query (10)'!T2723="","",IFERROR(VALUE('query (10)'!T2723),""))</f>
        <v/>
      </c>
      <c r="W2723" s="40">
        <f>IF('query (10)'!U2723="","",'query (10)'!U2723)</f>
        <v>0</v>
      </c>
      <c r="X2723" s="39">
        <f>IF('query (10)'!V2723="","",'query (10)'!V2723)</f>
        <v>1826</v>
      </c>
      <c r="Y2723" s="41">
        <f>IF('query (10)'!W2723="","",'query (10)'!W2723)</f>
        <v>46177</v>
      </c>
      <c r="Z2723" s="41" t="str">
        <f>IF('query (10)'!X2723="","",'query (10)'!X2723)</f>
        <v/>
      </c>
      <c r="AA2723" s="41">
        <f>IF('query (10)'!Y2723="","",'query (10)'!Y2723)</f>
        <v>46177</v>
      </c>
      <c r="AB2723" s="41">
        <f>IF('query (10)'!Z2723="","",'query (10)'!Z2723)</f>
        <v>48003</v>
      </c>
      <c r="AC2723" s="38" t="str">
        <f>IF(OR('query (10)'!AA2723="",COUNTIF(Cleaning_Rules!$A$21:$A$26,TRIM('query (10)'!AA2723))&gt;0),"",TRIM('query (10)'!AA2723))</f>
        <v/>
      </c>
      <c r="AD2723" s="38" t="str">
        <f>IF('query (10)'!AB2723="","",TRIM(IFERROR(_xlfn.TEXTBEFORE('query (10)'!AB2723,"("),'query (10)'!AB2723)))</f>
        <v>เริ่มซ่อมงาน PM แล้ว รับผิดชอบโดย KUNANON PARAWANWONG</v>
      </c>
      <c r="AE2723" s="38" t="str">
        <f>IFERROR(LOWER(TRIM(_xlfn.TEXTBEFORE(_xlfn.TEXTAFTER('query (10)'!AB2723,"("),")"))),"")</f>
        <v>parawanwong-k-3161@nsk.com</v>
      </c>
      <c r="AF2723" s="38" t="str">
        <f>IF('query (10)'!AD2723="","",TRIM('query (10)'!AD2723))</f>
        <v>คุณานนต์ ปารวัณวงศ์</v>
      </c>
      <c r="AG2723" s="38" t="str">
        <f>IF('query (10)'!AE2723="","",TRIM('query (10)'!AE2723))</f>
        <v>คุณานนต์ ปารวัณวงศ์</v>
      </c>
      <c r="AH2723" s="38" t="str">
        <f>IF('query (10)'!AF2723="","",IFERROR(VALUE('query (10)'!AF2723),""))</f>
        <v/>
      </c>
      <c r="AI2723" s="38" t="str">
        <f>IF('query (10)'!AG2723="","",TRIM('query (10)'!AG2723))</f>
        <v/>
      </c>
      <c r="AJ2723" s="38" t="str">
        <f>IF('query (10)'!AH2723="","",IFERROR(VALUE('query (10)'!AH2723),""))</f>
        <v/>
      </c>
      <c r="AK2723" s="38" t="str">
        <f>IF('query (10)'!AI2723="","",TRIM('query (10)'!AI2723))</f>
        <v/>
      </c>
      <c r="AL2723" s="42">
        <f t="shared" si="210"/>
        <v>2026</v>
      </c>
      <c r="AM2723" s="42" t="str">
        <f t="shared" si="211"/>
        <v>2026-06</v>
      </c>
      <c r="AN2723" s="42" t="str">
        <f t="shared" ca="1" si="212"/>
        <v>ON_SCHEDULE</v>
      </c>
      <c r="AO2723" s="42" t="str">
        <f t="shared" si="213"/>
        <v>CH-587 | AUTOMATION VIBRATION TESTING MACHINE | KWD5 | CENTERING | Time-based Maintenance | Mechanical | Part Change | Medium | Repair Unit Centering to PM 5-year Cycle
Change Machine parts
change Rotary actuator
Model: CDRQ2BS30-90C
change Coupling
Model: CPJK30-RD-10-12
change Bearing
Model: 6001ZZ
 | AIR CYLINDER | CDRQ2BS30-90C | เริ่มซ่อมงาน PM แล้ว รับผิดชอบโดย KUNANON PARAWANWONG | คุณานนต์ ปารวัณวงศ์</v>
      </c>
      <c r="AP2723" s="42" t="str">
        <f>_xlfn.TEXTJOIN("; ",TRUE,IF(COUNTA('query (10)'!A2723:AK2723)&lt;=6,"NEAR_EMPTY_ROW",""),IF($K2723="","MISSING_STATUS",""),IF(AND($K2723="เสร็จสิ้น",$Z2723=""),"DONE_NO_ACTUAL_DATE",""),IF(AND($I2723="Condition-based Maintenance",$AH2723=""),"CBM_NO_MEASUREMENT",""),IF(OR($X2723="",$X2723=0),"INVALID_PERIOD",""),IF(AND($AA2723&lt;&gt;"",$AB2723&lt;&gt;"",$AB2723&lt;$AA2723),"DATE_SEQUENCE_ERROR",""),IF(AND($AB2723&lt;&gt;"",$AB2723&gt;DATE(2030,12,31)),"DATE_OUTLIER",""),IF($C2723="","MISSING_QRCODE",""),IF($J2723="UNKNOWN","UNKNOWN_PM_TYPE",""),IF($L2723="UNKNOWN","UNKNOWN_STATUS",""))</f>
        <v>DATE_OUTLIER</v>
      </c>
      <c r="AQ2723" s="42" t="str">
        <f t="shared" si="214"/>
        <v>NO</v>
      </c>
    </row>
    <row r="2724" spans="1:43" x14ac:dyDescent="0.3">
      <c r="A2724" s="38">
        <f>IF('query (10)'!A2724="","",'query (10)'!A2724)</f>
        <v>2983</v>
      </c>
      <c r="B2724" s="38">
        <f>IF('query (10)'!B2724="","",'query (10)'!B2724)</f>
        <v>21577</v>
      </c>
      <c r="C2724" s="38" t="str">
        <f>TRIM(UPPER('query (10)'!M2724))</f>
        <v>CH-711</v>
      </c>
      <c r="D2724" s="38" t="str">
        <f>TRIM(UPPER(IFERROR(_xlfn.TEXTBEFORE('query (10)'!L2724,"("),'query (10)'!L2724)))</f>
        <v>AUTOMATION VIBRATION TESTING MACHINE</v>
      </c>
      <c r="E2724" s="38" t="str">
        <f>IFERROR(TRIM(UPPER(_xlfn.TEXTBEFORE(_xlfn.TEXTAFTER('query (10)'!L2724,"("),")"))),"")</f>
        <v/>
      </c>
      <c r="F2724" s="38" t="str">
        <f>TRIM('query (10)'!K2724)</f>
        <v>KWD6</v>
      </c>
      <c r="G2724" s="38" t="str">
        <f>IF('query (10)'!J2724="","",'query (10)'!J2724)</f>
        <v>Centering</v>
      </c>
      <c r="H2724" s="38" t="str">
        <f>TRIM(UPPER('query (10)'!J2724))</f>
        <v>CENTERING</v>
      </c>
      <c r="I2724" s="38" t="str">
        <f>IF('query (10)'!F2724="","",'query (10)'!F2724)</f>
        <v>Time-based Maintenance</v>
      </c>
      <c r="J2724" s="38" t="str">
        <f>IF('query (10)'!F2724="","",IFERROR(INDEX(Cleaning_Rules!$B$14:$B$17,MATCH(TRIM('query (10)'!F2724),Cleaning_Rules!$A$14:$A$17,0)),"UNKNOWN"))</f>
        <v>TBM</v>
      </c>
      <c r="K2724" s="38" t="str">
        <f>IF('query (10)'!G2724="","",'query (10)'!G2724)</f>
        <v>กำลังดำเนินการ</v>
      </c>
      <c r="L2724" s="38" t="str">
        <f>IF('query (10)'!G2724="","MISSING",IFERROR(INDEX(Cleaning_Rules!$B$5:$B$10,MATCH(TRIM('query (10)'!G2724),Cleaning_Rules!$A$5:$A$10,0)),"UNKNOWN"))</f>
        <v>IN_PROGRESS</v>
      </c>
      <c r="M2724" s="38" t="str">
        <f>IF('query (10)'!I2724="","",'query (10)'!I2724)</f>
        <v>Mechanical</v>
      </c>
      <c r="N2724" s="38" t="str">
        <f>IF('query (10)'!O2724="","",'query (10)'!O2724)</f>
        <v>Part Change</v>
      </c>
      <c r="O2724" s="38" t="str">
        <f>IF('query (10)'!P2724="","",'query (10)'!P2724)</f>
        <v>Medium</v>
      </c>
      <c r="P2724" s="38" t="str">
        <f>IF('query (10)'!N2724="","",'query (10)'!N2724)</f>
        <v xml:space="preserve">Repair Unit Centering to PM 5-year Cycle
Change Machine parts
change Rotary actuator
Model: CDRQ2BS30-90C
change Coupling
Model: CPJK30-RD-10-12
change Bearing
Model: 6001ZZ
</v>
      </c>
      <c r="Q2724" s="38" t="str">
        <f>TRIM('query (10)'!N2724)</f>
        <v xml:space="preserve">Repair Unit Centering to PM 5-year Cycle
Change Machine parts
change Rotary actuator
Model: CDRQ2BS30-90C
change Coupling
Model: CPJK30-RD-10-12
change Bearing
Model: 6001ZZ
</v>
      </c>
      <c r="R2724" s="38" t="str">
        <f>TRIM(UPPER('query (10)'!R2724))</f>
        <v>AIR CYLINDER</v>
      </c>
      <c r="S2724" s="38" t="str">
        <f>TRIM(UPPER('query (10)'!S2724))</f>
        <v>CDRQ2BS30-90C</v>
      </c>
      <c r="T2724" s="38" t="str">
        <f>IF('query (10)'!Q2724="","",TRIM(UPPER('query (10)'!Q2724)))</f>
        <v/>
      </c>
      <c r="U2724" s="38" t="str">
        <f>IF('query (10)'!T2724="","",'query (10)'!T2724)</f>
        <v/>
      </c>
      <c r="V2724" s="39" t="str">
        <f>IF('query (10)'!T2724="","",IFERROR(VALUE('query (10)'!T2724),""))</f>
        <v/>
      </c>
      <c r="W2724" s="40">
        <f>IF('query (10)'!U2724="","",'query (10)'!U2724)</f>
        <v>0</v>
      </c>
      <c r="X2724" s="39">
        <f>IF('query (10)'!V2724="","",'query (10)'!V2724)</f>
        <v>1826</v>
      </c>
      <c r="Y2724" s="41">
        <f>IF('query (10)'!W2724="","",'query (10)'!W2724)</f>
        <v>46178</v>
      </c>
      <c r="Z2724" s="41" t="str">
        <f>IF('query (10)'!X2724="","",'query (10)'!X2724)</f>
        <v/>
      </c>
      <c r="AA2724" s="41">
        <f>IF('query (10)'!Y2724="","",'query (10)'!Y2724)</f>
        <v>46178</v>
      </c>
      <c r="AB2724" s="41">
        <f>IF('query (10)'!Z2724="","",'query (10)'!Z2724)</f>
        <v>48004</v>
      </c>
      <c r="AC2724" s="38" t="str">
        <f>IF(OR('query (10)'!AA2724="",COUNTIF(Cleaning_Rules!$A$21:$A$26,TRIM('query (10)'!AA2724))&gt;0),"",TRIM('query (10)'!AA2724))</f>
        <v/>
      </c>
      <c r="AD2724" s="38" t="str">
        <f>IF('query (10)'!AB2724="","",TRIM(IFERROR(_xlfn.TEXTBEFORE('query (10)'!AB2724,"("),'query (10)'!AB2724)))</f>
        <v>เริ่มซ่อมงาน PM แล้ว รับผิดชอบโดย CHETSADA PHIWBANG</v>
      </c>
      <c r="AE2724" s="38" t="str">
        <f>IFERROR(LOWER(TRIM(_xlfn.TEXTBEFORE(_xlfn.TEXTAFTER('query (10)'!AB2724,"("),")"))),"")</f>
        <v>chetsada@nsk.com</v>
      </c>
      <c r="AF2724" s="38" t="str">
        <f>IF('query (10)'!AD2724="","",TRIM('query (10)'!AD2724))</f>
        <v>คุณานนต์ ปารวัณวงศ์</v>
      </c>
      <c r="AG2724" s="38" t="str">
        <f>IF('query (10)'!AE2724="","",TRIM('query (10)'!AE2724))</f>
        <v>เจษฎา ผิวบาง</v>
      </c>
      <c r="AH2724" s="38" t="str">
        <f>IF('query (10)'!AF2724="","",IFERROR(VALUE('query (10)'!AF2724),""))</f>
        <v/>
      </c>
      <c r="AI2724" s="38" t="str">
        <f>IF('query (10)'!AG2724="","",TRIM('query (10)'!AG2724))</f>
        <v/>
      </c>
      <c r="AJ2724" s="38" t="str">
        <f>IF('query (10)'!AH2724="","",IFERROR(VALUE('query (10)'!AH2724),""))</f>
        <v/>
      </c>
      <c r="AK2724" s="38" t="str">
        <f>IF('query (10)'!AI2724="","",TRIM('query (10)'!AI2724))</f>
        <v/>
      </c>
      <c r="AL2724" s="42">
        <f t="shared" si="210"/>
        <v>2026</v>
      </c>
      <c r="AM2724" s="42" t="str">
        <f t="shared" si="211"/>
        <v>2026-06</v>
      </c>
      <c r="AN2724" s="42" t="str">
        <f t="shared" ca="1" si="212"/>
        <v>ON_SCHEDULE</v>
      </c>
      <c r="AO2724" s="42" t="str">
        <f t="shared" si="213"/>
        <v>CH-711 | AUTOMATION VIBRATION TESTING MACHINE | KWD6 | CENTERING | Time-based Maintenance | Mechanical | Part Change | Medium | Repair Unit Centering to PM 5-year Cycle
Change Machine parts
change Rotary actuator
Model: CDRQ2BS30-90C
change Coupling
Model: CPJK30-RD-10-12
change Bearing
Model: 6001ZZ
 | AIR CYLINDER | CDRQ2BS30-90C | เริ่มซ่อมงาน PM แล้ว รับผิดชอบโดย CHETSADA PHIWBANG | เจษฎา ผิวบาง</v>
      </c>
      <c r="AP2724" s="42" t="str">
        <f>_xlfn.TEXTJOIN("; ",TRUE,IF(COUNTA('query (10)'!A2724:AK2724)&lt;=6,"NEAR_EMPTY_ROW",""),IF($K2724="","MISSING_STATUS",""),IF(AND($K2724="เสร็จสิ้น",$Z2724=""),"DONE_NO_ACTUAL_DATE",""),IF(AND($I2724="Condition-based Maintenance",$AH2724=""),"CBM_NO_MEASUREMENT",""),IF(OR($X2724="",$X2724=0),"INVALID_PERIOD",""),IF(AND($AA2724&lt;&gt;"",$AB2724&lt;&gt;"",$AB2724&lt;$AA2724),"DATE_SEQUENCE_ERROR",""),IF(AND($AB2724&lt;&gt;"",$AB2724&gt;DATE(2030,12,31)),"DATE_OUTLIER",""),IF($C2724="","MISSING_QRCODE",""),IF($J2724="UNKNOWN","UNKNOWN_PM_TYPE",""),IF($L2724="UNKNOWN","UNKNOWN_STATUS",""))</f>
        <v>DATE_OUTLIER</v>
      </c>
      <c r="AQ2724" s="42" t="str">
        <f t="shared" si="214"/>
        <v>NO</v>
      </c>
    </row>
    <row r="2725" spans="1:43" x14ac:dyDescent="0.3">
      <c r="A2725" s="38">
        <f>IF('query (10)'!A2725="","",'query (10)'!A2725)</f>
        <v>2984</v>
      </c>
      <c r="B2725" s="38">
        <f>IF('query (10)'!B2725="","",'query (10)'!B2725)</f>
        <v>21581</v>
      </c>
      <c r="C2725" s="38" t="str">
        <f>TRIM(UPPER('query (10)'!M2725))</f>
        <v>CH-836</v>
      </c>
      <c r="D2725" s="38" t="str">
        <f>TRIM(UPPER(IFERROR(_xlfn.TEXTBEFORE('query (10)'!L2725,"("),'query (10)'!L2725)))</f>
        <v>AUTOMATION VIBRATION TESTING MACHINE</v>
      </c>
      <c r="E2725" s="38" t="str">
        <f>IFERROR(TRIM(UPPER(_xlfn.TEXTBEFORE(_xlfn.TEXTAFTER('query (10)'!L2725,"("),")"))),"")</f>
        <v/>
      </c>
      <c r="F2725" s="38" t="str">
        <f>TRIM('query (10)'!K2725)</f>
        <v>KWD7</v>
      </c>
      <c r="G2725" s="38" t="str">
        <f>IF('query (10)'!J2725="","",'query (10)'!J2725)</f>
        <v>Centering</v>
      </c>
      <c r="H2725" s="38" t="str">
        <f>TRIM(UPPER('query (10)'!J2725))</f>
        <v>CENTERING</v>
      </c>
      <c r="I2725" s="38" t="str">
        <f>IF('query (10)'!F2725="","",'query (10)'!F2725)</f>
        <v>Time-based Maintenance</v>
      </c>
      <c r="J2725" s="38" t="str">
        <f>IF('query (10)'!F2725="","",IFERROR(INDEX(Cleaning_Rules!$B$14:$B$17,MATCH(TRIM('query (10)'!F2725),Cleaning_Rules!$A$14:$A$17,0)),"UNKNOWN"))</f>
        <v>TBM</v>
      </c>
      <c r="K2725" s="38" t="str">
        <f>IF('query (10)'!G2725="","",'query (10)'!G2725)</f>
        <v>เสร็จสิ้น</v>
      </c>
      <c r="L2725" s="38" t="str">
        <f>IF('query (10)'!G2725="","MISSING",IFERROR(INDEX(Cleaning_Rules!$B$5:$B$10,MATCH(TRIM('query (10)'!G2725),Cleaning_Rules!$A$5:$A$10,0)),"UNKNOWN"))</f>
        <v>COMPLETED</v>
      </c>
      <c r="M2725" s="38" t="str">
        <f>IF('query (10)'!I2725="","",'query (10)'!I2725)</f>
        <v>Mechanical</v>
      </c>
      <c r="N2725" s="38" t="str">
        <f>IF('query (10)'!O2725="","",'query (10)'!O2725)</f>
        <v>Part Change</v>
      </c>
      <c r="O2725" s="38" t="str">
        <f>IF('query (10)'!P2725="","",'query (10)'!P2725)</f>
        <v>Medium</v>
      </c>
      <c r="P2725" s="38" t="str">
        <f>IF('query (10)'!N2725="","",'query (10)'!N2725)</f>
        <v xml:space="preserve">Repair Unit Centering to PM 5-year Cycle
Change Machine parts
change Rotary actuator
Model: CDRQ2BS30-90C
change Coupling
Model: CPJK30-RD-10-12
change Bearing
Model: 6001ZZ
</v>
      </c>
      <c r="Q2725" s="38" t="str">
        <f>TRIM('query (10)'!N2725)</f>
        <v xml:space="preserve">Repair Unit Centering to PM 5-year Cycle
Change Machine parts
change Rotary actuator
Model: CDRQ2BS30-90C
change Coupling
Model: CPJK30-RD-10-12
change Bearing
Model: 6001ZZ
</v>
      </c>
      <c r="R2725" s="38" t="str">
        <f>TRIM(UPPER('query (10)'!R2725))</f>
        <v>AIR CYLINDER</v>
      </c>
      <c r="S2725" s="38" t="str">
        <f>TRIM(UPPER('query (10)'!S2725))</f>
        <v>CDRQ2BS30-90C</v>
      </c>
      <c r="T2725" s="38" t="str">
        <f>IF('query (10)'!Q2725="","",TRIM(UPPER('query (10)'!Q2725)))</f>
        <v/>
      </c>
      <c r="U2725" s="38" t="str">
        <f>IF('query (10)'!T2725="","",'query (10)'!T2725)</f>
        <v/>
      </c>
      <c r="V2725" s="39" t="str">
        <f>IF('query (10)'!T2725="","",IFERROR(VALUE('query (10)'!T2725),""))</f>
        <v/>
      </c>
      <c r="W2725" s="40">
        <f>IF('query (10)'!U2725="","",'query (10)'!U2725)</f>
        <v>0</v>
      </c>
      <c r="X2725" s="39">
        <f>IF('query (10)'!V2725="","",'query (10)'!V2725)</f>
        <v>1826</v>
      </c>
      <c r="Y2725" s="41">
        <f>IF('query (10)'!W2725="","",'query (10)'!W2725)</f>
        <v>46179</v>
      </c>
      <c r="Z2725" s="41">
        <f>IF('query (10)'!X2725="","",'query (10)'!X2725)</f>
        <v>46183</v>
      </c>
      <c r="AA2725" s="41">
        <f>IF('query (10)'!Y2725="","",'query (10)'!Y2725)</f>
        <v>46183</v>
      </c>
      <c r="AB2725" s="41">
        <f>IF('query (10)'!Z2725="","",'query (10)'!Z2725)</f>
        <v>48009</v>
      </c>
      <c r="AC2725" s="38" t="str">
        <f>IF(OR('query (10)'!AA2725="",COUNTIF(Cleaning_Rules!$A$21:$A$26,TRIM('query (10)'!AA2725))&gt;0),"",TRIM('query (10)'!AA2725))</f>
        <v/>
      </c>
      <c r="AD2725" s="38" t="str">
        <f>IF('query (10)'!AB2725="","",TRIM(IFERROR(_xlfn.TEXTBEFORE('query (10)'!AB2725,"("),'query (10)'!AB2725)))</f>
        <v>เริ่มซ่อมงาน PM แล้ว รับผิดชอบโดย PAHLA SEEDANG</v>
      </c>
      <c r="AE2725" s="38" t="str">
        <f>IFERROR(LOWER(TRIM(_xlfn.TEXTBEFORE(_xlfn.TEXTAFTER('query (10)'!AB2725,"("),")"))),"")</f>
        <v>pahla@nsk.com</v>
      </c>
      <c r="AF2725" s="38" t="str">
        <f>IF('query (10)'!AD2725="","",TRIM('query (10)'!AD2725))</f>
        <v>คุณานนต์ ปารวัณวงศ์</v>
      </c>
      <c r="AG2725" s="38" t="str">
        <f>IF('query (10)'!AE2725="","",TRIM('query (10)'!AE2725))</f>
        <v>ผะหลา สีแดง</v>
      </c>
      <c r="AH2725" s="38" t="str">
        <f>IF('query (10)'!AF2725="","",IFERROR(VALUE('query (10)'!AF2725),""))</f>
        <v/>
      </c>
      <c r="AI2725" s="38" t="str">
        <f>IF('query (10)'!AG2725="","",TRIM('query (10)'!AG2725))</f>
        <v/>
      </c>
      <c r="AJ2725" s="38" t="str">
        <f>IF('query (10)'!AH2725="","",IFERROR(VALUE('query (10)'!AH2725),""))</f>
        <v/>
      </c>
      <c r="AK2725" s="38" t="str">
        <f>IF('query (10)'!AI2725="","",TRIM('query (10)'!AI2725))</f>
        <v/>
      </c>
      <c r="AL2725" s="42">
        <f t="shared" si="210"/>
        <v>2026</v>
      </c>
      <c r="AM2725" s="42" t="str">
        <f t="shared" si="211"/>
        <v>2026-06</v>
      </c>
      <c r="AN2725" s="42" t="str">
        <f t="shared" ca="1" si="212"/>
        <v/>
      </c>
      <c r="AO2725" s="42" t="str">
        <f t="shared" si="213"/>
        <v>CH-836 | AUTOMATION VIBRATION TESTING MACHINE | KWD7 | CENTERING | Time-based Maintenance | Mechanical | Part Change | Medium | Repair Unit Centering to PM 5-year Cycle
Change Machine parts
change Rotary actuator
Model: CDRQ2BS30-90C
change Coupling
Model: CPJK30-RD-10-12
change Bearing
Model: 6001ZZ
 | AIR CYLINDER | CDRQ2BS30-90C | เริ่มซ่อมงาน PM แล้ว รับผิดชอบโดย PAHLA SEEDANG | ผะหลา สีแดง</v>
      </c>
      <c r="AP2725" s="42" t="str">
        <f>_xlfn.TEXTJOIN("; ",TRUE,IF(COUNTA('query (10)'!A2725:AK2725)&lt;=6,"NEAR_EMPTY_ROW",""),IF($K2725="","MISSING_STATUS",""),IF(AND($K2725="เสร็จสิ้น",$Z2725=""),"DONE_NO_ACTUAL_DATE",""),IF(AND($I2725="Condition-based Maintenance",$AH2725=""),"CBM_NO_MEASUREMENT",""),IF(OR($X2725="",$X2725=0),"INVALID_PERIOD",""),IF(AND($AA2725&lt;&gt;"",$AB2725&lt;&gt;"",$AB2725&lt;$AA2725),"DATE_SEQUENCE_ERROR",""),IF(AND($AB2725&lt;&gt;"",$AB2725&gt;DATE(2030,12,31)),"DATE_OUTLIER",""),IF($C2725="","MISSING_QRCODE",""),IF($J2725="UNKNOWN","UNKNOWN_PM_TYPE",""),IF($L2725="UNKNOWN","UNKNOWN_STATUS",""))</f>
        <v>DATE_OUTLIER</v>
      </c>
      <c r="AQ2725" s="42" t="str">
        <f t="shared" si="214"/>
        <v>NO</v>
      </c>
    </row>
    <row r="2726" spans="1:43" x14ac:dyDescent="0.3">
      <c r="A2726" s="38">
        <f>IF('query (10)'!A2726="","",'query (10)'!A2726)</f>
        <v>2985</v>
      </c>
      <c r="B2726" s="38">
        <f>IF('query (10)'!B2726="","",'query (10)'!B2726)</f>
        <v>21362</v>
      </c>
      <c r="C2726" s="38" t="str">
        <f>TRIM(UPPER('query (10)'!M2726))</f>
        <v>GR-150</v>
      </c>
      <c r="D2726" s="38" t="str">
        <f>TRIM(UPPER(IFERROR(_xlfn.TEXTBEFORE('query (10)'!L2726,"("),'query (10)'!L2726)))</f>
        <v>OUTER RING RACEWAY SUPER FINISH M/C</v>
      </c>
      <c r="E2726" s="38" t="str">
        <f>IFERROR(TRIM(UPPER(_xlfn.TEXTBEFORE(_xlfn.TEXTAFTER('query (10)'!L2726,"("),")"))),"")</f>
        <v/>
      </c>
      <c r="F2726" s="38" t="str">
        <f>TRIM('query (10)'!K2726)</f>
        <v>BWD2</v>
      </c>
      <c r="G2726" s="38" t="str">
        <f>IF('query (10)'!J2726="","",'query (10)'!J2726)</f>
        <v>Unit Pressure Roll</v>
      </c>
      <c r="H2726" s="38" t="str">
        <f>TRIM(UPPER('query (10)'!J2726))</f>
        <v>UNIT PRESSURE ROLL</v>
      </c>
      <c r="I2726" s="38" t="str">
        <f>IF('query (10)'!F2726="","",'query (10)'!F2726)</f>
        <v>Time-based Maintenance</v>
      </c>
      <c r="J2726" s="38" t="str">
        <f>IF('query (10)'!F2726="","",IFERROR(INDEX(Cleaning_Rules!$B$14:$B$17,MATCH(TRIM('query (10)'!F2726),Cleaning_Rules!$A$14:$A$17,0)),"UNKNOWN"))</f>
        <v>TBM</v>
      </c>
      <c r="K2726" s="38" t="str">
        <f>IF('query (10)'!G2726="","",'query (10)'!G2726)</f>
        <v>เสร็จสิ้น</v>
      </c>
      <c r="L2726" s="38" t="str">
        <f>IF('query (10)'!G2726="","MISSING",IFERROR(INDEX(Cleaning_Rules!$B$5:$B$10,MATCH(TRIM('query (10)'!G2726),Cleaning_Rules!$A$5:$A$10,0)),"UNKNOWN"))</f>
        <v>COMPLETED</v>
      </c>
      <c r="M2726" s="38" t="str">
        <f>IF('query (10)'!I2726="","",'query (10)'!I2726)</f>
        <v>Mechanical</v>
      </c>
      <c r="N2726" s="38" t="str">
        <f>IF('query (10)'!O2726="","",'query (10)'!O2726)</f>
        <v>Part Change</v>
      </c>
      <c r="O2726" s="38" t="str">
        <f>IF('query (10)'!P2726="","",'query (10)'!P2726)</f>
        <v>Medium</v>
      </c>
      <c r="P2726" s="38" t="str">
        <f>IF('query (10)'!N2726="","",'query (10)'!N2726)</f>
        <v>Repair Unit Pressure Roll Head No.1 Work Details
1.Replace Bearing (6002DU,SB12A)
2.Replace Seal Kit Hydralic Cylinder (CQ2WBH50-PS)
3.Replace Fine U Nut (FUN02SC)
4.Replace Stoper pin (STEHN10)
5.Replace Part Machine
6.Setting Conditions</v>
      </c>
      <c r="Q2726" s="38" t="str">
        <f>TRIM('query (10)'!N2726)</f>
        <v>Repair Unit Pressure Roll Head No.1 Work Details
1.Replace Bearing (6002DU,SB12A)
2.Replace Seal Kit Hydralic Cylinder (CQ2WBH50-PS)
3.Replace Fine U Nut (FUN02SC)
4.Replace Stoper pin (STEHN10)
5.Replace Part Machine
6.Setting Conditions</v>
      </c>
      <c r="R2726" s="38" t="str">
        <f>TRIM(UPPER('query (10)'!R2726))</f>
        <v>SEAL KIT</v>
      </c>
      <c r="S2726" s="38" t="str">
        <f>TRIM(UPPER('query (10)'!S2726))</f>
        <v>CQ2WBH50-PS</v>
      </c>
      <c r="T2726" s="38" t="str">
        <f>IF('query (10)'!Q2726="","",TRIM(UPPER('query (10)'!Q2726)))</f>
        <v/>
      </c>
      <c r="U2726" s="38" t="str">
        <f>IF('query (10)'!T2726="","",'query (10)'!T2726)</f>
        <v/>
      </c>
      <c r="V2726" s="39" t="str">
        <f>IF('query (10)'!T2726="","",IFERROR(VALUE('query (10)'!T2726),""))</f>
        <v/>
      </c>
      <c r="W2726" s="40">
        <f>IF('query (10)'!U2726="","",'query (10)'!U2726)</f>
        <v>0</v>
      </c>
      <c r="X2726" s="39">
        <f>IF('query (10)'!V2726="","",'query (10)'!V2726)</f>
        <v>731</v>
      </c>
      <c r="Y2726" s="41">
        <f>IF('query (10)'!W2726="","",'query (10)'!W2726)</f>
        <v>46174</v>
      </c>
      <c r="Z2726" s="41">
        <f>IF('query (10)'!X2726="","",'query (10)'!X2726)</f>
        <v>46183</v>
      </c>
      <c r="AA2726" s="41">
        <f>IF('query (10)'!Y2726="","",'query (10)'!Y2726)</f>
        <v>46183</v>
      </c>
      <c r="AB2726" s="41">
        <f>IF('query (10)'!Z2726="","",'query (10)'!Z2726)</f>
        <v>46914</v>
      </c>
      <c r="AC2726" s="38" t="str">
        <f>IF(OR('query (10)'!AA2726="",COUNTIF(Cleaning_Rules!$A$21:$A$26,TRIM('query (10)'!AA2726))&gt;0),"",TRIM('query (10)'!AA2726))</f>
        <v/>
      </c>
      <c r="AD2726" s="38" t="str">
        <f>IF('query (10)'!AB2726="","",TRIM(IFERROR(_xlfn.TEXTBEFORE('query (10)'!AB2726,"("),'query (10)'!AB2726)))</f>
        <v>เริ่มซ่อมงาน PM แล้ว รับผิดชอบโดย CHETSADA PHIWBANG</v>
      </c>
      <c r="AE2726" s="38" t="str">
        <f>IFERROR(LOWER(TRIM(_xlfn.TEXTBEFORE(_xlfn.TEXTAFTER('query (10)'!AB2726,"("),")"))),"")</f>
        <v>chetsada@nsk.com</v>
      </c>
      <c r="AF2726" s="38" t="str">
        <f>IF('query (10)'!AD2726="","",TRIM('query (10)'!AD2726))</f>
        <v>จักรภัทร โคตรสมบัติ</v>
      </c>
      <c r="AG2726" s="38" t="str">
        <f>IF('query (10)'!AE2726="","",TRIM('query (10)'!AE2726))</f>
        <v>เจษฎา ผิวบาง</v>
      </c>
      <c r="AH2726" s="38" t="str">
        <f>IF('query (10)'!AF2726="","",IFERROR(VALUE('query (10)'!AF2726),""))</f>
        <v/>
      </c>
      <c r="AI2726" s="38" t="str">
        <f>IF('query (10)'!AG2726="","",TRIM('query (10)'!AG2726))</f>
        <v/>
      </c>
      <c r="AJ2726" s="38" t="str">
        <f>IF('query (10)'!AH2726="","",IFERROR(VALUE('query (10)'!AH2726),""))</f>
        <v/>
      </c>
      <c r="AK2726" s="38" t="str">
        <f>IF('query (10)'!AI2726="","",TRIM('query (10)'!AI2726))</f>
        <v/>
      </c>
      <c r="AL2726" s="42">
        <f t="shared" si="210"/>
        <v>2026</v>
      </c>
      <c r="AM2726" s="42" t="str">
        <f t="shared" si="211"/>
        <v>2026-06</v>
      </c>
      <c r="AN2726" s="42" t="str">
        <f t="shared" ca="1" si="212"/>
        <v/>
      </c>
      <c r="AO2726" s="42" t="str">
        <f t="shared" si="213"/>
        <v>GR-150 | OUTER RING RACEWAY SUPER FINISH M/C | BWD2 | UNIT PRESSURE ROLL | Time-based Maintenance | Mechanical | Part Change | Medium | Repair Unit Pressure Roll Head No.1 Work Details
1.Replace Bearing (6002DU,SB12A)
2.Replace Seal Kit Hydralic Cylinder (CQ2WBH50-PS)
3.Replace Fine U Nut (FUN02SC)
4.Replace Stoper pin (STEHN10)
5.Replace Part Machine
6.Setting Conditions | SEAL KIT | CQ2WBH50-PS | เริ่มซ่อมงาน PM แล้ว รับผิดชอบโดย CHETSADA PHIWBANG | เจษฎา ผิวบาง</v>
      </c>
      <c r="AP2726" s="42" t="str">
        <f>_xlfn.TEXTJOIN("; ",TRUE,IF(COUNTA('query (10)'!A2726:AK2726)&lt;=6,"NEAR_EMPTY_ROW",""),IF($K2726="","MISSING_STATUS",""),IF(AND($K2726="เสร็จสิ้น",$Z2726=""),"DONE_NO_ACTUAL_DATE",""),IF(AND($I2726="Condition-based Maintenance",$AH2726=""),"CBM_NO_MEASUREMENT",""),IF(OR($X2726="",$X2726=0),"INVALID_PERIOD",""),IF(AND($AA2726&lt;&gt;"",$AB2726&lt;&gt;"",$AB2726&lt;$AA2726),"DATE_SEQUENCE_ERROR",""),IF(AND($AB2726&lt;&gt;"",$AB2726&gt;DATE(2030,12,31)),"DATE_OUTLIER",""),IF($C2726="","MISSING_QRCODE",""),IF($J2726="UNKNOWN","UNKNOWN_PM_TYPE",""),IF($L2726="UNKNOWN","UNKNOWN_STATUS",""))</f>
        <v/>
      </c>
      <c r="AQ2726" s="42" t="str">
        <f t="shared" si="214"/>
        <v>NO</v>
      </c>
    </row>
    <row r="2727" spans="1:43" x14ac:dyDescent="0.3">
      <c r="A2727" s="38">
        <f>IF('query (10)'!A2727="","",'query (10)'!A2727)</f>
        <v>2986</v>
      </c>
      <c r="B2727" s="38">
        <f>IF('query (10)'!B2727="","",'query (10)'!B2727)</f>
        <v>21363</v>
      </c>
      <c r="C2727" s="38" t="str">
        <f>TRIM(UPPER('query (10)'!M2727))</f>
        <v>GR-150</v>
      </c>
      <c r="D2727" s="38" t="str">
        <f>TRIM(UPPER(IFERROR(_xlfn.TEXTBEFORE('query (10)'!L2727,"("),'query (10)'!L2727)))</f>
        <v>OUTER RING RACEWAY SUPER FINISH M/C</v>
      </c>
      <c r="E2727" s="38" t="str">
        <f>IFERROR(TRIM(UPPER(_xlfn.TEXTBEFORE(_xlfn.TEXTAFTER('query (10)'!L2727,"("),")"))),"")</f>
        <v/>
      </c>
      <c r="F2727" s="38" t="str">
        <f>TRIM('query (10)'!K2727)</f>
        <v>BWD2</v>
      </c>
      <c r="G2727" s="38" t="str">
        <f>IF('query (10)'!J2727="","",'query (10)'!J2727)</f>
        <v>Unit Pressure Roll</v>
      </c>
      <c r="H2727" s="38" t="str">
        <f>TRIM(UPPER('query (10)'!J2727))</f>
        <v>UNIT PRESSURE ROLL</v>
      </c>
      <c r="I2727" s="38" t="str">
        <f>IF('query (10)'!F2727="","",'query (10)'!F2727)</f>
        <v>Time-based Maintenance</v>
      </c>
      <c r="J2727" s="38" t="str">
        <f>IF('query (10)'!F2727="","",IFERROR(INDEX(Cleaning_Rules!$B$14:$B$17,MATCH(TRIM('query (10)'!F2727),Cleaning_Rules!$A$14:$A$17,0)),"UNKNOWN"))</f>
        <v>TBM</v>
      </c>
      <c r="K2727" s="38" t="str">
        <f>IF('query (10)'!G2727="","",'query (10)'!G2727)</f>
        <v>เสร็จสิ้น</v>
      </c>
      <c r="L2727" s="38" t="str">
        <f>IF('query (10)'!G2727="","MISSING",IFERROR(INDEX(Cleaning_Rules!$B$5:$B$10,MATCH(TRIM('query (10)'!G2727),Cleaning_Rules!$A$5:$A$10,0)),"UNKNOWN"))</f>
        <v>COMPLETED</v>
      </c>
      <c r="M2727" s="38" t="str">
        <f>IF('query (10)'!I2727="","",'query (10)'!I2727)</f>
        <v>Mechanical</v>
      </c>
      <c r="N2727" s="38" t="str">
        <f>IF('query (10)'!O2727="","",'query (10)'!O2727)</f>
        <v>Part Change</v>
      </c>
      <c r="O2727" s="38" t="str">
        <f>IF('query (10)'!P2727="","",'query (10)'!P2727)</f>
        <v>Medium</v>
      </c>
      <c r="P2727" s="38" t="str">
        <f>IF('query (10)'!N2727="","",'query (10)'!N2727)</f>
        <v>Repair Unit Pressure Roll Head No.2 Work Details
1.Replace Bearing (6002DU,SB12A)
2.Replace Seal Kit Hydralic Cylinder (CQ2WBH50-PS)
3.Replace Fine U Nut (FUN02SC)
4.Replace Stoper pin (STEHN10)
5.Replace Part Machine
6.Setting Conditions</v>
      </c>
      <c r="Q2727" s="38" t="str">
        <f>TRIM('query (10)'!N2727)</f>
        <v>Repair Unit Pressure Roll Head No.2 Work Details
1.Replace Bearing (6002DU,SB12A)
2.Replace Seal Kit Hydralic Cylinder (CQ2WBH50-PS)
3.Replace Fine U Nut (FUN02SC)
4.Replace Stoper pin (STEHN10)
5.Replace Part Machine
6.Setting Conditions</v>
      </c>
      <c r="R2727" s="38" t="str">
        <f>TRIM(UPPER('query (10)'!R2727))</f>
        <v>SEAL KIT</v>
      </c>
      <c r="S2727" s="38" t="str">
        <f>TRIM(UPPER('query (10)'!S2727))</f>
        <v>CQ2WBH50-PS</v>
      </c>
      <c r="T2727" s="38" t="str">
        <f>IF('query (10)'!Q2727="","",TRIM(UPPER('query (10)'!Q2727)))</f>
        <v/>
      </c>
      <c r="U2727" s="38" t="str">
        <f>IF('query (10)'!T2727="","",'query (10)'!T2727)</f>
        <v/>
      </c>
      <c r="V2727" s="39" t="str">
        <f>IF('query (10)'!T2727="","",IFERROR(VALUE('query (10)'!T2727),""))</f>
        <v/>
      </c>
      <c r="W2727" s="40">
        <f>IF('query (10)'!U2727="","",'query (10)'!U2727)</f>
        <v>0</v>
      </c>
      <c r="X2727" s="39">
        <f>IF('query (10)'!V2727="","",'query (10)'!V2727)</f>
        <v>731</v>
      </c>
      <c r="Y2727" s="41">
        <f>IF('query (10)'!W2727="","",'query (10)'!W2727)</f>
        <v>46174</v>
      </c>
      <c r="Z2727" s="41">
        <f>IF('query (10)'!X2727="","",'query (10)'!X2727)</f>
        <v>46183</v>
      </c>
      <c r="AA2727" s="41">
        <f>IF('query (10)'!Y2727="","",'query (10)'!Y2727)</f>
        <v>46183</v>
      </c>
      <c r="AB2727" s="41">
        <f>IF('query (10)'!Z2727="","",'query (10)'!Z2727)</f>
        <v>46914</v>
      </c>
      <c r="AC2727" s="38" t="str">
        <f>IF(OR('query (10)'!AA2727="",COUNTIF(Cleaning_Rules!$A$21:$A$26,TRIM('query (10)'!AA2727))&gt;0),"",TRIM('query (10)'!AA2727))</f>
        <v/>
      </c>
      <c r="AD2727" s="38" t="str">
        <f>IF('query (10)'!AB2727="","",TRIM(IFERROR(_xlfn.TEXTBEFORE('query (10)'!AB2727,"("),'query (10)'!AB2727)))</f>
        <v>เริ่มซ่อมงาน PM แล้ว รับผิดชอบโดย KUNANON PARAWANWONG</v>
      </c>
      <c r="AE2727" s="38" t="str">
        <f>IFERROR(LOWER(TRIM(_xlfn.TEXTBEFORE(_xlfn.TEXTAFTER('query (10)'!AB2727,"("),")"))),"")</f>
        <v>parawanwong-k-3161@nsk.com</v>
      </c>
      <c r="AF2727" s="38" t="str">
        <f>IF('query (10)'!AD2727="","",TRIM('query (10)'!AD2727))</f>
        <v>จักรภัทร โคตรสมบัติ</v>
      </c>
      <c r="AG2727" s="38" t="str">
        <f>IF('query (10)'!AE2727="","",TRIM('query (10)'!AE2727))</f>
        <v>คุณานนต์ ปารวัณวงศ์</v>
      </c>
      <c r="AH2727" s="38" t="str">
        <f>IF('query (10)'!AF2727="","",IFERROR(VALUE('query (10)'!AF2727),""))</f>
        <v/>
      </c>
      <c r="AI2727" s="38" t="str">
        <f>IF('query (10)'!AG2727="","",TRIM('query (10)'!AG2727))</f>
        <v/>
      </c>
      <c r="AJ2727" s="38" t="str">
        <f>IF('query (10)'!AH2727="","",IFERROR(VALUE('query (10)'!AH2727),""))</f>
        <v/>
      </c>
      <c r="AK2727" s="38" t="str">
        <f>IF('query (10)'!AI2727="","",TRIM('query (10)'!AI2727))</f>
        <v/>
      </c>
      <c r="AL2727" s="42">
        <f t="shared" si="210"/>
        <v>2026</v>
      </c>
      <c r="AM2727" s="42" t="str">
        <f t="shared" si="211"/>
        <v>2026-06</v>
      </c>
      <c r="AN2727" s="42" t="str">
        <f t="shared" ca="1" si="212"/>
        <v/>
      </c>
      <c r="AO2727" s="42" t="str">
        <f t="shared" si="213"/>
        <v>GR-150 | OUTER RING RACEWAY SUPER FINISH M/C | BWD2 | UNIT PRESSURE ROLL | Time-based Maintenance | Mechanical | Part Change | Medium | Repair Unit Pressure Roll Head No.2 Work Details
1.Replace Bearing (6002DU,SB12A)
2.Replace Seal Kit Hydralic Cylinder (CQ2WBH50-PS)
3.Replace Fine U Nut (FUN02SC)
4.Replace Stoper pin (STEHN10)
5.Replace Part Machine
6.Setting Conditions | SEAL KIT | CQ2WBH50-PS | เริ่มซ่อมงาน PM แล้ว รับผิดชอบโดย KUNANON PARAWANWONG | คุณานนต์ ปารวัณวงศ์</v>
      </c>
      <c r="AP2727" s="42" t="str">
        <f>_xlfn.TEXTJOIN("; ",TRUE,IF(COUNTA('query (10)'!A2727:AK2727)&lt;=6,"NEAR_EMPTY_ROW",""),IF($K2727="","MISSING_STATUS",""),IF(AND($K2727="เสร็จสิ้น",$Z2727=""),"DONE_NO_ACTUAL_DATE",""),IF(AND($I2727="Condition-based Maintenance",$AH2727=""),"CBM_NO_MEASUREMENT",""),IF(OR($X2727="",$X2727=0),"INVALID_PERIOD",""),IF(AND($AA2727&lt;&gt;"",$AB2727&lt;&gt;"",$AB2727&lt;$AA2727),"DATE_SEQUENCE_ERROR",""),IF(AND($AB2727&lt;&gt;"",$AB2727&gt;DATE(2030,12,31)),"DATE_OUTLIER",""),IF($C2727="","MISSING_QRCODE",""),IF($J2727="UNKNOWN","UNKNOWN_PM_TYPE",""),IF($L2727="UNKNOWN","UNKNOWN_STATUS",""))</f>
        <v/>
      </c>
      <c r="AQ2727" s="42" t="str">
        <f t="shared" si="214"/>
        <v>NO</v>
      </c>
    </row>
    <row r="2728" spans="1:43" x14ac:dyDescent="0.3">
      <c r="A2728" s="38">
        <f>IF('query (10)'!A2728="","",'query (10)'!A2728)</f>
        <v>2987</v>
      </c>
      <c r="B2728" s="38">
        <f>IF('query (10)'!B2728="","",'query (10)'!B2728)</f>
        <v>21364</v>
      </c>
      <c r="C2728" s="38" t="str">
        <f>TRIM(UPPER('query (10)'!M2728))</f>
        <v>GR-161</v>
      </c>
      <c r="D2728" s="38" t="str">
        <f>TRIM(UPPER(IFERROR(_xlfn.TEXTBEFORE('query (10)'!L2728,"("),'query (10)'!L2728)))</f>
        <v>INNER RING RACEWAY SUPER FINISH M/C</v>
      </c>
      <c r="E2728" s="38" t="str">
        <f>IFERROR(TRIM(UPPER(_xlfn.TEXTBEFORE(_xlfn.TEXTAFTER('query (10)'!L2728,"("),")"))),"")</f>
        <v/>
      </c>
      <c r="F2728" s="38" t="str">
        <f>TRIM('query (10)'!K2728)</f>
        <v>BWD2</v>
      </c>
      <c r="G2728" s="38" t="str">
        <f>IF('query (10)'!J2728="","",'query (10)'!J2728)</f>
        <v>Unit Pressure Roll</v>
      </c>
      <c r="H2728" s="38" t="str">
        <f>TRIM(UPPER('query (10)'!J2728))</f>
        <v>UNIT PRESSURE ROLL</v>
      </c>
      <c r="I2728" s="38" t="str">
        <f>IF('query (10)'!F2728="","",'query (10)'!F2728)</f>
        <v>Time-based Maintenance</v>
      </c>
      <c r="J2728" s="38" t="str">
        <f>IF('query (10)'!F2728="","",IFERROR(INDEX(Cleaning_Rules!$B$14:$B$17,MATCH(TRIM('query (10)'!F2728),Cleaning_Rules!$A$14:$A$17,0)),"UNKNOWN"))</f>
        <v>TBM</v>
      </c>
      <c r="K2728" s="38" t="str">
        <f>IF('query (10)'!G2728="","",'query (10)'!G2728)</f>
        <v>เสร็จสิ้น</v>
      </c>
      <c r="L2728" s="38" t="str">
        <f>IF('query (10)'!G2728="","MISSING",IFERROR(INDEX(Cleaning_Rules!$B$5:$B$10,MATCH(TRIM('query (10)'!G2728),Cleaning_Rules!$A$5:$A$10,0)),"UNKNOWN"))</f>
        <v>COMPLETED</v>
      </c>
      <c r="M2728" s="38" t="str">
        <f>IF('query (10)'!I2728="","",'query (10)'!I2728)</f>
        <v>Mechanical</v>
      </c>
      <c r="N2728" s="38" t="str">
        <f>IF('query (10)'!O2728="","",'query (10)'!O2728)</f>
        <v>Part Change</v>
      </c>
      <c r="O2728" s="38" t="str">
        <f>IF('query (10)'!P2728="","",'query (10)'!P2728)</f>
        <v>Medium</v>
      </c>
      <c r="P2728" s="38" t="str">
        <f>IF('query (10)'!N2728="","",'query (10)'!N2728)</f>
        <v>Repair Unit Pressure Roll Head No.1 Work Details
1.Replace Bearing (6002DU,SB12A)
2.Replace Seal Kit Hydralic Cylinder (CQ2WBH50-PS)
3.Replace Fine U Nut (FUN02SC)
4.Replace Stoper pin (STEHN10)
5.Replace Part Machine
6.Setting Conditions</v>
      </c>
      <c r="Q2728" s="38" t="str">
        <f>TRIM('query (10)'!N2728)</f>
        <v>Repair Unit Pressure Roll Head No.1 Work Details
1.Replace Bearing (6002DU,SB12A)
2.Replace Seal Kit Hydralic Cylinder (CQ2WBH50-PS)
3.Replace Fine U Nut (FUN02SC)
4.Replace Stoper pin (STEHN10)
5.Replace Part Machine
6.Setting Conditions</v>
      </c>
      <c r="R2728" s="38" t="str">
        <f>TRIM(UPPER('query (10)'!R2728))</f>
        <v>BEARING</v>
      </c>
      <c r="S2728" s="38" t="str">
        <f>TRIM(UPPER('query (10)'!S2728))</f>
        <v>SB12A</v>
      </c>
      <c r="T2728" s="38" t="str">
        <f>IF('query (10)'!Q2728="","",TRIM(UPPER('query (10)'!Q2728)))</f>
        <v/>
      </c>
      <c r="U2728" s="38" t="str">
        <f>IF('query (10)'!T2728="","",'query (10)'!T2728)</f>
        <v/>
      </c>
      <c r="V2728" s="39" t="str">
        <f>IF('query (10)'!T2728="","",IFERROR(VALUE('query (10)'!T2728),""))</f>
        <v/>
      </c>
      <c r="W2728" s="40">
        <f>IF('query (10)'!U2728="","",'query (10)'!U2728)</f>
        <v>0</v>
      </c>
      <c r="X2728" s="39">
        <f>IF('query (10)'!V2728="","",'query (10)'!V2728)</f>
        <v>731</v>
      </c>
      <c r="Y2728" s="41">
        <f>IF('query (10)'!W2728="","",'query (10)'!W2728)</f>
        <v>46174</v>
      </c>
      <c r="Z2728" s="41">
        <f>IF('query (10)'!X2728="","",'query (10)'!X2728)</f>
        <v>46183</v>
      </c>
      <c r="AA2728" s="41">
        <f>IF('query (10)'!Y2728="","",'query (10)'!Y2728)</f>
        <v>46183</v>
      </c>
      <c r="AB2728" s="41">
        <f>IF('query (10)'!Z2728="","",'query (10)'!Z2728)</f>
        <v>46914</v>
      </c>
      <c r="AC2728" s="38" t="str">
        <f>IF(OR('query (10)'!AA2728="",COUNTIF(Cleaning_Rules!$A$21:$A$26,TRIM('query (10)'!AA2728))&gt;0),"",TRIM('query (10)'!AA2728))</f>
        <v/>
      </c>
      <c r="AD2728" s="38" t="str">
        <f>IF('query (10)'!AB2728="","",TRIM(IFERROR(_xlfn.TEXTBEFORE('query (10)'!AB2728,"("),'query (10)'!AB2728)))</f>
        <v>เริ่มซ่อมงาน PM แล้ว รับผิดชอบโดย PUCHIT KULSEREE</v>
      </c>
      <c r="AE2728" s="38" t="str">
        <f>IFERROR(LOWER(TRIM(_xlfn.TEXTBEFORE(_xlfn.TEXTAFTER('query (10)'!AB2728,"("),")"))),"")</f>
        <v>puchit@nsk.com</v>
      </c>
      <c r="AF2728" s="38" t="str">
        <f>IF('query (10)'!AD2728="","",TRIM('query (10)'!AD2728))</f>
        <v>จักรภัทร โคตรสมบัติ</v>
      </c>
      <c r="AG2728" s="38" t="str">
        <f>IF('query (10)'!AE2728="","",TRIM('query (10)'!AE2728))</f>
        <v>ภูชิต กุลเสรี</v>
      </c>
      <c r="AH2728" s="38" t="str">
        <f>IF('query (10)'!AF2728="","",IFERROR(VALUE('query (10)'!AF2728),""))</f>
        <v/>
      </c>
      <c r="AI2728" s="38" t="str">
        <f>IF('query (10)'!AG2728="","",TRIM('query (10)'!AG2728))</f>
        <v/>
      </c>
      <c r="AJ2728" s="38" t="str">
        <f>IF('query (10)'!AH2728="","",IFERROR(VALUE('query (10)'!AH2728),""))</f>
        <v/>
      </c>
      <c r="AK2728" s="38" t="str">
        <f>IF('query (10)'!AI2728="","",TRIM('query (10)'!AI2728))</f>
        <v/>
      </c>
      <c r="AL2728" s="42">
        <f t="shared" si="210"/>
        <v>2026</v>
      </c>
      <c r="AM2728" s="42" t="str">
        <f t="shared" si="211"/>
        <v>2026-06</v>
      </c>
      <c r="AN2728" s="42" t="str">
        <f t="shared" ca="1" si="212"/>
        <v/>
      </c>
      <c r="AO2728" s="42" t="str">
        <f t="shared" si="213"/>
        <v>GR-161 | INNER RING RACEWAY SUPER FINISH M/C | BWD2 | UNIT PRESSURE ROLL | Time-based Maintenance | Mechanical | Part Change | Medium | Repair Unit Pressure Roll Head No.1 Work Details
1.Replace Bearing (6002DU,SB12A)
2.Replace Seal Kit Hydralic Cylinder (CQ2WBH50-PS)
3.Replace Fine U Nut (FUN02SC)
4.Replace Stoper pin (STEHN10)
5.Replace Part Machine
6.Setting Conditions | BEARING | SB12A | เริ่มซ่อมงาน PM แล้ว รับผิดชอบโดย PUCHIT KULSEREE | ภูชิต กุลเสรี</v>
      </c>
      <c r="AP2728" s="42" t="str">
        <f>_xlfn.TEXTJOIN("; ",TRUE,IF(COUNTA('query (10)'!A2728:AK2728)&lt;=6,"NEAR_EMPTY_ROW",""),IF($K2728="","MISSING_STATUS",""),IF(AND($K2728="เสร็จสิ้น",$Z2728=""),"DONE_NO_ACTUAL_DATE",""),IF(AND($I2728="Condition-based Maintenance",$AH2728=""),"CBM_NO_MEASUREMENT",""),IF(OR($X2728="",$X2728=0),"INVALID_PERIOD",""),IF(AND($AA2728&lt;&gt;"",$AB2728&lt;&gt;"",$AB2728&lt;$AA2728),"DATE_SEQUENCE_ERROR",""),IF(AND($AB2728&lt;&gt;"",$AB2728&gt;DATE(2030,12,31)),"DATE_OUTLIER",""),IF($C2728="","MISSING_QRCODE",""),IF($J2728="UNKNOWN","UNKNOWN_PM_TYPE",""),IF($L2728="UNKNOWN","UNKNOWN_STATUS",""))</f>
        <v/>
      </c>
      <c r="AQ2728" s="42" t="str">
        <f t="shared" si="214"/>
        <v>NO</v>
      </c>
    </row>
    <row r="2729" spans="1:43" x14ac:dyDescent="0.3">
      <c r="A2729" s="38">
        <f>IF('query (10)'!A2729="","",'query (10)'!A2729)</f>
        <v>2988</v>
      </c>
      <c r="B2729" s="38">
        <f>IF('query (10)'!B2729="","",'query (10)'!B2729)</f>
        <v>21378</v>
      </c>
      <c r="C2729" s="38" t="str">
        <f>TRIM(UPPER('query (10)'!M2729))</f>
        <v>GR-918</v>
      </c>
      <c r="D2729" s="38" t="str">
        <f>TRIM(UPPER(IFERROR(_xlfn.TEXTBEFORE('query (10)'!L2729,"("),'query (10)'!L2729)))</f>
        <v>SHAFT OUTER DAIMETER GRINDING M/C</v>
      </c>
      <c r="E2729" s="38" t="str">
        <f>IFERROR(TRIM(UPPER(_xlfn.TEXTBEFORE(_xlfn.TEXTAFTER('query (10)'!L2729,"("),")"))),"")</f>
        <v/>
      </c>
      <c r="F2729" s="38" t="str">
        <f>TRIM('query (10)'!K2729)</f>
        <v>WP Grinding3</v>
      </c>
      <c r="G2729" s="38" t="str">
        <f>IF('query (10)'!J2729="","",'query (10)'!J2729)</f>
        <v>mid-shift</v>
      </c>
      <c r="H2729" s="38" t="str">
        <f>TRIM(UPPER('query (10)'!J2729))</f>
        <v>MID-SHIFT</v>
      </c>
      <c r="I2729" s="38" t="str">
        <f>IF('query (10)'!F2729="","",'query (10)'!F2729)</f>
        <v>Time-based Maintenance</v>
      </c>
      <c r="J2729" s="38" t="str">
        <f>IF('query (10)'!F2729="","",IFERROR(INDEX(Cleaning_Rules!$B$14:$B$17,MATCH(TRIM('query (10)'!F2729),Cleaning_Rules!$A$14:$A$17,0)),"UNKNOWN"))</f>
        <v>TBM</v>
      </c>
      <c r="K2729" s="38" t="str">
        <f>IF('query (10)'!G2729="","",'query (10)'!G2729)</f>
        <v>เสร็จสิ้น</v>
      </c>
      <c r="L2729" s="38" t="str">
        <f>IF('query (10)'!G2729="","MISSING",IFERROR(INDEX(Cleaning_Rules!$B$5:$B$10,MATCH(TRIM('query (10)'!G2729),Cleaning_Rules!$A$5:$A$10,0)),"UNKNOWN"))</f>
        <v>COMPLETED</v>
      </c>
      <c r="M2729" s="38" t="str">
        <f>IF('query (10)'!I2729="","",'query (10)'!I2729)</f>
        <v>Mechanical</v>
      </c>
      <c r="N2729" s="38" t="str">
        <f>IF('query (10)'!O2729="","",'query (10)'!O2729)</f>
        <v>Part Change</v>
      </c>
      <c r="O2729" s="38" t="str">
        <f>IF('query (10)'!P2729="","",'query (10)'!P2729)</f>
        <v>Medium</v>
      </c>
      <c r="P2729" s="38" t="str">
        <f>IF('query (10)'!N2729="","",'query (10)'!N2729)</f>
        <v xml:space="preserve">Repair mid-shift unit
-Replace 
ball screw : BSSE1520-611
bush bearing : LB20NYDD
bearing support : WBK12-11
shaft  :
PSSFAM20-552-F22-B19-P8-T22-S19-Q8
pulley no.1 : HHAA26S5M150-F-10
pulley no.2 : HTPA26S5M150-B-N12
Belt : C-HTBN300S5M-100
</v>
      </c>
      <c r="Q2729" s="38" t="str">
        <f>TRIM('query (10)'!N2729)</f>
        <v xml:space="preserve">Repair mid-shift unit
-Replace 
ball screw : BSSE1520-611
bush bearing : LB20NYDD
bearing support : WBK12-11
shaft :
PSSFAM20-552-F22-B19-P8-T22-S19-Q8
pulley no.1 : HHAA26S5M150-F-10
pulley no.2 : HTPA26S5M150-B-N12
Belt : C-HTBN300S5M-100
</v>
      </c>
      <c r="R2729" s="38" t="str">
        <f>TRIM(UPPER('query (10)'!R2729))</f>
        <v/>
      </c>
      <c r="S2729" s="38" t="str">
        <f>TRIM(UPPER('query (10)'!S2729))</f>
        <v/>
      </c>
      <c r="T2729" s="38" t="str">
        <f>IF('query (10)'!Q2729="","",TRIM(UPPER('query (10)'!Q2729)))</f>
        <v/>
      </c>
      <c r="U2729" s="38" t="str">
        <f>IF('query (10)'!T2729="","",'query (10)'!T2729)</f>
        <v/>
      </c>
      <c r="V2729" s="39" t="str">
        <f>IF('query (10)'!T2729="","",IFERROR(VALUE('query (10)'!T2729),""))</f>
        <v/>
      </c>
      <c r="W2729" s="40">
        <f>IF('query (10)'!U2729="","",'query (10)'!U2729)</f>
        <v>0</v>
      </c>
      <c r="X2729" s="39">
        <f>IF('query (10)'!V2729="","",'query (10)'!V2729)</f>
        <v>365</v>
      </c>
      <c r="Y2729" s="41">
        <f>IF('query (10)'!W2729="","",'query (10)'!W2729)</f>
        <v>46172</v>
      </c>
      <c r="Z2729" s="41">
        <f>IF('query (10)'!X2729="","",'query (10)'!X2729)</f>
        <v>46184</v>
      </c>
      <c r="AA2729" s="41">
        <f>IF('query (10)'!Y2729="","",'query (10)'!Y2729)</f>
        <v>46184</v>
      </c>
      <c r="AB2729" s="41">
        <f>IF('query (10)'!Z2729="","",'query (10)'!Z2729)</f>
        <v>46549</v>
      </c>
      <c r="AC2729" s="38" t="str">
        <f>IF(OR('query (10)'!AA2729="",COUNTIF(Cleaning_Rules!$A$21:$A$26,TRIM('query (10)'!AA2729))&gt;0),"",TRIM('query (10)'!AA2729))</f>
        <v/>
      </c>
      <c r="AD2729" s="38" t="str">
        <f>IF('query (10)'!AB2729="","",TRIM(IFERROR(_xlfn.TEXTBEFORE('query (10)'!AB2729,"("),'query (10)'!AB2729)))</f>
        <v>เริ่มซ่อมงาน PM แล้ว รับผิดชอบโดย CHETSADA PHIWBANG</v>
      </c>
      <c r="AE2729" s="38" t="str">
        <f>IFERROR(LOWER(TRIM(_xlfn.TEXTBEFORE(_xlfn.TEXTAFTER('query (10)'!AB2729,"("),")"))),"")</f>
        <v>chetsada@nsk.com</v>
      </c>
      <c r="AF2729" s="38" t="str">
        <f>IF('query (10)'!AD2729="","",TRIM('query (10)'!AD2729))</f>
        <v>เจษฎา ผิวบาง</v>
      </c>
      <c r="AG2729" s="38" t="str">
        <f>IF('query (10)'!AE2729="","",TRIM('query (10)'!AE2729))</f>
        <v>เจษฎา ผิวบาง</v>
      </c>
      <c r="AH2729" s="38" t="str">
        <f>IF('query (10)'!AF2729="","",IFERROR(VALUE('query (10)'!AF2729),""))</f>
        <v/>
      </c>
      <c r="AI2729" s="38" t="str">
        <f>IF('query (10)'!AG2729="","",TRIM('query (10)'!AG2729))</f>
        <v/>
      </c>
      <c r="AJ2729" s="38" t="str">
        <f>IF('query (10)'!AH2729="","",IFERROR(VALUE('query (10)'!AH2729),""))</f>
        <v/>
      </c>
      <c r="AK2729" s="38" t="str">
        <f>IF('query (10)'!AI2729="","",TRIM('query (10)'!AI2729))</f>
        <v/>
      </c>
      <c r="AL2729" s="42">
        <f t="shared" si="210"/>
        <v>2026</v>
      </c>
      <c r="AM2729" s="42" t="str">
        <f t="shared" si="211"/>
        <v>2026-05</v>
      </c>
      <c r="AN2729" s="42" t="str">
        <f t="shared" ca="1" si="212"/>
        <v/>
      </c>
      <c r="AO2729" s="42" t="str">
        <f t="shared" si="213"/>
        <v>GR-918 | SHAFT OUTER DAIMETER GRINDING M/C | WP Grinding3 | MID-SHIFT | Time-based Maintenance | Mechanical | Part Change | Medium | Repair mid-shift unit
-Replace 
ball screw : BSSE1520-611
bush bearing : LB20NYDD
bearing support : WBK12-11
shaft :
PSSFAM20-552-F22-B19-P8-T22-S19-Q8
pulley no.1 : HHAA26S5M150-F-10
pulley no.2 : HTPA26S5M150-B-N12
Belt : C-HTBN300S5M-100
 | เริ่มซ่อมงาน PM แล้ว รับผิดชอบโดย CHETSADA PHIWBANG | เจษฎา ผิวบาง</v>
      </c>
      <c r="AP2729" s="42" t="str">
        <f>_xlfn.TEXTJOIN("; ",TRUE,IF(COUNTA('query (10)'!A2729:AK2729)&lt;=6,"NEAR_EMPTY_ROW",""),IF($K2729="","MISSING_STATUS",""),IF(AND($K2729="เสร็จสิ้น",$Z2729=""),"DONE_NO_ACTUAL_DATE",""),IF(AND($I2729="Condition-based Maintenance",$AH2729=""),"CBM_NO_MEASUREMENT",""),IF(OR($X2729="",$X2729=0),"INVALID_PERIOD",""),IF(AND($AA2729&lt;&gt;"",$AB2729&lt;&gt;"",$AB2729&lt;$AA2729),"DATE_SEQUENCE_ERROR",""),IF(AND($AB2729&lt;&gt;"",$AB2729&gt;DATE(2030,12,31)),"DATE_OUTLIER",""),IF($C2729="","MISSING_QRCODE",""),IF($J2729="UNKNOWN","UNKNOWN_PM_TYPE",""),IF($L2729="UNKNOWN","UNKNOWN_STATUS",""))</f>
        <v/>
      </c>
      <c r="AQ2729" s="42" t="str">
        <f t="shared" si="214"/>
        <v>NO</v>
      </c>
    </row>
    <row r="2730" spans="1:43" x14ac:dyDescent="0.3">
      <c r="A2730" s="38">
        <f>IF('query (10)'!A2730="","",'query (10)'!A2730)</f>
        <v>2989</v>
      </c>
      <c r="B2730" s="38">
        <f>IF('query (10)'!B2730="","",'query (10)'!B2730)</f>
        <v>21379</v>
      </c>
      <c r="C2730" s="38" t="str">
        <f>TRIM(UPPER('query (10)'!M2730))</f>
        <v>GR-919</v>
      </c>
      <c r="D2730" s="38" t="str">
        <f>TRIM(UPPER(IFERROR(_xlfn.TEXTBEFORE('query (10)'!L2730,"("),'query (10)'!L2730)))</f>
        <v>SHAFT RACEWAY GRINDING M/C</v>
      </c>
      <c r="E2730" s="38" t="str">
        <f>IFERROR(TRIM(UPPER(_xlfn.TEXTBEFORE(_xlfn.TEXTAFTER('query (10)'!L2730,"("),")"))),"")</f>
        <v/>
      </c>
      <c r="F2730" s="38" t="str">
        <f>TRIM('query (10)'!K2730)</f>
        <v>WP Grinding3</v>
      </c>
      <c r="G2730" s="38" t="str">
        <f>IF('query (10)'!J2730="","",'query (10)'!J2730)</f>
        <v xml:space="preserve">loader </v>
      </c>
      <c r="H2730" s="38" t="str">
        <f>TRIM(UPPER('query (10)'!J2730))</f>
        <v>LOADER</v>
      </c>
      <c r="I2730" s="38" t="str">
        <f>IF('query (10)'!F2730="","",'query (10)'!F2730)</f>
        <v>Time-based Maintenance</v>
      </c>
      <c r="J2730" s="38" t="str">
        <f>IF('query (10)'!F2730="","",IFERROR(INDEX(Cleaning_Rules!$B$14:$B$17,MATCH(TRIM('query (10)'!F2730),Cleaning_Rules!$A$14:$A$17,0)),"UNKNOWN"))</f>
        <v>TBM</v>
      </c>
      <c r="K2730" s="38" t="str">
        <f>IF('query (10)'!G2730="","",'query (10)'!G2730)</f>
        <v>กำลังดำเนินการ</v>
      </c>
      <c r="L2730" s="38" t="str">
        <f>IF('query (10)'!G2730="","MISSING",IFERROR(INDEX(Cleaning_Rules!$B$5:$B$10,MATCH(TRIM('query (10)'!G2730),Cleaning_Rules!$A$5:$A$10,0)),"UNKNOWN"))</f>
        <v>IN_PROGRESS</v>
      </c>
      <c r="M2730" s="38" t="str">
        <f>IF('query (10)'!I2730="","",'query (10)'!I2730)</f>
        <v>Mechanical</v>
      </c>
      <c r="N2730" s="38" t="str">
        <f>IF('query (10)'!O2730="","",'query (10)'!O2730)</f>
        <v>Part Change</v>
      </c>
      <c r="O2730" s="38" t="str">
        <f>IF('query (10)'!P2730="","",'query (10)'!P2730)</f>
        <v>Medium</v>
      </c>
      <c r="P2730" s="38" t="str">
        <f>IF('query (10)'!N2730="","",'query (10)'!N2730)</f>
        <v xml:space="preserve">Repair loader part
-Replate the air cy linder loader up-down
: CDBA2F63-20-HL
replace 
-Plate A : 1 EA.
-Plate B : 9 EA.
-Plate C : 1 EA.
-Plate D : 1 EA.
</v>
      </c>
      <c r="Q2730" s="38" t="str">
        <f>TRIM('query (10)'!N2730)</f>
        <v xml:space="preserve">Repair loader part
-Replate the air cy linder loader up-down
: CDBA2F63-20-HL
replace 
-Plate A : 1 EA.
-Plate B : 9 EA.
-Plate C : 1 EA.
-Plate D : 1 EA.
</v>
      </c>
      <c r="R2730" s="38" t="str">
        <f>TRIM(UPPER('query (10)'!R2730))</f>
        <v/>
      </c>
      <c r="S2730" s="38" t="str">
        <f>TRIM(UPPER('query (10)'!S2730))</f>
        <v/>
      </c>
      <c r="T2730" s="38" t="str">
        <f>IF('query (10)'!Q2730="","",TRIM(UPPER('query (10)'!Q2730)))</f>
        <v/>
      </c>
      <c r="U2730" s="38" t="str">
        <f>IF('query (10)'!T2730="","",'query (10)'!T2730)</f>
        <v/>
      </c>
      <c r="V2730" s="39" t="str">
        <f>IF('query (10)'!T2730="","",IFERROR(VALUE('query (10)'!T2730),""))</f>
        <v/>
      </c>
      <c r="W2730" s="40">
        <f>IF('query (10)'!U2730="","",'query (10)'!U2730)</f>
        <v>0</v>
      </c>
      <c r="X2730" s="39">
        <f>IF('query (10)'!V2730="","",'query (10)'!V2730)</f>
        <v>1096</v>
      </c>
      <c r="Y2730" s="41">
        <f>IF('query (10)'!W2730="","",'query (10)'!W2730)</f>
        <v>46172</v>
      </c>
      <c r="Z2730" s="41" t="str">
        <f>IF('query (10)'!X2730="","",'query (10)'!X2730)</f>
        <v/>
      </c>
      <c r="AA2730" s="41">
        <f>IF('query (10)'!Y2730="","",'query (10)'!Y2730)</f>
        <v>46172</v>
      </c>
      <c r="AB2730" s="41">
        <f>IF('query (10)'!Z2730="","",'query (10)'!Z2730)</f>
        <v>47268</v>
      </c>
      <c r="AC2730" s="38" t="str">
        <f>IF(OR('query (10)'!AA2730="",COUNTIF(Cleaning_Rules!$A$21:$A$26,TRIM('query (10)'!AA2730))&gt;0),"",TRIM('query (10)'!AA2730))</f>
        <v/>
      </c>
      <c r="AD2730" s="38" t="str">
        <f>IF('query (10)'!AB2730="","",TRIM(IFERROR(_xlfn.TEXTBEFORE('query (10)'!AB2730,"("),'query (10)'!AB2730)))</f>
        <v/>
      </c>
      <c r="AE2730" s="38" t="str">
        <f>IFERROR(LOWER(TRIM(_xlfn.TEXTBEFORE(_xlfn.TEXTAFTER('query (10)'!AB2730,"("),")"))),"")</f>
        <v/>
      </c>
      <c r="AF2730" s="38" t="str">
        <f>IF('query (10)'!AD2730="","",TRIM('query (10)'!AD2730))</f>
        <v>เจษฎา ผิวบาง</v>
      </c>
      <c r="AG2730" s="38" t="str">
        <f>IF('query (10)'!AE2730="","",TRIM('query (10)'!AE2730))</f>
        <v>จักรภัทร โคตรสมบัติ</v>
      </c>
      <c r="AH2730" s="38" t="str">
        <f>IF('query (10)'!AF2730="","",IFERROR(VALUE('query (10)'!AF2730),""))</f>
        <v/>
      </c>
      <c r="AI2730" s="38" t="str">
        <f>IF('query (10)'!AG2730="","",TRIM('query (10)'!AG2730))</f>
        <v/>
      </c>
      <c r="AJ2730" s="38" t="str">
        <f>IF('query (10)'!AH2730="","",IFERROR(VALUE('query (10)'!AH2730),""))</f>
        <v/>
      </c>
      <c r="AK2730" s="38" t="str">
        <f>IF('query (10)'!AI2730="","",TRIM('query (10)'!AI2730))</f>
        <v/>
      </c>
      <c r="AL2730" s="42">
        <f t="shared" si="210"/>
        <v>2026</v>
      </c>
      <c r="AM2730" s="42" t="str">
        <f t="shared" si="211"/>
        <v>2026-05</v>
      </c>
      <c r="AN2730" s="42" t="str">
        <f t="shared" ca="1" si="212"/>
        <v>ON_SCHEDULE</v>
      </c>
      <c r="AO2730" s="42" t="str">
        <f t="shared" si="213"/>
        <v>GR-919 | SHAFT RACEWAY GRINDING M/C | WP Grinding3 | LOADER | Time-based Maintenance | Mechanical | Part Change | Medium | Repair loader part
-Replate the air cy linder loader up-down
: CDBA2F63-20-HL
replace 
-Plate A : 1 EA.
-Plate B : 9 EA.
-Plate C : 1 EA.
-Plate D : 1 EA.
 | จักรภัทร โคตรสมบัติ</v>
      </c>
      <c r="AP2730" s="42" t="str">
        <f>_xlfn.TEXTJOIN("; ",TRUE,IF(COUNTA('query (10)'!A2730:AK2730)&lt;=6,"NEAR_EMPTY_ROW",""),IF($K2730="","MISSING_STATUS",""),IF(AND($K2730="เสร็จสิ้น",$Z2730=""),"DONE_NO_ACTUAL_DATE",""),IF(AND($I2730="Condition-based Maintenance",$AH2730=""),"CBM_NO_MEASUREMENT",""),IF(OR($X2730="",$X2730=0),"INVALID_PERIOD",""),IF(AND($AA2730&lt;&gt;"",$AB2730&lt;&gt;"",$AB2730&lt;$AA2730),"DATE_SEQUENCE_ERROR",""),IF(AND($AB2730&lt;&gt;"",$AB2730&gt;DATE(2030,12,31)),"DATE_OUTLIER",""),IF($C2730="","MISSING_QRCODE",""),IF($J2730="UNKNOWN","UNKNOWN_PM_TYPE",""),IF($L2730="UNKNOWN","UNKNOWN_STATUS",""))</f>
        <v/>
      </c>
      <c r="AQ2730" s="42" t="str">
        <f t="shared" si="214"/>
        <v>NO</v>
      </c>
    </row>
    <row r="2731" spans="1:43" x14ac:dyDescent="0.3">
      <c r="A2731" s="38">
        <f>IF('query (10)'!A2731="","",'query (10)'!A2731)</f>
        <v>2990</v>
      </c>
      <c r="B2731" s="38">
        <f>IF('query (10)'!B2731="","",'query (10)'!B2731)</f>
        <v>21380</v>
      </c>
      <c r="C2731" s="38" t="str">
        <f>TRIM(UPPER('query (10)'!M2731))</f>
        <v>GR-918</v>
      </c>
      <c r="D2731" s="38" t="str">
        <f>TRIM(UPPER(IFERROR(_xlfn.TEXTBEFORE('query (10)'!L2731,"("),'query (10)'!L2731)))</f>
        <v>SHAFT OUTER DAIMETER GRINDING M/C</v>
      </c>
      <c r="E2731" s="38" t="str">
        <f>IFERROR(TRIM(UPPER(_xlfn.TEXTBEFORE(_xlfn.TEXTAFTER('query (10)'!L2731,"("),")"))),"")</f>
        <v/>
      </c>
      <c r="F2731" s="38" t="str">
        <f>TRIM('query (10)'!K2731)</f>
        <v>WP Grinding3</v>
      </c>
      <c r="G2731" s="38" t="str">
        <f>IF('query (10)'!J2731="","",'query (10)'!J2731)</f>
        <v>Conveyor</v>
      </c>
      <c r="H2731" s="38" t="str">
        <f>TRIM(UPPER('query (10)'!J2731))</f>
        <v>CONVEYOR</v>
      </c>
      <c r="I2731" s="38" t="str">
        <f>IF('query (10)'!F2731="","",'query (10)'!F2731)</f>
        <v>Time-based Maintenance</v>
      </c>
      <c r="J2731" s="38" t="str">
        <f>IF('query (10)'!F2731="","",IFERROR(INDEX(Cleaning_Rules!$B$14:$B$17,MATCH(TRIM('query (10)'!F2731),Cleaning_Rules!$A$14:$A$17,0)),"UNKNOWN"))</f>
        <v>TBM</v>
      </c>
      <c r="K2731" s="38" t="str">
        <f>IF('query (10)'!G2731="","",'query (10)'!G2731)</f>
        <v>เสร็จสิ้น</v>
      </c>
      <c r="L2731" s="38" t="str">
        <f>IF('query (10)'!G2731="","MISSING",IFERROR(INDEX(Cleaning_Rules!$B$5:$B$10,MATCH(TRIM('query (10)'!G2731),Cleaning_Rules!$A$5:$A$10,0)),"UNKNOWN"))</f>
        <v>COMPLETED</v>
      </c>
      <c r="M2731" s="38" t="str">
        <f>IF('query (10)'!I2731="","",'query (10)'!I2731)</f>
        <v>Mechanical</v>
      </c>
      <c r="N2731" s="38" t="str">
        <f>IF('query (10)'!O2731="","",'query (10)'!O2731)</f>
        <v>Part Change</v>
      </c>
      <c r="O2731" s="38" t="str">
        <f>IF('query (10)'!P2731="","",'query (10)'!P2731)</f>
        <v>Medium</v>
      </c>
      <c r="P2731" s="38" t="str">
        <f>IF('query (10)'!N2731="","",'query (10)'!N2731)</f>
        <v>Replace straight running single hinge flat top conveyor chain according to the 3Y. pm schedule
model : LF820-K600</v>
      </c>
      <c r="Q2731" s="38" t="str">
        <f>TRIM('query (10)'!N2731)</f>
        <v>Replace straight running single hinge flat top conveyor chain according to the 3Y. pm schedule
model : LF820-K600</v>
      </c>
      <c r="R2731" s="38" t="str">
        <f>TRIM(UPPER('query (10)'!R2731))</f>
        <v/>
      </c>
      <c r="S2731" s="38" t="str">
        <f>TRIM(UPPER('query (10)'!S2731))</f>
        <v/>
      </c>
      <c r="T2731" s="38" t="str">
        <f>IF('query (10)'!Q2731="","",TRIM(UPPER('query (10)'!Q2731)))</f>
        <v/>
      </c>
      <c r="U2731" s="38" t="str">
        <f>IF('query (10)'!T2731="","",'query (10)'!T2731)</f>
        <v/>
      </c>
      <c r="V2731" s="39" t="str">
        <f>IF('query (10)'!T2731="","",IFERROR(VALUE('query (10)'!T2731),""))</f>
        <v/>
      </c>
      <c r="W2731" s="40">
        <f>IF('query (10)'!U2731="","",'query (10)'!U2731)</f>
        <v>0</v>
      </c>
      <c r="X2731" s="39">
        <f>IF('query (10)'!V2731="","",'query (10)'!V2731)</f>
        <v>1096</v>
      </c>
      <c r="Y2731" s="41">
        <f>IF('query (10)'!W2731="","",'query (10)'!W2731)</f>
        <v>46172</v>
      </c>
      <c r="Z2731" s="41">
        <f>IF('query (10)'!X2731="","",'query (10)'!X2731)</f>
        <v>46184</v>
      </c>
      <c r="AA2731" s="41">
        <f>IF('query (10)'!Y2731="","",'query (10)'!Y2731)</f>
        <v>46184</v>
      </c>
      <c r="AB2731" s="41">
        <f>IF('query (10)'!Z2731="","",'query (10)'!Z2731)</f>
        <v>47280</v>
      </c>
      <c r="AC2731" s="38" t="str">
        <f>IF(OR('query (10)'!AA2731="",COUNTIF(Cleaning_Rules!$A$21:$A$26,TRIM('query (10)'!AA2731))&gt;0),"",TRIM('query (10)'!AA2731))</f>
        <v/>
      </c>
      <c r="AD2731" s="38" t="str">
        <f>IF('query (10)'!AB2731="","",TRIM(IFERROR(_xlfn.TEXTBEFORE('query (10)'!AB2731,"("),'query (10)'!AB2731)))</f>
        <v>เริ่มซ่อมงาน PM แล้ว รับผิดชอบโดย KUNANON PARAWANWONG</v>
      </c>
      <c r="AE2731" s="38" t="str">
        <f>IFERROR(LOWER(TRIM(_xlfn.TEXTBEFORE(_xlfn.TEXTAFTER('query (10)'!AB2731,"("),")"))),"")</f>
        <v>parawanwong-k-3161@nsk.com</v>
      </c>
      <c r="AF2731" s="38" t="str">
        <f>IF('query (10)'!AD2731="","",TRIM('query (10)'!AD2731))</f>
        <v>เจษฎา ผิวบาง</v>
      </c>
      <c r="AG2731" s="38" t="str">
        <f>IF('query (10)'!AE2731="","",TRIM('query (10)'!AE2731))</f>
        <v>คุณานนต์ ปารวัณวงศ์</v>
      </c>
      <c r="AH2731" s="38" t="str">
        <f>IF('query (10)'!AF2731="","",IFERROR(VALUE('query (10)'!AF2731),""))</f>
        <v/>
      </c>
      <c r="AI2731" s="38" t="str">
        <f>IF('query (10)'!AG2731="","",TRIM('query (10)'!AG2731))</f>
        <v/>
      </c>
      <c r="AJ2731" s="38" t="str">
        <f>IF('query (10)'!AH2731="","",IFERROR(VALUE('query (10)'!AH2731),""))</f>
        <v/>
      </c>
      <c r="AK2731" s="38" t="str">
        <f>IF('query (10)'!AI2731="","",TRIM('query (10)'!AI2731))</f>
        <v/>
      </c>
      <c r="AL2731" s="42">
        <f t="shared" si="210"/>
        <v>2026</v>
      </c>
      <c r="AM2731" s="42" t="str">
        <f t="shared" si="211"/>
        <v>2026-05</v>
      </c>
      <c r="AN2731" s="42" t="str">
        <f t="shared" ca="1" si="212"/>
        <v/>
      </c>
      <c r="AO2731" s="42" t="str">
        <f t="shared" si="213"/>
        <v>GR-918 | SHAFT OUTER DAIMETER GRINDING M/C | WP Grinding3 | CONVEYOR | Time-based Maintenance | Mechanical | Part Change | Medium | Replace straight running single hinge flat top conveyor chain according to the 3Y. pm schedule
model : LF820-K600 | เริ่มซ่อมงาน PM แล้ว รับผิดชอบโดย KUNANON PARAWANWONG | คุณานนต์ ปารวัณวงศ์</v>
      </c>
      <c r="AP2731" s="42" t="str">
        <f>_xlfn.TEXTJOIN("; ",TRUE,IF(COUNTA('query (10)'!A2731:AK2731)&lt;=6,"NEAR_EMPTY_ROW",""),IF($K2731="","MISSING_STATUS",""),IF(AND($K2731="เสร็จสิ้น",$Z2731=""),"DONE_NO_ACTUAL_DATE",""),IF(AND($I2731="Condition-based Maintenance",$AH2731=""),"CBM_NO_MEASUREMENT",""),IF(OR($X2731="",$X2731=0),"INVALID_PERIOD",""),IF(AND($AA2731&lt;&gt;"",$AB2731&lt;&gt;"",$AB2731&lt;$AA2731),"DATE_SEQUENCE_ERROR",""),IF(AND($AB2731&lt;&gt;"",$AB2731&gt;DATE(2030,12,31)),"DATE_OUTLIER",""),IF($C2731="","MISSING_QRCODE",""),IF($J2731="UNKNOWN","UNKNOWN_PM_TYPE",""),IF($L2731="UNKNOWN","UNKNOWN_STATUS",""))</f>
        <v/>
      </c>
      <c r="AQ2731" s="42" t="str">
        <f t="shared" si="214"/>
        <v>NO</v>
      </c>
    </row>
    <row r="2732" spans="1:43" x14ac:dyDescent="0.3">
      <c r="A2732" s="38">
        <f>IF('query (10)'!A2732="","",'query (10)'!A2732)</f>
        <v>2991</v>
      </c>
      <c r="B2732" s="38">
        <f>IF('query (10)'!B2732="","",'query (10)'!B2732)</f>
        <v>21381</v>
      </c>
      <c r="C2732" s="38" t="str">
        <f>TRIM(UPPER('query (10)'!M2732))</f>
        <v>GR-918</v>
      </c>
      <c r="D2732" s="38" t="str">
        <f>TRIM(UPPER(IFERROR(_xlfn.TEXTBEFORE('query (10)'!L2732,"("),'query (10)'!L2732)))</f>
        <v>SHAFT OUTER DAIMETER GRINDING M/C</v>
      </c>
      <c r="E2732" s="38" t="str">
        <f>IFERROR(TRIM(UPPER(_xlfn.TEXTBEFORE(_xlfn.TEXTAFTER('query (10)'!L2732,"("),")"))),"")</f>
        <v/>
      </c>
      <c r="F2732" s="38" t="str">
        <f>TRIM('query (10)'!K2732)</f>
        <v>WP Grinding3</v>
      </c>
      <c r="G2732" s="38" t="str">
        <f>IF('query (10)'!J2732="","",'query (10)'!J2732)</f>
        <v>Transfer</v>
      </c>
      <c r="H2732" s="38" t="str">
        <f>TRIM(UPPER('query (10)'!J2732))</f>
        <v>TRANSFER</v>
      </c>
      <c r="I2732" s="38" t="str">
        <f>IF('query (10)'!F2732="","",'query (10)'!F2732)</f>
        <v>Time-based Maintenance</v>
      </c>
      <c r="J2732" s="38" t="str">
        <f>IF('query (10)'!F2732="","",IFERROR(INDEX(Cleaning_Rules!$B$14:$B$17,MATCH(TRIM('query (10)'!F2732),Cleaning_Rules!$A$14:$A$17,0)),"UNKNOWN"))</f>
        <v>TBM</v>
      </c>
      <c r="K2732" s="38" t="str">
        <f>IF('query (10)'!G2732="","",'query (10)'!G2732)</f>
        <v>เสร็จสิ้น</v>
      </c>
      <c r="L2732" s="38" t="str">
        <f>IF('query (10)'!G2732="","MISSING",IFERROR(INDEX(Cleaning_Rules!$B$5:$B$10,MATCH(TRIM('query (10)'!G2732),Cleaning_Rules!$A$5:$A$10,0)),"UNKNOWN"))</f>
        <v>COMPLETED</v>
      </c>
      <c r="M2732" s="38" t="str">
        <f>IF('query (10)'!I2732="","",'query (10)'!I2732)</f>
        <v>Mechanical</v>
      </c>
      <c r="N2732" s="38" t="str">
        <f>IF('query (10)'!O2732="","",'query (10)'!O2732)</f>
        <v>Part Change</v>
      </c>
      <c r="O2732" s="38" t="str">
        <f>IF('query (10)'!P2732="","",'query (10)'!P2732)</f>
        <v>Medium</v>
      </c>
      <c r="P2732" s="38" t="str">
        <f>IF('query (10)'!N2732="","",'query (10)'!N2732)</f>
        <v>Replace the air cylinder transfer inlet according to the 3Y pm schedule.
-MGPM20-50Z
-MGPM25-150Z
-MSQB30R
-MY1H32G-300LZ</v>
      </c>
      <c r="Q2732" s="38" t="str">
        <f>TRIM('query (10)'!N2732)</f>
        <v>Replace the air cylinder transfer inlet according to the 3Y pm schedule.
-MGPM20-50Z
-MGPM25-150Z
-MSQB30R
-MY1H32G-300LZ</v>
      </c>
      <c r="R2732" s="38" t="str">
        <f>TRIM(UPPER('query (10)'!R2732))</f>
        <v/>
      </c>
      <c r="S2732" s="38" t="str">
        <f>TRIM(UPPER('query (10)'!S2732))</f>
        <v/>
      </c>
      <c r="T2732" s="38" t="str">
        <f>IF('query (10)'!Q2732="","",TRIM(UPPER('query (10)'!Q2732)))</f>
        <v/>
      </c>
      <c r="U2732" s="38" t="str">
        <f>IF('query (10)'!T2732="","",'query (10)'!T2732)</f>
        <v/>
      </c>
      <c r="V2732" s="39" t="str">
        <f>IF('query (10)'!T2732="","",IFERROR(VALUE('query (10)'!T2732),""))</f>
        <v/>
      </c>
      <c r="W2732" s="40">
        <f>IF('query (10)'!U2732="","",'query (10)'!U2732)</f>
        <v>0</v>
      </c>
      <c r="X2732" s="39">
        <f>IF('query (10)'!V2732="","",'query (10)'!V2732)</f>
        <v>1096</v>
      </c>
      <c r="Y2732" s="41">
        <f>IF('query (10)'!W2732="","",'query (10)'!W2732)</f>
        <v>46172</v>
      </c>
      <c r="Z2732" s="41">
        <f>IF('query (10)'!X2732="","",'query (10)'!X2732)</f>
        <v>46184</v>
      </c>
      <c r="AA2732" s="41">
        <f>IF('query (10)'!Y2732="","",'query (10)'!Y2732)</f>
        <v>46184</v>
      </c>
      <c r="AB2732" s="41">
        <f>IF('query (10)'!Z2732="","",'query (10)'!Z2732)</f>
        <v>47280</v>
      </c>
      <c r="AC2732" s="38" t="str">
        <f>IF(OR('query (10)'!AA2732="",COUNTIF(Cleaning_Rules!$A$21:$A$26,TRIM('query (10)'!AA2732))&gt;0),"",TRIM('query (10)'!AA2732))</f>
        <v/>
      </c>
      <c r="AD2732" s="38" t="str">
        <f>IF('query (10)'!AB2732="","",TRIM(IFERROR(_xlfn.TEXTBEFORE('query (10)'!AB2732,"("),'query (10)'!AB2732)))</f>
        <v>เริ่มซ่อมงาน PM แล้ว รับผิดชอบโดย KUNANON PARAWANWONG</v>
      </c>
      <c r="AE2732" s="38" t="str">
        <f>IFERROR(LOWER(TRIM(_xlfn.TEXTBEFORE(_xlfn.TEXTAFTER('query (10)'!AB2732,"("),")"))),"")</f>
        <v>parawanwong-k-3161@nsk.com</v>
      </c>
      <c r="AF2732" s="38" t="str">
        <f>IF('query (10)'!AD2732="","",TRIM('query (10)'!AD2732))</f>
        <v>เจษฎา ผิวบาง</v>
      </c>
      <c r="AG2732" s="38" t="str">
        <f>IF('query (10)'!AE2732="","",TRIM('query (10)'!AE2732))</f>
        <v>คุณานนต์ ปารวัณวงศ์</v>
      </c>
      <c r="AH2732" s="38" t="str">
        <f>IF('query (10)'!AF2732="","",IFERROR(VALUE('query (10)'!AF2732),""))</f>
        <v/>
      </c>
      <c r="AI2732" s="38" t="str">
        <f>IF('query (10)'!AG2732="","",TRIM('query (10)'!AG2732))</f>
        <v/>
      </c>
      <c r="AJ2732" s="38" t="str">
        <f>IF('query (10)'!AH2732="","",IFERROR(VALUE('query (10)'!AH2732),""))</f>
        <v/>
      </c>
      <c r="AK2732" s="38" t="str">
        <f>IF('query (10)'!AI2732="","",TRIM('query (10)'!AI2732))</f>
        <v/>
      </c>
      <c r="AL2732" s="42">
        <f t="shared" si="210"/>
        <v>2026</v>
      </c>
      <c r="AM2732" s="42" t="str">
        <f t="shared" si="211"/>
        <v>2026-05</v>
      </c>
      <c r="AN2732" s="42" t="str">
        <f t="shared" ca="1" si="212"/>
        <v/>
      </c>
      <c r="AO2732" s="42" t="str">
        <f t="shared" si="213"/>
        <v>GR-918 | SHAFT OUTER DAIMETER GRINDING M/C | WP Grinding3 | TRANSFER | Time-based Maintenance | Mechanical | Part Change | Medium | Replace the air cylinder transfer inlet according to the 3Y pm schedule.
-MGPM20-50Z
-MGPM25-150Z
-MSQB30R
-MY1H32G-300LZ | เริ่มซ่อมงาน PM แล้ว รับผิดชอบโดย KUNANON PARAWANWONG | คุณานนต์ ปารวัณวงศ์</v>
      </c>
      <c r="AP2732" s="42" t="str">
        <f>_xlfn.TEXTJOIN("; ",TRUE,IF(COUNTA('query (10)'!A2732:AK2732)&lt;=6,"NEAR_EMPTY_ROW",""),IF($K2732="","MISSING_STATUS",""),IF(AND($K2732="เสร็จสิ้น",$Z2732=""),"DONE_NO_ACTUAL_DATE",""),IF(AND($I2732="Condition-based Maintenance",$AH2732=""),"CBM_NO_MEASUREMENT",""),IF(OR($X2732="",$X2732=0),"INVALID_PERIOD",""),IF(AND($AA2732&lt;&gt;"",$AB2732&lt;&gt;"",$AB2732&lt;$AA2732),"DATE_SEQUENCE_ERROR",""),IF(AND($AB2732&lt;&gt;"",$AB2732&gt;DATE(2030,12,31)),"DATE_OUTLIER",""),IF($C2732="","MISSING_QRCODE",""),IF($J2732="UNKNOWN","UNKNOWN_PM_TYPE",""),IF($L2732="UNKNOWN","UNKNOWN_STATUS",""))</f>
        <v/>
      </c>
      <c r="AQ2732" s="42" t="str">
        <f t="shared" si="214"/>
        <v>NO</v>
      </c>
    </row>
    <row r="2733" spans="1:43" x14ac:dyDescent="0.3">
      <c r="A2733" s="38">
        <f>IF('query (10)'!A2733="","",'query (10)'!A2733)</f>
        <v>2992</v>
      </c>
      <c r="B2733" s="38">
        <f>IF('query (10)'!B2733="","",'query (10)'!B2733)</f>
        <v>21372</v>
      </c>
      <c r="C2733" s="38" t="str">
        <f>TRIM(UPPER('query (10)'!M2733))</f>
        <v>GR-155</v>
      </c>
      <c r="D2733" s="38" t="str">
        <f>TRIM(UPPER(IFERROR(_xlfn.TEXTBEFORE('query (10)'!L2733,"("),'query (10)'!L2733)))</f>
        <v>INNER RING RACEWAY GRINDING M/C</v>
      </c>
      <c r="E2733" s="38" t="str">
        <f>IFERROR(TRIM(UPPER(_xlfn.TEXTBEFORE(_xlfn.TEXTAFTER('query (10)'!L2733,"("),")"))),"")</f>
        <v/>
      </c>
      <c r="F2733" s="38" t="str">
        <f>TRIM('query (10)'!K2733)</f>
        <v>BWD2</v>
      </c>
      <c r="G2733" s="38" t="str">
        <f>IF('query (10)'!J2733="","",'query (10)'!J2733)</f>
        <v>Conveyor</v>
      </c>
      <c r="H2733" s="38" t="str">
        <f>TRIM(UPPER('query (10)'!J2733))</f>
        <v>CONVEYOR</v>
      </c>
      <c r="I2733" s="38" t="str">
        <f>IF('query (10)'!F2733="","",'query (10)'!F2733)</f>
        <v>Condition-based Maintenance</v>
      </c>
      <c r="J2733" s="38" t="str">
        <f>IF('query (10)'!F2733="","",IFERROR(INDEX(Cleaning_Rules!$B$14:$B$17,MATCH(TRIM('query (10)'!F2733),Cleaning_Rules!$A$14:$A$17,0)),"UNKNOWN"))</f>
        <v>CBM</v>
      </c>
      <c r="K2733" s="38" t="str">
        <f>IF('query (10)'!G2733="","",'query (10)'!G2733)</f>
        <v>กำลังดำเนินการ</v>
      </c>
      <c r="L2733" s="38" t="str">
        <f>IF('query (10)'!G2733="","MISSING",IFERROR(INDEX(Cleaning_Rules!$B$5:$B$10,MATCH(TRIM('query (10)'!G2733),Cleaning_Rules!$A$5:$A$10,0)),"UNKNOWN"))</f>
        <v>IN_PROGRESS</v>
      </c>
      <c r="M2733" s="38" t="str">
        <f>IF('query (10)'!I2733="","",'query (10)'!I2733)</f>
        <v>Mechanical</v>
      </c>
      <c r="N2733" s="38" t="str">
        <f>IF('query (10)'!O2733="","",'query (10)'!O2733)</f>
        <v>Part Change</v>
      </c>
      <c r="O2733" s="38" t="str">
        <f>IF('query (10)'!P2733="","",'query (10)'!P2733)</f>
        <v>Medium</v>
      </c>
      <c r="P2733" s="38" t="str">
        <f>IF('query (10)'!N2733="","",'query (10)'!N2733)</f>
        <v xml:space="preserve">Detected The sprocket out conveyor is worn.
</v>
      </c>
      <c r="Q2733" s="38" t="str">
        <f>TRIM('query (10)'!N2733)</f>
        <v xml:space="preserve">Detected The sprocket out conveyor is worn.
</v>
      </c>
      <c r="R2733" s="38" t="str">
        <f>TRIM(UPPER('query (10)'!R2733))</f>
        <v/>
      </c>
      <c r="S2733" s="38" t="str">
        <f>TRIM(UPPER('query (10)'!S2733))</f>
        <v/>
      </c>
      <c r="T2733" s="38" t="str">
        <f>IF('query (10)'!Q2733="","",TRIM(UPPER('query (10)'!Q2733)))</f>
        <v/>
      </c>
      <c r="U2733" s="38" t="str">
        <f>IF('query (10)'!T2733="","",'query (10)'!T2733)</f>
        <v/>
      </c>
      <c r="V2733" s="39" t="str">
        <f>IF('query (10)'!T2733="","",IFERROR(VALUE('query (10)'!T2733),""))</f>
        <v/>
      </c>
      <c r="W2733" s="40">
        <f>IF('query (10)'!U2733="","",'query (10)'!U2733)</f>
        <v>0</v>
      </c>
      <c r="X2733" s="39">
        <f>IF('query (10)'!V2733="","",'query (10)'!V2733)</f>
        <v>0</v>
      </c>
      <c r="Y2733" s="41">
        <f>IF('query (10)'!W2733="","",'query (10)'!W2733)</f>
        <v>46174</v>
      </c>
      <c r="Z2733" s="41" t="str">
        <f>IF('query (10)'!X2733="","",'query (10)'!X2733)</f>
        <v/>
      </c>
      <c r="AA2733" s="41" t="str">
        <f>IF('query (10)'!Y2733="","",'query (10)'!Y2733)</f>
        <v/>
      </c>
      <c r="AB2733" s="41">
        <f>IF('query (10)'!Z2733="","",'query (10)'!Z2733)</f>
        <v>46174</v>
      </c>
      <c r="AC2733" s="38" t="str">
        <f>IF(OR('query (10)'!AA2733="",COUNTIF(Cleaning_Rules!$A$21:$A$26,TRIM('query (10)'!AA2733))&gt;0),"",TRIM('query (10)'!AA2733))</f>
        <v/>
      </c>
      <c r="AD2733" s="38" t="str">
        <f>IF('query (10)'!AB2733="","",TRIM(IFERROR(_xlfn.TEXTBEFORE('query (10)'!AB2733,"("),'query (10)'!AB2733)))</f>
        <v/>
      </c>
      <c r="AE2733" s="38" t="str">
        <f>IFERROR(LOWER(TRIM(_xlfn.TEXTBEFORE(_xlfn.TEXTAFTER('query (10)'!AB2733,"("),")"))),"")</f>
        <v/>
      </c>
      <c r="AF2733" s="38" t="str">
        <f>IF('query (10)'!AD2733="","",TRIM('query (10)'!AD2733))</f>
        <v>จักรภัทร โคตรสมบัติ</v>
      </c>
      <c r="AG2733" s="38" t="str">
        <f>IF('query (10)'!AE2733="","",TRIM('query (10)'!AE2733))</f>
        <v>จักรภัทร โคตรสมบัติ</v>
      </c>
      <c r="AH2733" s="38" t="str">
        <f>IF('query (10)'!AF2733="","",IFERROR(VALUE('query (10)'!AF2733),""))</f>
        <v/>
      </c>
      <c r="AI2733" s="38" t="str">
        <f>IF('query (10)'!AG2733="","",TRIM('query (10)'!AG2733))</f>
        <v/>
      </c>
      <c r="AJ2733" s="38" t="str">
        <f>IF('query (10)'!AH2733="","",IFERROR(VALUE('query (10)'!AH2733),""))</f>
        <v/>
      </c>
      <c r="AK2733" s="38" t="str">
        <f>IF('query (10)'!AI2733="","",TRIM('query (10)'!AI2733))</f>
        <v/>
      </c>
      <c r="AL2733" s="42">
        <f t="shared" si="210"/>
        <v>2026</v>
      </c>
      <c r="AM2733" s="42" t="str">
        <f t="shared" si="211"/>
        <v>2026-06</v>
      </c>
      <c r="AN2733" s="42" t="str">
        <f t="shared" ca="1" si="212"/>
        <v>OVERDUE</v>
      </c>
      <c r="AO2733" s="42" t="str">
        <f t="shared" si="213"/>
        <v>GR-155 | INNER RING RACEWAY GRINDING M/C | BWD2 | CONVEYOR | Condition-based Maintenance | Mechanical | Part Change | Medium | Detected The sprocket out conveyor is worn.
 | จักรภัทร โคตรสมบัติ</v>
      </c>
      <c r="AP2733" s="42" t="str">
        <f>_xlfn.TEXTJOIN("; ",TRUE,IF(COUNTA('query (10)'!A2733:AK2733)&lt;=6,"NEAR_EMPTY_ROW",""),IF($K2733="","MISSING_STATUS",""),IF(AND($K2733="เสร็จสิ้น",$Z2733=""),"DONE_NO_ACTUAL_DATE",""),IF(AND($I2733="Condition-based Maintenance",$AH2733=""),"CBM_NO_MEASUREMENT",""),IF(OR($X2733="",$X2733=0),"INVALID_PERIOD",""),IF(AND($AA2733&lt;&gt;"",$AB2733&lt;&gt;"",$AB2733&lt;$AA2733),"DATE_SEQUENCE_ERROR",""),IF(AND($AB2733&lt;&gt;"",$AB2733&gt;DATE(2030,12,31)),"DATE_OUTLIER",""),IF($C2733="","MISSING_QRCODE",""),IF($J2733="UNKNOWN","UNKNOWN_PM_TYPE",""),IF($L2733="UNKNOWN","UNKNOWN_STATUS",""))</f>
        <v>CBM_NO_MEASUREMENT; INVALID_PERIOD</v>
      </c>
      <c r="AQ2733" s="42" t="str">
        <f t="shared" si="214"/>
        <v>NO</v>
      </c>
    </row>
    <row r="2734" spans="1:43" x14ac:dyDescent="0.3">
      <c r="A2734" s="38">
        <f>IF('query (10)'!A2734="","",'query (10)'!A2734)</f>
        <v>2993</v>
      </c>
      <c r="B2734" s="38">
        <f>IF('query (10)'!B2734="","",'query (10)'!B2734)</f>
        <v>21373</v>
      </c>
      <c r="C2734" s="38" t="str">
        <f>TRIM(UPPER('query (10)'!M2734))</f>
        <v>GR-157</v>
      </c>
      <c r="D2734" s="38" t="str">
        <f>TRIM(UPPER(IFERROR(_xlfn.TEXTBEFORE('query (10)'!L2734,"("),'query (10)'!L2734)))</f>
        <v>INNER RING BORE GRINDING M/C</v>
      </c>
      <c r="E2734" s="38" t="str">
        <f>IFERROR(TRIM(UPPER(_xlfn.TEXTBEFORE(_xlfn.TEXTAFTER('query (10)'!L2734,"("),")"))),"")</f>
        <v/>
      </c>
      <c r="F2734" s="38" t="str">
        <f>TRIM('query (10)'!K2734)</f>
        <v>BWD2</v>
      </c>
      <c r="G2734" s="38" t="str">
        <f>IF('query (10)'!J2734="","",'query (10)'!J2734)</f>
        <v>Conveyor</v>
      </c>
      <c r="H2734" s="38" t="str">
        <f>TRIM(UPPER('query (10)'!J2734))</f>
        <v>CONVEYOR</v>
      </c>
      <c r="I2734" s="38" t="str">
        <f>IF('query (10)'!F2734="","",'query (10)'!F2734)</f>
        <v>Condition-based Maintenance</v>
      </c>
      <c r="J2734" s="38" t="str">
        <f>IF('query (10)'!F2734="","",IFERROR(INDEX(Cleaning_Rules!$B$14:$B$17,MATCH(TRIM('query (10)'!F2734),Cleaning_Rules!$A$14:$A$17,0)),"UNKNOWN"))</f>
        <v>CBM</v>
      </c>
      <c r="K2734" s="38" t="str">
        <f>IF('query (10)'!G2734="","",'query (10)'!G2734)</f>
        <v>กำลังดำเนินการ</v>
      </c>
      <c r="L2734" s="38" t="str">
        <f>IF('query (10)'!G2734="","MISSING",IFERROR(INDEX(Cleaning_Rules!$B$5:$B$10,MATCH(TRIM('query (10)'!G2734),Cleaning_Rules!$A$5:$A$10,0)),"UNKNOWN"))</f>
        <v>IN_PROGRESS</v>
      </c>
      <c r="M2734" s="38" t="str">
        <f>IF('query (10)'!I2734="","",'query (10)'!I2734)</f>
        <v>Mechanical</v>
      </c>
      <c r="N2734" s="38" t="str">
        <f>IF('query (10)'!O2734="","",'query (10)'!O2734)</f>
        <v>Part Change</v>
      </c>
      <c r="O2734" s="38" t="str">
        <f>IF('query (10)'!P2734="","",'query (10)'!P2734)</f>
        <v>Medium</v>
      </c>
      <c r="P2734" s="38" t="str">
        <f>IF('query (10)'!N2734="","",'query (10)'!N2734)</f>
        <v xml:space="preserve">Detected The sprocket out conveyor is worn.
</v>
      </c>
      <c r="Q2734" s="38" t="str">
        <f>TRIM('query (10)'!N2734)</f>
        <v xml:space="preserve">Detected The sprocket out conveyor is worn.
</v>
      </c>
      <c r="R2734" s="38" t="str">
        <f>TRIM(UPPER('query (10)'!R2734))</f>
        <v/>
      </c>
      <c r="S2734" s="38" t="str">
        <f>TRIM(UPPER('query (10)'!S2734))</f>
        <v/>
      </c>
      <c r="T2734" s="38" t="str">
        <f>IF('query (10)'!Q2734="","",TRIM(UPPER('query (10)'!Q2734)))</f>
        <v/>
      </c>
      <c r="U2734" s="38" t="str">
        <f>IF('query (10)'!T2734="","",'query (10)'!T2734)</f>
        <v/>
      </c>
      <c r="V2734" s="39" t="str">
        <f>IF('query (10)'!T2734="","",IFERROR(VALUE('query (10)'!T2734),""))</f>
        <v/>
      </c>
      <c r="W2734" s="40">
        <f>IF('query (10)'!U2734="","",'query (10)'!U2734)</f>
        <v>0</v>
      </c>
      <c r="X2734" s="39">
        <f>IF('query (10)'!V2734="","",'query (10)'!V2734)</f>
        <v>0</v>
      </c>
      <c r="Y2734" s="41">
        <f>IF('query (10)'!W2734="","",'query (10)'!W2734)</f>
        <v>46174</v>
      </c>
      <c r="Z2734" s="41" t="str">
        <f>IF('query (10)'!X2734="","",'query (10)'!X2734)</f>
        <v/>
      </c>
      <c r="AA2734" s="41" t="str">
        <f>IF('query (10)'!Y2734="","",'query (10)'!Y2734)</f>
        <v/>
      </c>
      <c r="AB2734" s="41">
        <f>IF('query (10)'!Z2734="","",'query (10)'!Z2734)</f>
        <v>46174</v>
      </c>
      <c r="AC2734" s="38" t="str">
        <f>IF(OR('query (10)'!AA2734="",COUNTIF(Cleaning_Rules!$A$21:$A$26,TRIM('query (10)'!AA2734))&gt;0),"",TRIM('query (10)'!AA2734))</f>
        <v/>
      </c>
      <c r="AD2734" s="38" t="str">
        <f>IF('query (10)'!AB2734="","",TRIM(IFERROR(_xlfn.TEXTBEFORE('query (10)'!AB2734,"("),'query (10)'!AB2734)))</f>
        <v/>
      </c>
      <c r="AE2734" s="38" t="str">
        <f>IFERROR(LOWER(TRIM(_xlfn.TEXTBEFORE(_xlfn.TEXTAFTER('query (10)'!AB2734,"("),")"))),"")</f>
        <v/>
      </c>
      <c r="AF2734" s="38" t="str">
        <f>IF('query (10)'!AD2734="","",TRIM('query (10)'!AD2734))</f>
        <v>จักรภัทร โคตรสมบัติ</v>
      </c>
      <c r="AG2734" s="38" t="str">
        <f>IF('query (10)'!AE2734="","",TRIM('query (10)'!AE2734))</f>
        <v>จักรภัทร โคตรสมบัติ</v>
      </c>
      <c r="AH2734" s="38" t="str">
        <f>IF('query (10)'!AF2734="","",IFERROR(VALUE('query (10)'!AF2734),""))</f>
        <v/>
      </c>
      <c r="AI2734" s="38" t="str">
        <f>IF('query (10)'!AG2734="","",TRIM('query (10)'!AG2734))</f>
        <v/>
      </c>
      <c r="AJ2734" s="38" t="str">
        <f>IF('query (10)'!AH2734="","",IFERROR(VALUE('query (10)'!AH2734),""))</f>
        <v/>
      </c>
      <c r="AK2734" s="38" t="str">
        <f>IF('query (10)'!AI2734="","",TRIM('query (10)'!AI2734))</f>
        <v/>
      </c>
      <c r="AL2734" s="42">
        <f t="shared" si="210"/>
        <v>2026</v>
      </c>
      <c r="AM2734" s="42" t="str">
        <f t="shared" si="211"/>
        <v>2026-06</v>
      </c>
      <c r="AN2734" s="42" t="str">
        <f t="shared" ca="1" si="212"/>
        <v>OVERDUE</v>
      </c>
      <c r="AO2734" s="42" t="str">
        <f t="shared" si="213"/>
        <v>GR-157 | INNER RING BORE GRINDING M/C | BWD2 | CONVEYOR | Condition-based Maintenance | Mechanical | Part Change | Medium | Detected The sprocket out conveyor is worn.
 | จักรภัทร โคตรสมบัติ</v>
      </c>
      <c r="AP2734" s="42" t="str">
        <f>_xlfn.TEXTJOIN("; ",TRUE,IF(COUNTA('query (10)'!A2734:AK2734)&lt;=6,"NEAR_EMPTY_ROW",""),IF($K2734="","MISSING_STATUS",""),IF(AND($K2734="เสร็จสิ้น",$Z2734=""),"DONE_NO_ACTUAL_DATE",""),IF(AND($I2734="Condition-based Maintenance",$AH2734=""),"CBM_NO_MEASUREMENT",""),IF(OR($X2734="",$X2734=0),"INVALID_PERIOD",""),IF(AND($AA2734&lt;&gt;"",$AB2734&lt;&gt;"",$AB2734&lt;$AA2734),"DATE_SEQUENCE_ERROR",""),IF(AND($AB2734&lt;&gt;"",$AB2734&gt;DATE(2030,12,31)),"DATE_OUTLIER",""),IF($C2734="","MISSING_QRCODE",""),IF($J2734="UNKNOWN","UNKNOWN_PM_TYPE",""),IF($L2734="UNKNOWN","UNKNOWN_STATUS",""))</f>
        <v>CBM_NO_MEASUREMENT; INVALID_PERIOD</v>
      </c>
      <c r="AQ2734" s="42" t="str">
        <f t="shared" si="214"/>
        <v>NO</v>
      </c>
    </row>
    <row r="2735" spans="1:43" x14ac:dyDescent="0.3">
      <c r="A2735" s="38">
        <f>IF('query (10)'!A2735="","",'query (10)'!A2735)</f>
        <v>2994</v>
      </c>
      <c r="B2735" s="38">
        <f>IF('query (10)'!B2735="","",'query (10)'!B2735)</f>
        <v>21374</v>
      </c>
      <c r="C2735" s="38" t="str">
        <f>TRIM(UPPER('query (10)'!M2735))</f>
        <v>AS-169</v>
      </c>
      <c r="D2735" s="38" t="str">
        <f>TRIM(UPPER(IFERROR(_xlfn.TEXTBEFORE('query (10)'!L2735,"("),'query (10)'!L2735)))</f>
        <v>SEAL PRESS NO.1 M/C</v>
      </c>
      <c r="E2735" s="38" t="str">
        <f>IFERROR(TRIM(UPPER(_xlfn.TEXTBEFORE(_xlfn.TEXTAFTER('query (10)'!L2735,"("),")"))),"")</f>
        <v/>
      </c>
      <c r="F2735" s="38" t="str">
        <f>TRIM('query (10)'!K2735)</f>
        <v>BWD2</v>
      </c>
      <c r="G2735" s="38" t="str">
        <f>IF('query (10)'!J2735="","",'query (10)'!J2735)</f>
        <v>Air Cylinder</v>
      </c>
      <c r="H2735" s="38" t="str">
        <f>TRIM(UPPER('query (10)'!J2735))</f>
        <v>AIR CYLINDER</v>
      </c>
      <c r="I2735" s="38" t="str">
        <f>IF('query (10)'!F2735="","",'query (10)'!F2735)</f>
        <v>Condition-based Maintenance</v>
      </c>
      <c r="J2735" s="38" t="str">
        <f>IF('query (10)'!F2735="","",IFERROR(INDEX(Cleaning_Rules!$B$14:$B$17,MATCH(TRIM('query (10)'!F2735),Cleaning_Rules!$A$14:$A$17,0)),"UNKNOWN"))</f>
        <v>CBM</v>
      </c>
      <c r="K2735" s="38" t="str">
        <f>IF('query (10)'!G2735="","",'query (10)'!G2735)</f>
        <v>เสร็จสิ้น</v>
      </c>
      <c r="L2735" s="38" t="str">
        <f>IF('query (10)'!G2735="","MISSING",IFERROR(INDEX(Cleaning_Rules!$B$5:$B$10,MATCH(TRIM('query (10)'!G2735),Cleaning_Rules!$A$5:$A$10,0)),"UNKNOWN"))</f>
        <v>COMPLETED</v>
      </c>
      <c r="M2735" s="38" t="str">
        <f>IF('query (10)'!I2735="","",'query (10)'!I2735)</f>
        <v>Mechanical</v>
      </c>
      <c r="N2735" s="38" t="str">
        <f>IF('query (10)'!O2735="","",'query (10)'!O2735)</f>
        <v>Part Change</v>
      </c>
      <c r="O2735" s="38" t="str">
        <f>IF('query (10)'!P2735="","",'query (10)'!P2735)</f>
        <v>Medium</v>
      </c>
      <c r="P2735" s="38" t="str">
        <f>IF('query (10)'!N2735="","",'query (10)'!N2735)</f>
        <v>The air cylinder Transfer up/down is damaged, and the guide has broken.</v>
      </c>
      <c r="Q2735" s="38" t="str">
        <f>TRIM('query (10)'!N2735)</f>
        <v>The air cylinder Transfer up/down is damaged, and the guide has broken.</v>
      </c>
      <c r="R2735" s="38" t="str">
        <f>TRIM(UPPER('query (10)'!R2735))</f>
        <v/>
      </c>
      <c r="S2735" s="38" t="str">
        <f>TRIM(UPPER('query (10)'!S2735))</f>
        <v/>
      </c>
      <c r="T2735" s="38" t="str">
        <f>IF('query (10)'!Q2735="","",TRIM(UPPER('query (10)'!Q2735)))</f>
        <v/>
      </c>
      <c r="U2735" s="38" t="str">
        <f>IF('query (10)'!T2735="","",'query (10)'!T2735)</f>
        <v/>
      </c>
      <c r="V2735" s="39" t="str">
        <f>IF('query (10)'!T2735="","",IFERROR(VALUE('query (10)'!T2735),""))</f>
        <v/>
      </c>
      <c r="W2735" s="40">
        <f>IF('query (10)'!U2735="","",'query (10)'!U2735)</f>
        <v>0</v>
      </c>
      <c r="X2735" s="39">
        <f>IF('query (10)'!V2735="","",'query (10)'!V2735)</f>
        <v>0</v>
      </c>
      <c r="Y2735" s="41">
        <f>IF('query (10)'!W2735="","",'query (10)'!W2735)</f>
        <v>46174</v>
      </c>
      <c r="Z2735" s="41">
        <f>IF('query (10)'!X2735="","",'query (10)'!X2735)</f>
        <v>46183</v>
      </c>
      <c r="AA2735" s="41">
        <f>IF('query (10)'!Y2735="","",'query (10)'!Y2735)</f>
        <v>46183</v>
      </c>
      <c r="AB2735" s="41">
        <f>IF('query (10)'!Z2735="","",'query (10)'!Z2735)</f>
        <v>46183</v>
      </c>
      <c r="AC2735" s="38" t="str">
        <f>IF(OR('query (10)'!AA2735="",COUNTIF(Cleaning_Rules!$A$21:$A$26,TRIM('query (10)'!AA2735))&gt;0),"",TRIM('query (10)'!AA2735))</f>
        <v/>
      </c>
      <c r="AD2735" s="38" t="str">
        <f>IF('query (10)'!AB2735="","",TRIM(IFERROR(_xlfn.TEXTBEFORE('query (10)'!AB2735,"("),'query (10)'!AB2735)))</f>
        <v>เริ่มซ่อมงาน PM แล้ว รับผิดชอบโดย PAHLA SEEDANG</v>
      </c>
      <c r="AE2735" s="38" t="str">
        <f>IFERROR(LOWER(TRIM(_xlfn.TEXTBEFORE(_xlfn.TEXTAFTER('query (10)'!AB2735,"("),")"))),"")</f>
        <v>pahla@nsk.com</v>
      </c>
      <c r="AF2735" s="38" t="str">
        <f>IF('query (10)'!AD2735="","",TRIM('query (10)'!AD2735))</f>
        <v>จักรภัทร โคตรสมบัติ</v>
      </c>
      <c r="AG2735" s="38" t="str">
        <f>IF('query (10)'!AE2735="","",TRIM('query (10)'!AE2735))</f>
        <v>ผะหลา สีแดง</v>
      </c>
      <c r="AH2735" s="38" t="str">
        <f>IF('query (10)'!AF2735="","",IFERROR(VALUE('query (10)'!AF2735),""))</f>
        <v/>
      </c>
      <c r="AI2735" s="38" t="str">
        <f>IF('query (10)'!AG2735="","",TRIM('query (10)'!AG2735))</f>
        <v/>
      </c>
      <c r="AJ2735" s="38" t="str">
        <f>IF('query (10)'!AH2735="","",IFERROR(VALUE('query (10)'!AH2735),""))</f>
        <v/>
      </c>
      <c r="AK2735" s="38" t="str">
        <f>IF('query (10)'!AI2735="","",TRIM('query (10)'!AI2735))</f>
        <v/>
      </c>
      <c r="AL2735" s="42">
        <f t="shared" si="210"/>
        <v>2026</v>
      </c>
      <c r="AM2735" s="42" t="str">
        <f t="shared" si="211"/>
        <v>2026-06</v>
      </c>
      <c r="AN2735" s="42" t="str">
        <f t="shared" ca="1" si="212"/>
        <v/>
      </c>
      <c r="AO2735" s="42" t="str">
        <f t="shared" si="213"/>
        <v>AS-169 | SEAL PRESS NO.1 M/C | BWD2 | AIR CYLINDER | Condition-based Maintenance | Mechanical | Part Change | Medium | The air cylinder Transfer up/down is damaged, and the guide has broken. | เริ่มซ่อมงาน PM แล้ว รับผิดชอบโดย PAHLA SEEDANG | ผะหลา สีแดง</v>
      </c>
      <c r="AP2735" s="42" t="str">
        <f>_xlfn.TEXTJOIN("; ",TRUE,IF(COUNTA('query (10)'!A2735:AK2735)&lt;=6,"NEAR_EMPTY_ROW",""),IF($K2735="","MISSING_STATUS",""),IF(AND($K2735="เสร็จสิ้น",$Z2735=""),"DONE_NO_ACTUAL_DATE",""),IF(AND($I2735="Condition-based Maintenance",$AH2735=""),"CBM_NO_MEASUREMENT",""),IF(OR($X2735="",$X2735=0),"INVALID_PERIOD",""),IF(AND($AA2735&lt;&gt;"",$AB2735&lt;&gt;"",$AB2735&lt;$AA2735),"DATE_SEQUENCE_ERROR",""),IF(AND($AB2735&lt;&gt;"",$AB2735&gt;DATE(2030,12,31)),"DATE_OUTLIER",""),IF($C2735="","MISSING_QRCODE",""),IF($J2735="UNKNOWN","UNKNOWN_PM_TYPE",""),IF($L2735="UNKNOWN","UNKNOWN_STATUS",""))</f>
        <v>CBM_NO_MEASUREMENT; INVALID_PERIOD</v>
      </c>
      <c r="AQ2735" s="42" t="str">
        <f t="shared" si="214"/>
        <v>NO</v>
      </c>
    </row>
    <row r="2736" spans="1:43" x14ac:dyDescent="0.3">
      <c r="A2736" s="38">
        <f>IF('query (10)'!A2736="","",'query (10)'!A2736)</f>
        <v>2995</v>
      </c>
      <c r="B2736" s="38">
        <f>IF('query (10)'!B2736="","",'query (10)'!B2736)</f>
        <v>21376</v>
      </c>
      <c r="C2736" s="38" t="str">
        <f>TRIM(UPPER('query (10)'!M2736))</f>
        <v>AS-170</v>
      </c>
      <c r="D2736" s="38" t="str">
        <f>TRIM(UPPER(IFERROR(_xlfn.TEXTBEFORE('query (10)'!L2736,"("),'query (10)'!L2736)))</f>
        <v>SEAL PRESS NO.2 M/C</v>
      </c>
      <c r="E2736" s="38" t="str">
        <f>IFERROR(TRIM(UPPER(_xlfn.TEXTBEFORE(_xlfn.TEXTAFTER('query (10)'!L2736,"("),")"))),"")</f>
        <v/>
      </c>
      <c r="F2736" s="38" t="str">
        <f>TRIM('query (10)'!K2736)</f>
        <v>BWD2</v>
      </c>
      <c r="G2736" s="38" t="str">
        <f>IF('query (10)'!J2736="","",'query (10)'!J2736)</f>
        <v>Air Cylinder</v>
      </c>
      <c r="H2736" s="38" t="str">
        <f>TRIM(UPPER('query (10)'!J2736))</f>
        <v>AIR CYLINDER</v>
      </c>
      <c r="I2736" s="38" t="str">
        <f>IF('query (10)'!F2736="","",'query (10)'!F2736)</f>
        <v>Condition-based Maintenance</v>
      </c>
      <c r="J2736" s="38" t="str">
        <f>IF('query (10)'!F2736="","",IFERROR(INDEX(Cleaning_Rules!$B$14:$B$17,MATCH(TRIM('query (10)'!F2736),Cleaning_Rules!$A$14:$A$17,0)),"UNKNOWN"))</f>
        <v>CBM</v>
      </c>
      <c r="K2736" s="38" t="str">
        <f>IF('query (10)'!G2736="","",'query (10)'!G2736)</f>
        <v>เสร็จสิ้น</v>
      </c>
      <c r="L2736" s="38" t="str">
        <f>IF('query (10)'!G2736="","MISSING",IFERROR(INDEX(Cleaning_Rules!$B$5:$B$10,MATCH(TRIM('query (10)'!G2736),Cleaning_Rules!$A$5:$A$10,0)),"UNKNOWN"))</f>
        <v>COMPLETED</v>
      </c>
      <c r="M2736" s="38" t="str">
        <f>IF('query (10)'!I2736="","",'query (10)'!I2736)</f>
        <v>Mechanical</v>
      </c>
      <c r="N2736" s="38" t="str">
        <f>IF('query (10)'!O2736="","",'query (10)'!O2736)</f>
        <v>Part Change</v>
      </c>
      <c r="O2736" s="38" t="str">
        <f>IF('query (10)'!P2736="","",'query (10)'!P2736)</f>
        <v>Medium</v>
      </c>
      <c r="P2736" s="38" t="str">
        <f>IF('query (10)'!N2736="","",'query (10)'!N2736)</f>
        <v>The air cylinder Transfer up/down is damaged, and the guide has broken.</v>
      </c>
      <c r="Q2736" s="38" t="str">
        <f>TRIM('query (10)'!N2736)</f>
        <v>The air cylinder Transfer up/down is damaged, and the guide has broken.</v>
      </c>
      <c r="R2736" s="38" t="str">
        <f>TRIM(UPPER('query (10)'!R2736))</f>
        <v/>
      </c>
      <c r="S2736" s="38" t="str">
        <f>TRIM(UPPER('query (10)'!S2736))</f>
        <v/>
      </c>
      <c r="T2736" s="38" t="str">
        <f>IF('query (10)'!Q2736="","",TRIM(UPPER('query (10)'!Q2736)))</f>
        <v/>
      </c>
      <c r="U2736" s="38" t="str">
        <f>IF('query (10)'!T2736="","",'query (10)'!T2736)</f>
        <v/>
      </c>
      <c r="V2736" s="39" t="str">
        <f>IF('query (10)'!T2736="","",IFERROR(VALUE('query (10)'!T2736),""))</f>
        <v/>
      </c>
      <c r="W2736" s="40">
        <f>IF('query (10)'!U2736="","",'query (10)'!U2736)</f>
        <v>0</v>
      </c>
      <c r="X2736" s="39">
        <f>IF('query (10)'!V2736="","",'query (10)'!V2736)</f>
        <v>0</v>
      </c>
      <c r="Y2736" s="41">
        <f>IF('query (10)'!W2736="","",'query (10)'!W2736)</f>
        <v>46174</v>
      </c>
      <c r="Z2736" s="41">
        <f>IF('query (10)'!X2736="","",'query (10)'!X2736)</f>
        <v>46183</v>
      </c>
      <c r="AA2736" s="41">
        <f>IF('query (10)'!Y2736="","",'query (10)'!Y2736)</f>
        <v>46183</v>
      </c>
      <c r="AB2736" s="41">
        <f>IF('query (10)'!Z2736="","",'query (10)'!Z2736)</f>
        <v>46183</v>
      </c>
      <c r="AC2736" s="38" t="str">
        <f>IF(OR('query (10)'!AA2736="",COUNTIF(Cleaning_Rules!$A$21:$A$26,TRIM('query (10)'!AA2736))&gt;0),"",TRIM('query (10)'!AA2736))</f>
        <v/>
      </c>
      <c r="AD2736" s="38" t="str">
        <f>IF('query (10)'!AB2736="","",TRIM(IFERROR(_xlfn.TEXTBEFORE('query (10)'!AB2736,"("),'query (10)'!AB2736)))</f>
        <v>เริ่มซ่อมงาน PM แล้ว รับผิดชอบโดย PAHLA SEEDANG</v>
      </c>
      <c r="AE2736" s="38" t="str">
        <f>IFERROR(LOWER(TRIM(_xlfn.TEXTBEFORE(_xlfn.TEXTAFTER('query (10)'!AB2736,"("),")"))),"")</f>
        <v>pahla@nsk.com</v>
      </c>
      <c r="AF2736" s="38" t="str">
        <f>IF('query (10)'!AD2736="","",TRIM('query (10)'!AD2736))</f>
        <v>จักรภัทร โคตรสมบัติ</v>
      </c>
      <c r="AG2736" s="38" t="str">
        <f>IF('query (10)'!AE2736="","",TRIM('query (10)'!AE2736))</f>
        <v>ผะหลา สีแดง</v>
      </c>
      <c r="AH2736" s="38" t="str">
        <f>IF('query (10)'!AF2736="","",IFERROR(VALUE('query (10)'!AF2736),""))</f>
        <v/>
      </c>
      <c r="AI2736" s="38" t="str">
        <f>IF('query (10)'!AG2736="","",TRIM('query (10)'!AG2736))</f>
        <v/>
      </c>
      <c r="AJ2736" s="38" t="str">
        <f>IF('query (10)'!AH2736="","",IFERROR(VALUE('query (10)'!AH2736),""))</f>
        <v/>
      </c>
      <c r="AK2736" s="38" t="str">
        <f>IF('query (10)'!AI2736="","",TRIM('query (10)'!AI2736))</f>
        <v/>
      </c>
      <c r="AL2736" s="42">
        <f t="shared" si="210"/>
        <v>2026</v>
      </c>
      <c r="AM2736" s="42" t="str">
        <f t="shared" si="211"/>
        <v>2026-06</v>
      </c>
      <c r="AN2736" s="42" t="str">
        <f t="shared" ca="1" si="212"/>
        <v/>
      </c>
      <c r="AO2736" s="42" t="str">
        <f t="shared" si="213"/>
        <v>AS-170 | SEAL PRESS NO.2 M/C | BWD2 | AIR CYLINDER | Condition-based Maintenance | Mechanical | Part Change | Medium | The air cylinder Transfer up/down is damaged, and the guide has broken. | เริ่มซ่อมงาน PM แล้ว รับผิดชอบโดย PAHLA SEEDANG | ผะหลา สีแดง</v>
      </c>
      <c r="AP2736" s="42" t="str">
        <f>_xlfn.TEXTJOIN("; ",TRUE,IF(COUNTA('query (10)'!A2736:AK2736)&lt;=6,"NEAR_EMPTY_ROW",""),IF($K2736="","MISSING_STATUS",""),IF(AND($K2736="เสร็จสิ้น",$Z2736=""),"DONE_NO_ACTUAL_DATE",""),IF(AND($I2736="Condition-based Maintenance",$AH2736=""),"CBM_NO_MEASUREMENT",""),IF(OR($X2736="",$X2736=0),"INVALID_PERIOD",""),IF(AND($AA2736&lt;&gt;"",$AB2736&lt;&gt;"",$AB2736&lt;$AA2736),"DATE_SEQUENCE_ERROR",""),IF(AND($AB2736&lt;&gt;"",$AB2736&gt;DATE(2030,12,31)),"DATE_OUTLIER",""),IF($C2736="","MISSING_QRCODE",""),IF($J2736="UNKNOWN","UNKNOWN_PM_TYPE",""),IF($L2736="UNKNOWN","UNKNOWN_STATUS",""))</f>
        <v>CBM_NO_MEASUREMENT; INVALID_PERIOD</v>
      </c>
      <c r="AQ2736" s="42" t="str">
        <f t="shared" si="214"/>
        <v>NO</v>
      </c>
    </row>
    <row r="2737" spans="1:43" x14ac:dyDescent="0.3">
      <c r="A2737" s="38">
        <f>IF('query (10)'!A2737="","",'query (10)'!A2737)</f>
        <v>2996</v>
      </c>
      <c r="B2737" s="38">
        <f>IF('query (10)'!B2737="","",'query (10)'!B2737)</f>
        <v>21384</v>
      </c>
      <c r="C2737" s="38" t="str">
        <f>TRIM(UPPER('query (10)'!M2737))</f>
        <v>CH-188</v>
      </c>
      <c r="D2737" s="38" t="str">
        <f>TRIM(UPPER(IFERROR(_xlfn.TEXTBEFORE('query (10)'!L2737,"("),'query (10)'!L2737)))</f>
        <v>SEAL HIGHT CHECK M/C</v>
      </c>
      <c r="E2737" s="38" t="str">
        <f>IFERROR(TRIM(UPPER(_xlfn.TEXTBEFORE(_xlfn.TEXTAFTER('query (10)'!L2737,"("),")"))),"")</f>
        <v/>
      </c>
      <c r="F2737" s="38" t="str">
        <f>TRIM('query (10)'!K2737)</f>
        <v>WP Assambly2</v>
      </c>
      <c r="G2737" s="38" t="str">
        <f>IF('query (10)'!J2737="","",'query (10)'!J2737)</f>
        <v>Spindle</v>
      </c>
      <c r="H2737" s="38" t="str">
        <f>TRIM(UPPER('query (10)'!J2737))</f>
        <v>SPINDLE</v>
      </c>
      <c r="I2737" s="38" t="str">
        <f>IF('query (10)'!F2737="","",'query (10)'!F2737)</f>
        <v>Time-based Maintenance</v>
      </c>
      <c r="J2737" s="38" t="str">
        <f>IF('query (10)'!F2737="","",IFERROR(INDEX(Cleaning_Rules!$B$14:$B$17,MATCH(TRIM('query (10)'!F2737),Cleaning_Rules!$A$14:$A$17,0)),"UNKNOWN"))</f>
        <v>TBM</v>
      </c>
      <c r="K2737" s="38" t="str">
        <f>IF('query (10)'!G2737="","",'query (10)'!G2737)</f>
        <v>เสร็จสิ้น</v>
      </c>
      <c r="L2737" s="38" t="str">
        <f>IF('query (10)'!G2737="","MISSING",IFERROR(INDEX(Cleaning_Rules!$B$5:$B$10,MATCH(TRIM('query (10)'!G2737),Cleaning_Rules!$A$5:$A$10,0)),"UNKNOWN"))</f>
        <v>COMPLETED</v>
      </c>
      <c r="M2737" s="38" t="str">
        <f>IF('query (10)'!I2737="","",'query (10)'!I2737)</f>
        <v>Mechanical</v>
      </c>
      <c r="N2737" s="38" t="str">
        <f>IF('query (10)'!O2737="","",'query (10)'!O2737)</f>
        <v>Part Change</v>
      </c>
      <c r="O2737" s="38" t="str">
        <f>IF('query (10)'!P2737="","",'query (10)'!P2737)</f>
        <v>Medium</v>
      </c>
      <c r="P2737" s="38" t="str">
        <f>IF('query (10)'!N2737="","",'query (10)'!N2737)</f>
        <v>Replace spindle seal check according to the 3Y pm schedule.
-bearing 6814ZZ = 1 EA.
-bearing 6908ZZ = 1 EA.
-bearing 608ZZ = 1 EA.</v>
      </c>
      <c r="Q2737" s="38" t="str">
        <f>TRIM('query (10)'!N2737)</f>
        <v>Replace spindle seal check according to the 3Y pm schedule.
-bearing 6814ZZ = 1 EA.
-bearing 6908ZZ = 1 EA.
-bearing 608ZZ = 1 EA.</v>
      </c>
      <c r="R2737" s="38" t="str">
        <f>TRIM(UPPER('query (10)'!R2737))</f>
        <v/>
      </c>
      <c r="S2737" s="38" t="str">
        <f>TRIM(UPPER('query (10)'!S2737))</f>
        <v/>
      </c>
      <c r="T2737" s="38" t="str">
        <f>IF('query (10)'!Q2737="","",TRIM(UPPER('query (10)'!Q2737)))</f>
        <v/>
      </c>
      <c r="U2737" s="38" t="str">
        <f>IF('query (10)'!T2737="","",'query (10)'!T2737)</f>
        <v/>
      </c>
      <c r="V2737" s="39" t="str">
        <f>IF('query (10)'!T2737="","",IFERROR(VALUE('query (10)'!T2737),""))</f>
        <v/>
      </c>
      <c r="W2737" s="40">
        <f>IF('query (10)'!U2737="","",'query (10)'!U2737)</f>
        <v>0</v>
      </c>
      <c r="X2737" s="39">
        <f>IF('query (10)'!V2737="","",'query (10)'!V2737)</f>
        <v>1096</v>
      </c>
      <c r="Y2737" s="41">
        <f>IF('query (10)'!W2737="","",'query (10)'!W2737)</f>
        <v>46172</v>
      </c>
      <c r="Z2737" s="41">
        <f>IF('query (10)'!X2737="","",'query (10)'!X2737)</f>
        <v>46184</v>
      </c>
      <c r="AA2737" s="41">
        <f>IF('query (10)'!Y2737="","",'query (10)'!Y2737)</f>
        <v>46184</v>
      </c>
      <c r="AB2737" s="41">
        <f>IF('query (10)'!Z2737="","",'query (10)'!Z2737)</f>
        <v>47280</v>
      </c>
      <c r="AC2737" s="38" t="str">
        <f>IF(OR('query (10)'!AA2737="",COUNTIF(Cleaning_Rules!$A$21:$A$26,TRIM('query (10)'!AA2737))&gt;0),"",TRIM('query (10)'!AA2737))</f>
        <v/>
      </c>
      <c r="AD2737" s="38" t="str">
        <f>IF('query (10)'!AB2737="","",TRIM(IFERROR(_xlfn.TEXTBEFORE('query (10)'!AB2737,"("),'query (10)'!AB2737)))</f>
        <v>เริ่มซ่อมงาน PM แล้ว รับผิดชอบโดย PUCHIT KULSEREE</v>
      </c>
      <c r="AE2737" s="38" t="str">
        <f>IFERROR(LOWER(TRIM(_xlfn.TEXTBEFORE(_xlfn.TEXTAFTER('query (10)'!AB2737,"("),")"))),"")</f>
        <v>puchit@nsk.com</v>
      </c>
      <c r="AF2737" s="38" t="str">
        <f>IF('query (10)'!AD2737="","",TRIM('query (10)'!AD2737))</f>
        <v>เจษฎา ผิวบาง</v>
      </c>
      <c r="AG2737" s="38" t="str">
        <f>IF('query (10)'!AE2737="","",TRIM('query (10)'!AE2737))</f>
        <v>ภูชิต กุลเสรี</v>
      </c>
      <c r="AH2737" s="38" t="str">
        <f>IF('query (10)'!AF2737="","",IFERROR(VALUE('query (10)'!AF2737),""))</f>
        <v/>
      </c>
      <c r="AI2737" s="38" t="str">
        <f>IF('query (10)'!AG2737="","",TRIM('query (10)'!AG2737))</f>
        <v/>
      </c>
      <c r="AJ2737" s="38" t="str">
        <f>IF('query (10)'!AH2737="","",IFERROR(VALUE('query (10)'!AH2737),""))</f>
        <v/>
      </c>
      <c r="AK2737" s="38" t="str">
        <f>IF('query (10)'!AI2737="","",TRIM('query (10)'!AI2737))</f>
        <v/>
      </c>
      <c r="AL2737" s="42">
        <f t="shared" si="210"/>
        <v>2026</v>
      </c>
      <c r="AM2737" s="42" t="str">
        <f t="shared" si="211"/>
        <v>2026-05</v>
      </c>
      <c r="AN2737" s="42" t="str">
        <f t="shared" ca="1" si="212"/>
        <v/>
      </c>
      <c r="AO2737" s="42" t="str">
        <f t="shared" si="213"/>
        <v>CH-188 | SEAL HIGHT CHECK M/C | WP Assambly2 | SPINDLE | Time-based Maintenance | Mechanical | Part Change | Medium | Replace spindle seal check according to the 3Y pm schedule.
-bearing 6814ZZ = 1 EA.
-bearing 6908ZZ = 1 EA.
-bearing 608ZZ = 1 EA. | เริ่มซ่อมงาน PM แล้ว รับผิดชอบโดย PUCHIT KULSEREE | ภูชิต กุลเสรี</v>
      </c>
      <c r="AP2737" s="42" t="str">
        <f>_xlfn.TEXTJOIN("; ",TRUE,IF(COUNTA('query (10)'!A2737:AK2737)&lt;=6,"NEAR_EMPTY_ROW",""),IF($K2737="","MISSING_STATUS",""),IF(AND($K2737="เสร็จสิ้น",$Z2737=""),"DONE_NO_ACTUAL_DATE",""),IF(AND($I2737="Condition-based Maintenance",$AH2737=""),"CBM_NO_MEASUREMENT",""),IF(OR($X2737="",$X2737=0),"INVALID_PERIOD",""),IF(AND($AA2737&lt;&gt;"",$AB2737&lt;&gt;"",$AB2737&lt;$AA2737),"DATE_SEQUENCE_ERROR",""),IF(AND($AB2737&lt;&gt;"",$AB2737&gt;DATE(2030,12,31)),"DATE_OUTLIER",""),IF($C2737="","MISSING_QRCODE",""),IF($J2737="UNKNOWN","UNKNOWN_PM_TYPE",""),IF($L2737="UNKNOWN","UNKNOWN_STATUS",""))</f>
        <v/>
      </c>
      <c r="AQ2737" s="42" t="str">
        <f t="shared" si="214"/>
        <v>NO</v>
      </c>
    </row>
    <row r="2738" spans="1:43" x14ac:dyDescent="0.3">
      <c r="A2738" s="38">
        <f>IF('query (10)'!A2738="","",'query (10)'!A2738)</f>
        <v>2997</v>
      </c>
      <c r="B2738" s="38" t="str">
        <f>IF('query (10)'!B2738="","",'query (10)'!B2738)</f>
        <v/>
      </c>
      <c r="C2738" s="38" t="str">
        <f>TRIM(UPPER('query (10)'!M2738))</f>
        <v>CH-046</v>
      </c>
      <c r="D2738" s="38" t="str">
        <f>TRIM(UPPER(IFERROR(_xlfn.TEXTBEFORE('query (10)'!L2738,"("),'query (10)'!L2738)))</f>
        <v>SEAL &amp; TORQUE CHECK M/C</v>
      </c>
      <c r="E2738" s="38" t="str">
        <f>IFERROR(TRIM(UPPER(_xlfn.TEXTBEFORE(_xlfn.TEXTAFTER('query (10)'!L2738,"("),")"))),"")</f>
        <v/>
      </c>
      <c r="F2738" s="38" t="str">
        <f>TRIM('query (10)'!K2738)</f>
        <v>WP Assambly1</v>
      </c>
      <c r="G2738" s="38" t="str">
        <f>IF('query (10)'!J2738="","",'query (10)'!J2738)</f>
        <v>Spindle</v>
      </c>
      <c r="H2738" s="38" t="str">
        <f>TRIM(UPPER('query (10)'!J2738))</f>
        <v>SPINDLE</v>
      </c>
      <c r="I2738" s="38" t="str">
        <f>IF('query (10)'!F2738="","",'query (10)'!F2738)</f>
        <v>Time-based Maintenance</v>
      </c>
      <c r="J2738" s="38" t="str">
        <f>IF('query (10)'!F2738="","",IFERROR(INDEX(Cleaning_Rules!$B$14:$B$17,MATCH(TRIM('query (10)'!F2738),Cleaning_Rules!$A$14:$A$17,0)),"UNKNOWN"))</f>
        <v>TBM</v>
      </c>
      <c r="K2738" s="38" t="str">
        <f>IF('query (10)'!G2738="","",'query (10)'!G2738)</f>
        <v>แผนใหม่</v>
      </c>
      <c r="L2738" s="38" t="str">
        <f>IF('query (10)'!G2738="","MISSING",IFERROR(INDEX(Cleaning_Rules!$B$5:$B$10,MATCH(TRIM('query (10)'!G2738),Cleaning_Rules!$A$5:$A$10,0)),"UNKNOWN"))</f>
        <v>NEW_PLAN</v>
      </c>
      <c r="M2738" s="38" t="str">
        <f>IF('query (10)'!I2738="","",'query (10)'!I2738)</f>
        <v>Mechanical</v>
      </c>
      <c r="N2738" s="38" t="str">
        <f>IF('query (10)'!O2738="","",'query (10)'!O2738)</f>
        <v>Part Change</v>
      </c>
      <c r="O2738" s="38" t="str">
        <f>IF('query (10)'!P2738="","",'query (10)'!P2738)</f>
        <v>Medium</v>
      </c>
      <c r="P2738" s="38" t="str">
        <f>IF('query (10)'!N2738="","",'query (10)'!N2738)</f>
        <v>Replace spindle seal check according to the 3Y pm schedule.
-bearing 6814ZZ = 1 EA.
-bearing 6908ZZ = 1 EA.
-bearing 608ZZ = 1 EA.</v>
      </c>
      <c r="Q2738" s="38" t="str">
        <f>TRIM('query (10)'!N2738)</f>
        <v>Replace spindle seal check according to the 3Y pm schedule.
-bearing 6814ZZ = 1 EA.
-bearing 6908ZZ = 1 EA.
-bearing 608ZZ = 1 EA.</v>
      </c>
      <c r="R2738" s="38" t="str">
        <f>TRIM(UPPER('query (10)'!R2738))</f>
        <v/>
      </c>
      <c r="S2738" s="38" t="str">
        <f>TRIM(UPPER('query (10)'!S2738))</f>
        <v/>
      </c>
      <c r="T2738" s="38" t="str">
        <f>IF('query (10)'!Q2738="","",TRIM(UPPER('query (10)'!Q2738)))</f>
        <v/>
      </c>
      <c r="U2738" s="38" t="str">
        <f>IF('query (10)'!T2738="","",'query (10)'!T2738)</f>
        <v/>
      </c>
      <c r="V2738" s="39" t="str">
        <f>IF('query (10)'!T2738="","",IFERROR(VALUE('query (10)'!T2738),""))</f>
        <v/>
      </c>
      <c r="W2738" s="40">
        <f>IF('query (10)'!U2738="","",'query (10)'!U2738)</f>
        <v>0</v>
      </c>
      <c r="X2738" s="39">
        <f>IF('query (10)'!V2738="","",'query (10)'!V2738)</f>
        <v>1096</v>
      </c>
      <c r="Y2738" s="41">
        <f>IF('query (10)'!W2738="","",'query (10)'!W2738)</f>
        <v>46172</v>
      </c>
      <c r="Z2738" s="41" t="str">
        <f>IF('query (10)'!X2738="","",'query (10)'!X2738)</f>
        <v/>
      </c>
      <c r="AA2738" s="41">
        <f>IF('query (10)'!Y2738="","",'query (10)'!Y2738)</f>
        <v>46172</v>
      </c>
      <c r="AB2738" s="41">
        <f>IF('query (10)'!Z2738="","",'query (10)'!Z2738)</f>
        <v>47268</v>
      </c>
      <c r="AC2738" s="38" t="str">
        <f>IF(OR('query (10)'!AA2738="",COUNTIF(Cleaning_Rules!$A$21:$A$26,TRIM('query (10)'!AA2738))&gt;0),"",TRIM('query (10)'!AA2738))</f>
        <v/>
      </c>
      <c r="AD2738" s="38" t="str">
        <f>IF('query (10)'!AB2738="","",TRIM(IFERROR(_xlfn.TEXTBEFORE('query (10)'!AB2738,"("),'query (10)'!AB2738)))</f>
        <v/>
      </c>
      <c r="AE2738" s="38" t="str">
        <f>IFERROR(LOWER(TRIM(_xlfn.TEXTBEFORE(_xlfn.TEXTAFTER('query (10)'!AB2738,"("),")"))),"")</f>
        <v/>
      </c>
      <c r="AF2738" s="38" t="str">
        <f>IF('query (10)'!AD2738="","",TRIM('query (10)'!AD2738))</f>
        <v>เจษฎา ผิวบาง</v>
      </c>
      <c r="AG2738" s="38" t="str">
        <f>IF('query (10)'!AE2738="","",TRIM('query (10)'!AE2738))</f>
        <v>เจษฎา ผิวบาง</v>
      </c>
      <c r="AH2738" s="38" t="str">
        <f>IF('query (10)'!AF2738="","",IFERROR(VALUE('query (10)'!AF2738),""))</f>
        <v/>
      </c>
      <c r="AI2738" s="38" t="str">
        <f>IF('query (10)'!AG2738="","",TRIM('query (10)'!AG2738))</f>
        <v/>
      </c>
      <c r="AJ2738" s="38" t="str">
        <f>IF('query (10)'!AH2738="","",IFERROR(VALUE('query (10)'!AH2738),""))</f>
        <v/>
      </c>
      <c r="AK2738" s="38" t="str">
        <f>IF('query (10)'!AI2738="","",TRIM('query (10)'!AI2738))</f>
        <v/>
      </c>
      <c r="AL2738" s="42">
        <f t="shared" si="210"/>
        <v>2026</v>
      </c>
      <c r="AM2738" s="42" t="str">
        <f t="shared" si="211"/>
        <v>2026-05</v>
      </c>
      <c r="AN2738" s="42" t="str">
        <f t="shared" ca="1" si="212"/>
        <v>ON_SCHEDULE</v>
      </c>
      <c r="AO2738" s="42" t="str">
        <f t="shared" si="213"/>
        <v>CH-046 | SEAL &amp; TORQUE CHECK M/C | WP Assambly1 | SPINDLE | Time-based Maintenance | Mechanical | Part Change | Medium | Replace spindle seal check according to the 3Y pm schedule.
-bearing 6814ZZ = 1 EA.
-bearing 6908ZZ = 1 EA.
-bearing 608ZZ = 1 EA. | เจษฎา ผิวบาง</v>
      </c>
      <c r="AP2738" s="42" t="str">
        <f>_xlfn.TEXTJOIN("; ",TRUE,IF(COUNTA('query (10)'!A2738:AK2738)&lt;=6,"NEAR_EMPTY_ROW",""),IF($K2738="","MISSING_STATUS",""),IF(AND($K2738="เสร็จสิ้น",$Z2738=""),"DONE_NO_ACTUAL_DATE",""),IF(AND($I2738="Condition-based Maintenance",$AH2738=""),"CBM_NO_MEASUREMENT",""),IF(OR($X2738="",$X2738=0),"INVALID_PERIOD",""),IF(AND($AA2738&lt;&gt;"",$AB2738&lt;&gt;"",$AB2738&lt;$AA2738),"DATE_SEQUENCE_ERROR",""),IF(AND($AB2738&lt;&gt;"",$AB2738&gt;DATE(2030,12,31)),"DATE_OUTLIER",""),IF($C2738="","MISSING_QRCODE",""),IF($J2738="UNKNOWN","UNKNOWN_PM_TYPE",""),IF($L2738="UNKNOWN","UNKNOWN_STATUS",""))</f>
        <v/>
      </c>
      <c r="AQ2738" s="42" t="str">
        <f t="shared" si="214"/>
        <v>NO</v>
      </c>
    </row>
    <row r="2739" spans="1:43" x14ac:dyDescent="0.3">
      <c r="A2739" s="38">
        <f>IF('query (10)'!A2739="","",'query (10)'!A2739)</f>
        <v>2998</v>
      </c>
      <c r="B2739" s="38">
        <f>IF('query (10)'!B2739="","",'query (10)'!B2739)</f>
        <v>21385</v>
      </c>
      <c r="C2739" s="38" t="str">
        <f>TRIM(UPPER('query (10)'!M2739))</f>
        <v>GR-918</v>
      </c>
      <c r="D2739" s="38" t="str">
        <f>TRIM(UPPER(IFERROR(_xlfn.TEXTBEFORE('query (10)'!L2739,"("),'query (10)'!L2739)))</f>
        <v>SHAFT OUTER DAIMETER GRINDING M/C</v>
      </c>
      <c r="E2739" s="38" t="str">
        <f>IFERROR(TRIM(UPPER(_xlfn.TEXTBEFORE(_xlfn.TEXTAFTER('query (10)'!L2739,"("),")"))),"")</f>
        <v/>
      </c>
      <c r="F2739" s="38" t="str">
        <f>TRIM('query (10)'!K2739)</f>
        <v>WP Grinding3</v>
      </c>
      <c r="G2739" s="38" t="str">
        <f>IF('query (10)'!J2739="","",'query (10)'!J2739)</f>
        <v>mid-shift</v>
      </c>
      <c r="H2739" s="38" t="str">
        <f>TRIM(UPPER('query (10)'!J2739))</f>
        <v>MID-SHIFT</v>
      </c>
      <c r="I2739" s="38" t="str">
        <f>IF('query (10)'!F2739="","",'query (10)'!F2739)</f>
        <v>Time-based Maintenance</v>
      </c>
      <c r="J2739" s="38" t="str">
        <f>IF('query (10)'!F2739="","",IFERROR(INDEX(Cleaning_Rules!$B$14:$B$17,MATCH(TRIM('query (10)'!F2739),Cleaning_Rules!$A$14:$A$17,0)),"UNKNOWN"))</f>
        <v>TBM</v>
      </c>
      <c r="K2739" s="38" t="str">
        <f>IF('query (10)'!G2739="","",'query (10)'!G2739)</f>
        <v>เสร็จสิ้น</v>
      </c>
      <c r="L2739" s="38" t="str">
        <f>IF('query (10)'!G2739="","MISSING",IFERROR(INDEX(Cleaning_Rules!$B$5:$B$10,MATCH(TRIM('query (10)'!G2739),Cleaning_Rules!$A$5:$A$10,0)),"UNKNOWN"))</f>
        <v>COMPLETED</v>
      </c>
      <c r="M2739" s="38" t="str">
        <f>IF('query (10)'!I2739="","",'query (10)'!I2739)</f>
        <v>Mechanical</v>
      </c>
      <c r="N2739" s="38" t="str">
        <f>IF('query (10)'!O2739="","",'query (10)'!O2739)</f>
        <v>Part Change</v>
      </c>
      <c r="O2739" s="38" t="str">
        <f>IF('query (10)'!P2739="","",'query (10)'!P2739)</f>
        <v>Medium</v>
      </c>
      <c r="P2739" s="38" t="str">
        <f>IF('query (10)'!N2739="","",'query (10)'!N2739)</f>
        <v xml:space="preserve">Replace belt mid-shift according to the 1Y pm schedule.
-C-HTBN300S5M-100 (misumi) </v>
      </c>
      <c r="Q2739" s="38" t="str">
        <f>TRIM('query (10)'!N2739)</f>
        <v>Replace belt mid-shift according to the 1Y pm schedule.
-C-HTBN300S5M-100 (misumi)</v>
      </c>
      <c r="R2739" s="38" t="str">
        <f>TRIM(UPPER('query (10)'!R2739))</f>
        <v/>
      </c>
      <c r="S2739" s="38" t="str">
        <f>TRIM(UPPER('query (10)'!S2739))</f>
        <v/>
      </c>
      <c r="T2739" s="38" t="str">
        <f>IF('query (10)'!Q2739="","",TRIM(UPPER('query (10)'!Q2739)))</f>
        <v/>
      </c>
      <c r="U2739" s="38" t="str">
        <f>IF('query (10)'!T2739="","",'query (10)'!T2739)</f>
        <v/>
      </c>
      <c r="V2739" s="39" t="str">
        <f>IF('query (10)'!T2739="","",IFERROR(VALUE('query (10)'!T2739),""))</f>
        <v/>
      </c>
      <c r="W2739" s="40">
        <f>IF('query (10)'!U2739="","",'query (10)'!U2739)</f>
        <v>0</v>
      </c>
      <c r="X2739" s="39">
        <f>IF('query (10)'!V2739="","",'query (10)'!V2739)</f>
        <v>365</v>
      </c>
      <c r="Y2739" s="41">
        <f>IF('query (10)'!W2739="","",'query (10)'!W2739)</f>
        <v>46172</v>
      </c>
      <c r="Z2739" s="41">
        <f>IF('query (10)'!X2739="","",'query (10)'!X2739)</f>
        <v>46184</v>
      </c>
      <c r="AA2739" s="41">
        <f>IF('query (10)'!Y2739="","",'query (10)'!Y2739)</f>
        <v>46184</v>
      </c>
      <c r="AB2739" s="41">
        <f>IF('query (10)'!Z2739="","",'query (10)'!Z2739)</f>
        <v>46549</v>
      </c>
      <c r="AC2739" s="38" t="str">
        <f>IF(OR('query (10)'!AA2739="",COUNTIF(Cleaning_Rules!$A$21:$A$26,TRIM('query (10)'!AA2739))&gt;0),"",TRIM('query (10)'!AA2739))</f>
        <v/>
      </c>
      <c r="AD2739" s="38" t="str">
        <f>IF('query (10)'!AB2739="","",TRIM(IFERROR(_xlfn.TEXTBEFORE('query (10)'!AB2739,"("),'query (10)'!AB2739)))</f>
        <v>เริ่มซ่อมงาน PM แล้ว รับผิดชอบโดย CHETSADA PHIWBANG</v>
      </c>
      <c r="AE2739" s="38" t="str">
        <f>IFERROR(LOWER(TRIM(_xlfn.TEXTBEFORE(_xlfn.TEXTAFTER('query (10)'!AB2739,"("),")"))),"")</f>
        <v>chetsada@nsk.com</v>
      </c>
      <c r="AF2739" s="38" t="str">
        <f>IF('query (10)'!AD2739="","",TRIM('query (10)'!AD2739))</f>
        <v>เจษฎา ผิวบาง</v>
      </c>
      <c r="AG2739" s="38" t="str">
        <f>IF('query (10)'!AE2739="","",TRIM('query (10)'!AE2739))</f>
        <v>เจษฎา ผิวบาง</v>
      </c>
      <c r="AH2739" s="38" t="str">
        <f>IF('query (10)'!AF2739="","",IFERROR(VALUE('query (10)'!AF2739),""))</f>
        <v/>
      </c>
      <c r="AI2739" s="38" t="str">
        <f>IF('query (10)'!AG2739="","",TRIM('query (10)'!AG2739))</f>
        <v/>
      </c>
      <c r="AJ2739" s="38" t="str">
        <f>IF('query (10)'!AH2739="","",IFERROR(VALUE('query (10)'!AH2739),""))</f>
        <v/>
      </c>
      <c r="AK2739" s="38" t="str">
        <f>IF('query (10)'!AI2739="","",TRIM('query (10)'!AI2739))</f>
        <v/>
      </c>
      <c r="AL2739" s="42">
        <f t="shared" si="210"/>
        <v>2026</v>
      </c>
      <c r="AM2739" s="42" t="str">
        <f t="shared" si="211"/>
        <v>2026-05</v>
      </c>
      <c r="AN2739" s="42" t="str">
        <f t="shared" ca="1" si="212"/>
        <v/>
      </c>
      <c r="AO2739" s="42" t="str">
        <f t="shared" si="213"/>
        <v>GR-918 | SHAFT OUTER DAIMETER GRINDING M/C | WP Grinding3 | MID-SHIFT | Time-based Maintenance | Mechanical | Part Change | Medium | Replace belt mid-shift according to the 1Y pm schedule.
-C-HTBN300S5M-100 (misumi) | เริ่มซ่อมงาน PM แล้ว รับผิดชอบโดย CHETSADA PHIWBANG | เจษฎา ผิวบาง</v>
      </c>
      <c r="AP2739" s="42" t="str">
        <f>_xlfn.TEXTJOIN("; ",TRUE,IF(COUNTA('query (10)'!A2739:AK2739)&lt;=6,"NEAR_EMPTY_ROW",""),IF($K2739="","MISSING_STATUS",""),IF(AND($K2739="เสร็จสิ้น",$Z2739=""),"DONE_NO_ACTUAL_DATE",""),IF(AND($I2739="Condition-based Maintenance",$AH2739=""),"CBM_NO_MEASUREMENT",""),IF(OR($X2739="",$X2739=0),"INVALID_PERIOD",""),IF(AND($AA2739&lt;&gt;"",$AB2739&lt;&gt;"",$AB2739&lt;$AA2739),"DATE_SEQUENCE_ERROR",""),IF(AND($AB2739&lt;&gt;"",$AB2739&gt;DATE(2030,12,31)),"DATE_OUTLIER",""),IF($C2739="","MISSING_QRCODE",""),IF($J2739="UNKNOWN","UNKNOWN_PM_TYPE",""),IF($L2739="UNKNOWN","UNKNOWN_STATUS",""))</f>
        <v/>
      </c>
      <c r="AQ2739" s="42" t="str">
        <f t="shared" si="214"/>
        <v>NO</v>
      </c>
    </row>
    <row r="2740" spans="1:43" x14ac:dyDescent="0.3">
      <c r="A2740" s="38">
        <f>IF('query (10)'!A2740="","",'query (10)'!A2740)</f>
        <v>2999</v>
      </c>
      <c r="B2740" s="38">
        <f>IF('query (10)'!B2740="","",'query (10)'!B2740)</f>
        <v>21428</v>
      </c>
      <c r="C2740" s="38" t="str">
        <f>TRIM(UPPER('query (10)'!M2740))</f>
        <v>GR-1169</v>
      </c>
      <c r="D2740" s="38" t="str">
        <f>TRIM(UPPER(IFERROR(_xlfn.TEXTBEFORE('query (10)'!L2740,"("),'query (10)'!L2740)))</f>
        <v>OUTER RING RACEWAY GRINDING MACHINE</v>
      </c>
      <c r="E2740" s="38" t="str">
        <f>IFERROR(TRIM(UPPER(_xlfn.TEXTBEFORE(_xlfn.TEXTAFTER('query (10)'!L2740,"("),")"))),"")</f>
        <v/>
      </c>
      <c r="F2740" s="38" t="str">
        <f>TRIM('query (10)'!K2740)</f>
        <v>CR2</v>
      </c>
      <c r="G2740" s="38" t="str">
        <f>IF('query (10)'!J2740="","",'query (10)'!J2740)</f>
        <v>Accuracy</v>
      </c>
      <c r="H2740" s="38" t="str">
        <f>TRIM(UPPER('query (10)'!J2740))</f>
        <v>ACCURACY</v>
      </c>
      <c r="I2740" s="38" t="str">
        <f>IF('query (10)'!F2740="","",'query (10)'!F2740)</f>
        <v>Time-based Maintenance</v>
      </c>
      <c r="J2740" s="38" t="str">
        <f>IF('query (10)'!F2740="","",IFERROR(INDEX(Cleaning_Rules!$B$14:$B$17,MATCH(TRIM('query (10)'!F2740),Cleaning_Rules!$A$14:$A$17,0)),"UNKNOWN"))</f>
        <v>TBM</v>
      </c>
      <c r="K2740" s="38" t="str">
        <f>IF('query (10)'!G2740="","",'query (10)'!G2740)</f>
        <v>เสร็จสิ้น</v>
      </c>
      <c r="L2740" s="38" t="str">
        <f>IF('query (10)'!G2740="","MISSING",IFERROR(INDEX(Cleaning_Rules!$B$5:$B$10,MATCH(TRIM('query (10)'!G2740),Cleaning_Rules!$A$5:$A$10,0)),"UNKNOWN"))</f>
        <v>COMPLETED</v>
      </c>
      <c r="M2740" s="38" t="str">
        <f>IF('query (10)'!I2740="","",'query (10)'!I2740)</f>
        <v>Mechanical</v>
      </c>
      <c r="N2740" s="38" t="str">
        <f>IF('query (10)'!O2740="","",'query (10)'!O2740)</f>
        <v>Adjust</v>
      </c>
      <c r="O2740" s="38" t="str">
        <f>IF('query (10)'!P2740="","",'query (10)'!P2740)</f>
        <v>Medium</v>
      </c>
      <c r="P2740" s="38" t="str">
        <f>IF('query (10)'!N2740="","",'query (10)'!N2740)</f>
        <v>Check accuracy work head 
Check parallel spindle IH
Check face run out shaft dresser unit</v>
      </c>
      <c r="Q2740" s="38" t="str">
        <f>TRIM('query (10)'!N2740)</f>
        <v>Check accuracy work head 
Check parallel spindle IH
Check face run out shaft dresser unit</v>
      </c>
      <c r="R2740" s="38" t="str">
        <f>TRIM(UPPER('query (10)'!R2740))</f>
        <v/>
      </c>
      <c r="S2740" s="38" t="str">
        <f>TRIM(UPPER('query (10)'!S2740))</f>
        <v/>
      </c>
      <c r="T2740" s="38" t="str">
        <f>IF('query (10)'!Q2740="","",TRIM(UPPER('query (10)'!Q2740)))</f>
        <v/>
      </c>
      <c r="U2740" s="38" t="str">
        <f>IF('query (10)'!T2740="","",'query (10)'!T2740)</f>
        <v/>
      </c>
      <c r="V2740" s="39" t="str">
        <f>IF('query (10)'!T2740="","",IFERROR(VALUE('query (10)'!T2740),""))</f>
        <v/>
      </c>
      <c r="W2740" s="40">
        <f>IF('query (10)'!U2740="","",'query (10)'!U2740)</f>
        <v>0</v>
      </c>
      <c r="X2740" s="39">
        <f>IF('query (10)'!V2740="","",'query (10)'!V2740)</f>
        <v>365</v>
      </c>
      <c r="Y2740" s="41">
        <f>IF('query (10)'!W2740="","",'query (10)'!W2740)</f>
        <v>46176</v>
      </c>
      <c r="Z2740" s="41">
        <f>IF('query (10)'!X2740="","",'query (10)'!X2740)</f>
        <v>46183</v>
      </c>
      <c r="AA2740" s="41">
        <f>IF('query (10)'!Y2740="","",'query (10)'!Y2740)</f>
        <v>46183</v>
      </c>
      <c r="AB2740" s="41">
        <f>IF('query (10)'!Z2740="","",'query (10)'!Z2740)</f>
        <v>46548</v>
      </c>
      <c r="AC2740" s="38" t="str">
        <f>IF(OR('query (10)'!AA2740="",COUNTIF(Cleaning_Rules!$A$21:$A$26,TRIM('query (10)'!AA2740))&gt;0),"",TRIM('query (10)'!AA2740))</f>
        <v/>
      </c>
      <c r="AD2740" s="38" t="str">
        <f>IF('query (10)'!AB2740="","",TRIM(IFERROR(_xlfn.TEXTBEFORE('query (10)'!AB2740,"("),'query (10)'!AB2740)))</f>
        <v>เริ่มซ่อมงาน PM แล้ว รับผิดชอบโดย PUCHIT KULSEREE</v>
      </c>
      <c r="AE2740" s="38" t="str">
        <f>IFERROR(LOWER(TRIM(_xlfn.TEXTBEFORE(_xlfn.TEXTAFTER('query (10)'!AB2740,"("),")"))),"")</f>
        <v>puchit@nsk.com</v>
      </c>
      <c r="AF2740" s="38" t="str">
        <f>IF('query (10)'!AD2740="","",TRIM('query (10)'!AD2740))</f>
        <v>ผะหลา สีแดง</v>
      </c>
      <c r="AG2740" s="38" t="str">
        <f>IF('query (10)'!AE2740="","",TRIM('query (10)'!AE2740))</f>
        <v>ภูชิต กุลเสรี</v>
      </c>
      <c r="AH2740" s="38" t="str">
        <f>IF('query (10)'!AF2740="","",IFERROR(VALUE('query (10)'!AF2740),""))</f>
        <v/>
      </c>
      <c r="AI2740" s="38" t="str">
        <f>IF('query (10)'!AG2740="","",TRIM('query (10)'!AG2740))</f>
        <v/>
      </c>
      <c r="AJ2740" s="38" t="str">
        <f>IF('query (10)'!AH2740="","",IFERROR(VALUE('query (10)'!AH2740),""))</f>
        <v/>
      </c>
      <c r="AK2740" s="38" t="str">
        <f>IF('query (10)'!AI2740="","",TRIM('query (10)'!AI2740))</f>
        <v/>
      </c>
      <c r="AL2740" s="42">
        <f t="shared" si="210"/>
        <v>2026</v>
      </c>
      <c r="AM2740" s="42" t="str">
        <f t="shared" si="211"/>
        <v>2026-06</v>
      </c>
      <c r="AN2740" s="42" t="str">
        <f t="shared" ca="1" si="212"/>
        <v/>
      </c>
      <c r="AO2740" s="42" t="str">
        <f t="shared" si="213"/>
        <v>GR-1169 | OUTER RING RACEWAY GRINDING MACHINE | CR2 | ACCURACY | Time-based Maintenance | Mechanical | Adjust | Medium | Check accuracy work head 
Check parallel spindle IH
Check face run out shaft dresser unit | เริ่มซ่อมงาน PM แล้ว รับผิดชอบโดย PUCHIT KULSEREE | ภูชิต กุลเสรี</v>
      </c>
      <c r="AP2740" s="42" t="str">
        <f>_xlfn.TEXTJOIN("; ",TRUE,IF(COUNTA('query (10)'!A2740:AK2740)&lt;=6,"NEAR_EMPTY_ROW",""),IF($K2740="","MISSING_STATUS",""),IF(AND($K2740="เสร็จสิ้น",$Z2740=""),"DONE_NO_ACTUAL_DATE",""),IF(AND($I2740="Condition-based Maintenance",$AH2740=""),"CBM_NO_MEASUREMENT",""),IF(OR($X2740="",$X2740=0),"INVALID_PERIOD",""),IF(AND($AA2740&lt;&gt;"",$AB2740&lt;&gt;"",$AB2740&lt;$AA2740),"DATE_SEQUENCE_ERROR",""),IF(AND($AB2740&lt;&gt;"",$AB2740&gt;DATE(2030,12,31)),"DATE_OUTLIER",""),IF($C2740="","MISSING_QRCODE",""),IF($J2740="UNKNOWN","UNKNOWN_PM_TYPE",""),IF($L2740="UNKNOWN","UNKNOWN_STATUS",""))</f>
        <v/>
      </c>
      <c r="AQ2740" s="42" t="str">
        <f t="shared" si="214"/>
        <v>NO</v>
      </c>
    </row>
    <row r="2741" spans="1:43" x14ac:dyDescent="0.3">
      <c r="A2741" s="38">
        <f>IF('query (10)'!A2741="","",'query (10)'!A2741)</f>
        <v>3000</v>
      </c>
      <c r="B2741" s="38">
        <f>IF('query (10)'!B2741="","",'query (10)'!B2741)</f>
        <v>21429</v>
      </c>
      <c r="C2741" s="38" t="str">
        <f>TRIM(UPPER('query (10)'!M2741))</f>
        <v>GR-1169</v>
      </c>
      <c r="D2741" s="38" t="str">
        <f>TRIM(UPPER(IFERROR(_xlfn.TEXTBEFORE('query (10)'!L2741,"("),'query (10)'!L2741)))</f>
        <v>OUTER RING RACEWAY SUPER FINISH MACHINE</v>
      </c>
      <c r="E2741" s="38" t="str">
        <f>IFERROR(TRIM(UPPER(_xlfn.TEXTBEFORE(_xlfn.TEXTAFTER('query (10)'!L2741,"("),")"))),"")</f>
        <v/>
      </c>
      <c r="F2741" s="38" t="str">
        <f>TRIM('query (10)'!K2741)</f>
        <v>CR2</v>
      </c>
      <c r="G2741" s="38" t="str">
        <f>IF('query (10)'!J2741="","",'query (10)'!J2741)</f>
        <v>Accuracy</v>
      </c>
      <c r="H2741" s="38" t="str">
        <f>TRIM(UPPER('query (10)'!J2741))</f>
        <v>ACCURACY</v>
      </c>
      <c r="I2741" s="38" t="str">
        <f>IF('query (10)'!F2741="","",'query (10)'!F2741)</f>
        <v>Time-based Maintenance</v>
      </c>
      <c r="J2741" s="38" t="str">
        <f>IF('query (10)'!F2741="","",IFERROR(INDEX(Cleaning_Rules!$B$14:$B$17,MATCH(TRIM('query (10)'!F2741),Cleaning_Rules!$A$14:$A$17,0)),"UNKNOWN"))</f>
        <v>TBM</v>
      </c>
      <c r="K2741" s="38" t="str">
        <f>IF('query (10)'!G2741="","",'query (10)'!G2741)</f>
        <v>เสร็จสิ้น</v>
      </c>
      <c r="L2741" s="38" t="str">
        <f>IF('query (10)'!G2741="","MISSING",IFERROR(INDEX(Cleaning_Rules!$B$5:$B$10,MATCH(TRIM('query (10)'!G2741),Cleaning_Rules!$A$5:$A$10,0)),"UNKNOWN"))</f>
        <v>COMPLETED</v>
      </c>
      <c r="M2741" s="38" t="str">
        <f>IF('query (10)'!I2741="","",'query (10)'!I2741)</f>
        <v>Mechanical</v>
      </c>
      <c r="N2741" s="38" t="str">
        <f>IF('query (10)'!O2741="","",'query (10)'!O2741)</f>
        <v>Adjust</v>
      </c>
      <c r="O2741" s="38" t="str">
        <f>IF('query (10)'!P2741="","",'query (10)'!P2741)</f>
        <v>Medium</v>
      </c>
      <c r="P2741" s="38" t="str">
        <f>IF('query (10)'!N2741="","",'query (10)'!N2741)</f>
        <v>PM 1 - year cycle
Check accuracy work head 
Check run out work head</v>
      </c>
      <c r="Q2741" s="38" t="str">
        <f>TRIM('query (10)'!N2741)</f>
        <v>PM 1 - year cycle
Check accuracy work head 
Check run out work head</v>
      </c>
      <c r="R2741" s="38" t="str">
        <f>TRIM(UPPER('query (10)'!R2741))</f>
        <v/>
      </c>
      <c r="S2741" s="38" t="str">
        <f>TRIM(UPPER('query (10)'!S2741))</f>
        <v/>
      </c>
      <c r="T2741" s="38" t="str">
        <f>IF('query (10)'!Q2741="","",TRIM(UPPER('query (10)'!Q2741)))</f>
        <v/>
      </c>
      <c r="U2741" s="38" t="str">
        <f>IF('query (10)'!T2741="","",'query (10)'!T2741)</f>
        <v/>
      </c>
      <c r="V2741" s="39" t="str">
        <f>IF('query (10)'!T2741="","",IFERROR(VALUE('query (10)'!T2741),""))</f>
        <v/>
      </c>
      <c r="W2741" s="40">
        <f>IF('query (10)'!U2741="","",'query (10)'!U2741)</f>
        <v>0</v>
      </c>
      <c r="X2741" s="39">
        <f>IF('query (10)'!V2741="","",'query (10)'!V2741)</f>
        <v>365</v>
      </c>
      <c r="Y2741" s="41">
        <f>IF('query (10)'!W2741="","",'query (10)'!W2741)</f>
        <v>46176</v>
      </c>
      <c r="Z2741" s="41">
        <f>IF('query (10)'!X2741="","",'query (10)'!X2741)</f>
        <v>46183</v>
      </c>
      <c r="AA2741" s="41">
        <f>IF('query (10)'!Y2741="","",'query (10)'!Y2741)</f>
        <v>46183</v>
      </c>
      <c r="AB2741" s="41">
        <f>IF('query (10)'!Z2741="","",'query (10)'!Z2741)</f>
        <v>46548</v>
      </c>
      <c r="AC2741" s="38" t="str">
        <f>IF(OR('query (10)'!AA2741="",COUNTIF(Cleaning_Rules!$A$21:$A$26,TRIM('query (10)'!AA2741))&gt;0),"",TRIM('query (10)'!AA2741))</f>
        <v/>
      </c>
      <c r="AD2741" s="38" t="str">
        <f>IF('query (10)'!AB2741="","",TRIM(IFERROR(_xlfn.TEXTBEFORE('query (10)'!AB2741,"("),'query (10)'!AB2741)))</f>
        <v>เริ่มซ่อมงาน PM แล้ว รับผิดชอบโดย CHETSADA PHIWBANG</v>
      </c>
      <c r="AE2741" s="38" t="str">
        <f>IFERROR(LOWER(TRIM(_xlfn.TEXTBEFORE(_xlfn.TEXTAFTER('query (10)'!AB2741,"("),")"))),"")</f>
        <v>chetsada@nsk.com</v>
      </c>
      <c r="AF2741" s="38" t="str">
        <f>IF('query (10)'!AD2741="","",TRIM('query (10)'!AD2741))</f>
        <v>ผะหลา สีแดง</v>
      </c>
      <c r="AG2741" s="38" t="str">
        <f>IF('query (10)'!AE2741="","",TRIM('query (10)'!AE2741))</f>
        <v>เจษฎา ผิวบาง</v>
      </c>
      <c r="AH2741" s="38" t="str">
        <f>IF('query (10)'!AF2741="","",IFERROR(VALUE('query (10)'!AF2741),""))</f>
        <v/>
      </c>
      <c r="AI2741" s="38" t="str">
        <f>IF('query (10)'!AG2741="","",TRIM('query (10)'!AG2741))</f>
        <v/>
      </c>
      <c r="AJ2741" s="38" t="str">
        <f>IF('query (10)'!AH2741="","",IFERROR(VALUE('query (10)'!AH2741),""))</f>
        <v/>
      </c>
      <c r="AK2741" s="38" t="str">
        <f>IF('query (10)'!AI2741="","",TRIM('query (10)'!AI2741))</f>
        <v/>
      </c>
      <c r="AL2741" s="42">
        <f t="shared" si="210"/>
        <v>2026</v>
      </c>
      <c r="AM2741" s="42" t="str">
        <f t="shared" si="211"/>
        <v>2026-06</v>
      </c>
      <c r="AN2741" s="42" t="str">
        <f t="shared" ca="1" si="212"/>
        <v/>
      </c>
      <c r="AO2741" s="42" t="str">
        <f t="shared" si="213"/>
        <v>GR-1169 | OUTER RING RACEWAY SUPER FINISH MACHINE | CR2 | ACCURACY | Time-based Maintenance | Mechanical | Adjust | Medium | PM 1 - year cycle
Check accuracy work head 
Check run out work head | เริ่มซ่อมงาน PM แล้ว รับผิดชอบโดย CHETSADA PHIWBANG | เจษฎา ผิวบาง</v>
      </c>
      <c r="AP2741" s="42" t="str">
        <f>_xlfn.TEXTJOIN("; ",TRUE,IF(COUNTA('query (10)'!A2741:AK2741)&lt;=6,"NEAR_EMPTY_ROW",""),IF($K2741="","MISSING_STATUS",""),IF(AND($K2741="เสร็จสิ้น",$Z2741=""),"DONE_NO_ACTUAL_DATE",""),IF(AND($I2741="Condition-based Maintenance",$AH2741=""),"CBM_NO_MEASUREMENT",""),IF(OR($X2741="",$X2741=0),"INVALID_PERIOD",""),IF(AND($AA2741&lt;&gt;"",$AB2741&lt;&gt;"",$AB2741&lt;$AA2741),"DATE_SEQUENCE_ERROR",""),IF(AND($AB2741&lt;&gt;"",$AB2741&gt;DATE(2030,12,31)),"DATE_OUTLIER",""),IF($C2741="","MISSING_QRCODE",""),IF($J2741="UNKNOWN","UNKNOWN_PM_TYPE",""),IF($L2741="UNKNOWN","UNKNOWN_STATUS",""))</f>
        <v/>
      </c>
      <c r="AQ2741" s="42" t="str">
        <f t="shared" si="214"/>
        <v>NO</v>
      </c>
    </row>
    <row r="2742" spans="1:43" x14ac:dyDescent="0.3">
      <c r="A2742" s="38">
        <f>IF('query (10)'!A2742="","",'query (10)'!A2742)</f>
        <v>3001</v>
      </c>
      <c r="B2742" s="38">
        <f>IF('query (10)'!B2742="","",'query (10)'!B2742)</f>
        <v>21430</v>
      </c>
      <c r="C2742" s="38" t="str">
        <f>TRIM(UPPER('query (10)'!M2742))</f>
        <v>GR-1171</v>
      </c>
      <c r="D2742" s="38" t="str">
        <f>TRIM(UPPER(IFERROR(_xlfn.TEXTBEFORE('query (10)'!L2742,"("),'query (10)'!L2742)))</f>
        <v>INNER RING RACEWAY GRINDING MACHINE</v>
      </c>
      <c r="E2742" s="38" t="str">
        <f>IFERROR(TRIM(UPPER(_xlfn.TEXTBEFORE(_xlfn.TEXTAFTER('query (10)'!L2742,"("),")"))),"")</f>
        <v/>
      </c>
      <c r="F2742" s="38" t="str">
        <f>TRIM('query (10)'!K2742)</f>
        <v>CR2</v>
      </c>
      <c r="G2742" s="38" t="str">
        <f>IF('query (10)'!J2742="","",'query (10)'!J2742)</f>
        <v>Accuracy</v>
      </c>
      <c r="H2742" s="38" t="str">
        <f>TRIM(UPPER('query (10)'!J2742))</f>
        <v>ACCURACY</v>
      </c>
      <c r="I2742" s="38" t="str">
        <f>IF('query (10)'!F2742="","",'query (10)'!F2742)</f>
        <v>Time-based Maintenance</v>
      </c>
      <c r="J2742" s="38" t="str">
        <f>IF('query (10)'!F2742="","",IFERROR(INDEX(Cleaning_Rules!$B$14:$B$17,MATCH(TRIM('query (10)'!F2742),Cleaning_Rules!$A$14:$A$17,0)),"UNKNOWN"))</f>
        <v>TBM</v>
      </c>
      <c r="K2742" s="38" t="str">
        <f>IF('query (10)'!G2742="","",'query (10)'!G2742)</f>
        <v>เสร็จสิ้น</v>
      </c>
      <c r="L2742" s="38" t="str">
        <f>IF('query (10)'!G2742="","MISSING",IFERROR(INDEX(Cleaning_Rules!$B$5:$B$10,MATCH(TRIM('query (10)'!G2742),Cleaning_Rules!$A$5:$A$10,0)),"UNKNOWN"))</f>
        <v>COMPLETED</v>
      </c>
      <c r="M2742" s="38" t="str">
        <f>IF('query (10)'!I2742="","",'query (10)'!I2742)</f>
        <v>Mechanical</v>
      </c>
      <c r="N2742" s="38" t="str">
        <f>IF('query (10)'!O2742="","",'query (10)'!O2742)</f>
        <v>Adjust</v>
      </c>
      <c r="O2742" s="38" t="str">
        <f>IF('query (10)'!P2742="","",'query (10)'!P2742)</f>
        <v>Medium</v>
      </c>
      <c r="P2742" s="38" t="str">
        <f>IF('query (10)'!N2742="","",'query (10)'!N2742)</f>
        <v>PM 1 - year cycle
Check accuracy work head 
Check run out work head
Check parallel dresser 
Check runout shaft dresser</v>
      </c>
      <c r="Q2742" s="38" t="str">
        <f>TRIM('query (10)'!N2742)</f>
        <v>PM 1 - year cycle
Check accuracy work head 
Check run out work head
Check parallel dresser 
Check runout shaft dresser</v>
      </c>
      <c r="R2742" s="38" t="str">
        <f>TRIM(UPPER('query (10)'!R2742))</f>
        <v/>
      </c>
      <c r="S2742" s="38" t="str">
        <f>TRIM(UPPER('query (10)'!S2742))</f>
        <v/>
      </c>
      <c r="T2742" s="38" t="str">
        <f>IF('query (10)'!Q2742="","",TRIM(UPPER('query (10)'!Q2742)))</f>
        <v/>
      </c>
      <c r="U2742" s="38" t="str">
        <f>IF('query (10)'!T2742="","",'query (10)'!T2742)</f>
        <v/>
      </c>
      <c r="V2742" s="39" t="str">
        <f>IF('query (10)'!T2742="","",IFERROR(VALUE('query (10)'!T2742),""))</f>
        <v/>
      </c>
      <c r="W2742" s="40">
        <f>IF('query (10)'!U2742="","",'query (10)'!U2742)</f>
        <v>0</v>
      </c>
      <c r="X2742" s="39">
        <f>IF('query (10)'!V2742="","",'query (10)'!V2742)</f>
        <v>365</v>
      </c>
      <c r="Y2742" s="41">
        <f>IF('query (10)'!W2742="","",'query (10)'!W2742)</f>
        <v>46176</v>
      </c>
      <c r="Z2742" s="41">
        <f>IF('query (10)'!X2742="","",'query (10)'!X2742)</f>
        <v>46183</v>
      </c>
      <c r="AA2742" s="41">
        <f>IF('query (10)'!Y2742="","",'query (10)'!Y2742)</f>
        <v>46183</v>
      </c>
      <c r="AB2742" s="41">
        <f>IF('query (10)'!Z2742="","",'query (10)'!Z2742)</f>
        <v>46548</v>
      </c>
      <c r="AC2742" s="38" t="str">
        <f>IF(OR('query (10)'!AA2742="",COUNTIF(Cleaning_Rules!$A$21:$A$26,TRIM('query (10)'!AA2742))&gt;0),"",TRIM('query (10)'!AA2742))</f>
        <v/>
      </c>
      <c r="AD2742" s="38" t="str">
        <f>IF('query (10)'!AB2742="","",TRIM(IFERROR(_xlfn.TEXTBEFORE('query (10)'!AB2742,"("),'query (10)'!AB2742)))</f>
        <v>เริ่มซ่อมงาน PM แล้ว รับผิดชอบโดย PUCHIT KULSEREE</v>
      </c>
      <c r="AE2742" s="38" t="str">
        <f>IFERROR(LOWER(TRIM(_xlfn.TEXTBEFORE(_xlfn.TEXTAFTER('query (10)'!AB2742,"("),")"))),"")</f>
        <v>puchit@nsk.com</v>
      </c>
      <c r="AF2742" s="38" t="str">
        <f>IF('query (10)'!AD2742="","",TRIM('query (10)'!AD2742))</f>
        <v>ผะหลา สีแดง</v>
      </c>
      <c r="AG2742" s="38" t="str">
        <f>IF('query (10)'!AE2742="","",TRIM('query (10)'!AE2742))</f>
        <v>ภูชิต กุลเสรี</v>
      </c>
      <c r="AH2742" s="38" t="str">
        <f>IF('query (10)'!AF2742="","",IFERROR(VALUE('query (10)'!AF2742),""))</f>
        <v/>
      </c>
      <c r="AI2742" s="38" t="str">
        <f>IF('query (10)'!AG2742="","",TRIM('query (10)'!AG2742))</f>
        <v/>
      </c>
      <c r="AJ2742" s="38" t="str">
        <f>IF('query (10)'!AH2742="","",IFERROR(VALUE('query (10)'!AH2742),""))</f>
        <v/>
      </c>
      <c r="AK2742" s="38" t="str">
        <f>IF('query (10)'!AI2742="","",TRIM('query (10)'!AI2742))</f>
        <v/>
      </c>
      <c r="AL2742" s="42">
        <f t="shared" si="210"/>
        <v>2026</v>
      </c>
      <c r="AM2742" s="42" t="str">
        <f t="shared" si="211"/>
        <v>2026-06</v>
      </c>
      <c r="AN2742" s="42" t="str">
        <f t="shared" ca="1" si="212"/>
        <v/>
      </c>
      <c r="AO2742" s="42" t="str">
        <f t="shared" si="213"/>
        <v>GR-1171 | INNER RING RACEWAY GRINDING MACHINE | CR2 | ACCURACY | Time-based Maintenance | Mechanical | Adjust | Medium | PM 1 - year cycle
Check accuracy work head 
Check run out work head
Check parallel dresser 
Check runout shaft dresser | เริ่มซ่อมงาน PM แล้ว รับผิดชอบโดย PUCHIT KULSEREE | ภูชิต กุลเสรี</v>
      </c>
      <c r="AP2742" s="42" t="str">
        <f>_xlfn.TEXTJOIN("; ",TRUE,IF(COUNTA('query (10)'!A2742:AK2742)&lt;=6,"NEAR_EMPTY_ROW",""),IF($K2742="","MISSING_STATUS",""),IF(AND($K2742="เสร็จสิ้น",$Z2742=""),"DONE_NO_ACTUAL_DATE",""),IF(AND($I2742="Condition-based Maintenance",$AH2742=""),"CBM_NO_MEASUREMENT",""),IF(OR($X2742="",$X2742=0),"INVALID_PERIOD",""),IF(AND($AA2742&lt;&gt;"",$AB2742&lt;&gt;"",$AB2742&lt;$AA2742),"DATE_SEQUENCE_ERROR",""),IF(AND($AB2742&lt;&gt;"",$AB2742&gt;DATE(2030,12,31)),"DATE_OUTLIER",""),IF($C2742="","MISSING_QRCODE",""),IF($J2742="UNKNOWN","UNKNOWN_PM_TYPE",""),IF($L2742="UNKNOWN","UNKNOWN_STATUS",""))</f>
        <v/>
      </c>
      <c r="AQ2742" s="42" t="str">
        <f t="shared" si="214"/>
        <v>NO</v>
      </c>
    </row>
    <row r="2743" spans="1:43" x14ac:dyDescent="0.3">
      <c r="A2743" s="38">
        <f>IF('query (10)'!A2743="","",'query (10)'!A2743)</f>
        <v>3002</v>
      </c>
      <c r="B2743" s="38">
        <f>IF('query (10)'!B2743="","",'query (10)'!B2743)</f>
        <v>21431</v>
      </c>
      <c r="C2743" s="38" t="str">
        <f>TRIM(UPPER('query (10)'!M2743))</f>
        <v>GR-1203</v>
      </c>
      <c r="D2743" s="38" t="str">
        <f>TRIM(UPPER(IFERROR(_xlfn.TEXTBEFORE('query (10)'!L2743,"("),'query (10)'!L2743)))</f>
        <v>INNER RING RACEWAY SUPER FINISH MACHINE</v>
      </c>
      <c r="E2743" s="38" t="str">
        <f>IFERROR(TRIM(UPPER(_xlfn.TEXTBEFORE(_xlfn.TEXTAFTER('query (10)'!L2743,"("),")"))),"")</f>
        <v/>
      </c>
      <c r="F2743" s="38" t="str">
        <f>TRIM('query (10)'!K2743)</f>
        <v>CR2</v>
      </c>
      <c r="G2743" s="38" t="str">
        <f>IF('query (10)'!J2743="","",'query (10)'!J2743)</f>
        <v>Accuracy</v>
      </c>
      <c r="H2743" s="38" t="str">
        <f>TRIM(UPPER('query (10)'!J2743))</f>
        <v>ACCURACY</v>
      </c>
      <c r="I2743" s="38" t="str">
        <f>IF('query (10)'!F2743="","",'query (10)'!F2743)</f>
        <v>Time-based Maintenance</v>
      </c>
      <c r="J2743" s="38" t="str">
        <f>IF('query (10)'!F2743="","",IFERROR(INDEX(Cleaning_Rules!$B$14:$B$17,MATCH(TRIM('query (10)'!F2743),Cleaning_Rules!$A$14:$A$17,0)),"UNKNOWN"))</f>
        <v>TBM</v>
      </c>
      <c r="K2743" s="38" t="str">
        <f>IF('query (10)'!G2743="","",'query (10)'!G2743)</f>
        <v>กำลังดำเนินการ</v>
      </c>
      <c r="L2743" s="38" t="str">
        <f>IF('query (10)'!G2743="","MISSING",IFERROR(INDEX(Cleaning_Rules!$B$5:$B$10,MATCH(TRIM('query (10)'!G2743),Cleaning_Rules!$A$5:$A$10,0)),"UNKNOWN"))</f>
        <v>IN_PROGRESS</v>
      </c>
      <c r="M2743" s="38" t="str">
        <f>IF('query (10)'!I2743="","",'query (10)'!I2743)</f>
        <v>Mechanical</v>
      </c>
      <c r="N2743" s="38" t="str">
        <f>IF('query (10)'!O2743="","",'query (10)'!O2743)</f>
        <v>Adjust</v>
      </c>
      <c r="O2743" s="38" t="str">
        <f>IF('query (10)'!P2743="","",'query (10)'!P2743)</f>
        <v>Medium</v>
      </c>
      <c r="P2743" s="38" t="str">
        <f>IF('query (10)'!N2743="","",'query (10)'!N2743)</f>
        <v xml:space="preserve">PM 1 - year cycle
Check accuracy work head 
Check run out work head
</v>
      </c>
      <c r="Q2743" s="38" t="str">
        <f>TRIM('query (10)'!N2743)</f>
        <v xml:space="preserve">PM 1 - year cycle
Check accuracy work head 
Check run out work head
</v>
      </c>
      <c r="R2743" s="38" t="str">
        <f>TRIM(UPPER('query (10)'!R2743))</f>
        <v/>
      </c>
      <c r="S2743" s="38" t="str">
        <f>TRIM(UPPER('query (10)'!S2743))</f>
        <v/>
      </c>
      <c r="T2743" s="38" t="str">
        <f>IF('query (10)'!Q2743="","",TRIM(UPPER('query (10)'!Q2743)))</f>
        <v/>
      </c>
      <c r="U2743" s="38" t="str">
        <f>IF('query (10)'!T2743="","",'query (10)'!T2743)</f>
        <v/>
      </c>
      <c r="V2743" s="39" t="str">
        <f>IF('query (10)'!T2743="","",IFERROR(VALUE('query (10)'!T2743),""))</f>
        <v/>
      </c>
      <c r="W2743" s="40">
        <f>IF('query (10)'!U2743="","",'query (10)'!U2743)</f>
        <v>0</v>
      </c>
      <c r="X2743" s="39">
        <f>IF('query (10)'!V2743="","",'query (10)'!V2743)</f>
        <v>365</v>
      </c>
      <c r="Y2743" s="41">
        <f>IF('query (10)'!W2743="","",'query (10)'!W2743)</f>
        <v>46176</v>
      </c>
      <c r="Z2743" s="41" t="str">
        <f>IF('query (10)'!X2743="","",'query (10)'!X2743)</f>
        <v/>
      </c>
      <c r="AA2743" s="41">
        <f>IF('query (10)'!Y2743="","",'query (10)'!Y2743)</f>
        <v>46176</v>
      </c>
      <c r="AB2743" s="41">
        <f>IF('query (10)'!Z2743="","",'query (10)'!Z2743)</f>
        <v>46541</v>
      </c>
      <c r="AC2743" s="38" t="str">
        <f>IF(OR('query (10)'!AA2743="",COUNTIF(Cleaning_Rules!$A$21:$A$26,TRIM('query (10)'!AA2743))&gt;0),"",TRIM('query (10)'!AA2743))</f>
        <v/>
      </c>
      <c r="AD2743" s="38" t="str">
        <f>IF('query (10)'!AB2743="","",TRIM(IFERROR(_xlfn.TEXTBEFORE('query (10)'!AB2743,"("),'query (10)'!AB2743)))</f>
        <v/>
      </c>
      <c r="AE2743" s="38" t="str">
        <f>IFERROR(LOWER(TRIM(_xlfn.TEXTBEFORE(_xlfn.TEXTAFTER('query (10)'!AB2743,"("),")"))),"")</f>
        <v/>
      </c>
      <c r="AF2743" s="38" t="str">
        <f>IF('query (10)'!AD2743="","",TRIM('query (10)'!AD2743))</f>
        <v>ผะหลา สีแดง</v>
      </c>
      <c r="AG2743" s="38" t="str">
        <f>IF('query (10)'!AE2743="","",TRIM('query (10)'!AE2743))</f>
        <v>จักรภัทร โคตรสมบัติ</v>
      </c>
      <c r="AH2743" s="38" t="str">
        <f>IF('query (10)'!AF2743="","",IFERROR(VALUE('query (10)'!AF2743),""))</f>
        <v/>
      </c>
      <c r="AI2743" s="38" t="str">
        <f>IF('query (10)'!AG2743="","",TRIM('query (10)'!AG2743))</f>
        <v/>
      </c>
      <c r="AJ2743" s="38" t="str">
        <f>IF('query (10)'!AH2743="","",IFERROR(VALUE('query (10)'!AH2743),""))</f>
        <v/>
      </c>
      <c r="AK2743" s="38" t="str">
        <f>IF('query (10)'!AI2743="","",TRIM('query (10)'!AI2743))</f>
        <v/>
      </c>
      <c r="AL2743" s="42">
        <f t="shared" si="210"/>
        <v>2026</v>
      </c>
      <c r="AM2743" s="42" t="str">
        <f t="shared" si="211"/>
        <v>2026-06</v>
      </c>
      <c r="AN2743" s="42" t="str">
        <f t="shared" ca="1" si="212"/>
        <v>ON_SCHEDULE</v>
      </c>
      <c r="AO2743" s="42" t="str">
        <f t="shared" si="213"/>
        <v>GR-1203 | INNER RING RACEWAY SUPER FINISH MACHINE | CR2 | ACCURACY | Time-based Maintenance | Mechanical | Adjust | Medium | PM 1 - year cycle
Check accuracy work head 
Check run out work head
 | จักรภัทร โคตรสมบัติ</v>
      </c>
      <c r="AP2743" s="42" t="str">
        <f>_xlfn.TEXTJOIN("; ",TRUE,IF(COUNTA('query (10)'!A2743:AK2743)&lt;=6,"NEAR_EMPTY_ROW",""),IF($K2743="","MISSING_STATUS",""),IF(AND($K2743="เสร็จสิ้น",$Z2743=""),"DONE_NO_ACTUAL_DATE",""),IF(AND($I2743="Condition-based Maintenance",$AH2743=""),"CBM_NO_MEASUREMENT",""),IF(OR($X2743="",$X2743=0),"INVALID_PERIOD",""),IF(AND($AA2743&lt;&gt;"",$AB2743&lt;&gt;"",$AB2743&lt;$AA2743),"DATE_SEQUENCE_ERROR",""),IF(AND($AB2743&lt;&gt;"",$AB2743&gt;DATE(2030,12,31)),"DATE_OUTLIER",""),IF($C2743="","MISSING_QRCODE",""),IF($J2743="UNKNOWN","UNKNOWN_PM_TYPE",""),IF($L2743="UNKNOWN","UNKNOWN_STATUS",""))</f>
        <v/>
      </c>
      <c r="AQ2743" s="42" t="str">
        <f t="shared" si="214"/>
        <v>NO</v>
      </c>
    </row>
    <row r="2744" spans="1:43" x14ac:dyDescent="0.3">
      <c r="A2744" s="38">
        <f>IF('query (10)'!A2744="","",'query (10)'!A2744)</f>
        <v>3003</v>
      </c>
      <c r="B2744" s="38">
        <f>IF('query (10)'!B2744="","",'query (10)'!B2744)</f>
        <v>21432</v>
      </c>
      <c r="C2744" s="38" t="str">
        <f>TRIM(UPPER('query (10)'!M2744))</f>
        <v>GR-1200</v>
      </c>
      <c r="D2744" s="38" t="str">
        <f>TRIM(UPPER(IFERROR(_xlfn.TEXTBEFORE('query (10)'!L2744,"("),'query (10)'!L2744)))</f>
        <v>DEMAGNETIZING FOR OUTER RING</v>
      </c>
      <c r="E2744" s="38" t="str">
        <f>IFERROR(TRIM(UPPER(_xlfn.TEXTBEFORE(_xlfn.TEXTAFTER('query (10)'!L2744,"("),")"))),"")</f>
        <v/>
      </c>
      <c r="F2744" s="38" t="str">
        <f>TRIM('query (10)'!K2744)</f>
        <v>CR2</v>
      </c>
      <c r="G2744" s="38" t="str">
        <f>IF('query (10)'!J2744="","",'query (10)'!J2744)</f>
        <v>Solenoid valve</v>
      </c>
      <c r="H2744" s="38" t="str">
        <f>TRIM(UPPER('query (10)'!J2744))</f>
        <v>SOLENOID VALVE</v>
      </c>
      <c r="I2744" s="38" t="str">
        <f>IF('query (10)'!F2744="","",'query (10)'!F2744)</f>
        <v>Time-based Maintenance</v>
      </c>
      <c r="J2744" s="38" t="str">
        <f>IF('query (10)'!F2744="","",IFERROR(INDEX(Cleaning_Rules!$B$14:$B$17,MATCH(TRIM('query (10)'!F2744),Cleaning_Rules!$A$14:$A$17,0)),"UNKNOWN"))</f>
        <v>TBM</v>
      </c>
      <c r="K2744" s="38" t="str">
        <f>IF('query (10)'!G2744="","",'query (10)'!G2744)</f>
        <v>เสร็จสิ้น</v>
      </c>
      <c r="L2744" s="38" t="str">
        <f>IF('query (10)'!G2744="","MISSING",IFERROR(INDEX(Cleaning_Rules!$B$5:$B$10,MATCH(TRIM('query (10)'!G2744),Cleaning_Rules!$A$5:$A$10,0)),"UNKNOWN"))</f>
        <v>COMPLETED</v>
      </c>
      <c r="M2744" s="38" t="str">
        <f>IF('query (10)'!I2744="","",'query (10)'!I2744)</f>
        <v>Mechanical</v>
      </c>
      <c r="N2744" s="38" t="str">
        <f>IF('query (10)'!O2744="","",'query (10)'!O2744)</f>
        <v>Cleaning</v>
      </c>
      <c r="O2744" s="38" t="str">
        <f>IF('query (10)'!P2744="","",'query (10)'!P2744)</f>
        <v>Medium</v>
      </c>
      <c r="P2744" s="38" t="str">
        <f>IF('query (10)'!N2744="","",'query (10)'!N2744)</f>
        <v>Pm 1-year cycle 
Cleaning solenoid and lubricant</v>
      </c>
      <c r="Q2744" s="38" t="str">
        <f>TRIM('query (10)'!N2744)</f>
        <v>Pm 1-year cycle 
Cleaning solenoid and lubricant</v>
      </c>
      <c r="R2744" s="38" t="str">
        <f>TRIM(UPPER('query (10)'!R2744))</f>
        <v/>
      </c>
      <c r="S2744" s="38" t="str">
        <f>TRIM(UPPER('query (10)'!S2744))</f>
        <v/>
      </c>
      <c r="T2744" s="38" t="str">
        <f>IF('query (10)'!Q2744="","",TRIM(UPPER('query (10)'!Q2744)))</f>
        <v/>
      </c>
      <c r="U2744" s="38" t="str">
        <f>IF('query (10)'!T2744="","",'query (10)'!T2744)</f>
        <v/>
      </c>
      <c r="V2744" s="39" t="str">
        <f>IF('query (10)'!T2744="","",IFERROR(VALUE('query (10)'!T2744),""))</f>
        <v/>
      </c>
      <c r="W2744" s="40">
        <f>IF('query (10)'!U2744="","",'query (10)'!U2744)</f>
        <v>0</v>
      </c>
      <c r="X2744" s="39">
        <f>IF('query (10)'!V2744="","",'query (10)'!V2744)</f>
        <v>365</v>
      </c>
      <c r="Y2744" s="41">
        <f>IF('query (10)'!W2744="","",'query (10)'!W2744)</f>
        <v>46176</v>
      </c>
      <c r="Z2744" s="41">
        <f>IF('query (10)'!X2744="","",'query (10)'!X2744)</f>
        <v>46182</v>
      </c>
      <c r="AA2744" s="41">
        <f>IF('query (10)'!Y2744="","",'query (10)'!Y2744)</f>
        <v>46182</v>
      </c>
      <c r="AB2744" s="41">
        <f>IF('query (10)'!Z2744="","",'query (10)'!Z2744)</f>
        <v>46547</v>
      </c>
      <c r="AC2744" s="38" t="str">
        <f>IF(OR('query (10)'!AA2744="",COUNTIF(Cleaning_Rules!$A$21:$A$26,TRIM('query (10)'!AA2744))&gt;0),"",TRIM('query (10)'!AA2744))</f>
        <v/>
      </c>
      <c r="AD2744" s="38" t="str">
        <f>IF('query (10)'!AB2744="","",TRIM(IFERROR(_xlfn.TEXTBEFORE('query (10)'!AB2744,"("),'query (10)'!AB2744)))</f>
        <v>เริ่มซ่อมงาน PM แล้ว รับผิดชอบโดย CHETSADA PHIWBANG</v>
      </c>
      <c r="AE2744" s="38" t="str">
        <f>IFERROR(LOWER(TRIM(_xlfn.TEXTBEFORE(_xlfn.TEXTAFTER('query (10)'!AB2744,"("),")"))),"")</f>
        <v>chetsada@nsk.com</v>
      </c>
      <c r="AF2744" s="38" t="str">
        <f>IF('query (10)'!AD2744="","",TRIM('query (10)'!AD2744))</f>
        <v>ผะหลา สีแดง</v>
      </c>
      <c r="AG2744" s="38" t="str">
        <f>IF('query (10)'!AE2744="","",TRIM('query (10)'!AE2744))</f>
        <v>เจษฎา ผิวบาง</v>
      </c>
      <c r="AH2744" s="38" t="str">
        <f>IF('query (10)'!AF2744="","",IFERROR(VALUE('query (10)'!AF2744),""))</f>
        <v/>
      </c>
      <c r="AI2744" s="38" t="str">
        <f>IF('query (10)'!AG2744="","",TRIM('query (10)'!AG2744))</f>
        <v/>
      </c>
      <c r="AJ2744" s="38" t="str">
        <f>IF('query (10)'!AH2744="","",IFERROR(VALUE('query (10)'!AH2744),""))</f>
        <v/>
      </c>
      <c r="AK2744" s="38" t="str">
        <f>IF('query (10)'!AI2744="","",TRIM('query (10)'!AI2744))</f>
        <v/>
      </c>
      <c r="AL2744" s="42">
        <f t="shared" si="210"/>
        <v>2026</v>
      </c>
      <c r="AM2744" s="42" t="str">
        <f t="shared" si="211"/>
        <v>2026-06</v>
      </c>
      <c r="AN2744" s="42" t="str">
        <f t="shared" ca="1" si="212"/>
        <v/>
      </c>
      <c r="AO2744" s="42" t="str">
        <f t="shared" si="213"/>
        <v>GR-1200 | DEMAGNETIZING FOR OUTER RING | CR2 | SOLENOID VALVE | Time-based Maintenance | Mechanical | Cleaning | Medium | Pm 1-year cycle 
Cleaning solenoid and lubricant | เริ่มซ่อมงาน PM แล้ว รับผิดชอบโดย CHETSADA PHIWBANG | เจษฎา ผิวบาง</v>
      </c>
      <c r="AP2744" s="42" t="str">
        <f>_xlfn.TEXTJOIN("; ",TRUE,IF(COUNTA('query (10)'!A2744:AK2744)&lt;=6,"NEAR_EMPTY_ROW",""),IF($K2744="","MISSING_STATUS",""),IF(AND($K2744="เสร็จสิ้น",$Z2744=""),"DONE_NO_ACTUAL_DATE",""),IF(AND($I2744="Condition-based Maintenance",$AH2744=""),"CBM_NO_MEASUREMENT",""),IF(OR($X2744="",$X2744=0),"INVALID_PERIOD",""),IF(AND($AA2744&lt;&gt;"",$AB2744&lt;&gt;"",$AB2744&lt;$AA2744),"DATE_SEQUENCE_ERROR",""),IF(AND($AB2744&lt;&gt;"",$AB2744&gt;DATE(2030,12,31)),"DATE_OUTLIER",""),IF($C2744="","MISSING_QRCODE",""),IF($J2744="UNKNOWN","UNKNOWN_PM_TYPE",""),IF($L2744="UNKNOWN","UNKNOWN_STATUS",""))</f>
        <v/>
      </c>
      <c r="AQ2744" s="42" t="str">
        <f t="shared" si="214"/>
        <v>NO</v>
      </c>
    </row>
    <row r="2745" spans="1:43" x14ac:dyDescent="0.3">
      <c r="A2745" s="38">
        <f>IF('query (10)'!A2745="","",'query (10)'!A2745)</f>
        <v>3004</v>
      </c>
      <c r="B2745" s="38">
        <f>IF('query (10)'!B2745="","",'query (10)'!B2745)</f>
        <v>21433</v>
      </c>
      <c r="C2745" s="38" t="str">
        <f>TRIM(UPPER('query (10)'!M2745))</f>
        <v>DE-1170</v>
      </c>
      <c r="D2745" s="38" t="str">
        <f>TRIM(UPPER(IFERROR(_xlfn.TEXTBEFORE('query (10)'!L2745,"("),'query (10)'!L2745)))</f>
        <v>DEMAGNETIZING FOR INNER RING</v>
      </c>
      <c r="E2745" s="38" t="str">
        <f>IFERROR(TRIM(UPPER(_xlfn.TEXTBEFORE(_xlfn.TEXTAFTER('query (10)'!L2745,"("),")"))),"")</f>
        <v/>
      </c>
      <c r="F2745" s="38" t="str">
        <f>TRIM('query (10)'!K2745)</f>
        <v>CR2</v>
      </c>
      <c r="G2745" s="38" t="str">
        <f>IF('query (10)'!J2745="","",'query (10)'!J2745)</f>
        <v>Solenoid valve</v>
      </c>
      <c r="H2745" s="38" t="str">
        <f>TRIM(UPPER('query (10)'!J2745))</f>
        <v>SOLENOID VALVE</v>
      </c>
      <c r="I2745" s="38" t="str">
        <f>IF('query (10)'!F2745="","",'query (10)'!F2745)</f>
        <v>Time-based Maintenance</v>
      </c>
      <c r="J2745" s="38" t="str">
        <f>IF('query (10)'!F2745="","",IFERROR(INDEX(Cleaning_Rules!$B$14:$B$17,MATCH(TRIM('query (10)'!F2745),Cleaning_Rules!$A$14:$A$17,0)),"UNKNOWN"))</f>
        <v>TBM</v>
      </c>
      <c r="K2745" s="38" t="str">
        <f>IF('query (10)'!G2745="","",'query (10)'!G2745)</f>
        <v>กำลังดำเนินการ</v>
      </c>
      <c r="L2745" s="38" t="str">
        <f>IF('query (10)'!G2745="","MISSING",IFERROR(INDEX(Cleaning_Rules!$B$5:$B$10,MATCH(TRIM('query (10)'!G2745),Cleaning_Rules!$A$5:$A$10,0)),"UNKNOWN"))</f>
        <v>IN_PROGRESS</v>
      </c>
      <c r="M2745" s="38" t="str">
        <f>IF('query (10)'!I2745="","",'query (10)'!I2745)</f>
        <v>Mechanical</v>
      </c>
      <c r="N2745" s="38" t="str">
        <f>IF('query (10)'!O2745="","",'query (10)'!O2745)</f>
        <v>Cleaning</v>
      </c>
      <c r="O2745" s="38" t="str">
        <f>IF('query (10)'!P2745="","",'query (10)'!P2745)</f>
        <v>Medium</v>
      </c>
      <c r="P2745" s="38" t="str">
        <f>IF('query (10)'!N2745="","",'query (10)'!N2745)</f>
        <v>Pm 1-year cycle 
Cleaning solenoid and lubricant</v>
      </c>
      <c r="Q2745" s="38" t="str">
        <f>TRIM('query (10)'!N2745)</f>
        <v>Pm 1-year cycle 
Cleaning solenoid and lubricant</v>
      </c>
      <c r="R2745" s="38" t="str">
        <f>TRIM(UPPER('query (10)'!R2745))</f>
        <v/>
      </c>
      <c r="S2745" s="38" t="str">
        <f>TRIM(UPPER('query (10)'!S2745))</f>
        <v/>
      </c>
      <c r="T2745" s="38" t="str">
        <f>IF('query (10)'!Q2745="","",TRIM(UPPER('query (10)'!Q2745)))</f>
        <v/>
      </c>
      <c r="U2745" s="38" t="str">
        <f>IF('query (10)'!T2745="","",'query (10)'!T2745)</f>
        <v/>
      </c>
      <c r="V2745" s="39" t="str">
        <f>IF('query (10)'!T2745="","",IFERROR(VALUE('query (10)'!T2745),""))</f>
        <v/>
      </c>
      <c r="W2745" s="40">
        <f>IF('query (10)'!U2745="","",'query (10)'!U2745)</f>
        <v>0</v>
      </c>
      <c r="X2745" s="39">
        <f>IF('query (10)'!V2745="","",'query (10)'!V2745)</f>
        <v>365</v>
      </c>
      <c r="Y2745" s="41">
        <f>IF('query (10)'!W2745="","",'query (10)'!W2745)</f>
        <v>46176</v>
      </c>
      <c r="Z2745" s="41" t="str">
        <f>IF('query (10)'!X2745="","",'query (10)'!X2745)</f>
        <v/>
      </c>
      <c r="AA2745" s="41">
        <f>IF('query (10)'!Y2745="","",'query (10)'!Y2745)</f>
        <v>46176</v>
      </c>
      <c r="AB2745" s="41">
        <f>IF('query (10)'!Z2745="","",'query (10)'!Z2745)</f>
        <v>46541</v>
      </c>
      <c r="AC2745" s="38" t="str">
        <f>IF(OR('query (10)'!AA2745="",COUNTIF(Cleaning_Rules!$A$21:$A$26,TRIM('query (10)'!AA2745))&gt;0),"",TRIM('query (10)'!AA2745))</f>
        <v/>
      </c>
      <c r="AD2745" s="38" t="str">
        <f>IF('query (10)'!AB2745="","",TRIM(IFERROR(_xlfn.TEXTBEFORE('query (10)'!AB2745,"("),'query (10)'!AB2745)))</f>
        <v/>
      </c>
      <c r="AE2745" s="38" t="str">
        <f>IFERROR(LOWER(TRIM(_xlfn.TEXTBEFORE(_xlfn.TEXTAFTER('query (10)'!AB2745,"("),")"))),"")</f>
        <v/>
      </c>
      <c r="AF2745" s="38" t="str">
        <f>IF('query (10)'!AD2745="","",TRIM('query (10)'!AD2745))</f>
        <v>ผะหลา สีแดง</v>
      </c>
      <c r="AG2745" s="38" t="str">
        <f>IF('query (10)'!AE2745="","",TRIM('query (10)'!AE2745))</f>
        <v>จักรภัทร โคตรสมบัติ</v>
      </c>
      <c r="AH2745" s="38" t="str">
        <f>IF('query (10)'!AF2745="","",IFERROR(VALUE('query (10)'!AF2745),""))</f>
        <v/>
      </c>
      <c r="AI2745" s="38" t="str">
        <f>IF('query (10)'!AG2745="","",TRIM('query (10)'!AG2745))</f>
        <v/>
      </c>
      <c r="AJ2745" s="38" t="str">
        <f>IF('query (10)'!AH2745="","",IFERROR(VALUE('query (10)'!AH2745),""))</f>
        <v/>
      </c>
      <c r="AK2745" s="38" t="str">
        <f>IF('query (10)'!AI2745="","",TRIM('query (10)'!AI2745))</f>
        <v/>
      </c>
      <c r="AL2745" s="42">
        <f t="shared" si="210"/>
        <v>2026</v>
      </c>
      <c r="AM2745" s="42" t="str">
        <f t="shared" si="211"/>
        <v>2026-06</v>
      </c>
      <c r="AN2745" s="42" t="str">
        <f t="shared" ca="1" si="212"/>
        <v>ON_SCHEDULE</v>
      </c>
      <c r="AO2745" s="42" t="str">
        <f t="shared" si="213"/>
        <v>DE-1170 | DEMAGNETIZING FOR INNER RING | CR2 | SOLENOID VALVE | Time-based Maintenance | Mechanical | Cleaning | Medium | Pm 1-year cycle 
Cleaning solenoid and lubricant | จักรภัทร โคตรสมบัติ</v>
      </c>
      <c r="AP2745" s="42" t="str">
        <f>_xlfn.TEXTJOIN("; ",TRUE,IF(COUNTA('query (10)'!A2745:AK2745)&lt;=6,"NEAR_EMPTY_ROW",""),IF($K2745="","MISSING_STATUS",""),IF(AND($K2745="เสร็จสิ้น",$Z2745=""),"DONE_NO_ACTUAL_DATE",""),IF(AND($I2745="Condition-based Maintenance",$AH2745=""),"CBM_NO_MEASUREMENT",""),IF(OR($X2745="",$X2745=0),"INVALID_PERIOD",""),IF(AND($AA2745&lt;&gt;"",$AB2745&lt;&gt;"",$AB2745&lt;$AA2745),"DATE_SEQUENCE_ERROR",""),IF(AND($AB2745&lt;&gt;"",$AB2745&gt;DATE(2030,12,31)),"DATE_OUTLIER",""),IF($C2745="","MISSING_QRCODE",""),IF($J2745="UNKNOWN","UNKNOWN_PM_TYPE",""),IF($L2745="UNKNOWN","UNKNOWN_STATUS",""))</f>
        <v/>
      </c>
      <c r="AQ2745" s="42" t="str">
        <f t="shared" si="214"/>
        <v>NO</v>
      </c>
    </row>
    <row r="2746" spans="1:43" x14ac:dyDescent="0.3">
      <c r="A2746" s="38">
        <f>IF('query (10)'!A2746="","",'query (10)'!A2746)</f>
        <v>3005</v>
      </c>
      <c r="B2746" s="38">
        <f>IF('query (10)'!B2746="","",'query (10)'!B2746)</f>
        <v>21438</v>
      </c>
      <c r="C2746" s="38" t="str">
        <f>TRIM(UPPER('query (10)'!M2746))</f>
        <v>GR-1200</v>
      </c>
      <c r="D2746" s="38" t="str">
        <f>TRIM(UPPER(IFERROR(_xlfn.TEXTBEFORE('query (10)'!L2746,"("),'query (10)'!L2746)))</f>
        <v>INNER RING RACEWAY SUPER FINISH MACHINE</v>
      </c>
      <c r="E2746" s="38" t="str">
        <f>IFERROR(TRIM(UPPER(_xlfn.TEXTBEFORE(_xlfn.TEXTAFTER('query (10)'!L2746,"("),")"))),"")</f>
        <v/>
      </c>
      <c r="F2746" s="38" t="str">
        <f>TRIM('query (10)'!K2746)</f>
        <v>CR2</v>
      </c>
      <c r="G2746" s="38" t="str">
        <f>IF('query (10)'!J2746="","",'query (10)'!J2746)</f>
        <v>Conveyor</v>
      </c>
      <c r="H2746" s="38" t="str">
        <f>TRIM(UPPER('query (10)'!J2746))</f>
        <v>CONVEYOR</v>
      </c>
      <c r="I2746" s="38" t="str">
        <f>IF('query (10)'!F2746="","",'query (10)'!F2746)</f>
        <v>Time-based Maintenance</v>
      </c>
      <c r="J2746" s="38" t="str">
        <f>IF('query (10)'!F2746="","",IFERROR(INDEX(Cleaning_Rules!$B$14:$B$17,MATCH(TRIM('query (10)'!F2746),Cleaning_Rules!$A$14:$A$17,0)),"UNKNOWN"))</f>
        <v>TBM</v>
      </c>
      <c r="K2746" s="38" t="str">
        <f>IF('query (10)'!G2746="","",'query (10)'!G2746)</f>
        <v>เสร็จสิ้น</v>
      </c>
      <c r="L2746" s="38" t="str">
        <f>IF('query (10)'!G2746="","MISSING",IFERROR(INDEX(Cleaning_Rules!$B$5:$B$10,MATCH(TRIM('query (10)'!G2746),Cleaning_Rules!$A$5:$A$10,0)),"UNKNOWN"))</f>
        <v>COMPLETED</v>
      </c>
      <c r="M2746" s="38" t="str">
        <f>IF('query (10)'!I2746="","",'query (10)'!I2746)</f>
        <v>Mechanical</v>
      </c>
      <c r="N2746" s="38" t="str">
        <f>IF('query (10)'!O2746="","",'query (10)'!O2746)</f>
        <v>Inspection</v>
      </c>
      <c r="O2746" s="38" t="str">
        <f>IF('query (10)'!P2746="","",'query (10)'!P2746)</f>
        <v>Medium</v>
      </c>
      <c r="P2746" s="38" t="str">
        <f>IF('query (10)'!N2746="","",'query (10)'!N2746)</f>
        <v>Check and change spocket conveyer
Cutting and tesion conveyer</v>
      </c>
      <c r="Q2746" s="38" t="str">
        <f>TRIM('query (10)'!N2746)</f>
        <v>Check and change spocket conveyer
Cutting and tesion conveyer</v>
      </c>
      <c r="R2746" s="38" t="str">
        <f>TRIM(UPPER('query (10)'!R2746))</f>
        <v/>
      </c>
      <c r="S2746" s="38" t="str">
        <f>TRIM(UPPER('query (10)'!S2746))</f>
        <v/>
      </c>
      <c r="T2746" s="38" t="str">
        <f>IF('query (10)'!Q2746="","",TRIM(UPPER('query (10)'!Q2746)))</f>
        <v/>
      </c>
      <c r="U2746" s="38" t="str">
        <f>IF('query (10)'!T2746="","",'query (10)'!T2746)</f>
        <v/>
      </c>
      <c r="V2746" s="39" t="str">
        <f>IF('query (10)'!T2746="","",IFERROR(VALUE('query (10)'!T2746),""))</f>
        <v/>
      </c>
      <c r="W2746" s="40">
        <f>IF('query (10)'!U2746="","",'query (10)'!U2746)</f>
        <v>0</v>
      </c>
      <c r="X2746" s="39">
        <f>IF('query (10)'!V2746="","",'query (10)'!V2746)</f>
        <v>92</v>
      </c>
      <c r="Y2746" s="41">
        <f>IF('query (10)'!W2746="","",'query (10)'!W2746)</f>
        <v>46176</v>
      </c>
      <c r="Z2746" s="41">
        <f>IF('query (10)'!X2746="","",'query (10)'!X2746)</f>
        <v>46183</v>
      </c>
      <c r="AA2746" s="41">
        <f>IF('query (10)'!Y2746="","",'query (10)'!Y2746)</f>
        <v>46183</v>
      </c>
      <c r="AB2746" s="41">
        <f>IF('query (10)'!Z2746="","",'query (10)'!Z2746)</f>
        <v>46275</v>
      </c>
      <c r="AC2746" s="38" t="str">
        <f>IF(OR('query (10)'!AA2746="",COUNTIF(Cleaning_Rules!$A$21:$A$26,TRIM('query (10)'!AA2746))&gt;0),"",TRIM('query (10)'!AA2746))</f>
        <v/>
      </c>
      <c r="AD2746" s="38" t="str">
        <f>IF('query (10)'!AB2746="","",TRIM(IFERROR(_xlfn.TEXTBEFORE('query (10)'!AB2746,"("),'query (10)'!AB2746)))</f>
        <v>เริ่มซ่อมงาน PM แล้ว รับผิดชอบโดย PAHLA SEEDANG</v>
      </c>
      <c r="AE2746" s="38" t="str">
        <f>IFERROR(LOWER(TRIM(_xlfn.TEXTBEFORE(_xlfn.TEXTAFTER('query (10)'!AB2746,"("),")"))),"")</f>
        <v>pahla@nsk.com</v>
      </c>
      <c r="AF2746" s="38" t="str">
        <f>IF('query (10)'!AD2746="","",TRIM('query (10)'!AD2746))</f>
        <v>ผะหลา สีแดง</v>
      </c>
      <c r="AG2746" s="38" t="str">
        <f>IF('query (10)'!AE2746="","",TRIM('query (10)'!AE2746))</f>
        <v>ผะหลา สีแดง</v>
      </c>
      <c r="AH2746" s="38" t="str">
        <f>IF('query (10)'!AF2746="","",IFERROR(VALUE('query (10)'!AF2746),""))</f>
        <v/>
      </c>
      <c r="AI2746" s="38" t="str">
        <f>IF('query (10)'!AG2746="","",TRIM('query (10)'!AG2746))</f>
        <v/>
      </c>
      <c r="AJ2746" s="38" t="str">
        <f>IF('query (10)'!AH2746="","",IFERROR(VALUE('query (10)'!AH2746),""))</f>
        <v/>
      </c>
      <c r="AK2746" s="38" t="str">
        <f>IF('query (10)'!AI2746="","",TRIM('query (10)'!AI2746))</f>
        <v/>
      </c>
      <c r="AL2746" s="42">
        <f t="shared" si="210"/>
        <v>2026</v>
      </c>
      <c r="AM2746" s="42" t="str">
        <f t="shared" si="211"/>
        <v>2026-06</v>
      </c>
      <c r="AN2746" s="42" t="str">
        <f t="shared" ca="1" si="212"/>
        <v/>
      </c>
      <c r="AO2746" s="42" t="str">
        <f t="shared" si="213"/>
        <v>GR-1200 | INNER RING RACEWAY SUPER FINISH MACHINE | CR2 | CONVEYOR | Time-based Maintenance | Mechanical | Inspection | Medium | Check and change spocket conveyer
Cutting and tesion conveyer | เริ่มซ่อมงาน PM แล้ว รับผิดชอบโดย PAHLA SEEDANG | ผะหลา สีแดง</v>
      </c>
      <c r="AP2746" s="42" t="str">
        <f>_xlfn.TEXTJOIN("; ",TRUE,IF(COUNTA('query (10)'!A2746:AK2746)&lt;=6,"NEAR_EMPTY_ROW",""),IF($K2746="","MISSING_STATUS",""),IF(AND($K2746="เสร็จสิ้น",$Z2746=""),"DONE_NO_ACTUAL_DATE",""),IF(AND($I2746="Condition-based Maintenance",$AH2746=""),"CBM_NO_MEASUREMENT",""),IF(OR($X2746="",$X2746=0),"INVALID_PERIOD",""),IF(AND($AA2746&lt;&gt;"",$AB2746&lt;&gt;"",$AB2746&lt;$AA2746),"DATE_SEQUENCE_ERROR",""),IF(AND($AB2746&lt;&gt;"",$AB2746&gt;DATE(2030,12,31)),"DATE_OUTLIER",""),IF($C2746="","MISSING_QRCODE",""),IF($J2746="UNKNOWN","UNKNOWN_PM_TYPE",""),IF($L2746="UNKNOWN","UNKNOWN_STATUS",""))</f>
        <v/>
      </c>
      <c r="AQ2746" s="42" t="str">
        <f t="shared" si="214"/>
        <v>NO</v>
      </c>
    </row>
    <row r="2747" spans="1:43" x14ac:dyDescent="0.3">
      <c r="A2747" s="38">
        <f>IF('query (10)'!A2747="","",'query (10)'!A2747)</f>
        <v>3006</v>
      </c>
      <c r="B2747" s="38">
        <f>IF('query (10)'!B2747="","",'query (10)'!B2747)</f>
        <v>21437</v>
      </c>
      <c r="C2747" s="38" t="str">
        <f>TRIM(UPPER('query (10)'!M2747))</f>
        <v>GR-1200</v>
      </c>
      <c r="D2747" s="38" t="str">
        <f>TRIM(UPPER(IFERROR(_xlfn.TEXTBEFORE('query (10)'!L2747,"("),'query (10)'!L2747)))</f>
        <v>OUTER RING RACEWAY GRINDING MACHINE</v>
      </c>
      <c r="E2747" s="38" t="str">
        <f>IFERROR(TRIM(UPPER(_xlfn.TEXTBEFORE(_xlfn.TEXTAFTER('query (10)'!L2747,"("),")"))),"")</f>
        <v/>
      </c>
      <c r="F2747" s="38" t="str">
        <f>TRIM('query (10)'!K2747)</f>
        <v>CR2</v>
      </c>
      <c r="G2747" s="38" t="str">
        <f>IF('query (10)'!J2747="","",'query (10)'!J2747)</f>
        <v>Conveyor</v>
      </c>
      <c r="H2747" s="38" t="str">
        <f>TRIM(UPPER('query (10)'!J2747))</f>
        <v>CONVEYOR</v>
      </c>
      <c r="I2747" s="38" t="str">
        <f>IF('query (10)'!F2747="","",'query (10)'!F2747)</f>
        <v>Time-based Maintenance</v>
      </c>
      <c r="J2747" s="38" t="str">
        <f>IF('query (10)'!F2747="","",IFERROR(INDEX(Cleaning_Rules!$B$14:$B$17,MATCH(TRIM('query (10)'!F2747),Cleaning_Rules!$A$14:$A$17,0)),"UNKNOWN"))</f>
        <v>TBM</v>
      </c>
      <c r="K2747" s="38" t="str">
        <f>IF('query (10)'!G2747="","",'query (10)'!G2747)</f>
        <v>เสร็จสิ้น</v>
      </c>
      <c r="L2747" s="38" t="str">
        <f>IF('query (10)'!G2747="","MISSING",IFERROR(INDEX(Cleaning_Rules!$B$5:$B$10,MATCH(TRIM('query (10)'!G2747),Cleaning_Rules!$A$5:$A$10,0)),"UNKNOWN"))</f>
        <v>COMPLETED</v>
      </c>
      <c r="M2747" s="38" t="str">
        <f>IF('query (10)'!I2747="","",'query (10)'!I2747)</f>
        <v>Mechanical</v>
      </c>
      <c r="N2747" s="38" t="str">
        <f>IF('query (10)'!O2747="","",'query (10)'!O2747)</f>
        <v>Inspection</v>
      </c>
      <c r="O2747" s="38" t="str">
        <f>IF('query (10)'!P2747="","",'query (10)'!P2747)</f>
        <v>Medium</v>
      </c>
      <c r="P2747" s="38" t="str">
        <f>IF('query (10)'!N2747="","",'query (10)'!N2747)</f>
        <v xml:space="preserve">Check and change spocket conveyer
Cutting and tesion conveyer </v>
      </c>
      <c r="Q2747" s="38" t="str">
        <f>TRIM('query (10)'!N2747)</f>
        <v>Check and change spocket conveyer
Cutting and tesion conveyer</v>
      </c>
      <c r="R2747" s="38" t="str">
        <f>TRIM(UPPER('query (10)'!R2747))</f>
        <v>SPROCKET</v>
      </c>
      <c r="S2747" s="38" t="str">
        <f>TRIM(UPPER('query (10)'!S2747))</f>
        <v>M25S1003Q6</v>
      </c>
      <c r="T2747" s="38" t="str">
        <f>IF('query (10)'!Q2747="","",TRIM(UPPER('query (10)'!Q2747)))</f>
        <v/>
      </c>
      <c r="U2747" s="38" t="str">
        <f>IF('query (10)'!T2747="","",'query (10)'!T2747)</f>
        <v/>
      </c>
      <c r="V2747" s="39" t="str">
        <f>IF('query (10)'!T2747="","",IFERROR(VALUE('query (10)'!T2747),""))</f>
        <v/>
      </c>
      <c r="W2747" s="40">
        <f>IF('query (10)'!U2747="","",'query (10)'!U2747)</f>
        <v>0</v>
      </c>
      <c r="X2747" s="39">
        <f>IF('query (10)'!V2747="","",'query (10)'!V2747)</f>
        <v>92</v>
      </c>
      <c r="Y2747" s="41">
        <f>IF('query (10)'!W2747="","",'query (10)'!W2747)</f>
        <v>46176</v>
      </c>
      <c r="Z2747" s="41">
        <f>IF('query (10)'!X2747="","",'query (10)'!X2747)</f>
        <v>46183</v>
      </c>
      <c r="AA2747" s="41">
        <f>IF('query (10)'!Y2747="","",'query (10)'!Y2747)</f>
        <v>46183</v>
      </c>
      <c r="AB2747" s="41">
        <f>IF('query (10)'!Z2747="","",'query (10)'!Z2747)</f>
        <v>46275</v>
      </c>
      <c r="AC2747" s="38" t="str">
        <f>IF(OR('query (10)'!AA2747="",COUNTIF(Cleaning_Rules!$A$21:$A$26,TRIM('query (10)'!AA2747))&gt;0),"",TRIM('query (10)'!AA2747))</f>
        <v/>
      </c>
      <c r="AD2747" s="38" t="str">
        <f>IF('query (10)'!AB2747="","",TRIM(IFERROR(_xlfn.TEXTBEFORE('query (10)'!AB2747,"("),'query (10)'!AB2747)))</f>
        <v>เริ่มซ่อมงาน PM แล้ว รับผิดชอบโดย PAHLA SEEDANG</v>
      </c>
      <c r="AE2747" s="38" t="str">
        <f>IFERROR(LOWER(TRIM(_xlfn.TEXTBEFORE(_xlfn.TEXTAFTER('query (10)'!AB2747,"("),")"))),"")</f>
        <v>pahla@nsk.com</v>
      </c>
      <c r="AF2747" s="38" t="str">
        <f>IF('query (10)'!AD2747="","",TRIM('query (10)'!AD2747))</f>
        <v>ผะหลา สีแดง</v>
      </c>
      <c r="AG2747" s="38" t="str">
        <f>IF('query (10)'!AE2747="","",TRIM('query (10)'!AE2747))</f>
        <v>ผะหลา สีแดง</v>
      </c>
      <c r="AH2747" s="38" t="str">
        <f>IF('query (10)'!AF2747="","",IFERROR(VALUE('query (10)'!AF2747),""))</f>
        <v/>
      </c>
      <c r="AI2747" s="38" t="str">
        <f>IF('query (10)'!AG2747="","",TRIM('query (10)'!AG2747))</f>
        <v/>
      </c>
      <c r="AJ2747" s="38" t="str">
        <f>IF('query (10)'!AH2747="","",IFERROR(VALUE('query (10)'!AH2747),""))</f>
        <v/>
      </c>
      <c r="AK2747" s="38" t="str">
        <f>IF('query (10)'!AI2747="","",TRIM('query (10)'!AI2747))</f>
        <v/>
      </c>
      <c r="AL2747" s="42">
        <f t="shared" si="210"/>
        <v>2026</v>
      </c>
      <c r="AM2747" s="42" t="str">
        <f t="shared" si="211"/>
        <v>2026-06</v>
      </c>
      <c r="AN2747" s="42" t="str">
        <f t="shared" ca="1" si="212"/>
        <v/>
      </c>
      <c r="AO2747" s="42" t="str">
        <f t="shared" si="213"/>
        <v>GR-1200 | OUTER RING RACEWAY GRINDING MACHINE | CR2 | CONVEYOR | Time-based Maintenance | Mechanical | Inspection | Medium | Check and change spocket conveyer
Cutting and tesion conveyer | SPROCKET | M25S1003Q6 | เริ่มซ่อมงาน PM แล้ว รับผิดชอบโดย PAHLA SEEDANG | ผะหลา สีแดง</v>
      </c>
      <c r="AP2747" s="42" t="str">
        <f>_xlfn.TEXTJOIN("; ",TRUE,IF(COUNTA('query (10)'!A2747:AK2747)&lt;=6,"NEAR_EMPTY_ROW",""),IF($K2747="","MISSING_STATUS",""),IF(AND($K2747="เสร็จสิ้น",$Z2747=""),"DONE_NO_ACTUAL_DATE",""),IF(AND($I2747="Condition-based Maintenance",$AH2747=""),"CBM_NO_MEASUREMENT",""),IF(OR($X2747="",$X2747=0),"INVALID_PERIOD",""),IF(AND($AA2747&lt;&gt;"",$AB2747&lt;&gt;"",$AB2747&lt;$AA2747),"DATE_SEQUENCE_ERROR",""),IF(AND($AB2747&lt;&gt;"",$AB2747&gt;DATE(2030,12,31)),"DATE_OUTLIER",""),IF($C2747="","MISSING_QRCODE",""),IF($J2747="UNKNOWN","UNKNOWN_PM_TYPE",""),IF($L2747="UNKNOWN","UNKNOWN_STATUS",""))</f>
        <v/>
      </c>
      <c r="AQ2747" s="42" t="str">
        <f t="shared" si="214"/>
        <v>NO</v>
      </c>
    </row>
    <row r="2748" spans="1:43" x14ac:dyDescent="0.3">
      <c r="A2748" s="38">
        <f>IF('query (10)'!A2748="","",'query (10)'!A2748)</f>
        <v>3007</v>
      </c>
      <c r="B2748" s="38">
        <f>IF('query (10)'!B2748="","",'query (10)'!B2748)</f>
        <v>21436</v>
      </c>
      <c r="C2748" s="38" t="str">
        <f>TRIM(UPPER('query (10)'!M2748))</f>
        <v>WA-1179</v>
      </c>
      <c r="D2748" s="38" t="str">
        <f>TRIM(UPPER(IFERROR(_xlfn.TEXTBEFORE('query (10)'!L2748,"("),'query (10)'!L2748)))</f>
        <v>DEOILER</v>
      </c>
      <c r="E2748" s="38" t="str">
        <f>IFERROR(TRIM(UPPER(_xlfn.TEXTBEFORE(_xlfn.TEXTAFTER('query (10)'!L2748,"("),")"))),"")</f>
        <v/>
      </c>
      <c r="F2748" s="38" t="str">
        <f>TRIM('query (10)'!K2748)</f>
        <v>CR2</v>
      </c>
      <c r="G2748" s="38" t="str">
        <f>IF('query (10)'!J2748="","",'query (10)'!J2748)</f>
        <v>Filter oil washing</v>
      </c>
      <c r="H2748" s="38" t="str">
        <f>TRIM(UPPER('query (10)'!J2748))</f>
        <v>FILTER OIL WASHING</v>
      </c>
      <c r="I2748" s="38" t="str">
        <f>IF('query (10)'!F2748="","",'query (10)'!F2748)</f>
        <v>Time-based Maintenance</v>
      </c>
      <c r="J2748" s="38" t="str">
        <f>IF('query (10)'!F2748="","",IFERROR(INDEX(Cleaning_Rules!$B$14:$B$17,MATCH(TRIM('query (10)'!F2748),Cleaning_Rules!$A$14:$A$17,0)),"UNKNOWN"))</f>
        <v>TBM</v>
      </c>
      <c r="K2748" s="38" t="str">
        <f>IF('query (10)'!G2748="","",'query (10)'!G2748)</f>
        <v>เสร็จสิ้น</v>
      </c>
      <c r="L2748" s="38" t="str">
        <f>IF('query (10)'!G2748="","MISSING",IFERROR(INDEX(Cleaning_Rules!$B$5:$B$10,MATCH(TRIM('query (10)'!G2748),Cleaning_Rules!$A$5:$A$10,0)),"UNKNOWN"))</f>
        <v>COMPLETED</v>
      </c>
      <c r="M2748" s="38" t="str">
        <f>IF('query (10)'!I2748="","",'query (10)'!I2748)</f>
        <v>Mechanical</v>
      </c>
      <c r="N2748" s="38" t="str">
        <f>IF('query (10)'!O2748="","",'query (10)'!O2748)</f>
        <v>Part Change</v>
      </c>
      <c r="O2748" s="38" t="str">
        <f>IF('query (10)'!P2748="","",'query (10)'!P2748)</f>
        <v>Medium</v>
      </c>
      <c r="P2748" s="38" t="str">
        <f>IF('query (10)'!N2748="","",'query (10)'!N2748)</f>
        <v>Change filter 1 and 10 micron</v>
      </c>
      <c r="Q2748" s="38" t="str">
        <f>TRIM('query (10)'!N2748)</f>
        <v>Change filter 1 and 10 micron</v>
      </c>
      <c r="R2748" s="38" t="str">
        <f>TRIM(UPPER('query (10)'!R2748))</f>
        <v>FILTER</v>
      </c>
      <c r="S2748" s="38" t="str">
        <f>TRIM(UPPER('query (10)'!S2748))</f>
        <v>10 MICRON 10",FILTER"</v>
      </c>
      <c r="T2748" s="38" t="str">
        <f>IF('query (10)'!Q2748="","",TRIM(UPPER('query (10)'!Q2748)))</f>
        <v/>
      </c>
      <c r="U2748" s="38" t="str">
        <f>IF('query (10)'!T2748="","",'query (10)'!T2748)</f>
        <v/>
      </c>
      <c r="V2748" s="39" t="str">
        <f>IF('query (10)'!T2748="","",IFERROR(VALUE('query (10)'!T2748),""))</f>
        <v/>
      </c>
      <c r="W2748" s="40">
        <f>IF('query (10)'!U2748="","",'query (10)'!U2748)</f>
        <v>0</v>
      </c>
      <c r="X2748" s="39">
        <f>IF('query (10)'!V2748="","",'query (10)'!V2748)</f>
        <v>183</v>
      </c>
      <c r="Y2748" s="41">
        <f>IF('query (10)'!W2748="","",'query (10)'!W2748)</f>
        <v>46176</v>
      </c>
      <c r="Z2748" s="41">
        <f>IF('query (10)'!X2748="","",'query (10)'!X2748)</f>
        <v>46183</v>
      </c>
      <c r="AA2748" s="41">
        <f>IF('query (10)'!Y2748="","",'query (10)'!Y2748)</f>
        <v>46183</v>
      </c>
      <c r="AB2748" s="41">
        <f>IF('query (10)'!Z2748="","",'query (10)'!Z2748)</f>
        <v>46366</v>
      </c>
      <c r="AC2748" s="38" t="str">
        <f>IF(OR('query (10)'!AA2748="",COUNTIF(Cleaning_Rules!$A$21:$A$26,TRIM('query (10)'!AA2748))&gt;0),"",TRIM('query (10)'!AA2748))</f>
        <v/>
      </c>
      <c r="AD2748" s="38" t="str">
        <f>IF('query (10)'!AB2748="","",TRIM(IFERROR(_xlfn.TEXTBEFORE('query (10)'!AB2748,"("),'query (10)'!AB2748)))</f>
        <v>เริ่มซ่อมงาน PM แล้ว รับผิดชอบโดย PAHLA SEEDANG</v>
      </c>
      <c r="AE2748" s="38" t="str">
        <f>IFERROR(LOWER(TRIM(_xlfn.TEXTBEFORE(_xlfn.TEXTAFTER('query (10)'!AB2748,"("),")"))),"")</f>
        <v>pahla@nsk.com</v>
      </c>
      <c r="AF2748" s="38" t="str">
        <f>IF('query (10)'!AD2748="","",TRIM('query (10)'!AD2748))</f>
        <v>ผะหลา สีแดง</v>
      </c>
      <c r="AG2748" s="38" t="str">
        <f>IF('query (10)'!AE2748="","",TRIM('query (10)'!AE2748))</f>
        <v>ผะหลา สีแดง</v>
      </c>
      <c r="AH2748" s="38" t="str">
        <f>IF('query (10)'!AF2748="","",IFERROR(VALUE('query (10)'!AF2748),""))</f>
        <v/>
      </c>
      <c r="AI2748" s="38" t="str">
        <f>IF('query (10)'!AG2748="","",TRIM('query (10)'!AG2748))</f>
        <v/>
      </c>
      <c r="AJ2748" s="38" t="str">
        <f>IF('query (10)'!AH2748="","",IFERROR(VALUE('query (10)'!AH2748),""))</f>
        <v/>
      </c>
      <c r="AK2748" s="38" t="str">
        <f>IF('query (10)'!AI2748="","",TRIM('query (10)'!AI2748))</f>
        <v/>
      </c>
      <c r="AL2748" s="42">
        <f t="shared" si="210"/>
        <v>2026</v>
      </c>
      <c r="AM2748" s="42" t="str">
        <f t="shared" si="211"/>
        <v>2026-06</v>
      </c>
      <c r="AN2748" s="42" t="str">
        <f t="shared" ca="1" si="212"/>
        <v/>
      </c>
      <c r="AO2748" s="42" t="str">
        <f t="shared" si="213"/>
        <v>WA-1179 | DEOILER | CR2 | FILTER OIL WASHING | Time-based Maintenance | Mechanical | Part Change | Medium | Change filter 1 and 10 micron | FILTER | 10 MICRON 10",FILTER" | เริ่มซ่อมงาน PM แล้ว รับผิดชอบโดย PAHLA SEEDANG | ผะหลา สีแดง</v>
      </c>
      <c r="AP2748" s="42" t="str">
        <f>_xlfn.TEXTJOIN("; ",TRUE,IF(COUNTA('query (10)'!A2748:AK2748)&lt;=6,"NEAR_EMPTY_ROW",""),IF($K2748="","MISSING_STATUS",""),IF(AND($K2748="เสร็จสิ้น",$Z2748=""),"DONE_NO_ACTUAL_DATE",""),IF(AND($I2748="Condition-based Maintenance",$AH2748=""),"CBM_NO_MEASUREMENT",""),IF(OR($X2748="",$X2748=0),"INVALID_PERIOD",""),IF(AND($AA2748&lt;&gt;"",$AB2748&lt;&gt;"",$AB2748&lt;$AA2748),"DATE_SEQUENCE_ERROR",""),IF(AND($AB2748&lt;&gt;"",$AB2748&gt;DATE(2030,12,31)),"DATE_OUTLIER",""),IF($C2748="","MISSING_QRCODE",""),IF($J2748="UNKNOWN","UNKNOWN_PM_TYPE",""),IF($L2748="UNKNOWN","UNKNOWN_STATUS",""))</f>
        <v/>
      </c>
      <c r="AQ2748" s="42" t="str">
        <f t="shared" si="214"/>
        <v>NO</v>
      </c>
    </row>
    <row r="2749" spans="1:43" x14ac:dyDescent="0.3">
      <c r="A2749" s="38">
        <f>IF('query (10)'!A2749="","",'query (10)'!A2749)</f>
        <v>3008</v>
      </c>
      <c r="B2749" s="38">
        <f>IF('query (10)'!B2749="","",'query (10)'!B2749)</f>
        <v>21435</v>
      </c>
      <c r="C2749" s="38" t="str">
        <f>TRIM(UPPER('query (10)'!M2749))</f>
        <v>WA-1175</v>
      </c>
      <c r="D2749" s="38" t="str">
        <f>TRIM(UPPER(IFERROR(_xlfn.TEXTBEFORE('query (10)'!L2749,"("),'query (10)'!L2749)))</f>
        <v>OUTER RING PART WASH EQUIPMENT</v>
      </c>
      <c r="E2749" s="38" t="str">
        <f>IFERROR(TRIM(UPPER(_xlfn.TEXTBEFORE(_xlfn.TEXTAFTER('query (10)'!L2749,"("),")"))),"")</f>
        <v/>
      </c>
      <c r="F2749" s="38" t="str">
        <f>TRIM('query (10)'!K2749)</f>
        <v>CR2</v>
      </c>
      <c r="G2749" s="38" t="str">
        <f>IF('query (10)'!J2749="","",'query (10)'!J2749)</f>
        <v>Filter oil washing</v>
      </c>
      <c r="H2749" s="38" t="str">
        <f>TRIM(UPPER('query (10)'!J2749))</f>
        <v>FILTER OIL WASHING</v>
      </c>
      <c r="I2749" s="38" t="str">
        <f>IF('query (10)'!F2749="","",'query (10)'!F2749)</f>
        <v>Time-based Maintenance</v>
      </c>
      <c r="J2749" s="38" t="str">
        <f>IF('query (10)'!F2749="","",IFERROR(INDEX(Cleaning_Rules!$B$14:$B$17,MATCH(TRIM('query (10)'!F2749),Cleaning_Rules!$A$14:$A$17,0)),"UNKNOWN"))</f>
        <v>TBM</v>
      </c>
      <c r="K2749" s="38" t="str">
        <f>IF('query (10)'!G2749="","",'query (10)'!G2749)</f>
        <v>เสร็จสิ้น</v>
      </c>
      <c r="L2749" s="38" t="str">
        <f>IF('query (10)'!G2749="","MISSING",IFERROR(INDEX(Cleaning_Rules!$B$5:$B$10,MATCH(TRIM('query (10)'!G2749),Cleaning_Rules!$A$5:$A$10,0)),"UNKNOWN"))</f>
        <v>COMPLETED</v>
      </c>
      <c r="M2749" s="38" t="str">
        <f>IF('query (10)'!I2749="","",'query (10)'!I2749)</f>
        <v>Mechanical</v>
      </c>
      <c r="N2749" s="38" t="str">
        <f>IF('query (10)'!O2749="","",'query (10)'!O2749)</f>
        <v>Part Change</v>
      </c>
      <c r="O2749" s="38" t="str">
        <f>IF('query (10)'!P2749="","",'query (10)'!P2749)</f>
        <v>Medium</v>
      </c>
      <c r="P2749" s="38" t="str">
        <f>IF('query (10)'!N2749="","",'query (10)'!N2749)</f>
        <v>Change filter 1 micron</v>
      </c>
      <c r="Q2749" s="38" t="str">
        <f>TRIM('query (10)'!N2749)</f>
        <v>Change filter 1 micron</v>
      </c>
      <c r="R2749" s="38" t="str">
        <f>TRIM(UPPER('query (10)'!R2749))</f>
        <v>FILTER</v>
      </c>
      <c r="S2749" s="38" t="str">
        <f>TRIM(UPPER('query (10)'!S2749))</f>
        <v>1 MICRON 10",FILTER"</v>
      </c>
      <c r="T2749" s="38" t="str">
        <f>IF('query (10)'!Q2749="","",TRIM(UPPER('query (10)'!Q2749)))</f>
        <v/>
      </c>
      <c r="U2749" s="38" t="str">
        <f>IF('query (10)'!T2749="","",'query (10)'!T2749)</f>
        <v/>
      </c>
      <c r="V2749" s="39" t="str">
        <f>IF('query (10)'!T2749="","",IFERROR(VALUE('query (10)'!T2749),""))</f>
        <v/>
      </c>
      <c r="W2749" s="40">
        <f>IF('query (10)'!U2749="","",'query (10)'!U2749)</f>
        <v>0</v>
      </c>
      <c r="X2749" s="39">
        <f>IF('query (10)'!V2749="","",'query (10)'!V2749)</f>
        <v>183</v>
      </c>
      <c r="Y2749" s="41">
        <f>IF('query (10)'!W2749="","",'query (10)'!W2749)</f>
        <v>46176</v>
      </c>
      <c r="Z2749" s="41">
        <f>IF('query (10)'!X2749="","",'query (10)'!X2749)</f>
        <v>46183</v>
      </c>
      <c r="AA2749" s="41">
        <f>IF('query (10)'!Y2749="","",'query (10)'!Y2749)</f>
        <v>46183</v>
      </c>
      <c r="AB2749" s="41">
        <f>IF('query (10)'!Z2749="","",'query (10)'!Z2749)</f>
        <v>46366</v>
      </c>
      <c r="AC2749" s="38" t="str">
        <f>IF(OR('query (10)'!AA2749="",COUNTIF(Cleaning_Rules!$A$21:$A$26,TRIM('query (10)'!AA2749))&gt;0),"",TRIM('query (10)'!AA2749))</f>
        <v/>
      </c>
      <c r="AD2749" s="38" t="str">
        <f>IF('query (10)'!AB2749="","",TRIM(IFERROR(_xlfn.TEXTBEFORE('query (10)'!AB2749,"("),'query (10)'!AB2749)))</f>
        <v>เริ่มซ่อมงาน PM แล้ว รับผิดชอบโดย PAHLA SEEDANG</v>
      </c>
      <c r="AE2749" s="38" t="str">
        <f>IFERROR(LOWER(TRIM(_xlfn.TEXTBEFORE(_xlfn.TEXTAFTER('query (10)'!AB2749,"("),")"))),"")</f>
        <v>pahla@nsk.com</v>
      </c>
      <c r="AF2749" s="38" t="str">
        <f>IF('query (10)'!AD2749="","",TRIM('query (10)'!AD2749))</f>
        <v>ผะหลา สีแดง</v>
      </c>
      <c r="AG2749" s="38" t="str">
        <f>IF('query (10)'!AE2749="","",TRIM('query (10)'!AE2749))</f>
        <v>ผะหลา สีแดง</v>
      </c>
      <c r="AH2749" s="38" t="str">
        <f>IF('query (10)'!AF2749="","",IFERROR(VALUE('query (10)'!AF2749),""))</f>
        <v/>
      </c>
      <c r="AI2749" s="38" t="str">
        <f>IF('query (10)'!AG2749="","",TRIM('query (10)'!AG2749))</f>
        <v/>
      </c>
      <c r="AJ2749" s="38" t="str">
        <f>IF('query (10)'!AH2749="","",IFERROR(VALUE('query (10)'!AH2749),""))</f>
        <v/>
      </c>
      <c r="AK2749" s="38" t="str">
        <f>IF('query (10)'!AI2749="","",TRIM('query (10)'!AI2749))</f>
        <v/>
      </c>
      <c r="AL2749" s="42">
        <f t="shared" si="210"/>
        <v>2026</v>
      </c>
      <c r="AM2749" s="42" t="str">
        <f t="shared" si="211"/>
        <v>2026-06</v>
      </c>
      <c r="AN2749" s="42" t="str">
        <f t="shared" ca="1" si="212"/>
        <v/>
      </c>
      <c r="AO2749" s="42" t="str">
        <f t="shared" si="213"/>
        <v>WA-1175 | OUTER RING PART WASH EQUIPMENT | CR2 | FILTER OIL WASHING | Time-based Maintenance | Mechanical | Part Change | Medium | Change filter 1 micron | FILTER | 1 MICRON 10",FILTER" | เริ่มซ่อมงาน PM แล้ว รับผิดชอบโดย PAHLA SEEDANG | ผะหลา สีแดง</v>
      </c>
      <c r="AP2749" s="42" t="str">
        <f>_xlfn.TEXTJOIN("; ",TRUE,IF(COUNTA('query (10)'!A2749:AK2749)&lt;=6,"NEAR_EMPTY_ROW",""),IF($K2749="","MISSING_STATUS",""),IF(AND($K2749="เสร็จสิ้น",$Z2749=""),"DONE_NO_ACTUAL_DATE",""),IF(AND($I2749="Condition-based Maintenance",$AH2749=""),"CBM_NO_MEASUREMENT",""),IF(OR($X2749="",$X2749=0),"INVALID_PERIOD",""),IF(AND($AA2749&lt;&gt;"",$AB2749&lt;&gt;"",$AB2749&lt;$AA2749),"DATE_SEQUENCE_ERROR",""),IF(AND($AB2749&lt;&gt;"",$AB2749&gt;DATE(2030,12,31)),"DATE_OUTLIER",""),IF($C2749="","MISSING_QRCODE",""),IF($J2749="UNKNOWN","UNKNOWN_PM_TYPE",""),IF($L2749="UNKNOWN","UNKNOWN_STATUS",""))</f>
        <v/>
      </c>
      <c r="AQ2749" s="42" t="str">
        <f t="shared" si="214"/>
        <v>NO</v>
      </c>
    </row>
    <row r="2750" spans="1:43" x14ac:dyDescent="0.3">
      <c r="A2750" s="38">
        <f>IF('query (10)'!A2750="","",'query (10)'!A2750)</f>
        <v>3009</v>
      </c>
      <c r="B2750" s="38">
        <f>IF('query (10)'!B2750="","",'query (10)'!B2750)</f>
        <v>21434</v>
      </c>
      <c r="C2750" s="38" t="str">
        <f>TRIM(UPPER('query (10)'!M2750))</f>
        <v>WA-1175</v>
      </c>
      <c r="D2750" s="38" t="str">
        <f>TRIM(UPPER(IFERROR(_xlfn.TEXTBEFORE('query (10)'!L2750,"("),'query (10)'!L2750)))</f>
        <v>OUTER RING PART WASH EQUIPMENT</v>
      </c>
      <c r="E2750" s="38" t="str">
        <f>IFERROR(TRIM(UPPER(_xlfn.TEXTBEFORE(_xlfn.TEXTAFTER('query (10)'!L2750,"("),")"))),"")</f>
        <v/>
      </c>
      <c r="F2750" s="38" t="str">
        <f>TRIM('query (10)'!K2750)</f>
        <v>CR2</v>
      </c>
      <c r="G2750" s="38" t="str">
        <f>IF('query (10)'!J2750="","",'query (10)'!J2750)</f>
        <v>Filter</v>
      </c>
      <c r="H2750" s="38" t="str">
        <f>TRIM(UPPER('query (10)'!J2750))</f>
        <v>FILTER</v>
      </c>
      <c r="I2750" s="38" t="str">
        <f>IF('query (10)'!F2750="","",'query (10)'!F2750)</f>
        <v>Time-based Maintenance</v>
      </c>
      <c r="J2750" s="38" t="str">
        <f>IF('query (10)'!F2750="","",IFERROR(INDEX(Cleaning_Rules!$B$14:$B$17,MATCH(TRIM('query (10)'!F2750),Cleaning_Rules!$A$14:$A$17,0)),"UNKNOWN"))</f>
        <v>TBM</v>
      </c>
      <c r="K2750" s="38" t="str">
        <f>IF('query (10)'!G2750="","",'query (10)'!G2750)</f>
        <v>เสร็จสิ้น</v>
      </c>
      <c r="L2750" s="38" t="str">
        <f>IF('query (10)'!G2750="","MISSING",IFERROR(INDEX(Cleaning_Rules!$B$5:$B$10,MATCH(TRIM('query (10)'!G2750),Cleaning_Rules!$A$5:$A$10,0)),"UNKNOWN"))</f>
        <v>COMPLETED</v>
      </c>
      <c r="M2750" s="38" t="str">
        <f>IF('query (10)'!I2750="","",'query (10)'!I2750)</f>
        <v>Mechanical</v>
      </c>
      <c r="N2750" s="38" t="str">
        <f>IF('query (10)'!O2750="","",'query (10)'!O2750)</f>
        <v>Part Change</v>
      </c>
      <c r="O2750" s="38" t="str">
        <f>IF('query (10)'!P2750="","",'query (10)'!P2750)</f>
        <v>Medium</v>
      </c>
      <c r="P2750" s="38" t="str">
        <f>IF('query (10)'!N2750="","",'query (10)'!N2750)</f>
        <v>Change filter electric blower
Front filter and brack filter</v>
      </c>
      <c r="Q2750" s="38" t="str">
        <f>TRIM('query (10)'!N2750)</f>
        <v>Change filter electric blower
Front filter and brack filter</v>
      </c>
      <c r="R2750" s="38" t="str">
        <f>TRIM(UPPER('query (10)'!R2750))</f>
        <v>FILTER FRONT</v>
      </c>
      <c r="S2750" s="38" t="str">
        <f>TRIM(UPPER('query (10)'!S2750))</f>
        <v>3KEF-H04</v>
      </c>
      <c r="T2750" s="38" t="str">
        <f>IF('query (10)'!Q2750="","",TRIM(UPPER('query (10)'!Q2750)))</f>
        <v/>
      </c>
      <c r="U2750" s="38" t="str">
        <f>IF('query (10)'!T2750="","",'query (10)'!T2750)</f>
        <v/>
      </c>
      <c r="V2750" s="39" t="str">
        <f>IF('query (10)'!T2750="","",IFERROR(VALUE('query (10)'!T2750),""))</f>
        <v/>
      </c>
      <c r="W2750" s="40">
        <f>IF('query (10)'!U2750="","",'query (10)'!U2750)</f>
        <v>0</v>
      </c>
      <c r="X2750" s="39">
        <f>IF('query (10)'!V2750="","",'query (10)'!V2750)</f>
        <v>365</v>
      </c>
      <c r="Y2750" s="41">
        <f>IF('query (10)'!W2750="","",'query (10)'!W2750)</f>
        <v>46176</v>
      </c>
      <c r="Z2750" s="41">
        <f>IF('query (10)'!X2750="","",'query (10)'!X2750)</f>
        <v>46183</v>
      </c>
      <c r="AA2750" s="41">
        <f>IF('query (10)'!Y2750="","",'query (10)'!Y2750)</f>
        <v>46183</v>
      </c>
      <c r="AB2750" s="41">
        <f>IF('query (10)'!Z2750="","",'query (10)'!Z2750)</f>
        <v>46548</v>
      </c>
      <c r="AC2750" s="38" t="str">
        <f>IF(OR('query (10)'!AA2750="",COUNTIF(Cleaning_Rules!$A$21:$A$26,TRIM('query (10)'!AA2750))&gt;0),"",TRIM('query (10)'!AA2750))</f>
        <v/>
      </c>
      <c r="AD2750" s="38" t="str">
        <f>IF('query (10)'!AB2750="","",TRIM(IFERROR(_xlfn.TEXTBEFORE('query (10)'!AB2750,"("),'query (10)'!AB2750)))</f>
        <v>เริ่มซ่อมงาน PM แล้ว รับผิดชอบโดย PAHLA SEEDANG</v>
      </c>
      <c r="AE2750" s="38" t="str">
        <f>IFERROR(LOWER(TRIM(_xlfn.TEXTBEFORE(_xlfn.TEXTAFTER('query (10)'!AB2750,"("),")"))),"")</f>
        <v>pahla@nsk.com</v>
      </c>
      <c r="AF2750" s="38" t="str">
        <f>IF('query (10)'!AD2750="","",TRIM('query (10)'!AD2750))</f>
        <v>ผะหลา สีแดง</v>
      </c>
      <c r="AG2750" s="38" t="str">
        <f>IF('query (10)'!AE2750="","",TRIM('query (10)'!AE2750))</f>
        <v>ผะหลา สีแดง</v>
      </c>
      <c r="AH2750" s="38" t="str">
        <f>IF('query (10)'!AF2750="","",IFERROR(VALUE('query (10)'!AF2750),""))</f>
        <v/>
      </c>
      <c r="AI2750" s="38" t="str">
        <f>IF('query (10)'!AG2750="","",TRIM('query (10)'!AG2750))</f>
        <v/>
      </c>
      <c r="AJ2750" s="38" t="str">
        <f>IF('query (10)'!AH2750="","",IFERROR(VALUE('query (10)'!AH2750),""))</f>
        <v/>
      </c>
      <c r="AK2750" s="38" t="str">
        <f>IF('query (10)'!AI2750="","",TRIM('query (10)'!AI2750))</f>
        <v/>
      </c>
      <c r="AL2750" s="42">
        <f t="shared" si="210"/>
        <v>2026</v>
      </c>
      <c r="AM2750" s="42" t="str">
        <f t="shared" si="211"/>
        <v>2026-06</v>
      </c>
      <c r="AN2750" s="42" t="str">
        <f t="shared" ca="1" si="212"/>
        <v/>
      </c>
      <c r="AO2750" s="42" t="str">
        <f t="shared" si="213"/>
        <v>WA-1175 | OUTER RING PART WASH EQUIPMENT | CR2 | FILTER | Time-based Maintenance | Mechanical | Part Change | Medium | Change filter electric blower
Front filter and brack filter | FILTER FRONT | 3KEF-H04 | เริ่มซ่อมงาน PM แล้ว รับผิดชอบโดย PAHLA SEEDANG | ผะหลา สีแดง</v>
      </c>
      <c r="AP2750" s="42" t="str">
        <f>_xlfn.TEXTJOIN("; ",TRUE,IF(COUNTA('query (10)'!A2750:AK2750)&lt;=6,"NEAR_EMPTY_ROW",""),IF($K2750="","MISSING_STATUS",""),IF(AND($K2750="เสร็จสิ้น",$Z2750=""),"DONE_NO_ACTUAL_DATE",""),IF(AND($I2750="Condition-based Maintenance",$AH2750=""),"CBM_NO_MEASUREMENT",""),IF(OR($X2750="",$X2750=0),"INVALID_PERIOD",""),IF(AND($AA2750&lt;&gt;"",$AB2750&lt;&gt;"",$AB2750&lt;$AA2750),"DATE_SEQUENCE_ERROR",""),IF(AND($AB2750&lt;&gt;"",$AB2750&gt;DATE(2030,12,31)),"DATE_OUTLIER",""),IF($C2750="","MISSING_QRCODE",""),IF($J2750="UNKNOWN","UNKNOWN_PM_TYPE",""),IF($L2750="UNKNOWN","UNKNOWN_STATUS",""))</f>
        <v/>
      </c>
      <c r="AQ2750" s="42" t="str">
        <f t="shared" si="214"/>
        <v>NO</v>
      </c>
    </row>
    <row r="2751" spans="1:43" x14ac:dyDescent="0.3">
      <c r="A2751" s="38">
        <f>IF('query (10)'!A2751="","",'query (10)'!A2751)</f>
        <v>3011</v>
      </c>
      <c r="B2751" s="38">
        <f>IF('query (10)'!B2751="","",'query (10)'!B2751)</f>
        <v>21446</v>
      </c>
      <c r="C2751" s="38" t="str">
        <f>TRIM(UPPER('query (10)'!M2751))</f>
        <v>GR-221</v>
      </c>
      <c r="D2751" s="38" t="str">
        <f>TRIM(UPPER(IFERROR(_xlfn.TEXTBEFORE('query (10)'!L2751,"("),'query (10)'!L2751)))</f>
        <v>OUTER RING RACEWAY GRINDING M/C</v>
      </c>
      <c r="E2751" s="38" t="str">
        <f>IFERROR(TRIM(UPPER(_xlfn.TEXTBEFORE(_xlfn.TEXTAFTER('query (10)'!L2751,"("),")"))),"")</f>
        <v/>
      </c>
      <c r="F2751" s="38" t="str">
        <f>TRIM('query (10)'!K2751)</f>
        <v>SB2</v>
      </c>
      <c r="G2751" s="38" t="str">
        <f>IF('query (10)'!J2751="","",'query (10)'!J2751)</f>
        <v xml:space="preserve">Lubricant </v>
      </c>
      <c r="H2751" s="38" t="str">
        <f>TRIM(UPPER('query (10)'!J2751))</f>
        <v>LUBRICANT</v>
      </c>
      <c r="I2751" s="38" t="str">
        <f>IF('query (10)'!F2751="","",'query (10)'!F2751)</f>
        <v>Time-based Maintenance</v>
      </c>
      <c r="J2751" s="38" t="str">
        <f>IF('query (10)'!F2751="","",IFERROR(INDEX(Cleaning_Rules!$B$14:$B$17,MATCH(TRIM('query (10)'!F2751),Cleaning_Rules!$A$14:$A$17,0)),"UNKNOWN"))</f>
        <v>TBM</v>
      </c>
      <c r="K2751" s="38" t="str">
        <f>IF('query (10)'!G2751="","",'query (10)'!G2751)</f>
        <v>เสร็จสิ้น</v>
      </c>
      <c r="L2751" s="38" t="str">
        <f>IF('query (10)'!G2751="","MISSING",IFERROR(INDEX(Cleaning_Rules!$B$5:$B$10,MATCH(TRIM('query (10)'!G2751),Cleaning_Rules!$A$5:$A$10,0)),"UNKNOWN"))</f>
        <v>COMPLETED</v>
      </c>
      <c r="M2751" s="38" t="str">
        <f>IF('query (10)'!I2751="","",'query (10)'!I2751)</f>
        <v>Mechanical</v>
      </c>
      <c r="N2751" s="38" t="str">
        <f>IF('query (10)'!O2751="","",'query (10)'!O2751)</f>
        <v>Inspection</v>
      </c>
      <c r="O2751" s="38" t="str">
        <f>IF('query (10)'!P2751="","",'query (10)'!P2751)</f>
        <v>Medium</v>
      </c>
      <c r="P2751" s="38" t="str">
        <f>IF('query (10)'!N2751="","",'query (10)'!N2751)</f>
        <v xml:space="preserve">cleaning tank lubricant
change lubricant oil 32
ตามรอบอายุการใช้งาน
</v>
      </c>
      <c r="Q2751" s="38" t="str">
        <f>TRIM('query (10)'!N2751)</f>
        <v xml:space="preserve">cleaning tank lubricant
change lubricant oil 32
ตามรอบอายุการใช้งาน
</v>
      </c>
      <c r="R2751" s="38" t="str">
        <f>TRIM(UPPER('query (10)'!R2751))</f>
        <v/>
      </c>
      <c r="S2751" s="38" t="str">
        <f>TRIM(UPPER('query (10)'!S2751))</f>
        <v/>
      </c>
      <c r="T2751" s="38" t="str">
        <f>IF('query (10)'!Q2751="","",TRIM(UPPER('query (10)'!Q2751)))</f>
        <v/>
      </c>
      <c r="U2751" s="38" t="str">
        <f>IF('query (10)'!T2751="","",'query (10)'!T2751)</f>
        <v/>
      </c>
      <c r="V2751" s="39" t="str">
        <f>IF('query (10)'!T2751="","",IFERROR(VALUE('query (10)'!T2751),""))</f>
        <v/>
      </c>
      <c r="W2751" s="40">
        <f>IF('query (10)'!U2751="","",'query (10)'!U2751)</f>
        <v>0</v>
      </c>
      <c r="X2751" s="39">
        <f>IF('query (10)'!V2751="","",'query (10)'!V2751)</f>
        <v>365</v>
      </c>
      <c r="Y2751" s="41">
        <f>IF('query (10)'!W2751="","",'query (10)'!W2751)</f>
        <v>46164</v>
      </c>
      <c r="Z2751" s="41">
        <f>IF('query (10)'!X2751="","",'query (10)'!X2751)</f>
        <v>46178</v>
      </c>
      <c r="AA2751" s="41">
        <f>IF('query (10)'!Y2751="","",'query (10)'!Y2751)</f>
        <v>46178</v>
      </c>
      <c r="AB2751" s="41">
        <f>IF('query (10)'!Z2751="","",'query (10)'!Z2751)</f>
        <v>46543</v>
      </c>
      <c r="AC2751" s="38" t="str">
        <f>IF(OR('query (10)'!AA2751="",COUNTIF(Cleaning_Rules!$A$21:$A$26,TRIM('query (10)'!AA2751))&gt;0),"",TRIM('query (10)'!AA2751))</f>
        <v/>
      </c>
      <c r="AD2751" s="38" t="str">
        <f>IF('query (10)'!AB2751="","",TRIM(IFERROR(_xlfn.TEXTBEFORE('query (10)'!AB2751,"("),'query (10)'!AB2751)))</f>
        <v>เริ่มซ่อมงาน PM แล้ว รับผิดชอบโดย PAHLA SEEDANG</v>
      </c>
      <c r="AE2751" s="38" t="str">
        <f>IFERROR(LOWER(TRIM(_xlfn.TEXTBEFORE(_xlfn.TEXTAFTER('query (10)'!AB2751,"("),")"))),"")</f>
        <v>pahla@nsk.com</v>
      </c>
      <c r="AF2751" s="38" t="str">
        <f>IF('query (10)'!AD2751="","",TRIM('query (10)'!AD2751))</f>
        <v>ภูชิต กุลเสรี</v>
      </c>
      <c r="AG2751" s="38" t="str">
        <f>IF('query (10)'!AE2751="","",TRIM('query (10)'!AE2751))</f>
        <v>ผะหลา สีแดง</v>
      </c>
      <c r="AH2751" s="38" t="str">
        <f>IF('query (10)'!AF2751="","",IFERROR(VALUE('query (10)'!AF2751),""))</f>
        <v/>
      </c>
      <c r="AI2751" s="38" t="str">
        <f>IF('query (10)'!AG2751="","",TRIM('query (10)'!AG2751))</f>
        <v/>
      </c>
      <c r="AJ2751" s="38" t="str">
        <f>IF('query (10)'!AH2751="","",IFERROR(VALUE('query (10)'!AH2751),""))</f>
        <v/>
      </c>
      <c r="AK2751" s="38" t="str">
        <f>IF('query (10)'!AI2751="","",TRIM('query (10)'!AI2751))</f>
        <v/>
      </c>
      <c r="AL2751" s="42">
        <f t="shared" si="210"/>
        <v>2026</v>
      </c>
      <c r="AM2751" s="42" t="str">
        <f t="shared" si="211"/>
        <v>2026-05</v>
      </c>
      <c r="AN2751" s="42" t="str">
        <f t="shared" ca="1" si="212"/>
        <v/>
      </c>
      <c r="AO2751" s="42" t="str">
        <f t="shared" si="213"/>
        <v>GR-221 | OUTER RING RACEWAY GRINDING M/C | SB2 | LUBRICANT | Time-based Maintenance | Mechanical | Inspection | Medium | cleaning tank lubricant
change lubricant oil 32
ตามรอบอายุการใช้งาน
 | เริ่มซ่อมงาน PM แล้ว รับผิดชอบโดย PAHLA SEEDANG | ผะหลา สีแดง</v>
      </c>
      <c r="AP2751" s="42" t="str">
        <f>_xlfn.TEXTJOIN("; ",TRUE,IF(COUNTA('query (10)'!A2751:AK2751)&lt;=6,"NEAR_EMPTY_ROW",""),IF($K2751="","MISSING_STATUS",""),IF(AND($K2751="เสร็จสิ้น",$Z2751=""),"DONE_NO_ACTUAL_DATE",""),IF(AND($I2751="Condition-based Maintenance",$AH2751=""),"CBM_NO_MEASUREMENT",""),IF(OR($X2751="",$X2751=0),"INVALID_PERIOD",""),IF(AND($AA2751&lt;&gt;"",$AB2751&lt;&gt;"",$AB2751&lt;$AA2751),"DATE_SEQUENCE_ERROR",""),IF(AND($AB2751&lt;&gt;"",$AB2751&gt;DATE(2030,12,31)),"DATE_OUTLIER",""),IF($C2751="","MISSING_QRCODE",""),IF($J2751="UNKNOWN","UNKNOWN_PM_TYPE",""),IF($L2751="UNKNOWN","UNKNOWN_STATUS",""))</f>
        <v/>
      </c>
      <c r="AQ2751" s="42" t="str">
        <f t="shared" si="214"/>
        <v>NO</v>
      </c>
    </row>
    <row r="2752" spans="1:43" x14ac:dyDescent="0.3">
      <c r="A2752" s="38">
        <f>IF('query (10)'!A2752="","",'query (10)'!A2752)</f>
        <v>3012</v>
      </c>
      <c r="B2752" s="38">
        <f>IF('query (10)'!B2752="","",'query (10)'!B2752)</f>
        <v>21447</v>
      </c>
      <c r="C2752" s="38" t="str">
        <f>TRIM(UPPER('query (10)'!M2752))</f>
        <v>GR-212</v>
      </c>
      <c r="D2752" s="38" t="str">
        <f>TRIM(UPPER(IFERROR(_xlfn.TEXTBEFORE('query (10)'!L2752,"("),'query (10)'!L2752)))</f>
        <v>INNER RING RACEWAY GRINDING M/C</v>
      </c>
      <c r="E2752" s="38" t="str">
        <f>IFERROR(TRIM(UPPER(_xlfn.TEXTBEFORE(_xlfn.TEXTAFTER('query (10)'!L2752,"("),")"))),"")</f>
        <v/>
      </c>
      <c r="F2752" s="38" t="str">
        <f>TRIM('query (10)'!K2752)</f>
        <v>SB2</v>
      </c>
      <c r="G2752" s="38" t="str">
        <f>IF('query (10)'!J2752="","",'query (10)'!J2752)</f>
        <v xml:space="preserve">Lubricant </v>
      </c>
      <c r="H2752" s="38" t="str">
        <f>TRIM(UPPER('query (10)'!J2752))</f>
        <v>LUBRICANT</v>
      </c>
      <c r="I2752" s="38" t="str">
        <f>IF('query (10)'!F2752="","",'query (10)'!F2752)</f>
        <v>Time-based Maintenance</v>
      </c>
      <c r="J2752" s="38" t="str">
        <f>IF('query (10)'!F2752="","",IFERROR(INDEX(Cleaning_Rules!$B$14:$B$17,MATCH(TRIM('query (10)'!F2752),Cleaning_Rules!$A$14:$A$17,0)),"UNKNOWN"))</f>
        <v>TBM</v>
      </c>
      <c r="K2752" s="38" t="str">
        <f>IF('query (10)'!G2752="","",'query (10)'!G2752)</f>
        <v>เสร็จสิ้น</v>
      </c>
      <c r="L2752" s="38" t="str">
        <f>IF('query (10)'!G2752="","MISSING",IFERROR(INDEX(Cleaning_Rules!$B$5:$B$10,MATCH(TRIM('query (10)'!G2752),Cleaning_Rules!$A$5:$A$10,0)),"UNKNOWN"))</f>
        <v>COMPLETED</v>
      </c>
      <c r="M2752" s="38" t="str">
        <f>IF('query (10)'!I2752="","",'query (10)'!I2752)</f>
        <v>Mechanical</v>
      </c>
      <c r="N2752" s="38" t="str">
        <f>IF('query (10)'!O2752="","",'query (10)'!O2752)</f>
        <v>Inspection</v>
      </c>
      <c r="O2752" s="38" t="str">
        <f>IF('query (10)'!P2752="","",'query (10)'!P2752)</f>
        <v>Medium</v>
      </c>
      <c r="P2752" s="38" t="str">
        <f>IF('query (10)'!N2752="","",'query (10)'!N2752)</f>
        <v xml:space="preserve">cleaning tank lubricant
change lubricant oil 32
ตามรอบอายุการใช้งาน
</v>
      </c>
      <c r="Q2752" s="38" t="str">
        <f>TRIM('query (10)'!N2752)</f>
        <v xml:space="preserve">cleaning tank lubricant
change lubricant oil 32
ตามรอบอายุการใช้งาน
</v>
      </c>
      <c r="R2752" s="38" t="str">
        <f>TRIM(UPPER('query (10)'!R2752))</f>
        <v/>
      </c>
      <c r="S2752" s="38" t="str">
        <f>TRIM(UPPER('query (10)'!S2752))</f>
        <v/>
      </c>
      <c r="T2752" s="38" t="str">
        <f>IF('query (10)'!Q2752="","",TRIM(UPPER('query (10)'!Q2752)))</f>
        <v/>
      </c>
      <c r="U2752" s="38" t="str">
        <f>IF('query (10)'!T2752="","",'query (10)'!T2752)</f>
        <v/>
      </c>
      <c r="V2752" s="39" t="str">
        <f>IF('query (10)'!T2752="","",IFERROR(VALUE('query (10)'!T2752),""))</f>
        <v/>
      </c>
      <c r="W2752" s="40">
        <f>IF('query (10)'!U2752="","",'query (10)'!U2752)</f>
        <v>0</v>
      </c>
      <c r="X2752" s="39">
        <f>IF('query (10)'!V2752="","",'query (10)'!V2752)</f>
        <v>365</v>
      </c>
      <c r="Y2752" s="41">
        <f>IF('query (10)'!W2752="","",'query (10)'!W2752)</f>
        <v>46164</v>
      </c>
      <c r="Z2752" s="41">
        <f>IF('query (10)'!X2752="","",'query (10)'!X2752)</f>
        <v>46178</v>
      </c>
      <c r="AA2752" s="41">
        <f>IF('query (10)'!Y2752="","",'query (10)'!Y2752)</f>
        <v>46178</v>
      </c>
      <c r="AB2752" s="41">
        <f>IF('query (10)'!Z2752="","",'query (10)'!Z2752)</f>
        <v>46543</v>
      </c>
      <c r="AC2752" s="38" t="str">
        <f>IF(OR('query (10)'!AA2752="",COUNTIF(Cleaning_Rules!$A$21:$A$26,TRIM('query (10)'!AA2752))&gt;0),"",TRIM('query (10)'!AA2752))</f>
        <v/>
      </c>
      <c r="AD2752" s="38" t="str">
        <f>IF('query (10)'!AB2752="","",TRIM(IFERROR(_xlfn.TEXTBEFORE('query (10)'!AB2752,"("),'query (10)'!AB2752)))</f>
        <v>เริ่มซ่อมงาน PM แล้ว รับผิดชอบโดย PAHLA SEEDANG</v>
      </c>
      <c r="AE2752" s="38" t="str">
        <f>IFERROR(LOWER(TRIM(_xlfn.TEXTBEFORE(_xlfn.TEXTAFTER('query (10)'!AB2752,"("),")"))),"")</f>
        <v>pahla@nsk.com</v>
      </c>
      <c r="AF2752" s="38" t="str">
        <f>IF('query (10)'!AD2752="","",TRIM('query (10)'!AD2752))</f>
        <v>ภูชิต กุลเสรี</v>
      </c>
      <c r="AG2752" s="38" t="str">
        <f>IF('query (10)'!AE2752="","",TRIM('query (10)'!AE2752))</f>
        <v>ผะหลา สีแดง</v>
      </c>
      <c r="AH2752" s="38" t="str">
        <f>IF('query (10)'!AF2752="","",IFERROR(VALUE('query (10)'!AF2752),""))</f>
        <v/>
      </c>
      <c r="AI2752" s="38" t="str">
        <f>IF('query (10)'!AG2752="","",TRIM('query (10)'!AG2752))</f>
        <v/>
      </c>
      <c r="AJ2752" s="38" t="str">
        <f>IF('query (10)'!AH2752="","",IFERROR(VALUE('query (10)'!AH2752),""))</f>
        <v/>
      </c>
      <c r="AK2752" s="38" t="str">
        <f>IF('query (10)'!AI2752="","",TRIM('query (10)'!AI2752))</f>
        <v/>
      </c>
      <c r="AL2752" s="42">
        <f t="shared" si="210"/>
        <v>2026</v>
      </c>
      <c r="AM2752" s="42" t="str">
        <f t="shared" si="211"/>
        <v>2026-05</v>
      </c>
      <c r="AN2752" s="42" t="str">
        <f t="shared" ca="1" si="212"/>
        <v/>
      </c>
      <c r="AO2752" s="42" t="str">
        <f t="shared" si="213"/>
        <v>GR-212 | INNER RING RACEWAY GRINDING M/C | SB2 | LUBRICANT | Time-based Maintenance | Mechanical | Inspection | Medium | cleaning tank lubricant
change lubricant oil 32
ตามรอบอายุการใช้งาน
 | เริ่มซ่อมงาน PM แล้ว รับผิดชอบโดย PAHLA SEEDANG | ผะหลา สีแดง</v>
      </c>
      <c r="AP2752" s="42" t="str">
        <f>_xlfn.TEXTJOIN("; ",TRUE,IF(COUNTA('query (10)'!A2752:AK2752)&lt;=6,"NEAR_EMPTY_ROW",""),IF($K2752="","MISSING_STATUS",""),IF(AND($K2752="เสร็จสิ้น",$Z2752=""),"DONE_NO_ACTUAL_DATE",""),IF(AND($I2752="Condition-based Maintenance",$AH2752=""),"CBM_NO_MEASUREMENT",""),IF(OR($X2752="",$X2752=0),"INVALID_PERIOD",""),IF(AND($AA2752&lt;&gt;"",$AB2752&lt;&gt;"",$AB2752&lt;$AA2752),"DATE_SEQUENCE_ERROR",""),IF(AND($AB2752&lt;&gt;"",$AB2752&gt;DATE(2030,12,31)),"DATE_OUTLIER",""),IF($C2752="","MISSING_QRCODE",""),IF($J2752="UNKNOWN","UNKNOWN_PM_TYPE",""),IF($L2752="UNKNOWN","UNKNOWN_STATUS",""))</f>
        <v/>
      </c>
      <c r="AQ2752" s="42" t="str">
        <f t="shared" si="214"/>
        <v>NO</v>
      </c>
    </row>
    <row r="2753" spans="1:43" x14ac:dyDescent="0.3">
      <c r="A2753" s="38">
        <f>IF('query (10)'!A2753="","",'query (10)'!A2753)</f>
        <v>3013</v>
      </c>
      <c r="B2753" s="38">
        <f>IF('query (10)'!B2753="","",'query (10)'!B2753)</f>
        <v>21448</v>
      </c>
      <c r="C2753" s="38" t="str">
        <f>TRIM(UPPER('query (10)'!M2753))</f>
        <v>GR-214</v>
      </c>
      <c r="D2753" s="38" t="str">
        <f>TRIM(UPPER(IFERROR(_xlfn.TEXTBEFORE('query (10)'!L2753,"("),'query (10)'!L2753)))</f>
        <v>INNER RING BORE GRINDING M/C</v>
      </c>
      <c r="E2753" s="38" t="str">
        <f>IFERROR(TRIM(UPPER(_xlfn.TEXTBEFORE(_xlfn.TEXTAFTER('query (10)'!L2753,"("),")"))),"")</f>
        <v/>
      </c>
      <c r="F2753" s="38" t="str">
        <f>TRIM('query (10)'!K2753)</f>
        <v>SB2</v>
      </c>
      <c r="G2753" s="38" t="str">
        <f>IF('query (10)'!J2753="","",'query (10)'!J2753)</f>
        <v xml:space="preserve">Lubricant </v>
      </c>
      <c r="H2753" s="38" t="str">
        <f>TRIM(UPPER('query (10)'!J2753))</f>
        <v>LUBRICANT</v>
      </c>
      <c r="I2753" s="38" t="str">
        <f>IF('query (10)'!F2753="","",'query (10)'!F2753)</f>
        <v>Time-based Maintenance</v>
      </c>
      <c r="J2753" s="38" t="str">
        <f>IF('query (10)'!F2753="","",IFERROR(INDEX(Cleaning_Rules!$B$14:$B$17,MATCH(TRIM('query (10)'!F2753),Cleaning_Rules!$A$14:$A$17,0)),"UNKNOWN"))</f>
        <v>TBM</v>
      </c>
      <c r="K2753" s="38" t="str">
        <f>IF('query (10)'!G2753="","",'query (10)'!G2753)</f>
        <v>เสร็จสิ้น</v>
      </c>
      <c r="L2753" s="38" t="str">
        <f>IF('query (10)'!G2753="","MISSING",IFERROR(INDEX(Cleaning_Rules!$B$5:$B$10,MATCH(TRIM('query (10)'!G2753),Cleaning_Rules!$A$5:$A$10,0)),"UNKNOWN"))</f>
        <v>COMPLETED</v>
      </c>
      <c r="M2753" s="38" t="str">
        <f>IF('query (10)'!I2753="","",'query (10)'!I2753)</f>
        <v>Mechanical</v>
      </c>
      <c r="N2753" s="38" t="str">
        <f>IF('query (10)'!O2753="","",'query (10)'!O2753)</f>
        <v>Inspection</v>
      </c>
      <c r="O2753" s="38" t="str">
        <f>IF('query (10)'!P2753="","",'query (10)'!P2753)</f>
        <v>Medium</v>
      </c>
      <c r="P2753" s="38" t="str">
        <f>IF('query (10)'!N2753="","",'query (10)'!N2753)</f>
        <v xml:space="preserve">cleaning tank lubricant
change lubricant oil 32
ตามรอบอายุการใช้งาน
</v>
      </c>
      <c r="Q2753" s="38" t="str">
        <f>TRIM('query (10)'!N2753)</f>
        <v xml:space="preserve">cleaning tank lubricant
change lubricant oil 32
ตามรอบอายุการใช้งาน
</v>
      </c>
      <c r="R2753" s="38" t="str">
        <f>TRIM(UPPER('query (10)'!R2753))</f>
        <v/>
      </c>
      <c r="S2753" s="38" t="str">
        <f>TRIM(UPPER('query (10)'!S2753))</f>
        <v/>
      </c>
      <c r="T2753" s="38" t="str">
        <f>IF('query (10)'!Q2753="","",TRIM(UPPER('query (10)'!Q2753)))</f>
        <v/>
      </c>
      <c r="U2753" s="38" t="str">
        <f>IF('query (10)'!T2753="","",'query (10)'!T2753)</f>
        <v/>
      </c>
      <c r="V2753" s="39" t="str">
        <f>IF('query (10)'!T2753="","",IFERROR(VALUE('query (10)'!T2753),""))</f>
        <v/>
      </c>
      <c r="W2753" s="40">
        <f>IF('query (10)'!U2753="","",'query (10)'!U2753)</f>
        <v>0</v>
      </c>
      <c r="X2753" s="39">
        <f>IF('query (10)'!V2753="","",'query (10)'!V2753)</f>
        <v>365</v>
      </c>
      <c r="Y2753" s="41">
        <f>IF('query (10)'!W2753="","",'query (10)'!W2753)</f>
        <v>46164</v>
      </c>
      <c r="Z2753" s="41">
        <f>IF('query (10)'!X2753="","",'query (10)'!X2753)</f>
        <v>46178</v>
      </c>
      <c r="AA2753" s="41">
        <f>IF('query (10)'!Y2753="","",'query (10)'!Y2753)</f>
        <v>46178</v>
      </c>
      <c r="AB2753" s="41">
        <f>IF('query (10)'!Z2753="","",'query (10)'!Z2753)</f>
        <v>46543</v>
      </c>
      <c r="AC2753" s="38" t="str">
        <f>IF(OR('query (10)'!AA2753="",COUNTIF(Cleaning_Rules!$A$21:$A$26,TRIM('query (10)'!AA2753))&gt;0),"",TRIM('query (10)'!AA2753))</f>
        <v/>
      </c>
      <c r="AD2753" s="38" t="str">
        <f>IF('query (10)'!AB2753="","",TRIM(IFERROR(_xlfn.TEXTBEFORE('query (10)'!AB2753,"("),'query (10)'!AB2753)))</f>
        <v>เริ่มซ่อมงาน PM แล้ว รับผิดชอบโดย PAHLA SEEDANG</v>
      </c>
      <c r="AE2753" s="38" t="str">
        <f>IFERROR(LOWER(TRIM(_xlfn.TEXTBEFORE(_xlfn.TEXTAFTER('query (10)'!AB2753,"("),")"))),"")</f>
        <v>pahla@nsk.com</v>
      </c>
      <c r="AF2753" s="38" t="str">
        <f>IF('query (10)'!AD2753="","",TRIM('query (10)'!AD2753))</f>
        <v>ภูชิต กุลเสรี</v>
      </c>
      <c r="AG2753" s="38" t="str">
        <f>IF('query (10)'!AE2753="","",TRIM('query (10)'!AE2753))</f>
        <v>ผะหลา สีแดง</v>
      </c>
      <c r="AH2753" s="38" t="str">
        <f>IF('query (10)'!AF2753="","",IFERROR(VALUE('query (10)'!AF2753),""))</f>
        <v/>
      </c>
      <c r="AI2753" s="38" t="str">
        <f>IF('query (10)'!AG2753="","",TRIM('query (10)'!AG2753))</f>
        <v/>
      </c>
      <c r="AJ2753" s="38" t="str">
        <f>IF('query (10)'!AH2753="","",IFERROR(VALUE('query (10)'!AH2753),""))</f>
        <v/>
      </c>
      <c r="AK2753" s="38" t="str">
        <f>IF('query (10)'!AI2753="","",TRIM('query (10)'!AI2753))</f>
        <v/>
      </c>
      <c r="AL2753" s="42">
        <f t="shared" si="210"/>
        <v>2026</v>
      </c>
      <c r="AM2753" s="42" t="str">
        <f t="shared" si="211"/>
        <v>2026-05</v>
      </c>
      <c r="AN2753" s="42" t="str">
        <f t="shared" ca="1" si="212"/>
        <v/>
      </c>
      <c r="AO2753" s="42" t="str">
        <f t="shared" si="213"/>
        <v>GR-214 | INNER RING BORE GRINDING M/C | SB2 | LUBRICANT | Time-based Maintenance | Mechanical | Inspection | Medium | cleaning tank lubricant
change lubricant oil 32
ตามรอบอายุการใช้งาน
 | เริ่มซ่อมงาน PM แล้ว รับผิดชอบโดย PAHLA SEEDANG | ผะหลา สีแดง</v>
      </c>
      <c r="AP2753" s="42" t="str">
        <f>_xlfn.TEXTJOIN("; ",TRUE,IF(COUNTA('query (10)'!A2753:AK2753)&lt;=6,"NEAR_EMPTY_ROW",""),IF($K2753="","MISSING_STATUS",""),IF(AND($K2753="เสร็จสิ้น",$Z2753=""),"DONE_NO_ACTUAL_DATE",""),IF(AND($I2753="Condition-based Maintenance",$AH2753=""),"CBM_NO_MEASUREMENT",""),IF(OR($X2753="",$X2753=0),"INVALID_PERIOD",""),IF(AND($AA2753&lt;&gt;"",$AB2753&lt;&gt;"",$AB2753&lt;$AA2753),"DATE_SEQUENCE_ERROR",""),IF(AND($AB2753&lt;&gt;"",$AB2753&gt;DATE(2030,12,31)),"DATE_OUTLIER",""),IF($C2753="","MISSING_QRCODE",""),IF($J2753="UNKNOWN","UNKNOWN_PM_TYPE",""),IF($L2753="UNKNOWN","UNKNOWN_STATUS",""))</f>
        <v/>
      </c>
      <c r="AQ2753" s="42" t="str">
        <f t="shared" si="214"/>
        <v>NO</v>
      </c>
    </row>
    <row r="2754" spans="1:43" x14ac:dyDescent="0.3">
      <c r="A2754" s="38">
        <f>IF('query (10)'!A2754="","",'query (10)'!A2754)</f>
        <v>3014</v>
      </c>
      <c r="B2754" s="38">
        <f>IF('query (10)'!B2754="","",'query (10)'!B2754)</f>
        <v>21449</v>
      </c>
      <c r="C2754" s="38" t="str">
        <f>TRIM(UPPER('query (10)'!M2754))</f>
        <v>GR-223</v>
      </c>
      <c r="D2754" s="38" t="str">
        <f>TRIM(UPPER(IFERROR(_xlfn.TEXTBEFORE('query (10)'!L2754,"("),'query (10)'!L2754)))</f>
        <v>OUTER RING RACEWAY SUPER FINISH M/C</v>
      </c>
      <c r="E2754" s="38" t="str">
        <f>IFERROR(TRIM(UPPER(_xlfn.TEXTBEFORE(_xlfn.TEXTAFTER('query (10)'!L2754,"("),")"))),"")</f>
        <v/>
      </c>
      <c r="F2754" s="38" t="str">
        <f>TRIM('query (10)'!K2754)</f>
        <v>SB2</v>
      </c>
      <c r="G2754" s="38" t="str">
        <f>IF('query (10)'!J2754="","",'query (10)'!J2754)</f>
        <v>work head</v>
      </c>
      <c r="H2754" s="38" t="str">
        <f>TRIM(UPPER('query (10)'!J2754))</f>
        <v>WORK HEAD</v>
      </c>
      <c r="I2754" s="38" t="str">
        <f>IF('query (10)'!F2754="","",'query (10)'!F2754)</f>
        <v>Time-based Maintenance</v>
      </c>
      <c r="J2754" s="38" t="str">
        <f>IF('query (10)'!F2754="","",IFERROR(INDEX(Cleaning_Rules!$B$14:$B$17,MATCH(TRIM('query (10)'!F2754),Cleaning_Rules!$A$14:$A$17,0)),"UNKNOWN"))</f>
        <v>TBM</v>
      </c>
      <c r="K2754" s="38" t="str">
        <f>IF('query (10)'!G2754="","",'query (10)'!G2754)</f>
        <v>เสร็จสิ้น</v>
      </c>
      <c r="L2754" s="38" t="str">
        <f>IF('query (10)'!G2754="","MISSING",IFERROR(INDEX(Cleaning_Rules!$B$5:$B$10,MATCH(TRIM('query (10)'!G2754),Cleaning_Rules!$A$5:$A$10,0)),"UNKNOWN"))</f>
        <v>COMPLETED</v>
      </c>
      <c r="M2754" s="38" t="str">
        <f>IF('query (10)'!I2754="","",'query (10)'!I2754)</f>
        <v>Mechanical</v>
      </c>
      <c r="N2754" s="38" t="str">
        <f>IF('query (10)'!O2754="","",'query (10)'!O2754)</f>
        <v>Part Change</v>
      </c>
      <c r="O2754" s="38" t="str">
        <f>IF('query (10)'!P2754="","",'query (10)'!P2754)</f>
        <v>Medium</v>
      </c>
      <c r="P2754" s="38" t="str">
        <f>IF('query (10)'!N2754="","",'query (10)'!N2754)</f>
        <v xml:space="preserve">repair unit spindle work head
check accuracy work head
ตามรอบการใช้งาน
</v>
      </c>
      <c r="Q2754" s="38" t="str">
        <f>TRIM('query (10)'!N2754)</f>
        <v xml:space="preserve">repair unit spindle work head
check accuracy work head
ตามรอบการใช้งาน
</v>
      </c>
      <c r="R2754" s="38" t="str">
        <f>TRIM(UPPER('query (10)'!R2754))</f>
        <v>BEARING</v>
      </c>
      <c r="S2754" s="38" t="str">
        <f>TRIM(UPPER('query (10)'!S2754))</f>
        <v>7207ATYNDULP5</v>
      </c>
      <c r="T2754" s="38" t="str">
        <f>IF('query (10)'!Q2754="","",TRIM(UPPER('query (10)'!Q2754)))</f>
        <v/>
      </c>
      <c r="U2754" s="38" t="str">
        <f>IF('query (10)'!T2754="","",'query (10)'!T2754)</f>
        <v/>
      </c>
      <c r="V2754" s="39" t="str">
        <f>IF('query (10)'!T2754="","",IFERROR(VALUE('query (10)'!T2754),""))</f>
        <v/>
      </c>
      <c r="W2754" s="40">
        <f>IF('query (10)'!U2754="","",'query (10)'!U2754)</f>
        <v>0</v>
      </c>
      <c r="X2754" s="39">
        <f>IF('query (10)'!V2754="","",'query (10)'!V2754)</f>
        <v>365</v>
      </c>
      <c r="Y2754" s="41">
        <f>IF('query (10)'!W2754="","",'query (10)'!W2754)</f>
        <v>46164</v>
      </c>
      <c r="Z2754" s="41">
        <f>IF('query (10)'!X2754="","",'query (10)'!X2754)</f>
        <v>46185</v>
      </c>
      <c r="AA2754" s="41">
        <f>IF('query (10)'!Y2754="","",'query (10)'!Y2754)</f>
        <v>46185</v>
      </c>
      <c r="AB2754" s="41">
        <f>IF('query (10)'!Z2754="","",'query (10)'!Z2754)</f>
        <v>46550</v>
      </c>
      <c r="AC2754" s="38" t="str">
        <f>IF(OR('query (10)'!AA2754="",COUNTIF(Cleaning_Rules!$A$21:$A$26,TRIM('query (10)'!AA2754))&gt;0),"",TRIM('query (10)'!AA2754))</f>
        <v/>
      </c>
      <c r="AD2754" s="38" t="str">
        <f>IF('query (10)'!AB2754="","",TRIM(IFERROR(_xlfn.TEXTBEFORE('query (10)'!AB2754,"("),'query (10)'!AB2754)))</f>
        <v>เริ่มซ่อมงาน PM แล้ว รับผิดชอบโดย PUCHIT KULSEREE</v>
      </c>
      <c r="AE2754" s="38" t="str">
        <f>IFERROR(LOWER(TRIM(_xlfn.TEXTBEFORE(_xlfn.TEXTAFTER('query (10)'!AB2754,"("),")"))),"")</f>
        <v>puchit@nsk.com</v>
      </c>
      <c r="AF2754" s="38" t="str">
        <f>IF('query (10)'!AD2754="","",TRIM('query (10)'!AD2754))</f>
        <v>ภูชิต กุลเสรี</v>
      </c>
      <c r="AG2754" s="38" t="str">
        <f>IF('query (10)'!AE2754="","",TRIM('query (10)'!AE2754))</f>
        <v>ภูชิต กุลเสรี</v>
      </c>
      <c r="AH2754" s="38" t="str">
        <f>IF('query (10)'!AF2754="","",IFERROR(VALUE('query (10)'!AF2754),""))</f>
        <v/>
      </c>
      <c r="AI2754" s="38" t="str">
        <f>IF('query (10)'!AG2754="","",TRIM('query (10)'!AG2754))</f>
        <v/>
      </c>
      <c r="AJ2754" s="38" t="str">
        <f>IF('query (10)'!AH2754="","",IFERROR(VALUE('query (10)'!AH2754),""))</f>
        <v/>
      </c>
      <c r="AK2754" s="38" t="str">
        <f>IF('query (10)'!AI2754="","",TRIM('query (10)'!AI2754))</f>
        <v/>
      </c>
      <c r="AL2754" s="42">
        <f t="shared" si="210"/>
        <v>2026</v>
      </c>
      <c r="AM2754" s="42" t="str">
        <f t="shared" si="211"/>
        <v>2026-05</v>
      </c>
      <c r="AN2754" s="42" t="str">
        <f t="shared" ca="1" si="212"/>
        <v/>
      </c>
      <c r="AO2754" s="42" t="str">
        <f t="shared" si="213"/>
        <v>GR-223 | OUTER RING RACEWAY SUPER FINISH M/C | SB2 | WORK HEAD | Time-based Maintenance | Mechanical | Part Change | Medium | repair unit spindle work head
check accuracy work head
ตามรอบการใช้งาน
 | BEARING | 7207ATYNDULP5 | เริ่มซ่อมงาน PM แล้ว รับผิดชอบโดย PUCHIT KULSEREE | ภูชิต กุลเสรี</v>
      </c>
      <c r="AP2754" s="42" t="str">
        <f>_xlfn.TEXTJOIN("; ",TRUE,IF(COUNTA('query (10)'!A2754:AK2754)&lt;=6,"NEAR_EMPTY_ROW",""),IF($K2754="","MISSING_STATUS",""),IF(AND($K2754="เสร็จสิ้น",$Z2754=""),"DONE_NO_ACTUAL_DATE",""),IF(AND($I2754="Condition-based Maintenance",$AH2754=""),"CBM_NO_MEASUREMENT",""),IF(OR($X2754="",$X2754=0),"INVALID_PERIOD",""),IF(AND($AA2754&lt;&gt;"",$AB2754&lt;&gt;"",$AB2754&lt;$AA2754),"DATE_SEQUENCE_ERROR",""),IF(AND($AB2754&lt;&gt;"",$AB2754&gt;DATE(2030,12,31)),"DATE_OUTLIER",""),IF($C2754="","MISSING_QRCODE",""),IF($J2754="UNKNOWN","UNKNOWN_PM_TYPE",""),IF($L2754="UNKNOWN","UNKNOWN_STATUS",""))</f>
        <v/>
      </c>
      <c r="AQ2754" s="42" t="str">
        <f t="shared" si="214"/>
        <v>NO</v>
      </c>
    </row>
    <row r="2755" spans="1:43" x14ac:dyDescent="0.3">
      <c r="A2755" s="38">
        <f>IF('query (10)'!A2755="","",'query (10)'!A2755)</f>
        <v>3015</v>
      </c>
      <c r="B2755" s="38">
        <f>IF('query (10)'!B2755="","",'query (10)'!B2755)</f>
        <v>21450</v>
      </c>
      <c r="C2755" s="38" t="str">
        <f>TRIM(UPPER('query (10)'!M2755))</f>
        <v>GR-217</v>
      </c>
      <c r="D2755" s="38" t="str">
        <f>TRIM(UPPER(IFERROR(_xlfn.TEXTBEFORE('query (10)'!L2755,"("),'query (10)'!L2755)))</f>
        <v>INNER RING RACEWAY SUPER FINISH M/C</v>
      </c>
      <c r="E2755" s="38" t="str">
        <f>IFERROR(TRIM(UPPER(_xlfn.TEXTBEFORE(_xlfn.TEXTAFTER('query (10)'!L2755,"("),")"))),"")</f>
        <v/>
      </c>
      <c r="F2755" s="38" t="str">
        <f>TRIM('query (10)'!K2755)</f>
        <v>SB2</v>
      </c>
      <c r="G2755" s="38" t="str">
        <f>IF('query (10)'!J2755="","",'query (10)'!J2755)</f>
        <v>work head</v>
      </c>
      <c r="H2755" s="38" t="str">
        <f>TRIM(UPPER('query (10)'!J2755))</f>
        <v>WORK HEAD</v>
      </c>
      <c r="I2755" s="38" t="str">
        <f>IF('query (10)'!F2755="","",'query (10)'!F2755)</f>
        <v>Time-based Maintenance</v>
      </c>
      <c r="J2755" s="38" t="str">
        <f>IF('query (10)'!F2755="","",IFERROR(INDEX(Cleaning_Rules!$B$14:$B$17,MATCH(TRIM('query (10)'!F2755),Cleaning_Rules!$A$14:$A$17,0)),"UNKNOWN"))</f>
        <v>TBM</v>
      </c>
      <c r="K2755" s="38" t="str">
        <f>IF('query (10)'!G2755="","",'query (10)'!G2755)</f>
        <v>เสร็จสิ้น</v>
      </c>
      <c r="L2755" s="38" t="str">
        <f>IF('query (10)'!G2755="","MISSING",IFERROR(INDEX(Cleaning_Rules!$B$5:$B$10,MATCH(TRIM('query (10)'!G2755),Cleaning_Rules!$A$5:$A$10,0)),"UNKNOWN"))</f>
        <v>COMPLETED</v>
      </c>
      <c r="M2755" s="38" t="str">
        <f>IF('query (10)'!I2755="","",'query (10)'!I2755)</f>
        <v>Mechanical</v>
      </c>
      <c r="N2755" s="38" t="str">
        <f>IF('query (10)'!O2755="","",'query (10)'!O2755)</f>
        <v>Part Change</v>
      </c>
      <c r="O2755" s="38" t="str">
        <f>IF('query (10)'!P2755="","",'query (10)'!P2755)</f>
        <v>Medium</v>
      </c>
      <c r="P2755" s="38" t="str">
        <f>IF('query (10)'!N2755="","",'query (10)'!N2755)</f>
        <v xml:space="preserve">repair unit spindle work head
check accuracy work head
ตามรอบการใช้งาน
</v>
      </c>
      <c r="Q2755" s="38" t="str">
        <f>TRIM('query (10)'!N2755)</f>
        <v xml:space="preserve">repair unit spindle work head
check accuracy work head
ตามรอบการใช้งาน
</v>
      </c>
      <c r="R2755" s="38" t="str">
        <f>TRIM(UPPER('query (10)'!R2755))</f>
        <v/>
      </c>
      <c r="S2755" s="38" t="str">
        <f>TRIM(UPPER('query (10)'!S2755))</f>
        <v/>
      </c>
      <c r="T2755" s="38" t="str">
        <f>IF('query (10)'!Q2755="","",TRIM(UPPER('query (10)'!Q2755)))</f>
        <v/>
      </c>
      <c r="U2755" s="38" t="str">
        <f>IF('query (10)'!T2755="","",'query (10)'!T2755)</f>
        <v/>
      </c>
      <c r="V2755" s="39" t="str">
        <f>IF('query (10)'!T2755="","",IFERROR(VALUE('query (10)'!T2755),""))</f>
        <v/>
      </c>
      <c r="W2755" s="40">
        <f>IF('query (10)'!U2755="","",'query (10)'!U2755)</f>
        <v>0</v>
      </c>
      <c r="X2755" s="39">
        <f>IF('query (10)'!V2755="","",'query (10)'!V2755)</f>
        <v>731</v>
      </c>
      <c r="Y2755" s="41">
        <f>IF('query (10)'!W2755="","",'query (10)'!W2755)</f>
        <v>46164</v>
      </c>
      <c r="Z2755" s="41">
        <f>IF('query (10)'!X2755="","",'query (10)'!X2755)</f>
        <v>46183</v>
      </c>
      <c r="AA2755" s="41">
        <f>IF('query (10)'!Y2755="","",'query (10)'!Y2755)</f>
        <v>46183</v>
      </c>
      <c r="AB2755" s="41">
        <f>IF('query (10)'!Z2755="","",'query (10)'!Z2755)</f>
        <v>46914</v>
      </c>
      <c r="AC2755" s="38" t="str">
        <f>IF(OR('query (10)'!AA2755="",COUNTIF(Cleaning_Rules!$A$21:$A$26,TRIM('query (10)'!AA2755))&gt;0),"",TRIM('query (10)'!AA2755))</f>
        <v/>
      </c>
      <c r="AD2755" s="38" t="str">
        <f>IF('query (10)'!AB2755="","",TRIM(IFERROR(_xlfn.TEXTBEFORE('query (10)'!AB2755,"("),'query (10)'!AB2755)))</f>
        <v>เริ่มซ่อมงาน PM แล้ว รับผิดชอบโดย CHETSADA PHIWBANG</v>
      </c>
      <c r="AE2755" s="38" t="str">
        <f>IFERROR(LOWER(TRIM(_xlfn.TEXTBEFORE(_xlfn.TEXTAFTER('query (10)'!AB2755,"("),")"))),"")</f>
        <v>chetsada@nsk.com</v>
      </c>
      <c r="AF2755" s="38" t="str">
        <f>IF('query (10)'!AD2755="","",TRIM('query (10)'!AD2755))</f>
        <v>ภูชิต กุลเสรี</v>
      </c>
      <c r="AG2755" s="38" t="str">
        <f>IF('query (10)'!AE2755="","",TRIM('query (10)'!AE2755))</f>
        <v>เจษฎา ผิวบาง</v>
      </c>
      <c r="AH2755" s="38" t="str">
        <f>IF('query (10)'!AF2755="","",IFERROR(VALUE('query (10)'!AF2755),""))</f>
        <v/>
      </c>
      <c r="AI2755" s="38" t="str">
        <f>IF('query (10)'!AG2755="","",TRIM('query (10)'!AG2755))</f>
        <v/>
      </c>
      <c r="AJ2755" s="38" t="str">
        <f>IF('query (10)'!AH2755="","",IFERROR(VALUE('query (10)'!AH2755),""))</f>
        <v/>
      </c>
      <c r="AK2755" s="38" t="str">
        <f>IF('query (10)'!AI2755="","",TRIM('query (10)'!AI2755))</f>
        <v/>
      </c>
      <c r="AL2755" s="42">
        <f t="shared" ref="AL2755:AL2818" si="215">IF($Y2755="","",YEAR($Y2755))</f>
        <v>2026</v>
      </c>
      <c r="AM2755" s="42" t="str">
        <f t="shared" ref="AM2755:AM2818" si="216">IF($Y2755="","",TEXT($Y2755,"yyyy-mm"))</f>
        <v>2026-05</v>
      </c>
      <c r="AN2755" s="42" t="str">
        <f t="shared" ref="AN2755:AN2818" ca="1" si="217">IF(OR($AB2755="",$L2755="COMPLETED"),"",IF($AB2755&lt;TODAY(),"OVERDUE","ON_SCHEDULE"))</f>
        <v/>
      </c>
      <c r="AO2755" s="42" t="str">
        <f t="shared" ref="AO2755:AO2818" si="218">_xlfn.TEXTJOIN(" | ",TRUE,$C2755,$D2755,$E2755,$F2755,$H2755,$I2755,$M2755,$N2755,$O2755,$Q2755,$R2755,$S2755,$T2755,$AC2755,$AD2755,$AG2755)</f>
        <v>GR-217 | INNER RING RACEWAY SUPER FINISH M/C | SB2 | WORK HEAD | Time-based Maintenance | Mechanical | Part Change | Medium | repair unit spindle work head
check accuracy work head
ตามรอบการใช้งาน
 | เริ่มซ่อมงาน PM แล้ว รับผิดชอบโดย CHETSADA PHIWBANG | เจษฎา ผิวบาง</v>
      </c>
      <c r="AP2755" s="42" t="str">
        <f>_xlfn.TEXTJOIN("; ",TRUE,IF(COUNTA('query (10)'!A2755:AK2755)&lt;=6,"NEAR_EMPTY_ROW",""),IF($K2755="","MISSING_STATUS",""),IF(AND($K2755="เสร็จสิ้น",$Z2755=""),"DONE_NO_ACTUAL_DATE",""),IF(AND($I2755="Condition-based Maintenance",$AH2755=""),"CBM_NO_MEASUREMENT",""),IF(OR($X2755="",$X2755=0),"INVALID_PERIOD",""),IF(AND($AA2755&lt;&gt;"",$AB2755&lt;&gt;"",$AB2755&lt;$AA2755),"DATE_SEQUENCE_ERROR",""),IF(AND($AB2755&lt;&gt;"",$AB2755&gt;DATE(2030,12,31)),"DATE_OUTLIER",""),IF($C2755="","MISSING_QRCODE",""),IF($J2755="UNKNOWN","UNKNOWN_PM_TYPE",""),IF($L2755="UNKNOWN","UNKNOWN_STATUS",""))</f>
        <v/>
      </c>
      <c r="AQ2755" s="42" t="str">
        <f t="shared" ref="AQ2755:AQ2818" si="219">IF($W2755="","",IF($W2755&gt;0,"YES","NO"))</f>
        <v>NO</v>
      </c>
    </row>
    <row r="2756" spans="1:43" x14ac:dyDescent="0.3">
      <c r="A2756" s="38">
        <f>IF('query (10)'!A2756="","",'query (10)'!A2756)</f>
        <v>3016</v>
      </c>
      <c r="B2756" s="38">
        <f>IF('query (10)'!B2756="","",'query (10)'!B2756)</f>
        <v>21451</v>
      </c>
      <c r="C2756" s="38" t="str">
        <f>TRIM(UPPER('query (10)'!M2756))</f>
        <v>GR-223</v>
      </c>
      <c r="D2756" s="38" t="str">
        <f>TRIM(UPPER(IFERROR(_xlfn.TEXTBEFORE('query (10)'!L2756,"("),'query (10)'!L2756)))</f>
        <v>OUTER RING RACEWAY SUPER FINISH M/C</v>
      </c>
      <c r="E2756" s="38" t="str">
        <f>IFERROR(TRIM(UPPER(_xlfn.TEXTBEFORE(_xlfn.TEXTAFTER('query (10)'!L2756,"("),")"))),"")</f>
        <v/>
      </c>
      <c r="F2756" s="38" t="str">
        <f>TRIM('query (10)'!K2756)</f>
        <v>SB2</v>
      </c>
      <c r="G2756" s="38" t="str">
        <f>IF('query (10)'!J2756="","",'query (10)'!J2756)</f>
        <v>Air Cylinder</v>
      </c>
      <c r="H2756" s="38" t="str">
        <f>TRIM(UPPER('query (10)'!J2756))</f>
        <v>AIR CYLINDER</v>
      </c>
      <c r="I2756" s="38" t="str">
        <f>IF('query (10)'!F2756="","",'query (10)'!F2756)</f>
        <v>Time-based Maintenance</v>
      </c>
      <c r="J2756" s="38" t="str">
        <f>IF('query (10)'!F2756="","",IFERROR(INDEX(Cleaning_Rules!$B$14:$B$17,MATCH(TRIM('query (10)'!F2756),Cleaning_Rules!$A$14:$A$17,0)),"UNKNOWN"))</f>
        <v>TBM</v>
      </c>
      <c r="K2756" s="38" t="str">
        <f>IF('query (10)'!G2756="","",'query (10)'!G2756)</f>
        <v>กำลังดำเนินการ</v>
      </c>
      <c r="L2756" s="38" t="str">
        <f>IF('query (10)'!G2756="","MISSING",IFERROR(INDEX(Cleaning_Rules!$B$5:$B$10,MATCH(TRIM('query (10)'!G2756),Cleaning_Rules!$A$5:$A$10,0)),"UNKNOWN"))</f>
        <v>IN_PROGRESS</v>
      </c>
      <c r="M2756" s="38" t="str">
        <f>IF('query (10)'!I2756="","",'query (10)'!I2756)</f>
        <v>Mechanical</v>
      </c>
      <c r="N2756" s="38" t="str">
        <f>IF('query (10)'!O2756="","",'query (10)'!O2756)</f>
        <v>Part Change</v>
      </c>
      <c r="O2756" s="38" t="str">
        <f>IF('query (10)'!P2756="","",'query (10)'!P2756)</f>
        <v>Medium</v>
      </c>
      <c r="P2756" s="38" t="str">
        <f>IF('query (10)'!N2756="","",'query (10)'!N2756)</f>
        <v>change aircylinder divider inlet 1,2 ตามรอบการใช้งาน</v>
      </c>
      <c r="Q2756" s="38" t="str">
        <f>TRIM('query (10)'!N2756)</f>
        <v>change aircylinder divider inlet 1,2 ตามรอบการใช้งาน</v>
      </c>
      <c r="R2756" s="38" t="str">
        <f>TRIM(UPPER('query (10)'!R2756))</f>
        <v>AIR CYLINDER</v>
      </c>
      <c r="S2756" s="38" t="str">
        <f>TRIM(UPPER('query (10)'!S2756))</f>
        <v>CDQ2B25-15DMZ</v>
      </c>
      <c r="T2756" s="38" t="str">
        <f>IF('query (10)'!Q2756="","",TRIM(UPPER('query (10)'!Q2756)))</f>
        <v/>
      </c>
      <c r="U2756" s="38" t="str">
        <f>IF('query (10)'!T2756="","",'query (10)'!T2756)</f>
        <v/>
      </c>
      <c r="V2756" s="39" t="str">
        <f>IF('query (10)'!T2756="","",IFERROR(VALUE('query (10)'!T2756),""))</f>
        <v/>
      </c>
      <c r="W2756" s="40">
        <f>IF('query (10)'!U2756="","",'query (10)'!U2756)</f>
        <v>0</v>
      </c>
      <c r="X2756" s="39">
        <f>IF('query (10)'!V2756="","",'query (10)'!V2756)</f>
        <v>731</v>
      </c>
      <c r="Y2756" s="41">
        <f>IF('query (10)'!W2756="","",'query (10)'!W2756)</f>
        <v>46164</v>
      </c>
      <c r="Z2756" s="41" t="str">
        <f>IF('query (10)'!X2756="","",'query (10)'!X2756)</f>
        <v/>
      </c>
      <c r="AA2756" s="41">
        <f>IF('query (10)'!Y2756="","",'query (10)'!Y2756)</f>
        <v>46164</v>
      </c>
      <c r="AB2756" s="41">
        <f>IF('query (10)'!Z2756="","",'query (10)'!Z2756)</f>
        <v>46895</v>
      </c>
      <c r="AC2756" s="38" t="str">
        <f>IF(OR('query (10)'!AA2756="",COUNTIF(Cleaning_Rules!$A$21:$A$26,TRIM('query (10)'!AA2756))&gt;0),"",TRIM('query (10)'!AA2756))</f>
        <v/>
      </c>
      <c r="AD2756" s="38" t="str">
        <f>IF('query (10)'!AB2756="","",TRIM(IFERROR(_xlfn.TEXTBEFORE('query (10)'!AB2756,"("),'query (10)'!AB2756)))</f>
        <v/>
      </c>
      <c r="AE2756" s="38" t="str">
        <f>IFERROR(LOWER(TRIM(_xlfn.TEXTBEFORE(_xlfn.TEXTAFTER('query (10)'!AB2756,"("),")"))),"")</f>
        <v/>
      </c>
      <c r="AF2756" s="38" t="str">
        <f>IF('query (10)'!AD2756="","",TRIM('query (10)'!AD2756))</f>
        <v>ภูชิต กุลเสรี</v>
      </c>
      <c r="AG2756" s="38" t="str">
        <f>IF('query (10)'!AE2756="","",TRIM('query (10)'!AE2756))</f>
        <v>จักรภัทร โคตรสมบัติ</v>
      </c>
      <c r="AH2756" s="38" t="str">
        <f>IF('query (10)'!AF2756="","",IFERROR(VALUE('query (10)'!AF2756),""))</f>
        <v/>
      </c>
      <c r="AI2756" s="38" t="str">
        <f>IF('query (10)'!AG2756="","",TRIM('query (10)'!AG2756))</f>
        <v/>
      </c>
      <c r="AJ2756" s="38" t="str">
        <f>IF('query (10)'!AH2756="","",IFERROR(VALUE('query (10)'!AH2756),""))</f>
        <v/>
      </c>
      <c r="AK2756" s="38" t="str">
        <f>IF('query (10)'!AI2756="","",TRIM('query (10)'!AI2756))</f>
        <v/>
      </c>
      <c r="AL2756" s="42">
        <f t="shared" si="215"/>
        <v>2026</v>
      </c>
      <c r="AM2756" s="42" t="str">
        <f t="shared" si="216"/>
        <v>2026-05</v>
      </c>
      <c r="AN2756" s="42" t="str">
        <f t="shared" ca="1" si="217"/>
        <v>ON_SCHEDULE</v>
      </c>
      <c r="AO2756" s="42" t="str">
        <f t="shared" si="218"/>
        <v>GR-223 | OUTER RING RACEWAY SUPER FINISH M/C | SB2 | AIR CYLINDER | Time-based Maintenance | Mechanical | Part Change | Medium | change aircylinder divider inlet 1,2 ตามรอบการใช้งาน | AIR CYLINDER | CDQ2B25-15DMZ | จักรภัทร โคตรสมบัติ</v>
      </c>
      <c r="AP2756" s="42" t="str">
        <f>_xlfn.TEXTJOIN("; ",TRUE,IF(COUNTA('query (10)'!A2756:AK2756)&lt;=6,"NEAR_EMPTY_ROW",""),IF($K2756="","MISSING_STATUS",""),IF(AND($K2756="เสร็จสิ้น",$Z2756=""),"DONE_NO_ACTUAL_DATE",""),IF(AND($I2756="Condition-based Maintenance",$AH2756=""),"CBM_NO_MEASUREMENT",""),IF(OR($X2756="",$X2756=0),"INVALID_PERIOD",""),IF(AND($AA2756&lt;&gt;"",$AB2756&lt;&gt;"",$AB2756&lt;$AA2756),"DATE_SEQUENCE_ERROR",""),IF(AND($AB2756&lt;&gt;"",$AB2756&gt;DATE(2030,12,31)),"DATE_OUTLIER",""),IF($C2756="","MISSING_QRCODE",""),IF($J2756="UNKNOWN","UNKNOWN_PM_TYPE",""),IF($L2756="UNKNOWN","UNKNOWN_STATUS",""))</f>
        <v/>
      </c>
      <c r="AQ2756" s="42" t="str">
        <f t="shared" si="219"/>
        <v>NO</v>
      </c>
    </row>
    <row r="2757" spans="1:43" x14ac:dyDescent="0.3">
      <c r="A2757" s="38">
        <f>IF('query (10)'!A2757="","",'query (10)'!A2757)</f>
        <v>3017</v>
      </c>
      <c r="B2757" s="38">
        <f>IF('query (10)'!B2757="","",'query (10)'!B2757)</f>
        <v>21452</v>
      </c>
      <c r="C2757" s="38" t="str">
        <f>TRIM(UPPER('query (10)'!M2757))</f>
        <v>GR-217</v>
      </c>
      <c r="D2757" s="38" t="str">
        <f>TRIM(UPPER(IFERROR(_xlfn.TEXTBEFORE('query (10)'!L2757,"("),'query (10)'!L2757)))</f>
        <v>INNER RING RACEWAY SUPER FINISH M/C</v>
      </c>
      <c r="E2757" s="38" t="str">
        <f>IFERROR(TRIM(UPPER(_xlfn.TEXTBEFORE(_xlfn.TEXTAFTER('query (10)'!L2757,"("),")"))),"")</f>
        <v/>
      </c>
      <c r="F2757" s="38" t="str">
        <f>TRIM('query (10)'!K2757)</f>
        <v>SB2</v>
      </c>
      <c r="G2757" s="38" t="str">
        <f>IF('query (10)'!J2757="","",'query (10)'!J2757)</f>
        <v>Air Cylinder</v>
      </c>
      <c r="H2757" s="38" t="str">
        <f>TRIM(UPPER('query (10)'!J2757))</f>
        <v>AIR CYLINDER</v>
      </c>
      <c r="I2757" s="38" t="str">
        <f>IF('query (10)'!F2757="","",'query (10)'!F2757)</f>
        <v>Time-based Maintenance</v>
      </c>
      <c r="J2757" s="38" t="str">
        <f>IF('query (10)'!F2757="","",IFERROR(INDEX(Cleaning_Rules!$B$14:$B$17,MATCH(TRIM('query (10)'!F2757),Cleaning_Rules!$A$14:$A$17,0)),"UNKNOWN"))</f>
        <v>TBM</v>
      </c>
      <c r="K2757" s="38" t="str">
        <f>IF('query (10)'!G2757="","",'query (10)'!G2757)</f>
        <v>กำลังดำเนินการ</v>
      </c>
      <c r="L2757" s="38" t="str">
        <f>IF('query (10)'!G2757="","MISSING",IFERROR(INDEX(Cleaning_Rules!$B$5:$B$10,MATCH(TRIM('query (10)'!G2757),Cleaning_Rules!$A$5:$A$10,0)),"UNKNOWN"))</f>
        <v>IN_PROGRESS</v>
      </c>
      <c r="M2757" s="38" t="str">
        <f>IF('query (10)'!I2757="","",'query (10)'!I2757)</f>
        <v>Mechanical</v>
      </c>
      <c r="N2757" s="38" t="str">
        <f>IF('query (10)'!O2757="","",'query (10)'!O2757)</f>
        <v>Part Change</v>
      </c>
      <c r="O2757" s="38" t="str">
        <f>IF('query (10)'!P2757="","",'query (10)'!P2757)</f>
        <v>Medium</v>
      </c>
      <c r="P2757" s="38" t="str">
        <f>IF('query (10)'!N2757="","",'query (10)'!N2757)</f>
        <v>change aircylinder divider inlet 1,2 ตามรอบการใช้งาน</v>
      </c>
      <c r="Q2757" s="38" t="str">
        <f>TRIM('query (10)'!N2757)</f>
        <v>change aircylinder divider inlet 1,2 ตามรอบการใช้งาน</v>
      </c>
      <c r="R2757" s="38" t="str">
        <f>TRIM(UPPER('query (10)'!R2757))</f>
        <v>AIR CYLINDER</v>
      </c>
      <c r="S2757" s="38" t="str">
        <f>TRIM(UPPER('query (10)'!S2757))</f>
        <v>CDQ2B25-15DMZ</v>
      </c>
      <c r="T2757" s="38" t="str">
        <f>IF('query (10)'!Q2757="","",TRIM(UPPER('query (10)'!Q2757)))</f>
        <v/>
      </c>
      <c r="U2757" s="38" t="str">
        <f>IF('query (10)'!T2757="","",'query (10)'!T2757)</f>
        <v/>
      </c>
      <c r="V2757" s="39" t="str">
        <f>IF('query (10)'!T2757="","",IFERROR(VALUE('query (10)'!T2757),""))</f>
        <v/>
      </c>
      <c r="W2757" s="40">
        <f>IF('query (10)'!U2757="","",'query (10)'!U2757)</f>
        <v>0</v>
      </c>
      <c r="X2757" s="39">
        <f>IF('query (10)'!V2757="","",'query (10)'!V2757)</f>
        <v>731</v>
      </c>
      <c r="Y2757" s="41">
        <f>IF('query (10)'!W2757="","",'query (10)'!W2757)</f>
        <v>46164</v>
      </c>
      <c r="Z2757" s="41" t="str">
        <f>IF('query (10)'!X2757="","",'query (10)'!X2757)</f>
        <v/>
      </c>
      <c r="AA2757" s="41">
        <f>IF('query (10)'!Y2757="","",'query (10)'!Y2757)</f>
        <v>46164</v>
      </c>
      <c r="AB2757" s="41">
        <f>IF('query (10)'!Z2757="","",'query (10)'!Z2757)</f>
        <v>46895</v>
      </c>
      <c r="AC2757" s="38" t="str">
        <f>IF(OR('query (10)'!AA2757="",COUNTIF(Cleaning_Rules!$A$21:$A$26,TRIM('query (10)'!AA2757))&gt;0),"",TRIM('query (10)'!AA2757))</f>
        <v/>
      </c>
      <c r="AD2757" s="38" t="str">
        <f>IF('query (10)'!AB2757="","",TRIM(IFERROR(_xlfn.TEXTBEFORE('query (10)'!AB2757,"("),'query (10)'!AB2757)))</f>
        <v/>
      </c>
      <c r="AE2757" s="38" t="str">
        <f>IFERROR(LOWER(TRIM(_xlfn.TEXTBEFORE(_xlfn.TEXTAFTER('query (10)'!AB2757,"("),")"))),"")</f>
        <v/>
      </c>
      <c r="AF2757" s="38" t="str">
        <f>IF('query (10)'!AD2757="","",TRIM('query (10)'!AD2757))</f>
        <v>ภูชิต กุลเสรี</v>
      </c>
      <c r="AG2757" s="38" t="str">
        <f>IF('query (10)'!AE2757="","",TRIM('query (10)'!AE2757))</f>
        <v>จักรภัทร โคตรสมบัติ</v>
      </c>
      <c r="AH2757" s="38" t="str">
        <f>IF('query (10)'!AF2757="","",IFERROR(VALUE('query (10)'!AF2757),""))</f>
        <v/>
      </c>
      <c r="AI2757" s="38" t="str">
        <f>IF('query (10)'!AG2757="","",TRIM('query (10)'!AG2757))</f>
        <v/>
      </c>
      <c r="AJ2757" s="38" t="str">
        <f>IF('query (10)'!AH2757="","",IFERROR(VALUE('query (10)'!AH2757),""))</f>
        <v/>
      </c>
      <c r="AK2757" s="38" t="str">
        <f>IF('query (10)'!AI2757="","",TRIM('query (10)'!AI2757))</f>
        <v/>
      </c>
      <c r="AL2757" s="42">
        <f t="shared" si="215"/>
        <v>2026</v>
      </c>
      <c r="AM2757" s="42" t="str">
        <f t="shared" si="216"/>
        <v>2026-05</v>
      </c>
      <c r="AN2757" s="42" t="str">
        <f t="shared" ca="1" si="217"/>
        <v>ON_SCHEDULE</v>
      </c>
      <c r="AO2757" s="42" t="str">
        <f t="shared" si="218"/>
        <v>GR-217 | INNER RING RACEWAY SUPER FINISH M/C | SB2 | AIR CYLINDER | Time-based Maintenance | Mechanical | Part Change | Medium | change aircylinder divider inlet 1,2 ตามรอบการใช้งาน | AIR CYLINDER | CDQ2B25-15DMZ | จักรภัทร โคตรสมบัติ</v>
      </c>
      <c r="AP2757" s="42" t="str">
        <f>_xlfn.TEXTJOIN("; ",TRUE,IF(COUNTA('query (10)'!A2757:AK2757)&lt;=6,"NEAR_EMPTY_ROW",""),IF($K2757="","MISSING_STATUS",""),IF(AND($K2757="เสร็จสิ้น",$Z2757=""),"DONE_NO_ACTUAL_DATE",""),IF(AND($I2757="Condition-based Maintenance",$AH2757=""),"CBM_NO_MEASUREMENT",""),IF(OR($X2757="",$X2757=0),"INVALID_PERIOD",""),IF(AND($AA2757&lt;&gt;"",$AB2757&lt;&gt;"",$AB2757&lt;$AA2757),"DATE_SEQUENCE_ERROR",""),IF(AND($AB2757&lt;&gt;"",$AB2757&gt;DATE(2030,12,31)),"DATE_OUTLIER",""),IF($C2757="","MISSING_QRCODE",""),IF($J2757="UNKNOWN","UNKNOWN_PM_TYPE",""),IF($L2757="UNKNOWN","UNKNOWN_STATUS",""))</f>
        <v/>
      </c>
      <c r="AQ2757" s="42" t="str">
        <f t="shared" si="219"/>
        <v>NO</v>
      </c>
    </row>
    <row r="2758" spans="1:43" x14ac:dyDescent="0.3">
      <c r="A2758" s="38">
        <f>IF('query (10)'!A2758="","",'query (10)'!A2758)</f>
        <v>3018</v>
      </c>
      <c r="B2758" s="38">
        <f>IF('query (10)'!B2758="","",'query (10)'!B2758)</f>
        <v>21445</v>
      </c>
      <c r="C2758" s="38" t="str">
        <f>TRIM(UPPER('query (10)'!M2758))</f>
        <v>GR-212</v>
      </c>
      <c r="D2758" s="38" t="str">
        <f>TRIM(UPPER(IFERROR(_xlfn.TEXTBEFORE('query (10)'!L2758,"("),'query (10)'!L2758)))</f>
        <v>INNER RING RACEWAY GRINDING M/C</v>
      </c>
      <c r="E2758" s="38" t="str">
        <f>IFERROR(TRIM(UPPER(_xlfn.TEXTBEFORE(_xlfn.TEXTAFTER('query (10)'!L2758,"("),")"))),"")</f>
        <v/>
      </c>
      <c r="F2758" s="38" t="str">
        <f>TRIM('query (10)'!K2758)</f>
        <v>SB2</v>
      </c>
      <c r="G2758" s="38" t="str">
        <f>IF('query (10)'!J2758="","",'query (10)'!J2758)</f>
        <v>work head</v>
      </c>
      <c r="H2758" s="38" t="str">
        <f>TRIM(UPPER('query (10)'!J2758))</f>
        <v>WORK HEAD</v>
      </c>
      <c r="I2758" s="38" t="str">
        <f>IF('query (10)'!F2758="","",'query (10)'!F2758)</f>
        <v>Time-based Maintenance</v>
      </c>
      <c r="J2758" s="38" t="str">
        <f>IF('query (10)'!F2758="","",IFERROR(INDEX(Cleaning_Rules!$B$14:$B$17,MATCH(TRIM('query (10)'!F2758),Cleaning_Rules!$A$14:$A$17,0)),"UNKNOWN"))</f>
        <v>TBM</v>
      </c>
      <c r="K2758" s="38" t="str">
        <f>IF('query (10)'!G2758="","",'query (10)'!G2758)</f>
        <v>เสร็จสิ้น</v>
      </c>
      <c r="L2758" s="38" t="str">
        <f>IF('query (10)'!G2758="","MISSING",IFERROR(INDEX(Cleaning_Rules!$B$5:$B$10,MATCH(TRIM('query (10)'!G2758),Cleaning_Rules!$A$5:$A$10,0)),"UNKNOWN"))</f>
        <v>COMPLETED</v>
      </c>
      <c r="M2758" s="38" t="str">
        <f>IF('query (10)'!I2758="","",'query (10)'!I2758)</f>
        <v>Mechanical</v>
      </c>
      <c r="N2758" s="38" t="str">
        <f>IF('query (10)'!O2758="","",'query (10)'!O2758)</f>
        <v>Part Change</v>
      </c>
      <c r="O2758" s="38" t="str">
        <f>IF('query (10)'!P2758="","",'query (10)'!P2758)</f>
        <v>Medium</v>
      </c>
      <c r="P2758" s="38" t="str">
        <f>IF('query (10)'!N2758="","",'query (10)'!N2758)</f>
        <v>repair unit spindle work head
check accuracy work head
เนื่องจากของเดิมshafสึกหรอทำให้ต้องยกมาเปลี่ยนใหม่หมด</v>
      </c>
      <c r="Q2758" s="38" t="str">
        <f>TRIM('query (10)'!N2758)</f>
        <v>repair unit spindle work head
check accuracy work head
เนื่องจากของเดิมshafสึกหรอทำให้ต้องยกมาเปลี่ยนใหม่หมด</v>
      </c>
      <c r="R2758" s="38" t="str">
        <f>TRIM(UPPER('query (10)'!R2758))</f>
        <v>BEARING</v>
      </c>
      <c r="S2758" s="38" t="str">
        <f>TRIM(UPPER('query (10)'!S2758))</f>
        <v>7210CTYNDBLP5</v>
      </c>
      <c r="T2758" s="38" t="str">
        <f>IF('query (10)'!Q2758="","",TRIM(UPPER('query (10)'!Q2758)))</f>
        <v/>
      </c>
      <c r="U2758" s="38" t="str">
        <f>IF('query (10)'!T2758="","",'query (10)'!T2758)</f>
        <v/>
      </c>
      <c r="V2758" s="39" t="str">
        <f>IF('query (10)'!T2758="","",IFERROR(VALUE('query (10)'!T2758),""))</f>
        <v/>
      </c>
      <c r="W2758" s="40">
        <f>IF('query (10)'!U2758="","",'query (10)'!U2758)</f>
        <v>0</v>
      </c>
      <c r="X2758" s="39">
        <f>IF('query (10)'!V2758="","",'query (10)'!V2758)</f>
        <v>0</v>
      </c>
      <c r="Y2758" s="41">
        <f>IF('query (10)'!W2758="","",'query (10)'!W2758)</f>
        <v>46165</v>
      </c>
      <c r="Z2758" s="41">
        <f>IF('query (10)'!X2758="","",'query (10)'!X2758)</f>
        <v>46184</v>
      </c>
      <c r="AA2758" s="41">
        <f>IF('query (10)'!Y2758="","",'query (10)'!Y2758)</f>
        <v>46184</v>
      </c>
      <c r="AB2758" s="41">
        <f>IF('query (10)'!Z2758="","",'query (10)'!Z2758)</f>
        <v>46184</v>
      </c>
      <c r="AC2758" s="38" t="str">
        <f>IF(OR('query (10)'!AA2758="",COUNTIF(Cleaning_Rules!$A$21:$A$26,TRIM('query (10)'!AA2758))&gt;0),"",TRIM('query (10)'!AA2758))</f>
        <v/>
      </c>
      <c r="AD2758" s="38" t="str">
        <f>IF('query (10)'!AB2758="","",TRIM(IFERROR(_xlfn.TEXTBEFORE('query (10)'!AB2758,"("),'query (10)'!AB2758)))</f>
        <v>เริ่มซ่อมงาน PM แล้ว รับผิดชอบโดย PUCHIT KULSEREE</v>
      </c>
      <c r="AE2758" s="38" t="str">
        <f>IFERROR(LOWER(TRIM(_xlfn.TEXTBEFORE(_xlfn.TEXTAFTER('query (10)'!AB2758,"("),")"))),"")</f>
        <v>puchit@nsk.com</v>
      </c>
      <c r="AF2758" s="38" t="str">
        <f>IF('query (10)'!AD2758="","",TRIM('query (10)'!AD2758))</f>
        <v>ภูชิต กุลเสรี</v>
      </c>
      <c r="AG2758" s="38" t="str">
        <f>IF('query (10)'!AE2758="","",TRIM('query (10)'!AE2758))</f>
        <v>ภูชิต กุลเสรี</v>
      </c>
      <c r="AH2758" s="38" t="str">
        <f>IF('query (10)'!AF2758="","",IFERROR(VALUE('query (10)'!AF2758),""))</f>
        <v/>
      </c>
      <c r="AI2758" s="38" t="str">
        <f>IF('query (10)'!AG2758="","",TRIM('query (10)'!AG2758))</f>
        <v/>
      </c>
      <c r="AJ2758" s="38" t="str">
        <f>IF('query (10)'!AH2758="","",IFERROR(VALUE('query (10)'!AH2758),""))</f>
        <v/>
      </c>
      <c r="AK2758" s="38" t="str">
        <f>IF('query (10)'!AI2758="","",TRIM('query (10)'!AI2758))</f>
        <v/>
      </c>
      <c r="AL2758" s="42">
        <f t="shared" si="215"/>
        <v>2026</v>
      </c>
      <c r="AM2758" s="42" t="str">
        <f t="shared" si="216"/>
        <v>2026-05</v>
      </c>
      <c r="AN2758" s="42" t="str">
        <f t="shared" ca="1" si="217"/>
        <v/>
      </c>
      <c r="AO2758" s="42" t="str">
        <f t="shared" si="218"/>
        <v>GR-212 | INNER RING RACEWAY GRINDING M/C | SB2 | WORK HEAD | Time-based Maintenance | Mechanical | Part Change | Medium | repair unit spindle work head
check accuracy work head
เนื่องจากของเดิมshafสึกหรอทำให้ต้องยกมาเปลี่ยนใหม่หมด | BEARING | 7210CTYNDBLP5 | เริ่มซ่อมงาน PM แล้ว รับผิดชอบโดย PUCHIT KULSEREE | ภูชิต กุลเสรี</v>
      </c>
      <c r="AP2758" s="42" t="str">
        <f>_xlfn.TEXTJOIN("; ",TRUE,IF(COUNTA('query (10)'!A2758:AK2758)&lt;=6,"NEAR_EMPTY_ROW",""),IF($K2758="","MISSING_STATUS",""),IF(AND($K2758="เสร็จสิ้น",$Z2758=""),"DONE_NO_ACTUAL_DATE",""),IF(AND($I2758="Condition-based Maintenance",$AH2758=""),"CBM_NO_MEASUREMENT",""),IF(OR($X2758="",$X2758=0),"INVALID_PERIOD",""),IF(AND($AA2758&lt;&gt;"",$AB2758&lt;&gt;"",$AB2758&lt;$AA2758),"DATE_SEQUENCE_ERROR",""),IF(AND($AB2758&lt;&gt;"",$AB2758&gt;DATE(2030,12,31)),"DATE_OUTLIER",""),IF($C2758="","MISSING_QRCODE",""),IF($J2758="UNKNOWN","UNKNOWN_PM_TYPE",""),IF($L2758="UNKNOWN","UNKNOWN_STATUS",""))</f>
        <v>INVALID_PERIOD</v>
      </c>
      <c r="AQ2758" s="42" t="str">
        <f t="shared" si="219"/>
        <v>NO</v>
      </c>
    </row>
    <row r="2759" spans="1:43" x14ac:dyDescent="0.3">
      <c r="A2759" s="38">
        <f>IF('query (10)'!A2759="","",'query (10)'!A2759)</f>
        <v>3019</v>
      </c>
      <c r="B2759" s="38" t="str">
        <f>IF('query (10)'!B2759="","",'query (10)'!B2759)</f>
        <v/>
      </c>
      <c r="C2759" s="38" t="str">
        <f>TRIM(UPPER('query (10)'!M2759))</f>
        <v>GR-487</v>
      </c>
      <c r="D2759" s="38" t="str">
        <f>TRIM(UPPER(IFERROR(_xlfn.TEXTBEFORE('query (10)'!L2759,"("),'query (10)'!L2759)))</f>
        <v>OUTER RING RACEWAY GRINDING MACHINE.</v>
      </c>
      <c r="E2759" s="38" t="str">
        <f>IFERROR(TRIM(UPPER(_xlfn.TEXTBEFORE(_xlfn.TEXTAFTER('query (10)'!L2759,"("),")"))),"")</f>
        <v/>
      </c>
      <c r="F2759" s="38" t="str">
        <f>TRIM('query (10)'!K2759)</f>
        <v>BWD3</v>
      </c>
      <c r="G2759" s="38" t="str">
        <f>IF('query (10)'!J2759="","",'query (10)'!J2759)</f>
        <v>Accuracy</v>
      </c>
      <c r="H2759" s="38" t="str">
        <f>TRIM(UPPER('query (10)'!J2759))</f>
        <v>ACCURACY</v>
      </c>
      <c r="I2759" s="38" t="str">
        <f>IF('query (10)'!F2759="","",'query (10)'!F2759)</f>
        <v>Time-based Maintenance</v>
      </c>
      <c r="J2759" s="38" t="str">
        <f>IF('query (10)'!F2759="","",IFERROR(INDEX(Cleaning_Rules!$B$14:$B$17,MATCH(TRIM('query (10)'!F2759),Cleaning_Rules!$A$14:$A$17,0)),"UNKNOWN"))</f>
        <v>TBM</v>
      </c>
      <c r="K2759" s="38" t="str">
        <f>IF('query (10)'!G2759="","",'query (10)'!G2759)</f>
        <v>แผนใหม่</v>
      </c>
      <c r="L2759" s="38" t="str">
        <f>IF('query (10)'!G2759="","MISSING",IFERROR(INDEX(Cleaning_Rules!$B$5:$B$10,MATCH(TRIM('query (10)'!G2759),Cleaning_Rules!$A$5:$A$10,0)),"UNKNOWN"))</f>
        <v>NEW_PLAN</v>
      </c>
      <c r="M2759" s="38" t="str">
        <f>IF('query (10)'!I2759="","",'query (10)'!I2759)</f>
        <v>Mechanical</v>
      </c>
      <c r="N2759" s="38" t="str">
        <f>IF('query (10)'!O2759="","",'query (10)'!O2759)</f>
        <v>Inspection</v>
      </c>
      <c r="O2759" s="38" t="str">
        <f>IF('query (10)'!P2759="","",'query (10)'!P2759)</f>
        <v>Medium</v>
      </c>
      <c r="P2759" s="38" t="str">
        <f>IF('query (10)'!N2759="","",'query (10)'!N2759)</f>
        <v xml:space="preserve">Machine Accuracy Inspection – Details as Follows :
1.Check Run-Out Work Head
2.Check Accuracy Shoe Stopper 
3.Check Parallel between Spindle Work Head and Spindle Wheel Head
</v>
      </c>
      <c r="Q2759" s="38" t="str">
        <f>TRIM('query (10)'!N2759)</f>
        <v xml:space="preserve">Machine Accuracy Inspection – Details as Follows :
1.Check Run-Out Work Head
2.Check Accuracy Shoe Stopper 
3.Check Parallel between Spindle Work Head and Spindle Wheel Head
</v>
      </c>
      <c r="R2759" s="38" t="str">
        <f>TRIM(UPPER('query (10)'!R2759))</f>
        <v/>
      </c>
      <c r="S2759" s="38" t="str">
        <f>TRIM(UPPER('query (10)'!S2759))</f>
        <v/>
      </c>
      <c r="T2759" s="38" t="str">
        <f>IF('query (10)'!Q2759="","",TRIM(UPPER('query (10)'!Q2759)))</f>
        <v/>
      </c>
      <c r="U2759" s="38" t="str">
        <f>IF('query (10)'!T2759="","",'query (10)'!T2759)</f>
        <v/>
      </c>
      <c r="V2759" s="39" t="str">
        <f>IF('query (10)'!T2759="","",IFERROR(VALUE('query (10)'!T2759),""))</f>
        <v/>
      </c>
      <c r="W2759" s="40">
        <f>IF('query (10)'!U2759="","",'query (10)'!U2759)</f>
        <v>0</v>
      </c>
      <c r="X2759" s="39">
        <f>IF('query (10)'!V2759="","",'query (10)'!V2759)</f>
        <v>365</v>
      </c>
      <c r="Y2759" s="41">
        <f>IF('query (10)'!W2759="","",'query (10)'!W2759)</f>
        <v>46182</v>
      </c>
      <c r="Z2759" s="41" t="str">
        <f>IF('query (10)'!X2759="","",'query (10)'!X2759)</f>
        <v/>
      </c>
      <c r="AA2759" s="41">
        <f>IF('query (10)'!Y2759="","",'query (10)'!Y2759)</f>
        <v>46182</v>
      </c>
      <c r="AB2759" s="41">
        <f>IF('query (10)'!Z2759="","",'query (10)'!Z2759)</f>
        <v>46547</v>
      </c>
      <c r="AC2759" s="38" t="str">
        <f>IF(OR('query (10)'!AA2759="",COUNTIF(Cleaning_Rules!$A$21:$A$26,TRIM('query (10)'!AA2759))&gt;0),"",TRIM('query (10)'!AA2759))</f>
        <v/>
      </c>
      <c r="AD2759" s="38" t="str">
        <f>IF('query (10)'!AB2759="","",TRIM(IFERROR(_xlfn.TEXTBEFORE('query (10)'!AB2759,"("),'query (10)'!AB2759)))</f>
        <v/>
      </c>
      <c r="AE2759" s="38" t="str">
        <f>IFERROR(LOWER(TRIM(_xlfn.TEXTBEFORE(_xlfn.TEXTAFTER('query (10)'!AB2759,"("),")"))),"")</f>
        <v/>
      </c>
      <c r="AF2759" s="38" t="str">
        <f>IF('query (10)'!AD2759="","",TRIM('query (10)'!AD2759))</f>
        <v>จักรภัทร โคตรสมบัติ</v>
      </c>
      <c r="AG2759" s="38" t="str">
        <f>IF('query (10)'!AE2759="","",TRIM('query (10)'!AE2759))</f>
        <v>จักรภัทร โคตรสมบัติ</v>
      </c>
      <c r="AH2759" s="38" t="str">
        <f>IF('query (10)'!AF2759="","",IFERROR(VALUE('query (10)'!AF2759),""))</f>
        <v/>
      </c>
      <c r="AI2759" s="38" t="str">
        <f>IF('query (10)'!AG2759="","",TRIM('query (10)'!AG2759))</f>
        <v/>
      </c>
      <c r="AJ2759" s="38" t="str">
        <f>IF('query (10)'!AH2759="","",IFERROR(VALUE('query (10)'!AH2759),""))</f>
        <v/>
      </c>
      <c r="AK2759" s="38" t="str">
        <f>IF('query (10)'!AI2759="","",TRIM('query (10)'!AI2759))</f>
        <v/>
      </c>
      <c r="AL2759" s="42">
        <f t="shared" si="215"/>
        <v>2026</v>
      </c>
      <c r="AM2759" s="42" t="str">
        <f t="shared" si="216"/>
        <v>2026-06</v>
      </c>
      <c r="AN2759" s="42" t="str">
        <f t="shared" ca="1" si="217"/>
        <v>ON_SCHEDULE</v>
      </c>
      <c r="AO2759" s="42" t="str">
        <f t="shared" si="218"/>
        <v>GR-487 | OUTER RING RACEWAY GRINDING MACHINE. | BWD3 | ACCURACY | Time-based Maintenance | Mechanical | Inspection | Medium | Machine Accuracy Inspection – Details as Follows :
1.Check Run-Out Work Head
2.Check Accuracy Shoe Stopper 
3.Check Parallel between Spindle Work Head and Spindle Wheel Head
 | จักรภัทร โคตรสมบัติ</v>
      </c>
      <c r="AP2759" s="42" t="str">
        <f>_xlfn.TEXTJOIN("; ",TRUE,IF(COUNTA('query (10)'!A2759:AK2759)&lt;=6,"NEAR_EMPTY_ROW",""),IF($K2759="","MISSING_STATUS",""),IF(AND($K2759="เสร็จสิ้น",$Z2759=""),"DONE_NO_ACTUAL_DATE",""),IF(AND($I2759="Condition-based Maintenance",$AH2759=""),"CBM_NO_MEASUREMENT",""),IF(OR($X2759="",$X2759=0),"INVALID_PERIOD",""),IF(AND($AA2759&lt;&gt;"",$AB2759&lt;&gt;"",$AB2759&lt;$AA2759),"DATE_SEQUENCE_ERROR",""),IF(AND($AB2759&lt;&gt;"",$AB2759&gt;DATE(2030,12,31)),"DATE_OUTLIER",""),IF($C2759="","MISSING_QRCODE",""),IF($J2759="UNKNOWN","UNKNOWN_PM_TYPE",""),IF($L2759="UNKNOWN","UNKNOWN_STATUS",""))</f>
        <v/>
      </c>
      <c r="AQ2759" s="42" t="str">
        <f t="shared" si="219"/>
        <v>NO</v>
      </c>
    </row>
    <row r="2760" spans="1:43" x14ac:dyDescent="0.3">
      <c r="A2760" s="38">
        <f>IF('query (10)'!A2760="","",'query (10)'!A2760)</f>
        <v>3020</v>
      </c>
      <c r="B2760" s="38" t="str">
        <f>IF('query (10)'!B2760="","",'query (10)'!B2760)</f>
        <v/>
      </c>
      <c r="C2760" s="38" t="str">
        <f>TRIM(UPPER('query (10)'!M2760))</f>
        <v>GR-487</v>
      </c>
      <c r="D2760" s="38" t="str">
        <f>TRIM(UPPER(IFERROR(_xlfn.TEXTBEFORE('query (10)'!L2760,"("),'query (10)'!L2760)))</f>
        <v>INNER RING RACEWAY GRINDING MACHINE.</v>
      </c>
      <c r="E2760" s="38" t="str">
        <f>IFERROR(TRIM(UPPER(_xlfn.TEXTBEFORE(_xlfn.TEXTAFTER('query (10)'!L2760,"("),")"))),"")</f>
        <v/>
      </c>
      <c r="F2760" s="38" t="str">
        <f>TRIM('query (10)'!K2760)</f>
        <v>BWD3</v>
      </c>
      <c r="G2760" s="38" t="str">
        <f>IF('query (10)'!J2760="","",'query (10)'!J2760)</f>
        <v>Accuracy</v>
      </c>
      <c r="H2760" s="38" t="str">
        <f>TRIM(UPPER('query (10)'!J2760))</f>
        <v>ACCURACY</v>
      </c>
      <c r="I2760" s="38" t="str">
        <f>IF('query (10)'!F2760="","",'query (10)'!F2760)</f>
        <v>Time-based Maintenance</v>
      </c>
      <c r="J2760" s="38" t="str">
        <f>IF('query (10)'!F2760="","",IFERROR(INDEX(Cleaning_Rules!$B$14:$B$17,MATCH(TRIM('query (10)'!F2760),Cleaning_Rules!$A$14:$A$17,0)),"UNKNOWN"))</f>
        <v>TBM</v>
      </c>
      <c r="K2760" s="38" t="str">
        <f>IF('query (10)'!G2760="","",'query (10)'!G2760)</f>
        <v>แผนใหม่</v>
      </c>
      <c r="L2760" s="38" t="str">
        <f>IF('query (10)'!G2760="","MISSING",IFERROR(INDEX(Cleaning_Rules!$B$5:$B$10,MATCH(TRIM('query (10)'!G2760),Cleaning_Rules!$A$5:$A$10,0)),"UNKNOWN"))</f>
        <v>NEW_PLAN</v>
      </c>
      <c r="M2760" s="38" t="str">
        <f>IF('query (10)'!I2760="","",'query (10)'!I2760)</f>
        <v>Mechanical</v>
      </c>
      <c r="N2760" s="38" t="str">
        <f>IF('query (10)'!O2760="","",'query (10)'!O2760)</f>
        <v>Inspection</v>
      </c>
      <c r="O2760" s="38" t="str">
        <f>IF('query (10)'!P2760="","",'query (10)'!P2760)</f>
        <v>Medium</v>
      </c>
      <c r="P2760" s="38" t="str">
        <f>IF('query (10)'!N2760="","",'query (10)'!N2760)</f>
        <v xml:space="preserve">Machine Accuracy Inspection – Details as Follows :
1.Check Run-Out Work Head
2.Check Accuracy Shoe Stopper </v>
      </c>
      <c r="Q2760" s="38" t="str">
        <f>TRIM('query (10)'!N2760)</f>
        <v>Machine Accuracy Inspection – Details as Follows :
1.Check Run-Out Work Head
2.Check Accuracy Shoe Stopper</v>
      </c>
      <c r="R2760" s="38" t="str">
        <f>TRIM(UPPER('query (10)'!R2760))</f>
        <v/>
      </c>
      <c r="S2760" s="38" t="str">
        <f>TRIM(UPPER('query (10)'!S2760))</f>
        <v/>
      </c>
      <c r="T2760" s="38" t="str">
        <f>IF('query (10)'!Q2760="","",TRIM(UPPER('query (10)'!Q2760)))</f>
        <v/>
      </c>
      <c r="U2760" s="38" t="str">
        <f>IF('query (10)'!T2760="","",'query (10)'!T2760)</f>
        <v/>
      </c>
      <c r="V2760" s="39" t="str">
        <f>IF('query (10)'!T2760="","",IFERROR(VALUE('query (10)'!T2760),""))</f>
        <v/>
      </c>
      <c r="W2760" s="40">
        <f>IF('query (10)'!U2760="","",'query (10)'!U2760)</f>
        <v>0</v>
      </c>
      <c r="X2760" s="39">
        <f>IF('query (10)'!V2760="","",'query (10)'!V2760)</f>
        <v>365</v>
      </c>
      <c r="Y2760" s="41">
        <f>IF('query (10)'!W2760="","",'query (10)'!W2760)</f>
        <v>46182</v>
      </c>
      <c r="Z2760" s="41" t="str">
        <f>IF('query (10)'!X2760="","",'query (10)'!X2760)</f>
        <v/>
      </c>
      <c r="AA2760" s="41">
        <f>IF('query (10)'!Y2760="","",'query (10)'!Y2760)</f>
        <v>46182</v>
      </c>
      <c r="AB2760" s="41">
        <f>IF('query (10)'!Z2760="","",'query (10)'!Z2760)</f>
        <v>46547</v>
      </c>
      <c r="AC2760" s="38" t="str">
        <f>IF(OR('query (10)'!AA2760="",COUNTIF(Cleaning_Rules!$A$21:$A$26,TRIM('query (10)'!AA2760))&gt;0),"",TRIM('query (10)'!AA2760))</f>
        <v/>
      </c>
      <c r="AD2760" s="38" t="str">
        <f>IF('query (10)'!AB2760="","",TRIM(IFERROR(_xlfn.TEXTBEFORE('query (10)'!AB2760,"("),'query (10)'!AB2760)))</f>
        <v/>
      </c>
      <c r="AE2760" s="38" t="str">
        <f>IFERROR(LOWER(TRIM(_xlfn.TEXTBEFORE(_xlfn.TEXTAFTER('query (10)'!AB2760,"("),")"))),"")</f>
        <v/>
      </c>
      <c r="AF2760" s="38" t="str">
        <f>IF('query (10)'!AD2760="","",TRIM('query (10)'!AD2760))</f>
        <v>จักรภัทร โคตรสมบัติ</v>
      </c>
      <c r="AG2760" s="38" t="str">
        <f>IF('query (10)'!AE2760="","",TRIM('query (10)'!AE2760))</f>
        <v>จักรภัทร โคตรสมบัติ</v>
      </c>
      <c r="AH2760" s="38" t="str">
        <f>IF('query (10)'!AF2760="","",IFERROR(VALUE('query (10)'!AF2760),""))</f>
        <v/>
      </c>
      <c r="AI2760" s="38" t="str">
        <f>IF('query (10)'!AG2760="","",TRIM('query (10)'!AG2760))</f>
        <v/>
      </c>
      <c r="AJ2760" s="38" t="str">
        <f>IF('query (10)'!AH2760="","",IFERROR(VALUE('query (10)'!AH2760),""))</f>
        <v/>
      </c>
      <c r="AK2760" s="38" t="str">
        <f>IF('query (10)'!AI2760="","",TRIM('query (10)'!AI2760))</f>
        <v/>
      </c>
      <c r="AL2760" s="42">
        <f t="shared" si="215"/>
        <v>2026</v>
      </c>
      <c r="AM2760" s="42" t="str">
        <f t="shared" si="216"/>
        <v>2026-06</v>
      </c>
      <c r="AN2760" s="42" t="str">
        <f t="shared" ca="1" si="217"/>
        <v>ON_SCHEDULE</v>
      </c>
      <c r="AO2760" s="42" t="str">
        <f t="shared" si="218"/>
        <v>GR-487 | INNER RING RACEWAY GRINDING MACHINE. | BWD3 | ACCURACY | Time-based Maintenance | Mechanical | Inspection | Medium | Machine Accuracy Inspection – Details as Follows :
1.Check Run-Out Work Head
2.Check Accuracy Shoe Stopper | จักรภัทร โคตรสมบัติ</v>
      </c>
      <c r="AP2760" s="42" t="str">
        <f>_xlfn.TEXTJOIN("; ",TRUE,IF(COUNTA('query (10)'!A2760:AK2760)&lt;=6,"NEAR_EMPTY_ROW",""),IF($K2760="","MISSING_STATUS",""),IF(AND($K2760="เสร็จสิ้น",$Z2760=""),"DONE_NO_ACTUAL_DATE",""),IF(AND($I2760="Condition-based Maintenance",$AH2760=""),"CBM_NO_MEASUREMENT",""),IF(OR($X2760="",$X2760=0),"INVALID_PERIOD",""),IF(AND($AA2760&lt;&gt;"",$AB2760&lt;&gt;"",$AB2760&lt;$AA2760),"DATE_SEQUENCE_ERROR",""),IF(AND($AB2760&lt;&gt;"",$AB2760&gt;DATE(2030,12,31)),"DATE_OUTLIER",""),IF($C2760="","MISSING_QRCODE",""),IF($J2760="UNKNOWN","UNKNOWN_PM_TYPE",""),IF($L2760="UNKNOWN","UNKNOWN_STATUS",""))</f>
        <v/>
      </c>
      <c r="AQ2760" s="42" t="str">
        <f t="shared" si="219"/>
        <v>NO</v>
      </c>
    </row>
    <row r="2761" spans="1:43" x14ac:dyDescent="0.3">
      <c r="A2761" s="38">
        <f>IF('query (10)'!A2761="","",'query (10)'!A2761)</f>
        <v>3021</v>
      </c>
      <c r="B2761" s="38" t="str">
        <f>IF('query (10)'!B2761="","",'query (10)'!B2761)</f>
        <v/>
      </c>
      <c r="C2761" s="38" t="str">
        <f>TRIM(UPPER('query (10)'!M2761))</f>
        <v>GR-495</v>
      </c>
      <c r="D2761" s="38" t="str">
        <f>TRIM(UPPER(IFERROR(_xlfn.TEXTBEFORE('query (10)'!L2761,"("),'query (10)'!L2761)))</f>
        <v>INNER RING BORE GRINDING MACHINE.</v>
      </c>
      <c r="E2761" s="38" t="str">
        <f>IFERROR(TRIM(UPPER(_xlfn.TEXTBEFORE(_xlfn.TEXTAFTER('query (10)'!L2761,"("),")"))),"")</f>
        <v/>
      </c>
      <c r="F2761" s="38" t="str">
        <f>TRIM('query (10)'!K2761)</f>
        <v>BWD3</v>
      </c>
      <c r="G2761" s="38" t="str">
        <f>IF('query (10)'!J2761="","",'query (10)'!J2761)</f>
        <v>Accuracy</v>
      </c>
      <c r="H2761" s="38" t="str">
        <f>TRIM(UPPER('query (10)'!J2761))</f>
        <v>ACCURACY</v>
      </c>
      <c r="I2761" s="38" t="str">
        <f>IF('query (10)'!F2761="","",'query (10)'!F2761)</f>
        <v>Time-based Maintenance</v>
      </c>
      <c r="J2761" s="38" t="str">
        <f>IF('query (10)'!F2761="","",IFERROR(INDEX(Cleaning_Rules!$B$14:$B$17,MATCH(TRIM('query (10)'!F2761),Cleaning_Rules!$A$14:$A$17,0)),"UNKNOWN"))</f>
        <v>TBM</v>
      </c>
      <c r="K2761" s="38" t="str">
        <f>IF('query (10)'!G2761="","",'query (10)'!G2761)</f>
        <v>แผนใหม่</v>
      </c>
      <c r="L2761" s="38" t="str">
        <f>IF('query (10)'!G2761="","MISSING",IFERROR(INDEX(Cleaning_Rules!$B$5:$B$10,MATCH(TRIM('query (10)'!G2761),Cleaning_Rules!$A$5:$A$10,0)),"UNKNOWN"))</f>
        <v>NEW_PLAN</v>
      </c>
      <c r="M2761" s="38" t="str">
        <f>IF('query (10)'!I2761="","",'query (10)'!I2761)</f>
        <v>Mechanical</v>
      </c>
      <c r="N2761" s="38" t="str">
        <f>IF('query (10)'!O2761="","",'query (10)'!O2761)</f>
        <v>Inspection</v>
      </c>
      <c r="O2761" s="38" t="str">
        <f>IF('query (10)'!P2761="","",'query (10)'!P2761)</f>
        <v>Medium</v>
      </c>
      <c r="P2761" s="38" t="str">
        <f>IF('query (10)'!N2761="","",'query (10)'!N2761)</f>
        <v>Machine Accuracy Inspection – Details as Follows :
1.Check Run-Out Work Head
2.Check Accuracy Shoe Stopper 
3.Check Parallel between Spindle Work Head and Spindle Wheel Head</v>
      </c>
      <c r="Q2761" s="38" t="str">
        <f>TRIM('query (10)'!N2761)</f>
        <v>Machine Accuracy Inspection – Details as Follows :
1.Check Run-Out Work Head
2.Check Accuracy Shoe Stopper 
3.Check Parallel between Spindle Work Head and Spindle Wheel Head</v>
      </c>
      <c r="R2761" s="38" t="str">
        <f>TRIM(UPPER('query (10)'!R2761))</f>
        <v/>
      </c>
      <c r="S2761" s="38" t="str">
        <f>TRIM(UPPER('query (10)'!S2761))</f>
        <v/>
      </c>
      <c r="T2761" s="38" t="str">
        <f>IF('query (10)'!Q2761="","",TRIM(UPPER('query (10)'!Q2761)))</f>
        <v/>
      </c>
      <c r="U2761" s="38" t="str">
        <f>IF('query (10)'!T2761="","",'query (10)'!T2761)</f>
        <v/>
      </c>
      <c r="V2761" s="39" t="str">
        <f>IF('query (10)'!T2761="","",IFERROR(VALUE('query (10)'!T2761),""))</f>
        <v/>
      </c>
      <c r="W2761" s="40">
        <f>IF('query (10)'!U2761="","",'query (10)'!U2761)</f>
        <v>0</v>
      </c>
      <c r="X2761" s="39">
        <f>IF('query (10)'!V2761="","",'query (10)'!V2761)</f>
        <v>365</v>
      </c>
      <c r="Y2761" s="41">
        <f>IF('query (10)'!W2761="","",'query (10)'!W2761)</f>
        <v>46182</v>
      </c>
      <c r="Z2761" s="41" t="str">
        <f>IF('query (10)'!X2761="","",'query (10)'!X2761)</f>
        <v/>
      </c>
      <c r="AA2761" s="41">
        <f>IF('query (10)'!Y2761="","",'query (10)'!Y2761)</f>
        <v>46182</v>
      </c>
      <c r="AB2761" s="41">
        <f>IF('query (10)'!Z2761="","",'query (10)'!Z2761)</f>
        <v>46547</v>
      </c>
      <c r="AC2761" s="38" t="str">
        <f>IF(OR('query (10)'!AA2761="",COUNTIF(Cleaning_Rules!$A$21:$A$26,TRIM('query (10)'!AA2761))&gt;0),"",TRIM('query (10)'!AA2761))</f>
        <v/>
      </c>
      <c r="AD2761" s="38" t="str">
        <f>IF('query (10)'!AB2761="","",TRIM(IFERROR(_xlfn.TEXTBEFORE('query (10)'!AB2761,"("),'query (10)'!AB2761)))</f>
        <v/>
      </c>
      <c r="AE2761" s="38" t="str">
        <f>IFERROR(LOWER(TRIM(_xlfn.TEXTBEFORE(_xlfn.TEXTAFTER('query (10)'!AB2761,"("),")"))),"")</f>
        <v/>
      </c>
      <c r="AF2761" s="38" t="str">
        <f>IF('query (10)'!AD2761="","",TRIM('query (10)'!AD2761))</f>
        <v>จักรภัทร โคตรสมบัติ</v>
      </c>
      <c r="AG2761" s="38" t="str">
        <f>IF('query (10)'!AE2761="","",TRIM('query (10)'!AE2761))</f>
        <v>จักรภัทร โคตรสมบัติ</v>
      </c>
      <c r="AH2761" s="38" t="str">
        <f>IF('query (10)'!AF2761="","",IFERROR(VALUE('query (10)'!AF2761),""))</f>
        <v/>
      </c>
      <c r="AI2761" s="38" t="str">
        <f>IF('query (10)'!AG2761="","",TRIM('query (10)'!AG2761))</f>
        <v/>
      </c>
      <c r="AJ2761" s="38" t="str">
        <f>IF('query (10)'!AH2761="","",IFERROR(VALUE('query (10)'!AH2761),""))</f>
        <v/>
      </c>
      <c r="AK2761" s="38" t="str">
        <f>IF('query (10)'!AI2761="","",TRIM('query (10)'!AI2761))</f>
        <v/>
      </c>
      <c r="AL2761" s="42">
        <f t="shared" si="215"/>
        <v>2026</v>
      </c>
      <c r="AM2761" s="42" t="str">
        <f t="shared" si="216"/>
        <v>2026-06</v>
      </c>
      <c r="AN2761" s="42" t="str">
        <f t="shared" ca="1" si="217"/>
        <v>ON_SCHEDULE</v>
      </c>
      <c r="AO2761" s="42" t="str">
        <f t="shared" si="218"/>
        <v>GR-495 | INNER RING BORE GRINDING MACHINE. | BWD3 | ACCURACY | Time-based Maintenance | Mechanical | Inspection | Medium | Machine Accuracy Inspection – Details as Follows :
1.Check Run-Out Work Head
2.Check Accuracy Shoe Stopper 
3.Check Parallel between Spindle Work Head and Spindle Wheel Head | จักรภัทร โคตรสมบัติ</v>
      </c>
      <c r="AP2761" s="42" t="str">
        <f>_xlfn.TEXTJOIN("; ",TRUE,IF(COUNTA('query (10)'!A2761:AK2761)&lt;=6,"NEAR_EMPTY_ROW",""),IF($K2761="","MISSING_STATUS",""),IF(AND($K2761="เสร็จสิ้น",$Z2761=""),"DONE_NO_ACTUAL_DATE",""),IF(AND($I2761="Condition-based Maintenance",$AH2761=""),"CBM_NO_MEASUREMENT",""),IF(OR($X2761="",$X2761=0),"INVALID_PERIOD",""),IF(AND($AA2761&lt;&gt;"",$AB2761&lt;&gt;"",$AB2761&lt;$AA2761),"DATE_SEQUENCE_ERROR",""),IF(AND($AB2761&lt;&gt;"",$AB2761&gt;DATE(2030,12,31)),"DATE_OUTLIER",""),IF($C2761="","MISSING_QRCODE",""),IF($J2761="UNKNOWN","UNKNOWN_PM_TYPE",""),IF($L2761="UNKNOWN","UNKNOWN_STATUS",""))</f>
        <v/>
      </c>
      <c r="AQ2761" s="42" t="str">
        <f t="shared" si="219"/>
        <v>NO</v>
      </c>
    </row>
    <row r="2762" spans="1:43" x14ac:dyDescent="0.3">
      <c r="A2762" s="38">
        <f>IF('query (10)'!A2762="","",'query (10)'!A2762)</f>
        <v>3022</v>
      </c>
      <c r="B2762" s="38" t="str">
        <f>IF('query (10)'!B2762="","",'query (10)'!B2762)</f>
        <v/>
      </c>
      <c r="C2762" s="38" t="str">
        <f>TRIM(UPPER('query (10)'!M2762))</f>
        <v>GR-501</v>
      </c>
      <c r="D2762" s="38" t="str">
        <f>TRIM(UPPER(IFERROR(_xlfn.TEXTBEFORE('query (10)'!L2762,"("),'query (10)'!L2762)))</f>
        <v>INNER RING RACEWAY SUPER FINISH MACHINE.</v>
      </c>
      <c r="E2762" s="38" t="str">
        <f>IFERROR(TRIM(UPPER(_xlfn.TEXTBEFORE(_xlfn.TEXTAFTER('query (10)'!L2762,"("),")"))),"")</f>
        <v/>
      </c>
      <c r="F2762" s="38" t="str">
        <f>TRIM('query (10)'!K2762)</f>
        <v>BWD3</v>
      </c>
      <c r="G2762" s="38" t="str">
        <f>IF('query (10)'!J2762="","",'query (10)'!J2762)</f>
        <v>Unit Pressure Roll</v>
      </c>
      <c r="H2762" s="38" t="str">
        <f>TRIM(UPPER('query (10)'!J2762))</f>
        <v>UNIT PRESSURE ROLL</v>
      </c>
      <c r="I2762" s="38" t="str">
        <f>IF('query (10)'!F2762="","",'query (10)'!F2762)</f>
        <v>Time-based Maintenance</v>
      </c>
      <c r="J2762" s="38" t="str">
        <f>IF('query (10)'!F2762="","",IFERROR(INDEX(Cleaning_Rules!$B$14:$B$17,MATCH(TRIM('query (10)'!F2762),Cleaning_Rules!$A$14:$A$17,0)),"UNKNOWN"))</f>
        <v>TBM</v>
      </c>
      <c r="K2762" s="38" t="str">
        <f>IF('query (10)'!G2762="","",'query (10)'!G2762)</f>
        <v>แผนใหม่</v>
      </c>
      <c r="L2762" s="38" t="str">
        <f>IF('query (10)'!G2762="","MISSING",IFERROR(INDEX(Cleaning_Rules!$B$5:$B$10,MATCH(TRIM('query (10)'!G2762),Cleaning_Rules!$A$5:$A$10,0)),"UNKNOWN"))</f>
        <v>NEW_PLAN</v>
      </c>
      <c r="M2762" s="38" t="str">
        <f>IF('query (10)'!I2762="","",'query (10)'!I2762)</f>
        <v>Mechanical</v>
      </c>
      <c r="N2762" s="38" t="str">
        <f>IF('query (10)'!O2762="","",'query (10)'!O2762)</f>
        <v>Part Change</v>
      </c>
      <c r="O2762" s="38" t="str">
        <f>IF('query (10)'!P2762="","",'query (10)'!P2762)</f>
        <v>Medium</v>
      </c>
      <c r="P2762" s="38" t="str">
        <f>IF('query (10)'!N2762="","",'query (10)'!N2762)</f>
        <v>Repair Unit Pressure Roll Head No.2 Work Details
1.Replace Bearing (6002DU,SB12A)
2.Replace Seal Kit Hydralic Cylinder (CQ2WBH50-PS)
3.Replace Fine U Nut (FUN02SC)
4.Replace Stoper pin (STEHN10)
5.Replace Part Machine
6.Setting Conditions</v>
      </c>
      <c r="Q2762" s="38" t="str">
        <f>TRIM('query (10)'!N2762)</f>
        <v>Repair Unit Pressure Roll Head No.2 Work Details
1.Replace Bearing (6002DU,SB12A)
2.Replace Seal Kit Hydralic Cylinder (CQ2WBH50-PS)
3.Replace Fine U Nut (FUN02SC)
4.Replace Stoper pin (STEHN10)
5.Replace Part Machine
6.Setting Conditions</v>
      </c>
      <c r="R2762" s="38" t="str">
        <f>TRIM(UPPER('query (10)'!R2762))</f>
        <v>SEAL KIT</v>
      </c>
      <c r="S2762" s="38" t="str">
        <f>TRIM(UPPER('query (10)'!S2762))</f>
        <v>CQ2WBH50-PS</v>
      </c>
      <c r="T2762" s="38" t="str">
        <f>IF('query (10)'!Q2762="","",TRIM(UPPER('query (10)'!Q2762)))</f>
        <v/>
      </c>
      <c r="U2762" s="38" t="str">
        <f>IF('query (10)'!T2762="","",'query (10)'!T2762)</f>
        <v/>
      </c>
      <c r="V2762" s="39" t="str">
        <f>IF('query (10)'!T2762="","",IFERROR(VALUE('query (10)'!T2762),""))</f>
        <v/>
      </c>
      <c r="W2762" s="40">
        <f>IF('query (10)'!U2762="","",'query (10)'!U2762)</f>
        <v>0</v>
      </c>
      <c r="X2762" s="39">
        <f>IF('query (10)'!V2762="","",'query (10)'!V2762)</f>
        <v>731</v>
      </c>
      <c r="Y2762" s="41">
        <f>IF('query (10)'!W2762="","",'query (10)'!W2762)</f>
        <v>46182</v>
      </c>
      <c r="Z2762" s="41" t="str">
        <f>IF('query (10)'!X2762="","",'query (10)'!X2762)</f>
        <v/>
      </c>
      <c r="AA2762" s="41">
        <f>IF('query (10)'!Y2762="","",'query (10)'!Y2762)</f>
        <v>46182</v>
      </c>
      <c r="AB2762" s="41">
        <f>IF('query (10)'!Z2762="","",'query (10)'!Z2762)</f>
        <v>46913</v>
      </c>
      <c r="AC2762" s="38" t="str">
        <f>IF(OR('query (10)'!AA2762="",COUNTIF(Cleaning_Rules!$A$21:$A$26,TRIM('query (10)'!AA2762))&gt;0),"",TRIM('query (10)'!AA2762))</f>
        <v/>
      </c>
      <c r="AD2762" s="38" t="str">
        <f>IF('query (10)'!AB2762="","",TRIM(IFERROR(_xlfn.TEXTBEFORE('query (10)'!AB2762,"("),'query (10)'!AB2762)))</f>
        <v/>
      </c>
      <c r="AE2762" s="38" t="str">
        <f>IFERROR(LOWER(TRIM(_xlfn.TEXTBEFORE(_xlfn.TEXTAFTER('query (10)'!AB2762,"("),")"))),"")</f>
        <v/>
      </c>
      <c r="AF2762" s="38" t="str">
        <f>IF('query (10)'!AD2762="","",TRIM('query (10)'!AD2762))</f>
        <v>จักรภัทร โคตรสมบัติ</v>
      </c>
      <c r="AG2762" s="38" t="str">
        <f>IF('query (10)'!AE2762="","",TRIM('query (10)'!AE2762))</f>
        <v>จักรภัทร โคตรสมบัติ</v>
      </c>
      <c r="AH2762" s="38" t="str">
        <f>IF('query (10)'!AF2762="","",IFERROR(VALUE('query (10)'!AF2762),""))</f>
        <v/>
      </c>
      <c r="AI2762" s="38" t="str">
        <f>IF('query (10)'!AG2762="","",TRIM('query (10)'!AG2762))</f>
        <v/>
      </c>
      <c r="AJ2762" s="38" t="str">
        <f>IF('query (10)'!AH2762="","",IFERROR(VALUE('query (10)'!AH2762),""))</f>
        <v/>
      </c>
      <c r="AK2762" s="38" t="str">
        <f>IF('query (10)'!AI2762="","",TRIM('query (10)'!AI2762))</f>
        <v/>
      </c>
      <c r="AL2762" s="42">
        <f t="shared" si="215"/>
        <v>2026</v>
      </c>
      <c r="AM2762" s="42" t="str">
        <f t="shared" si="216"/>
        <v>2026-06</v>
      </c>
      <c r="AN2762" s="42" t="str">
        <f t="shared" ca="1" si="217"/>
        <v>ON_SCHEDULE</v>
      </c>
      <c r="AO2762" s="42" t="str">
        <f t="shared" si="218"/>
        <v>GR-501 | INNER RING RACEWAY SUPER FINISH MACHINE. | BWD3 | UNIT PRESSURE ROLL | Time-based Maintenance | Mechanical | Part Change | Medium | Repair Unit Pressure Roll Head No.2 Work Details
1.Replace Bearing (6002DU,SB12A)
2.Replace Seal Kit Hydralic Cylinder (CQ2WBH50-PS)
3.Replace Fine U Nut (FUN02SC)
4.Replace Stoper pin (STEHN10)
5.Replace Part Machine
6.Setting Conditions | SEAL KIT | CQ2WBH50-PS | จักรภัทร โคตรสมบัติ</v>
      </c>
      <c r="AP2762" s="42" t="str">
        <f>_xlfn.TEXTJOIN("; ",TRUE,IF(COUNTA('query (10)'!A2762:AK2762)&lt;=6,"NEAR_EMPTY_ROW",""),IF($K2762="","MISSING_STATUS",""),IF(AND($K2762="เสร็จสิ้น",$Z2762=""),"DONE_NO_ACTUAL_DATE",""),IF(AND($I2762="Condition-based Maintenance",$AH2762=""),"CBM_NO_MEASUREMENT",""),IF(OR($X2762="",$X2762=0),"INVALID_PERIOD",""),IF(AND($AA2762&lt;&gt;"",$AB2762&lt;&gt;"",$AB2762&lt;$AA2762),"DATE_SEQUENCE_ERROR",""),IF(AND($AB2762&lt;&gt;"",$AB2762&gt;DATE(2030,12,31)),"DATE_OUTLIER",""),IF($C2762="","MISSING_QRCODE",""),IF($J2762="UNKNOWN","UNKNOWN_PM_TYPE",""),IF($L2762="UNKNOWN","UNKNOWN_STATUS",""))</f>
        <v/>
      </c>
      <c r="AQ2762" s="42" t="str">
        <f t="shared" si="219"/>
        <v>NO</v>
      </c>
    </row>
    <row r="2763" spans="1:43" x14ac:dyDescent="0.3">
      <c r="A2763" s="38">
        <f>IF('query (10)'!A2763="","",'query (10)'!A2763)</f>
        <v>3023</v>
      </c>
      <c r="B2763" s="38" t="str">
        <f>IF('query (10)'!B2763="","",'query (10)'!B2763)</f>
        <v/>
      </c>
      <c r="C2763" s="38" t="str">
        <f>TRIM(UPPER('query (10)'!M2763))</f>
        <v>GR-490</v>
      </c>
      <c r="D2763" s="38" t="str">
        <f>TRIM(UPPER(IFERROR(_xlfn.TEXTBEFORE('query (10)'!L2763,"("),'query (10)'!L2763)))</f>
        <v>OUTER RING RACEWAY SUPER FINISH MACHINE.</v>
      </c>
      <c r="E2763" s="38" t="str">
        <f>IFERROR(TRIM(UPPER(_xlfn.TEXTBEFORE(_xlfn.TEXTAFTER('query (10)'!L2763,"("),")"))),"")</f>
        <v/>
      </c>
      <c r="F2763" s="38" t="str">
        <f>TRIM('query (10)'!K2763)</f>
        <v>BWD3</v>
      </c>
      <c r="G2763" s="38" t="str">
        <f>IF('query (10)'!J2763="","",'query (10)'!J2763)</f>
        <v>Unit Pressure Roll</v>
      </c>
      <c r="H2763" s="38" t="str">
        <f>TRIM(UPPER('query (10)'!J2763))</f>
        <v>UNIT PRESSURE ROLL</v>
      </c>
      <c r="I2763" s="38" t="str">
        <f>IF('query (10)'!F2763="","",'query (10)'!F2763)</f>
        <v>Time-based Maintenance</v>
      </c>
      <c r="J2763" s="38" t="str">
        <f>IF('query (10)'!F2763="","",IFERROR(INDEX(Cleaning_Rules!$B$14:$B$17,MATCH(TRIM('query (10)'!F2763),Cleaning_Rules!$A$14:$A$17,0)),"UNKNOWN"))</f>
        <v>TBM</v>
      </c>
      <c r="K2763" s="38" t="str">
        <f>IF('query (10)'!G2763="","",'query (10)'!G2763)</f>
        <v>แผนใหม่</v>
      </c>
      <c r="L2763" s="38" t="str">
        <f>IF('query (10)'!G2763="","MISSING",IFERROR(INDEX(Cleaning_Rules!$B$5:$B$10,MATCH(TRIM('query (10)'!G2763),Cleaning_Rules!$A$5:$A$10,0)),"UNKNOWN"))</f>
        <v>NEW_PLAN</v>
      </c>
      <c r="M2763" s="38" t="str">
        <f>IF('query (10)'!I2763="","",'query (10)'!I2763)</f>
        <v>Mechanical</v>
      </c>
      <c r="N2763" s="38" t="str">
        <f>IF('query (10)'!O2763="","",'query (10)'!O2763)</f>
        <v>Part Change</v>
      </c>
      <c r="O2763" s="38" t="str">
        <f>IF('query (10)'!P2763="","",'query (10)'!P2763)</f>
        <v>Medium</v>
      </c>
      <c r="P2763" s="38" t="str">
        <f>IF('query (10)'!N2763="","",'query (10)'!N2763)</f>
        <v>Repair Unit Pressure Roll Head No.1 Work Details
1.Replace Bearing (6002DU,SB12A)
2.Replace Seal Kit Hydralic Cylinder (CQ2WBH50-PS)
3.Replace Fine U Nut (FUN02SC)
4.Replace Stoper pin (STEHN10)
5.Replace Part Machine
6.Setting Conditions</v>
      </c>
      <c r="Q2763" s="38" t="str">
        <f>TRIM('query (10)'!N2763)</f>
        <v>Repair Unit Pressure Roll Head No.1 Work Details
1.Replace Bearing (6002DU,SB12A)
2.Replace Seal Kit Hydralic Cylinder (CQ2WBH50-PS)
3.Replace Fine U Nut (FUN02SC)
4.Replace Stoper pin (STEHN10)
5.Replace Part Machine
6.Setting Conditions</v>
      </c>
      <c r="R2763" s="38" t="str">
        <f>TRIM(UPPER('query (10)'!R2763))</f>
        <v>BEARING</v>
      </c>
      <c r="S2763" s="38" t="str">
        <f>TRIM(UPPER('query (10)'!S2763))</f>
        <v>SB12A</v>
      </c>
      <c r="T2763" s="38" t="str">
        <f>IF('query (10)'!Q2763="","",TRIM(UPPER('query (10)'!Q2763)))</f>
        <v/>
      </c>
      <c r="U2763" s="38" t="str">
        <f>IF('query (10)'!T2763="","",'query (10)'!T2763)</f>
        <v/>
      </c>
      <c r="V2763" s="39" t="str">
        <f>IF('query (10)'!T2763="","",IFERROR(VALUE('query (10)'!T2763),""))</f>
        <v/>
      </c>
      <c r="W2763" s="40">
        <f>IF('query (10)'!U2763="","",'query (10)'!U2763)</f>
        <v>0</v>
      </c>
      <c r="X2763" s="39">
        <f>IF('query (10)'!V2763="","",'query (10)'!V2763)</f>
        <v>731</v>
      </c>
      <c r="Y2763" s="41">
        <f>IF('query (10)'!W2763="","",'query (10)'!W2763)</f>
        <v>46182</v>
      </c>
      <c r="Z2763" s="41" t="str">
        <f>IF('query (10)'!X2763="","",'query (10)'!X2763)</f>
        <v/>
      </c>
      <c r="AA2763" s="41">
        <f>IF('query (10)'!Y2763="","",'query (10)'!Y2763)</f>
        <v>46182</v>
      </c>
      <c r="AB2763" s="41">
        <f>IF('query (10)'!Z2763="","",'query (10)'!Z2763)</f>
        <v>46913</v>
      </c>
      <c r="AC2763" s="38" t="str">
        <f>IF(OR('query (10)'!AA2763="",COUNTIF(Cleaning_Rules!$A$21:$A$26,TRIM('query (10)'!AA2763))&gt;0),"",TRIM('query (10)'!AA2763))</f>
        <v/>
      </c>
      <c r="AD2763" s="38" t="str">
        <f>IF('query (10)'!AB2763="","",TRIM(IFERROR(_xlfn.TEXTBEFORE('query (10)'!AB2763,"("),'query (10)'!AB2763)))</f>
        <v/>
      </c>
      <c r="AE2763" s="38" t="str">
        <f>IFERROR(LOWER(TRIM(_xlfn.TEXTBEFORE(_xlfn.TEXTAFTER('query (10)'!AB2763,"("),")"))),"")</f>
        <v/>
      </c>
      <c r="AF2763" s="38" t="str">
        <f>IF('query (10)'!AD2763="","",TRIM('query (10)'!AD2763))</f>
        <v>จักรภัทร โคตรสมบัติ</v>
      </c>
      <c r="AG2763" s="38" t="str">
        <f>IF('query (10)'!AE2763="","",TRIM('query (10)'!AE2763))</f>
        <v>จักรภัทร โคตรสมบัติ</v>
      </c>
      <c r="AH2763" s="38" t="str">
        <f>IF('query (10)'!AF2763="","",IFERROR(VALUE('query (10)'!AF2763),""))</f>
        <v/>
      </c>
      <c r="AI2763" s="38" t="str">
        <f>IF('query (10)'!AG2763="","",TRIM('query (10)'!AG2763))</f>
        <v/>
      </c>
      <c r="AJ2763" s="38" t="str">
        <f>IF('query (10)'!AH2763="","",IFERROR(VALUE('query (10)'!AH2763),""))</f>
        <v/>
      </c>
      <c r="AK2763" s="38" t="str">
        <f>IF('query (10)'!AI2763="","",TRIM('query (10)'!AI2763))</f>
        <v/>
      </c>
      <c r="AL2763" s="42">
        <f t="shared" si="215"/>
        <v>2026</v>
      </c>
      <c r="AM2763" s="42" t="str">
        <f t="shared" si="216"/>
        <v>2026-06</v>
      </c>
      <c r="AN2763" s="42" t="str">
        <f t="shared" ca="1" si="217"/>
        <v>ON_SCHEDULE</v>
      </c>
      <c r="AO2763" s="42" t="str">
        <f t="shared" si="218"/>
        <v>GR-490 | OUTER RING RACEWAY SUPER FINISH MACHINE. | BWD3 | UNIT PRESSURE ROLL | Time-based Maintenance | Mechanical | Part Change | Medium | Repair Unit Pressure Roll Head No.1 Work Details
1.Replace Bearing (6002DU,SB12A)
2.Replace Seal Kit Hydralic Cylinder (CQ2WBH50-PS)
3.Replace Fine U Nut (FUN02SC)
4.Replace Stoper pin (STEHN10)
5.Replace Part Machine
6.Setting Conditions | BEARING | SB12A | จักรภัทร โคตรสมบัติ</v>
      </c>
      <c r="AP2763" s="42" t="str">
        <f>_xlfn.TEXTJOIN("; ",TRUE,IF(COUNTA('query (10)'!A2763:AK2763)&lt;=6,"NEAR_EMPTY_ROW",""),IF($K2763="","MISSING_STATUS",""),IF(AND($K2763="เสร็จสิ้น",$Z2763=""),"DONE_NO_ACTUAL_DATE",""),IF(AND($I2763="Condition-based Maintenance",$AH2763=""),"CBM_NO_MEASUREMENT",""),IF(OR($X2763="",$X2763=0),"INVALID_PERIOD",""),IF(AND($AA2763&lt;&gt;"",$AB2763&lt;&gt;"",$AB2763&lt;$AA2763),"DATE_SEQUENCE_ERROR",""),IF(AND($AB2763&lt;&gt;"",$AB2763&gt;DATE(2030,12,31)),"DATE_OUTLIER",""),IF($C2763="","MISSING_QRCODE",""),IF($J2763="UNKNOWN","UNKNOWN_PM_TYPE",""),IF($L2763="UNKNOWN","UNKNOWN_STATUS",""))</f>
        <v/>
      </c>
      <c r="AQ2763" s="42" t="str">
        <f t="shared" si="219"/>
        <v>NO</v>
      </c>
    </row>
    <row r="2764" spans="1:43" x14ac:dyDescent="0.3">
      <c r="A2764" s="38">
        <f>IF('query (10)'!A2764="","",'query (10)'!A2764)</f>
        <v>3024</v>
      </c>
      <c r="B2764" s="38" t="str">
        <f>IF('query (10)'!B2764="","",'query (10)'!B2764)</f>
        <v/>
      </c>
      <c r="C2764" s="38" t="str">
        <f>TRIM(UPPER('query (10)'!M2764))</f>
        <v>GR-490</v>
      </c>
      <c r="D2764" s="38" t="str">
        <f>TRIM(UPPER(IFERROR(_xlfn.TEXTBEFORE('query (10)'!L2764,"("),'query (10)'!L2764)))</f>
        <v>OUTER RING RACEWAY SUPER FINISH MACHINE.</v>
      </c>
      <c r="E2764" s="38" t="str">
        <f>IFERROR(TRIM(UPPER(_xlfn.TEXTBEFORE(_xlfn.TEXTAFTER('query (10)'!L2764,"("),")"))),"")</f>
        <v/>
      </c>
      <c r="F2764" s="38" t="str">
        <f>TRIM('query (10)'!K2764)</f>
        <v>BWD3</v>
      </c>
      <c r="G2764" s="38" t="str">
        <f>IF('query (10)'!J2764="","",'query (10)'!J2764)</f>
        <v>Unit Pressure Roll</v>
      </c>
      <c r="H2764" s="38" t="str">
        <f>TRIM(UPPER('query (10)'!J2764))</f>
        <v>UNIT PRESSURE ROLL</v>
      </c>
      <c r="I2764" s="38" t="str">
        <f>IF('query (10)'!F2764="","",'query (10)'!F2764)</f>
        <v>Time-based Maintenance</v>
      </c>
      <c r="J2764" s="38" t="str">
        <f>IF('query (10)'!F2764="","",IFERROR(INDEX(Cleaning_Rules!$B$14:$B$17,MATCH(TRIM('query (10)'!F2764),Cleaning_Rules!$A$14:$A$17,0)),"UNKNOWN"))</f>
        <v>TBM</v>
      </c>
      <c r="K2764" s="38" t="str">
        <f>IF('query (10)'!G2764="","",'query (10)'!G2764)</f>
        <v>แผนใหม่</v>
      </c>
      <c r="L2764" s="38" t="str">
        <f>IF('query (10)'!G2764="","MISSING",IFERROR(INDEX(Cleaning_Rules!$B$5:$B$10,MATCH(TRIM('query (10)'!G2764),Cleaning_Rules!$A$5:$A$10,0)),"UNKNOWN"))</f>
        <v>NEW_PLAN</v>
      </c>
      <c r="M2764" s="38" t="str">
        <f>IF('query (10)'!I2764="","",'query (10)'!I2764)</f>
        <v>Mechanical</v>
      </c>
      <c r="N2764" s="38" t="str">
        <f>IF('query (10)'!O2764="","",'query (10)'!O2764)</f>
        <v>Part Change</v>
      </c>
      <c r="O2764" s="38" t="str">
        <f>IF('query (10)'!P2764="","",'query (10)'!P2764)</f>
        <v>Medium</v>
      </c>
      <c r="P2764" s="38" t="str">
        <f>IF('query (10)'!N2764="","",'query (10)'!N2764)</f>
        <v>Repair Unit Pressure Roll Head No.2 Work Details
1.Replace Bearing (6002DU,SB12A)
2.Replace Seal Kit Hydralic Cylinder (CQ2WBH50-PS)
3.Replace Fine U Nut (FUN02SC)
4.Replace Stoper pin (STEHN10)
5.Replace Part Machine
6.Setting Conditions</v>
      </c>
      <c r="Q2764" s="38" t="str">
        <f>TRIM('query (10)'!N2764)</f>
        <v>Repair Unit Pressure Roll Head No.2 Work Details
1.Replace Bearing (6002DU,SB12A)
2.Replace Seal Kit Hydralic Cylinder (CQ2WBH50-PS)
3.Replace Fine U Nut (FUN02SC)
4.Replace Stoper pin (STEHN10)
5.Replace Part Machine
6.Setting Conditions</v>
      </c>
      <c r="R2764" s="38" t="str">
        <f>TRIM(UPPER('query (10)'!R2764))</f>
        <v>SEAL KIT</v>
      </c>
      <c r="S2764" s="38" t="str">
        <f>TRIM(UPPER('query (10)'!S2764))</f>
        <v>CQ2WBH50-PS</v>
      </c>
      <c r="T2764" s="38" t="str">
        <f>IF('query (10)'!Q2764="","",TRIM(UPPER('query (10)'!Q2764)))</f>
        <v/>
      </c>
      <c r="U2764" s="38" t="str">
        <f>IF('query (10)'!T2764="","",'query (10)'!T2764)</f>
        <v/>
      </c>
      <c r="V2764" s="39" t="str">
        <f>IF('query (10)'!T2764="","",IFERROR(VALUE('query (10)'!T2764),""))</f>
        <v/>
      </c>
      <c r="W2764" s="40">
        <f>IF('query (10)'!U2764="","",'query (10)'!U2764)</f>
        <v>0</v>
      </c>
      <c r="X2764" s="39">
        <f>IF('query (10)'!V2764="","",'query (10)'!V2764)</f>
        <v>731</v>
      </c>
      <c r="Y2764" s="41">
        <f>IF('query (10)'!W2764="","",'query (10)'!W2764)</f>
        <v>46182</v>
      </c>
      <c r="Z2764" s="41" t="str">
        <f>IF('query (10)'!X2764="","",'query (10)'!X2764)</f>
        <v/>
      </c>
      <c r="AA2764" s="41">
        <f>IF('query (10)'!Y2764="","",'query (10)'!Y2764)</f>
        <v>46182</v>
      </c>
      <c r="AB2764" s="41">
        <f>IF('query (10)'!Z2764="","",'query (10)'!Z2764)</f>
        <v>46913</v>
      </c>
      <c r="AC2764" s="38" t="str">
        <f>IF(OR('query (10)'!AA2764="",COUNTIF(Cleaning_Rules!$A$21:$A$26,TRIM('query (10)'!AA2764))&gt;0),"",TRIM('query (10)'!AA2764))</f>
        <v/>
      </c>
      <c r="AD2764" s="38" t="str">
        <f>IF('query (10)'!AB2764="","",TRIM(IFERROR(_xlfn.TEXTBEFORE('query (10)'!AB2764,"("),'query (10)'!AB2764)))</f>
        <v/>
      </c>
      <c r="AE2764" s="38" t="str">
        <f>IFERROR(LOWER(TRIM(_xlfn.TEXTBEFORE(_xlfn.TEXTAFTER('query (10)'!AB2764,"("),")"))),"")</f>
        <v/>
      </c>
      <c r="AF2764" s="38" t="str">
        <f>IF('query (10)'!AD2764="","",TRIM('query (10)'!AD2764))</f>
        <v>จักรภัทร โคตรสมบัติ</v>
      </c>
      <c r="AG2764" s="38" t="str">
        <f>IF('query (10)'!AE2764="","",TRIM('query (10)'!AE2764))</f>
        <v>จักรภัทร โคตรสมบัติ</v>
      </c>
      <c r="AH2764" s="38" t="str">
        <f>IF('query (10)'!AF2764="","",IFERROR(VALUE('query (10)'!AF2764),""))</f>
        <v/>
      </c>
      <c r="AI2764" s="38" t="str">
        <f>IF('query (10)'!AG2764="","",TRIM('query (10)'!AG2764))</f>
        <v/>
      </c>
      <c r="AJ2764" s="38" t="str">
        <f>IF('query (10)'!AH2764="","",IFERROR(VALUE('query (10)'!AH2764),""))</f>
        <v/>
      </c>
      <c r="AK2764" s="38" t="str">
        <f>IF('query (10)'!AI2764="","",TRIM('query (10)'!AI2764))</f>
        <v/>
      </c>
      <c r="AL2764" s="42">
        <f t="shared" si="215"/>
        <v>2026</v>
      </c>
      <c r="AM2764" s="42" t="str">
        <f t="shared" si="216"/>
        <v>2026-06</v>
      </c>
      <c r="AN2764" s="42" t="str">
        <f t="shared" ca="1" si="217"/>
        <v>ON_SCHEDULE</v>
      </c>
      <c r="AO2764" s="42" t="str">
        <f t="shared" si="218"/>
        <v>GR-490 | OUTER RING RACEWAY SUPER FINISH MACHINE. | BWD3 | UNIT PRESSURE ROLL | Time-based Maintenance | Mechanical | Part Change | Medium | Repair Unit Pressure Roll Head No.2 Work Details
1.Replace Bearing (6002DU,SB12A)
2.Replace Seal Kit Hydralic Cylinder (CQ2WBH50-PS)
3.Replace Fine U Nut (FUN02SC)
4.Replace Stoper pin (STEHN10)
5.Replace Part Machine
6.Setting Conditions | SEAL KIT | CQ2WBH50-PS | จักรภัทร โคตรสมบัติ</v>
      </c>
      <c r="AP2764" s="42" t="str">
        <f>_xlfn.TEXTJOIN("; ",TRUE,IF(COUNTA('query (10)'!A2764:AK2764)&lt;=6,"NEAR_EMPTY_ROW",""),IF($K2764="","MISSING_STATUS",""),IF(AND($K2764="เสร็จสิ้น",$Z2764=""),"DONE_NO_ACTUAL_DATE",""),IF(AND($I2764="Condition-based Maintenance",$AH2764=""),"CBM_NO_MEASUREMENT",""),IF(OR($X2764="",$X2764=0),"INVALID_PERIOD",""),IF(AND($AA2764&lt;&gt;"",$AB2764&lt;&gt;"",$AB2764&lt;$AA2764),"DATE_SEQUENCE_ERROR",""),IF(AND($AB2764&lt;&gt;"",$AB2764&gt;DATE(2030,12,31)),"DATE_OUTLIER",""),IF($C2764="","MISSING_QRCODE",""),IF($J2764="UNKNOWN","UNKNOWN_PM_TYPE",""),IF($L2764="UNKNOWN","UNKNOWN_STATUS",""))</f>
        <v/>
      </c>
      <c r="AQ2764" s="42" t="str">
        <f t="shared" si="219"/>
        <v>NO</v>
      </c>
    </row>
    <row r="2765" spans="1:43" x14ac:dyDescent="0.3">
      <c r="A2765" s="38">
        <f>IF('query (10)'!A2765="","",'query (10)'!A2765)</f>
        <v>3025</v>
      </c>
      <c r="B2765" s="38">
        <f>IF('query (10)'!B2765="","",'query (10)'!B2765)</f>
        <v>21603</v>
      </c>
      <c r="C2765" s="38" t="str">
        <f>TRIM(UPPER('query (10)'!M2765))</f>
        <v>GR-391</v>
      </c>
      <c r="D2765" s="38" t="str">
        <f>TRIM(UPPER(IFERROR(_xlfn.TEXTBEFORE('query (10)'!L2765,"("),'query (10)'!L2765)))</f>
        <v>HUB3 OUTER RING GRINDING MACHINE.</v>
      </c>
      <c r="E2765" s="38" t="str">
        <f>IFERROR(TRIM(UPPER(_xlfn.TEXTBEFORE(_xlfn.TEXTAFTER('query (10)'!L2765,"("),")"))),"")</f>
        <v/>
      </c>
      <c r="F2765" s="38" t="str">
        <f>TRIM('query (10)'!K2765)</f>
        <v>HUB3-1</v>
      </c>
      <c r="G2765" s="38" t="str">
        <f>IF('query (10)'!J2765="","",'query (10)'!J2765)</f>
        <v>Accuracy</v>
      </c>
      <c r="H2765" s="38" t="str">
        <f>TRIM(UPPER('query (10)'!J2765))</f>
        <v>ACCURACY</v>
      </c>
      <c r="I2765" s="38" t="str">
        <f>IF('query (10)'!F2765="","",'query (10)'!F2765)</f>
        <v>Time-based Maintenance</v>
      </c>
      <c r="J2765" s="38" t="str">
        <f>IF('query (10)'!F2765="","",IFERROR(INDEX(Cleaning_Rules!$B$14:$B$17,MATCH(TRIM('query (10)'!F2765),Cleaning_Rules!$A$14:$A$17,0)),"UNKNOWN"))</f>
        <v>TBM</v>
      </c>
      <c r="K2765" s="38" t="str">
        <f>IF('query (10)'!G2765="","",'query (10)'!G2765)</f>
        <v>กำลังดำเนินการ</v>
      </c>
      <c r="L2765" s="38" t="str">
        <f>IF('query (10)'!G2765="","MISSING",IFERROR(INDEX(Cleaning_Rules!$B$5:$B$10,MATCH(TRIM('query (10)'!G2765),Cleaning_Rules!$A$5:$A$10,0)),"UNKNOWN"))</f>
        <v>IN_PROGRESS</v>
      </c>
      <c r="M2765" s="38" t="str">
        <f>IF('query (10)'!I2765="","",'query (10)'!I2765)</f>
        <v>Mechanical</v>
      </c>
      <c r="N2765" s="38" t="str">
        <f>IF('query (10)'!O2765="","",'query (10)'!O2765)</f>
        <v>Inspection</v>
      </c>
      <c r="O2765" s="38" t="str">
        <f>IF('query (10)'!P2765="","",'query (10)'!P2765)</f>
        <v>Medium</v>
      </c>
      <c r="P2765" s="38" t="str">
        <f>IF('query (10)'!N2765="","",'query (10)'!N2765)</f>
        <v>Machine Accuracy Inspection – Details as Follows :
1.Check Run-Out Work Head
2.Check Accuracy Shoe Stopper 
3.Check Parallel between Spindle Work Head and Spindle Wheel Head</v>
      </c>
      <c r="Q2765" s="38" t="str">
        <f>TRIM('query (10)'!N2765)</f>
        <v>Machine Accuracy Inspection – Details as Follows :
1.Check Run-Out Work Head
2.Check Accuracy Shoe Stopper 
3.Check Parallel between Spindle Work Head and Spindle Wheel Head</v>
      </c>
      <c r="R2765" s="38" t="str">
        <f>TRIM(UPPER('query (10)'!R2765))</f>
        <v/>
      </c>
      <c r="S2765" s="38" t="str">
        <f>TRIM(UPPER('query (10)'!S2765))</f>
        <v/>
      </c>
      <c r="T2765" s="38" t="str">
        <f>IF('query (10)'!Q2765="","",TRIM(UPPER('query (10)'!Q2765)))</f>
        <v/>
      </c>
      <c r="U2765" s="38" t="str">
        <f>IF('query (10)'!T2765="","",'query (10)'!T2765)</f>
        <v/>
      </c>
      <c r="V2765" s="39" t="str">
        <f>IF('query (10)'!T2765="","",IFERROR(VALUE('query (10)'!T2765),""))</f>
        <v/>
      </c>
      <c r="W2765" s="40">
        <f>IF('query (10)'!U2765="","",'query (10)'!U2765)</f>
        <v>0</v>
      </c>
      <c r="X2765" s="39">
        <f>IF('query (10)'!V2765="","",'query (10)'!V2765)</f>
        <v>365</v>
      </c>
      <c r="Y2765" s="41">
        <f>IF('query (10)'!W2765="","",'query (10)'!W2765)</f>
        <v>46183</v>
      </c>
      <c r="Z2765" s="41" t="str">
        <f>IF('query (10)'!X2765="","",'query (10)'!X2765)</f>
        <v/>
      </c>
      <c r="AA2765" s="41">
        <f>IF('query (10)'!Y2765="","",'query (10)'!Y2765)</f>
        <v>46183</v>
      </c>
      <c r="AB2765" s="41">
        <f>IF('query (10)'!Z2765="","",'query (10)'!Z2765)</f>
        <v>46548</v>
      </c>
      <c r="AC2765" s="38" t="str">
        <f>IF(OR('query (10)'!AA2765="",COUNTIF(Cleaning_Rules!$A$21:$A$26,TRIM('query (10)'!AA2765))&gt;0),"",TRIM('query (10)'!AA2765))</f>
        <v/>
      </c>
      <c r="AD2765" s="38" t="str">
        <f>IF('query (10)'!AB2765="","",TRIM(IFERROR(_xlfn.TEXTBEFORE('query (10)'!AB2765,"("),'query (10)'!AB2765)))</f>
        <v>เริ่มซ่อมงาน PM แล้ว รับผิดชอบโดย PAHLA SEEDANG</v>
      </c>
      <c r="AE2765" s="38" t="str">
        <f>IFERROR(LOWER(TRIM(_xlfn.TEXTBEFORE(_xlfn.TEXTAFTER('query (10)'!AB2765,"("),")"))),"")</f>
        <v>pahla@nsk.com</v>
      </c>
      <c r="AF2765" s="38" t="str">
        <f>IF('query (10)'!AD2765="","",TRIM('query (10)'!AD2765))</f>
        <v>จักรภัทร โคตรสมบัติ</v>
      </c>
      <c r="AG2765" s="38" t="str">
        <f>IF('query (10)'!AE2765="","",TRIM('query (10)'!AE2765))</f>
        <v>ผะหลา สีแดง</v>
      </c>
      <c r="AH2765" s="38" t="str">
        <f>IF('query (10)'!AF2765="","",IFERROR(VALUE('query (10)'!AF2765),""))</f>
        <v/>
      </c>
      <c r="AI2765" s="38" t="str">
        <f>IF('query (10)'!AG2765="","",TRIM('query (10)'!AG2765))</f>
        <v/>
      </c>
      <c r="AJ2765" s="38" t="str">
        <f>IF('query (10)'!AH2765="","",IFERROR(VALUE('query (10)'!AH2765),""))</f>
        <v/>
      </c>
      <c r="AK2765" s="38" t="str">
        <f>IF('query (10)'!AI2765="","",TRIM('query (10)'!AI2765))</f>
        <v/>
      </c>
      <c r="AL2765" s="42">
        <f t="shared" si="215"/>
        <v>2026</v>
      </c>
      <c r="AM2765" s="42" t="str">
        <f t="shared" si="216"/>
        <v>2026-06</v>
      </c>
      <c r="AN2765" s="42" t="str">
        <f t="shared" ca="1" si="217"/>
        <v>ON_SCHEDULE</v>
      </c>
      <c r="AO2765" s="42" t="str">
        <f t="shared" si="218"/>
        <v>GR-391 | HUB3 OUTER RING GRINDING MACHINE. | HUB3-1 | ACCURACY | Time-based Maintenance | Mechanical | Inspection | Medium | Machine Accuracy Inspection – Details as Follows :
1.Check Run-Out Work Head
2.Check Accuracy Shoe Stopper 
3.Check Parallel between Spindle Work Head and Spindle Wheel Head | เริ่มซ่อมงาน PM แล้ว รับผิดชอบโดย PAHLA SEEDANG | ผะหลา สีแดง</v>
      </c>
      <c r="AP2765" s="42" t="str">
        <f>_xlfn.TEXTJOIN("; ",TRUE,IF(COUNTA('query (10)'!A2765:AK2765)&lt;=6,"NEAR_EMPTY_ROW",""),IF($K2765="","MISSING_STATUS",""),IF(AND($K2765="เสร็จสิ้น",$Z2765=""),"DONE_NO_ACTUAL_DATE",""),IF(AND($I2765="Condition-based Maintenance",$AH2765=""),"CBM_NO_MEASUREMENT",""),IF(OR($X2765="",$X2765=0),"INVALID_PERIOD",""),IF(AND($AA2765&lt;&gt;"",$AB2765&lt;&gt;"",$AB2765&lt;$AA2765),"DATE_SEQUENCE_ERROR",""),IF(AND($AB2765&lt;&gt;"",$AB2765&gt;DATE(2030,12,31)),"DATE_OUTLIER",""),IF($C2765="","MISSING_QRCODE",""),IF($J2765="UNKNOWN","UNKNOWN_PM_TYPE",""),IF($L2765="UNKNOWN","UNKNOWN_STATUS",""))</f>
        <v/>
      </c>
      <c r="AQ2765" s="42" t="str">
        <f t="shared" si="219"/>
        <v>NO</v>
      </c>
    </row>
    <row r="2766" spans="1:43" x14ac:dyDescent="0.3">
      <c r="A2766" s="38">
        <f>IF('query (10)'!A2766="","",'query (10)'!A2766)</f>
        <v>3026</v>
      </c>
      <c r="B2766" s="38">
        <f>IF('query (10)'!B2766="","",'query (10)'!B2766)</f>
        <v>21604</v>
      </c>
      <c r="C2766" s="38" t="str">
        <f>TRIM(UPPER('query (10)'!M2766))</f>
        <v>GR-389</v>
      </c>
      <c r="D2766" s="38" t="str">
        <f>TRIM(UPPER(IFERROR(_xlfn.TEXTBEFORE('query (10)'!L2766,"("),'query (10)'!L2766)))</f>
        <v>OUTER RING RACEWAY SUPER FINISH WITH DEMAGNETIZING</v>
      </c>
      <c r="E2766" s="38" t="str">
        <f>IFERROR(TRIM(UPPER(_xlfn.TEXTBEFORE(_xlfn.TEXTAFTER('query (10)'!L2766,"("),")"))),"")</f>
        <v/>
      </c>
      <c r="F2766" s="38" t="str">
        <f>TRIM('query (10)'!K2766)</f>
        <v>HUB3-1</v>
      </c>
      <c r="G2766" s="38" t="str">
        <f>IF('query (10)'!J2766="","",'query (10)'!J2766)</f>
        <v>Accuracy</v>
      </c>
      <c r="H2766" s="38" t="str">
        <f>TRIM(UPPER('query (10)'!J2766))</f>
        <v>ACCURACY</v>
      </c>
      <c r="I2766" s="38" t="str">
        <f>IF('query (10)'!F2766="","",'query (10)'!F2766)</f>
        <v>Time-based Maintenance</v>
      </c>
      <c r="J2766" s="38" t="str">
        <f>IF('query (10)'!F2766="","",IFERROR(INDEX(Cleaning_Rules!$B$14:$B$17,MATCH(TRIM('query (10)'!F2766),Cleaning_Rules!$A$14:$A$17,0)),"UNKNOWN"))</f>
        <v>TBM</v>
      </c>
      <c r="K2766" s="38" t="str">
        <f>IF('query (10)'!G2766="","",'query (10)'!G2766)</f>
        <v>เสร็จสิ้น</v>
      </c>
      <c r="L2766" s="38" t="str">
        <f>IF('query (10)'!G2766="","MISSING",IFERROR(INDEX(Cleaning_Rules!$B$5:$B$10,MATCH(TRIM('query (10)'!G2766),Cleaning_Rules!$A$5:$A$10,0)),"UNKNOWN"))</f>
        <v>COMPLETED</v>
      </c>
      <c r="M2766" s="38" t="str">
        <f>IF('query (10)'!I2766="","",'query (10)'!I2766)</f>
        <v>Mechanical</v>
      </c>
      <c r="N2766" s="38" t="str">
        <f>IF('query (10)'!O2766="","",'query (10)'!O2766)</f>
        <v>Inspection</v>
      </c>
      <c r="O2766" s="38" t="str">
        <f>IF('query (10)'!P2766="","",'query (10)'!P2766)</f>
        <v>Medium</v>
      </c>
      <c r="P2766" s="38" t="str">
        <f>IF('query (10)'!N2766="","",'query (10)'!N2766)</f>
        <v xml:space="preserve">Machine Accuracy Inspection (Work Head No.1)  Details as Follows :
1.Check Run-Out Work Head
2.Check Accuracy Shoe Stopper </v>
      </c>
      <c r="Q2766" s="38" t="str">
        <f>TRIM('query (10)'!N2766)</f>
        <v>Machine Accuracy Inspection (Work Head No.1) Details as Follows :
1.Check Run-Out Work Head
2.Check Accuracy Shoe Stopper</v>
      </c>
      <c r="R2766" s="38" t="str">
        <f>TRIM(UPPER('query (10)'!R2766))</f>
        <v/>
      </c>
      <c r="S2766" s="38" t="str">
        <f>TRIM(UPPER('query (10)'!S2766))</f>
        <v/>
      </c>
      <c r="T2766" s="38" t="str">
        <f>IF('query (10)'!Q2766="","",TRIM(UPPER('query (10)'!Q2766)))</f>
        <v/>
      </c>
      <c r="U2766" s="38" t="str">
        <f>IF('query (10)'!T2766="","",'query (10)'!T2766)</f>
        <v/>
      </c>
      <c r="V2766" s="39" t="str">
        <f>IF('query (10)'!T2766="","",IFERROR(VALUE('query (10)'!T2766),""))</f>
        <v/>
      </c>
      <c r="W2766" s="40">
        <f>IF('query (10)'!U2766="","",'query (10)'!U2766)</f>
        <v>0</v>
      </c>
      <c r="X2766" s="39">
        <f>IF('query (10)'!V2766="","",'query (10)'!V2766)</f>
        <v>365</v>
      </c>
      <c r="Y2766" s="41">
        <f>IF('query (10)'!W2766="","",'query (10)'!W2766)</f>
        <v>46183</v>
      </c>
      <c r="Z2766" s="41">
        <f>IF('query (10)'!X2766="","",'query (10)'!X2766)</f>
        <v>46183</v>
      </c>
      <c r="AA2766" s="41">
        <f>IF('query (10)'!Y2766="","",'query (10)'!Y2766)</f>
        <v>46183</v>
      </c>
      <c r="AB2766" s="41">
        <f>IF('query (10)'!Z2766="","",'query (10)'!Z2766)</f>
        <v>46548</v>
      </c>
      <c r="AC2766" s="38" t="str">
        <f>IF(OR('query (10)'!AA2766="",COUNTIF(Cleaning_Rules!$A$21:$A$26,TRIM('query (10)'!AA2766))&gt;0),"",TRIM('query (10)'!AA2766))</f>
        <v/>
      </c>
      <c r="AD2766" s="38" t="str">
        <f>IF('query (10)'!AB2766="","",TRIM(IFERROR(_xlfn.TEXTBEFORE('query (10)'!AB2766,"("),'query (10)'!AB2766)))</f>
        <v>เริ่มซ่อมงาน PM แล้ว รับผิดชอบโดย PUCHIT KULSEREE</v>
      </c>
      <c r="AE2766" s="38" t="str">
        <f>IFERROR(LOWER(TRIM(_xlfn.TEXTBEFORE(_xlfn.TEXTAFTER('query (10)'!AB2766,"("),")"))),"")</f>
        <v>puchit@nsk.com</v>
      </c>
      <c r="AF2766" s="38" t="str">
        <f>IF('query (10)'!AD2766="","",TRIM('query (10)'!AD2766))</f>
        <v>จักรภัทร โคตรสมบัติ</v>
      </c>
      <c r="AG2766" s="38" t="str">
        <f>IF('query (10)'!AE2766="","",TRIM('query (10)'!AE2766))</f>
        <v>ภูชิต กุลเสรี</v>
      </c>
      <c r="AH2766" s="38" t="str">
        <f>IF('query (10)'!AF2766="","",IFERROR(VALUE('query (10)'!AF2766),""))</f>
        <v/>
      </c>
      <c r="AI2766" s="38" t="str">
        <f>IF('query (10)'!AG2766="","",TRIM('query (10)'!AG2766))</f>
        <v/>
      </c>
      <c r="AJ2766" s="38" t="str">
        <f>IF('query (10)'!AH2766="","",IFERROR(VALUE('query (10)'!AH2766),""))</f>
        <v/>
      </c>
      <c r="AK2766" s="38" t="str">
        <f>IF('query (10)'!AI2766="","",TRIM('query (10)'!AI2766))</f>
        <v/>
      </c>
      <c r="AL2766" s="42">
        <f t="shared" si="215"/>
        <v>2026</v>
      </c>
      <c r="AM2766" s="42" t="str">
        <f t="shared" si="216"/>
        <v>2026-06</v>
      </c>
      <c r="AN2766" s="42" t="str">
        <f t="shared" ca="1" si="217"/>
        <v/>
      </c>
      <c r="AO2766" s="42" t="str">
        <f t="shared" si="218"/>
        <v>GR-389 | OUTER RING RACEWAY SUPER FINISH WITH DEMAGNETIZING | HUB3-1 | ACCURACY | Time-based Maintenance | Mechanical | Inspection | Medium | Machine Accuracy Inspection (Work Head No.1) Details as Follows :
1.Check Run-Out Work Head
2.Check Accuracy Shoe Stopper | เริ่มซ่อมงาน PM แล้ว รับผิดชอบโดย PUCHIT KULSEREE | ภูชิต กุลเสรี</v>
      </c>
      <c r="AP2766" s="42" t="str">
        <f>_xlfn.TEXTJOIN("; ",TRUE,IF(COUNTA('query (10)'!A2766:AK2766)&lt;=6,"NEAR_EMPTY_ROW",""),IF($K2766="","MISSING_STATUS",""),IF(AND($K2766="เสร็จสิ้น",$Z2766=""),"DONE_NO_ACTUAL_DATE",""),IF(AND($I2766="Condition-based Maintenance",$AH2766=""),"CBM_NO_MEASUREMENT",""),IF(OR($X2766="",$X2766=0),"INVALID_PERIOD",""),IF(AND($AA2766&lt;&gt;"",$AB2766&lt;&gt;"",$AB2766&lt;$AA2766),"DATE_SEQUENCE_ERROR",""),IF(AND($AB2766&lt;&gt;"",$AB2766&gt;DATE(2030,12,31)),"DATE_OUTLIER",""),IF($C2766="","MISSING_QRCODE",""),IF($J2766="UNKNOWN","UNKNOWN_PM_TYPE",""),IF($L2766="UNKNOWN","UNKNOWN_STATUS",""))</f>
        <v/>
      </c>
      <c r="AQ2766" s="42" t="str">
        <f t="shared" si="219"/>
        <v>NO</v>
      </c>
    </row>
    <row r="2767" spans="1:43" x14ac:dyDescent="0.3">
      <c r="A2767" s="38">
        <f>IF('query (10)'!A2767="","",'query (10)'!A2767)</f>
        <v>3027</v>
      </c>
      <c r="B2767" s="38">
        <f>IF('query (10)'!B2767="","",'query (10)'!B2767)</f>
        <v>21605</v>
      </c>
      <c r="C2767" s="38" t="str">
        <f>TRIM(UPPER('query (10)'!M2767))</f>
        <v>GR-1065</v>
      </c>
      <c r="D2767" s="38" t="str">
        <f>TRIM(UPPER(IFERROR(_xlfn.TEXTBEFORE('query (10)'!L2767,"("),'query (10)'!L2767)))</f>
        <v>OUTER RING RACEWAY SUPER FINISH WITH DEMAGNETIZING</v>
      </c>
      <c r="E2767" s="38" t="str">
        <f>IFERROR(TRIM(UPPER(_xlfn.TEXTBEFORE(_xlfn.TEXTAFTER('query (10)'!L2767,"("),")"))),"")</f>
        <v/>
      </c>
      <c r="F2767" s="38" t="str">
        <f>TRIM('query (10)'!K2767)</f>
        <v>HUB3-1</v>
      </c>
      <c r="G2767" s="38" t="str">
        <f>IF('query (10)'!J2767="","",'query (10)'!J2767)</f>
        <v>Accuracy</v>
      </c>
      <c r="H2767" s="38" t="str">
        <f>TRIM(UPPER('query (10)'!J2767))</f>
        <v>ACCURACY</v>
      </c>
      <c r="I2767" s="38" t="str">
        <f>IF('query (10)'!F2767="","",'query (10)'!F2767)</f>
        <v>Time-based Maintenance</v>
      </c>
      <c r="J2767" s="38" t="str">
        <f>IF('query (10)'!F2767="","",IFERROR(INDEX(Cleaning_Rules!$B$14:$B$17,MATCH(TRIM('query (10)'!F2767),Cleaning_Rules!$A$14:$A$17,0)),"UNKNOWN"))</f>
        <v>TBM</v>
      </c>
      <c r="K2767" s="38" t="str">
        <f>IF('query (10)'!G2767="","",'query (10)'!G2767)</f>
        <v>เสร็จสิ้น</v>
      </c>
      <c r="L2767" s="38" t="str">
        <f>IF('query (10)'!G2767="","MISSING",IFERROR(INDEX(Cleaning_Rules!$B$5:$B$10,MATCH(TRIM('query (10)'!G2767),Cleaning_Rules!$A$5:$A$10,0)),"UNKNOWN"))</f>
        <v>COMPLETED</v>
      </c>
      <c r="M2767" s="38" t="str">
        <f>IF('query (10)'!I2767="","",'query (10)'!I2767)</f>
        <v>Mechanical</v>
      </c>
      <c r="N2767" s="38" t="str">
        <f>IF('query (10)'!O2767="","",'query (10)'!O2767)</f>
        <v>Inspection</v>
      </c>
      <c r="O2767" s="38" t="str">
        <f>IF('query (10)'!P2767="","",'query (10)'!P2767)</f>
        <v>Medium</v>
      </c>
      <c r="P2767" s="38" t="str">
        <f>IF('query (10)'!N2767="","",'query (10)'!N2767)</f>
        <v xml:space="preserve">Machine Accuracy Inspection (Work Head No.2)  Details as Follows :
1.Check Run-Out Work Head
2.Check Accuracy Shoe Stopper </v>
      </c>
      <c r="Q2767" s="38" t="str">
        <f>TRIM('query (10)'!N2767)</f>
        <v>Machine Accuracy Inspection (Work Head No.2) Details as Follows :
1.Check Run-Out Work Head
2.Check Accuracy Shoe Stopper</v>
      </c>
      <c r="R2767" s="38" t="str">
        <f>TRIM(UPPER('query (10)'!R2767))</f>
        <v/>
      </c>
      <c r="S2767" s="38" t="str">
        <f>TRIM(UPPER('query (10)'!S2767))</f>
        <v/>
      </c>
      <c r="T2767" s="38" t="str">
        <f>IF('query (10)'!Q2767="","",TRIM(UPPER('query (10)'!Q2767)))</f>
        <v/>
      </c>
      <c r="U2767" s="38" t="str">
        <f>IF('query (10)'!T2767="","",'query (10)'!T2767)</f>
        <v/>
      </c>
      <c r="V2767" s="39" t="str">
        <f>IF('query (10)'!T2767="","",IFERROR(VALUE('query (10)'!T2767),""))</f>
        <v/>
      </c>
      <c r="W2767" s="40">
        <f>IF('query (10)'!U2767="","",'query (10)'!U2767)</f>
        <v>0</v>
      </c>
      <c r="X2767" s="39">
        <f>IF('query (10)'!V2767="","",'query (10)'!V2767)</f>
        <v>365</v>
      </c>
      <c r="Y2767" s="41">
        <f>IF('query (10)'!W2767="","",'query (10)'!W2767)</f>
        <v>46183</v>
      </c>
      <c r="Z2767" s="41">
        <f>IF('query (10)'!X2767="","",'query (10)'!X2767)</f>
        <v>46183</v>
      </c>
      <c r="AA2767" s="41">
        <f>IF('query (10)'!Y2767="","",'query (10)'!Y2767)</f>
        <v>46183</v>
      </c>
      <c r="AB2767" s="41">
        <f>IF('query (10)'!Z2767="","",'query (10)'!Z2767)</f>
        <v>46548</v>
      </c>
      <c r="AC2767" s="38" t="str">
        <f>IF(OR('query (10)'!AA2767="",COUNTIF(Cleaning_Rules!$A$21:$A$26,TRIM('query (10)'!AA2767))&gt;0),"",TRIM('query (10)'!AA2767))</f>
        <v/>
      </c>
      <c r="AD2767" s="38" t="str">
        <f>IF('query (10)'!AB2767="","",TRIM(IFERROR(_xlfn.TEXTBEFORE('query (10)'!AB2767,"("),'query (10)'!AB2767)))</f>
        <v>เริ่มซ่อมงาน PM แล้ว รับผิดชอบโดย PUCHIT KULSEREE</v>
      </c>
      <c r="AE2767" s="38" t="str">
        <f>IFERROR(LOWER(TRIM(_xlfn.TEXTBEFORE(_xlfn.TEXTAFTER('query (10)'!AB2767,"("),")"))),"")</f>
        <v>puchit@nsk.com</v>
      </c>
      <c r="AF2767" s="38" t="str">
        <f>IF('query (10)'!AD2767="","",TRIM('query (10)'!AD2767))</f>
        <v>จักรภัทร โคตรสมบัติ</v>
      </c>
      <c r="AG2767" s="38" t="str">
        <f>IF('query (10)'!AE2767="","",TRIM('query (10)'!AE2767))</f>
        <v>ภูชิต กุลเสรี</v>
      </c>
      <c r="AH2767" s="38" t="str">
        <f>IF('query (10)'!AF2767="","",IFERROR(VALUE('query (10)'!AF2767),""))</f>
        <v/>
      </c>
      <c r="AI2767" s="38" t="str">
        <f>IF('query (10)'!AG2767="","",TRIM('query (10)'!AG2767))</f>
        <v/>
      </c>
      <c r="AJ2767" s="38" t="str">
        <f>IF('query (10)'!AH2767="","",IFERROR(VALUE('query (10)'!AH2767),""))</f>
        <v/>
      </c>
      <c r="AK2767" s="38" t="str">
        <f>IF('query (10)'!AI2767="","",TRIM('query (10)'!AI2767))</f>
        <v/>
      </c>
      <c r="AL2767" s="42">
        <f t="shared" si="215"/>
        <v>2026</v>
      </c>
      <c r="AM2767" s="42" t="str">
        <f t="shared" si="216"/>
        <v>2026-06</v>
      </c>
      <c r="AN2767" s="42" t="str">
        <f t="shared" ca="1" si="217"/>
        <v/>
      </c>
      <c r="AO2767" s="42" t="str">
        <f t="shared" si="218"/>
        <v>GR-1065 | OUTER RING RACEWAY SUPER FINISH WITH DEMAGNETIZING | HUB3-1 | ACCURACY | Time-based Maintenance | Mechanical | Inspection | Medium | Machine Accuracy Inspection (Work Head No.2) Details as Follows :
1.Check Run-Out Work Head
2.Check Accuracy Shoe Stopper | เริ่มซ่อมงาน PM แล้ว รับผิดชอบโดย PUCHIT KULSEREE | ภูชิต กุลเสรี</v>
      </c>
      <c r="AP2767" s="42" t="str">
        <f>_xlfn.TEXTJOIN("; ",TRUE,IF(COUNTA('query (10)'!A2767:AK2767)&lt;=6,"NEAR_EMPTY_ROW",""),IF($K2767="","MISSING_STATUS",""),IF(AND($K2767="เสร็จสิ้น",$Z2767=""),"DONE_NO_ACTUAL_DATE",""),IF(AND($I2767="Condition-based Maintenance",$AH2767=""),"CBM_NO_MEASUREMENT",""),IF(OR($X2767="",$X2767=0),"INVALID_PERIOD",""),IF(AND($AA2767&lt;&gt;"",$AB2767&lt;&gt;"",$AB2767&lt;$AA2767),"DATE_SEQUENCE_ERROR",""),IF(AND($AB2767&lt;&gt;"",$AB2767&gt;DATE(2030,12,31)),"DATE_OUTLIER",""),IF($C2767="","MISSING_QRCODE",""),IF($J2767="UNKNOWN","UNKNOWN_PM_TYPE",""),IF($L2767="UNKNOWN","UNKNOWN_STATUS",""))</f>
        <v/>
      </c>
      <c r="AQ2767" s="42" t="str">
        <f t="shared" si="219"/>
        <v>NO</v>
      </c>
    </row>
    <row r="2768" spans="1:43" x14ac:dyDescent="0.3">
      <c r="A2768" s="38">
        <f>IF('query (10)'!A2768="","",'query (10)'!A2768)</f>
        <v>3028</v>
      </c>
      <c r="B2768" s="38">
        <f>IF('query (10)'!B2768="","",'query (10)'!B2768)</f>
        <v>21606</v>
      </c>
      <c r="C2768" s="38" t="str">
        <f>TRIM(UPPER('query (10)'!M2768))</f>
        <v>GR-389</v>
      </c>
      <c r="D2768" s="38" t="str">
        <f>TRIM(UPPER(IFERROR(_xlfn.TEXTBEFORE('query (10)'!L2768,"("),'query (10)'!L2768)))</f>
        <v>OUTER OUT SIDE DIAMETER GRINDING MACHINE.</v>
      </c>
      <c r="E2768" s="38" t="str">
        <f>IFERROR(TRIM(UPPER(_xlfn.TEXTBEFORE(_xlfn.TEXTAFTER('query (10)'!L2768,"("),")"))),"")</f>
        <v/>
      </c>
      <c r="F2768" s="38" t="str">
        <f>TRIM('query (10)'!K2768)</f>
        <v>HUB3-1</v>
      </c>
      <c r="G2768" s="38" t="str">
        <f>IF('query (10)'!J2768="","",'query (10)'!J2768)</f>
        <v>Accuracy</v>
      </c>
      <c r="H2768" s="38" t="str">
        <f>TRIM(UPPER('query (10)'!J2768))</f>
        <v>ACCURACY</v>
      </c>
      <c r="I2768" s="38" t="str">
        <f>IF('query (10)'!F2768="","",'query (10)'!F2768)</f>
        <v>Time-based Maintenance</v>
      </c>
      <c r="J2768" s="38" t="str">
        <f>IF('query (10)'!F2768="","",IFERROR(INDEX(Cleaning_Rules!$B$14:$B$17,MATCH(TRIM('query (10)'!F2768),Cleaning_Rules!$A$14:$A$17,0)),"UNKNOWN"))</f>
        <v>TBM</v>
      </c>
      <c r="K2768" s="38" t="str">
        <f>IF('query (10)'!G2768="","",'query (10)'!G2768)</f>
        <v>กำลังดำเนินการ</v>
      </c>
      <c r="L2768" s="38" t="str">
        <f>IF('query (10)'!G2768="","MISSING",IFERROR(INDEX(Cleaning_Rules!$B$5:$B$10,MATCH(TRIM('query (10)'!G2768),Cleaning_Rules!$A$5:$A$10,0)),"UNKNOWN"))</f>
        <v>IN_PROGRESS</v>
      </c>
      <c r="M2768" s="38" t="str">
        <f>IF('query (10)'!I2768="","",'query (10)'!I2768)</f>
        <v>Mechanical</v>
      </c>
      <c r="N2768" s="38" t="str">
        <f>IF('query (10)'!O2768="","",'query (10)'!O2768)</f>
        <v>Inspection</v>
      </c>
      <c r="O2768" s="38" t="str">
        <f>IF('query (10)'!P2768="","",'query (10)'!P2768)</f>
        <v>Medium</v>
      </c>
      <c r="P2768" s="38" t="str">
        <f>IF('query (10)'!N2768="","",'query (10)'!N2768)</f>
        <v xml:space="preserve">Machine Accuracy Inspection  Details as Follows :
1.Check Run-Out Work Head
2.Check Accuracy Shoe Stopper </v>
      </c>
      <c r="Q2768" s="38" t="str">
        <f>TRIM('query (10)'!N2768)</f>
        <v>Machine Accuracy Inspection Details as Follows :
1.Check Run-Out Work Head
2.Check Accuracy Shoe Stopper</v>
      </c>
      <c r="R2768" s="38" t="str">
        <f>TRIM(UPPER('query (10)'!R2768))</f>
        <v/>
      </c>
      <c r="S2768" s="38" t="str">
        <f>TRIM(UPPER('query (10)'!S2768))</f>
        <v/>
      </c>
      <c r="T2768" s="38" t="str">
        <f>IF('query (10)'!Q2768="","",TRIM(UPPER('query (10)'!Q2768)))</f>
        <v/>
      </c>
      <c r="U2768" s="38" t="str">
        <f>IF('query (10)'!T2768="","",'query (10)'!T2768)</f>
        <v/>
      </c>
      <c r="V2768" s="39" t="str">
        <f>IF('query (10)'!T2768="","",IFERROR(VALUE('query (10)'!T2768),""))</f>
        <v/>
      </c>
      <c r="W2768" s="40">
        <f>IF('query (10)'!U2768="","",'query (10)'!U2768)</f>
        <v>0</v>
      </c>
      <c r="X2768" s="39">
        <f>IF('query (10)'!V2768="","",'query (10)'!V2768)</f>
        <v>365</v>
      </c>
      <c r="Y2768" s="41">
        <f>IF('query (10)'!W2768="","",'query (10)'!W2768)</f>
        <v>46183</v>
      </c>
      <c r="Z2768" s="41" t="str">
        <f>IF('query (10)'!X2768="","",'query (10)'!X2768)</f>
        <v/>
      </c>
      <c r="AA2768" s="41">
        <f>IF('query (10)'!Y2768="","",'query (10)'!Y2768)</f>
        <v>46183</v>
      </c>
      <c r="AB2768" s="41">
        <f>IF('query (10)'!Z2768="","",'query (10)'!Z2768)</f>
        <v>46548</v>
      </c>
      <c r="AC2768" s="38" t="str">
        <f>IF(OR('query (10)'!AA2768="",COUNTIF(Cleaning_Rules!$A$21:$A$26,TRIM('query (10)'!AA2768))&gt;0),"",TRIM('query (10)'!AA2768))</f>
        <v/>
      </c>
      <c r="AD2768" s="38" t="str">
        <f>IF('query (10)'!AB2768="","",TRIM(IFERROR(_xlfn.TEXTBEFORE('query (10)'!AB2768,"("),'query (10)'!AB2768)))</f>
        <v/>
      </c>
      <c r="AE2768" s="38" t="str">
        <f>IFERROR(LOWER(TRIM(_xlfn.TEXTBEFORE(_xlfn.TEXTAFTER('query (10)'!AB2768,"("),")"))),"")</f>
        <v/>
      </c>
      <c r="AF2768" s="38" t="str">
        <f>IF('query (10)'!AD2768="","",TRIM('query (10)'!AD2768))</f>
        <v>จักรภัทร โคตรสมบัติ</v>
      </c>
      <c r="AG2768" s="38" t="str">
        <f>IF('query (10)'!AE2768="","",TRIM('query (10)'!AE2768))</f>
        <v>จักรภัทร โคตรสมบัติ</v>
      </c>
      <c r="AH2768" s="38" t="str">
        <f>IF('query (10)'!AF2768="","",IFERROR(VALUE('query (10)'!AF2768),""))</f>
        <v/>
      </c>
      <c r="AI2768" s="38" t="str">
        <f>IF('query (10)'!AG2768="","",TRIM('query (10)'!AG2768))</f>
        <v/>
      </c>
      <c r="AJ2768" s="38" t="str">
        <f>IF('query (10)'!AH2768="","",IFERROR(VALUE('query (10)'!AH2768),""))</f>
        <v/>
      </c>
      <c r="AK2768" s="38" t="str">
        <f>IF('query (10)'!AI2768="","",TRIM('query (10)'!AI2768))</f>
        <v/>
      </c>
      <c r="AL2768" s="42">
        <f t="shared" si="215"/>
        <v>2026</v>
      </c>
      <c r="AM2768" s="42" t="str">
        <f t="shared" si="216"/>
        <v>2026-06</v>
      </c>
      <c r="AN2768" s="42" t="str">
        <f t="shared" ca="1" si="217"/>
        <v>ON_SCHEDULE</v>
      </c>
      <c r="AO2768" s="42" t="str">
        <f t="shared" si="218"/>
        <v>GR-389 | OUTER OUT SIDE DIAMETER GRINDING MACHINE. | HUB3-1 | ACCURACY | Time-based Maintenance | Mechanical | Inspection | Medium | Machine Accuracy Inspection Details as Follows :
1.Check Run-Out Work Head
2.Check Accuracy Shoe Stopper | จักรภัทร โคตรสมบัติ</v>
      </c>
      <c r="AP2768" s="42" t="str">
        <f>_xlfn.TEXTJOIN("; ",TRUE,IF(COUNTA('query (10)'!A2768:AK2768)&lt;=6,"NEAR_EMPTY_ROW",""),IF($K2768="","MISSING_STATUS",""),IF(AND($K2768="เสร็จสิ้น",$Z2768=""),"DONE_NO_ACTUAL_DATE",""),IF(AND($I2768="Condition-based Maintenance",$AH2768=""),"CBM_NO_MEASUREMENT",""),IF(OR($X2768="",$X2768=0),"INVALID_PERIOD",""),IF(AND($AA2768&lt;&gt;"",$AB2768&lt;&gt;"",$AB2768&lt;$AA2768),"DATE_SEQUENCE_ERROR",""),IF(AND($AB2768&lt;&gt;"",$AB2768&gt;DATE(2030,12,31)),"DATE_OUTLIER",""),IF($C2768="","MISSING_QRCODE",""),IF($J2768="UNKNOWN","UNKNOWN_PM_TYPE",""),IF($L2768="UNKNOWN","UNKNOWN_STATUS",""))</f>
        <v/>
      </c>
      <c r="AQ2768" s="42" t="str">
        <f t="shared" si="219"/>
        <v>NO</v>
      </c>
    </row>
    <row r="2769" spans="1:43" x14ac:dyDescent="0.3">
      <c r="A2769" s="38">
        <f>IF('query (10)'!A2769="","",'query (10)'!A2769)</f>
        <v>3029</v>
      </c>
      <c r="B2769" s="38">
        <f>IF('query (10)'!B2769="","",'query (10)'!B2769)</f>
        <v>21607</v>
      </c>
      <c r="C2769" s="38" t="str">
        <f>TRIM(UPPER('query (10)'!M2769))</f>
        <v>GR-396</v>
      </c>
      <c r="D2769" s="38" t="str">
        <f>TRIM(UPPER(IFERROR(_xlfn.TEXTBEFORE('query (10)'!L2769,"("),'query (10)'!L2769)))</f>
        <v>B1 INNER RING GRINDING MACHINE.</v>
      </c>
      <c r="E2769" s="38" t="str">
        <f>IFERROR(TRIM(UPPER(_xlfn.TEXTBEFORE(_xlfn.TEXTAFTER('query (10)'!L2769,"("),")"))),"")</f>
        <v/>
      </c>
      <c r="F2769" s="38" t="str">
        <f>TRIM('query (10)'!K2769)</f>
        <v>HUB3-1</v>
      </c>
      <c r="G2769" s="38" t="str">
        <f>IF('query (10)'!J2769="","",'query (10)'!J2769)</f>
        <v>Accuracy</v>
      </c>
      <c r="H2769" s="38" t="str">
        <f>TRIM(UPPER('query (10)'!J2769))</f>
        <v>ACCURACY</v>
      </c>
      <c r="I2769" s="38" t="str">
        <f>IF('query (10)'!F2769="","",'query (10)'!F2769)</f>
        <v>Time-based Maintenance</v>
      </c>
      <c r="J2769" s="38" t="str">
        <f>IF('query (10)'!F2769="","",IFERROR(INDEX(Cleaning_Rules!$B$14:$B$17,MATCH(TRIM('query (10)'!F2769),Cleaning_Rules!$A$14:$A$17,0)),"UNKNOWN"))</f>
        <v>TBM</v>
      </c>
      <c r="K2769" s="38" t="str">
        <f>IF('query (10)'!G2769="","",'query (10)'!G2769)</f>
        <v>กำลังดำเนินการ</v>
      </c>
      <c r="L2769" s="38" t="str">
        <f>IF('query (10)'!G2769="","MISSING",IFERROR(INDEX(Cleaning_Rules!$B$5:$B$10,MATCH(TRIM('query (10)'!G2769),Cleaning_Rules!$A$5:$A$10,0)),"UNKNOWN"))</f>
        <v>IN_PROGRESS</v>
      </c>
      <c r="M2769" s="38" t="str">
        <f>IF('query (10)'!I2769="","",'query (10)'!I2769)</f>
        <v>Mechanical</v>
      </c>
      <c r="N2769" s="38" t="str">
        <f>IF('query (10)'!O2769="","",'query (10)'!O2769)</f>
        <v>Inspection</v>
      </c>
      <c r="O2769" s="38" t="str">
        <f>IF('query (10)'!P2769="","",'query (10)'!P2769)</f>
        <v>Medium</v>
      </c>
      <c r="P2769" s="38" t="str">
        <f>IF('query (10)'!N2769="","",'query (10)'!N2769)</f>
        <v xml:space="preserve">Machine Accuracy Inspection Details as Follows :
1.Check Run-Out Work Head
2.Check Accuracy Shoe Stopper </v>
      </c>
      <c r="Q2769" s="38" t="str">
        <f>TRIM('query (10)'!N2769)</f>
        <v>Machine Accuracy Inspection Details as Follows :
1.Check Run-Out Work Head
2.Check Accuracy Shoe Stopper</v>
      </c>
      <c r="R2769" s="38" t="str">
        <f>TRIM(UPPER('query (10)'!R2769))</f>
        <v/>
      </c>
      <c r="S2769" s="38" t="str">
        <f>TRIM(UPPER('query (10)'!S2769))</f>
        <v/>
      </c>
      <c r="T2769" s="38" t="str">
        <f>IF('query (10)'!Q2769="","",TRIM(UPPER('query (10)'!Q2769)))</f>
        <v/>
      </c>
      <c r="U2769" s="38" t="str">
        <f>IF('query (10)'!T2769="","",'query (10)'!T2769)</f>
        <v/>
      </c>
      <c r="V2769" s="39" t="str">
        <f>IF('query (10)'!T2769="","",IFERROR(VALUE('query (10)'!T2769),""))</f>
        <v/>
      </c>
      <c r="W2769" s="40">
        <f>IF('query (10)'!U2769="","",'query (10)'!U2769)</f>
        <v>0</v>
      </c>
      <c r="X2769" s="39">
        <f>IF('query (10)'!V2769="","",'query (10)'!V2769)</f>
        <v>365</v>
      </c>
      <c r="Y2769" s="41">
        <f>IF('query (10)'!W2769="","",'query (10)'!W2769)</f>
        <v>46183</v>
      </c>
      <c r="Z2769" s="41" t="str">
        <f>IF('query (10)'!X2769="","",'query (10)'!X2769)</f>
        <v/>
      </c>
      <c r="AA2769" s="41">
        <f>IF('query (10)'!Y2769="","",'query (10)'!Y2769)</f>
        <v>46183</v>
      </c>
      <c r="AB2769" s="41">
        <f>IF('query (10)'!Z2769="","",'query (10)'!Z2769)</f>
        <v>46548</v>
      </c>
      <c r="AC2769" s="38" t="str">
        <f>IF(OR('query (10)'!AA2769="",COUNTIF(Cleaning_Rules!$A$21:$A$26,TRIM('query (10)'!AA2769))&gt;0),"",TRIM('query (10)'!AA2769))</f>
        <v/>
      </c>
      <c r="AD2769" s="38" t="str">
        <f>IF('query (10)'!AB2769="","",TRIM(IFERROR(_xlfn.TEXTBEFORE('query (10)'!AB2769,"("),'query (10)'!AB2769)))</f>
        <v/>
      </c>
      <c r="AE2769" s="38" t="str">
        <f>IFERROR(LOWER(TRIM(_xlfn.TEXTBEFORE(_xlfn.TEXTAFTER('query (10)'!AB2769,"("),")"))),"")</f>
        <v/>
      </c>
      <c r="AF2769" s="38" t="str">
        <f>IF('query (10)'!AD2769="","",TRIM('query (10)'!AD2769))</f>
        <v>จักรภัทร โคตรสมบัติ</v>
      </c>
      <c r="AG2769" s="38" t="str">
        <f>IF('query (10)'!AE2769="","",TRIM('query (10)'!AE2769))</f>
        <v>จักรภัทร โคตรสมบัติ</v>
      </c>
      <c r="AH2769" s="38" t="str">
        <f>IF('query (10)'!AF2769="","",IFERROR(VALUE('query (10)'!AF2769),""))</f>
        <v/>
      </c>
      <c r="AI2769" s="38" t="str">
        <f>IF('query (10)'!AG2769="","",TRIM('query (10)'!AG2769))</f>
        <v/>
      </c>
      <c r="AJ2769" s="38" t="str">
        <f>IF('query (10)'!AH2769="","",IFERROR(VALUE('query (10)'!AH2769),""))</f>
        <v/>
      </c>
      <c r="AK2769" s="38" t="str">
        <f>IF('query (10)'!AI2769="","",TRIM('query (10)'!AI2769))</f>
        <v/>
      </c>
      <c r="AL2769" s="42">
        <f t="shared" si="215"/>
        <v>2026</v>
      </c>
      <c r="AM2769" s="42" t="str">
        <f t="shared" si="216"/>
        <v>2026-06</v>
      </c>
      <c r="AN2769" s="42" t="str">
        <f t="shared" ca="1" si="217"/>
        <v>ON_SCHEDULE</v>
      </c>
      <c r="AO2769" s="42" t="str">
        <f t="shared" si="218"/>
        <v>GR-396 | B1 INNER RING GRINDING MACHINE. | HUB3-1 | ACCURACY | Time-based Maintenance | Mechanical | Inspection | Medium | Machine Accuracy Inspection Details as Follows :
1.Check Run-Out Work Head
2.Check Accuracy Shoe Stopper | จักรภัทร โคตรสมบัติ</v>
      </c>
      <c r="AP2769" s="42" t="str">
        <f>_xlfn.TEXTJOIN("; ",TRUE,IF(COUNTA('query (10)'!A2769:AK2769)&lt;=6,"NEAR_EMPTY_ROW",""),IF($K2769="","MISSING_STATUS",""),IF(AND($K2769="เสร็จสิ้น",$Z2769=""),"DONE_NO_ACTUAL_DATE",""),IF(AND($I2769="Condition-based Maintenance",$AH2769=""),"CBM_NO_MEASUREMENT",""),IF(OR($X2769="",$X2769=0),"INVALID_PERIOD",""),IF(AND($AA2769&lt;&gt;"",$AB2769&lt;&gt;"",$AB2769&lt;$AA2769),"DATE_SEQUENCE_ERROR",""),IF(AND($AB2769&lt;&gt;"",$AB2769&gt;DATE(2030,12,31)),"DATE_OUTLIER",""),IF($C2769="","MISSING_QRCODE",""),IF($J2769="UNKNOWN","UNKNOWN_PM_TYPE",""),IF($L2769="UNKNOWN","UNKNOWN_STATUS",""))</f>
        <v/>
      </c>
      <c r="AQ2769" s="42" t="str">
        <f t="shared" si="219"/>
        <v>NO</v>
      </c>
    </row>
    <row r="2770" spans="1:43" x14ac:dyDescent="0.3">
      <c r="A2770" s="38">
        <f>IF('query (10)'!A2770="","",'query (10)'!A2770)</f>
        <v>3030</v>
      </c>
      <c r="B2770" s="38">
        <f>IF('query (10)'!B2770="","",'query (10)'!B2770)</f>
        <v>21608</v>
      </c>
      <c r="C2770" s="38" t="str">
        <f>TRIM(UPPER('query (10)'!M2770))</f>
        <v>GR-388</v>
      </c>
      <c r="D2770" s="38" t="str">
        <f>TRIM(UPPER(IFERROR(_xlfn.TEXTBEFORE('query (10)'!L2770,"("),'query (10)'!L2770)))</f>
        <v>SHAFT RACEWAY GRINDING MACHINE.</v>
      </c>
      <c r="E2770" s="38" t="str">
        <f>IFERROR(TRIM(UPPER(_xlfn.TEXTBEFORE(_xlfn.TEXTAFTER('query (10)'!L2770,"("),")"))),"")</f>
        <v/>
      </c>
      <c r="F2770" s="38" t="str">
        <f>TRIM('query (10)'!K2770)</f>
        <v>HUB3-1</v>
      </c>
      <c r="G2770" s="38" t="str">
        <f>IF('query (10)'!J2770="","",'query (10)'!J2770)</f>
        <v>Air Cylinder</v>
      </c>
      <c r="H2770" s="38" t="str">
        <f>TRIM(UPPER('query (10)'!J2770))</f>
        <v>AIR CYLINDER</v>
      </c>
      <c r="I2770" s="38" t="str">
        <f>IF('query (10)'!F2770="","",'query (10)'!F2770)</f>
        <v>Time-based Maintenance</v>
      </c>
      <c r="J2770" s="38" t="str">
        <f>IF('query (10)'!F2770="","",IFERROR(INDEX(Cleaning_Rules!$B$14:$B$17,MATCH(TRIM('query (10)'!F2770),Cleaning_Rules!$A$14:$A$17,0)),"UNKNOWN"))</f>
        <v>TBM</v>
      </c>
      <c r="K2770" s="38" t="str">
        <f>IF('query (10)'!G2770="","",'query (10)'!G2770)</f>
        <v>กำลังดำเนินการ</v>
      </c>
      <c r="L2770" s="38" t="str">
        <f>IF('query (10)'!G2770="","MISSING",IFERROR(INDEX(Cleaning_Rules!$B$5:$B$10,MATCH(TRIM('query (10)'!G2770),Cleaning_Rules!$A$5:$A$10,0)),"UNKNOWN"))</f>
        <v>IN_PROGRESS</v>
      </c>
      <c r="M2770" s="38" t="str">
        <f>IF('query (10)'!I2770="","",'query (10)'!I2770)</f>
        <v>Mechanical</v>
      </c>
      <c r="N2770" s="38" t="str">
        <f>IF('query (10)'!O2770="","",'query (10)'!O2770)</f>
        <v>Part Change</v>
      </c>
      <c r="O2770" s="38" t="str">
        <f>IF('query (10)'!P2770="","",'query (10)'!P2770)</f>
        <v>Medium</v>
      </c>
      <c r="P2770" s="38" t="str">
        <f>IF('query (10)'!N2770="","",'query (10)'!N2770)</f>
        <v>Replace Seal Kit The Air Cylinder Loader Chuck Accordding To PM 2 Year Cycle</v>
      </c>
      <c r="Q2770" s="38" t="str">
        <f>TRIM('query (10)'!N2770)</f>
        <v>Replace Seal Kit The Air Cylinder Loader Chuck Accordding To PM 2 Year Cycle</v>
      </c>
      <c r="R2770" s="38" t="str">
        <f>TRIM(UPPER('query (10)'!R2770))</f>
        <v>SEAL KIT</v>
      </c>
      <c r="S2770" s="38" t="str">
        <f>TRIM(UPPER('query (10)'!S2770))</f>
        <v>CQ2B63-PS</v>
      </c>
      <c r="T2770" s="38" t="str">
        <f>IF('query (10)'!Q2770="","",TRIM(UPPER('query (10)'!Q2770)))</f>
        <v/>
      </c>
      <c r="U2770" s="38" t="str">
        <f>IF('query (10)'!T2770="","",'query (10)'!T2770)</f>
        <v/>
      </c>
      <c r="V2770" s="39" t="str">
        <f>IF('query (10)'!T2770="","",IFERROR(VALUE('query (10)'!T2770),""))</f>
        <v/>
      </c>
      <c r="W2770" s="40">
        <f>IF('query (10)'!U2770="","",'query (10)'!U2770)</f>
        <v>0</v>
      </c>
      <c r="X2770" s="39">
        <f>IF('query (10)'!V2770="","",'query (10)'!V2770)</f>
        <v>731</v>
      </c>
      <c r="Y2770" s="41">
        <f>IF('query (10)'!W2770="","",'query (10)'!W2770)</f>
        <v>46183</v>
      </c>
      <c r="Z2770" s="41" t="str">
        <f>IF('query (10)'!X2770="","",'query (10)'!X2770)</f>
        <v/>
      </c>
      <c r="AA2770" s="41">
        <f>IF('query (10)'!Y2770="","",'query (10)'!Y2770)</f>
        <v>46183</v>
      </c>
      <c r="AB2770" s="41">
        <f>IF('query (10)'!Z2770="","",'query (10)'!Z2770)</f>
        <v>46914</v>
      </c>
      <c r="AC2770" s="38" t="str">
        <f>IF(OR('query (10)'!AA2770="",COUNTIF(Cleaning_Rules!$A$21:$A$26,TRIM('query (10)'!AA2770))&gt;0),"",TRIM('query (10)'!AA2770))</f>
        <v/>
      </c>
      <c r="AD2770" s="38" t="str">
        <f>IF('query (10)'!AB2770="","",TRIM(IFERROR(_xlfn.TEXTBEFORE('query (10)'!AB2770,"("),'query (10)'!AB2770)))</f>
        <v>เริ่มซ่อมงาน PM แล้ว รับผิดชอบโดย CHETSADA PHIWBANG</v>
      </c>
      <c r="AE2770" s="38" t="str">
        <f>IFERROR(LOWER(TRIM(_xlfn.TEXTBEFORE(_xlfn.TEXTAFTER('query (10)'!AB2770,"("),")"))),"")</f>
        <v>chetsada@nsk.com</v>
      </c>
      <c r="AF2770" s="38" t="str">
        <f>IF('query (10)'!AD2770="","",TRIM('query (10)'!AD2770))</f>
        <v>จักรภัทร โคตรสมบัติ</v>
      </c>
      <c r="AG2770" s="38" t="str">
        <f>IF('query (10)'!AE2770="","",TRIM('query (10)'!AE2770))</f>
        <v>เจษฎา ผิวบาง</v>
      </c>
      <c r="AH2770" s="38" t="str">
        <f>IF('query (10)'!AF2770="","",IFERROR(VALUE('query (10)'!AF2770),""))</f>
        <v/>
      </c>
      <c r="AI2770" s="38" t="str">
        <f>IF('query (10)'!AG2770="","",TRIM('query (10)'!AG2770))</f>
        <v/>
      </c>
      <c r="AJ2770" s="38" t="str">
        <f>IF('query (10)'!AH2770="","",IFERROR(VALUE('query (10)'!AH2770),""))</f>
        <v/>
      </c>
      <c r="AK2770" s="38" t="str">
        <f>IF('query (10)'!AI2770="","",TRIM('query (10)'!AI2770))</f>
        <v/>
      </c>
      <c r="AL2770" s="42">
        <f t="shared" si="215"/>
        <v>2026</v>
      </c>
      <c r="AM2770" s="42" t="str">
        <f t="shared" si="216"/>
        <v>2026-06</v>
      </c>
      <c r="AN2770" s="42" t="str">
        <f t="shared" ca="1" si="217"/>
        <v>ON_SCHEDULE</v>
      </c>
      <c r="AO2770" s="42" t="str">
        <f t="shared" si="218"/>
        <v>GR-388 | SHAFT RACEWAY GRINDING MACHINE. | HUB3-1 | AIR CYLINDER | Time-based Maintenance | Mechanical | Part Change | Medium | Replace Seal Kit The Air Cylinder Loader Chuck Accordding To PM 2 Year Cycle | SEAL KIT | CQ2B63-PS | เริ่มซ่อมงาน PM แล้ว รับผิดชอบโดย CHETSADA PHIWBANG | เจษฎา ผิวบาง</v>
      </c>
      <c r="AP2770" s="42" t="str">
        <f>_xlfn.TEXTJOIN("; ",TRUE,IF(COUNTA('query (10)'!A2770:AK2770)&lt;=6,"NEAR_EMPTY_ROW",""),IF($K2770="","MISSING_STATUS",""),IF(AND($K2770="เสร็จสิ้น",$Z2770=""),"DONE_NO_ACTUAL_DATE",""),IF(AND($I2770="Condition-based Maintenance",$AH2770=""),"CBM_NO_MEASUREMENT",""),IF(OR($X2770="",$X2770=0),"INVALID_PERIOD",""),IF(AND($AA2770&lt;&gt;"",$AB2770&lt;&gt;"",$AB2770&lt;$AA2770),"DATE_SEQUENCE_ERROR",""),IF(AND($AB2770&lt;&gt;"",$AB2770&gt;DATE(2030,12,31)),"DATE_OUTLIER",""),IF($C2770="","MISSING_QRCODE",""),IF($J2770="UNKNOWN","UNKNOWN_PM_TYPE",""),IF($L2770="UNKNOWN","UNKNOWN_STATUS",""))</f>
        <v/>
      </c>
      <c r="AQ2770" s="42" t="str">
        <f t="shared" si="219"/>
        <v>NO</v>
      </c>
    </row>
    <row r="2771" spans="1:43" x14ac:dyDescent="0.3">
      <c r="A2771" s="38">
        <f>IF('query (10)'!A2771="","",'query (10)'!A2771)</f>
        <v>3031</v>
      </c>
      <c r="B2771" s="38">
        <f>IF('query (10)'!B2771="","",'query (10)'!B2771)</f>
        <v>21609</v>
      </c>
      <c r="C2771" s="38" t="str">
        <f>TRIM(UPPER('query (10)'!M2771))</f>
        <v>GR-388</v>
      </c>
      <c r="D2771" s="38" t="str">
        <f>TRIM(UPPER(IFERROR(_xlfn.TEXTBEFORE('query (10)'!L2771,"("),'query (10)'!L2771)))</f>
        <v>SHAFT RACEWAY GRINDING MACHINE.</v>
      </c>
      <c r="E2771" s="38" t="str">
        <f>IFERROR(TRIM(UPPER(_xlfn.TEXTBEFORE(_xlfn.TEXTAFTER('query (10)'!L2771,"("),")"))),"")</f>
        <v/>
      </c>
      <c r="F2771" s="38" t="str">
        <f>TRIM('query (10)'!K2771)</f>
        <v>HUB3-1</v>
      </c>
      <c r="G2771" s="38" t="str">
        <f>IF('query (10)'!J2771="","",'query (10)'!J2771)</f>
        <v>Air Cylinder</v>
      </c>
      <c r="H2771" s="38" t="str">
        <f>TRIM(UPPER('query (10)'!J2771))</f>
        <v>AIR CYLINDER</v>
      </c>
      <c r="I2771" s="38" t="str">
        <f>IF('query (10)'!F2771="","",'query (10)'!F2771)</f>
        <v>Time-based Maintenance</v>
      </c>
      <c r="J2771" s="38" t="str">
        <f>IF('query (10)'!F2771="","",IFERROR(INDEX(Cleaning_Rules!$B$14:$B$17,MATCH(TRIM('query (10)'!F2771),Cleaning_Rules!$A$14:$A$17,0)),"UNKNOWN"))</f>
        <v>TBM</v>
      </c>
      <c r="K2771" s="38" t="str">
        <f>IF('query (10)'!G2771="","",'query (10)'!G2771)</f>
        <v>กำลังดำเนินการ</v>
      </c>
      <c r="L2771" s="38" t="str">
        <f>IF('query (10)'!G2771="","MISSING",IFERROR(INDEX(Cleaning_Rules!$B$5:$B$10,MATCH(TRIM('query (10)'!G2771),Cleaning_Rules!$A$5:$A$10,0)),"UNKNOWN"))</f>
        <v>IN_PROGRESS</v>
      </c>
      <c r="M2771" s="38" t="str">
        <f>IF('query (10)'!I2771="","",'query (10)'!I2771)</f>
        <v>Mechanical</v>
      </c>
      <c r="N2771" s="38" t="str">
        <f>IF('query (10)'!O2771="","",'query (10)'!O2771)</f>
        <v>Part Change</v>
      </c>
      <c r="O2771" s="38" t="str">
        <f>IF('query (10)'!P2771="","",'query (10)'!P2771)</f>
        <v>Medium</v>
      </c>
      <c r="P2771" s="38" t="str">
        <f>IF('query (10)'!N2771="","",'query (10)'!N2771)</f>
        <v>Replace Seal Kit The Air Cylinder UnLoader Chuck Accordding To PM 2 Year Cycle</v>
      </c>
      <c r="Q2771" s="38" t="str">
        <f>TRIM('query (10)'!N2771)</f>
        <v>Replace Seal Kit The Air Cylinder UnLoader Chuck Accordding To PM 2 Year Cycle</v>
      </c>
      <c r="R2771" s="38" t="str">
        <f>TRIM(UPPER('query (10)'!R2771))</f>
        <v/>
      </c>
      <c r="S2771" s="38" t="str">
        <f>TRIM(UPPER('query (10)'!S2771))</f>
        <v/>
      </c>
      <c r="T2771" s="38" t="str">
        <f>IF('query (10)'!Q2771="","",TRIM(UPPER('query (10)'!Q2771)))</f>
        <v/>
      </c>
      <c r="U2771" s="38" t="str">
        <f>IF('query (10)'!T2771="","",'query (10)'!T2771)</f>
        <v/>
      </c>
      <c r="V2771" s="39" t="str">
        <f>IF('query (10)'!T2771="","",IFERROR(VALUE('query (10)'!T2771),""))</f>
        <v/>
      </c>
      <c r="W2771" s="40">
        <f>IF('query (10)'!U2771="","",'query (10)'!U2771)</f>
        <v>0</v>
      </c>
      <c r="X2771" s="39">
        <f>IF('query (10)'!V2771="","",'query (10)'!V2771)</f>
        <v>731</v>
      </c>
      <c r="Y2771" s="41">
        <f>IF('query (10)'!W2771="","",'query (10)'!W2771)</f>
        <v>46183</v>
      </c>
      <c r="Z2771" s="41" t="str">
        <f>IF('query (10)'!X2771="","",'query (10)'!X2771)</f>
        <v/>
      </c>
      <c r="AA2771" s="41">
        <f>IF('query (10)'!Y2771="","",'query (10)'!Y2771)</f>
        <v>46183</v>
      </c>
      <c r="AB2771" s="41">
        <f>IF('query (10)'!Z2771="","",'query (10)'!Z2771)</f>
        <v>46914</v>
      </c>
      <c r="AC2771" s="38" t="str">
        <f>IF(OR('query (10)'!AA2771="",COUNTIF(Cleaning_Rules!$A$21:$A$26,TRIM('query (10)'!AA2771))&gt;0),"",TRIM('query (10)'!AA2771))</f>
        <v/>
      </c>
      <c r="AD2771" s="38" t="str">
        <f>IF('query (10)'!AB2771="","",TRIM(IFERROR(_xlfn.TEXTBEFORE('query (10)'!AB2771,"("),'query (10)'!AB2771)))</f>
        <v>เริ่มซ่อมงาน PM แล้ว รับผิดชอบโดย CHETSADA PHIWBANG</v>
      </c>
      <c r="AE2771" s="38" t="str">
        <f>IFERROR(LOWER(TRIM(_xlfn.TEXTBEFORE(_xlfn.TEXTAFTER('query (10)'!AB2771,"("),")"))),"")</f>
        <v>chetsada@nsk.com</v>
      </c>
      <c r="AF2771" s="38" t="str">
        <f>IF('query (10)'!AD2771="","",TRIM('query (10)'!AD2771))</f>
        <v>จักรภัทร โคตรสมบัติ</v>
      </c>
      <c r="AG2771" s="38" t="str">
        <f>IF('query (10)'!AE2771="","",TRIM('query (10)'!AE2771))</f>
        <v>เจษฎา ผิวบาง</v>
      </c>
      <c r="AH2771" s="38" t="str">
        <f>IF('query (10)'!AF2771="","",IFERROR(VALUE('query (10)'!AF2771),""))</f>
        <v/>
      </c>
      <c r="AI2771" s="38" t="str">
        <f>IF('query (10)'!AG2771="","",TRIM('query (10)'!AG2771))</f>
        <v/>
      </c>
      <c r="AJ2771" s="38" t="str">
        <f>IF('query (10)'!AH2771="","",IFERROR(VALUE('query (10)'!AH2771),""))</f>
        <v/>
      </c>
      <c r="AK2771" s="38" t="str">
        <f>IF('query (10)'!AI2771="","",TRIM('query (10)'!AI2771))</f>
        <v/>
      </c>
      <c r="AL2771" s="42">
        <f t="shared" si="215"/>
        <v>2026</v>
      </c>
      <c r="AM2771" s="42" t="str">
        <f t="shared" si="216"/>
        <v>2026-06</v>
      </c>
      <c r="AN2771" s="42" t="str">
        <f t="shared" ca="1" si="217"/>
        <v>ON_SCHEDULE</v>
      </c>
      <c r="AO2771" s="42" t="str">
        <f t="shared" si="218"/>
        <v>GR-388 | SHAFT RACEWAY GRINDING MACHINE. | HUB3-1 | AIR CYLINDER | Time-based Maintenance | Mechanical | Part Change | Medium | Replace Seal Kit The Air Cylinder UnLoader Chuck Accordding To PM 2 Year Cycle | เริ่มซ่อมงาน PM แล้ว รับผิดชอบโดย CHETSADA PHIWBANG | เจษฎา ผิวบาง</v>
      </c>
      <c r="AP2771" s="42" t="str">
        <f>_xlfn.TEXTJOIN("; ",TRUE,IF(COUNTA('query (10)'!A2771:AK2771)&lt;=6,"NEAR_EMPTY_ROW",""),IF($K2771="","MISSING_STATUS",""),IF(AND($K2771="เสร็จสิ้น",$Z2771=""),"DONE_NO_ACTUAL_DATE",""),IF(AND($I2771="Condition-based Maintenance",$AH2771=""),"CBM_NO_MEASUREMENT",""),IF(OR($X2771="",$X2771=0),"INVALID_PERIOD",""),IF(AND($AA2771&lt;&gt;"",$AB2771&lt;&gt;"",$AB2771&lt;$AA2771),"DATE_SEQUENCE_ERROR",""),IF(AND($AB2771&lt;&gt;"",$AB2771&gt;DATE(2030,12,31)),"DATE_OUTLIER",""),IF($C2771="","MISSING_QRCODE",""),IF($J2771="UNKNOWN","UNKNOWN_PM_TYPE",""),IF($L2771="UNKNOWN","UNKNOWN_STATUS",""))</f>
        <v/>
      </c>
      <c r="AQ2771" s="42" t="str">
        <f t="shared" si="219"/>
        <v>NO</v>
      </c>
    </row>
    <row r="2772" spans="1:43" x14ac:dyDescent="0.3">
      <c r="A2772" s="38">
        <f>IF('query (10)'!A2772="","",'query (10)'!A2772)</f>
        <v>3032</v>
      </c>
      <c r="B2772" s="38">
        <f>IF('query (10)'!B2772="","",'query (10)'!B2772)</f>
        <v>21610</v>
      </c>
      <c r="C2772" s="38" t="str">
        <f>TRIM(UPPER('query (10)'!M2772))</f>
        <v>GR-385</v>
      </c>
      <c r="D2772" s="38" t="str">
        <f>TRIM(UPPER(IFERROR(_xlfn.TEXTBEFORE('query (10)'!L2772,"("),'query (10)'!L2772)))</f>
        <v>SHAFT RACEWAY SUPER FINISH WITH DEMAGNITIZING MACHINE.</v>
      </c>
      <c r="E2772" s="38" t="str">
        <f>IFERROR(TRIM(UPPER(_xlfn.TEXTBEFORE(_xlfn.TEXTAFTER('query (10)'!L2772,"("),")"))),"")</f>
        <v/>
      </c>
      <c r="F2772" s="38" t="str">
        <f>TRIM('query (10)'!K2772)</f>
        <v>HUB3-1</v>
      </c>
      <c r="G2772" s="38" t="str">
        <f>IF('query (10)'!J2772="","",'query (10)'!J2772)</f>
        <v>Air Cylinder</v>
      </c>
      <c r="H2772" s="38" t="str">
        <f>TRIM(UPPER('query (10)'!J2772))</f>
        <v>AIR CYLINDER</v>
      </c>
      <c r="I2772" s="38" t="str">
        <f>IF('query (10)'!F2772="","",'query (10)'!F2772)</f>
        <v>Time-based Maintenance</v>
      </c>
      <c r="J2772" s="38" t="str">
        <f>IF('query (10)'!F2772="","",IFERROR(INDEX(Cleaning_Rules!$B$14:$B$17,MATCH(TRIM('query (10)'!F2772),Cleaning_Rules!$A$14:$A$17,0)),"UNKNOWN"))</f>
        <v>TBM</v>
      </c>
      <c r="K2772" s="38" t="str">
        <f>IF('query (10)'!G2772="","",'query (10)'!G2772)</f>
        <v>กำลังดำเนินการ</v>
      </c>
      <c r="L2772" s="38" t="str">
        <f>IF('query (10)'!G2772="","MISSING",IFERROR(INDEX(Cleaning_Rules!$B$5:$B$10,MATCH(TRIM('query (10)'!G2772),Cleaning_Rules!$A$5:$A$10,0)),"UNKNOWN"))</f>
        <v>IN_PROGRESS</v>
      </c>
      <c r="M2772" s="38" t="str">
        <f>IF('query (10)'!I2772="","",'query (10)'!I2772)</f>
        <v>Mechanical</v>
      </c>
      <c r="N2772" s="38" t="str">
        <f>IF('query (10)'!O2772="","",'query (10)'!O2772)</f>
        <v>Part Change</v>
      </c>
      <c r="O2772" s="38" t="str">
        <f>IF('query (10)'!P2772="","",'query (10)'!P2772)</f>
        <v>Medium</v>
      </c>
      <c r="P2772" s="38" t="str">
        <f>IF('query (10)'!N2772="","",'query (10)'!N2772)</f>
        <v>Replace Seal Kit The Air Cylinder Loader Chuck Accordding To PM 2 Year Cycle</v>
      </c>
      <c r="Q2772" s="38" t="str">
        <f>TRIM('query (10)'!N2772)</f>
        <v>Replace Seal Kit The Air Cylinder Loader Chuck Accordding To PM 2 Year Cycle</v>
      </c>
      <c r="R2772" s="38" t="str">
        <f>TRIM(UPPER('query (10)'!R2772))</f>
        <v>SEAL KIT</v>
      </c>
      <c r="S2772" s="38" t="str">
        <f>TRIM(UPPER('query (10)'!S2772))</f>
        <v>CQ2B63-PS</v>
      </c>
      <c r="T2772" s="38" t="str">
        <f>IF('query (10)'!Q2772="","",TRIM(UPPER('query (10)'!Q2772)))</f>
        <v/>
      </c>
      <c r="U2772" s="38" t="str">
        <f>IF('query (10)'!T2772="","",'query (10)'!T2772)</f>
        <v/>
      </c>
      <c r="V2772" s="39" t="str">
        <f>IF('query (10)'!T2772="","",IFERROR(VALUE('query (10)'!T2772),""))</f>
        <v/>
      </c>
      <c r="W2772" s="40">
        <f>IF('query (10)'!U2772="","",'query (10)'!U2772)</f>
        <v>0</v>
      </c>
      <c r="X2772" s="39">
        <f>IF('query (10)'!V2772="","",'query (10)'!V2772)</f>
        <v>731</v>
      </c>
      <c r="Y2772" s="41">
        <f>IF('query (10)'!W2772="","",'query (10)'!W2772)</f>
        <v>46183</v>
      </c>
      <c r="Z2772" s="41" t="str">
        <f>IF('query (10)'!X2772="","",'query (10)'!X2772)</f>
        <v/>
      </c>
      <c r="AA2772" s="41">
        <f>IF('query (10)'!Y2772="","",'query (10)'!Y2772)</f>
        <v>46183</v>
      </c>
      <c r="AB2772" s="41">
        <f>IF('query (10)'!Z2772="","",'query (10)'!Z2772)</f>
        <v>46914</v>
      </c>
      <c r="AC2772" s="38" t="str">
        <f>IF(OR('query (10)'!AA2772="",COUNTIF(Cleaning_Rules!$A$21:$A$26,TRIM('query (10)'!AA2772))&gt;0),"",TRIM('query (10)'!AA2772))</f>
        <v/>
      </c>
      <c r="AD2772" s="38" t="str">
        <f>IF('query (10)'!AB2772="","",TRIM(IFERROR(_xlfn.TEXTBEFORE('query (10)'!AB2772,"("),'query (10)'!AB2772)))</f>
        <v>เริ่มซ่อมงาน PM แล้ว รับผิดชอบโดย KUNANON PARAWANWONG</v>
      </c>
      <c r="AE2772" s="38" t="str">
        <f>IFERROR(LOWER(TRIM(_xlfn.TEXTBEFORE(_xlfn.TEXTAFTER('query (10)'!AB2772,"("),")"))),"")</f>
        <v>parawanwong-k-3161@nsk.com</v>
      </c>
      <c r="AF2772" s="38" t="str">
        <f>IF('query (10)'!AD2772="","",TRIM('query (10)'!AD2772))</f>
        <v>จักรภัทร โคตรสมบัติ</v>
      </c>
      <c r="AG2772" s="38" t="str">
        <f>IF('query (10)'!AE2772="","",TRIM('query (10)'!AE2772))</f>
        <v>คุณานนต์ ปารวัณวงศ์</v>
      </c>
      <c r="AH2772" s="38" t="str">
        <f>IF('query (10)'!AF2772="","",IFERROR(VALUE('query (10)'!AF2772),""))</f>
        <v/>
      </c>
      <c r="AI2772" s="38" t="str">
        <f>IF('query (10)'!AG2772="","",TRIM('query (10)'!AG2772))</f>
        <v/>
      </c>
      <c r="AJ2772" s="38" t="str">
        <f>IF('query (10)'!AH2772="","",IFERROR(VALUE('query (10)'!AH2772),""))</f>
        <v/>
      </c>
      <c r="AK2772" s="38" t="str">
        <f>IF('query (10)'!AI2772="","",TRIM('query (10)'!AI2772))</f>
        <v/>
      </c>
      <c r="AL2772" s="42">
        <f t="shared" si="215"/>
        <v>2026</v>
      </c>
      <c r="AM2772" s="42" t="str">
        <f t="shared" si="216"/>
        <v>2026-06</v>
      </c>
      <c r="AN2772" s="42" t="str">
        <f t="shared" ca="1" si="217"/>
        <v>ON_SCHEDULE</v>
      </c>
      <c r="AO2772" s="42" t="str">
        <f t="shared" si="218"/>
        <v>GR-385 | SHAFT RACEWAY SUPER FINISH WITH DEMAGNITIZING MACHINE. | HUB3-1 | AIR CYLINDER | Time-based Maintenance | Mechanical | Part Change | Medium | Replace Seal Kit The Air Cylinder Loader Chuck Accordding To PM 2 Year Cycle | SEAL KIT | CQ2B63-PS | เริ่มซ่อมงาน PM แล้ว รับผิดชอบโดย KUNANON PARAWANWONG | คุณานนต์ ปารวัณวงศ์</v>
      </c>
      <c r="AP2772" s="42" t="str">
        <f>_xlfn.TEXTJOIN("; ",TRUE,IF(COUNTA('query (10)'!A2772:AK2772)&lt;=6,"NEAR_EMPTY_ROW",""),IF($K2772="","MISSING_STATUS",""),IF(AND($K2772="เสร็จสิ้น",$Z2772=""),"DONE_NO_ACTUAL_DATE",""),IF(AND($I2772="Condition-based Maintenance",$AH2772=""),"CBM_NO_MEASUREMENT",""),IF(OR($X2772="",$X2772=0),"INVALID_PERIOD",""),IF(AND($AA2772&lt;&gt;"",$AB2772&lt;&gt;"",$AB2772&lt;$AA2772),"DATE_SEQUENCE_ERROR",""),IF(AND($AB2772&lt;&gt;"",$AB2772&gt;DATE(2030,12,31)),"DATE_OUTLIER",""),IF($C2772="","MISSING_QRCODE",""),IF($J2772="UNKNOWN","UNKNOWN_PM_TYPE",""),IF($L2772="UNKNOWN","UNKNOWN_STATUS",""))</f>
        <v/>
      </c>
      <c r="AQ2772" s="42" t="str">
        <f t="shared" si="219"/>
        <v>NO</v>
      </c>
    </row>
    <row r="2773" spans="1:43" x14ac:dyDescent="0.3">
      <c r="A2773" s="38">
        <f>IF('query (10)'!A2773="","",'query (10)'!A2773)</f>
        <v>3034</v>
      </c>
      <c r="B2773" s="38">
        <f>IF('query (10)'!B2773="","",'query (10)'!B2773)</f>
        <v>21612</v>
      </c>
      <c r="C2773" s="38" t="str">
        <f>TRIM(UPPER('query (10)'!M2773))</f>
        <v>GR-385</v>
      </c>
      <c r="D2773" s="38" t="str">
        <f>TRIM(UPPER(IFERROR(_xlfn.TEXTBEFORE('query (10)'!L2773,"("),'query (10)'!L2773)))</f>
        <v>SHAFT RACEWAY SUPER FINISH WITH DEMAGNITIZING MACHINE.</v>
      </c>
      <c r="E2773" s="38" t="str">
        <f>IFERROR(TRIM(UPPER(_xlfn.TEXTBEFORE(_xlfn.TEXTAFTER('query (10)'!L2773,"("),")"))),"")</f>
        <v/>
      </c>
      <c r="F2773" s="38" t="str">
        <f>TRIM('query (10)'!K2773)</f>
        <v>HUB3-1</v>
      </c>
      <c r="G2773" s="38" t="str">
        <f>IF('query (10)'!J2773="","",'query (10)'!J2773)</f>
        <v>Air Cylinder</v>
      </c>
      <c r="H2773" s="38" t="str">
        <f>TRIM(UPPER('query (10)'!J2773))</f>
        <v>AIR CYLINDER</v>
      </c>
      <c r="I2773" s="38" t="str">
        <f>IF('query (10)'!F2773="","",'query (10)'!F2773)</f>
        <v>Time-based Maintenance</v>
      </c>
      <c r="J2773" s="38" t="str">
        <f>IF('query (10)'!F2773="","",IFERROR(INDEX(Cleaning_Rules!$B$14:$B$17,MATCH(TRIM('query (10)'!F2773),Cleaning_Rules!$A$14:$A$17,0)),"UNKNOWN"))</f>
        <v>TBM</v>
      </c>
      <c r="K2773" s="38" t="str">
        <f>IF('query (10)'!G2773="","",'query (10)'!G2773)</f>
        <v>กำลังดำเนินการ</v>
      </c>
      <c r="L2773" s="38" t="str">
        <f>IF('query (10)'!G2773="","MISSING",IFERROR(INDEX(Cleaning_Rules!$B$5:$B$10,MATCH(TRIM('query (10)'!G2773),Cleaning_Rules!$A$5:$A$10,0)),"UNKNOWN"))</f>
        <v>IN_PROGRESS</v>
      </c>
      <c r="M2773" s="38" t="str">
        <f>IF('query (10)'!I2773="","",'query (10)'!I2773)</f>
        <v>Mechanical</v>
      </c>
      <c r="N2773" s="38" t="str">
        <f>IF('query (10)'!O2773="","",'query (10)'!O2773)</f>
        <v>Part Change</v>
      </c>
      <c r="O2773" s="38" t="str">
        <f>IF('query (10)'!P2773="","",'query (10)'!P2773)</f>
        <v>Medium</v>
      </c>
      <c r="P2773" s="38" t="str">
        <f>IF('query (10)'!N2773="","",'query (10)'!N2773)</f>
        <v>Replace Seal Kit The Air Cylinder Discharge-Loader Chuck Accordding To PM 2 Year Cycle</v>
      </c>
      <c r="Q2773" s="38" t="str">
        <f>TRIM('query (10)'!N2773)</f>
        <v>Replace Seal Kit The Air Cylinder Discharge-Loader Chuck Accordding To PM 2 Year Cycle</v>
      </c>
      <c r="R2773" s="38" t="str">
        <f>TRIM(UPPER('query (10)'!R2773))</f>
        <v>SEAL KIT</v>
      </c>
      <c r="S2773" s="38" t="str">
        <f>TRIM(UPPER('query (10)'!S2773))</f>
        <v>CQ2B63-PS</v>
      </c>
      <c r="T2773" s="38" t="str">
        <f>IF('query (10)'!Q2773="","",TRIM(UPPER('query (10)'!Q2773)))</f>
        <v/>
      </c>
      <c r="U2773" s="38" t="str">
        <f>IF('query (10)'!T2773="","",'query (10)'!T2773)</f>
        <v/>
      </c>
      <c r="V2773" s="39" t="str">
        <f>IF('query (10)'!T2773="","",IFERROR(VALUE('query (10)'!T2773),""))</f>
        <v/>
      </c>
      <c r="W2773" s="40">
        <f>IF('query (10)'!U2773="","",'query (10)'!U2773)</f>
        <v>0</v>
      </c>
      <c r="X2773" s="39">
        <f>IF('query (10)'!V2773="","",'query (10)'!V2773)</f>
        <v>731</v>
      </c>
      <c r="Y2773" s="41">
        <f>IF('query (10)'!W2773="","",'query (10)'!W2773)</f>
        <v>46183</v>
      </c>
      <c r="Z2773" s="41" t="str">
        <f>IF('query (10)'!X2773="","",'query (10)'!X2773)</f>
        <v/>
      </c>
      <c r="AA2773" s="41">
        <f>IF('query (10)'!Y2773="","",'query (10)'!Y2773)</f>
        <v>46183</v>
      </c>
      <c r="AB2773" s="41">
        <f>IF('query (10)'!Z2773="","",'query (10)'!Z2773)</f>
        <v>46914</v>
      </c>
      <c r="AC2773" s="38" t="str">
        <f>IF(OR('query (10)'!AA2773="",COUNTIF(Cleaning_Rules!$A$21:$A$26,TRIM('query (10)'!AA2773))&gt;0),"",TRIM('query (10)'!AA2773))</f>
        <v/>
      </c>
      <c r="AD2773" s="38" t="str">
        <f>IF('query (10)'!AB2773="","",TRIM(IFERROR(_xlfn.TEXTBEFORE('query (10)'!AB2773,"("),'query (10)'!AB2773)))</f>
        <v>เริ่มซ่อมงาน PM แล้ว รับผิดชอบโดย KUNANON PARAWANWONG</v>
      </c>
      <c r="AE2773" s="38" t="str">
        <f>IFERROR(LOWER(TRIM(_xlfn.TEXTBEFORE(_xlfn.TEXTAFTER('query (10)'!AB2773,"("),")"))),"")</f>
        <v>parawanwong-k-3161@nsk.com</v>
      </c>
      <c r="AF2773" s="38" t="str">
        <f>IF('query (10)'!AD2773="","",TRIM('query (10)'!AD2773))</f>
        <v>จักรภัทร โคตรสมบัติ</v>
      </c>
      <c r="AG2773" s="38" t="str">
        <f>IF('query (10)'!AE2773="","",TRIM('query (10)'!AE2773))</f>
        <v>คุณานนต์ ปารวัณวงศ์</v>
      </c>
      <c r="AH2773" s="38" t="str">
        <f>IF('query (10)'!AF2773="","",IFERROR(VALUE('query (10)'!AF2773),""))</f>
        <v/>
      </c>
      <c r="AI2773" s="38" t="str">
        <f>IF('query (10)'!AG2773="","",TRIM('query (10)'!AG2773))</f>
        <v/>
      </c>
      <c r="AJ2773" s="38" t="str">
        <f>IF('query (10)'!AH2773="","",IFERROR(VALUE('query (10)'!AH2773),""))</f>
        <v/>
      </c>
      <c r="AK2773" s="38" t="str">
        <f>IF('query (10)'!AI2773="","",TRIM('query (10)'!AI2773))</f>
        <v/>
      </c>
      <c r="AL2773" s="42">
        <f t="shared" si="215"/>
        <v>2026</v>
      </c>
      <c r="AM2773" s="42" t="str">
        <f t="shared" si="216"/>
        <v>2026-06</v>
      </c>
      <c r="AN2773" s="42" t="str">
        <f t="shared" ca="1" si="217"/>
        <v>ON_SCHEDULE</v>
      </c>
      <c r="AO2773" s="42" t="str">
        <f t="shared" si="218"/>
        <v>GR-385 | SHAFT RACEWAY SUPER FINISH WITH DEMAGNITIZING MACHINE. | HUB3-1 | AIR CYLINDER | Time-based Maintenance | Mechanical | Part Change | Medium | Replace Seal Kit The Air Cylinder Discharge-Loader Chuck Accordding To PM 2 Year Cycle | SEAL KIT | CQ2B63-PS | เริ่มซ่อมงาน PM แล้ว รับผิดชอบโดย KUNANON PARAWANWONG | คุณานนต์ ปารวัณวงศ์</v>
      </c>
      <c r="AP2773" s="42" t="str">
        <f>_xlfn.TEXTJOIN("; ",TRUE,IF(COUNTA('query (10)'!A2773:AK2773)&lt;=6,"NEAR_EMPTY_ROW",""),IF($K2773="","MISSING_STATUS",""),IF(AND($K2773="เสร็จสิ้น",$Z2773=""),"DONE_NO_ACTUAL_DATE",""),IF(AND($I2773="Condition-based Maintenance",$AH2773=""),"CBM_NO_MEASUREMENT",""),IF(OR($X2773="",$X2773=0),"INVALID_PERIOD",""),IF(AND($AA2773&lt;&gt;"",$AB2773&lt;&gt;"",$AB2773&lt;$AA2773),"DATE_SEQUENCE_ERROR",""),IF(AND($AB2773&lt;&gt;"",$AB2773&gt;DATE(2030,12,31)),"DATE_OUTLIER",""),IF($C2773="","MISSING_QRCODE",""),IF($J2773="UNKNOWN","UNKNOWN_PM_TYPE",""),IF($L2773="UNKNOWN","UNKNOWN_STATUS",""))</f>
        <v/>
      </c>
      <c r="AQ2773" s="42" t="str">
        <f t="shared" si="219"/>
        <v>NO</v>
      </c>
    </row>
    <row r="2774" spans="1:43" x14ac:dyDescent="0.3">
      <c r="A2774" s="38">
        <f>IF('query (10)'!A2774="","",'query (10)'!A2774)</f>
        <v>3035</v>
      </c>
      <c r="B2774" s="38" t="str">
        <f>IF('query (10)'!B2774="","",'query (10)'!B2774)</f>
        <v/>
      </c>
      <c r="C2774" s="38" t="str">
        <f>TRIM(UPPER('query (10)'!M2774))</f>
        <v>GR-738</v>
      </c>
      <c r="D2774" s="38" t="str">
        <f>TRIM(UPPER(IFERROR(_xlfn.TEXTBEFORE('query (10)'!L2774,"("),'query (10)'!L2774)))</f>
        <v>OUTER RING RACEWAY GRINDING MACHINE WITH DEMAGNETIZE</v>
      </c>
      <c r="E2774" s="38" t="str">
        <f>IFERROR(TRIM(UPPER(_xlfn.TEXTBEFORE(_xlfn.TEXTAFTER('query (10)'!L2774,"("),")"))),"")</f>
        <v/>
      </c>
      <c r="F2774" s="38" t="str">
        <f>TRIM('query (10)'!K2774)</f>
        <v>HUB3-2</v>
      </c>
      <c r="G2774" s="38" t="str">
        <f>IF('query (10)'!J2774="","",'query (10)'!J2774)</f>
        <v>Belt</v>
      </c>
      <c r="H2774" s="38" t="str">
        <f>TRIM(UPPER('query (10)'!J2774))</f>
        <v>BELT</v>
      </c>
      <c r="I2774" s="38" t="str">
        <f>IF('query (10)'!F2774="","",'query (10)'!F2774)</f>
        <v>Time-based Maintenance</v>
      </c>
      <c r="J2774" s="38" t="str">
        <f>IF('query (10)'!F2774="","",IFERROR(INDEX(Cleaning_Rules!$B$14:$B$17,MATCH(TRIM('query (10)'!F2774),Cleaning_Rules!$A$14:$A$17,0)),"UNKNOWN"))</f>
        <v>TBM</v>
      </c>
      <c r="K2774" s="38" t="str">
        <f>IF('query (10)'!G2774="","",'query (10)'!G2774)</f>
        <v>แก้ไขแผน</v>
      </c>
      <c r="L2774" s="38" t="str">
        <f>IF('query (10)'!G2774="","MISSING",IFERROR(INDEX(Cleaning_Rules!$B$5:$B$10,MATCH(TRIM('query (10)'!G2774),Cleaning_Rules!$A$5:$A$10,0)),"UNKNOWN"))</f>
        <v>PLAN_REVISED</v>
      </c>
      <c r="M2774" s="38" t="str">
        <f>IF('query (10)'!I2774="","",'query (10)'!I2774)</f>
        <v>Mechanical</v>
      </c>
      <c r="N2774" s="38" t="str">
        <f>IF('query (10)'!O2774="","",'query (10)'!O2774)</f>
        <v>Part Change</v>
      </c>
      <c r="O2774" s="38" t="str">
        <f>IF('query (10)'!P2774="","",'query (10)'!P2774)</f>
        <v>Medium</v>
      </c>
      <c r="P2774" s="38" t="str">
        <f>IF('query (10)'!N2774="","",'query (10)'!N2774)</f>
        <v>Replace Work Head Belt According To PM 2 Year Cycle</v>
      </c>
      <c r="Q2774" s="38" t="str">
        <f>TRIM('query (10)'!N2774)</f>
        <v>Replace Work Head Belt According To PM 2 Year Cycle</v>
      </c>
      <c r="R2774" s="38" t="str">
        <f>TRIM(UPPER('query (10)'!R2774))</f>
        <v>BELT</v>
      </c>
      <c r="S2774" s="38" t="str">
        <f>TRIM(UPPER('query (10)'!S2774))</f>
        <v>7M850</v>
      </c>
      <c r="T2774" s="38" t="str">
        <f>IF('query (10)'!Q2774="","",TRIM(UPPER('query (10)'!Q2774)))</f>
        <v/>
      </c>
      <c r="U2774" s="38" t="str">
        <f>IF('query (10)'!T2774="","",'query (10)'!T2774)</f>
        <v/>
      </c>
      <c r="V2774" s="39" t="str">
        <f>IF('query (10)'!T2774="","",IFERROR(VALUE('query (10)'!T2774),""))</f>
        <v/>
      </c>
      <c r="W2774" s="40">
        <f>IF('query (10)'!U2774="","",'query (10)'!U2774)</f>
        <v>0</v>
      </c>
      <c r="X2774" s="39">
        <f>IF('query (10)'!V2774="","",'query (10)'!V2774)</f>
        <v>731</v>
      </c>
      <c r="Y2774" s="41">
        <f>IF('query (10)'!W2774="","",'query (10)'!W2774)</f>
        <v>46219</v>
      </c>
      <c r="Z2774" s="41" t="str">
        <f>IF('query (10)'!X2774="","",'query (10)'!X2774)</f>
        <v/>
      </c>
      <c r="AA2774" s="41">
        <f>IF('query (10)'!Y2774="","",'query (10)'!Y2774)</f>
        <v>46219</v>
      </c>
      <c r="AB2774" s="41">
        <f>IF('query (10)'!Z2774="","",'query (10)'!Z2774)</f>
        <v>46950</v>
      </c>
      <c r="AC2774" s="38" t="str">
        <f>IF(OR('query (10)'!AA2774="",COUNTIF(Cleaning_Rules!$A$21:$A$26,TRIM('query (10)'!AA2774))&gt;0),"",TRIM('query (10)'!AA2774))</f>
        <v/>
      </c>
      <c r="AD2774" s="38" t="str">
        <f>IF('query (10)'!AB2774="","",TRIM(IFERROR(_xlfn.TEXTBEFORE('query (10)'!AB2774,"("),'query (10)'!AB2774)))</f>
        <v/>
      </c>
      <c r="AE2774" s="38" t="str">
        <f>IFERROR(LOWER(TRIM(_xlfn.TEXTBEFORE(_xlfn.TEXTAFTER('query (10)'!AB2774,"("),")"))),"")</f>
        <v/>
      </c>
      <c r="AF2774" s="38" t="str">
        <f>IF('query (10)'!AD2774="","",TRIM('query (10)'!AD2774))</f>
        <v>จักรภัทร โคตรสมบัติ</v>
      </c>
      <c r="AG2774" s="38" t="str">
        <f>IF('query (10)'!AE2774="","",TRIM('query (10)'!AE2774))</f>
        <v>จักรภัทร โคตรสมบัติ</v>
      </c>
      <c r="AH2774" s="38" t="str">
        <f>IF('query (10)'!AF2774="","",IFERROR(VALUE('query (10)'!AF2774),""))</f>
        <v/>
      </c>
      <c r="AI2774" s="38" t="str">
        <f>IF('query (10)'!AG2774="","",TRIM('query (10)'!AG2774))</f>
        <v/>
      </c>
      <c r="AJ2774" s="38" t="str">
        <f>IF('query (10)'!AH2774="","",IFERROR(VALUE('query (10)'!AH2774),""))</f>
        <v/>
      </c>
      <c r="AK2774" s="38" t="str">
        <f>IF('query (10)'!AI2774="","",TRIM('query (10)'!AI2774))</f>
        <v/>
      </c>
      <c r="AL2774" s="42">
        <f t="shared" si="215"/>
        <v>2026</v>
      </c>
      <c r="AM2774" s="42" t="str">
        <f t="shared" si="216"/>
        <v>2026-07</v>
      </c>
      <c r="AN2774" s="42" t="str">
        <f t="shared" ca="1" si="217"/>
        <v>ON_SCHEDULE</v>
      </c>
      <c r="AO2774" s="42" t="str">
        <f t="shared" si="218"/>
        <v>GR-738 | OUTER RING RACEWAY GRINDING MACHINE WITH DEMAGNETIZE | HUB3-2 | BELT | Time-based Maintenance | Mechanical | Part Change | Medium | Replace Work Head Belt According To PM 2 Year Cycle | BELT | 7M850 | จักรภัทร โคตรสมบัติ</v>
      </c>
      <c r="AP2774" s="42" t="str">
        <f>_xlfn.TEXTJOIN("; ",TRUE,IF(COUNTA('query (10)'!A2774:AK2774)&lt;=6,"NEAR_EMPTY_ROW",""),IF($K2774="","MISSING_STATUS",""),IF(AND($K2774="เสร็จสิ้น",$Z2774=""),"DONE_NO_ACTUAL_DATE",""),IF(AND($I2774="Condition-based Maintenance",$AH2774=""),"CBM_NO_MEASUREMENT",""),IF(OR($X2774="",$X2774=0),"INVALID_PERIOD",""),IF(AND($AA2774&lt;&gt;"",$AB2774&lt;&gt;"",$AB2774&lt;$AA2774),"DATE_SEQUENCE_ERROR",""),IF(AND($AB2774&lt;&gt;"",$AB2774&gt;DATE(2030,12,31)),"DATE_OUTLIER",""),IF($C2774="","MISSING_QRCODE",""),IF($J2774="UNKNOWN","UNKNOWN_PM_TYPE",""),IF($L2774="UNKNOWN","UNKNOWN_STATUS",""))</f>
        <v/>
      </c>
      <c r="AQ2774" s="42" t="str">
        <f t="shared" si="219"/>
        <v>NO</v>
      </c>
    </row>
    <row r="2775" spans="1:43" x14ac:dyDescent="0.3">
      <c r="A2775" s="38">
        <f>IF('query (10)'!A2775="","",'query (10)'!A2775)</f>
        <v>3036</v>
      </c>
      <c r="B2775" s="38">
        <f>IF('query (10)'!B2775="","",'query (10)'!B2775)</f>
        <v>21637</v>
      </c>
      <c r="C2775" s="38" t="str">
        <f>TRIM(UPPER('query (10)'!M2775))</f>
        <v>GR-733</v>
      </c>
      <c r="D2775" s="38" t="str">
        <f>TRIM(UPPER(IFERROR(_xlfn.TEXTBEFORE('query (10)'!L2775,"("),'query (10)'!L2775)))</f>
        <v>SPINDLE RACEWAY SUPERFINISH MACHINE.</v>
      </c>
      <c r="E2775" s="38" t="str">
        <f>IFERROR(TRIM(UPPER(_xlfn.TEXTBEFORE(_xlfn.TEXTAFTER('query (10)'!L2775,"("),")"))),"")</f>
        <v/>
      </c>
      <c r="F2775" s="38" t="str">
        <f>TRIM('query (10)'!K2775)</f>
        <v>HUB3-2</v>
      </c>
      <c r="G2775" s="38" t="str">
        <f>IF('query (10)'!J2775="","",'query (10)'!J2775)</f>
        <v>Accuracy</v>
      </c>
      <c r="H2775" s="38" t="str">
        <f>TRIM(UPPER('query (10)'!J2775))</f>
        <v>ACCURACY</v>
      </c>
      <c r="I2775" s="38" t="str">
        <f>IF('query (10)'!F2775="","",'query (10)'!F2775)</f>
        <v>Time-based Maintenance</v>
      </c>
      <c r="J2775" s="38" t="str">
        <f>IF('query (10)'!F2775="","",IFERROR(INDEX(Cleaning_Rules!$B$14:$B$17,MATCH(TRIM('query (10)'!F2775),Cleaning_Rules!$A$14:$A$17,0)),"UNKNOWN"))</f>
        <v>TBM</v>
      </c>
      <c r="K2775" s="38" t="str">
        <f>IF('query (10)'!G2775="","",'query (10)'!G2775)</f>
        <v>กำลังดำเนินการ</v>
      </c>
      <c r="L2775" s="38" t="str">
        <f>IF('query (10)'!G2775="","MISSING",IFERROR(INDEX(Cleaning_Rules!$B$5:$B$10,MATCH(TRIM('query (10)'!G2775),Cleaning_Rules!$A$5:$A$10,0)),"UNKNOWN"))</f>
        <v>IN_PROGRESS</v>
      </c>
      <c r="M2775" s="38" t="str">
        <f>IF('query (10)'!I2775="","",'query (10)'!I2775)</f>
        <v>Mechanical</v>
      </c>
      <c r="N2775" s="38" t="str">
        <f>IF('query (10)'!O2775="","",'query (10)'!O2775)</f>
        <v>Inspection</v>
      </c>
      <c r="O2775" s="38" t="str">
        <f>IF('query (10)'!P2775="","",'query (10)'!P2775)</f>
        <v>Medium</v>
      </c>
      <c r="P2775" s="38" t="str">
        <f>IF('query (10)'!N2775="","",'query (10)'!N2775)</f>
        <v xml:space="preserve">Machine Accuracy Inspection – Details as Follows :
1.Check Run-Out Work Head
2.Check Accuracy Shoe Stopper </v>
      </c>
      <c r="Q2775" s="38" t="str">
        <f>TRIM('query (10)'!N2775)</f>
        <v>Machine Accuracy Inspection – Details as Follows :
1.Check Run-Out Work Head
2.Check Accuracy Shoe Stopper</v>
      </c>
      <c r="R2775" s="38" t="str">
        <f>TRIM(UPPER('query (10)'!R2775))</f>
        <v/>
      </c>
      <c r="S2775" s="38" t="str">
        <f>TRIM(UPPER('query (10)'!S2775))</f>
        <v/>
      </c>
      <c r="T2775" s="38" t="str">
        <f>IF('query (10)'!Q2775="","",TRIM(UPPER('query (10)'!Q2775)))</f>
        <v/>
      </c>
      <c r="U2775" s="38" t="str">
        <f>IF('query (10)'!T2775="","",'query (10)'!T2775)</f>
        <v/>
      </c>
      <c r="V2775" s="39" t="str">
        <f>IF('query (10)'!T2775="","",IFERROR(VALUE('query (10)'!T2775),""))</f>
        <v/>
      </c>
      <c r="W2775" s="40">
        <f>IF('query (10)'!U2775="","",'query (10)'!U2775)</f>
        <v>0</v>
      </c>
      <c r="X2775" s="39">
        <f>IF('query (10)'!V2775="","",'query (10)'!V2775)</f>
        <v>731</v>
      </c>
      <c r="Y2775" s="41">
        <f>IF('query (10)'!W2775="","",'query (10)'!W2775)</f>
        <v>46184</v>
      </c>
      <c r="Z2775" s="41" t="str">
        <f>IF('query (10)'!X2775="","",'query (10)'!X2775)</f>
        <v/>
      </c>
      <c r="AA2775" s="41">
        <f>IF('query (10)'!Y2775="","",'query (10)'!Y2775)</f>
        <v>46184</v>
      </c>
      <c r="AB2775" s="41">
        <f>IF('query (10)'!Z2775="","",'query (10)'!Z2775)</f>
        <v>46915</v>
      </c>
      <c r="AC2775" s="38" t="str">
        <f>IF(OR('query (10)'!AA2775="",COUNTIF(Cleaning_Rules!$A$21:$A$26,TRIM('query (10)'!AA2775))&gt;0),"",TRIM('query (10)'!AA2775))</f>
        <v/>
      </c>
      <c r="AD2775" s="38" t="str">
        <f>IF('query (10)'!AB2775="","",TRIM(IFERROR(_xlfn.TEXTBEFORE('query (10)'!AB2775,"("),'query (10)'!AB2775)))</f>
        <v>เริ่มซ่อมงาน PM แล้ว รับผิดชอบโดย CHETSADA PHIWBANG</v>
      </c>
      <c r="AE2775" s="38" t="str">
        <f>IFERROR(LOWER(TRIM(_xlfn.TEXTBEFORE(_xlfn.TEXTAFTER('query (10)'!AB2775,"("),")"))),"")</f>
        <v>chetsada@nsk.com</v>
      </c>
      <c r="AF2775" s="38" t="str">
        <f>IF('query (10)'!AD2775="","",TRIM('query (10)'!AD2775))</f>
        <v>จักรภัทร โคตรสมบัติ</v>
      </c>
      <c r="AG2775" s="38" t="str">
        <f>IF('query (10)'!AE2775="","",TRIM('query (10)'!AE2775))</f>
        <v>เจษฎา ผิวบาง</v>
      </c>
      <c r="AH2775" s="38" t="str">
        <f>IF('query (10)'!AF2775="","",IFERROR(VALUE('query (10)'!AF2775),""))</f>
        <v/>
      </c>
      <c r="AI2775" s="38" t="str">
        <f>IF('query (10)'!AG2775="","",TRIM('query (10)'!AG2775))</f>
        <v/>
      </c>
      <c r="AJ2775" s="38" t="str">
        <f>IF('query (10)'!AH2775="","",IFERROR(VALUE('query (10)'!AH2775),""))</f>
        <v/>
      </c>
      <c r="AK2775" s="38" t="str">
        <f>IF('query (10)'!AI2775="","",TRIM('query (10)'!AI2775))</f>
        <v/>
      </c>
      <c r="AL2775" s="42">
        <f t="shared" si="215"/>
        <v>2026</v>
      </c>
      <c r="AM2775" s="42" t="str">
        <f t="shared" si="216"/>
        <v>2026-06</v>
      </c>
      <c r="AN2775" s="42" t="str">
        <f t="shared" ca="1" si="217"/>
        <v>ON_SCHEDULE</v>
      </c>
      <c r="AO2775" s="42" t="str">
        <f t="shared" si="218"/>
        <v>GR-733 | SPINDLE RACEWAY SUPERFINISH MACHINE. | HUB3-2 | ACCURACY | Time-based Maintenance | Mechanical | Inspection | Medium | Machine Accuracy Inspection – Details as Follows :
1.Check Run-Out Work Head
2.Check Accuracy Shoe Stopper | เริ่มซ่อมงาน PM แล้ว รับผิดชอบโดย CHETSADA PHIWBANG | เจษฎา ผิวบาง</v>
      </c>
      <c r="AP2775" s="42" t="str">
        <f>_xlfn.TEXTJOIN("; ",TRUE,IF(COUNTA('query (10)'!A2775:AK2775)&lt;=6,"NEAR_EMPTY_ROW",""),IF($K2775="","MISSING_STATUS",""),IF(AND($K2775="เสร็จสิ้น",$Z2775=""),"DONE_NO_ACTUAL_DATE",""),IF(AND($I2775="Condition-based Maintenance",$AH2775=""),"CBM_NO_MEASUREMENT",""),IF(OR($X2775="",$X2775=0),"INVALID_PERIOD",""),IF(AND($AA2775&lt;&gt;"",$AB2775&lt;&gt;"",$AB2775&lt;$AA2775),"DATE_SEQUENCE_ERROR",""),IF(AND($AB2775&lt;&gt;"",$AB2775&gt;DATE(2030,12,31)),"DATE_OUTLIER",""),IF($C2775="","MISSING_QRCODE",""),IF($J2775="UNKNOWN","UNKNOWN_PM_TYPE",""),IF($L2775="UNKNOWN","UNKNOWN_STATUS",""))</f>
        <v/>
      </c>
      <c r="AQ2775" s="42" t="str">
        <f t="shared" si="219"/>
        <v>NO</v>
      </c>
    </row>
    <row r="2776" spans="1:43" x14ac:dyDescent="0.3">
      <c r="A2776" s="38">
        <f>IF('query (10)'!A2776="","",'query (10)'!A2776)</f>
        <v>3039</v>
      </c>
      <c r="B2776" s="38">
        <f>IF('query (10)'!B2776="","",'query (10)'!B2776)</f>
        <v>21638</v>
      </c>
      <c r="C2776" s="38" t="str">
        <f>TRIM(UPPER('query (10)'!M2776))</f>
        <v>GR-737</v>
      </c>
      <c r="D2776" s="38" t="str">
        <f>TRIM(UPPER(IFERROR(_xlfn.TEXTBEFORE('query (10)'!L2776,"("),'query (10)'!L2776)))</f>
        <v>OUTER RING DATUM DIAMETER GRINDING MACHINE</v>
      </c>
      <c r="E2776" s="38" t="str">
        <f>IFERROR(TRIM(UPPER(_xlfn.TEXTBEFORE(_xlfn.TEXTAFTER('query (10)'!L2776,"("),")"))),"")</f>
        <v/>
      </c>
      <c r="F2776" s="38" t="str">
        <f>TRIM('query (10)'!K2776)</f>
        <v>HUB3-2</v>
      </c>
      <c r="G2776" s="38" t="str">
        <f>IF('query (10)'!J2776="","",'query (10)'!J2776)</f>
        <v>Air Cylinder</v>
      </c>
      <c r="H2776" s="38" t="str">
        <f>TRIM(UPPER('query (10)'!J2776))</f>
        <v>AIR CYLINDER</v>
      </c>
      <c r="I2776" s="38" t="str">
        <f>IF('query (10)'!F2776="","",'query (10)'!F2776)</f>
        <v>Time-based Maintenance</v>
      </c>
      <c r="J2776" s="38" t="str">
        <f>IF('query (10)'!F2776="","",IFERROR(INDEX(Cleaning_Rules!$B$14:$B$17,MATCH(TRIM('query (10)'!F2776),Cleaning_Rules!$A$14:$A$17,0)),"UNKNOWN"))</f>
        <v>TBM</v>
      </c>
      <c r="K2776" s="38" t="str">
        <f>IF('query (10)'!G2776="","",'query (10)'!G2776)</f>
        <v>กำลังดำเนินการ</v>
      </c>
      <c r="L2776" s="38" t="str">
        <f>IF('query (10)'!G2776="","MISSING",IFERROR(INDEX(Cleaning_Rules!$B$5:$B$10,MATCH(TRIM('query (10)'!G2776),Cleaning_Rules!$A$5:$A$10,0)),"UNKNOWN"))</f>
        <v>IN_PROGRESS</v>
      </c>
      <c r="M2776" s="38" t="str">
        <f>IF('query (10)'!I2776="","",'query (10)'!I2776)</f>
        <v>Mechanical</v>
      </c>
      <c r="N2776" s="38" t="str">
        <f>IF('query (10)'!O2776="","",'query (10)'!O2776)</f>
        <v>Inspection</v>
      </c>
      <c r="O2776" s="38" t="str">
        <f>IF('query (10)'!P2776="","",'query (10)'!P2776)</f>
        <v>Medium</v>
      </c>
      <c r="P2776" s="38" t="str">
        <f>IF('query (10)'!N2776="","",'query (10)'!N2776)</f>
        <v>Replace Seal Kit The Air Cylinder Loader Chuck Accordding To PM 2 Year Cycle</v>
      </c>
      <c r="Q2776" s="38" t="str">
        <f>TRIM('query (10)'!N2776)</f>
        <v>Replace Seal Kit The Air Cylinder Loader Chuck Accordding To PM 2 Year Cycle</v>
      </c>
      <c r="R2776" s="38" t="str">
        <f>TRIM(UPPER('query (10)'!R2776))</f>
        <v>SEAL KIT</v>
      </c>
      <c r="S2776" s="38" t="str">
        <f>TRIM(UPPER('query (10)'!S2776))</f>
        <v>CQ2B63-PS</v>
      </c>
      <c r="T2776" s="38" t="str">
        <f>IF('query (10)'!Q2776="","",TRIM(UPPER('query (10)'!Q2776)))</f>
        <v/>
      </c>
      <c r="U2776" s="38" t="str">
        <f>IF('query (10)'!T2776="","",'query (10)'!T2776)</f>
        <v/>
      </c>
      <c r="V2776" s="39" t="str">
        <f>IF('query (10)'!T2776="","",IFERROR(VALUE('query (10)'!T2776),""))</f>
        <v/>
      </c>
      <c r="W2776" s="40">
        <f>IF('query (10)'!U2776="","",'query (10)'!U2776)</f>
        <v>0</v>
      </c>
      <c r="X2776" s="39">
        <f>IF('query (10)'!V2776="","",'query (10)'!V2776)</f>
        <v>731</v>
      </c>
      <c r="Y2776" s="41">
        <f>IF('query (10)'!W2776="","",'query (10)'!W2776)</f>
        <v>46184</v>
      </c>
      <c r="Z2776" s="41" t="str">
        <f>IF('query (10)'!X2776="","",'query (10)'!X2776)</f>
        <v/>
      </c>
      <c r="AA2776" s="41">
        <f>IF('query (10)'!Y2776="","",'query (10)'!Y2776)</f>
        <v>46184</v>
      </c>
      <c r="AB2776" s="41">
        <f>IF('query (10)'!Z2776="","",'query (10)'!Z2776)</f>
        <v>46915</v>
      </c>
      <c r="AC2776" s="38" t="str">
        <f>IF(OR('query (10)'!AA2776="",COUNTIF(Cleaning_Rules!$A$21:$A$26,TRIM('query (10)'!AA2776))&gt;0),"",TRIM('query (10)'!AA2776))</f>
        <v/>
      </c>
      <c r="AD2776" s="38" t="str">
        <f>IF('query (10)'!AB2776="","",TRIM(IFERROR(_xlfn.TEXTBEFORE('query (10)'!AB2776,"("),'query (10)'!AB2776)))</f>
        <v>เริ่มซ่อมงาน PM แล้ว รับผิดชอบโดย PUCHIT KULSEREE</v>
      </c>
      <c r="AE2776" s="38" t="str">
        <f>IFERROR(LOWER(TRIM(_xlfn.TEXTBEFORE(_xlfn.TEXTAFTER('query (10)'!AB2776,"("),")"))),"")</f>
        <v>puchit@nsk.com</v>
      </c>
      <c r="AF2776" s="38" t="str">
        <f>IF('query (10)'!AD2776="","",TRIM('query (10)'!AD2776))</f>
        <v>จักรภัทร โคตรสมบัติ</v>
      </c>
      <c r="AG2776" s="38" t="str">
        <f>IF('query (10)'!AE2776="","",TRIM('query (10)'!AE2776))</f>
        <v>ภูชิต กุลเสรี</v>
      </c>
      <c r="AH2776" s="38" t="str">
        <f>IF('query (10)'!AF2776="","",IFERROR(VALUE('query (10)'!AF2776),""))</f>
        <v/>
      </c>
      <c r="AI2776" s="38" t="str">
        <f>IF('query (10)'!AG2776="","",TRIM('query (10)'!AG2776))</f>
        <v/>
      </c>
      <c r="AJ2776" s="38" t="str">
        <f>IF('query (10)'!AH2776="","",IFERROR(VALUE('query (10)'!AH2776),""))</f>
        <v/>
      </c>
      <c r="AK2776" s="38" t="str">
        <f>IF('query (10)'!AI2776="","",TRIM('query (10)'!AI2776))</f>
        <v/>
      </c>
      <c r="AL2776" s="42">
        <f t="shared" si="215"/>
        <v>2026</v>
      </c>
      <c r="AM2776" s="42" t="str">
        <f t="shared" si="216"/>
        <v>2026-06</v>
      </c>
      <c r="AN2776" s="42" t="str">
        <f t="shared" ca="1" si="217"/>
        <v>ON_SCHEDULE</v>
      </c>
      <c r="AO2776" s="42" t="str">
        <f t="shared" si="218"/>
        <v>GR-737 | OUTER RING DATUM DIAMETER GRINDING MACHINE | HUB3-2 | AIR CYLINDER | Time-based Maintenance | Mechanical | Inspection | Medium | Replace Seal Kit The Air Cylinder Loader Chuck Accordding To PM 2 Year Cycle | SEAL KIT | CQ2B63-PS | เริ่มซ่อมงาน PM แล้ว รับผิดชอบโดย PUCHIT KULSEREE | ภูชิต กุลเสรี</v>
      </c>
      <c r="AP2776" s="42" t="str">
        <f>_xlfn.TEXTJOIN("; ",TRUE,IF(COUNTA('query (10)'!A2776:AK2776)&lt;=6,"NEAR_EMPTY_ROW",""),IF($K2776="","MISSING_STATUS",""),IF(AND($K2776="เสร็จสิ้น",$Z2776=""),"DONE_NO_ACTUAL_DATE",""),IF(AND($I2776="Condition-based Maintenance",$AH2776=""),"CBM_NO_MEASUREMENT",""),IF(OR($X2776="",$X2776=0),"INVALID_PERIOD",""),IF(AND($AA2776&lt;&gt;"",$AB2776&lt;&gt;"",$AB2776&lt;$AA2776),"DATE_SEQUENCE_ERROR",""),IF(AND($AB2776&lt;&gt;"",$AB2776&gt;DATE(2030,12,31)),"DATE_OUTLIER",""),IF($C2776="","MISSING_QRCODE",""),IF($J2776="UNKNOWN","UNKNOWN_PM_TYPE",""),IF($L2776="UNKNOWN","UNKNOWN_STATUS",""))</f>
        <v/>
      </c>
      <c r="AQ2776" s="42" t="str">
        <f t="shared" si="219"/>
        <v>NO</v>
      </c>
    </row>
    <row r="2777" spans="1:43" x14ac:dyDescent="0.3">
      <c r="A2777" s="38">
        <f>IF('query (10)'!A2777="","",'query (10)'!A2777)</f>
        <v>3040</v>
      </c>
      <c r="B2777" s="38">
        <f>IF('query (10)'!B2777="","",'query (10)'!B2777)</f>
        <v>21639</v>
      </c>
      <c r="C2777" s="38" t="str">
        <f>TRIM(UPPER('query (10)'!M2777))</f>
        <v>GR-737</v>
      </c>
      <c r="D2777" s="38" t="str">
        <f>TRIM(UPPER(IFERROR(_xlfn.TEXTBEFORE('query (10)'!L2777,"("),'query (10)'!L2777)))</f>
        <v>OUTER RING DATUM DIAMETER GRINDING MACHINE</v>
      </c>
      <c r="E2777" s="38" t="str">
        <f>IFERROR(TRIM(UPPER(_xlfn.TEXTBEFORE(_xlfn.TEXTAFTER('query (10)'!L2777,"("),")"))),"")</f>
        <v/>
      </c>
      <c r="F2777" s="38" t="str">
        <f>TRIM('query (10)'!K2777)</f>
        <v>HUB3-2</v>
      </c>
      <c r="G2777" s="38" t="str">
        <f>IF('query (10)'!J2777="","",'query (10)'!J2777)</f>
        <v>Air Cylinder</v>
      </c>
      <c r="H2777" s="38" t="str">
        <f>TRIM(UPPER('query (10)'!J2777))</f>
        <v>AIR CYLINDER</v>
      </c>
      <c r="I2777" s="38" t="str">
        <f>IF('query (10)'!F2777="","",'query (10)'!F2777)</f>
        <v>Time-based Maintenance</v>
      </c>
      <c r="J2777" s="38" t="str">
        <f>IF('query (10)'!F2777="","",IFERROR(INDEX(Cleaning_Rules!$B$14:$B$17,MATCH(TRIM('query (10)'!F2777),Cleaning_Rules!$A$14:$A$17,0)),"UNKNOWN"))</f>
        <v>TBM</v>
      </c>
      <c r="K2777" s="38" t="str">
        <f>IF('query (10)'!G2777="","",'query (10)'!G2777)</f>
        <v>กำลังดำเนินการ</v>
      </c>
      <c r="L2777" s="38" t="str">
        <f>IF('query (10)'!G2777="","MISSING",IFERROR(INDEX(Cleaning_Rules!$B$5:$B$10,MATCH(TRIM('query (10)'!G2777),Cleaning_Rules!$A$5:$A$10,0)),"UNKNOWN"))</f>
        <v>IN_PROGRESS</v>
      </c>
      <c r="M2777" s="38" t="str">
        <f>IF('query (10)'!I2777="","",'query (10)'!I2777)</f>
        <v>Mechanical</v>
      </c>
      <c r="N2777" s="38" t="str">
        <f>IF('query (10)'!O2777="","",'query (10)'!O2777)</f>
        <v>Inspection</v>
      </c>
      <c r="O2777" s="38" t="str">
        <f>IF('query (10)'!P2777="","",'query (10)'!P2777)</f>
        <v>Medium</v>
      </c>
      <c r="P2777" s="38" t="str">
        <f>IF('query (10)'!N2777="","",'query (10)'!N2777)</f>
        <v>Replace Seal Kit The Air Cylinder UnLoader Chuck Accordding To PM 2 Year Cycle</v>
      </c>
      <c r="Q2777" s="38" t="str">
        <f>TRIM('query (10)'!N2777)</f>
        <v>Replace Seal Kit The Air Cylinder UnLoader Chuck Accordding To PM 2 Year Cycle</v>
      </c>
      <c r="R2777" s="38" t="str">
        <f>TRIM(UPPER('query (10)'!R2777))</f>
        <v>SEAL KIT</v>
      </c>
      <c r="S2777" s="38" t="str">
        <f>TRIM(UPPER('query (10)'!S2777))</f>
        <v>CQ2B63-PS</v>
      </c>
      <c r="T2777" s="38" t="str">
        <f>IF('query (10)'!Q2777="","",TRIM(UPPER('query (10)'!Q2777)))</f>
        <v/>
      </c>
      <c r="U2777" s="38" t="str">
        <f>IF('query (10)'!T2777="","",'query (10)'!T2777)</f>
        <v/>
      </c>
      <c r="V2777" s="39" t="str">
        <f>IF('query (10)'!T2777="","",IFERROR(VALUE('query (10)'!T2777),""))</f>
        <v/>
      </c>
      <c r="W2777" s="40">
        <f>IF('query (10)'!U2777="","",'query (10)'!U2777)</f>
        <v>0</v>
      </c>
      <c r="X2777" s="39">
        <f>IF('query (10)'!V2777="","",'query (10)'!V2777)</f>
        <v>731</v>
      </c>
      <c r="Y2777" s="41">
        <f>IF('query (10)'!W2777="","",'query (10)'!W2777)</f>
        <v>46184</v>
      </c>
      <c r="Z2777" s="41" t="str">
        <f>IF('query (10)'!X2777="","",'query (10)'!X2777)</f>
        <v/>
      </c>
      <c r="AA2777" s="41">
        <f>IF('query (10)'!Y2777="","",'query (10)'!Y2777)</f>
        <v>46184</v>
      </c>
      <c r="AB2777" s="41">
        <f>IF('query (10)'!Z2777="","",'query (10)'!Z2777)</f>
        <v>46915</v>
      </c>
      <c r="AC2777" s="38" t="str">
        <f>IF(OR('query (10)'!AA2777="",COUNTIF(Cleaning_Rules!$A$21:$A$26,TRIM('query (10)'!AA2777))&gt;0),"",TRIM('query (10)'!AA2777))</f>
        <v/>
      </c>
      <c r="AD2777" s="38" t="str">
        <f>IF('query (10)'!AB2777="","",TRIM(IFERROR(_xlfn.TEXTBEFORE('query (10)'!AB2777,"("),'query (10)'!AB2777)))</f>
        <v>เริ่มซ่อมงาน PM แล้ว รับผิดชอบโดย PUCHIT KULSEREE</v>
      </c>
      <c r="AE2777" s="38" t="str">
        <f>IFERROR(LOWER(TRIM(_xlfn.TEXTBEFORE(_xlfn.TEXTAFTER('query (10)'!AB2777,"("),")"))),"")</f>
        <v>puchit@nsk.com</v>
      </c>
      <c r="AF2777" s="38" t="str">
        <f>IF('query (10)'!AD2777="","",TRIM('query (10)'!AD2777))</f>
        <v>จักรภัทร โคตรสมบัติ</v>
      </c>
      <c r="AG2777" s="38" t="str">
        <f>IF('query (10)'!AE2777="","",TRIM('query (10)'!AE2777))</f>
        <v>ภูชิต กุลเสรี</v>
      </c>
      <c r="AH2777" s="38" t="str">
        <f>IF('query (10)'!AF2777="","",IFERROR(VALUE('query (10)'!AF2777),""))</f>
        <v/>
      </c>
      <c r="AI2777" s="38" t="str">
        <f>IF('query (10)'!AG2777="","",TRIM('query (10)'!AG2777))</f>
        <v/>
      </c>
      <c r="AJ2777" s="38" t="str">
        <f>IF('query (10)'!AH2777="","",IFERROR(VALUE('query (10)'!AH2777),""))</f>
        <v/>
      </c>
      <c r="AK2777" s="38" t="str">
        <f>IF('query (10)'!AI2777="","",TRIM('query (10)'!AI2777))</f>
        <v/>
      </c>
      <c r="AL2777" s="42">
        <f t="shared" si="215"/>
        <v>2026</v>
      </c>
      <c r="AM2777" s="42" t="str">
        <f t="shared" si="216"/>
        <v>2026-06</v>
      </c>
      <c r="AN2777" s="42" t="str">
        <f t="shared" ca="1" si="217"/>
        <v>ON_SCHEDULE</v>
      </c>
      <c r="AO2777" s="42" t="str">
        <f t="shared" si="218"/>
        <v>GR-737 | OUTER RING DATUM DIAMETER GRINDING MACHINE | HUB3-2 | AIR CYLINDER | Time-based Maintenance | Mechanical | Inspection | Medium | Replace Seal Kit The Air Cylinder UnLoader Chuck Accordding To PM 2 Year Cycle | SEAL KIT | CQ2B63-PS | เริ่มซ่อมงาน PM แล้ว รับผิดชอบโดย PUCHIT KULSEREE | ภูชิต กุลเสรี</v>
      </c>
      <c r="AP2777" s="42" t="str">
        <f>_xlfn.TEXTJOIN("; ",TRUE,IF(COUNTA('query (10)'!A2777:AK2777)&lt;=6,"NEAR_EMPTY_ROW",""),IF($K2777="","MISSING_STATUS",""),IF(AND($K2777="เสร็จสิ้น",$Z2777=""),"DONE_NO_ACTUAL_DATE",""),IF(AND($I2777="Condition-based Maintenance",$AH2777=""),"CBM_NO_MEASUREMENT",""),IF(OR($X2777="",$X2777=0),"INVALID_PERIOD",""),IF(AND($AA2777&lt;&gt;"",$AB2777&lt;&gt;"",$AB2777&lt;$AA2777),"DATE_SEQUENCE_ERROR",""),IF(AND($AB2777&lt;&gt;"",$AB2777&gt;DATE(2030,12,31)),"DATE_OUTLIER",""),IF($C2777="","MISSING_QRCODE",""),IF($J2777="UNKNOWN","UNKNOWN_PM_TYPE",""),IF($L2777="UNKNOWN","UNKNOWN_STATUS",""))</f>
        <v/>
      </c>
      <c r="AQ2777" s="42" t="str">
        <f t="shared" si="219"/>
        <v>NO</v>
      </c>
    </row>
    <row r="2778" spans="1:43" x14ac:dyDescent="0.3">
      <c r="A2778" s="38">
        <f>IF('query (10)'!A2778="","",'query (10)'!A2778)</f>
        <v>3041</v>
      </c>
      <c r="B2778" s="38">
        <f>IF('query (10)'!B2778="","",'query (10)'!B2778)</f>
        <v>21640</v>
      </c>
      <c r="C2778" s="38" t="str">
        <f>TRIM(UPPER('query (10)'!M2778))</f>
        <v>GR-738</v>
      </c>
      <c r="D2778" s="38" t="str">
        <f>TRIM(UPPER(IFERROR(_xlfn.TEXTBEFORE('query (10)'!L2778,"("),'query (10)'!L2778)))</f>
        <v>OUTER RING RACEWAY GRINDING MACHINE WITH DEMAGNETIZE</v>
      </c>
      <c r="E2778" s="38" t="str">
        <f>IFERROR(TRIM(UPPER(_xlfn.TEXTBEFORE(_xlfn.TEXTAFTER('query (10)'!L2778,"("),")"))),"")</f>
        <v/>
      </c>
      <c r="F2778" s="38" t="str">
        <f>TRIM('query (10)'!K2778)</f>
        <v>HUB3-2</v>
      </c>
      <c r="G2778" s="38" t="str">
        <f>IF('query (10)'!J2778="","",'query (10)'!J2778)</f>
        <v>Air Cylinder</v>
      </c>
      <c r="H2778" s="38" t="str">
        <f>TRIM(UPPER('query (10)'!J2778))</f>
        <v>AIR CYLINDER</v>
      </c>
      <c r="I2778" s="38" t="str">
        <f>IF('query (10)'!F2778="","",'query (10)'!F2778)</f>
        <v>Time-based Maintenance</v>
      </c>
      <c r="J2778" s="38" t="str">
        <f>IF('query (10)'!F2778="","",IFERROR(INDEX(Cleaning_Rules!$B$14:$B$17,MATCH(TRIM('query (10)'!F2778),Cleaning_Rules!$A$14:$A$17,0)),"UNKNOWN"))</f>
        <v>TBM</v>
      </c>
      <c r="K2778" s="38" t="str">
        <f>IF('query (10)'!G2778="","",'query (10)'!G2778)</f>
        <v>กำลังดำเนินการ</v>
      </c>
      <c r="L2778" s="38" t="str">
        <f>IF('query (10)'!G2778="","MISSING",IFERROR(INDEX(Cleaning_Rules!$B$5:$B$10,MATCH(TRIM('query (10)'!G2778),Cleaning_Rules!$A$5:$A$10,0)),"UNKNOWN"))</f>
        <v>IN_PROGRESS</v>
      </c>
      <c r="M2778" s="38" t="str">
        <f>IF('query (10)'!I2778="","",'query (10)'!I2778)</f>
        <v>Mechanical</v>
      </c>
      <c r="N2778" s="38" t="str">
        <f>IF('query (10)'!O2778="","",'query (10)'!O2778)</f>
        <v>Part Change</v>
      </c>
      <c r="O2778" s="38" t="str">
        <f>IF('query (10)'!P2778="","",'query (10)'!P2778)</f>
        <v>Medium</v>
      </c>
      <c r="P2778" s="38" t="str">
        <f>IF('query (10)'!N2778="","",'query (10)'!N2778)</f>
        <v>Replace Seal Kit The Air Cylinder Loader Chuck Accordding To PM 2 Year Cycle</v>
      </c>
      <c r="Q2778" s="38" t="str">
        <f>TRIM('query (10)'!N2778)</f>
        <v>Replace Seal Kit The Air Cylinder Loader Chuck Accordding To PM 2 Year Cycle</v>
      </c>
      <c r="R2778" s="38" t="str">
        <f>TRIM(UPPER('query (10)'!R2778))</f>
        <v>SEAL KIT</v>
      </c>
      <c r="S2778" s="38" t="str">
        <f>TRIM(UPPER('query (10)'!S2778))</f>
        <v>CQ2B63-PS</v>
      </c>
      <c r="T2778" s="38" t="str">
        <f>IF('query (10)'!Q2778="","",TRIM(UPPER('query (10)'!Q2778)))</f>
        <v/>
      </c>
      <c r="U2778" s="38" t="str">
        <f>IF('query (10)'!T2778="","",'query (10)'!T2778)</f>
        <v/>
      </c>
      <c r="V2778" s="39" t="str">
        <f>IF('query (10)'!T2778="","",IFERROR(VALUE('query (10)'!T2778),""))</f>
        <v/>
      </c>
      <c r="W2778" s="40">
        <f>IF('query (10)'!U2778="","",'query (10)'!U2778)</f>
        <v>0</v>
      </c>
      <c r="X2778" s="39">
        <f>IF('query (10)'!V2778="","",'query (10)'!V2778)</f>
        <v>731</v>
      </c>
      <c r="Y2778" s="41">
        <f>IF('query (10)'!W2778="","",'query (10)'!W2778)</f>
        <v>46184</v>
      </c>
      <c r="Z2778" s="41" t="str">
        <f>IF('query (10)'!X2778="","",'query (10)'!X2778)</f>
        <v/>
      </c>
      <c r="AA2778" s="41">
        <f>IF('query (10)'!Y2778="","",'query (10)'!Y2778)</f>
        <v>46184</v>
      </c>
      <c r="AB2778" s="41">
        <f>IF('query (10)'!Z2778="","",'query (10)'!Z2778)</f>
        <v>46915</v>
      </c>
      <c r="AC2778" s="38" t="str">
        <f>IF(OR('query (10)'!AA2778="",COUNTIF(Cleaning_Rules!$A$21:$A$26,TRIM('query (10)'!AA2778))&gt;0),"",TRIM('query (10)'!AA2778))</f>
        <v/>
      </c>
      <c r="AD2778" s="38" t="str">
        <f>IF('query (10)'!AB2778="","",TRIM(IFERROR(_xlfn.TEXTBEFORE('query (10)'!AB2778,"("),'query (10)'!AB2778)))</f>
        <v>เริ่มซ่อมงาน PM แล้ว รับผิดชอบโดย PUCHIT KULSEREE</v>
      </c>
      <c r="AE2778" s="38" t="str">
        <f>IFERROR(LOWER(TRIM(_xlfn.TEXTBEFORE(_xlfn.TEXTAFTER('query (10)'!AB2778,"("),")"))),"")</f>
        <v>puchit@nsk.com</v>
      </c>
      <c r="AF2778" s="38" t="str">
        <f>IF('query (10)'!AD2778="","",TRIM('query (10)'!AD2778))</f>
        <v>จักรภัทร โคตรสมบัติ</v>
      </c>
      <c r="AG2778" s="38" t="str">
        <f>IF('query (10)'!AE2778="","",TRIM('query (10)'!AE2778))</f>
        <v>ภูชิต กุลเสรี</v>
      </c>
      <c r="AH2778" s="38" t="str">
        <f>IF('query (10)'!AF2778="","",IFERROR(VALUE('query (10)'!AF2778),""))</f>
        <v/>
      </c>
      <c r="AI2778" s="38" t="str">
        <f>IF('query (10)'!AG2778="","",TRIM('query (10)'!AG2778))</f>
        <v/>
      </c>
      <c r="AJ2778" s="38" t="str">
        <f>IF('query (10)'!AH2778="","",IFERROR(VALUE('query (10)'!AH2778),""))</f>
        <v/>
      </c>
      <c r="AK2778" s="38" t="str">
        <f>IF('query (10)'!AI2778="","",TRIM('query (10)'!AI2778))</f>
        <v/>
      </c>
      <c r="AL2778" s="42">
        <f t="shared" si="215"/>
        <v>2026</v>
      </c>
      <c r="AM2778" s="42" t="str">
        <f t="shared" si="216"/>
        <v>2026-06</v>
      </c>
      <c r="AN2778" s="42" t="str">
        <f t="shared" ca="1" si="217"/>
        <v>ON_SCHEDULE</v>
      </c>
      <c r="AO2778" s="42" t="str">
        <f t="shared" si="218"/>
        <v>GR-738 | OUTER RING RACEWAY GRINDING MACHINE WITH DEMAGNETIZE | HUB3-2 | AIR CYLINDER | Time-based Maintenance | Mechanical | Part Change | Medium | Replace Seal Kit The Air Cylinder Loader Chuck Accordding To PM 2 Year Cycle | SEAL KIT | CQ2B63-PS | เริ่มซ่อมงาน PM แล้ว รับผิดชอบโดย PUCHIT KULSEREE | ภูชิต กุลเสรี</v>
      </c>
      <c r="AP2778" s="42" t="str">
        <f>_xlfn.TEXTJOIN("; ",TRUE,IF(COUNTA('query (10)'!A2778:AK2778)&lt;=6,"NEAR_EMPTY_ROW",""),IF($K2778="","MISSING_STATUS",""),IF(AND($K2778="เสร็จสิ้น",$Z2778=""),"DONE_NO_ACTUAL_DATE",""),IF(AND($I2778="Condition-based Maintenance",$AH2778=""),"CBM_NO_MEASUREMENT",""),IF(OR($X2778="",$X2778=0),"INVALID_PERIOD",""),IF(AND($AA2778&lt;&gt;"",$AB2778&lt;&gt;"",$AB2778&lt;$AA2778),"DATE_SEQUENCE_ERROR",""),IF(AND($AB2778&lt;&gt;"",$AB2778&gt;DATE(2030,12,31)),"DATE_OUTLIER",""),IF($C2778="","MISSING_QRCODE",""),IF($J2778="UNKNOWN","UNKNOWN_PM_TYPE",""),IF($L2778="UNKNOWN","UNKNOWN_STATUS",""))</f>
        <v/>
      </c>
      <c r="AQ2778" s="42" t="str">
        <f t="shared" si="219"/>
        <v>NO</v>
      </c>
    </row>
    <row r="2779" spans="1:43" x14ac:dyDescent="0.3">
      <c r="A2779" s="38">
        <f>IF('query (10)'!A2779="","",'query (10)'!A2779)</f>
        <v>3042</v>
      </c>
      <c r="B2779" s="38">
        <f>IF('query (10)'!B2779="","",'query (10)'!B2779)</f>
        <v>21641</v>
      </c>
      <c r="C2779" s="38" t="str">
        <f>TRIM(UPPER('query (10)'!M2779))</f>
        <v>GR-738</v>
      </c>
      <c r="D2779" s="38" t="str">
        <f>TRIM(UPPER(IFERROR(_xlfn.TEXTBEFORE('query (10)'!L2779,"("),'query (10)'!L2779)))</f>
        <v>OUTER RING RACEWAY GRINDING MACHINE WITH DEMAGNETIZE</v>
      </c>
      <c r="E2779" s="38" t="str">
        <f>IFERROR(TRIM(UPPER(_xlfn.TEXTBEFORE(_xlfn.TEXTAFTER('query (10)'!L2779,"("),")"))),"")</f>
        <v/>
      </c>
      <c r="F2779" s="38" t="str">
        <f>TRIM('query (10)'!K2779)</f>
        <v>HUB3-2</v>
      </c>
      <c r="G2779" s="38" t="str">
        <f>IF('query (10)'!J2779="","",'query (10)'!J2779)</f>
        <v>Air Cylinder</v>
      </c>
      <c r="H2779" s="38" t="str">
        <f>TRIM(UPPER('query (10)'!J2779))</f>
        <v>AIR CYLINDER</v>
      </c>
      <c r="I2779" s="38" t="str">
        <f>IF('query (10)'!F2779="","",'query (10)'!F2779)</f>
        <v>Time-based Maintenance</v>
      </c>
      <c r="J2779" s="38" t="str">
        <f>IF('query (10)'!F2779="","",IFERROR(INDEX(Cleaning_Rules!$B$14:$B$17,MATCH(TRIM('query (10)'!F2779),Cleaning_Rules!$A$14:$A$17,0)),"UNKNOWN"))</f>
        <v>TBM</v>
      </c>
      <c r="K2779" s="38" t="str">
        <f>IF('query (10)'!G2779="","",'query (10)'!G2779)</f>
        <v>กำลังดำเนินการ</v>
      </c>
      <c r="L2779" s="38" t="str">
        <f>IF('query (10)'!G2779="","MISSING",IFERROR(INDEX(Cleaning_Rules!$B$5:$B$10,MATCH(TRIM('query (10)'!G2779),Cleaning_Rules!$A$5:$A$10,0)),"UNKNOWN"))</f>
        <v>IN_PROGRESS</v>
      </c>
      <c r="M2779" s="38" t="str">
        <f>IF('query (10)'!I2779="","",'query (10)'!I2779)</f>
        <v>Mechanical</v>
      </c>
      <c r="N2779" s="38" t="str">
        <f>IF('query (10)'!O2779="","",'query (10)'!O2779)</f>
        <v>Part Change</v>
      </c>
      <c r="O2779" s="38" t="str">
        <f>IF('query (10)'!P2779="","",'query (10)'!P2779)</f>
        <v>Medium</v>
      </c>
      <c r="P2779" s="38" t="str">
        <f>IF('query (10)'!N2779="","",'query (10)'!N2779)</f>
        <v>Replace Seal Kit The Air Cylinder UnLoader Chuck Accordding To PM 2 Year Cycle</v>
      </c>
      <c r="Q2779" s="38" t="str">
        <f>TRIM('query (10)'!N2779)</f>
        <v>Replace Seal Kit The Air Cylinder UnLoader Chuck Accordding To PM 2 Year Cycle</v>
      </c>
      <c r="R2779" s="38" t="str">
        <f>TRIM(UPPER('query (10)'!R2779))</f>
        <v>SEAL KIT</v>
      </c>
      <c r="S2779" s="38" t="str">
        <f>TRIM(UPPER('query (10)'!S2779))</f>
        <v>CQ2B63-PS</v>
      </c>
      <c r="T2779" s="38" t="str">
        <f>IF('query (10)'!Q2779="","",TRIM(UPPER('query (10)'!Q2779)))</f>
        <v/>
      </c>
      <c r="U2779" s="38" t="str">
        <f>IF('query (10)'!T2779="","",'query (10)'!T2779)</f>
        <v/>
      </c>
      <c r="V2779" s="39" t="str">
        <f>IF('query (10)'!T2779="","",IFERROR(VALUE('query (10)'!T2779),""))</f>
        <v/>
      </c>
      <c r="W2779" s="40">
        <f>IF('query (10)'!U2779="","",'query (10)'!U2779)</f>
        <v>0</v>
      </c>
      <c r="X2779" s="39">
        <f>IF('query (10)'!V2779="","",'query (10)'!V2779)</f>
        <v>731</v>
      </c>
      <c r="Y2779" s="41">
        <f>IF('query (10)'!W2779="","",'query (10)'!W2779)</f>
        <v>46184</v>
      </c>
      <c r="Z2779" s="41" t="str">
        <f>IF('query (10)'!X2779="","",'query (10)'!X2779)</f>
        <v/>
      </c>
      <c r="AA2779" s="41">
        <f>IF('query (10)'!Y2779="","",'query (10)'!Y2779)</f>
        <v>46184</v>
      </c>
      <c r="AB2779" s="41">
        <f>IF('query (10)'!Z2779="","",'query (10)'!Z2779)</f>
        <v>46915</v>
      </c>
      <c r="AC2779" s="38" t="str">
        <f>IF(OR('query (10)'!AA2779="",COUNTIF(Cleaning_Rules!$A$21:$A$26,TRIM('query (10)'!AA2779))&gt;0),"",TRIM('query (10)'!AA2779))</f>
        <v/>
      </c>
      <c r="AD2779" s="38" t="str">
        <f>IF('query (10)'!AB2779="","",TRIM(IFERROR(_xlfn.TEXTBEFORE('query (10)'!AB2779,"("),'query (10)'!AB2779)))</f>
        <v>เริ่มซ่อมงาน PM แล้ว รับผิดชอบโดย PAHLA SEEDANG</v>
      </c>
      <c r="AE2779" s="38" t="str">
        <f>IFERROR(LOWER(TRIM(_xlfn.TEXTBEFORE(_xlfn.TEXTAFTER('query (10)'!AB2779,"("),")"))),"")</f>
        <v>pahla@nsk.com</v>
      </c>
      <c r="AF2779" s="38" t="str">
        <f>IF('query (10)'!AD2779="","",TRIM('query (10)'!AD2779))</f>
        <v>จักรภัทร โคตรสมบัติ</v>
      </c>
      <c r="AG2779" s="38" t="str">
        <f>IF('query (10)'!AE2779="","",TRIM('query (10)'!AE2779))</f>
        <v>ผะหลา สีแดง</v>
      </c>
      <c r="AH2779" s="38" t="str">
        <f>IF('query (10)'!AF2779="","",IFERROR(VALUE('query (10)'!AF2779),""))</f>
        <v/>
      </c>
      <c r="AI2779" s="38" t="str">
        <f>IF('query (10)'!AG2779="","",TRIM('query (10)'!AG2779))</f>
        <v/>
      </c>
      <c r="AJ2779" s="38" t="str">
        <f>IF('query (10)'!AH2779="","",IFERROR(VALUE('query (10)'!AH2779),""))</f>
        <v/>
      </c>
      <c r="AK2779" s="38" t="str">
        <f>IF('query (10)'!AI2779="","",TRIM('query (10)'!AI2779))</f>
        <v/>
      </c>
      <c r="AL2779" s="42">
        <f t="shared" si="215"/>
        <v>2026</v>
      </c>
      <c r="AM2779" s="42" t="str">
        <f t="shared" si="216"/>
        <v>2026-06</v>
      </c>
      <c r="AN2779" s="42" t="str">
        <f t="shared" ca="1" si="217"/>
        <v>ON_SCHEDULE</v>
      </c>
      <c r="AO2779" s="42" t="str">
        <f t="shared" si="218"/>
        <v>GR-738 | OUTER RING RACEWAY GRINDING MACHINE WITH DEMAGNETIZE | HUB3-2 | AIR CYLINDER | Time-based Maintenance | Mechanical | Part Change | Medium | Replace Seal Kit The Air Cylinder UnLoader Chuck Accordding To PM 2 Year Cycle | SEAL KIT | CQ2B63-PS | เริ่มซ่อมงาน PM แล้ว รับผิดชอบโดย PAHLA SEEDANG | ผะหลา สีแดง</v>
      </c>
      <c r="AP2779" s="42" t="str">
        <f>_xlfn.TEXTJOIN("; ",TRUE,IF(COUNTA('query (10)'!A2779:AK2779)&lt;=6,"NEAR_EMPTY_ROW",""),IF($K2779="","MISSING_STATUS",""),IF(AND($K2779="เสร็จสิ้น",$Z2779=""),"DONE_NO_ACTUAL_DATE",""),IF(AND($I2779="Condition-based Maintenance",$AH2779=""),"CBM_NO_MEASUREMENT",""),IF(OR($X2779="",$X2779=0),"INVALID_PERIOD",""),IF(AND($AA2779&lt;&gt;"",$AB2779&lt;&gt;"",$AB2779&lt;$AA2779),"DATE_SEQUENCE_ERROR",""),IF(AND($AB2779&lt;&gt;"",$AB2779&gt;DATE(2030,12,31)),"DATE_OUTLIER",""),IF($C2779="","MISSING_QRCODE",""),IF($J2779="UNKNOWN","UNKNOWN_PM_TYPE",""),IF($L2779="UNKNOWN","UNKNOWN_STATUS",""))</f>
        <v/>
      </c>
      <c r="AQ2779" s="42" t="str">
        <f t="shared" si="219"/>
        <v>NO</v>
      </c>
    </row>
    <row r="2780" spans="1:43" x14ac:dyDescent="0.3">
      <c r="A2780" s="38">
        <f>IF('query (10)'!A2780="","",'query (10)'!A2780)</f>
        <v>3043</v>
      </c>
      <c r="B2780" s="38">
        <f>IF('query (10)'!B2780="","",'query (10)'!B2780)</f>
        <v>21642</v>
      </c>
      <c r="C2780" s="38" t="str">
        <f>TRIM(UPPER('query (10)'!M2780))</f>
        <v>GR-739</v>
      </c>
      <c r="D2780" s="38" t="str">
        <f>TRIM(UPPER(IFERROR(_xlfn.TEXTBEFORE('query (10)'!L2780,"("),'query (10)'!L2780)))</f>
        <v>OUTER RING RACEWAY SUPERFINISH MACHINE</v>
      </c>
      <c r="E2780" s="38" t="str">
        <f>IFERROR(TRIM(UPPER(_xlfn.TEXTBEFORE(_xlfn.TEXTAFTER('query (10)'!L2780,"("),")"))),"")</f>
        <v/>
      </c>
      <c r="F2780" s="38" t="str">
        <f>TRIM('query (10)'!K2780)</f>
        <v>HUB3-2</v>
      </c>
      <c r="G2780" s="38" t="str">
        <f>IF('query (10)'!J2780="","",'query (10)'!J2780)</f>
        <v>Accuracy</v>
      </c>
      <c r="H2780" s="38" t="str">
        <f>TRIM(UPPER('query (10)'!J2780))</f>
        <v>ACCURACY</v>
      </c>
      <c r="I2780" s="38" t="str">
        <f>IF('query (10)'!F2780="","",'query (10)'!F2780)</f>
        <v>Time-based Maintenance</v>
      </c>
      <c r="J2780" s="38" t="str">
        <f>IF('query (10)'!F2780="","",IFERROR(INDEX(Cleaning_Rules!$B$14:$B$17,MATCH(TRIM('query (10)'!F2780),Cleaning_Rules!$A$14:$A$17,0)),"UNKNOWN"))</f>
        <v>TBM</v>
      </c>
      <c r="K2780" s="38" t="str">
        <f>IF('query (10)'!G2780="","",'query (10)'!G2780)</f>
        <v>กำลังดำเนินการ</v>
      </c>
      <c r="L2780" s="38" t="str">
        <f>IF('query (10)'!G2780="","MISSING",IFERROR(INDEX(Cleaning_Rules!$B$5:$B$10,MATCH(TRIM('query (10)'!G2780),Cleaning_Rules!$A$5:$A$10,0)),"UNKNOWN"))</f>
        <v>IN_PROGRESS</v>
      </c>
      <c r="M2780" s="38" t="str">
        <f>IF('query (10)'!I2780="","",'query (10)'!I2780)</f>
        <v>Mechanical</v>
      </c>
      <c r="N2780" s="38" t="str">
        <f>IF('query (10)'!O2780="","",'query (10)'!O2780)</f>
        <v>Inspection</v>
      </c>
      <c r="O2780" s="38" t="str">
        <f>IF('query (10)'!P2780="","",'query (10)'!P2780)</f>
        <v>Medium</v>
      </c>
      <c r="P2780" s="38" t="str">
        <f>IF('query (10)'!N2780="","",'query (10)'!N2780)</f>
        <v xml:space="preserve">Machine Accuracy Inspection (Head No.1) Details as Follows :
1.Check Run-Out Work Head
2.Check Accuracy Shoe Stopper </v>
      </c>
      <c r="Q2780" s="38" t="str">
        <f>TRIM('query (10)'!N2780)</f>
        <v>Machine Accuracy Inspection (Head No.1) Details as Follows :
1.Check Run-Out Work Head
2.Check Accuracy Shoe Stopper</v>
      </c>
      <c r="R2780" s="38" t="str">
        <f>TRIM(UPPER('query (10)'!R2780))</f>
        <v/>
      </c>
      <c r="S2780" s="38" t="str">
        <f>TRIM(UPPER('query (10)'!S2780))</f>
        <v/>
      </c>
      <c r="T2780" s="38" t="str">
        <f>IF('query (10)'!Q2780="","",TRIM(UPPER('query (10)'!Q2780)))</f>
        <v/>
      </c>
      <c r="U2780" s="38" t="str">
        <f>IF('query (10)'!T2780="","",'query (10)'!T2780)</f>
        <v/>
      </c>
      <c r="V2780" s="39" t="str">
        <f>IF('query (10)'!T2780="","",IFERROR(VALUE('query (10)'!T2780),""))</f>
        <v/>
      </c>
      <c r="W2780" s="40">
        <f>IF('query (10)'!U2780="","",'query (10)'!U2780)</f>
        <v>0</v>
      </c>
      <c r="X2780" s="39">
        <f>IF('query (10)'!V2780="","",'query (10)'!V2780)</f>
        <v>731</v>
      </c>
      <c r="Y2780" s="41">
        <f>IF('query (10)'!W2780="","",'query (10)'!W2780)</f>
        <v>46184</v>
      </c>
      <c r="Z2780" s="41" t="str">
        <f>IF('query (10)'!X2780="","",'query (10)'!X2780)</f>
        <v/>
      </c>
      <c r="AA2780" s="41">
        <f>IF('query (10)'!Y2780="","",'query (10)'!Y2780)</f>
        <v>46184</v>
      </c>
      <c r="AB2780" s="41">
        <f>IF('query (10)'!Z2780="","",'query (10)'!Z2780)</f>
        <v>46915</v>
      </c>
      <c r="AC2780" s="38" t="str">
        <f>IF(OR('query (10)'!AA2780="",COUNTIF(Cleaning_Rules!$A$21:$A$26,TRIM('query (10)'!AA2780))&gt;0),"",TRIM('query (10)'!AA2780))</f>
        <v/>
      </c>
      <c r="AD2780" s="38" t="str">
        <f>IF('query (10)'!AB2780="","",TRIM(IFERROR(_xlfn.TEXTBEFORE('query (10)'!AB2780,"("),'query (10)'!AB2780)))</f>
        <v>เริ่มซ่อมงาน PM แล้ว รับผิดชอบโดย CHETSADA PHIWBANG</v>
      </c>
      <c r="AE2780" s="38" t="str">
        <f>IFERROR(LOWER(TRIM(_xlfn.TEXTBEFORE(_xlfn.TEXTAFTER('query (10)'!AB2780,"("),")"))),"")</f>
        <v>chetsada@nsk.com</v>
      </c>
      <c r="AF2780" s="38" t="str">
        <f>IF('query (10)'!AD2780="","",TRIM('query (10)'!AD2780))</f>
        <v>จักรภัทร โคตรสมบัติ</v>
      </c>
      <c r="AG2780" s="38" t="str">
        <f>IF('query (10)'!AE2780="","",TRIM('query (10)'!AE2780))</f>
        <v>เจษฎา ผิวบาง</v>
      </c>
      <c r="AH2780" s="38" t="str">
        <f>IF('query (10)'!AF2780="","",IFERROR(VALUE('query (10)'!AF2780),""))</f>
        <v/>
      </c>
      <c r="AI2780" s="38" t="str">
        <f>IF('query (10)'!AG2780="","",TRIM('query (10)'!AG2780))</f>
        <v/>
      </c>
      <c r="AJ2780" s="38" t="str">
        <f>IF('query (10)'!AH2780="","",IFERROR(VALUE('query (10)'!AH2780),""))</f>
        <v/>
      </c>
      <c r="AK2780" s="38" t="str">
        <f>IF('query (10)'!AI2780="","",TRIM('query (10)'!AI2780))</f>
        <v/>
      </c>
      <c r="AL2780" s="42">
        <f t="shared" si="215"/>
        <v>2026</v>
      </c>
      <c r="AM2780" s="42" t="str">
        <f t="shared" si="216"/>
        <v>2026-06</v>
      </c>
      <c r="AN2780" s="42" t="str">
        <f t="shared" ca="1" si="217"/>
        <v>ON_SCHEDULE</v>
      </c>
      <c r="AO2780" s="42" t="str">
        <f t="shared" si="218"/>
        <v>GR-739 | OUTER RING RACEWAY SUPERFINISH MACHINE | HUB3-2 | ACCURACY | Time-based Maintenance | Mechanical | Inspection | Medium | Machine Accuracy Inspection (Head No.1) Details as Follows :
1.Check Run-Out Work Head
2.Check Accuracy Shoe Stopper | เริ่มซ่อมงาน PM แล้ว รับผิดชอบโดย CHETSADA PHIWBANG | เจษฎา ผิวบาง</v>
      </c>
      <c r="AP2780" s="42" t="str">
        <f>_xlfn.TEXTJOIN("; ",TRUE,IF(COUNTA('query (10)'!A2780:AK2780)&lt;=6,"NEAR_EMPTY_ROW",""),IF($K2780="","MISSING_STATUS",""),IF(AND($K2780="เสร็จสิ้น",$Z2780=""),"DONE_NO_ACTUAL_DATE",""),IF(AND($I2780="Condition-based Maintenance",$AH2780=""),"CBM_NO_MEASUREMENT",""),IF(OR($X2780="",$X2780=0),"INVALID_PERIOD",""),IF(AND($AA2780&lt;&gt;"",$AB2780&lt;&gt;"",$AB2780&lt;$AA2780),"DATE_SEQUENCE_ERROR",""),IF(AND($AB2780&lt;&gt;"",$AB2780&gt;DATE(2030,12,31)),"DATE_OUTLIER",""),IF($C2780="","MISSING_QRCODE",""),IF($J2780="UNKNOWN","UNKNOWN_PM_TYPE",""),IF($L2780="UNKNOWN","UNKNOWN_STATUS",""))</f>
        <v/>
      </c>
      <c r="AQ2780" s="42" t="str">
        <f t="shared" si="219"/>
        <v>NO</v>
      </c>
    </row>
    <row r="2781" spans="1:43" x14ac:dyDescent="0.3">
      <c r="A2781" s="38">
        <f>IF('query (10)'!A2781="","",'query (10)'!A2781)</f>
        <v>3044</v>
      </c>
      <c r="B2781" s="38">
        <f>IF('query (10)'!B2781="","",'query (10)'!B2781)</f>
        <v>21643</v>
      </c>
      <c r="C2781" s="38" t="str">
        <f>TRIM(UPPER('query (10)'!M2781))</f>
        <v>GR-739</v>
      </c>
      <c r="D2781" s="38" t="str">
        <f>TRIM(UPPER(IFERROR(_xlfn.TEXTBEFORE('query (10)'!L2781,"("),'query (10)'!L2781)))</f>
        <v>OUTER RING RACEWAY SUPERFINISH MACHINE</v>
      </c>
      <c r="E2781" s="38" t="str">
        <f>IFERROR(TRIM(UPPER(_xlfn.TEXTBEFORE(_xlfn.TEXTAFTER('query (10)'!L2781,"("),")"))),"")</f>
        <v/>
      </c>
      <c r="F2781" s="38" t="str">
        <f>TRIM('query (10)'!K2781)</f>
        <v>HUB3-2</v>
      </c>
      <c r="G2781" s="38" t="str">
        <f>IF('query (10)'!J2781="","",'query (10)'!J2781)</f>
        <v>Accuracy</v>
      </c>
      <c r="H2781" s="38" t="str">
        <f>TRIM(UPPER('query (10)'!J2781))</f>
        <v>ACCURACY</v>
      </c>
      <c r="I2781" s="38" t="str">
        <f>IF('query (10)'!F2781="","",'query (10)'!F2781)</f>
        <v>Time-based Maintenance</v>
      </c>
      <c r="J2781" s="38" t="str">
        <f>IF('query (10)'!F2781="","",IFERROR(INDEX(Cleaning_Rules!$B$14:$B$17,MATCH(TRIM('query (10)'!F2781),Cleaning_Rules!$A$14:$A$17,0)),"UNKNOWN"))</f>
        <v>TBM</v>
      </c>
      <c r="K2781" s="38" t="str">
        <f>IF('query (10)'!G2781="","",'query (10)'!G2781)</f>
        <v>กำลังดำเนินการ</v>
      </c>
      <c r="L2781" s="38" t="str">
        <f>IF('query (10)'!G2781="","MISSING",IFERROR(INDEX(Cleaning_Rules!$B$5:$B$10,MATCH(TRIM('query (10)'!G2781),Cleaning_Rules!$A$5:$A$10,0)),"UNKNOWN"))</f>
        <v>IN_PROGRESS</v>
      </c>
      <c r="M2781" s="38" t="str">
        <f>IF('query (10)'!I2781="","",'query (10)'!I2781)</f>
        <v>Mechanical</v>
      </c>
      <c r="N2781" s="38" t="str">
        <f>IF('query (10)'!O2781="","",'query (10)'!O2781)</f>
        <v>Inspection</v>
      </c>
      <c r="O2781" s="38" t="str">
        <f>IF('query (10)'!P2781="","",'query (10)'!P2781)</f>
        <v>Medium</v>
      </c>
      <c r="P2781" s="38" t="str">
        <f>IF('query (10)'!N2781="","",'query (10)'!N2781)</f>
        <v xml:space="preserve">Machine Accuracy Inspection (Head No.2) Details as Follows :
1.Check Run-Out Work Head
2.Check Accuracy Shoe Stopper </v>
      </c>
      <c r="Q2781" s="38" t="str">
        <f>TRIM('query (10)'!N2781)</f>
        <v>Machine Accuracy Inspection (Head No.2) Details as Follows :
1.Check Run-Out Work Head
2.Check Accuracy Shoe Stopper</v>
      </c>
      <c r="R2781" s="38" t="str">
        <f>TRIM(UPPER('query (10)'!R2781))</f>
        <v/>
      </c>
      <c r="S2781" s="38" t="str">
        <f>TRIM(UPPER('query (10)'!S2781))</f>
        <v/>
      </c>
      <c r="T2781" s="38" t="str">
        <f>IF('query (10)'!Q2781="","",TRIM(UPPER('query (10)'!Q2781)))</f>
        <v/>
      </c>
      <c r="U2781" s="38" t="str">
        <f>IF('query (10)'!T2781="","",'query (10)'!T2781)</f>
        <v/>
      </c>
      <c r="V2781" s="39" t="str">
        <f>IF('query (10)'!T2781="","",IFERROR(VALUE('query (10)'!T2781),""))</f>
        <v/>
      </c>
      <c r="W2781" s="40">
        <f>IF('query (10)'!U2781="","",'query (10)'!U2781)</f>
        <v>0</v>
      </c>
      <c r="X2781" s="39">
        <f>IF('query (10)'!V2781="","",'query (10)'!V2781)</f>
        <v>731</v>
      </c>
      <c r="Y2781" s="41">
        <f>IF('query (10)'!W2781="","",'query (10)'!W2781)</f>
        <v>46184</v>
      </c>
      <c r="Z2781" s="41" t="str">
        <f>IF('query (10)'!X2781="","",'query (10)'!X2781)</f>
        <v/>
      </c>
      <c r="AA2781" s="41">
        <f>IF('query (10)'!Y2781="","",'query (10)'!Y2781)</f>
        <v>46184</v>
      </c>
      <c r="AB2781" s="41">
        <f>IF('query (10)'!Z2781="","",'query (10)'!Z2781)</f>
        <v>46915</v>
      </c>
      <c r="AC2781" s="38" t="str">
        <f>IF(OR('query (10)'!AA2781="",COUNTIF(Cleaning_Rules!$A$21:$A$26,TRIM('query (10)'!AA2781))&gt;0),"",TRIM('query (10)'!AA2781))</f>
        <v/>
      </c>
      <c r="AD2781" s="38" t="str">
        <f>IF('query (10)'!AB2781="","",TRIM(IFERROR(_xlfn.TEXTBEFORE('query (10)'!AB2781,"("),'query (10)'!AB2781)))</f>
        <v>เริ่มซ่อมงาน PM แล้ว รับผิดชอบโดย CHETSADA PHIWBANG</v>
      </c>
      <c r="AE2781" s="38" t="str">
        <f>IFERROR(LOWER(TRIM(_xlfn.TEXTBEFORE(_xlfn.TEXTAFTER('query (10)'!AB2781,"("),")"))),"")</f>
        <v>chetsada@nsk.com</v>
      </c>
      <c r="AF2781" s="38" t="str">
        <f>IF('query (10)'!AD2781="","",TRIM('query (10)'!AD2781))</f>
        <v>จักรภัทร โคตรสมบัติ</v>
      </c>
      <c r="AG2781" s="38" t="str">
        <f>IF('query (10)'!AE2781="","",TRIM('query (10)'!AE2781))</f>
        <v>เจษฎา ผิวบาง</v>
      </c>
      <c r="AH2781" s="38" t="str">
        <f>IF('query (10)'!AF2781="","",IFERROR(VALUE('query (10)'!AF2781),""))</f>
        <v/>
      </c>
      <c r="AI2781" s="38" t="str">
        <f>IF('query (10)'!AG2781="","",TRIM('query (10)'!AG2781))</f>
        <v/>
      </c>
      <c r="AJ2781" s="38" t="str">
        <f>IF('query (10)'!AH2781="","",IFERROR(VALUE('query (10)'!AH2781),""))</f>
        <v/>
      </c>
      <c r="AK2781" s="38" t="str">
        <f>IF('query (10)'!AI2781="","",TRIM('query (10)'!AI2781))</f>
        <v/>
      </c>
      <c r="AL2781" s="42">
        <f t="shared" si="215"/>
        <v>2026</v>
      </c>
      <c r="AM2781" s="42" t="str">
        <f t="shared" si="216"/>
        <v>2026-06</v>
      </c>
      <c r="AN2781" s="42" t="str">
        <f t="shared" ca="1" si="217"/>
        <v>ON_SCHEDULE</v>
      </c>
      <c r="AO2781" s="42" t="str">
        <f t="shared" si="218"/>
        <v>GR-739 | OUTER RING RACEWAY SUPERFINISH MACHINE | HUB3-2 | ACCURACY | Time-based Maintenance | Mechanical | Inspection | Medium | Machine Accuracy Inspection (Head No.2) Details as Follows :
1.Check Run-Out Work Head
2.Check Accuracy Shoe Stopper | เริ่มซ่อมงาน PM แล้ว รับผิดชอบโดย CHETSADA PHIWBANG | เจษฎา ผิวบาง</v>
      </c>
      <c r="AP2781" s="42" t="str">
        <f>_xlfn.TEXTJOIN("; ",TRUE,IF(COUNTA('query (10)'!A2781:AK2781)&lt;=6,"NEAR_EMPTY_ROW",""),IF($K2781="","MISSING_STATUS",""),IF(AND($K2781="เสร็จสิ้น",$Z2781=""),"DONE_NO_ACTUAL_DATE",""),IF(AND($I2781="Condition-based Maintenance",$AH2781=""),"CBM_NO_MEASUREMENT",""),IF(OR($X2781="",$X2781=0),"INVALID_PERIOD",""),IF(AND($AA2781&lt;&gt;"",$AB2781&lt;&gt;"",$AB2781&lt;$AA2781),"DATE_SEQUENCE_ERROR",""),IF(AND($AB2781&lt;&gt;"",$AB2781&gt;DATE(2030,12,31)),"DATE_OUTLIER",""),IF($C2781="","MISSING_QRCODE",""),IF($J2781="UNKNOWN","UNKNOWN_PM_TYPE",""),IF($L2781="UNKNOWN","UNKNOWN_STATUS",""))</f>
        <v/>
      </c>
      <c r="AQ2781" s="42" t="str">
        <f t="shared" si="219"/>
        <v>NO</v>
      </c>
    </row>
    <row r="2782" spans="1:43" x14ac:dyDescent="0.3">
      <c r="A2782" s="38">
        <f>IF('query (10)'!A2782="","",'query (10)'!A2782)</f>
        <v>3045</v>
      </c>
      <c r="B2782" s="38">
        <f>IF('query (10)'!B2782="","",'query (10)'!B2782)</f>
        <v>21501</v>
      </c>
      <c r="C2782" s="38" t="str">
        <f>TRIM(UPPER('query (10)'!M2782))</f>
        <v>GR-882</v>
      </c>
      <c r="D2782" s="38" t="str">
        <f>TRIM(UPPER(IFERROR(_xlfn.TEXTBEFORE('query (10)'!L2782,"("),'query (10)'!L2782)))</f>
        <v>OUTER RING RACEWAY GRINDING M/C</v>
      </c>
      <c r="E2782" s="38" t="str">
        <f>IFERROR(TRIM(UPPER(_xlfn.TEXTBEFORE(_xlfn.TEXTAFTER('query (10)'!L2782,"("),")"))),"")</f>
        <v/>
      </c>
      <c r="F2782" s="38" t="str">
        <f>TRIM('query (10)'!K2782)</f>
        <v>SB9</v>
      </c>
      <c r="G2782" s="38" t="str">
        <f>IF('query (10)'!J2782="","",'query (10)'!J2782)</f>
        <v xml:space="preserve">Lubricant </v>
      </c>
      <c r="H2782" s="38" t="str">
        <f>TRIM(UPPER('query (10)'!J2782))</f>
        <v>LUBRICANT</v>
      </c>
      <c r="I2782" s="38" t="str">
        <f>IF('query (10)'!F2782="","",'query (10)'!F2782)</f>
        <v>Time-based Maintenance</v>
      </c>
      <c r="J2782" s="38" t="str">
        <f>IF('query (10)'!F2782="","",IFERROR(INDEX(Cleaning_Rules!$B$14:$B$17,MATCH(TRIM('query (10)'!F2782),Cleaning_Rules!$A$14:$A$17,0)),"UNKNOWN"))</f>
        <v>TBM</v>
      </c>
      <c r="K2782" s="38" t="str">
        <f>IF('query (10)'!G2782="","",'query (10)'!G2782)</f>
        <v>กำลังดำเนินการ</v>
      </c>
      <c r="L2782" s="38" t="str">
        <f>IF('query (10)'!G2782="","MISSING",IFERROR(INDEX(Cleaning_Rules!$B$5:$B$10,MATCH(TRIM('query (10)'!G2782),Cleaning_Rules!$A$5:$A$10,0)),"UNKNOWN"))</f>
        <v>IN_PROGRESS</v>
      </c>
      <c r="M2782" s="38" t="str">
        <f>IF('query (10)'!I2782="","",'query (10)'!I2782)</f>
        <v>Mechanical</v>
      </c>
      <c r="N2782" s="38" t="str">
        <f>IF('query (10)'!O2782="","",'query (10)'!O2782)</f>
        <v>Inspection</v>
      </c>
      <c r="O2782" s="38" t="str">
        <f>IF('query (10)'!P2782="","",'query (10)'!P2782)</f>
        <v>Medium</v>
      </c>
      <c r="P2782" s="38" t="str">
        <f>IF('query (10)'!N2782="","",'query (10)'!N2782)</f>
        <v xml:space="preserve">cleaning tank lubricant
change lubricant oil 32
ตามรอบอายุการใช้งาน
</v>
      </c>
      <c r="Q2782" s="38" t="str">
        <f>TRIM('query (10)'!N2782)</f>
        <v xml:space="preserve">cleaning tank lubricant
change lubricant oil 32
ตามรอบอายุการใช้งาน
</v>
      </c>
      <c r="R2782" s="38" t="str">
        <f>TRIM(UPPER('query (10)'!R2782))</f>
        <v/>
      </c>
      <c r="S2782" s="38" t="str">
        <f>TRIM(UPPER('query (10)'!S2782))</f>
        <v/>
      </c>
      <c r="T2782" s="38" t="str">
        <f>IF('query (10)'!Q2782="","",TRIM(UPPER('query (10)'!Q2782)))</f>
        <v/>
      </c>
      <c r="U2782" s="38" t="str">
        <f>IF('query (10)'!T2782="","",'query (10)'!T2782)</f>
        <v/>
      </c>
      <c r="V2782" s="39" t="str">
        <f>IF('query (10)'!T2782="","",IFERROR(VALUE('query (10)'!T2782),""))</f>
        <v/>
      </c>
      <c r="W2782" s="40">
        <f>IF('query (10)'!U2782="","",'query (10)'!U2782)</f>
        <v>0</v>
      </c>
      <c r="X2782" s="39">
        <f>IF('query (10)'!V2782="","",'query (10)'!V2782)</f>
        <v>365</v>
      </c>
      <c r="Y2782" s="41">
        <f>IF('query (10)'!W2782="","",'query (10)'!W2782)</f>
        <v>46167</v>
      </c>
      <c r="Z2782" s="41" t="str">
        <f>IF('query (10)'!X2782="","",'query (10)'!X2782)</f>
        <v/>
      </c>
      <c r="AA2782" s="41">
        <f>IF('query (10)'!Y2782="","",'query (10)'!Y2782)</f>
        <v>46167</v>
      </c>
      <c r="AB2782" s="41">
        <f>IF('query (10)'!Z2782="","",'query (10)'!Z2782)</f>
        <v>46532</v>
      </c>
      <c r="AC2782" s="38" t="str">
        <f>IF(OR('query (10)'!AA2782="",COUNTIF(Cleaning_Rules!$A$21:$A$26,TRIM('query (10)'!AA2782))&gt;0),"",TRIM('query (10)'!AA2782))</f>
        <v/>
      </c>
      <c r="AD2782" s="38" t="str">
        <f>IF('query (10)'!AB2782="","",TRIM(IFERROR(_xlfn.TEXTBEFORE('query (10)'!AB2782,"("),'query (10)'!AB2782)))</f>
        <v/>
      </c>
      <c r="AE2782" s="38" t="str">
        <f>IFERROR(LOWER(TRIM(_xlfn.TEXTBEFORE(_xlfn.TEXTAFTER('query (10)'!AB2782,"("),")"))),"")</f>
        <v/>
      </c>
      <c r="AF2782" s="38" t="str">
        <f>IF('query (10)'!AD2782="","",TRIM('query (10)'!AD2782))</f>
        <v>ภูชิต กุลเสรี</v>
      </c>
      <c r="AG2782" s="38" t="str">
        <f>IF('query (10)'!AE2782="","",TRIM('query (10)'!AE2782))</f>
        <v>จักรภัทร โคตรสมบัติ</v>
      </c>
      <c r="AH2782" s="38" t="str">
        <f>IF('query (10)'!AF2782="","",IFERROR(VALUE('query (10)'!AF2782),""))</f>
        <v/>
      </c>
      <c r="AI2782" s="38" t="str">
        <f>IF('query (10)'!AG2782="","",TRIM('query (10)'!AG2782))</f>
        <v/>
      </c>
      <c r="AJ2782" s="38" t="str">
        <f>IF('query (10)'!AH2782="","",IFERROR(VALUE('query (10)'!AH2782),""))</f>
        <v/>
      </c>
      <c r="AK2782" s="38" t="str">
        <f>IF('query (10)'!AI2782="","",TRIM('query (10)'!AI2782))</f>
        <v/>
      </c>
      <c r="AL2782" s="42">
        <f t="shared" si="215"/>
        <v>2026</v>
      </c>
      <c r="AM2782" s="42" t="str">
        <f t="shared" si="216"/>
        <v>2026-05</v>
      </c>
      <c r="AN2782" s="42" t="str">
        <f t="shared" ca="1" si="217"/>
        <v>ON_SCHEDULE</v>
      </c>
      <c r="AO2782" s="42" t="str">
        <f t="shared" si="218"/>
        <v>GR-882 | OUTER RING RACEWAY GRINDING M/C | SB9 | LUBRICANT | Time-based Maintenance | Mechanical | Inspection | Medium | cleaning tank lubricant
change lubricant oil 32
ตามรอบอายุการใช้งาน
 | จักรภัทร โคตรสมบัติ</v>
      </c>
      <c r="AP2782" s="42" t="str">
        <f>_xlfn.TEXTJOIN("; ",TRUE,IF(COUNTA('query (10)'!A2782:AK2782)&lt;=6,"NEAR_EMPTY_ROW",""),IF($K2782="","MISSING_STATUS",""),IF(AND($K2782="เสร็จสิ้น",$Z2782=""),"DONE_NO_ACTUAL_DATE",""),IF(AND($I2782="Condition-based Maintenance",$AH2782=""),"CBM_NO_MEASUREMENT",""),IF(OR($X2782="",$X2782=0),"INVALID_PERIOD",""),IF(AND($AA2782&lt;&gt;"",$AB2782&lt;&gt;"",$AB2782&lt;$AA2782),"DATE_SEQUENCE_ERROR",""),IF(AND($AB2782&lt;&gt;"",$AB2782&gt;DATE(2030,12,31)),"DATE_OUTLIER",""),IF($C2782="","MISSING_QRCODE",""),IF($J2782="UNKNOWN","UNKNOWN_PM_TYPE",""),IF($L2782="UNKNOWN","UNKNOWN_STATUS",""))</f>
        <v/>
      </c>
      <c r="AQ2782" s="42" t="str">
        <f t="shared" si="219"/>
        <v>NO</v>
      </c>
    </row>
    <row r="2783" spans="1:43" x14ac:dyDescent="0.3">
      <c r="A2783" s="38">
        <f>IF('query (10)'!A2783="","",'query (10)'!A2783)</f>
        <v>3046</v>
      </c>
      <c r="B2783" s="38">
        <f>IF('query (10)'!B2783="","",'query (10)'!B2783)</f>
        <v>21502</v>
      </c>
      <c r="C2783" s="38" t="str">
        <f>TRIM(UPPER('query (10)'!M2783))</f>
        <v>GR-885</v>
      </c>
      <c r="D2783" s="38" t="str">
        <f>TRIM(UPPER(IFERROR(_xlfn.TEXTBEFORE('query (10)'!L2783,"("),'query (10)'!L2783)))</f>
        <v>INNER RING RACEWAY GRINDING M/C</v>
      </c>
      <c r="E2783" s="38" t="str">
        <f>IFERROR(TRIM(UPPER(_xlfn.TEXTBEFORE(_xlfn.TEXTAFTER('query (10)'!L2783,"("),")"))),"")</f>
        <v/>
      </c>
      <c r="F2783" s="38" t="str">
        <f>TRIM('query (10)'!K2783)</f>
        <v>SB9</v>
      </c>
      <c r="G2783" s="38" t="str">
        <f>IF('query (10)'!J2783="","",'query (10)'!J2783)</f>
        <v xml:space="preserve">Lubricant </v>
      </c>
      <c r="H2783" s="38" t="str">
        <f>TRIM(UPPER('query (10)'!J2783))</f>
        <v>LUBRICANT</v>
      </c>
      <c r="I2783" s="38" t="str">
        <f>IF('query (10)'!F2783="","",'query (10)'!F2783)</f>
        <v>Time-based Maintenance</v>
      </c>
      <c r="J2783" s="38" t="str">
        <f>IF('query (10)'!F2783="","",IFERROR(INDEX(Cleaning_Rules!$B$14:$B$17,MATCH(TRIM('query (10)'!F2783),Cleaning_Rules!$A$14:$A$17,0)),"UNKNOWN"))</f>
        <v>TBM</v>
      </c>
      <c r="K2783" s="38" t="str">
        <f>IF('query (10)'!G2783="","",'query (10)'!G2783)</f>
        <v>กำลังดำเนินการ</v>
      </c>
      <c r="L2783" s="38" t="str">
        <f>IF('query (10)'!G2783="","MISSING",IFERROR(INDEX(Cleaning_Rules!$B$5:$B$10,MATCH(TRIM('query (10)'!G2783),Cleaning_Rules!$A$5:$A$10,0)),"UNKNOWN"))</f>
        <v>IN_PROGRESS</v>
      </c>
      <c r="M2783" s="38" t="str">
        <f>IF('query (10)'!I2783="","",'query (10)'!I2783)</f>
        <v>Mechanical</v>
      </c>
      <c r="N2783" s="38" t="str">
        <f>IF('query (10)'!O2783="","",'query (10)'!O2783)</f>
        <v>Inspection</v>
      </c>
      <c r="O2783" s="38" t="str">
        <f>IF('query (10)'!P2783="","",'query (10)'!P2783)</f>
        <v>Medium</v>
      </c>
      <c r="P2783" s="38" t="str">
        <f>IF('query (10)'!N2783="","",'query (10)'!N2783)</f>
        <v xml:space="preserve">cleaning tank lubricant
change lubricant oil 32
ตามรอบอายุการใช้งาน
</v>
      </c>
      <c r="Q2783" s="38" t="str">
        <f>TRIM('query (10)'!N2783)</f>
        <v xml:space="preserve">cleaning tank lubricant
change lubricant oil 32
ตามรอบอายุการใช้งาน
</v>
      </c>
      <c r="R2783" s="38" t="str">
        <f>TRIM(UPPER('query (10)'!R2783))</f>
        <v/>
      </c>
      <c r="S2783" s="38" t="str">
        <f>TRIM(UPPER('query (10)'!S2783))</f>
        <v/>
      </c>
      <c r="T2783" s="38" t="str">
        <f>IF('query (10)'!Q2783="","",TRIM(UPPER('query (10)'!Q2783)))</f>
        <v/>
      </c>
      <c r="U2783" s="38" t="str">
        <f>IF('query (10)'!T2783="","",'query (10)'!T2783)</f>
        <v/>
      </c>
      <c r="V2783" s="39" t="str">
        <f>IF('query (10)'!T2783="","",IFERROR(VALUE('query (10)'!T2783),""))</f>
        <v/>
      </c>
      <c r="W2783" s="40">
        <f>IF('query (10)'!U2783="","",'query (10)'!U2783)</f>
        <v>0</v>
      </c>
      <c r="X2783" s="39">
        <f>IF('query (10)'!V2783="","",'query (10)'!V2783)</f>
        <v>365</v>
      </c>
      <c r="Y2783" s="41">
        <f>IF('query (10)'!W2783="","",'query (10)'!W2783)</f>
        <v>46167</v>
      </c>
      <c r="Z2783" s="41" t="str">
        <f>IF('query (10)'!X2783="","",'query (10)'!X2783)</f>
        <v/>
      </c>
      <c r="AA2783" s="41">
        <f>IF('query (10)'!Y2783="","",'query (10)'!Y2783)</f>
        <v>46167</v>
      </c>
      <c r="AB2783" s="41">
        <f>IF('query (10)'!Z2783="","",'query (10)'!Z2783)</f>
        <v>46532</v>
      </c>
      <c r="AC2783" s="38" t="str">
        <f>IF(OR('query (10)'!AA2783="",COUNTIF(Cleaning_Rules!$A$21:$A$26,TRIM('query (10)'!AA2783))&gt;0),"",TRIM('query (10)'!AA2783))</f>
        <v/>
      </c>
      <c r="AD2783" s="38" t="str">
        <f>IF('query (10)'!AB2783="","",TRIM(IFERROR(_xlfn.TEXTBEFORE('query (10)'!AB2783,"("),'query (10)'!AB2783)))</f>
        <v/>
      </c>
      <c r="AE2783" s="38" t="str">
        <f>IFERROR(LOWER(TRIM(_xlfn.TEXTBEFORE(_xlfn.TEXTAFTER('query (10)'!AB2783,"("),")"))),"")</f>
        <v/>
      </c>
      <c r="AF2783" s="38" t="str">
        <f>IF('query (10)'!AD2783="","",TRIM('query (10)'!AD2783))</f>
        <v>ภูชิต กุลเสรี</v>
      </c>
      <c r="AG2783" s="38" t="str">
        <f>IF('query (10)'!AE2783="","",TRIM('query (10)'!AE2783))</f>
        <v>จักรภัทร โคตรสมบัติ</v>
      </c>
      <c r="AH2783" s="38" t="str">
        <f>IF('query (10)'!AF2783="","",IFERROR(VALUE('query (10)'!AF2783),""))</f>
        <v/>
      </c>
      <c r="AI2783" s="38" t="str">
        <f>IF('query (10)'!AG2783="","",TRIM('query (10)'!AG2783))</f>
        <v/>
      </c>
      <c r="AJ2783" s="38" t="str">
        <f>IF('query (10)'!AH2783="","",IFERROR(VALUE('query (10)'!AH2783),""))</f>
        <v/>
      </c>
      <c r="AK2783" s="38" t="str">
        <f>IF('query (10)'!AI2783="","",TRIM('query (10)'!AI2783))</f>
        <v/>
      </c>
      <c r="AL2783" s="42">
        <f t="shared" si="215"/>
        <v>2026</v>
      </c>
      <c r="AM2783" s="42" t="str">
        <f t="shared" si="216"/>
        <v>2026-05</v>
      </c>
      <c r="AN2783" s="42" t="str">
        <f t="shared" ca="1" si="217"/>
        <v>ON_SCHEDULE</v>
      </c>
      <c r="AO2783" s="42" t="str">
        <f t="shared" si="218"/>
        <v>GR-885 | INNER RING RACEWAY GRINDING M/C | SB9 | LUBRICANT | Time-based Maintenance | Mechanical | Inspection | Medium | cleaning tank lubricant
change lubricant oil 32
ตามรอบอายุการใช้งาน
 | จักรภัทร โคตรสมบัติ</v>
      </c>
      <c r="AP2783" s="42" t="str">
        <f>_xlfn.TEXTJOIN("; ",TRUE,IF(COUNTA('query (10)'!A2783:AK2783)&lt;=6,"NEAR_EMPTY_ROW",""),IF($K2783="","MISSING_STATUS",""),IF(AND($K2783="เสร็จสิ้น",$Z2783=""),"DONE_NO_ACTUAL_DATE",""),IF(AND($I2783="Condition-based Maintenance",$AH2783=""),"CBM_NO_MEASUREMENT",""),IF(OR($X2783="",$X2783=0),"INVALID_PERIOD",""),IF(AND($AA2783&lt;&gt;"",$AB2783&lt;&gt;"",$AB2783&lt;$AA2783),"DATE_SEQUENCE_ERROR",""),IF(AND($AB2783&lt;&gt;"",$AB2783&gt;DATE(2030,12,31)),"DATE_OUTLIER",""),IF($C2783="","MISSING_QRCODE",""),IF($J2783="UNKNOWN","UNKNOWN_PM_TYPE",""),IF($L2783="UNKNOWN","UNKNOWN_STATUS",""))</f>
        <v/>
      </c>
      <c r="AQ2783" s="42" t="str">
        <f t="shared" si="219"/>
        <v>NO</v>
      </c>
    </row>
    <row r="2784" spans="1:43" x14ac:dyDescent="0.3">
      <c r="A2784" s="38">
        <f>IF('query (10)'!A2784="","",'query (10)'!A2784)</f>
        <v>3047</v>
      </c>
      <c r="B2784" s="38">
        <f>IF('query (10)'!B2784="","",'query (10)'!B2784)</f>
        <v>21503</v>
      </c>
      <c r="C2784" s="38" t="str">
        <f>TRIM(UPPER('query (10)'!M2784))</f>
        <v>GR-886</v>
      </c>
      <c r="D2784" s="38" t="str">
        <f>TRIM(UPPER(IFERROR(_xlfn.TEXTBEFORE('query (10)'!L2784,"("),'query (10)'!L2784)))</f>
        <v>INNER RING BORE GRINDING M/C</v>
      </c>
      <c r="E2784" s="38" t="str">
        <f>IFERROR(TRIM(UPPER(_xlfn.TEXTBEFORE(_xlfn.TEXTAFTER('query (10)'!L2784,"("),")"))),"")</f>
        <v/>
      </c>
      <c r="F2784" s="38" t="str">
        <f>TRIM('query (10)'!K2784)</f>
        <v>SB9</v>
      </c>
      <c r="G2784" s="38" t="str">
        <f>IF('query (10)'!J2784="","",'query (10)'!J2784)</f>
        <v xml:space="preserve">Lubricant </v>
      </c>
      <c r="H2784" s="38" t="str">
        <f>TRIM(UPPER('query (10)'!J2784))</f>
        <v>LUBRICANT</v>
      </c>
      <c r="I2784" s="38" t="str">
        <f>IF('query (10)'!F2784="","",'query (10)'!F2784)</f>
        <v>Time-based Maintenance</v>
      </c>
      <c r="J2784" s="38" t="str">
        <f>IF('query (10)'!F2784="","",IFERROR(INDEX(Cleaning_Rules!$B$14:$B$17,MATCH(TRIM('query (10)'!F2784),Cleaning_Rules!$A$14:$A$17,0)),"UNKNOWN"))</f>
        <v>TBM</v>
      </c>
      <c r="K2784" s="38" t="str">
        <f>IF('query (10)'!G2784="","",'query (10)'!G2784)</f>
        <v>กำลังดำเนินการ</v>
      </c>
      <c r="L2784" s="38" t="str">
        <f>IF('query (10)'!G2784="","MISSING",IFERROR(INDEX(Cleaning_Rules!$B$5:$B$10,MATCH(TRIM('query (10)'!G2784),Cleaning_Rules!$A$5:$A$10,0)),"UNKNOWN"))</f>
        <v>IN_PROGRESS</v>
      </c>
      <c r="M2784" s="38" t="str">
        <f>IF('query (10)'!I2784="","",'query (10)'!I2784)</f>
        <v>Mechanical</v>
      </c>
      <c r="N2784" s="38" t="str">
        <f>IF('query (10)'!O2784="","",'query (10)'!O2784)</f>
        <v>Inspection</v>
      </c>
      <c r="O2784" s="38" t="str">
        <f>IF('query (10)'!P2784="","",'query (10)'!P2784)</f>
        <v>Medium</v>
      </c>
      <c r="P2784" s="38" t="str">
        <f>IF('query (10)'!N2784="","",'query (10)'!N2784)</f>
        <v xml:space="preserve">cleaning tank lubricant
change lubricant oil 32
ตามรอบอายุการใช้งาน
</v>
      </c>
      <c r="Q2784" s="38" t="str">
        <f>TRIM('query (10)'!N2784)</f>
        <v xml:space="preserve">cleaning tank lubricant
change lubricant oil 32
ตามรอบอายุการใช้งาน
</v>
      </c>
      <c r="R2784" s="38" t="str">
        <f>TRIM(UPPER('query (10)'!R2784))</f>
        <v/>
      </c>
      <c r="S2784" s="38" t="str">
        <f>TRIM(UPPER('query (10)'!S2784))</f>
        <v/>
      </c>
      <c r="T2784" s="38" t="str">
        <f>IF('query (10)'!Q2784="","",TRIM(UPPER('query (10)'!Q2784)))</f>
        <v/>
      </c>
      <c r="U2784" s="38" t="str">
        <f>IF('query (10)'!T2784="","",'query (10)'!T2784)</f>
        <v/>
      </c>
      <c r="V2784" s="39" t="str">
        <f>IF('query (10)'!T2784="","",IFERROR(VALUE('query (10)'!T2784),""))</f>
        <v/>
      </c>
      <c r="W2784" s="40">
        <f>IF('query (10)'!U2784="","",'query (10)'!U2784)</f>
        <v>0</v>
      </c>
      <c r="X2784" s="39">
        <f>IF('query (10)'!V2784="","",'query (10)'!V2784)</f>
        <v>365</v>
      </c>
      <c r="Y2784" s="41">
        <f>IF('query (10)'!W2784="","",'query (10)'!W2784)</f>
        <v>46167</v>
      </c>
      <c r="Z2784" s="41" t="str">
        <f>IF('query (10)'!X2784="","",'query (10)'!X2784)</f>
        <v/>
      </c>
      <c r="AA2784" s="41">
        <f>IF('query (10)'!Y2784="","",'query (10)'!Y2784)</f>
        <v>46167</v>
      </c>
      <c r="AB2784" s="41">
        <f>IF('query (10)'!Z2784="","",'query (10)'!Z2784)</f>
        <v>46532</v>
      </c>
      <c r="AC2784" s="38" t="str">
        <f>IF(OR('query (10)'!AA2784="",COUNTIF(Cleaning_Rules!$A$21:$A$26,TRIM('query (10)'!AA2784))&gt;0),"",TRIM('query (10)'!AA2784))</f>
        <v/>
      </c>
      <c r="AD2784" s="38" t="str">
        <f>IF('query (10)'!AB2784="","",TRIM(IFERROR(_xlfn.TEXTBEFORE('query (10)'!AB2784,"("),'query (10)'!AB2784)))</f>
        <v/>
      </c>
      <c r="AE2784" s="38" t="str">
        <f>IFERROR(LOWER(TRIM(_xlfn.TEXTBEFORE(_xlfn.TEXTAFTER('query (10)'!AB2784,"("),")"))),"")</f>
        <v/>
      </c>
      <c r="AF2784" s="38" t="str">
        <f>IF('query (10)'!AD2784="","",TRIM('query (10)'!AD2784))</f>
        <v>ภูชิต กุลเสรี</v>
      </c>
      <c r="AG2784" s="38" t="str">
        <f>IF('query (10)'!AE2784="","",TRIM('query (10)'!AE2784))</f>
        <v>จักรภัทร โคตรสมบัติ</v>
      </c>
      <c r="AH2784" s="38" t="str">
        <f>IF('query (10)'!AF2784="","",IFERROR(VALUE('query (10)'!AF2784),""))</f>
        <v/>
      </c>
      <c r="AI2784" s="38" t="str">
        <f>IF('query (10)'!AG2784="","",TRIM('query (10)'!AG2784))</f>
        <v/>
      </c>
      <c r="AJ2784" s="38" t="str">
        <f>IF('query (10)'!AH2784="","",IFERROR(VALUE('query (10)'!AH2784),""))</f>
        <v/>
      </c>
      <c r="AK2784" s="38" t="str">
        <f>IF('query (10)'!AI2784="","",TRIM('query (10)'!AI2784))</f>
        <v/>
      </c>
      <c r="AL2784" s="42">
        <f t="shared" si="215"/>
        <v>2026</v>
      </c>
      <c r="AM2784" s="42" t="str">
        <f t="shared" si="216"/>
        <v>2026-05</v>
      </c>
      <c r="AN2784" s="42" t="str">
        <f t="shared" ca="1" si="217"/>
        <v>ON_SCHEDULE</v>
      </c>
      <c r="AO2784" s="42" t="str">
        <f t="shared" si="218"/>
        <v>GR-886 | INNER RING BORE GRINDING M/C | SB9 | LUBRICANT | Time-based Maintenance | Mechanical | Inspection | Medium | cleaning tank lubricant
change lubricant oil 32
ตามรอบอายุการใช้งาน
 | จักรภัทร โคตรสมบัติ</v>
      </c>
      <c r="AP2784" s="42" t="str">
        <f>_xlfn.TEXTJOIN("; ",TRUE,IF(COUNTA('query (10)'!A2784:AK2784)&lt;=6,"NEAR_EMPTY_ROW",""),IF($K2784="","MISSING_STATUS",""),IF(AND($K2784="เสร็จสิ้น",$Z2784=""),"DONE_NO_ACTUAL_DATE",""),IF(AND($I2784="Condition-based Maintenance",$AH2784=""),"CBM_NO_MEASUREMENT",""),IF(OR($X2784="",$X2784=0),"INVALID_PERIOD",""),IF(AND($AA2784&lt;&gt;"",$AB2784&lt;&gt;"",$AB2784&lt;$AA2784),"DATE_SEQUENCE_ERROR",""),IF(AND($AB2784&lt;&gt;"",$AB2784&gt;DATE(2030,12,31)),"DATE_OUTLIER",""),IF($C2784="","MISSING_QRCODE",""),IF($J2784="UNKNOWN","UNKNOWN_PM_TYPE",""),IF($L2784="UNKNOWN","UNKNOWN_STATUS",""))</f>
        <v/>
      </c>
      <c r="AQ2784" s="42" t="str">
        <f t="shared" si="219"/>
        <v>NO</v>
      </c>
    </row>
    <row r="2785" spans="1:43" x14ac:dyDescent="0.3">
      <c r="A2785" s="38">
        <f>IF('query (10)'!A2785="","",'query (10)'!A2785)</f>
        <v>3048</v>
      </c>
      <c r="B2785" s="38">
        <f>IF('query (10)'!B2785="","",'query (10)'!B2785)</f>
        <v>21504</v>
      </c>
      <c r="C2785" s="38" t="str">
        <f>TRIM(UPPER('query (10)'!M2785))</f>
        <v>GR-886</v>
      </c>
      <c r="D2785" s="38" t="str">
        <f>TRIM(UPPER(IFERROR(_xlfn.TEXTBEFORE('query (10)'!L2785,"("),'query (10)'!L2785)))</f>
        <v>INNER RING BORE GRINDING M/C</v>
      </c>
      <c r="E2785" s="38" t="str">
        <f>IFERROR(TRIM(UPPER(_xlfn.TEXTBEFORE(_xlfn.TEXTAFTER('query (10)'!L2785,"("),")"))),"")</f>
        <v/>
      </c>
      <c r="F2785" s="38" t="str">
        <f>TRIM('query (10)'!K2785)</f>
        <v>SB9</v>
      </c>
      <c r="G2785" s="38" t="str">
        <f>IF('query (10)'!J2785="","",'query (10)'!J2785)</f>
        <v xml:space="preserve">Lubricant </v>
      </c>
      <c r="H2785" s="38" t="str">
        <f>TRIM(UPPER('query (10)'!J2785))</f>
        <v>LUBRICANT</v>
      </c>
      <c r="I2785" s="38" t="str">
        <f>IF('query (10)'!F2785="","",'query (10)'!F2785)</f>
        <v>Time-based Maintenance</v>
      </c>
      <c r="J2785" s="38" t="str">
        <f>IF('query (10)'!F2785="","",IFERROR(INDEX(Cleaning_Rules!$B$14:$B$17,MATCH(TRIM('query (10)'!F2785),Cleaning_Rules!$A$14:$A$17,0)),"UNKNOWN"))</f>
        <v>TBM</v>
      </c>
      <c r="K2785" s="38" t="str">
        <f>IF('query (10)'!G2785="","",'query (10)'!G2785)</f>
        <v>เสร็จสิ้น</v>
      </c>
      <c r="L2785" s="38" t="str">
        <f>IF('query (10)'!G2785="","MISSING",IFERROR(INDEX(Cleaning_Rules!$B$5:$B$10,MATCH(TRIM('query (10)'!G2785),Cleaning_Rules!$A$5:$A$10,0)),"UNKNOWN"))</f>
        <v>COMPLETED</v>
      </c>
      <c r="M2785" s="38" t="str">
        <f>IF('query (10)'!I2785="","",'query (10)'!I2785)</f>
        <v>Mechanical</v>
      </c>
      <c r="N2785" s="38" t="str">
        <f>IF('query (10)'!O2785="","",'query (10)'!O2785)</f>
        <v>Lubrication</v>
      </c>
      <c r="O2785" s="38" t="str">
        <f>IF('query (10)'!P2785="","",'query (10)'!P2785)</f>
        <v>Medium</v>
      </c>
      <c r="P2785" s="38" t="str">
        <f>IF('query (10)'!N2785="","",'query (10)'!N2785)</f>
        <v>change oil mish unit งาน improve ment
เปลี่ยนเป็นระบบมีsensorจับดรอปน้ำน้ำมัน</v>
      </c>
      <c r="Q2785" s="38" t="str">
        <f>TRIM('query (10)'!N2785)</f>
        <v>change oil mish unit งาน improve ment
เปลี่ยนเป็นระบบมีsensorจับดรอปน้ำน้ำมัน</v>
      </c>
      <c r="R2785" s="38" t="str">
        <f>TRIM(UPPER('query (10)'!R2785))</f>
        <v>LUBRICATOR CENTRALIZED</v>
      </c>
      <c r="S2785" s="38" t="str">
        <f>TRIM(UPPER('query (10)'!S2785))</f>
        <v>MC9-01L3-3Y182</v>
      </c>
      <c r="T2785" s="38" t="str">
        <f>IF('query (10)'!Q2785="","",TRIM(UPPER('query (10)'!Q2785)))</f>
        <v/>
      </c>
      <c r="U2785" s="38" t="str">
        <f>IF('query (10)'!T2785="","",'query (10)'!T2785)</f>
        <v/>
      </c>
      <c r="V2785" s="39" t="str">
        <f>IF('query (10)'!T2785="","",IFERROR(VALUE('query (10)'!T2785),""))</f>
        <v/>
      </c>
      <c r="W2785" s="40">
        <f>IF('query (10)'!U2785="","",'query (10)'!U2785)</f>
        <v>0</v>
      </c>
      <c r="X2785" s="39">
        <f>IF('query (10)'!V2785="","",'query (10)'!V2785)</f>
        <v>0</v>
      </c>
      <c r="Y2785" s="41">
        <f>IF('query (10)'!W2785="","",'query (10)'!W2785)</f>
        <v>46167</v>
      </c>
      <c r="Z2785" s="41">
        <f>IF('query (10)'!X2785="","",'query (10)'!X2785)</f>
        <v>46184</v>
      </c>
      <c r="AA2785" s="41">
        <f>IF('query (10)'!Y2785="","",'query (10)'!Y2785)</f>
        <v>46184</v>
      </c>
      <c r="AB2785" s="41">
        <f>IF('query (10)'!Z2785="","",'query (10)'!Z2785)</f>
        <v>46184</v>
      </c>
      <c r="AC2785" s="38" t="str">
        <f>IF(OR('query (10)'!AA2785="",COUNTIF(Cleaning_Rules!$A$21:$A$26,TRIM('query (10)'!AA2785))&gt;0),"",TRIM('query (10)'!AA2785))</f>
        <v/>
      </c>
      <c r="AD2785" s="38" t="str">
        <f>IF('query (10)'!AB2785="","",TRIM(IFERROR(_xlfn.TEXTBEFORE('query (10)'!AB2785,"("),'query (10)'!AB2785)))</f>
        <v>เริ่มซ่อมงาน PM แล้ว รับผิดชอบโดย PUCHIT KULSEREE</v>
      </c>
      <c r="AE2785" s="38" t="str">
        <f>IFERROR(LOWER(TRIM(_xlfn.TEXTBEFORE(_xlfn.TEXTAFTER('query (10)'!AB2785,"("),")"))),"")</f>
        <v>puchit@nsk.com</v>
      </c>
      <c r="AF2785" s="38" t="str">
        <f>IF('query (10)'!AD2785="","",TRIM('query (10)'!AD2785))</f>
        <v>ภูชิต กุลเสรี</v>
      </c>
      <c r="AG2785" s="38" t="str">
        <f>IF('query (10)'!AE2785="","",TRIM('query (10)'!AE2785))</f>
        <v>ภูชิต กุลเสรี</v>
      </c>
      <c r="AH2785" s="38" t="str">
        <f>IF('query (10)'!AF2785="","",IFERROR(VALUE('query (10)'!AF2785),""))</f>
        <v/>
      </c>
      <c r="AI2785" s="38" t="str">
        <f>IF('query (10)'!AG2785="","",TRIM('query (10)'!AG2785))</f>
        <v/>
      </c>
      <c r="AJ2785" s="38" t="str">
        <f>IF('query (10)'!AH2785="","",IFERROR(VALUE('query (10)'!AH2785),""))</f>
        <v/>
      </c>
      <c r="AK2785" s="38" t="str">
        <f>IF('query (10)'!AI2785="","",TRIM('query (10)'!AI2785))</f>
        <v/>
      </c>
      <c r="AL2785" s="42">
        <f t="shared" si="215"/>
        <v>2026</v>
      </c>
      <c r="AM2785" s="42" t="str">
        <f t="shared" si="216"/>
        <v>2026-05</v>
      </c>
      <c r="AN2785" s="42" t="str">
        <f t="shared" ca="1" si="217"/>
        <v/>
      </c>
      <c r="AO2785" s="42" t="str">
        <f t="shared" si="218"/>
        <v>GR-886 | INNER RING BORE GRINDING M/C | SB9 | LUBRICANT | Time-based Maintenance | Mechanical | Lubrication | Medium | change oil mish unit งาน improve ment
เปลี่ยนเป็นระบบมีsensorจับดรอปน้ำน้ำมัน | LUBRICATOR CENTRALIZED | MC9-01L3-3Y182 | เริ่มซ่อมงาน PM แล้ว รับผิดชอบโดย PUCHIT KULSEREE | ภูชิต กุลเสรี</v>
      </c>
      <c r="AP2785" s="42" t="str">
        <f>_xlfn.TEXTJOIN("; ",TRUE,IF(COUNTA('query (10)'!A2785:AK2785)&lt;=6,"NEAR_EMPTY_ROW",""),IF($K2785="","MISSING_STATUS",""),IF(AND($K2785="เสร็จสิ้น",$Z2785=""),"DONE_NO_ACTUAL_DATE",""),IF(AND($I2785="Condition-based Maintenance",$AH2785=""),"CBM_NO_MEASUREMENT",""),IF(OR($X2785="",$X2785=0),"INVALID_PERIOD",""),IF(AND($AA2785&lt;&gt;"",$AB2785&lt;&gt;"",$AB2785&lt;$AA2785),"DATE_SEQUENCE_ERROR",""),IF(AND($AB2785&lt;&gt;"",$AB2785&gt;DATE(2030,12,31)),"DATE_OUTLIER",""),IF($C2785="","MISSING_QRCODE",""),IF($J2785="UNKNOWN","UNKNOWN_PM_TYPE",""),IF($L2785="UNKNOWN","UNKNOWN_STATUS",""))</f>
        <v>INVALID_PERIOD</v>
      </c>
      <c r="AQ2785" s="42" t="str">
        <f t="shared" si="219"/>
        <v>NO</v>
      </c>
    </row>
    <row r="2786" spans="1:43" x14ac:dyDescent="0.3">
      <c r="A2786" s="38">
        <f>IF('query (10)'!A2786="","",'query (10)'!A2786)</f>
        <v>3049</v>
      </c>
      <c r="B2786" s="38">
        <f>IF('query (10)'!B2786="","",'query (10)'!B2786)</f>
        <v>21505</v>
      </c>
      <c r="C2786" s="38" t="str">
        <f>TRIM(UPPER('query (10)'!M2786))</f>
        <v>AS-891</v>
      </c>
      <c r="D2786" s="38" t="str">
        <f>TRIM(UPPER(IFERROR(_xlfn.TEXTBEFORE('query (10)'!L2786,"("),'query (10)'!L2786)))</f>
        <v>AUTOMATIC MATCHING &amp; BALL FILLING M/C</v>
      </c>
      <c r="E2786" s="38" t="str">
        <f>IFERROR(TRIM(UPPER(_xlfn.TEXTBEFORE(_xlfn.TEXTAFTER('query (10)'!L2786,"("),")"))),"")</f>
        <v/>
      </c>
      <c r="F2786" s="38" t="str">
        <f>TRIM('query (10)'!K2786)</f>
        <v>SB9</v>
      </c>
      <c r="G2786" s="38" t="str">
        <f>IF('query (10)'!J2786="","",'query (10)'!J2786)</f>
        <v>Conveyor</v>
      </c>
      <c r="H2786" s="38" t="str">
        <f>TRIM(UPPER('query (10)'!J2786))</f>
        <v>CONVEYOR</v>
      </c>
      <c r="I2786" s="38" t="str">
        <f>IF('query (10)'!F2786="","",'query (10)'!F2786)</f>
        <v>Time-based Maintenance</v>
      </c>
      <c r="J2786" s="38" t="str">
        <f>IF('query (10)'!F2786="","",IFERROR(INDEX(Cleaning_Rules!$B$14:$B$17,MATCH(TRIM('query (10)'!F2786),Cleaning_Rules!$A$14:$A$17,0)),"UNKNOWN"))</f>
        <v>TBM</v>
      </c>
      <c r="K2786" s="38" t="str">
        <f>IF('query (10)'!G2786="","",'query (10)'!G2786)</f>
        <v>เสร็จสิ้น</v>
      </c>
      <c r="L2786" s="38" t="str">
        <f>IF('query (10)'!G2786="","MISSING",IFERROR(INDEX(Cleaning_Rules!$B$5:$B$10,MATCH(TRIM('query (10)'!G2786),Cleaning_Rules!$A$5:$A$10,0)),"UNKNOWN"))</f>
        <v>COMPLETED</v>
      </c>
      <c r="M2786" s="38" t="str">
        <f>IF('query (10)'!I2786="","",'query (10)'!I2786)</f>
        <v>Mechanical</v>
      </c>
      <c r="N2786" s="38" t="str">
        <f>IF('query (10)'!O2786="","",'query (10)'!O2786)</f>
        <v>Part Change</v>
      </c>
      <c r="O2786" s="38" t="str">
        <f>IF('query (10)'!P2786="","",'query (10)'!P2786)</f>
        <v>Medium</v>
      </c>
      <c r="P2786" s="38" t="str">
        <f>IF('query (10)'!N2786="","",'query (10)'!N2786)</f>
        <v>change conveyer inlet support i/r 
เนื่องจากของเดิมเสื่อมสะภาพจากการใช้งาน</v>
      </c>
      <c r="Q2786" s="38" t="str">
        <f>TRIM('query (10)'!N2786)</f>
        <v>change conveyer inlet support i/r 
เนื่องจากของเดิมเสื่อมสะภาพจากการใช้งาน</v>
      </c>
      <c r="R2786" s="38" t="str">
        <f>TRIM(UPPER('query (10)'!R2786))</f>
        <v>BELT</v>
      </c>
      <c r="S2786" s="38" t="str">
        <f>TRIM(UPPER('query (10)'!S2786))</f>
        <v>100X1100 (F1)</v>
      </c>
      <c r="T2786" s="38" t="str">
        <f>IF('query (10)'!Q2786="","",TRIM(UPPER('query (10)'!Q2786)))</f>
        <v/>
      </c>
      <c r="U2786" s="38" t="str">
        <f>IF('query (10)'!T2786="","",'query (10)'!T2786)</f>
        <v/>
      </c>
      <c r="V2786" s="39" t="str">
        <f>IF('query (10)'!T2786="","",IFERROR(VALUE('query (10)'!T2786),""))</f>
        <v/>
      </c>
      <c r="W2786" s="40">
        <f>IF('query (10)'!U2786="","",'query (10)'!U2786)</f>
        <v>0</v>
      </c>
      <c r="X2786" s="39">
        <f>IF('query (10)'!V2786="","",'query (10)'!V2786)</f>
        <v>0</v>
      </c>
      <c r="Y2786" s="41">
        <f>IF('query (10)'!W2786="","",'query (10)'!W2786)</f>
        <v>46167</v>
      </c>
      <c r="Z2786" s="41">
        <f>IF('query (10)'!X2786="","",'query (10)'!X2786)</f>
        <v>46178</v>
      </c>
      <c r="AA2786" s="41">
        <f>IF('query (10)'!Y2786="","",'query (10)'!Y2786)</f>
        <v>46178</v>
      </c>
      <c r="AB2786" s="41">
        <f>IF('query (10)'!Z2786="","",'query (10)'!Z2786)</f>
        <v>46178</v>
      </c>
      <c r="AC2786" s="38" t="str">
        <f>IF(OR('query (10)'!AA2786="",COUNTIF(Cleaning_Rules!$A$21:$A$26,TRIM('query (10)'!AA2786))&gt;0),"",TRIM('query (10)'!AA2786))</f>
        <v/>
      </c>
      <c r="AD2786" s="38" t="str">
        <f>IF('query (10)'!AB2786="","",TRIM(IFERROR(_xlfn.TEXTBEFORE('query (10)'!AB2786,"("),'query (10)'!AB2786)))</f>
        <v>เริ่มซ่อมงาน PM แล้ว รับผิดชอบโดย PAHLA SEEDANG</v>
      </c>
      <c r="AE2786" s="38" t="str">
        <f>IFERROR(LOWER(TRIM(_xlfn.TEXTBEFORE(_xlfn.TEXTAFTER('query (10)'!AB2786,"("),")"))),"")</f>
        <v>pahla@nsk.com</v>
      </c>
      <c r="AF2786" s="38" t="str">
        <f>IF('query (10)'!AD2786="","",TRIM('query (10)'!AD2786))</f>
        <v>ภูชิต กุลเสรี</v>
      </c>
      <c r="AG2786" s="38" t="str">
        <f>IF('query (10)'!AE2786="","",TRIM('query (10)'!AE2786))</f>
        <v>ผะหลา สีแดง</v>
      </c>
      <c r="AH2786" s="38" t="str">
        <f>IF('query (10)'!AF2786="","",IFERROR(VALUE('query (10)'!AF2786),""))</f>
        <v/>
      </c>
      <c r="AI2786" s="38" t="str">
        <f>IF('query (10)'!AG2786="","",TRIM('query (10)'!AG2786))</f>
        <v/>
      </c>
      <c r="AJ2786" s="38" t="str">
        <f>IF('query (10)'!AH2786="","",IFERROR(VALUE('query (10)'!AH2786),""))</f>
        <v/>
      </c>
      <c r="AK2786" s="38" t="str">
        <f>IF('query (10)'!AI2786="","",TRIM('query (10)'!AI2786))</f>
        <v/>
      </c>
      <c r="AL2786" s="42">
        <f t="shared" si="215"/>
        <v>2026</v>
      </c>
      <c r="AM2786" s="42" t="str">
        <f t="shared" si="216"/>
        <v>2026-05</v>
      </c>
      <c r="AN2786" s="42" t="str">
        <f t="shared" ca="1" si="217"/>
        <v/>
      </c>
      <c r="AO2786" s="42" t="str">
        <f t="shared" si="218"/>
        <v>AS-891 | AUTOMATIC MATCHING &amp; BALL FILLING M/C | SB9 | CONVEYOR | Time-based Maintenance | Mechanical | Part Change | Medium | change conveyer inlet support i/r 
เนื่องจากของเดิมเสื่อมสะภาพจากการใช้งาน | BELT | 100X1100 (F1) | เริ่มซ่อมงาน PM แล้ว รับผิดชอบโดย PAHLA SEEDANG | ผะหลา สีแดง</v>
      </c>
      <c r="AP2786" s="42" t="str">
        <f>_xlfn.TEXTJOIN("; ",TRUE,IF(COUNTA('query (10)'!A2786:AK2786)&lt;=6,"NEAR_EMPTY_ROW",""),IF($K2786="","MISSING_STATUS",""),IF(AND($K2786="เสร็จสิ้น",$Z2786=""),"DONE_NO_ACTUAL_DATE",""),IF(AND($I2786="Condition-based Maintenance",$AH2786=""),"CBM_NO_MEASUREMENT",""),IF(OR($X2786="",$X2786=0),"INVALID_PERIOD",""),IF(AND($AA2786&lt;&gt;"",$AB2786&lt;&gt;"",$AB2786&lt;$AA2786),"DATE_SEQUENCE_ERROR",""),IF(AND($AB2786&lt;&gt;"",$AB2786&gt;DATE(2030,12,31)),"DATE_OUTLIER",""),IF($C2786="","MISSING_QRCODE",""),IF($J2786="UNKNOWN","UNKNOWN_PM_TYPE",""),IF($L2786="UNKNOWN","UNKNOWN_STATUS",""))</f>
        <v>INVALID_PERIOD</v>
      </c>
      <c r="AQ2786" s="42" t="str">
        <f t="shared" si="219"/>
        <v>NO</v>
      </c>
    </row>
    <row r="2787" spans="1:43" x14ac:dyDescent="0.3">
      <c r="A2787" s="38">
        <f>IF('query (10)'!A2787="","",'query (10)'!A2787)</f>
        <v>3050</v>
      </c>
      <c r="B2787" s="38">
        <f>IF('query (10)'!B2787="","",'query (10)'!B2787)</f>
        <v>21506</v>
      </c>
      <c r="C2787" s="38" t="str">
        <f>TRIM(UPPER('query (10)'!M2787))</f>
        <v>AS-891</v>
      </c>
      <c r="D2787" s="38" t="str">
        <f>TRIM(UPPER(IFERROR(_xlfn.TEXTBEFORE('query (10)'!L2787,"("),'query (10)'!L2787)))</f>
        <v>AUTOMATIC MATCHING &amp; BALL FILLING M/C</v>
      </c>
      <c r="E2787" s="38" t="str">
        <f>IFERROR(TRIM(UPPER(_xlfn.TEXTBEFORE(_xlfn.TEXTAFTER('query (10)'!L2787,"("),")"))),"")</f>
        <v/>
      </c>
      <c r="F2787" s="38" t="str">
        <f>TRIM('query (10)'!K2787)</f>
        <v>SB9</v>
      </c>
      <c r="G2787" s="38" t="str">
        <f>IF('query (10)'!J2787="","",'query (10)'!J2787)</f>
        <v>Filter</v>
      </c>
      <c r="H2787" s="38" t="str">
        <f>TRIM(UPPER('query (10)'!J2787))</f>
        <v>FILTER</v>
      </c>
      <c r="I2787" s="38" t="str">
        <f>IF('query (10)'!F2787="","",'query (10)'!F2787)</f>
        <v>Time-based Maintenance</v>
      </c>
      <c r="J2787" s="38" t="str">
        <f>IF('query (10)'!F2787="","",IFERROR(INDEX(Cleaning_Rules!$B$14:$B$17,MATCH(TRIM('query (10)'!F2787),Cleaning_Rules!$A$14:$A$17,0)),"UNKNOWN"))</f>
        <v>TBM</v>
      </c>
      <c r="K2787" s="38" t="str">
        <f>IF('query (10)'!G2787="","",'query (10)'!G2787)</f>
        <v>เสร็จสิ้น</v>
      </c>
      <c r="L2787" s="38" t="str">
        <f>IF('query (10)'!G2787="","MISSING",IFERROR(INDEX(Cleaning_Rules!$B$5:$B$10,MATCH(TRIM('query (10)'!G2787),Cleaning_Rules!$A$5:$A$10,0)),"UNKNOWN"))</f>
        <v>COMPLETED</v>
      </c>
      <c r="M2787" s="38" t="str">
        <f>IF('query (10)'!I2787="","",'query (10)'!I2787)</f>
        <v>Mechanical</v>
      </c>
      <c r="N2787" s="38" t="str">
        <f>IF('query (10)'!O2787="","",'query (10)'!O2787)</f>
        <v>Part Change</v>
      </c>
      <c r="O2787" s="38" t="str">
        <f>IF('query (10)'!P2787="","",'query (10)'!P2787)</f>
        <v>Medium</v>
      </c>
      <c r="P2787" s="38" t="str">
        <f>IF('query (10)'!N2787="","",'query (10)'!N2787)</f>
        <v>change air filter ตามรอบอายุการใช้งาน</v>
      </c>
      <c r="Q2787" s="38" t="str">
        <f>TRIM('query (10)'!N2787)</f>
        <v>change air filter ตามรอบอายุการใช้งาน</v>
      </c>
      <c r="R2787" s="38" t="str">
        <f>TRIM(UPPER('query (10)'!R2787))</f>
        <v>FILTER</v>
      </c>
      <c r="S2787" s="38" t="str">
        <f>TRIM(UPPER('query (10)'!S2787))</f>
        <v>AW60P-060S</v>
      </c>
      <c r="T2787" s="38" t="str">
        <f>IF('query (10)'!Q2787="","",TRIM(UPPER('query (10)'!Q2787)))</f>
        <v/>
      </c>
      <c r="U2787" s="38" t="str">
        <f>IF('query (10)'!T2787="","",'query (10)'!T2787)</f>
        <v/>
      </c>
      <c r="V2787" s="39" t="str">
        <f>IF('query (10)'!T2787="","",IFERROR(VALUE('query (10)'!T2787),""))</f>
        <v/>
      </c>
      <c r="W2787" s="40">
        <f>IF('query (10)'!U2787="","",'query (10)'!U2787)</f>
        <v>0</v>
      </c>
      <c r="X2787" s="39">
        <f>IF('query (10)'!V2787="","",'query (10)'!V2787)</f>
        <v>365</v>
      </c>
      <c r="Y2787" s="41">
        <f>IF('query (10)'!W2787="","",'query (10)'!W2787)</f>
        <v>46167</v>
      </c>
      <c r="Z2787" s="41">
        <f>IF('query (10)'!X2787="","",'query (10)'!X2787)</f>
        <v>46178</v>
      </c>
      <c r="AA2787" s="41">
        <f>IF('query (10)'!Y2787="","",'query (10)'!Y2787)</f>
        <v>46178</v>
      </c>
      <c r="AB2787" s="41">
        <f>IF('query (10)'!Z2787="","",'query (10)'!Z2787)</f>
        <v>46543</v>
      </c>
      <c r="AC2787" s="38" t="str">
        <f>IF(OR('query (10)'!AA2787="",COUNTIF(Cleaning_Rules!$A$21:$A$26,TRIM('query (10)'!AA2787))&gt;0),"",TRIM('query (10)'!AA2787))</f>
        <v/>
      </c>
      <c r="AD2787" s="38" t="str">
        <f>IF('query (10)'!AB2787="","",TRIM(IFERROR(_xlfn.TEXTBEFORE('query (10)'!AB2787,"("),'query (10)'!AB2787)))</f>
        <v>เริ่มซ่อมงาน PM แล้ว รับผิดชอบโดย PAHLA SEEDANG</v>
      </c>
      <c r="AE2787" s="38" t="str">
        <f>IFERROR(LOWER(TRIM(_xlfn.TEXTBEFORE(_xlfn.TEXTAFTER('query (10)'!AB2787,"("),")"))),"")</f>
        <v>pahla@nsk.com</v>
      </c>
      <c r="AF2787" s="38" t="str">
        <f>IF('query (10)'!AD2787="","",TRIM('query (10)'!AD2787))</f>
        <v>ภูชิต กุลเสรี</v>
      </c>
      <c r="AG2787" s="38" t="str">
        <f>IF('query (10)'!AE2787="","",TRIM('query (10)'!AE2787))</f>
        <v>ผะหลา สีแดง</v>
      </c>
      <c r="AH2787" s="38" t="str">
        <f>IF('query (10)'!AF2787="","",IFERROR(VALUE('query (10)'!AF2787),""))</f>
        <v/>
      </c>
      <c r="AI2787" s="38" t="str">
        <f>IF('query (10)'!AG2787="","",TRIM('query (10)'!AG2787))</f>
        <v/>
      </c>
      <c r="AJ2787" s="38" t="str">
        <f>IF('query (10)'!AH2787="","",IFERROR(VALUE('query (10)'!AH2787),""))</f>
        <v/>
      </c>
      <c r="AK2787" s="38" t="str">
        <f>IF('query (10)'!AI2787="","",TRIM('query (10)'!AI2787))</f>
        <v/>
      </c>
      <c r="AL2787" s="42">
        <f t="shared" si="215"/>
        <v>2026</v>
      </c>
      <c r="AM2787" s="42" t="str">
        <f t="shared" si="216"/>
        <v>2026-05</v>
      </c>
      <c r="AN2787" s="42" t="str">
        <f t="shared" ca="1" si="217"/>
        <v/>
      </c>
      <c r="AO2787" s="42" t="str">
        <f t="shared" si="218"/>
        <v>AS-891 | AUTOMATIC MATCHING &amp; BALL FILLING M/C | SB9 | FILTER | Time-based Maintenance | Mechanical | Part Change | Medium | change air filter ตามรอบอายุการใช้งาน | FILTER | AW60P-060S | เริ่มซ่อมงาน PM แล้ว รับผิดชอบโดย PAHLA SEEDANG | ผะหลา สีแดง</v>
      </c>
      <c r="AP2787" s="42" t="str">
        <f>_xlfn.TEXTJOIN("; ",TRUE,IF(COUNTA('query (10)'!A2787:AK2787)&lt;=6,"NEAR_EMPTY_ROW",""),IF($K2787="","MISSING_STATUS",""),IF(AND($K2787="เสร็จสิ้น",$Z2787=""),"DONE_NO_ACTUAL_DATE",""),IF(AND($I2787="Condition-based Maintenance",$AH2787=""),"CBM_NO_MEASUREMENT",""),IF(OR($X2787="",$X2787=0),"INVALID_PERIOD",""),IF(AND($AA2787&lt;&gt;"",$AB2787&lt;&gt;"",$AB2787&lt;$AA2787),"DATE_SEQUENCE_ERROR",""),IF(AND($AB2787&lt;&gt;"",$AB2787&gt;DATE(2030,12,31)),"DATE_OUTLIER",""),IF($C2787="","MISSING_QRCODE",""),IF($J2787="UNKNOWN","UNKNOWN_PM_TYPE",""),IF($L2787="UNKNOWN","UNKNOWN_STATUS",""))</f>
        <v/>
      </c>
      <c r="AQ2787" s="42" t="str">
        <f t="shared" si="219"/>
        <v>NO</v>
      </c>
    </row>
    <row r="2788" spans="1:43" x14ac:dyDescent="0.3">
      <c r="A2788" s="38">
        <f>IF('query (10)'!A2788="","",'query (10)'!A2788)</f>
        <v>3051</v>
      </c>
      <c r="B2788" s="38">
        <f>IF('query (10)'!B2788="","",'query (10)'!B2788)</f>
        <v>21507</v>
      </c>
      <c r="C2788" s="38" t="str">
        <f>TRIM(UPPER('query (10)'!M2788))</f>
        <v>CH-896</v>
      </c>
      <c r="D2788" s="38" t="str">
        <f>TRIM(UPPER(IFERROR(_xlfn.TEXTBEFORE('query (10)'!L2788,"("),'query (10)'!L2788)))</f>
        <v>AUTOMATIC VIBRATION TESTING M/C.</v>
      </c>
      <c r="E2788" s="38" t="str">
        <f>IFERROR(TRIM(UPPER(_xlfn.TEXTBEFORE(_xlfn.TEXTAFTER('query (10)'!L2788,"("),")"))),"")</f>
        <v/>
      </c>
      <c r="F2788" s="38" t="str">
        <f>TRIM('query (10)'!K2788)</f>
        <v>SB9</v>
      </c>
      <c r="G2788" s="38" t="str">
        <f>IF('query (10)'!J2788="","",'query (10)'!J2788)</f>
        <v>Filter</v>
      </c>
      <c r="H2788" s="38" t="str">
        <f>TRIM(UPPER('query (10)'!J2788))</f>
        <v>FILTER</v>
      </c>
      <c r="I2788" s="38" t="str">
        <f>IF('query (10)'!F2788="","",'query (10)'!F2788)</f>
        <v>Time-based Maintenance</v>
      </c>
      <c r="J2788" s="38" t="str">
        <f>IF('query (10)'!F2788="","",IFERROR(INDEX(Cleaning_Rules!$B$14:$B$17,MATCH(TRIM('query (10)'!F2788),Cleaning_Rules!$A$14:$A$17,0)),"UNKNOWN"))</f>
        <v>TBM</v>
      </c>
      <c r="K2788" s="38" t="str">
        <f>IF('query (10)'!G2788="","",'query (10)'!G2788)</f>
        <v>เสร็จสิ้น</v>
      </c>
      <c r="L2788" s="38" t="str">
        <f>IF('query (10)'!G2788="","MISSING",IFERROR(INDEX(Cleaning_Rules!$B$5:$B$10,MATCH(TRIM('query (10)'!G2788),Cleaning_Rules!$A$5:$A$10,0)),"UNKNOWN"))</f>
        <v>COMPLETED</v>
      </c>
      <c r="M2788" s="38" t="str">
        <f>IF('query (10)'!I2788="","",'query (10)'!I2788)</f>
        <v>Mechanical</v>
      </c>
      <c r="N2788" s="38" t="str">
        <f>IF('query (10)'!O2788="","",'query (10)'!O2788)</f>
        <v>Part Change</v>
      </c>
      <c r="O2788" s="38" t="str">
        <f>IF('query (10)'!P2788="","",'query (10)'!P2788)</f>
        <v>Medium</v>
      </c>
      <c r="P2788" s="38" t="str">
        <f>IF('query (10)'!N2788="","",'query (10)'!N2788)</f>
        <v>change dry air filter ตามรอบการใช้งาน</v>
      </c>
      <c r="Q2788" s="38" t="str">
        <f>TRIM('query (10)'!N2788)</f>
        <v>change dry air filter ตามรอบการใช้งาน</v>
      </c>
      <c r="R2788" s="38" t="str">
        <f>TRIM(UPPER('query (10)'!R2788))</f>
        <v>FILTER</v>
      </c>
      <c r="S2788" s="38" t="str">
        <f>TRIM(UPPER('query (10)'!S2788))</f>
        <v>PTS-T-10509</v>
      </c>
      <c r="T2788" s="38" t="str">
        <f>IF('query (10)'!Q2788="","",TRIM(UPPER('query (10)'!Q2788)))</f>
        <v/>
      </c>
      <c r="U2788" s="38" t="str">
        <f>IF('query (10)'!T2788="","",'query (10)'!T2788)</f>
        <v/>
      </c>
      <c r="V2788" s="39" t="str">
        <f>IF('query (10)'!T2788="","",IFERROR(VALUE('query (10)'!T2788),""))</f>
        <v/>
      </c>
      <c r="W2788" s="40">
        <f>IF('query (10)'!U2788="","",'query (10)'!U2788)</f>
        <v>0</v>
      </c>
      <c r="X2788" s="39">
        <f>IF('query (10)'!V2788="","",'query (10)'!V2788)</f>
        <v>365</v>
      </c>
      <c r="Y2788" s="41">
        <f>IF('query (10)'!W2788="","",'query (10)'!W2788)</f>
        <v>46167</v>
      </c>
      <c r="Z2788" s="41">
        <f>IF('query (10)'!X2788="","",'query (10)'!X2788)</f>
        <v>46183</v>
      </c>
      <c r="AA2788" s="41">
        <f>IF('query (10)'!Y2788="","",'query (10)'!Y2788)</f>
        <v>46183</v>
      </c>
      <c r="AB2788" s="41">
        <f>IF('query (10)'!Z2788="","",'query (10)'!Z2788)</f>
        <v>46548</v>
      </c>
      <c r="AC2788" s="38" t="str">
        <f>IF(OR('query (10)'!AA2788="",COUNTIF(Cleaning_Rules!$A$21:$A$26,TRIM('query (10)'!AA2788))&gt;0),"",TRIM('query (10)'!AA2788))</f>
        <v/>
      </c>
      <c r="AD2788" s="38" t="str">
        <f>IF('query (10)'!AB2788="","",TRIM(IFERROR(_xlfn.TEXTBEFORE('query (10)'!AB2788,"("),'query (10)'!AB2788)))</f>
        <v>เริ่มซ่อมงาน PM แล้ว รับผิดชอบโดย PUCHIT KULSEREE</v>
      </c>
      <c r="AE2788" s="38" t="str">
        <f>IFERROR(LOWER(TRIM(_xlfn.TEXTBEFORE(_xlfn.TEXTAFTER('query (10)'!AB2788,"("),")"))),"")</f>
        <v>puchit@nsk.com</v>
      </c>
      <c r="AF2788" s="38" t="str">
        <f>IF('query (10)'!AD2788="","",TRIM('query (10)'!AD2788))</f>
        <v>ภูชิต กุลเสรี</v>
      </c>
      <c r="AG2788" s="38" t="str">
        <f>IF('query (10)'!AE2788="","",TRIM('query (10)'!AE2788))</f>
        <v>ภูชิต กุลเสรี</v>
      </c>
      <c r="AH2788" s="38" t="str">
        <f>IF('query (10)'!AF2788="","",IFERROR(VALUE('query (10)'!AF2788),""))</f>
        <v/>
      </c>
      <c r="AI2788" s="38" t="str">
        <f>IF('query (10)'!AG2788="","",TRIM('query (10)'!AG2788))</f>
        <v/>
      </c>
      <c r="AJ2788" s="38" t="str">
        <f>IF('query (10)'!AH2788="","",IFERROR(VALUE('query (10)'!AH2788),""))</f>
        <v/>
      </c>
      <c r="AK2788" s="38" t="str">
        <f>IF('query (10)'!AI2788="","",TRIM('query (10)'!AI2788))</f>
        <v/>
      </c>
      <c r="AL2788" s="42">
        <f t="shared" si="215"/>
        <v>2026</v>
      </c>
      <c r="AM2788" s="42" t="str">
        <f t="shared" si="216"/>
        <v>2026-05</v>
      </c>
      <c r="AN2788" s="42" t="str">
        <f t="shared" ca="1" si="217"/>
        <v/>
      </c>
      <c r="AO2788" s="42" t="str">
        <f t="shared" si="218"/>
        <v>CH-896 | AUTOMATIC VIBRATION TESTING M/C. | SB9 | FILTER | Time-based Maintenance | Mechanical | Part Change | Medium | change dry air filter ตามรอบการใช้งาน | FILTER | PTS-T-10509 | เริ่มซ่อมงาน PM แล้ว รับผิดชอบโดย PUCHIT KULSEREE | ภูชิต กุลเสรี</v>
      </c>
      <c r="AP2788" s="42" t="str">
        <f>_xlfn.TEXTJOIN("; ",TRUE,IF(COUNTA('query (10)'!A2788:AK2788)&lt;=6,"NEAR_EMPTY_ROW",""),IF($K2788="","MISSING_STATUS",""),IF(AND($K2788="เสร็จสิ้น",$Z2788=""),"DONE_NO_ACTUAL_DATE",""),IF(AND($I2788="Condition-based Maintenance",$AH2788=""),"CBM_NO_MEASUREMENT",""),IF(OR($X2788="",$X2788=0),"INVALID_PERIOD",""),IF(AND($AA2788&lt;&gt;"",$AB2788&lt;&gt;"",$AB2788&lt;$AA2788),"DATE_SEQUENCE_ERROR",""),IF(AND($AB2788&lt;&gt;"",$AB2788&gt;DATE(2030,12,31)),"DATE_OUTLIER",""),IF($C2788="","MISSING_QRCODE",""),IF($J2788="UNKNOWN","UNKNOWN_PM_TYPE",""),IF($L2788="UNKNOWN","UNKNOWN_STATUS",""))</f>
        <v/>
      </c>
      <c r="AQ2788" s="42" t="str">
        <f t="shared" si="219"/>
        <v>NO</v>
      </c>
    </row>
    <row r="2789" spans="1:43" x14ac:dyDescent="0.3">
      <c r="A2789" s="38">
        <f>IF('query (10)'!A2789="","",'query (10)'!A2789)</f>
        <v>3052</v>
      </c>
      <c r="B2789" s="38">
        <f>IF('query (10)'!B2789="","",'query (10)'!B2789)</f>
        <v>21508</v>
      </c>
      <c r="C2789" s="38" t="str">
        <f>TRIM(UPPER('query (10)'!M2789))</f>
        <v>CH-897</v>
      </c>
      <c r="D2789" s="38" t="str">
        <f>TRIM(UPPER(IFERROR(_xlfn.TEXTBEFORE('query (10)'!L2789,"("),'query (10)'!L2789)))</f>
        <v>NOISE MANUAL INSPECTION M/C.</v>
      </c>
      <c r="E2789" s="38" t="str">
        <f>IFERROR(TRIM(UPPER(_xlfn.TEXTBEFORE(_xlfn.TEXTAFTER('query (10)'!L2789,"("),")"))),"")</f>
        <v/>
      </c>
      <c r="F2789" s="38" t="str">
        <f>TRIM('query (10)'!K2789)</f>
        <v>SB9</v>
      </c>
      <c r="G2789" s="38" t="str">
        <f>IF('query (10)'!J2789="","",'query (10)'!J2789)</f>
        <v>Filter</v>
      </c>
      <c r="H2789" s="38" t="str">
        <f>TRIM(UPPER('query (10)'!J2789))</f>
        <v>FILTER</v>
      </c>
      <c r="I2789" s="38" t="str">
        <f>IF('query (10)'!F2789="","",'query (10)'!F2789)</f>
        <v>Time-based Maintenance</v>
      </c>
      <c r="J2789" s="38" t="str">
        <f>IF('query (10)'!F2789="","",IFERROR(INDEX(Cleaning_Rules!$B$14:$B$17,MATCH(TRIM('query (10)'!F2789),Cleaning_Rules!$A$14:$A$17,0)),"UNKNOWN"))</f>
        <v>TBM</v>
      </c>
      <c r="K2789" s="38" t="str">
        <f>IF('query (10)'!G2789="","",'query (10)'!G2789)</f>
        <v>เสร็จสิ้น</v>
      </c>
      <c r="L2789" s="38" t="str">
        <f>IF('query (10)'!G2789="","MISSING",IFERROR(INDEX(Cleaning_Rules!$B$5:$B$10,MATCH(TRIM('query (10)'!G2789),Cleaning_Rules!$A$5:$A$10,0)),"UNKNOWN"))</f>
        <v>COMPLETED</v>
      </c>
      <c r="M2789" s="38" t="str">
        <f>IF('query (10)'!I2789="","",'query (10)'!I2789)</f>
        <v>Mechanical</v>
      </c>
      <c r="N2789" s="38" t="str">
        <f>IF('query (10)'!O2789="","",'query (10)'!O2789)</f>
        <v>Part Change</v>
      </c>
      <c r="O2789" s="38" t="str">
        <f>IF('query (10)'!P2789="","",'query (10)'!P2789)</f>
        <v>Medium</v>
      </c>
      <c r="P2789" s="38" t="str">
        <f>IF('query (10)'!N2789="","",'query (10)'!N2789)</f>
        <v>change dry air filter ตามรอบการใช้งาน</v>
      </c>
      <c r="Q2789" s="38" t="str">
        <f>TRIM('query (10)'!N2789)</f>
        <v>change dry air filter ตามรอบการใช้งาน</v>
      </c>
      <c r="R2789" s="38" t="str">
        <f>TRIM(UPPER('query (10)'!R2789))</f>
        <v>FILTER</v>
      </c>
      <c r="S2789" s="38" t="str">
        <f>TRIM(UPPER('query (10)'!S2789))</f>
        <v>PTS-T-105E</v>
      </c>
      <c r="T2789" s="38" t="str">
        <f>IF('query (10)'!Q2789="","",TRIM(UPPER('query (10)'!Q2789)))</f>
        <v/>
      </c>
      <c r="U2789" s="38" t="str">
        <f>IF('query (10)'!T2789="","",'query (10)'!T2789)</f>
        <v/>
      </c>
      <c r="V2789" s="39" t="str">
        <f>IF('query (10)'!T2789="","",IFERROR(VALUE('query (10)'!T2789),""))</f>
        <v/>
      </c>
      <c r="W2789" s="40">
        <f>IF('query (10)'!U2789="","",'query (10)'!U2789)</f>
        <v>0</v>
      </c>
      <c r="X2789" s="39">
        <f>IF('query (10)'!V2789="","",'query (10)'!V2789)</f>
        <v>365</v>
      </c>
      <c r="Y2789" s="41">
        <f>IF('query (10)'!W2789="","",'query (10)'!W2789)</f>
        <v>46167</v>
      </c>
      <c r="Z2789" s="41">
        <f>IF('query (10)'!X2789="","",'query (10)'!X2789)</f>
        <v>46183</v>
      </c>
      <c r="AA2789" s="41">
        <f>IF('query (10)'!Y2789="","",'query (10)'!Y2789)</f>
        <v>46183</v>
      </c>
      <c r="AB2789" s="41">
        <f>IF('query (10)'!Z2789="","",'query (10)'!Z2789)</f>
        <v>46548</v>
      </c>
      <c r="AC2789" s="38" t="str">
        <f>IF(OR('query (10)'!AA2789="",COUNTIF(Cleaning_Rules!$A$21:$A$26,TRIM('query (10)'!AA2789))&gt;0),"",TRIM('query (10)'!AA2789))</f>
        <v/>
      </c>
      <c r="AD2789" s="38" t="str">
        <f>IF('query (10)'!AB2789="","",TRIM(IFERROR(_xlfn.TEXTBEFORE('query (10)'!AB2789,"("),'query (10)'!AB2789)))</f>
        <v>เริ่มซ่อมงาน PM แล้ว รับผิดชอบโดย PUCHIT KULSEREE</v>
      </c>
      <c r="AE2789" s="38" t="str">
        <f>IFERROR(LOWER(TRIM(_xlfn.TEXTBEFORE(_xlfn.TEXTAFTER('query (10)'!AB2789,"("),")"))),"")</f>
        <v>puchit@nsk.com</v>
      </c>
      <c r="AF2789" s="38" t="str">
        <f>IF('query (10)'!AD2789="","",TRIM('query (10)'!AD2789))</f>
        <v>ภูชิต กุลเสรี</v>
      </c>
      <c r="AG2789" s="38" t="str">
        <f>IF('query (10)'!AE2789="","",TRIM('query (10)'!AE2789))</f>
        <v>ภูชิต กุลเสรี</v>
      </c>
      <c r="AH2789" s="38" t="str">
        <f>IF('query (10)'!AF2789="","",IFERROR(VALUE('query (10)'!AF2789),""))</f>
        <v/>
      </c>
      <c r="AI2789" s="38" t="str">
        <f>IF('query (10)'!AG2789="","",TRIM('query (10)'!AG2789))</f>
        <v/>
      </c>
      <c r="AJ2789" s="38" t="str">
        <f>IF('query (10)'!AH2789="","",IFERROR(VALUE('query (10)'!AH2789),""))</f>
        <v/>
      </c>
      <c r="AK2789" s="38" t="str">
        <f>IF('query (10)'!AI2789="","",TRIM('query (10)'!AI2789))</f>
        <v/>
      </c>
      <c r="AL2789" s="42">
        <f t="shared" si="215"/>
        <v>2026</v>
      </c>
      <c r="AM2789" s="42" t="str">
        <f t="shared" si="216"/>
        <v>2026-05</v>
      </c>
      <c r="AN2789" s="42" t="str">
        <f t="shared" ca="1" si="217"/>
        <v/>
      </c>
      <c r="AO2789" s="42" t="str">
        <f t="shared" si="218"/>
        <v>CH-897 | NOISE MANUAL INSPECTION M/C. | SB9 | FILTER | Time-based Maintenance | Mechanical | Part Change | Medium | change dry air filter ตามรอบการใช้งาน | FILTER | PTS-T-105E | เริ่มซ่อมงาน PM แล้ว รับผิดชอบโดย PUCHIT KULSEREE | ภูชิต กุลเสรี</v>
      </c>
      <c r="AP2789" s="42" t="str">
        <f>_xlfn.TEXTJOIN("; ",TRUE,IF(COUNTA('query (10)'!A2789:AK2789)&lt;=6,"NEAR_EMPTY_ROW",""),IF($K2789="","MISSING_STATUS",""),IF(AND($K2789="เสร็จสิ้น",$Z2789=""),"DONE_NO_ACTUAL_DATE",""),IF(AND($I2789="Condition-based Maintenance",$AH2789=""),"CBM_NO_MEASUREMENT",""),IF(OR($X2789="",$X2789=0),"INVALID_PERIOD",""),IF(AND($AA2789&lt;&gt;"",$AB2789&lt;&gt;"",$AB2789&lt;$AA2789),"DATE_SEQUENCE_ERROR",""),IF(AND($AB2789&lt;&gt;"",$AB2789&gt;DATE(2030,12,31)),"DATE_OUTLIER",""),IF($C2789="","MISSING_QRCODE",""),IF($J2789="UNKNOWN","UNKNOWN_PM_TYPE",""),IF($L2789="UNKNOWN","UNKNOWN_STATUS",""))</f>
        <v/>
      </c>
      <c r="AQ2789" s="42" t="str">
        <f t="shared" si="219"/>
        <v>NO</v>
      </c>
    </row>
    <row r="2790" spans="1:43" x14ac:dyDescent="0.3">
      <c r="A2790" s="38">
        <f>IF('query (10)'!A2790="","",'query (10)'!A2790)</f>
        <v>3053</v>
      </c>
      <c r="B2790" s="38">
        <f>IF('query (10)'!B2790="","",'query (10)'!B2790)</f>
        <v>21647</v>
      </c>
      <c r="C2790" s="38" t="str">
        <f>TRIM(UPPER('query (10)'!M2790))</f>
        <v>GR-732</v>
      </c>
      <c r="D2790" s="38" t="str">
        <f>TRIM(UPPER(IFERROR(_xlfn.TEXTBEFORE('query (10)'!L2790,"("),'query (10)'!L2790)))</f>
        <v>SPINDLE RACEWAY GRINDING MACHINE WITH DEMAGNETIZE</v>
      </c>
      <c r="E2790" s="38" t="str">
        <f>IFERROR(TRIM(UPPER(_xlfn.TEXTBEFORE(_xlfn.TEXTAFTER('query (10)'!L2790,"("),")"))),"")</f>
        <v/>
      </c>
      <c r="F2790" s="38" t="str">
        <f>TRIM('query (10)'!K2790)</f>
        <v>HUB3-2</v>
      </c>
      <c r="G2790" s="38" t="str">
        <f>IF('query (10)'!J2790="","",'query (10)'!J2790)</f>
        <v>Air Cylinder</v>
      </c>
      <c r="H2790" s="38" t="str">
        <f>TRIM(UPPER('query (10)'!J2790))</f>
        <v>AIR CYLINDER</v>
      </c>
      <c r="I2790" s="38" t="str">
        <f>IF('query (10)'!F2790="","",'query (10)'!F2790)</f>
        <v>Time-based Maintenance</v>
      </c>
      <c r="J2790" s="38" t="str">
        <f>IF('query (10)'!F2790="","",IFERROR(INDEX(Cleaning_Rules!$B$14:$B$17,MATCH(TRIM('query (10)'!F2790),Cleaning_Rules!$A$14:$A$17,0)),"UNKNOWN"))</f>
        <v>TBM</v>
      </c>
      <c r="K2790" s="38" t="str">
        <f>IF('query (10)'!G2790="","",'query (10)'!G2790)</f>
        <v>กำลังดำเนินการ</v>
      </c>
      <c r="L2790" s="38" t="str">
        <f>IF('query (10)'!G2790="","MISSING",IFERROR(INDEX(Cleaning_Rules!$B$5:$B$10,MATCH(TRIM('query (10)'!G2790),Cleaning_Rules!$A$5:$A$10,0)),"UNKNOWN"))</f>
        <v>IN_PROGRESS</v>
      </c>
      <c r="M2790" s="38" t="str">
        <f>IF('query (10)'!I2790="","",'query (10)'!I2790)</f>
        <v>Mechanical</v>
      </c>
      <c r="N2790" s="38" t="str">
        <f>IF('query (10)'!O2790="","",'query (10)'!O2790)</f>
        <v>Part Change</v>
      </c>
      <c r="O2790" s="38" t="str">
        <f>IF('query (10)'!P2790="","",'query (10)'!P2790)</f>
        <v>Medium</v>
      </c>
      <c r="P2790" s="38" t="str">
        <f>IF('query (10)'!N2790="","",'query (10)'!N2790)</f>
        <v>Replace Seal Kit The Air Cylinder Loader Chuck Accordding To PM 2 Year Cycle</v>
      </c>
      <c r="Q2790" s="38" t="str">
        <f>TRIM('query (10)'!N2790)</f>
        <v>Replace Seal Kit The Air Cylinder Loader Chuck Accordding To PM 2 Year Cycle</v>
      </c>
      <c r="R2790" s="38" t="str">
        <f>TRIM(UPPER('query (10)'!R2790))</f>
        <v>SEAL KIT</v>
      </c>
      <c r="S2790" s="38" t="str">
        <f>TRIM(UPPER('query (10)'!S2790))</f>
        <v>CQ2B63-PS</v>
      </c>
      <c r="T2790" s="38" t="str">
        <f>IF('query (10)'!Q2790="","",TRIM(UPPER('query (10)'!Q2790)))</f>
        <v/>
      </c>
      <c r="U2790" s="38" t="str">
        <f>IF('query (10)'!T2790="","",'query (10)'!T2790)</f>
        <v/>
      </c>
      <c r="V2790" s="39" t="str">
        <f>IF('query (10)'!T2790="","",IFERROR(VALUE('query (10)'!T2790),""))</f>
        <v/>
      </c>
      <c r="W2790" s="40">
        <f>IF('query (10)'!U2790="","",'query (10)'!U2790)</f>
        <v>0</v>
      </c>
      <c r="X2790" s="39">
        <f>IF('query (10)'!V2790="","",'query (10)'!V2790)</f>
        <v>731</v>
      </c>
      <c r="Y2790" s="41">
        <f>IF('query (10)'!W2790="","",'query (10)'!W2790)</f>
        <v>46184</v>
      </c>
      <c r="Z2790" s="41" t="str">
        <f>IF('query (10)'!X2790="","",'query (10)'!X2790)</f>
        <v/>
      </c>
      <c r="AA2790" s="41">
        <f>IF('query (10)'!Y2790="","",'query (10)'!Y2790)</f>
        <v>46184</v>
      </c>
      <c r="AB2790" s="41">
        <f>IF('query (10)'!Z2790="","",'query (10)'!Z2790)</f>
        <v>46915</v>
      </c>
      <c r="AC2790" s="38" t="str">
        <f>IF(OR('query (10)'!AA2790="",COUNTIF(Cleaning_Rules!$A$21:$A$26,TRIM('query (10)'!AA2790))&gt;0),"",TRIM('query (10)'!AA2790))</f>
        <v/>
      </c>
      <c r="AD2790" s="38" t="str">
        <f>IF('query (10)'!AB2790="","",TRIM(IFERROR(_xlfn.TEXTBEFORE('query (10)'!AB2790,"("),'query (10)'!AB2790)))</f>
        <v>เริ่มซ่อมงาน PM แล้ว รับผิดชอบโดย PAHLA SEEDANG</v>
      </c>
      <c r="AE2790" s="38" t="str">
        <f>IFERROR(LOWER(TRIM(_xlfn.TEXTBEFORE(_xlfn.TEXTAFTER('query (10)'!AB2790,"("),")"))),"")</f>
        <v>pahla@nsk.com</v>
      </c>
      <c r="AF2790" s="38" t="str">
        <f>IF('query (10)'!AD2790="","",TRIM('query (10)'!AD2790))</f>
        <v>จักรภัทร โคตรสมบัติ</v>
      </c>
      <c r="AG2790" s="38" t="str">
        <f>IF('query (10)'!AE2790="","",TRIM('query (10)'!AE2790))</f>
        <v>ผะหลา สีแดง</v>
      </c>
      <c r="AH2790" s="38" t="str">
        <f>IF('query (10)'!AF2790="","",IFERROR(VALUE('query (10)'!AF2790),""))</f>
        <v/>
      </c>
      <c r="AI2790" s="38" t="str">
        <f>IF('query (10)'!AG2790="","",TRIM('query (10)'!AG2790))</f>
        <v/>
      </c>
      <c r="AJ2790" s="38" t="str">
        <f>IF('query (10)'!AH2790="","",IFERROR(VALUE('query (10)'!AH2790),""))</f>
        <v/>
      </c>
      <c r="AK2790" s="38" t="str">
        <f>IF('query (10)'!AI2790="","",TRIM('query (10)'!AI2790))</f>
        <v/>
      </c>
      <c r="AL2790" s="42">
        <f t="shared" si="215"/>
        <v>2026</v>
      </c>
      <c r="AM2790" s="42" t="str">
        <f t="shared" si="216"/>
        <v>2026-06</v>
      </c>
      <c r="AN2790" s="42" t="str">
        <f t="shared" ca="1" si="217"/>
        <v>ON_SCHEDULE</v>
      </c>
      <c r="AO2790" s="42" t="str">
        <f t="shared" si="218"/>
        <v>GR-732 | SPINDLE RACEWAY GRINDING MACHINE WITH DEMAGNETIZE | HUB3-2 | AIR CYLINDER | Time-based Maintenance | Mechanical | Part Change | Medium | Replace Seal Kit The Air Cylinder Loader Chuck Accordding To PM 2 Year Cycle | SEAL KIT | CQ2B63-PS | เริ่มซ่อมงาน PM แล้ว รับผิดชอบโดย PAHLA SEEDANG | ผะหลา สีแดง</v>
      </c>
      <c r="AP2790" s="42" t="str">
        <f>_xlfn.TEXTJOIN("; ",TRUE,IF(COUNTA('query (10)'!A2790:AK2790)&lt;=6,"NEAR_EMPTY_ROW",""),IF($K2790="","MISSING_STATUS",""),IF(AND($K2790="เสร็จสิ้น",$Z2790=""),"DONE_NO_ACTUAL_DATE",""),IF(AND($I2790="Condition-based Maintenance",$AH2790=""),"CBM_NO_MEASUREMENT",""),IF(OR($X2790="",$X2790=0),"INVALID_PERIOD",""),IF(AND($AA2790&lt;&gt;"",$AB2790&lt;&gt;"",$AB2790&lt;$AA2790),"DATE_SEQUENCE_ERROR",""),IF(AND($AB2790&lt;&gt;"",$AB2790&gt;DATE(2030,12,31)),"DATE_OUTLIER",""),IF($C2790="","MISSING_QRCODE",""),IF($J2790="UNKNOWN","UNKNOWN_PM_TYPE",""),IF($L2790="UNKNOWN","UNKNOWN_STATUS",""))</f>
        <v/>
      </c>
      <c r="AQ2790" s="42" t="str">
        <f t="shared" si="219"/>
        <v>NO</v>
      </c>
    </row>
    <row r="2791" spans="1:43" x14ac:dyDescent="0.3">
      <c r="A2791" s="38">
        <f>IF('query (10)'!A2791="","",'query (10)'!A2791)</f>
        <v>3054</v>
      </c>
      <c r="B2791" s="38">
        <f>IF('query (10)'!B2791="","",'query (10)'!B2791)</f>
        <v>21648</v>
      </c>
      <c r="C2791" s="38" t="str">
        <f>TRIM(UPPER('query (10)'!M2791))</f>
        <v>GR-732</v>
      </c>
      <c r="D2791" s="38" t="str">
        <f>TRIM(UPPER(IFERROR(_xlfn.TEXTBEFORE('query (10)'!L2791,"("),'query (10)'!L2791)))</f>
        <v>SPINDLE RACEWAY GRINDING MACHINE WITH DEMAGNETIZE</v>
      </c>
      <c r="E2791" s="38" t="str">
        <f>IFERROR(TRIM(UPPER(_xlfn.TEXTBEFORE(_xlfn.TEXTAFTER('query (10)'!L2791,"("),")"))),"")</f>
        <v/>
      </c>
      <c r="F2791" s="38" t="str">
        <f>TRIM('query (10)'!K2791)</f>
        <v>HUB3-2</v>
      </c>
      <c r="G2791" s="38" t="str">
        <f>IF('query (10)'!J2791="","",'query (10)'!J2791)</f>
        <v>Air Cylinder</v>
      </c>
      <c r="H2791" s="38" t="str">
        <f>TRIM(UPPER('query (10)'!J2791))</f>
        <v>AIR CYLINDER</v>
      </c>
      <c r="I2791" s="38" t="str">
        <f>IF('query (10)'!F2791="","",'query (10)'!F2791)</f>
        <v>Time-based Maintenance</v>
      </c>
      <c r="J2791" s="38" t="str">
        <f>IF('query (10)'!F2791="","",IFERROR(INDEX(Cleaning_Rules!$B$14:$B$17,MATCH(TRIM('query (10)'!F2791),Cleaning_Rules!$A$14:$A$17,0)),"UNKNOWN"))</f>
        <v>TBM</v>
      </c>
      <c r="K2791" s="38" t="str">
        <f>IF('query (10)'!G2791="","",'query (10)'!G2791)</f>
        <v>กำลังดำเนินการ</v>
      </c>
      <c r="L2791" s="38" t="str">
        <f>IF('query (10)'!G2791="","MISSING",IFERROR(INDEX(Cleaning_Rules!$B$5:$B$10,MATCH(TRIM('query (10)'!G2791),Cleaning_Rules!$A$5:$A$10,0)),"UNKNOWN"))</f>
        <v>IN_PROGRESS</v>
      </c>
      <c r="M2791" s="38" t="str">
        <f>IF('query (10)'!I2791="","",'query (10)'!I2791)</f>
        <v>Mechanical</v>
      </c>
      <c r="N2791" s="38" t="str">
        <f>IF('query (10)'!O2791="","",'query (10)'!O2791)</f>
        <v>Part Change</v>
      </c>
      <c r="O2791" s="38" t="str">
        <f>IF('query (10)'!P2791="","",'query (10)'!P2791)</f>
        <v>Medium</v>
      </c>
      <c r="P2791" s="38" t="str">
        <f>IF('query (10)'!N2791="","",'query (10)'!N2791)</f>
        <v>Replace Seal Kit The Air Cylinder UnLoader Chuck Accordding To PM 2 Year Cycle</v>
      </c>
      <c r="Q2791" s="38" t="str">
        <f>TRIM('query (10)'!N2791)</f>
        <v>Replace Seal Kit The Air Cylinder UnLoader Chuck Accordding To PM 2 Year Cycle</v>
      </c>
      <c r="R2791" s="38" t="str">
        <f>TRIM(UPPER('query (10)'!R2791))</f>
        <v>SEAL KIT</v>
      </c>
      <c r="S2791" s="38" t="str">
        <f>TRIM(UPPER('query (10)'!S2791))</f>
        <v>CQ2B63-PS</v>
      </c>
      <c r="T2791" s="38" t="str">
        <f>IF('query (10)'!Q2791="","",TRIM(UPPER('query (10)'!Q2791)))</f>
        <v/>
      </c>
      <c r="U2791" s="38" t="str">
        <f>IF('query (10)'!T2791="","",'query (10)'!T2791)</f>
        <v/>
      </c>
      <c r="V2791" s="39" t="str">
        <f>IF('query (10)'!T2791="","",IFERROR(VALUE('query (10)'!T2791),""))</f>
        <v/>
      </c>
      <c r="W2791" s="40">
        <f>IF('query (10)'!U2791="","",'query (10)'!U2791)</f>
        <v>0</v>
      </c>
      <c r="X2791" s="39">
        <f>IF('query (10)'!V2791="","",'query (10)'!V2791)</f>
        <v>731</v>
      </c>
      <c r="Y2791" s="41">
        <f>IF('query (10)'!W2791="","",'query (10)'!W2791)</f>
        <v>46184</v>
      </c>
      <c r="Z2791" s="41" t="str">
        <f>IF('query (10)'!X2791="","",'query (10)'!X2791)</f>
        <v/>
      </c>
      <c r="AA2791" s="41">
        <f>IF('query (10)'!Y2791="","",'query (10)'!Y2791)</f>
        <v>46184</v>
      </c>
      <c r="AB2791" s="41">
        <f>IF('query (10)'!Z2791="","",'query (10)'!Z2791)</f>
        <v>46915</v>
      </c>
      <c r="AC2791" s="38" t="str">
        <f>IF(OR('query (10)'!AA2791="",COUNTIF(Cleaning_Rules!$A$21:$A$26,TRIM('query (10)'!AA2791))&gt;0),"",TRIM('query (10)'!AA2791))</f>
        <v/>
      </c>
      <c r="AD2791" s="38" t="str">
        <f>IF('query (10)'!AB2791="","",TRIM(IFERROR(_xlfn.TEXTBEFORE('query (10)'!AB2791,"("),'query (10)'!AB2791)))</f>
        <v>เริ่มซ่อมงาน PM แล้ว รับผิดชอบโดย PAHLA SEEDANG</v>
      </c>
      <c r="AE2791" s="38" t="str">
        <f>IFERROR(LOWER(TRIM(_xlfn.TEXTBEFORE(_xlfn.TEXTAFTER('query (10)'!AB2791,"("),")"))),"")</f>
        <v>pahla@nsk.com</v>
      </c>
      <c r="AF2791" s="38" t="str">
        <f>IF('query (10)'!AD2791="","",TRIM('query (10)'!AD2791))</f>
        <v>จักรภัทร โคตรสมบัติ</v>
      </c>
      <c r="AG2791" s="38" t="str">
        <f>IF('query (10)'!AE2791="","",TRIM('query (10)'!AE2791))</f>
        <v>ผะหลา สีแดง</v>
      </c>
      <c r="AH2791" s="38" t="str">
        <f>IF('query (10)'!AF2791="","",IFERROR(VALUE('query (10)'!AF2791),""))</f>
        <v/>
      </c>
      <c r="AI2791" s="38" t="str">
        <f>IF('query (10)'!AG2791="","",TRIM('query (10)'!AG2791))</f>
        <v/>
      </c>
      <c r="AJ2791" s="38" t="str">
        <f>IF('query (10)'!AH2791="","",IFERROR(VALUE('query (10)'!AH2791),""))</f>
        <v/>
      </c>
      <c r="AK2791" s="38" t="str">
        <f>IF('query (10)'!AI2791="","",TRIM('query (10)'!AI2791))</f>
        <v/>
      </c>
      <c r="AL2791" s="42">
        <f t="shared" si="215"/>
        <v>2026</v>
      </c>
      <c r="AM2791" s="42" t="str">
        <f t="shared" si="216"/>
        <v>2026-06</v>
      </c>
      <c r="AN2791" s="42" t="str">
        <f t="shared" ca="1" si="217"/>
        <v>ON_SCHEDULE</v>
      </c>
      <c r="AO2791" s="42" t="str">
        <f t="shared" si="218"/>
        <v>GR-732 | SPINDLE RACEWAY GRINDING MACHINE WITH DEMAGNETIZE | HUB3-2 | AIR CYLINDER | Time-based Maintenance | Mechanical | Part Change | Medium | Replace Seal Kit The Air Cylinder UnLoader Chuck Accordding To PM 2 Year Cycle | SEAL KIT | CQ2B63-PS | เริ่มซ่อมงาน PM แล้ว รับผิดชอบโดย PAHLA SEEDANG | ผะหลา สีแดง</v>
      </c>
      <c r="AP2791" s="42" t="str">
        <f>_xlfn.TEXTJOIN("; ",TRUE,IF(COUNTA('query (10)'!A2791:AK2791)&lt;=6,"NEAR_EMPTY_ROW",""),IF($K2791="","MISSING_STATUS",""),IF(AND($K2791="เสร็จสิ้น",$Z2791=""),"DONE_NO_ACTUAL_DATE",""),IF(AND($I2791="Condition-based Maintenance",$AH2791=""),"CBM_NO_MEASUREMENT",""),IF(OR($X2791="",$X2791=0),"INVALID_PERIOD",""),IF(AND($AA2791&lt;&gt;"",$AB2791&lt;&gt;"",$AB2791&lt;$AA2791),"DATE_SEQUENCE_ERROR",""),IF(AND($AB2791&lt;&gt;"",$AB2791&gt;DATE(2030,12,31)),"DATE_OUTLIER",""),IF($C2791="","MISSING_QRCODE",""),IF($J2791="UNKNOWN","UNKNOWN_PM_TYPE",""),IF($L2791="UNKNOWN","UNKNOWN_STATUS",""))</f>
        <v/>
      </c>
      <c r="AQ2791" s="42" t="str">
        <f t="shared" si="219"/>
        <v>NO</v>
      </c>
    </row>
    <row r="2792" spans="1:43" x14ac:dyDescent="0.3">
      <c r="A2792" s="38">
        <f>IF('query (10)'!A2792="","",'query (10)'!A2792)</f>
        <v>3055</v>
      </c>
      <c r="B2792" s="38">
        <f>IF('query (10)'!B2792="","",'query (10)'!B2792)</f>
        <v>21649</v>
      </c>
      <c r="C2792" s="38" t="str">
        <f>TRIM(UPPER('query (10)'!M2792))</f>
        <v>GR-738</v>
      </c>
      <c r="D2792" s="38" t="str">
        <f>TRIM(UPPER(IFERROR(_xlfn.TEXTBEFORE('query (10)'!L2792,"("),'query (10)'!L2792)))</f>
        <v>OUTER RING RACEWAY GRINDING MACHINE WITH DEMAGNETIZE</v>
      </c>
      <c r="E2792" s="38" t="str">
        <f>IFERROR(TRIM(UPPER(_xlfn.TEXTBEFORE(_xlfn.TEXTAFTER('query (10)'!L2792,"("),")"))),"")</f>
        <v/>
      </c>
      <c r="F2792" s="38" t="str">
        <f>TRIM('query (10)'!K2792)</f>
        <v>HUB3-2</v>
      </c>
      <c r="G2792" s="38" t="str">
        <f>IF('query (10)'!J2792="","",'query (10)'!J2792)</f>
        <v>Air Cylinder</v>
      </c>
      <c r="H2792" s="38" t="str">
        <f>TRIM(UPPER('query (10)'!J2792))</f>
        <v>AIR CYLINDER</v>
      </c>
      <c r="I2792" s="38" t="str">
        <f>IF('query (10)'!F2792="","",'query (10)'!F2792)</f>
        <v>Condition-based Maintenance</v>
      </c>
      <c r="J2792" s="38" t="str">
        <f>IF('query (10)'!F2792="","",IFERROR(INDEX(Cleaning_Rules!$B$14:$B$17,MATCH(TRIM('query (10)'!F2792),Cleaning_Rules!$A$14:$A$17,0)),"UNKNOWN"))</f>
        <v>CBM</v>
      </c>
      <c r="K2792" s="38" t="str">
        <f>IF('query (10)'!G2792="","",'query (10)'!G2792)</f>
        <v>กำลังดำเนินการ</v>
      </c>
      <c r="L2792" s="38" t="str">
        <f>IF('query (10)'!G2792="","MISSING",IFERROR(INDEX(Cleaning_Rules!$B$5:$B$10,MATCH(TRIM('query (10)'!G2792),Cleaning_Rules!$A$5:$A$10,0)),"UNKNOWN"))</f>
        <v>IN_PROGRESS</v>
      </c>
      <c r="M2792" s="38" t="str">
        <f>IF('query (10)'!I2792="","",'query (10)'!I2792)</f>
        <v>Mechanical</v>
      </c>
      <c r="N2792" s="38" t="str">
        <f>IF('query (10)'!O2792="","",'query (10)'!O2792)</f>
        <v>Part Change</v>
      </c>
      <c r="O2792" s="38" t="str">
        <f>IF('query (10)'!P2792="","",'query (10)'!P2792)</f>
        <v>Medium</v>
      </c>
      <c r="P2792" s="38" t="str">
        <f>IF('query (10)'!N2792="","",'query (10)'!N2792)</f>
        <v xml:space="preserve">Detected an air leak from the air cylinder  Shutter door </v>
      </c>
      <c r="Q2792" s="38" t="str">
        <f>TRIM('query (10)'!N2792)</f>
        <v>Detected an air leak from the air cylinder Shutter door</v>
      </c>
      <c r="R2792" s="38" t="str">
        <f>TRIM(UPPER('query (10)'!R2792))</f>
        <v/>
      </c>
      <c r="S2792" s="38" t="str">
        <f>TRIM(UPPER('query (10)'!S2792))</f>
        <v/>
      </c>
      <c r="T2792" s="38" t="str">
        <f>IF('query (10)'!Q2792="","",TRIM(UPPER('query (10)'!Q2792)))</f>
        <v/>
      </c>
      <c r="U2792" s="38" t="str">
        <f>IF('query (10)'!T2792="","",'query (10)'!T2792)</f>
        <v/>
      </c>
      <c r="V2792" s="39" t="str">
        <f>IF('query (10)'!T2792="","",IFERROR(VALUE('query (10)'!T2792),""))</f>
        <v/>
      </c>
      <c r="W2792" s="40">
        <f>IF('query (10)'!U2792="","",'query (10)'!U2792)</f>
        <v>0</v>
      </c>
      <c r="X2792" s="39">
        <f>IF('query (10)'!V2792="","",'query (10)'!V2792)</f>
        <v>0</v>
      </c>
      <c r="Y2792" s="41">
        <f>IF('query (10)'!W2792="","",'query (10)'!W2792)</f>
        <v>46184</v>
      </c>
      <c r="Z2792" s="41" t="str">
        <f>IF('query (10)'!X2792="","",'query (10)'!X2792)</f>
        <v/>
      </c>
      <c r="AA2792" s="41" t="str">
        <f>IF('query (10)'!Y2792="","",'query (10)'!Y2792)</f>
        <v/>
      </c>
      <c r="AB2792" s="41">
        <f>IF('query (10)'!Z2792="","",'query (10)'!Z2792)</f>
        <v>46184</v>
      </c>
      <c r="AC2792" s="38" t="str">
        <f>IF(OR('query (10)'!AA2792="",COUNTIF(Cleaning_Rules!$A$21:$A$26,TRIM('query (10)'!AA2792))&gt;0),"",TRIM('query (10)'!AA2792))</f>
        <v/>
      </c>
      <c r="AD2792" s="38" t="str">
        <f>IF('query (10)'!AB2792="","",TRIM(IFERROR(_xlfn.TEXTBEFORE('query (10)'!AB2792,"("),'query (10)'!AB2792)))</f>
        <v/>
      </c>
      <c r="AE2792" s="38" t="str">
        <f>IFERROR(LOWER(TRIM(_xlfn.TEXTBEFORE(_xlfn.TEXTAFTER('query (10)'!AB2792,"("),")"))),"")</f>
        <v/>
      </c>
      <c r="AF2792" s="38" t="str">
        <f>IF('query (10)'!AD2792="","",TRIM('query (10)'!AD2792))</f>
        <v>จักรภัทร โคตรสมบัติ</v>
      </c>
      <c r="AG2792" s="38" t="str">
        <f>IF('query (10)'!AE2792="","",TRIM('query (10)'!AE2792))</f>
        <v>จักรภัทร โคตรสมบัติ</v>
      </c>
      <c r="AH2792" s="38" t="str">
        <f>IF('query (10)'!AF2792="","",IFERROR(VALUE('query (10)'!AF2792),""))</f>
        <v/>
      </c>
      <c r="AI2792" s="38" t="str">
        <f>IF('query (10)'!AG2792="","",TRIM('query (10)'!AG2792))</f>
        <v/>
      </c>
      <c r="AJ2792" s="38" t="str">
        <f>IF('query (10)'!AH2792="","",IFERROR(VALUE('query (10)'!AH2792),""))</f>
        <v/>
      </c>
      <c r="AK2792" s="38" t="str">
        <f>IF('query (10)'!AI2792="","",TRIM('query (10)'!AI2792))</f>
        <v/>
      </c>
      <c r="AL2792" s="42">
        <f t="shared" si="215"/>
        <v>2026</v>
      </c>
      <c r="AM2792" s="42" t="str">
        <f t="shared" si="216"/>
        <v>2026-06</v>
      </c>
      <c r="AN2792" s="42" t="str">
        <f t="shared" ca="1" si="217"/>
        <v>OVERDUE</v>
      </c>
      <c r="AO2792" s="42" t="str">
        <f t="shared" si="218"/>
        <v>GR-738 | OUTER RING RACEWAY GRINDING MACHINE WITH DEMAGNETIZE | HUB3-2 | AIR CYLINDER | Condition-based Maintenance | Mechanical | Part Change | Medium | Detected an air leak from the air cylinder Shutter door | จักรภัทร โคตรสมบัติ</v>
      </c>
      <c r="AP2792" s="42" t="str">
        <f>_xlfn.TEXTJOIN("; ",TRUE,IF(COUNTA('query (10)'!A2792:AK2792)&lt;=6,"NEAR_EMPTY_ROW",""),IF($K2792="","MISSING_STATUS",""),IF(AND($K2792="เสร็จสิ้น",$Z2792=""),"DONE_NO_ACTUAL_DATE",""),IF(AND($I2792="Condition-based Maintenance",$AH2792=""),"CBM_NO_MEASUREMENT",""),IF(OR($X2792="",$X2792=0),"INVALID_PERIOD",""),IF(AND($AA2792&lt;&gt;"",$AB2792&lt;&gt;"",$AB2792&lt;$AA2792),"DATE_SEQUENCE_ERROR",""),IF(AND($AB2792&lt;&gt;"",$AB2792&gt;DATE(2030,12,31)),"DATE_OUTLIER",""),IF($C2792="","MISSING_QRCODE",""),IF($J2792="UNKNOWN","UNKNOWN_PM_TYPE",""),IF($L2792="UNKNOWN","UNKNOWN_STATUS",""))</f>
        <v>CBM_NO_MEASUREMENT; INVALID_PERIOD</v>
      </c>
      <c r="AQ2792" s="42" t="str">
        <f t="shared" si="219"/>
        <v>NO</v>
      </c>
    </row>
    <row r="2793" spans="1:43" x14ac:dyDescent="0.3">
      <c r="A2793" s="38">
        <f>IF('query (10)'!A2793="","",'query (10)'!A2793)</f>
        <v>3056</v>
      </c>
      <c r="B2793" s="38">
        <f>IF('query (10)'!B2793="","",'query (10)'!B2793)</f>
        <v>21650</v>
      </c>
      <c r="C2793" s="38" t="str">
        <f>TRIM(UPPER('query (10)'!M2793))</f>
        <v>GR-732</v>
      </c>
      <c r="D2793" s="38" t="str">
        <f>TRIM(UPPER(IFERROR(_xlfn.TEXTBEFORE('query (10)'!L2793,"("),'query (10)'!L2793)))</f>
        <v>SPINDLE RACEWAY GRINDING MACHINE WITH DEMAGNETIZE</v>
      </c>
      <c r="E2793" s="38" t="str">
        <f>IFERROR(TRIM(UPPER(_xlfn.TEXTBEFORE(_xlfn.TEXTAFTER('query (10)'!L2793,"("),")"))),"")</f>
        <v/>
      </c>
      <c r="F2793" s="38" t="str">
        <f>TRIM('query (10)'!K2793)</f>
        <v>HUB3-2</v>
      </c>
      <c r="G2793" s="38" t="str">
        <f>IF('query (10)'!J2793="","",'query (10)'!J2793)</f>
        <v>Air Cylinder</v>
      </c>
      <c r="H2793" s="38" t="str">
        <f>TRIM(UPPER('query (10)'!J2793))</f>
        <v>AIR CYLINDER</v>
      </c>
      <c r="I2793" s="38" t="str">
        <f>IF('query (10)'!F2793="","",'query (10)'!F2793)</f>
        <v>Condition-based Maintenance</v>
      </c>
      <c r="J2793" s="38" t="str">
        <f>IF('query (10)'!F2793="","",IFERROR(INDEX(Cleaning_Rules!$B$14:$B$17,MATCH(TRIM('query (10)'!F2793),Cleaning_Rules!$A$14:$A$17,0)),"UNKNOWN"))</f>
        <v>CBM</v>
      </c>
      <c r="K2793" s="38" t="str">
        <f>IF('query (10)'!G2793="","",'query (10)'!G2793)</f>
        <v>กำลังดำเนินการ</v>
      </c>
      <c r="L2793" s="38" t="str">
        <f>IF('query (10)'!G2793="","MISSING",IFERROR(INDEX(Cleaning_Rules!$B$5:$B$10,MATCH(TRIM('query (10)'!G2793),Cleaning_Rules!$A$5:$A$10,0)),"UNKNOWN"))</f>
        <v>IN_PROGRESS</v>
      </c>
      <c r="M2793" s="38" t="str">
        <f>IF('query (10)'!I2793="","",'query (10)'!I2793)</f>
        <v>Mechanical</v>
      </c>
      <c r="N2793" s="38" t="str">
        <f>IF('query (10)'!O2793="","",'query (10)'!O2793)</f>
        <v>Part Change</v>
      </c>
      <c r="O2793" s="38" t="str">
        <f>IF('query (10)'!P2793="","",'query (10)'!P2793)</f>
        <v>Medium</v>
      </c>
      <c r="P2793" s="38" t="str">
        <f>IF('query (10)'!N2793="","",'query (10)'!N2793)</f>
        <v>Detected an air leak from the air cylinder  Right Tray Index L/R</v>
      </c>
      <c r="Q2793" s="38" t="str">
        <f>TRIM('query (10)'!N2793)</f>
        <v>Detected an air leak from the air cylinder Right Tray Index L/R</v>
      </c>
      <c r="R2793" s="38" t="str">
        <f>TRIM(UPPER('query (10)'!R2793))</f>
        <v/>
      </c>
      <c r="S2793" s="38" t="str">
        <f>TRIM(UPPER('query (10)'!S2793))</f>
        <v/>
      </c>
      <c r="T2793" s="38" t="str">
        <f>IF('query (10)'!Q2793="","",TRIM(UPPER('query (10)'!Q2793)))</f>
        <v/>
      </c>
      <c r="U2793" s="38" t="str">
        <f>IF('query (10)'!T2793="","",'query (10)'!T2793)</f>
        <v/>
      </c>
      <c r="V2793" s="39" t="str">
        <f>IF('query (10)'!T2793="","",IFERROR(VALUE('query (10)'!T2793),""))</f>
        <v/>
      </c>
      <c r="W2793" s="40">
        <f>IF('query (10)'!U2793="","",'query (10)'!U2793)</f>
        <v>0</v>
      </c>
      <c r="X2793" s="39">
        <f>IF('query (10)'!V2793="","",'query (10)'!V2793)</f>
        <v>0</v>
      </c>
      <c r="Y2793" s="41">
        <f>IF('query (10)'!W2793="","",'query (10)'!W2793)</f>
        <v>46184</v>
      </c>
      <c r="Z2793" s="41" t="str">
        <f>IF('query (10)'!X2793="","",'query (10)'!X2793)</f>
        <v/>
      </c>
      <c r="AA2793" s="41" t="str">
        <f>IF('query (10)'!Y2793="","",'query (10)'!Y2793)</f>
        <v/>
      </c>
      <c r="AB2793" s="41">
        <f>IF('query (10)'!Z2793="","",'query (10)'!Z2793)</f>
        <v>46184</v>
      </c>
      <c r="AC2793" s="38" t="str">
        <f>IF(OR('query (10)'!AA2793="",COUNTIF(Cleaning_Rules!$A$21:$A$26,TRIM('query (10)'!AA2793))&gt;0),"",TRIM('query (10)'!AA2793))</f>
        <v/>
      </c>
      <c r="AD2793" s="38" t="str">
        <f>IF('query (10)'!AB2793="","",TRIM(IFERROR(_xlfn.TEXTBEFORE('query (10)'!AB2793,"("),'query (10)'!AB2793)))</f>
        <v/>
      </c>
      <c r="AE2793" s="38" t="str">
        <f>IFERROR(LOWER(TRIM(_xlfn.TEXTBEFORE(_xlfn.TEXTAFTER('query (10)'!AB2793,"("),")"))),"")</f>
        <v/>
      </c>
      <c r="AF2793" s="38" t="str">
        <f>IF('query (10)'!AD2793="","",TRIM('query (10)'!AD2793))</f>
        <v>จักรภัทร โคตรสมบัติ</v>
      </c>
      <c r="AG2793" s="38" t="str">
        <f>IF('query (10)'!AE2793="","",TRIM('query (10)'!AE2793))</f>
        <v>จักรภัทร โคตรสมบัติ</v>
      </c>
      <c r="AH2793" s="38" t="str">
        <f>IF('query (10)'!AF2793="","",IFERROR(VALUE('query (10)'!AF2793),""))</f>
        <v/>
      </c>
      <c r="AI2793" s="38" t="str">
        <f>IF('query (10)'!AG2793="","",TRIM('query (10)'!AG2793))</f>
        <v/>
      </c>
      <c r="AJ2793" s="38" t="str">
        <f>IF('query (10)'!AH2793="","",IFERROR(VALUE('query (10)'!AH2793),""))</f>
        <v/>
      </c>
      <c r="AK2793" s="38" t="str">
        <f>IF('query (10)'!AI2793="","",TRIM('query (10)'!AI2793))</f>
        <v/>
      </c>
      <c r="AL2793" s="42">
        <f t="shared" si="215"/>
        <v>2026</v>
      </c>
      <c r="AM2793" s="42" t="str">
        <f t="shared" si="216"/>
        <v>2026-06</v>
      </c>
      <c r="AN2793" s="42" t="str">
        <f t="shared" ca="1" si="217"/>
        <v>OVERDUE</v>
      </c>
      <c r="AO2793" s="42" t="str">
        <f t="shared" si="218"/>
        <v>GR-732 | SPINDLE RACEWAY GRINDING MACHINE WITH DEMAGNETIZE | HUB3-2 | AIR CYLINDER | Condition-based Maintenance | Mechanical | Part Change | Medium | Detected an air leak from the air cylinder Right Tray Index L/R | จักรภัทร โคตรสมบัติ</v>
      </c>
      <c r="AP2793" s="42" t="str">
        <f>_xlfn.TEXTJOIN("; ",TRUE,IF(COUNTA('query (10)'!A2793:AK2793)&lt;=6,"NEAR_EMPTY_ROW",""),IF($K2793="","MISSING_STATUS",""),IF(AND($K2793="เสร็จสิ้น",$Z2793=""),"DONE_NO_ACTUAL_DATE",""),IF(AND($I2793="Condition-based Maintenance",$AH2793=""),"CBM_NO_MEASUREMENT",""),IF(OR($X2793="",$X2793=0),"INVALID_PERIOD",""),IF(AND($AA2793&lt;&gt;"",$AB2793&lt;&gt;"",$AB2793&lt;$AA2793),"DATE_SEQUENCE_ERROR",""),IF(AND($AB2793&lt;&gt;"",$AB2793&gt;DATE(2030,12,31)),"DATE_OUTLIER",""),IF($C2793="","MISSING_QRCODE",""),IF($J2793="UNKNOWN","UNKNOWN_PM_TYPE",""),IF($L2793="UNKNOWN","UNKNOWN_STATUS",""))</f>
        <v>CBM_NO_MEASUREMENT; INVALID_PERIOD</v>
      </c>
      <c r="AQ2793" s="42" t="str">
        <f t="shared" si="219"/>
        <v>NO</v>
      </c>
    </row>
    <row r="2794" spans="1:43" x14ac:dyDescent="0.3">
      <c r="A2794" s="38">
        <f>IF('query (10)'!A2794="","",'query (10)'!A2794)</f>
        <v>3057</v>
      </c>
      <c r="B2794" s="38">
        <f>IF('query (10)'!B2794="","",'query (10)'!B2794)</f>
        <v>21651</v>
      </c>
      <c r="C2794" s="38" t="str">
        <f>TRIM(UPPER('query (10)'!M2794))</f>
        <v>GR-732</v>
      </c>
      <c r="D2794" s="38" t="str">
        <f>TRIM(UPPER(IFERROR(_xlfn.TEXTBEFORE('query (10)'!L2794,"("),'query (10)'!L2794)))</f>
        <v>SPINDLE RACEWAY GRINDING MACHINE WITH DEMAGNETIZE</v>
      </c>
      <c r="E2794" s="38" t="str">
        <f>IFERROR(TRIM(UPPER(_xlfn.TEXTBEFORE(_xlfn.TEXTAFTER('query (10)'!L2794,"("),")"))),"")</f>
        <v/>
      </c>
      <c r="F2794" s="38" t="str">
        <f>TRIM('query (10)'!K2794)</f>
        <v>HUB3-2</v>
      </c>
      <c r="G2794" s="38" t="str">
        <f>IF('query (10)'!J2794="","",'query (10)'!J2794)</f>
        <v>Air Cylinder</v>
      </c>
      <c r="H2794" s="38" t="str">
        <f>TRIM(UPPER('query (10)'!J2794))</f>
        <v>AIR CYLINDER</v>
      </c>
      <c r="I2794" s="38" t="str">
        <f>IF('query (10)'!F2794="","",'query (10)'!F2794)</f>
        <v>Condition-based Maintenance</v>
      </c>
      <c r="J2794" s="38" t="str">
        <f>IF('query (10)'!F2794="","",IFERROR(INDEX(Cleaning_Rules!$B$14:$B$17,MATCH(TRIM('query (10)'!F2794),Cleaning_Rules!$A$14:$A$17,0)),"UNKNOWN"))</f>
        <v>CBM</v>
      </c>
      <c r="K2794" s="38" t="str">
        <f>IF('query (10)'!G2794="","",'query (10)'!G2794)</f>
        <v>กำลังดำเนินการ</v>
      </c>
      <c r="L2794" s="38" t="str">
        <f>IF('query (10)'!G2794="","MISSING",IFERROR(INDEX(Cleaning_Rules!$B$5:$B$10,MATCH(TRIM('query (10)'!G2794),Cleaning_Rules!$A$5:$A$10,0)),"UNKNOWN"))</f>
        <v>IN_PROGRESS</v>
      </c>
      <c r="M2794" s="38" t="str">
        <f>IF('query (10)'!I2794="","",'query (10)'!I2794)</f>
        <v>Mechanical</v>
      </c>
      <c r="N2794" s="38" t="str">
        <f>IF('query (10)'!O2794="","",'query (10)'!O2794)</f>
        <v>Part Change</v>
      </c>
      <c r="O2794" s="38" t="str">
        <f>IF('query (10)'!P2794="","",'query (10)'!P2794)</f>
        <v>Medium</v>
      </c>
      <c r="P2794" s="38" t="str">
        <f>IF('query (10)'!N2794="","",'query (10)'!N2794)</f>
        <v>Detected a tear in the conveyor belt (Outside).</v>
      </c>
      <c r="Q2794" s="38" t="str">
        <f>TRIM('query (10)'!N2794)</f>
        <v>Detected a tear in the conveyor belt (Outside).</v>
      </c>
      <c r="R2794" s="38" t="str">
        <f>TRIM(UPPER('query (10)'!R2794))</f>
        <v/>
      </c>
      <c r="S2794" s="38" t="str">
        <f>TRIM(UPPER('query (10)'!S2794))</f>
        <v/>
      </c>
      <c r="T2794" s="38" t="str">
        <f>IF('query (10)'!Q2794="","",TRIM(UPPER('query (10)'!Q2794)))</f>
        <v/>
      </c>
      <c r="U2794" s="38" t="str">
        <f>IF('query (10)'!T2794="","",'query (10)'!T2794)</f>
        <v/>
      </c>
      <c r="V2794" s="39" t="str">
        <f>IF('query (10)'!T2794="","",IFERROR(VALUE('query (10)'!T2794),""))</f>
        <v/>
      </c>
      <c r="W2794" s="40">
        <f>IF('query (10)'!U2794="","",'query (10)'!U2794)</f>
        <v>0</v>
      </c>
      <c r="X2794" s="39">
        <f>IF('query (10)'!V2794="","",'query (10)'!V2794)</f>
        <v>0</v>
      </c>
      <c r="Y2794" s="41">
        <f>IF('query (10)'!W2794="","",'query (10)'!W2794)</f>
        <v>46184</v>
      </c>
      <c r="Z2794" s="41" t="str">
        <f>IF('query (10)'!X2794="","",'query (10)'!X2794)</f>
        <v/>
      </c>
      <c r="AA2794" s="41" t="str">
        <f>IF('query (10)'!Y2794="","",'query (10)'!Y2794)</f>
        <v/>
      </c>
      <c r="AB2794" s="41">
        <f>IF('query (10)'!Z2794="","",'query (10)'!Z2794)</f>
        <v>46184</v>
      </c>
      <c r="AC2794" s="38" t="str">
        <f>IF(OR('query (10)'!AA2794="",COUNTIF(Cleaning_Rules!$A$21:$A$26,TRIM('query (10)'!AA2794))&gt;0),"",TRIM('query (10)'!AA2794))</f>
        <v/>
      </c>
      <c r="AD2794" s="38" t="str">
        <f>IF('query (10)'!AB2794="","",TRIM(IFERROR(_xlfn.TEXTBEFORE('query (10)'!AB2794,"("),'query (10)'!AB2794)))</f>
        <v/>
      </c>
      <c r="AE2794" s="38" t="str">
        <f>IFERROR(LOWER(TRIM(_xlfn.TEXTBEFORE(_xlfn.TEXTAFTER('query (10)'!AB2794,"("),")"))),"")</f>
        <v/>
      </c>
      <c r="AF2794" s="38" t="str">
        <f>IF('query (10)'!AD2794="","",TRIM('query (10)'!AD2794))</f>
        <v>จักรภัทร โคตรสมบัติ</v>
      </c>
      <c r="AG2794" s="38" t="str">
        <f>IF('query (10)'!AE2794="","",TRIM('query (10)'!AE2794))</f>
        <v>จักรภัทร โคตรสมบัติ</v>
      </c>
      <c r="AH2794" s="38" t="str">
        <f>IF('query (10)'!AF2794="","",IFERROR(VALUE('query (10)'!AF2794),""))</f>
        <v/>
      </c>
      <c r="AI2794" s="38" t="str">
        <f>IF('query (10)'!AG2794="","",TRIM('query (10)'!AG2794))</f>
        <v/>
      </c>
      <c r="AJ2794" s="38" t="str">
        <f>IF('query (10)'!AH2794="","",IFERROR(VALUE('query (10)'!AH2794),""))</f>
        <v/>
      </c>
      <c r="AK2794" s="38" t="str">
        <f>IF('query (10)'!AI2794="","",TRIM('query (10)'!AI2794))</f>
        <v/>
      </c>
      <c r="AL2794" s="42">
        <f t="shared" si="215"/>
        <v>2026</v>
      </c>
      <c r="AM2794" s="42" t="str">
        <f t="shared" si="216"/>
        <v>2026-06</v>
      </c>
      <c r="AN2794" s="42" t="str">
        <f t="shared" ca="1" si="217"/>
        <v>OVERDUE</v>
      </c>
      <c r="AO2794" s="42" t="str">
        <f t="shared" si="218"/>
        <v>GR-732 | SPINDLE RACEWAY GRINDING MACHINE WITH DEMAGNETIZE | HUB3-2 | AIR CYLINDER | Condition-based Maintenance | Mechanical | Part Change | Medium | Detected a tear in the conveyor belt (Outside). | จักรภัทร โคตรสมบัติ</v>
      </c>
      <c r="AP2794" s="42" t="str">
        <f>_xlfn.TEXTJOIN("; ",TRUE,IF(COUNTA('query (10)'!A2794:AK2794)&lt;=6,"NEAR_EMPTY_ROW",""),IF($K2794="","MISSING_STATUS",""),IF(AND($K2794="เสร็จสิ้น",$Z2794=""),"DONE_NO_ACTUAL_DATE",""),IF(AND($I2794="Condition-based Maintenance",$AH2794=""),"CBM_NO_MEASUREMENT",""),IF(OR($X2794="",$X2794=0),"INVALID_PERIOD",""),IF(AND($AA2794&lt;&gt;"",$AB2794&lt;&gt;"",$AB2794&lt;$AA2794),"DATE_SEQUENCE_ERROR",""),IF(AND($AB2794&lt;&gt;"",$AB2794&gt;DATE(2030,12,31)),"DATE_OUTLIER",""),IF($C2794="","MISSING_QRCODE",""),IF($J2794="UNKNOWN","UNKNOWN_PM_TYPE",""),IF($L2794="UNKNOWN","UNKNOWN_STATUS",""))</f>
        <v>CBM_NO_MEASUREMENT; INVALID_PERIOD</v>
      </c>
      <c r="AQ2794" s="42" t="str">
        <f t="shared" si="219"/>
        <v>NO</v>
      </c>
    </row>
    <row r="2795" spans="1:43" x14ac:dyDescent="0.3">
      <c r="A2795" s="38">
        <f>IF('query (10)'!A2795="","",'query (10)'!A2795)</f>
        <v>3058</v>
      </c>
      <c r="B2795" s="38">
        <f>IF('query (10)'!B2795="","",'query (10)'!B2795)</f>
        <v>21677</v>
      </c>
      <c r="C2795" s="38" t="str">
        <f>TRIM(UPPER('query (10)'!M2795))</f>
        <v>GR-984</v>
      </c>
      <c r="D2795" s="38" t="str">
        <f>TRIM(UPPER(IFERROR(_xlfn.TEXTBEFORE('query (10)'!L2795,"("),'query (10)'!L2795)))</f>
        <v>INNER RING BORE GRINDING MACHINE</v>
      </c>
      <c r="E2795" s="38" t="str">
        <f>IFERROR(TRIM(UPPER(_xlfn.TEXTBEFORE(_xlfn.TEXTAFTER('query (10)'!L2795,"("),")"))),"")</f>
        <v/>
      </c>
      <c r="F2795" s="38" t="str">
        <f>TRIM('query (10)'!K2795)</f>
        <v>HUB2.5</v>
      </c>
      <c r="G2795" s="38" t="str">
        <f>IF('query (10)'!J2795="","",'query (10)'!J2795)</f>
        <v>Accuracy</v>
      </c>
      <c r="H2795" s="38" t="str">
        <f>TRIM(UPPER('query (10)'!J2795))</f>
        <v>ACCURACY</v>
      </c>
      <c r="I2795" s="38" t="str">
        <f>IF('query (10)'!F2795="","",'query (10)'!F2795)</f>
        <v>Time-based Maintenance</v>
      </c>
      <c r="J2795" s="38" t="str">
        <f>IF('query (10)'!F2795="","",IFERROR(INDEX(Cleaning_Rules!$B$14:$B$17,MATCH(TRIM('query (10)'!F2795),Cleaning_Rules!$A$14:$A$17,0)),"UNKNOWN"))</f>
        <v>TBM</v>
      </c>
      <c r="K2795" s="38" t="str">
        <f>IF('query (10)'!G2795="","",'query (10)'!G2795)</f>
        <v>กำลังดำเนินการ</v>
      </c>
      <c r="L2795" s="38" t="str">
        <f>IF('query (10)'!G2795="","MISSING",IFERROR(INDEX(Cleaning_Rules!$B$5:$B$10,MATCH(TRIM('query (10)'!G2795),Cleaning_Rules!$A$5:$A$10,0)),"UNKNOWN"))</f>
        <v>IN_PROGRESS</v>
      </c>
      <c r="M2795" s="38" t="str">
        <f>IF('query (10)'!I2795="","",'query (10)'!I2795)</f>
        <v>Mechanical</v>
      </c>
      <c r="N2795" s="38" t="str">
        <f>IF('query (10)'!O2795="","",'query (10)'!O2795)</f>
        <v>Inspection</v>
      </c>
      <c r="O2795" s="38" t="str">
        <f>IF('query (10)'!P2795="","",'query (10)'!P2795)</f>
        <v>Medium</v>
      </c>
      <c r="P2795" s="38" t="str">
        <f>IF('query (10)'!N2795="","",'query (10)'!N2795)</f>
        <v>Machine Accuracy Inspection – Details as Follows :
1.Check Run-Out Work Head
2.Check Accuracy Shoe Stopper 
3.Check Parallel between Spindle Work Head and Spindle Wheel Head</v>
      </c>
      <c r="Q2795" s="38" t="str">
        <f>TRIM('query (10)'!N2795)</f>
        <v>Machine Accuracy Inspection – Details as Follows :
1.Check Run-Out Work Head
2.Check Accuracy Shoe Stopper 
3.Check Parallel between Spindle Work Head and Spindle Wheel Head</v>
      </c>
      <c r="R2795" s="38" t="str">
        <f>TRIM(UPPER('query (10)'!R2795))</f>
        <v/>
      </c>
      <c r="S2795" s="38" t="str">
        <f>TRIM(UPPER('query (10)'!S2795))</f>
        <v/>
      </c>
      <c r="T2795" s="38" t="str">
        <f>IF('query (10)'!Q2795="","",TRIM(UPPER('query (10)'!Q2795)))</f>
        <v/>
      </c>
      <c r="U2795" s="38" t="str">
        <f>IF('query (10)'!T2795="","",'query (10)'!T2795)</f>
        <v/>
      </c>
      <c r="V2795" s="39" t="str">
        <f>IF('query (10)'!T2795="","",IFERROR(VALUE('query (10)'!T2795),""))</f>
        <v/>
      </c>
      <c r="W2795" s="40">
        <f>IF('query (10)'!U2795="","",'query (10)'!U2795)</f>
        <v>0</v>
      </c>
      <c r="X2795" s="39">
        <f>IF('query (10)'!V2795="","",'query (10)'!V2795)</f>
        <v>365</v>
      </c>
      <c r="Y2795" s="41">
        <f>IF('query (10)'!W2795="","",'query (10)'!W2795)</f>
        <v>46185</v>
      </c>
      <c r="Z2795" s="41" t="str">
        <f>IF('query (10)'!X2795="","",'query (10)'!X2795)</f>
        <v/>
      </c>
      <c r="AA2795" s="41">
        <f>IF('query (10)'!Y2795="","",'query (10)'!Y2795)</f>
        <v>46185</v>
      </c>
      <c r="AB2795" s="41">
        <f>IF('query (10)'!Z2795="","",'query (10)'!Z2795)</f>
        <v>46550</v>
      </c>
      <c r="AC2795" s="38" t="str">
        <f>IF(OR('query (10)'!AA2795="",COUNTIF(Cleaning_Rules!$A$21:$A$26,TRIM('query (10)'!AA2795))&gt;0),"",TRIM('query (10)'!AA2795))</f>
        <v/>
      </c>
      <c r="AD2795" s="38" t="str">
        <f>IF('query (10)'!AB2795="","",TRIM(IFERROR(_xlfn.TEXTBEFORE('query (10)'!AB2795,"("),'query (10)'!AB2795)))</f>
        <v/>
      </c>
      <c r="AE2795" s="38" t="str">
        <f>IFERROR(LOWER(TRIM(_xlfn.TEXTBEFORE(_xlfn.TEXTAFTER('query (10)'!AB2795,"("),")"))),"")</f>
        <v/>
      </c>
      <c r="AF2795" s="38" t="str">
        <f>IF('query (10)'!AD2795="","",TRIM('query (10)'!AD2795))</f>
        <v>จักรภัทร โคตรสมบัติ</v>
      </c>
      <c r="AG2795" s="38" t="str">
        <f>IF('query (10)'!AE2795="","",TRIM('query (10)'!AE2795))</f>
        <v>ผะหลา สีแดง</v>
      </c>
      <c r="AH2795" s="38" t="str">
        <f>IF('query (10)'!AF2795="","",IFERROR(VALUE('query (10)'!AF2795),""))</f>
        <v/>
      </c>
      <c r="AI2795" s="38" t="str">
        <f>IF('query (10)'!AG2795="","",TRIM('query (10)'!AG2795))</f>
        <v/>
      </c>
      <c r="AJ2795" s="38" t="str">
        <f>IF('query (10)'!AH2795="","",IFERROR(VALUE('query (10)'!AH2795),""))</f>
        <v/>
      </c>
      <c r="AK2795" s="38" t="str">
        <f>IF('query (10)'!AI2795="","",TRIM('query (10)'!AI2795))</f>
        <v/>
      </c>
      <c r="AL2795" s="42">
        <f t="shared" si="215"/>
        <v>2026</v>
      </c>
      <c r="AM2795" s="42" t="str">
        <f t="shared" si="216"/>
        <v>2026-06</v>
      </c>
      <c r="AN2795" s="42" t="str">
        <f t="shared" ca="1" si="217"/>
        <v>ON_SCHEDULE</v>
      </c>
      <c r="AO2795" s="42" t="str">
        <f t="shared" si="218"/>
        <v>GR-984 | INNER RING BORE GRINDING MACHINE | HUB2.5 | ACCURACY | Time-based Maintenance | Mechanical | Inspection | Medium | Machine Accuracy Inspection – Details as Follows :
1.Check Run-Out Work Head
2.Check Accuracy Shoe Stopper 
3.Check Parallel between Spindle Work Head and Spindle Wheel Head | ผะหลา สีแดง</v>
      </c>
      <c r="AP2795" s="42" t="str">
        <f>_xlfn.TEXTJOIN("; ",TRUE,IF(COUNTA('query (10)'!A2795:AK2795)&lt;=6,"NEAR_EMPTY_ROW",""),IF($K2795="","MISSING_STATUS",""),IF(AND($K2795="เสร็จสิ้น",$Z2795=""),"DONE_NO_ACTUAL_DATE",""),IF(AND($I2795="Condition-based Maintenance",$AH2795=""),"CBM_NO_MEASUREMENT",""),IF(OR($X2795="",$X2795=0),"INVALID_PERIOD",""),IF(AND($AA2795&lt;&gt;"",$AB2795&lt;&gt;"",$AB2795&lt;$AA2795),"DATE_SEQUENCE_ERROR",""),IF(AND($AB2795&lt;&gt;"",$AB2795&gt;DATE(2030,12,31)),"DATE_OUTLIER",""),IF($C2795="","MISSING_QRCODE",""),IF($J2795="UNKNOWN","UNKNOWN_PM_TYPE",""),IF($L2795="UNKNOWN","UNKNOWN_STATUS",""))</f>
        <v/>
      </c>
      <c r="AQ2795" s="42" t="str">
        <f t="shared" si="219"/>
        <v>NO</v>
      </c>
    </row>
    <row r="2796" spans="1:43" x14ac:dyDescent="0.3">
      <c r="A2796" s="38">
        <f>IF('query (10)'!A2796="","",'query (10)'!A2796)</f>
        <v>3059</v>
      </c>
      <c r="B2796" s="38">
        <f>IF('query (10)'!B2796="","",'query (10)'!B2796)</f>
        <v>21678</v>
      </c>
      <c r="C2796" s="38" t="str">
        <f>TRIM(UPPER('query (10)'!M2796))</f>
        <v>GR-1052</v>
      </c>
      <c r="D2796" s="38" t="str">
        <f>TRIM(UPPER(IFERROR(_xlfn.TEXTBEFORE('query (10)'!L2796,"("),'query (10)'!L2796)))</f>
        <v>INNER RING RIB GRINDING MACHINE</v>
      </c>
      <c r="E2796" s="38" t="str">
        <f>IFERROR(TRIM(UPPER(_xlfn.TEXTBEFORE(_xlfn.TEXTAFTER('query (10)'!L2796,"("),")"))),"")</f>
        <v/>
      </c>
      <c r="F2796" s="38" t="str">
        <f>TRIM('query (10)'!K2796)</f>
        <v>HUB2.5</v>
      </c>
      <c r="G2796" s="38" t="str">
        <f>IF('query (10)'!J2796="","",'query (10)'!J2796)</f>
        <v>Accuracy</v>
      </c>
      <c r="H2796" s="38" t="str">
        <f>TRIM(UPPER('query (10)'!J2796))</f>
        <v>ACCURACY</v>
      </c>
      <c r="I2796" s="38" t="str">
        <f>IF('query (10)'!F2796="","",'query (10)'!F2796)</f>
        <v>Time-based Maintenance</v>
      </c>
      <c r="J2796" s="38" t="str">
        <f>IF('query (10)'!F2796="","",IFERROR(INDEX(Cleaning_Rules!$B$14:$B$17,MATCH(TRIM('query (10)'!F2796),Cleaning_Rules!$A$14:$A$17,0)),"UNKNOWN"))</f>
        <v>TBM</v>
      </c>
      <c r="K2796" s="38" t="str">
        <f>IF('query (10)'!G2796="","",'query (10)'!G2796)</f>
        <v>กำลังดำเนินการ</v>
      </c>
      <c r="L2796" s="38" t="str">
        <f>IF('query (10)'!G2796="","MISSING",IFERROR(INDEX(Cleaning_Rules!$B$5:$B$10,MATCH(TRIM('query (10)'!G2796),Cleaning_Rules!$A$5:$A$10,0)),"UNKNOWN"))</f>
        <v>IN_PROGRESS</v>
      </c>
      <c r="M2796" s="38" t="str">
        <f>IF('query (10)'!I2796="","",'query (10)'!I2796)</f>
        <v>Mechanical</v>
      </c>
      <c r="N2796" s="38" t="str">
        <f>IF('query (10)'!O2796="","",'query (10)'!O2796)</f>
        <v>Inspection</v>
      </c>
      <c r="O2796" s="38" t="str">
        <f>IF('query (10)'!P2796="","",'query (10)'!P2796)</f>
        <v>Medium</v>
      </c>
      <c r="P2796" s="38" t="str">
        <f>IF('query (10)'!N2796="","",'query (10)'!N2796)</f>
        <v xml:space="preserve">Machine Accuracy Inspection – Details as Follows :
1.Check Run-Out Work Head
2.Check Accuracy Shoe Stopper </v>
      </c>
      <c r="Q2796" s="38" t="str">
        <f>TRIM('query (10)'!N2796)</f>
        <v>Machine Accuracy Inspection – Details as Follows :
1.Check Run-Out Work Head
2.Check Accuracy Shoe Stopper</v>
      </c>
      <c r="R2796" s="38" t="str">
        <f>TRIM(UPPER('query (10)'!R2796))</f>
        <v/>
      </c>
      <c r="S2796" s="38" t="str">
        <f>TRIM(UPPER('query (10)'!S2796))</f>
        <v/>
      </c>
      <c r="T2796" s="38" t="str">
        <f>IF('query (10)'!Q2796="","",TRIM(UPPER('query (10)'!Q2796)))</f>
        <v/>
      </c>
      <c r="U2796" s="38" t="str">
        <f>IF('query (10)'!T2796="","",'query (10)'!T2796)</f>
        <v/>
      </c>
      <c r="V2796" s="39" t="str">
        <f>IF('query (10)'!T2796="","",IFERROR(VALUE('query (10)'!T2796),""))</f>
        <v/>
      </c>
      <c r="W2796" s="40">
        <f>IF('query (10)'!U2796="","",'query (10)'!U2796)</f>
        <v>0</v>
      </c>
      <c r="X2796" s="39">
        <f>IF('query (10)'!V2796="","",'query (10)'!V2796)</f>
        <v>365</v>
      </c>
      <c r="Y2796" s="41">
        <f>IF('query (10)'!W2796="","",'query (10)'!W2796)</f>
        <v>46185</v>
      </c>
      <c r="Z2796" s="41" t="str">
        <f>IF('query (10)'!X2796="","",'query (10)'!X2796)</f>
        <v/>
      </c>
      <c r="AA2796" s="41">
        <f>IF('query (10)'!Y2796="","",'query (10)'!Y2796)</f>
        <v>46185</v>
      </c>
      <c r="AB2796" s="41">
        <f>IF('query (10)'!Z2796="","",'query (10)'!Z2796)</f>
        <v>46550</v>
      </c>
      <c r="AC2796" s="38" t="str">
        <f>IF(OR('query (10)'!AA2796="",COUNTIF(Cleaning_Rules!$A$21:$A$26,TRIM('query (10)'!AA2796))&gt;0),"",TRIM('query (10)'!AA2796))</f>
        <v/>
      </c>
      <c r="AD2796" s="38" t="str">
        <f>IF('query (10)'!AB2796="","",TRIM(IFERROR(_xlfn.TEXTBEFORE('query (10)'!AB2796,"("),'query (10)'!AB2796)))</f>
        <v>เริ่มซ่อมงาน PM แล้ว รับผิดชอบโดย KUNANON PARAWANWONG</v>
      </c>
      <c r="AE2796" s="38" t="str">
        <f>IFERROR(LOWER(TRIM(_xlfn.TEXTBEFORE(_xlfn.TEXTAFTER('query (10)'!AB2796,"("),")"))),"")</f>
        <v>parawanwong-k-3161@nsk.com</v>
      </c>
      <c r="AF2796" s="38" t="str">
        <f>IF('query (10)'!AD2796="","",TRIM('query (10)'!AD2796))</f>
        <v>จักรภัทร โคตรสมบัติ</v>
      </c>
      <c r="AG2796" s="38" t="str">
        <f>IF('query (10)'!AE2796="","",TRIM('query (10)'!AE2796))</f>
        <v>คุณานนต์ ปารวัณวงศ์</v>
      </c>
      <c r="AH2796" s="38" t="str">
        <f>IF('query (10)'!AF2796="","",IFERROR(VALUE('query (10)'!AF2796),""))</f>
        <v/>
      </c>
      <c r="AI2796" s="38" t="str">
        <f>IF('query (10)'!AG2796="","",TRIM('query (10)'!AG2796))</f>
        <v/>
      </c>
      <c r="AJ2796" s="38" t="str">
        <f>IF('query (10)'!AH2796="","",IFERROR(VALUE('query (10)'!AH2796),""))</f>
        <v/>
      </c>
      <c r="AK2796" s="38" t="str">
        <f>IF('query (10)'!AI2796="","",TRIM('query (10)'!AI2796))</f>
        <v/>
      </c>
      <c r="AL2796" s="42">
        <f t="shared" si="215"/>
        <v>2026</v>
      </c>
      <c r="AM2796" s="42" t="str">
        <f t="shared" si="216"/>
        <v>2026-06</v>
      </c>
      <c r="AN2796" s="42" t="str">
        <f t="shared" ca="1" si="217"/>
        <v>ON_SCHEDULE</v>
      </c>
      <c r="AO2796" s="42" t="str">
        <f t="shared" si="218"/>
        <v>GR-1052 | INNER RING RIB GRINDING MACHINE | HUB2.5 | ACCURACY | Time-based Maintenance | Mechanical | Inspection | Medium | Machine Accuracy Inspection – Details as Follows :
1.Check Run-Out Work Head
2.Check Accuracy Shoe Stopper | เริ่มซ่อมงาน PM แล้ว รับผิดชอบโดย KUNANON PARAWANWONG | คุณานนต์ ปารวัณวงศ์</v>
      </c>
      <c r="AP2796" s="42" t="str">
        <f>_xlfn.TEXTJOIN("; ",TRUE,IF(COUNTA('query (10)'!A2796:AK2796)&lt;=6,"NEAR_EMPTY_ROW",""),IF($K2796="","MISSING_STATUS",""),IF(AND($K2796="เสร็จสิ้น",$Z2796=""),"DONE_NO_ACTUAL_DATE",""),IF(AND($I2796="Condition-based Maintenance",$AH2796=""),"CBM_NO_MEASUREMENT",""),IF(OR($X2796="",$X2796=0),"INVALID_PERIOD",""),IF(AND($AA2796&lt;&gt;"",$AB2796&lt;&gt;"",$AB2796&lt;$AA2796),"DATE_SEQUENCE_ERROR",""),IF(AND($AB2796&lt;&gt;"",$AB2796&gt;DATE(2030,12,31)),"DATE_OUTLIER",""),IF($C2796="","MISSING_QRCODE",""),IF($J2796="UNKNOWN","UNKNOWN_PM_TYPE",""),IF($L2796="UNKNOWN","UNKNOWN_STATUS",""))</f>
        <v/>
      </c>
      <c r="AQ2796" s="42" t="str">
        <f t="shared" si="219"/>
        <v>NO</v>
      </c>
    </row>
    <row r="2797" spans="1:43" x14ac:dyDescent="0.3">
      <c r="A2797" s="38">
        <f>IF('query (10)'!A2797="","",'query (10)'!A2797)</f>
        <v>3060</v>
      </c>
      <c r="B2797" s="38">
        <f>IF('query (10)'!B2797="","",'query (10)'!B2797)</f>
        <v>21679</v>
      </c>
      <c r="C2797" s="38" t="str">
        <f>TRIM(UPPER('query (10)'!M2797))</f>
        <v>GR-1053</v>
      </c>
      <c r="D2797" s="38" t="str">
        <f>TRIM(UPPER(IFERROR(_xlfn.TEXTBEFORE('query (10)'!L2797,"("),'query (10)'!L2797)))</f>
        <v>INNER RACEWAY SUPER FINISHING MACHINE</v>
      </c>
      <c r="E2797" s="38" t="str">
        <f>IFERROR(TRIM(UPPER(_xlfn.TEXTBEFORE(_xlfn.TEXTAFTER('query (10)'!L2797,"("),")"))),"")</f>
        <v/>
      </c>
      <c r="F2797" s="38" t="str">
        <f>TRIM('query (10)'!K2797)</f>
        <v>HUB2.5</v>
      </c>
      <c r="G2797" s="38" t="str">
        <f>IF('query (10)'!J2797="","",'query (10)'!J2797)</f>
        <v>Oscillation unit</v>
      </c>
      <c r="H2797" s="38" t="str">
        <f>TRIM(UPPER('query (10)'!J2797))</f>
        <v>OSCILLATION UNIT</v>
      </c>
      <c r="I2797" s="38" t="str">
        <f>IF('query (10)'!F2797="","",'query (10)'!F2797)</f>
        <v>Time-based Maintenance</v>
      </c>
      <c r="J2797" s="38" t="str">
        <f>IF('query (10)'!F2797="","",IFERROR(INDEX(Cleaning_Rules!$B$14:$B$17,MATCH(TRIM('query (10)'!F2797),Cleaning_Rules!$A$14:$A$17,0)),"UNKNOWN"))</f>
        <v>TBM</v>
      </c>
      <c r="K2797" s="38" t="str">
        <f>IF('query (10)'!G2797="","",'query (10)'!G2797)</f>
        <v>กำลังดำเนินการ</v>
      </c>
      <c r="L2797" s="38" t="str">
        <f>IF('query (10)'!G2797="","MISSING",IFERROR(INDEX(Cleaning_Rules!$B$5:$B$10,MATCH(TRIM('query (10)'!G2797),Cleaning_Rules!$A$5:$A$10,0)),"UNKNOWN"))</f>
        <v>IN_PROGRESS</v>
      </c>
      <c r="M2797" s="38" t="str">
        <f>IF('query (10)'!I2797="","",'query (10)'!I2797)</f>
        <v>Mechanical</v>
      </c>
      <c r="N2797" s="38" t="str">
        <f>IF('query (10)'!O2797="","",'query (10)'!O2797)</f>
        <v>Part Change</v>
      </c>
      <c r="O2797" s="38" t="str">
        <f>IF('query (10)'!P2797="","",'query (10)'!P2797)</f>
        <v>Medium</v>
      </c>
      <c r="P2797" s="38" t="str">
        <f>IF('query (10)'!N2797="","",'query (10)'!N2797)</f>
        <v>Replace Bearing Oscillation According To PM 1 Year Cycle</v>
      </c>
      <c r="Q2797" s="38" t="str">
        <f>TRIM('query (10)'!N2797)</f>
        <v>Replace Bearing Oscillation According To PM 1 Year Cycle</v>
      </c>
      <c r="R2797" s="38" t="str">
        <f>TRIM(UPPER('query (10)'!R2797))</f>
        <v>BEARING</v>
      </c>
      <c r="S2797" s="38" t="str">
        <f>TRIM(UPPER('query (10)'!S2797))</f>
        <v>6208DDUCM</v>
      </c>
      <c r="T2797" s="38" t="str">
        <f>IF('query (10)'!Q2797="","",TRIM(UPPER('query (10)'!Q2797)))</f>
        <v/>
      </c>
      <c r="U2797" s="38" t="str">
        <f>IF('query (10)'!T2797="","",'query (10)'!T2797)</f>
        <v/>
      </c>
      <c r="V2797" s="39" t="str">
        <f>IF('query (10)'!T2797="","",IFERROR(VALUE('query (10)'!T2797),""))</f>
        <v/>
      </c>
      <c r="W2797" s="40">
        <f>IF('query (10)'!U2797="","",'query (10)'!U2797)</f>
        <v>0</v>
      </c>
      <c r="X2797" s="39">
        <f>IF('query (10)'!V2797="","",'query (10)'!V2797)</f>
        <v>365</v>
      </c>
      <c r="Y2797" s="41">
        <f>IF('query (10)'!W2797="","",'query (10)'!W2797)</f>
        <v>46185</v>
      </c>
      <c r="Z2797" s="41" t="str">
        <f>IF('query (10)'!X2797="","",'query (10)'!X2797)</f>
        <v/>
      </c>
      <c r="AA2797" s="41">
        <f>IF('query (10)'!Y2797="","",'query (10)'!Y2797)</f>
        <v>46185</v>
      </c>
      <c r="AB2797" s="41">
        <f>IF('query (10)'!Z2797="","",'query (10)'!Z2797)</f>
        <v>46550</v>
      </c>
      <c r="AC2797" s="38" t="str">
        <f>IF(OR('query (10)'!AA2797="",COUNTIF(Cleaning_Rules!$A$21:$A$26,TRIM('query (10)'!AA2797))&gt;0),"",TRIM('query (10)'!AA2797))</f>
        <v/>
      </c>
      <c r="AD2797" s="38" t="str">
        <f>IF('query (10)'!AB2797="","",TRIM(IFERROR(_xlfn.TEXTBEFORE('query (10)'!AB2797,"("),'query (10)'!AB2797)))</f>
        <v/>
      </c>
      <c r="AE2797" s="38" t="str">
        <f>IFERROR(LOWER(TRIM(_xlfn.TEXTBEFORE(_xlfn.TEXTAFTER('query (10)'!AB2797,"("),")"))),"")</f>
        <v/>
      </c>
      <c r="AF2797" s="38" t="str">
        <f>IF('query (10)'!AD2797="","",TRIM('query (10)'!AD2797))</f>
        <v>จักรภัทร โคตรสมบัติ</v>
      </c>
      <c r="AG2797" s="38" t="str">
        <f>IF('query (10)'!AE2797="","",TRIM('query (10)'!AE2797))</f>
        <v>จักรภัทร โคตรสมบัติ</v>
      </c>
      <c r="AH2797" s="38" t="str">
        <f>IF('query (10)'!AF2797="","",IFERROR(VALUE('query (10)'!AF2797),""))</f>
        <v/>
      </c>
      <c r="AI2797" s="38" t="str">
        <f>IF('query (10)'!AG2797="","",TRIM('query (10)'!AG2797))</f>
        <v/>
      </c>
      <c r="AJ2797" s="38" t="str">
        <f>IF('query (10)'!AH2797="","",IFERROR(VALUE('query (10)'!AH2797),""))</f>
        <v/>
      </c>
      <c r="AK2797" s="38" t="str">
        <f>IF('query (10)'!AI2797="","",TRIM('query (10)'!AI2797))</f>
        <v/>
      </c>
      <c r="AL2797" s="42">
        <f t="shared" si="215"/>
        <v>2026</v>
      </c>
      <c r="AM2797" s="42" t="str">
        <f t="shared" si="216"/>
        <v>2026-06</v>
      </c>
      <c r="AN2797" s="42" t="str">
        <f t="shared" ca="1" si="217"/>
        <v>ON_SCHEDULE</v>
      </c>
      <c r="AO2797" s="42" t="str">
        <f t="shared" si="218"/>
        <v>GR-1053 | INNER RACEWAY SUPER FINISHING MACHINE | HUB2.5 | OSCILLATION UNIT | Time-based Maintenance | Mechanical | Part Change | Medium | Replace Bearing Oscillation According To PM 1 Year Cycle | BEARING | 6208DDUCM | จักรภัทร โคตรสมบัติ</v>
      </c>
      <c r="AP2797" s="42" t="str">
        <f>_xlfn.TEXTJOIN("; ",TRUE,IF(COUNTA('query (10)'!A2797:AK2797)&lt;=6,"NEAR_EMPTY_ROW",""),IF($K2797="","MISSING_STATUS",""),IF(AND($K2797="เสร็จสิ้น",$Z2797=""),"DONE_NO_ACTUAL_DATE",""),IF(AND($I2797="Condition-based Maintenance",$AH2797=""),"CBM_NO_MEASUREMENT",""),IF(OR($X2797="",$X2797=0),"INVALID_PERIOD",""),IF(AND($AA2797&lt;&gt;"",$AB2797&lt;&gt;"",$AB2797&lt;$AA2797),"DATE_SEQUENCE_ERROR",""),IF(AND($AB2797&lt;&gt;"",$AB2797&gt;DATE(2030,12,31)),"DATE_OUTLIER",""),IF($C2797="","MISSING_QRCODE",""),IF($J2797="UNKNOWN","UNKNOWN_PM_TYPE",""),IF($L2797="UNKNOWN","UNKNOWN_STATUS",""))</f>
        <v/>
      </c>
      <c r="AQ2797" s="42" t="str">
        <f t="shared" si="219"/>
        <v>NO</v>
      </c>
    </row>
    <row r="2798" spans="1:43" x14ac:dyDescent="0.3">
      <c r="A2798" s="38">
        <f>IF('query (10)'!A2798="","",'query (10)'!A2798)</f>
        <v>3061</v>
      </c>
      <c r="B2798" s="38">
        <f>IF('query (10)'!B2798="","",'query (10)'!B2798)</f>
        <v>21686</v>
      </c>
      <c r="C2798" s="38" t="str">
        <f>TRIM(UPPER('query (10)'!M2798))</f>
        <v>GR-1035</v>
      </c>
      <c r="D2798" s="38" t="str">
        <f>TRIM(UPPER(IFERROR(_xlfn.TEXTBEFORE('query (10)'!L2798,"("),'query (10)'!L2798)))</f>
        <v>OUTER RING RACEWAY GRINDING MACHINE</v>
      </c>
      <c r="E2798" s="38" t="str">
        <f>IFERROR(TRIM(UPPER(_xlfn.TEXTBEFORE(_xlfn.TEXTAFTER('query (10)'!L2798,"("),")"))),"")</f>
        <v/>
      </c>
      <c r="F2798" s="38" t="str">
        <f>TRIM('query (10)'!K2798)</f>
        <v>HUB2.5</v>
      </c>
      <c r="G2798" s="38" t="str">
        <f>IF('query (10)'!J2798="","",'query (10)'!J2798)</f>
        <v>Tray Lef/Right</v>
      </c>
      <c r="H2798" s="38" t="str">
        <f>TRIM(UPPER('query (10)'!J2798))</f>
        <v>TRAY LEF/RIGHT</v>
      </c>
      <c r="I2798" s="38" t="str">
        <f>IF('query (10)'!F2798="","",'query (10)'!F2798)</f>
        <v>Condition-based Maintenance</v>
      </c>
      <c r="J2798" s="38" t="str">
        <f>IF('query (10)'!F2798="","",IFERROR(INDEX(Cleaning_Rules!$B$14:$B$17,MATCH(TRIM('query (10)'!F2798),Cleaning_Rules!$A$14:$A$17,0)),"UNKNOWN"))</f>
        <v>CBM</v>
      </c>
      <c r="K2798" s="38" t="str">
        <f>IF('query (10)'!G2798="","",'query (10)'!G2798)</f>
        <v>กำลังดำเนินการ</v>
      </c>
      <c r="L2798" s="38" t="str">
        <f>IF('query (10)'!G2798="","MISSING",IFERROR(INDEX(Cleaning_Rules!$B$5:$B$10,MATCH(TRIM('query (10)'!G2798),Cleaning_Rules!$A$5:$A$10,0)),"UNKNOWN"))</f>
        <v>IN_PROGRESS</v>
      </c>
      <c r="M2798" s="38" t="str">
        <f>IF('query (10)'!I2798="","",'query (10)'!I2798)</f>
        <v>Mechanical</v>
      </c>
      <c r="N2798" s="38" t="str">
        <f>IF('query (10)'!O2798="","",'query (10)'!O2798)</f>
        <v>Part Change</v>
      </c>
      <c r="O2798" s="38" t="str">
        <f>IF('query (10)'!P2798="","",'query (10)'!P2798)</f>
        <v>Medium</v>
      </c>
      <c r="P2798" s="38" t="str">
        <f>IF('query (10)'!N2798="","",'query (10)'!N2798)</f>
        <v>Detected looseness in the tray Left/Right
and tray  index Left/Right</v>
      </c>
      <c r="Q2798" s="38" t="str">
        <f>TRIM('query (10)'!N2798)</f>
        <v>Detected looseness in the tray Left/Right
and tray index Left/Right</v>
      </c>
      <c r="R2798" s="38" t="str">
        <f>TRIM(UPPER('query (10)'!R2798))</f>
        <v/>
      </c>
      <c r="S2798" s="38" t="str">
        <f>TRIM(UPPER('query (10)'!S2798))</f>
        <v/>
      </c>
      <c r="T2798" s="38" t="str">
        <f>IF('query (10)'!Q2798="","",TRIM(UPPER('query (10)'!Q2798)))</f>
        <v/>
      </c>
      <c r="U2798" s="38" t="str">
        <f>IF('query (10)'!T2798="","",'query (10)'!T2798)</f>
        <v/>
      </c>
      <c r="V2798" s="39" t="str">
        <f>IF('query (10)'!T2798="","",IFERROR(VALUE('query (10)'!T2798),""))</f>
        <v/>
      </c>
      <c r="W2798" s="40">
        <f>IF('query (10)'!U2798="","",'query (10)'!U2798)</f>
        <v>0</v>
      </c>
      <c r="X2798" s="39">
        <f>IF('query (10)'!V2798="","",'query (10)'!V2798)</f>
        <v>0</v>
      </c>
      <c r="Y2798" s="41">
        <f>IF('query (10)'!W2798="","",'query (10)'!W2798)</f>
        <v>46185</v>
      </c>
      <c r="Z2798" s="41" t="str">
        <f>IF('query (10)'!X2798="","",'query (10)'!X2798)</f>
        <v/>
      </c>
      <c r="AA2798" s="41" t="str">
        <f>IF('query (10)'!Y2798="","",'query (10)'!Y2798)</f>
        <v/>
      </c>
      <c r="AB2798" s="41">
        <f>IF('query (10)'!Z2798="","",'query (10)'!Z2798)</f>
        <v>46185</v>
      </c>
      <c r="AC2798" s="38" t="str">
        <f>IF(OR('query (10)'!AA2798="",COUNTIF(Cleaning_Rules!$A$21:$A$26,TRIM('query (10)'!AA2798))&gt;0),"",TRIM('query (10)'!AA2798))</f>
        <v/>
      </c>
      <c r="AD2798" s="38" t="str">
        <f>IF('query (10)'!AB2798="","",TRIM(IFERROR(_xlfn.TEXTBEFORE('query (10)'!AB2798,"("),'query (10)'!AB2798)))</f>
        <v>เริ่มซ่อมงาน PM แล้ว รับผิดชอบโดย CHETSADA PHIWBANG</v>
      </c>
      <c r="AE2798" s="38" t="str">
        <f>IFERROR(LOWER(TRIM(_xlfn.TEXTBEFORE(_xlfn.TEXTAFTER('query (10)'!AB2798,"("),")"))),"")</f>
        <v>chetsada@nsk.com</v>
      </c>
      <c r="AF2798" s="38" t="str">
        <f>IF('query (10)'!AD2798="","",TRIM('query (10)'!AD2798))</f>
        <v>จักรภัทร โคตรสมบัติ</v>
      </c>
      <c r="AG2798" s="38" t="str">
        <f>IF('query (10)'!AE2798="","",TRIM('query (10)'!AE2798))</f>
        <v>เจษฎา ผิวบาง</v>
      </c>
      <c r="AH2798" s="38" t="str">
        <f>IF('query (10)'!AF2798="","",IFERROR(VALUE('query (10)'!AF2798),""))</f>
        <v/>
      </c>
      <c r="AI2798" s="38" t="str">
        <f>IF('query (10)'!AG2798="","",TRIM('query (10)'!AG2798))</f>
        <v/>
      </c>
      <c r="AJ2798" s="38" t="str">
        <f>IF('query (10)'!AH2798="","",IFERROR(VALUE('query (10)'!AH2798),""))</f>
        <v/>
      </c>
      <c r="AK2798" s="38" t="str">
        <f>IF('query (10)'!AI2798="","",TRIM('query (10)'!AI2798))</f>
        <v/>
      </c>
      <c r="AL2798" s="42">
        <f t="shared" si="215"/>
        <v>2026</v>
      </c>
      <c r="AM2798" s="42" t="str">
        <f t="shared" si="216"/>
        <v>2026-06</v>
      </c>
      <c r="AN2798" s="42" t="str">
        <f t="shared" ca="1" si="217"/>
        <v>OVERDUE</v>
      </c>
      <c r="AO2798" s="42" t="str">
        <f t="shared" si="218"/>
        <v>GR-1035 | OUTER RING RACEWAY GRINDING MACHINE | HUB2.5 | TRAY LEF/RIGHT | Condition-based Maintenance | Mechanical | Part Change | Medium | Detected looseness in the tray Left/Right
and tray index Left/Right | เริ่มซ่อมงาน PM แล้ว รับผิดชอบโดย CHETSADA PHIWBANG | เจษฎา ผิวบาง</v>
      </c>
      <c r="AP2798" s="42" t="str">
        <f>_xlfn.TEXTJOIN("; ",TRUE,IF(COUNTA('query (10)'!A2798:AK2798)&lt;=6,"NEAR_EMPTY_ROW",""),IF($K2798="","MISSING_STATUS",""),IF(AND($K2798="เสร็จสิ้น",$Z2798=""),"DONE_NO_ACTUAL_DATE",""),IF(AND($I2798="Condition-based Maintenance",$AH2798=""),"CBM_NO_MEASUREMENT",""),IF(OR($X2798="",$X2798=0),"INVALID_PERIOD",""),IF(AND($AA2798&lt;&gt;"",$AB2798&lt;&gt;"",$AB2798&lt;$AA2798),"DATE_SEQUENCE_ERROR",""),IF(AND($AB2798&lt;&gt;"",$AB2798&gt;DATE(2030,12,31)),"DATE_OUTLIER",""),IF($C2798="","MISSING_QRCODE",""),IF($J2798="UNKNOWN","UNKNOWN_PM_TYPE",""),IF($L2798="UNKNOWN","UNKNOWN_STATUS",""))</f>
        <v>CBM_NO_MEASUREMENT; INVALID_PERIOD</v>
      </c>
      <c r="AQ2798" s="42" t="str">
        <f t="shared" si="219"/>
        <v>NO</v>
      </c>
    </row>
    <row r="2799" spans="1:43" x14ac:dyDescent="0.3">
      <c r="A2799" s="38">
        <f>IF('query (10)'!A2799="","",'query (10)'!A2799)</f>
        <v>3062</v>
      </c>
      <c r="B2799" s="38" t="str">
        <f>IF('query (10)'!B2799="","",'query (10)'!B2799)</f>
        <v/>
      </c>
      <c r="C2799" s="38" t="str">
        <f>TRIM(UPPER('query (10)'!M2799))</f>
        <v>GR-241</v>
      </c>
      <c r="D2799" s="38" t="str">
        <f>TRIM(UPPER(IFERROR(_xlfn.TEXTBEFORE('query (10)'!L2799,"("),'query (10)'!L2799)))</f>
        <v>OUTER RING RACEWAY GRINDING M/C</v>
      </c>
      <c r="E2799" s="38" t="str">
        <f>IFERROR(TRIM(UPPER(_xlfn.TEXTBEFORE(_xlfn.TEXTAFTER('query (10)'!L2799,"("),")"))),"")</f>
        <v/>
      </c>
      <c r="F2799" s="38" t="str">
        <f>TRIM('query (10)'!K2799)</f>
        <v>WP Grinding1</v>
      </c>
      <c r="G2799" s="38" t="str">
        <f>IF('query (10)'!J2799="","",'query (10)'!J2799)</f>
        <v xml:space="preserve">loader </v>
      </c>
      <c r="H2799" s="38" t="str">
        <f>TRIM(UPPER('query (10)'!J2799))</f>
        <v>LOADER</v>
      </c>
      <c r="I2799" s="38" t="str">
        <f>IF('query (10)'!F2799="","",'query (10)'!F2799)</f>
        <v>Time-based Maintenance</v>
      </c>
      <c r="J2799" s="38" t="str">
        <f>IF('query (10)'!F2799="","",IFERROR(INDEX(Cleaning_Rules!$B$14:$B$17,MATCH(TRIM('query (10)'!F2799),Cleaning_Rules!$A$14:$A$17,0)),"UNKNOWN"))</f>
        <v>TBM</v>
      </c>
      <c r="K2799" s="38" t="str">
        <f>IF('query (10)'!G2799="","",'query (10)'!G2799)</f>
        <v>แผนใหม่</v>
      </c>
      <c r="L2799" s="38" t="str">
        <f>IF('query (10)'!G2799="","MISSING",IFERROR(INDEX(Cleaning_Rules!$B$5:$B$10,MATCH(TRIM('query (10)'!G2799),Cleaning_Rules!$A$5:$A$10,0)),"UNKNOWN"))</f>
        <v>NEW_PLAN</v>
      </c>
      <c r="M2799" s="38" t="str">
        <f>IF('query (10)'!I2799="","",'query (10)'!I2799)</f>
        <v>Mechanical</v>
      </c>
      <c r="N2799" s="38" t="str">
        <f>IF('query (10)'!O2799="","",'query (10)'!O2799)</f>
        <v>Part Change</v>
      </c>
      <c r="O2799" s="38" t="str">
        <f>IF('query (10)'!P2799="","",'query (10)'!P2799)</f>
        <v>Medium</v>
      </c>
      <c r="P2799" s="38" t="str">
        <f>IF('query (10)'!N2799="","",'query (10)'!N2799)</f>
        <v xml:space="preserve">Repair hydraulic loader single R,L according to pm 2Y. schedule
-Seal kit set
-Bearing </v>
      </c>
      <c r="Q2799" s="38" t="str">
        <f>TRIM('query (10)'!N2799)</f>
        <v>Repair hydraulic loader single R,L according to pm 2Y. schedule
-Seal kit set
-Bearing</v>
      </c>
      <c r="R2799" s="38" t="str">
        <f>TRIM(UPPER('query (10)'!R2799))</f>
        <v/>
      </c>
      <c r="S2799" s="38" t="str">
        <f>TRIM(UPPER('query (10)'!S2799))</f>
        <v/>
      </c>
      <c r="T2799" s="38" t="str">
        <f>IF('query (10)'!Q2799="","",TRIM(UPPER('query (10)'!Q2799)))</f>
        <v/>
      </c>
      <c r="U2799" s="38" t="str">
        <f>IF('query (10)'!T2799="","",'query (10)'!T2799)</f>
        <v/>
      </c>
      <c r="V2799" s="39" t="str">
        <f>IF('query (10)'!T2799="","",IFERROR(VALUE('query (10)'!T2799),""))</f>
        <v/>
      </c>
      <c r="W2799" s="40">
        <f>IF('query (10)'!U2799="","",'query (10)'!U2799)</f>
        <v>0</v>
      </c>
      <c r="X2799" s="39">
        <f>IF('query (10)'!V2799="","",'query (10)'!V2799)</f>
        <v>731</v>
      </c>
      <c r="Y2799" s="41">
        <f>IF('query (10)'!W2799="","",'query (10)'!W2799)</f>
        <v>46200</v>
      </c>
      <c r="Z2799" s="41" t="str">
        <f>IF('query (10)'!X2799="","",'query (10)'!X2799)</f>
        <v/>
      </c>
      <c r="AA2799" s="41">
        <f>IF('query (10)'!Y2799="","",'query (10)'!Y2799)</f>
        <v>46200</v>
      </c>
      <c r="AB2799" s="41">
        <f>IF('query (10)'!Z2799="","",'query (10)'!Z2799)</f>
        <v>46931</v>
      </c>
      <c r="AC2799" s="38" t="str">
        <f>IF(OR('query (10)'!AA2799="",COUNTIF(Cleaning_Rules!$A$21:$A$26,TRIM('query (10)'!AA2799))&gt;0),"",TRIM('query (10)'!AA2799))</f>
        <v/>
      </c>
      <c r="AD2799" s="38" t="str">
        <f>IF('query (10)'!AB2799="","",TRIM(IFERROR(_xlfn.TEXTBEFORE('query (10)'!AB2799,"("),'query (10)'!AB2799)))</f>
        <v/>
      </c>
      <c r="AE2799" s="38" t="str">
        <f>IFERROR(LOWER(TRIM(_xlfn.TEXTBEFORE(_xlfn.TEXTAFTER('query (10)'!AB2799,"("),")"))),"")</f>
        <v/>
      </c>
      <c r="AF2799" s="38" t="str">
        <f>IF('query (10)'!AD2799="","",TRIM('query (10)'!AD2799))</f>
        <v>เจษฎา ผิวบาง</v>
      </c>
      <c r="AG2799" s="38" t="str">
        <f>IF('query (10)'!AE2799="","",TRIM('query (10)'!AE2799))</f>
        <v>เจษฎา ผิวบาง</v>
      </c>
      <c r="AH2799" s="38" t="str">
        <f>IF('query (10)'!AF2799="","",IFERROR(VALUE('query (10)'!AF2799),""))</f>
        <v/>
      </c>
      <c r="AI2799" s="38" t="str">
        <f>IF('query (10)'!AG2799="","",TRIM('query (10)'!AG2799))</f>
        <v/>
      </c>
      <c r="AJ2799" s="38" t="str">
        <f>IF('query (10)'!AH2799="","",IFERROR(VALUE('query (10)'!AH2799),""))</f>
        <v/>
      </c>
      <c r="AK2799" s="38" t="str">
        <f>IF('query (10)'!AI2799="","",TRIM('query (10)'!AI2799))</f>
        <v/>
      </c>
      <c r="AL2799" s="42">
        <f t="shared" si="215"/>
        <v>2026</v>
      </c>
      <c r="AM2799" s="42" t="str">
        <f t="shared" si="216"/>
        <v>2026-06</v>
      </c>
      <c r="AN2799" s="42" t="str">
        <f t="shared" ca="1" si="217"/>
        <v>ON_SCHEDULE</v>
      </c>
      <c r="AO2799" s="42" t="str">
        <f t="shared" si="218"/>
        <v>GR-241 | OUTER RING RACEWAY GRINDING M/C | WP Grinding1 | LOADER | Time-based Maintenance | Mechanical | Part Change | Medium | Repair hydraulic loader single R,L according to pm 2Y. schedule
-Seal kit set
-Bearing | เจษฎา ผิวบาง</v>
      </c>
      <c r="AP2799" s="42" t="str">
        <f>_xlfn.TEXTJOIN("; ",TRUE,IF(COUNTA('query (10)'!A2799:AK2799)&lt;=6,"NEAR_EMPTY_ROW",""),IF($K2799="","MISSING_STATUS",""),IF(AND($K2799="เสร็จสิ้น",$Z2799=""),"DONE_NO_ACTUAL_DATE",""),IF(AND($I2799="Condition-based Maintenance",$AH2799=""),"CBM_NO_MEASUREMENT",""),IF(OR($X2799="",$X2799=0),"INVALID_PERIOD",""),IF(AND($AA2799&lt;&gt;"",$AB2799&lt;&gt;"",$AB2799&lt;$AA2799),"DATE_SEQUENCE_ERROR",""),IF(AND($AB2799&lt;&gt;"",$AB2799&gt;DATE(2030,12,31)),"DATE_OUTLIER",""),IF($C2799="","MISSING_QRCODE",""),IF($J2799="UNKNOWN","UNKNOWN_PM_TYPE",""),IF($L2799="UNKNOWN","UNKNOWN_STATUS",""))</f>
        <v/>
      </c>
      <c r="AQ2799" s="42" t="str">
        <f t="shared" si="219"/>
        <v>NO</v>
      </c>
    </row>
    <row r="2800" spans="1:43" x14ac:dyDescent="0.3">
      <c r="A2800" s="38">
        <f>IF('query (10)'!A2800="","",'query (10)'!A2800)</f>
        <v>3063</v>
      </c>
      <c r="B2800" s="38" t="str">
        <f>IF('query (10)'!B2800="","",'query (10)'!B2800)</f>
        <v/>
      </c>
      <c r="C2800" s="38" t="str">
        <f>TRIM(UPPER('query (10)'!M2800))</f>
        <v>GR-423</v>
      </c>
      <c r="D2800" s="38" t="str">
        <f>TRIM(UPPER(IFERROR(_xlfn.TEXTBEFORE('query (10)'!L2800,"("),'query (10)'!L2800)))</f>
        <v>OUTER RING RACEWAY GRINDING MACHINE.</v>
      </c>
      <c r="E2800" s="38" t="str">
        <f>IFERROR(TRIM(UPPER(_xlfn.TEXTBEFORE(_xlfn.TEXTAFTER('query (10)'!L2800,"("),")"))),"")</f>
        <v/>
      </c>
      <c r="F2800" s="38" t="str">
        <f>TRIM('query (10)'!K2800)</f>
        <v>WP Grinding2</v>
      </c>
      <c r="G2800" s="38" t="str">
        <f>IF('query (10)'!J2800="","",'query (10)'!J2800)</f>
        <v xml:space="preserve">loader </v>
      </c>
      <c r="H2800" s="38" t="str">
        <f>TRIM(UPPER('query (10)'!J2800))</f>
        <v>LOADER</v>
      </c>
      <c r="I2800" s="38" t="str">
        <f>IF('query (10)'!F2800="","",'query (10)'!F2800)</f>
        <v>Time-based Maintenance</v>
      </c>
      <c r="J2800" s="38" t="str">
        <f>IF('query (10)'!F2800="","",IFERROR(INDEX(Cleaning_Rules!$B$14:$B$17,MATCH(TRIM('query (10)'!F2800),Cleaning_Rules!$A$14:$A$17,0)),"UNKNOWN"))</f>
        <v>TBM</v>
      </c>
      <c r="K2800" s="38" t="str">
        <f>IF('query (10)'!G2800="","",'query (10)'!G2800)</f>
        <v>แผนใหม่</v>
      </c>
      <c r="L2800" s="38" t="str">
        <f>IF('query (10)'!G2800="","MISSING",IFERROR(INDEX(Cleaning_Rules!$B$5:$B$10,MATCH(TRIM('query (10)'!G2800),Cleaning_Rules!$A$5:$A$10,0)),"UNKNOWN"))</f>
        <v>NEW_PLAN</v>
      </c>
      <c r="M2800" s="38" t="str">
        <f>IF('query (10)'!I2800="","",'query (10)'!I2800)</f>
        <v>Mechanical</v>
      </c>
      <c r="N2800" s="38" t="str">
        <f>IF('query (10)'!O2800="","",'query (10)'!O2800)</f>
        <v>Part Change</v>
      </c>
      <c r="O2800" s="38" t="str">
        <f>IF('query (10)'!P2800="","",'query (10)'!P2800)</f>
        <v>Medium</v>
      </c>
      <c r="P2800" s="38" t="str">
        <f>IF('query (10)'!N2800="","",'query (10)'!N2800)</f>
        <v xml:space="preserve">Repair hydraulic loader single R,L according to pm 2Y. schedule
-Seal kit set
-Bearing </v>
      </c>
      <c r="Q2800" s="38" t="str">
        <f>TRIM('query (10)'!N2800)</f>
        <v>Repair hydraulic loader single R,L according to pm 2Y. schedule
-Seal kit set
-Bearing</v>
      </c>
      <c r="R2800" s="38" t="str">
        <f>TRIM(UPPER('query (10)'!R2800))</f>
        <v/>
      </c>
      <c r="S2800" s="38" t="str">
        <f>TRIM(UPPER('query (10)'!S2800))</f>
        <v/>
      </c>
      <c r="T2800" s="38" t="str">
        <f>IF('query (10)'!Q2800="","",TRIM(UPPER('query (10)'!Q2800)))</f>
        <v/>
      </c>
      <c r="U2800" s="38" t="str">
        <f>IF('query (10)'!T2800="","",'query (10)'!T2800)</f>
        <v/>
      </c>
      <c r="V2800" s="39" t="str">
        <f>IF('query (10)'!T2800="","",IFERROR(VALUE('query (10)'!T2800),""))</f>
        <v/>
      </c>
      <c r="W2800" s="40">
        <f>IF('query (10)'!U2800="","",'query (10)'!U2800)</f>
        <v>0</v>
      </c>
      <c r="X2800" s="39">
        <f>IF('query (10)'!V2800="","",'query (10)'!V2800)</f>
        <v>731</v>
      </c>
      <c r="Y2800" s="41">
        <f>IF('query (10)'!W2800="","",'query (10)'!W2800)</f>
        <v>46202</v>
      </c>
      <c r="Z2800" s="41" t="str">
        <f>IF('query (10)'!X2800="","",'query (10)'!X2800)</f>
        <v/>
      </c>
      <c r="AA2800" s="41">
        <f>IF('query (10)'!Y2800="","",'query (10)'!Y2800)</f>
        <v>46202</v>
      </c>
      <c r="AB2800" s="41">
        <f>IF('query (10)'!Z2800="","",'query (10)'!Z2800)</f>
        <v>46933</v>
      </c>
      <c r="AC2800" s="38" t="str">
        <f>IF(OR('query (10)'!AA2800="",COUNTIF(Cleaning_Rules!$A$21:$A$26,TRIM('query (10)'!AA2800))&gt;0),"",TRIM('query (10)'!AA2800))</f>
        <v/>
      </c>
      <c r="AD2800" s="38" t="str">
        <f>IF('query (10)'!AB2800="","",TRIM(IFERROR(_xlfn.TEXTBEFORE('query (10)'!AB2800,"("),'query (10)'!AB2800)))</f>
        <v/>
      </c>
      <c r="AE2800" s="38" t="str">
        <f>IFERROR(LOWER(TRIM(_xlfn.TEXTBEFORE(_xlfn.TEXTAFTER('query (10)'!AB2800,"("),")"))),"")</f>
        <v/>
      </c>
      <c r="AF2800" s="38" t="str">
        <f>IF('query (10)'!AD2800="","",TRIM('query (10)'!AD2800))</f>
        <v>เจษฎา ผิวบาง</v>
      </c>
      <c r="AG2800" s="38" t="str">
        <f>IF('query (10)'!AE2800="","",TRIM('query (10)'!AE2800))</f>
        <v>เจษฎา ผิวบาง</v>
      </c>
      <c r="AH2800" s="38" t="str">
        <f>IF('query (10)'!AF2800="","",IFERROR(VALUE('query (10)'!AF2800),""))</f>
        <v/>
      </c>
      <c r="AI2800" s="38" t="str">
        <f>IF('query (10)'!AG2800="","",TRIM('query (10)'!AG2800))</f>
        <v/>
      </c>
      <c r="AJ2800" s="38" t="str">
        <f>IF('query (10)'!AH2800="","",IFERROR(VALUE('query (10)'!AH2800),""))</f>
        <v/>
      </c>
      <c r="AK2800" s="38" t="str">
        <f>IF('query (10)'!AI2800="","",TRIM('query (10)'!AI2800))</f>
        <v/>
      </c>
      <c r="AL2800" s="42">
        <f t="shared" si="215"/>
        <v>2026</v>
      </c>
      <c r="AM2800" s="42" t="str">
        <f t="shared" si="216"/>
        <v>2026-06</v>
      </c>
      <c r="AN2800" s="42" t="str">
        <f t="shared" ca="1" si="217"/>
        <v>ON_SCHEDULE</v>
      </c>
      <c r="AO2800" s="42" t="str">
        <f t="shared" si="218"/>
        <v>GR-423 | OUTER RING RACEWAY GRINDING MACHINE. | WP Grinding2 | LOADER | Time-based Maintenance | Mechanical | Part Change | Medium | Repair hydraulic loader single R,L according to pm 2Y. schedule
-Seal kit set
-Bearing | เจษฎา ผิวบาง</v>
      </c>
      <c r="AP2800" s="42" t="str">
        <f>_xlfn.TEXTJOIN("; ",TRUE,IF(COUNTA('query (10)'!A2800:AK2800)&lt;=6,"NEAR_EMPTY_ROW",""),IF($K2800="","MISSING_STATUS",""),IF(AND($K2800="เสร็จสิ้น",$Z2800=""),"DONE_NO_ACTUAL_DATE",""),IF(AND($I2800="Condition-based Maintenance",$AH2800=""),"CBM_NO_MEASUREMENT",""),IF(OR($X2800="",$X2800=0),"INVALID_PERIOD",""),IF(AND($AA2800&lt;&gt;"",$AB2800&lt;&gt;"",$AB2800&lt;$AA2800),"DATE_SEQUENCE_ERROR",""),IF(AND($AB2800&lt;&gt;"",$AB2800&gt;DATE(2030,12,31)),"DATE_OUTLIER",""),IF($C2800="","MISSING_QRCODE",""),IF($J2800="UNKNOWN","UNKNOWN_PM_TYPE",""),IF($L2800="UNKNOWN","UNKNOWN_STATUS",""))</f>
        <v/>
      </c>
      <c r="AQ2800" s="42" t="str">
        <f t="shared" si="219"/>
        <v>NO</v>
      </c>
    </row>
    <row r="2801" spans="1:43" x14ac:dyDescent="0.3">
      <c r="A2801" s="38">
        <f>IF('query (10)'!A2801="","",'query (10)'!A2801)</f>
        <v>3064</v>
      </c>
      <c r="B2801" s="38" t="str">
        <f>IF('query (10)'!B2801="","",'query (10)'!B2801)</f>
        <v/>
      </c>
      <c r="C2801" s="38" t="str">
        <f>TRIM(UPPER('query (10)'!M2801))</f>
        <v>GR-922</v>
      </c>
      <c r="D2801" s="38" t="str">
        <f>TRIM(UPPER(IFERROR(_xlfn.TEXTBEFORE('query (10)'!L2801,"("),'query (10)'!L2801)))</f>
        <v>OUTER RING RACEWAY GRINDING M/C</v>
      </c>
      <c r="E2801" s="38" t="str">
        <f>IFERROR(TRIM(UPPER(_xlfn.TEXTBEFORE(_xlfn.TEXTAFTER('query (10)'!L2801,"("),")"))),"")</f>
        <v/>
      </c>
      <c r="F2801" s="38" t="str">
        <f>TRIM('query (10)'!K2801)</f>
        <v>WP Grinding3</v>
      </c>
      <c r="G2801" s="38" t="str">
        <f>IF('query (10)'!J2801="","",'query (10)'!J2801)</f>
        <v xml:space="preserve">loader </v>
      </c>
      <c r="H2801" s="38" t="str">
        <f>TRIM(UPPER('query (10)'!J2801))</f>
        <v>LOADER</v>
      </c>
      <c r="I2801" s="38" t="str">
        <f>IF('query (10)'!F2801="","",'query (10)'!F2801)</f>
        <v>Time-based Maintenance</v>
      </c>
      <c r="J2801" s="38" t="str">
        <f>IF('query (10)'!F2801="","",IFERROR(INDEX(Cleaning_Rules!$B$14:$B$17,MATCH(TRIM('query (10)'!F2801),Cleaning_Rules!$A$14:$A$17,0)),"UNKNOWN"))</f>
        <v>TBM</v>
      </c>
      <c r="K2801" s="38" t="str">
        <f>IF('query (10)'!G2801="","",'query (10)'!G2801)</f>
        <v>แผนใหม่</v>
      </c>
      <c r="L2801" s="38" t="str">
        <f>IF('query (10)'!G2801="","MISSING",IFERROR(INDEX(Cleaning_Rules!$B$5:$B$10,MATCH(TRIM('query (10)'!G2801),Cleaning_Rules!$A$5:$A$10,0)),"UNKNOWN"))</f>
        <v>NEW_PLAN</v>
      </c>
      <c r="M2801" s="38" t="str">
        <f>IF('query (10)'!I2801="","",'query (10)'!I2801)</f>
        <v>Mechanical</v>
      </c>
      <c r="N2801" s="38" t="str">
        <f>IF('query (10)'!O2801="","",'query (10)'!O2801)</f>
        <v>Part Change</v>
      </c>
      <c r="O2801" s="38" t="str">
        <f>IF('query (10)'!P2801="","",'query (10)'!P2801)</f>
        <v>Medium</v>
      </c>
      <c r="P2801" s="38" t="str">
        <f>IF('query (10)'!N2801="","",'query (10)'!N2801)</f>
        <v xml:space="preserve">Repair hydraulic loader single R,L according to pm 2Y. schedule
-Seal kit set
-Bearing </v>
      </c>
      <c r="Q2801" s="38" t="str">
        <f>TRIM('query (10)'!N2801)</f>
        <v>Repair hydraulic loader single R,L according to pm 2Y. schedule
-Seal kit set
-Bearing</v>
      </c>
      <c r="R2801" s="38" t="str">
        <f>TRIM(UPPER('query (10)'!R2801))</f>
        <v/>
      </c>
      <c r="S2801" s="38" t="str">
        <f>TRIM(UPPER('query (10)'!S2801))</f>
        <v/>
      </c>
      <c r="T2801" s="38" t="str">
        <f>IF('query (10)'!Q2801="","",TRIM(UPPER('query (10)'!Q2801)))</f>
        <v/>
      </c>
      <c r="U2801" s="38" t="str">
        <f>IF('query (10)'!T2801="","",'query (10)'!T2801)</f>
        <v/>
      </c>
      <c r="V2801" s="39" t="str">
        <f>IF('query (10)'!T2801="","",IFERROR(VALUE('query (10)'!T2801),""))</f>
        <v/>
      </c>
      <c r="W2801" s="40">
        <f>IF('query (10)'!U2801="","",'query (10)'!U2801)</f>
        <v>0</v>
      </c>
      <c r="X2801" s="39">
        <f>IF('query (10)'!V2801="","",'query (10)'!V2801)</f>
        <v>731</v>
      </c>
      <c r="Y2801" s="41">
        <f>IF('query (10)'!W2801="","",'query (10)'!W2801)</f>
        <v>46203</v>
      </c>
      <c r="Z2801" s="41" t="str">
        <f>IF('query (10)'!X2801="","",'query (10)'!X2801)</f>
        <v/>
      </c>
      <c r="AA2801" s="41">
        <f>IF('query (10)'!Y2801="","",'query (10)'!Y2801)</f>
        <v>46203</v>
      </c>
      <c r="AB2801" s="41">
        <f>IF('query (10)'!Z2801="","",'query (10)'!Z2801)</f>
        <v>46934</v>
      </c>
      <c r="AC2801" s="38" t="str">
        <f>IF(OR('query (10)'!AA2801="",COUNTIF(Cleaning_Rules!$A$21:$A$26,TRIM('query (10)'!AA2801))&gt;0),"",TRIM('query (10)'!AA2801))</f>
        <v/>
      </c>
      <c r="AD2801" s="38" t="str">
        <f>IF('query (10)'!AB2801="","",TRIM(IFERROR(_xlfn.TEXTBEFORE('query (10)'!AB2801,"("),'query (10)'!AB2801)))</f>
        <v/>
      </c>
      <c r="AE2801" s="38" t="str">
        <f>IFERROR(LOWER(TRIM(_xlfn.TEXTBEFORE(_xlfn.TEXTAFTER('query (10)'!AB2801,"("),")"))),"")</f>
        <v/>
      </c>
      <c r="AF2801" s="38" t="str">
        <f>IF('query (10)'!AD2801="","",TRIM('query (10)'!AD2801))</f>
        <v>เจษฎา ผิวบาง</v>
      </c>
      <c r="AG2801" s="38" t="str">
        <f>IF('query (10)'!AE2801="","",TRIM('query (10)'!AE2801))</f>
        <v>เจษฎา ผิวบาง</v>
      </c>
      <c r="AH2801" s="38" t="str">
        <f>IF('query (10)'!AF2801="","",IFERROR(VALUE('query (10)'!AF2801),""))</f>
        <v/>
      </c>
      <c r="AI2801" s="38" t="str">
        <f>IF('query (10)'!AG2801="","",TRIM('query (10)'!AG2801))</f>
        <v/>
      </c>
      <c r="AJ2801" s="38" t="str">
        <f>IF('query (10)'!AH2801="","",IFERROR(VALUE('query (10)'!AH2801),""))</f>
        <v/>
      </c>
      <c r="AK2801" s="38" t="str">
        <f>IF('query (10)'!AI2801="","",TRIM('query (10)'!AI2801))</f>
        <v/>
      </c>
      <c r="AL2801" s="42">
        <f t="shared" si="215"/>
        <v>2026</v>
      </c>
      <c r="AM2801" s="42" t="str">
        <f t="shared" si="216"/>
        <v>2026-06</v>
      </c>
      <c r="AN2801" s="42" t="str">
        <f t="shared" ca="1" si="217"/>
        <v>ON_SCHEDULE</v>
      </c>
      <c r="AO2801" s="42" t="str">
        <f t="shared" si="218"/>
        <v>GR-922 | OUTER RING RACEWAY GRINDING M/C | WP Grinding3 | LOADER | Time-based Maintenance | Mechanical | Part Change | Medium | Repair hydraulic loader single R,L according to pm 2Y. schedule
-Seal kit set
-Bearing | เจษฎา ผิวบาง</v>
      </c>
      <c r="AP2801" s="42" t="str">
        <f>_xlfn.TEXTJOIN("; ",TRUE,IF(COUNTA('query (10)'!A2801:AK2801)&lt;=6,"NEAR_EMPTY_ROW",""),IF($K2801="","MISSING_STATUS",""),IF(AND($K2801="เสร็จสิ้น",$Z2801=""),"DONE_NO_ACTUAL_DATE",""),IF(AND($I2801="Condition-based Maintenance",$AH2801=""),"CBM_NO_MEASUREMENT",""),IF(OR($X2801="",$X2801=0),"INVALID_PERIOD",""),IF(AND($AA2801&lt;&gt;"",$AB2801&lt;&gt;"",$AB2801&lt;$AA2801),"DATE_SEQUENCE_ERROR",""),IF(AND($AB2801&lt;&gt;"",$AB2801&gt;DATE(2030,12,31)),"DATE_OUTLIER",""),IF($C2801="","MISSING_QRCODE",""),IF($J2801="UNKNOWN","UNKNOWN_PM_TYPE",""),IF($L2801="UNKNOWN","UNKNOWN_STATUS",""))</f>
        <v/>
      </c>
      <c r="AQ2801" s="42" t="str">
        <f t="shared" si="219"/>
        <v>NO</v>
      </c>
    </row>
    <row r="2802" spans="1:43" x14ac:dyDescent="0.3">
      <c r="A2802" s="38">
        <f>IF('query (10)'!A2802="","",'query (10)'!A2802)</f>
        <v>3065</v>
      </c>
      <c r="B2802" s="38" t="str">
        <f>IF('query (10)'!B2802="","",'query (10)'!B2802)</f>
        <v/>
      </c>
      <c r="C2802" s="38" t="str">
        <f>TRIM(UPPER('query (10)'!M2802))</f>
        <v>GR-129</v>
      </c>
      <c r="D2802" s="38" t="str">
        <f>TRIM(UPPER(IFERROR(_xlfn.TEXTBEFORE('query (10)'!L2802,"("),'query (10)'!L2802)))</f>
        <v>OUTER RING RACEWAY GRINDING M/C</v>
      </c>
      <c r="E2802" s="38" t="str">
        <f>IFERROR(TRIM(UPPER(_xlfn.TEXTBEFORE(_xlfn.TEXTAFTER('query (10)'!L2802,"("),")"))),"")</f>
        <v/>
      </c>
      <c r="F2802" s="38" t="str">
        <f>TRIM('query (10)'!K2802)</f>
        <v>MCB1</v>
      </c>
      <c r="G2802" s="38" t="str">
        <f>IF('query (10)'!J2802="","",'query (10)'!J2802)</f>
        <v xml:space="preserve">loader </v>
      </c>
      <c r="H2802" s="38" t="str">
        <f>TRIM(UPPER('query (10)'!J2802))</f>
        <v>LOADER</v>
      </c>
      <c r="I2802" s="38" t="str">
        <f>IF('query (10)'!F2802="","",'query (10)'!F2802)</f>
        <v>Time-based Maintenance</v>
      </c>
      <c r="J2802" s="38" t="str">
        <f>IF('query (10)'!F2802="","",IFERROR(INDEX(Cleaning_Rules!$B$14:$B$17,MATCH(TRIM('query (10)'!F2802),Cleaning_Rules!$A$14:$A$17,0)),"UNKNOWN"))</f>
        <v>TBM</v>
      </c>
      <c r="K2802" s="38" t="str">
        <f>IF('query (10)'!G2802="","",'query (10)'!G2802)</f>
        <v>แผนใหม่</v>
      </c>
      <c r="L2802" s="38" t="str">
        <f>IF('query (10)'!G2802="","MISSING",IFERROR(INDEX(Cleaning_Rules!$B$5:$B$10,MATCH(TRIM('query (10)'!G2802),Cleaning_Rules!$A$5:$A$10,0)),"UNKNOWN"))</f>
        <v>NEW_PLAN</v>
      </c>
      <c r="M2802" s="38" t="str">
        <f>IF('query (10)'!I2802="","",'query (10)'!I2802)</f>
        <v>Mechanical</v>
      </c>
      <c r="N2802" s="38" t="str">
        <f>IF('query (10)'!O2802="","",'query (10)'!O2802)</f>
        <v>Part Change</v>
      </c>
      <c r="O2802" s="38" t="str">
        <f>IF('query (10)'!P2802="","",'query (10)'!P2802)</f>
        <v>Medium</v>
      </c>
      <c r="P2802" s="38" t="str">
        <f>IF('query (10)'!N2802="","",'query (10)'!N2802)</f>
        <v xml:space="preserve">Repair hydraulic loader single R,L up-down according to pm 2Y. schedule
-Seal kit set
-Bearing </v>
      </c>
      <c r="Q2802" s="38" t="str">
        <f>TRIM('query (10)'!N2802)</f>
        <v>Repair hydraulic loader single R,L up-down according to pm 2Y. schedule
-Seal kit set
-Bearing</v>
      </c>
      <c r="R2802" s="38" t="str">
        <f>TRIM(UPPER('query (10)'!R2802))</f>
        <v/>
      </c>
      <c r="S2802" s="38" t="str">
        <f>TRIM(UPPER('query (10)'!S2802))</f>
        <v/>
      </c>
      <c r="T2802" s="38" t="str">
        <f>IF('query (10)'!Q2802="","",TRIM(UPPER('query (10)'!Q2802)))</f>
        <v/>
      </c>
      <c r="U2802" s="38" t="str">
        <f>IF('query (10)'!T2802="","",'query (10)'!T2802)</f>
        <v/>
      </c>
      <c r="V2802" s="39" t="str">
        <f>IF('query (10)'!T2802="","",IFERROR(VALUE('query (10)'!T2802),""))</f>
        <v/>
      </c>
      <c r="W2802" s="40">
        <f>IF('query (10)'!U2802="","",'query (10)'!U2802)</f>
        <v>0</v>
      </c>
      <c r="X2802" s="39">
        <f>IF('query (10)'!V2802="","",'query (10)'!V2802)</f>
        <v>731</v>
      </c>
      <c r="Y2802" s="41">
        <f>IF('query (10)'!W2802="","",'query (10)'!W2802)</f>
        <v>46197</v>
      </c>
      <c r="Z2802" s="41" t="str">
        <f>IF('query (10)'!X2802="","",'query (10)'!X2802)</f>
        <v/>
      </c>
      <c r="AA2802" s="41">
        <f>IF('query (10)'!Y2802="","",'query (10)'!Y2802)</f>
        <v>46197</v>
      </c>
      <c r="AB2802" s="41">
        <f>IF('query (10)'!Z2802="","",'query (10)'!Z2802)</f>
        <v>46928</v>
      </c>
      <c r="AC2802" s="38" t="str">
        <f>IF(OR('query (10)'!AA2802="",COUNTIF(Cleaning_Rules!$A$21:$A$26,TRIM('query (10)'!AA2802))&gt;0),"",TRIM('query (10)'!AA2802))</f>
        <v/>
      </c>
      <c r="AD2802" s="38" t="str">
        <f>IF('query (10)'!AB2802="","",TRIM(IFERROR(_xlfn.TEXTBEFORE('query (10)'!AB2802,"("),'query (10)'!AB2802)))</f>
        <v/>
      </c>
      <c r="AE2802" s="38" t="str">
        <f>IFERROR(LOWER(TRIM(_xlfn.TEXTBEFORE(_xlfn.TEXTAFTER('query (10)'!AB2802,"("),")"))),"")</f>
        <v/>
      </c>
      <c r="AF2802" s="38" t="str">
        <f>IF('query (10)'!AD2802="","",TRIM('query (10)'!AD2802))</f>
        <v>เจษฎา ผิวบาง</v>
      </c>
      <c r="AG2802" s="38" t="str">
        <f>IF('query (10)'!AE2802="","",TRIM('query (10)'!AE2802))</f>
        <v>เจษฎา ผิวบาง</v>
      </c>
      <c r="AH2802" s="38" t="str">
        <f>IF('query (10)'!AF2802="","",IFERROR(VALUE('query (10)'!AF2802),""))</f>
        <v/>
      </c>
      <c r="AI2802" s="38" t="str">
        <f>IF('query (10)'!AG2802="","",TRIM('query (10)'!AG2802))</f>
        <v/>
      </c>
      <c r="AJ2802" s="38" t="str">
        <f>IF('query (10)'!AH2802="","",IFERROR(VALUE('query (10)'!AH2802),""))</f>
        <v/>
      </c>
      <c r="AK2802" s="38" t="str">
        <f>IF('query (10)'!AI2802="","",TRIM('query (10)'!AI2802))</f>
        <v/>
      </c>
      <c r="AL2802" s="42">
        <f t="shared" si="215"/>
        <v>2026</v>
      </c>
      <c r="AM2802" s="42" t="str">
        <f t="shared" si="216"/>
        <v>2026-06</v>
      </c>
      <c r="AN2802" s="42" t="str">
        <f t="shared" ca="1" si="217"/>
        <v>ON_SCHEDULE</v>
      </c>
      <c r="AO2802" s="42" t="str">
        <f t="shared" si="218"/>
        <v>GR-129 | OUTER RING RACEWAY GRINDING M/C | MCB1 | LOADER | Time-based Maintenance | Mechanical | Part Change | Medium | Repair hydraulic loader single R,L up-down according to pm 2Y. schedule
-Seal kit set
-Bearing | เจษฎา ผิวบาง</v>
      </c>
      <c r="AP2802" s="42" t="str">
        <f>_xlfn.TEXTJOIN("; ",TRUE,IF(COUNTA('query (10)'!A2802:AK2802)&lt;=6,"NEAR_EMPTY_ROW",""),IF($K2802="","MISSING_STATUS",""),IF(AND($K2802="เสร็จสิ้น",$Z2802=""),"DONE_NO_ACTUAL_DATE",""),IF(AND($I2802="Condition-based Maintenance",$AH2802=""),"CBM_NO_MEASUREMENT",""),IF(OR($X2802="",$X2802=0),"INVALID_PERIOD",""),IF(AND($AA2802&lt;&gt;"",$AB2802&lt;&gt;"",$AB2802&lt;$AA2802),"DATE_SEQUENCE_ERROR",""),IF(AND($AB2802&lt;&gt;"",$AB2802&gt;DATE(2030,12,31)),"DATE_OUTLIER",""),IF($C2802="","MISSING_QRCODE",""),IF($J2802="UNKNOWN","UNKNOWN_PM_TYPE",""),IF($L2802="UNKNOWN","UNKNOWN_STATUS",""))</f>
        <v/>
      </c>
      <c r="AQ2802" s="42" t="str">
        <f t="shared" si="219"/>
        <v>NO</v>
      </c>
    </row>
    <row r="2803" spans="1:43" x14ac:dyDescent="0.3">
      <c r="A2803" s="38">
        <f>IF('query (10)'!A2803="","",'query (10)'!A2803)</f>
        <v>3066</v>
      </c>
      <c r="B2803" s="38" t="str">
        <f>IF('query (10)'!B2803="","",'query (10)'!B2803)</f>
        <v/>
      </c>
      <c r="C2803" s="38" t="str">
        <f>TRIM(UPPER('query (10)'!M2803))</f>
        <v>GR-431</v>
      </c>
      <c r="D2803" s="38" t="str">
        <f>TRIM(UPPER(IFERROR(_xlfn.TEXTBEFORE('query (10)'!L2803,"("),'query (10)'!L2803)))</f>
        <v>OUTER RING RACEWAY GRINDING MACHINE.</v>
      </c>
      <c r="E2803" s="38" t="str">
        <f>IFERROR(TRIM(UPPER(_xlfn.TEXTBEFORE(_xlfn.TEXTAFTER('query (10)'!L2803,"("),")"))),"")</f>
        <v/>
      </c>
      <c r="F2803" s="38" t="str">
        <f>TRIM('query (10)'!K2803)</f>
        <v>MCB2</v>
      </c>
      <c r="G2803" s="38" t="str">
        <f>IF('query (10)'!J2803="","",'query (10)'!J2803)</f>
        <v xml:space="preserve">loader </v>
      </c>
      <c r="H2803" s="38" t="str">
        <f>TRIM(UPPER('query (10)'!J2803))</f>
        <v>LOADER</v>
      </c>
      <c r="I2803" s="38" t="str">
        <f>IF('query (10)'!F2803="","",'query (10)'!F2803)</f>
        <v>Time-based Maintenance</v>
      </c>
      <c r="J2803" s="38" t="str">
        <f>IF('query (10)'!F2803="","",IFERROR(INDEX(Cleaning_Rules!$B$14:$B$17,MATCH(TRIM('query (10)'!F2803),Cleaning_Rules!$A$14:$A$17,0)),"UNKNOWN"))</f>
        <v>TBM</v>
      </c>
      <c r="K2803" s="38" t="str">
        <f>IF('query (10)'!G2803="","",'query (10)'!G2803)</f>
        <v>แผนใหม่</v>
      </c>
      <c r="L2803" s="38" t="str">
        <f>IF('query (10)'!G2803="","MISSING",IFERROR(INDEX(Cleaning_Rules!$B$5:$B$10,MATCH(TRIM('query (10)'!G2803),Cleaning_Rules!$A$5:$A$10,0)),"UNKNOWN"))</f>
        <v>NEW_PLAN</v>
      </c>
      <c r="M2803" s="38" t="str">
        <f>IF('query (10)'!I2803="","",'query (10)'!I2803)</f>
        <v>Mechanical</v>
      </c>
      <c r="N2803" s="38" t="str">
        <f>IF('query (10)'!O2803="","",'query (10)'!O2803)</f>
        <v>Part Change</v>
      </c>
      <c r="O2803" s="38" t="str">
        <f>IF('query (10)'!P2803="","",'query (10)'!P2803)</f>
        <v>Medium</v>
      </c>
      <c r="P2803" s="38" t="str">
        <f>IF('query (10)'!N2803="","",'query (10)'!N2803)</f>
        <v xml:space="preserve">Repair hydraulic loader single R,L up-down according to pm 2Y. schedule
-Seal kit set
-Bearing </v>
      </c>
      <c r="Q2803" s="38" t="str">
        <f>TRIM('query (10)'!N2803)</f>
        <v>Repair hydraulic loader single R,L up-down according to pm 2Y. schedule
-Seal kit set
-Bearing</v>
      </c>
      <c r="R2803" s="38" t="str">
        <f>TRIM(UPPER('query (10)'!R2803))</f>
        <v/>
      </c>
      <c r="S2803" s="38" t="str">
        <f>TRIM(UPPER('query (10)'!S2803))</f>
        <v/>
      </c>
      <c r="T2803" s="38" t="str">
        <f>IF('query (10)'!Q2803="","",TRIM(UPPER('query (10)'!Q2803)))</f>
        <v/>
      </c>
      <c r="U2803" s="38" t="str">
        <f>IF('query (10)'!T2803="","",'query (10)'!T2803)</f>
        <v/>
      </c>
      <c r="V2803" s="39" t="str">
        <f>IF('query (10)'!T2803="","",IFERROR(VALUE('query (10)'!T2803),""))</f>
        <v/>
      </c>
      <c r="W2803" s="40">
        <f>IF('query (10)'!U2803="","",'query (10)'!U2803)</f>
        <v>0</v>
      </c>
      <c r="X2803" s="39">
        <f>IF('query (10)'!V2803="","",'query (10)'!V2803)</f>
        <v>731</v>
      </c>
      <c r="Y2803" s="41">
        <f>IF('query (10)'!W2803="","",'query (10)'!W2803)</f>
        <v>46198</v>
      </c>
      <c r="Z2803" s="41" t="str">
        <f>IF('query (10)'!X2803="","",'query (10)'!X2803)</f>
        <v/>
      </c>
      <c r="AA2803" s="41">
        <f>IF('query (10)'!Y2803="","",'query (10)'!Y2803)</f>
        <v>46198</v>
      </c>
      <c r="AB2803" s="41">
        <f>IF('query (10)'!Z2803="","",'query (10)'!Z2803)</f>
        <v>46929</v>
      </c>
      <c r="AC2803" s="38" t="str">
        <f>IF(OR('query (10)'!AA2803="",COUNTIF(Cleaning_Rules!$A$21:$A$26,TRIM('query (10)'!AA2803))&gt;0),"",TRIM('query (10)'!AA2803))</f>
        <v/>
      </c>
      <c r="AD2803" s="38" t="str">
        <f>IF('query (10)'!AB2803="","",TRIM(IFERROR(_xlfn.TEXTBEFORE('query (10)'!AB2803,"("),'query (10)'!AB2803)))</f>
        <v/>
      </c>
      <c r="AE2803" s="38" t="str">
        <f>IFERROR(LOWER(TRIM(_xlfn.TEXTBEFORE(_xlfn.TEXTAFTER('query (10)'!AB2803,"("),")"))),"")</f>
        <v/>
      </c>
      <c r="AF2803" s="38" t="str">
        <f>IF('query (10)'!AD2803="","",TRIM('query (10)'!AD2803))</f>
        <v>เจษฎา ผิวบาง</v>
      </c>
      <c r="AG2803" s="38" t="str">
        <f>IF('query (10)'!AE2803="","",TRIM('query (10)'!AE2803))</f>
        <v>เจษฎา ผิวบาง</v>
      </c>
      <c r="AH2803" s="38" t="str">
        <f>IF('query (10)'!AF2803="","",IFERROR(VALUE('query (10)'!AF2803),""))</f>
        <v/>
      </c>
      <c r="AI2803" s="38" t="str">
        <f>IF('query (10)'!AG2803="","",TRIM('query (10)'!AG2803))</f>
        <v/>
      </c>
      <c r="AJ2803" s="38" t="str">
        <f>IF('query (10)'!AH2803="","",IFERROR(VALUE('query (10)'!AH2803),""))</f>
        <v/>
      </c>
      <c r="AK2803" s="38" t="str">
        <f>IF('query (10)'!AI2803="","",TRIM('query (10)'!AI2803))</f>
        <v/>
      </c>
      <c r="AL2803" s="42">
        <f t="shared" si="215"/>
        <v>2026</v>
      </c>
      <c r="AM2803" s="42" t="str">
        <f t="shared" si="216"/>
        <v>2026-06</v>
      </c>
      <c r="AN2803" s="42" t="str">
        <f t="shared" ca="1" si="217"/>
        <v>ON_SCHEDULE</v>
      </c>
      <c r="AO2803" s="42" t="str">
        <f t="shared" si="218"/>
        <v>GR-431 | OUTER RING RACEWAY GRINDING MACHINE. | MCB2 | LOADER | Time-based Maintenance | Mechanical | Part Change | Medium | Repair hydraulic loader single R,L up-down according to pm 2Y. schedule
-Seal kit set
-Bearing | เจษฎา ผิวบาง</v>
      </c>
      <c r="AP2803" s="42" t="str">
        <f>_xlfn.TEXTJOIN("; ",TRUE,IF(COUNTA('query (10)'!A2803:AK2803)&lt;=6,"NEAR_EMPTY_ROW",""),IF($K2803="","MISSING_STATUS",""),IF(AND($K2803="เสร็จสิ้น",$Z2803=""),"DONE_NO_ACTUAL_DATE",""),IF(AND($I2803="Condition-based Maintenance",$AH2803=""),"CBM_NO_MEASUREMENT",""),IF(OR($X2803="",$X2803=0),"INVALID_PERIOD",""),IF(AND($AA2803&lt;&gt;"",$AB2803&lt;&gt;"",$AB2803&lt;$AA2803),"DATE_SEQUENCE_ERROR",""),IF(AND($AB2803&lt;&gt;"",$AB2803&gt;DATE(2030,12,31)),"DATE_OUTLIER",""),IF($C2803="","MISSING_QRCODE",""),IF($J2803="UNKNOWN","UNKNOWN_PM_TYPE",""),IF($L2803="UNKNOWN","UNKNOWN_STATUS",""))</f>
        <v/>
      </c>
      <c r="AQ2803" s="42" t="str">
        <f t="shared" si="219"/>
        <v>NO</v>
      </c>
    </row>
    <row r="2804" spans="1:43" x14ac:dyDescent="0.3">
      <c r="A2804" s="38">
        <f>IF('query (10)'!A2804="","",'query (10)'!A2804)</f>
        <v>3067</v>
      </c>
      <c r="B2804" s="38" t="str">
        <f>IF('query (10)'!B2804="","",'query (10)'!B2804)</f>
        <v/>
      </c>
      <c r="C2804" s="38" t="str">
        <f>TRIM(UPPER('query (10)'!M2804))</f>
        <v>GR-721</v>
      </c>
      <c r="D2804" s="38" t="str">
        <f>TRIM(UPPER(IFERROR(_xlfn.TEXTBEFORE('query (10)'!L2804,"("),'query (10)'!L2804)))</f>
        <v>OUTER RING RACEWAY GRINDING MACHINE.</v>
      </c>
      <c r="E2804" s="38" t="str">
        <f>IFERROR(TRIM(UPPER(_xlfn.TEXTBEFORE(_xlfn.TEXTAFTER('query (10)'!L2804,"("),")"))),"")</f>
        <v/>
      </c>
      <c r="F2804" s="38" t="str">
        <f>TRIM('query (10)'!K2804)</f>
        <v>MCB3</v>
      </c>
      <c r="G2804" s="38" t="str">
        <f>IF('query (10)'!J2804="","",'query (10)'!J2804)</f>
        <v xml:space="preserve">loader </v>
      </c>
      <c r="H2804" s="38" t="str">
        <f>TRIM(UPPER('query (10)'!J2804))</f>
        <v>LOADER</v>
      </c>
      <c r="I2804" s="38" t="str">
        <f>IF('query (10)'!F2804="","",'query (10)'!F2804)</f>
        <v>Time-based Maintenance</v>
      </c>
      <c r="J2804" s="38" t="str">
        <f>IF('query (10)'!F2804="","",IFERROR(INDEX(Cleaning_Rules!$B$14:$B$17,MATCH(TRIM('query (10)'!F2804),Cleaning_Rules!$A$14:$A$17,0)),"UNKNOWN"))</f>
        <v>TBM</v>
      </c>
      <c r="K2804" s="38" t="str">
        <f>IF('query (10)'!G2804="","",'query (10)'!G2804)</f>
        <v>แผนใหม่</v>
      </c>
      <c r="L2804" s="38" t="str">
        <f>IF('query (10)'!G2804="","MISSING",IFERROR(INDEX(Cleaning_Rules!$B$5:$B$10,MATCH(TRIM('query (10)'!G2804),Cleaning_Rules!$A$5:$A$10,0)),"UNKNOWN"))</f>
        <v>NEW_PLAN</v>
      </c>
      <c r="M2804" s="38" t="str">
        <f>IF('query (10)'!I2804="","",'query (10)'!I2804)</f>
        <v>Mechanical</v>
      </c>
      <c r="N2804" s="38" t="str">
        <f>IF('query (10)'!O2804="","",'query (10)'!O2804)</f>
        <v>Part Change</v>
      </c>
      <c r="O2804" s="38" t="str">
        <f>IF('query (10)'!P2804="","",'query (10)'!P2804)</f>
        <v>Medium</v>
      </c>
      <c r="P2804" s="38" t="str">
        <f>IF('query (10)'!N2804="","",'query (10)'!N2804)</f>
        <v xml:space="preserve">Repair hydraulic loader single R,L up-down according to pm 2Y. schedule
-Seal kit set
-Bearing </v>
      </c>
      <c r="Q2804" s="38" t="str">
        <f>TRIM('query (10)'!N2804)</f>
        <v>Repair hydraulic loader single R,L up-down according to pm 2Y. schedule
-Seal kit set
-Bearing</v>
      </c>
      <c r="R2804" s="38" t="str">
        <f>TRIM(UPPER('query (10)'!R2804))</f>
        <v/>
      </c>
      <c r="S2804" s="38" t="str">
        <f>TRIM(UPPER('query (10)'!S2804))</f>
        <v/>
      </c>
      <c r="T2804" s="38" t="str">
        <f>IF('query (10)'!Q2804="","",TRIM(UPPER('query (10)'!Q2804)))</f>
        <v/>
      </c>
      <c r="U2804" s="38" t="str">
        <f>IF('query (10)'!T2804="","",'query (10)'!T2804)</f>
        <v/>
      </c>
      <c r="V2804" s="39" t="str">
        <f>IF('query (10)'!T2804="","",IFERROR(VALUE('query (10)'!T2804),""))</f>
        <v/>
      </c>
      <c r="W2804" s="40">
        <f>IF('query (10)'!U2804="","",'query (10)'!U2804)</f>
        <v>0</v>
      </c>
      <c r="X2804" s="39">
        <f>IF('query (10)'!V2804="","",'query (10)'!V2804)</f>
        <v>731</v>
      </c>
      <c r="Y2804" s="41">
        <f>IF('query (10)'!W2804="","",'query (10)'!W2804)</f>
        <v>46199</v>
      </c>
      <c r="Z2804" s="41" t="str">
        <f>IF('query (10)'!X2804="","",'query (10)'!X2804)</f>
        <v/>
      </c>
      <c r="AA2804" s="41">
        <f>IF('query (10)'!Y2804="","",'query (10)'!Y2804)</f>
        <v>46199</v>
      </c>
      <c r="AB2804" s="41">
        <f>IF('query (10)'!Z2804="","",'query (10)'!Z2804)</f>
        <v>46930</v>
      </c>
      <c r="AC2804" s="38" t="str">
        <f>IF(OR('query (10)'!AA2804="",COUNTIF(Cleaning_Rules!$A$21:$A$26,TRIM('query (10)'!AA2804))&gt;0),"",TRIM('query (10)'!AA2804))</f>
        <v/>
      </c>
      <c r="AD2804" s="38" t="str">
        <f>IF('query (10)'!AB2804="","",TRIM(IFERROR(_xlfn.TEXTBEFORE('query (10)'!AB2804,"("),'query (10)'!AB2804)))</f>
        <v/>
      </c>
      <c r="AE2804" s="38" t="str">
        <f>IFERROR(LOWER(TRIM(_xlfn.TEXTBEFORE(_xlfn.TEXTAFTER('query (10)'!AB2804,"("),")"))),"")</f>
        <v/>
      </c>
      <c r="AF2804" s="38" t="str">
        <f>IF('query (10)'!AD2804="","",TRIM('query (10)'!AD2804))</f>
        <v>เจษฎา ผิวบาง</v>
      </c>
      <c r="AG2804" s="38" t="str">
        <f>IF('query (10)'!AE2804="","",TRIM('query (10)'!AE2804))</f>
        <v>เจษฎา ผิวบาง</v>
      </c>
      <c r="AH2804" s="38" t="str">
        <f>IF('query (10)'!AF2804="","",IFERROR(VALUE('query (10)'!AF2804),""))</f>
        <v/>
      </c>
      <c r="AI2804" s="38" t="str">
        <f>IF('query (10)'!AG2804="","",TRIM('query (10)'!AG2804))</f>
        <v/>
      </c>
      <c r="AJ2804" s="38" t="str">
        <f>IF('query (10)'!AH2804="","",IFERROR(VALUE('query (10)'!AH2804),""))</f>
        <v/>
      </c>
      <c r="AK2804" s="38" t="str">
        <f>IF('query (10)'!AI2804="","",TRIM('query (10)'!AI2804))</f>
        <v/>
      </c>
      <c r="AL2804" s="42">
        <f t="shared" si="215"/>
        <v>2026</v>
      </c>
      <c r="AM2804" s="42" t="str">
        <f t="shared" si="216"/>
        <v>2026-06</v>
      </c>
      <c r="AN2804" s="42" t="str">
        <f t="shared" ca="1" si="217"/>
        <v>ON_SCHEDULE</v>
      </c>
      <c r="AO2804" s="42" t="str">
        <f t="shared" si="218"/>
        <v>GR-721 | OUTER RING RACEWAY GRINDING MACHINE. | MCB3 | LOADER | Time-based Maintenance | Mechanical | Part Change | Medium | Repair hydraulic loader single R,L up-down according to pm 2Y. schedule
-Seal kit set
-Bearing | เจษฎา ผิวบาง</v>
      </c>
      <c r="AP2804" s="42" t="str">
        <f>_xlfn.TEXTJOIN("; ",TRUE,IF(COUNTA('query (10)'!A2804:AK2804)&lt;=6,"NEAR_EMPTY_ROW",""),IF($K2804="","MISSING_STATUS",""),IF(AND($K2804="เสร็จสิ้น",$Z2804=""),"DONE_NO_ACTUAL_DATE",""),IF(AND($I2804="Condition-based Maintenance",$AH2804=""),"CBM_NO_MEASUREMENT",""),IF(OR($X2804="",$X2804=0),"INVALID_PERIOD",""),IF(AND($AA2804&lt;&gt;"",$AB2804&lt;&gt;"",$AB2804&lt;$AA2804),"DATE_SEQUENCE_ERROR",""),IF(AND($AB2804&lt;&gt;"",$AB2804&gt;DATE(2030,12,31)),"DATE_OUTLIER",""),IF($C2804="","MISSING_QRCODE",""),IF($J2804="UNKNOWN","UNKNOWN_PM_TYPE",""),IF($L2804="UNKNOWN","UNKNOWN_STATUS",""))</f>
        <v/>
      </c>
      <c r="AQ2804" s="42" t="str">
        <f t="shared" si="219"/>
        <v>NO</v>
      </c>
    </row>
    <row r="2805" spans="1:43" x14ac:dyDescent="0.3">
      <c r="A2805" s="38">
        <f>IF('query (10)'!A2805="","",'query (10)'!A2805)</f>
        <v>3068</v>
      </c>
      <c r="B2805" s="38" t="str">
        <f>IF('query (10)'!B2805="","",'query (10)'!B2805)</f>
        <v/>
      </c>
      <c r="C2805" s="38" t="str">
        <f>TRIM(UPPER('query (10)'!M2805))</f>
        <v>GR-122</v>
      </c>
      <c r="D2805" s="38" t="str">
        <f>TRIM(UPPER(IFERROR(_xlfn.TEXTBEFORE('query (10)'!L2805,"("),'query (10)'!L2805)))</f>
        <v>INNER RING BORE GRINDING M/C</v>
      </c>
      <c r="E2805" s="38" t="str">
        <f>IFERROR(TRIM(UPPER(_xlfn.TEXTBEFORE(_xlfn.TEXTAFTER('query (10)'!L2805,"("),")"))),"")</f>
        <v/>
      </c>
      <c r="F2805" s="38" t="str">
        <f>TRIM('query (10)'!K2805)</f>
        <v>MCB1</v>
      </c>
      <c r="G2805" s="38" t="str">
        <f>IF('query (10)'!J2805="","",'query (10)'!J2805)</f>
        <v xml:space="preserve">loader </v>
      </c>
      <c r="H2805" s="38" t="str">
        <f>TRIM(UPPER('query (10)'!J2805))</f>
        <v>LOADER</v>
      </c>
      <c r="I2805" s="38" t="str">
        <f>IF('query (10)'!F2805="","",'query (10)'!F2805)</f>
        <v>Time-based Maintenance</v>
      </c>
      <c r="J2805" s="38" t="str">
        <f>IF('query (10)'!F2805="","",IFERROR(INDEX(Cleaning_Rules!$B$14:$B$17,MATCH(TRIM('query (10)'!F2805),Cleaning_Rules!$A$14:$A$17,0)),"UNKNOWN"))</f>
        <v>TBM</v>
      </c>
      <c r="K2805" s="38" t="str">
        <f>IF('query (10)'!G2805="","",'query (10)'!G2805)</f>
        <v>แผนใหม่</v>
      </c>
      <c r="L2805" s="38" t="str">
        <f>IF('query (10)'!G2805="","MISSING",IFERROR(INDEX(Cleaning_Rules!$B$5:$B$10,MATCH(TRIM('query (10)'!G2805),Cleaning_Rules!$A$5:$A$10,0)),"UNKNOWN"))</f>
        <v>NEW_PLAN</v>
      </c>
      <c r="M2805" s="38" t="str">
        <f>IF('query (10)'!I2805="","",'query (10)'!I2805)</f>
        <v>Mechanical</v>
      </c>
      <c r="N2805" s="38" t="str">
        <f>IF('query (10)'!O2805="","",'query (10)'!O2805)</f>
        <v>Part Change</v>
      </c>
      <c r="O2805" s="38" t="str">
        <f>IF('query (10)'!P2805="","",'query (10)'!P2805)</f>
        <v>Medium</v>
      </c>
      <c r="P2805" s="38" t="str">
        <f>IF('query (10)'!N2805="","",'query (10)'!N2805)</f>
        <v xml:space="preserve">Repair hydraulic loader single R,L up-down according to pm 2Y. schedule
-Seal kit set
-Bearing </v>
      </c>
      <c r="Q2805" s="38" t="str">
        <f>TRIM('query (10)'!N2805)</f>
        <v>Repair hydraulic loader single R,L up-down according to pm 2Y. schedule
-Seal kit set
-Bearing</v>
      </c>
      <c r="R2805" s="38" t="str">
        <f>TRIM(UPPER('query (10)'!R2805))</f>
        <v/>
      </c>
      <c r="S2805" s="38" t="str">
        <f>TRIM(UPPER('query (10)'!S2805))</f>
        <v/>
      </c>
      <c r="T2805" s="38" t="str">
        <f>IF('query (10)'!Q2805="","",TRIM(UPPER('query (10)'!Q2805)))</f>
        <v/>
      </c>
      <c r="U2805" s="38" t="str">
        <f>IF('query (10)'!T2805="","",'query (10)'!T2805)</f>
        <v/>
      </c>
      <c r="V2805" s="39" t="str">
        <f>IF('query (10)'!T2805="","",IFERROR(VALUE('query (10)'!T2805),""))</f>
        <v/>
      </c>
      <c r="W2805" s="40">
        <f>IF('query (10)'!U2805="","",'query (10)'!U2805)</f>
        <v>0</v>
      </c>
      <c r="X2805" s="39">
        <f>IF('query (10)'!V2805="","",'query (10)'!V2805)</f>
        <v>731</v>
      </c>
      <c r="Y2805" s="41">
        <f>IF('query (10)'!W2805="","",'query (10)'!W2805)</f>
        <v>46197</v>
      </c>
      <c r="Z2805" s="41" t="str">
        <f>IF('query (10)'!X2805="","",'query (10)'!X2805)</f>
        <v/>
      </c>
      <c r="AA2805" s="41">
        <f>IF('query (10)'!Y2805="","",'query (10)'!Y2805)</f>
        <v>46197</v>
      </c>
      <c r="AB2805" s="41">
        <f>IF('query (10)'!Z2805="","",'query (10)'!Z2805)</f>
        <v>46928</v>
      </c>
      <c r="AC2805" s="38" t="str">
        <f>IF(OR('query (10)'!AA2805="",COUNTIF(Cleaning_Rules!$A$21:$A$26,TRIM('query (10)'!AA2805))&gt;0),"",TRIM('query (10)'!AA2805))</f>
        <v/>
      </c>
      <c r="AD2805" s="38" t="str">
        <f>IF('query (10)'!AB2805="","",TRIM(IFERROR(_xlfn.TEXTBEFORE('query (10)'!AB2805,"("),'query (10)'!AB2805)))</f>
        <v/>
      </c>
      <c r="AE2805" s="38" t="str">
        <f>IFERROR(LOWER(TRIM(_xlfn.TEXTBEFORE(_xlfn.TEXTAFTER('query (10)'!AB2805,"("),")"))),"")</f>
        <v/>
      </c>
      <c r="AF2805" s="38" t="str">
        <f>IF('query (10)'!AD2805="","",TRIM('query (10)'!AD2805))</f>
        <v>เจษฎา ผิวบาง</v>
      </c>
      <c r="AG2805" s="38" t="str">
        <f>IF('query (10)'!AE2805="","",TRIM('query (10)'!AE2805))</f>
        <v>เจษฎา ผิวบาง</v>
      </c>
      <c r="AH2805" s="38" t="str">
        <f>IF('query (10)'!AF2805="","",IFERROR(VALUE('query (10)'!AF2805),""))</f>
        <v/>
      </c>
      <c r="AI2805" s="38" t="str">
        <f>IF('query (10)'!AG2805="","",TRIM('query (10)'!AG2805))</f>
        <v/>
      </c>
      <c r="AJ2805" s="38" t="str">
        <f>IF('query (10)'!AH2805="","",IFERROR(VALUE('query (10)'!AH2805),""))</f>
        <v/>
      </c>
      <c r="AK2805" s="38" t="str">
        <f>IF('query (10)'!AI2805="","",TRIM('query (10)'!AI2805))</f>
        <v/>
      </c>
      <c r="AL2805" s="42">
        <f t="shared" si="215"/>
        <v>2026</v>
      </c>
      <c r="AM2805" s="42" t="str">
        <f t="shared" si="216"/>
        <v>2026-06</v>
      </c>
      <c r="AN2805" s="42" t="str">
        <f t="shared" ca="1" si="217"/>
        <v>ON_SCHEDULE</v>
      </c>
      <c r="AO2805" s="42" t="str">
        <f t="shared" si="218"/>
        <v>GR-122 | INNER RING BORE GRINDING M/C | MCB1 | LOADER | Time-based Maintenance | Mechanical | Part Change | Medium | Repair hydraulic loader single R,L up-down according to pm 2Y. schedule
-Seal kit set
-Bearing | เจษฎา ผิวบาง</v>
      </c>
      <c r="AP2805" s="42" t="str">
        <f>_xlfn.TEXTJOIN("; ",TRUE,IF(COUNTA('query (10)'!A2805:AK2805)&lt;=6,"NEAR_EMPTY_ROW",""),IF($K2805="","MISSING_STATUS",""),IF(AND($K2805="เสร็จสิ้น",$Z2805=""),"DONE_NO_ACTUAL_DATE",""),IF(AND($I2805="Condition-based Maintenance",$AH2805=""),"CBM_NO_MEASUREMENT",""),IF(OR($X2805="",$X2805=0),"INVALID_PERIOD",""),IF(AND($AA2805&lt;&gt;"",$AB2805&lt;&gt;"",$AB2805&lt;$AA2805),"DATE_SEQUENCE_ERROR",""),IF(AND($AB2805&lt;&gt;"",$AB2805&gt;DATE(2030,12,31)),"DATE_OUTLIER",""),IF($C2805="","MISSING_QRCODE",""),IF($J2805="UNKNOWN","UNKNOWN_PM_TYPE",""),IF($L2805="UNKNOWN","UNKNOWN_STATUS",""))</f>
        <v/>
      </c>
      <c r="AQ2805" s="42" t="str">
        <f t="shared" si="219"/>
        <v>NO</v>
      </c>
    </row>
    <row r="2806" spans="1:43" x14ac:dyDescent="0.3">
      <c r="A2806" s="38">
        <f>IF('query (10)'!A2806="","",'query (10)'!A2806)</f>
        <v>3069</v>
      </c>
      <c r="B2806" s="38" t="str">
        <f>IF('query (10)'!B2806="","",'query (10)'!B2806)</f>
        <v/>
      </c>
      <c r="C2806" s="38" t="str">
        <f>TRIM(UPPER('query (10)'!M2806))</f>
        <v>GR-926</v>
      </c>
      <c r="D2806" s="38" t="str">
        <f>TRIM(UPPER(IFERROR(_xlfn.TEXTBEFORE('query (10)'!L2806,"("),'query (10)'!L2806)))</f>
        <v>INNER RING BORE GRINDING MACHINE.</v>
      </c>
      <c r="E2806" s="38" t="str">
        <f>IFERROR(TRIM(UPPER(_xlfn.TEXTBEFORE(_xlfn.TEXTAFTER('query (10)'!L2806,"("),")"))),"")</f>
        <v>GR-426</v>
      </c>
      <c r="F2806" s="38" t="str">
        <f>TRIM('query (10)'!K2806)</f>
        <v>MCB2</v>
      </c>
      <c r="G2806" s="38" t="str">
        <f>IF('query (10)'!J2806="","",'query (10)'!J2806)</f>
        <v xml:space="preserve">loader </v>
      </c>
      <c r="H2806" s="38" t="str">
        <f>TRIM(UPPER('query (10)'!J2806))</f>
        <v>LOADER</v>
      </c>
      <c r="I2806" s="38" t="str">
        <f>IF('query (10)'!F2806="","",'query (10)'!F2806)</f>
        <v>Time-based Maintenance</v>
      </c>
      <c r="J2806" s="38" t="str">
        <f>IF('query (10)'!F2806="","",IFERROR(INDEX(Cleaning_Rules!$B$14:$B$17,MATCH(TRIM('query (10)'!F2806),Cleaning_Rules!$A$14:$A$17,0)),"UNKNOWN"))</f>
        <v>TBM</v>
      </c>
      <c r="K2806" s="38" t="str">
        <f>IF('query (10)'!G2806="","",'query (10)'!G2806)</f>
        <v>แผนใหม่</v>
      </c>
      <c r="L2806" s="38" t="str">
        <f>IF('query (10)'!G2806="","MISSING",IFERROR(INDEX(Cleaning_Rules!$B$5:$B$10,MATCH(TRIM('query (10)'!G2806),Cleaning_Rules!$A$5:$A$10,0)),"UNKNOWN"))</f>
        <v>NEW_PLAN</v>
      </c>
      <c r="M2806" s="38" t="str">
        <f>IF('query (10)'!I2806="","",'query (10)'!I2806)</f>
        <v>Mechanical</v>
      </c>
      <c r="N2806" s="38" t="str">
        <f>IF('query (10)'!O2806="","",'query (10)'!O2806)</f>
        <v>Part Change</v>
      </c>
      <c r="O2806" s="38" t="str">
        <f>IF('query (10)'!P2806="","",'query (10)'!P2806)</f>
        <v>Medium</v>
      </c>
      <c r="P2806" s="38" t="str">
        <f>IF('query (10)'!N2806="","",'query (10)'!N2806)</f>
        <v xml:space="preserve">Repair hydraulic loader single R,L up-down according to pm 2Y. schedule
-Seal kit set
-Bearing </v>
      </c>
      <c r="Q2806" s="38" t="str">
        <f>TRIM('query (10)'!N2806)</f>
        <v>Repair hydraulic loader single R,L up-down according to pm 2Y. schedule
-Seal kit set
-Bearing</v>
      </c>
      <c r="R2806" s="38" t="str">
        <f>TRIM(UPPER('query (10)'!R2806))</f>
        <v/>
      </c>
      <c r="S2806" s="38" t="str">
        <f>TRIM(UPPER('query (10)'!S2806))</f>
        <v/>
      </c>
      <c r="T2806" s="38" t="str">
        <f>IF('query (10)'!Q2806="","",TRIM(UPPER('query (10)'!Q2806)))</f>
        <v/>
      </c>
      <c r="U2806" s="38" t="str">
        <f>IF('query (10)'!T2806="","",'query (10)'!T2806)</f>
        <v/>
      </c>
      <c r="V2806" s="39" t="str">
        <f>IF('query (10)'!T2806="","",IFERROR(VALUE('query (10)'!T2806),""))</f>
        <v/>
      </c>
      <c r="W2806" s="40">
        <f>IF('query (10)'!U2806="","",'query (10)'!U2806)</f>
        <v>0</v>
      </c>
      <c r="X2806" s="39">
        <f>IF('query (10)'!V2806="","",'query (10)'!V2806)</f>
        <v>731</v>
      </c>
      <c r="Y2806" s="41">
        <f>IF('query (10)'!W2806="","",'query (10)'!W2806)</f>
        <v>46198</v>
      </c>
      <c r="Z2806" s="41" t="str">
        <f>IF('query (10)'!X2806="","",'query (10)'!X2806)</f>
        <v/>
      </c>
      <c r="AA2806" s="41">
        <f>IF('query (10)'!Y2806="","",'query (10)'!Y2806)</f>
        <v>46198</v>
      </c>
      <c r="AB2806" s="41">
        <f>IF('query (10)'!Z2806="","",'query (10)'!Z2806)</f>
        <v>46929</v>
      </c>
      <c r="AC2806" s="38" t="str">
        <f>IF(OR('query (10)'!AA2806="",COUNTIF(Cleaning_Rules!$A$21:$A$26,TRIM('query (10)'!AA2806))&gt;0),"",TRIM('query (10)'!AA2806))</f>
        <v/>
      </c>
      <c r="AD2806" s="38" t="str">
        <f>IF('query (10)'!AB2806="","",TRIM(IFERROR(_xlfn.TEXTBEFORE('query (10)'!AB2806,"("),'query (10)'!AB2806)))</f>
        <v/>
      </c>
      <c r="AE2806" s="38" t="str">
        <f>IFERROR(LOWER(TRIM(_xlfn.TEXTBEFORE(_xlfn.TEXTAFTER('query (10)'!AB2806,"("),")"))),"")</f>
        <v/>
      </c>
      <c r="AF2806" s="38" t="str">
        <f>IF('query (10)'!AD2806="","",TRIM('query (10)'!AD2806))</f>
        <v>เจษฎา ผิวบาง</v>
      </c>
      <c r="AG2806" s="38" t="str">
        <f>IF('query (10)'!AE2806="","",TRIM('query (10)'!AE2806))</f>
        <v>เจษฎา ผิวบาง</v>
      </c>
      <c r="AH2806" s="38" t="str">
        <f>IF('query (10)'!AF2806="","",IFERROR(VALUE('query (10)'!AF2806),""))</f>
        <v/>
      </c>
      <c r="AI2806" s="38" t="str">
        <f>IF('query (10)'!AG2806="","",TRIM('query (10)'!AG2806))</f>
        <v/>
      </c>
      <c r="AJ2806" s="38" t="str">
        <f>IF('query (10)'!AH2806="","",IFERROR(VALUE('query (10)'!AH2806),""))</f>
        <v/>
      </c>
      <c r="AK2806" s="38" t="str">
        <f>IF('query (10)'!AI2806="","",TRIM('query (10)'!AI2806))</f>
        <v/>
      </c>
      <c r="AL2806" s="42">
        <f t="shared" si="215"/>
        <v>2026</v>
      </c>
      <c r="AM2806" s="42" t="str">
        <f t="shared" si="216"/>
        <v>2026-06</v>
      </c>
      <c r="AN2806" s="42" t="str">
        <f t="shared" ca="1" si="217"/>
        <v>ON_SCHEDULE</v>
      </c>
      <c r="AO2806" s="42" t="str">
        <f t="shared" si="218"/>
        <v>GR-926 | INNER RING BORE GRINDING MACHINE. | GR-426 | MCB2 | LOADER | Time-based Maintenance | Mechanical | Part Change | Medium | Repair hydraulic loader single R,L up-down according to pm 2Y. schedule
-Seal kit set
-Bearing | เจษฎา ผิวบาง</v>
      </c>
      <c r="AP2806" s="42" t="str">
        <f>_xlfn.TEXTJOIN("; ",TRUE,IF(COUNTA('query (10)'!A2806:AK2806)&lt;=6,"NEAR_EMPTY_ROW",""),IF($K2806="","MISSING_STATUS",""),IF(AND($K2806="เสร็จสิ้น",$Z2806=""),"DONE_NO_ACTUAL_DATE",""),IF(AND($I2806="Condition-based Maintenance",$AH2806=""),"CBM_NO_MEASUREMENT",""),IF(OR($X2806="",$X2806=0),"INVALID_PERIOD",""),IF(AND($AA2806&lt;&gt;"",$AB2806&lt;&gt;"",$AB2806&lt;$AA2806),"DATE_SEQUENCE_ERROR",""),IF(AND($AB2806&lt;&gt;"",$AB2806&gt;DATE(2030,12,31)),"DATE_OUTLIER",""),IF($C2806="","MISSING_QRCODE",""),IF($J2806="UNKNOWN","UNKNOWN_PM_TYPE",""),IF($L2806="UNKNOWN","UNKNOWN_STATUS",""))</f>
        <v/>
      </c>
      <c r="AQ2806" s="42" t="str">
        <f t="shared" si="219"/>
        <v>NO</v>
      </c>
    </row>
    <row r="2807" spans="1:43" x14ac:dyDescent="0.3">
      <c r="A2807" s="38">
        <f>IF('query (10)'!A2807="","",'query (10)'!A2807)</f>
        <v>3070</v>
      </c>
      <c r="B2807" s="38" t="str">
        <f>IF('query (10)'!B2807="","",'query (10)'!B2807)</f>
        <v/>
      </c>
      <c r="C2807" s="38" t="str">
        <f>TRIM(UPPER('query (10)'!M2807))</f>
        <v>GR-925</v>
      </c>
      <c r="D2807" s="38" t="str">
        <f>TRIM(UPPER(IFERROR(_xlfn.TEXTBEFORE('query (10)'!L2807,"("),'query (10)'!L2807)))</f>
        <v>INNER RING BORE GRINDING MACHINE.</v>
      </c>
      <c r="E2807" s="38" t="str">
        <f>IFERROR(TRIM(UPPER(_xlfn.TEXTBEFORE(_xlfn.TEXTAFTER('query (10)'!L2807,"("),")"))),"")</f>
        <v>GR-716</v>
      </c>
      <c r="F2807" s="38" t="str">
        <f>TRIM('query (10)'!K2807)</f>
        <v>MCB3</v>
      </c>
      <c r="G2807" s="38" t="str">
        <f>IF('query (10)'!J2807="","",'query (10)'!J2807)</f>
        <v xml:space="preserve">loader </v>
      </c>
      <c r="H2807" s="38" t="str">
        <f>TRIM(UPPER('query (10)'!J2807))</f>
        <v>LOADER</v>
      </c>
      <c r="I2807" s="38" t="str">
        <f>IF('query (10)'!F2807="","",'query (10)'!F2807)</f>
        <v>Time-based Maintenance</v>
      </c>
      <c r="J2807" s="38" t="str">
        <f>IF('query (10)'!F2807="","",IFERROR(INDEX(Cleaning_Rules!$B$14:$B$17,MATCH(TRIM('query (10)'!F2807),Cleaning_Rules!$A$14:$A$17,0)),"UNKNOWN"))</f>
        <v>TBM</v>
      </c>
      <c r="K2807" s="38" t="str">
        <f>IF('query (10)'!G2807="","",'query (10)'!G2807)</f>
        <v>แผนใหม่</v>
      </c>
      <c r="L2807" s="38" t="str">
        <f>IF('query (10)'!G2807="","MISSING",IFERROR(INDEX(Cleaning_Rules!$B$5:$B$10,MATCH(TRIM('query (10)'!G2807),Cleaning_Rules!$A$5:$A$10,0)),"UNKNOWN"))</f>
        <v>NEW_PLAN</v>
      </c>
      <c r="M2807" s="38" t="str">
        <f>IF('query (10)'!I2807="","",'query (10)'!I2807)</f>
        <v>Mechanical</v>
      </c>
      <c r="N2807" s="38" t="str">
        <f>IF('query (10)'!O2807="","",'query (10)'!O2807)</f>
        <v>Part Change</v>
      </c>
      <c r="O2807" s="38" t="str">
        <f>IF('query (10)'!P2807="","",'query (10)'!P2807)</f>
        <v>Medium</v>
      </c>
      <c r="P2807" s="38" t="str">
        <f>IF('query (10)'!N2807="","",'query (10)'!N2807)</f>
        <v xml:space="preserve">Repair hydraulic loader single R,L up-down according to pm 2Y. schedule
-Seal kit set
-Bearing </v>
      </c>
      <c r="Q2807" s="38" t="str">
        <f>TRIM('query (10)'!N2807)</f>
        <v>Repair hydraulic loader single R,L up-down according to pm 2Y. schedule
-Seal kit set
-Bearing</v>
      </c>
      <c r="R2807" s="38" t="str">
        <f>TRIM(UPPER('query (10)'!R2807))</f>
        <v/>
      </c>
      <c r="S2807" s="38" t="str">
        <f>TRIM(UPPER('query (10)'!S2807))</f>
        <v/>
      </c>
      <c r="T2807" s="38" t="str">
        <f>IF('query (10)'!Q2807="","",TRIM(UPPER('query (10)'!Q2807)))</f>
        <v/>
      </c>
      <c r="U2807" s="38" t="str">
        <f>IF('query (10)'!T2807="","",'query (10)'!T2807)</f>
        <v/>
      </c>
      <c r="V2807" s="39" t="str">
        <f>IF('query (10)'!T2807="","",IFERROR(VALUE('query (10)'!T2807),""))</f>
        <v/>
      </c>
      <c r="W2807" s="40">
        <f>IF('query (10)'!U2807="","",'query (10)'!U2807)</f>
        <v>0</v>
      </c>
      <c r="X2807" s="39">
        <f>IF('query (10)'!V2807="","",'query (10)'!V2807)</f>
        <v>731</v>
      </c>
      <c r="Y2807" s="41">
        <f>IF('query (10)'!W2807="","",'query (10)'!W2807)</f>
        <v>46199</v>
      </c>
      <c r="Z2807" s="41" t="str">
        <f>IF('query (10)'!X2807="","",'query (10)'!X2807)</f>
        <v/>
      </c>
      <c r="AA2807" s="41">
        <f>IF('query (10)'!Y2807="","",'query (10)'!Y2807)</f>
        <v>46199</v>
      </c>
      <c r="AB2807" s="41">
        <f>IF('query (10)'!Z2807="","",'query (10)'!Z2807)</f>
        <v>46930</v>
      </c>
      <c r="AC2807" s="38" t="str">
        <f>IF(OR('query (10)'!AA2807="",COUNTIF(Cleaning_Rules!$A$21:$A$26,TRIM('query (10)'!AA2807))&gt;0),"",TRIM('query (10)'!AA2807))</f>
        <v/>
      </c>
      <c r="AD2807" s="38" t="str">
        <f>IF('query (10)'!AB2807="","",TRIM(IFERROR(_xlfn.TEXTBEFORE('query (10)'!AB2807,"("),'query (10)'!AB2807)))</f>
        <v/>
      </c>
      <c r="AE2807" s="38" t="str">
        <f>IFERROR(LOWER(TRIM(_xlfn.TEXTBEFORE(_xlfn.TEXTAFTER('query (10)'!AB2807,"("),")"))),"")</f>
        <v/>
      </c>
      <c r="AF2807" s="38" t="str">
        <f>IF('query (10)'!AD2807="","",TRIM('query (10)'!AD2807))</f>
        <v>เจษฎา ผิวบาง</v>
      </c>
      <c r="AG2807" s="38" t="str">
        <f>IF('query (10)'!AE2807="","",TRIM('query (10)'!AE2807))</f>
        <v>เจษฎา ผิวบาง</v>
      </c>
      <c r="AH2807" s="38" t="str">
        <f>IF('query (10)'!AF2807="","",IFERROR(VALUE('query (10)'!AF2807),""))</f>
        <v/>
      </c>
      <c r="AI2807" s="38" t="str">
        <f>IF('query (10)'!AG2807="","",TRIM('query (10)'!AG2807))</f>
        <v/>
      </c>
      <c r="AJ2807" s="38" t="str">
        <f>IF('query (10)'!AH2807="","",IFERROR(VALUE('query (10)'!AH2807),""))</f>
        <v/>
      </c>
      <c r="AK2807" s="38" t="str">
        <f>IF('query (10)'!AI2807="","",TRIM('query (10)'!AI2807))</f>
        <v/>
      </c>
      <c r="AL2807" s="42">
        <f t="shared" si="215"/>
        <v>2026</v>
      </c>
      <c r="AM2807" s="42" t="str">
        <f t="shared" si="216"/>
        <v>2026-06</v>
      </c>
      <c r="AN2807" s="42" t="str">
        <f t="shared" ca="1" si="217"/>
        <v>ON_SCHEDULE</v>
      </c>
      <c r="AO2807" s="42" t="str">
        <f t="shared" si="218"/>
        <v>GR-925 | INNER RING BORE GRINDING MACHINE. | GR-716 | MCB3 | LOADER | Time-based Maintenance | Mechanical | Part Change | Medium | Repair hydraulic loader single R,L up-down according to pm 2Y. schedule
-Seal kit set
-Bearing | เจษฎา ผิวบาง</v>
      </c>
      <c r="AP2807" s="42" t="str">
        <f>_xlfn.TEXTJOIN("; ",TRUE,IF(COUNTA('query (10)'!A2807:AK2807)&lt;=6,"NEAR_EMPTY_ROW",""),IF($K2807="","MISSING_STATUS",""),IF(AND($K2807="เสร็จสิ้น",$Z2807=""),"DONE_NO_ACTUAL_DATE",""),IF(AND($I2807="Condition-based Maintenance",$AH2807=""),"CBM_NO_MEASUREMENT",""),IF(OR($X2807="",$X2807=0),"INVALID_PERIOD",""),IF(AND($AA2807&lt;&gt;"",$AB2807&lt;&gt;"",$AB2807&lt;$AA2807),"DATE_SEQUENCE_ERROR",""),IF(AND($AB2807&lt;&gt;"",$AB2807&gt;DATE(2030,12,31)),"DATE_OUTLIER",""),IF($C2807="","MISSING_QRCODE",""),IF($J2807="UNKNOWN","UNKNOWN_PM_TYPE",""),IF($L2807="UNKNOWN","UNKNOWN_STATUS",""))</f>
        <v/>
      </c>
      <c r="AQ2807" s="42" t="str">
        <f t="shared" si="219"/>
        <v>NO</v>
      </c>
    </row>
    <row r="2808" spans="1:43" x14ac:dyDescent="0.3">
      <c r="A2808" s="38">
        <f>IF('query (10)'!A2808="","",'query (10)'!A2808)</f>
        <v>3071</v>
      </c>
      <c r="B2808" s="38" t="str">
        <f>IF('query (10)'!B2808="","",'query (10)'!B2808)</f>
        <v/>
      </c>
      <c r="C2808" s="38" t="str">
        <f>TRIM(UPPER('query (10)'!M2808))</f>
        <v>GR-420</v>
      </c>
      <c r="D2808" s="38" t="str">
        <f>TRIM(UPPER(IFERROR(_xlfn.TEXTBEFORE('query (10)'!L2808,"("),'query (10)'!L2808)))</f>
        <v>SHAFT FRONT O.D.GRINDING MACHINE.</v>
      </c>
      <c r="E2808" s="38" t="str">
        <f>IFERROR(TRIM(UPPER(_xlfn.TEXTBEFORE(_xlfn.TEXTAFTER('query (10)'!L2808,"("),")"))),"")</f>
        <v/>
      </c>
      <c r="F2808" s="38" t="str">
        <f>TRIM('query (10)'!K2808)</f>
        <v>WP Grinding1</v>
      </c>
      <c r="G2808" s="38" t="str">
        <f>IF('query (10)'!J2808="","",'query (10)'!J2808)</f>
        <v>work head</v>
      </c>
      <c r="H2808" s="38" t="str">
        <f>TRIM(UPPER('query (10)'!J2808))</f>
        <v>WORK HEAD</v>
      </c>
      <c r="I2808" s="38" t="str">
        <f>IF('query (10)'!F2808="","",'query (10)'!F2808)</f>
        <v>Time-based Maintenance</v>
      </c>
      <c r="J2808" s="38" t="str">
        <f>IF('query (10)'!F2808="","",IFERROR(INDEX(Cleaning_Rules!$B$14:$B$17,MATCH(TRIM('query (10)'!F2808),Cleaning_Rules!$A$14:$A$17,0)),"UNKNOWN"))</f>
        <v>TBM</v>
      </c>
      <c r="K2808" s="38" t="str">
        <f>IF('query (10)'!G2808="","",'query (10)'!G2808)</f>
        <v>แผนใหม่</v>
      </c>
      <c r="L2808" s="38" t="str">
        <f>IF('query (10)'!G2808="","MISSING",IFERROR(INDEX(Cleaning_Rules!$B$5:$B$10,MATCH(TRIM('query (10)'!G2808),Cleaning_Rules!$A$5:$A$10,0)),"UNKNOWN"))</f>
        <v>NEW_PLAN</v>
      </c>
      <c r="M2808" s="38" t="str">
        <f>IF('query (10)'!I2808="","",'query (10)'!I2808)</f>
        <v>Mechanical</v>
      </c>
      <c r="N2808" s="38" t="str">
        <f>IF('query (10)'!O2808="","",'query (10)'!O2808)</f>
        <v>Part Change</v>
      </c>
      <c r="O2808" s="38" t="str">
        <f>IF('query (10)'!P2808="","",'query (10)'!P2808)</f>
        <v>Medium</v>
      </c>
      <c r="P2808" s="38" t="str">
        <f>IF('query (10)'!N2808="","",'query (10)'!N2808)</f>
        <v>Repair work head unit according to pm 2Y. schedule
-Seal kit set
-Bearing support
-belt work head</v>
      </c>
      <c r="Q2808" s="38" t="str">
        <f>TRIM('query (10)'!N2808)</f>
        <v>Repair work head unit according to pm 2Y. schedule
-Seal kit set
-Bearing support
-belt work head</v>
      </c>
      <c r="R2808" s="38" t="str">
        <f>TRIM(UPPER('query (10)'!R2808))</f>
        <v/>
      </c>
      <c r="S2808" s="38" t="str">
        <f>TRIM(UPPER('query (10)'!S2808))</f>
        <v/>
      </c>
      <c r="T2808" s="38" t="str">
        <f>IF('query (10)'!Q2808="","",TRIM(UPPER('query (10)'!Q2808)))</f>
        <v/>
      </c>
      <c r="U2808" s="38" t="str">
        <f>IF('query (10)'!T2808="","",'query (10)'!T2808)</f>
        <v/>
      </c>
      <c r="V2808" s="39" t="str">
        <f>IF('query (10)'!T2808="","",IFERROR(VALUE('query (10)'!T2808),""))</f>
        <v/>
      </c>
      <c r="W2808" s="40">
        <f>IF('query (10)'!U2808="","",'query (10)'!U2808)</f>
        <v>0</v>
      </c>
      <c r="X2808" s="39">
        <f>IF('query (10)'!V2808="","",'query (10)'!V2808)</f>
        <v>731</v>
      </c>
      <c r="Y2808" s="41">
        <f>IF('query (10)'!W2808="","",'query (10)'!W2808)</f>
        <v>46200</v>
      </c>
      <c r="Z2808" s="41" t="str">
        <f>IF('query (10)'!X2808="","",'query (10)'!X2808)</f>
        <v/>
      </c>
      <c r="AA2808" s="41">
        <f>IF('query (10)'!Y2808="","",'query (10)'!Y2808)</f>
        <v>46200</v>
      </c>
      <c r="AB2808" s="41">
        <f>IF('query (10)'!Z2808="","",'query (10)'!Z2808)</f>
        <v>46931</v>
      </c>
      <c r="AC2808" s="38" t="str">
        <f>IF(OR('query (10)'!AA2808="",COUNTIF(Cleaning_Rules!$A$21:$A$26,TRIM('query (10)'!AA2808))&gt;0),"",TRIM('query (10)'!AA2808))</f>
        <v/>
      </c>
      <c r="AD2808" s="38" t="str">
        <f>IF('query (10)'!AB2808="","",TRIM(IFERROR(_xlfn.TEXTBEFORE('query (10)'!AB2808,"("),'query (10)'!AB2808)))</f>
        <v/>
      </c>
      <c r="AE2808" s="38" t="str">
        <f>IFERROR(LOWER(TRIM(_xlfn.TEXTBEFORE(_xlfn.TEXTAFTER('query (10)'!AB2808,"("),")"))),"")</f>
        <v/>
      </c>
      <c r="AF2808" s="38" t="str">
        <f>IF('query (10)'!AD2808="","",TRIM('query (10)'!AD2808))</f>
        <v>เจษฎา ผิวบาง</v>
      </c>
      <c r="AG2808" s="38" t="str">
        <f>IF('query (10)'!AE2808="","",TRIM('query (10)'!AE2808))</f>
        <v>เจษฎา ผิวบาง</v>
      </c>
      <c r="AH2808" s="38" t="str">
        <f>IF('query (10)'!AF2808="","",IFERROR(VALUE('query (10)'!AF2808),""))</f>
        <v/>
      </c>
      <c r="AI2808" s="38" t="str">
        <f>IF('query (10)'!AG2808="","",TRIM('query (10)'!AG2808))</f>
        <v/>
      </c>
      <c r="AJ2808" s="38" t="str">
        <f>IF('query (10)'!AH2808="","",IFERROR(VALUE('query (10)'!AH2808),""))</f>
        <v/>
      </c>
      <c r="AK2808" s="38" t="str">
        <f>IF('query (10)'!AI2808="","",TRIM('query (10)'!AI2808))</f>
        <v/>
      </c>
      <c r="AL2808" s="42">
        <f t="shared" si="215"/>
        <v>2026</v>
      </c>
      <c r="AM2808" s="42" t="str">
        <f t="shared" si="216"/>
        <v>2026-06</v>
      </c>
      <c r="AN2808" s="42" t="str">
        <f t="shared" ca="1" si="217"/>
        <v>ON_SCHEDULE</v>
      </c>
      <c r="AO2808" s="42" t="str">
        <f t="shared" si="218"/>
        <v>GR-420 | SHAFT FRONT O.D.GRINDING MACHINE. | WP Grinding1 | WORK HEAD | Time-based Maintenance | Mechanical | Part Change | Medium | Repair work head unit according to pm 2Y. schedule
-Seal kit set
-Bearing support
-belt work head | เจษฎา ผิวบาง</v>
      </c>
      <c r="AP2808" s="42" t="str">
        <f>_xlfn.TEXTJOIN("; ",TRUE,IF(COUNTA('query (10)'!A2808:AK2808)&lt;=6,"NEAR_EMPTY_ROW",""),IF($K2808="","MISSING_STATUS",""),IF(AND($K2808="เสร็จสิ้น",$Z2808=""),"DONE_NO_ACTUAL_DATE",""),IF(AND($I2808="Condition-based Maintenance",$AH2808=""),"CBM_NO_MEASUREMENT",""),IF(OR($X2808="",$X2808=0),"INVALID_PERIOD",""),IF(AND($AA2808&lt;&gt;"",$AB2808&lt;&gt;"",$AB2808&lt;$AA2808),"DATE_SEQUENCE_ERROR",""),IF(AND($AB2808&lt;&gt;"",$AB2808&gt;DATE(2030,12,31)),"DATE_OUTLIER",""),IF($C2808="","MISSING_QRCODE",""),IF($J2808="UNKNOWN","UNKNOWN_PM_TYPE",""),IF($L2808="UNKNOWN","UNKNOWN_STATUS",""))</f>
        <v/>
      </c>
      <c r="AQ2808" s="42" t="str">
        <f t="shared" si="219"/>
        <v>NO</v>
      </c>
    </row>
    <row r="2809" spans="1:43" x14ac:dyDescent="0.3">
      <c r="A2809" s="38">
        <f>IF('query (10)'!A2809="","",'query (10)'!A2809)</f>
        <v>3072</v>
      </c>
      <c r="B2809" s="38" t="str">
        <f>IF('query (10)'!B2809="","",'query (10)'!B2809)</f>
        <v/>
      </c>
      <c r="C2809" s="38" t="str">
        <f>TRIM(UPPER('query (10)'!M2809))</f>
        <v>GR-419</v>
      </c>
      <c r="D2809" s="38" t="str">
        <f>TRIM(UPPER(IFERROR(_xlfn.TEXTBEFORE('query (10)'!L2809,"("),'query (10)'!L2809)))</f>
        <v>SHAFT FRONT O.D.GRINDING MACHINE.</v>
      </c>
      <c r="E2809" s="38" t="str">
        <f>IFERROR(TRIM(UPPER(_xlfn.TEXTBEFORE(_xlfn.TEXTAFTER('query (10)'!L2809,"("),")"))),"")</f>
        <v/>
      </c>
      <c r="F2809" s="38" t="str">
        <f>TRIM('query (10)'!K2809)</f>
        <v>WP Grinding2</v>
      </c>
      <c r="G2809" s="38" t="str">
        <f>IF('query (10)'!J2809="","",'query (10)'!J2809)</f>
        <v>work head</v>
      </c>
      <c r="H2809" s="38" t="str">
        <f>TRIM(UPPER('query (10)'!J2809))</f>
        <v>WORK HEAD</v>
      </c>
      <c r="I2809" s="38" t="str">
        <f>IF('query (10)'!F2809="","",'query (10)'!F2809)</f>
        <v>Time-based Maintenance</v>
      </c>
      <c r="J2809" s="38" t="str">
        <f>IF('query (10)'!F2809="","",IFERROR(INDEX(Cleaning_Rules!$B$14:$B$17,MATCH(TRIM('query (10)'!F2809),Cleaning_Rules!$A$14:$A$17,0)),"UNKNOWN"))</f>
        <v>TBM</v>
      </c>
      <c r="K2809" s="38" t="str">
        <f>IF('query (10)'!G2809="","",'query (10)'!G2809)</f>
        <v>แผนใหม่</v>
      </c>
      <c r="L2809" s="38" t="str">
        <f>IF('query (10)'!G2809="","MISSING",IFERROR(INDEX(Cleaning_Rules!$B$5:$B$10,MATCH(TRIM('query (10)'!G2809),Cleaning_Rules!$A$5:$A$10,0)),"UNKNOWN"))</f>
        <v>NEW_PLAN</v>
      </c>
      <c r="M2809" s="38" t="str">
        <f>IF('query (10)'!I2809="","",'query (10)'!I2809)</f>
        <v>Mechanical</v>
      </c>
      <c r="N2809" s="38" t="str">
        <f>IF('query (10)'!O2809="","",'query (10)'!O2809)</f>
        <v>Part Change</v>
      </c>
      <c r="O2809" s="38" t="str">
        <f>IF('query (10)'!P2809="","",'query (10)'!P2809)</f>
        <v>Medium</v>
      </c>
      <c r="P2809" s="38" t="str">
        <f>IF('query (10)'!N2809="","",'query (10)'!N2809)</f>
        <v>Repair work head unit according to pm 2Y. schedule
-Seal kit set
-Bearing support
-belt work head</v>
      </c>
      <c r="Q2809" s="38" t="str">
        <f>TRIM('query (10)'!N2809)</f>
        <v>Repair work head unit according to pm 2Y. schedule
-Seal kit set
-Bearing support
-belt work head</v>
      </c>
      <c r="R2809" s="38" t="str">
        <f>TRIM(UPPER('query (10)'!R2809))</f>
        <v/>
      </c>
      <c r="S2809" s="38" t="str">
        <f>TRIM(UPPER('query (10)'!S2809))</f>
        <v/>
      </c>
      <c r="T2809" s="38" t="str">
        <f>IF('query (10)'!Q2809="","",TRIM(UPPER('query (10)'!Q2809)))</f>
        <v/>
      </c>
      <c r="U2809" s="38" t="str">
        <f>IF('query (10)'!T2809="","",'query (10)'!T2809)</f>
        <v/>
      </c>
      <c r="V2809" s="39" t="str">
        <f>IF('query (10)'!T2809="","",IFERROR(VALUE('query (10)'!T2809),""))</f>
        <v/>
      </c>
      <c r="W2809" s="40">
        <f>IF('query (10)'!U2809="","",'query (10)'!U2809)</f>
        <v>0</v>
      </c>
      <c r="X2809" s="39">
        <f>IF('query (10)'!V2809="","",'query (10)'!V2809)</f>
        <v>731</v>
      </c>
      <c r="Y2809" s="41">
        <f>IF('query (10)'!W2809="","",'query (10)'!W2809)</f>
        <v>46202</v>
      </c>
      <c r="Z2809" s="41" t="str">
        <f>IF('query (10)'!X2809="","",'query (10)'!X2809)</f>
        <v/>
      </c>
      <c r="AA2809" s="41">
        <f>IF('query (10)'!Y2809="","",'query (10)'!Y2809)</f>
        <v>46202</v>
      </c>
      <c r="AB2809" s="41">
        <f>IF('query (10)'!Z2809="","",'query (10)'!Z2809)</f>
        <v>46933</v>
      </c>
      <c r="AC2809" s="38" t="str">
        <f>IF(OR('query (10)'!AA2809="",COUNTIF(Cleaning_Rules!$A$21:$A$26,TRIM('query (10)'!AA2809))&gt;0),"",TRIM('query (10)'!AA2809))</f>
        <v/>
      </c>
      <c r="AD2809" s="38" t="str">
        <f>IF('query (10)'!AB2809="","",TRIM(IFERROR(_xlfn.TEXTBEFORE('query (10)'!AB2809,"("),'query (10)'!AB2809)))</f>
        <v/>
      </c>
      <c r="AE2809" s="38" t="str">
        <f>IFERROR(LOWER(TRIM(_xlfn.TEXTBEFORE(_xlfn.TEXTAFTER('query (10)'!AB2809,"("),")"))),"")</f>
        <v/>
      </c>
      <c r="AF2809" s="38" t="str">
        <f>IF('query (10)'!AD2809="","",TRIM('query (10)'!AD2809))</f>
        <v>เจษฎา ผิวบาง</v>
      </c>
      <c r="AG2809" s="38" t="str">
        <f>IF('query (10)'!AE2809="","",TRIM('query (10)'!AE2809))</f>
        <v>เจษฎา ผิวบาง</v>
      </c>
      <c r="AH2809" s="38" t="str">
        <f>IF('query (10)'!AF2809="","",IFERROR(VALUE('query (10)'!AF2809),""))</f>
        <v/>
      </c>
      <c r="AI2809" s="38" t="str">
        <f>IF('query (10)'!AG2809="","",TRIM('query (10)'!AG2809))</f>
        <v/>
      </c>
      <c r="AJ2809" s="38" t="str">
        <f>IF('query (10)'!AH2809="","",IFERROR(VALUE('query (10)'!AH2809),""))</f>
        <v/>
      </c>
      <c r="AK2809" s="38" t="str">
        <f>IF('query (10)'!AI2809="","",TRIM('query (10)'!AI2809))</f>
        <v/>
      </c>
      <c r="AL2809" s="42">
        <f t="shared" si="215"/>
        <v>2026</v>
      </c>
      <c r="AM2809" s="42" t="str">
        <f t="shared" si="216"/>
        <v>2026-06</v>
      </c>
      <c r="AN2809" s="42" t="str">
        <f t="shared" ca="1" si="217"/>
        <v>ON_SCHEDULE</v>
      </c>
      <c r="AO2809" s="42" t="str">
        <f t="shared" si="218"/>
        <v>GR-419 | SHAFT FRONT O.D.GRINDING MACHINE. | WP Grinding2 | WORK HEAD | Time-based Maintenance | Mechanical | Part Change | Medium | Repair work head unit according to pm 2Y. schedule
-Seal kit set
-Bearing support
-belt work head | เจษฎา ผิวบาง</v>
      </c>
      <c r="AP2809" s="42" t="str">
        <f>_xlfn.TEXTJOIN("; ",TRUE,IF(COUNTA('query (10)'!A2809:AK2809)&lt;=6,"NEAR_EMPTY_ROW",""),IF($K2809="","MISSING_STATUS",""),IF(AND($K2809="เสร็จสิ้น",$Z2809=""),"DONE_NO_ACTUAL_DATE",""),IF(AND($I2809="Condition-based Maintenance",$AH2809=""),"CBM_NO_MEASUREMENT",""),IF(OR($X2809="",$X2809=0),"INVALID_PERIOD",""),IF(AND($AA2809&lt;&gt;"",$AB2809&lt;&gt;"",$AB2809&lt;$AA2809),"DATE_SEQUENCE_ERROR",""),IF(AND($AB2809&lt;&gt;"",$AB2809&gt;DATE(2030,12,31)),"DATE_OUTLIER",""),IF($C2809="","MISSING_QRCODE",""),IF($J2809="UNKNOWN","UNKNOWN_PM_TYPE",""),IF($L2809="UNKNOWN","UNKNOWN_STATUS",""))</f>
        <v/>
      </c>
      <c r="AQ2809" s="42" t="str">
        <f t="shared" si="219"/>
        <v>NO</v>
      </c>
    </row>
    <row r="2810" spans="1:43" x14ac:dyDescent="0.3">
      <c r="A2810" s="38">
        <f>IF('query (10)'!A2810="","",'query (10)'!A2810)</f>
        <v>3073</v>
      </c>
      <c r="B2810" s="38" t="str">
        <f>IF('query (10)'!B2810="","",'query (10)'!B2810)</f>
        <v/>
      </c>
      <c r="C2810" s="38" t="str">
        <f>TRIM(UPPER('query (10)'!M2810))</f>
        <v>GR-238</v>
      </c>
      <c r="D2810" s="38" t="str">
        <f>TRIM(UPPER(IFERROR(_xlfn.TEXTBEFORE('query (10)'!L2810,"("),'query (10)'!L2810)))</f>
        <v>REAR O.D. GRINDING M/C</v>
      </c>
      <c r="E2810" s="38" t="str">
        <f>IFERROR(TRIM(UPPER(_xlfn.TEXTBEFORE(_xlfn.TEXTAFTER('query (10)'!L2810,"("),")"))),"")</f>
        <v/>
      </c>
      <c r="F2810" s="38" t="str">
        <f>TRIM('query (10)'!K2810)</f>
        <v>WP Grinding1</v>
      </c>
      <c r="G2810" s="38" t="str">
        <f>IF('query (10)'!J2810="","",'query (10)'!J2810)</f>
        <v>work head</v>
      </c>
      <c r="H2810" s="38" t="str">
        <f>TRIM(UPPER('query (10)'!J2810))</f>
        <v>WORK HEAD</v>
      </c>
      <c r="I2810" s="38" t="str">
        <f>IF('query (10)'!F2810="","",'query (10)'!F2810)</f>
        <v>Time-based Maintenance</v>
      </c>
      <c r="J2810" s="38" t="str">
        <f>IF('query (10)'!F2810="","",IFERROR(INDEX(Cleaning_Rules!$B$14:$B$17,MATCH(TRIM('query (10)'!F2810),Cleaning_Rules!$A$14:$A$17,0)),"UNKNOWN"))</f>
        <v>TBM</v>
      </c>
      <c r="K2810" s="38" t="str">
        <f>IF('query (10)'!G2810="","",'query (10)'!G2810)</f>
        <v>แผนใหม่</v>
      </c>
      <c r="L2810" s="38" t="str">
        <f>IF('query (10)'!G2810="","MISSING",IFERROR(INDEX(Cleaning_Rules!$B$5:$B$10,MATCH(TRIM('query (10)'!G2810),Cleaning_Rules!$A$5:$A$10,0)),"UNKNOWN"))</f>
        <v>NEW_PLAN</v>
      </c>
      <c r="M2810" s="38" t="str">
        <f>IF('query (10)'!I2810="","",'query (10)'!I2810)</f>
        <v>Mechanical</v>
      </c>
      <c r="N2810" s="38" t="str">
        <f>IF('query (10)'!O2810="","",'query (10)'!O2810)</f>
        <v>Part Change</v>
      </c>
      <c r="O2810" s="38" t="str">
        <f>IF('query (10)'!P2810="","",'query (10)'!P2810)</f>
        <v>Medium</v>
      </c>
      <c r="P2810" s="38" t="str">
        <f>IF('query (10)'!N2810="","",'query (10)'!N2810)</f>
        <v>Repair work head unit according to pm 2Y. schedule
-Seal kit set
-Bearing support
-belt work head</v>
      </c>
      <c r="Q2810" s="38" t="str">
        <f>TRIM('query (10)'!N2810)</f>
        <v>Repair work head unit according to pm 2Y. schedule
-Seal kit set
-Bearing support
-belt work head</v>
      </c>
      <c r="R2810" s="38" t="str">
        <f>TRIM(UPPER('query (10)'!R2810))</f>
        <v/>
      </c>
      <c r="S2810" s="38" t="str">
        <f>TRIM(UPPER('query (10)'!S2810))</f>
        <v/>
      </c>
      <c r="T2810" s="38" t="str">
        <f>IF('query (10)'!Q2810="","",TRIM(UPPER('query (10)'!Q2810)))</f>
        <v/>
      </c>
      <c r="U2810" s="38" t="str">
        <f>IF('query (10)'!T2810="","",'query (10)'!T2810)</f>
        <v/>
      </c>
      <c r="V2810" s="39" t="str">
        <f>IF('query (10)'!T2810="","",IFERROR(VALUE('query (10)'!T2810),""))</f>
        <v/>
      </c>
      <c r="W2810" s="40">
        <f>IF('query (10)'!U2810="","",'query (10)'!U2810)</f>
        <v>0</v>
      </c>
      <c r="X2810" s="39">
        <f>IF('query (10)'!V2810="","",'query (10)'!V2810)</f>
        <v>731</v>
      </c>
      <c r="Y2810" s="41">
        <f>IF('query (10)'!W2810="","",'query (10)'!W2810)</f>
        <v>46200</v>
      </c>
      <c r="Z2810" s="41" t="str">
        <f>IF('query (10)'!X2810="","",'query (10)'!X2810)</f>
        <v/>
      </c>
      <c r="AA2810" s="41">
        <f>IF('query (10)'!Y2810="","",'query (10)'!Y2810)</f>
        <v>46200</v>
      </c>
      <c r="AB2810" s="41">
        <f>IF('query (10)'!Z2810="","",'query (10)'!Z2810)</f>
        <v>46931</v>
      </c>
      <c r="AC2810" s="38" t="str">
        <f>IF(OR('query (10)'!AA2810="",COUNTIF(Cleaning_Rules!$A$21:$A$26,TRIM('query (10)'!AA2810))&gt;0),"",TRIM('query (10)'!AA2810))</f>
        <v/>
      </c>
      <c r="AD2810" s="38" t="str">
        <f>IF('query (10)'!AB2810="","",TRIM(IFERROR(_xlfn.TEXTBEFORE('query (10)'!AB2810,"("),'query (10)'!AB2810)))</f>
        <v/>
      </c>
      <c r="AE2810" s="38" t="str">
        <f>IFERROR(LOWER(TRIM(_xlfn.TEXTBEFORE(_xlfn.TEXTAFTER('query (10)'!AB2810,"("),")"))),"")</f>
        <v/>
      </c>
      <c r="AF2810" s="38" t="str">
        <f>IF('query (10)'!AD2810="","",TRIM('query (10)'!AD2810))</f>
        <v>เจษฎา ผิวบาง</v>
      </c>
      <c r="AG2810" s="38" t="str">
        <f>IF('query (10)'!AE2810="","",TRIM('query (10)'!AE2810))</f>
        <v>เจษฎา ผิวบาง</v>
      </c>
      <c r="AH2810" s="38" t="str">
        <f>IF('query (10)'!AF2810="","",IFERROR(VALUE('query (10)'!AF2810),""))</f>
        <v/>
      </c>
      <c r="AI2810" s="38" t="str">
        <f>IF('query (10)'!AG2810="","",TRIM('query (10)'!AG2810))</f>
        <v/>
      </c>
      <c r="AJ2810" s="38" t="str">
        <f>IF('query (10)'!AH2810="","",IFERROR(VALUE('query (10)'!AH2810),""))</f>
        <v/>
      </c>
      <c r="AK2810" s="38" t="str">
        <f>IF('query (10)'!AI2810="","",TRIM('query (10)'!AI2810))</f>
        <v/>
      </c>
      <c r="AL2810" s="42">
        <f t="shared" si="215"/>
        <v>2026</v>
      </c>
      <c r="AM2810" s="42" t="str">
        <f t="shared" si="216"/>
        <v>2026-06</v>
      </c>
      <c r="AN2810" s="42" t="str">
        <f t="shared" ca="1" si="217"/>
        <v>ON_SCHEDULE</v>
      </c>
      <c r="AO2810" s="42" t="str">
        <f t="shared" si="218"/>
        <v>GR-238 | REAR O.D. GRINDING M/C | WP Grinding1 | WORK HEAD | Time-based Maintenance | Mechanical | Part Change | Medium | Repair work head unit according to pm 2Y. schedule
-Seal kit set
-Bearing support
-belt work head | เจษฎา ผิวบาง</v>
      </c>
      <c r="AP2810" s="42" t="str">
        <f>_xlfn.TEXTJOIN("; ",TRUE,IF(COUNTA('query (10)'!A2810:AK2810)&lt;=6,"NEAR_EMPTY_ROW",""),IF($K2810="","MISSING_STATUS",""),IF(AND($K2810="เสร็จสิ้น",$Z2810=""),"DONE_NO_ACTUAL_DATE",""),IF(AND($I2810="Condition-based Maintenance",$AH2810=""),"CBM_NO_MEASUREMENT",""),IF(OR($X2810="",$X2810=0),"INVALID_PERIOD",""),IF(AND($AA2810&lt;&gt;"",$AB2810&lt;&gt;"",$AB2810&lt;$AA2810),"DATE_SEQUENCE_ERROR",""),IF(AND($AB2810&lt;&gt;"",$AB2810&gt;DATE(2030,12,31)),"DATE_OUTLIER",""),IF($C2810="","MISSING_QRCODE",""),IF($J2810="UNKNOWN","UNKNOWN_PM_TYPE",""),IF($L2810="UNKNOWN","UNKNOWN_STATUS",""))</f>
        <v/>
      </c>
      <c r="AQ2810" s="42" t="str">
        <f t="shared" si="219"/>
        <v>NO</v>
      </c>
    </row>
    <row r="2811" spans="1:43" x14ac:dyDescent="0.3">
      <c r="A2811" s="38">
        <f>IF('query (10)'!A2811="","",'query (10)'!A2811)</f>
        <v>3074</v>
      </c>
      <c r="B2811" s="38" t="str">
        <f>IF('query (10)'!B2811="","",'query (10)'!B2811)</f>
        <v/>
      </c>
      <c r="C2811" s="38" t="str">
        <f>TRIM(UPPER('query (10)'!M2811))</f>
        <v>GR-237</v>
      </c>
      <c r="D2811" s="38" t="str">
        <f>TRIM(UPPER(IFERROR(_xlfn.TEXTBEFORE('query (10)'!L2811,"("),'query (10)'!L2811)))</f>
        <v>SHAFT REAR O.D. GRINDING M/C</v>
      </c>
      <c r="E2811" s="38" t="str">
        <f>IFERROR(TRIM(UPPER(_xlfn.TEXTBEFORE(_xlfn.TEXTAFTER('query (10)'!L2811,"("),")"))),"")</f>
        <v/>
      </c>
      <c r="F2811" s="38" t="str">
        <f>TRIM('query (10)'!K2811)</f>
        <v>WP Grinding2</v>
      </c>
      <c r="G2811" s="38" t="str">
        <f>IF('query (10)'!J2811="","",'query (10)'!J2811)</f>
        <v>work head</v>
      </c>
      <c r="H2811" s="38" t="str">
        <f>TRIM(UPPER('query (10)'!J2811))</f>
        <v>WORK HEAD</v>
      </c>
      <c r="I2811" s="38" t="str">
        <f>IF('query (10)'!F2811="","",'query (10)'!F2811)</f>
        <v>Time-based Maintenance</v>
      </c>
      <c r="J2811" s="38" t="str">
        <f>IF('query (10)'!F2811="","",IFERROR(INDEX(Cleaning_Rules!$B$14:$B$17,MATCH(TRIM('query (10)'!F2811),Cleaning_Rules!$A$14:$A$17,0)),"UNKNOWN"))</f>
        <v>TBM</v>
      </c>
      <c r="K2811" s="38" t="str">
        <f>IF('query (10)'!G2811="","",'query (10)'!G2811)</f>
        <v>แผนใหม่</v>
      </c>
      <c r="L2811" s="38" t="str">
        <f>IF('query (10)'!G2811="","MISSING",IFERROR(INDEX(Cleaning_Rules!$B$5:$B$10,MATCH(TRIM('query (10)'!G2811),Cleaning_Rules!$A$5:$A$10,0)),"UNKNOWN"))</f>
        <v>NEW_PLAN</v>
      </c>
      <c r="M2811" s="38" t="str">
        <f>IF('query (10)'!I2811="","",'query (10)'!I2811)</f>
        <v>Mechanical</v>
      </c>
      <c r="N2811" s="38" t="str">
        <f>IF('query (10)'!O2811="","",'query (10)'!O2811)</f>
        <v>Part Change</v>
      </c>
      <c r="O2811" s="38" t="str">
        <f>IF('query (10)'!P2811="","",'query (10)'!P2811)</f>
        <v>Medium</v>
      </c>
      <c r="P2811" s="38" t="str">
        <f>IF('query (10)'!N2811="","",'query (10)'!N2811)</f>
        <v>Repair work head unit according to pm 2Y. schedule
-Seal kit set
-Bearing support
-belt work head</v>
      </c>
      <c r="Q2811" s="38" t="str">
        <f>TRIM('query (10)'!N2811)</f>
        <v>Repair work head unit according to pm 2Y. schedule
-Seal kit set
-Bearing support
-belt work head</v>
      </c>
      <c r="R2811" s="38" t="str">
        <f>TRIM(UPPER('query (10)'!R2811))</f>
        <v/>
      </c>
      <c r="S2811" s="38" t="str">
        <f>TRIM(UPPER('query (10)'!S2811))</f>
        <v/>
      </c>
      <c r="T2811" s="38" t="str">
        <f>IF('query (10)'!Q2811="","",TRIM(UPPER('query (10)'!Q2811)))</f>
        <v/>
      </c>
      <c r="U2811" s="38" t="str">
        <f>IF('query (10)'!T2811="","",'query (10)'!T2811)</f>
        <v/>
      </c>
      <c r="V2811" s="39" t="str">
        <f>IF('query (10)'!T2811="","",IFERROR(VALUE('query (10)'!T2811),""))</f>
        <v/>
      </c>
      <c r="W2811" s="40">
        <f>IF('query (10)'!U2811="","",'query (10)'!U2811)</f>
        <v>0</v>
      </c>
      <c r="X2811" s="39">
        <f>IF('query (10)'!V2811="","",'query (10)'!V2811)</f>
        <v>731</v>
      </c>
      <c r="Y2811" s="41">
        <f>IF('query (10)'!W2811="","",'query (10)'!W2811)</f>
        <v>46202</v>
      </c>
      <c r="Z2811" s="41" t="str">
        <f>IF('query (10)'!X2811="","",'query (10)'!X2811)</f>
        <v/>
      </c>
      <c r="AA2811" s="41">
        <f>IF('query (10)'!Y2811="","",'query (10)'!Y2811)</f>
        <v>46202</v>
      </c>
      <c r="AB2811" s="41">
        <f>IF('query (10)'!Z2811="","",'query (10)'!Z2811)</f>
        <v>46933</v>
      </c>
      <c r="AC2811" s="38" t="str">
        <f>IF(OR('query (10)'!AA2811="",COUNTIF(Cleaning_Rules!$A$21:$A$26,TRIM('query (10)'!AA2811))&gt;0),"",TRIM('query (10)'!AA2811))</f>
        <v/>
      </c>
      <c r="AD2811" s="38" t="str">
        <f>IF('query (10)'!AB2811="","",TRIM(IFERROR(_xlfn.TEXTBEFORE('query (10)'!AB2811,"("),'query (10)'!AB2811)))</f>
        <v/>
      </c>
      <c r="AE2811" s="38" t="str">
        <f>IFERROR(LOWER(TRIM(_xlfn.TEXTBEFORE(_xlfn.TEXTAFTER('query (10)'!AB2811,"("),")"))),"")</f>
        <v/>
      </c>
      <c r="AF2811" s="38" t="str">
        <f>IF('query (10)'!AD2811="","",TRIM('query (10)'!AD2811))</f>
        <v>เจษฎา ผิวบาง</v>
      </c>
      <c r="AG2811" s="38" t="str">
        <f>IF('query (10)'!AE2811="","",TRIM('query (10)'!AE2811))</f>
        <v>เจษฎา ผิวบาง</v>
      </c>
      <c r="AH2811" s="38" t="str">
        <f>IF('query (10)'!AF2811="","",IFERROR(VALUE('query (10)'!AF2811),""))</f>
        <v/>
      </c>
      <c r="AI2811" s="38" t="str">
        <f>IF('query (10)'!AG2811="","",TRIM('query (10)'!AG2811))</f>
        <v/>
      </c>
      <c r="AJ2811" s="38" t="str">
        <f>IF('query (10)'!AH2811="","",IFERROR(VALUE('query (10)'!AH2811),""))</f>
        <v/>
      </c>
      <c r="AK2811" s="38" t="str">
        <f>IF('query (10)'!AI2811="","",TRIM('query (10)'!AI2811))</f>
        <v/>
      </c>
      <c r="AL2811" s="42">
        <f t="shared" si="215"/>
        <v>2026</v>
      </c>
      <c r="AM2811" s="42" t="str">
        <f t="shared" si="216"/>
        <v>2026-06</v>
      </c>
      <c r="AN2811" s="42" t="str">
        <f t="shared" ca="1" si="217"/>
        <v>ON_SCHEDULE</v>
      </c>
      <c r="AO2811" s="42" t="str">
        <f t="shared" si="218"/>
        <v>GR-237 | SHAFT REAR O.D. GRINDING M/C | WP Grinding2 | WORK HEAD | Time-based Maintenance | Mechanical | Part Change | Medium | Repair work head unit according to pm 2Y. schedule
-Seal kit set
-Bearing support
-belt work head | เจษฎา ผิวบาง</v>
      </c>
      <c r="AP2811" s="42" t="str">
        <f>_xlfn.TEXTJOIN("; ",TRUE,IF(COUNTA('query (10)'!A2811:AK2811)&lt;=6,"NEAR_EMPTY_ROW",""),IF($K2811="","MISSING_STATUS",""),IF(AND($K2811="เสร็จสิ้น",$Z2811=""),"DONE_NO_ACTUAL_DATE",""),IF(AND($I2811="Condition-based Maintenance",$AH2811=""),"CBM_NO_MEASUREMENT",""),IF(OR($X2811="",$X2811=0),"INVALID_PERIOD",""),IF(AND($AA2811&lt;&gt;"",$AB2811&lt;&gt;"",$AB2811&lt;$AA2811),"DATE_SEQUENCE_ERROR",""),IF(AND($AB2811&lt;&gt;"",$AB2811&gt;DATE(2030,12,31)),"DATE_OUTLIER",""),IF($C2811="","MISSING_QRCODE",""),IF($J2811="UNKNOWN","UNKNOWN_PM_TYPE",""),IF($L2811="UNKNOWN","UNKNOWN_STATUS",""))</f>
        <v/>
      </c>
      <c r="AQ2811" s="42" t="str">
        <f t="shared" si="219"/>
        <v>NO</v>
      </c>
    </row>
    <row r="2812" spans="1:43" x14ac:dyDescent="0.3">
      <c r="A2812" s="38">
        <f>IF('query (10)'!A2812="","",'query (10)'!A2812)</f>
        <v>3075</v>
      </c>
      <c r="B2812" s="38">
        <f>IF('query (10)'!B2812="","",'query (10)'!B2812)</f>
        <v>21687</v>
      </c>
      <c r="C2812" s="38" t="str">
        <f>TRIM(UPPER('query (10)'!M2812))</f>
        <v>GR-1035</v>
      </c>
      <c r="D2812" s="38" t="str">
        <f>TRIM(UPPER(IFERROR(_xlfn.TEXTBEFORE('query (10)'!L2812,"("),'query (10)'!L2812)))</f>
        <v>OUTER RING RACEWAY GRINDING MACHINE</v>
      </c>
      <c r="E2812" s="38" t="str">
        <f>IFERROR(TRIM(UPPER(_xlfn.TEXTBEFORE(_xlfn.TEXTAFTER('query (10)'!L2812,"("),")"))),"")</f>
        <v/>
      </c>
      <c r="F2812" s="38" t="str">
        <f>TRIM('query (10)'!K2812)</f>
        <v>HUB2.5</v>
      </c>
      <c r="G2812" s="38" t="str">
        <f>IF('query (10)'!J2812="","",'query (10)'!J2812)</f>
        <v>Air Cylinder</v>
      </c>
      <c r="H2812" s="38" t="str">
        <f>TRIM(UPPER('query (10)'!J2812))</f>
        <v>AIR CYLINDER</v>
      </c>
      <c r="I2812" s="38" t="str">
        <f>IF('query (10)'!F2812="","",'query (10)'!F2812)</f>
        <v>Condition-based Maintenance</v>
      </c>
      <c r="J2812" s="38" t="str">
        <f>IF('query (10)'!F2812="","",IFERROR(INDEX(Cleaning_Rules!$B$14:$B$17,MATCH(TRIM('query (10)'!F2812),Cleaning_Rules!$A$14:$A$17,0)),"UNKNOWN"))</f>
        <v>CBM</v>
      </c>
      <c r="K2812" s="38" t="str">
        <f>IF('query (10)'!G2812="","",'query (10)'!G2812)</f>
        <v>กำลังดำเนินการ</v>
      </c>
      <c r="L2812" s="38" t="str">
        <f>IF('query (10)'!G2812="","MISSING",IFERROR(INDEX(Cleaning_Rules!$B$5:$B$10,MATCH(TRIM('query (10)'!G2812),Cleaning_Rules!$A$5:$A$10,0)),"UNKNOWN"))</f>
        <v>IN_PROGRESS</v>
      </c>
      <c r="M2812" s="38" t="str">
        <f>IF('query (10)'!I2812="","",'query (10)'!I2812)</f>
        <v>Mechanical</v>
      </c>
      <c r="N2812" s="38" t="str">
        <f>IF('query (10)'!O2812="","",'query (10)'!O2812)</f>
        <v>Part Change</v>
      </c>
      <c r="O2812" s="38" t="str">
        <f>IF('query (10)'!P2812="","",'query (10)'!P2812)</f>
        <v>Medium</v>
      </c>
      <c r="P2812" s="38" t="str">
        <f>IF('query (10)'!N2812="","",'query (10)'!N2812)</f>
        <v>Detected an air leak from the air cylinder  tray adv/ret and air cylinder tray index left/right</v>
      </c>
      <c r="Q2812" s="38" t="str">
        <f>TRIM('query (10)'!N2812)</f>
        <v>Detected an air leak from the air cylinder tray adv/ret and air cylinder tray index left/right</v>
      </c>
      <c r="R2812" s="38" t="str">
        <f>TRIM(UPPER('query (10)'!R2812))</f>
        <v/>
      </c>
      <c r="S2812" s="38" t="str">
        <f>TRIM(UPPER('query (10)'!S2812))</f>
        <v/>
      </c>
      <c r="T2812" s="38" t="str">
        <f>IF('query (10)'!Q2812="","",TRIM(UPPER('query (10)'!Q2812)))</f>
        <v/>
      </c>
      <c r="U2812" s="38" t="str">
        <f>IF('query (10)'!T2812="","",'query (10)'!T2812)</f>
        <v/>
      </c>
      <c r="V2812" s="39" t="str">
        <f>IF('query (10)'!T2812="","",IFERROR(VALUE('query (10)'!T2812),""))</f>
        <v/>
      </c>
      <c r="W2812" s="40">
        <f>IF('query (10)'!U2812="","",'query (10)'!U2812)</f>
        <v>0</v>
      </c>
      <c r="X2812" s="39">
        <f>IF('query (10)'!V2812="","",'query (10)'!V2812)</f>
        <v>0</v>
      </c>
      <c r="Y2812" s="41">
        <f>IF('query (10)'!W2812="","",'query (10)'!W2812)</f>
        <v>46185</v>
      </c>
      <c r="Z2812" s="41" t="str">
        <f>IF('query (10)'!X2812="","",'query (10)'!X2812)</f>
        <v/>
      </c>
      <c r="AA2812" s="41" t="str">
        <f>IF('query (10)'!Y2812="","",'query (10)'!Y2812)</f>
        <v/>
      </c>
      <c r="AB2812" s="41">
        <f>IF('query (10)'!Z2812="","",'query (10)'!Z2812)</f>
        <v>46185</v>
      </c>
      <c r="AC2812" s="38" t="str">
        <f>IF(OR('query (10)'!AA2812="",COUNTIF(Cleaning_Rules!$A$21:$A$26,TRIM('query (10)'!AA2812))&gt;0),"",TRIM('query (10)'!AA2812))</f>
        <v/>
      </c>
      <c r="AD2812" s="38" t="str">
        <f>IF('query (10)'!AB2812="","",TRIM(IFERROR(_xlfn.TEXTBEFORE('query (10)'!AB2812,"("),'query (10)'!AB2812)))</f>
        <v>เริ่มซ่อมงาน PM แล้ว รับผิดชอบโดย CHETSADA PHIWBANG</v>
      </c>
      <c r="AE2812" s="38" t="str">
        <f>IFERROR(LOWER(TRIM(_xlfn.TEXTBEFORE(_xlfn.TEXTAFTER('query (10)'!AB2812,"("),")"))),"")</f>
        <v>chetsada@nsk.com</v>
      </c>
      <c r="AF2812" s="38" t="str">
        <f>IF('query (10)'!AD2812="","",TRIM('query (10)'!AD2812))</f>
        <v>จักรภัทร โคตรสมบัติ</v>
      </c>
      <c r="AG2812" s="38" t="str">
        <f>IF('query (10)'!AE2812="","",TRIM('query (10)'!AE2812))</f>
        <v>เจษฎา ผิวบาง</v>
      </c>
      <c r="AH2812" s="38" t="str">
        <f>IF('query (10)'!AF2812="","",IFERROR(VALUE('query (10)'!AF2812),""))</f>
        <v/>
      </c>
      <c r="AI2812" s="38" t="str">
        <f>IF('query (10)'!AG2812="","",TRIM('query (10)'!AG2812))</f>
        <v/>
      </c>
      <c r="AJ2812" s="38" t="str">
        <f>IF('query (10)'!AH2812="","",IFERROR(VALUE('query (10)'!AH2812),""))</f>
        <v/>
      </c>
      <c r="AK2812" s="38" t="str">
        <f>IF('query (10)'!AI2812="","",TRIM('query (10)'!AI2812))</f>
        <v/>
      </c>
      <c r="AL2812" s="42">
        <f t="shared" si="215"/>
        <v>2026</v>
      </c>
      <c r="AM2812" s="42" t="str">
        <f t="shared" si="216"/>
        <v>2026-06</v>
      </c>
      <c r="AN2812" s="42" t="str">
        <f t="shared" ca="1" si="217"/>
        <v>OVERDUE</v>
      </c>
      <c r="AO2812" s="42" t="str">
        <f t="shared" si="218"/>
        <v>GR-1035 | OUTER RING RACEWAY GRINDING MACHINE | HUB2.5 | AIR CYLINDER | Condition-based Maintenance | Mechanical | Part Change | Medium | Detected an air leak from the air cylinder tray adv/ret and air cylinder tray index left/right | เริ่มซ่อมงาน PM แล้ว รับผิดชอบโดย CHETSADA PHIWBANG | เจษฎา ผิวบาง</v>
      </c>
      <c r="AP2812" s="42" t="str">
        <f>_xlfn.TEXTJOIN("; ",TRUE,IF(COUNTA('query (10)'!A2812:AK2812)&lt;=6,"NEAR_EMPTY_ROW",""),IF($K2812="","MISSING_STATUS",""),IF(AND($K2812="เสร็จสิ้น",$Z2812=""),"DONE_NO_ACTUAL_DATE",""),IF(AND($I2812="Condition-based Maintenance",$AH2812=""),"CBM_NO_MEASUREMENT",""),IF(OR($X2812="",$X2812=0),"INVALID_PERIOD",""),IF(AND($AA2812&lt;&gt;"",$AB2812&lt;&gt;"",$AB2812&lt;$AA2812),"DATE_SEQUENCE_ERROR",""),IF(AND($AB2812&lt;&gt;"",$AB2812&gt;DATE(2030,12,31)),"DATE_OUTLIER",""),IF($C2812="","MISSING_QRCODE",""),IF($J2812="UNKNOWN","UNKNOWN_PM_TYPE",""),IF($L2812="UNKNOWN","UNKNOWN_STATUS",""))</f>
        <v>CBM_NO_MEASUREMENT; INVALID_PERIOD</v>
      </c>
      <c r="AQ2812" s="42" t="str">
        <f t="shared" si="219"/>
        <v>NO</v>
      </c>
    </row>
    <row r="2813" spans="1:43" x14ac:dyDescent="0.3">
      <c r="A2813" s="38">
        <f>IF('query (10)'!A2813="","",'query (10)'!A2813)</f>
        <v>3076</v>
      </c>
      <c r="B2813" s="38">
        <f>IF('query (10)'!B2813="","",'query (10)'!B2813)</f>
        <v>21688</v>
      </c>
      <c r="C2813" s="38" t="str">
        <f>TRIM(UPPER('query (10)'!M2813))</f>
        <v>CH-1036</v>
      </c>
      <c r="D2813" s="38" t="str">
        <f>TRIM(UPPER(IFERROR(_xlfn.TEXTBEFORE('query (10)'!L2813,"("),'query (10)'!L2813)))</f>
        <v>OUTER RING INSPECTION MACHINE</v>
      </c>
      <c r="E2813" s="38" t="str">
        <f>IFERROR(TRIM(UPPER(_xlfn.TEXTBEFORE(_xlfn.TEXTAFTER('query (10)'!L2813,"("),")"))),"")</f>
        <v/>
      </c>
      <c r="F2813" s="38" t="str">
        <f>TRIM('query (10)'!K2813)</f>
        <v>HUB2.5</v>
      </c>
      <c r="G2813" s="38" t="str">
        <f>IF('query (10)'!J2813="","",'query (10)'!J2813)</f>
        <v>Air Cylinder</v>
      </c>
      <c r="H2813" s="38" t="str">
        <f>TRIM(UPPER('query (10)'!J2813))</f>
        <v>AIR CYLINDER</v>
      </c>
      <c r="I2813" s="38" t="str">
        <f>IF('query (10)'!F2813="","",'query (10)'!F2813)</f>
        <v>Condition-based Maintenance</v>
      </c>
      <c r="J2813" s="38" t="str">
        <f>IF('query (10)'!F2813="","",IFERROR(INDEX(Cleaning_Rules!$B$14:$B$17,MATCH(TRIM('query (10)'!F2813),Cleaning_Rules!$A$14:$A$17,0)),"UNKNOWN"))</f>
        <v>CBM</v>
      </c>
      <c r="K2813" s="38" t="str">
        <f>IF('query (10)'!G2813="","",'query (10)'!G2813)</f>
        <v>กำลังดำเนินการ</v>
      </c>
      <c r="L2813" s="38" t="str">
        <f>IF('query (10)'!G2813="","MISSING",IFERROR(INDEX(Cleaning_Rules!$B$5:$B$10,MATCH(TRIM('query (10)'!G2813),Cleaning_Rules!$A$5:$A$10,0)),"UNKNOWN"))</f>
        <v>IN_PROGRESS</v>
      </c>
      <c r="M2813" s="38" t="str">
        <f>IF('query (10)'!I2813="","",'query (10)'!I2813)</f>
        <v>Mechanical</v>
      </c>
      <c r="N2813" s="38" t="str">
        <f>IF('query (10)'!O2813="","",'query (10)'!O2813)</f>
        <v>Part Change</v>
      </c>
      <c r="O2813" s="38" t="str">
        <f>IF('query (10)'!P2813="","",'query (10)'!P2813)</f>
        <v>Medium</v>
      </c>
      <c r="P2813" s="38" t="str">
        <f>IF('query (10)'!N2813="","",'query (10)'!N2813)</f>
        <v xml:space="preserve">Detected an air leak from the air cylinder  Carrier Left/Right </v>
      </c>
      <c r="Q2813" s="38" t="str">
        <f>TRIM('query (10)'!N2813)</f>
        <v>Detected an air leak from the air cylinder Carrier Left/Right</v>
      </c>
      <c r="R2813" s="38" t="str">
        <f>TRIM(UPPER('query (10)'!R2813))</f>
        <v>SEAL KIT</v>
      </c>
      <c r="S2813" s="38" t="str">
        <f>TRIM(UPPER('query (10)'!S2813))</f>
        <v xml:space="preserve">CG1N50Z-PS	</v>
      </c>
      <c r="T2813" s="38" t="str">
        <f>IF('query (10)'!Q2813="","",TRIM(UPPER('query (10)'!Q2813)))</f>
        <v/>
      </c>
      <c r="U2813" s="38" t="str">
        <f>IF('query (10)'!T2813="","",'query (10)'!T2813)</f>
        <v/>
      </c>
      <c r="V2813" s="39" t="str">
        <f>IF('query (10)'!T2813="","",IFERROR(VALUE('query (10)'!T2813),""))</f>
        <v/>
      </c>
      <c r="W2813" s="40">
        <f>IF('query (10)'!U2813="","",'query (10)'!U2813)</f>
        <v>0</v>
      </c>
      <c r="X2813" s="39">
        <f>IF('query (10)'!V2813="","",'query (10)'!V2813)</f>
        <v>0</v>
      </c>
      <c r="Y2813" s="41">
        <f>IF('query (10)'!W2813="","",'query (10)'!W2813)</f>
        <v>46185</v>
      </c>
      <c r="Z2813" s="41" t="str">
        <f>IF('query (10)'!X2813="","",'query (10)'!X2813)</f>
        <v/>
      </c>
      <c r="AA2813" s="41" t="str">
        <f>IF('query (10)'!Y2813="","",'query (10)'!Y2813)</f>
        <v/>
      </c>
      <c r="AB2813" s="41">
        <f>IF('query (10)'!Z2813="","",'query (10)'!Z2813)</f>
        <v>46185</v>
      </c>
      <c r="AC2813" s="38" t="str">
        <f>IF(OR('query (10)'!AA2813="",COUNTIF(Cleaning_Rules!$A$21:$A$26,TRIM('query (10)'!AA2813))&gt;0),"",TRIM('query (10)'!AA2813))</f>
        <v/>
      </c>
      <c r="AD2813" s="38" t="str">
        <f>IF('query (10)'!AB2813="","",TRIM(IFERROR(_xlfn.TEXTBEFORE('query (10)'!AB2813,"("),'query (10)'!AB2813)))</f>
        <v/>
      </c>
      <c r="AE2813" s="38" t="str">
        <f>IFERROR(LOWER(TRIM(_xlfn.TEXTBEFORE(_xlfn.TEXTAFTER('query (10)'!AB2813,"("),")"))),"")</f>
        <v/>
      </c>
      <c r="AF2813" s="38" t="str">
        <f>IF('query (10)'!AD2813="","",TRIM('query (10)'!AD2813))</f>
        <v>จักรภัทร โคตรสมบัติ</v>
      </c>
      <c r="AG2813" s="38" t="str">
        <f>IF('query (10)'!AE2813="","",TRIM('query (10)'!AE2813))</f>
        <v>ผะหลา สีแดง</v>
      </c>
      <c r="AH2813" s="38" t="str">
        <f>IF('query (10)'!AF2813="","",IFERROR(VALUE('query (10)'!AF2813),""))</f>
        <v/>
      </c>
      <c r="AI2813" s="38" t="str">
        <f>IF('query (10)'!AG2813="","",TRIM('query (10)'!AG2813))</f>
        <v/>
      </c>
      <c r="AJ2813" s="38" t="str">
        <f>IF('query (10)'!AH2813="","",IFERROR(VALUE('query (10)'!AH2813),""))</f>
        <v/>
      </c>
      <c r="AK2813" s="38" t="str">
        <f>IF('query (10)'!AI2813="","",TRIM('query (10)'!AI2813))</f>
        <v/>
      </c>
      <c r="AL2813" s="42">
        <f t="shared" si="215"/>
        <v>2026</v>
      </c>
      <c r="AM2813" s="42" t="str">
        <f t="shared" si="216"/>
        <v>2026-06</v>
      </c>
      <c r="AN2813" s="42" t="str">
        <f t="shared" ca="1" si="217"/>
        <v>OVERDUE</v>
      </c>
      <c r="AO2813" s="42" t="str">
        <f t="shared" si="218"/>
        <v>CH-1036 | OUTER RING INSPECTION MACHINE | HUB2.5 | AIR CYLINDER | Condition-based Maintenance | Mechanical | Part Change | Medium | Detected an air leak from the air cylinder Carrier Left/Right | SEAL KIT | CG1N50Z-PS	 | ผะหลา สีแดง</v>
      </c>
      <c r="AP2813" s="42" t="str">
        <f>_xlfn.TEXTJOIN("; ",TRUE,IF(COUNTA('query (10)'!A2813:AK2813)&lt;=6,"NEAR_EMPTY_ROW",""),IF($K2813="","MISSING_STATUS",""),IF(AND($K2813="เสร็จสิ้น",$Z2813=""),"DONE_NO_ACTUAL_DATE",""),IF(AND($I2813="Condition-based Maintenance",$AH2813=""),"CBM_NO_MEASUREMENT",""),IF(OR($X2813="",$X2813=0),"INVALID_PERIOD",""),IF(AND($AA2813&lt;&gt;"",$AB2813&lt;&gt;"",$AB2813&lt;$AA2813),"DATE_SEQUENCE_ERROR",""),IF(AND($AB2813&lt;&gt;"",$AB2813&gt;DATE(2030,12,31)),"DATE_OUTLIER",""),IF($C2813="","MISSING_QRCODE",""),IF($J2813="UNKNOWN","UNKNOWN_PM_TYPE",""),IF($L2813="UNKNOWN","UNKNOWN_STATUS",""))</f>
        <v>CBM_NO_MEASUREMENT; INVALID_PERIOD</v>
      </c>
      <c r="AQ2813" s="42" t="str">
        <f t="shared" si="219"/>
        <v>NO</v>
      </c>
    </row>
    <row r="2814" spans="1:43" x14ac:dyDescent="0.3">
      <c r="A2814" s="38">
        <f>IF('query (10)'!A2814="","",'query (10)'!A2814)</f>
        <v>3077</v>
      </c>
      <c r="B2814" s="38">
        <f>IF('query (10)'!B2814="","",'query (10)'!B2814)</f>
        <v>21689</v>
      </c>
      <c r="C2814" s="38" t="str">
        <f>TRIM(UPPER('query (10)'!M2814))</f>
        <v>CH-1036</v>
      </c>
      <c r="D2814" s="38" t="str">
        <f>TRIM(UPPER(IFERROR(_xlfn.TEXTBEFORE('query (10)'!L2814,"("),'query (10)'!L2814)))</f>
        <v>OUTER RING INSPECTION MACHINE</v>
      </c>
      <c r="E2814" s="38" t="str">
        <f>IFERROR(TRIM(UPPER(_xlfn.TEXTBEFORE(_xlfn.TEXTAFTER('query (10)'!L2814,"("),")"))),"")</f>
        <v/>
      </c>
      <c r="F2814" s="38" t="str">
        <f>TRIM('query (10)'!K2814)</f>
        <v>HUB2.5</v>
      </c>
      <c r="G2814" s="38" t="str">
        <f>IF('query (10)'!J2814="","",'query (10)'!J2814)</f>
        <v>Air Cylinder</v>
      </c>
      <c r="H2814" s="38" t="str">
        <f>TRIM(UPPER('query (10)'!J2814))</f>
        <v>AIR CYLINDER</v>
      </c>
      <c r="I2814" s="38" t="str">
        <f>IF('query (10)'!F2814="","",'query (10)'!F2814)</f>
        <v>Condition-based Maintenance</v>
      </c>
      <c r="J2814" s="38" t="str">
        <f>IF('query (10)'!F2814="","",IFERROR(INDEX(Cleaning_Rules!$B$14:$B$17,MATCH(TRIM('query (10)'!F2814),Cleaning_Rules!$A$14:$A$17,0)),"UNKNOWN"))</f>
        <v>CBM</v>
      </c>
      <c r="K2814" s="38" t="str">
        <f>IF('query (10)'!G2814="","",'query (10)'!G2814)</f>
        <v>กำลังดำเนินการ</v>
      </c>
      <c r="L2814" s="38" t="str">
        <f>IF('query (10)'!G2814="","MISSING",IFERROR(INDEX(Cleaning_Rules!$B$5:$B$10,MATCH(TRIM('query (10)'!G2814),Cleaning_Rules!$A$5:$A$10,0)),"UNKNOWN"))</f>
        <v>IN_PROGRESS</v>
      </c>
      <c r="M2814" s="38" t="str">
        <f>IF('query (10)'!I2814="","",'query (10)'!I2814)</f>
        <v>Mechanical</v>
      </c>
      <c r="N2814" s="38" t="str">
        <f>IF('query (10)'!O2814="","",'query (10)'!O2814)</f>
        <v>Part Change</v>
      </c>
      <c r="O2814" s="38" t="str">
        <f>IF('query (10)'!P2814="","",'query (10)'!P2814)</f>
        <v>Medium</v>
      </c>
      <c r="P2814" s="38" t="str">
        <f>IF('query (10)'!N2814="","",'query (10)'!N2814)</f>
        <v xml:space="preserve">Detected sticking in the air cylinder divider up/down
</v>
      </c>
      <c r="Q2814" s="38" t="str">
        <f>TRIM('query (10)'!N2814)</f>
        <v xml:space="preserve">Detected sticking in the air cylinder divider up/down
</v>
      </c>
      <c r="R2814" s="38" t="str">
        <f>TRIM(UPPER('query (10)'!R2814))</f>
        <v/>
      </c>
      <c r="S2814" s="38" t="str">
        <f>TRIM(UPPER('query (10)'!S2814))</f>
        <v/>
      </c>
      <c r="T2814" s="38" t="str">
        <f>IF('query (10)'!Q2814="","",TRIM(UPPER('query (10)'!Q2814)))</f>
        <v/>
      </c>
      <c r="U2814" s="38" t="str">
        <f>IF('query (10)'!T2814="","",'query (10)'!T2814)</f>
        <v/>
      </c>
      <c r="V2814" s="39" t="str">
        <f>IF('query (10)'!T2814="","",IFERROR(VALUE('query (10)'!T2814),""))</f>
        <v/>
      </c>
      <c r="W2814" s="40">
        <f>IF('query (10)'!U2814="","",'query (10)'!U2814)</f>
        <v>0</v>
      </c>
      <c r="X2814" s="39">
        <f>IF('query (10)'!V2814="","",'query (10)'!V2814)</f>
        <v>0</v>
      </c>
      <c r="Y2814" s="41">
        <f>IF('query (10)'!W2814="","",'query (10)'!W2814)</f>
        <v>46185</v>
      </c>
      <c r="Z2814" s="41" t="str">
        <f>IF('query (10)'!X2814="","",'query (10)'!X2814)</f>
        <v/>
      </c>
      <c r="AA2814" s="41" t="str">
        <f>IF('query (10)'!Y2814="","",'query (10)'!Y2814)</f>
        <v/>
      </c>
      <c r="AB2814" s="41">
        <f>IF('query (10)'!Z2814="","",'query (10)'!Z2814)</f>
        <v>46185</v>
      </c>
      <c r="AC2814" s="38" t="str">
        <f>IF(OR('query (10)'!AA2814="",COUNTIF(Cleaning_Rules!$A$21:$A$26,TRIM('query (10)'!AA2814))&gt;0),"",TRIM('query (10)'!AA2814))</f>
        <v/>
      </c>
      <c r="AD2814" s="38" t="str">
        <f>IF('query (10)'!AB2814="","",TRIM(IFERROR(_xlfn.TEXTBEFORE('query (10)'!AB2814,"("),'query (10)'!AB2814)))</f>
        <v/>
      </c>
      <c r="AE2814" s="38" t="str">
        <f>IFERROR(LOWER(TRIM(_xlfn.TEXTBEFORE(_xlfn.TEXTAFTER('query (10)'!AB2814,"("),")"))),"")</f>
        <v/>
      </c>
      <c r="AF2814" s="38" t="str">
        <f>IF('query (10)'!AD2814="","",TRIM('query (10)'!AD2814))</f>
        <v>จักรภัทร โคตรสมบัติ</v>
      </c>
      <c r="AG2814" s="38" t="str">
        <f>IF('query (10)'!AE2814="","",TRIM('query (10)'!AE2814))</f>
        <v>ผะหลา สีแดง</v>
      </c>
      <c r="AH2814" s="38" t="str">
        <f>IF('query (10)'!AF2814="","",IFERROR(VALUE('query (10)'!AF2814),""))</f>
        <v/>
      </c>
      <c r="AI2814" s="38" t="str">
        <f>IF('query (10)'!AG2814="","",TRIM('query (10)'!AG2814))</f>
        <v/>
      </c>
      <c r="AJ2814" s="38" t="str">
        <f>IF('query (10)'!AH2814="","",IFERROR(VALUE('query (10)'!AH2814),""))</f>
        <v/>
      </c>
      <c r="AK2814" s="38" t="str">
        <f>IF('query (10)'!AI2814="","",TRIM('query (10)'!AI2814))</f>
        <v/>
      </c>
      <c r="AL2814" s="42">
        <f t="shared" si="215"/>
        <v>2026</v>
      </c>
      <c r="AM2814" s="42" t="str">
        <f t="shared" si="216"/>
        <v>2026-06</v>
      </c>
      <c r="AN2814" s="42" t="str">
        <f t="shared" ca="1" si="217"/>
        <v>OVERDUE</v>
      </c>
      <c r="AO2814" s="42" t="str">
        <f t="shared" si="218"/>
        <v>CH-1036 | OUTER RING INSPECTION MACHINE | HUB2.5 | AIR CYLINDER | Condition-based Maintenance | Mechanical | Part Change | Medium | Detected sticking in the air cylinder divider up/down
 | ผะหลา สีแดง</v>
      </c>
      <c r="AP2814" s="42" t="str">
        <f>_xlfn.TEXTJOIN("; ",TRUE,IF(COUNTA('query (10)'!A2814:AK2814)&lt;=6,"NEAR_EMPTY_ROW",""),IF($K2814="","MISSING_STATUS",""),IF(AND($K2814="เสร็จสิ้น",$Z2814=""),"DONE_NO_ACTUAL_DATE",""),IF(AND($I2814="Condition-based Maintenance",$AH2814=""),"CBM_NO_MEASUREMENT",""),IF(OR($X2814="",$X2814=0),"INVALID_PERIOD",""),IF(AND($AA2814&lt;&gt;"",$AB2814&lt;&gt;"",$AB2814&lt;$AA2814),"DATE_SEQUENCE_ERROR",""),IF(AND($AB2814&lt;&gt;"",$AB2814&gt;DATE(2030,12,31)),"DATE_OUTLIER",""),IF($C2814="","MISSING_QRCODE",""),IF($J2814="UNKNOWN","UNKNOWN_PM_TYPE",""),IF($L2814="UNKNOWN","UNKNOWN_STATUS",""))</f>
        <v>CBM_NO_MEASUREMENT; INVALID_PERIOD</v>
      </c>
      <c r="AQ2814" s="42" t="str">
        <f t="shared" si="219"/>
        <v>NO</v>
      </c>
    </row>
    <row r="2815" spans="1:43" x14ac:dyDescent="0.3">
      <c r="A2815" s="38">
        <f>IF('query (10)'!A2815="","",'query (10)'!A2815)</f>
        <v>3078</v>
      </c>
      <c r="B2815" s="38">
        <f>IF('query (10)'!B2815="","",'query (10)'!B2815)</f>
        <v>21691</v>
      </c>
      <c r="C2815" s="38" t="str">
        <f>TRIM(UPPER('query (10)'!M2815))</f>
        <v>GR-1053</v>
      </c>
      <c r="D2815" s="38" t="str">
        <f>TRIM(UPPER(IFERROR(_xlfn.TEXTBEFORE('query (10)'!L2815,"("),'query (10)'!L2815)))</f>
        <v>INNER RACEWAY SUPER FINISHING MACHINE</v>
      </c>
      <c r="E2815" s="38" t="str">
        <f>IFERROR(TRIM(UPPER(_xlfn.TEXTBEFORE(_xlfn.TEXTAFTER('query (10)'!L2815,"("),")"))),"")</f>
        <v/>
      </c>
      <c r="F2815" s="38" t="str">
        <f>TRIM('query (10)'!K2815)</f>
        <v>HUB2.5</v>
      </c>
      <c r="G2815" s="38" t="str">
        <f>IF('query (10)'!J2815="","",'query (10)'!J2815)</f>
        <v>Air Cylinder</v>
      </c>
      <c r="H2815" s="38" t="str">
        <f>TRIM(UPPER('query (10)'!J2815))</f>
        <v>AIR CYLINDER</v>
      </c>
      <c r="I2815" s="38" t="str">
        <f>IF('query (10)'!F2815="","",'query (10)'!F2815)</f>
        <v>Condition-based Maintenance</v>
      </c>
      <c r="J2815" s="38" t="str">
        <f>IF('query (10)'!F2815="","",IFERROR(INDEX(Cleaning_Rules!$B$14:$B$17,MATCH(TRIM('query (10)'!F2815),Cleaning_Rules!$A$14:$A$17,0)),"UNKNOWN"))</f>
        <v>CBM</v>
      </c>
      <c r="K2815" s="38" t="str">
        <f>IF('query (10)'!G2815="","",'query (10)'!G2815)</f>
        <v>กำลังดำเนินการ</v>
      </c>
      <c r="L2815" s="38" t="str">
        <f>IF('query (10)'!G2815="","MISSING",IFERROR(INDEX(Cleaning_Rules!$B$5:$B$10,MATCH(TRIM('query (10)'!G2815),Cleaning_Rules!$A$5:$A$10,0)),"UNKNOWN"))</f>
        <v>IN_PROGRESS</v>
      </c>
      <c r="M2815" s="38" t="str">
        <f>IF('query (10)'!I2815="","",'query (10)'!I2815)</f>
        <v>Mechanical</v>
      </c>
      <c r="N2815" s="38" t="str">
        <f>IF('query (10)'!O2815="","",'query (10)'!O2815)</f>
        <v>Part Change</v>
      </c>
      <c r="O2815" s="38" t="str">
        <f>IF('query (10)'!P2815="","",'query (10)'!P2815)</f>
        <v>Medium</v>
      </c>
      <c r="P2815" s="38" t="str">
        <f>IF('query (10)'!N2815="","",'query (10)'!N2815)</f>
        <v>Detected an air leak from the air cylinder  Lifter In-Chute</v>
      </c>
      <c r="Q2815" s="38" t="str">
        <f>TRIM('query (10)'!N2815)</f>
        <v>Detected an air leak from the air cylinder Lifter In-Chute</v>
      </c>
      <c r="R2815" s="38" t="str">
        <f>TRIM(UPPER('query (10)'!R2815))</f>
        <v/>
      </c>
      <c r="S2815" s="38" t="str">
        <f>TRIM(UPPER('query (10)'!S2815))</f>
        <v/>
      </c>
      <c r="T2815" s="38" t="str">
        <f>IF('query (10)'!Q2815="","",TRIM(UPPER('query (10)'!Q2815)))</f>
        <v/>
      </c>
      <c r="U2815" s="38" t="str">
        <f>IF('query (10)'!T2815="","",'query (10)'!T2815)</f>
        <v/>
      </c>
      <c r="V2815" s="39" t="str">
        <f>IF('query (10)'!T2815="","",IFERROR(VALUE('query (10)'!T2815),""))</f>
        <v/>
      </c>
      <c r="W2815" s="40">
        <f>IF('query (10)'!U2815="","",'query (10)'!U2815)</f>
        <v>0</v>
      </c>
      <c r="X2815" s="39">
        <f>IF('query (10)'!V2815="","",'query (10)'!V2815)</f>
        <v>0</v>
      </c>
      <c r="Y2815" s="41">
        <f>IF('query (10)'!W2815="","",'query (10)'!W2815)</f>
        <v>46185</v>
      </c>
      <c r="Z2815" s="41" t="str">
        <f>IF('query (10)'!X2815="","",'query (10)'!X2815)</f>
        <v/>
      </c>
      <c r="AA2815" s="41" t="str">
        <f>IF('query (10)'!Y2815="","",'query (10)'!Y2815)</f>
        <v/>
      </c>
      <c r="AB2815" s="41">
        <f>IF('query (10)'!Z2815="","",'query (10)'!Z2815)</f>
        <v>46185</v>
      </c>
      <c r="AC2815" s="38" t="str">
        <f>IF(OR('query (10)'!AA2815="",COUNTIF(Cleaning_Rules!$A$21:$A$26,TRIM('query (10)'!AA2815))&gt;0),"",TRIM('query (10)'!AA2815))</f>
        <v/>
      </c>
      <c r="AD2815" s="38" t="str">
        <f>IF('query (10)'!AB2815="","",TRIM(IFERROR(_xlfn.TEXTBEFORE('query (10)'!AB2815,"("),'query (10)'!AB2815)))</f>
        <v/>
      </c>
      <c r="AE2815" s="38" t="str">
        <f>IFERROR(LOWER(TRIM(_xlfn.TEXTBEFORE(_xlfn.TEXTAFTER('query (10)'!AB2815,"("),")"))),"")</f>
        <v/>
      </c>
      <c r="AF2815" s="38" t="str">
        <f>IF('query (10)'!AD2815="","",TRIM('query (10)'!AD2815))</f>
        <v>จักรภัทร โคตรสมบัติ</v>
      </c>
      <c r="AG2815" s="38" t="str">
        <f>IF('query (10)'!AE2815="","",TRIM('query (10)'!AE2815))</f>
        <v>จักรภัทร โคตรสมบัติ</v>
      </c>
      <c r="AH2815" s="38" t="str">
        <f>IF('query (10)'!AF2815="","",IFERROR(VALUE('query (10)'!AF2815),""))</f>
        <v/>
      </c>
      <c r="AI2815" s="38" t="str">
        <f>IF('query (10)'!AG2815="","",TRIM('query (10)'!AG2815))</f>
        <v/>
      </c>
      <c r="AJ2815" s="38" t="str">
        <f>IF('query (10)'!AH2815="","",IFERROR(VALUE('query (10)'!AH2815),""))</f>
        <v/>
      </c>
      <c r="AK2815" s="38" t="str">
        <f>IF('query (10)'!AI2815="","",TRIM('query (10)'!AI2815))</f>
        <v/>
      </c>
      <c r="AL2815" s="42">
        <f t="shared" si="215"/>
        <v>2026</v>
      </c>
      <c r="AM2815" s="42" t="str">
        <f t="shared" si="216"/>
        <v>2026-06</v>
      </c>
      <c r="AN2815" s="42" t="str">
        <f t="shared" ca="1" si="217"/>
        <v>OVERDUE</v>
      </c>
      <c r="AO2815" s="42" t="str">
        <f t="shared" si="218"/>
        <v>GR-1053 | INNER RACEWAY SUPER FINISHING MACHINE | HUB2.5 | AIR CYLINDER | Condition-based Maintenance | Mechanical | Part Change | Medium | Detected an air leak from the air cylinder Lifter In-Chute | จักรภัทร โคตรสมบัติ</v>
      </c>
      <c r="AP2815" s="42" t="str">
        <f>_xlfn.TEXTJOIN("; ",TRUE,IF(COUNTA('query (10)'!A2815:AK2815)&lt;=6,"NEAR_EMPTY_ROW",""),IF($K2815="","MISSING_STATUS",""),IF(AND($K2815="เสร็จสิ้น",$Z2815=""),"DONE_NO_ACTUAL_DATE",""),IF(AND($I2815="Condition-based Maintenance",$AH2815=""),"CBM_NO_MEASUREMENT",""),IF(OR($X2815="",$X2815=0),"INVALID_PERIOD",""),IF(AND($AA2815&lt;&gt;"",$AB2815&lt;&gt;"",$AB2815&lt;$AA2815),"DATE_SEQUENCE_ERROR",""),IF(AND($AB2815&lt;&gt;"",$AB2815&gt;DATE(2030,12,31)),"DATE_OUTLIER",""),IF($C2815="","MISSING_QRCODE",""),IF($J2815="UNKNOWN","UNKNOWN_PM_TYPE",""),IF($L2815="UNKNOWN","UNKNOWN_STATUS",""))</f>
        <v>CBM_NO_MEASUREMENT; INVALID_PERIOD</v>
      </c>
      <c r="AQ2815" s="42" t="str">
        <f t="shared" si="219"/>
        <v>NO</v>
      </c>
    </row>
    <row r="2816" spans="1:43" x14ac:dyDescent="0.3">
      <c r="A2816" s="38">
        <f>IF('query (10)'!A2816="","",'query (10)'!A2816)</f>
        <v>3079</v>
      </c>
      <c r="B2816" s="38">
        <f>IF('query (10)'!B2816="","",'query (10)'!B2816)</f>
        <v>21692</v>
      </c>
      <c r="C2816" s="38" t="str">
        <f>TRIM(UPPER('query (10)'!M2816))</f>
        <v>GR-1023</v>
      </c>
      <c r="D2816" s="38" t="str">
        <f>TRIM(UPPER(IFERROR(_xlfn.TEXTBEFORE('query (10)'!L2816,"("),'query (10)'!L2816)))</f>
        <v>SHAFT OUTSIDE GRINDING WITH DEMAGNETIZE MACHINE</v>
      </c>
      <c r="E2816" s="38" t="str">
        <f>IFERROR(TRIM(UPPER(_xlfn.TEXTBEFORE(_xlfn.TEXTAFTER('query (10)'!L2816,"("),")"))),"")</f>
        <v/>
      </c>
      <c r="F2816" s="38" t="str">
        <f>TRIM('query (10)'!K2816)</f>
        <v>HUB2.5</v>
      </c>
      <c r="G2816" s="38" t="str">
        <f>IF('query (10)'!J2816="","",'query (10)'!J2816)</f>
        <v>Air Cylinder</v>
      </c>
      <c r="H2816" s="38" t="str">
        <f>TRIM(UPPER('query (10)'!J2816))</f>
        <v>AIR CYLINDER</v>
      </c>
      <c r="I2816" s="38" t="str">
        <f>IF('query (10)'!F2816="","",'query (10)'!F2816)</f>
        <v>Condition-based Maintenance</v>
      </c>
      <c r="J2816" s="38" t="str">
        <f>IF('query (10)'!F2816="","",IFERROR(INDEX(Cleaning_Rules!$B$14:$B$17,MATCH(TRIM('query (10)'!F2816),Cleaning_Rules!$A$14:$A$17,0)),"UNKNOWN"))</f>
        <v>CBM</v>
      </c>
      <c r="K2816" s="38" t="str">
        <f>IF('query (10)'!G2816="","",'query (10)'!G2816)</f>
        <v>กำลังดำเนินการ</v>
      </c>
      <c r="L2816" s="38" t="str">
        <f>IF('query (10)'!G2816="","MISSING",IFERROR(INDEX(Cleaning_Rules!$B$5:$B$10,MATCH(TRIM('query (10)'!G2816),Cleaning_Rules!$A$5:$A$10,0)),"UNKNOWN"))</f>
        <v>IN_PROGRESS</v>
      </c>
      <c r="M2816" s="38" t="str">
        <f>IF('query (10)'!I2816="","",'query (10)'!I2816)</f>
        <v>Mechanical</v>
      </c>
      <c r="N2816" s="38" t="str">
        <f>IF('query (10)'!O2816="","",'query (10)'!O2816)</f>
        <v>Part Change</v>
      </c>
      <c r="O2816" s="38" t="str">
        <f>IF('query (10)'!P2816="","",'query (10)'!P2816)</f>
        <v>Medium</v>
      </c>
      <c r="P2816" s="38" t="str">
        <f>IF('query (10)'!N2816="","",'query (10)'!N2816)</f>
        <v>Detected an air leak from the air cylinder  Tray Index Left/Right</v>
      </c>
      <c r="Q2816" s="38" t="str">
        <f>TRIM('query (10)'!N2816)</f>
        <v>Detected an air leak from the air cylinder Tray Index Left/Right</v>
      </c>
      <c r="R2816" s="38" t="str">
        <f>TRIM(UPPER('query (10)'!R2816))</f>
        <v/>
      </c>
      <c r="S2816" s="38" t="str">
        <f>TRIM(UPPER('query (10)'!S2816))</f>
        <v/>
      </c>
      <c r="T2816" s="38" t="str">
        <f>IF('query (10)'!Q2816="","",TRIM(UPPER('query (10)'!Q2816)))</f>
        <v/>
      </c>
      <c r="U2816" s="38" t="str">
        <f>IF('query (10)'!T2816="","",'query (10)'!T2816)</f>
        <v/>
      </c>
      <c r="V2816" s="39" t="str">
        <f>IF('query (10)'!T2816="","",IFERROR(VALUE('query (10)'!T2816),""))</f>
        <v/>
      </c>
      <c r="W2816" s="40">
        <f>IF('query (10)'!U2816="","",'query (10)'!U2816)</f>
        <v>0</v>
      </c>
      <c r="X2816" s="39">
        <f>IF('query (10)'!V2816="","",'query (10)'!V2816)</f>
        <v>0</v>
      </c>
      <c r="Y2816" s="41">
        <f>IF('query (10)'!W2816="","",'query (10)'!W2816)</f>
        <v>46185</v>
      </c>
      <c r="Z2816" s="41" t="str">
        <f>IF('query (10)'!X2816="","",'query (10)'!X2816)</f>
        <v/>
      </c>
      <c r="AA2816" s="41" t="str">
        <f>IF('query (10)'!Y2816="","",'query (10)'!Y2816)</f>
        <v/>
      </c>
      <c r="AB2816" s="41">
        <f>IF('query (10)'!Z2816="","",'query (10)'!Z2816)</f>
        <v>46185</v>
      </c>
      <c r="AC2816" s="38" t="str">
        <f>IF(OR('query (10)'!AA2816="",COUNTIF(Cleaning_Rules!$A$21:$A$26,TRIM('query (10)'!AA2816))&gt;0),"",TRIM('query (10)'!AA2816))</f>
        <v/>
      </c>
      <c r="AD2816" s="38" t="str">
        <f>IF('query (10)'!AB2816="","",TRIM(IFERROR(_xlfn.TEXTBEFORE('query (10)'!AB2816,"("),'query (10)'!AB2816)))</f>
        <v>เริ่มซ่อมงาน PM แล้ว รับผิดชอบโดย KUNANON PARAWANWONG</v>
      </c>
      <c r="AE2816" s="38" t="str">
        <f>IFERROR(LOWER(TRIM(_xlfn.TEXTBEFORE(_xlfn.TEXTAFTER('query (10)'!AB2816,"("),")"))),"")</f>
        <v>parawanwong-k-3161@nsk.com</v>
      </c>
      <c r="AF2816" s="38" t="str">
        <f>IF('query (10)'!AD2816="","",TRIM('query (10)'!AD2816))</f>
        <v>จักรภัทร โคตรสมบัติ</v>
      </c>
      <c r="AG2816" s="38" t="str">
        <f>IF('query (10)'!AE2816="","",TRIM('query (10)'!AE2816))</f>
        <v>คุณานนต์ ปารวัณวงศ์</v>
      </c>
      <c r="AH2816" s="38" t="str">
        <f>IF('query (10)'!AF2816="","",IFERROR(VALUE('query (10)'!AF2816),""))</f>
        <v/>
      </c>
      <c r="AI2816" s="38" t="str">
        <f>IF('query (10)'!AG2816="","",TRIM('query (10)'!AG2816))</f>
        <v/>
      </c>
      <c r="AJ2816" s="38" t="str">
        <f>IF('query (10)'!AH2816="","",IFERROR(VALUE('query (10)'!AH2816),""))</f>
        <v/>
      </c>
      <c r="AK2816" s="38" t="str">
        <f>IF('query (10)'!AI2816="","",TRIM('query (10)'!AI2816))</f>
        <v/>
      </c>
      <c r="AL2816" s="42">
        <f t="shared" si="215"/>
        <v>2026</v>
      </c>
      <c r="AM2816" s="42" t="str">
        <f t="shared" si="216"/>
        <v>2026-06</v>
      </c>
      <c r="AN2816" s="42" t="str">
        <f t="shared" ca="1" si="217"/>
        <v>OVERDUE</v>
      </c>
      <c r="AO2816" s="42" t="str">
        <f t="shared" si="218"/>
        <v>GR-1023 | SHAFT OUTSIDE GRINDING WITH DEMAGNETIZE MACHINE | HUB2.5 | AIR CYLINDER | Condition-based Maintenance | Mechanical | Part Change | Medium | Detected an air leak from the air cylinder Tray Index Left/Right | เริ่มซ่อมงาน PM แล้ว รับผิดชอบโดย KUNANON PARAWANWONG | คุณานนต์ ปารวัณวงศ์</v>
      </c>
      <c r="AP2816" s="42" t="str">
        <f>_xlfn.TEXTJOIN("; ",TRUE,IF(COUNTA('query (10)'!A2816:AK2816)&lt;=6,"NEAR_EMPTY_ROW",""),IF($K2816="","MISSING_STATUS",""),IF(AND($K2816="เสร็จสิ้น",$Z2816=""),"DONE_NO_ACTUAL_DATE",""),IF(AND($I2816="Condition-based Maintenance",$AH2816=""),"CBM_NO_MEASUREMENT",""),IF(OR($X2816="",$X2816=0),"INVALID_PERIOD",""),IF(AND($AA2816&lt;&gt;"",$AB2816&lt;&gt;"",$AB2816&lt;$AA2816),"DATE_SEQUENCE_ERROR",""),IF(AND($AB2816&lt;&gt;"",$AB2816&gt;DATE(2030,12,31)),"DATE_OUTLIER",""),IF($C2816="","MISSING_QRCODE",""),IF($J2816="UNKNOWN","UNKNOWN_PM_TYPE",""),IF($L2816="UNKNOWN","UNKNOWN_STATUS",""))</f>
        <v>CBM_NO_MEASUREMENT; INVALID_PERIOD</v>
      </c>
      <c r="AQ2816" s="42" t="str">
        <f t="shared" si="219"/>
        <v>NO</v>
      </c>
    </row>
    <row r="2817" spans="1:43" x14ac:dyDescent="0.3">
      <c r="A2817" s="38">
        <f>IF('query (10)'!A2817="","",'query (10)'!A2817)</f>
        <v>3080</v>
      </c>
      <c r="B2817" s="38">
        <f>IF('query (10)'!B2817="","",'query (10)'!B2817)</f>
        <v>21693</v>
      </c>
      <c r="C2817" s="38" t="str">
        <f>TRIM(UPPER('query (10)'!M2817))</f>
        <v>GR-984</v>
      </c>
      <c r="D2817" s="38" t="str">
        <f>TRIM(UPPER(IFERROR(_xlfn.TEXTBEFORE('query (10)'!L2817,"("),'query (10)'!L2817)))</f>
        <v>INNER RING BORE GRINDING MACHINE</v>
      </c>
      <c r="E2817" s="38" t="str">
        <f>IFERROR(TRIM(UPPER(_xlfn.TEXTBEFORE(_xlfn.TEXTAFTER('query (10)'!L2817,"("),")"))),"")</f>
        <v/>
      </c>
      <c r="F2817" s="38" t="str">
        <f>TRIM('query (10)'!K2817)</f>
        <v>HUB2.5</v>
      </c>
      <c r="G2817" s="38" t="str">
        <f>IF('query (10)'!J2817="","",'query (10)'!J2817)</f>
        <v>Keep Plate</v>
      </c>
      <c r="H2817" s="38" t="str">
        <f>TRIM(UPPER('query (10)'!J2817))</f>
        <v>KEEP PLATE</v>
      </c>
      <c r="I2817" s="38" t="str">
        <f>IF('query (10)'!F2817="","",'query (10)'!F2817)</f>
        <v>Condition-based Maintenance</v>
      </c>
      <c r="J2817" s="38" t="str">
        <f>IF('query (10)'!F2817="","",IFERROR(INDEX(Cleaning_Rules!$B$14:$B$17,MATCH(TRIM('query (10)'!F2817),Cleaning_Rules!$A$14:$A$17,0)),"UNKNOWN"))</f>
        <v>CBM</v>
      </c>
      <c r="K2817" s="38" t="str">
        <f>IF('query (10)'!G2817="","",'query (10)'!G2817)</f>
        <v>กำลังดำเนินการ</v>
      </c>
      <c r="L2817" s="38" t="str">
        <f>IF('query (10)'!G2817="","MISSING",IFERROR(INDEX(Cleaning_Rules!$B$5:$B$10,MATCH(TRIM('query (10)'!G2817),Cleaning_Rules!$A$5:$A$10,0)),"UNKNOWN"))</f>
        <v>IN_PROGRESS</v>
      </c>
      <c r="M2817" s="38" t="str">
        <f>IF('query (10)'!I2817="","",'query (10)'!I2817)</f>
        <v>Mechanical</v>
      </c>
      <c r="N2817" s="38" t="str">
        <f>IF('query (10)'!O2817="","",'query (10)'!O2817)</f>
        <v>Part Change</v>
      </c>
      <c r="O2817" s="38" t="str">
        <f>IF('query (10)'!P2817="","",'query (10)'!P2817)</f>
        <v>Medium</v>
      </c>
      <c r="P2817" s="38" t="str">
        <f>IF('query (10)'!N2817="","",'query (10)'!N2817)</f>
        <v>Detected Keep Plate is wear off</v>
      </c>
      <c r="Q2817" s="38" t="str">
        <f>TRIM('query (10)'!N2817)</f>
        <v>Detected Keep Plate is wear off</v>
      </c>
      <c r="R2817" s="38" t="str">
        <f>TRIM(UPPER('query (10)'!R2817))</f>
        <v/>
      </c>
      <c r="S2817" s="38" t="str">
        <f>TRIM(UPPER('query (10)'!S2817))</f>
        <v/>
      </c>
      <c r="T2817" s="38" t="str">
        <f>IF('query (10)'!Q2817="","",TRIM(UPPER('query (10)'!Q2817)))</f>
        <v/>
      </c>
      <c r="U2817" s="38" t="str">
        <f>IF('query (10)'!T2817="","",'query (10)'!T2817)</f>
        <v/>
      </c>
      <c r="V2817" s="39" t="str">
        <f>IF('query (10)'!T2817="","",IFERROR(VALUE('query (10)'!T2817),""))</f>
        <v/>
      </c>
      <c r="W2817" s="40">
        <f>IF('query (10)'!U2817="","",'query (10)'!U2817)</f>
        <v>0</v>
      </c>
      <c r="X2817" s="39">
        <f>IF('query (10)'!V2817="","",'query (10)'!V2817)</f>
        <v>0</v>
      </c>
      <c r="Y2817" s="41">
        <f>IF('query (10)'!W2817="","",'query (10)'!W2817)</f>
        <v>46185</v>
      </c>
      <c r="Z2817" s="41" t="str">
        <f>IF('query (10)'!X2817="","",'query (10)'!X2817)</f>
        <v/>
      </c>
      <c r="AA2817" s="41" t="str">
        <f>IF('query (10)'!Y2817="","",'query (10)'!Y2817)</f>
        <v/>
      </c>
      <c r="AB2817" s="41">
        <f>IF('query (10)'!Z2817="","",'query (10)'!Z2817)</f>
        <v>46185</v>
      </c>
      <c r="AC2817" s="38" t="str">
        <f>IF(OR('query (10)'!AA2817="",COUNTIF(Cleaning_Rules!$A$21:$A$26,TRIM('query (10)'!AA2817))&gt;0),"",TRIM('query (10)'!AA2817))</f>
        <v/>
      </c>
      <c r="AD2817" s="38" t="str">
        <f>IF('query (10)'!AB2817="","",TRIM(IFERROR(_xlfn.TEXTBEFORE('query (10)'!AB2817,"("),'query (10)'!AB2817)))</f>
        <v/>
      </c>
      <c r="AE2817" s="38" t="str">
        <f>IFERROR(LOWER(TRIM(_xlfn.TEXTBEFORE(_xlfn.TEXTAFTER('query (10)'!AB2817,"("),")"))),"")</f>
        <v/>
      </c>
      <c r="AF2817" s="38" t="str">
        <f>IF('query (10)'!AD2817="","",TRIM('query (10)'!AD2817))</f>
        <v>จักรภัทร โคตรสมบัติ</v>
      </c>
      <c r="AG2817" s="38" t="str">
        <f>IF('query (10)'!AE2817="","",TRIM('query (10)'!AE2817))</f>
        <v>ผะหลา สีแดง</v>
      </c>
      <c r="AH2817" s="38" t="str">
        <f>IF('query (10)'!AF2817="","",IFERROR(VALUE('query (10)'!AF2817),""))</f>
        <v/>
      </c>
      <c r="AI2817" s="38" t="str">
        <f>IF('query (10)'!AG2817="","",TRIM('query (10)'!AG2817))</f>
        <v/>
      </c>
      <c r="AJ2817" s="38" t="str">
        <f>IF('query (10)'!AH2817="","",IFERROR(VALUE('query (10)'!AH2817),""))</f>
        <v/>
      </c>
      <c r="AK2817" s="38" t="str">
        <f>IF('query (10)'!AI2817="","",TRIM('query (10)'!AI2817))</f>
        <v/>
      </c>
      <c r="AL2817" s="42">
        <f t="shared" si="215"/>
        <v>2026</v>
      </c>
      <c r="AM2817" s="42" t="str">
        <f t="shared" si="216"/>
        <v>2026-06</v>
      </c>
      <c r="AN2817" s="42" t="str">
        <f t="shared" ca="1" si="217"/>
        <v>OVERDUE</v>
      </c>
      <c r="AO2817" s="42" t="str">
        <f t="shared" si="218"/>
        <v>GR-984 | INNER RING BORE GRINDING MACHINE | HUB2.5 | KEEP PLATE | Condition-based Maintenance | Mechanical | Part Change | Medium | Detected Keep Plate is wear off | ผะหลา สีแดง</v>
      </c>
      <c r="AP2817" s="42" t="str">
        <f>_xlfn.TEXTJOIN("; ",TRUE,IF(COUNTA('query (10)'!A2817:AK2817)&lt;=6,"NEAR_EMPTY_ROW",""),IF($K2817="","MISSING_STATUS",""),IF(AND($K2817="เสร็จสิ้น",$Z2817=""),"DONE_NO_ACTUAL_DATE",""),IF(AND($I2817="Condition-based Maintenance",$AH2817=""),"CBM_NO_MEASUREMENT",""),IF(OR($X2817="",$X2817=0),"INVALID_PERIOD",""),IF(AND($AA2817&lt;&gt;"",$AB2817&lt;&gt;"",$AB2817&lt;$AA2817),"DATE_SEQUENCE_ERROR",""),IF(AND($AB2817&lt;&gt;"",$AB2817&gt;DATE(2030,12,31)),"DATE_OUTLIER",""),IF($C2817="","MISSING_QRCODE",""),IF($J2817="UNKNOWN","UNKNOWN_PM_TYPE",""),IF($L2817="UNKNOWN","UNKNOWN_STATUS",""))</f>
        <v>CBM_NO_MEASUREMENT; INVALID_PERIOD</v>
      </c>
      <c r="AQ2817" s="42" t="str">
        <f t="shared" si="219"/>
        <v>NO</v>
      </c>
    </row>
    <row r="2818" spans="1:43" x14ac:dyDescent="0.3">
      <c r="A2818" s="38">
        <f>IF('query (10)'!A2818="","",'query (10)'!A2818)</f>
        <v>3081</v>
      </c>
      <c r="B2818" s="38" t="str">
        <f>IF('query (10)'!B2818="","",'query (10)'!B2818)</f>
        <v/>
      </c>
      <c r="C2818" s="38" t="str">
        <f>TRIM(UPPER('query (10)'!M2818))</f>
        <v>GR-418</v>
      </c>
      <c r="D2818" s="38" t="str">
        <f>TRIM(UPPER(IFERROR(_xlfn.TEXTBEFORE('query (10)'!L2818,"("),'query (10)'!L2818)))</f>
        <v>SHAFT RACEWAY GRINDING MACHINE.</v>
      </c>
      <c r="E2818" s="38" t="str">
        <f>IFERROR(TRIM(UPPER(_xlfn.TEXTBEFORE(_xlfn.TEXTAFTER('query (10)'!L2818,"("),")"))),"")</f>
        <v/>
      </c>
      <c r="F2818" s="38" t="str">
        <f>TRIM('query (10)'!K2818)</f>
        <v>WP Grinding2</v>
      </c>
      <c r="G2818" s="38" t="str">
        <f>IF('query (10)'!J2818="","",'query (10)'!J2818)</f>
        <v xml:space="preserve">Lubricant </v>
      </c>
      <c r="H2818" s="38" t="str">
        <f>TRIM(UPPER('query (10)'!J2818))</f>
        <v>LUBRICANT</v>
      </c>
      <c r="I2818" s="38" t="str">
        <f>IF('query (10)'!F2818="","",'query (10)'!F2818)</f>
        <v>Time-based Maintenance</v>
      </c>
      <c r="J2818" s="38" t="str">
        <f>IF('query (10)'!F2818="","",IFERROR(INDEX(Cleaning_Rules!$B$14:$B$17,MATCH(TRIM('query (10)'!F2818),Cleaning_Rules!$A$14:$A$17,0)),"UNKNOWN"))</f>
        <v>TBM</v>
      </c>
      <c r="K2818" s="38" t="str">
        <f>IF('query (10)'!G2818="","",'query (10)'!G2818)</f>
        <v>แผนใหม่</v>
      </c>
      <c r="L2818" s="38" t="str">
        <f>IF('query (10)'!G2818="","MISSING",IFERROR(INDEX(Cleaning_Rules!$B$5:$B$10,MATCH(TRIM('query (10)'!G2818),Cleaning_Rules!$A$5:$A$10,0)),"UNKNOWN"))</f>
        <v>NEW_PLAN</v>
      </c>
      <c r="M2818" s="38" t="str">
        <f>IF('query (10)'!I2818="","",'query (10)'!I2818)</f>
        <v>Mechanical</v>
      </c>
      <c r="N2818" s="38" t="str">
        <f>IF('query (10)'!O2818="","",'query (10)'!O2818)</f>
        <v>Cleaning</v>
      </c>
      <c r="O2818" s="38" t="str">
        <f>IF('query (10)'!P2818="","",'query (10)'!P2818)</f>
        <v>Medium</v>
      </c>
      <c r="P2818" s="38" t="str">
        <f>IF('query (10)'!N2818="","",'query (10)'!N2818)</f>
        <v>Cleaning lubricant oil tank according to the 1Y. pm schedule.</v>
      </c>
      <c r="Q2818" s="38" t="str">
        <f>TRIM('query (10)'!N2818)</f>
        <v>Cleaning lubricant oil tank according to the 1Y. pm schedule.</v>
      </c>
      <c r="R2818" s="38" t="str">
        <f>TRIM(UPPER('query (10)'!R2818))</f>
        <v/>
      </c>
      <c r="S2818" s="38" t="str">
        <f>TRIM(UPPER('query (10)'!S2818))</f>
        <v/>
      </c>
      <c r="T2818" s="38" t="str">
        <f>IF('query (10)'!Q2818="","",TRIM(UPPER('query (10)'!Q2818)))</f>
        <v/>
      </c>
      <c r="U2818" s="38" t="str">
        <f>IF('query (10)'!T2818="","",'query (10)'!T2818)</f>
        <v/>
      </c>
      <c r="V2818" s="39" t="str">
        <f>IF('query (10)'!T2818="","",IFERROR(VALUE('query (10)'!T2818),""))</f>
        <v/>
      </c>
      <c r="W2818" s="40">
        <f>IF('query (10)'!U2818="","",'query (10)'!U2818)</f>
        <v>0</v>
      </c>
      <c r="X2818" s="39">
        <f>IF('query (10)'!V2818="","",'query (10)'!V2818)</f>
        <v>365</v>
      </c>
      <c r="Y2818" s="41">
        <f>IF('query (10)'!W2818="","",'query (10)'!W2818)</f>
        <v>46202</v>
      </c>
      <c r="Z2818" s="41" t="str">
        <f>IF('query (10)'!X2818="","",'query (10)'!X2818)</f>
        <v/>
      </c>
      <c r="AA2818" s="41">
        <f>IF('query (10)'!Y2818="","",'query (10)'!Y2818)</f>
        <v>46202</v>
      </c>
      <c r="AB2818" s="41">
        <f>IF('query (10)'!Z2818="","",'query (10)'!Z2818)</f>
        <v>46567</v>
      </c>
      <c r="AC2818" s="38" t="str">
        <f>IF(OR('query (10)'!AA2818="",COUNTIF(Cleaning_Rules!$A$21:$A$26,TRIM('query (10)'!AA2818))&gt;0),"",TRIM('query (10)'!AA2818))</f>
        <v/>
      </c>
      <c r="AD2818" s="38" t="str">
        <f>IF('query (10)'!AB2818="","",TRIM(IFERROR(_xlfn.TEXTBEFORE('query (10)'!AB2818,"("),'query (10)'!AB2818)))</f>
        <v/>
      </c>
      <c r="AE2818" s="38" t="str">
        <f>IFERROR(LOWER(TRIM(_xlfn.TEXTBEFORE(_xlfn.TEXTAFTER('query (10)'!AB2818,"("),")"))),"")</f>
        <v/>
      </c>
      <c r="AF2818" s="38" t="str">
        <f>IF('query (10)'!AD2818="","",TRIM('query (10)'!AD2818))</f>
        <v>เจษฎา ผิวบาง</v>
      </c>
      <c r="AG2818" s="38" t="str">
        <f>IF('query (10)'!AE2818="","",TRIM('query (10)'!AE2818))</f>
        <v>เจษฎา ผิวบาง</v>
      </c>
      <c r="AH2818" s="38" t="str">
        <f>IF('query (10)'!AF2818="","",IFERROR(VALUE('query (10)'!AF2818),""))</f>
        <v/>
      </c>
      <c r="AI2818" s="38" t="str">
        <f>IF('query (10)'!AG2818="","",TRIM('query (10)'!AG2818))</f>
        <v/>
      </c>
      <c r="AJ2818" s="38" t="str">
        <f>IF('query (10)'!AH2818="","",IFERROR(VALUE('query (10)'!AH2818),""))</f>
        <v/>
      </c>
      <c r="AK2818" s="38" t="str">
        <f>IF('query (10)'!AI2818="","",TRIM('query (10)'!AI2818))</f>
        <v/>
      </c>
      <c r="AL2818" s="42">
        <f t="shared" si="215"/>
        <v>2026</v>
      </c>
      <c r="AM2818" s="42" t="str">
        <f t="shared" si="216"/>
        <v>2026-06</v>
      </c>
      <c r="AN2818" s="42" t="str">
        <f t="shared" ca="1" si="217"/>
        <v>ON_SCHEDULE</v>
      </c>
      <c r="AO2818" s="42" t="str">
        <f t="shared" si="218"/>
        <v>GR-418 | SHAFT RACEWAY GRINDING MACHINE. | WP Grinding2 | LUBRICANT | Time-based Maintenance | Mechanical | Cleaning | Medium | Cleaning lubricant oil tank according to the 1Y. pm schedule. | เจษฎา ผิวบาง</v>
      </c>
      <c r="AP2818" s="42" t="str">
        <f>_xlfn.TEXTJOIN("; ",TRUE,IF(COUNTA('query (10)'!A2818:AK2818)&lt;=6,"NEAR_EMPTY_ROW",""),IF($K2818="","MISSING_STATUS",""),IF(AND($K2818="เสร็จสิ้น",$Z2818=""),"DONE_NO_ACTUAL_DATE",""),IF(AND($I2818="Condition-based Maintenance",$AH2818=""),"CBM_NO_MEASUREMENT",""),IF(OR($X2818="",$X2818=0),"INVALID_PERIOD",""),IF(AND($AA2818&lt;&gt;"",$AB2818&lt;&gt;"",$AB2818&lt;$AA2818),"DATE_SEQUENCE_ERROR",""),IF(AND($AB2818&lt;&gt;"",$AB2818&gt;DATE(2030,12,31)),"DATE_OUTLIER",""),IF($C2818="","MISSING_QRCODE",""),IF($J2818="UNKNOWN","UNKNOWN_PM_TYPE",""),IF($L2818="UNKNOWN","UNKNOWN_STATUS",""))</f>
        <v/>
      </c>
      <c r="AQ2818" s="42" t="str">
        <f t="shared" si="219"/>
        <v>NO</v>
      </c>
    </row>
    <row r="2819" spans="1:43" x14ac:dyDescent="0.3">
      <c r="A2819" s="38">
        <f>IF('query (10)'!A2819="","",'query (10)'!A2819)</f>
        <v>3082</v>
      </c>
      <c r="B2819" s="38" t="str">
        <f>IF('query (10)'!B2819="","",'query (10)'!B2819)</f>
        <v/>
      </c>
      <c r="C2819" s="38" t="str">
        <f>TRIM(UPPER('query (10)'!M2819))</f>
        <v>GR-919</v>
      </c>
      <c r="D2819" s="38" t="str">
        <f>TRIM(UPPER(IFERROR(_xlfn.TEXTBEFORE('query (10)'!L2819,"("),'query (10)'!L2819)))</f>
        <v>SHAFT RACEWAY GRINDING M/C</v>
      </c>
      <c r="E2819" s="38" t="str">
        <f>IFERROR(TRIM(UPPER(_xlfn.TEXTBEFORE(_xlfn.TEXTAFTER('query (10)'!L2819,"("),")"))),"")</f>
        <v/>
      </c>
      <c r="F2819" s="38" t="str">
        <f>TRIM('query (10)'!K2819)</f>
        <v>WP Grinding3</v>
      </c>
      <c r="G2819" s="38" t="str">
        <f>IF('query (10)'!J2819="","",'query (10)'!J2819)</f>
        <v xml:space="preserve">Lubricant </v>
      </c>
      <c r="H2819" s="38" t="str">
        <f>TRIM(UPPER('query (10)'!J2819))</f>
        <v>LUBRICANT</v>
      </c>
      <c r="I2819" s="38" t="str">
        <f>IF('query (10)'!F2819="","",'query (10)'!F2819)</f>
        <v>Time-based Maintenance</v>
      </c>
      <c r="J2819" s="38" t="str">
        <f>IF('query (10)'!F2819="","",IFERROR(INDEX(Cleaning_Rules!$B$14:$B$17,MATCH(TRIM('query (10)'!F2819),Cleaning_Rules!$A$14:$A$17,0)),"UNKNOWN"))</f>
        <v>TBM</v>
      </c>
      <c r="K2819" s="38" t="str">
        <f>IF('query (10)'!G2819="","",'query (10)'!G2819)</f>
        <v>แผนใหม่</v>
      </c>
      <c r="L2819" s="38" t="str">
        <f>IF('query (10)'!G2819="","MISSING",IFERROR(INDEX(Cleaning_Rules!$B$5:$B$10,MATCH(TRIM('query (10)'!G2819),Cleaning_Rules!$A$5:$A$10,0)),"UNKNOWN"))</f>
        <v>NEW_PLAN</v>
      </c>
      <c r="M2819" s="38" t="str">
        <f>IF('query (10)'!I2819="","",'query (10)'!I2819)</f>
        <v>Mechanical</v>
      </c>
      <c r="N2819" s="38" t="str">
        <f>IF('query (10)'!O2819="","",'query (10)'!O2819)</f>
        <v>Cleaning</v>
      </c>
      <c r="O2819" s="38" t="str">
        <f>IF('query (10)'!P2819="","",'query (10)'!P2819)</f>
        <v>Medium</v>
      </c>
      <c r="P2819" s="38" t="str">
        <f>IF('query (10)'!N2819="","",'query (10)'!N2819)</f>
        <v>Cleaning lubricant oil tank according to the 1Y. pm schedule.</v>
      </c>
      <c r="Q2819" s="38" t="str">
        <f>TRIM('query (10)'!N2819)</f>
        <v>Cleaning lubricant oil tank according to the 1Y. pm schedule.</v>
      </c>
      <c r="R2819" s="38" t="str">
        <f>TRIM(UPPER('query (10)'!R2819))</f>
        <v/>
      </c>
      <c r="S2819" s="38" t="str">
        <f>TRIM(UPPER('query (10)'!S2819))</f>
        <v/>
      </c>
      <c r="T2819" s="38" t="str">
        <f>IF('query (10)'!Q2819="","",TRIM(UPPER('query (10)'!Q2819)))</f>
        <v/>
      </c>
      <c r="U2819" s="38" t="str">
        <f>IF('query (10)'!T2819="","",'query (10)'!T2819)</f>
        <v/>
      </c>
      <c r="V2819" s="39" t="str">
        <f>IF('query (10)'!T2819="","",IFERROR(VALUE('query (10)'!T2819),""))</f>
        <v/>
      </c>
      <c r="W2819" s="40">
        <f>IF('query (10)'!U2819="","",'query (10)'!U2819)</f>
        <v>0</v>
      </c>
      <c r="X2819" s="39">
        <f>IF('query (10)'!V2819="","",'query (10)'!V2819)</f>
        <v>365</v>
      </c>
      <c r="Y2819" s="41">
        <f>IF('query (10)'!W2819="","",'query (10)'!W2819)</f>
        <v>46203</v>
      </c>
      <c r="Z2819" s="41" t="str">
        <f>IF('query (10)'!X2819="","",'query (10)'!X2819)</f>
        <v/>
      </c>
      <c r="AA2819" s="41">
        <f>IF('query (10)'!Y2819="","",'query (10)'!Y2819)</f>
        <v>46203</v>
      </c>
      <c r="AB2819" s="41">
        <f>IF('query (10)'!Z2819="","",'query (10)'!Z2819)</f>
        <v>46568</v>
      </c>
      <c r="AC2819" s="38" t="str">
        <f>IF(OR('query (10)'!AA2819="",COUNTIF(Cleaning_Rules!$A$21:$A$26,TRIM('query (10)'!AA2819))&gt;0),"",TRIM('query (10)'!AA2819))</f>
        <v/>
      </c>
      <c r="AD2819" s="38" t="str">
        <f>IF('query (10)'!AB2819="","",TRIM(IFERROR(_xlfn.TEXTBEFORE('query (10)'!AB2819,"("),'query (10)'!AB2819)))</f>
        <v/>
      </c>
      <c r="AE2819" s="38" t="str">
        <f>IFERROR(LOWER(TRIM(_xlfn.TEXTBEFORE(_xlfn.TEXTAFTER('query (10)'!AB2819,"("),")"))),"")</f>
        <v/>
      </c>
      <c r="AF2819" s="38" t="str">
        <f>IF('query (10)'!AD2819="","",TRIM('query (10)'!AD2819))</f>
        <v>เจษฎา ผิวบาง</v>
      </c>
      <c r="AG2819" s="38" t="str">
        <f>IF('query (10)'!AE2819="","",TRIM('query (10)'!AE2819))</f>
        <v>เจษฎา ผิวบาง</v>
      </c>
      <c r="AH2819" s="38" t="str">
        <f>IF('query (10)'!AF2819="","",IFERROR(VALUE('query (10)'!AF2819),""))</f>
        <v/>
      </c>
      <c r="AI2819" s="38" t="str">
        <f>IF('query (10)'!AG2819="","",TRIM('query (10)'!AG2819))</f>
        <v/>
      </c>
      <c r="AJ2819" s="38" t="str">
        <f>IF('query (10)'!AH2819="","",IFERROR(VALUE('query (10)'!AH2819),""))</f>
        <v/>
      </c>
      <c r="AK2819" s="38" t="str">
        <f>IF('query (10)'!AI2819="","",TRIM('query (10)'!AI2819))</f>
        <v/>
      </c>
      <c r="AL2819" s="42">
        <f t="shared" ref="AL2819:AL2821" si="220">IF($Y2819="","",YEAR($Y2819))</f>
        <v>2026</v>
      </c>
      <c r="AM2819" s="42" t="str">
        <f t="shared" ref="AM2819:AM2821" si="221">IF($Y2819="","",TEXT($Y2819,"yyyy-mm"))</f>
        <v>2026-06</v>
      </c>
      <c r="AN2819" s="42" t="str">
        <f t="shared" ref="AN2819:AN2821" ca="1" si="222">IF(OR($AB2819="",$L2819="COMPLETED"),"",IF($AB2819&lt;TODAY(),"OVERDUE","ON_SCHEDULE"))</f>
        <v>ON_SCHEDULE</v>
      </c>
      <c r="AO2819" s="42" t="str">
        <f t="shared" ref="AO2819:AO2821" si="223">_xlfn.TEXTJOIN(" | ",TRUE,$C2819,$D2819,$E2819,$F2819,$H2819,$I2819,$M2819,$N2819,$O2819,$Q2819,$R2819,$S2819,$T2819,$AC2819,$AD2819,$AG2819)</f>
        <v>GR-919 | SHAFT RACEWAY GRINDING M/C | WP Grinding3 | LUBRICANT | Time-based Maintenance | Mechanical | Cleaning | Medium | Cleaning lubricant oil tank according to the 1Y. pm schedule. | เจษฎา ผิวบาง</v>
      </c>
      <c r="AP2819" s="42" t="str">
        <f>_xlfn.TEXTJOIN("; ",TRUE,IF(COUNTA('query (10)'!A2819:AK2819)&lt;=6,"NEAR_EMPTY_ROW",""),IF($K2819="","MISSING_STATUS",""),IF(AND($K2819="เสร็จสิ้น",$Z2819=""),"DONE_NO_ACTUAL_DATE",""),IF(AND($I2819="Condition-based Maintenance",$AH2819=""),"CBM_NO_MEASUREMENT",""),IF(OR($X2819="",$X2819=0),"INVALID_PERIOD",""),IF(AND($AA2819&lt;&gt;"",$AB2819&lt;&gt;"",$AB2819&lt;$AA2819),"DATE_SEQUENCE_ERROR",""),IF(AND($AB2819&lt;&gt;"",$AB2819&gt;DATE(2030,12,31)),"DATE_OUTLIER",""),IF($C2819="","MISSING_QRCODE",""),IF($J2819="UNKNOWN","UNKNOWN_PM_TYPE",""),IF($L2819="UNKNOWN","UNKNOWN_STATUS",""))</f>
        <v/>
      </c>
      <c r="AQ2819" s="42" t="str">
        <f t="shared" ref="AQ2819:AQ2821" si="224">IF($W2819="","",IF($W2819&gt;0,"YES","NO"))</f>
        <v>NO</v>
      </c>
    </row>
    <row r="2820" spans="1:43" x14ac:dyDescent="0.3">
      <c r="A2820" s="38">
        <f>IF('query (10)'!A2820="","",'query (10)'!A2820)</f>
        <v>3083</v>
      </c>
      <c r="B2820" s="38" t="str">
        <f>IF('query (10)'!B2820="","",'query (10)'!B2820)</f>
        <v/>
      </c>
      <c r="C2820" s="38" t="str">
        <f>TRIM(UPPER('query (10)'!M2820))</f>
        <v>GR-420</v>
      </c>
      <c r="D2820" s="38" t="str">
        <f>TRIM(UPPER(IFERROR(_xlfn.TEXTBEFORE('query (10)'!L2820,"("),'query (10)'!L2820)))</f>
        <v>SHAFT FRONT O.D.GRINDING MACHINE.</v>
      </c>
      <c r="E2820" s="38" t="str">
        <f>IFERROR(TRIM(UPPER(_xlfn.TEXTBEFORE(_xlfn.TEXTAFTER('query (10)'!L2820,"("),")"))),"")</f>
        <v/>
      </c>
      <c r="F2820" s="38" t="str">
        <f>TRIM('query (10)'!K2820)</f>
        <v>WP Grinding1</v>
      </c>
      <c r="G2820" s="38" t="str">
        <f>IF('query (10)'!J2820="","",'query (10)'!J2820)</f>
        <v>Table L-R</v>
      </c>
      <c r="H2820" s="38" t="str">
        <f>TRIM(UPPER('query (10)'!J2820))</f>
        <v>TABLE L-R</v>
      </c>
      <c r="I2820" s="38" t="str">
        <f>IF('query (10)'!F2820="","",'query (10)'!F2820)</f>
        <v>Time-based Maintenance</v>
      </c>
      <c r="J2820" s="38" t="str">
        <f>IF('query (10)'!F2820="","",IFERROR(INDEX(Cleaning_Rules!$B$14:$B$17,MATCH(TRIM('query (10)'!F2820),Cleaning_Rules!$A$14:$A$17,0)),"UNKNOWN"))</f>
        <v>TBM</v>
      </c>
      <c r="K2820" s="38" t="str">
        <f>IF('query (10)'!G2820="","",'query (10)'!G2820)</f>
        <v>แก้ไขแผน</v>
      </c>
      <c r="L2820" s="38" t="str">
        <f>IF('query (10)'!G2820="","MISSING",IFERROR(INDEX(Cleaning_Rules!$B$5:$B$10,MATCH(TRIM('query (10)'!G2820),Cleaning_Rules!$A$5:$A$10,0)),"UNKNOWN"))</f>
        <v>PLAN_REVISED</v>
      </c>
      <c r="M2820" s="38" t="str">
        <f>IF('query (10)'!I2820="","",'query (10)'!I2820)</f>
        <v>Mechanical</v>
      </c>
      <c r="N2820" s="38" t="str">
        <f>IF('query (10)'!O2820="","",'query (10)'!O2820)</f>
        <v>Lubrication</v>
      </c>
      <c r="O2820" s="38" t="str">
        <f>IF('query (10)'!P2820="","",'query (10)'!P2820)</f>
        <v>Medium</v>
      </c>
      <c r="P2820" s="38" t="str">
        <f>IF('query (10)'!N2820="","",'query (10)'!N2820)</f>
        <v>Install pressure gauge oil lubricant for table L_R (งานขยายผล)</v>
      </c>
      <c r="Q2820" s="38" t="str">
        <f>TRIM('query (10)'!N2820)</f>
        <v>Install pressure gauge oil lubricant for table L_R (งานขยายผล)</v>
      </c>
      <c r="R2820" s="38" t="str">
        <f>TRIM(UPPER('query (10)'!R2820))</f>
        <v/>
      </c>
      <c r="S2820" s="38" t="str">
        <f>TRIM(UPPER('query (10)'!S2820))</f>
        <v/>
      </c>
      <c r="T2820" s="38" t="str">
        <f>IF('query (10)'!Q2820="","",TRIM(UPPER('query (10)'!Q2820)))</f>
        <v/>
      </c>
      <c r="U2820" s="38" t="str">
        <f>IF('query (10)'!T2820="","",'query (10)'!T2820)</f>
        <v/>
      </c>
      <c r="V2820" s="39" t="str">
        <f>IF('query (10)'!T2820="","",IFERROR(VALUE('query (10)'!T2820),""))</f>
        <v/>
      </c>
      <c r="W2820" s="40">
        <f>IF('query (10)'!U2820="","",'query (10)'!U2820)</f>
        <v>0</v>
      </c>
      <c r="X2820" s="39">
        <f>IF('query (10)'!V2820="","",'query (10)'!V2820)</f>
        <v>0</v>
      </c>
      <c r="Y2820" s="41">
        <f>IF('query (10)'!W2820="","",'query (10)'!W2820)</f>
        <v>46200</v>
      </c>
      <c r="Z2820" s="41" t="str">
        <f>IF('query (10)'!X2820="","",'query (10)'!X2820)</f>
        <v/>
      </c>
      <c r="AA2820" s="41">
        <f>IF('query (10)'!Y2820="","",'query (10)'!Y2820)</f>
        <v>46200</v>
      </c>
      <c r="AB2820" s="41">
        <f>IF('query (10)'!Z2820="","",'query (10)'!Z2820)</f>
        <v>46200</v>
      </c>
      <c r="AC2820" s="38" t="str">
        <f>IF(OR('query (10)'!AA2820="",COUNTIF(Cleaning_Rules!$A$21:$A$26,TRIM('query (10)'!AA2820))&gt;0),"",TRIM('query (10)'!AA2820))</f>
        <v/>
      </c>
      <c r="AD2820" s="38" t="str">
        <f>IF('query (10)'!AB2820="","",TRIM(IFERROR(_xlfn.TEXTBEFORE('query (10)'!AB2820,"("),'query (10)'!AB2820)))</f>
        <v/>
      </c>
      <c r="AE2820" s="38" t="str">
        <f>IFERROR(LOWER(TRIM(_xlfn.TEXTBEFORE(_xlfn.TEXTAFTER('query (10)'!AB2820,"("),")"))),"")</f>
        <v/>
      </c>
      <c r="AF2820" s="38" t="str">
        <f>IF('query (10)'!AD2820="","",TRIM('query (10)'!AD2820))</f>
        <v>เจษฎา ผิวบาง</v>
      </c>
      <c r="AG2820" s="38" t="str">
        <f>IF('query (10)'!AE2820="","",TRIM('query (10)'!AE2820))</f>
        <v>เจษฎา ผิวบาง</v>
      </c>
      <c r="AH2820" s="38" t="str">
        <f>IF('query (10)'!AF2820="","",IFERROR(VALUE('query (10)'!AF2820),""))</f>
        <v/>
      </c>
      <c r="AI2820" s="38" t="str">
        <f>IF('query (10)'!AG2820="","",TRIM('query (10)'!AG2820))</f>
        <v/>
      </c>
      <c r="AJ2820" s="38" t="str">
        <f>IF('query (10)'!AH2820="","",IFERROR(VALUE('query (10)'!AH2820),""))</f>
        <v/>
      </c>
      <c r="AK2820" s="38" t="str">
        <f>IF('query (10)'!AI2820="","",TRIM('query (10)'!AI2820))</f>
        <v/>
      </c>
      <c r="AL2820" s="42">
        <f t="shared" si="220"/>
        <v>2026</v>
      </c>
      <c r="AM2820" s="42" t="str">
        <f t="shared" si="221"/>
        <v>2026-06</v>
      </c>
      <c r="AN2820" s="42" t="str">
        <f t="shared" ca="1" si="222"/>
        <v>OVERDUE</v>
      </c>
      <c r="AO2820" s="42" t="str">
        <f t="shared" si="223"/>
        <v>GR-420 | SHAFT FRONT O.D.GRINDING MACHINE. | WP Grinding1 | TABLE L-R | Time-based Maintenance | Mechanical | Lubrication | Medium | Install pressure gauge oil lubricant for table L_R (งานขยายผล) | เจษฎา ผิวบาง</v>
      </c>
      <c r="AP2820" s="42" t="str">
        <f>_xlfn.TEXTJOIN("; ",TRUE,IF(COUNTA('query (10)'!A2820:AK2820)&lt;=6,"NEAR_EMPTY_ROW",""),IF($K2820="","MISSING_STATUS",""),IF(AND($K2820="เสร็จสิ้น",$Z2820=""),"DONE_NO_ACTUAL_DATE",""),IF(AND($I2820="Condition-based Maintenance",$AH2820=""),"CBM_NO_MEASUREMENT",""),IF(OR($X2820="",$X2820=0),"INVALID_PERIOD",""),IF(AND($AA2820&lt;&gt;"",$AB2820&lt;&gt;"",$AB2820&lt;$AA2820),"DATE_SEQUENCE_ERROR",""),IF(AND($AB2820&lt;&gt;"",$AB2820&gt;DATE(2030,12,31)),"DATE_OUTLIER",""),IF($C2820="","MISSING_QRCODE",""),IF($J2820="UNKNOWN","UNKNOWN_PM_TYPE",""),IF($L2820="UNKNOWN","UNKNOWN_STATUS",""))</f>
        <v>INVALID_PERIOD</v>
      </c>
      <c r="AQ2820" s="42" t="str">
        <f t="shared" si="224"/>
        <v>NO</v>
      </c>
    </row>
    <row r="2821" spans="1:43" x14ac:dyDescent="0.3">
      <c r="A2821" s="38">
        <f>IF('query (10)'!A2821="","",'query (10)'!A2821)</f>
        <v>3084</v>
      </c>
      <c r="B2821" s="38" t="str">
        <f>IF('query (10)'!B2821="","",'query (10)'!B2821)</f>
        <v/>
      </c>
      <c r="C2821" s="38" t="str">
        <f>TRIM(UPPER('query (10)'!M2821))</f>
        <v>GR-922</v>
      </c>
      <c r="D2821" s="38" t="str">
        <f>TRIM(UPPER(IFERROR(_xlfn.TEXTBEFORE('query (10)'!L2821,"("),'query (10)'!L2821)))</f>
        <v>OUTER RING RACEWAY GRINDING M/C</v>
      </c>
      <c r="E2821" s="38" t="str">
        <f>IFERROR(TRIM(UPPER(_xlfn.TEXTBEFORE(_xlfn.TEXTAFTER('query (10)'!L2821,"("),")"))),"")</f>
        <v/>
      </c>
      <c r="F2821" s="38" t="str">
        <f>TRIM('query (10)'!K2821)</f>
        <v>WP Grinding3</v>
      </c>
      <c r="G2821" s="38" t="str">
        <f>IF('query (10)'!J2821="","",'query (10)'!J2821)</f>
        <v xml:space="preserve">AG </v>
      </c>
      <c r="H2821" s="38" t="str">
        <f>TRIM(UPPER('query (10)'!J2821))</f>
        <v>AG</v>
      </c>
      <c r="I2821" s="38" t="str">
        <f>IF('query (10)'!F2821="","",'query (10)'!F2821)</f>
        <v>Time-based Maintenance</v>
      </c>
      <c r="J2821" s="38" t="str">
        <f>IF('query (10)'!F2821="","",IFERROR(INDEX(Cleaning_Rules!$B$14:$B$17,MATCH(TRIM('query (10)'!F2821),Cleaning_Rules!$A$14:$A$17,0)),"UNKNOWN"))</f>
        <v>TBM</v>
      </c>
      <c r="K2821" s="38" t="str">
        <f>IF('query (10)'!G2821="","",'query (10)'!G2821)</f>
        <v>แผนใหม่</v>
      </c>
      <c r="L2821" s="38" t="str">
        <f>IF('query (10)'!G2821="","MISSING",IFERROR(INDEX(Cleaning_Rules!$B$5:$B$10,MATCH(TRIM('query (10)'!G2821),Cleaning_Rules!$A$5:$A$10,0)),"UNKNOWN"))</f>
        <v>NEW_PLAN</v>
      </c>
      <c r="M2821" s="38" t="str">
        <f>IF('query (10)'!I2821="","",'query (10)'!I2821)</f>
        <v>Mechanical</v>
      </c>
      <c r="N2821" s="38" t="str">
        <f>IF('query (10)'!O2821="","",'query (10)'!O2821)</f>
        <v>Part Change</v>
      </c>
      <c r="O2821" s="38" t="str">
        <f>IF('query (10)'!P2821="","",'query (10)'!P2821)</f>
        <v>Medium</v>
      </c>
      <c r="P2821" s="38" t="str">
        <f>IF('query (10)'!N2821="","",'query (10)'!N2821)</f>
        <v xml:space="preserve">Out chute plate มีรอยสึกหรอ เวลาที่ชิ้นงานโหลดออกมา ทำให้ชิ้นงานติดขัด </v>
      </c>
      <c r="Q2821" s="38" t="str">
        <f>TRIM('query (10)'!N2821)</f>
        <v>Out chute plate มีรอยสึกหรอ เวลาที่ชิ้นงานโหลดออกมา ทำให้ชิ้นงานติดขัด</v>
      </c>
      <c r="R2821" s="38" t="str">
        <f>TRIM(UPPER('query (10)'!R2821))</f>
        <v/>
      </c>
      <c r="S2821" s="38" t="str">
        <f>TRIM(UPPER('query (10)'!S2821))</f>
        <v/>
      </c>
      <c r="T2821" s="38" t="str">
        <f>IF('query (10)'!Q2821="","",TRIM(UPPER('query (10)'!Q2821)))</f>
        <v/>
      </c>
      <c r="U2821" s="38" t="str">
        <f>IF('query (10)'!T2821="","",'query (10)'!T2821)</f>
        <v/>
      </c>
      <c r="V2821" s="39" t="str">
        <f>IF('query (10)'!T2821="","",IFERROR(VALUE('query (10)'!T2821),""))</f>
        <v/>
      </c>
      <c r="W2821" s="40">
        <f>IF('query (10)'!U2821="","",'query (10)'!U2821)</f>
        <v>0</v>
      </c>
      <c r="X2821" s="39">
        <f>IF('query (10)'!V2821="","",'query (10)'!V2821)</f>
        <v>0</v>
      </c>
      <c r="Y2821" s="41">
        <f>IF('query (10)'!W2821="","",'query (10)'!W2821)</f>
        <v>46203</v>
      </c>
      <c r="Z2821" s="41" t="str">
        <f>IF('query (10)'!X2821="","",'query (10)'!X2821)</f>
        <v/>
      </c>
      <c r="AA2821" s="41">
        <f>IF('query (10)'!Y2821="","",'query (10)'!Y2821)</f>
        <v>46203</v>
      </c>
      <c r="AB2821" s="41">
        <f>IF('query (10)'!Z2821="","",'query (10)'!Z2821)</f>
        <v>46203</v>
      </c>
      <c r="AC2821" s="38" t="str">
        <f>IF(OR('query (10)'!AA2821="",COUNTIF(Cleaning_Rules!$A$21:$A$26,TRIM('query (10)'!AA2821))&gt;0),"",TRIM('query (10)'!AA2821))</f>
        <v/>
      </c>
      <c r="AD2821" s="38" t="str">
        <f>IF('query (10)'!AB2821="","",TRIM(IFERROR(_xlfn.TEXTBEFORE('query (10)'!AB2821,"("),'query (10)'!AB2821)))</f>
        <v/>
      </c>
      <c r="AE2821" s="38" t="str">
        <f>IFERROR(LOWER(TRIM(_xlfn.TEXTBEFORE(_xlfn.TEXTAFTER('query (10)'!AB2821,"("),")"))),"")</f>
        <v/>
      </c>
      <c r="AF2821" s="38" t="str">
        <f>IF('query (10)'!AD2821="","",TRIM('query (10)'!AD2821))</f>
        <v>เจษฎา ผิวบาง</v>
      </c>
      <c r="AG2821" s="38" t="str">
        <f>IF('query (10)'!AE2821="","",TRIM('query (10)'!AE2821))</f>
        <v>เจษฎา ผิวบาง</v>
      </c>
      <c r="AH2821" s="38" t="str">
        <f>IF('query (10)'!AF2821="","",IFERROR(VALUE('query (10)'!AF2821),""))</f>
        <v/>
      </c>
      <c r="AI2821" s="38" t="str">
        <f>IF('query (10)'!AG2821="","",TRIM('query (10)'!AG2821))</f>
        <v/>
      </c>
      <c r="AJ2821" s="38" t="str">
        <f>IF('query (10)'!AH2821="","",IFERROR(VALUE('query (10)'!AH2821),""))</f>
        <v/>
      </c>
      <c r="AK2821" s="38" t="str">
        <f>IF('query (10)'!AI2821="","",TRIM('query (10)'!AI2821))</f>
        <v/>
      </c>
      <c r="AL2821" s="42">
        <f t="shared" si="220"/>
        <v>2026</v>
      </c>
      <c r="AM2821" s="42" t="str">
        <f t="shared" si="221"/>
        <v>2026-06</v>
      </c>
      <c r="AN2821" s="42" t="str">
        <f t="shared" ca="1" si="222"/>
        <v>OVERDUE</v>
      </c>
      <c r="AO2821" s="42" t="str">
        <f t="shared" si="223"/>
        <v>GR-922 | OUTER RING RACEWAY GRINDING M/C | WP Grinding3 | AG | Time-based Maintenance | Mechanical | Part Change | Medium | Out chute plate มีรอยสึกหรอ เวลาที่ชิ้นงานโหลดออกมา ทำให้ชิ้นงานติดขัด | เจษฎา ผิวบาง</v>
      </c>
      <c r="AP2821" s="42" t="str">
        <f>_xlfn.TEXTJOIN("; ",TRUE,IF(COUNTA('query (10)'!A2821:AK2821)&lt;=6,"NEAR_EMPTY_ROW",""),IF($K2821="","MISSING_STATUS",""),IF(AND($K2821="เสร็จสิ้น",$Z2821=""),"DONE_NO_ACTUAL_DATE",""),IF(AND($I2821="Condition-based Maintenance",$AH2821=""),"CBM_NO_MEASUREMENT",""),IF(OR($X2821="",$X2821=0),"INVALID_PERIOD",""),IF(AND($AA2821&lt;&gt;"",$AB2821&lt;&gt;"",$AB2821&lt;$AA2821),"DATE_SEQUENCE_ERROR",""),IF(AND($AB2821&lt;&gt;"",$AB2821&gt;DATE(2030,12,31)),"DATE_OUTLIER",""),IF($C2821="","MISSING_QRCODE",""),IF($J2821="UNKNOWN","UNKNOWN_PM_TYPE",""),IF($L2821="UNKNOWN","UNKNOWN_STATUS",""))</f>
        <v>INVALID_PERIOD</v>
      </c>
      <c r="AQ2821" s="42" t="str">
        <f t="shared" si="224"/>
        <v>NO</v>
      </c>
    </row>
  </sheetData>
  <conditionalFormatting sqref="AP2:AP2821">
    <cfRule type="expression" dxfId="1" priority="1">
      <formula>LEN($AP2)&gt;0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11A12-5C16-41C3-A47B-C15925F06174}">
  <dimension ref="A1:G92"/>
  <sheetViews>
    <sheetView topLeftCell="H1" workbookViewId="0">
      <pane ySplit="2" topLeftCell="A3" activePane="bottomLeft" state="frozen"/>
      <selection activeCell="H1" sqref="H1"/>
      <selection pane="bottomLeft" activeCell="N10" sqref="N10"/>
    </sheetView>
  </sheetViews>
  <sheetFormatPr defaultRowHeight="14.4" x14ac:dyDescent="0.3"/>
  <cols>
    <col min="1" max="1" width="42.5546875" customWidth="1"/>
    <col min="2" max="2" width="61.109375" customWidth="1"/>
    <col min="3" max="3" width="16.6640625" customWidth="1"/>
    <col min="4" max="4" width="51.88671875" customWidth="1"/>
    <col min="5" max="5" width="16.6640625" customWidth="1"/>
    <col min="6" max="6" width="11.109375" customWidth="1"/>
    <col min="7" max="7" width="96.33203125" customWidth="1"/>
  </cols>
  <sheetData>
    <row r="1" spans="1:7" ht="21" x14ac:dyDescent="0.3">
      <c r="A1" s="7" t="s">
        <v>2863</v>
      </c>
      <c r="B1" s="8"/>
      <c r="C1" s="8"/>
      <c r="D1" s="8"/>
      <c r="E1" s="8"/>
      <c r="F1" s="8"/>
      <c r="G1" s="8"/>
    </row>
    <row r="2" spans="1:7" x14ac:dyDescent="0.3">
      <c r="A2" s="9" t="s">
        <v>2864</v>
      </c>
      <c r="B2" s="8"/>
      <c r="C2" s="8"/>
      <c r="D2" s="8"/>
      <c r="E2" s="8"/>
      <c r="F2" s="8"/>
      <c r="G2" s="8"/>
    </row>
    <row r="3" spans="1:7" x14ac:dyDescent="0.3">
      <c r="A3" s="8"/>
      <c r="B3" s="8"/>
      <c r="C3" s="8"/>
      <c r="D3" s="8"/>
      <c r="E3" s="8"/>
      <c r="F3" s="8"/>
      <c r="G3" s="8"/>
    </row>
    <row r="4" spans="1:7" ht="17.399999999999999" x14ac:dyDescent="0.3">
      <c r="A4" s="28" t="s">
        <v>2865</v>
      </c>
      <c r="B4" s="28"/>
      <c r="C4" s="28"/>
      <c r="D4" s="28"/>
      <c r="E4" s="28"/>
      <c r="F4" s="28"/>
      <c r="G4" s="28"/>
    </row>
    <row r="5" spans="1:7" x14ac:dyDescent="0.3">
      <c r="A5" s="8" t="s">
        <v>2866</v>
      </c>
      <c r="B5" s="8">
        <f>ROWS(Table_query__10[])</f>
        <v>2820</v>
      </c>
      <c r="C5" s="8"/>
      <c r="D5" s="8"/>
      <c r="E5" s="8"/>
      <c r="F5" s="8"/>
      <c r="G5" s="8"/>
    </row>
    <row r="6" spans="1:7" x14ac:dyDescent="0.3">
      <c r="A6" s="8" t="s">
        <v>2867</v>
      </c>
      <c r="B6" s="8">
        <f>COLUMNS(Table_query__10[])</f>
        <v>37</v>
      </c>
      <c r="C6" s="8"/>
      <c r="D6" s="8"/>
      <c r="E6" s="8"/>
      <c r="F6" s="8"/>
      <c r="G6" s="8"/>
    </row>
    <row r="7" spans="1:7" x14ac:dyDescent="0.3">
      <c r="A7" s="8" t="s">
        <v>2868</v>
      </c>
      <c r="B7" s="8" t="str" cm="1">
        <f t="array" ref="B7">IF(SUMPRODUCT(1/COUNTIF(Table_query__10[ID],Table_query__10[ID]))=ROWS(Table_query__10[]),"✅ ไม่ซ้ำ 100% — ใช้เป็น primary key ได้","❌ พบค่าซ้ำ")</f>
        <v>✅ ไม่ซ้ำ 100% — ใช้เป็น primary key ได้</v>
      </c>
      <c r="C7" s="8"/>
      <c r="D7" s="8"/>
      <c r="E7" s="8"/>
      <c r="F7" s="8"/>
      <c r="G7" s="8"/>
    </row>
    <row r="8" spans="1:7" x14ac:dyDescent="0.3">
      <c r="A8" s="8" t="s">
        <v>2869</v>
      </c>
      <c r="B8" s="10" t="s">
        <v>2870</v>
      </c>
      <c r="C8" s="8"/>
      <c r="D8" s="8"/>
      <c r="E8" s="8"/>
      <c r="F8" s="8"/>
      <c r="G8" s="8"/>
    </row>
    <row r="9" spans="1:7" x14ac:dyDescent="0.3">
      <c r="A9" s="8" t="s">
        <v>2871</v>
      </c>
      <c r="B9" s="11">
        <f>SUM(Table_query__10[Cost])</f>
        <v>881217.15764000022</v>
      </c>
      <c r="C9" s="8"/>
      <c r="D9" s="8"/>
      <c r="E9" s="8"/>
      <c r="F9" s="8"/>
      <c r="G9" s="8"/>
    </row>
    <row r="10" spans="1:7" x14ac:dyDescent="0.3">
      <c r="A10" s="8" t="s">
        <v>2872</v>
      </c>
      <c r="B10" s="8">
        <f>COUNTIF(Table_query__10[Cost],"&gt;0")</f>
        <v>115</v>
      </c>
      <c r="C10" s="8"/>
      <c r="D10" s="8"/>
      <c r="E10" s="8"/>
      <c r="F10" s="8"/>
      <c r="G10" s="8"/>
    </row>
    <row r="11" spans="1:7" x14ac:dyDescent="0.3">
      <c r="A11" s="8" t="s">
        <v>2873</v>
      </c>
      <c r="B11" s="8">
        <f>COUNTIF(Table_query__10[StatusItems],"เสร็จสิ้น")</f>
        <v>1851</v>
      </c>
      <c r="C11" s="8"/>
      <c r="D11" s="8"/>
      <c r="E11" s="8"/>
      <c r="F11" s="8"/>
      <c r="G11" s="8"/>
    </row>
    <row r="12" spans="1:7" x14ac:dyDescent="0.3">
      <c r="A12" s="8" t="s">
        <v>2874</v>
      </c>
      <c r="B12" s="8" t="str">
        <f>TEXT(MIN(Table_query__10[LastPMDate]),"dd/mm/yyyy")&amp;" ถึง "&amp;TEXT(MAX(Table_query__10[LastPMDate]),"dd/mm/yyyy")</f>
        <v>27/01/2024 ถึง 29/04/2029</v>
      </c>
      <c r="C12" s="8"/>
      <c r="D12" s="8"/>
      <c r="E12" s="8"/>
      <c r="F12" s="8"/>
      <c r="G12" s="8"/>
    </row>
    <row r="13" spans="1:7" x14ac:dyDescent="0.3">
      <c r="A13" s="8" t="s">
        <v>2875</v>
      </c>
      <c r="B13" s="8" t="str">
        <f>TEXT(MIN(Table_query__10[NextPMDate]),"dd/mm/yyyy")&amp;" ถึง "&amp;TEXT(MAX(Table_query__10[NextPMDate]),"dd/mm/yyyy")</f>
        <v>02/11/2024 ถึง 21/05/2086</v>
      </c>
      <c r="C13" s="8"/>
      <c r="D13" s="8"/>
      <c r="E13" s="8"/>
      <c r="F13" s="8"/>
      <c r="G13" s="8"/>
    </row>
    <row r="14" spans="1:7" x14ac:dyDescent="0.3">
      <c r="A14" s="8"/>
      <c r="B14" s="8"/>
      <c r="C14" s="8"/>
      <c r="D14" s="8"/>
      <c r="E14" s="8"/>
      <c r="F14" s="8"/>
      <c r="G14" s="8"/>
    </row>
    <row r="15" spans="1:7" ht="17.399999999999999" x14ac:dyDescent="0.3">
      <c r="A15" s="28" t="s">
        <v>2876</v>
      </c>
      <c r="B15" s="28"/>
      <c r="C15" s="28"/>
      <c r="D15" s="28"/>
      <c r="E15" s="28"/>
      <c r="F15" s="28"/>
      <c r="G15" s="28"/>
    </row>
    <row r="16" spans="1:7" x14ac:dyDescent="0.3">
      <c r="A16" s="12" t="s">
        <v>2877</v>
      </c>
      <c r="B16" s="12" t="s">
        <v>2878</v>
      </c>
      <c r="C16" s="12" t="s">
        <v>2879</v>
      </c>
      <c r="D16" s="12" t="s">
        <v>2880</v>
      </c>
      <c r="E16" s="13" t="s">
        <v>2881</v>
      </c>
      <c r="F16" s="12" t="s">
        <v>2882</v>
      </c>
      <c r="G16" s="12" t="s">
        <v>2883</v>
      </c>
    </row>
    <row r="17" spans="1:7" x14ac:dyDescent="0.3">
      <c r="A17" s="14" t="s">
        <v>34</v>
      </c>
      <c r="B17" s="14">
        <f>COUNTA(INDEX(Table_query__10[],0,MATCH($A17,Table_query__10[#Headers],0)))</f>
        <v>2820</v>
      </c>
      <c r="C17" s="14">
        <f>ROWS(Table_query__10[])-B17</f>
        <v>0</v>
      </c>
      <c r="D17" s="15">
        <f>B17/ROWS(Table_query__10[])</f>
        <v>1</v>
      </c>
      <c r="E17" s="16">
        <v>2820</v>
      </c>
      <c r="F17" s="17" t="s">
        <v>2885</v>
      </c>
      <c r="G17" s="22" t="s">
        <v>2888</v>
      </c>
    </row>
    <row r="18" spans="1:7" x14ac:dyDescent="0.3">
      <c r="A18" s="14" t="s">
        <v>30</v>
      </c>
      <c r="B18" s="14">
        <f>COUNTA(INDEX(Table_query__10[],0,MATCH($A18,Table_query__10[#Headers],0)))</f>
        <v>1985</v>
      </c>
      <c r="C18" s="14">
        <f>ROWS(Table_query__10[])-B18</f>
        <v>835</v>
      </c>
      <c r="D18" s="15">
        <f>B18/ROWS(Table_query__10[])</f>
        <v>0.70390070921985815</v>
      </c>
      <c r="E18" s="16">
        <v>1985</v>
      </c>
      <c r="F18" s="17" t="s">
        <v>2886</v>
      </c>
      <c r="G18" s="22" t="s">
        <v>2889</v>
      </c>
    </row>
    <row r="19" spans="1:7" x14ac:dyDescent="0.3">
      <c r="A19" s="14" t="s">
        <v>31</v>
      </c>
      <c r="B19" s="14">
        <f>COUNTA(INDEX(Table_query__10[],0,MATCH($A19,Table_query__10[#Headers],0)))</f>
        <v>0</v>
      </c>
      <c r="C19" s="14">
        <f>ROWS(Table_query__10[])-B19</f>
        <v>2820</v>
      </c>
      <c r="D19" s="15">
        <f>B19/ROWS(Table_query__10[])</f>
        <v>0</v>
      </c>
      <c r="E19" s="16">
        <v>0</v>
      </c>
      <c r="F19" s="17" t="s">
        <v>2887</v>
      </c>
      <c r="G19" s="22" t="s">
        <v>2890</v>
      </c>
    </row>
    <row r="20" spans="1:7" x14ac:dyDescent="0.3">
      <c r="A20" s="14" t="s">
        <v>32</v>
      </c>
      <c r="B20" s="14">
        <f>COUNTA(INDEX(Table_query__10[],0,MATCH($A20,Table_query__10[#Headers],0)))</f>
        <v>0</v>
      </c>
      <c r="C20" s="14">
        <f>ROWS(Table_query__10[])-B20</f>
        <v>2820</v>
      </c>
      <c r="D20" s="15">
        <f>B20/ROWS(Table_query__10[])</f>
        <v>0</v>
      </c>
      <c r="E20" s="16">
        <v>0</v>
      </c>
      <c r="F20" s="17" t="s">
        <v>2887</v>
      </c>
      <c r="G20" s="22" t="s">
        <v>2890</v>
      </c>
    </row>
    <row r="21" spans="1:7" x14ac:dyDescent="0.3">
      <c r="A21" s="14" t="s">
        <v>33</v>
      </c>
      <c r="B21" s="14">
        <f>COUNTA(INDEX(Table_query__10[],0,MATCH($A21,Table_query__10[#Headers],0)))</f>
        <v>0</v>
      </c>
      <c r="C21" s="14">
        <f>ROWS(Table_query__10[])-B21</f>
        <v>2820</v>
      </c>
      <c r="D21" s="15">
        <f>B21/ROWS(Table_query__10[])</f>
        <v>0</v>
      </c>
      <c r="E21" s="16">
        <v>0</v>
      </c>
      <c r="F21" s="17" t="s">
        <v>2887</v>
      </c>
      <c r="G21" s="22" t="s">
        <v>2890</v>
      </c>
    </row>
    <row r="22" spans="1:7" x14ac:dyDescent="0.3">
      <c r="A22" s="14" t="s">
        <v>22</v>
      </c>
      <c r="B22" s="14">
        <f>COUNTA(INDEX(Table_query__10[],0,MATCH($A22,Table_query__10[#Headers],0)))</f>
        <v>2817</v>
      </c>
      <c r="C22" s="14">
        <f>ROWS(Table_query__10[])-B22</f>
        <v>3</v>
      </c>
      <c r="D22" s="15">
        <f>B22/ROWS(Table_query__10[])</f>
        <v>0.99893617021276593</v>
      </c>
      <c r="E22" s="16">
        <v>4</v>
      </c>
      <c r="F22" s="17" t="s">
        <v>2885</v>
      </c>
      <c r="G22" s="22" t="s">
        <v>2891</v>
      </c>
    </row>
    <row r="23" spans="1:7" x14ac:dyDescent="0.3">
      <c r="A23" s="14" t="s">
        <v>16</v>
      </c>
      <c r="B23" s="14">
        <f>COUNTA(INDEX(Table_query__10[],0,MATCH($A23,Table_query__10[#Headers],0)))</f>
        <v>2768</v>
      </c>
      <c r="C23" s="14">
        <f>ROWS(Table_query__10[])-B23</f>
        <v>52</v>
      </c>
      <c r="D23" s="15">
        <f>B23/ROWS(Table_query__10[])</f>
        <v>0.98156028368794324</v>
      </c>
      <c r="E23" s="16">
        <v>6</v>
      </c>
      <c r="F23" s="17" t="s">
        <v>2886</v>
      </c>
      <c r="G23" s="22" t="s">
        <v>2892</v>
      </c>
    </row>
    <row r="24" spans="1:7" x14ac:dyDescent="0.3">
      <c r="A24" s="14" t="s">
        <v>0</v>
      </c>
      <c r="B24" s="14">
        <f>COUNTA(INDEX(Table_query__10[],0,MATCH($A24,Table_query__10[#Headers],0)))</f>
        <v>2817</v>
      </c>
      <c r="C24" s="14">
        <f>ROWS(Table_query__10[])-B24</f>
        <v>3</v>
      </c>
      <c r="D24" s="15">
        <f>B24/ROWS(Table_query__10[])</f>
        <v>0.99893617021276593</v>
      </c>
      <c r="E24" s="16">
        <v>1</v>
      </c>
      <c r="F24" s="17" t="s">
        <v>2887</v>
      </c>
      <c r="G24" s="22" t="s">
        <v>2893</v>
      </c>
    </row>
    <row r="25" spans="1:7" x14ac:dyDescent="0.3">
      <c r="A25" s="14" t="s">
        <v>19</v>
      </c>
      <c r="B25" s="14">
        <f>COUNTA(INDEX(Table_query__10[],0,MATCH($A25,Table_query__10[#Headers],0)))</f>
        <v>2817</v>
      </c>
      <c r="C25" s="14">
        <f>ROWS(Table_query__10[])-B25</f>
        <v>3</v>
      </c>
      <c r="D25" s="15">
        <f>B25/ROWS(Table_query__10[])</f>
        <v>0.99893617021276593</v>
      </c>
      <c r="E25" s="16">
        <v>2</v>
      </c>
      <c r="F25" s="17" t="s">
        <v>2885</v>
      </c>
      <c r="G25" s="22" t="s">
        <v>2894</v>
      </c>
    </row>
    <row r="26" spans="1:7" x14ac:dyDescent="0.3">
      <c r="A26" s="14" t="s">
        <v>11</v>
      </c>
      <c r="B26" s="14">
        <f>COUNTA(INDEX(Table_query__10[],0,MATCH($A26,Table_query__10[#Headers],0)))</f>
        <v>2817</v>
      </c>
      <c r="C26" s="14">
        <f>ROWS(Table_query__10[])-B26</f>
        <v>3</v>
      </c>
      <c r="D26" s="15">
        <f>B26/ROWS(Table_query__10[])</f>
        <v>0.99893617021276593</v>
      </c>
      <c r="E26" s="16">
        <v>70</v>
      </c>
      <c r="F26" s="17" t="s">
        <v>2886</v>
      </c>
      <c r="G26" s="22" t="s">
        <v>2895</v>
      </c>
    </row>
    <row r="27" spans="1:7" x14ac:dyDescent="0.3">
      <c r="A27" s="14" t="s">
        <v>1</v>
      </c>
      <c r="B27" s="14">
        <f>COUNTA(INDEX(Table_query__10[],0,MATCH($A27,Table_query__10[#Headers],0)))</f>
        <v>2817</v>
      </c>
      <c r="C27" s="14">
        <f>ROWS(Table_query__10[])-B27</f>
        <v>3</v>
      </c>
      <c r="D27" s="15">
        <f>B27/ROWS(Table_query__10[])</f>
        <v>0.99893617021276593</v>
      </c>
      <c r="E27" s="16">
        <v>37</v>
      </c>
      <c r="F27" s="17" t="s">
        <v>2885</v>
      </c>
      <c r="G27" s="22" t="s">
        <v>2896</v>
      </c>
    </row>
    <row r="28" spans="1:7" x14ac:dyDescent="0.3">
      <c r="A28" s="14" t="s">
        <v>2</v>
      </c>
      <c r="B28" s="14">
        <f>COUNTA(INDEX(Table_query__10[],0,MATCH($A28,Table_query__10[#Headers],0)))</f>
        <v>2817</v>
      </c>
      <c r="C28" s="14">
        <f>ROWS(Table_query__10[])-B28</f>
        <v>3</v>
      </c>
      <c r="D28" s="15">
        <f>B28/ROWS(Table_query__10[])</f>
        <v>0.99893617021276593</v>
      </c>
      <c r="E28" s="16" t="s">
        <v>2884</v>
      </c>
      <c r="F28" s="17" t="s">
        <v>2886</v>
      </c>
      <c r="G28" s="22" t="s">
        <v>2897</v>
      </c>
    </row>
    <row r="29" spans="1:7" x14ac:dyDescent="0.3">
      <c r="A29" s="14" t="s">
        <v>3</v>
      </c>
      <c r="B29" s="14">
        <f>COUNTA(INDEX(Table_query__10[],0,MATCH($A29,Table_query__10[#Headers],0)))</f>
        <v>2801</v>
      </c>
      <c r="C29" s="14">
        <f>ROWS(Table_query__10[])-B29</f>
        <v>19</v>
      </c>
      <c r="D29" s="15">
        <f>B29/ROWS(Table_query__10[])</f>
        <v>0.99326241134751769</v>
      </c>
      <c r="E29" s="16" t="s">
        <v>2884</v>
      </c>
      <c r="F29" s="17" t="s">
        <v>2886</v>
      </c>
      <c r="G29" s="22" t="s">
        <v>2898</v>
      </c>
    </row>
    <row r="30" spans="1:7" x14ac:dyDescent="0.3">
      <c r="A30" s="14" t="s">
        <v>4</v>
      </c>
      <c r="B30" s="14">
        <f>COUNTA(INDEX(Table_query__10[],0,MATCH($A30,Table_query__10[#Headers],0)))</f>
        <v>2817</v>
      </c>
      <c r="C30" s="14">
        <f>ROWS(Table_query__10[])-B30</f>
        <v>3</v>
      </c>
      <c r="D30" s="15">
        <f>B30/ROWS(Table_query__10[])</f>
        <v>0.99893617021276593</v>
      </c>
      <c r="E30" s="16" t="s">
        <v>2884</v>
      </c>
      <c r="F30" s="17" t="s">
        <v>2886</v>
      </c>
      <c r="G30" s="22" t="s">
        <v>2899</v>
      </c>
    </row>
    <row r="31" spans="1:7" x14ac:dyDescent="0.3">
      <c r="A31" s="14" t="s">
        <v>7</v>
      </c>
      <c r="B31" s="14">
        <f>COUNTA(INDEX(Table_query__10[],0,MATCH($A31,Table_query__10[#Headers],0)))</f>
        <v>2817</v>
      </c>
      <c r="C31" s="14">
        <f>ROWS(Table_query__10[])-B31</f>
        <v>3</v>
      </c>
      <c r="D31" s="15">
        <f>B31/ROWS(Table_query__10[])</f>
        <v>0.99893617021276593</v>
      </c>
      <c r="E31" s="16">
        <v>6</v>
      </c>
      <c r="F31" s="17" t="s">
        <v>2885</v>
      </c>
      <c r="G31" s="22" t="s">
        <v>2900</v>
      </c>
    </row>
    <row r="32" spans="1:7" x14ac:dyDescent="0.3">
      <c r="A32" s="14" t="s">
        <v>24</v>
      </c>
      <c r="B32" s="14">
        <f>COUNTA(INDEX(Table_query__10[],0,MATCH($A32,Table_query__10[#Headers],0)))</f>
        <v>2820</v>
      </c>
      <c r="C32" s="14">
        <f>ROWS(Table_query__10[])-B32</f>
        <v>0</v>
      </c>
      <c r="D32" s="15">
        <f>B32/ROWS(Table_query__10[])</f>
        <v>1</v>
      </c>
      <c r="E32" s="16">
        <v>4</v>
      </c>
      <c r="F32" s="17" t="s">
        <v>2885</v>
      </c>
      <c r="G32" s="22" t="s">
        <v>2901</v>
      </c>
    </row>
    <row r="33" spans="1:7" x14ac:dyDescent="0.3">
      <c r="A33" s="14" t="s">
        <v>23</v>
      </c>
      <c r="B33" s="14">
        <f>COUNTA(INDEX(Table_query__10[],0,MATCH($A33,Table_query__10[#Headers],0)))</f>
        <v>32</v>
      </c>
      <c r="C33" s="14">
        <f>ROWS(Table_query__10[])-B33</f>
        <v>2788</v>
      </c>
      <c r="D33" s="15">
        <f>B33/ROWS(Table_query__10[])</f>
        <v>1.1347517730496455E-2</v>
      </c>
      <c r="E33" s="16">
        <v>15</v>
      </c>
      <c r="F33" s="17" t="s">
        <v>2887</v>
      </c>
      <c r="G33" s="22" t="s">
        <v>2902</v>
      </c>
    </row>
    <row r="34" spans="1:7" x14ac:dyDescent="0.3">
      <c r="A34" s="14" t="s">
        <v>8</v>
      </c>
      <c r="B34" s="14">
        <f>COUNTA(INDEX(Table_query__10[],0,MATCH($A34,Table_query__10[#Headers],0)))</f>
        <v>1063</v>
      </c>
      <c r="C34" s="14">
        <f>ROWS(Table_query__10[])-B34</f>
        <v>1757</v>
      </c>
      <c r="D34" s="15">
        <f>B34/ROWS(Table_query__10[])</f>
        <v>0.37695035460992909</v>
      </c>
      <c r="E34" s="16">
        <v>87</v>
      </c>
      <c r="F34" s="17" t="s">
        <v>2886</v>
      </c>
      <c r="G34" s="22" t="s">
        <v>2903</v>
      </c>
    </row>
    <row r="35" spans="1:7" x14ac:dyDescent="0.3">
      <c r="A35" s="14" t="s">
        <v>9</v>
      </c>
      <c r="B35" s="14">
        <f>COUNTA(INDEX(Table_query__10[],0,MATCH($A35,Table_query__10[#Headers],0)))</f>
        <v>1008</v>
      </c>
      <c r="C35" s="14">
        <f>ROWS(Table_query__10[])-B35</f>
        <v>1812</v>
      </c>
      <c r="D35" s="15">
        <f>B35/ROWS(Table_query__10[])</f>
        <v>0.35744680851063831</v>
      </c>
      <c r="E35" s="16" t="s">
        <v>2884</v>
      </c>
      <c r="F35" s="17" t="s">
        <v>2886</v>
      </c>
      <c r="G35" s="22" t="s">
        <v>2904</v>
      </c>
    </row>
    <row r="36" spans="1:7" x14ac:dyDescent="0.3">
      <c r="A36" s="14" t="s">
        <v>10</v>
      </c>
      <c r="B36" s="14">
        <f>COUNTA(INDEX(Table_query__10[],0,MATCH($A36,Table_query__10[#Headers],0)))</f>
        <v>505</v>
      </c>
      <c r="C36" s="14">
        <f>ROWS(Table_query__10[])-B36</f>
        <v>2315</v>
      </c>
      <c r="D36" s="15">
        <f>B36/ROWS(Table_query__10[])</f>
        <v>0.17907801418439717</v>
      </c>
      <c r="E36" s="16">
        <v>4</v>
      </c>
      <c r="F36" s="17" t="s">
        <v>2887</v>
      </c>
      <c r="G36" s="22" t="s">
        <v>2905</v>
      </c>
    </row>
    <row r="37" spans="1:7" x14ac:dyDescent="0.3">
      <c r="A37" s="14" t="s">
        <v>12</v>
      </c>
      <c r="B37" s="14">
        <f>COUNTA(INDEX(Table_query__10[],0,MATCH($A37,Table_query__10[#Headers],0)))</f>
        <v>2820</v>
      </c>
      <c r="C37" s="14">
        <f>ROWS(Table_query__10[])-B37</f>
        <v>0</v>
      </c>
      <c r="D37" s="15">
        <f>B37/ROWS(Table_query__10[])</f>
        <v>1</v>
      </c>
      <c r="E37" s="16">
        <v>35</v>
      </c>
      <c r="F37" s="17" t="s">
        <v>2886</v>
      </c>
      <c r="G37" s="22" t="s">
        <v>2906</v>
      </c>
    </row>
    <row r="38" spans="1:7" x14ac:dyDescent="0.3">
      <c r="A38" s="14" t="s">
        <v>13</v>
      </c>
      <c r="B38" s="14">
        <f>COUNTA(INDEX(Table_query__10[],0,MATCH($A38,Table_query__10[#Headers],0)))</f>
        <v>2813</v>
      </c>
      <c r="C38" s="14">
        <f>ROWS(Table_query__10[])-B38</f>
        <v>7</v>
      </c>
      <c r="D38" s="15">
        <f>B38/ROWS(Table_query__10[])</f>
        <v>0.99751773049645387</v>
      </c>
      <c r="E38" s="16">
        <v>45</v>
      </c>
      <c r="F38" s="17" t="s">
        <v>2886</v>
      </c>
      <c r="G38" s="22" t="s">
        <v>2907</v>
      </c>
    </row>
    <row r="39" spans="1:7" x14ac:dyDescent="0.3">
      <c r="A39" s="14" t="s">
        <v>14</v>
      </c>
      <c r="B39" s="14">
        <f>COUNTA(INDEX(Table_query__10[],0,MATCH($A39,Table_query__10[#Headers],0)))</f>
        <v>2817</v>
      </c>
      <c r="C39" s="14">
        <f>ROWS(Table_query__10[])-B39</f>
        <v>3</v>
      </c>
      <c r="D39" s="15">
        <f>B39/ROWS(Table_query__10[])</f>
        <v>0.99893617021276593</v>
      </c>
      <c r="E39" s="16" t="s">
        <v>2884</v>
      </c>
      <c r="F39" s="17" t="s">
        <v>2885</v>
      </c>
      <c r="G39" s="22" t="s">
        <v>2908</v>
      </c>
    </row>
    <row r="40" spans="1:7" x14ac:dyDescent="0.3">
      <c r="A40" s="14" t="s">
        <v>15</v>
      </c>
      <c r="B40" s="14">
        <f>COUNTA(INDEX(Table_query__10[],0,MATCH($A40,Table_query__10[#Headers],0)))</f>
        <v>1571</v>
      </c>
      <c r="C40" s="14">
        <f>ROWS(Table_query__10[])-B40</f>
        <v>1249</v>
      </c>
      <c r="D40" s="15">
        <f>B40/ROWS(Table_query__10[])</f>
        <v>0.55709219858156034</v>
      </c>
      <c r="E40" s="16">
        <v>47</v>
      </c>
      <c r="F40" s="17" t="s">
        <v>2886</v>
      </c>
      <c r="G40" s="22" t="s">
        <v>2909</v>
      </c>
    </row>
    <row r="41" spans="1:7" x14ac:dyDescent="0.3">
      <c r="A41" s="14" t="s">
        <v>20</v>
      </c>
      <c r="B41" s="14">
        <f>COUNTA(INDEX(Table_query__10[],0,MATCH($A41,Table_query__10[#Headers],0)))</f>
        <v>2790</v>
      </c>
      <c r="C41" s="14">
        <f>ROWS(Table_query__10[])-B41</f>
        <v>30</v>
      </c>
      <c r="D41" s="15">
        <f>B41/ROWS(Table_query__10[])</f>
        <v>0.98936170212765961</v>
      </c>
      <c r="E41" s="16" t="s">
        <v>2884</v>
      </c>
      <c r="F41" s="17" t="s">
        <v>2886</v>
      </c>
      <c r="G41" s="22" t="s">
        <v>2910</v>
      </c>
    </row>
    <row r="42" spans="1:7" x14ac:dyDescent="0.3">
      <c r="A42" s="14" t="s">
        <v>21</v>
      </c>
      <c r="B42" s="14">
        <f>COUNTA(INDEX(Table_query__10[],0,MATCH($A42,Table_query__10[#Headers],0)))</f>
        <v>2803</v>
      </c>
      <c r="C42" s="14">
        <f>ROWS(Table_query__10[])-B42</f>
        <v>17</v>
      </c>
      <c r="D42" s="15">
        <f>B42/ROWS(Table_query__10[])</f>
        <v>0.99397163120567378</v>
      </c>
      <c r="E42" s="16" t="s">
        <v>2884</v>
      </c>
      <c r="F42" s="17" t="s">
        <v>2886</v>
      </c>
      <c r="G42" s="22" t="s">
        <v>2911</v>
      </c>
    </row>
    <row r="43" spans="1:7" x14ac:dyDescent="0.3">
      <c r="A43" s="14" t="s">
        <v>5</v>
      </c>
      <c r="B43" s="14">
        <f>COUNTA(INDEX(Table_query__10[],0,MATCH($A43,Table_query__10[#Headers],0)))</f>
        <v>216</v>
      </c>
      <c r="C43" s="14">
        <f>ROWS(Table_query__10[])-B43</f>
        <v>2604</v>
      </c>
      <c r="D43" s="15">
        <f>B43/ROWS(Table_query__10[])</f>
        <v>7.6595744680851063E-2</v>
      </c>
      <c r="E43" s="16">
        <v>47</v>
      </c>
      <c r="F43" s="17" t="s">
        <v>2886</v>
      </c>
      <c r="G43" s="22" t="s">
        <v>2912</v>
      </c>
    </row>
    <row r="44" spans="1:7" x14ac:dyDescent="0.3">
      <c r="A44" s="14" t="s">
        <v>6</v>
      </c>
      <c r="B44" s="14">
        <f>COUNTA(INDEX(Table_query__10[],0,MATCH($A44,Table_query__10[#Headers],0)))</f>
        <v>1907</v>
      </c>
      <c r="C44" s="14">
        <f>ROWS(Table_query__10[])-B44</f>
        <v>913</v>
      </c>
      <c r="D44" s="15">
        <f>B44/ROWS(Table_query__10[])</f>
        <v>0.67624113475177305</v>
      </c>
      <c r="E44" s="16" t="s">
        <v>2884</v>
      </c>
      <c r="F44" s="17" t="s">
        <v>2886</v>
      </c>
      <c r="G44" s="22" t="s">
        <v>2913</v>
      </c>
    </row>
    <row r="45" spans="1:7" x14ac:dyDescent="0.3">
      <c r="A45" s="14" t="s">
        <v>25</v>
      </c>
      <c r="B45" s="14">
        <f>COUNTA(INDEX(Table_query__10[],0,MATCH($A45,Table_query__10[#Headers],0)))</f>
        <v>0</v>
      </c>
      <c r="C45" s="14">
        <f>ROWS(Table_query__10[])-B45</f>
        <v>2820</v>
      </c>
      <c r="D45" s="15">
        <f>B45/ROWS(Table_query__10[])</f>
        <v>0</v>
      </c>
      <c r="E45" s="16">
        <v>0</v>
      </c>
      <c r="F45" s="17" t="s">
        <v>2887</v>
      </c>
      <c r="G45" s="22" t="s">
        <v>2890</v>
      </c>
    </row>
    <row r="46" spans="1:7" x14ac:dyDescent="0.3">
      <c r="A46" s="14" t="s">
        <v>17</v>
      </c>
      <c r="B46" s="14">
        <f>COUNTA(INDEX(Table_query__10[],0,MATCH($A46,Table_query__10[#Headers],0)))</f>
        <v>2817</v>
      </c>
      <c r="C46" s="14">
        <f>ROWS(Table_query__10[])-B46</f>
        <v>3</v>
      </c>
      <c r="D46" s="15">
        <f>B46/ROWS(Table_query__10[])</f>
        <v>0.99893617021276593</v>
      </c>
      <c r="E46" s="16">
        <v>10</v>
      </c>
      <c r="F46" s="17" t="s">
        <v>2885</v>
      </c>
      <c r="G46" s="22" t="s">
        <v>2914</v>
      </c>
    </row>
    <row r="47" spans="1:7" x14ac:dyDescent="0.3">
      <c r="A47" s="14" t="s">
        <v>18</v>
      </c>
      <c r="B47" s="14">
        <f>COUNTA(INDEX(Table_query__10[],0,MATCH($A47,Table_query__10[#Headers],0)))</f>
        <v>2813</v>
      </c>
      <c r="C47" s="14">
        <f>ROWS(Table_query__10[])-B47</f>
        <v>7</v>
      </c>
      <c r="D47" s="15">
        <f>B47/ROWS(Table_query__10[])</f>
        <v>0.99751773049645387</v>
      </c>
      <c r="E47" s="16">
        <v>9</v>
      </c>
      <c r="F47" s="17" t="s">
        <v>2885</v>
      </c>
      <c r="G47" s="22" t="s">
        <v>2915</v>
      </c>
    </row>
    <row r="48" spans="1:7" x14ac:dyDescent="0.3">
      <c r="A48" s="14" t="s">
        <v>26</v>
      </c>
      <c r="B48" s="14">
        <f>COUNTA(INDEX(Table_query__10[],0,MATCH($A48,Table_query__10[#Headers],0)))</f>
        <v>4</v>
      </c>
      <c r="C48" s="14">
        <f>ROWS(Table_query__10[])-B48</f>
        <v>2816</v>
      </c>
      <c r="D48" s="15">
        <f>B48/ROWS(Table_query__10[])</f>
        <v>1.4184397163120568E-3</v>
      </c>
      <c r="E48" s="16">
        <v>4</v>
      </c>
      <c r="F48" s="17" t="s">
        <v>2887</v>
      </c>
      <c r="G48" s="22" t="s">
        <v>2916</v>
      </c>
    </row>
    <row r="49" spans="1:7" x14ac:dyDescent="0.3">
      <c r="A49" s="14" t="s">
        <v>28</v>
      </c>
      <c r="B49" s="14">
        <f>COUNTA(INDEX(Table_query__10[],0,MATCH($A49,Table_query__10[#Headers],0)))</f>
        <v>4</v>
      </c>
      <c r="C49" s="14">
        <f>ROWS(Table_query__10[])-B49</f>
        <v>2816</v>
      </c>
      <c r="D49" s="15">
        <f>B49/ROWS(Table_query__10[])</f>
        <v>1.4184397163120568E-3</v>
      </c>
      <c r="E49" s="16">
        <v>4</v>
      </c>
      <c r="F49" s="17" t="s">
        <v>2887</v>
      </c>
      <c r="G49" s="22" t="s">
        <v>2917</v>
      </c>
    </row>
    <row r="50" spans="1:7" x14ac:dyDescent="0.3">
      <c r="A50" s="14" t="s">
        <v>27</v>
      </c>
      <c r="B50" s="14">
        <f>COUNTA(INDEX(Table_query__10[],0,MATCH($A50,Table_query__10[#Headers],0)))</f>
        <v>4</v>
      </c>
      <c r="C50" s="14">
        <f>ROWS(Table_query__10[])-B50</f>
        <v>2816</v>
      </c>
      <c r="D50" s="15">
        <f>B50/ROWS(Table_query__10[])</f>
        <v>1.4184397163120568E-3</v>
      </c>
      <c r="E50" s="16">
        <v>4</v>
      </c>
      <c r="F50" s="17" t="s">
        <v>2887</v>
      </c>
      <c r="G50" s="22" t="s">
        <v>2918</v>
      </c>
    </row>
    <row r="51" spans="1:7" x14ac:dyDescent="0.3">
      <c r="A51" s="14" t="s">
        <v>29</v>
      </c>
      <c r="B51" s="14">
        <f>COUNTA(INDEX(Table_query__10[],0,MATCH($A51,Table_query__10[#Headers],0)))</f>
        <v>4</v>
      </c>
      <c r="C51" s="14">
        <f>ROWS(Table_query__10[])-B51</f>
        <v>2816</v>
      </c>
      <c r="D51" s="15">
        <f>B51/ROWS(Table_query__10[])</f>
        <v>1.4184397163120568E-3</v>
      </c>
      <c r="E51" s="16">
        <v>4</v>
      </c>
      <c r="F51" s="17" t="s">
        <v>2887</v>
      </c>
      <c r="G51" s="22" t="s">
        <v>2917</v>
      </c>
    </row>
    <row r="52" spans="1:7" x14ac:dyDescent="0.3">
      <c r="A52" s="14" t="s">
        <v>36</v>
      </c>
      <c r="B52" s="14">
        <f>COUNTA(INDEX(Table_query__10[],0,MATCH($A52,Table_query__10[#Headers],0)))</f>
        <v>2820</v>
      </c>
      <c r="C52" s="14">
        <f>ROWS(Table_query__10[])-B52</f>
        <v>0</v>
      </c>
      <c r="D52" s="15">
        <f>B52/ROWS(Table_query__10[])</f>
        <v>1</v>
      </c>
      <c r="E52" s="16">
        <v>1</v>
      </c>
      <c r="F52" s="17" t="s">
        <v>2887</v>
      </c>
      <c r="G52" s="22" t="s">
        <v>2919</v>
      </c>
    </row>
    <row r="53" spans="1:7" x14ac:dyDescent="0.3">
      <c r="A53" s="18" t="s">
        <v>35</v>
      </c>
      <c r="B53" s="18">
        <f>COUNTA(INDEX(Table_query__10[],0,MATCH($A53,Table_query__10[#Headers],0)))</f>
        <v>2820</v>
      </c>
      <c r="C53" s="18">
        <f>ROWS(Table_query__10[])-B53</f>
        <v>0</v>
      </c>
      <c r="D53" s="19">
        <f>B53/ROWS(Table_query__10[])</f>
        <v>1</v>
      </c>
      <c r="E53" s="20">
        <v>1</v>
      </c>
      <c r="F53" s="21" t="s">
        <v>2887</v>
      </c>
      <c r="G53" s="23" t="s">
        <v>2920</v>
      </c>
    </row>
    <row r="54" spans="1:7" x14ac:dyDescent="0.3">
      <c r="A54" s="8"/>
      <c r="B54" s="8"/>
      <c r="C54" s="8"/>
      <c r="D54" s="8"/>
      <c r="E54" s="8"/>
      <c r="F54" s="8"/>
      <c r="G54" s="8"/>
    </row>
    <row r="55" spans="1:7" ht="17.399999999999999" x14ac:dyDescent="0.3">
      <c r="A55" s="28" t="s">
        <v>2921</v>
      </c>
      <c r="B55" s="28"/>
      <c r="C55" s="28"/>
      <c r="D55" s="28"/>
      <c r="E55" s="28"/>
      <c r="F55" s="28"/>
      <c r="G55" s="28"/>
    </row>
    <row r="56" spans="1:7" x14ac:dyDescent="0.3">
      <c r="A56" s="12" t="s">
        <v>2922</v>
      </c>
      <c r="B56" s="12" t="s">
        <v>2923</v>
      </c>
      <c r="C56" s="13" t="s">
        <v>2924</v>
      </c>
      <c r="D56" s="12" t="s">
        <v>2925</v>
      </c>
      <c r="E56" s="8"/>
      <c r="F56" s="8"/>
      <c r="G56" s="8"/>
    </row>
    <row r="57" spans="1:7" x14ac:dyDescent="0.3">
      <c r="A57" s="24" t="s">
        <v>2926</v>
      </c>
      <c r="B57" s="22" t="s">
        <v>2927</v>
      </c>
      <c r="C57" s="14">
        <v>505</v>
      </c>
      <c r="D57" s="22" t="s">
        <v>2928</v>
      </c>
      <c r="E57" s="8"/>
      <c r="F57" s="8"/>
      <c r="G57" s="8"/>
    </row>
    <row r="58" spans="1:7" ht="28.8" x14ac:dyDescent="0.3">
      <c r="A58" s="24" t="s">
        <v>2926</v>
      </c>
      <c r="B58" s="22" t="s">
        <v>2929</v>
      </c>
      <c r="C58" s="14">
        <v>315</v>
      </c>
      <c r="D58" s="22" t="s">
        <v>2930</v>
      </c>
      <c r="E58" s="8"/>
      <c r="F58" s="8"/>
      <c r="G58" s="8"/>
    </row>
    <row r="59" spans="1:7" ht="28.8" x14ac:dyDescent="0.3">
      <c r="A59" s="24" t="s">
        <v>2926</v>
      </c>
      <c r="B59" s="22" t="s">
        <v>2931</v>
      </c>
      <c r="C59" s="14">
        <v>299</v>
      </c>
      <c r="D59" s="22" t="s">
        <v>2932</v>
      </c>
      <c r="E59" s="8"/>
      <c r="F59" s="8"/>
      <c r="G59" s="8"/>
    </row>
    <row r="60" spans="1:7" ht="28.8" x14ac:dyDescent="0.3">
      <c r="A60" s="24" t="s">
        <v>2926</v>
      </c>
      <c r="B60" s="22" t="s">
        <v>2933</v>
      </c>
      <c r="C60" s="14">
        <v>1477</v>
      </c>
      <c r="D60" s="22" t="s">
        <v>2934</v>
      </c>
      <c r="E60" s="8"/>
      <c r="F60" s="8"/>
      <c r="G60" s="8"/>
    </row>
    <row r="61" spans="1:7" x14ac:dyDescent="0.3">
      <c r="A61" s="24" t="s">
        <v>2935</v>
      </c>
      <c r="B61" s="22" t="s">
        <v>2936</v>
      </c>
      <c r="C61" s="14">
        <v>109</v>
      </c>
      <c r="D61" s="22" t="s">
        <v>2937</v>
      </c>
      <c r="E61" s="8"/>
      <c r="F61" s="8"/>
      <c r="G61" s="8"/>
    </row>
    <row r="62" spans="1:7" x14ac:dyDescent="0.3">
      <c r="A62" s="24" t="s">
        <v>2935</v>
      </c>
      <c r="B62" s="22" t="s">
        <v>2938</v>
      </c>
      <c r="C62" s="14">
        <v>1903</v>
      </c>
      <c r="D62" s="22" t="s">
        <v>2939</v>
      </c>
      <c r="E62" s="8"/>
      <c r="F62" s="8"/>
      <c r="G62" s="8"/>
    </row>
    <row r="63" spans="1:7" ht="28.8" x14ac:dyDescent="0.3">
      <c r="A63" s="24" t="s">
        <v>2935</v>
      </c>
      <c r="B63" s="22" t="s">
        <v>2940</v>
      </c>
      <c r="C63" s="14">
        <v>4</v>
      </c>
      <c r="D63" s="22" t="s">
        <v>2941</v>
      </c>
      <c r="E63" s="8"/>
      <c r="F63" s="8"/>
      <c r="G63" s="8"/>
    </row>
    <row r="64" spans="1:7" x14ac:dyDescent="0.3">
      <c r="A64" s="24" t="s">
        <v>2935</v>
      </c>
      <c r="B64" s="22" t="s">
        <v>2942</v>
      </c>
      <c r="C64" s="14">
        <v>3</v>
      </c>
      <c r="D64" s="22" t="s">
        <v>2943</v>
      </c>
      <c r="E64" s="8"/>
      <c r="F64" s="8"/>
      <c r="G64" s="8"/>
    </row>
    <row r="65" spans="1:7" x14ac:dyDescent="0.3">
      <c r="A65" s="24" t="s">
        <v>2935</v>
      </c>
      <c r="B65" s="22" t="s">
        <v>2944</v>
      </c>
      <c r="C65" s="14">
        <v>3</v>
      </c>
      <c r="D65" s="22" t="s">
        <v>2945</v>
      </c>
      <c r="E65" s="8"/>
      <c r="F65" s="8"/>
      <c r="G65" s="8"/>
    </row>
    <row r="66" spans="1:7" x14ac:dyDescent="0.3">
      <c r="A66" s="24" t="s">
        <v>2935</v>
      </c>
      <c r="B66" s="22" t="s">
        <v>2946</v>
      </c>
      <c r="C66" s="14">
        <f>COUNTIF(Table_query__10[NextPMDate],"&gt;"&amp;DATE(2030,12,31))</f>
        <v>119</v>
      </c>
      <c r="D66" s="22" t="s">
        <v>2947</v>
      </c>
      <c r="E66" s="8"/>
      <c r="F66" s="8"/>
      <c r="G66" s="8"/>
    </row>
    <row r="67" spans="1:7" x14ac:dyDescent="0.3">
      <c r="A67" s="24" t="s">
        <v>2935</v>
      </c>
      <c r="B67" s="22" t="s">
        <v>2948</v>
      </c>
      <c r="C67" s="14">
        <v>1</v>
      </c>
      <c r="D67" s="22" t="s">
        <v>2949</v>
      </c>
      <c r="E67" s="8"/>
      <c r="F67" s="8"/>
      <c r="G67" s="8"/>
    </row>
    <row r="68" spans="1:7" x14ac:dyDescent="0.3">
      <c r="A68" s="24" t="s">
        <v>2950</v>
      </c>
      <c r="B68" s="22" t="s">
        <v>2951</v>
      </c>
      <c r="C68" s="14">
        <f>COUNTIF(Table_query__10[Cost],0)</f>
        <v>2705</v>
      </c>
      <c r="D68" s="22" t="s">
        <v>2952</v>
      </c>
      <c r="E68" s="8"/>
      <c r="F68" s="8"/>
      <c r="G68" s="8"/>
    </row>
    <row r="69" spans="1:7" x14ac:dyDescent="0.3">
      <c r="A69" s="24" t="s">
        <v>2950</v>
      </c>
      <c r="B69" s="22" t="s">
        <v>2953</v>
      </c>
      <c r="C69" s="14">
        <v>10</v>
      </c>
      <c r="D69" s="22" t="s">
        <v>2954</v>
      </c>
      <c r="E69" s="8"/>
      <c r="F69" s="8"/>
      <c r="G69" s="8"/>
    </row>
    <row r="70" spans="1:7" ht="28.8" x14ac:dyDescent="0.3">
      <c r="A70" s="25" t="s">
        <v>2950</v>
      </c>
      <c r="B70" s="23" t="s">
        <v>2955</v>
      </c>
      <c r="C70" s="18">
        <v>80</v>
      </c>
      <c r="D70" s="23" t="s">
        <v>2956</v>
      </c>
      <c r="E70" s="8"/>
      <c r="F70" s="8"/>
      <c r="G70" s="8"/>
    </row>
    <row r="71" spans="1:7" x14ac:dyDescent="0.3">
      <c r="A71" s="8"/>
      <c r="B71" s="8"/>
      <c r="C71" s="8"/>
      <c r="D71" s="8"/>
      <c r="E71" s="8"/>
      <c r="F71" s="8"/>
      <c r="G71" s="8"/>
    </row>
    <row r="72" spans="1:7" ht="17.399999999999999" x14ac:dyDescent="0.3">
      <c r="A72" s="28" t="s">
        <v>2957</v>
      </c>
      <c r="B72" s="28"/>
      <c r="C72" s="28"/>
      <c r="D72" s="28"/>
      <c r="E72" s="28"/>
      <c r="F72" s="28"/>
      <c r="G72" s="28"/>
    </row>
    <row r="73" spans="1:7" x14ac:dyDescent="0.3">
      <c r="A73" s="12" t="s">
        <v>2958</v>
      </c>
      <c r="B73" s="12" t="s">
        <v>2959</v>
      </c>
      <c r="C73" s="12" t="s">
        <v>2960</v>
      </c>
      <c r="D73" s="8"/>
      <c r="E73" s="8"/>
      <c r="F73" s="8"/>
      <c r="G73" s="8"/>
    </row>
    <row r="74" spans="1:7" ht="72" x14ac:dyDescent="0.3">
      <c r="A74" s="14" t="s">
        <v>2961</v>
      </c>
      <c r="B74" s="26" t="s">
        <v>2962</v>
      </c>
      <c r="C74" s="22" t="s">
        <v>2963</v>
      </c>
      <c r="D74" s="8"/>
      <c r="E74" s="8"/>
      <c r="F74" s="8"/>
      <c r="G74" s="8"/>
    </row>
    <row r="75" spans="1:7" ht="57.6" x14ac:dyDescent="0.3">
      <c r="A75" s="14" t="s">
        <v>2964</v>
      </c>
      <c r="B75" s="26" t="s">
        <v>2965</v>
      </c>
      <c r="C75" s="22" t="s">
        <v>2966</v>
      </c>
      <c r="D75" s="8"/>
      <c r="E75" s="8"/>
      <c r="F75" s="8"/>
      <c r="G75" s="8"/>
    </row>
    <row r="76" spans="1:7" ht="57.6" x14ac:dyDescent="0.3">
      <c r="A76" s="14" t="s">
        <v>2967</v>
      </c>
      <c r="B76" s="26" t="s">
        <v>2965</v>
      </c>
      <c r="C76" s="22" t="s">
        <v>2968</v>
      </c>
      <c r="D76" s="8"/>
      <c r="E76" s="8"/>
      <c r="F76" s="8"/>
      <c r="G76" s="8"/>
    </row>
    <row r="77" spans="1:7" ht="72" x14ac:dyDescent="0.3">
      <c r="A77" s="14" t="s">
        <v>2969</v>
      </c>
      <c r="B77" s="26" t="s">
        <v>2965</v>
      </c>
      <c r="C77" s="22" t="s">
        <v>2970</v>
      </c>
      <c r="D77" s="8"/>
      <c r="E77" s="8"/>
      <c r="F77" s="8"/>
      <c r="G77" s="8"/>
    </row>
    <row r="78" spans="1:7" ht="72" x14ac:dyDescent="0.3">
      <c r="A78" s="14" t="s">
        <v>2971</v>
      </c>
      <c r="B78" s="26" t="s">
        <v>2972</v>
      </c>
      <c r="C78" s="22" t="s">
        <v>2973</v>
      </c>
      <c r="D78" s="8"/>
      <c r="E78" s="8"/>
      <c r="F78" s="8"/>
      <c r="G78" s="8"/>
    </row>
    <row r="79" spans="1:7" ht="86.4" x14ac:dyDescent="0.3">
      <c r="A79" s="14" t="s">
        <v>2974</v>
      </c>
      <c r="B79" s="26" t="s">
        <v>2962</v>
      </c>
      <c r="C79" s="22" t="s">
        <v>2975</v>
      </c>
      <c r="D79" s="8"/>
      <c r="E79" s="8"/>
      <c r="F79" s="8"/>
      <c r="G79" s="8"/>
    </row>
    <row r="80" spans="1:7" ht="57.6" x14ac:dyDescent="0.3">
      <c r="A80" s="18" t="s">
        <v>2976</v>
      </c>
      <c r="B80" s="27" t="s">
        <v>2972</v>
      </c>
      <c r="C80" s="23" t="s">
        <v>2977</v>
      </c>
      <c r="D80" s="8"/>
      <c r="E80" s="8"/>
      <c r="F80" s="8"/>
      <c r="G80" s="8"/>
    </row>
    <row r="82" spans="1:4" ht="17.399999999999999" x14ac:dyDescent="0.3">
      <c r="A82" s="43" t="s">
        <v>3039</v>
      </c>
    </row>
    <row r="83" spans="1:4" x14ac:dyDescent="0.3">
      <c r="A83" s="44" t="s">
        <v>3040</v>
      </c>
      <c r="B83" s="44" t="s">
        <v>3049</v>
      </c>
      <c r="C83" s="45" t="s">
        <v>3041</v>
      </c>
      <c r="D83" s="6" t="s">
        <v>3042</v>
      </c>
    </row>
    <row r="84" spans="1:4" x14ac:dyDescent="0.3">
      <c r="A84" t="s">
        <v>3043</v>
      </c>
      <c r="B84">
        <f>ROWS(Table_query__10[])</f>
        <v>2820</v>
      </c>
      <c r="C84">
        <f>ROWS(Clean_PM_Plan_Table[])</f>
        <v>2820</v>
      </c>
      <c r="D84" t="str">
        <f>IF(B84=C84,"✅ ตรงกัน","❌ ไม่ตรง")</f>
        <v>✅ ตรงกัน</v>
      </c>
    </row>
    <row r="85" spans="1:4" x14ac:dyDescent="0.3">
      <c r="A85" t="s">
        <v>3044</v>
      </c>
      <c r="B85" s="46">
        <f>SUM(Table_query__10[Cost])</f>
        <v>881217.15764000022</v>
      </c>
      <c r="C85" s="46">
        <f>SUM(Clean_PM_Plan_Table[Cost])</f>
        <v>881217.15764000022</v>
      </c>
      <c r="D85" t="str">
        <f>IF(ROUND(B85-C85,2)=0,"✅ ตรงกัน","❌ ต่าง "&amp;TEXT(B85-C85,"#,##0.00"))</f>
        <v>✅ ตรงกัน</v>
      </c>
    </row>
    <row r="86" spans="1:4" x14ac:dyDescent="0.3">
      <c r="A86" t="s">
        <v>3045</v>
      </c>
      <c r="B86">
        <f>COUNTIF(Table_query__10[StatusItems],"เสร็จสิ้น")</f>
        <v>1851</v>
      </c>
      <c r="C86">
        <f>COUNTIF(Clean_PM_Plan_Table[Status_EN],"COMPLETED")</f>
        <v>1851</v>
      </c>
      <c r="D86" t="str">
        <f>IF(B86=C86,"✅ ตรงกัน","❌ ไม่ตรง")</f>
        <v>✅ ตรงกัน</v>
      </c>
    </row>
    <row r="87" spans="1:4" x14ac:dyDescent="0.3">
      <c r="A87" t="s">
        <v>3046</v>
      </c>
      <c r="B87">
        <f>COUNTIF(Table_query__10[PM_Type],"Condition-based Maintenance")</f>
        <v>301</v>
      </c>
      <c r="C87">
        <f>COUNTIF(Clean_PM_Plan_Table[PM_Type_Code],"CBM")</f>
        <v>301</v>
      </c>
      <c r="D87" t="str">
        <f>IF(B87=C87,"✅ ตรงกัน","❌ ไม่ตรง")</f>
        <v>✅ ตรงกัน</v>
      </c>
    </row>
    <row r="88" spans="1:4" x14ac:dyDescent="0.3">
      <c r="A88" t="s">
        <v>2872</v>
      </c>
      <c r="B88">
        <f>COUNTIF(Table_query__10[Cost],"&gt;0")</f>
        <v>115</v>
      </c>
      <c r="C88">
        <f>COUNTIF(Clean_PM_Plan_Table[Has_Cost],"YES")</f>
        <v>115</v>
      </c>
      <c r="D88" t="str">
        <f>IF(B88=C88,"✅ ตรงกัน","❌ ไม่ตรง")</f>
        <v>✅ ตรงกัน</v>
      </c>
    </row>
    <row r="89" spans="1:4" x14ac:dyDescent="0.3">
      <c r="A89" t="s">
        <v>3047</v>
      </c>
      <c r="B89">
        <v>0</v>
      </c>
      <c r="C89">
        <f>COUNTIF(Clean_PM_Plan_Table[Status_EN],"UNKNOWN")+COUNTIF(Clean_PM_Plan_Table[PM_Type_Code],"UNKNOWN")</f>
        <v>0</v>
      </c>
      <c r="D89" t="str">
        <f>IF(C89=0,"✅ กฎ map ครอบทุกค่า","❌ มีค่าใหม่ ต้องเพิ่มกฎใน Cleaning_Rules")</f>
        <v>✅ กฎ map ครอบทุกค่า</v>
      </c>
    </row>
    <row r="90" spans="1:4" x14ac:dyDescent="0.3">
      <c r="A90" t="s">
        <v>3048</v>
      </c>
      <c r="B90">
        <f>ROWS(Table_query__10[])</f>
        <v>2820</v>
      </c>
      <c r="C90">
        <f>COUNTIF(Clean_PM_Plan_Table[Data_Quality_Flag],"")</f>
        <v>2072</v>
      </c>
      <c r="D90" s="5" t="str">
        <f>TEXT(C90/B90,"0.0%")&amp;" ของทั้งหมด"</f>
        <v>73.5% ของทั้งหมด</v>
      </c>
    </row>
    <row r="92" spans="1:4" x14ac:dyDescent="0.3">
      <c r="A92" s="47" t="s">
        <v>3050</v>
      </c>
    </row>
  </sheetData>
  <mergeCells count="4">
    <mergeCell ref="A4:G4"/>
    <mergeCell ref="A15:G15"/>
    <mergeCell ref="A55:G55"/>
    <mergeCell ref="A72:G72"/>
  </mergeCells>
  <conditionalFormatting sqref="A57:A70">
    <cfRule type="containsText" dxfId="46" priority="1" operator="containsText" text="สูง">
      <formula>NOT(ISERROR(SEARCH("สูง",A57)))</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C44F5-75CF-4839-A225-E6299D5FEA20}">
  <dimension ref="A1:B39"/>
  <sheetViews>
    <sheetView workbookViewId="0"/>
  </sheetViews>
  <sheetFormatPr defaultRowHeight="14.4" x14ac:dyDescent="0.3"/>
  <cols>
    <col min="1" max="1" width="44.44140625" customWidth="1"/>
    <col min="2" max="2" width="103.6640625" customWidth="1"/>
  </cols>
  <sheetData>
    <row r="1" spans="1:2" ht="19.8" x14ac:dyDescent="0.4">
      <c r="A1" s="29" t="s">
        <v>2978</v>
      </c>
    </row>
    <row r="2" spans="1:2" x14ac:dyDescent="0.3">
      <c r="A2" s="30" t="s">
        <v>2979</v>
      </c>
    </row>
    <row r="4" spans="1:2" x14ac:dyDescent="0.3">
      <c r="A4" s="6" t="s">
        <v>2980</v>
      </c>
      <c r="B4" s="31"/>
    </row>
    <row r="5" spans="1:2" x14ac:dyDescent="0.3">
      <c r="A5" s="33" t="s">
        <v>78</v>
      </c>
      <c r="B5" s="33" t="s">
        <v>2981</v>
      </c>
    </row>
    <row r="6" spans="1:2" x14ac:dyDescent="0.3">
      <c r="A6" s="34" t="s">
        <v>212</v>
      </c>
      <c r="B6" s="34" t="s">
        <v>2982</v>
      </c>
    </row>
    <row r="7" spans="1:2" x14ac:dyDescent="0.3">
      <c r="A7" s="34" t="s">
        <v>72</v>
      </c>
      <c r="B7" s="34" t="s">
        <v>2983</v>
      </c>
    </row>
    <row r="8" spans="1:2" x14ac:dyDescent="0.3">
      <c r="A8" s="34" t="s">
        <v>44</v>
      </c>
      <c r="B8" s="34" t="s">
        <v>2984</v>
      </c>
    </row>
    <row r="9" spans="1:2" x14ac:dyDescent="0.3">
      <c r="A9" s="34" t="s">
        <v>57</v>
      </c>
      <c r="B9" s="34" t="s">
        <v>2985</v>
      </c>
    </row>
    <row r="10" spans="1:2" x14ac:dyDescent="0.3">
      <c r="A10" s="35" t="s">
        <v>130</v>
      </c>
      <c r="B10" s="35" t="s">
        <v>2986</v>
      </c>
    </row>
    <row r="13" spans="1:2" x14ac:dyDescent="0.3">
      <c r="A13" s="6" t="s">
        <v>2987</v>
      </c>
      <c r="B13" s="31"/>
    </row>
    <row r="14" spans="1:2" x14ac:dyDescent="0.3">
      <c r="A14" s="36" t="s">
        <v>76</v>
      </c>
      <c r="B14" s="36" t="s">
        <v>2988</v>
      </c>
    </row>
    <row r="15" spans="1:2" x14ac:dyDescent="0.3">
      <c r="A15" s="36" t="s">
        <v>47</v>
      </c>
      <c r="B15" s="36" t="s">
        <v>2989</v>
      </c>
    </row>
    <row r="16" spans="1:2" x14ac:dyDescent="0.3">
      <c r="A16" s="36" t="s">
        <v>58</v>
      </c>
      <c r="B16" s="36" t="s">
        <v>2990</v>
      </c>
    </row>
    <row r="17" spans="1:2" x14ac:dyDescent="0.3">
      <c r="A17" s="36" t="s">
        <v>62</v>
      </c>
      <c r="B17" s="36" t="s">
        <v>2991</v>
      </c>
    </row>
    <row r="20" spans="1:2" x14ac:dyDescent="0.3">
      <c r="A20" s="6" t="s">
        <v>2992</v>
      </c>
      <c r="B20" s="31"/>
    </row>
    <row r="21" spans="1:2" x14ac:dyDescent="0.3">
      <c r="A21" s="36" t="s">
        <v>552</v>
      </c>
    </row>
    <row r="22" spans="1:2" x14ac:dyDescent="0.3">
      <c r="A22" s="36" t="s">
        <v>2993</v>
      </c>
    </row>
    <row r="23" spans="1:2" x14ac:dyDescent="0.3">
      <c r="A23" s="36" t="s">
        <v>2994</v>
      </c>
    </row>
    <row r="24" spans="1:2" x14ac:dyDescent="0.3">
      <c r="A24" s="36" t="s">
        <v>2995</v>
      </c>
    </row>
    <row r="25" spans="1:2" x14ac:dyDescent="0.3">
      <c r="A25" s="36" t="s">
        <v>2996</v>
      </c>
    </row>
    <row r="26" spans="1:2" x14ac:dyDescent="0.3">
      <c r="A26" s="36" t="s">
        <v>2997</v>
      </c>
    </row>
    <row r="28" spans="1:2" x14ac:dyDescent="0.3">
      <c r="A28" s="6" t="s">
        <v>2998</v>
      </c>
      <c r="B28" s="31"/>
    </row>
    <row r="29" spans="1:2" x14ac:dyDescent="0.3">
      <c r="A29" s="32" t="s">
        <v>2877</v>
      </c>
      <c r="B29" s="32" t="s">
        <v>2999</v>
      </c>
    </row>
    <row r="30" spans="1:2" x14ac:dyDescent="0.3">
      <c r="A30" t="s">
        <v>3000</v>
      </c>
      <c r="B30" s="3" t="s">
        <v>3001</v>
      </c>
    </row>
    <row r="31" spans="1:2" x14ac:dyDescent="0.3">
      <c r="A31" t="s">
        <v>3002</v>
      </c>
      <c r="B31" s="3" t="s">
        <v>3003</v>
      </c>
    </row>
    <row r="32" spans="1:2" x14ac:dyDescent="0.3">
      <c r="A32" t="s">
        <v>3004</v>
      </c>
      <c r="B32" s="3" t="s">
        <v>3005</v>
      </c>
    </row>
    <row r="33" spans="1:2" x14ac:dyDescent="0.3">
      <c r="A33" t="s">
        <v>3006</v>
      </c>
      <c r="B33" s="3" t="s">
        <v>3007</v>
      </c>
    </row>
    <row r="34" spans="1:2" x14ac:dyDescent="0.3">
      <c r="A34" t="s">
        <v>3008</v>
      </c>
      <c r="B34" s="3" t="s">
        <v>3009</v>
      </c>
    </row>
    <row r="35" spans="1:2" x14ac:dyDescent="0.3">
      <c r="A35" t="s">
        <v>3010</v>
      </c>
      <c r="B35" s="3" t="s">
        <v>3011</v>
      </c>
    </row>
    <row r="36" spans="1:2" x14ac:dyDescent="0.3">
      <c r="A36" t="s">
        <v>3012</v>
      </c>
      <c r="B36" s="3" t="s">
        <v>3013</v>
      </c>
    </row>
    <row r="37" spans="1:2" x14ac:dyDescent="0.3">
      <c r="A37" t="s">
        <v>3014</v>
      </c>
      <c r="B37" s="3" t="s">
        <v>3015</v>
      </c>
    </row>
    <row r="38" spans="1:2" x14ac:dyDescent="0.3">
      <c r="A38" t="s">
        <v>3016</v>
      </c>
      <c r="B38" s="3" t="s">
        <v>3017</v>
      </c>
    </row>
    <row r="39" spans="1:2" x14ac:dyDescent="0.3">
      <c r="A39" t="s">
        <v>3018</v>
      </c>
      <c r="B39" s="3" t="s">
        <v>3019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BC19A-68AE-4154-9863-6A7A3A9E8DE7}">
  <dimension ref="A1:AK2821"/>
  <sheetViews>
    <sheetView topLeftCell="A2579" workbookViewId="0">
      <selection activeCell="C2588" sqref="C2588"/>
    </sheetView>
  </sheetViews>
  <sheetFormatPr defaultRowHeight="14.4" x14ac:dyDescent="0.3"/>
  <cols>
    <col min="1" max="1" width="5" bestFit="1" customWidth="1"/>
    <col min="2" max="2" width="15.6640625" bestFit="1" customWidth="1"/>
    <col min="3" max="3" width="19.77734375" bestFit="1" customWidth="1"/>
    <col min="4" max="4" width="16.5546875" bestFit="1" customWidth="1"/>
    <col min="5" max="5" width="18.6640625" bestFit="1" customWidth="1"/>
    <col min="6" max="6" width="25.44140625" bestFit="1" customWidth="1"/>
    <col min="7" max="7" width="13.33203125" bestFit="1" customWidth="1"/>
    <col min="8" max="8" width="20.33203125" bestFit="1" customWidth="1"/>
    <col min="9" max="9" width="11.44140625" bestFit="1" customWidth="1"/>
    <col min="10" max="10" width="18.5546875" bestFit="1" customWidth="1"/>
    <col min="11" max="11" width="13.77734375" bestFit="1" customWidth="1"/>
    <col min="12" max="12" width="48.21875" bestFit="1" customWidth="1"/>
    <col min="13" max="13" width="10.44140625" bestFit="1" customWidth="1"/>
    <col min="14" max="14" width="80.77734375" bestFit="1" customWidth="1"/>
    <col min="15" max="15" width="10.77734375" bestFit="1" customWidth="1"/>
    <col min="16" max="16" width="9.33203125" bestFit="1" customWidth="1"/>
    <col min="17" max="17" width="10.6640625" bestFit="1" customWidth="1"/>
    <col min="18" max="18" width="33.33203125" bestFit="1" customWidth="1"/>
    <col min="19" max="19" width="34.44140625" bestFit="1" customWidth="1"/>
    <col min="20" max="20" width="6.109375" bestFit="1" customWidth="1"/>
    <col min="21" max="21" width="11" bestFit="1" customWidth="1"/>
    <col min="22" max="22" width="11.77734375" bestFit="1" customWidth="1"/>
    <col min="23" max="23" width="12" bestFit="1" customWidth="1"/>
    <col min="24" max="24" width="13.6640625" bestFit="1" customWidth="1"/>
    <col min="25" max="25" width="13.109375" bestFit="1" customWidth="1"/>
    <col min="26" max="26" width="13.5546875" bestFit="1" customWidth="1"/>
    <col min="27" max="27" width="79.88671875" bestFit="1" customWidth="1"/>
    <col min="28" max="28" width="78.6640625" bestFit="1" customWidth="1"/>
    <col min="29" max="29" width="8.77734375" bestFit="1" customWidth="1"/>
    <col min="30" max="31" width="13.77734375" bestFit="1" customWidth="1"/>
    <col min="32" max="32" width="12.77734375" bestFit="1" customWidth="1"/>
    <col min="33" max="33" width="17.109375" bestFit="1" customWidth="1"/>
    <col min="34" max="34" width="11.44140625" bestFit="1" customWidth="1"/>
    <col min="35" max="35" width="15.77734375" bestFit="1" customWidth="1"/>
    <col min="36" max="36" width="11.33203125" bestFit="1" customWidth="1"/>
    <col min="37" max="37" width="59.6640625" bestFit="1" customWidth="1"/>
  </cols>
  <sheetData>
    <row r="1" spans="1:37" x14ac:dyDescent="0.3">
      <c r="A1" t="s">
        <v>34</v>
      </c>
      <c r="B1" t="s">
        <v>30</v>
      </c>
      <c r="C1" t="s">
        <v>31</v>
      </c>
      <c r="D1" t="s">
        <v>32</v>
      </c>
      <c r="E1" t="s">
        <v>33</v>
      </c>
      <c r="F1" t="s">
        <v>22</v>
      </c>
      <c r="G1" t="s">
        <v>16</v>
      </c>
      <c r="H1" t="s">
        <v>0</v>
      </c>
      <c r="I1" t="s">
        <v>19</v>
      </c>
      <c r="J1" t="s">
        <v>11</v>
      </c>
      <c r="K1" t="s">
        <v>1</v>
      </c>
      <c r="L1" t="s">
        <v>2</v>
      </c>
      <c r="M1" t="s">
        <v>3</v>
      </c>
      <c r="N1" t="s">
        <v>4</v>
      </c>
      <c r="O1" t="s">
        <v>7</v>
      </c>
      <c r="P1" t="s">
        <v>24</v>
      </c>
      <c r="Q1" t="s">
        <v>23</v>
      </c>
      <c r="R1" t="s">
        <v>8</v>
      </c>
      <c r="S1" t="s">
        <v>9</v>
      </c>
      <c r="T1" t="s">
        <v>10</v>
      </c>
      <c r="U1" t="s">
        <v>12</v>
      </c>
      <c r="V1" t="s">
        <v>13</v>
      </c>
      <c r="W1" t="s">
        <v>14</v>
      </c>
      <c r="X1" t="s">
        <v>15</v>
      </c>
      <c r="Y1" t="s">
        <v>20</v>
      </c>
      <c r="Z1" t="s">
        <v>21</v>
      </c>
      <c r="AA1" t="s">
        <v>5</v>
      </c>
      <c r="AB1" t="s">
        <v>6</v>
      </c>
      <c r="AC1" t="s">
        <v>25</v>
      </c>
      <c r="AD1" t="s">
        <v>17</v>
      </c>
      <c r="AE1" t="s">
        <v>18</v>
      </c>
      <c r="AF1" t="s">
        <v>26</v>
      </c>
      <c r="AG1" t="s">
        <v>28</v>
      </c>
      <c r="AH1" t="s">
        <v>27</v>
      </c>
      <c r="AI1" t="s">
        <v>29</v>
      </c>
      <c r="AJ1" t="s">
        <v>36</v>
      </c>
      <c r="AK1" t="s">
        <v>35</v>
      </c>
    </row>
    <row r="2" spans="1:37" x14ac:dyDescent="0.3">
      <c r="A2" s="1">
        <v>2</v>
      </c>
      <c r="F2" s="2" t="s">
        <v>47</v>
      </c>
      <c r="G2" s="2" t="s">
        <v>44</v>
      </c>
      <c r="H2" s="2" t="s">
        <v>37</v>
      </c>
      <c r="I2" s="2" t="s">
        <v>46</v>
      </c>
      <c r="J2" s="2" t="s">
        <v>43</v>
      </c>
      <c r="K2" s="2" t="s">
        <v>38</v>
      </c>
      <c r="L2" s="2" t="s">
        <v>39</v>
      </c>
      <c r="M2" s="2" t="s">
        <v>40</v>
      </c>
      <c r="N2" s="3" t="s">
        <v>41</v>
      </c>
      <c r="O2" s="2" t="s">
        <v>42</v>
      </c>
      <c r="P2" s="2" t="s">
        <v>48</v>
      </c>
      <c r="Q2" s="2"/>
      <c r="R2" s="2"/>
      <c r="S2" s="2"/>
      <c r="T2" s="2"/>
      <c r="U2">
        <v>0</v>
      </c>
      <c r="W2" s="4">
        <v>45902</v>
      </c>
      <c r="X2" s="4">
        <v>45902</v>
      </c>
      <c r="Y2" s="4"/>
      <c r="Z2" s="4"/>
      <c r="AA2" s="3"/>
      <c r="AB2" s="3"/>
      <c r="AC2" s="2"/>
      <c r="AD2" s="2" t="s">
        <v>45</v>
      </c>
      <c r="AE2" s="2"/>
      <c r="AF2" s="2"/>
      <c r="AG2" s="2"/>
      <c r="AH2" s="2"/>
      <c r="AI2" s="2"/>
      <c r="AJ2" s="2" t="s">
        <v>50</v>
      </c>
      <c r="AK2" s="2" t="s">
        <v>49</v>
      </c>
    </row>
    <row r="3" spans="1:37" x14ac:dyDescent="0.3">
      <c r="A3" s="1">
        <v>3</v>
      </c>
      <c r="F3" s="2" t="s">
        <v>58</v>
      </c>
      <c r="G3" s="2" t="s">
        <v>57</v>
      </c>
      <c r="H3" s="2" t="s">
        <v>37</v>
      </c>
      <c r="I3" s="2" t="s">
        <v>46</v>
      </c>
      <c r="J3" s="2" t="s">
        <v>43</v>
      </c>
      <c r="K3" s="2" t="s">
        <v>38</v>
      </c>
      <c r="L3" s="2" t="s">
        <v>39</v>
      </c>
      <c r="M3" s="2" t="s">
        <v>40</v>
      </c>
      <c r="N3" s="3" t="s">
        <v>51</v>
      </c>
      <c r="O3" s="2" t="s">
        <v>53</v>
      </c>
      <c r="P3" s="2" t="s">
        <v>48</v>
      </c>
      <c r="Q3" s="2"/>
      <c r="R3" s="2" t="s">
        <v>54</v>
      </c>
      <c r="S3" s="2" t="s">
        <v>55</v>
      </c>
      <c r="T3" s="2" t="s">
        <v>56</v>
      </c>
      <c r="U3">
        <v>570</v>
      </c>
      <c r="W3" s="4">
        <v>45902</v>
      </c>
      <c r="X3" s="4">
        <v>45902</v>
      </c>
      <c r="Y3" s="4"/>
      <c r="Z3" s="4">
        <v>45932</v>
      </c>
      <c r="AA3" s="3" t="s">
        <v>52</v>
      </c>
      <c r="AB3" s="3"/>
      <c r="AC3" s="2"/>
      <c r="AD3" s="2" t="s">
        <v>45</v>
      </c>
      <c r="AE3" s="2"/>
      <c r="AF3" s="2"/>
      <c r="AG3" s="2"/>
      <c r="AH3" s="2"/>
      <c r="AI3" s="2"/>
      <c r="AJ3" s="2" t="s">
        <v>50</v>
      </c>
      <c r="AK3" s="2" t="s">
        <v>49</v>
      </c>
    </row>
    <row r="4" spans="1:37" x14ac:dyDescent="0.3">
      <c r="A4" s="1">
        <v>6</v>
      </c>
      <c r="F4" s="2" t="s">
        <v>62</v>
      </c>
      <c r="G4" s="2" t="s">
        <v>44</v>
      </c>
      <c r="H4" s="2" t="s">
        <v>37</v>
      </c>
      <c r="I4" s="2" t="s">
        <v>46</v>
      </c>
      <c r="J4" s="2" t="s">
        <v>43</v>
      </c>
      <c r="K4" s="2" t="s">
        <v>38</v>
      </c>
      <c r="L4" s="2" t="s">
        <v>39</v>
      </c>
      <c r="M4" s="2" t="s">
        <v>40</v>
      </c>
      <c r="N4" s="3" t="s">
        <v>59</v>
      </c>
      <c r="O4" s="2" t="s">
        <v>60</v>
      </c>
      <c r="P4" s="2" t="s">
        <v>48</v>
      </c>
      <c r="Q4" s="2"/>
      <c r="R4" s="2"/>
      <c r="S4" s="2"/>
      <c r="T4" s="2"/>
      <c r="U4">
        <v>0</v>
      </c>
      <c r="W4" s="4">
        <v>45902</v>
      </c>
      <c r="X4" s="4">
        <v>45902</v>
      </c>
      <c r="Y4" s="4"/>
      <c r="Z4" s="4"/>
      <c r="AA4" s="3"/>
      <c r="AB4" s="3"/>
      <c r="AC4" s="2"/>
      <c r="AD4" s="2" t="s">
        <v>61</v>
      </c>
      <c r="AE4" s="2"/>
      <c r="AF4" s="2"/>
      <c r="AG4" s="2"/>
      <c r="AH4" s="2"/>
      <c r="AI4" s="2"/>
      <c r="AJ4" s="2" t="s">
        <v>50</v>
      </c>
      <c r="AK4" s="2" t="s">
        <v>49</v>
      </c>
    </row>
    <row r="5" spans="1:37" x14ac:dyDescent="0.3">
      <c r="A5" s="1">
        <v>7</v>
      </c>
      <c r="F5" s="2" t="s">
        <v>62</v>
      </c>
      <c r="G5" s="2" t="s">
        <v>44</v>
      </c>
      <c r="H5" s="2" t="s">
        <v>37</v>
      </c>
      <c r="I5" s="2" t="s">
        <v>46</v>
      </c>
      <c r="J5" s="2" t="s">
        <v>43</v>
      </c>
      <c r="K5" s="2" t="s">
        <v>38</v>
      </c>
      <c r="L5" s="2" t="s">
        <v>39</v>
      </c>
      <c r="M5" s="2" t="s">
        <v>40</v>
      </c>
      <c r="N5" s="3" t="s">
        <v>63</v>
      </c>
      <c r="O5" s="2" t="s">
        <v>64</v>
      </c>
      <c r="P5" s="2" t="s">
        <v>65</v>
      </c>
      <c r="Q5" s="2"/>
      <c r="R5" s="2"/>
      <c r="S5" s="2"/>
      <c r="T5" s="2"/>
      <c r="U5">
        <v>0</v>
      </c>
      <c r="W5" s="4">
        <v>45902</v>
      </c>
      <c r="X5" s="4">
        <v>45902</v>
      </c>
      <c r="Y5" s="4"/>
      <c r="Z5" s="4"/>
      <c r="AA5" s="3"/>
      <c r="AB5" s="3"/>
      <c r="AC5" s="2"/>
      <c r="AD5" s="2" t="s">
        <v>45</v>
      </c>
      <c r="AE5" s="2"/>
      <c r="AF5" s="2"/>
      <c r="AG5" s="2"/>
      <c r="AH5" s="2"/>
      <c r="AI5" s="2"/>
      <c r="AJ5" s="2" t="s">
        <v>50</v>
      </c>
      <c r="AK5" s="2" t="s">
        <v>49</v>
      </c>
    </row>
    <row r="6" spans="1:37" ht="28.8" x14ac:dyDescent="0.3">
      <c r="A6" s="1">
        <v>15</v>
      </c>
      <c r="B6">
        <v>17222</v>
      </c>
      <c r="F6" s="2" t="s">
        <v>76</v>
      </c>
      <c r="G6" s="2" t="s">
        <v>78</v>
      </c>
      <c r="H6" s="2" t="s">
        <v>37</v>
      </c>
      <c r="I6" s="2" t="s">
        <v>75</v>
      </c>
      <c r="J6" s="2" t="s">
        <v>71</v>
      </c>
      <c r="K6" s="2" t="s">
        <v>66</v>
      </c>
      <c r="L6" s="2" t="s">
        <v>67</v>
      </c>
      <c r="M6" s="2" t="s">
        <v>68</v>
      </c>
      <c r="N6" s="3" t="s">
        <v>69</v>
      </c>
      <c r="O6" s="2" t="s">
        <v>60</v>
      </c>
      <c r="P6" s="2" t="s">
        <v>65</v>
      </c>
      <c r="Q6" s="2"/>
      <c r="R6" s="2"/>
      <c r="S6" s="2"/>
      <c r="T6" s="2" t="s">
        <v>56</v>
      </c>
      <c r="U6">
        <v>0</v>
      </c>
      <c r="V6">
        <v>90</v>
      </c>
      <c r="W6" s="4">
        <v>45919</v>
      </c>
      <c r="X6" s="4">
        <v>46090</v>
      </c>
      <c r="Y6" s="4">
        <v>46090</v>
      </c>
      <c r="Z6" s="4">
        <v>46180</v>
      </c>
      <c r="AA6" s="3"/>
      <c r="AB6" s="3" t="s">
        <v>70</v>
      </c>
      <c r="AC6" s="2"/>
      <c r="AD6" s="2" t="s">
        <v>73</v>
      </c>
      <c r="AE6" s="2" t="s">
        <v>74</v>
      </c>
      <c r="AF6" s="2"/>
      <c r="AG6" s="2"/>
      <c r="AH6" s="2"/>
      <c r="AI6" s="2"/>
      <c r="AJ6" s="2" t="s">
        <v>50</v>
      </c>
      <c r="AK6" s="2" t="s">
        <v>49</v>
      </c>
    </row>
    <row r="7" spans="1:37" x14ac:dyDescent="0.3">
      <c r="A7" s="1">
        <v>16</v>
      </c>
      <c r="F7" s="2" t="s">
        <v>76</v>
      </c>
      <c r="G7" s="2" t="s">
        <v>78</v>
      </c>
      <c r="H7" s="2" t="s">
        <v>37</v>
      </c>
      <c r="I7" s="2" t="s">
        <v>46</v>
      </c>
      <c r="J7" s="2" t="s">
        <v>71</v>
      </c>
      <c r="K7" s="2" t="s">
        <v>66</v>
      </c>
      <c r="L7" s="2" t="s">
        <v>67</v>
      </c>
      <c r="M7" s="2" t="s">
        <v>68</v>
      </c>
      <c r="N7" s="3" t="s">
        <v>77</v>
      </c>
      <c r="O7" s="2" t="s">
        <v>60</v>
      </c>
      <c r="P7" s="2" t="s">
        <v>79</v>
      </c>
      <c r="Q7" s="2"/>
      <c r="R7" s="2"/>
      <c r="S7" s="2"/>
      <c r="T7" s="2" t="s">
        <v>56</v>
      </c>
      <c r="U7">
        <v>0</v>
      </c>
      <c r="V7">
        <v>90</v>
      </c>
      <c r="W7" s="4">
        <v>45919</v>
      </c>
      <c r="X7" s="4"/>
      <c r="Y7" s="4">
        <v>45883</v>
      </c>
      <c r="Z7" s="4">
        <v>45973</v>
      </c>
      <c r="AA7" s="3"/>
      <c r="AB7" s="3"/>
      <c r="AC7" s="2"/>
      <c r="AD7" s="2" t="s">
        <v>73</v>
      </c>
      <c r="AE7" s="2" t="s">
        <v>74</v>
      </c>
      <c r="AF7" s="2"/>
      <c r="AG7" s="2"/>
      <c r="AH7" s="2"/>
      <c r="AI7" s="2"/>
      <c r="AJ7" s="2" t="s">
        <v>50</v>
      </c>
      <c r="AK7" s="2" t="s">
        <v>49</v>
      </c>
    </row>
    <row r="8" spans="1:37" ht="28.8" x14ac:dyDescent="0.3">
      <c r="A8" s="1">
        <v>17</v>
      </c>
      <c r="B8">
        <v>17223</v>
      </c>
      <c r="F8" s="2" t="s">
        <v>76</v>
      </c>
      <c r="G8" s="2" t="s">
        <v>78</v>
      </c>
      <c r="H8" s="2" t="s">
        <v>37</v>
      </c>
      <c r="I8" s="2" t="s">
        <v>46</v>
      </c>
      <c r="J8" s="2" t="s">
        <v>71</v>
      </c>
      <c r="K8" s="2" t="s">
        <v>66</v>
      </c>
      <c r="L8" s="2" t="s">
        <v>67</v>
      </c>
      <c r="M8" s="2" t="s">
        <v>68</v>
      </c>
      <c r="N8" s="3" t="s">
        <v>80</v>
      </c>
      <c r="O8" s="2" t="s">
        <v>42</v>
      </c>
      <c r="P8" s="2" t="s">
        <v>48</v>
      </c>
      <c r="Q8" s="2"/>
      <c r="R8" s="2"/>
      <c r="S8" s="2"/>
      <c r="T8" s="2" t="s">
        <v>56</v>
      </c>
      <c r="U8">
        <v>0</v>
      </c>
      <c r="V8">
        <v>90</v>
      </c>
      <c r="W8" s="4">
        <v>45919</v>
      </c>
      <c r="X8" s="4">
        <v>46031</v>
      </c>
      <c r="Y8" s="4">
        <v>46031</v>
      </c>
      <c r="Z8" s="4">
        <v>46121</v>
      </c>
      <c r="AA8" s="3"/>
      <c r="AB8" s="3" t="s">
        <v>81</v>
      </c>
      <c r="AC8" s="2"/>
      <c r="AD8" s="2" t="s">
        <v>73</v>
      </c>
      <c r="AE8" s="2" t="s">
        <v>74</v>
      </c>
      <c r="AF8" s="2"/>
      <c r="AG8" s="2"/>
      <c r="AH8" s="2"/>
      <c r="AI8" s="2"/>
      <c r="AJ8" s="2" t="s">
        <v>50</v>
      </c>
      <c r="AK8" s="2" t="s">
        <v>49</v>
      </c>
    </row>
    <row r="9" spans="1:37" x14ac:dyDescent="0.3">
      <c r="A9" s="1">
        <v>19</v>
      </c>
      <c r="F9" s="2" t="s">
        <v>76</v>
      </c>
      <c r="G9" s="2" t="s">
        <v>44</v>
      </c>
      <c r="H9" s="2" t="s">
        <v>37</v>
      </c>
      <c r="I9" s="2" t="s">
        <v>75</v>
      </c>
      <c r="J9" s="2" t="s">
        <v>88</v>
      </c>
      <c r="K9" s="2" t="s">
        <v>82</v>
      </c>
      <c r="L9" s="2" t="s">
        <v>83</v>
      </c>
      <c r="M9" s="2" t="s">
        <v>84</v>
      </c>
      <c r="N9" s="3" t="s">
        <v>85</v>
      </c>
      <c r="O9" s="2" t="s">
        <v>60</v>
      </c>
      <c r="P9" s="2" t="s">
        <v>65</v>
      </c>
      <c r="Q9" s="2" t="s">
        <v>89</v>
      </c>
      <c r="R9" s="2" t="s">
        <v>86</v>
      </c>
      <c r="S9" s="2" t="s">
        <v>87</v>
      </c>
      <c r="T9" s="2" t="s">
        <v>56</v>
      </c>
      <c r="U9">
        <v>77600</v>
      </c>
      <c r="V9">
        <v>180</v>
      </c>
      <c r="W9" s="4">
        <v>45931</v>
      </c>
      <c r="X9" s="4"/>
      <c r="Y9" s="4">
        <v>45931</v>
      </c>
      <c r="Z9" s="4">
        <v>46111</v>
      </c>
      <c r="AA9" s="3"/>
      <c r="AB9" s="3"/>
      <c r="AC9" s="2"/>
      <c r="AD9" s="2" t="s">
        <v>73</v>
      </c>
      <c r="AE9" s="2" t="s">
        <v>73</v>
      </c>
      <c r="AF9" s="2"/>
      <c r="AG9" s="2"/>
      <c r="AH9" s="2"/>
      <c r="AI9" s="2"/>
      <c r="AJ9" s="2" t="s">
        <v>50</v>
      </c>
      <c r="AK9" s="2" t="s">
        <v>49</v>
      </c>
    </row>
    <row r="10" spans="1:37" x14ac:dyDescent="0.3">
      <c r="A10" s="1">
        <v>20</v>
      </c>
      <c r="F10" s="2" t="s">
        <v>76</v>
      </c>
      <c r="G10" s="2" t="s">
        <v>44</v>
      </c>
      <c r="H10" s="2" t="s">
        <v>37</v>
      </c>
      <c r="I10" s="2" t="s">
        <v>75</v>
      </c>
      <c r="J10" s="2" t="s">
        <v>93</v>
      </c>
      <c r="K10" s="2" t="s">
        <v>82</v>
      </c>
      <c r="L10" s="2" t="s">
        <v>83</v>
      </c>
      <c r="M10" s="2" t="s">
        <v>84</v>
      </c>
      <c r="N10" s="3" t="s">
        <v>90</v>
      </c>
      <c r="O10" s="2" t="s">
        <v>60</v>
      </c>
      <c r="P10" s="2" t="s">
        <v>79</v>
      </c>
      <c r="Q10" s="2" t="s">
        <v>96</v>
      </c>
      <c r="R10" s="2" t="s">
        <v>91</v>
      </c>
      <c r="S10" s="2" t="s">
        <v>92</v>
      </c>
      <c r="T10" s="2" t="s">
        <v>56</v>
      </c>
      <c r="U10">
        <v>797.64</v>
      </c>
      <c r="V10">
        <v>180</v>
      </c>
      <c r="W10" s="4">
        <v>45932</v>
      </c>
      <c r="X10" s="4"/>
      <c r="Y10" s="4">
        <v>45932</v>
      </c>
      <c r="Z10" s="4">
        <v>46112</v>
      </c>
      <c r="AA10" s="3"/>
      <c r="AB10" s="3"/>
      <c r="AC10" s="2"/>
      <c r="AD10" s="2" t="s">
        <v>94</v>
      </c>
      <c r="AE10" s="2" t="s">
        <v>95</v>
      </c>
      <c r="AF10" s="2"/>
      <c r="AG10" s="2"/>
      <c r="AH10" s="2"/>
      <c r="AI10" s="2"/>
      <c r="AJ10" s="2" t="s">
        <v>50</v>
      </c>
      <c r="AK10" s="2" t="s">
        <v>49</v>
      </c>
    </row>
    <row r="11" spans="1:37" x14ac:dyDescent="0.3">
      <c r="A11" s="1">
        <v>21</v>
      </c>
      <c r="F11" s="2" t="s">
        <v>76</v>
      </c>
      <c r="G11" s="2" t="s">
        <v>78</v>
      </c>
      <c r="H11" s="2" t="s">
        <v>37</v>
      </c>
      <c r="I11" s="2" t="s">
        <v>46</v>
      </c>
      <c r="J11" s="2" t="s">
        <v>100</v>
      </c>
      <c r="K11" s="2" t="s">
        <v>38</v>
      </c>
      <c r="L11" s="2" t="s">
        <v>39</v>
      </c>
      <c r="M11" s="2" t="s">
        <v>40</v>
      </c>
      <c r="N11" s="3" t="s">
        <v>41</v>
      </c>
      <c r="O11" s="2" t="s">
        <v>42</v>
      </c>
      <c r="P11" s="2" t="s">
        <v>48</v>
      </c>
      <c r="Q11" s="2" t="s">
        <v>103</v>
      </c>
      <c r="R11" s="2" t="s">
        <v>98</v>
      </c>
      <c r="S11" s="2" t="s">
        <v>99</v>
      </c>
      <c r="T11" s="2" t="s">
        <v>56</v>
      </c>
      <c r="U11">
        <v>48000</v>
      </c>
      <c r="V11">
        <v>60</v>
      </c>
      <c r="W11" s="4">
        <v>45902</v>
      </c>
      <c r="X11" s="4"/>
      <c r="Y11" s="4">
        <v>45931</v>
      </c>
      <c r="Z11" s="4">
        <v>45991</v>
      </c>
      <c r="AA11" s="3" t="s">
        <v>97</v>
      </c>
      <c r="AB11" s="3"/>
      <c r="AC11" s="2"/>
      <c r="AD11" s="2" t="s">
        <v>101</v>
      </c>
      <c r="AE11" s="2" t="s">
        <v>102</v>
      </c>
      <c r="AF11" s="2"/>
      <c r="AG11" s="2"/>
      <c r="AH11" s="2"/>
      <c r="AI11" s="2"/>
      <c r="AJ11" s="2" t="s">
        <v>50</v>
      </c>
      <c r="AK11" s="2" t="s">
        <v>49</v>
      </c>
    </row>
    <row r="12" spans="1:37" x14ac:dyDescent="0.3">
      <c r="A12" s="1">
        <v>22</v>
      </c>
      <c r="F12" s="2" t="s">
        <v>76</v>
      </c>
      <c r="G12" s="2" t="s">
        <v>78</v>
      </c>
      <c r="H12" s="2" t="s">
        <v>37</v>
      </c>
      <c r="I12" s="2" t="s">
        <v>75</v>
      </c>
      <c r="J12" s="2" t="s">
        <v>100</v>
      </c>
      <c r="K12" s="2" t="s">
        <v>66</v>
      </c>
      <c r="L12" s="2" t="s">
        <v>67</v>
      </c>
      <c r="M12" s="2" t="s">
        <v>68</v>
      </c>
      <c r="N12" s="3" t="s">
        <v>97</v>
      </c>
      <c r="O12" s="2" t="s">
        <v>60</v>
      </c>
      <c r="P12" s="2" t="s">
        <v>65</v>
      </c>
      <c r="Q12" s="2" t="s">
        <v>106</v>
      </c>
      <c r="R12" s="2" t="s">
        <v>104</v>
      </c>
      <c r="S12" s="2" t="s">
        <v>105</v>
      </c>
      <c r="T12" s="2" t="s">
        <v>56</v>
      </c>
      <c r="U12">
        <v>2726.5</v>
      </c>
      <c r="V12">
        <v>60</v>
      </c>
      <c r="W12" s="4">
        <v>45933</v>
      </c>
      <c r="X12" s="4"/>
      <c r="Y12" s="4">
        <v>45902</v>
      </c>
      <c r="Z12" s="4">
        <v>45962</v>
      </c>
      <c r="AA12" s="3" t="s">
        <v>97</v>
      </c>
      <c r="AB12" s="3"/>
      <c r="AC12" s="2"/>
      <c r="AD12" s="2" t="s">
        <v>73</v>
      </c>
      <c r="AE12" s="2" t="s">
        <v>73</v>
      </c>
      <c r="AF12" s="2"/>
      <c r="AG12" s="2"/>
      <c r="AH12" s="2"/>
      <c r="AI12" s="2"/>
      <c r="AJ12" s="2" t="s">
        <v>50</v>
      </c>
      <c r="AK12" s="2" t="s">
        <v>49</v>
      </c>
    </row>
    <row r="13" spans="1:37" x14ac:dyDescent="0.3">
      <c r="A13" s="1">
        <v>23</v>
      </c>
      <c r="F13" s="2" t="s">
        <v>76</v>
      </c>
      <c r="G13" s="2" t="s">
        <v>78</v>
      </c>
      <c r="H13" s="2" t="s">
        <v>37</v>
      </c>
      <c r="I13" s="2" t="s">
        <v>75</v>
      </c>
      <c r="J13" s="2" t="s">
        <v>71</v>
      </c>
      <c r="K13" s="2" t="s">
        <v>66</v>
      </c>
      <c r="L13" s="2" t="s">
        <v>67</v>
      </c>
      <c r="M13" s="2" t="s">
        <v>68</v>
      </c>
      <c r="N13" s="3" t="s">
        <v>107</v>
      </c>
      <c r="O13" s="2" t="s">
        <v>60</v>
      </c>
      <c r="P13" s="2" t="s">
        <v>65</v>
      </c>
      <c r="Q13" s="2" t="s">
        <v>111</v>
      </c>
      <c r="R13" s="2" t="s">
        <v>109</v>
      </c>
      <c r="S13" s="2" t="s">
        <v>110</v>
      </c>
      <c r="T13" s="2" t="s">
        <v>56</v>
      </c>
      <c r="U13">
        <v>340335.66</v>
      </c>
      <c r="V13">
        <v>60</v>
      </c>
      <c r="W13" s="4">
        <v>45933</v>
      </c>
      <c r="X13" s="4"/>
      <c r="Y13" s="4">
        <v>45902</v>
      </c>
      <c r="Z13" s="4">
        <v>45962</v>
      </c>
      <c r="AA13" s="3" t="s">
        <v>108</v>
      </c>
      <c r="AB13" s="3"/>
      <c r="AC13" s="2"/>
      <c r="AD13" s="2" t="s">
        <v>73</v>
      </c>
      <c r="AE13" s="2" t="s">
        <v>73</v>
      </c>
      <c r="AF13" s="2"/>
      <c r="AG13" s="2"/>
      <c r="AH13" s="2"/>
      <c r="AI13" s="2"/>
      <c r="AJ13" s="2" t="s">
        <v>50</v>
      </c>
      <c r="AK13" s="2" t="s">
        <v>49</v>
      </c>
    </row>
    <row r="14" spans="1:37" ht="28.8" x14ac:dyDescent="0.3">
      <c r="A14" s="1">
        <v>24</v>
      </c>
      <c r="B14">
        <v>17193</v>
      </c>
      <c r="F14" s="2" t="s">
        <v>47</v>
      </c>
      <c r="G14" s="2" t="s">
        <v>72</v>
      </c>
      <c r="H14" s="2" t="s">
        <v>37</v>
      </c>
      <c r="I14" s="2" t="s">
        <v>46</v>
      </c>
      <c r="J14" s="2" t="s">
        <v>88</v>
      </c>
      <c r="K14" s="2" t="s">
        <v>66</v>
      </c>
      <c r="L14" s="2" t="s">
        <v>67</v>
      </c>
      <c r="M14" s="2" t="s">
        <v>68</v>
      </c>
      <c r="N14" s="3" t="s">
        <v>112</v>
      </c>
      <c r="O14" s="2" t="s">
        <v>42</v>
      </c>
      <c r="P14" s="2" t="s">
        <v>79</v>
      </c>
      <c r="Q14" s="2" t="s">
        <v>119</v>
      </c>
      <c r="R14" s="2" t="s">
        <v>114</v>
      </c>
      <c r="S14" s="2" t="s">
        <v>115</v>
      </c>
      <c r="T14" s="2" t="s">
        <v>116</v>
      </c>
      <c r="U14">
        <v>1295</v>
      </c>
      <c r="V14">
        <v>90</v>
      </c>
      <c r="W14" s="4">
        <v>45933</v>
      </c>
      <c r="X14" s="4"/>
      <c r="Y14" s="4">
        <v>45936</v>
      </c>
      <c r="Z14" s="4">
        <v>46026</v>
      </c>
      <c r="AA14" s="3"/>
      <c r="AB14" s="3" t="s">
        <v>113</v>
      </c>
      <c r="AC14" s="2"/>
      <c r="AD14" s="2" t="s">
        <v>117</v>
      </c>
      <c r="AE14" s="2" t="s">
        <v>118</v>
      </c>
      <c r="AF14" s="2" t="s">
        <v>120</v>
      </c>
      <c r="AG14" s="2" t="s">
        <v>122</v>
      </c>
      <c r="AH14" s="2" t="s">
        <v>121</v>
      </c>
      <c r="AI14" s="2" t="s">
        <v>122</v>
      </c>
      <c r="AJ14" s="2" t="s">
        <v>50</v>
      </c>
      <c r="AK14" s="2" t="s">
        <v>49</v>
      </c>
    </row>
    <row r="15" spans="1:37" x14ac:dyDescent="0.3">
      <c r="A15" s="1">
        <v>25</v>
      </c>
      <c r="F15" s="2" t="s">
        <v>58</v>
      </c>
      <c r="G15" s="2" t="s">
        <v>130</v>
      </c>
      <c r="H15" s="2" t="s">
        <v>37</v>
      </c>
      <c r="I15" s="2" t="s">
        <v>46</v>
      </c>
      <c r="J15" s="2" t="s">
        <v>129</v>
      </c>
      <c r="K15" s="2" t="s">
        <v>66</v>
      </c>
      <c r="L15" s="2" t="s">
        <v>123</v>
      </c>
      <c r="M15" s="2" t="s">
        <v>124</v>
      </c>
      <c r="N15" s="3" t="s">
        <v>125</v>
      </c>
      <c r="O15" s="2" t="s">
        <v>126</v>
      </c>
      <c r="P15" s="2" t="s">
        <v>79</v>
      </c>
      <c r="Q15" s="2"/>
      <c r="R15" s="2" t="s">
        <v>127</v>
      </c>
      <c r="S15" s="2" t="s">
        <v>128</v>
      </c>
      <c r="T15" s="2" t="s">
        <v>56</v>
      </c>
      <c r="U15">
        <v>0</v>
      </c>
      <c r="V15">
        <v>60</v>
      </c>
      <c r="W15" s="4">
        <v>45933</v>
      </c>
      <c r="X15" s="4"/>
      <c r="Y15" s="4">
        <v>45933</v>
      </c>
      <c r="Z15" s="4">
        <v>45993</v>
      </c>
      <c r="AA15" s="3"/>
      <c r="AB15" s="3"/>
      <c r="AC15" s="2"/>
      <c r="AD15" s="2" t="s">
        <v>45</v>
      </c>
      <c r="AE15" s="2" t="s">
        <v>94</v>
      </c>
      <c r="AF15" s="2" t="s">
        <v>131</v>
      </c>
      <c r="AG15" s="2" t="s">
        <v>133</v>
      </c>
      <c r="AH15" s="2" t="s">
        <v>132</v>
      </c>
      <c r="AI15" s="2" t="s">
        <v>133</v>
      </c>
      <c r="AJ15" s="2" t="s">
        <v>50</v>
      </c>
      <c r="AK15" s="2" t="s">
        <v>49</v>
      </c>
    </row>
    <row r="16" spans="1:37" x14ac:dyDescent="0.3">
      <c r="A16" s="1">
        <v>26</v>
      </c>
      <c r="F16" s="2" t="s">
        <v>62</v>
      </c>
      <c r="G16" s="2" t="s">
        <v>44</v>
      </c>
      <c r="H16" s="2" t="s">
        <v>37</v>
      </c>
      <c r="I16" s="2" t="s">
        <v>75</v>
      </c>
      <c r="J16" s="2" t="s">
        <v>138</v>
      </c>
      <c r="K16" s="2" t="s">
        <v>134</v>
      </c>
      <c r="L16" s="2" t="s">
        <v>135</v>
      </c>
      <c r="M16" s="2" t="s">
        <v>136</v>
      </c>
      <c r="N16" s="3" t="s">
        <v>137</v>
      </c>
      <c r="O16" s="2" t="s">
        <v>60</v>
      </c>
      <c r="P16" s="2" t="s">
        <v>48</v>
      </c>
      <c r="Q16" s="2"/>
      <c r="R16" s="2"/>
      <c r="S16" s="2"/>
      <c r="T16" s="2" t="s">
        <v>56</v>
      </c>
      <c r="U16">
        <v>0</v>
      </c>
      <c r="V16">
        <v>0</v>
      </c>
      <c r="W16" s="4">
        <v>45933</v>
      </c>
      <c r="X16" s="4"/>
      <c r="Y16" s="4">
        <v>45933</v>
      </c>
      <c r="Z16" s="4">
        <v>45933</v>
      </c>
      <c r="AA16" s="3"/>
      <c r="AB16" s="3"/>
      <c r="AC16" s="2"/>
      <c r="AD16" s="2" t="s">
        <v>45</v>
      </c>
      <c r="AE16" s="2" t="s">
        <v>94</v>
      </c>
      <c r="AF16" s="2" t="s">
        <v>139</v>
      </c>
      <c r="AG16" s="2" t="s">
        <v>141</v>
      </c>
      <c r="AH16" s="2" t="s">
        <v>140</v>
      </c>
      <c r="AI16" s="2" t="s">
        <v>141</v>
      </c>
      <c r="AJ16" s="2" t="s">
        <v>50</v>
      </c>
      <c r="AK16" s="2" t="s">
        <v>49</v>
      </c>
    </row>
    <row r="17" spans="1:37" ht="28.8" x14ac:dyDescent="0.3">
      <c r="A17" s="1">
        <v>31</v>
      </c>
      <c r="B17">
        <v>17189</v>
      </c>
      <c r="F17" s="2" t="s">
        <v>76</v>
      </c>
      <c r="G17" s="2" t="s">
        <v>78</v>
      </c>
      <c r="H17" s="2" t="s">
        <v>37</v>
      </c>
      <c r="I17" s="2" t="s">
        <v>46</v>
      </c>
      <c r="J17" s="2" t="s">
        <v>148</v>
      </c>
      <c r="K17" s="2" t="s">
        <v>142</v>
      </c>
      <c r="L17" s="2" t="s">
        <v>143</v>
      </c>
      <c r="M17" s="2" t="s">
        <v>144</v>
      </c>
      <c r="N17" s="3" t="s">
        <v>145</v>
      </c>
      <c r="O17" s="2" t="s">
        <v>53</v>
      </c>
      <c r="P17" s="2" t="s">
        <v>65</v>
      </c>
      <c r="Q17" s="2"/>
      <c r="R17" s="2" t="s">
        <v>114</v>
      </c>
      <c r="S17" s="2" t="s">
        <v>147</v>
      </c>
      <c r="T17" s="2" t="s">
        <v>116</v>
      </c>
      <c r="U17">
        <v>910</v>
      </c>
      <c r="V17">
        <v>1080</v>
      </c>
      <c r="W17" s="4">
        <v>45982</v>
      </c>
      <c r="X17" s="4">
        <v>46028</v>
      </c>
      <c r="Y17" s="4">
        <v>46028</v>
      </c>
      <c r="Z17" s="4">
        <v>47108</v>
      </c>
      <c r="AA17" s="3"/>
      <c r="AB17" s="3" t="s">
        <v>146</v>
      </c>
      <c r="AC17" s="2"/>
      <c r="AD17" s="2" t="s">
        <v>45</v>
      </c>
      <c r="AE17" s="2" t="s">
        <v>45</v>
      </c>
      <c r="AF17" s="2"/>
      <c r="AG17" s="2"/>
      <c r="AH17" s="2"/>
      <c r="AI17" s="2"/>
      <c r="AJ17" s="2" t="s">
        <v>50</v>
      </c>
      <c r="AK17" s="2" t="s">
        <v>49</v>
      </c>
    </row>
    <row r="18" spans="1:37" ht="28.8" x14ac:dyDescent="0.3">
      <c r="A18" s="1">
        <v>33</v>
      </c>
      <c r="B18">
        <v>17190</v>
      </c>
      <c r="F18" s="2" t="s">
        <v>76</v>
      </c>
      <c r="G18" s="2" t="s">
        <v>78</v>
      </c>
      <c r="H18" s="2" t="s">
        <v>37</v>
      </c>
      <c r="I18" s="2" t="s">
        <v>46</v>
      </c>
      <c r="J18" s="2" t="s">
        <v>148</v>
      </c>
      <c r="K18" s="2" t="s">
        <v>142</v>
      </c>
      <c r="L18" s="2" t="s">
        <v>149</v>
      </c>
      <c r="M18" s="2" t="s">
        <v>150</v>
      </c>
      <c r="N18" s="3" t="s">
        <v>145</v>
      </c>
      <c r="O18" s="2" t="s">
        <v>53</v>
      </c>
      <c r="P18" s="2" t="s">
        <v>65</v>
      </c>
      <c r="Q18" s="2"/>
      <c r="R18" s="2" t="s">
        <v>114</v>
      </c>
      <c r="S18" s="2" t="s">
        <v>147</v>
      </c>
      <c r="T18" s="2" t="s">
        <v>116</v>
      </c>
      <c r="U18">
        <v>455</v>
      </c>
      <c r="V18">
        <v>1080</v>
      </c>
      <c r="W18" s="4">
        <v>45982</v>
      </c>
      <c r="X18" s="4">
        <v>46028</v>
      </c>
      <c r="Y18" s="4">
        <v>46028</v>
      </c>
      <c r="Z18" s="4">
        <v>47108</v>
      </c>
      <c r="AA18" s="3"/>
      <c r="AB18" s="3" t="s">
        <v>146</v>
      </c>
      <c r="AC18" s="2"/>
      <c r="AD18" s="2" t="s">
        <v>45</v>
      </c>
      <c r="AE18" s="2" t="s">
        <v>45</v>
      </c>
      <c r="AF18" s="2"/>
      <c r="AG18" s="2"/>
      <c r="AH18" s="2"/>
      <c r="AI18" s="2"/>
      <c r="AJ18" s="2" t="s">
        <v>50</v>
      </c>
      <c r="AK18" s="2" t="s">
        <v>49</v>
      </c>
    </row>
    <row r="19" spans="1:37" ht="28.8" x14ac:dyDescent="0.3">
      <c r="A19" s="1">
        <v>34</v>
      </c>
      <c r="B19">
        <v>17191</v>
      </c>
      <c r="F19" s="2" t="s">
        <v>76</v>
      </c>
      <c r="G19" s="2" t="s">
        <v>78</v>
      </c>
      <c r="H19" s="2" t="s">
        <v>37</v>
      </c>
      <c r="I19" s="2" t="s">
        <v>46</v>
      </c>
      <c r="J19" s="2" t="s">
        <v>157</v>
      </c>
      <c r="K19" s="2" t="s">
        <v>142</v>
      </c>
      <c r="L19" s="2" t="s">
        <v>151</v>
      </c>
      <c r="M19" s="2" t="s">
        <v>152</v>
      </c>
      <c r="N19" s="3" t="s">
        <v>153</v>
      </c>
      <c r="O19" s="2" t="s">
        <v>53</v>
      </c>
      <c r="P19" s="2" t="s">
        <v>65</v>
      </c>
      <c r="Q19" s="2"/>
      <c r="R19" s="2" t="s">
        <v>155</v>
      </c>
      <c r="S19" s="2" t="s">
        <v>156</v>
      </c>
      <c r="T19" s="2" t="s">
        <v>56</v>
      </c>
      <c r="U19">
        <v>155</v>
      </c>
      <c r="V19">
        <v>180</v>
      </c>
      <c r="W19" s="4">
        <v>45982</v>
      </c>
      <c r="X19" s="4">
        <v>46028</v>
      </c>
      <c r="Y19" s="4">
        <v>46028</v>
      </c>
      <c r="Z19" s="4">
        <v>46208</v>
      </c>
      <c r="AA19" s="3"/>
      <c r="AB19" s="3" t="s">
        <v>154</v>
      </c>
      <c r="AC19" s="2"/>
      <c r="AD19" s="2" t="s">
        <v>45</v>
      </c>
      <c r="AE19" s="2" t="s">
        <v>45</v>
      </c>
      <c r="AF19" s="2"/>
      <c r="AG19" s="2"/>
      <c r="AH19" s="2"/>
      <c r="AI19" s="2"/>
      <c r="AJ19" s="2" t="s">
        <v>50</v>
      </c>
      <c r="AK19" s="2" t="s">
        <v>49</v>
      </c>
    </row>
    <row r="20" spans="1:37" ht="28.8" x14ac:dyDescent="0.3">
      <c r="A20" s="1">
        <v>35</v>
      </c>
      <c r="B20">
        <v>17192</v>
      </c>
      <c r="F20" s="2" t="s">
        <v>76</v>
      </c>
      <c r="G20" s="2" t="s">
        <v>78</v>
      </c>
      <c r="H20" s="2" t="s">
        <v>37</v>
      </c>
      <c r="I20" s="2" t="s">
        <v>46</v>
      </c>
      <c r="J20" s="2" t="s">
        <v>157</v>
      </c>
      <c r="K20" s="2" t="s">
        <v>142</v>
      </c>
      <c r="L20" s="2" t="s">
        <v>158</v>
      </c>
      <c r="M20" s="2" t="s">
        <v>159</v>
      </c>
      <c r="N20" s="3" t="s">
        <v>153</v>
      </c>
      <c r="O20" s="2" t="s">
        <v>53</v>
      </c>
      <c r="P20" s="2" t="s">
        <v>65</v>
      </c>
      <c r="Q20" s="2"/>
      <c r="R20" s="2" t="s">
        <v>155</v>
      </c>
      <c r="S20" s="2" t="s">
        <v>156</v>
      </c>
      <c r="T20" s="2" t="s">
        <v>56</v>
      </c>
      <c r="U20">
        <v>155</v>
      </c>
      <c r="V20">
        <v>180</v>
      </c>
      <c r="W20" s="4">
        <v>45982</v>
      </c>
      <c r="X20" s="4">
        <v>46028</v>
      </c>
      <c r="Y20" s="4">
        <v>46028</v>
      </c>
      <c r="Z20" s="4">
        <v>46208</v>
      </c>
      <c r="AA20" s="3"/>
      <c r="AB20" s="3" t="s">
        <v>160</v>
      </c>
      <c r="AC20" s="2"/>
      <c r="AD20" s="2" t="s">
        <v>45</v>
      </c>
      <c r="AE20" s="2" t="s">
        <v>45</v>
      </c>
      <c r="AF20" s="2"/>
      <c r="AG20" s="2"/>
      <c r="AH20" s="2"/>
      <c r="AI20" s="2"/>
      <c r="AJ20" s="2" t="s">
        <v>50</v>
      </c>
      <c r="AK20" s="2" t="s">
        <v>49</v>
      </c>
    </row>
    <row r="21" spans="1:37" ht="28.8" x14ac:dyDescent="0.3">
      <c r="A21" s="1">
        <v>36</v>
      </c>
      <c r="B21">
        <v>17643</v>
      </c>
      <c r="F21" s="2" t="s">
        <v>76</v>
      </c>
      <c r="G21" s="2" t="s">
        <v>78</v>
      </c>
      <c r="H21" s="2" t="s">
        <v>37</v>
      </c>
      <c r="I21" s="2" t="s">
        <v>46</v>
      </c>
      <c r="J21" s="2" t="s">
        <v>165</v>
      </c>
      <c r="K21" s="2" t="s">
        <v>142</v>
      </c>
      <c r="L21" s="2" t="s">
        <v>83</v>
      </c>
      <c r="M21" s="2" t="s">
        <v>161</v>
      </c>
      <c r="N21" s="3" t="s">
        <v>162</v>
      </c>
      <c r="O21" s="2" t="s">
        <v>53</v>
      </c>
      <c r="P21" s="2" t="s">
        <v>65</v>
      </c>
      <c r="Q21" s="2"/>
      <c r="R21" s="2" t="s">
        <v>54</v>
      </c>
      <c r="S21" s="2" t="s">
        <v>164</v>
      </c>
      <c r="T21" s="2" t="s">
        <v>56</v>
      </c>
      <c r="U21">
        <v>994.875</v>
      </c>
      <c r="V21">
        <v>365</v>
      </c>
      <c r="W21" s="4">
        <v>46046</v>
      </c>
      <c r="X21" s="4"/>
      <c r="Y21" s="4">
        <v>46046</v>
      </c>
      <c r="Z21" s="4">
        <v>46424</v>
      </c>
      <c r="AA21" s="3"/>
      <c r="AB21" s="3" t="s">
        <v>163</v>
      </c>
      <c r="AC21" s="2"/>
      <c r="AD21" s="2" t="s">
        <v>45</v>
      </c>
      <c r="AE21" s="2" t="s">
        <v>118</v>
      </c>
      <c r="AF21" s="2"/>
      <c r="AG21" s="2"/>
      <c r="AH21" s="2"/>
      <c r="AI21" s="2"/>
      <c r="AJ21" s="2" t="s">
        <v>50</v>
      </c>
      <c r="AK21" s="2" t="s">
        <v>49</v>
      </c>
    </row>
    <row r="22" spans="1:37" ht="43.2" x14ac:dyDescent="0.3">
      <c r="A22" s="1">
        <v>37</v>
      </c>
      <c r="F22" s="2" t="s">
        <v>76</v>
      </c>
      <c r="G22" s="2" t="s">
        <v>212</v>
      </c>
      <c r="H22" s="2" t="s">
        <v>37</v>
      </c>
      <c r="I22" s="2" t="s">
        <v>46</v>
      </c>
      <c r="J22" s="2" t="s">
        <v>165</v>
      </c>
      <c r="K22" s="2" t="s">
        <v>142</v>
      </c>
      <c r="L22" s="2" t="s">
        <v>67</v>
      </c>
      <c r="M22" s="2" t="s">
        <v>166</v>
      </c>
      <c r="N22" s="3" t="s">
        <v>167</v>
      </c>
      <c r="O22" s="2" t="s">
        <v>53</v>
      </c>
      <c r="P22" s="2" t="s">
        <v>65</v>
      </c>
      <c r="Q22" s="2"/>
      <c r="R22" s="2" t="s">
        <v>114</v>
      </c>
      <c r="S22" s="2" t="s">
        <v>168</v>
      </c>
      <c r="T22" s="2" t="s">
        <v>169</v>
      </c>
      <c r="U22">
        <v>13200</v>
      </c>
      <c r="V22">
        <v>1080</v>
      </c>
      <c r="W22" s="4">
        <v>46411</v>
      </c>
      <c r="X22" s="4"/>
      <c r="Y22" s="4">
        <v>46411</v>
      </c>
      <c r="Z22" s="4">
        <v>47126</v>
      </c>
      <c r="AA22" s="3"/>
      <c r="AB22" s="3"/>
      <c r="AC22" s="2"/>
      <c r="AD22" s="2" t="s">
        <v>45</v>
      </c>
      <c r="AE22" s="2" t="s">
        <v>45</v>
      </c>
      <c r="AF22" s="2"/>
      <c r="AG22" s="2"/>
      <c r="AH22" s="2"/>
      <c r="AI22" s="2"/>
      <c r="AJ22" s="2" t="s">
        <v>50</v>
      </c>
      <c r="AK22" s="2" t="s">
        <v>49</v>
      </c>
    </row>
    <row r="23" spans="1:37" ht="43.2" x14ac:dyDescent="0.3">
      <c r="A23" s="1">
        <v>38</v>
      </c>
      <c r="F23" s="2" t="s">
        <v>76</v>
      </c>
      <c r="G23" s="2" t="s">
        <v>212</v>
      </c>
      <c r="H23" s="2" t="s">
        <v>37</v>
      </c>
      <c r="I23" s="2" t="s">
        <v>46</v>
      </c>
      <c r="J23" s="2" t="s">
        <v>165</v>
      </c>
      <c r="K23" s="2" t="s">
        <v>142</v>
      </c>
      <c r="L23" s="2" t="s">
        <v>170</v>
      </c>
      <c r="M23" s="2" t="s">
        <v>171</v>
      </c>
      <c r="N23" s="3" t="s">
        <v>167</v>
      </c>
      <c r="O23" s="2" t="s">
        <v>53</v>
      </c>
      <c r="P23" s="2" t="s">
        <v>65</v>
      </c>
      <c r="Q23" s="2"/>
      <c r="R23" s="2" t="s">
        <v>114</v>
      </c>
      <c r="S23" s="2" t="s">
        <v>168</v>
      </c>
      <c r="T23" s="2" t="s">
        <v>169</v>
      </c>
      <c r="U23">
        <v>13200</v>
      </c>
      <c r="V23">
        <v>1080</v>
      </c>
      <c r="W23" s="4">
        <v>46411</v>
      </c>
      <c r="X23" s="4"/>
      <c r="Y23" s="4">
        <v>46411</v>
      </c>
      <c r="Z23" s="4">
        <v>47126</v>
      </c>
      <c r="AA23" s="3"/>
      <c r="AB23" s="3"/>
      <c r="AC23" s="2"/>
      <c r="AD23" s="2" t="s">
        <v>45</v>
      </c>
      <c r="AE23" s="2" t="s">
        <v>45</v>
      </c>
      <c r="AF23" s="2"/>
      <c r="AG23" s="2"/>
      <c r="AH23" s="2"/>
      <c r="AI23" s="2"/>
      <c r="AJ23" s="2" t="s">
        <v>50</v>
      </c>
      <c r="AK23" s="2" t="s">
        <v>49</v>
      </c>
    </row>
    <row r="24" spans="1:37" ht="28.8" x14ac:dyDescent="0.3">
      <c r="A24" s="1">
        <v>39</v>
      </c>
      <c r="B24">
        <v>17644</v>
      </c>
      <c r="F24" s="2" t="s">
        <v>76</v>
      </c>
      <c r="G24" s="2" t="s">
        <v>78</v>
      </c>
      <c r="H24" s="2" t="s">
        <v>37</v>
      </c>
      <c r="I24" s="2" t="s">
        <v>46</v>
      </c>
      <c r="J24" s="2" t="s">
        <v>176</v>
      </c>
      <c r="K24" s="2" t="s">
        <v>142</v>
      </c>
      <c r="L24" s="2" t="s">
        <v>143</v>
      </c>
      <c r="M24" s="2" t="s">
        <v>144</v>
      </c>
      <c r="N24" s="3" t="s">
        <v>172</v>
      </c>
      <c r="O24" s="2" t="s">
        <v>174</v>
      </c>
      <c r="P24" s="2" t="s">
        <v>65</v>
      </c>
      <c r="Q24" s="2"/>
      <c r="R24" s="2" t="s">
        <v>175</v>
      </c>
      <c r="S24" s="2"/>
      <c r="T24" s="2" t="s">
        <v>56</v>
      </c>
      <c r="U24">
        <v>0</v>
      </c>
      <c r="V24">
        <v>180</v>
      </c>
      <c r="W24" s="4">
        <v>46046</v>
      </c>
      <c r="X24" s="4"/>
      <c r="Y24" s="4">
        <v>46046</v>
      </c>
      <c r="Z24" s="4">
        <v>46245</v>
      </c>
      <c r="AA24" s="3"/>
      <c r="AB24" s="3" t="s">
        <v>173</v>
      </c>
      <c r="AC24" s="2"/>
      <c r="AD24" s="2" t="s">
        <v>45</v>
      </c>
      <c r="AE24" s="2" t="s">
        <v>45</v>
      </c>
      <c r="AF24" s="2"/>
      <c r="AG24" s="2"/>
      <c r="AH24" s="2"/>
      <c r="AI24" s="2"/>
      <c r="AJ24" s="2" t="s">
        <v>50</v>
      </c>
      <c r="AK24" s="2" t="s">
        <v>49</v>
      </c>
    </row>
    <row r="25" spans="1:37" ht="28.8" x14ac:dyDescent="0.3">
      <c r="A25" s="1">
        <v>40</v>
      </c>
      <c r="B25">
        <v>17646</v>
      </c>
      <c r="F25" s="2" t="s">
        <v>76</v>
      </c>
      <c r="G25" s="2" t="s">
        <v>78</v>
      </c>
      <c r="H25" s="2" t="s">
        <v>37</v>
      </c>
      <c r="I25" s="2" t="s">
        <v>46</v>
      </c>
      <c r="J25" s="2" t="s">
        <v>176</v>
      </c>
      <c r="K25" s="2" t="s">
        <v>142</v>
      </c>
      <c r="L25" s="2" t="s">
        <v>83</v>
      </c>
      <c r="M25" s="2" t="s">
        <v>161</v>
      </c>
      <c r="N25" s="3" t="s">
        <v>172</v>
      </c>
      <c r="O25" s="2" t="s">
        <v>174</v>
      </c>
      <c r="P25" s="2" t="s">
        <v>65</v>
      </c>
      <c r="Q25" s="2"/>
      <c r="R25" s="2" t="s">
        <v>175</v>
      </c>
      <c r="S25" s="2"/>
      <c r="T25" s="2" t="s">
        <v>56</v>
      </c>
      <c r="U25">
        <v>0</v>
      </c>
      <c r="V25">
        <v>180</v>
      </c>
      <c r="W25" s="4">
        <v>46046</v>
      </c>
      <c r="X25" s="4"/>
      <c r="Y25" s="4">
        <v>46046</v>
      </c>
      <c r="Z25" s="4">
        <v>46239</v>
      </c>
      <c r="AA25" s="3"/>
      <c r="AB25" s="3" t="s">
        <v>177</v>
      </c>
      <c r="AC25" s="2"/>
      <c r="AD25" s="2" t="s">
        <v>45</v>
      </c>
      <c r="AE25" s="2" t="s">
        <v>118</v>
      </c>
      <c r="AF25" s="2"/>
      <c r="AG25" s="2"/>
      <c r="AH25" s="2"/>
      <c r="AI25" s="2"/>
      <c r="AJ25" s="2" t="s">
        <v>50</v>
      </c>
      <c r="AK25" s="2" t="s">
        <v>49</v>
      </c>
    </row>
    <row r="26" spans="1:37" ht="28.8" x14ac:dyDescent="0.3">
      <c r="A26" s="1">
        <v>41</v>
      </c>
      <c r="B26">
        <v>17645</v>
      </c>
      <c r="F26" s="2" t="s">
        <v>76</v>
      </c>
      <c r="G26" s="2" t="s">
        <v>78</v>
      </c>
      <c r="H26" s="2" t="s">
        <v>37</v>
      </c>
      <c r="I26" s="2" t="s">
        <v>46</v>
      </c>
      <c r="J26" s="2" t="s">
        <v>176</v>
      </c>
      <c r="K26" s="2" t="s">
        <v>142</v>
      </c>
      <c r="L26" s="2" t="s">
        <v>149</v>
      </c>
      <c r="M26" s="2" t="s">
        <v>150</v>
      </c>
      <c r="N26" s="3" t="s">
        <v>172</v>
      </c>
      <c r="O26" s="2" t="s">
        <v>174</v>
      </c>
      <c r="P26" s="2" t="s">
        <v>65</v>
      </c>
      <c r="Q26" s="2"/>
      <c r="R26" s="2" t="s">
        <v>175</v>
      </c>
      <c r="S26" s="2"/>
      <c r="T26" s="2" t="s">
        <v>56</v>
      </c>
      <c r="U26">
        <v>0</v>
      </c>
      <c r="V26">
        <v>180</v>
      </c>
      <c r="W26" s="4">
        <v>46046</v>
      </c>
      <c r="X26" s="4"/>
      <c r="Y26" s="4">
        <v>46046</v>
      </c>
      <c r="Z26" s="4">
        <v>46239</v>
      </c>
      <c r="AA26" s="3"/>
      <c r="AB26" s="3" t="s">
        <v>163</v>
      </c>
      <c r="AC26" s="2"/>
      <c r="AD26" s="2" t="s">
        <v>45</v>
      </c>
      <c r="AE26" s="2" t="s">
        <v>118</v>
      </c>
      <c r="AF26" s="2"/>
      <c r="AG26" s="2"/>
      <c r="AH26" s="2"/>
      <c r="AI26" s="2"/>
      <c r="AJ26" s="2" t="s">
        <v>50</v>
      </c>
      <c r="AK26" s="2" t="s">
        <v>49</v>
      </c>
    </row>
    <row r="27" spans="1:37" ht="43.2" x14ac:dyDescent="0.3">
      <c r="A27" s="1">
        <v>45</v>
      </c>
      <c r="B27">
        <v>20327</v>
      </c>
      <c r="F27" s="2" t="s">
        <v>76</v>
      </c>
      <c r="G27" s="2" t="s">
        <v>78</v>
      </c>
      <c r="H27" s="2" t="s">
        <v>37</v>
      </c>
      <c r="I27" s="2" t="s">
        <v>46</v>
      </c>
      <c r="J27" s="2" t="s">
        <v>182</v>
      </c>
      <c r="K27" s="2" t="s">
        <v>188</v>
      </c>
      <c r="L27" s="2" t="s">
        <v>189</v>
      </c>
      <c r="M27" s="2" t="s">
        <v>190</v>
      </c>
      <c r="N27" s="3" t="s">
        <v>1697</v>
      </c>
      <c r="O27" s="2" t="s">
        <v>53</v>
      </c>
      <c r="P27" s="2" t="s">
        <v>65</v>
      </c>
      <c r="Q27" s="2" t="s">
        <v>183</v>
      </c>
      <c r="R27" s="2" t="s">
        <v>180</v>
      </c>
      <c r="S27" s="2" t="s">
        <v>181</v>
      </c>
      <c r="T27" s="2" t="s">
        <v>116</v>
      </c>
      <c r="U27">
        <v>800</v>
      </c>
      <c r="V27">
        <v>365</v>
      </c>
      <c r="W27" s="4">
        <v>46139</v>
      </c>
      <c r="X27" s="4">
        <v>46146</v>
      </c>
      <c r="Y27" s="4">
        <v>46146</v>
      </c>
      <c r="Z27" s="4">
        <v>46511</v>
      </c>
      <c r="AA27" s="3"/>
      <c r="AB27" s="3" t="s">
        <v>1698</v>
      </c>
      <c r="AC27" s="2"/>
      <c r="AD27" s="2" t="s">
        <v>45</v>
      </c>
      <c r="AE27" s="2" t="s">
        <v>45</v>
      </c>
      <c r="AF27" s="2"/>
      <c r="AG27" s="2"/>
      <c r="AH27" s="2"/>
      <c r="AI27" s="2"/>
      <c r="AJ27" s="2" t="s">
        <v>50</v>
      </c>
      <c r="AK27" s="2" t="s">
        <v>49</v>
      </c>
    </row>
    <row r="28" spans="1:37" ht="43.2" x14ac:dyDescent="0.3">
      <c r="A28" s="1">
        <v>46</v>
      </c>
      <c r="B28">
        <v>20328</v>
      </c>
      <c r="F28" s="2" t="s">
        <v>76</v>
      </c>
      <c r="G28" s="2" t="s">
        <v>78</v>
      </c>
      <c r="H28" s="2" t="s">
        <v>37</v>
      </c>
      <c r="I28" s="2" t="s">
        <v>46</v>
      </c>
      <c r="J28" s="2" t="s">
        <v>182</v>
      </c>
      <c r="K28" s="2" t="s">
        <v>188</v>
      </c>
      <c r="L28" s="2" t="s">
        <v>191</v>
      </c>
      <c r="M28" s="2" t="s">
        <v>192</v>
      </c>
      <c r="N28" s="3" t="s">
        <v>1697</v>
      </c>
      <c r="O28" s="2" t="s">
        <v>53</v>
      </c>
      <c r="P28" s="2" t="s">
        <v>65</v>
      </c>
      <c r="Q28" s="2" t="s">
        <v>183</v>
      </c>
      <c r="R28" s="2" t="s">
        <v>180</v>
      </c>
      <c r="S28" s="2" t="s">
        <v>181</v>
      </c>
      <c r="T28" s="2" t="s">
        <v>116</v>
      </c>
      <c r="U28">
        <v>1600</v>
      </c>
      <c r="V28">
        <v>365</v>
      </c>
      <c r="W28" s="4">
        <v>46139</v>
      </c>
      <c r="X28" s="4">
        <v>46146</v>
      </c>
      <c r="Y28" s="4">
        <v>46146</v>
      </c>
      <c r="Z28" s="4">
        <v>46511</v>
      </c>
      <c r="AA28" s="3"/>
      <c r="AB28" s="3" t="s">
        <v>1698</v>
      </c>
      <c r="AC28" s="2"/>
      <c r="AD28" s="2" t="s">
        <v>45</v>
      </c>
      <c r="AE28" s="2" t="s">
        <v>45</v>
      </c>
      <c r="AF28" s="2"/>
      <c r="AG28" s="2"/>
      <c r="AH28" s="2"/>
      <c r="AI28" s="2"/>
      <c r="AJ28" s="2" t="s">
        <v>50</v>
      </c>
      <c r="AK28" s="2" t="s">
        <v>49</v>
      </c>
    </row>
    <row r="29" spans="1:37" ht="43.2" x14ac:dyDescent="0.3">
      <c r="A29" s="1">
        <v>47</v>
      </c>
      <c r="B29">
        <v>20329</v>
      </c>
      <c r="F29" s="2" t="s">
        <v>76</v>
      </c>
      <c r="G29" s="2" t="s">
        <v>78</v>
      </c>
      <c r="H29" s="2" t="s">
        <v>37</v>
      </c>
      <c r="I29" s="2" t="s">
        <v>46</v>
      </c>
      <c r="J29" s="2" t="s">
        <v>182</v>
      </c>
      <c r="K29" s="2" t="s">
        <v>188</v>
      </c>
      <c r="L29" s="2" t="s">
        <v>184</v>
      </c>
      <c r="M29" s="2" t="s">
        <v>193</v>
      </c>
      <c r="N29" s="3" t="s">
        <v>1697</v>
      </c>
      <c r="O29" s="2" t="s">
        <v>53</v>
      </c>
      <c r="P29" s="2" t="s">
        <v>65</v>
      </c>
      <c r="Q29" s="2" t="s">
        <v>183</v>
      </c>
      <c r="R29" s="2" t="s">
        <v>180</v>
      </c>
      <c r="S29" s="2" t="s">
        <v>181</v>
      </c>
      <c r="T29" s="2" t="s">
        <v>116</v>
      </c>
      <c r="U29">
        <v>6400</v>
      </c>
      <c r="V29">
        <v>365</v>
      </c>
      <c r="W29" s="4">
        <v>46139</v>
      </c>
      <c r="X29" s="4">
        <v>46146</v>
      </c>
      <c r="Y29" s="4">
        <v>46146</v>
      </c>
      <c r="Z29" s="4">
        <v>46511</v>
      </c>
      <c r="AA29" s="3"/>
      <c r="AB29" s="3" t="s">
        <v>1698</v>
      </c>
      <c r="AC29" s="2"/>
      <c r="AD29" s="2" t="s">
        <v>45</v>
      </c>
      <c r="AE29" s="2" t="s">
        <v>45</v>
      </c>
      <c r="AF29" s="2"/>
      <c r="AG29" s="2"/>
      <c r="AH29" s="2"/>
      <c r="AI29" s="2"/>
      <c r="AJ29" s="2" t="s">
        <v>50</v>
      </c>
      <c r="AK29" s="2" t="s">
        <v>49</v>
      </c>
    </row>
    <row r="30" spans="1:37" ht="43.2" x14ac:dyDescent="0.3">
      <c r="A30" s="1">
        <v>48</v>
      </c>
      <c r="B30">
        <v>20326</v>
      </c>
      <c r="F30" s="2" t="s">
        <v>76</v>
      </c>
      <c r="G30" s="2" t="s">
        <v>78</v>
      </c>
      <c r="H30" s="2" t="s">
        <v>37</v>
      </c>
      <c r="I30" s="2" t="s">
        <v>46</v>
      </c>
      <c r="J30" s="2" t="s">
        <v>182</v>
      </c>
      <c r="K30" s="2" t="s">
        <v>38</v>
      </c>
      <c r="L30" s="2" t="s">
        <v>194</v>
      </c>
      <c r="M30" s="2" t="s">
        <v>195</v>
      </c>
      <c r="N30" s="3" t="s">
        <v>1699</v>
      </c>
      <c r="O30" s="2" t="s">
        <v>53</v>
      </c>
      <c r="P30" s="2" t="s">
        <v>65</v>
      </c>
      <c r="Q30" s="2" t="s">
        <v>183</v>
      </c>
      <c r="R30" s="2" t="s">
        <v>180</v>
      </c>
      <c r="S30" s="2" t="s">
        <v>181</v>
      </c>
      <c r="T30" s="2" t="s">
        <v>116</v>
      </c>
      <c r="U30">
        <v>800</v>
      </c>
      <c r="V30">
        <v>365</v>
      </c>
      <c r="W30" s="4">
        <v>46140</v>
      </c>
      <c r="X30" s="4">
        <v>46146</v>
      </c>
      <c r="Y30" s="4">
        <v>46146</v>
      </c>
      <c r="Z30" s="4">
        <v>46511</v>
      </c>
      <c r="AA30" s="3"/>
      <c r="AB30" s="3" t="s">
        <v>1698</v>
      </c>
      <c r="AC30" s="2"/>
      <c r="AD30" s="2" t="s">
        <v>45</v>
      </c>
      <c r="AE30" s="2" t="s">
        <v>45</v>
      </c>
      <c r="AF30" s="2"/>
      <c r="AG30" s="2"/>
      <c r="AH30" s="2"/>
      <c r="AI30" s="2"/>
      <c r="AJ30" s="2" t="s">
        <v>50</v>
      </c>
      <c r="AK30" s="2" t="s">
        <v>49</v>
      </c>
    </row>
    <row r="31" spans="1:37" ht="43.2" x14ac:dyDescent="0.3">
      <c r="A31" s="1">
        <v>49</v>
      </c>
      <c r="B31">
        <v>20386</v>
      </c>
      <c r="F31" s="2" t="s">
        <v>76</v>
      </c>
      <c r="G31" s="2" t="s">
        <v>78</v>
      </c>
      <c r="H31" s="2" t="s">
        <v>37</v>
      </c>
      <c r="I31" s="2" t="s">
        <v>46</v>
      </c>
      <c r="J31" s="2" t="s">
        <v>182</v>
      </c>
      <c r="K31" s="2" t="s">
        <v>38</v>
      </c>
      <c r="L31" s="2" t="s">
        <v>196</v>
      </c>
      <c r="M31" s="2" t="s">
        <v>197</v>
      </c>
      <c r="N31" s="3" t="s">
        <v>1699</v>
      </c>
      <c r="O31" s="2" t="s">
        <v>53</v>
      </c>
      <c r="P31" s="2" t="s">
        <v>65</v>
      </c>
      <c r="Q31" s="2" t="s">
        <v>183</v>
      </c>
      <c r="R31" s="2" t="s">
        <v>180</v>
      </c>
      <c r="S31" s="2" t="s">
        <v>181</v>
      </c>
      <c r="T31" s="2" t="s">
        <v>116</v>
      </c>
      <c r="U31">
        <v>800</v>
      </c>
      <c r="V31">
        <v>365</v>
      </c>
      <c r="W31" s="4">
        <v>46140</v>
      </c>
      <c r="X31" s="4">
        <v>46154</v>
      </c>
      <c r="Y31" s="4">
        <v>46154</v>
      </c>
      <c r="Z31" s="4">
        <v>46519</v>
      </c>
      <c r="AA31" s="3"/>
      <c r="AB31" s="3" t="s">
        <v>2399</v>
      </c>
      <c r="AC31" s="2"/>
      <c r="AD31" s="2" t="s">
        <v>45</v>
      </c>
      <c r="AE31" s="2" t="s">
        <v>45</v>
      </c>
      <c r="AF31" s="2"/>
      <c r="AG31" s="2"/>
      <c r="AH31" s="2"/>
      <c r="AI31" s="2"/>
      <c r="AJ31" s="2" t="s">
        <v>50</v>
      </c>
      <c r="AK31" s="2" t="s">
        <v>49</v>
      </c>
    </row>
    <row r="32" spans="1:37" ht="43.2" x14ac:dyDescent="0.3">
      <c r="A32" s="1">
        <v>50</v>
      </c>
      <c r="B32">
        <v>20399</v>
      </c>
      <c r="F32" s="2" t="s">
        <v>76</v>
      </c>
      <c r="G32" s="2" t="s">
        <v>78</v>
      </c>
      <c r="H32" s="2" t="s">
        <v>37</v>
      </c>
      <c r="I32" s="2" t="s">
        <v>46</v>
      </c>
      <c r="J32" s="2" t="s">
        <v>182</v>
      </c>
      <c r="K32" s="2" t="s">
        <v>38</v>
      </c>
      <c r="L32" s="2" t="s">
        <v>191</v>
      </c>
      <c r="M32" s="2" t="s">
        <v>198</v>
      </c>
      <c r="N32" s="3" t="s">
        <v>1700</v>
      </c>
      <c r="O32" s="2" t="s">
        <v>53</v>
      </c>
      <c r="P32" s="2" t="s">
        <v>65</v>
      </c>
      <c r="Q32" s="2" t="s">
        <v>183</v>
      </c>
      <c r="R32" s="2" t="s">
        <v>180</v>
      </c>
      <c r="S32" s="2" t="s">
        <v>181</v>
      </c>
      <c r="T32" s="2" t="s">
        <v>116</v>
      </c>
      <c r="U32">
        <v>800</v>
      </c>
      <c r="V32">
        <v>365</v>
      </c>
      <c r="W32" s="4">
        <v>46113</v>
      </c>
      <c r="X32" s="4">
        <v>46154</v>
      </c>
      <c r="Y32" s="4">
        <v>46154</v>
      </c>
      <c r="Z32" s="4">
        <v>46519</v>
      </c>
      <c r="AA32" s="3"/>
      <c r="AB32" s="3" t="s">
        <v>2399</v>
      </c>
      <c r="AC32" s="2"/>
      <c r="AD32" s="2" t="s">
        <v>45</v>
      </c>
      <c r="AE32" s="2" t="s">
        <v>45</v>
      </c>
      <c r="AF32" s="2"/>
      <c r="AG32" s="2"/>
      <c r="AH32" s="2"/>
      <c r="AI32" s="2"/>
      <c r="AJ32" s="2" t="s">
        <v>50</v>
      </c>
      <c r="AK32" s="2" t="s">
        <v>49</v>
      </c>
    </row>
    <row r="33" spans="1:37" ht="43.2" x14ac:dyDescent="0.3">
      <c r="A33" s="1">
        <v>54</v>
      </c>
      <c r="B33">
        <v>18755</v>
      </c>
      <c r="F33" s="2" t="s">
        <v>76</v>
      </c>
      <c r="G33" s="2" t="s">
        <v>78</v>
      </c>
      <c r="H33" s="2" t="s">
        <v>37</v>
      </c>
      <c r="I33" s="2" t="s">
        <v>46</v>
      </c>
      <c r="J33" s="2" t="s">
        <v>148</v>
      </c>
      <c r="K33" s="2" t="s">
        <v>188</v>
      </c>
      <c r="L33" s="2" t="s">
        <v>39</v>
      </c>
      <c r="M33" s="2" t="s">
        <v>208</v>
      </c>
      <c r="N33" s="3" t="s">
        <v>209</v>
      </c>
      <c r="O33" s="2" t="s">
        <v>53</v>
      </c>
      <c r="P33" s="2" t="s">
        <v>65</v>
      </c>
      <c r="Q33" s="2"/>
      <c r="R33" s="2" t="s">
        <v>114</v>
      </c>
      <c r="S33" s="2" t="s">
        <v>147</v>
      </c>
      <c r="T33" s="2" t="s">
        <v>116</v>
      </c>
      <c r="U33">
        <v>113.75</v>
      </c>
      <c r="V33">
        <v>1080</v>
      </c>
      <c r="W33" s="4">
        <v>46048</v>
      </c>
      <c r="X33" s="4"/>
      <c r="Y33" s="4">
        <v>46048</v>
      </c>
      <c r="Z33" s="4">
        <v>47175</v>
      </c>
      <c r="AA33" s="3"/>
      <c r="AB33" s="3" t="s">
        <v>1701</v>
      </c>
      <c r="AC33" s="2"/>
      <c r="AD33" s="2" t="s">
        <v>45</v>
      </c>
      <c r="AE33" s="2" t="s">
        <v>101</v>
      </c>
      <c r="AF33" s="2"/>
      <c r="AG33" s="2"/>
      <c r="AH33" s="2"/>
      <c r="AI33" s="2"/>
      <c r="AJ33" s="2" t="s">
        <v>50</v>
      </c>
      <c r="AK33" s="2" t="s">
        <v>49</v>
      </c>
    </row>
    <row r="34" spans="1:37" ht="43.2" x14ac:dyDescent="0.3">
      <c r="A34" s="1">
        <v>55</v>
      </c>
      <c r="B34">
        <v>18754</v>
      </c>
      <c r="F34" s="2" t="s">
        <v>76</v>
      </c>
      <c r="G34" s="2" t="s">
        <v>78</v>
      </c>
      <c r="H34" s="2" t="s">
        <v>37</v>
      </c>
      <c r="I34" s="2" t="s">
        <v>46</v>
      </c>
      <c r="J34" s="2" t="s">
        <v>148</v>
      </c>
      <c r="K34" s="2" t="s">
        <v>188</v>
      </c>
      <c r="L34" s="2" t="s">
        <v>210</v>
      </c>
      <c r="M34" s="2" t="s">
        <v>211</v>
      </c>
      <c r="N34" s="3" t="s">
        <v>209</v>
      </c>
      <c r="O34" s="2" t="s">
        <v>53</v>
      </c>
      <c r="P34" s="2" t="s">
        <v>65</v>
      </c>
      <c r="Q34" s="2"/>
      <c r="R34" s="2" t="s">
        <v>114</v>
      </c>
      <c r="S34" s="2" t="s">
        <v>147</v>
      </c>
      <c r="T34" s="2" t="s">
        <v>116</v>
      </c>
      <c r="U34">
        <v>113.75</v>
      </c>
      <c r="V34">
        <v>1080</v>
      </c>
      <c r="W34" s="4">
        <v>46048</v>
      </c>
      <c r="X34" s="4"/>
      <c r="Y34" s="4">
        <v>46048</v>
      </c>
      <c r="Z34" s="4">
        <v>47167</v>
      </c>
      <c r="AA34" s="3"/>
      <c r="AB34" s="3" t="s">
        <v>1702</v>
      </c>
      <c r="AC34" s="2"/>
      <c r="AD34" s="2" t="s">
        <v>45</v>
      </c>
      <c r="AE34" s="2" t="s">
        <v>117</v>
      </c>
      <c r="AF34" s="2"/>
      <c r="AG34" s="2"/>
      <c r="AH34" s="2"/>
      <c r="AI34" s="2"/>
      <c r="AJ34" s="2" t="s">
        <v>50</v>
      </c>
      <c r="AK34" s="2" t="s">
        <v>49</v>
      </c>
    </row>
    <row r="35" spans="1:37" ht="43.2" x14ac:dyDescent="0.3">
      <c r="A35" s="1">
        <v>56</v>
      </c>
      <c r="B35">
        <v>18613</v>
      </c>
      <c r="F35" s="2" t="s">
        <v>76</v>
      </c>
      <c r="G35" s="2" t="s">
        <v>78</v>
      </c>
      <c r="H35" s="2" t="s">
        <v>37</v>
      </c>
      <c r="I35" s="2" t="s">
        <v>46</v>
      </c>
      <c r="J35" s="2" t="s">
        <v>148</v>
      </c>
      <c r="K35" s="2" t="s">
        <v>38</v>
      </c>
      <c r="L35" s="2" t="s">
        <v>39</v>
      </c>
      <c r="M35" s="2" t="s">
        <v>40</v>
      </c>
      <c r="N35" s="3" t="s">
        <v>209</v>
      </c>
      <c r="O35" s="2" t="s">
        <v>53</v>
      </c>
      <c r="P35" s="2" t="s">
        <v>65</v>
      </c>
      <c r="Q35" s="2"/>
      <c r="R35" s="2" t="s">
        <v>114</v>
      </c>
      <c r="S35" s="2" t="s">
        <v>147</v>
      </c>
      <c r="T35" s="2" t="s">
        <v>116</v>
      </c>
      <c r="U35">
        <v>113.75</v>
      </c>
      <c r="V35">
        <v>1080</v>
      </c>
      <c r="W35" s="4">
        <v>46077</v>
      </c>
      <c r="X35" s="4">
        <v>46087</v>
      </c>
      <c r="Y35" s="4">
        <v>46087</v>
      </c>
      <c r="Z35" s="4">
        <v>47167</v>
      </c>
      <c r="AA35" s="3"/>
      <c r="AB35" s="3" t="s">
        <v>1703</v>
      </c>
      <c r="AC35" s="2"/>
      <c r="AD35" s="2" t="s">
        <v>45</v>
      </c>
      <c r="AE35" s="2" t="s">
        <v>102</v>
      </c>
      <c r="AF35" s="2"/>
      <c r="AG35" s="2"/>
      <c r="AH35" s="2"/>
      <c r="AI35" s="2"/>
      <c r="AJ35" s="2" t="s">
        <v>50</v>
      </c>
      <c r="AK35" s="2" t="s">
        <v>49</v>
      </c>
    </row>
    <row r="36" spans="1:37" ht="43.2" x14ac:dyDescent="0.3">
      <c r="A36" s="1">
        <v>57</v>
      </c>
      <c r="B36">
        <v>18614</v>
      </c>
      <c r="F36" s="2" t="s">
        <v>76</v>
      </c>
      <c r="G36" s="2" t="s">
        <v>78</v>
      </c>
      <c r="H36" s="2" t="s">
        <v>37</v>
      </c>
      <c r="I36" s="2" t="s">
        <v>46</v>
      </c>
      <c r="J36" s="2" t="s">
        <v>148</v>
      </c>
      <c r="K36" s="2" t="s">
        <v>38</v>
      </c>
      <c r="L36" s="2" t="s">
        <v>213</v>
      </c>
      <c r="M36" s="2" t="s">
        <v>214</v>
      </c>
      <c r="N36" s="3" t="s">
        <v>209</v>
      </c>
      <c r="O36" s="2" t="s">
        <v>53</v>
      </c>
      <c r="P36" s="2" t="s">
        <v>65</v>
      </c>
      <c r="Q36" s="2"/>
      <c r="R36" s="2" t="s">
        <v>114</v>
      </c>
      <c r="S36" s="2" t="s">
        <v>147</v>
      </c>
      <c r="T36" s="2" t="s">
        <v>116</v>
      </c>
      <c r="U36">
        <v>113.75</v>
      </c>
      <c r="V36">
        <v>1080</v>
      </c>
      <c r="W36" s="4">
        <v>46077</v>
      </c>
      <c r="X36" s="4">
        <v>46087</v>
      </c>
      <c r="Y36" s="4">
        <v>46087</v>
      </c>
      <c r="Z36" s="4">
        <v>47167</v>
      </c>
      <c r="AA36" s="3"/>
      <c r="AB36" s="3" t="s">
        <v>1704</v>
      </c>
      <c r="AC36" s="2"/>
      <c r="AD36" s="2" t="s">
        <v>45</v>
      </c>
      <c r="AE36" s="2" t="s">
        <v>101</v>
      </c>
      <c r="AF36" s="2"/>
      <c r="AG36" s="2"/>
      <c r="AH36" s="2"/>
      <c r="AI36" s="2"/>
      <c r="AJ36" s="2" t="s">
        <v>50</v>
      </c>
      <c r="AK36" s="2" t="s">
        <v>49</v>
      </c>
    </row>
    <row r="37" spans="1:37" ht="43.2" x14ac:dyDescent="0.3">
      <c r="A37" s="1">
        <v>58</v>
      </c>
      <c r="F37" s="2" t="s">
        <v>76</v>
      </c>
      <c r="G37" s="2" t="s">
        <v>212</v>
      </c>
      <c r="H37" s="2" t="s">
        <v>37</v>
      </c>
      <c r="I37" s="2" t="s">
        <v>46</v>
      </c>
      <c r="J37" s="2" t="s">
        <v>165</v>
      </c>
      <c r="K37" s="2" t="s">
        <v>188</v>
      </c>
      <c r="L37" s="2" t="s">
        <v>215</v>
      </c>
      <c r="M37" s="2" t="s">
        <v>216</v>
      </c>
      <c r="N37" s="3" t="s">
        <v>167</v>
      </c>
      <c r="O37" s="2" t="s">
        <v>53</v>
      </c>
      <c r="P37" s="2" t="s">
        <v>65</v>
      </c>
      <c r="Q37" s="2"/>
      <c r="R37" s="2" t="s">
        <v>114</v>
      </c>
      <c r="S37" s="2" t="s">
        <v>168</v>
      </c>
      <c r="T37" s="2" t="s">
        <v>169</v>
      </c>
      <c r="U37">
        <v>52800</v>
      </c>
      <c r="V37">
        <v>1080</v>
      </c>
      <c r="W37" s="4">
        <v>46413</v>
      </c>
      <c r="X37" s="4"/>
      <c r="Y37" s="4">
        <v>46413</v>
      </c>
      <c r="Z37" s="4">
        <v>47128</v>
      </c>
      <c r="AA37" s="3"/>
      <c r="AB37" s="3"/>
      <c r="AC37" s="2"/>
      <c r="AD37" s="2" t="s">
        <v>45</v>
      </c>
      <c r="AE37" s="2" t="s">
        <v>45</v>
      </c>
      <c r="AF37" s="2"/>
      <c r="AG37" s="2"/>
      <c r="AH37" s="2"/>
      <c r="AI37" s="2"/>
      <c r="AJ37" s="2" t="s">
        <v>50</v>
      </c>
      <c r="AK37" s="2" t="s">
        <v>49</v>
      </c>
    </row>
    <row r="38" spans="1:37" ht="43.2" x14ac:dyDescent="0.3">
      <c r="A38" s="1">
        <v>59</v>
      </c>
      <c r="F38" s="2" t="s">
        <v>76</v>
      </c>
      <c r="G38" s="2" t="s">
        <v>212</v>
      </c>
      <c r="H38" s="2" t="s">
        <v>37</v>
      </c>
      <c r="I38" s="2" t="s">
        <v>46</v>
      </c>
      <c r="J38" s="2" t="s">
        <v>165</v>
      </c>
      <c r="K38" s="2" t="s">
        <v>188</v>
      </c>
      <c r="L38" s="2" t="s">
        <v>217</v>
      </c>
      <c r="M38" s="2" t="s">
        <v>218</v>
      </c>
      <c r="N38" s="3" t="s">
        <v>167</v>
      </c>
      <c r="O38" s="2" t="s">
        <v>53</v>
      </c>
      <c r="P38" s="2" t="s">
        <v>65</v>
      </c>
      <c r="Q38" s="2"/>
      <c r="R38" s="2" t="s">
        <v>114</v>
      </c>
      <c r="S38" s="2" t="s">
        <v>168</v>
      </c>
      <c r="T38" s="2" t="s">
        <v>169</v>
      </c>
      <c r="U38">
        <v>211200</v>
      </c>
      <c r="V38">
        <v>1080</v>
      </c>
      <c r="W38" s="4">
        <v>46413</v>
      </c>
      <c r="X38" s="4"/>
      <c r="Y38" s="4">
        <v>46413</v>
      </c>
      <c r="Z38" s="4">
        <v>47128</v>
      </c>
      <c r="AA38" s="3"/>
      <c r="AB38" s="3"/>
      <c r="AC38" s="2"/>
      <c r="AD38" s="2" t="s">
        <v>45</v>
      </c>
      <c r="AE38" s="2" t="s">
        <v>45</v>
      </c>
      <c r="AF38" s="2"/>
      <c r="AG38" s="2"/>
      <c r="AH38" s="2"/>
      <c r="AI38" s="2"/>
      <c r="AJ38" s="2" t="s">
        <v>50</v>
      </c>
      <c r="AK38" s="2" t="s">
        <v>49</v>
      </c>
    </row>
    <row r="39" spans="1:37" ht="28.8" x14ac:dyDescent="0.3">
      <c r="A39" s="1">
        <v>63</v>
      </c>
      <c r="B39">
        <v>17717</v>
      </c>
      <c r="F39" s="2" t="s">
        <v>76</v>
      </c>
      <c r="G39" s="2" t="s">
        <v>78</v>
      </c>
      <c r="H39" s="2" t="s">
        <v>37</v>
      </c>
      <c r="I39" s="2" t="s">
        <v>46</v>
      </c>
      <c r="J39" s="2" t="s">
        <v>165</v>
      </c>
      <c r="K39" s="2" t="s">
        <v>188</v>
      </c>
      <c r="L39" s="2" t="s">
        <v>135</v>
      </c>
      <c r="M39" s="2" t="s">
        <v>219</v>
      </c>
      <c r="N39" s="3" t="s">
        <v>162</v>
      </c>
      <c r="O39" s="2" t="s">
        <v>53</v>
      </c>
      <c r="P39" s="2" t="s">
        <v>65</v>
      </c>
      <c r="Q39" s="2"/>
      <c r="R39" s="2" t="s">
        <v>54</v>
      </c>
      <c r="S39" s="2" t="s">
        <v>164</v>
      </c>
      <c r="T39" s="2" t="s">
        <v>56</v>
      </c>
      <c r="U39">
        <v>994.875</v>
      </c>
      <c r="V39">
        <v>365</v>
      </c>
      <c r="W39" s="4">
        <v>46048</v>
      </c>
      <c r="X39" s="4"/>
      <c r="Y39" s="4">
        <v>46048</v>
      </c>
      <c r="Z39" s="4">
        <v>46424</v>
      </c>
      <c r="AA39" s="3"/>
      <c r="AB39" s="3" t="s">
        <v>220</v>
      </c>
      <c r="AC39" s="2"/>
      <c r="AD39" s="2" t="s">
        <v>45</v>
      </c>
      <c r="AE39" s="2" t="s">
        <v>102</v>
      </c>
      <c r="AF39" s="2"/>
      <c r="AG39" s="2"/>
      <c r="AH39" s="2"/>
      <c r="AI39" s="2"/>
      <c r="AJ39" s="2" t="s">
        <v>50</v>
      </c>
      <c r="AK39" s="2" t="s">
        <v>49</v>
      </c>
    </row>
    <row r="40" spans="1:37" ht="28.8" x14ac:dyDescent="0.3">
      <c r="A40" s="1">
        <v>64</v>
      </c>
      <c r="B40">
        <v>18617</v>
      </c>
      <c r="F40" s="2" t="s">
        <v>76</v>
      </c>
      <c r="G40" s="2" t="s">
        <v>78</v>
      </c>
      <c r="H40" s="2" t="s">
        <v>37</v>
      </c>
      <c r="I40" s="2" t="s">
        <v>46</v>
      </c>
      <c r="J40" s="2" t="s">
        <v>165</v>
      </c>
      <c r="K40" s="2" t="s">
        <v>38</v>
      </c>
      <c r="L40" s="2" t="s">
        <v>135</v>
      </c>
      <c r="M40" s="2" t="s">
        <v>221</v>
      </c>
      <c r="N40" s="3" t="s">
        <v>222</v>
      </c>
      <c r="O40" s="2" t="s">
        <v>53</v>
      </c>
      <c r="P40" s="2" t="s">
        <v>65</v>
      </c>
      <c r="Q40" s="2"/>
      <c r="R40" s="2" t="s">
        <v>54</v>
      </c>
      <c r="S40" s="2" t="s">
        <v>164</v>
      </c>
      <c r="T40" s="2" t="s">
        <v>56</v>
      </c>
      <c r="U40">
        <v>994.875</v>
      </c>
      <c r="V40">
        <v>365</v>
      </c>
      <c r="W40" s="4">
        <v>46049</v>
      </c>
      <c r="X40" s="4"/>
      <c r="Y40" s="4">
        <v>46049</v>
      </c>
      <c r="Z40" s="4">
        <v>46414</v>
      </c>
      <c r="AA40" s="3"/>
      <c r="AB40" s="3" t="s">
        <v>1705</v>
      </c>
      <c r="AC40" s="2"/>
      <c r="AD40" s="2" t="s">
        <v>45</v>
      </c>
      <c r="AE40" s="2" t="s">
        <v>118</v>
      </c>
      <c r="AF40" s="2"/>
      <c r="AG40" s="2"/>
      <c r="AH40" s="2"/>
      <c r="AI40" s="2"/>
      <c r="AJ40" s="2" t="s">
        <v>50</v>
      </c>
      <c r="AK40" s="2" t="s">
        <v>49</v>
      </c>
    </row>
    <row r="41" spans="1:37" ht="28.8" x14ac:dyDescent="0.3">
      <c r="A41" s="1">
        <v>65</v>
      </c>
      <c r="B41">
        <v>17718</v>
      </c>
      <c r="F41" s="2" t="s">
        <v>76</v>
      </c>
      <c r="G41" s="2" t="s">
        <v>78</v>
      </c>
      <c r="H41" s="2" t="s">
        <v>37</v>
      </c>
      <c r="I41" s="2" t="s">
        <v>46</v>
      </c>
      <c r="J41" s="2" t="s">
        <v>157</v>
      </c>
      <c r="K41" s="2" t="s">
        <v>188</v>
      </c>
      <c r="L41" s="2" t="s">
        <v>223</v>
      </c>
      <c r="M41" s="2" t="s">
        <v>224</v>
      </c>
      <c r="N41" s="3" t="s">
        <v>225</v>
      </c>
      <c r="O41" s="2" t="s">
        <v>53</v>
      </c>
      <c r="P41" s="2" t="s">
        <v>65</v>
      </c>
      <c r="Q41" s="2"/>
      <c r="R41" s="2" t="s">
        <v>155</v>
      </c>
      <c r="S41" s="2" t="s">
        <v>156</v>
      </c>
      <c r="T41" s="2" t="s">
        <v>56</v>
      </c>
      <c r="U41">
        <v>155</v>
      </c>
      <c r="V41">
        <v>180</v>
      </c>
      <c r="W41" s="4">
        <v>46048</v>
      </c>
      <c r="X41" s="4"/>
      <c r="Y41" s="4">
        <v>46048</v>
      </c>
      <c r="Z41" s="4">
        <v>46239</v>
      </c>
      <c r="AA41" s="3"/>
      <c r="AB41" s="3" t="s">
        <v>226</v>
      </c>
      <c r="AC41" s="2"/>
      <c r="AD41" s="2" t="s">
        <v>45</v>
      </c>
      <c r="AE41" s="2" t="s">
        <v>101</v>
      </c>
      <c r="AF41" s="2"/>
      <c r="AG41" s="2"/>
      <c r="AH41" s="2"/>
      <c r="AI41" s="2"/>
      <c r="AJ41" s="2" t="s">
        <v>50</v>
      </c>
      <c r="AK41" s="2" t="s">
        <v>49</v>
      </c>
    </row>
    <row r="42" spans="1:37" ht="28.8" x14ac:dyDescent="0.3">
      <c r="A42" s="1">
        <v>66</v>
      </c>
      <c r="B42">
        <v>17719</v>
      </c>
      <c r="F42" s="2" t="s">
        <v>76</v>
      </c>
      <c r="G42" s="2" t="s">
        <v>78</v>
      </c>
      <c r="H42" s="2" t="s">
        <v>37</v>
      </c>
      <c r="I42" s="2" t="s">
        <v>46</v>
      </c>
      <c r="J42" s="2" t="s">
        <v>157</v>
      </c>
      <c r="K42" s="2" t="s">
        <v>188</v>
      </c>
      <c r="L42" s="2" t="s">
        <v>227</v>
      </c>
      <c r="M42" s="2" t="s">
        <v>228</v>
      </c>
      <c r="N42" s="3" t="s">
        <v>225</v>
      </c>
      <c r="O42" s="2" t="s">
        <v>53</v>
      </c>
      <c r="P42" s="2" t="s">
        <v>65</v>
      </c>
      <c r="Q42" s="2"/>
      <c r="R42" s="2" t="s">
        <v>155</v>
      </c>
      <c r="S42" s="2" t="s">
        <v>156</v>
      </c>
      <c r="T42" s="2" t="s">
        <v>56</v>
      </c>
      <c r="U42">
        <v>155</v>
      </c>
      <c r="V42">
        <v>180</v>
      </c>
      <c r="W42" s="4">
        <v>46048</v>
      </c>
      <c r="X42" s="4"/>
      <c r="Y42" s="4">
        <v>46048</v>
      </c>
      <c r="Z42" s="4">
        <v>46239</v>
      </c>
      <c r="AA42" s="3"/>
      <c r="AB42" s="3" t="s">
        <v>229</v>
      </c>
      <c r="AC42" s="2"/>
      <c r="AD42" s="2" t="s">
        <v>45</v>
      </c>
      <c r="AE42" s="2" t="s">
        <v>117</v>
      </c>
      <c r="AF42" s="2"/>
      <c r="AG42" s="2"/>
      <c r="AH42" s="2"/>
      <c r="AI42" s="2"/>
      <c r="AJ42" s="2" t="s">
        <v>50</v>
      </c>
      <c r="AK42" s="2" t="s">
        <v>49</v>
      </c>
    </row>
    <row r="43" spans="1:37" ht="28.8" x14ac:dyDescent="0.3">
      <c r="A43" s="1">
        <v>67</v>
      </c>
      <c r="B43">
        <v>18616</v>
      </c>
      <c r="F43" s="2" t="s">
        <v>76</v>
      </c>
      <c r="G43" s="2" t="s">
        <v>78</v>
      </c>
      <c r="H43" s="2" t="s">
        <v>37</v>
      </c>
      <c r="I43" s="2" t="s">
        <v>46</v>
      </c>
      <c r="J43" s="2" t="s">
        <v>157</v>
      </c>
      <c r="K43" s="2" t="s">
        <v>38</v>
      </c>
      <c r="L43" s="2" t="s">
        <v>223</v>
      </c>
      <c r="M43" s="2" t="s">
        <v>454</v>
      </c>
      <c r="N43" s="3" t="s">
        <v>230</v>
      </c>
      <c r="O43" s="2" t="s">
        <v>53</v>
      </c>
      <c r="P43" s="2" t="s">
        <v>65</v>
      </c>
      <c r="Q43" s="2"/>
      <c r="R43" s="2" t="s">
        <v>155</v>
      </c>
      <c r="S43" s="2" t="s">
        <v>156</v>
      </c>
      <c r="T43" s="2" t="s">
        <v>56</v>
      </c>
      <c r="U43">
        <v>155</v>
      </c>
      <c r="V43">
        <v>180</v>
      </c>
      <c r="W43" s="4">
        <v>46049</v>
      </c>
      <c r="X43" s="4"/>
      <c r="Y43" s="4">
        <v>46049</v>
      </c>
      <c r="Z43" s="4">
        <v>46267</v>
      </c>
      <c r="AA43" s="3"/>
      <c r="AB43" s="3" t="s">
        <v>1706</v>
      </c>
      <c r="AC43" s="2"/>
      <c r="AD43" s="2" t="s">
        <v>45</v>
      </c>
      <c r="AE43" s="2" t="s">
        <v>117</v>
      </c>
      <c r="AF43" s="2"/>
      <c r="AG43" s="2"/>
      <c r="AH43" s="2"/>
      <c r="AI43" s="2"/>
      <c r="AJ43" s="2" t="s">
        <v>50</v>
      </c>
      <c r="AK43" s="2" t="s">
        <v>49</v>
      </c>
    </row>
    <row r="44" spans="1:37" ht="28.8" x14ac:dyDescent="0.3">
      <c r="A44" s="1">
        <v>68</v>
      </c>
      <c r="B44">
        <v>18615</v>
      </c>
      <c r="F44" s="2" t="s">
        <v>76</v>
      </c>
      <c r="G44" s="2" t="s">
        <v>78</v>
      </c>
      <c r="H44" s="2" t="s">
        <v>37</v>
      </c>
      <c r="I44" s="2" t="s">
        <v>46</v>
      </c>
      <c r="J44" s="2" t="s">
        <v>157</v>
      </c>
      <c r="K44" s="2" t="s">
        <v>38</v>
      </c>
      <c r="L44" s="2" t="s">
        <v>227</v>
      </c>
      <c r="M44" s="2" t="s">
        <v>231</v>
      </c>
      <c r="N44" s="3" t="s">
        <v>232</v>
      </c>
      <c r="O44" s="2" t="s">
        <v>53</v>
      </c>
      <c r="P44" s="2" t="s">
        <v>65</v>
      </c>
      <c r="Q44" s="2"/>
      <c r="R44" s="2" t="s">
        <v>155</v>
      </c>
      <c r="S44" s="2" t="s">
        <v>156</v>
      </c>
      <c r="T44" s="2" t="s">
        <v>56</v>
      </c>
      <c r="U44">
        <v>155</v>
      </c>
      <c r="V44">
        <v>180</v>
      </c>
      <c r="W44" s="4">
        <v>46049</v>
      </c>
      <c r="X44" s="4"/>
      <c r="Y44" s="4">
        <v>46049</v>
      </c>
      <c r="Z44" s="4">
        <v>46267</v>
      </c>
      <c r="AA44" s="3"/>
      <c r="AB44" s="3" t="s">
        <v>1706</v>
      </c>
      <c r="AC44" s="2"/>
      <c r="AD44" s="2" t="s">
        <v>45</v>
      </c>
      <c r="AE44" s="2" t="s">
        <v>117</v>
      </c>
      <c r="AF44" s="2"/>
      <c r="AG44" s="2"/>
      <c r="AH44" s="2"/>
      <c r="AI44" s="2"/>
      <c r="AJ44" s="2" t="s">
        <v>50</v>
      </c>
      <c r="AK44" s="2" t="s">
        <v>49</v>
      </c>
    </row>
    <row r="45" spans="1:37" ht="28.8" x14ac:dyDescent="0.3">
      <c r="A45" s="1">
        <v>69</v>
      </c>
      <c r="B45">
        <v>17720</v>
      </c>
      <c r="F45" s="2" t="s">
        <v>76</v>
      </c>
      <c r="G45" s="2" t="s">
        <v>78</v>
      </c>
      <c r="H45" s="2" t="s">
        <v>37</v>
      </c>
      <c r="I45" s="2" t="s">
        <v>46</v>
      </c>
      <c r="J45" s="2" t="s">
        <v>176</v>
      </c>
      <c r="K45" s="2" t="s">
        <v>188</v>
      </c>
      <c r="L45" s="2" t="s">
        <v>39</v>
      </c>
      <c r="M45" s="2" t="s">
        <v>208</v>
      </c>
      <c r="N45" s="3" t="s">
        <v>233</v>
      </c>
      <c r="O45" s="2" t="s">
        <v>174</v>
      </c>
      <c r="P45" s="2" t="s">
        <v>65</v>
      </c>
      <c r="Q45" s="2"/>
      <c r="R45" s="2" t="s">
        <v>175</v>
      </c>
      <c r="S45" s="2"/>
      <c r="T45" s="2" t="s">
        <v>56</v>
      </c>
      <c r="U45">
        <v>0</v>
      </c>
      <c r="V45">
        <v>180</v>
      </c>
      <c r="W45" s="4">
        <v>46048</v>
      </c>
      <c r="X45" s="4"/>
      <c r="Y45" s="4">
        <v>46048</v>
      </c>
      <c r="Z45" s="4">
        <v>46239</v>
      </c>
      <c r="AA45" s="3"/>
      <c r="AB45" s="3" t="s">
        <v>226</v>
      </c>
      <c r="AC45" s="2"/>
      <c r="AD45" s="2" t="s">
        <v>45</v>
      </c>
      <c r="AE45" s="2" t="s">
        <v>101</v>
      </c>
      <c r="AF45" s="2"/>
      <c r="AG45" s="2"/>
      <c r="AH45" s="2"/>
      <c r="AI45" s="2"/>
      <c r="AJ45" s="2" t="s">
        <v>50</v>
      </c>
      <c r="AK45" s="2" t="s">
        <v>49</v>
      </c>
    </row>
    <row r="46" spans="1:37" ht="28.8" x14ac:dyDescent="0.3">
      <c r="A46" s="1">
        <v>70</v>
      </c>
      <c r="B46">
        <v>17721</v>
      </c>
      <c r="F46" s="2" t="s">
        <v>76</v>
      </c>
      <c r="G46" s="2" t="s">
        <v>78</v>
      </c>
      <c r="H46" s="2" t="s">
        <v>37</v>
      </c>
      <c r="I46" s="2" t="s">
        <v>46</v>
      </c>
      <c r="J46" s="2" t="s">
        <v>176</v>
      </c>
      <c r="K46" s="2" t="s">
        <v>188</v>
      </c>
      <c r="L46" s="2" t="s">
        <v>135</v>
      </c>
      <c r="M46" s="2" t="s">
        <v>219</v>
      </c>
      <c r="N46" s="3" t="s">
        <v>233</v>
      </c>
      <c r="O46" s="2" t="s">
        <v>174</v>
      </c>
      <c r="P46" s="2" t="s">
        <v>65</v>
      </c>
      <c r="Q46" s="2"/>
      <c r="R46" s="2" t="s">
        <v>175</v>
      </c>
      <c r="S46" s="2"/>
      <c r="T46" s="2" t="s">
        <v>56</v>
      </c>
      <c r="U46">
        <v>0</v>
      </c>
      <c r="V46">
        <v>180</v>
      </c>
      <c r="W46" s="4">
        <v>46048</v>
      </c>
      <c r="X46" s="4"/>
      <c r="Y46" s="4">
        <v>46048</v>
      </c>
      <c r="Z46" s="4">
        <v>46239</v>
      </c>
      <c r="AA46" s="3"/>
      <c r="AB46" s="3" t="s">
        <v>220</v>
      </c>
      <c r="AC46" s="2"/>
      <c r="AD46" s="2" t="s">
        <v>45</v>
      </c>
      <c r="AE46" s="2" t="s">
        <v>102</v>
      </c>
      <c r="AF46" s="2"/>
      <c r="AG46" s="2"/>
      <c r="AH46" s="2"/>
      <c r="AI46" s="2"/>
      <c r="AJ46" s="2" t="s">
        <v>50</v>
      </c>
      <c r="AK46" s="2" t="s">
        <v>49</v>
      </c>
    </row>
    <row r="47" spans="1:37" ht="28.8" x14ac:dyDescent="0.3">
      <c r="A47" s="1">
        <v>71</v>
      </c>
      <c r="B47">
        <v>17722</v>
      </c>
      <c r="F47" s="2" t="s">
        <v>76</v>
      </c>
      <c r="G47" s="2" t="s">
        <v>78</v>
      </c>
      <c r="H47" s="2" t="s">
        <v>37</v>
      </c>
      <c r="I47" s="2" t="s">
        <v>46</v>
      </c>
      <c r="J47" s="2" t="s">
        <v>176</v>
      </c>
      <c r="K47" s="2" t="s">
        <v>188</v>
      </c>
      <c r="L47" s="2" t="s">
        <v>210</v>
      </c>
      <c r="M47" s="2" t="s">
        <v>211</v>
      </c>
      <c r="N47" s="3" t="s">
        <v>233</v>
      </c>
      <c r="O47" s="2" t="s">
        <v>174</v>
      </c>
      <c r="P47" s="2" t="s">
        <v>65</v>
      </c>
      <c r="Q47" s="2"/>
      <c r="R47" s="2" t="s">
        <v>175</v>
      </c>
      <c r="S47" s="2"/>
      <c r="T47" s="2" t="s">
        <v>56</v>
      </c>
      <c r="U47">
        <v>0</v>
      </c>
      <c r="V47">
        <v>180</v>
      </c>
      <c r="W47" s="4">
        <v>46048</v>
      </c>
      <c r="X47" s="4"/>
      <c r="Y47" s="4">
        <v>46048</v>
      </c>
      <c r="Z47" s="4">
        <v>46239</v>
      </c>
      <c r="AA47" s="3"/>
      <c r="AB47" s="3" t="s">
        <v>234</v>
      </c>
      <c r="AC47" s="2"/>
      <c r="AD47" s="2" t="s">
        <v>45</v>
      </c>
      <c r="AE47" s="2" t="s">
        <v>117</v>
      </c>
      <c r="AF47" s="2"/>
      <c r="AG47" s="2"/>
      <c r="AH47" s="2"/>
      <c r="AI47" s="2"/>
      <c r="AJ47" s="2" t="s">
        <v>50</v>
      </c>
      <c r="AK47" s="2" t="s">
        <v>49</v>
      </c>
    </row>
    <row r="48" spans="1:37" x14ac:dyDescent="0.3">
      <c r="A48" s="1">
        <v>72</v>
      </c>
      <c r="F48" s="2" t="s">
        <v>76</v>
      </c>
      <c r="G48" s="2" t="s">
        <v>78</v>
      </c>
      <c r="H48" s="2" t="s">
        <v>37</v>
      </c>
      <c r="I48" s="2" t="s">
        <v>46</v>
      </c>
      <c r="J48" s="2" t="s">
        <v>176</v>
      </c>
      <c r="K48" s="2" t="s">
        <v>38</v>
      </c>
      <c r="L48" s="2" t="s">
        <v>39</v>
      </c>
      <c r="M48" s="2" t="s">
        <v>40</v>
      </c>
      <c r="N48" s="3" t="s">
        <v>235</v>
      </c>
      <c r="O48" s="2" t="s">
        <v>174</v>
      </c>
      <c r="P48" s="2" t="s">
        <v>65</v>
      </c>
      <c r="Q48" s="2"/>
      <c r="R48" s="2" t="s">
        <v>175</v>
      </c>
      <c r="S48" s="2"/>
      <c r="T48" s="2" t="s">
        <v>56</v>
      </c>
      <c r="U48">
        <v>0</v>
      </c>
      <c r="V48">
        <v>180</v>
      </c>
      <c r="W48" s="4">
        <v>46049</v>
      </c>
      <c r="X48" s="4"/>
      <c r="Y48" s="4">
        <v>45983</v>
      </c>
      <c r="Z48" s="4">
        <v>46163</v>
      </c>
      <c r="AA48" s="3"/>
      <c r="AB48" s="3"/>
      <c r="AC48" s="2"/>
      <c r="AD48" s="2" t="s">
        <v>45</v>
      </c>
      <c r="AE48" s="2" t="s">
        <v>45</v>
      </c>
      <c r="AF48" s="2"/>
      <c r="AG48" s="2"/>
      <c r="AH48" s="2"/>
      <c r="AI48" s="2"/>
      <c r="AJ48" s="2" t="s">
        <v>50</v>
      </c>
      <c r="AK48" s="2" t="s">
        <v>49</v>
      </c>
    </row>
    <row r="49" spans="1:37" x14ac:dyDescent="0.3">
      <c r="A49" s="1">
        <v>73</v>
      </c>
      <c r="F49" s="2" t="s">
        <v>76</v>
      </c>
      <c r="G49" s="2" t="s">
        <v>78</v>
      </c>
      <c r="H49" s="2" t="s">
        <v>37</v>
      </c>
      <c r="I49" s="2" t="s">
        <v>46</v>
      </c>
      <c r="J49" s="2" t="s">
        <v>176</v>
      </c>
      <c r="K49" s="2" t="s">
        <v>38</v>
      </c>
      <c r="L49" s="2" t="s">
        <v>135</v>
      </c>
      <c r="M49" s="2" t="s">
        <v>221</v>
      </c>
      <c r="N49" s="3" t="s">
        <v>235</v>
      </c>
      <c r="O49" s="2" t="s">
        <v>174</v>
      </c>
      <c r="P49" s="2" t="s">
        <v>65</v>
      </c>
      <c r="Q49" s="2"/>
      <c r="R49" s="2" t="s">
        <v>175</v>
      </c>
      <c r="S49" s="2"/>
      <c r="T49" s="2" t="s">
        <v>56</v>
      </c>
      <c r="U49">
        <v>0</v>
      </c>
      <c r="V49">
        <v>180</v>
      </c>
      <c r="W49" s="4">
        <v>46049</v>
      </c>
      <c r="X49" s="4"/>
      <c r="Y49" s="4">
        <v>45983</v>
      </c>
      <c r="Z49" s="4">
        <v>46163</v>
      </c>
      <c r="AA49" s="3"/>
      <c r="AB49" s="3"/>
      <c r="AC49" s="2"/>
      <c r="AD49" s="2" t="s">
        <v>45</v>
      </c>
      <c r="AE49" s="2" t="s">
        <v>45</v>
      </c>
      <c r="AF49" s="2"/>
      <c r="AG49" s="2"/>
      <c r="AH49" s="2"/>
      <c r="AI49" s="2"/>
      <c r="AJ49" s="2" t="s">
        <v>50</v>
      </c>
      <c r="AK49" s="2" t="s">
        <v>49</v>
      </c>
    </row>
    <row r="50" spans="1:37" x14ac:dyDescent="0.3">
      <c r="A50" s="1">
        <v>74</v>
      </c>
      <c r="F50" s="2" t="s">
        <v>76</v>
      </c>
      <c r="G50" s="2" t="s">
        <v>78</v>
      </c>
      <c r="H50" s="2" t="s">
        <v>37</v>
      </c>
      <c r="I50" s="2" t="s">
        <v>46</v>
      </c>
      <c r="J50" s="2" t="s">
        <v>176</v>
      </c>
      <c r="K50" s="2" t="s">
        <v>38</v>
      </c>
      <c r="L50" s="2" t="s">
        <v>213</v>
      </c>
      <c r="M50" s="2" t="s">
        <v>214</v>
      </c>
      <c r="N50" s="3" t="s">
        <v>235</v>
      </c>
      <c r="O50" s="2" t="s">
        <v>174</v>
      </c>
      <c r="P50" s="2" t="s">
        <v>65</v>
      </c>
      <c r="Q50" s="2"/>
      <c r="R50" s="2" t="s">
        <v>175</v>
      </c>
      <c r="S50" s="2"/>
      <c r="T50" s="2" t="s">
        <v>56</v>
      </c>
      <c r="U50">
        <v>0</v>
      </c>
      <c r="V50">
        <v>180</v>
      </c>
      <c r="W50" s="4">
        <v>46049</v>
      </c>
      <c r="X50" s="4"/>
      <c r="Y50" s="4">
        <v>45983</v>
      </c>
      <c r="Z50" s="4">
        <v>46163</v>
      </c>
      <c r="AA50" s="3"/>
      <c r="AB50" s="3"/>
      <c r="AC50" s="2"/>
      <c r="AD50" s="2" t="s">
        <v>45</v>
      </c>
      <c r="AE50" s="2" t="s">
        <v>45</v>
      </c>
      <c r="AF50" s="2"/>
      <c r="AG50" s="2"/>
      <c r="AH50" s="2"/>
      <c r="AI50" s="2"/>
      <c r="AJ50" s="2" t="s">
        <v>50</v>
      </c>
      <c r="AK50" s="2" t="s">
        <v>49</v>
      </c>
    </row>
    <row r="51" spans="1:37" x14ac:dyDescent="0.3">
      <c r="A51" s="1">
        <v>75</v>
      </c>
      <c r="F51" s="2" t="s">
        <v>76</v>
      </c>
      <c r="G51" s="2" t="s">
        <v>44</v>
      </c>
      <c r="H51" s="2" t="s">
        <v>37</v>
      </c>
      <c r="I51" s="2" t="s">
        <v>46</v>
      </c>
      <c r="J51" s="2" t="s">
        <v>148</v>
      </c>
      <c r="K51" s="2" t="s">
        <v>200</v>
      </c>
      <c r="L51" s="2" t="s">
        <v>143</v>
      </c>
      <c r="M51" s="2" t="s">
        <v>236</v>
      </c>
      <c r="N51" s="3" t="s">
        <v>237</v>
      </c>
      <c r="O51" s="2" t="s">
        <v>53</v>
      </c>
      <c r="P51" s="2" t="s">
        <v>65</v>
      </c>
      <c r="Q51" s="2"/>
      <c r="R51" s="2" t="s">
        <v>114</v>
      </c>
      <c r="S51" s="2" t="s">
        <v>147</v>
      </c>
      <c r="T51" s="2" t="s">
        <v>116</v>
      </c>
      <c r="U51">
        <v>113.75</v>
      </c>
      <c r="V51">
        <v>1080</v>
      </c>
      <c r="W51" s="4">
        <v>45988</v>
      </c>
      <c r="X51" s="4"/>
      <c r="Y51" s="4">
        <v>45988</v>
      </c>
      <c r="Z51" s="4">
        <v>47068</v>
      </c>
      <c r="AA51" s="3"/>
      <c r="AB51" s="3"/>
      <c r="AC51" s="2"/>
      <c r="AD51" s="2" t="s">
        <v>45</v>
      </c>
      <c r="AE51" s="2" t="s">
        <v>45</v>
      </c>
      <c r="AF51" s="2"/>
      <c r="AG51" s="2"/>
      <c r="AH51" s="2"/>
      <c r="AI51" s="2"/>
      <c r="AJ51" s="2" t="s">
        <v>50</v>
      </c>
      <c r="AK51" s="2" t="s">
        <v>49</v>
      </c>
    </row>
    <row r="52" spans="1:37" x14ac:dyDescent="0.3">
      <c r="A52" s="1">
        <v>76</v>
      </c>
      <c r="F52" s="2" t="s">
        <v>76</v>
      </c>
      <c r="G52" s="2" t="s">
        <v>44</v>
      </c>
      <c r="H52" s="2" t="s">
        <v>37</v>
      </c>
      <c r="I52" s="2" t="s">
        <v>46</v>
      </c>
      <c r="J52" s="2" t="s">
        <v>148</v>
      </c>
      <c r="K52" s="2" t="s">
        <v>203</v>
      </c>
      <c r="L52" s="2" t="s">
        <v>39</v>
      </c>
      <c r="M52" s="2" t="s">
        <v>238</v>
      </c>
      <c r="N52" s="3" t="s">
        <v>237</v>
      </c>
      <c r="O52" s="2" t="s">
        <v>53</v>
      </c>
      <c r="P52" s="2" t="s">
        <v>65</v>
      </c>
      <c r="Q52" s="2"/>
      <c r="R52" s="2" t="s">
        <v>114</v>
      </c>
      <c r="S52" s="2" t="s">
        <v>147</v>
      </c>
      <c r="T52" s="2" t="s">
        <v>116</v>
      </c>
      <c r="U52">
        <v>113.75</v>
      </c>
      <c r="V52">
        <v>1080</v>
      </c>
      <c r="W52" s="4">
        <v>45989</v>
      </c>
      <c r="X52" s="4"/>
      <c r="Y52" s="4">
        <v>45989</v>
      </c>
      <c r="Z52" s="4">
        <v>47069</v>
      </c>
      <c r="AA52" s="3"/>
      <c r="AB52" s="3"/>
      <c r="AC52" s="2"/>
      <c r="AD52" s="2" t="s">
        <v>45</v>
      </c>
      <c r="AE52" s="2" t="s">
        <v>45</v>
      </c>
      <c r="AF52" s="2"/>
      <c r="AG52" s="2"/>
      <c r="AH52" s="2"/>
      <c r="AI52" s="2"/>
      <c r="AJ52" s="2" t="s">
        <v>50</v>
      </c>
      <c r="AK52" s="2" t="s">
        <v>49</v>
      </c>
    </row>
    <row r="53" spans="1:37" x14ac:dyDescent="0.3">
      <c r="A53" s="1">
        <v>77</v>
      </c>
      <c r="F53" s="2" t="s">
        <v>76</v>
      </c>
      <c r="G53" s="2" t="s">
        <v>44</v>
      </c>
      <c r="H53" s="2" t="s">
        <v>37</v>
      </c>
      <c r="I53" s="2" t="s">
        <v>46</v>
      </c>
      <c r="J53" s="2" t="s">
        <v>148</v>
      </c>
      <c r="K53" s="2" t="s">
        <v>205</v>
      </c>
      <c r="L53" s="2" t="s">
        <v>143</v>
      </c>
      <c r="M53" s="2" t="s">
        <v>239</v>
      </c>
      <c r="N53" s="3" t="s">
        <v>237</v>
      </c>
      <c r="O53" s="2" t="s">
        <v>53</v>
      </c>
      <c r="P53" s="2" t="s">
        <v>65</v>
      </c>
      <c r="Q53" s="2"/>
      <c r="R53" s="2" t="s">
        <v>114</v>
      </c>
      <c r="S53" s="2" t="s">
        <v>147</v>
      </c>
      <c r="T53" s="2" t="s">
        <v>116</v>
      </c>
      <c r="U53">
        <v>113.75</v>
      </c>
      <c r="V53">
        <v>1080</v>
      </c>
      <c r="W53" s="4">
        <v>45990</v>
      </c>
      <c r="X53" s="4"/>
      <c r="Y53" s="4">
        <v>45990</v>
      </c>
      <c r="Z53" s="4">
        <v>47070</v>
      </c>
      <c r="AA53" s="3"/>
      <c r="AB53" s="3"/>
      <c r="AC53" s="2"/>
      <c r="AD53" s="2" t="s">
        <v>45</v>
      </c>
      <c r="AE53" s="2" t="s">
        <v>45</v>
      </c>
      <c r="AF53" s="2"/>
      <c r="AG53" s="2"/>
      <c r="AH53" s="2"/>
      <c r="AI53" s="2"/>
      <c r="AJ53" s="2" t="s">
        <v>50</v>
      </c>
      <c r="AK53" s="2" t="s">
        <v>49</v>
      </c>
    </row>
    <row r="54" spans="1:37" ht="28.8" x14ac:dyDescent="0.3">
      <c r="A54" s="1">
        <v>79</v>
      </c>
      <c r="B54">
        <v>17141</v>
      </c>
      <c r="F54" s="2" t="s">
        <v>76</v>
      </c>
      <c r="G54" s="2" t="s">
        <v>78</v>
      </c>
      <c r="H54" s="2" t="s">
        <v>37</v>
      </c>
      <c r="I54" s="2" t="s">
        <v>46</v>
      </c>
      <c r="J54" s="2" t="s">
        <v>157</v>
      </c>
      <c r="K54" s="2" t="s">
        <v>200</v>
      </c>
      <c r="L54" s="2" t="s">
        <v>240</v>
      </c>
      <c r="M54" s="2" t="s">
        <v>241</v>
      </c>
      <c r="N54" s="3" t="s">
        <v>242</v>
      </c>
      <c r="O54" s="2" t="s">
        <v>53</v>
      </c>
      <c r="P54" s="2" t="s">
        <v>65</v>
      </c>
      <c r="Q54" s="2"/>
      <c r="R54" s="2" t="s">
        <v>244</v>
      </c>
      <c r="S54" s="2" t="s">
        <v>245</v>
      </c>
      <c r="T54" s="2" t="s">
        <v>116</v>
      </c>
      <c r="U54">
        <v>0</v>
      </c>
      <c r="V54">
        <v>1080</v>
      </c>
      <c r="W54" s="4">
        <v>45988</v>
      </c>
      <c r="X54" s="4"/>
      <c r="Y54" s="4">
        <v>46049</v>
      </c>
      <c r="Z54" s="4">
        <v>47139</v>
      </c>
      <c r="AA54" s="3"/>
      <c r="AB54" s="3" t="s">
        <v>243</v>
      </c>
      <c r="AC54" s="2"/>
      <c r="AD54" s="2" t="s">
        <v>45</v>
      </c>
      <c r="AE54" s="2" t="s">
        <v>45</v>
      </c>
      <c r="AF54" s="2"/>
      <c r="AG54" s="2"/>
      <c r="AH54" s="2"/>
      <c r="AI54" s="2"/>
      <c r="AJ54" s="2" t="s">
        <v>50</v>
      </c>
      <c r="AK54" s="2" t="s">
        <v>49</v>
      </c>
    </row>
    <row r="55" spans="1:37" x14ac:dyDescent="0.3">
      <c r="A55" s="1">
        <v>81</v>
      </c>
      <c r="F55" s="2" t="s">
        <v>76</v>
      </c>
      <c r="G55" s="2" t="s">
        <v>44</v>
      </c>
      <c r="H55" s="2" t="s">
        <v>37</v>
      </c>
      <c r="I55" s="2" t="s">
        <v>46</v>
      </c>
      <c r="J55" s="2" t="s">
        <v>157</v>
      </c>
      <c r="K55" s="2" t="s">
        <v>200</v>
      </c>
      <c r="L55" s="2" t="s">
        <v>246</v>
      </c>
      <c r="M55" s="2" t="s">
        <v>247</v>
      </c>
      <c r="N55" s="3" t="s">
        <v>242</v>
      </c>
      <c r="O55" s="2" t="s">
        <v>53</v>
      </c>
      <c r="P55" s="2" t="s">
        <v>65</v>
      </c>
      <c r="Q55" s="2"/>
      <c r="R55" s="2" t="s">
        <v>244</v>
      </c>
      <c r="S55" s="2" t="s">
        <v>245</v>
      </c>
      <c r="T55" s="2" t="s">
        <v>116</v>
      </c>
      <c r="U55">
        <v>0</v>
      </c>
      <c r="V55">
        <v>1080</v>
      </c>
      <c r="W55" s="4">
        <v>45988</v>
      </c>
      <c r="X55" s="4"/>
      <c r="Y55" s="4">
        <v>45988</v>
      </c>
      <c r="Z55" s="4">
        <v>47068</v>
      </c>
      <c r="AA55" s="3"/>
      <c r="AB55" s="3"/>
      <c r="AC55" s="2"/>
      <c r="AD55" s="2" t="s">
        <v>45</v>
      </c>
      <c r="AE55" s="2" t="s">
        <v>45</v>
      </c>
      <c r="AF55" s="2"/>
      <c r="AG55" s="2"/>
      <c r="AH55" s="2"/>
      <c r="AI55" s="2"/>
      <c r="AJ55" s="2" t="s">
        <v>50</v>
      </c>
      <c r="AK55" s="2" t="s">
        <v>49</v>
      </c>
    </row>
    <row r="56" spans="1:37" x14ac:dyDescent="0.3">
      <c r="A56" s="1">
        <v>82</v>
      </c>
      <c r="F56" s="2" t="s">
        <v>76</v>
      </c>
      <c r="G56" s="2" t="s">
        <v>44</v>
      </c>
      <c r="H56" s="2" t="s">
        <v>37</v>
      </c>
      <c r="I56" s="2" t="s">
        <v>46</v>
      </c>
      <c r="J56" s="2" t="s">
        <v>157</v>
      </c>
      <c r="K56" s="2" t="s">
        <v>203</v>
      </c>
      <c r="L56" s="2" t="s">
        <v>248</v>
      </c>
      <c r="M56" s="2" t="s">
        <v>249</v>
      </c>
      <c r="N56" s="3" t="s">
        <v>242</v>
      </c>
      <c r="O56" s="2" t="s">
        <v>53</v>
      </c>
      <c r="P56" s="2" t="s">
        <v>65</v>
      </c>
      <c r="Q56" s="2"/>
      <c r="R56" s="2" t="s">
        <v>244</v>
      </c>
      <c r="S56" s="2" t="s">
        <v>245</v>
      </c>
      <c r="T56" s="2" t="s">
        <v>116</v>
      </c>
      <c r="U56">
        <v>0</v>
      </c>
      <c r="V56">
        <v>1080</v>
      </c>
      <c r="W56" s="4">
        <v>45989</v>
      </c>
      <c r="X56" s="4"/>
      <c r="Y56" s="4">
        <v>45989</v>
      </c>
      <c r="Z56" s="4">
        <v>47069</v>
      </c>
      <c r="AA56" s="3"/>
      <c r="AB56" s="3"/>
      <c r="AC56" s="2"/>
      <c r="AD56" s="2" t="s">
        <v>45</v>
      </c>
      <c r="AE56" s="2" t="s">
        <v>45</v>
      </c>
      <c r="AF56" s="2"/>
      <c r="AG56" s="2"/>
      <c r="AH56" s="2"/>
      <c r="AI56" s="2"/>
      <c r="AJ56" s="2" t="s">
        <v>50</v>
      </c>
      <c r="AK56" s="2" t="s">
        <v>49</v>
      </c>
    </row>
    <row r="57" spans="1:37" x14ac:dyDescent="0.3">
      <c r="A57" s="1">
        <v>83</v>
      </c>
      <c r="F57" s="2" t="s">
        <v>76</v>
      </c>
      <c r="G57" s="2" t="s">
        <v>44</v>
      </c>
      <c r="H57" s="2" t="s">
        <v>37</v>
      </c>
      <c r="I57" s="2" t="s">
        <v>46</v>
      </c>
      <c r="J57" s="2" t="s">
        <v>157</v>
      </c>
      <c r="K57" s="2" t="s">
        <v>203</v>
      </c>
      <c r="L57" s="2" t="s">
        <v>240</v>
      </c>
      <c r="M57" s="2" t="s">
        <v>250</v>
      </c>
      <c r="N57" s="3" t="s">
        <v>242</v>
      </c>
      <c r="O57" s="2" t="s">
        <v>53</v>
      </c>
      <c r="P57" s="2" t="s">
        <v>65</v>
      </c>
      <c r="Q57" s="2"/>
      <c r="R57" s="2" t="s">
        <v>244</v>
      </c>
      <c r="S57" s="2" t="s">
        <v>245</v>
      </c>
      <c r="T57" s="2" t="s">
        <v>56</v>
      </c>
      <c r="U57">
        <v>0</v>
      </c>
      <c r="V57">
        <v>1080</v>
      </c>
      <c r="W57" s="4">
        <v>45989</v>
      </c>
      <c r="X57" s="4"/>
      <c r="Y57" s="4">
        <v>45989</v>
      </c>
      <c r="Z57" s="4">
        <v>47069</v>
      </c>
      <c r="AA57" s="3"/>
      <c r="AB57" s="3"/>
      <c r="AC57" s="2"/>
      <c r="AD57" s="2" t="s">
        <v>45</v>
      </c>
      <c r="AE57" s="2" t="s">
        <v>45</v>
      </c>
      <c r="AF57" s="2"/>
      <c r="AG57" s="2"/>
      <c r="AH57" s="2"/>
      <c r="AI57" s="2"/>
      <c r="AJ57" s="2" t="s">
        <v>50</v>
      </c>
      <c r="AK57" s="2" t="s">
        <v>49</v>
      </c>
    </row>
    <row r="58" spans="1:37" x14ac:dyDescent="0.3">
      <c r="A58" s="1">
        <v>84</v>
      </c>
      <c r="F58" s="2" t="s">
        <v>76</v>
      </c>
      <c r="G58" s="2" t="s">
        <v>44</v>
      </c>
      <c r="H58" s="2" t="s">
        <v>37</v>
      </c>
      <c r="I58" s="2" t="s">
        <v>46</v>
      </c>
      <c r="J58" s="2" t="s">
        <v>93</v>
      </c>
      <c r="K58" s="2" t="s">
        <v>205</v>
      </c>
      <c r="L58" s="2" t="s">
        <v>251</v>
      </c>
      <c r="M58" s="2" t="s">
        <v>252</v>
      </c>
      <c r="N58" s="3" t="s">
        <v>253</v>
      </c>
      <c r="O58" s="2" t="s">
        <v>53</v>
      </c>
      <c r="P58" s="2" t="s">
        <v>65</v>
      </c>
      <c r="Q58" s="2"/>
      <c r="R58" s="2" t="s">
        <v>254</v>
      </c>
      <c r="S58" s="2" t="s">
        <v>255</v>
      </c>
      <c r="T58" s="2" t="s">
        <v>56</v>
      </c>
      <c r="U58">
        <v>0</v>
      </c>
      <c r="V58">
        <v>720</v>
      </c>
      <c r="W58" s="4">
        <v>45990</v>
      </c>
      <c r="X58" s="4"/>
      <c r="Y58" s="4">
        <v>45990</v>
      </c>
      <c r="Z58" s="4">
        <v>46710</v>
      </c>
      <c r="AA58" s="3"/>
      <c r="AB58" s="3"/>
      <c r="AC58" s="2"/>
      <c r="AD58" s="2" t="s">
        <v>45</v>
      </c>
      <c r="AE58" s="2" t="s">
        <v>45</v>
      </c>
      <c r="AF58" s="2"/>
      <c r="AG58" s="2"/>
      <c r="AH58" s="2"/>
      <c r="AI58" s="2"/>
      <c r="AJ58" s="2" t="s">
        <v>50</v>
      </c>
      <c r="AK58" s="2" t="s">
        <v>49</v>
      </c>
    </row>
    <row r="59" spans="1:37" x14ac:dyDescent="0.3">
      <c r="A59" s="1">
        <v>85</v>
      </c>
      <c r="F59" s="2" t="s">
        <v>76</v>
      </c>
      <c r="G59" s="2" t="s">
        <v>44</v>
      </c>
      <c r="H59" s="2" t="s">
        <v>37</v>
      </c>
      <c r="I59" s="2" t="s">
        <v>46</v>
      </c>
      <c r="J59" s="2" t="s">
        <v>258</v>
      </c>
      <c r="K59" s="2" t="s">
        <v>205</v>
      </c>
      <c r="L59" s="2" t="s">
        <v>251</v>
      </c>
      <c r="M59" s="2" t="s">
        <v>252</v>
      </c>
      <c r="N59" s="3" t="s">
        <v>256</v>
      </c>
      <c r="O59" s="2" t="s">
        <v>53</v>
      </c>
      <c r="P59" s="2" t="s">
        <v>65</v>
      </c>
      <c r="Q59" s="2"/>
      <c r="R59" s="2" t="s">
        <v>54</v>
      </c>
      <c r="S59" s="2" t="s">
        <v>257</v>
      </c>
      <c r="T59" s="2" t="s">
        <v>56</v>
      </c>
      <c r="U59">
        <v>421.66500000000002</v>
      </c>
      <c r="V59">
        <v>360</v>
      </c>
      <c r="W59" s="4">
        <v>45990</v>
      </c>
      <c r="X59" s="4"/>
      <c r="Y59" s="4">
        <v>45990</v>
      </c>
      <c r="Z59" s="4">
        <v>46350</v>
      </c>
      <c r="AA59" s="3"/>
      <c r="AB59" s="3"/>
      <c r="AC59" s="2"/>
      <c r="AD59" s="2" t="s">
        <v>45</v>
      </c>
      <c r="AE59" s="2" t="s">
        <v>45</v>
      </c>
      <c r="AF59" s="2"/>
      <c r="AG59" s="2"/>
      <c r="AH59" s="2"/>
      <c r="AI59" s="2"/>
      <c r="AJ59" s="2" t="s">
        <v>50</v>
      </c>
      <c r="AK59" s="2" t="s">
        <v>49</v>
      </c>
    </row>
    <row r="60" spans="1:37" x14ac:dyDescent="0.3">
      <c r="A60" s="1">
        <v>86</v>
      </c>
      <c r="F60" s="2" t="s">
        <v>76</v>
      </c>
      <c r="G60" s="2" t="s">
        <v>44</v>
      </c>
      <c r="H60" s="2" t="s">
        <v>37</v>
      </c>
      <c r="I60" s="2" t="s">
        <v>46</v>
      </c>
      <c r="J60" s="2" t="s">
        <v>260</v>
      </c>
      <c r="K60" s="2" t="s">
        <v>200</v>
      </c>
      <c r="L60" s="2" t="s">
        <v>201</v>
      </c>
      <c r="M60" s="2" t="s">
        <v>202</v>
      </c>
      <c r="N60" s="3" t="s">
        <v>259</v>
      </c>
      <c r="O60" s="2" t="s">
        <v>53</v>
      </c>
      <c r="P60" s="2" t="s">
        <v>65</v>
      </c>
      <c r="Q60" s="2"/>
      <c r="R60" s="2" t="s">
        <v>260</v>
      </c>
      <c r="S60" s="2" t="s">
        <v>261</v>
      </c>
      <c r="T60" s="2" t="s">
        <v>56</v>
      </c>
      <c r="U60">
        <v>0</v>
      </c>
      <c r="V60">
        <v>360</v>
      </c>
      <c r="W60" s="4">
        <v>45988</v>
      </c>
      <c r="X60" s="4"/>
      <c r="Y60" s="4">
        <v>45988</v>
      </c>
      <c r="Z60" s="4">
        <v>46348</v>
      </c>
      <c r="AA60" s="3"/>
      <c r="AB60" s="3"/>
      <c r="AC60" s="2"/>
      <c r="AD60" s="2" t="s">
        <v>45</v>
      </c>
      <c r="AE60" s="2" t="s">
        <v>45</v>
      </c>
      <c r="AF60" s="2"/>
      <c r="AG60" s="2"/>
      <c r="AH60" s="2"/>
      <c r="AI60" s="2"/>
      <c r="AJ60" s="2" t="s">
        <v>50</v>
      </c>
      <c r="AK60" s="2" t="s">
        <v>49</v>
      </c>
    </row>
    <row r="61" spans="1:37" x14ac:dyDescent="0.3">
      <c r="A61" s="1">
        <v>87</v>
      </c>
      <c r="F61" s="2" t="s">
        <v>76</v>
      </c>
      <c r="G61" s="2" t="s">
        <v>44</v>
      </c>
      <c r="H61" s="2" t="s">
        <v>37</v>
      </c>
      <c r="I61" s="2" t="s">
        <v>46</v>
      </c>
      <c r="J61" s="2" t="s">
        <v>260</v>
      </c>
      <c r="K61" s="2" t="s">
        <v>203</v>
      </c>
      <c r="L61" s="2" t="s">
        <v>201</v>
      </c>
      <c r="M61" s="2" t="s">
        <v>204</v>
      </c>
      <c r="N61" s="3" t="s">
        <v>259</v>
      </c>
      <c r="O61" s="2" t="s">
        <v>53</v>
      </c>
      <c r="P61" s="2" t="s">
        <v>65</v>
      </c>
      <c r="Q61" s="2"/>
      <c r="R61" s="2" t="s">
        <v>260</v>
      </c>
      <c r="S61" s="2" t="s">
        <v>261</v>
      </c>
      <c r="T61" s="2" t="s">
        <v>56</v>
      </c>
      <c r="U61">
        <v>0</v>
      </c>
      <c r="V61">
        <v>360</v>
      </c>
      <c r="W61" s="4">
        <v>45989</v>
      </c>
      <c r="X61" s="4"/>
      <c r="Y61" s="4">
        <v>45989</v>
      </c>
      <c r="Z61" s="4">
        <v>46349</v>
      </c>
      <c r="AA61" s="3"/>
      <c r="AB61" s="3"/>
      <c r="AC61" s="2"/>
      <c r="AD61" s="2" t="s">
        <v>45</v>
      </c>
      <c r="AE61" s="2" t="s">
        <v>45</v>
      </c>
      <c r="AF61" s="2"/>
      <c r="AG61" s="2"/>
      <c r="AH61" s="2"/>
      <c r="AI61" s="2"/>
      <c r="AJ61" s="2" t="s">
        <v>50</v>
      </c>
      <c r="AK61" s="2" t="s">
        <v>49</v>
      </c>
    </row>
    <row r="62" spans="1:37" x14ac:dyDescent="0.3">
      <c r="A62" s="1">
        <v>88</v>
      </c>
      <c r="F62" s="2" t="s">
        <v>76</v>
      </c>
      <c r="G62" s="2" t="s">
        <v>44</v>
      </c>
      <c r="H62" s="2" t="s">
        <v>37</v>
      </c>
      <c r="I62" s="2" t="s">
        <v>46</v>
      </c>
      <c r="J62" s="2" t="s">
        <v>260</v>
      </c>
      <c r="K62" s="2" t="s">
        <v>205</v>
      </c>
      <c r="L62" s="2" t="s">
        <v>206</v>
      </c>
      <c r="M62" s="2" t="s">
        <v>207</v>
      </c>
      <c r="N62" s="3" t="s">
        <v>259</v>
      </c>
      <c r="O62" s="2" t="s">
        <v>53</v>
      </c>
      <c r="P62" s="2" t="s">
        <v>65</v>
      </c>
      <c r="Q62" s="2"/>
      <c r="R62" s="2" t="s">
        <v>260</v>
      </c>
      <c r="S62" s="2" t="s">
        <v>261</v>
      </c>
      <c r="T62" s="2" t="s">
        <v>56</v>
      </c>
      <c r="U62">
        <v>0</v>
      </c>
      <c r="V62">
        <v>360</v>
      </c>
      <c r="W62" s="4">
        <v>45990</v>
      </c>
      <c r="X62" s="4"/>
      <c r="Y62" s="4">
        <v>45990</v>
      </c>
      <c r="Z62" s="4">
        <v>46350</v>
      </c>
      <c r="AA62" s="3"/>
      <c r="AB62" s="3"/>
      <c r="AC62" s="2"/>
      <c r="AD62" s="2" t="s">
        <v>45</v>
      </c>
      <c r="AE62" s="2" t="s">
        <v>45</v>
      </c>
      <c r="AF62" s="2"/>
      <c r="AG62" s="2"/>
      <c r="AH62" s="2"/>
      <c r="AI62" s="2"/>
      <c r="AJ62" s="2" t="s">
        <v>50</v>
      </c>
      <c r="AK62" s="2" t="s">
        <v>49</v>
      </c>
    </row>
    <row r="63" spans="1:37" x14ac:dyDescent="0.3">
      <c r="A63" s="1">
        <v>89</v>
      </c>
      <c r="F63" s="2" t="s">
        <v>76</v>
      </c>
      <c r="G63" s="2" t="s">
        <v>44</v>
      </c>
      <c r="H63" s="2" t="s">
        <v>37</v>
      </c>
      <c r="I63" s="2" t="s">
        <v>46</v>
      </c>
      <c r="J63" s="2" t="s">
        <v>157</v>
      </c>
      <c r="K63" s="2" t="s">
        <v>205</v>
      </c>
      <c r="L63" s="2" t="s">
        <v>251</v>
      </c>
      <c r="M63" s="2" t="s">
        <v>252</v>
      </c>
      <c r="N63" s="3" t="s">
        <v>262</v>
      </c>
      <c r="O63" s="2" t="s">
        <v>53</v>
      </c>
      <c r="P63" s="2" t="s">
        <v>65</v>
      </c>
      <c r="Q63" s="2"/>
      <c r="R63" s="2" t="s">
        <v>258</v>
      </c>
      <c r="S63" s="2" t="s">
        <v>263</v>
      </c>
      <c r="T63" s="2" t="s">
        <v>56</v>
      </c>
      <c r="U63">
        <v>0</v>
      </c>
      <c r="V63">
        <v>720</v>
      </c>
      <c r="W63" s="4">
        <v>45990</v>
      </c>
      <c r="X63" s="4"/>
      <c r="Y63" s="4">
        <v>45990</v>
      </c>
      <c r="Z63" s="4">
        <v>46710</v>
      </c>
      <c r="AA63" s="3"/>
      <c r="AB63" s="3"/>
      <c r="AC63" s="2"/>
      <c r="AD63" s="2" t="s">
        <v>45</v>
      </c>
      <c r="AE63" s="2" t="s">
        <v>45</v>
      </c>
      <c r="AF63" s="2"/>
      <c r="AG63" s="2"/>
      <c r="AH63" s="2"/>
      <c r="AI63" s="2"/>
      <c r="AJ63" s="2" t="s">
        <v>50</v>
      </c>
      <c r="AK63" s="2" t="s">
        <v>49</v>
      </c>
    </row>
    <row r="64" spans="1:37" ht="28.8" x14ac:dyDescent="0.3">
      <c r="A64" s="1">
        <v>90</v>
      </c>
      <c r="B64">
        <v>17188</v>
      </c>
      <c r="F64" s="2" t="s">
        <v>76</v>
      </c>
      <c r="G64" s="2" t="s">
        <v>78</v>
      </c>
      <c r="H64" s="2" t="s">
        <v>37</v>
      </c>
      <c r="I64" s="2" t="s">
        <v>46</v>
      </c>
      <c r="J64" s="2" t="s">
        <v>260</v>
      </c>
      <c r="K64" s="2" t="s">
        <v>142</v>
      </c>
      <c r="L64" s="2" t="s">
        <v>264</v>
      </c>
      <c r="M64" s="2" t="s">
        <v>265</v>
      </c>
      <c r="N64" s="3" t="s">
        <v>266</v>
      </c>
      <c r="O64" s="2" t="s">
        <v>53</v>
      </c>
      <c r="P64" s="2" t="s">
        <v>65</v>
      </c>
      <c r="Q64" s="2"/>
      <c r="R64" s="2" t="s">
        <v>260</v>
      </c>
      <c r="S64" s="2" t="s">
        <v>261</v>
      </c>
      <c r="T64" s="2" t="s">
        <v>56</v>
      </c>
      <c r="U64">
        <v>0</v>
      </c>
      <c r="V64">
        <v>360</v>
      </c>
      <c r="W64" s="4">
        <v>45982</v>
      </c>
      <c r="X64" s="4">
        <v>46028</v>
      </c>
      <c r="Y64" s="4">
        <v>46028</v>
      </c>
      <c r="Z64" s="4">
        <v>46388</v>
      </c>
      <c r="AA64" s="3"/>
      <c r="AB64" s="3" t="s">
        <v>267</v>
      </c>
      <c r="AC64" s="2"/>
      <c r="AD64" s="2" t="s">
        <v>45</v>
      </c>
      <c r="AE64" s="2" t="s">
        <v>45</v>
      </c>
      <c r="AF64" s="2"/>
      <c r="AG64" s="2"/>
      <c r="AH64" s="2"/>
      <c r="AI64" s="2"/>
      <c r="AJ64" s="2" t="s">
        <v>50</v>
      </c>
      <c r="AK64" s="2" t="s">
        <v>49</v>
      </c>
    </row>
    <row r="65" spans="1:37" ht="28.8" x14ac:dyDescent="0.3">
      <c r="A65" s="1">
        <v>91</v>
      </c>
      <c r="B65">
        <v>17255</v>
      </c>
      <c r="F65" s="2" t="s">
        <v>76</v>
      </c>
      <c r="G65" s="2" t="s">
        <v>78</v>
      </c>
      <c r="H65" s="2" t="s">
        <v>37</v>
      </c>
      <c r="I65" s="2" t="s">
        <v>46</v>
      </c>
      <c r="J65" s="2" t="s">
        <v>260</v>
      </c>
      <c r="K65" s="2" t="s">
        <v>188</v>
      </c>
      <c r="L65" s="2" t="s">
        <v>268</v>
      </c>
      <c r="M65" s="2" t="s">
        <v>269</v>
      </c>
      <c r="N65" s="3" t="s">
        <v>270</v>
      </c>
      <c r="O65" s="2" t="s">
        <v>53</v>
      </c>
      <c r="P65" s="2" t="s">
        <v>65</v>
      </c>
      <c r="Q65" s="2"/>
      <c r="R65" s="2" t="s">
        <v>260</v>
      </c>
      <c r="S65" s="2" t="s">
        <v>261</v>
      </c>
      <c r="T65" s="2" t="s">
        <v>56</v>
      </c>
      <c r="U65">
        <v>0</v>
      </c>
      <c r="V65">
        <v>1080</v>
      </c>
      <c r="W65" s="4">
        <v>45975</v>
      </c>
      <c r="X65" s="4">
        <v>46031</v>
      </c>
      <c r="Y65" s="4">
        <v>46031</v>
      </c>
      <c r="Z65" s="4">
        <v>47111</v>
      </c>
      <c r="AA65" s="3"/>
      <c r="AB65" s="3" t="s">
        <v>271</v>
      </c>
      <c r="AC65" s="2"/>
      <c r="AD65" s="2" t="s">
        <v>45</v>
      </c>
      <c r="AE65" s="2" t="s">
        <v>45</v>
      </c>
      <c r="AF65" s="2"/>
      <c r="AG65" s="2"/>
      <c r="AH65" s="2"/>
      <c r="AI65" s="2"/>
      <c r="AJ65" s="2" t="s">
        <v>50</v>
      </c>
      <c r="AK65" s="2" t="s">
        <v>49</v>
      </c>
    </row>
    <row r="66" spans="1:37" ht="57.6" x14ac:dyDescent="0.3">
      <c r="A66" s="1">
        <v>92</v>
      </c>
      <c r="F66" s="2" t="s">
        <v>76</v>
      </c>
      <c r="G66" s="2" t="s">
        <v>78</v>
      </c>
      <c r="H66" s="2" t="s">
        <v>37</v>
      </c>
      <c r="I66" s="2" t="s">
        <v>46</v>
      </c>
      <c r="J66" s="2" t="s">
        <v>277</v>
      </c>
      <c r="K66" s="2" t="s">
        <v>272</v>
      </c>
      <c r="L66" s="2" t="s">
        <v>273</v>
      </c>
      <c r="M66" s="2" t="s">
        <v>274</v>
      </c>
      <c r="N66" s="3" t="s">
        <v>275</v>
      </c>
      <c r="O66" s="2" t="s">
        <v>126</v>
      </c>
      <c r="P66" s="2" t="s">
        <v>65</v>
      </c>
      <c r="Q66" s="2"/>
      <c r="R66" s="2" t="s">
        <v>180</v>
      </c>
      <c r="S66" s="2" t="s">
        <v>276</v>
      </c>
      <c r="T66" s="2" t="s">
        <v>56</v>
      </c>
      <c r="U66">
        <v>295</v>
      </c>
      <c r="V66">
        <v>360</v>
      </c>
      <c r="W66" s="4">
        <v>45962</v>
      </c>
      <c r="X66" s="4"/>
      <c r="Y66" s="4">
        <v>45962</v>
      </c>
      <c r="Z66" s="4">
        <v>46322</v>
      </c>
      <c r="AA66" s="3"/>
      <c r="AB66" s="3"/>
      <c r="AC66" s="2"/>
      <c r="AD66" s="2" t="s">
        <v>118</v>
      </c>
      <c r="AE66" s="2" t="s">
        <v>118</v>
      </c>
      <c r="AF66" s="2"/>
      <c r="AG66" s="2"/>
      <c r="AH66" s="2"/>
      <c r="AI66" s="2"/>
      <c r="AJ66" s="2" t="s">
        <v>50</v>
      </c>
      <c r="AK66" s="2" t="s">
        <v>49</v>
      </c>
    </row>
    <row r="67" spans="1:37" ht="43.2" x14ac:dyDescent="0.3">
      <c r="A67" s="1">
        <v>95</v>
      </c>
      <c r="F67" s="2" t="s">
        <v>76</v>
      </c>
      <c r="G67" s="2" t="s">
        <v>78</v>
      </c>
      <c r="H67" s="2" t="s">
        <v>37</v>
      </c>
      <c r="I67" s="2" t="s">
        <v>46</v>
      </c>
      <c r="J67" s="2" t="s">
        <v>277</v>
      </c>
      <c r="K67" s="2" t="s">
        <v>272</v>
      </c>
      <c r="L67" s="2" t="s">
        <v>278</v>
      </c>
      <c r="M67" s="2" t="s">
        <v>279</v>
      </c>
      <c r="N67" s="3" t="s">
        <v>280</v>
      </c>
      <c r="O67" s="2" t="s">
        <v>60</v>
      </c>
      <c r="P67" s="2" t="s">
        <v>65</v>
      </c>
      <c r="Q67" s="2"/>
      <c r="R67" s="2" t="s">
        <v>180</v>
      </c>
      <c r="S67" s="2" t="s">
        <v>276</v>
      </c>
      <c r="T67" s="2" t="s">
        <v>56</v>
      </c>
      <c r="U67">
        <v>295</v>
      </c>
      <c r="V67">
        <v>360</v>
      </c>
      <c r="W67" s="4">
        <v>45945</v>
      </c>
      <c r="X67" s="4"/>
      <c r="Y67" s="4">
        <v>45962</v>
      </c>
      <c r="Z67" s="4">
        <v>46322</v>
      </c>
      <c r="AA67" s="3"/>
      <c r="AB67" s="3"/>
      <c r="AC67" s="2"/>
      <c r="AD67" s="2" t="s">
        <v>118</v>
      </c>
      <c r="AE67" s="2" t="s">
        <v>45</v>
      </c>
      <c r="AF67" s="2"/>
      <c r="AG67" s="2"/>
      <c r="AH67" s="2"/>
      <c r="AI67" s="2"/>
      <c r="AJ67" s="2" t="s">
        <v>50</v>
      </c>
      <c r="AK67" s="2" t="s">
        <v>49</v>
      </c>
    </row>
    <row r="68" spans="1:37" ht="43.2" x14ac:dyDescent="0.3">
      <c r="A68" s="1">
        <v>96</v>
      </c>
      <c r="F68" s="2" t="s">
        <v>76</v>
      </c>
      <c r="G68" s="2" t="s">
        <v>78</v>
      </c>
      <c r="H68" s="2" t="s">
        <v>37</v>
      </c>
      <c r="I68" s="2" t="s">
        <v>46</v>
      </c>
      <c r="J68" s="2" t="s">
        <v>277</v>
      </c>
      <c r="K68" s="2" t="s">
        <v>272</v>
      </c>
      <c r="L68" s="2" t="s">
        <v>281</v>
      </c>
      <c r="M68" s="2" t="s">
        <v>282</v>
      </c>
      <c r="N68" s="3" t="s">
        <v>280</v>
      </c>
      <c r="O68" s="2" t="s">
        <v>60</v>
      </c>
      <c r="P68" s="2" t="s">
        <v>65</v>
      </c>
      <c r="Q68" s="2"/>
      <c r="R68" s="2" t="s">
        <v>180</v>
      </c>
      <c r="S68" s="2" t="s">
        <v>276</v>
      </c>
      <c r="T68" s="2" t="s">
        <v>56</v>
      </c>
      <c r="U68">
        <v>295</v>
      </c>
      <c r="V68">
        <v>360</v>
      </c>
      <c r="W68" s="4">
        <v>45945</v>
      </c>
      <c r="X68" s="4"/>
      <c r="Y68" s="4">
        <v>45962</v>
      </c>
      <c r="Z68" s="4">
        <v>46322</v>
      </c>
      <c r="AA68" s="3"/>
      <c r="AB68" s="3"/>
      <c r="AC68" s="2"/>
      <c r="AD68" s="2" t="s">
        <v>118</v>
      </c>
      <c r="AE68" s="2" t="s">
        <v>45</v>
      </c>
      <c r="AF68" s="2"/>
      <c r="AG68" s="2"/>
      <c r="AH68" s="2"/>
      <c r="AI68" s="2"/>
      <c r="AJ68" s="2" t="s">
        <v>50</v>
      </c>
      <c r="AK68" s="2" t="s">
        <v>49</v>
      </c>
    </row>
    <row r="69" spans="1:37" ht="43.2" x14ac:dyDescent="0.3">
      <c r="A69" s="1">
        <v>97</v>
      </c>
      <c r="F69" s="2" t="s">
        <v>76</v>
      </c>
      <c r="G69" s="2" t="s">
        <v>78</v>
      </c>
      <c r="H69" s="2" t="s">
        <v>37</v>
      </c>
      <c r="I69" s="2" t="s">
        <v>46</v>
      </c>
      <c r="J69" s="2" t="s">
        <v>277</v>
      </c>
      <c r="K69" s="2" t="s">
        <v>272</v>
      </c>
      <c r="L69" s="2" t="s">
        <v>283</v>
      </c>
      <c r="M69" s="2" t="s">
        <v>284</v>
      </c>
      <c r="N69" s="3" t="s">
        <v>280</v>
      </c>
      <c r="O69" s="2" t="s">
        <v>60</v>
      </c>
      <c r="P69" s="2" t="s">
        <v>65</v>
      </c>
      <c r="Q69" s="2"/>
      <c r="R69" s="2" t="s">
        <v>180</v>
      </c>
      <c r="S69" s="2" t="s">
        <v>276</v>
      </c>
      <c r="T69" s="2" t="s">
        <v>56</v>
      </c>
      <c r="U69">
        <v>295</v>
      </c>
      <c r="V69">
        <v>360</v>
      </c>
      <c r="W69" s="4">
        <v>45945</v>
      </c>
      <c r="X69" s="4"/>
      <c r="Y69" s="4">
        <v>45962</v>
      </c>
      <c r="Z69" s="4">
        <v>46322</v>
      </c>
      <c r="AA69" s="3"/>
      <c r="AB69" s="3"/>
      <c r="AC69" s="2"/>
      <c r="AD69" s="2" t="s">
        <v>118</v>
      </c>
      <c r="AE69" s="2" t="s">
        <v>118</v>
      </c>
      <c r="AF69" s="2"/>
      <c r="AG69" s="2"/>
      <c r="AH69" s="2"/>
      <c r="AI69" s="2"/>
      <c r="AJ69" s="2" t="s">
        <v>50</v>
      </c>
      <c r="AK69" s="2" t="s">
        <v>49</v>
      </c>
    </row>
    <row r="70" spans="1:37" ht="43.2" x14ac:dyDescent="0.3">
      <c r="A70" s="1">
        <v>98</v>
      </c>
      <c r="F70" s="2" t="s">
        <v>76</v>
      </c>
      <c r="G70" s="2" t="s">
        <v>78</v>
      </c>
      <c r="H70" s="2" t="s">
        <v>37</v>
      </c>
      <c r="I70" s="2" t="s">
        <v>46</v>
      </c>
      <c r="J70" s="2" t="s">
        <v>277</v>
      </c>
      <c r="K70" s="2" t="s">
        <v>285</v>
      </c>
      <c r="L70" s="2" t="s">
        <v>273</v>
      </c>
      <c r="M70" s="2" t="s">
        <v>286</v>
      </c>
      <c r="N70" s="3" t="s">
        <v>280</v>
      </c>
      <c r="O70" s="2" t="s">
        <v>60</v>
      </c>
      <c r="P70" s="2" t="s">
        <v>65</v>
      </c>
      <c r="Q70" s="2"/>
      <c r="R70" s="2" t="s">
        <v>180</v>
      </c>
      <c r="S70" s="2" t="s">
        <v>276</v>
      </c>
      <c r="T70" s="2" t="s">
        <v>56</v>
      </c>
      <c r="U70">
        <v>295</v>
      </c>
      <c r="V70">
        <v>360</v>
      </c>
      <c r="W70" s="4">
        <v>45964</v>
      </c>
      <c r="X70" s="4"/>
      <c r="Y70" s="4">
        <v>45964</v>
      </c>
      <c r="Z70" s="4">
        <v>46324</v>
      </c>
      <c r="AA70" s="3"/>
      <c r="AB70" s="3"/>
      <c r="AC70" s="2"/>
      <c r="AD70" s="2" t="s">
        <v>118</v>
      </c>
      <c r="AE70" s="2" t="s">
        <v>45</v>
      </c>
      <c r="AF70" s="2"/>
      <c r="AG70" s="2"/>
      <c r="AH70" s="2"/>
      <c r="AI70" s="2"/>
      <c r="AJ70" s="2" t="s">
        <v>50</v>
      </c>
      <c r="AK70" s="2" t="s">
        <v>49</v>
      </c>
    </row>
    <row r="71" spans="1:37" ht="43.2" x14ac:dyDescent="0.3">
      <c r="A71" s="1">
        <v>99</v>
      </c>
      <c r="F71" s="2" t="s">
        <v>76</v>
      </c>
      <c r="G71" s="2" t="s">
        <v>78</v>
      </c>
      <c r="H71" s="2" t="s">
        <v>37</v>
      </c>
      <c r="I71" s="2" t="s">
        <v>46</v>
      </c>
      <c r="J71" s="2" t="s">
        <v>277</v>
      </c>
      <c r="K71" s="2" t="s">
        <v>285</v>
      </c>
      <c r="L71" s="2" t="s">
        <v>278</v>
      </c>
      <c r="M71" s="2" t="s">
        <v>287</v>
      </c>
      <c r="N71" s="3" t="s">
        <v>280</v>
      </c>
      <c r="O71" s="2" t="s">
        <v>60</v>
      </c>
      <c r="P71" s="2" t="s">
        <v>65</v>
      </c>
      <c r="Q71" s="2"/>
      <c r="R71" s="2" t="s">
        <v>180</v>
      </c>
      <c r="S71" s="2" t="s">
        <v>276</v>
      </c>
      <c r="T71" s="2" t="s">
        <v>56</v>
      </c>
      <c r="U71">
        <v>295</v>
      </c>
      <c r="V71">
        <v>360</v>
      </c>
      <c r="W71" s="4">
        <v>45964</v>
      </c>
      <c r="X71" s="4"/>
      <c r="Y71" s="4">
        <v>45964</v>
      </c>
      <c r="Z71" s="4">
        <v>46324</v>
      </c>
      <c r="AA71" s="3"/>
      <c r="AB71" s="3"/>
      <c r="AC71" s="2"/>
      <c r="AD71" s="2" t="s">
        <v>118</v>
      </c>
      <c r="AE71" s="2" t="s">
        <v>101</v>
      </c>
      <c r="AF71" s="2"/>
      <c r="AG71" s="2"/>
      <c r="AH71" s="2"/>
      <c r="AI71" s="2"/>
      <c r="AJ71" s="2" t="s">
        <v>50</v>
      </c>
      <c r="AK71" s="2" t="s">
        <v>49</v>
      </c>
    </row>
    <row r="72" spans="1:37" ht="43.2" x14ac:dyDescent="0.3">
      <c r="A72" s="1">
        <v>100</v>
      </c>
      <c r="F72" s="2" t="s">
        <v>76</v>
      </c>
      <c r="G72" s="2" t="s">
        <v>78</v>
      </c>
      <c r="H72" s="2" t="s">
        <v>37</v>
      </c>
      <c r="I72" s="2" t="s">
        <v>46</v>
      </c>
      <c r="J72" s="2" t="s">
        <v>277</v>
      </c>
      <c r="K72" s="2" t="s">
        <v>285</v>
      </c>
      <c r="L72" s="2" t="s">
        <v>281</v>
      </c>
      <c r="M72" s="2" t="s">
        <v>288</v>
      </c>
      <c r="N72" s="3" t="s">
        <v>280</v>
      </c>
      <c r="O72" s="2" t="s">
        <v>60</v>
      </c>
      <c r="P72" s="2" t="s">
        <v>65</v>
      </c>
      <c r="Q72" s="2"/>
      <c r="R72" s="2" t="s">
        <v>180</v>
      </c>
      <c r="S72" s="2" t="s">
        <v>276</v>
      </c>
      <c r="T72" s="2" t="s">
        <v>56</v>
      </c>
      <c r="U72">
        <v>295</v>
      </c>
      <c r="V72">
        <v>360</v>
      </c>
      <c r="W72" s="4">
        <v>45964</v>
      </c>
      <c r="X72" s="4"/>
      <c r="Y72" s="4">
        <v>45964</v>
      </c>
      <c r="Z72" s="4">
        <v>46324</v>
      </c>
      <c r="AA72" s="3"/>
      <c r="AB72" s="3"/>
      <c r="AC72" s="2"/>
      <c r="AD72" s="2" t="s">
        <v>118</v>
      </c>
      <c r="AE72" s="2" t="s">
        <v>102</v>
      </c>
      <c r="AF72" s="2"/>
      <c r="AG72" s="2"/>
      <c r="AH72" s="2"/>
      <c r="AI72" s="2"/>
      <c r="AJ72" s="2" t="s">
        <v>50</v>
      </c>
      <c r="AK72" s="2" t="s">
        <v>49</v>
      </c>
    </row>
    <row r="73" spans="1:37" ht="43.2" x14ac:dyDescent="0.3">
      <c r="A73" s="1">
        <v>101</v>
      </c>
      <c r="F73" s="2" t="s">
        <v>76</v>
      </c>
      <c r="G73" s="2" t="s">
        <v>78</v>
      </c>
      <c r="H73" s="2" t="s">
        <v>37</v>
      </c>
      <c r="I73" s="2" t="s">
        <v>46</v>
      </c>
      <c r="J73" s="2" t="s">
        <v>277</v>
      </c>
      <c r="K73" s="2" t="s">
        <v>285</v>
      </c>
      <c r="L73" s="2" t="s">
        <v>283</v>
      </c>
      <c r="M73" s="2" t="s">
        <v>289</v>
      </c>
      <c r="N73" s="3" t="s">
        <v>280</v>
      </c>
      <c r="O73" s="2" t="s">
        <v>60</v>
      </c>
      <c r="P73" s="2" t="s">
        <v>65</v>
      </c>
      <c r="Q73" s="2"/>
      <c r="R73" s="2" t="s">
        <v>180</v>
      </c>
      <c r="S73" s="2" t="s">
        <v>276</v>
      </c>
      <c r="T73" s="2" t="s">
        <v>56</v>
      </c>
      <c r="U73">
        <v>295</v>
      </c>
      <c r="V73">
        <v>360</v>
      </c>
      <c r="W73" s="4">
        <v>45964</v>
      </c>
      <c r="X73" s="4"/>
      <c r="Y73" s="4">
        <v>45964</v>
      </c>
      <c r="Z73" s="4">
        <v>46324</v>
      </c>
      <c r="AA73" s="3"/>
      <c r="AB73" s="3"/>
      <c r="AC73" s="2"/>
      <c r="AD73" s="2" t="s">
        <v>118</v>
      </c>
      <c r="AE73" s="2" t="s">
        <v>118</v>
      </c>
      <c r="AF73" s="2"/>
      <c r="AG73" s="2"/>
      <c r="AH73" s="2"/>
      <c r="AI73" s="2"/>
      <c r="AJ73" s="2" t="s">
        <v>50</v>
      </c>
      <c r="AK73" s="2" t="s">
        <v>49</v>
      </c>
    </row>
    <row r="74" spans="1:37" ht="43.2" x14ac:dyDescent="0.3">
      <c r="A74" s="1">
        <v>102</v>
      </c>
      <c r="F74" s="2" t="s">
        <v>76</v>
      </c>
      <c r="G74" s="2" t="s">
        <v>78</v>
      </c>
      <c r="H74" s="2" t="s">
        <v>37</v>
      </c>
      <c r="I74" s="2" t="s">
        <v>46</v>
      </c>
      <c r="J74" s="2" t="s">
        <v>277</v>
      </c>
      <c r="K74" s="2" t="s">
        <v>290</v>
      </c>
      <c r="L74" s="2" t="s">
        <v>273</v>
      </c>
      <c r="M74" s="2" t="s">
        <v>291</v>
      </c>
      <c r="N74" s="3" t="s">
        <v>280</v>
      </c>
      <c r="O74" s="2" t="s">
        <v>60</v>
      </c>
      <c r="P74" s="2" t="s">
        <v>65</v>
      </c>
      <c r="Q74" s="2"/>
      <c r="R74" s="2" t="s">
        <v>180</v>
      </c>
      <c r="S74" s="2" t="s">
        <v>276</v>
      </c>
      <c r="T74" s="2" t="s">
        <v>56</v>
      </c>
      <c r="U74">
        <v>295</v>
      </c>
      <c r="V74">
        <v>360</v>
      </c>
      <c r="W74" s="4">
        <v>45965</v>
      </c>
      <c r="X74" s="4"/>
      <c r="Y74" s="4">
        <v>45965</v>
      </c>
      <c r="Z74" s="4">
        <v>45960</v>
      </c>
      <c r="AA74" s="3"/>
      <c r="AB74" s="3"/>
      <c r="AC74" s="2"/>
      <c r="AD74" s="2" t="s">
        <v>118</v>
      </c>
      <c r="AE74" s="2" t="s">
        <v>101</v>
      </c>
      <c r="AF74" s="2"/>
      <c r="AG74" s="2"/>
      <c r="AH74" s="2"/>
      <c r="AI74" s="2"/>
      <c r="AJ74" s="2" t="s">
        <v>50</v>
      </c>
      <c r="AK74" s="2" t="s">
        <v>49</v>
      </c>
    </row>
    <row r="75" spans="1:37" ht="43.2" x14ac:dyDescent="0.3">
      <c r="A75" s="1">
        <v>103</v>
      </c>
      <c r="F75" s="2" t="s">
        <v>76</v>
      </c>
      <c r="G75" s="2" t="s">
        <v>78</v>
      </c>
      <c r="H75" s="2" t="s">
        <v>37</v>
      </c>
      <c r="I75" s="2" t="s">
        <v>46</v>
      </c>
      <c r="J75" s="2" t="s">
        <v>277</v>
      </c>
      <c r="K75" s="2" t="s">
        <v>290</v>
      </c>
      <c r="L75" s="2" t="s">
        <v>278</v>
      </c>
      <c r="M75" s="2" t="s">
        <v>292</v>
      </c>
      <c r="N75" s="3" t="s">
        <v>280</v>
      </c>
      <c r="O75" s="2" t="s">
        <v>60</v>
      </c>
      <c r="P75" s="2" t="s">
        <v>65</v>
      </c>
      <c r="Q75" s="2"/>
      <c r="R75" s="2" t="s">
        <v>180</v>
      </c>
      <c r="S75" s="2" t="s">
        <v>276</v>
      </c>
      <c r="T75" s="2" t="s">
        <v>56</v>
      </c>
      <c r="U75">
        <v>295</v>
      </c>
      <c r="V75">
        <v>360</v>
      </c>
      <c r="W75" s="4">
        <v>45965</v>
      </c>
      <c r="X75" s="4"/>
      <c r="Y75" s="4">
        <v>45965</v>
      </c>
      <c r="Z75" s="4">
        <v>46325</v>
      </c>
      <c r="AA75" s="3"/>
      <c r="AB75" s="3"/>
      <c r="AC75" s="2"/>
      <c r="AD75" s="2" t="s">
        <v>118</v>
      </c>
      <c r="AE75" s="2" t="s">
        <v>102</v>
      </c>
      <c r="AF75" s="2"/>
      <c r="AG75" s="2"/>
      <c r="AH75" s="2"/>
      <c r="AI75" s="2"/>
      <c r="AJ75" s="2" t="s">
        <v>50</v>
      </c>
      <c r="AK75" s="2" t="s">
        <v>49</v>
      </c>
    </row>
    <row r="76" spans="1:37" ht="43.2" x14ac:dyDescent="0.3">
      <c r="A76" s="1">
        <v>104</v>
      </c>
      <c r="F76" s="2" t="s">
        <v>76</v>
      </c>
      <c r="G76" s="2" t="s">
        <v>78</v>
      </c>
      <c r="H76" s="2" t="s">
        <v>37</v>
      </c>
      <c r="I76" s="2" t="s">
        <v>46</v>
      </c>
      <c r="J76" s="2" t="s">
        <v>277</v>
      </c>
      <c r="K76" s="2" t="s">
        <v>290</v>
      </c>
      <c r="L76" s="2" t="s">
        <v>281</v>
      </c>
      <c r="M76" s="2" t="s">
        <v>293</v>
      </c>
      <c r="N76" s="3" t="s">
        <v>280</v>
      </c>
      <c r="O76" s="2" t="s">
        <v>60</v>
      </c>
      <c r="P76" s="2" t="s">
        <v>65</v>
      </c>
      <c r="Q76" s="2"/>
      <c r="R76" s="2" t="s">
        <v>180</v>
      </c>
      <c r="S76" s="2" t="s">
        <v>276</v>
      </c>
      <c r="T76" s="2" t="s">
        <v>56</v>
      </c>
      <c r="U76">
        <v>295</v>
      </c>
      <c r="V76">
        <v>360</v>
      </c>
      <c r="W76" s="4">
        <v>45965</v>
      </c>
      <c r="X76" s="4"/>
      <c r="Y76" s="4">
        <v>45965</v>
      </c>
      <c r="Z76" s="4">
        <v>46325</v>
      </c>
      <c r="AA76" s="3"/>
      <c r="AB76" s="3"/>
      <c r="AC76" s="2"/>
      <c r="AD76" s="2" t="s">
        <v>118</v>
      </c>
      <c r="AE76" s="2" t="s">
        <v>102</v>
      </c>
      <c r="AF76" s="2"/>
      <c r="AG76" s="2"/>
      <c r="AH76" s="2"/>
      <c r="AI76" s="2"/>
      <c r="AJ76" s="2" t="s">
        <v>50</v>
      </c>
      <c r="AK76" s="2" t="s">
        <v>49</v>
      </c>
    </row>
    <row r="77" spans="1:37" ht="43.2" x14ac:dyDescent="0.3">
      <c r="A77" s="1">
        <v>105</v>
      </c>
      <c r="F77" s="2" t="s">
        <v>76</v>
      </c>
      <c r="G77" s="2" t="s">
        <v>78</v>
      </c>
      <c r="H77" s="2" t="s">
        <v>37</v>
      </c>
      <c r="I77" s="2" t="s">
        <v>46</v>
      </c>
      <c r="J77" s="2" t="s">
        <v>277</v>
      </c>
      <c r="K77" s="2" t="s">
        <v>290</v>
      </c>
      <c r="L77" s="2" t="s">
        <v>283</v>
      </c>
      <c r="M77" s="2" t="s">
        <v>294</v>
      </c>
      <c r="N77" s="3" t="s">
        <v>280</v>
      </c>
      <c r="O77" s="2" t="s">
        <v>60</v>
      </c>
      <c r="P77" s="2" t="s">
        <v>65</v>
      </c>
      <c r="Q77" s="2"/>
      <c r="R77" s="2" t="s">
        <v>180</v>
      </c>
      <c r="S77" s="2" t="s">
        <v>276</v>
      </c>
      <c r="T77" s="2" t="s">
        <v>56</v>
      </c>
      <c r="U77">
        <v>295</v>
      </c>
      <c r="V77">
        <v>360</v>
      </c>
      <c r="W77" s="4">
        <v>45965</v>
      </c>
      <c r="X77" s="4"/>
      <c r="Y77" s="4">
        <v>45965</v>
      </c>
      <c r="Z77" s="4">
        <v>46325</v>
      </c>
      <c r="AA77" s="3"/>
      <c r="AB77" s="3"/>
      <c r="AC77" s="2"/>
      <c r="AD77" s="2" t="s">
        <v>118</v>
      </c>
      <c r="AE77" s="2" t="s">
        <v>45</v>
      </c>
      <c r="AF77" s="2"/>
      <c r="AG77" s="2"/>
      <c r="AH77" s="2"/>
      <c r="AI77" s="2"/>
      <c r="AJ77" s="2" t="s">
        <v>50</v>
      </c>
      <c r="AK77" s="2" t="s">
        <v>49</v>
      </c>
    </row>
    <row r="78" spans="1:37" ht="43.2" x14ac:dyDescent="0.3">
      <c r="A78" s="1">
        <v>111</v>
      </c>
      <c r="F78" s="2" t="s">
        <v>76</v>
      </c>
      <c r="G78" s="2" t="s">
        <v>78</v>
      </c>
      <c r="H78" s="2" t="s">
        <v>37</v>
      </c>
      <c r="I78" s="2" t="s">
        <v>46</v>
      </c>
      <c r="J78" s="2" t="s">
        <v>277</v>
      </c>
      <c r="K78" s="2" t="s">
        <v>295</v>
      </c>
      <c r="L78" s="2" t="s">
        <v>273</v>
      </c>
      <c r="M78" s="2" t="s">
        <v>296</v>
      </c>
      <c r="N78" s="3" t="s">
        <v>280</v>
      </c>
      <c r="O78" s="2" t="s">
        <v>60</v>
      </c>
      <c r="P78" s="2" t="s">
        <v>65</v>
      </c>
      <c r="Q78" s="2"/>
      <c r="R78" s="2" t="s">
        <v>180</v>
      </c>
      <c r="S78" s="2" t="s">
        <v>276</v>
      </c>
      <c r="T78" s="2" t="s">
        <v>56</v>
      </c>
      <c r="U78">
        <v>295</v>
      </c>
      <c r="V78">
        <v>360</v>
      </c>
      <c r="W78" s="4">
        <v>45966</v>
      </c>
      <c r="X78" s="4"/>
      <c r="Y78" s="4">
        <v>45966</v>
      </c>
      <c r="Z78" s="4">
        <v>46326</v>
      </c>
      <c r="AA78" s="3"/>
      <c r="AB78" s="3"/>
      <c r="AC78" s="2"/>
      <c r="AD78" s="2" t="s">
        <v>118</v>
      </c>
      <c r="AE78" s="2" t="s">
        <v>117</v>
      </c>
      <c r="AF78" s="2"/>
      <c r="AG78" s="2"/>
      <c r="AH78" s="2"/>
      <c r="AI78" s="2"/>
      <c r="AJ78" s="2" t="s">
        <v>50</v>
      </c>
      <c r="AK78" s="2" t="s">
        <v>49</v>
      </c>
    </row>
    <row r="79" spans="1:37" ht="43.2" x14ac:dyDescent="0.3">
      <c r="A79" s="1">
        <v>112</v>
      </c>
      <c r="F79" s="2" t="s">
        <v>76</v>
      </c>
      <c r="G79" s="2" t="s">
        <v>78</v>
      </c>
      <c r="H79" s="2" t="s">
        <v>37</v>
      </c>
      <c r="I79" s="2" t="s">
        <v>46</v>
      </c>
      <c r="J79" s="2" t="s">
        <v>277</v>
      </c>
      <c r="K79" s="2" t="s">
        <v>295</v>
      </c>
      <c r="L79" s="2" t="s">
        <v>278</v>
      </c>
      <c r="M79" s="2" t="s">
        <v>297</v>
      </c>
      <c r="N79" s="3" t="s">
        <v>280</v>
      </c>
      <c r="O79" s="2" t="s">
        <v>60</v>
      </c>
      <c r="P79" s="2" t="s">
        <v>65</v>
      </c>
      <c r="Q79" s="2"/>
      <c r="R79" s="2" t="s">
        <v>180</v>
      </c>
      <c r="S79" s="2" t="s">
        <v>276</v>
      </c>
      <c r="T79" s="2" t="s">
        <v>56</v>
      </c>
      <c r="U79">
        <v>295</v>
      </c>
      <c r="V79">
        <v>360</v>
      </c>
      <c r="W79" s="4">
        <v>45966</v>
      </c>
      <c r="X79" s="4"/>
      <c r="Y79" s="4">
        <v>45966</v>
      </c>
      <c r="Z79" s="4">
        <v>46326</v>
      </c>
      <c r="AA79" s="3"/>
      <c r="AB79" s="3"/>
      <c r="AC79" s="2"/>
      <c r="AD79" s="2" t="s">
        <v>118</v>
      </c>
      <c r="AE79" s="2" t="s">
        <v>102</v>
      </c>
      <c r="AF79" s="2"/>
      <c r="AG79" s="2"/>
      <c r="AH79" s="2"/>
      <c r="AI79" s="2"/>
      <c r="AJ79" s="2" t="s">
        <v>50</v>
      </c>
      <c r="AK79" s="2" t="s">
        <v>49</v>
      </c>
    </row>
    <row r="80" spans="1:37" ht="43.2" x14ac:dyDescent="0.3">
      <c r="A80" s="1">
        <v>113</v>
      </c>
      <c r="F80" s="2" t="s">
        <v>76</v>
      </c>
      <c r="G80" s="2" t="s">
        <v>78</v>
      </c>
      <c r="H80" s="2" t="s">
        <v>37</v>
      </c>
      <c r="I80" s="2" t="s">
        <v>46</v>
      </c>
      <c r="J80" s="2" t="s">
        <v>277</v>
      </c>
      <c r="K80" s="2" t="s">
        <v>295</v>
      </c>
      <c r="L80" s="2" t="s">
        <v>281</v>
      </c>
      <c r="M80" s="2" t="s">
        <v>298</v>
      </c>
      <c r="N80" s="3" t="s">
        <v>280</v>
      </c>
      <c r="O80" s="2" t="s">
        <v>60</v>
      </c>
      <c r="P80" s="2" t="s">
        <v>65</v>
      </c>
      <c r="Q80" s="2"/>
      <c r="R80" s="2" t="s">
        <v>180</v>
      </c>
      <c r="S80" s="2" t="s">
        <v>276</v>
      </c>
      <c r="T80" s="2" t="s">
        <v>56</v>
      </c>
      <c r="U80">
        <v>295</v>
      </c>
      <c r="V80">
        <v>360</v>
      </c>
      <c r="W80" s="4">
        <v>45966</v>
      </c>
      <c r="X80" s="4"/>
      <c r="Y80" s="4">
        <v>45966</v>
      </c>
      <c r="Z80" s="4">
        <v>46326</v>
      </c>
      <c r="AA80" s="3"/>
      <c r="AB80" s="3"/>
      <c r="AC80" s="2"/>
      <c r="AD80" s="2" t="s">
        <v>118</v>
      </c>
      <c r="AE80" s="2" t="s">
        <v>45</v>
      </c>
      <c r="AF80" s="2"/>
      <c r="AG80" s="2"/>
      <c r="AH80" s="2"/>
      <c r="AI80" s="2"/>
      <c r="AJ80" s="2" t="s">
        <v>50</v>
      </c>
      <c r="AK80" s="2" t="s">
        <v>49</v>
      </c>
    </row>
    <row r="81" spans="1:37" ht="43.2" x14ac:dyDescent="0.3">
      <c r="A81" s="1">
        <v>114</v>
      </c>
      <c r="F81" s="2" t="s">
        <v>76</v>
      </c>
      <c r="G81" s="2" t="s">
        <v>78</v>
      </c>
      <c r="H81" s="2" t="s">
        <v>37</v>
      </c>
      <c r="I81" s="2" t="s">
        <v>46</v>
      </c>
      <c r="J81" s="2" t="s">
        <v>277</v>
      </c>
      <c r="K81" s="2" t="s">
        <v>295</v>
      </c>
      <c r="L81" s="2" t="s">
        <v>283</v>
      </c>
      <c r="M81" s="2" t="s">
        <v>299</v>
      </c>
      <c r="N81" s="3" t="s">
        <v>280</v>
      </c>
      <c r="O81" s="2" t="s">
        <v>60</v>
      </c>
      <c r="P81" s="2" t="s">
        <v>65</v>
      </c>
      <c r="Q81" s="2"/>
      <c r="R81" s="2" t="s">
        <v>180</v>
      </c>
      <c r="S81" s="2" t="s">
        <v>276</v>
      </c>
      <c r="T81" s="2" t="s">
        <v>56</v>
      </c>
      <c r="U81">
        <v>295</v>
      </c>
      <c r="V81">
        <v>360</v>
      </c>
      <c r="W81" s="4">
        <v>45966</v>
      </c>
      <c r="X81" s="4"/>
      <c r="Y81" s="4">
        <v>45966</v>
      </c>
      <c r="Z81" s="4">
        <v>46326</v>
      </c>
      <c r="AA81" s="3"/>
      <c r="AB81" s="3"/>
      <c r="AC81" s="2"/>
      <c r="AD81" s="2" t="s">
        <v>118</v>
      </c>
      <c r="AE81" s="2" t="s">
        <v>45</v>
      </c>
      <c r="AF81" s="2"/>
      <c r="AG81" s="2"/>
      <c r="AH81" s="2"/>
      <c r="AI81" s="2"/>
      <c r="AJ81" s="2" t="s">
        <v>50</v>
      </c>
      <c r="AK81" s="2" t="s">
        <v>49</v>
      </c>
    </row>
    <row r="82" spans="1:37" ht="43.2" x14ac:dyDescent="0.3">
      <c r="A82" s="1">
        <v>115</v>
      </c>
      <c r="F82" s="2" t="s">
        <v>76</v>
      </c>
      <c r="G82" s="2" t="s">
        <v>78</v>
      </c>
      <c r="H82" s="2" t="s">
        <v>37</v>
      </c>
      <c r="I82" s="2" t="s">
        <v>46</v>
      </c>
      <c r="J82" s="2" t="s">
        <v>277</v>
      </c>
      <c r="K82" s="2" t="s">
        <v>300</v>
      </c>
      <c r="L82" s="2" t="s">
        <v>273</v>
      </c>
      <c r="M82" s="2" t="s">
        <v>301</v>
      </c>
      <c r="N82" s="3" t="s">
        <v>280</v>
      </c>
      <c r="O82" s="2" t="s">
        <v>60</v>
      </c>
      <c r="P82" s="2" t="s">
        <v>65</v>
      </c>
      <c r="Q82" s="2"/>
      <c r="R82" s="2" t="s">
        <v>180</v>
      </c>
      <c r="S82" s="2" t="s">
        <v>276</v>
      </c>
      <c r="T82" s="2" t="s">
        <v>56</v>
      </c>
      <c r="U82">
        <v>295</v>
      </c>
      <c r="V82">
        <v>360</v>
      </c>
      <c r="W82" s="4">
        <v>45967</v>
      </c>
      <c r="X82" s="4"/>
      <c r="Y82" s="4">
        <v>45967</v>
      </c>
      <c r="Z82" s="4">
        <v>46327</v>
      </c>
      <c r="AA82" s="3"/>
      <c r="AB82" s="3"/>
      <c r="AC82" s="2"/>
      <c r="AD82" s="2" t="s">
        <v>118</v>
      </c>
      <c r="AE82" s="2" t="s">
        <v>102</v>
      </c>
      <c r="AF82" s="2"/>
      <c r="AG82" s="2"/>
      <c r="AH82" s="2"/>
      <c r="AI82" s="2"/>
      <c r="AJ82" s="2" t="s">
        <v>50</v>
      </c>
      <c r="AK82" s="2" t="s">
        <v>49</v>
      </c>
    </row>
    <row r="83" spans="1:37" ht="43.2" x14ac:dyDescent="0.3">
      <c r="A83" s="1">
        <v>116</v>
      </c>
      <c r="F83" s="2" t="s">
        <v>76</v>
      </c>
      <c r="G83" s="2" t="s">
        <v>78</v>
      </c>
      <c r="H83" s="2" t="s">
        <v>37</v>
      </c>
      <c r="I83" s="2" t="s">
        <v>46</v>
      </c>
      <c r="J83" s="2" t="s">
        <v>277</v>
      </c>
      <c r="K83" s="2" t="s">
        <v>300</v>
      </c>
      <c r="L83" s="2" t="s">
        <v>278</v>
      </c>
      <c r="M83" s="2" t="s">
        <v>302</v>
      </c>
      <c r="N83" s="3" t="s">
        <v>280</v>
      </c>
      <c r="O83" s="2" t="s">
        <v>60</v>
      </c>
      <c r="P83" s="2" t="s">
        <v>65</v>
      </c>
      <c r="Q83" s="2"/>
      <c r="R83" s="2" t="s">
        <v>180</v>
      </c>
      <c r="S83" s="2" t="s">
        <v>276</v>
      </c>
      <c r="T83" s="2" t="s">
        <v>56</v>
      </c>
      <c r="U83">
        <v>295</v>
      </c>
      <c r="V83">
        <v>360</v>
      </c>
      <c r="W83" s="4">
        <v>45967</v>
      </c>
      <c r="X83" s="4"/>
      <c r="Y83" s="4">
        <v>45967</v>
      </c>
      <c r="Z83" s="4">
        <v>46327</v>
      </c>
      <c r="AA83" s="3"/>
      <c r="AB83" s="3"/>
      <c r="AC83" s="2"/>
      <c r="AD83" s="2" t="s">
        <v>118</v>
      </c>
      <c r="AE83" s="2" t="s">
        <v>101</v>
      </c>
      <c r="AF83" s="2"/>
      <c r="AG83" s="2"/>
      <c r="AH83" s="2"/>
      <c r="AI83" s="2"/>
      <c r="AJ83" s="2" t="s">
        <v>50</v>
      </c>
      <c r="AK83" s="2" t="s">
        <v>49</v>
      </c>
    </row>
    <row r="84" spans="1:37" ht="43.2" x14ac:dyDescent="0.3">
      <c r="A84" s="1">
        <v>117</v>
      </c>
      <c r="F84" s="2" t="s">
        <v>76</v>
      </c>
      <c r="G84" s="2" t="s">
        <v>78</v>
      </c>
      <c r="H84" s="2" t="s">
        <v>37</v>
      </c>
      <c r="I84" s="2" t="s">
        <v>46</v>
      </c>
      <c r="J84" s="2" t="s">
        <v>277</v>
      </c>
      <c r="K84" s="2" t="s">
        <v>300</v>
      </c>
      <c r="L84" s="2" t="s">
        <v>281</v>
      </c>
      <c r="M84" s="2" t="s">
        <v>303</v>
      </c>
      <c r="N84" s="3" t="s">
        <v>280</v>
      </c>
      <c r="O84" s="2" t="s">
        <v>60</v>
      </c>
      <c r="P84" s="2" t="s">
        <v>65</v>
      </c>
      <c r="Q84" s="2"/>
      <c r="R84" s="2" t="s">
        <v>180</v>
      </c>
      <c r="S84" s="2" t="s">
        <v>276</v>
      </c>
      <c r="T84" s="2" t="s">
        <v>56</v>
      </c>
      <c r="U84">
        <v>295</v>
      </c>
      <c r="V84">
        <v>360</v>
      </c>
      <c r="W84" s="4">
        <v>45967</v>
      </c>
      <c r="X84" s="4"/>
      <c r="Y84" s="4">
        <v>45967</v>
      </c>
      <c r="Z84" s="4">
        <v>46327</v>
      </c>
      <c r="AA84" s="3"/>
      <c r="AB84" s="3"/>
      <c r="AC84" s="2"/>
      <c r="AD84" s="2" t="s">
        <v>118</v>
      </c>
      <c r="AE84" s="2" t="s">
        <v>117</v>
      </c>
      <c r="AF84" s="2"/>
      <c r="AG84" s="2"/>
      <c r="AH84" s="2"/>
      <c r="AI84" s="2"/>
      <c r="AJ84" s="2" t="s">
        <v>50</v>
      </c>
      <c r="AK84" s="2" t="s">
        <v>49</v>
      </c>
    </row>
    <row r="85" spans="1:37" ht="43.2" x14ac:dyDescent="0.3">
      <c r="A85" s="1">
        <v>118</v>
      </c>
      <c r="F85" s="2" t="s">
        <v>76</v>
      </c>
      <c r="G85" s="2" t="s">
        <v>78</v>
      </c>
      <c r="H85" s="2" t="s">
        <v>37</v>
      </c>
      <c r="I85" s="2" t="s">
        <v>46</v>
      </c>
      <c r="J85" s="2" t="s">
        <v>277</v>
      </c>
      <c r="K85" s="2" t="s">
        <v>300</v>
      </c>
      <c r="L85" s="2" t="s">
        <v>283</v>
      </c>
      <c r="M85" s="2" t="s">
        <v>304</v>
      </c>
      <c r="N85" s="3" t="s">
        <v>280</v>
      </c>
      <c r="O85" s="2" t="s">
        <v>60</v>
      </c>
      <c r="P85" s="2" t="s">
        <v>65</v>
      </c>
      <c r="Q85" s="2"/>
      <c r="R85" s="2" t="s">
        <v>180</v>
      </c>
      <c r="S85" s="2" t="s">
        <v>276</v>
      </c>
      <c r="T85" s="2" t="s">
        <v>56</v>
      </c>
      <c r="U85">
        <v>295</v>
      </c>
      <c r="V85">
        <v>360</v>
      </c>
      <c r="W85" s="4">
        <v>45967</v>
      </c>
      <c r="X85" s="4"/>
      <c r="Y85" s="4">
        <v>45967</v>
      </c>
      <c r="Z85" s="4">
        <v>46327</v>
      </c>
      <c r="AA85" s="3"/>
      <c r="AB85" s="3"/>
      <c r="AC85" s="2"/>
      <c r="AD85" s="2" t="s">
        <v>118</v>
      </c>
      <c r="AE85" s="2" t="s">
        <v>45</v>
      </c>
      <c r="AF85" s="2"/>
      <c r="AG85" s="2"/>
      <c r="AH85" s="2"/>
      <c r="AI85" s="2"/>
      <c r="AJ85" s="2" t="s">
        <v>50</v>
      </c>
      <c r="AK85" s="2" t="s">
        <v>49</v>
      </c>
    </row>
    <row r="86" spans="1:37" ht="43.2" x14ac:dyDescent="0.3">
      <c r="A86" s="1">
        <v>119</v>
      </c>
      <c r="F86" s="2" t="s">
        <v>76</v>
      </c>
      <c r="G86" s="2" t="s">
        <v>78</v>
      </c>
      <c r="H86" s="2" t="s">
        <v>37</v>
      </c>
      <c r="I86" s="2" t="s">
        <v>46</v>
      </c>
      <c r="J86" s="2" t="s">
        <v>277</v>
      </c>
      <c r="K86" s="2" t="s">
        <v>305</v>
      </c>
      <c r="L86" s="2" t="s">
        <v>273</v>
      </c>
      <c r="M86" s="2" t="s">
        <v>306</v>
      </c>
      <c r="N86" s="3" t="s">
        <v>280</v>
      </c>
      <c r="O86" s="2" t="s">
        <v>60</v>
      </c>
      <c r="P86" s="2" t="s">
        <v>65</v>
      </c>
      <c r="Q86" s="2"/>
      <c r="R86" s="2" t="s">
        <v>180</v>
      </c>
      <c r="S86" s="2" t="s">
        <v>276</v>
      </c>
      <c r="T86" s="2" t="s">
        <v>56</v>
      </c>
      <c r="U86">
        <v>295</v>
      </c>
      <c r="V86">
        <v>360</v>
      </c>
      <c r="W86" s="4">
        <v>45968</v>
      </c>
      <c r="X86" s="4"/>
      <c r="Y86" s="4">
        <v>45968</v>
      </c>
      <c r="Z86" s="4">
        <v>46328</v>
      </c>
      <c r="AA86" s="3"/>
      <c r="AB86" s="3"/>
      <c r="AC86" s="2"/>
      <c r="AD86" s="2" t="s">
        <v>118</v>
      </c>
      <c r="AE86" s="2" t="s">
        <v>102</v>
      </c>
      <c r="AF86" s="2"/>
      <c r="AG86" s="2"/>
      <c r="AH86" s="2"/>
      <c r="AI86" s="2"/>
      <c r="AJ86" s="2" t="s">
        <v>50</v>
      </c>
      <c r="AK86" s="2" t="s">
        <v>49</v>
      </c>
    </row>
    <row r="87" spans="1:37" ht="43.2" x14ac:dyDescent="0.3">
      <c r="A87" s="1">
        <v>121</v>
      </c>
      <c r="F87" s="2" t="s">
        <v>76</v>
      </c>
      <c r="G87" s="2" t="s">
        <v>78</v>
      </c>
      <c r="H87" s="2" t="s">
        <v>37</v>
      </c>
      <c r="I87" s="2" t="s">
        <v>46</v>
      </c>
      <c r="J87" s="2" t="s">
        <v>277</v>
      </c>
      <c r="K87" s="2" t="s">
        <v>305</v>
      </c>
      <c r="L87" s="2" t="s">
        <v>278</v>
      </c>
      <c r="M87" s="2" t="s">
        <v>307</v>
      </c>
      <c r="N87" s="3" t="s">
        <v>280</v>
      </c>
      <c r="O87" s="2" t="s">
        <v>60</v>
      </c>
      <c r="P87" s="2" t="s">
        <v>65</v>
      </c>
      <c r="Q87" s="2"/>
      <c r="R87" s="2" t="s">
        <v>180</v>
      </c>
      <c r="S87" s="2" t="s">
        <v>276</v>
      </c>
      <c r="T87" s="2" t="s">
        <v>56</v>
      </c>
      <c r="U87">
        <v>295</v>
      </c>
      <c r="V87">
        <v>360</v>
      </c>
      <c r="W87" s="4">
        <v>45968</v>
      </c>
      <c r="X87" s="4"/>
      <c r="Y87" s="4">
        <v>45968</v>
      </c>
      <c r="Z87" s="4">
        <v>46328</v>
      </c>
      <c r="AA87" s="3"/>
      <c r="AB87" s="3"/>
      <c r="AC87" s="2"/>
      <c r="AD87" s="2" t="s">
        <v>118</v>
      </c>
      <c r="AE87" s="2" t="s">
        <v>45</v>
      </c>
      <c r="AF87" s="2"/>
      <c r="AG87" s="2"/>
      <c r="AH87" s="2"/>
      <c r="AI87" s="2"/>
      <c r="AJ87" s="2" t="s">
        <v>50</v>
      </c>
      <c r="AK87" s="2" t="s">
        <v>49</v>
      </c>
    </row>
    <row r="88" spans="1:37" ht="43.2" x14ac:dyDescent="0.3">
      <c r="A88" s="1">
        <v>122</v>
      </c>
      <c r="F88" s="2" t="s">
        <v>76</v>
      </c>
      <c r="G88" s="2" t="s">
        <v>78</v>
      </c>
      <c r="H88" s="2" t="s">
        <v>37</v>
      </c>
      <c r="I88" s="2" t="s">
        <v>46</v>
      </c>
      <c r="J88" s="2" t="s">
        <v>277</v>
      </c>
      <c r="K88" s="2" t="s">
        <v>305</v>
      </c>
      <c r="L88" s="2" t="s">
        <v>281</v>
      </c>
      <c r="M88" s="2" t="s">
        <v>308</v>
      </c>
      <c r="N88" s="3" t="s">
        <v>280</v>
      </c>
      <c r="O88" s="2" t="s">
        <v>60</v>
      </c>
      <c r="P88" s="2" t="s">
        <v>65</v>
      </c>
      <c r="Q88" s="2"/>
      <c r="R88" s="2" t="s">
        <v>180</v>
      </c>
      <c r="S88" s="2" t="s">
        <v>276</v>
      </c>
      <c r="T88" s="2" t="s">
        <v>56</v>
      </c>
      <c r="U88">
        <v>295</v>
      </c>
      <c r="V88">
        <v>360</v>
      </c>
      <c r="W88" s="4">
        <v>45968</v>
      </c>
      <c r="X88" s="4"/>
      <c r="Y88" s="4">
        <v>45968</v>
      </c>
      <c r="Z88" s="4">
        <v>46328</v>
      </c>
      <c r="AA88" s="3"/>
      <c r="AB88" s="3"/>
      <c r="AC88" s="2"/>
      <c r="AD88" s="2" t="s">
        <v>118</v>
      </c>
      <c r="AE88" s="2" t="s">
        <v>45</v>
      </c>
      <c r="AF88" s="2"/>
      <c r="AG88" s="2"/>
      <c r="AH88" s="2"/>
      <c r="AI88" s="2"/>
      <c r="AJ88" s="2" t="s">
        <v>50</v>
      </c>
      <c r="AK88" s="2" t="s">
        <v>49</v>
      </c>
    </row>
    <row r="89" spans="1:37" ht="43.2" x14ac:dyDescent="0.3">
      <c r="A89" s="1">
        <v>123</v>
      </c>
      <c r="F89" s="2" t="s">
        <v>76</v>
      </c>
      <c r="G89" s="2" t="s">
        <v>78</v>
      </c>
      <c r="H89" s="2" t="s">
        <v>37</v>
      </c>
      <c r="I89" s="2" t="s">
        <v>46</v>
      </c>
      <c r="J89" s="2" t="s">
        <v>277</v>
      </c>
      <c r="K89" s="2" t="s">
        <v>305</v>
      </c>
      <c r="L89" s="2" t="s">
        <v>283</v>
      </c>
      <c r="M89" s="2" t="s">
        <v>309</v>
      </c>
      <c r="N89" s="3" t="s">
        <v>280</v>
      </c>
      <c r="O89" s="2" t="s">
        <v>60</v>
      </c>
      <c r="P89" s="2" t="s">
        <v>65</v>
      </c>
      <c r="Q89" s="2"/>
      <c r="R89" s="2" t="s">
        <v>180</v>
      </c>
      <c r="S89" s="2" t="s">
        <v>276</v>
      </c>
      <c r="T89" s="2" t="s">
        <v>56</v>
      </c>
      <c r="U89">
        <v>295</v>
      </c>
      <c r="V89">
        <v>360</v>
      </c>
      <c r="W89" s="4">
        <v>45968</v>
      </c>
      <c r="X89" s="4"/>
      <c r="Y89" s="4">
        <v>45968</v>
      </c>
      <c r="Z89" s="4">
        <v>46328</v>
      </c>
      <c r="AA89" s="3"/>
      <c r="AB89" s="3"/>
      <c r="AC89" s="2"/>
      <c r="AD89" s="2" t="s">
        <v>118</v>
      </c>
      <c r="AE89" s="2" t="s">
        <v>117</v>
      </c>
      <c r="AF89" s="2"/>
      <c r="AG89" s="2"/>
      <c r="AH89" s="2"/>
      <c r="AI89" s="2"/>
      <c r="AJ89" s="2" t="s">
        <v>50</v>
      </c>
      <c r="AK89" s="2" t="s">
        <v>49</v>
      </c>
    </row>
    <row r="90" spans="1:37" ht="72" x14ac:dyDescent="0.3">
      <c r="A90" s="1">
        <v>124</v>
      </c>
      <c r="F90" s="2" t="s">
        <v>76</v>
      </c>
      <c r="G90" s="2" t="s">
        <v>78</v>
      </c>
      <c r="H90" s="2" t="s">
        <v>37</v>
      </c>
      <c r="I90" s="2" t="s">
        <v>46</v>
      </c>
      <c r="J90" s="2" t="s">
        <v>277</v>
      </c>
      <c r="K90" s="2" t="s">
        <v>66</v>
      </c>
      <c r="L90" s="2" t="s">
        <v>143</v>
      </c>
      <c r="M90" s="2" t="s">
        <v>310</v>
      </c>
      <c r="N90" s="3" t="s">
        <v>311</v>
      </c>
      <c r="O90" s="2" t="s">
        <v>53</v>
      </c>
      <c r="P90" s="2" t="s">
        <v>65</v>
      </c>
      <c r="Q90" s="2"/>
      <c r="R90" s="2" t="s">
        <v>180</v>
      </c>
      <c r="S90" s="2" t="s">
        <v>276</v>
      </c>
      <c r="T90" s="2" t="s">
        <v>56</v>
      </c>
      <c r="U90">
        <v>295</v>
      </c>
      <c r="V90">
        <v>365</v>
      </c>
      <c r="W90" s="4">
        <v>45968</v>
      </c>
      <c r="X90" s="4"/>
      <c r="Y90" s="4">
        <v>45605</v>
      </c>
      <c r="Z90" s="4">
        <v>45970</v>
      </c>
      <c r="AA90" s="3"/>
      <c r="AB90" s="3"/>
      <c r="AC90" s="2"/>
      <c r="AD90" s="2" t="s">
        <v>102</v>
      </c>
      <c r="AE90" s="2" t="s">
        <v>102</v>
      </c>
      <c r="AF90" s="2"/>
      <c r="AG90" s="2"/>
      <c r="AH90" s="2"/>
      <c r="AI90" s="2"/>
      <c r="AJ90" s="2" t="s">
        <v>50</v>
      </c>
      <c r="AK90" s="2" t="s">
        <v>49</v>
      </c>
    </row>
    <row r="91" spans="1:37" ht="72" x14ac:dyDescent="0.3">
      <c r="A91" s="1">
        <v>126</v>
      </c>
      <c r="F91" s="2" t="s">
        <v>76</v>
      </c>
      <c r="G91" s="2" t="s">
        <v>78</v>
      </c>
      <c r="H91" s="2" t="s">
        <v>37</v>
      </c>
      <c r="I91" s="2" t="s">
        <v>46</v>
      </c>
      <c r="J91" s="2" t="s">
        <v>277</v>
      </c>
      <c r="K91" s="2" t="s">
        <v>66</v>
      </c>
      <c r="L91" s="2" t="s">
        <v>312</v>
      </c>
      <c r="M91" s="2" t="s">
        <v>313</v>
      </c>
      <c r="N91" s="3" t="s">
        <v>311</v>
      </c>
      <c r="O91" s="2" t="s">
        <v>53</v>
      </c>
      <c r="P91" s="2" t="s">
        <v>65</v>
      </c>
      <c r="Q91" s="2"/>
      <c r="R91" s="2" t="s">
        <v>180</v>
      </c>
      <c r="S91" s="2" t="s">
        <v>276</v>
      </c>
      <c r="T91" s="2" t="s">
        <v>56</v>
      </c>
      <c r="U91">
        <v>295</v>
      </c>
      <c r="V91">
        <v>365</v>
      </c>
      <c r="W91" s="4">
        <v>45968</v>
      </c>
      <c r="X91" s="4"/>
      <c r="Y91" s="4">
        <v>45605</v>
      </c>
      <c r="Z91" s="4">
        <v>45970</v>
      </c>
      <c r="AA91" s="3"/>
      <c r="AB91" s="3"/>
      <c r="AC91" s="2"/>
      <c r="AD91" s="2" t="s">
        <v>102</v>
      </c>
      <c r="AE91" s="2" t="s">
        <v>102</v>
      </c>
      <c r="AF91" s="2"/>
      <c r="AG91" s="2"/>
      <c r="AH91" s="2"/>
      <c r="AI91" s="2"/>
      <c r="AJ91" s="2" t="s">
        <v>50</v>
      </c>
      <c r="AK91" s="2" t="s">
        <v>49</v>
      </c>
    </row>
    <row r="92" spans="1:37" ht="72" x14ac:dyDescent="0.3">
      <c r="A92" s="1">
        <v>127</v>
      </c>
      <c r="F92" s="2" t="s">
        <v>76</v>
      </c>
      <c r="G92" s="2" t="s">
        <v>78</v>
      </c>
      <c r="H92" s="2" t="s">
        <v>37</v>
      </c>
      <c r="I92" s="2" t="s">
        <v>46</v>
      </c>
      <c r="J92" s="2" t="s">
        <v>277</v>
      </c>
      <c r="K92" s="2" t="s">
        <v>66</v>
      </c>
      <c r="L92" s="2" t="s">
        <v>314</v>
      </c>
      <c r="M92" s="2" t="s">
        <v>315</v>
      </c>
      <c r="N92" s="3" t="s">
        <v>311</v>
      </c>
      <c r="O92" s="2" t="s">
        <v>53</v>
      </c>
      <c r="P92" s="2" t="s">
        <v>65</v>
      </c>
      <c r="Q92" s="2"/>
      <c r="R92" s="2" t="s">
        <v>180</v>
      </c>
      <c r="S92" s="2" t="s">
        <v>276</v>
      </c>
      <c r="T92" s="2" t="s">
        <v>56</v>
      </c>
      <c r="U92">
        <v>295</v>
      </c>
      <c r="V92">
        <v>365</v>
      </c>
      <c r="W92" s="4">
        <v>45968</v>
      </c>
      <c r="X92" s="4"/>
      <c r="Y92" s="4">
        <v>45605</v>
      </c>
      <c r="Z92" s="4">
        <v>45970</v>
      </c>
      <c r="AA92" s="3"/>
      <c r="AB92" s="3"/>
      <c r="AC92" s="2"/>
      <c r="AD92" s="2" t="s">
        <v>102</v>
      </c>
      <c r="AE92" s="2" t="s">
        <v>102</v>
      </c>
      <c r="AF92" s="2"/>
      <c r="AG92" s="2"/>
      <c r="AH92" s="2"/>
      <c r="AI92" s="2"/>
      <c r="AJ92" s="2" t="s">
        <v>50</v>
      </c>
      <c r="AK92" s="2" t="s">
        <v>49</v>
      </c>
    </row>
    <row r="93" spans="1:37" ht="28.8" x14ac:dyDescent="0.3">
      <c r="A93" s="1">
        <v>129</v>
      </c>
      <c r="F93" s="2" t="s">
        <v>76</v>
      </c>
      <c r="G93" s="2" t="s">
        <v>78</v>
      </c>
      <c r="H93" s="2" t="s">
        <v>37</v>
      </c>
      <c r="I93" s="2" t="s">
        <v>46</v>
      </c>
      <c r="J93" s="2" t="s">
        <v>322</v>
      </c>
      <c r="K93" s="2" t="s">
        <v>66</v>
      </c>
      <c r="L93" s="2" t="s">
        <v>316</v>
      </c>
      <c r="M93" s="2" t="s">
        <v>317</v>
      </c>
      <c r="N93" s="3" t="s">
        <v>318</v>
      </c>
      <c r="O93" s="2" t="s">
        <v>53</v>
      </c>
      <c r="P93" s="2" t="s">
        <v>65</v>
      </c>
      <c r="Q93" s="2"/>
      <c r="R93" s="2" t="s">
        <v>320</v>
      </c>
      <c r="S93" s="2" t="s">
        <v>321</v>
      </c>
      <c r="T93" s="2" t="s">
        <v>116</v>
      </c>
      <c r="U93">
        <v>0</v>
      </c>
      <c r="V93">
        <v>1080</v>
      </c>
      <c r="W93" s="4">
        <v>45968</v>
      </c>
      <c r="X93" s="4"/>
      <c r="Y93" s="4">
        <v>45968</v>
      </c>
      <c r="Z93" s="4">
        <v>47048</v>
      </c>
      <c r="AA93" s="3" t="s">
        <v>319</v>
      </c>
      <c r="AB93" s="3"/>
      <c r="AC93" s="2"/>
      <c r="AD93" s="2" t="s">
        <v>102</v>
      </c>
      <c r="AE93" s="2" t="s">
        <v>102</v>
      </c>
      <c r="AF93" s="2"/>
      <c r="AG93" s="2"/>
      <c r="AH93" s="2"/>
      <c r="AI93" s="2"/>
      <c r="AJ93" s="2" t="s">
        <v>50</v>
      </c>
      <c r="AK93" s="2" t="s">
        <v>49</v>
      </c>
    </row>
    <row r="94" spans="1:37" x14ac:dyDescent="0.3">
      <c r="A94" s="1">
        <v>130</v>
      </c>
      <c r="F94" s="2" t="s">
        <v>76</v>
      </c>
      <c r="G94" s="2" t="s">
        <v>78</v>
      </c>
      <c r="H94" s="2" t="s">
        <v>37</v>
      </c>
      <c r="I94" s="2" t="s">
        <v>46</v>
      </c>
      <c r="J94" s="2" t="s">
        <v>322</v>
      </c>
      <c r="K94" s="2" t="s">
        <v>66</v>
      </c>
      <c r="L94" s="2" t="s">
        <v>316</v>
      </c>
      <c r="M94" s="2" t="s">
        <v>317</v>
      </c>
      <c r="N94" s="3" t="s">
        <v>323</v>
      </c>
      <c r="O94" s="2" t="s">
        <v>60</v>
      </c>
      <c r="P94" s="2" t="s">
        <v>65</v>
      </c>
      <c r="Q94" s="2"/>
      <c r="R94" s="2"/>
      <c r="S94" s="2"/>
      <c r="T94" s="2" t="s">
        <v>56</v>
      </c>
      <c r="U94">
        <v>0</v>
      </c>
      <c r="V94">
        <v>365</v>
      </c>
      <c r="W94" s="4">
        <v>45968</v>
      </c>
      <c r="X94" s="4"/>
      <c r="Y94" s="4">
        <v>45968</v>
      </c>
      <c r="Z94" s="4">
        <v>46333</v>
      </c>
      <c r="AA94" s="3"/>
      <c r="AB94" s="3"/>
      <c r="AC94" s="2"/>
      <c r="AD94" s="2" t="s">
        <v>102</v>
      </c>
      <c r="AE94" s="2" t="s">
        <v>102</v>
      </c>
      <c r="AF94" s="2"/>
      <c r="AG94" s="2"/>
      <c r="AH94" s="2"/>
      <c r="AI94" s="2"/>
      <c r="AJ94" s="2" t="s">
        <v>50</v>
      </c>
      <c r="AK94" s="2" t="s">
        <v>49</v>
      </c>
    </row>
    <row r="95" spans="1:37" ht="28.8" x14ac:dyDescent="0.3">
      <c r="A95" s="1">
        <v>131</v>
      </c>
      <c r="B95">
        <v>17198</v>
      </c>
      <c r="F95" s="2" t="s">
        <v>76</v>
      </c>
      <c r="G95" s="2" t="s">
        <v>78</v>
      </c>
      <c r="H95" s="2" t="s">
        <v>37</v>
      </c>
      <c r="I95" s="2" t="s">
        <v>46</v>
      </c>
      <c r="J95" s="2" t="s">
        <v>322</v>
      </c>
      <c r="K95" s="2" t="s">
        <v>134</v>
      </c>
      <c r="L95" s="2" t="s">
        <v>316</v>
      </c>
      <c r="M95" s="2" t="s">
        <v>324</v>
      </c>
      <c r="N95" s="3" t="s">
        <v>325</v>
      </c>
      <c r="O95" s="2" t="s">
        <v>53</v>
      </c>
      <c r="P95" s="2" t="s">
        <v>65</v>
      </c>
      <c r="Q95" s="2"/>
      <c r="R95" s="2" t="s">
        <v>320</v>
      </c>
      <c r="S95" s="2" t="s">
        <v>321</v>
      </c>
      <c r="T95" s="2" t="s">
        <v>116</v>
      </c>
      <c r="U95">
        <v>0</v>
      </c>
      <c r="V95">
        <v>1080</v>
      </c>
      <c r="W95" s="4">
        <v>45969</v>
      </c>
      <c r="X95" s="4">
        <v>46028</v>
      </c>
      <c r="Y95" s="4">
        <v>46028</v>
      </c>
      <c r="Z95" s="4">
        <v>47108</v>
      </c>
      <c r="AA95" s="3" t="s">
        <v>326</v>
      </c>
      <c r="AB95" s="3" t="s">
        <v>327</v>
      </c>
      <c r="AC95" s="2"/>
      <c r="AD95" s="2" t="s">
        <v>102</v>
      </c>
      <c r="AE95" s="2" t="s">
        <v>102</v>
      </c>
      <c r="AF95" s="2"/>
      <c r="AG95" s="2"/>
      <c r="AH95" s="2"/>
      <c r="AI95" s="2"/>
      <c r="AJ95" s="2" t="s">
        <v>50</v>
      </c>
      <c r="AK95" s="2" t="s">
        <v>49</v>
      </c>
    </row>
    <row r="96" spans="1:37" ht="28.8" x14ac:dyDescent="0.3">
      <c r="A96" s="1">
        <v>133</v>
      </c>
      <c r="B96">
        <v>17667</v>
      </c>
      <c r="F96" s="2" t="s">
        <v>76</v>
      </c>
      <c r="G96" s="2" t="s">
        <v>78</v>
      </c>
      <c r="H96" s="2" t="s">
        <v>37</v>
      </c>
      <c r="I96" s="2" t="s">
        <v>46</v>
      </c>
      <c r="J96" s="2" t="s">
        <v>333</v>
      </c>
      <c r="K96" s="2" t="s">
        <v>328</v>
      </c>
      <c r="L96" s="2" t="s">
        <v>329</v>
      </c>
      <c r="M96" s="2" t="s">
        <v>330</v>
      </c>
      <c r="N96" s="3" t="s">
        <v>331</v>
      </c>
      <c r="O96" s="2" t="s">
        <v>60</v>
      </c>
      <c r="P96" s="2" t="s">
        <v>65</v>
      </c>
      <c r="Q96" s="2"/>
      <c r="R96" s="2"/>
      <c r="S96" s="2"/>
      <c r="T96" s="2" t="s">
        <v>56</v>
      </c>
      <c r="U96">
        <v>0</v>
      </c>
      <c r="V96">
        <v>360</v>
      </c>
      <c r="W96" s="4">
        <v>45971</v>
      </c>
      <c r="X96" s="4">
        <v>46059</v>
      </c>
      <c r="Y96" s="4">
        <v>46059</v>
      </c>
      <c r="Z96" s="4">
        <v>46419</v>
      </c>
      <c r="AA96" s="3"/>
      <c r="AB96" s="3" t="s">
        <v>332</v>
      </c>
      <c r="AC96" s="2"/>
      <c r="AD96" s="2" t="s">
        <v>102</v>
      </c>
      <c r="AE96" s="2" t="s">
        <v>102</v>
      </c>
      <c r="AF96" s="2"/>
      <c r="AG96" s="2"/>
      <c r="AH96" s="2"/>
      <c r="AI96" s="2"/>
      <c r="AJ96" s="2" t="s">
        <v>50</v>
      </c>
      <c r="AK96" s="2" t="s">
        <v>49</v>
      </c>
    </row>
    <row r="97" spans="1:37" ht="72" x14ac:dyDescent="0.3">
      <c r="A97" s="1">
        <v>134</v>
      </c>
      <c r="B97">
        <v>17669</v>
      </c>
      <c r="F97" s="2" t="s">
        <v>76</v>
      </c>
      <c r="G97" s="2" t="s">
        <v>78</v>
      </c>
      <c r="H97" s="2" t="s">
        <v>37</v>
      </c>
      <c r="I97" s="2" t="s">
        <v>46</v>
      </c>
      <c r="J97" s="2" t="s">
        <v>277</v>
      </c>
      <c r="K97" s="2" t="s">
        <v>328</v>
      </c>
      <c r="L97" s="2" t="s">
        <v>334</v>
      </c>
      <c r="M97" s="2" t="s">
        <v>335</v>
      </c>
      <c r="N97" s="3" t="s">
        <v>311</v>
      </c>
      <c r="O97" s="2" t="s">
        <v>126</v>
      </c>
      <c r="P97" s="2" t="s">
        <v>65</v>
      </c>
      <c r="Q97" s="2"/>
      <c r="R97" s="2" t="s">
        <v>180</v>
      </c>
      <c r="S97" s="2" t="s">
        <v>276</v>
      </c>
      <c r="T97" s="2" t="s">
        <v>56</v>
      </c>
      <c r="U97">
        <v>295</v>
      </c>
      <c r="V97">
        <v>360</v>
      </c>
      <c r="W97" s="4">
        <v>45971</v>
      </c>
      <c r="X97" s="4">
        <v>46059</v>
      </c>
      <c r="Y97" s="4">
        <v>46059</v>
      </c>
      <c r="Z97" s="4">
        <v>46419</v>
      </c>
      <c r="AA97" s="3"/>
      <c r="AB97" s="3" t="s">
        <v>332</v>
      </c>
      <c r="AC97" s="2"/>
      <c r="AD97" s="2" t="s">
        <v>102</v>
      </c>
      <c r="AE97" s="2" t="s">
        <v>102</v>
      </c>
      <c r="AF97" s="2"/>
      <c r="AG97" s="2"/>
      <c r="AH97" s="2"/>
      <c r="AI97" s="2"/>
      <c r="AJ97" s="2" t="s">
        <v>50</v>
      </c>
      <c r="AK97" s="2" t="s">
        <v>49</v>
      </c>
    </row>
    <row r="98" spans="1:37" ht="72" x14ac:dyDescent="0.3">
      <c r="A98" s="1">
        <v>135</v>
      </c>
      <c r="B98">
        <v>17671</v>
      </c>
      <c r="F98" s="2" t="s">
        <v>76</v>
      </c>
      <c r="G98" s="2" t="s">
        <v>78</v>
      </c>
      <c r="H98" s="2" t="s">
        <v>37</v>
      </c>
      <c r="I98" s="2" t="s">
        <v>46</v>
      </c>
      <c r="J98" s="2" t="s">
        <v>277</v>
      </c>
      <c r="K98" s="2" t="s">
        <v>328</v>
      </c>
      <c r="L98" s="2" t="s">
        <v>336</v>
      </c>
      <c r="M98" s="2" t="s">
        <v>337</v>
      </c>
      <c r="N98" s="3" t="s">
        <v>311</v>
      </c>
      <c r="O98" s="2" t="s">
        <v>126</v>
      </c>
      <c r="P98" s="2" t="s">
        <v>65</v>
      </c>
      <c r="Q98" s="2"/>
      <c r="R98" s="2" t="s">
        <v>180</v>
      </c>
      <c r="S98" s="2" t="s">
        <v>276</v>
      </c>
      <c r="T98" s="2" t="s">
        <v>56</v>
      </c>
      <c r="U98">
        <v>295</v>
      </c>
      <c r="V98">
        <v>360</v>
      </c>
      <c r="W98" s="4">
        <v>45971</v>
      </c>
      <c r="X98" s="4">
        <v>46059</v>
      </c>
      <c r="Y98" s="4">
        <v>46059</v>
      </c>
      <c r="Z98" s="4">
        <v>46419</v>
      </c>
      <c r="AA98" s="3"/>
      <c r="AB98" s="3" t="s">
        <v>332</v>
      </c>
      <c r="AC98" s="2"/>
      <c r="AD98" s="2" t="s">
        <v>102</v>
      </c>
      <c r="AE98" s="2" t="s">
        <v>102</v>
      </c>
      <c r="AF98" s="2"/>
      <c r="AG98" s="2"/>
      <c r="AH98" s="2"/>
      <c r="AI98" s="2"/>
      <c r="AJ98" s="2" t="s">
        <v>50</v>
      </c>
      <c r="AK98" s="2" t="s">
        <v>49</v>
      </c>
    </row>
    <row r="99" spans="1:37" ht="72" x14ac:dyDescent="0.3">
      <c r="A99" s="1">
        <v>136</v>
      </c>
      <c r="B99">
        <v>17670</v>
      </c>
      <c r="F99" s="2" t="s">
        <v>76</v>
      </c>
      <c r="G99" s="2" t="s">
        <v>78</v>
      </c>
      <c r="H99" s="2" t="s">
        <v>37</v>
      </c>
      <c r="I99" s="2" t="s">
        <v>46</v>
      </c>
      <c r="J99" s="2" t="s">
        <v>277</v>
      </c>
      <c r="K99" s="2" t="s">
        <v>328</v>
      </c>
      <c r="L99" s="2" t="s">
        <v>338</v>
      </c>
      <c r="M99" s="2" t="s">
        <v>339</v>
      </c>
      <c r="N99" s="3" t="s">
        <v>311</v>
      </c>
      <c r="O99" s="2" t="s">
        <v>126</v>
      </c>
      <c r="P99" s="2" t="s">
        <v>65</v>
      </c>
      <c r="Q99" s="2"/>
      <c r="R99" s="2" t="s">
        <v>180</v>
      </c>
      <c r="S99" s="2" t="s">
        <v>276</v>
      </c>
      <c r="T99" s="2" t="s">
        <v>56</v>
      </c>
      <c r="U99">
        <v>295</v>
      </c>
      <c r="V99">
        <v>360</v>
      </c>
      <c r="W99" s="4">
        <v>45971</v>
      </c>
      <c r="X99" s="4">
        <v>46059</v>
      </c>
      <c r="Y99" s="4">
        <v>46059</v>
      </c>
      <c r="Z99" s="4">
        <v>46419</v>
      </c>
      <c r="AA99" s="3"/>
      <c r="AB99" s="3" t="s">
        <v>332</v>
      </c>
      <c r="AC99" s="2"/>
      <c r="AD99" s="2" t="s">
        <v>102</v>
      </c>
      <c r="AE99" s="2" t="s">
        <v>102</v>
      </c>
      <c r="AF99" s="2"/>
      <c r="AG99" s="2"/>
      <c r="AH99" s="2"/>
      <c r="AI99" s="2"/>
      <c r="AJ99" s="2" t="s">
        <v>50</v>
      </c>
      <c r="AK99" s="2" t="s">
        <v>49</v>
      </c>
    </row>
    <row r="100" spans="1:37" ht="72" x14ac:dyDescent="0.3">
      <c r="A100" s="1">
        <v>137</v>
      </c>
      <c r="B100">
        <v>17672</v>
      </c>
      <c r="F100" s="2" t="s">
        <v>76</v>
      </c>
      <c r="G100" s="2" t="s">
        <v>78</v>
      </c>
      <c r="H100" s="2" t="s">
        <v>37</v>
      </c>
      <c r="I100" s="2" t="s">
        <v>46</v>
      </c>
      <c r="J100" s="2" t="s">
        <v>277</v>
      </c>
      <c r="K100" s="2" t="s">
        <v>328</v>
      </c>
      <c r="L100" s="2" t="s">
        <v>340</v>
      </c>
      <c r="M100" s="2" t="s">
        <v>341</v>
      </c>
      <c r="N100" s="3" t="s">
        <v>311</v>
      </c>
      <c r="O100" s="2" t="s">
        <v>126</v>
      </c>
      <c r="P100" s="2" t="s">
        <v>65</v>
      </c>
      <c r="Q100" s="2"/>
      <c r="R100" s="2" t="s">
        <v>180</v>
      </c>
      <c r="S100" s="2" t="s">
        <v>276</v>
      </c>
      <c r="T100" s="2" t="s">
        <v>56</v>
      </c>
      <c r="U100">
        <v>295</v>
      </c>
      <c r="V100">
        <v>360</v>
      </c>
      <c r="W100" s="4">
        <v>45971</v>
      </c>
      <c r="X100" s="4">
        <v>46059</v>
      </c>
      <c r="Y100" s="4">
        <v>46059</v>
      </c>
      <c r="Z100" s="4">
        <v>46419</v>
      </c>
      <c r="AA100" s="3"/>
      <c r="AB100" s="3" t="s">
        <v>332</v>
      </c>
      <c r="AC100" s="2"/>
      <c r="AD100" s="2" t="s">
        <v>102</v>
      </c>
      <c r="AE100" s="2" t="s">
        <v>102</v>
      </c>
      <c r="AF100" s="2"/>
      <c r="AG100" s="2"/>
      <c r="AH100" s="2"/>
      <c r="AI100" s="2"/>
      <c r="AJ100" s="2" t="s">
        <v>50</v>
      </c>
      <c r="AK100" s="2" t="s">
        <v>49</v>
      </c>
    </row>
    <row r="101" spans="1:37" ht="72" x14ac:dyDescent="0.3">
      <c r="A101" s="1">
        <v>138</v>
      </c>
      <c r="B101">
        <v>17673</v>
      </c>
      <c r="F101" s="2" t="s">
        <v>76</v>
      </c>
      <c r="G101" s="2" t="s">
        <v>78</v>
      </c>
      <c r="H101" s="2" t="s">
        <v>37</v>
      </c>
      <c r="I101" s="2" t="s">
        <v>46</v>
      </c>
      <c r="J101" s="2" t="s">
        <v>277</v>
      </c>
      <c r="K101" s="2" t="s">
        <v>328</v>
      </c>
      <c r="L101" s="2" t="s">
        <v>342</v>
      </c>
      <c r="M101" s="2" t="s">
        <v>343</v>
      </c>
      <c r="N101" s="3" t="s">
        <v>311</v>
      </c>
      <c r="O101" s="2" t="s">
        <v>126</v>
      </c>
      <c r="P101" s="2" t="s">
        <v>65</v>
      </c>
      <c r="Q101" s="2"/>
      <c r="R101" s="2" t="s">
        <v>180</v>
      </c>
      <c r="S101" s="2" t="s">
        <v>276</v>
      </c>
      <c r="T101" s="2" t="s">
        <v>56</v>
      </c>
      <c r="U101">
        <v>295</v>
      </c>
      <c r="V101">
        <v>360</v>
      </c>
      <c r="W101" s="4">
        <v>45971</v>
      </c>
      <c r="X101" s="4">
        <v>46059</v>
      </c>
      <c r="Y101" s="4">
        <v>46059</v>
      </c>
      <c r="Z101" s="4">
        <v>46419</v>
      </c>
      <c r="AA101" s="3"/>
      <c r="AB101" s="3" t="s">
        <v>332</v>
      </c>
      <c r="AC101" s="2"/>
      <c r="AD101" s="2" t="s">
        <v>102</v>
      </c>
      <c r="AE101" s="2" t="s">
        <v>102</v>
      </c>
      <c r="AF101" s="2"/>
      <c r="AG101" s="2"/>
      <c r="AH101" s="2"/>
      <c r="AI101" s="2"/>
      <c r="AJ101" s="2" t="s">
        <v>50</v>
      </c>
      <c r="AK101" s="2" t="s">
        <v>49</v>
      </c>
    </row>
    <row r="102" spans="1:37" ht="72" x14ac:dyDescent="0.3">
      <c r="A102" s="1">
        <v>139</v>
      </c>
      <c r="B102">
        <v>17679</v>
      </c>
      <c r="F102" s="2" t="s">
        <v>76</v>
      </c>
      <c r="G102" s="2" t="s">
        <v>78</v>
      </c>
      <c r="H102" s="2" t="s">
        <v>37</v>
      </c>
      <c r="I102" s="2" t="s">
        <v>46</v>
      </c>
      <c r="J102" s="2" t="s">
        <v>277</v>
      </c>
      <c r="K102" s="2" t="s">
        <v>344</v>
      </c>
      <c r="L102" s="2" t="s">
        <v>345</v>
      </c>
      <c r="M102" s="2" t="s">
        <v>346</v>
      </c>
      <c r="N102" s="3" t="s">
        <v>311</v>
      </c>
      <c r="O102" s="2" t="s">
        <v>126</v>
      </c>
      <c r="P102" s="2" t="s">
        <v>65</v>
      </c>
      <c r="Q102" s="2"/>
      <c r="R102" s="2" t="s">
        <v>180</v>
      </c>
      <c r="S102" s="2" t="s">
        <v>276</v>
      </c>
      <c r="T102" s="2" t="s">
        <v>56</v>
      </c>
      <c r="U102">
        <v>295</v>
      </c>
      <c r="V102">
        <v>360</v>
      </c>
      <c r="W102" s="4">
        <v>45972</v>
      </c>
      <c r="X102" s="4">
        <v>46059</v>
      </c>
      <c r="Y102" s="4">
        <v>46059</v>
      </c>
      <c r="Z102" s="4">
        <v>46419</v>
      </c>
      <c r="AA102" s="3"/>
      <c r="AB102" s="3" t="s">
        <v>347</v>
      </c>
      <c r="AC102" s="2"/>
      <c r="AD102" s="2" t="s">
        <v>102</v>
      </c>
      <c r="AE102" s="2" t="s">
        <v>102</v>
      </c>
      <c r="AF102" s="2"/>
      <c r="AG102" s="2"/>
      <c r="AH102" s="2"/>
      <c r="AI102" s="2"/>
      <c r="AJ102" s="2" t="s">
        <v>50</v>
      </c>
      <c r="AK102" s="2" t="s">
        <v>49</v>
      </c>
    </row>
    <row r="103" spans="1:37" ht="72" x14ac:dyDescent="0.3">
      <c r="A103" s="1">
        <v>140</v>
      </c>
      <c r="B103">
        <v>17680</v>
      </c>
      <c r="F103" s="2" t="s">
        <v>76</v>
      </c>
      <c r="G103" s="2" t="s">
        <v>78</v>
      </c>
      <c r="H103" s="2" t="s">
        <v>37</v>
      </c>
      <c r="I103" s="2" t="s">
        <v>46</v>
      </c>
      <c r="J103" s="2" t="s">
        <v>277</v>
      </c>
      <c r="K103" s="2" t="s">
        <v>344</v>
      </c>
      <c r="L103" s="2" t="s">
        <v>348</v>
      </c>
      <c r="M103" s="2" t="s">
        <v>349</v>
      </c>
      <c r="N103" s="3" t="s">
        <v>311</v>
      </c>
      <c r="O103" s="2" t="s">
        <v>126</v>
      </c>
      <c r="P103" s="2" t="s">
        <v>65</v>
      </c>
      <c r="Q103" s="2"/>
      <c r="R103" s="2" t="s">
        <v>180</v>
      </c>
      <c r="S103" s="2" t="s">
        <v>276</v>
      </c>
      <c r="T103" s="2" t="s">
        <v>56</v>
      </c>
      <c r="U103">
        <v>295</v>
      </c>
      <c r="V103">
        <v>360</v>
      </c>
      <c r="W103" s="4">
        <v>45972</v>
      </c>
      <c r="X103" s="4">
        <v>46059</v>
      </c>
      <c r="Y103" s="4">
        <v>46059</v>
      </c>
      <c r="Z103" s="4">
        <v>46419</v>
      </c>
      <c r="AA103" s="3"/>
      <c r="AB103" s="3" t="s">
        <v>347</v>
      </c>
      <c r="AC103" s="2"/>
      <c r="AD103" s="2" t="s">
        <v>102</v>
      </c>
      <c r="AE103" s="2" t="s">
        <v>102</v>
      </c>
      <c r="AF103" s="2"/>
      <c r="AG103" s="2"/>
      <c r="AH103" s="2"/>
      <c r="AI103" s="2"/>
      <c r="AJ103" s="2" t="s">
        <v>50</v>
      </c>
      <c r="AK103" s="2" t="s">
        <v>49</v>
      </c>
    </row>
    <row r="104" spans="1:37" ht="72" x14ac:dyDescent="0.3">
      <c r="A104" s="1">
        <v>141</v>
      </c>
      <c r="B104">
        <v>17681</v>
      </c>
      <c r="F104" s="2" t="s">
        <v>76</v>
      </c>
      <c r="G104" s="2" t="s">
        <v>78</v>
      </c>
      <c r="H104" s="2" t="s">
        <v>37</v>
      </c>
      <c r="I104" s="2" t="s">
        <v>46</v>
      </c>
      <c r="J104" s="2" t="s">
        <v>277</v>
      </c>
      <c r="K104" s="2" t="s">
        <v>344</v>
      </c>
      <c r="L104" s="2" t="s">
        <v>350</v>
      </c>
      <c r="M104" s="2" t="s">
        <v>351</v>
      </c>
      <c r="N104" s="3" t="s">
        <v>311</v>
      </c>
      <c r="O104" s="2" t="s">
        <v>126</v>
      </c>
      <c r="P104" s="2" t="s">
        <v>65</v>
      </c>
      <c r="Q104" s="2"/>
      <c r="R104" s="2" t="s">
        <v>180</v>
      </c>
      <c r="S104" s="2" t="s">
        <v>276</v>
      </c>
      <c r="T104" s="2" t="s">
        <v>56</v>
      </c>
      <c r="U104">
        <v>295</v>
      </c>
      <c r="V104">
        <v>360</v>
      </c>
      <c r="W104" s="4">
        <v>45972</v>
      </c>
      <c r="X104" s="4">
        <v>46059</v>
      </c>
      <c r="Y104" s="4">
        <v>46059</v>
      </c>
      <c r="Z104" s="4">
        <v>46419</v>
      </c>
      <c r="AA104" s="3"/>
      <c r="AB104" s="3" t="s">
        <v>347</v>
      </c>
      <c r="AC104" s="2"/>
      <c r="AD104" s="2" t="s">
        <v>102</v>
      </c>
      <c r="AE104" s="2" t="s">
        <v>102</v>
      </c>
      <c r="AF104" s="2"/>
      <c r="AG104" s="2"/>
      <c r="AH104" s="2"/>
      <c r="AI104" s="2"/>
      <c r="AJ104" s="2" t="s">
        <v>50</v>
      </c>
      <c r="AK104" s="2" t="s">
        <v>49</v>
      </c>
    </row>
    <row r="105" spans="1:37" ht="72" x14ac:dyDescent="0.3">
      <c r="A105" s="1">
        <v>142</v>
      </c>
      <c r="B105">
        <v>17682</v>
      </c>
      <c r="F105" s="2" t="s">
        <v>76</v>
      </c>
      <c r="G105" s="2" t="s">
        <v>78</v>
      </c>
      <c r="H105" s="2" t="s">
        <v>37</v>
      </c>
      <c r="I105" s="2" t="s">
        <v>46</v>
      </c>
      <c r="J105" s="2" t="s">
        <v>277</v>
      </c>
      <c r="K105" s="2" t="s">
        <v>344</v>
      </c>
      <c r="L105" s="2" t="s">
        <v>352</v>
      </c>
      <c r="M105" s="2" t="s">
        <v>353</v>
      </c>
      <c r="N105" s="3" t="s">
        <v>354</v>
      </c>
      <c r="O105" s="2" t="s">
        <v>126</v>
      </c>
      <c r="P105" s="2" t="s">
        <v>65</v>
      </c>
      <c r="Q105" s="2"/>
      <c r="R105" s="2" t="s">
        <v>180</v>
      </c>
      <c r="S105" s="2" t="s">
        <v>355</v>
      </c>
      <c r="T105" s="2" t="s">
        <v>56</v>
      </c>
      <c r="U105">
        <v>302.94265000000001</v>
      </c>
      <c r="V105">
        <v>360</v>
      </c>
      <c r="W105" s="4">
        <v>45972</v>
      </c>
      <c r="X105" s="4">
        <v>46059</v>
      </c>
      <c r="Y105" s="4">
        <v>46059</v>
      </c>
      <c r="Z105" s="4">
        <v>46419</v>
      </c>
      <c r="AA105" s="3"/>
      <c r="AB105" s="3" t="s">
        <v>347</v>
      </c>
      <c r="AC105" s="2"/>
      <c r="AD105" s="2" t="s">
        <v>102</v>
      </c>
      <c r="AE105" s="2" t="s">
        <v>102</v>
      </c>
      <c r="AF105" s="2"/>
      <c r="AG105" s="2"/>
      <c r="AH105" s="2"/>
      <c r="AI105" s="2"/>
      <c r="AJ105" s="2" t="s">
        <v>50</v>
      </c>
      <c r="AK105" s="2" t="s">
        <v>49</v>
      </c>
    </row>
    <row r="106" spans="1:37" ht="28.8" x14ac:dyDescent="0.3">
      <c r="A106" s="1">
        <v>143</v>
      </c>
      <c r="B106">
        <v>17683</v>
      </c>
      <c r="F106" s="2" t="s">
        <v>76</v>
      </c>
      <c r="G106" s="2" t="s">
        <v>78</v>
      </c>
      <c r="H106" s="2" t="s">
        <v>37</v>
      </c>
      <c r="I106" s="2" t="s">
        <v>46</v>
      </c>
      <c r="J106" s="2" t="s">
        <v>333</v>
      </c>
      <c r="K106" s="2" t="s">
        <v>344</v>
      </c>
      <c r="L106" s="2" t="s">
        <v>350</v>
      </c>
      <c r="M106" s="2" t="s">
        <v>351</v>
      </c>
      <c r="N106" s="3" t="s">
        <v>331</v>
      </c>
      <c r="O106" s="2" t="s">
        <v>60</v>
      </c>
      <c r="P106" s="2" t="s">
        <v>65</v>
      </c>
      <c r="Q106" s="2"/>
      <c r="R106" s="2"/>
      <c r="S106" s="2"/>
      <c r="T106" s="2" t="s">
        <v>56</v>
      </c>
      <c r="U106">
        <v>0</v>
      </c>
      <c r="V106">
        <v>360</v>
      </c>
      <c r="W106" s="4">
        <v>45972</v>
      </c>
      <c r="X106" s="4">
        <v>46059</v>
      </c>
      <c r="Y106" s="4">
        <v>46059</v>
      </c>
      <c r="Z106" s="4">
        <v>46419</v>
      </c>
      <c r="AA106" s="3"/>
      <c r="AB106" s="3" t="s">
        <v>347</v>
      </c>
      <c r="AC106" s="2"/>
      <c r="AD106" s="2" t="s">
        <v>102</v>
      </c>
      <c r="AE106" s="2" t="s">
        <v>102</v>
      </c>
      <c r="AF106" s="2"/>
      <c r="AG106" s="2"/>
      <c r="AH106" s="2"/>
      <c r="AI106" s="2"/>
      <c r="AJ106" s="2" t="s">
        <v>50</v>
      </c>
      <c r="AK106" s="2" t="s">
        <v>49</v>
      </c>
    </row>
    <row r="107" spans="1:37" ht="28.8" x14ac:dyDescent="0.3">
      <c r="A107" s="1">
        <v>144</v>
      </c>
      <c r="B107">
        <v>17676</v>
      </c>
      <c r="F107" s="2" t="s">
        <v>76</v>
      </c>
      <c r="G107" s="2" t="s">
        <v>78</v>
      </c>
      <c r="H107" s="2" t="s">
        <v>37</v>
      </c>
      <c r="I107" s="2" t="s">
        <v>46</v>
      </c>
      <c r="J107" s="2" t="s">
        <v>100</v>
      </c>
      <c r="K107" s="2" t="s">
        <v>328</v>
      </c>
      <c r="L107" s="2" t="s">
        <v>356</v>
      </c>
      <c r="M107" s="2" t="s">
        <v>357</v>
      </c>
      <c r="N107" s="3" t="s">
        <v>358</v>
      </c>
      <c r="O107" s="2" t="s">
        <v>53</v>
      </c>
      <c r="P107" s="2" t="s">
        <v>65</v>
      </c>
      <c r="Q107" s="2"/>
      <c r="R107" s="2" t="s">
        <v>54</v>
      </c>
      <c r="S107" s="2" t="s">
        <v>360</v>
      </c>
      <c r="T107" s="2" t="s">
        <v>116</v>
      </c>
      <c r="U107">
        <v>3570</v>
      </c>
      <c r="V107">
        <v>360</v>
      </c>
      <c r="W107" s="4">
        <v>45971</v>
      </c>
      <c r="X107" s="4">
        <v>46059</v>
      </c>
      <c r="Y107" s="4">
        <v>46059</v>
      </c>
      <c r="Z107" s="4">
        <v>46419</v>
      </c>
      <c r="AA107" s="3"/>
      <c r="AB107" s="3" t="s">
        <v>359</v>
      </c>
      <c r="AC107" s="2"/>
      <c r="AD107" s="2" t="s">
        <v>102</v>
      </c>
      <c r="AE107" s="2" t="s">
        <v>102</v>
      </c>
      <c r="AF107" s="2"/>
      <c r="AG107" s="2"/>
      <c r="AH107" s="2"/>
      <c r="AI107" s="2"/>
      <c r="AJ107" s="2" t="s">
        <v>50</v>
      </c>
      <c r="AK107" s="2" t="s">
        <v>49</v>
      </c>
    </row>
    <row r="108" spans="1:37" ht="28.8" x14ac:dyDescent="0.3">
      <c r="A108" s="1">
        <v>145</v>
      </c>
      <c r="B108">
        <v>17675</v>
      </c>
      <c r="F108" s="2" t="s">
        <v>76</v>
      </c>
      <c r="G108" s="2" t="s">
        <v>78</v>
      </c>
      <c r="H108" s="2" t="s">
        <v>37</v>
      </c>
      <c r="I108" s="2" t="s">
        <v>46</v>
      </c>
      <c r="J108" s="2" t="s">
        <v>100</v>
      </c>
      <c r="K108" s="2" t="s">
        <v>328</v>
      </c>
      <c r="L108" s="2" t="s">
        <v>329</v>
      </c>
      <c r="M108" s="2" t="s">
        <v>330</v>
      </c>
      <c r="N108" s="3" t="s">
        <v>358</v>
      </c>
      <c r="O108" s="2" t="s">
        <v>53</v>
      </c>
      <c r="P108" s="2" t="s">
        <v>65</v>
      </c>
      <c r="Q108" s="2"/>
      <c r="R108" s="2" t="s">
        <v>54</v>
      </c>
      <c r="S108" s="2" t="s">
        <v>360</v>
      </c>
      <c r="T108" s="2" t="s">
        <v>116</v>
      </c>
      <c r="U108">
        <v>3570</v>
      </c>
      <c r="V108">
        <v>360</v>
      </c>
      <c r="W108" s="4">
        <v>45971</v>
      </c>
      <c r="X108" s="4">
        <v>46059</v>
      </c>
      <c r="Y108" s="4">
        <v>46059</v>
      </c>
      <c r="Z108" s="4">
        <v>46419</v>
      </c>
      <c r="AA108" s="3"/>
      <c r="AB108" s="3" t="s">
        <v>332</v>
      </c>
      <c r="AC108" s="2"/>
      <c r="AD108" s="2" t="s">
        <v>102</v>
      </c>
      <c r="AE108" s="2" t="s">
        <v>102</v>
      </c>
      <c r="AF108" s="2"/>
      <c r="AG108" s="2"/>
      <c r="AH108" s="2"/>
      <c r="AI108" s="2"/>
      <c r="AJ108" s="2" t="s">
        <v>50</v>
      </c>
      <c r="AK108" s="2" t="s">
        <v>49</v>
      </c>
    </row>
    <row r="109" spans="1:37" ht="28.8" x14ac:dyDescent="0.3">
      <c r="A109" s="1">
        <v>146</v>
      </c>
      <c r="B109">
        <v>17684</v>
      </c>
      <c r="F109" s="2" t="s">
        <v>76</v>
      </c>
      <c r="G109" s="2" t="s">
        <v>78</v>
      </c>
      <c r="H109" s="2" t="s">
        <v>37</v>
      </c>
      <c r="I109" s="2" t="s">
        <v>46</v>
      </c>
      <c r="J109" s="2" t="s">
        <v>100</v>
      </c>
      <c r="K109" s="2" t="s">
        <v>344</v>
      </c>
      <c r="L109" s="2" t="s">
        <v>348</v>
      </c>
      <c r="M109" s="2" t="s">
        <v>349</v>
      </c>
      <c r="N109" s="3" t="s">
        <v>358</v>
      </c>
      <c r="O109" s="2" t="s">
        <v>53</v>
      </c>
      <c r="P109" s="2" t="s">
        <v>65</v>
      </c>
      <c r="Q109" s="2"/>
      <c r="R109" s="2" t="s">
        <v>54</v>
      </c>
      <c r="S109" s="2" t="s">
        <v>360</v>
      </c>
      <c r="T109" s="2" t="s">
        <v>116</v>
      </c>
      <c r="U109">
        <v>3570</v>
      </c>
      <c r="V109">
        <v>360</v>
      </c>
      <c r="W109" s="4">
        <v>45972</v>
      </c>
      <c r="X109" s="4">
        <v>46059</v>
      </c>
      <c r="Y109" s="4">
        <v>46059</v>
      </c>
      <c r="Z109" s="4">
        <v>46419</v>
      </c>
      <c r="AA109" s="3"/>
      <c r="AB109" s="3" t="s">
        <v>347</v>
      </c>
      <c r="AC109" s="2"/>
      <c r="AD109" s="2" t="s">
        <v>102</v>
      </c>
      <c r="AE109" s="2" t="s">
        <v>102</v>
      </c>
      <c r="AF109" s="2"/>
      <c r="AG109" s="2"/>
      <c r="AH109" s="2"/>
      <c r="AI109" s="2"/>
      <c r="AJ109" s="2" t="s">
        <v>50</v>
      </c>
      <c r="AK109" s="2" t="s">
        <v>49</v>
      </c>
    </row>
    <row r="110" spans="1:37" ht="28.8" x14ac:dyDescent="0.3">
      <c r="A110" s="1">
        <v>147</v>
      </c>
      <c r="B110">
        <v>17685</v>
      </c>
      <c r="F110" s="2" t="s">
        <v>76</v>
      </c>
      <c r="G110" s="2" t="s">
        <v>78</v>
      </c>
      <c r="H110" s="2" t="s">
        <v>37</v>
      </c>
      <c r="I110" s="2" t="s">
        <v>46</v>
      </c>
      <c r="J110" s="2" t="s">
        <v>100</v>
      </c>
      <c r="K110" s="2" t="s">
        <v>344</v>
      </c>
      <c r="L110" s="2" t="s">
        <v>350</v>
      </c>
      <c r="M110" s="2" t="s">
        <v>351</v>
      </c>
      <c r="N110" s="3" t="s">
        <v>358</v>
      </c>
      <c r="O110" s="2" t="s">
        <v>53</v>
      </c>
      <c r="P110" s="2" t="s">
        <v>65</v>
      </c>
      <c r="Q110" s="2"/>
      <c r="R110" s="2" t="s">
        <v>54</v>
      </c>
      <c r="S110" s="2" t="s">
        <v>360</v>
      </c>
      <c r="T110" s="2" t="s">
        <v>116</v>
      </c>
      <c r="U110">
        <v>3570</v>
      </c>
      <c r="V110">
        <v>10800</v>
      </c>
      <c r="W110" s="4">
        <v>45972</v>
      </c>
      <c r="X110" s="4">
        <v>46059</v>
      </c>
      <c r="Y110" s="4">
        <v>46059</v>
      </c>
      <c r="Z110" s="4">
        <v>56859</v>
      </c>
      <c r="AA110" s="3"/>
      <c r="AB110" s="3" t="s">
        <v>347</v>
      </c>
      <c r="AC110" s="2"/>
      <c r="AD110" s="2" t="s">
        <v>102</v>
      </c>
      <c r="AE110" s="2" t="s">
        <v>102</v>
      </c>
      <c r="AF110" s="2"/>
      <c r="AG110" s="2"/>
      <c r="AH110" s="2"/>
      <c r="AI110" s="2"/>
      <c r="AJ110" s="2" t="s">
        <v>50</v>
      </c>
      <c r="AK110" s="2" t="s">
        <v>49</v>
      </c>
    </row>
    <row r="111" spans="1:37" ht="28.8" x14ac:dyDescent="0.3">
      <c r="A111" s="1">
        <v>148</v>
      </c>
      <c r="F111" s="2" t="s">
        <v>47</v>
      </c>
      <c r="G111" s="2" t="s">
        <v>78</v>
      </c>
      <c r="H111" s="2" t="s">
        <v>37</v>
      </c>
      <c r="I111" s="2" t="s">
        <v>75</v>
      </c>
      <c r="J111" s="2" t="s">
        <v>364</v>
      </c>
      <c r="K111" s="2" t="s">
        <v>361</v>
      </c>
      <c r="L111" s="2" t="s">
        <v>143</v>
      </c>
      <c r="M111" s="2" t="s">
        <v>362</v>
      </c>
      <c r="N111" s="3" t="s">
        <v>363</v>
      </c>
      <c r="O111" s="2" t="s">
        <v>60</v>
      </c>
      <c r="P111" s="2" t="s">
        <v>79</v>
      </c>
      <c r="Q111" s="2"/>
      <c r="R111" s="2"/>
      <c r="S111" s="2"/>
      <c r="T111" s="2" t="s">
        <v>56</v>
      </c>
      <c r="U111">
        <v>0</v>
      </c>
      <c r="V111">
        <v>360</v>
      </c>
      <c r="W111" s="4">
        <v>45974</v>
      </c>
      <c r="X111" s="4"/>
      <c r="Y111" s="4">
        <v>45639</v>
      </c>
      <c r="Z111" s="4">
        <v>46370</v>
      </c>
      <c r="AA111" s="3"/>
      <c r="AB111" s="3"/>
      <c r="AC111" s="2"/>
      <c r="AD111" s="2" t="s">
        <v>95</v>
      </c>
      <c r="AE111" s="2" t="s">
        <v>95</v>
      </c>
      <c r="AF111" s="2"/>
      <c r="AG111" s="2"/>
      <c r="AH111" s="2"/>
      <c r="AI111" s="2"/>
      <c r="AJ111" s="2" t="s">
        <v>50</v>
      </c>
      <c r="AK111" s="2" t="s">
        <v>49</v>
      </c>
    </row>
    <row r="112" spans="1:37" ht="28.8" x14ac:dyDescent="0.3">
      <c r="A112" s="1">
        <v>152</v>
      </c>
      <c r="F112" s="2" t="s">
        <v>47</v>
      </c>
      <c r="G112" s="2" t="s">
        <v>78</v>
      </c>
      <c r="H112" s="2" t="s">
        <v>37</v>
      </c>
      <c r="I112" s="2" t="s">
        <v>75</v>
      </c>
      <c r="J112" s="2" t="s">
        <v>364</v>
      </c>
      <c r="K112" s="2" t="s">
        <v>361</v>
      </c>
      <c r="L112" s="2" t="s">
        <v>67</v>
      </c>
      <c r="M112" s="2" t="s">
        <v>365</v>
      </c>
      <c r="N112" s="3" t="s">
        <v>366</v>
      </c>
      <c r="O112" s="2" t="s">
        <v>60</v>
      </c>
      <c r="P112" s="2" t="s">
        <v>79</v>
      </c>
      <c r="Q112" s="2"/>
      <c r="R112" s="2"/>
      <c r="S112" s="2"/>
      <c r="T112" s="2" t="s">
        <v>56</v>
      </c>
      <c r="U112">
        <v>0</v>
      </c>
      <c r="V112">
        <v>360</v>
      </c>
      <c r="W112" s="4">
        <v>45974</v>
      </c>
      <c r="X112" s="4"/>
      <c r="Y112" s="4">
        <v>45639</v>
      </c>
      <c r="Z112" s="4">
        <v>46370</v>
      </c>
      <c r="AA112" s="3"/>
      <c r="AB112" s="3"/>
      <c r="AC112" s="2"/>
      <c r="AD112" s="2" t="s">
        <v>95</v>
      </c>
      <c r="AE112" s="2" t="s">
        <v>95</v>
      </c>
      <c r="AF112" s="2"/>
      <c r="AG112" s="2"/>
      <c r="AH112" s="2"/>
      <c r="AI112" s="2"/>
      <c r="AJ112" s="2" t="s">
        <v>50</v>
      </c>
      <c r="AK112" s="2" t="s">
        <v>49</v>
      </c>
    </row>
    <row r="113" spans="1:37" ht="28.8" x14ac:dyDescent="0.3">
      <c r="A113" s="1">
        <v>153</v>
      </c>
      <c r="F113" s="2" t="s">
        <v>47</v>
      </c>
      <c r="G113" s="2" t="s">
        <v>78</v>
      </c>
      <c r="H113" s="2" t="s">
        <v>37</v>
      </c>
      <c r="I113" s="2" t="s">
        <v>75</v>
      </c>
      <c r="J113" s="2" t="s">
        <v>364</v>
      </c>
      <c r="K113" s="2" t="s">
        <v>361</v>
      </c>
      <c r="L113" s="2" t="s">
        <v>83</v>
      </c>
      <c r="M113" s="2" t="s">
        <v>367</v>
      </c>
      <c r="N113" s="3" t="s">
        <v>363</v>
      </c>
      <c r="O113" s="2" t="s">
        <v>60</v>
      </c>
      <c r="P113" s="2" t="s">
        <v>79</v>
      </c>
      <c r="Q113" s="2"/>
      <c r="R113" s="2"/>
      <c r="S113" s="2"/>
      <c r="T113" s="2" t="s">
        <v>56</v>
      </c>
      <c r="U113">
        <v>0</v>
      </c>
      <c r="V113">
        <v>360</v>
      </c>
      <c r="W113" s="4">
        <v>45974</v>
      </c>
      <c r="X113" s="4"/>
      <c r="Y113" s="4">
        <v>45639</v>
      </c>
      <c r="Z113" s="4">
        <v>46370</v>
      </c>
      <c r="AA113" s="3"/>
      <c r="AB113" s="3"/>
      <c r="AC113" s="2"/>
      <c r="AD113" s="2" t="s">
        <v>95</v>
      </c>
      <c r="AE113" s="2" t="s">
        <v>95</v>
      </c>
      <c r="AF113" s="2"/>
      <c r="AG113" s="2"/>
      <c r="AH113" s="2"/>
      <c r="AI113" s="2"/>
      <c r="AJ113" s="2" t="s">
        <v>50</v>
      </c>
      <c r="AK113" s="2" t="s">
        <v>49</v>
      </c>
    </row>
    <row r="114" spans="1:37" ht="28.8" x14ac:dyDescent="0.3">
      <c r="A114" s="1">
        <v>154</v>
      </c>
      <c r="F114" s="2" t="s">
        <v>47</v>
      </c>
      <c r="G114" s="2" t="s">
        <v>78</v>
      </c>
      <c r="H114" s="2" t="s">
        <v>37</v>
      </c>
      <c r="I114" s="2" t="s">
        <v>75</v>
      </c>
      <c r="J114" s="2" t="s">
        <v>364</v>
      </c>
      <c r="K114" s="2" t="s">
        <v>361</v>
      </c>
      <c r="L114" s="2" t="s">
        <v>149</v>
      </c>
      <c r="M114" s="2" t="s">
        <v>368</v>
      </c>
      <c r="N114" s="3" t="s">
        <v>363</v>
      </c>
      <c r="O114" s="2" t="s">
        <v>60</v>
      </c>
      <c r="P114" s="2" t="s">
        <v>79</v>
      </c>
      <c r="Q114" s="2"/>
      <c r="R114" s="2"/>
      <c r="S114" s="2"/>
      <c r="T114" s="2" t="s">
        <v>56</v>
      </c>
      <c r="U114">
        <v>0</v>
      </c>
      <c r="V114">
        <v>360</v>
      </c>
      <c r="W114" s="4">
        <v>45974</v>
      </c>
      <c r="X114" s="4"/>
      <c r="Y114" s="4">
        <v>45639</v>
      </c>
      <c r="Z114" s="4">
        <v>46370</v>
      </c>
      <c r="AA114" s="3"/>
      <c r="AB114" s="3"/>
      <c r="AC114" s="2"/>
      <c r="AD114" s="2" t="s">
        <v>95</v>
      </c>
      <c r="AE114" s="2" t="s">
        <v>95</v>
      </c>
      <c r="AF114" s="2"/>
      <c r="AG114" s="2"/>
      <c r="AH114" s="2"/>
      <c r="AI114" s="2"/>
      <c r="AJ114" s="2" t="s">
        <v>50</v>
      </c>
      <c r="AK114" s="2" t="s">
        <v>49</v>
      </c>
    </row>
    <row r="115" spans="1:37" ht="28.8" x14ac:dyDescent="0.3">
      <c r="A115" s="1">
        <v>156</v>
      </c>
      <c r="F115" s="2" t="s">
        <v>47</v>
      </c>
      <c r="G115" s="2" t="s">
        <v>78</v>
      </c>
      <c r="H115" s="2" t="s">
        <v>37</v>
      </c>
      <c r="I115" s="2" t="s">
        <v>75</v>
      </c>
      <c r="J115" s="2" t="s">
        <v>364</v>
      </c>
      <c r="K115" s="2" t="s">
        <v>361</v>
      </c>
      <c r="L115" s="2" t="s">
        <v>170</v>
      </c>
      <c r="M115" s="2" t="s">
        <v>369</v>
      </c>
      <c r="N115" s="3" t="s">
        <v>366</v>
      </c>
      <c r="O115" s="2" t="s">
        <v>60</v>
      </c>
      <c r="P115" s="2" t="s">
        <v>79</v>
      </c>
      <c r="Q115" s="2"/>
      <c r="R115" s="2"/>
      <c r="S115" s="2"/>
      <c r="T115" s="2" t="s">
        <v>56</v>
      </c>
      <c r="U115">
        <v>0</v>
      </c>
      <c r="V115">
        <v>360</v>
      </c>
      <c r="W115" s="4">
        <v>45974</v>
      </c>
      <c r="X115" s="4"/>
      <c r="Y115" s="4">
        <v>45639</v>
      </c>
      <c r="Z115" s="4">
        <v>46370</v>
      </c>
      <c r="AA115" s="3"/>
      <c r="AB115" s="3"/>
      <c r="AC115" s="2"/>
      <c r="AD115" s="2" t="s">
        <v>95</v>
      </c>
      <c r="AE115" s="2" t="s">
        <v>95</v>
      </c>
      <c r="AF115" s="2"/>
      <c r="AG115" s="2"/>
      <c r="AH115" s="2"/>
      <c r="AI115" s="2"/>
      <c r="AJ115" s="2" t="s">
        <v>50</v>
      </c>
      <c r="AK115" s="2" t="s">
        <v>49</v>
      </c>
    </row>
    <row r="116" spans="1:37" ht="28.8" x14ac:dyDescent="0.3">
      <c r="A116" s="1">
        <v>157</v>
      </c>
      <c r="F116" s="2" t="s">
        <v>47</v>
      </c>
      <c r="G116" s="2" t="s">
        <v>78</v>
      </c>
      <c r="H116" s="2" t="s">
        <v>37</v>
      </c>
      <c r="I116" s="2" t="s">
        <v>75</v>
      </c>
      <c r="J116" s="2" t="s">
        <v>364</v>
      </c>
      <c r="K116" s="2" t="s">
        <v>361</v>
      </c>
      <c r="L116" s="2" t="s">
        <v>370</v>
      </c>
      <c r="M116" s="2" t="s">
        <v>371</v>
      </c>
      <c r="N116" s="3" t="s">
        <v>372</v>
      </c>
      <c r="O116" s="2" t="s">
        <v>60</v>
      </c>
      <c r="P116" s="2" t="s">
        <v>79</v>
      </c>
      <c r="Q116" s="2"/>
      <c r="R116" s="2"/>
      <c r="S116" s="2"/>
      <c r="T116" s="2" t="s">
        <v>56</v>
      </c>
      <c r="U116">
        <v>0</v>
      </c>
      <c r="V116">
        <v>360</v>
      </c>
      <c r="W116" s="4">
        <v>45974</v>
      </c>
      <c r="X116" s="4"/>
      <c r="Y116" s="4">
        <v>45639</v>
      </c>
      <c r="Z116" s="4">
        <v>46370</v>
      </c>
      <c r="AA116" s="3"/>
      <c r="AB116" s="3"/>
      <c r="AC116" s="2"/>
      <c r="AD116" s="2" t="s">
        <v>95</v>
      </c>
      <c r="AE116" s="2" t="s">
        <v>95</v>
      </c>
      <c r="AF116" s="2"/>
      <c r="AG116" s="2"/>
      <c r="AH116" s="2"/>
      <c r="AI116" s="2"/>
      <c r="AJ116" s="2" t="s">
        <v>50</v>
      </c>
      <c r="AK116" s="2" t="s">
        <v>49</v>
      </c>
    </row>
    <row r="117" spans="1:37" ht="43.2" x14ac:dyDescent="0.3">
      <c r="A117" s="1">
        <v>158</v>
      </c>
      <c r="F117" s="2" t="s">
        <v>76</v>
      </c>
      <c r="G117" s="2" t="s">
        <v>78</v>
      </c>
      <c r="H117" s="2" t="s">
        <v>37</v>
      </c>
      <c r="I117" s="2" t="s">
        <v>46</v>
      </c>
      <c r="J117" s="2" t="s">
        <v>100</v>
      </c>
      <c r="K117" s="2" t="s">
        <v>66</v>
      </c>
      <c r="L117" s="2" t="s">
        <v>67</v>
      </c>
      <c r="M117" s="2" t="s">
        <v>68</v>
      </c>
      <c r="N117" s="3" t="s">
        <v>373</v>
      </c>
      <c r="O117" s="2" t="s">
        <v>60</v>
      </c>
      <c r="P117" s="2" t="s">
        <v>65</v>
      </c>
      <c r="Q117" s="2"/>
      <c r="R117" s="2"/>
      <c r="S117" s="2"/>
      <c r="T117" s="2"/>
      <c r="U117">
        <v>0</v>
      </c>
      <c r="V117">
        <v>89</v>
      </c>
      <c r="W117" s="4">
        <v>45968</v>
      </c>
      <c r="X117" s="4"/>
      <c r="Y117" s="4">
        <v>45968</v>
      </c>
      <c r="Z117" s="4">
        <v>46057</v>
      </c>
      <c r="AA117" s="3"/>
      <c r="AB117" s="3"/>
      <c r="AC117" s="2"/>
      <c r="AD117" s="2" t="s">
        <v>102</v>
      </c>
      <c r="AE117" s="2" t="s">
        <v>102</v>
      </c>
      <c r="AF117" s="2"/>
      <c r="AG117" s="2"/>
      <c r="AH117" s="2"/>
      <c r="AI117" s="2"/>
      <c r="AJ117" s="2" t="s">
        <v>50</v>
      </c>
      <c r="AK117" s="2" t="s">
        <v>49</v>
      </c>
    </row>
    <row r="118" spans="1:37" ht="43.2" x14ac:dyDescent="0.3">
      <c r="A118" s="1">
        <v>159</v>
      </c>
      <c r="F118" s="2" t="s">
        <v>76</v>
      </c>
      <c r="G118" s="2" t="s">
        <v>78</v>
      </c>
      <c r="H118" s="2" t="s">
        <v>37</v>
      </c>
      <c r="I118" s="2" t="s">
        <v>46</v>
      </c>
      <c r="J118" s="2" t="s">
        <v>100</v>
      </c>
      <c r="K118" s="2" t="s">
        <v>66</v>
      </c>
      <c r="L118" s="2" t="s">
        <v>312</v>
      </c>
      <c r="M118" s="2" t="s">
        <v>313</v>
      </c>
      <c r="N118" s="3" t="s">
        <v>373</v>
      </c>
      <c r="O118" s="2" t="s">
        <v>60</v>
      </c>
      <c r="P118" s="2" t="s">
        <v>65</v>
      </c>
      <c r="Q118" s="2"/>
      <c r="R118" s="2"/>
      <c r="S118" s="2"/>
      <c r="T118" s="2" t="s">
        <v>56</v>
      </c>
      <c r="U118">
        <v>0</v>
      </c>
      <c r="V118">
        <v>90</v>
      </c>
      <c r="W118" s="4">
        <v>45968</v>
      </c>
      <c r="X118" s="4"/>
      <c r="Y118" s="4">
        <v>45968</v>
      </c>
      <c r="Z118" s="4">
        <v>46058</v>
      </c>
      <c r="AA118" s="3"/>
      <c r="AB118" s="3"/>
      <c r="AC118" s="2"/>
      <c r="AD118" s="2" t="s">
        <v>102</v>
      </c>
      <c r="AE118" s="2" t="s">
        <v>102</v>
      </c>
      <c r="AF118" s="2"/>
      <c r="AG118" s="2"/>
      <c r="AH118" s="2"/>
      <c r="AI118" s="2"/>
      <c r="AJ118" s="2" t="s">
        <v>50</v>
      </c>
      <c r="AK118" s="2" t="s">
        <v>49</v>
      </c>
    </row>
    <row r="119" spans="1:37" ht="43.2" x14ac:dyDescent="0.3">
      <c r="A119" s="1">
        <v>160</v>
      </c>
      <c r="B119">
        <v>17199</v>
      </c>
      <c r="F119" s="2" t="s">
        <v>76</v>
      </c>
      <c r="G119" s="2" t="s">
        <v>78</v>
      </c>
      <c r="H119" s="2" t="s">
        <v>37</v>
      </c>
      <c r="I119" s="2" t="s">
        <v>46</v>
      </c>
      <c r="J119" s="2" t="s">
        <v>100</v>
      </c>
      <c r="K119" s="2" t="s">
        <v>134</v>
      </c>
      <c r="L119" s="2" t="s">
        <v>215</v>
      </c>
      <c r="M119" s="2" t="s">
        <v>374</v>
      </c>
      <c r="N119" s="3" t="s">
        <v>373</v>
      </c>
      <c r="O119" s="2" t="s">
        <v>60</v>
      </c>
      <c r="P119" s="2" t="s">
        <v>65</v>
      </c>
      <c r="Q119" s="2"/>
      <c r="R119" s="2"/>
      <c r="S119" s="2"/>
      <c r="T119" s="2" t="s">
        <v>56</v>
      </c>
      <c r="U119">
        <v>0</v>
      </c>
      <c r="V119">
        <v>90</v>
      </c>
      <c r="W119" s="4">
        <v>45969</v>
      </c>
      <c r="X119" s="4">
        <v>46028</v>
      </c>
      <c r="Y119" s="4">
        <v>46028</v>
      </c>
      <c r="Z119" s="4">
        <v>46118</v>
      </c>
      <c r="AA119" s="3"/>
      <c r="AB119" s="3" t="s">
        <v>327</v>
      </c>
      <c r="AC119" s="2"/>
      <c r="AD119" s="2" t="s">
        <v>102</v>
      </c>
      <c r="AE119" s="2" t="s">
        <v>102</v>
      </c>
      <c r="AF119" s="2"/>
      <c r="AG119" s="2"/>
      <c r="AH119" s="2"/>
      <c r="AI119" s="2"/>
      <c r="AJ119" s="2" t="s">
        <v>50</v>
      </c>
      <c r="AK119" s="2" t="s">
        <v>49</v>
      </c>
    </row>
    <row r="120" spans="1:37" ht="43.2" x14ac:dyDescent="0.3">
      <c r="A120" s="1">
        <v>161</v>
      </c>
      <c r="B120">
        <v>17200</v>
      </c>
      <c r="F120" s="2" t="s">
        <v>76</v>
      </c>
      <c r="G120" s="2" t="s">
        <v>78</v>
      </c>
      <c r="H120" s="2" t="s">
        <v>37</v>
      </c>
      <c r="I120" s="2" t="s">
        <v>46</v>
      </c>
      <c r="J120" s="2" t="s">
        <v>100</v>
      </c>
      <c r="K120" s="2" t="s">
        <v>134</v>
      </c>
      <c r="L120" s="2" t="s">
        <v>135</v>
      </c>
      <c r="M120" s="2" t="s">
        <v>136</v>
      </c>
      <c r="N120" s="3" t="s">
        <v>373</v>
      </c>
      <c r="O120" s="2" t="s">
        <v>60</v>
      </c>
      <c r="P120" s="2" t="s">
        <v>65</v>
      </c>
      <c r="Q120" s="2"/>
      <c r="R120" s="2"/>
      <c r="S120" s="2"/>
      <c r="T120" s="2" t="s">
        <v>56</v>
      </c>
      <c r="U120">
        <v>0</v>
      </c>
      <c r="V120">
        <v>90</v>
      </c>
      <c r="W120" s="4">
        <v>45969</v>
      </c>
      <c r="X120" s="4">
        <v>46028</v>
      </c>
      <c r="Y120" s="4">
        <v>46028</v>
      </c>
      <c r="Z120" s="4">
        <v>46118</v>
      </c>
      <c r="AA120" s="3"/>
      <c r="AB120" s="3" t="s">
        <v>327</v>
      </c>
      <c r="AC120" s="2"/>
      <c r="AD120" s="2" t="s">
        <v>102</v>
      </c>
      <c r="AE120" s="2" t="s">
        <v>102</v>
      </c>
      <c r="AF120" s="2"/>
      <c r="AG120" s="2"/>
      <c r="AH120" s="2"/>
      <c r="AI120" s="2"/>
      <c r="AJ120" s="2" t="s">
        <v>50</v>
      </c>
      <c r="AK120" s="2" t="s">
        <v>49</v>
      </c>
    </row>
    <row r="121" spans="1:37" ht="28.8" x14ac:dyDescent="0.3">
      <c r="A121" s="1">
        <v>162</v>
      </c>
      <c r="B121">
        <v>17201</v>
      </c>
      <c r="F121" s="2" t="s">
        <v>76</v>
      </c>
      <c r="G121" s="2" t="s">
        <v>78</v>
      </c>
      <c r="H121" s="2" t="s">
        <v>37</v>
      </c>
      <c r="I121" s="2" t="s">
        <v>46</v>
      </c>
      <c r="J121" s="2" t="s">
        <v>260</v>
      </c>
      <c r="K121" s="2" t="s">
        <v>134</v>
      </c>
      <c r="L121" s="2" t="s">
        <v>39</v>
      </c>
      <c r="M121" s="2" t="s">
        <v>375</v>
      </c>
      <c r="N121" s="3" t="s">
        <v>376</v>
      </c>
      <c r="O121" s="2" t="s">
        <v>53</v>
      </c>
      <c r="P121" s="2" t="s">
        <v>65</v>
      </c>
      <c r="Q121" s="2"/>
      <c r="R121" s="2"/>
      <c r="S121" s="2"/>
      <c r="T121" s="2" t="s">
        <v>56</v>
      </c>
      <c r="U121">
        <v>0</v>
      </c>
      <c r="V121">
        <v>360</v>
      </c>
      <c r="W121" s="4">
        <v>45969</v>
      </c>
      <c r="X121" s="4">
        <v>46028</v>
      </c>
      <c r="Y121" s="4">
        <v>46028</v>
      </c>
      <c r="Z121" s="4">
        <v>46388</v>
      </c>
      <c r="AA121" s="3"/>
      <c r="AB121" s="3" t="s">
        <v>327</v>
      </c>
      <c r="AC121" s="2"/>
      <c r="AD121" s="2" t="s">
        <v>102</v>
      </c>
      <c r="AE121" s="2" t="s">
        <v>102</v>
      </c>
      <c r="AF121" s="2"/>
      <c r="AG121" s="2"/>
      <c r="AH121" s="2"/>
      <c r="AI121" s="2"/>
      <c r="AJ121" s="2" t="s">
        <v>50</v>
      </c>
      <c r="AK121" s="2" t="s">
        <v>49</v>
      </c>
    </row>
    <row r="122" spans="1:37" ht="28.8" x14ac:dyDescent="0.3">
      <c r="A122" s="1">
        <v>163</v>
      </c>
      <c r="B122">
        <v>17202</v>
      </c>
      <c r="F122" s="2" t="s">
        <v>76</v>
      </c>
      <c r="G122" s="2" t="s">
        <v>78</v>
      </c>
      <c r="H122" s="2" t="s">
        <v>37</v>
      </c>
      <c r="I122" s="2" t="s">
        <v>46</v>
      </c>
      <c r="J122" s="2" t="s">
        <v>260</v>
      </c>
      <c r="K122" s="2" t="s">
        <v>134</v>
      </c>
      <c r="L122" s="2" t="s">
        <v>377</v>
      </c>
      <c r="M122" s="2" t="s">
        <v>378</v>
      </c>
      <c r="N122" s="3" t="s">
        <v>379</v>
      </c>
      <c r="O122" s="2" t="s">
        <v>53</v>
      </c>
      <c r="P122" s="2" t="s">
        <v>65</v>
      </c>
      <c r="Q122" s="2"/>
      <c r="R122" s="2"/>
      <c r="S122" s="2"/>
      <c r="T122" s="2" t="s">
        <v>56</v>
      </c>
      <c r="U122">
        <v>0</v>
      </c>
      <c r="V122">
        <v>360</v>
      </c>
      <c r="W122" s="4">
        <v>45969</v>
      </c>
      <c r="X122" s="4">
        <v>46028</v>
      </c>
      <c r="Y122" s="4">
        <v>46028</v>
      </c>
      <c r="Z122" s="4">
        <v>46388</v>
      </c>
      <c r="AA122" s="3"/>
      <c r="AB122" s="3" t="s">
        <v>327</v>
      </c>
      <c r="AC122" s="2"/>
      <c r="AD122" s="2" t="s">
        <v>102</v>
      </c>
      <c r="AE122" s="2" t="s">
        <v>102</v>
      </c>
      <c r="AF122" s="2"/>
      <c r="AG122" s="2"/>
      <c r="AH122" s="2"/>
      <c r="AI122" s="2"/>
      <c r="AJ122" s="2" t="s">
        <v>50</v>
      </c>
      <c r="AK122" s="2" t="s">
        <v>49</v>
      </c>
    </row>
    <row r="123" spans="1:37" ht="28.8" x14ac:dyDescent="0.3">
      <c r="A123" s="1">
        <v>164</v>
      </c>
      <c r="F123" s="2" t="s">
        <v>47</v>
      </c>
      <c r="G123" s="2" t="s">
        <v>78</v>
      </c>
      <c r="H123" s="2" t="s">
        <v>37</v>
      </c>
      <c r="I123" s="2" t="s">
        <v>75</v>
      </c>
      <c r="J123" s="2" t="s">
        <v>364</v>
      </c>
      <c r="K123" s="2" t="s">
        <v>361</v>
      </c>
      <c r="L123" s="2" t="s">
        <v>186</v>
      </c>
      <c r="M123" s="2" t="s">
        <v>380</v>
      </c>
      <c r="N123" s="3" t="s">
        <v>381</v>
      </c>
      <c r="O123" s="2" t="s">
        <v>60</v>
      </c>
      <c r="P123" s="2" t="s">
        <v>79</v>
      </c>
      <c r="Q123" s="2"/>
      <c r="R123" s="2"/>
      <c r="S123" s="2"/>
      <c r="T123" s="2" t="s">
        <v>56</v>
      </c>
      <c r="U123">
        <v>0</v>
      </c>
      <c r="V123">
        <v>360</v>
      </c>
      <c r="W123" s="4">
        <v>45974</v>
      </c>
      <c r="X123" s="4"/>
      <c r="Y123" s="4">
        <v>45639</v>
      </c>
      <c r="Z123" s="4">
        <v>46370</v>
      </c>
      <c r="AA123" s="3"/>
      <c r="AB123" s="3"/>
      <c r="AC123" s="2"/>
      <c r="AD123" s="2" t="s">
        <v>95</v>
      </c>
      <c r="AE123" s="2" t="s">
        <v>95</v>
      </c>
      <c r="AF123" s="2"/>
      <c r="AG123" s="2"/>
      <c r="AH123" s="2"/>
      <c r="AI123" s="2"/>
      <c r="AJ123" s="2" t="s">
        <v>50</v>
      </c>
      <c r="AK123" s="2" t="s">
        <v>49</v>
      </c>
    </row>
    <row r="124" spans="1:37" ht="28.8" x14ac:dyDescent="0.3">
      <c r="A124" s="1">
        <v>165</v>
      </c>
      <c r="F124" s="2" t="s">
        <v>47</v>
      </c>
      <c r="G124" s="2" t="s">
        <v>78</v>
      </c>
      <c r="H124" s="2" t="s">
        <v>37</v>
      </c>
      <c r="I124" s="2" t="s">
        <v>75</v>
      </c>
      <c r="J124" s="2" t="s">
        <v>364</v>
      </c>
      <c r="K124" s="2" t="s">
        <v>361</v>
      </c>
      <c r="L124" s="2" t="s">
        <v>382</v>
      </c>
      <c r="M124" s="2" t="s">
        <v>383</v>
      </c>
      <c r="N124" s="3" t="s">
        <v>384</v>
      </c>
      <c r="O124" s="2" t="s">
        <v>60</v>
      </c>
      <c r="P124" s="2" t="s">
        <v>79</v>
      </c>
      <c r="Q124" s="2"/>
      <c r="R124" s="2"/>
      <c r="S124" s="2"/>
      <c r="T124" s="2" t="s">
        <v>56</v>
      </c>
      <c r="U124">
        <v>0</v>
      </c>
      <c r="V124">
        <v>360</v>
      </c>
      <c r="W124" s="4">
        <v>45974</v>
      </c>
      <c r="X124" s="4"/>
      <c r="Y124" s="4">
        <v>45639</v>
      </c>
      <c r="Z124" s="4">
        <v>46370</v>
      </c>
      <c r="AA124" s="3"/>
      <c r="AB124" s="3"/>
      <c r="AC124" s="2"/>
      <c r="AD124" s="2" t="s">
        <v>95</v>
      </c>
      <c r="AE124" s="2" t="s">
        <v>95</v>
      </c>
      <c r="AF124" s="2"/>
      <c r="AG124" s="2"/>
      <c r="AH124" s="2"/>
      <c r="AI124" s="2"/>
      <c r="AJ124" s="2" t="s">
        <v>50</v>
      </c>
      <c r="AK124" s="2" t="s">
        <v>49</v>
      </c>
    </row>
    <row r="125" spans="1:37" ht="28.8" x14ac:dyDescent="0.3">
      <c r="A125" s="1">
        <v>166</v>
      </c>
      <c r="F125" s="2" t="s">
        <v>47</v>
      </c>
      <c r="G125" s="2" t="s">
        <v>78</v>
      </c>
      <c r="H125" s="2" t="s">
        <v>37</v>
      </c>
      <c r="I125" s="2" t="s">
        <v>75</v>
      </c>
      <c r="J125" s="2" t="s">
        <v>364</v>
      </c>
      <c r="K125" s="2" t="s">
        <v>361</v>
      </c>
      <c r="L125" s="2" t="s">
        <v>385</v>
      </c>
      <c r="M125" s="2" t="s">
        <v>386</v>
      </c>
      <c r="N125" s="3" t="s">
        <v>384</v>
      </c>
      <c r="O125" s="2" t="s">
        <v>60</v>
      </c>
      <c r="P125" s="2" t="s">
        <v>79</v>
      </c>
      <c r="Q125" s="2"/>
      <c r="R125" s="2"/>
      <c r="S125" s="2"/>
      <c r="T125" s="2" t="s">
        <v>56</v>
      </c>
      <c r="U125">
        <v>0</v>
      </c>
      <c r="V125">
        <v>360</v>
      </c>
      <c r="W125" s="4">
        <v>45974</v>
      </c>
      <c r="X125" s="4"/>
      <c r="Y125" s="4">
        <v>45639</v>
      </c>
      <c r="Z125" s="4">
        <v>46370</v>
      </c>
      <c r="AA125" s="3"/>
      <c r="AB125" s="3"/>
      <c r="AC125" s="2"/>
      <c r="AD125" s="2" t="s">
        <v>95</v>
      </c>
      <c r="AE125" s="2" t="s">
        <v>95</v>
      </c>
      <c r="AF125" s="2"/>
      <c r="AG125" s="2"/>
      <c r="AH125" s="2"/>
      <c r="AI125" s="2"/>
      <c r="AJ125" s="2" t="s">
        <v>50</v>
      </c>
      <c r="AK125" s="2" t="s">
        <v>49</v>
      </c>
    </row>
    <row r="126" spans="1:37" ht="28.8" x14ac:dyDescent="0.3">
      <c r="A126" s="1">
        <v>167</v>
      </c>
      <c r="F126" s="2" t="s">
        <v>47</v>
      </c>
      <c r="G126" s="2" t="s">
        <v>78</v>
      </c>
      <c r="H126" s="2" t="s">
        <v>37</v>
      </c>
      <c r="I126" s="2" t="s">
        <v>75</v>
      </c>
      <c r="J126" s="2" t="s">
        <v>364</v>
      </c>
      <c r="K126" s="2" t="s">
        <v>387</v>
      </c>
      <c r="L126" s="2" t="s">
        <v>143</v>
      </c>
      <c r="M126" s="2" t="s">
        <v>388</v>
      </c>
      <c r="N126" s="3" t="s">
        <v>363</v>
      </c>
      <c r="O126" s="2" t="s">
        <v>60</v>
      </c>
      <c r="P126" s="2" t="s">
        <v>79</v>
      </c>
      <c r="Q126" s="2"/>
      <c r="R126" s="2"/>
      <c r="S126" s="2"/>
      <c r="T126" s="2" t="s">
        <v>56</v>
      </c>
      <c r="U126">
        <v>0</v>
      </c>
      <c r="V126">
        <v>360</v>
      </c>
      <c r="W126" s="4">
        <v>45975</v>
      </c>
      <c r="X126" s="4"/>
      <c r="Y126" s="4">
        <v>45640</v>
      </c>
      <c r="Z126" s="4">
        <v>46370</v>
      </c>
      <c r="AA126" s="3"/>
      <c r="AB126" s="3"/>
      <c r="AC126" s="2"/>
      <c r="AD126" s="2" t="s">
        <v>95</v>
      </c>
      <c r="AE126" s="2" t="s">
        <v>95</v>
      </c>
      <c r="AF126" s="2"/>
      <c r="AG126" s="2"/>
      <c r="AH126" s="2"/>
      <c r="AI126" s="2"/>
      <c r="AJ126" s="2" t="s">
        <v>50</v>
      </c>
      <c r="AK126" s="2" t="s">
        <v>49</v>
      </c>
    </row>
    <row r="127" spans="1:37" ht="28.8" x14ac:dyDescent="0.3">
      <c r="A127" s="1">
        <v>168</v>
      </c>
      <c r="F127" s="2" t="s">
        <v>47</v>
      </c>
      <c r="G127" s="2" t="s">
        <v>78</v>
      </c>
      <c r="H127" s="2" t="s">
        <v>37</v>
      </c>
      <c r="I127" s="2" t="s">
        <v>75</v>
      </c>
      <c r="J127" s="2" t="s">
        <v>364</v>
      </c>
      <c r="K127" s="2" t="s">
        <v>387</v>
      </c>
      <c r="L127" s="2" t="s">
        <v>67</v>
      </c>
      <c r="M127" s="2" t="s">
        <v>389</v>
      </c>
      <c r="N127" s="3" t="s">
        <v>390</v>
      </c>
      <c r="O127" s="2" t="s">
        <v>60</v>
      </c>
      <c r="P127" s="2" t="s">
        <v>79</v>
      </c>
      <c r="Q127" s="2"/>
      <c r="R127" s="2"/>
      <c r="S127" s="2"/>
      <c r="T127" s="2" t="s">
        <v>56</v>
      </c>
      <c r="U127">
        <v>0</v>
      </c>
      <c r="V127">
        <v>360</v>
      </c>
      <c r="W127" s="4">
        <v>45975</v>
      </c>
      <c r="X127" s="4"/>
      <c r="Y127" s="4">
        <v>45640</v>
      </c>
      <c r="Z127" s="4">
        <v>46370</v>
      </c>
      <c r="AA127" s="3"/>
      <c r="AB127" s="3"/>
      <c r="AC127" s="2"/>
      <c r="AD127" s="2" t="s">
        <v>95</v>
      </c>
      <c r="AE127" s="2" t="s">
        <v>95</v>
      </c>
      <c r="AF127" s="2"/>
      <c r="AG127" s="2"/>
      <c r="AH127" s="2"/>
      <c r="AI127" s="2"/>
      <c r="AJ127" s="2" t="s">
        <v>50</v>
      </c>
      <c r="AK127" s="2" t="s">
        <v>49</v>
      </c>
    </row>
    <row r="128" spans="1:37" ht="28.8" x14ac:dyDescent="0.3">
      <c r="A128" s="1">
        <v>169</v>
      </c>
      <c r="F128" s="2" t="s">
        <v>47</v>
      </c>
      <c r="G128" s="2" t="s">
        <v>78</v>
      </c>
      <c r="H128" s="2" t="s">
        <v>37</v>
      </c>
      <c r="I128" s="2" t="s">
        <v>75</v>
      </c>
      <c r="J128" s="2" t="s">
        <v>364</v>
      </c>
      <c r="K128" s="2" t="s">
        <v>387</v>
      </c>
      <c r="L128" s="2" t="s">
        <v>170</v>
      </c>
      <c r="M128" s="2" t="s">
        <v>391</v>
      </c>
      <c r="N128" s="3" t="s">
        <v>390</v>
      </c>
      <c r="O128" s="2" t="s">
        <v>60</v>
      </c>
      <c r="P128" s="2" t="s">
        <v>79</v>
      </c>
      <c r="Q128" s="2"/>
      <c r="R128" s="2"/>
      <c r="S128" s="2"/>
      <c r="T128" s="2" t="s">
        <v>56</v>
      </c>
      <c r="U128">
        <v>0</v>
      </c>
      <c r="V128">
        <v>360</v>
      </c>
      <c r="W128" s="4">
        <v>45975</v>
      </c>
      <c r="X128" s="4"/>
      <c r="Y128" s="4">
        <v>45640</v>
      </c>
      <c r="Z128" s="4">
        <v>46370</v>
      </c>
      <c r="AA128" s="3"/>
      <c r="AB128" s="3"/>
      <c r="AC128" s="2"/>
      <c r="AD128" s="2" t="s">
        <v>95</v>
      </c>
      <c r="AE128" s="2" t="s">
        <v>95</v>
      </c>
      <c r="AF128" s="2"/>
      <c r="AG128" s="2"/>
      <c r="AH128" s="2"/>
      <c r="AI128" s="2"/>
      <c r="AJ128" s="2" t="s">
        <v>50</v>
      </c>
      <c r="AK128" s="2" t="s">
        <v>49</v>
      </c>
    </row>
    <row r="129" spans="1:37" ht="28.8" x14ac:dyDescent="0.3">
      <c r="A129" s="1">
        <v>170</v>
      </c>
      <c r="F129" s="2" t="s">
        <v>47</v>
      </c>
      <c r="G129" s="2" t="s">
        <v>78</v>
      </c>
      <c r="H129" s="2" t="s">
        <v>37</v>
      </c>
      <c r="I129" s="2" t="s">
        <v>75</v>
      </c>
      <c r="J129" s="2" t="s">
        <v>364</v>
      </c>
      <c r="K129" s="2" t="s">
        <v>387</v>
      </c>
      <c r="L129" s="2" t="s">
        <v>83</v>
      </c>
      <c r="M129" s="2" t="s">
        <v>392</v>
      </c>
      <c r="N129" s="3" t="s">
        <v>393</v>
      </c>
      <c r="O129" s="2" t="s">
        <v>60</v>
      </c>
      <c r="P129" s="2" t="s">
        <v>79</v>
      </c>
      <c r="Q129" s="2"/>
      <c r="R129" s="2"/>
      <c r="S129" s="2"/>
      <c r="T129" s="2" t="s">
        <v>56</v>
      </c>
      <c r="U129">
        <v>0</v>
      </c>
      <c r="V129">
        <v>360</v>
      </c>
      <c r="W129" s="4">
        <v>45975</v>
      </c>
      <c r="X129" s="4"/>
      <c r="Y129" s="4">
        <v>45640</v>
      </c>
      <c r="Z129" s="4">
        <v>46370</v>
      </c>
      <c r="AA129" s="3"/>
      <c r="AB129" s="3"/>
      <c r="AC129" s="2"/>
      <c r="AD129" s="2" t="s">
        <v>95</v>
      </c>
      <c r="AE129" s="2" t="s">
        <v>95</v>
      </c>
      <c r="AF129" s="2"/>
      <c r="AG129" s="2"/>
      <c r="AH129" s="2"/>
      <c r="AI129" s="2"/>
      <c r="AJ129" s="2" t="s">
        <v>50</v>
      </c>
      <c r="AK129" s="2" t="s">
        <v>49</v>
      </c>
    </row>
    <row r="130" spans="1:37" ht="28.8" x14ac:dyDescent="0.3">
      <c r="A130" s="1">
        <v>171</v>
      </c>
      <c r="F130" s="2" t="s">
        <v>47</v>
      </c>
      <c r="G130" s="2" t="s">
        <v>78</v>
      </c>
      <c r="H130" s="2" t="s">
        <v>37</v>
      </c>
      <c r="I130" s="2" t="s">
        <v>75</v>
      </c>
      <c r="J130" s="2" t="s">
        <v>364</v>
      </c>
      <c r="K130" s="2" t="s">
        <v>387</v>
      </c>
      <c r="L130" s="2" t="s">
        <v>149</v>
      </c>
      <c r="M130" s="2" t="s">
        <v>394</v>
      </c>
      <c r="N130" s="3" t="s">
        <v>393</v>
      </c>
      <c r="O130" s="2" t="s">
        <v>60</v>
      </c>
      <c r="P130" s="2" t="s">
        <v>79</v>
      </c>
      <c r="Q130" s="2"/>
      <c r="R130" s="2"/>
      <c r="S130" s="2"/>
      <c r="T130" s="2" t="s">
        <v>56</v>
      </c>
      <c r="U130">
        <v>0</v>
      </c>
      <c r="V130">
        <v>360</v>
      </c>
      <c r="W130" s="4">
        <v>45975</v>
      </c>
      <c r="X130" s="4"/>
      <c r="Y130" s="4">
        <v>45640</v>
      </c>
      <c r="Z130" s="4">
        <v>46370</v>
      </c>
      <c r="AA130" s="3"/>
      <c r="AB130" s="3"/>
      <c r="AC130" s="2"/>
      <c r="AD130" s="2" t="s">
        <v>95</v>
      </c>
      <c r="AE130" s="2" t="s">
        <v>95</v>
      </c>
      <c r="AF130" s="2"/>
      <c r="AG130" s="2"/>
      <c r="AH130" s="2"/>
      <c r="AI130" s="2"/>
      <c r="AJ130" s="2" t="s">
        <v>50</v>
      </c>
      <c r="AK130" s="2" t="s">
        <v>49</v>
      </c>
    </row>
    <row r="131" spans="1:37" ht="28.8" x14ac:dyDescent="0.3">
      <c r="A131" s="1">
        <v>172</v>
      </c>
      <c r="F131" s="2" t="s">
        <v>47</v>
      </c>
      <c r="G131" s="2" t="s">
        <v>78</v>
      </c>
      <c r="H131" s="2" t="s">
        <v>37</v>
      </c>
      <c r="I131" s="2" t="s">
        <v>75</v>
      </c>
      <c r="J131" s="2" t="s">
        <v>364</v>
      </c>
      <c r="K131" s="2" t="s">
        <v>387</v>
      </c>
      <c r="L131" s="2" t="s">
        <v>395</v>
      </c>
      <c r="M131" s="2" t="s">
        <v>396</v>
      </c>
      <c r="N131" s="3" t="s">
        <v>372</v>
      </c>
      <c r="O131" s="2" t="s">
        <v>60</v>
      </c>
      <c r="P131" s="2" t="s">
        <v>79</v>
      </c>
      <c r="Q131" s="2"/>
      <c r="R131" s="2"/>
      <c r="S131" s="2"/>
      <c r="T131" s="2" t="s">
        <v>56</v>
      </c>
      <c r="U131">
        <v>0</v>
      </c>
      <c r="V131">
        <v>360</v>
      </c>
      <c r="W131" s="4">
        <v>45975</v>
      </c>
      <c r="X131" s="4"/>
      <c r="Y131" s="4">
        <v>45640</v>
      </c>
      <c r="Z131" s="4">
        <v>46370</v>
      </c>
      <c r="AA131" s="3"/>
      <c r="AB131" s="3"/>
      <c r="AC131" s="2"/>
      <c r="AD131" s="2" t="s">
        <v>95</v>
      </c>
      <c r="AE131" s="2" t="s">
        <v>95</v>
      </c>
      <c r="AF131" s="2"/>
      <c r="AG131" s="2"/>
      <c r="AH131" s="2"/>
      <c r="AI131" s="2"/>
      <c r="AJ131" s="2" t="s">
        <v>50</v>
      </c>
      <c r="AK131" s="2" t="s">
        <v>49</v>
      </c>
    </row>
    <row r="132" spans="1:37" ht="28.8" x14ac:dyDescent="0.3">
      <c r="A132" s="1">
        <v>173</v>
      </c>
      <c r="F132" s="2" t="s">
        <v>47</v>
      </c>
      <c r="G132" s="2" t="s">
        <v>78</v>
      </c>
      <c r="H132" s="2" t="s">
        <v>37</v>
      </c>
      <c r="I132" s="2" t="s">
        <v>75</v>
      </c>
      <c r="J132" s="2" t="s">
        <v>364</v>
      </c>
      <c r="K132" s="2" t="s">
        <v>387</v>
      </c>
      <c r="L132" s="2" t="s">
        <v>397</v>
      </c>
      <c r="M132" s="2" t="s">
        <v>398</v>
      </c>
      <c r="N132" s="3" t="s">
        <v>381</v>
      </c>
      <c r="O132" s="2" t="s">
        <v>60</v>
      </c>
      <c r="P132" s="2" t="s">
        <v>79</v>
      </c>
      <c r="Q132" s="2"/>
      <c r="R132" s="2"/>
      <c r="S132" s="2"/>
      <c r="T132" s="2" t="s">
        <v>56</v>
      </c>
      <c r="U132">
        <v>0</v>
      </c>
      <c r="V132">
        <v>360</v>
      </c>
      <c r="W132" s="4">
        <v>45975</v>
      </c>
      <c r="X132" s="4"/>
      <c r="Y132" s="4">
        <v>45640</v>
      </c>
      <c r="Z132" s="4">
        <v>46370</v>
      </c>
      <c r="AA132" s="3"/>
      <c r="AB132" s="3"/>
      <c r="AC132" s="2"/>
      <c r="AD132" s="2" t="s">
        <v>95</v>
      </c>
      <c r="AE132" s="2" t="s">
        <v>95</v>
      </c>
      <c r="AF132" s="2"/>
      <c r="AG132" s="2"/>
      <c r="AH132" s="2"/>
      <c r="AI132" s="2"/>
      <c r="AJ132" s="2" t="s">
        <v>50</v>
      </c>
      <c r="AK132" s="2" t="s">
        <v>49</v>
      </c>
    </row>
    <row r="133" spans="1:37" ht="28.8" x14ac:dyDescent="0.3">
      <c r="A133" s="1">
        <v>174</v>
      </c>
      <c r="F133" s="2" t="s">
        <v>47</v>
      </c>
      <c r="G133" s="2" t="s">
        <v>78</v>
      </c>
      <c r="H133" s="2" t="s">
        <v>37</v>
      </c>
      <c r="I133" s="2" t="s">
        <v>75</v>
      </c>
      <c r="J133" s="2" t="s">
        <v>364</v>
      </c>
      <c r="K133" s="2" t="s">
        <v>387</v>
      </c>
      <c r="L133" s="2" t="s">
        <v>399</v>
      </c>
      <c r="M133" s="2" t="s">
        <v>400</v>
      </c>
      <c r="N133" s="3" t="s">
        <v>381</v>
      </c>
      <c r="O133" s="2" t="s">
        <v>60</v>
      </c>
      <c r="P133" s="2" t="s">
        <v>79</v>
      </c>
      <c r="Q133" s="2"/>
      <c r="R133" s="2"/>
      <c r="S133" s="2"/>
      <c r="T133" s="2" t="s">
        <v>56</v>
      </c>
      <c r="U133">
        <v>0</v>
      </c>
      <c r="V133">
        <v>360</v>
      </c>
      <c r="W133" s="4">
        <v>45975</v>
      </c>
      <c r="X133" s="4"/>
      <c r="Y133" s="4">
        <v>45640</v>
      </c>
      <c r="Z133" s="4">
        <v>46370</v>
      </c>
      <c r="AA133" s="3"/>
      <c r="AB133" s="3"/>
      <c r="AC133" s="2"/>
      <c r="AD133" s="2" t="s">
        <v>95</v>
      </c>
      <c r="AE133" s="2" t="s">
        <v>95</v>
      </c>
      <c r="AF133" s="2"/>
      <c r="AG133" s="2"/>
      <c r="AH133" s="2"/>
      <c r="AI133" s="2"/>
      <c r="AJ133" s="2" t="s">
        <v>50</v>
      </c>
      <c r="AK133" s="2" t="s">
        <v>49</v>
      </c>
    </row>
    <row r="134" spans="1:37" ht="28.8" x14ac:dyDescent="0.3">
      <c r="A134" s="1">
        <v>175</v>
      </c>
      <c r="F134" s="2" t="s">
        <v>47</v>
      </c>
      <c r="G134" s="2" t="s">
        <v>78</v>
      </c>
      <c r="H134" s="2" t="s">
        <v>37</v>
      </c>
      <c r="I134" s="2" t="s">
        <v>75</v>
      </c>
      <c r="J134" s="2" t="s">
        <v>364</v>
      </c>
      <c r="K134" s="2" t="s">
        <v>387</v>
      </c>
      <c r="L134" s="2" t="s">
        <v>385</v>
      </c>
      <c r="M134" s="2" t="s">
        <v>401</v>
      </c>
      <c r="N134" s="3" t="s">
        <v>384</v>
      </c>
      <c r="O134" s="2" t="s">
        <v>60</v>
      </c>
      <c r="P134" s="2" t="s">
        <v>79</v>
      </c>
      <c r="Q134" s="2"/>
      <c r="R134" s="2"/>
      <c r="S134" s="2"/>
      <c r="T134" s="2" t="s">
        <v>56</v>
      </c>
      <c r="U134">
        <v>0</v>
      </c>
      <c r="V134">
        <v>360</v>
      </c>
      <c r="W134" s="4">
        <v>45975</v>
      </c>
      <c r="X134" s="4"/>
      <c r="Y134" s="4">
        <v>45640</v>
      </c>
      <c r="Z134" s="4">
        <v>46370</v>
      </c>
      <c r="AA134" s="3"/>
      <c r="AB134" s="3"/>
      <c r="AC134" s="2"/>
      <c r="AD134" s="2" t="s">
        <v>95</v>
      </c>
      <c r="AE134" s="2" t="s">
        <v>95</v>
      </c>
      <c r="AF134" s="2"/>
      <c r="AG134" s="2"/>
      <c r="AH134" s="2"/>
      <c r="AI134" s="2"/>
      <c r="AJ134" s="2" t="s">
        <v>50</v>
      </c>
      <c r="AK134" s="2" t="s">
        <v>49</v>
      </c>
    </row>
    <row r="135" spans="1:37" ht="28.8" x14ac:dyDescent="0.3">
      <c r="A135" s="1">
        <v>176</v>
      </c>
      <c r="F135" s="2" t="s">
        <v>47</v>
      </c>
      <c r="G135" s="2" t="s">
        <v>78</v>
      </c>
      <c r="H135" s="2" t="s">
        <v>37</v>
      </c>
      <c r="I135" s="2" t="s">
        <v>75</v>
      </c>
      <c r="J135" s="2" t="s">
        <v>364</v>
      </c>
      <c r="K135" s="2" t="s">
        <v>387</v>
      </c>
      <c r="L135" s="2" t="s">
        <v>402</v>
      </c>
      <c r="M135" s="2" t="s">
        <v>403</v>
      </c>
      <c r="N135" s="3" t="s">
        <v>384</v>
      </c>
      <c r="O135" s="2" t="s">
        <v>60</v>
      </c>
      <c r="P135" s="2" t="s">
        <v>79</v>
      </c>
      <c r="Q135" s="2"/>
      <c r="R135" s="2"/>
      <c r="S135" s="2"/>
      <c r="T135" s="2" t="s">
        <v>56</v>
      </c>
      <c r="U135">
        <v>0</v>
      </c>
      <c r="V135">
        <v>360</v>
      </c>
      <c r="W135" s="4">
        <v>45975</v>
      </c>
      <c r="X135" s="4"/>
      <c r="Y135" s="4">
        <v>45640</v>
      </c>
      <c r="Z135" s="4">
        <v>46370</v>
      </c>
      <c r="AA135" s="3"/>
      <c r="AB135" s="3"/>
      <c r="AC135" s="2"/>
      <c r="AD135" s="2" t="s">
        <v>95</v>
      </c>
      <c r="AE135" s="2" t="s">
        <v>95</v>
      </c>
      <c r="AF135" s="2"/>
      <c r="AG135" s="2"/>
      <c r="AH135" s="2"/>
      <c r="AI135" s="2"/>
      <c r="AJ135" s="2" t="s">
        <v>50</v>
      </c>
      <c r="AK135" s="2" t="s">
        <v>49</v>
      </c>
    </row>
    <row r="136" spans="1:37" ht="28.8" x14ac:dyDescent="0.3">
      <c r="A136" s="1">
        <v>177</v>
      </c>
      <c r="F136" s="2" t="s">
        <v>76</v>
      </c>
      <c r="G136" s="2" t="s">
        <v>78</v>
      </c>
      <c r="H136" s="2" t="s">
        <v>37</v>
      </c>
      <c r="I136" s="2" t="s">
        <v>75</v>
      </c>
      <c r="J136" s="2" t="s">
        <v>405</v>
      </c>
      <c r="K136" s="2" t="s">
        <v>387</v>
      </c>
      <c r="L136" s="2" t="s">
        <v>149</v>
      </c>
      <c r="M136" s="2" t="s">
        <v>394</v>
      </c>
      <c r="N136" s="3" t="s">
        <v>404</v>
      </c>
      <c r="O136" s="2" t="s">
        <v>60</v>
      </c>
      <c r="P136" s="2" t="s">
        <v>65</v>
      </c>
      <c r="Q136" s="2"/>
      <c r="R136" s="2"/>
      <c r="S136" s="2"/>
      <c r="T136" s="2" t="s">
        <v>56</v>
      </c>
      <c r="U136">
        <v>0</v>
      </c>
      <c r="V136">
        <v>30</v>
      </c>
      <c r="W136" s="4">
        <v>45976</v>
      </c>
      <c r="X136" s="4"/>
      <c r="Y136" s="4">
        <v>45947</v>
      </c>
      <c r="Z136" s="4">
        <v>46007</v>
      </c>
      <c r="AA136" s="3"/>
      <c r="AB136" s="3"/>
      <c r="AC136" s="2"/>
      <c r="AD136" s="2" t="s">
        <v>95</v>
      </c>
      <c r="AE136" s="2" t="s">
        <v>95</v>
      </c>
      <c r="AF136" s="2"/>
      <c r="AG136" s="2"/>
      <c r="AH136" s="2"/>
      <c r="AI136" s="2"/>
      <c r="AJ136" s="2" t="s">
        <v>50</v>
      </c>
      <c r="AK136" s="2" t="s">
        <v>49</v>
      </c>
    </row>
    <row r="137" spans="1:37" ht="43.2" x14ac:dyDescent="0.3">
      <c r="A137" s="1">
        <v>178</v>
      </c>
      <c r="F137" s="2" t="s">
        <v>76</v>
      </c>
      <c r="G137" s="2" t="s">
        <v>78</v>
      </c>
      <c r="H137" s="2" t="s">
        <v>37</v>
      </c>
      <c r="I137" s="2" t="s">
        <v>75</v>
      </c>
      <c r="J137" s="2" t="s">
        <v>405</v>
      </c>
      <c r="K137" s="2" t="s">
        <v>387</v>
      </c>
      <c r="L137" s="2" t="s">
        <v>83</v>
      </c>
      <c r="M137" s="2" t="s">
        <v>392</v>
      </c>
      <c r="N137" s="3" t="s">
        <v>406</v>
      </c>
      <c r="O137" s="2" t="s">
        <v>60</v>
      </c>
      <c r="P137" s="2" t="s">
        <v>65</v>
      </c>
      <c r="Q137" s="2"/>
      <c r="R137" s="2"/>
      <c r="S137" s="2"/>
      <c r="T137" s="2" t="s">
        <v>56</v>
      </c>
      <c r="U137">
        <v>0</v>
      </c>
      <c r="V137">
        <v>30</v>
      </c>
      <c r="W137" s="4">
        <v>45976</v>
      </c>
      <c r="X137" s="4"/>
      <c r="Y137" s="4">
        <v>45947</v>
      </c>
      <c r="Z137" s="4">
        <v>46007</v>
      </c>
      <c r="AA137" s="3"/>
      <c r="AB137" s="3"/>
      <c r="AC137" s="2"/>
      <c r="AD137" s="2" t="s">
        <v>95</v>
      </c>
      <c r="AE137" s="2" t="s">
        <v>95</v>
      </c>
      <c r="AF137" s="2"/>
      <c r="AG137" s="2"/>
      <c r="AH137" s="2"/>
      <c r="AI137" s="2"/>
      <c r="AJ137" s="2" t="s">
        <v>50</v>
      </c>
      <c r="AK137" s="2" t="s">
        <v>49</v>
      </c>
    </row>
    <row r="138" spans="1:37" ht="216" x14ac:dyDescent="0.3">
      <c r="A138" s="1">
        <v>182</v>
      </c>
      <c r="F138" s="2" t="s">
        <v>76</v>
      </c>
      <c r="G138" s="2" t="s">
        <v>44</v>
      </c>
      <c r="H138" s="2" t="s">
        <v>37</v>
      </c>
      <c r="I138" s="2" t="s">
        <v>75</v>
      </c>
      <c r="J138" s="2" t="s">
        <v>364</v>
      </c>
      <c r="K138" s="2" t="s">
        <v>272</v>
      </c>
      <c r="L138" s="2" t="s">
        <v>273</v>
      </c>
      <c r="M138" s="2" t="s">
        <v>274</v>
      </c>
      <c r="N138" s="3" t="s">
        <v>407</v>
      </c>
      <c r="O138" s="2" t="s">
        <v>42</v>
      </c>
      <c r="P138" s="2" t="s">
        <v>79</v>
      </c>
      <c r="Q138" s="2"/>
      <c r="R138" s="2"/>
      <c r="S138" s="2"/>
      <c r="T138" s="2" t="s">
        <v>132</v>
      </c>
      <c r="U138">
        <v>0</v>
      </c>
      <c r="V138">
        <v>360</v>
      </c>
      <c r="W138" s="4">
        <v>45962</v>
      </c>
      <c r="X138" s="4"/>
      <c r="Y138" s="4">
        <v>45628</v>
      </c>
      <c r="Z138" s="4">
        <v>45988</v>
      </c>
      <c r="AA138" s="3" t="s">
        <v>408</v>
      </c>
      <c r="AB138" s="3"/>
      <c r="AC138" s="2"/>
      <c r="AD138" s="2" t="s">
        <v>74</v>
      </c>
      <c r="AE138" s="2" t="s">
        <v>94</v>
      </c>
      <c r="AF138" s="2"/>
      <c r="AG138" s="2"/>
      <c r="AH138" s="2"/>
      <c r="AI138" s="2"/>
      <c r="AJ138" s="2" t="s">
        <v>50</v>
      </c>
      <c r="AK138" s="2" t="s">
        <v>49</v>
      </c>
    </row>
    <row r="139" spans="1:37" x14ac:dyDescent="0.3">
      <c r="A139" s="1">
        <v>184</v>
      </c>
      <c r="F139" s="2" t="s">
        <v>76</v>
      </c>
      <c r="G139" s="2" t="s">
        <v>78</v>
      </c>
      <c r="H139" s="2" t="s">
        <v>37</v>
      </c>
      <c r="I139" s="2" t="s">
        <v>75</v>
      </c>
      <c r="J139" s="2" t="s">
        <v>405</v>
      </c>
      <c r="K139" s="2" t="s">
        <v>387</v>
      </c>
      <c r="L139" s="2" t="s">
        <v>409</v>
      </c>
      <c r="M139" s="2" t="s">
        <v>410</v>
      </c>
      <c r="N139" s="3" t="s">
        <v>411</v>
      </c>
      <c r="O139" s="2" t="s">
        <v>60</v>
      </c>
      <c r="P139" s="2" t="s">
        <v>65</v>
      </c>
      <c r="Q139" s="2"/>
      <c r="R139" s="2"/>
      <c r="S139" s="2"/>
      <c r="T139" s="2" t="s">
        <v>56</v>
      </c>
      <c r="U139">
        <v>0</v>
      </c>
      <c r="V139">
        <v>30</v>
      </c>
      <c r="W139" s="4">
        <v>45976</v>
      </c>
      <c r="X139" s="4"/>
      <c r="Y139" s="4">
        <v>45947</v>
      </c>
      <c r="Z139" s="4">
        <v>45977</v>
      </c>
      <c r="AA139" s="3"/>
      <c r="AB139" s="3"/>
      <c r="AC139" s="2"/>
      <c r="AD139" s="2" t="s">
        <v>95</v>
      </c>
      <c r="AE139" s="2" t="s">
        <v>95</v>
      </c>
      <c r="AF139" s="2"/>
      <c r="AG139" s="2"/>
      <c r="AH139" s="2"/>
      <c r="AI139" s="2"/>
      <c r="AJ139" s="2" t="s">
        <v>50</v>
      </c>
      <c r="AK139" s="2" t="s">
        <v>49</v>
      </c>
    </row>
    <row r="140" spans="1:37" ht="28.8" x14ac:dyDescent="0.3">
      <c r="A140" s="1">
        <v>185</v>
      </c>
      <c r="F140" s="2" t="s">
        <v>76</v>
      </c>
      <c r="G140" s="2" t="s">
        <v>78</v>
      </c>
      <c r="H140" s="2" t="s">
        <v>37</v>
      </c>
      <c r="I140" s="2" t="s">
        <v>75</v>
      </c>
      <c r="J140" s="2" t="s">
        <v>138</v>
      </c>
      <c r="K140" s="2" t="s">
        <v>387</v>
      </c>
      <c r="L140" s="2" t="s">
        <v>399</v>
      </c>
      <c r="M140" s="2" t="s">
        <v>400</v>
      </c>
      <c r="N140" s="3" t="s">
        <v>412</v>
      </c>
      <c r="O140" s="2" t="s">
        <v>60</v>
      </c>
      <c r="P140" s="2" t="s">
        <v>65</v>
      </c>
      <c r="Q140" s="2"/>
      <c r="R140" s="2"/>
      <c r="S140" s="2"/>
      <c r="T140" s="2" t="s">
        <v>56</v>
      </c>
      <c r="U140">
        <v>0</v>
      </c>
      <c r="V140">
        <v>30</v>
      </c>
      <c r="W140" s="4">
        <v>45976</v>
      </c>
      <c r="X140" s="4"/>
      <c r="Y140" s="4">
        <v>45947</v>
      </c>
      <c r="Z140" s="4">
        <v>45977</v>
      </c>
      <c r="AA140" s="3"/>
      <c r="AB140" s="3"/>
      <c r="AC140" s="2"/>
      <c r="AD140" s="2" t="s">
        <v>95</v>
      </c>
      <c r="AE140" s="2" t="s">
        <v>95</v>
      </c>
      <c r="AF140" s="2"/>
      <c r="AG140" s="2"/>
      <c r="AH140" s="2"/>
      <c r="AI140" s="2"/>
      <c r="AJ140" s="2" t="s">
        <v>50</v>
      </c>
      <c r="AK140" s="2" t="s">
        <v>49</v>
      </c>
    </row>
    <row r="141" spans="1:37" ht="244.8" x14ac:dyDescent="0.3">
      <c r="A141" s="1">
        <v>187</v>
      </c>
      <c r="F141" s="2" t="s">
        <v>76</v>
      </c>
      <c r="G141" s="2" t="s">
        <v>44</v>
      </c>
      <c r="H141" s="2" t="s">
        <v>37</v>
      </c>
      <c r="I141" s="2" t="s">
        <v>75</v>
      </c>
      <c r="J141" s="2" t="s">
        <v>364</v>
      </c>
      <c r="K141" s="2" t="s">
        <v>272</v>
      </c>
      <c r="L141" s="2" t="s">
        <v>413</v>
      </c>
      <c r="M141" s="2" t="s">
        <v>414</v>
      </c>
      <c r="N141" s="3" t="s">
        <v>415</v>
      </c>
      <c r="O141" s="2" t="s">
        <v>42</v>
      </c>
      <c r="P141" s="2" t="s">
        <v>79</v>
      </c>
      <c r="Q141" s="2"/>
      <c r="R141" s="2"/>
      <c r="S141" s="2"/>
      <c r="T141" s="2" t="s">
        <v>56</v>
      </c>
      <c r="U141">
        <v>0</v>
      </c>
      <c r="V141">
        <v>360</v>
      </c>
      <c r="W141" s="4">
        <v>45962</v>
      </c>
      <c r="X141" s="4"/>
      <c r="Y141" s="4">
        <v>45628</v>
      </c>
      <c r="Z141" s="4">
        <v>45988</v>
      </c>
      <c r="AA141" s="3" t="s">
        <v>416</v>
      </c>
      <c r="AB141" s="3"/>
      <c r="AC141" s="2"/>
      <c r="AD141" s="2" t="s">
        <v>74</v>
      </c>
      <c r="AE141" s="2" t="s">
        <v>94</v>
      </c>
      <c r="AF141" s="2"/>
      <c r="AG141" s="2"/>
      <c r="AH141" s="2"/>
      <c r="AI141" s="2"/>
      <c r="AJ141" s="2" t="s">
        <v>50</v>
      </c>
      <c r="AK141" s="2" t="s">
        <v>49</v>
      </c>
    </row>
    <row r="142" spans="1:37" ht="28.8" x14ac:dyDescent="0.3">
      <c r="A142" s="1">
        <v>188</v>
      </c>
      <c r="F142" s="2" t="s">
        <v>76</v>
      </c>
      <c r="G142" s="2" t="s">
        <v>78</v>
      </c>
      <c r="H142" s="2" t="s">
        <v>37</v>
      </c>
      <c r="I142" s="2" t="s">
        <v>75</v>
      </c>
      <c r="J142" s="2" t="s">
        <v>138</v>
      </c>
      <c r="K142" s="2" t="s">
        <v>387</v>
      </c>
      <c r="L142" s="2" t="s">
        <v>417</v>
      </c>
      <c r="M142" s="2" t="s">
        <v>418</v>
      </c>
      <c r="N142" s="3" t="s">
        <v>419</v>
      </c>
      <c r="O142" s="2" t="s">
        <v>60</v>
      </c>
      <c r="P142" s="2" t="s">
        <v>420</v>
      </c>
      <c r="Q142" s="2"/>
      <c r="R142" s="2"/>
      <c r="S142" s="2"/>
      <c r="T142" s="2" t="s">
        <v>56</v>
      </c>
      <c r="U142">
        <v>0</v>
      </c>
      <c r="V142">
        <v>30</v>
      </c>
      <c r="W142" s="4">
        <v>45976</v>
      </c>
      <c r="X142" s="4"/>
      <c r="Y142" s="4">
        <v>45947</v>
      </c>
      <c r="Z142" s="4">
        <v>45977</v>
      </c>
      <c r="AA142" s="3"/>
      <c r="AB142" s="3"/>
      <c r="AC142" s="2"/>
      <c r="AD142" s="2" t="s">
        <v>95</v>
      </c>
      <c r="AE142" s="2" t="s">
        <v>95</v>
      </c>
      <c r="AF142" s="2"/>
      <c r="AG142" s="2"/>
      <c r="AH142" s="2"/>
      <c r="AI142" s="2"/>
      <c r="AJ142" s="2" t="s">
        <v>50</v>
      </c>
      <c r="AK142" s="2" t="s">
        <v>49</v>
      </c>
    </row>
    <row r="143" spans="1:37" ht="244.8" x14ac:dyDescent="0.3">
      <c r="A143" s="1">
        <v>189</v>
      </c>
      <c r="F143" s="2" t="s">
        <v>76</v>
      </c>
      <c r="G143" s="2" t="s">
        <v>44</v>
      </c>
      <c r="H143" s="2" t="s">
        <v>37</v>
      </c>
      <c r="I143" s="2" t="s">
        <v>75</v>
      </c>
      <c r="J143" s="2" t="s">
        <v>364</v>
      </c>
      <c r="K143" s="2" t="s">
        <v>272</v>
      </c>
      <c r="L143" s="2" t="s">
        <v>278</v>
      </c>
      <c r="M143" s="2" t="s">
        <v>279</v>
      </c>
      <c r="N143" s="3" t="s">
        <v>421</v>
      </c>
      <c r="O143" s="2" t="s">
        <v>42</v>
      </c>
      <c r="P143" s="2" t="s">
        <v>79</v>
      </c>
      <c r="Q143" s="2"/>
      <c r="R143" s="2"/>
      <c r="S143" s="2"/>
      <c r="T143" s="2" t="s">
        <v>56</v>
      </c>
      <c r="U143">
        <v>0</v>
      </c>
      <c r="V143">
        <v>360</v>
      </c>
      <c r="W143" s="4">
        <v>45962</v>
      </c>
      <c r="X143" s="4"/>
      <c r="Y143" s="4">
        <v>45628</v>
      </c>
      <c r="Z143" s="4">
        <v>45988</v>
      </c>
      <c r="AA143" s="3" t="s">
        <v>416</v>
      </c>
      <c r="AB143" s="3"/>
      <c r="AC143" s="2"/>
      <c r="AD143" s="2" t="s">
        <v>74</v>
      </c>
      <c r="AE143" s="2" t="s">
        <v>94</v>
      </c>
      <c r="AF143" s="2"/>
      <c r="AG143" s="2"/>
      <c r="AH143" s="2"/>
      <c r="AI143" s="2"/>
      <c r="AJ143" s="2" t="s">
        <v>50</v>
      </c>
      <c r="AK143" s="2" t="s">
        <v>49</v>
      </c>
    </row>
    <row r="144" spans="1:37" ht="230.4" x14ac:dyDescent="0.3">
      <c r="A144" s="1">
        <v>190</v>
      </c>
      <c r="F144" s="2" t="s">
        <v>76</v>
      </c>
      <c r="G144" s="2" t="s">
        <v>44</v>
      </c>
      <c r="H144" s="2" t="s">
        <v>37</v>
      </c>
      <c r="I144" s="2" t="s">
        <v>75</v>
      </c>
      <c r="J144" s="2" t="s">
        <v>364</v>
      </c>
      <c r="K144" s="2" t="s">
        <v>272</v>
      </c>
      <c r="L144" s="2" t="s">
        <v>422</v>
      </c>
      <c r="M144" s="2" t="s">
        <v>423</v>
      </c>
      <c r="N144" s="3" t="s">
        <v>424</v>
      </c>
      <c r="O144" s="2" t="s">
        <v>42</v>
      </c>
      <c r="P144" s="2" t="s">
        <v>79</v>
      </c>
      <c r="Q144" s="2"/>
      <c r="R144" s="2"/>
      <c r="S144" s="2"/>
      <c r="T144" s="2" t="s">
        <v>56</v>
      </c>
      <c r="U144">
        <v>0</v>
      </c>
      <c r="V144">
        <v>360</v>
      </c>
      <c r="W144" s="4">
        <v>45962</v>
      </c>
      <c r="X144" s="4"/>
      <c r="Y144" s="4">
        <v>45628</v>
      </c>
      <c r="Z144" s="4">
        <v>45988</v>
      </c>
      <c r="AA144" s="3" t="s">
        <v>416</v>
      </c>
      <c r="AB144" s="3"/>
      <c r="AC144" s="2"/>
      <c r="AD144" s="2" t="s">
        <v>74</v>
      </c>
      <c r="AE144" s="2" t="s">
        <v>94</v>
      </c>
      <c r="AF144" s="2"/>
      <c r="AG144" s="2"/>
      <c r="AH144" s="2"/>
      <c r="AI144" s="2"/>
      <c r="AJ144" s="2" t="s">
        <v>50</v>
      </c>
      <c r="AK144" s="2" t="s">
        <v>49</v>
      </c>
    </row>
    <row r="145" spans="1:37" ht="230.4" x14ac:dyDescent="0.3">
      <c r="A145" s="1">
        <v>191</v>
      </c>
      <c r="F145" s="2" t="s">
        <v>76</v>
      </c>
      <c r="G145" s="2" t="s">
        <v>44</v>
      </c>
      <c r="H145" s="2" t="s">
        <v>37</v>
      </c>
      <c r="I145" s="2" t="s">
        <v>75</v>
      </c>
      <c r="J145" s="2" t="s">
        <v>364</v>
      </c>
      <c r="K145" s="2" t="s">
        <v>272</v>
      </c>
      <c r="L145" s="2" t="s">
        <v>283</v>
      </c>
      <c r="M145" s="2" t="s">
        <v>284</v>
      </c>
      <c r="N145" s="3" t="s">
        <v>425</v>
      </c>
      <c r="O145" s="2" t="s">
        <v>42</v>
      </c>
      <c r="P145" s="2" t="s">
        <v>79</v>
      </c>
      <c r="Q145" s="2"/>
      <c r="R145" s="2"/>
      <c r="S145" s="2"/>
      <c r="T145" s="2" t="s">
        <v>56</v>
      </c>
      <c r="U145">
        <v>0</v>
      </c>
      <c r="V145">
        <v>360</v>
      </c>
      <c r="W145" s="4">
        <v>45962</v>
      </c>
      <c r="X145" s="4"/>
      <c r="Y145" s="4">
        <v>45628</v>
      </c>
      <c r="Z145" s="4">
        <v>45988</v>
      </c>
      <c r="AA145" s="3" t="s">
        <v>416</v>
      </c>
      <c r="AB145" s="3"/>
      <c r="AC145" s="2"/>
      <c r="AD145" s="2" t="s">
        <v>74</v>
      </c>
      <c r="AE145" s="2" t="s">
        <v>95</v>
      </c>
      <c r="AF145" s="2"/>
      <c r="AG145" s="2"/>
      <c r="AH145" s="2"/>
      <c r="AI145" s="2"/>
      <c r="AJ145" s="2" t="s">
        <v>50</v>
      </c>
      <c r="AK145" s="2" t="s">
        <v>49</v>
      </c>
    </row>
    <row r="146" spans="1:37" ht="244.8" x14ac:dyDescent="0.3">
      <c r="A146" s="1">
        <v>192</v>
      </c>
      <c r="F146" s="2" t="s">
        <v>76</v>
      </c>
      <c r="G146" s="2" t="s">
        <v>44</v>
      </c>
      <c r="H146" s="2" t="s">
        <v>37</v>
      </c>
      <c r="I146" s="2" t="s">
        <v>75</v>
      </c>
      <c r="J146" s="2" t="s">
        <v>364</v>
      </c>
      <c r="K146" s="2" t="s">
        <v>272</v>
      </c>
      <c r="L146" s="2" t="s">
        <v>422</v>
      </c>
      <c r="M146" s="2" t="s">
        <v>423</v>
      </c>
      <c r="N146" s="3" t="s">
        <v>415</v>
      </c>
      <c r="O146" s="2" t="s">
        <v>42</v>
      </c>
      <c r="P146" s="2" t="s">
        <v>79</v>
      </c>
      <c r="Q146" s="2"/>
      <c r="R146" s="2"/>
      <c r="S146" s="2"/>
      <c r="T146" s="2" t="s">
        <v>56</v>
      </c>
      <c r="U146">
        <v>0</v>
      </c>
      <c r="V146">
        <v>360</v>
      </c>
      <c r="W146" s="4">
        <v>45962</v>
      </c>
      <c r="X146" s="4"/>
      <c r="Y146" s="4">
        <v>45628</v>
      </c>
      <c r="Z146" s="4">
        <v>45988</v>
      </c>
      <c r="AA146" s="3" t="s">
        <v>426</v>
      </c>
      <c r="AB146" s="3"/>
      <c r="AC146" s="2"/>
      <c r="AD146" s="2" t="s">
        <v>74</v>
      </c>
      <c r="AE146" s="2" t="s">
        <v>74</v>
      </c>
      <c r="AF146" s="2"/>
      <c r="AG146" s="2"/>
      <c r="AH146" s="2"/>
      <c r="AI146" s="2"/>
      <c r="AJ146" s="2" t="s">
        <v>50</v>
      </c>
      <c r="AK146" s="2" t="s">
        <v>49</v>
      </c>
    </row>
    <row r="147" spans="1:37" ht="230.4" x14ac:dyDescent="0.3">
      <c r="A147" s="1">
        <v>193</v>
      </c>
      <c r="F147" s="2" t="s">
        <v>76</v>
      </c>
      <c r="G147" s="2" t="s">
        <v>44</v>
      </c>
      <c r="H147" s="2" t="s">
        <v>37</v>
      </c>
      <c r="I147" s="2" t="s">
        <v>75</v>
      </c>
      <c r="J147" s="2" t="s">
        <v>364</v>
      </c>
      <c r="K147" s="2" t="s">
        <v>272</v>
      </c>
      <c r="L147" s="2" t="s">
        <v>427</v>
      </c>
      <c r="M147" s="2" t="s">
        <v>428</v>
      </c>
      <c r="N147" s="3" t="s">
        <v>429</v>
      </c>
      <c r="O147" s="2" t="s">
        <v>42</v>
      </c>
      <c r="P147" s="2" t="s">
        <v>79</v>
      </c>
      <c r="Q147" s="2"/>
      <c r="R147" s="2"/>
      <c r="S147" s="2"/>
      <c r="T147" s="2" t="s">
        <v>56</v>
      </c>
      <c r="U147">
        <v>0</v>
      </c>
      <c r="V147">
        <v>360</v>
      </c>
      <c r="W147" s="4">
        <v>45962</v>
      </c>
      <c r="X147" s="4"/>
      <c r="Y147" s="4">
        <v>45628</v>
      </c>
      <c r="Z147" s="4">
        <v>45988</v>
      </c>
      <c r="AA147" s="3" t="s">
        <v>416</v>
      </c>
      <c r="AB147" s="3"/>
      <c r="AC147" s="2"/>
      <c r="AD147" s="2" t="s">
        <v>74</v>
      </c>
      <c r="AE147" s="2" t="s">
        <v>95</v>
      </c>
      <c r="AF147" s="2"/>
      <c r="AG147" s="2"/>
      <c r="AH147" s="2"/>
      <c r="AI147" s="2"/>
      <c r="AJ147" s="2" t="s">
        <v>50</v>
      </c>
      <c r="AK147" s="2" t="s">
        <v>49</v>
      </c>
    </row>
    <row r="148" spans="1:37" ht="216" x14ac:dyDescent="0.3">
      <c r="A148" s="1">
        <v>194</v>
      </c>
      <c r="F148" s="2" t="s">
        <v>76</v>
      </c>
      <c r="G148" s="2" t="s">
        <v>44</v>
      </c>
      <c r="H148" s="2" t="s">
        <v>37</v>
      </c>
      <c r="I148" s="2" t="s">
        <v>75</v>
      </c>
      <c r="J148" s="2" t="s">
        <v>364</v>
      </c>
      <c r="K148" s="2" t="s">
        <v>272</v>
      </c>
      <c r="L148" s="2" t="s">
        <v>430</v>
      </c>
      <c r="M148" s="2" t="s">
        <v>431</v>
      </c>
      <c r="N148" s="3" t="s">
        <v>432</v>
      </c>
      <c r="O148" s="2" t="s">
        <v>42</v>
      </c>
      <c r="P148" s="2" t="s">
        <v>79</v>
      </c>
      <c r="Q148" s="2"/>
      <c r="R148" s="2"/>
      <c r="S148" s="2"/>
      <c r="T148" s="2" t="s">
        <v>56</v>
      </c>
      <c r="U148">
        <v>0</v>
      </c>
      <c r="V148">
        <v>360</v>
      </c>
      <c r="W148" s="4">
        <v>45962</v>
      </c>
      <c r="X148" s="4"/>
      <c r="Y148" s="4">
        <v>45628</v>
      </c>
      <c r="Z148" s="4">
        <v>45988</v>
      </c>
      <c r="AA148" s="3" t="s">
        <v>416</v>
      </c>
      <c r="AB148" s="3"/>
      <c r="AC148" s="2"/>
      <c r="AD148" s="2" t="s">
        <v>74</v>
      </c>
      <c r="AE148" s="2" t="s">
        <v>95</v>
      </c>
      <c r="AF148" s="2"/>
      <c r="AG148" s="2"/>
      <c r="AH148" s="2"/>
      <c r="AI148" s="2"/>
      <c r="AJ148" s="2" t="s">
        <v>50</v>
      </c>
      <c r="AK148" s="2" t="s">
        <v>49</v>
      </c>
    </row>
    <row r="149" spans="1:37" ht="28.8" x14ac:dyDescent="0.3">
      <c r="A149" s="1">
        <v>196</v>
      </c>
      <c r="F149" s="2" t="s">
        <v>76</v>
      </c>
      <c r="G149" s="2" t="s">
        <v>78</v>
      </c>
      <c r="H149" s="2" t="s">
        <v>37</v>
      </c>
      <c r="I149" s="2" t="s">
        <v>75</v>
      </c>
      <c r="J149" s="2" t="s">
        <v>138</v>
      </c>
      <c r="K149" s="2" t="s">
        <v>387</v>
      </c>
      <c r="L149" s="2" t="s">
        <v>149</v>
      </c>
      <c r="M149" s="2" t="s">
        <v>394</v>
      </c>
      <c r="N149" s="3" t="s">
        <v>433</v>
      </c>
      <c r="O149" s="2" t="s">
        <v>60</v>
      </c>
      <c r="P149" s="2" t="s">
        <v>420</v>
      </c>
      <c r="Q149" s="2"/>
      <c r="R149" s="2"/>
      <c r="S149" s="2"/>
      <c r="T149" s="2" t="s">
        <v>56</v>
      </c>
      <c r="U149">
        <v>0</v>
      </c>
      <c r="V149">
        <v>30</v>
      </c>
      <c r="W149" s="4">
        <v>45976</v>
      </c>
      <c r="X149" s="4"/>
      <c r="Y149" s="4">
        <v>45947</v>
      </c>
      <c r="Z149" s="4">
        <v>45977</v>
      </c>
      <c r="AA149" s="3"/>
      <c r="AB149" s="3"/>
      <c r="AC149" s="2"/>
      <c r="AD149" s="2" t="s">
        <v>95</v>
      </c>
      <c r="AE149" s="2" t="s">
        <v>95</v>
      </c>
      <c r="AF149" s="2"/>
      <c r="AG149" s="2"/>
      <c r="AH149" s="2"/>
      <c r="AI149" s="2"/>
      <c r="AJ149" s="2" t="s">
        <v>50</v>
      </c>
      <c r="AK149" s="2" t="s">
        <v>49</v>
      </c>
    </row>
    <row r="150" spans="1:37" ht="244.8" x14ac:dyDescent="0.3">
      <c r="A150" s="1">
        <v>197</v>
      </c>
      <c r="F150" s="2" t="s">
        <v>76</v>
      </c>
      <c r="G150" s="2" t="s">
        <v>44</v>
      </c>
      <c r="H150" s="2" t="s">
        <v>37</v>
      </c>
      <c r="I150" s="2" t="s">
        <v>75</v>
      </c>
      <c r="J150" s="2" t="s">
        <v>364</v>
      </c>
      <c r="K150" s="2" t="s">
        <v>272</v>
      </c>
      <c r="L150" s="2" t="s">
        <v>434</v>
      </c>
      <c r="M150" s="2" t="s">
        <v>435</v>
      </c>
      <c r="N150" s="3" t="s">
        <v>436</v>
      </c>
      <c r="O150" s="2" t="s">
        <v>42</v>
      </c>
      <c r="P150" s="2" t="s">
        <v>79</v>
      </c>
      <c r="Q150" s="2"/>
      <c r="R150" s="2"/>
      <c r="S150" s="2"/>
      <c r="T150" s="2" t="s">
        <v>56</v>
      </c>
      <c r="U150">
        <v>0</v>
      </c>
      <c r="V150">
        <v>360</v>
      </c>
      <c r="W150" s="4">
        <v>45962</v>
      </c>
      <c r="X150" s="4"/>
      <c r="Y150" s="4">
        <v>45628</v>
      </c>
      <c r="Z150" s="4">
        <v>45988</v>
      </c>
      <c r="AA150" s="3" t="s">
        <v>416</v>
      </c>
      <c r="AB150" s="3"/>
      <c r="AC150" s="2"/>
      <c r="AD150" s="2" t="s">
        <v>74</v>
      </c>
      <c r="AE150" s="2" t="s">
        <v>95</v>
      </c>
      <c r="AF150" s="2"/>
      <c r="AG150" s="2"/>
      <c r="AH150" s="2"/>
      <c r="AI150" s="2"/>
      <c r="AJ150" s="2" t="s">
        <v>50</v>
      </c>
      <c r="AK150" s="2" t="s">
        <v>49</v>
      </c>
    </row>
    <row r="151" spans="1:37" ht="28.8" x14ac:dyDescent="0.3">
      <c r="A151" s="1">
        <v>198</v>
      </c>
      <c r="F151" s="2" t="s">
        <v>76</v>
      </c>
      <c r="G151" s="2" t="s">
        <v>44</v>
      </c>
      <c r="H151" s="2" t="s">
        <v>37</v>
      </c>
      <c r="I151" s="2" t="s">
        <v>75</v>
      </c>
      <c r="J151" s="2" t="s">
        <v>138</v>
      </c>
      <c r="K151" s="2" t="s">
        <v>272</v>
      </c>
      <c r="L151" s="2" t="s">
        <v>437</v>
      </c>
      <c r="M151" s="2" t="s">
        <v>438</v>
      </c>
      <c r="N151" s="3" t="s">
        <v>439</v>
      </c>
      <c r="O151" s="2" t="s">
        <v>42</v>
      </c>
      <c r="P151" s="2" t="s">
        <v>79</v>
      </c>
      <c r="Q151" s="2"/>
      <c r="R151" s="2"/>
      <c r="S151" s="2"/>
      <c r="T151" s="2" t="s">
        <v>56</v>
      </c>
      <c r="U151">
        <v>0</v>
      </c>
      <c r="V151">
        <v>360</v>
      </c>
      <c r="W151" s="4">
        <v>45962</v>
      </c>
      <c r="X151" s="4"/>
      <c r="Y151" s="4">
        <v>45628</v>
      </c>
      <c r="Z151" s="4">
        <v>45988</v>
      </c>
      <c r="AA151" s="3" t="s">
        <v>416</v>
      </c>
      <c r="AB151" s="3"/>
      <c r="AC151" s="2"/>
      <c r="AD151" s="2" t="s">
        <v>74</v>
      </c>
      <c r="AE151" s="2" t="s">
        <v>95</v>
      </c>
      <c r="AF151" s="2"/>
      <c r="AG151" s="2"/>
      <c r="AH151" s="2"/>
      <c r="AI151" s="2"/>
      <c r="AJ151" s="2" t="s">
        <v>50</v>
      </c>
      <c r="AK151" s="2" t="s">
        <v>49</v>
      </c>
    </row>
    <row r="152" spans="1:37" ht="28.8" x14ac:dyDescent="0.3">
      <c r="A152" s="1">
        <v>203</v>
      </c>
      <c r="B152">
        <v>17277</v>
      </c>
      <c r="F152" s="2" t="s">
        <v>76</v>
      </c>
      <c r="G152" s="2" t="s">
        <v>78</v>
      </c>
      <c r="H152" s="2" t="s">
        <v>37</v>
      </c>
      <c r="I152" s="2" t="s">
        <v>46</v>
      </c>
      <c r="J152" s="2" t="s">
        <v>442</v>
      </c>
      <c r="K152" s="2" t="s">
        <v>142</v>
      </c>
      <c r="L152" s="2" t="s">
        <v>67</v>
      </c>
      <c r="M152" s="2" t="s">
        <v>166</v>
      </c>
      <c r="N152" s="3" t="s">
        <v>440</v>
      </c>
      <c r="O152" s="2" t="s">
        <v>174</v>
      </c>
      <c r="P152" s="2" t="s">
        <v>65</v>
      </c>
      <c r="Q152" s="2"/>
      <c r="R152" s="2" t="s">
        <v>441</v>
      </c>
      <c r="S152" s="2" t="s">
        <v>441</v>
      </c>
      <c r="T152" s="2" t="s">
        <v>56</v>
      </c>
      <c r="U152">
        <v>0</v>
      </c>
      <c r="V152">
        <v>360</v>
      </c>
      <c r="W152" s="4">
        <v>45985</v>
      </c>
      <c r="X152" s="4">
        <v>46034</v>
      </c>
      <c r="Y152" s="4">
        <v>46034</v>
      </c>
      <c r="Z152" s="4">
        <v>46394</v>
      </c>
      <c r="AA152" s="3"/>
      <c r="AB152" s="3" t="s">
        <v>271</v>
      </c>
      <c r="AC152" s="2"/>
      <c r="AD152" s="2" t="s">
        <v>45</v>
      </c>
      <c r="AE152" s="2" t="s">
        <v>45</v>
      </c>
      <c r="AF152" s="2"/>
      <c r="AG152" s="2"/>
      <c r="AH152" s="2"/>
      <c r="AI152" s="2"/>
      <c r="AJ152" s="2" t="s">
        <v>50</v>
      </c>
      <c r="AK152" s="2" t="s">
        <v>49</v>
      </c>
    </row>
    <row r="153" spans="1:37" ht="28.8" x14ac:dyDescent="0.3">
      <c r="A153" s="1">
        <v>204</v>
      </c>
      <c r="B153">
        <v>17655</v>
      </c>
      <c r="F153" s="2" t="s">
        <v>76</v>
      </c>
      <c r="G153" s="2" t="s">
        <v>78</v>
      </c>
      <c r="H153" s="2" t="s">
        <v>37</v>
      </c>
      <c r="I153" s="2" t="s">
        <v>46</v>
      </c>
      <c r="J153" s="2" t="s">
        <v>442</v>
      </c>
      <c r="K153" s="2" t="s">
        <v>142</v>
      </c>
      <c r="L153" s="2" t="s">
        <v>151</v>
      </c>
      <c r="M153" s="2" t="s">
        <v>152</v>
      </c>
      <c r="N153" s="3" t="s">
        <v>443</v>
      </c>
      <c r="O153" s="2" t="s">
        <v>174</v>
      </c>
      <c r="P153" s="2" t="s">
        <v>65</v>
      </c>
      <c r="Q153" s="2"/>
      <c r="R153" s="2" t="s">
        <v>441</v>
      </c>
      <c r="S153" s="2" t="s">
        <v>441</v>
      </c>
      <c r="T153" s="2" t="s">
        <v>56</v>
      </c>
      <c r="U153">
        <v>0</v>
      </c>
      <c r="V153">
        <v>360</v>
      </c>
      <c r="W153" s="4">
        <v>46046</v>
      </c>
      <c r="X153" s="4"/>
      <c r="Y153" s="4">
        <v>46046</v>
      </c>
      <c r="Z153" s="4">
        <v>46419</v>
      </c>
      <c r="AA153" s="3"/>
      <c r="AB153" s="3" t="s">
        <v>444</v>
      </c>
      <c r="AC153" s="2"/>
      <c r="AD153" s="2" t="s">
        <v>45</v>
      </c>
      <c r="AE153" s="2" t="s">
        <v>117</v>
      </c>
      <c r="AF153" s="2"/>
      <c r="AG153" s="2"/>
      <c r="AH153" s="2"/>
      <c r="AI153" s="2"/>
      <c r="AJ153" s="2" t="s">
        <v>50</v>
      </c>
      <c r="AK153" s="2" t="s">
        <v>49</v>
      </c>
    </row>
    <row r="154" spans="1:37" ht="28.8" x14ac:dyDescent="0.3">
      <c r="A154" s="1">
        <v>205</v>
      </c>
      <c r="B154">
        <v>17656</v>
      </c>
      <c r="F154" s="2" t="s">
        <v>76</v>
      </c>
      <c r="G154" s="2" t="s">
        <v>78</v>
      </c>
      <c r="H154" s="2" t="s">
        <v>37</v>
      </c>
      <c r="I154" s="2" t="s">
        <v>46</v>
      </c>
      <c r="J154" s="2" t="s">
        <v>442</v>
      </c>
      <c r="K154" s="2" t="s">
        <v>142</v>
      </c>
      <c r="L154" s="2" t="s">
        <v>158</v>
      </c>
      <c r="M154" s="2" t="s">
        <v>159</v>
      </c>
      <c r="N154" s="3" t="s">
        <v>443</v>
      </c>
      <c r="O154" s="2" t="s">
        <v>174</v>
      </c>
      <c r="P154" s="2" t="s">
        <v>65</v>
      </c>
      <c r="Q154" s="2"/>
      <c r="R154" s="2" t="s">
        <v>441</v>
      </c>
      <c r="S154" s="2" t="s">
        <v>441</v>
      </c>
      <c r="T154" s="2" t="s">
        <v>56</v>
      </c>
      <c r="U154">
        <v>0</v>
      </c>
      <c r="V154">
        <v>360</v>
      </c>
      <c r="W154" s="4">
        <v>46046</v>
      </c>
      <c r="X154" s="4"/>
      <c r="Y154" s="4">
        <v>46046</v>
      </c>
      <c r="Z154" s="4">
        <v>46419</v>
      </c>
      <c r="AA154" s="3"/>
      <c r="AB154" s="3" t="s">
        <v>220</v>
      </c>
      <c r="AC154" s="2"/>
      <c r="AD154" s="2" t="s">
        <v>45</v>
      </c>
      <c r="AE154" s="2" t="s">
        <v>102</v>
      </c>
      <c r="AF154" s="2"/>
      <c r="AG154" s="2"/>
      <c r="AH154" s="2"/>
      <c r="AI154" s="2"/>
      <c r="AJ154" s="2" t="s">
        <v>50</v>
      </c>
      <c r="AK154" s="2" t="s">
        <v>49</v>
      </c>
    </row>
    <row r="155" spans="1:37" ht="28.8" x14ac:dyDescent="0.3">
      <c r="A155" s="1">
        <v>206</v>
      </c>
      <c r="B155">
        <v>17185</v>
      </c>
      <c r="F155" s="2" t="s">
        <v>76</v>
      </c>
      <c r="G155" s="2" t="s">
        <v>78</v>
      </c>
      <c r="H155" s="2" t="s">
        <v>37</v>
      </c>
      <c r="I155" s="2" t="s">
        <v>46</v>
      </c>
      <c r="J155" s="2" t="s">
        <v>442</v>
      </c>
      <c r="K155" s="2" t="s">
        <v>142</v>
      </c>
      <c r="L155" s="2" t="s">
        <v>149</v>
      </c>
      <c r="M155" s="2" t="s">
        <v>150</v>
      </c>
      <c r="N155" s="3" t="s">
        <v>440</v>
      </c>
      <c r="O155" s="2" t="s">
        <v>174</v>
      </c>
      <c r="P155" s="2" t="s">
        <v>65</v>
      </c>
      <c r="Q155" s="2"/>
      <c r="R155" s="2" t="s">
        <v>441</v>
      </c>
      <c r="S155" s="2" t="s">
        <v>441</v>
      </c>
      <c r="T155" s="2" t="s">
        <v>56</v>
      </c>
      <c r="U155">
        <v>0</v>
      </c>
      <c r="V155">
        <v>360</v>
      </c>
      <c r="W155" s="4">
        <v>45985</v>
      </c>
      <c r="X155" s="4">
        <v>46028</v>
      </c>
      <c r="Y155" s="4">
        <v>46028</v>
      </c>
      <c r="Z155" s="4">
        <v>46388</v>
      </c>
      <c r="AA155" s="3"/>
      <c r="AB155" s="3" t="s">
        <v>146</v>
      </c>
      <c r="AC155" s="2"/>
      <c r="AD155" s="2" t="s">
        <v>45</v>
      </c>
      <c r="AE155" s="2" t="s">
        <v>45</v>
      </c>
      <c r="AF155" s="2"/>
      <c r="AG155" s="2"/>
      <c r="AH155" s="2"/>
      <c r="AI155" s="2"/>
      <c r="AJ155" s="2" t="s">
        <v>50</v>
      </c>
      <c r="AK155" s="2" t="s">
        <v>49</v>
      </c>
    </row>
    <row r="156" spans="1:37" ht="28.8" x14ac:dyDescent="0.3">
      <c r="A156" s="1">
        <v>207</v>
      </c>
      <c r="B156">
        <v>17186</v>
      </c>
      <c r="F156" s="2" t="s">
        <v>76</v>
      </c>
      <c r="G156" s="2" t="s">
        <v>78</v>
      </c>
      <c r="H156" s="2" t="s">
        <v>37</v>
      </c>
      <c r="I156" s="2" t="s">
        <v>46</v>
      </c>
      <c r="J156" s="2" t="s">
        <v>442</v>
      </c>
      <c r="K156" s="2" t="s">
        <v>142</v>
      </c>
      <c r="L156" s="2" t="s">
        <v>170</v>
      </c>
      <c r="M156" s="2" t="s">
        <v>171</v>
      </c>
      <c r="N156" s="3" t="s">
        <v>440</v>
      </c>
      <c r="O156" s="2" t="s">
        <v>174</v>
      </c>
      <c r="P156" s="2" t="s">
        <v>65</v>
      </c>
      <c r="Q156" s="2"/>
      <c r="R156" s="2" t="s">
        <v>441</v>
      </c>
      <c r="S156" s="2" t="s">
        <v>441</v>
      </c>
      <c r="T156" s="2" t="s">
        <v>56</v>
      </c>
      <c r="U156">
        <v>0</v>
      </c>
      <c r="V156">
        <v>360</v>
      </c>
      <c r="W156" s="4">
        <v>45985</v>
      </c>
      <c r="X156" s="4">
        <v>46028</v>
      </c>
      <c r="Y156" s="4">
        <v>46028</v>
      </c>
      <c r="Z156" s="4">
        <v>46388</v>
      </c>
      <c r="AA156" s="3"/>
      <c r="AB156" s="3" t="s">
        <v>146</v>
      </c>
      <c r="AC156" s="2"/>
      <c r="AD156" s="2" t="s">
        <v>45</v>
      </c>
      <c r="AE156" s="2" t="s">
        <v>45</v>
      </c>
      <c r="AF156" s="2"/>
      <c r="AG156" s="2"/>
      <c r="AH156" s="2"/>
      <c r="AI156" s="2"/>
      <c r="AJ156" s="2" t="s">
        <v>50</v>
      </c>
      <c r="AK156" s="2" t="s">
        <v>49</v>
      </c>
    </row>
    <row r="157" spans="1:37" ht="28.8" x14ac:dyDescent="0.3">
      <c r="A157" s="1">
        <v>208</v>
      </c>
      <c r="B157">
        <v>17187</v>
      </c>
      <c r="F157" s="2" t="s">
        <v>76</v>
      </c>
      <c r="G157" s="2" t="s">
        <v>78</v>
      </c>
      <c r="H157" s="2" t="s">
        <v>37</v>
      </c>
      <c r="I157" s="2" t="s">
        <v>46</v>
      </c>
      <c r="J157" s="2" t="s">
        <v>442</v>
      </c>
      <c r="K157" s="2" t="s">
        <v>142</v>
      </c>
      <c r="L157" s="2" t="s">
        <v>445</v>
      </c>
      <c r="M157" s="2" t="s">
        <v>446</v>
      </c>
      <c r="N157" s="3" t="s">
        <v>440</v>
      </c>
      <c r="O157" s="2" t="s">
        <v>174</v>
      </c>
      <c r="P157" s="2" t="s">
        <v>65</v>
      </c>
      <c r="Q157" s="2"/>
      <c r="R157" s="2" t="s">
        <v>441</v>
      </c>
      <c r="S157" s="2" t="s">
        <v>441</v>
      </c>
      <c r="T157" s="2" t="s">
        <v>56</v>
      </c>
      <c r="U157">
        <v>0</v>
      </c>
      <c r="V157">
        <v>360</v>
      </c>
      <c r="W157" s="4">
        <v>45985</v>
      </c>
      <c r="X157" s="4">
        <v>46028</v>
      </c>
      <c r="Y157" s="4">
        <v>46028</v>
      </c>
      <c r="Z157" s="4">
        <v>46388</v>
      </c>
      <c r="AA157" s="3"/>
      <c r="AB157" s="3" t="s">
        <v>146</v>
      </c>
      <c r="AC157" s="2"/>
      <c r="AD157" s="2" t="s">
        <v>45</v>
      </c>
      <c r="AE157" s="2" t="s">
        <v>45</v>
      </c>
      <c r="AF157" s="2"/>
      <c r="AG157" s="2"/>
      <c r="AH157" s="2"/>
      <c r="AI157" s="2"/>
      <c r="AJ157" s="2" t="s">
        <v>50</v>
      </c>
      <c r="AK157" s="2" t="s">
        <v>49</v>
      </c>
    </row>
    <row r="158" spans="1:37" ht="28.8" x14ac:dyDescent="0.3">
      <c r="A158" s="1">
        <v>209</v>
      </c>
      <c r="B158">
        <v>17723</v>
      </c>
      <c r="F158" s="2" t="s">
        <v>76</v>
      </c>
      <c r="G158" s="2" t="s">
        <v>78</v>
      </c>
      <c r="H158" s="2" t="s">
        <v>37</v>
      </c>
      <c r="I158" s="2" t="s">
        <v>46</v>
      </c>
      <c r="J158" s="2" t="s">
        <v>442</v>
      </c>
      <c r="K158" s="2" t="s">
        <v>188</v>
      </c>
      <c r="L158" s="2" t="s">
        <v>223</v>
      </c>
      <c r="M158" s="2" t="s">
        <v>224</v>
      </c>
      <c r="N158" s="3" t="s">
        <v>447</v>
      </c>
      <c r="O158" s="2" t="s">
        <v>174</v>
      </c>
      <c r="P158" s="2" t="s">
        <v>65</v>
      </c>
      <c r="Q158" s="2"/>
      <c r="R158" s="2" t="s">
        <v>441</v>
      </c>
      <c r="S158" s="2" t="s">
        <v>441</v>
      </c>
      <c r="T158" s="2" t="s">
        <v>56</v>
      </c>
      <c r="U158">
        <v>0</v>
      </c>
      <c r="V158">
        <v>360</v>
      </c>
      <c r="W158" s="4">
        <v>46048</v>
      </c>
      <c r="X158" s="4"/>
      <c r="Y158" s="4">
        <v>46048</v>
      </c>
      <c r="Z158" s="4">
        <v>46419</v>
      </c>
      <c r="AA158" s="3"/>
      <c r="AB158" s="3" t="s">
        <v>226</v>
      </c>
      <c r="AC158" s="2"/>
      <c r="AD158" s="2" t="s">
        <v>45</v>
      </c>
      <c r="AE158" s="2" t="s">
        <v>101</v>
      </c>
      <c r="AF158" s="2"/>
      <c r="AG158" s="2"/>
      <c r="AH158" s="2"/>
      <c r="AI158" s="2"/>
      <c r="AJ158" s="2" t="s">
        <v>50</v>
      </c>
      <c r="AK158" s="2" t="s">
        <v>49</v>
      </c>
    </row>
    <row r="159" spans="1:37" ht="28.8" x14ac:dyDescent="0.3">
      <c r="A159" s="1">
        <v>210</v>
      </c>
      <c r="B159">
        <v>17724</v>
      </c>
      <c r="F159" s="2" t="s">
        <v>76</v>
      </c>
      <c r="G159" s="2" t="s">
        <v>78</v>
      </c>
      <c r="H159" s="2" t="s">
        <v>37</v>
      </c>
      <c r="I159" s="2" t="s">
        <v>46</v>
      </c>
      <c r="J159" s="2" t="s">
        <v>442</v>
      </c>
      <c r="K159" s="2" t="s">
        <v>188</v>
      </c>
      <c r="L159" s="2" t="s">
        <v>215</v>
      </c>
      <c r="M159" s="2" t="s">
        <v>216</v>
      </c>
      <c r="N159" s="3" t="s">
        <v>448</v>
      </c>
      <c r="O159" s="2" t="s">
        <v>174</v>
      </c>
      <c r="P159" s="2" t="s">
        <v>65</v>
      </c>
      <c r="Q159" s="2"/>
      <c r="R159" s="2" t="s">
        <v>441</v>
      </c>
      <c r="S159" s="2" t="s">
        <v>441</v>
      </c>
      <c r="T159" s="2" t="s">
        <v>56</v>
      </c>
      <c r="U159">
        <v>0</v>
      </c>
      <c r="V159">
        <v>360</v>
      </c>
      <c r="W159" s="4">
        <v>46048</v>
      </c>
      <c r="X159" s="4"/>
      <c r="Y159" s="4">
        <v>46048</v>
      </c>
      <c r="Z159" s="4">
        <v>46419</v>
      </c>
      <c r="AA159" s="3"/>
      <c r="AB159" s="3" t="s">
        <v>220</v>
      </c>
      <c r="AC159" s="2"/>
      <c r="AD159" s="2" t="s">
        <v>45</v>
      </c>
      <c r="AE159" s="2" t="s">
        <v>102</v>
      </c>
      <c r="AF159" s="2"/>
      <c r="AG159" s="2"/>
      <c r="AH159" s="2"/>
      <c r="AI159" s="2"/>
      <c r="AJ159" s="2" t="s">
        <v>50</v>
      </c>
      <c r="AK159" s="2" t="s">
        <v>49</v>
      </c>
    </row>
    <row r="160" spans="1:37" x14ac:dyDescent="0.3">
      <c r="A160" s="1">
        <v>211</v>
      </c>
      <c r="F160" s="2" t="s">
        <v>76</v>
      </c>
      <c r="G160" s="2" t="s">
        <v>78</v>
      </c>
      <c r="H160" s="2" t="s">
        <v>37</v>
      </c>
      <c r="I160" s="2" t="s">
        <v>46</v>
      </c>
      <c r="J160" s="2" t="s">
        <v>442</v>
      </c>
      <c r="K160" s="2" t="s">
        <v>188</v>
      </c>
      <c r="L160" s="2" t="s">
        <v>210</v>
      </c>
      <c r="M160" s="2" t="s">
        <v>211</v>
      </c>
      <c r="N160" s="3" t="s">
        <v>449</v>
      </c>
      <c r="O160" s="2" t="s">
        <v>174</v>
      </c>
      <c r="P160" s="2" t="s">
        <v>65</v>
      </c>
      <c r="Q160" s="2"/>
      <c r="R160" s="2" t="s">
        <v>441</v>
      </c>
      <c r="S160" s="2" t="s">
        <v>441</v>
      </c>
      <c r="T160" s="2" t="s">
        <v>56</v>
      </c>
      <c r="U160">
        <v>0</v>
      </c>
      <c r="V160">
        <v>360</v>
      </c>
      <c r="W160" s="4">
        <v>46048</v>
      </c>
      <c r="X160" s="4"/>
      <c r="Y160" s="4">
        <v>46048</v>
      </c>
      <c r="Z160" s="4">
        <v>46408</v>
      </c>
      <c r="AA160" s="3"/>
      <c r="AB160" s="3"/>
      <c r="AC160" s="2"/>
      <c r="AD160" s="2" t="s">
        <v>45</v>
      </c>
      <c r="AE160" s="2" t="s">
        <v>45</v>
      </c>
      <c r="AF160" s="2"/>
      <c r="AG160" s="2"/>
      <c r="AH160" s="2"/>
      <c r="AI160" s="2"/>
      <c r="AJ160" s="2" t="s">
        <v>50</v>
      </c>
      <c r="AK160" s="2" t="s">
        <v>49</v>
      </c>
    </row>
    <row r="161" spans="1:37" ht="28.8" x14ac:dyDescent="0.3">
      <c r="A161" s="1">
        <v>212</v>
      </c>
      <c r="B161">
        <v>17725</v>
      </c>
      <c r="F161" s="2" t="s">
        <v>76</v>
      </c>
      <c r="G161" s="2" t="s">
        <v>78</v>
      </c>
      <c r="H161" s="2" t="s">
        <v>37</v>
      </c>
      <c r="I161" s="2" t="s">
        <v>46</v>
      </c>
      <c r="J161" s="2" t="s">
        <v>442</v>
      </c>
      <c r="K161" s="2" t="s">
        <v>188</v>
      </c>
      <c r="L161" s="2" t="s">
        <v>227</v>
      </c>
      <c r="M161" s="2" t="s">
        <v>228</v>
      </c>
      <c r="N161" s="3" t="s">
        <v>447</v>
      </c>
      <c r="O161" s="2" t="s">
        <v>174</v>
      </c>
      <c r="P161" s="2" t="s">
        <v>65</v>
      </c>
      <c r="Q161" s="2"/>
      <c r="R161" s="2" t="s">
        <v>441</v>
      </c>
      <c r="S161" s="2" t="s">
        <v>441</v>
      </c>
      <c r="T161" s="2" t="s">
        <v>56</v>
      </c>
      <c r="U161">
        <v>0</v>
      </c>
      <c r="V161">
        <v>360</v>
      </c>
      <c r="W161" s="4">
        <v>46048</v>
      </c>
      <c r="X161" s="4"/>
      <c r="Y161" s="4">
        <v>46048</v>
      </c>
      <c r="Z161" s="4">
        <v>46419</v>
      </c>
      <c r="AA161" s="3"/>
      <c r="AB161" s="3" t="s">
        <v>234</v>
      </c>
      <c r="AC161" s="2"/>
      <c r="AD161" s="2" t="s">
        <v>45</v>
      </c>
      <c r="AE161" s="2" t="s">
        <v>117</v>
      </c>
      <c r="AF161" s="2"/>
      <c r="AG161" s="2"/>
      <c r="AH161" s="2"/>
      <c r="AI161" s="2"/>
      <c r="AJ161" s="2" t="s">
        <v>50</v>
      </c>
      <c r="AK161" s="2" t="s">
        <v>49</v>
      </c>
    </row>
    <row r="162" spans="1:37" ht="28.8" x14ac:dyDescent="0.3">
      <c r="A162" s="1">
        <v>214</v>
      </c>
      <c r="B162">
        <v>17736</v>
      </c>
      <c r="F162" s="2" t="s">
        <v>76</v>
      </c>
      <c r="G162" s="2" t="s">
        <v>78</v>
      </c>
      <c r="H162" s="2" t="s">
        <v>37</v>
      </c>
      <c r="I162" s="2" t="s">
        <v>46</v>
      </c>
      <c r="J162" s="2" t="s">
        <v>442</v>
      </c>
      <c r="K162" s="2" t="s">
        <v>188</v>
      </c>
      <c r="L162" s="2" t="s">
        <v>450</v>
      </c>
      <c r="M162" s="2" t="s">
        <v>451</v>
      </c>
      <c r="N162" s="3" t="s">
        <v>449</v>
      </c>
      <c r="O162" s="2" t="s">
        <v>174</v>
      </c>
      <c r="P162" s="2" t="s">
        <v>65</v>
      </c>
      <c r="Q162" s="2"/>
      <c r="R162" s="2" t="s">
        <v>441</v>
      </c>
      <c r="S162" s="2" t="s">
        <v>441</v>
      </c>
      <c r="T162" s="2" t="s">
        <v>56</v>
      </c>
      <c r="U162">
        <v>0</v>
      </c>
      <c r="V162">
        <v>360</v>
      </c>
      <c r="W162" s="4">
        <v>46048</v>
      </c>
      <c r="X162" s="4"/>
      <c r="Y162" s="4">
        <v>46048</v>
      </c>
      <c r="Z162" s="4">
        <v>46425</v>
      </c>
      <c r="AA162" s="3"/>
      <c r="AB162" s="3" t="s">
        <v>173</v>
      </c>
      <c r="AC162" s="2"/>
      <c r="AD162" s="2" t="s">
        <v>45</v>
      </c>
      <c r="AE162" s="2" t="s">
        <v>45</v>
      </c>
      <c r="AF162" s="2"/>
      <c r="AG162" s="2"/>
      <c r="AH162" s="2"/>
      <c r="AI162" s="2"/>
      <c r="AJ162" s="2" t="s">
        <v>50</v>
      </c>
      <c r="AK162" s="2" t="s">
        <v>49</v>
      </c>
    </row>
    <row r="163" spans="1:37" ht="28.8" x14ac:dyDescent="0.3">
      <c r="A163" s="1">
        <v>215</v>
      </c>
      <c r="F163" s="2" t="s">
        <v>76</v>
      </c>
      <c r="G163" s="2" t="s">
        <v>78</v>
      </c>
      <c r="H163" s="2" t="s">
        <v>37</v>
      </c>
      <c r="I163" s="2" t="s">
        <v>46</v>
      </c>
      <c r="J163" s="2" t="s">
        <v>442</v>
      </c>
      <c r="K163" s="2" t="s">
        <v>38</v>
      </c>
      <c r="L163" s="2" t="s">
        <v>215</v>
      </c>
      <c r="M163" s="2" t="s">
        <v>452</v>
      </c>
      <c r="N163" s="3" t="s">
        <v>453</v>
      </c>
      <c r="O163" s="2" t="s">
        <v>174</v>
      </c>
      <c r="P163" s="2" t="s">
        <v>65</v>
      </c>
      <c r="Q163" s="2"/>
      <c r="R163" s="2" t="s">
        <v>441</v>
      </c>
      <c r="S163" s="2" t="s">
        <v>441</v>
      </c>
      <c r="T163" s="2" t="s">
        <v>56</v>
      </c>
      <c r="U163">
        <v>0</v>
      </c>
      <c r="V163">
        <v>360</v>
      </c>
      <c r="W163" s="4">
        <v>46049</v>
      </c>
      <c r="X163" s="4"/>
      <c r="Y163" s="4">
        <v>46049</v>
      </c>
      <c r="Z163" s="4">
        <v>46409</v>
      </c>
      <c r="AA163" s="3"/>
      <c r="AB163" s="3"/>
      <c r="AC163" s="2"/>
      <c r="AD163" s="2" t="s">
        <v>45</v>
      </c>
      <c r="AE163" s="2" t="s">
        <v>45</v>
      </c>
      <c r="AF163" s="2"/>
      <c r="AG163" s="2"/>
      <c r="AH163" s="2"/>
      <c r="AI163" s="2"/>
      <c r="AJ163" s="2" t="s">
        <v>50</v>
      </c>
      <c r="AK163" s="2" t="s">
        <v>49</v>
      </c>
    </row>
    <row r="164" spans="1:37" ht="28.8" x14ac:dyDescent="0.3">
      <c r="A164" s="1">
        <v>216</v>
      </c>
      <c r="B164">
        <v>18618</v>
      </c>
      <c r="F164" s="2" t="s">
        <v>76</v>
      </c>
      <c r="G164" s="2" t="s">
        <v>78</v>
      </c>
      <c r="H164" s="2" t="s">
        <v>37</v>
      </c>
      <c r="I164" s="2" t="s">
        <v>46</v>
      </c>
      <c r="J164" s="2" t="s">
        <v>442</v>
      </c>
      <c r="K164" s="2" t="s">
        <v>38</v>
      </c>
      <c r="L164" s="2" t="s">
        <v>223</v>
      </c>
      <c r="M164" s="2" t="s">
        <v>454</v>
      </c>
      <c r="N164" s="3" t="s">
        <v>455</v>
      </c>
      <c r="O164" s="2" t="s">
        <v>174</v>
      </c>
      <c r="P164" s="2" t="s">
        <v>65</v>
      </c>
      <c r="Q164" s="2"/>
      <c r="R164" s="2" t="s">
        <v>441</v>
      </c>
      <c r="S164" s="2" t="s">
        <v>441</v>
      </c>
      <c r="T164" s="2" t="s">
        <v>56</v>
      </c>
      <c r="U164">
        <v>0</v>
      </c>
      <c r="V164">
        <v>360</v>
      </c>
      <c r="W164" s="4">
        <v>46049</v>
      </c>
      <c r="X164" s="4"/>
      <c r="Y164" s="4">
        <v>46049</v>
      </c>
      <c r="Z164" s="4">
        <v>46447</v>
      </c>
      <c r="AA164" s="3"/>
      <c r="AB164" s="3" t="s">
        <v>1707</v>
      </c>
      <c r="AC164" s="2"/>
      <c r="AD164" s="2" t="s">
        <v>45</v>
      </c>
      <c r="AE164" s="2" t="s">
        <v>117</v>
      </c>
      <c r="AF164" s="2"/>
      <c r="AG164" s="2"/>
      <c r="AH164" s="2"/>
      <c r="AI164" s="2"/>
      <c r="AJ164" s="2" t="s">
        <v>50</v>
      </c>
      <c r="AK164" s="2" t="s">
        <v>49</v>
      </c>
    </row>
    <row r="165" spans="1:37" ht="28.8" x14ac:dyDescent="0.3">
      <c r="A165" s="1">
        <v>217</v>
      </c>
      <c r="F165" s="2" t="s">
        <v>76</v>
      </c>
      <c r="G165" s="2" t="s">
        <v>78</v>
      </c>
      <c r="H165" s="2" t="s">
        <v>37</v>
      </c>
      <c r="I165" s="2" t="s">
        <v>46</v>
      </c>
      <c r="J165" s="2" t="s">
        <v>442</v>
      </c>
      <c r="K165" s="2" t="s">
        <v>38</v>
      </c>
      <c r="L165" s="2" t="s">
        <v>213</v>
      </c>
      <c r="M165" s="2" t="s">
        <v>214</v>
      </c>
      <c r="N165" s="3" t="s">
        <v>455</v>
      </c>
      <c r="O165" s="2" t="s">
        <v>174</v>
      </c>
      <c r="P165" s="2" t="s">
        <v>65</v>
      </c>
      <c r="Q165" s="2"/>
      <c r="R165" s="2" t="s">
        <v>441</v>
      </c>
      <c r="S165" s="2" t="s">
        <v>441</v>
      </c>
      <c r="T165" s="2" t="s">
        <v>56</v>
      </c>
      <c r="U165">
        <v>0</v>
      </c>
      <c r="V165">
        <v>360</v>
      </c>
      <c r="W165" s="4">
        <v>46049</v>
      </c>
      <c r="X165" s="4"/>
      <c r="Y165" s="4">
        <v>46049</v>
      </c>
      <c r="Z165" s="4">
        <v>46409</v>
      </c>
      <c r="AA165" s="3"/>
      <c r="AB165" s="3"/>
      <c r="AC165" s="2"/>
      <c r="AD165" s="2" t="s">
        <v>45</v>
      </c>
      <c r="AE165" s="2" t="s">
        <v>45</v>
      </c>
      <c r="AF165" s="2"/>
      <c r="AG165" s="2"/>
      <c r="AH165" s="2"/>
      <c r="AI165" s="2"/>
      <c r="AJ165" s="2" t="s">
        <v>50</v>
      </c>
      <c r="AK165" s="2" t="s">
        <v>49</v>
      </c>
    </row>
    <row r="166" spans="1:37" ht="28.8" x14ac:dyDescent="0.3">
      <c r="A166" s="1">
        <v>218</v>
      </c>
      <c r="B166">
        <v>18619</v>
      </c>
      <c r="F166" s="2" t="s">
        <v>76</v>
      </c>
      <c r="G166" s="2" t="s">
        <v>78</v>
      </c>
      <c r="H166" s="2" t="s">
        <v>37</v>
      </c>
      <c r="I166" s="2" t="s">
        <v>46</v>
      </c>
      <c r="J166" s="2" t="s">
        <v>442</v>
      </c>
      <c r="K166" s="2" t="s">
        <v>38</v>
      </c>
      <c r="L166" s="2" t="s">
        <v>227</v>
      </c>
      <c r="M166" s="2" t="s">
        <v>231</v>
      </c>
      <c r="N166" s="3" t="s">
        <v>455</v>
      </c>
      <c r="O166" s="2" t="s">
        <v>174</v>
      </c>
      <c r="P166" s="2" t="s">
        <v>65</v>
      </c>
      <c r="Q166" s="2"/>
      <c r="R166" s="2" t="s">
        <v>441</v>
      </c>
      <c r="S166" s="2" t="s">
        <v>441</v>
      </c>
      <c r="T166" s="2" t="s">
        <v>56</v>
      </c>
      <c r="U166">
        <v>0</v>
      </c>
      <c r="V166">
        <v>360</v>
      </c>
      <c r="W166" s="4">
        <v>46049</v>
      </c>
      <c r="X166" s="4"/>
      <c r="Y166" s="4">
        <v>46049</v>
      </c>
      <c r="Z166" s="4">
        <v>46447</v>
      </c>
      <c r="AA166" s="3"/>
      <c r="AB166" s="3" t="s">
        <v>1707</v>
      </c>
      <c r="AC166" s="2"/>
      <c r="AD166" s="2" t="s">
        <v>45</v>
      </c>
      <c r="AE166" s="2" t="s">
        <v>117</v>
      </c>
      <c r="AF166" s="2"/>
      <c r="AG166" s="2"/>
      <c r="AH166" s="2"/>
      <c r="AI166" s="2"/>
      <c r="AJ166" s="2" t="s">
        <v>50</v>
      </c>
      <c r="AK166" s="2" t="s">
        <v>49</v>
      </c>
    </row>
    <row r="167" spans="1:37" ht="28.8" x14ac:dyDescent="0.3">
      <c r="A167" s="1">
        <v>219</v>
      </c>
      <c r="F167" s="2" t="s">
        <v>76</v>
      </c>
      <c r="G167" s="2" t="s">
        <v>78</v>
      </c>
      <c r="H167" s="2" t="s">
        <v>37</v>
      </c>
      <c r="I167" s="2" t="s">
        <v>46</v>
      </c>
      <c r="J167" s="2" t="s">
        <v>442</v>
      </c>
      <c r="K167" s="2" t="s">
        <v>38</v>
      </c>
      <c r="L167" s="2" t="s">
        <v>217</v>
      </c>
      <c r="M167" s="2" t="s">
        <v>456</v>
      </c>
      <c r="N167" s="3" t="s">
        <v>457</v>
      </c>
      <c r="O167" s="2" t="s">
        <v>174</v>
      </c>
      <c r="P167" s="2" t="s">
        <v>65</v>
      </c>
      <c r="Q167" s="2"/>
      <c r="R167" s="2" t="s">
        <v>441</v>
      </c>
      <c r="S167" s="2" t="s">
        <v>441</v>
      </c>
      <c r="T167" s="2" t="s">
        <v>56</v>
      </c>
      <c r="U167">
        <v>0</v>
      </c>
      <c r="V167">
        <v>360</v>
      </c>
      <c r="W167" s="4">
        <v>46049</v>
      </c>
      <c r="X167" s="4"/>
      <c r="Y167" s="4">
        <v>45986</v>
      </c>
      <c r="Z167" s="4">
        <v>46346</v>
      </c>
      <c r="AA167" s="3"/>
      <c r="AB167" s="3"/>
      <c r="AC167" s="2"/>
      <c r="AD167" s="2" t="s">
        <v>45</v>
      </c>
      <c r="AE167" s="2" t="s">
        <v>45</v>
      </c>
      <c r="AF167" s="2"/>
      <c r="AG167" s="2"/>
      <c r="AH167" s="2"/>
      <c r="AI167" s="2"/>
      <c r="AJ167" s="2" t="s">
        <v>50</v>
      </c>
      <c r="AK167" s="2" t="s">
        <v>49</v>
      </c>
    </row>
    <row r="168" spans="1:37" ht="28.8" x14ac:dyDescent="0.3">
      <c r="A168" s="1">
        <v>220</v>
      </c>
      <c r="B168">
        <v>17363</v>
      </c>
      <c r="F168" s="2" t="s">
        <v>76</v>
      </c>
      <c r="G168" s="2" t="s">
        <v>78</v>
      </c>
      <c r="H168" s="2" t="s">
        <v>37</v>
      </c>
      <c r="I168" s="2" t="s">
        <v>46</v>
      </c>
      <c r="J168" s="2" t="s">
        <v>442</v>
      </c>
      <c r="K168" s="2" t="s">
        <v>38</v>
      </c>
      <c r="L168" s="2" t="s">
        <v>450</v>
      </c>
      <c r="M168" s="2" t="s">
        <v>458</v>
      </c>
      <c r="N168" s="3" t="s">
        <v>440</v>
      </c>
      <c r="O168" s="2" t="s">
        <v>174</v>
      </c>
      <c r="P168" s="2" t="s">
        <v>65</v>
      </c>
      <c r="Q168" s="2"/>
      <c r="R168" s="2" t="s">
        <v>441</v>
      </c>
      <c r="S168" s="2" t="s">
        <v>441</v>
      </c>
      <c r="T168" s="2" t="s">
        <v>56</v>
      </c>
      <c r="U168">
        <v>0</v>
      </c>
      <c r="V168">
        <v>360</v>
      </c>
      <c r="W168" s="4">
        <v>46049</v>
      </c>
      <c r="X168" s="4"/>
      <c r="Y168" s="4">
        <v>46049</v>
      </c>
      <c r="Z168" s="4">
        <v>46425</v>
      </c>
      <c r="AA168" s="3"/>
      <c r="AB168" s="3" t="s">
        <v>199</v>
      </c>
      <c r="AC168" s="2"/>
      <c r="AD168" s="2" t="s">
        <v>45</v>
      </c>
      <c r="AE168" s="2" t="s">
        <v>45</v>
      </c>
      <c r="AF168" s="2"/>
      <c r="AG168" s="2"/>
      <c r="AH168" s="2"/>
      <c r="AI168" s="2"/>
      <c r="AJ168" s="2" t="s">
        <v>50</v>
      </c>
      <c r="AK168" s="2" t="s">
        <v>49</v>
      </c>
    </row>
    <row r="169" spans="1:37" x14ac:dyDescent="0.3">
      <c r="A169" s="1">
        <v>221</v>
      </c>
      <c r="F169" s="2" t="s">
        <v>76</v>
      </c>
      <c r="G169" s="2" t="s">
        <v>44</v>
      </c>
      <c r="H169" s="2" t="s">
        <v>37</v>
      </c>
      <c r="I169" s="2" t="s">
        <v>46</v>
      </c>
      <c r="J169" s="2" t="s">
        <v>442</v>
      </c>
      <c r="K169" s="2" t="s">
        <v>200</v>
      </c>
      <c r="L169" s="2" t="s">
        <v>143</v>
      </c>
      <c r="M169" s="2" t="s">
        <v>236</v>
      </c>
      <c r="N169" s="3" t="s">
        <v>440</v>
      </c>
      <c r="O169" s="2" t="s">
        <v>174</v>
      </c>
      <c r="P169" s="2" t="s">
        <v>65</v>
      </c>
      <c r="Q169" s="2"/>
      <c r="R169" s="2" t="s">
        <v>441</v>
      </c>
      <c r="S169" s="2" t="s">
        <v>441</v>
      </c>
      <c r="T169" s="2" t="s">
        <v>56</v>
      </c>
      <c r="U169">
        <v>0</v>
      </c>
      <c r="V169">
        <v>360</v>
      </c>
      <c r="W169" s="4">
        <v>45988</v>
      </c>
      <c r="X169" s="4"/>
      <c r="Y169" s="4">
        <v>45988</v>
      </c>
      <c r="Z169" s="4">
        <v>46348</v>
      </c>
      <c r="AA169" s="3"/>
      <c r="AB169" s="3"/>
      <c r="AC169" s="2"/>
      <c r="AD169" s="2" t="s">
        <v>45</v>
      </c>
      <c r="AE169" s="2" t="s">
        <v>45</v>
      </c>
      <c r="AF169" s="2"/>
      <c r="AG169" s="2"/>
      <c r="AH169" s="2"/>
      <c r="AI169" s="2"/>
      <c r="AJ169" s="2" t="s">
        <v>50</v>
      </c>
      <c r="AK169" s="2" t="s">
        <v>49</v>
      </c>
    </row>
    <row r="170" spans="1:37" x14ac:dyDescent="0.3">
      <c r="A170" s="1">
        <v>222</v>
      </c>
      <c r="F170" s="2" t="s">
        <v>76</v>
      </c>
      <c r="G170" s="2" t="s">
        <v>44</v>
      </c>
      <c r="H170" s="2" t="s">
        <v>37</v>
      </c>
      <c r="I170" s="2" t="s">
        <v>46</v>
      </c>
      <c r="J170" s="2" t="s">
        <v>442</v>
      </c>
      <c r="K170" s="2" t="s">
        <v>200</v>
      </c>
      <c r="L170" s="2" t="s">
        <v>240</v>
      </c>
      <c r="M170" s="2" t="s">
        <v>241</v>
      </c>
      <c r="N170" s="3" t="s">
        <v>440</v>
      </c>
      <c r="O170" s="2" t="s">
        <v>174</v>
      </c>
      <c r="P170" s="2" t="s">
        <v>65</v>
      </c>
      <c r="Q170" s="2"/>
      <c r="R170" s="2" t="s">
        <v>441</v>
      </c>
      <c r="S170" s="2" t="s">
        <v>441</v>
      </c>
      <c r="T170" s="2" t="s">
        <v>56</v>
      </c>
      <c r="U170">
        <v>0</v>
      </c>
      <c r="V170">
        <v>360</v>
      </c>
      <c r="W170" s="4">
        <v>45988</v>
      </c>
      <c r="X170" s="4"/>
      <c r="Y170" s="4">
        <v>45988</v>
      </c>
      <c r="Z170" s="4">
        <v>46348</v>
      </c>
      <c r="AA170" s="3"/>
      <c r="AB170" s="3"/>
      <c r="AC170" s="2"/>
      <c r="AD170" s="2" t="s">
        <v>45</v>
      </c>
      <c r="AE170" s="2" t="s">
        <v>45</v>
      </c>
      <c r="AF170" s="2"/>
      <c r="AG170" s="2"/>
      <c r="AH170" s="2"/>
      <c r="AI170" s="2"/>
      <c r="AJ170" s="2" t="s">
        <v>50</v>
      </c>
      <c r="AK170" s="2" t="s">
        <v>49</v>
      </c>
    </row>
    <row r="171" spans="1:37" x14ac:dyDescent="0.3">
      <c r="A171" s="1">
        <v>223</v>
      </c>
      <c r="F171" s="2" t="s">
        <v>76</v>
      </c>
      <c r="G171" s="2" t="s">
        <v>44</v>
      </c>
      <c r="H171" s="2" t="s">
        <v>37</v>
      </c>
      <c r="I171" s="2" t="s">
        <v>46</v>
      </c>
      <c r="J171" s="2" t="s">
        <v>442</v>
      </c>
      <c r="K171" s="2" t="s">
        <v>200</v>
      </c>
      <c r="L171" s="2" t="s">
        <v>246</v>
      </c>
      <c r="M171" s="2" t="s">
        <v>247</v>
      </c>
      <c r="N171" s="3" t="s">
        <v>440</v>
      </c>
      <c r="O171" s="2" t="s">
        <v>174</v>
      </c>
      <c r="P171" s="2" t="s">
        <v>65</v>
      </c>
      <c r="Q171" s="2"/>
      <c r="R171" s="2" t="s">
        <v>441</v>
      </c>
      <c r="S171" s="2" t="s">
        <v>441</v>
      </c>
      <c r="T171" s="2" t="s">
        <v>56</v>
      </c>
      <c r="U171">
        <v>0</v>
      </c>
      <c r="V171">
        <v>360</v>
      </c>
      <c r="W171" s="4">
        <v>45988</v>
      </c>
      <c r="X171" s="4"/>
      <c r="Y171" s="4">
        <v>45988</v>
      </c>
      <c r="Z171" s="4">
        <v>46348</v>
      </c>
      <c r="AA171" s="3"/>
      <c r="AB171" s="3"/>
      <c r="AC171" s="2"/>
      <c r="AD171" s="2" t="s">
        <v>45</v>
      </c>
      <c r="AE171" s="2" t="s">
        <v>45</v>
      </c>
      <c r="AF171" s="2"/>
      <c r="AG171" s="2"/>
      <c r="AH171" s="2"/>
      <c r="AI171" s="2"/>
      <c r="AJ171" s="2" t="s">
        <v>50</v>
      </c>
      <c r="AK171" s="2" t="s">
        <v>49</v>
      </c>
    </row>
    <row r="172" spans="1:37" x14ac:dyDescent="0.3">
      <c r="A172" s="1">
        <v>224</v>
      </c>
      <c r="F172" s="2" t="s">
        <v>76</v>
      </c>
      <c r="G172" s="2" t="s">
        <v>44</v>
      </c>
      <c r="H172" s="2" t="s">
        <v>37</v>
      </c>
      <c r="I172" s="2" t="s">
        <v>46</v>
      </c>
      <c r="J172" s="2" t="s">
        <v>442</v>
      </c>
      <c r="K172" s="2" t="s">
        <v>200</v>
      </c>
      <c r="L172" s="2" t="s">
        <v>459</v>
      </c>
      <c r="M172" s="2" t="s">
        <v>460</v>
      </c>
      <c r="N172" s="3" t="s">
        <v>440</v>
      </c>
      <c r="O172" s="2" t="s">
        <v>174</v>
      </c>
      <c r="P172" s="2" t="s">
        <v>65</v>
      </c>
      <c r="Q172" s="2"/>
      <c r="R172" s="2" t="s">
        <v>441</v>
      </c>
      <c r="S172" s="2" t="s">
        <v>441</v>
      </c>
      <c r="T172" s="2" t="s">
        <v>56</v>
      </c>
      <c r="U172">
        <v>0</v>
      </c>
      <c r="V172">
        <v>360</v>
      </c>
      <c r="W172" s="4">
        <v>45988</v>
      </c>
      <c r="X172" s="4"/>
      <c r="Y172" s="4">
        <v>45988</v>
      </c>
      <c r="Z172" s="4">
        <v>46348</v>
      </c>
      <c r="AA172" s="3"/>
      <c r="AB172" s="3"/>
      <c r="AC172" s="2"/>
      <c r="AD172" s="2" t="s">
        <v>45</v>
      </c>
      <c r="AE172" s="2" t="s">
        <v>45</v>
      </c>
      <c r="AF172" s="2"/>
      <c r="AG172" s="2"/>
      <c r="AH172" s="2"/>
      <c r="AI172" s="2"/>
      <c r="AJ172" s="2" t="s">
        <v>50</v>
      </c>
      <c r="AK172" s="2" t="s">
        <v>49</v>
      </c>
    </row>
    <row r="173" spans="1:37" x14ac:dyDescent="0.3">
      <c r="A173" s="1">
        <v>225</v>
      </c>
      <c r="F173" s="2" t="s">
        <v>76</v>
      </c>
      <c r="G173" s="2" t="s">
        <v>44</v>
      </c>
      <c r="H173" s="2" t="s">
        <v>37</v>
      </c>
      <c r="I173" s="2" t="s">
        <v>46</v>
      </c>
      <c r="J173" s="2" t="s">
        <v>442</v>
      </c>
      <c r="K173" s="2" t="s">
        <v>200</v>
      </c>
      <c r="L173" s="2" t="s">
        <v>201</v>
      </c>
      <c r="M173" s="2" t="s">
        <v>202</v>
      </c>
      <c r="N173" s="3" t="s">
        <v>440</v>
      </c>
      <c r="O173" s="2" t="s">
        <v>174</v>
      </c>
      <c r="P173" s="2" t="s">
        <v>65</v>
      </c>
      <c r="Q173" s="2"/>
      <c r="R173" s="2" t="s">
        <v>441</v>
      </c>
      <c r="S173" s="2" t="s">
        <v>441</v>
      </c>
      <c r="T173" s="2" t="s">
        <v>56</v>
      </c>
      <c r="U173">
        <v>0</v>
      </c>
      <c r="V173">
        <v>360</v>
      </c>
      <c r="W173" s="4">
        <v>45988</v>
      </c>
      <c r="X173" s="4"/>
      <c r="Y173" s="4">
        <v>45988</v>
      </c>
      <c r="Z173" s="4">
        <v>46348</v>
      </c>
      <c r="AA173" s="3"/>
      <c r="AB173" s="3"/>
      <c r="AC173" s="2"/>
      <c r="AD173" s="2" t="s">
        <v>45</v>
      </c>
      <c r="AE173" s="2" t="s">
        <v>45</v>
      </c>
      <c r="AF173" s="2"/>
      <c r="AG173" s="2"/>
      <c r="AH173" s="2"/>
      <c r="AI173" s="2"/>
      <c r="AJ173" s="2" t="s">
        <v>50</v>
      </c>
      <c r="AK173" s="2" t="s">
        <v>49</v>
      </c>
    </row>
    <row r="174" spans="1:37" x14ac:dyDescent="0.3">
      <c r="A174" s="1">
        <v>226</v>
      </c>
      <c r="F174" s="2" t="s">
        <v>76</v>
      </c>
      <c r="G174" s="2" t="s">
        <v>44</v>
      </c>
      <c r="H174" s="2" t="s">
        <v>37</v>
      </c>
      <c r="I174" s="2" t="s">
        <v>46</v>
      </c>
      <c r="J174" s="2" t="s">
        <v>442</v>
      </c>
      <c r="K174" s="2" t="s">
        <v>203</v>
      </c>
      <c r="L174" s="2" t="s">
        <v>39</v>
      </c>
      <c r="M174" s="2" t="s">
        <v>238</v>
      </c>
      <c r="N174" s="3" t="s">
        <v>440</v>
      </c>
      <c r="O174" s="2" t="s">
        <v>60</v>
      </c>
      <c r="P174" s="2" t="s">
        <v>65</v>
      </c>
      <c r="Q174" s="2"/>
      <c r="R174" s="2" t="s">
        <v>441</v>
      </c>
      <c r="S174" s="2" t="s">
        <v>441</v>
      </c>
      <c r="T174" s="2" t="s">
        <v>56</v>
      </c>
      <c r="U174">
        <v>0</v>
      </c>
      <c r="V174">
        <v>360</v>
      </c>
      <c r="W174" s="4">
        <v>45989</v>
      </c>
      <c r="X174" s="4"/>
      <c r="Y174" s="4">
        <v>45989</v>
      </c>
      <c r="Z174" s="4">
        <v>46349</v>
      </c>
      <c r="AA174" s="3"/>
      <c r="AB174" s="3"/>
      <c r="AC174" s="2"/>
      <c r="AD174" s="2" t="s">
        <v>45</v>
      </c>
      <c r="AE174" s="2" t="s">
        <v>45</v>
      </c>
      <c r="AF174" s="2"/>
      <c r="AG174" s="2"/>
      <c r="AH174" s="2"/>
      <c r="AI174" s="2"/>
      <c r="AJ174" s="2" t="s">
        <v>50</v>
      </c>
      <c r="AK174" s="2" t="s">
        <v>49</v>
      </c>
    </row>
    <row r="175" spans="1:37" x14ac:dyDescent="0.3">
      <c r="A175" s="1">
        <v>227</v>
      </c>
      <c r="F175" s="2" t="s">
        <v>76</v>
      </c>
      <c r="G175" s="2" t="s">
        <v>44</v>
      </c>
      <c r="H175" s="2" t="s">
        <v>37</v>
      </c>
      <c r="I175" s="2" t="s">
        <v>46</v>
      </c>
      <c r="J175" s="2" t="s">
        <v>442</v>
      </c>
      <c r="K175" s="2" t="s">
        <v>203</v>
      </c>
      <c r="L175" s="2" t="s">
        <v>240</v>
      </c>
      <c r="M175" s="2" t="s">
        <v>250</v>
      </c>
      <c r="N175" s="3" t="s">
        <v>440</v>
      </c>
      <c r="O175" s="2" t="s">
        <v>60</v>
      </c>
      <c r="P175" s="2" t="s">
        <v>65</v>
      </c>
      <c r="Q175" s="2"/>
      <c r="R175" s="2" t="s">
        <v>441</v>
      </c>
      <c r="S175" s="2" t="s">
        <v>441</v>
      </c>
      <c r="T175" s="2" t="s">
        <v>56</v>
      </c>
      <c r="U175">
        <v>0</v>
      </c>
      <c r="V175">
        <v>360</v>
      </c>
      <c r="W175" s="4">
        <v>45989</v>
      </c>
      <c r="X175" s="4"/>
      <c r="Y175" s="4">
        <v>45989</v>
      </c>
      <c r="Z175" s="4">
        <v>46349</v>
      </c>
      <c r="AA175" s="3"/>
      <c r="AB175" s="3"/>
      <c r="AC175" s="2"/>
      <c r="AD175" s="2" t="s">
        <v>45</v>
      </c>
      <c r="AE175" s="2" t="s">
        <v>45</v>
      </c>
      <c r="AF175" s="2"/>
      <c r="AG175" s="2"/>
      <c r="AH175" s="2"/>
      <c r="AI175" s="2"/>
      <c r="AJ175" s="2" t="s">
        <v>50</v>
      </c>
      <c r="AK175" s="2" t="s">
        <v>49</v>
      </c>
    </row>
    <row r="176" spans="1:37" x14ac:dyDescent="0.3">
      <c r="A176" s="1">
        <v>228</v>
      </c>
      <c r="F176" s="2" t="s">
        <v>76</v>
      </c>
      <c r="G176" s="2" t="s">
        <v>44</v>
      </c>
      <c r="H176" s="2" t="s">
        <v>37</v>
      </c>
      <c r="I176" s="2" t="s">
        <v>46</v>
      </c>
      <c r="J176" s="2" t="s">
        <v>442</v>
      </c>
      <c r="K176" s="2" t="s">
        <v>203</v>
      </c>
      <c r="L176" s="2" t="s">
        <v>248</v>
      </c>
      <c r="M176" s="2" t="s">
        <v>249</v>
      </c>
      <c r="N176" s="3" t="s">
        <v>440</v>
      </c>
      <c r="O176" s="2" t="s">
        <v>60</v>
      </c>
      <c r="P176" s="2" t="s">
        <v>65</v>
      </c>
      <c r="Q176" s="2"/>
      <c r="R176" s="2" t="s">
        <v>441</v>
      </c>
      <c r="S176" s="2" t="s">
        <v>441</v>
      </c>
      <c r="T176" s="2" t="s">
        <v>56</v>
      </c>
      <c r="U176">
        <v>0</v>
      </c>
      <c r="V176">
        <v>360</v>
      </c>
      <c r="W176" s="4">
        <v>45989</v>
      </c>
      <c r="X176" s="4"/>
      <c r="Y176" s="4">
        <v>45989</v>
      </c>
      <c r="Z176" s="4">
        <v>46349</v>
      </c>
      <c r="AA176" s="3"/>
      <c r="AB176" s="3"/>
      <c r="AC176" s="2"/>
      <c r="AD176" s="2" t="s">
        <v>45</v>
      </c>
      <c r="AE176" s="2" t="s">
        <v>45</v>
      </c>
      <c r="AF176" s="2"/>
      <c r="AG176" s="2"/>
      <c r="AH176" s="2"/>
      <c r="AI176" s="2"/>
      <c r="AJ176" s="2" t="s">
        <v>50</v>
      </c>
      <c r="AK176" s="2" t="s">
        <v>49</v>
      </c>
    </row>
    <row r="177" spans="1:37" x14ac:dyDescent="0.3">
      <c r="A177" s="1">
        <v>229</v>
      </c>
      <c r="F177" s="2" t="s">
        <v>76</v>
      </c>
      <c r="G177" s="2" t="s">
        <v>44</v>
      </c>
      <c r="H177" s="2" t="s">
        <v>37</v>
      </c>
      <c r="I177" s="2" t="s">
        <v>46</v>
      </c>
      <c r="J177" s="2" t="s">
        <v>442</v>
      </c>
      <c r="K177" s="2" t="s">
        <v>203</v>
      </c>
      <c r="L177" s="2" t="s">
        <v>461</v>
      </c>
      <c r="M177" s="2" t="s">
        <v>462</v>
      </c>
      <c r="N177" s="3" t="s">
        <v>440</v>
      </c>
      <c r="O177" s="2" t="s">
        <v>60</v>
      </c>
      <c r="P177" s="2" t="s">
        <v>65</v>
      </c>
      <c r="Q177" s="2"/>
      <c r="R177" s="2" t="s">
        <v>441</v>
      </c>
      <c r="S177" s="2" t="s">
        <v>441</v>
      </c>
      <c r="T177" s="2" t="s">
        <v>56</v>
      </c>
      <c r="U177">
        <v>0</v>
      </c>
      <c r="V177">
        <v>360</v>
      </c>
      <c r="W177" s="4">
        <v>45989</v>
      </c>
      <c r="X177" s="4"/>
      <c r="Y177" s="4">
        <v>45989</v>
      </c>
      <c r="Z177" s="4">
        <v>46349</v>
      </c>
      <c r="AA177" s="3"/>
      <c r="AB177" s="3"/>
      <c r="AC177" s="2"/>
      <c r="AD177" s="2" t="s">
        <v>45</v>
      </c>
      <c r="AE177" s="2" t="s">
        <v>45</v>
      </c>
      <c r="AF177" s="2"/>
      <c r="AG177" s="2"/>
      <c r="AH177" s="2"/>
      <c r="AI177" s="2"/>
      <c r="AJ177" s="2" t="s">
        <v>50</v>
      </c>
      <c r="AK177" s="2" t="s">
        <v>49</v>
      </c>
    </row>
    <row r="178" spans="1:37" x14ac:dyDescent="0.3">
      <c r="A178" s="1">
        <v>230</v>
      </c>
      <c r="F178" s="2" t="s">
        <v>76</v>
      </c>
      <c r="G178" s="2" t="s">
        <v>44</v>
      </c>
      <c r="H178" s="2" t="s">
        <v>37</v>
      </c>
      <c r="I178" s="2" t="s">
        <v>46</v>
      </c>
      <c r="J178" s="2" t="s">
        <v>442</v>
      </c>
      <c r="K178" s="2" t="s">
        <v>203</v>
      </c>
      <c r="L178" s="2" t="s">
        <v>201</v>
      </c>
      <c r="M178" s="2" t="s">
        <v>204</v>
      </c>
      <c r="N178" s="3" t="s">
        <v>440</v>
      </c>
      <c r="O178" s="2" t="s">
        <v>60</v>
      </c>
      <c r="P178" s="2" t="s">
        <v>65</v>
      </c>
      <c r="Q178" s="2"/>
      <c r="R178" s="2" t="s">
        <v>441</v>
      </c>
      <c r="S178" s="2" t="s">
        <v>441</v>
      </c>
      <c r="T178" s="2" t="s">
        <v>56</v>
      </c>
      <c r="U178">
        <v>0</v>
      </c>
      <c r="V178">
        <v>360</v>
      </c>
      <c r="W178" s="4">
        <v>45989</v>
      </c>
      <c r="X178" s="4"/>
      <c r="Y178" s="4">
        <v>45989</v>
      </c>
      <c r="Z178" s="4">
        <v>46349</v>
      </c>
      <c r="AA178" s="3"/>
      <c r="AB178" s="3"/>
      <c r="AC178" s="2"/>
      <c r="AD178" s="2" t="s">
        <v>45</v>
      </c>
      <c r="AE178" s="2" t="s">
        <v>45</v>
      </c>
      <c r="AF178" s="2"/>
      <c r="AG178" s="2"/>
      <c r="AH178" s="2"/>
      <c r="AI178" s="2"/>
      <c r="AJ178" s="2" t="s">
        <v>50</v>
      </c>
      <c r="AK178" s="2" t="s">
        <v>49</v>
      </c>
    </row>
    <row r="179" spans="1:37" x14ac:dyDescent="0.3">
      <c r="A179" s="1">
        <v>231</v>
      </c>
      <c r="F179" s="2" t="s">
        <v>76</v>
      </c>
      <c r="G179" s="2" t="s">
        <v>44</v>
      </c>
      <c r="H179" s="2" t="s">
        <v>37</v>
      </c>
      <c r="I179" s="2" t="s">
        <v>46</v>
      </c>
      <c r="J179" s="2" t="s">
        <v>442</v>
      </c>
      <c r="K179" s="2" t="s">
        <v>205</v>
      </c>
      <c r="L179" s="2" t="s">
        <v>143</v>
      </c>
      <c r="M179" s="2" t="s">
        <v>239</v>
      </c>
      <c r="N179" s="3" t="s">
        <v>440</v>
      </c>
      <c r="O179" s="2" t="s">
        <v>174</v>
      </c>
      <c r="P179" s="2" t="s">
        <v>65</v>
      </c>
      <c r="Q179" s="2"/>
      <c r="R179" s="2" t="s">
        <v>441</v>
      </c>
      <c r="S179" s="2" t="s">
        <v>441</v>
      </c>
      <c r="T179" s="2" t="s">
        <v>56</v>
      </c>
      <c r="U179">
        <v>0</v>
      </c>
      <c r="V179">
        <v>360</v>
      </c>
      <c r="W179" s="4">
        <v>45990</v>
      </c>
      <c r="X179" s="4"/>
      <c r="Y179" s="4">
        <v>45990</v>
      </c>
      <c r="Z179" s="4">
        <v>46350</v>
      </c>
      <c r="AA179" s="3"/>
      <c r="AB179" s="3"/>
      <c r="AC179" s="2"/>
      <c r="AD179" s="2" t="s">
        <v>45</v>
      </c>
      <c r="AE179" s="2" t="s">
        <v>45</v>
      </c>
      <c r="AF179" s="2"/>
      <c r="AG179" s="2"/>
      <c r="AH179" s="2"/>
      <c r="AI179" s="2"/>
      <c r="AJ179" s="2" t="s">
        <v>50</v>
      </c>
      <c r="AK179" s="2" t="s">
        <v>49</v>
      </c>
    </row>
    <row r="180" spans="1:37" x14ac:dyDescent="0.3">
      <c r="A180" s="1">
        <v>232</v>
      </c>
      <c r="F180" s="2" t="s">
        <v>76</v>
      </c>
      <c r="G180" s="2" t="s">
        <v>44</v>
      </c>
      <c r="H180" s="2" t="s">
        <v>37</v>
      </c>
      <c r="I180" s="2" t="s">
        <v>46</v>
      </c>
      <c r="J180" s="2" t="s">
        <v>442</v>
      </c>
      <c r="K180" s="2" t="s">
        <v>205</v>
      </c>
      <c r="L180" s="2" t="s">
        <v>251</v>
      </c>
      <c r="M180" s="2" t="s">
        <v>252</v>
      </c>
      <c r="N180" s="3" t="s">
        <v>440</v>
      </c>
      <c r="O180" s="2" t="s">
        <v>174</v>
      </c>
      <c r="P180" s="2" t="s">
        <v>65</v>
      </c>
      <c r="Q180" s="2"/>
      <c r="R180" s="2" t="s">
        <v>441</v>
      </c>
      <c r="S180" s="2" t="s">
        <v>441</v>
      </c>
      <c r="T180" s="2" t="s">
        <v>56</v>
      </c>
      <c r="U180">
        <v>0</v>
      </c>
      <c r="V180">
        <v>360</v>
      </c>
      <c r="W180" s="4">
        <v>45990</v>
      </c>
      <c r="X180" s="4"/>
      <c r="Y180" s="4">
        <v>45990</v>
      </c>
      <c r="Z180" s="4">
        <v>46350</v>
      </c>
      <c r="AA180" s="3"/>
      <c r="AB180" s="3"/>
      <c r="AC180" s="2"/>
      <c r="AD180" s="2" t="s">
        <v>45</v>
      </c>
      <c r="AE180" s="2" t="s">
        <v>45</v>
      </c>
      <c r="AF180" s="2"/>
      <c r="AG180" s="2"/>
      <c r="AH180" s="2"/>
      <c r="AI180" s="2"/>
      <c r="AJ180" s="2" t="s">
        <v>50</v>
      </c>
      <c r="AK180" s="2" t="s">
        <v>49</v>
      </c>
    </row>
    <row r="181" spans="1:37" x14ac:dyDescent="0.3">
      <c r="A181" s="1">
        <v>233</v>
      </c>
      <c r="F181" s="2" t="s">
        <v>76</v>
      </c>
      <c r="G181" s="2" t="s">
        <v>44</v>
      </c>
      <c r="H181" s="2" t="s">
        <v>37</v>
      </c>
      <c r="I181" s="2" t="s">
        <v>46</v>
      </c>
      <c r="J181" s="2" t="s">
        <v>442</v>
      </c>
      <c r="K181" s="2" t="s">
        <v>205</v>
      </c>
      <c r="L181" s="2" t="s">
        <v>463</v>
      </c>
      <c r="M181" s="2" t="s">
        <v>464</v>
      </c>
      <c r="N181" s="3" t="s">
        <v>440</v>
      </c>
      <c r="O181" s="2" t="s">
        <v>174</v>
      </c>
      <c r="P181" s="2" t="s">
        <v>65</v>
      </c>
      <c r="Q181" s="2"/>
      <c r="R181" s="2" t="s">
        <v>441</v>
      </c>
      <c r="S181" s="2" t="s">
        <v>441</v>
      </c>
      <c r="T181" s="2" t="s">
        <v>56</v>
      </c>
      <c r="U181">
        <v>0</v>
      </c>
      <c r="V181">
        <v>360</v>
      </c>
      <c r="W181" s="4">
        <v>45990</v>
      </c>
      <c r="X181" s="4"/>
      <c r="Y181" s="4">
        <v>45990</v>
      </c>
      <c r="Z181" s="4">
        <v>46350</v>
      </c>
      <c r="AA181" s="3"/>
      <c r="AB181" s="3"/>
      <c r="AC181" s="2"/>
      <c r="AD181" s="2" t="s">
        <v>45</v>
      </c>
      <c r="AE181" s="2" t="s">
        <v>45</v>
      </c>
      <c r="AF181" s="2"/>
      <c r="AG181" s="2"/>
      <c r="AH181" s="2"/>
      <c r="AI181" s="2"/>
      <c r="AJ181" s="2" t="s">
        <v>50</v>
      </c>
      <c r="AK181" s="2" t="s">
        <v>49</v>
      </c>
    </row>
    <row r="182" spans="1:37" x14ac:dyDescent="0.3">
      <c r="A182" s="1">
        <v>234</v>
      </c>
      <c r="F182" s="2" t="s">
        <v>76</v>
      </c>
      <c r="G182" s="2" t="s">
        <v>44</v>
      </c>
      <c r="H182" s="2" t="s">
        <v>37</v>
      </c>
      <c r="I182" s="2" t="s">
        <v>46</v>
      </c>
      <c r="J182" s="2" t="s">
        <v>442</v>
      </c>
      <c r="K182" s="2" t="s">
        <v>205</v>
      </c>
      <c r="L182" s="2" t="s">
        <v>206</v>
      </c>
      <c r="M182" s="2" t="s">
        <v>207</v>
      </c>
      <c r="N182" s="3" t="s">
        <v>440</v>
      </c>
      <c r="O182" s="2" t="s">
        <v>174</v>
      </c>
      <c r="P182" s="2" t="s">
        <v>65</v>
      </c>
      <c r="Q182" s="2"/>
      <c r="R182" s="2" t="s">
        <v>441</v>
      </c>
      <c r="S182" s="2" t="s">
        <v>441</v>
      </c>
      <c r="T182" s="2" t="s">
        <v>56</v>
      </c>
      <c r="U182">
        <v>0</v>
      </c>
      <c r="V182">
        <v>360</v>
      </c>
      <c r="W182" s="4">
        <v>45990</v>
      </c>
      <c r="X182" s="4"/>
      <c r="Y182" s="4">
        <v>45990</v>
      </c>
      <c r="Z182" s="4">
        <v>46350</v>
      </c>
      <c r="AA182" s="3"/>
      <c r="AB182" s="3"/>
      <c r="AC182" s="2"/>
      <c r="AD182" s="2" t="s">
        <v>45</v>
      </c>
      <c r="AE182" s="2" t="s">
        <v>45</v>
      </c>
      <c r="AF182" s="2"/>
      <c r="AG182" s="2"/>
      <c r="AH182" s="2"/>
      <c r="AI182" s="2"/>
      <c r="AJ182" s="2" t="s">
        <v>50</v>
      </c>
      <c r="AK182" s="2" t="s">
        <v>49</v>
      </c>
    </row>
    <row r="183" spans="1:37" x14ac:dyDescent="0.3">
      <c r="A183" s="1">
        <v>235</v>
      </c>
      <c r="F183" s="2" t="s">
        <v>76</v>
      </c>
      <c r="G183" s="2" t="s">
        <v>78</v>
      </c>
      <c r="H183" s="2" t="s">
        <v>37</v>
      </c>
      <c r="I183" s="2" t="s">
        <v>46</v>
      </c>
      <c r="J183" s="2" t="s">
        <v>258</v>
      </c>
      <c r="K183" s="2" t="s">
        <v>361</v>
      </c>
      <c r="L183" s="2" t="s">
        <v>149</v>
      </c>
      <c r="M183" s="2" t="s">
        <v>368</v>
      </c>
      <c r="N183" s="3" t="s">
        <v>465</v>
      </c>
      <c r="O183" s="2" t="s">
        <v>53</v>
      </c>
      <c r="P183" s="2" t="s">
        <v>65</v>
      </c>
      <c r="Q183" s="2"/>
      <c r="R183" s="2" t="s">
        <v>54</v>
      </c>
      <c r="S183" s="2" t="s">
        <v>466</v>
      </c>
      <c r="T183" s="2" t="s">
        <v>56</v>
      </c>
      <c r="U183">
        <v>354.93</v>
      </c>
      <c r="V183">
        <v>120</v>
      </c>
      <c r="W183" s="4">
        <v>46008</v>
      </c>
      <c r="X183" s="4"/>
      <c r="Y183" s="4">
        <v>45886</v>
      </c>
      <c r="Z183" s="4">
        <v>46006</v>
      </c>
      <c r="AA183" s="3" t="s">
        <v>465</v>
      </c>
      <c r="AB183" s="3"/>
      <c r="AC183" s="2"/>
      <c r="AD183" s="2" t="s">
        <v>101</v>
      </c>
      <c r="AE183" s="2" t="s">
        <v>101</v>
      </c>
      <c r="AF183" s="2"/>
      <c r="AG183" s="2"/>
      <c r="AH183" s="2"/>
      <c r="AI183" s="2"/>
      <c r="AJ183" s="2" t="s">
        <v>50</v>
      </c>
      <c r="AK183" s="2" t="s">
        <v>49</v>
      </c>
    </row>
    <row r="184" spans="1:37" x14ac:dyDescent="0.3">
      <c r="A184" s="1">
        <v>236</v>
      </c>
      <c r="F184" s="2" t="s">
        <v>76</v>
      </c>
      <c r="G184" s="2" t="s">
        <v>78</v>
      </c>
      <c r="H184" s="2" t="s">
        <v>37</v>
      </c>
      <c r="I184" s="2" t="s">
        <v>46</v>
      </c>
      <c r="J184" s="2" t="s">
        <v>258</v>
      </c>
      <c r="K184" s="2" t="s">
        <v>361</v>
      </c>
      <c r="L184" s="2" t="s">
        <v>143</v>
      </c>
      <c r="M184" s="2" t="s">
        <v>362</v>
      </c>
      <c r="N184" s="3" t="s">
        <v>465</v>
      </c>
      <c r="O184" s="2" t="s">
        <v>53</v>
      </c>
      <c r="P184" s="2" t="s">
        <v>65</v>
      </c>
      <c r="Q184" s="2"/>
      <c r="R184" s="2" t="s">
        <v>54</v>
      </c>
      <c r="S184" s="2" t="s">
        <v>55</v>
      </c>
      <c r="T184" s="2" t="s">
        <v>56</v>
      </c>
      <c r="U184">
        <v>570</v>
      </c>
      <c r="V184">
        <v>120</v>
      </c>
      <c r="W184" s="4">
        <v>46008</v>
      </c>
      <c r="X184" s="4"/>
      <c r="Y184" s="4">
        <v>45886</v>
      </c>
      <c r="Z184" s="4">
        <v>46006</v>
      </c>
      <c r="AA184" s="3" t="s">
        <v>465</v>
      </c>
      <c r="AB184" s="3"/>
      <c r="AC184" s="2"/>
      <c r="AD184" s="2" t="s">
        <v>101</v>
      </c>
      <c r="AE184" s="2" t="s">
        <v>101</v>
      </c>
      <c r="AF184" s="2"/>
      <c r="AG184" s="2"/>
      <c r="AH184" s="2"/>
      <c r="AI184" s="2"/>
      <c r="AJ184" s="2" t="s">
        <v>50</v>
      </c>
      <c r="AK184" s="2" t="s">
        <v>49</v>
      </c>
    </row>
    <row r="185" spans="1:37" x14ac:dyDescent="0.3">
      <c r="A185" s="1">
        <v>238</v>
      </c>
      <c r="F185" s="2" t="s">
        <v>76</v>
      </c>
      <c r="G185" s="2" t="s">
        <v>44</v>
      </c>
      <c r="H185" s="2" t="s">
        <v>37</v>
      </c>
      <c r="I185" s="2" t="s">
        <v>46</v>
      </c>
      <c r="J185" s="2" t="s">
        <v>258</v>
      </c>
      <c r="K185" s="2" t="s">
        <v>467</v>
      </c>
      <c r="L185" s="2" t="s">
        <v>149</v>
      </c>
      <c r="M185" s="2" t="s">
        <v>468</v>
      </c>
      <c r="N185" s="3" t="s">
        <v>465</v>
      </c>
      <c r="O185" s="2" t="s">
        <v>53</v>
      </c>
      <c r="P185" s="2" t="s">
        <v>65</v>
      </c>
      <c r="Q185" s="2"/>
      <c r="R185" s="2" t="s">
        <v>54</v>
      </c>
      <c r="S185" s="2" t="s">
        <v>466</v>
      </c>
      <c r="T185" s="2" t="s">
        <v>56</v>
      </c>
      <c r="U185">
        <v>354.93</v>
      </c>
      <c r="V185">
        <v>120</v>
      </c>
      <c r="W185" s="4">
        <v>46009</v>
      </c>
      <c r="X185" s="4"/>
      <c r="Y185" s="4">
        <v>45887</v>
      </c>
      <c r="Z185" s="4">
        <v>46007</v>
      </c>
      <c r="AA185" s="3" t="s">
        <v>465</v>
      </c>
      <c r="AB185" s="3"/>
      <c r="AC185" s="2"/>
      <c r="AD185" s="2" t="s">
        <v>101</v>
      </c>
      <c r="AE185" s="2" t="s">
        <v>101</v>
      </c>
      <c r="AF185" s="2"/>
      <c r="AG185" s="2"/>
      <c r="AH185" s="2"/>
      <c r="AI185" s="2"/>
      <c r="AJ185" s="2" t="s">
        <v>50</v>
      </c>
      <c r="AK185" s="2" t="s">
        <v>49</v>
      </c>
    </row>
    <row r="186" spans="1:37" ht="28.8" x14ac:dyDescent="0.3">
      <c r="A186" s="1">
        <v>239</v>
      </c>
      <c r="F186" s="2" t="s">
        <v>47</v>
      </c>
      <c r="G186" s="2" t="s">
        <v>78</v>
      </c>
      <c r="H186" s="2" t="s">
        <v>37</v>
      </c>
      <c r="I186" s="2" t="s">
        <v>75</v>
      </c>
      <c r="J186" s="2" t="s">
        <v>364</v>
      </c>
      <c r="K186" s="2" t="s">
        <v>467</v>
      </c>
      <c r="L186" s="2" t="s">
        <v>143</v>
      </c>
      <c r="M186" s="2" t="s">
        <v>469</v>
      </c>
      <c r="N186" s="3" t="s">
        <v>363</v>
      </c>
      <c r="O186" s="2" t="s">
        <v>60</v>
      </c>
      <c r="P186" s="2" t="s">
        <v>79</v>
      </c>
      <c r="Q186" s="2"/>
      <c r="R186" s="2"/>
      <c r="S186" s="2"/>
      <c r="T186" s="2" t="s">
        <v>56</v>
      </c>
      <c r="U186">
        <v>0</v>
      </c>
      <c r="V186">
        <v>360</v>
      </c>
      <c r="W186" s="4">
        <v>45978</v>
      </c>
      <c r="X186" s="4"/>
      <c r="Y186" s="4">
        <v>45640</v>
      </c>
      <c r="Z186" s="4">
        <v>46373</v>
      </c>
      <c r="AA186" s="3"/>
      <c r="AB186" s="3"/>
      <c r="AC186" s="2"/>
      <c r="AD186" s="2" t="s">
        <v>95</v>
      </c>
      <c r="AE186" s="2" t="s">
        <v>95</v>
      </c>
      <c r="AF186" s="2"/>
      <c r="AG186" s="2"/>
      <c r="AH186" s="2"/>
      <c r="AI186" s="2"/>
      <c r="AJ186" s="2" t="s">
        <v>50</v>
      </c>
      <c r="AK186" s="2" t="s">
        <v>49</v>
      </c>
    </row>
    <row r="187" spans="1:37" ht="28.8" x14ac:dyDescent="0.3">
      <c r="A187" s="1">
        <v>240</v>
      </c>
      <c r="F187" s="2" t="s">
        <v>47</v>
      </c>
      <c r="G187" s="2" t="s">
        <v>78</v>
      </c>
      <c r="H187" s="2" t="s">
        <v>37</v>
      </c>
      <c r="I187" s="2" t="s">
        <v>75</v>
      </c>
      <c r="J187" s="2" t="s">
        <v>364</v>
      </c>
      <c r="K187" s="2" t="s">
        <v>467</v>
      </c>
      <c r="L187" s="2" t="s">
        <v>67</v>
      </c>
      <c r="M187" s="2" t="s">
        <v>470</v>
      </c>
      <c r="N187" s="3" t="s">
        <v>366</v>
      </c>
      <c r="O187" s="2" t="s">
        <v>60</v>
      </c>
      <c r="P187" s="2" t="s">
        <v>79</v>
      </c>
      <c r="Q187" s="2"/>
      <c r="R187" s="2"/>
      <c r="S187" s="2"/>
      <c r="T187" s="2" t="s">
        <v>56</v>
      </c>
      <c r="U187">
        <v>0</v>
      </c>
      <c r="V187">
        <v>360</v>
      </c>
      <c r="W187" s="4">
        <v>45978</v>
      </c>
      <c r="X187" s="4"/>
      <c r="Y187" s="4">
        <v>45640</v>
      </c>
      <c r="Z187" s="4">
        <v>46373</v>
      </c>
      <c r="AA187" s="3"/>
      <c r="AB187" s="3"/>
      <c r="AC187" s="2"/>
      <c r="AD187" s="2" t="s">
        <v>95</v>
      </c>
      <c r="AE187" s="2" t="s">
        <v>95</v>
      </c>
      <c r="AF187" s="2"/>
      <c r="AG187" s="2"/>
      <c r="AH187" s="2"/>
      <c r="AI187" s="2"/>
      <c r="AJ187" s="2" t="s">
        <v>50</v>
      </c>
      <c r="AK187" s="2" t="s">
        <v>49</v>
      </c>
    </row>
    <row r="188" spans="1:37" ht="28.8" x14ac:dyDescent="0.3">
      <c r="A188" s="1">
        <v>241</v>
      </c>
      <c r="F188" s="2" t="s">
        <v>47</v>
      </c>
      <c r="G188" s="2" t="s">
        <v>78</v>
      </c>
      <c r="H188" s="2" t="s">
        <v>37</v>
      </c>
      <c r="I188" s="2" t="s">
        <v>75</v>
      </c>
      <c r="J188" s="2" t="s">
        <v>364</v>
      </c>
      <c r="K188" s="2" t="s">
        <v>467</v>
      </c>
      <c r="L188" s="2" t="s">
        <v>83</v>
      </c>
      <c r="M188" s="2" t="s">
        <v>471</v>
      </c>
      <c r="N188" s="3" t="s">
        <v>363</v>
      </c>
      <c r="O188" s="2" t="s">
        <v>60</v>
      </c>
      <c r="P188" s="2" t="s">
        <v>79</v>
      </c>
      <c r="Q188" s="2"/>
      <c r="R188" s="2"/>
      <c r="S188" s="2"/>
      <c r="T188" s="2" t="s">
        <v>56</v>
      </c>
      <c r="U188">
        <v>0</v>
      </c>
      <c r="V188">
        <v>360</v>
      </c>
      <c r="W188" s="4">
        <v>45978</v>
      </c>
      <c r="X188" s="4"/>
      <c r="Y188" s="4">
        <v>45640</v>
      </c>
      <c r="Z188" s="4">
        <v>46373</v>
      </c>
      <c r="AA188" s="3"/>
      <c r="AB188" s="3"/>
      <c r="AC188" s="2"/>
      <c r="AD188" s="2" t="s">
        <v>95</v>
      </c>
      <c r="AE188" s="2" t="s">
        <v>95</v>
      </c>
      <c r="AF188" s="2"/>
      <c r="AG188" s="2"/>
      <c r="AH188" s="2"/>
      <c r="AI188" s="2"/>
      <c r="AJ188" s="2" t="s">
        <v>50</v>
      </c>
      <c r="AK188" s="2" t="s">
        <v>49</v>
      </c>
    </row>
    <row r="189" spans="1:37" ht="28.8" x14ac:dyDescent="0.3">
      <c r="A189" s="1">
        <v>242</v>
      </c>
      <c r="F189" s="2" t="s">
        <v>47</v>
      </c>
      <c r="G189" s="2" t="s">
        <v>78</v>
      </c>
      <c r="H189" s="2" t="s">
        <v>37</v>
      </c>
      <c r="I189" s="2" t="s">
        <v>75</v>
      </c>
      <c r="J189" s="2" t="s">
        <v>364</v>
      </c>
      <c r="K189" s="2" t="s">
        <v>467</v>
      </c>
      <c r="L189" s="2" t="s">
        <v>149</v>
      </c>
      <c r="M189" s="2" t="s">
        <v>468</v>
      </c>
      <c r="N189" s="3" t="s">
        <v>363</v>
      </c>
      <c r="O189" s="2" t="s">
        <v>60</v>
      </c>
      <c r="P189" s="2" t="s">
        <v>79</v>
      </c>
      <c r="Q189" s="2"/>
      <c r="R189" s="2"/>
      <c r="S189" s="2"/>
      <c r="T189" s="2" t="s">
        <v>56</v>
      </c>
      <c r="U189">
        <v>0</v>
      </c>
      <c r="V189">
        <v>360</v>
      </c>
      <c r="W189" s="4">
        <v>45978</v>
      </c>
      <c r="X189" s="4"/>
      <c r="Y189" s="4">
        <v>45640</v>
      </c>
      <c r="Z189" s="4">
        <v>46373</v>
      </c>
      <c r="AA189" s="3"/>
      <c r="AB189" s="3"/>
      <c r="AC189" s="2"/>
      <c r="AD189" s="2" t="s">
        <v>95</v>
      </c>
      <c r="AE189" s="2" t="s">
        <v>95</v>
      </c>
      <c r="AF189" s="2"/>
      <c r="AG189" s="2"/>
      <c r="AH189" s="2"/>
      <c r="AI189" s="2"/>
      <c r="AJ189" s="2" t="s">
        <v>50</v>
      </c>
      <c r="AK189" s="2" t="s">
        <v>49</v>
      </c>
    </row>
    <row r="190" spans="1:37" ht="28.8" x14ac:dyDescent="0.3">
      <c r="A190" s="1">
        <v>243</v>
      </c>
      <c r="F190" s="2" t="s">
        <v>47</v>
      </c>
      <c r="G190" s="2" t="s">
        <v>78</v>
      </c>
      <c r="H190" s="2" t="s">
        <v>37</v>
      </c>
      <c r="I190" s="2" t="s">
        <v>75</v>
      </c>
      <c r="J190" s="2" t="s">
        <v>364</v>
      </c>
      <c r="K190" s="2" t="s">
        <v>467</v>
      </c>
      <c r="L190" s="2" t="s">
        <v>170</v>
      </c>
      <c r="M190" s="2" t="s">
        <v>472</v>
      </c>
      <c r="N190" s="3" t="s">
        <v>366</v>
      </c>
      <c r="O190" s="2" t="s">
        <v>60</v>
      </c>
      <c r="P190" s="2" t="s">
        <v>79</v>
      </c>
      <c r="Q190" s="2"/>
      <c r="R190" s="2"/>
      <c r="S190" s="2"/>
      <c r="T190" s="2" t="s">
        <v>56</v>
      </c>
      <c r="U190">
        <v>0</v>
      </c>
      <c r="V190">
        <v>360</v>
      </c>
      <c r="W190" s="4">
        <v>45978</v>
      </c>
      <c r="X190" s="4"/>
      <c r="Y190" s="4">
        <v>45640</v>
      </c>
      <c r="Z190" s="4">
        <v>46373</v>
      </c>
      <c r="AA190" s="3"/>
      <c r="AB190" s="3"/>
      <c r="AC190" s="2"/>
      <c r="AD190" s="2" t="s">
        <v>95</v>
      </c>
      <c r="AE190" s="2" t="s">
        <v>95</v>
      </c>
      <c r="AF190" s="2"/>
      <c r="AG190" s="2"/>
      <c r="AH190" s="2"/>
      <c r="AI190" s="2"/>
      <c r="AJ190" s="2" t="s">
        <v>50</v>
      </c>
      <c r="AK190" s="2" t="s">
        <v>49</v>
      </c>
    </row>
    <row r="191" spans="1:37" ht="28.8" x14ac:dyDescent="0.3">
      <c r="A191" s="1">
        <v>244</v>
      </c>
      <c r="F191" s="2" t="s">
        <v>47</v>
      </c>
      <c r="G191" s="2" t="s">
        <v>78</v>
      </c>
      <c r="H191" s="2" t="s">
        <v>37</v>
      </c>
      <c r="I191" s="2" t="s">
        <v>75</v>
      </c>
      <c r="J191" s="2" t="s">
        <v>364</v>
      </c>
      <c r="K191" s="2" t="s">
        <v>467</v>
      </c>
      <c r="L191" s="2" t="s">
        <v>395</v>
      </c>
      <c r="M191" s="2" t="s">
        <v>473</v>
      </c>
      <c r="N191" s="3" t="s">
        <v>372</v>
      </c>
      <c r="O191" s="2" t="s">
        <v>60</v>
      </c>
      <c r="P191" s="2" t="s">
        <v>79</v>
      </c>
      <c r="Q191" s="2"/>
      <c r="R191" s="2"/>
      <c r="S191" s="2"/>
      <c r="T191" s="2" t="s">
        <v>56</v>
      </c>
      <c r="U191">
        <v>0</v>
      </c>
      <c r="V191">
        <v>360</v>
      </c>
      <c r="W191" s="4">
        <v>45974</v>
      </c>
      <c r="X191" s="4"/>
      <c r="Y191" s="4">
        <v>45639</v>
      </c>
      <c r="Z191" s="4">
        <v>45999</v>
      </c>
      <c r="AA191" s="3"/>
      <c r="AB191" s="3"/>
      <c r="AC191" s="2"/>
      <c r="AD191" s="2" t="s">
        <v>95</v>
      </c>
      <c r="AE191" s="2" t="s">
        <v>95</v>
      </c>
      <c r="AF191" s="2"/>
      <c r="AG191" s="2"/>
      <c r="AH191" s="2"/>
      <c r="AI191" s="2"/>
      <c r="AJ191" s="2" t="s">
        <v>50</v>
      </c>
      <c r="AK191" s="2" t="s">
        <v>49</v>
      </c>
    </row>
    <row r="192" spans="1:37" ht="28.8" x14ac:dyDescent="0.3">
      <c r="A192" s="1">
        <v>245</v>
      </c>
      <c r="F192" s="2" t="s">
        <v>47</v>
      </c>
      <c r="G192" s="2" t="s">
        <v>78</v>
      </c>
      <c r="H192" s="2" t="s">
        <v>37</v>
      </c>
      <c r="I192" s="2" t="s">
        <v>75</v>
      </c>
      <c r="J192" s="2" t="s">
        <v>364</v>
      </c>
      <c r="K192" s="2" t="s">
        <v>467</v>
      </c>
      <c r="L192" s="2" t="s">
        <v>186</v>
      </c>
      <c r="M192" s="2" t="s">
        <v>474</v>
      </c>
      <c r="N192" s="3" t="s">
        <v>381</v>
      </c>
      <c r="O192" s="2" t="s">
        <v>60</v>
      </c>
      <c r="P192" s="2" t="s">
        <v>79</v>
      </c>
      <c r="Q192" s="2"/>
      <c r="R192" s="2"/>
      <c r="S192" s="2"/>
      <c r="T192" s="2" t="s">
        <v>56</v>
      </c>
      <c r="U192">
        <v>0</v>
      </c>
      <c r="V192">
        <v>360</v>
      </c>
      <c r="W192" s="4">
        <v>45978</v>
      </c>
      <c r="X192" s="4"/>
      <c r="Y192" s="4">
        <v>45640</v>
      </c>
      <c r="Z192" s="4">
        <v>46373</v>
      </c>
      <c r="AA192" s="3"/>
      <c r="AB192" s="3"/>
      <c r="AC192" s="2"/>
      <c r="AD192" s="2" t="s">
        <v>95</v>
      </c>
      <c r="AE192" s="2" t="s">
        <v>95</v>
      </c>
      <c r="AF192" s="2"/>
      <c r="AG192" s="2"/>
      <c r="AH192" s="2"/>
      <c r="AI192" s="2"/>
      <c r="AJ192" s="2" t="s">
        <v>50</v>
      </c>
      <c r="AK192" s="2" t="s">
        <v>49</v>
      </c>
    </row>
    <row r="193" spans="1:37" ht="28.8" x14ac:dyDescent="0.3">
      <c r="A193" s="1">
        <v>246</v>
      </c>
      <c r="F193" s="2" t="s">
        <v>47</v>
      </c>
      <c r="G193" s="2" t="s">
        <v>78</v>
      </c>
      <c r="H193" s="2" t="s">
        <v>37</v>
      </c>
      <c r="I193" s="2" t="s">
        <v>75</v>
      </c>
      <c r="J193" s="2" t="s">
        <v>364</v>
      </c>
      <c r="K193" s="2" t="s">
        <v>467</v>
      </c>
      <c r="L193" s="2" t="s">
        <v>382</v>
      </c>
      <c r="M193" s="2" t="s">
        <v>475</v>
      </c>
      <c r="N193" s="3" t="s">
        <v>384</v>
      </c>
      <c r="O193" s="2" t="s">
        <v>60</v>
      </c>
      <c r="P193" s="2" t="s">
        <v>79</v>
      </c>
      <c r="Q193" s="2"/>
      <c r="R193" s="2"/>
      <c r="S193" s="2"/>
      <c r="T193" s="2" t="s">
        <v>56</v>
      </c>
      <c r="U193">
        <v>0</v>
      </c>
      <c r="V193">
        <v>360</v>
      </c>
      <c r="W193" s="4">
        <v>45978</v>
      </c>
      <c r="X193" s="4"/>
      <c r="Y193" s="4">
        <v>45640</v>
      </c>
      <c r="Z193" s="4">
        <v>46373</v>
      </c>
      <c r="AA193" s="3"/>
      <c r="AB193" s="3"/>
      <c r="AC193" s="2"/>
      <c r="AD193" s="2" t="s">
        <v>95</v>
      </c>
      <c r="AE193" s="2" t="s">
        <v>95</v>
      </c>
      <c r="AF193" s="2"/>
      <c r="AG193" s="2"/>
      <c r="AH193" s="2"/>
      <c r="AI193" s="2"/>
      <c r="AJ193" s="2" t="s">
        <v>50</v>
      </c>
      <c r="AK193" s="2" t="s">
        <v>49</v>
      </c>
    </row>
    <row r="194" spans="1:37" ht="28.8" x14ac:dyDescent="0.3">
      <c r="A194" s="1">
        <v>247</v>
      </c>
      <c r="F194" s="2" t="s">
        <v>47</v>
      </c>
      <c r="G194" s="2" t="s">
        <v>78</v>
      </c>
      <c r="H194" s="2" t="s">
        <v>37</v>
      </c>
      <c r="I194" s="2" t="s">
        <v>75</v>
      </c>
      <c r="J194" s="2" t="s">
        <v>364</v>
      </c>
      <c r="K194" s="2" t="s">
        <v>467</v>
      </c>
      <c r="L194" s="2" t="s">
        <v>385</v>
      </c>
      <c r="M194" s="2" t="s">
        <v>476</v>
      </c>
      <c r="N194" s="3" t="s">
        <v>384</v>
      </c>
      <c r="O194" s="2" t="s">
        <v>60</v>
      </c>
      <c r="P194" s="2" t="s">
        <v>79</v>
      </c>
      <c r="Q194" s="2"/>
      <c r="R194" s="2"/>
      <c r="S194" s="2"/>
      <c r="T194" s="2" t="s">
        <v>56</v>
      </c>
      <c r="U194">
        <v>0</v>
      </c>
      <c r="V194">
        <v>360</v>
      </c>
      <c r="W194" s="4">
        <v>45978</v>
      </c>
      <c r="X194" s="4"/>
      <c r="Y194" s="4">
        <v>45640</v>
      </c>
      <c r="Z194" s="4">
        <v>46373</v>
      </c>
      <c r="AA194" s="3"/>
      <c r="AB194" s="3"/>
      <c r="AC194" s="2"/>
      <c r="AD194" s="2" t="s">
        <v>95</v>
      </c>
      <c r="AE194" s="2" t="s">
        <v>95</v>
      </c>
      <c r="AF194" s="2"/>
      <c r="AG194" s="2"/>
      <c r="AH194" s="2"/>
      <c r="AI194" s="2"/>
      <c r="AJ194" s="2" t="s">
        <v>50</v>
      </c>
      <c r="AK194" s="2" t="s">
        <v>49</v>
      </c>
    </row>
    <row r="195" spans="1:37" ht="28.8" x14ac:dyDescent="0.3">
      <c r="A195" s="1">
        <v>257</v>
      </c>
      <c r="F195" s="2" t="s">
        <v>47</v>
      </c>
      <c r="G195" s="2" t="s">
        <v>78</v>
      </c>
      <c r="H195" s="2" t="s">
        <v>37</v>
      </c>
      <c r="I195" s="2" t="s">
        <v>75</v>
      </c>
      <c r="J195" s="2" t="s">
        <v>364</v>
      </c>
      <c r="K195" s="2" t="s">
        <v>477</v>
      </c>
      <c r="L195" s="2" t="s">
        <v>143</v>
      </c>
      <c r="M195" s="2" t="s">
        <v>478</v>
      </c>
      <c r="N195" s="3" t="s">
        <v>363</v>
      </c>
      <c r="O195" s="2" t="s">
        <v>60</v>
      </c>
      <c r="P195" s="2" t="s">
        <v>79</v>
      </c>
      <c r="Q195" s="2"/>
      <c r="R195" s="2"/>
      <c r="S195" s="2"/>
      <c r="T195" s="2" t="s">
        <v>56</v>
      </c>
      <c r="U195">
        <v>0</v>
      </c>
      <c r="V195">
        <v>360</v>
      </c>
      <c r="W195" s="4">
        <v>45979</v>
      </c>
      <c r="X195" s="4"/>
      <c r="Y195" s="4">
        <v>45642</v>
      </c>
      <c r="Z195" s="4">
        <v>46374</v>
      </c>
      <c r="AA195" s="3"/>
      <c r="AB195" s="3"/>
      <c r="AC195" s="2"/>
      <c r="AD195" s="2" t="s">
        <v>95</v>
      </c>
      <c r="AE195" s="2" t="s">
        <v>95</v>
      </c>
      <c r="AF195" s="2"/>
      <c r="AG195" s="2"/>
      <c r="AH195" s="2"/>
      <c r="AI195" s="2"/>
      <c r="AJ195" s="2" t="s">
        <v>50</v>
      </c>
      <c r="AK195" s="2" t="s">
        <v>49</v>
      </c>
    </row>
    <row r="196" spans="1:37" ht="28.8" x14ac:dyDescent="0.3">
      <c r="A196" s="1">
        <v>258</v>
      </c>
      <c r="F196" s="2" t="s">
        <v>47</v>
      </c>
      <c r="G196" s="2" t="s">
        <v>78</v>
      </c>
      <c r="H196" s="2" t="s">
        <v>37</v>
      </c>
      <c r="I196" s="2" t="s">
        <v>75</v>
      </c>
      <c r="J196" s="2" t="s">
        <v>364</v>
      </c>
      <c r="K196" s="2" t="s">
        <v>477</v>
      </c>
      <c r="L196" s="2" t="s">
        <v>67</v>
      </c>
      <c r="M196" s="2" t="s">
        <v>479</v>
      </c>
      <c r="N196" s="3" t="s">
        <v>366</v>
      </c>
      <c r="O196" s="2" t="s">
        <v>60</v>
      </c>
      <c r="P196" s="2" t="s">
        <v>79</v>
      </c>
      <c r="Q196" s="2"/>
      <c r="R196" s="2"/>
      <c r="S196" s="2"/>
      <c r="T196" s="2" t="s">
        <v>56</v>
      </c>
      <c r="U196">
        <v>0</v>
      </c>
      <c r="V196">
        <v>360</v>
      </c>
      <c r="W196" s="4">
        <v>45979</v>
      </c>
      <c r="X196" s="4"/>
      <c r="Y196" s="4">
        <v>45642</v>
      </c>
      <c r="Z196" s="4">
        <v>46374</v>
      </c>
      <c r="AA196" s="3"/>
      <c r="AB196" s="3"/>
      <c r="AC196" s="2"/>
      <c r="AD196" s="2" t="s">
        <v>95</v>
      </c>
      <c r="AE196" s="2" t="s">
        <v>95</v>
      </c>
      <c r="AF196" s="2"/>
      <c r="AG196" s="2"/>
      <c r="AH196" s="2"/>
      <c r="AI196" s="2"/>
      <c r="AJ196" s="2" t="s">
        <v>50</v>
      </c>
      <c r="AK196" s="2" t="s">
        <v>49</v>
      </c>
    </row>
    <row r="197" spans="1:37" ht="28.8" x14ac:dyDescent="0.3">
      <c r="A197" s="1">
        <v>259</v>
      </c>
      <c r="F197" s="2" t="s">
        <v>47</v>
      </c>
      <c r="G197" s="2" t="s">
        <v>78</v>
      </c>
      <c r="H197" s="2" t="s">
        <v>37</v>
      </c>
      <c r="I197" s="2" t="s">
        <v>75</v>
      </c>
      <c r="J197" s="2" t="s">
        <v>364</v>
      </c>
      <c r="K197" s="2" t="s">
        <v>477</v>
      </c>
      <c r="L197" s="2" t="s">
        <v>83</v>
      </c>
      <c r="M197" s="2" t="s">
        <v>480</v>
      </c>
      <c r="N197" s="3" t="s">
        <v>363</v>
      </c>
      <c r="O197" s="2" t="s">
        <v>60</v>
      </c>
      <c r="P197" s="2" t="s">
        <v>79</v>
      </c>
      <c r="Q197" s="2"/>
      <c r="R197" s="2"/>
      <c r="S197" s="2"/>
      <c r="T197" s="2" t="s">
        <v>56</v>
      </c>
      <c r="U197">
        <v>0</v>
      </c>
      <c r="V197">
        <v>360</v>
      </c>
      <c r="W197" s="4">
        <v>45979</v>
      </c>
      <c r="X197" s="4"/>
      <c r="Y197" s="4">
        <v>45642</v>
      </c>
      <c r="Z197" s="4">
        <v>46374</v>
      </c>
      <c r="AA197" s="3"/>
      <c r="AB197" s="3"/>
      <c r="AC197" s="2"/>
      <c r="AD197" s="2" t="s">
        <v>95</v>
      </c>
      <c r="AE197" s="2" t="s">
        <v>95</v>
      </c>
      <c r="AF197" s="2"/>
      <c r="AG197" s="2"/>
      <c r="AH197" s="2"/>
      <c r="AI197" s="2"/>
      <c r="AJ197" s="2" t="s">
        <v>50</v>
      </c>
      <c r="AK197" s="2" t="s">
        <v>49</v>
      </c>
    </row>
    <row r="198" spans="1:37" ht="28.8" x14ac:dyDescent="0.3">
      <c r="A198" s="1">
        <v>260</v>
      </c>
      <c r="F198" s="2" t="s">
        <v>47</v>
      </c>
      <c r="G198" s="2" t="s">
        <v>78</v>
      </c>
      <c r="H198" s="2" t="s">
        <v>37</v>
      </c>
      <c r="I198" s="2" t="s">
        <v>75</v>
      </c>
      <c r="J198" s="2" t="s">
        <v>364</v>
      </c>
      <c r="K198" s="2" t="s">
        <v>477</v>
      </c>
      <c r="L198" s="2" t="s">
        <v>149</v>
      </c>
      <c r="M198" s="2" t="s">
        <v>481</v>
      </c>
      <c r="N198" s="3" t="s">
        <v>363</v>
      </c>
      <c r="O198" s="2" t="s">
        <v>60</v>
      </c>
      <c r="P198" s="2" t="s">
        <v>79</v>
      </c>
      <c r="Q198" s="2"/>
      <c r="R198" s="2"/>
      <c r="S198" s="2"/>
      <c r="T198" s="2" t="s">
        <v>56</v>
      </c>
      <c r="U198">
        <v>0</v>
      </c>
      <c r="V198">
        <v>360</v>
      </c>
      <c r="W198" s="4">
        <v>45979</v>
      </c>
      <c r="X198" s="4"/>
      <c r="Y198" s="4">
        <v>45642</v>
      </c>
      <c r="Z198" s="4">
        <v>46374</v>
      </c>
      <c r="AA198" s="3"/>
      <c r="AB198" s="3"/>
      <c r="AC198" s="2"/>
      <c r="AD198" s="2" t="s">
        <v>95</v>
      </c>
      <c r="AE198" s="2" t="s">
        <v>95</v>
      </c>
      <c r="AF198" s="2"/>
      <c r="AG198" s="2"/>
      <c r="AH198" s="2"/>
      <c r="AI198" s="2"/>
      <c r="AJ198" s="2" t="s">
        <v>50</v>
      </c>
      <c r="AK198" s="2" t="s">
        <v>49</v>
      </c>
    </row>
    <row r="199" spans="1:37" ht="28.8" x14ac:dyDescent="0.3">
      <c r="A199" s="1">
        <v>261</v>
      </c>
      <c r="F199" s="2" t="s">
        <v>47</v>
      </c>
      <c r="G199" s="2" t="s">
        <v>78</v>
      </c>
      <c r="H199" s="2" t="s">
        <v>37</v>
      </c>
      <c r="I199" s="2" t="s">
        <v>75</v>
      </c>
      <c r="J199" s="2" t="s">
        <v>364</v>
      </c>
      <c r="K199" s="2" t="s">
        <v>477</v>
      </c>
      <c r="L199" s="2" t="s">
        <v>170</v>
      </c>
      <c r="M199" s="2" t="s">
        <v>482</v>
      </c>
      <c r="N199" s="3" t="s">
        <v>366</v>
      </c>
      <c r="O199" s="2" t="s">
        <v>60</v>
      </c>
      <c r="P199" s="2" t="s">
        <v>79</v>
      </c>
      <c r="Q199" s="2"/>
      <c r="R199" s="2"/>
      <c r="S199" s="2"/>
      <c r="T199" s="2" t="s">
        <v>56</v>
      </c>
      <c r="U199">
        <v>0</v>
      </c>
      <c r="V199">
        <v>360</v>
      </c>
      <c r="W199" s="4">
        <v>45979</v>
      </c>
      <c r="X199" s="4"/>
      <c r="Y199" s="4">
        <v>45642</v>
      </c>
      <c r="Z199" s="4">
        <v>46374</v>
      </c>
      <c r="AA199" s="3"/>
      <c r="AB199" s="3"/>
      <c r="AC199" s="2"/>
      <c r="AD199" s="2" t="s">
        <v>95</v>
      </c>
      <c r="AE199" s="2" t="s">
        <v>95</v>
      </c>
      <c r="AF199" s="2"/>
      <c r="AG199" s="2"/>
      <c r="AH199" s="2"/>
      <c r="AI199" s="2"/>
      <c r="AJ199" s="2" t="s">
        <v>50</v>
      </c>
      <c r="AK199" s="2" t="s">
        <v>49</v>
      </c>
    </row>
    <row r="200" spans="1:37" ht="28.8" x14ac:dyDescent="0.3">
      <c r="A200" s="1">
        <v>262</v>
      </c>
      <c r="F200" s="2" t="s">
        <v>47</v>
      </c>
      <c r="G200" s="2" t="s">
        <v>78</v>
      </c>
      <c r="H200" s="2" t="s">
        <v>37</v>
      </c>
      <c r="I200" s="2" t="s">
        <v>75</v>
      </c>
      <c r="J200" s="2" t="s">
        <v>364</v>
      </c>
      <c r="K200" s="2" t="s">
        <v>477</v>
      </c>
      <c r="L200" s="2" t="s">
        <v>395</v>
      </c>
      <c r="M200" s="2" t="s">
        <v>483</v>
      </c>
      <c r="N200" s="3" t="s">
        <v>372</v>
      </c>
      <c r="O200" s="2" t="s">
        <v>60</v>
      </c>
      <c r="P200" s="2" t="s">
        <v>79</v>
      </c>
      <c r="Q200" s="2"/>
      <c r="R200" s="2"/>
      <c r="S200" s="2"/>
      <c r="T200" s="2" t="s">
        <v>56</v>
      </c>
      <c r="U200">
        <v>0</v>
      </c>
      <c r="V200">
        <v>360</v>
      </c>
      <c r="W200" s="4">
        <v>45979</v>
      </c>
      <c r="X200" s="4"/>
      <c r="Y200" s="4">
        <v>45642</v>
      </c>
      <c r="Z200" s="4">
        <v>46374</v>
      </c>
      <c r="AA200" s="3"/>
      <c r="AB200" s="3"/>
      <c r="AC200" s="2"/>
      <c r="AD200" s="2" t="s">
        <v>95</v>
      </c>
      <c r="AE200" s="2" t="s">
        <v>95</v>
      </c>
      <c r="AF200" s="2"/>
      <c r="AG200" s="2"/>
      <c r="AH200" s="2"/>
      <c r="AI200" s="2"/>
      <c r="AJ200" s="2" t="s">
        <v>50</v>
      </c>
      <c r="AK200" s="2" t="s">
        <v>49</v>
      </c>
    </row>
    <row r="201" spans="1:37" ht="28.8" x14ac:dyDescent="0.3">
      <c r="A201" s="1">
        <v>263</v>
      </c>
      <c r="F201" s="2" t="s">
        <v>47</v>
      </c>
      <c r="G201" s="2" t="s">
        <v>78</v>
      </c>
      <c r="H201" s="2" t="s">
        <v>37</v>
      </c>
      <c r="I201" s="2" t="s">
        <v>75</v>
      </c>
      <c r="J201" s="2" t="s">
        <v>364</v>
      </c>
      <c r="K201" s="2" t="s">
        <v>477</v>
      </c>
      <c r="L201" s="2" t="s">
        <v>484</v>
      </c>
      <c r="M201" s="2" t="s">
        <v>485</v>
      </c>
      <c r="N201" s="3" t="s">
        <v>381</v>
      </c>
      <c r="O201" s="2" t="s">
        <v>60</v>
      </c>
      <c r="P201" s="2" t="s">
        <v>79</v>
      </c>
      <c r="Q201" s="2"/>
      <c r="R201" s="2"/>
      <c r="S201" s="2"/>
      <c r="T201" s="2" t="s">
        <v>56</v>
      </c>
      <c r="U201">
        <v>0</v>
      </c>
      <c r="V201">
        <v>360</v>
      </c>
      <c r="W201" s="4">
        <v>45979</v>
      </c>
      <c r="X201" s="4"/>
      <c r="Y201" s="4">
        <v>45642</v>
      </c>
      <c r="Z201" s="4">
        <v>46374</v>
      </c>
      <c r="AA201" s="3"/>
      <c r="AB201" s="3"/>
      <c r="AC201" s="2"/>
      <c r="AD201" s="2" t="s">
        <v>95</v>
      </c>
      <c r="AE201" s="2" t="s">
        <v>95</v>
      </c>
      <c r="AF201" s="2"/>
      <c r="AG201" s="2"/>
      <c r="AH201" s="2"/>
      <c r="AI201" s="2"/>
      <c r="AJ201" s="2" t="s">
        <v>50</v>
      </c>
      <c r="AK201" s="2" t="s">
        <v>49</v>
      </c>
    </row>
    <row r="202" spans="1:37" ht="28.8" x14ac:dyDescent="0.3">
      <c r="A202" s="1">
        <v>264</v>
      </c>
      <c r="F202" s="2" t="s">
        <v>47</v>
      </c>
      <c r="G202" s="2" t="s">
        <v>78</v>
      </c>
      <c r="H202" s="2" t="s">
        <v>37</v>
      </c>
      <c r="I202" s="2" t="s">
        <v>75</v>
      </c>
      <c r="J202" s="2" t="s">
        <v>364</v>
      </c>
      <c r="K202" s="2" t="s">
        <v>477</v>
      </c>
      <c r="L202" s="2" t="s">
        <v>486</v>
      </c>
      <c r="M202" s="2" t="s">
        <v>487</v>
      </c>
      <c r="N202" s="3" t="s">
        <v>384</v>
      </c>
      <c r="O202" s="2" t="s">
        <v>60</v>
      </c>
      <c r="P202" s="2" t="s">
        <v>79</v>
      </c>
      <c r="Q202" s="2"/>
      <c r="R202" s="2"/>
      <c r="S202" s="2"/>
      <c r="T202" s="2" t="s">
        <v>56</v>
      </c>
      <c r="U202">
        <v>0</v>
      </c>
      <c r="V202">
        <v>360</v>
      </c>
      <c r="W202" s="4">
        <v>45979</v>
      </c>
      <c r="X202" s="4"/>
      <c r="Y202" s="4">
        <v>45642</v>
      </c>
      <c r="Z202" s="4">
        <v>46374</v>
      </c>
      <c r="AA202" s="3"/>
      <c r="AB202" s="3"/>
      <c r="AC202" s="2"/>
      <c r="AD202" s="2" t="s">
        <v>95</v>
      </c>
      <c r="AE202" s="2" t="s">
        <v>95</v>
      </c>
      <c r="AF202" s="2"/>
      <c r="AG202" s="2"/>
      <c r="AH202" s="2"/>
      <c r="AI202" s="2"/>
      <c r="AJ202" s="2" t="s">
        <v>50</v>
      </c>
      <c r="AK202" s="2" t="s">
        <v>49</v>
      </c>
    </row>
    <row r="203" spans="1:37" ht="28.8" x14ac:dyDescent="0.3">
      <c r="A203" s="1">
        <v>265</v>
      </c>
      <c r="F203" s="2" t="s">
        <v>47</v>
      </c>
      <c r="G203" s="2" t="s">
        <v>78</v>
      </c>
      <c r="H203" s="2" t="s">
        <v>37</v>
      </c>
      <c r="I203" s="2" t="s">
        <v>75</v>
      </c>
      <c r="J203" s="2" t="s">
        <v>364</v>
      </c>
      <c r="K203" s="2" t="s">
        <v>477</v>
      </c>
      <c r="L203" s="2" t="s">
        <v>488</v>
      </c>
      <c r="M203" s="2" t="s">
        <v>489</v>
      </c>
      <c r="N203" s="3" t="s">
        <v>384</v>
      </c>
      <c r="O203" s="2" t="s">
        <v>60</v>
      </c>
      <c r="P203" s="2" t="s">
        <v>79</v>
      </c>
      <c r="Q203" s="2"/>
      <c r="R203" s="2"/>
      <c r="S203" s="2"/>
      <c r="T203" s="2" t="s">
        <v>56</v>
      </c>
      <c r="U203">
        <v>0</v>
      </c>
      <c r="V203">
        <v>360</v>
      </c>
      <c r="W203" s="4">
        <v>45979</v>
      </c>
      <c r="X203" s="4"/>
      <c r="Y203" s="4">
        <v>45642</v>
      </c>
      <c r="Z203" s="4">
        <v>46374</v>
      </c>
      <c r="AA203" s="3"/>
      <c r="AB203" s="3"/>
      <c r="AC203" s="2"/>
      <c r="AD203" s="2" t="s">
        <v>95</v>
      </c>
      <c r="AE203" s="2" t="s">
        <v>95</v>
      </c>
      <c r="AF203" s="2"/>
      <c r="AG203" s="2"/>
      <c r="AH203" s="2"/>
      <c r="AI203" s="2"/>
      <c r="AJ203" s="2" t="s">
        <v>50</v>
      </c>
      <c r="AK203" s="2" t="s">
        <v>49</v>
      </c>
    </row>
    <row r="204" spans="1:37" ht="28.8" x14ac:dyDescent="0.3">
      <c r="A204" s="1">
        <v>266</v>
      </c>
      <c r="F204" s="2" t="s">
        <v>47</v>
      </c>
      <c r="G204" s="2" t="s">
        <v>78</v>
      </c>
      <c r="H204" s="2" t="s">
        <v>37</v>
      </c>
      <c r="I204" s="2" t="s">
        <v>75</v>
      </c>
      <c r="J204" s="2" t="s">
        <v>364</v>
      </c>
      <c r="K204" s="2" t="s">
        <v>490</v>
      </c>
      <c r="L204" s="2" t="s">
        <v>143</v>
      </c>
      <c r="M204" s="2" t="s">
        <v>491</v>
      </c>
      <c r="N204" s="3" t="s">
        <v>363</v>
      </c>
      <c r="O204" s="2" t="s">
        <v>60</v>
      </c>
      <c r="P204" s="2" t="s">
        <v>79</v>
      </c>
      <c r="Q204" s="2"/>
      <c r="R204" s="2"/>
      <c r="S204" s="2"/>
      <c r="T204" s="2" t="s">
        <v>56</v>
      </c>
      <c r="U204">
        <v>0</v>
      </c>
      <c r="V204">
        <v>360</v>
      </c>
      <c r="W204" s="4">
        <v>45980</v>
      </c>
      <c r="X204" s="4"/>
      <c r="Y204" s="4">
        <v>45644</v>
      </c>
      <c r="Z204" s="4">
        <v>46375</v>
      </c>
      <c r="AA204" s="3"/>
      <c r="AB204" s="3"/>
      <c r="AC204" s="2"/>
      <c r="AD204" s="2" t="s">
        <v>95</v>
      </c>
      <c r="AE204" s="2" t="s">
        <v>95</v>
      </c>
      <c r="AF204" s="2"/>
      <c r="AG204" s="2"/>
      <c r="AH204" s="2"/>
      <c r="AI204" s="2"/>
      <c r="AJ204" s="2" t="s">
        <v>50</v>
      </c>
      <c r="AK204" s="2" t="s">
        <v>49</v>
      </c>
    </row>
    <row r="205" spans="1:37" ht="28.8" x14ac:dyDescent="0.3">
      <c r="A205" s="1">
        <v>267</v>
      </c>
      <c r="F205" s="2" t="s">
        <v>47</v>
      </c>
      <c r="G205" s="2" t="s">
        <v>78</v>
      </c>
      <c r="H205" s="2" t="s">
        <v>37</v>
      </c>
      <c r="I205" s="2" t="s">
        <v>75</v>
      </c>
      <c r="J205" s="2" t="s">
        <v>364</v>
      </c>
      <c r="K205" s="2" t="s">
        <v>490</v>
      </c>
      <c r="L205" s="2" t="s">
        <v>67</v>
      </c>
      <c r="M205" s="2" t="s">
        <v>492</v>
      </c>
      <c r="N205" s="3" t="s">
        <v>366</v>
      </c>
      <c r="O205" s="2" t="s">
        <v>60</v>
      </c>
      <c r="P205" s="2" t="s">
        <v>79</v>
      </c>
      <c r="Q205" s="2"/>
      <c r="R205" s="2"/>
      <c r="S205" s="2"/>
      <c r="T205" s="2" t="s">
        <v>56</v>
      </c>
      <c r="U205">
        <v>0</v>
      </c>
      <c r="V205">
        <v>360</v>
      </c>
      <c r="W205" s="4">
        <v>45980</v>
      </c>
      <c r="X205" s="4"/>
      <c r="Y205" s="4">
        <v>45644</v>
      </c>
      <c r="Z205" s="4">
        <v>46375</v>
      </c>
      <c r="AA205" s="3"/>
      <c r="AB205" s="3"/>
      <c r="AC205" s="2"/>
      <c r="AD205" s="2" t="s">
        <v>95</v>
      </c>
      <c r="AE205" s="2" t="s">
        <v>95</v>
      </c>
      <c r="AF205" s="2"/>
      <c r="AG205" s="2"/>
      <c r="AH205" s="2"/>
      <c r="AI205" s="2"/>
      <c r="AJ205" s="2" t="s">
        <v>50</v>
      </c>
      <c r="AK205" s="2" t="s">
        <v>49</v>
      </c>
    </row>
    <row r="206" spans="1:37" ht="28.8" x14ac:dyDescent="0.3">
      <c r="A206" s="1">
        <v>268</v>
      </c>
      <c r="F206" s="2" t="s">
        <v>47</v>
      </c>
      <c r="G206" s="2" t="s">
        <v>78</v>
      </c>
      <c r="H206" s="2" t="s">
        <v>37</v>
      </c>
      <c r="I206" s="2" t="s">
        <v>75</v>
      </c>
      <c r="J206" s="2" t="s">
        <v>364</v>
      </c>
      <c r="K206" s="2" t="s">
        <v>490</v>
      </c>
      <c r="L206" s="2" t="s">
        <v>83</v>
      </c>
      <c r="M206" s="2" t="s">
        <v>493</v>
      </c>
      <c r="N206" s="3" t="s">
        <v>363</v>
      </c>
      <c r="O206" s="2" t="s">
        <v>60</v>
      </c>
      <c r="P206" s="2" t="s">
        <v>79</v>
      </c>
      <c r="Q206" s="2"/>
      <c r="R206" s="2"/>
      <c r="S206" s="2"/>
      <c r="T206" s="2" t="s">
        <v>56</v>
      </c>
      <c r="U206">
        <v>0</v>
      </c>
      <c r="V206">
        <v>360</v>
      </c>
      <c r="W206" s="4">
        <v>45980</v>
      </c>
      <c r="X206" s="4"/>
      <c r="Y206" s="4">
        <v>45644</v>
      </c>
      <c r="Z206" s="4">
        <v>46375</v>
      </c>
      <c r="AA206" s="3"/>
      <c r="AB206" s="3"/>
      <c r="AC206" s="2"/>
      <c r="AD206" s="2" t="s">
        <v>95</v>
      </c>
      <c r="AE206" s="2" t="s">
        <v>95</v>
      </c>
      <c r="AF206" s="2"/>
      <c r="AG206" s="2"/>
      <c r="AH206" s="2"/>
      <c r="AI206" s="2"/>
      <c r="AJ206" s="2" t="s">
        <v>50</v>
      </c>
      <c r="AK206" s="2" t="s">
        <v>49</v>
      </c>
    </row>
    <row r="207" spans="1:37" ht="28.8" x14ac:dyDescent="0.3">
      <c r="A207" s="1">
        <v>269</v>
      </c>
      <c r="F207" s="2" t="s">
        <v>47</v>
      </c>
      <c r="G207" s="2" t="s">
        <v>78</v>
      </c>
      <c r="H207" s="2" t="s">
        <v>37</v>
      </c>
      <c r="I207" s="2" t="s">
        <v>75</v>
      </c>
      <c r="J207" s="2" t="s">
        <v>364</v>
      </c>
      <c r="K207" s="2" t="s">
        <v>490</v>
      </c>
      <c r="L207" s="2" t="s">
        <v>149</v>
      </c>
      <c r="M207" s="2" t="s">
        <v>494</v>
      </c>
      <c r="N207" s="3" t="s">
        <v>363</v>
      </c>
      <c r="O207" s="2" t="s">
        <v>60</v>
      </c>
      <c r="P207" s="2" t="s">
        <v>79</v>
      </c>
      <c r="Q207" s="2"/>
      <c r="R207" s="2"/>
      <c r="S207" s="2"/>
      <c r="T207" s="2" t="s">
        <v>56</v>
      </c>
      <c r="U207">
        <v>0</v>
      </c>
      <c r="V207">
        <v>360</v>
      </c>
      <c r="W207" s="4">
        <v>45980</v>
      </c>
      <c r="X207" s="4"/>
      <c r="Y207" s="4">
        <v>45644</v>
      </c>
      <c r="Z207" s="4">
        <v>46375</v>
      </c>
      <c r="AA207" s="3"/>
      <c r="AB207" s="3"/>
      <c r="AC207" s="2"/>
      <c r="AD207" s="2" t="s">
        <v>95</v>
      </c>
      <c r="AE207" s="2" t="s">
        <v>95</v>
      </c>
      <c r="AF207" s="2"/>
      <c r="AG207" s="2"/>
      <c r="AH207" s="2"/>
      <c r="AI207" s="2"/>
      <c r="AJ207" s="2" t="s">
        <v>50</v>
      </c>
      <c r="AK207" s="2" t="s">
        <v>49</v>
      </c>
    </row>
    <row r="208" spans="1:37" ht="28.8" x14ac:dyDescent="0.3">
      <c r="A208" s="1">
        <v>270</v>
      </c>
      <c r="F208" s="2" t="s">
        <v>47</v>
      </c>
      <c r="G208" s="2" t="s">
        <v>78</v>
      </c>
      <c r="H208" s="2" t="s">
        <v>37</v>
      </c>
      <c r="I208" s="2" t="s">
        <v>75</v>
      </c>
      <c r="J208" s="2" t="s">
        <v>364</v>
      </c>
      <c r="K208" s="2" t="s">
        <v>490</v>
      </c>
      <c r="L208" s="2" t="s">
        <v>170</v>
      </c>
      <c r="M208" s="2" t="s">
        <v>495</v>
      </c>
      <c r="N208" s="3" t="s">
        <v>366</v>
      </c>
      <c r="O208" s="2" t="s">
        <v>60</v>
      </c>
      <c r="P208" s="2" t="s">
        <v>79</v>
      </c>
      <c r="Q208" s="2"/>
      <c r="R208" s="2"/>
      <c r="S208" s="2"/>
      <c r="T208" s="2" t="s">
        <v>56</v>
      </c>
      <c r="U208">
        <v>0</v>
      </c>
      <c r="V208">
        <v>360</v>
      </c>
      <c r="W208" s="4">
        <v>45980</v>
      </c>
      <c r="X208" s="4"/>
      <c r="Y208" s="4">
        <v>45644</v>
      </c>
      <c r="Z208" s="4">
        <v>46375</v>
      </c>
      <c r="AA208" s="3"/>
      <c r="AB208" s="3"/>
      <c r="AC208" s="2"/>
      <c r="AD208" s="2" t="s">
        <v>95</v>
      </c>
      <c r="AE208" s="2" t="s">
        <v>95</v>
      </c>
      <c r="AF208" s="2"/>
      <c r="AG208" s="2"/>
      <c r="AH208" s="2"/>
      <c r="AI208" s="2"/>
      <c r="AJ208" s="2" t="s">
        <v>50</v>
      </c>
      <c r="AK208" s="2" t="s">
        <v>49</v>
      </c>
    </row>
    <row r="209" spans="1:37" ht="28.8" x14ac:dyDescent="0.3">
      <c r="A209" s="1">
        <v>271</v>
      </c>
      <c r="F209" s="2" t="s">
        <v>47</v>
      </c>
      <c r="G209" s="2" t="s">
        <v>78</v>
      </c>
      <c r="H209" s="2" t="s">
        <v>37</v>
      </c>
      <c r="I209" s="2" t="s">
        <v>75</v>
      </c>
      <c r="J209" s="2" t="s">
        <v>364</v>
      </c>
      <c r="K209" s="2" t="s">
        <v>490</v>
      </c>
      <c r="L209" s="2" t="s">
        <v>496</v>
      </c>
      <c r="M209" s="2" t="s">
        <v>497</v>
      </c>
      <c r="N209" s="3" t="s">
        <v>372</v>
      </c>
      <c r="O209" s="2" t="s">
        <v>60</v>
      </c>
      <c r="P209" s="2" t="s">
        <v>79</v>
      </c>
      <c r="Q209" s="2"/>
      <c r="R209" s="2"/>
      <c r="S209" s="2"/>
      <c r="T209" s="2" t="s">
        <v>56</v>
      </c>
      <c r="U209">
        <v>0</v>
      </c>
      <c r="V209">
        <v>360</v>
      </c>
      <c r="W209" s="4">
        <v>45980</v>
      </c>
      <c r="X209" s="4"/>
      <c r="Y209" s="4">
        <v>45644</v>
      </c>
      <c r="Z209" s="4">
        <v>46375</v>
      </c>
      <c r="AA209" s="3"/>
      <c r="AB209" s="3"/>
      <c r="AC209" s="2"/>
      <c r="AD209" s="2" t="s">
        <v>95</v>
      </c>
      <c r="AE209" s="2" t="s">
        <v>95</v>
      </c>
      <c r="AF209" s="2"/>
      <c r="AG209" s="2"/>
      <c r="AH209" s="2"/>
      <c r="AI209" s="2"/>
      <c r="AJ209" s="2" t="s">
        <v>50</v>
      </c>
      <c r="AK209" s="2" t="s">
        <v>49</v>
      </c>
    </row>
    <row r="210" spans="1:37" ht="28.8" x14ac:dyDescent="0.3">
      <c r="A210" s="1">
        <v>272</v>
      </c>
      <c r="F210" s="2" t="s">
        <v>47</v>
      </c>
      <c r="G210" s="2" t="s">
        <v>78</v>
      </c>
      <c r="H210" s="2" t="s">
        <v>37</v>
      </c>
      <c r="I210" s="2" t="s">
        <v>75</v>
      </c>
      <c r="J210" s="2" t="s">
        <v>364</v>
      </c>
      <c r="K210" s="2" t="s">
        <v>490</v>
      </c>
      <c r="L210" s="2" t="s">
        <v>484</v>
      </c>
      <c r="M210" s="2" t="s">
        <v>498</v>
      </c>
      <c r="N210" s="3" t="s">
        <v>381</v>
      </c>
      <c r="O210" s="2" t="s">
        <v>60</v>
      </c>
      <c r="P210" s="2" t="s">
        <v>79</v>
      </c>
      <c r="Q210" s="2"/>
      <c r="R210" s="2"/>
      <c r="S210" s="2"/>
      <c r="T210" s="2" t="s">
        <v>56</v>
      </c>
      <c r="U210">
        <v>0</v>
      </c>
      <c r="V210">
        <v>360</v>
      </c>
      <c r="W210" s="4">
        <v>45980</v>
      </c>
      <c r="X210" s="4"/>
      <c r="Y210" s="4">
        <v>45644</v>
      </c>
      <c r="Z210" s="4">
        <v>46375</v>
      </c>
      <c r="AA210" s="3"/>
      <c r="AB210" s="3"/>
      <c r="AC210" s="2"/>
      <c r="AD210" s="2" t="s">
        <v>95</v>
      </c>
      <c r="AE210" s="2" t="s">
        <v>95</v>
      </c>
      <c r="AF210" s="2"/>
      <c r="AG210" s="2"/>
      <c r="AH210" s="2"/>
      <c r="AI210" s="2"/>
      <c r="AJ210" s="2" t="s">
        <v>50</v>
      </c>
      <c r="AK210" s="2" t="s">
        <v>49</v>
      </c>
    </row>
    <row r="211" spans="1:37" ht="28.8" x14ac:dyDescent="0.3">
      <c r="A211" s="1">
        <v>273</v>
      </c>
      <c r="F211" s="2" t="s">
        <v>47</v>
      </c>
      <c r="G211" s="2" t="s">
        <v>78</v>
      </c>
      <c r="H211" s="2" t="s">
        <v>37</v>
      </c>
      <c r="I211" s="2" t="s">
        <v>75</v>
      </c>
      <c r="J211" s="2" t="s">
        <v>364</v>
      </c>
      <c r="K211" s="2" t="s">
        <v>490</v>
      </c>
      <c r="L211" s="2" t="s">
        <v>499</v>
      </c>
      <c r="M211" s="2" t="s">
        <v>500</v>
      </c>
      <c r="N211" s="3" t="s">
        <v>384</v>
      </c>
      <c r="O211" s="2" t="s">
        <v>60</v>
      </c>
      <c r="P211" s="2" t="s">
        <v>79</v>
      </c>
      <c r="Q211" s="2"/>
      <c r="R211" s="2"/>
      <c r="S211" s="2"/>
      <c r="T211" s="2" t="s">
        <v>56</v>
      </c>
      <c r="U211">
        <v>0</v>
      </c>
      <c r="V211">
        <v>360</v>
      </c>
      <c r="W211" s="4">
        <v>45980</v>
      </c>
      <c r="X211" s="4"/>
      <c r="Y211" s="4">
        <v>45644</v>
      </c>
      <c r="Z211" s="4">
        <v>46375</v>
      </c>
      <c r="AA211" s="3"/>
      <c r="AB211" s="3"/>
      <c r="AC211" s="2"/>
      <c r="AD211" s="2" t="s">
        <v>95</v>
      </c>
      <c r="AE211" s="2" t="s">
        <v>95</v>
      </c>
      <c r="AF211" s="2"/>
      <c r="AG211" s="2"/>
      <c r="AH211" s="2"/>
      <c r="AI211" s="2"/>
      <c r="AJ211" s="2" t="s">
        <v>50</v>
      </c>
      <c r="AK211" s="2" t="s">
        <v>49</v>
      </c>
    </row>
    <row r="212" spans="1:37" ht="28.8" x14ac:dyDescent="0.3">
      <c r="A212" s="1">
        <v>274</v>
      </c>
      <c r="F212" s="2" t="s">
        <v>47</v>
      </c>
      <c r="G212" s="2" t="s">
        <v>78</v>
      </c>
      <c r="H212" s="2" t="s">
        <v>37</v>
      </c>
      <c r="I212" s="2" t="s">
        <v>75</v>
      </c>
      <c r="J212" s="2" t="s">
        <v>364</v>
      </c>
      <c r="K212" s="2" t="s">
        <v>490</v>
      </c>
      <c r="L212" s="2" t="s">
        <v>501</v>
      </c>
      <c r="M212" s="2" t="s">
        <v>502</v>
      </c>
      <c r="N212" s="3" t="s">
        <v>384</v>
      </c>
      <c r="O212" s="2" t="s">
        <v>60</v>
      </c>
      <c r="P212" s="2" t="s">
        <v>79</v>
      </c>
      <c r="Q212" s="2"/>
      <c r="R212" s="2"/>
      <c r="S212" s="2"/>
      <c r="T212" s="2" t="s">
        <v>56</v>
      </c>
      <c r="U212">
        <v>0</v>
      </c>
      <c r="V212">
        <v>360</v>
      </c>
      <c r="W212" s="4">
        <v>45980</v>
      </c>
      <c r="X212" s="4"/>
      <c r="Y212" s="4">
        <v>45644</v>
      </c>
      <c r="Z212" s="4">
        <v>46375</v>
      </c>
      <c r="AA212" s="3"/>
      <c r="AB212" s="3"/>
      <c r="AC212" s="2"/>
      <c r="AD212" s="2" t="s">
        <v>95</v>
      </c>
      <c r="AE212" s="2" t="s">
        <v>95</v>
      </c>
      <c r="AF212" s="2"/>
      <c r="AG212" s="2"/>
      <c r="AH212" s="2"/>
      <c r="AI212" s="2"/>
      <c r="AJ212" s="2" t="s">
        <v>50</v>
      </c>
      <c r="AK212" s="2" t="s">
        <v>49</v>
      </c>
    </row>
    <row r="213" spans="1:37" ht="28.8" x14ac:dyDescent="0.3">
      <c r="A213" s="1">
        <v>275</v>
      </c>
      <c r="F213" s="2" t="s">
        <v>47</v>
      </c>
      <c r="G213" s="2" t="s">
        <v>78</v>
      </c>
      <c r="H213" s="2" t="s">
        <v>37</v>
      </c>
      <c r="I213" s="2" t="s">
        <v>75</v>
      </c>
      <c r="J213" s="2" t="s">
        <v>364</v>
      </c>
      <c r="K213" s="2" t="s">
        <v>503</v>
      </c>
      <c r="L213" s="2" t="s">
        <v>143</v>
      </c>
      <c r="M213" s="2" t="s">
        <v>504</v>
      </c>
      <c r="N213" s="3" t="s">
        <v>363</v>
      </c>
      <c r="O213" s="2" t="s">
        <v>60</v>
      </c>
      <c r="P213" s="2" t="s">
        <v>79</v>
      </c>
      <c r="Q213" s="2"/>
      <c r="R213" s="2"/>
      <c r="S213" s="2"/>
      <c r="T213" s="2" t="s">
        <v>56</v>
      </c>
      <c r="U213">
        <v>0</v>
      </c>
      <c r="V213">
        <v>360</v>
      </c>
      <c r="W213" s="4">
        <v>45981</v>
      </c>
      <c r="X213" s="4"/>
      <c r="Y213" s="4">
        <v>45643</v>
      </c>
      <c r="Z213" s="4">
        <v>46377</v>
      </c>
      <c r="AA213" s="3"/>
      <c r="AB213" s="3"/>
      <c r="AC213" s="2"/>
      <c r="AD213" s="2" t="s">
        <v>95</v>
      </c>
      <c r="AE213" s="2" t="s">
        <v>95</v>
      </c>
      <c r="AF213" s="2"/>
      <c r="AG213" s="2"/>
      <c r="AH213" s="2"/>
      <c r="AI213" s="2"/>
      <c r="AJ213" s="2" t="s">
        <v>50</v>
      </c>
      <c r="AK213" s="2" t="s">
        <v>49</v>
      </c>
    </row>
    <row r="214" spans="1:37" ht="28.8" x14ac:dyDescent="0.3">
      <c r="A214" s="1">
        <v>276</v>
      </c>
      <c r="F214" s="2" t="s">
        <v>47</v>
      </c>
      <c r="G214" s="2" t="s">
        <v>78</v>
      </c>
      <c r="H214" s="2" t="s">
        <v>37</v>
      </c>
      <c r="I214" s="2" t="s">
        <v>75</v>
      </c>
      <c r="J214" s="2" t="s">
        <v>364</v>
      </c>
      <c r="K214" s="2" t="s">
        <v>503</v>
      </c>
      <c r="L214" s="2" t="s">
        <v>67</v>
      </c>
      <c r="M214" s="2" t="s">
        <v>505</v>
      </c>
      <c r="N214" s="3" t="s">
        <v>366</v>
      </c>
      <c r="O214" s="2" t="s">
        <v>60</v>
      </c>
      <c r="P214" s="2" t="s">
        <v>79</v>
      </c>
      <c r="Q214" s="2"/>
      <c r="R214" s="2"/>
      <c r="S214" s="2"/>
      <c r="T214" s="2" t="s">
        <v>56</v>
      </c>
      <c r="U214">
        <v>0</v>
      </c>
      <c r="V214">
        <v>360</v>
      </c>
      <c r="W214" s="4">
        <v>45981</v>
      </c>
      <c r="X214" s="4"/>
      <c r="Y214" s="4">
        <v>45643</v>
      </c>
      <c r="Z214" s="4">
        <v>46377</v>
      </c>
      <c r="AA214" s="3"/>
      <c r="AB214" s="3"/>
      <c r="AC214" s="2"/>
      <c r="AD214" s="2" t="s">
        <v>95</v>
      </c>
      <c r="AE214" s="2" t="s">
        <v>95</v>
      </c>
      <c r="AF214" s="2"/>
      <c r="AG214" s="2"/>
      <c r="AH214" s="2"/>
      <c r="AI214" s="2"/>
      <c r="AJ214" s="2" t="s">
        <v>50</v>
      </c>
      <c r="AK214" s="2" t="s">
        <v>49</v>
      </c>
    </row>
    <row r="215" spans="1:37" ht="28.8" x14ac:dyDescent="0.3">
      <c r="A215" s="1">
        <v>277</v>
      </c>
      <c r="F215" s="2" t="s">
        <v>47</v>
      </c>
      <c r="G215" s="2" t="s">
        <v>78</v>
      </c>
      <c r="H215" s="2" t="s">
        <v>37</v>
      </c>
      <c r="I215" s="2" t="s">
        <v>75</v>
      </c>
      <c r="J215" s="2" t="s">
        <v>364</v>
      </c>
      <c r="K215" s="2" t="s">
        <v>503</v>
      </c>
      <c r="L215" s="2" t="s">
        <v>83</v>
      </c>
      <c r="M215" s="2" t="s">
        <v>506</v>
      </c>
      <c r="N215" s="3" t="s">
        <v>363</v>
      </c>
      <c r="O215" s="2" t="s">
        <v>60</v>
      </c>
      <c r="P215" s="2" t="s">
        <v>79</v>
      </c>
      <c r="Q215" s="2"/>
      <c r="R215" s="2"/>
      <c r="S215" s="2"/>
      <c r="T215" s="2" t="s">
        <v>56</v>
      </c>
      <c r="U215">
        <v>0</v>
      </c>
      <c r="V215">
        <v>360</v>
      </c>
      <c r="W215" s="4">
        <v>45981</v>
      </c>
      <c r="X215" s="4"/>
      <c r="Y215" s="4">
        <v>45643</v>
      </c>
      <c r="Z215" s="4">
        <v>46377</v>
      </c>
      <c r="AA215" s="3"/>
      <c r="AB215" s="3"/>
      <c r="AC215" s="2"/>
      <c r="AD215" s="2" t="s">
        <v>95</v>
      </c>
      <c r="AE215" s="2" t="s">
        <v>95</v>
      </c>
      <c r="AF215" s="2"/>
      <c r="AG215" s="2"/>
      <c r="AH215" s="2"/>
      <c r="AI215" s="2"/>
      <c r="AJ215" s="2" t="s">
        <v>50</v>
      </c>
      <c r="AK215" s="2" t="s">
        <v>49</v>
      </c>
    </row>
    <row r="216" spans="1:37" ht="28.8" x14ac:dyDescent="0.3">
      <c r="A216" s="1">
        <v>278</v>
      </c>
      <c r="F216" s="2" t="s">
        <v>47</v>
      </c>
      <c r="G216" s="2" t="s">
        <v>78</v>
      </c>
      <c r="H216" s="2" t="s">
        <v>37</v>
      </c>
      <c r="I216" s="2" t="s">
        <v>75</v>
      </c>
      <c r="J216" s="2" t="s">
        <v>364</v>
      </c>
      <c r="K216" s="2" t="s">
        <v>503</v>
      </c>
      <c r="L216" s="2" t="s">
        <v>149</v>
      </c>
      <c r="M216" s="2" t="s">
        <v>507</v>
      </c>
      <c r="N216" s="3" t="s">
        <v>363</v>
      </c>
      <c r="O216" s="2" t="s">
        <v>60</v>
      </c>
      <c r="P216" s="2" t="s">
        <v>79</v>
      </c>
      <c r="Q216" s="2"/>
      <c r="R216" s="2"/>
      <c r="S216" s="2"/>
      <c r="T216" s="2" t="s">
        <v>56</v>
      </c>
      <c r="U216">
        <v>0</v>
      </c>
      <c r="V216">
        <v>360</v>
      </c>
      <c r="W216" s="4">
        <v>45981</v>
      </c>
      <c r="X216" s="4"/>
      <c r="Y216" s="4">
        <v>45643</v>
      </c>
      <c r="Z216" s="4">
        <v>46377</v>
      </c>
      <c r="AA216" s="3"/>
      <c r="AB216" s="3"/>
      <c r="AC216" s="2"/>
      <c r="AD216" s="2" t="s">
        <v>95</v>
      </c>
      <c r="AE216" s="2" t="s">
        <v>95</v>
      </c>
      <c r="AF216" s="2"/>
      <c r="AG216" s="2"/>
      <c r="AH216" s="2"/>
      <c r="AI216" s="2"/>
      <c r="AJ216" s="2" t="s">
        <v>50</v>
      </c>
      <c r="AK216" s="2" t="s">
        <v>49</v>
      </c>
    </row>
    <row r="217" spans="1:37" ht="28.8" x14ac:dyDescent="0.3">
      <c r="A217" s="1">
        <v>279</v>
      </c>
      <c r="F217" s="2" t="s">
        <v>47</v>
      </c>
      <c r="G217" s="2" t="s">
        <v>78</v>
      </c>
      <c r="H217" s="2" t="s">
        <v>37</v>
      </c>
      <c r="I217" s="2" t="s">
        <v>75</v>
      </c>
      <c r="J217" s="2" t="s">
        <v>364</v>
      </c>
      <c r="K217" s="2" t="s">
        <v>503</v>
      </c>
      <c r="L217" s="2" t="s">
        <v>170</v>
      </c>
      <c r="M217" s="2" t="s">
        <v>508</v>
      </c>
      <c r="N217" s="3" t="s">
        <v>366</v>
      </c>
      <c r="O217" s="2" t="s">
        <v>60</v>
      </c>
      <c r="P217" s="2" t="s">
        <v>79</v>
      </c>
      <c r="Q217" s="2"/>
      <c r="R217" s="2"/>
      <c r="S217" s="2"/>
      <c r="T217" s="2" t="s">
        <v>56</v>
      </c>
      <c r="U217">
        <v>0</v>
      </c>
      <c r="V217">
        <v>360</v>
      </c>
      <c r="W217" s="4">
        <v>45981</v>
      </c>
      <c r="X217" s="4"/>
      <c r="Y217" s="4">
        <v>45643</v>
      </c>
      <c r="Z217" s="4">
        <v>46377</v>
      </c>
      <c r="AA217" s="3"/>
      <c r="AB217" s="3"/>
      <c r="AC217" s="2"/>
      <c r="AD217" s="2" t="s">
        <v>95</v>
      </c>
      <c r="AE217" s="2" t="s">
        <v>95</v>
      </c>
      <c r="AF217" s="2"/>
      <c r="AG217" s="2"/>
      <c r="AH217" s="2"/>
      <c r="AI217" s="2"/>
      <c r="AJ217" s="2" t="s">
        <v>50</v>
      </c>
      <c r="AK217" s="2" t="s">
        <v>49</v>
      </c>
    </row>
    <row r="218" spans="1:37" ht="28.8" x14ac:dyDescent="0.3">
      <c r="A218" s="1">
        <v>280</v>
      </c>
      <c r="F218" s="2" t="s">
        <v>47</v>
      </c>
      <c r="G218" s="2" t="s">
        <v>78</v>
      </c>
      <c r="H218" s="2" t="s">
        <v>37</v>
      </c>
      <c r="I218" s="2" t="s">
        <v>75</v>
      </c>
      <c r="J218" s="2" t="s">
        <v>364</v>
      </c>
      <c r="K218" s="2" t="s">
        <v>503</v>
      </c>
      <c r="L218" s="2" t="s">
        <v>395</v>
      </c>
      <c r="M218" s="2" t="s">
        <v>509</v>
      </c>
      <c r="N218" s="3" t="s">
        <v>372</v>
      </c>
      <c r="O218" s="2" t="s">
        <v>60</v>
      </c>
      <c r="P218" s="2" t="s">
        <v>79</v>
      </c>
      <c r="Q218" s="2"/>
      <c r="R218" s="2"/>
      <c r="S218" s="2"/>
      <c r="T218" s="2" t="s">
        <v>56</v>
      </c>
      <c r="U218">
        <v>0</v>
      </c>
      <c r="V218">
        <v>360</v>
      </c>
      <c r="W218" s="4">
        <v>45981</v>
      </c>
      <c r="X218" s="4"/>
      <c r="Y218" s="4">
        <v>45643</v>
      </c>
      <c r="Z218" s="4">
        <v>46377</v>
      </c>
      <c r="AA218" s="3"/>
      <c r="AB218" s="3"/>
      <c r="AC218" s="2"/>
      <c r="AD218" s="2" t="s">
        <v>95</v>
      </c>
      <c r="AE218" s="2" t="s">
        <v>95</v>
      </c>
      <c r="AF218" s="2"/>
      <c r="AG218" s="2"/>
      <c r="AH218" s="2"/>
      <c r="AI218" s="2"/>
      <c r="AJ218" s="2" t="s">
        <v>50</v>
      </c>
      <c r="AK218" s="2" t="s">
        <v>49</v>
      </c>
    </row>
    <row r="219" spans="1:37" ht="28.8" x14ac:dyDescent="0.3">
      <c r="A219" s="1">
        <v>281</v>
      </c>
      <c r="F219" s="2" t="s">
        <v>47</v>
      </c>
      <c r="G219" s="2" t="s">
        <v>78</v>
      </c>
      <c r="H219" s="2" t="s">
        <v>37</v>
      </c>
      <c r="I219" s="2" t="s">
        <v>75</v>
      </c>
      <c r="J219" s="2" t="s">
        <v>364</v>
      </c>
      <c r="K219" s="2" t="s">
        <v>503</v>
      </c>
      <c r="L219" s="2" t="s">
        <v>484</v>
      </c>
      <c r="M219" s="2" t="s">
        <v>510</v>
      </c>
      <c r="N219" s="3" t="s">
        <v>381</v>
      </c>
      <c r="O219" s="2" t="s">
        <v>60</v>
      </c>
      <c r="P219" s="2" t="s">
        <v>79</v>
      </c>
      <c r="Q219" s="2"/>
      <c r="R219" s="2"/>
      <c r="S219" s="2"/>
      <c r="T219" s="2" t="s">
        <v>56</v>
      </c>
      <c r="U219">
        <v>0</v>
      </c>
      <c r="V219">
        <v>360</v>
      </c>
      <c r="W219" s="4">
        <v>45981</v>
      </c>
      <c r="X219" s="4"/>
      <c r="Y219" s="4">
        <v>45643</v>
      </c>
      <c r="Z219" s="4">
        <v>46377</v>
      </c>
      <c r="AA219" s="3"/>
      <c r="AB219" s="3"/>
      <c r="AC219" s="2"/>
      <c r="AD219" s="2" t="s">
        <v>95</v>
      </c>
      <c r="AE219" s="2" t="s">
        <v>95</v>
      </c>
      <c r="AF219" s="2"/>
      <c r="AG219" s="2"/>
      <c r="AH219" s="2"/>
      <c r="AI219" s="2"/>
      <c r="AJ219" s="2" t="s">
        <v>50</v>
      </c>
      <c r="AK219" s="2" t="s">
        <v>49</v>
      </c>
    </row>
    <row r="220" spans="1:37" ht="28.8" x14ac:dyDescent="0.3">
      <c r="A220" s="1">
        <v>282</v>
      </c>
      <c r="F220" s="2" t="s">
        <v>47</v>
      </c>
      <c r="G220" s="2" t="s">
        <v>78</v>
      </c>
      <c r="H220" s="2" t="s">
        <v>37</v>
      </c>
      <c r="I220" s="2" t="s">
        <v>75</v>
      </c>
      <c r="J220" s="2" t="s">
        <v>364</v>
      </c>
      <c r="K220" s="2" t="s">
        <v>503</v>
      </c>
      <c r="L220" s="2" t="s">
        <v>499</v>
      </c>
      <c r="M220" s="2" t="s">
        <v>511</v>
      </c>
      <c r="N220" s="3" t="s">
        <v>384</v>
      </c>
      <c r="O220" s="2" t="s">
        <v>60</v>
      </c>
      <c r="P220" s="2" t="s">
        <v>79</v>
      </c>
      <c r="Q220" s="2"/>
      <c r="R220" s="2"/>
      <c r="S220" s="2"/>
      <c r="T220" s="2" t="s">
        <v>56</v>
      </c>
      <c r="U220">
        <v>0</v>
      </c>
      <c r="V220">
        <v>360</v>
      </c>
      <c r="W220" s="4">
        <v>45981</v>
      </c>
      <c r="X220" s="4"/>
      <c r="Y220" s="4">
        <v>45643</v>
      </c>
      <c r="Z220" s="4">
        <v>46377</v>
      </c>
      <c r="AA220" s="3"/>
      <c r="AB220" s="3"/>
      <c r="AC220" s="2"/>
      <c r="AD220" s="2" t="s">
        <v>95</v>
      </c>
      <c r="AE220" s="2" t="s">
        <v>95</v>
      </c>
      <c r="AF220" s="2"/>
      <c r="AG220" s="2"/>
      <c r="AH220" s="2"/>
      <c r="AI220" s="2"/>
      <c r="AJ220" s="2" t="s">
        <v>50</v>
      </c>
      <c r="AK220" s="2" t="s">
        <v>49</v>
      </c>
    </row>
    <row r="221" spans="1:37" ht="28.8" x14ac:dyDescent="0.3">
      <c r="A221" s="1">
        <v>283</v>
      </c>
      <c r="F221" s="2" t="s">
        <v>47</v>
      </c>
      <c r="G221" s="2" t="s">
        <v>78</v>
      </c>
      <c r="H221" s="2" t="s">
        <v>37</v>
      </c>
      <c r="I221" s="2" t="s">
        <v>75</v>
      </c>
      <c r="J221" s="2" t="s">
        <v>364</v>
      </c>
      <c r="K221" s="2" t="s">
        <v>503</v>
      </c>
      <c r="L221" s="2" t="s">
        <v>501</v>
      </c>
      <c r="M221" s="2" t="s">
        <v>512</v>
      </c>
      <c r="N221" s="3" t="s">
        <v>384</v>
      </c>
      <c r="O221" s="2" t="s">
        <v>60</v>
      </c>
      <c r="P221" s="2" t="s">
        <v>79</v>
      </c>
      <c r="Q221" s="2"/>
      <c r="R221" s="2"/>
      <c r="S221" s="2"/>
      <c r="T221" s="2" t="s">
        <v>56</v>
      </c>
      <c r="U221">
        <v>0</v>
      </c>
      <c r="V221">
        <v>360</v>
      </c>
      <c r="W221" s="4">
        <v>45981</v>
      </c>
      <c r="X221" s="4"/>
      <c r="Y221" s="4">
        <v>45643</v>
      </c>
      <c r="Z221" s="4">
        <v>46377</v>
      </c>
      <c r="AA221" s="3"/>
      <c r="AB221" s="3"/>
      <c r="AC221" s="2"/>
      <c r="AD221" s="2" t="s">
        <v>95</v>
      </c>
      <c r="AE221" s="2" t="s">
        <v>95</v>
      </c>
      <c r="AF221" s="2"/>
      <c r="AG221" s="2"/>
      <c r="AH221" s="2"/>
      <c r="AI221" s="2"/>
      <c r="AJ221" s="2" t="s">
        <v>50</v>
      </c>
      <c r="AK221" s="2" t="s">
        <v>49</v>
      </c>
    </row>
    <row r="222" spans="1:37" ht="28.8" x14ac:dyDescent="0.3">
      <c r="A222" s="1">
        <v>284</v>
      </c>
      <c r="F222" s="2" t="s">
        <v>47</v>
      </c>
      <c r="G222" s="2" t="s">
        <v>78</v>
      </c>
      <c r="H222" s="2" t="s">
        <v>37</v>
      </c>
      <c r="I222" s="2" t="s">
        <v>75</v>
      </c>
      <c r="J222" s="2" t="s">
        <v>364</v>
      </c>
      <c r="K222" s="2" t="s">
        <v>503</v>
      </c>
      <c r="L222" s="2" t="s">
        <v>513</v>
      </c>
      <c r="M222" s="2" t="s">
        <v>511</v>
      </c>
      <c r="N222" s="3" t="s">
        <v>381</v>
      </c>
      <c r="O222" s="2" t="s">
        <v>60</v>
      </c>
      <c r="P222" s="2" t="s">
        <v>79</v>
      </c>
      <c r="Q222" s="2"/>
      <c r="R222" s="2"/>
      <c r="S222" s="2"/>
      <c r="T222" s="2" t="s">
        <v>56</v>
      </c>
      <c r="U222">
        <v>0</v>
      </c>
      <c r="V222">
        <v>0</v>
      </c>
      <c r="W222" s="4">
        <v>45981</v>
      </c>
      <c r="X222" s="4"/>
      <c r="Y222" s="4">
        <v>45643</v>
      </c>
      <c r="Z222" s="4">
        <v>45643</v>
      </c>
      <c r="AA222" s="3"/>
      <c r="AB222" s="3"/>
      <c r="AC222" s="2"/>
      <c r="AD222" s="2" t="s">
        <v>95</v>
      </c>
      <c r="AE222" s="2" t="s">
        <v>95</v>
      </c>
      <c r="AF222" s="2"/>
      <c r="AG222" s="2"/>
      <c r="AH222" s="2"/>
      <c r="AI222" s="2"/>
      <c r="AJ222" s="2" t="s">
        <v>50</v>
      </c>
      <c r="AK222" s="2" t="s">
        <v>49</v>
      </c>
    </row>
    <row r="223" spans="1:37" x14ac:dyDescent="0.3">
      <c r="A223" s="1">
        <v>285</v>
      </c>
      <c r="F223" s="2"/>
      <c r="G223" s="2" t="s">
        <v>44</v>
      </c>
      <c r="H223" s="2"/>
      <c r="I223" s="2"/>
      <c r="J223" s="2"/>
      <c r="K223" s="2"/>
      <c r="L223" s="2"/>
      <c r="M223" s="2"/>
      <c r="N223" s="3"/>
      <c r="O223" s="2"/>
      <c r="P223" s="2" t="s">
        <v>65</v>
      </c>
      <c r="Q223" s="2"/>
      <c r="R223" s="2"/>
      <c r="S223" s="2"/>
      <c r="T223" s="2"/>
      <c r="U223">
        <v>0</v>
      </c>
      <c r="W223" s="4"/>
      <c r="X223" s="4"/>
      <c r="Y223" s="4"/>
      <c r="Z223" s="4"/>
      <c r="AA223" s="3"/>
      <c r="AB223" s="3"/>
      <c r="AC223" s="2"/>
      <c r="AD223" s="2"/>
      <c r="AE223" s="2"/>
      <c r="AF223" s="2"/>
      <c r="AG223" s="2"/>
      <c r="AH223" s="2"/>
      <c r="AI223" s="2"/>
      <c r="AJ223" s="2" t="s">
        <v>50</v>
      </c>
      <c r="AK223" s="2" t="s">
        <v>49</v>
      </c>
    </row>
    <row r="224" spans="1:37" ht="43.2" x14ac:dyDescent="0.3">
      <c r="A224" s="1">
        <v>286</v>
      </c>
      <c r="F224" s="2" t="s">
        <v>47</v>
      </c>
      <c r="G224" s="2" t="s">
        <v>78</v>
      </c>
      <c r="H224" s="2" t="s">
        <v>37</v>
      </c>
      <c r="I224" s="2" t="s">
        <v>75</v>
      </c>
      <c r="J224" s="2" t="s">
        <v>364</v>
      </c>
      <c r="K224" s="2" t="s">
        <v>514</v>
      </c>
      <c r="L224" s="2" t="s">
        <v>143</v>
      </c>
      <c r="M224" s="2" t="s">
        <v>515</v>
      </c>
      <c r="N224" s="3" t="s">
        <v>516</v>
      </c>
      <c r="O224" s="2" t="s">
        <v>60</v>
      </c>
      <c r="P224" s="2" t="s">
        <v>79</v>
      </c>
      <c r="Q224" s="2"/>
      <c r="R224" s="2"/>
      <c r="S224" s="2"/>
      <c r="T224" s="2" t="s">
        <v>56</v>
      </c>
      <c r="U224">
        <v>0</v>
      </c>
      <c r="V224">
        <v>360</v>
      </c>
      <c r="W224" s="4">
        <v>45982</v>
      </c>
      <c r="X224" s="4"/>
      <c r="Y224" s="4">
        <v>45643</v>
      </c>
      <c r="Z224" s="4">
        <v>46378</v>
      </c>
      <c r="AA224" s="3"/>
      <c r="AB224" s="3"/>
      <c r="AC224" s="2"/>
      <c r="AD224" s="2" t="s">
        <v>95</v>
      </c>
      <c r="AE224" s="2" t="s">
        <v>95</v>
      </c>
      <c r="AF224" s="2"/>
      <c r="AG224" s="2"/>
      <c r="AH224" s="2"/>
      <c r="AI224" s="2"/>
      <c r="AJ224" s="2" t="s">
        <v>50</v>
      </c>
      <c r="AK224" s="2" t="s">
        <v>49</v>
      </c>
    </row>
    <row r="225" spans="1:37" ht="28.8" x14ac:dyDescent="0.3">
      <c r="A225" s="1">
        <v>287</v>
      </c>
      <c r="F225" s="2" t="s">
        <v>47</v>
      </c>
      <c r="G225" s="2" t="s">
        <v>78</v>
      </c>
      <c r="H225" s="2" t="s">
        <v>37</v>
      </c>
      <c r="I225" s="2" t="s">
        <v>75</v>
      </c>
      <c r="J225" s="2" t="s">
        <v>364</v>
      </c>
      <c r="K225" s="2" t="s">
        <v>514</v>
      </c>
      <c r="L225" s="2" t="s">
        <v>67</v>
      </c>
      <c r="M225" s="2" t="s">
        <v>517</v>
      </c>
      <c r="N225" s="3" t="s">
        <v>366</v>
      </c>
      <c r="O225" s="2" t="s">
        <v>60</v>
      </c>
      <c r="P225" s="2" t="s">
        <v>79</v>
      </c>
      <c r="Q225" s="2"/>
      <c r="R225" s="2"/>
      <c r="S225" s="2"/>
      <c r="T225" s="2" t="s">
        <v>56</v>
      </c>
      <c r="U225">
        <v>0</v>
      </c>
      <c r="V225">
        <v>360</v>
      </c>
      <c r="W225" s="4">
        <v>45982</v>
      </c>
      <c r="X225" s="4"/>
      <c r="Y225" s="4">
        <v>45643</v>
      </c>
      <c r="Z225" s="4">
        <v>46378</v>
      </c>
      <c r="AA225" s="3"/>
      <c r="AB225" s="3"/>
      <c r="AC225" s="2"/>
      <c r="AD225" s="2" t="s">
        <v>95</v>
      </c>
      <c r="AE225" s="2" t="s">
        <v>95</v>
      </c>
      <c r="AF225" s="2"/>
      <c r="AG225" s="2"/>
      <c r="AH225" s="2"/>
      <c r="AI225" s="2"/>
      <c r="AJ225" s="2" t="s">
        <v>50</v>
      </c>
      <c r="AK225" s="2" t="s">
        <v>49</v>
      </c>
    </row>
    <row r="226" spans="1:37" ht="28.8" x14ac:dyDescent="0.3">
      <c r="A226" s="1">
        <v>288</v>
      </c>
      <c r="F226" s="2" t="s">
        <v>47</v>
      </c>
      <c r="G226" s="2" t="s">
        <v>78</v>
      </c>
      <c r="H226" s="2" t="s">
        <v>37</v>
      </c>
      <c r="I226" s="2" t="s">
        <v>75</v>
      </c>
      <c r="J226" s="2" t="s">
        <v>364</v>
      </c>
      <c r="K226" s="2" t="s">
        <v>514</v>
      </c>
      <c r="L226" s="2" t="s">
        <v>83</v>
      </c>
      <c r="M226" s="2" t="s">
        <v>518</v>
      </c>
      <c r="N226" s="3" t="s">
        <v>363</v>
      </c>
      <c r="O226" s="2" t="s">
        <v>60</v>
      </c>
      <c r="P226" s="2" t="s">
        <v>79</v>
      </c>
      <c r="Q226" s="2"/>
      <c r="R226" s="2"/>
      <c r="S226" s="2"/>
      <c r="T226" s="2" t="s">
        <v>56</v>
      </c>
      <c r="U226">
        <v>0</v>
      </c>
      <c r="V226">
        <v>360</v>
      </c>
      <c r="W226" s="4">
        <v>45982</v>
      </c>
      <c r="X226" s="4"/>
      <c r="Y226" s="4">
        <v>45643</v>
      </c>
      <c r="Z226" s="4">
        <v>46378</v>
      </c>
      <c r="AA226" s="3"/>
      <c r="AB226" s="3"/>
      <c r="AC226" s="2"/>
      <c r="AD226" s="2" t="s">
        <v>95</v>
      </c>
      <c r="AE226" s="2" t="s">
        <v>95</v>
      </c>
      <c r="AF226" s="2"/>
      <c r="AG226" s="2"/>
      <c r="AH226" s="2"/>
      <c r="AI226" s="2"/>
      <c r="AJ226" s="2" t="s">
        <v>50</v>
      </c>
      <c r="AK226" s="2" t="s">
        <v>49</v>
      </c>
    </row>
    <row r="227" spans="1:37" ht="28.8" x14ac:dyDescent="0.3">
      <c r="A227" s="1">
        <v>289</v>
      </c>
      <c r="F227" s="2" t="s">
        <v>47</v>
      </c>
      <c r="G227" s="2" t="s">
        <v>78</v>
      </c>
      <c r="H227" s="2" t="s">
        <v>37</v>
      </c>
      <c r="I227" s="2" t="s">
        <v>75</v>
      </c>
      <c r="J227" s="2" t="s">
        <v>364</v>
      </c>
      <c r="K227" s="2" t="s">
        <v>514</v>
      </c>
      <c r="L227" s="2" t="s">
        <v>149</v>
      </c>
      <c r="M227" s="2" t="s">
        <v>519</v>
      </c>
      <c r="N227" s="3" t="s">
        <v>363</v>
      </c>
      <c r="O227" s="2" t="s">
        <v>60</v>
      </c>
      <c r="P227" s="2" t="s">
        <v>79</v>
      </c>
      <c r="Q227" s="2"/>
      <c r="R227" s="2"/>
      <c r="S227" s="2"/>
      <c r="T227" s="2" t="s">
        <v>56</v>
      </c>
      <c r="U227">
        <v>0</v>
      </c>
      <c r="V227">
        <v>360</v>
      </c>
      <c r="W227" s="4">
        <v>45982</v>
      </c>
      <c r="X227" s="4"/>
      <c r="Y227" s="4">
        <v>45643</v>
      </c>
      <c r="Z227" s="4">
        <v>46378</v>
      </c>
      <c r="AA227" s="3"/>
      <c r="AB227" s="3"/>
      <c r="AC227" s="2"/>
      <c r="AD227" s="2" t="s">
        <v>95</v>
      </c>
      <c r="AE227" s="2" t="s">
        <v>95</v>
      </c>
      <c r="AF227" s="2"/>
      <c r="AG227" s="2"/>
      <c r="AH227" s="2"/>
      <c r="AI227" s="2"/>
      <c r="AJ227" s="2" t="s">
        <v>50</v>
      </c>
      <c r="AK227" s="2" t="s">
        <v>49</v>
      </c>
    </row>
    <row r="228" spans="1:37" ht="28.8" x14ac:dyDescent="0.3">
      <c r="A228" s="1">
        <v>290</v>
      </c>
      <c r="F228" s="2" t="s">
        <v>47</v>
      </c>
      <c r="G228" s="2" t="s">
        <v>78</v>
      </c>
      <c r="H228" s="2" t="s">
        <v>37</v>
      </c>
      <c r="I228" s="2" t="s">
        <v>75</v>
      </c>
      <c r="J228" s="2" t="s">
        <v>364</v>
      </c>
      <c r="K228" s="2" t="s">
        <v>514</v>
      </c>
      <c r="L228" s="2" t="s">
        <v>170</v>
      </c>
      <c r="M228" s="2" t="s">
        <v>520</v>
      </c>
      <c r="N228" s="3" t="s">
        <v>366</v>
      </c>
      <c r="O228" s="2" t="s">
        <v>60</v>
      </c>
      <c r="P228" s="2" t="s">
        <v>79</v>
      </c>
      <c r="Q228" s="2"/>
      <c r="R228" s="2"/>
      <c r="S228" s="2"/>
      <c r="T228" s="2" t="s">
        <v>56</v>
      </c>
      <c r="U228">
        <v>0</v>
      </c>
      <c r="V228">
        <v>360</v>
      </c>
      <c r="W228" s="4">
        <v>45982</v>
      </c>
      <c r="X228" s="4"/>
      <c r="Y228" s="4">
        <v>45643</v>
      </c>
      <c r="Z228" s="4">
        <v>46378</v>
      </c>
      <c r="AA228" s="3"/>
      <c r="AB228" s="3"/>
      <c r="AC228" s="2"/>
      <c r="AD228" s="2" t="s">
        <v>95</v>
      </c>
      <c r="AE228" s="2" t="s">
        <v>95</v>
      </c>
      <c r="AF228" s="2"/>
      <c r="AG228" s="2"/>
      <c r="AH228" s="2"/>
      <c r="AI228" s="2"/>
      <c r="AJ228" s="2" t="s">
        <v>50</v>
      </c>
      <c r="AK228" s="2" t="s">
        <v>49</v>
      </c>
    </row>
    <row r="229" spans="1:37" ht="28.8" x14ac:dyDescent="0.3">
      <c r="A229" s="1">
        <v>291</v>
      </c>
      <c r="F229" s="2" t="s">
        <v>47</v>
      </c>
      <c r="G229" s="2" t="s">
        <v>78</v>
      </c>
      <c r="H229" s="2" t="s">
        <v>37</v>
      </c>
      <c r="I229" s="2" t="s">
        <v>75</v>
      </c>
      <c r="J229" s="2" t="s">
        <v>364</v>
      </c>
      <c r="K229" s="2" t="s">
        <v>514</v>
      </c>
      <c r="L229" s="2" t="s">
        <v>521</v>
      </c>
      <c r="M229" s="2" t="s">
        <v>522</v>
      </c>
      <c r="N229" s="3" t="s">
        <v>372</v>
      </c>
      <c r="O229" s="2" t="s">
        <v>60</v>
      </c>
      <c r="P229" s="2" t="s">
        <v>79</v>
      </c>
      <c r="Q229" s="2"/>
      <c r="R229" s="2"/>
      <c r="S229" s="2"/>
      <c r="T229" s="2" t="s">
        <v>56</v>
      </c>
      <c r="U229">
        <v>0</v>
      </c>
      <c r="V229">
        <v>360</v>
      </c>
      <c r="W229" s="4">
        <v>45982</v>
      </c>
      <c r="X229" s="4"/>
      <c r="Y229" s="4">
        <v>45643</v>
      </c>
      <c r="Z229" s="4">
        <v>46378</v>
      </c>
      <c r="AA229" s="3"/>
      <c r="AB229" s="3"/>
      <c r="AC229" s="2"/>
      <c r="AD229" s="2" t="s">
        <v>95</v>
      </c>
      <c r="AE229" s="2" t="s">
        <v>95</v>
      </c>
      <c r="AF229" s="2"/>
      <c r="AG229" s="2"/>
      <c r="AH229" s="2"/>
      <c r="AI229" s="2"/>
      <c r="AJ229" s="2" t="s">
        <v>50</v>
      </c>
      <c r="AK229" s="2" t="s">
        <v>49</v>
      </c>
    </row>
    <row r="230" spans="1:37" ht="28.8" x14ac:dyDescent="0.3">
      <c r="A230" s="1">
        <v>292</v>
      </c>
      <c r="F230" s="2" t="s">
        <v>47</v>
      </c>
      <c r="G230" s="2" t="s">
        <v>78</v>
      </c>
      <c r="H230" s="2" t="s">
        <v>37</v>
      </c>
      <c r="I230" s="2" t="s">
        <v>75</v>
      </c>
      <c r="J230" s="2" t="s">
        <v>364</v>
      </c>
      <c r="K230" s="2" t="s">
        <v>514</v>
      </c>
      <c r="L230" s="2" t="s">
        <v>484</v>
      </c>
      <c r="M230" s="2" t="s">
        <v>523</v>
      </c>
      <c r="N230" s="3" t="s">
        <v>381</v>
      </c>
      <c r="O230" s="2" t="s">
        <v>60</v>
      </c>
      <c r="P230" s="2" t="s">
        <v>79</v>
      </c>
      <c r="Q230" s="2"/>
      <c r="R230" s="2"/>
      <c r="S230" s="2"/>
      <c r="T230" s="2" t="s">
        <v>56</v>
      </c>
      <c r="U230">
        <v>0</v>
      </c>
      <c r="V230">
        <v>360</v>
      </c>
      <c r="W230" s="4">
        <v>45982</v>
      </c>
      <c r="X230" s="4"/>
      <c r="Y230" s="4">
        <v>45643</v>
      </c>
      <c r="Z230" s="4">
        <v>46378</v>
      </c>
      <c r="AA230" s="3"/>
      <c r="AB230" s="3"/>
      <c r="AC230" s="2"/>
      <c r="AD230" s="2" t="s">
        <v>95</v>
      </c>
      <c r="AE230" s="2" t="s">
        <v>95</v>
      </c>
      <c r="AF230" s="2"/>
      <c r="AG230" s="2"/>
      <c r="AH230" s="2"/>
      <c r="AI230" s="2"/>
      <c r="AJ230" s="2" t="s">
        <v>50</v>
      </c>
      <c r="AK230" s="2" t="s">
        <v>49</v>
      </c>
    </row>
    <row r="231" spans="1:37" ht="28.8" x14ac:dyDescent="0.3">
      <c r="A231" s="1">
        <v>293</v>
      </c>
      <c r="F231" s="2" t="s">
        <v>47</v>
      </c>
      <c r="G231" s="2" t="s">
        <v>78</v>
      </c>
      <c r="H231" s="2" t="s">
        <v>37</v>
      </c>
      <c r="I231" s="2" t="s">
        <v>75</v>
      </c>
      <c r="J231" s="2" t="s">
        <v>364</v>
      </c>
      <c r="K231" s="2" t="s">
        <v>514</v>
      </c>
      <c r="L231" s="2" t="s">
        <v>499</v>
      </c>
      <c r="M231" s="2" t="s">
        <v>524</v>
      </c>
      <c r="N231" s="3" t="s">
        <v>384</v>
      </c>
      <c r="O231" s="2" t="s">
        <v>60</v>
      </c>
      <c r="P231" s="2" t="s">
        <v>79</v>
      </c>
      <c r="Q231" s="2"/>
      <c r="R231" s="2"/>
      <c r="S231" s="2"/>
      <c r="T231" s="2" t="s">
        <v>56</v>
      </c>
      <c r="U231">
        <v>0</v>
      </c>
      <c r="V231">
        <v>360</v>
      </c>
      <c r="W231" s="4">
        <v>45982</v>
      </c>
      <c r="X231" s="4"/>
      <c r="Y231" s="4">
        <v>45643</v>
      </c>
      <c r="Z231" s="4">
        <v>46378</v>
      </c>
      <c r="AA231" s="3"/>
      <c r="AB231" s="3"/>
      <c r="AC231" s="2"/>
      <c r="AD231" s="2" t="s">
        <v>95</v>
      </c>
      <c r="AE231" s="2" t="s">
        <v>95</v>
      </c>
      <c r="AF231" s="2"/>
      <c r="AG231" s="2"/>
      <c r="AH231" s="2"/>
      <c r="AI231" s="2"/>
      <c r="AJ231" s="2" t="s">
        <v>50</v>
      </c>
      <c r="AK231" s="2" t="s">
        <v>49</v>
      </c>
    </row>
    <row r="232" spans="1:37" ht="28.8" x14ac:dyDescent="0.3">
      <c r="A232" s="1">
        <v>294</v>
      </c>
      <c r="F232" s="2" t="s">
        <v>47</v>
      </c>
      <c r="G232" s="2" t="s">
        <v>78</v>
      </c>
      <c r="H232" s="2" t="s">
        <v>37</v>
      </c>
      <c r="I232" s="2" t="s">
        <v>75</v>
      </c>
      <c r="J232" s="2" t="s">
        <v>364</v>
      </c>
      <c r="K232" s="2" t="s">
        <v>514</v>
      </c>
      <c r="L232" s="2" t="s">
        <v>501</v>
      </c>
      <c r="M232" s="2" t="s">
        <v>525</v>
      </c>
      <c r="N232" s="3" t="s">
        <v>384</v>
      </c>
      <c r="O232" s="2" t="s">
        <v>60</v>
      </c>
      <c r="P232" s="2" t="s">
        <v>79</v>
      </c>
      <c r="Q232" s="2"/>
      <c r="R232" s="2"/>
      <c r="S232" s="2"/>
      <c r="T232" s="2" t="s">
        <v>56</v>
      </c>
      <c r="U232">
        <v>0</v>
      </c>
      <c r="V232">
        <v>360</v>
      </c>
      <c r="W232" s="4">
        <v>45982</v>
      </c>
      <c r="X232" s="4"/>
      <c r="Y232" s="4">
        <v>45643</v>
      </c>
      <c r="Z232" s="4">
        <v>46378</v>
      </c>
      <c r="AA232" s="3"/>
      <c r="AB232" s="3"/>
      <c r="AC232" s="2"/>
      <c r="AD232" s="2" t="s">
        <v>95</v>
      </c>
      <c r="AE232" s="2" t="s">
        <v>95</v>
      </c>
      <c r="AF232" s="2"/>
      <c r="AG232" s="2"/>
      <c r="AH232" s="2"/>
      <c r="AI232" s="2"/>
      <c r="AJ232" s="2" t="s">
        <v>50</v>
      </c>
      <c r="AK232" s="2" t="s">
        <v>49</v>
      </c>
    </row>
    <row r="233" spans="1:37" x14ac:dyDescent="0.3">
      <c r="A233" s="1">
        <v>295</v>
      </c>
      <c r="F233" s="2"/>
      <c r="G233" s="2" t="s">
        <v>44</v>
      </c>
      <c r="H233" s="2"/>
      <c r="I233" s="2"/>
      <c r="J233" s="2"/>
      <c r="K233" s="2"/>
      <c r="L233" s="2"/>
      <c r="M233" s="2"/>
      <c r="N233" s="3"/>
      <c r="O233" s="2"/>
      <c r="P233" s="2" t="s">
        <v>65</v>
      </c>
      <c r="Q233" s="2"/>
      <c r="R233" s="2"/>
      <c r="S233" s="2"/>
      <c r="T233" s="2"/>
      <c r="U233">
        <v>0</v>
      </c>
      <c r="W233" s="4"/>
      <c r="X233" s="4"/>
      <c r="Y233" s="4"/>
      <c r="Z233" s="4"/>
      <c r="AA233" s="3"/>
      <c r="AB233" s="3"/>
      <c r="AC233" s="2"/>
      <c r="AD233" s="2"/>
      <c r="AE233" s="2"/>
      <c r="AF233" s="2"/>
      <c r="AG233" s="2"/>
      <c r="AH233" s="2"/>
      <c r="AI233" s="2"/>
      <c r="AJ233" s="2" t="s">
        <v>50</v>
      </c>
      <c r="AK233" s="2" t="s">
        <v>49</v>
      </c>
    </row>
    <row r="234" spans="1:37" ht="28.8" x14ac:dyDescent="0.3">
      <c r="A234" s="1">
        <v>296</v>
      </c>
      <c r="F234" s="2" t="s">
        <v>47</v>
      </c>
      <c r="G234" s="2" t="s">
        <v>78</v>
      </c>
      <c r="H234" s="2" t="s">
        <v>37</v>
      </c>
      <c r="I234" s="2" t="s">
        <v>75</v>
      </c>
      <c r="J234" s="2" t="s">
        <v>364</v>
      </c>
      <c r="K234" s="2" t="s">
        <v>503</v>
      </c>
      <c r="L234" s="2" t="s">
        <v>143</v>
      </c>
      <c r="M234" s="2" t="s">
        <v>504</v>
      </c>
      <c r="N234" s="3" t="s">
        <v>363</v>
      </c>
      <c r="O234" s="2" t="s">
        <v>60</v>
      </c>
      <c r="P234" s="2" t="s">
        <v>79</v>
      </c>
      <c r="Q234" s="2"/>
      <c r="R234" s="2"/>
      <c r="S234" s="2"/>
      <c r="T234" s="2" t="s">
        <v>56</v>
      </c>
      <c r="U234">
        <v>0</v>
      </c>
      <c r="V234">
        <v>360</v>
      </c>
      <c r="W234" s="4">
        <v>45981</v>
      </c>
      <c r="X234" s="4"/>
      <c r="Y234" s="4">
        <v>45643</v>
      </c>
      <c r="Z234" s="4">
        <v>46377</v>
      </c>
      <c r="AA234" s="3"/>
      <c r="AB234" s="3"/>
      <c r="AC234" s="2"/>
      <c r="AD234" s="2" t="s">
        <v>95</v>
      </c>
      <c r="AE234" s="2" t="s">
        <v>95</v>
      </c>
      <c r="AF234" s="2"/>
      <c r="AG234" s="2"/>
      <c r="AH234" s="2"/>
      <c r="AI234" s="2"/>
      <c r="AJ234" s="2" t="s">
        <v>50</v>
      </c>
      <c r="AK234" s="2" t="s">
        <v>49</v>
      </c>
    </row>
    <row r="235" spans="1:37" ht="28.8" x14ac:dyDescent="0.3">
      <c r="A235" s="1">
        <v>297</v>
      </c>
      <c r="F235" s="2" t="s">
        <v>47</v>
      </c>
      <c r="G235" s="2" t="s">
        <v>78</v>
      </c>
      <c r="H235" s="2" t="s">
        <v>37</v>
      </c>
      <c r="I235" s="2" t="s">
        <v>75</v>
      </c>
      <c r="J235" s="2" t="s">
        <v>364</v>
      </c>
      <c r="K235" s="2" t="s">
        <v>526</v>
      </c>
      <c r="L235" s="2" t="s">
        <v>67</v>
      </c>
      <c r="M235" s="2" t="s">
        <v>527</v>
      </c>
      <c r="N235" s="3" t="s">
        <v>366</v>
      </c>
      <c r="O235" s="2" t="s">
        <v>60</v>
      </c>
      <c r="P235" s="2" t="s">
        <v>79</v>
      </c>
      <c r="Q235" s="2"/>
      <c r="R235" s="2"/>
      <c r="S235" s="2"/>
      <c r="T235" s="2" t="s">
        <v>56</v>
      </c>
      <c r="U235">
        <v>0</v>
      </c>
      <c r="V235">
        <v>360</v>
      </c>
      <c r="W235" s="4">
        <v>45986</v>
      </c>
      <c r="X235" s="4"/>
      <c r="Y235" s="4">
        <v>45643</v>
      </c>
      <c r="Z235" s="4">
        <v>46381</v>
      </c>
      <c r="AA235" s="3"/>
      <c r="AB235" s="3"/>
      <c r="AC235" s="2"/>
      <c r="AD235" s="2" t="s">
        <v>95</v>
      </c>
      <c r="AE235" s="2" t="s">
        <v>95</v>
      </c>
      <c r="AF235" s="2"/>
      <c r="AG235" s="2"/>
      <c r="AH235" s="2"/>
      <c r="AI235" s="2"/>
      <c r="AJ235" s="2" t="s">
        <v>50</v>
      </c>
      <c r="AK235" s="2" t="s">
        <v>49</v>
      </c>
    </row>
    <row r="236" spans="1:37" ht="28.8" x14ac:dyDescent="0.3">
      <c r="A236" s="1">
        <v>298</v>
      </c>
      <c r="F236" s="2" t="s">
        <v>47</v>
      </c>
      <c r="G236" s="2" t="s">
        <v>78</v>
      </c>
      <c r="H236" s="2" t="s">
        <v>37</v>
      </c>
      <c r="I236" s="2" t="s">
        <v>75</v>
      </c>
      <c r="J236" s="2" t="s">
        <v>364</v>
      </c>
      <c r="K236" s="2" t="s">
        <v>526</v>
      </c>
      <c r="L236" s="2" t="s">
        <v>83</v>
      </c>
      <c r="M236" s="2" t="s">
        <v>528</v>
      </c>
      <c r="N236" s="3" t="s">
        <v>363</v>
      </c>
      <c r="O236" s="2" t="s">
        <v>60</v>
      </c>
      <c r="P236" s="2" t="s">
        <v>79</v>
      </c>
      <c r="Q236" s="2"/>
      <c r="R236" s="2"/>
      <c r="S236" s="2"/>
      <c r="T236" s="2" t="s">
        <v>56</v>
      </c>
      <c r="U236">
        <v>0</v>
      </c>
      <c r="V236">
        <v>360</v>
      </c>
      <c r="W236" s="4">
        <v>45986</v>
      </c>
      <c r="X236" s="4"/>
      <c r="Y236" s="4">
        <v>45643</v>
      </c>
      <c r="Z236" s="4">
        <v>46381</v>
      </c>
      <c r="AA236" s="3"/>
      <c r="AB236" s="3"/>
      <c r="AC236" s="2"/>
      <c r="AD236" s="2" t="s">
        <v>95</v>
      </c>
      <c r="AE236" s="2" t="s">
        <v>95</v>
      </c>
      <c r="AF236" s="2"/>
      <c r="AG236" s="2"/>
      <c r="AH236" s="2"/>
      <c r="AI236" s="2"/>
      <c r="AJ236" s="2" t="s">
        <v>50</v>
      </c>
      <c r="AK236" s="2" t="s">
        <v>49</v>
      </c>
    </row>
    <row r="237" spans="1:37" ht="28.8" x14ac:dyDescent="0.3">
      <c r="A237" s="1">
        <v>299</v>
      </c>
      <c r="F237" s="2" t="s">
        <v>47</v>
      </c>
      <c r="G237" s="2" t="s">
        <v>78</v>
      </c>
      <c r="H237" s="2" t="s">
        <v>37</v>
      </c>
      <c r="I237" s="2" t="s">
        <v>75</v>
      </c>
      <c r="J237" s="2" t="s">
        <v>364</v>
      </c>
      <c r="K237" s="2" t="s">
        <v>526</v>
      </c>
      <c r="L237" s="2" t="s">
        <v>149</v>
      </c>
      <c r="M237" s="2" t="s">
        <v>529</v>
      </c>
      <c r="N237" s="3" t="s">
        <v>363</v>
      </c>
      <c r="O237" s="2" t="s">
        <v>60</v>
      </c>
      <c r="P237" s="2" t="s">
        <v>79</v>
      </c>
      <c r="Q237" s="2"/>
      <c r="R237" s="2"/>
      <c r="S237" s="2"/>
      <c r="T237" s="2" t="s">
        <v>56</v>
      </c>
      <c r="U237">
        <v>0</v>
      </c>
      <c r="V237">
        <v>360</v>
      </c>
      <c r="W237" s="4">
        <v>45986</v>
      </c>
      <c r="X237" s="4"/>
      <c r="Y237" s="4">
        <v>45643</v>
      </c>
      <c r="Z237" s="4">
        <v>46381</v>
      </c>
      <c r="AA237" s="3"/>
      <c r="AB237" s="3"/>
      <c r="AC237" s="2"/>
      <c r="AD237" s="2" t="s">
        <v>95</v>
      </c>
      <c r="AE237" s="2" t="s">
        <v>95</v>
      </c>
      <c r="AF237" s="2" t="s">
        <v>1708</v>
      </c>
      <c r="AG237" s="2" t="s">
        <v>1710</v>
      </c>
      <c r="AH237" s="2" t="s">
        <v>1709</v>
      </c>
      <c r="AI237" s="2" t="s">
        <v>1710</v>
      </c>
      <c r="AJ237" s="2" t="s">
        <v>50</v>
      </c>
      <c r="AK237" s="2" t="s">
        <v>49</v>
      </c>
    </row>
    <row r="238" spans="1:37" ht="28.8" x14ac:dyDescent="0.3">
      <c r="A238" s="1">
        <v>300</v>
      </c>
      <c r="F238" s="2" t="s">
        <v>47</v>
      </c>
      <c r="G238" s="2" t="s">
        <v>78</v>
      </c>
      <c r="H238" s="2" t="s">
        <v>37</v>
      </c>
      <c r="I238" s="2" t="s">
        <v>75</v>
      </c>
      <c r="J238" s="2" t="s">
        <v>364</v>
      </c>
      <c r="K238" s="2" t="s">
        <v>526</v>
      </c>
      <c r="L238" s="2" t="s">
        <v>170</v>
      </c>
      <c r="M238" s="2" t="s">
        <v>530</v>
      </c>
      <c r="N238" s="3" t="s">
        <v>366</v>
      </c>
      <c r="O238" s="2" t="s">
        <v>60</v>
      </c>
      <c r="P238" s="2" t="s">
        <v>79</v>
      </c>
      <c r="Q238" s="2"/>
      <c r="R238" s="2"/>
      <c r="S238" s="2"/>
      <c r="T238" s="2" t="s">
        <v>56</v>
      </c>
      <c r="U238">
        <v>0</v>
      </c>
      <c r="V238">
        <v>360</v>
      </c>
      <c r="W238" s="4">
        <v>45986</v>
      </c>
      <c r="X238" s="4"/>
      <c r="Y238" s="4">
        <v>45643</v>
      </c>
      <c r="Z238" s="4">
        <v>46381</v>
      </c>
      <c r="AA238" s="3"/>
      <c r="AB238" s="3"/>
      <c r="AC238" s="2"/>
      <c r="AD238" s="2" t="s">
        <v>95</v>
      </c>
      <c r="AE238" s="2" t="s">
        <v>95</v>
      </c>
      <c r="AF238" s="2"/>
      <c r="AG238" s="2"/>
      <c r="AH238" s="2"/>
      <c r="AI238" s="2"/>
      <c r="AJ238" s="2" t="s">
        <v>50</v>
      </c>
      <c r="AK238" s="2" t="s">
        <v>49</v>
      </c>
    </row>
    <row r="239" spans="1:37" ht="28.8" x14ac:dyDescent="0.3">
      <c r="A239" s="1">
        <v>301</v>
      </c>
      <c r="F239" s="2" t="s">
        <v>47</v>
      </c>
      <c r="G239" s="2" t="s">
        <v>78</v>
      </c>
      <c r="H239" s="2" t="s">
        <v>37</v>
      </c>
      <c r="I239" s="2" t="s">
        <v>75</v>
      </c>
      <c r="J239" s="2" t="s">
        <v>364</v>
      </c>
      <c r="K239" s="2" t="s">
        <v>526</v>
      </c>
      <c r="L239" s="2" t="s">
        <v>531</v>
      </c>
      <c r="M239" s="2" t="s">
        <v>532</v>
      </c>
      <c r="N239" s="3" t="s">
        <v>372</v>
      </c>
      <c r="O239" s="2" t="s">
        <v>60</v>
      </c>
      <c r="P239" s="2" t="s">
        <v>79</v>
      </c>
      <c r="Q239" s="2"/>
      <c r="R239" s="2"/>
      <c r="S239" s="2"/>
      <c r="T239" s="2" t="s">
        <v>56</v>
      </c>
      <c r="U239">
        <v>0</v>
      </c>
      <c r="V239">
        <v>360</v>
      </c>
      <c r="W239" s="4">
        <v>45986</v>
      </c>
      <c r="X239" s="4"/>
      <c r="Y239" s="4">
        <v>45643</v>
      </c>
      <c r="Z239" s="4">
        <v>46381</v>
      </c>
      <c r="AA239" s="3"/>
      <c r="AB239" s="3"/>
      <c r="AC239" s="2"/>
      <c r="AD239" s="2" t="s">
        <v>95</v>
      </c>
      <c r="AE239" s="2" t="s">
        <v>95</v>
      </c>
      <c r="AF239" s="2"/>
      <c r="AG239" s="2"/>
      <c r="AH239" s="2"/>
      <c r="AI239" s="2"/>
      <c r="AJ239" s="2" t="s">
        <v>50</v>
      </c>
      <c r="AK239" s="2" t="s">
        <v>49</v>
      </c>
    </row>
    <row r="240" spans="1:37" ht="28.8" x14ac:dyDescent="0.3">
      <c r="A240" s="1">
        <v>302</v>
      </c>
      <c r="F240" s="2" t="s">
        <v>47</v>
      </c>
      <c r="G240" s="2" t="s">
        <v>78</v>
      </c>
      <c r="H240" s="2" t="s">
        <v>37</v>
      </c>
      <c r="I240" s="2" t="s">
        <v>75</v>
      </c>
      <c r="J240" s="2" t="s">
        <v>364</v>
      </c>
      <c r="K240" s="2" t="s">
        <v>526</v>
      </c>
      <c r="L240" s="2" t="s">
        <v>484</v>
      </c>
      <c r="M240" s="2" t="s">
        <v>533</v>
      </c>
      <c r="N240" s="3" t="s">
        <v>381</v>
      </c>
      <c r="O240" s="2" t="s">
        <v>60</v>
      </c>
      <c r="P240" s="2" t="s">
        <v>79</v>
      </c>
      <c r="Q240" s="2"/>
      <c r="R240" s="2"/>
      <c r="S240" s="2"/>
      <c r="T240" s="2" t="s">
        <v>56</v>
      </c>
      <c r="U240">
        <v>0</v>
      </c>
      <c r="V240">
        <v>360</v>
      </c>
      <c r="W240" s="4">
        <v>45986</v>
      </c>
      <c r="X240" s="4"/>
      <c r="Y240" s="4">
        <v>45643</v>
      </c>
      <c r="Z240" s="4">
        <v>46381</v>
      </c>
      <c r="AA240" s="3"/>
      <c r="AB240" s="3"/>
      <c r="AC240" s="2"/>
      <c r="AD240" s="2" t="s">
        <v>95</v>
      </c>
      <c r="AE240" s="2" t="s">
        <v>95</v>
      </c>
      <c r="AF240" s="2"/>
      <c r="AG240" s="2"/>
      <c r="AH240" s="2"/>
      <c r="AI240" s="2"/>
      <c r="AJ240" s="2" t="s">
        <v>50</v>
      </c>
      <c r="AK240" s="2" t="s">
        <v>49</v>
      </c>
    </row>
    <row r="241" spans="1:37" ht="28.8" x14ac:dyDescent="0.3">
      <c r="A241" s="1">
        <v>303</v>
      </c>
      <c r="F241" s="2" t="s">
        <v>47</v>
      </c>
      <c r="G241" s="2" t="s">
        <v>78</v>
      </c>
      <c r="H241" s="2" t="s">
        <v>37</v>
      </c>
      <c r="I241" s="2" t="s">
        <v>75</v>
      </c>
      <c r="J241" s="2" t="s">
        <v>364</v>
      </c>
      <c r="K241" s="2" t="s">
        <v>526</v>
      </c>
      <c r="L241" s="2" t="s">
        <v>499</v>
      </c>
      <c r="M241" s="2" t="s">
        <v>534</v>
      </c>
      <c r="N241" s="3" t="s">
        <v>384</v>
      </c>
      <c r="O241" s="2" t="s">
        <v>60</v>
      </c>
      <c r="P241" s="2" t="s">
        <v>79</v>
      </c>
      <c r="Q241" s="2"/>
      <c r="R241" s="2"/>
      <c r="S241" s="2"/>
      <c r="T241" s="2" t="s">
        <v>56</v>
      </c>
      <c r="U241">
        <v>0</v>
      </c>
      <c r="V241">
        <v>360</v>
      </c>
      <c r="W241" s="4">
        <v>45986</v>
      </c>
      <c r="X241" s="4"/>
      <c r="Y241" s="4">
        <v>45643</v>
      </c>
      <c r="Z241" s="4">
        <v>46381</v>
      </c>
      <c r="AA241" s="3"/>
      <c r="AB241" s="3"/>
      <c r="AC241" s="2"/>
      <c r="AD241" s="2" t="s">
        <v>95</v>
      </c>
      <c r="AE241" s="2" t="s">
        <v>95</v>
      </c>
      <c r="AF241" s="2"/>
      <c r="AG241" s="2"/>
      <c r="AH241" s="2"/>
      <c r="AI241" s="2"/>
      <c r="AJ241" s="2" t="s">
        <v>50</v>
      </c>
      <c r="AK241" s="2" t="s">
        <v>49</v>
      </c>
    </row>
    <row r="242" spans="1:37" ht="28.8" x14ac:dyDescent="0.3">
      <c r="A242" s="1">
        <v>304</v>
      </c>
      <c r="F242" s="2" t="s">
        <v>47</v>
      </c>
      <c r="G242" s="2" t="s">
        <v>78</v>
      </c>
      <c r="H242" s="2" t="s">
        <v>37</v>
      </c>
      <c r="I242" s="2" t="s">
        <v>75</v>
      </c>
      <c r="J242" s="2" t="s">
        <v>364</v>
      </c>
      <c r="K242" s="2" t="s">
        <v>526</v>
      </c>
      <c r="L242" s="2" t="s">
        <v>501</v>
      </c>
      <c r="M242" s="2" t="s">
        <v>535</v>
      </c>
      <c r="N242" s="3" t="s">
        <v>384</v>
      </c>
      <c r="O242" s="2" t="s">
        <v>60</v>
      </c>
      <c r="P242" s="2" t="s">
        <v>79</v>
      </c>
      <c r="Q242" s="2"/>
      <c r="R242" s="2"/>
      <c r="S242" s="2"/>
      <c r="T242" s="2" t="s">
        <v>56</v>
      </c>
      <c r="U242">
        <v>0</v>
      </c>
      <c r="V242">
        <v>360</v>
      </c>
      <c r="W242" s="4">
        <v>45986</v>
      </c>
      <c r="X242" s="4"/>
      <c r="Y242" s="4">
        <v>45643</v>
      </c>
      <c r="Z242" s="4">
        <v>46381</v>
      </c>
      <c r="AA242" s="3"/>
      <c r="AB242" s="3"/>
      <c r="AC242" s="2"/>
      <c r="AD242" s="2" t="s">
        <v>95</v>
      </c>
      <c r="AE242" s="2" t="s">
        <v>95</v>
      </c>
      <c r="AF242" s="2"/>
      <c r="AG242" s="2"/>
      <c r="AH242" s="2"/>
      <c r="AI242" s="2"/>
      <c r="AJ242" s="2" t="s">
        <v>50</v>
      </c>
      <c r="AK242" s="2" t="s">
        <v>49</v>
      </c>
    </row>
    <row r="243" spans="1:37" ht="28.8" x14ac:dyDescent="0.3">
      <c r="A243" s="1">
        <v>305</v>
      </c>
      <c r="F243" s="2" t="s">
        <v>47</v>
      </c>
      <c r="G243" s="2" t="s">
        <v>78</v>
      </c>
      <c r="H243" s="2" t="s">
        <v>37</v>
      </c>
      <c r="I243" s="2" t="s">
        <v>75</v>
      </c>
      <c r="J243" s="2" t="s">
        <v>364</v>
      </c>
      <c r="K243" s="2" t="s">
        <v>526</v>
      </c>
      <c r="L243" s="2" t="s">
        <v>513</v>
      </c>
      <c r="M243" s="2" t="s">
        <v>536</v>
      </c>
      <c r="N243" s="3" t="s">
        <v>381</v>
      </c>
      <c r="O243" s="2" t="s">
        <v>60</v>
      </c>
      <c r="P243" s="2" t="s">
        <v>79</v>
      </c>
      <c r="Q243" s="2"/>
      <c r="R243" s="2"/>
      <c r="S243" s="2"/>
      <c r="T243" s="2" t="s">
        <v>56</v>
      </c>
      <c r="U243">
        <v>0</v>
      </c>
      <c r="V243">
        <v>0</v>
      </c>
      <c r="W243" s="4">
        <v>45986</v>
      </c>
      <c r="X243" s="4"/>
      <c r="Y243" s="4">
        <v>45643</v>
      </c>
      <c r="Z243" s="4">
        <v>46381</v>
      </c>
      <c r="AA243" s="3"/>
      <c r="AB243" s="3"/>
      <c r="AC243" s="2"/>
      <c r="AD243" s="2" t="s">
        <v>95</v>
      </c>
      <c r="AE243" s="2" t="s">
        <v>95</v>
      </c>
      <c r="AF243" s="2"/>
      <c r="AG243" s="2"/>
      <c r="AH243" s="2"/>
      <c r="AI243" s="2"/>
      <c r="AJ243" s="2" t="s">
        <v>50</v>
      </c>
      <c r="AK243" s="2" t="s">
        <v>49</v>
      </c>
    </row>
    <row r="244" spans="1:37" ht="28.8" x14ac:dyDescent="0.3">
      <c r="A244" s="1">
        <v>306</v>
      </c>
      <c r="F244" s="2" t="s">
        <v>47</v>
      </c>
      <c r="G244" s="2" t="s">
        <v>78</v>
      </c>
      <c r="H244" s="2" t="s">
        <v>37</v>
      </c>
      <c r="I244" s="2" t="s">
        <v>75</v>
      </c>
      <c r="J244" s="2" t="s">
        <v>364</v>
      </c>
      <c r="K244" s="2" t="s">
        <v>526</v>
      </c>
      <c r="L244" s="2" t="s">
        <v>143</v>
      </c>
      <c r="M244" s="2" t="s">
        <v>537</v>
      </c>
      <c r="N244" s="3" t="s">
        <v>363</v>
      </c>
      <c r="O244" s="2" t="s">
        <v>60</v>
      </c>
      <c r="P244" s="2" t="s">
        <v>79</v>
      </c>
      <c r="Q244" s="2"/>
      <c r="R244" s="2"/>
      <c r="S244" s="2"/>
      <c r="T244" s="2" t="s">
        <v>56</v>
      </c>
      <c r="U244">
        <v>0</v>
      </c>
      <c r="V244">
        <v>360</v>
      </c>
      <c r="W244" s="4">
        <v>45986</v>
      </c>
      <c r="X244" s="4"/>
      <c r="Y244" s="4">
        <v>45643</v>
      </c>
      <c r="Z244" s="4">
        <v>46381</v>
      </c>
      <c r="AA244" s="3"/>
      <c r="AB244" s="3"/>
      <c r="AC244" s="2"/>
      <c r="AD244" s="2" t="s">
        <v>95</v>
      </c>
      <c r="AE244" s="2" t="s">
        <v>95</v>
      </c>
      <c r="AF244" s="2"/>
      <c r="AG244" s="2"/>
      <c r="AH244" s="2"/>
      <c r="AI244" s="2"/>
      <c r="AJ244" s="2" t="s">
        <v>50</v>
      </c>
      <c r="AK244" s="2" t="s">
        <v>49</v>
      </c>
    </row>
    <row r="245" spans="1:37" ht="28.8" x14ac:dyDescent="0.3">
      <c r="A245" s="1">
        <v>307</v>
      </c>
      <c r="F245" s="2" t="s">
        <v>47</v>
      </c>
      <c r="G245" s="2" t="s">
        <v>78</v>
      </c>
      <c r="H245" s="2" t="s">
        <v>37</v>
      </c>
      <c r="I245" s="2" t="s">
        <v>75</v>
      </c>
      <c r="J245" s="2" t="s">
        <v>364</v>
      </c>
      <c r="K245" s="2" t="s">
        <v>538</v>
      </c>
      <c r="L245" s="2" t="s">
        <v>143</v>
      </c>
      <c r="M245" s="2" t="s">
        <v>539</v>
      </c>
      <c r="N245" s="3" t="s">
        <v>363</v>
      </c>
      <c r="O245" s="2" t="s">
        <v>60</v>
      </c>
      <c r="P245" s="2" t="s">
        <v>79</v>
      </c>
      <c r="Q245" s="2"/>
      <c r="R245" s="2"/>
      <c r="S245" s="2"/>
      <c r="T245" s="2" t="s">
        <v>56</v>
      </c>
      <c r="U245">
        <v>0</v>
      </c>
      <c r="V245">
        <v>360</v>
      </c>
      <c r="W245" s="4">
        <v>45987</v>
      </c>
      <c r="X245" s="4"/>
      <c r="Y245" s="4">
        <v>45643</v>
      </c>
      <c r="Z245" s="4">
        <v>46382</v>
      </c>
      <c r="AA245" s="3"/>
      <c r="AB245" s="3"/>
      <c r="AC245" s="2"/>
      <c r="AD245" s="2" t="s">
        <v>95</v>
      </c>
      <c r="AE245" s="2" t="s">
        <v>95</v>
      </c>
      <c r="AF245" s="2"/>
      <c r="AG245" s="2"/>
      <c r="AH245" s="2"/>
      <c r="AI245" s="2"/>
      <c r="AJ245" s="2" t="s">
        <v>50</v>
      </c>
      <c r="AK245" s="2" t="s">
        <v>49</v>
      </c>
    </row>
    <row r="246" spans="1:37" ht="28.8" x14ac:dyDescent="0.3">
      <c r="A246" s="1">
        <v>308</v>
      </c>
      <c r="F246" s="2" t="s">
        <v>47</v>
      </c>
      <c r="G246" s="2" t="s">
        <v>78</v>
      </c>
      <c r="H246" s="2" t="s">
        <v>37</v>
      </c>
      <c r="I246" s="2" t="s">
        <v>75</v>
      </c>
      <c r="J246" s="2" t="s">
        <v>364</v>
      </c>
      <c r="K246" s="2" t="s">
        <v>538</v>
      </c>
      <c r="L246" s="2" t="s">
        <v>67</v>
      </c>
      <c r="M246" s="2" t="s">
        <v>540</v>
      </c>
      <c r="N246" s="3" t="s">
        <v>366</v>
      </c>
      <c r="O246" s="2" t="s">
        <v>60</v>
      </c>
      <c r="P246" s="2" t="s">
        <v>79</v>
      </c>
      <c r="Q246" s="2"/>
      <c r="R246" s="2"/>
      <c r="S246" s="2"/>
      <c r="T246" s="2" t="s">
        <v>56</v>
      </c>
      <c r="U246">
        <v>0</v>
      </c>
      <c r="V246">
        <v>360</v>
      </c>
      <c r="W246" s="4">
        <v>45987</v>
      </c>
      <c r="X246" s="4"/>
      <c r="Y246" s="4">
        <v>45643</v>
      </c>
      <c r="Z246" s="4">
        <v>46382</v>
      </c>
      <c r="AA246" s="3"/>
      <c r="AB246" s="3"/>
      <c r="AC246" s="2"/>
      <c r="AD246" s="2" t="s">
        <v>95</v>
      </c>
      <c r="AE246" s="2" t="s">
        <v>95</v>
      </c>
      <c r="AF246" s="2"/>
      <c r="AG246" s="2"/>
      <c r="AH246" s="2"/>
      <c r="AI246" s="2"/>
      <c r="AJ246" s="2" t="s">
        <v>50</v>
      </c>
      <c r="AK246" s="2" t="s">
        <v>49</v>
      </c>
    </row>
    <row r="247" spans="1:37" ht="28.8" x14ac:dyDescent="0.3">
      <c r="A247" s="1">
        <v>309</v>
      </c>
      <c r="F247" s="2" t="s">
        <v>47</v>
      </c>
      <c r="G247" s="2" t="s">
        <v>78</v>
      </c>
      <c r="H247" s="2" t="s">
        <v>37</v>
      </c>
      <c r="I247" s="2" t="s">
        <v>75</v>
      </c>
      <c r="J247" s="2" t="s">
        <v>364</v>
      </c>
      <c r="K247" s="2" t="s">
        <v>538</v>
      </c>
      <c r="L247" s="2" t="s">
        <v>83</v>
      </c>
      <c r="M247" s="2" t="s">
        <v>541</v>
      </c>
      <c r="N247" s="3" t="s">
        <v>363</v>
      </c>
      <c r="O247" s="2" t="s">
        <v>60</v>
      </c>
      <c r="P247" s="2" t="s">
        <v>79</v>
      </c>
      <c r="Q247" s="2"/>
      <c r="R247" s="2"/>
      <c r="S247" s="2"/>
      <c r="T247" s="2" t="s">
        <v>56</v>
      </c>
      <c r="U247">
        <v>0</v>
      </c>
      <c r="V247">
        <v>360</v>
      </c>
      <c r="W247" s="4">
        <v>45987</v>
      </c>
      <c r="X247" s="4"/>
      <c r="Y247" s="4">
        <v>45643</v>
      </c>
      <c r="Z247" s="4">
        <v>46382</v>
      </c>
      <c r="AA247" s="3"/>
      <c r="AB247" s="3"/>
      <c r="AC247" s="2"/>
      <c r="AD247" s="2" t="s">
        <v>95</v>
      </c>
      <c r="AE247" s="2" t="s">
        <v>95</v>
      </c>
      <c r="AF247" s="2"/>
      <c r="AG247" s="2"/>
      <c r="AH247" s="2"/>
      <c r="AI247" s="2"/>
      <c r="AJ247" s="2" t="s">
        <v>50</v>
      </c>
      <c r="AK247" s="2" t="s">
        <v>49</v>
      </c>
    </row>
    <row r="248" spans="1:37" ht="28.8" x14ac:dyDescent="0.3">
      <c r="A248" s="1">
        <v>310</v>
      </c>
      <c r="F248" s="2" t="s">
        <v>47</v>
      </c>
      <c r="G248" s="2" t="s">
        <v>78</v>
      </c>
      <c r="H248" s="2" t="s">
        <v>37</v>
      </c>
      <c r="I248" s="2" t="s">
        <v>75</v>
      </c>
      <c r="J248" s="2" t="s">
        <v>364</v>
      </c>
      <c r="K248" s="2" t="s">
        <v>538</v>
      </c>
      <c r="L248" s="2" t="s">
        <v>149</v>
      </c>
      <c r="M248" s="2" t="s">
        <v>542</v>
      </c>
      <c r="N248" s="3" t="s">
        <v>363</v>
      </c>
      <c r="O248" s="2" t="s">
        <v>60</v>
      </c>
      <c r="P248" s="2" t="s">
        <v>79</v>
      </c>
      <c r="Q248" s="2"/>
      <c r="R248" s="2"/>
      <c r="S248" s="2"/>
      <c r="T248" s="2" t="s">
        <v>56</v>
      </c>
      <c r="U248">
        <v>0</v>
      </c>
      <c r="V248">
        <v>360</v>
      </c>
      <c r="W248" s="4">
        <v>45987</v>
      </c>
      <c r="X248" s="4"/>
      <c r="Y248" s="4">
        <v>45643</v>
      </c>
      <c r="Z248" s="4">
        <v>46382</v>
      </c>
      <c r="AA248" s="3"/>
      <c r="AB248" s="3"/>
      <c r="AC248" s="2"/>
      <c r="AD248" s="2" t="s">
        <v>95</v>
      </c>
      <c r="AE248" s="2" t="s">
        <v>95</v>
      </c>
      <c r="AF248" s="2"/>
      <c r="AG248" s="2"/>
      <c r="AH248" s="2"/>
      <c r="AI248" s="2"/>
      <c r="AJ248" s="2" t="s">
        <v>50</v>
      </c>
      <c r="AK248" s="2" t="s">
        <v>49</v>
      </c>
    </row>
    <row r="249" spans="1:37" ht="28.8" x14ac:dyDescent="0.3">
      <c r="A249" s="1">
        <v>311</v>
      </c>
      <c r="F249" s="2" t="s">
        <v>47</v>
      </c>
      <c r="G249" s="2" t="s">
        <v>78</v>
      </c>
      <c r="H249" s="2" t="s">
        <v>37</v>
      </c>
      <c r="I249" s="2" t="s">
        <v>75</v>
      </c>
      <c r="J249" s="2" t="s">
        <v>364</v>
      </c>
      <c r="K249" s="2" t="s">
        <v>538</v>
      </c>
      <c r="L249" s="2" t="s">
        <v>170</v>
      </c>
      <c r="M249" s="2" t="s">
        <v>543</v>
      </c>
      <c r="N249" s="3" t="s">
        <v>366</v>
      </c>
      <c r="O249" s="2" t="s">
        <v>60</v>
      </c>
      <c r="P249" s="2" t="s">
        <v>79</v>
      </c>
      <c r="Q249" s="2"/>
      <c r="R249" s="2"/>
      <c r="S249" s="2"/>
      <c r="T249" s="2" t="s">
        <v>56</v>
      </c>
      <c r="U249">
        <v>0</v>
      </c>
      <c r="V249">
        <v>360</v>
      </c>
      <c r="W249" s="4">
        <v>45987</v>
      </c>
      <c r="X249" s="4"/>
      <c r="Y249" s="4">
        <v>45643</v>
      </c>
      <c r="Z249" s="4">
        <v>46382</v>
      </c>
      <c r="AA249" s="3"/>
      <c r="AB249" s="3"/>
      <c r="AC249" s="2"/>
      <c r="AD249" s="2" t="s">
        <v>95</v>
      </c>
      <c r="AE249" s="2" t="s">
        <v>95</v>
      </c>
      <c r="AF249" s="2"/>
      <c r="AG249" s="2"/>
      <c r="AH249" s="2"/>
      <c r="AI249" s="2"/>
      <c r="AJ249" s="2" t="s">
        <v>50</v>
      </c>
      <c r="AK249" s="2" t="s">
        <v>49</v>
      </c>
    </row>
    <row r="250" spans="1:37" ht="28.8" x14ac:dyDescent="0.3">
      <c r="A250" s="1">
        <v>312</v>
      </c>
      <c r="F250" s="2" t="s">
        <v>47</v>
      </c>
      <c r="G250" s="2" t="s">
        <v>78</v>
      </c>
      <c r="H250" s="2" t="s">
        <v>37</v>
      </c>
      <c r="I250" s="2" t="s">
        <v>75</v>
      </c>
      <c r="J250" s="2" t="s">
        <v>364</v>
      </c>
      <c r="K250" s="2" t="s">
        <v>538</v>
      </c>
      <c r="L250" s="2" t="s">
        <v>531</v>
      </c>
      <c r="M250" s="2" t="s">
        <v>544</v>
      </c>
      <c r="N250" s="3" t="s">
        <v>372</v>
      </c>
      <c r="O250" s="2" t="s">
        <v>60</v>
      </c>
      <c r="P250" s="2" t="s">
        <v>79</v>
      </c>
      <c r="Q250" s="2"/>
      <c r="R250" s="2"/>
      <c r="S250" s="2"/>
      <c r="T250" s="2" t="s">
        <v>56</v>
      </c>
      <c r="U250">
        <v>0</v>
      </c>
      <c r="V250">
        <v>360</v>
      </c>
      <c r="W250" s="4">
        <v>45987</v>
      </c>
      <c r="X250" s="4"/>
      <c r="Y250" s="4">
        <v>45643</v>
      </c>
      <c r="Z250" s="4">
        <v>46382</v>
      </c>
      <c r="AA250" s="3"/>
      <c r="AB250" s="3"/>
      <c r="AC250" s="2"/>
      <c r="AD250" s="2" t="s">
        <v>95</v>
      </c>
      <c r="AE250" s="2" t="s">
        <v>95</v>
      </c>
      <c r="AF250" s="2"/>
      <c r="AG250" s="2"/>
      <c r="AH250" s="2"/>
      <c r="AI250" s="2"/>
      <c r="AJ250" s="2" t="s">
        <v>50</v>
      </c>
      <c r="AK250" s="2" t="s">
        <v>49</v>
      </c>
    </row>
    <row r="251" spans="1:37" ht="28.8" x14ac:dyDescent="0.3">
      <c r="A251" s="1">
        <v>313</v>
      </c>
      <c r="F251" s="2" t="s">
        <v>47</v>
      </c>
      <c r="G251" s="2" t="s">
        <v>78</v>
      </c>
      <c r="H251" s="2" t="s">
        <v>37</v>
      </c>
      <c r="I251" s="2" t="s">
        <v>75</v>
      </c>
      <c r="J251" s="2" t="s">
        <v>364</v>
      </c>
      <c r="K251" s="2" t="s">
        <v>538</v>
      </c>
      <c r="L251" s="2" t="s">
        <v>484</v>
      </c>
      <c r="M251" s="2" t="s">
        <v>545</v>
      </c>
      <c r="N251" s="3" t="s">
        <v>381</v>
      </c>
      <c r="O251" s="2" t="s">
        <v>60</v>
      </c>
      <c r="P251" s="2" t="s">
        <v>79</v>
      </c>
      <c r="Q251" s="2"/>
      <c r="R251" s="2"/>
      <c r="S251" s="2"/>
      <c r="T251" s="2" t="s">
        <v>56</v>
      </c>
      <c r="U251">
        <v>0</v>
      </c>
      <c r="V251">
        <v>360</v>
      </c>
      <c r="W251" s="4">
        <v>45987</v>
      </c>
      <c r="X251" s="4"/>
      <c r="Y251" s="4">
        <v>45643</v>
      </c>
      <c r="Z251" s="4">
        <v>46382</v>
      </c>
      <c r="AA251" s="3"/>
      <c r="AB251" s="3"/>
      <c r="AC251" s="2"/>
      <c r="AD251" s="2" t="s">
        <v>95</v>
      </c>
      <c r="AE251" s="2" t="s">
        <v>95</v>
      </c>
      <c r="AF251" s="2"/>
      <c r="AG251" s="2"/>
      <c r="AH251" s="2"/>
      <c r="AI251" s="2"/>
      <c r="AJ251" s="2" t="s">
        <v>50</v>
      </c>
      <c r="AK251" s="2" t="s">
        <v>49</v>
      </c>
    </row>
    <row r="252" spans="1:37" ht="28.8" x14ac:dyDescent="0.3">
      <c r="A252" s="1">
        <v>314</v>
      </c>
      <c r="F252" s="2" t="s">
        <v>47</v>
      </c>
      <c r="G252" s="2" t="s">
        <v>78</v>
      </c>
      <c r="H252" s="2" t="s">
        <v>37</v>
      </c>
      <c r="I252" s="2" t="s">
        <v>75</v>
      </c>
      <c r="J252" s="2" t="s">
        <v>364</v>
      </c>
      <c r="K252" s="2" t="s">
        <v>538</v>
      </c>
      <c r="L252" s="2" t="s">
        <v>499</v>
      </c>
      <c r="M252" s="2" t="s">
        <v>546</v>
      </c>
      <c r="N252" s="3" t="s">
        <v>384</v>
      </c>
      <c r="O252" s="2" t="s">
        <v>60</v>
      </c>
      <c r="P252" s="2" t="s">
        <v>79</v>
      </c>
      <c r="Q252" s="2"/>
      <c r="R252" s="2"/>
      <c r="S252" s="2"/>
      <c r="T252" s="2" t="s">
        <v>56</v>
      </c>
      <c r="U252">
        <v>0</v>
      </c>
      <c r="V252">
        <v>360</v>
      </c>
      <c r="W252" s="4">
        <v>45987</v>
      </c>
      <c r="X252" s="4"/>
      <c r="Y252" s="4">
        <v>45643</v>
      </c>
      <c r="Z252" s="4">
        <v>46382</v>
      </c>
      <c r="AA252" s="3"/>
      <c r="AB252" s="3"/>
      <c r="AC252" s="2"/>
      <c r="AD252" s="2" t="s">
        <v>95</v>
      </c>
      <c r="AE252" s="2" t="s">
        <v>95</v>
      </c>
      <c r="AF252" s="2"/>
      <c r="AG252" s="2"/>
      <c r="AH252" s="2"/>
      <c r="AI252" s="2"/>
      <c r="AJ252" s="2" t="s">
        <v>50</v>
      </c>
      <c r="AK252" s="2" t="s">
        <v>49</v>
      </c>
    </row>
    <row r="253" spans="1:37" ht="28.8" x14ac:dyDescent="0.3">
      <c r="A253" s="1">
        <v>315</v>
      </c>
      <c r="F253" s="2" t="s">
        <v>47</v>
      </c>
      <c r="G253" s="2" t="s">
        <v>78</v>
      </c>
      <c r="H253" s="2" t="s">
        <v>37</v>
      </c>
      <c r="I253" s="2" t="s">
        <v>75</v>
      </c>
      <c r="J253" s="2" t="s">
        <v>364</v>
      </c>
      <c r="K253" s="2" t="s">
        <v>538</v>
      </c>
      <c r="L253" s="2" t="s">
        <v>501</v>
      </c>
      <c r="M253" s="2" t="s">
        <v>547</v>
      </c>
      <c r="N253" s="3" t="s">
        <v>384</v>
      </c>
      <c r="O253" s="2" t="s">
        <v>60</v>
      </c>
      <c r="P253" s="2" t="s">
        <v>79</v>
      </c>
      <c r="Q253" s="2"/>
      <c r="R253" s="2"/>
      <c r="S253" s="2"/>
      <c r="T253" s="2" t="s">
        <v>56</v>
      </c>
      <c r="U253">
        <v>0</v>
      </c>
      <c r="V253">
        <v>360</v>
      </c>
      <c r="W253" s="4">
        <v>45987</v>
      </c>
      <c r="X253" s="4"/>
      <c r="Y253" s="4">
        <v>45643</v>
      </c>
      <c r="Z253" s="4">
        <v>46382</v>
      </c>
      <c r="AA253" s="3"/>
      <c r="AB253" s="3"/>
      <c r="AC253" s="2"/>
      <c r="AD253" s="2" t="s">
        <v>95</v>
      </c>
      <c r="AE253" s="2" t="s">
        <v>95</v>
      </c>
      <c r="AF253" s="2"/>
      <c r="AG253" s="2"/>
      <c r="AH253" s="2"/>
      <c r="AI253" s="2"/>
      <c r="AJ253" s="2" t="s">
        <v>50</v>
      </c>
      <c r="AK253" s="2" t="s">
        <v>49</v>
      </c>
    </row>
    <row r="254" spans="1:37" ht="28.8" x14ac:dyDescent="0.3">
      <c r="A254" s="1">
        <v>316</v>
      </c>
      <c r="F254" s="2" t="s">
        <v>47</v>
      </c>
      <c r="G254" s="2" t="s">
        <v>78</v>
      </c>
      <c r="H254" s="2" t="s">
        <v>37</v>
      </c>
      <c r="I254" s="2" t="s">
        <v>75</v>
      </c>
      <c r="J254" s="2" t="s">
        <v>364</v>
      </c>
      <c r="K254" s="2" t="s">
        <v>538</v>
      </c>
      <c r="L254" s="2" t="s">
        <v>513</v>
      </c>
      <c r="M254" s="2" t="s">
        <v>548</v>
      </c>
      <c r="N254" s="3" t="s">
        <v>381</v>
      </c>
      <c r="O254" s="2" t="s">
        <v>60</v>
      </c>
      <c r="P254" s="2" t="s">
        <v>79</v>
      </c>
      <c r="Q254" s="2"/>
      <c r="R254" s="2"/>
      <c r="S254" s="2"/>
      <c r="T254" s="2" t="s">
        <v>56</v>
      </c>
      <c r="U254">
        <v>0</v>
      </c>
      <c r="V254">
        <v>0</v>
      </c>
      <c r="W254" s="4">
        <v>45987</v>
      </c>
      <c r="X254" s="4"/>
      <c r="Y254" s="4">
        <v>45643</v>
      </c>
      <c r="Z254" s="4">
        <v>46382</v>
      </c>
      <c r="AA254" s="3"/>
      <c r="AB254" s="3"/>
      <c r="AC254" s="2"/>
      <c r="AD254" s="2" t="s">
        <v>95</v>
      </c>
      <c r="AE254" s="2" t="s">
        <v>95</v>
      </c>
      <c r="AF254" s="2"/>
      <c r="AG254" s="2"/>
      <c r="AH254" s="2"/>
      <c r="AI254" s="2"/>
      <c r="AJ254" s="2" t="s">
        <v>50</v>
      </c>
      <c r="AK254" s="2" t="s">
        <v>49</v>
      </c>
    </row>
    <row r="255" spans="1:37" ht="28.8" x14ac:dyDescent="0.3">
      <c r="A255" s="1">
        <v>317</v>
      </c>
      <c r="B255">
        <v>17224</v>
      </c>
      <c r="F255" s="2" t="s">
        <v>76</v>
      </c>
      <c r="G255" s="2" t="s">
        <v>72</v>
      </c>
      <c r="H255" s="2" t="s">
        <v>37</v>
      </c>
      <c r="I255" s="2" t="s">
        <v>75</v>
      </c>
      <c r="J255" s="2" t="s">
        <v>138</v>
      </c>
      <c r="K255" s="2" t="s">
        <v>134</v>
      </c>
      <c r="L255" s="2" t="s">
        <v>215</v>
      </c>
      <c r="M255" s="2" t="s">
        <v>374</v>
      </c>
      <c r="N255" s="3" t="s">
        <v>549</v>
      </c>
      <c r="O255" s="2" t="s">
        <v>60</v>
      </c>
      <c r="P255" s="2" t="s">
        <v>65</v>
      </c>
      <c r="Q255" s="2"/>
      <c r="R255" s="2"/>
      <c r="S255" s="2"/>
      <c r="T255" s="2" t="s">
        <v>56</v>
      </c>
      <c r="U255">
        <v>0</v>
      </c>
      <c r="V255">
        <v>0</v>
      </c>
      <c r="W255" s="4">
        <v>45969</v>
      </c>
      <c r="X255" s="4"/>
      <c r="Y255" s="4">
        <v>45969</v>
      </c>
      <c r="Z255" s="4">
        <v>45969</v>
      </c>
      <c r="AA255" s="3"/>
      <c r="AB255" s="3" t="s">
        <v>550</v>
      </c>
      <c r="AC255" s="2"/>
      <c r="AD255" s="2" t="s">
        <v>94</v>
      </c>
      <c r="AE255" s="2" t="s">
        <v>94</v>
      </c>
      <c r="AF255" s="2"/>
      <c r="AG255" s="2"/>
      <c r="AH255" s="2"/>
      <c r="AI255" s="2"/>
      <c r="AJ255" s="2" t="s">
        <v>50</v>
      </c>
      <c r="AK255" s="2" t="s">
        <v>49</v>
      </c>
    </row>
    <row r="256" spans="1:37" ht="28.8" x14ac:dyDescent="0.3">
      <c r="A256" s="1">
        <v>318</v>
      </c>
      <c r="B256">
        <v>17225</v>
      </c>
      <c r="F256" s="2" t="s">
        <v>76</v>
      </c>
      <c r="G256" s="2" t="s">
        <v>72</v>
      </c>
      <c r="H256" s="2" t="s">
        <v>37</v>
      </c>
      <c r="I256" s="2" t="s">
        <v>75</v>
      </c>
      <c r="J256" s="2" t="s">
        <v>138</v>
      </c>
      <c r="K256" s="2" t="s">
        <v>134</v>
      </c>
      <c r="L256" s="2" t="s">
        <v>215</v>
      </c>
      <c r="M256" s="2" t="s">
        <v>374</v>
      </c>
      <c r="N256" s="3" t="s">
        <v>549</v>
      </c>
      <c r="O256" s="2" t="s">
        <v>60</v>
      </c>
      <c r="P256" s="2" t="s">
        <v>65</v>
      </c>
      <c r="Q256" s="2"/>
      <c r="R256" s="2"/>
      <c r="S256" s="2"/>
      <c r="T256" s="2" t="s">
        <v>56</v>
      </c>
      <c r="U256">
        <v>0</v>
      </c>
      <c r="V256">
        <v>0</v>
      </c>
      <c r="W256" s="4">
        <v>45969</v>
      </c>
      <c r="X256" s="4"/>
      <c r="Y256" s="4">
        <v>45969</v>
      </c>
      <c r="Z256" s="4">
        <v>45969</v>
      </c>
      <c r="AA256" s="3"/>
      <c r="AB256" s="3" t="s">
        <v>551</v>
      </c>
      <c r="AC256" s="2"/>
      <c r="AD256" s="2" t="s">
        <v>94</v>
      </c>
      <c r="AE256" s="2" t="s">
        <v>94</v>
      </c>
      <c r="AF256" s="2"/>
      <c r="AG256" s="2"/>
      <c r="AH256" s="2"/>
      <c r="AI256" s="2"/>
      <c r="AJ256" s="2" t="s">
        <v>50</v>
      </c>
      <c r="AK256" s="2" t="s">
        <v>49</v>
      </c>
    </row>
    <row r="257" spans="1:37" ht="28.8" x14ac:dyDescent="0.3">
      <c r="A257" s="1">
        <v>319</v>
      </c>
      <c r="B257">
        <v>17226</v>
      </c>
      <c r="F257" s="2" t="s">
        <v>76</v>
      </c>
      <c r="G257" s="2" t="s">
        <v>72</v>
      </c>
      <c r="H257" s="2" t="s">
        <v>37</v>
      </c>
      <c r="I257" s="2" t="s">
        <v>75</v>
      </c>
      <c r="J257" s="2" t="s">
        <v>138</v>
      </c>
      <c r="K257" s="2" t="s">
        <v>134</v>
      </c>
      <c r="L257" s="2" t="s">
        <v>215</v>
      </c>
      <c r="M257" s="2" t="s">
        <v>374</v>
      </c>
      <c r="N257" s="3" t="s">
        <v>549</v>
      </c>
      <c r="O257" s="2" t="s">
        <v>60</v>
      </c>
      <c r="P257" s="2" t="s">
        <v>65</v>
      </c>
      <c r="Q257" s="2"/>
      <c r="R257" s="2"/>
      <c r="S257" s="2"/>
      <c r="T257" s="2" t="s">
        <v>56</v>
      </c>
      <c r="U257">
        <v>0</v>
      </c>
      <c r="V257">
        <v>0</v>
      </c>
      <c r="W257" s="4">
        <v>45969</v>
      </c>
      <c r="X257" s="4"/>
      <c r="Y257" s="4">
        <v>45969</v>
      </c>
      <c r="Z257" s="4">
        <v>45969</v>
      </c>
      <c r="AA257" s="3" t="s">
        <v>552</v>
      </c>
      <c r="AB257" s="3" t="s">
        <v>551</v>
      </c>
      <c r="AC257" s="2"/>
      <c r="AD257" s="2" t="s">
        <v>94</v>
      </c>
      <c r="AE257" s="2" t="s">
        <v>94</v>
      </c>
      <c r="AF257" s="2"/>
      <c r="AG257" s="2"/>
      <c r="AH257" s="2"/>
      <c r="AI257" s="2"/>
      <c r="AJ257" s="2" t="s">
        <v>50</v>
      </c>
      <c r="AK257" s="2" t="s">
        <v>49</v>
      </c>
    </row>
    <row r="258" spans="1:37" ht="28.8" x14ac:dyDescent="0.3">
      <c r="A258" s="1">
        <v>320</v>
      </c>
      <c r="B258">
        <v>17227</v>
      </c>
      <c r="F258" s="2" t="s">
        <v>76</v>
      </c>
      <c r="G258" s="2" t="s">
        <v>72</v>
      </c>
      <c r="H258" s="2" t="s">
        <v>37</v>
      </c>
      <c r="I258" s="2" t="s">
        <v>75</v>
      </c>
      <c r="J258" s="2" t="s">
        <v>138</v>
      </c>
      <c r="K258" s="2" t="s">
        <v>134</v>
      </c>
      <c r="L258" s="2" t="s">
        <v>215</v>
      </c>
      <c r="M258" s="2" t="s">
        <v>374</v>
      </c>
      <c r="N258" s="3" t="s">
        <v>549</v>
      </c>
      <c r="O258" s="2" t="s">
        <v>60</v>
      </c>
      <c r="P258" s="2" t="s">
        <v>65</v>
      </c>
      <c r="Q258" s="2"/>
      <c r="R258" s="2"/>
      <c r="S258" s="2"/>
      <c r="T258" s="2" t="s">
        <v>56</v>
      </c>
      <c r="U258">
        <v>0</v>
      </c>
      <c r="V258">
        <v>0</v>
      </c>
      <c r="W258" s="4">
        <v>45969</v>
      </c>
      <c r="X258" s="4"/>
      <c r="Y258" s="4">
        <v>45969</v>
      </c>
      <c r="Z258" s="4">
        <v>45969</v>
      </c>
      <c r="AA258" s="3" t="s">
        <v>552</v>
      </c>
      <c r="AB258" s="3" t="s">
        <v>551</v>
      </c>
      <c r="AC258" s="2"/>
      <c r="AD258" s="2" t="s">
        <v>94</v>
      </c>
      <c r="AE258" s="2" t="s">
        <v>94</v>
      </c>
      <c r="AF258" s="2"/>
      <c r="AG258" s="2"/>
      <c r="AH258" s="2"/>
      <c r="AI258" s="2"/>
      <c r="AJ258" s="2" t="s">
        <v>50</v>
      </c>
      <c r="AK258" s="2" t="s">
        <v>49</v>
      </c>
    </row>
    <row r="259" spans="1:37" ht="28.8" x14ac:dyDescent="0.3">
      <c r="A259" s="1">
        <v>321</v>
      </c>
      <c r="B259">
        <v>17228</v>
      </c>
      <c r="F259" s="2" t="s">
        <v>76</v>
      </c>
      <c r="G259" s="2" t="s">
        <v>72</v>
      </c>
      <c r="H259" s="2" t="s">
        <v>37</v>
      </c>
      <c r="I259" s="2" t="s">
        <v>75</v>
      </c>
      <c r="J259" s="2" t="s">
        <v>138</v>
      </c>
      <c r="K259" s="2" t="s">
        <v>134</v>
      </c>
      <c r="L259" s="2" t="s">
        <v>215</v>
      </c>
      <c r="M259" s="2" t="s">
        <v>374</v>
      </c>
      <c r="N259" s="3" t="s">
        <v>549</v>
      </c>
      <c r="O259" s="2" t="s">
        <v>60</v>
      </c>
      <c r="P259" s="2" t="s">
        <v>65</v>
      </c>
      <c r="Q259" s="2"/>
      <c r="R259" s="2"/>
      <c r="S259" s="2"/>
      <c r="T259" s="2" t="s">
        <v>56</v>
      </c>
      <c r="U259">
        <v>0</v>
      </c>
      <c r="V259">
        <v>0</v>
      </c>
      <c r="W259" s="4">
        <v>45969</v>
      </c>
      <c r="X259" s="4"/>
      <c r="Y259" s="4">
        <v>45969</v>
      </c>
      <c r="Z259" s="4">
        <v>45969</v>
      </c>
      <c r="AA259" s="3" t="s">
        <v>552</v>
      </c>
      <c r="AB259" s="3" t="s">
        <v>551</v>
      </c>
      <c r="AC259" s="2"/>
      <c r="AD259" s="2" t="s">
        <v>94</v>
      </c>
      <c r="AE259" s="2" t="s">
        <v>94</v>
      </c>
      <c r="AF259" s="2"/>
      <c r="AG259" s="2"/>
      <c r="AH259" s="2"/>
      <c r="AI259" s="2"/>
      <c r="AJ259" s="2" t="s">
        <v>50</v>
      </c>
      <c r="AK259" s="2" t="s">
        <v>49</v>
      </c>
    </row>
    <row r="260" spans="1:37" ht="28.8" x14ac:dyDescent="0.3">
      <c r="A260" s="1">
        <v>322</v>
      </c>
      <c r="B260">
        <v>17229</v>
      </c>
      <c r="F260" s="2" t="s">
        <v>76</v>
      </c>
      <c r="G260" s="2" t="s">
        <v>72</v>
      </c>
      <c r="H260" s="2" t="s">
        <v>37</v>
      </c>
      <c r="I260" s="2" t="s">
        <v>75</v>
      </c>
      <c r="J260" s="2" t="s">
        <v>138</v>
      </c>
      <c r="K260" s="2" t="s">
        <v>134</v>
      </c>
      <c r="L260" s="2" t="s">
        <v>215</v>
      </c>
      <c r="M260" s="2" t="s">
        <v>374</v>
      </c>
      <c r="N260" s="3" t="s">
        <v>549</v>
      </c>
      <c r="O260" s="2" t="s">
        <v>60</v>
      </c>
      <c r="P260" s="2" t="s">
        <v>65</v>
      </c>
      <c r="Q260" s="2"/>
      <c r="R260" s="2"/>
      <c r="S260" s="2"/>
      <c r="T260" s="2"/>
      <c r="U260">
        <v>0</v>
      </c>
      <c r="V260">
        <v>30</v>
      </c>
      <c r="W260" s="4">
        <v>45969</v>
      </c>
      <c r="X260" s="4"/>
      <c r="Y260" s="4">
        <v>45969</v>
      </c>
      <c r="Z260" s="4">
        <v>45999</v>
      </c>
      <c r="AA260" s="3" t="s">
        <v>552</v>
      </c>
      <c r="AB260" s="3" t="s">
        <v>551</v>
      </c>
      <c r="AC260" s="2"/>
      <c r="AD260" s="2" t="s">
        <v>94</v>
      </c>
      <c r="AE260" s="2" t="s">
        <v>94</v>
      </c>
      <c r="AF260" s="2"/>
      <c r="AG260" s="2"/>
      <c r="AH260" s="2"/>
      <c r="AI260" s="2"/>
      <c r="AJ260" s="2" t="s">
        <v>50</v>
      </c>
      <c r="AK260" s="2" t="s">
        <v>49</v>
      </c>
    </row>
    <row r="261" spans="1:37" ht="28.8" x14ac:dyDescent="0.3">
      <c r="A261" s="1">
        <v>323</v>
      </c>
      <c r="B261">
        <v>17230</v>
      </c>
      <c r="F261" s="2" t="s">
        <v>76</v>
      </c>
      <c r="G261" s="2" t="s">
        <v>72</v>
      </c>
      <c r="H261" s="2" t="s">
        <v>37</v>
      </c>
      <c r="I261" s="2" t="s">
        <v>75</v>
      </c>
      <c r="J261" s="2" t="s">
        <v>138</v>
      </c>
      <c r="K261" s="2" t="s">
        <v>134</v>
      </c>
      <c r="L261" s="2" t="s">
        <v>215</v>
      </c>
      <c r="M261" s="2" t="s">
        <v>374</v>
      </c>
      <c r="N261" s="3" t="s">
        <v>549</v>
      </c>
      <c r="O261" s="2" t="s">
        <v>60</v>
      </c>
      <c r="P261" s="2" t="s">
        <v>65</v>
      </c>
      <c r="Q261" s="2"/>
      <c r="R261" s="2"/>
      <c r="S261" s="2"/>
      <c r="T261" s="2"/>
      <c r="U261">
        <v>0</v>
      </c>
      <c r="V261">
        <v>30</v>
      </c>
      <c r="W261" s="4">
        <v>45969</v>
      </c>
      <c r="X261" s="4"/>
      <c r="Y261" s="4">
        <v>45969</v>
      </c>
      <c r="Z261" s="4">
        <v>45999</v>
      </c>
      <c r="AA261" s="3" t="s">
        <v>552</v>
      </c>
      <c r="AB261" s="3" t="s">
        <v>551</v>
      </c>
      <c r="AC261" s="2"/>
      <c r="AD261" s="2" t="s">
        <v>94</v>
      </c>
      <c r="AE261" s="2" t="s">
        <v>94</v>
      </c>
      <c r="AF261" s="2"/>
      <c r="AG261" s="2"/>
      <c r="AH261" s="2"/>
      <c r="AI261" s="2"/>
      <c r="AJ261" s="2" t="s">
        <v>50</v>
      </c>
      <c r="AK261" s="2" t="s">
        <v>49</v>
      </c>
    </row>
    <row r="262" spans="1:37" ht="43.2" x14ac:dyDescent="0.3">
      <c r="A262" s="1">
        <v>324</v>
      </c>
      <c r="B262">
        <v>17231</v>
      </c>
      <c r="F262" s="2" t="s">
        <v>76</v>
      </c>
      <c r="G262" s="2" t="s">
        <v>72</v>
      </c>
      <c r="H262" s="2" t="s">
        <v>37</v>
      </c>
      <c r="I262" s="2" t="s">
        <v>75</v>
      </c>
      <c r="J262" s="2" t="s">
        <v>138</v>
      </c>
      <c r="K262" s="2" t="s">
        <v>134</v>
      </c>
      <c r="L262" s="2" t="s">
        <v>553</v>
      </c>
      <c r="M262" s="2" t="s">
        <v>554</v>
      </c>
      <c r="N262" s="3" t="s">
        <v>555</v>
      </c>
      <c r="O262" s="2" t="s">
        <v>60</v>
      </c>
      <c r="P262" s="2" t="s">
        <v>65</v>
      </c>
      <c r="Q262" s="2"/>
      <c r="R262" s="2"/>
      <c r="S262" s="2"/>
      <c r="T262" s="2"/>
      <c r="U262">
        <v>0</v>
      </c>
      <c r="V262">
        <v>30</v>
      </c>
      <c r="W262" s="4">
        <v>45969</v>
      </c>
      <c r="X262" s="4"/>
      <c r="Y262" s="4">
        <v>45969</v>
      </c>
      <c r="Z262" s="4">
        <v>45999</v>
      </c>
      <c r="AA262" s="3" t="s">
        <v>552</v>
      </c>
      <c r="AB262" s="3" t="s">
        <v>551</v>
      </c>
      <c r="AC262" s="2"/>
      <c r="AD262" s="2" t="s">
        <v>94</v>
      </c>
      <c r="AE262" s="2" t="s">
        <v>94</v>
      </c>
      <c r="AF262" s="2"/>
      <c r="AG262" s="2"/>
      <c r="AH262" s="2"/>
      <c r="AI262" s="2"/>
      <c r="AJ262" s="2" t="s">
        <v>50</v>
      </c>
      <c r="AK262" s="2" t="s">
        <v>49</v>
      </c>
    </row>
    <row r="263" spans="1:37" ht="43.2" x14ac:dyDescent="0.3">
      <c r="A263" s="1">
        <v>325</v>
      </c>
      <c r="B263">
        <v>17232</v>
      </c>
      <c r="F263" s="2" t="s">
        <v>76</v>
      </c>
      <c r="G263" s="2" t="s">
        <v>72</v>
      </c>
      <c r="H263" s="2" t="s">
        <v>37</v>
      </c>
      <c r="I263" s="2" t="s">
        <v>75</v>
      </c>
      <c r="J263" s="2" t="s">
        <v>138</v>
      </c>
      <c r="K263" s="2" t="s">
        <v>134</v>
      </c>
      <c r="L263" s="2" t="s">
        <v>217</v>
      </c>
      <c r="M263" s="2" t="s">
        <v>556</v>
      </c>
      <c r="N263" s="3" t="s">
        <v>557</v>
      </c>
      <c r="O263" s="2" t="s">
        <v>60</v>
      </c>
      <c r="P263" s="2" t="s">
        <v>65</v>
      </c>
      <c r="Q263" s="2"/>
      <c r="R263" s="2"/>
      <c r="S263" s="2"/>
      <c r="T263" s="2"/>
      <c r="U263">
        <v>0</v>
      </c>
      <c r="V263">
        <v>30</v>
      </c>
      <c r="W263" s="4">
        <v>45969</v>
      </c>
      <c r="X263" s="4"/>
      <c r="Y263" s="4">
        <v>45969</v>
      </c>
      <c r="Z263" s="4">
        <v>45999</v>
      </c>
      <c r="AA263" s="3" t="s">
        <v>552</v>
      </c>
      <c r="AB263" s="3" t="s">
        <v>551</v>
      </c>
      <c r="AC263" s="2"/>
      <c r="AD263" s="2" t="s">
        <v>94</v>
      </c>
      <c r="AE263" s="2" t="s">
        <v>94</v>
      </c>
      <c r="AF263" s="2"/>
      <c r="AG263" s="2"/>
      <c r="AH263" s="2"/>
      <c r="AI263" s="2"/>
      <c r="AJ263" s="2" t="s">
        <v>50</v>
      </c>
      <c r="AK263" s="2" t="s">
        <v>49</v>
      </c>
    </row>
    <row r="264" spans="1:37" ht="28.8" x14ac:dyDescent="0.3">
      <c r="A264" s="1">
        <v>326</v>
      </c>
      <c r="B264">
        <v>17233</v>
      </c>
      <c r="F264" s="2" t="s">
        <v>76</v>
      </c>
      <c r="G264" s="2" t="s">
        <v>78</v>
      </c>
      <c r="H264" s="2" t="s">
        <v>37</v>
      </c>
      <c r="I264" s="2" t="s">
        <v>75</v>
      </c>
      <c r="J264" s="2" t="s">
        <v>138</v>
      </c>
      <c r="K264" s="2" t="s">
        <v>134</v>
      </c>
      <c r="L264" s="2" t="s">
        <v>558</v>
      </c>
      <c r="M264" s="2" t="s">
        <v>559</v>
      </c>
      <c r="N264" s="3" t="s">
        <v>560</v>
      </c>
      <c r="O264" s="2" t="s">
        <v>60</v>
      </c>
      <c r="P264" s="2" t="s">
        <v>65</v>
      </c>
      <c r="Q264" s="2"/>
      <c r="R264" s="2"/>
      <c r="S264" s="2"/>
      <c r="T264" s="2"/>
      <c r="U264">
        <v>0</v>
      </c>
      <c r="V264">
        <v>30</v>
      </c>
      <c r="W264" s="4">
        <v>45969</v>
      </c>
      <c r="X264" s="4">
        <v>46031</v>
      </c>
      <c r="Y264" s="4">
        <v>46031</v>
      </c>
      <c r="Z264" s="4">
        <v>46061</v>
      </c>
      <c r="AA264" s="3" t="s">
        <v>552</v>
      </c>
      <c r="AB264" s="3" t="s">
        <v>561</v>
      </c>
      <c r="AC264" s="2"/>
      <c r="AD264" s="2" t="s">
        <v>94</v>
      </c>
      <c r="AE264" s="2" t="s">
        <v>95</v>
      </c>
      <c r="AF264" s="2"/>
      <c r="AG264" s="2"/>
      <c r="AH264" s="2"/>
      <c r="AI264" s="2"/>
      <c r="AJ264" s="2" t="s">
        <v>50</v>
      </c>
      <c r="AK264" s="2" t="s">
        <v>49</v>
      </c>
    </row>
    <row r="265" spans="1:37" ht="28.8" x14ac:dyDescent="0.3">
      <c r="A265" s="1">
        <v>327</v>
      </c>
      <c r="B265">
        <v>17234</v>
      </c>
      <c r="F265" s="2" t="s">
        <v>76</v>
      </c>
      <c r="G265" s="2" t="s">
        <v>78</v>
      </c>
      <c r="H265" s="2" t="s">
        <v>37</v>
      </c>
      <c r="I265" s="2" t="s">
        <v>75</v>
      </c>
      <c r="J265" s="2" t="s">
        <v>138</v>
      </c>
      <c r="K265" s="2" t="s">
        <v>134</v>
      </c>
      <c r="L265" s="2" t="s">
        <v>562</v>
      </c>
      <c r="M265" s="2" t="s">
        <v>563</v>
      </c>
      <c r="N265" s="3" t="s">
        <v>564</v>
      </c>
      <c r="O265" s="2" t="s">
        <v>60</v>
      </c>
      <c r="P265" s="2" t="s">
        <v>65</v>
      </c>
      <c r="Q265" s="2"/>
      <c r="R265" s="2"/>
      <c r="S265" s="2"/>
      <c r="T265" s="2"/>
      <c r="U265">
        <v>0</v>
      </c>
      <c r="V265">
        <v>30</v>
      </c>
      <c r="W265" s="4">
        <v>45969</v>
      </c>
      <c r="X265" s="4">
        <v>46031</v>
      </c>
      <c r="Y265" s="4">
        <v>46031</v>
      </c>
      <c r="Z265" s="4">
        <v>46061</v>
      </c>
      <c r="AA265" s="3" t="s">
        <v>552</v>
      </c>
      <c r="AB265" s="3" t="s">
        <v>561</v>
      </c>
      <c r="AC265" s="2"/>
      <c r="AD265" s="2" t="s">
        <v>94</v>
      </c>
      <c r="AE265" s="2" t="s">
        <v>95</v>
      </c>
      <c r="AF265" s="2"/>
      <c r="AG265" s="2"/>
      <c r="AH265" s="2"/>
      <c r="AI265" s="2"/>
      <c r="AJ265" s="2" t="s">
        <v>50</v>
      </c>
      <c r="AK265" s="2" t="s">
        <v>49</v>
      </c>
    </row>
    <row r="266" spans="1:37" ht="28.8" x14ac:dyDescent="0.3">
      <c r="A266" s="1">
        <v>328</v>
      </c>
      <c r="B266">
        <v>17235</v>
      </c>
      <c r="F266" s="2" t="s">
        <v>76</v>
      </c>
      <c r="G266" s="2" t="s">
        <v>78</v>
      </c>
      <c r="H266" s="2" t="s">
        <v>37</v>
      </c>
      <c r="I266" s="2" t="s">
        <v>75</v>
      </c>
      <c r="J266" s="2" t="s">
        <v>138</v>
      </c>
      <c r="K266" s="2" t="s">
        <v>134</v>
      </c>
      <c r="L266" s="2" t="s">
        <v>565</v>
      </c>
      <c r="M266" s="2" t="s">
        <v>566</v>
      </c>
      <c r="N266" s="3" t="s">
        <v>567</v>
      </c>
      <c r="O266" s="2" t="s">
        <v>60</v>
      </c>
      <c r="P266" s="2" t="s">
        <v>65</v>
      </c>
      <c r="Q266" s="2"/>
      <c r="R266" s="2"/>
      <c r="S266" s="2"/>
      <c r="T266" s="2"/>
      <c r="U266">
        <v>0</v>
      </c>
      <c r="V266">
        <v>30</v>
      </c>
      <c r="W266" s="4">
        <v>45969</v>
      </c>
      <c r="X266" s="4">
        <v>46031</v>
      </c>
      <c r="Y266" s="4">
        <v>46031</v>
      </c>
      <c r="Z266" s="4">
        <v>46061</v>
      </c>
      <c r="AA266" s="3" t="s">
        <v>552</v>
      </c>
      <c r="AB266" s="3" t="s">
        <v>561</v>
      </c>
      <c r="AC266" s="2"/>
      <c r="AD266" s="2" t="s">
        <v>94</v>
      </c>
      <c r="AE266" s="2" t="s">
        <v>95</v>
      </c>
      <c r="AF266" s="2"/>
      <c r="AG266" s="2"/>
      <c r="AH266" s="2"/>
      <c r="AI266" s="2"/>
      <c r="AJ266" s="2" t="s">
        <v>50</v>
      </c>
      <c r="AK266" s="2" t="s">
        <v>49</v>
      </c>
    </row>
    <row r="267" spans="1:37" ht="28.8" x14ac:dyDescent="0.3">
      <c r="A267" s="1">
        <v>329</v>
      </c>
      <c r="B267">
        <v>17215</v>
      </c>
      <c r="F267" s="2" t="s">
        <v>76</v>
      </c>
      <c r="G267" s="2" t="s">
        <v>78</v>
      </c>
      <c r="H267" s="2" t="s">
        <v>37</v>
      </c>
      <c r="I267" s="2" t="s">
        <v>75</v>
      </c>
      <c r="J267" s="2" t="s">
        <v>138</v>
      </c>
      <c r="K267" s="2" t="s">
        <v>66</v>
      </c>
      <c r="L267" s="2" t="s">
        <v>67</v>
      </c>
      <c r="M267" s="2" t="s">
        <v>68</v>
      </c>
      <c r="N267" s="3" t="s">
        <v>568</v>
      </c>
      <c r="O267" s="2" t="s">
        <v>60</v>
      </c>
      <c r="P267" s="2" t="s">
        <v>65</v>
      </c>
      <c r="Q267" s="2"/>
      <c r="R267" s="2"/>
      <c r="S267" s="2"/>
      <c r="T267" s="2" t="s">
        <v>56</v>
      </c>
      <c r="U267">
        <v>0</v>
      </c>
      <c r="V267">
        <v>1</v>
      </c>
      <c r="W267" s="4">
        <v>45968</v>
      </c>
      <c r="X267" s="4">
        <v>46070</v>
      </c>
      <c r="Y267" s="4">
        <v>46070</v>
      </c>
      <c r="Z267" s="4">
        <v>46071</v>
      </c>
      <c r="AA267" s="3"/>
      <c r="AB267" s="3" t="s">
        <v>569</v>
      </c>
      <c r="AC267" s="2"/>
      <c r="AD267" s="2" t="s">
        <v>94</v>
      </c>
      <c r="AE267" s="2" t="s">
        <v>94</v>
      </c>
      <c r="AF267" s="2"/>
      <c r="AG267" s="2"/>
      <c r="AH267" s="2"/>
      <c r="AI267" s="2"/>
      <c r="AJ267" s="2" t="s">
        <v>50</v>
      </c>
      <c r="AK267" s="2" t="s">
        <v>49</v>
      </c>
    </row>
    <row r="268" spans="1:37" ht="43.2" x14ac:dyDescent="0.3">
      <c r="A268" s="1">
        <v>330</v>
      </c>
      <c r="B268">
        <v>17216</v>
      </c>
      <c r="F268" s="2" t="s">
        <v>76</v>
      </c>
      <c r="G268" s="2" t="s">
        <v>78</v>
      </c>
      <c r="H268" s="2" t="s">
        <v>37</v>
      </c>
      <c r="I268" s="2" t="s">
        <v>75</v>
      </c>
      <c r="J268" s="2" t="s">
        <v>138</v>
      </c>
      <c r="K268" s="2" t="s">
        <v>66</v>
      </c>
      <c r="L268" s="2" t="s">
        <v>314</v>
      </c>
      <c r="M268" s="2" t="s">
        <v>315</v>
      </c>
      <c r="N268" s="3" t="s">
        <v>570</v>
      </c>
      <c r="O268" s="2" t="s">
        <v>60</v>
      </c>
      <c r="P268" s="2" t="s">
        <v>65</v>
      </c>
      <c r="Q268" s="2"/>
      <c r="R268" s="2"/>
      <c r="S268" s="2"/>
      <c r="T268" s="2" t="s">
        <v>56</v>
      </c>
      <c r="U268">
        <v>0</v>
      </c>
      <c r="V268">
        <v>1</v>
      </c>
      <c r="W268" s="4">
        <v>45968</v>
      </c>
      <c r="X268" s="4">
        <v>46070</v>
      </c>
      <c r="Y268" s="4">
        <v>46070</v>
      </c>
      <c r="Z268" s="4">
        <v>46071</v>
      </c>
      <c r="AA268" s="3"/>
      <c r="AB268" s="3" t="s">
        <v>569</v>
      </c>
      <c r="AC268" s="2"/>
      <c r="AD268" s="2" t="s">
        <v>94</v>
      </c>
      <c r="AE268" s="2" t="s">
        <v>94</v>
      </c>
      <c r="AF268" s="2"/>
      <c r="AG268" s="2"/>
      <c r="AH268" s="2"/>
      <c r="AI268" s="2"/>
      <c r="AJ268" s="2" t="s">
        <v>50</v>
      </c>
      <c r="AK268" s="2" t="s">
        <v>49</v>
      </c>
    </row>
    <row r="269" spans="1:37" ht="43.2" x14ac:dyDescent="0.3">
      <c r="A269" s="1">
        <v>331</v>
      </c>
      <c r="B269">
        <v>17217</v>
      </c>
      <c r="F269" s="2" t="s">
        <v>76</v>
      </c>
      <c r="G269" s="2" t="s">
        <v>78</v>
      </c>
      <c r="H269" s="2" t="s">
        <v>37</v>
      </c>
      <c r="I269" s="2" t="s">
        <v>75</v>
      </c>
      <c r="J269" s="2" t="s">
        <v>138</v>
      </c>
      <c r="K269" s="2" t="s">
        <v>66</v>
      </c>
      <c r="L269" s="2" t="s">
        <v>571</v>
      </c>
      <c r="M269" s="2" t="s">
        <v>572</v>
      </c>
      <c r="N269" s="3" t="s">
        <v>573</v>
      </c>
      <c r="O269" s="2" t="s">
        <v>60</v>
      </c>
      <c r="P269" s="2" t="s">
        <v>65</v>
      </c>
      <c r="Q269" s="2"/>
      <c r="R269" s="2"/>
      <c r="S269" s="2"/>
      <c r="T269" s="2" t="s">
        <v>56</v>
      </c>
      <c r="U269">
        <v>0</v>
      </c>
      <c r="V269">
        <v>1</v>
      </c>
      <c r="W269" s="4">
        <v>45968</v>
      </c>
      <c r="X269" s="4">
        <v>46070</v>
      </c>
      <c r="Y269" s="4">
        <v>46070</v>
      </c>
      <c r="Z269" s="4">
        <v>46071</v>
      </c>
      <c r="AA269" s="3"/>
      <c r="AB269" s="3" t="s">
        <v>569</v>
      </c>
      <c r="AC269" s="2"/>
      <c r="AD269" s="2" t="s">
        <v>94</v>
      </c>
      <c r="AE269" s="2" t="s">
        <v>94</v>
      </c>
      <c r="AF269" s="2"/>
      <c r="AG269" s="2"/>
      <c r="AH269" s="2"/>
      <c r="AI269" s="2"/>
      <c r="AJ269" s="2" t="s">
        <v>50</v>
      </c>
      <c r="AK269" s="2" t="s">
        <v>49</v>
      </c>
    </row>
    <row r="270" spans="1:37" ht="57.6" x14ac:dyDescent="0.3">
      <c r="A270" s="1">
        <v>332</v>
      </c>
      <c r="B270">
        <v>17220</v>
      </c>
      <c r="F270" s="2" t="s">
        <v>76</v>
      </c>
      <c r="G270" s="2" t="s">
        <v>78</v>
      </c>
      <c r="H270" s="2" t="s">
        <v>37</v>
      </c>
      <c r="I270" s="2" t="s">
        <v>75</v>
      </c>
      <c r="J270" s="2" t="s">
        <v>138</v>
      </c>
      <c r="K270" s="2" t="s">
        <v>66</v>
      </c>
      <c r="L270" s="2" t="s">
        <v>565</v>
      </c>
      <c r="M270" s="2" t="s">
        <v>574</v>
      </c>
      <c r="N270" s="3" t="s">
        <v>575</v>
      </c>
      <c r="O270" s="2" t="s">
        <v>60</v>
      </c>
      <c r="P270" s="2" t="s">
        <v>65</v>
      </c>
      <c r="Q270" s="2"/>
      <c r="R270" s="2"/>
      <c r="S270" s="2"/>
      <c r="T270" s="2" t="s">
        <v>56</v>
      </c>
      <c r="U270">
        <v>0</v>
      </c>
      <c r="V270">
        <v>1</v>
      </c>
      <c r="W270" s="4">
        <v>45968</v>
      </c>
      <c r="X270" s="4">
        <v>46070</v>
      </c>
      <c r="Y270" s="4">
        <v>46070</v>
      </c>
      <c r="Z270" s="4">
        <v>46071</v>
      </c>
      <c r="AA270" s="3"/>
      <c r="AB270" s="3" t="s">
        <v>576</v>
      </c>
      <c r="AC270" s="2"/>
      <c r="AD270" s="2" t="s">
        <v>94</v>
      </c>
      <c r="AE270" s="2" t="s">
        <v>94</v>
      </c>
      <c r="AF270" s="2"/>
      <c r="AG270" s="2"/>
      <c r="AH270" s="2"/>
      <c r="AI270" s="2"/>
      <c r="AJ270" s="2" t="s">
        <v>50</v>
      </c>
      <c r="AK270" s="2" t="s">
        <v>49</v>
      </c>
    </row>
    <row r="271" spans="1:37" ht="43.2" x14ac:dyDescent="0.3">
      <c r="A271" s="1">
        <v>333</v>
      </c>
      <c r="B271">
        <v>17221</v>
      </c>
      <c r="F271" s="2" t="s">
        <v>76</v>
      </c>
      <c r="G271" s="2" t="s">
        <v>78</v>
      </c>
      <c r="H271" s="2" t="s">
        <v>37</v>
      </c>
      <c r="I271" s="2" t="s">
        <v>75</v>
      </c>
      <c r="J271" s="2" t="s">
        <v>138</v>
      </c>
      <c r="K271" s="2" t="s">
        <v>66</v>
      </c>
      <c r="L271" s="2" t="s">
        <v>430</v>
      </c>
      <c r="M271" s="2" t="s">
        <v>577</v>
      </c>
      <c r="N271" s="3" t="s">
        <v>578</v>
      </c>
      <c r="O271" s="2" t="s">
        <v>60</v>
      </c>
      <c r="P271" s="2" t="s">
        <v>65</v>
      </c>
      <c r="Q271" s="2"/>
      <c r="R271" s="2"/>
      <c r="S271" s="2"/>
      <c r="T271" s="2" t="s">
        <v>56</v>
      </c>
      <c r="U271">
        <v>0</v>
      </c>
      <c r="V271">
        <v>1</v>
      </c>
      <c r="W271" s="4">
        <v>45968</v>
      </c>
      <c r="X271" s="4">
        <v>46070</v>
      </c>
      <c r="Y271" s="4">
        <v>46070</v>
      </c>
      <c r="Z271" s="4">
        <v>46071</v>
      </c>
      <c r="AA271" s="3"/>
      <c r="AB271" s="3" t="s">
        <v>576</v>
      </c>
      <c r="AC271" s="2"/>
      <c r="AD271" s="2" t="s">
        <v>94</v>
      </c>
      <c r="AE271" s="2" t="s">
        <v>94</v>
      </c>
      <c r="AF271" s="2"/>
      <c r="AG271" s="2"/>
      <c r="AH271" s="2"/>
      <c r="AI271" s="2"/>
      <c r="AJ271" s="2" t="s">
        <v>50</v>
      </c>
      <c r="AK271" s="2" t="s">
        <v>49</v>
      </c>
    </row>
    <row r="272" spans="1:37" ht="28.8" x14ac:dyDescent="0.3">
      <c r="A272" s="1">
        <v>334</v>
      </c>
      <c r="B272">
        <v>17265</v>
      </c>
      <c r="F272" s="2" t="s">
        <v>76</v>
      </c>
      <c r="G272" s="2" t="s">
        <v>78</v>
      </c>
      <c r="H272" s="2" t="s">
        <v>37</v>
      </c>
      <c r="I272" s="2" t="s">
        <v>46</v>
      </c>
      <c r="J272" s="2" t="s">
        <v>442</v>
      </c>
      <c r="K272" s="2" t="s">
        <v>361</v>
      </c>
      <c r="L272" s="2" t="s">
        <v>579</v>
      </c>
      <c r="M272" s="2" t="s">
        <v>580</v>
      </c>
      <c r="N272" s="3" t="s">
        <v>581</v>
      </c>
      <c r="O272" s="2" t="s">
        <v>60</v>
      </c>
      <c r="P272" s="2" t="s">
        <v>65</v>
      </c>
      <c r="Q272" s="2"/>
      <c r="R272" s="2" t="s">
        <v>583</v>
      </c>
      <c r="S272" s="2" t="s">
        <v>584</v>
      </c>
      <c r="T272" s="2" t="s">
        <v>56</v>
      </c>
      <c r="U272">
        <v>2074.8000000000002</v>
      </c>
      <c r="V272">
        <v>180</v>
      </c>
      <c r="W272" s="4">
        <v>45974</v>
      </c>
      <c r="X272" s="4">
        <v>46049</v>
      </c>
      <c r="Y272" s="4">
        <v>46049</v>
      </c>
      <c r="Z272" s="4">
        <v>46229</v>
      </c>
      <c r="AA272" s="3" t="s">
        <v>581</v>
      </c>
      <c r="AB272" s="3" t="s">
        <v>582</v>
      </c>
      <c r="AC272" s="2"/>
      <c r="AD272" s="2" t="s">
        <v>101</v>
      </c>
      <c r="AE272" s="2" t="s">
        <v>101</v>
      </c>
      <c r="AF272" s="2"/>
      <c r="AG272" s="2"/>
      <c r="AH272" s="2"/>
      <c r="AI272" s="2"/>
      <c r="AJ272" s="2" t="s">
        <v>50</v>
      </c>
      <c r="AK272" s="2" t="s">
        <v>49</v>
      </c>
    </row>
    <row r="273" spans="1:37" x14ac:dyDescent="0.3">
      <c r="A273" s="1">
        <v>337</v>
      </c>
      <c r="F273" s="2" t="s">
        <v>76</v>
      </c>
      <c r="G273" s="2" t="s">
        <v>44</v>
      </c>
      <c r="H273" s="2" t="s">
        <v>37</v>
      </c>
      <c r="I273" s="2" t="s">
        <v>46</v>
      </c>
      <c r="J273" s="2" t="s">
        <v>442</v>
      </c>
      <c r="K273" s="2" t="s">
        <v>387</v>
      </c>
      <c r="L273" s="2" t="s">
        <v>579</v>
      </c>
      <c r="M273" s="2" t="s">
        <v>585</v>
      </c>
      <c r="N273" s="3" t="s">
        <v>581</v>
      </c>
      <c r="O273" s="2" t="s">
        <v>60</v>
      </c>
      <c r="P273" s="2" t="s">
        <v>65</v>
      </c>
      <c r="Q273" s="2" t="s">
        <v>587</v>
      </c>
      <c r="R273" s="2" t="s">
        <v>583</v>
      </c>
      <c r="S273" s="2" t="s">
        <v>586</v>
      </c>
      <c r="T273" s="2" t="s">
        <v>56</v>
      </c>
      <c r="U273">
        <v>2476.56</v>
      </c>
      <c r="V273">
        <v>180</v>
      </c>
      <c r="W273" s="4">
        <v>45975</v>
      </c>
      <c r="X273" s="4"/>
      <c r="Y273" s="4">
        <v>45790</v>
      </c>
      <c r="Z273" s="4">
        <v>46188</v>
      </c>
      <c r="AA273" s="3" t="s">
        <v>581</v>
      </c>
      <c r="AB273" s="3"/>
      <c r="AC273" s="2"/>
      <c r="AD273" s="2" t="s">
        <v>101</v>
      </c>
      <c r="AE273" s="2" t="s">
        <v>101</v>
      </c>
      <c r="AF273" s="2"/>
      <c r="AG273" s="2"/>
      <c r="AH273" s="2"/>
      <c r="AI273" s="2"/>
      <c r="AJ273" s="2" t="s">
        <v>50</v>
      </c>
      <c r="AK273" s="2" t="s">
        <v>49</v>
      </c>
    </row>
    <row r="274" spans="1:37" x14ac:dyDescent="0.3">
      <c r="A274" s="1">
        <v>338</v>
      </c>
      <c r="F274" s="2" t="s">
        <v>76</v>
      </c>
      <c r="G274" s="2" t="s">
        <v>44</v>
      </c>
      <c r="H274" s="2" t="s">
        <v>37</v>
      </c>
      <c r="I274" s="2" t="s">
        <v>46</v>
      </c>
      <c r="J274" s="2" t="s">
        <v>442</v>
      </c>
      <c r="K274" s="2" t="s">
        <v>477</v>
      </c>
      <c r="L274" s="2" t="s">
        <v>588</v>
      </c>
      <c r="M274" s="2" t="s">
        <v>589</v>
      </c>
      <c r="N274" s="3" t="s">
        <v>581</v>
      </c>
      <c r="O274" s="2" t="s">
        <v>60</v>
      </c>
      <c r="P274" s="2" t="s">
        <v>65</v>
      </c>
      <c r="Q274" s="2" t="s">
        <v>591</v>
      </c>
      <c r="R274" s="2" t="s">
        <v>583</v>
      </c>
      <c r="S274" s="2" t="s">
        <v>590</v>
      </c>
      <c r="T274" s="2" t="s">
        <v>56</v>
      </c>
      <c r="U274">
        <v>2157.6</v>
      </c>
      <c r="V274">
        <v>180</v>
      </c>
      <c r="W274" s="4">
        <v>45979</v>
      </c>
      <c r="X274" s="4"/>
      <c r="Y274" s="4">
        <v>45790</v>
      </c>
      <c r="Z274" s="4">
        <v>46188</v>
      </c>
      <c r="AA274" s="3" t="s">
        <v>581</v>
      </c>
      <c r="AB274" s="3"/>
      <c r="AC274" s="2"/>
      <c r="AD274" s="2" t="s">
        <v>101</v>
      </c>
      <c r="AE274" s="2" t="s">
        <v>101</v>
      </c>
      <c r="AF274" s="2"/>
      <c r="AG274" s="2"/>
      <c r="AH274" s="2"/>
      <c r="AI274" s="2"/>
      <c r="AJ274" s="2" t="s">
        <v>50</v>
      </c>
      <c r="AK274" s="2" t="s">
        <v>49</v>
      </c>
    </row>
    <row r="275" spans="1:37" x14ac:dyDescent="0.3">
      <c r="A275" s="1">
        <v>339</v>
      </c>
      <c r="F275" s="2" t="s">
        <v>76</v>
      </c>
      <c r="G275" s="2" t="s">
        <v>44</v>
      </c>
      <c r="H275" s="2" t="s">
        <v>37</v>
      </c>
      <c r="I275" s="2" t="s">
        <v>46</v>
      </c>
      <c r="J275" s="2" t="s">
        <v>442</v>
      </c>
      <c r="K275" s="2" t="s">
        <v>490</v>
      </c>
      <c r="L275" s="2" t="s">
        <v>588</v>
      </c>
      <c r="M275" s="2" t="s">
        <v>592</v>
      </c>
      <c r="N275" s="3" t="s">
        <v>581</v>
      </c>
      <c r="O275" s="2" t="s">
        <v>60</v>
      </c>
      <c r="P275" s="2" t="s">
        <v>65</v>
      </c>
      <c r="Q275" s="2"/>
      <c r="R275" s="2"/>
      <c r="S275" s="2"/>
      <c r="T275" s="2" t="s">
        <v>56</v>
      </c>
      <c r="U275">
        <v>0</v>
      </c>
      <c r="V275">
        <v>180</v>
      </c>
      <c r="W275" s="4">
        <v>45978</v>
      </c>
      <c r="X275" s="4"/>
      <c r="Y275" s="4">
        <v>45790</v>
      </c>
      <c r="Z275" s="4">
        <v>46190</v>
      </c>
      <c r="AA275" s="3" t="s">
        <v>581</v>
      </c>
      <c r="AB275" s="3"/>
      <c r="AC275" s="2"/>
      <c r="AD275" s="2" t="s">
        <v>101</v>
      </c>
      <c r="AE275" s="2" t="s">
        <v>101</v>
      </c>
      <c r="AF275" s="2"/>
      <c r="AG275" s="2"/>
      <c r="AH275" s="2"/>
      <c r="AI275" s="2"/>
      <c r="AJ275" s="2" t="s">
        <v>50</v>
      </c>
      <c r="AK275" s="2" t="s">
        <v>49</v>
      </c>
    </row>
    <row r="276" spans="1:37" x14ac:dyDescent="0.3">
      <c r="A276" s="1">
        <v>340</v>
      </c>
      <c r="F276" s="2" t="s">
        <v>76</v>
      </c>
      <c r="G276" s="2" t="s">
        <v>44</v>
      </c>
      <c r="H276" s="2" t="s">
        <v>37</v>
      </c>
      <c r="I276" s="2" t="s">
        <v>46</v>
      </c>
      <c r="J276" s="2" t="s">
        <v>442</v>
      </c>
      <c r="K276" s="2" t="s">
        <v>467</v>
      </c>
      <c r="L276" s="2" t="s">
        <v>579</v>
      </c>
      <c r="M276" s="2" t="s">
        <v>593</v>
      </c>
      <c r="N276" s="3" t="s">
        <v>581</v>
      </c>
      <c r="O276" s="2" t="s">
        <v>60</v>
      </c>
      <c r="P276" s="2" t="s">
        <v>65</v>
      </c>
      <c r="Q276" s="2" t="s">
        <v>591</v>
      </c>
      <c r="R276" s="2" t="s">
        <v>583</v>
      </c>
      <c r="S276" s="2" t="s">
        <v>590</v>
      </c>
      <c r="T276" s="2" t="s">
        <v>56</v>
      </c>
      <c r="U276">
        <v>2157.6</v>
      </c>
      <c r="V276">
        <v>180</v>
      </c>
      <c r="W276" s="4">
        <v>45980</v>
      </c>
      <c r="X276" s="4"/>
      <c r="Y276" s="4">
        <v>45790</v>
      </c>
      <c r="Z276" s="4">
        <v>46192</v>
      </c>
      <c r="AA276" s="3" t="s">
        <v>581</v>
      </c>
      <c r="AB276" s="3"/>
      <c r="AC276" s="2"/>
      <c r="AD276" s="2" t="s">
        <v>101</v>
      </c>
      <c r="AE276" s="2" t="s">
        <v>101</v>
      </c>
      <c r="AF276" s="2"/>
      <c r="AG276" s="2"/>
      <c r="AH276" s="2"/>
      <c r="AI276" s="2"/>
      <c r="AJ276" s="2" t="s">
        <v>50</v>
      </c>
      <c r="AK276" s="2" t="s">
        <v>49</v>
      </c>
    </row>
    <row r="277" spans="1:37" x14ac:dyDescent="0.3">
      <c r="A277" s="1">
        <v>342</v>
      </c>
      <c r="F277" s="2" t="s">
        <v>76</v>
      </c>
      <c r="G277" s="2" t="s">
        <v>44</v>
      </c>
      <c r="H277" s="2" t="s">
        <v>37</v>
      </c>
      <c r="I277" s="2" t="s">
        <v>46</v>
      </c>
      <c r="J277" s="2" t="s">
        <v>442</v>
      </c>
      <c r="K277" s="2" t="s">
        <v>503</v>
      </c>
      <c r="L277" s="2" t="s">
        <v>588</v>
      </c>
      <c r="M277" s="2" t="s">
        <v>594</v>
      </c>
      <c r="N277" s="3" t="s">
        <v>581</v>
      </c>
      <c r="O277" s="2" t="s">
        <v>60</v>
      </c>
      <c r="P277" s="2" t="s">
        <v>65</v>
      </c>
      <c r="Q277" s="2" t="s">
        <v>591</v>
      </c>
      <c r="R277" s="2" t="s">
        <v>583</v>
      </c>
      <c r="S277" s="2" t="s">
        <v>590</v>
      </c>
      <c r="T277" s="2" t="s">
        <v>56</v>
      </c>
      <c r="U277">
        <v>2157.6</v>
      </c>
      <c r="V277">
        <v>180</v>
      </c>
      <c r="W277" s="4">
        <v>45981</v>
      </c>
      <c r="X277" s="4"/>
      <c r="Y277" s="4">
        <v>45790</v>
      </c>
      <c r="Z277" s="4">
        <v>46193</v>
      </c>
      <c r="AA277" s="3" t="s">
        <v>581</v>
      </c>
      <c r="AB277" s="3"/>
      <c r="AC277" s="2"/>
      <c r="AD277" s="2" t="s">
        <v>101</v>
      </c>
      <c r="AE277" s="2" t="s">
        <v>101</v>
      </c>
      <c r="AF277" s="2"/>
      <c r="AG277" s="2"/>
      <c r="AH277" s="2"/>
      <c r="AI277" s="2"/>
      <c r="AJ277" s="2" t="s">
        <v>50</v>
      </c>
      <c r="AK277" s="2" t="s">
        <v>49</v>
      </c>
    </row>
    <row r="278" spans="1:37" x14ac:dyDescent="0.3">
      <c r="A278" s="1">
        <v>347</v>
      </c>
      <c r="F278" s="2" t="s">
        <v>76</v>
      </c>
      <c r="G278" s="2" t="s">
        <v>44</v>
      </c>
      <c r="H278" s="2" t="s">
        <v>37</v>
      </c>
      <c r="I278" s="2" t="s">
        <v>46</v>
      </c>
      <c r="J278" s="2" t="s">
        <v>442</v>
      </c>
      <c r="K278" s="2" t="s">
        <v>514</v>
      </c>
      <c r="L278" s="2" t="s">
        <v>588</v>
      </c>
      <c r="M278" s="2" t="s">
        <v>595</v>
      </c>
      <c r="N278" s="3" t="s">
        <v>581</v>
      </c>
      <c r="O278" s="2" t="s">
        <v>60</v>
      </c>
      <c r="P278" s="2" t="s">
        <v>65</v>
      </c>
      <c r="Q278" s="2" t="s">
        <v>591</v>
      </c>
      <c r="R278" s="2" t="s">
        <v>583</v>
      </c>
      <c r="S278" s="2" t="s">
        <v>590</v>
      </c>
      <c r="T278" s="2" t="s">
        <v>56</v>
      </c>
      <c r="U278">
        <v>2157.6</v>
      </c>
      <c r="V278">
        <v>180</v>
      </c>
      <c r="W278" s="4">
        <v>45982</v>
      </c>
      <c r="X278" s="4"/>
      <c r="Y278" s="4">
        <v>45790</v>
      </c>
      <c r="Z278" s="4">
        <v>46194</v>
      </c>
      <c r="AA278" s="3" t="s">
        <v>581</v>
      </c>
      <c r="AB278" s="3"/>
      <c r="AC278" s="2"/>
      <c r="AD278" s="2" t="s">
        <v>101</v>
      </c>
      <c r="AE278" s="2" t="s">
        <v>101</v>
      </c>
      <c r="AF278" s="2"/>
      <c r="AG278" s="2"/>
      <c r="AH278" s="2"/>
      <c r="AI278" s="2"/>
      <c r="AJ278" s="2" t="s">
        <v>50</v>
      </c>
      <c r="AK278" s="2" t="s">
        <v>49</v>
      </c>
    </row>
    <row r="279" spans="1:37" x14ac:dyDescent="0.3">
      <c r="A279" s="1">
        <v>348</v>
      </c>
      <c r="F279" s="2" t="s">
        <v>76</v>
      </c>
      <c r="G279" s="2" t="s">
        <v>44</v>
      </c>
      <c r="H279" s="2" t="s">
        <v>37</v>
      </c>
      <c r="I279" s="2" t="s">
        <v>46</v>
      </c>
      <c r="J279" s="2" t="s">
        <v>442</v>
      </c>
      <c r="K279" s="2" t="s">
        <v>526</v>
      </c>
      <c r="L279" s="2" t="s">
        <v>588</v>
      </c>
      <c r="M279" s="2" t="s">
        <v>596</v>
      </c>
      <c r="N279" s="3" t="s">
        <v>581</v>
      </c>
      <c r="O279" s="2" t="s">
        <v>60</v>
      </c>
      <c r="P279" s="2" t="s">
        <v>65</v>
      </c>
      <c r="Q279" s="2" t="s">
        <v>591</v>
      </c>
      <c r="R279" s="2" t="s">
        <v>583</v>
      </c>
      <c r="S279" s="2" t="s">
        <v>590</v>
      </c>
      <c r="T279" s="2" t="s">
        <v>56</v>
      </c>
      <c r="U279">
        <v>2157.6</v>
      </c>
      <c r="V279">
        <v>180</v>
      </c>
      <c r="W279" s="4">
        <v>45986</v>
      </c>
      <c r="X279" s="4"/>
      <c r="Y279" s="4">
        <v>45790</v>
      </c>
      <c r="Z279" s="4">
        <v>46198</v>
      </c>
      <c r="AA279" s="3" t="s">
        <v>581</v>
      </c>
      <c r="AB279" s="3"/>
      <c r="AC279" s="2"/>
      <c r="AD279" s="2" t="s">
        <v>101</v>
      </c>
      <c r="AE279" s="2" t="s">
        <v>101</v>
      </c>
      <c r="AF279" s="2"/>
      <c r="AG279" s="2"/>
      <c r="AH279" s="2"/>
      <c r="AI279" s="2"/>
      <c r="AJ279" s="2" t="s">
        <v>50</v>
      </c>
      <c r="AK279" s="2" t="s">
        <v>49</v>
      </c>
    </row>
    <row r="280" spans="1:37" x14ac:dyDescent="0.3">
      <c r="A280" s="1">
        <v>349</v>
      </c>
      <c r="F280" s="2" t="s">
        <v>76</v>
      </c>
      <c r="G280" s="2" t="s">
        <v>44</v>
      </c>
      <c r="H280" s="2" t="s">
        <v>37</v>
      </c>
      <c r="I280" s="2" t="s">
        <v>46</v>
      </c>
      <c r="J280" s="2" t="s">
        <v>442</v>
      </c>
      <c r="K280" s="2" t="s">
        <v>538</v>
      </c>
      <c r="L280" s="2" t="s">
        <v>588</v>
      </c>
      <c r="M280" s="2" t="s">
        <v>597</v>
      </c>
      <c r="N280" s="3" t="s">
        <v>581</v>
      </c>
      <c r="O280" s="2" t="s">
        <v>60</v>
      </c>
      <c r="P280" s="2" t="s">
        <v>65</v>
      </c>
      <c r="Q280" s="2" t="s">
        <v>599</v>
      </c>
      <c r="R280" s="2" t="s">
        <v>583</v>
      </c>
      <c r="S280" s="2" t="s">
        <v>598</v>
      </c>
      <c r="T280" s="2" t="s">
        <v>56</v>
      </c>
      <c r="U280">
        <v>2699</v>
      </c>
      <c r="V280">
        <v>180</v>
      </c>
      <c r="W280" s="4">
        <v>45987</v>
      </c>
      <c r="X280" s="4"/>
      <c r="Y280" s="4">
        <v>45790</v>
      </c>
      <c r="Z280" s="4">
        <v>46199</v>
      </c>
      <c r="AA280" s="3" t="s">
        <v>581</v>
      </c>
      <c r="AB280" s="3"/>
      <c r="AC280" s="2"/>
      <c r="AD280" s="2" t="s">
        <v>101</v>
      </c>
      <c r="AE280" s="2" t="s">
        <v>101</v>
      </c>
      <c r="AF280" s="2"/>
      <c r="AG280" s="2"/>
      <c r="AH280" s="2"/>
      <c r="AI280" s="2"/>
      <c r="AJ280" s="2" t="s">
        <v>50</v>
      </c>
      <c r="AK280" s="2" t="s">
        <v>49</v>
      </c>
    </row>
    <row r="281" spans="1:37" ht="28.8" x14ac:dyDescent="0.3">
      <c r="A281" s="1">
        <v>350</v>
      </c>
      <c r="B281">
        <v>17274</v>
      </c>
      <c r="F281" s="2" t="s">
        <v>76</v>
      </c>
      <c r="G281" s="2" t="s">
        <v>78</v>
      </c>
      <c r="H281" s="2" t="s">
        <v>37</v>
      </c>
      <c r="I281" s="2" t="s">
        <v>46</v>
      </c>
      <c r="J281" s="2" t="s">
        <v>442</v>
      </c>
      <c r="K281" s="2" t="s">
        <v>361</v>
      </c>
      <c r="L281" s="2" t="s">
        <v>186</v>
      </c>
      <c r="M281" s="2" t="s">
        <v>380</v>
      </c>
      <c r="N281" s="3" t="s">
        <v>581</v>
      </c>
      <c r="O281" s="2" t="s">
        <v>60</v>
      </c>
      <c r="P281" s="2" t="s">
        <v>65</v>
      </c>
      <c r="Q281" s="2" t="s">
        <v>591</v>
      </c>
      <c r="R281" s="2" t="s">
        <v>583</v>
      </c>
      <c r="S281" s="2" t="s">
        <v>590</v>
      </c>
      <c r="T281" s="2" t="s">
        <v>56</v>
      </c>
      <c r="U281">
        <v>2157.6</v>
      </c>
      <c r="V281">
        <v>180</v>
      </c>
      <c r="W281" s="4">
        <v>45974</v>
      </c>
      <c r="X281" s="4">
        <v>46059</v>
      </c>
      <c r="Y281" s="4">
        <v>46059</v>
      </c>
      <c r="Z281" s="4">
        <v>46239</v>
      </c>
      <c r="AA281" s="3" t="s">
        <v>581</v>
      </c>
      <c r="AB281" s="3" t="s">
        <v>600</v>
      </c>
      <c r="AC281" s="2"/>
      <c r="AD281" s="2" t="s">
        <v>101</v>
      </c>
      <c r="AE281" s="2" t="s">
        <v>101</v>
      </c>
      <c r="AF281" s="2"/>
      <c r="AG281" s="2"/>
      <c r="AH281" s="2"/>
      <c r="AI281" s="2"/>
      <c r="AJ281" s="2" t="s">
        <v>50</v>
      </c>
      <c r="AK281" s="2" t="s">
        <v>49</v>
      </c>
    </row>
    <row r="282" spans="1:37" ht="28.8" x14ac:dyDescent="0.3">
      <c r="A282" s="1">
        <v>351</v>
      </c>
      <c r="B282">
        <v>17209</v>
      </c>
      <c r="F282" s="2" t="s">
        <v>76</v>
      </c>
      <c r="G282" s="2" t="s">
        <v>78</v>
      </c>
      <c r="H282" s="2" t="s">
        <v>37</v>
      </c>
      <c r="I282" s="2" t="s">
        <v>75</v>
      </c>
      <c r="J282" s="2" t="s">
        <v>148</v>
      </c>
      <c r="K282" s="2" t="s">
        <v>82</v>
      </c>
      <c r="L282" s="2" t="s">
        <v>601</v>
      </c>
      <c r="M282" s="2" t="s">
        <v>602</v>
      </c>
      <c r="N282" s="3" t="s">
        <v>603</v>
      </c>
      <c r="O282" s="2" t="s">
        <v>60</v>
      </c>
      <c r="P282" s="2" t="s">
        <v>65</v>
      </c>
      <c r="Q282" s="2"/>
      <c r="R282" s="2"/>
      <c r="S282" s="2"/>
      <c r="T282" s="2" t="s">
        <v>56</v>
      </c>
      <c r="U282">
        <v>0</v>
      </c>
      <c r="V282">
        <v>60</v>
      </c>
      <c r="W282" s="4">
        <v>45967</v>
      </c>
      <c r="X282" s="4">
        <v>46031</v>
      </c>
      <c r="Y282" s="4">
        <v>46031</v>
      </c>
      <c r="Z282" s="4">
        <v>46091</v>
      </c>
      <c r="AA282" s="3"/>
      <c r="AB282" s="3" t="s">
        <v>604</v>
      </c>
      <c r="AC282" s="2"/>
      <c r="AD282" s="2" t="s">
        <v>73</v>
      </c>
      <c r="AE282" s="2" t="s">
        <v>74</v>
      </c>
      <c r="AF282" s="2"/>
      <c r="AG282" s="2"/>
      <c r="AH282" s="2"/>
      <c r="AI282" s="2"/>
      <c r="AJ282" s="2" t="s">
        <v>50</v>
      </c>
      <c r="AK282" s="2" t="s">
        <v>49</v>
      </c>
    </row>
    <row r="283" spans="1:37" ht="28.8" x14ac:dyDescent="0.3">
      <c r="A283" s="1">
        <v>352</v>
      </c>
      <c r="B283">
        <v>17266</v>
      </c>
      <c r="F283" s="2" t="s">
        <v>76</v>
      </c>
      <c r="G283" s="2" t="s">
        <v>78</v>
      </c>
      <c r="H283" s="2" t="s">
        <v>37</v>
      </c>
      <c r="I283" s="2" t="s">
        <v>46</v>
      </c>
      <c r="J283" s="2" t="s">
        <v>442</v>
      </c>
      <c r="K283" s="2" t="s">
        <v>361</v>
      </c>
      <c r="L283" s="2" t="s">
        <v>605</v>
      </c>
      <c r="M283" s="2" t="s">
        <v>606</v>
      </c>
      <c r="N283" s="3" t="s">
        <v>607</v>
      </c>
      <c r="O283" s="2" t="s">
        <v>60</v>
      </c>
      <c r="P283" s="2" t="s">
        <v>65</v>
      </c>
      <c r="Q283" s="2" t="s">
        <v>591</v>
      </c>
      <c r="R283" s="2" t="s">
        <v>583</v>
      </c>
      <c r="S283" s="2" t="s">
        <v>590</v>
      </c>
      <c r="T283" s="2" t="s">
        <v>56</v>
      </c>
      <c r="U283">
        <v>2157.6</v>
      </c>
      <c r="V283">
        <v>180</v>
      </c>
      <c r="W283" s="4">
        <v>45974</v>
      </c>
      <c r="X283" s="4">
        <v>46059</v>
      </c>
      <c r="Y283" s="4">
        <v>46059</v>
      </c>
      <c r="Z283" s="4">
        <v>46239</v>
      </c>
      <c r="AA283" s="3" t="s">
        <v>607</v>
      </c>
      <c r="AB283" s="3" t="s">
        <v>582</v>
      </c>
      <c r="AC283" s="2"/>
      <c r="AD283" s="2" t="s">
        <v>101</v>
      </c>
      <c r="AE283" s="2" t="s">
        <v>101</v>
      </c>
      <c r="AF283" s="2"/>
      <c r="AG283" s="2"/>
      <c r="AH283" s="2"/>
      <c r="AI283" s="2"/>
      <c r="AJ283" s="2" t="s">
        <v>50</v>
      </c>
      <c r="AK283" s="2" t="s">
        <v>49</v>
      </c>
    </row>
    <row r="284" spans="1:37" ht="28.8" x14ac:dyDescent="0.3">
      <c r="A284" s="1">
        <v>353</v>
      </c>
      <c r="B284">
        <v>17269</v>
      </c>
      <c r="F284" s="2" t="s">
        <v>76</v>
      </c>
      <c r="G284" s="2" t="s">
        <v>78</v>
      </c>
      <c r="H284" s="2" t="s">
        <v>37</v>
      </c>
      <c r="I284" s="2" t="s">
        <v>46</v>
      </c>
      <c r="J284" s="2" t="s">
        <v>442</v>
      </c>
      <c r="K284" s="2" t="s">
        <v>361</v>
      </c>
      <c r="L284" s="2" t="s">
        <v>608</v>
      </c>
      <c r="M284" s="2" t="s">
        <v>609</v>
      </c>
      <c r="N284" s="3" t="s">
        <v>581</v>
      </c>
      <c r="O284" s="2" t="s">
        <v>60</v>
      </c>
      <c r="P284" s="2" t="s">
        <v>65</v>
      </c>
      <c r="Q284" s="2" t="s">
        <v>591</v>
      </c>
      <c r="R284" s="2" t="s">
        <v>583</v>
      </c>
      <c r="S284" s="2" t="s">
        <v>590</v>
      </c>
      <c r="T284" s="2" t="s">
        <v>56</v>
      </c>
      <c r="U284">
        <v>2157.6</v>
      </c>
      <c r="V284">
        <v>180</v>
      </c>
      <c r="W284" s="4">
        <v>45974</v>
      </c>
      <c r="X284" s="4">
        <v>46059</v>
      </c>
      <c r="Y284" s="4">
        <v>46059</v>
      </c>
      <c r="Z284" s="4">
        <v>46239</v>
      </c>
      <c r="AA284" s="3" t="s">
        <v>581</v>
      </c>
      <c r="AB284" s="3" t="s">
        <v>600</v>
      </c>
      <c r="AC284" s="2"/>
      <c r="AD284" s="2" t="s">
        <v>101</v>
      </c>
      <c r="AE284" s="2" t="s">
        <v>101</v>
      </c>
      <c r="AF284" s="2"/>
      <c r="AG284" s="2"/>
      <c r="AH284" s="2"/>
      <c r="AI284" s="2"/>
      <c r="AJ284" s="2" t="s">
        <v>50</v>
      </c>
      <c r="AK284" s="2" t="s">
        <v>49</v>
      </c>
    </row>
    <row r="285" spans="1:37" ht="28.8" x14ac:dyDescent="0.3">
      <c r="A285" s="1">
        <v>354</v>
      </c>
      <c r="B285">
        <v>17267</v>
      </c>
      <c r="F285" s="2" t="s">
        <v>76</v>
      </c>
      <c r="G285" s="2" t="s">
        <v>78</v>
      </c>
      <c r="H285" s="2" t="s">
        <v>37</v>
      </c>
      <c r="I285" s="2" t="s">
        <v>46</v>
      </c>
      <c r="J285" s="2" t="s">
        <v>442</v>
      </c>
      <c r="K285" s="2" t="s">
        <v>361</v>
      </c>
      <c r="L285" s="2" t="s">
        <v>610</v>
      </c>
      <c r="M285" s="2" t="s">
        <v>611</v>
      </c>
      <c r="N285" s="3" t="s">
        <v>581</v>
      </c>
      <c r="O285" s="2" t="s">
        <v>60</v>
      </c>
      <c r="P285" s="2" t="s">
        <v>65</v>
      </c>
      <c r="Q285" s="2"/>
      <c r="R285" s="2"/>
      <c r="S285" s="2"/>
      <c r="T285" s="2" t="s">
        <v>56</v>
      </c>
      <c r="U285">
        <v>0</v>
      </c>
      <c r="V285">
        <v>180</v>
      </c>
      <c r="W285" s="4">
        <v>45974</v>
      </c>
      <c r="X285" s="4">
        <v>46059</v>
      </c>
      <c r="Y285" s="4">
        <v>46059</v>
      </c>
      <c r="Z285" s="4">
        <v>46239</v>
      </c>
      <c r="AA285" s="3" t="s">
        <v>581</v>
      </c>
      <c r="AB285" s="3" t="s">
        <v>600</v>
      </c>
      <c r="AC285" s="2"/>
      <c r="AD285" s="2" t="s">
        <v>101</v>
      </c>
      <c r="AE285" s="2" t="s">
        <v>101</v>
      </c>
      <c r="AF285" s="2"/>
      <c r="AG285" s="2"/>
      <c r="AH285" s="2"/>
      <c r="AI285" s="2"/>
      <c r="AJ285" s="2" t="s">
        <v>50</v>
      </c>
      <c r="AK285" s="2" t="s">
        <v>49</v>
      </c>
    </row>
    <row r="286" spans="1:37" ht="28.8" x14ac:dyDescent="0.3">
      <c r="A286" s="1">
        <v>355</v>
      </c>
      <c r="B286">
        <v>17272</v>
      </c>
      <c r="F286" s="2" t="s">
        <v>76</v>
      </c>
      <c r="G286" s="2" t="s">
        <v>78</v>
      </c>
      <c r="H286" s="2" t="s">
        <v>37</v>
      </c>
      <c r="I286" s="2" t="s">
        <v>46</v>
      </c>
      <c r="J286" s="2" t="s">
        <v>442</v>
      </c>
      <c r="K286" s="2" t="s">
        <v>361</v>
      </c>
      <c r="L286" s="2" t="s">
        <v>612</v>
      </c>
      <c r="M286" s="2" t="s">
        <v>613</v>
      </c>
      <c r="N286" s="3" t="s">
        <v>581</v>
      </c>
      <c r="O286" s="2" t="s">
        <v>60</v>
      </c>
      <c r="P286" s="2" t="s">
        <v>65</v>
      </c>
      <c r="Q286" s="2"/>
      <c r="R286" s="2"/>
      <c r="S286" s="2"/>
      <c r="T286" s="2" t="s">
        <v>56</v>
      </c>
      <c r="U286">
        <v>0</v>
      </c>
      <c r="V286">
        <v>180</v>
      </c>
      <c r="W286" s="4">
        <v>45974</v>
      </c>
      <c r="X286" s="4">
        <v>46059</v>
      </c>
      <c r="Y286" s="4">
        <v>46059</v>
      </c>
      <c r="Z286" s="4">
        <v>46239</v>
      </c>
      <c r="AA286" s="3" t="s">
        <v>581</v>
      </c>
      <c r="AB286" s="3" t="s">
        <v>600</v>
      </c>
      <c r="AC286" s="2"/>
      <c r="AD286" s="2" t="s">
        <v>101</v>
      </c>
      <c r="AE286" s="2" t="s">
        <v>101</v>
      </c>
      <c r="AF286" s="2"/>
      <c r="AG286" s="2"/>
      <c r="AH286" s="2"/>
      <c r="AI286" s="2"/>
      <c r="AJ286" s="2" t="s">
        <v>50</v>
      </c>
      <c r="AK286" s="2" t="s">
        <v>49</v>
      </c>
    </row>
    <row r="287" spans="1:37" ht="28.8" x14ac:dyDescent="0.3">
      <c r="A287" s="1">
        <v>356</v>
      </c>
      <c r="B287">
        <v>17268</v>
      </c>
      <c r="F287" s="2" t="s">
        <v>76</v>
      </c>
      <c r="G287" s="2" t="s">
        <v>78</v>
      </c>
      <c r="H287" s="2" t="s">
        <v>37</v>
      </c>
      <c r="I287" s="2" t="s">
        <v>46</v>
      </c>
      <c r="J287" s="2" t="s">
        <v>442</v>
      </c>
      <c r="K287" s="2" t="s">
        <v>361</v>
      </c>
      <c r="L287" s="2" t="s">
        <v>612</v>
      </c>
      <c r="M287" s="2" t="s">
        <v>613</v>
      </c>
      <c r="N287" s="3" t="s">
        <v>581</v>
      </c>
      <c r="O287" s="2" t="s">
        <v>60</v>
      </c>
      <c r="P287" s="2" t="s">
        <v>65</v>
      </c>
      <c r="Q287" s="2"/>
      <c r="R287" s="2"/>
      <c r="S287" s="2"/>
      <c r="T287" s="2" t="s">
        <v>56</v>
      </c>
      <c r="U287">
        <v>0</v>
      </c>
      <c r="V287">
        <v>180</v>
      </c>
      <c r="W287" s="4">
        <v>45974</v>
      </c>
      <c r="X287" s="4">
        <v>46059</v>
      </c>
      <c r="Y287" s="4">
        <v>46059</v>
      </c>
      <c r="Z287" s="4">
        <v>46239</v>
      </c>
      <c r="AA287" s="3" t="s">
        <v>581</v>
      </c>
      <c r="AB287" s="3" t="s">
        <v>600</v>
      </c>
      <c r="AC287" s="2"/>
      <c r="AD287" s="2" t="s">
        <v>101</v>
      </c>
      <c r="AE287" s="2" t="s">
        <v>101</v>
      </c>
      <c r="AF287" s="2"/>
      <c r="AG287" s="2"/>
      <c r="AH287" s="2"/>
      <c r="AI287" s="2"/>
      <c r="AJ287" s="2" t="s">
        <v>50</v>
      </c>
      <c r="AK287" s="2" t="s">
        <v>49</v>
      </c>
    </row>
    <row r="288" spans="1:37" ht="28.8" x14ac:dyDescent="0.3">
      <c r="A288" s="1">
        <v>357</v>
      </c>
      <c r="B288">
        <v>17701</v>
      </c>
      <c r="F288" s="2" t="s">
        <v>76</v>
      </c>
      <c r="G288" s="2" t="s">
        <v>78</v>
      </c>
      <c r="H288" s="2" t="s">
        <v>37</v>
      </c>
      <c r="I288" s="2" t="s">
        <v>46</v>
      </c>
      <c r="J288" s="2" t="s">
        <v>333</v>
      </c>
      <c r="K288" s="2" t="s">
        <v>614</v>
      </c>
      <c r="L288" s="2" t="s">
        <v>273</v>
      </c>
      <c r="M288" s="2" t="s">
        <v>615</v>
      </c>
      <c r="N288" s="3" t="s">
        <v>616</v>
      </c>
      <c r="O288" s="2" t="s">
        <v>60</v>
      </c>
      <c r="P288" s="2" t="s">
        <v>65</v>
      </c>
      <c r="Q288" s="2"/>
      <c r="R288" s="2"/>
      <c r="S288" s="2"/>
      <c r="T288" s="2" t="s">
        <v>56</v>
      </c>
      <c r="U288">
        <v>0</v>
      </c>
      <c r="V288">
        <v>365</v>
      </c>
      <c r="W288" s="4">
        <v>45973</v>
      </c>
      <c r="X288" s="4">
        <v>46059</v>
      </c>
      <c r="Y288" s="4">
        <v>46059</v>
      </c>
      <c r="Z288" s="4">
        <v>46424</v>
      </c>
      <c r="AA288" s="3"/>
      <c r="AB288" s="3" t="s">
        <v>617</v>
      </c>
      <c r="AC288" s="2"/>
      <c r="AD288" s="2" t="s">
        <v>102</v>
      </c>
      <c r="AE288" s="2" t="s">
        <v>102</v>
      </c>
      <c r="AF288" s="2"/>
      <c r="AG288" s="2"/>
      <c r="AH288" s="2"/>
      <c r="AI288" s="2"/>
      <c r="AJ288" s="2" t="s">
        <v>50</v>
      </c>
      <c r="AK288" s="2" t="s">
        <v>49</v>
      </c>
    </row>
    <row r="289" spans="1:37" ht="72" x14ac:dyDescent="0.3">
      <c r="A289" s="1">
        <v>358</v>
      </c>
      <c r="B289">
        <v>17702</v>
      </c>
      <c r="F289" s="2" t="s">
        <v>76</v>
      </c>
      <c r="G289" s="2" t="s">
        <v>78</v>
      </c>
      <c r="H289" s="2" t="s">
        <v>37</v>
      </c>
      <c r="I289" s="2" t="s">
        <v>46</v>
      </c>
      <c r="J289" s="2" t="s">
        <v>277</v>
      </c>
      <c r="K289" s="2" t="s">
        <v>614</v>
      </c>
      <c r="L289" s="2" t="s">
        <v>618</v>
      </c>
      <c r="M289" s="2" t="s">
        <v>619</v>
      </c>
      <c r="N289" s="3" t="s">
        <v>311</v>
      </c>
      <c r="O289" s="2" t="s">
        <v>53</v>
      </c>
      <c r="P289" s="2" t="s">
        <v>65</v>
      </c>
      <c r="Q289" s="2"/>
      <c r="R289" s="2" t="s">
        <v>180</v>
      </c>
      <c r="S289" s="2" t="s">
        <v>276</v>
      </c>
      <c r="T289" s="2" t="s">
        <v>56</v>
      </c>
      <c r="U289">
        <v>295</v>
      </c>
      <c r="V289">
        <v>365</v>
      </c>
      <c r="W289" s="4">
        <v>45973</v>
      </c>
      <c r="X289" s="4">
        <v>46059</v>
      </c>
      <c r="Y289" s="4">
        <v>46059</v>
      </c>
      <c r="Z289" s="4">
        <v>46424</v>
      </c>
      <c r="AA289" s="3"/>
      <c r="AB289" s="3" t="s">
        <v>617</v>
      </c>
      <c r="AC289" s="2"/>
      <c r="AD289" s="2" t="s">
        <v>102</v>
      </c>
      <c r="AE289" s="2" t="s">
        <v>102</v>
      </c>
      <c r="AF289" s="2"/>
      <c r="AG289" s="2"/>
      <c r="AH289" s="2"/>
      <c r="AI289" s="2"/>
      <c r="AJ289" s="2" t="s">
        <v>50</v>
      </c>
      <c r="AK289" s="2" t="s">
        <v>49</v>
      </c>
    </row>
    <row r="290" spans="1:37" ht="72" x14ac:dyDescent="0.3">
      <c r="A290" s="1">
        <v>359</v>
      </c>
      <c r="B290">
        <v>17703</v>
      </c>
      <c r="F290" s="2" t="s">
        <v>76</v>
      </c>
      <c r="G290" s="2" t="s">
        <v>78</v>
      </c>
      <c r="H290" s="2" t="s">
        <v>37</v>
      </c>
      <c r="I290" s="2" t="s">
        <v>46</v>
      </c>
      <c r="J290" s="2" t="s">
        <v>277</v>
      </c>
      <c r="K290" s="2" t="s">
        <v>614</v>
      </c>
      <c r="L290" s="2" t="s">
        <v>620</v>
      </c>
      <c r="M290" s="2" t="s">
        <v>621</v>
      </c>
      <c r="N290" s="3" t="s">
        <v>311</v>
      </c>
      <c r="O290" s="2" t="s">
        <v>53</v>
      </c>
      <c r="P290" s="2" t="s">
        <v>65</v>
      </c>
      <c r="Q290" s="2"/>
      <c r="R290" s="2" t="s">
        <v>180</v>
      </c>
      <c r="S290" s="2" t="s">
        <v>276</v>
      </c>
      <c r="T290" s="2" t="s">
        <v>56</v>
      </c>
      <c r="U290">
        <v>295</v>
      </c>
      <c r="V290">
        <v>365</v>
      </c>
      <c r="W290" s="4">
        <v>45973</v>
      </c>
      <c r="X290" s="4">
        <v>46059</v>
      </c>
      <c r="Y290" s="4">
        <v>46059</v>
      </c>
      <c r="Z290" s="4">
        <v>46424</v>
      </c>
      <c r="AA290" s="3"/>
      <c r="AB290" s="3" t="s">
        <v>617</v>
      </c>
      <c r="AC290" s="2"/>
      <c r="AD290" s="2" t="s">
        <v>102</v>
      </c>
      <c r="AE290" s="2" t="s">
        <v>102</v>
      </c>
      <c r="AF290" s="2"/>
      <c r="AG290" s="2"/>
      <c r="AH290" s="2"/>
      <c r="AI290" s="2"/>
      <c r="AJ290" s="2" t="s">
        <v>50</v>
      </c>
      <c r="AK290" s="2" t="s">
        <v>49</v>
      </c>
    </row>
    <row r="291" spans="1:37" ht="72" x14ac:dyDescent="0.3">
      <c r="A291" s="1">
        <v>360</v>
      </c>
      <c r="B291">
        <v>17704</v>
      </c>
      <c r="F291" s="2" t="s">
        <v>76</v>
      </c>
      <c r="G291" s="2" t="s">
        <v>78</v>
      </c>
      <c r="H291" s="2" t="s">
        <v>37</v>
      </c>
      <c r="I291" s="2" t="s">
        <v>46</v>
      </c>
      <c r="J291" s="2" t="s">
        <v>277</v>
      </c>
      <c r="K291" s="2" t="s">
        <v>614</v>
      </c>
      <c r="L291" s="2" t="s">
        <v>273</v>
      </c>
      <c r="M291" s="2" t="s">
        <v>615</v>
      </c>
      <c r="N291" s="3" t="s">
        <v>311</v>
      </c>
      <c r="O291" s="2" t="s">
        <v>53</v>
      </c>
      <c r="P291" s="2" t="s">
        <v>65</v>
      </c>
      <c r="Q291" s="2"/>
      <c r="R291" s="2" t="s">
        <v>180</v>
      </c>
      <c r="S291" s="2" t="s">
        <v>276</v>
      </c>
      <c r="T291" s="2" t="s">
        <v>56</v>
      </c>
      <c r="U291">
        <v>295</v>
      </c>
      <c r="V291">
        <v>365</v>
      </c>
      <c r="W291" s="4">
        <v>45973</v>
      </c>
      <c r="X291" s="4">
        <v>46059</v>
      </c>
      <c r="Y291" s="4">
        <v>46059</v>
      </c>
      <c r="Z291" s="4">
        <v>46424</v>
      </c>
      <c r="AA291" s="3"/>
      <c r="AB291" s="3" t="s">
        <v>622</v>
      </c>
      <c r="AC291" s="2"/>
      <c r="AD291" s="2" t="s">
        <v>102</v>
      </c>
      <c r="AE291" s="2" t="s">
        <v>102</v>
      </c>
      <c r="AF291" s="2"/>
      <c r="AG291" s="2"/>
      <c r="AH291" s="2"/>
      <c r="AI291" s="2"/>
      <c r="AJ291" s="2" t="s">
        <v>50</v>
      </c>
      <c r="AK291" s="2" t="s">
        <v>49</v>
      </c>
    </row>
    <row r="292" spans="1:37" ht="72" x14ac:dyDescent="0.3">
      <c r="A292" s="1">
        <v>361</v>
      </c>
      <c r="B292">
        <v>17705</v>
      </c>
      <c r="F292" s="2" t="s">
        <v>76</v>
      </c>
      <c r="G292" s="2" t="s">
        <v>78</v>
      </c>
      <c r="H292" s="2" t="s">
        <v>37</v>
      </c>
      <c r="I292" s="2" t="s">
        <v>46</v>
      </c>
      <c r="J292" s="2" t="s">
        <v>277</v>
      </c>
      <c r="K292" s="2" t="s">
        <v>614</v>
      </c>
      <c r="L292" s="2" t="s">
        <v>278</v>
      </c>
      <c r="M292" s="2" t="s">
        <v>623</v>
      </c>
      <c r="N292" s="3" t="s">
        <v>311</v>
      </c>
      <c r="O292" s="2" t="s">
        <v>53</v>
      </c>
      <c r="P292" s="2" t="s">
        <v>65</v>
      </c>
      <c r="Q292" s="2"/>
      <c r="R292" s="2" t="s">
        <v>180</v>
      </c>
      <c r="S292" s="2" t="s">
        <v>276</v>
      </c>
      <c r="T292" s="2" t="s">
        <v>56</v>
      </c>
      <c r="U292">
        <v>295</v>
      </c>
      <c r="V292">
        <v>365</v>
      </c>
      <c r="W292" s="4">
        <v>45973</v>
      </c>
      <c r="X292" s="4">
        <v>46059</v>
      </c>
      <c r="Y292" s="4">
        <v>46059</v>
      </c>
      <c r="Z292" s="4">
        <v>46424</v>
      </c>
      <c r="AA292" s="3"/>
      <c r="AB292" s="3" t="s">
        <v>617</v>
      </c>
      <c r="AC292" s="2"/>
      <c r="AD292" s="2" t="s">
        <v>102</v>
      </c>
      <c r="AE292" s="2" t="s">
        <v>102</v>
      </c>
      <c r="AF292" s="2"/>
      <c r="AG292" s="2"/>
      <c r="AH292" s="2"/>
      <c r="AI292" s="2"/>
      <c r="AJ292" s="2" t="s">
        <v>50</v>
      </c>
      <c r="AK292" s="2" t="s">
        <v>49</v>
      </c>
    </row>
    <row r="293" spans="1:37" ht="72" x14ac:dyDescent="0.3">
      <c r="A293" s="1">
        <v>362</v>
      </c>
      <c r="B293">
        <v>17706</v>
      </c>
      <c r="F293" s="2" t="s">
        <v>76</v>
      </c>
      <c r="G293" s="2" t="s">
        <v>78</v>
      </c>
      <c r="H293" s="2" t="s">
        <v>37</v>
      </c>
      <c r="I293" s="2" t="s">
        <v>46</v>
      </c>
      <c r="J293" s="2" t="s">
        <v>277</v>
      </c>
      <c r="K293" s="2" t="s">
        <v>614</v>
      </c>
      <c r="L293" s="2" t="s">
        <v>281</v>
      </c>
      <c r="M293" s="2" t="s">
        <v>624</v>
      </c>
      <c r="N293" s="3" t="s">
        <v>311</v>
      </c>
      <c r="O293" s="2" t="s">
        <v>53</v>
      </c>
      <c r="P293" s="2" t="s">
        <v>65</v>
      </c>
      <c r="Q293" s="2"/>
      <c r="R293" s="2" t="s">
        <v>180</v>
      </c>
      <c r="S293" s="2" t="s">
        <v>276</v>
      </c>
      <c r="T293" s="2" t="s">
        <v>56</v>
      </c>
      <c r="U293">
        <v>295</v>
      </c>
      <c r="V293">
        <v>365</v>
      </c>
      <c r="W293" s="4">
        <v>45973</v>
      </c>
      <c r="X293" s="4">
        <v>46059</v>
      </c>
      <c r="Y293" s="4">
        <v>46059</v>
      </c>
      <c r="Z293" s="4">
        <v>46424</v>
      </c>
      <c r="AA293" s="3"/>
      <c r="AB293" s="3" t="s">
        <v>622</v>
      </c>
      <c r="AC293" s="2"/>
      <c r="AD293" s="2" t="s">
        <v>102</v>
      </c>
      <c r="AE293" s="2" t="s">
        <v>102</v>
      </c>
      <c r="AF293" s="2"/>
      <c r="AG293" s="2"/>
      <c r="AH293" s="2"/>
      <c r="AI293" s="2"/>
      <c r="AJ293" s="2" t="s">
        <v>50</v>
      </c>
      <c r="AK293" s="2" t="s">
        <v>49</v>
      </c>
    </row>
    <row r="294" spans="1:37" ht="72" x14ac:dyDescent="0.3">
      <c r="A294" s="1">
        <v>364</v>
      </c>
      <c r="B294">
        <v>17707</v>
      </c>
      <c r="F294" s="2" t="s">
        <v>76</v>
      </c>
      <c r="G294" s="2" t="s">
        <v>78</v>
      </c>
      <c r="H294" s="2" t="s">
        <v>37</v>
      </c>
      <c r="I294" s="2" t="s">
        <v>46</v>
      </c>
      <c r="J294" s="2" t="s">
        <v>277</v>
      </c>
      <c r="K294" s="2" t="s">
        <v>614</v>
      </c>
      <c r="L294" s="2" t="s">
        <v>283</v>
      </c>
      <c r="M294" s="2" t="s">
        <v>625</v>
      </c>
      <c r="N294" s="3" t="s">
        <v>311</v>
      </c>
      <c r="O294" s="2" t="s">
        <v>53</v>
      </c>
      <c r="P294" s="2" t="s">
        <v>65</v>
      </c>
      <c r="Q294" s="2"/>
      <c r="R294" s="2" t="s">
        <v>180</v>
      </c>
      <c r="S294" s="2" t="s">
        <v>276</v>
      </c>
      <c r="T294" s="2" t="s">
        <v>56</v>
      </c>
      <c r="U294">
        <v>295</v>
      </c>
      <c r="V294">
        <v>365</v>
      </c>
      <c r="W294" s="4">
        <v>45973</v>
      </c>
      <c r="X294" s="4">
        <v>46059</v>
      </c>
      <c r="Y294" s="4">
        <v>46059</v>
      </c>
      <c r="Z294" s="4">
        <v>46424</v>
      </c>
      <c r="AA294" s="3"/>
      <c r="AB294" s="3" t="s">
        <v>622</v>
      </c>
      <c r="AC294" s="2"/>
      <c r="AD294" s="2" t="s">
        <v>102</v>
      </c>
      <c r="AE294" s="2" t="s">
        <v>102</v>
      </c>
      <c r="AF294" s="2"/>
      <c r="AG294" s="2"/>
      <c r="AH294" s="2"/>
      <c r="AI294" s="2"/>
      <c r="AJ294" s="2" t="s">
        <v>50</v>
      </c>
      <c r="AK294" s="2" t="s">
        <v>49</v>
      </c>
    </row>
    <row r="295" spans="1:37" ht="28.8" x14ac:dyDescent="0.3">
      <c r="A295" s="1">
        <v>365</v>
      </c>
      <c r="B295">
        <v>17271</v>
      </c>
      <c r="F295" s="2" t="s">
        <v>76</v>
      </c>
      <c r="G295" s="2" t="s">
        <v>78</v>
      </c>
      <c r="H295" s="2" t="s">
        <v>37</v>
      </c>
      <c r="I295" s="2" t="s">
        <v>46</v>
      </c>
      <c r="J295" s="2" t="s">
        <v>442</v>
      </c>
      <c r="K295" s="2" t="s">
        <v>361</v>
      </c>
      <c r="L295" s="2" t="s">
        <v>608</v>
      </c>
      <c r="M295" s="2" t="s">
        <v>609</v>
      </c>
      <c r="N295" s="3" t="s">
        <v>581</v>
      </c>
      <c r="O295" s="2" t="s">
        <v>174</v>
      </c>
      <c r="P295" s="2" t="s">
        <v>65</v>
      </c>
      <c r="Q295" s="2" t="s">
        <v>587</v>
      </c>
      <c r="R295" s="2" t="s">
        <v>583</v>
      </c>
      <c r="S295" s="2" t="s">
        <v>586</v>
      </c>
      <c r="T295" s="2" t="s">
        <v>56</v>
      </c>
      <c r="U295">
        <v>2476.56</v>
      </c>
      <c r="V295">
        <v>180</v>
      </c>
      <c r="W295" s="4">
        <v>45974</v>
      </c>
      <c r="X295" s="4">
        <v>46059</v>
      </c>
      <c r="Y295" s="4">
        <v>46059</v>
      </c>
      <c r="Z295" s="4">
        <v>46239</v>
      </c>
      <c r="AA295" s="3" t="s">
        <v>581</v>
      </c>
      <c r="AB295" s="3" t="s">
        <v>600</v>
      </c>
      <c r="AC295" s="2"/>
      <c r="AD295" s="2" t="s">
        <v>101</v>
      </c>
      <c r="AE295" s="2" t="s">
        <v>101</v>
      </c>
      <c r="AF295" s="2"/>
      <c r="AG295" s="2"/>
      <c r="AH295" s="2"/>
      <c r="AI295" s="2"/>
      <c r="AJ295" s="2" t="s">
        <v>50</v>
      </c>
      <c r="AK295" s="2" t="s">
        <v>49</v>
      </c>
    </row>
    <row r="296" spans="1:37" ht="28.8" x14ac:dyDescent="0.3">
      <c r="A296" s="1">
        <v>366</v>
      </c>
      <c r="B296">
        <v>17270</v>
      </c>
      <c r="F296" s="2" t="s">
        <v>76</v>
      </c>
      <c r="G296" s="2" t="s">
        <v>78</v>
      </c>
      <c r="H296" s="2" t="s">
        <v>37</v>
      </c>
      <c r="I296" s="2" t="s">
        <v>46</v>
      </c>
      <c r="J296" s="2" t="s">
        <v>442</v>
      </c>
      <c r="K296" s="2" t="s">
        <v>361</v>
      </c>
      <c r="L296" s="2" t="s">
        <v>610</v>
      </c>
      <c r="M296" s="2" t="s">
        <v>611</v>
      </c>
      <c r="N296" s="3" t="s">
        <v>581</v>
      </c>
      <c r="O296" s="2" t="s">
        <v>174</v>
      </c>
      <c r="P296" s="2" t="s">
        <v>65</v>
      </c>
      <c r="Q296" s="2" t="s">
        <v>587</v>
      </c>
      <c r="R296" s="2" t="s">
        <v>583</v>
      </c>
      <c r="S296" s="2" t="s">
        <v>586</v>
      </c>
      <c r="T296" s="2" t="s">
        <v>56</v>
      </c>
      <c r="U296">
        <v>2476.56</v>
      </c>
      <c r="V296">
        <v>180</v>
      </c>
      <c r="W296" s="4">
        <v>45974</v>
      </c>
      <c r="X296" s="4">
        <v>46059</v>
      </c>
      <c r="Y296" s="4">
        <v>46059</v>
      </c>
      <c r="Z296" s="4">
        <v>46239</v>
      </c>
      <c r="AA296" s="3" t="s">
        <v>581</v>
      </c>
      <c r="AB296" s="3" t="s">
        <v>600</v>
      </c>
      <c r="AC296" s="2"/>
      <c r="AD296" s="2" t="s">
        <v>101</v>
      </c>
      <c r="AE296" s="2" t="s">
        <v>101</v>
      </c>
      <c r="AF296" s="2"/>
      <c r="AG296" s="2"/>
      <c r="AH296" s="2"/>
      <c r="AI296" s="2"/>
      <c r="AJ296" s="2" t="s">
        <v>50</v>
      </c>
      <c r="AK296" s="2" t="s">
        <v>49</v>
      </c>
    </row>
    <row r="297" spans="1:37" ht="28.8" x14ac:dyDescent="0.3">
      <c r="A297" s="1">
        <v>367</v>
      </c>
      <c r="B297">
        <v>17194</v>
      </c>
      <c r="F297" s="2" t="s">
        <v>76</v>
      </c>
      <c r="G297" s="2" t="s">
        <v>78</v>
      </c>
      <c r="H297" s="2" t="s">
        <v>37</v>
      </c>
      <c r="I297" s="2" t="s">
        <v>46</v>
      </c>
      <c r="J297" s="2" t="s">
        <v>442</v>
      </c>
      <c r="K297" s="2" t="s">
        <v>134</v>
      </c>
      <c r="L297" s="2" t="s">
        <v>626</v>
      </c>
      <c r="M297" s="2" t="s">
        <v>627</v>
      </c>
      <c r="N297" s="3" t="s">
        <v>628</v>
      </c>
      <c r="O297" s="2" t="s">
        <v>174</v>
      </c>
      <c r="P297" s="2" t="s">
        <v>65</v>
      </c>
      <c r="Q297" s="2"/>
      <c r="R297" s="2"/>
      <c r="S297" s="2"/>
      <c r="T297" s="2" t="s">
        <v>56</v>
      </c>
      <c r="U297">
        <v>0</v>
      </c>
      <c r="V297">
        <v>365</v>
      </c>
      <c r="W297" s="4">
        <v>45972</v>
      </c>
      <c r="X297" s="4">
        <v>46028</v>
      </c>
      <c r="Y297" s="4">
        <v>46028</v>
      </c>
      <c r="Z297" s="4">
        <v>46393</v>
      </c>
      <c r="AA297" s="3"/>
      <c r="AB297" s="3" t="s">
        <v>327</v>
      </c>
      <c r="AC297" s="2"/>
      <c r="AD297" s="2" t="s">
        <v>102</v>
      </c>
      <c r="AE297" s="2" t="s">
        <v>102</v>
      </c>
      <c r="AF297" s="2"/>
      <c r="AG297" s="2"/>
      <c r="AH297" s="2"/>
      <c r="AI297" s="2"/>
      <c r="AJ297" s="2" t="s">
        <v>50</v>
      </c>
      <c r="AK297" s="2" t="s">
        <v>49</v>
      </c>
    </row>
    <row r="298" spans="1:37" ht="28.8" x14ac:dyDescent="0.3">
      <c r="A298" s="1">
        <v>368</v>
      </c>
      <c r="B298">
        <v>17195</v>
      </c>
      <c r="F298" s="2" t="s">
        <v>76</v>
      </c>
      <c r="G298" s="2" t="s">
        <v>78</v>
      </c>
      <c r="H298" s="2" t="s">
        <v>37</v>
      </c>
      <c r="I298" s="2" t="s">
        <v>46</v>
      </c>
      <c r="J298" s="2" t="s">
        <v>442</v>
      </c>
      <c r="K298" s="2" t="s">
        <v>134</v>
      </c>
      <c r="L298" s="2" t="s">
        <v>629</v>
      </c>
      <c r="M298" s="2" t="s">
        <v>630</v>
      </c>
      <c r="N298" s="3" t="s">
        <v>628</v>
      </c>
      <c r="O298" s="2" t="s">
        <v>174</v>
      </c>
      <c r="P298" s="2" t="s">
        <v>65</v>
      </c>
      <c r="Q298" s="2"/>
      <c r="R298" s="2"/>
      <c r="S298" s="2"/>
      <c r="T298" s="2" t="s">
        <v>56</v>
      </c>
      <c r="U298">
        <v>0</v>
      </c>
      <c r="V298">
        <v>365</v>
      </c>
      <c r="W298" s="4">
        <v>45972</v>
      </c>
      <c r="X298" s="4">
        <v>46028</v>
      </c>
      <c r="Y298" s="4">
        <v>46028</v>
      </c>
      <c r="Z298" s="4">
        <v>46393</v>
      </c>
      <c r="AA298" s="3"/>
      <c r="AB298" s="3" t="s">
        <v>327</v>
      </c>
      <c r="AC298" s="2"/>
      <c r="AD298" s="2" t="s">
        <v>102</v>
      </c>
      <c r="AE298" s="2" t="s">
        <v>102</v>
      </c>
      <c r="AF298" s="2"/>
      <c r="AG298" s="2"/>
      <c r="AH298" s="2"/>
      <c r="AI298" s="2"/>
      <c r="AJ298" s="2" t="s">
        <v>50</v>
      </c>
      <c r="AK298" s="2" t="s">
        <v>49</v>
      </c>
    </row>
    <row r="299" spans="1:37" ht="28.8" x14ac:dyDescent="0.3">
      <c r="A299" s="1">
        <v>369</v>
      </c>
      <c r="B299">
        <v>17196</v>
      </c>
      <c r="F299" s="2" t="s">
        <v>76</v>
      </c>
      <c r="G299" s="2" t="s">
        <v>78</v>
      </c>
      <c r="H299" s="2" t="s">
        <v>37</v>
      </c>
      <c r="I299" s="2" t="s">
        <v>46</v>
      </c>
      <c r="J299" s="2" t="s">
        <v>442</v>
      </c>
      <c r="K299" s="2" t="s">
        <v>134</v>
      </c>
      <c r="L299" s="2" t="s">
        <v>377</v>
      </c>
      <c r="M299" s="2" t="s">
        <v>378</v>
      </c>
      <c r="N299" s="3" t="s">
        <v>628</v>
      </c>
      <c r="O299" s="2" t="s">
        <v>174</v>
      </c>
      <c r="P299" s="2" t="s">
        <v>65</v>
      </c>
      <c r="Q299" s="2"/>
      <c r="R299" s="2"/>
      <c r="S299" s="2"/>
      <c r="T299" s="2" t="s">
        <v>56</v>
      </c>
      <c r="U299">
        <v>0</v>
      </c>
      <c r="V299">
        <v>365</v>
      </c>
      <c r="W299" s="4">
        <v>45972</v>
      </c>
      <c r="X299" s="4">
        <v>46028</v>
      </c>
      <c r="Y299" s="4">
        <v>46028</v>
      </c>
      <c r="Z299" s="4">
        <v>46393</v>
      </c>
      <c r="AA299" s="3"/>
      <c r="AB299" s="3" t="s">
        <v>327</v>
      </c>
      <c r="AC299" s="2"/>
      <c r="AD299" s="2" t="s">
        <v>102</v>
      </c>
      <c r="AE299" s="2" t="s">
        <v>102</v>
      </c>
      <c r="AF299" s="2"/>
      <c r="AG299" s="2"/>
      <c r="AH299" s="2"/>
      <c r="AI299" s="2"/>
      <c r="AJ299" s="2" t="s">
        <v>50</v>
      </c>
      <c r="AK299" s="2" t="s">
        <v>49</v>
      </c>
    </row>
    <row r="300" spans="1:37" ht="28.8" x14ac:dyDescent="0.3">
      <c r="A300" s="1">
        <v>370</v>
      </c>
      <c r="B300">
        <v>17197</v>
      </c>
      <c r="F300" s="2" t="s">
        <v>76</v>
      </c>
      <c r="G300" s="2" t="s">
        <v>78</v>
      </c>
      <c r="H300" s="2" t="s">
        <v>37</v>
      </c>
      <c r="I300" s="2" t="s">
        <v>46</v>
      </c>
      <c r="J300" s="2" t="s">
        <v>442</v>
      </c>
      <c r="K300" s="2" t="s">
        <v>134</v>
      </c>
      <c r="L300" s="2" t="s">
        <v>631</v>
      </c>
      <c r="M300" s="2" t="s">
        <v>632</v>
      </c>
      <c r="N300" s="3" t="s">
        <v>628</v>
      </c>
      <c r="O300" s="2" t="s">
        <v>174</v>
      </c>
      <c r="P300" s="2" t="s">
        <v>65</v>
      </c>
      <c r="Q300" s="2"/>
      <c r="R300" s="2"/>
      <c r="S300" s="2"/>
      <c r="T300" s="2" t="s">
        <v>56</v>
      </c>
      <c r="U300">
        <v>0</v>
      </c>
      <c r="V300">
        <v>365</v>
      </c>
      <c r="W300" s="4">
        <v>45972</v>
      </c>
      <c r="X300" s="4">
        <v>46028</v>
      </c>
      <c r="Y300" s="4">
        <v>46028</v>
      </c>
      <c r="Z300" s="4">
        <v>46393</v>
      </c>
      <c r="AA300" s="3"/>
      <c r="AB300" s="3" t="s">
        <v>327</v>
      </c>
      <c r="AC300" s="2"/>
      <c r="AD300" s="2" t="s">
        <v>102</v>
      </c>
      <c r="AE300" s="2" t="s">
        <v>102</v>
      </c>
      <c r="AF300" s="2"/>
      <c r="AG300" s="2"/>
      <c r="AH300" s="2"/>
      <c r="AI300" s="2"/>
      <c r="AJ300" s="2" t="s">
        <v>50</v>
      </c>
      <c r="AK300" s="2" t="s">
        <v>49</v>
      </c>
    </row>
    <row r="301" spans="1:37" x14ac:dyDescent="0.3">
      <c r="A301" s="1">
        <v>372</v>
      </c>
      <c r="B301">
        <v>16549</v>
      </c>
      <c r="F301" s="2" t="s">
        <v>76</v>
      </c>
      <c r="G301" s="2" t="s">
        <v>78</v>
      </c>
      <c r="H301" s="2" t="s">
        <v>37</v>
      </c>
      <c r="I301" s="2" t="s">
        <v>75</v>
      </c>
      <c r="J301" s="2" t="s">
        <v>148</v>
      </c>
      <c r="K301" s="2" t="s">
        <v>66</v>
      </c>
      <c r="L301" s="2" t="s">
        <v>151</v>
      </c>
      <c r="M301" s="2" t="s">
        <v>633</v>
      </c>
      <c r="N301" s="3" t="s">
        <v>634</v>
      </c>
      <c r="O301" s="2" t="s">
        <v>60</v>
      </c>
      <c r="P301" s="2" t="s">
        <v>65</v>
      </c>
      <c r="Q301" s="2" t="s">
        <v>637</v>
      </c>
      <c r="R301" s="2" t="s">
        <v>635</v>
      </c>
      <c r="S301" s="2" t="s">
        <v>636</v>
      </c>
      <c r="T301" s="2" t="s">
        <v>56</v>
      </c>
      <c r="U301">
        <v>10900</v>
      </c>
      <c r="V301">
        <v>10</v>
      </c>
      <c r="W301" s="4">
        <v>45972</v>
      </c>
      <c r="X301" s="4">
        <v>45988</v>
      </c>
      <c r="Y301" s="4">
        <v>45988</v>
      </c>
      <c r="Z301" s="4">
        <v>45998</v>
      </c>
      <c r="AA301" s="3"/>
      <c r="AB301" s="3"/>
      <c r="AC301" s="2"/>
      <c r="AD301" s="2" t="s">
        <v>73</v>
      </c>
      <c r="AE301" s="2" t="s">
        <v>73</v>
      </c>
      <c r="AF301" s="2"/>
      <c r="AG301" s="2"/>
      <c r="AH301" s="2"/>
      <c r="AI301" s="2"/>
      <c r="AJ301" s="2" t="s">
        <v>50</v>
      </c>
      <c r="AK301" s="2" t="s">
        <v>49</v>
      </c>
    </row>
    <row r="302" spans="1:37" ht="43.2" x14ac:dyDescent="0.3">
      <c r="A302" s="1">
        <v>373</v>
      </c>
      <c r="F302" s="2" t="s">
        <v>76</v>
      </c>
      <c r="G302" s="2"/>
      <c r="H302" s="2" t="s">
        <v>37</v>
      </c>
      <c r="I302" s="2" t="s">
        <v>75</v>
      </c>
      <c r="J302" s="2" t="s">
        <v>138</v>
      </c>
      <c r="K302" s="2" t="s">
        <v>188</v>
      </c>
      <c r="L302" s="2" t="s">
        <v>39</v>
      </c>
      <c r="M302" s="2" t="s">
        <v>208</v>
      </c>
      <c r="N302" s="3" t="s">
        <v>638</v>
      </c>
      <c r="O302" s="2" t="s">
        <v>60</v>
      </c>
      <c r="P302" s="2" t="s">
        <v>65</v>
      </c>
      <c r="Q302" s="2"/>
      <c r="R302" s="2"/>
      <c r="S302" s="2"/>
      <c r="T302" s="2" t="s">
        <v>56</v>
      </c>
      <c r="U302">
        <v>0</v>
      </c>
      <c r="V302">
        <v>30</v>
      </c>
      <c r="W302" s="4">
        <v>45975</v>
      </c>
      <c r="X302" s="4"/>
      <c r="Y302" s="4">
        <v>45975</v>
      </c>
      <c r="Z302" s="4">
        <v>46005</v>
      </c>
      <c r="AA302" s="3"/>
      <c r="AB302" s="3"/>
      <c r="AC302" s="2"/>
      <c r="AD302" s="2" t="s">
        <v>94</v>
      </c>
      <c r="AE302" s="2" t="s">
        <v>94</v>
      </c>
      <c r="AF302" s="2"/>
      <c r="AG302" s="2"/>
      <c r="AH302" s="2"/>
      <c r="AI302" s="2"/>
      <c r="AJ302" s="2" t="s">
        <v>50</v>
      </c>
      <c r="AK302" s="2" t="s">
        <v>49</v>
      </c>
    </row>
    <row r="303" spans="1:37" ht="43.2" x14ac:dyDescent="0.3">
      <c r="A303" s="1">
        <v>374</v>
      </c>
      <c r="F303" s="2" t="s">
        <v>62</v>
      </c>
      <c r="G303" s="2"/>
      <c r="H303" s="2" t="s">
        <v>37</v>
      </c>
      <c r="I303" s="2" t="s">
        <v>75</v>
      </c>
      <c r="J303" s="2" t="s">
        <v>138</v>
      </c>
      <c r="K303" s="2" t="s">
        <v>188</v>
      </c>
      <c r="L303" s="2" t="s">
        <v>135</v>
      </c>
      <c r="M303" s="2" t="s">
        <v>219</v>
      </c>
      <c r="N303" s="3" t="s">
        <v>639</v>
      </c>
      <c r="O303" s="2" t="s">
        <v>60</v>
      </c>
      <c r="P303" s="2" t="s">
        <v>65</v>
      </c>
      <c r="Q303" s="2"/>
      <c r="R303" s="2"/>
      <c r="S303" s="2"/>
      <c r="T303" s="2" t="s">
        <v>56</v>
      </c>
      <c r="U303">
        <v>0</v>
      </c>
      <c r="V303">
        <v>30</v>
      </c>
      <c r="W303" s="4">
        <v>45975</v>
      </c>
      <c r="X303" s="4"/>
      <c r="Y303" s="4">
        <v>45975</v>
      </c>
      <c r="Z303" s="4">
        <v>46005</v>
      </c>
      <c r="AA303" s="3"/>
      <c r="AB303" s="3"/>
      <c r="AC303" s="2"/>
      <c r="AD303" s="2" t="s">
        <v>94</v>
      </c>
      <c r="AE303" s="2" t="s">
        <v>94</v>
      </c>
      <c r="AF303" s="2"/>
      <c r="AG303" s="2"/>
      <c r="AH303" s="2"/>
      <c r="AI303" s="2"/>
      <c r="AJ303" s="2" t="s">
        <v>50</v>
      </c>
      <c r="AK303" s="2" t="s">
        <v>49</v>
      </c>
    </row>
    <row r="304" spans="1:37" ht="28.8" x14ac:dyDescent="0.3">
      <c r="A304" s="1">
        <v>375</v>
      </c>
      <c r="F304" s="2" t="s">
        <v>62</v>
      </c>
      <c r="G304" s="2"/>
      <c r="H304" s="2" t="s">
        <v>37</v>
      </c>
      <c r="I304" s="2" t="s">
        <v>75</v>
      </c>
      <c r="J304" s="2" t="s">
        <v>138</v>
      </c>
      <c r="K304" s="2" t="s">
        <v>188</v>
      </c>
      <c r="L304" s="2" t="s">
        <v>215</v>
      </c>
      <c r="M304" s="2" t="s">
        <v>216</v>
      </c>
      <c r="N304" s="3" t="s">
        <v>640</v>
      </c>
      <c r="O304" s="2" t="s">
        <v>60</v>
      </c>
      <c r="P304" s="2" t="s">
        <v>65</v>
      </c>
      <c r="Q304" s="2"/>
      <c r="R304" s="2"/>
      <c r="S304" s="2"/>
      <c r="T304" s="2" t="s">
        <v>56</v>
      </c>
      <c r="U304">
        <v>0</v>
      </c>
      <c r="V304">
        <v>30</v>
      </c>
      <c r="W304" s="4">
        <v>45975</v>
      </c>
      <c r="X304" s="4"/>
      <c r="Y304" s="4">
        <v>45975</v>
      </c>
      <c r="Z304" s="4">
        <v>46005</v>
      </c>
      <c r="AA304" s="3"/>
      <c r="AB304" s="3"/>
      <c r="AC304" s="2"/>
      <c r="AD304" s="2" t="s">
        <v>94</v>
      </c>
      <c r="AE304" s="2" t="s">
        <v>94</v>
      </c>
      <c r="AF304" s="2"/>
      <c r="AG304" s="2"/>
      <c r="AH304" s="2"/>
      <c r="AI304" s="2"/>
      <c r="AJ304" s="2" t="s">
        <v>50</v>
      </c>
      <c r="AK304" s="2" t="s">
        <v>49</v>
      </c>
    </row>
    <row r="305" spans="1:37" ht="28.8" x14ac:dyDescent="0.3">
      <c r="A305" s="1">
        <v>376</v>
      </c>
      <c r="F305" s="2" t="s">
        <v>62</v>
      </c>
      <c r="G305" s="2"/>
      <c r="H305" s="2" t="s">
        <v>37</v>
      </c>
      <c r="I305" s="2" t="s">
        <v>75</v>
      </c>
      <c r="J305" s="2" t="s">
        <v>138</v>
      </c>
      <c r="K305" s="2" t="s">
        <v>188</v>
      </c>
      <c r="L305" s="2" t="s">
        <v>217</v>
      </c>
      <c r="M305" s="2" t="s">
        <v>218</v>
      </c>
      <c r="N305" s="3" t="s">
        <v>640</v>
      </c>
      <c r="O305" s="2" t="s">
        <v>60</v>
      </c>
      <c r="P305" s="2" t="s">
        <v>65</v>
      </c>
      <c r="Q305" s="2"/>
      <c r="R305" s="2"/>
      <c r="S305" s="2"/>
      <c r="T305" s="2" t="s">
        <v>56</v>
      </c>
      <c r="U305">
        <v>0</v>
      </c>
      <c r="V305">
        <v>30</v>
      </c>
      <c r="W305" s="4">
        <v>45975</v>
      </c>
      <c r="X305" s="4"/>
      <c r="Y305" s="4">
        <v>45975</v>
      </c>
      <c r="Z305" s="4">
        <v>46005</v>
      </c>
      <c r="AA305" s="3"/>
      <c r="AB305" s="3"/>
      <c r="AC305" s="2"/>
      <c r="AD305" s="2" t="s">
        <v>94</v>
      </c>
      <c r="AE305" s="2" t="s">
        <v>94</v>
      </c>
      <c r="AF305" s="2"/>
      <c r="AG305" s="2"/>
      <c r="AH305" s="2"/>
      <c r="AI305" s="2"/>
      <c r="AJ305" s="2" t="s">
        <v>50</v>
      </c>
      <c r="AK305" s="2" t="s">
        <v>49</v>
      </c>
    </row>
    <row r="306" spans="1:37" ht="28.8" x14ac:dyDescent="0.3">
      <c r="A306" s="1">
        <v>377</v>
      </c>
      <c r="F306" s="2" t="s">
        <v>62</v>
      </c>
      <c r="G306" s="2"/>
      <c r="H306" s="2" t="s">
        <v>37</v>
      </c>
      <c r="I306" s="2" t="s">
        <v>75</v>
      </c>
      <c r="J306" s="2" t="s">
        <v>138</v>
      </c>
      <c r="K306" s="2" t="s">
        <v>188</v>
      </c>
      <c r="L306" s="2" t="s">
        <v>641</v>
      </c>
      <c r="M306" s="2" t="s">
        <v>642</v>
      </c>
      <c r="N306" s="3" t="s">
        <v>643</v>
      </c>
      <c r="O306" s="2" t="s">
        <v>60</v>
      </c>
      <c r="P306" s="2" t="s">
        <v>65</v>
      </c>
      <c r="Q306" s="2"/>
      <c r="R306" s="2"/>
      <c r="S306" s="2"/>
      <c r="T306" s="2" t="s">
        <v>56</v>
      </c>
      <c r="U306">
        <v>0</v>
      </c>
      <c r="V306">
        <v>30</v>
      </c>
      <c r="W306" s="4">
        <v>45975</v>
      </c>
      <c r="X306" s="4"/>
      <c r="Y306" s="4">
        <v>45975</v>
      </c>
      <c r="Z306" s="4">
        <v>46005</v>
      </c>
      <c r="AA306" s="3"/>
      <c r="AB306" s="3"/>
      <c r="AC306" s="2"/>
      <c r="AD306" s="2" t="s">
        <v>94</v>
      </c>
      <c r="AE306" s="2" t="s">
        <v>94</v>
      </c>
      <c r="AF306" s="2"/>
      <c r="AG306" s="2"/>
      <c r="AH306" s="2"/>
      <c r="AI306" s="2"/>
      <c r="AJ306" s="2" t="s">
        <v>50</v>
      </c>
      <c r="AK306" s="2" t="s">
        <v>49</v>
      </c>
    </row>
    <row r="307" spans="1:37" ht="43.2" x14ac:dyDescent="0.3">
      <c r="A307" s="1">
        <v>378</v>
      </c>
      <c r="F307" s="2" t="s">
        <v>62</v>
      </c>
      <c r="G307" s="2"/>
      <c r="H307" s="2" t="s">
        <v>37</v>
      </c>
      <c r="I307" s="2" t="s">
        <v>75</v>
      </c>
      <c r="J307" s="2" t="s">
        <v>138</v>
      </c>
      <c r="K307" s="2" t="s">
        <v>188</v>
      </c>
      <c r="L307" s="2" t="s">
        <v>437</v>
      </c>
      <c r="M307" s="2" t="s">
        <v>644</v>
      </c>
      <c r="N307" s="3" t="s">
        <v>645</v>
      </c>
      <c r="O307" s="2" t="s">
        <v>60</v>
      </c>
      <c r="P307" s="2" t="s">
        <v>65</v>
      </c>
      <c r="Q307" s="2"/>
      <c r="R307" s="2"/>
      <c r="S307" s="2"/>
      <c r="T307" s="2" t="s">
        <v>56</v>
      </c>
      <c r="U307">
        <v>0</v>
      </c>
      <c r="V307">
        <v>30</v>
      </c>
      <c r="W307" s="4">
        <v>45975</v>
      </c>
      <c r="X307" s="4"/>
      <c r="Y307" s="4">
        <v>45975</v>
      </c>
      <c r="Z307" s="4">
        <v>46005</v>
      </c>
      <c r="AA307" s="3"/>
      <c r="AB307" s="3"/>
      <c r="AC307" s="2"/>
      <c r="AD307" s="2" t="s">
        <v>94</v>
      </c>
      <c r="AE307" s="2" t="s">
        <v>94</v>
      </c>
      <c r="AF307" s="2"/>
      <c r="AG307" s="2"/>
      <c r="AH307" s="2"/>
      <c r="AI307" s="2"/>
      <c r="AJ307" s="2" t="s">
        <v>50</v>
      </c>
      <c r="AK307" s="2" t="s">
        <v>49</v>
      </c>
    </row>
    <row r="308" spans="1:37" ht="28.8" x14ac:dyDescent="0.3">
      <c r="A308" s="1">
        <v>379</v>
      </c>
      <c r="B308">
        <v>17256</v>
      </c>
      <c r="F308" s="2" t="s">
        <v>76</v>
      </c>
      <c r="G308" s="2" t="s">
        <v>78</v>
      </c>
      <c r="H308" s="2" t="s">
        <v>37</v>
      </c>
      <c r="I308" s="2" t="s">
        <v>46</v>
      </c>
      <c r="J308" s="2" t="s">
        <v>442</v>
      </c>
      <c r="K308" s="2" t="s">
        <v>188</v>
      </c>
      <c r="L308" s="2" t="s">
        <v>191</v>
      </c>
      <c r="M308" s="2" t="s">
        <v>192</v>
      </c>
      <c r="N308" s="3" t="s">
        <v>646</v>
      </c>
      <c r="O308" s="2" t="s">
        <v>60</v>
      </c>
      <c r="P308" s="2" t="s">
        <v>65</v>
      </c>
      <c r="Q308" s="2"/>
      <c r="R308" s="2" t="s">
        <v>647</v>
      </c>
      <c r="S308" s="2"/>
      <c r="T308" s="2" t="s">
        <v>56</v>
      </c>
      <c r="U308">
        <v>0</v>
      </c>
      <c r="V308">
        <v>365</v>
      </c>
      <c r="W308" s="4">
        <v>45975</v>
      </c>
      <c r="X308" s="4">
        <v>46034</v>
      </c>
      <c r="Y308" s="4">
        <v>46034</v>
      </c>
      <c r="Z308" s="4">
        <v>46399</v>
      </c>
      <c r="AA308" s="3"/>
      <c r="AB308" s="3" t="s">
        <v>243</v>
      </c>
      <c r="AC308" s="2"/>
      <c r="AD308" s="2" t="s">
        <v>45</v>
      </c>
      <c r="AE308" s="2" t="s">
        <v>45</v>
      </c>
      <c r="AF308" s="2"/>
      <c r="AG308" s="2"/>
      <c r="AH308" s="2"/>
      <c r="AI308" s="2"/>
      <c r="AJ308" s="2" t="s">
        <v>50</v>
      </c>
      <c r="AK308" s="2" t="s">
        <v>49</v>
      </c>
    </row>
    <row r="309" spans="1:37" ht="28.8" x14ac:dyDescent="0.3">
      <c r="A309" s="1">
        <v>380</v>
      </c>
      <c r="B309">
        <v>17273</v>
      </c>
      <c r="F309" s="2" t="s">
        <v>76</v>
      </c>
      <c r="G309" s="2" t="s">
        <v>78</v>
      </c>
      <c r="H309" s="2" t="s">
        <v>37</v>
      </c>
      <c r="I309" s="2" t="s">
        <v>46</v>
      </c>
      <c r="J309" s="2" t="s">
        <v>442</v>
      </c>
      <c r="K309" s="2" t="s">
        <v>188</v>
      </c>
      <c r="L309" s="2" t="s">
        <v>648</v>
      </c>
      <c r="M309" s="2" t="s">
        <v>649</v>
      </c>
      <c r="N309" s="3" t="s">
        <v>650</v>
      </c>
      <c r="O309" s="2" t="s">
        <v>60</v>
      </c>
      <c r="P309" s="2" t="s">
        <v>65</v>
      </c>
      <c r="Q309" s="2"/>
      <c r="R309" s="2" t="s">
        <v>647</v>
      </c>
      <c r="S309" s="2"/>
      <c r="T309" s="2" t="s">
        <v>56</v>
      </c>
      <c r="U309">
        <v>0</v>
      </c>
      <c r="V309">
        <v>365</v>
      </c>
      <c r="W309" s="4">
        <v>45975</v>
      </c>
      <c r="X309" s="4">
        <v>46034</v>
      </c>
      <c r="Y309" s="4">
        <v>46034</v>
      </c>
      <c r="Z309" s="4">
        <v>46399</v>
      </c>
      <c r="AA309" s="3"/>
      <c r="AB309" s="3" t="s">
        <v>271</v>
      </c>
      <c r="AC309" s="2"/>
      <c r="AD309" s="2" t="s">
        <v>45</v>
      </c>
      <c r="AE309" s="2" t="s">
        <v>45</v>
      </c>
      <c r="AF309" s="2"/>
      <c r="AG309" s="2"/>
      <c r="AH309" s="2"/>
      <c r="AI309" s="2"/>
      <c r="AJ309" s="2" t="s">
        <v>50</v>
      </c>
      <c r="AK309" s="2" t="s">
        <v>49</v>
      </c>
    </row>
    <row r="310" spans="1:37" ht="28.8" x14ac:dyDescent="0.3">
      <c r="A310" s="1">
        <v>381</v>
      </c>
      <c r="B310">
        <v>17264</v>
      </c>
      <c r="F310" s="2" t="s">
        <v>76</v>
      </c>
      <c r="G310" s="2" t="s">
        <v>78</v>
      </c>
      <c r="H310" s="2" t="s">
        <v>37</v>
      </c>
      <c r="I310" s="2" t="s">
        <v>46</v>
      </c>
      <c r="J310" s="2" t="s">
        <v>442</v>
      </c>
      <c r="K310" s="2" t="s">
        <v>188</v>
      </c>
      <c r="L310" s="2" t="s">
        <v>184</v>
      </c>
      <c r="M310" s="2" t="s">
        <v>193</v>
      </c>
      <c r="N310" s="3" t="s">
        <v>651</v>
      </c>
      <c r="O310" s="2" t="s">
        <v>60</v>
      </c>
      <c r="P310" s="2" t="s">
        <v>65</v>
      </c>
      <c r="Q310" s="2"/>
      <c r="R310" s="2" t="s">
        <v>647</v>
      </c>
      <c r="S310" s="2"/>
      <c r="T310" s="2" t="s">
        <v>56</v>
      </c>
      <c r="U310">
        <v>0</v>
      </c>
      <c r="V310">
        <v>365</v>
      </c>
      <c r="W310" s="4">
        <v>45975</v>
      </c>
      <c r="X310" s="4">
        <v>46034</v>
      </c>
      <c r="Y310" s="4">
        <v>46034</v>
      </c>
      <c r="Z310" s="4">
        <v>46399</v>
      </c>
      <c r="AA310" s="3"/>
      <c r="AB310" s="3" t="s">
        <v>271</v>
      </c>
      <c r="AC310" s="2"/>
      <c r="AD310" s="2" t="s">
        <v>45</v>
      </c>
      <c r="AE310" s="2" t="s">
        <v>45</v>
      </c>
      <c r="AF310" s="2"/>
      <c r="AG310" s="2"/>
      <c r="AH310" s="2"/>
      <c r="AI310" s="2"/>
      <c r="AJ310" s="2" t="s">
        <v>50</v>
      </c>
      <c r="AK310" s="2" t="s">
        <v>49</v>
      </c>
    </row>
    <row r="311" spans="1:37" ht="28.8" x14ac:dyDescent="0.3">
      <c r="A311" s="1">
        <v>383</v>
      </c>
      <c r="B311">
        <v>17257</v>
      </c>
      <c r="F311" s="2" t="s">
        <v>76</v>
      </c>
      <c r="G311" s="2" t="s">
        <v>78</v>
      </c>
      <c r="H311" s="2" t="s">
        <v>37</v>
      </c>
      <c r="I311" s="2" t="s">
        <v>46</v>
      </c>
      <c r="J311" s="2" t="s">
        <v>442</v>
      </c>
      <c r="K311" s="2" t="s">
        <v>188</v>
      </c>
      <c r="L311" s="2" t="s">
        <v>196</v>
      </c>
      <c r="M311" s="2" t="s">
        <v>652</v>
      </c>
      <c r="N311" s="3" t="s">
        <v>653</v>
      </c>
      <c r="O311" s="2" t="s">
        <v>60</v>
      </c>
      <c r="P311" s="2" t="s">
        <v>65</v>
      </c>
      <c r="Q311" s="2"/>
      <c r="R311" s="2" t="s">
        <v>647</v>
      </c>
      <c r="S311" s="2"/>
      <c r="T311" s="2" t="s">
        <v>56</v>
      </c>
      <c r="U311">
        <v>0</v>
      </c>
      <c r="V311">
        <v>360</v>
      </c>
      <c r="W311" s="4">
        <v>45975</v>
      </c>
      <c r="X311" s="4">
        <v>46034</v>
      </c>
      <c r="Y311" s="4">
        <v>46034</v>
      </c>
      <c r="Z311" s="4">
        <v>46394</v>
      </c>
      <c r="AA311" s="3"/>
      <c r="AB311" s="3" t="s">
        <v>243</v>
      </c>
      <c r="AC311" s="2"/>
      <c r="AD311" s="2" t="s">
        <v>45</v>
      </c>
      <c r="AE311" s="2" t="s">
        <v>45</v>
      </c>
      <c r="AF311" s="2"/>
      <c r="AG311" s="2"/>
      <c r="AH311" s="2"/>
      <c r="AI311" s="2"/>
      <c r="AJ311" s="2" t="s">
        <v>50</v>
      </c>
      <c r="AK311" s="2" t="s">
        <v>49</v>
      </c>
    </row>
    <row r="312" spans="1:37" ht="28.8" x14ac:dyDescent="0.3">
      <c r="A312" s="1">
        <v>384</v>
      </c>
      <c r="B312">
        <v>17259</v>
      </c>
      <c r="F312" s="2" t="s">
        <v>76</v>
      </c>
      <c r="G312" s="2" t="s">
        <v>78</v>
      </c>
      <c r="H312" s="2" t="s">
        <v>37</v>
      </c>
      <c r="I312" s="2" t="s">
        <v>46</v>
      </c>
      <c r="J312" s="2" t="s">
        <v>442</v>
      </c>
      <c r="K312" s="2" t="s">
        <v>188</v>
      </c>
      <c r="L312" s="2" t="s">
        <v>654</v>
      </c>
      <c r="M312" s="2" t="s">
        <v>655</v>
      </c>
      <c r="N312" s="3" t="s">
        <v>646</v>
      </c>
      <c r="O312" s="2" t="s">
        <v>60</v>
      </c>
      <c r="P312" s="2" t="s">
        <v>65</v>
      </c>
      <c r="Q312" s="2"/>
      <c r="R312" s="2" t="s">
        <v>647</v>
      </c>
      <c r="S312" s="2"/>
      <c r="T312" s="2" t="s">
        <v>56</v>
      </c>
      <c r="U312">
        <v>0</v>
      </c>
      <c r="V312">
        <v>360</v>
      </c>
      <c r="W312" s="4">
        <v>45975</v>
      </c>
      <c r="X312" s="4">
        <v>46034</v>
      </c>
      <c r="Y312" s="4">
        <v>46034</v>
      </c>
      <c r="Z312" s="4">
        <v>46394</v>
      </c>
      <c r="AA312" s="3"/>
      <c r="AB312" s="3" t="s">
        <v>271</v>
      </c>
      <c r="AC312" s="2"/>
      <c r="AD312" s="2" t="s">
        <v>45</v>
      </c>
      <c r="AE312" s="2" t="s">
        <v>45</v>
      </c>
      <c r="AF312" s="2"/>
      <c r="AG312" s="2"/>
      <c r="AH312" s="2"/>
      <c r="AI312" s="2"/>
      <c r="AJ312" s="2" t="s">
        <v>50</v>
      </c>
      <c r="AK312" s="2" t="s">
        <v>49</v>
      </c>
    </row>
    <row r="313" spans="1:37" ht="28.8" x14ac:dyDescent="0.3">
      <c r="A313" s="1">
        <v>385</v>
      </c>
      <c r="B313">
        <v>17260</v>
      </c>
      <c r="F313" s="2" t="s">
        <v>76</v>
      </c>
      <c r="G313" s="2" t="s">
        <v>78</v>
      </c>
      <c r="H313" s="2" t="s">
        <v>37</v>
      </c>
      <c r="I313" s="2" t="s">
        <v>46</v>
      </c>
      <c r="J313" s="2" t="s">
        <v>442</v>
      </c>
      <c r="K313" s="2" t="s">
        <v>188</v>
      </c>
      <c r="L313" s="2" t="s">
        <v>656</v>
      </c>
      <c r="M313" s="2" t="s">
        <v>657</v>
      </c>
      <c r="N313" s="3" t="s">
        <v>646</v>
      </c>
      <c r="O313" s="2" t="s">
        <v>60</v>
      </c>
      <c r="P313" s="2" t="s">
        <v>65</v>
      </c>
      <c r="Q313" s="2"/>
      <c r="R313" s="2" t="s">
        <v>647</v>
      </c>
      <c r="S313" s="2"/>
      <c r="T313" s="2" t="s">
        <v>56</v>
      </c>
      <c r="U313">
        <v>0</v>
      </c>
      <c r="V313">
        <v>360</v>
      </c>
      <c r="W313" s="4">
        <v>45975</v>
      </c>
      <c r="X313" s="4">
        <v>46034</v>
      </c>
      <c r="Y313" s="4">
        <v>46034</v>
      </c>
      <c r="Z313" s="4">
        <v>46394</v>
      </c>
      <c r="AA313" s="3"/>
      <c r="AB313" s="3" t="s">
        <v>271</v>
      </c>
      <c r="AC313" s="2"/>
      <c r="AD313" s="2" t="s">
        <v>45</v>
      </c>
      <c r="AE313" s="2" t="s">
        <v>45</v>
      </c>
      <c r="AF313" s="2"/>
      <c r="AG313" s="2"/>
      <c r="AH313" s="2"/>
      <c r="AI313" s="2"/>
      <c r="AJ313" s="2" t="s">
        <v>50</v>
      </c>
      <c r="AK313" s="2" t="s">
        <v>49</v>
      </c>
    </row>
    <row r="314" spans="1:37" ht="28.8" x14ac:dyDescent="0.3">
      <c r="A314" s="1">
        <v>386</v>
      </c>
      <c r="B314">
        <v>17261</v>
      </c>
      <c r="F314" s="2" t="s">
        <v>76</v>
      </c>
      <c r="G314" s="2" t="s">
        <v>78</v>
      </c>
      <c r="H314" s="2" t="s">
        <v>37</v>
      </c>
      <c r="I314" s="2" t="s">
        <v>46</v>
      </c>
      <c r="J314" s="2" t="s">
        <v>442</v>
      </c>
      <c r="K314" s="2" t="s">
        <v>188</v>
      </c>
      <c r="L314" s="2" t="s">
        <v>658</v>
      </c>
      <c r="M314" s="2" t="s">
        <v>657</v>
      </c>
      <c r="N314" s="3" t="s">
        <v>646</v>
      </c>
      <c r="O314" s="2" t="s">
        <v>60</v>
      </c>
      <c r="P314" s="2" t="s">
        <v>65</v>
      </c>
      <c r="Q314" s="2"/>
      <c r="R314" s="2" t="s">
        <v>647</v>
      </c>
      <c r="S314" s="2"/>
      <c r="T314" s="2" t="s">
        <v>56</v>
      </c>
      <c r="U314">
        <v>0</v>
      </c>
      <c r="V314">
        <v>360</v>
      </c>
      <c r="W314" s="4">
        <v>45975</v>
      </c>
      <c r="X314" s="4">
        <v>46034</v>
      </c>
      <c r="Y314" s="4">
        <v>46034</v>
      </c>
      <c r="Z314" s="4">
        <v>46394</v>
      </c>
      <c r="AA314" s="3"/>
      <c r="AB314" s="3" t="s">
        <v>271</v>
      </c>
      <c r="AC314" s="2"/>
      <c r="AD314" s="2" t="s">
        <v>45</v>
      </c>
      <c r="AE314" s="2" t="s">
        <v>45</v>
      </c>
      <c r="AF314" s="2"/>
      <c r="AG314" s="2"/>
      <c r="AH314" s="2"/>
      <c r="AI314" s="2"/>
      <c r="AJ314" s="2" t="s">
        <v>50</v>
      </c>
      <c r="AK314" s="2" t="s">
        <v>49</v>
      </c>
    </row>
    <row r="315" spans="1:37" ht="28.8" x14ac:dyDescent="0.3">
      <c r="A315" s="1">
        <v>387</v>
      </c>
      <c r="B315">
        <v>17262</v>
      </c>
      <c r="F315" s="2" t="s">
        <v>76</v>
      </c>
      <c r="G315" s="2" t="s">
        <v>78</v>
      </c>
      <c r="H315" s="2" t="s">
        <v>37</v>
      </c>
      <c r="I315" s="2" t="s">
        <v>46</v>
      </c>
      <c r="J315" s="2" t="s">
        <v>442</v>
      </c>
      <c r="K315" s="2" t="s">
        <v>188</v>
      </c>
      <c r="L315" s="2" t="s">
        <v>659</v>
      </c>
      <c r="M315" s="2" t="s">
        <v>660</v>
      </c>
      <c r="N315" s="3" t="s">
        <v>661</v>
      </c>
      <c r="O315" s="2" t="s">
        <v>60</v>
      </c>
      <c r="P315" s="2" t="s">
        <v>65</v>
      </c>
      <c r="Q315" s="2"/>
      <c r="R315" s="2" t="s">
        <v>647</v>
      </c>
      <c r="S315" s="2"/>
      <c r="T315" s="2" t="s">
        <v>56</v>
      </c>
      <c r="U315">
        <v>0</v>
      </c>
      <c r="V315">
        <v>360</v>
      </c>
      <c r="W315" s="4">
        <v>45975</v>
      </c>
      <c r="X315" s="4">
        <v>46034</v>
      </c>
      <c r="Y315" s="4">
        <v>46034</v>
      </c>
      <c r="Z315" s="4">
        <v>46394</v>
      </c>
      <c r="AA315" s="3"/>
      <c r="AB315" s="3" t="s">
        <v>271</v>
      </c>
      <c r="AC315" s="2"/>
      <c r="AD315" s="2" t="s">
        <v>45</v>
      </c>
      <c r="AE315" s="2" t="s">
        <v>45</v>
      </c>
      <c r="AF315" s="2"/>
      <c r="AG315" s="2"/>
      <c r="AH315" s="2"/>
      <c r="AI315" s="2"/>
      <c r="AJ315" s="2" t="s">
        <v>50</v>
      </c>
      <c r="AK315" s="2" t="s">
        <v>49</v>
      </c>
    </row>
    <row r="316" spans="1:37" ht="28.8" x14ac:dyDescent="0.3">
      <c r="A316" s="1">
        <v>388</v>
      </c>
      <c r="B316">
        <v>17263</v>
      </c>
      <c r="F316" s="2" t="s">
        <v>76</v>
      </c>
      <c r="G316" s="2" t="s">
        <v>78</v>
      </c>
      <c r="H316" s="2" t="s">
        <v>37</v>
      </c>
      <c r="I316" s="2" t="s">
        <v>46</v>
      </c>
      <c r="J316" s="2" t="s">
        <v>442</v>
      </c>
      <c r="K316" s="2" t="s">
        <v>188</v>
      </c>
      <c r="L316" s="2" t="s">
        <v>662</v>
      </c>
      <c r="M316" s="2" t="s">
        <v>663</v>
      </c>
      <c r="N316" s="3" t="s">
        <v>664</v>
      </c>
      <c r="O316" s="2" t="s">
        <v>60</v>
      </c>
      <c r="P316" s="2" t="s">
        <v>65</v>
      </c>
      <c r="Q316" s="2"/>
      <c r="R316" s="2" t="s">
        <v>647</v>
      </c>
      <c r="S316" s="2"/>
      <c r="T316" s="2" t="s">
        <v>56</v>
      </c>
      <c r="U316">
        <v>0</v>
      </c>
      <c r="V316">
        <v>360</v>
      </c>
      <c r="W316" s="4">
        <v>45975</v>
      </c>
      <c r="X316" s="4">
        <v>46034</v>
      </c>
      <c r="Y316" s="4">
        <v>46034</v>
      </c>
      <c r="Z316" s="4">
        <v>46394</v>
      </c>
      <c r="AA316" s="3"/>
      <c r="AB316" s="3" t="s">
        <v>271</v>
      </c>
      <c r="AC316" s="2"/>
      <c r="AD316" s="2" t="s">
        <v>45</v>
      </c>
      <c r="AE316" s="2" t="s">
        <v>45</v>
      </c>
      <c r="AF316" s="2"/>
      <c r="AG316" s="2"/>
      <c r="AH316" s="2"/>
      <c r="AI316" s="2"/>
      <c r="AJ316" s="2" t="s">
        <v>50</v>
      </c>
      <c r="AK316" s="2" t="s">
        <v>49</v>
      </c>
    </row>
    <row r="317" spans="1:37" ht="172.8" x14ac:dyDescent="0.3">
      <c r="A317" s="1">
        <v>390</v>
      </c>
      <c r="F317" s="2" t="s">
        <v>76</v>
      </c>
      <c r="G317" s="2"/>
      <c r="H317" s="2" t="s">
        <v>37</v>
      </c>
      <c r="I317" s="2" t="s">
        <v>75</v>
      </c>
      <c r="J317" s="2" t="s">
        <v>364</v>
      </c>
      <c r="K317" s="2" t="s">
        <v>285</v>
      </c>
      <c r="L317" s="2" t="s">
        <v>413</v>
      </c>
      <c r="M317" s="2" t="s">
        <v>666</v>
      </c>
      <c r="N317" s="3" t="s">
        <v>665</v>
      </c>
      <c r="O317" s="2" t="s">
        <v>42</v>
      </c>
      <c r="P317" s="2" t="s">
        <v>65</v>
      </c>
      <c r="Q317" s="2"/>
      <c r="R317" s="2"/>
      <c r="S317" s="2"/>
      <c r="T317" s="2" t="s">
        <v>56</v>
      </c>
      <c r="U317">
        <v>0</v>
      </c>
      <c r="V317">
        <v>0</v>
      </c>
      <c r="W317" s="4">
        <v>45964</v>
      </c>
      <c r="X317" s="4"/>
      <c r="Y317" s="4">
        <v>45598</v>
      </c>
      <c r="Z317" s="4">
        <v>45598</v>
      </c>
      <c r="AA317" s="3"/>
      <c r="AB317" s="3"/>
      <c r="AC317" s="2"/>
      <c r="AD317" s="2" t="s">
        <v>74</v>
      </c>
      <c r="AE317" s="2" t="s">
        <v>94</v>
      </c>
      <c r="AF317" s="2"/>
      <c r="AG317" s="2"/>
      <c r="AH317" s="2"/>
      <c r="AI317" s="2"/>
      <c r="AJ317" s="2" t="s">
        <v>50</v>
      </c>
      <c r="AK317" s="2" t="s">
        <v>49</v>
      </c>
    </row>
    <row r="318" spans="1:37" ht="172.8" x14ac:dyDescent="0.3">
      <c r="A318" s="1">
        <v>392</v>
      </c>
      <c r="B318">
        <v>19941</v>
      </c>
      <c r="F318" s="2" t="s">
        <v>76</v>
      </c>
      <c r="G318" s="2" t="s">
        <v>72</v>
      </c>
      <c r="H318" s="2" t="s">
        <v>37</v>
      </c>
      <c r="I318" s="2" t="s">
        <v>75</v>
      </c>
      <c r="J318" s="2" t="s">
        <v>364</v>
      </c>
      <c r="K318" s="2" t="s">
        <v>285</v>
      </c>
      <c r="L318" s="2" t="s">
        <v>281</v>
      </c>
      <c r="M318" s="2" t="s">
        <v>288</v>
      </c>
      <c r="N318" s="3" t="s">
        <v>665</v>
      </c>
      <c r="O318" s="2" t="s">
        <v>42</v>
      </c>
      <c r="P318" s="2" t="s">
        <v>65</v>
      </c>
      <c r="Q318" s="2"/>
      <c r="R318" s="2"/>
      <c r="S318" s="2"/>
      <c r="T318" s="2" t="s">
        <v>56</v>
      </c>
      <c r="U318">
        <v>0</v>
      </c>
      <c r="V318">
        <v>360</v>
      </c>
      <c r="W318" s="4">
        <v>45964</v>
      </c>
      <c r="X318" s="4"/>
      <c r="Y318" s="4">
        <v>45598</v>
      </c>
      <c r="Z318" s="4">
        <v>45958</v>
      </c>
      <c r="AA318" s="3"/>
      <c r="AB318" s="3" t="s">
        <v>2549</v>
      </c>
      <c r="AC318" s="2"/>
      <c r="AD318" s="2" t="s">
        <v>74</v>
      </c>
      <c r="AE318" s="2" t="s">
        <v>94</v>
      </c>
      <c r="AF318" s="2"/>
      <c r="AG318" s="2"/>
      <c r="AH318" s="2"/>
      <c r="AI318" s="2"/>
      <c r="AJ318" s="2" t="s">
        <v>50</v>
      </c>
      <c r="AK318" s="2" t="s">
        <v>49</v>
      </c>
    </row>
    <row r="319" spans="1:37" ht="172.8" x14ac:dyDescent="0.3">
      <c r="A319" s="1">
        <v>393</v>
      </c>
      <c r="B319">
        <v>19926</v>
      </c>
      <c r="F319" s="2" t="s">
        <v>76</v>
      </c>
      <c r="G319" s="2" t="s">
        <v>72</v>
      </c>
      <c r="H319" s="2" t="s">
        <v>37</v>
      </c>
      <c r="I319" s="2" t="s">
        <v>75</v>
      </c>
      <c r="J319" s="2" t="s">
        <v>364</v>
      </c>
      <c r="K319" s="2" t="s">
        <v>285</v>
      </c>
      <c r="L319" s="2" t="s">
        <v>283</v>
      </c>
      <c r="M319" s="2" t="s">
        <v>289</v>
      </c>
      <c r="N319" s="3" t="s">
        <v>665</v>
      </c>
      <c r="O319" s="2" t="s">
        <v>42</v>
      </c>
      <c r="P319" s="2" t="s">
        <v>65</v>
      </c>
      <c r="Q319" s="2"/>
      <c r="R319" s="2"/>
      <c r="S319" s="2"/>
      <c r="T319" s="2" t="s">
        <v>56</v>
      </c>
      <c r="U319">
        <v>0</v>
      </c>
      <c r="V319">
        <v>360</v>
      </c>
      <c r="W319" s="4">
        <v>45964</v>
      </c>
      <c r="X319" s="4"/>
      <c r="Y319" s="4">
        <v>45598</v>
      </c>
      <c r="Z319" s="4">
        <v>45958</v>
      </c>
      <c r="AA319" s="3"/>
      <c r="AB319" s="3" t="s">
        <v>2550</v>
      </c>
      <c r="AC319" s="2"/>
      <c r="AD319" s="2" t="s">
        <v>74</v>
      </c>
      <c r="AE319" s="2" t="s">
        <v>94</v>
      </c>
      <c r="AF319" s="2"/>
      <c r="AG319" s="2"/>
      <c r="AH319" s="2"/>
      <c r="AI319" s="2"/>
      <c r="AJ319" s="2" t="s">
        <v>50</v>
      </c>
      <c r="AK319" s="2" t="s">
        <v>49</v>
      </c>
    </row>
    <row r="320" spans="1:37" ht="172.8" x14ac:dyDescent="0.3">
      <c r="A320" s="1">
        <v>396</v>
      </c>
      <c r="F320" s="2" t="s">
        <v>76</v>
      </c>
      <c r="G320" s="2"/>
      <c r="H320" s="2" t="s">
        <v>37</v>
      </c>
      <c r="I320" s="2" t="s">
        <v>75</v>
      </c>
      <c r="J320" s="2" t="s">
        <v>364</v>
      </c>
      <c r="K320" s="2" t="s">
        <v>285</v>
      </c>
      <c r="L320" s="2" t="s">
        <v>430</v>
      </c>
      <c r="M320" s="2" t="s">
        <v>668</v>
      </c>
      <c r="N320" s="3" t="s">
        <v>665</v>
      </c>
      <c r="O320" s="2" t="s">
        <v>42</v>
      </c>
      <c r="P320" s="2" t="s">
        <v>65</v>
      </c>
      <c r="Q320" s="2"/>
      <c r="R320" s="2"/>
      <c r="S320" s="2"/>
      <c r="T320" s="2" t="s">
        <v>56</v>
      </c>
      <c r="U320">
        <v>0</v>
      </c>
      <c r="V320">
        <v>0</v>
      </c>
      <c r="W320" s="4">
        <v>45964</v>
      </c>
      <c r="X320" s="4"/>
      <c r="Y320" s="4">
        <v>45598</v>
      </c>
      <c r="Z320" s="4">
        <v>45598</v>
      </c>
      <c r="AA320" s="3"/>
      <c r="AB320" s="3"/>
      <c r="AC320" s="2"/>
      <c r="AD320" s="2" t="s">
        <v>74</v>
      </c>
      <c r="AE320" s="2" t="s">
        <v>74</v>
      </c>
      <c r="AF320" s="2"/>
      <c r="AG320" s="2"/>
      <c r="AH320" s="2"/>
      <c r="AI320" s="2"/>
      <c r="AJ320" s="2" t="s">
        <v>50</v>
      </c>
      <c r="AK320" s="2" t="s">
        <v>49</v>
      </c>
    </row>
    <row r="321" spans="1:37" ht="172.8" x14ac:dyDescent="0.3">
      <c r="A321" s="1">
        <v>397</v>
      </c>
      <c r="B321">
        <v>19911</v>
      </c>
      <c r="F321" s="2" t="s">
        <v>76</v>
      </c>
      <c r="G321" s="2" t="s">
        <v>78</v>
      </c>
      <c r="H321" s="2" t="s">
        <v>37</v>
      </c>
      <c r="I321" s="2" t="s">
        <v>75</v>
      </c>
      <c r="J321" s="2" t="s">
        <v>364</v>
      </c>
      <c r="K321" s="2" t="s">
        <v>285</v>
      </c>
      <c r="L321" s="2" t="s">
        <v>434</v>
      </c>
      <c r="M321" s="2" t="s">
        <v>669</v>
      </c>
      <c r="N321" s="3" t="s">
        <v>665</v>
      </c>
      <c r="O321" s="2" t="s">
        <v>42</v>
      </c>
      <c r="P321" s="2" t="s">
        <v>65</v>
      </c>
      <c r="Q321" s="2"/>
      <c r="R321" s="2"/>
      <c r="S321" s="2"/>
      <c r="T321" s="2" t="s">
        <v>56</v>
      </c>
      <c r="U321">
        <v>0</v>
      </c>
      <c r="V321">
        <v>0</v>
      </c>
      <c r="W321" s="4">
        <v>45964</v>
      </c>
      <c r="X321" s="4">
        <v>46184</v>
      </c>
      <c r="Y321" s="4">
        <v>46184</v>
      </c>
      <c r="Z321" s="4">
        <v>46184</v>
      </c>
      <c r="AA321" s="3"/>
      <c r="AB321" s="3" t="s">
        <v>2400</v>
      </c>
      <c r="AC321" s="2"/>
      <c r="AD321" s="2" t="s">
        <v>74</v>
      </c>
      <c r="AE321" s="2" t="s">
        <v>74</v>
      </c>
      <c r="AF321" s="2"/>
      <c r="AG321" s="2"/>
      <c r="AH321" s="2"/>
      <c r="AI321" s="2"/>
      <c r="AJ321" s="2" t="s">
        <v>50</v>
      </c>
      <c r="AK321" s="2" t="s">
        <v>49</v>
      </c>
    </row>
    <row r="322" spans="1:37" ht="172.8" x14ac:dyDescent="0.3">
      <c r="A322" s="1">
        <v>398</v>
      </c>
      <c r="F322" s="2" t="s">
        <v>76</v>
      </c>
      <c r="G322" s="2"/>
      <c r="H322" s="2" t="s">
        <v>37</v>
      </c>
      <c r="I322" s="2" t="s">
        <v>75</v>
      </c>
      <c r="J322" s="2" t="s">
        <v>364</v>
      </c>
      <c r="K322" s="2" t="s">
        <v>285</v>
      </c>
      <c r="L322" s="2" t="s">
        <v>437</v>
      </c>
      <c r="M322" s="2" t="s">
        <v>670</v>
      </c>
      <c r="N322" s="3" t="s">
        <v>665</v>
      </c>
      <c r="O322" s="2" t="s">
        <v>42</v>
      </c>
      <c r="P322" s="2" t="s">
        <v>65</v>
      </c>
      <c r="Q322" s="2"/>
      <c r="R322" s="2"/>
      <c r="S322" s="2"/>
      <c r="T322" s="2" t="s">
        <v>56</v>
      </c>
      <c r="U322">
        <v>0</v>
      </c>
      <c r="V322">
        <v>0</v>
      </c>
      <c r="W322" s="4">
        <v>45964</v>
      </c>
      <c r="X322" s="4"/>
      <c r="Y322" s="4">
        <v>45598</v>
      </c>
      <c r="Z322" s="4">
        <v>45598</v>
      </c>
      <c r="AA322" s="3"/>
      <c r="AB322" s="3"/>
      <c r="AC322" s="2"/>
      <c r="AD322" s="2" t="s">
        <v>74</v>
      </c>
      <c r="AE322" s="2" t="s">
        <v>74</v>
      </c>
      <c r="AF322" s="2"/>
      <c r="AG322" s="2"/>
      <c r="AH322" s="2"/>
      <c r="AI322" s="2"/>
      <c r="AJ322" s="2" t="s">
        <v>50</v>
      </c>
      <c r="AK322" s="2" t="s">
        <v>49</v>
      </c>
    </row>
    <row r="323" spans="1:37" ht="172.8" x14ac:dyDescent="0.3">
      <c r="A323" s="1">
        <v>399</v>
      </c>
      <c r="F323" s="2" t="s">
        <v>76</v>
      </c>
      <c r="G323" s="2" t="s">
        <v>44</v>
      </c>
      <c r="H323" s="2" t="s">
        <v>37</v>
      </c>
      <c r="I323" s="2" t="s">
        <v>75</v>
      </c>
      <c r="J323" s="2" t="s">
        <v>364</v>
      </c>
      <c r="K323" s="2" t="s">
        <v>290</v>
      </c>
      <c r="L323" s="2" t="s">
        <v>273</v>
      </c>
      <c r="M323" s="2" t="s">
        <v>291</v>
      </c>
      <c r="N323" s="3" t="s">
        <v>665</v>
      </c>
      <c r="O323" s="2" t="s">
        <v>42</v>
      </c>
      <c r="P323" s="2" t="s">
        <v>65</v>
      </c>
      <c r="Q323" s="2"/>
      <c r="R323" s="2"/>
      <c r="S323" s="2"/>
      <c r="T323" s="2" t="s">
        <v>56</v>
      </c>
      <c r="U323">
        <v>0</v>
      </c>
      <c r="V323">
        <v>360</v>
      </c>
      <c r="W323" s="4">
        <v>45965</v>
      </c>
      <c r="X323" s="4"/>
      <c r="Y323" s="4">
        <v>45962</v>
      </c>
      <c r="Z323" s="4">
        <v>46322</v>
      </c>
      <c r="AA323" s="3"/>
      <c r="AB323" s="3"/>
      <c r="AC323" s="2"/>
      <c r="AD323" s="2" t="s">
        <v>74</v>
      </c>
      <c r="AE323" s="2" t="s">
        <v>74</v>
      </c>
      <c r="AF323" s="2"/>
      <c r="AG323" s="2"/>
      <c r="AH323" s="2"/>
      <c r="AI323" s="2"/>
      <c r="AJ323" s="2" t="s">
        <v>50</v>
      </c>
      <c r="AK323" s="2" t="s">
        <v>49</v>
      </c>
    </row>
    <row r="324" spans="1:37" ht="172.8" x14ac:dyDescent="0.3">
      <c r="A324" s="1">
        <v>400</v>
      </c>
      <c r="F324" s="2" t="s">
        <v>76</v>
      </c>
      <c r="G324" s="2"/>
      <c r="H324" s="2" t="s">
        <v>37</v>
      </c>
      <c r="I324" s="2" t="s">
        <v>75</v>
      </c>
      <c r="J324" s="2" t="s">
        <v>364</v>
      </c>
      <c r="K324" s="2" t="s">
        <v>290</v>
      </c>
      <c r="L324" s="2" t="s">
        <v>413</v>
      </c>
      <c r="M324" s="2" t="s">
        <v>671</v>
      </c>
      <c r="N324" s="3" t="s">
        <v>665</v>
      </c>
      <c r="O324" s="2" t="s">
        <v>42</v>
      </c>
      <c r="P324" s="2" t="s">
        <v>65</v>
      </c>
      <c r="Q324" s="2"/>
      <c r="R324" s="2"/>
      <c r="S324" s="2"/>
      <c r="T324" s="2" t="s">
        <v>56</v>
      </c>
      <c r="U324">
        <v>0</v>
      </c>
      <c r="V324">
        <v>360</v>
      </c>
      <c r="W324" s="4">
        <v>45965</v>
      </c>
      <c r="X324" s="4"/>
      <c r="Y324" s="4">
        <v>45599</v>
      </c>
      <c r="Z324" s="4">
        <v>45965</v>
      </c>
      <c r="AA324" s="3"/>
      <c r="AB324" s="3"/>
      <c r="AC324" s="2"/>
      <c r="AD324" s="2" t="s">
        <v>74</v>
      </c>
      <c r="AE324" s="2" t="s">
        <v>74</v>
      </c>
      <c r="AF324" s="2"/>
      <c r="AG324" s="2"/>
      <c r="AH324" s="2"/>
      <c r="AI324" s="2"/>
      <c r="AJ324" s="2" t="s">
        <v>50</v>
      </c>
      <c r="AK324" s="2" t="s">
        <v>49</v>
      </c>
    </row>
    <row r="325" spans="1:37" ht="172.8" x14ac:dyDescent="0.3">
      <c r="A325" s="1">
        <v>401</v>
      </c>
      <c r="F325" s="2" t="s">
        <v>76</v>
      </c>
      <c r="G325" s="2"/>
      <c r="H325" s="2" t="s">
        <v>37</v>
      </c>
      <c r="I325" s="2" t="s">
        <v>75</v>
      </c>
      <c r="J325" s="2" t="s">
        <v>364</v>
      </c>
      <c r="K325" s="2" t="s">
        <v>290</v>
      </c>
      <c r="L325" s="2" t="s">
        <v>278</v>
      </c>
      <c r="M325" s="2" t="s">
        <v>292</v>
      </c>
      <c r="N325" s="3" t="s">
        <v>665</v>
      </c>
      <c r="O325" s="2" t="s">
        <v>42</v>
      </c>
      <c r="P325" s="2" t="s">
        <v>65</v>
      </c>
      <c r="Q325" s="2"/>
      <c r="R325" s="2"/>
      <c r="S325" s="2"/>
      <c r="T325" s="2" t="s">
        <v>56</v>
      </c>
      <c r="U325">
        <v>0</v>
      </c>
      <c r="V325">
        <v>360</v>
      </c>
      <c r="W325" s="4">
        <v>45965</v>
      </c>
      <c r="X325" s="4"/>
      <c r="Y325" s="4">
        <v>45599</v>
      </c>
      <c r="Z325" s="4">
        <v>46330</v>
      </c>
      <c r="AA325" s="3"/>
      <c r="AB325" s="3"/>
      <c r="AC325" s="2"/>
      <c r="AD325" s="2" t="s">
        <v>74</v>
      </c>
      <c r="AE325" s="2" t="s">
        <v>74</v>
      </c>
      <c r="AF325" s="2"/>
      <c r="AG325" s="2"/>
      <c r="AH325" s="2"/>
      <c r="AI325" s="2"/>
      <c r="AJ325" s="2" t="s">
        <v>50</v>
      </c>
      <c r="AK325" s="2" t="s">
        <v>49</v>
      </c>
    </row>
    <row r="326" spans="1:37" ht="172.8" x14ac:dyDescent="0.3">
      <c r="A326" s="1">
        <v>402</v>
      </c>
      <c r="F326" s="2" t="s">
        <v>76</v>
      </c>
      <c r="G326" s="2"/>
      <c r="H326" s="2" t="s">
        <v>37</v>
      </c>
      <c r="I326" s="2" t="s">
        <v>75</v>
      </c>
      <c r="J326" s="2" t="s">
        <v>364</v>
      </c>
      <c r="K326" s="2" t="s">
        <v>290</v>
      </c>
      <c r="L326" s="2" t="s">
        <v>281</v>
      </c>
      <c r="M326" s="2" t="s">
        <v>293</v>
      </c>
      <c r="N326" s="3" t="s">
        <v>665</v>
      </c>
      <c r="O326" s="2" t="s">
        <v>42</v>
      </c>
      <c r="P326" s="2" t="s">
        <v>65</v>
      </c>
      <c r="Q326" s="2"/>
      <c r="R326" s="2"/>
      <c r="S326" s="2"/>
      <c r="T326" s="2" t="s">
        <v>56</v>
      </c>
      <c r="U326">
        <v>0</v>
      </c>
      <c r="V326">
        <v>360</v>
      </c>
      <c r="W326" s="4">
        <v>45965</v>
      </c>
      <c r="X326" s="4"/>
      <c r="Y326" s="4">
        <v>46329</v>
      </c>
      <c r="Z326" s="4">
        <v>46330</v>
      </c>
      <c r="AA326" s="3"/>
      <c r="AB326" s="3"/>
      <c r="AC326" s="2"/>
      <c r="AD326" s="2" t="s">
        <v>74</v>
      </c>
      <c r="AE326" s="2" t="s">
        <v>94</v>
      </c>
      <c r="AF326" s="2"/>
      <c r="AG326" s="2"/>
      <c r="AH326" s="2"/>
      <c r="AI326" s="2"/>
      <c r="AJ326" s="2" t="s">
        <v>50</v>
      </c>
      <c r="AK326" s="2" t="s">
        <v>49</v>
      </c>
    </row>
    <row r="327" spans="1:37" ht="172.8" x14ac:dyDescent="0.3">
      <c r="A327" s="1">
        <v>403</v>
      </c>
      <c r="F327" s="2" t="s">
        <v>76</v>
      </c>
      <c r="G327" s="2"/>
      <c r="H327" s="2" t="s">
        <v>37</v>
      </c>
      <c r="I327" s="2" t="s">
        <v>75</v>
      </c>
      <c r="J327" s="2" t="s">
        <v>364</v>
      </c>
      <c r="K327" s="2" t="s">
        <v>290</v>
      </c>
      <c r="L327" s="2" t="s">
        <v>283</v>
      </c>
      <c r="M327" s="2" t="s">
        <v>294</v>
      </c>
      <c r="N327" s="3" t="s">
        <v>665</v>
      </c>
      <c r="O327" s="2" t="s">
        <v>42</v>
      </c>
      <c r="P327" s="2" t="s">
        <v>65</v>
      </c>
      <c r="Q327" s="2"/>
      <c r="R327" s="2"/>
      <c r="S327" s="2"/>
      <c r="T327" s="2" t="s">
        <v>56</v>
      </c>
      <c r="U327">
        <v>0</v>
      </c>
      <c r="V327">
        <v>360</v>
      </c>
      <c r="W327" s="4">
        <v>45965</v>
      </c>
      <c r="X327" s="4"/>
      <c r="Y327" s="4">
        <v>45599</v>
      </c>
      <c r="Z327" s="4">
        <v>46330</v>
      </c>
      <c r="AA327" s="3"/>
      <c r="AB327" s="3"/>
      <c r="AC327" s="2"/>
      <c r="AD327" s="2" t="s">
        <v>74</v>
      </c>
      <c r="AE327" s="2" t="s">
        <v>94</v>
      </c>
      <c r="AF327" s="2"/>
      <c r="AG327" s="2"/>
      <c r="AH327" s="2"/>
      <c r="AI327" s="2"/>
      <c r="AJ327" s="2" t="s">
        <v>50</v>
      </c>
      <c r="AK327" s="2" t="s">
        <v>49</v>
      </c>
    </row>
    <row r="328" spans="1:37" ht="172.8" x14ac:dyDescent="0.3">
      <c r="A328" s="1">
        <v>404</v>
      </c>
      <c r="F328" s="2" t="s">
        <v>76</v>
      </c>
      <c r="G328" s="2"/>
      <c r="H328" s="2" t="s">
        <v>37</v>
      </c>
      <c r="I328" s="2" t="s">
        <v>75</v>
      </c>
      <c r="J328" s="2" t="s">
        <v>364</v>
      </c>
      <c r="K328" s="2" t="s">
        <v>290</v>
      </c>
      <c r="L328" s="2" t="s">
        <v>672</v>
      </c>
      <c r="M328" s="2" t="s">
        <v>673</v>
      </c>
      <c r="N328" s="3" t="s">
        <v>665</v>
      </c>
      <c r="O328" s="2" t="s">
        <v>42</v>
      </c>
      <c r="P328" s="2" t="s">
        <v>65</v>
      </c>
      <c r="Q328" s="2"/>
      <c r="R328" s="2"/>
      <c r="S328" s="2"/>
      <c r="T328" s="2" t="s">
        <v>56</v>
      </c>
      <c r="U328">
        <v>0</v>
      </c>
      <c r="V328">
        <v>360</v>
      </c>
      <c r="W328" s="4">
        <v>45965</v>
      </c>
      <c r="X328" s="4"/>
      <c r="Y328" s="4">
        <v>45599</v>
      </c>
      <c r="Z328" s="4">
        <v>46330</v>
      </c>
      <c r="AA328" s="3"/>
      <c r="AB328" s="3"/>
      <c r="AC328" s="2"/>
      <c r="AD328" s="2" t="s">
        <v>74</v>
      </c>
      <c r="AE328" s="2" t="s">
        <v>95</v>
      </c>
      <c r="AF328" s="2"/>
      <c r="AG328" s="2"/>
      <c r="AH328" s="2"/>
      <c r="AI328" s="2"/>
      <c r="AJ328" s="2" t="s">
        <v>50</v>
      </c>
      <c r="AK328" s="2" t="s">
        <v>49</v>
      </c>
    </row>
    <row r="329" spans="1:37" ht="172.8" x14ac:dyDescent="0.3">
      <c r="A329" s="1">
        <v>405</v>
      </c>
      <c r="F329" s="2" t="s">
        <v>76</v>
      </c>
      <c r="G329" s="2"/>
      <c r="H329" s="2" t="s">
        <v>37</v>
      </c>
      <c r="I329" s="2" t="s">
        <v>75</v>
      </c>
      <c r="J329" s="2" t="s">
        <v>364</v>
      </c>
      <c r="K329" s="2" t="s">
        <v>290</v>
      </c>
      <c r="L329" s="2" t="s">
        <v>427</v>
      </c>
      <c r="M329" s="2" t="s">
        <v>674</v>
      </c>
      <c r="N329" s="3" t="s">
        <v>665</v>
      </c>
      <c r="O329" s="2" t="s">
        <v>42</v>
      </c>
      <c r="P329" s="2" t="s">
        <v>65</v>
      </c>
      <c r="Q329" s="2"/>
      <c r="R329" s="2"/>
      <c r="S329" s="2"/>
      <c r="T329" s="2" t="s">
        <v>56</v>
      </c>
      <c r="U329">
        <v>0</v>
      </c>
      <c r="V329">
        <v>360</v>
      </c>
      <c r="W329" s="4">
        <v>45965</v>
      </c>
      <c r="X329" s="4"/>
      <c r="Y329" s="4">
        <v>45599</v>
      </c>
      <c r="Z329" s="4">
        <v>46330</v>
      </c>
      <c r="AA329" s="3"/>
      <c r="AB329" s="3"/>
      <c r="AC329" s="2"/>
      <c r="AD329" s="2" t="s">
        <v>74</v>
      </c>
      <c r="AE329" s="2" t="s">
        <v>95</v>
      </c>
      <c r="AF329" s="2"/>
      <c r="AG329" s="2"/>
      <c r="AH329" s="2"/>
      <c r="AI329" s="2"/>
      <c r="AJ329" s="2" t="s">
        <v>50</v>
      </c>
      <c r="AK329" s="2" t="s">
        <v>49</v>
      </c>
    </row>
    <row r="330" spans="1:37" ht="172.8" x14ac:dyDescent="0.3">
      <c r="A330" s="1">
        <v>406</v>
      </c>
      <c r="F330" s="2" t="s">
        <v>76</v>
      </c>
      <c r="G330" s="2"/>
      <c r="H330" s="2" t="s">
        <v>37</v>
      </c>
      <c r="I330" s="2" t="s">
        <v>75</v>
      </c>
      <c r="J330" s="2" t="s">
        <v>364</v>
      </c>
      <c r="K330" s="2" t="s">
        <v>290</v>
      </c>
      <c r="L330" s="2" t="s">
        <v>430</v>
      </c>
      <c r="M330" s="2" t="s">
        <v>675</v>
      </c>
      <c r="N330" s="3" t="s">
        <v>665</v>
      </c>
      <c r="O330" s="2" t="s">
        <v>42</v>
      </c>
      <c r="P330" s="2" t="s">
        <v>65</v>
      </c>
      <c r="Q330" s="2"/>
      <c r="R330" s="2"/>
      <c r="S330" s="2"/>
      <c r="T330" s="2" t="s">
        <v>56</v>
      </c>
      <c r="U330">
        <v>0</v>
      </c>
      <c r="V330">
        <v>360</v>
      </c>
      <c r="W330" s="4">
        <v>45965</v>
      </c>
      <c r="X330" s="4"/>
      <c r="Y330" s="4">
        <v>45599</v>
      </c>
      <c r="Z330" s="4">
        <v>46330</v>
      </c>
      <c r="AA330" s="3"/>
      <c r="AB330" s="3"/>
      <c r="AC330" s="2"/>
      <c r="AD330" s="2" t="s">
        <v>74</v>
      </c>
      <c r="AE330" s="2" t="s">
        <v>95</v>
      </c>
      <c r="AF330" s="2"/>
      <c r="AG330" s="2"/>
      <c r="AH330" s="2"/>
      <c r="AI330" s="2"/>
      <c r="AJ330" s="2" t="s">
        <v>50</v>
      </c>
      <c r="AK330" s="2" t="s">
        <v>49</v>
      </c>
    </row>
    <row r="331" spans="1:37" ht="172.8" x14ac:dyDescent="0.3">
      <c r="A331" s="1">
        <v>407</v>
      </c>
      <c r="F331" s="2" t="s">
        <v>76</v>
      </c>
      <c r="G331" s="2"/>
      <c r="H331" s="2" t="s">
        <v>37</v>
      </c>
      <c r="I331" s="2" t="s">
        <v>75</v>
      </c>
      <c r="J331" s="2" t="s">
        <v>364</v>
      </c>
      <c r="K331" s="2" t="s">
        <v>295</v>
      </c>
      <c r="L331" s="2" t="s">
        <v>273</v>
      </c>
      <c r="M331" s="2" t="s">
        <v>296</v>
      </c>
      <c r="N331" s="3" t="s">
        <v>665</v>
      </c>
      <c r="O331" s="2" t="s">
        <v>42</v>
      </c>
      <c r="P331" s="2" t="s">
        <v>65</v>
      </c>
      <c r="Q331" s="2"/>
      <c r="R331" s="2"/>
      <c r="S331" s="2"/>
      <c r="T331" s="2" t="s">
        <v>56</v>
      </c>
      <c r="U331">
        <v>0</v>
      </c>
      <c r="V331">
        <v>360</v>
      </c>
      <c r="W331" s="4">
        <v>45965</v>
      </c>
      <c r="X331" s="4"/>
      <c r="Y331" s="4">
        <v>45616</v>
      </c>
      <c r="Z331" s="4">
        <v>45976</v>
      </c>
      <c r="AA331" s="3"/>
      <c r="AB331" s="3"/>
      <c r="AC331" s="2"/>
      <c r="AD331" s="2" t="s">
        <v>74</v>
      </c>
      <c r="AE331" s="2" t="s">
        <v>74</v>
      </c>
      <c r="AF331" s="2"/>
      <c r="AG331" s="2"/>
      <c r="AH331" s="2"/>
      <c r="AI331" s="2"/>
      <c r="AJ331" s="2" t="s">
        <v>50</v>
      </c>
      <c r="AK331" s="2" t="s">
        <v>49</v>
      </c>
    </row>
    <row r="332" spans="1:37" ht="172.8" x14ac:dyDescent="0.3">
      <c r="A332" s="1">
        <v>408</v>
      </c>
      <c r="F332" s="2" t="s">
        <v>76</v>
      </c>
      <c r="G332" s="2"/>
      <c r="H332" s="2" t="s">
        <v>37</v>
      </c>
      <c r="I332" s="2" t="s">
        <v>75</v>
      </c>
      <c r="J332" s="2" t="s">
        <v>364</v>
      </c>
      <c r="K332" s="2" t="s">
        <v>295</v>
      </c>
      <c r="L332" s="2" t="s">
        <v>413</v>
      </c>
      <c r="M332" s="2" t="s">
        <v>676</v>
      </c>
      <c r="N332" s="3" t="s">
        <v>665</v>
      </c>
      <c r="O332" s="2" t="s">
        <v>42</v>
      </c>
      <c r="P332" s="2" t="s">
        <v>65</v>
      </c>
      <c r="Q332" s="2"/>
      <c r="R332" s="2"/>
      <c r="S332" s="2"/>
      <c r="T332" s="2" t="s">
        <v>56</v>
      </c>
      <c r="U332">
        <v>0</v>
      </c>
      <c r="V332">
        <v>360</v>
      </c>
      <c r="W332" s="4">
        <v>45965</v>
      </c>
      <c r="X332" s="4"/>
      <c r="Y332" s="4">
        <v>45616</v>
      </c>
      <c r="Z332" s="4">
        <v>45976</v>
      </c>
      <c r="AA332" s="3"/>
      <c r="AB332" s="3"/>
      <c r="AC332" s="2"/>
      <c r="AD332" s="2" t="s">
        <v>74</v>
      </c>
      <c r="AE332" s="2" t="s">
        <v>74</v>
      </c>
      <c r="AF332" s="2"/>
      <c r="AG332" s="2"/>
      <c r="AH332" s="2"/>
      <c r="AI332" s="2"/>
      <c r="AJ332" s="2" t="s">
        <v>50</v>
      </c>
      <c r="AK332" s="2" t="s">
        <v>49</v>
      </c>
    </row>
    <row r="333" spans="1:37" ht="172.8" x14ac:dyDescent="0.3">
      <c r="A333" s="1">
        <v>409</v>
      </c>
      <c r="F333" s="2" t="s">
        <v>76</v>
      </c>
      <c r="G333" s="2"/>
      <c r="H333" s="2" t="s">
        <v>37</v>
      </c>
      <c r="I333" s="2" t="s">
        <v>75</v>
      </c>
      <c r="J333" s="2" t="s">
        <v>364</v>
      </c>
      <c r="K333" s="2" t="s">
        <v>295</v>
      </c>
      <c r="L333" s="2" t="s">
        <v>278</v>
      </c>
      <c r="M333" s="2" t="s">
        <v>297</v>
      </c>
      <c r="N333" s="3" t="s">
        <v>665</v>
      </c>
      <c r="O333" s="2" t="s">
        <v>42</v>
      </c>
      <c r="P333" s="2" t="s">
        <v>65</v>
      </c>
      <c r="Q333" s="2"/>
      <c r="R333" s="2"/>
      <c r="S333" s="2"/>
      <c r="T333" s="2" t="s">
        <v>56</v>
      </c>
      <c r="U333">
        <v>0</v>
      </c>
      <c r="V333">
        <v>360</v>
      </c>
      <c r="W333" s="4">
        <v>45965</v>
      </c>
      <c r="X333" s="4"/>
      <c r="Y333" s="4">
        <v>45616</v>
      </c>
      <c r="Z333" s="4">
        <v>45976</v>
      </c>
      <c r="AA333" s="3"/>
      <c r="AB333" s="3"/>
      <c r="AC333" s="2"/>
      <c r="AD333" s="2" t="s">
        <v>74</v>
      </c>
      <c r="AE333" s="2" t="s">
        <v>74</v>
      </c>
      <c r="AF333" s="2"/>
      <c r="AG333" s="2"/>
      <c r="AH333" s="2"/>
      <c r="AI333" s="2"/>
      <c r="AJ333" s="2" t="s">
        <v>50</v>
      </c>
      <c r="AK333" s="2" t="s">
        <v>49</v>
      </c>
    </row>
    <row r="334" spans="1:37" ht="172.8" x14ac:dyDescent="0.3">
      <c r="A334" s="1">
        <v>410</v>
      </c>
      <c r="F334" s="2" t="s">
        <v>76</v>
      </c>
      <c r="G334" s="2"/>
      <c r="H334" s="2" t="s">
        <v>37</v>
      </c>
      <c r="I334" s="2" t="s">
        <v>75</v>
      </c>
      <c r="J334" s="2" t="s">
        <v>364</v>
      </c>
      <c r="K334" s="2" t="s">
        <v>295</v>
      </c>
      <c r="L334" s="2" t="s">
        <v>422</v>
      </c>
      <c r="M334" s="2" t="s">
        <v>677</v>
      </c>
      <c r="N334" s="3" t="s">
        <v>665</v>
      </c>
      <c r="O334" s="2" t="s">
        <v>42</v>
      </c>
      <c r="P334" s="2" t="s">
        <v>65</v>
      </c>
      <c r="Q334" s="2"/>
      <c r="R334" s="2"/>
      <c r="S334" s="2"/>
      <c r="T334" s="2" t="s">
        <v>56</v>
      </c>
      <c r="U334">
        <v>0</v>
      </c>
      <c r="V334">
        <v>360</v>
      </c>
      <c r="W334" s="4">
        <v>45965</v>
      </c>
      <c r="X334" s="4"/>
      <c r="Y334" s="4">
        <v>45616</v>
      </c>
      <c r="Z334" s="4">
        <v>45976</v>
      </c>
      <c r="AA334" s="3"/>
      <c r="AB334" s="3"/>
      <c r="AC334" s="2"/>
      <c r="AD334" s="2" t="s">
        <v>74</v>
      </c>
      <c r="AE334" s="2" t="s">
        <v>94</v>
      </c>
      <c r="AF334" s="2"/>
      <c r="AG334" s="2"/>
      <c r="AH334" s="2"/>
      <c r="AI334" s="2"/>
      <c r="AJ334" s="2" t="s">
        <v>50</v>
      </c>
      <c r="AK334" s="2" t="s">
        <v>49</v>
      </c>
    </row>
    <row r="335" spans="1:37" ht="172.8" x14ac:dyDescent="0.3">
      <c r="A335" s="1">
        <v>411</v>
      </c>
      <c r="F335" s="2" t="s">
        <v>76</v>
      </c>
      <c r="G335" s="2"/>
      <c r="H335" s="2" t="s">
        <v>37</v>
      </c>
      <c r="I335" s="2" t="s">
        <v>75</v>
      </c>
      <c r="J335" s="2" t="s">
        <v>364</v>
      </c>
      <c r="K335" s="2" t="s">
        <v>295</v>
      </c>
      <c r="L335" s="2" t="s">
        <v>281</v>
      </c>
      <c r="M335" s="2" t="s">
        <v>298</v>
      </c>
      <c r="N335" s="3" t="s">
        <v>665</v>
      </c>
      <c r="O335" s="2" t="s">
        <v>42</v>
      </c>
      <c r="P335" s="2" t="s">
        <v>65</v>
      </c>
      <c r="Q335" s="2"/>
      <c r="R335" s="2"/>
      <c r="S335" s="2"/>
      <c r="T335" s="2" t="s">
        <v>56</v>
      </c>
      <c r="U335">
        <v>0</v>
      </c>
      <c r="V335">
        <v>360</v>
      </c>
      <c r="W335" s="4">
        <v>45965</v>
      </c>
      <c r="X335" s="4"/>
      <c r="Y335" s="4">
        <v>45616</v>
      </c>
      <c r="Z335" s="4">
        <v>45976</v>
      </c>
      <c r="AA335" s="3"/>
      <c r="AB335" s="3"/>
      <c r="AC335" s="2"/>
      <c r="AD335" s="2" t="s">
        <v>74</v>
      </c>
      <c r="AE335" s="2" t="s">
        <v>94</v>
      </c>
      <c r="AF335" s="2"/>
      <c r="AG335" s="2"/>
      <c r="AH335" s="2"/>
      <c r="AI335" s="2"/>
      <c r="AJ335" s="2" t="s">
        <v>50</v>
      </c>
      <c r="AK335" s="2" t="s">
        <v>49</v>
      </c>
    </row>
    <row r="336" spans="1:37" ht="172.8" x14ac:dyDescent="0.3">
      <c r="A336" s="1">
        <v>412</v>
      </c>
      <c r="F336" s="2" t="s">
        <v>76</v>
      </c>
      <c r="G336" s="2"/>
      <c r="H336" s="2" t="s">
        <v>37</v>
      </c>
      <c r="I336" s="2" t="s">
        <v>75</v>
      </c>
      <c r="J336" s="2" t="s">
        <v>364</v>
      </c>
      <c r="K336" s="2" t="s">
        <v>295</v>
      </c>
      <c r="L336" s="2" t="s">
        <v>427</v>
      </c>
      <c r="M336" s="2" t="s">
        <v>678</v>
      </c>
      <c r="N336" s="3" t="s">
        <v>665</v>
      </c>
      <c r="O336" s="2" t="s">
        <v>42</v>
      </c>
      <c r="P336" s="2" t="s">
        <v>65</v>
      </c>
      <c r="Q336" s="2"/>
      <c r="R336" s="2"/>
      <c r="S336" s="2"/>
      <c r="T336" s="2" t="s">
        <v>56</v>
      </c>
      <c r="U336">
        <v>0</v>
      </c>
      <c r="V336">
        <v>360</v>
      </c>
      <c r="W336" s="4">
        <v>45965</v>
      </c>
      <c r="X336" s="4"/>
      <c r="Y336" s="4">
        <v>45616</v>
      </c>
      <c r="Z336" s="4">
        <v>45976</v>
      </c>
      <c r="AA336" s="3"/>
      <c r="AB336" s="3"/>
      <c r="AC336" s="2"/>
      <c r="AD336" s="2" t="s">
        <v>74</v>
      </c>
      <c r="AE336" s="2" t="s">
        <v>95</v>
      </c>
      <c r="AF336" s="2"/>
      <c r="AG336" s="2"/>
      <c r="AH336" s="2"/>
      <c r="AI336" s="2"/>
      <c r="AJ336" s="2" t="s">
        <v>50</v>
      </c>
      <c r="AK336" s="2" t="s">
        <v>49</v>
      </c>
    </row>
    <row r="337" spans="1:37" ht="172.8" x14ac:dyDescent="0.3">
      <c r="A337" s="1">
        <v>413</v>
      </c>
      <c r="F337" s="2" t="s">
        <v>76</v>
      </c>
      <c r="G337" s="2"/>
      <c r="H337" s="2" t="s">
        <v>37</v>
      </c>
      <c r="I337" s="2" t="s">
        <v>75</v>
      </c>
      <c r="J337" s="2" t="s">
        <v>364</v>
      </c>
      <c r="K337" s="2" t="s">
        <v>295</v>
      </c>
      <c r="L337" s="2" t="s">
        <v>430</v>
      </c>
      <c r="M337" s="2" t="s">
        <v>679</v>
      </c>
      <c r="N337" s="3" t="s">
        <v>665</v>
      </c>
      <c r="O337" s="2" t="s">
        <v>42</v>
      </c>
      <c r="P337" s="2" t="s">
        <v>65</v>
      </c>
      <c r="Q337" s="2"/>
      <c r="R337" s="2"/>
      <c r="S337" s="2"/>
      <c r="T337" s="2" t="s">
        <v>56</v>
      </c>
      <c r="U337">
        <v>0</v>
      </c>
      <c r="V337">
        <v>360</v>
      </c>
      <c r="W337" s="4">
        <v>45965</v>
      </c>
      <c r="X337" s="4"/>
      <c r="Y337" s="4">
        <v>45616</v>
      </c>
      <c r="Z337" s="4">
        <v>45976</v>
      </c>
      <c r="AA337" s="3"/>
      <c r="AB337" s="3"/>
      <c r="AC337" s="2"/>
      <c r="AD337" s="2" t="s">
        <v>74</v>
      </c>
      <c r="AE337" s="2" t="s">
        <v>95</v>
      </c>
      <c r="AF337" s="2"/>
      <c r="AG337" s="2"/>
      <c r="AH337" s="2"/>
      <c r="AI337" s="2"/>
      <c r="AJ337" s="2" t="s">
        <v>50</v>
      </c>
      <c r="AK337" s="2" t="s">
        <v>49</v>
      </c>
    </row>
    <row r="338" spans="1:37" ht="172.8" x14ac:dyDescent="0.3">
      <c r="A338" s="1">
        <v>414</v>
      </c>
      <c r="F338" s="2" t="s">
        <v>76</v>
      </c>
      <c r="G338" s="2"/>
      <c r="H338" s="2" t="s">
        <v>37</v>
      </c>
      <c r="I338" s="2" t="s">
        <v>75</v>
      </c>
      <c r="J338" s="2" t="s">
        <v>364</v>
      </c>
      <c r="K338" s="2" t="s">
        <v>295</v>
      </c>
      <c r="L338" s="2" t="s">
        <v>434</v>
      </c>
      <c r="M338" s="2" t="s">
        <v>680</v>
      </c>
      <c r="N338" s="3" t="s">
        <v>665</v>
      </c>
      <c r="O338" s="2" t="s">
        <v>42</v>
      </c>
      <c r="P338" s="2" t="s">
        <v>65</v>
      </c>
      <c r="Q338" s="2"/>
      <c r="R338" s="2"/>
      <c r="S338" s="2"/>
      <c r="T338" s="2" t="s">
        <v>56</v>
      </c>
      <c r="U338">
        <v>0</v>
      </c>
      <c r="V338">
        <v>360</v>
      </c>
      <c r="W338" s="4">
        <v>45965</v>
      </c>
      <c r="X338" s="4"/>
      <c r="Y338" s="4">
        <v>45616</v>
      </c>
      <c r="Z338" s="4">
        <v>45976</v>
      </c>
      <c r="AA338" s="3"/>
      <c r="AB338" s="3"/>
      <c r="AC338" s="2"/>
      <c r="AD338" s="2" t="s">
        <v>74</v>
      </c>
      <c r="AE338" s="2" t="s">
        <v>95</v>
      </c>
      <c r="AF338" s="2"/>
      <c r="AG338" s="2"/>
      <c r="AH338" s="2"/>
      <c r="AI338" s="2"/>
      <c r="AJ338" s="2" t="s">
        <v>50</v>
      </c>
      <c r="AK338" s="2" t="s">
        <v>49</v>
      </c>
    </row>
    <row r="339" spans="1:37" ht="172.8" x14ac:dyDescent="0.3">
      <c r="A339" s="1">
        <v>415</v>
      </c>
      <c r="B339">
        <v>19883</v>
      </c>
      <c r="F339" s="2" t="s">
        <v>76</v>
      </c>
      <c r="G339" s="2" t="s">
        <v>78</v>
      </c>
      <c r="H339" s="2" t="s">
        <v>37</v>
      </c>
      <c r="I339" s="2" t="s">
        <v>75</v>
      </c>
      <c r="J339" s="2" t="s">
        <v>364</v>
      </c>
      <c r="K339" s="2" t="s">
        <v>305</v>
      </c>
      <c r="L339" s="2" t="s">
        <v>273</v>
      </c>
      <c r="M339" s="2" t="s">
        <v>306</v>
      </c>
      <c r="N339" s="3" t="s">
        <v>665</v>
      </c>
      <c r="O339" s="2" t="s">
        <v>42</v>
      </c>
      <c r="P339" s="2" t="s">
        <v>65</v>
      </c>
      <c r="Q339" s="2"/>
      <c r="R339" s="2"/>
      <c r="S339" s="2"/>
      <c r="T339" s="2" t="s">
        <v>56</v>
      </c>
      <c r="U339">
        <v>0</v>
      </c>
      <c r="V339">
        <v>360</v>
      </c>
      <c r="W339" s="4">
        <v>45966</v>
      </c>
      <c r="X339" s="4">
        <v>46184</v>
      </c>
      <c r="Y339" s="4">
        <v>46184</v>
      </c>
      <c r="Z339" s="4">
        <v>46544</v>
      </c>
      <c r="AA339" s="3"/>
      <c r="AB339" s="3" t="s">
        <v>2550</v>
      </c>
      <c r="AC339" s="2"/>
      <c r="AD339" s="2" t="s">
        <v>74</v>
      </c>
      <c r="AE339" s="2" t="s">
        <v>74</v>
      </c>
      <c r="AF339" s="2"/>
      <c r="AG339" s="2"/>
      <c r="AH339" s="2"/>
      <c r="AI339" s="2"/>
      <c r="AJ339" s="2" t="s">
        <v>50</v>
      </c>
      <c r="AK339" s="2" t="s">
        <v>49</v>
      </c>
    </row>
    <row r="340" spans="1:37" ht="172.8" x14ac:dyDescent="0.3">
      <c r="A340" s="1">
        <v>417</v>
      </c>
      <c r="B340">
        <v>19890</v>
      </c>
      <c r="F340" s="2" t="s">
        <v>76</v>
      </c>
      <c r="G340" s="2" t="s">
        <v>78</v>
      </c>
      <c r="H340" s="2" t="s">
        <v>37</v>
      </c>
      <c r="I340" s="2" t="s">
        <v>75</v>
      </c>
      <c r="J340" s="2" t="s">
        <v>364</v>
      </c>
      <c r="K340" s="2" t="s">
        <v>305</v>
      </c>
      <c r="L340" s="2" t="s">
        <v>413</v>
      </c>
      <c r="M340" s="2" t="s">
        <v>681</v>
      </c>
      <c r="N340" s="3" t="s">
        <v>665</v>
      </c>
      <c r="O340" s="2" t="s">
        <v>42</v>
      </c>
      <c r="P340" s="2" t="s">
        <v>65</v>
      </c>
      <c r="Q340" s="2"/>
      <c r="R340" s="2"/>
      <c r="S340" s="2"/>
      <c r="T340" s="2" t="s">
        <v>56</v>
      </c>
      <c r="U340">
        <v>0</v>
      </c>
      <c r="V340">
        <v>360</v>
      </c>
      <c r="W340" s="4">
        <v>45966</v>
      </c>
      <c r="X340" s="4">
        <v>46184</v>
      </c>
      <c r="Y340" s="4">
        <v>46184</v>
      </c>
      <c r="Z340" s="4">
        <v>46544</v>
      </c>
      <c r="AA340" s="3"/>
      <c r="AB340" s="3" t="s">
        <v>2550</v>
      </c>
      <c r="AC340" s="2"/>
      <c r="AD340" s="2" t="s">
        <v>74</v>
      </c>
      <c r="AE340" s="2" t="s">
        <v>74</v>
      </c>
      <c r="AF340" s="2"/>
      <c r="AG340" s="2"/>
      <c r="AH340" s="2"/>
      <c r="AI340" s="2"/>
      <c r="AJ340" s="2" t="s">
        <v>50</v>
      </c>
      <c r="AK340" s="2" t="s">
        <v>49</v>
      </c>
    </row>
    <row r="341" spans="1:37" ht="172.8" x14ac:dyDescent="0.3">
      <c r="A341" s="1">
        <v>418</v>
      </c>
      <c r="F341" s="2" t="s">
        <v>76</v>
      </c>
      <c r="G341" s="2"/>
      <c r="H341" s="2" t="s">
        <v>37</v>
      </c>
      <c r="I341" s="2" t="s">
        <v>75</v>
      </c>
      <c r="J341" s="2" t="s">
        <v>364</v>
      </c>
      <c r="K341" s="2" t="s">
        <v>305</v>
      </c>
      <c r="L341" s="2" t="s">
        <v>278</v>
      </c>
      <c r="M341" s="2" t="s">
        <v>307</v>
      </c>
      <c r="N341" s="3" t="s">
        <v>665</v>
      </c>
      <c r="O341" s="2" t="s">
        <v>42</v>
      </c>
      <c r="P341" s="2" t="s">
        <v>65</v>
      </c>
      <c r="Q341" s="2"/>
      <c r="R341" s="2"/>
      <c r="S341" s="2"/>
      <c r="T341" s="2" t="s">
        <v>56</v>
      </c>
      <c r="U341">
        <v>0</v>
      </c>
      <c r="V341">
        <v>360</v>
      </c>
      <c r="W341" s="4">
        <v>45966</v>
      </c>
      <c r="X341" s="4"/>
      <c r="Y341" s="4">
        <v>45617</v>
      </c>
      <c r="Z341" s="4">
        <v>45977</v>
      </c>
      <c r="AA341" s="3"/>
      <c r="AB341" s="3"/>
      <c r="AC341" s="2"/>
      <c r="AD341" s="2" t="s">
        <v>74</v>
      </c>
      <c r="AE341" s="2" t="s">
        <v>94</v>
      </c>
      <c r="AF341" s="2"/>
      <c r="AG341" s="2"/>
      <c r="AH341" s="2"/>
      <c r="AI341" s="2"/>
      <c r="AJ341" s="2" t="s">
        <v>50</v>
      </c>
      <c r="AK341" s="2" t="s">
        <v>49</v>
      </c>
    </row>
    <row r="342" spans="1:37" ht="172.8" x14ac:dyDescent="0.3">
      <c r="A342" s="1">
        <v>419</v>
      </c>
      <c r="B342">
        <v>19861</v>
      </c>
      <c r="F342" s="2" t="s">
        <v>76</v>
      </c>
      <c r="G342" s="2" t="s">
        <v>78</v>
      </c>
      <c r="H342" s="2" t="s">
        <v>37</v>
      </c>
      <c r="I342" s="2" t="s">
        <v>75</v>
      </c>
      <c r="J342" s="2" t="s">
        <v>364</v>
      </c>
      <c r="K342" s="2" t="s">
        <v>305</v>
      </c>
      <c r="L342" s="2" t="s">
        <v>281</v>
      </c>
      <c r="M342" s="2" t="s">
        <v>308</v>
      </c>
      <c r="N342" s="3" t="s">
        <v>665</v>
      </c>
      <c r="O342" s="2" t="s">
        <v>42</v>
      </c>
      <c r="P342" s="2" t="s">
        <v>65</v>
      </c>
      <c r="Q342" s="2"/>
      <c r="R342" s="2"/>
      <c r="S342" s="2"/>
      <c r="T342" s="2" t="s">
        <v>56</v>
      </c>
      <c r="U342">
        <v>0</v>
      </c>
      <c r="V342">
        <v>360</v>
      </c>
      <c r="W342" s="4">
        <v>45966</v>
      </c>
      <c r="X342" s="4">
        <v>46141</v>
      </c>
      <c r="Y342" s="4">
        <v>46141</v>
      </c>
      <c r="Z342" s="4">
        <v>46501</v>
      </c>
      <c r="AA342" s="3"/>
      <c r="AB342" s="3"/>
      <c r="AC342" s="2"/>
      <c r="AD342" s="2" t="s">
        <v>74</v>
      </c>
      <c r="AE342" s="2" t="s">
        <v>95</v>
      </c>
      <c r="AF342" s="2"/>
      <c r="AG342" s="2"/>
      <c r="AH342" s="2"/>
      <c r="AI342" s="2"/>
      <c r="AJ342" s="2" t="s">
        <v>50</v>
      </c>
      <c r="AK342" s="2" t="s">
        <v>49</v>
      </c>
    </row>
    <row r="343" spans="1:37" ht="172.8" x14ac:dyDescent="0.3">
      <c r="A343" s="1">
        <v>420</v>
      </c>
      <c r="F343" s="2" t="s">
        <v>76</v>
      </c>
      <c r="G343" s="2"/>
      <c r="H343" s="2" t="s">
        <v>37</v>
      </c>
      <c r="I343" s="2" t="s">
        <v>75</v>
      </c>
      <c r="J343" s="2" t="s">
        <v>364</v>
      </c>
      <c r="K343" s="2" t="s">
        <v>305</v>
      </c>
      <c r="L343" s="2" t="s">
        <v>422</v>
      </c>
      <c r="M343" s="2" t="s">
        <v>682</v>
      </c>
      <c r="N343" s="3" t="s">
        <v>665</v>
      </c>
      <c r="O343" s="2" t="s">
        <v>42</v>
      </c>
      <c r="P343" s="2" t="s">
        <v>65</v>
      </c>
      <c r="Q343" s="2"/>
      <c r="R343" s="2"/>
      <c r="S343" s="2"/>
      <c r="T343" s="2" t="s">
        <v>56</v>
      </c>
      <c r="U343">
        <v>0</v>
      </c>
      <c r="V343">
        <v>360</v>
      </c>
      <c r="W343" s="4">
        <v>45966</v>
      </c>
      <c r="X343" s="4"/>
      <c r="Y343" s="4">
        <v>45617</v>
      </c>
      <c r="Z343" s="4">
        <v>45977</v>
      </c>
      <c r="AA343" s="3"/>
      <c r="AB343" s="3"/>
      <c r="AC343" s="2"/>
      <c r="AD343" s="2" t="s">
        <v>74</v>
      </c>
      <c r="AE343" s="2" t="s">
        <v>95</v>
      </c>
      <c r="AF343" s="2"/>
      <c r="AG343" s="2"/>
      <c r="AH343" s="2"/>
      <c r="AI343" s="2"/>
      <c r="AJ343" s="2" t="s">
        <v>50</v>
      </c>
      <c r="AK343" s="2" t="s">
        <v>49</v>
      </c>
    </row>
    <row r="344" spans="1:37" ht="172.8" x14ac:dyDescent="0.3">
      <c r="A344" s="1">
        <v>421</v>
      </c>
      <c r="F344" s="2" t="s">
        <v>76</v>
      </c>
      <c r="G344" s="2"/>
      <c r="H344" s="2" t="s">
        <v>37</v>
      </c>
      <c r="I344" s="2" t="s">
        <v>75</v>
      </c>
      <c r="J344" s="2" t="s">
        <v>364</v>
      </c>
      <c r="K344" s="2" t="s">
        <v>305</v>
      </c>
      <c r="L344" s="2" t="s">
        <v>283</v>
      </c>
      <c r="M344" s="2" t="s">
        <v>309</v>
      </c>
      <c r="N344" s="3" t="s">
        <v>665</v>
      </c>
      <c r="O344" s="2" t="s">
        <v>42</v>
      </c>
      <c r="P344" s="2" t="s">
        <v>65</v>
      </c>
      <c r="Q344" s="2"/>
      <c r="R344" s="2"/>
      <c r="S344" s="2"/>
      <c r="T344" s="2" t="s">
        <v>56</v>
      </c>
      <c r="U344">
        <v>0</v>
      </c>
      <c r="V344">
        <v>360</v>
      </c>
      <c r="W344" s="4">
        <v>45966</v>
      </c>
      <c r="X344" s="4"/>
      <c r="Y344" s="4">
        <v>45617</v>
      </c>
      <c r="Z344" s="4">
        <v>45977</v>
      </c>
      <c r="AA344" s="3"/>
      <c r="AB344" s="3"/>
      <c r="AC344" s="2"/>
      <c r="AD344" s="2" t="s">
        <v>74</v>
      </c>
      <c r="AE344" s="2" t="s">
        <v>95</v>
      </c>
      <c r="AF344" s="2"/>
      <c r="AG344" s="2"/>
      <c r="AH344" s="2"/>
      <c r="AI344" s="2"/>
      <c r="AJ344" s="2" t="s">
        <v>50</v>
      </c>
      <c r="AK344" s="2" t="s">
        <v>49</v>
      </c>
    </row>
    <row r="345" spans="1:37" ht="172.8" x14ac:dyDescent="0.3">
      <c r="A345" s="1">
        <v>422</v>
      </c>
      <c r="B345">
        <v>19872</v>
      </c>
      <c r="F345" s="2" t="s">
        <v>76</v>
      </c>
      <c r="G345" s="2" t="s">
        <v>78</v>
      </c>
      <c r="H345" s="2" t="s">
        <v>37</v>
      </c>
      <c r="I345" s="2" t="s">
        <v>75</v>
      </c>
      <c r="J345" s="2" t="s">
        <v>364</v>
      </c>
      <c r="K345" s="2" t="s">
        <v>305</v>
      </c>
      <c r="L345" s="2" t="s">
        <v>427</v>
      </c>
      <c r="M345" s="2" t="s">
        <v>683</v>
      </c>
      <c r="N345" s="3" t="s">
        <v>665</v>
      </c>
      <c r="O345" s="2" t="s">
        <v>42</v>
      </c>
      <c r="P345" s="2" t="s">
        <v>65</v>
      </c>
      <c r="Q345" s="2"/>
      <c r="R345" s="2"/>
      <c r="S345" s="2"/>
      <c r="T345" s="2" t="s">
        <v>56</v>
      </c>
      <c r="U345">
        <v>0</v>
      </c>
      <c r="V345">
        <v>360</v>
      </c>
      <c r="W345" s="4">
        <v>45966</v>
      </c>
      <c r="X345" s="4">
        <v>46184</v>
      </c>
      <c r="Y345" s="4">
        <v>46184</v>
      </c>
      <c r="Z345" s="4">
        <v>46544</v>
      </c>
      <c r="AA345" s="3"/>
      <c r="AB345" s="3" t="s">
        <v>2401</v>
      </c>
      <c r="AC345" s="2"/>
      <c r="AD345" s="2" t="s">
        <v>74</v>
      </c>
      <c r="AE345" s="2" t="s">
        <v>74</v>
      </c>
      <c r="AF345" s="2"/>
      <c r="AG345" s="2"/>
      <c r="AH345" s="2"/>
      <c r="AI345" s="2"/>
      <c r="AJ345" s="2" t="s">
        <v>50</v>
      </c>
      <c r="AK345" s="2" t="s">
        <v>49</v>
      </c>
    </row>
    <row r="346" spans="1:37" ht="172.8" x14ac:dyDescent="0.3">
      <c r="A346" s="1">
        <v>423</v>
      </c>
      <c r="F346" s="2" t="s">
        <v>76</v>
      </c>
      <c r="G346" s="2"/>
      <c r="H346" s="2" t="s">
        <v>37</v>
      </c>
      <c r="I346" s="2" t="s">
        <v>75</v>
      </c>
      <c r="J346" s="2" t="s">
        <v>364</v>
      </c>
      <c r="K346" s="2" t="s">
        <v>305</v>
      </c>
      <c r="L346" s="2" t="s">
        <v>430</v>
      </c>
      <c r="M346" s="2" t="s">
        <v>684</v>
      </c>
      <c r="N346" s="3" t="s">
        <v>665</v>
      </c>
      <c r="O346" s="2" t="s">
        <v>42</v>
      </c>
      <c r="P346" s="2" t="s">
        <v>65</v>
      </c>
      <c r="Q346" s="2"/>
      <c r="R346" s="2"/>
      <c r="S346" s="2"/>
      <c r="T346" s="2" t="s">
        <v>56</v>
      </c>
      <c r="U346">
        <v>0</v>
      </c>
      <c r="V346">
        <v>360</v>
      </c>
      <c r="W346" s="4">
        <v>45966</v>
      </c>
      <c r="X346" s="4"/>
      <c r="Y346" s="4">
        <v>45617</v>
      </c>
      <c r="Z346" s="4">
        <v>45977</v>
      </c>
      <c r="AA346" s="3"/>
      <c r="AB346" s="3"/>
      <c r="AC346" s="2"/>
      <c r="AD346" s="2" t="s">
        <v>74</v>
      </c>
      <c r="AE346" s="2" t="s">
        <v>74</v>
      </c>
      <c r="AF346" s="2"/>
      <c r="AG346" s="2"/>
      <c r="AH346" s="2"/>
      <c r="AI346" s="2"/>
      <c r="AJ346" s="2" t="s">
        <v>50</v>
      </c>
      <c r="AK346" s="2" t="s">
        <v>49</v>
      </c>
    </row>
    <row r="347" spans="1:37" ht="172.8" x14ac:dyDescent="0.3">
      <c r="A347" s="1">
        <v>424</v>
      </c>
      <c r="F347" s="2" t="s">
        <v>76</v>
      </c>
      <c r="G347" s="2"/>
      <c r="H347" s="2" t="s">
        <v>37</v>
      </c>
      <c r="I347" s="2" t="s">
        <v>75</v>
      </c>
      <c r="J347" s="2" t="s">
        <v>364</v>
      </c>
      <c r="K347" s="2" t="s">
        <v>305</v>
      </c>
      <c r="L347" s="2" t="s">
        <v>434</v>
      </c>
      <c r="M347" s="2" t="s">
        <v>685</v>
      </c>
      <c r="N347" s="3" t="s">
        <v>665</v>
      </c>
      <c r="O347" s="2" t="s">
        <v>42</v>
      </c>
      <c r="P347" s="2" t="s">
        <v>65</v>
      </c>
      <c r="Q347" s="2"/>
      <c r="R347" s="2"/>
      <c r="S347" s="2"/>
      <c r="T347" s="2" t="s">
        <v>56</v>
      </c>
      <c r="U347">
        <v>0</v>
      </c>
      <c r="V347">
        <v>360</v>
      </c>
      <c r="W347" s="4">
        <v>45966</v>
      </c>
      <c r="X347" s="4"/>
      <c r="Y347" s="4">
        <v>45617</v>
      </c>
      <c r="Z347" s="4">
        <v>45977</v>
      </c>
      <c r="AA347" s="3"/>
      <c r="AB347" s="3"/>
      <c r="AC347" s="2"/>
      <c r="AD347" s="2" t="s">
        <v>74</v>
      </c>
      <c r="AE347" s="2" t="s">
        <v>74</v>
      </c>
      <c r="AF347" s="2"/>
      <c r="AG347" s="2"/>
      <c r="AH347" s="2"/>
      <c r="AI347" s="2"/>
      <c r="AJ347" s="2" t="s">
        <v>50</v>
      </c>
      <c r="AK347" s="2" t="s">
        <v>49</v>
      </c>
    </row>
    <row r="348" spans="1:37" ht="172.8" x14ac:dyDescent="0.3">
      <c r="A348" s="1">
        <v>425</v>
      </c>
      <c r="F348" s="2" t="s">
        <v>76</v>
      </c>
      <c r="G348" s="2"/>
      <c r="H348" s="2" t="s">
        <v>37</v>
      </c>
      <c r="I348" s="2" t="s">
        <v>75</v>
      </c>
      <c r="J348" s="2" t="s">
        <v>364</v>
      </c>
      <c r="K348" s="2" t="s">
        <v>300</v>
      </c>
      <c r="L348" s="2" t="s">
        <v>273</v>
      </c>
      <c r="M348" s="2" t="s">
        <v>301</v>
      </c>
      <c r="N348" s="3" t="s">
        <v>665</v>
      </c>
      <c r="O348" s="2" t="s">
        <v>42</v>
      </c>
      <c r="P348" s="2" t="s">
        <v>65</v>
      </c>
      <c r="Q348" s="2"/>
      <c r="R348" s="2"/>
      <c r="S348" s="2"/>
      <c r="T348" s="2" t="s">
        <v>56</v>
      </c>
      <c r="U348">
        <v>0</v>
      </c>
      <c r="V348">
        <v>360</v>
      </c>
      <c r="W348" s="4">
        <v>45966</v>
      </c>
      <c r="X348" s="4"/>
      <c r="Y348" s="4">
        <v>45617</v>
      </c>
      <c r="Z348" s="4">
        <v>45977</v>
      </c>
      <c r="AA348" s="3"/>
      <c r="AB348" s="3"/>
      <c r="AC348" s="2"/>
      <c r="AD348" s="2" t="s">
        <v>74</v>
      </c>
      <c r="AE348" s="2" t="s">
        <v>74</v>
      </c>
      <c r="AF348" s="2"/>
      <c r="AG348" s="2"/>
      <c r="AH348" s="2"/>
      <c r="AI348" s="2"/>
      <c r="AJ348" s="2" t="s">
        <v>50</v>
      </c>
      <c r="AK348" s="2" t="s">
        <v>49</v>
      </c>
    </row>
    <row r="349" spans="1:37" ht="172.8" x14ac:dyDescent="0.3">
      <c r="A349" s="1">
        <v>426</v>
      </c>
      <c r="F349" s="2" t="s">
        <v>76</v>
      </c>
      <c r="G349" s="2"/>
      <c r="H349" s="2" t="s">
        <v>37</v>
      </c>
      <c r="I349" s="2" t="s">
        <v>75</v>
      </c>
      <c r="J349" s="2" t="s">
        <v>364</v>
      </c>
      <c r="K349" s="2" t="s">
        <v>300</v>
      </c>
      <c r="L349" s="2" t="s">
        <v>413</v>
      </c>
      <c r="M349" s="2" t="s">
        <v>686</v>
      </c>
      <c r="N349" s="3" t="s">
        <v>665</v>
      </c>
      <c r="O349" s="2" t="s">
        <v>42</v>
      </c>
      <c r="P349" s="2" t="s">
        <v>65</v>
      </c>
      <c r="Q349" s="2"/>
      <c r="R349" s="2"/>
      <c r="S349" s="2"/>
      <c r="T349" s="2" t="s">
        <v>56</v>
      </c>
      <c r="U349">
        <v>0</v>
      </c>
      <c r="V349">
        <v>360</v>
      </c>
      <c r="W349" s="4">
        <v>45966</v>
      </c>
      <c r="X349" s="4"/>
      <c r="Y349" s="4">
        <v>45617</v>
      </c>
      <c r="Z349" s="4">
        <v>45977</v>
      </c>
      <c r="AA349" s="3"/>
      <c r="AB349" s="3"/>
      <c r="AC349" s="2"/>
      <c r="AD349" s="2" t="s">
        <v>74</v>
      </c>
      <c r="AE349" s="2" t="s">
        <v>74</v>
      </c>
      <c r="AF349" s="2"/>
      <c r="AG349" s="2"/>
      <c r="AH349" s="2"/>
      <c r="AI349" s="2"/>
      <c r="AJ349" s="2" t="s">
        <v>50</v>
      </c>
      <c r="AK349" s="2" t="s">
        <v>49</v>
      </c>
    </row>
    <row r="350" spans="1:37" ht="28.8" x14ac:dyDescent="0.3">
      <c r="A350" s="1">
        <v>427</v>
      </c>
      <c r="B350">
        <v>17173</v>
      </c>
      <c r="F350" s="2" t="s">
        <v>76</v>
      </c>
      <c r="G350" s="2" t="s">
        <v>78</v>
      </c>
      <c r="H350" s="2" t="s">
        <v>37</v>
      </c>
      <c r="I350" s="2" t="s">
        <v>46</v>
      </c>
      <c r="J350" s="2" t="s">
        <v>442</v>
      </c>
      <c r="K350" s="2" t="s">
        <v>687</v>
      </c>
      <c r="L350" s="2" t="s">
        <v>688</v>
      </c>
      <c r="M350" s="2" t="s">
        <v>689</v>
      </c>
      <c r="N350" s="3" t="s">
        <v>690</v>
      </c>
      <c r="O350" s="2" t="s">
        <v>174</v>
      </c>
      <c r="P350" s="2" t="s">
        <v>65</v>
      </c>
      <c r="Q350" s="2"/>
      <c r="R350" s="2"/>
      <c r="S350" s="2"/>
      <c r="T350" s="2" t="s">
        <v>56</v>
      </c>
      <c r="U350">
        <v>0</v>
      </c>
      <c r="V350">
        <v>1</v>
      </c>
      <c r="W350" s="4">
        <v>45993</v>
      </c>
      <c r="X350" s="4">
        <v>46028</v>
      </c>
      <c r="Y350" s="4">
        <v>46028</v>
      </c>
      <c r="Z350" s="4">
        <v>46029</v>
      </c>
      <c r="AA350" s="3"/>
      <c r="AB350" s="3" t="s">
        <v>691</v>
      </c>
      <c r="AC350" s="2"/>
      <c r="AD350" s="2" t="s">
        <v>117</v>
      </c>
      <c r="AE350" s="2" t="s">
        <v>117</v>
      </c>
      <c r="AF350" s="2"/>
      <c r="AG350" s="2"/>
      <c r="AH350" s="2"/>
      <c r="AI350" s="2"/>
      <c r="AJ350" s="2" t="s">
        <v>50</v>
      </c>
      <c r="AK350" s="2" t="s">
        <v>49</v>
      </c>
    </row>
    <row r="351" spans="1:37" ht="172.8" x14ac:dyDescent="0.3">
      <c r="A351" s="1">
        <v>428</v>
      </c>
      <c r="F351" s="2" t="s">
        <v>76</v>
      </c>
      <c r="G351" s="2"/>
      <c r="H351" s="2" t="s">
        <v>37</v>
      </c>
      <c r="I351" s="2" t="s">
        <v>75</v>
      </c>
      <c r="J351" s="2" t="s">
        <v>364</v>
      </c>
      <c r="K351" s="2" t="s">
        <v>300</v>
      </c>
      <c r="L351" s="2" t="s">
        <v>278</v>
      </c>
      <c r="M351" s="2" t="s">
        <v>302</v>
      </c>
      <c r="N351" s="3" t="s">
        <v>665</v>
      </c>
      <c r="O351" s="2" t="s">
        <v>42</v>
      </c>
      <c r="P351" s="2" t="s">
        <v>65</v>
      </c>
      <c r="Q351" s="2"/>
      <c r="R351" s="2"/>
      <c r="S351" s="2"/>
      <c r="T351" s="2" t="s">
        <v>56</v>
      </c>
      <c r="U351">
        <v>0</v>
      </c>
      <c r="V351">
        <v>360</v>
      </c>
      <c r="W351" s="4">
        <v>45966</v>
      </c>
      <c r="X351" s="4"/>
      <c r="Y351" s="4">
        <v>45617</v>
      </c>
      <c r="Z351" s="4">
        <v>45977</v>
      </c>
      <c r="AA351" s="3"/>
      <c r="AB351" s="3"/>
      <c r="AC351" s="2"/>
      <c r="AD351" s="2" t="s">
        <v>74</v>
      </c>
      <c r="AE351" s="2" t="s">
        <v>74</v>
      </c>
      <c r="AF351" s="2"/>
      <c r="AG351" s="2"/>
      <c r="AH351" s="2"/>
      <c r="AI351" s="2"/>
      <c r="AJ351" s="2" t="s">
        <v>50</v>
      </c>
      <c r="AK351" s="2" t="s">
        <v>49</v>
      </c>
    </row>
    <row r="352" spans="1:37" x14ac:dyDescent="0.3">
      <c r="A352" s="1">
        <v>429</v>
      </c>
      <c r="F352" s="2" t="s">
        <v>76</v>
      </c>
      <c r="G352" s="2" t="s">
        <v>78</v>
      </c>
      <c r="H352" s="2" t="s">
        <v>37</v>
      </c>
      <c r="I352" s="2" t="s">
        <v>75</v>
      </c>
      <c r="J352" s="2" t="s">
        <v>138</v>
      </c>
      <c r="K352" s="2" t="s">
        <v>200</v>
      </c>
      <c r="L352" s="2" t="s">
        <v>459</v>
      </c>
      <c r="M352" s="2" t="s">
        <v>460</v>
      </c>
      <c r="N352" s="3" t="s">
        <v>692</v>
      </c>
      <c r="O352" s="2" t="s">
        <v>53</v>
      </c>
      <c r="P352" s="2" t="s">
        <v>79</v>
      </c>
      <c r="Q352" s="2"/>
      <c r="R352" s="2"/>
      <c r="S352" s="2"/>
      <c r="T352" s="2" t="s">
        <v>56</v>
      </c>
      <c r="U352">
        <v>0</v>
      </c>
      <c r="V352">
        <v>30</v>
      </c>
      <c r="W352" s="4">
        <v>45988</v>
      </c>
      <c r="X352" s="4"/>
      <c r="Y352" s="4">
        <v>45959</v>
      </c>
      <c r="Z352" s="4">
        <v>45988</v>
      </c>
      <c r="AA352" s="3"/>
      <c r="AB352" s="3"/>
      <c r="AC352" s="2"/>
      <c r="AD352" s="2" t="s">
        <v>95</v>
      </c>
      <c r="AE352" s="2" t="s">
        <v>95</v>
      </c>
      <c r="AF352" s="2"/>
      <c r="AG352" s="2"/>
      <c r="AH352" s="2"/>
      <c r="AI352" s="2"/>
      <c r="AJ352" s="2" t="s">
        <v>50</v>
      </c>
      <c r="AK352" s="2" t="s">
        <v>49</v>
      </c>
    </row>
    <row r="353" spans="1:37" ht="172.8" x14ac:dyDescent="0.3">
      <c r="A353" s="1">
        <v>430</v>
      </c>
      <c r="F353" s="2" t="s">
        <v>76</v>
      </c>
      <c r="G353" s="2"/>
      <c r="H353" s="2" t="s">
        <v>37</v>
      </c>
      <c r="I353" s="2" t="s">
        <v>75</v>
      </c>
      <c r="J353" s="2" t="s">
        <v>364</v>
      </c>
      <c r="K353" s="2" t="s">
        <v>300</v>
      </c>
      <c r="L353" s="2" t="s">
        <v>281</v>
      </c>
      <c r="M353" s="2" t="s">
        <v>303</v>
      </c>
      <c r="N353" s="3" t="s">
        <v>665</v>
      </c>
      <c r="O353" s="2" t="s">
        <v>42</v>
      </c>
      <c r="P353" s="2" t="s">
        <v>65</v>
      </c>
      <c r="Q353" s="2"/>
      <c r="R353" s="2"/>
      <c r="S353" s="2"/>
      <c r="T353" s="2" t="s">
        <v>56</v>
      </c>
      <c r="U353">
        <v>0</v>
      </c>
      <c r="V353">
        <v>360</v>
      </c>
      <c r="W353" s="4">
        <v>45966</v>
      </c>
      <c r="X353" s="4"/>
      <c r="Y353" s="4">
        <v>45617</v>
      </c>
      <c r="Z353" s="4">
        <v>45977</v>
      </c>
      <c r="AA353" s="3"/>
      <c r="AB353" s="3"/>
      <c r="AC353" s="2"/>
      <c r="AD353" s="2" t="s">
        <v>74</v>
      </c>
      <c r="AE353" s="2" t="s">
        <v>74</v>
      </c>
      <c r="AF353" s="2"/>
      <c r="AG353" s="2"/>
      <c r="AH353" s="2"/>
      <c r="AI353" s="2"/>
      <c r="AJ353" s="2" t="s">
        <v>50</v>
      </c>
      <c r="AK353" s="2" t="s">
        <v>49</v>
      </c>
    </row>
    <row r="354" spans="1:37" ht="172.8" x14ac:dyDescent="0.3">
      <c r="A354" s="1">
        <v>431</v>
      </c>
      <c r="F354" s="2" t="s">
        <v>76</v>
      </c>
      <c r="G354" s="2"/>
      <c r="H354" s="2" t="s">
        <v>37</v>
      </c>
      <c r="I354" s="2" t="s">
        <v>75</v>
      </c>
      <c r="J354" s="2" t="s">
        <v>364</v>
      </c>
      <c r="K354" s="2" t="s">
        <v>300</v>
      </c>
      <c r="L354" s="2" t="s">
        <v>283</v>
      </c>
      <c r="M354" s="2" t="s">
        <v>304</v>
      </c>
      <c r="N354" s="3" t="s">
        <v>665</v>
      </c>
      <c r="O354" s="2" t="s">
        <v>42</v>
      </c>
      <c r="P354" s="2" t="s">
        <v>65</v>
      </c>
      <c r="Q354" s="2"/>
      <c r="R354" s="2"/>
      <c r="S354" s="2"/>
      <c r="T354" s="2" t="s">
        <v>56</v>
      </c>
      <c r="U354">
        <v>0</v>
      </c>
      <c r="V354">
        <v>360</v>
      </c>
      <c r="W354" s="4">
        <v>45966</v>
      </c>
      <c r="X354" s="4"/>
      <c r="Y354" s="4">
        <v>45617</v>
      </c>
      <c r="Z354" s="4">
        <v>45977</v>
      </c>
      <c r="AA354" s="3"/>
      <c r="AB354" s="3"/>
      <c r="AC354" s="2"/>
      <c r="AD354" s="2" t="s">
        <v>74</v>
      </c>
      <c r="AE354" s="2" t="s">
        <v>74</v>
      </c>
      <c r="AF354" s="2"/>
      <c r="AG354" s="2"/>
      <c r="AH354" s="2"/>
      <c r="AI354" s="2"/>
      <c r="AJ354" s="2" t="s">
        <v>50</v>
      </c>
      <c r="AK354" s="2" t="s">
        <v>49</v>
      </c>
    </row>
    <row r="355" spans="1:37" ht="172.8" x14ac:dyDescent="0.3">
      <c r="A355" s="1">
        <v>432</v>
      </c>
      <c r="F355" s="2" t="s">
        <v>76</v>
      </c>
      <c r="G355" s="2"/>
      <c r="H355" s="2" t="s">
        <v>37</v>
      </c>
      <c r="I355" s="2" t="s">
        <v>75</v>
      </c>
      <c r="J355" s="2" t="s">
        <v>364</v>
      </c>
      <c r="K355" s="2" t="s">
        <v>300</v>
      </c>
      <c r="L355" s="2" t="s">
        <v>422</v>
      </c>
      <c r="M355" s="2" t="s">
        <v>693</v>
      </c>
      <c r="N355" s="3" t="s">
        <v>665</v>
      </c>
      <c r="O355" s="2" t="s">
        <v>42</v>
      </c>
      <c r="P355" s="2" t="s">
        <v>65</v>
      </c>
      <c r="Q355" s="2"/>
      <c r="R355" s="2"/>
      <c r="S355" s="2"/>
      <c r="T355" s="2" t="s">
        <v>56</v>
      </c>
      <c r="U355">
        <v>0</v>
      </c>
      <c r="V355">
        <v>360</v>
      </c>
      <c r="W355" s="4">
        <v>45966</v>
      </c>
      <c r="X355" s="4"/>
      <c r="Y355" s="4">
        <v>45617</v>
      </c>
      <c r="Z355" s="4">
        <v>45977</v>
      </c>
      <c r="AA355" s="3"/>
      <c r="AB355" s="3"/>
      <c r="AC355" s="2"/>
      <c r="AD355" s="2" t="s">
        <v>74</v>
      </c>
      <c r="AE355" s="2" t="s">
        <v>74</v>
      </c>
      <c r="AF355" s="2"/>
      <c r="AG355" s="2"/>
      <c r="AH355" s="2"/>
      <c r="AI355" s="2"/>
      <c r="AJ355" s="2" t="s">
        <v>50</v>
      </c>
      <c r="AK355" s="2" t="s">
        <v>49</v>
      </c>
    </row>
    <row r="356" spans="1:37" ht="172.8" x14ac:dyDescent="0.3">
      <c r="A356" s="1">
        <v>433</v>
      </c>
      <c r="F356" s="2" t="s">
        <v>76</v>
      </c>
      <c r="G356" s="2"/>
      <c r="H356" s="2" t="s">
        <v>37</v>
      </c>
      <c r="I356" s="2" t="s">
        <v>75</v>
      </c>
      <c r="J356" s="2" t="s">
        <v>364</v>
      </c>
      <c r="K356" s="2" t="s">
        <v>300</v>
      </c>
      <c r="L356" s="2" t="s">
        <v>427</v>
      </c>
      <c r="M356" s="2" t="s">
        <v>694</v>
      </c>
      <c r="N356" s="3" t="s">
        <v>665</v>
      </c>
      <c r="O356" s="2" t="s">
        <v>42</v>
      </c>
      <c r="P356" s="2" t="s">
        <v>65</v>
      </c>
      <c r="Q356" s="2"/>
      <c r="R356" s="2"/>
      <c r="S356" s="2"/>
      <c r="T356" s="2" t="s">
        <v>56</v>
      </c>
      <c r="U356">
        <v>0</v>
      </c>
      <c r="V356">
        <v>360</v>
      </c>
      <c r="W356" s="4">
        <v>45966</v>
      </c>
      <c r="X356" s="4"/>
      <c r="Y356" s="4">
        <v>45617</v>
      </c>
      <c r="Z356" s="4">
        <v>45977</v>
      </c>
      <c r="AA356" s="3"/>
      <c r="AB356" s="3"/>
      <c r="AC356" s="2"/>
      <c r="AD356" s="2" t="s">
        <v>74</v>
      </c>
      <c r="AE356" s="2" t="s">
        <v>95</v>
      </c>
      <c r="AF356" s="2"/>
      <c r="AG356" s="2"/>
      <c r="AH356" s="2"/>
      <c r="AI356" s="2"/>
      <c r="AJ356" s="2" t="s">
        <v>50</v>
      </c>
      <c r="AK356" s="2" t="s">
        <v>49</v>
      </c>
    </row>
    <row r="357" spans="1:37" ht="172.8" x14ac:dyDescent="0.3">
      <c r="A357" s="1">
        <v>436</v>
      </c>
      <c r="F357" s="2" t="s">
        <v>76</v>
      </c>
      <c r="G357" s="2"/>
      <c r="H357" s="2" t="s">
        <v>37</v>
      </c>
      <c r="I357" s="2" t="s">
        <v>75</v>
      </c>
      <c r="J357" s="2" t="s">
        <v>364</v>
      </c>
      <c r="K357" s="2" t="s">
        <v>300</v>
      </c>
      <c r="L357" s="2" t="s">
        <v>430</v>
      </c>
      <c r="M357" s="2" t="s">
        <v>695</v>
      </c>
      <c r="N357" s="3" t="s">
        <v>665</v>
      </c>
      <c r="O357" s="2" t="s">
        <v>42</v>
      </c>
      <c r="P357" s="2" t="s">
        <v>65</v>
      </c>
      <c r="Q357" s="2"/>
      <c r="R357" s="2"/>
      <c r="S357" s="2"/>
      <c r="T357" s="2" t="s">
        <v>56</v>
      </c>
      <c r="U357">
        <v>0</v>
      </c>
      <c r="V357">
        <v>360</v>
      </c>
      <c r="W357" s="4">
        <v>45966</v>
      </c>
      <c r="X357" s="4"/>
      <c r="Y357" s="4">
        <v>45617</v>
      </c>
      <c r="Z357" s="4">
        <v>45977</v>
      </c>
      <c r="AA357" s="3"/>
      <c r="AB357" s="3"/>
      <c r="AC357" s="2"/>
      <c r="AD357" s="2" t="s">
        <v>74</v>
      </c>
      <c r="AE357" s="2" t="s">
        <v>95</v>
      </c>
      <c r="AF357" s="2"/>
      <c r="AG357" s="2"/>
      <c r="AH357" s="2"/>
      <c r="AI357" s="2"/>
      <c r="AJ357" s="2" t="s">
        <v>50</v>
      </c>
      <c r="AK357" s="2" t="s">
        <v>49</v>
      </c>
    </row>
    <row r="358" spans="1:37" ht="172.8" x14ac:dyDescent="0.3">
      <c r="A358" s="1">
        <v>437</v>
      </c>
      <c r="F358" s="2" t="s">
        <v>76</v>
      </c>
      <c r="G358" s="2"/>
      <c r="H358" s="2" t="s">
        <v>37</v>
      </c>
      <c r="I358" s="2" t="s">
        <v>75</v>
      </c>
      <c r="J358" s="2" t="s">
        <v>364</v>
      </c>
      <c r="K358" s="2" t="s">
        <v>300</v>
      </c>
      <c r="L358" s="2" t="s">
        <v>434</v>
      </c>
      <c r="M358" s="2" t="s">
        <v>696</v>
      </c>
      <c r="N358" s="3" t="s">
        <v>665</v>
      </c>
      <c r="O358" s="2" t="s">
        <v>42</v>
      </c>
      <c r="P358" s="2" t="s">
        <v>65</v>
      </c>
      <c r="Q358" s="2"/>
      <c r="R358" s="2"/>
      <c r="S358" s="2"/>
      <c r="T358" s="2" t="s">
        <v>56</v>
      </c>
      <c r="U358">
        <v>0</v>
      </c>
      <c r="V358">
        <v>360</v>
      </c>
      <c r="W358" s="4">
        <v>45966</v>
      </c>
      <c r="X358" s="4"/>
      <c r="Y358" s="4">
        <v>45617</v>
      </c>
      <c r="Z358" s="4">
        <v>45977</v>
      </c>
      <c r="AA358" s="3"/>
      <c r="AB358" s="3"/>
      <c r="AC358" s="2"/>
      <c r="AD358" s="2" t="s">
        <v>74</v>
      </c>
      <c r="AE358" s="2" t="s">
        <v>95</v>
      </c>
      <c r="AF358" s="2"/>
      <c r="AG358" s="2"/>
      <c r="AH358" s="2"/>
      <c r="AI358" s="2"/>
      <c r="AJ358" s="2" t="s">
        <v>50</v>
      </c>
      <c r="AK358" s="2" t="s">
        <v>49</v>
      </c>
    </row>
    <row r="359" spans="1:37" ht="57.6" x14ac:dyDescent="0.3">
      <c r="A359" s="1">
        <v>442</v>
      </c>
      <c r="B359">
        <v>17172</v>
      </c>
      <c r="F359" s="2" t="s">
        <v>76</v>
      </c>
      <c r="G359" s="2" t="s">
        <v>78</v>
      </c>
      <c r="H359" s="2" t="s">
        <v>37</v>
      </c>
      <c r="I359" s="2" t="s">
        <v>46</v>
      </c>
      <c r="J359" s="2" t="s">
        <v>442</v>
      </c>
      <c r="K359" s="2" t="s">
        <v>687</v>
      </c>
      <c r="L359" s="2" t="s">
        <v>697</v>
      </c>
      <c r="M359" s="2" t="s">
        <v>698</v>
      </c>
      <c r="N359" s="3" t="s">
        <v>699</v>
      </c>
      <c r="O359" s="2" t="s">
        <v>174</v>
      </c>
      <c r="P359" s="2" t="s">
        <v>65</v>
      </c>
      <c r="Q359" s="2"/>
      <c r="R359" s="2"/>
      <c r="S359" s="2"/>
      <c r="T359" s="2" t="s">
        <v>56</v>
      </c>
      <c r="U359">
        <v>0</v>
      </c>
      <c r="V359">
        <v>1</v>
      </c>
      <c r="W359" s="4">
        <v>45993</v>
      </c>
      <c r="X359" s="4">
        <v>46028</v>
      </c>
      <c r="Y359" s="4">
        <v>46028</v>
      </c>
      <c r="Z359" s="4">
        <v>46029</v>
      </c>
      <c r="AA359" s="3"/>
      <c r="AB359" s="3" t="s">
        <v>700</v>
      </c>
      <c r="AC359" s="2"/>
      <c r="AD359" s="2" t="s">
        <v>117</v>
      </c>
      <c r="AE359" s="2" t="s">
        <v>117</v>
      </c>
      <c r="AF359" s="2"/>
      <c r="AG359" s="2"/>
      <c r="AH359" s="2"/>
      <c r="AI359" s="2"/>
      <c r="AJ359" s="2" t="s">
        <v>50</v>
      </c>
      <c r="AK359" s="2" t="s">
        <v>49</v>
      </c>
    </row>
    <row r="360" spans="1:37" ht="172.8" x14ac:dyDescent="0.3">
      <c r="A360" s="1">
        <v>443</v>
      </c>
      <c r="B360">
        <v>19113</v>
      </c>
      <c r="F360" s="2" t="s">
        <v>76</v>
      </c>
      <c r="G360" s="2" t="s">
        <v>78</v>
      </c>
      <c r="H360" s="2" t="s">
        <v>37</v>
      </c>
      <c r="I360" s="2" t="s">
        <v>75</v>
      </c>
      <c r="J360" s="2" t="s">
        <v>364</v>
      </c>
      <c r="K360" s="2" t="s">
        <v>344</v>
      </c>
      <c r="L360" s="2" t="s">
        <v>352</v>
      </c>
      <c r="M360" s="2" t="s">
        <v>353</v>
      </c>
      <c r="N360" s="3" t="s">
        <v>665</v>
      </c>
      <c r="O360" s="2" t="s">
        <v>42</v>
      </c>
      <c r="P360" s="2" t="s">
        <v>65</v>
      </c>
      <c r="Q360" s="2"/>
      <c r="R360" s="2"/>
      <c r="S360" s="2"/>
      <c r="T360" s="2" t="s">
        <v>56</v>
      </c>
      <c r="U360">
        <v>0</v>
      </c>
      <c r="V360">
        <v>360</v>
      </c>
      <c r="W360" s="4">
        <v>45966</v>
      </c>
      <c r="X360" s="4">
        <v>46108</v>
      </c>
      <c r="Y360" s="4">
        <v>46108</v>
      </c>
      <c r="Z360" s="4">
        <v>46468</v>
      </c>
      <c r="AA360" s="3"/>
      <c r="AB360" s="3" t="s">
        <v>1711</v>
      </c>
      <c r="AC360" s="2"/>
      <c r="AD360" s="2" t="s">
        <v>74</v>
      </c>
      <c r="AE360" s="2" t="s">
        <v>95</v>
      </c>
      <c r="AF360" s="2"/>
      <c r="AG360" s="2"/>
      <c r="AH360" s="2"/>
      <c r="AI360" s="2"/>
      <c r="AJ360" s="2" t="s">
        <v>50</v>
      </c>
      <c r="AK360" s="2" t="s">
        <v>49</v>
      </c>
    </row>
    <row r="361" spans="1:37" ht="72" x14ac:dyDescent="0.3">
      <c r="A361" s="1">
        <v>444</v>
      </c>
      <c r="B361">
        <v>17171</v>
      </c>
      <c r="F361" s="2" t="s">
        <v>76</v>
      </c>
      <c r="G361" s="2" t="s">
        <v>78</v>
      </c>
      <c r="H361" s="2" t="s">
        <v>37</v>
      </c>
      <c r="I361" s="2" t="s">
        <v>46</v>
      </c>
      <c r="J361" s="2" t="s">
        <v>442</v>
      </c>
      <c r="K361" s="2" t="s">
        <v>687</v>
      </c>
      <c r="L361" s="2" t="s">
        <v>701</v>
      </c>
      <c r="M361" s="2" t="s">
        <v>702</v>
      </c>
      <c r="N361" s="3" t="s">
        <v>703</v>
      </c>
      <c r="O361" s="2" t="s">
        <v>174</v>
      </c>
      <c r="P361" s="2" t="s">
        <v>65</v>
      </c>
      <c r="Q361" s="2"/>
      <c r="R361" s="2"/>
      <c r="S361" s="2"/>
      <c r="T361" s="2" t="s">
        <v>56</v>
      </c>
      <c r="U361">
        <v>0</v>
      </c>
      <c r="V361">
        <v>1</v>
      </c>
      <c r="W361" s="4">
        <v>45993</v>
      </c>
      <c r="X361" s="4">
        <v>46028</v>
      </c>
      <c r="Y361" s="4">
        <v>46028</v>
      </c>
      <c r="Z361" s="4">
        <v>46029</v>
      </c>
      <c r="AA361" s="3"/>
      <c r="AB361" s="3" t="s">
        <v>700</v>
      </c>
      <c r="AC361" s="2"/>
      <c r="AD361" s="2" t="s">
        <v>117</v>
      </c>
      <c r="AE361" s="2" t="s">
        <v>117</v>
      </c>
      <c r="AF361" s="2"/>
      <c r="AG361" s="2"/>
      <c r="AH361" s="2"/>
      <c r="AI361" s="2"/>
      <c r="AJ361" s="2" t="s">
        <v>50</v>
      </c>
      <c r="AK361" s="2" t="s">
        <v>49</v>
      </c>
    </row>
    <row r="362" spans="1:37" ht="172.8" x14ac:dyDescent="0.3">
      <c r="A362" s="1">
        <v>445</v>
      </c>
      <c r="B362">
        <v>19114</v>
      </c>
      <c r="F362" s="2" t="s">
        <v>76</v>
      </c>
      <c r="G362" s="2" t="s">
        <v>72</v>
      </c>
      <c r="H362" s="2" t="s">
        <v>37</v>
      </c>
      <c r="I362" s="2" t="s">
        <v>75</v>
      </c>
      <c r="J362" s="2" t="s">
        <v>364</v>
      </c>
      <c r="K362" s="2" t="s">
        <v>344</v>
      </c>
      <c r="L362" s="2" t="s">
        <v>704</v>
      </c>
      <c r="M362" s="2" t="s">
        <v>705</v>
      </c>
      <c r="N362" s="3" t="s">
        <v>665</v>
      </c>
      <c r="O362" s="2" t="s">
        <v>42</v>
      </c>
      <c r="P362" s="2" t="s">
        <v>65</v>
      </c>
      <c r="Q362" s="2"/>
      <c r="R362" s="2"/>
      <c r="S362" s="2"/>
      <c r="T362" s="2" t="s">
        <v>56</v>
      </c>
      <c r="U362">
        <v>0</v>
      </c>
      <c r="V362">
        <v>360</v>
      </c>
      <c r="W362" s="4">
        <v>45966</v>
      </c>
      <c r="X362" s="4"/>
      <c r="Y362" s="4">
        <v>45617</v>
      </c>
      <c r="Z362" s="4">
        <v>45977</v>
      </c>
      <c r="AA362" s="3"/>
      <c r="AB362" s="3" t="s">
        <v>2551</v>
      </c>
      <c r="AC362" s="2"/>
      <c r="AD362" s="2" t="s">
        <v>74</v>
      </c>
      <c r="AE362" s="2" t="s">
        <v>94</v>
      </c>
      <c r="AF362" s="2"/>
      <c r="AG362" s="2"/>
      <c r="AH362" s="2"/>
      <c r="AI362" s="2"/>
      <c r="AJ362" s="2" t="s">
        <v>50</v>
      </c>
      <c r="AK362" s="2" t="s">
        <v>49</v>
      </c>
    </row>
    <row r="363" spans="1:37" ht="57.6" x14ac:dyDescent="0.3">
      <c r="A363" s="1">
        <v>446</v>
      </c>
      <c r="B363">
        <v>17974</v>
      </c>
      <c r="F363" s="2" t="s">
        <v>76</v>
      </c>
      <c r="G363" s="2" t="s">
        <v>78</v>
      </c>
      <c r="H363" s="2" t="s">
        <v>37</v>
      </c>
      <c r="I363" s="2" t="s">
        <v>46</v>
      </c>
      <c r="J363" s="2" t="s">
        <v>442</v>
      </c>
      <c r="K363" s="2" t="s">
        <v>687</v>
      </c>
      <c r="L363" s="2" t="s">
        <v>706</v>
      </c>
      <c r="M363" s="2" t="s">
        <v>707</v>
      </c>
      <c r="N363" s="3" t="s">
        <v>708</v>
      </c>
      <c r="O363" s="2" t="s">
        <v>174</v>
      </c>
      <c r="P363" s="2" t="s">
        <v>65</v>
      </c>
      <c r="Q363" s="2"/>
      <c r="R363" s="2"/>
      <c r="S363" s="2"/>
      <c r="T363" s="2" t="s">
        <v>56</v>
      </c>
      <c r="U363">
        <v>0</v>
      </c>
      <c r="V363">
        <v>360</v>
      </c>
      <c r="W363" s="4">
        <v>46064</v>
      </c>
      <c r="X363" s="4">
        <v>46062</v>
      </c>
      <c r="Y363" s="4">
        <v>46062</v>
      </c>
      <c r="Z363" s="4">
        <v>46422</v>
      </c>
      <c r="AA363" s="3"/>
      <c r="AB363" s="3" t="s">
        <v>709</v>
      </c>
      <c r="AC363" s="2"/>
      <c r="AD363" s="2" t="s">
        <v>117</v>
      </c>
      <c r="AE363" s="2" t="s">
        <v>117</v>
      </c>
      <c r="AF363" s="2"/>
      <c r="AG363" s="2"/>
      <c r="AH363" s="2"/>
      <c r="AI363" s="2"/>
      <c r="AJ363" s="2" t="s">
        <v>50</v>
      </c>
      <c r="AK363" s="2" t="s">
        <v>49</v>
      </c>
    </row>
    <row r="364" spans="1:37" ht="57.6" x14ac:dyDescent="0.3">
      <c r="A364" s="1">
        <v>447</v>
      </c>
      <c r="B364">
        <v>17170</v>
      </c>
      <c r="F364" s="2" t="s">
        <v>76</v>
      </c>
      <c r="G364" s="2" t="s">
        <v>78</v>
      </c>
      <c r="H364" s="2" t="s">
        <v>37</v>
      </c>
      <c r="I364" s="2" t="s">
        <v>46</v>
      </c>
      <c r="J364" s="2" t="s">
        <v>442</v>
      </c>
      <c r="K364" s="2" t="s">
        <v>687</v>
      </c>
      <c r="L364" s="2" t="s">
        <v>710</v>
      </c>
      <c r="M364" s="2" t="s">
        <v>711</v>
      </c>
      <c r="N364" s="3" t="s">
        <v>712</v>
      </c>
      <c r="O364" s="2" t="s">
        <v>174</v>
      </c>
      <c r="P364" s="2" t="s">
        <v>65</v>
      </c>
      <c r="Q364" s="2"/>
      <c r="R364" s="2"/>
      <c r="S364" s="2"/>
      <c r="T364" s="2" t="s">
        <v>56</v>
      </c>
      <c r="U364">
        <v>0</v>
      </c>
      <c r="V364">
        <v>1</v>
      </c>
      <c r="W364" s="4">
        <v>45993</v>
      </c>
      <c r="X364" s="4">
        <v>46028</v>
      </c>
      <c r="Y364" s="4">
        <v>46028</v>
      </c>
      <c r="Z364" s="4">
        <v>46029</v>
      </c>
      <c r="AA364" s="3"/>
      <c r="AB364" s="3" t="s">
        <v>691</v>
      </c>
      <c r="AC364" s="2"/>
      <c r="AD364" s="2" t="s">
        <v>117</v>
      </c>
      <c r="AE364" s="2" t="s">
        <v>117</v>
      </c>
      <c r="AF364" s="2"/>
      <c r="AG364" s="2"/>
      <c r="AH364" s="2"/>
      <c r="AI364" s="2"/>
      <c r="AJ364" s="2" t="s">
        <v>50</v>
      </c>
      <c r="AK364" s="2" t="s">
        <v>49</v>
      </c>
    </row>
    <row r="365" spans="1:37" ht="172.8" x14ac:dyDescent="0.3">
      <c r="A365" s="1">
        <v>448</v>
      </c>
      <c r="B365">
        <v>19115</v>
      </c>
      <c r="F365" s="2" t="s">
        <v>76</v>
      </c>
      <c r="G365" s="2" t="s">
        <v>72</v>
      </c>
      <c r="H365" s="2" t="s">
        <v>37</v>
      </c>
      <c r="I365" s="2" t="s">
        <v>75</v>
      </c>
      <c r="J365" s="2" t="s">
        <v>364</v>
      </c>
      <c r="K365" s="2" t="s">
        <v>344</v>
      </c>
      <c r="L365" s="2" t="s">
        <v>345</v>
      </c>
      <c r="M365" s="2" t="s">
        <v>346</v>
      </c>
      <c r="N365" s="3" t="s">
        <v>665</v>
      </c>
      <c r="O365" s="2" t="s">
        <v>42</v>
      </c>
      <c r="P365" s="2" t="s">
        <v>65</v>
      </c>
      <c r="Q365" s="2"/>
      <c r="R365" s="2"/>
      <c r="S365" s="2"/>
      <c r="T365" s="2" t="s">
        <v>56</v>
      </c>
      <c r="U365">
        <v>0</v>
      </c>
      <c r="V365">
        <v>360</v>
      </c>
      <c r="W365" s="4">
        <v>45966</v>
      </c>
      <c r="X365" s="4"/>
      <c r="Y365" s="4">
        <v>45617</v>
      </c>
      <c r="Z365" s="4">
        <v>45977</v>
      </c>
      <c r="AA365" s="3"/>
      <c r="AB365" s="3" t="s">
        <v>2551</v>
      </c>
      <c r="AC365" s="2"/>
      <c r="AD365" s="2" t="s">
        <v>74</v>
      </c>
      <c r="AE365" s="2" t="s">
        <v>94</v>
      </c>
      <c r="AF365" s="2"/>
      <c r="AG365" s="2"/>
      <c r="AH365" s="2"/>
      <c r="AI365" s="2"/>
      <c r="AJ365" s="2" t="s">
        <v>50</v>
      </c>
      <c r="AK365" s="2" t="s">
        <v>49</v>
      </c>
    </row>
    <row r="366" spans="1:37" ht="72" x14ac:dyDescent="0.3">
      <c r="A366" s="1">
        <v>449</v>
      </c>
      <c r="B366">
        <v>17973</v>
      </c>
      <c r="F366" s="2" t="s">
        <v>76</v>
      </c>
      <c r="G366" s="2" t="s">
        <v>78</v>
      </c>
      <c r="H366" s="2" t="s">
        <v>37</v>
      </c>
      <c r="I366" s="2" t="s">
        <v>46</v>
      </c>
      <c r="J366" s="2" t="s">
        <v>442</v>
      </c>
      <c r="K366" s="2" t="s">
        <v>687</v>
      </c>
      <c r="L366" s="2" t="s">
        <v>713</v>
      </c>
      <c r="M366" s="2" t="s">
        <v>714</v>
      </c>
      <c r="N366" s="3" t="s">
        <v>715</v>
      </c>
      <c r="O366" s="2" t="s">
        <v>174</v>
      </c>
      <c r="P366" s="2" t="s">
        <v>65</v>
      </c>
      <c r="Q366" s="2"/>
      <c r="R366" s="2"/>
      <c r="S366" s="2"/>
      <c r="T366" s="2" t="s">
        <v>56</v>
      </c>
      <c r="U366">
        <v>0</v>
      </c>
      <c r="V366">
        <v>360</v>
      </c>
      <c r="W366" s="4">
        <v>46064</v>
      </c>
      <c r="X366" s="4">
        <v>46062</v>
      </c>
      <c r="Y366" s="4">
        <v>46062</v>
      </c>
      <c r="Z366" s="4">
        <v>46422</v>
      </c>
      <c r="AA366" s="3"/>
      <c r="AB366" s="3" t="s">
        <v>709</v>
      </c>
      <c r="AC366" s="2"/>
      <c r="AD366" s="2" t="s">
        <v>117</v>
      </c>
      <c r="AE366" s="2" t="s">
        <v>117</v>
      </c>
      <c r="AF366" s="2"/>
      <c r="AG366" s="2"/>
      <c r="AH366" s="2"/>
      <c r="AI366" s="2"/>
      <c r="AJ366" s="2" t="s">
        <v>50</v>
      </c>
      <c r="AK366" s="2" t="s">
        <v>49</v>
      </c>
    </row>
    <row r="367" spans="1:37" ht="172.8" x14ac:dyDescent="0.3">
      <c r="A367" s="1">
        <v>450</v>
      </c>
      <c r="B367">
        <v>19117</v>
      </c>
      <c r="F367" s="2" t="s">
        <v>76</v>
      </c>
      <c r="G367" s="2" t="s">
        <v>78</v>
      </c>
      <c r="H367" s="2" t="s">
        <v>37</v>
      </c>
      <c r="I367" s="2" t="s">
        <v>75</v>
      </c>
      <c r="J367" s="2" t="s">
        <v>364</v>
      </c>
      <c r="K367" s="2" t="s">
        <v>344</v>
      </c>
      <c r="L367" s="2" t="s">
        <v>716</v>
      </c>
      <c r="M367" s="2" t="s">
        <v>717</v>
      </c>
      <c r="N367" s="3" t="s">
        <v>665</v>
      </c>
      <c r="O367" s="2" t="s">
        <v>42</v>
      </c>
      <c r="P367" s="2" t="s">
        <v>65</v>
      </c>
      <c r="Q367" s="2"/>
      <c r="R367" s="2"/>
      <c r="S367" s="2"/>
      <c r="T367" s="2" t="s">
        <v>56</v>
      </c>
      <c r="U367">
        <v>0</v>
      </c>
      <c r="V367">
        <v>360</v>
      </c>
      <c r="W367" s="4">
        <v>45966</v>
      </c>
      <c r="X367" s="4">
        <v>46108</v>
      </c>
      <c r="Y367" s="4">
        <v>46108</v>
      </c>
      <c r="Z367" s="4">
        <v>46468</v>
      </c>
      <c r="AA367" s="3"/>
      <c r="AB367" s="3" t="s">
        <v>1711</v>
      </c>
      <c r="AC367" s="2"/>
      <c r="AD367" s="2" t="s">
        <v>74</v>
      </c>
      <c r="AE367" s="2" t="s">
        <v>95</v>
      </c>
      <c r="AF367" s="2"/>
      <c r="AG367" s="2"/>
      <c r="AH367" s="2"/>
      <c r="AI367" s="2"/>
      <c r="AJ367" s="2" t="s">
        <v>50</v>
      </c>
      <c r="AK367" s="2" t="s">
        <v>49</v>
      </c>
    </row>
    <row r="368" spans="1:37" ht="72" x14ac:dyDescent="0.3">
      <c r="A368" s="1">
        <v>451</v>
      </c>
      <c r="B368">
        <v>17970</v>
      </c>
      <c r="F368" s="2" t="s">
        <v>76</v>
      </c>
      <c r="G368" s="2" t="s">
        <v>78</v>
      </c>
      <c r="H368" s="2" t="s">
        <v>37</v>
      </c>
      <c r="I368" s="2" t="s">
        <v>46</v>
      </c>
      <c r="J368" s="2" t="s">
        <v>442</v>
      </c>
      <c r="K368" s="2" t="s">
        <v>687</v>
      </c>
      <c r="L368" s="2" t="s">
        <v>718</v>
      </c>
      <c r="M368" s="2" t="s">
        <v>719</v>
      </c>
      <c r="N368" s="3" t="s">
        <v>720</v>
      </c>
      <c r="O368" s="2" t="s">
        <v>174</v>
      </c>
      <c r="P368" s="2" t="s">
        <v>65</v>
      </c>
      <c r="Q368" s="2"/>
      <c r="R368" s="2"/>
      <c r="S368" s="2"/>
      <c r="T368" s="2" t="s">
        <v>56</v>
      </c>
      <c r="U368">
        <v>0</v>
      </c>
      <c r="V368">
        <v>360</v>
      </c>
      <c r="W368" s="4">
        <v>46064</v>
      </c>
      <c r="X368" s="4">
        <v>46062</v>
      </c>
      <c r="Y368" s="4">
        <v>46062</v>
      </c>
      <c r="Z368" s="4">
        <v>46422</v>
      </c>
      <c r="AA368" s="3"/>
      <c r="AB368" s="3" t="s">
        <v>709</v>
      </c>
      <c r="AC368" s="2"/>
      <c r="AD368" s="2" t="s">
        <v>117</v>
      </c>
      <c r="AE368" s="2" t="s">
        <v>117</v>
      </c>
      <c r="AF368" s="2"/>
      <c r="AG368" s="2"/>
      <c r="AH368" s="2"/>
      <c r="AI368" s="2"/>
      <c r="AJ368" s="2" t="s">
        <v>50</v>
      </c>
      <c r="AK368" s="2" t="s">
        <v>49</v>
      </c>
    </row>
    <row r="369" spans="1:37" ht="172.8" x14ac:dyDescent="0.3">
      <c r="A369" s="1">
        <v>452</v>
      </c>
      <c r="F369" s="2" t="s">
        <v>76</v>
      </c>
      <c r="G369" s="2" t="s">
        <v>78</v>
      </c>
      <c r="H369" s="2" t="s">
        <v>37</v>
      </c>
      <c r="I369" s="2" t="s">
        <v>75</v>
      </c>
      <c r="J369" s="2" t="s">
        <v>364</v>
      </c>
      <c r="K369" s="2" t="s">
        <v>344</v>
      </c>
      <c r="L369" s="2" t="s">
        <v>721</v>
      </c>
      <c r="M369" s="2" t="s">
        <v>722</v>
      </c>
      <c r="N369" s="3" t="s">
        <v>665</v>
      </c>
      <c r="O369" s="2" t="s">
        <v>42</v>
      </c>
      <c r="P369" s="2" t="s">
        <v>65</v>
      </c>
      <c r="Q369" s="2"/>
      <c r="R369" s="2"/>
      <c r="S369" s="2"/>
      <c r="T369" s="2" t="s">
        <v>56</v>
      </c>
      <c r="U369">
        <v>0</v>
      </c>
      <c r="V369">
        <v>360</v>
      </c>
      <c r="W369" s="4">
        <v>45966</v>
      </c>
      <c r="X369" s="4">
        <v>46106</v>
      </c>
      <c r="Y369" s="4">
        <v>46106</v>
      </c>
      <c r="Z369" s="4">
        <v>46466</v>
      </c>
      <c r="AA369" s="3"/>
      <c r="AB369" s="3" t="s">
        <v>1711</v>
      </c>
      <c r="AC369" s="2"/>
      <c r="AD369" s="2" t="s">
        <v>74</v>
      </c>
      <c r="AE369" s="2" t="s">
        <v>95</v>
      </c>
      <c r="AF369" s="2"/>
      <c r="AG369" s="2"/>
      <c r="AH369" s="2"/>
      <c r="AI369" s="2"/>
      <c r="AJ369" s="2" t="s">
        <v>50</v>
      </c>
      <c r="AK369" s="2" t="s">
        <v>49</v>
      </c>
    </row>
    <row r="370" spans="1:37" ht="57.6" x14ac:dyDescent="0.3">
      <c r="A370" s="1">
        <v>453</v>
      </c>
      <c r="B370">
        <v>17969</v>
      </c>
      <c r="F370" s="2" t="s">
        <v>76</v>
      </c>
      <c r="G370" s="2" t="s">
        <v>78</v>
      </c>
      <c r="H370" s="2" t="s">
        <v>37</v>
      </c>
      <c r="I370" s="2" t="s">
        <v>46</v>
      </c>
      <c r="J370" s="2" t="s">
        <v>442</v>
      </c>
      <c r="K370" s="2" t="s">
        <v>687</v>
      </c>
      <c r="L370" s="2" t="s">
        <v>723</v>
      </c>
      <c r="M370" s="2" t="s">
        <v>724</v>
      </c>
      <c r="N370" s="3" t="s">
        <v>725</v>
      </c>
      <c r="O370" s="2" t="s">
        <v>174</v>
      </c>
      <c r="P370" s="2" t="s">
        <v>65</v>
      </c>
      <c r="Q370" s="2"/>
      <c r="R370" s="2"/>
      <c r="S370" s="2"/>
      <c r="T370" s="2" t="s">
        <v>56</v>
      </c>
      <c r="U370">
        <v>0</v>
      </c>
      <c r="V370">
        <v>360</v>
      </c>
      <c r="W370" s="4">
        <v>46064</v>
      </c>
      <c r="X370" s="4">
        <v>46062</v>
      </c>
      <c r="Y370" s="4">
        <v>46062</v>
      </c>
      <c r="Z370" s="4">
        <v>46422</v>
      </c>
      <c r="AA370" s="3"/>
      <c r="AB370" s="3" t="s">
        <v>709</v>
      </c>
      <c r="AC370" s="2"/>
      <c r="AD370" s="2" t="s">
        <v>117</v>
      </c>
      <c r="AE370" s="2" t="s">
        <v>117</v>
      </c>
      <c r="AF370" s="2"/>
      <c r="AG370" s="2"/>
      <c r="AH370" s="2"/>
      <c r="AI370" s="2"/>
      <c r="AJ370" s="2" t="s">
        <v>50</v>
      </c>
      <c r="AK370" s="2" t="s">
        <v>49</v>
      </c>
    </row>
    <row r="371" spans="1:37" ht="57.6" x14ac:dyDescent="0.3">
      <c r="A371" s="1">
        <v>454</v>
      </c>
      <c r="B371">
        <v>17971</v>
      </c>
      <c r="F371" s="2" t="s">
        <v>76</v>
      </c>
      <c r="G371" s="2" t="s">
        <v>78</v>
      </c>
      <c r="H371" s="2" t="s">
        <v>37</v>
      </c>
      <c r="I371" s="2" t="s">
        <v>46</v>
      </c>
      <c r="J371" s="2" t="s">
        <v>442</v>
      </c>
      <c r="K371" s="2" t="s">
        <v>687</v>
      </c>
      <c r="L371" s="2" t="s">
        <v>726</v>
      </c>
      <c r="M371" s="2" t="s">
        <v>727</v>
      </c>
      <c r="N371" s="3" t="s">
        <v>728</v>
      </c>
      <c r="O371" s="2" t="s">
        <v>174</v>
      </c>
      <c r="P371" s="2" t="s">
        <v>65</v>
      </c>
      <c r="Q371" s="2"/>
      <c r="R371" s="2"/>
      <c r="S371" s="2"/>
      <c r="T371" s="2" t="s">
        <v>56</v>
      </c>
      <c r="U371">
        <v>0</v>
      </c>
      <c r="V371">
        <v>360</v>
      </c>
      <c r="W371" s="4">
        <v>46064</v>
      </c>
      <c r="X371" s="4">
        <v>46062</v>
      </c>
      <c r="Y371" s="4">
        <v>46062</v>
      </c>
      <c r="Z371" s="4">
        <v>46422</v>
      </c>
      <c r="AA371" s="3"/>
      <c r="AB371" s="3" t="s">
        <v>709</v>
      </c>
      <c r="AC371" s="2"/>
      <c r="AD371" s="2" t="s">
        <v>117</v>
      </c>
      <c r="AE371" s="2" t="s">
        <v>117</v>
      </c>
      <c r="AF371" s="2"/>
      <c r="AG371" s="2"/>
      <c r="AH371" s="2"/>
      <c r="AI371" s="2"/>
      <c r="AJ371" s="2" t="s">
        <v>50</v>
      </c>
      <c r="AK371" s="2" t="s">
        <v>49</v>
      </c>
    </row>
    <row r="372" spans="1:37" ht="57.6" x14ac:dyDescent="0.3">
      <c r="A372" s="1">
        <v>455</v>
      </c>
      <c r="B372">
        <v>17169</v>
      </c>
      <c r="F372" s="2" t="s">
        <v>76</v>
      </c>
      <c r="G372" s="2" t="s">
        <v>78</v>
      </c>
      <c r="H372" s="2" t="s">
        <v>37</v>
      </c>
      <c r="I372" s="2" t="s">
        <v>46</v>
      </c>
      <c r="J372" s="2" t="s">
        <v>442</v>
      </c>
      <c r="K372" s="2" t="s">
        <v>687</v>
      </c>
      <c r="L372" s="2" t="s">
        <v>729</v>
      </c>
      <c r="M372" s="2" t="s">
        <v>730</v>
      </c>
      <c r="N372" s="3" t="s">
        <v>731</v>
      </c>
      <c r="O372" s="2" t="s">
        <v>174</v>
      </c>
      <c r="P372" s="2" t="s">
        <v>65</v>
      </c>
      <c r="Q372" s="2"/>
      <c r="R372" s="2"/>
      <c r="S372" s="2"/>
      <c r="T372" s="2" t="s">
        <v>56</v>
      </c>
      <c r="U372">
        <v>0</v>
      </c>
      <c r="V372">
        <v>1</v>
      </c>
      <c r="W372" s="4">
        <v>45993</v>
      </c>
      <c r="X372" s="4">
        <v>46028</v>
      </c>
      <c r="Y372" s="4">
        <v>46028</v>
      </c>
      <c r="Z372" s="4">
        <v>46029</v>
      </c>
      <c r="AA372" s="3"/>
      <c r="AB372" s="3" t="s">
        <v>691</v>
      </c>
      <c r="AC372" s="2"/>
      <c r="AD372" s="2" t="s">
        <v>117</v>
      </c>
      <c r="AE372" s="2" t="s">
        <v>117</v>
      </c>
      <c r="AF372" s="2"/>
      <c r="AG372" s="2"/>
      <c r="AH372" s="2"/>
      <c r="AI372" s="2"/>
      <c r="AJ372" s="2" t="s">
        <v>50</v>
      </c>
      <c r="AK372" s="2" t="s">
        <v>49</v>
      </c>
    </row>
    <row r="373" spans="1:37" ht="57.6" x14ac:dyDescent="0.3">
      <c r="A373" s="1">
        <v>456</v>
      </c>
      <c r="B373">
        <v>17972</v>
      </c>
      <c r="F373" s="2" t="s">
        <v>76</v>
      </c>
      <c r="G373" s="2" t="s">
        <v>78</v>
      </c>
      <c r="H373" s="2" t="s">
        <v>37</v>
      </c>
      <c r="I373" s="2" t="s">
        <v>46</v>
      </c>
      <c r="J373" s="2" t="s">
        <v>442</v>
      </c>
      <c r="K373" s="2" t="s">
        <v>687</v>
      </c>
      <c r="L373" s="2" t="s">
        <v>732</v>
      </c>
      <c r="M373" s="2" t="s">
        <v>733</v>
      </c>
      <c r="N373" s="3" t="s">
        <v>728</v>
      </c>
      <c r="O373" s="2" t="s">
        <v>174</v>
      </c>
      <c r="P373" s="2" t="s">
        <v>65</v>
      </c>
      <c r="Q373" s="2"/>
      <c r="R373" s="2"/>
      <c r="S373" s="2"/>
      <c r="T373" s="2" t="s">
        <v>56</v>
      </c>
      <c r="U373">
        <v>0</v>
      </c>
      <c r="V373">
        <v>360</v>
      </c>
      <c r="W373" s="4">
        <v>46064</v>
      </c>
      <c r="X373" s="4">
        <v>46062</v>
      </c>
      <c r="Y373" s="4">
        <v>46062</v>
      </c>
      <c r="Z373" s="4">
        <v>46422</v>
      </c>
      <c r="AA373" s="3"/>
      <c r="AB373" s="3" t="s">
        <v>709</v>
      </c>
      <c r="AC373" s="2"/>
      <c r="AD373" s="2" t="s">
        <v>117</v>
      </c>
      <c r="AE373" s="2" t="s">
        <v>117</v>
      </c>
      <c r="AF373" s="2"/>
      <c r="AG373" s="2"/>
      <c r="AH373" s="2"/>
      <c r="AI373" s="2"/>
      <c r="AJ373" s="2" t="s">
        <v>50</v>
      </c>
      <c r="AK373" s="2" t="s">
        <v>49</v>
      </c>
    </row>
    <row r="374" spans="1:37" x14ac:dyDescent="0.3">
      <c r="A374" s="1">
        <v>457</v>
      </c>
      <c r="F374" s="2" t="s">
        <v>76</v>
      </c>
      <c r="G374" s="2" t="s">
        <v>78</v>
      </c>
      <c r="H374" s="2" t="s">
        <v>37</v>
      </c>
      <c r="I374" s="2" t="s">
        <v>75</v>
      </c>
      <c r="J374" s="2" t="s">
        <v>138</v>
      </c>
      <c r="K374" s="2" t="s">
        <v>200</v>
      </c>
      <c r="L374" s="2" t="s">
        <v>246</v>
      </c>
      <c r="M374" s="2" t="s">
        <v>247</v>
      </c>
      <c r="N374" s="3" t="s">
        <v>734</v>
      </c>
      <c r="O374" s="2" t="s">
        <v>53</v>
      </c>
      <c r="P374" s="2" t="s">
        <v>79</v>
      </c>
      <c r="Q374" s="2"/>
      <c r="R374" s="2"/>
      <c r="S374" s="2"/>
      <c r="T374" s="2" t="s">
        <v>56</v>
      </c>
      <c r="U374">
        <v>0</v>
      </c>
      <c r="V374">
        <v>30</v>
      </c>
      <c r="W374" s="4">
        <v>45988</v>
      </c>
      <c r="X374" s="4"/>
      <c r="Y374" s="4">
        <v>45959</v>
      </c>
      <c r="Z374" s="4">
        <v>45988</v>
      </c>
      <c r="AA374" s="3"/>
      <c r="AB374" s="3"/>
      <c r="AC374" s="2"/>
      <c r="AD374" s="2" t="s">
        <v>95</v>
      </c>
      <c r="AE374" s="2" t="s">
        <v>95</v>
      </c>
      <c r="AF374" s="2"/>
      <c r="AG374" s="2"/>
      <c r="AH374" s="2"/>
      <c r="AI374" s="2"/>
      <c r="AJ374" s="2" t="s">
        <v>50</v>
      </c>
      <c r="AK374" s="2" t="s">
        <v>49</v>
      </c>
    </row>
    <row r="375" spans="1:37" ht="57.6" x14ac:dyDescent="0.3">
      <c r="A375" s="1">
        <v>458</v>
      </c>
      <c r="B375">
        <v>17168</v>
      </c>
      <c r="F375" s="2" t="s">
        <v>76</v>
      </c>
      <c r="G375" s="2" t="s">
        <v>78</v>
      </c>
      <c r="H375" s="2" t="s">
        <v>37</v>
      </c>
      <c r="I375" s="2" t="s">
        <v>46</v>
      </c>
      <c r="J375" s="2" t="s">
        <v>442</v>
      </c>
      <c r="K375" s="2" t="s">
        <v>687</v>
      </c>
      <c r="L375" s="2" t="s">
        <v>735</v>
      </c>
      <c r="M375" s="2" t="s">
        <v>736</v>
      </c>
      <c r="N375" s="3" t="s">
        <v>737</v>
      </c>
      <c r="O375" s="2" t="s">
        <v>174</v>
      </c>
      <c r="P375" s="2" t="s">
        <v>65</v>
      </c>
      <c r="Q375" s="2"/>
      <c r="R375" s="2"/>
      <c r="S375" s="2"/>
      <c r="T375" s="2" t="s">
        <v>56</v>
      </c>
      <c r="U375">
        <v>0</v>
      </c>
      <c r="V375">
        <v>1</v>
      </c>
      <c r="W375" s="4">
        <v>45993</v>
      </c>
      <c r="X375" s="4">
        <v>46028</v>
      </c>
      <c r="Y375" s="4">
        <v>46028</v>
      </c>
      <c r="Z375" s="4">
        <v>46029</v>
      </c>
      <c r="AA375" s="3"/>
      <c r="AB375" s="3" t="s">
        <v>691</v>
      </c>
      <c r="AC375" s="2"/>
      <c r="AD375" s="2" t="s">
        <v>117</v>
      </c>
      <c r="AE375" s="2" t="s">
        <v>117</v>
      </c>
      <c r="AF375" s="2"/>
      <c r="AG375" s="2"/>
      <c r="AH375" s="2"/>
      <c r="AI375" s="2"/>
      <c r="AJ375" s="2" t="s">
        <v>50</v>
      </c>
      <c r="AK375" s="2" t="s">
        <v>49</v>
      </c>
    </row>
    <row r="376" spans="1:37" ht="28.8" x14ac:dyDescent="0.3">
      <c r="A376" s="1">
        <v>459</v>
      </c>
      <c r="B376">
        <v>17564</v>
      </c>
      <c r="F376" s="2" t="s">
        <v>76</v>
      </c>
      <c r="G376" s="2" t="s">
        <v>78</v>
      </c>
      <c r="H376" s="2" t="s">
        <v>37</v>
      </c>
      <c r="I376" s="2" t="s">
        <v>46</v>
      </c>
      <c r="J376" s="2" t="s">
        <v>320</v>
      </c>
      <c r="K376" s="2" t="s">
        <v>272</v>
      </c>
      <c r="L376" s="2" t="s">
        <v>422</v>
      </c>
      <c r="M376" s="2" t="s">
        <v>423</v>
      </c>
      <c r="N376" s="3" t="s">
        <v>738</v>
      </c>
      <c r="O376" s="2" t="s">
        <v>53</v>
      </c>
      <c r="P376" s="2" t="s">
        <v>65</v>
      </c>
      <c r="Q376" s="2"/>
      <c r="R376" s="2" t="s">
        <v>740</v>
      </c>
      <c r="S376" s="2" t="s">
        <v>741</v>
      </c>
      <c r="T376" s="2" t="s">
        <v>56</v>
      </c>
      <c r="U376">
        <v>9451</v>
      </c>
      <c r="V376">
        <v>720</v>
      </c>
      <c r="W376" s="4">
        <v>46027</v>
      </c>
      <c r="X376" s="4">
        <v>46069</v>
      </c>
      <c r="Y376" s="4">
        <v>46069</v>
      </c>
      <c r="Z376" s="4">
        <v>46789</v>
      </c>
      <c r="AA376" s="3" t="s">
        <v>739</v>
      </c>
      <c r="AB376" s="3" t="s">
        <v>173</v>
      </c>
      <c r="AC376" s="2"/>
      <c r="AD376" s="2" t="s">
        <v>118</v>
      </c>
      <c r="AE376" s="2" t="s">
        <v>45</v>
      </c>
      <c r="AF376" s="2"/>
      <c r="AG376" s="2"/>
      <c r="AH376" s="2"/>
      <c r="AI376" s="2"/>
      <c r="AJ376" s="2" t="s">
        <v>50</v>
      </c>
      <c r="AK376" s="2" t="s">
        <v>49</v>
      </c>
    </row>
    <row r="377" spans="1:37" ht="28.8" x14ac:dyDescent="0.3">
      <c r="A377" s="1">
        <v>460</v>
      </c>
      <c r="B377">
        <v>17563</v>
      </c>
      <c r="F377" s="2" t="s">
        <v>76</v>
      </c>
      <c r="G377" s="2" t="s">
        <v>78</v>
      </c>
      <c r="H377" s="2" t="s">
        <v>37</v>
      </c>
      <c r="I377" s="2" t="s">
        <v>46</v>
      </c>
      <c r="J377" s="2" t="s">
        <v>320</v>
      </c>
      <c r="K377" s="2" t="s">
        <v>272</v>
      </c>
      <c r="L377" s="2" t="s">
        <v>413</v>
      </c>
      <c r="M377" s="2" t="s">
        <v>414</v>
      </c>
      <c r="N377" s="3" t="s">
        <v>738</v>
      </c>
      <c r="O377" s="2" t="s">
        <v>53</v>
      </c>
      <c r="P377" s="2" t="s">
        <v>65</v>
      </c>
      <c r="Q377" s="2"/>
      <c r="R377" s="2" t="s">
        <v>740</v>
      </c>
      <c r="S377" s="2" t="s">
        <v>741</v>
      </c>
      <c r="T377" s="2" t="s">
        <v>56</v>
      </c>
      <c r="U377">
        <v>9451</v>
      </c>
      <c r="V377">
        <v>720</v>
      </c>
      <c r="W377" s="4">
        <v>46027</v>
      </c>
      <c r="X377" s="4">
        <v>46069</v>
      </c>
      <c r="Y377" s="4">
        <v>46069</v>
      </c>
      <c r="Z377" s="4">
        <v>46789</v>
      </c>
      <c r="AA377" s="3" t="s">
        <v>739</v>
      </c>
      <c r="AB377" s="3" t="s">
        <v>173</v>
      </c>
      <c r="AC377" s="2"/>
      <c r="AD377" s="2" t="s">
        <v>118</v>
      </c>
      <c r="AE377" s="2" t="s">
        <v>45</v>
      </c>
      <c r="AF377" s="2"/>
      <c r="AG377" s="2"/>
      <c r="AH377" s="2"/>
      <c r="AI377" s="2"/>
      <c r="AJ377" s="2" t="s">
        <v>50</v>
      </c>
      <c r="AK377" s="2" t="s">
        <v>49</v>
      </c>
    </row>
    <row r="378" spans="1:37" ht="43.2" x14ac:dyDescent="0.3">
      <c r="A378" s="1">
        <v>468</v>
      </c>
      <c r="B378">
        <v>17167</v>
      </c>
      <c r="F378" s="2" t="s">
        <v>76</v>
      </c>
      <c r="G378" s="2" t="s">
        <v>78</v>
      </c>
      <c r="H378" s="2" t="s">
        <v>37</v>
      </c>
      <c r="I378" s="2" t="s">
        <v>46</v>
      </c>
      <c r="J378" s="2" t="s">
        <v>442</v>
      </c>
      <c r="K378" s="2" t="s">
        <v>687</v>
      </c>
      <c r="L378" s="2" t="s">
        <v>742</v>
      </c>
      <c r="M378" s="2" t="s">
        <v>743</v>
      </c>
      <c r="N378" s="3" t="s">
        <v>744</v>
      </c>
      <c r="O378" s="2" t="s">
        <v>174</v>
      </c>
      <c r="P378" s="2" t="s">
        <v>65</v>
      </c>
      <c r="Q378" s="2"/>
      <c r="R378" s="2"/>
      <c r="S378" s="2"/>
      <c r="T378" s="2" t="s">
        <v>56</v>
      </c>
      <c r="U378">
        <v>0</v>
      </c>
      <c r="V378">
        <v>1</v>
      </c>
      <c r="W378" s="4">
        <v>45993</v>
      </c>
      <c r="X378" s="4">
        <v>46028</v>
      </c>
      <c r="Y378" s="4">
        <v>46028</v>
      </c>
      <c r="Z378" s="4">
        <v>46029</v>
      </c>
      <c r="AA378" s="3" t="s">
        <v>745</v>
      </c>
      <c r="AB378" s="3" t="s">
        <v>691</v>
      </c>
      <c r="AC378" s="2"/>
      <c r="AD378" s="2" t="s">
        <v>117</v>
      </c>
      <c r="AE378" s="2" t="s">
        <v>117</v>
      </c>
      <c r="AF378" s="2"/>
      <c r="AG378" s="2"/>
      <c r="AH378" s="2"/>
      <c r="AI378" s="2"/>
      <c r="AJ378" s="2" t="s">
        <v>50</v>
      </c>
      <c r="AK378" s="2" t="s">
        <v>49</v>
      </c>
    </row>
    <row r="379" spans="1:37" ht="28.8" x14ac:dyDescent="0.3">
      <c r="A379" s="1">
        <v>472</v>
      </c>
      <c r="B379">
        <v>17206</v>
      </c>
      <c r="F379" s="2" t="s">
        <v>76</v>
      </c>
      <c r="G379" s="2" t="s">
        <v>44</v>
      </c>
      <c r="H379" s="2" t="s">
        <v>37</v>
      </c>
      <c r="I379" s="2" t="s">
        <v>46</v>
      </c>
      <c r="J379" s="2" t="s">
        <v>260</v>
      </c>
      <c r="K379" s="2" t="s">
        <v>687</v>
      </c>
      <c r="L379" s="2" t="s">
        <v>273</v>
      </c>
      <c r="M379" s="2" t="s">
        <v>698</v>
      </c>
      <c r="N379" s="3" t="s">
        <v>747</v>
      </c>
      <c r="O379" s="2" t="s">
        <v>53</v>
      </c>
      <c r="P379" s="2" t="s">
        <v>65</v>
      </c>
      <c r="Q379" s="2"/>
      <c r="R379" s="2"/>
      <c r="S379" s="2"/>
      <c r="T379" s="2" t="s">
        <v>56</v>
      </c>
      <c r="U379">
        <v>0</v>
      </c>
      <c r="V379">
        <v>360</v>
      </c>
      <c r="W379" s="4">
        <v>46091</v>
      </c>
      <c r="X379" s="4">
        <v>46028</v>
      </c>
      <c r="Y379" s="4">
        <v>46028</v>
      </c>
      <c r="Z379" s="4">
        <v>46388</v>
      </c>
      <c r="AA379" s="3"/>
      <c r="AB379" s="3" t="s">
        <v>748</v>
      </c>
      <c r="AC379" s="2"/>
      <c r="AD379" s="2" t="s">
        <v>117</v>
      </c>
      <c r="AE379" s="2" t="s">
        <v>117</v>
      </c>
      <c r="AF379" s="2"/>
      <c r="AG379" s="2"/>
      <c r="AH379" s="2"/>
      <c r="AI379" s="2"/>
      <c r="AJ379" s="2" t="s">
        <v>50</v>
      </c>
      <c r="AK379" s="2" t="s">
        <v>49</v>
      </c>
    </row>
    <row r="380" spans="1:37" ht="28.8" x14ac:dyDescent="0.3">
      <c r="A380" s="1">
        <v>475</v>
      </c>
      <c r="F380" s="2" t="s">
        <v>47</v>
      </c>
      <c r="G380" s="2" t="s">
        <v>78</v>
      </c>
      <c r="H380" s="2" t="s">
        <v>37</v>
      </c>
      <c r="I380" s="2" t="s">
        <v>75</v>
      </c>
      <c r="J380" s="2" t="s">
        <v>364</v>
      </c>
      <c r="K380" s="2" t="s">
        <v>203</v>
      </c>
      <c r="L380" s="2" t="s">
        <v>143</v>
      </c>
      <c r="M380" s="2" t="s">
        <v>238</v>
      </c>
      <c r="N380" s="3" t="s">
        <v>363</v>
      </c>
      <c r="O380" s="2" t="s">
        <v>60</v>
      </c>
      <c r="P380" s="2" t="s">
        <v>79</v>
      </c>
      <c r="Q380" s="2"/>
      <c r="R380" s="2"/>
      <c r="S380" s="2"/>
      <c r="T380" s="2" t="s">
        <v>56</v>
      </c>
      <c r="U380">
        <v>0</v>
      </c>
      <c r="V380">
        <v>360</v>
      </c>
      <c r="W380" s="4">
        <v>45974</v>
      </c>
      <c r="X380" s="4"/>
      <c r="Y380" s="4">
        <v>45639</v>
      </c>
      <c r="Z380" s="4">
        <v>46370</v>
      </c>
      <c r="AA380" s="3"/>
      <c r="AB380" s="3"/>
      <c r="AC380" s="2"/>
      <c r="AD380" s="2" t="s">
        <v>95</v>
      </c>
      <c r="AE380" s="2" t="s">
        <v>95</v>
      </c>
      <c r="AF380" s="2"/>
      <c r="AG380" s="2"/>
      <c r="AH380" s="2"/>
      <c r="AI380" s="2"/>
      <c r="AJ380" s="2" t="s">
        <v>50</v>
      </c>
      <c r="AK380" s="2" t="s">
        <v>49</v>
      </c>
    </row>
    <row r="381" spans="1:37" ht="28.8" x14ac:dyDescent="0.3">
      <c r="A381" s="1">
        <v>476</v>
      </c>
      <c r="F381" s="2" t="s">
        <v>47</v>
      </c>
      <c r="G381" s="2" t="s">
        <v>78</v>
      </c>
      <c r="H381" s="2" t="s">
        <v>37</v>
      </c>
      <c r="I381" s="2" t="s">
        <v>75</v>
      </c>
      <c r="J381" s="2" t="s">
        <v>364</v>
      </c>
      <c r="K381" s="2" t="s">
        <v>203</v>
      </c>
      <c r="L381" s="2" t="s">
        <v>67</v>
      </c>
      <c r="M381" s="2" t="s">
        <v>749</v>
      </c>
      <c r="N381" s="3" t="s">
        <v>366</v>
      </c>
      <c r="O381" s="2" t="s">
        <v>60</v>
      </c>
      <c r="P381" s="2" t="s">
        <v>79</v>
      </c>
      <c r="Q381" s="2"/>
      <c r="R381" s="2"/>
      <c r="S381" s="2"/>
      <c r="T381" s="2" t="s">
        <v>56</v>
      </c>
      <c r="U381">
        <v>0</v>
      </c>
      <c r="V381">
        <v>360</v>
      </c>
      <c r="W381" s="4">
        <v>45974</v>
      </c>
      <c r="X381" s="4"/>
      <c r="Y381" s="4">
        <v>45639</v>
      </c>
      <c r="Z381" s="4">
        <v>46370</v>
      </c>
      <c r="AA381" s="3"/>
      <c r="AB381" s="3"/>
      <c r="AC381" s="2"/>
      <c r="AD381" s="2" t="s">
        <v>95</v>
      </c>
      <c r="AE381" s="2" t="s">
        <v>95</v>
      </c>
      <c r="AF381" s="2"/>
      <c r="AG381" s="2"/>
      <c r="AH381" s="2"/>
      <c r="AI381" s="2"/>
      <c r="AJ381" s="2" t="s">
        <v>50</v>
      </c>
      <c r="AK381" s="2" t="s">
        <v>49</v>
      </c>
    </row>
    <row r="382" spans="1:37" ht="28.8" x14ac:dyDescent="0.3">
      <c r="A382" s="1">
        <v>477</v>
      </c>
      <c r="F382" s="2" t="s">
        <v>47</v>
      </c>
      <c r="G382" s="2" t="s">
        <v>78</v>
      </c>
      <c r="H382" s="2" t="s">
        <v>37</v>
      </c>
      <c r="I382" s="2" t="s">
        <v>75</v>
      </c>
      <c r="J382" s="2" t="s">
        <v>364</v>
      </c>
      <c r="K382" s="2" t="s">
        <v>203</v>
      </c>
      <c r="L382" s="2" t="s">
        <v>240</v>
      </c>
      <c r="M382" s="2" t="s">
        <v>250</v>
      </c>
      <c r="N382" s="3" t="s">
        <v>750</v>
      </c>
      <c r="O382" s="2" t="s">
        <v>60</v>
      </c>
      <c r="P382" s="2" t="s">
        <v>79</v>
      </c>
      <c r="Q382" s="2"/>
      <c r="R382" s="2"/>
      <c r="S382" s="2"/>
      <c r="T382" s="2" t="s">
        <v>56</v>
      </c>
      <c r="U382">
        <v>0</v>
      </c>
      <c r="V382">
        <v>360</v>
      </c>
      <c r="W382" s="4">
        <v>45974</v>
      </c>
      <c r="X382" s="4"/>
      <c r="Y382" s="4">
        <v>45639</v>
      </c>
      <c r="Z382" s="4">
        <v>46370</v>
      </c>
      <c r="AA382" s="3"/>
      <c r="AB382" s="3"/>
      <c r="AC382" s="2"/>
      <c r="AD382" s="2" t="s">
        <v>95</v>
      </c>
      <c r="AE382" s="2" t="s">
        <v>95</v>
      </c>
      <c r="AF382" s="2"/>
      <c r="AG382" s="2"/>
      <c r="AH382" s="2"/>
      <c r="AI382" s="2"/>
      <c r="AJ382" s="2" t="s">
        <v>50</v>
      </c>
      <c r="AK382" s="2" t="s">
        <v>49</v>
      </c>
    </row>
    <row r="383" spans="1:37" ht="28.8" x14ac:dyDescent="0.3">
      <c r="A383" s="1">
        <v>478</v>
      </c>
      <c r="F383" s="2" t="s">
        <v>47</v>
      </c>
      <c r="G383" s="2" t="s">
        <v>78</v>
      </c>
      <c r="H383" s="2" t="s">
        <v>37</v>
      </c>
      <c r="I383" s="2" t="s">
        <v>75</v>
      </c>
      <c r="J383" s="2" t="s">
        <v>364</v>
      </c>
      <c r="K383" s="2" t="s">
        <v>203</v>
      </c>
      <c r="L383" s="2" t="s">
        <v>248</v>
      </c>
      <c r="M383" s="2" t="s">
        <v>249</v>
      </c>
      <c r="N383" s="3" t="s">
        <v>751</v>
      </c>
      <c r="O383" s="2" t="s">
        <v>60</v>
      </c>
      <c r="P383" s="2" t="s">
        <v>79</v>
      </c>
      <c r="Q383" s="2"/>
      <c r="R383" s="2"/>
      <c r="S383" s="2"/>
      <c r="T383" s="2" t="s">
        <v>56</v>
      </c>
      <c r="U383">
        <v>0</v>
      </c>
      <c r="V383">
        <v>360</v>
      </c>
      <c r="W383" s="4">
        <v>45974</v>
      </c>
      <c r="X383" s="4"/>
      <c r="Y383" s="4">
        <v>45639</v>
      </c>
      <c r="Z383" s="4">
        <v>46370</v>
      </c>
      <c r="AA383" s="3"/>
      <c r="AB383" s="3"/>
      <c r="AC383" s="2"/>
      <c r="AD383" s="2" t="s">
        <v>95</v>
      </c>
      <c r="AE383" s="2" t="s">
        <v>95</v>
      </c>
      <c r="AF383" s="2"/>
      <c r="AG383" s="2"/>
      <c r="AH383" s="2"/>
      <c r="AI383" s="2"/>
      <c r="AJ383" s="2" t="s">
        <v>50</v>
      </c>
      <c r="AK383" s="2" t="s">
        <v>49</v>
      </c>
    </row>
    <row r="384" spans="1:37" ht="28.8" x14ac:dyDescent="0.3">
      <c r="A384" s="1">
        <v>479</v>
      </c>
      <c r="F384" s="2" t="s">
        <v>47</v>
      </c>
      <c r="G384" s="2" t="s">
        <v>78</v>
      </c>
      <c r="H384" s="2" t="s">
        <v>37</v>
      </c>
      <c r="I384" s="2" t="s">
        <v>75</v>
      </c>
      <c r="J384" s="2" t="s">
        <v>364</v>
      </c>
      <c r="K384" s="2" t="s">
        <v>203</v>
      </c>
      <c r="L384" s="2" t="s">
        <v>461</v>
      </c>
      <c r="M384" s="2" t="s">
        <v>462</v>
      </c>
      <c r="N384" s="3" t="s">
        <v>751</v>
      </c>
      <c r="O384" s="2" t="s">
        <v>60</v>
      </c>
      <c r="P384" s="2" t="s">
        <v>79</v>
      </c>
      <c r="Q384" s="2"/>
      <c r="R384" s="2"/>
      <c r="S384" s="2"/>
      <c r="T384" s="2" t="s">
        <v>56</v>
      </c>
      <c r="U384">
        <v>0</v>
      </c>
      <c r="V384">
        <v>360</v>
      </c>
      <c r="W384" s="4">
        <v>45974</v>
      </c>
      <c r="X384" s="4"/>
      <c r="Y384" s="4">
        <v>45639</v>
      </c>
      <c r="Z384" s="4">
        <v>46370</v>
      </c>
      <c r="AA384" s="3"/>
      <c r="AB384" s="3"/>
      <c r="AC384" s="2"/>
      <c r="AD384" s="2" t="s">
        <v>95</v>
      </c>
      <c r="AE384" s="2" t="s">
        <v>95</v>
      </c>
      <c r="AF384" s="2"/>
      <c r="AG384" s="2"/>
      <c r="AH384" s="2"/>
      <c r="AI384" s="2"/>
      <c r="AJ384" s="2" t="s">
        <v>50</v>
      </c>
      <c r="AK384" s="2" t="s">
        <v>49</v>
      </c>
    </row>
    <row r="385" spans="1:37" ht="28.8" x14ac:dyDescent="0.3">
      <c r="A385" s="1">
        <v>480</v>
      </c>
      <c r="F385" s="2" t="s">
        <v>47</v>
      </c>
      <c r="G385" s="2" t="s">
        <v>78</v>
      </c>
      <c r="H385" s="2" t="s">
        <v>37</v>
      </c>
      <c r="I385" s="2" t="s">
        <v>75</v>
      </c>
      <c r="J385" s="2" t="s">
        <v>364</v>
      </c>
      <c r="K385" s="2" t="s">
        <v>203</v>
      </c>
      <c r="L385" s="2" t="s">
        <v>752</v>
      </c>
      <c r="M385" s="2" t="s">
        <v>753</v>
      </c>
      <c r="N385" s="3" t="s">
        <v>366</v>
      </c>
      <c r="O385" s="2" t="s">
        <v>60</v>
      </c>
      <c r="P385" s="2" t="s">
        <v>79</v>
      </c>
      <c r="Q385" s="2"/>
      <c r="R385" s="2"/>
      <c r="S385" s="2"/>
      <c r="T385" s="2" t="s">
        <v>56</v>
      </c>
      <c r="U385">
        <v>0</v>
      </c>
      <c r="V385">
        <v>360</v>
      </c>
      <c r="W385" s="4">
        <v>45974</v>
      </c>
      <c r="X385" s="4"/>
      <c r="Y385" s="4">
        <v>45639</v>
      </c>
      <c r="Z385" s="4">
        <v>46370</v>
      </c>
      <c r="AA385" s="3"/>
      <c r="AB385" s="3"/>
      <c r="AC385" s="2"/>
      <c r="AD385" s="2" t="s">
        <v>95</v>
      </c>
      <c r="AE385" s="2" t="s">
        <v>95</v>
      </c>
      <c r="AF385" s="2"/>
      <c r="AG385" s="2"/>
      <c r="AH385" s="2"/>
      <c r="AI385" s="2"/>
      <c r="AJ385" s="2" t="s">
        <v>50</v>
      </c>
      <c r="AK385" s="2" t="s">
        <v>49</v>
      </c>
    </row>
    <row r="386" spans="1:37" ht="43.2" x14ac:dyDescent="0.3">
      <c r="A386" s="1">
        <v>483</v>
      </c>
      <c r="F386" s="2" t="s">
        <v>76</v>
      </c>
      <c r="G386" s="2"/>
      <c r="H386" s="2" t="s">
        <v>37</v>
      </c>
      <c r="I386" s="2" t="s">
        <v>75</v>
      </c>
      <c r="J386" s="2" t="s">
        <v>138</v>
      </c>
      <c r="K386" s="2" t="s">
        <v>142</v>
      </c>
      <c r="L386" s="2" t="s">
        <v>143</v>
      </c>
      <c r="M386" s="2" t="s">
        <v>144</v>
      </c>
      <c r="N386" s="3" t="s">
        <v>638</v>
      </c>
      <c r="O386" s="2" t="s">
        <v>60</v>
      </c>
      <c r="P386" s="2" t="s">
        <v>65</v>
      </c>
      <c r="Q386" s="2"/>
      <c r="R386" s="2"/>
      <c r="S386" s="2"/>
      <c r="T386" s="2" t="s">
        <v>56</v>
      </c>
      <c r="U386">
        <v>0</v>
      </c>
      <c r="V386">
        <v>30</v>
      </c>
      <c r="W386" s="4">
        <v>45982</v>
      </c>
      <c r="X386" s="4"/>
      <c r="Y386" s="4">
        <v>45982</v>
      </c>
      <c r="Z386" s="4">
        <v>46012</v>
      </c>
      <c r="AA386" s="3"/>
      <c r="AB386" s="3"/>
      <c r="AC386" s="2"/>
      <c r="AD386" s="2" t="s">
        <v>94</v>
      </c>
      <c r="AE386" s="2" t="s">
        <v>94</v>
      </c>
      <c r="AF386" s="2"/>
      <c r="AG386" s="2"/>
      <c r="AH386" s="2"/>
      <c r="AI386" s="2"/>
      <c r="AJ386" s="2" t="s">
        <v>50</v>
      </c>
      <c r="AK386" s="2" t="s">
        <v>49</v>
      </c>
    </row>
    <row r="387" spans="1:37" ht="43.2" x14ac:dyDescent="0.3">
      <c r="A387" s="1">
        <v>484</v>
      </c>
      <c r="F387" s="2" t="s">
        <v>76</v>
      </c>
      <c r="G387" s="2"/>
      <c r="H387" s="2" t="s">
        <v>37</v>
      </c>
      <c r="I387" s="2" t="s">
        <v>75</v>
      </c>
      <c r="J387" s="2" t="s">
        <v>138</v>
      </c>
      <c r="K387" s="2" t="s">
        <v>142</v>
      </c>
      <c r="L387" s="2" t="s">
        <v>83</v>
      </c>
      <c r="M387" s="2" t="s">
        <v>161</v>
      </c>
      <c r="N387" s="3" t="s">
        <v>754</v>
      </c>
      <c r="O387" s="2" t="s">
        <v>60</v>
      </c>
      <c r="P387" s="2" t="s">
        <v>65</v>
      </c>
      <c r="Q387" s="2"/>
      <c r="R387" s="2"/>
      <c r="S387" s="2"/>
      <c r="T387" s="2" t="s">
        <v>56</v>
      </c>
      <c r="U387">
        <v>0</v>
      </c>
      <c r="V387">
        <v>30</v>
      </c>
      <c r="W387" s="4">
        <v>45982</v>
      </c>
      <c r="X387" s="4"/>
      <c r="Y387" s="4">
        <v>45982</v>
      </c>
      <c r="Z387" s="4">
        <v>46012</v>
      </c>
      <c r="AA387" s="3"/>
      <c r="AB387" s="3"/>
      <c r="AC387" s="2"/>
      <c r="AD387" s="2" t="s">
        <v>94</v>
      </c>
      <c r="AE387" s="2" t="s">
        <v>94</v>
      </c>
      <c r="AF387" s="2"/>
      <c r="AG387" s="2"/>
      <c r="AH387" s="2"/>
      <c r="AI387" s="2"/>
      <c r="AJ387" s="2" t="s">
        <v>50</v>
      </c>
      <c r="AK387" s="2" t="s">
        <v>49</v>
      </c>
    </row>
    <row r="388" spans="1:37" ht="28.8" x14ac:dyDescent="0.3">
      <c r="A388" s="1">
        <v>485</v>
      </c>
      <c r="F388" s="2" t="s">
        <v>76</v>
      </c>
      <c r="G388" s="2"/>
      <c r="H388" s="2" t="s">
        <v>37</v>
      </c>
      <c r="I388" s="2" t="s">
        <v>75</v>
      </c>
      <c r="J388" s="2" t="s">
        <v>138</v>
      </c>
      <c r="K388" s="2" t="s">
        <v>142</v>
      </c>
      <c r="L388" s="2" t="s">
        <v>67</v>
      </c>
      <c r="M388" s="2" t="s">
        <v>166</v>
      </c>
      <c r="N388" s="3" t="s">
        <v>640</v>
      </c>
      <c r="O388" s="2" t="s">
        <v>60</v>
      </c>
      <c r="P388" s="2" t="s">
        <v>65</v>
      </c>
      <c r="Q388" s="2"/>
      <c r="R388" s="2"/>
      <c r="S388" s="2"/>
      <c r="T388" s="2" t="s">
        <v>56</v>
      </c>
      <c r="U388">
        <v>0</v>
      </c>
      <c r="V388">
        <v>30</v>
      </c>
      <c r="W388" s="4">
        <v>45982</v>
      </c>
      <c r="X388" s="4"/>
      <c r="Y388" s="4">
        <v>45982</v>
      </c>
      <c r="Z388" s="4">
        <v>46012</v>
      </c>
      <c r="AA388" s="3"/>
      <c r="AB388" s="3"/>
      <c r="AC388" s="2"/>
      <c r="AD388" s="2" t="s">
        <v>94</v>
      </c>
      <c r="AE388" s="2" t="s">
        <v>94</v>
      </c>
      <c r="AF388" s="2"/>
      <c r="AG388" s="2"/>
      <c r="AH388" s="2"/>
      <c r="AI388" s="2"/>
      <c r="AJ388" s="2" t="s">
        <v>50</v>
      </c>
      <c r="AK388" s="2" t="s">
        <v>49</v>
      </c>
    </row>
    <row r="389" spans="1:37" ht="28.8" x14ac:dyDescent="0.3">
      <c r="A389" s="1">
        <v>486</v>
      </c>
      <c r="F389" s="2" t="s">
        <v>76</v>
      </c>
      <c r="G389" s="2"/>
      <c r="H389" s="2" t="s">
        <v>37</v>
      </c>
      <c r="I389" s="2" t="s">
        <v>75</v>
      </c>
      <c r="J389" s="2" t="s">
        <v>138</v>
      </c>
      <c r="K389" s="2" t="s">
        <v>142</v>
      </c>
      <c r="L389" s="2" t="s">
        <v>170</v>
      </c>
      <c r="M389" s="2" t="s">
        <v>171</v>
      </c>
      <c r="N389" s="3" t="s">
        <v>755</v>
      </c>
      <c r="O389" s="2" t="s">
        <v>60</v>
      </c>
      <c r="P389" s="2" t="s">
        <v>65</v>
      </c>
      <c r="Q389" s="2"/>
      <c r="R389" s="2"/>
      <c r="S389" s="2"/>
      <c r="T389" s="2" t="s">
        <v>56</v>
      </c>
      <c r="U389">
        <v>0</v>
      </c>
      <c r="V389">
        <v>30</v>
      </c>
      <c r="W389" s="4">
        <v>45982</v>
      </c>
      <c r="X389" s="4"/>
      <c r="Y389" s="4">
        <v>45982</v>
      </c>
      <c r="Z389" s="4">
        <v>46012</v>
      </c>
      <c r="AA389" s="3"/>
      <c r="AB389" s="3"/>
      <c r="AC389" s="2"/>
      <c r="AD389" s="2" t="s">
        <v>94</v>
      </c>
      <c r="AE389" s="2" t="s">
        <v>94</v>
      </c>
      <c r="AF389" s="2"/>
      <c r="AG389" s="2"/>
      <c r="AH389" s="2"/>
      <c r="AI389" s="2"/>
      <c r="AJ389" s="2" t="s">
        <v>50</v>
      </c>
      <c r="AK389" s="2" t="s">
        <v>49</v>
      </c>
    </row>
    <row r="390" spans="1:37" ht="28.8" x14ac:dyDescent="0.3">
      <c r="A390" s="1">
        <v>487</v>
      </c>
      <c r="F390" s="2" t="s">
        <v>76</v>
      </c>
      <c r="G390" s="2"/>
      <c r="H390" s="2" t="s">
        <v>37</v>
      </c>
      <c r="I390" s="2" t="s">
        <v>75</v>
      </c>
      <c r="J390" s="2" t="s">
        <v>138</v>
      </c>
      <c r="K390" s="2" t="s">
        <v>142</v>
      </c>
      <c r="L390" s="2" t="s">
        <v>402</v>
      </c>
      <c r="M390" s="2" t="s">
        <v>756</v>
      </c>
      <c r="N390" s="3" t="s">
        <v>643</v>
      </c>
      <c r="O390" s="2" t="s">
        <v>60</v>
      </c>
      <c r="P390" s="2" t="s">
        <v>65</v>
      </c>
      <c r="Q390" s="2"/>
      <c r="R390" s="2"/>
      <c r="S390" s="2"/>
      <c r="T390" s="2" t="s">
        <v>56</v>
      </c>
      <c r="U390">
        <v>0</v>
      </c>
      <c r="V390">
        <v>30</v>
      </c>
      <c r="W390" s="4">
        <v>45982</v>
      </c>
      <c r="X390" s="4"/>
      <c r="Y390" s="4">
        <v>45982</v>
      </c>
      <c r="Z390" s="4">
        <v>46012</v>
      </c>
      <c r="AA390" s="3"/>
      <c r="AB390" s="3"/>
      <c r="AC390" s="2"/>
      <c r="AD390" s="2" t="s">
        <v>94</v>
      </c>
      <c r="AE390" s="2" t="s">
        <v>94</v>
      </c>
      <c r="AF390" s="2"/>
      <c r="AG390" s="2"/>
      <c r="AH390" s="2"/>
      <c r="AI390" s="2"/>
      <c r="AJ390" s="2" t="s">
        <v>50</v>
      </c>
      <c r="AK390" s="2" t="s">
        <v>49</v>
      </c>
    </row>
    <row r="391" spans="1:37" ht="28.8" x14ac:dyDescent="0.3">
      <c r="A391" s="1">
        <v>488</v>
      </c>
      <c r="B391">
        <v>17158</v>
      </c>
      <c r="F391" s="2" t="s">
        <v>76</v>
      </c>
      <c r="G391" s="2" t="s">
        <v>78</v>
      </c>
      <c r="H391" s="2" t="s">
        <v>37</v>
      </c>
      <c r="I391" s="2" t="s">
        <v>46</v>
      </c>
      <c r="J391" s="2" t="s">
        <v>442</v>
      </c>
      <c r="K391" s="2" t="s">
        <v>757</v>
      </c>
      <c r="L391" s="2" t="s">
        <v>758</v>
      </c>
      <c r="M391" s="2" t="s">
        <v>759</v>
      </c>
      <c r="N391" s="3" t="s">
        <v>760</v>
      </c>
      <c r="O391" s="2" t="s">
        <v>174</v>
      </c>
      <c r="P391" s="2" t="s">
        <v>65</v>
      </c>
      <c r="Q391" s="2"/>
      <c r="R391" s="2"/>
      <c r="S391" s="2"/>
      <c r="T391" s="2" t="s">
        <v>56</v>
      </c>
      <c r="U391">
        <v>0</v>
      </c>
      <c r="V391">
        <v>1</v>
      </c>
      <c r="W391" s="4">
        <v>45992</v>
      </c>
      <c r="X391" s="4">
        <v>46028</v>
      </c>
      <c r="Y391" s="4">
        <v>46028</v>
      </c>
      <c r="Z391" s="4">
        <v>46029</v>
      </c>
      <c r="AA391" s="3"/>
      <c r="AB391" s="3" t="s">
        <v>691</v>
      </c>
      <c r="AC391" s="2"/>
      <c r="AD391" s="2" t="s">
        <v>117</v>
      </c>
      <c r="AE391" s="2" t="s">
        <v>117</v>
      </c>
      <c r="AF391" s="2"/>
      <c r="AG391" s="2"/>
      <c r="AH391" s="2"/>
      <c r="AI391" s="2"/>
      <c r="AJ391" s="2" t="s">
        <v>50</v>
      </c>
      <c r="AK391" s="2" t="s">
        <v>49</v>
      </c>
    </row>
    <row r="392" spans="1:37" ht="28.8" x14ac:dyDescent="0.3">
      <c r="A392" s="1">
        <v>489</v>
      </c>
      <c r="B392">
        <v>17146</v>
      </c>
      <c r="F392" s="2" t="s">
        <v>76</v>
      </c>
      <c r="G392" s="2" t="s">
        <v>78</v>
      </c>
      <c r="H392" s="2" t="s">
        <v>37</v>
      </c>
      <c r="I392" s="2" t="s">
        <v>46</v>
      </c>
      <c r="J392" s="2" t="s">
        <v>442</v>
      </c>
      <c r="K392" s="2" t="s">
        <v>757</v>
      </c>
      <c r="L392" s="2" t="s">
        <v>688</v>
      </c>
      <c r="M392" s="2" t="s">
        <v>761</v>
      </c>
      <c r="N392" s="3" t="s">
        <v>762</v>
      </c>
      <c r="O392" s="2" t="s">
        <v>174</v>
      </c>
      <c r="P392" s="2" t="s">
        <v>65</v>
      </c>
      <c r="Q392" s="2"/>
      <c r="R392" s="2"/>
      <c r="S392" s="2"/>
      <c r="T392" s="2" t="s">
        <v>56</v>
      </c>
      <c r="U392">
        <v>0</v>
      </c>
      <c r="V392">
        <v>1</v>
      </c>
      <c r="W392" s="4">
        <v>46031</v>
      </c>
      <c r="X392" s="4">
        <v>46031</v>
      </c>
      <c r="Y392" s="4">
        <v>46031</v>
      </c>
      <c r="Z392" s="4">
        <v>46032</v>
      </c>
      <c r="AA392" s="3"/>
      <c r="AB392" s="3" t="s">
        <v>763</v>
      </c>
      <c r="AC392" s="2"/>
      <c r="AD392" s="2" t="s">
        <v>117</v>
      </c>
      <c r="AE392" s="2" t="s">
        <v>117</v>
      </c>
      <c r="AF392" s="2"/>
      <c r="AG392" s="2"/>
      <c r="AH392" s="2"/>
      <c r="AI392" s="2"/>
      <c r="AJ392" s="2" t="s">
        <v>50</v>
      </c>
      <c r="AK392" s="2" t="s">
        <v>49</v>
      </c>
    </row>
    <row r="393" spans="1:37" ht="57.6" x14ac:dyDescent="0.3">
      <c r="A393" s="1">
        <v>490</v>
      </c>
      <c r="B393">
        <v>17159</v>
      </c>
      <c r="F393" s="2" t="s">
        <v>76</v>
      </c>
      <c r="G393" s="2" t="s">
        <v>78</v>
      </c>
      <c r="H393" s="2" t="s">
        <v>37</v>
      </c>
      <c r="I393" s="2" t="s">
        <v>46</v>
      </c>
      <c r="J393" s="2" t="s">
        <v>442</v>
      </c>
      <c r="K393" s="2" t="s">
        <v>757</v>
      </c>
      <c r="L393" s="2" t="s">
        <v>735</v>
      </c>
      <c r="M393" s="2" t="s">
        <v>764</v>
      </c>
      <c r="N393" s="3" t="s">
        <v>765</v>
      </c>
      <c r="O393" s="2" t="s">
        <v>174</v>
      </c>
      <c r="P393" s="2" t="s">
        <v>65</v>
      </c>
      <c r="Q393" s="2"/>
      <c r="R393" s="2"/>
      <c r="S393" s="2"/>
      <c r="T393" s="2" t="s">
        <v>56</v>
      </c>
      <c r="U393">
        <v>0</v>
      </c>
      <c r="V393">
        <v>1</v>
      </c>
      <c r="W393" s="4">
        <v>45992</v>
      </c>
      <c r="X393" s="4">
        <v>46028</v>
      </c>
      <c r="Y393" s="4">
        <v>46028</v>
      </c>
      <c r="Z393" s="4">
        <v>46029</v>
      </c>
      <c r="AA393" s="3"/>
      <c r="AB393" s="3" t="s">
        <v>691</v>
      </c>
      <c r="AC393" s="2"/>
      <c r="AD393" s="2" t="s">
        <v>117</v>
      </c>
      <c r="AE393" s="2" t="s">
        <v>117</v>
      </c>
      <c r="AF393" s="2"/>
      <c r="AG393" s="2"/>
      <c r="AH393" s="2"/>
      <c r="AI393" s="2"/>
      <c r="AJ393" s="2" t="s">
        <v>50</v>
      </c>
      <c r="AK393" s="2" t="s">
        <v>49</v>
      </c>
    </row>
    <row r="394" spans="1:37" ht="57.6" x14ac:dyDescent="0.3">
      <c r="A394" s="1">
        <v>491</v>
      </c>
      <c r="B394">
        <v>17160</v>
      </c>
      <c r="F394" s="2" t="s">
        <v>76</v>
      </c>
      <c r="G394" s="2" t="s">
        <v>78</v>
      </c>
      <c r="H394" s="2" t="s">
        <v>37</v>
      </c>
      <c r="I394" s="2" t="s">
        <v>46</v>
      </c>
      <c r="J394" s="2" t="s">
        <v>442</v>
      </c>
      <c r="K394" s="2" t="s">
        <v>757</v>
      </c>
      <c r="L394" s="2" t="s">
        <v>697</v>
      </c>
      <c r="M394" s="2" t="s">
        <v>766</v>
      </c>
      <c r="N394" s="3" t="s">
        <v>767</v>
      </c>
      <c r="O394" s="2" t="s">
        <v>174</v>
      </c>
      <c r="P394" s="2" t="s">
        <v>65</v>
      </c>
      <c r="Q394" s="2"/>
      <c r="R394" s="2"/>
      <c r="S394" s="2"/>
      <c r="T394" s="2" t="s">
        <v>56</v>
      </c>
      <c r="U394">
        <v>0</v>
      </c>
      <c r="V394">
        <v>1</v>
      </c>
      <c r="W394" s="4">
        <v>45992</v>
      </c>
      <c r="X394" s="4">
        <v>46028</v>
      </c>
      <c r="Y394" s="4">
        <v>46028</v>
      </c>
      <c r="Z394" s="4">
        <v>46029</v>
      </c>
      <c r="AA394" s="3"/>
      <c r="AB394" s="3" t="s">
        <v>700</v>
      </c>
      <c r="AC394" s="2"/>
      <c r="AD394" s="2" t="s">
        <v>117</v>
      </c>
      <c r="AE394" s="2" t="s">
        <v>117</v>
      </c>
      <c r="AF394" s="2"/>
      <c r="AG394" s="2"/>
      <c r="AH394" s="2"/>
      <c r="AI394" s="2"/>
      <c r="AJ394" s="2" t="s">
        <v>50</v>
      </c>
      <c r="AK394" s="2" t="s">
        <v>49</v>
      </c>
    </row>
    <row r="395" spans="1:37" ht="57.6" x14ac:dyDescent="0.3">
      <c r="A395" s="1">
        <v>492</v>
      </c>
      <c r="B395">
        <v>17157</v>
      </c>
      <c r="F395" s="2" t="s">
        <v>76</v>
      </c>
      <c r="G395" s="2" t="s">
        <v>78</v>
      </c>
      <c r="H395" s="2" t="s">
        <v>37</v>
      </c>
      <c r="I395" s="2" t="s">
        <v>46</v>
      </c>
      <c r="J395" s="2" t="s">
        <v>442</v>
      </c>
      <c r="K395" s="2" t="s">
        <v>757</v>
      </c>
      <c r="L395" s="2" t="s">
        <v>768</v>
      </c>
      <c r="M395" s="2" t="s">
        <v>769</v>
      </c>
      <c r="N395" s="3" t="s">
        <v>770</v>
      </c>
      <c r="O395" s="2" t="s">
        <v>174</v>
      </c>
      <c r="P395" s="2" t="s">
        <v>65</v>
      </c>
      <c r="Q395" s="2"/>
      <c r="R395" s="2"/>
      <c r="S395" s="2"/>
      <c r="T395" s="2" t="s">
        <v>56</v>
      </c>
      <c r="U395">
        <v>0</v>
      </c>
      <c r="V395">
        <v>1</v>
      </c>
      <c r="W395" s="4">
        <v>45992</v>
      </c>
      <c r="X395" s="4">
        <v>46028</v>
      </c>
      <c r="Y395" s="4">
        <v>46028</v>
      </c>
      <c r="Z395" s="4">
        <v>46029</v>
      </c>
      <c r="AA395" s="3"/>
      <c r="AB395" s="3" t="s">
        <v>763</v>
      </c>
      <c r="AC395" s="2"/>
      <c r="AD395" s="2" t="s">
        <v>117</v>
      </c>
      <c r="AE395" s="2" t="s">
        <v>117</v>
      </c>
      <c r="AF395" s="2"/>
      <c r="AG395" s="2"/>
      <c r="AH395" s="2"/>
      <c r="AI395" s="2"/>
      <c r="AJ395" s="2" t="s">
        <v>50</v>
      </c>
      <c r="AK395" s="2" t="s">
        <v>49</v>
      </c>
    </row>
    <row r="396" spans="1:37" ht="43.2" x14ac:dyDescent="0.3">
      <c r="A396" s="1">
        <v>493</v>
      </c>
      <c r="B396">
        <v>17329</v>
      </c>
      <c r="F396" s="2" t="s">
        <v>76</v>
      </c>
      <c r="G396" s="2" t="s">
        <v>78</v>
      </c>
      <c r="H396" s="2" t="s">
        <v>37</v>
      </c>
      <c r="I396" s="2" t="s">
        <v>46</v>
      </c>
      <c r="J396" s="2" t="s">
        <v>442</v>
      </c>
      <c r="K396" s="2" t="s">
        <v>757</v>
      </c>
      <c r="L396" s="2" t="s">
        <v>706</v>
      </c>
      <c r="M396" s="2" t="s">
        <v>771</v>
      </c>
      <c r="N396" s="3" t="s">
        <v>772</v>
      </c>
      <c r="O396" s="2" t="s">
        <v>174</v>
      </c>
      <c r="P396" s="2" t="s">
        <v>65</v>
      </c>
      <c r="Q396" s="2"/>
      <c r="R396" s="2"/>
      <c r="S396" s="2"/>
      <c r="T396" s="2" t="s">
        <v>56</v>
      </c>
      <c r="U396">
        <v>0</v>
      </c>
      <c r="V396">
        <v>1</v>
      </c>
      <c r="W396" s="4">
        <v>46031</v>
      </c>
      <c r="X396" s="4">
        <v>46034</v>
      </c>
      <c r="Y396" s="4">
        <v>46034</v>
      </c>
      <c r="Z396" s="4">
        <v>46035</v>
      </c>
      <c r="AA396" s="3"/>
      <c r="AB396" s="3" t="s">
        <v>773</v>
      </c>
      <c r="AC396" s="2"/>
      <c r="AD396" s="2" t="s">
        <v>117</v>
      </c>
      <c r="AE396" s="2" t="s">
        <v>117</v>
      </c>
      <c r="AF396" s="2"/>
      <c r="AG396" s="2"/>
      <c r="AH396" s="2"/>
      <c r="AI396" s="2"/>
      <c r="AJ396" s="2" t="s">
        <v>50</v>
      </c>
      <c r="AK396" s="2" t="s">
        <v>49</v>
      </c>
    </row>
    <row r="397" spans="1:37" ht="43.2" x14ac:dyDescent="0.3">
      <c r="A397" s="1">
        <v>494</v>
      </c>
      <c r="B397">
        <v>17330</v>
      </c>
      <c r="F397" s="2" t="s">
        <v>76</v>
      </c>
      <c r="G397" s="2" t="s">
        <v>78</v>
      </c>
      <c r="H397" s="2" t="s">
        <v>37</v>
      </c>
      <c r="I397" s="2" t="s">
        <v>46</v>
      </c>
      <c r="J397" s="2" t="s">
        <v>442</v>
      </c>
      <c r="K397" s="2" t="s">
        <v>757</v>
      </c>
      <c r="L397" s="2" t="s">
        <v>710</v>
      </c>
      <c r="M397" s="2" t="s">
        <v>774</v>
      </c>
      <c r="N397" s="3" t="s">
        <v>775</v>
      </c>
      <c r="O397" s="2" t="s">
        <v>174</v>
      </c>
      <c r="P397" s="2" t="s">
        <v>65</v>
      </c>
      <c r="Q397" s="2"/>
      <c r="R397" s="2"/>
      <c r="S397" s="2"/>
      <c r="T397" s="2" t="s">
        <v>56</v>
      </c>
      <c r="U397">
        <v>0</v>
      </c>
      <c r="V397">
        <v>1</v>
      </c>
      <c r="W397" s="4">
        <v>46031</v>
      </c>
      <c r="X397" s="4">
        <v>46034</v>
      </c>
      <c r="Y397" s="4">
        <v>46034</v>
      </c>
      <c r="Z397" s="4">
        <v>46035</v>
      </c>
      <c r="AA397" s="3"/>
      <c r="AB397" s="3" t="s">
        <v>773</v>
      </c>
      <c r="AC397" s="2"/>
      <c r="AD397" s="2" t="s">
        <v>117</v>
      </c>
      <c r="AE397" s="2" t="s">
        <v>117</v>
      </c>
      <c r="AF397" s="2"/>
      <c r="AG397" s="2"/>
      <c r="AH397" s="2"/>
      <c r="AI397" s="2"/>
      <c r="AJ397" s="2" t="s">
        <v>50</v>
      </c>
      <c r="AK397" s="2" t="s">
        <v>49</v>
      </c>
    </row>
    <row r="398" spans="1:37" ht="43.2" x14ac:dyDescent="0.3">
      <c r="A398" s="1">
        <v>495</v>
      </c>
      <c r="B398">
        <v>17331</v>
      </c>
      <c r="F398" s="2" t="s">
        <v>76</v>
      </c>
      <c r="G398" s="2" t="s">
        <v>78</v>
      </c>
      <c r="H398" s="2" t="s">
        <v>37</v>
      </c>
      <c r="I398" s="2" t="s">
        <v>46</v>
      </c>
      <c r="J398" s="2" t="s">
        <v>442</v>
      </c>
      <c r="K398" s="2" t="s">
        <v>757</v>
      </c>
      <c r="L398" s="2" t="s">
        <v>713</v>
      </c>
      <c r="M398" s="2" t="s">
        <v>776</v>
      </c>
      <c r="N398" s="3" t="s">
        <v>777</v>
      </c>
      <c r="O398" s="2" t="s">
        <v>174</v>
      </c>
      <c r="P398" s="2" t="s">
        <v>65</v>
      </c>
      <c r="Q398" s="2"/>
      <c r="R398" s="2"/>
      <c r="S398" s="2"/>
      <c r="T398" s="2" t="s">
        <v>56</v>
      </c>
      <c r="U398">
        <v>0</v>
      </c>
      <c r="V398">
        <v>1</v>
      </c>
      <c r="W398" s="4">
        <v>46031</v>
      </c>
      <c r="X398" s="4">
        <v>46034</v>
      </c>
      <c r="Y398" s="4">
        <v>46034</v>
      </c>
      <c r="Z398" s="4">
        <v>46035</v>
      </c>
      <c r="AA398" s="3"/>
      <c r="AB398" s="3" t="s">
        <v>773</v>
      </c>
      <c r="AC398" s="2"/>
      <c r="AD398" s="2" t="s">
        <v>117</v>
      </c>
      <c r="AE398" s="2" t="s">
        <v>117</v>
      </c>
      <c r="AF398" s="2"/>
      <c r="AG398" s="2"/>
      <c r="AH398" s="2"/>
      <c r="AI398" s="2"/>
      <c r="AJ398" s="2" t="s">
        <v>50</v>
      </c>
      <c r="AK398" s="2" t="s">
        <v>49</v>
      </c>
    </row>
    <row r="399" spans="1:37" ht="43.2" x14ac:dyDescent="0.3">
      <c r="A399" s="1">
        <v>496</v>
      </c>
      <c r="B399">
        <v>17332</v>
      </c>
      <c r="F399" s="2" t="s">
        <v>76</v>
      </c>
      <c r="G399" s="2" t="s">
        <v>78</v>
      </c>
      <c r="H399" s="2" t="s">
        <v>37</v>
      </c>
      <c r="I399" s="2" t="s">
        <v>46</v>
      </c>
      <c r="J399" s="2" t="s">
        <v>442</v>
      </c>
      <c r="K399" s="2" t="s">
        <v>757</v>
      </c>
      <c r="L399" s="2" t="s">
        <v>778</v>
      </c>
      <c r="M399" s="2" t="s">
        <v>779</v>
      </c>
      <c r="N399" s="3" t="s">
        <v>780</v>
      </c>
      <c r="O399" s="2" t="s">
        <v>174</v>
      </c>
      <c r="P399" s="2" t="s">
        <v>65</v>
      </c>
      <c r="Q399" s="2"/>
      <c r="R399" s="2"/>
      <c r="S399" s="2"/>
      <c r="T399" s="2" t="s">
        <v>56</v>
      </c>
      <c r="U399">
        <v>0</v>
      </c>
      <c r="V399">
        <v>1</v>
      </c>
      <c r="W399" s="4">
        <v>46031</v>
      </c>
      <c r="X399" s="4">
        <v>46034</v>
      </c>
      <c r="Y399" s="4">
        <v>46034</v>
      </c>
      <c r="Z399" s="4">
        <v>46035</v>
      </c>
      <c r="AA399" s="3"/>
      <c r="AB399" s="3" t="s">
        <v>773</v>
      </c>
      <c r="AC399" s="2"/>
      <c r="AD399" s="2" t="s">
        <v>117</v>
      </c>
      <c r="AE399" s="2" t="s">
        <v>117</v>
      </c>
      <c r="AF399" s="2"/>
      <c r="AG399" s="2"/>
      <c r="AH399" s="2"/>
      <c r="AI399" s="2"/>
      <c r="AJ399" s="2" t="s">
        <v>50</v>
      </c>
      <c r="AK399" s="2" t="s">
        <v>49</v>
      </c>
    </row>
    <row r="400" spans="1:37" ht="43.2" x14ac:dyDescent="0.3">
      <c r="A400" s="1">
        <v>497</v>
      </c>
      <c r="B400">
        <v>17333</v>
      </c>
      <c r="F400" s="2" t="s">
        <v>76</v>
      </c>
      <c r="G400" s="2" t="s">
        <v>78</v>
      </c>
      <c r="H400" s="2" t="s">
        <v>37</v>
      </c>
      <c r="I400" s="2" t="s">
        <v>46</v>
      </c>
      <c r="J400" s="2" t="s">
        <v>442</v>
      </c>
      <c r="K400" s="2" t="s">
        <v>757</v>
      </c>
      <c r="L400" s="2" t="s">
        <v>781</v>
      </c>
      <c r="M400" s="2" t="s">
        <v>782</v>
      </c>
      <c r="N400" s="3" t="s">
        <v>783</v>
      </c>
      <c r="O400" s="2" t="s">
        <v>174</v>
      </c>
      <c r="P400" s="2" t="s">
        <v>65</v>
      </c>
      <c r="Q400" s="2"/>
      <c r="R400" s="2"/>
      <c r="S400" s="2"/>
      <c r="T400" s="2" t="s">
        <v>56</v>
      </c>
      <c r="U400">
        <v>0</v>
      </c>
      <c r="V400">
        <v>1</v>
      </c>
      <c r="W400" s="4">
        <v>46031</v>
      </c>
      <c r="X400" s="4">
        <v>46034</v>
      </c>
      <c r="Y400" s="4">
        <v>46034</v>
      </c>
      <c r="Z400" s="4">
        <v>46035</v>
      </c>
      <c r="AA400" s="3"/>
      <c r="AB400" s="3" t="s">
        <v>773</v>
      </c>
      <c r="AC400" s="2"/>
      <c r="AD400" s="2" t="s">
        <v>117</v>
      </c>
      <c r="AE400" s="2" t="s">
        <v>117</v>
      </c>
      <c r="AF400" s="2"/>
      <c r="AG400" s="2"/>
      <c r="AH400" s="2"/>
      <c r="AI400" s="2"/>
      <c r="AJ400" s="2" t="s">
        <v>50</v>
      </c>
      <c r="AK400" s="2" t="s">
        <v>49</v>
      </c>
    </row>
    <row r="401" spans="1:37" ht="43.2" x14ac:dyDescent="0.3">
      <c r="A401" s="1">
        <v>498</v>
      </c>
      <c r="B401">
        <v>17334</v>
      </c>
      <c r="F401" s="2" t="s">
        <v>76</v>
      </c>
      <c r="G401" s="2" t="s">
        <v>78</v>
      </c>
      <c r="H401" s="2" t="s">
        <v>37</v>
      </c>
      <c r="I401" s="2" t="s">
        <v>46</v>
      </c>
      <c r="J401" s="2" t="s">
        <v>442</v>
      </c>
      <c r="K401" s="2" t="s">
        <v>757</v>
      </c>
      <c r="L401" s="2" t="s">
        <v>784</v>
      </c>
      <c r="M401" s="2" t="s">
        <v>785</v>
      </c>
      <c r="N401" s="3" t="s">
        <v>786</v>
      </c>
      <c r="O401" s="2" t="s">
        <v>174</v>
      </c>
      <c r="P401" s="2" t="s">
        <v>65</v>
      </c>
      <c r="Q401" s="2"/>
      <c r="R401" s="2"/>
      <c r="S401" s="2"/>
      <c r="T401" s="2" t="s">
        <v>56</v>
      </c>
      <c r="U401">
        <v>0</v>
      </c>
      <c r="V401">
        <v>1</v>
      </c>
      <c r="W401" s="4">
        <v>46031</v>
      </c>
      <c r="X401" s="4">
        <v>46034</v>
      </c>
      <c r="Y401" s="4">
        <v>46034</v>
      </c>
      <c r="Z401" s="4">
        <v>46035</v>
      </c>
      <c r="AA401" s="3"/>
      <c r="AB401" s="3" t="s">
        <v>773</v>
      </c>
      <c r="AC401" s="2"/>
      <c r="AD401" s="2" t="s">
        <v>117</v>
      </c>
      <c r="AE401" s="2" t="s">
        <v>117</v>
      </c>
      <c r="AF401" s="2"/>
      <c r="AG401" s="2"/>
      <c r="AH401" s="2"/>
      <c r="AI401" s="2"/>
      <c r="AJ401" s="2" t="s">
        <v>50</v>
      </c>
      <c r="AK401" s="2" t="s">
        <v>49</v>
      </c>
    </row>
    <row r="402" spans="1:37" ht="43.2" x14ac:dyDescent="0.3">
      <c r="A402" s="1">
        <v>499</v>
      </c>
      <c r="B402">
        <v>17335</v>
      </c>
      <c r="F402" s="2" t="s">
        <v>76</v>
      </c>
      <c r="G402" s="2" t="s">
        <v>78</v>
      </c>
      <c r="H402" s="2" t="s">
        <v>37</v>
      </c>
      <c r="I402" s="2" t="s">
        <v>46</v>
      </c>
      <c r="J402" s="2" t="s">
        <v>442</v>
      </c>
      <c r="K402" s="2" t="s">
        <v>757</v>
      </c>
      <c r="L402" s="2" t="s">
        <v>726</v>
      </c>
      <c r="M402" s="2" t="s">
        <v>787</v>
      </c>
      <c r="N402" s="3" t="s">
        <v>788</v>
      </c>
      <c r="O402" s="2" t="s">
        <v>174</v>
      </c>
      <c r="P402" s="2" t="s">
        <v>65</v>
      </c>
      <c r="Q402" s="2"/>
      <c r="R402" s="2"/>
      <c r="S402" s="2"/>
      <c r="T402" s="2" t="s">
        <v>56</v>
      </c>
      <c r="U402">
        <v>0</v>
      </c>
      <c r="V402">
        <v>1</v>
      </c>
      <c r="W402" s="4">
        <v>46031</v>
      </c>
      <c r="X402" s="4">
        <v>46034</v>
      </c>
      <c r="Y402" s="4">
        <v>46034</v>
      </c>
      <c r="Z402" s="4">
        <v>46035</v>
      </c>
      <c r="AA402" s="3"/>
      <c r="AB402" s="3" t="s">
        <v>773</v>
      </c>
      <c r="AC402" s="2"/>
      <c r="AD402" s="2" t="s">
        <v>117</v>
      </c>
      <c r="AE402" s="2" t="s">
        <v>117</v>
      </c>
      <c r="AF402" s="2"/>
      <c r="AG402" s="2"/>
      <c r="AH402" s="2"/>
      <c r="AI402" s="2"/>
      <c r="AJ402" s="2" t="s">
        <v>50</v>
      </c>
      <c r="AK402" s="2" t="s">
        <v>49</v>
      </c>
    </row>
    <row r="403" spans="1:37" ht="43.2" x14ac:dyDescent="0.3">
      <c r="A403" s="1">
        <v>500</v>
      </c>
      <c r="B403">
        <v>17156</v>
      </c>
      <c r="F403" s="2" t="s">
        <v>76</v>
      </c>
      <c r="G403" s="2" t="s">
        <v>78</v>
      </c>
      <c r="H403" s="2" t="s">
        <v>37</v>
      </c>
      <c r="I403" s="2" t="s">
        <v>46</v>
      </c>
      <c r="J403" s="2" t="s">
        <v>442</v>
      </c>
      <c r="K403" s="2" t="s">
        <v>757</v>
      </c>
      <c r="L403" s="2" t="s">
        <v>729</v>
      </c>
      <c r="M403" s="2" t="s">
        <v>789</v>
      </c>
      <c r="N403" s="3" t="s">
        <v>790</v>
      </c>
      <c r="O403" s="2" t="s">
        <v>174</v>
      </c>
      <c r="P403" s="2" t="s">
        <v>65</v>
      </c>
      <c r="Q403" s="2"/>
      <c r="R403" s="2"/>
      <c r="S403" s="2"/>
      <c r="T403" s="2" t="s">
        <v>56</v>
      </c>
      <c r="U403">
        <v>0</v>
      </c>
      <c r="V403">
        <v>1</v>
      </c>
      <c r="W403" s="4">
        <v>45992</v>
      </c>
      <c r="X403" s="4">
        <v>46028</v>
      </c>
      <c r="Y403" s="4">
        <v>46028</v>
      </c>
      <c r="Z403" s="4">
        <v>46029</v>
      </c>
      <c r="AA403" s="3"/>
      <c r="AB403" s="3" t="s">
        <v>763</v>
      </c>
      <c r="AC403" s="2"/>
      <c r="AD403" s="2" t="s">
        <v>117</v>
      </c>
      <c r="AE403" s="2" t="s">
        <v>117</v>
      </c>
      <c r="AF403" s="2"/>
      <c r="AG403" s="2"/>
      <c r="AH403" s="2"/>
      <c r="AI403" s="2"/>
      <c r="AJ403" s="2" t="s">
        <v>50</v>
      </c>
      <c r="AK403" s="2" t="s">
        <v>49</v>
      </c>
    </row>
    <row r="404" spans="1:37" ht="43.2" x14ac:dyDescent="0.3">
      <c r="A404" s="1">
        <v>501</v>
      </c>
      <c r="B404">
        <v>17336</v>
      </c>
      <c r="F404" s="2" t="s">
        <v>76</v>
      </c>
      <c r="G404" s="2" t="s">
        <v>78</v>
      </c>
      <c r="H404" s="2" t="s">
        <v>37</v>
      </c>
      <c r="I404" s="2" t="s">
        <v>46</v>
      </c>
      <c r="J404" s="2" t="s">
        <v>442</v>
      </c>
      <c r="K404" s="2" t="s">
        <v>757</v>
      </c>
      <c r="L404" s="2" t="s">
        <v>732</v>
      </c>
      <c r="M404" s="2" t="s">
        <v>791</v>
      </c>
      <c r="N404" s="3" t="s">
        <v>788</v>
      </c>
      <c r="O404" s="2" t="s">
        <v>174</v>
      </c>
      <c r="P404" s="2" t="s">
        <v>65</v>
      </c>
      <c r="Q404" s="2"/>
      <c r="R404" s="2"/>
      <c r="S404" s="2"/>
      <c r="T404" s="2" t="s">
        <v>56</v>
      </c>
      <c r="U404">
        <v>0</v>
      </c>
      <c r="V404">
        <v>1</v>
      </c>
      <c r="W404" s="4">
        <v>46031</v>
      </c>
      <c r="X404" s="4">
        <v>46034</v>
      </c>
      <c r="Y404" s="4">
        <v>46034</v>
      </c>
      <c r="Z404" s="4">
        <v>46035</v>
      </c>
      <c r="AA404" s="3"/>
      <c r="AB404" s="3" t="s">
        <v>773</v>
      </c>
      <c r="AC404" s="2"/>
      <c r="AD404" s="2" t="s">
        <v>117</v>
      </c>
      <c r="AE404" s="2" t="s">
        <v>117</v>
      </c>
      <c r="AF404" s="2"/>
      <c r="AG404" s="2"/>
      <c r="AH404" s="2"/>
      <c r="AI404" s="2"/>
      <c r="AJ404" s="2" t="s">
        <v>50</v>
      </c>
      <c r="AK404" s="2" t="s">
        <v>49</v>
      </c>
    </row>
    <row r="405" spans="1:37" ht="28.8" x14ac:dyDescent="0.3">
      <c r="A405" s="1">
        <v>502</v>
      </c>
      <c r="B405">
        <v>17155</v>
      </c>
      <c r="F405" s="2" t="s">
        <v>76</v>
      </c>
      <c r="G405" s="2" t="s">
        <v>78</v>
      </c>
      <c r="H405" s="2" t="s">
        <v>37</v>
      </c>
      <c r="I405" s="2" t="s">
        <v>46</v>
      </c>
      <c r="J405" s="2" t="s">
        <v>258</v>
      </c>
      <c r="K405" s="2" t="s">
        <v>757</v>
      </c>
      <c r="L405" s="2" t="s">
        <v>413</v>
      </c>
      <c r="M405" s="2" t="s">
        <v>792</v>
      </c>
      <c r="N405" s="3" t="s">
        <v>793</v>
      </c>
      <c r="O405" s="2" t="s">
        <v>53</v>
      </c>
      <c r="P405" s="2" t="s">
        <v>65</v>
      </c>
      <c r="Q405" s="2" t="s">
        <v>795</v>
      </c>
      <c r="R405" s="2" t="s">
        <v>54</v>
      </c>
      <c r="S405" s="2" t="s">
        <v>794</v>
      </c>
      <c r="T405" s="2" t="s">
        <v>56</v>
      </c>
      <c r="U405">
        <v>1305</v>
      </c>
      <c r="V405">
        <v>1</v>
      </c>
      <c r="W405" s="4">
        <v>45992</v>
      </c>
      <c r="X405" s="4">
        <v>46028</v>
      </c>
      <c r="Y405" s="4">
        <v>46028</v>
      </c>
      <c r="Z405" s="4">
        <v>46029</v>
      </c>
      <c r="AA405" s="3"/>
      <c r="AB405" s="3" t="s">
        <v>763</v>
      </c>
      <c r="AC405" s="2"/>
      <c r="AD405" s="2" t="s">
        <v>117</v>
      </c>
      <c r="AE405" s="2" t="s">
        <v>117</v>
      </c>
      <c r="AF405" s="2"/>
      <c r="AG405" s="2"/>
      <c r="AH405" s="2"/>
      <c r="AI405" s="2"/>
      <c r="AJ405" s="2" t="s">
        <v>50</v>
      </c>
      <c r="AK405" s="2" t="s">
        <v>49</v>
      </c>
    </row>
    <row r="406" spans="1:37" ht="28.8" x14ac:dyDescent="0.3">
      <c r="A406" s="1">
        <v>503</v>
      </c>
      <c r="B406">
        <v>17152</v>
      </c>
      <c r="F406" s="2" t="s">
        <v>76</v>
      </c>
      <c r="G406" s="2" t="s">
        <v>78</v>
      </c>
      <c r="H406" s="2" t="s">
        <v>37</v>
      </c>
      <c r="I406" s="2" t="s">
        <v>46</v>
      </c>
      <c r="J406" s="2" t="s">
        <v>176</v>
      </c>
      <c r="K406" s="2" t="s">
        <v>757</v>
      </c>
      <c r="L406" s="2" t="s">
        <v>278</v>
      </c>
      <c r="M406" s="2" t="s">
        <v>796</v>
      </c>
      <c r="N406" s="3" t="s">
        <v>797</v>
      </c>
      <c r="O406" s="2" t="s">
        <v>174</v>
      </c>
      <c r="P406" s="2" t="s">
        <v>65</v>
      </c>
      <c r="Q406" s="2"/>
      <c r="R406" s="2"/>
      <c r="S406" s="2"/>
      <c r="T406" s="2" t="s">
        <v>56</v>
      </c>
      <c r="U406">
        <v>0</v>
      </c>
      <c r="V406">
        <v>1</v>
      </c>
      <c r="W406" s="4">
        <v>45992</v>
      </c>
      <c r="X406" s="4">
        <v>46028</v>
      </c>
      <c r="Y406" s="4">
        <v>46028</v>
      </c>
      <c r="Z406" s="4">
        <v>46029</v>
      </c>
      <c r="AA406" s="3"/>
      <c r="AB406" s="3" t="s">
        <v>763</v>
      </c>
      <c r="AC406" s="2"/>
      <c r="AD406" s="2" t="s">
        <v>117</v>
      </c>
      <c r="AE406" s="2" t="s">
        <v>117</v>
      </c>
      <c r="AF406" s="2"/>
      <c r="AG406" s="2"/>
      <c r="AH406" s="2"/>
      <c r="AI406" s="2"/>
      <c r="AJ406" s="2" t="s">
        <v>50</v>
      </c>
      <c r="AK406" s="2" t="s">
        <v>49</v>
      </c>
    </row>
    <row r="407" spans="1:37" ht="28.8" x14ac:dyDescent="0.3">
      <c r="A407" s="1">
        <v>504</v>
      </c>
      <c r="B407">
        <v>17153</v>
      </c>
      <c r="F407" s="2" t="s">
        <v>76</v>
      </c>
      <c r="G407" s="2" t="s">
        <v>78</v>
      </c>
      <c r="H407" s="2" t="s">
        <v>37</v>
      </c>
      <c r="I407" s="2" t="s">
        <v>46</v>
      </c>
      <c r="J407" s="2" t="s">
        <v>176</v>
      </c>
      <c r="K407" s="2" t="s">
        <v>757</v>
      </c>
      <c r="L407" s="2" t="s">
        <v>273</v>
      </c>
      <c r="M407" s="2" t="s">
        <v>798</v>
      </c>
      <c r="N407" s="3" t="s">
        <v>797</v>
      </c>
      <c r="O407" s="2" t="s">
        <v>174</v>
      </c>
      <c r="P407" s="2" t="s">
        <v>65</v>
      </c>
      <c r="Q407" s="2"/>
      <c r="R407" s="2"/>
      <c r="S407" s="2"/>
      <c r="T407" s="2" t="s">
        <v>56</v>
      </c>
      <c r="U407">
        <v>0</v>
      </c>
      <c r="V407">
        <v>1</v>
      </c>
      <c r="W407" s="4">
        <v>45992</v>
      </c>
      <c r="X407" s="4">
        <v>46028</v>
      </c>
      <c r="Y407" s="4">
        <v>46028</v>
      </c>
      <c r="Z407" s="4">
        <v>46029</v>
      </c>
      <c r="AA407" s="3"/>
      <c r="AB407" s="3" t="s">
        <v>700</v>
      </c>
      <c r="AC407" s="2"/>
      <c r="AD407" s="2" t="s">
        <v>117</v>
      </c>
      <c r="AE407" s="2" t="s">
        <v>117</v>
      </c>
      <c r="AF407" s="2"/>
      <c r="AG407" s="2"/>
      <c r="AH407" s="2"/>
      <c r="AI407" s="2"/>
      <c r="AJ407" s="2" t="s">
        <v>50</v>
      </c>
      <c r="AK407" s="2" t="s">
        <v>49</v>
      </c>
    </row>
    <row r="408" spans="1:37" ht="28.8" x14ac:dyDescent="0.3">
      <c r="A408" s="1">
        <v>505</v>
      </c>
      <c r="B408">
        <v>17154</v>
      </c>
      <c r="F408" s="2" t="s">
        <v>76</v>
      </c>
      <c r="G408" s="2" t="s">
        <v>78</v>
      </c>
      <c r="H408" s="2" t="s">
        <v>37</v>
      </c>
      <c r="I408" s="2" t="s">
        <v>46</v>
      </c>
      <c r="J408" s="2" t="s">
        <v>258</v>
      </c>
      <c r="K408" s="2" t="s">
        <v>757</v>
      </c>
      <c r="L408" s="2" t="s">
        <v>799</v>
      </c>
      <c r="M408" s="2" t="s">
        <v>800</v>
      </c>
      <c r="N408" s="3" t="s">
        <v>801</v>
      </c>
      <c r="O408" s="2" t="s">
        <v>53</v>
      </c>
      <c r="P408" s="2" t="s">
        <v>65</v>
      </c>
      <c r="Q408" s="2" t="s">
        <v>803</v>
      </c>
      <c r="R408" s="2" t="s">
        <v>54</v>
      </c>
      <c r="S408" s="2" t="s">
        <v>802</v>
      </c>
      <c r="T408" s="2" t="s">
        <v>56</v>
      </c>
      <c r="U408">
        <v>582.71</v>
      </c>
      <c r="V408">
        <v>1</v>
      </c>
      <c r="W408" s="4">
        <v>45992</v>
      </c>
      <c r="X408" s="4">
        <v>46028</v>
      </c>
      <c r="Y408" s="4">
        <v>46028</v>
      </c>
      <c r="Z408" s="4">
        <v>46029</v>
      </c>
      <c r="AA408" s="3"/>
      <c r="AB408" s="3" t="s">
        <v>763</v>
      </c>
      <c r="AC408" s="2"/>
      <c r="AD408" s="2" t="s">
        <v>117</v>
      </c>
      <c r="AE408" s="2" t="s">
        <v>117</v>
      </c>
      <c r="AF408" s="2"/>
      <c r="AG408" s="2"/>
      <c r="AH408" s="2"/>
      <c r="AI408" s="2"/>
      <c r="AJ408" s="2" t="s">
        <v>50</v>
      </c>
      <c r="AK408" s="2" t="s">
        <v>49</v>
      </c>
    </row>
    <row r="409" spans="1:37" ht="28.8" x14ac:dyDescent="0.3">
      <c r="A409" s="1">
        <v>506</v>
      </c>
      <c r="B409">
        <v>17205</v>
      </c>
      <c r="F409" s="2" t="s">
        <v>76</v>
      </c>
      <c r="G409" s="2" t="s">
        <v>78</v>
      </c>
      <c r="H409" s="2" t="s">
        <v>37</v>
      </c>
      <c r="I409" s="2" t="s">
        <v>46</v>
      </c>
      <c r="J409" s="2" t="s">
        <v>260</v>
      </c>
      <c r="K409" s="2" t="s">
        <v>757</v>
      </c>
      <c r="L409" s="2" t="s">
        <v>273</v>
      </c>
      <c r="M409" s="2" t="s">
        <v>798</v>
      </c>
      <c r="N409" s="3" t="s">
        <v>747</v>
      </c>
      <c r="O409" s="2" t="s">
        <v>53</v>
      </c>
      <c r="P409" s="2" t="s">
        <v>65</v>
      </c>
      <c r="Q409" s="2"/>
      <c r="R409" s="2"/>
      <c r="S409" s="2"/>
      <c r="T409" s="2" t="s">
        <v>56</v>
      </c>
      <c r="U409">
        <v>0</v>
      </c>
      <c r="V409">
        <v>1</v>
      </c>
      <c r="W409" s="4">
        <v>46091</v>
      </c>
      <c r="X409" s="4">
        <v>46028</v>
      </c>
      <c r="Y409" s="4">
        <v>46028</v>
      </c>
      <c r="Z409" s="4">
        <v>46029</v>
      </c>
      <c r="AA409" s="3"/>
      <c r="AB409" s="3" t="s">
        <v>748</v>
      </c>
      <c r="AC409" s="2"/>
      <c r="AD409" s="2" t="s">
        <v>117</v>
      </c>
      <c r="AE409" s="2" t="s">
        <v>117</v>
      </c>
      <c r="AF409" s="2"/>
      <c r="AG409" s="2"/>
      <c r="AH409" s="2"/>
      <c r="AI409" s="2"/>
      <c r="AJ409" s="2" t="s">
        <v>50</v>
      </c>
      <c r="AK409" s="2" t="s">
        <v>49</v>
      </c>
    </row>
    <row r="410" spans="1:37" ht="28.8" x14ac:dyDescent="0.3">
      <c r="A410" s="1">
        <v>507</v>
      </c>
      <c r="B410">
        <v>17151</v>
      </c>
      <c r="F410" s="2" t="s">
        <v>76</v>
      </c>
      <c r="G410" s="2" t="s">
        <v>78</v>
      </c>
      <c r="H410" s="2" t="s">
        <v>37</v>
      </c>
      <c r="I410" s="2" t="s">
        <v>46</v>
      </c>
      <c r="J410" s="2" t="s">
        <v>260</v>
      </c>
      <c r="K410" s="2" t="s">
        <v>757</v>
      </c>
      <c r="L410" s="2" t="s">
        <v>804</v>
      </c>
      <c r="M410" s="2" t="s">
        <v>805</v>
      </c>
      <c r="N410" s="3" t="s">
        <v>806</v>
      </c>
      <c r="O410" s="2" t="s">
        <v>53</v>
      </c>
      <c r="P410" s="2" t="s">
        <v>65</v>
      </c>
      <c r="Q410" s="2" t="s">
        <v>808</v>
      </c>
      <c r="R410" s="2" t="s">
        <v>180</v>
      </c>
      <c r="S410" s="2" t="s">
        <v>807</v>
      </c>
      <c r="T410" s="2" t="s">
        <v>116</v>
      </c>
      <c r="U410">
        <v>280</v>
      </c>
      <c r="V410">
        <v>1</v>
      </c>
      <c r="W410" s="4">
        <v>45992</v>
      </c>
      <c r="X410" s="4">
        <v>46028</v>
      </c>
      <c r="Y410" s="4">
        <v>46028</v>
      </c>
      <c r="Z410" s="4">
        <v>46029</v>
      </c>
      <c r="AA410" s="3"/>
      <c r="AB410" s="3" t="s">
        <v>700</v>
      </c>
      <c r="AC410" s="2"/>
      <c r="AD410" s="2" t="s">
        <v>117</v>
      </c>
      <c r="AE410" s="2" t="s">
        <v>117</v>
      </c>
      <c r="AF410" s="2"/>
      <c r="AG410" s="2"/>
      <c r="AH410" s="2"/>
      <c r="AI410" s="2"/>
      <c r="AJ410" s="2" t="s">
        <v>50</v>
      </c>
      <c r="AK410" s="2" t="s">
        <v>49</v>
      </c>
    </row>
    <row r="411" spans="1:37" ht="28.8" x14ac:dyDescent="0.3">
      <c r="A411" s="1">
        <v>508</v>
      </c>
      <c r="B411">
        <v>17150</v>
      </c>
      <c r="F411" s="2" t="s">
        <v>76</v>
      </c>
      <c r="G411" s="2" t="s">
        <v>78</v>
      </c>
      <c r="H411" s="2" t="s">
        <v>37</v>
      </c>
      <c r="I411" s="2" t="s">
        <v>46</v>
      </c>
      <c r="J411" s="2" t="s">
        <v>260</v>
      </c>
      <c r="K411" s="2" t="s">
        <v>757</v>
      </c>
      <c r="L411" s="2" t="s">
        <v>697</v>
      </c>
      <c r="M411" s="2" t="s">
        <v>766</v>
      </c>
      <c r="N411" s="3" t="s">
        <v>806</v>
      </c>
      <c r="O411" s="2" t="s">
        <v>53</v>
      </c>
      <c r="P411" s="2" t="s">
        <v>65</v>
      </c>
      <c r="Q411" s="2" t="s">
        <v>808</v>
      </c>
      <c r="R411" s="2" t="s">
        <v>180</v>
      </c>
      <c r="S411" s="2" t="s">
        <v>807</v>
      </c>
      <c r="T411" s="2" t="s">
        <v>116</v>
      </c>
      <c r="U411">
        <v>280</v>
      </c>
      <c r="V411">
        <v>1</v>
      </c>
      <c r="W411" s="4">
        <v>45992</v>
      </c>
      <c r="X411" s="4">
        <v>46028</v>
      </c>
      <c r="Y411" s="4">
        <v>46028</v>
      </c>
      <c r="Z411" s="4">
        <v>46029</v>
      </c>
      <c r="AA411" s="3"/>
      <c r="AB411" s="3" t="s">
        <v>763</v>
      </c>
      <c r="AC411" s="2"/>
      <c r="AD411" s="2" t="s">
        <v>117</v>
      </c>
      <c r="AE411" s="2" t="s">
        <v>117</v>
      </c>
      <c r="AF411" s="2"/>
      <c r="AG411" s="2"/>
      <c r="AH411" s="2"/>
      <c r="AI411" s="2"/>
      <c r="AJ411" s="2" t="s">
        <v>50</v>
      </c>
      <c r="AK411" s="2" t="s">
        <v>49</v>
      </c>
    </row>
    <row r="412" spans="1:37" ht="28.8" x14ac:dyDescent="0.3">
      <c r="A412" s="1">
        <v>509</v>
      </c>
      <c r="B412">
        <v>17166</v>
      </c>
      <c r="F412" s="2" t="s">
        <v>76</v>
      </c>
      <c r="G412" s="2" t="s">
        <v>78</v>
      </c>
      <c r="H412" s="2" t="s">
        <v>37</v>
      </c>
      <c r="I412" s="2" t="s">
        <v>46</v>
      </c>
      <c r="J412" s="2" t="s">
        <v>260</v>
      </c>
      <c r="K412" s="2" t="s">
        <v>687</v>
      </c>
      <c r="L412" s="2" t="s">
        <v>742</v>
      </c>
      <c r="M412" s="2" t="s">
        <v>743</v>
      </c>
      <c r="N412" s="3" t="s">
        <v>806</v>
      </c>
      <c r="O412" s="2" t="s">
        <v>53</v>
      </c>
      <c r="P412" s="2" t="s">
        <v>65</v>
      </c>
      <c r="Q412" s="2" t="s">
        <v>808</v>
      </c>
      <c r="R412" s="2" t="s">
        <v>180</v>
      </c>
      <c r="S412" s="2" t="s">
        <v>807</v>
      </c>
      <c r="T412" s="2" t="s">
        <v>116</v>
      </c>
      <c r="U412">
        <v>280</v>
      </c>
      <c r="V412">
        <v>1</v>
      </c>
      <c r="W412" s="4">
        <v>45993</v>
      </c>
      <c r="X412" s="4">
        <v>46028</v>
      </c>
      <c r="Y412" s="4">
        <v>46028</v>
      </c>
      <c r="Z412" s="4">
        <v>46029</v>
      </c>
      <c r="AA412" s="3"/>
      <c r="AB412" s="3" t="s">
        <v>691</v>
      </c>
      <c r="AC412" s="2"/>
      <c r="AD412" s="2" t="s">
        <v>117</v>
      </c>
      <c r="AE412" s="2" t="s">
        <v>117</v>
      </c>
      <c r="AF412" s="2"/>
      <c r="AG412" s="2"/>
      <c r="AH412" s="2"/>
      <c r="AI412" s="2"/>
      <c r="AJ412" s="2" t="s">
        <v>50</v>
      </c>
      <c r="AK412" s="2" t="s">
        <v>49</v>
      </c>
    </row>
    <row r="413" spans="1:37" ht="28.8" x14ac:dyDescent="0.3">
      <c r="A413" s="1">
        <v>510</v>
      </c>
      <c r="B413">
        <v>17165</v>
      </c>
      <c r="F413" s="2" t="s">
        <v>76</v>
      </c>
      <c r="G413" s="2" t="s">
        <v>78</v>
      </c>
      <c r="H413" s="2" t="s">
        <v>37</v>
      </c>
      <c r="I413" s="2" t="s">
        <v>46</v>
      </c>
      <c r="J413" s="2" t="s">
        <v>260</v>
      </c>
      <c r="K413" s="2" t="s">
        <v>687</v>
      </c>
      <c r="L413" s="2" t="s">
        <v>697</v>
      </c>
      <c r="M413" s="2" t="s">
        <v>698</v>
      </c>
      <c r="N413" s="3" t="s">
        <v>806</v>
      </c>
      <c r="O413" s="2" t="s">
        <v>53</v>
      </c>
      <c r="P413" s="2" t="s">
        <v>65</v>
      </c>
      <c r="Q413" s="2" t="s">
        <v>808</v>
      </c>
      <c r="R413" s="2" t="s">
        <v>180</v>
      </c>
      <c r="S413" s="2" t="s">
        <v>807</v>
      </c>
      <c r="T413" s="2" t="s">
        <v>116</v>
      </c>
      <c r="U413">
        <v>280</v>
      </c>
      <c r="V413">
        <v>1</v>
      </c>
      <c r="W413" s="4">
        <v>45993</v>
      </c>
      <c r="X413" s="4">
        <v>46028</v>
      </c>
      <c r="Y413" s="4">
        <v>46028</v>
      </c>
      <c r="Z413" s="4">
        <v>46029</v>
      </c>
      <c r="AA413" s="3"/>
      <c r="AB413" s="3" t="s">
        <v>763</v>
      </c>
      <c r="AC413" s="2"/>
      <c r="AD413" s="2" t="s">
        <v>117</v>
      </c>
      <c r="AE413" s="2" t="s">
        <v>117</v>
      </c>
      <c r="AF413" s="2"/>
      <c r="AG413" s="2"/>
      <c r="AH413" s="2"/>
      <c r="AI413" s="2"/>
      <c r="AJ413" s="2" t="s">
        <v>50</v>
      </c>
      <c r="AK413" s="2" t="s">
        <v>49</v>
      </c>
    </row>
    <row r="414" spans="1:37" ht="43.2" x14ac:dyDescent="0.3">
      <c r="A414" s="1">
        <v>511</v>
      </c>
      <c r="B414">
        <v>17174</v>
      </c>
      <c r="F414" s="2" t="s">
        <v>62</v>
      </c>
      <c r="G414" s="2" t="s">
        <v>78</v>
      </c>
      <c r="H414" s="2" t="s">
        <v>37</v>
      </c>
      <c r="I414" s="2" t="s">
        <v>46</v>
      </c>
      <c r="J414" s="2" t="s">
        <v>260</v>
      </c>
      <c r="K414" s="2" t="s">
        <v>809</v>
      </c>
      <c r="L414" s="2" t="s">
        <v>810</v>
      </c>
      <c r="M414" s="2" t="s">
        <v>811</v>
      </c>
      <c r="N414" s="3" t="s">
        <v>812</v>
      </c>
      <c r="O414" s="2" t="s">
        <v>53</v>
      </c>
      <c r="P414" s="2" t="s">
        <v>65</v>
      </c>
      <c r="Q414" s="2" t="s">
        <v>813</v>
      </c>
      <c r="R414" s="2" t="s">
        <v>180</v>
      </c>
      <c r="S414" s="2" t="s">
        <v>276</v>
      </c>
      <c r="T414" s="2" t="s">
        <v>56</v>
      </c>
      <c r="U414">
        <v>284.24</v>
      </c>
      <c r="V414">
        <v>1</v>
      </c>
      <c r="W414" s="4">
        <v>46017</v>
      </c>
      <c r="X414" s="4">
        <v>46028</v>
      </c>
      <c r="Y414" s="4">
        <v>46028</v>
      </c>
      <c r="Z414" s="4">
        <v>46029</v>
      </c>
      <c r="AA414" s="3"/>
      <c r="AB414" s="3" t="s">
        <v>691</v>
      </c>
      <c r="AC414" s="2"/>
      <c r="AD414" s="2" t="s">
        <v>117</v>
      </c>
      <c r="AE414" s="2" t="s">
        <v>117</v>
      </c>
      <c r="AF414" s="2"/>
      <c r="AG414" s="2"/>
      <c r="AH414" s="2"/>
      <c r="AI414" s="2"/>
      <c r="AJ414" s="2" t="s">
        <v>50</v>
      </c>
      <c r="AK414" s="2" t="s">
        <v>49</v>
      </c>
    </row>
    <row r="415" spans="1:37" ht="28.8" x14ac:dyDescent="0.3">
      <c r="A415" s="1">
        <v>512</v>
      </c>
      <c r="B415">
        <v>17175</v>
      </c>
      <c r="F415" s="2" t="s">
        <v>62</v>
      </c>
      <c r="G415" s="2" t="s">
        <v>78</v>
      </c>
      <c r="H415" s="2" t="s">
        <v>37</v>
      </c>
      <c r="I415" s="2" t="s">
        <v>46</v>
      </c>
      <c r="J415" s="2" t="s">
        <v>176</v>
      </c>
      <c r="K415" s="2" t="s">
        <v>809</v>
      </c>
      <c r="L415" s="2" t="s">
        <v>810</v>
      </c>
      <c r="M415" s="2" t="s">
        <v>811</v>
      </c>
      <c r="N415" s="3" t="s">
        <v>814</v>
      </c>
      <c r="O415" s="2" t="s">
        <v>174</v>
      </c>
      <c r="P415" s="2" t="s">
        <v>65</v>
      </c>
      <c r="Q415" s="2"/>
      <c r="R415" s="2"/>
      <c r="S415" s="2"/>
      <c r="T415" s="2" t="s">
        <v>56</v>
      </c>
      <c r="U415">
        <v>0</v>
      </c>
      <c r="V415">
        <v>1</v>
      </c>
      <c r="W415" s="4">
        <v>46017</v>
      </c>
      <c r="X415" s="4">
        <v>46028</v>
      </c>
      <c r="Y415" s="4">
        <v>46028</v>
      </c>
      <c r="Z415" s="4">
        <v>46029</v>
      </c>
      <c r="AA415" s="3"/>
      <c r="AB415" s="3" t="s">
        <v>691</v>
      </c>
      <c r="AC415" s="2"/>
      <c r="AD415" s="2" t="s">
        <v>117</v>
      </c>
      <c r="AE415" s="2" t="s">
        <v>117</v>
      </c>
      <c r="AF415" s="2"/>
      <c r="AG415" s="2"/>
      <c r="AH415" s="2"/>
      <c r="AI415" s="2"/>
      <c r="AJ415" s="2" t="s">
        <v>50</v>
      </c>
      <c r="AK415" s="2" t="s">
        <v>49</v>
      </c>
    </row>
    <row r="416" spans="1:37" ht="28.8" x14ac:dyDescent="0.3">
      <c r="A416" s="1">
        <v>513</v>
      </c>
      <c r="B416">
        <v>21356</v>
      </c>
      <c r="F416" s="2" t="s">
        <v>62</v>
      </c>
      <c r="G416" s="2" t="s">
        <v>78</v>
      </c>
      <c r="H416" s="2" t="s">
        <v>37</v>
      </c>
      <c r="I416" s="2" t="s">
        <v>46</v>
      </c>
      <c r="J416" s="2" t="s">
        <v>260</v>
      </c>
      <c r="K416" s="2" t="s">
        <v>809</v>
      </c>
      <c r="L416" s="2" t="s">
        <v>810</v>
      </c>
      <c r="M416" s="2" t="s">
        <v>811</v>
      </c>
      <c r="N416" s="3" t="s">
        <v>815</v>
      </c>
      <c r="O416" s="2" t="s">
        <v>53</v>
      </c>
      <c r="P416" s="2" t="s">
        <v>65</v>
      </c>
      <c r="Q416" s="2"/>
      <c r="R416" s="2"/>
      <c r="S416" s="2"/>
      <c r="T416" s="2" t="s">
        <v>56</v>
      </c>
      <c r="U416">
        <v>0</v>
      </c>
      <c r="V416">
        <v>1</v>
      </c>
      <c r="W416" s="4">
        <v>46080</v>
      </c>
      <c r="X416" s="4">
        <v>46183</v>
      </c>
      <c r="Y416" s="4">
        <v>46183</v>
      </c>
      <c r="Z416" s="4">
        <v>46184</v>
      </c>
      <c r="AA416" s="3"/>
      <c r="AB416" s="3" t="s">
        <v>2552</v>
      </c>
      <c r="AC416" s="2"/>
      <c r="AD416" s="2" t="s">
        <v>117</v>
      </c>
      <c r="AE416" s="2" t="s">
        <v>117</v>
      </c>
      <c r="AF416" s="2"/>
      <c r="AG416" s="2"/>
      <c r="AH416" s="2"/>
      <c r="AI416" s="2"/>
      <c r="AJ416" s="2" t="s">
        <v>50</v>
      </c>
      <c r="AK416" s="2" t="s">
        <v>49</v>
      </c>
    </row>
    <row r="417" spans="1:37" ht="43.2" x14ac:dyDescent="0.3">
      <c r="A417" s="1">
        <v>514</v>
      </c>
      <c r="B417">
        <v>17180</v>
      </c>
      <c r="F417" s="2" t="s">
        <v>62</v>
      </c>
      <c r="G417" s="2" t="s">
        <v>78</v>
      </c>
      <c r="H417" s="2" t="s">
        <v>37</v>
      </c>
      <c r="I417" s="2" t="s">
        <v>46</v>
      </c>
      <c r="J417" s="2" t="s">
        <v>442</v>
      </c>
      <c r="K417" s="2" t="s">
        <v>809</v>
      </c>
      <c r="L417" s="2" t="s">
        <v>816</v>
      </c>
      <c r="M417" s="2" t="s">
        <v>817</v>
      </c>
      <c r="N417" s="3" t="s">
        <v>818</v>
      </c>
      <c r="O417" s="2" t="s">
        <v>174</v>
      </c>
      <c r="P417" s="2" t="s">
        <v>65</v>
      </c>
      <c r="Q417" s="2"/>
      <c r="R417" s="2"/>
      <c r="S417" s="2"/>
      <c r="T417" s="2" t="s">
        <v>56</v>
      </c>
      <c r="U417">
        <v>0</v>
      </c>
      <c r="V417">
        <v>1</v>
      </c>
      <c r="W417" s="4">
        <v>46017</v>
      </c>
      <c r="X417" s="4">
        <v>46028</v>
      </c>
      <c r="Y417" s="4">
        <v>46028</v>
      </c>
      <c r="Z417" s="4">
        <v>46029</v>
      </c>
      <c r="AA417" s="3"/>
      <c r="AB417" s="3" t="s">
        <v>819</v>
      </c>
      <c r="AC417" s="2"/>
      <c r="AD417" s="2" t="s">
        <v>117</v>
      </c>
      <c r="AE417" s="2" t="s">
        <v>117</v>
      </c>
      <c r="AF417" s="2"/>
      <c r="AG417" s="2"/>
      <c r="AH417" s="2"/>
      <c r="AI417" s="2"/>
      <c r="AJ417" s="2" t="s">
        <v>50</v>
      </c>
      <c r="AK417" s="2" t="s">
        <v>49</v>
      </c>
    </row>
    <row r="418" spans="1:37" ht="43.2" x14ac:dyDescent="0.3">
      <c r="A418" s="1">
        <v>515</v>
      </c>
      <c r="B418">
        <v>17177</v>
      </c>
      <c r="F418" s="2" t="s">
        <v>62</v>
      </c>
      <c r="G418" s="2" t="s">
        <v>78</v>
      </c>
      <c r="H418" s="2" t="s">
        <v>37</v>
      </c>
      <c r="I418" s="2" t="s">
        <v>46</v>
      </c>
      <c r="J418" s="2" t="s">
        <v>442</v>
      </c>
      <c r="K418" s="2" t="s">
        <v>809</v>
      </c>
      <c r="L418" s="2" t="s">
        <v>820</v>
      </c>
      <c r="M418" s="2" t="s">
        <v>821</v>
      </c>
      <c r="N418" s="3" t="s">
        <v>822</v>
      </c>
      <c r="O418" s="2" t="s">
        <v>174</v>
      </c>
      <c r="P418" s="2" t="s">
        <v>65</v>
      </c>
      <c r="Q418" s="2"/>
      <c r="R418" s="2"/>
      <c r="S418" s="2"/>
      <c r="T418" s="2" t="s">
        <v>56</v>
      </c>
      <c r="U418">
        <v>0</v>
      </c>
      <c r="V418">
        <v>1</v>
      </c>
      <c r="W418" s="4">
        <v>46017</v>
      </c>
      <c r="X418" s="4">
        <v>46028</v>
      </c>
      <c r="Y418" s="4">
        <v>46028</v>
      </c>
      <c r="Z418" s="4">
        <v>46029</v>
      </c>
      <c r="AA418" s="3"/>
      <c r="AB418" s="3" t="s">
        <v>691</v>
      </c>
      <c r="AC418" s="2"/>
      <c r="AD418" s="2" t="s">
        <v>117</v>
      </c>
      <c r="AE418" s="2" t="s">
        <v>117</v>
      </c>
      <c r="AF418" s="2"/>
      <c r="AG418" s="2"/>
      <c r="AH418" s="2"/>
      <c r="AI418" s="2"/>
      <c r="AJ418" s="2" t="s">
        <v>50</v>
      </c>
      <c r="AK418" s="2" t="s">
        <v>49</v>
      </c>
    </row>
    <row r="419" spans="1:37" ht="43.2" x14ac:dyDescent="0.3">
      <c r="A419" s="1">
        <v>516</v>
      </c>
      <c r="B419">
        <v>17178</v>
      </c>
      <c r="F419" s="2" t="s">
        <v>62</v>
      </c>
      <c r="G419" s="2" t="s">
        <v>78</v>
      </c>
      <c r="H419" s="2" t="s">
        <v>37</v>
      </c>
      <c r="I419" s="2" t="s">
        <v>46</v>
      </c>
      <c r="J419" s="2" t="s">
        <v>442</v>
      </c>
      <c r="K419" s="2" t="s">
        <v>809</v>
      </c>
      <c r="L419" s="2" t="s">
        <v>823</v>
      </c>
      <c r="M419" s="2" t="s">
        <v>824</v>
      </c>
      <c r="N419" s="3" t="s">
        <v>825</v>
      </c>
      <c r="O419" s="2" t="s">
        <v>174</v>
      </c>
      <c r="P419" s="2" t="s">
        <v>65</v>
      </c>
      <c r="Q419" s="2"/>
      <c r="R419" s="2"/>
      <c r="S419" s="2"/>
      <c r="T419" s="2" t="s">
        <v>56</v>
      </c>
      <c r="U419">
        <v>0</v>
      </c>
      <c r="V419">
        <v>1</v>
      </c>
      <c r="W419" s="4">
        <v>46017</v>
      </c>
      <c r="X419" s="4">
        <v>46028</v>
      </c>
      <c r="Y419" s="4">
        <v>46028</v>
      </c>
      <c r="Z419" s="4">
        <v>46029</v>
      </c>
      <c r="AA419" s="3"/>
      <c r="AB419" s="3" t="s">
        <v>691</v>
      </c>
      <c r="AC419" s="2"/>
      <c r="AD419" s="2" t="s">
        <v>117</v>
      </c>
      <c r="AE419" s="2" t="s">
        <v>117</v>
      </c>
      <c r="AF419" s="2"/>
      <c r="AG419" s="2"/>
      <c r="AH419" s="2"/>
      <c r="AI419" s="2"/>
      <c r="AJ419" s="2" t="s">
        <v>50</v>
      </c>
      <c r="AK419" s="2" t="s">
        <v>49</v>
      </c>
    </row>
    <row r="420" spans="1:37" ht="43.2" x14ac:dyDescent="0.3">
      <c r="A420" s="1">
        <v>517</v>
      </c>
      <c r="B420">
        <v>19174</v>
      </c>
      <c r="F420" s="2" t="s">
        <v>62</v>
      </c>
      <c r="G420" s="2" t="s">
        <v>78</v>
      </c>
      <c r="H420" s="2" t="s">
        <v>37</v>
      </c>
      <c r="I420" s="2" t="s">
        <v>46</v>
      </c>
      <c r="J420" s="2" t="s">
        <v>442</v>
      </c>
      <c r="K420" s="2" t="s">
        <v>826</v>
      </c>
      <c r="L420" s="2" t="s">
        <v>827</v>
      </c>
      <c r="M420" s="2" t="s">
        <v>828</v>
      </c>
      <c r="N420" s="3" t="s">
        <v>829</v>
      </c>
      <c r="O420" s="2" t="s">
        <v>174</v>
      </c>
      <c r="P420" s="2" t="s">
        <v>65</v>
      </c>
      <c r="Q420" s="2"/>
      <c r="R420" s="2"/>
      <c r="S420" s="2"/>
      <c r="T420" s="2" t="s">
        <v>56</v>
      </c>
      <c r="U420">
        <v>0</v>
      </c>
      <c r="V420">
        <v>360</v>
      </c>
      <c r="W420" s="4">
        <v>46094</v>
      </c>
      <c r="X420" s="4">
        <v>46100</v>
      </c>
      <c r="Y420" s="4">
        <v>46100</v>
      </c>
      <c r="Z420" s="4">
        <v>46460</v>
      </c>
      <c r="AA420" s="3"/>
      <c r="AB420" s="3" t="s">
        <v>1712</v>
      </c>
      <c r="AC420" s="2"/>
      <c r="AD420" s="2" t="s">
        <v>117</v>
      </c>
      <c r="AE420" s="2" t="s">
        <v>118</v>
      </c>
      <c r="AF420" s="2"/>
      <c r="AG420" s="2"/>
      <c r="AH420" s="2"/>
      <c r="AI420" s="2"/>
      <c r="AJ420" s="2" t="s">
        <v>50</v>
      </c>
      <c r="AK420" s="2" t="s">
        <v>49</v>
      </c>
    </row>
    <row r="421" spans="1:37" ht="43.2" x14ac:dyDescent="0.3">
      <c r="A421" s="1">
        <v>518</v>
      </c>
      <c r="F421" s="2" t="s">
        <v>62</v>
      </c>
      <c r="G421" s="2"/>
      <c r="H421" s="2" t="s">
        <v>37</v>
      </c>
      <c r="I421" s="2" t="s">
        <v>46</v>
      </c>
      <c r="J421" s="2" t="s">
        <v>442</v>
      </c>
      <c r="K421" s="2" t="s">
        <v>830</v>
      </c>
      <c r="L421" s="2" t="s">
        <v>831</v>
      </c>
      <c r="M421" s="2" t="s">
        <v>832</v>
      </c>
      <c r="N421" s="3" t="s">
        <v>833</v>
      </c>
      <c r="O421" s="2" t="s">
        <v>174</v>
      </c>
      <c r="P421" s="2" t="s">
        <v>65</v>
      </c>
      <c r="Q421" s="2"/>
      <c r="R421" s="2"/>
      <c r="S421" s="2"/>
      <c r="T421" s="2" t="s">
        <v>56</v>
      </c>
      <c r="U421">
        <v>0</v>
      </c>
      <c r="V421">
        <v>1</v>
      </c>
      <c r="W421" s="4">
        <v>46017</v>
      </c>
      <c r="X421" s="4"/>
      <c r="Y421" s="4">
        <v>46017</v>
      </c>
      <c r="Z421" s="4">
        <v>46383</v>
      </c>
      <c r="AA421" s="3"/>
      <c r="AB421" s="3"/>
      <c r="AC421" s="2"/>
      <c r="AD421" s="2" t="s">
        <v>117</v>
      </c>
      <c r="AE421" s="2" t="s">
        <v>117</v>
      </c>
      <c r="AF421" s="2"/>
      <c r="AG421" s="2"/>
      <c r="AH421" s="2"/>
      <c r="AI421" s="2"/>
      <c r="AJ421" s="2" t="s">
        <v>50</v>
      </c>
      <c r="AK421" s="2" t="s">
        <v>49</v>
      </c>
    </row>
    <row r="422" spans="1:37" ht="43.2" x14ac:dyDescent="0.3">
      <c r="A422" s="1">
        <v>519</v>
      </c>
      <c r="F422" s="2" t="s">
        <v>62</v>
      </c>
      <c r="G422" s="2"/>
      <c r="H422" s="2" t="s">
        <v>37</v>
      </c>
      <c r="I422" s="2" t="s">
        <v>46</v>
      </c>
      <c r="J422" s="2" t="s">
        <v>442</v>
      </c>
      <c r="K422" s="2" t="s">
        <v>834</v>
      </c>
      <c r="L422" s="2" t="s">
        <v>835</v>
      </c>
      <c r="M422" s="2" t="s">
        <v>836</v>
      </c>
      <c r="N422" s="3" t="s">
        <v>833</v>
      </c>
      <c r="O422" s="2" t="s">
        <v>174</v>
      </c>
      <c r="P422" s="2" t="s">
        <v>65</v>
      </c>
      <c r="Q422" s="2"/>
      <c r="R422" s="2"/>
      <c r="S422" s="2"/>
      <c r="T422" s="2" t="s">
        <v>56</v>
      </c>
      <c r="U422">
        <v>0</v>
      </c>
      <c r="V422">
        <v>1</v>
      </c>
      <c r="W422" s="4">
        <v>46017</v>
      </c>
      <c r="X422" s="4"/>
      <c r="Y422" s="4">
        <v>46017</v>
      </c>
      <c r="Z422" s="4">
        <v>46383</v>
      </c>
      <c r="AA422" s="3"/>
      <c r="AB422" s="3"/>
      <c r="AC422" s="2"/>
      <c r="AD422" s="2" t="s">
        <v>117</v>
      </c>
      <c r="AE422" s="2" t="s">
        <v>117</v>
      </c>
      <c r="AF422" s="2"/>
      <c r="AG422" s="2"/>
      <c r="AH422" s="2"/>
      <c r="AI422" s="2"/>
      <c r="AJ422" s="2" t="s">
        <v>50</v>
      </c>
      <c r="AK422" s="2" t="s">
        <v>49</v>
      </c>
    </row>
    <row r="423" spans="1:37" ht="43.2" x14ac:dyDescent="0.3">
      <c r="A423" s="1">
        <v>520</v>
      </c>
      <c r="F423" s="2" t="s">
        <v>62</v>
      </c>
      <c r="G423" s="2"/>
      <c r="H423" s="2" t="s">
        <v>37</v>
      </c>
      <c r="I423" s="2" t="s">
        <v>46</v>
      </c>
      <c r="J423" s="2" t="s">
        <v>442</v>
      </c>
      <c r="K423" s="2" t="s">
        <v>837</v>
      </c>
      <c r="L423" s="2" t="s">
        <v>835</v>
      </c>
      <c r="M423" s="2" t="s">
        <v>838</v>
      </c>
      <c r="N423" s="3" t="s">
        <v>822</v>
      </c>
      <c r="O423" s="2" t="s">
        <v>174</v>
      </c>
      <c r="P423" s="2" t="s">
        <v>65</v>
      </c>
      <c r="Q423" s="2"/>
      <c r="R423" s="2"/>
      <c r="S423" s="2"/>
      <c r="T423" s="2" t="s">
        <v>56</v>
      </c>
      <c r="U423">
        <v>0</v>
      </c>
      <c r="V423">
        <v>1</v>
      </c>
      <c r="W423" s="4">
        <v>46017</v>
      </c>
      <c r="X423" s="4"/>
      <c r="Y423" s="4">
        <v>46017</v>
      </c>
      <c r="Z423" s="4">
        <v>46383</v>
      </c>
      <c r="AA423" s="3"/>
      <c r="AB423" s="3"/>
      <c r="AC423" s="2"/>
      <c r="AD423" s="2" t="s">
        <v>117</v>
      </c>
      <c r="AE423" s="2" t="s">
        <v>117</v>
      </c>
      <c r="AF423" s="2"/>
      <c r="AG423" s="2"/>
      <c r="AH423" s="2"/>
      <c r="AI423" s="2"/>
      <c r="AJ423" s="2" t="s">
        <v>50</v>
      </c>
      <c r="AK423" s="2" t="s">
        <v>49</v>
      </c>
    </row>
    <row r="424" spans="1:37" ht="72" x14ac:dyDescent="0.3">
      <c r="A424" s="1">
        <v>521</v>
      </c>
      <c r="F424" s="2" t="s">
        <v>76</v>
      </c>
      <c r="G424" s="2" t="s">
        <v>78</v>
      </c>
      <c r="H424" s="2" t="s">
        <v>37</v>
      </c>
      <c r="I424" s="2" t="s">
        <v>46</v>
      </c>
      <c r="J424" s="2" t="s">
        <v>442</v>
      </c>
      <c r="K424" s="2" t="s">
        <v>272</v>
      </c>
      <c r="L424" s="2" t="s">
        <v>839</v>
      </c>
      <c r="M424" s="2" t="s">
        <v>840</v>
      </c>
      <c r="N424" s="3" t="s">
        <v>841</v>
      </c>
      <c r="O424" s="2" t="s">
        <v>174</v>
      </c>
      <c r="P424" s="2" t="s">
        <v>65</v>
      </c>
      <c r="Q424" s="2"/>
      <c r="R424" s="2"/>
      <c r="S424" s="2"/>
      <c r="T424" s="2"/>
      <c r="U424">
        <v>0</v>
      </c>
      <c r="V424">
        <v>360</v>
      </c>
      <c r="W424" s="4">
        <v>45994</v>
      </c>
      <c r="X424" s="4"/>
      <c r="Y424" s="4">
        <v>45994</v>
      </c>
      <c r="Z424" s="4">
        <v>46354</v>
      </c>
      <c r="AA424" s="3" t="s">
        <v>842</v>
      </c>
      <c r="AB424" s="3"/>
      <c r="AC424" s="2"/>
      <c r="AD424" s="2" t="s">
        <v>118</v>
      </c>
      <c r="AE424" s="2" t="s">
        <v>45</v>
      </c>
      <c r="AF424" s="2"/>
      <c r="AG424" s="2"/>
      <c r="AH424" s="2"/>
      <c r="AI424" s="2"/>
      <c r="AJ424" s="2" t="s">
        <v>50</v>
      </c>
      <c r="AK424" s="2" t="s">
        <v>49</v>
      </c>
    </row>
    <row r="425" spans="1:37" ht="72" x14ac:dyDescent="0.3">
      <c r="A425" s="1">
        <v>522</v>
      </c>
      <c r="F425" s="2" t="s">
        <v>76</v>
      </c>
      <c r="G425" s="2"/>
      <c r="H425" s="2" t="s">
        <v>37</v>
      </c>
      <c r="I425" s="2" t="s">
        <v>46</v>
      </c>
      <c r="J425" s="2" t="s">
        <v>442</v>
      </c>
      <c r="K425" s="2" t="s">
        <v>285</v>
      </c>
      <c r="L425" s="2" t="s">
        <v>839</v>
      </c>
      <c r="M425" s="2" t="s">
        <v>843</v>
      </c>
      <c r="N425" s="3" t="s">
        <v>841</v>
      </c>
      <c r="O425" s="2" t="s">
        <v>174</v>
      </c>
      <c r="P425" s="2" t="s">
        <v>65</v>
      </c>
      <c r="Q425" s="2"/>
      <c r="R425" s="2"/>
      <c r="S425" s="2"/>
      <c r="T425" s="2"/>
      <c r="U425">
        <v>0</v>
      </c>
      <c r="V425">
        <v>360</v>
      </c>
      <c r="W425" s="4">
        <v>45993</v>
      </c>
      <c r="X425" s="4"/>
      <c r="Y425" s="4">
        <v>45993</v>
      </c>
      <c r="Z425" s="4">
        <v>46353</v>
      </c>
      <c r="AA425" s="3" t="s">
        <v>842</v>
      </c>
      <c r="AB425" s="3"/>
      <c r="AC425" s="2"/>
      <c r="AD425" s="2" t="s">
        <v>118</v>
      </c>
      <c r="AE425" s="2" t="s">
        <v>118</v>
      </c>
      <c r="AF425" s="2"/>
      <c r="AG425" s="2"/>
      <c r="AH425" s="2"/>
      <c r="AI425" s="2"/>
      <c r="AJ425" s="2" t="s">
        <v>50</v>
      </c>
      <c r="AK425" s="2" t="s">
        <v>49</v>
      </c>
    </row>
    <row r="426" spans="1:37" ht="72" x14ac:dyDescent="0.3">
      <c r="A426" s="1">
        <v>523</v>
      </c>
      <c r="F426" s="2" t="s">
        <v>76</v>
      </c>
      <c r="G426" s="2" t="s">
        <v>57</v>
      </c>
      <c r="H426" s="2" t="s">
        <v>37</v>
      </c>
      <c r="I426" s="2" t="s">
        <v>46</v>
      </c>
      <c r="J426" s="2" t="s">
        <v>442</v>
      </c>
      <c r="K426" s="2" t="s">
        <v>290</v>
      </c>
      <c r="L426" s="2" t="s">
        <v>839</v>
      </c>
      <c r="M426" s="2" t="s">
        <v>844</v>
      </c>
      <c r="N426" s="3" t="s">
        <v>841</v>
      </c>
      <c r="O426" s="2" t="s">
        <v>174</v>
      </c>
      <c r="P426" s="2" t="s">
        <v>65</v>
      </c>
      <c r="Q426" s="2"/>
      <c r="R426" s="2"/>
      <c r="S426" s="2"/>
      <c r="T426" s="2"/>
      <c r="U426">
        <v>0</v>
      </c>
      <c r="V426">
        <v>360</v>
      </c>
      <c r="W426" s="4">
        <v>45995</v>
      </c>
      <c r="X426" s="4"/>
      <c r="Y426" s="4">
        <v>45995</v>
      </c>
      <c r="Z426" s="4">
        <v>46355</v>
      </c>
      <c r="AA426" s="3" t="s">
        <v>842</v>
      </c>
      <c r="AB426" s="3"/>
      <c r="AC426" s="2"/>
      <c r="AD426" s="2" t="s">
        <v>118</v>
      </c>
      <c r="AE426" s="2" t="s">
        <v>118</v>
      </c>
      <c r="AF426" s="2"/>
      <c r="AG426" s="2"/>
      <c r="AH426" s="2"/>
      <c r="AI426" s="2"/>
      <c r="AJ426" s="2" t="s">
        <v>50</v>
      </c>
      <c r="AK426" s="2" t="s">
        <v>49</v>
      </c>
    </row>
    <row r="427" spans="1:37" ht="72" x14ac:dyDescent="0.3">
      <c r="A427" s="1">
        <v>524</v>
      </c>
      <c r="F427" s="2" t="s">
        <v>76</v>
      </c>
      <c r="G427" s="2" t="s">
        <v>78</v>
      </c>
      <c r="H427" s="2" t="s">
        <v>37</v>
      </c>
      <c r="I427" s="2" t="s">
        <v>46</v>
      </c>
      <c r="J427" s="2" t="s">
        <v>442</v>
      </c>
      <c r="K427" s="2" t="s">
        <v>295</v>
      </c>
      <c r="L427" s="2" t="s">
        <v>839</v>
      </c>
      <c r="M427" s="2" t="s">
        <v>845</v>
      </c>
      <c r="N427" s="3" t="s">
        <v>846</v>
      </c>
      <c r="O427" s="2" t="s">
        <v>174</v>
      </c>
      <c r="P427" s="2" t="s">
        <v>65</v>
      </c>
      <c r="Q427" s="2"/>
      <c r="R427" s="2"/>
      <c r="S427" s="2"/>
      <c r="T427" s="2"/>
      <c r="U427">
        <v>0</v>
      </c>
      <c r="V427">
        <v>360</v>
      </c>
      <c r="W427" s="4">
        <v>45996</v>
      </c>
      <c r="X427" s="4"/>
      <c r="Y427" s="4">
        <v>45996</v>
      </c>
      <c r="Z427" s="4">
        <v>46356</v>
      </c>
      <c r="AA427" s="3" t="s">
        <v>842</v>
      </c>
      <c r="AB427" s="3"/>
      <c r="AC427" s="2"/>
      <c r="AD427" s="2" t="s">
        <v>118</v>
      </c>
      <c r="AE427" s="2" t="s">
        <v>117</v>
      </c>
      <c r="AF427" s="2"/>
      <c r="AG427" s="2"/>
      <c r="AH427" s="2"/>
      <c r="AI427" s="2"/>
      <c r="AJ427" s="2" t="s">
        <v>50</v>
      </c>
      <c r="AK427" s="2" t="s">
        <v>49</v>
      </c>
    </row>
    <row r="428" spans="1:37" ht="72" x14ac:dyDescent="0.3">
      <c r="A428" s="1">
        <v>525</v>
      </c>
      <c r="F428" s="2" t="s">
        <v>76</v>
      </c>
      <c r="G428" s="2" t="s">
        <v>78</v>
      </c>
      <c r="H428" s="2" t="s">
        <v>37</v>
      </c>
      <c r="I428" s="2" t="s">
        <v>46</v>
      </c>
      <c r="J428" s="2" t="s">
        <v>442</v>
      </c>
      <c r="K428" s="2" t="s">
        <v>300</v>
      </c>
      <c r="L428" s="2" t="s">
        <v>839</v>
      </c>
      <c r="M428" s="2" t="s">
        <v>847</v>
      </c>
      <c r="N428" s="3" t="s">
        <v>841</v>
      </c>
      <c r="O428" s="2" t="s">
        <v>174</v>
      </c>
      <c r="P428" s="2" t="s">
        <v>65</v>
      </c>
      <c r="Q428" s="2"/>
      <c r="R428" s="2"/>
      <c r="S428" s="2"/>
      <c r="T428" s="2"/>
      <c r="U428">
        <v>0</v>
      </c>
      <c r="V428">
        <v>360</v>
      </c>
      <c r="W428" s="4">
        <v>45999</v>
      </c>
      <c r="X428" s="4"/>
      <c r="Y428" s="4">
        <v>45999</v>
      </c>
      <c r="Z428" s="4">
        <v>46359</v>
      </c>
      <c r="AA428" s="3" t="s">
        <v>842</v>
      </c>
      <c r="AB428" s="3"/>
      <c r="AC428" s="2"/>
      <c r="AD428" s="2" t="s">
        <v>118</v>
      </c>
      <c r="AE428" s="2" t="s">
        <v>101</v>
      </c>
      <c r="AF428" s="2"/>
      <c r="AG428" s="2"/>
      <c r="AH428" s="2"/>
      <c r="AI428" s="2"/>
      <c r="AJ428" s="2" t="s">
        <v>50</v>
      </c>
      <c r="AK428" s="2" t="s">
        <v>49</v>
      </c>
    </row>
    <row r="429" spans="1:37" ht="72" x14ac:dyDescent="0.3">
      <c r="A429" s="1">
        <v>526</v>
      </c>
      <c r="F429" s="2" t="s">
        <v>76</v>
      </c>
      <c r="G429" s="2" t="s">
        <v>57</v>
      </c>
      <c r="H429" s="2" t="s">
        <v>37</v>
      </c>
      <c r="I429" s="2" t="s">
        <v>46</v>
      </c>
      <c r="J429" s="2" t="s">
        <v>442</v>
      </c>
      <c r="K429" s="2" t="s">
        <v>305</v>
      </c>
      <c r="L429" s="2" t="s">
        <v>839</v>
      </c>
      <c r="M429" s="2" t="s">
        <v>848</v>
      </c>
      <c r="N429" s="3" t="s">
        <v>841</v>
      </c>
      <c r="O429" s="2" t="s">
        <v>174</v>
      </c>
      <c r="P429" s="2" t="s">
        <v>65</v>
      </c>
      <c r="Q429" s="2"/>
      <c r="R429" s="2"/>
      <c r="S429" s="2"/>
      <c r="T429" s="2"/>
      <c r="U429">
        <v>0</v>
      </c>
      <c r="V429">
        <v>360</v>
      </c>
      <c r="W429" s="4">
        <v>46000</v>
      </c>
      <c r="X429" s="4"/>
      <c r="Y429" s="4">
        <v>46000</v>
      </c>
      <c r="Z429" s="4">
        <v>46360</v>
      </c>
      <c r="AA429" s="3" t="s">
        <v>842</v>
      </c>
      <c r="AB429" s="3"/>
      <c r="AC429" s="2"/>
      <c r="AD429" s="2" t="s">
        <v>118</v>
      </c>
      <c r="AE429" s="2" t="s">
        <v>118</v>
      </c>
      <c r="AF429" s="2"/>
      <c r="AG429" s="2"/>
      <c r="AH429" s="2"/>
      <c r="AI429" s="2"/>
      <c r="AJ429" s="2" t="s">
        <v>50</v>
      </c>
      <c r="AK429" s="2" t="s">
        <v>49</v>
      </c>
    </row>
    <row r="430" spans="1:37" ht="28.8" x14ac:dyDescent="0.3">
      <c r="A430" s="1">
        <v>527</v>
      </c>
      <c r="F430" s="2" t="s">
        <v>47</v>
      </c>
      <c r="G430" s="2" t="s">
        <v>78</v>
      </c>
      <c r="H430" s="2" t="s">
        <v>37</v>
      </c>
      <c r="I430" s="2" t="s">
        <v>75</v>
      </c>
      <c r="J430" s="2" t="s">
        <v>364</v>
      </c>
      <c r="K430" s="2" t="s">
        <v>205</v>
      </c>
      <c r="L430" s="2" t="s">
        <v>143</v>
      </c>
      <c r="M430" s="2" t="s">
        <v>239</v>
      </c>
      <c r="N430" s="3" t="s">
        <v>363</v>
      </c>
      <c r="O430" s="2" t="s">
        <v>60</v>
      </c>
      <c r="P430" s="2" t="s">
        <v>79</v>
      </c>
      <c r="Q430" s="2"/>
      <c r="R430" s="2"/>
      <c r="S430" s="2"/>
      <c r="T430" s="2" t="s">
        <v>56</v>
      </c>
      <c r="U430">
        <v>0</v>
      </c>
      <c r="V430">
        <v>360</v>
      </c>
      <c r="W430" s="4">
        <v>45990</v>
      </c>
      <c r="X430" s="4"/>
      <c r="Y430" s="4">
        <v>45651</v>
      </c>
      <c r="Z430" s="4">
        <v>46384</v>
      </c>
      <c r="AA430" s="3"/>
      <c r="AB430" s="3"/>
      <c r="AC430" s="2"/>
      <c r="AD430" s="2" t="s">
        <v>95</v>
      </c>
      <c r="AE430" s="2" t="s">
        <v>95</v>
      </c>
      <c r="AF430" s="2"/>
      <c r="AG430" s="2"/>
      <c r="AH430" s="2"/>
      <c r="AI430" s="2"/>
      <c r="AJ430" s="2" t="s">
        <v>50</v>
      </c>
      <c r="AK430" s="2" t="s">
        <v>49</v>
      </c>
    </row>
    <row r="431" spans="1:37" ht="28.8" x14ac:dyDescent="0.3">
      <c r="A431" s="1">
        <v>528</v>
      </c>
      <c r="F431" s="2" t="s">
        <v>47</v>
      </c>
      <c r="G431" s="2" t="s">
        <v>78</v>
      </c>
      <c r="H431" s="2" t="s">
        <v>37</v>
      </c>
      <c r="I431" s="2" t="s">
        <v>75</v>
      </c>
      <c r="J431" s="2" t="s">
        <v>364</v>
      </c>
      <c r="K431" s="2" t="s">
        <v>205</v>
      </c>
      <c r="L431" s="2" t="s">
        <v>849</v>
      </c>
      <c r="M431" s="2" t="s">
        <v>850</v>
      </c>
      <c r="N431" s="3" t="s">
        <v>366</v>
      </c>
      <c r="O431" s="2" t="s">
        <v>60</v>
      </c>
      <c r="P431" s="2" t="s">
        <v>79</v>
      </c>
      <c r="Q431" s="2"/>
      <c r="R431" s="2"/>
      <c r="S431" s="2"/>
      <c r="T431" s="2" t="s">
        <v>56</v>
      </c>
      <c r="U431">
        <v>0</v>
      </c>
      <c r="V431">
        <v>360</v>
      </c>
      <c r="W431" s="4">
        <v>45990</v>
      </c>
      <c r="X431" s="4"/>
      <c r="Y431" s="4">
        <v>45651</v>
      </c>
      <c r="Z431" s="4">
        <v>46384</v>
      </c>
      <c r="AA431" s="3"/>
      <c r="AB431" s="3"/>
      <c r="AC431" s="2"/>
      <c r="AD431" s="2" t="s">
        <v>95</v>
      </c>
      <c r="AE431" s="2" t="s">
        <v>95</v>
      </c>
      <c r="AF431" s="2"/>
      <c r="AG431" s="2"/>
      <c r="AH431" s="2"/>
      <c r="AI431" s="2"/>
      <c r="AJ431" s="2" t="s">
        <v>50</v>
      </c>
      <c r="AK431" s="2" t="s">
        <v>49</v>
      </c>
    </row>
    <row r="432" spans="1:37" ht="28.8" x14ac:dyDescent="0.3">
      <c r="A432" s="1">
        <v>531</v>
      </c>
      <c r="F432" s="2" t="s">
        <v>47</v>
      </c>
      <c r="G432" s="2" t="s">
        <v>78</v>
      </c>
      <c r="H432" s="2" t="s">
        <v>37</v>
      </c>
      <c r="I432" s="2" t="s">
        <v>75</v>
      </c>
      <c r="J432" s="2" t="s">
        <v>364</v>
      </c>
      <c r="K432" s="2" t="s">
        <v>205</v>
      </c>
      <c r="L432" s="2" t="s">
        <v>461</v>
      </c>
      <c r="M432" s="2"/>
      <c r="N432" s="3" t="s">
        <v>751</v>
      </c>
      <c r="O432" s="2" t="s">
        <v>60</v>
      </c>
      <c r="P432" s="2" t="s">
        <v>79</v>
      </c>
      <c r="Q432" s="2"/>
      <c r="R432" s="2"/>
      <c r="S432" s="2"/>
      <c r="T432" s="2" t="s">
        <v>56</v>
      </c>
      <c r="U432">
        <v>0</v>
      </c>
      <c r="V432">
        <v>360</v>
      </c>
      <c r="W432" s="4">
        <v>45990</v>
      </c>
      <c r="X432" s="4"/>
      <c r="Y432" s="4">
        <v>45651</v>
      </c>
      <c r="Z432" s="4">
        <v>46384</v>
      </c>
      <c r="AA432" s="3"/>
      <c r="AB432" s="3"/>
      <c r="AC432" s="2"/>
      <c r="AD432" s="2" t="s">
        <v>95</v>
      </c>
      <c r="AE432" s="2" t="s">
        <v>95</v>
      </c>
      <c r="AF432" s="2"/>
      <c r="AG432" s="2"/>
      <c r="AH432" s="2"/>
      <c r="AI432" s="2"/>
      <c r="AJ432" s="2" t="s">
        <v>50</v>
      </c>
      <c r="AK432" s="2" t="s">
        <v>49</v>
      </c>
    </row>
    <row r="433" spans="1:37" ht="28.8" x14ac:dyDescent="0.3">
      <c r="A433" s="1">
        <v>532</v>
      </c>
      <c r="F433" s="2" t="s">
        <v>47</v>
      </c>
      <c r="G433" s="2" t="s">
        <v>78</v>
      </c>
      <c r="H433" s="2" t="s">
        <v>37</v>
      </c>
      <c r="I433" s="2" t="s">
        <v>75</v>
      </c>
      <c r="J433" s="2" t="s">
        <v>364</v>
      </c>
      <c r="K433" s="2" t="s">
        <v>205</v>
      </c>
      <c r="L433" s="2" t="s">
        <v>851</v>
      </c>
      <c r="M433" s="2" t="s">
        <v>852</v>
      </c>
      <c r="N433" s="3" t="s">
        <v>366</v>
      </c>
      <c r="O433" s="2" t="s">
        <v>60</v>
      </c>
      <c r="P433" s="2" t="s">
        <v>79</v>
      </c>
      <c r="Q433" s="2"/>
      <c r="R433" s="2"/>
      <c r="S433" s="2"/>
      <c r="T433" s="2" t="s">
        <v>56</v>
      </c>
      <c r="U433">
        <v>0</v>
      </c>
      <c r="V433">
        <v>360</v>
      </c>
      <c r="W433" s="4">
        <v>45990</v>
      </c>
      <c r="X433" s="4"/>
      <c r="Y433" s="4">
        <v>45651</v>
      </c>
      <c r="Z433" s="4">
        <v>46384</v>
      </c>
      <c r="AA433" s="3"/>
      <c r="AB433" s="3"/>
      <c r="AC433" s="2"/>
      <c r="AD433" s="2" t="s">
        <v>95</v>
      </c>
      <c r="AE433" s="2" t="s">
        <v>95</v>
      </c>
      <c r="AF433" s="2"/>
      <c r="AG433" s="2"/>
      <c r="AH433" s="2"/>
      <c r="AI433" s="2"/>
      <c r="AJ433" s="2" t="s">
        <v>50</v>
      </c>
      <c r="AK433" s="2" t="s">
        <v>49</v>
      </c>
    </row>
    <row r="434" spans="1:37" ht="43.2" x14ac:dyDescent="0.3">
      <c r="A434" s="1">
        <v>533</v>
      </c>
      <c r="F434" s="2" t="s">
        <v>76</v>
      </c>
      <c r="G434" s="2" t="s">
        <v>78</v>
      </c>
      <c r="H434" s="2" t="s">
        <v>37</v>
      </c>
      <c r="I434" s="2" t="s">
        <v>46</v>
      </c>
      <c r="J434" s="2" t="s">
        <v>442</v>
      </c>
      <c r="K434" s="2" t="s">
        <v>272</v>
      </c>
      <c r="L434" s="2" t="s">
        <v>853</v>
      </c>
      <c r="M434" s="2" t="s">
        <v>854</v>
      </c>
      <c r="N434" s="3" t="s">
        <v>855</v>
      </c>
      <c r="O434" s="2" t="s">
        <v>174</v>
      </c>
      <c r="P434" s="2" t="s">
        <v>65</v>
      </c>
      <c r="Q434" s="2"/>
      <c r="R434" s="2"/>
      <c r="S434" s="2"/>
      <c r="T434" s="2" t="s">
        <v>132</v>
      </c>
      <c r="U434">
        <v>0</v>
      </c>
      <c r="V434">
        <v>360</v>
      </c>
      <c r="W434" s="4">
        <v>45994</v>
      </c>
      <c r="X434" s="4"/>
      <c r="Y434" s="4">
        <v>45994</v>
      </c>
      <c r="Z434" s="4">
        <v>46354</v>
      </c>
      <c r="AA434" s="3" t="s">
        <v>842</v>
      </c>
      <c r="AB434" s="3"/>
      <c r="AC434" s="2"/>
      <c r="AD434" s="2" t="s">
        <v>118</v>
      </c>
      <c r="AE434" s="2" t="s">
        <v>101</v>
      </c>
      <c r="AF434" s="2"/>
      <c r="AG434" s="2"/>
      <c r="AH434" s="2"/>
      <c r="AI434" s="2"/>
      <c r="AJ434" s="2" t="s">
        <v>50</v>
      </c>
      <c r="AK434" s="2" t="s">
        <v>49</v>
      </c>
    </row>
    <row r="435" spans="1:37" ht="43.2" x14ac:dyDescent="0.3">
      <c r="A435" s="1">
        <v>534</v>
      </c>
      <c r="F435" s="2" t="s">
        <v>76</v>
      </c>
      <c r="G435" s="2"/>
      <c r="H435" s="2" t="s">
        <v>37</v>
      </c>
      <c r="I435" s="2" t="s">
        <v>46</v>
      </c>
      <c r="J435" s="2" t="s">
        <v>442</v>
      </c>
      <c r="K435" s="2" t="s">
        <v>285</v>
      </c>
      <c r="L435" s="2" t="s">
        <v>853</v>
      </c>
      <c r="M435" s="2" t="s">
        <v>856</v>
      </c>
      <c r="N435" s="3" t="s">
        <v>855</v>
      </c>
      <c r="O435" s="2" t="s">
        <v>174</v>
      </c>
      <c r="P435" s="2" t="s">
        <v>65</v>
      </c>
      <c r="Q435" s="2"/>
      <c r="R435" s="2"/>
      <c r="S435" s="2"/>
      <c r="T435" s="2" t="s">
        <v>132</v>
      </c>
      <c r="U435">
        <v>0</v>
      </c>
      <c r="V435">
        <v>360</v>
      </c>
      <c r="W435" s="4">
        <v>45993</v>
      </c>
      <c r="X435" s="4"/>
      <c r="Y435" s="4">
        <v>45993</v>
      </c>
      <c r="Z435" s="4">
        <v>46353</v>
      </c>
      <c r="AA435" s="3" t="s">
        <v>842</v>
      </c>
      <c r="AB435" s="3"/>
      <c r="AC435" s="2"/>
      <c r="AD435" s="2" t="s">
        <v>118</v>
      </c>
      <c r="AE435" s="2" t="s">
        <v>118</v>
      </c>
      <c r="AF435" s="2"/>
      <c r="AG435" s="2"/>
      <c r="AH435" s="2"/>
      <c r="AI435" s="2"/>
      <c r="AJ435" s="2" t="s">
        <v>50</v>
      </c>
      <c r="AK435" s="2" t="s">
        <v>49</v>
      </c>
    </row>
    <row r="436" spans="1:37" ht="43.2" x14ac:dyDescent="0.3">
      <c r="A436" s="1">
        <v>535</v>
      </c>
      <c r="F436" s="2" t="s">
        <v>76</v>
      </c>
      <c r="G436" s="2" t="s">
        <v>78</v>
      </c>
      <c r="H436" s="2" t="s">
        <v>37</v>
      </c>
      <c r="I436" s="2" t="s">
        <v>46</v>
      </c>
      <c r="J436" s="2" t="s">
        <v>442</v>
      </c>
      <c r="K436" s="2" t="s">
        <v>290</v>
      </c>
      <c r="L436" s="2" t="s">
        <v>857</v>
      </c>
      <c r="M436" s="2" t="s">
        <v>858</v>
      </c>
      <c r="N436" s="3" t="s">
        <v>855</v>
      </c>
      <c r="O436" s="2" t="s">
        <v>174</v>
      </c>
      <c r="P436" s="2" t="s">
        <v>65</v>
      </c>
      <c r="Q436" s="2"/>
      <c r="R436" s="2"/>
      <c r="S436" s="2"/>
      <c r="T436" s="2" t="s">
        <v>132</v>
      </c>
      <c r="U436">
        <v>0</v>
      </c>
      <c r="V436">
        <v>360</v>
      </c>
      <c r="W436" s="4">
        <v>45995</v>
      </c>
      <c r="X436" s="4"/>
      <c r="Y436" s="4">
        <v>45995</v>
      </c>
      <c r="Z436" s="4">
        <v>46355</v>
      </c>
      <c r="AA436" s="3" t="s">
        <v>842</v>
      </c>
      <c r="AB436" s="3"/>
      <c r="AC436" s="2"/>
      <c r="AD436" s="2" t="s">
        <v>118</v>
      </c>
      <c r="AE436" s="2" t="s">
        <v>102</v>
      </c>
      <c r="AF436" s="2"/>
      <c r="AG436" s="2"/>
      <c r="AH436" s="2"/>
      <c r="AI436" s="2"/>
      <c r="AJ436" s="2" t="s">
        <v>50</v>
      </c>
      <c r="AK436" s="2" t="s">
        <v>49</v>
      </c>
    </row>
    <row r="437" spans="1:37" ht="43.2" x14ac:dyDescent="0.3">
      <c r="A437" s="1">
        <v>536</v>
      </c>
      <c r="F437" s="2" t="s">
        <v>76</v>
      </c>
      <c r="G437" s="2" t="s">
        <v>78</v>
      </c>
      <c r="H437" s="2" t="s">
        <v>37</v>
      </c>
      <c r="I437" s="2" t="s">
        <v>46</v>
      </c>
      <c r="J437" s="2" t="s">
        <v>442</v>
      </c>
      <c r="K437" s="2" t="s">
        <v>295</v>
      </c>
      <c r="L437" s="2" t="s">
        <v>853</v>
      </c>
      <c r="M437" s="2" t="s">
        <v>859</v>
      </c>
      <c r="N437" s="3" t="s">
        <v>855</v>
      </c>
      <c r="O437" s="2" t="s">
        <v>174</v>
      </c>
      <c r="P437" s="2" t="s">
        <v>65</v>
      </c>
      <c r="Q437" s="2"/>
      <c r="R437" s="2"/>
      <c r="S437" s="2"/>
      <c r="T437" s="2" t="s">
        <v>132</v>
      </c>
      <c r="U437">
        <v>0</v>
      </c>
      <c r="V437">
        <v>360</v>
      </c>
      <c r="W437" s="4">
        <v>45996</v>
      </c>
      <c r="X437" s="4"/>
      <c r="Y437" s="4">
        <v>45996</v>
      </c>
      <c r="Z437" s="4">
        <v>46356</v>
      </c>
      <c r="AA437" s="3" t="s">
        <v>842</v>
      </c>
      <c r="AB437" s="3"/>
      <c r="AC437" s="2"/>
      <c r="AD437" s="2" t="s">
        <v>118</v>
      </c>
      <c r="AE437" s="2" t="s">
        <v>102</v>
      </c>
      <c r="AF437" s="2"/>
      <c r="AG437" s="2"/>
      <c r="AH437" s="2"/>
      <c r="AI437" s="2"/>
      <c r="AJ437" s="2" t="s">
        <v>50</v>
      </c>
      <c r="AK437" s="2" t="s">
        <v>49</v>
      </c>
    </row>
    <row r="438" spans="1:37" ht="43.2" x14ac:dyDescent="0.3">
      <c r="A438" s="1">
        <v>537</v>
      </c>
      <c r="F438" s="2" t="s">
        <v>76</v>
      </c>
      <c r="G438" s="2" t="s">
        <v>130</v>
      </c>
      <c r="H438" s="2" t="s">
        <v>37</v>
      </c>
      <c r="I438" s="2" t="s">
        <v>46</v>
      </c>
      <c r="J438" s="2" t="s">
        <v>442</v>
      </c>
      <c r="K438" s="2" t="s">
        <v>300</v>
      </c>
      <c r="L438" s="2" t="s">
        <v>853</v>
      </c>
      <c r="M438" s="2" t="s">
        <v>860</v>
      </c>
      <c r="N438" s="3" t="s">
        <v>855</v>
      </c>
      <c r="O438" s="2" t="s">
        <v>174</v>
      </c>
      <c r="P438" s="2" t="s">
        <v>65</v>
      </c>
      <c r="Q438" s="2"/>
      <c r="R438" s="2"/>
      <c r="S438" s="2"/>
      <c r="T438" s="2" t="s">
        <v>132</v>
      </c>
      <c r="U438">
        <v>0</v>
      </c>
      <c r="V438">
        <v>360</v>
      </c>
      <c r="W438" s="4">
        <v>45999</v>
      </c>
      <c r="X438" s="4"/>
      <c r="Y438" s="4">
        <v>45999</v>
      </c>
      <c r="Z438" s="4">
        <v>46359</v>
      </c>
      <c r="AA438" s="3" t="s">
        <v>842</v>
      </c>
      <c r="AB438" s="3"/>
      <c r="AC438" s="2"/>
      <c r="AD438" s="2" t="s">
        <v>118</v>
      </c>
      <c r="AE438" s="2" t="s">
        <v>118</v>
      </c>
      <c r="AF438" s="2"/>
      <c r="AG438" s="2"/>
      <c r="AH438" s="2"/>
      <c r="AI438" s="2"/>
      <c r="AJ438" s="2" t="s">
        <v>50</v>
      </c>
      <c r="AK438" s="2" t="s">
        <v>49</v>
      </c>
    </row>
    <row r="439" spans="1:37" ht="43.2" x14ac:dyDescent="0.3">
      <c r="A439" s="1">
        <v>538</v>
      </c>
      <c r="F439" s="2" t="s">
        <v>76</v>
      </c>
      <c r="G439" s="2" t="s">
        <v>57</v>
      </c>
      <c r="H439" s="2" t="s">
        <v>37</v>
      </c>
      <c r="I439" s="2" t="s">
        <v>46</v>
      </c>
      <c r="J439" s="2" t="s">
        <v>442</v>
      </c>
      <c r="K439" s="2" t="s">
        <v>305</v>
      </c>
      <c r="L439" s="2" t="s">
        <v>853</v>
      </c>
      <c r="M439" s="2" t="s">
        <v>861</v>
      </c>
      <c r="N439" s="3" t="s">
        <v>855</v>
      </c>
      <c r="O439" s="2" t="s">
        <v>174</v>
      </c>
      <c r="P439" s="2" t="s">
        <v>65</v>
      </c>
      <c r="Q439" s="2"/>
      <c r="R439" s="2"/>
      <c r="S439" s="2"/>
      <c r="T439" s="2" t="s">
        <v>132</v>
      </c>
      <c r="U439">
        <v>0</v>
      </c>
      <c r="V439">
        <v>360</v>
      </c>
      <c r="W439" s="4">
        <v>46000</v>
      </c>
      <c r="X439" s="4"/>
      <c r="Y439" s="4">
        <v>46000</v>
      </c>
      <c r="Z439" s="4">
        <v>46360</v>
      </c>
      <c r="AA439" s="3" t="s">
        <v>842</v>
      </c>
      <c r="AB439" s="3"/>
      <c r="AC439" s="2"/>
      <c r="AD439" s="2" t="s">
        <v>118</v>
      </c>
      <c r="AE439" s="2" t="s">
        <v>118</v>
      </c>
      <c r="AF439" s="2"/>
      <c r="AG439" s="2"/>
      <c r="AH439" s="2"/>
      <c r="AI439" s="2"/>
      <c r="AJ439" s="2" t="s">
        <v>50</v>
      </c>
      <c r="AK439" s="2" t="s">
        <v>49</v>
      </c>
    </row>
    <row r="440" spans="1:37" ht="43.2" x14ac:dyDescent="0.3">
      <c r="A440" s="1">
        <v>539</v>
      </c>
      <c r="F440" s="2" t="s">
        <v>76</v>
      </c>
      <c r="G440" s="2" t="s">
        <v>78</v>
      </c>
      <c r="H440" s="2" t="s">
        <v>37</v>
      </c>
      <c r="I440" s="2" t="s">
        <v>46</v>
      </c>
      <c r="J440" s="2" t="s">
        <v>442</v>
      </c>
      <c r="K440" s="2" t="s">
        <v>272</v>
      </c>
      <c r="L440" s="2" t="s">
        <v>862</v>
      </c>
      <c r="M440" s="2" t="s">
        <v>863</v>
      </c>
      <c r="N440" s="3" t="s">
        <v>855</v>
      </c>
      <c r="O440" s="2" t="s">
        <v>174</v>
      </c>
      <c r="P440" s="2" t="s">
        <v>65</v>
      </c>
      <c r="Q440" s="2"/>
      <c r="R440" s="2"/>
      <c r="S440" s="2"/>
      <c r="T440" s="2" t="s">
        <v>132</v>
      </c>
      <c r="U440">
        <v>0</v>
      </c>
      <c r="V440">
        <v>360</v>
      </c>
      <c r="W440" s="4">
        <v>45994</v>
      </c>
      <c r="X440" s="4"/>
      <c r="Y440" s="4">
        <v>45994</v>
      </c>
      <c r="Z440" s="4">
        <v>46354</v>
      </c>
      <c r="AA440" s="3" t="s">
        <v>842</v>
      </c>
      <c r="AB440" s="3"/>
      <c r="AC440" s="2"/>
      <c r="AD440" s="2" t="s">
        <v>118</v>
      </c>
      <c r="AE440" s="2" t="s">
        <v>101</v>
      </c>
      <c r="AF440" s="2"/>
      <c r="AG440" s="2"/>
      <c r="AH440" s="2"/>
      <c r="AI440" s="2"/>
      <c r="AJ440" s="2" t="s">
        <v>50</v>
      </c>
      <c r="AK440" s="2" t="s">
        <v>49</v>
      </c>
    </row>
    <row r="441" spans="1:37" ht="43.2" x14ac:dyDescent="0.3">
      <c r="A441" s="1">
        <v>540</v>
      </c>
      <c r="F441" s="2" t="s">
        <v>76</v>
      </c>
      <c r="G441" s="2"/>
      <c r="H441" s="2" t="s">
        <v>37</v>
      </c>
      <c r="I441" s="2" t="s">
        <v>46</v>
      </c>
      <c r="J441" s="2" t="s">
        <v>442</v>
      </c>
      <c r="K441" s="2" t="s">
        <v>285</v>
      </c>
      <c r="L441" s="2" t="s">
        <v>862</v>
      </c>
      <c r="M441" s="2" t="s">
        <v>864</v>
      </c>
      <c r="N441" s="3" t="s">
        <v>855</v>
      </c>
      <c r="O441" s="2" t="s">
        <v>174</v>
      </c>
      <c r="P441" s="2" t="s">
        <v>65</v>
      </c>
      <c r="Q441" s="2"/>
      <c r="R441" s="2"/>
      <c r="S441" s="2"/>
      <c r="T441" s="2" t="s">
        <v>132</v>
      </c>
      <c r="U441">
        <v>0</v>
      </c>
      <c r="V441">
        <v>360</v>
      </c>
      <c r="W441" s="4">
        <v>45993</v>
      </c>
      <c r="X441" s="4"/>
      <c r="Y441" s="4">
        <v>45993</v>
      </c>
      <c r="Z441" s="4">
        <v>46353</v>
      </c>
      <c r="AA441" s="3" t="s">
        <v>842</v>
      </c>
      <c r="AB441" s="3"/>
      <c r="AC441" s="2"/>
      <c r="AD441" s="2" t="s">
        <v>118</v>
      </c>
      <c r="AE441" s="2" t="s">
        <v>118</v>
      </c>
      <c r="AF441" s="2"/>
      <c r="AG441" s="2"/>
      <c r="AH441" s="2"/>
      <c r="AI441" s="2"/>
      <c r="AJ441" s="2" t="s">
        <v>50</v>
      </c>
      <c r="AK441" s="2" t="s">
        <v>49</v>
      </c>
    </row>
    <row r="442" spans="1:37" ht="43.2" x14ac:dyDescent="0.3">
      <c r="A442" s="1">
        <v>541</v>
      </c>
      <c r="F442" s="2" t="s">
        <v>76</v>
      </c>
      <c r="G442" s="2" t="s">
        <v>78</v>
      </c>
      <c r="H442" s="2" t="s">
        <v>37</v>
      </c>
      <c r="I442" s="2" t="s">
        <v>46</v>
      </c>
      <c r="J442" s="2" t="s">
        <v>442</v>
      </c>
      <c r="K442" s="2" t="s">
        <v>290</v>
      </c>
      <c r="L442" s="2" t="s">
        <v>862</v>
      </c>
      <c r="M442" s="2" t="s">
        <v>865</v>
      </c>
      <c r="N442" s="3" t="s">
        <v>855</v>
      </c>
      <c r="O442" s="2" t="s">
        <v>174</v>
      </c>
      <c r="P442" s="2" t="s">
        <v>65</v>
      </c>
      <c r="Q442" s="2"/>
      <c r="R442" s="2"/>
      <c r="S442" s="2"/>
      <c r="T442" s="2" t="s">
        <v>132</v>
      </c>
      <c r="U442">
        <v>0</v>
      </c>
      <c r="V442">
        <v>360</v>
      </c>
      <c r="W442" s="4">
        <v>45995</v>
      </c>
      <c r="X442" s="4"/>
      <c r="Y442" s="4">
        <v>45995</v>
      </c>
      <c r="Z442" s="4">
        <v>46355</v>
      </c>
      <c r="AA442" s="3" t="s">
        <v>842</v>
      </c>
      <c r="AB442" s="3"/>
      <c r="AC442" s="2"/>
      <c r="AD442" s="2" t="s">
        <v>118</v>
      </c>
      <c r="AE442" s="2" t="s">
        <v>102</v>
      </c>
      <c r="AF442" s="2"/>
      <c r="AG442" s="2"/>
      <c r="AH442" s="2"/>
      <c r="AI442" s="2"/>
      <c r="AJ442" s="2" t="s">
        <v>50</v>
      </c>
      <c r="AK442" s="2" t="s">
        <v>49</v>
      </c>
    </row>
    <row r="443" spans="1:37" ht="43.2" x14ac:dyDescent="0.3">
      <c r="A443" s="1">
        <v>543</v>
      </c>
      <c r="F443" s="2" t="s">
        <v>76</v>
      </c>
      <c r="G443" s="2" t="s">
        <v>78</v>
      </c>
      <c r="H443" s="2" t="s">
        <v>37</v>
      </c>
      <c r="I443" s="2" t="s">
        <v>46</v>
      </c>
      <c r="J443" s="2" t="s">
        <v>442</v>
      </c>
      <c r="K443" s="2" t="s">
        <v>295</v>
      </c>
      <c r="L443" s="2" t="s">
        <v>862</v>
      </c>
      <c r="M443" s="2" t="s">
        <v>866</v>
      </c>
      <c r="N443" s="3" t="s">
        <v>855</v>
      </c>
      <c r="O443" s="2" t="s">
        <v>174</v>
      </c>
      <c r="P443" s="2" t="s">
        <v>65</v>
      </c>
      <c r="Q443" s="2"/>
      <c r="R443" s="2"/>
      <c r="S443" s="2"/>
      <c r="T443" s="2" t="s">
        <v>132</v>
      </c>
      <c r="U443">
        <v>0</v>
      </c>
      <c r="V443">
        <v>360</v>
      </c>
      <c r="W443" s="4">
        <v>45996</v>
      </c>
      <c r="X443" s="4"/>
      <c r="Y443" s="4">
        <v>45996</v>
      </c>
      <c r="Z443" s="4">
        <v>46356</v>
      </c>
      <c r="AA443" s="3" t="s">
        <v>842</v>
      </c>
      <c r="AB443" s="3"/>
      <c r="AC443" s="2"/>
      <c r="AD443" s="2" t="s">
        <v>118</v>
      </c>
      <c r="AE443" s="2" t="s">
        <v>102</v>
      </c>
      <c r="AF443" s="2"/>
      <c r="AG443" s="2"/>
      <c r="AH443" s="2"/>
      <c r="AI443" s="2"/>
      <c r="AJ443" s="2" t="s">
        <v>50</v>
      </c>
      <c r="AK443" s="2" t="s">
        <v>49</v>
      </c>
    </row>
    <row r="444" spans="1:37" ht="43.2" x14ac:dyDescent="0.3">
      <c r="A444" s="1">
        <v>544</v>
      </c>
      <c r="F444" s="2" t="s">
        <v>76</v>
      </c>
      <c r="G444" s="2" t="s">
        <v>78</v>
      </c>
      <c r="H444" s="2" t="s">
        <v>37</v>
      </c>
      <c r="I444" s="2" t="s">
        <v>46</v>
      </c>
      <c r="J444" s="2" t="s">
        <v>442</v>
      </c>
      <c r="K444" s="2" t="s">
        <v>300</v>
      </c>
      <c r="L444" s="2" t="s">
        <v>862</v>
      </c>
      <c r="M444" s="2" t="s">
        <v>867</v>
      </c>
      <c r="N444" s="3" t="s">
        <v>855</v>
      </c>
      <c r="O444" s="2" t="s">
        <v>174</v>
      </c>
      <c r="P444" s="2" t="s">
        <v>65</v>
      </c>
      <c r="Q444" s="2"/>
      <c r="R444" s="2"/>
      <c r="S444" s="2"/>
      <c r="T444" s="2" t="s">
        <v>132</v>
      </c>
      <c r="U444">
        <v>0</v>
      </c>
      <c r="V444">
        <v>360</v>
      </c>
      <c r="W444" s="4">
        <v>45999</v>
      </c>
      <c r="X444" s="4"/>
      <c r="Y444" s="4">
        <v>45999</v>
      </c>
      <c r="Z444" s="4">
        <v>46359</v>
      </c>
      <c r="AA444" s="3" t="s">
        <v>842</v>
      </c>
      <c r="AB444" s="3"/>
      <c r="AC444" s="2"/>
      <c r="AD444" s="2" t="s">
        <v>118</v>
      </c>
      <c r="AE444" s="2" t="s">
        <v>45</v>
      </c>
      <c r="AF444" s="2"/>
      <c r="AG444" s="2"/>
      <c r="AH444" s="2"/>
      <c r="AI444" s="2"/>
      <c r="AJ444" s="2" t="s">
        <v>50</v>
      </c>
      <c r="AK444" s="2" t="s">
        <v>49</v>
      </c>
    </row>
    <row r="445" spans="1:37" ht="43.2" x14ac:dyDescent="0.3">
      <c r="A445" s="1">
        <v>545</v>
      </c>
      <c r="F445" s="2" t="s">
        <v>76</v>
      </c>
      <c r="G445" s="2" t="s">
        <v>57</v>
      </c>
      <c r="H445" s="2" t="s">
        <v>37</v>
      </c>
      <c r="I445" s="2" t="s">
        <v>46</v>
      </c>
      <c r="J445" s="2" t="s">
        <v>442</v>
      </c>
      <c r="K445" s="2" t="s">
        <v>305</v>
      </c>
      <c r="L445" s="2" t="s">
        <v>862</v>
      </c>
      <c r="M445" s="2" t="s">
        <v>868</v>
      </c>
      <c r="N445" s="3" t="s">
        <v>855</v>
      </c>
      <c r="O445" s="2" t="s">
        <v>174</v>
      </c>
      <c r="P445" s="2" t="s">
        <v>65</v>
      </c>
      <c r="Q445" s="2"/>
      <c r="R445" s="2"/>
      <c r="S445" s="2"/>
      <c r="T445" s="2" t="s">
        <v>132</v>
      </c>
      <c r="U445">
        <v>0</v>
      </c>
      <c r="V445">
        <v>360</v>
      </c>
      <c r="W445" s="4">
        <v>46000</v>
      </c>
      <c r="X445" s="4"/>
      <c r="Y445" s="4">
        <v>46000</v>
      </c>
      <c r="Z445" s="4">
        <v>46360</v>
      </c>
      <c r="AA445" s="3" t="s">
        <v>842</v>
      </c>
      <c r="AB445" s="3"/>
      <c r="AC445" s="2"/>
      <c r="AD445" s="2" t="s">
        <v>118</v>
      </c>
      <c r="AE445" s="2" t="s">
        <v>118</v>
      </c>
      <c r="AF445" s="2"/>
      <c r="AG445" s="2"/>
      <c r="AH445" s="2"/>
      <c r="AI445" s="2"/>
      <c r="AJ445" s="2" t="s">
        <v>50</v>
      </c>
      <c r="AK445" s="2" t="s">
        <v>49</v>
      </c>
    </row>
    <row r="446" spans="1:37" ht="43.2" x14ac:dyDescent="0.3">
      <c r="A446" s="1">
        <v>546</v>
      </c>
      <c r="F446" s="2" t="s">
        <v>76</v>
      </c>
      <c r="G446" s="2" t="s">
        <v>78</v>
      </c>
      <c r="H446" s="2" t="s">
        <v>37</v>
      </c>
      <c r="I446" s="2" t="s">
        <v>46</v>
      </c>
      <c r="J446" s="2" t="s">
        <v>442</v>
      </c>
      <c r="K446" s="2" t="s">
        <v>272</v>
      </c>
      <c r="L446" s="2" t="s">
        <v>430</v>
      </c>
      <c r="M446" s="2" t="s">
        <v>431</v>
      </c>
      <c r="N446" s="3" t="s">
        <v>869</v>
      </c>
      <c r="O446" s="2" t="s">
        <v>174</v>
      </c>
      <c r="P446" s="2" t="s">
        <v>65</v>
      </c>
      <c r="Q446" s="2"/>
      <c r="R446" s="2"/>
      <c r="S446" s="2"/>
      <c r="T446" s="2" t="s">
        <v>132</v>
      </c>
      <c r="U446">
        <v>0</v>
      </c>
      <c r="V446">
        <v>360</v>
      </c>
      <c r="W446" s="4">
        <v>45994</v>
      </c>
      <c r="X446" s="4"/>
      <c r="Y446" s="4">
        <v>45994</v>
      </c>
      <c r="Z446" s="4">
        <v>46354</v>
      </c>
      <c r="AA446" s="3" t="s">
        <v>842</v>
      </c>
      <c r="AB446" s="3"/>
      <c r="AC446" s="2"/>
      <c r="AD446" s="2" t="s">
        <v>118</v>
      </c>
      <c r="AE446" s="2" t="s">
        <v>101</v>
      </c>
      <c r="AF446" s="2"/>
      <c r="AG446" s="2"/>
      <c r="AH446" s="2"/>
      <c r="AI446" s="2"/>
      <c r="AJ446" s="2" t="s">
        <v>50</v>
      </c>
      <c r="AK446" s="2" t="s">
        <v>49</v>
      </c>
    </row>
    <row r="447" spans="1:37" ht="43.2" x14ac:dyDescent="0.3">
      <c r="A447" s="1">
        <v>547</v>
      </c>
      <c r="F447" s="2" t="s">
        <v>76</v>
      </c>
      <c r="G447" s="2"/>
      <c r="H447" s="2" t="s">
        <v>37</v>
      </c>
      <c r="I447" s="2" t="s">
        <v>46</v>
      </c>
      <c r="J447" s="2" t="s">
        <v>442</v>
      </c>
      <c r="K447" s="2" t="s">
        <v>285</v>
      </c>
      <c r="L447" s="2" t="s">
        <v>430</v>
      </c>
      <c r="M447" s="2" t="s">
        <v>668</v>
      </c>
      <c r="N447" s="3" t="s">
        <v>869</v>
      </c>
      <c r="O447" s="2" t="s">
        <v>174</v>
      </c>
      <c r="P447" s="2" t="s">
        <v>65</v>
      </c>
      <c r="Q447" s="2"/>
      <c r="R447" s="2"/>
      <c r="S447" s="2"/>
      <c r="T447" s="2" t="s">
        <v>132</v>
      </c>
      <c r="U447">
        <v>0</v>
      </c>
      <c r="V447">
        <v>360</v>
      </c>
      <c r="W447" s="4">
        <v>45993</v>
      </c>
      <c r="X447" s="4"/>
      <c r="Y447" s="4">
        <v>45993</v>
      </c>
      <c r="Z447" s="4">
        <v>46353</v>
      </c>
      <c r="AA447" s="3" t="s">
        <v>842</v>
      </c>
      <c r="AB447" s="3"/>
      <c r="AC447" s="2"/>
      <c r="AD447" s="2" t="s">
        <v>118</v>
      </c>
      <c r="AE447" s="2" t="s">
        <v>118</v>
      </c>
      <c r="AF447" s="2"/>
      <c r="AG447" s="2"/>
      <c r="AH447" s="2"/>
      <c r="AI447" s="2"/>
      <c r="AJ447" s="2" t="s">
        <v>50</v>
      </c>
      <c r="AK447" s="2" t="s">
        <v>49</v>
      </c>
    </row>
    <row r="448" spans="1:37" ht="43.2" x14ac:dyDescent="0.3">
      <c r="A448" s="1">
        <v>548</v>
      </c>
      <c r="F448" s="2" t="s">
        <v>76</v>
      </c>
      <c r="G448" s="2" t="s">
        <v>78</v>
      </c>
      <c r="H448" s="2" t="s">
        <v>37</v>
      </c>
      <c r="I448" s="2" t="s">
        <v>46</v>
      </c>
      <c r="J448" s="2" t="s">
        <v>442</v>
      </c>
      <c r="K448" s="2" t="s">
        <v>290</v>
      </c>
      <c r="L448" s="2" t="s">
        <v>430</v>
      </c>
      <c r="M448" s="2" t="s">
        <v>675</v>
      </c>
      <c r="N448" s="3" t="s">
        <v>869</v>
      </c>
      <c r="O448" s="2" t="s">
        <v>174</v>
      </c>
      <c r="P448" s="2" t="s">
        <v>65</v>
      </c>
      <c r="Q448" s="2"/>
      <c r="R448" s="2"/>
      <c r="S448" s="2"/>
      <c r="T448" s="2" t="s">
        <v>132</v>
      </c>
      <c r="U448">
        <v>0</v>
      </c>
      <c r="V448">
        <v>360</v>
      </c>
      <c r="W448" s="4">
        <v>45995</v>
      </c>
      <c r="X448" s="4"/>
      <c r="Y448" s="4">
        <v>45995</v>
      </c>
      <c r="Z448" s="4">
        <v>46355</v>
      </c>
      <c r="AA448" s="3" t="s">
        <v>842</v>
      </c>
      <c r="AB448" s="3"/>
      <c r="AC448" s="2"/>
      <c r="AD448" s="2" t="s">
        <v>118</v>
      </c>
      <c r="AE448" s="2" t="s">
        <v>102</v>
      </c>
      <c r="AF448" s="2"/>
      <c r="AG448" s="2"/>
      <c r="AH448" s="2"/>
      <c r="AI448" s="2"/>
      <c r="AJ448" s="2" t="s">
        <v>50</v>
      </c>
      <c r="AK448" s="2" t="s">
        <v>49</v>
      </c>
    </row>
    <row r="449" spans="1:37" ht="43.2" x14ac:dyDescent="0.3">
      <c r="A449" s="1">
        <v>549</v>
      </c>
      <c r="F449" s="2" t="s">
        <v>76</v>
      </c>
      <c r="G449" s="2" t="s">
        <v>78</v>
      </c>
      <c r="H449" s="2" t="s">
        <v>37</v>
      </c>
      <c r="I449" s="2" t="s">
        <v>46</v>
      </c>
      <c r="J449" s="2" t="s">
        <v>442</v>
      </c>
      <c r="K449" s="2" t="s">
        <v>295</v>
      </c>
      <c r="L449" s="2" t="s">
        <v>430</v>
      </c>
      <c r="M449" s="2" t="s">
        <v>679</v>
      </c>
      <c r="N449" s="3" t="s">
        <v>869</v>
      </c>
      <c r="O449" s="2" t="s">
        <v>174</v>
      </c>
      <c r="P449" s="2" t="s">
        <v>65</v>
      </c>
      <c r="Q449" s="2"/>
      <c r="R449" s="2"/>
      <c r="S449" s="2"/>
      <c r="T449" s="2" t="s">
        <v>132</v>
      </c>
      <c r="U449">
        <v>0</v>
      </c>
      <c r="V449">
        <v>360</v>
      </c>
      <c r="W449" s="4">
        <v>45996</v>
      </c>
      <c r="X449" s="4"/>
      <c r="Y449" s="4">
        <v>45996</v>
      </c>
      <c r="Z449" s="4">
        <v>46356</v>
      </c>
      <c r="AA449" s="3" t="s">
        <v>842</v>
      </c>
      <c r="AB449" s="3"/>
      <c r="AC449" s="2"/>
      <c r="AD449" s="2" t="s">
        <v>118</v>
      </c>
      <c r="AE449" s="2" t="s">
        <v>102</v>
      </c>
      <c r="AF449" s="2"/>
      <c r="AG449" s="2"/>
      <c r="AH449" s="2"/>
      <c r="AI449" s="2"/>
      <c r="AJ449" s="2" t="s">
        <v>50</v>
      </c>
      <c r="AK449" s="2" t="s">
        <v>49</v>
      </c>
    </row>
    <row r="450" spans="1:37" ht="43.2" x14ac:dyDescent="0.3">
      <c r="A450" s="1">
        <v>550</v>
      </c>
      <c r="F450" s="2" t="s">
        <v>76</v>
      </c>
      <c r="G450" s="2" t="s">
        <v>78</v>
      </c>
      <c r="H450" s="2" t="s">
        <v>37</v>
      </c>
      <c r="I450" s="2" t="s">
        <v>46</v>
      </c>
      <c r="J450" s="2" t="s">
        <v>442</v>
      </c>
      <c r="K450" s="2" t="s">
        <v>300</v>
      </c>
      <c r="L450" s="2" t="s">
        <v>430</v>
      </c>
      <c r="M450" s="2" t="s">
        <v>695</v>
      </c>
      <c r="N450" s="3" t="s">
        <v>869</v>
      </c>
      <c r="O450" s="2" t="s">
        <v>174</v>
      </c>
      <c r="P450" s="2" t="s">
        <v>65</v>
      </c>
      <c r="Q450" s="2"/>
      <c r="R450" s="2"/>
      <c r="S450" s="2"/>
      <c r="T450" s="2" t="s">
        <v>132</v>
      </c>
      <c r="U450">
        <v>0</v>
      </c>
      <c r="V450">
        <v>360</v>
      </c>
      <c r="W450" s="4">
        <v>45999</v>
      </c>
      <c r="X450" s="4"/>
      <c r="Y450" s="4">
        <v>45999</v>
      </c>
      <c r="Z450" s="4">
        <v>46359</v>
      </c>
      <c r="AA450" s="3" t="s">
        <v>842</v>
      </c>
      <c r="AB450" s="3"/>
      <c r="AC450" s="2"/>
      <c r="AD450" s="2" t="s">
        <v>118</v>
      </c>
      <c r="AE450" s="2" t="s">
        <v>45</v>
      </c>
      <c r="AF450" s="2"/>
      <c r="AG450" s="2"/>
      <c r="AH450" s="2"/>
      <c r="AI450" s="2"/>
      <c r="AJ450" s="2" t="s">
        <v>50</v>
      </c>
      <c r="AK450" s="2" t="s">
        <v>49</v>
      </c>
    </row>
    <row r="451" spans="1:37" ht="43.2" x14ac:dyDescent="0.3">
      <c r="A451" s="1">
        <v>551</v>
      </c>
      <c r="F451" s="2" t="s">
        <v>76</v>
      </c>
      <c r="G451" s="2" t="s">
        <v>57</v>
      </c>
      <c r="H451" s="2" t="s">
        <v>37</v>
      </c>
      <c r="I451" s="2" t="s">
        <v>46</v>
      </c>
      <c r="J451" s="2" t="s">
        <v>442</v>
      </c>
      <c r="K451" s="2" t="s">
        <v>305</v>
      </c>
      <c r="L451" s="2" t="s">
        <v>430</v>
      </c>
      <c r="M451" s="2" t="s">
        <v>684</v>
      </c>
      <c r="N451" s="3" t="s">
        <v>869</v>
      </c>
      <c r="O451" s="2" t="s">
        <v>174</v>
      </c>
      <c r="P451" s="2" t="s">
        <v>65</v>
      </c>
      <c r="Q451" s="2"/>
      <c r="R451" s="2"/>
      <c r="S451" s="2"/>
      <c r="T451" s="2" t="s">
        <v>132</v>
      </c>
      <c r="U451">
        <v>0</v>
      </c>
      <c r="V451">
        <v>360</v>
      </c>
      <c r="W451" s="4">
        <v>46000</v>
      </c>
      <c r="X451" s="4"/>
      <c r="Y451" s="4">
        <v>46000</v>
      </c>
      <c r="Z451" s="4">
        <v>46360</v>
      </c>
      <c r="AA451" s="3" t="s">
        <v>842</v>
      </c>
      <c r="AB451" s="3"/>
      <c r="AC451" s="2"/>
      <c r="AD451" s="2" t="s">
        <v>118</v>
      </c>
      <c r="AE451" s="2" t="s">
        <v>118</v>
      </c>
      <c r="AF451" s="2"/>
      <c r="AG451" s="2"/>
      <c r="AH451" s="2"/>
      <c r="AI451" s="2"/>
      <c r="AJ451" s="2" t="s">
        <v>50</v>
      </c>
      <c r="AK451" s="2" t="s">
        <v>49</v>
      </c>
    </row>
    <row r="452" spans="1:37" ht="72" x14ac:dyDescent="0.3">
      <c r="A452" s="1">
        <v>552</v>
      </c>
      <c r="F452" s="2" t="s">
        <v>76</v>
      </c>
      <c r="G452" s="2" t="s">
        <v>78</v>
      </c>
      <c r="H452" s="2" t="s">
        <v>37</v>
      </c>
      <c r="I452" s="2" t="s">
        <v>46</v>
      </c>
      <c r="J452" s="2" t="s">
        <v>442</v>
      </c>
      <c r="K452" s="2" t="s">
        <v>272</v>
      </c>
      <c r="L452" s="2" t="s">
        <v>434</v>
      </c>
      <c r="M452" s="2" t="s">
        <v>435</v>
      </c>
      <c r="N452" s="3" t="s">
        <v>870</v>
      </c>
      <c r="O452" s="2" t="s">
        <v>174</v>
      </c>
      <c r="P452" s="2" t="s">
        <v>65</v>
      </c>
      <c r="Q452" s="2"/>
      <c r="R452" s="2"/>
      <c r="S452" s="2"/>
      <c r="T452" s="2" t="s">
        <v>132</v>
      </c>
      <c r="U452">
        <v>0</v>
      </c>
      <c r="V452">
        <v>360</v>
      </c>
      <c r="W452" s="4">
        <v>45994</v>
      </c>
      <c r="X452" s="4"/>
      <c r="Y452" s="4">
        <v>45994</v>
      </c>
      <c r="Z452" s="4">
        <v>46354</v>
      </c>
      <c r="AA452" s="3" t="s">
        <v>842</v>
      </c>
      <c r="AB452" s="3"/>
      <c r="AC452" s="2"/>
      <c r="AD452" s="2" t="s">
        <v>118</v>
      </c>
      <c r="AE452" s="2" t="s">
        <v>101</v>
      </c>
      <c r="AF452" s="2"/>
      <c r="AG452" s="2"/>
      <c r="AH452" s="2"/>
      <c r="AI452" s="2"/>
      <c r="AJ452" s="2" t="s">
        <v>50</v>
      </c>
      <c r="AK452" s="2" t="s">
        <v>49</v>
      </c>
    </row>
    <row r="453" spans="1:37" ht="72" x14ac:dyDescent="0.3">
      <c r="A453" s="1">
        <v>553</v>
      </c>
      <c r="F453" s="2" t="s">
        <v>76</v>
      </c>
      <c r="G453" s="2"/>
      <c r="H453" s="2" t="s">
        <v>37</v>
      </c>
      <c r="I453" s="2" t="s">
        <v>46</v>
      </c>
      <c r="J453" s="2" t="s">
        <v>442</v>
      </c>
      <c r="K453" s="2" t="s">
        <v>285</v>
      </c>
      <c r="L453" s="2" t="s">
        <v>434</v>
      </c>
      <c r="M453" s="2" t="s">
        <v>669</v>
      </c>
      <c r="N453" s="3" t="s">
        <v>870</v>
      </c>
      <c r="O453" s="2" t="s">
        <v>174</v>
      </c>
      <c r="P453" s="2" t="s">
        <v>65</v>
      </c>
      <c r="Q453" s="2"/>
      <c r="R453" s="2"/>
      <c r="S453" s="2"/>
      <c r="T453" s="2" t="s">
        <v>132</v>
      </c>
      <c r="U453">
        <v>0</v>
      </c>
      <c r="V453">
        <v>360</v>
      </c>
      <c r="W453" s="4">
        <v>45993</v>
      </c>
      <c r="X453" s="4"/>
      <c r="Y453" s="4">
        <v>45993</v>
      </c>
      <c r="Z453" s="4">
        <v>46353</v>
      </c>
      <c r="AA453" s="3" t="s">
        <v>842</v>
      </c>
      <c r="AB453" s="3"/>
      <c r="AC453" s="2"/>
      <c r="AD453" s="2" t="s">
        <v>118</v>
      </c>
      <c r="AE453" s="2" t="s">
        <v>118</v>
      </c>
      <c r="AF453" s="2"/>
      <c r="AG453" s="2"/>
      <c r="AH453" s="2"/>
      <c r="AI453" s="2"/>
      <c r="AJ453" s="2" t="s">
        <v>50</v>
      </c>
      <c r="AK453" s="2" t="s">
        <v>49</v>
      </c>
    </row>
    <row r="454" spans="1:37" ht="72" x14ac:dyDescent="0.3">
      <c r="A454" s="1">
        <v>554</v>
      </c>
      <c r="F454" s="2" t="s">
        <v>76</v>
      </c>
      <c r="G454" s="2" t="s">
        <v>78</v>
      </c>
      <c r="H454" s="2" t="s">
        <v>37</v>
      </c>
      <c r="I454" s="2" t="s">
        <v>46</v>
      </c>
      <c r="J454" s="2" t="s">
        <v>442</v>
      </c>
      <c r="K454" s="2" t="s">
        <v>290</v>
      </c>
      <c r="L454" s="2" t="s">
        <v>434</v>
      </c>
      <c r="M454" s="2" t="s">
        <v>871</v>
      </c>
      <c r="N454" s="3" t="s">
        <v>870</v>
      </c>
      <c r="O454" s="2" t="s">
        <v>174</v>
      </c>
      <c r="P454" s="2" t="s">
        <v>65</v>
      </c>
      <c r="Q454" s="2"/>
      <c r="R454" s="2"/>
      <c r="S454" s="2"/>
      <c r="T454" s="2" t="s">
        <v>132</v>
      </c>
      <c r="U454">
        <v>0</v>
      </c>
      <c r="V454">
        <v>360</v>
      </c>
      <c r="W454" s="4">
        <v>45995</v>
      </c>
      <c r="X454" s="4"/>
      <c r="Y454" s="4">
        <v>45995</v>
      </c>
      <c r="Z454" s="4">
        <v>46355</v>
      </c>
      <c r="AA454" s="3" t="s">
        <v>842</v>
      </c>
      <c r="AB454" s="3"/>
      <c r="AC454" s="2"/>
      <c r="AD454" s="2" t="s">
        <v>118</v>
      </c>
      <c r="AE454" s="2" t="s">
        <v>102</v>
      </c>
      <c r="AF454" s="2"/>
      <c r="AG454" s="2"/>
      <c r="AH454" s="2"/>
      <c r="AI454" s="2"/>
      <c r="AJ454" s="2" t="s">
        <v>50</v>
      </c>
      <c r="AK454" s="2" t="s">
        <v>49</v>
      </c>
    </row>
    <row r="455" spans="1:37" ht="72" x14ac:dyDescent="0.3">
      <c r="A455" s="1">
        <v>555</v>
      </c>
      <c r="F455" s="2" t="s">
        <v>76</v>
      </c>
      <c r="G455" s="2" t="s">
        <v>78</v>
      </c>
      <c r="H455" s="2" t="s">
        <v>37</v>
      </c>
      <c r="I455" s="2" t="s">
        <v>46</v>
      </c>
      <c r="J455" s="2" t="s">
        <v>442</v>
      </c>
      <c r="K455" s="2" t="s">
        <v>295</v>
      </c>
      <c r="L455" s="2" t="s">
        <v>434</v>
      </c>
      <c r="M455" s="2" t="s">
        <v>680</v>
      </c>
      <c r="N455" s="3" t="s">
        <v>870</v>
      </c>
      <c r="O455" s="2" t="s">
        <v>174</v>
      </c>
      <c r="P455" s="2" t="s">
        <v>65</v>
      </c>
      <c r="Q455" s="2"/>
      <c r="R455" s="2"/>
      <c r="S455" s="2"/>
      <c r="T455" s="2" t="s">
        <v>132</v>
      </c>
      <c r="U455">
        <v>0</v>
      </c>
      <c r="V455">
        <v>360</v>
      </c>
      <c r="W455" s="4">
        <v>45996</v>
      </c>
      <c r="X455" s="4"/>
      <c r="Y455" s="4">
        <v>45996</v>
      </c>
      <c r="Z455" s="4">
        <v>46356</v>
      </c>
      <c r="AA455" s="3" t="s">
        <v>842</v>
      </c>
      <c r="AB455" s="3"/>
      <c r="AC455" s="2"/>
      <c r="AD455" s="2" t="s">
        <v>118</v>
      </c>
      <c r="AE455" s="2" t="s">
        <v>102</v>
      </c>
      <c r="AF455" s="2"/>
      <c r="AG455" s="2"/>
      <c r="AH455" s="2"/>
      <c r="AI455" s="2"/>
      <c r="AJ455" s="2" t="s">
        <v>50</v>
      </c>
      <c r="AK455" s="2" t="s">
        <v>49</v>
      </c>
    </row>
    <row r="456" spans="1:37" ht="72" x14ac:dyDescent="0.3">
      <c r="A456" s="1">
        <v>556</v>
      </c>
      <c r="F456" s="2" t="s">
        <v>76</v>
      </c>
      <c r="G456" s="2" t="s">
        <v>78</v>
      </c>
      <c r="H456" s="2" t="s">
        <v>37</v>
      </c>
      <c r="I456" s="2" t="s">
        <v>46</v>
      </c>
      <c r="J456" s="2" t="s">
        <v>442</v>
      </c>
      <c r="K456" s="2" t="s">
        <v>300</v>
      </c>
      <c r="L456" s="2" t="s">
        <v>434</v>
      </c>
      <c r="M456" s="2" t="s">
        <v>696</v>
      </c>
      <c r="N456" s="3" t="s">
        <v>870</v>
      </c>
      <c r="O456" s="2" t="s">
        <v>174</v>
      </c>
      <c r="P456" s="2" t="s">
        <v>65</v>
      </c>
      <c r="Q456" s="2"/>
      <c r="R456" s="2"/>
      <c r="S456" s="2"/>
      <c r="T456" s="2" t="s">
        <v>132</v>
      </c>
      <c r="U456">
        <v>0</v>
      </c>
      <c r="V456">
        <v>360</v>
      </c>
      <c r="W456" s="4">
        <v>45999</v>
      </c>
      <c r="X456" s="4"/>
      <c r="Y456" s="4">
        <v>45999</v>
      </c>
      <c r="Z456" s="4">
        <v>46359</v>
      </c>
      <c r="AA456" s="3" t="s">
        <v>842</v>
      </c>
      <c r="AB456" s="3"/>
      <c r="AC456" s="2"/>
      <c r="AD456" s="2" t="s">
        <v>118</v>
      </c>
      <c r="AE456" s="2" t="s">
        <v>101</v>
      </c>
      <c r="AF456" s="2"/>
      <c r="AG456" s="2"/>
      <c r="AH456" s="2"/>
      <c r="AI456" s="2"/>
      <c r="AJ456" s="2" t="s">
        <v>50</v>
      </c>
      <c r="AK456" s="2" t="s">
        <v>49</v>
      </c>
    </row>
    <row r="457" spans="1:37" ht="72" x14ac:dyDescent="0.3">
      <c r="A457" s="1">
        <v>557</v>
      </c>
      <c r="F457" s="2" t="s">
        <v>76</v>
      </c>
      <c r="G457" s="2" t="s">
        <v>57</v>
      </c>
      <c r="H457" s="2" t="s">
        <v>37</v>
      </c>
      <c r="I457" s="2" t="s">
        <v>46</v>
      </c>
      <c r="J457" s="2" t="s">
        <v>442</v>
      </c>
      <c r="K457" s="2" t="s">
        <v>305</v>
      </c>
      <c r="L457" s="2" t="s">
        <v>434</v>
      </c>
      <c r="M457" s="2" t="s">
        <v>685</v>
      </c>
      <c r="N457" s="3" t="s">
        <v>870</v>
      </c>
      <c r="O457" s="2" t="s">
        <v>174</v>
      </c>
      <c r="P457" s="2" t="s">
        <v>65</v>
      </c>
      <c r="Q457" s="2"/>
      <c r="R457" s="2"/>
      <c r="S457" s="2"/>
      <c r="T457" s="2" t="s">
        <v>132</v>
      </c>
      <c r="U457">
        <v>0</v>
      </c>
      <c r="V457">
        <v>360</v>
      </c>
      <c r="W457" s="4">
        <v>46000</v>
      </c>
      <c r="X457" s="4"/>
      <c r="Y457" s="4">
        <v>46000</v>
      </c>
      <c r="Z457" s="4">
        <v>46360</v>
      </c>
      <c r="AA457" s="3" t="s">
        <v>842</v>
      </c>
      <c r="AB457" s="3"/>
      <c r="AC457" s="2"/>
      <c r="AD457" s="2" t="s">
        <v>118</v>
      </c>
      <c r="AE457" s="2" t="s">
        <v>118</v>
      </c>
      <c r="AF457" s="2"/>
      <c r="AG457" s="2"/>
      <c r="AH457" s="2"/>
      <c r="AI457" s="2"/>
      <c r="AJ457" s="2" t="s">
        <v>50</v>
      </c>
      <c r="AK457" s="2" t="s">
        <v>49</v>
      </c>
    </row>
    <row r="458" spans="1:37" x14ac:dyDescent="0.3">
      <c r="A458" s="1">
        <v>558</v>
      </c>
      <c r="B458">
        <v>16611</v>
      </c>
      <c r="F458" s="2" t="s">
        <v>76</v>
      </c>
      <c r="G458" s="2" t="s">
        <v>78</v>
      </c>
      <c r="H458" s="2" t="s">
        <v>37</v>
      </c>
      <c r="I458" s="2" t="s">
        <v>75</v>
      </c>
      <c r="J458" s="2" t="s">
        <v>874</v>
      </c>
      <c r="K458" s="2" t="s">
        <v>82</v>
      </c>
      <c r="L458" s="2" t="s">
        <v>437</v>
      </c>
      <c r="M458" s="2" t="s">
        <v>872</v>
      </c>
      <c r="N458" s="3" t="s">
        <v>873</v>
      </c>
      <c r="O458" s="2" t="s">
        <v>60</v>
      </c>
      <c r="P458" s="2" t="s">
        <v>65</v>
      </c>
      <c r="Q458" s="2"/>
      <c r="R458" s="2"/>
      <c r="S458" s="2"/>
      <c r="T458" s="2" t="s">
        <v>56</v>
      </c>
      <c r="U458">
        <v>0</v>
      </c>
      <c r="V458">
        <v>30</v>
      </c>
      <c r="W458" s="4">
        <v>45988</v>
      </c>
      <c r="X458" s="4">
        <v>45993</v>
      </c>
      <c r="Y458" s="4">
        <v>45993</v>
      </c>
      <c r="Z458" s="4">
        <v>46023</v>
      </c>
      <c r="AA458" s="3"/>
      <c r="AB458" s="3"/>
      <c r="AC458" s="2"/>
      <c r="AD458" s="2" t="s">
        <v>73</v>
      </c>
      <c r="AE458" s="2" t="s">
        <v>73</v>
      </c>
      <c r="AF458" s="2"/>
      <c r="AG458" s="2"/>
      <c r="AH458" s="2"/>
      <c r="AI458" s="2"/>
      <c r="AJ458" s="2" t="s">
        <v>50</v>
      </c>
      <c r="AK458" s="2" t="s">
        <v>49</v>
      </c>
    </row>
    <row r="459" spans="1:37" x14ac:dyDescent="0.3">
      <c r="A459" s="1">
        <v>559</v>
      </c>
      <c r="B459">
        <v>17005</v>
      </c>
      <c r="F459" s="2" t="s">
        <v>76</v>
      </c>
      <c r="G459" s="2" t="s">
        <v>78</v>
      </c>
      <c r="H459" s="2" t="s">
        <v>37</v>
      </c>
      <c r="I459" s="2" t="s">
        <v>75</v>
      </c>
      <c r="J459" s="2" t="s">
        <v>874</v>
      </c>
      <c r="K459" s="2" t="s">
        <v>82</v>
      </c>
      <c r="L459" s="2" t="s">
        <v>437</v>
      </c>
      <c r="M459" s="2" t="s">
        <v>872</v>
      </c>
      <c r="N459" s="3" t="s">
        <v>875</v>
      </c>
      <c r="O459" s="2" t="s">
        <v>60</v>
      </c>
      <c r="P459" s="2" t="s">
        <v>65</v>
      </c>
      <c r="Q459" s="2"/>
      <c r="R459" s="2"/>
      <c r="S459" s="2"/>
      <c r="T459" s="2" t="s">
        <v>56</v>
      </c>
      <c r="U459">
        <v>0</v>
      </c>
      <c r="V459">
        <v>30</v>
      </c>
      <c r="W459" s="4">
        <v>45988</v>
      </c>
      <c r="X459" s="4">
        <v>46014</v>
      </c>
      <c r="Y459" s="4">
        <v>46014</v>
      </c>
      <c r="Z459" s="4">
        <v>46044</v>
      </c>
      <c r="AA459" s="3"/>
      <c r="AB459" s="3" t="s">
        <v>876</v>
      </c>
      <c r="AC459" s="2"/>
      <c r="AD459" s="2" t="s">
        <v>73</v>
      </c>
      <c r="AE459" s="2" t="s">
        <v>73</v>
      </c>
      <c r="AF459" s="2"/>
      <c r="AG459" s="2"/>
      <c r="AH459" s="2"/>
      <c r="AI459" s="2"/>
      <c r="AJ459" s="2" t="s">
        <v>50</v>
      </c>
      <c r="AK459" s="2" t="s">
        <v>49</v>
      </c>
    </row>
    <row r="460" spans="1:37" ht="28.8" x14ac:dyDescent="0.3">
      <c r="A460" s="1">
        <v>560</v>
      </c>
      <c r="B460">
        <v>21613</v>
      </c>
      <c r="F460" s="2" t="s">
        <v>76</v>
      </c>
      <c r="G460" s="2" t="s">
        <v>72</v>
      </c>
      <c r="H460" s="2" t="s">
        <v>37</v>
      </c>
      <c r="I460" s="2" t="s">
        <v>46</v>
      </c>
      <c r="J460" s="2" t="s">
        <v>176</v>
      </c>
      <c r="K460" s="2" t="s">
        <v>328</v>
      </c>
      <c r="L460" s="2" t="s">
        <v>338</v>
      </c>
      <c r="M460" s="2" t="s">
        <v>339</v>
      </c>
      <c r="N460" s="3" t="s">
        <v>877</v>
      </c>
      <c r="O460" s="2" t="s">
        <v>174</v>
      </c>
      <c r="P460" s="2" t="s">
        <v>65</v>
      </c>
      <c r="Q460" s="2"/>
      <c r="R460" s="2"/>
      <c r="S460" s="2"/>
      <c r="T460" s="2" t="s">
        <v>56</v>
      </c>
      <c r="U460">
        <v>0</v>
      </c>
      <c r="V460">
        <v>90</v>
      </c>
      <c r="W460" s="4">
        <v>46001</v>
      </c>
      <c r="X460" s="4">
        <v>46101</v>
      </c>
      <c r="Y460" s="4">
        <v>46101</v>
      </c>
      <c r="Z460" s="4">
        <v>46191</v>
      </c>
      <c r="AA460" s="3"/>
      <c r="AB460" s="3" t="s">
        <v>2553</v>
      </c>
      <c r="AC460" s="2"/>
      <c r="AD460" s="2" t="s">
        <v>102</v>
      </c>
      <c r="AE460" s="2" t="s">
        <v>117</v>
      </c>
      <c r="AF460" s="2"/>
      <c r="AG460" s="2"/>
      <c r="AH460" s="2"/>
      <c r="AI460" s="2"/>
      <c r="AJ460" s="2" t="s">
        <v>50</v>
      </c>
      <c r="AK460" s="2" t="s">
        <v>49</v>
      </c>
    </row>
    <row r="461" spans="1:37" ht="28.8" x14ac:dyDescent="0.3">
      <c r="A461" s="1">
        <v>561</v>
      </c>
      <c r="B461">
        <v>21615</v>
      </c>
      <c r="F461" s="2" t="s">
        <v>76</v>
      </c>
      <c r="G461" s="2" t="s">
        <v>72</v>
      </c>
      <c r="H461" s="2" t="s">
        <v>37</v>
      </c>
      <c r="I461" s="2" t="s">
        <v>46</v>
      </c>
      <c r="J461" s="2" t="s">
        <v>176</v>
      </c>
      <c r="K461" s="2" t="s">
        <v>328</v>
      </c>
      <c r="L461" s="2" t="s">
        <v>334</v>
      </c>
      <c r="M461" s="2" t="s">
        <v>335</v>
      </c>
      <c r="N461" s="3" t="s">
        <v>877</v>
      </c>
      <c r="O461" s="2" t="s">
        <v>174</v>
      </c>
      <c r="P461" s="2" t="s">
        <v>65</v>
      </c>
      <c r="Q461" s="2"/>
      <c r="R461" s="2"/>
      <c r="S461" s="2"/>
      <c r="T461" s="2" t="s">
        <v>56</v>
      </c>
      <c r="U461">
        <v>0</v>
      </c>
      <c r="V461">
        <v>90</v>
      </c>
      <c r="W461" s="4">
        <v>46001</v>
      </c>
      <c r="X461" s="4">
        <v>46101</v>
      </c>
      <c r="Y461" s="4">
        <v>46101</v>
      </c>
      <c r="Z461" s="4">
        <v>46191</v>
      </c>
      <c r="AA461" s="3"/>
      <c r="AB461" s="3" t="s">
        <v>2553</v>
      </c>
      <c r="AC461" s="2"/>
      <c r="AD461" s="2" t="s">
        <v>102</v>
      </c>
      <c r="AE461" s="2" t="s">
        <v>117</v>
      </c>
      <c r="AF461" s="2"/>
      <c r="AG461" s="2"/>
      <c r="AH461" s="2"/>
      <c r="AI461" s="2"/>
      <c r="AJ461" s="2" t="s">
        <v>50</v>
      </c>
      <c r="AK461" s="2" t="s">
        <v>49</v>
      </c>
    </row>
    <row r="462" spans="1:37" ht="28.8" x14ac:dyDescent="0.3">
      <c r="A462" s="1">
        <v>562</v>
      </c>
      <c r="B462">
        <v>21616</v>
      </c>
      <c r="F462" s="2" t="s">
        <v>76</v>
      </c>
      <c r="G462" s="2" t="s">
        <v>72</v>
      </c>
      <c r="H462" s="2" t="s">
        <v>37</v>
      </c>
      <c r="I462" s="2" t="s">
        <v>46</v>
      </c>
      <c r="J462" s="2" t="s">
        <v>176</v>
      </c>
      <c r="K462" s="2" t="s">
        <v>328</v>
      </c>
      <c r="L462" s="2" t="s">
        <v>336</v>
      </c>
      <c r="M462" s="2" t="s">
        <v>337</v>
      </c>
      <c r="N462" s="3" t="s">
        <v>877</v>
      </c>
      <c r="O462" s="2" t="s">
        <v>174</v>
      </c>
      <c r="P462" s="2" t="s">
        <v>65</v>
      </c>
      <c r="Q462" s="2"/>
      <c r="R462" s="2"/>
      <c r="S462" s="2"/>
      <c r="T462" s="2" t="s">
        <v>56</v>
      </c>
      <c r="U462">
        <v>0</v>
      </c>
      <c r="V462">
        <v>90</v>
      </c>
      <c r="W462" s="4">
        <v>46001</v>
      </c>
      <c r="X462" s="4">
        <v>46101</v>
      </c>
      <c r="Y462" s="4">
        <v>46101</v>
      </c>
      <c r="Z462" s="4">
        <v>46191</v>
      </c>
      <c r="AA462" s="3"/>
      <c r="AB462" s="3" t="s">
        <v>2554</v>
      </c>
      <c r="AC462" s="2"/>
      <c r="AD462" s="2" t="s">
        <v>102</v>
      </c>
      <c r="AE462" s="2" t="s">
        <v>117</v>
      </c>
      <c r="AF462" s="2"/>
      <c r="AG462" s="2"/>
      <c r="AH462" s="2"/>
      <c r="AI462" s="2"/>
      <c r="AJ462" s="2" t="s">
        <v>50</v>
      </c>
      <c r="AK462" s="2" t="s">
        <v>49</v>
      </c>
    </row>
    <row r="463" spans="1:37" ht="28.8" x14ac:dyDescent="0.3">
      <c r="A463" s="1">
        <v>563</v>
      </c>
      <c r="B463">
        <v>21617</v>
      </c>
      <c r="F463" s="2" t="s">
        <v>76</v>
      </c>
      <c r="G463" s="2" t="s">
        <v>72</v>
      </c>
      <c r="H463" s="2" t="s">
        <v>37</v>
      </c>
      <c r="I463" s="2" t="s">
        <v>46</v>
      </c>
      <c r="J463" s="2" t="s">
        <v>176</v>
      </c>
      <c r="K463" s="2" t="s">
        <v>328</v>
      </c>
      <c r="L463" s="2" t="s">
        <v>340</v>
      </c>
      <c r="M463" s="2" t="s">
        <v>341</v>
      </c>
      <c r="N463" s="3" t="s">
        <v>877</v>
      </c>
      <c r="O463" s="2" t="s">
        <v>174</v>
      </c>
      <c r="P463" s="2" t="s">
        <v>65</v>
      </c>
      <c r="Q463" s="2"/>
      <c r="R463" s="2"/>
      <c r="S463" s="2"/>
      <c r="T463" s="2" t="s">
        <v>56</v>
      </c>
      <c r="U463">
        <v>0</v>
      </c>
      <c r="V463">
        <v>90</v>
      </c>
      <c r="W463" s="4">
        <v>46001</v>
      </c>
      <c r="X463" s="4">
        <v>46101</v>
      </c>
      <c r="Y463" s="4">
        <v>46101</v>
      </c>
      <c r="Z463" s="4">
        <v>46191</v>
      </c>
      <c r="AA463" s="3"/>
      <c r="AB463" s="3" t="s">
        <v>2554</v>
      </c>
      <c r="AC463" s="2"/>
      <c r="AD463" s="2" t="s">
        <v>102</v>
      </c>
      <c r="AE463" s="2" t="s">
        <v>117</v>
      </c>
      <c r="AF463" s="2"/>
      <c r="AG463" s="2"/>
      <c r="AH463" s="2"/>
      <c r="AI463" s="2"/>
      <c r="AJ463" s="2" t="s">
        <v>50</v>
      </c>
      <c r="AK463" s="2" t="s">
        <v>49</v>
      </c>
    </row>
    <row r="464" spans="1:37" ht="28.8" x14ac:dyDescent="0.3">
      <c r="A464" s="1">
        <v>564</v>
      </c>
      <c r="B464">
        <v>21618</v>
      </c>
      <c r="F464" s="2" t="s">
        <v>76</v>
      </c>
      <c r="G464" s="2" t="s">
        <v>72</v>
      </c>
      <c r="H464" s="2" t="s">
        <v>37</v>
      </c>
      <c r="I464" s="2" t="s">
        <v>46</v>
      </c>
      <c r="J464" s="2" t="s">
        <v>176</v>
      </c>
      <c r="K464" s="2" t="s">
        <v>328</v>
      </c>
      <c r="L464" s="2" t="s">
        <v>342</v>
      </c>
      <c r="M464" s="2" t="s">
        <v>343</v>
      </c>
      <c r="N464" s="3" t="s">
        <v>877</v>
      </c>
      <c r="O464" s="2" t="s">
        <v>174</v>
      </c>
      <c r="P464" s="2" t="s">
        <v>65</v>
      </c>
      <c r="Q464" s="2"/>
      <c r="R464" s="2"/>
      <c r="S464" s="2"/>
      <c r="T464" s="2" t="s">
        <v>56</v>
      </c>
      <c r="U464">
        <v>0</v>
      </c>
      <c r="V464">
        <v>90</v>
      </c>
      <c r="W464" s="4">
        <v>46001</v>
      </c>
      <c r="X464" s="4">
        <v>46101</v>
      </c>
      <c r="Y464" s="4">
        <v>46101</v>
      </c>
      <c r="Z464" s="4">
        <v>46191</v>
      </c>
      <c r="AA464" s="3"/>
      <c r="AB464" s="3" t="s">
        <v>2554</v>
      </c>
      <c r="AC464" s="2"/>
      <c r="AD464" s="2" t="s">
        <v>102</v>
      </c>
      <c r="AE464" s="2" t="s">
        <v>117</v>
      </c>
      <c r="AF464" s="2"/>
      <c r="AG464" s="2"/>
      <c r="AH464" s="2"/>
      <c r="AI464" s="2"/>
      <c r="AJ464" s="2" t="s">
        <v>50</v>
      </c>
      <c r="AK464" s="2" t="s">
        <v>49</v>
      </c>
    </row>
    <row r="465" spans="1:37" ht="28.8" x14ac:dyDescent="0.3">
      <c r="A465" s="1">
        <v>565</v>
      </c>
      <c r="B465">
        <v>17764</v>
      </c>
      <c r="F465" s="2" t="s">
        <v>76</v>
      </c>
      <c r="G465" s="2" t="s">
        <v>78</v>
      </c>
      <c r="H465" s="2" t="s">
        <v>37</v>
      </c>
      <c r="I465" s="2" t="s">
        <v>46</v>
      </c>
      <c r="J465" s="2" t="s">
        <v>260</v>
      </c>
      <c r="K465" s="2" t="s">
        <v>328</v>
      </c>
      <c r="L465" s="2" t="s">
        <v>879</v>
      </c>
      <c r="M465" s="2" t="s">
        <v>880</v>
      </c>
      <c r="N465" s="3" t="s">
        <v>881</v>
      </c>
      <c r="O465" s="2" t="s">
        <v>53</v>
      </c>
      <c r="P465" s="2" t="s">
        <v>65</v>
      </c>
      <c r="Q465" s="2"/>
      <c r="R465" s="2"/>
      <c r="S465" s="2"/>
      <c r="T465" s="2" t="s">
        <v>56</v>
      </c>
      <c r="U465">
        <v>0</v>
      </c>
      <c r="V465">
        <v>365</v>
      </c>
      <c r="W465" s="4">
        <v>46001</v>
      </c>
      <c r="X465" s="4">
        <v>46059</v>
      </c>
      <c r="Y465" s="4">
        <v>46059</v>
      </c>
      <c r="Z465" s="4">
        <v>46424</v>
      </c>
      <c r="AA465" s="3"/>
      <c r="AB465" s="3" t="s">
        <v>878</v>
      </c>
      <c r="AC465" s="2"/>
      <c r="AD465" s="2" t="s">
        <v>102</v>
      </c>
      <c r="AE465" s="2" t="s">
        <v>102</v>
      </c>
      <c r="AF465" s="2"/>
      <c r="AG465" s="2"/>
      <c r="AH465" s="2"/>
      <c r="AI465" s="2"/>
      <c r="AJ465" s="2" t="s">
        <v>50</v>
      </c>
      <c r="AK465" s="2" t="s">
        <v>49</v>
      </c>
    </row>
    <row r="466" spans="1:37" ht="28.8" x14ac:dyDescent="0.3">
      <c r="A466" s="1">
        <v>566</v>
      </c>
      <c r="B466">
        <v>17161</v>
      </c>
      <c r="F466" s="2" t="s">
        <v>76</v>
      </c>
      <c r="G466" s="2" t="s">
        <v>78</v>
      </c>
      <c r="H466" s="2" t="s">
        <v>37</v>
      </c>
      <c r="I466" s="2" t="s">
        <v>46</v>
      </c>
      <c r="J466" s="2" t="s">
        <v>138</v>
      </c>
      <c r="K466" s="2" t="s">
        <v>757</v>
      </c>
      <c r="L466" s="2" t="s">
        <v>706</v>
      </c>
      <c r="M466" s="2" t="s">
        <v>771</v>
      </c>
      <c r="N466" s="3" t="s">
        <v>882</v>
      </c>
      <c r="O466" s="2" t="s">
        <v>60</v>
      </c>
      <c r="P466" s="2" t="s">
        <v>65</v>
      </c>
      <c r="Q466" s="2"/>
      <c r="R466" s="2"/>
      <c r="S466" s="2"/>
      <c r="T466" s="2" t="s">
        <v>56</v>
      </c>
      <c r="U466">
        <v>0</v>
      </c>
      <c r="V466">
        <v>1</v>
      </c>
      <c r="W466" s="4">
        <v>45992</v>
      </c>
      <c r="X466" s="4">
        <v>46028</v>
      </c>
      <c r="Y466" s="4">
        <v>46028</v>
      </c>
      <c r="Z466" s="4">
        <v>46029</v>
      </c>
      <c r="AA466" s="3" t="s">
        <v>883</v>
      </c>
      <c r="AB466" s="3" t="s">
        <v>691</v>
      </c>
      <c r="AC466" s="2"/>
      <c r="AD466" s="2" t="s">
        <v>117</v>
      </c>
      <c r="AE466" s="2" t="s">
        <v>117</v>
      </c>
      <c r="AF466" s="2"/>
      <c r="AG466" s="2"/>
      <c r="AH466" s="2"/>
      <c r="AI466" s="2"/>
      <c r="AJ466" s="2" t="s">
        <v>50</v>
      </c>
      <c r="AK466" s="2" t="s">
        <v>49</v>
      </c>
    </row>
    <row r="467" spans="1:37" ht="28.8" x14ac:dyDescent="0.3">
      <c r="A467" s="1">
        <v>567</v>
      </c>
      <c r="B467">
        <v>17164</v>
      </c>
      <c r="F467" s="2" t="s">
        <v>76</v>
      </c>
      <c r="G467" s="2" t="s">
        <v>78</v>
      </c>
      <c r="H467" s="2" t="s">
        <v>37</v>
      </c>
      <c r="I467" s="2" t="s">
        <v>46</v>
      </c>
      <c r="J467" s="2" t="s">
        <v>138</v>
      </c>
      <c r="K467" s="2" t="s">
        <v>687</v>
      </c>
      <c r="L467" s="2" t="s">
        <v>706</v>
      </c>
      <c r="M467" s="2" t="s">
        <v>707</v>
      </c>
      <c r="N467" s="3" t="s">
        <v>882</v>
      </c>
      <c r="O467" s="2" t="s">
        <v>60</v>
      </c>
      <c r="P467" s="2" t="s">
        <v>65</v>
      </c>
      <c r="Q467" s="2"/>
      <c r="R467" s="2"/>
      <c r="S467" s="2"/>
      <c r="T467" s="2" t="s">
        <v>56</v>
      </c>
      <c r="U467">
        <v>0</v>
      </c>
      <c r="V467">
        <v>1</v>
      </c>
      <c r="W467" s="4">
        <v>45993</v>
      </c>
      <c r="X467" s="4">
        <v>46028</v>
      </c>
      <c r="Y467" s="4">
        <v>46028</v>
      </c>
      <c r="Z467" s="4">
        <v>46029</v>
      </c>
      <c r="AA467" s="3" t="s">
        <v>883</v>
      </c>
      <c r="AB467" s="3" t="s">
        <v>763</v>
      </c>
      <c r="AC467" s="2"/>
      <c r="AD467" s="2" t="s">
        <v>117</v>
      </c>
      <c r="AE467" s="2" t="s">
        <v>117</v>
      </c>
      <c r="AF467" s="2"/>
      <c r="AG467" s="2"/>
      <c r="AH467" s="2"/>
      <c r="AI467" s="2"/>
      <c r="AJ467" s="2" t="s">
        <v>50</v>
      </c>
      <c r="AK467" s="2" t="s">
        <v>49</v>
      </c>
    </row>
    <row r="468" spans="1:37" ht="28.8" x14ac:dyDescent="0.3">
      <c r="A468" s="1">
        <v>568</v>
      </c>
      <c r="B468">
        <v>17149</v>
      </c>
      <c r="F468" s="2" t="s">
        <v>76</v>
      </c>
      <c r="G468" s="2" t="s">
        <v>78</v>
      </c>
      <c r="H468" s="2" t="s">
        <v>37</v>
      </c>
      <c r="I468" s="2" t="s">
        <v>46</v>
      </c>
      <c r="J468" s="2" t="s">
        <v>260</v>
      </c>
      <c r="K468" s="2" t="s">
        <v>757</v>
      </c>
      <c r="L468" s="2" t="s">
        <v>804</v>
      </c>
      <c r="M468" s="2" t="s">
        <v>805</v>
      </c>
      <c r="N468" s="3" t="s">
        <v>884</v>
      </c>
      <c r="O468" s="2" t="s">
        <v>53</v>
      </c>
      <c r="P468" s="2" t="s">
        <v>65</v>
      </c>
      <c r="Q468" s="2"/>
      <c r="R468" s="2" t="s">
        <v>180</v>
      </c>
      <c r="S468" s="2" t="s">
        <v>885</v>
      </c>
      <c r="T468" s="2" t="s">
        <v>56</v>
      </c>
      <c r="U468">
        <v>3607.9283300000002</v>
      </c>
      <c r="V468">
        <v>1</v>
      </c>
      <c r="W468" s="4">
        <v>45992</v>
      </c>
      <c r="X468" s="4">
        <v>46028</v>
      </c>
      <c r="Y468" s="4">
        <v>46028</v>
      </c>
      <c r="Z468" s="4">
        <v>46029</v>
      </c>
      <c r="AA468" s="3"/>
      <c r="AB468" s="3" t="s">
        <v>763</v>
      </c>
      <c r="AC468" s="2"/>
      <c r="AD468" s="2" t="s">
        <v>117</v>
      </c>
      <c r="AE468" s="2" t="s">
        <v>117</v>
      </c>
      <c r="AF468" s="2"/>
      <c r="AG468" s="2"/>
      <c r="AH468" s="2"/>
      <c r="AI468" s="2"/>
      <c r="AJ468" s="2" t="s">
        <v>50</v>
      </c>
      <c r="AK468" s="2" t="s">
        <v>49</v>
      </c>
    </row>
    <row r="469" spans="1:37" ht="28.8" x14ac:dyDescent="0.3">
      <c r="A469" s="1">
        <v>569</v>
      </c>
      <c r="B469">
        <v>17148</v>
      </c>
      <c r="F469" s="2" t="s">
        <v>76</v>
      </c>
      <c r="G469" s="2" t="s">
        <v>78</v>
      </c>
      <c r="H469" s="2" t="s">
        <v>37</v>
      </c>
      <c r="I469" s="2" t="s">
        <v>46</v>
      </c>
      <c r="J469" s="2" t="s">
        <v>260</v>
      </c>
      <c r="K469" s="2" t="s">
        <v>757</v>
      </c>
      <c r="L469" s="2" t="s">
        <v>697</v>
      </c>
      <c r="M469" s="2" t="s">
        <v>766</v>
      </c>
      <c r="N469" s="3" t="s">
        <v>884</v>
      </c>
      <c r="O469" s="2" t="s">
        <v>53</v>
      </c>
      <c r="P469" s="2" t="s">
        <v>65</v>
      </c>
      <c r="Q469" s="2"/>
      <c r="R469" s="2"/>
      <c r="S469" s="2"/>
      <c r="T469" s="2" t="s">
        <v>56</v>
      </c>
      <c r="U469">
        <v>0</v>
      </c>
      <c r="V469">
        <v>1</v>
      </c>
      <c r="W469" s="4">
        <v>45992</v>
      </c>
      <c r="X469" s="4">
        <v>46028</v>
      </c>
      <c r="Y469" s="4">
        <v>46028</v>
      </c>
      <c r="Z469" s="4">
        <v>46029</v>
      </c>
      <c r="AA469" s="3"/>
      <c r="AB469" s="3" t="s">
        <v>763</v>
      </c>
      <c r="AC469" s="2"/>
      <c r="AD469" s="2" t="s">
        <v>117</v>
      </c>
      <c r="AE469" s="2" t="s">
        <v>117</v>
      </c>
      <c r="AF469" s="2"/>
      <c r="AG469" s="2"/>
      <c r="AH469" s="2"/>
      <c r="AI469" s="2"/>
      <c r="AJ469" s="2" t="s">
        <v>50</v>
      </c>
      <c r="AK469" s="2" t="s">
        <v>49</v>
      </c>
    </row>
    <row r="470" spans="1:37" ht="28.8" x14ac:dyDescent="0.3">
      <c r="A470" s="1">
        <v>570</v>
      </c>
      <c r="B470">
        <v>17147</v>
      </c>
      <c r="F470" s="2" t="s">
        <v>76</v>
      </c>
      <c r="G470" s="2" t="s">
        <v>78</v>
      </c>
      <c r="H470" s="2" t="s">
        <v>37</v>
      </c>
      <c r="I470" s="2" t="s">
        <v>46</v>
      </c>
      <c r="J470" s="2" t="s">
        <v>260</v>
      </c>
      <c r="K470" s="2" t="s">
        <v>757</v>
      </c>
      <c r="L470" s="2" t="s">
        <v>732</v>
      </c>
      <c r="M470" s="2" t="s">
        <v>791</v>
      </c>
      <c r="N470" s="3" t="s">
        <v>884</v>
      </c>
      <c r="O470" s="2" t="s">
        <v>53</v>
      </c>
      <c r="P470" s="2" t="s">
        <v>65</v>
      </c>
      <c r="Q470" s="2"/>
      <c r="R470" s="2"/>
      <c r="S470" s="2"/>
      <c r="T470" s="2" t="s">
        <v>56</v>
      </c>
      <c r="U470">
        <v>0</v>
      </c>
      <c r="V470">
        <v>1</v>
      </c>
      <c r="W470" s="4">
        <v>45992</v>
      </c>
      <c r="X470" s="4">
        <v>46028</v>
      </c>
      <c r="Y470" s="4">
        <v>46028</v>
      </c>
      <c r="Z470" s="4">
        <v>46029</v>
      </c>
      <c r="AA470" s="3"/>
      <c r="AB470" s="3" t="s">
        <v>700</v>
      </c>
      <c r="AC470" s="2"/>
      <c r="AD470" s="2" t="s">
        <v>117</v>
      </c>
      <c r="AE470" s="2" t="s">
        <v>117</v>
      </c>
      <c r="AF470" s="2"/>
      <c r="AG470" s="2"/>
      <c r="AH470" s="2"/>
      <c r="AI470" s="2"/>
      <c r="AJ470" s="2" t="s">
        <v>50</v>
      </c>
      <c r="AK470" s="2" t="s">
        <v>49</v>
      </c>
    </row>
    <row r="471" spans="1:37" ht="28.8" x14ac:dyDescent="0.3">
      <c r="A471" s="1">
        <v>571</v>
      </c>
      <c r="B471">
        <v>17163</v>
      </c>
      <c r="F471" s="2" t="s">
        <v>76</v>
      </c>
      <c r="G471" s="2" t="s">
        <v>78</v>
      </c>
      <c r="H471" s="2" t="s">
        <v>37</v>
      </c>
      <c r="I471" s="2" t="s">
        <v>46</v>
      </c>
      <c r="J471" s="2" t="s">
        <v>260</v>
      </c>
      <c r="K471" s="2" t="s">
        <v>687</v>
      </c>
      <c r="L471" s="2" t="s">
        <v>697</v>
      </c>
      <c r="M471" s="2" t="s">
        <v>698</v>
      </c>
      <c r="N471" s="3" t="s">
        <v>884</v>
      </c>
      <c r="O471" s="2" t="s">
        <v>53</v>
      </c>
      <c r="P471" s="2" t="s">
        <v>65</v>
      </c>
      <c r="Q471" s="2"/>
      <c r="R471" s="2"/>
      <c r="S471" s="2"/>
      <c r="T471" s="2" t="s">
        <v>56</v>
      </c>
      <c r="U471">
        <v>0</v>
      </c>
      <c r="V471">
        <v>1</v>
      </c>
      <c r="W471" s="4">
        <v>45993</v>
      </c>
      <c r="X471" s="4">
        <v>46028</v>
      </c>
      <c r="Y471" s="4">
        <v>46028</v>
      </c>
      <c r="Z471" s="4">
        <v>46029</v>
      </c>
      <c r="AA471" s="3"/>
      <c r="AB471" s="3" t="s">
        <v>700</v>
      </c>
      <c r="AC471" s="2"/>
      <c r="AD471" s="2" t="s">
        <v>117</v>
      </c>
      <c r="AE471" s="2" t="s">
        <v>117</v>
      </c>
      <c r="AF471" s="2"/>
      <c r="AG471" s="2"/>
      <c r="AH471" s="2"/>
      <c r="AI471" s="2"/>
      <c r="AJ471" s="2" t="s">
        <v>50</v>
      </c>
      <c r="AK471" s="2" t="s">
        <v>49</v>
      </c>
    </row>
    <row r="472" spans="1:37" ht="28.8" x14ac:dyDescent="0.3">
      <c r="A472" s="1">
        <v>572</v>
      </c>
      <c r="B472">
        <v>17162</v>
      </c>
      <c r="F472" s="2" t="s">
        <v>76</v>
      </c>
      <c r="G472" s="2" t="s">
        <v>78</v>
      </c>
      <c r="H472" s="2" t="s">
        <v>37</v>
      </c>
      <c r="I472" s="2" t="s">
        <v>46</v>
      </c>
      <c r="J472" s="2" t="s">
        <v>260</v>
      </c>
      <c r="K472" s="2" t="s">
        <v>687</v>
      </c>
      <c r="L472" s="2" t="s">
        <v>732</v>
      </c>
      <c r="M472" s="2" t="s">
        <v>733</v>
      </c>
      <c r="N472" s="3" t="s">
        <v>884</v>
      </c>
      <c r="O472" s="2" t="s">
        <v>53</v>
      </c>
      <c r="P472" s="2" t="s">
        <v>65</v>
      </c>
      <c r="Q472" s="2"/>
      <c r="R472" s="2" t="s">
        <v>180</v>
      </c>
      <c r="S472" s="2" t="s">
        <v>885</v>
      </c>
      <c r="T472" s="2" t="s">
        <v>56</v>
      </c>
      <c r="U472">
        <v>3607.9283300000002</v>
      </c>
      <c r="V472">
        <v>1</v>
      </c>
      <c r="W472" s="4">
        <v>45993</v>
      </c>
      <c r="X472" s="4">
        <v>46028</v>
      </c>
      <c r="Y472" s="4">
        <v>46028</v>
      </c>
      <c r="Z472" s="4">
        <v>46029</v>
      </c>
      <c r="AA472" s="3"/>
      <c r="AB472" s="3" t="s">
        <v>763</v>
      </c>
      <c r="AC472" s="2"/>
      <c r="AD472" s="2" t="s">
        <v>117</v>
      </c>
      <c r="AE472" s="2" t="s">
        <v>117</v>
      </c>
      <c r="AF472" s="2"/>
      <c r="AG472" s="2"/>
      <c r="AH472" s="2"/>
      <c r="AI472" s="2"/>
      <c r="AJ472" s="2" t="s">
        <v>50</v>
      </c>
      <c r="AK472" s="2" t="s">
        <v>49</v>
      </c>
    </row>
    <row r="473" spans="1:37" ht="28.8" x14ac:dyDescent="0.3">
      <c r="A473" s="1">
        <v>573</v>
      </c>
      <c r="B473">
        <v>17179</v>
      </c>
      <c r="F473" s="2" t="s">
        <v>76</v>
      </c>
      <c r="G473" s="2" t="s">
        <v>78</v>
      </c>
      <c r="H473" s="2" t="s">
        <v>37</v>
      </c>
      <c r="I473" s="2" t="s">
        <v>46</v>
      </c>
      <c r="J473" s="2" t="s">
        <v>260</v>
      </c>
      <c r="K473" s="2" t="s">
        <v>826</v>
      </c>
      <c r="L473" s="2" t="s">
        <v>430</v>
      </c>
      <c r="M473" s="2" t="s">
        <v>886</v>
      </c>
      <c r="N473" s="3" t="s">
        <v>887</v>
      </c>
      <c r="O473" s="2" t="s">
        <v>53</v>
      </c>
      <c r="P473" s="2" t="s">
        <v>65</v>
      </c>
      <c r="Q473" s="2"/>
      <c r="R473" s="2" t="s">
        <v>180</v>
      </c>
      <c r="S473" s="2" t="s">
        <v>885</v>
      </c>
      <c r="T473" s="2" t="s">
        <v>56</v>
      </c>
      <c r="U473">
        <v>3607.9283300000002</v>
      </c>
      <c r="V473">
        <v>1</v>
      </c>
      <c r="W473" s="4">
        <v>46017</v>
      </c>
      <c r="X473" s="4">
        <v>46028</v>
      </c>
      <c r="Y473" s="4">
        <v>46028</v>
      </c>
      <c r="Z473" s="4">
        <v>46029</v>
      </c>
      <c r="AA473" s="3"/>
      <c r="AB473" s="3" t="s">
        <v>691</v>
      </c>
      <c r="AC473" s="2"/>
      <c r="AD473" s="2" t="s">
        <v>117</v>
      </c>
      <c r="AE473" s="2" t="s">
        <v>117</v>
      </c>
      <c r="AF473" s="2"/>
      <c r="AG473" s="2"/>
      <c r="AH473" s="2"/>
      <c r="AI473" s="2"/>
      <c r="AJ473" s="2" t="s">
        <v>50</v>
      </c>
      <c r="AK473" s="2" t="s">
        <v>49</v>
      </c>
    </row>
    <row r="474" spans="1:37" ht="28.8" x14ac:dyDescent="0.3">
      <c r="A474" s="1">
        <v>574</v>
      </c>
      <c r="B474">
        <v>17765</v>
      </c>
      <c r="F474" s="2" t="s">
        <v>76</v>
      </c>
      <c r="G474" s="2" t="s">
        <v>78</v>
      </c>
      <c r="H474" s="2" t="s">
        <v>37</v>
      </c>
      <c r="I474" s="2" t="s">
        <v>46</v>
      </c>
      <c r="J474" s="2" t="s">
        <v>442</v>
      </c>
      <c r="K474" s="2" t="s">
        <v>328</v>
      </c>
      <c r="L474" s="2" t="s">
        <v>888</v>
      </c>
      <c r="M474" s="2" t="s">
        <v>889</v>
      </c>
      <c r="N474" s="3" t="s">
        <v>890</v>
      </c>
      <c r="O474" s="2" t="s">
        <v>174</v>
      </c>
      <c r="P474" s="2" t="s">
        <v>65</v>
      </c>
      <c r="Q474" s="2"/>
      <c r="R474" s="2"/>
      <c r="S474" s="2"/>
      <c r="T474" s="2" t="s">
        <v>56</v>
      </c>
      <c r="U474">
        <v>0</v>
      </c>
      <c r="V474">
        <v>365</v>
      </c>
      <c r="W474" s="4">
        <v>46001</v>
      </c>
      <c r="X474" s="4">
        <v>46059</v>
      </c>
      <c r="Y474" s="4">
        <v>46059</v>
      </c>
      <c r="Z474" s="4">
        <v>46424</v>
      </c>
      <c r="AA474" s="3"/>
      <c r="AB474" s="3" t="s">
        <v>878</v>
      </c>
      <c r="AC474" s="2"/>
      <c r="AD474" s="2" t="s">
        <v>102</v>
      </c>
      <c r="AE474" s="2" t="s">
        <v>102</v>
      </c>
      <c r="AF474" s="2"/>
      <c r="AG474" s="2"/>
      <c r="AH474" s="2"/>
      <c r="AI474" s="2"/>
      <c r="AJ474" s="2" t="s">
        <v>50</v>
      </c>
      <c r="AK474" s="2" t="s">
        <v>49</v>
      </c>
    </row>
    <row r="475" spans="1:37" ht="28.8" x14ac:dyDescent="0.3">
      <c r="A475" s="1">
        <v>575</v>
      </c>
      <c r="B475">
        <v>17766</v>
      </c>
      <c r="F475" s="2" t="s">
        <v>76</v>
      </c>
      <c r="G475" s="2" t="s">
        <v>78</v>
      </c>
      <c r="H475" s="2" t="s">
        <v>37</v>
      </c>
      <c r="I475" s="2" t="s">
        <v>46</v>
      </c>
      <c r="J475" s="2" t="s">
        <v>442</v>
      </c>
      <c r="K475" s="2" t="s">
        <v>328</v>
      </c>
      <c r="L475" s="2" t="s">
        <v>891</v>
      </c>
      <c r="M475" s="2" t="s">
        <v>892</v>
      </c>
      <c r="N475" s="3" t="s">
        <v>893</v>
      </c>
      <c r="O475" s="2" t="s">
        <v>174</v>
      </c>
      <c r="P475" s="2" t="s">
        <v>65</v>
      </c>
      <c r="Q475" s="2"/>
      <c r="R475" s="2"/>
      <c r="S475" s="2"/>
      <c r="T475" s="2" t="s">
        <v>56</v>
      </c>
      <c r="U475">
        <v>0</v>
      </c>
      <c r="V475">
        <v>365</v>
      </c>
      <c r="W475" s="4">
        <v>46001</v>
      </c>
      <c r="X475" s="4">
        <v>46059</v>
      </c>
      <c r="Y475" s="4">
        <v>46059</v>
      </c>
      <c r="Z475" s="4">
        <v>46424</v>
      </c>
      <c r="AA475" s="3"/>
      <c r="AB475" s="3" t="s">
        <v>878</v>
      </c>
      <c r="AC475" s="2"/>
      <c r="AD475" s="2" t="s">
        <v>102</v>
      </c>
      <c r="AE475" s="2" t="s">
        <v>102</v>
      </c>
      <c r="AF475" s="2"/>
      <c r="AG475" s="2"/>
      <c r="AH475" s="2"/>
      <c r="AI475" s="2"/>
      <c r="AJ475" s="2" t="s">
        <v>50</v>
      </c>
      <c r="AK475" s="2" t="s">
        <v>49</v>
      </c>
    </row>
    <row r="476" spans="1:37" ht="28.8" x14ac:dyDescent="0.3">
      <c r="A476" s="1">
        <v>576</v>
      </c>
      <c r="B476">
        <v>17767</v>
      </c>
      <c r="F476" s="2" t="s">
        <v>76</v>
      </c>
      <c r="G476" s="2" t="s">
        <v>78</v>
      </c>
      <c r="H476" s="2" t="s">
        <v>37</v>
      </c>
      <c r="I476" s="2" t="s">
        <v>46</v>
      </c>
      <c r="J476" s="2" t="s">
        <v>442</v>
      </c>
      <c r="K476" s="2" t="s">
        <v>328</v>
      </c>
      <c r="L476" s="2" t="s">
        <v>894</v>
      </c>
      <c r="M476" s="2" t="s">
        <v>895</v>
      </c>
      <c r="N476" s="3" t="s">
        <v>896</v>
      </c>
      <c r="O476" s="2" t="s">
        <v>174</v>
      </c>
      <c r="P476" s="2" t="s">
        <v>65</v>
      </c>
      <c r="Q476" s="2"/>
      <c r="R476" s="2"/>
      <c r="S476" s="2"/>
      <c r="T476" s="2" t="s">
        <v>56</v>
      </c>
      <c r="U476">
        <v>0</v>
      </c>
      <c r="V476">
        <v>365</v>
      </c>
      <c r="W476" s="4">
        <v>46001</v>
      </c>
      <c r="X476" s="4">
        <v>46059</v>
      </c>
      <c r="Y476" s="4">
        <v>46059</v>
      </c>
      <c r="Z476" s="4">
        <v>46424</v>
      </c>
      <c r="AA476" s="3"/>
      <c r="AB476" s="3" t="s">
        <v>878</v>
      </c>
      <c r="AC476" s="2"/>
      <c r="AD476" s="2" t="s">
        <v>102</v>
      </c>
      <c r="AE476" s="2" t="s">
        <v>102</v>
      </c>
      <c r="AF476" s="2"/>
      <c r="AG476" s="2"/>
      <c r="AH476" s="2"/>
      <c r="AI476" s="2"/>
      <c r="AJ476" s="2" t="s">
        <v>50</v>
      </c>
      <c r="AK476" s="2" t="s">
        <v>49</v>
      </c>
    </row>
    <row r="477" spans="1:37" ht="28.8" x14ac:dyDescent="0.3">
      <c r="A477" s="1">
        <v>577</v>
      </c>
      <c r="B477">
        <v>17768</v>
      </c>
      <c r="F477" s="2" t="s">
        <v>76</v>
      </c>
      <c r="G477" s="2" t="s">
        <v>78</v>
      </c>
      <c r="H477" s="2" t="s">
        <v>37</v>
      </c>
      <c r="I477" s="2" t="s">
        <v>46</v>
      </c>
      <c r="J477" s="2" t="s">
        <v>442</v>
      </c>
      <c r="K477" s="2" t="s">
        <v>328</v>
      </c>
      <c r="L477" s="2" t="s">
        <v>897</v>
      </c>
      <c r="M477" s="2" t="s">
        <v>898</v>
      </c>
      <c r="N477" s="3" t="s">
        <v>899</v>
      </c>
      <c r="O477" s="2" t="s">
        <v>174</v>
      </c>
      <c r="P477" s="2" t="s">
        <v>65</v>
      </c>
      <c r="Q477" s="2"/>
      <c r="R477" s="2"/>
      <c r="S477" s="2"/>
      <c r="T477" s="2" t="s">
        <v>56</v>
      </c>
      <c r="U477">
        <v>0</v>
      </c>
      <c r="V477">
        <v>365</v>
      </c>
      <c r="W477" s="4">
        <v>46001</v>
      </c>
      <c r="X477" s="4">
        <v>46059</v>
      </c>
      <c r="Y477" s="4">
        <v>46059</v>
      </c>
      <c r="Z477" s="4">
        <v>46424</v>
      </c>
      <c r="AA477" s="3"/>
      <c r="AB477" s="3" t="s">
        <v>878</v>
      </c>
      <c r="AC477" s="2"/>
      <c r="AD477" s="2" t="s">
        <v>102</v>
      </c>
      <c r="AE477" s="2" t="s">
        <v>102</v>
      </c>
      <c r="AF477" s="2"/>
      <c r="AG477" s="2"/>
      <c r="AH477" s="2"/>
      <c r="AI477" s="2"/>
      <c r="AJ477" s="2" t="s">
        <v>50</v>
      </c>
      <c r="AK477" s="2" t="s">
        <v>49</v>
      </c>
    </row>
    <row r="478" spans="1:37" ht="28.8" x14ac:dyDescent="0.3">
      <c r="A478" s="1">
        <v>578</v>
      </c>
      <c r="B478">
        <v>17769</v>
      </c>
      <c r="F478" s="2" t="s">
        <v>76</v>
      </c>
      <c r="G478" s="2" t="s">
        <v>78</v>
      </c>
      <c r="H478" s="2" t="s">
        <v>37</v>
      </c>
      <c r="I478" s="2" t="s">
        <v>46</v>
      </c>
      <c r="J478" s="2" t="s">
        <v>442</v>
      </c>
      <c r="K478" s="2" t="s">
        <v>328</v>
      </c>
      <c r="L478" s="2" t="s">
        <v>900</v>
      </c>
      <c r="M478" s="2" t="s">
        <v>901</v>
      </c>
      <c r="N478" s="3" t="s">
        <v>902</v>
      </c>
      <c r="O478" s="2" t="s">
        <v>174</v>
      </c>
      <c r="P478" s="2" t="s">
        <v>65</v>
      </c>
      <c r="Q478" s="2"/>
      <c r="R478" s="2"/>
      <c r="S478" s="2"/>
      <c r="T478" s="2" t="s">
        <v>56</v>
      </c>
      <c r="U478">
        <v>0</v>
      </c>
      <c r="V478">
        <v>365</v>
      </c>
      <c r="W478" s="4">
        <v>46001</v>
      </c>
      <c r="X478" s="4">
        <v>46059</v>
      </c>
      <c r="Y478" s="4">
        <v>46059</v>
      </c>
      <c r="Z478" s="4">
        <v>46424</v>
      </c>
      <c r="AA478" s="3"/>
      <c r="AB478" s="3" t="s">
        <v>903</v>
      </c>
      <c r="AC478" s="2"/>
      <c r="AD478" s="2" t="s">
        <v>102</v>
      </c>
      <c r="AE478" s="2" t="s">
        <v>102</v>
      </c>
      <c r="AF478" s="2"/>
      <c r="AG478" s="2"/>
      <c r="AH478" s="2"/>
      <c r="AI478" s="2"/>
      <c r="AJ478" s="2" t="s">
        <v>50</v>
      </c>
      <c r="AK478" s="2" t="s">
        <v>49</v>
      </c>
    </row>
    <row r="479" spans="1:37" ht="28.8" x14ac:dyDescent="0.3">
      <c r="A479" s="1">
        <v>579</v>
      </c>
      <c r="B479">
        <v>17770</v>
      </c>
      <c r="F479" s="2" t="s">
        <v>76</v>
      </c>
      <c r="G479" s="2" t="s">
        <v>78</v>
      </c>
      <c r="H479" s="2" t="s">
        <v>37</v>
      </c>
      <c r="I479" s="2" t="s">
        <v>46</v>
      </c>
      <c r="J479" s="2" t="s">
        <v>442</v>
      </c>
      <c r="K479" s="2" t="s">
        <v>328</v>
      </c>
      <c r="L479" s="2" t="s">
        <v>904</v>
      </c>
      <c r="M479" s="2" t="s">
        <v>905</v>
      </c>
      <c r="N479" s="3" t="s">
        <v>906</v>
      </c>
      <c r="O479" s="2" t="s">
        <v>174</v>
      </c>
      <c r="P479" s="2" t="s">
        <v>65</v>
      </c>
      <c r="Q479" s="2"/>
      <c r="R479" s="2"/>
      <c r="S479" s="2"/>
      <c r="T479" s="2" t="s">
        <v>56</v>
      </c>
      <c r="U479">
        <v>0</v>
      </c>
      <c r="V479">
        <v>365</v>
      </c>
      <c r="W479" s="4">
        <v>46001</v>
      </c>
      <c r="X479" s="4">
        <v>46059</v>
      </c>
      <c r="Y479" s="4">
        <v>46059</v>
      </c>
      <c r="Z479" s="4">
        <v>46424</v>
      </c>
      <c r="AA479" s="3"/>
      <c r="AB479" s="3" t="s">
        <v>878</v>
      </c>
      <c r="AC479" s="2"/>
      <c r="AD479" s="2" t="s">
        <v>102</v>
      </c>
      <c r="AE479" s="2" t="s">
        <v>102</v>
      </c>
      <c r="AF479" s="2"/>
      <c r="AG479" s="2"/>
      <c r="AH479" s="2"/>
      <c r="AI479" s="2"/>
      <c r="AJ479" s="2" t="s">
        <v>50</v>
      </c>
      <c r="AK479" s="2" t="s">
        <v>49</v>
      </c>
    </row>
    <row r="480" spans="1:37" ht="28.8" x14ac:dyDescent="0.3">
      <c r="A480" s="1">
        <v>580</v>
      </c>
      <c r="B480">
        <v>17771</v>
      </c>
      <c r="F480" s="2" t="s">
        <v>76</v>
      </c>
      <c r="G480" s="2" t="s">
        <v>78</v>
      </c>
      <c r="H480" s="2" t="s">
        <v>37</v>
      </c>
      <c r="I480" s="2" t="s">
        <v>46</v>
      </c>
      <c r="J480" s="2" t="s">
        <v>442</v>
      </c>
      <c r="K480" s="2" t="s">
        <v>328</v>
      </c>
      <c r="L480" s="2" t="s">
        <v>907</v>
      </c>
      <c r="M480" s="2" t="s">
        <v>908</v>
      </c>
      <c r="N480" s="3" t="s">
        <v>909</v>
      </c>
      <c r="O480" s="2" t="s">
        <v>174</v>
      </c>
      <c r="P480" s="2" t="s">
        <v>65</v>
      </c>
      <c r="Q480" s="2"/>
      <c r="R480" s="2"/>
      <c r="S480" s="2"/>
      <c r="T480" s="2" t="s">
        <v>56</v>
      </c>
      <c r="U480">
        <v>0</v>
      </c>
      <c r="V480">
        <v>365</v>
      </c>
      <c r="W480" s="4">
        <v>46001</v>
      </c>
      <c r="X480" s="4">
        <v>46059</v>
      </c>
      <c r="Y480" s="4">
        <v>46059</v>
      </c>
      <c r="Z480" s="4">
        <v>46424</v>
      </c>
      <c r="AA480" s="3"/>
      <c r="AB480" s="3" t="s">
        <v>903</v>
      </c>
      <c r="AC480" s="2"/>
      <c r="AD480" s="2" t="s">
        <v>102</v>
      </c>
      <c r="AE480" s="2" t="s">
        <v>102</v>
      </c>
      <c r="AF480" s="2"/>
      <c r="AG480" s="2"/>
      <c r="AH480" s="2"/>
      <c r="AI480" s="2"/>
      <c r="AJ480" s="2" t="s">
        <v>50</v>
      </c>
      <c r="AK480" s="2" t="s">
        <v>49</v>
      </c>
    </row>
    <row r="481" spans="1:37" ht="28.8" x14ac:dyDescent="0.3">
      <c r="A481" s="1">
        <v>581</v>
      </c>
      <c r="B481">
        <v>17772</v>
      </c>
      <c r="F481" s="2" t="s">
        <v>76</v>
      </c>
      <c r="G481" s="2" t="s">
        <v>78</v>
      </c>
      <c r="H481" s="2" t="s">
        <v>37</v>
      </c>
      <c r="I481" s="2" t="s">
        <v>46</v>
      </c>
      <c r="J481" s="2" t="s">
        <v>442</v>
      </c>
      <c r="K481" s="2" t="s">
        <v>328</v>
      </c>
      <c r="L481" s="2" t="s">
        <v>910</v>
      </c>
      <c r="M481" s="2" t="s">
        <v>911</v>
      </c>
      <c r="N481" s="3" t="s">
        <v>902</v>
      </c>
      <c r="O481" s="2" t="s">
        <v>174</v>
      </c>
      <c r="P481" s="2" t="s">
        <v>65</v>
      </c>
      <c r="Q481" s="2"/>
      <c r="R481" s="2"/>
      <c r="S481" s="2"/>
      <c r="T481" s="2" t="s">
        <v>56</v>
      </c>
      <c r="U481">
        <v>0</v>
      </c>
      <c r="V481">
        <v>365</v>
      </c>
      <c r="W481" s="4">
        <v>46001</v>
      </c>
      <c r="X481" s="4">
        <v>46059</v>
      </c>
      <c r="Y481" s="4">
        <v>46059</v>
      </c>
      <c r="Z481" s="4">
        <v>46424</v>
      </c>
      <c r="AA481" s="3"/>
      <c r="AB481" s="3" t="s">
        <v>903</v>
      </c>
      <c r="AC481" s="2"/>
      <c r="AD481" s="2" t="s">
        <v>102</v>
      </c>
      <c r="AE481" s="2" t="s">
        <v>102</v>
      </c>
      <c r="AF481" s="2"/>
      <c r="AG481" s="2"/>
      <c r="AH481" s="2"/>
      <c r="AI481" s="2"/>
      <c r="AJ481" s="2" t="s">
        <v>50</v>
      </c>
      <c r="AK481" s="2" t="s">
        <v>49</v>
      </c>
    </row>
    <row r="482" spans="1:37" ht="28.8" x14ac:dyDescent="0.3">
      <c r="A482" s="1">
        <v>582</v>
      </c>
      <c r="B482">
        <v>20067</v>
      </c>
      <c r="F482" s="2" t="s">
        <v>76</v>
      </c>
      <c r="G482" s="2" t="s">
        <v>78</v>
      </c>
      <c r="H482" s="2" t="s">
        <v>37</v>
      </c>
      <c r="I482" s="2" t="s">
        <v>46</v>
      </c>
      <c r="J482" s="2" t="s">
        <v>260</v>
      </c>
      <c r="K482" s="2" t="s">
        <v>344</v>
      </c>
      <c r="L482" s="2" t="s">
        <v>912</v>
      </c>
      <c r="M482" s="2" t="s">
        <v>913</v>
      </c>
      <c r="N482" s="3" t="s">
        <v>914</v>
      </c>
      <c r="O482" s="2" t="s">
        <v>53</v>
      </c>
      <c r="P482" s="2" t="s">
        <v>65</v>
      </c>
      <c r="Q482" s="2"/>
      <c r="R482" s="2"/>
      <c r="S482" s="2"/>
      <c r="T482" s="2" t="s">
        <v>56</v>
      </c>
      <c r="U482">
        <v>0</v>
      </c>
      <c r="V482">
        <v>365</v>
      </c>
      <c r="W482" s="4">
        <v>46120</v>
      </c>
      <c r="X482" s="4">
        <v>46132</v>
      </c>
      <c r="Y482" s="4">
        <v>46132</v>
      </c>
      <c r="Z482" s="4">
        <v>46497</v>
      </c>
      <c r="AA482" s="3"/>
      <c r="AB482" s="3" t="s">
        <v>1713</v>
      </c>
      <c r="AC482" s="2"/>
      <c r="AD482" s="2" t="s">
        <v>102</v>
      </c>
      <c r="AE482" s="2" t="s">
        <v>45</v>
      </c>
      <c r="AF482" s="2"/>
      <c r="AG482" s="2"/>
      <c r="AH482" s="2"/>
      <c r="AI482" s="2"/>
      <c r="AJ482" s="2" t="s">
        <v>50</v>
      </c>
      <c r="AK482" s="2" t="s">
        <v>49</v>
      </c>
    </row>
    <row r="483" spans="1:37" ht="28.8" x14ac:dyDescent="0.3">
      <c r="A483" s="1">
        <v>583</v>
      </c>
      <c r="B483">
        <v>21644</v>
      </c>
      <c r="F483" s="2" t="s">
        <v>76</v>
      </c>
      <c r="G483" s="2" t="s">
        <v>72</v>
      </c>
      <c r="H483" s="2" t="s">
        <v>37</v>
      </c>
      <c r="I483" s="2" t="s">
        <v>46</v>
      </c>
      <c r="J483" s="2" t="s">
        <v>176</v>
      </c>
      <c r="K483" s="2" t="s">
        <v>344</v>
      </c>
      <c r="L483" s="2" t="s">
        <v>350</v>
      </c>
      <c r="M483" s="2" t="s">
        <v>351</v>
      </c>
      <c r="N483" s="3" t="s">
        <v>915</v>
      </c>
      <c r="O483" s="2" t="s">
        <v>174</v>
      </c>
      <c r="P483" s="2" t="s">
        <v>65</v>
      </c>
      <c r="Q483" s="2"/>
      <c r="R483" s="2"/>
      <c r="S483" s="2"/>
      <c r="T483" s="2" t="s">
        <v>56</v>
      </c>
      <c r="U483">
        <v>0</v>
      </c>
      <c r="V483">
        <v>90</v>
      </c>
      <c r="W483" s="4">
        <v>46002</v>
      </c>
      <c r="X483" s="4">
        <v>46108</v>
      </c>
      <c r="Y483" s="4">
        <v>46108</v>
      </c>
      <c r="Z483" s="4">
        <v>46198</v>
      </c>
      <c r="AA483" s="3"/>
      <c r="AB483" s="3" t="s">
        <v>2555</v>
      </c>
      <c r="AC483" s="2"/>
      <c r="AD483" s="2" t="s">
        <v>102</v>
      </c>
      <c r="AE483" s="2" t="s">
        <v>101</v>
      </c>
      <c r="AF483" s="2"/>
      <c r="AG483" s="2"/>
      <c r="AH483" s="2"/>
      <c r="AI483" s="2"/>
      <c r="AJ483" s="2" t="s">
        <v>50</v>
      </c>
      <c r="AK483" s="2" t="s">
        <v>49</v>
      </c>
    </row>
    <row r="484" spans="1:37" ht="28.8" x14ac:dyDescent="0.3">
      <c r="A484" s="1">
        <v>584</v>
      </c>
      <c r="B484">
        <v>21645</v>
      </c>
      <c r="F484" s="2" t="s">
        <v>76</v>
      </c>
      <c r="G484" s="2" t="s">
        <v>72</v>
      </c>
      <c r="H484" s="2" t="s">
        <v>37</v>
      </c>
      <c r="I484" s="2" t="s">
        <v>46</v>
      </c>
      <c r="J484" s="2" t="s">
        <v>176</v>
      </c>
      <c r="K484" s="2" t="s">
        <v>344</v>
      </c>
      <c r="L484" s="2" t="s">
        <v>345</v>
      </c>
      <c r="M484" s="2" t="s">
        <v>346</v>
      </c>
      <c r="N484" s="3" t="s">
        <v>915</v>
      </c>
      <c r="O484" s="2" t="s">
        <v>174</v>
      </c>
      <c r="P484" s="2" t="s">
        <v>65</v>
      </c>
      <c r="Q484" s="2"/>
      <c r="R484" s="2"/>
      <c r="S484" s="2"/>
      <c r="T484" s="2" t="s">
        <v>56</v>
      </c>
      <c r="U484">
        <v>0</v>
      </c>
      <c r="V484">
        <v>90</v>
      </c>
      <c r="W484" s="4">
        <v>46002</v>
      </c>
      <c r="X484" s="4">
        <v>46108</v>
      </c>
      <c r="Y484" s="4">
        <v>46108</v>
      </c>
      <c r="Z484" s="4">
        <v>46198</v>
      </c>
      <c r="AA484" s="3"/>
      <c r="AB484" s="3" t="s">
        <v>2556</v>
      </c>
      <c r="AC484" s="2"/>
      <c r="AD484" s="2" t="s">
        <v>102</v>
      </c>
      <c r="AE484" s="2" t="s">
        <v>101</v>
      </c>
      <c r="AF484" s="2"/>
      <c r="AG484" s="2"/>
      <c r="AH484" s="2"/>
      <c r="AI484" s="2"/>
      <c r="AJ484" s="2" t="s">
        <v>50</v>
      </c>
      <c r="AK484" s="2" t="s">
        <v>49</v>
      </c>
    </row>
    <row r="485" spans="1:37" ht="28.8" x14ac:dyDescent="0.3">
      <c r="A485" s="1">
        <v>585</v>
      </c>
      <c r="B485">
        <v>21646</v>
      </c>
      <c r="F485" s="2" t="s">
        <v>76</v>
      </c>
      <c r="G485" s="2" t="s">
        <v>72</v>
      </c>
      <c r="H485" s="2" t="s">
        <v>37</v>
      </c>
      <c r="I485" s="2" t="s">
        <v>46</v>
      </c>
      <c r="J485" s="2" t="s">
        <v>176</v>
      </c>
      <c r="K485" s="2" t="s">
        <v>344</v>
      </c>
      <c r="L485" s="2" t="s">
        <v>348</v>
      </c>
      <c r="M485" s="2" t="s">
        <v>349</v>
      </c>
      <c r="N485" s="3" t="s">
        <v>915</v>
      </c>
      <c r="O485" s="2" t="s">
        <v>174</v>
      </c>
      <c r="P485" s="2" t="s">
        <v>65</v>
      </c>
      <c r="Q485" s="2"/>
      <c r="R485" s="2"/>
      <c r="S485" s="2"/>
      <c r="T485" s="2" t="s">
        <v>56</v>
      </c>
      <c r="U485">
        <v>0</v>
      </c>
      <c r="V485">
        <v>90</v>
      </c>
      <c r="W485" s="4">
        <v>46002</v>
      </c>
      <c r="X485" s="4">
        <v>46108</v>
      </c>
      <c r="Y485" s="4">
        <v>46108</v>
      </c>
      <c r="Z485" s="4">
        <v>46198</v>
      </c>
      <c r="AA485" s="3"/>
      <c r="AB485" s="3" t="s">
        <v>2557</v>
      </c>
      <c r="AC485" s="2"/>
      <c r="AD485" s="2" t="s">
        <v>102</v>
      </c>
      <c r="AE485" s="2" t="s">
        <v>101</v>
      </c>
      <c r="AF485" s="2"/>
      <c r="AG485" s="2"/>
      <c r="AH485" s="2"/>
      <c r="AI485" s="2"/>
      <c r="AJ485" s="2" t="s">
        <v>50</v>
      </c>
      <c r="AK485" s="2" t="s">
        <v>49</v>
      </c>
    </row>
    <row r="486" spans="1:37" ht="28.8" x14ac:dyDescent="0.3">
      <c r="A486" s="1">
        <v>586</v>
      </c>
      <c r="B486">
        <v>17778</v>
      </c>
      <c r="F486" s="2" t="s">
        <v>76</v>
      </c>
      <c r="G486" s="2" t="s">
        <v>78</v>
      </c>
      <c r="H486" s="2" t="s">
        <v>37</v>
      </c>
      <c r="I486" s="2" t="s">
        <v>46</v>
      </c>
      <c r="J486" s="2" t="s">
        <v>442</v>
      </c>
      <c r="K486" s="2" t="s">
        <v>344</v>
      </c>
      <c r="L486" s="2" t="s">
        <v>350</v>
      </c>
      <c r="M486" s="2" t="s">
        <v>351</v>
      </c>
      <c r="N486" s="3" t="s">
        <v>441</v>
      </c>
      <c r="O486" s="2" t="s">
        <v>174</v>
      </c>
      <c r="P486" s="2" t="s">
        <v>65</v>
      </c>
      <c r="Q486" s="2"/>
      <c r="R486" s="2"/>
      <c r="S486" s="2"/>
      <c r="T486" s="2" t="s">
        <v>56</v>
      </c>
      <c r="U486">
        <v>0</v>
      </c>
      <c r="V486">
        <v>365</v>
      </c>
      <c r="W486" s="4">
        <v>46002</v>
      </c>
      <c r="X486" s="4">
        <v>46059</v>
      </c>
      <c r="Y486" s="4">
        <v>46059</v>
      </c>
      <c r="Z486" s="4">
        <v>46424</v>
      </c>
      <c r="AA486" s="3"/>
      <c r="AB486" s="3" t="s">
        <v>916</v>
      </c>
      <c r="AC486" s="2"/>
      <c r="AD486" s="2" t="s">
        <v>102</v>
      </c>
      <c r="AE486" s="2" t="s">
        <v>102</v>
      </c>
      <c r="AF486" s="2"/>
      <c r="AG486" s="2"/>
      <c r="AH486" s="2"/>
      <c r="AI486" s="2"/>
      <c r="AJ486" s="2" t="s">
        <v>50</v>
      </c>
      <c r="AK486" s="2" t="s">
        <v>49</v>
      </c>
    </row>
    <row r="487" spans="1:37" ht="28.8" x14ac:dyDescent="0.3">
      <c r="A487" s="1">
        <v>587</v>
      </c>
      <c r="B487">
        <v>17779</v>
      </c>
      <c r="F487" s="2" t="s">
        <v>76</v>
      </c>
      <c r="G487" s="2" t="s">
        <v>78</v>
      </c>
      <c r="H487" s="2" t="s">
        <v>37</v>
      </c>
      <c r="I487" s="2" t="s">
        <v>46</v>
      </c>
      <c r="J487" s="2" t="s">
        <v>442</v>
      </c>
      <c r="K487" s="2" t="s">
        <v>344</v>
      </c>
      <c r="L487" s="2" t="s">
        <v>348</v>
      </c>
      <c r="M487" s="2" t="s">
        <v>349</v>
      </c>
      <c r="N487" s="3" t="s">
        <v>647</v>
      </c>
      <c r="O487" s="2" t="s">
        <v>174</v>
      </c>
      <c r="P487" s="2" t="s">
        <v>65</v>
      </c>
      <c r="Q487" s="2"/>
      <c r="R487" s="2"/>
      <c r="S487" s="2"/>
      <c r="T487" s="2" t="s">
        <v>56</v>
      </c>
      <c r="U487">
        <v>0</v>
      </c>
      <c r="V487">
        <v>365</v>
      </c>
      <c r="W487" s="4">
        <v>46002</v>
      </c>
      <c r="X487" s="4">
        <v>46059</v>
      </c>
      <c r="Y487" s="4">
        <v>46059</v>
      </c>
      <c r="Z487" s="4">
        <v>46424</v>
      </c>
      <c r="AA487" s="3"/>
      <c r="AB487" s="3" t="s">
        <v>916</v>
      </c>
      <c r="AC487" s="2"/>
      <c r="AD487" s="2" t="s">
        <v>102</v>
      </c>
      <c r="AE487" s="2" t="s">
        <v>102</v>
      </c>
      <c r="AF487" s="2"/>
      <c r="AG487" s="2"/>
      <c r="AH487" s="2"/>
      <c r="AI487" s="2"/>
      <c r="AJ487" s="2" t="s">
        <v>50</v>
      </c>
      <c r="AK487" s="2" t="s">
        <v>49</v>
      </c>
    </row>
    <row r="488" spans="1:37" ht="28.8" x14ac:dyDescent="0.3">
      <c r="A488" s="1">
        <v>588</v>
      </c>
      <c r="B488">
        <v>17780</v>
      </c>
      <c r="F488" s="2" t="s">
        <v>76</v>
      </c>
      <c r="G488" s="2" t="s">
        <v>78</v>
      </c>
      <c r="H488" s="2" t="s">
        <v>37</v>
      </c>
      <c r="I488" s="2" t="s">
        <v>46</v>
      </c>
      <c r="J488" s="2" t="s">
        <v>442</v>
      </c>
      <c r="K488" s="2" t="s">
        <v>344</v>
      </c>
      <c r="L488" s="2" t="s">
        <v>721</v>
      </c>
      <c r="M488" s="2" t="s">
        <v>722</v>
      </c>
      <c r="N488" s="3" t="s">
        <v>647</v>
      </c>
      <c r="O488" s="2" t="s">
        <v>174</v>
      </c>
      <c r="P488" s="2" t="s">
        <v>65</v>
      </c>
      <c r="Q488" s="2"/>
      <c r="R488" s="2"/>
      <c r="S488" s="2"/>
      <c r="T488" s="2" t="s">
        <v>56</v>
      </c>
      <c r="U488">
        <v>0</v>
      </c>
      <c r="V488">
        <v>365</v>
      </c>
      <c r="W488" s="4">
        <v>46002</v>
      </c>
      <c r="X488" s="4">
        <v>46059</v>
      </c>
      <c r="Y488" s="4">
        <v>46059</v>
      </c>
      <c r="Z488" s="4">
        <v>46424</v>
      </c>
      <c r="AA488" s="3"/>
      <c r="AB488" s="3" t="s">
        <v>916</v>
      </c>
      <c r="AC488" s="2"/>
      <c r="AD488" s="2" t="s">
        <v>102</v>
      </c>
      <c r="AE488" s="2" t="s">
        <v>102</v>
      </c>
      <c r="AF488" s="2"/>
      <c r="AG488" s="2"/>
      <c r="AH488" s="2"/>
      <c r="AI488" s="2"/>
      <c r="AJ488" s="2" t="s">
        <v>50</v>
      </c>
      <c r="AK488" s="2" t="s">
        <v>49</v>
      </c>
    </row>
    <row r="489" spans="1:37" ht="28.8" x14ac:dyDescent="0.3">
      <c r="A489" s="1">
        <v>589</v>
      </c>
      <c r="B489">
        <v>17781</v>
      </c>
      <c r="F489" s="2" t="s">
        <v>76</v>
      </c>
      <c r="G489" s="2" t="s">
        <v>78</v>
      </c>
      <c r="H489" s="2" t="s">
        <v>37</v>
      </c>
      <c r="I489" s="2" t="s">
        <v>46</v>
      </c>
      <c r="J489" s="2" t="s">
        <v>442</v>
      </c>
      <c r="K489" s="2" t="s">
        <v>344</v>
      </c>
      <c r="L489" s="2" t="s">
        <v>704</v>
      </c>
      <c r="M489" s="2" t="s">
        <v>705</v>
      </c>
      <c r="N489" s="3" t="s">
        <v>647</v>
      </c>
      <c r="O489" s="2" t="s">
        <v>174</v>
      </c>
      <c r="P489" s="2" t="s">
        <v>65</v>
      </c>
      <c r="Q489" s="2"/>
      <c r="R489" s="2"/>
      <c r="S489" s="2"/>
      <c r="T489" s="2" t="s">
        <v>56</v>
      </c>
      <c r="U489">
        <v>0</v>
      </c>
      <c r="V489">
        <v>365</v>
      </c>
      <c r="W489" s="4">
        <v>46002</v>
      </c>
      <c r="X489" s="4">
        <v>46059</v>
      </c>
      <c r="Y489" s="4">
        <v>46059</v>
      </c>
      <c r="Z489" s="4">
        <v>46424</v>
      </c>
      <c r="AA489" s="3"/>
      <c r="AB489" s="3" t="s">
        <v>916</v>
      </c>
      <c r="AC489" s="2"/>
      <c r="AD489" s="2" t="s">
        <v>102</v>
      </c>
      <c r="AE489" s="2" t="s">
        <v>102</v>
      </c>
      <c r="AF489" s="2"/>
      <c r="AG489" s="2"/>
      <c r="AH489" s="2"/>
      <c r="AI489" s="2"/>
      <c r="AJ489" s="2" t="s">
        <v>50</v>
      </c>
      <c r="AK489" s="2" t="s">
        <v>49</v>
      </c>
    </row>
    <row r="490" spans="1:37" ht="28.8" x14ac:dyDescent="0.3">
      <c r="A490" s="1">
        <v>590</v>
      </c>
      <c r="B490">
        <v>17782</v>
      </c>
      <c r="F490" s="2" t="s">
        <v>76</v>
      </c>
      <c r="G490" s="2" t="s">
        <v>78</v>
      </c>
      <c r="H490" s="2" t="s">
        <v>37</v>
      </c>
      <c r="I490" s="2" t="s">
        <v>46</v>
      </c>
      <c r="J490" s="2" t="s">
        <v>920</v>
      </c>
      <c r="K490" s="2" t="s">
        <v>344</v>
      </c>
      <c r="L490" s="2" t="s">
        <v>350</v>
      </c>
      <c r="M490" s="2" t="s">
        <v>351</v>
      </c>
      <c r="N490" s="3" t="s">
        <v>917</v>
      </c>
      <c r="O490" s="2" t="s">
        <v>53</v>
      </c>
      <c r="P490" s="2" t="s">
        <v>65</v>
      </c>
      <c r="Q490" s="2"/>
      <c r="R490" s="2" t="s">
        <v>918</v>
      </c>
      <c r="S490" s="2" t="s">
        <v>919</v>
      </c>
      <c r="T490" s="2" t="s">
        <v>116</v>
      </c>
      <c r="U490">
        <v>0</v>
      </c>
      <c r="V490">
        <v>1095</v>
      </c>
      <c r="W490" s="4">
        <v>46002</v>
      </c>
      <c r="X490" s="4">
        <v>46059</v>
      </c>
      <c r="Y490" s="4">
        <v>46059</v>
      </c>
      <c r="Z490" s="4">
        <v>47154</v>
      </c>
      <c r="AA490" s="3"/>
      <c r="AB490" s="3" t="s">
        <v>916</v>
      </c>
      <c r="AC490" s="2"/>
      <c r="AD490" s="2" t="s">
        <v>102</v>
      </c>
      <c r="AE490" s="2" t="s">
        <v>102</v>
      </c>
      <c r="AF490" s="2"/>
      <c r="AG490" s="2"/>
      <c r="AH490" s="2"/>
      <c r="AI490" s="2"/>
      <c r="AJ490" s="2" t="s">
        <v>50</v>
      </c>
      <c r="AK490" s="2" t="s">
        <v>49</v>
      </c>
    </row>
    <row r="491" spans="1:37" ht="28.8" x14ac:dyDescent="0.3">
      <c r="A491" s="1">
        <v>591</v>
      </c>
      <c r="B491">
        <v>17783</v>
      </c>
      <c r="F491" s="2" t="s">
        <v>76</v>
      </c>
      <c r="G491" s="2" t="s">
        <v>78</v>
      </c>
      <c r="H491" s="2" t="s">
        <v>37</v>
      </c>
      <c r="I491" s="2" t="s">
        <v>46</v>
      </c>
      <c r="J491" s="2" t="s">
        <v>920</v>
      </c>
      <c r="K491" s="2" t="s">
        <v>344</v>
      </c>
      <c r="L491" s="2" t="s">
        <v>345</v>
      </c>
      <c r="M491" s="2" t="s">
        <v>346</v>
      </c>
      <c r="N491" s="3" t="s">
        <v>917</v>
      </c>
      <c r="O491" s="2" t="s">
        <v>53</v>
      </c>
      <c r="P491" s="2" t="s">
        <v>65</v>
      </c>
      <c r="Q491" s="2"/>
      <c r="R491" s="2" t="s">
        <v>918</v>
      </c>
      <c r="S491" s="2" t="s">
        <v>919</v>
      </c>
      <c r="T491" s="2" t="s">
        <v>56</v>
      </c>
      <c r="U491">
        <v>0</v>
      </c>
      <c r="V491">
        <v>1095</v>
      </c>
      <c r="W491" s="4">
        <v>46002</v>
      </c>
      <c r="X491" s="4">
        <v>46059</v>
      </c>
      <c r="Y491" s="4">
        <v>46059</v>
      </c>
      <c r="Z491" s="4">
        <v>47154</v>
      </c>
      <c r="AA491" s="3"/>
      <c r="AB491" s="3" t="s">
        <v>916</v>
      </c>
      <c r="AC491" s="2"/>
      <c r="AD491" s="2" t="s">
        <v>102</v>
      </c>
      <c r="AE491" s="2" t="s">
        <v>102</v>
      </c>
      <c r="AF491" s="2"/>
      <c r="AG491" s="2"/>
      <c r="AH491" s="2"/>
      <c r="AI491" s="2"/>
      <c r="AJ491" s="2" t="s">
        <v>50</v>
      </c>
      <c r="AK491" s="2" t="s">
        <v>49</v>
      </c>
    </row>
    <row r="492" spans="1:37" ht="28.8" x14ac:dyDescent="0.3">
      <c r="A492" s="1">
        <v>592</v>
      </c>
      <c r="B492">
        <v>17784</v>
      </c>
      <c r="F492" s="2" t="s">
        <v>76</v>
      </c>
      <c r="G492" s="2" t="s">
        <v>78</v>
      </c>
      <c r="H492" s="2" t="s">
        <v>37</v>
      </c>
      <c r="I492" s="2" t="s">
        <v>46</v>
      </c>
      <c r="J492" s="2" t="s">
        <v>920</v>
      </c>
      <c r="K492" s="2" t="s">
        <v>344</v>
      </c>
      <c r="L492" s="2" t="s">
        <v>348</v>
      </c>
      <c r="M492" s="2" t="s">
        <v>349</v>
      </c>
      <c r="N492" s="3" t="s">
        <v>917</v>
      </c>
      <c r="O492" s="2" t="s">
        <v>53</v>
      </c>
      <c r="P492" s="2" t="s">
        <v>65</v>
      </c>
      <c r="Q492" s="2"/>
      <c r="R492" s="2" t="s">
        <v>918</v>
      </c>
      <c r="S492" s="2" t="s">
        <v>921</v>
      </c>
      <c r="T492" s="2" t="s">
        <v>116</v>
      </c>
      <c r="U492">
        <v>0</v>
      </c>
      <c r="V492">
        <v>1095</v>
      </c>
      <c r="W492" s="4">
        <v>46002</v>
      </c>
      <c r="X492" s="4">
        <v>46059</v>
      </c>
      <c r="Y492" s="4">
        <v>46059</v>
      </c>
      <c r="Z492" s="4">
        <v>47154</v>
      </c>
      <c r="AA492" s="3"/>
      <c r="AB492" s="3" t="s">
        <v>916</v>
      </c>
      <c r="AC492" s="2"/>
      <c r="AD492" s="2" t="s">
        <v>102</v>
      </c>
      <c r="AE492" s="2" t="s">
        <v>102</v>
      </c>
      <c r="AF492" s="2"/>
      <c r="AG492" s="2"/>
      <c r="AH492" s="2"/>
      <c r="AI492" s="2"/>
      <c r="AJ492" s="2" t="s">
        <v>50</v>
      </c>
      <c r="AK492" s="2" t="s">
        <v>49</v>
      </c>
    </row>
    <row r="493" spans="1:37" ht="28.8" x14ac:dyDescent="0.3">
      <c r="A493" s="1">
        <v>593</v>
      </c>
      <c r="B493">
        <v>21690</v>
      </c>
      <c r="F493" s="2" t="s">
        <v>76</v>
      </c>
      <c r="G493" s="2" t="s">
        <v>72</v>
      </c>
      <c r="H493" s="2" t="s">
        <v>37</v>
      </c>
      <c r="I493" s="2" t="s">
        <v>46</v>
      </c>
      <c r="J493" s="2" t="s">
        <v>176</v>
      </c>
      <c r="K493" s="2" t="s">
        <v>614</v>
      </c>
      <c r="L493" s="2" t="s">
        <v>618</v>
      </c>
      <c r="M493" s="2" t="s">
        <v>619</v>
      </c>
      <c r="N493" s="3" t="s">
        <v>915</v>
      </c>
      <c r="O493" s="2" t="s">
        <v>174</v>
      </c>
      <c r="P493" s="2" t="s">
        <v>65</v>
      </c>
      <c r="Q493" s="2"/>
      <c r="R493" s="2"/>
      <c r="S493" s="2"/>
      <c r="T493" s="2" t="s">
        <v>56</v>
      </c>
      <c r="U493">
        <v>0</v>
      </c>
      <c r="V493">
        <v>92</v>
      </c>
      <c r="W493" s="4">
        <v>46003</v>
      </c>
      <c r="X493" s="4">
        <v>46116</v>
      </c>
      <c r="Y493" s="4">
        <v>46116</v>
      </c>
      <c r="Z493" s="4">
        <v>46185</v>
      </c>
      <c r="AA493" s="3"/>
      <c r="AB493" s="3" t="s">
        <v>2558</v>
      </c>
      <c r="AC493" s="2"/>
      <c r="AD493" s="2" t="s">
        <v>102</v>
      </c>
      <c r="AE493" s="2" t="s">
        <v>118</v>
      </c>
      <c r="AF493" s="2"/>
      <c r="AG493" s="2"/>
      <c r="AH493" s="2"/>
      <c r="AI493" s="2"/>
      <c r="AJ493" s="2" t="s">
        <v>50</v>
      </c>
      <c r="AK493" s="2" t="s">
        <v>49</v>
      </c>
    </row>
    <row r="494" spans="1:37" ht="28.8" x14ac:dyDescent="0.3">
      <c r="A494" s="1">
        <v>594</v>
      </c>
      <c r="B494">
        <v>21685</v>
      </c>
      <c r="F494" s="2" t="s">
        <v>76</v>
      </c>
      <c r="G494" s="2" t="s">
        <v>72</v>
      </c>
      <c r="H494" s="2" t="s">
        <v>37</v>
      </c>
      <c r="I494" s="2" t="s">
        <v>46</v>
      </c>
      <c r="J494" s="2" t="s">
        <v>176</v>
      </c>
      <c r="K494" s="2" t="s">
        <v>614</v>
      </c>
      <c r="L494" s="2" t="s">
        <v>620</v>
      </c>
      <c r="M494" s="2" t="s">
        <v>621</v>
      </c>
      <c r="N494" s="3" t="s">
        <v>915</v>
      </c>
      <c r="O494" s="2" t="s">
        <v>174</v>
      </c>
      <c r="P494" s="2" t="s">
        <v>65</v>
      </c>
      <c r="Q494" s="2"/>
      <c r="R494" s="2"/>
      <c r="S494" s="2"/>
      <c r="T494" s="2" t="s">
        <v>56</v>
      </c>
      <c r="U494">
        <v>0</v>
      </c>
      <c r="V494">
        <v>92</v>
      </c>
      <c r="W494" s="4">
        <v>46003</v>
      </c>
      <c r="X494" s="4">
        <v>46116</v>
      </c>
      <c r="Y494" s="4">
        <v>46116</v>
      </c>
      <c r="Z494" s="4">
        <v>46185</v>
      </c>
      <c r="AA494" s="3"/>
      <c r="AB494" s="3" t="s">
        <v>2558</v>
      </c>
      <c r="AC494" s="2"/>
      <c r="AD494" s="2" t="s">
        <v>102</v>
      </c>
      <c r="AE494" s="2" t="s">
        <v>118</v>
      </c>
      <c r="AF494" s="2"/>
      <c r="AG494" s="2"/>
      <c r="AH494" s="2"/>
      <c r="AI494" s="2"/>
      <c r="AJ494" s="2" t="s">
        <v>50</v>
      </c>
      <c r="AK494" s="2" t="s">
        <v>49</v>
      </c>
    </row>
    <row r="495" spans="1:37" ht="28.8" x14ac:dyDescent="0.3">
      <c r="A495" s="1">
        <v>595</v>
      </c>
      <c r="B495">
        <v>21683</v>
      </c>
      <c r="F495" s="2" t="s">
        <v>76</v>
      </c>
      <c r="G495" s="2" t="s">
        <v>72</v>
      </c>
      <c r="H495" s="2" t="s">
        <v>37</v>
      </c>
      <c r="I495" s="2" t="s">
        <v>46</v>
      </c>
      <c r="J495" s="2" t="s">
        <v>176</v>
      </c>
      <c r="K495" s="2" t="s">
        <v>614</v>
      </c>
      <c r="L495" s="2" t="s">
        <v>273</v>
      </c>
      <c r="M495" s="2" t="s">
        <v>621</v>
      </c>
      <c r="N495" s="3" t="s">
        <v>915</v>
      </c>
      <c r="O495" s="2" t="s">
        <v>174</v>
      </c>
      <c r="P495" s="2" t="s">
        <v>65</v>
      </c>
      <c r="Q495" s="2"/>
      <c r="R495" s="2"/>
      <c r="S495" s="2"/>
      <c r="T495" s="2" t="s">
        <v>56</v>
      </c>
      <c r="U495">
        <v>0</v>
      </c>
      <c r="V495">
        <v>92</v>
      </c>
      <c r="W495" s="4">
        <v>46003</v>
      </c>
      <c r="X495" s="4">
        <v>46116</v>
      </c>
      <c r="Y495" s="4">
        <v>46116</v>
      </c>
      <c r="Z495" s="4">
        <v>46185</v>
      </c>
      <c r="AA495" s="3"/>
      <c r="AB495" s="3" t="s">
        <v>2559</v>
      </c>
      <c r="AC495" s="2"/>
      <c r="AD495" s="2" t="s">
        <v>102</v>
      </c>
      <c r="AE495" s="2" t="s">
        <v>118</v>
      </c>
      <c r="AF495" s="2"/>
      <c r="AG495" s="2"/>
      <c r="AH495" s="2"/>
      <c r="AI495" s="2"/>
      <c r="AJ495" s="2" t="s">
        <v>50</v>
      </c>
      <c r="AK495" s="2" t="s">
        <v>49</v>
      </c>
    </row>
    <row r="496" spans="1:37" ht="28.8" x14ac:dyDescent="0.3">
      <c r="A496" s="1">
        <v>596</v>
      </c>
      <c r="B496">
        <v>21682</v>
      </c>
      <c r="F496" s="2" t="s">
        <v>76</v>
      </c>
      <c r="G496" s="2" t="s">
        <v>72</v>
      </c>
      <c r="H496" s="2" t="s">
        <v>37</v>
      </c>
      <c r="I496" s="2" t="s">
        <v>46</v>
      </c>
      <c r="J496" s="2" t="s">
        <v>176</v>
      </c>
      <c r="K496" s="2" t="s">
        <v>614</v>
      </c>
      <c r="L496" s="2" t="s">
        <v>278</v>
      </c>
      <c r="M496" s="2" t="s">
        <v>623</v>
      </c>
      <c r="N496" s="3" t="s">
        <v>915</v>
      </c>
      <c r="O496" s="2" t="s">
        <v>174</v>
      </c>
      <c r="P496" s="2" t="s">
        <v>65</v>
      </c>
      <c r="Q496" s="2"/>
      <c r="R496" s="2"/>
      <c r="S496" s="2"/>
      <c r="T496" s="2" t="s">
        <v>56</v>
      </c>
      <c r="U496">
        <v>0</v>
      </c>
      <c r="V496">
        <v>92</v>
      </c>
      <c r="W496" s="4">
        <v>46003</v>
      </c>
      <c r="X496" s="4">
        <v>46116</v>
      </c>
      <c r="Y496" s="4">
        <v>46116</v>
      </c>
      <c r="Z496" s="4">
        <v>46185</v>
      </c>
      <c r="AA496" s="3"/>
      <c r="AB496" s="3" t="s">
        <v>2559</v>
      </c>
      <c r="AC496" s="2"/>
      <c r="AD496" s="2" t="s">
        <v>102</v>
      </c>
      <c r="AE496" s="2" t="s">
        <v>118</v>
      </c>
      <c r="AF496" s="2"/>
      <c r="AG496" s="2"/>
      <c r="AH496" s="2"/>
      <c r="AI496" s="2"/>
      <c r="AJ496" s="2" t="s">
        <v>50</v>
      </c>
      <c r="AK496" s="2" t="s">
        <v>49</v>
      </c>
    </row>
    <row r="497" spans="1:37" ht="28.8" x14ac:dyDescent="0.3">
      <c r="A497" s="1">
        <v>597</v>
      </c>
      <c r="B497">
        <v>21681</v>
      </c>
      <c r="F497" s="2" t="s">
        <v>76</v>
      </c>
      <c r="G497" s="2" t="s">
        <v>72</v>
      </c>
      <c r="H497" s="2" t="s">
        <v>37</v>
      </c>
      <c r="I497" s="2" t="s">
        <v>46</v>
      </c>
      <c r="J497" s="2" t="s">
        <v>176</v>
      </c>
      <c r="K497" s="2" t="s">
        <v>614</v>
      </c>
      <c r="L497" s="2" t="s">
        <v>281</v>
      </c>
      <c r="M497" s="2" t="s">
        <v>623</v>
      </c>
      <c r="N497" s="3" t="s">
        <v>915</v>
      </c>
      <c r="O497" s="2" t="s">
        <v>174</v>
      </c>
      <c r="P497" s="2" t="s">
        <v>65</v>
      </c>
      <c r="Q497" s="2"/>
      <c r="R497" s="2"/>
      <c r="S497" s="2"/>
      <c r="T497" s="2" t="s">
        <v>56</v>
      </c>
      <c r="U497">
        <v>0</v>
      </c>
      <c r="V497">
        <v>92</v>
      </c>
      <c r="W497" s="4">
        <v>46003</v>
      </c>
      <c r="X497" s="4">
        <v>46116</v>
      </c>
      <c r="Y497" s="4">
        <v>46116</v>
      </c>
      <c r="Z497" s="4">
        <v>46185</v>
      </c>
      <c r="AA497" s="3"/>
      <c r="AB497" s="3" t="s">
        <v>2559</v>
      </c>
      <c r="AC497" s="2"/>
      <c r="AD497" s="2" t="s">
        <v>102</v>
      </c>
      <c r="AE497" s="2" t="s">
        <v>118</v>
      </c>
      <c r="AF497" s="2"/>
      <c r="AG497" s="2"/>
      <c r="AH497" s="2"/>
      <c r="AI497" s="2"/>
      <c r="AJ497" s="2" t="s">
        <v>50</v>
      </c>
      <c r="AK497" s="2" t="s">
        <v>49</v>
      </c>
    </row>
    <row r="498" spans="1:37" ht="28.8" x14ac:dyDescent="0.3">
      <c r="A498" s="1">
        <v>598</v>
      </c>
      <c r="B498">
        <v>21680</v>
      </c>
      <c r="F498" s="2" t="s">
        <v>76</v>
      </c>
      <c r="G498" s="2" t="s">
        <v>72</v>
      </c>
      <c r="H498" s="2" t="s">
        <v>37</v>
      </c>
      <c r="I498" s="2" t="s">
        <v>46</v>
      </c>
      <c r="J498" s="2" t="s">
        <v>176</v>
      </c>
      <c r="K498" s="2" t="s">
        <v>614</v>
      </c>
      <c r="L498" s="2" t="s">
        <v>283</v>
      </c>
      <c r="M498" s="2" t="s">
        <v>625</v>
      </c>
      <c r="N498" s="3" t="s">
        <v>915</v>
      </c>
      <c r="O498" s="2" t="s">
        <v>174</v>
      </c>
      <c r="P498" s="2" t="s">
        <v>65</v>
      </c>
      <c r="Q498" s="2"/>
      <c r="R498" s="2"/>
      <c r="S498" s="2"/>
      <c r="T498" s="2" t="s">
        <v>56</v>
      </c>
      <c r="U498">
        <v>0</v>
      </c>
      <c r="V498">
        <v>92</v>
      </c>
      <c r="W498" s="4">
        <v>46003</v>
      </c>
      <c r="X498" s="4">
        <v>46116</v>
      </c>
      <c r="Y498" s="4">
        <v>46116</v>
      </c>
      <c r="Z498" s="4">
        <v>46185</v>
      </c>
      <c r="AA498" s="3"/>
      <c r="AB498" s="3" t="s">
        <v>2560</v>
      </c>
      <c r="AC498" s="2"/>
      <c r="AD498" s="2" t="s">
        <v>102</v>
      </c>
      <c r="AE498" s="2" t="s">
        <v>118</v>
      </c>
      <c r="AF498" s="2"/>
      <c r="AG498" s="2"/>
      <c r="AH498" s="2"/>
      <c r="AI498" s="2"/>
      <c r="AJ498" s="2" t="s">
        <v>50</v>
      </c>
      <c r="AK498" s="2" t="s">
        <v>49</v>
      </c>
    </row>
    <row r="499" spans="1:37" ht="28.8" x14ac:dyDescent="0.3">
      <c r="A499" s="1">
        <v>599</v>
      </c>
      <c r="B499">
        <v>20088</v>
      </c>
      <c r="F499" s="2" t="s">
        <v>76</v>
      </c>
      <c r="G499" s="2" t="s">
        <v>78</v>
      </c>
      <c r="H499" s="2" t="s">
        <v>37</v>
      </c>
      <c r="I499" s="2" t="s">
        <v>46</v>
      </c>
      <c r="J499" s="2" t="s">
        <v>260</v>
      </c>
      <c r="K499" s="2" t="s">
        <v>614</v>
      </c>
      <c r="L499" s="2" t="s">
        <v>912</v>
      </c>
      <c r="M499" s="2" t="s">
        <v>923</v>
      </c>
      <c r="N499" s="3" t="s">
        <v>924</v>
      </c>
      <c r="O499" s="2" t="s">
        <v>53</v>
      </c>
      <c r="P499" s="2" t="s">
        <v>65</v>
      </c>
      <c r="Q499" s="2"/>
      <c r="R499" s="2"/>
      <c r="S499" s="2"/>
      <c r="T499" s="2" t="s">
        <v>56</v>
      </c>
      <c r="U499">
        <v>0</v>
      </c>
      <c r="V499">
        <v>365</v>
      </c>
      <c r="W499" s="4">
        <v>46121</v>
      </c>
      <c r="X499" s="4">
        <v>46122</v>
      </c>
      <c r="Y499" s="4">
        <v>46122</v>
      </c>
      <c r="Z499" s="4">
        <v>46487</v>
      </c>
      <c r="AA499" s="3"/>
      <c r="AB499" s="3" t="s">
        <v>1716</v>
      </c>
      <c r="AC499" s="2"/>
      <c r="AD499" s="2" t="s">
        <v>102</v>
      </c>
      <c r="AE499" s="2" t="s">
        <v>101</v>
      </c>
      <c r="AF499" s="2"/>
      <c r="AG499" s="2"/>
      <c r="AH499" s="2"/>
      <c r="AI499" s="2"/>
      <c r="AJ499" s="2" t="s">
        <v>50</v>
      </c>
      <c r="AK499" s="2" t="s">
        <v>49</v>
      </c>
    </row>
    <row r="500" spans="1:37" ht="28.8" x14ac:dyDescent="0.3">
      <c r="A500" s="1">
        <v>601</v>
      </c>
      <c r="B500">
        <v>17791</v>
      </c>
      <c r="F500" s="2" t="s">
        <v>76</v>
      </c>
      <c r="G500" s="2" t="s">
        <v>78</v>
      </c>
      <c r="H500" s="2" t="s">
        <v>37</v>
      </c>
      <c r="I500" s="2" t="s">
        <v>46</v>
      </c>
      <c r="J500" s="2" t="s">
        <v>920</v>
      </c>
      <c r="K500" s="2" t="s">
        <v>614</v>
      </c>
      <c r="L500" s="2" t="s">
        <v>618</v>
      </c>
      <c r="M500" s="2" t="s">
        <v>619</v>
      </c>
      <c r="N500" s="3" t="s">
        <v>917</v>
      </c>
      <c r="O500" s="2" t="s">
        <v>53</v>
      </c>
      <c r="P500" s="2" t="s">
        <v>65</v>
      </c>
      <c r="Q500" s="2"/>
      <c r="R500" s="2" t="s">
        <v>918</v>
      </c>
      <c r="S500" s="2" t="s">
        <v>919</v>
      </c>
      <c r="T500" s="2" t="s">
        <v>116</v>
      </c>
      <c r="U500">
        <v>0</v>
      </c>
      <c r="V500">
        <v>1095</v>
      </c>
      <c r="W500" s="4">
        <v>46003</v>
      </c>
      <c r="X500" s="4">
        <v>46059</v>
      </c>
      <c r="Y500" s="4">
        <v>46059</v>
      </c>
      <c r="Z500" s="4">
        <v>47154</v>
      </c>
      <c r="AA500" s="3"/>
      <c r="AB500" s="3" t="s">
        <v>922</v>
      </c>
      <c r="AC500" s="2"/>
      <c r="AD500" s="2" t="s">
        <v>102</v>
      </c>
      <c r="AE500" s="2" t="s">
        <v>102</v>
      </c>
      <c r="AF500" s="2"/>
      <c r="AG500" s="2"/>
      <c r="AH500" s="2"/>
      <c r="AI500" s="2"/>
      <c r="AJ500" s="2" t="s">
        <v>50</v>
      </c>
      <c r="AK500" s="2" t="s">
        <v>49</v>
      </c>
    </row>
    <row r="501" spans="1:37" ht="28.8" x14ac:dyDescent="0.3">
      <c r="A501" s="1">
        <v>602</v>
      </c>
      <c r="B501">
        <v>17792</v>
      </c>
      <c r="F501" s="2" t="s">
        <v>76</v>
      </c>
      <c r="G501" s="2" t="s">
        <v>78</v>
      </c>
      <c r="H501" s="2" t="s">
        <v>37</v>
      </c>
      <c r="I501" s="2" t="s">
        <v>46</v>
      </c>
      <c r="J501" s="2" t="s">
        <v>920</v>
      </c>
      <c r="K501" s="2" t="s">
        <v>614</v>
      </c>
      <c r="L501" s="2" t="s">
        <v>620</v>
      </c>
      <c r="M501" s="2" t="s">
        <v>621</v>
      </c>
      <c r="N501" s="3" t="s">
        <v>917</v>
      </c>
      <c r="O501" s="2" t="s">
        <v>53</v>
      </c>
      <c r="P501" s="2" t="s">
        <v>65</v>
      </c>
      <c r="Q501" s="2"/>
      <c r="R501" s="2" t="s">
        <v>918</v>
      </c>
      <c r="S501" s="2" t="s">
        <v>919</v>
      </c>
      <c r="T501" s="2" t="s">
        <v>116</v>
      </c>
      <c r="U501">
        <v>0</v>
      </c>
      <c r="V501">
        <v>1095</v>
      </c>
      <c r="W501" s="4">
        <v>46003</v>
      </c>
      <c r="X501" s="4">
        <v>46059</v>
      </c>
      <c r="Y501" s="4">
        <v>46059</v>
      </c>
      <c r="Z501" s="4">
        <v>47154</v>
      </c>
      <c r="AA501" s="3"/>
      <c r="AB501" s="3" t="s">
        <v>925</v>
      </c>
      <c r="AC501" s="2"/>
      <c r="AD501" s="2" t="s">
        <v>102</v>
      </c>
      <c r="AE501" s="2" t="s">
        <v>102</v>
      </c>
      <c r="AF501" s="2"/>
      <c r="AG501" s="2"/>
      <c r="AH501" s="2"/>
      <c r="AI501" s="2"/>
      <c r="AJ501" s="2" t="s">
        <v>50</v>
      </c>
      <c r="AK501" s="2" t="s">
        <v>49</v>
      </c>
    </row>
    <row r="502" spans="1:37" ht="28.8" x14ac:dyDescent="0.3">
      <c r="A502" s="1">
        <v>603</v>
      </c>
      <c r="B502">
        <v>17793</v>
      </c>
      <c r="F502" s="2" t="s">
        <v>76</v>
      </c>
      <c r="G502" s="2" t="s">
        <v>78</v>
      </c>
      <c r="H502" s="2" t="s">
        <v>37</v>
      </c>
      <c r="I502" s="2" t="s">
        <v>46</v>
      </c>
      <c r="J502" s="2" t="s">
        <v>920</v>
      </c>
      <c r="K502" s="2" t="s">
        <v>614</v>
      </c>
      <c r="L502" s="2" t="s">
        <v>273</v>
      </c>
      <c r="M502" s="2" t="s">
        <v>615</v>
      </c>
      <c r="N502" s="3" t="s">
        <v>917</v>
      </c>
      <c r="O502" s="2" t="s">
        <v>53</v>
      </c>
      <c r="P502" s="2" t="s">
        <v>65</v>
      </c>
      <c r="Q502" s="2"/>
      <c r="R502" s="2" t="s">
        <v>918</v>
      </c>
      <c r="S502" s="2" t="s">
        <v>921</v>
      </c>
      <c r="T502" s="2" t="s">
        <v>116</v>
      </c>
      <c r="U502">
        <v>0</v>
      </c>
      <c r="V502">
        <v>1095</v>
      </c>
      <c r="W502" s="4">
        <v>46003</v>
      </c>
      <c r="X502" s="4">
        <v>46059</v>
      </c>
      <c r="Y502" s="4">
        <v>46059</v>
      </c>
      <c r="Z502" s="4">
        <v>47154</v>
      </c>
      <c r="AA502" s="3"/>
      <c r="AB502" s="3" t="s">
        <v>925</v>
      </c>
      <c r="AC502" s="2"/>
      <c r="AD502" s="2" t="s">
        <v>102</v>
      </c>
      <c r="AE502" s="2" t="s">
        <v>102</v>
      </c>
      <c r="AF502" s="2"/>
      <c r="AG502" s="2"/>
      <c r="AH502" s="2"/>
      <c r="AI502" s="2"/>
      <c r="AJ502" s="2" t="s">
        <v>50</v>
      </c>
      <c r="AK502" s="2" t="s">
        <v>49</v>
      </c>
    </row>
    <row r="503" spans="1:37" ht="28.8" x14ac:dyDescent="0.3">
      <c r="A503" s="1">
        <v>604</v>
      </c>
      <c r="B503">
        <v>21367</v>
      </c>
      <c r="F503" s="2" t="s">
        <v>76</v>
      </c>
      <c r="G503" s="2" t="s">
        <v>72</v>
      </c>
      <c r="H503" s="2" t="s">
        <v>37</v>
      </c>
      <c r="I503" s="2" t="s">
        <v>46</v>
      </c>
      <c r="J503" s="2" t="s">
        <v>176</v>
      </c>
      <c r="K503" s="2" t="s">
        <v>66</v>
      </c>
      <c r="L503" s="2" t="s">
        <v>143</v>
      </c>
      <c r="M503" s="2" t="s">
        <v>310</v>
      </c>
      <c r="N503" s="3" t="s">
        <v>915</v>
      </c>
      <c r="O503" s="2" t="s">
        <v>174</v>
      </c>
      <c r="P503" s="2" t="s">
        <v>65</v>
      </c>
      <c r="Q503" s="2"/>
      <c r="R503" s="2"/>
      <c r="S503" s="2"/>
      <c r="T503" s="2" t="s">
        <v>56</v>
      </c>
      <c r="U503">
        <v>0</v>
      </c>
      <c r="V503">
        <v>90</v>
      </c>
      <c r="W503" s="4">
        <v>46004</v>
      </c>
      <c r="X503" s="4">
        <v>46090</v>
      </c>
      <c r="Y503" s="4">
        <v>46090</v>
      </c>
      <c r="Z503" s="4">
        <v>46180</v>
      </c>
      <c r="AA503" s="3"/>
      <c r="AB503" s="3" t="s">
        <v>1717</v>
      </c>
      <c r="AC503" s="2"/>
      <c r="AD503" s="2" t="s">
        <v>102</v>
      </c>
      <c r="AE503" s="2" t="s">
        <v>102</v>
      </c>
      <c r="AF503" s="2"/>
      <c r="AG503" s="2"/>
      <c r="AH503" s="2"/>
      <c r="AI503" s="2"/>
      <c r="AJ503" s="2" t="s">
        <v>50</v>
      </c>
      <c r="AK503" s="2" t="s">
        <v>49</v>
      </c>
    </row>
    <row r="504" spans="1:37" ht="28.8" x14ac:dyDescent="0.3">
      <c r="A504" s="1">
        <v>605</v>
      </c>
      <c r="B504">
        <v>21368</v>
      </c>
      <c r="F504" s="2" t="s">
        <v>76</v>
      </c>
      <c r="G504" s="2" t="s">
        <v>72</v>
      </c>
      <c r="H504" s="2" t="s">
        <v>37</v>
      </c>
      <c r="I504" s="2" t="s">
        <v>46</v>
      </c>
      <c r="J504" s="2" t="s">
        <v>176</v>
      </c>
      <c r="K504" s="2" t="s">
        <v>66</v>
      </c>
      <c r="L504" s="2" t="s">
        <v>312</v>
      </c>
      <c r="M504" s="2" t="s">
        <v>313</v>
      </c>
      <c r="N504" s="3" t="s">
        <v>915</v>
      </c>
      <c r="O504" s="2" t="s">
        <v>174</v>
      </c>
      <c r="P504" s="2" t="s">
        <v>65</v>
      </c>
      <c r="Q504" s="2"/>
      <c r="R504" s="2"/>
      <c r="S504" s="2"/>
      <c r="T504" s="2" t="s">
        <v>56</v>
      </c>
      <c r="U504">
        <v>0</v>
      </c>
      <c r="V504">
        <v>90</v>
      </c>
      <c r="W504" s="4">
        <v>46004</v>
      </c>
      <c r="X504" s="4">
        <v>46090</v>
      </c>
      <c r="Y504" s="4">
        <v>46090</v>
      </c>
      <c r="Z504" s="4">
        <v>46180</v>
      </c>
      <c r="AA504" s="3"/>
      <c r="AB504" s="3" t="s">
        <v>1717</v>
      </c>
      <c r="AC504" s="2"/>
      <c r="AD504" s="2" t="s">
        <v>102</v>
      </c>
      <c r="AE504" s="2" t="s">
        <v>102</v>
      </c>
      <c r="AF504" s="2"/>
      <c r="AG504" s="2"/>
      <c r="AH504" s="2"/>
      <c r="AI504" s="2"/>
      <c r="AJ504" s="2" t="s">
        <v>50</v>
      </c>
      <c r="AK504" s="2" t="s">
        <v>49</v>
      </c>
    </row>
    <row r="505" spans="1:37" ht="28.8" x14ac:dyDescent="0.3">
      <c r="A505" s="1">
        <v>606</v>
      </c>
      <c r="B505">
        <v>21369</v>
      </c>
      <c r="F505" s="2" t="s">
        <v>76</v>
      </c>
      <c r="G505" s="2" t="s">
        <v>72</v>
      </c>
      <c r="H505" s="2" t="s">
        <v>37</v>
      </c>
      <c r="I505" s="2" t="s">
        <v>46</v>
      </c>
      <c r="J505" s="2" t="s">
        <v>176</v>
      </c>
      <c r="K505" s="2" t="s">
        <v>66</v>
      </c>
      <c r="L505" s="2" t="s">
        <v>314</v>
      </c>
      <c r="M505" s="2" t="s">
        <v>315</v>
      </c>
      <c r="N505" s="3" t="s">
        <v>915</v>
      </c>
      <c r="O505" s="2" t="s">
        <v>174</v>
      </c>
      <c r="P505" s="2" t="s">
        <v>65</v>
      </c>
      <c r="Q505" s="2"/>
      <c r="R505" s="2"/>
      <c r="S505" s="2"/>
      <c r="T505" s="2" t="s">
        <v>56</v>
      </c>
      <c r="U505">
        <v>0</v>
      </c>
      <c r="V505">
        <v>90</v>
      </c>
      <c r="W505" s="4">
        <v>46004</v>
      </c>
      <c r="X505" s="4">
        <v>46090</v>
      </c>
      <c r="Y505" s="4">
        <v>46090</v>
      </c>
      <c r="Z505" s="4">
        <v>46180</v>
      </c>
      <c r="AA505" s="3"/>
      <c r="AB505" s="3" t="s">
        <v>1717</v>
      </c>
      <c r="AC505" s="2"/>
      <c r="AD505" s="2" t="s">
        <v>102</v>
      </c>
      <c r="AE505" s="2" t="s">
        <v>102</v>
      </c>
      <c r="AF505" s="2"/>
      <c r="AG505" s="2"/>
      <c r="AH505" s="2"/>
      <c r="AI505" s="2"/>
      <c r="AJ505" s="2" t="s">
        <v>50</v>
      </c>
      <c r="AK505" s="2" t="s">
        <v>49</v>
      </c>
    </row>
    <row r="506" spans="1:37" x14ac:dyDescent="0.3">
      <c r="A506" s="1">
        <v>607</v>
      </c>
      <c r="F506" s="2" t="s">
        <v>76</v>
      </c>
      <c r="G506" s="2" t="s">
        <v>78</v>
      </c>
      <c r="H506" s="2" t="s">
        <v>37</v>
      </c>
      <c r="I506" s="2" t="s">
        <v>46</v>
      </c>
      <c r="J506" s="2" t="s">
        <v>260</v>
      </c>
      <c r="K506" s="2" t="s">
        <v>66</v>
      </c>
      <c r="L506" s="2" t="s">
        <v>143</v>
      </c>
      <c r="M506" s="2" t="s">
        <v>310</v>
      </c>
      <c r="N506" s="3" t="s">
        <v>926</v>
      </c>
      <c r="O506" s="2" t="s">
        <v>53</v>
      </c>
      <c r="P506" s="2" t="s">
        <v>65</v>
      </c>
      <c r="Q506" s="2"/>
      <c r="R506" s="2"/>
      <c r="S506" s="2"/>
      <c r="T506" s="2" t="s">
        <v>56</v>
      </c>
      <c r="U506">
        <v>0</v>
      </c>
      <c r="V506">
        <v>365</v>
      </c>
      <c r="W506" s="4">
        <v>46004</v>
      </c>
      <c r="X506" s="4"/>
      <c r="Y506" s="4">
        <v>46004</v>
      </c>
      <c r="Z506" s="4">
        <v>46369</v>
      </c>
      <c r="AA506" s="3"/>
      <c r="AB506" s="3"/>
      <c r="AC506" s="2"/>
      <c r="AD506" s="2" t="s">
        <v>102</v>
      </c>
      <c r="AE506" s="2" t="s">
        <v>102</v>
      </c>
      <c r="AF506" s="2"/>
      <c r="AG506" s="2"/>
      <c r="AH506" s="2"/>
      <c r="AI506" s="2"/>
      <c r="AJ506" s="2" t="s">
        <v>50</v>
      </c>
      <c r="AK506" s="2" t="s">
        <v>49</v>
      </c>
    </row>
    <row r="507" spans="1:37" x14ac:dyDescent="0.3">
      <c r="A507" s="1">
        <v>608</v>
      </c>
      <c r="B507">
        <v>21371</v>
      </c>
      <c r="F507" s="2" t="s">
        <v>76</v>
      </c>
      <c r="G507" s="2" t="s">
        <v>72</v>
      </c>
      <c r="H507" s="2" t="s">
        <v>37</v>
      </c>
      <c r="I507" s="2" t="s">
        <v>46</v>
      </c>
      <c r="J507" s="2" t="s">
        <v>157</v>
      </c>
      <c r="K507" s="2" t="s">
        <v>66</v>
      </c>
      <c r="L507" s="2" t="s">
        <v>151</v>
      </c>
      <c r="M507" s="2" t="s">
        <v>633</v>
      </c>
      <c r="N507" s="3" t="s">
        <v>927</v>
      </c>
      <c r="O507" s="2" t="s">
        <v>53</v>
      </c>
      <c r="P507" s="2" t="s">
        <v>65</v>
      </c>
      <c r="Q507" s="2"/>
      <c r="R507" s="2" t="s">
        <v>928</v>
      </c>
      <c r="S507" s="2" t="s">
        <v>929</v>
      </c>
      <c r="T507" s="2" t="s">
        <v>56</v>
      </c>
      <c r="U507">
        <v>0</v>
      </c>
      <c r="V507">
        <v>180</v>
      </c>
      <c r="W507" s="4">
        <v>46004</v>
      </c>
      <c r="X507" s="4"/>
      <c r="Y507" s="4">
        <v>46004</v>
      </c>
      <c r="Z507" s="4">
        <v>46184</v>
      </c>
      <c r="AA507" s="3"/>
      <c r="AB507" s="3"/>
      <c r="AC507" s="2"/>
      <c r="AD507" s="2" t="s">
        <v>102</v>
      </c>
      <c r="AE507" s="2" t="s">
        <v>102</v>
      </c>
      <c r="AF507" s="2"/>
      <c r="AG507" s="2"/>
      <c r="AH507" s="2"/>
      <c r="AI507" s="2"/>
      <c r="AJ507" s="2" t="s">
        <v>50</v>
      </c>
      <c r="AK507" s="2" t="s">
        <v>49</v>
      </c>
    </row>
    <row r="508" spans="1:37" x14ac:dyDescent="0.3">
      <c r="A508" s="1">
        <v>609</v>
      </c>
      <c r="B508">
        <v>21370</v>
      </c>
      <c r="F508" s="2" t="s">
        <v>76</v>
      </c>
      <c r="G508" s="2" t="s">
        <v>72</v>
      </c>
      <c r="H508" s="2" t="s">
        <v>37</v>
      </c>
      <c r="I508" s="2" t="s">
        <v>46</v>
      </c>
      <c r="J508" s="2" t="s">
        <v>157</v>
      </c>
      <c r="K508" s="2" t="s">
        <v>66</v>
      </c>
      <c r="L508" s="2" t="s">
        <v>930</v>
      </c>
      <c r="M508" s="2" t="s">
        <v>931</v>
      </c>
      <c r="N508" s="3" t="s">
        <v>927</v>
      </c>
      <c r="O508" s="2" t="s">
        <v>53</v>
      </c>
      <c r="P508" s="2" t="s">
        <v>65</v>
      </c>
      <c r="Q508" s="2"/>
      <c r="R508" s="2" t="s">
        <v>928</v>
      </c>
      <c r="S508" s="2" t="s">
        <v>929</v>
      </c>
      <c r="T508" s="2" t="s">
        <v>56</v>
      </c>
      <c r="U508">
        <v>0</v>
      </c>
      <c r="V508">
        <v>180</v>
      </c>
      <c r="W508" s="4">
        <v>46004</v>
      </c>
      <c r="X508" s="4"/>
      <c r="Y508" s="4">
        <v>46004</v>
      </c>
      <c r="Z508" s="4">
        <v>46184</v>
      </c>
      <c r="AA508" s="3"/>
      <c r="AB508" s="3"/>
      <c r="AC508" s="2"/>
      <c r="AD508" s="2" t="s">
        <v>102</v>
      </c>
      <c r="AE508" s="2" t="s">
        <v>102</v>
      </c>
      <c r="AF508" s="2"/>
      <c r="AG508" s="2"/>
      <c r="AH508" s="2"/>
      <c r="AI508" s="2"/>
      <c r="AJ508" s="2" t="s">
        <v>50</v>
      </c>
      <c r="AK508" s="2" t="s">
        <v>49</v>
      </c>
    </row>
    <row r="509" spans="1:37" ht="28.8" x14ac:dyDescent="0.3">
      <c r="A509" s="1">
        <v>610</v>
      </c>
      <c r="B509">
        <v>17712</v>
      </c>
      <c r="F509" s="2" t="s">
        <v>76</v>
      </c>
      <c r="G509" s="2" t="s">
        <v>78</v>
      </c>
      <c r="H509" s="2" t="s">
        <v>37</v>
      </c>
      <c r="I509" s="2" t="s">
        <v>46</v>
      </c>
      <c r="J509" s="2" t="s">
        <v>442</v>
      </c>
      <c r="K509" s="2" t="s">
        <v>66</v>
      </c>
      <c r="L509" s="2" t="s">
        <v>151</v>
      </c>
      <c r="M509" s="2" t="s">
        <v>633</v>
      </c>
      <c r="N509" s="3" t="s">
        <v>441</v>
      </c>
      <c r="O509" s="2" t="s">
        <v>174</v>
      </c>
      <c r="P509" s="2" t="s">
        <v>65</v>
      </c>
      <c r="Q509" s="2"/>
      <c r="R509" s="2"/>
      <c r="S509" s="2"/>
      <c r="T509" s="2" t="s">
        <v>56</v>
      </c>
      <c r="U509">
        <v>0</v>
      </c>
      <c r="V509">
        <v>365</v>
      </c>
      <c r="W509" s="4">
        <v>46004</v>
      </c>
      <c r="X509" s="4">
        <v>46049</v>
      </c>
      <c r="Y509" s="4">
        <v>46049</v>
      </c>
      <c r="Z509" s="4">
        <v>46414</v>
      </c>
      <c r="AA509" s="3"/>
      <c r="AB509" s="3" t="s">
        <v>932</v>
      </c>
      <c r="AC509" s="2"/>
      <c r="AD509" s="2" t="s">
        <v>102</v>
      </c>
      <c r="AE509" s="2" t="s">
        <v>102</v>
      </c>
      <c r="AF509" s="2"/>
      <c r="AG509" s="2"/>
      <c r="AH509" s="2"/>
      <c r="AI509" s="2"/>
      <c r="AJ509" s="2" t="s">
        <v>50</v>
      </c>
      <c r="AK509" s="2" t="s">
        <v>49</v>
      </c>
    </row>
    <row r="510" spans="1:37" ht="28.8" x14ac:dyDescent="0.3">
      <c r="A510" s="1">
        <v>611</v>
      </c>
      <c r="B510">
        <v>17713</v>
      </c>
      <c r="F510" s="2" t="s">
        <v>76</v>
      </c>
      <c r="G510" s="2" t="s">
        <v>78</v>
      </c>
      <c r="H510" s="2" t="s">
        <v>37</v>
      </c>
      <c r="I510" s="2" t="s">
        <v>46</v>
      </c>
      <c r="J510" s="2" t="s">
        <v>442</v>
      </c>
      <c r="K510" s="2" t="s">
        <v>66</v>
      </c>
      <c r="L510" s="2" t="s">
        <v>930</v>
      </c>
      <c r="M510" s="2" t="s">
        <v>931</v>
      </c>
      <c r="N510" s="3" t="s">
        <v>441</v>
      </c>
      <c r="O510" s="2" t="s">
        <v>174</v>
      </c>
      <c r="P510" s="2" t="s">
        <v>65</v>
      </c>
      <c r="Q510" s="2"/>
      <c r="R510" s="2"/>
      <c r="S510" s="2"/>
      <c r="T510" s="2" t="s">
        <v>56</v>
      </c>
      <c r="U510">
        <v>0</v>
      </c>
      <c r="V510">
        <v>365</v>
      </c>
      <c r="W510" s="4">
        <v>46004</v>
      </c>
      <c r="X510" s="4">
        <v>46049</v>
      </c>
      <c r="Y510" s="4">
        <v>46049</v>
      </c>
      <c r="Z510" s="4">
        <v>46414</v>
      </c>
      <c r="AA510" s="3"/>
      <c r="AB510" s="3" t="s">
        <v>932</v>
      </c>
      <c r="AC510" s="2"/>
      <c r="AD510" s="2" t="s">
        <v>102</v>
      </c>
      <c r="AE510" s="2" t="s">
        <v>102</v>
      </c>
      <c r="AF510" s="2"/>
      <c r="AG510" s="2"/>
      <c r="AH510" s="2"/>
      <c r="AI510" s="2"/>
      <c r="AJ510" s="2" t="s">
        <v>50</v>
      </c>
      <c r="AK510" s="2" t="s">
        <v>49</v>
      </c>
    </row>
    <row r="511" spans="1:37" ht="28.8" x14ac:dyDescent="0.3">
      <c r="A511" s="1">
        <v>612</v>
      </c>
      <c r="B511">
        <v>17756</v>
      </c>
      <c r="F511" s="2" t="s">
        <v>76</v>
      </c>
      <c r="G511" s="2" t="s">
        <v>78</v>
      </c>
      <c r="H511" s="2" t="s">
        <v>37</v>
      </c>
      <c r="I511" s="2" t="s">
        <v>46</v>
      </c>
      <c r="J511" s="2" t="s">
        <v>442</v>
      </c>
      <c r="K511" s="2" t="s">
        <v>66</v>
      </c>
      <c r="L511" s="2" t="s">
        <v>933</v>
      </c>
      <c r="M511" s="2" t="s">
        <v>934</v>
      </c>
      <c r="N511" s="3" t="s">
        <v>441</v>
      </c>
      <c r="O511" s="2" t="s">
        <v>174</v>
      </c>
      <c r="P511" s="2" t="s">
        <v>65</v>
      </c>
      <c r="Q511" s="2"/>
      <c r="R511" s="2"/>
      <c r="S511" s="2"/>
      <c r="T511" s="2" t="s">
        <v>56</v>
      </c>
      <c r="U511">
        <v>0</v>
      </c>
      <c r="V511">
        <v>365</v>
      </c>
      <c r="W511" s="4">
        <v>46004</v>
      </c>
      <c r="X511" s="4">
        <v>46049</v>
      </c>
      <c r="Y511" s="4">
        <v>46049</v>
      </c>
      <c r="Z511" s="4">
        <v>46414</v>
      </c>
      <c r="AA511" s="3"/>
      <c r="AB511" s="3" t="s">
        <v>935</v>
      </c>
      <c r="AC511" s="2"/>
      <c r="AD511" s="2" t="s">
        <v>102</v>
      </c>
      <c r="AE511" s="2" t="s">
        <v>102</v>
      </c>
      <c r="AF511" s="2"/>
      <c r="AG511" s="2"/>
      <c r="AH511" s="2"/>
      <c r="AI511" s="2"/>
      <c r="AJ511" s="2" t="s">
        <v>50</v>
      </c>
      <c r="AK511" s="2" t="s">
        <v>49</v>
      </c>
    </row>
    <row r="512" spans="1:37" ht="28.8" x14ac:dyDescent="0.3">
      <c r="A512" s="1">
        <v>613</v>
      </c>
      <c r="B512">
        <v>17714</v>
      </c>
      <c r="F512" s="2" t="s">
        <v>76</v>
      </c>
      <c r="G512" s="2" t="s">
        <v>78</v>
      </c>
      <c r="H512" s="2" t="s">
        <v>37</v>
      </c>
      <c r="I512" s="2" t="s">
        <v>46</v>
      </c>
      <c r="J512" s="2" t="s">
        <v>442</v>
      </c>
      <c r="K512" s="2" t="s">
        <v>66</v>
      </c>
      <c r="L512" s="2" t="s">
        <v>316</v>
      </c>
      <c r="M512" s="2" t="s">
        <v>317</v>
      </c>
      <c r="N512" s="3" t="s">
        <v>441</v>
      </c>
      <c r="O512" s="2" t="s">
        <v>174</v>
      </c>
      <c r="P512" s="2" t="s">
        <v>65</v>
      </c>
      <c r="Q512" s="2"/>
      <c r="R512" s="2"/>
      <c r="S512" s="2"/>
      <c r="T512" s="2" t="s">
        <v>56</v>
      </c>
      <c r="U512">
        <v>0</v>
      </c>
      <c r="V512">
        <v>365</v>
      </c>
      <c r="W512" s="4">
        <v>46004</v>
      </c>
      <c r="X512" s="4">
        <v>46049</v>
      </c>
      <c r="Y512" s="4">
        <v>46049</v>
      </c>
      <c r="Z512" s="4">
        <v>46414</v>
      </c>
      <c r="AA512" s="3"/>
      <c r="AB512" s="3" t="s">
        <v>932</v>
      </c>
      <c r="AC512" s="2"/>
      <c r="AD512" s="2" t="s">
        <v>102</v>
      </c>
      <c r="AE512" s="2" t="s">
        <v>102</v>
      </c>
      <c r="AF512" s="2"/>
      <c r="AG512" s="2"/>
      <c r="AH512" s="2"/>
      <c r="AI512" s="2"/>
      <c r="AJ512" s="2" t="s">
        <v>50</v>
      </c>
      <c r="AK512" s="2" t="s">
        <v>49</v>
      </c>
    </row>
    <row r="513" spans="1:37" ht="28.8" x14ac:dyDescent="0.3">
      <c r="A513" s="1">
        <v>614</v>
      </c>
      <c r="B513">
        <v>17715</v>
      </c>
      <c r="F513" s="2" t="s">
        <v>76</v>
      </c>
      <c r="G513" s="2" t="s">
        <v>78</v>
      </c>
      <c r="H513" s="2" t="s">
        <v>37</v>
      </c>
      <c r="I513" s="2" t="s">
        <v>46</v>
      </c>
      <c r="J513" s="2" t="s">
        <v>442</v>
      </c>
      <c r="K513" s="2" t="s">
        <v>66</v>
      </c>
      <c r="L513" s="2" t="s">
        <v>430</v>
      </c>
      <c r="M513" s="2" t="s">
        <v>577</v>
      </c>
      <c r="N513" s="3" t="s">
        <v>441</v>
      </c>
      <c r="O513" s="2" t="s">
        <v>174</v>
      </c>
      <c r="P513" s="2" t="s">
        <v>65</v>
      </c>
      <c r="Q513" s="2"/>
      <c r="R513" s="2"/>
      <c r="S513" s="2"/>
      <c r="T513" s="2" t="s">
        <v>56</v>
      </c>
      <c r="U513">
        <v>0</v>
      </c>
      <c r="V513">
        <v>365</v>
      </c>
      <c r="W513" s="4">
        <v>46004</v>
      </c>
      <c r="X513" s="4">
        <v>46049</v>
      </c>
      <c r="Y513" s="4">
        <v>46049</v>
      </c>
      <c r="Z513" s="4">
        <v>46414</v>
      </c>
      <c r="AA513" s="3"/>
      <c r="AB513" s="3" t="s">
        <v>932</v>
      </c>
      <c r="AC513" s="2"/>
      <c r="AD513" s="2" t="s">
        <v>102</v>
      </c>
      <c r="AE513" s="2" t="s">
        <v>102</v>
      </c>
      <c r="AF513" s="2"/>
      <c r="AG513" s="2"/>
      <c r="AH513" s="2"/>
      <c r="AI513" s="2"/>
      <c r="AJ513" s="2" t="s">
        <v>50</v>
      </c>
      <c r="AK513" s="2" t="s">
        <v>49</v>
      </c>
    </row>
    <row r="514" spans="1:37" ht="28.8" x14ac:dyDescent="0.3">
      <c r="A514" s="1">
        <v>615</v>
      </c>
      <c r="B514">
        <v>17716</v>
      </c>
      <c r="F514" s="2" t="s">
        <v>76</v>
      </c>
      <c r="G514" s="2" t="s">
        <v>78</v>
      </c>
      <c r="H514" s="2" t="s">
        <v>37</v>
      </c>
      <c r="I514" s="2" t="s">
        <v>46</v>
      </c>
      <c r="J514" s="2" t="s">
        <v>442</v>
      </c>
      <c r="K514" s="2" t="s">
        <v>66</v>
      </c>
      <c r="L514" s="2" t="s">
        <v>936</v>
      </c>
      <c r="M514" s="2" t="s">
        <v>937</v>
      </c>
      <c r="N514" s="3" t="s">
        <v>441</v>
      </c>
      <c r="O514" s="2" t="s">
        <v>174</v>
      </c>
      <c r="P514" s="2" t="s">
        <v>65</v>
      </c>
      <c r="Q514" s="2"/>
      <c r="R514" s="2"/>
      <c r="S514" s="2"/>
      <c r="T514" s="2" t="s">
        <v>56</v>
      </c>
      <c r="U514">
        <v>0</v>
      </c>
      <c r="V514">
        <v>365</v>
      </c>
      <c r="W514" s="4">
        <v>46004</v>
      </c>
      <c r="X514" s="4">
        <v>46049</v>
      </c>
      <c r="Y514" s="4">
        <v>46049</v>
      </c>
      <c r="Z514" s="4">
        <v>46414</v>
      </c>
      <c r="AA514" s="3"/>
      <c r="AB514" s="3" t="s">
        <v>932</v>
      </c>
      <c r="AC514" s="2"/>
      <c r="AD514" s="2" t="s">
        <v>102</v>
      </c>
      <c r="AE514" s="2" t="s">
        <v>102</v>
      </c>
      <c r="AF514" s="2"/>
      <c r="AG514" s="2"/>
      <c r="AH514" s="2"/>
      <c r="AI514" s="2"/>
      <c r="AJ514" s="2" t="s">
        <v>50</v>
      </c>
      <c r="AK514" s="2" t="s">
        <v>49</v>
      </c>
    </row>
    <row r="515" spans="1:37" ht="57.6" x14ac:dyDescent="0.3">
      <c r="A515" s="1">
        <v>616</v>
      </c>
      <c r="B515">
        <v>17562</v>
      </c>
      <c r="F515" s="2" t="s">
        <v>76</v>
      </c>
      <c r="G515" s="2" t="s">
        <v>78</v>
      </c>
      <c r="H515" s="2" t="s">
        <v>37</v>
      </c>
      <c r="I515" s="2" t="s">
        <v>46</v>
      </c>
      <c r="J515" s="2" t="s">
        <v>148</v>
      </c>
      <c r="K515" s="2" t="s">
        <v>272</v>
      </c>
      <c r="L515" s="2" t="s">
        <v>273</v>
      </c>
      <c r="M515" s="2" t="s">
        <v>274</v>
      </c>
      <c r="N515" s="3" t="s">
        <v>938</v>
      </c>
      <c r="O515" s="2" t="s">
        <v>53</v>
      </c>
      <c r="P515" s="2" t="s">
        <v>65</v>
      </c>
      <c r="Q515" s="2"/>
      <c r="R515" s="2" t="s">
        <v>114</v>
      </c>
      <c r="S515" s="2" t="s">
        <v>147</v>
      </c>
      <c r="T515" s="2" t="s">
        <v>116</v>
      </c>
      <c r="U515">
        <v>113.75</v>
      </c>
      <c r="V515">
        <v>1080</v>
      </c>
      <c r="W515" s="4">
        <v>46027</v>
      </c>
      <c r="X515" s="4">
        <v>46062</v>
      </c>
      <c r="Y515" s="4">
        <v>46062</v>
      </c>
      <c r="Z515" s="4">
        <v>47142</v>
      </c>
      <c r="AA515" s="3" t="s">
        <v>939</v>
      </c>
      <c r="AB515" s="3" t="s">
        <v>940</v>
      </c>
      <c r="AC515" s="2"/>
      <c r="AD515" s="2" t="s">
        <v>118</v>
      </c>
      <c r="AE515" s="2" t="s">
        <v>102</v>
      </c>
      <c r="AF515" s="2"/>
      <c r="AG515" s="2"/>
      <c r="AH515" s="2"/>
      <c r="AI515" s="2"/>
      <c r="AJ515" s="2" t="s">
        <v>50</v>
      </c>
      <c r="AK515" s="2" t="s">
        <v>49</v>
      </c>
    </row>
    <row r="516" spans="1:37" ht="72" x14ac:dyDescent="0.3">
      <c r="A516" s="1">
        <v>617</v>
      </c>
      <c r="B516">
        <v>17561</v>
      </c>
      <c r="F516" s="2" t="s">
        <v>76</v>
      </c>
      <c r="G516" s="2" t="s">
        <v>78</v>
      </c>
      <c r="H516" s="2" t="s">
        <v>37</v>
      </c>
      <c r="I516" s="2" t="s">
        <v>46</v>
      </c>
      <c r="J516" s="2" t="s">
        <v>148</v>
      </c>
      <c r="K516" s="2" t="s">
        <v>272</v>
      </c>
      <c r="L516" s="2" t="s">
        <v>283</v>
      </c>
      <c r="M516" s="2" t="s">
        <v>284</v>
      </c>
      <c r="N516" s="3" t="s">
        <v>941</v>
      </c>
      <c r="O516" s="2" t="s">
        <v>53</v>
      </c>
      <c r="P516" s="2" t="s">
        <v>65</v>
      </c>
      <c r="Q516" s="2"/>
      <c r="R516" s="2" t="s">
        <v>114</v>
      </c>
      <c r="S516" s="2" t="s">
        <v>147</v>
      </c>
      <c r="T516" s="2" t="s">
        <v>116</v>
      </c>
      <c r="U516">
        <v>113.75</v>
      </c>
      <c r="V516">
        <v>1080</v>
      </c>
      <c r="W516" s="4">
        <v>46027</v>
      </c>
      <c r="X516" s="4">
        <v>46049</v>
      </c>
      <c r="Y516" s="4">
        <v>46049</v>
      </c>
      <c r="Z516" s="4">
        <v>47129</v>
      </c>
      <c r="AA516" s="3" t="s">
        <v>942</v>
      </c>
      <c r="AB516" s="3" t="s">
        <v>582</v>
      </c>
      <c r="AC516" s="2"/>
      <c r="AD516" s="2" t="s">
        <v>118</v>
      </c>
      <c r="AE516" s="2" t="s">
        <v>101</v>
      </c>
      <c r="AF516" s="2"/>
      <c r="AG516" s="2"/>
      <c r="AH516" s="2"/>
      <c r="AI516" s="2"/>
      <c r="AJ516" s="2" t="s">
        <v>50</v>
      </c>
      <c r="AK516" s="2" t="s">
        <v>49</v>
      </c>
    </row>
    <row r="517" spans="1:37" ht="86.4" x14ac:dyDescent="0.3">
      <c r="A517" s="1">
        <v>629</v>
      </c>
      <c r="B517">
        <v>19858</v>
      </c>
      <c r="F517" s="2" t="s">
        <v>76</v>
      </c>
      <c r="G517" s="2" t="s">
        <v>72</v>
      </c>
      <c r="H517" s="2" t="s">
        <v>37</v>
      </c>
      <c r="I517" s="2" t="s">
        <v>75</v>
      </c>
      <c r="J517" s="2" t="s">
        <v>138</v>
      </c>
      <c r="K517" s="2" t="s">
        <v>305</v>
      </c>
      <c r="L517" s="2" t="s">
        <v>278</v>
      </c>
      <c r="M517" s="2" t="s">
        <v>307</v>
      </c>
      <c r="N517" s="3" t="s">
        <v>943</v>
      </c>
      <c r="O517" s="2" t="s">
        <v>60</v>
      </c>
      <c r="P517" s="2" t="s">
        <v>65</v>
      </c>
      <c r="Q517" s="2"/>
      <c r="R517" s="2"/>
      <c r="S517" s="2"/>
      <c r="T517" s="2" t="s">
        <v>116</v>
      </c>
      <c r="U517">
        <v>113.75</v>
      </c>
      <c r="V517">
        <v>30</v>
      </c>
      <c r="W517" s="4">
        <v>46029</v>
      </c>
      <c r="X517" s="4">
        <v>46100</v>
      </c>
      <c r="Y517" s="4">
        <v>46100</v>
      </c>
      <c r="Z517" s="4">
        <v>46130</v>
      </c>
      <c r="AA517" s="3" t="s">
        <v>944</v>
      </c>
      <c r="AB517" s="3" t="s">
        <v>2550</v>
      </c>
      <c r="AC517" s="2"/>
      <c r="AD517" s="2" t="s">
        <v>74</v>
      </c>
      <c r="AE517" s="2" t="s">
        <v>94</v>
      </c>
      <c r="AF517" s="2"/>
      <c r="AG517" s="2"/>
      <c r="AH517" s="2"/>
      <c r="AI517" s="2"/>
      <c r="AJ517" s="2" t="s">
        <v>50</v>
      </c>
      <c r="AK517" s="2" t="s">
        <v>49</v>
      </c>
    </row>
    <row r="518" spans="1:37" ht="57.6" x14ac:dyDescent="0.3">
      <c r="A518" s="1">
        <v>630</v>
      </c>
      <c r="B518">
        <v>17620</v>
      </c>
      <c r="F518" s="2" t="s">
        <v>76</v>
      </c>
      <c r="G518" s="2" t="s">
        <v>78</v>
      </c>
      <c r="H518" s="2" t="s">
        <v>37</v>
      </c>
      <c r="I518" s="2" t="s">
        <v>46</v>
      </c>
      <c r="J518" s="2" t="s">
        <v>148</v>
      </c>
      <c r="K518" s="2" t="s">
        <v>305</v>
      </c>
      <c r="L518" s="2" t="s">
        <v>283</v>
      </c>
      <c r="M518" s="2" t="s">
        <v>309</v>
      </c>
      <c r="N518" s="3" t="s">
        <v>945</v>
      </c>
      <c r="O518" s="2" t="s">
        <v>53</v>
      </c>
      <c r="P518" s="2" t="s">
        <v>65</v>
      </c>
      <c r="Q518" s="2"/>
      <c r="R518" s="2" t="s">
        <v>114</v>
      </c>
      <c r="S518" s="2" t="s">
        <v>147</v>
      </c>
      <c r="T518" s="2" t="s">
        <v>116</v>
      </c>
      <c r="U518">
        <v>113.75</v>
      </c>
      <c r="V518">
        <v>1080</v>
      </c>
      <c r="W518" s="4">
        <v>46031</v>
      </c>
      <c r="X518" s="4">
        <v>46049</v>
      </c>
      <c r="Y518" s="4">
        <v>46049</v>
      </c>
      <c r="Z518" s="4">
        <v>47129</v>
      </c>
      <c r="AA518" s="3"/>
      <c r="AB518" s="3" t="s">
        <v>946</v>
      </c>
      <c r="AC518" s="2"/>
      <c r="AD518" s="2" t="s">
        <v>118</v>
      </c>
      <c r="AE518" s="2" t="s">
        <v>101</v>
      </c>
      <c r="AF518" s="2"/>
      <c r="AG518" s="2"/>
      <c r="AH518" s="2"/>
      <c r="AI518" s="2"/>
      <c r="AJ518" s="2" t="s">
        <v>50</v>
      </c>
      <c r="AK518" s="2" t="s">
        <v>49</v>
      </c>
    </row>
    <row r="519" spans="1:37" x14ac:dyDescent="0.3">
      <c r="A519" s="1">
        <v>631</v>
      </c>
      <c r="F519" s="2" t="s">
        <v>76</v>
      </c>
      <c r="G519" s="2" t="s">
        <v>212</v>
      </c>
      <c r="H519" s="2" t="s">
        <v>37</v>
      </c>
      <c r="I519" s="2" t="s">
        <v>75</v>
      </c>
      <c r="J519" s="2" t="s">
        <v>176</v>
      </c>
      <c r="K519" s="2" t="s">
        <v>82</v>
      </c>
      <c r="L519" s="2" t="s">
        <v>601</v>
      </c>
      <c r="M519" s="2" t="s">
        <v>602</v>
      </c>
      <c r="N519" s="3" t="s">
        <v>947</v>
      </c>
      <c r="O519" s="2" t="s">
        <v>60</v>
      </c>
      <c r="P519" s="2" t="s">
        <v>79</v>
      </c>
      <c r="Q519" s="2"/>
      <c r="R519" s="2"/>
      <c r="S519" s="2"/>
      <c r="T519" s="2"/>
      <c r="U519">
        <v>0</v>
      </c>
      <c r="V519">
        <v>30</v>
      </c>
      <c r="W519" s="4">
        <v>46014</v>
      </c>
      <c r="X519" s="4"/>
      <c r="Y519" s="4">
        <v>46014</v>
      </c>
      <c r="Z519" s="4">
        <v>46044</v>
      </c>
      <c r="AA519" s="3"/>
      <c r="AB519" s="3"/>
      <c r="AC519" s="2"/>
      <c r="AD519" s="2" t="s">
        <v>73</v>
      </c>
      <c r="AE519" s="2" t="s">
        <v>73</v>
      </c>
      <c r="AF519" s="2"/>
      <c r="AG519" s="2"/>
      <c r="AH519" s="2"/>
      <c r="AI519" s="2"/>
      <c r="AJ519" s="2" t="s">
        <v>50</v>
      </c>
      <c r="AK519" s="2" t="s">
        <v>49</v>
      </c>
    </row>
    <row r="520" spans="1:37" ht="86.4" x14ac:dyDescent="0.3">
      <c r="A520" s="1">
        <v>632</v>
      </c>
      <c r="B520">
        <v>20848</v>
      </c>
      <c r="F520" s="2" t="s">
        <v>76</v>
      </c>
      <c r="G520" s="2" t="s">
        <v>72</v>
      </c>
      <c r="H520" s="2" t="s">
        <v>37</v>
      </c>
      <c r="I520" s="2" t="s">
        <v>75</v>
      </c>
      <c r="J520" s="2" t="s">
        <v>138</v>
      </c>
      <c r="K520" s="2" t="s">
        <v>290</v>
      </c>
      <c r="L520" s="2" t="s">
        <v>273</v>
      </c>
      <c r="M520" s="2" t="s">
        <v>291</v>
      </c>
      <c r="N520" s="3" t="s">
        <v>943</v>
      </c>
      <c r="O520" s="2" t="s">
        <v>60</v>
      </c>
      <c r="P520" s="2" t="s">
        <v>65</v>
      </c>
      <c r="Q520" s="2"/>
      <c r="R520" s="2"/>
      <c r="S520" s="2"/>
      <c r="T520" s="2"/>
      <c r="U520">
        <v>0</v>
      </c>
      <c r="V520">
        <v>30</v>
      </c>
      <c r="W520" s="4">
        <v>46057</v>
      </c>
      <c r="X520" s="4"/>
      <c r="Y520" s="4">
        <v>46057</v>
      </c>
      <c r="Z520" s="4">
        <v>46087</v>
      </c>
      <c r="AA520" s="3" t="s">
        <v>944</v>
      </c>
      <c r="AB520" s="3" t="s">
        <v>2561</v>
      </c>
      <c r="AC520" s="2"/>
      <c r="AD520" s="2" t="s">
        <v>74</v>
      </c>
      <c r="AE520" s="2" t="s">
        <v>94</v>
      </c>
      <c r="AF520" s="2"/>
      <c r="AG520" s="2"/>
      <c r="AH520" s="2"/>
      <c r="AI520" s="2"/>
      <c r="AJ520" s="2" t="s">
        <v>50</v>
      </c>
      <c r="AK520" s="2" t="s">
        <v>49</v>
      </c>
    </row>
    <row r="521" spans="1:37" ht="86.4" x14ac:dyDescent="0.3">
      <c r="A521" s="1">
        <v>633</v>
      </c>
      <c r="F521" s="2" t="s">
        <v>76</v>
      </c>
      <c r="G521" s="2" t="s">
        <v>44</v>
      </c>
      <c r="H521" s="2" t="s">
        <v>37</v>
      </c>
      <c r="I521" s="2" t="s">
        <v>75</v>
      </c>
      <c r="J521" s="2" t="s">
        <v>138</v>
      </c>
      <c r="K521" s="2" t="s">
        <v>295</v>
      </c>
      <c r="L521" s="2" t="s">
        <v>273</v>
      </c>
      <c r="M521" s="2" t="s">
        <v>296</v>
      </c>
      <c r="N521" s="3" t="s">
        <v>943</v>
      </c>
      <c r="O521" s="2" t="s">
        <v>60</v>
      </c>
      <c r="P521" s="2" t="s">
        <v>65</v>
      </c>
      <c r="Q521" s="2"/>
      <c r="R521" s="2"/>
      <c r="S521" s="2"/>
      <c r="T521" s="2"/>
      <c r="U521">
        <v>0</v>
      </c>
      <c r="V521">
        <v>30</v>
      </c>
      <c r="W521" s="4">
        <v>46029</v>
      </c>
      <c r="X521" s="4"/>
      <c r="Y521" s="4">
        <v>46029</v>
      </c>
      <c r="Z521" s="4">
        <v>46059</v>
      </c>
      <c r="AA521" s="3" t="s">
        <v>944</v>
      </c>
      <c r="AB521" s="3"/>
      <c r="AC521" s="2"/>
      <c r="AD521" s="2" t="s">
        <v>74</v>
      </c>
      <c r="AE521" s="2" t="s">
        <v>74</v>
      </c>
      <c r="AF521" s="2"/>
      <c r="AG521" s="2"/>
      <c r="AH521" s="2"/>
      <c r="AI521" s="2"/>
      <c r="AJ521" s="2" t="s">
        <v>50</v>
      </c>
      <c r="AK521" s="2" t="s">
        <v>49</v>
      </c>
    </row>
    <row r="522" spans="1:37" ht="86.4" x14ac:dyDescent="0.3">
      <c r="A522" s="1">
        <v>634</v>
      </c>
      <c r="B522">
        <v>19168</v>
      </c>
      <c r="F522" s="2" t="s">
        <v>76</v>
      </c>
      <c r="G522" s="2" t="s">
        <v>78</v>
      </c>
      <c r="H522" s="2" t="s">
        <v>37</v>
      </c>
      <c r="I522" s="2" t="s">
        <v>75</v>
      </c>
      <c r="J522" s="2" t="s">
        <v>138</v>
      </c>
      <c r="K522" s="2" t="s">
        <v>300</v>
      </c>
      <c r="L522" s="2" t="s">
        <v>273</v>
      </c>
      <c r="M522" s="2" t="s">
        <v>301</v>
      </c>
      <c r="N522" s="3" t="s">
        <v>943</v>
      </c>
      <c r="O522" s="2" t="s">
        <v>60</v>
      </c>
      <c r="P522" s="2" t="s">
        <v>65</v>
      </c>
      <c r="Q522" s="2"/>
      <c r="R522" s="2"/>
      <c r="S522" s="2"/>
      <c r="T522" s="2"/>
      <c r="U522">
        <v>0</v>
      </c>
      <c r="V522">
        <v>30</v>
      </c>
      <c r="W522" s="4">
        <v>46029</v>
      </c>
      <c r="X522" s="4">
        <v>46100</v>
      </c>
      <c r="Y522" s="4">
        <v>46100</v>
      </c>
      <c r="Z522" s="4">
        <v>46130</v>
      </c>
      <c r="AA522" s="3" t="s">
        <v>944</v>
      </c>
      <c r="AB522" s="3" t="s">
        <v>1718</v>
      </c>
      <c r="AC522" s="2"/>
      <c r="AD522" s="2" t="s">
        <v>74</v>
      </c>
      <c r="AE522" s="2" t="s">
        <v>74</v>
      </c>
      <c r="AF522" s="2"/>
      <c r="AG522" s="2"/>
      <c r="AH522" s="2"/>
      <c r="AI522" s="2"/>
      <c r="AJ522" s="2" t="s">
        <v>50</v>
      </c>
      <c r="AK522" s="2" t="s">
        <v>49</v>
      </c>
    </row>
    <row r="523" spans="1:37" ht="86.4" x14ac:dyDescent="0.3">
      <c r="A523" s="1">
        <v>635</v>
      </c>
      <c r="B523">
        <v>19882</v>
      </c>
      <c r="F523" s="2" t="s">
        <v>76</v>
      </c>
      <c r="G523" s="2" t="s">
        <v>78</v>
      </c>
      <c r="H523" s="2" t="s">
        <v>37</v>
      </c>
      <c r="I523" s="2" t="s">
        <v>75</v>
      </c>
      <c r="J523" s="2" t="s">
        <v>138</v>
      </c>
      <c r="K523" s="2" t="s">
        <v>305</v>
      </c>
      <c r="L523" s="2" t="s">
        <v>273</v>
      </c>
      <c r="M523" s="2" t="s">
        <v>306</v>
      </c>
      <c r="N523" s="3" t="s">
        <v>943</v>
      </c>
      <c r="O523" s="2" t="s">
        <v>60</v>
      </c>
      <c r="P523" s="2" t="s">
        <v>65</v>
      </c>
      <c r="Q523" s="2"/>
      <c r="R523" s="2"/>
      <c r="S523" s="2"/>
      <c r="T523" s="2"/>
      <c r="U523">
        <v>0</v>
      </c>
      <c r="V523">
        <v>30</v>
      </c>
      <c r="W523" s="4">
        <v>46029</v>
      </c>
      <c r="X523" s="4">
        <v>46184</v>
      </c>
      <c r="Y523" s="4">
        <v>46184</v>
      </c>
      <c r="Z523" s="4">
        <v>46214</v>
      </c>
      <c r="AA523" s="3" t="s">
        <v>944</v>
      </c>
      <c r="AB523" s="3" t="s">
        <v>2401</v>
      </c>
      <c r="AC523" s="2"/>
      <c r="AD523" s="2" t="s">
        <v>74</v>
      </c>
      <c r="AE523" s="2" t="s">
        <v>74</v>
      </c>
      <c r="AF523" s="2"/>
      <c r="AG523" s="2"/>
      <c r="AH523" s="2"/>
      <c r="AI523" s="2"/>
      <c r="AJ523" s="2" t="s">
        <v>50</v>
      </c>
      <c r="AK523" s="2" t="s">
        <v>49</v>
      </c>
    </row>
    <row r="524" spans="1:37" ht="86.4" x14ac:dyDescent="0.3">
      <c r="A524" s="1">
        <v>636</v>
      </c>
      <c r="B524">
        <v>20808</v>
      </c>
      <c r="F524" s="2" t="s">
        <v>76</v>
      </c>
      <c r="G524" s="2" t="s">
        <v>78</v>
      </c>
      <c r="H524" s="2" t="s">
        <v>37</v>
      </c>
      <c r="I524" s="2" t="s">
        <v>75</v>
      </c>
      <c r="J524" s="2" t="s">
        <v>138</v>
      </c>
      <c r="K524" s="2" t="s">
        <v>272</v>
      </c>
      <c r="L524" s="2" t="s">
        <v>273</v>
      </c>
      <c r="M524" s="2" t="s">
        <v>274</v>
      </c>
      <c r="N524" s="3" t="s">
        <v>943</v>
      </c>
      <c r="O524" s="2" t="s">
        <v>60</v>
      </c>
      <c r="P524" s="2" t="s">
        <v>65</v>
      </c>
      <c r="Q524" s="2"/>
      <c r="R524" s="2"/>
      <c r="S524" s="2"/>
      <c r="T524" s="2"/>
      <c r="U524">
        <v>0</v>
      </c>
      <c r="V524">
        <v>30</v>
      </c>
      <c r="W524" s="4">
        <v>46029</v>
      </c>
      <c r="X524" s="4">
        <v>46178</v>
      </c>
      <c r="Y524" s="4">
        <v>46178</v>
      </c>
      <c r="Z524" s="4">
        <v>46208</v>
      </c>
      <c r="AA524" s="3" t="s">
        <v>944</v>
      </c>
      <c r="AB524" s="3" t="s">
        <v>2403</v>
      </c>
      <c r="AC524" s="2"/>
      <c r="AD524" s="2" t="s">
        <v>74</v>
      </c>
      <c r="AE524" s="2" t="s">
        <v>95</v>
      </c>
      <c r="AF524" s="2"/>
      <c r="AG524" s="2"/>
      <c r="AH524" s="2"/>
      <c r="AI524" s="2"/>
      <c r="AJ524" s="2" t="s">
        <v>50</v>
      </c>
      <c r="AK524" s="2" t="s">
        <v>49</v>
      </c>
    </row>
    <row r="525" spans="1:37" ht="86.4" x14ac:dyDescent="0.3">
      <c r="A525" s="1">
        <v>637</v>
      </c>
      <c r="B525">
        <v>20842</v>
      </c>
      <c r="F525" s="2" t="s">
        <v>76</v>
      </c>
      <c r="G525" s="2" t="s">
        <v>72</v>
      </c>
      <c r="H525" s="2" t="s">
        <v>37</v>
      </c>
      <c r="I525" s="2" t="s">
        <v>75</v>
      </c>
      <c r="J525" s="2" t="s">
        <v>138</v>
      </c>
      <c r="K525" s="2" t="s">
        <v>285</v>
      </c>
      <c r="L525" s="2" t="s">
        <v>273</v>
      </c>
      <c r="M525" s="2" t="s">
        <v>286</v>
      </c>
      <c r="N525" s="3" t="s">
        <v>943</v>
      </c>
      <c r="O525" s="2" t="s">
        <v>60</v>
      </c>
      <c r="P525" s="2" t="s">
        <v>65</v>
      </c>
      <c r="Q525" s="2"/>
      <c r="R525" s="2"/>
      <c r="S525" s="2"/>
      <c r="T525" s="2"/>
      <c r="U525">
        <v>0</v>
      </c>
      <c r="V525">
        <v>30</v>
      </c>
      <c r="W525" s="4">
        <v>46029</v>
      </c>
      <c r="X525" s="4"/>
      <c r="Y525" s="4">
        <v>46029</v>
      </c>
      <c r="Z525" s="4">
        <v>46059</v>
      </c>
      <c r="AA525" s="3" t="s">
        <v>944</v>
      </c>
      <c r="AB525" s="3" t="s">
        <v>2562</v>
      </c>
      <c r="AC525" s="2"/>
      <c r="AD525" s="2" t="s">
        <v>74</v>
      </c>
      <c r="AE525" s="2" t="s">
        <v>94</v>
      </c>
      <c r="AF525" s="2"/>
      <c r="AG525" s="2"/>
      <c r="AH525" s="2"/>
      <c r="AI525" s="2"/>
      <c r="AJ525" s="2" t="s">
        <v>50</v>
      </c>
      <c r="AK525" s="2" t="s">
        <v>49</v>
      </c>
    </row>
    <row r="526" spans="1:37" x14ac:dyDescent="0.3">
      <c r="A526" s="1">
        <v>639</v>
      </c>
      <c r="B526">
        <v>17208</v>
      </c>
      <c r="F526" s="2" t="s">
        <v>76</v>
      </c>
      <c r="G526" s="2" t="s">
        <v>44</v>
      </c>
      <c r="H526" s="2" t="s">
        <v>37</v>
      </c>
      <c r="I526" s="2" t="s">
        <v>75</v>
      </c>
      <c r="J526" s="2" t="s">
        <v>874</v>
      </c>
      <c r="K526" s="2" t="s">
        <v>82</v>
      </c>
      <c r="L526" s="2" t="s">
        <v>143</v>
      </c>
      <c r="M526" s="2" t="s">
        <v>949</v>
      </c>
      <c r="N526" s="3" t="s">
        <v>950</v>
      </c>
      <c r="O526" s="2" t="s">
        <v>60</v>
      </c>
      <c r="P526" s="2" t="s">
        <v>65</v>
      </c>
      <c r="Q526" s="2"/>
      <c r="R526" s="2"/>
      <c r="S526" s="2"/>
      <c r="T526" s="2"/>
      <c r="U526">
        <v>0</v>
      </c>
      <c r="V526">
        <v>28</v>
      </c>
      <c r="W526" s="4">
        <v>46028</v>
      </c>
      <c r="X526" s="4"/>
      <c r="Y526" s="4">
        <v>46028</v>
      </c>
      <c r="Z526" s="4">
        <v>46059</v>
      </c>
      <c r="AA526" s="3"/>
      <c r="AB526" s="3" t="s">
        <v>951</v>
      </c>
      <c r="AC526" s="2"/>
      <c r="AD526" s="2" t="s">
        <v>73</v>
      </c>
      <c r="AE526" s="2" t="s">
        <v>74</v>
      </c>
      <c r="AF526" s="2"/>
      <c r="AG526" s="2"/>
      <c r="AH526" s="2"/>
      <c r="AI526" s="2"/>
      <c r="AJ526" s="2" t="s">
        <v>50</v>
      </c>
      <c r="AK526" s="2" t="s">
        <v>49</v>
      </c>
    </row>
    <row r="527" spans="1:37" ht="86.4" x14ac:dyDescent="0.3">
      <c r="A527" s="1">
        <v>640</v>
      </c>
      <c r="B527">
        <v>20809</v>
      </c>
      <c r="F527" s="2" t="s">
        <v>76</v>
      </c>
      <c r="G527" s="2" t="s">
        <v>78</v>
      </c>
      <c r="H527" s="2" t="s">
        <v>37</v>
      </c>
      <c r="I527" s="2" t="s">
        <v>75</v>
      </c>
      <c r="J527" s="2" t="s">
        <v>138</v>
      </c>
      <c r="K527" s="2" t="s">
        <v>272</v>
      </c>
      <c r="L527" s="2" t="s">
        <v>413</v>
      </c>
      <c r="M527" s="2" t="s">
        <v>414</v>
      </c>
      <c r="N527" s="3" t="s">
        <v>952</v>
      </c>
      <c r="O527" s="2" t="s">
        <v>60</v>
      </c>
      <c r="P527" s="2" t="s">
        <v>65</v>
      </c>
      <c r="Q527" s="2"/>
      <c r="R527" s="2"/>
      <c r="S527" s="2"/>
      <c r="T527" s="2"/>
      <c r="U527">
        <v>0</v>
      </c>
      <c r="V527">
        <v>30</v>
      </c>
      <c r="W527" s="4">
        <v>46028</v>
      </c>
      <c r="X527" s="4">
        <v>46178</v>
      </c>
      <c r="Y527" s="4">
        <v>46178</v>
      </c>
      <c r="Z527" s="4">
        <v>46208</v>
      </c>
      <c r="AA527" s="3" t="s">
        <v>944</v>
      </c>
      <c r="AB527" s="3" t="s">
        <v>2403</v>
      </c>
      <c r="AC527" s="2"/>
      <c r="AD527" s="2" t="s">
        <v>74</v>
      </c>
      <c r="AE527" s="2" t="s">
        <v>95</v>
      </c>
      <c r="AF527" s="2"/>
      <c r="AG527" s="2"/>
      <c r="AH527" s="2"/>
      <c r="AI527" s="2"/>
      <c r="AJ527" s="2" t="s">
        <v>50</v>
      </c>
      <c r="AK527" s="2" t="s">
        <v>49</v>
      </c>
    </row>
    <row r="528" spans="1:37" ht="86.4" x14ac:dyDescent="0.3">
      <c r="A528" s="1">
        <v>641</v>
      </c>
      <c r="B528">
        <v>20849</v>
      </c>
      <c r="F528" s="2" t="s">
        <v>76</v>
      </c>
      <c r="G528" s="2" t="s">
        <v>72</v>
      </c>
      <c r="H528" s="2" t="s">
        <v>37</v>
      </c>
      <c r="I528" s="2" t="s">
        <v>75</v>
      </c>
      <c r="J528" s="2" t="s">
        <v>138</v>
      </c>
      <c r="K528" s="2" t="s">
        <v>290</v>
      </c>
      <c r="L528" s="2" t="s">
        <v>278</v>
      </c>
      <c r="M528" s="2" t="s">
        <v>292</v>
      </c>
      <c r="N528" s="3" t="s">
        <v>952</v>
      </c>
      <c r="O528" s="2" t="s">
        <v>60</v>
      </c>
      <c r="P528" s="2" t="s">
        <v>65</v>
      </c>
      <c r="Q528" s="2"/>
      <c r="R528" s="2"/>
      <c r="S528" s="2"/>
      <c r="T528" s="2"/>
      <c r="U528">
        <v>0</v>
      </c>
      <c r="V528">
        <v>30</v>
      </c>
      <c r="W528" s="4">
        <v>46057</v>
      </c>
      <c r="X528" s="4"/>
      <c r="Y528" s="4">
        <v>46057</v>
      </c>
      <c r="Z528" s="4">
        <v>46087</v>
      </c>
      <c r="AA528" s="3" t="s">
        <v>944</v>
      </c>
      <c r="AB528" s="3" t="s">
        <v>2561</v>
      </c>
      <c r="AC528" s="2"/>
      <c r="AD528" s="2" t="s">
        <v>74</v>
      </c>
      <c r="AE528" s="2" t="s">
        <v>94</v>
      </c>
      <c r="AF528" s="2"/>
      <c r="AG528" s="2"/>
      <c r="AH528" s="2"/>
      <c r="AI528" s="2"/>
      <c r="AJ528" s="2" t="s">
        <v>50</v>
      </c>
      <c r="AK528" s="2" t="s">
        <v>49</v>
      </c>
    </row>
    <row r="529" spans="1:37" ht="86.4" x14ac:dyDescent="0.3">
      <c r="A529" s="1">
        <v>642</v>
      </c>
      <c r="B529">
        <v>20850</v>
      </c>
      <c r="F529" s="2" t="s">
        <v>76</v>
      </c>
      <c r="G529" s="2" t="s">
        <v>72</v>
      </c>
      <c r="H529" s="2" t="s">
        <v>37</v>
      </c>
      <c r="I529" s="2" t="s">
        <v>75</v>
      </c>
      <c r="J529" s="2" t="s">
        <v>138</v>
      </c>
      <c r="K529" s="2" t="s">
        <v>290</v>
      </c>
      <c r="L529" s="2" t="s">
        <v>413</v>
      </c>
      <c r="M529" s="2" t="s">
        <v>671</v>
      </c>
      <c r="N529" s="3" t="s">
        <v>952</v>
      </c>
      <c r="O529" s="2" t="s">
        <v>60</v>
      </c>
      <c r="P529" s="2" t="s">
        <v>65</v>
      </c>
      <c r="Q529" s="2"/>
      <c r="R529" s="2"/>
      <c r="S529" s="2"/>
      <c r="T529" s="2"/>
      <c r="U529">
        <v>0</v>
      </c>
      <c r="V529">
        <v>30</v>
      </c>
      <c r="W529" s="4">
        <v>46057</v>
      </c>
      <c r="X529" s="4"/>
      <c r="Y529" s="4">
        <v>46057</v>
      </c>
      <c r="Z529" s="4">
        <v>46087</v>
      </c>
      <c r="AA529" s="3" t="s">
        <v>944</v>
      </c>
      <c r="AB529" s="3" t="s">
        <v>2563</v>
      </c>
      <c r="AC529" s="2"/>
      <c r="AD529" s="2" t="s">
        <v>74</v>
      </c>
      <c r="AE529" s="2" t="s">
        <v>94</v>
      </c>
      <c r="AF529" s="2"/>
      <c r="AG529" s="2"/>
      <c r="AH529" s="2"/>
      <c r="AI529" s="2"/>
      <c r="AJ529" s="2" t="s">
        <v>50</v>
      </c>
      <c r="AK529" s="2" t="s">
        <v>49</v>
      </c>
    </row>
    <row r="530" spans="1:37" ht="86.4" x14ac:dyDescent="0.3">
      <c r="A530" s="1">
        <v>643</v>
      </c>
      <c r="B530">
        <v>17317</v>
      </c>
      <c r="F530" s="2" t="s">
        <v>76</v>
      </c>
      <c r="G530" s="2" t="s">
        <v>78</v>
      </c>
      <c r="H530" s="2" t="s">
        <v>37</v>
      </c>
      <c r="I530" s="2" t="s">
        <v>75</v>
      </c>
      <c r="J530" s="2" t="s">
        <v>138</v>
      </c>
      <c r="K530" s="2" t="s">
        <v>295</v>
      </c>
      <c r="L530" s="2" t="s">
        <v>413</v>
      </c>
      <c r="M530" s="2" t="s">
        <v>676</v>
      </c>
      <c r="N530" s="3" t="s">
        <v>952</v>
      </c>
      <c r="O530" s="2" t="s">
        <v>60</v>
      </c>
      <c r="P530" s="2" t="s">
        <v>65</v>
      </c>
      <c r="Q530" s="2"/>
      <c r="R530" s="2"/>
      <c r="S530" s="2"/>
      <c r="T530" s="2"/>
      <c r="U530">
        <v>0</v>
      </c>
      <c r="V530">
        <v>30</v>
      </c>
      <c r="W530" s="4">
        <v>46028</v>
      </c>
      <c r="X530" s="4">
        <v>46031</v>
      </c>
      <c r="Y530" s="4">
        <v>46031</v>
      </c>
      <c r="Z530" s="4">
        <v>46061</v>
      </c>
      <c r="AA530" s="3" t="s">
        <v>944</v>
      </c>
      <c r="AB530" s="3" t="s">
        <v>953</v>
      </c>
      <c r="AC530" s="2"/>
      <c r="AD530" s="2" t="s">
        <v>74</v>
      </c>
      <c r="AE530" s="2" t="s">
        <v>74</v>
      </c>
      <c r="AF530" s="2"/>
      <c r="AG530" s="2"/>
      <c r="AH530" s="2"/>
      <c r="AI530" s="2"/>
      <c r="AJ530" s="2" t="s">
        <v>50</v>
      </c>
      <c r="AK530" s="2" t="s">
        <v>49</v>
      </c>
    </row>
    <row r="531" spans="1:37" ht="86.4" x14ac:dyDescent="0.3">
      <c r="A531" s="1">
        <v>644</v>
      </c>
      <c r="B531">
        <v>19169</v>
      </c>
      <c r="F531" s="2" t="s">
        <v>76</v>
      </c>
      <c r="G531" s="2" t="s">
        <v>78</v>
      </c>
      <c r="H531" s="2" t="s">
        <v>37</v>
      </c>
      <c r="I531" s="2" t="s">
        <v>75</v>
      </c>
      <c r="J531" s="2" t="s">
        <v>138</v>
      </c>
      <c r="K531" s="2" t="s">
        <v>300</v>
      </c>
      <c r="L531" s="2" t="s">
        <v>413</v>
      </c>
      <c r="M531" s="2"/>
      <c r="N531" s="3" t="s">
        <v>952</v>
      </c>
      <c r="O531" s="2" t="s">
        <v>60</v>
      </c>
      <c r="P531" s="2" t="s">
        <v>65</v>
      </c>
      <c r="Q531" s="2"/>
      <c r="R531" s="2"/>
      <c r="S531" s="2"/>
      <c r="T531" s="2"/>
      <c r="U531">
        <v>0</v>
      </c>
      <c r="V531">
        <v>30</v>
      </c>
      <c r="W531" s="4">
        <v>46028</v>
      </c>
      <c r="X531" s="4">
        <v>46100</v>
      </c>
      <c r="Y531" s="4">
        <v>46100</v>
      </c>
      <c r="Z531" s="4">
        <v>46130</v>
      </c>
      <c r="AA531" s="3" t="s">
        <v>944</v>
      </c>
      <c r="AB531" s="3" t="s">
        <v>1718</v>
      </c>
      <c r="AC531" s="2"/>
      <c r="AD531" s="2" t="s">
        <v>74</v>
      </c>
      <c r="AE531" s="2" t="s">
        <v>74</v>
      </c>
      <c r="AF531" s="2"/>
      <c r="AG531" s="2"/>
      <c r="AH531" s="2"/>
      <c r="AI531" s="2"/>
      <c r="AJ531" s="2" t="s">
        <v>50</v>
      </c>
      <c r="AK531" s="2" t="s">
        <v>49</v>
      </c>
    </row>
    <row r="532" spans="1:37" ht="86.4" x14ac:dyDescent="0.3">
      <c r="A532" s="1">
        <v>645</v>
      </c>
      <c r="B532">
        <v>19889</v>
      </c>
      <c r="F532" s="2" t="s">
        <v>76</v>
      </c>
      <c r="G532" s="2" t="s">
        <v>78</v>
      </c>
      <c r="H532" s="2" t="s">
        <v>37</v>
      </c>
      <c r="I532" s="2" t="s">
        <v>75</v>
      </c>
      <c r="J532" s="2" t="s">
        <v>138</v>
      </c>
      <c r="K532" s="2" t="s">
        <v>305</v>
      </c>
      <c r="L532" s="2" t="s">
        <v>413</v>
      </c>
      <c r="M532" s="2" t="s">
        <v>681</v>
      </c>
      <c r="N532" s="3" t="s">
        <v>952</v>
      </c>
      <c r="O532" s="2" t="s">
        <v>60</v>
      </c>
      <c r="P532" s="2" t="s">
        <v>65</v>
      </c>
      <c r="Q532" s="2"/>
      <c r="R532" s="2"/>
      <c r="S532" s="2"/>
      <c r="T532" s="2"/>
      <c r="U532">
        <v>0</v>
      </c>
      <c r="V532">
        <v>30</v>
      </c>
      <c r="W532" s="4">
        <v>46028</v>
      </c>
      <c r="X532" s="4">
        <v>46184</v>
      </c>
      <c r="Y532" s="4">
        <v>46184</v>
      </c>
      <c r="Z532" s="4">
        <v>46214</v>
      </c>
      <c r="AA532" s="3" t="s">
        <v>944</v>
      </c>
      <c r="AB532" s="3" t="s">
        <v>2402</v>
      </c>
      <c r="AC532" s="2"/>
      <c r="AD532" s="2" t="s">
        <v>74</v>
      </c>
      <c r="AE532" s="2" t="s">
        <v>94</v>
      </c>
      <c r="AF532" s="2"/>
      <c r="AG532" s="2"/>
      <c r="AH532" s="2"/>
      <c r="AI532" s="2"/>
      <c r="AJ532" s="2" t="s">
        <v>50</v>
      </c>
      <c r="AK532" s="2" t="s">
        <v>49</v>
      </c>
    </row>
    <row r="533" spans="1:37" x14ac:dyDescent="0.3">
      <c r="A533" s="1">
        <v>646</v>
      </c>
      <c r="F533" s="2" t="s">
        <v>76</v>
      </c>
      <c r="G533" s="2" t="s">
        <v>212</v>
      </c>
      <c r="H533" s="2" t="s">
        <v>37</v>
      </c>
      <c r="I533" s="2" t="s">
        <v>46</v>
      </c>
      <c r="J533" s="2" t="s">
        <v>956</v>
      </c>
      <c r="K533" s="2" t="s">
        <v>142</v>
      </c>
      <c r="L533" s="2" t="s">
        <v>83</v>
      </c>
      <c r="M533" s="2" t="s">
        <v>161</v>
      </c>
      <c r="N533" s="3" t="s">
        <v>954</v>
      </c>
      <c r="O533" s="2" t="s">
        <v>53</v>
      </c>
      <c r="P533" s="2" t="s">
        <v>65</v>
      </c>
      <c r="Q533" s="2"/>
      <c r="R533" s="2" t="s">
        <v>955</v>
      </c>
      <c r="S533" s="2"/>
      <c r="T533" s="2"/>
      <c r="U533">
        <v>0</v>
      </c>
      <c r="V533">
        <v>1080</v>
      </c>
      <c r="W533" s="4">
        <v>46411</v>
      </c>
      <c r="X533" s="4"/>
      <c r="Y533" s="4">
        <v>46411</v>
      </c>
      <c r="Z533" s="4">
        <v>47126</v>
      </c>
      <c r="AA533" s="3"/>
      <c r="AB533" s="3"/>
      <c r="AC533" s="2"/>
      <c r="AD533" s="2" t="s">
        <v>45</v>
      </c>
      <c r="AE533" s="2" t="s">
        <v>45</v>
      </c>
      <c r="AF533" s="2"/>
      <c r="AG533" s="2"/>
      <c r="AH533" s="2"/>
      <c r="AI533" s="2"/>
      <c r="AJ533" s="2" t="s">
        <v>50</v>
      </c>
      <c r="AK533" s="2" t="s">
        <v>49</v>
      </c>
    </row>
    <row r="534" spans="1:37" ht="43.2" x14ac:dyDescent="0.3">
      <c r="A534" s="1">
        <v>647</v>
      </c>
      <c r="B534">
        <v>17647</v>
      </c>
      <c r="F534" s="2" t="s">
        <v>76</v>
      </c>
      <c r="G534" s="2" t="s">
        <v>78</v>
      </c>
      <c r="H534" s="2" t="s">
        <v>37</v>
      </c>
      <c r="I534" s="2" t="s">
        <v>46</v>
      </c>
      <c r="J534" s="2" t="s">
        <v>100</v>
      </c>
      <c r="K534" s="2" t="s">
        <v>142</v>
      </c>
      <c r="L534" s="2" t="s">
        <v>170</v>
      </c>
      <c r="M534" s="2" t="s">
        <v>171</v>
      </c>
      <c r="N534" s="3" t="s">
        <v>1719</v>
      </c>
      <c r="O534" s="2" t="s">
        <v>53</v>
      </c>
      <c r="P534" s="2" t="s">
        <v>65</v>
      </c>
      <c r="Q534" s="2"/>
      <c r="R534" s="2"/>
      <c r="S534" s="2"/>
      <c r="T534" s="2"/>
      <c r="U534">
        <v>0</v>
      </c>
      <c r="V534">
        <v>1080</v>
      </c>
      <c r="W534" s="4">
        <v>46046</v>
      </c>
      <c r="X534" s="4"/>
      <c r="Y534" s="4">
        <v>46046</v>
      </c>
      <c r="Z534" s="4">
        <v>47145</v>
      </c>
      <c r="AA534" s="3"/>
      <c r="AB534" s="3" t="s">
        <v>173</v>
      </c>
      <c r="AC534" s="2"/>
      <c r="AD534" s="2" t="s">
        <v>45</v>
      </c>
      <c r="AE534" s="2" t="s">
        <v>45</v>
      </c>
      <c r="AF534" s="2"/>
      <c r="AG534" s="2"/>
      <c r="AH534" s="2"/>
      <c r="AI534" s="2"/>
      <c r="AJ534" s="2" t="s">
        <v>50</v>
      </c>
      <c r="AK534" s="2" t="s">
        <v>49</v>
      </c>
    </row>
    <row r="535" spans="1:37" ht="43.2" x14ac:dyDescent="0.3">
      <c r="A535" s="1">
        <v>649</v>
      </c>
      <c r="F535" s="2" t="s">
        <v>76</v>
      </c>
      <c r="G535" s="2" t="s">
        <v>44</v>
      </c>
      <c r="H535" s="2" t="s">
        <v>37</v>
      </c>
      <c r="I535" s="2" t="s">
        <v>46</v>
      </c>
      <c r="J535" s="2" t="s">
        <v>100</v>
      </c>
      <c r="K535" s="2" t="s">
        <v>38</v>
      </c>
      <c r="L535" s="2" t="s">
        <v>217</v>
      </c>
      <c r="M535" s="2" t="s">
        <v>456</v>
      </c>
      <c r="N535" s="3" t="s">
        <v>1720</v>
      </c>
      <c r="O535" s="2" t="s">
        <v>53</v>
      </c>
      <c r="P535" s="2" t="s">
        <v>65</v>
      </c>
      <c r="Q535" s="2"/>
      <c r="R535" s="2"/>
      <c r="S535" s="2"/>
      <c r="T535" s="2"/>
      <c r="U535">
        <v>0</v>
      </c>
      <c r="V535">
        <v>1080</v>
      </c>
      <c r="W535" s="4">
        <v>46049</v>
      </c>
      <c r="X535" s="4"/>
      <c r="Y535" s="4">
        <v>46048</v>
      </c>
      <c r="Z535" s="4">
        <v>47128</v>
      </c>
      <c r="AA535" s="3"/>
      <c r="AB535" s="3"/>
      <c r="AC535" s="2"/>
      <c r="AD535" s="2" t="s">
        <v>45</v>
      </c>
      <c r="AE535" s="2" t="s">
        <v>45</v>
      </c>
      <c r="AF535" s="2"/>
      <c r="AG535" s="2"/>
      <c r="AH535" s="2"/>
      <c r="AI535" s="2"/>
      <c r="AJ535" s="2" t="s">
        <v>50</v>
      </c>
      <c r="AK535" s="2" t="s">
        <v>49</v>
      </c>
    </row>
    <row r="536" spans="1:37" ht="57.6" x14ac:dyDescent="0.3">
      <c r="A536" s="1">
        <v>650</v>
      </c>
      <c r="B536">
        <v>17653</v>
      </c>
      <c r="F536" s="2" t="s">
        <v>76</v>
      </c>
      <c r="G536" s="2" t="s">
        <v>78</v>
      </c>
      <c r="H536" s="2" t="s">
        <v>37</v>
      </c>
      <c r="I536" s="2" t="s">
        <v>46</v>
      </c>
      <c r="J536" s="2" t="s">
        <v>176</v>
      </c>
      <c r="K536" s="2" t="s">
        <v>142</v>
      </c>
      <c r="L536" s="2" t="s">
        <v>67</v>
      </c>
      <c r="M536" s="2" t="s">
        <v>166</v>
      </c>
      <c r="N536" s="3" t="s">
        <v>957</v>
      </c>
      <c r="O536" s="2" t="s">
        <v>174</v>
      </c>
      <c r="P536" s="2" t="s">
        <v>65</v>
      </c>
      <c r="Q536" s="2"/>
      <c r="R536" s="2"/>
      <c r="S536" s="2"/>
      <c r="T536" s="2"/>
      <c r="U536">
        <v>0</v>
      </c>
      <c r="V536">
        <v>365</v>
      </c>
      <c r="W536" s="4">
        <v>46046</v>
      </c>
      <c r="X536" s="4"/>
      <c r="Y536" s="4">
        <v>46046</v>
      </c>
      <c r="Z536" s="4">
        <v>46424</v>
      </c>
      <c r="AA536" s="3"/>
      <c r="AB536" s="3" t="s">
        <v>444</v>
      </c>
      <c r="AC536" s="2"/>
      <c r="AD536" s="2" t="s">
        <v>45</v>
      </c>
      <c r="AE536" s="2" t="s">
        <v>117</v>
      </c>
      <c r="AF536" s="2"/>
      <c r="AG536" s="2"/>
      <c r="AH536" s="2"/>
      <c r="AI536" s="2"/>
      <c r="AJ536" s="2" t="s">
        <v>50</v>
      </c>
      <c r="AK536" s="2" t="s">
        <v>49</v>
      </c>
    </row>
    <row r="537" spans="1:37" ht="57.6" x14ac:dyDescent="0.3">
      <c r="A537" s="1">
        <v>651</v>
      </c>
      <c r="B537">
        <v>17654</v>
      </c>
      <c r="F537" s="2" t="s">
        <v>76</v>
      </c>
      <c r="G537" s="2" t="s">
        <v>78</v>
      </c>
      <c r="H537" s="2" t="s">
        <v>37</v>
      </c>
      <c r="I537" s="2" t="s">
        <v>46</v>
      </c>
      <c r="J537" s="2" t="s">
        <v>176</v>
      </c>
      <c r="K537" s="2" t="s">
        <v>142</v>
      </c>
      <c r="L537" s="2" t="s">
        <v>170</v>
      </c>
      <c r="M537" s="2" t="s">
        <v>171</v>
      </c>
      <c r="N537" s="3" t="s">
        <v>957</v>
      </c>
      <c r="O537" s="2" t="s">
        <v>174</v>
      </c>
      <c r="P537" s="2" t="s">
        <v>65</v>
      </c>
      <c r="Q537" s="2"/>
      <c r="R537" s="2"/>
      <c r="S537" s="2"/>
      <c r="T537" s="2"/>
      <c r="U537">
        <v>0</v>
      </c>
      <c r="V537">
        <v>365</v>
      </c>
      <c r="W537" s="4">
        <v>46046</v>
      </c>
      <c r="X537" s="4"/>
      <c r="Y537" s="4">
        <v>46046</v>
      </c>
      <c r="Z537" s="4">
        <v>46430</v>
      </c>
      <c r="AA537" s="3"/>
      <c r="AB537" s="3" t="s">
        <v>173</v>
      </c>
      <c r="AC537" s="2"/>
      <c r="AD537" s="2" t="s">
        <v>45</v>
      </c>
      <c r="AE537" s="2" t="s">
        <v>45</v>
      </c>
      <c r="AF537" s="2"/>
      <c r="AG537" s="2"/>
      <c r="AH537" s="2"/>
      <c r="AI537" s="2"/>
      <c r="AJ537" s="2" t="s">
        <v>50</v>
      </c>
      <c r="AK537" s="2" t="s">
        <v>49</v>
      </c>
    </row>
    <row r="538" spans="1:37" ht="28.8" x14ac:dyDescent="0.3">
      <c r="A538" s="1">
        <v>652</v>
      </c>
      <c r="B538">
        <v>17649</v>
      </c>
      <c r="F538" s="2" t="s">
        <v>76</v>
      </c>
      <c r="G538" s="2" t="s">
        <v>78</v>
      </c>
      <c r="H538" s="2" t="s">
        <v>37</v>
      </c>
      <c r="I538" s="2" t="s">
        <v>46</v>
      </c>
      <c r="J538" s="2" t="s">
        <v>442</v>
      </c>
      <c r="K538" s="2" t="s">
        <v>142</v>
      </c>
      <c r="L538" s="2" t="s">
        <v>67</v>
      </c>
      <c r="M538" s="2" t="s">
        <v>166</v>
      </c>
      <c r="N538" s="3" t="s">
        <v>958</v>
      </c>
      <c r="O538" s="2" t="s">
        <v>174</v>
      </c>
      <c r="P538" s="2" t="s">
        <v>65</v>
      </c>
      <c r="Q538" s="2"/>
      <c r="R538" s="2"/>
      <c r="S538" s="2"/>
      <c r="T538" s="2"/>
      <c r="U538">
        <v>0</v>
      </c>
      <c r="V538">
        <v>365</v>
      </c>
      <c r="W538" s="4">
        <v>46046</v>
      </c>
      <c r="X538" s="4"/>
      <c r="Y538" s="4">
        <v>46046</v>
      </c>
      <c r="Z538" s="4">
        <v>46424</v>
      </c>
      <c r="AA538" s="3"/>
      <c r="AB538" s="3" t="s">
        <v>444</v>
      </c>
      <c r="AC538" s="2"/>
      <c r="AD538" s="2" t="s">
        <v>45</v>
      </c>
      <c r="AE538" s="2" t="s">
        <v>117</v>
      </c>
      <c r="AF538" s="2"/>
      <c r="AG538" s="2"/>
      <c r="AH538" s="2"/>
      <c r="AI538" s="2"/>
      <c r="AJ538" s="2" t="s">
        <v>50</v>
      </c>
      <c r="AK538" s="2" t="s">
        <v>49</v>
      </c>
    </row>
    <row r="539" spans="1:37" ht="28.8" x14ac:dyDescent="0.3">
      <c r="A539" s="1">
        <v>653</v>
      </c>
      <c r="B539">
        <v>17648</v>
      </c>
      <c r="F539" s="2" t="s">
        <v>76</v>
      </c>
      <c r="G539" s="2" t="s">
        <v>78</v>
      </c>
      <c r="H539" s="2" t="s">
        <v>37</v>
      </c>
      <c r="I539" s="2" t="s">
        <v>46</v>
      </c>
      <c r="J539" s="2" t="s">
        <v>442</v>
      </c>
      <c r="K539" s="2" t="s">
        <v>142</v>
      </c>
      <c r="L539" s="2" t="s">
        <v>170</v>
      </c>
      <c r="M539" s="2" t="s">
        <v>171</v>
      </c>
      <c r="N539" s="3" t="s">
        <v>958</v>
      </c>
      <c r="O539" s="2" t="s">
        <v>174</v>
      </c>
      <c r="P539" s="2" t="s">
        <v>65</v>
      </c>
      <c r="Q539" s="2"/>
      <c r="R539" s="2"/>
      <c r="S539" s="2"/>
      <c r="T539" s="2"/>
      <c r="U539">
        <v>0</v>
      </c>
      <c r="V539">
        <v>365</v>
      </c>
      <c r="W539" s="4">
        <v>46046</v>
      </c>
      <c r="X539" s="4"/>
      <c r="Y539" s="4">
        <v>46046</v>
      </c>
      <c r="Z539" s="4">
        <v>46424</v>
      </c>
      <c r="AA539" s="3"/>
      <c r="AB539" s="3" t="s">
        <v>444</v>
      </c>
      <c r="AC539" s="2"/>
      <c r="AD539" s="2" t="s">
        <v>45</v>
      </c>
      <c r="AE539" s="2" t="s">
        <v>117</v>
      </c>
      <c r="AF539" s="2"/>
      <c r="AG539" s="2"/>
      <c r="AH539" s="2"/>
      <c r="AI539" s="2"/>
      <c r="AJ539" s="2" t="s">
        <v>50</v>
      </c>
      <c r="AK539" s="2" t="s">
        <v>49</v>
      </c>
    </row>
    <row r="540" spans="1:37" ht="28.8" x14ac:dyDescent="0.3">
      <c r="A540" s="1">
        <v>654</v>
      </c>
      <c r="B540">
        <v>17650</v>
      </c>
      <c r="F540" s="2" t="s">
        <v>76</v>
      </c>
      <c r="G540" s="2" t="s">
        <v>78</v>
      </c>
      <c r="H540" s="2" t="s">
        <v>37</v>
      </c>
      <c r="I540" s="2" t="s">
        <v>46</v>
      </c>
      <c r="J540" s="2" t="s">
        <v>320</v>
      </c>
      <c r="K540" s="2" t="s">
        <v>142</v>
      </c>
      <c r="L540" s="2" t="s">
        <v>158</v>
      </c>
      <c r="M540" s="2" t="s">
        <v>159</v>
      </c>
      <c r="N540" s="3" t="s">
        <v>959</v>
      </c>
      <c r="O540" s="2" t="s">
        <v>53</v>
      </c>
      <c r="P540" s="2" t="s">
        <v>65</v>
      </c>
      <c r="Q540" s="2"/>
      <c r="R540" s="2"/>
      <c r="S540" s="2"/>
      <c r="T540" s="2"/>
      <c r="U540">
        <v>0</v>
      </c>
      <c r="V540">
        <v>180</v>
      </c>
      <c r="W540" s="4">
        <v>46046</v>
      </c>
      <c r="X540" s="4"/>
      <c r="Y540" s="4">
        <v>46046</v>
      </c>
      <c r="Z540" s="4">
        <v>46239</v>
      </c>
      <c r="AA540" s="3"/>
      <c r="AB540" s="3" t="s">
        <v>220</v>
      </c>
      <c r="AC540" s="2"/>
      <c r="AD540" s="2" t="s">
        <v>45</v>
      </c>
      <c r="AE540" s="2" t="s">
        <v>102</v>
      </c>
      <c r="AF540" s="2"/>
      <c r="AG540" s="2"/>
      <c r="AH540" s="2"/>
      <c r="AI540" s="2"/>
      <c r="AJ540" s="2" t="s">
        <v>50</v>
      </c>
      <c r="AK540" s="2" t="s">
        <v>49</v>
      </c>
    </row>
    <row r="541" spans="1:37" ht="28.8" x14ac:dyDescent="0.3">
      <c r="A541" s="1">
        <v>655</v>
      </c>
      <c r="B541">
        <v>17651</v>
      </c>
      <c r="F541" s="2" t="s">
        <v>76</v>
      </c>
      <c r="G541" s="2" t="s">
        <v>78</v>
      </c>
      <c r="H541" s="2" t="s">
        <v>37</v>
      </c>
      <c r="I541" s="2" t="s">
        <v>46</v>
      </c>
      <c r="J541" s="2" t="s">
        <v>320</v>
      </c>
      <c r="K541" s="2" t="s">
        <v>142</v>
      </c>
      <c r="L541" s="2" t="s">
        <v>151</v>
      </c>
      <c r="M541" s="2" t="s">
        <v>152</v>
      </c>
      <c r="N541" s="3" t="s">
        <v>959</v>
      </c>
      <c r="O541" s="2" t="s">
        <v>53</v>
      </c>
      <c r="P541" s="2" t="s">
        <v>65</v>
      </c>
      <c r="Q541" s="2"/>
      <c r="R541" s="2"/>
      <c r="S541" s="2"/>
      <c r="T541" s="2"/>
      <c r="U541">
        <v>0</v>
      </c>
      <c r="V541">
        <v>180</v>
      </c>
      <c r="W541" s="4">
        <v>46046</v>
      </c>
      <c r="X541" s="4"/>
      <c r="Y541" s="4">
        <v>46046</v>
      </c>
      <c r="Z541" s="4">
        <v>46239</v>
      </c>
      <c r="AA541" s="3"/>
      <c r="AB541" s="3" t="s">
        <v>444</v>
      </c>
      <c r="AC541" s="2"/>
      <c r="AD541" s="2" t="s">
        <v>45</v>
      </c>
      <c r="AE541" s="2" t="s">
        <v>117</v>
      </c>
      <c r="AF541" s="2"/>
      <c r="AG541" s="2"/>
      <c r="AH541" s="2"/>
      <c r="AI541" s="2"/>
      <c r="AJ541" s="2" t="s">
        <v>50</v>
      </c>
      <c r="AK541" s="2" t="s">
        <v>49</v>
      </c>
    </row>
    <row r="542" spans="1:37" ht="28.8" x14ac:dyDescent="0.3">
      <c r="A542" s="1">
        <v>656</v>
      </c>
      <c r="B542">
        <v>17652</v>
      </c>
      <c r="F542" s="2" t="s">
        <v>76</v>
      </c>
      <c r="G542" s="2" t="s">
        <v>78</v>
      </c>
      <c r="H542" s="2" t="s">
        <v>37</v>
      </c>
      <c r="I542" s="2" t="s">
        <v>46</v>
      </c>
      <c r="J542" s="2" t="s">
        <v>320</v>
      </c>
      <c r="K542" s="2" t="s">
        <v>142</v>
      </c>
      <c r="L542" s="2" t="s">
        <v>149</v>
      </c>
      <c r="M542" s="2" t="s">
        <v>150</v>
      </c>
      <c r="N542" s="3" t="s">
        <v>960</v>
      </c>
      <c r="O542" s="2" t="s">
        <v>53</v>
      </c>
      <c r="P542" s="2" t="s">
        <v>65</v>
      </c>
      <c r="Q542" s="2"/>
      <c r="R542" s="2"/>
      <c r="S542" s="2"/>
      <c r="T542" s="2"/>
      <c r="U542">
        <v>0</v>
      </c>
      <c r="V542">
        <v>180</v>
      </c>
      <c r="W542" s="4">
        <v>46046</v>
      </c>
      <c r="X542" s="4"/>
      <c r="Y542" s="4">
        <v>46046</v>
      </c>
      <c r="Z542" s="4">
        <v>46239</v>
      </c>
      <c r="AA542" s="3"/>
      <c r="AB542" s="3" t="s">
        <v>163</v>
      </c>
      <c r="AC542" s="2"/>
      <c r="AD542" s="2" t="s">
        <v>45</v>
      </c>
      <c r="AE542" s="2" t="s">
        <v>118</v>
      </c>
      <c r="AF542" s="2"/>
      <c r="AG542" s="2"/>
      <c r="AH542" s="2"/>
      <c r="AI542" s="2"/>
      <c r="AJ542" s="2" t="s">
        <v>50</v>
      </c>
      <c r="AK542" s="2" t="s">
        <v>49</v>
      </c>
    </row>
    <row r="543" spans="1:37" ht="28.8" x14ac:dyDescent="0.3">
      <c r="A543" s="1">
        <v>657</v>
      </c>
      <c r="B543">
        <v>17726</v>
      </c>
      <c r="F543" s="2" t="s">
        <v>76</v>
      </c>
      <c r="G543" s="2" t="s">
        <v>78</v>
      </c>
      <c r="H543" s="2" t="s">
        <v>37</v>
      </c>
      <c r="I543" s="2" t="s">
        <v>46</v>
      </c>
      <c r="J543" s="2" t="s">
        <v>320</v>
      </c>
      <c r="K543" s="2" t="s">
        <v>188</v>
      </c>
      <c r="L543" s="2" t="s">
        <v>210</v>
      </c>
      <c r="M543" s="2" t="s">
        <v>211</v>
      </c>
      <c r="N543" s="3" t="s">
        <v>960</v>
      </c>
      <c r="O543" s="2" t="s">
        <v>53</v>
      </c>
      <c r="P543" s="2" t="s">
        <v>65</v>
      </c>
      <c r="Q543" s="2"/>
      <c r="R543" s="2"/>
      <c r="S543" s="2"/>
      <c r="T543" s="2"/>
      <c r="U543">
        <v>0</v>
      </c>
      <c r="V543">
        <v>180</v>
      </c>
      <c r="W543" s="4">
        <v>46048</v>
      </c>
      <c r="X543" s="4"/>
      <c r="Y543" s="4">
        <v>46048</v>
      </c>
      <c r="Z543" s="4">
        <v>46239</v>
      </c>
      <c r="AA543" s="3"/>
      <c r="AB543" s="3" t="s">
        <v>234</v>
      </c>
      <c r="AC543" s="2"/>
      <c r="AD543" s="2" t="s">
        <v>45</v>
      </c>
      <c r="AE543" s="2" t="s">
        <v>117</v>
      </c>
      <c r="AF543" s="2"/>
      <c r="AG543" s="2"/>
      <c r="AH543" s="2"/>
      <c r="AI543" s="2"/>
      <c r="AJ543" s="2" t="s">
        <v>50</v>
      </c>
      <c r="AK543" s="2" t="s">
        <v>49</v>
      </c>
    </row>
    <row r="544" spans="1:37" ht="28.8" x14ac:dyDescent="0.3">
      <c r="A544" s="1">
        <v>658</v>
      </c>
      <c r="B544">
        <v>18623</v>
      </c>
      <c r="F544" s="2" t="s">
        <v>76</v>
      </c>
      <c r="G544" s="2" t="s">
        <v>78</v>
      </c>
      <c r="H544" s="2" t="s">
        <v>37</v>
      </c>
      <c r="I544" s="2" t="s">
        <v>46</v>
      </c>
      <c r="J544" s="2" t="s">
        <v>320</v>
      </c>
      <c r="K544" s="2" t="s">
        <v>38</v>
      </c>
      <c r="L544" s="2" t="s">
        <v>213</v>
      </c>
      <c r="M544" s="2" t="s">
        <v>214</v>
      </c>
      <c r="N544" s="3" t="s">
        <v>960</v>
      </c>
      <c r="O544" s="2" t="s">
        <v>53</v>
      </c>
      <c r="P544" s="2" t="s">
        <v>65</v>
      </c>
      <c r="Q544" s="2"/>
      <c r="R544" s="2" t="s">
        <v>740</v>
      </c>
      <c r="S544" s="2" t="s">
        <v>1722</v>
      </c>
      <c r="T544" s="2"/>
      <c r="U544">
        <v>0</v>
      </c>
      <c r="V544">
        <v>180</v>
      </c>
      <c r="W544" s="4">
        <v>46049</v>
      </c>
      <c r="X544" s="4"/>
      <c r="Y544" s="4">
        <v>46049</v>
      </c>
      <c r="Z544" s="4">
        <v>46267</v>
      </c>
      <c r="AA544" s="3"/>
      <c r="AB544" s="3" t="s">
        <v>1721</v>
      </c>
      <c r="AC544" s="2"/>
      <c r="AD544" s="2" t="s">
        <v>45</v>
      </c>
      <c r="AE544" s="2" t="s">
        <v>45</v>
      </c>
      <c r="AF544" s="2"/>
      <c r="AG544" s="2"/>
      <c r="AH544" s="2"/>
      <c r="AI544" s="2"/>
      <c r="AJ544" s="2" t="s">
        <v>50</v>
      </c>
      <c r="AK544" s="2" t="s">
        <v>49</v>
      </c>
    </row>
    <row r="545" spans="1:37" x14ac:dyDescent="0.3">
      <c r="A545" s="1">
        <v>659</v>
      </c>
      <c r="F545" s="2" t="s">
        <v>76</v>
      </c>
      <c r="G545" s="2" t="s">
        <v>78</v>
      </c>
      <c r="H545" s="2" t="s">
        <v>37</v>
      </c>
      <c r="I545" s="2" t="s">
        <v>46</v>
      </c>
      <c r="J545" s="2" t="s">
        <v>956</v>
      </c>
      <c r="K545" s="2" t="s">
        <v>188</v>
      </c>
      <c r="L545" s="2" t="s">
        <v>135</v>
      </c>
      <c r="M545" s="2" t="s">
        <v>219</v>
      </c>
      <c r="N545" s="3" t="s">
        <v>954</v>
      </c>
      <c r="O545" s="2" t="s">
        <v>53</v>
      </c>
      <c r="P545" s="2" t="s">
        <v>65</v>
      </c>
      <c r="Q545" s="2"/>
      <c r="R545" s="2"/>
      <c r="S545" s="2"/>
      <c r="T545" s="2"/>
      <c r="U545">
        <v>0</v>
      </c>
      <c r="V545">
        <v>1080</v>
      </c>
      <c r="W545" s="4">
        <v>45318</v>
      </c>
      <c r="X545" s="4"/>
      <c r="Y545" s="4">
        <v>45318</v>
      </c>
      <c r="Z545" s="4">
        <v>47128</v>
      </c>
      <c r="AA545" s="3"/>
      <c r="AB545" s="3"/>
      <c r="AC545" s="2"/>
      <c r="AD545" s="2" t="s">
        <v>45</v>
      </c>
      <c r="AE545" s="2" t="s">
        <v>45</v>
      </c>
      <c r="AF545" s="2"/>
      <c r="AG545" s="2"/>
      <c r="AH545" s="2"/>
      <c r="AI545" s="2"/>
      <c r="AJ545" s="2" t="s">
        <v>50</v>
      </c>
      <c r="AK545" s="2" t="s">
        <v>49</v>
      </c>
    </row>
    <row r="546" spans="1:37" ht="43.2" x14ac:dyDescent="0.3">
      <c r="A546" s="1">
        <v>660</v>
      </c>
      <c r="F546" s="2" t="s">
        <v>76</v>
      </c>
      <c r="G546" s="2" t="s">
        <v>44</v>
      </c>
      <c r="H546" s="2" t="s">
        <v>37</v>
      </c>
      <c r="I546" s="2" t="s">
        <v>46</v>
      </c>
      <c r="J546" s="2" t="s">
        <v>100</v>
      </c>
      <c r="K546" s="2" t="s">
        <v>188</v>
      </c>
      <c r="L546" s="2" t="s">
        <v>217</v>
      </c>
      <c r="M546" s="2" t="s">
        <v>218</v>
      </c>
      <c r="N546" s="3" t="s">
        <v>1720</v>
      </c>
      <c r="O546" s="2" t="s">
        <v>53</v>
      </c>
      <c r="P546" s="2" t="s">
        <v>65</v>
      </c>
      <c r="Q546" s="2"/>
      <c r="R546" s="2"/>
      <c r="S546" s="2"/>
      <c r="T546" s="2"/>
      <c r="U546">
        <v>0</v>
      </c>
      <c r="V546">
        <v>1080</v>
      </c>
      <c r="W546" s="4">
        <v>46048</v>
      </c>
      <c r="X546" s="4"/>
      <c r="Y546" s="4">
        <v>46048</v>
      </c>
      <c r="Z546" s="4">
        <v>47128</v>
      </c>
      <c r="AA546" s="3"/>
      <c r="AB546" s="3"/>
      <c r="AC546" s="2"/>
      <c r="AD546" s="2" t="s">
        <v>45</v>
      </c>
      <c r="AE546" s="2" t="s">
        <v>45</v>
      </c>
      <c r="AF546" s="2"/>
      <c r="AG546" s="2"/>
      <c r="AH546" s="2"/>
      <c r="AI546" s="2"/>
      <c r="AJ546" s="2" t="s">
        <v>50</v>
      </c>
      <c r="AK546" s="2" t="s">
        <v>49</v>
      </c>
    </row>
    <row r="547" spans="1:37" x14ac:dyDescent="0.3">
      <c r="A547" s="1">
        <v>662</v>
      </c>
      <c r="F547" s="2" t="s">
        <v>76</v>
      </c>
      <c r="G547" s="2" t="s">
        <v>78</v>
      </c>
      <c r="H547" s="2" t="s">
        <v>37</v>
      </c>
      <c r="I547" s="2" t="s">
        <v>46</v>
      </c>
      <c r="J547" s="2" t="s">
        <v>956</v>
      </c>
      <c r="K547" s="2" t="s">
        <v>38</v>
      </c>
      <c r="L547" s="2" t="s">
        <v>135</v>
      </c>
      <c r="M547" s="2" t="s">
        <v>221</v>
      </c>
      <c r="N547" s="3" t="s">
        <v>954</v>
      </c>
      <c r="O547" s="2" t="s">
        <v>53</v>
      </c>
      <c r="P547" s="2" t="s">
        <v>65</v>
      </c>
      <c r="Q547" s="2"/>
      <c r="R547" s="2"/>
      <c r="S547" s="2"/>
      <c r="T547" s="2"/>
      <c r="U547">
        <v>0</v>
      </c>
      <c r="V547">
        <v>1080</v>
      </c>
      <c r="W547" s="4">
        <v>45318</v>
      </c>
      <c r="X547" s="4"/>
      <c r="Y547" s="4">
        <v>45318</v>
      </c>
      <c r="Z547" s="4">
        <v>47129</v>
      </c>
      <c r="AA547" s="3"/>
      <c r="AB547" s="3"/>
      <c r="AC547" s="2"/>
      <c r="AD547" s="2" t="s">
        <v>45</v>
      </c>
      <c r="AE547" s="2" t="s">
        <v>45</v>
      </c>
      <c r="AF547" s="2"/>
      <c r="AG547" s="2"/>
      <c r="AH547" s="2"/>
      <c r="AI547" s="2"/>
      <c r="AJ547" s="2" t="s">
        <v>50</v>
      </c>
      <c r="AK547" s="2" t="s">
        <v>49</v>
      </c>
    </row>
    <row r="548" spans="1:37" ht="72" x14ac:dyDescent="0.3">
      <c r="A548" s="1">
        <v>663</v>
      </c>
      <c r="B548">
        <v>17506</v>
      </c>
      <c r="F548" s="2" t="s">
        <v>76</v>
      </c>
      <c r="G548" s="2" t="s">
        <v>78</v>
      </c>
      <c r="H548" s="2" t="s">
        <v>37</v>
      </c>
      <c r="I548" s="2" t="s">
        <v>46</v>
      </c>
      <c r="J548" s="2" t="s">
        <v>956</v>
      </c>
      <c r="K548" s="2" t="s">
        <v>38</v>
      </c>
      <c r="L548" s="2" t="s">
        <v>213</v>
      </c>
      <c r="M548" s="2" t="s">
        <v>214</v>
      </c>
      <c r="N548" s="3" t="s">
        <v>961</v>
      </c>
      <c r="O548" s="2" t="s">
        <v>53</v>
      </c>
      <c r="P548" s="2" t="s">
        <v>65</v>
      </c>
      <c r="Q548" s="2"/>
      <c r="R548" s="2"/>
      <c r="S548" s="2"/>
      <c r="T548" s="2"/>
      <c r="U548">
        <v>0</v>
      </c>
      <c r="V548">
        <v>1080</v>
      </c>
      <c r="W548" s="4">
        <v>46049</v>
      </c>
      <c r="X548" s="4"/>
      <c r="Y548" s="4">
        <v>46049</v>
      </c>
      <c r="Z548" s="4">
        <v>47139</v>
      </c>
      <c r="AA548" s="3"/>
      <c r="AB548" s="3" t="s">
        <v>940</v>
      </c>
      <c r="AC548" s="2"/>
      <c r="AD548" s="2" t="s">
        <v>45</v>
      </c>
      <c r="AE548" s="2" t="s">
        <v>102</v>
      </c>
      <c r="AF548" s="2"/>
      <c r="AG548" s="2"/>
      <c r="AH548" s="2"/>
      <c r="AI548" s="2"/>
      <c r="AJ548" s="2" t="s">
        <v>50</v>
      </c>
      <c r="AK548" s="2" t="s">
        <v>49</v>
      </c>
    </row>
    <row r="549" spans="1:37" ht="43.2" x14ac:dyDescent="0.3">
      <c r="A549" s="1">
        <v>664</v>
      </c>
      <c r="B549">
        <v>17505</v>
      </c>
      <c r="F549" s="2" t="s">
        <v>76</v>
      </c>
      <c r="G549" s="2" t="s">
        <v>78</v>
      </c>
      <c r="H549" s="2" t="s">
        <v>37</v>
      </c>
      <c r="I549" s="2" t="s">
        <v>46</v>
      </c>
      <c r="J549" s="2" t="s">
        <v>956</v>
      </c>
      <c r="K549" s="2" t="s">
        <v>38</v>
      </c>
      <c r="L549" s="2" t="s">
        <v>213</v>
      </c>
      <c r="M549" s="2" t="s">
        <v>214</v>
      </c>
      <c r="N549" s="3" t="s">
        <v>962</v>
      </c>
      <c r="O549" s="2" t="s">
        <v>53</v>
      </c>
      <c r="P549" s="2" t="s">
        <v>65</v>
      </c>
      <c r="Q549" s="2"/>
      <c r="R549" s="2"/>
      <c r="S549" s="2"/>
      <c r="T549" s="2"/>
      <c r="U549">
        <v>0</v>
      </c>
      <c r="V549">
        <v>1080</v>
      </c>
      <c r="W549" s="4">
        <v>46049</v>
      </c>
      <c r="X549" s="4"/>
      <c r="Y549" s="4">
        <v>46049</v>
      </c>
      <c r="Z549" s="4">
        <v>47129</v>
      </c>
      <c r="AA549" s="3"/>
      <c r="AB549" s="3" t="s">
        <v>600</v>
      </c>
      <c r="AC549" s="2"/>
      <c r="AD549" s="2" t="s">
        <v>45</v>
      </c>
      <c r="AE549" s="2" t="s">
        <v>101</v>
      </c>
      <c r="AF549" s="2"/>
      <c r="AG549" s="2"/>
      <c r="AH549" s="2"/>
      <c r="AI549" s="2"/>
      <c r="AJ549" s="2" t="s">
        <v>50</v>
      </c>
      <c r="AK549" s="2" t="s">
        <v>49</v>
      </c>
    </row>
    <row r="550" spans="1:37" ht="28.8" x14ac:dyDescent="0.3">
      <c r="A550" s="1">
        <v>665</v>
      </c>
      <c r="B550">
        <v>18553</v>
      </c>
      <c r="F550" s="2" t="s">
        <v>76</v>
      </c>
      <c r="G550" s="2" t="s">
        <v>78</v>
      </c>
      <c r="H550" s="2" t="s">
        <v>37</v>
      </c>
      <c r="I550" s="2" t="s">
        <v>46</v>
      </c>
      <c r="J550" s="2" t="s">
        <v>71</v>
      </c>
      <c r="K550" s="2" t="s">
        <v>38</v>
      </c>
      <c r="L550" s="2" t="s">
        <v>213</v>
      </c>
      <c r="M550" s="2" t="s">
        <v>214</v>
      </c>
      <c r="N550" s="3" t="s">
        <v>963</v>
      </c>
      <c r="O550" s="2" t="s">
        <v>53</v>
      </c>
      <c r="P550" s="2" t="s">
        <v>65</v>
      </c>
      <c r="Q550" s="2"/>
      <c r="R550" s="2" t="s">
        <v>114</v>
      </c>
      <c r="S550" s="2" t="s">
        <v>965</v>
      </c>
      <c r="T550" s="2"/>
      <c r="U550">
        <v>0</v>
      </c>
      <c r="V550">
        <v>1080</v>
      </c>
      <c r="W550" s="4">
        <v>45684</v>
      </c>
      <c r="X550" s="4"/>
      <c r="Y550" s="4">
        <v>45684</v>
      </c>
      <c r="Z550" s="4">
        <v>47167</v>
      </c>
      <c r="AA550" s="3"/>
      <c r="AB550" s="3" t="s">
        <v>964</v>
      </c>
      <c r="AC550" s="2"/>
      <c r="AD550" s="2" t="s">
        <v>45</v>
      </c>
      <c r="AE550" s="2" t="s">
        <v>45</v>
      </c>
      <c r="AF550" s="2"/>
      <c r="AG550" s="2"/>
      <c r="AH550" s="2"/>
      <c r="AI550" s="2"/>
      <c r="AJ550" s="2" t="s">
        <v>50</v>
      </c>
      <c r="AK550" s="2" t="s">
        <v>49</v>
      </c>
    </row>
    <row r="551" spans="1:37" ht="28.8" x14ac:dyDescent="0.3">
      <c r="A551" s="1">
        <v>666</v>
      </c>
      <c r="B551">
        <v>17378</v>
      </c>
      <c r="F551" s="2" t="s">
        <v>76</v>
      </c>
      <c r="G551" s="2" t="s">
        <v>72</v>
      </c>
      <c r="H551" s="2" t="s">
        <v>37</v>
      </c>
      <c r="I551" s="2" t="s">
        <v>46</v>
      </c>
      <c r="J551" s="2" t="s">
        <v>157</v>
      </c>
      <c r="K551" s="2" t="s">
        <v>134</v>
      </c>
      <c r="L551" s="2" t="s">
        <v>151</v>
      </c>
      <c r="M551" s="2"/>
      <c r="N551" s="3" t="s">
        <v>966</v>
      </c>
      <c r="O551" s="2" t="s">
        <v>53</v>
      </c>
      <c r="P551" s="2" t="s">
        <v>65</v>
      </c>
      <c r="Q551" s="2"/>
      <c r="R551" s="2" t="s">
        <v>968</v>
      </c>
      <c r="S551" s="2" t="s">
        <v>156</v>
      </c>
      <c r="T551" s="2"/>
      <c r="U551">
        <v>0</v>
      </c>
      <c r="V551">
        <v>180</v>
      </c>
      <c r="W551" s="4">
        <v>46034</v>
      </c>
      <c r="X551" s="4"/>
      <c r="Y551" s="4">
        <v>46034</v>
      </c>
      <c r="Z551" s="4">
        <v>46214</v>
      </c>
      <c r="AA551" s="3"/>
      <c r="AB551" s="3" t="s">
        <v>967</v>
      </c>
      <c r="AC551" s="2"/>
      <c r="AD551" s="2" t="s">
        <v>102</v>
      </c>
      <c r="AE551" s="2" t="s">
        <v>45</v>
      </c>
      <c r="AF551" s="2"/>
      <c r="AG551" s="2"/>
      <c r="AH551" s="2"/>
      <c r="AI551" s="2"/>
      <c r="AJ551" s="2" t="s">
        <v>50</v>
      </c>
      <c r="AK551" s="2" t="s">
        <v>49</v>
      </c>
    </row>
    <row r="552" spans="1:37" ht="28.8" x14ac:dyDescent="0.3">
      <c r="A552" s="1">
        <v>667</v>
      </c>
      <c r="B552">
        <v>17380</v>
      </c>
      <c r="F552" s="2" t="s">
        <v>76</v>
      </c>
      <c r="G552" s="2" t="s">
        <v>72</v>
      </c>
      <c r="H552" s="2" t="s">
        <v>37</v>
      </c>
      <c r="I552" s="2" t="s">
        <v>46</v>
      </c>
      <c r="J552" s="2" t="s">
        <v>157</v>
      </c>
      <c r="K552" s="2" t="s">
        <v>134</v>
      </c>
      <c r="L552" s="2" t="s">
        <v>629</v>
      </c>
      <c r="M552" s="2" t="s">
        <v>630</v>
      </c>
      <c r="N552" s="3" t="s">
        <v>966</v>
      </c>
      <c r="O552" s="2" t="s">
        <v>53</v>
      </c>
      <c r="P552" s="2" t="s">
        <v>65</v>
      </c>
      <c r="Q552" s="2"/>
      <c r="R552" s="2" t="s">
        <v>968</v>
      </c>
      <c r="S552" s="2" t="s">
        <v>156</v>
      </c>
      <c r="T552" s="2"/>
      <c r="U552">
        <v>0</v>
      </c>
      <c r="V552">
        <v>180</v>
      </c>
      <c r="W552" s="4">
        <v>46034</v>
      </c>
      <c r="X552" s="4"/>
      <c r="Y552" s="4">
        <v>46034</v>
      </c>
      <c r="Z552" s="4">
        <v>46214</v>
      </c>
      <c r="AA552" s="3"/>
      <c r="AB552" s="3" t="s">
        <v>967</v>
      </c>
      <c r="AC552" s="2"/>
      <c r="AD552" s="2" t="s">
        <v>102</v>
      </c>
      <c r="AE552" s="2" t="s">
        <v>45</v>
      </c>
      <c r="AF552" s="2"/>
      <c r="AG552" s="2"/>
      <c r="AH552" s="2"/>
      <c r="AI552" s="2"/>
      <c r="AJ552" s="2" t="s">
        <v>50</v>
      </c>
      <c r="AK552" s="2" t="s">
        <v>49</v>
      </c>
    </row>
    <row r="553" spans="1:37" ht="28.8" x14ac:dyDescent="0.3">
      <c r="A553" s="1">
        <v>668</v>
      </c>
      <c r="B553">
        <v>17381</v>
      </c>
      <c r="F553" s="2" t="s">
        <v>76</v>
      </c>
      <c r="G553" s="2" t="s">
        <v>72</v>
      </c>
      <c r="H553" s="2" t="s">
        <v>37</v>
      </c>
      <c r="I553" s="2" t="s">
        <v>46</v>
      </c>
      <c r="J553" s="2" t="s">
        <v>971</v>
      </c>
      <c r="K553" s="2" t="s">
        <v>134</v>
      </c>
      <c r="L553" s="2" t="s">
        <v>553</v>
      </c>
      <c r="M553" s="2" t="s">
        <v>554</v>
      </c>
      <c r="N553" s="3" t="s">
        <v>969</v>
      </c>
      <c r="O553" s="2" t="s">
        <v>53</v>
      </c>
      <c r="P553" s="2" t="s">
        <v>65</v>
      </c>
      <c r="Q553" s="2"/>
      <c r="R553" s="2" t="s">
        <v>968</v>
      </c>
      <c r="S553" s="2" t="s">
        <v>970</v>
      </c>
      <c r="T553" s="2"/>
      <c r="U553">
        <v>0</v>
      </c>
      <c r="V553">
        <v>180</v>
      </c>
      <c r="W553" s="4">
        <v>46034</v>
      </c>
      <c r="X553" s="4"/>
      <c r="Y553" s="4">
        <v>46034</v>
      </c>
      <c r="Z553" s="4">
        <v>46214</v>
      </c>
      <c r="AA553" s="3"/>
      <c r="AB553" s="3" t="s">
        <v>967</v>
      </c>
      <c r="AC553" s="2"/>
      <c r="AD553" s="2" t="s">
        <v>102</v>
      </c>
      <c r="AE553" s="2" t="s">
        <v>45</v>
      </c>
      <c r="AF553" s="2"/>
      <c r="AG553" s="2"/>
      <c r="AH553" s="2"/>
      <c r="AI553" s="2"/>
      <c r="AJ553" s="2" t="s">
        <v>50</v>
      </c>
      <c r="AK553" s="2" t="s">
        <v>49</v>
      </c>
    </row>
    <row r="554" spans="1:37" ht="28.8" x14ac:dyDescent="0.3">
      <c r="A554" s="1">
        <v>669</v>
      </c>
      <c r="B554">
        <v>18978</v>
      </c>
      <c r="F554" s="2" t="s">
        <v>76</v>
      </c>
      <c r="G554" s="2" t="s">
        <v>78</v>
      </c>
      <c r="H554" s="2" t="s">
        <v>37</v>
      </c>
      <c r="I554" s="2" t="s">
        <v>46</v>
      </c>
      <c r="J554" s="2" t="s">
        <v>971</v>
      </c>
      <c r="K554" s="2" t="s">
        <v>134</v>
      </c>
      <c r="L554" s="2" t="s">
        <v>553</v>
      </c>
      <c r="M554" s="2" t="s">
        <v>554</v>
      </c>
      <c r="N554" s="3" t="s">
        <v>972</v>
      </c>
      <c r="O554" s="2" t="s">
        <v>53</v>
      </c>
      <c r="P554" s="2" t="s">
        <v>65</v>
      </c>
      <c r="Q554" s="2"/>
      <c r="R554" s="2" t="s">
        <v>740</v>
      </c>
      <c r="S554" s="2" t="s">
        <v>973</v>
      </c>
      <c r="T554" s="2"/>
      <c r="U554">
        <v>0</v>
      </c>
      <c r="V554">
        <v>360</v>
      </c>
      <c r="W554" s="4">
        <v>46034</v>
      </c>
      <c r="X554" s="4">
        <v>46095</v>
      </c>
      <c r="Y554" s="4">
        <v>46095</v>
      </c>
      <c r="Z554" s="4">
        <v>46455</v>
      </c>
      <c r="AA554" s="3"/>
      <c r="AB554" s="3" t="s">
        <v>1723</v>
      </c>
      <c r="AC554" s="2"/>
      <c r="AD554" s="2" t="s">
        <v>102</v>
      </c>
      <c r="AE554" s="2" t="s">
        <v>102</v>
      </c>
      <c r="AF554" s="2"/>
      <c r="AG554" s="2"/>
      <c r="AH554" s="2"/>
      <c r="AI554" s="2"/>
      <c r="AJ554" s="2" t="s">
        <v>50</v>
      </c>
      <c r="AK554" s="2" t="s">
        <v>49</v>
      </c>
    </row>
    <row r="555" spans="1:37" x14ac:dyDescent="0.3">
      <c r="A555" s="1">
        <v>670</v>
      </c>
      <c r="F555" s="2" t="s">
        <v>76</v>
      </c>
      <c r="G555" s="2" t="s">
        <v>212</v>
      </c>
      <c r="H555" s="2" t="s">
        <v>37</v>
      </c>
      <c r="I555" s="2" t="s">
        <v>46</v>
      </c>
      <c r="J555" s="2" t="s">
        <v>320</v>
      </c>
      <c r="K555" s="2" t="s">
        <v>134</v>
      </c>
      <c r="L555" s="2" t="s">
        <v>215</v>
      </c>
      <c r="M555" s="2" t="s">
        <v>374</v>
      </c>
      <c r="N555" s="3" t="s">
        <v>974</v>
      </c>
      <c r="O555" s="2" t="s">
        <v>53</v>
      </c>
      <c r="P555" s="2" t="s">
        <v>65</v>
      </c>
      <c r="Q555" s="2"/>
      <c r="R555" s="2" t="s">
        <v>975</v>
      </c>
      <c r="S555" s="2" t="s">
        <v>976</v>
      </c>
      <c r="T555" s="2"/>
      <c r="U555">
        <v>0</v>
      </c>
      <c r="V555">
        <v>360</v>
      </c>
      <c r="W555" s="4">
        <v>46034</v>
      </c>
      <c r="X555" s="4"/>
      <c r="Y555" s="4">
        <v>46034</v>
      </c>
      <c r="Z555" s="4">
        <v>46394</v>
      </c>
      <c r="AA555" s="3"/>
      <c r="AB555" s="3"/>
      <c r="AC555" s="2"/>
      <c r="AD555" s="2" t="s">
        <v>102</v>
      </c>
      <c r="AE555" s="2" t="s">
        <v>102</v>
      </c>
      <c r="AF555" s="2"/>
      <c r="AG555" s="2"/>
      <c r="AH555" s="2"/>
      <c r="AI555" s="2"/>
      <c r="AJ555" s="2" t="s">
        <v>50</v>
      </c>
      <c r="AK555" s="2" t="s">
        <v>49</v>
      </c>
    </row>
    <row r="556" spans="1:37" x14ac:dyDescent="0.3">
      <c r="A556" s="1">
        <v>671</v>
      </c>
      <c r="F556" s="2" t="s">
        <v>76</v>
      </c>
      <c r="G556" s="2" t="s">
        <v>212</v>
      </c>
      <c r="H556" s="2" t="s">
        <v>37</v>
      </c>
      <c r="I556" s="2" t="s">
        <v>46</v>
      </c>
      <c r="J556" s="2" t="s">
        <v>320</v>
      </c>
      <c r="K556" s="2" t="s">
        <v>134</v>
      </c>
      <c r="L556" s="2" t="s">
        <v>217</v>
      </c>
      <c r="M556" s="2" t="s">
        <v>556</v>
      </c>
      <c r="N556" s="3" t="s">
        <v>974</v>
      </c>
      <c r="O556" s="2" t="s">
        <v>53</v>
      </c>
      <c r="P556" s="2" t="s">
        <v>65</v>
      </c>
      <c r="Q556" s="2"/>
      <c r="R556" s="2" t="s">
        <v>740</v>
      </c>
      <c r="S556" s="2" t="s">
        <v>977</v>
      </c>
      <c r="T556" s="2"/>
      <c r="U556">
        <v>0</v>
      </c>
      <c r="V556">
        <v>360</v>
      </c>
      <c r="W556" s="4">
        <v>46034</v>
      </c>
      <c r="X556" s="4"/>
      <c r="Y556" s="4">
        <v>46034</v>
      </c>
      <c r="Z556" s="4">
        <v>46394</v>
      </c>
      <c r="AA556" s="3"/>
      <c r="AB556" s="3"/>
      <c r="AC556" s="2"/>
      <c r="AD556" s="2" t="s">
        <v>102</v>
      </c>
      <c r="AE556" s="2" t="s">
        <v>102</v>
      </c>
      <c r="AF556" s="2"/>
      <c r="AG556" s="2"/>
      <c r="AH556" s="2"/>
      <c r="AI556" s="2"/>
      <c r="AJ556" s="2" t="s">
        <v>50</v>
      </c>
      <c r="AK556" s="2" t="s">
        <v>49</v>
      </c>
    </row>
    <row r="557" spans="1:37" ht="28.8" x14ac:dyDescent="0.3">
      <c r="A557" s="1">
        <v>672</v>
      </c>
      <c r="B557">
        <v>17382</v>
      </c>
      <c r="F557" s="2" t="s">
        <v>76</v>
      </c>
      <c r="G557" s="2" t="s">
        <v>72</v>
      </c>
      <c r="H557" s="2" t="s">
        <v>37</v>
      </c>
      <c r="I557" s="2" t="s">
        <v>46</v>
      </c>
      <c r="J557" s="2" t="s">
        <v>260</v>
      </c>
      <c r="K557" s="2" t="s">
        <v>134</v>
      </c>
      <c r="L557" s="2" t="s">
        <v>978</v>
      </c>
      <c r="M557" s="2" t="s">
        <v>979</v>
      </c>
      <c r="N557" s="3" t="s">
        <v>980</v>
      </c>
      <c r="O557" s="2" t="s">
        <v>53</v>
      </c>
      <c r="P557" s="2" t="s">
        <v>65</v>
      </c>
      <c r="Q557" s="2"/>
      <c r="R557" s="2" t="s">
        <v>180</v>
      </c>
      <c r="S557" s="2" t="s">
        <v>885</v>
      </c>
      <c r="T557" s="2"/>
      <c r="U557">
        <v>0</v>
      </c>
      <c r="V557">
        <v>180</v>
      </c>
      <c r="W557" s="4">
        <v>46034</v>
      </c>
      <c r="X557" s="4"/>
      <c r="Y557" s="4">
        <v>46034</v>
      </c>
      <c r="Z557" s="4">
        <v>46214</v>
      </c>
      <c r="AA557" s="3"/>
      <c r="AB557" s="3" t="s">
        <v>967</v>
      </c>
      <c r="AC557" s="2"/>
      <c r="AD557" s="2" t="s">
        <v>102</v>
      </c>
      <c r="AE557" s="2" t="s">
        <v>45</v>
      </c>
      <c r="AF557" s="2"/>
      <c r="AG557" s="2"/>
      <c r="AH557" s="2"/>
      <c r="AI557" s="2"/>
      <c r="AJ557" s="2" t="s">
        <v>50</v>
      </c>
      <c r="AK557" s="2" t="s">
        <v>49</v>
      </c>
    </row>
    <row r="558" spans="1:37" ht="28.8" x14ac:dyDescent="0.3">
      <c r="A558" s="1">
        <v>673</v>
      </c>
      <c r="B558">
        <v>17383</v>
      </c>
      <c r="F558" s="2" t="s">
        <v>76</v>
      </c>
      <c r="G558" s="2" t="s">
        <v>72</v>
      </c>
      <c r="H558" s="2" t="s">
        <v>37</v>
      </c>
      <c r="I558" s="2" t="s">
        <v>46</v>
      </c>
      <c r="J558" s="2" t="s">
        <v>260</v>
      </c>
      <c r="K558" s="2" t="s">
        <v>134</v>
      </c>
      <c r="L558" s="2" t="s">
        <v>377</v>
      </c>
      <c r="M558" s="2" t="s">
        <v>378</v>
      </c>
      <c r="N558" s="3" t="s">
        <v>980</v>
      </c>
      <c r="O558" s="2" t="s">
        <v>53</v>
      </c>
      <c r="P558" s="2" t="s">
        <v>65</v>
      </c>
      <c r="Q558" s="2"/>
      <c r="R558" s="2" t="s">
        <v>180</v>
      </c>
      <c r="S558" s="2" t="s">
        <v>885</v>
      </c>
      <c r="T558" s="2"/>
      <c r="U558">
        <v>0</v>
      </c>
      <c r="V558">
        <v>180</v>
      </c>
      <c r="W558" s="4">
        <v>46034</v>
      </c>
      <c r="X558" s="4"/>
      <c r="Y558" s="4">
        <v>46034</v>
      </c>
      <c r="Z558" s="4">
        <v>46214</v>
      </c>
      <c r="AA558" s="3"/>
      <c r="AB558" s="3" t="s">
        <v>981</v>
      </c>
      <c r="AC558" s="2"/>
      <c r="AD558" s="2" t="s">
        <v>102</v>
      </c>
      <c r="AE558" s="2" t="s">
        <v>45</v>
      </c>
      <c r="AF558" s="2"/>
      <c r="AG558" s="2"/>
      <c r="AH558" s="2"/>
      <c r="AI558" s="2"/>
      <c r="AJ558" s="2" t="s">
        <v>50</v>
      </c>
      <c r="AK558" s="2" t="s">
        <v>49</v>
      </c>
    </row>
    <row r="559" spans="1:37" ht="28.8" x14ac:dyDescent="0.3">
      <c r="A559" s="1">
        <v>674</v>
      </c>
      <c r="B559">
        <v>18979</v>
      </c>
      <c r="F559" s="2" t="s">
        <v>76</v>
      </c>
      <c r="G559" s="2" t="s">
        <v>78</v>
      </c>
      <c r="H559" s="2" t="s">
        <v>37</v>
      </c>
      <c r="I559" s="2" t="s">
        <v>46</v>
      </c>
      <c r="J559" s="2" t="s">
        <v>442</v>
      </c>
      <c r="K559" s="2" t="s">
        <v>134</v>
      </c>
      <c r="L559" s="2" t="s">
        <v>316</v>
      </c>
      <c r="M559" s="2" t="s">
        <v>324</v>
      </c>
      <c r="N559" s="3" t="s">
        <v>982</v>
      </c>
      <c r="O559" s="2" t="s">
        <v>174</v>
      </c>
      <c r="P559" s="2" t="s">
        <v>65</v>
      </c>
      <c r="Q559" s="2"/>
      <c r="R559" s="2"/>
      <c r="S559" s="2"/>
      <c r="T559" s="2"/>
      <c r="U559">
        <v>0</v>
      </c>
      <c r="V559">
        <v>360</v>
      </c>
      <c r="W559" s="4">
        <v>46034</v>
      </c>
      <c r="X559" s="4">
        <v>46095</v>
      </c>
      <c r="Y559" s="4">
        <v>46095</v>
      </c>
      <c r="Z559" s="4">
        <v>46455</v>
      </c>
      <c r="AA559" s="3"/>
      <c r="AB559" s="3" t="s">
        <v>1723</v>
      </c>
      <c r="AC559" s="2"/>
      <c r="AD559" s="2" t="s">
        <v>102</v>
      </c>
      <c r="AE559" s="2" t="s">
        <v>102</v>
      </c>
      <c r="AF559" s="2"/>
      <c r="AG559" s="2"/>
      <c r="AH559" s="2"/>
      <c r="AI559" s="2"/>
      <c r="AJ559" s="2" t="s">
        <v>50</v>
      </c>
      <c r="AK559" s="2" t="s">
        <v>49</v>
      </c>
    </row>
    <row r="560" spans="1:37" ht="28.8" x14ac:dyDescent="0.3">
      <c r="A560" s="1">
        <v>675</v>
      </c>
      <c r="B560">
        <v>17384</v>
      </c>
      <c r="F560" s="2" t="s">
        <v>76</v>
      </c>
      <c r="G560" s="2" t="s">
        <v>78</v>
      </c>
      <c r="H560" s="2" t="s">
        <v>37</v>
      </c>
      <c r="I560" s="2" t="s">
        <v>46</v>
      </c>
      <c r="J560" s="2" t="s">
        <v>442</v>
      </c>
      <c r="K560" s="2" t="s">
        <v>134</v>
      </c>
      <c r="L560" s="2" t="s">
        <v>562</v>
      </c>
      <c r="M560" s="2" t="s">
        <v>563</v>
      </c>
      <c r="N560" s="3" t="s">
        <v>982</v>
      </c>
      <c r="O560" s="2" t="s">
        <v>174</v>
      </c>
      <c r="P560" s="2" t="s">
        <v>65</v>
      </c>
      <c r="Q560" s="2"/>
      <c r="R560" s="2"/>
      <c r="S560" s="2"/>
      <c r="T560" s="2"/>
      <c r="U560">
        <v>0</v>
      </c>
      <c r="V560">
        <v>360</v>
      </c>
      <c r="W560" s="4">
        <v>46034</v>
      </c>
      <c r="X560" s="4">
        <v>46049</v>
      </c>
      <c r="Y560" s="4">
        <v>46049</v>
      </c>
      <c r="Z560" s="4">
        <v>46409</v>
      </c>
      <c r="AA560" s="3"/>
      <c r="AB560" s="3" t="s">
        <v>600</v>
      </c>
      <c r="AC560" s="2"/>
      <c r="AD560" s="2" t="s">
        <v>102</v>
      </c>
      <c r="AE560" s="2" t="s">
        <v>101</v>
      </c>
      <c r="AF560" s="2"/>
      <c r="AG560" s="2"/>
      <c r="AH560" s="2"/>
      <c r="AI560" s="2"/>
      <c r="AJ560" s="2" t="s">
        <v>50</v>
      </c>
      <c r="AK560" s="2" t="s">
        <v>49</v>
      </c>
    </row>
    <row r="561" spans="1:37" ht="28.8" x14ac:dyDescent="0.3">
      <c r="A561" s="1">
        <v>676</v>
      </c>
      <c r="B561">
        <v>17386</v>
      </c>
      <c r="F561" s="2" t="s">
        <v>76</v>
      </c>
      <c r="G561" s="2" t="s">
        <v>78</v>
      </c>
      <c r="H561" s="2" t="s">
        <v>37</v>
      </c>
      <c r="I561" s="2" t="s">
        <v>46</v>
      </c>
      <c r="J561" s="2" t="s">
        <v>442</v>
      </c>
      <c r="K561" s="2" t="s">
        <v>134</v>
      </c>
      <c r="L561" s="2" t="s">
        <v>897</v>
      </c>
      <c r="M561" s="2" t="s">
        <v>983</v>
      </c>
      <c r="N561" s="3" t="s">
        <v>982</v>
      </c>
      <c r="O561" s="2" t="s">
        <v>174</v>
      </c>
      <c r="P561" s="2" t="s">
        <v>65</v>
      </c>
      <c r="Q561" s="2"/>
      <c r="R561" s="2"/>
      <c r="S561" s="2"/>
      <c r="T561" s="2"/>
      <c r="U561">
        <v>0</v>
      </c>
      <c r="V561">
        <v>360</v>
      </c>
      <c r="W561" s="4">
        <v>46034</v>
      </c>
      <c r="X561" s="4">
        <v>46034</v>
      </c>
      <c r="Y561" s="4">
        <v>46034</v>
      </c>
      <c r="Z561" s="4">
        <v>46394</v>
      </c>
      <c r="AA561" s="3"/>
      <c r="AB561" s="3" t="s">
        <v>984</v>
      </c>
      <c r="AC561" s="2"/>
      <c r="AD561" s="2" t="s">
        <v>102</v>
      </c>
      <c r="AE561" s="2" t="s">
        <v>117</v>
      </c>
      <c r="AF561" s="2"/>
      <c r="AG561" s="2"/>
      <c r="AH561" s="2"/>
      <c r="AI561" s="2"/>
      <c r="AJ561" s="2" t="s">
        <v>50</v>
      </c>
      <c r="AK561" s="2" t="s">
        <v>49</v>
      </c>
    </row>
    <row r="562" spans="1:37" ht="28.8" x14ac:dyDescent="0.3">
      <c r="A562" s="1">
        <v>677</v>
      </c>
      <c r="B562">
        <v>17385</v>
      </c>
      <c r="F562" s="2" t="s">
        <v>76</v>
      </c>
      <c r="G562" s="2" t="s">
        <v>78</v>
      </c>
      <c r="H562" s="2" t="s">
        <v>37</v>
      </c>
      <c r="I562" s="2" t="s">
        <v>46</v>
      </c>
      <c r="J562" s="2" t="s">
        <v>442</v>
      </c>
      <c r="K562" s="2" t="s">
        <v>134</v>
      </c>
      <c r="L562" s="2" t="s">
        <v>985</v>
      </c>
      <c r="M562" s="2" t="s">
        <v>986</v>
      </c>
      <c r="N562" s="3" t="s">
        <v>982</v>
      </c>
      <c r="O562" s="2" t="s">
        <v>174</v>
      </c>
      <c r="P562" s="2" t="s">
        <v>65</v>
      </c>
      <c r="Q562" s="2"/>
      <c r="R562" s="2"/>
      <c r="S562" s="2"/>
      <c r="T562" s="2"/>
      <c r="U562">
        <v>0</v>
      </c>
      <c r="V562">
        <v>360</v>
      </c>
      <c r="W562" s="4">
        <v>46034</v>
      </c>
      <c r="X562" s="4">
        <v>46049</v>
      </c>
      <c r="Y562" s="4">
        <v>46049</v>
      </c>
      <c r="Z562" s="4">
        <v>46409</v>
      </c>
      <c r="AA562" s="3"/>
      <c r="AB562" s="3" t="s">
        <v>600</v>
      </c>
      <c r="AC562" s="2"/>
      <c r="AD562" s="2" t="s">
        <v>102</v>
      </c>
      <c r="AE562" s="2" t="s">
        <v>101</v>
      </c>
      <c r="AF562" s="2"/>
      <c r="AG562" s="2"/>
      <c r="AH562" s="2"/>
      <c r="AI562" s="2"/>
      <c r="AJ562" s="2" t="s">
        <v>50</v>
      </c>
      <c r="AK562" s="2" t="s">
        <v>49</v>
      </c>
    </row>
    <row r="563" spans="1:37" ht="28.8" x14ac:dyDescent="0.3">
      <c r="A563" s="1">
        <v>678</v>
      </c>
      <c r="B563">
        <v>17387</v>
      </c>
      <c r="F563" s="2" t="s">
        <v>76</v>
      </c>
      <c r="G563" s="2" t="s">
        <v>78</v>
      </c>
      <c r="H563" s="2" t="s">
        <v>37</v>
      </c>
      <c r="I563" s="2" t="s">
        <v>46</v>
      </c>
      <c r="J563" s="2" t="s">
        <v>442</v>
      </c>
      <c r="K563" s="2" t="s">
        <v>134</v>
      </c>
      <c r="L563" s="2" t="s">
        <v>987</v>
      </c>
      <c r="M563" s="2" t="s">
        <v>988</v>
      </c>
      <c r="N563" s="3" t="s">
        <v>982</v>
      </c>
      <c r="O563" s="2" t="s">
        <v>174</v>
      </c>
      <c r="P563" s="2" t="s">
        <v>65</v>
      </c>
      <c r="Q563" s="2"/>
      <c r="R563" s="2"/>
      <c r="S563" s="2"/>
      <c r="T563" s="2"/>
      <c r="U563">
        <v>0</v>
      </c>
      <c r="V563">
        <v>360</v>
      </c>
      <c r="W563" s="4">
        <v>46034</v>
      </c>
      <c r="X563" s="4">
        <v>46034</v>
      </c>
      <c r="Y563" s="4">
        <v>46034</v>
      </c>
      <c r="Z563" s="4">
        <v>46394</v>
      </c>
      <c r="AA563" s="3"/>
      <c r="AB563" s="3" t="s">
        <v>984</v>
      </c>
      <c r="AC563" s="2"/>
      <c r="AD563" s="2" t="s">
        <v>102</v>
      </c>
      <c r="AE563" s="2" t="s">
        <v>117</v>
      </c>
      <c r="AF563" s="2"/>
      <c r="AG563" s="2"/>
      <c r="AH563" s="2"/>
      <c r="AI563" s="2"/>
      <c r="AJ563" s="2" t="s">
        <v>50</v>
      </c>
      <c r="AK563" s="2" t="s">
        <v>49</v>
      </c>
    </row>
    <row r="564" spans="1:37" ht="28.8" x14ac:dyDescent="0.3">
      <c r="A564" s="1">
        <v>679</v>
      </c>
      <c r="B564">
        <v>17388</v>
      </c>
      <c r="F564" s="2" t="s">
        <v>76</v>
      </c>
      <c r="G564" s="2" t="s">
        <v>72</v>
      </c>
      <c r="H564" s="2" t="s">
        <v>37</v>
      </c>
      <c r="I564" s="2" t="s">
        <v>46</v>
      </c>
      <c r="J564" s="2" t="s">
        <v>442</v>
      </c>
      <c r="K564" s="2" t="s">
        <v>134</v>
      </c>
      <c r="L564" s="2" t="s">
        <v>900</v>
      </c>
      <c r="M564" s="2" t="s">
        <v>989</v>
      </c>
      <c r="N564" s="3" t="s">
        <v>982</v>
      </c>
      <c r="O564" s="2" t="s">
        <v>174</v>
      </c>
      <c r="P564" s="2" t="s">
        <v>65</v>
      </c>
      <c r="Q564" s="2"/>
      <c r="R564" s="2"/>
      <c r="S564" s="2"/>
      <c r="T564" s="2"/>
      <c r="U564">
        <v>0</v>
      </c>
      <c r="V564">
        <v>360</v>
      </c>
      <c r="W564" s="4">
        <v>46034</v>
      </c>
      <c r="X564" s="4"/>
      <c r="Y564" s="4">
        <v>46034</v>
      </c>
      <c r="Z564" s="4">
        <v>46394</v>
      </c>
      <c r="AA564" s="3"/>
      <c r="AB564" s="3" t="s">
        <v>990</v>
      </c>
      <c r="AC564" s="2"/>
      <c r="AD564" s="2" t="s">
        <v>102</v>
      </c>
      <c r="AE564" s="2" t="s">
        <v>117</v>
      </c>
      <c r="AF564" s="2"/>
      <c r="AG564" s="2"/>
      <c r="AH564" s="2"/>
      <c r="AI564" s="2"/>
      <c r="AJ564" s="2" t="s">
        <v>50</v>
      </c>
      <c r="AK564" s="2" t="s">
        <v>49</v>
      </c>
    </row>
    <row r="565" spans="1:37" ht="28.8" x14ac:dyDescent="0.3">
      <c r="A565" s="1">
        <v>680</v>
      </c>
      <c r="B565">
        <v>17390</v>
      </c>
      <c r="F565" s="2" t="s">
        <v>76</v>
      </c>
      <c r="G565" s="2" t="s">
        <v>78</v>
      </c>
      <c r="H565" s="2" t="s">
        <v>37</v>
      </c>
      <c r="I565" s="2" t="s">
        <v>46</v>
      </c>
      <c r="J565" s="2" t="s">
        <v>442</v>
      </c>
      <c r="K565" s="2" t="s">
        <v>134</v>
      </c>
      <c r="L565" s="2" t="s">
        <v>991</v>
      </c>
      <c r="M565" s="2" t="s">
        <v>992</v>
      </c>
      <c r="N565" s="3" t="s">
        <v>982</v>
      </c>
      <c r="O565" s="2" t="s">
        <v>174</v>
      </c>
      <c r="P565" s="2" t="s">
        <v>65</v>
      </c>
      <c r="Q565" s="2"/>
      <c r="R565" s="2"/>
      <c r="S565" s="2"/>
      <c r="T565" s="2"/>
      <c r="U565">
        <v>0</v>
      </c>
      <c r="V565">
        <v>360</v>
      </c>
      <c r="W565" s="4">
        <v>46034</v>
      </c>
      <c r="X565" s="4">
        <v>46034</v>
      </c>
      <c r="Y565" s="4">
        <v>46034</v>
      </c>
      <c r="Z565" s="4">
        <v>46394</v>
      </c>
      <c r="AA565" s="3"/>
      <c r="AB565" s="3" t="s">
        <v>990</v>
      </c>
      <c r="AC565" s="2"/>
      <c r="AD565" s="2" t="s">
        <v>102</v>
      </c>
      <c r="AE565" s="2" t="s">
        <v>117</v>
      </c>
      <c r="AF565" s="2"/>
      <c r="AG565" s="2"/>
      <c r="AH565" s="2"/>
      <c r="AI565" s="2"/>
      <c r="AJ565" s="2" t="s">
        <v>50</v>
      </c>
      <c r="AK565" s="2" t="s">
        <v>49</v>
      </c>
    </row>
    <row r="566" spans="1:37" ht="28.8" x14ac:dyDescent="0.3">
      <c r="A566" s="1">
        <v>681</v>
      </c>
      <c r="B566">
        <v>17389</v>
      </c>
      <c r="F566" s="2" t="s">
        <v>76</v>
      </c>
      <c r="G566" s="2" t="s">
        <v>78</v>
      </c>
      <c r="H566" s="2" t="s">
        <v>37</v>
      </c>
      <c r="I566" s="2" t="s">
        <v>46</v>
      </c>
      <c r="J566" s="2" t="s">
        <v>442</v>
      </c>
      <c r="K566" s="2" t="s">
        <v>134</v>
      </c>
      <c r="L566" s="2" t="s">
        <v>565</v>
      </c>
      <c r="M566" s="2" t="s">
        <v>566</v>
      </c>
      <c r="N566" s="3" t="s">
        <v>982</v>
      </c>
      <c r="O566" s="2" t="s">
        <v>174</v>
      </c>
      <c r="P566" s="2" t="s">
        <v>65</v>
      </c>
      <c r="Q566" s="2"/>
      <c r="R566" s="2"/>
      <c r="S566" s="2"/>
      <c r="T566" s="2"/>
      <c r="U566">
        <v>0</v>
      </c>
      <c r="V566">
        <v>360</v>
      </c>
      <c r="W566" s="4">
        <v>46034</v>
      </c>
      <c r="X566" s="4">
        <v>46059</v>
      </c>
      <c r="Y566" s="4">
        <v>46059</v>
      </c>
      <c r="Z566" s="4">
        <v>46419</v>
      </c>
      <c r="AA566" s="3"/>
      <c r="AB566" s="3" t="s">
        <v>993</v>
      </c>
      <c r="AC566" s="2"/>
      <c r="AD566" s="2" t="s">
        <v>102</v>
      </c>
      <c r="AE566" s="2" t="s">
        <v>102</v>
      </c>
      <c r="AF566" s="2"/>
      <c r="AG566" s="2"/>
      <c r="AH566" s="2"/>
      <c r="AI566" s="2"/>
      <c r="AJ566" s="2" t="s">
        <v>50</v>
      </c>
      <c r="AK566" s="2" t="s">
        <v>49</v>
      </c>
    </row>
    <row r="567" spans="1:37" ht="28.8" x14ac:dyDescent="0.3">
      <c r="A567" s="1">
        <v>682</v>
      </c>
      <c r="B567">
        <v>18009</v>
      </c>
      <c r="F567" s="2" t="s">
        <v>76</v>
      </c>
      <c r="G567" s="2" t="s">
        <v>78</v>
      </c>
      <c r="H567" s="2" t="s">
        <v>37</v>
      </c>
      <c r="I567" s="2" t="s">
        <v>46</v>
      </c>
      <c r="J567" s="2" t="s">
        <v>320</v>
      </c>
      <c r="K567" s="2" t="s">
        <v>328</v>
      </c>
      <c r="L567" s="2" t="s">
        <v>342</v>
      </c>
      <c r="M567" s="2" t="s">
        <v>343</v>
      </c>
      <c r="N567" s="3" t="s">
        <v>994</v>
      </c>
      <c r="O567" s="2" t="s">
        <v>53</v>
      </c>
      <c r="P567" s="2" t="s">
        <v>65</v>
      </c>
      <c r="Q567" s="2"/>
      <c r="R567" s="2" t="s">
        <v>740</v>
      </c>
      <c r="S567" s="2" t="s">
        <v>973</v>
      </c>
      <c r="T567" s="2"/>
      <c r="U567">
        <v>0</v>
      </c>
      <c r="V567">
        <v>360</v>
      </c>
      <c r="W567" s="4">
        <v>46035</v>
      </c>
      <c r="X567" s="4">
        <v>46069</v>
      </c>
      <c r="Y567" s="4">
        <v>46069</v>
      </c>
      <c r="Z567" s="4">
        <v>46429</v>
      </c>
      <c r="AA567" s="3"/>
      <c r="AB567" s="3" t="s">
        <v>995</v>
      </c>
      <c r="AC567" s="2"/>
      <c r="AD567" s="2" t="s">
        <v>102</v>
      </c>
      <c r="AE567" s="2" t="s">
        <v>117</v>
      </c>
      <c r="AF567" s="2"/>
      <c r="AG567" s="2"/>
      <c r="AH567" s="2"/>
      <c r="AI567" s="2"/>
      <c r="AJ567" s="2" t="s">
        <v>50</v>
      </c>
      <c r="AK567" s="2" t="s">
        <v>49</v>
      </c>
    </row>
    <row r="568" spans="1:37" ht="28.8" x14ac:dyDescent="0.3">
      <c r="A568" s="1">
        <v>683</v>
      </c>
      <c r="B568">
        <v>20040</v>
      </c>
      <c r="F568" s="2" t="s">
        <v>76</v>
      </c>
      <c r="G568" s="2" t="s">
        <v>78</v>
      </c>
      <c r="H568" s="2" t="s">
        <v>37</v>
      </c>
      <c r="I568" s="2" t="s">
        <v>46</v>
      </c>
      <c r="J568" s="2" t="s">
        <v>320</v>
      </c>
      <c r="K568" s="2" t="s">
        <v>328</v>
      </c>
      <c r="L568" s="2" t="s">
        <v>342</v>
      </c>
      <c r="M568" s="2" t="s">
        <v>343</v>
      </c>
      <c r="N568" s="3" t="s">
        <v>996</v>
      </c>
      <c r="O568" s="2" t="s">
        <v>53</v>
      </c>
      <c r="P568" s="2" t="s">
        <v>65</v>
      </c>
      <c r="Q568" s="2"/>
      <c r="R568" s="2" t="s">
        <v>968</v>
      </c>
      <c r="S568" s="2" t="s">
        <v>970</v>
      </c>
      <c r="T568" s="2"/>
      <c r="U568">
        <v>0</v>
      </c>
      <c r="V568">
        <v>180</v>
      </c>
      <c r="W568" s="4">
        <v>46119</v>
      </c>
      <c r="X568" s="4">
        <v>46122</v>
      </c>
      <c r="Y568" s="4">
        <v>46122</v>
      </c>
      <c r="Z568" s="4">
        <v>46302</v>
      </c>
      <c r="AA568" s="3"/>
      <c r="AB568" s="3" t="s">
        <v>1724</v>
      </c>
      <c r="AC568" s="2"/>
      <c r="AD568" s="2" t="s">
        <v>102</v>
      </c>
      <c r="AE568" s="2" t="s">
        <v>118</v>
      </c>
      <c r="AF568" s="2"/>
      <c r="AG568" s="2"/>
      <c r="AH568" s="2"/>
      <c r="AI568" s="2"/>
      <c r="AJ568" s="2" t="s">
        <v>50</v>
      </c>
      <c r="AK568" s="2" t="s">
        <v>49</v>
      </c>
    </row>
    <row r="569" spans="1:37" ht="28.8" x14ac:dyDescent="0.3">
      <c r="A569" s="1">
        <v>684</v>
      </c>
      <c r="B569">
        <v>17481</v>
      </c>
      <c r="F569" s="2" t="s">
        <v>76</v>
      </c>
      <c r="G569" s="2" t="s">
        <v>78</v>
      </c>
      <c r="H569" s="2" t="s">
        <v>37</v>
      </c>
      <c r="I569" s="2" t="s">
        <v>46</v>
      </c>
      <c r="J569" s="2" t="s">
        <v>71</v>
      </c>
      <c r="K569" s="2" t="s">
        <v>328</v>
      </c>
      <c r="L569" s="2" t="s">
        <v>334</v>
      </c>
      <c r="M569" s="2" t="s">
        <v>335</v>
      </c>
      <c r="N569" s="3" t="s">
        <v>997</v>
      </c>
      <c r="O569" s="2" t="s">
        <v>53</v>
      </c>
      <c r="P569" s="2" t="s">
        <v>65</v>
      </c>
      <c r="Q569" s="2"/>
      <c r="R569" s="2"/>
      <c r="S569" s="2"/>
      <c r="T569" s="2"/>
      <c r="U569">
        <v>0</v>
      </c>
      <c r="V569">
        <v>1080</v>
      </c>
      <c r="W569" s="4">
        <v>46035</v>
      </c>
      <c r="X569" s="4">
        <v>46049</v>
      </c>
      <c r="Y569" s="4">
        <v>46049</v>
      </c>
      <c r="Z569" s="4">
        <v>47129</v>
      </c>
      <c r="AA569" s="3"/>
      <c r="AB569" s="3" t="s">
        <v>600</v>
      </c>
      <c r="AC569" s="2"/>
      <c r="AD569" s="2" t="s">
        <v>102</v>
      </c>
      <c r="AE569" s="2" t="s">
        <v>101</v>
      </c>
      <c r="AF569" s="2"/>
      <c r="AG569" s="2"/>
      <c r="AH569" s="2"/>
      <c r="AI569" s="2"/>
      <c r="AJ569" s="2" t="s">
        <v>50</v>
      </c>
      <c r="AK569" s="2" t="s">
        <v>49</v>
      </c>
    </row>
    <row r="570" spans="1:37" ht="28.8" x14ac:dyDescent="0.3">
      <c r="A570" s="1">
        <v>685</v>
      </c>
      <c r="B570">
        <v>17482</v>
      </c>
      <c r="F570" s="2" t="s">
        <v>76</v>
      </c>
      <c r="G570" s="2" t="s">
        <v>72</v>
      </c>
      <c r="H570" s="2" t="s">
        <v>37</v>
      </c>
      <c r="I570" s="2" t="s">
        <v>46</v>
      </c>
      <c r="J570" s="2" t="s">
        <v>71</v>
      </c>
      <c r="K570" s="2" t="s">
        <v>328</v>
      </c>
      <c r="L570" s="2" t="s">
        <v>338</v>
      </c>
      <c r="M570" s="2" t="s">
        <v>339</v>
      </c>
      <c r="N570" s="3" t="s">
        <v>997</v>
      </c>
      <c r="O570" s="2" t="s">
        <v>53</v>
      </c>
      <c r="P570" s="2" t="s">
        <v>65</v>
      </c>
      <c r="Q570" s="2"/>
      <c r="R570" s="2"/>
      <c r="S570" s="2"/>
      <c r="T570" s="2"/>
      <c r="U570">
        <v>0</v>
      </c>
      <c r="V570">
        <v>1080</v>
      </c>
      <c r="W570" s="4">
        <v>46035</v>
      </c>
      <c r="X570" s="4"/>
      <c r="Y570" s="4">
        <v>46035</v>
      </c>
      <c r="Z570" s="4">
        <v>47115</v>
      </c>
      <c r="AA570" s="3"/>
      <c r="AB570" s="3" t="s">
        <v>998</v>
      </c>
      <c r="AC570" s="2"/>
      <c r="AD570" s="2" t="s">
        <v>102</v>
      </c>
      <c r="AE570" s="2" t="s">
        <v>118</v>
      </c>
      <c r="AF570" s="2"/>
      <c r="AG570" s="2"/>
      <c r="AH570" s="2"/>
      <c r="AI570" s="2"/>
      <c r="AJ570" s="2" t="s">
        <v>50</v>
      </c>
      <c r="AK570" s="2" t="s">
        <v>49</v>
      </c>
    </row>
    <row r="571" spans="1:37" ht="43.2" x14ac:dyDescent="0.3">
      <c r="A571" s="1">
        <v>686</v>
      </c>
      <c r="B571">
        <v>17319</v>
      </c>
      <c r="F571" s="2" t="s">
        <v>58</v>
      </c>
      <c r="G571" s="2" t="s">
        <v>78</v>
      </c>
      <c r="H571" s="2" t="s">
        <v>37</v>
      </c>
      <c r="I571" s="2" t="s">
        <v>75</v>
      </c>
      <c r="J571" s="2" t="s">
        <v>322</v>
      </c>
      <c r="K571" s="2" t="s">
        <v>300</v>
      </c>
      <c r="L571" s="2" t="s">
        <v>862</v>
      </c>
      <c r="M571" s="2" t="s">
        <v>867</v>
      </c>
      <c r="N571" s="3" t="s">
        <v>999</v>
      </c>
      <c r="O571" s="2" t="s">
        <v>53</v>
      </c>
      <c r="P571" s="2" t="s">
        <v>65</v>
      </c>
      <c r="Q571" s="2"/>
      <c r="R571" s="2"/>
      <c r="S571" s="2"/>
      <c r="T571" s="2"/>
      <c r="U571">
        <v>0</v>
      </c>
      <c r="V571">
        <v>0</v>
      </c>
      <c r="W571" s="4">
        <v>46031</v>
      </c>
      <c r="X571" s="4">
        <v>46070</v>
      </c>
      <c r="Y571" s="4">
        <v>46070</v>
      </c>
      <c r="Z571" s="4">
        <v>46070</v>
      </c>
      <c r="AA571" s="3" t="s">
        <v>1000</v>
      </c>
      <c r="AB571" s="3" t="s">
        <v>948</v>
      </c>
      <c r="AC571" s="2"/>
      <c r="AD571" s="2" t="s">
        <v>74</v>
      </c>
      <c r="AE571" s="2" t="s">
        <v>95</v>
      </c>
      <c r="AF571" s="2"/>
      <c r="AG571" s="2"/>
      <c r="AH571" s="2"/>
      <c r="AI571" s="2"/>
      <c r="AJ571" s="2" t="s">
        <v>50</v>
      </c>
      <c r="AK571" s="2" t="s">
        <v>49</v>
      </c>
    </row>
    <row r="572" spans="1:37" ht="28.8" x14ac:dyDescent="0.3">
      <c r="A572" s="1">
        <v>687</v>
      </c>
      <c r="B572">
        <v>17480</v>
      </c>
      <c r="F572" s="2" t="s">
        <v>76</v>
      </c>
      <c r="G572" s="2" t="s">
        <v>78</v>
      </c>
      <c r="H572" s="2" t="s">
        <v>37</v>
      </c>
      <c r="I572" s="2" t="s">
        <v>46</v>
      </c>
      <c r="J572" s="2" t="s">
        <v>260</v>
      </c>
      <c r="K572" s="2" t="s">
        <v>328</v>
      </c>
      <c r="L572" s="2" t="s">
        <v>888</v>
      </c>
      <c r="M572" s="2" t="s">
        <v>889</v>
      </c>
      <c r="N572" s="3" t="s">
        <v>1001</v>
      </c>
      <c r="O572" s="2" t="s">
        <v>53</v>
      </c>
      <c r="P572" s="2" t="s">
        <v>65</v>
      </c>
      <c r="Q572" s="2"/>
      <c r="R572" s="2" t="s">
        <v>180</v>
      </c>
      <c r="S572" s="2" t="s">
        <v>885</v>
      </c>
      <c r="T572" s="2"/>
      <c r="U572">
        <v>0</v>
      </c>
      <c r="V572">
        <v>180</v>
      </c>
      <c r="W572" s="4">
        <v>46035</v>
      </c>
      <c r="X572" s="4">
        <v>46059</v>
      </c>
      <c r="Y572" s="4">
        <v>46059</v>
      </c>
      <c r="Z572" s="4">
        <v>46239</v>
      </c>
      <c r="AA572" s="3"/>
      <c r="AB572" s="3" t="s">
        <v>332</v>
      </c>
      <c r="AC572" s="2"/>
      <c r="AD572" s="2" t="s">
        <v>102</v>
      </c>
      <c r="AE572" s="2" t="s">
        <v>102</v>
      </c>
      <c r="AF572" s="2"/>
      <c r="AG572" s="2"/>
      <c r="AH572" s="2"/>
      <c r="AI572" s="2"/>
      <c r="AJ572" s="2" t="s">
        <v>50</v>
      </c>
      <c r="AK572" s="2" t="s">
        <v>49</v>
      </c>
    </row>
    <row r="573" spans="1:37" ht="28.8" x14ac:dyDescent="0.3">
      <c r="A573" s="1">
        <v>688</v>
      </c>
      <c r="B573">
        <v>17483</v>
      </c>
      <c r="F573" s="2" t="s">
        <v>76</v>
      </c>
      <c r="G573" s="2" t="s">
        <v>72</v>
      </c>
      <c r="H573" s="2" t="s">
        <v>37</v>
      </c>
      <c r="I573" s="2" t="s">
        <v>46</v>
      </c>
      <c r="J573" s="2" t="s">
        <v>260</v>
      </c>
      <c r="K573" s="2" t="s">
        <v>344</v>
      </c>
      <c r="L573" s="2" t="s">
        <v>721</v>
      </c>
      <c r="M573" s="2" t="s">
        <v>722</v>
      </c>
      <c r="N573" s="3" t="s">
        <v>1001</v>
      </c>
      <c r="O573" s="2" t="s">
        <v>53</v>
      </c>
      <c r="P573" s="2" t="s">
        <v>65</v>
      </c>
      <c r="Q573" s="2"/>
      <c r="R573" s="2" t="s">
        <v>180</v>
      </c>
      <c r="S573" s="2" t="s">
        <v>885</v>
      </c>
      <c r="T573" s="2"/>
      <c r="U573">
        <v>0</v>
      </c>
      <c r="V573">
        <v>180</v>
      </c>
      <c r="W573" s="4">
        <v>46036</v>
      </c>
      <c r="X573" s="4"/>
      <c r="Y573" s="4">
        <v>46036</v>
      </c>
      <c r="Z573" s="4">
        <v>46216</v>
      </c>
      <c r="AA573" s="3"/>
      <c r="AB573" s="3" t="s">
        <v>1002</v>
      </c>
      <c r="AC573" s="2"/>
      <c r="AD573" s="2" t="s">
        <v>102</v>
      </c>
      <c r="AE573" s="2" t="s">
        <v>117</v>
      </c>
      <c r="AF573" s="2"/>
      <c r="AG573" s="2"/>
      <c r="AH573" s="2"/>
      <c r="AI573" s="2"/>
      <c r="AJ573" s="2" t="s">
        <v>50</v>
      </c>
      <c r="AK573" s="2" t="s">
        <v>49</v>
      </c>
    </row>
    <row r="574" spans="1:37" ht="28.8" x14ac:dyDescent="0.3">
      <c r="A574" s="1">
        <v>689</v>
      </c>
      <c r="B574">
        <v>17484</v>
      </c>
      <c r="F574" s="2" t="s">
        <v>76</v>
      </c>
      <c r="G574" s="2" t="s">
        <v>72</v>
      </c>
      <c r="H574" s="2" t="s">
        <v>37</v>
      </c>
      <c r="I574" s="2" t="s">
        <v>46</v>
      </c>
      <c r="J574" s="2" t="s">
        <v>260</v>
      </c>
      <c r="K574" s="2" t="s">
        <v>344</v>
      </c>
      <c r="L574" s="2" t="s">
        <v>704</v>
      </c>
      <c r="M574" s="2" t="s">
        <v>705</v>
      </c>
      <c r="N574" s="3" t="s">
        <v>1001</v>
      </c>
      <c r="O574" s="2" t="s">
        <v>53</v>
      </c>
      <c r="P574" s="2" t="s">
        <v>65</v>
      </c>
      <c r="Q574" s="2"/>
      <c r="R574" s="2" t="s">
        <v>180</v>
      </c>
      <c r="S574" s="2" t="s">
        <v>885</v>
      </c>
      <c r="T574" s="2"/>
      <c r="U574">
        <v>0</v>
      </c>
      <c r="V574">
        <v>180</v>
      </c>
      <c r="W574" s="4">
        <v>46036</v>
      </c>
      <c r="X574" s="4"/>
      <c r="Y574" s="4">
        <v>46036</v>
      </c>
      <c r="Z574" s="4">
        <v>46216</v>
      </c>
      <c r="AA574" s="3"/>
      <c r="AB574" s="3" t="s">
        <v>1002</v>
      </c>
      <c r="AC574" s="2"/>
      <c r="AD574" s="2" t="s">
        <v>102</v>
      </c>
      <c r="AE574" s="2" t="s">
        <v>117</v>
      </c>
      <c r="AF574" s="2"/>
      <c r="AG574" s="2"/>
      <c r="AH574" s="2"/>
      <c r="AI574" s="2"/>
      <c r="AJ574" s="2" t="s">
        <v>50</v>
      </c>
      <c r="AK574" s="2" t="s">
        <v>49</v>
      </c>
    </row>
    <row r="575" spans="1:37" x14ac:dyDescent="0.3">
      <c r="A575" s="1">
        <v>690</v>
      </c>
      <c r="F575" s="2" t="s">
        <v>76</v>
      </c>
      <c r="G575" s="2" t="s">
        <v>44</v>
      </c>
      <c r="H575" s="2" t="s">
        <v>37</v>
      </c>
      <c r="I575" s="2" t="s">
        <v>46</v>
      </c>
      <c r="J575" s="2" t="s">
        <v>258</v>
      </c>
      <c r="K575" s="2" t="s">
        <v>344</v>
      </c>
      <c r="L575" s="2" t="s">
        <v>1003</v>
      </c>
      <c r="M575" s="2" t="s">
        <v>1004</v>
      </c>
      <c r="N575" s="3" t="s">
        <v>1725</v>
      </c>
      <c r="O575" s="2" t="s">
        <v>53</v>
      </c>
      <c r="P575" s="2" t="s">
        <v>65</v>
      </c>
      <c r="Q575" s="2"/>
      <c r="R575" s="2"/>
      <c r="S575" s="2"/>
      <c r="T575" s="2"/>
      <c r="U575">
        <v>0</v>
      </c>
      <c r="V575">
        <v>1825</v>
      </c>
      <c r="W575" s="4">
        <v>46120</v>
      </c>
      <c r="X575" s="4"/>
      <c r="Y575" s="4">
        <v>46120</v>
      </c>
      <c r="Z575" s="4">
        <v>47945</v>
      </c>
      <c r="AA575" s="3"/>
      <c r="AB575" s="3"/>
      <c r="AC575" s="2"/>
      <c r="AD575" s="2" t="s">
        <v>102</v>
      </c>
      <c r="AE575" s="2" t="s">
        <v>102</v>
      </c>
      <c r="AF575" s="2"/>
      <c r="AG575" s="2"/>
      <c r="AH575" s="2"/>
      <c r="AI575" s="2"/>
      <c r="AJ575" s="2" t="s">
        <v>50</v>
      </c>
      <c r="AK575" s="2" t="s">
        <v>49</v>
      </c>
    </row>
    <row r="576" spans="1:37" ht="43.2" x14ac:dyDescent="0.3">
      <c r="A576" s="1">
        <v>695</v>
      </c>
      <c r="B576">
        <v>18552</v>
      </c>
      <c r="F576" s="2" t="s">
        <v>76</v>
      </c>
      <c r="G576" s="2" t="s">
        <v>78</v>
      </c>
      <c r="H576" s="2" t="s">
        <v>37</v>
      </c>
      <c r="I576" s="2" t="s">
        <v>46</v>
      </c>
      <c r="J576" s="2" t="s">
        <v>165</v>
      </c>
      <c r="K576" s="2" t="s">
        <v>200</v>
      </c>
      <c r="L576" s="2" t="s">
        <v>1005</v>
      </c>
      <c r="M576" s="2" t="s">
        <v>1006</v>
      </c>
      <c r="N576" s="3" t="s">
        <v>1007</v>
      </c>
      <c r="O576" s="2" t="s">
        <v>53</v>
      </c>
      <c r="P576" s="2" t="s">
        <v>65</v>
      </c>
      <c r="Q576" s="2"/>
      <c r="R576" s="2" t="s">
        <v>1008</v>
      </c>
      <c r="S576" s="2" t="s">
        <v>1009</v>
      </c>
      <c r="T576" s="2"/>
      <c r="U576">
        <v>0</v>
      </c>
      <c r="V576">
        <v>184</v>
      </c>
      <c r="W576" s="4">
        <v>46049</v>
      </c>
      <c r="X576" s="4"/>
      <c r="Y576" s="4">
        <v>46049</v>
      </c>
      <c r="Z576" s="4">
        <v>46230</v>
      </c>
      <c r="AA576" s="3"/>
      <c r="AB576" s="3" t="s">
        <v>964</v>
      </c>
      <c r="AC576" s="2"/>
      <c r="AD576" s="2" t="s">
        <v>45</v>
      </c>
      <c r="AE576" s="2" t="s">
        <v>45</v>
      </c>
      <c r="AF576" s="2"/>
      <c r="AG576" s="2"/>
      <c r="AH576" s="2"/>
      <c r="AI576" s="2"/>
      <c r="AJ576" s="2" t="s">
        <v>50</v>
      </c>
      <c r="AK576" s="2" t="s">
        <v>49</v>
      </c>
    </row>
    <row r="577" spans="1:37" ht="43.2" x14ac:dyDescent="0.3">
      <c r="A577" s="1">
        <v>696</v>
      </c>
      <c r="B577">
        <v>18678</v>
      </c>
      <c r="F577" s="2" t="s">
        <v>76</v>
      </c>
      <c r="G577" s="2" t="s">
        <v>78</v>
      </c>
      <c r="H577" s="2" t="s">
        <v>37</v>
      </c>
      <c r="I577" s="2" t="s">
        <v>46</v>
      </c>
      <c r="J577" s="2" t="s">
        <v>165</v>
      </c>
      <c r="K577" s="2" t="s">
        <v>200</v>
      </c>
      <c r="L577" s="2" t="s">
        <v>1010</v>
      </c>
      <c r="M577" s="2" t="s">
        <v>1011</v>
      </c>
      <c r="N577" s="3" t="s">
        <v>1012</v>
      </c>
      <c r="O577" s="2" t="s">
        <v>53</v>
      </c>
      <c r="P577" s="2" t="s">
        <v>65</v>
      </c>
      <c r="Q577" s="2"/>
      <c r="R577" s="2" t="s">
        <v>1013</v>
      </c>
      <c r="S577" s="2" t="s">
        <v>1014</v>
      </c>
      <c r="T577" s="2"/>
      <c r="U577">
        <v>0</v>
      </c>
      <c r="V577">
        <v>184</v>
      </c>
      <c r="W577" s="4">
        <v>46049</v>
      </c>
      <c r="X577" s="4"/>
      <c r="Y577" s="4">
        <v>46049</v>
      </c>
      <c r="Z577" s="4">
        <v>46230</v>
      </c>
      <c r="AA577" s="3"/>
      <c r="AB577" s="3" t="s">
        <v>1726</v>
      </c>
      <c r="AC577" s="2"/>
      <c r="AD577" s="2" t="s">
        <v>45</v>
      </c>
      <c r="AE577" s="2" t="s">
        <v>101</v>
      </c>
      <c r="AF577" s="2"/>
      <c r="AG577" s="2"/>
      <c r="AH577" s="2"/>
      <c r="AI577" s="2"/>
      <c r="AJ577" s="2" t="s">
        <v>50</v>
      </c>
      <c r="AK577" s="2" t="s">
        <v>49</v>
      </c>
    </row>
    <row r="578" spans="1:37" ht="43.2" x14ac:dyDescent="0.3">
      <c r="A578" s="1">
        <v>697</v>
      </c>
      <c r="B578">
        <v>17846</v>
      </c>
      <c r="F578" s="2" t="s">
        <v>76</v>
      </c>
      <c r="G578" s="2" t="s">
        <v>78</v>
      </c>
      <c r="H578" s="2" t="s">
        <v>37</v>
      </c>
      <c r="I578" s="2" t="s">
        <v>46</v>
      </c>
      <c r="J578" s="2" t="s">
        <v>165</v>
      </c>
      <c r="K578" s="2" t="s">
        <v>203</v>
      </c>
      <c r="L578" s="2" t="s">
        <v>1015</v>
      </c>
      <c r="M578" s="2" t="s">
        <v>749</v>
      </c>
      <c r="N578" s="3" t="s">
        <v>1016</v>
      </c>
      <c r="O578" s="2" t="s">
        <v>53</v>
      </c>
      <c r="P578" s="2" t="s">
        <v>65</v>
      </c>
      <c r="Q578" s="2"/>
      <c r="R578" s="2"/>
      <c r="S578" s="2"/>
      <c r="T578" s="2"/>
      <c r="U578">
        <v>0</v>
      </c>
      <c r="V578">
        <v>184</v>
      </c>
      <c r="W578" s="4">
        <v>46050</v>
      </c>
      <c r="X578" s="4"/>
      <c r="Y578" s="4">
        <v>46050</v>
      </c>
      <c r="Z578" s="4">
        <v>46231</v>
      </c>
      <c r="AA578" s="3"/>
      <c r="AB578" s="3" t="s">
        <v>1017</v>
      </c>
      <c r="AC578" s="2"/>
      <c r="AD578" s="2" t="s">
        <v>45</v>
      </c>
      <c r="AE578" s="2" t="s">
        <v>118</v>
      </c>
      <c r="AF578" s="2"/>
      <c r="AG578" s="2"/>
      <c r="AH578" s="2"/>
      <c r="AI578" s="2"/>
      <c r="AJ578" s="2" t="s">
        <v>50</v>
      </c>
      <c r="AK578" s="2" t="s">
        <v>49</v>
      </c>
    </row>
    <row r="579" spans="1:37" ht="43.2" x14ac:dyDescent="0.3">
      <c r="A579" s="1">
        <v>698</v>
      </c>
      <c r="B579">
        <v>17847</v>
      </c>
      <c r="F579" s="2" t="s">
        <v>76</v>
      </c>
      <c r="G579" s="2" t="s">
        <v>78</v>
      </c>
      <c r="H579" s="2" t="s">
        <v>37</v>
      </c>
      <c r="I579" s="2" t="s">
        <v>46</v>
      </c>
      <c r="J579" s="2" t="s">
        <v>165</v>
      </c>
      <c r="K579" s="2" t="s">
        <v>203</v>
      </c>
      <c r="L579" s="2" t="s">
        <v>752</v>
      </c>
      <c r="M579" s="2" t="s">
        <v>753</v>
      </c>
      <c r="N579" s="3" t="s">
        <v>1018</v>
      </c>
      <c r="O579" s="2" t="s">
        <v>53</v>
      </c>
      <c r="P579" s="2" t="s">
        <v>65</v>
      </c>
      <c r="Q579" s="2"/>
      <c r="R579" s="2"/>
      <c r="S579" s="2"/>
      <c r="T579" s="2"/>
      <c r="U579">
        <v>0</v>
      </c>
      <c r="V579">
        <v>184</v>
      </c>
      <c r="W579" s="4">
        <v>46050</v>
      </c>
      <c r="X579" s="4"/>
      <c r="Y579" s="4">
        <v>46050</v>
      </c>
      <c r="Z579" s="4">
        <v>46231</v>
      </c>
      <c r="AA579" s="3"/>
      <c r="AB579" s="3" t="s">
        <v>1019</v>
      </c>
      <c r="AC579" s="2"/>
      <c r="AD579" s="2" t="s">
        <v>45</v>
      </c>
      <c r="AE579" s="2" t="s">
        <v>102</v>
      </c>
      <c r="AF579" s="2"/>
      <c r="AG579" s="2"/>
      <c r="AH579" s="2"/>
      <c r="AI579" s="2"/>
      <c r="AJ579" s="2" t="s">
        <v>50</v>
      </c>
      <c r="AK579" s="2" t="s">
        <v>49</v>
      </c>
    </row>
    <row r="580" spans="1:37" ht="43.2" x14ac:dyDescent="0.3">
      <c r="A580" s="1">
        <v>699</v>
      </c>
      <c r="B580">
        <v>17840</v>
      </c>
      <c r="F580" s="2" t="s">
        <v>76</v>
      </c>
      <c r="G580" s="2" t="s">
        <v>78</v>
      </c>
      <c r="H580" s="2" t="s">
        <v>37</v>
      </c>
      <c r="I580" s="2" t="s">
        <v>46</v>
      </c>
      <c r="J580" s="2" t="s">
        <v>165</v>
      </c>
      <c r="K580" s="2" t="s">
        <v>205</v>
      </c>
      <c r="L580" s="2" t="s">
        <v>849</v>
      </c>
      <c r="M580" s="2" t="s">
        <v>850</v>
      </c>
      <c r="N580" s="3" t="s">
        <v>1020</v>
      </c>
      <c r="O580" s="2" t="s">
        <v>53</v>
      </c>
      <c r="P580" s="2" t="s">
        <v>65</v>
      </c>
      <c r="Q580" s="2"/>
      <c r="R580" s="2"/>
      <c r="S580" s="2"/>
      <c r="T580" s="2"/>
      <c r="U580">
        <v>0</v>
      </c>
      <c r="V580">
        <v>184</v>
      </c>
      <c r="W580" s="4">
        <v>46051</v>
      </c>
      <c r="X580" s="4">
        <v>46069</v>
      </c>
      <c r="Y580" s="4">
        <v>46069</v>
      </c>
      <c r="Z580" s="4">
        <v>46250</v>
      </c>
      <c r="AA580" s="3"/>
      <c r="AB580" s="3" t="s">
        <v>1021</v>
      </c>
      <c r="AC580" s="2"/>
      <c r="AD580" s="2" t="s">
        <v>45</v>
      </c>
      <c r="AE580" s="2" t="s">
        <v>101</v>
      </c>
      <c r="AF580" s="2"/>
      <c r="AG580" s="2"/>
      <c r="AH580" s="2"/>
      <c r="AI580" s="2"/>
      <c r="AJ580" s="2" t="s">
        <v>50</v>
      </c>
      <c r="AK580" s="2" t="s">
        <v>49</v>
      </c>
    </row>
    <row r="581" spans="1:37" ht="43.2" x14ac:dyDescent="0.3">
      <c r="A581" s="1">
        <v>700</v>
      </c>
      <c r="B581">
        <v>17839</v>
      </c>
      <c r="F581" s="2" t="s">
        <v>76</v>
      </c>
      <c r="G581" s="2" t="s">
        <v>78</v>
      </c>
      <c r="H581" s="2" t="s">
        <v>37</v>
      </c>
      <c r="I581" s="2" t="s">
        <v>46</v>
      </c>
      <c r="J581" s="2" t="s">
        <v>165</v>
      </c>
      <c r="K581" s="2" t="s">
        <v>205</v>
      </c>
      <c r="L581" s="2" t="s">
        <v>851</v>
      </c>
      <c r="M581" s="2" t="s">
        <v>852</v>
      </c>
      <c r="N581" s="3" t="s">
        <v>1022</v>
      </c>
      <c r="O581" s="2" t="s">
        <v>53</v>
      </c>
      <c r="P581" s="2" t="s">
        <v>65</v>
      </c>
      <c r="Q581" s="2"/>
      <c r="R581" s="2" t="s">
        <v>1024</v>
      </c>
      <c r="S581" s="2" t="s">
        <v>1025</v>
      </c>
      <c r="T581" s="2"/>
      <c r="U581">
        <v>0</v>
      </c>
      <c r="V581">
        <v>184</v>
      </c>
      <c r="W581" s="4">
        <v>46051</v>
      </c>
      <c r="X581" s="4"/>
      <c r="Y581" s="4">
        <v>46051</v>
      </c>
      <c r="Z581" s="4">
        <v>46232</v>
      </c>
      <c r="AA581" s="3"/>
      <c r="AB581" s="3" t="s">
        <v>1023</v>
      </c>
      <c r="AC581" s="2"/>
      <c r="AD581" s="2" t="s">
        <v>45</v>
      </c>
      <c r="AE581" s="2" t="s">
        <v>117</v>
      </c>
      <c r="AF581" s="2"/>
      <c r="AG581" s="2"/>
      <c r="AH581" s="2"/>
      <c r="AI581" s="2"/>
      <c r="AJ581" s="2" t="s">
        <v>50</v>
      </c>
      <c r="AK581" s="2" t="s">
        <v>49</v>
      </c>
    </row>
    <row r="582" spans="1:37" ht="28.8" x14ac:dyDescent="0.3">
      <c r="A582" s="1">
        <v>701</v>
      </c>
      <c r="F582" s="2" t="s">
        <v>76</v>
      </c>
      <c r="G582" s="2" t="s">
        <v>44</v>
      </c>
      <c r="H582" s="2" t="s">
        <v>37</v>
      </c>
      <c r="I582" s="2" t="s">
        <v>46</v>
      </c>
      <c r="J582" s="2" t="s">
        <v>165</v>
      </c>
      <c r="K582" s="2" t="s">
        <v>200</v>
      </c>
      <c r="L582" s="2" t="s">
        <v>240</v>
      </c>
      <c r="M582" s="2" t="s">
        <v>241</v>
      </c>
      <c r="N582" s="3" t="s">
        <v>2564</v>
      </c>
      <c r="O582" s="2" t="s">
        <v>53</v>
      </c>
      <c r="P582" s="2" t="s">
        <v>65</v>
      </c>
      <c r="Q582" s="2"/>
      <c r="R582" s="2" t="s">
        <v>114</v>
      </c>
      <c r="S582" s="2" t="s">
        <v>1027</v>
      </c>
      <c r="T582" s="2"/>
      <c r="U582">
        <v>0</v>
      </c>
      <c r="V582">
        <v>184</v>
      </c>
      <c r="W582" s="4">
        <v>46262</v>
      </c>
      <c r="X582" s="4"/>
      <c r="Y582" s="4">
        <v>46262</v>
      </c>
      <c r="Z582" s="4">
        <v>46446</v>
      </c>
      <c r="AA582" s="3"/>
      <c r="AB582" s="3"/>
      <c r="AC582" s="2"/>
      <c r="AD582" s="2" t="s">
        <v>45</v>
      </c>
      <c r="AE582" s="2" t="s">
        <v>45</v>
      </c>
      <c r="AF582" s="2"/>
      <c r="AG582" s="2"/>
      <c r="AH582" s="2"/>
      <c r="AI582" s="2"/>
      <c r="AJ582" s="2" t="s">
        <v>50</v>
      </c>
      <c r="AK582" s="2" t="s">
        <v>49</v>
      </c>
    </row>
    <row r="583" spans="1:37" ht="28.8" x14ac:dyDescent="0.3">
      <c r="A583" s="1">
        <v>702</v>
      </c>
      <c r="F583" s="2" t="s">
        <v>76</v>
      </c>
      <c r="G583" s="2" t="s">
        <v>44</v>
      </c>
      <c r="H583" s="2" t="s">
        <v>37</v>
      </c>
      <c r="I583" s="2" t="s">
        <v>46</v>
      </c>
      <c r="J583" s="2" t="s">
        <v>165</v>
      </c>
      <c r="K583" s="2" t="s">
        <v>200</v>
      </c>
      <c r="L583" s="2" t="s">
        <v>246</v>
      </c>
      <c r="M583" s="2" t="s">
        <v>247</v>
      </c>
      <c r="N583" s="3" t="s">
        <v>1026</v>
      </c>
      <c r="O583" s="2" t="s">
        <v>53</v>
      </c>
      <c r="P583" s="2" t="s">
        <v>65</v>
      </c>
      <c r="Q583" s="2"/>
      <c r="R583" s="2" t="s">
        <v>114</v>
      </c>
      <c r="S583" s="2" t="s">
        <v>1027</v>
      </c>
      <c r="T583" s="2"/>
      <c r="U583">
        <v>0</v>
      </c>
      <c r="V583">
        <v>153</v>
      </c>
      <c r="W583" s="4">
        <v>46228</v>
      </c>
      <c r="X583" s="4"/>
      <c r="Y583" s="4">
        <v>46228</v>
      </c>
      <c r="Z583" s="4">
        <v>46381</v>
      </c>
      <c r="AA583" s="3"/>
      <c r="AB583" s="3"/>
      <c r="AC583" s="2"/>
      <c r="AD583" s="2" t="s">
        <v>45</v>
      </c>
      <c r="AE583" s="2" t="s">
        <v>45</v>
      </c>
      <c r="AF583" s="2"/>
      <c r="AG583" s="2"/>
      <c r="AH583" s="2"/>
      <c r="AI583" s="2"/>
      <c r="AJ583" s="2" t="s">
        <v>50</v>
      </c>
      <c r="AK583" s="2" t="s">
        <v>49</v>
      </c>
    </row>
    <row r="584" spans="1:37" ht="28.8" x14ac:dyDescent="0.3">
      <c r="A584" s="1">
        <v>703</v>
      </c>
      <c r="B584">
        <v>21323</v>
      </c>
      <c r="F584" s="2" t="s">
        <v>76</v>
      </c>
      <c r="G584" s="2" t="s">
        <v>78</v>
      </c>
      <c r="H584" s="2" t="s">
        <v>37</v>
      </c>
      <c r="I584" s="2" t="s">
        <v>46</v>
      </c>
      <c r="J584" s="2" t="s">
        <v>165</v>
      </c>
      <c r="K584" s="2" t="s">
        <v>203</v>
      </c>
      <c r="L584" s="2" t="s">
        <v>240</v>
      </c>
      <c r="M584" s="2" t="s">
        <v>250</v>
      </c>
      <c r="N584" s="3" t="s">
        <v>1026</v>
      </c>
      <c r="O584" s="2" t="s">
        <v>53</v>
      </c>
      <c r="P584" s="2" t="s">
        <v>65</v>
      </c>
      <c r="Q584" s="2"/>
      <c r="R584" s="2" t="s">
        <v>114</v>
      </c>
      <c r="S584" s="2" t="s">
        <v>1027</v>
      </c>
      <c r="T584" s="2"/>
      <c r="U584">
        <v>0</v>
      </c>
      <c r="V584">
        <v>160</v>
      </c>
      <c r="W584" s="4">
        <v>46079</v>
      </c>
      <c r="X584" s="4">
        <v>46183</v>
      </c>
      <c r="Y584" s="4">
        <v>46183</v>
      </c>
      <c r="Z584" s="4">
        <v>46343</v>
      </c>
      <c r="AA584" s="3"/>
      <c r="AB584" s="3" t="s">
        <v>2565</v>
      </c>
      <c r="AC584" s="2"/>
      <c r="AD584" s="2" t="s">
        <v>45</v>
      </c>
      <c r="AE584" s="2" t="s">
        <v>45</v>
      </c>
      <c r="AF584" s="2"/>
      <c r="AG584" s="2"/>
      <c r="AH584" s="2"/>
      <c r="AI584" s="2"/>
      <c r="AJ584" s="2" t="s">
        <v>50</v>
      </c>
      <c r="AK584" s="2" t="s">
        <v>49</v>
      </c>
    </row>
    <row r="585" spans="1:37" ht="28.8" x14ac:dyDescent="0.3">
      <c r="A585" s="1">
        <v>704</v>
      </c>
      <c r="B585">
        <v>21322</v>
      </c>
      <c r="F585" s="2" t="s">
        <v>76</v>
      </c>
      <c r="G585" s="2" t="s">
        <v>78</v>
      </c>
      <c r="H585" s="2" t="s">
        <v>37</v>
      </c>
      <c r="I585" s="2" t="s">
        <v>46</v>
      </c>
      <c r="J585" s="2" t="s">
        <v>165</v>
      </c>
      <c r="K585" s="2" t="s">
        <v>203</v>
      </c>
      <c r="L585" s="2" t="s">
        <v>248</v>
      </c>
      <c r="M585" s="2" t="s">
        <v>249</v>
      </c>
      <c r="N585" s="3" t="s">
        <v>1026</v>
      </c>
      <c r="O585" s="2" t="s">
        <v>53</v>
      </c>
      <c r="P585" s="2" t="s">
        <v>65</v>
      </c>
      <c r="Q585" s="2"/>
      <c r="R585" s="2" t="s">
        <v>114</v>
      </c>
      <c r="S585" s="2" t="s">
        <v>1027</v>
      </c>
      <c r="T585" s="2"/>
      <c r="U585">
        <v>0</v>
      </c>
      <c r="V585">
        <v>160</v>
      </c>
      <c r="W585" s="4">
        <v>46079</v>
      </c>
      <c r="X585" s="4">
        <v>46183</v>
      </c>
      <c r="Y585" s="4">
        <v>46183</v>
      </c>
      <c r="Z585" s="4">
        <v>46343</v>
      </c>
      <c r="AA585" s="3"/>
      <c r="AB585" s="3" t="s">
        <v>2565</v>
      </c>
      <c r="AC585" s="2"/>
      <c r="AD585" s="2" t="s">
        <v>45</v>
      </c>
      <c r="AE585" s="2" t="s">
        <v>45</v>
      </c>
      <c r="AF585" s="2"/>
      <c r="AG585" s="2"/>
      <c r="AH585" s="2"/>
      <c r="AI585" s="2"/>
      <c r="AJ585" s="2" t="s">
        <v>50</v>
      </c>
      <c r="AK585" s="2" t="s">
        <v>49</v>
      </c>
    </row>
    <row r="586" spans="1:37" ht="28.8" x14ac:dyDescent="0.3">
      <c r="A586" s="1">
        <v>705</v>
      </c>
      <c r="B586">
        <v>17797</v>
      </c>
      <c r="F586" s="2" t="s">
        <v>76</v>
      </c>
      <c r="G586" s="2" t="s">
        <v>78</v>
      </c>
      <c r="H586" s="2" t="s">
        <v>37</v>
      </c>
      <c r="I586" s="2" t="s">
        <v>46</v>
      </c>
      <c r="J586" s="2" t="s">
        <v>442</v>
      </c>
      <c r="K586" s="2" t="s">
        <v>344</v>
      </c>
      <c r="L586" s="2" t="s">
        <v>1028</v>
      </c>
      <c r="M586" s="2" t="s">
        <v>1029</v>
      </c>
      <c r="N586" s="3" t="s">
        <v>1030</v>
      </c>
      <c r="O586" s="2" t="s">
        <v>174</v>
      </c>
      <c r="P586" s="2" t="s">
        <v>65</v>
      </c>
      <c r="Q586" s="2"/>
      <c r="R586" s="2"/>
      <c r="S586" s="2"/>
      <c r="T586" s="2"/>
      <c r="U586">
        <v>0</v>
      </c>
      <c r="V586">
        <v>360</v>
      </c>
      <c r="W586" s="4">
        <v>46036</v>
      </c>
      <c r="X586" s="4">
        <v>46059</v>
      </c>
      <c r="Y586" s="4">
        <v>46059</v>
      </c>
      <c r="Z586" s="4">
        <v>46419</v>
      </c>
      <c r="AA586" s="3"/>
      <c r="AB586" s="3" t="s">
        <v>1031</v>
      </c>
      <c r="AC586" s="2"/>
      <c r="AD586" s="2" t="s">
        <v>102</v>
      </c>
      <c r="AE586" s="2" t="s">
        <v>102</v>
      </c>
      <c r="AF586" s="2"/>
      <c r="AG586" s="2"/>
      <c r="AH586" s="2"/>
      <c r="AI586" s="2"/>
      <c r="AJ586" s="2" t="s">
        <v>50</v>
      </c>
      <c r="AK586" s="2" t="s">
        <v>49</v>
      </c>
    </row>
    <row r="587" spans="1:37" ht="28.8" x14ac:dyDescent="0.3">
      <c r="A587" s="1">
        <v>706</v>
      </c>
      <c r="B587">
        <v>17798</v>
      </c>
      <c r="F587" s="2" t="s">
        <v>76</v>
      </c>
      <c r="G587" s="2" t="s">
        <v>78</v>
      </c>
      <c r="H587" s="2" t="s">
        <v>37</v>
      </c>
      <c r="I587" s="2" t="s">
        <v>46</v>
      </c>
      <c r="J587" s="2" t="s">
        <v>442</v>
      </c>
      <c r="K587" s="2" t="s">
        <v>344</v>
      </c>
      <c r="L587" s="2" t="s">
        <v>1032</v>
      </c>
      <c r="M587" s="2" t="s">
        <v>1033</v>
      </c>
      <c r="N587" s="3" t="s">
        <v>1030</v>
      </c>
      <c r="O587" s="2" t="s">
        <v>174</v>
      </c>
      <c r="P587" s="2" t="s">
        <v>65</v>
      </c>
      <c r="Q587" s="2"/>
      <c r="R587" s="2"/>
      <c r="S587" s="2"/>
      <c r="T587" s="2"/>
      <c r="U587">
        <v>0</v>
      </c>
      <c r="V587">
        <v>360</v>
      </c>
      <c r="W587" s="4">
        <v>46036</v>
      </c>
      <c r="X587" s="4">
        <v>46059</v>
      </c>
      <c r="Y587" s="4">
        <v>46059</v>
      </c>
      <c r="Z587" s="4">
        <v>46419</v>
      </c>
      <c r="AA587" s="3"/>
      <c r="AB587" s="3" t="s">
        <v>1031</v>
      </c>
      <c r="AC587" s="2"/>
      <c r="AD587" s="2" t="s">
        <v>102</v>
      </c>
      <c r="AE587" s="2" t="s">
        <v>102</v>
      </c>
      <c r="AF587" s="2"/>
      <c r="AG587" s="2"/>
      <c r="AH587" s="2"/>
      <c r="AI587" s="2"/>
      <c r="AJ587" s="2" t="s">
        <v>50</v>
      </c>
      <c r="AK587" s="2" t="s">
        <v>49</v>
      </c>
    </row>
    <row r="588" spans="1:37" ht="28.8" x14ac:dyDescent="0.3">
      <c r="A588" s="1">
        <v>708</v>
      </c>
      <c r="F588" s="2" t="s">
        <v>76</v>
      </c>
      <c r="G588" s="2" t="s">
        <v>78</v>
      </c>
      <c r="H588" s="2" t="s">
        <v>37</v>
      </c>
      <c r="I588" s="2" t="s">
        <v>46</v>
      </c>
      <c r="J588" s="2" t="s">
        <v>165</v>
      </c>
      <c r="K588" s="2" t="s">
        <v>200</v>
      </c>
      <c r="L588" s="2" t="s">
        <v>240</v>
      </c>
      <c r="M588" s="2" t="s">
        <v>241</v>
      </c>
      <c r="N588" s="3" t="s">
        <v>1036</v>
      </c>
      <c r="O588" s="2" t="s">
        <v>53</v>
      </c>
      <c r="P588" s="2" t="s">
        <v>65</v>
      </c>
      <c r="Q588" s="2"/>
      <c r="R588" s="2" t="s">
        <v>54</v>
      </c>
      <c r="S588" s="2" t="s">
        <v>1037</v>
      </c>
      <c r="T588" s="2"/>
      <c r="U588">
        <v>0</v>
      </c>
      <c r="V588">
        <v>365</v>
      </c>
      <c r="W588" s="4">
        <v>46049</v>
      </c>
      <c r="X588" s="4"/>
      <c r="Y588" s="4">
        <v>46049</v>
      </c>
      <c r="Z588" s="4">
        <v>46414</v>
      </c>
      <c r="AA588" s="3"/>
      <c r="AB588" s="3"/>
      <c r="AC588" s="2"/>
      <c r="AD588" s="2" t="s">
        <v>45</v>
      </c>
      <c r="AE588" s="2" t="s">
        <v>45</v>
      </c>
      <c r="AF588" s="2"/>
      <c r="AG588" s="2"/>
      <c r="AH588" s="2"/>
      <c r="AI588" s="2"/>
      <c r="AJ588" s="2" t="s">
        <v>50</v>
      </c>
      <c r="AK588" s="2" t="s">
        <v>49</v>
      </c>
    </row>
    <row r="589" spans="1:37" ht="28.8" x14ac:dyDescent="0.3">
      <c r="A589" s="1">
        <v>709</v>
      </c>
      <c r="F589" s="2" t="s">
        <v>76</v>
      </c>
      <c r="G589" s="2" t="s">
        <v>78</v>
      </c>
      <c r="H589" s="2" t="s">
        <v>37</v>
      </c>
      <c r="I589" s="2" t="s">
        <v>46</v>
      </c>
      <c r="J589" s="2" t="s">
        <v>165</v>
      </c>
      <c r="K589" s="2" t="s">
        <v>203</v>
      </c>
      <c r="L589" s="2" t="s">
        <v>240</v>
      </c>
      <c r="M589" s="2" t="s">
        <v>250</v>
      </c>
      <c r="N589" s="3" t="s">
        <v>1036</v>
      </c>
      <c r="O589" s="2" t="s">
        <v>53</v>
      </c>
      <c r="P589" s="2" t="s">
        <v>65</v>
      </c>
      <c r="Q589" s="2"/>
      <c r="R589" s="2" t="s">
        <v>54</v>
      </c>
      <c r="S589" s="2" t="s">
        <v>1037</v>
      </c>
      <c r="T589" s="2"/>
      <c r="U589">
        <v>0</v>
      </c>
      <c r="V589">
        <v>365</v>
      </c>
      <c r="W589" s="4">
        <v>46050</v>
      </c>
      <c r="X589" s="4"/>
      <c r="Y589" s="4">
        <v>46050</v>
      </c>
      <c r="Z589" s="4">
        <v>46415</v>
      </c>
      <c r="AA589" s="3"/>
      <c r="AB589" s="3"/>
      <c r="AC589" s="2"/>
      <c r="AD589" s="2" t="s">
        <v>45</v>
      </c>
      <c r="AE589" s="2" t="s">
        <v>45</v>
      </c>
      <c r="AF589" s="2"/>
      <c r="AG589" s="2"/>
      <c r="AH589" s="2"/>
      <c r="AI589" s="2"/>
      <c r="AJ589" s="2" t="s">
        <v>50</v>
      </c>
      <c r="AK589" s="2" t="s">
        <v>49</v>
      </c>
    </row>
    <row r="590" spans="1:37" ht="28.8" x14ac:dyDescent="0.3">
      <c r="A590" s="1">
        <v>710</v>
      </c>
      <c r="F590" s="2" t="s">
        <v>76</v>
      </c>
      <c r="G590" s="2" t="s">
        <v>78</v>
      </c>
      <c r="H590" s="2" t="s">
        <v>37</v>
      </c>
      <c r="I590" s="2" t="s">
        <v>46</v>
      </c>
      <c r="J590" s="2" t="s">
        <v>165</v>
      </c>
      <c r="K590" s="2" t="s">
        <v>200</v>
      </c>
      <c r="L590" s="2" t="s">
        <v>246</v>
      </c>
      <c r="M590" s="2" t="s">
        <v>247</v>
      </c>
      <c r="N590" s="3" t="s">
        <v>1038</v>
      </c>
      <c r="O590" s="2" t="s">
        <v>53</v>
      </c>
      <c r="P590" s="2" t="s">
        <v>65</v>
      </c>
      <c r="Q590" s="2"/>
      <c r="R590" s="2" t="s">
        <v>54</v>
      </c>
      <c r="S590" s="2" t="s">
        <v>164</v>
      </c>
      <c r="T590" s="2"/>
      <c r="U590">
        <v>0</v>
      </c>
      <c r="V590">
        <v>365</v>
      </c>
      <c r="W590" s="4">
        <v>46049</v>
      </c>
      <c r="X590" s="4"/>
      <c r="Y590" s="4">
        <v>46049</v>
      </c>
      <c r="Z590" s="4">
        <v>46414</v>
      </c>
      <c r="AA590" s="3"/>
      <c r="AB590" s="3"/>
      <c r="AC590" s="2"/>
      <c r="AD590" s="2" t="s">
        <v>45</v>
      </c>
      <c r="AE590" s="2" t="s">
        <v>45</v>
      </c>
      <c r="AF590" s="2"/>
      <c r="AG590" s="2"/>
      <c r="AH590" s="2"/>
      <c r="AI590" s="2"/>
      <c r="AJ590" s="2" t="s">
        <v>50</v>
      </c>
      <c r="AK590" s="2" t="s">
        <v>49</v>
      </c>
    </row>
    <row r="591" spans="1:37" ht="28.8" x14ac:dyDescent="0.3">
      <c r="A591" s="1">
        <v>711</v>
      </c>
      <c r="F591" s="2" t="s">
        <v>76</v>
      </c>
      <c r="G591" s="2" t="s">
        <v>44</v>
      </c>
      <c r="H591" s="2" t="s">
        <v>37</v>
      </c>
      <c r="I591" s="2" t="s">
        <v>46</v>
      </c>
      <c r="J591" s="2" t="s">
        <v>165</v>
      </c>
      <c r="K591" s="2" t="s">
        <v>203</v>
      </c>
      <c r="L591" s="2" t="s">
        <v>248</v>
      </c>
      <c r="M591" s="2" t="s">
        <v>249</v>
      </c>
      <c r="N591" s="3" t="s">
        <v>1038</v>
      </c>
      <c r="O591" s="2" t="s">
        <v>53</v>
      </c>
      <c r="P591" s="2" t="s">
        <v>65</v>
      </c>
      <c r="Q591" s="2"/>
      <c r="R591" s="2" t="s">
        <v>54</v>
      </c>
      <c r="S591" s="2" t="s">
        <v>164</v>
      </c>
      <c r="T591" s="2"/>
      <c r="U591">
        <v>0</v>
      </c>
      <c r="V591">
        <v>365</v>
      </c>
      <c r="W591" s="4">
        <v>46050</v>
      </c>
      <c r="X591" s="4"/>
      <c r="Y591" s="4">
        <v>46050</v>
      </c>
      <c r="Z591" s="4">
        <v>46415</v>
      </c>
      <c r="AA591" s="3"/>
      <c r="AB591" s="3"/>
      <c r="AC591" s="2"/>
      <c r="AD591" s="2" t="s">
        <v>45</v>
      </c>
      <c r="AE591" s="2" t="s">
        <v>45</v>
      </c>
      <c r="AF591" s="2"/>
      <c r="AG591" s="2"/>
      <c r="AH591" s="2"/>
      <c r="AI591" s="2"/>
      <c r="AJ591" s="2" t="s">
        <v>50</v>
      </c>
      <c r="AK591" s="2" t="s">
        <v>49</v>
      </c>
    </row>
    <row r="592" spans="1:37" ht="28.8" x14ac:dyDescent="0.3">
      <c r="A592" s="1">
        <v>712</v>
      </c>
      <c r="B592">
        <v>17485</v>
      </c>
      <c r="F592" s="2" t="s">
        <v>76</v>
      </c>
      <c r="G592" s="2" t="s">
        <v>78</v>
      </c>
      <c r="H592" s="2" t="s">
        <v>37</v>
      </c>
      <c r="I592" s="2" t="s">
        <v>46</v>
      </c>
      <c r="J592" s="2" t="s">
        <v>157</v>
      </c>
      <c r="K592" s="2" t="s">
        <v>614</v>
      </c>
      <c r="L592" s="2" t="s">
        <v>1039</v>
      </c>
      <c r="M592" s="2" t="s">
        <v>1040</v>
      </c>
      <c r="N592" s="3" t="s">
        <v>1041</v>
      </c>
      <c r="O592" s="2" t="s">
        <v>53</v>
      </c>
      <c r="P592" s="2" t="s">
        <v>65</v>
      </c>
      <c r="Q592" s="2"/>
      <c r="R592" s="2" t="s">
        <v>1042</v>
      </c>
      <c r="S592" s="2" t="s">
        <v>1043</v>
      </c>
      <c r="T592" s="2"/>
      <c r="U592">
        <v>0</v>
      </c>
      <c r="V592">
        <v>360</v>
      </c>
      <c r="W592" s="4">
        <v>46037</v>
      </c>
      <c r="X592" s="4">
        <v>46059</v>
      </c>
      <c r="Y592" s="4">
        <v>46059</v>
      </c>
      <c r="Z592" s="4">
        <v>46419</v>
      </c>
      <c r="AA592" s="3"/>
      <c r="AB592" s="3" t="s">
        <v>617</v>
      </c>
      <c r="AC592" s="2"/>
      <c r="AD592" s="2" t="s">
        <v>102</v>
      </c>
      <c r="AE592" s="2" t="s">
        <v>102</v>
      </c>
      <c r="AF592" s="2"/>
      <c r="AG592" s="2"/>
      <c r="AH592" s="2"/>
      <c r="AI592" s="2"/>
      <c r="AJ592" s="2" t="s">
        <v>50</v>
      </c>
      <c r="AK592" s="2" t="s">
        <v>49</v>
      </c>
    </row>
    <row r="593" spans="1:37" ht="28.8" x14ac:dyDescent="0.3">
      <c r="A593" s="1">
        <v>713</v>
      </c>
      <c r="F593" s="2" t="s">
        <v>76</v>
      </c>
      <c r="G593" s="2" t="s">
        <v>78</v>
      </c>
      <c r="H593" s="2" t="s">
        <v>37</v>
      </c>
      <c r="I593" s="2" t="s">
        <v>46</v>
      </c>
      <c r="J593" s="2" t="s">
        <v>165</v>
      </c>
      <c r="K593" s="2" t="s">
        <v>200</v>
      </c>
      <c r="L593" s="2" t="s">
        <v>246</v>
      </c>
      <c r="M593" s="2" t="s">
        <v>247</v>
      </c>
      <c r="N593" s="3" t="s">
        <v>1044</v>
      </c>
      <c r="O593" s="2" t="s">
        <v>53</v>
      </c>
      <c r="P593" s="2" t="s">
        <v>65</v>
      </c>
      <c r="Q593" s="2"/>
      <c r="R593" s="2" t="s">
        <v>54</v>
      </c>
      <c r="S593" s="2" t="s">
        <v>1045</v>
      </c>
      <c r="T593" s="2"/>
      <c r="U593">
        <v>0</v>
      </c>
      <c r="V593">
        <v>365</v>
      </c>
      <c r="W593" s="4">
        <v>46049</v>
      </c>
      <c r="X593" s="4"/>
      <c r="Y593" s="4">
        <v>46049</v>
      </c>
      <c r="Z593" s="4">
        <v>46414</v>
      </c>
      <c r="AA593" s="3"/>
      <c r="AB593" s="3"/>
      <c r="AC593" s="2"/>
      <c r="AD593" s="2" t="s">
        <v>45</v>
      </c>
      <c r="AE593" s="2" t="s">
        <v>45</v>
      </c>
      <c r="AF593" s="2"/>
      <c r="AG593" s="2"/>
      <c r="AH593" s="2"/>
      <c r="AI593" s="2"/>
      <c r="AJ593" s="2" t="s">
        <v>50</v>
      </c>
      <c r="AK593" s="2" t="s">
        <v>49</v>
      </c>
    </row>
    <row r="594" spans="1:37" ht="28.8" x14ac:dyDescent="0.3">
      <c r="A594" s="1">
        <v>714</v>
      </c>
      <c r="F594" s="2" t="s">
        <v>76</v>
      </c>
      <c r="G594" s="2" t="s">
        <v>78</v>
      </c>
      <c r="H594" s="2" t="s">
        <v>37</v>
      </c>
      <c r="I594" s="2" t="s">
        <v>46</v>
      </c>
      <c r="J594" s="2" t="s">
        <v>165</v>
      </c>
      <c r="K594" s="2" t="s">
        <v>203</v>
      </c>
      <c r="L594" s="2" t="s">
        <v>248</v>
      </c>
      <c r="M594" s="2" t="s">
        <v>249</v>
      </c>
      <c r="N594" s="3" t="s">
        <v>1044</v>
      </c>
      <c r="O594" s="2" t="s">
        <v>53</v>
      </c>
      <c r="P594" s="2" t="s">
        <v>65</v>
      </c>
      <c r="Q594" s="2"/>
      <c r="R594" s="2" t="s">
        <v>54</v>
      </c>
      <c r="S594" s="2" t="s">
        <v>1045</v>
      </c>
      <c r="T594" s="2"/>
      <c r="U594">
        <v>0</v>
      </c>
      <c r="V594">
        <v>365</v>
      </c>
      <c r="W594" s="4">
        <v>46050</v>
      </c>
      <c r="X594" s="4"/>
      <c r="Y594" s="4">
        <v>46050</v>
      </c>
      <c r="Z594" s="4">
        <v>46414</v>
      </c>
      <c r="AA594" s="3"/>
      <c r="AB594" s="3"/>
      <c r="AC594" s="2"/>
      <c r="AD594" s="2" t="s">
        <v>45</v>
      </c>
      <c r="AE594" s="2" t="s">
        <v>45</v>
      </c>
      <c r="AF594" s="2"/>
      <c r="AG594" s="2"/>
      <c r="AH594" s="2"/>
      <c r="AI594" s="2"/>
      <c r="AJ594" s="2" t="s">
        <v>50</v>
      </c>
      <c r="AK594" s="2" t="s">
        <v>49</v>
      </c>
    </row>
    <row r="595" spans="1:37" ht="28.8" x14ac:dyDescent="0.3">
      <c r="A595" s="1">
        <v>715</v>
      </c>
      <c r="B595">
        <v>17486</v>
      </c>
      <c r="F595" s="2" t="s">
        <v>76</v>
      </c>
      <c r="G595" s="2" t="s">
        <v>78</v>
      </c>
      <c r="H595" s="2" t="s">
        <v>37</v>
      </c>
      <c r="I595" s="2" t="s">
        <v>46</v>
      </c>
      <c r="J595" s="2" t="s">
        <v>442</v>
      </c>
      <c r="K595" s="2" t="s">
        <v>614</v>
      </c>
      <c r="L595" s="2" t="s">
        <v>278</v>
      </c>
      <c r="M595" s="2" t="s">
        <v>623</v>
      </c>
      <c r="N595" s="3" t="s">
        <v>1046</v>
      </c>
      <c r="O595" s="2" t="s">
        <v>174</v>
      </c>
      <c r="P595" s="2" t="s">
        <v>65</v>
      </c>
      <c r="Q595" s="2"/>
      <c r="R595" s="2"/>
      <c r="S595" s="2"/>
      <c r="T595" s="2"/>
      <c r="U595">
        <v>0</v>
      </c>
      <c r="V595">
        <v>360</v>
      </c>
      <c r="W595" s="4">
        <v>46037</v>
      </c>
      <c r="X595" s="4">
        <v>46044</v>
      </c>
      <c r="Y595" s="4">
        <v>46044</v>
      </c>
      <c r="Z595" s="4">
        <v>46404</v>
      </c>
      <c r="AA595" s="3"/>
      <c r="AB595" s="3" t="s">
        <v>981</v>
      </c>
      <c r="AC595" s="2"/>
      <c r="AD595" s="2" t="s">
        <v>102</v>
      </c>
      <c r="AE595" s="2" t="s">
        <v>45</v>
      </c>
      <c r="AF595" s="2"/>
      <c r="AG595" s="2"/>
      <c r="AH595" s="2"/>
      <c r="AI595" s="2"/>
      <c r="AJ595" s="2" t="s">
        <v>50</v>
      </c>
      <c r="AK595" s="2" t="s">
        <v>49</v>
      </c>
    </row>
    <row r="596" spans="1:37" ht="28.8" x14ac:dyDescent="0.3">
      <c r="A596" s="1">
        <v>716</v>
      </c>
      <c r="B596">
        <v>17487</v>
      </c>
      <c r="F596" s="2" t="s">
        <v>76</v>
      </c>
      <c r="G596" s="2" t="s">
        <v>72</v>
      </c>
      <c r="H596" s="2" t="s">
        <v>37</v>
      </c>
      <c r="I596" s="2" t="s">
        <v>46</v>
      </c>
      <c r="J596" s="2" t="s">
        <v>442</v>
      </c>
      <c r="K596" s="2" t="s">
        <v>614</v>
      </c>
      <c r="L596" s="2" t="s">
        <v>618</v>
      </c>
      <c r="M596" s="2" t="s">
        <v>619</v>
      </c>
      <c r="N596" s="3" t="s">
        <v>1046</v>
      </c>
      <c r="O596" s="2" t="s">
        <v>174</v>
      </c>
      <c r="P596" s="2" t="s">
        <v>65</v>
      </c>
      <c r="Q596" s="2"/>
      <c r="R596" s="2"/>
      <c r="S596" s="2"/>
      <c r="T596" s="2"/>
      <c r="U596">
        <v>0</v>
      </c>
      <c r="V596">
        <v>360</v>
      </c>
      <c r="W596" s="4">
        <v>46037</v>
      </c>
      <c r="X596" s="4"/>
      <c r="Y596" s="4">
        <v>46037</v>
      </c>
      <c r="Z596" s="4">
        <v>46397</v>
      </c>
      <c r="AA596" s="3"/>
      <c r="AB596" s="3" t="s">
        <v>1047</v>
      </c>
      <c r="AC596" s="2"/>
      <c r="AD596" s="2" t="s">
        <v>102</v>
      </c>
      <c r="AE596" s="2" t="s">
        <v>117</v>
      </c>
      <c r="AF596" s="2"/>
      <c r="AG596" s="2"/>
      <c r="AH596" s="2"/>
      <c r="AI596" s="2"/>
      <c r="AJ596" s="2" t="s">
        <v>50</v>
      </c>
      <c r="AK596" s="2" t="s">
        <v>49</v>
      </c>
    </row>
    <row r="597" spans="1:37" ht="28.8" x14ac:dyDescent="0.3">
      <c r="A597" s="1">
        <v>717</v>
      </c>
      <c r="B597">
        <v>17489</v>
      </c>
      <c r="F597" s="2" t="s">
        <v>76</v>
      </c>
      <c r="G597" s="2" t="s">
        <v>78</v>
      </c>
      <c r="H597" s="2" t="s">
        <v>37</v>
      </c>
      <c r="I597" s="2" t="s">
        <v>46</v>
      </c>
      <c r="J597" s="2" t="s">
        <v>442</v>
      </c>
      <c r="K597" s="2" t="s">
        <v>614</v>
      </c>
      <c r="L597" s="2" t="s">
        <v>1048</v>
      </c>
      <c r="M597" s="2" t="s">
        <v>1049</v>
      </c>
      <c r="N597" s="3" t="s">
        <v>1046</v>
      </c>
      <c r="O597" s="2" t="s">
        <v>174</v>
      </c>
      <c r="P597" s="2" t="s">
        <v>65</v>
      </c>
      <c r="Q597" s="2"/>
      <c r="R597" s="2"/>
      <c r="S597" s="2"/>
      <c r="T597" s="2"/>
      <c r="U597">
        <v>0</v>
      </c>
      <c r="V597">
        <v>360</v>
      </c>
      <c r="W597" s="4">
        <v>46037</v>
      </c>
      <c r="X597" s="4">
        <v>46049</v>
      </c>
      <c r="Y597" s="4">
        <v>46049</v>
      </c>
      <c r="Z597" s="4">
        <v>46409</v>
      </c>
      <c r="AA597" s="3"/>
      <c r="AB597" s="3" t="s">
        <v>600</v>
      </c>
      <c r="AC597" s="2"/>
      <c r="AD597" s="2" t="s">
        <v>102</v>
      </c>
      <c r="AE597" s="2" t="s">
        <v>101</v>
      </c>
      <c r="AF597" s="2"/>
      <c r="AG597" s="2"/>
      <c r="AH597" s="2"/>
      <c r="AI597" s="2"/>
      <c r="AJ597" s="2" t="s">
        <v>50</v>
      </c>
      <c r="AK597" s="2" t="s">
        <v>49</v>
      </c>
    </row>
    <row r="598" spans="1:37" ht="28.8" x14ac:dyDescent="0.3">
      <c r="A598" s="1">
        <v>718</v>
      </c>
      <c r="B598">
        <v>17490</v>
      </c>
      <c r="F598" s="2" t="s">
        <v>76</v>
      </c>
      <c r="G598" s="2" t="s">
        <v>72</v>
      </c>
      <c r="H598" s="2" t="s">
        <v>37</v>
      </c>
      <c r="I598" s="2" t="s">
        <v>46</v>
      </c>
      <c r="J598" s="2" t="s">
        <v>442</v>
      </c>
      <c r="K598" s="2" t="s">
        <v>614</v>
      </c>
      <c r="L598" s="2" t="s">
        <v>1050</v>
      </c>
      <c r="M598" s="2" t="s">
        <v>1051</v>
      </c>
      <c r="N598" s="3" t="s">
        <v>1046</v>
      </c>
      <c r="O598" s="2" t="s">
        <v>174</v>
      </c>
      <c r="P598" s="2" t="s">
        <v>65</v>
      </c>
      <c r="Q598" s="2"/>
      <c r="R598" s="2"/>
      <c r="S598" s="2"/>
      <c r="T598" s="2"/>
      <c r="U598">
        <v>0</v>
      </c>
      <c r="V598">
        <v>360</v>
      </c>
      <c r="W598" s="4">
        <v>46037</v>
      </c>
      <c r="X598" s="4"/>
      <c r="Y598" s="4">
        <v>46037</v>
      </c>
      <c r="Z598" s="4">
        <v>46397</v>
      </c>
      <c r="AA598" s="3"/>
      <c r="AB598" s="3" t="s">
        <v>1002</v>
      </c>
      <c r="AC598" s="2"/>
      <c r="AD598" s="2" t="s">
        <v>102</v>
      </c>
      <c r="AE598" s="2" t="s">
        <v>117</v>
      </c>
      <c r="AF598" s="2"/>
      <c r="AG598" s="2"/>
      <c r="AH598" s="2"/>
      <c r="AI598" s="2"/>
      <c r="AJ598" s="2" t="s">
        <v>50</v>
      </c>
      <c r="AK598" s="2" t="s">
        <v>49</v>
      </c>
    </row>
    <row r="599" spans="1:37" ht="28.8" x14ac:dyDescent="0.3">
      <c r="A599" s="1">
        <v>719</v>
      </c>
      <c r="B599">
        <v>17488</v>
      </c>
      <c r="F599" s="2" t="s">
        <v>76</v>
      </c>
      <c r="G599" s="2" t="s">
        <v>72</v>
      </c>
      <c r="H599" s="2" t="s">
        <v>37</v>
      </c>
      <c r="I599" s="2" t="s">
        <v>46</v>
      </c>
      <c r="J599" s="2" t="s">
        <v>320</v>
      </c>
      <c r="K599" s="2" t="s">
        <v>614</v>
      </c>
      <c r="L599" s="2" t="s">
        <v>283</v>
      </c>
      <c r="M599" s="2" t="s">
        <v>625</v>
      </c>
      <c r="N599" s="3" t="s">
        <v>1052</v>
      </c>
      <c r="O599" s="2" t="s">
        <v>53</v>
      </c>
      <c r="P599" s="2" t="s">
        <v>65</v>
      </c>
      <c r="Q599" s="2"/>
      <c r="R599" s="2"/>
      <c r="S599" s="2"/>
      <c r="T599" s="2"/>
      <c r="U599">
        <v>0</v>
      </c>
      <c r="V599">
        <v>180</v>
      </c>
      <c r="W599" s="4">
        <v>46037</v>
      </c>
      <c r="X599" s="4"/>
      <c r="Y599" s="4">
        <v>46037</v>
      </c>
      <c r="Z599" s="4">
        <v>46217</v>
      </c>
      <c r="AA599" s="3"/>
      <c r="AB599" s="3" t="s">
        <v>981</v>
      </c>
      <c r="AC599" s="2"/>
      <c r="AD599" s="2" t="s">
        <v>102</v>
      </c>
      <c r="AE599" s="2" t="s">
        <v>45</v>
      </c>
      <c r="AF599" s="2"/>
      <c r="AG599" s="2"/>
      <c r="AH599" s="2"/>
      <c r="AI599" s="2"/>
      <c r="AJ599" s="2" t="s">
        <v>50</v>
      </c>
      <c r="AK599" s="2" t="s">
        <v>49</v>
      </c>
    </row>
    <row r="600" spans="1:37" x14ac:dyDescent="0.3">
      <c r="A600" s="1">
        <v>720</v>
      </c>
      <c r="F600" s="2" t="s">
        <v>76</v>
      </c>
      <c r="G600" s="2" t="s">
        <v>212</v>
      </c>
      <c r="H600" s="2" t="s">
        <v>37</v>
      </c>
      <c r="I600" s="2" t="s">
        <v>46</v>
      </c>
      <c r="J600" s="2" t="s">
        <v>320</v>
      </c>
      <c r="K600" s="2" t="s">
        <v>614</v>
      </c>
      <c r="L600" s="2" t="s">
        <v>283</v>
      </c>
      <c r="M600" s="2" t="s">
        <v>625</v>
      </c>
      <c r="N600" s="3" t="s">
        <v>1053</v>
      </c>
      <c r="O600" s="2" t="s">
        <v>53</v>
      </c>
      <c r="P600" s="2" t="s">
        <v>65</v>
      </c>
      <c r="Q600" s="2"/>
      <c r="R600" s="2"/>
      <c r="S600" s="2"/>
      <c r="T600" s="2"/>
      <c r="U600">
        <v>0</v>
      </c>
      <c r="V600">
        <v>360</v>
      </c>
      <c r="W600" s="4">
        <v>46037</v>
      </c>
      <c r="X600" s="4"/>
      <c r="Y600" s="4">
        <v>46037</v>
      </c>
      <c r="Z600" s="4">
        <v>46397</v>
      </c>
      <c r="AA600" s="3"/>
      <c r="AB600" s="3"/>
      <c r="AC600" s="2"/>
      <c r="AD600" s="2" t="s">
        <v>102</v>
      </c>
      <c r="AE600" s="2" t="s">
        <v>102</v>
      </c>
      <c r="AF600" s="2"/>
      <c r="AG600" s="2"/>
      <c r="AH600" s="2"/>
      <c r="AI600" s="2"/>
      <c r="AJ600" s="2" t="s">
        <v>50</v>
      </c>
      <c r="AK600" s="2" t="s">
        <v>49</v>
      </c>
    </row>
    <row r="601" spans="1:37" ht="28.8" x14ac:dyDescent="0.3">
      <c r="A601" s="1">
        <v>721</v>
      </c>
      <c r="B601">
        <v>18675</v>
      </c>
      <c r="F601" s="2" t="s">
        <v>76</v>
      </c>
      <c r="G601" s="2" t="s">
        <v>78</v>
      </c>
      <c r="H601" s="2" t="s">
        <v>37</v>
      </c>
      <c r="I601" s="2" t="s">
        <v>46</v>
      </c>
      <c r="J601" s="2" t="s">
        <v>88</v>
      </c>
      <c r="K601" s="2" t="s">
        <v>200</v>
      </c>
      <c r="L601" s="2" t="s">
        <v>143</v>
      </c>
      <c r="M601" s="2" t="s">
        <v>236</v>
      </c>
      <c r="N601" s="3" t="s">
        <v>1054</v>
      </c>
      <c r="O601" s="2" t="s">
        <v>53</v>
      </c>
      <c r="P601" s="2" t="s">
        <v>65</v>
      </c>
      <c r="Q601" s="2"/>
      <c r="R601" s="2" t="s">
        <v>54</v>
      </c>
      <c r="S601" s="2" t="s">
        <v>1055</v>
      </c>
      <c r="T601" s="2"/>
      <c r="U601">
        <v>0</v>
      </c>
      <c r="V601">
        <v>180</v>
      </c>
      <c r="W601" s="4">
        <v>46049</v>
      </c>
      <c r="X601" s="4"/>
      <c r="Y601" s="4">
        <v>46049</v>
      </c>
      <c r="Z601" s="4">
        <v>46267</v>
      </c>
      <c r="AA601" s="3"/>
      <c r="AB601" s="3" t="s">
        <v>1727</v>
      </c>
      <c r="AC601" s="2"/>
      <c r="AD601" s="2" t="s">
        <v>45</v>
      </c>
      <c r="AE601" s="2" t="s">
        <v>118</v>
      </c>
      <c r="AF601" s="2"/>
      <c r="AG601" s="2"/>
      <c r="AH601" s="2"/>
      <c r="AI601" s="2"/>
      <c r="AJ601" s="2" t="s">
        <v>50</v>
      </c>
      <c r="AK601" s="2" t="s">
        <v>49</v>
      </c>
    </row>
    <row r="602" spans="1:37" ht="28.8" x14ac:dyDescent="0.3">
      <c r="A602" s="1">
        <v>725</v>
      </c>
      <c r="F602" s="2" t="s">
        <v>76</v>
      </c>
      <c r="G602" s="2" t="s">
        <v>78</v>
      </c>
      <c r="H602" s="2" t="s">
        <v>37</v>
      </c>
      <c r="I602" s="2" t="s">
        <v>46</v>
      </c>
      <c r="J602" s="2" t="s">
        <v>88</v>
      </c>
      <c r="K602" s="2" t="s">
        <v>142</v>
      </c>
      <c r="L602" s="2" t="s">
        <v>143</v>
      </c>
      <c r="M602" s="2" t="s">
        <v>144</v>
      </c>
      <c r="N602" s="3" t="s">
        <v>1057</v>
      </c>
      <c r="O602" s="2" t="s">
        <v>53</v>
      </c>
      <c r="P602" s="2" t="s">
        <v>65</v>
      </c>
      <c r="Q602" s="2"/>
      <c r="R602" s="2" t="s">
        <v>54</v>
      </c>
      <c r="S602" s="2" t="s">
        <v>1058</v>
      </c>
      <c r="T602" s="2"/>
      <c r="U602">
        <v>0</v>
      </c>
      <c r="V602">
        <v>180</v>
      </c>
      <c r="W602" s="4">
        <v>46046</v>
      </c>
      <c r="X602" s="4"/>
      <c r="Y602" s="4">
        <v>46046</v>
      </c>
      <c r="Z602" s="4">
        <v>46254</v>
      </c>
      <c r="AA602" s="3"/>
      <c r="AB602" s="3"/>
      <c r="AC602" s="2"/>
      <c r="AD602" s="2" t="s">
        <v>45</v>
      </c>
      <c r="AE602" s="2" t="s">
        <v>45</v>
      </c>
      <c r="AF602" s="2"/>
      <c r="AG602" s="2"/>
      <c r="AH602" s="2"/>
      <c r="AI602" s="2"/>
      <c r="AJ602" s="2" t="s">
        <v>50</v>
      </c>
      <c r="AK602" s="2" t="s">
        <v>49</v>
      </c>
    </row>
    <row r="603" spans="1:37" ht="28.8" x14ac:dyDescent="0.3">
      <c r="A603" s="1">
        <v>726</v>
      </c>
      <c r="B603">
        <v>17727</v>
      </c>
      <c r="F603" s="2" t="s">
        <v>76</v>
      </c>
      <c r="G603" s="2" t="s">
        <v>78</v>
      </c>
      <c r="H603" s="2" t="s">
        <v>37</v>
      </c>
      <c r="I603" s="2" t="s">
        <v>46</v>
      </c>
      <c r="J603" s="2" t="s">
        <v>88</v>
      </c>
      <c r="K603" s="2" t="s">
        <v>188</v>
      </c>
      <c r="L603" s="2" t="s">
        <v>39</v>
      </c>
      <c r="M603" s="2" t="s">
        <v>208</v>
      </c>
      <c r="N603" s="3" t="s">
        <v>1059</v>
      </c>
      <c r="O603" s="2" t="s">
        <v>53</v>
      </c>
      <c r="P603" s="2" t="s">
        <v>65</v>
      </c>
      <c r="Q603" s="2"/>
      <c r="R603" s="2" t="s">
        <v>54</v>
      </c>
      <c r="S603" s="2" t="s">
        <v>1060</v>
      </c>
      <c r="T603" s="2"/>
      <c r="U603">
        <v>0</v>
      </c>
      <c r="V603">
        <v>180</v>
      </c>
      <c r="W603" s="4">
        <v>46048</v>
      </c>
      <c r="X603" s="4"/>
      <c r="Y603" s="4">
        <v>46048</v>
      </c>
      <c r="Z603" s="4">
        <v>46239</v>
      </c>
      <c r="AA603" s="3"/>
      <c r="AB603" s="3" t="s">
        <v>226</v>
      </c>
      <c r="AC603" s="2"/>
      <c r="AD603" s="2" t="s">
        <v>45</v>
      </c>
      <c r="AE603" s="2" t="s">
        <v>101</v>
      </c>
      <c r="AF603" s="2"/>
      <c r="AG603" s="2"/>
      <c r="AH603" s="2"/>
      <c r="AI603" s="2"/>
      <c r="AJ603" s="2" t="s">
        <v>50</v>
      </c>
      <c r="AK603" s="2" t="s">
        <v>49</v>
      </c>
    </row>
    <row r="604" spans="1:37" ht="28.8" x14ac:dyDescent="0.3">
      <c r="A604" s="1">
        <v>727</v>
      </c>
      <c r="B604">
        <v>18502</v>
      </c>
      <c r="F604" s="2" t="s">
        <v>76</v>
      </c>
      <c r="G604" s="2" t="s">
        <v>78</v>
      </c>
      <c r="H604" s="2" t="s">
        <v>37</v>
      </c>
      <c r="I604" s="2" t="s">
        <v>46</v>
      </c>
      <c r="J604" s="2" t="s">
        <v>88</v>
      </c>
      <c r="K604" s="2" t="s">
        <v>38</v>
      </c>
      <c r="L604" s="2" t="s">
        <v>39</v>
      </c>
      <c r="M604" s="2" t="s">
        <v>40</v>
      </c>
      <c r="N604" s="3" t="s">
        <v>1057</v>
      </c>
      <c r="O604" s="2" t="s">
        <v>53</v>
      </c>
      <c r="P604" s="2" t="s">
        <v>65</v>
      </c>
      <c r="Q604" s="2"/>
      <c r="R604" s="2" t="s">
        <v>54</v>
      </c>
      <c r="S604" s="2" t="s">
        <v>1058</v>
      </c>
      <c r="T604" s="2"/>
      <c r="U604">
        <v>0</v>
      </c>
      <c r="V604">
        <v>180</v>
      </c>
      <c r="W604" s="4">
        <v>46049</v>
      </c>
      <c r="X604" s="4"/>
      <c r="Y604" s="4">
        <v>46049</v>
      </c>
      <c r="Z604" s="4">
        <v>46267</v>
      </c>
      <c r="AA604" s="3"/>
      <c r="AB604" s="3" t="s">
        <v>1061</v>
      </c>
      <c r="AC604" s="2"/>
      <c r="AD604" s="2" t="s">
        <v>45</v>
      </c>
      <c r="AE604" s="2" t="s">
        <v>45</v>
      </c>
      <c r="AF604" s="2"/>
      <c r="AG604" s="2"/>
      <c r="AH604" s="2"/>
      <c r="AI604" s="2"/>
      <c r="AJ604" s="2" t="s">
        <v>50</v>
      </c>
      <c r="AK604" s="2" t="s">
        <v>49</v>
      </c>
    </row>
    <row r="605" spans="1:37" ht="28.8" x14ac:dyDescent="0.3">
      <c r="A605" s="1">
        <v>728</v>
      </c>
      <c r="F605" s="2" t="s">
        <v>76</v>
      </c>
      <c r="G605" s="2" t="s">
        <v>78</v>
      </c>
      <c r="H605" s="2" t="s">
        <v>37</v>
      </c>
      <c r="I605" s="2" t="s">
        <v>46</v>
      </c>
      <c r="J605" s="2" t="s">
        <v>88</v>
      </c>
      <c r="K605" s="2" t="s">
        <v>142</v>
      </c>
      <c r="L605" s="2" t="s">
        <v>149</v>
      </c>
      <c r="M605" s="2" t="s">
        <v>150</v>
      </c>
      <c r="N605" s="3" t="s">
        <v>1056</v>
      </c>
      <c r="O605" s="2" t="s">
        <v>53</v>
      </c>
      <c r="P605" s="2" t="s">
        <v>65</v>
      </c>
      <c r="Q605" s="2"/>
      <c r="R605" s="2" t="s">
        <v>54</v>
      </c>
      <c r="S605" s="2" t="s">
        <v>1062</v>
      </c>
      <c r="T605" s="2"/>
      <c r="U605">
        <v>0</v>
      </c>
      <c r="V605">
        <v>180</v>
      </c>
      <c r="W605" s="4">
        <v>46046</v>
      </c>
      <c r="X605" s="4"/>
      <c r="Y605" s="4">
        <v>46046</v>
      </c>
      <c r="Z605" s="4">
        <v>46226</v>
      </c>
      <c r="AA605" s="3"/>
      <c r="AB605" s="3"/>
      <c r="AC605" s="2"/>
      <c r="AD605" s="2" t="s">
        <v>45</v>
      </c>
      <c r="AE605" s="2" t="s">
        <v>45</v>
      </c>
      <c r="AF605" s="2"/>
      <c r="AG605" s="2"/>
      <c r="AH605" s="2"/>
      <c r="AI605" s="2"/>
      <c r="AJ605" s="2" t="s">
        <v>50</v>
      </c>
      <c r="AK605" s="2" t="s">
        <v>49</v>
      </c>
    </row>
    <row r="606" spans="1:37" ht="28.8" x14ac:dyDescent="0.3">
      <c r="A606" s="1">
        <v>730</v>
      </c>
      <c r="B606">
        <v>18503</v>
      </c>
      <c r="F606" s="2" t="s">
        <v>76</v>
      </c>
      <c r="G606" s="2" t="s">
        <v>78</v>
      </c>
      <c r="H606" s="2" t="s">
        <v>37</v>
      </c>
      <c r="I606" s="2" t="s">
        <v>46</v>
      </c>
      <c r="J606" s="2" t="s">
        <v>88</v>
      </c>
      <c r="K606" s="2" t="s">
        <v>38</v>
      </c>
      <c r="L606" s="2" t="s">
        <v>213</v>
      </c>
      <c r="M606" s="2" t="s">
        <v>214</v>
      </c>
      <c r="N606" s="3" t="s">
        <v>1056</v>
      </c>
      <c r="O606" s="2" t="s">
        <v>53</v>
      </c>
      <c r="P606" s="2" t="s">
        <v>65</v>
      </c>
      <c r="Q606" s="2"/>
      <c r="R606" s="2" t="s">
        <v>54</v>
      </c>
      <c r="S606" s="2" t="s">
        <v>1062</v>
      </c>
      <c r="T606" s="2"/>
      <c r="U606">
        <v>0</v>
      </c>
      <c r="V606">
        <v>180</v>
      </c>
      <c r="W606" s="4">
        <v>46049</v>
      </c>
      <c r="X606" s="4"/>
      <c r="Y606" s="4">
        <v>46049</v>
      </c>
      <c r="Z606" s="4">
        <v>46267</v>
      </c>
      <c r="AA606" s="3"/>
      <c r="AB606" s="3" t="s">
        <v>1061</v>
      </c>
      <c r="AC606" s="2"/>
      <c r="AD606" s="2" t="s">
        <v>45</v>
      </c>
      <c r="AE606" s="2" t="s">
        <v>45</v>
      </c>
      <c r="AF606" s="2"/>
      <c r="AG606" s="2"/>
      <c r="AH606" s="2"/>
      <c r="AI606" s="2"/>
      <c r="AJ606" s="2" t="s">
        <v>50</v>
      </c>
      <c r="AK606" s="2" t="s">
        <v>49</v>
      </c>
    </row>
    <row r="607" spans="1:37" ht="28.8" x14ac:dyDescent="0.3">
      <c r="A607" s="1">
        <v>731</v>
      </c>
      <c r="F607" s="2" t="s">
        <v>76</v>
      </c>
      <c r="G607" s="2" t="s">
        <v>78</v>
      </c>
      <c r="H607" s="2" t="s">
        <v>37</v>
      </c>
      <c r="I607" s="2" t="s">
        <v>46</v>
      </c>
      <c r="J607" s="2" t="s">
        <v>71</v>
      </c>
      <c r="K607" s="2" t="s">
        <v>142</v>
      </c>
      <c r="L607" s="2" t="s">
        <v>143</v>
      </c>
      <c r="M607" s="2" t="s">
        <v>144</v>
      </c>
      <c r="N607" s="3" t="s">
        <v>1063</v>
      </c>
      <c r="O607" s="2" t="s">
        <v>53</v>
      </c>
      <c r="P607" s="2" t="s">
        <v>65</v>
      </c>
      <c r="Q607" s="2"/>
      <c r="R607" s="2" t="s">
        <v>54</v>
      </c>
      <c r="S607" s="2" t="s">
        <v>55</v>
      </c>
      <c r="T607" s="2"/>
      <c r="U607">
        <v>0</v>
      </c>
      <c r="V607">
        <v>180</v>
      </c>
      <c r="W607" s="4">
        <v>46046</v>
      </c>
      <c r="X607" s="4"/>
      <c r="Y607" s="4">
        <v>46046</v>
      </c>
      <c r="Z607" s="4">
        <v>46226</v>
      </c>
      <c r="AA607" s="3"/>
      <c r="AB607" s="3"/>
      <c r="AC607" s="2"/>
      <c r="AD607" s="2" t="s">
        <v>45</v>
      </c>
      <c r="AE607" s="2" t="s">
        <v>45</v>
      </c>
      <c r="AF607" s="2"/>
      <c r="AG607" s="2"/>
      <c r="AH607" s="2"/>
      <c r="AI607" s="2"/>
      <c r="AJ607" s="2" t="s">
        <v>50</v>
      </c>
      <c r="AK607" s="2" t="s">
        <v>49</v>
      </c>
    </row>
    <row r="608" spans="1:37" ht="28.8" x14ac:dyDescent="0.3">
      <c r="A608" s="1">
        <v>732</v>
      </c>
      <c r="B608">
        <v>17728</v>
      </c>
      <c r="F608" s="2" t="s">
        <v>76</v>
      </c>
      <c r="G608" s="2" t="s">
        <v>78</v>
      </c>
      <c r="H608" s="2" t="s">
        <v>37</v>
      </c>
      <c r="I608" s="2" t="s">
        <v>46</v>
      </c>
      <c r="J608" s="2" t="s">
        <v>71</v>
      </c>
      <c r="K608" s="2" t="s">
        <v>188</v>
      </c>
      <c r="L608" s="2" t="s">
        <v>39</v>
      </c>
      <c r="M608" s="2" t="s">
        <v>208</v>
      </c>
      <c r="N608" s="3" t="s">
        <v>1063</v>
      </c>
      <c r="O608" s="2" t="s">
        <v>53</v>
      </c>
      <c r="P608" s="2" t="s">
        <v>65</v>
      </c>
      <c r="Q608" s="2"/>
      <c r="R608" s="2" t="s">
        <v>54</v>
      </c>
      <c r="S608" s="2" t="s">
        <v>55</v>
      </c>
      <c r="T608" s="2"/>
      <c r="U608">
        <v>0</v>
      </c>
      <c r="V608">
        <v>180</v>
      </c>
      <c r="W608" s="4">
        <v>46048</v>
      </c>
      <c r="X608" s="4"/>
      <c r="Y608" s="4">
        <v>46048</v>
      </c>
      <c r="Z608" s="4">
        <v>46239</v>
      </c>
      <c r="AA608" s="3"/>
      <c r="AB608" s="3" t="s">
        <v>226</v>
      </c>
      <c r="AC608" s="2"/>
      <c r="AD608" s="2" t="s">
        <v>45</v>
      </c>
      <c r="AE608" s="2" t="s">
        <v>101</v>
      </c>
      <c r="AF608" s="2"/>
      <c r="AG608" s="2"/>
      <c r="AH608" s="2"/>
      <c r="AI608" s="2"/>
      <c r="AJ608" s="2" t="s">
        <v>50</v>
      </c>
      <c r="AK608" s="2" t="s">
        <v>49</v>
      </c>
    </row>
    <row r="609" spans="1:37" ht="28.8" x14ac:dyDescent="0.3">
      <c r="A609" s="1">
        <v>733</v>
      </c>
      <c r="B609">
        <v>18624</v>
      </c>
      <c r="F609" s="2" t="s">
        <v>76</v>
      </c>
      <c r="G609" s="2" t="s">
        <v>78</v>
      </c>
      <c r="H609" s="2" t="s">
        <v>37</v>
      </c>
      <c r="I609" s="2" t="s">
        <v>46</v>
      </c>
      <c r="J609" s="2" t="s">
        <v>71</v>
      </c>
      <c r="K609" s="2" t="s">
        <v>38</v>
      </c>
      <c r="L609" s="2" t="s">
        <v>39</v>
      </c>
      <c r="M609" s="2" t="s">
        <v>40</v>
      </c>
      <c r="N609" s="3" t="s">
        <v>1063</v>
      </c>
      <c r="O609" s="2" t="s">
        <v>53</v>
      </c>
      <c r="P609" s="2" t="s">
        <v>65</v>
      </c>
      <c r="Q609" s="2"/>
      <c r="R609" s="2" t="s">
        <v>54</v>
      </c>
      <c r="S609" s="2" t="s">
        <v>55</v>
      </c>
      <c r="T609" s="2"/>
      <c r="U609">
        <v>0</v>
      </c>
      <c r="V609">
        <v>180</v>
      </c>
      <c r="W609" s="4">
        <v>46049</v>
      </c>
      <c r="X609" s="4"/>
      <c r="Y609" s="4">
        <v>46049</v>
      </c>
      <c r="Z609" s="4">
        <v>46267</v>
      </c>
      <c r="AA609" s="3"/>
      <c r="AB609" s="3" t="s">
        <v>1703</v>
      </c>
      <c r="AC609" s="2"/>
      <c r="AD609" s="2" t="s">
        <v>45</v>
      </c>
      <c r="AE609" s="2" t="s">
        <v>102</v>
      </c>
      <c r="AF609" s="2"/>
      <c r="AG609" s="2"/>
      <c r="AH609" s="2"/>
      <c r="AI609" s="2"/>
      <c r="AJ609" s="2" t="s">
        <v>50</v>
      </c>
      <c r="AK609" s="2" t="s">
        <v>49</v>
      </c>
    </row>
    <row r="610" spans="1:37" ht="28.8" x14ac:dyDescent="0.3">
      <c r="A610" s="1">
        <v>734</v>
      </c>
      <c r="B610">
        <v>17504</v>
      </c>
      <c r="F610" s="2" t="s">
        <v>76</v>
      </c>
      <c r="G610" s="2" t="s">
        <v>78</v>
      </c>
      <c r="H610" s="2" t="s">
        <v>37</v>
      </c>
      <c r="I610" s="2" t="s">
        <v>46</v>
      </c>
      <c r="J610" s="2" t="s">
        <v>71</v>
      </c>
      <c r="K610" s="2" t="s">
        <v>38</v>
      </c>
      <c r="L610" s="2" t="s">
        <v>213</v>
      </c>
      <c r="M610" s="2" t="s">
        <v>214</v>
      </c>
      <c r="N610" s="3" t="s">
        <v>1064</v>
      </c>
      <c r="O610" s="2" t="s">
        <v>53</v>
      </c>
      <c r="P610" s="2" t="s">
        <v>65</v>
      </c>
      <c r="Q610" s="2"/>
      <c r="R610" s="2" t="s">
        <v>54</v>
      </c>
      <c r="S610" s="2" t="s">
        <v>466</v>
      </c>
      <c r="T610" s="2"/>
      <c r="U610">
        <v>0</v>
      </c>
      <c r="V610">
        <v>180</v>
      </c>
      <c r="W610" s="4">
        <v>46049</v>
      </c>
      <c r="X610" s="4"/>
      <c r="Y610" s="4">
        <v>46049</v>
      </c>
      <c r="Z610" s="4">
        <v>46229</v>
      </c>
      <c r="AA610" s="3"/>
      <c r="AB610" s="3" t="s">
        <v>600</v>
      </c>
      <c r="AC610" s="2"/>
      <c r="AD610" s="2" t="s">
        <v>45</v>
      </c>
      <c r="AE610" s="2" t="s">
        <v>101</v>
      </c>
      <c r="AF610" s="2"/>
      <c r="AG610" s="2"/>
      <c r="AH610" s="2"/>
      <c r="AI610" s="2"/>
      <c r="AJ610" s="2" t="s">
        <v>50</v>
      </c>
      <c r="AK610" s="2" t="s">
        <v>49</v>
      </c>
    </row>
    <row r="611" spans="1:37" ht="28.8" x14ac:dyDescent="0.3">
      <c r="A611" s="1">
        <v>735</v>
      </c>
      <c r="B611">
        <v>17729</v>
      </c>
      <c r="F611" s="2" t="s">
        <v>76</v>
      </c>
      <c r="G611" s="2" t="s">
        <v>78</v>
      </c>
      <c r="H611" s="2" t="s">
        <v>37</v>
      </c>
      <c r="I611" s="2" t="s">
        <v>46</v>
      </c>
      <c r="J611" s="2" t="s">
        <v>71</v>
      </c>
      <c r="K611" s="2" t="s">
        <v>188</v>
      </c>
      <c r="L611" s="2" t="s">
        <v>210</v>
      </c>
      <c r="M611" s="2" t="s">
        <v>211</v>
      </c>
      <c r="N611" s="3" t="s">
        <v>1064</v>
      </c>
      <c r="O611" s="2" t="s">
        <v>53</v>
      </c>
      <c r="P611" s="2" t="s">
        <v>65</v>
      </c>
      <c r="Q611" s="2"/>
      <c r="R611" s="2" t="s">
        <v>54</v>
      </c>
      <c r="S611" s="2" t="s">
        <v>466</v>
      </c>
      <c r="T611" s="2"/>
      <c r="U611">
        <v>0</v>
      </c>
      <c r="V611">
        <v>180</v>
      </c>
      <c r="W611" s="4">
        <v>46048</v>
      </c>
      <c r="X611" s="4"/>
      <c r="Y611" s="4">
        <v>46048</v>
      </c>
      <c r="Z611" s="4">
        <v>46239</v>
      </c>
      <c r="AA611" s="3"/>
      <c r="AB611" s="3" t="s">
        <v>234</v>
      </c>
      <c r="AC611" s="2"/>
      <c r="AD611" s="2" t="s">
        <v>45</v>
      </c>
      <c r="AE611" s="2" t="s">
        <v>117</v>
      </c>
      <c r="AF611" s="2"/>
      <c r="AG611" s="2"/>
      <c r="AH611" s="2"/>
      <c r="AI611" s="2"/>
      <c r="AJ611" s="2" t="s">
        <v>50</v>
      </c>
      <c r="AK611" s="2" t="s">
        <v>49</v>
      </c>
    </row>
    <row r="612" spans="1:37" ht="28.8" x14ac:dyDescent="0.3">
      <c r="A612" s="1">
        <v>736</v>
      </c>
      <c r="F612" s="2" t="s">
        <v>76</v>
      </c>
      <c r="G612" s="2" t="s">
        <v>78</v>
      </c>
      <c r="H612" s="2" t="s">
        <v>37</v>
      </c>
      <c r="I612" s="2" t="s">
        <v>46</v>
      </c>
      <c r="J612" s="2" t="s">
        <v>71</v>
      </c>
      <c r="K612" s="2" t="s">
        <v>142</v>
      </c>
      <c r="L612" s="2" t="s">
        <v>149</v>
      </c>
      <c r="M612" s="2" t="s">
        <v>150</v>
      </c>
      <c r="N612" s="3" t="s">
        <v>1064</v>
      </c>
      <c r="O612" s="2" t="s">
        <v>53</v>
      </c>
      <c r="P612" s="2" t="s">
        <v>65</v>
      </c>
      <c r="Q612" s="2"/>
      <c r="R612" s="2" t="s">
        <v>54</v>
      </c>
      <c r="S612" s="2" t="s">
        <v>55</v>
      </c>
      <c r="T612" s="2"/>
      <c r="U612">
        <v>0</v>
      </c>
      <c r="V612">
        <v>180</v>
      </c>
      <c r="W612" s="4">
        <v>46046</v>
      </c>
      <c r="X612" s="4"/>
      <c r="Y612" s="4">
        <v>46046</v>
      </c>
      <c r="Z612" s="4">
        <v>46254</v>
      </c>
      <c r="AA612" s="3"/>
      <c r="AB612" s="3"/>
      <c r="AC612" s="2"/>
      <c r="AD612" s="2" t="s">
        <v>45</v>
      </c>
      <c r="AE612" s="2" t="s">
        <v>45</v>
      </c>
      <c r="AF612" s="2"/>
      <c r="AG612" s="2"/>
      <c r="AH612" s="2"/>
      <c r="AI612" s="2"/>
      <c r="AJ612" s="2" t="s">
        <v>50</v>
      </c>
      <c r="AK612" s="2" t="s">
        <v>49</v>
      </c>
    </row>
    <row r="613" spans="1:37" ht="28.8" x14ac:dyDescent="0.3">
      <c r="A613" s="1">
        <v>737</v>
      </c>
      <c r="B613">
        <v>18676</v>
      </c>
      <c r="F613" s="2" t="s">
        <v>76</v>
      </c>
      <c r="G613" s="2" t="s">
        <v>78</v>
      </c>
      <c r="H613" s="2" t="s">
        <v>37</v>
      </c>
      <c r="I613" s="2" t="s">
        <v>46</v>
      </c>
      <c r="J613" s="2" t="s">
        <v>71</v>
      </c>
      <c r="K613" s="2" t="s">
        <v>200</v>
      </c>
      <c r="L613" s="2" t="s">
        <v>143</v>
      </c>
      <c r="M613" s="2" t="s">
        <v>236</v>
      </c>
      <c r="N613" s="3" t="s">
        <v>1064</v>
      </c>
      <c r="O613" s="2" t="s">
        <v>53</v>
      </c>
      <c r="P613" s="2" t="s">
        <v>65</v>
      </c>
      <c r="Q613" s="2"/>
      <c r="R613" s="2" t="s">
        <v>54</v>
      </c>
      <c r="S613" s="2" t="s">
        <v>466</v>
      </c>
      <c r="T613" s="2"/>
      <c r="U613">
        <v>0</v>
      </c>
      <c r="V613">
        <v>180</v>
      </c>
      <c r="W613" s="4">
        <v>46049</v>
      </c>
      <c r="X613" s="4">
        <v>46116</v>
      </c>
      <c r="Y613" s="4">
        <v>46116</v>
      </c>
      <c r="Z613" s="4">
        <v>46296</v>
      </c>
      <c r="AA613" s="3"/>
      <c r="AB613" s="3" t="s">
        <v>1727</v>
      </c>
      <c r="AC613" s="2"/>
      <c r="AD613" s="2" t="s">
        <v>45</v>
      </c>
      <c r="AE613" s="2" t="s">
        <v>118</v>
      </c>
      <c r="AF613" s="2"/>
      <c r="AG613" s="2"/>
      <c r="AH613" s="2"/>
      <c r="AI613" s="2"/>
      <c r="AJ613" s="2" t="s">
        <v>50</v>
      </c>
      <c r="AK613" s="2" t="s">
        <v>49</v>
      </c>
    </row>
    <row r="614" spans="1:37" ht="28.8" x14ac:dyDescent="0.3">
      <c r="A614" s="1">
        <v>738</v>
      </c>
      <c r="B614">
        <v>18550</v>
      </c>
      <c r="F614" s="2" t="s">
        <v>76</v>
      </c>
      <c r="G614" s="2" t="s">
        <v>78</v>
      </c>
      <c r="H614" s="2" t="s">
        <v>37</v>
      </c>
      <c r="I614" s="2" t="s">
        <v>46</v>
      </c>
      <c r="J614" s="2" t="s">
        <v>71</v>
      </c>
      <c r="K614" s="2" t="s">
        <v>203</v>
      </c>
      <c r="L614" s="2" t="s">
        <v>39</v>
      </c>
      <c r="M614" s="2" t="s">
        <v>238</v>
      </c>
      <c r="N614" s="3" t="s">
        <v>1064</v>
      </c>
      <c r="O614" s="2" t="s">
        <v>53</v>
      </c>
      <c r="P614" s="2" t="s">
        <v>65</v>
      </c>
      <c r="Q614" s="2"/>
      <c r="R614" s="2" t="s">
        <v>54</v>
      </c>
      <c r="S614" s="2" t="s">
        <v>466</v>
      </c>
      <c r="T614" s="2"/>
      <c r="U614">
        <v>0</v>
      </c>
      <c r="V614">
        <v>180</v>
      </c>
      <c r="W614" s="4">
        <v>46050</v>
      </c>
      <c r="X614" s="4">
        <v>46116</v>
      </c>
      <c r="Y614" s="4">
        <v>46116</v>
      </c>
      <c r="Z614" s="4">
        <v>46296</v>
      </c>
      <c r="AA614" s="3"/>
      <c r="AB614" s="3" t="s">
        <v>964</v>
      </c>
      <c r="AC614" s="2"/>
      <c r="AD614" s="2" t="s">
        <v>45</v>
      </c>
      <c r="AE614" s="2" t="s">
        <v>45</v>
      </c>
      <c r="AF614" s="2"/>
      <c r="AG614" s="2"/>
      <c r="AH614" s="2"/>
      <c r="AI614" s="2"/>
      <c r="AJ614" s="2" t="s">
        <v>50</v>
      </c>
      <c r="AK614" s="2" t="s">
        <v>49</v>
      </c>
    </row>
    <row r="615" spans="1:37" ht="28.8" x14ac:dyDescent="0.3">
      <c r="A615" s="1">
        <v>739</v>
      </c>
      <c r="F615" s="2" t="s">
        <v>76</v>
      </c>
      <c r="G615" s="2" t="s">
        <v>212</v>
      </c>
      <c r="H615" s="2" t="s">
        <v>37</v>
      </c>
      <c r="I615" s="2" t="s">
        <v>46</v>
      </c>
      <c r="J615" s="2" t="s">
        <v>71</v>
      </c>
      <c r="K615" s="2" t="s">
        <v>205</v>
      </c>
      <c r="L615" s="2" t="s">
        <v>143</v>
      </c>
      <c r="M615" s="2" t="s">
        <v>239</v>
      </c>
      <c r="N615" s="3" t="s">
        <v>1064</v>
      </c>
      <c r="O615" s="2" t="s">
        <v>53</v>
      </c>
      <c r="P615" s="2" t="s">
        <v>65</v>
      </c>
      <c r="Q615" s="2"/>
      <c r="R615" s="2" t="s">
        <v>54</v>
      </c>
      <c r="S615" s="2" t="s">
        <v>466</v>
      </c>
      <c r="T615" s="2"/>
      <c r="U615">
        <v>0</v>
      </c>
      <c r="V615">
        <v>180</v>
      </c>
      <c r="W615" s="4">
        <v>46051</v>
      </c>
      <c r="X615" s="4"/>
      <c r="Y615" s="4">
        <v>46051</v>
      </c>
      <c r="Z615" s="4">
        <v>46231</v>
      </c>
      <c r="AA615" s="3"/>
      <c r="AB615" s="3"/>
      <c r="AC615" s="2"/>
      <c r="AD615" s="2" t="s">
        <v>45</v>
      </c>
      <c r="AE615" s="2" t="s">
        <v>45</v>
      </c>
      <c r="AF615" s="2"/>
      <c r="AG615" s="2"/>
      <c r="AH615" s="2"/>
      <c r="AI615" s="2"/>
      <c r="AJ615" s="2" t="s">
        <v>50</v>
      </c>
      <c r="AK615" s="2" t="s">
        <v>49</v>
      </c>
    </row>
    <row r="616" spans="1:37" ht="28.8" x14ac:dyDescent="0.3">
      <c r="A616" s="1">
        <v>740</v>
      </c>
      <c r="B616">
        <v>18096</v>
      </c>
      <c r="F616" s="2" t="s">
        <v>58</v>
      </c>
      <c r="G616" s="2" t="s">
        <v>78</v>
      </c>
      <c r="H616" s="2" t="s">
        <v>37</v>
      </c>
      <c r="I616" s="2" t="s">
        <v>75</v>
      </c>
      <c r="J616" s="2" t="s">
        <v>1069</v>
      </c>
      <c r="K616" s="2" t="s">
        <v>361</v>
      </c>
      <c r="L616" s="2" t="s">
        <v>67</v>
      </c>
      <c r="M616" s="2" t="s">
        <v>365</v>
      </c>
      <c r="N616" s="3" t="s">
        <v>1065</v>
      </c>
      <c r="O616" s="2" t="s">
        <v>53</v>
      </c>
      <c r="P616" s="2" t="s">
        <v>420</v>
      </c>
      <c r="Q616" s="2"/>
      <c r="R616" s="2" t="s">
        <v>1067</v>
      </c>
      <c r="S616" s="2" t="s">
        <v>1068</v>
      </c>
      <c r="T616" s="2"/>
      <c r="U616">
        <v>0</v>
      </c>
      <c r="V616">
        <v>180</v>
      </c>
      <c r="W616" s="4">
        <v>46038</v>
      </c>
      <c r="X616" s="4">
        <v>46070</v>
      </c>
      <c r="Y616" s="4">
        <v>46070</v>
      </c>
      <c r="Z616" s="4">
        <v>46250</v>
      </c>
      <c r="AA616" s="3"/>
      <c r="AB616" s="3" t="s">
        <v>1066</v>
      </c>
      <c r="AC616" s="2"/>
      <c r="AD616" s="2" t="s">
        <v>95</v>
      </c>
      <c r="AE616" s="2" t="s">
        <v>95</v>
      </c>
      <c r="AF616" s="2"/>
      <c r="AG616" s="2"/>
      <c r="AH616" s="2"/>
      <c r="AI616" s="2"/>
      <c r="AJ616" s="2" t="s">
        <v>50</v>
      </c>
      <c r="AK616" s="2" t="s">
        <v>49</v>
      </c>
    </row>
    <row r="617" spans="1:37" ht="28.8" x14ac:dyDescent="0.3">
      <c r="A617" s="1">
        <v>741</v>
      </c>
      <c r="B617">
        <v>18098</v>
      </c>
      <c r="F617" s="2" t="s">
        <v>58</v>
      </c>
      <c r="G617" s="2" t="s">
        <v>44</v>
      </c>
      <c r="H617" s="2" t="s">
        <v>37</v>
      </c>
      <c r="I617" s="2" t="s">
        <v>75</v>
      </c>
      <c r="J617" s="2" t="s">
        <v>1069</v>
      </c>
      <c r="K617" s="2" t="s">
        <v>361</v>
      </c>
      <c r="L617" s="2" t="s">
        <v>143</v>
      </c>
      <c r="M617" s="2" t="s">
        <v>362</v>
      </c>
      <c r="N617" s="3" t="s">
        <v>1065</v>
      </c>
      <c r="O617" s="2" t="s">
        <v>53</v>
      </c>
      <c r="P617" s="2" t="s">
        <v>420</v>
      </c>
      <c r="Q617" s="2"/>
      <c r="R617" s="2" t="s">
        <v>1067</v>
      </c>
      <c r="S617" s="2" t="s">
        <v>1068</v>
      </c>
      <c r="T617" s="2"/>
      <c r="U617">
        <v>0</v>
      </c>
      <c r="V617">
        <v>184</v>
      </c>
      <c r="W617" s="4">
        <v>46038</v>
      </c>
      <c r="X617" s="4">
        <v>46070</v>
      </c>
      <c r="Y617" s="4">
        <v>46070</v>
      </c>
      <c r="Z617" s="4">
        <v>46251</v>
      </c>
      <c r="AA617" s="3"/>
      <c r="AB617" s="3" t="s">
        <v>1066</v>
      </c>
      <c r="AC617" s="2"/>
      <c r="AD617" s="2" t="s">
        <v>101</v>
      </c>
      <c r="AE617" s="2" t="s">
        <v>101</v>
      </c>
      <c r="AF617" s="2"/>
      <c r="AG617" s="2"/>
      <c r="AH617" s="2"/>
      <c r="AI617" s="2"/>
      <c r="AJ617" s="2" t="s">
        <v>50</v>
      </c>
      <c r="AK617" s="2" t="s">
        <v>49</v>
      </c>
    </row>
    <row r="618" spans="1:37" ht="43.2" x14ac:dyDescent="0.3">
      <c r="A618" s="1">
        <v>742</v>
      </c>
      <c r="B618">
        <v>18099</v>
      </c>
      <c r="F618" s="2" t="s">
        <v>47</v>
      </c>
      <c r="G618" s="2" t="s">
        <v>78</v>
      </c>
      <c r="H618" s="2" t="s">
        <v>37</v>
      </c>
      <c r="I618" s="2" t="s">
        <v>75</v>
      </c>
      <c r="J618" s="2" t="s">
        <v>971</v>
      </c>
      <c r="K618" s="2" t="s">
        <v>361</v>
      </c>
      <c r="L618" s="2" t="s">
        <v>149</v>
      </c>
      <c r="M618" s="2" t="s">
        <v>368</v>
      </c>
      <c r="N618" s="3" t="s">
        <v>1070</v>
      </c>
      <c r="O618" s="2" t="s">
        <v>60</v>
      </c>
      <c r="P618" s="2" t="s">
        <v>420</v>
      </c>
      <c r="Q618" s="2"/>
      <c r="R618" s="2"/>
      <c r="S618" s="2"/>
      <c r="T618" s="2"/>
      <c r="U618">
        <v>0</v>
      </c>
      <c r="V618">
        <v>90</v>
      </c>
      <c r="W618" s="4">
        <v>46038</v>
      </c>
      <c r="X618" s="4">
        <v>46070</v>
      </c>
      <c r="Y618" s="4">
        <v>46070</v>
      </c>
      <c r="Z618" s="4">
        <v>46160</v>
      </c>
      <c r="AA618" s="3"/>
      <c r="AB618" s="3" t="s">
        <v>1066</v>
      </c>
      <c r="AC618" s="2"/>
      <c r="AD618" s="2" t="s">
        <v>95</v>
      </c>
      <c r="AE618" s="2" t="s">
        <v>95</v>
      </c>
      <c r="AF618" s="2"/>
      <c r="AG618" s="2"/>
      <c r="AH618" s="2"/>
      <c r="AI618" s="2"/>
      <c r="AJ618" s="2" t="s">
        <v>50</v>
      </c>
      <c r="AK618" s="2" t="s">
        <v>49</v>
      </c>
    </row>
    <row r="619" spans="1:37" ht="100.8" x14ac:dyDescent="0.3">
      <c r="A619" s="1">
        <v>743</v>
      </c>
      <c r="B619">
        <v>18101</v>
      </c>
      <c r="F619" s="2" t="s">
        <v>47</v>
      </c>
      <c r="G619" s="2" t="s">
        <v>78</v>
      </c>
      <c r="H619" s="2" t="s">
        <v>37</v>
      </c>
      <c r="I619" s="2" t="s">
        <v>75</v>
      </c>
      <c r="J619" s="2" t="s">
        <v>138</v>
      </c>
      <c r="K619" s="2" t="s">
        <v>361</v>
      </c>
      <c r="L619" s="2" t="s">
        <v>1071</v>
      </c>
      <c r="M619" s="2" t="s">
        <v>1072</v>
      </c>
      <c r="N619" s="3" t="s">
        <v>1073</v>
      </c>
      <c r="O619" s="2" t="s">
        <v>60</v>
      </c>
      <c r="P619" s="2" t="s">
        <v>420</v>
      </c>
      <c r="Q619" s="2"/>
      <c r="R619" s="2"/>
      <c r="S619" s="2"/>
      <c r="T619" s="2"/>
      <c r="U619">
        <v>0</v>
      </c>
      <c r="V619">
        <v>90</v>
      </c>
      <c r="W619" s="4">
        <v>46038</v>
      </c>
      <c r="X619" s="4">
        <v>46070</v>
      </c>
      <c r="Y619" s="4">
        <v>46070</v>
      </c>
      <c r="Z619" s="4">
        <v>46160</v>
      </c>
      <c r="AA619" s="3"/>
      <c r="AB619" s="3" t="s">
        <v>1066</v>
      </c>
      <c r="AC619" s="2"/>
      <c r="AD619" s="2" t="s">
        <v>95</v>
      </c>
      <c r="AE619" s="2" t="s">
        <v>95</v>
      </c>
      <c r="AF619" s="2"/>
      <c r="AG619" s="2"/>
      <c r="AH619" s="2"/>
      <c r="AI619" s="2"/>
      <c r="AJ619" s="2" t="s">
        <v>50</v>
      </c>
      <c r="AK619" s="2" t="s">
        <v>49</v>
      </c>
    </row>
    <row r="620" spans="1:37" ht="57.6" x14ac:dyDescent="0.3">
      <c r="A620" s="1">
        <v>744</v>
      </c>
      <c r="B620">
        <v>18102</v>
      </c>
      <c r="F620" s="2" t="s">
        <v>58</v>
      </c>
      <c r="G620" s="2" t="s">
        <v>78</v>
      </c>
      <c r="H620" s="2" t="s">
        <v>37</v>
      </c>
      <c r="I620" s="2" t="s">
        <v>75</v>
      </c>
      <c r="J620" s="2" t="s">
        <v>1076</v>
      </c>
      <c r="K620" s="2" t="s">
        <v>361</v>
      </c>
      <c r="L620" s="2" t="s">
        <v>186</v>
      </c>
      <c r="M620" s="2" t="s">
        <v>380</v>
      </c>
      <c r="N620" s="3" t="s">
        <v>1074</v>
      </c>
      <c r="O620" s="2" t="s">
        <v>64</v>
      </c>
      <c r="P620" s="2" t="s">
        <v>65</v>
      </c>
      <c r="Q620" s="2"/>
      <c r="R620" s="2"/>
      <c r="S620" s="2"/>
      <c r="T620" s="2"/>
      <c r="U620">
        <v>0</v>
      </c>
      <c r="V620">
        <v>360</v>
      </c>
      <c r="W620" s="4">
        <v>46038</v>
      </c>
      <c r="X620" s="4">
        <v>46070</v>
      </c>
      <c r="Y620" s="4">
        <v>46070</v>
      </c>
      <c r="Z620" s="4">
        <v>46430</v>
      </c>
      <c r="AA620" s="3" t="s">
        <v>1075</v>
      </c>
      <c r="AB620" s="3" t="s">
        <v>1066</v>
      </c>
      <c r="AC620" s="2"/>
      <c r="AD620" s="2" t="s">
        <v>95</v>
      </c>
      <c r="AE620" s="2" t="s">
        <v>95</v>
      </c>
      <c r="AF620" s="2"/>
      <c r="AG620" s="2"/>
      <c r="AH620" s="2"/>
      <c r="AI620" s="2"/>
      <c r="AJ620" s="2" t="s">
        <v>50</v>
      </c>
      <c r="AK620" s="2" t="s">
        <v>49</v>
      </c>
    </row>
    <row r="621" spans="1:37" ht="57.6" x14ac:dyDescent="0.3">
      <c r="A621" s="1">
        <v>745</v>
      </c>
      <c r="B621">
        <v>18113</v>
      </c>
      <c r="F621" s="2" t="s">
        <v>76</v>
      </c>
      <c r="G621" s="2" t="s">
        <v>78</v>
      </c>
      <c r="H621" s="2" t="s">
        <v>37</v>
      </c>
      <c r="I621" s="2" t="s">
        <v>75</v>
      </c>
      <c r="J621" s="2" t="s">
        <v>260</v>
      </c>
      <c r="K621" s="2" t="s">
        <v>467</v>
      </c>
      <c r="L621" s="2" t="s">
        <v>1077</v>
      </c>
      <c r="M621" s="2"/>
      <c r="N621" s="3" t="s">
        <v>1078</v>
      </c>
      <c r="O621" s="2" t="s">
        <v>174</v>
      </c>
      <c r="P621" s="2" t="s">
        <v>65</v>
      </c>
      <c r="Q621" s="2"/>
      <c r="R621" s="2"/>
      <c r="S621" s="2"/>
      <c r="T621" s="2"/>
      <c r="U621">
        <v>0</v>
      </c>
      <c r="V621">
        <v>30</v>
      </c>
      <c r="W621" s="4">
        <v>46038</v>
      </c>
      <c r="X621" s="4">
        <v>46101</v>
      </c>
      <c r="Y621" s="4">
        <v>46101</v>
      </c>
      <c r="Z621" s="4">
        <v>46131</v>
      </c>
      <c r="AA621" s="3"/>
      <c r="AB621" s="3" t="s">
        <v>1079</v>
      </c>
      <c r="AC621" s="2"/>
      <c r="AD621" s="2" t="s">
        <v>95</v>
      </c>
      <c r="AE621" s="2" t="s">
        <v>74</v>
      </c>
      <c r="AF621" s="2"/>
      <c r="AG621" s="2"/>
      <c r="AH621" s="2"/>
      <c r="AI621" s="2"/>
      <c r="AJ621" s="2" t="s">
        <v>50</v>
      </c>
      <c r="AK621" s="2" t="s">
        <v>49</v>
      </c>
    </row>
    <row r="622" spans="1:37" ht="28.8" x14ac:dyDescent="0.3">
      <c r="A622" s="1">
        <v>746</v>
      </c>
      <c r="B622">
        <v>18089</v>
      </c>
      <c r="F622" s="2" t="s">
        <v>58</v>
      </c>
      <c r="G622" s="2" t="s">
        <v>78</v>
      </c>
      <c r="H622" s="2" t="s">
        <v>37</v>
      </c>
      <c r="I622" s="2" t="s">
        <v>75</v>
      </c>
      <c r="J622" s="2" t="s">
        <v>1083</v>
      </c>
      <c r="K622" s="2" t="s">
        <v>467</v>
      </c>
      <c r="L622" s="2" t="s">
        <v>83</v>
      </c>
      <c r="M622" s="2" t="s">
        <v>471</v>
      </c>
      <c r="N622" s="3" t="s">
        <v>1080</v>
      </c>
      <c r="O622" s="2" t="s">
        <v>53</v>
      </c>
      <c r="P622" s="2" t="s">
        <v>420</v>
      </c>
      <c r="Q622" s="2"/>
      <c r="R622" s="2" t="s">
        <v>91</v>
      </c>
      <c r="S622" s="2" t="s">
        <v>1082</v>
      </c>
      <c r="T622" s="2"/>
      <c r="U622">
        <v>0</v>
      </c>
      <c r="V622">
        <v>180</v>
      </c>
      <c r="W622" s="4">
        <v>46039</v>
      </c>
      <c r="X622" s="4">
        <v>46069</v>
      </c>
      <c r="Y622" s="4">
        <v>46069</v>
      </c>
      <c r="Z622" s="4">
        <v>46249</v>
      </c>
      <c r="AA622" s="3"/>
      <c r="AB622" s="3" t="s">
        <v>1081</v>
      </c>
      <c r="AC622" s="2"/>
      <c r="AD622" s="2" t="s">
        <v>95</v>
      </c>
      <c r="AE622" s="2" t="s">
        <v>94</v>
      </c>
      <c r="AF622" s="2"/>
      <c r="AG622" s="2"/>
      <c r="AH622" s="2"/>
      <c r="AI622" s="2"/>
      <c r="AJ622" s="2" t="s">
        <v>50</v>
      </c>
      <c r="AK622" s="2" t="s">
        <v>49</v>
      </c>
    </row>
    <row r="623" spans="1:37" ht="43.2" x14ac:dyDescent="0.3">
      <c r="A623" s="1">
        <v>747</v>
      </c>
      <c r="B623">
        <v>18090</v>
      </c>
      <c r="F623" s="2" t="s">
        <v>47</v>
      </c>
      <c r="G623" s="2" t="s">
        <v>78</v>
      </c>
      <c r="H623" s="2" t="s">
        <v>37</v>
      </c>
      <c r="I623" s="2" t="s">
        <v>75</v>
      </c>
      <c r="J623" s="2" t="s">
        <v>1086</v>
      </c>
      <c r="K623" s="2" t="s">
        <v>467</v>
      </c>
      <c r="L623" s="2" t="s">
        <v>149</v>
      </c>
      <c r="M623" s="2" t="s">
        <v>468</v>
      </c>
      <c r="N623" s="3" t="s">
        <v>1084</v>
      </c>
      <c r="O623" s="2" t="s">
        <v>60</v>
      </c>
      <c r="P623" s="2" t="s">
        <v>420</v>
      </c>
      <c r="Q623" s="2"/>
      <c r="R623" s="2"/>
      <c r="S623" s="2"/>
      <c r="T623" s="2"/>
      <c r="U623">
        <v>0</v>
      </c>
      <c r="V623">
        <v>90</v>
      </c>
      <c r="W623" s="4">
        <v>46039</v>
      </c>
      <c r="X623" s="4">
        <v>46070</v>
      </c>
      <c r="Y623" s="4">
        <v>46070</v>
      </c>
      <c r="Z623" s="4">
        <v>46160</v>
      </c>
      <c r="AA623" s="3"/>
      <c r="AB623" s="3" t="s">
        <v>1085</v>
      </c>
      <c r="AC623" s="2"/>
      <c r="AD623" s="2" t="s">
        <v>95</v>
      </c>
      <c r="AE623" s="2" t="s">
        <v>95</v>
      </c>
      <c r="AF623" s="2"/>
      <c r="AG623" s="2"/>
      <c r="AH623" s="2"/>
      <c r="AI623" s="2"/>
      <c r="AJ623" s="2" t="s">
        <v>50</v>
      </c>
      <c r="AK623" s="2" t="s">
        <v>49</v>
      </c>
    </row>
    <row r="624" spans="1:37" ht="43.2" x14ac:dyDescent="0.3">
      <c r="A624" s="1">
        <v>748</v>
      </c>
      <c r="B624">
        <v>18091</v>
      </c>
      <c r="F624" s="2" t="s">
        <v>58</v>
      </c>
      <c r="G624" s="2" t="s">
        <v>78</v>
      </c>
      <c r="H624" s="2" t="s">
        <v>37</v>
      </c>
      <c r="I624" s="2" t="s">
        <v>75</v>
      </c>
      <c r="J624" s="2" t="s">
        <v>1089</v>
      </c>
      <c r="K624" s="2" t="s">
        <v>467</v>
      </c>
      <c r="L624" s="2" t="s">
        <v>170</v>
      </c>
      <c r="M624" s="2" t="s">
        <v>472</v>
      </c>
      <c r="N624" s="3" t="s">
        <v>1084</v>
      </c>
      <c r="O624" s="2" t="s">
        <v>53</v>
      </c>
      <c r="P624" s="2" t="s">
        <v>420</v>
      </c>
      <c r="Q624" s="2"/>
      <c r="R624" s="2" t="s">
        <v>1087</v>
      </c>
      <c r="S624" s="2" t="s">
        <v>1088</v>
      </c>
      <c r="T624" s="2"/>
      <c r="U624">
        <v>0</v>
      </c>
      <c r="V624">
        <v>90</v>
      </c>
      <c r="W624" s="4">
        <v>46039</v>
      </c>
      <c r="X624" s="4">
        <v>46070</v>
      </c>
      <c r="Y624" s="4">
        <v>46070</v>
      </c>
      <c r="Z624" s="4">
        <v>46160</v>
      </c>
      <c r="AA624" s="3"/>
      <c r="AB624" s="3" t="s">
        <v>1085</v>
      </c>
      <c r="AC624" s="2"/>
      <c r="AD624" s="2" t="s">
        <v>95</v>
      </c>
      <c r="AE624" s="2" t="s">
        <v>95</v>
      </c>
      <c r="AF624" s="2"/>
      <c r="AG624" s="2"/>
      <c r="AH624" s="2"/>
      <c r="AI624" s="2"/>
      <c r="AJ624" s="2" t="s">
        <v>50</v>
      </c>
      <c r="AK624" s="2" t="s">
        <v>49</v>
      </c>
    </row>
    <row r="625" spans="1:37" ht="57.6" x14ac:dyDescent="0.3">
      <c r="A625" s="1">
        <v>749</v>
      </c>
      <c r="B625">
        <v>18092</v>
      </c>
      <c r="F625" s="2" t="s">
        <v>47</v>
      </c>
      <c r="G625" s="2" t="s">
        <v>78</v>
      </c>
      <c r="H625" s="2" t="s">
        <v>37</v>
      </c>
      <c r="I625" s="2" t="s">
        <v>75</v>
      </c>
      <c r="J625" s="2" t="s">
        <v>138</v>
      </c>
      <c r="K625" s="2" t="s">
        <v>467</v>
      </c>
      <c r="L625" s="2" t="s">
        <v>1090</v>
      </c>
      <c r="M625" s="2" t="s">
        <v>1091</v>
      </c>
      <c r="N625" s="3" t="s">
        <v>1092</v>
      </c>
      <c r="O625" s="2" t="s">
        <v>60</v>
      </c>
      <c r="P625" s="2" t="s">
        <v>420</v>
      </c>
      <c r="Q625" s="2"/>
      <c r="R625" s="2"/>
      <c r="S625" s="2"/>
      <c r="T625" s="2"/>
      <c r="U625">
        <v>0</v>
      </c>
      <c r="V625">
        <v>90</v>
      </c>
      <c r="W625" s="4">
        <v>46039</v>
      </c>
      <c r="X625" s="4">
        <v>46070</v>
      </c>
      <c r="Y625" s="4">
        <v>46070</v>
      </c>
      <c r="Z625" s="4">
        <v>46160</v>
      </c>
      <c r="AA625" s="3"/>
      <c r="AB625" s="3" t="s">
        <v>1085</v>
      </c>
      <c r="AC625" s="2"/>
      <c r="AD625" s="2" t="s">
        <v>95</v>
      </c>
      <c r="AE625" s="2" t="s">
        <v>95</v>
      </c>
      <c r="AF625" s="2"/>
      <c r="AG625" s="2"/>
      <c r="AH625" s="2"/>
      <c r="AI625" s="2"/>
      <c r="AJ625" s="2" t="s">
        <v>50</v>
      </c>
      <c r="AK625" s="2" t="s">
        <v>49</v>
      </c>
    </row>
    <row r="626" spans="1:37" ht="28.8" x14ac:dyDescent="0.3">
      <c r="A626" s="1">
        <v>750</v>
      </c>
      <c r="B626">
        <v>18093</v>
      </c>
      <c r="F626" s="2" t="s">
        <v>47</v>
      </c>
      <c r="G626" s="2" t="s">
        <v>78</v>
      </c>
      <c r="H626" s="2" t="s">
        <v>37</v>
      </c>
      <c r="I626" s="2" t="s">
        <v>75</v>
      </c>
      <c r="J626" s="2" t="s">
        <v>138</v>
      </c>
      <c r="K626" s="2" t="s">
        <v>467</v>
      </c>
      <c r="L626" s="2" t="s">
        <v>382</v>
      </c>
      <c r="M626" s="2" t="s">
        <v>475</v>
      </c>
      <c r="N626" s="3" t="s">
        <v>1093</v>
      </c>
      <c r="O626" s="2" t="s">
        <v>174</v>
      </c>
      <c r="P626" s="2" t="s">
        <v>420</v>
      </c>
      <c r="Q626" s="2"/>
      <c r="R626" s="2"/>
      <c r="S626" s="2"/>
      <c r="T626" s="2"/>
      <c r="U626">
        <v>0</v>
      </c>
      <c r="V626">
        <v>90</v>
      </c>
      <c r="W626" s="4">
        <v>46039</v>
      </c>
      <c r="X626" s="4">
        <v>46070</v>
      </c>
      <c r="Y626" s="4">
        <v>46070</v>
      </c>
      <c r="Z626" s="4">
        <v>46160</v>
      </c>
      <c r="AA626" s="3"/>
      <c r="AB626" s="3" t="s">
        <v>1066</v>
      </c>
      <c r="AC626" s="2"/>
      <c r="AD626" s="2" t="s">
        <v>95</v>
      </c>
      <c r="AE626" s="2" t="s">
        <v>95</v>
      </c>
      <c r="AF626" s="2"/>
      <c r="AG626" s="2"/>
      <c r="AH626" s="2"/>
      <c r="AI626" s="2"/>
      <c r="AJ626" s="2" t="s">
        <v>50</v>
      </c>
      <c r="AK626" s="2" t="s">
        <v>49</v>
      </c>
    </row>
    <row r="627" spans="1:37" ht="28.8" x14ac:dyDescent="0.3">
      <c r="A627" s="1">
        <v>751</v>
      </c>
      <c r="B627">
        <v>18095</v>
      </c>
      <c r="F627" s="2" t="s">
        <v>47</v>
      </c>
      <c r="G627" s="2" t="s">
        <v>72</v>
      </c>
      <c r="H627" s="2" t="s">
        <v>37</v>
      </c>
      <c r="I627" s="2" t="s">
        <v>75</v>
      </c>
      <c r="J627" s="2" t="s">
        <v>138</v>
      </c>
      <c r="K627" s="2" t="s">
        <v>467</v>
      </c>
      <c r="L627" s="2" t="s">
        <v>1094</v>
      </c>
      <c r="M627" s="2" t="s">
        <v>1095</v>
      </c>
      <c r="N627" s="3" t="s">
        <v>1096</v>
      </c>
      <c r="O627" s="2" t="s">
        <v>174</v>
      </c>
      <c r="P627" s="2" t="s">
        <v>420</v>
      </c>
      <c r="Q627" s="2"/>
      <c r="R627" s="2"/>
      <c r="S627" s="2"/>
      <c r="T627" s="2"/>
      <c r="U627">
        <v>0</v>
      </c>
      <c r="V627">
        <v>90</v>
      </c>
      <c r="W627" s="4">
        <v>46039</v>
      </c>
      <c r="X627" s="4"/>
      <c r="Y627" s="4">
        <v>46039</v>
      </c>
      <c r="Z627" s="4">
        <v>46129</v>
      </c>
      <c r="AA627" s="3"/>
      <c r="AB627" s="3" t="s">
        <v>1066</v>
      </c>
      <c r="AC627" s="2"/>
      <c r="AD627" s="2" t="s">
        <v>95</v>
      </c>
      <c r="AE627" s="2" t="s">
        <v>95</v>
      </c>
      <c r="AF627" s="2"/>
      <c r="AG627" s="2"/>
      <c r="AH627" s="2"/>
      <c r="AI627" s="2"/>
      <c r="AJ627" s="2" t="s">
        <v>50</v>
      </c>
      <c r="AK627" s="2" t="s">
        <v>49</v>
      </c>
    </row>
    <row r="628" spans="1:37" x14ac:dyDescent="0.3">
      <c r="A628" s="1">
        <v>752</v>
      </c>
      <c r="F628" s="2" t="s">
        <v>76</v>
      </c>
      <c r="G628" s="2" t="s">
        <v>44</v>
      </c>
      <c r="H628" s="2" t="s">
        <v>37</v>
      </c>
      <c r="I628" s="2" t="s">
        <v>46</v>
      </c>
      <c r="J628" s="2" t="s">
        <v>71</v>
      </c>
      <c r="K628" s="2" t="s">
        <v>757</v>
      </c>
      <c r="L628" s="2" t="s">
        <v>273</v>
      </c>
      <c r="M628" s="2" t="s">
        <v>798</v>
      </c>
      <c r="N628" s="3" t="s">
        <v>1728</v>
      </c>
      <c r="O628" s="2" t="s">
        <v>53</v>
      </c>
      <c r="P628" s="2" t="s">
        <v>65</v>
      </c>
      <c r="Q628" s="2"/>
      <c r="R628" s="2" t="s">
        <v>54</v>
      </c>
      <c r="S628" s="2" t="s">
        <v>1097</v>
      </c>
      <c r="T628" s="2"/>
      <c r="U628">
        <v>0</v>
      </c>
      <c r="V628">
        <v>365</v>
      </c>
      <c r="W628" s="4">
        <v>46150</v>
      </c>
      <c r="X628" s="4"/>
      <c r="Y628" s="4">
        <v>46150</v>
      </c>
      <c r="Z628" s="4">
        <v>46515</v>
      </c>
      <c r="AA628" s="3"/>
      <c r="AB628" s="3"/>
      <c r="AC628" s="2"/>
      <c r="AD628" s="2" t="s">
        <v>117</v>
      </c>
      <c r="AE628" s="2" t="s">
        <v>117</v>
      </c>
      <c r="AF628" s="2"/>
      <c r="AG628" s="2"/>
      <c r="AH628" s="2"/>
      <c r="AI628" s="2"/>
      <c r="AJ628" s="2" t="s">
        <v>50</v>
      </c>
      <c r="AK628" s="2" t="s">
        <v>49</v>
      </c>
    </row>
    <row r="629" spans="1:37" ht="28.8" x14ac:dyDescent="0.3">
      <c r="A629" s="1">
        <v>753</v>
      </c>
      <c r="B629">
        <v>21067</v>
      </c>
      <c r="F629" s="2" t="s">
        <v>76</v>
      </c>
      <c r="G629" s="2" t="s">
        <v>78</v>
      </c>
      <c r="H629" s="2" t="s">
        <v>37</v>
      </c>
      <c r="I629" s="2" t="s">
        <v>46</v>
      </c>
      <c r="J629" s="2" t="s">
        <v>320</v>
      </c>
      <c r="K629" s="2" t="s">
        <v>757</v>
      </c>
      <c r="L629" s="2" t="s">
        <v>413</v>
      </c>
      <c r="M629" s="2" t="s">
        <v>792</v>
      </c>
      <c r="N629" s="3" t="s">
        <v>1098</v>
      </c>
      <c r="O629" s="2" t="s">
        <v>53</v>
      </c>
      <c r="P629" s="2" t="s">
        <v>65</v>
      </c>
      <c r="Q629" s="2"/>
      <c r="R629" s="2" t="s">
        <v>1099</v>
      </c>
      <c r="S629" s="2" t="s">
        <v>1100</v>
      </c>
      <c r="T629" s="2"/>
      <c r="U629">
        <v>0</v>
      </c>
      <c r="V629">
        <v>240</v>
      </c>
      <c r="W629" s="4">
        <v>46150</v>
      </c>
      <c r="X629" s="4">
        <v>46183</v>
      </c>
      <c r="Y629" s="4">
        <v>46183</v>
      </c>
      <c r="Z629" s="4">
        <v>46423</v>
      </c>
      <c r="AA629" s="3"/>
      <c r="AB629" s="3" t="s">
        <v>2566</v>
      </c>
      <c r="AC629" s="2"/>
      <c r="AD629" s="2" t="s">
        <v>117</v>
      </c>
      <c r="AE629" s="2" t="s">
        <v>117</v>
      </c>
      <c r="AF629" s="2"/>
      <c r="AG629" s="2"/>
      <c r="AH629" s="2"/>
      <c r="AI629" s="2"/>
      <c r="AJ629" s="2" t="s">
        <v>50</v>
      </c>
      <c r="AK629" s="2" t="s">
        <v>49</v>
      </c>
    </row>
    <row r="630" spans="1:37" ht="28.8" x14ac:dyDescent="0.3">
      <c r="A630" s="1">
        <v>754</v>
      </c>
      <c r="B630">
        <v>21068</v>
      </c>
      <c r="F630" s="2" t="s">
        <v>76</v>
      </c>
      <c r="G630" s="2" t="s">
        <v>78</v>
      </c>
      <c r="H630" s="2" t="s">
        <v>37</v>
      </c>
      <c r="I630" s="2" t="s">
        <v>46</v>
      </c>
      <c r="J630" s="2" t="s">
        <v>1102</v>
      </c>
      <c r="K630" s="2" t="s">
        <v>757</v>
      </c>
      <c r="L630" s="2" t="s">
        <v>413</v>
      </c>
      <c r="M630" s="2" t="s">
        <v>792</v>
      </c>
      <c r="N630" s="3" t="s">
        <v>1101</v>
      </c>
      <c r="O630" s="2" t="s">
        <v>53</v>
      </c>
      <c r="P630" s="2" t="s">
        <v>65</v>
      </c>
      <c r="Q630" s="2"/>
      <c r="R630" s="2" t="s">
        <v>114</v>
      </c>
      <c r="S630" s="2" t="s">
        <v>1729</v>
      </c>
      <c r="T630" s="2"/>
      <c r="U630">
        <v>0</v>
      </c>
      <c r="V630">
        <v>1080</v>
      </c>
      <c r="W630" s="4">
        <v>46150</v>
      </c>
      <c r="X630" s="4">
        <v>46183</v>
      </c>
      <c r="Y630" s="4">
        <v>46183</v>
      </c>
      <c r="Z630" s="4">
        <v>47263</v>
      </c>
      <c r="AA630" s="3"/>
      <c r="AB630" s="3" t="s">
        <v>2567</v>
      </c>
      <c r="AC630" s="2"/>
      <c r="AD630" s="2" t="s">
        <v>117</v>
      </c>
      <c r="AE630" s="2" t="s">
        <v>117</v>
      </c>
      <c r="AF630" s="2"/>
      <c r="AG630" s="2"/>
      <c r="AH630" s="2"/>
      <c r="AI630" s="2"/>
      <c r="AJ630" s="2" t="s">
        <v>50</v>
      </c>
      <c r="AK630" s="2" t="s">
        <v>49</v>
      </c>
    </row>
    <row r="631" spans="1:37" x14ac:dyDescent="0.3">
      <c r="A631" s="1">
        <v>755</v>
      </c>
      <c r="F631" s="2" t="s">
        <v>76</v>
      </c>
      <c r="G631" s="2" t="s">
        <v>44</v>
      </c>
      <c r="H631" s="2" t="s">
        <v>37</v>
      </c>
      <c r="I631" s="2" t="s">
        <v>46</v>
      </c>
      <c r="J631" s="2" t="s">
        <v>71</v>
      </c>
      <c r="K631" s="2" t="s">
        <v>757</v>
      </c>
      <c r="L631" s="2" t="s">
        <v>273</v>
      </c>
      <c r="M631" s="2" t="s">
        <v>798</v>
      </c>
      <c r="N631" s="3" t="s">
        <v>1730</v>
      </c>
      <c r="O631" s="2" t="s">
        <v>53</v>
      </c>
      <c r="P631" s="2" t="s">
        <v>65</v>
      </c>
      <c r="Q631" s="2"/>
      <c r="R631" s="2" t="s">
        <v>1103</v>
      </c>
      <c r="S631" s="2" t="s">
        <v>1104</v>
      </c>
      <c r="T631" s="2"/>
      <c r="U631">
        <v>0</v>
      </c>
      <c r="V631">
        <v>1080</v>
      </c>
      <c r="W631" s="4">
        <v>46150</v>
      </c>
      <c r="X631" s="4"/>
      <c r="Y631" s="4">
        <v>46150</v>
      </c>
      <c r="Z631" s="4">
        <v>47230</v>
      </c>
      <c r="AA631" s="3"/>
      <c r="AB631" s="3"/>
      <c r="AC631" s="2"/>
      <c r="AD631" s="2" t="s">
        <v>117</v>
      </c>
      <c r="AE631" s="2" t="s">
        <v>117</v>
      </c>
      <c r="AF631" s="2"/>
      <c r="AG631" s="2"/>
      <c r="AH631" s="2"/>
      <c r="AI631" s="2"/>
      <c r="AJ631" s="2" t="s">
        <v>50</v>
      </c>
      <c r="AK631" s="2" t="s">
        <v>49</v>
      </c>
    </row>
    <row r="632" spans="1:37" ht="57.6" x14ac:dyDescent="0.3">
      <c r="A632" s="1">
        <v>756</v>
      </c>
      <c r="F632" s="2" t="s">
        <v>76</v>
      </c>
      <c r="G632" s="2" t="s">
        <v>44</v>
      </c>
      <c r="H632" s="2" t="s">
        <v>37</v>
      </c>
      <c r="I632" s="2" t="s">
        <v>46</v>
      </c>
      <c r="J632" s="2" t="s">
        <v>71</v>
      </c>
      <c r="K632" s="2" t="s">
        <v>757</v>
      </c>
      <c r="L632" s="2" t="s">
        <v>273</v>
      </c>
      <c r="M632" s="2" t="s">
        <v>798</v>
      </c>
      <c r="N632" s="3" t="s">
        <v>1731</v>
      </c>
      <c r="O632" s="2" t="s">
        <v>53</v>
      </c>
      <c r="P632" s="2" t="s">
        <v>65</v>
      </c>
      <c r="Q632" s="2"/>
      <c r="R632" s="2" t="s">
        <v>1106</v>
      </c>
      <c r="S632" s="2" t="s">
        <v>1107</v>
      </c>
      <c r="T632" s="2"/>
      <c r="U632">
        <v>0</v>
      </c>
      <c r="V632">
        <v>1080</v>
      </c>
      <c r="W632" s="4">
        <v>46150</v>
      </c>
      <c r="X632" s="4"/>
      <c r="Y632" s="4">
        <v>46150</v>
      </c>
      <c r="Z632" s="4">
        <v>47230</v>
      </c>
      <c r="AA632" s="3" t="s">
        <v>1105</v>
      </c>
      <c r="AB632" s="3"/>
      <c r="AC632" s="2"/>
      <c r="AD632" s="2" t="s">
        <v>117</v>
      </c>
      <c r="AE632" s="2" t="s">
        <v>117</v>
      </c>
      <c r="AF632" s="2"/>
      <c r="AG632" s="2"/>
      <c r="AH632" s="2"/>
      <c r="AI632" s="2"/>
      <c r="AJ632" s="2" t="s">
        <v>50</v>
      </c>
      <c r="AK632" s="2" t="s">
        <v>49</v>
      </c>
    </row>
    <row r="633" spans="1:37" ht="28.8" x14ac:dyDescent="0.3">
      <c r="A633" s="1">
        <v>757</v>
      </c>
      <c r="B633">
        <v>21069</v>
      </c>
      <c r="F633" s="2" t="s">
        <v>76</v>
      </c>
      <c r="G633" s="2" t="s">
        <v>78</v>
      </c>
      <c r="H633" s="2" t="s">
        <v>37</v>
      </c>
      <c r="I633" s="2" t="s">
        <v>46</v>
      </c>
      <c r="J633" s="2" t="s">
        <v>956</v>
      </c>
      <c r="K633" s="2" t="s">
        <v>757</v>
      </c>
      <c r="L633" s="2" t="s">
        <v>278</v>
      </c>
      <c r="M633" s="2" t="s">
        <v>796</v>
      </c>
      <c r="N633" s="3" t="s">
        <v>1108</v>
      </c>
      <c r="O633" s="2" t="s">
        <v>60</v>
      </c>
      <c r="P633" s="2" t="s">
        <v>65</v>
      </c>
      <c r="Q633" s="2"/>
      <c r="R633" s="2"/>
      <c r="S633" s="2"/>
      <c r="T633" s="2"/>
      <c r="U633">
        <v>0</v>
      </c>
      <c r="V633">
        <v>180</v>
      </c>
      <c r="W633" s="4">
        <v>46150</v>
      </c>
      <c r="X633" s="4">
        <v>46183</v>
      </c>
      <c r="Y633" s="4">
        <v>46183</v>
      </c>
      <c r="Z633" s="4">
        <v>46363</v>
      </c>
      <c r="AA633" s="3"/>
      <c r="AB633" s="3" t="s">
        <v>2568</v>
      </c>
      <c r="AC633" s="2"/>
      <c r="AD633" s="2" t="s">
        <v>117</v>
      </c>
      <c r="AE633" s="2" t="s">
        <v>117</v>
      </c>
      <c r="AF633" s="2"/>
      <c r="AG633" s="2"/>
      <c r="AH633" s="2"/>
      <c r="AI633" s="2"/>
      <c r="AJ633" s="2" t="s">
        <v>50</v>
      </c>
      <c r="AK633" s="2" t="s">
        <v>49</v>
      </c>
    </row>
    <row r="634" spans="1:37" ht="28.8" x14ac:dyDescent="0.3">
      <c r="A634" s="1">
        <v>758</v>
      </c>
      <c r="B634">
        <v>21070</v>
      </c>
      <c r="F634" s="2" t="s">
        <v>76</v>
      </c>
      <c r="G634" s="2" t="s">
        <v>78</v>
      </c>
      <c r="H634" s="2" t="s">
        <v>37</v>
      </c>
      <c r="I634" s="2" t="s">
        <v>46</v>
      </c>
      <c r="J634" s="2" t="s">
        <v>320</v>
      </c>
      <c r="K634" s="2" t="s">
        <v>757</v>
      </c>
      <c r="L634" s="2" t="s">
        <v>799</v>
      </c>
      <c r="M634" s="2" t="s">
        <v>800</v>
      </c>
      <c r="N634" s="3" t="s">
        <v>1109</v>
      </c>
      <c r="O634" s="2" t="s">
        <v>174</v>
      </c>
      <c r="P634" s="2" t="s">
        <v>65</v>
      </c>
      <c r="Q634" s="2"/>
      <c r="R634" s="2" t="s">
        <v>1099</v>
      </c>
      <c r="S634" s="2" t="s">
        <v>1100</v>
      </c>
      <c r="T634" s="2"/>
      <c r="U634">
        <v>0</v>
      </c>
      <c r="V634">
        <v>240</v>
      </c>
      <c r="W634" s="4">
        <v>46150</v>
      </c>
      <c r="X634" s="4">
        <v>46165</v>
      </c>
      <c r="Y634" s="4">
        <v>46165</v>
      </c>
      <c r="Z634" s="4">
        <v>46405</v>
      </c>
      <c r="AA634" s="3"/>
      <c r="AB634" s="3" t="s">
        <v>2567</v>
      </c>
      <c r="AC634" s="2"/>
      <c r="AD634" s="2" t="s">
        <v>117</v>
      </c>
      <c r="AE634" s="2" t="s">
        <v>117</v>
      </c>
      <c r="AF634" s="2"/>
      <c r="AG634" s="2"/>
      <c r="AH634" s="2"/>
      <c r="AI634" s="2"/>
      <c r="AJ634" s="2" t="s">
        <v>50</v>
      </c>
      <c r="AK634" s="2" t="s">
        <v>49</v>
      </c>
    </row>
    <row r="635" spans="1:37" ht="28.8" x14ac:dyDescent="0.3">
      <c r="A635" s="1">
        <v>759</v>
      </c>
      <c r="B635">
        <v>21071</v>
      </c>
      <c r="F635" s="2" t="s">
        <v>76</v>
      </c>
      <c r="G635" s="2" t="s">
        <v>78</v>
      </c>
      <c r="H635" s="2" t="s">
        <v>37</v>
      </c>
      <c r="I635" s="2" t="s">
        <v>46</v>
      </c>
      <c r="J635" s="2" t="s">
        <v>1102</v>
      </c>
      <c r="K635" s="2" t="s">
        <v>757</v>
      </c>
      <c r="L635" s="2" t="s">
        <v>799</v>
      </c>
      <c r="M635" s="2" t="s">
        <v>800</v>
      </c>
      <c r="N635" s="3" t="s">
        <v>1110</v>
      </c>
      <c r="O635" s="2" t="s">
        <v>53</v>
      </c>
      <c r="P635" s="2" t="s">
        <v>65</v>
      </c>
      <c r="Q635" s="2"/>
      <c r="R635" s="2" t="s">
        <v>114</v>
      </c>
      <c r="S635" s="2" t="s">
        <v>1729</v>
      </c>
      <c r="T635" s="2"/>
      <c r="U635">
        <v>0</v>
      </c>
      <c r="V635">
        <v>1080</v>
      </c>
      <c r="W635" s="4">
        <v>46150</v>
      </c>
      <c r="X635" s="4">
        <v>46183</v>
      </c>
      <c r="Y635" s="4">
        <v>46183</v>
      </c>
      <c r="Z635" s="4">
        <v>47263</v>
      </c>
      <c r="AA635" s="3"/>
      <c r="AB635" s="3" t="s">
        <v>2568</v>
      </c>
      <c r="AC635" s="2"/>
      <c r="AD635" s="2" t="s">
        <v>117</v>
      </c>
      <c r="AE635" s="2" t="s">
        <v>117</v>
      </c>
      <c r="AF635" s="2"/>
      <c r="AG635" s="2"/>
      <c r="AH635" s="2"/>
      <c r="AI635" s="2"/>
      <c r="AJ635" s="2" t="s">
        <v>50</v>
      </c>
      <c r="AK635" s="2" t="s">
        <v>49</v>
      </c>
    </row>
    <row r="636" spans="1:37" ht="28.8" x14ac:dyDescent="0.3">
      <c r="A636" s="1">
        <v>760</v>
      </c>
      <c r="B636">
        <v>18908</v>
      </c>
      <c r="F636" s="2" t="s">
        <v>76</v>
      </c>
      <c r="G636" s="2" t="s">
        <v>78</v>
      </c>
      <c r="H636" s="2" t="s">
        <v>37</v>
      </c>
      <c r="I636" s="2" t="s">
        <v>46</v>
      </c>
      <c r="J636" s="2" t="s">
        <v>258</v>
      </c>
      <c r="K636" s="2" t="s">
        <v>757</v>
      </c>
      <c r="L636" s="2" t="s">
        <v>781</v>
      </c>
      <c r="M636" s="2" t="s">
        <v>782</v>
      </c>
      <c r="N636" s="3" t="s">
        <v>1111</v>
      </c>
      <c r="O636" s="2" t="s">
        <v>53</v>
      </c>
      <c r="P636" s="2" t="s">
        <v>65</v>
      </c>
      <c r="Q636" s="2"/>
      <c r="R636" s="2" t="s">
        <v>155</v>
      </c>
      <c r="S636" s="2" t="s">
        <v>1112</v>
      </c>
      <c r="T636" s="2"/>
      <c r="U636">
        <v>0</v>
      </c>
      <c r="V636">
        <v>360</v>
      </c>
      <c r="W636" s="4">
        <v>46087</v>
      </c>
      <c r="X636" s="4">
        <v>46090</v>
      </c>
      <c r="Y636" s="4">
        <v>46090</v>
      </c>
      <c r="Z636" s="4">
        <v>46450</v>
      </c>
      <c r="AA636" s="3"/>
      <c r="AB636" s="3" t="s">
        <v>1732</v>
      </c>
      <c r="AC636" s="2"/>
      <c r="AD636" s="2" t="s">
        <v>117</v>
      </c>
      <c r="AE636" s="2" t="s">
        <v>117</v>
      </c>
      <c r="AF636" s="2"/>
      <c r="AG636" s="2"/>
      <c r="AH636" s="2"/>
      <c r="AI636" s="2"/>
      <c r="AJ636" s="2" t="s">
        <v>50</v>
      </c>
      <c r="AK636" s="2" t="s">
        <v>49</v>
      </c>
    </row>
    <row r="637" spans="1:37" ht="28.8" x14ac:dyDescent="0.3">
      <c r="A637" s="1">
        <v>762</v>
      </c>
      <c r="B637">
        <v>19179</v>
      </c>
      <c r="F637" s="2" t="s">
        <v>76</v>
      </c>
      <c r="G637" s="2" t="s">
        <v>78</v>
      </c>
      <c r="H637" s="2" t="s">
        <v>37</v>
      </c>
      <c r="I637" s="2" t="s">
        <v>46</v>
      </c>
      <c r="J637" s="2" t="s">
        <v>442</v>
      </c>
      <c r="K637" s="2" t="s">
        <v>809</v>
      </c>
      <c r="L637" s="2" t="s">
        <v>810</v>
      </c>
      <c r="M637" s="2" t="s">
        <v>811</v>
      </c>
      <c r="N637" s="3" t="s">
        <v>441</v>
      </c>
      <c r="O637" s="2" t="s">
        <v>174</v>
      </c>
      <c r="P637" s="2" t="s">
        <v>65</v>
      </c>
      <c r="Q637" s="2"/>
      <c r="R637" s="2" t="s">
        <v>1115</v>
      </c>
      <c r="S637" s="2"/>
      <c r="T637" s="2"/>
      <c r="U637">
        <v>0</v>
      </c>
      <c r="V637">
        <v>1</v>
      </c>
      <c r="W637" s="4">
        <v>46095</v>
      </c>
      <c r="X637" s="4">
        <v>46100</v>
      </c>
      <c r="Y637" s="4">
        <v>46100</v>
      </c>
      <c r="Z637" s="4">
        <v>46101</v>
      </c>
      <c r="AA637" s="3"/>
      <c r="AB637" s="3" t="s">
        <v>1733</v>
      </c>
      <c r="AC637" s="2"/>
      <c r="AD637" s="2" t="s">
        <v>117</v>
      </c>
      <c r="AE637" s="2" t="s">
        <v>45</v>
      </c>
      <c r="AF637" s="2"/>
      <c r="AG637" s="2"/>
      <c r="AH637" s="2"/>
      <c r="AI637" s="2"/>
      <c r="AJ637" s="2" t="s">
        <v>50</v>
      </c>
      <c r="AK637" s="2" t="s">
        <v>49</v>
      </c>
    </row>
    <row r="638" spans="1:37" ht="28.8" x14ac:dyDescent="0.3">
      <c r="A638" s="1">
        <v>763</v>
      </c>
      <c r="B638">
        <v>19178</v>
      </c>
      <c r="F638" s="2" t="s">
        <v>76</v>
      </c>
      <c r="G638" s="2" t="s">
        <v>78</v>
      </c>
      <c r="H638" s="2" t="s">
        <v>37</v>
      </c>
      <c r="I638" s="2" t="s">
        <v>46</v>
      </c>
      <c r="J638" s="2" t="s">
        <v>442</v>
      </c>
      <c r="K638" s="2" t="s">
        <v>809</v>
      </c>
      <c r="L638" s="2" t="s">
        <v>1117</v>
      </c>
      <c r="M638" s="2" t="s">
        <v>1118</v>
      </c>
      <c r="N638" s="3" t="s">
        <v>441</v>
      </c>
      <c r="O638" s="2" t="s">
        <v>174</v>
      </c>
      <c r="P638" s="2" t="s">
        <v>65</v>
      </c>
      <c r="Q638" s="2"/>
      <c r="R638" s="2" t="s">
        <v>1115</v>
      </c>
      <c r="S638" s="2"/>
      <c r="T638" s="2"/>
      <c r="U638">
        <v>0</v>
      </c>
      <c r="V638">
        <v>1</v>
      </c>
      <c r="W638" s="4">
        <v>46095</v>
      </c>
      <c r="X638" s="4">
        <v>46095</v>
      </c>
      <c r="Y638" s="4">
        <v>46095</v>
      </c>
      <c r="Z638" s="4">
        <v>46096</v>
      </c>
      <c r="AA638" s="3"/>
      <c r="AB638" s="3" t="s">
        <v>1734</v>
      </c>
      <c r="AC638" s="2"/>
      <c r="AD638" s="2" t="s">
        <v>117</v>
      </c>
      <c r="AE638" s="2" t="s">
        <v>117</v>
      </c>
      <c r="AF638" s="2"/>
      <c r="AG638" s="2"/>
      <c r="AH638" s="2"/>
      <c r="AI638" s="2"/>
      <c r="AJ638" s="2" t="s">
        <v>50</v>
      </c>
      <c r="AK638" s="2" t="s">
        <v>49</v>
      </c>
    </row>
    <row r="639" spans="1:37" ht="28.8" x14ac:dyDescent="0.3">
      <c r="A639" s="1">
        <v>764</v>
      </c>
      <c r="B639">
        <v>17571</v>
      </c>
      <c r="F639" s="2" t="s">
        <v>76</v>
      </c>
      <c r="G639" s="2" t="s">
        <v>78</v>
      </c>
      <c r="H639" s="2" t="s">
        <v>37</v>
      </c>
      <c r="I639" s="2" t="s">
        <v>46</v>
      </c>
      <c r="J639" s="2" t="s">
        <v>320</v>
      </c>
      <c r="K639" s="2" t="s">
        <v>285</v>
      </c>
      <c r="L639" s="2" t="s">
        <v>422</v>
      </c>
      <c r="M639" s="2" t="s">
        <v>1119</v>
      </c>
      <c r="N639" s="3" t="s">
        <v>738</v>
      </c>
      <c r="O639" s="2" t="s">
        <v>60</v>
      </c>
      <c r="P639" s="2" t="s">
        <v>65</v>
      </c>
      <c r="Q639" s="2"/>
      <c r="R639" s="2" t="s">
        <v>740</v>
      </c>
      <c r="S639" s="2" t="s">
        <v>741</v>
      </c>
      <c r="T639" s="2"/>
      <c r="U639">
        <v>0</v>
      </c>
      <c r="V639">
        <v>720</v>
      </c>
      <c r="W639" s="4">
        <v>46028</v>
      </c>
      <c r="X639" s="4">
        <v>46062</v>
      </c>
      <c r="Y639" s="4">
        <v>46062</v>
      </c>
      <c r="Z639" s="4">
        <v>46782</v>
      </c>
      <c r="AA639" s="3" t="s">
        <v>1120</v>
      </c>
      <c r="AB639" s="3" t="s">
        <v>940</v>
      </c>
      <c r="AC639" s="2"/>
      <c r="AD639" s="2" t="s">
        <v>118</v>
      </c>
      <c r="AE639" s="2" t="s">
        <v>102</v>
      </c>
      <c r="AF639" s="2"/>
      <c r="AG639" s="2"/>
      <c r="AH639" s="2"/>
      <c r="AI639" s="2"/>
      <c r="AJ639" s="2" t="s">
        <v>50</v>
      </c>
      <c r="AK639" s="2" t="s">
        <v>49</v>
      </c>
    </row>
    <row r="640" spans="1:37" ht="28.8" x14ac:dyDescent="0.3">
      <c r="A640" s="1">
        <v>765</v>
      </c>
      <c r="B640">
        <v>17570</v>
      </c>
      <c r="F640" s="2" t="s">
        <v>76</v>
      </c>
      <c r="G640" s="2" t="s">
        <v>78</v>
      </c>
      <c r="H640" s="2" t="s">
        <v>37</v>
      </c>
      <c r="I640" s="2" t="s">
        <v>46</v>
      </c>
      <c r="J640" s="2" t="s">
        <v>320</v>
      </c>
      <c r="K640" s="2" t="s">
        <v>285</v>
      </c>
      <c r="L640" s="2" t="s">
        <v>413</v>
      </c>
      <c r="M640" s="2" t="s">
        <v>666</v>
      </c>
      <c r="N640" s="3" t="s">
        <v>738</v>
      </c>
      <c r="O640" s="2" t="s">
        <v>60</v>
      </c>
      <c r="P640" s="2" t="s">
        <v>65</v>
      </c>
      <c r="Q640" s="2"/>
      <c r="R640" s="2" t="s">
        <v>740</v>
      </c>
      <c r="S640" s="2" t="s">
        <v>741</v>
      </c>
      <c r="T640" s="2"/>
      <c r="U640">
        <v>0</v>
      </c>
      <c r="V640">
        <v>720</v>
      </c>
      <c r="W640" s="4">
        <v>46028</v>
      </c>
      <c r="X640" s="4">
        <v>46062</v>
      </c>
      <c r="Y640" s="4">
        <v>46062</v>
      </c>
      <c r="Z640" s="4">
        <v>46782</v>
      </c>
      <c r="AA640" s="3" t="s">
        <v>1120</v>
      </c>
      <c r="AB640" s="3" t="s">
        <v>940</v>
      </c>
      <c r="AC640" s="2"/>
      <c r="AD640" s="2" t="s">
        <v>118</v>
      </c>
      <c r="AE640" s="2" t="s">
        <v>102</v>
      </c>
      <c r="AF640" s="2"/>
      <c r="AG640" s="2"/>
      <c r="AH640" s="2"/>
      <c r="AI640" s="2"/>
      <c r="AJ640" s="2" t="s">
        <v>50</v>
      </c>
      <c r="AK640" s="2" t="s">
        <v>49</v>
      </c>
    </row>
    <row r="641" spans="1:37" ht="28.8" x14ac:dyDescent="0.3">
      <c r="A641" s="1">
        <v>766</v>
      </c>
      <c r="B641">
        <v>17577</v>
      </c>
      <c r="F641" s="2" t="s">
        <v>76</v>
      </c>
      <c r="G641" s="2" t="s">
        <v>78</v>
      </c>
      <c r="H641" s="2" t="s">
        <v>37</v>
      </c>
      <c r="I641" s="2" t="s">
        <v>46</v>
      </c>
      <c r="J641" s="2" t="s">
        <v>320</v>
      </c>
      <c r="K641" s="2" t="s">
        <v>290</v>
      </c>
      <c r="L641" s="2" t="s">
        <v>672</v>
      </c>
      <c r="M641" s="2" t="s">
        <v>673</v>
      </c>
      <c r="N641" s="3" t="s">
        <v>738</v>
      </c>
      <c r="O641" s="2" t="s">
        <v>60</v>
      </c>
      <c r="P641" s="2" t="s">
        <v>65</v>
      </c>
      <c r="Q641" s="2"/>
      <c r="R641" s="2" t="s">
        <v>740</v>
      </c>
      <c r="S641" s="2" t="s">
        <v>741</v>
      </c>
      <c r="T641" s="2"/>
      <c r="U641">
        <v>0</v>
      </c>
      <c r="V641">
        <v>720</v>
      </c>
      <c r="W641" s="4">
        <v>46029</v>
      </c>
      <c r="X641" s="4">
        <v>46062</v>
      </c>
      <c r="Y641" s="4">
        <v>46062</v>
      </c>
      <c r="Z641" s="4">
        <v>46782</v>
      </c>
      <c r="AA641" s="3" t="s">
        <v>1120</v>
      </c>
      <c r="AB641" s="3" t="s">
        <v>940</v>
      </c>
      <c r="AC641" s="2"/>
      <c r="AD641" s="2" t="s">
        <v>118</v>
      </c>
      <c r="AE641" s="2" t="s">
        <v>102</v>
      </c>
      <c r="AF641" s="2"/>
      <c r="AG641" s="2"/>
      <c r="AH641" s="2"/>
      <c r="AI641" s="2"/>
      <c r="AJ641" s="2" t="s">
        <v>50</v>
      </c>
      <c r="AK641" s="2" t="s">
        <v>49</v>
      </c>
    </row>
    <row r="642" spans="1:37" ht="28.8" x14ac:dyDescent="0.3">
      <c r="A642" s="1">
        <v>767</v>
      </c>
      <c r="B642">
        <v>17574</v>
      </c>
      <c r="F642" s="2" t="s">
        <v>76</v>
      </c>
      <c r="G642" s="2" t="s">
        <v>78</v>
      </c>
      <c r="H642" s="2" t="s">
        <v>37</v>
      </c>
      <c r="I642" s="2" t="s">
        <v>46</v>
      </c>
      <c r="J642" s="2" t="s">
        <v>320</v>
      </c>
      <c r="K642" s="2" t="s">
        <v>290</v>
      </c>
      <c r="L642" s="2" t="s">
        <v>413</v>
      </c>
      <c r="M642" s="2" t="s">
        <v>671</v>
      </c>
      <c r="N642" s="3" t="s">
        <v>738</v>
      </c>
      <c r="O642" s="2" t="s">
        <v>60</v>
      </c>
      <c r="P642" s="2" t="s">
        <v>65</v>
      </c>
      <c r="Q642" s="2"/>
      <c r="R642" s="2" t="s">
        <v>740</v>
      </c>
      <c r="S642" s="2" t="s">
        <v>741</v>
      </c>
      <c r="T642" s="2"/>
      <c r="U642">
        <v>0</v>
      </c>
      <c r="V642">
        <v>720</v>
      </c>
      <c r="W642" s="4">
        <v>46029</v>
      </c>
      <c r="X642" s="4">
        <v>46062</v>
      </c>
      <c r="Y642" s="4">
        <v>46062</v>
      </c>
      <c r="Z642" s="4">
        <v>46782</v>
      </c>
      <c r="AA642" s="3" t="s">
        <v>1120</v>
      </c>
      <c r="AB642" s="3" t="s">
        <v>220</v>
      </c>
      <c r="AC642" s="2"/>
      <c r="AD642" s="2" t="s">
        <v>118</v>
      </c>
      <c r="AE642" s="2" t="s">
        <v>102</v>
      </c>
      <c r="AF642" s="2"/>
      <c r="AG642" s="2"/>
      <c r="AH642" s="2"/>
      <c r="AI642" s="2"/>
      <c r="AJ642" s="2" t="s">
        <v>50</v>
      </c>
      <c r="AK642" s="2" t="s">
        <v>49</v>
      </c>
    </row>
    <row r="643" spans="1:37" ht="28.8" x14ac:dyDescent="0.3">
      <c r="A643" s="1">
        <v>768</v>
      </c>
      <c r="B643">
        <v>17583</v>
      </c>
      <c r="F643" s="2" t="s">
        <v>76</v>
      </c>
      <c r="G643" s="2" t="s">
        <v>78</v>
      </c>
      <c r="H643" s="2" t="s">
        <v>37</v>
      </c>
      <c r="I643" s="2" t="s">
        <v>46</v>
      </c>
      <c r="J643" s="2" t="s">
        <v>320</v>
      </c>
      <c r="K643" s="2" t="s">
        <v>295</v>
      </c>
      <c r="L643" s="2" t="s">
        <v>422</v>
      </c>
      <c r="M643" s="2" t="s">
        <v>677</v>
      </c>
      <c r="N643" s="3" t="s">
        <v>738</v>
      </c>
      <c r="O643" s="2" t="s">
        <v>60</v>
      </c>
      <c r="P643" s="2" t="s">
        <v>65</v>
      </c>
      <c r="Q643" s="2"/>
      <c r="R643" s="2" t="s">
        <v>740</v>
      </c>
      <c r="S643" s="2" t="s">
        <v>741</v>
      </c>
      <c r="T643" s="2"/>
      <c r="U643">
        <v>0</v>
      </c>
      <c r="V643">
        <v>720</v>
      </c>
      <c r="W643" s="4">
        <v>46030</v>
      </c>
      <c r="X643" s="4">
        <v>46049</v>
      </c>
      <c r="Y643" s="4">
        <v>46049</v>
      </c>
      <c r="Z643" s="4">
        <v>46769</v>
      </c>
      <c r="AA643" s="3" t="s">
        <v>1120</v>
      </c>
      <c r="AB643" s="3" t="s">
        <v>1121</v>
      </c>
      <c r="AC643" s="2"/>
      <c r="AD643" s="2" t="s">
        <v>118</v>
      </c>
      <c r="AE643" s="2" t="s">
        <v>118</v>
      </c>
      <c r="AF643" s="2"/>
      <c r="AG643" s="2"/>
      <c r="AH643" s="2"/>
      <c r="AI643" s="2"/>
      <c r="AJ643" s="2" t="s">
        <v>50</v>
      </c>
      <c r="AK643" s="2" t="s">
        <v>49</v>
      </c>
    </row>
    <row r="644" spans="1:37" ht="28.8" x14ac:dyDescent="0.3">
      <c r="A644" s="1">
        <v>769</v>
      </c>
      <c r="B644">
        <v>17582</v>
      </c>
      <c r="F644" s="2" t="s">
        <v>76</v>
      </c>
      <c r="G644" s="2" t="s">
        <v>78</v>
      </c>
      <c r="H644" s="2" t="s">
        <v>37</v>
      </c>
      <c r="I644" s="2" t="s">
        <v>46</v>
      </c>
      <c r="J644" s="2" t="s">
        <v>320</v>
      </c>
      <c r="K644" s="2" t="s">
        <v>295</v>
      </c>
      <c r="L644" s="2" t="s">
        <v>413</v>
      </c>
      <c r="M644" s="2" t="s">
        <v>676</v>
      </c>
      <c r="N644" s="3" t="s">
        <v>738</v>
      </c>
      <c r="O644" s="2" t="s">
        <v>60</v>
      </c>
      <c r="P644" s="2" t="s">
        <v>65</v>
      </c>
      <c r="Q644" s="2"/>
      <c r="R644" s="2" t="s">
        <v>740</v>
      </c>
      <c r="S644" s="2" t="s">
        <v>741</v>
      </c>
      <c r="T644" s="2"/>
      <c r="U644">
        <v>0</v>
      </c>
      <c r="V644">
        <v>720</v>
      </c>
      <c r="W644" s="4">
        <v>46030</v>
      </c>
      <c r="X644" s="4">
        <v>46049</v>
      </c>
      <c r="Y644" s="4">
        <v>46049</v>
      </c>
      <c r="Z644" s="4">
        <v>46769</v>
      </c>
      <c r="AA644" s="3" t="s">
        <v>1120</v>
      </c>
      <c r="AB644" s="3" t="s">
        <v>1121</v>
      </c>
      <c r="AC644" s="2"/>
      <c r="AD644" s="2" t="s">
        <v>118</v>
      </c>
      <c r="AE644" s="2" t="s">
        <v>118</v>
      </c>
      <c r="AF644" s="2"/>
      <c r="AG644" s="2"/>
      <c r="AH644" s="2"/>
      <c r="AI644" s="2"/>
      <c r="AJ644" s="2" t="s">
        <v>50</v>
      </c>
      <c r="AK644" s="2" t="s">
        <v>49</v>
      </c>
    </row>
    <row r="645" spans="1:37" ht="28.8" x14ac:dyDescent="0.3">
      <c r="A645" s="1">
        <v>770</v>
      </c>
      <c r="B645">
        <v>17612</v>
      </c>
      <c r="F645" s="2" t="s">
        <v>76</v>
      </c>
      <c r="G645" s="2" t="s">
        <v>78</v>
      </c>
      <c r="H645" s="2" t="s">
        <v>37</v>
      </c>
      <c r="I645" s="2" t="s">
        <v>46</v>
      </c>
      <c r="J645" s="2" t="s">
        <v>320</v>
      </c>
      <c r="K645" s="2" t="s">
        <v>300</v>
      </c>
      <c r="L645" s="2" t="s">
        <v>422</v>
      </c>
      <c r="M645" s="2" t="s">
        <v>693</v>
      </c>
      <c r="N645" s="3" t="s">
        <v>738</v>
      </c>
      <c r="O645" s="2" t="s">
        <v>60</v>
      </c>
      <c r="P645" s="2" t="s">
        <v>65</v>
      </c>
      <c r="Q645" s="2"/>
      <c r="R645" s="2" t="s">
        <v>740</v>
      </c>
      <c r="S645" s="2" t="s">
        <v>741</v>
      </c>
      <c r="T645" s="2"/>
      <c r="U645">
        <v>0</v>
      </c>
      <c r="V645">
        <v>720</v>
      </c>
      <c r="W645" s="4">
        <v>46031</v>
      </c>
      <c r="X645" s="4">
        <v>46049</v>
      </c>
      <c r="Y645" s="4">
        <v>46049</v>
      </c>
      <c r="Z645" s="4">
        <v>46769</v>
      </c>
      <c r="AA645" s="3" t="s">
        <v>1120</v>
      </c>
      <c r="AB645" s="3" t="s">
        <v>946</v>
      </c>
      <c r="AC645" s="2"/>
      <c r="AD645" s="2" t="s">
        <v>118</v>
      </c>
      <c r="AE645" s="2" t="s">
        <v>101</v>
      </c>
      <c r="AF645" s="2"/>
      <c r="AG645" s="2"/>
      <c r="AH645" s="2"/>
      <c r="AI645" s="2"/>
      <c r="AJ645" s="2" t="s">
        <v>50</v>
      </c>
      <c r="AK645" s="2" t="s">
        <v>49</v>
      </c>
    </row>
    <row r="646" spans="1:37" ht="28.8" x14ac:dyDescent="0.3">
      <c r="A646" s="1">
        <v>771</v>
      </c>
      <c r="B646">
        <v>17613</v>
      </c>
      <c r="F646" s="2" t="s">
        <v>76</v>
      </c>
      <c r="G646" s="2" t="s">
        <v>78</v>
      </c>
      <c r="H646" s="2" t="s">
        <v>37</v>
      </c>
      <c r="I646" s="2" t="s">
        <v>46</v>
      </c>
      <c r="J646" s="2" t="s">
        <v>320</v>
      </c>
      <c r="K646" s="2" t="s">
        <v>300</v>
      </c>
      <c r="L646" s="2" t="s">
        <v>413</v>
      </c>
      <c r="M646" s="2" t="s">
        <v>686</v>
      </c>
      <c r="N646" s="3" t="s">
        <v>738</v>
      </c>
      <c r="O646" s="2" t="s">
        <v>60</v>
      </c>
      <c r="P646" s="2" t="s">
        <v>65</v>
      </c>
      <c r="Q646" s="2"/>
      <c r="R646" s="2" t="s">
        <v>740</v>
      </c>
      <c r="S646" s="2" t="s">
        <v>741</v>
      </c>
      <c r="T646" s="2"/>
      <c r="U646">
        <v>0</v>
      </c>
      <c r="V646">
        <v>720</v>
      </c>
      <c r="W646" s="4">
        <v>46031</v>
      </c>
      <c r="X646" s="4">
        <v>46049</v>
      </c>
      <c r="Y646" s="4">
        <v>46049</v>
      </c>
      <c r="Z646" s="4">
        <v>46769</v>
      </c>
      <c r="AA646" s="3" t="s">
        <v>1120</v>
      </c>
      <c r="AB646" s="3" t="s">
        <v>946</v>
      </c>
      <c r="AC646" s="2"/>
      <c r="AD646" s="2" t="s">
        <v>118</v>
      </c>
      <c r="AE646" s="2" t="s">
        <v>101</v>
      </c>
      <c r="AF646" s="2"/>
      <c r="AG646" s="2"/>
      <c r="AH646" s="2"/>
      <c r="AI646" s="2"/>
      <c r="AJ646" s="2" t="s">
        <v>50</v>
      </c>
      <c r="AK646" s="2" t="s">
        <v>49</v>
      </c>
    </row>
    <row r="647" spans="1:37" ht="28.8" x14ac:dyDescent="0.3">
      <c r="A647" s="1">
        <v>772</v>
      </c>
      <c r="B647">
        <v>17617</v>
      </c>
      <c r="F647" s="2" t="s">
        <v>76</v>
      </c>
      <c r="G647" s="2" t="s">
        <v>78</v>
      </c>
      <c r="H647" s="2" t="s">
        <v>37</v>
      </c>
      <c r="I647" s="2" t="s">
        <v>46</v>
      </c>
      <c r="J647" s="2" t="s">
        <v>320</v>
      </c>
      <c r="K647" s="2" t="s">
        <v>305</v>
      </c>
      <c r="L647" s="2" t="s">
        <v>422</v>
      </c>
      <c r="M647" s="2" t="s">
        <v>682</v>
      </c>
      <c r="N647" s="3" t="s">
        <v>738</v>
      </c>
      <c r="O647" s="2" t="s">
        <v>60</v>
      </c>
      <c r="P647" s="2" t="s">
        <v>65</v>
      </c>
      <c r="Q647" s="2"/>
      <c r="R647" s="2" t="s">
        <v>740</v>
      </c>
      <c r="S647" s="2" t="s">
        <v>741</v>
      </c>
      <c r="T647" s="2"/>
      <c r="U647">
        <v>0</v>
      </c>
      <c r="V647">
        <v>720</v>
      </c>
      <c r="W647" s="4">
        <v>46032</v>
      </c>
      <c r="X647" s="4"/>
      <c r="Y647" s="4">
        <v>46032</v>
      </c>
      <c r="Z647" s="4">
        <v>46752</v>
      </c>
      <c r="AA647" s="3" t="s">
        <v>1120</v>
      </c>
      <c r="AB647" s="3" t="s">
        <v>173</v>
      </c>
      <c r="AC647" s="2"/>
      <c r="AD647" s="2" t="s">
        <v>118</v>
      </c>
      <c r="AE647" s="2" t="s">
        <v>45</v>
      </c>
      <c r="AF647" s="2"/>
      <c r="AG647" s="2"/>
      <c r="AH647" s="2"/>
      <c r="AI647" s="2"/>
      <c r="AJ647" s="2" t="s">
        <v>50</v>
      </c>
      <c r="AK647" s="2" t="s">
        <v>49</v>
      </c>
    </row>
    <row r="648" spans="1:37" ht="28.8" x14ac:dyDescent="0.3">
      <c r="A648" s="1">
        <v>773</v>
      </c>
      <c r="B648">
        <v>17618</v>
      </c>
      <c r="F648" s="2" t="s">
        <v>76</v>
      </c>
      <c r="G648" s="2" t="s">
        <v>78</v>
      </c>
      <c r="H648" s="2" t="s">
        <v>37</v>
      </c>
      <c r="I648" s="2" t="s">
        <v>46</v>
      </c>
      <c r="J648" s="2" t="s">
        <v>320</v>
      </c>
      <c r="K648" s="2" t="s">
        <v>305</v>
      </c>
      <c r="L648" s="2" t="s">
        <v>413</v>
      </c>
      <c r="M648" s="2" t="s">
        <v>681</v>
      </c>
      <c r="N648" s="3" t="s">
        <v>738</v>
      </c>
      <c r="O648" s="2" t="s">
        <v>60</v>
      </c>
      <c r="P648" s="2" t="s">
        <v>65</v>
      </c>
      <c r="Q648" s="2"/>
      <c r="R648" s="2" t="s">
        <v>740</v>
      </c>
      <c r="S648" s="2" t="s">
        <v>741</v>
      </c>
      <c r="T648" s="2"/>
      <c r="U648">
        <v>0</v>
      </c>
      <c r="V648">
        <v>720</v>
      </c>
      <c r="W648" s="4">
        <v>46032</v>
      </c>
      <c r="X648" s="4">
        <v>46065</v>
      </c>
      <c r="Y648" s="4">
        <v>46065</v>
      </c>
      <c r="Z648" s="4">
        <v>46785</v>
      </c>
      <c r="AA648" s="3" t="s">
        <v>1120</v>
      </c>
      <c r="AB648" s="3" t="s">
        <v>173</v>
      </c>
      <c r="AC648" s="2"/>
      <c r="AD648" s="2" t="s">
        <v>118</v>
      </c>
      <c r="AE648" s="2" t="s">
        <v>45</v>
      </c>
      <c r="AF648" s="2"/>
      <c r="AG648" s="2"/>
      <c r="AH648" s="2"/>
      <c r="AI648" s="2"/>
      <c r="AJ648" s="2" t="s">
        <v>50</v>
      </c>
      <c r="AK648" s="2" t="s">
        <v>49</v>
      </c>
    </row>
    <row r="649" spans="1:37" ht="57.6" x14ac:dyDescent="0.3">
      <c r="A649" s="1">
        <v>776</v>
      </c>
      <c r="B649">
        <v>17569</v>
      </c>
      <c r="F649" s="2" t="s">
        <v>76</v>
      </c>
      <c r="G649" s="2" t="s">
        <v>78</v>
      </c>
      <c r="H649" s="2" t="s">
        <v>37</v>
      </c>
      <c r="I649" s="2" t="s">
        <v>46</v>
      </c>
      <c r="J649" s="2" t="s">
        <v>148</v>
      </c>
      <c r="K649" s="2" t="s">
        <v>285</v>
      </c>
      <c r="L649" s="2" t="s">
        <v>283</v>
      </c>
      <c r="M649" s="2" t="s">
        <v>289</v>
      </c>
      <c r="N649" s="3" t="s">
        <v>1122</v>
      </c>
      <c r="O649" s="2" t="s">
        <v>60</v>
      </c>
      <c r="P649" s="2" t="s">
        <v>65</v>
      </c>
      <c r="Q649" s="2"/>
      <c r="R649" s="2" t="s">
        <v>114</v>
      </c>
      <c r="S649" s="2" t="s">
        <v>147</v>
      </c>
      <c r="T649" s="2"/>
      <c r="U649">
        <v>0</v>
      </c>
      <c r="V649">
        <v>1080</v>
      </c>
      <c r="W649" s="4">
        <v>46028</v>
      </c>
      <c r="X649" s="4"/>
      <c r="Y649" s="4">
        <v>46028</v>
      </c>
      <c r="Z649" s="4">
        <v>47108</v>
      </c>
      <c r="AA649" s="3" t="s">
        <v>1120</v>
      </c>
      <c r="AB649" s="3" t="s">
        <v>1123</v>
      </c>
      <c r="AC649" s="2"/>
      <c r="AD649" s="2" t="s">
        <v>118</v>
      </c>
      <c r="AE649" s="2" t="s">
        <v>118</v>
      </c>
      <c r="AF649" s="2"/>
      <c r="AG649" s="2"/>
      <c r="AH649" s="2"/>
      <c r="AI649" s="2"/>
      <c r="AJ649" s="2" t="s">
        <v>50</v>
      </c>
      <c r="AK649" s="2" t="s">
        <v>49</v>
      </c>
    </row>
    <row r="650" spans="1:37" ht="57.6" x14ac:dyDescent="0.3">
      <c r="A650" s="1">
        <v>777</v>
      </c>
      <c r="B650">
        <v>17568</v>
      </c>
      <c r="F650" s="2" t="s">
        <v>76</v>
      </c>
      <c r="G650" s="2" t="s">
        <v>78</v>
      </c>
      <c r="H650" s="2" t="s">
        <v>37</v>
      </c>
      <c r="I650" s="2" t="s">
        <v>46</v>
      </c>
      <c r="J650" s="2" t="s">
        <v>148</v>
      </c>
      <c r="K650" s="2" t="s">
        <v>285</v>
      </c>
      <c r="L650" s="2" t="s">
        <v>273</v>
      </c>
      <c r="M650" s="2" t="s">
        <v>286</v>
      </c>
      <c r="N650" s="3" t="s">
        <v>1122</v>
      </c>
      <c r="O650" s="2" t="s">
        <v>60</v>
      </c>
      <c r="P650" s="2" t="s">
        <v>65</v>
      </c>
      <c r="Q650" s="2"/>
      <c r="R650" s="2" t="s">
        <v>114</v>
      </c>
      <c r="S650" s="2" t="s">
        <v>147</v>
      </c>
      <c r="T650" s="2"/>
      <c r="U650">
        <v>0</v>
      </c>
      <c r="V650">
        <v>1080</v>
      </c>
      <c r="W650" s="4">
        <v>46028</v>
      </c>
      <c r="X650" s="4">
        <v>46044</v>
      </c>
      <c r="Y650" s="4">
        <v>46044</v>
      </c>
      <c r="Z650" s="4">
        <v>47124</v>
      </c>
      <c r="AA650" s="3" t="s">
        <v>1120</v>
      </c>
      <c r="AB650" s="3"/>
      <c r="AC650" s="2"/>
      <c r="AD650" s="2" t="s">
        <v>118</v>
      </c>
      <c r="AE650" s="2" t="s">
        <v>117</v>
      </c>
      <c r="AF650" s="2"/>
      <c r="AG650" s="2"/>
      <c r="AH650" s="2"/>
      <c r="AI650" s="2"/>
      <c r="AJ650" s="2" t="s">
        <v>50</v>
      </c>
      <c r="AK650" s="2" t="s">
        <v>49</v>
      </c>
    </row>
    <row r="651" spans="1:37" ht="57.6" x14ac:dyDescent="0.3">
      <c r="A651" s="1">
        <v>778</v>
      </c>
      <c r="B651">
        <v>17575</v>
      </c>
      <c r="F651" s="2" t="s">
        <v>76</v>
      </c>
      <c r="G651" s="2" t="s">
        <v>78</v>
      </c>
      <c r="H651" s="2" t="s">
        <v>37</v>
      </c>
      <c r="I651" s="2" t="s">
        <v>46</v>
      </c>
      <c r="J651" s="2" t="s">
        <v>148</v>
      </c>
      <c r="K651" s="2" t="s">
        <v>290</v>
      </c>
      <c r="L651" s="2" t="s">
        <v>283</v>
      </c>
      <c r="M651" s="2" t="s">
        <v>294</v>
      </c>
      <c r="N651" s="3" t="s">
        <v>1122</v>
      </c>
      <c r="O651" s="2" t="s">
        <v>60</v>
      </c>
      <c r="P651" s="2" t="s">
        <v>65</v>
      </c>
      <c r="Q651" s="2"/>
      <c r="R651" s="2" t="s">
        <v>114</v>
      </c>
      <c r="S651" s="2" t="s">
        <v>147</v>
      </c>
      <c r="T651" s="2"/>
      <c r="U651">
        <v>0</v>
      </c>
      <c r="V651">
        <v>1080</v>
      </c>
      <c r="W651" s="4">
        <v>46029</v>
      </c>
      <c r="X651" s="4">
        <v>46044</v>
      </c>
      <c r="Y651" s="4">
        <v>46044</v>
      </c>
      <c r="Z651" s="4">
        <v>47124</v>
      </c>
      <c r="AA651" s="3" t="s">
        <v>1120</v>
      </c>
      <c r="AB651" s="3" t="s">
        <v>1124</v>
      </c>
      <c r="AC651" s="2"/>
      <c r="AD651" s="2" t="s">
        <v>118</v>
      </c>
      <c r="AE651" s="2" t="s">
        <v>118</v>
      </c>
      <c r="AF651" s="2"/>
      <c r="AG651" s="2"/>
      <c r="AH651" s="2"/>
      <c r="AI651" s="2"/>
      <c r="AJ651" s="2" t="s">
        <v>50</v>
      </c>
      <c r="AK651" s="2" t="s">
        <v>49</v>
      </c>
    </row>
    <row r="652" spans="1:37" ht="57.6" x14ac:dyDescent="0.3">
      <c r="A652" s="1">
        <v>779</v>
      </c>
      <c r="B652">
        <v>17576</v>
      </c>
      <c r="F652" s="2" t="s">
        <v>76</v>
      </c>
      <c r="G652" s="2" t="s">
        <v>78</v>
      </c>
      <c r="H652" s="2" t="s">
        <v>37</v>
      </c>
      <c r="I652" s="2" t="s">
        <v>46</v>
      </c>
      <c r="J652" s="2" t="s">
        <v>148</v>
      </c>
      <c r="K652" s="2" t="s">
        <v>290</v>
      </c>
      <c r="L652" s="2" t="s">
        <v>273</v>
      </c>
      <c r="M652" s="2" t="s">
        <v>291</v>
      </c>
      <c r="N652" s="3" t="s">
        <v>1122</v>
      </c>
      <c r="O652" s="2" t="s">
        <v>60</v>
      </c>
      <c r="P652" s="2" t="s">
        <v>65</v>
      </c>
      <c r="Q652" s="2"/>
      <c r="R652" s="2" t="s">
        <v>114</v>
      </c>
      <c r="S652" s="2" t="s">
        <v>147</v>
      </c>
      <c r="T652" s="2"/>
      <c r="U652">
        <v>0</v>
      </c>
      <c r="V652">
        <v>1080</v>
      </c>
      <c r="W652" s="4">
        <v>46029</v>
      </c>
      <c r="X652" s="4">
        <v>46069</v>
      </c>
      <c r="Y652" s="4">
        <v>46069</v>
      </c>
      <c r="Z652" s="4">
        <v>47149</v>
      </c>
      <c r="AA652" s="3" t="s">
        <v>1120</v>
      </c>
      <c r="AB652" s="3" t="s">
        <v>199</v>
      </c>
      <c r="AC652" s="2"/>
      <c r="AD652" s="2" t="s">
        <v>118</v>
      </c>
      <c r="AE652" s="2" t="s">
        <v>45</v>
      </c>
      <c r="AF652" s="2"/>
      <c r="AG652" s="2"/>
      <c r="AH652" s="2"/>
      <c r="AI652" s="2"/>
      <c r="AJ652" s="2" t="s">
        <v>50</v>
      </c>
      <c r="AK652" s="2" t="s">
        <v>49</v>
      </c>
    </row>
    <row r="653" spans="1:37" ht="57.6" x14ac:dyDescent="0.3">
      <c r="A653" s="1">
        <v>780</v>
      </c>
      <c r="B653">
        <v>17581</v>
      </c>
      <c r="F653" s="2" t="s">
        <v>76</v>
      </c>
      <c r="G653" s="2" t="s">
        <v>78</v>
      </c>
      <c r="H653" s="2" t="s">
        <v>37</v>
      </c>
      <c r="I653" s="2" t="s">
        <v>46</v>
      </c>
      <c r="J653" s="2" t="s">
        <v>148</v>
      </c>
      <c r="K653" s="2" t="s">
        <v>295</v>
      </c>
      <c r="L653" s="2" t="s">
        <v>283</v>
      </c>
      <c r="M653" s="2" t="s">
        <v>299</v>
      </c>
      <c r="N653" s="3" t="s">
        <v>1122</v>
      </c>
      <c r="O653" s="2" t="s">
        <v>60</v>
      </c>
      <c r="P653" s="2" t="s">
        <v>65</v>
      </c>
      <c r="Q653" s="2"/>
      <c r="R653" s="2" t="s">
        <v>114</v>
      </c>
      <c r="S653" s="2" t="s">
        <v>147</v>
      </c>
      <c r="T653" s="2"/>
      <c r="U653">
        <v>0</v>
      </c>
      <c r="V653">
        <v>1080</v>
      </c>
      <c r="W653" s="4">
        <v>46030</v>
      </c>
      <c r="X653" s="4">
        <v>46062</v>
      </c>
      <c r="Y653" s="4">
        <v>46062</v>
      </c>
      <c r="Z653" s="4">
        <v>47142</v>
      </c>
      <c r="AA653" s="3" t="s">
        <v>1120</v>
      </c>
      <c r="AB653" s="3" t="s">
        <v>220</v>
      </c>
      <c r="AC653" s="2"/>
      <c r="AD653" s="2" t="s">
        <v>118</v>
      </c>
      <c r="AE653" s="2" t="s">
        <v>102</v>
      </c>
      <c r="AF653" s="2"/>
      <c r="AG653" s="2"/>
      <c r="AH653" s="2"/>
      <c r="AI653" s="2"/>
      <c r="AJ653" s="2" t="s">
        <v>50</v>
      </c>
      <c r="AK653" s="2" t="s">
        <v>49</v>
      </c>
    </row>
    <row r="654" spans="1:37" ht="57.6" x14ac:dyDescent="0.3">
      <c r="A654" s="1">
        <v>782</v>
      </c>
      <c r="B654">
        <v>17580</v>
      </c>
      <c r="F654" s="2" t="s">
        <v>76</v>
      </c>
      <c r="G654" s="2" t="s">
        <v>78</v>
      </c>
      <c r="H654" s="2" t="s">
        <v>37</v>
      </c>
      <c r="I654" s="2" t="s">
        <v>46</v>
      </c>
      <c r="J654" s="2" t="s">
        <v>148</v>
      </c>
      <c r="K654" s="2" t="s">
        <v>295</v>
      </c>
      <c r="L654" s="2" t="s">
        <v>273</v>
      </c>
      <c r="M654" s="2" t="s">
        <v>296</v>
      </c>
      <c r="N654" s="3" t="s">
        <v>1122</v>
      </c>
      <c r="O654" s="2" t="s">
        <v>60</v>
      </c>
      <c r="P654" s="2" t="s">
        <v>65</v>
      </c>
      <c r="Q654" s="2"/>
      <c r="R654" s="2" t="s">
        <v>114</v>
      </c>
      <c r="S654" s="2" t="s">
        <v>147</v>
      </c>
      <c r="T654" s="2"/>
      <c r="U654">
        <v>0</v>
      </c>
      <c r="V654">
        <v>1080</v>
      </c>
      <c r="W654" s="4">
        <v>46030</v>
      </c>
      <c r="X654" s="4">
        <v>46049</v>
      </c>
      <c r="Y654" s="4">
        <v>46049</v>
      </c>
      <c r="Z654" s="4">
        <v>47129</v>
      </c>
      <c r="AA654" s="3" t="s">
        <v>1120</v>
      </c>
      <c r="AB654" s="3" t="s">
        <v>1121</v>
      </c>
      <c r="AC654" s="2"/>
      <c r="AD654" s="2" t="s">
        <v>118</v>
      </c>
      <c r="AE654" s="2" t="s">
        <v>117</v>
      </c>
      <c r="AF654" s="2"/>
      <c r="AG654" s="2"/>
      <c r="AH654" s="2"/>
      <c r="AI654" s="2"/>
      <c r="AJ654" s="2" t="s">
        <v>50</v>
      </c>
      <c r="AK654" s="2" t="s">
        <v>49</v>
      </c>
    </row>
    <row r="655" spans="1:37" ht="57.6" x14ac:dyDescent="0.3">
      <c r="A655" s="1">
        <v>783</v>
      </c>
      <c r="B655">
        <v>17614</v>
      </c>
      <c r="F655" s="2" t="s">
        <v>76</v>
      </c>
      <c r="G655" s="2" t="s">
        <v>78</v>
      </c>
      <c r="H655" s="2" t="s">
        <v>37</v>
      </c>
      <c r="I655" s="2" t="s">
        <v>46</v>
      </c>
      <c r="J655" s="2" t="s">
        <v>148</v>
      </c>
      <c r="K655" s="2" t="s">
        <v>300</v>
      </c>
      <c r="L655" s="2" t="s">
        <v>283</v>
      </c>
      <c r="M655" s="2" t="s">
        <v>304</v>
      </c>
      <c r="N655" s="3" t="s">
        <v>1122</v>
      </c>
      <c r="O655" s="2" t="s">
        <v>60</v>
      </c>
      <c r="P655" s="2" t="s">
        <v>65</v>
      </c>
      <c r="Q655" s="2"/>
      <c r="R655" s="2" t="s">
        <v>114</v>
      </c>
      <c r="S655" s="2" t="s">
        <v>147</v>
      </c>
      <c r="T655" s="2"/>
      <c r="U655">
        <v>0</v>
      </c>
      <c r="V655">
        <v>1080</v>
      </c>
      <c r="W655" s="4">
        <v>46031</v>
      </c>
      <c r="X655" s="4">
        <v>46049</v>
      </c>
      <c r="Y655" s="4">
        <v>46049</v>
      </c>
      <c r="Z655" s="4">
        <v>47129</v>
      </c>
      <c r="AA655" s="3" t="s">
        <v>1120</v>
      </c>
      <c r="AB655" s="3" t="s">
        <v>1121</v>
      </c>
      <c r="AC655" s="2"/>
      <c r="AD655" s="2" t="s">
        <v>118</v>
      </c>
      <c r="AE655" s="2" t="s">
        <v>118</v>
      </c>
      <c r="AF655" s="2"/>
      <c r="AG655" s="2"/>
      <c r="AH655" s="2"/>
      <c r="AI655" s="2"/>
      <c r="AJ655" s="2" t="s">
        <v>50</v>
      </c>
      <c r="AK655" s="2" t="s">
        <v>49</v>
      </c>
    </row>
    <row r="656" spans="1:37" ht="57.6" x14ac:dyDescent="0.3">
      <c r="A656" s="1">
        <v>784</v>
      </c>
      <c r="B656">
        <v>17615</v>
      </c>
      <c r="F656" s="2" t="s">
        <v>76</v>
      </c>
      <c r="G656" s="2" t="s">
        <v>78</v>
      </c>
      <c r="H656" s="2" t="s">
        <v>37</v>
      </c>
      <c r="I656" s="2" t="s">
        <v>46</v>
      </c>
      <c r="J656" s="2" t="s">
        <v>148</v>
      </c>
      <c r="K656" s="2" t="s">
        <v>300</v>
      </c>
      <c r="L656" s="2" t="s">
        <v>273</v>
      </c>
      <c r="M656" s="2" t="s">
        <v>301</v>
      </c>
      <c r="N656" s="3" t="s">
        <v>1122</v>
      </c>
      <c r="O656" s="2" t="s">
        <v>60</v>
      </c>
      <c r="P656" s="2" t="s">
        <v>65</v>
      </c>
      <c r="Q656" s="2"/>
      <c r="R656" s="2" t="s">
        <v>114</v>
      </c>
      <c r="S656" s="2" t="s">
        <v>147</v>
      </c>
      <c r="T656" s="2"/>
      <c r="U656">
        <v>0</v>
      </c>
      <c r="V656">
        <v>1080</v>
      </c>
      <c r="W656" s="4">
        <v>46031</v>
      </c>
      <c r="X656" s="4">
        <v>46049</v>
      </c>
      <c r="Y656" s="4">
        <v>46049</v>
      </c>
      <c r="Z656" s="4">
        <v>47129</v>
      </c>
      <c r="AA656" s="3" t="s">
        <v>1120</v>
      </c>
      <c r="AB656" s="3" t="s">
        <v>1121</v>
      </c>
      <c r="AC656" s="2"/>
      <c r="AD656" s="2" t="s">
        <v>118</v>
      </c>
      <c r="AE656" s="2" t="s">
        <v>118</v>
      </c>
      <c r="AF656" s="2"/>
      <c r="AG656" s="2"/>
      <c r="AH656" s="2"/>
      <c r="AI656" s="2"/>
      <c r="AJ656" s="2" t="s">
        <v>50</v>
      </c>
      <c r="AK656" s="2" t="s">
        <v>49</v>
      </c>
    </row>
    <row r="657" spans="1:37" ht="57.6" x14ac:dyDescent="0.3">
      <c r="A657" s="1">
        <v>786</v>
      </c>
      <c r="B657">
        <v>17619</v>
      </c>
      <c r="F657" s="2" t="s">
        <v>76</v>
      </c>
      <c r="G657" s="2" t="s">
        <v>78</v>
      </c>
      <c r="H657" s="2" t="s">
        <v>37</v>
      </c>
      <c r="I657" s="2" t="s">
        <v>46</v>
      </c>
      <c r="J657" s="2" t="s">
        <v>148</v>
      </c>
      <c r="K657" s="2" t="s">
        <v>305</v>
      </c>
      <c r="L657" s="2" t="s">
        <v>283</v>
      </c>
      <c r="M657" s="2" t="s">
        <v>309</v>
      </c>
      <c r="N657" s="3" t="s">
        <v>1122</v>
      </c>
      <c r="O657" s="2" t="s">
        <v>60</v>
      </c>
      <c r="P657" s="2" t="s">
        <v>65</v>
      </c>
      <c r="Q657" s="2"/>
      <c r="R657" s="2" t="s">
        <v>114</v>
      </c>
      <c r="S657" s="2" t="s">
        <v>147</v>
      </c>
      <c r="T657" s="2"/>
      <c r="U657">
        <v>0</v>
      </c>
      <c r="V657">
        <v>1080</v>
      </c>
      <c r="W657" s="4">
        <v>46032</v>
      </c>
      <c r="X657" s="4">
        <v>46062</v>
      </c>
      <c r="Y657" s="4">
        <v>46062</v>
      </c>
      <c r="Z657" s="4">
        <v>47142</v>
      </c>
      <c r="AA657" s="3" t="s">
        <v>1120</v>
      </c>
      <c r="AB657" s="3" t="s">
        <v>220</v>
      </c>
      <c r="AC657" s="2"/>
      <c r="AD657" s="2" t="s">
        <v>118</v>
      </c>
      <c r="AE657" s="2" t="s">
        <v>102</v>
      </c>
      <c r="AF657" s="2"/>
      <c r="AG657" s="2"/>
      <c r="AH657" s="2"/>
      <c r="AI657" s="2"/>
      <c r="AJ657" s="2" t="s">
        <v>50</v>
      </c>
      <c r="AK657" s="2" t="s">
        <v>49</v>
      </c>
    </row>
    <row r="658" spans="1:37" ht="43.2" x14ac:dyDescent="0.3">
      <c r="A658" s="1">
        <v>787</v>
      </c>
      <c r="B658">
        <v>18078</v>
      </c>
      <c r="F658" s="2" t="s">
        <v>47</v>
      </c>
      <c r="G658" s="2" t="s">
        <v>78</v>
      </c>
      <c r="H658" s="2" t="s">
        <v>37</v>
      </c>
      <c r="I658" s="2" t="s">
        <v>75</v>
      </c>
      <c r="J658" s="2" t="s">
        <v>1128</v>
      </c>
      <c r="K658" s="2" t="s">
        <v>387</v>
      </c>
      <c r="L658" s="2" t="s">
        <v>149</v>
      </c>
      <c r="M658" s="2" t="s">
        <v>394</v>
      </c>
      <c r="N658" s="3" t="s">
        <v>1125</v>
      </c>
      <c r="O658" s="2" t="s">
        <v>53</v>
      </c>
      <c r="P658" s="2" t="s">
        <v>79</v>
      </c>
      <c r="Q658" s="2"/>
      <c r="R658" s="2" t="s">
        <v>1126</v>
      </c>
      <c r="S658" s="2" t="s">
        <v>1127</v>
      </c>
      <c r="T658" s="2"/>
      <c r="U658">
        <v>0</v>
      </c>
      <c r="V658">
        <v>360</v>
      </c>
      <c r="W658" s="4">
        <v>46041</v>
      </c>
      <c r="X658" s="4">
        <v>46073</v>
      </c>
      <c r="Y658" s="4">
        <v>46073</v>
      </c>
      <c r="Z658" s="4">
        <v>46433</v>
      </c>
      <c r="AA658" s="3"/>
      <c r="AB658" s="3" t="s">
        <v>1085</v>
      </c>
      <c r="AC658" s="2"/>
      <c r="AD658" s="2" t="s">
        <v>95</v>
      </c>
      <c r="AE658" s="2" t="s">
        <v>74</v>
      </c>
      <c r="AF658" s="2"/>
      <c r="AG658" s="2"/>
      <c r="AH658" s="2"/>
      <c r="AI658" s="2"/>
      <c r="AJ658" s="2" t="s">
        <v>50</v>
      </c>
      <c r="AK658" s="2" t="s">
        <v>49</v>
      </c>
    </row>
    <row r="659" spans="1:37" ht="28.8" x14ac:dyDescent="0.3">
      <c r="A659" s="1">
        <v>788</v>
      </c>
      <c r="B659">
        <v>18080</v>
      </c>
      <c r="F659" s="2" t="s">
        <v>58</v>
      </c>
      <c r="G659" s="2" t="s">
        <v>78</v>
      </c>
      <c r="H659" s="2" t="s">
        <v>37</v>
      </c>
      <c r="I659" s="2" t="s">
        <v>75</v>
      </c>
      <c r="J659" s="2" t="s">
        <v>1132</v>
      </c>
      <c r="K659" s="2" t="s">
        <v>387</v>
      </c>
      <c r="L659" s="2" t="s">
        <v>170</v>
      </c>
      <c r="M659" s="2" t="s">
        <v>391</v>
      </c>
      <c r="N659" s="3" t="s">
        <v>1129</v>
      </c>
      <c r="O659" s="2" t="s">
        <v>53</v>
      </c>
      <c r="P659" s="2" t="s">
        <v>79</v>
      </c>
      <c r="Q659" s="2"/>
      <c r="R659" s="2" t="s">
        <v>1087</v>
      </c>
      <c r="S659" s="2" t="s">
        <v>1088</v>
      </c>
      <c r="T659" s="2"/>
      <c r="U659">
        <v>0</v>
      </c>
      <c r="V659">
        <v>180</v>
      </c>
      <c r="W659" s="4">
        <v>46041</v>
      </c>
      <c r="X659" s="4">
        <v>46101</v>
      </c>
      <c r="Y659" s="4">
        <v>46101</v>
      </c>
      <c r="Z659" s="4">
        <v>46281</v>
      </c>
      <c r="AA659" s="3" t="s">
        <v>1130</v>
      </c>
      <c r="AB659" s="3" t="s">
        <v>1131</v>
      </c>
      <c r="AC659" s="2"/>
      <c r="AD659" s="2" t="s">
        <v>95</v>
      </c>
      <c r="AE659" s="2" t="s">
        <v>74</v>
      </c>
      <c r="AF659" s="2"/>
      <c r="AG659" s="2"/>
      <c r="AH659" s="2"/>
      <c r="AI659" s="2"/>
      <c r="AJ659" s="2" t="s">
        <v>50</v>
      </c>
      <c r="AK659" s="2" t="s">
        <v>49</v>
      </c>
    </row>
    <row r="660" spans="1:37" ht="28.8" x14ac:dyDescent="0.3">
      <c r="A660" s="1">
        <v>789</v>
      </c>
      <c r="B660">
        <v>18082</v>
      </c>
      <c r="F660" s="2" t="s">
        <v>76</v>
      </c>
      <c r="G660" s="2" t="s">
        <v>78</v>
      </c>
      <c r="H660" s="2" t="s">
        <v>37</v>
      </c>
      <c r="I660" s="2" t="s">
        <v>75</v>
      </c>
      <c r="J660" s="2" t="s">
        <v>1137</v>
      </c>
      <c r="K660" s="2" t="s">
        <v>387</v>
      </c>
      <c r="L660" s="2" t="s">
        <v>1133</v>
      </c>
      <c r="M660" s="2" t="s">
        <v>1134</v>
      </c>
      <c r="N660" s="3" t="s">
        <v>1135</v>
      </c>
      <c r="O660" s="2" t="s">
        <v>174</v>
      </c>
      <c r="P660" s="2" t="s">
        <v>65</v>
      </c>
      <c r="Q660" s="2"/>
      <c r="R660" s="2"/>
      <c r="S660" s="2"/>
      <c r="T660" s="2"/>
      <c r="U660">
        <v>0</v>
      </c>
      <c r="V660">
        <v>90</v>
      </c>
      <c r="W660" s="4">
        <v>46041</v>
      </c>
      <c r="X660" s="4">
        <v>46090</v>
      </c>
      <c r="Y660" s="4">
        <v>46090</v>
      </c>
      <c r="Z660" s="4">
        <v>46180</v>
      </c>
      <c r="AA660" s="3"/>
      <c r="AB660" s="3" t="s">
        <v>1136</v>
      </c>
      <c r="AC660" s="2"/>
      <c r="AD660" s="2" t="s">
        <v>95</v>
      </c>
      <c r="AE660" s="2" t="s">
        <v>74</v>
      </c>
      <c r="AF660" s="2"/>
      <c r="AG660" s="2"/>
      <c r="AH660" s="2"/>
      <c r="AI660" s="2"/>
      <c r="AJ660" s="2" t="s">
        <v>50</v>
      </c>
      <c r="AK660" s="2" t="s">
        <v>49</v>
      </c>
    </row>
    <row r="661" spans="1:37" ht="28.8" x14ac:dyDescent="0.3">
      <c r="A661" s="1">
        <v>790</v>
      </c>
      <c r="B661">
        <v>18084</v>
      </c>
      <c r="F661" s="2" t="s">
        <v>76</v>
      </c>
      <c r="G661" s="2" t="s">
        <v>78</v>
      </c>
      <c r="H661" s="2" t="s">
        <v>37</v>
      </c>
      <c r="I661" s="2" t="s">
        <v>75</v>
      </c>
      <c r="J661" s="2" t="s">
        <v>1139</v>
      </c>
      <c r="K661" s="2" t="s">
        <v>387</v>
      </c>
      <c r="L661" s="2" t="s">
        <v>402</v>
      </c>
      <c r="M661" s="2" t="s">
        <v>403</v>
      </c>
      <c r="N661" s="3" t="s">
        <v>1138</v>
      </c>
      <c r="O661" s="2" t="s">
        <v>60</v>
      </c>
      <c r="P661" s="2" t="s">
        <v>65</v>
      </c>
      <c r="Q661" s="2"/>
      <c r="R661" s="2"/>
      <c r="S661" s="2"/>
      <c r="T661" s="2"/>
      <c r="U661">
        <v>0</v>
      </c>
      <c r="V661">
        <v>90</v>
      </c>
      <c r="W661" s="4">
        <v>46041</v>
      </c>
      <c r="X661" s="4">
        <v>46090</v>
      </c>
      <c r="Y661" s="4">
        <v>46090</v>
      </c>
      <c r="Z661" s="4">
        <v>46180</v>
      </c>
      <c r="AA661" s="3"/>
      <c r="AB661" s="3" t="s">
        <v>1136</v>
      </c>
      <c r="AC661" s="2"/>
      <c r="AD661" s="2" t="s">
        <v>95</v>
      </c>
      <c r="AE661" s="2" t="s">
        <v>74</v>
      </c>
      <c r="AF661" s="2"/>
      <c r="AG661" s="2"/>
      <c r="AH661" s="2"/>
      <c r="AI661" s="2"/>
      <c r="AJ661" s="2" t="s">
        <v>50</v>
      </c>
      <c r="AK661" s="2" t="s">
        <v>49</v>
      </c>
    </row>
    <row r="662" spans="1:37" ht="28.8" x14ac:dyDescent="0.3">
      <c r="A662" s="1">
        <v>791</v>
      </c>
      <c r="B662">
        <v>18086</v>
      </c>
      <c r="F662" s="2" t="s">
        <v>76</v>
      </c>
      <c r="G662" s="2" t="s">
        <v>78</v>
      </c>
      <c r="H662" s="2" t="s">
        <v>37</v>
      </c>
      <c r="I662" s="2" t="s">
        <v>75</v>
      </c>
      <c r="J662" s="2" t="s">
        <v>138</v>
      </c>
      <c r="K662" s="2" t="s">
        <v>387</v>
      </c>
      <c r="L662" s="2" t="s">
        <v>417</v>
      </c>
      <c r="M662" s="2" t="s">
        <v>418</v>
      </c>
      <c r="N662" s="3" t="s">
        <v>1140</v>
      </c>
      <c r="O662" s="2" t="s">
        <v>60</v>
      </c>
      <c r="P662" s="2" t="s">
        <v>65</v>
      </c>
      <c r="Q662" s="2"/>
      <c r="R662" s="2"/>
      <c r="S662" s="2"/>
      <c r="T662" s="2"/>
      <c r="U662">
        <v>0</v>
      </c>
      <c r="V662">
        <v>90</v>
      </c>
      <c r="W662" s="4">
        <v>46041</v>
      </c>
      <c r="X662" s="4">
        <v>46101</v>
      </c>
      <c r="Y662" s="4">
        <v>46101</v>
      </c>
      <c r="Z662" s="4">
        <v>46191</v>
      </c>
      <c r="AA662" s="3"/>
      <c r="AB662" s="3" t="s">
        <v>1079</v>
      </c>
      <c r="AC662" s="2"/>
      <c r="AD662" s="2" t="s">
        <v>95</v>
      </c>
      <c r="AE662" s="2" t="s">
        <v>74</v>
      </c>
      <c r="AF662" s="2"/>
      <c r="AG662" s="2"/>
      <c r="AH662" s="2"/>
      <c r="AI662" s="2"/>
      <c r="AJ662" s="2" t="s">
        <v>50</v>
      </c>
      <c r="AK662" s="2" t="s">
        <v>49</v>
      </c>
    </row>
    <row r="663" spans="1:37" ht="43.2" x14ac:dyDescent="0.3">
      <c r="A663" s="1">
        <v>792</v>
      </c>
      <c r="B663">
        <v>18067</v>
      </c>
      <c r="F663" s="2" t="s">
        <v>58</v>
      </c>
      <c r="G663" s="2" t="s">
        <v>78</v>
      </c>
      <c r="H663" s="2" t="s">
        <v>37</v>
      </c>
      <c r="I663" s="2" t="s">
        <v>75</v>
      </c>
      <c r="J663" s="2" t="s">
        <v>1083</v>
      </c>
      <c r="K663" s="2" t="s">
        <v>503</v>
      </c>
      <c r="L663" s="2" t="s">
        <v>83</v>
      </c>
      <c r="M663" s="2" t="s">
        <v>506</v>
      </c>
      <c r="N663" s="3" t="s">
        <v>1141</v>
      </c>
      <c r="O663" s="2" t="s">
        <v>53</v>
      </c>
      <c r="P663" s="2" t="s">
        <v>65</v>
      </c>
      <c r="Q663" s="2"/>
      <c r="R663" s="2" t="s">
        <v>91</v>
      </c>
      <c r="S663" s="2" t="s">
        <v>1082</v>
      </c>
      <c r="T663" s="2" t="s">
        <v>116</v>
      </c>
      <c r="U663">
        <v>0</v>
      </c>
      <c r="V663">
        <v>180</v>
      </c>
      <c r="W663" s="4">
        <v>46042</v>
      </c>
      <c r="X663" s="4">
        <v>46069</v>
      </c>
      <c r="Y663" s="4">
        <v>46069</v>
      </c>
      <c r="Z663" s="4">
        <v>46249</v>
      </c>
      <c r="AA663" s="3" t="s">
        <v>1142</v>
      </c>
      <c r="AB663" s="3" t="s">
        <v>1143</v>
      </c>
      <c r="AC663" s="2"/>
      <c r="AD663" s="2" t="s">
        <v>95</v>
      </c>
      <c r="AE663" s="2" t="s">
        <v>94</v>
      </c>
      <c r="AF663" s="2"/>
      <c r="AG663" s="2"/>
      <c r="AH663" s="2"/>
      <c r="AI663" s="2"/>
      <c r="AJ663" s="2" t="s">
        <v>50</v>
      </c>
      <c r="AK663" s="2" t="s">
        <v>49</v>
      </c>
    </row>
    <row r="664" spans="1:37" ht="28.8" x14ac:dyDescent="0.3">
      <c r="A664" s="1">
        <v>793</v>
      </c>
      <c r="B664">
        <v>18068</v>
      </c>
      <c r="F664" s="2" t="s">
        <v>76</v>
      </c>
      <c r="G664" s="2" t="s">
        <v>78</v>
      </c>
      <c r="H664" s="2" t="s">
        <v>37</v>
      </c>
      <c r="I664" s="2" t="s">
        <v>75</v>
      </c>
      <c r="J664" s="2" t="s">
        <v>138</v>
      </c>
      <c r="K664" s="2" t="s">
        <v>503</v>
      </c>
      <c r="L664" s="2" t="s">
        <v>1071</v>
      </c>
      <c r="M664" s="2" t="s">
        <v>1144</v>
      </c>
      <c r="N664" s="3" t="s">
        <v>1145</v>
      </c>
      <c r="O664" s="2" t="s">
        <v>60</v>
      </c>
      <c r="P664" s="2" t="s">
        <v>65</v>
      </c>
      <c r="Q664" s="2"/>
      <c r="R664" s="2"/>
      <c r="S664" s="2"/>
      <c r="T664" s="2"/>
      <c r="U664">
        <v>0</v>
      </c>
      <c r="V664">
        <v>90</v>
      </c>
      <c r="W664" s="4">
        <v>46042</v>
      </c>
      <c r="X664" s="4">
        <v>46069</v>
      </c>
      <c r="Y664" s="4">
        <v>46069</v>
      </c>
      <c r="Z664" s="4">
        <v>46159</v>
      </c>
      <c r="AA664" s="3"/>
      <c r="AB664" s="3" t="s">
        <v>1143</v>
      </c>
      <c r="AC664" s="2"/>
      <c r="AD664" s="2" t="s">
        <v>95</v>
      </c>
      <c r="AE664" s="2" t="s">
        <v>94</v>
      </c>
      <c r="AF664" s="2"/>
      <c r="AG664" s="2"/>
      <c r="AH664" s="2"/>
      <c r="AI664" s="2"/>
      <c r="AJ664" s="2" t="s">
        <v>50</v>
      </c>
      <c r="AK664" s="2" t="s">
        <v>49</v>
      </c>
    </row>
    <row r="665" spans="1:37" ht="28.8" x14ac:dyDescent="0.3">
      <c r="A665" s="1">
        <v>794</v>
      </c>
      <c r="B665">
        <v>18069</v>
      </c>
      <c r="F665" s="2" t="s">
        <v>58</v>
      </c>
      <c r="G665" s="2" t="s">
        <v>78</v>
      </c>
      <c r="H665" s="2" t="s">
        <v>37</v>
      </c>
      <c r="I665" s="2" t="s">
        <v>75</v>
      </c>
      <c r="J665" s="2" t="s">
        <v>1147</v>
      </c>
      <c r="K665" s="2" t="s">
        <v>503</v>
      </c>
      <c r="L665" s="2" t="s">
        <v>170</v>
      </c>
      <c r="M665" s="2" t="s">
        <v>508</v>
      </c>
      <c r="N665" s="3" t="s">
        <v>1141</v>
      </c>
      <c r="O665" s="2" t="s">
        <v>53</v>
      </c>
      <c r="P665" s="2" t="s">
        <v>65</v>
      </c>
      <c r="Q665" s="2"/>
      <c r="R665" s="2" t="s">
        <v>1087</v>
      </c>
      <c r="S665" s="2" t="s">
        <v>1088</v>
      </c>
      <c r="T665" s="2" t="s">
        <v>116</v>
      </c>
      <c r="U665">
        <v>0</v>
      </c>
      <c r="V665">
        <v>90</v>
      </c>
      <c r="W665" s="4">
        <v>46042</v>
      </c>
      <c r="X665" s="4">
        <v>46072</v>
      </c>
      <c r="Y665" s="4">
        <v>46072</v>
      </c>
      <c r="Z665" s="4">
        <v>46162</v>
      </c>
      <c r="AA665" s="3" t="s">
        <v>1130</v>
      </c>
      <c r="AB665" s="3" t="s">
        <v>1146</v>
      </c>
      <c r="AC665" s="2"/>
      <c r="AD665" s="2" t="s">
        <v>95</v>
      </c>
      <c r="AE665" s="2" t="s">
        <v>74</v>
      </c>
      <c r="AF665" s="2"/>
      <c r="AG665" s="2"/>
      <c r="AH665" s="2"/>
      <c r="AI665" s="2"/>
      <c r="AJ665" s="2" t="s">
        <v>50</v>
      </c>
      <c r="AK665" s="2" t="s">
        <v>49</v>
      </c>
    </row>
    <row r="666" spans="1:37" ht="28.8" x14ac:dyDescent="0.3">
      <c r="A666" s="1">
        <v>795</v>
      </c>
      <c r="B666">
        <v>18072</v>
      </c>
      <c r="F666" s="2" t="s">
        <v>76</v>
      </c>
      <c r="G666" s="2" t="s">
        <v>78</v>
      </c>
      <c r="H666" s="2" t="s">
        <v>37</v>
      </c>
      <c r="I666" s="2" t="s">
        <v>75</v>
      </c>
      <c r="J666" s="2" t="s">
        <v>138</v>
      </c>
      <c r="K666" s="2" t="s">
        <v>503</v>
      </c>
      <c r="L666" s="2" t="s">
        <v>1148</v>
      </c>
      <c r="M666" s="2" t="s">
        <v>1149</v>
      </c>
      <c r="N666" s="3" t="s">
        <v>1150</v>
      </c>
      <c r="O666" s="2" t="s">
        <v>174</v>
      </c>
      <c r="P666" s="2" t="s">
        <v>65</v>
      </c>
      <c r="Q666" s="2"/>
      <c r="R666" s="2"/>
      <c r="S666" s="2"/>
      <c r="T666" s="2"/>
      <c r="U666">
        <v>0</v>
      </c>
      <c r="V666">
        <v>90</v>
      </c>
      <c r="W666" s="4">
        <v>46042</v>
      </c>
      <c r="X666" s="4">
        <v>46073</v>
      </c>
      <c r="Y666" s="4">
        <v>46073</v>
      </c>
      <c r="Z666" s="4">
        <v>46163</v>
      </c>
      <c r="AA666" s="3"/>
      <c r="AB666" s="3" t="s">
        <v>1136</v>
      </c>
      <c r="AC666" s="2"/>
      <c r="AD666" s="2" t="s">
        <v>95</v>
      </c>
      <c r="AE666" s="2" t="s">
        <v>74</v>
      </c>
      <c r="AF666" s="2"/>
      <c r="AG666" s="2"/>
      <c r="AH666" s="2"/>
      <c r="AI666" s="2"/>
      <c r="AJ666" s="2" t="s">
        <v>50</v>
      </c>
      <c r="AK666" s="2" t="s">
        <v>49</v>
      </c>
    </row>
    <row r="667" spans="1:37" ht="28.8" x14ac:dyDescent="0.3">
      <c r="A667" s="1">
        <v>796</v>
      </c>
      <c r="B667">
        <v>18074</v>
      </c>
      <c r="F667" s="2" t="s">
        <v>76</v>
      </c>
      <c r="G667" s="2" t="s">
        <v>78</v>
      </c>
      <c r="H667" s="2" t="s">
        <v>37</v>
      </c>
      <c r="I667" s="2" t="s">
        <v>75</v>
      </c>
      <c r="J667" s="2" t="s">
        <v>1154</v>
      </c>
      <c r="K667" s="2" t="s">
        <v>503</v>
      </c>
      <c r="L667" s="2" t="s">
        <v>499</v>
      </c>
      <c r="M667" s="2" t="s">
        <v>1151</v>
      </c>
      <c r="N667" s="3" t="s">
        <v>1152</v>
      </c>
      <c r="O667" s="2" t="s">
        <v>174</v>
      </c>
      <c r="P667" s="2" t="s">
        <v>65</v>
      </c>
      <c r="Q667" s="2"/>
      <c r="R667" s="2"/>
      <c r="S667" s="2"/>
      <c r="T667" s="2"/>
      <c r="U667">
        <v>0</v>
      </c>
      <c r="V667">
        <v>90</v>
      </c>
      <c r="W667" s="4">
        <v>46042</v>
      </c>
      <c r="X667" s="4">
        <v>46072</v>
      </c>
      <c r="Y667" s="4">
        <v>46072</v>
      </c>
      <c r="Z667" s="4">
        <v>46162</v>
      </c>
      <c r="AA667" s="3"/>
      <c r="AB667" s="3" t="s">
        <v>1153</v>
      </c>
      <c r="AC667" s="2"/>
      <c r="AD667" s="2" t="s">
        <v>95</v>
      </c>
      <c r="AE667" s="2" t="s">
        <v>73</v>
      </c>
      <c r="AF667" s="2"/>
      <c r="AG667" s="2"/>
      <c r="AH667" s="2"/>
      <c r="AI667" s="2"/>
      <c r="AJ667" s="2" t="s">
        <v>50</v>
      </c>
      <c r="AK667" s="2" t="s">
        <v>49</v>
      </c>
    </row>
    <row r="668" spans="1:37" ht="28.8" x14ac:dyDescent="0.3">
      <c r="A668" s="1">
        <v>797</v>
      </c>
      <c r="B668">
        <v>18076</v>
      </c>
      <c r="F668" s="2" t="s">
        <v>76</v>
      </c>
      <c r="G668" s="2" t="s">
        <v>78</v>
      </c>
      <c r="H668" s="2" t="s">
        <v>37</v>
      </c>
      <c r="I668" s="2" t="s">
        <v>75</v>
      </c>
      <c r="J668" s="2" t="s">
        <v>417</v>
      </c>
      <c r="K668" s="2" t="s">
        <v>503</v>
      </c>
      <c r="L668" s="2" t="s">
        <v>437</v>
      </c>
      <c r="M668" s="2" t="s">
        <v>1155</v>
      </c>
      <c r="N668" s="3" t="s">
        <v>1156</v>
      </c>
      <c r="O668" s="2" t="s">
        <v>174</v>
      </c>
      <c r="P668" s="2" t="s">
        <v>65</v>
      </c>
      <c r="Q668" s="2"/>
      <c r="R668" s="2"/>
      <c r="S668" s="2"/>
      <c r="T668" s="2"/>
      <c r="U668">
        <v>0</v>
      </c>
      <c r="V668">
        <v>90</v>
      </c>
      <c r="W668" s="4">
        <v>46042</v>
      </c>
      <c r="X668" s="4">
        <v>46072</v>
      </c>
      <c r="Y668" s="4">
        <v>46072</v>
      </c>
      <c r="Z668" s="4">
        <v>46162</v>
      </c>
      <c r="AA668" s="3"/>
      <c r="AB668" s="3" t="s">
        <v>1153</v>
      </c>
      <c r="AC668" s="2"/>
      <c r="AD668" s="2" t="s">
        <v>95</v>
      </c>
      <c r="AE668" s="2" t="s">
        <v>95</v>
      </c>
      <c r="AF668" s="2"/>
      <c r="AG668" s="2"/>
      <c r="AH668" s="2"/>
      <c r="AI668" s="2"/>
      <c r="AJ668" s="2" t="s">
        <v>50</v>
      </c>
      <c r="AK668" s="2" t="s">
        <v>49</v>
      </c>
    </row>
    <row r="669" spans="1:37" ht="43.2" x14ac:dyDescent="0.3">
      <c r="A669" s="1">
        <v>798</v>
      </c>
      <c r="B669">
        <v>18047</v>
      </c>
      <c r="F669" s="2" t="s">
        <v>58</v>
      </c>
      <c r="G669" s="2" t="s">
        <v>78</v>
      </c>
      <c r="H669" s="2" t="s">
        <v>37</v>
      </c>
      <c r="I669" s="2" t="s">
        <v>75</v>
      </c>
      <c r="J669" s="2" t="s">
        <v>1083</v>
      </c>
      <c r="K669" s="2" t="s">
        <v>526</v>
      </c>
      <c r="L669" s="2" t="s">
        <v>83</v>
      </c>
      <c r="M669" s="2" t="s">
        <v>528</v>
      </c>
      <c r="N669" s="3" t="s">
        <v>1141</v>
      </c>
      <c r="O669" s="2" t="s">
        <v>53</v>
      </c>
      <c r="P669" s="2" t="s">
        <v>65</v>
      </c>
      <c r="Q669" s="2"/>
      <c r="R669" s="2" t="s">
        <v>91</v>
      </c>
      <c r="S669" s="2" t="s">
        <v>1082</v>
      </c>
      <c r="T669" s="2" t="s">
        <v>116</v>
      </c>
      <c r="U669">
        <v>0</v>
      </c>
      <c r="V669">
        <v>180</v>
      </c>
      <c r="W669" s="4">
        <v>46044</v>
      </c>
      <c r="X669" s="4">
        <v>46069</v>
      </c>
      <c r="Y669" s="4">
        <v>46069</v>
      </c>
      <c r="Z669" s="4">
        <v>46249</v>
      </c>
      <c r="AA669" s="3" t="s">
        <v>1142</v>
      </c>
      <c r="AB669" s="3" t="s">
        <v>1143</v>
      </c>
      <c r="AC669" s="2"/>
      <c r="AD669" s="2" t="s">
        <v>95</v>
      </c>
      <c r="AE669" s="2" t="s">
        <v>94</v>
      </c>
      <c r="AF669" s="2"/>
      <c r="AG669" s="2"/>
      <c r="AH669" s="2"/>
      <c r="AI669" s="2"/>
      <c r="AJ669" s="2" t="s">
        <v>50</v>
      </c>
      <c r="AK669" s="2" t="s">
        <v>49</v>
      </c>
    </row>
    <row r="670" spans="1:37" ht="28.8" x14ac:dyDescent="0.3">
      <c r="A670" s="1">
        <v>800</v>
      </c>
      <c r="B670">
        <v>18049</v>
      </c>
      <c r="F670" s="2" t="s">
        <v>76</v>
      </c>
      <c r="G670" s="2" t="s">
        <v>78</v>
      </c>
      <c r="H670" s="2" t="s">
        <v>37</v>
      </c>
      <c r="I670" s="2" t="s">
        <v>75</v>
      </c>
      <c r="J670" s="2" t="s">
        <v>138</v>
      </c>
      <c r="K670" s="2" t="s">
        <v>526</v>
      </c>
      <c r="L670" s="2" t="s">
        <v>149</v>
      </c>
      <c r="M670" s="2" t="s">
        <v>529</v>
      </c>
      <c r="N670" s="3" t="s">
        <v>1157</v>
      </c>
      <c r="O670" s="2" t="s">
        <v>60</v>
      </c>
      <c r="P670" s="2" t="s">
        <v>65</v>
      </c>
      <c r="Q670" s="2"/>
      <c r="R670" s="2"/>
      <c r="S670" s="2"/>
      <c r="T670" s="2"/>
      <c r="U670">
        <v>0</v>
      </c>
      <c r="V670">
        <v>90</v>
      </c>
      <c r="W670" s="4">
        <v>46044</v>
      </c>
      <c r="X670" s="4">
        <v>46069</v>
      </c>
      <c r="Y670" s="4">
        <v>46069</v>
      </c>
      <c r="Z670" s="4">
        <v>46159</v>
      </c>
      <c r="AA670" s="3"/>
      <c r="AB670" s="3" t="s">
        <v>1143</v>
      </c>
      <c r="AC670" s="2"/>
      <c r="AD670" s="2" t="s">
        <v>95</v>
      </c>
      <c r="AE670" s="2" t="s">
        <v>94</v>
      </c>
      <c r="AF670" s="2"/>
      <c r="AG670" s="2"/>
      <c r="AH670" s="2"/>
      <c r="AI670" s="2"/>
      <c r="AJ670" s="2" t="s">
        <v>50</v>
      </c>
      <c r="AK670" s="2" t="s">
        <v>49</v>
      </c>
    </row>
    <row r="671" spans="1:37" ht="28.8" x14ac:dyDescent="0.3">
      <c r="A671" s="1">
        <v>801</v>
      </c>
      <c r="B671">
        <v>18050</v>
      </c>
      <c r="F671" s="2" t="s">
        <v>76</v>
      </c>
      <c r="G671" s="2" t="s">
        <v>78</v>
      </c>
      <c r="H671" s="2" t="s">
        <v>37</v>
      </c>
      <c r="I671" s="2" t="s">
        <v>75</v>
      </c>
      <c r="J671" s="2" t="s">
        <v>1154</v>
      </c>
      <c r="K671" s="2" t="s">
        <v>526</v>
      </c>
      <c r="L671" s="2" t="s">
        <v>499</v>
      </c>
      <c r="M671" s="2" t="s">
        <v>534</v>
      </c>
      <c r="N671" s="3" t="s">
        <v>1152</v>
      </c>
      <c r="O671" s="2" t="s">
        <v>60</v>
      </c>
      <c r="P671" s="2" t="s">
        <v>65</v>
      </c>
      <c r="Q671" s="2"/>
      <c r="R671" s="2"/>
      <c r="S671" s="2"/>
      <c r="T671" s="2"/>
      <c r="U671">
        <v>0</v>
      </c>
      <c r="V671">
        <v>90</v>
      </c>
      <c r="W671" s="4">
        <v>46044</v>
      </c>
      <c r="X671" s="4">
        <v>46090</v>
      </c>
      <c r="Y671" s="4">
        <v>46090</v>
      </c>
      <c r="Z671" s="4">
        <v>46180</v>
      </c>
      <c r="AA671" s="3"/>
      <c r="AB671" s="3" t="s">
        <v>1131</v>
      </c>
      <c r="AC671" s="2"/>
      <c r="AD671" s="2" t="s">
        <v>95</v>
      </c>
      <c r="AE671" s="2" t="s">
        <v>74</v>
      </c>
      <c r="AF671" s="2"/>
      <c r="AG671" s="2"/>
      <c r="AH671" s="2"/>
      <c r="AI671" s="2"/>
      <c r="AJ671" s="2" t="s">
        <v>50</v>
      </c>
      <c r="AK671" s="2" t="s">
        <v>49</v>
      </c>
    </row>
    <row r="672" spans="1:37" ht="28.8" x14ac:dyDescent="0.3">
      <c r="A672" s="1">
        <v>802</v>
      </c>
      <c r="B672">
        <v>18051</v>
      </c>
      <c r="F672" s="2" t="s">
        <v>76</v>
      </c>
      <c r="G672" s="2" t="s">
        <v>78</v>
      </c>
      <c r="H672" s="2" t="s">
        <v>37</v>
      </c>
      <c r="I672" s="2" t="s">
        <v>75</v>
      </c>
      <c r="J672" s="2" t="s">
        <v>874</v>
      </c>
      <c r="K672" s="2" t="s">
        <v>526</v>
      </c>
      <c r="L672" s="2" t="s">
        <v>1094</v>
      </c>
      <c r="M672" s="2" t="s">
        <v>1158</v>
      </c>
      <c r="N672" s="3" t="s">
        <v>1156</v>
      </c>
      <c r="O672" s="2" t="s">
        <v>60</v>
      </c>
      <c r="P672" s="2" t="s">
        <v>65</v>
      </c>
      <c r="Q672" s="2"/>
      <c r="R672" s="2"/>
      <c r="S672" s="2"/>
      <c r="T672" s="2"/>
      <c r="U672">
        <v>0</v>
      </c>
      <c r="V672">
        <v>90</v>
      </c>
      <c r="W672" s="4">
        <v>46044</v>
      </c>
      <c r="X672" s="4">
        <v>46090</v>
      </c>
      <c r="Y672" s="4">
        <v>46090</v>
      </c>
      <c r="Z672" s="4">
        <v>46180</v>
      </c>
      <c r="AA672" s="3"/>
      <c r="AB672" s="3" t="s">
        <v>1136</v>
      </c>
      <c r="AC672" s="2"/>
      <c r="AD672" s="2" t="s">
        <v>95</v>
      </c>
      <c r="AE672" s="2" t="s">
        <v>74</v>
      </c>
      <c r="AF672" s="2"/>
      <c r="AG672" s="2"/>
      <c r="AH672" s="2"/>
      <c r="AI672" s="2"/>
      <c r="AJ672" s="2" t="s">
        <v>50</v>
      </c>
      <c r="AK672" s="2" t="s">
        <v>49</v>
      </c>
    </row>
    <row r="673" spans="1:37" ht="28.8" x14ac:dyDescent="0.3">
      <c r="A673" s="1">
        <v>803</v>
      </c>
      <c r="B673">
        <v>18052</v>
      </c>
      <c r="F673" s="2" t="s">
        <v>76</v>
      </c>
      <c r="G673" s="2" t="s">
        <v>78</v>
      </c>
      <c r="H673" s="2" t="s">
        <v>37</v>
      </c>
      <c r="I673" s="2" t="s">
        <v>75</v>
      </c>
      <c r="J673" s="2" t="s">
        <v>874</v>
      </c>
      <c r="K673" s="2" t="s">
        <v>526</v>
      </c>
      <c r="L673" s="2" t="s">
        <v>1159</v>
      </c>
      <c r="M673" s="2"/>
      <c r="N673" s="3" t="s">
        <v>1160</v>
      </c>
      <c r="O673" s="2" t="s">
        <v>60</v>
      </c>
      <c r="P673" s="2" t="s">
        <v>65</v>
      </c>
      <c r="Q673" s="2"/>
      <c r="R673" s="2"/>
      <c r="S673" s="2"/>
      <c r="T673" s="2"/>
      <c r="U673">
        <v>0</v>
      </c>
      <c r="V673">
        <v>90</v>
      </c>
      <c r="W673" s="4">
        <v>46044</v>
      </c>
      <c r="X673" s="4">
        <v>46072</v>
      </c>
      <c r="Y673" s="4">
        <v>46072</v>
      </c>
      <c r="Z673" s="4">
        <v>46162</v>
      </c>
      <c r="AA673" s="3"/>
      <c r="AB673" s="3" t="s">
        <v>1153</v>
      </c>
      <c r="AC673" s="2"/>
      <c r="AD673" s="2" t="s">
        <v>95</v>
      </c>
      <c r="AE673" s="2" t="s">
        <v>73</v>
      </c>
      <c r="AF673" s="2"/>
      <c r="AG673" s="2"/>
      <c r="AH673" s="2"/>
      <c r="AI673" s="2"/>
      <c r="AJ673" s="2" t="s">
        <v>50</v>
      </c>
      <c r="AK673" s="2" t="s">
        <v>49</v>
      </c>
    </row>
    <row r="674" spans="1:37" ht="28.8" x14ac:dyDescent="0.3">
      <c r="A674" s="1">
        <v>804</v>
      </c>
      <c r="B674">
        <v>18053</v>
      </c>
      <c r="F674" s="2" t="s">
        <v>58</v>
      </c>
      <c r="G674" s="2" t="s">
        <v>78</v>
      </c>
      <c r="H674" s="2" t="s">
        <v>37</v>
      </c>
      <c r="I674" s="2" t="s">
        <v>75</v>
      </c>
      <c r="J674" s="2" t="s">
        <v>1164</v>
      </c>
      <c r="K674" s="2" t="s">
        <v>526</v>
      </c>
      <c r="L674" s="2" t="s">
        <v>1071</v>
      </c>
      <c r="M674" s="2"/>
      <c r="N674" s="3" t="s">
        <v>1161</v>
      </c>
      <c r="O674" s="2" t="s">
        <v>53</v>
      </c>
      <c r="P674" s="2" t="s">
        <v>79</v>
      </c>
      <c r="Q674" s="2"/>
      <c r="R674" s="2" t="s">
        <v>1162</v>
      </c>
      <c r="S674" s="2" t="s">
        <v>1163</v>
      </c>
      <c r="T674" s="2" t="s">
        <v>116</v>
      </c>
      <c r="U674">
        <v>0</v>
      </c>
      <c r="V674">
        <v>360</v>
      </c>
      <c r="W674" s="4">
        <v>46044</v>
      </c>
      <c r="X674" s="4">
        <v>46072</v>
      </c>
      <c r="Y674" s="4">
        <v>46072</v>
      </c>
      <c r="Z674" s="4">
        <v>46432</v>
      </c>
      <c r="AA674" s="3"/>
      <c r="AB674" s="3" t="s">
        <v>1153</v>
      </c>
      <c r="AC674" s="2"/>
      <c r="AD674" s="2" t="s">
        <v>95</v>
      </c>
      <c r="AE674" s="2" t="s">
        <v>73</v>
      </c>
      <c r="AF674" s="2"/>
      <c r="AG674" s="2"/>
      <c r="AH674" s="2"/>
      <c r="AI674" s="2"/>
      <c r="AJ674" s="2" t="s">
        <v>50</v>
      </c>
      <c r="AK674" s="2" t="s">
        <v>49</v>
      </c>
    </row>
    <row r="675" spans="1:37" ht="28.8" x14ac:dyDescent="0.3">
      <c r="A675" s="1">
        <v>805</v>
      </c>
      <c r="B675">
        <v>18054</v>
      </c>
      <c r="F675" s="2" t="s">
        <v>58</v>
      </c>
      <c r="G675" s="2" t="s">
        <v>78</v>
      </c>
      <c r="H675" s="2" t="s">
        <v>37</v>
      </c>
      <c r="I675" s="2" t="s">
        <v>75</v>
      </c>
      <c r="J675" s="2" t="s">
        <v>93</v>
      </c>
      <c r="K675" s="2" t="s">
        <v>526</v>
      </c>
      <c r="L675" s="2" t="s">
        <v>1071</v>
      </c>
      <c r="M675" s="2"/>
      <c r="N675" s="3" t="s">
        <v>1165</v>
      </c>
      <c r="O675" s="2" t="s">
        <v>53</v>
      </c>
      <c r="P675" s="2" t="s">
        <v>79</v>
      </c>
      <c r="Q675" s="2"/>
      <c r="R675" s="2" t="s">
        <v>91</v>
      </c>
      <c r="S675" s="2" t="s">
        <v>92</v>
      </c>
      <c r="T675" s="2"/>
      <c r="U675">
        <v>0</v>
      </c>
      <c r="V675">
        <v>180</v>
      </c>
      <c r="W675" s="4">
        <v>46044</v>
      </c>
      <c r="X675" s="4">
        <v>46070</v>
      </c>
      <c r="Y675" s="4">
        <v>46070</v>
      </c>
      <c r="Z675" s="4">
        <v>46250</v>
      </c>
      <c r="AA675" s="3" t="s">
        <v>1166</v>
      </c>
      <c r="AB675" s="3" t="s">
        <v>1167</v>
      </c>
      <c r="AC675" s="2"/>
      <c r="AD675" s="2" t="s">
        <v>95</v>
      </c>
      <c r="AE675" s="2" t="s">
        <v>95</v>
      </c>
      <c r="AF675" s="2"/>
      <c r="AG675" s="2"/>
      <c r="AH675" s="2"/>
      <c r="AI675" s="2"/>
      <c r="AJ675" s="2" t="s">
        <v>50</v>
      </c>
      <c r="AK675" s="2" t="s">
        <v>49</v>
      </c>
    </row>
    <row r="676" spans="1:37" ht="43.2" x14ac:dyDescent="0.3">
      <c r="A676" s="1">
        <v>806</v>
      </c>
      <c r="B676">
        <v>18056</v>
      </c>
      <c r="F676" s="2" t="s">
        <v>47</v>
      </c>
      <c r="G676" s="2" t="s">
        <v>78</v>
      </c>
      <c r="H676" s="2" t="s">
        <v>37</v>
      </c>
      <c r="I676" s="2" t="s">
        <v>75</v>
      </c>
      <c r="J676" s="2" t="s">
        <v>1169</v>
      </c>
      <c r="K676" s="2" t="s">
        <v>526</v>
      </c>
      <c r="L676" s="2" t="s">
        <v>588</v>
      </c>
      <c r="M676" s="2" t="s">
        <v>596</v>
      </c>
      <c r="N676" s="3" t="s">
        <v>1168</v>
      </c>
      <c r="O676" s="2" t="s">
        <v>60</v>
      </c>
      <c r="P676" s="2" t="s">
        <v>65</v>
      </c>
      <c r="Q676" s="2"/>
      <c r="R676" s="2"/>
      <c r="S676" s="2"/>
      <c r="T676" s="2"/>
      <c r="U676">
        <v>0</v>
      </c>
      <c r="V676">
        <v>90</v>
      </c>
      <c r="W676" s="4">
        <v>46044</v>
      </c>
      <c r="X676" s="4">
        <v>46070</v>
      </c>
      <c r="Y676" s="4">
        <v>46070</v>
      </c>
      <c r="Z676" s="4">
        <v>46160</v>
      </c>
      <c r="AA676" s="3"/>
      <c r="AB676" s="3" t="s">
        <v>1167</v>
      </c>
      <c r="AC676" s="2"/>
      <c r="AD676" s="2" t="s">
        <v>95</v>
      </c>
      <c r="AE676" s="2" t="s">
        <v>95</v>
      </c>
      <c r="AF676" s="2"/>
      <c r="AG676" s="2"/>
      <c r="AH676" s="2"/>
      <c r="AI676" s="2"/>
      <c r="AJ676" s="2" t="s">
        <v>50</v>
      </c>
      <c r="AK676" s="2" t="s">
        <v>49</v>
      </c>
    </row>
    <row r="677" spans="1:37" ht="43.2" x14ac:dyDescent="0.3">
      <c r="A677" s="1">
        <v>807</v>
      </c>
      <c r="B677">
        <v>18057</v>
      </c>
      <c r="F677" s="2" t="s">
        <v>58</v>
      </c>
      <c r="G677" s="2" t="s">
        <v>78</v>
      </c>
      <c r="H677" s="2" t="s">
        <v>37</v>
      </c>
      <c r="I677" s="2" t="s">
        <v>75</v>
      </c>
      <c r="J677" s="2" t="s">
        <v>93</v>
      </c>
      <c r="K677" s="2" t="s">
        <v>514</v>
      </c>
      <c r="L677" s="2" t="s">
        <v>1071</v>
      </c>
      <c r="M677" s="2" t="s">
        <v>1170</v>
      </c>
      <c r="N677" s="3" t="s">
        <v>1171</v>
      </c>
      <c r="O677" s="2" t="s">
        <v>53</v>
      </c>
      <c r="P677" s="2" t="s">
        <v>65</v>
      </c>
      <c r="Q677" s="2"/>
      <c r="R677" s="2" t="s">
        <v>1173</v>
      </c>
      <c r="S677" s="2" t="s">
        <v>1174</v>
      </c>
      <c r="T677" s="2"/>
      <c r="U677">
        <v>0</v>
      </c>
      <c r="V677">
        <v>90</v>
      </c>
      <c r="W677" s="4">
        <v>46043</v>
      </c>
      <c r="X677" s="4">
        <v>46070</v>
      </c>
      <c r="Y677" s="4">
        <v>46070</v>
      </c>
      <c r="Z677" s="4">
        <v>46160</v>
      </c>
      <c r="AA677" s="3" t="s">
        <v>1172</v>
      </c>
      <c r="AB677" s="3" t="s">
        <v>1167</v>
      </c>
      <c r="AC677" s="2"/>
      <c r="AD677" s="2" t="s">
        <v>95</v>
      </c>
      <c r="AE677" s="2" t="s">
        <v>95</v>
      </c>
      <c r="AF677" s="2"/>
      <c r="AG677" s="2"/>
      <c r="AH677" s="2"/>
      <c r="AI677" s="2"/>
      <c r="AJ677" s="2" t="s">
        <v>50</v>
      </c>
      <c r="AK677" s="2" t="s">
        <v>49</v>
      </c>
    </row>
    <row r="678" spans="1:37" ht="28.8" x14ac:dyDescent="0.3">
      <c r="A678" s="1">
        <v>808</v>
      </c>
      <c r="B678">
        <v>18058</v>
      </c>
      <c r="F678" s="2" t="s">
        <v>76</v>
      </c>
      <c r="G678" s="2" t="s">
        <v>78</v>
      </c>
      <c r="H678" s="2" t="s">
        <v>37</v>
      </c>
      <c r="I678" s="2" t="s">
        <v>75</v>
      </c>
      <c r="J678" s="2" t="s">
        <v>138</v>
      </c>
      <c r="K678" s="2" t="s">
        <v>514</v>
      </c>
      <c r="L678" s="2" t="s">
        <v>1159</v>
      </c>
      <c r="M678" s="2" t="s">
        <v>1175</v>
      </c>
      <c r="N678" s="3" t="s">
        <v>1176</v>
      </c>
      <c r="O678" s="2" t="s">
        <v>174</v>
      </c>
      <c r="P678" s="2" t="s">
        <v>65</v>
      </c>
      <c r="Q678" s="2"/>
      <c r="R678" s="2"/>
      <c r="S678" s="2"/>
      <c r="T678" s="2"/>
      <c r="U678">
        <v>0</v>
      </c>
      <c r="V678">
        <v>90</v>
      </c>
      <c r="W678" s="4">
        <v>46043</v>
      </c>
      <c r="X678" s="4">
        <v>46070</v>
      </c>
      <c r="Y678" s="4">
        <v>46070</v>
      </c>
      <c r="Z678" s="4">
        <v>46160</v>
      </c>
      <c r="AA678" s="3"/>
      <c r="AB678" s="3" t="s">
        <v>1085</v>
      </c>
      <c r="AC678" s="2"/>
      <c r="AD678" s="2" t="s">
        <v>95</v>
      </c>
      <c r="AE678" s="2" t="s">
        <v>95</v>
      </c>
      <c r="AF678" s="2"/>
      <c r="AG678" s="2"/>
      <c r="AH678" s="2"/>
      <c r="AI678" s="2"/>
      <c r="AJ678" s="2" t="s">
        <v>50</v>
      </c>
      <c r="AK678" s="2" t="s">
        <v>49</v>
      </c>
    </row>
    <row r="679" spans="1:37" x14ac:dyDescent="0.3">
      <c r="A679" s="1">
        <v>809</v>
      </c>
      <c r="F679" s="2"/>
      <c r="G679" s="2"/>
      <c r="H679" s="2"/>
      <c r="I679" s="2"/>
      <c r="J679" s="2"/>
      <c r="K679" s="2"/>
      <c r="L679" s="2"/>
      <c r="M679" s="2"/>
      <c r="N679" s="3"/>
      <c r="O679" s="2"/>
      <c r="P679" s="2" t="s">
        <v>65</v>
      </c>
      <c r="Q679" s="2"/>
      <c r="R679" s="2"/>
      <c r="S679" s="2"/>
      <c r="T679" s="2"/>
      <c r="U679">
        <v>0</v>
      </c>
      <c r="W679" s="4"/>
      <c r="X679" s="4"/>
      <c r="Y679" s="4"/>
      <c r="Z679" s="4"/>
      <c r="AA679" s="3"/>
      <c r="AB679" s="3"/>
      <c r="AC679" s="2"/>
      <c r="AD679" s="2"/>
      <c r="AE679" s="2"/>
      <c r="AF679" s="2"/>
      <c r="AG679" s="2"/>
      <c r="AH679" s="2"/>
      <c r="AI679" s="2"/>
      <c r="AJ679" s="2" t="s">
        <v>50</v>
      </c>
      <c r="AK679" s="2" t="s">
        <v>49</v>
      </c>
    </row>
    <row r="680" spans="1:37" ht="43.2" x14ac:dyDescent="0.3">
      <c r="A680" s="1">
        <v>810</v>
      </c>
      <c r="B680">
        <v>18060</v>
      </c>
      <c r="F680" s="2" t="s">
        <v>58</v>
      </c>
      <c r="G680" s="2" t="s">
        <v>78</v>
      </c>
      <c r="H680" s="2" t="s">
        <v>37</v>
      </c>
      <c r="I680" s="2" t="s">
        <v>75</v>
      </c>
      <c r="J680" s="2" t="s">
        <v>1083</v>
      </c>
      <c r="K680" s="2" t="s">
        <v>514</v>
      </c>
      <c r="L680" s="2" t="s">
        <v>83</v>
      </c>
      <c r="M680" s="2" t="s">
        <v>518</v>
      </c>
      <c r="N680" s="3" t="s">
        <v>1141</v>
      </c>
      <c r="O680" s="2" t="s">
        <v>53</v>
      </c>
      <c r="P680" s="2" t="s">
        <v>65</v>
      </c>
      <c r="Q680" s="2"/>
      <c r="R680" s="2" t="s">
        <v>91</v>
      </c>
      <c r="S680" s="2" t="s">
        <v>1082</v>
      </c>
      <c r="T680" s="2" t="s">
        <v>116</v>
      </c>
      <c r="U680">
        <v>0</v>
      </c>
      <c r="V680">
        <v>180</v>
      </c>
      <c r="W680" s="4">
        <v>46043</v>
      </c>
      <c r="X680" s="4">
        <v>46101</v>
      </c>
      <c r="Y680" s="4">
        <v>46101</v>
      </c>
      <c r="Z680" s="4">
        <v>46281</v>
      </c>
      <c r="AA680" s="3" t="s">
        <v>1142</v>
      </c>
      <c r="AB680" s="3" t="s">
        <v>1131</v>
      </c>
      <c r="AC680" s="2"/>
      <c r="AD680" s="2" t="s">
        <v>95</v>
      </c>
      <c r="AE680" s="2" t="s">
        <v>74</v>
      </c>
      <c r="AF680" s="2"/>
      <c r="AG680" s="2"/>
      <c r="AH680" s="2"/>
      <c r="AI680" s="2"/>
      <c r="AJ680" s="2" t="s">
        <v>50</v>
      </c>
      <c r="AK680" s="2" t="s">
        <v>49</v>
      </c>
    </row>
    <row r="681" spans="1:37" ht="57.6" x14ac:dyDescent="0.3">
      <c r="A681" s="1">
        <v>811</v>
      </c>
      <c r="B681">
        <v>18061</v>
      </c>
      <c r="F681" s="2" t="s">
        <v>47</v>
      </c>
      <c r="G681" s="2" t="s">
        <v>78</v>
      </c>
      <c r="H681" s="2" t="s">
        <v>37</v>
      </c>
      <c r="I681" s="2" t="s">
        <v>75</v>
      </c>
      <c r="J681" s="2" t="s">
        <v>138</v>
      </c>
      <c r="K681" s="2" t="s">
        <v>514</v>
      </c>
      <c r="L681" s="2" t="s">
        <v>588</v>
      </c>
      <c r="M681" s="2" t="s">
        <v>595</v>
      </c>
      <c r="N681" s="3" t="s">
        <v>1177</v>
      </c>
      <c r="O681" s="2" t="s">
        <v>60</v>
      </c>
      <c r="P681" s="2" t="s">
        <v>420</v>
      </c>
      <c r="Q681" s="2"/>
      <c r="R681" s="2"/>
      <c r="S681" s="2"/>
      <c r="T681" s="2"/>
      <c r="U681">
        <v>0</v>
      </c>
      <c r="V681">
        <v>90</v>
      </c>
      <c r="W681" s="4">
        <v>46043</v>
      </c>
      <c r="X681" s="4">
        <v>46090</v>
      </c>
      <c r="Y681" s="4">
        <v>46090</v>
      </c>
      <c r="Z681" s="4">
        <v>46180</v>
      </c>
      <c r="AA681" s="3"/>
      <c r="AB681" s="3" t="s">
        <v>1136</v>
      </c>
      <c r="AC681" s="2"/>
      <c r="AD681" s="2" t="s">
        <v>95</v>
      </c>
      <c r="AE681" s="2" t="s">
        <v>74</v>
      </c>
      <c r="AF681" s="2"/>
      <c r="AG681" s="2"/>
      <c r="AH681" s="2"/>
      <c r="AI681" s="2"/>
      <c r="AJ681" s="2" t="s">
        <v>50</v>
      </c>
      <c r="AK681" s="2" t="s">
        <v>49</v>
      </c>
    </row>
    <row r="682" spans="1:37" ht="28.8" x14ac:dyDescent="0.3">
      <c r="A682" s="1">
        <v>812</v>
      </c>
      <c r="B682">
        <v>18062</v>
      </c>
      <c r="F682" s="2" t="s">
        <v>76</v>
      </c>
      <c r="G682" s="2" t="s">
        <v>78</v>
      </c>
      <c r="H682" s="2" t="s">
        <v>37</v>
      </c>
      <c r="I682" s="2" t="s">
        <v>75</v>
      </c>
      <c r="J682" s="2" t="s">
        <v>874</v>
      </c>
      <c r="K682" s="2" t="s">
        <v>514</v>
      </c>
      <c r="L682" s="2" t="s">
        <v>1094</v>
      </c>
      <c r="M682" s="2" t="s">
        <v>1178</v>
      </c>
      <c r="N682" s="3" t="s">
        <v>1179</v>
      </c>
      <c r="O682" s="2" t="s">
        <v>174</v>
      </c>
      <c r="P682" s="2" t="s">
        <v>65</v>
      </c>
      <c r="Q682" s="2"/>
      <c r="R682" s="2"/>
      <c r="S682" s="2"/>
      <c r="T682" s="2"/>
      <c r="U682">
        <v>0</v>
      </c>
      <c r="V682">
        <v>90</v>
      </c>
      <c r="W682" s="4">
        <v>46043</v>
      </c>
      <c r="X682" s="4">
        <v>46072</v>
      </c>
      <c r="Y682" s="4">
        <v>46072</v>
      </c>
      <c r="Z682" s="4">
        <v>46162</v>
      </c>
      <c r="AA682" s="3"/>
      <c r="AB682" s="3" t="s">
        <v>1153</v>
      </c>
      <c r="AC682" s="2"/>
      <c r="AD682" s="2" t="s">
        <v>95</v>
      </c>
      <c r="AE682" s="2" t="s">
        <v>73</v>
      </c>
      <c r="AF682" s="2"/>
      <c r="AG682" s="2"/>
      <c r="AH682" s="2"/>
      <c r="AI682" s="2"/>
      <c r="AJ682" s="2" t="s">
        <v>50</v>
      </c>
      <c r="AK682" s="2" t="s">
        <v>49</v>
      </c>
    </row>
    <row r="683" spans="1:37" ht="28.8" x14ac:dyDescent="0.3">
      <c r="A683" s="1">
        <v>813</v>
      </c>
      <c r="B683">
        <v>18063</v>
      </c>
      <c r="F683" s="2" t="s">
        <v>76</v>
      </c>
      <c r="G683" s="2" t="s">
        <v>78</v>
      </c>
      <c r="H683" s="2" t="s">
        <v>37</v>
      </c>
      <c r="I683" s="2" t="s">
        <v>75</v>
      </c>
      <c r="J683" s="2" t="s">
        <v>1154</v>
      </c>
      <c r="K683" s="2" t="s">
        <v>514</v>
      </c>
      <c r="L683" s="2" t="s">
        <v>1180</v>
      </c>
      <c r="M683" s="2" t="s">
        <v>1181</v>
      </c>
      <c r="N683" s="3" t="s">
        <v>1182</v>
      </c>
      <c r="O683" s="2" t="s">
        <v>174</v>
      </c>
      <c r="P683" s="2" t="s">
        <v>65</v>
      </c>
      <c r="Q683" s="2"/>
      <c r="R683" s="2"/>
      <c r="S683" s="2"/>
      <c r="T683" s="2"/>
      <c r="U683">
        <v>0</v>
      </c>
      <c r="V683">
        <v>90</v>
      </c>
      <c r="W683" s="4">
        <v>46043</v>
      </c>
      <c r="X683" s="4">
        <v>46072</v>
      </c>
      <c r="Y683" s="4">
        <v>46072</v>
      </c>
      <c r="Z683" s="4">
        <v>46162</v>
      </c>
      <c r="AA683" s="3"/>
      <c r="AB683" s="3" t="s">
        <v>1153</v>
      </c>
      <c r="AC683" s="2"/>
      <c r="AD683" s="2" t="s">
        <v>95</v>
      </c>
      <c r="AE683" s="2" t="s">
        <v>73</v>
      </c>
      <c r="AF683" s="2"/>
      <c r="AG683" s="2"/>
      <c r="AH683" s="2"/>
      <c r="AI683" s="2"/>
      <c r="AJ683" s="2" t="s">
        <v>50</v>
      </c>
      <c r="AK683" s="2" t="s">
        <v>49</v>
      </c>
    </row>
    <row r="684" spans="1:37" ht="43.2" x14ac:dyDescent="0.3">
      <c r="A684" s="1">
        <v>814</v>
      </c>
      <c r="B684">
        <v>18043</v>
      </c>
      <c r="F684" s="2" t="s">
        <v>58</v>
      </c>
      <c r="G684" s="2" t="s">
        <v>78</v>
      </c>
      <c r="H684" s="2" t="s">
        <v>37</v>
      </c>
      <c r="I684" s="2" t="s">
        <v>75</v>
      </c>
      <c r="J684" s="2" t="s">
        <v>1083</v>
      </c>
      <c r="K684" s="2" t="s">
        <v>538</v>
      </c>
      <c r="L684" s="2" t="s">
        <v>83</v>
      </c>
      <c r="M684" s="2" t="s">
        <v>541</v>
      </c>
      <c r="N684" s="3" t="s">
        <v>1141</v>
      </c>
      <c r="O684" s="2" t="s">
        <v>53</v>
      </c>
      <c r="P684" s="2" t="s">
        <v>65</v>
      </c>
      <c r="Q684" s="2"/>
      <c r="R684" s="2" t="s">
        <v>91</v>
      </c>
      <c r="S684" s="2" t="s">
        <v>1082</v>
      </c>
      <c r="T684" s="2" t="s">
        <v>116</v>
      </c>
      <c r="U684">
        <v>0</v>
      </c>
      <c r="V684">
        <v>180</v>
      </c>
      <c r="W684" s="4">
        <v>46045</v>
      </c>
      <c r="X684" s="4">
        <v>46069</v>
      </c>
      <c r="Y684" s="4">
        <v>46069</v>
      </c>
      <c r="Z684" s="4">
        <v>46249</v>
      </c>
      <c r="AA684" s="3" t="s">
        <v>1142</v>
      </c>
      <c r="AB684" s="3" t="s">
        <v>1143</v>
      </c>
      <c r="AC684" s="2"/>
      <c r="AD684" s="2" t="s">
        <v>95</v>
      </c>
      <c r="AE684" s="2" t="s">
        <v>94</v>
      </c>
      <c r="AF684" s="2"/>
      <c r="AG684" s="2"/>
      <c r="AH684" s="2"/>
      <c r="AI684" s="2"/>
      <c r="AJ684" s="2" t="s">
        <v>50</v>
      </c>
      <c r="AK684" s="2" t="s">
        <v>49</v>
      </c>
    </row>
    <row r="685" spans="1:37" ht="28.8" x14ac:dyDescent="0.3">
      <c r="A685" s="1">
        <v>815</v>
      </c>
      <c r="B685">
        <v>18044</v>
      </c>
      <c r="F685" s="2" t="s">
        <v>76</v>
      </c>
      <c r="G685" s="2" t="s">
        <v>78</v>
      </c>
      <c r="H685" s="2" t="s">
        <v>37</v>
      </c>
      <c r="I685" s="2" t="s">
        <v>75</v>
      </c>
      <c r="J685" s="2" t="s">
        <v>138</v>
      </c>
      <c r="K685" s="2" t="s">
        <v>538</v>
      </c>
      <c r="L685" s="2" t="s">
        <v>149</v>
      </c>
      <c r="M685" s="2" t="s">
        <v>542</v>
      </c>
      <c r="N685" s="3" t="s">
        <v>1157</v>
      </c>
      <c r="O685" s="2" t="s">
        <v>60</v>
      </c>
      <c r="P685" s="2" t="s">
        <v>65</v>
      </c>
      <c r="Q685" s="2"/>
      <c r="R685" s="2"/>
      <c r="S685" s="2"/>
      <c r="T685" s="2"/>
      <c r="U685">
        <v>0</v>
      </c>
      <c r="V685">
        <v>90</v>
      </c>
      <c r="W685" s="4">
        <v>46045</v>
      </c>
      <c r="X685" s="4">
        <v>46069</v>
      </c>
      <c r="Y685" s="4">
        <v>46069</v>
      </c>
      <c r="Z685" s="4">
        <v>46159</v>
      </c>
      <c r="AA685" s="3"/>
      <c r="AB685" s="3" t="s">
        <v>1143</v>
      </c>
      <c r="AC685" s="2"/>
      <c r="AD685" s="2" t="s">
        <v>95</v>
      </c>
      <c r="AE685" s="2" t="s">
        <v>94</v>
      </c>
      <c r="AF685" s="2"/>
      <c r="AG685" s="2"/>
      <c r="AH685" s="2"/>
      <c r="AI685" s="2"/>
      <c r="AJ685" s="2" t="s">
        <v>50</v>
      </c>
      <c r="AK685" s="2" t="s">
        <v>49</v>
      </c>
    </row>
    <row r="686" spans="1:37" ht="43.2" x14ac:dyDescent="0.3">
      <c r="A686" s="1">
        <v>816</v>
      </c>
      <c r="B686">
        <v>18045</v>
      </c>
      <c r="F686" s="2" t="s">
        <v>58</v>
      </c>
      <c r="G686" s="2" t="s">
        <v>78</v>
      </c>
      <c r="H686" s="2" t="s">
        <v>37</v>
      </c>
      <c r="I686" s="2" t="s">
        <v>75</v>
      </c>
      <c r="J686" s="2" t="s">
        <v>1169</v>
      </c>
      <c r="K686" s="2" t="s">
        <v>538</v>
      </c>
      <c r="L686" s="2" t="s">
        <v>1183</v>
      </c>
      <c r="M686" s="2" t="s">
        <v>1184</v>
      </c>
      <c r="N686" s="3" t="s">
        <v>1185</v>
      </c>
      <c r="O686" s="2" t="s">
        <v>53</v>
      </c>
      <c r="P686" s="2" t="s">
        <v>65</v>
      </c>
      <c r="Q686" s="2"/>
      <c r="R686" s="2" t="s">
        <v>91</v>
      </c>
      <c r="S686" s="2" t="s">
        <v>92</v>
      </c>
      <c r="T686" s="2" t="s">
        <v>116</v>
      </c>
      <c r="U686">
        <v>0</v>
      </c>
      <c r="V686">
        <v>90</v>
      </c>
      <c r="W686" s="4">
        <v>46045</v>
      </c>
      <c r="X686" s="4">
        <v>46070</v>
      </c>
      <c r="Y686" s="4">
        <v>46070</v>
      </c>
      <c r="Z686" s="4">
        <v>46160</v>
      </c>
      <c r="AA686" s="3" t="s">
        <v>1186</v>
      </c>
      <c r="AB686" s="3" t="s">
        <v>1167</v>
      </c>
      <c r="AC686" s="2"/>
      <c r="AD686" s="2" t="s">
        <v>95</v>
      </c>
      <c r="AE686" s="2" t="s">
        <v>95</v>
      </c>
      <c r="AF686" s="2"/>
      <c r="AG686" s="2"/>
      <c r="AH686" s="2"/>
      <c r="AI686" s="2"/>
      <c r="AJ686" s="2" t="s">
        <v>50</v>
      </c>
      <c r="AK686" s="2" t="s">
        <v>49</v>
      </c>
    </row>
    <row r="687" spans="1:37" ht="43.2" x14ac:dyDescent="0.3">
      <c r="A687" s="1">
        <v>817</v>
      </c>
      <c r="B687">
        <v>18041</v>
      </c>
      <c r="F687" s="2" t="s">
        <v>47</v>
      </c>
      <c r="G687" s="2" t="s">
        <v>78</v>
      </c>
      <c r="H687" s="2" t="s">
        <v>37</v>
      </c>
      <c r="I687" s="2" t="s">
        <v>75</v>
      </c>
      <c r="J687" s="2" t="s">
        <v>1188</v>
      </c>
      <c r="K687" s="2" t="s">
        <v>538</v>
      </c>
      <c r="L687" s="2" t="s">
        <v>1183</v>
      </c>
      <c r="M687" s="2" t="s">
        <v>1184</v>
      </c>
      <c r="N687" s="3" t="s">
        <v>1187</v>
      </c>
      <c r="O687" s="2" t="s">
        <v>64</v>
      </c>
      <c r="P687" s="2" t="s">
        <v>65</v>
      </c>
      <c r="Q687" s="2"/>
      <c r="R687" s="2"/>
      <c r="S687" s="2"/>
      <c r="T687" s="2"/>
      <c r="U687">
        <v>0</v>
      </c>
      <c r="V687">
        <v>90</v>
      </c>
      <c r="W687" s="4">
        <v>46045</v>
      </c>
      <c r="X687" s="4">
        <v>46076</v>
      </c>
      <c r="Y687" s="4">
        <v>46076</v>
      </c>
      <c r="Z687" s="4">
        <v>46166</v>
      </c>
      <c r="AA687" s="3" t="s">
        <v>1186</v>
      </c>
      <c r="AB687" s="3" t="s">
        <v>1136</v>
      </c>
      <c r="AC687" s="2"/>
      <c r="AD687" s="2" t="s">
        <v>95</v>
      </c>
      <c r="AE687" s="2" t="s">
        <v>74</v>
      </c>
      <c r="AF687" s="2"/>
      <c r="AG687" s="2"/>
      <c r="AH687" s="2"/>
      <c r="AI687" s="2"/>
      <c r="AJ687" s="2" t="s">
        <v>50</v>
      </c>
      <c r="AK687" s="2" t="s">
        <v>49</v>
      </c>
    </row>
    <row r="688" spans="1:37" ht="28.8" x14ac:dyDescent="0.3">
      <c r="A688" s="1">
        <v>819</v>
      </c>
      <c r="B688">
        <v>18046</v>
      </c>
      <c r="F688" s="2" t="s">
        <v>58</v>
      </c>
      <c r="G688" s="2" t="s">
        <v>78</v>
      </c>
      <c r="H688" s="2" t="s">
        <v>37</v>
      </c>
      <c r="I688" s="2" t="s">
        <v>75</v>
      </c>
      <c r="J688" s="2" t="s">
        <v>1194</v>
      </c>
      <c r="K688" s="2" t="s">
        <v>538</v>
      </c>
      <c r="L688" s="2" t="s">
        <v>1189</v>
      </c>
      <c r="M688" s="2" t="s">
        <v>1190</v>
      </c>
      <c r="N688" s="3" t="s">
        <v>1191</v>
      </c>
      <c r="O688" s="2" t="s">
        <v>53</v>
      </c>
      <c r="P688" s="2" t="s">
        <v>65</v>
      </c>
      <c r="Q688" s="2"/>
      <c r="R688" s="2" t="s">
        <v>1192</v>
      </c>
      <c r="S688" s="2" t="s">
        <v>1193</v>
      </c>
      <c r="T688" s="2"/>
      <c r="U688">
        <v>0</v>
      </c>
      <c r="V688">
        <v>360</v>
      </c>
      <c r="W688" s="4">
        <v>46045</v>
      </c>
      <c r="X688" s="4">
        <v>46070</v>
      </c>
      <c r="Y688" s="4">
        <v>46070</v>
      </c>
      <c r="Z688" s="4">
        <v>46430</v>
      </c>
      <c r="AA688" s="3"/>
      <c r="AB688" s="3" t="s">
        <v>1167</v>
      </c>
      <c r="AC688" s="2"/>
      <c r="AD688" s="2" t="s">
        <v>95</v>
      </c>
      <c r="AE688" s="2" t="s">
        <v>95</v>
      </c>
      <c r="AF688" s="2"/>
      <c r="AG688" s="2"/>
      <c r="AH688" s="2"/>
      <c r="AI688" s="2"/>
      <c r="AJ688" s="2" t="s">
        <v>50</v>
      </c>
      <c r="AK688" s="2" t="s">
        <v>49</v>
      </c>
    </row>
    <row r="689" spans="1:37" ht="28.8" x14ac:dyDescent="0.3">
      <c r="A689" s="1">
        <v>820</v>
      </c>
      <c r="B689">
        <v>17658</v>
      </c>
      <c r="F689" s="2" t="s">
        <v>76</v>
      </c>
      <c r="G689" s="2" t="s">
        <v>78</v>
      </c>
      <c r="H689" s="2" t="s">
        <v>37</v>
      </c>
      <c r="I689" s="2" t="s">
        <v>46</v>
      </c>
      <c r="J689" s="2" t="s">
        <v>320</v>
      </c>
      <c r="K689" s="2" t="s">
        <v>142</v>
      </c>
      <c r="L689" s="2" t="s">
        <v>151</v>
      </c>
      <c r="M689" s="2" t="s">
        <v>152</v>
      </c>
      <c r="N689" s="3" t="s">
        <v>1195</v>
      </c>
      <c r="O689" s="2" t="s">
        <v>53</v>
      </c>
      <c r="P689" s="2" t="s">
        <v>65</v>
      </c>
      <c r="Q689" s="2"/>
      <c r="R689" s="2" t="s">
        <v>1196</v>
      </c>
      <c r="S689" s="2"/>
      <c r="T689" s="2"/>
      <c r="U689">
        <v>0</v>
      </c>
      <c r="V689">
        <v>1080</v>
      </c>
      <c r="W689" s="4">
        <v>46046</v>
      </c>
      <c r="X689" s="4"/>
      <c r="Y689" s="4">
        <v>46046</v>
      </c>
      <c r="Z689" s="4">
        <v>47139</v>
      </c>
      <c r="AA689" s="3"/>
      <c r="AB689" s="3" t="s">
        <v>444</v>
      </c>
      <c r="AC689" s="2"/>
      <c r="AD689" s="2" t="s">
        <v>45</v>
      </c>
      <c r="AE689" s="2" t="s">
        <v>117</v>
      </c>
      <c r="AF689" s="2"/>
      <c r="AG689" s="2"/>
      <c r="AH689" s="2"/>
      <c r="AI689" s="2"/>
      <c r="AJ689" s="2" t="s">
        <v>50</v>
      </c>
      <c r="AK689" s="2" t="s">
        <v>49</v>
      </c>
    </row>
    <row r="690" spans="1:37" ht="28.8" x14ac:dyDescent="0.3">
      <c r="A690" s="1">
        <v>821</v>
      </c>
      <c r="B690">
        <v>17657</v>
      </c>
      <c r="F690" s="2" t="s">
        <v>76</v>
      </c>
      <c r="G690" s="2" t="s">
        <v>78</v>
      </c>
      <c r="H690" s="2" t="s">
        <v>37</v>
      </c>
      <c r="I690" s="2" t="s">
        <v>46</v>
      </c>
      <c r="J690" s="2" t="s">
        <v>320</v>
      </c>
      <c r="K690" s="2" t="s">
        <v>142</v>
      </c>
      <c r="L690" s="2" t="s">
        <v>158</v>
      </c>
      <c r="M690" s="2" t="s">
        <v>159</v>
      </c>
      <c r="N690" s="3" t="s">
        <v>1195</v>
      </c>
      <c r="O690" s="2" t="s">
        <v>53</v>
      </c>
      <c r="P690" s="2" t="s">
        <v>65</v>
      </c>
      <c r="Q690" s="2"/>
      <c r="R690" s="2" t="s">
        <v>1196</v>
      </c>
      <c r="S690" s="2"/>
      <c r="T690" s="2"/>
      <c r="U690">
        <v>0</v>
      </c>
      <c r="V690">
        <v>1080</v>
      </c>
      <c r="W690" s="4">
        <v>46046</v>
      </c>
      <c r="X690" s="4"/>
      <c r="Y690" s="4">
        <v>46046</v>
      </c>
      <c r="Z690" s="4">
        <v>47139</v>
      </c>
      <c r="AA690" s="3"/>
      <c r="AB690" s="3" t="s">
        <v>220</v>
      </c>
      <c r="AC690" s="2"/>
      <c r="AD690" s="2" t="s">
        <v>45</v>
      </c>
      <c r="AE690" s="2" t="s">
        <v>102</v>
      </c>
      <c r="AF690" s="2"/>
      <c r="AG690" s="2"/>
      <c r="AH690" s="2"/>
      <c r="AI690" s="2"/>
      <c r="AJ690" s="2" t="s">
        <v>50</v>
      </c>
      <c r="AK690" s="2" t="s">
        <v>49</v>
      </c>
    </row>
    <row r="691" spans="1:37" ht="28.8" x14ac:dyDescent="0.3">
      <c r="A691" s="1">
        <v>823</v>
      </c>
      <c r="B691">
        <v>17661</v>
      </c>
      <c r="F691" s="2" t="s">
        <v>76</v>
      </c>
      <c r="G691" s="2" t="s">
        <v>78</v>
      </c>
      <c r="H691" s="2" t="s">
        <v>37</v>
      </c>
      <c r="I691" s="2" t="s">
        <v>46</v>
      </c>
      <c r="J691" s="2" t="s">
        <v>129</v>
      </c>
      <c r="K691" s="2" t="s">
        <v>142</v>
      </c>
      <c r="L691" s="2" t="s">
        <v>402</v>
      </c>
      <c r="M691" s="2" t="s">
        <v>756</v>
      </c>
      <c r="N691" s="3" t="s">
        <v>1198</v>
      </c>
      <c r="O691" s="2" t="s">
        <v>53</v>
      </c>
      <c r="P691" s="2" t="s">
        <v>65</v>
      </c>
      <c r="Q691" s="2"/>
      <c r="R691" s="2"/>
      <c r="S691" s="2"/>
      <c r="T691" s="2"/>
      <c r="U691">
        <v>0</v>
      </c>
      <c r="V691">
        <v>365</v>
      </c>
      <c r="W691" s="4">
        <v>46046</v>
      </c>
      <c r="X691" s="4"/>
      <c r="Y691" s="4">
        <v>46046</v>
      </c>
      <c r="Z691" s="4">
        <v>46424</v>
      </c>
      <c r="AA691" s="3"/>
      <c r="AB691" s="3" t="s">
        <v>946</v>
      </c>
      <c r="AC691" s="2"/>
      <c r="AD691" s="2" t="s">
        <v>45</v>
      </c>
      <c r="AE691" s="2" t="s">
        <v>101</v>
      </c>
      <c r="AF691" s="2"/>
      <c r="AG691" s="2"/>
      <c r="AH691" s="2"/>
      <c r="AI691" s="2"/>
      <c r="AJ691" s="2" t="s">
        <v>50</v>
      </c>
      <c r="AK691" s="2" t="s">
        <v>49</v>
      </c>
    </row>
    <row r="692" spans="1:37" ht="28.8" x14ac:dyDescent="0.3">
      <c r="A692" s="1">
        <v>824</v>
      </c>
      <c r="B692">
        <v>17660</v>
      </c>
      <c r="F692" s="2" t="s">
        <v>76</v>
      </c>
      <c r="G692" s="2" t="s">
        <v>78</v>
      </c>
      <c r="H692" s="2" t="s">
        <v>37</v>
      </c>
      <c r="I692" s="2" t="s">
        <v>46</v>
      </c>
      <c r="J692" s="2" t="s">
        <v>129</v>
      </c>
      <c r="K692" s="2" t="s">
        <v>142</v>
      </c>
      <c r="L692" s="2" t="s">
        <v>1199</v>
      </c>
      <c r="M692" s="2" t="s">
        <v>1200</v>
      </c>
      <c r="N692" s="3" t="s">
        <v>1198</v>
      </c>
      <c r="O692" s="2" t="s">
        <v>53</v>
      </c>
      <c r="P692" s="2" t="s">
        <v>65</v>
      </c>
      <c r="Q692" s="2"/>
      <c r="R692" s="2"/>
      <c r="S692" s="2"/>
      <c r="T692" s="2"/>
      <c r="U692">
        <v>0</v>
      </c>
      <c r="V692">
        <v>365</v>
      </c>
      <c r="W692" s="4">
        <v>46046</v>
      </c>
      <c r="X692" s="4"/>
      <c r="Y692" s="4">
        <v>46046</v>
      </c>
      <c r="Z692" s="4">
        <v>46424</v>
      </c>
      <c r="AA692" s="3"/>
      <c r="AB692" s="3" t="s">
        <v>946</v>
      </c>
      <c r="AC692" s="2"/>
      <c r="AD692" s="2" t="s">
        <v>45</v>
      </c>
      <c r="AE692" s="2" t="s">
        <v>101</v>
      </c>
      <c r="AF692" s="2"/>
      <c r="AG692" s="2"/>
      <c r="AH692" s="2"/>
      <c r="AI692" s="2"/>
      <c r="AJ692" s="2" t="s">
        <v>50</v>
      </c>
      <c r="AK692" s="2" t="s">
        <v>49</v>
      </c>
    </row>
    <row r="693" spans="1:37" ht="28.8" x14ac:dyDescent="0.3">
      <c r="A693" s="1">
        <v>825</v>
      </c>
      <c r="B693">
        <v>17730</v>
      </c>
      <c r="F693" s="2" t="s">
        <v>76</v>
      </c>
      <c r="G693" s="2" t="s">
        <v>78</v>
      </c>
      <c r="H693" s="2" t="s">
        <v>37</v>
      </c>
      <c r="I693" s="2" t="s">
        <v>46</v>
      </c>
      <c r="J693" s="2" t="s">
        <v>129</v>
      </c>
      <c r="K693" s="2" t="s">
        <v>188</v>
      </c>
      <c r="L693" s="2" t="s">
        <v>659</v>
      </c>
      <c r="M693" s="2" t="s">
        <v>660</v>
      </c>
      <c r="N693" s="3" t="s">
        <v>1198</v>
      </c>
      <c r="O693" s="2" t="s">
        <v>53</v>
      </c>
      <c r="P693" s="2" t="s">
        <v>65</v>
      </c>
      <c r="Q693" s="2"/>
      <c r="R693" s="2" t="s">
        <v>155</v>
      </c>
      <c r="S693" s="2" t="s">
        <v>1112</v>
      </c>
      <c r="T693" s="2"/>
      <c r="U693">
        <v>0</v>
      </c>
      <c r="V693">
        <v>365</v>
      </c>
      <c r="W693" s="4">
        <v>46048</v>
      </c>
      <c r="X693" s="4"/>
      <c r="Y693" s="4">
        <v>46048</v>
      </c>
      <c r="Z693" s="4">
        <v>46430</v>
      </c>
      <c r="AA693" s="3"/>
      <c r="AB693" s="3" t="s">
        <v>173</v>
      </c>
      <c r="AC693" s="2"/>
      <c r="AD693" s="2" t="s">
        <v>45</v>
      </c>
      <c r="AE693" s="2" t="s">
        <v>45</v>
      </c>
      <c r="AF693" s="2"/>
      <c r="AG693" s="2"/>
      <c r="AH693" s="2"/>
      <c r="AI693" s="2"/>
      <c r="AJ693" s="2" t="s">
        <v>50</v>
      </c>
      <c r="AK693" s="2" t="s">
        <v>49</v>
      </c>
    </row>
    <row r="694" spans="1:37" ht="28.8" x14ac:dyDescent="0.3">
      <c r="A694" s="1">
        <v>826</v>
      </c>
      <c r="B694">
        <v>17731</v>
      </c>
      <c r="F694" s="2" t="s">
        <v>76</v>
      </c>
      <c r="G694" s="2" t="s">
        <v>78</v>
      </c>
      <c r="H694" s="2" t="s">
        <v>37</v>
      </c>
      <c r="I694" s="2" t="s">
        <v>46</v>
      </c>
      <c r="J694" s="2" t="s">
        <v>129</v>
      </c>
      <c r="K694" s="2" t="s">
        <v>188</v>
      </c>
      <c r="L694" s="2" t="s">
        <v>641</v>
      </c>
      <c r="M694" s="2" t="s">
        <v>642</v>
      </c>
      <c r="N694" s="3" t="s">
        <v>1201</v>
      </c>
      <c r="O694" s="2" t="s">
        <v>53</v>
      </c>
      <c r="P694" s="2" t="s">
        <v>65</v>
      </c>
      <c r="Q694" s="2"/>
      <c r="R694" s="2" t="s">
        <v>155</v>
      </c>
      <c r="S694" s="2" t="s">
        <v>1202</v>
      </c>
      <c r="T694" s="2"/>
      <c r="U694">
        <v>0</v>
      </c>
      <c r="V694">
        <v>365</v>
      </c>
      <c r="W694" s="4">
        <v>46048</v>
      </c>
      <c r="X694" s="4"/>
      <c r="Y694" s="4">
        <v>46048</v>
      </c>
      <c r="Z694" s="4">
        <v>46430</v>
      </c>
      <c r="AA694" s="3"/>
      <c r="AB694" s="3" t="s">
        <v>173</v>
      </c>
      <c r="AC694" s="2"/>
      <c r="AD694" s="2" t="s">
        <v>45</v>
      </c>
      <c r="AE694" s="2" t="s">
        <v>45</v>
      </c>
      <c r="AF694" s="2"/>
      <c r="AG694" s="2"/>
      <c r="AH694" s="2"/>
      <c r="AI694" s="2"/>
      <c r="AJ694" s="2" t="s">
        <v>50</v>
      </c>
      <c r="AK694" s="2" t="s">
        <v>49</v>
      </c>
    </row>
    <row r="695" spans="1:37" ht="28.8" x14ac:dyDescent="0.3">
      <c r="A695" s="1">
        <v>827</v>
      </c>
      <c r="B695">
        <v>18620</v>
      </c>
      <c r="F695" s="2" t="s">
        <v>76</v>
      </c>
      <c r="G695" s="2" t="s">
        <v>78</v>
      </c>
      <c r="H695" s="2" t="s">
        <v>37</v>
      </c>
      <c r="I695" s="2" t="s">
        <v>46</v>
      </c>
      <c r="J695" s="2" t="s">
        <v>129</v>
      </c>
      <c r="K695" s="2" t="s">
        <v>38</v>
      </c>
      <c r="L695" s="2" t="s">
        <v>1203</v>
      </c>
      <c r="M695" s="2" t="s">
        <v>1204</v>
      </c>
      <c r="N695" s="3" t="s">
        <v>1198</v>
      </c>
      <c r="O695" s="2" t="s">
        <v>53</v>
      </c>
      <c r="P695" s="2" t="s">
        <v>65</v>
      </c>
      <c r="Q695" s="2"/>
      <c r="R695" s="2" t="s">
        <v>155</v>
      </c>
      <c r="S695" s="2" t="s">
        <v>1112</v>
      </c>
      <c r="T695" s="2"/>
      <c r="U695">
        <v>0</v>
      </c>
      <c r="V695">
        <v>365</v>
      </c>
      <c r="W695" s="4">
        <v>46049</v>
      </c>
      <c r="X695" s="4"/>
      <c r="Y695" s="4">
        <v>46049</v>
      </c>
      <c r="Z695" s="4">
        <v>46452</v>
      </c>
      <c r="AA695" s="3"/>
      <c r="AB695" s="3" t="s">
        <v>1706</v>
      </c>
      <c r="AC695" s="2"/>
      <c r="AD695" s="2" t="s">
        <v>45</v>
      </c>
      <c r="AE695" s="2" t="s">
        <v>117</v>
      </c>
      <c r="AF695" s="2"/>
      <c r="AG695" s="2"/>
      <c r="AH695" s="2"/>
      <c r="AI695" s="2"/>
      <c r="AJ695" s="2" t="s">
        <v>50</v>
      </c>
      <c r="AK695" s="2" t="s">
        <v>49</v>
      </c>
    </row>
    <row r="696" spans="1:37" ht="28.8" x14ac:dyDescent="0.3">
      <c r="A696" s="1">
        <v>828</v>
      </c>
      <c r="B696">
        <v>18621</v>
      </c>
      <c r="F696" s="2" t="s">
        <v>76</v>
      </c>
      <c r="G696" s="2" t="s">
        <v>78</v>
      </c>
      <c r="H696" s="2" t="s">
        <v>37</v>
      </c>
      <c r="I696" s="2" t="s">
        <v>46</v>
      </c>
      <c r="J696" s="2" t="s">
        <v>129</v>
      </c>
      <c r="K696" s="2" t="s">
        <v>38</v>
      </c>
      <c r="L696" s="2" t="s">
        <v>641</v>
      </c>
      <c r="M696" s="2" t="s">
        <v>1205</v>
      </c>
      <c r="N696" s="3" t="s">
        <v>1201</v>
      </c>
      <c r="O696" s="2" t="s">
        <v>53</v>
      </c>
      <c r="P696" s="2" t="s">
        <v>65</v>
      </c>
      <c r="Q696" s="2"/>
      <c r="R696" s="2" t="s">
        <v>155</v>
      </c>
      <c r="S696" s="2" t="s">
        <v>1202</v>
      </c>
      <c r="T696" s="2"/>
      <c r="U696">
        <v>0</v>
      </c>
      <c r="V696">
        <v>365</v>
      </c>
      <c r="W696" s="4">
        <v>46049</v>
      </c>
      <c r="X696" s="4"/>
      <c r="Y696" s="4">
        <v>46049</v>
      </c>
      <c r="Z696" s="4">
        <v>46452</v>
      </c>
      <c r="AA696" s="3"/>
      <c r="AB696" s="3" t="s">
        <v>1707</v>
      </c>
      <c r="AC696" s="2"/>
      <c r="AD696" s="2" t="s">
        <v>45</v>
      </c>
      <c r="AE696" s="2" t="s">
        <v>117</v>
      </c>
      <c r="AF696" s="2"/>
      <c r="AG696" s="2"/>
      <c r="AH696" s="2"/>
      <c r="AI696" s="2"/>
      <c r="AJ696" s="2" t="s">
        <v>50</v>
      </c>
      <c r="AK696" s="2" t="s">
        <v>49</v>
      </c>
    </row>
    <row r="697" spans="1:37" ht="28.8" x14ac:dyDescent="0.3">
      <c r="A697" s="1">
        <v>829</v>
      </c>
      <c r="B697">
        <v>17662</v>
      </c>
      <c r="F697" s="2" t="s">
        <v>76</v>
      </c>
      <c r="G697" s="2" t="s">
        <v>78</v>
      </c>
      <c r="H697" s="2" t="s">
        <v>37</v>
      </c>
      <c r="I697" s="2" t="s">
        <v>46</v>
      </c>
      <c r="J697" s="2" t="s">
        <v>165</v>
      </c>
      <c r="K697" s="2" t="s">
        <v>142</v>
      </c>
      <c r="L697" s="2" t="s">
        <v>83</v>
      </c>
      <c r="M697" s="2" t="s">
        <v>161</v>
      </c>
      <c r="N697" s="3" t="s">
        <v>1206</v>
      </c>
      <c r="O697" s="2" t="s">
        <v>174</v>
      </c>
      <c r="P697" s="2" t="s">
        <v>65</v>
      </c>
      <c r="Q697" s="2"/>
      <c r="R697" s="2" t="s">
        <v>441</v>
      </c>
      <c r="S697" s="2" t="s">
        <v>441</v>
      </c>
      <c r="T697" s="2"/>
      <c r="U697">
        <v>0</v>
      </c>
      <c r="V697">
        <v>365</v>
      </c>
      <c r="W697" s="4">
        <v>46046</v>
      </c>
      <c r="X697" s="4"/>
      <c r="Y697" s="4">
        <v>46046</v>
      </c>
      <c r="Z697" s="4">
        <v>46424</v>
      </c>
      <c r="AA697" s="3"/>
      <c r="AB697" s="3" t="s">
        <v>163</v>
      </c>
      <c r="AC697" s="2"/>
      <c r="AD697" s="2" t="s">
        <v>45</v>
      </c>
      <c r="AE697" s="2" t="s">
        <v>118</v>
      </c>
      <c r="AF697" s="2"/>
      <c r="AG697" s="2"/>
      <c r="AH697" s="2"/>
      <c r="AI697" s="2"/>
      <c r="AJ697" s="2" t="s">
        <v>50</v>
      </c>
      <c r="AK697" s="2" t="s">
        <v>49</v>
      </c>
    </row>
    <row r="698" spans="1:37" ht="28.8" x14ac:dyDescent="0.3">
      <c r="A698" s="1">
        <v>830</v>
      </c>
      <c r="B698">
        <v>17732</v>
      </c>
      <c r="F698" s="2" t="s">
        <v>76</v>
      </c>
      <c r="G698" s="2" t="s">
        <v>78</v>
      </c>
      <c r="H698" s="2" t="s">
        <v>37</v>
      </c>
      <c r="I698" s="2" t="s">
        <v>46</v>
      </c>
      <c r="J698" s="2" t="s">
        <v>165</v>
      </c>
      <c r="K698" s="2" t="s">
        <v>188</v>
      </c>
      <c r="L698" s="2" t="s">
        <v>135</v>
      </c>
      <c r="M698" s="2" t="s">
        <v>219</v>
      </c>
      <c r="N698" s="3" t="s">
        <v>1206</v>
      </c>
      <c r="O698" s="2" t="s">
        <v>174</v>
      </c>
      <c r="P698" s="2" t="s">
        <v>65</v>
      </c>
      <c r="Q698" s="2"/>
      <c r="R698" s="2" t="s">
        <v>441</v>
      </c>
      <c r="S698" s="2" t="s">
        <v>441</v>
      </c>
      <c r="T698" s="2"/>
      <c r="U698">
        <v>0</v>
      </c>
      <c r="V698">
        <v>365</v>
      </c>
      <c r="W698" s="4">
        <v>46048</v>
      </c>
      <c r="X698" s="4"/>
      <c r="Y698" s="4">
        <v>46048</v>
      </c>
      <c r="Z698" s="4">
        <v>46424</v>
      </c>
      <c r="AA698" s="3"/>
      <c r="AB698" s="3" t="s">
        <v>878</v>
      </c>
      <c r="AC698" s="2"/>
      <c r="AD698" s="2" t="s">
        <v>45</v>
      </c>
      <c r="AE698" s="2" t="s">
        <v>102</v>
      </c>
      <c r="AF698" s="2"/>
      <c r="AG698" s="2"/>
      <c r="AH698" s="2"/>
      <c r="AI698" s="2"/>
      <c r="AJ698" s="2" t="s">
        <v>50</v>
      </c>
      <c r="AK698" s="2" t="s">
        <v>49</v>
      </c>
    </row>
    <row r="699" spans="1:37" ht="28.8" x14ac:dyDescent="0.3">
      <c r="A699" s="1">
        <v>831</v>
      </c>
      <c r="B699">
        <v>18622</v>
      </c>
      <c r="F699" s="2" t="s">
        <v>76</v>
      </c>
      <c r="G699" s="2" t="s">
        <v>78</v>
      </c>
      <c r="H699" s="2" t="s">
        <v>37</v>
      </c>
      <c r="I699" s="2" t="s">
        <v>46</v>
      </c>
      <c r="J699" s="2" t="s">
        <v>165</v>
      </c>
      <c r="K699" s="2" t="s">
        <v>38</v>
      </c>
      <c r="L699" s="2" t="s">
        <v>135</v>
      </c>
      <c r="M699" s="2" t="s">
        <v>221</v>
      </c>
      <c r="N699" s="3" t="s">
        <v>1206</v>
      </c>
      <c r="O699" s="2" t="s">
        <v>53</v>
      </c>
      <c r="P699" s="2" t="s">
        <v>65</v>
      </c>
      <c r="Q699" s="2"/>
      <c r="R699" s="2" t="s">
        <v>441</v>
      </c>
      <c r="S699" s="2" t="s">
        <v>441</v>
      </c>
      <c r="T699" s="2"/>
      <c r="U699">
        <v>0</v>
      </c>
      <c r="V699">
        <v>365</v>
      </c>
      <c r="W699" s="4">
        <v>46049</v>
      </c>
      <c r="X699" s="4"/>
      <c r="Y699" s="4">
        <v>46049</v>
      </c>
      <c r="Z699" s="4">
        <v>46452</v>
      </c>
      <c r="AA699" s="3"/>
      <c r="AB699" s="3" t="s">
        <v>1705</v>
      </c>
      <c r="AC699" s="2"/>
      <c r="AD699" s="2" t="s">
        <v>45</v>
      </c>
      <c r="AE699" s="2" t="s">
        <v>118</v>
      </c>
      <c r="AF699" s="2"/>
      <c r="AG699" s="2"/>
      <c r="AH699" s="2"/>
      <c r="AI699" s="2"/>
      <c r="AJ699" s="2" t="s">
        <v>50</v>
      </c>
      <c r="AK699" s="2" t="s">
        <v>49</v>
      </c>
    </row>
    <row r="700" spans="1:37" ht="28.8" x14ac:dyDescent="0.3">
      <c r="A700" s="1">
        <v>832</v>
      </c>
      <c r="B700">
        <v>17663</v>
      </c>
      <c r="F700" s="2" t="s">
        <v>76</v>
      </c>
      <c r="G700" s="2" t="s">
        <v>78</v>
      </c>
      <c r="H700" s="2" t="s">
        <v>37</v>
      </c>
      <c r="I700" s="2" t="s">
        <v>46</v>
      </c>
      <c r="J700" s="2" t="s">
        <v>260</v>
      </c>
      <c r="K700" s="2" t="s">
        <v>142</v>
      </c>
      <c r="L700" s="2" t="s">
        <v>178</v>
      </c>
      <c r="M700" s="2" t="s">
        <v>179</v>
      </c>
      <c r="N700" s="3" t="s">
        <v>1207</v>
      </c>
      <c r="O700" s="2" t="s">
        <v>53</v>
      </c>
      <c r="P700" s="2" t="s">
        <v>65</v>
      </c>
      <c r="Q700" s="2"/>
      <c r="R700" s="2" t="s">
        <v>180</v>
      </c>
      <c r="S700" s="2" t="s">
        <v>885</v>
      </c>
      <c r="T700" s="2"/>
      <c r="U700">
        <v>0</v>
      </c>
      <c r="V700">
        <v>180</v>
      </c>
      <c r="W700" s="4">
        <v>46046</v>
      </c>
      <c r="X700" s="4"/>
      <c r="Y700" s="4">
        <v>46046</v>
      </c>
      <c r="Z700" s="4">
        <v>46239</v>
      </c>
      <c r="AA700" s="3"/>
      <c r="AB700" s="3" t="s">
        <v>946</v>
      </c>
      <c r="AC700" s="2"/>
      <c r="AD700" s="2" t="s">
        <v>45</v>
      </c>
      <c r="AE700" s="2" t="s">
        <v>101</v>
      </c>
      <c r="AF700" s="2"/>
      <c r="AG700" s="2"/>
      <c r="AH700" s="2"/>
      <c r="AI700" s="2"/>
      <c r="AJ700" s="2" t="s">
        <v>50</v>
      </c>
      <c r="AK700" s="2" t="s">
        <v>49</v>
      </c>
    </row>
    <row r="701" spans="1:37" ht="28.8" x14ac:dyDescent="0.3">
      <c r="A701" s="1">
        <v>833</v>
      </c>
      <c r="B701">
        <v>17664</v>
      </c>
      <c r="F701" s="2" t="s">
        <v>76</v>
      </c>
      <c r="G701" s="2" t="s">
        <v>78</v>
      </c>
      <c r="H701" s="2" t="s">
        <v>37</v>
      </c>
      <c r="I701" s="2" t="s">
        <v>46</v>
      </c>
      <c r="J701" s="2" t="s">
        <v>260</v>
      </c>
      <c r="K701" s="2" t="s">
        <v>142</v>
      </c>
      <c r="L701" s="2" t="s">
        <v>184</v>
      </c>
      <c r="M701" s="2" t="s">
        <v>185</v>
      </c>
      <c r="N701" s="3" t="s">
        <v>1207</v>
      </c>
      <c r="O701" s="2" t="s">
        <v>53</v>
      </c>
      <c r="P701" s="2" t="s">
        <v>65</v>
      </c>
      <c r="Q701" s="2"/>
      <c r="R701" s="2" t="s">
        <v>180</v>
      </c>
      <c r="S701" s="2" t="s">
        <v>885</v>
      </c>
      <c r="T701" s="2"/>
      <c r="U701">
        <v>0</v>
      </c>
      <c r="V701">
        <v>180</v>
      </c>
      <c r="W701" s="4">
        <v>46046</v>
      </c>
      <c r="X701" s="4"/>
      <c r="Y701" s="4">
        <v>46046</v>
      </c>
      <c r="Z701" s="4">
        <v>46239</v>
      </c>
      <c r="AA701" s="3"/>
      <c r="AB701" s="3" t="s">
        <v>946</v>
      </c>
      <c r="AC701" s="2"/>
      <c r="AD701" s="2" t="s">
        <v>45</v>
      </c>
      <c r="AE701" s="2" t="s">
        <v>101</v>
      </c>
      <c r="AF701" s="2"/>
      <c r="AG701" s="2"/>
      <c r="AH701" s="2"/>
      <c r="AI701" s="2"/>
      <c r="AJ701" s="2" t="s">
        <v>50</v>
      </c>
      <c r="AK701" s="2" t="s">
        <v>49</v>
      </c>
    </row>
    <row r="702" spans="1:37" ht="28.8" x14ac:dyDescent="0.3">
      <c r="A702" s="1">
        <v>834</v>
      </c>
      <c r="B702">
        <v>17665</v>
      </c>
      <c r="F702" s="2" t="s">
        <v>76</v>
      </c>
      <c r="G702" s="2" t="s">
        <v>78</v>
      </c>
      <c r="H702" s="2" t="s">
        <v>37</v>
      </c>
      <c r="I702" s="2" t="s">
        <v>46</v>
      </c>
      <c r="J702" s="2" t="s">
        <v>260</v>
      </c>
      <c r="K702" s="2" t="s">
        <v>142</v>
      </c>
      <c r="L702" s="2" t="s">
        <v>186</v>
      </c>
      <c r="M702" s="2" t="s">
        <v>187</v>
      </c>
      <c r="N702" s="3" t="s">
        <v>1207</v>
      </c>
      <c r="O702" s="2" t="s">
        <v>53</v>
      </c>
      <c r="P702" s="2" t="s">
        <v>65</v>
      </c>
      <c r="Q702" s="2"/>
      <c r="R702" s="2" t="s">
        <v>180</v>
      </c>
      <c r="S702" s="2" t="s">
        <v>885</v>
      </c>
      <c r="T702" s="2"/>
      <c r="U702">
        <v>0</v>
      </c>
      <c r="V702">
        <v>180</v>
      </c>
      <c r="W702" s="4">
        <v>46046</v>
      </c>
      <c r="X702" s="4"/>
      <c r="Y702" s="4">
        <v>46046</v>
      </c>
      <c r="Z702" s="4">
        <v>46239</v>
      </c>
      <c r="AA702" s="3"/>
      <c r="AB702" s="3" t="s">
        <v>946</v>
      </c>
      <c r="AC702" s="2"/>
      <c r="AD702" s="2" t="s">
        <v>45</v>
      </c>
      <c r="AE702" s="2" t="s">
        <v>101</v>
      </c>
      <c r="AF702" s="2"/>
      <c r="AG702" s="2"/>
      <c r="AH702" s="2"/>
      <c r="AI702" s="2"/>
      <c r="AJ702" s="2" t="s">
        <v>50</v>
      </c>
      <c r="AK702" s="2" t="s">
        <v>49</v>
      </c>
    </row>
    <row r="703" spans="1:37" ht="28.8" x14ac:dyDescent="0.3">
      <c r="A703" s="1">
        <v>835</v>
      </c>
      <c r="B703">
        <v>17733</v>
      </c>
      <c r="F703" s="2" t="s">
        <v>76</v>
      </c>
      <c r="G703" s="2" t="s">
        <v>78</v>
      </c>
      <c r="H703" s="2" t="s">
        <v>37</v>
      </c>
      <c r="I703" s="2" t="s">
        <v>46</v>
      </c>
      <c r="J703" s="2" t="s">
        <v>260</v>
      </c>
      <c r="K703" s="2" t="s">
        <v>188</v>
      </c>
      <c r="L703" s="2" t="s">
        <v>184</v>
      </c>
      <c r="M703" s="2" t="s">
        <v>193</v>
      </c>
      <c r="N703" s="3" t="s">
        <v>1207</v>
      </c>
      <c r="O703" s="2" t="s">
        <v>53</v>
      </c>
      <c r="P703" s="2" t="s">
        <v>65</v>
      </c>
      <c r="Q703" s="2"/>
      <c r="R703" s="2" t="s">
        <v>180</v>
      </c>
      <c r="S703" s="2" t="s">
        <v>885</v>
      </c>
      <c r="T703" s="2"/>
      <c r="U703">
        <v>0</v>
      </c>
      <c r="V703">
        <v>180</v>
      </c>
      <c r="W703" s="4">
        <v>46048</v>
      </c>
      <c r="X703" s="4"/>
      <c r="Y703" s="4">
        <v>46048</v>
      </c>
      <c r="Z703" s="4">
        <v>46245</v>
      </c>
      <c r="AA703" s="3"/>
      <c r="AB703" s="3" t="s">
        <v>173</v>
      </c>
      <c r="AC703" s="2"/>
      <c r="AD703" s="2" t="s">
        <v>45</v>
      </c>
      <c r="AE703" s="2" t="s">
        <v>45</v>
      </c>
      <c r="AF703" s="2"/>
      <c r="AG703" s="2"/>
      <c r="AH703" s="2"/>
      <c r="AI703" s="2"/>
      <c r="AJ703" s="2" t="s">
        <v>50</v>
      </c>
      <c r="AK703" s="2" t="s">
        <v>49</v>
      </c>
    </row>
    <row r="704" spans="1:37" ht="28.8" x14ac:dyDescent="0.3">
      <c r="A704" s="1">
        <v>836</v>
      </c>
      <c r="B704">
        <v>18756</v>
      </c>
      <c r="F704" s="2" t="s">
        <v>76</v>
      </c>
      <c r="G704" s="2" t="s">
        <v>78</v>
      </c>
      <c r="H704" s="2" t="s">
        <v>37</v>
      </c>
      <c r="I704" s="2" t="s">
        <v>46</v>
      </c>
      <c r="J704" s="2" t="s">
        <v>260</v>
      </c>
      <c r="K704" s="2" t="s">
        <v>188</v>
      </c>
      <c r="L704" s="2" t="s">
        <v>191</v>
      </c>
      <c r="M704" s="2" t="s">
        <v>192</v>
      </c>
      <c r="N704" s="3" t="s">
        <v>1207</v>
      </c>
      <c r="O704" s="2" t="s">
        <v>53</v>
      </c>
      <c r="P704" s="2" t="s">
        <v>65</v>
      </c>
      <c r="Q704" s="2"/>
      <c r="R704" s="2" t="s">
        <v>180</v>
      </c>
      <c r="S704" s="2" t="s">
        <v>885</v>
      </c>
      <c r="T704" s="2"/>
      <c r="U704">
        <v>0</v>
      </c>
      <c r="V704">
        <v>180</v>
      </c>
      <c r="W704" s="4">
        <v>46048</v>
      </c>
      <c r="X704" s="4">
        <v>46108</v>
      </c>
      <c r="Y704" s="4">
        <v>46108</v>
      </c>
      <c r="Z704" s="4">
        <v>46288</v>
      </c>
      <c r="AA704" s="3"/>
      <c r="AB704" s="3" t="s">
        <v>1735</v>
      </c>
      <c r="AC704" s="2"/>
      <c r="AD704" s="2" t="s">
        <v>45</v>
      </c>
      <c r="AE704" s="2" t="s">
        <v>45</v>
      </c>
      <c r="AF704" s="2"/>
      <c r="AG704" s="2"/>
      <c r="AH704" s="2"/>
      <c r="AI704" s="2"/>
      <c r="AJ704" s="2" t="s">
        <v>50</v>
      </c>
      <c r="AK704" s="2" t="s">
        <v>49</v>
      </c>
    </row>
    <row r="705" spans="1:37" ht="28.8" x14ac:dyDescent="0.3">
      <c r="A705" s="1">
        <v>837</v>
      </c>
      <c r="B705">
        <v>17739</v>
      </c>
      <c r="F705" s="2" t="s">
        <v>76</v>
      </c>
      <c r="G705" s="2" t="s">
        <v>78</v>
      </c>
      <c r="H705" s="2" t="s">
        <v>37</v>
      </c>
      <c r="I705" s="2" t="s">
        <v>46</v>
      </c>
      <c r="J705" s="2" t="s">
        <v>260</v>
      </c>
      <c r="K705" s="2" t="s">
        <v>38</v>
      </c>
      <c r="L705" s="2" t="s">
        <v>194</v>
      </c>
      <c r="M705" s="2" t="s">
        <v>195</v>
      </c>
      <c r="N705" s="3" t="s">
        <v>1207</v>
      </c>
      <c r="O705" s="2" t="s">
        <v>53</v>
      </c>
      <c r="P705" s="2" t="s">
        <v>65</v>
      </c>
      <c r="Q705" s="2"/>
      <c r="R705" s="2" t="s">
        <v>180</v>
      </c>
      <c r="S705" s="2" t="s">
        <v>885</v>
      </c>
      <c r="T705" s="2"/>
      <c r="U705">
        <v>0</v>
      </c>
      <c r="V705">
        <v>180</v>
      </c>
      <c r="W705" s="4">
        <v>46049</v>
      </c>
      <c r="X705" s="4"/>
      <c r="Y705" s="4">
        <v>46049</v>
      </c>
      <c r="Z705" s="4">
        <v>46239</v>
      </c>
      <c r="AA705" s="3"/>
      <c r="AB705" s="3" t="s">
        <v>234</v>
      </c>
      <c r="AC705" s="2"/>
      <c r="AD705" s="2" t="s">
        <v>45</v>
      </c>
      <c r="AE705" s="2" t="s">
        <v>117</v>
      </c>
      <c r="AF705" s="2"/>
      <c r="AG705" s="2"/>
      <c r="AH705" s="2"/>
      <c r="AI705" s="2"/>
      <c r="AJ705" s="2" t="s">
        <v>50</v>
      </c>
      <c r="AK705" s="2" t="s">
        <v>49</v>
      </c>
    </row>
    <row r="706" spans="1:37" ht="28.8" x14ac:dyDescent="0.3">
      <c r="A706" s="1">
        <v>838</v>
      </c>
      <c r="B706">
        <v>17737</v>
      </c>
      <c r="F706" s="2" t="s">
        <v>76</v>
      </c>
      <c r="G706" s="2" t="s">
        <v>78</v>
      </c>
      <c r="H706" s="2" t="s">
        <v>37</v>
      </c>
      <c r="I706" s="2" t="s">
        <v>46</v>
      </c>
      <c r="J706" s="2" t="s">
        <v>260</v>
      </c>
      <c r="K706" s="2" t="s">
        <v>38</v>
      </c>
      <c r="L706" s="2" t="s">
        <v>184</v>
      </c>
      <c r="M706" s="2" t="s">
        <v>1208</v>
      </c>
      <c r="N706" s="3" t="s">
        <v>1207</v>
      </c>
      <c r="O706" s="2" t="s">
        <v>53</v>
      </c>
      <c r="P706" s="2" t="s">
        <v>65</v>
      </c>
      <c r="Q706" s="2"/>
      <c r="R706" s="2" t="s">
        <v>180</v>
      </c>
      <c r="S706" s="2" t="s">
        <v>885</v>
      </c>
      <c r="T706" s="2"/>
      <c r="U706">
        <v>0</v>
      </c>
      <c r="V706">
        <v>180</v>
      </c>
      <c r="W706" s="4">
        <v>46049</v>
      </c>
      <c r="X706" s="4"/>
      <c r="Y706" s="4">
        <v>46049</v>
      </c>
      <c r="Z706" s="4">
        <v>46239</v>
      </c>
      <c r="AA706" s="3"/>
      <c r="AB706" s="3" t="s">
        <v>234</v>
      </c>
      <c r="AC706" s="2"/>
      <c r="AD706" s="2" t="s">
        <v>45</v>
      </c>
      <c r="AE706" s="2" t="s">
        <v>117</v>
      </c>
      <c r="AF706" s="2"/>
      <c r="AG706" s="2"/>
      <c r="AH706" s="2"/>
      <c r="AI706" s="2"/>
      <c r="AJ706" s="2" t="s">
        <v>50</v>
      </c>
      <c r="AK706" s="2" t="s">
        <v>49</v>
      </c>
    </row>
    <row r="707" spans="1:37" ht="28.8" x14ac:dyDescent="0.3">
      <c r="A707" s="1">
        <v>839</v>
      </c>
      <c r="B707">
        <v>17738</v>
      </c>
      <c r="F707" s="2" t="s">
        <v>76</v>
      </c>
      <c r="G707" s="2" t="s">
        <v>78</v>
      </c>
      <c r="H707" s="2" t="s">
        <v>37</v>
      </c>
      <c r="I707" s="2" t="s">
        <v>46</v>
      </c>
      <c r="J707" s="2" t="s">
        <v>260</v>
      </c>
      <c r="K707" s="2" t="s">
        <v>38</v>
      </c>
      <c r="L707" s="2" t="s">
        <v>191</v>
      </c>
      <c r="M707" s="2" t="s">
        <v>198</v>
      </c>
      <c r="N707" s="3" t="s">
        <v>1207</v>
      </c>
      <c r="O707" s="2" t="s">
        <v>53</v>
      </c>
      <c r="P707" s="2" t="s">
        <v>65</v>
      </c>
      <c r="Q707" s="2"/>
      <c r="R707" s="2" t="s">
        <v>180</v>
      </c>
      <c r="S707" s="2" t="s">
        <v>885</v>
      </c>
      <c r="T707" s="2"/>
      <c r="U707">
        <v>0</v>
      </c>
      <c r="V707">
        <v>180</v>
      </c>
      <c r="W707" s="4">
        <v>46049</v>
      </c>
      <c r="X707" s="4"/>
      <c r="Y707" s="4">
        <v>46049</v>
      </c>
      <c r="Z707" s="4">
        <v>46239</v>
      </c>
      <c r="AA707" s="3"/>
      <c r="AB707" s="3" t="s">
        <v>234</v>
      </c>
      <c r="AC707" s="2"/>
      <c r="AD707" s="2" t="s">
        <v>45</v>
      </c>
      <c r="AE707" s="2" t="s">
        <v>117</v>
      </c>
      <c r="AF707" s="2"/>
      <c r="AG707" s="2"/>
      <c r="AH707" s="2"/>
      <c r="AI707" s="2"/>
      <c r="AJ707" s="2" t="s">
        <v>50</v>
      </c>
      <c r="AK707" s="2" t="s">
        <v>49</v>
      </c>
    </row>
    <row r="708" spans="1:37" ht="28.8" x14ac:dyDescent="0.3">
      <c r="A708" s="1">
        <v>840</v>
      </c>
      <c r="F708" s="2" t="s">
        <v>76</v>
      </c>
      <c r="G708" s="2" t="s">
        <v>78</v>
      </c>
      <c r="H708" s="2" t="s">
        <v>37</v>
      </c>
      <c r="I708" s="2" t="s">
        <v>46</v>
      </c>
      <c r="J708" s="2" t="s">
        <v>1210</v>
      </c>
      <c r="K708" s="2" t="s">
        <v>272</v>
      </c>
      <c r="L708" s="2" t="s">
        <v>430</v>
      </c>
      <c r="M708" s="2" t="s">
        <v>431</v>
      </c>
      <c r="N708" s="3" t="s">
        <v>1001</v>
      </c>
      <c r="O708" s="2" t="s">
        <v>53</v>
      </c>
      <c r="P708" s="2" t="s">
        <v>65</v>
      </c>
      <c r="Q708" s="2"/>
      <c r="R708" s="2" t="s">
        <v>180</v>
      </c>
      <c r="S708" s="2" t="s">
        <v>885</v>
      </c>
      <c r="T708" s="2"/>
      <c r="U708">
        <v>0</v>
      </c>
      <c r="V708">
        <v>180</v>
      </c>
      <c r="W708" s="4">
        <v>46055</v>
      </c>
      <c r="X708" s="4">
        <v>46062</v>
      </c>
      <c r="Y708" s="4">
        <v>46062</v>
      </c>
      <c r="Z708" s="4">
        <v>46242</v>
      </c>
      <c r="AA708" s="3" t="s">
        <v>1209</v>
      </c>
      <c r="AB708" s="3" t="s">
        <v>1023</v>
      </c>
      <c r="AC708" s="2"/>
      <c r="AD708" s="2" t="s">
        <v>118</v>
      </c>
      <c r="AE708" s="2" t="s">
        <v>117</v>
      </c>
      <c r="AF708" s="2"/>
      <c r="AG708" s="2"/>
      <c r="AH708" s="2"/>
      <c r="AI708" s="2"/>
      <c r="AJ708" s="2" t="s">
        <v>50</v>
      </c>
      <c r="AK708" s="2" t="s">
        <v>49</v>
      </c>
    </row>
    <row r="709" spans="1:37" ht="28.8" x14ac:dyDescent="0.3">
      <c r="A709" s="1">
        <v>841</v>
      </c>
      <c r="F709" s="2" t="s">
        <v>76</v>
      </c>
      <c r="G709" s="2" t="s">
        <v>78</v>
      </c>
      <c r="H709" s="2" t="s">
        <v>37</v>
      </c>
      <c r="I709" s="2" t="s">
        <v>46</v>
      </c>
      <c r="J709" s="2" t="s">
        <v>1210</v>
      </c>
      <c r="K709" s="2" t="s">
        <v>272</v>
      </c>
      <c r="L709" s="2" t="s">
        <v>427</v>
      </c>
      <c r="M709" s="2" t="s">
        <v>428</v>
      </c>
      <c r="N709" s="3" t="s">
        <v>1001</v>
      </c>
      <c r="O709" s="2" t="s">
        <v>53</v>
      </c>
      <c r="P709" s="2" t="s">
        <v>65</v>
      </c>
      <c r="Q709" s="2"/>
      <c r="R709" s="2" t="s">
        <v>180</v>
      </c>
      <c r="S709" s="2" t="s">
        <v>885</v>
      </c>
      <c r="T709" s="2"/>
      <c r="U709">
        <v>0</v>
      </c>
      <c r="V709">
        <v>180</v>
      </c>
      <c r="W709" s="4">
        <v>46055</v>
      </c>
      <c r="X709" s="4">
        <v>46062</v>
      </c>
      <c r="Y709" s="4">
        <v>46062</v>
      </c>
      <c r="Z709" s="4">
        <v>46242</v>
      </c>
      <c r="AA709" s="3" t="s">
        <v>1209</v>
      </c>
      <c r="AB709" s="3" t="s">
        <v>1023</v>
      </c>
      <c r="AC709" s="2"/>
      <c r="AD709" s="2" t="s">
        <v>118</v>
      </c>
      <c r="AE709" s="2" t="s">
        <v>117</v>
      </c>
      <c r="AF709" s="2"/>
      <c r="AG709" s="2"/>
      <c r="AH709" s="2"/>
      <c r="AI709" s="2"/>
      <c r="AJ709" s="2" t="s">
        <v>50</v>
      </c>
      <c r="AK709" s="2" t="s">
        <v>49</v>
      </c>
    </row>
    <row r="710" spans="1:37" ht="28.8" x14ac:dyDescent="0.3">
      <c r="A710" s="1">
        <v>842</v>
      </c>
      <c r="F710" s="2" t="s">
        <v>76</v>
      </c>
      <c r="G710" s="2" t="s">
        <v>78</v>
      </c>
      <c r="H710" s="2" t="s">
        <v>37</v>
      </c>
      <c r="I710" s="2" t="s">
        <v>46</v>
      </c>
      <c r="J710" s="2" t="s">
        <v>1210</v>
      </c>
      <c r="K710" s="2" t="s">
        <v>285</v>
      </c>
      <c r="L710" s="2" t="s">
        <v>430</v>
      </c>
      <c r="M710" s="2" t="s">
        <v>668</v>
      </c>
      <c r="N710" s="3" t="s">
        <v>1001</v>
      </c>
      <c r="O710" s="2" t="s">
        <v>53</v>
      </c>
      <c r="P710" s="2" t="s">
        <v>65</v>
      </c>
      <c r="Q710" s="2"/>
      <c r="R710" s="2" t="s">
        <v>180</v>
      </c>
      <c r="S710" s="2" t="s">
        <v>885</v>
      </c>
      <c r="T710" s="2"/>
      <c r="U710">
        <v>0</v>
      </c>
      <c r="V710">
        <v>180</v>
      </c>
      <c r="W710" s="4">
        <v>46056</v>
      </c>
      <c r="X710" s="4">
        <v>46067</v>
      </c>
      <c r="Y710" s="4">
        <v>46067</v>
      </c>
      <c r="Z710" s="4">
        <v>46247</v>
      </c>
      <c r="AA710" s="3" t="s">
        <v>1209</v>
      </c>
      <c r="AB710" s="3" t="s">
        <v>1211</v>
      </c>
      <c r="AC710" s="2"/>
      <c r="AD710" s="2" t="s">
        <v>118</v>
      </c>
      <c r="AE710" s="2" t="s">
        <v>45</v>
      </c>
      <c r="AF710" s="2"/>
      <c r="AG710" s="2"/>
      <c r="AH710" s="2"/>
      <c r="AI710" s="2"/>
      <c r="AJ710" s="2" t="s">
        <v>50</v>
      </c>
      <c r="AK710" s="2" t="s">
        <v>49</v>
      </c>
    </row>
    <row r="711" spans="1:37" ht="28.8" x14ac:dyDescent="0.3">
      <c r="A711" s="1">
        <v>843</v>
      </c>
      <c r="F711" s="2" t="s">
        <v>76</v>
      </c>
      <c r="G711" s="2" t="s">
        <v>78</v>
      </c>
      <c r="H711" s="2" t="s">
        <v>37</v>
      </c>
      <c r="I711" s="2" t="s">
        <v>46</v>
      </c>
      <c r="J711" s="2" t="s">
        <v>1210</v>
      </c>
      <c r="K711" s="2" t="s">
        <v>285</v>
      </c>
      <c r="L711" s="2" t="s">
        <v>427</v>
      </c>
      <c r="M711" s="2" t="s">
        <v>667</v>
      </c>
      <c r="N711" s="3" t="s">
        <v>1001</v>
      </c>
      <c r="O711" s="2" t="s">
        <v>53</v>
      </c>
      <c r="P711" s="2" t="s">
        <v>65</v>
      </c>
      <c r="Q711" s="2"/>
      <c r="R711" s="2" t="s">
        <v>180</v>
      </c>
      <c r="S711" s="2" t="s">
        <v>885</v>
      </c>
      <c r="T711" s="2"/>
      <c r="U711">
        <v>0</v>
      </c>
      <c r="V711">
        <v>180</v>
      </c>
      <c r="W711" s="4">
        <v>46056</v>
      </c>
      <c r="X711" s="4">
        <v>46067</v>
      </c>
      <c r="Y711" s="4">
        <v>46067</v>
      </c>
      <c r="Z711" s="4">
        <v>46247</v>
      </c>
      <c r="AA711" s="3" t="s">
        <v>1209</v>
      </c>
      <c r="AB711" s="3" t="s">
        <v>1211</v>
      </c>
      <c r="AC711" s="2"/>
      <c r="AD711" s="2" t="s">
        <v>118</v>
      </c>
      <c r="AE711" s="2" t="s">
        <v>45</v>
      </c>
      <c r="AF711" s="2"/>
      <c r="AG711" s="2"/>
      <c r="AH711" s="2"/>
      <c r="AI711" s="2"/>
      <c r="AJ711" s="2" t="s">
        <v>50</v>
      </c>
      <c r="AK711" s="2" t="s">
        <v>49</v>
      </c>
    </row>
    <row r="712" spans="1:37" ht="28.8" x14ac:dyDescent="0.3">
      <c r="A712" s="1">
        <v>844</v>
      </c>
      <c r="B712">
        <v>17923</v>
      </c>
      <c r="F712" s="2" t="s">
        <v>76</v>
      </c>
      <c r="G712" s="2" t="s">
        <v>78</v>
      </c>
      <c r="H712" s="2" t="s">
        <v>37</v>
      </c>
      <c r="I712" s="2" t="s">
        <v>46</v>
      </c>
      <c r="J712" s="2" t="s">
        <v>1210</v>
      </c>
      <c r="K712" s="2" t="s">
        <v>290</v>
      </c>
      <c r="L712" s="2" t="s">
        <v>430</v>
      </c>
      <c r="M712" s="2" t="s">
        <v>675</v>
      </c>
      <c r="N712" s="3" t="s">
        <v>1001</v>
      </c>
      <c r="O712" s="2" t="s">
        <v>53</v>
      </c>
      <c r="P712" s="2" t="s">
        <v>65</v>
      </c>
      <c r="Q712" s="2"/>
      <c r="R712" s="2" t="s">
        <v>180</v>
      </c>
      <c r="S712" s="2" t="s">
        <v>885</v>
      </c>
      <c r="T712" s="2"/>
      <c r="U712">
        <v>0</v>
      </c>
      <c r="V712">
        <v>180</v>
      </c>
      <c r="W712" s="4">
        <v>46057</v>
      </c>
      <c r="X712" s="4">
        <v>46062</v>
      </c>
      <c r="Y712" s="4">
        <v>46062</v>
      </c>
      <c r="Z712" s="4">
        <v>46242</v>
      </c>
      <c r="AA712" s="3" t="s">
        <v>1209</v>
      </c>
      <c r="AB712" s="3" t="s">
        <v>1212</v>
      </c>
      <c r="AC712" s="2"/>
      <c r="AD712" s="2" t="s">
        <v>118</v>
      </c>
      <c r="AE712" s="2" t="s">
        <v>118</v>
      </c>
      <c r="AF712" s="2"/>
      <c r="AG712" s="2"/>
      <c r="AH712" s="2"/>
      <c r="AI712" s="2"/>
      <c r="AJ712" s="2" t="s">
        <v>50</v>
      </c>
      <c r="AK712" s="2" t="s">
        <v>49</v>
      </c>
    </row>
    <row r="713" spans="1:37" ht="28.8" x14ac:dyDescent="0.3">
      <c r="A713" s="1">
        <v>846</v>
      </c>
      <c r="B713">
        <v>17924</v>
      </c>
      <c r="F713" s="2" t="s">
        <v>76</v>
      </c>
      <c r="G713" s="2" t="s">
        <v>78</v>
      </c>
      <c r="H713" s="2" t="s">
        <v>37</v>
      </c>
      <c r="I713" s="2" t="s">
        <v>46</v>
      </c>
      <c r="J713" s="2" t="s">
        <v>1210</v>
      </c>
      <c r="K713" s="2" t="s">
        <v>290</v>
      </c>
      <c r="L713" s="2" t="s">
        <v>427</v>
      </c>
      <c r="M713" s="2" t="s">
        <v>674</v>
      </c>
      <c r="N713" s="3" t="s">
        <v>1001</v>
      </c>
      <c r="O713" s="2" t="s">
        <v>53</v>
      </c>
      <c r="P713" s="2" t="s">
        <v>65</v>
      </c>
      <c r="Q713" s="2"/>
      <c r="R713" s="2" t="s">
        <v>180</v>
      </c>
      <c r="S713" s="2" t="s">
        <v>885</v>
      </c>
      <c r="T713" s="2"/>
      <c r="U713">
        <v>0</v>
      </c>
      <c r="V713">
        <v>180</v>
      </c>
      <c r="W713" s="4">
        <v>46057</v>
      </c>
      <c r="X713" s="4">
        <v>46062</v>
      </c>
      <c r="Y713" s="4">
        <v>46062</v>
      </c>
      <c r="Z713" s="4">
        <v>46242</v>
      </c>
      <c r="AA713" s="3" t="s">
        <v>1209</v>
      </c>
      <c r="AB713" s="3" t="s">
        <v>1212</v>
      </c>
      <c r="AC713" s="2"/>
      <c r="AD713" s="2" t="s">
        <v>118</v>
      </c>
      <c r="AE713" s="2" t="s">
        <v>118</v>
      </c>
      <c r="AF713" s="2"/>
      <c r="AG713" s="2"/>
      <c r="AH713" s="2"/>
      <c r="AI713" s="2"/>
      <c r="AJ713" s="2" t="s">
        <v>50</v>
      </c>
      <c r="AK713" s="2" t="s">
        <v>49</v>
      </c>
    </row>
    <row r="714" spans="1:37" ht="28.8" x14ac:dyDescent="0.3">
      <c r="A714" s="1">
        <v>847</v>
      </c>
      <c r="B714">
        <v>17943</v>
      </c>
      <c r="F714" s="2" t="s">
        <v>76</v>
      </c>
      <c r="G714" s="2" t="s">
        <v>78</v>
      </c>
      <c r="H714" s="2" t="s">
        <v>37</v>
      </c>
      <c r="I714" s="2" t="s">
        <v>46</v>
      </c>
      <c r="J714" s="2" t="s">
        <v>1210</v>
      </c>
      <c r="K714" s="2" t="s">
        <v>295</v>
      </c>
      <c r="L714" s="2" t="s">
        <v>430</v>
      </c>
      <c r="M714" s="2" t="s">
        <v>679</v>
      </c>
      <c r="N714" s="3" t="s">
        <v>1001</v>
      </c>
      <c r="O714" s="2" t="s">
        <v>53</v>
      </c>
      <c r="P714" s="2" t="s">
        <v>65</v>
      </c>
      <c r="Q714" s="2"/>
      <c r="R714" s="2" t="s">
        <v>180</v>
      </c>
      <c r="S714" s="2" t="s">
        <v>885</v>
      </c>
      <c r="T714" s="2"/>
      <c r="U714">
        <v>0</v>
      </c>
      <c r="V714">
        <v>180</v>
      </c>
      <c r="W714" s="4">
        <v>46058</v>
      </c>
      <c r="X714" s="4">
        <v>46069</v>
      </c>
      <c r="Y714" s="4">
        <v>46069</v>
      </c>
      <c r="Z714" s="4">
        <v>46249</v>
      </c>
      <c r="AA714" s="3" t="s">
        <v>1209</v>
      </c>
      <c r="AB714" s="3" t="s">
        <v>1213</v>
      </c>
      <c r="AC714" s="2"/>
      <c r="AD714" s="2" t="s">
        <v>118</v>
      </c>
      <c r="AE714" s="2" t="s">
        <v>45</v>
      </c>
      <c r="AF714" s="2"/>
      <c r="AG714" s="2"/>
      <c r="AH714" s="2"/>
      <c r="AI714" s="2"/>
      <c r="AJ714" s="2" t="s">
        <v>50</v>
      </c>
      <c r="AK714" s="2" t="s">
        <v>49</v>
      </c>
    </row>
    <row r="715" spans="1:37" ht="28.8" x14ac:dyDescent="0.3">
      <c r="A715" s="1">
        <v>848</v>
      </c>
      <c r="B715">
        <v>17944</v>
      </c>
      <c r="F715" s="2" t="s">
        <v>76</v>
      </c>
      <c r="G715" s="2" t="s">
        <v>78</v>
      </c>
      <c r="H715" s="2" t="s">
        <v>37</v>
      </c>
      <c r="I715" s="2" t="s">
        <v>46</v>
      </c>
      <c r="J715" s="2" t="s">
        <v>1210</v>
      </c>
      <c r="K715" s="2" t="s">
        <v>295</v>
      </c>
      <c r="L715" s="2" t="s">
        <v>427</v>
      </c>
      <c r="M715" s="2" t="s">
        <v>678</v>
      </c>
      <c r="N715" s="3" t="s">
        <v>1001</v>
      </c>
      <c r="O715" s="2" t="s">
        <v>53</v>
      </c>
      <c r="P715" s="2" t="s">
        <v>65</v>
      </c>
      <c r="Q715" s="2"/>
      <c r="R715" s="2" t="s">
        <v>180</v>
      </c>
      <c r="S715" s="2" t="s">
        <v>885</v>
      </c>
      <c r="T715" s="2"/>
      <c r="U715">
        <v>0</v>
      </c>
      <c r="V715">
        <v>180</v>
      </c>
      <c r="W715" s="4">
        <v>46058</v>
      </c>
      <c r="X715" s="4">
        <v>46069</v>
      </c>
      <c r="Y715" s="4">
        <v>46069</v>
      </c>
      <c r="Z715" s="4">
        <v>46249</v>
      </c>
      <c r="AA715" s="3" t="s">
        <v>1209</v>
      </c>
      <c r="AB715" s="3" t="s">
        <v>1214</v>
      </c>
      <c r="AC715" s="2"/>
      <c r="AD715" s="2" t="s">
        <v>118</v>
      </c>
      <c r="AE715" s="2" t="s">
        <v>102</v>
      </c>
      <c r="AF715" s="2"/>
      <c r="AG715" s="2"/>
      <c r="AH715" s="2"/>
      <c r="AI715" s="2"/>
      <c r="AJ715" s="2" t="s">
        <v>50</v>
      </c>
      <c r="AK715" s="2" t="s">
        <v>49</v>
      </c>
    </row>
    <row r="716" spans="1:37" ht="28.8" x14ac:dyDescent="0.3">
      <c r="A716" s="1">
        <v>849</v>
      </c>
      <c r="B716">
        <v>17995</v>
      </c>
      <c r="F716" s="2" t="s">
        <v>76</v>
      </c>
      <c r="G716" s="2" t="s">
        <v>78</v>
      </c>
      <c r="H716" s="2" t="s">
        <v>37</v>
      </c>
      <c r="I716" s="2" t="s">
        <v>46</v>
      </c>
      <c r="J716" s="2" t="s">
        <v>1210</v>
      </c>
      <c r="K716" s="2" t="s">
        <v>300</v>
      </c>
      <c r="L716" s="2" t="s">
        <v>430</v>
      </c>
      <c r="M716" s="2" t="s">
        <v>695</v>
      </c>
      <c r="N716" s="3" t="s">
        <v>1001</v>
      </c>
      <c r="O716" s="2" t="s">
        <v>53</v>
      </c>
      <c r="P716" s="2" t="s">
        <v>65</v>
      </c>
      <c r="Q716" s="2"/>
      <c r="R716" s="2" t="s">
        <v>180</v>
      </c>
      <c r="S716" s="2" t="s">
        <v>885</v>
      </c>
      <c r="T716" s="2"/>
      <c r="U716">
        <v>0</v>
      </c>
      <c r="V716">
        <v>180</v>
      </c>
      <c r="W716" s="4">
        <v>46059</v>
      </c>
      <c r="X716" s="4">
        <v>46069</v>
      </c>
      <c r="Y716" s="4">
        <v>46069</v>
      </c>
      <c r="Z716" s="4">
        <v>46249</v>
      </c>
      <c r="AA716" s="3" t="s">
        <v>1209</v>
      </c>
      <c r="AB716" s="3" t="s">
        <v>1214</v>
      </c>
      <c r="AC716" s="2"/>
      <c r="AD716" s="2" t="s">
        <v>118</v>
      </c>
      <c r="AE716" s="2" t="s">
        <v>102</v>
      </c>
      <c r="AF716" s="2"/>
      <c r="AG716" s="2"/>
      <c r="AH716" s="2"/>
      <c r="AI716" s="2"/>
      <c r="AJ716" s="2" t="s">
        <v>50</v>
      </c>
      <c r="AK716" s="2" t="s">
        <v>49</v>
      </c>
    </row>
    <row r="717" spans="1:37" ht="28.8" x14ac:dyDescent="0.3">
      <c r="A717" s="1">
        <v>850</v>
      </c>
      <c r="B717">
        <v>17996</v>
      </c>
      <c r="F717" s="2" t="s">
        <v>76</v>
      </c>
      <c r="G717" s="2" t="s">
        <v>78</v>
      </c>
      <c r="H717" s="2" t="s">
        <v>37</v>
      </c>
      <c r="I717" s="2" t="s">
        <v>46</v>
      </c>
      <c r="J717" s="2" t="s">
        <v>1210</v>
      </c>
      <c r="K717" s="2" t="s">
        <v>300</v>
      </c>
      <c r="L717" s="2" t="s">
        <v>427</v>
      </c>
      <c r="M717" s="2" t="s">
        <v>694</v>
      </c>
      <c r="N717" s="3" t="s">
        <v>1001</v>
      </c>
      <c r="O717" s="2" t="s">
        <v>53</v>
      </c>
      <c r="P717" s="2" t="s">
        <v>65</v>
      </c>
      <c r="Q717" s="2"/>
      <c r="R717" s="2" t="s">
        <v>180</v>
      </c>
      <c r="S717" s="2" t="s">
        <v>885</v>
      </c>
      <c r="T717" s="2"/>
      <c r="U717">
        <v>0</v>
      </c>
      <c r="V717">
        <v>180</v>
      </c>
      <c r="W717" s="4">
        <v>46059</v>
      </c>
      <c r="X717" s="4">
        <v>46069</v>
      </c>
      <c r="Y717" s="4">
        <v>46069</v>
      </c>
      <c r="Z717" s="4">
        <v>46249</v>
      </c>
      <c r="AA717" s="3" t="s">
        <v>1209</v>
      </c>
      <c r="AB717" s="3" t="s">
        <v>1214</v>
      </c>
      <c r="AC717" s="2"/>
      <c r="AD717" s="2" t="s">
        <v>118</v>
      </c>
      <c r="AE717" s="2" t="s">
        <v>102</v>
      </c>
      <c r="AF717" s="2"/>
      <c r="AG717" s="2"/>
      <c r="AH717" s="2"/>
      <c r="AI717" s="2"/>
      <c r="AJ717" s="2" t="s">
        <v>50</v>
      </c>
      <c r="AK717" s="2" t="s">
        <v>49</v>
      </c>
    </row>
    <row r="718" spans="1:37" ht="28.8" x14ac:dyDescent="0.3">
      <c r="A718" s="1">
        <v>852</v>
      </c>
      <c r="B718">
        <v>18001</v>
      </c>
      <c r="F718" s="2" t="s">
        <v>76</v>
      </c>
      <c r="G718" s="2" t="s">
        <v>78</v>
      </c>
      <c r="H718" s="2" t="s">
        <v>37</v>
      </c>
      <c r="I718" s="2" t="s">
        <v>46</v>
      </c>
      <c r="J718" s="2" t="s">
        <v>1210</v>
      </c>
      <c r="K718" s="2" t="s">
        <v>305</v>
      </c>
      <c r="L718" s="2" t="s">
        <v>430</v>
      </c>
      <c r="M718" s="2" t="s">
        <v>684</v>
      </c>
      <c r="N718" s="3" t="s">
        <v>1001</v>
      </c>
      <c r="O718" s="2" t="s">
        <v>53</v>
      </c>
      <c r="P718" s="2" t="s">
        <v>65</v>
      </c>
      <c r="Q718" s="2"/>
      <c r="R718" s="2" t="s">
        <v>180</v>
      </c>
      <c r="S718" s="2" t="s">
        <v>885</v>
      </c>
      <c r="T718" s="2"/>
      <c r="U718">
        <v>0</v>
      </c>
      <c r="V718">
        <v>180</v>
      </c>
      <c r="W718" s="4">
        <v>46060</v>
      </c>
      <c r="X718" s="4">
        <v>46069</v>
      </c>
      <c r="Y718" s="4">
        <v>46069</v>
      </c>
      <c r="Z718" s="4">
        <v>46249</v>
      </c>
      <c r="AA718" s="3" t="s">
        <v>1209</v>
      </c>
      <c r="AB718" s="3" t="s">
        <v>1213</v>
      </c>
      <c r="AC718" s="2"/>
      <c r="AD718" s="2" t="s">
        <v>118</v>
      </c>
      <c r="AE718" s="2" t="s">
        <v>118</v>
      </c>
      <c r="AF718" s="2"/>
      <c r="AG718" s="2"/>
      <c r="AH718" s="2"/>
      <c r="AI718" s="2"/>
      <c r="AJ718" s="2" t="s">
        <v>50</v>
      </c>
      <c r="AK718" s="2" t="s">
        <v>49</v>
      </c>
    </row>
    <row r="719" spans="1:37" ht="28.8" x14ac:dyDescent="0.3">
      <c r="A719" s="1">
        <v>853</v>
      </c>
      <c r="B719">
        <v>18002</v>
      </c>
      <c r="F719" s="2" t="s">
        <v>76</v>
      </c>
      <c r="G719" s="2" t="s">
        <v>78</v>
      </c>
      <c r="H719" s="2" t="s">
        <v>37</v>
      </c>
      <c r="I719" s="2" t="s">
        <v>46</v>
      </c>
      <c r="J719" s="2" t="s">
        <v>1210</v>
      </c>
      <c r="K719" s="2" t="s">
        <v>305</v>
      </c>
      <c r="L719" s="2" t="s">
        <v>427</v>
      </c>
      <c r="M719" s="2" t="s">
        <v>683</v>
      </c>
      <c r="N719" s="3" t="s">
        <v>1001</v>
      </c>
      <c r="O719" s="2" t="s">
        <v>53</v>
      </c>
      <c r="P719" s="2" t="s">
        <v>65</v>
      </c>
      <c r="Q719" s="2"/>
      <c r="R719" s="2" t="s">
        <v>180</v>
      </c>
      <c r="S719" s="2" t="s">
        <v>885</v>
      </c>
      <c r="T719" s="2"/>
      <c r="U719">
        <v>0</v>
      </c>
      <c r="V719">
        <v>180</v>
      </c>
      <c r="W719" s="4">
        <v>46060</v>
      </c>
      <c r="X719" s="4">
        <v>46069</v>
      </c>
      <c r="Y719" s="4">
        <v>46069</v>
      </c>
      <c r="Z719" s="4">
        <v>46249</v>
      </c>
      <c r="AA719" s="3" t="s">
        <v>1209</v>
      </c>
      <c r="AB719" s="3" t="s">
        <v>1213</v>
      </c>
      <c r="AC719" s="2"/>
      <c r="AD719" s="2" t="s">
        <v>118</v>
      </c>
      <c r="AE719" s="2" t="s">
        <v>118</v>
      </c>
      <c r="AF719" s="2"/>
      <c r="AG719" s="2"/>
      <c r="AH719" s="2"/>
      <c r="AI719" s="2"/>
      <c r="AJ719" s="2" t="s">
        <v>50</v>
      </c>
      <c r="AK719" s="2" t="s">
        <v>49</v>
      </c>
    </row>
    <row r="720" spans="1:37" ht="43.2" x14ac:dyDescent="0.3">
      <c r="A720" s="1">
        <v>854</v>
      </c>
      <c r="B720">
        <v>17873</v>
      </c>
      <c r="F720" s="2" t="s">
        <v>76</v>
      </c>
      <c r="G720" s="2" t="s">
        <v>78</v>
      </c>
      <c r="H720" s="2" t="s">
        <v>37</v>
      </c>
      <c r="I720" s="2" t="s">
        <v>46</v>
      </c>
      <c r="J720" s="2" t="s">
        <v>971</v>
      </c>
      <c r="K720" s="2" t="s">
        <v>272</v>
      </c>
      <c r="L720" s="2" t="s">
        <v>283</v>
      </c>
      <c r="M720" s="2" t="s">
        <v>284</v>
      </c>
      <c r="N720" s="3" t="s">
        <v>1215</v>
      </c>
      <c r="O720" s="2" t="s">
        <v>53</v>
      </c>
      <c r="P720" s="2" t="s">
        <v>65</v>
      </c>
      <c r="Q720" s="2"/>
      <c r="R720" s="2" t="s">
        <v>968</v>
      </c>
      <c r="S720" s="2" t="s">
        <v>970</v>
      </c>
      <c r="T720" s="2"/>
      <c r="U720">
        <v>0</v>
      </c>
      <c r="V720">
        <v>180</v>
      </c>
      <c r="W720" s="4">
        <v>46055</v>
      </c>
      <c r="X720" s="4">
        <v>46070</v>
      </c>
      <c r="Y720" s="4">
        <v>46070</v>
      </c>
      <c r="Z720" s="4">
        <v>46250</v>
      </c>
      <c r="AA720" s="3"/>
      <c r="AB720" s="3" t="s">
        <v>1216</v>
      </c>
      <c r="AC720" s="2"/>
      <c r="AD720" s="2" t="s">
        <v>118</v>
      </c>
      <c r="AE720" s="2" t="s">
        <v>102</v>
      </c>
      <c r="AF720" s="2"/>
      <c r="AG720" s="2"/>
      <c r="AH720" s="2"/>
      <c r="AI720" s="2"/>
      <c r="AJ720" s="2" t="s">
        <v>50</v>
      </c>
      <c r="AK720" s="2" t="s">
        <v>49</v>
      </c>
    </row>
    <row r="721" spans="1:37" ht="43.2" x14ac:dyDescent="0.3">
      <c r="A721" s="1">
        <v>855</v>
      </c>
      <c r="B721">
        <v>17920</v>
      </c>
      <c r="F721" s="2" t="s">
        <v>76</v>
      </c>
      <c r="G721" s="2" t="s">
        <v>78</v>
      </c>
      <c r="H721" s="2" t="s">
        <v>37</v>
      </c>
      <c r="I721" s="2" t="s">
        <v>46</v>
      </c>
      <c r="J721" s="2" t="s">
        <v>971</v>
      </c>
      <c r="K721" s="2" t="s">
        <v>285</v>
      </c>
      <c r="L721" s="2" t="s">
        <v>283</v>
      </c>
      <c r="M721" s="2" t="s">
        <v>289</v>
      </c>
      <c r="N721" s="3" t="s">
        <v>1215</v>
      </c>
      <c r="O721" s="2" t="s">
        <v>53</v>
      </c>
      <c r="P721" s="2" t="s">
        <v>65</v>
      </c>
      <c r="Q721" s="2"/>
      <c r="R721" s="2" t="s">
        <v>968</v>
      </c>
      <c r="S721" s="2" t="s">
        <v>970</v>
      </c>
      <c r="T721" s="2"/>
      <c r="U721">
        <v>0</v>
      </c>
      <c r="V721">
        <v>180</v>
      </c>
      <c r="W721" s="4">
        <v>46056</v>
      </c>
      <c r="X721" s="4">
        <v>46067</v>
      </c>
      <c r="Y721" s="4">
        <v>46067</v>
      </c>
      <c r="Z721" s="4">
        <v>46247</v>
      </c>
      <c r="AA721" s="3"/>
      <c r="AB721" s="3" t="s">
        <v>1211</v>
      </c>
      <c r="AC721" s="2"/>
      <c r="AD721" s="2" t="s">
        <v>118</v>
      </c>
      <c r="AE721" s="2" t="s">
        <v>45</v>
      </c>
      <c r="AF721" s="2"/>
      <c r="AG721" s="2"/>
      <c r="AH721" s="2"/>
      <c r="AI721" s="2"/>
      <c r="AJ721" s="2" t="s">
        <v>50</v>
      </c>
      <c r="AK721" s="2" t="s">
        <v>49</v>
      </c>
    </row>
    <row r="722" spans="1:37" ht="43.2" x14ac:dyDescent="0.3">
      <c r="A722" s="1">
        <v>857</v>
      </c>
      <c r="F722" s="2" t="s">
        <v>76</v>
      </c>
      <c r="G722" s="2" t="s">
        <v>57</v>
      </c>
      <c r="H722" s="2" t="s">
        <v>37</v>
      </c>
      <c r="I722" s="2" t="s">
        <v>46</v>
      </c>
      <c r="J722" s="2" t="s">
        <v>971</v>
      </c>
      <c r="K722" s="2" t="s">
        <v>290</v>
      </c>
      <c r="L722" s="2" t="s">
        <v>283</v>
      </c>
      <c r="M722" s="2" t="s">
        <v>294</v>
      </c>
      <c r="N722" s="3" t="s">
        <v>1215</v>
      </c>
      <c r="O722" s="2" t="s">
        <v>53</v>
      </c>
      <c r="P722" s="2" t="s">
        <v>65</v>
      </c>
      <c r="Q722" s="2"/>
      <c r="R722" s="2" t="s">
        <v>968</v>
      </c>
      <c r="S722" s="2" t="s">
        <v>970</v>
      </c>
      <c r="T722" s="2"/>
      <c r="U722">
        <v>0</v>
      </c>
      <c r="V722">
        <v>180</v>
      </c>
      <c r="W722" s="4">
        <v>46057</v>
      </c>
      <c r="X722" s="4"/>
      <c r="Y722" s="4">
        <v>46057</v>
      </c>
      <c r="Z722" s="4">
        <v>46237</v>
      </c>
      <c r="AA722" s="3"/>
      <c r="AB722" s="3"/>
      <c r="AC722" s="2"/>
      <c r="AD722" s="2" t="s">
        <v>118</v>
      </c>
      <c r="AE722" s="2" t="s">
        <v>118</v>
      </c>
      <c r="AF722" s="2"/>
      <c r="AG722" s="2"/>
      <c r="AH722" s="2"/>
      <c r="AI722" s="2"/>
      <c r="AJ722" s="2" t="s">
        <v>50</v>
      </c>
      <c r="AK722" s="2" t="s">
        <v>49</v>
      </c>
    </row>
    <row r="723" spans="1:37" ht="43.2" x14ac:dyDescent="0.3">
      <c r="A723" s="1">
        <v>859</v>
      </c>
      <c r="B723">
        <v>17945</v>
      </c>
      <c r="F723" s="2" t="s">
        <v>76</v>
      </c>
      <c r="G723" s="2" t="s">
        <v>78</v>
      </c>
      <c r="H723" s="2" t="s">
        <v>37</v>
      </c>
      <c r="I723" s="2" t="s">
        <v>46</v>
      </c>
      <c r="J723" s="2" t="s">
        <v>971</v>
      </c>
      <c r="K723" s="2" t="s">
        <v>295</v>
      </c>
      <c r="L723" s="2" t="s">
        <v>283</v>
      </c>
      <c r="M723" s="2" t="s">
        <v>299</v>
      </c>
      <c r="N723" s="3" t="s">
        <v>1215</v>
      </c>
      <c r="O723" s="2" t="s">
        <v>53</v>
      </c>
      <c r="P723" s="2" t="s">
        <v>65</v>
      </c>
      <c r="Q723" s="2"/>
      <c r="R723" s="2" t="s">
        <v>968</v>
      </c>
      <c r="S723" s="2" t="s">
        <v>970</v>
      </c>
      <c r="T723" s="2"/>
      <c r="U723">
        <v>0</v>
      </c>
      <c r="V723">
        <v>180</v>
      </c>
      <c r="W723" s="4">
        <v>46058</v>
      </c>
      <c r="X723" s="4">
        <v>46069</v>
      </c>
      <c r="Y723" s="4">
        <v>46069</v>
      </c>
      <c r="Z723" s="4">
        <v>46249</v>
      </c>
      <c r="AA723" s="3"/>
      <c r="AB723" s="3" t="s">
        <v>1211</v>
      </c>
      <c r="AC723" s="2"/>
      <c r="AD723" s="2" t="s">
        <v>118</v>
      </c>
      <c r="AE723" s="2" t="s">
        <v>45</v>
      </c>
      <c r="AF723" s="2"/>
      <c r="AG723" s="2"/>
      <c r="AH723" s="2"/>
      <c r="AI723" s="2"/>
      <c r="AJ723" s="2" t="s">
        <v>50</v>
      </c>
      <c r="AK723" s="2" t="s">
        <v>49</v>
      </c>
    </row>
    <row r="724" spans="1:37" ht="43.2" x14ac:dyDescent="0.3">
      <c r="A724" s="1">
        <v>860</v>
      </c>
      <c r="B724">
        <v>17997</v>
      </c>
      <c r="F724" s="2" t="s">
        <v>76</v>
      </c>
      <c r="G724" s="2" t="s">
        <v>78</v>
      </c>
      <c r="H724" s="2" t="s">
        <v>37</v>
      </c>
      <c r="I724" s="2" t="s">
        <v>46</v>
      </c>
      <c r="J724" s="2" t="s">
        <v>971</v>
      </c>
      <c r="K724" s="2" t="s">
        <v>300</v>
      </c>
      <c r="L724" s="2" t="s">
        <v>283</v>
      </c>
      <c r="M724" s="2" t="s">
        <v>304</v>
      </c>
      <c r="N724" s="3" t="s">
        <v>1215</v>
      </c>
      <c r="O724" s="2" t="s">
        <v>53</v>
      </c>
      <c r="P724" s="2" t="s">
        <v>65</v>
      </c>
      <c r="Q724" s="2"/>
      <c r="R724" s="2" t="s">
        <v>968</v>
      </c>
      <c r="S724" s="2" t="s">
        <v>970</v>
      </c>
      <c r="T724" s="2"/>
      <c r="U724">
        <v>0</v>
      </c>
      <c r="V724">
        <v>180</v>
      </c>
      <c r="W724" s="4">
        <v>46059</v>
      </c>
      <c r="X724" s="4">
        <v>46069</v>
      </c>
      <c r="Y724" s="4">
        <v>46069</v>
      </c>
      <c r="Z724" s="4">
        <v>46249</v>
      </c>
      <c r="AA724" s="3"/>
      <c r="AB724" s="3" t="s">
        <v>1214</v>
      </c>
      <c r="AC724" s="2"/>
      <c r="AD724" s="2" t="s">
        <v>118</v>
      </c>
      <c r="AE724" s="2" t="s">
        <v>102</v>
      </c>
      <c r="AF724" s="2"/>
      <c r="AG724" s="2"/>
      <c r="AH724" s="2"/>
      <c r="AI724" s="2"/>
      <c r="AJ724" s="2" t="s">
        <v>50</v>
      </c>
      <c r="AK724" s="2" t="s">
        <v>49</v>
      </c>
    </row>
    <row r="725" spans="1:37" ht="43.2" x14ac:dyDescent="0.3">
      <c r="A725" s="1">
        <v>861</v>
      </c>
      <c r="B725">
        <v>18003</v>
      </c>
      <c r="F725" s="2" t="s">
        <v>76</v>
      </c>
      <c r="G725" s="2" t="s">
        <v>78</v>
      </c>
      <c r="H725" s="2" t="s">
        <v>37</v>
      </c>
      <c r="I725" s="2" t="s">
        <v>46</v>
      </c>
      <c r="J725" s="2" t="s">
        <v>971</v>
      </c>
      <c r="K725" s="2" t="s">
        <v>305</v>
      </c>
      <c r="L725" s="2" t="s">
        <v>283</v>
      </c>
      <c r="M725" s="2" t="s">
        <v>309</v>
      </c>
      <c r="N725" s="3" t="s">
        <v>1215</v>
      </c>
      <c r="O725" s="2" t="s">
        <v>53</v>
      </c>
      <c r="P725" s="2" t="s">
        <v>65</v>
      </c>
      <c r="Q725" s="2"/>
      <c r="R725" s="2" t="s">
        <v>968</v>
      </c>
      <c r="S725" s="2" t="s">
        <v>970</v>
      </c>
      <c r="T725" s="2"/>
      <c r="U725">
        <v>0</v>
      </c>
      <c r="V725">
        <v>180</v>
      </c>
      <c r="W725" s="4">
        <v>46060</v>
      </c>
      <c r="X725" s="4">
        <v>46069</v>
      </c>
      <c r="Y725" s="4">
        <v>46069</v>
      </c>
      <c r="Z725" s="4">
        <v>46249</v>
      </c>
      <c r="AA725" s="3"/>
      <c r="AB725" s="3" t="s">
        <v>1213</v>
      </c>
      <c r="AC725" s="2"/>
      <c r="AD725" s="2" t="s">
        <v>118</v>
      </c>
      <c r="AE725" s="2" t="s">
        <v>118</v>
      </c>
      <c r="AF725" s="2"/>
      <c r="AG725" s="2"/>
      <c r="AH725" s="2"/>
      <c r="AI725" s="2"/>
      <c r="AJ725" s="2" t="s">
        <v>50</v>
      </c>
      <c r="AK725" s="2" t="s">
        <v>49</v>
      </c>
    </row>
    <row r="726" spans="1:37" ht="28.8" x14ac:dyDescent="0.3">
      <c r="A726" s="1">
        <v>862</v>
      </c>
      <c r="F726" s="2" t="s">
        <v>76</v>
      </c>
      <c r="G726" s="2" t="s">
        <v>78</v>
      </c>
      <c r="H726" s="2" t="s">
        <v>37</v>
      </c>
      <c r="I726" s="2" t="s">
        <v>46</v>
      </c>
      <c r="J726" s="2" t="s">
        <v>320</v>
      </c>
      <c r="K726" s="2" t="s">
        <v>188</v>
      </c>
      <c r="L726" s="2" t="s">
        <v>227</v>
      </c>
      <c r="M726" s="2" t="s">
        <v>228</v>
      </c>
      <c r="N726" s="3" t="s">
        <v>1217</v>
      </c>
      <c r="O726" s="2" t="s">
        <v>53</v>
      </c>
      <c r="P726" s="2" t="s">
        <v>65</v>
      </c>
      <c r="Q726" s="2"/>
      <c r="R726" s="2" t="s">
        <v>740</v>
      </c>
      <c r="S726" s="2" t="s">
        <v>1218</v>
      </c>
      <c r="T726" s="2"/>
      <c r="U726">
        <v>0</v>
      </c>
      <c r="V726">
        <v>356</v>
      </c>
      <c r="W726" s="4">
        <v>46048</v>
      </c>
      <c r="X726" s="4"/>
      <c r="Y726" s="4">
        <v>46048</v>
      </c>
      <c r="Z726" s="4">
        <v>46404</v>
      </c>
      <c r="AA726" s="3"/>
      <c r="AB726" s="3"/>
      <c r="AC726" s="2"/>
      <c r="AD726" s="2" t="s">
        <v>45</v>
      </c>
      <c r="AE726" s="2" t="s">
        <v>45</v>
      </c>
      <c r="AF726" s="2"/>
      <c r="AG726" s="2"/>
      <c r="AH726" s="2"/>
      <c r="AI726" s="2"/>
      <c r="AJ726" s="2" t="s">
        <v>50</v>
      </c>
      <c r="AK726" s="2" t="s">
        <v>49</v>
      </c>
    </row>
    <row r="727" spans="1:37" ht="28.8" x14ac:dyDescent="0.3">
      <c r="A727" s="1">
        <v>863</v>
      </c>
      <c r="F727" s="2" t="s">
        <v>76</v>
      </c>
      <c r="G727" s="2" t="s">
        <v>78</v>
      </c>
      <c r="H727" s="2" t="s">
        <v>37</v>
      </c>
      <c r="I727" s="2" t="s">
        <v>46</v>
      </c>
      <c r="J727" s="2" t="s">
        <v>320</v>
      </c>
      <c r="K727" s="2" t="s">
        <v>38</v>
      </c>
      <c r="L727" s="2" t="s">
        <v>227</v>
      </c>
      <c r="M727" s="2" t="s">
        <v>231</v>
      </c>
      <c r="N727" s="3" t="s">
        <v>1219</v>
      </c>
      <c r="O727" s="2" t="s">
        <v>53</v>
      </c>
      <c r="P727" s="2" t="s">
        <v>65</v>
      </c>
      <c r="Q727" s="2"/>
      <c r="R727" s="2" t="s">
        <v>740</v>
      </c>
      <c r="S727" s="2" t="s">
        <v>1218</v>
      </c>
      <c r="T727" s="2"/>
      <c r="U727">
        <v>0</v>
      </c>
      <c r="V727">
        <v>356</v>
      </c>
      <c r="W727" s="4">
        <v>46049</v>
      </c>
      <c r="X727" s="4"/>
      <c r="Y727" s="4">
        <v>46049</v>
      </c>
      <c r="Z727" s="4">
        <v>46404</v>
      </c>
      <c r="AA727" s="3"/>
      <c r="AB727" s="3"/>
      <c r="AC727" s="2"/>
      <c r="AD727" s="2" t="s">
        <v>45</v>
      </c>
      <c r="AE727" s="2" t="s">
        <v>45</v>
      </c>
      <c r="AF727" s="2"/>
      <c r="AG727" s="2"/>
      <c r="AH727" s="2"/>
      <c r="AI727" s="2"/>
      <c r="AJ727" s="2" t="s">
        <v>50</v>
      </c>
      <c r="AK727" s="2" t="s">
        <v>49</v>
      </c>
    </row>
    <row r="728" spans="1:37" ht="28.8" x14ac:dyDescent="0.3">
      <c r="A728" s="1">
        <v>864</v>
      </c>
      <c r="B728">
        <v>17735</v>
      </c>
      <c r="F728" s="2" t="s">
        <v>76</v>
      </c>
      <c r="G728" s="2" t="s">
        <v>78</v>
      </c>
      <c r="H728" s="2" t="s">
        <v>37</v>
      </c>
      <c r="I728" s="2" t="s">
        <v>46</v>
      </c>
      <c r="J728" s="2" t="s">
        <v>442</v>
      </c>
      <c r="K728" s="2" t="s">
        <v>188</v>
      </c>
      <c r="L728" s="2" t="s">
        <v>217</v>
      </c>
      <c r="M728" s="2" t="s">
        <v>218</v>
      </c>
      <c r="N728" s="3" t="s">
        <v>448</v>
      </c>
      <c r="O728" s="2" t="s">
        <v>174</v>
      </c>
      <c r="P728" s="2" t="s">
        <v>65</v>
      </c>
      <c r="Q728" s="2"/>
      <c r="R728" s="2" t="s">
        <v>441</v>
      </c>
      <c r="S728" s="2" t="s">
        <v>441</v>
      </c>
      <c r="T728" s="2"/>
      <c r="U728">
        <v>0</v>
      </c>
      <c r="V728">
        <v>0</v>
      </c>
      <c r="W728" s="4">
        <v>46048</v>
      </c>
      <c r="X728" s="4"/>
      <c r="Y728" s="4">
        <v>46048</v>
      </c>
      <c r="Z728" s="4">
        <v>46059</v>
      </c>
      <c r="AA728" s="3"/>
      <c r="AB728" s="3" t="s">
        <v>1017</v>
      </c>
      <c r="AC728" s="2"/>
      <c r="AD728" s="2" t="s">
        <v>45</v>
      </c>
      <c r="AE728" s="2" t="s">
        <v>118</v>
      </c>
      <c r="AF728" s="2"/>
      <c r="AG728" s="2"/>
      <c r="AH728" s="2"/>
      <c r="AI728" s="2"/>
      <c r="AJ728" s="2" t="s">
        <v>50</v>
      </c>
      <c r="AK728" s="2" t="s">
        <v>49</v>
      </c>
    </row>
    <row r="729" spans="1:37" ht="28.8" x14ac:dyDescent="0.3">
      <c r="A729" s="1">
        <v>865</v>
      </c>
      <c r="B729">
        <v>17744</v>
      </c>
      <c r="F729" s="2" t="s">
        <v>76</v>
      </c>
      <c r="G729" s="2" t="s">
        <v>78</v>
      </c>
      <c r="H729" s="2" t="s">
        <v>37</v>
      </c>
      <c r="I729" s="2" t="s">
        <v>46</v>
      </c>
      <c r="J729" s="2" t="s">
        <v>320</v>
      </c>
      <c r="K729" s="2" t="s">
        <v>188</v>
      </c>
      <c r="L729" s="2" t="s">
        <v>191</v>
      </c>
      <c r="M729" s="2" t="s">
        <v>192</v>
      </c>
      <c r="N729" s="3" t="s">
        <v>1197</v>
      </c>
      <c r="O729" s="2" t="s">
        <v>53</v>
      </c>
      <c r="P729" s="2" t="s">
        <v>65</v>
      </c>
      <c r="Q729" s="2"/>
      <c r="R729" s="2" t="s">
        <v>1220</v>
      </c>
      <c r="S729" s="2" t="s">
        <v>1221</v>
      </c>
      <c r="T729" s="2"/>
      <c r="U729">
        <v>0</v>
      </c>
      <c r="V729">
        <v>1080</v>
      </c>
      <c r="W729" s="4">
        <v>46048</v>
      </c>
      <c r="X729" s="4"/>
      <c r="Y729" s="4">
        <v>46048</v>
      </c>
      <c r="Z729" s="4">
        <v>47139</v>
      </c>
      <c r="AA729" s="3"/>
      <c r="AB729" s="3" t="s">
        <v>1017</v>
      </c>
      <c r="AC729" s="2"/>
      <c r="AD729" s="2" t="s">
        <v>45</v>
      </c>
      <c r="AE729" s="2" t="s">
        <v>118</v>
      </c>
      <c r="AF729" s="2"/>
      <c r="AG729" s="2"/>
      <c r="AH729" s="2"/>
      <c r="AI729" s="2"/>
      <c r="AJ729" s="2" t="s">
        <v>50</v>
      </c>
      <c r="AK729" s="2" t="s">
        <v>49</v>
      </c>
    </row>
    <row r="730" spans="1:37" ht="28.8" x14ac:dyDescent="0.3">
      <c r="A730" s="1">
        <v>866</v>
      </c>
      <c r="B730">
        <v>20352</v>
      </c>
      <c r="F730" s="2" t="s">
        <v>76</v>
      </c>
      <c r="G730" s="2" t="s">
        <v>78</v>
      </c>
      <c r="H730" s="2" t="s">
        <v>37</v>
      </c>
      <c r="I730" s="2" t="s">
        <v>46</v>
      </c>
      <c r="J730" s="2" t="s">
        <v>320</v>
      </c>
      <c r="K730" s="2" t="s">
        <v>188</v>
      </c>
      <c r="L730" s="2" t="s">
        <v>184</v>
      </c>
      <c r="M730" s="2" t="s">
        <v>193</v>
      </c>
      <c r="N730" s="3" t="s">
        <v>1222</v>
      </c>
      <c r="O730" s="2" t="s">
        <v>53</v>
      </c>
      <c r="P730" s="2" t="s">
        <v>65</v>
      </c>
      <c r="Q730" s="2"/>
      <c r="R730" s="2" t="s">
        <v>1220</v>
      </c>
      <c r="S730" s="2" t="s">
        <v>1221</v>
      </c>
      <c r="T730" s="2"/>
      <c r="U730">
        <v>0</v>
      </c>
      <c r="V730">
        <v>1080</v>
      </c>
      <c r="W730" s="4">
        <v>46108</v>
      </c>
      <c r="X730" s="4">
        <v>46146</v>
      </c>
      <c r="Y730" s="4">
        <v>46146</v>
      </c>
      <c r="Z730" s="4">
        <v>47226</v>
      </c>
      <c r="AA730" s="3"/>
      <c r="AB730" s="3" t="s">
        <v>1736</v>
      </c>
      <c r="AC730" s="2"/>
      <c r="AD730" s="2" t="s">
        <v>45</v>
      </c>
      <c r="AE730" s="2" t="s">
        <v>45</v>
      </c>
      <c r="AF730" s="2"/>
      <c r="AG730" s="2"/>
      <c r="AH730" s="2"/>
      <c r="AI730" s="2"/>
      <c r="AJ730" s="2" t="s">
        <v>50</v>
      </c>
      <c r="AK730" s="2" t="s">
        <v>49</v>
      </c>
    </row>
    <row r="731" spans="1:37" ht="28.8" x14ac:dyDescent="0.3">
      <c r="A731" s="1">
        <v>867</v>
      </c>
      <c r="B731">
        <v>17743</v>
      </c>
      <c r="F731" s="2" t="s">
        <v>76</v>
      </c>
      <c r="G731" s="2" t="s">
        <v>78</v>
      </c>
      <c r="H731" s="2" t="s">
        <v>37</v>
      </c>
      <c r="I731" s="2" t="s">
        <v>46</v>
      </c>
      <c r="J731" s="2" t="s">
        <v>320</v>
      </c>
      <c r="K731" s="2" t="s">
        <v>188</v>
      </c>
      <c r="L731" s="2" t="s">
        <v>648</v>
      </c>
      <c r="M731" s="2" t="s">
        <v>649</v>
      </c>
      <c r="N731" s="3" t="s">
        <v>1223</v>
      </c>
      <c r="O731" s="2" t="s">
        <v>53</v>
      </c>
      <c r="P731" s="2" t="s">
        <v>65</v>
      </c>
      <c r="Q731" s="2"/>
      <c r="R731" s="2" t="s">
        <v>1220</v>
      </c>
      <c r="S731" s="2" t="s">
        <v>1221</v>
      </c>
      <c r="T731" s="2"/>
      <c r="U731">
        <v>0</v>
      </c>
      <c r="V731">
        <v>1080</v>
      </c>
      <c r="W731" s="4">
        <v>46048</v>
      </c>
      <c r="X731" s="4"/>
      <c r="Y731" s="4">
        <v>46048</v>
      </c>
      <c r="Z731" s="4">
        <v>47139</v>
      </c>
      <c r="AA731" s="3"/>
      <c r="AB731" s="3" t="s">
        <v>1017</v>
      </c>
      <c r="AC731" s="2"/>
      <c r="AD731" s="2" t="s">
        <v>45</v>
      </c>
      <c r="AE731" s="2" t="s">
        <v>118</v>
      </c>
      <c r="AF731" s="2"/>
      <c r="AG731" s="2"/>
      <c r="AH731" s="2"/>
      <c r="AI731" s="2"/>
      <c r="AJ731" s="2" t="s">
        <v>50</v>
      </c>
      <c r="AK731" s="2" t="s">
        <v>49</v>
      </c>
    </row>
    <row r="732" spans="1:37" ht="57.6" x14ac:dyDescent="0.3">
      <c r="A732" s="1">
        <v>868</v>
      </c>
      <c r="F732" s="2" t="s">
        <v>76</v>
      </c>
      <c r="G732" s="2" t="s">
        <v>44</v>
      </c>
      <c r="H732" s="2" t="s">
        <v>37</v>
      </c>
      <c r="I732" s="2" t="s">
        <v>46</v>
      </c>
      <c r="J732" s="2" t="s">
        <v>1226</v>
      </c>
      <c r="K732" s="2" t="s">
        <v>200</v>
      </c>
      <c r="L732" s="2" t="s">
        <v>1005</v>
      </c>
      <c r="M732" s="2" t="s">
        <v>1006</v>
      </c>
      <c r="N732" s="3" t="s">
        <v>2404</v>
      </c>
      <c r="O732" s="2" t="s">
        <v>53</v>
      </c>
      <c r="P732" s="2" t="s">
        <v>65</v>
      </c>
      <c r="Q732" s="2"/>
      <c r="R732" s="2" t="s">
        <v>1224</v>
      </c>
      <c r="S732" s="2" t="s">
        <v>1225</v>
      </c>
      <c r="T732" s="2"/>
      <c r="U732">
        <v>0</v>
      </c>
      <c r="V732">
        <v>1066</v>
      </c>
      <c r="W732" s="4">
        <v>46232</v>
      </c>
      <c r="X732" s="4"/>
      <c r="Y732" s="4">
        <v>46232</v>
      </c>
      <c r="Z732" s="4">
        <v>47298</v>
      </c>
      <c r="AA732" s="3"/>
      <c r="AB732" s="3"/>
      <c r="AC732" s="2"/>
      <c r="AD732" s="2" t="s">
        <v>45</v>
      </c>
      <c r="AE732" s="2" t="s">
        <v>45</v>
      </c>
      <c r="AF732" s="2"/>
      <c r="AG732" s="2"/>
      <c r="AH732" s="2"/>
      <c r="AI732" s="2"/>
      <c r="AJ732" s="2" t="s">
        <v>50</v>
      </c>
      <c r="AK732" s="2" t="s">
        <v>49</v>
      </c>
    </row>
    <row r="733" spans="1:37" ht="72" x14ac:dyDescent="0.3">
      <c r="A733" s="1">
        <v>870</v>
      </c>
      <c r="B733">
        <v>17874</v>
      </c>
      <c r="F733" s="2" t="s">
        <v>76</v>
      </c>
      <c r="G733" s="2" t="s">
        <v>78</v>
      </c>
      <c r="H733" s="2" t="s">
        <v>37</v>
      </c>
      <c r="I733" s="2" t="s">
        <v>46</v>
      </c>
      <c r="J733" s="2" t="s">
        <v>1228</v>
      </c>
      <c r="K733" s="2" t="s">
        <v>272</v>
      </c>
      <c r="L733" s="2" t="s">
        <v>283</v>
      </c>
      <c r="M733" s="2" t="s">
        <v>284</v>
      </c>
      <c r="N733" s="3" t="s">
        <v>1227</v>
      </c>
      <c r="O733" s="2" t="s">
        <v>60</v>
      </c>
      <c r="P733" s="2" t="s">
        <v>65</v>
      </c>
      <c r="Q733" s="2"/>
      <c r="R733" s="2" t="s">
        <v>180</v>
      </c>
      <c r="S733" s="2" t="s">
        <v>355</v>
      </c>
      <c r="T733" s="2"/>
      <c r="U733">
        <v>0</v>
      </c>
      <c r="V733">
        <v>360</v>
      </c>
      <c r="W733" s="4">
        <v>46055</v>
      </c>
      <c r="X733" s="4">
        <v>46067</v>
      </c>
      <c r="Y733" s="4">
        <v>46067</v>
      </c>
      <c r="Z733" s="4">
        <v>46427</v>
      </c>
      <c r="AA733" s="3"/>
      <c r="AB733" s="3" t="s">
        <v>1214</v>
      </c>
      <c r="AC733" s="2"/>
      <c r="AD733" s="2" t="s">
        <v>118</v>
      </c>
      <c r="AE733" s="2" t="s">
        <v>102</v>
      </c>
      <c r="AF733" s="2"/>
      <c r="AG733" s="2"/>
      <c r="AH733" s="2"/>
      <c r="AI733" s="2"/>
      <c r="AJ733" s="2" t="s">
        <v>50</v>
      </c>
      <c r="AK733" s="2" t="s">
        <v>49</v>
      </c>
    </row>
    <row r="734" spans="1:37" ht="72" x14ac:dyDescent="0.3">
      <c r="A734" s="1">
        <v>871</v>
      </c>
      <c r="F734" s="2" t="s">
        <v>76</v>
      </c>
      <c r="G734" s="2" t="s">
        <v>57</v>
      </c>
      <c r="H734" s="2" t="s">
        <v>37</v>
      </c>
      <c r="I734" s="2" t="s">
        <v>46</v>
      </c>
      <c r="J734" s="2" t="s">
        <v>1228</v>
      </c>
      <c r="K734" s="2" t="s">
        <v>285</v>
      </c>
      <c r="L734" s="2" t="s">
        <v>283</v>
      </c>
      <c r="M734" s="2" t="s">
        <v>289</v>
      </c>
      <c r="N734" s="3" t="s">
        <v>1227</v>
      </c>
      <c r="O734" s="2" t="s">
        <v>60</v>
      </c>
      <c r="P734" s="2" t="s">
        <v>65</v>
      </c>
      <c r="Q734" s="2"/>
      <c r="R734" s="2" t="s">
        <v>180</v>
      </c>
      <c r="S734" s="2" t="s">
        <v>355</v>
      </c>
      <c r="T734" s="2"/>
      <c r="U734">
        <v>0</v>
      </c>
      <c r="V734">
        <v>360</v>
      </c>
      <c r="W734" s="4">
        <v>46056</v>
      </c>
      <c r="X734" s="4"/>
      <c r="Y734" s="4">
        <v>46056</v>
      </c>
      <c r="Z734" s="4">
        <v>46416</v>
      </c>
      <c r="AA734" s="3"/>
      <c r="AB734" s="3"/>
      <c r="AC734" s="2"/>
      <c r="AD734" s="2" t="s">
        <v>118</v>
      </c>
      <c r="AE734" s="2" t="s">
        <v>118</v>
      </c>
      <c r="AF734" s="2"/>
      <c r="AG734" s="2"/>
      <c r="AH734" s="2"/>
      <c r="AI734" s="2"/>
      <c r="AJ734" s="2" t="s">
        <v>50</v>
      </c>
      <c r="AK734" s="2" t="s">
        <v>49</v>
      </c>
    </row>
    <row r="735" spans="1:37" ht="72" x14ac:dyDescent="0.3">
      <c r="A735" s="1">
        <v>872</v>
      </c>
      <c r="F735" s="2" t="s">
        <v>76</v>
      </c>
      <c r="G735" s="2" t="s">
        <v>57</v>
      </c>
      <c r="H735" s="2" t="s">
        <v>37</v>
      </c>
      <c r="I735" s="2" t="s">
        <v>46</v>
      </c>
      <c r="J735" s="2" t="s">
        <v>1228</v>
      </c>
      <c r="K735" s="2" t="s">
        <v>290</v>
      </c>
      <c r="L735" s="2" t="s">
        <v>283</v>
      </c>
      <c r="M735" s="2" t="s">
        <v>294</v>
      </c>
      <c r="N735" s="3" t="s">
        <v>1227</v>
      </c>
      <c r="O735" s="2" t="s">
        <v>60</v>
      </c>
      <c r="P735" s="2" t="s">
        <v>65</v>
      </c>
      <c r="Q735" s="2"/>
      <c r="R735" s="2" t="s">
        <v>180</v>
      </c>
      <c r="S735" s="2" t="s">
        <v>355</v>
      </c>
      <c r="T735" s="2"/>
      <c r="U735">
        <v>0</v>
      </c>
      <c r="V735">
        <v>360</v>
      </c>
      <c r="W735" s="4">
        <v>46057</v>
      </c>
      <c r="X735" s="4"/>
      <c r="Y735" s="4">
        <v>46057</v>
      </c>
      <c r="Z735" s="4">
        <v>46417</v>
      </c>
      <c r="AA735" s="3"/>
      <c r="AB735" s="3"/>
      <c r="AC735" s="2"/>
      <c r="AD735" s="2" t="s">
        <v>118</v>
      </c>
      <c r="AE735" s="2" t="s">
        <v>118</v>
      </c>
      <c r="AF735" s="2"/>
      <c r="AG735" s="2"/>
      <c r="AH735" s="2"/>
      <c r="AI735" s="2"/>
      <c r="AJ735" s="2" t="s">
        <v>50</v>
      </c>
      <c r="AK735" s="2" t="s">
        <v>49</v>
      </c>
    </row>
    <row r="736" spans="1:37" ht="72" x14ac:dyDescent="0.3">
      <c r="A736" s="1">
        <v>873</v>
      </c>
      <c r="F736" s="2" t="s">
        <v>76</v>
      </c>
      <c r="G736" s="2" t="s">
        <v>78</v>
      </c>
      <c r="H736" s="2" t="s">
        <v>37</v>
      </c>
      <c r="I736" s="2" t="s">
        <v>46</v>
      </c>
      <c r="J736" s="2" t="s">
        <v>1228</v>
      </c>
      <c r="K736" s="2" t="s">
        <v>295</v>
      </c>
      <c r="L736" s="2" t="s">
        <v>283</v>
      </c>
      <c r="M736" s="2" t="s">
        <v>299</v>
      </c>
      <c r="N736" s="3" t="s">
        <v>1227</v>
      </c>
      <c r="O736" s="2" t="s">
        <v>60</v>
      </c>
      <c r="P736" s="2" t="s">
        <v>65</v>
      </c>
      <c r="Q736" s="2"/>
      <c r="R736" s="2" t="s">
        <v>180</v>
      </c>
      <c r="S736" s="2" t="s">
        <v>355</v>
      </c>
      <c r="T736" s="2"/>
      <c r="U736">
        <v>0</v>
      </c>
      <c r="V736">
        <v>360</v>
      </c>
      <c r="W736" s="4">
        <v>46058</v>
      </c>
      <c r="X736" s="4"/>
      <c r="Y736" s="4">
        <v>46058</v>
      </c>
      <c r="Z736" s="4">
        <v>46418</v>
      </c>
      <c r="AA736" s="3"/>
      <c r="AB736" s="3"/>
      <c r="AC736" s="2"/>
      <c r="AD736" s="2" t="s">
        <v>118</v>
      </c>
      <c r="AE736" s="2" t="s">
        <v>45</v>
      </c>
      <c r="AF736" s="2"/>
      <c r="AG736" s="2"/>
      <c r="AH736" s="2"/>
      <c r="AI736" s="2"/>
      <c r="AJ736" s="2" t="s">
        <v>50</v>
      </c>
      <c r="AK736" s="2" t="s">
        <v>49</v>
      </c>
    </row>
    <row r="737" spans="1:37" ht="72" x14ac:dyDescent="0.3">
      <c r="A737" s="1">
        <v>874</v>
      </c>
      <c r="F737" s="2" t="s">
        <v>76</v>
      </c>
      <c r="G737" s="2" t="s">
        <v>57</v>
      </c>
      <c r="H737" s="2" t="s">
        <v>37</v>
      </c>
      <c r="I737" s="2" t="s">
        <v>46</v>
      </c>
      <c r="J737" s="2" t="s">
        <v>1228</v>
      </c>
      <c r="K737" s="2" t="s">
        <v>300</v>
      </c>
      <c r="L737" s="2" t="s">
        <v>283</v>
      </c>
      <c r="M737" s="2" t="s">
        <v>304</v>
      </c>
      <c r="N737" s="3" t="s">
        <v>1227</v>
      </c>
      <c r="O737" s="2" t="s">
        <v>60</v>
      </c>
      <c r="P737" s="2" t="s">
        <v>65</v>
      </c>
      <c r="Q737" s="2"/>
      <c r="R737" s="2" t="s">
        <v>180</v>
      </c>
      <c r="S737" s="2" t="s">
        <v>355</v>
      </c>
      <c r="T737" s="2"/>
      <c r="U737">
        <v>0</v>
      </c>
      <c r="V737">
        <v>360</v>
      </c>
      <c r="W737" s="4">
        <v>46059</v>
      </c>
      <c r="X737" s="4"/>
      <c r="Y737" s="4">
        <v>46059</v>
      </c>
      <c r="Z737" s="4">
        <v>46419</v>
      </c>
      <c r="AA737" s="3"/>
      <c r="AB737" s="3"/>
      <c r="AC737" s="2"/>
      <c r="AD737" s="2" t="s">
        <v>118</v>
      </c>
      <c r="AE737" s="2" t="s">
        <v>118</v>
      </c>
      <c r="AF737" s="2"/>
      <c r="AG737" s="2"/>
      <c r="AH737" s="2"/>
      <c r="AI737" s="2"/>
      <c r="AJ737" s="2" t="s">
        <v>50</v>
      </c>
      <c r="AK737" s="2" t="s">
        <v>49</v>
      </c>
    </row>
    <row r="738" spans="1:37" ht="72" x14ac:dyDescent="0.3">
      <c r="A738" s="1">
        <v>875</v>
      </c>
      <c r="B738">
        <v>18004</v>
      </c>
      <c r="F738" s="2" t="s">
        <v>76</v>
      </c>
      <c r="G738" s="2" t="s">
        <v>78</v>
      </c>
      <c r="H738" s="2" t="s">
        <v>37</v>
      </c>
      <c r="I738" s="2" t="s">
        <v>46</v>
      </c>
      <c r="J738" s="2" t="s">
        <v>1228</v>
      </c>
      <c r="K738" s="2" t="s">
        <v>305</v>
      </c>
      <c r="L738" s="2" t="s">
        <v>283</v>
      </c>
      <c r="M738" s="2" t="s">
        <v>309</v>
      </c>
      <c r="N738" s="3" t="s">
        <v>1227</v>
      </c>
      <c r="O738" s="2" t="s">
        <v>60</v>
      </c>
      <c r="P738" s="2" t="s">
        <v>65</v>
      </c>
      <c r="Q738" s="2"/>
      <c r="R738" s="2" t="s">
        <v>180</v>
      </c>
      <c r="S738" s="2" t="s">
        <v>355</v>
      </c>
      <c r="T738" s="2"/>
      <c r="U738">
        <v>0</v>
      </c>
      <c r="V738">
        <v>360</v>
      </c>
      <c r="W738" s="4">
        <v>46060</v>
      </c>
      <c r="X738" s="4">
        <v>46069</v>
      </c>
      <c r="Y738" s="4">
        <v>46069</v>
      </c>
      <c r="Z738" s="4">
        <v>46429</v>
      </c>
      <c r="AA738" s="3"/>
      <c r="AB738" s="3" t="s">
        <v>1213</v>
      </c>
      <c r="AC738" s="2"/>
      <c r="AD738" s="2" t="s">
        <v>118</v>
      </c>
      <c r="AE738" s="2" t="s">
        <v>118</v>
      </c>
      <c r="AF738" s="2"/>
      <c r="AG738" s="2"/>
      <c r="AH738" s="2"/>
      <c r="AI738" s="2"/>
      <c r="AJ738" s="2" t="s">
        <v>50</v>
      </c>
      <c r="AK738" s="2" t="s">
        <v>49</v>
      </c>
    </row>
    <row r="739" spans="1:37" ht="28.8" x14ac:dyDescent="0.3">
      <c r="A739" s="1">
        <v>876</v>
      </c>
      <c r="B739">
        <v>17875</v>
      </c>
      <c r="F739" s="2" t="s">
        <v>76</v>
      </c>
      <c r="G739" s="2" t="s">
        <v>78</v>
      </c>
      <c r="H739" s="2" t="s">
        <v>37</v>
      </c>
      <c r="I739" s="2" t="s">
        <v>46</v>
      </c>
      <c r="J739" s="2" t="s">
        <v>157</v>
      </c>
      <c r="K739" s="2" t="s">
        <v>272</v>
      </c>
      <c r="L739" s="2" t="s">
        <v>1229</v>
      </c>
      <c r="M739" s="2" t="s">
        <v>1230</v>
      </c>
      <c r="N739" s="3" t="s">
        <v>1231</v>
      </c>
      <c r="O739" s="2" t="s">
        <v>53</v>
      </c>
      <c r="P739" s="2" t="s">
        <v>65</v>
      </c>
      <c r="Q739" s="2"/>
      <c r="R739" s="2" t="s">
        <v>1232</v>
      </c>
      <c r="S739" s="2" t="s">
        <v>1233</v>
      </c>
      <c r="T739" s="2"/>
      <c r="U739">
        <v>0</v>
      </c>
      <c r="V739">
        <v>180</v>
      </c>
      <c r="W739" s="4">
        <v>46055</v>
      </c>
      <c r="X739" s="4">
        <v>46062</v>
      </c>
      <c r="Y739" s="4">
        <v>46062</v>
      </c>
      <c r="Z739" s="4">
        <v>46242</v>
      </c>
      <c r="AA739" s="3"/>
      <c r="AB739" s="3" t="s">
        <v>1023</v>
      </c>
      <c r="AC739" s="2"/>
      <c r="AD739" s="2" t="s">
        <v>118</v>
      </c>
      <c r="AE739" s="2" t="s">
        <v>117</v>
      </c>
      <c r="AF739" s="2"/>
      <c r="AG739" s="2"/>
      <c r="AH739" s="2"/>
      <c r="AI739" s="2"/>
      <c r="AJ739" s="2" t="s">
        <v>50</v>
      </c>
      <c r="AK739" s="2" t="s">
        <v>49</v>
      </c>
    </row>
    <row r="740" spans="1:37" ht="28.8" x14ac:dyDescent="0.3">
      <c r="A740" s="1">
        <v>877</v>
      </c>
      <c r="B740">
        <v>17876</v>
      </c>
      <c r="F740" s="2" t="s">
        <v>76</v>
      </c>
      <c r="G740" s="2" t="s">
        <v>78</v>
      </c>
      <c r="H740" s="2" t="s">
        <v>37</v>
      </c>
      <c r="I740" s="2" t="s">
        <v>46</v>
      </c>
      <c r="J740" s="2" t="s">
        <v>157</v>
      </c>
      <c r="K740" s="2" t="s">
        <v>272</v>
      </c>
      <c r="L740" s="2" t="s">
        <v>1234</v>
      </c>
      <c r="M740" s="2" t="s">
        <v>1235</v>
      </c>
      <c r="N740" s="3" t="s">
        <v>1231</v>
      </c>
      <c r="O740" s="2" t="s">
        <v>53</v>
      </c>
      <c r="P740" s="2" t="s">
        <v>65</v>
      </c>
      <c r="Q740" s="2"/>
      <c r="R740" s="2" t="s">
        <v>1232</v>
      </c>
      <c r="S740" s="2" t="s">
        <v>1233</v>
      </c>
      <c r="T740" s="2"/>
      <c r="U740">
        <v>0</v>
      </c>
      <c r="V740">
        <v>180</v>
      </c>
      <c r="W740" s="4">
        <v>46055</v>
      </c>
      <c r="X740" s="4">
        <v>46062</v>
      </c>
      <c r="Y740" s="4">
        <v>46062</v>
      </c>
      <c r="Z740" s="4">
        <v>46242</v>
      </c>
      <c r="AA740" s="3"/>
      <c r="AB740" s="3" t="s">
        <v>1023</v>
      </c>
      <c r="AC740" s="2"/>
      <c r="AD740" s="2" t="s">
        <v>118</v>
      </c>
      <c r="AE740" s="2" t="s">
        <v>117</v>
      </c>
      <c r="AF740" s="2"/>
      <c r="AG740" s="2"/>
      <c r="AH740" s="2"/>
      <c r="AI740" s="2"/>
      <c r="AJ740" s="2" t="s">
        <v>50</v>
      </c>
      <c r="AK740" s="2" t="s">
        <v>49</v>
      </c>
    </row>
    <row r="741" spans="1:37" ht="28.8" x14ac:dyDescent="0.3">
      <c r="A741" s="1">
        <v>878</v>
      </c>
      <c r="B741">
        <v>17921</v>
      </c>
      <c r="F741" s="2" t="s">
        <v>76</v>
      </c>
      <c r="G741" s="2" t="s">
        <v>78</v>
      </c>
      <c r="H741" s="2" t="s">
        <v>37</v>
      </c>
      <c r="I741" s="2" t="s">
        <v>46</v>
      </c>
      <c r="J741" s="2" t="s">
        <v>157</v>
      </c>
      <c r="K741" s="2" t="s">
        <v>285</v>
      </c>
      <c r="L741" s="2" t="s">
        <v>1229</v>
      </c>
      <c r="M741" s="2" t="s">
        <v>1236</v>
      </c>
      <c r="N741" s="3" t="s">
        <v>1231</v>
      </c>
      <c r="O741" s="2" t="s">
        <v>53</v>
      </c>
      <c r="P741" s="2" t="s">
        <v>65</v>
      </c>
      <c r="Q741" s="2"/>
      <c r="R741" s="2" t="s">
        <v>1232</v>
      </c>
      <c r="S741" s="2" t="s">
        <v>1233</v>
      </c>
      <c r="T741" s="2"/>
      <c r="U741">
        <v>0</v>
      </c>
      <c r="V741">
        <v>180</v>
      </c>
      <c r="W741" s="4">
        <v>46056</v>
      </c>
      <c r="X741" s="4">
        <v>46067</v>
      </c>
      <c r="Y741" s="4">
        <v>46067</v>
      </c>
      <c r="Z741" s="4">
        <v>46247</v>
      </c>
      <c r="AA741" s="3"/>
      <c r="AB741" s="3" t="s">
        <v>1211</v>
      </c>
      <c r="AC741" s="2"/>
      <c r="AD741" s="2" t="s">
        <v>118</v>
      </c>
      <c r="AE741" s="2" t="s">
        <v>45</v>
      </c>
      <c r="AF741" s="2"/>
      <c r="AG741" s="2"/>
      <c r="AH741" s="2"/>
      <c r="AI741" s="2"/>
      <c r="AJ741" s="2" t="s">
        <v>50</v>
      </c>
      <c r="AK741" s="2" t="s">
        <v>49</v>
      </c>
    </row>
    <row r="742" spans="1:37" ht="28.8" x14ac:dyDescent="0.3">
      <c r="A742" s="1">
        <v>879</v>
      </c>
      <c r="B742">
        <v>17922</v>
      </c>
      <c r="F742" s="2" t="s">
        <v>76</v>
      </c>
      <c r="G742" s="2" t="s">
        <v>78</v>
      </c>
      <c r="H742" s="2" t="s">
        <v>37</v>
      </c>
      <c r="I742" s="2" t="s">
        <v>46</v>
      </c>
      <c r="J742" s="2" t="s">
        <v>157</v>
      </c>
      <c r="K742" s="2" t="s">
        <v>285</v>
      </c>
      <c r="L742" s="2" t="s">
        <v>1234</v>
      </c>
      <c r="M742" s="2" t="s">
        <v>1237</v>
      </c>
      <c r="N742" s="3" t="s">
        <v>1231</v>
      </c>
      <c r="O742" s="2" t="s">
        <v>53</v>
      </c>
      <c r="P742" s="2" t="s">
        <v>65</v>
      </c>
      <c r="Q742" s="2"/>
      <c r="R742" s="2" t="s">
        <v>1232</v>
      </c>
      <c r="S742" s="2" t="s">
        <v>1233</v>
      </c>
      <c r="T742" s="2"/>
      <c r="U742">
        <v>0</v>
      </c>
      <c r="V742">
        <v>180</v>
      </c>
      <c r="W742" s="4">
        <v>46056</v>
      </c>
      <c r="X742" s="4">
        <v>46067</v>
      </c>
      <c r="Y742" s="4">
        <v>46067</v>
      </c>
      <c r="Z742" s="4">
        <v>46247</v>
      </c>
      <c r="AA742" s="3"/>
      <c r="AB742" s="3" t="s">
        <v>1211</v>
      </c>
      <c r="AC742" s="2"/>
      <c r="AD742" s="2" t="s">
        <v>118</v>
      </c>
      <c r="AE742" s="2" t="s">
        <v>45</v>
      </c>
      <c r="AF742" s="2"/>
      <c r="AG742" s="2"/>
      <c r="AH742" s="2"/>
      <c r="AI742" s="2"/>
      <c r="AJ742" s="2" t="s">
        <v>50</v>
      </c>
      <c r="AK742" s="2" t="s">
        <v>49</v>
      </c>
    </row>
    <row r="743" spans="1:37" ht="28.8" x14ac:dyDescent="0.3">
      <c r="A743" s="1">
        <v>880</v>
      </c>
      <c r="B743">
        <v>17925</v>
      </c>
      <c r="F743" s="2" t="s">
        <v>76</v>
      </c>
      <c r="G743" s="2" t="s">
        <v>78</v>
      </c>
      <c r="H743" s="2" t="s">
        <v>37</v>
      </c>
      <c r="I743" s="2" t="s">
        <v>46</v>
      </c>
      <c r="J743" s="2" t="s">
        <v>157</v>
      </c>
      <c r="K743" s="2" t="s">
        <v>290</v>
      </c>
      <c r="L743" s="2" t="s">
        <v>1229</v>
      </c>
      <c r="M743" s="2" t="s">
        <v>1238</v>
      </c>
      <c r="N743" s="3" t="s">
        <v>1231</v>
      </c>
      <c r="O743" s="2" t="s">
        <v>53</v>
      </c>
      <c r="P743" s="2" t="s">
        <v>65</v>
      </c>
      <c r="Q743" s="2"/>
      <c r="R743" s="2" t="s">
        <v>1232</v>
      </c>
      <c r="S743" s="2" t="s">
        <v>1233</v>
      </c>
      <c r="T743" s="2"/>
      <c r="U743">
        <v>0</v>
      </c>
      <c r="V743">
        <v>180</v>
      </c>
      <c r="W743" s="4">
        <v>46057</v>
      </c>
      <c r="X743" s="4">
        <v>46069</v>
      </c>
      <c r="Y743" s="4">
        <v>46069</v>
      </c>
      <c r="Z743" s="4">
        <v>46249</v>
      </c>
      <c r="AA743" s="3"/>
      <c r="AB743" s="3" t="s">
        <v>1021</v>
      </c>
      <c r="AC743" s="2"/>
      <c r="AD743" s="2" t="s">
        <v>118</v>
      </c>
      <c r="AE743" s="2" t="s">
        <v>101</v>
      </c>
      <c r="AF743" s="2"/>
      <c r="AG743" s="2"/>
      <c r="AH743" s="2"/>
      <c r="AI743" s="2"/>
      <c r="AJ743" s="2" t="s">
        <v>50</v>
      </c>
      <c r="AK743" s="2" t="s">
        <v>49</v>
      </c>
    </row>
    <row r="744" spans="1:37" ht="28.8" x14ac:dyDescent="0.3">
      <c r="A744" s="1">
        <v>881</v>
      </c>
      <c r="B744">
        <v>17926</v>
      </c>
      <c r="F744" s="2" t="s">
        <v>76</v>
      </c>
      <c r="G744" s="2" t="s">
        <v>78</v>
      </c>
      <c r="H744" s="2" t="s">
        <v>37</v>
      </c>
      <c r="I744" s="2" t="s">
        <v>46</v>
      </c>
      <c r="J744" s="2" t="s">
        <v>157</v>
      </c>
      <c r="K744" s="2" t="s">
        <v>290</v>
      </c>
      <c r="L744" s="2" t="s">
        <v>1234</v>
      </c>
      <c r="M744" s="2" t="s">
        <v>1239</v>
      </c>
      <c r="N744" s="3" t="s">
        <v>1231</v>
      </c>
      <c r="O744" s="2" t="s">
        <v>53</v>
      </c>
      <c r="P744" s="2" t="s">
        <v>65</v>
      </c>
      <c r="Q744" s="2"/>
      <c r="R744" s="2" t="s">
        <v>1232</v>
      </c>
      <c r="S744" s="2" t="s">
        <v>1233</v>
      </c>
      <c r="T744" s="2"/>
      <c r="U744">
        <v>0</v>
      </c>
      <c r="V744">
        <v>180</v>
      </c>
      <c r="W744" s="4">
        <v>46057</v>
      </c>
      <c r="X744" s="4">
        <v>46069</v>
      </c>
      <c r="Y744" s="4">
        <v>46069</v>
      </c>
      <c r="Z744" s="4">
        <v>46249</v>
      </c>
      <c r="AA744" s="3"/>
      <c r="AB744" s="3" t="s">
        <v>1021</v>
      </c>
      <c r="AC744" s="2"/>
      <c r="AD744" s="2" t="s">
        <v>118</v>
      </c>
      <c r="AE744" s="2" t="s">
        <v>101</v>
      </c>
      <c r="AF744" s="2"/>
      <c r="AG744" s="2"/>
      <c r="AH744" s="2"/>
      <c r="AI744" s="2"/>
      <c r="AJ744" s="2" t="s">
        <v>50</v>
      </c>
      <c r="AK744" s="2" t="s">
        <v>49</v>
      </c>
    </row>
    <row r="745" spans="1:37" ht="28.8" x14ac:dyDescent="0.3">
      <c r="A745" s="1">
        <v>882</v>
      </c>
      <c r="B745">
        <v>17947</v>
      </c>
      <c r="F745" s="2" t="s">
        <v>76</v>
      </c>
      <c r="G745" s="2" t="s">
        <v>78</v>
      </c>
      <c r="H745" s="2" t="s">
        <v>37</v>
      </c>
      <c r="I745" s="2" t="s">
        <v>46</v>
      </c>
      <c r="J745" s="2" t="s">
        <v>157</v>
      </c>
      <c r="K745" s="2" t="s">
        <v>295</v>
      </c>
      <c r="L745" s="2" t="s">
        <v>1229</v>
      </c>
      <c r="M745" s="2" t="s">
        <v>1240</v>
      </c>
      <c r="N745" s="3" t="s">
        <v>1231</v>
      </c>
      <c r="O745" s="2" t="s">
        <v>53</v>
      </c>
      <c r="P745" s="2" t="s">
        <v>65</v>
      </c>
      <c r="Q745" s="2"/>
      <c r="R745" s="2" t="s">
        <v>1232</v>
      </c>
      <c r="S745" s="2" t="s">
        <v>1233</v>
      </c>
      <c r="T745" s="2"/>
      <c r="U745">
        <v>0</v>
      </c>
      <c r="V745">
        <v>180</v>
      </c>
      <c r="W745" s="4">
        <v>46058</v>
      </c>
      <c r="X745" s="4">
        <v>46069</v>
      </c>
      <c r="Y745" s="4">
        <v>46069</v>
      </c>
      <c r="Z745" s="4">
        <v>46249</v>
      </c>
      <c r="AA745" s="3"/>
      <c r="AB745" s="3" t="s">
        <v>1021</v>
      </c>
      <c r="AC745" s="2"/>
      <c r="AD745" s="2" t="s">
        <v>118</v>
      </c>
      <c r="AE745" s="2" t="s">
        <v>101</v>
      </c>
      <c r="AF745" s="2"/>
      <c r="AG745" s="2"/>
      <c r="AH745" s="2"/>
      <c r="AI745" s="2"/>
      <c r="AJ745" s="2" t="s">
        <v>50</v>
      </c>
      <c r="AK745" s="2" t="s">
        <v>49</v>
      </c>
    </row>
    <row r="746" spans="1:37" ht="28.8" x14ac:dyDescent="0.3">
      <c r="A746" s="1">
        <v>883</v>
      </c>
      <c r="B746">
        <v>17948</v>
      </c>
      <c r="F746" s="2" t="s">
        <v>76</v>
      </c>
      <c r="G746" s="2" t="s">
        <v>78</v>
      </c>
      <c r="H746" s="2" t="s">
        <v>37</v>
      </c>
      <c r="I746" s="2" t="s">
        <v>46</v>
      </c>
      <c r="J746" s="2" t="s">
        <v>157</v>
      </c>
      <c r="K746" s="2" t="s">
        <v>295</v>
      </c>
      <c r="L746" s="2" t="s">
        <v>1234</v>
      </c>
      <c r="M746" s="2" t="s">
        <v>1241</v>
      </c>
      <c r="N746" s="3" t="s">
        <v>1231</v>
      </c>
      <c r="O746" s="2" t="s">
        <v>53</v>
      </c>
      <c r="P746" s="2" t="s">
        <v>65</v>
      </c>
      <c r="Q746" s="2"/>
      <c r="R746" s="2" t="s">
        <v>1232</v>
      </c>
      <c r="S746" s="2" t="s">
        <v>1233</v>
      </c>
      <c r="T746" s="2"/>
      <c r="U746">
        <v>0</v>
      </c>
      <c r="V746">
        <v>180</v>
      </c>
      <c r="W746" s="4">
        <v>46058</v>
      </c>
      <c r="X746" s="4">
        <v>46069</v>
      </c>
      <c r="Y746" s="4">
        <v>46069</v>
      </c>
      <c r="Z746" s="4">
        <v>46249</v>
      </c>
      <c r="AA746" s="3"/>
      <c r="AB746" s="3" t="s">
        <v>1214</v>
      </c>
      <c r="AC746" s="2"/>
      <c r="AD746" s="2" t="s">
        <v>118</v>
      </c>
      <c r="AE746" s="2" t="s">
        <v>102</v>
      </c>
      <c r="AF746" s="2"/>
      <c r="AG746" s="2"/>
      <c r="AH746" s="2"/>
      <c r="AI746" s="2"/>
      <c r="AJ746" s="2" t="s">
        <v>50</v>
      </c>
      <c r="AK746" s="2" t="s">
        <v>49</v>
      </c>
    </row>
    <row r="747" spans="1:37" ht="28.8" x14ac:dyDescent="0.3">
      <c r="A747" s="1">
        <v>884</v>
      </c>
      <c r="B747">
        <v>17998</v>
      </c>
      <c r="F747" s="2" t="s">
        <v>76</v>
      </c>
      <c r="G747" s="2" t="s">
        <v>78</v>
      </c>
      <c r="H747" s="2" t="s">
        <v>37</v>
      </c>
      <c r="I747" s="2" t="s">
        <v>46</v>
      </c>
      <c r="J747" s="2" t="s">
        <v>157</v>
      </c>
      <c r="K747" s="2" t="s">
        <v>300</v>
      </c>
      <c r="L747" s="2" t="s">
        <v>1229</v>
      </c>
      <c r="M747" s="2" t="s">
        <v>1242</v>
      </c>
      <c r="N747" s="3" t="s">
        <v>1231</v>
      </c>
      <c r="O747" s="2" t="s">
        <v>53</v>
      </c>
      <c r="P747" s="2" t="s">
        <v>65</v>
      </c>
      <c r="Q747" s="2"/>
      <c r="R747" s="2" t="s">
        <v>1232</v>
      </c>
      <c r="S747" s="2" t="s">
        <v>1233</v>
      </c>
      <c r="T747" s="2"/>
      <c r="U747">
        <v>0</v>
      </c>
      <c r="V747">
        <v>180</v>
      </c>
      <c r="W747" s="4">
        <v>46059</v>
      </c>
      <c r="X747" s="4">
        <v>46069</v>
      </c>
      <c r="Y747" s="4">
        <v>46069</v>
      </c>
      <c r="Z747" s="4">
        <v>46249</v>
      </c>
      <c r="AA747" s="3"/>
      <c r="AB747" s="3" t="s">
        <v>1213</v>
      </c>
      <c r="AC747" s="2"/>
      <c r="AD747" s="2" t="s">
        <v>102</v>
      </c>
      <c r="AE747" s="2" t="s">
        <v>118</v>
      </c>
      <c r="AF747" s="2"/>
      <c r="AG747" s="2"/>
      <c r="AH747" s="2"/>
      <c r="AI747" s="2"/>
      <c r="AJ747" s="2" t="s">
        <v>50</v>
      </c>
      <c r="AK747" s="2" t="s">
        <v>49</v>
      </c>
    </row>
    <row r="748" spans="1:37" ht="28.8" x14ac:dyDescent="0.3">
      <c r="A748" s="1">
        <v>885</v>
      </c>
      <c r="B748">
        <v>17999</v>
      </c>
      <c r="F748" s="2" t="s">
        <v>76</v>
      </c>
      <c r="G748" s="2" t="s">
        <v>78</v>
      </c>
      <c r="H748" s="2" t="s">
        <v>37</v>
      </c>
      <c r="I748" s="2" t="s">
        <v>46</v>
      </c>
      <c r="J748" s="2" t="s">
        <v>157</v>
      </c>
      <c r="K748" s="2" t="s">
        <v>300</v>
      </c>
      <c r="L748" s="2" t="s">
        <v>1234</v>
      </c>
      <c r="M748" s="2" t="s">
        <v>1243</v>
      </c>
      <c r="N748" s="3" t="s">
        <v>1231</v>
      </c>
      <c r="O748" s="2" t="s">
        <v>53</v>
      </c>
      <c r="P748" s="2" t="s">
        <v>65</v>
      </c>
      <c r="Q748" s="2"/>
      <c r="R748" s="2" t="s">
        <v>1232</v>
      </c>
      <c r="S748" s="2" t="s">
        <v>1233</v>
      </c>
      <c r="T748" s="2"/>
      <c r="U748">
        <v>0</v>
      </c>
      <c r="V748">
        <v>180</v>
      </c>
      <c r="W748" s="4">
        <v>46059</v>
      </c>
      <c r="X748" s="4">
        <v>46069</v>
      </c>
      <c r="Y748" s="4">
        <v>46069</v>
      </c>
      <c r="Z748" s="4">
        <v>46249</v>
      </c>
      <c r="AA748" s="3"/>
      <c r="AB748" s="3" t="s">
        <v>1214</v>
      </c>
      <c r="AC748" s="2"/>
      <c r="AD748" s="2" t="s">
        <v>118</v>
      </c>
      <c r="AE748" s="2" t="s">
        <v>102</v>
      </c>
      <c r="AF748" s="2"/>
      <c r="AG748" s="2"/>
      <c r="AH748" s="2"/>
      <c r="AI748" s="2"/>
      <c r="AJ748" s="2" t="s">
        <v>50</v>
      </c>
      <c r="AK748" s="2" t="s">
        <v>49</v>
      </c>
    </row>
    <row r="749" spans="1:37" ht="28.8" x14ac:dyDescent="0.3">
      <c r="A749" s="1">
        <v>886</v>
      </c>
      <c r="F749" s="2" t="s">
        <v>76</v>
      </c>
      <c r="G749" s="2" t="s">
        <v>57</v>
      </c>
      <c r="H749" s="2" t="s">
        <v>37</v>
      </c>
      <c r="I749" s="2" t="s">
        <v>46</v>
      </c>
      <c r="J749" s="2" t="s">
        <v>157</v>
      </c>
      <c r="K749" s="2" t="s">
        <v>305</v>
      </c>
      <c r="L749" s="2" t="s">
        <v>1229</v>
      </c>
      <c r="M749" s="2" t="s">
        <v>1244</v>
      </c>
      <c r="N749" s="3" t="s">
        <v>1231</v>
      </c>
      <c r="O749" s="2" t="s">
        <v>53</v>
      </c>
      <c r="P749" s="2" t="s">
        <v>65</v>
      </c>
      <c r="Q749" s="2"/>
      <c r="R749" s="2" t="s">
        <v>1232</v>
      </c>
      <c r="S749" s="2" t="s">
        <v>1233</v>
      </c>
      <c r="T749" s="2"/>
      <c r="U749">
        <v>0</v>
      </c>
      <c r="V749">
        <v>180</v>
      </c>
      <c r="W749" s="4">
        <v>46060</v>
      </c>
      <c r="X749" s="4"/>
      <c r="Y749" s="4">
        <v>46060</v>
      </c>
      <c r="Z749" s="4">
        <v>46240</v>
      </c>
      <c r="AA749" s="3"/>
      <c r="AB749" s="3"/>
      <c r="AC749" s="2"/>
      <c r="AD749" s="2" t="s">
        <v>118</v>
      </c>
      <c r="AE749" s="2" t="s">
        <v>118</v>
      </c>
      <c r="AF749" s="2"/>
      <c r="AG749" s="2"/>
      <c r="AH749" s="2"/>
      <c r="AI749" s="2"/>
      <c r="AJ749" s="2" t="s">
        <v>50</v>
      </c>
      <c r="AK749" s="2" t="s">
        <v>49</v>
      </c>
    </row>
    <row r="750" spans="1:37" ht="28.8" x14ac:dyDescent="0.3">
      <c r="A750" s="1">
        <v>887</v>
      </c>
      <c r="F750" s="2" t="s">
        <v>76</v>
      </c>
      <c r="G750" s="2" t="s">
        <v>57</v>
      </c>
      <c r="H750" s="2" t="s">
        <v>37</v>
      </c>
      <c r="I750" s="2" t="s">
        <v>46</v>
      </c>
      <c r="J750" s="2" t="s">
        <v>157</v>
      </c>
      <c r="K750" s="2" t="s">
        <v>305</v>
      </c>
      <c r="L750" s="2" t="s">
        <v>1234</v>
      </c>
      <c r="M750" s="2" t="s">
        <v>1245</v>
      </c>
      <c r="N750" s="3" t="s">
        <v>1231</v>
      </c>
      <c r="O750" s="2" t="s">
        <v>53</v>
      </c>
      <c r="P750" s="2" t="s">
        <v>65</v>
      </c>
      <c r="Q750" s="2"/>
      <c r="R750" s="2" t="s">
        <v>1232</v>
      </c>
      <c r="S750" s="2" t="s">
        <v>1233</v>
      </c>
      <c r="T750" s="2"/>
      <c r="U750">
        <v>0</v>
      </c>
      <c r="V750">
        <v>180</v>
      </c>
      <c r="W750" s="4">
        <v>46060</v>
      </c>
      <c r="X750" s="4"/>
      <c r="Y750" s="4">
        <v>46060</v>
      </c>
      <c r="Z750" s="4">
        <v>46240</v>
      </c>
      <c r="AA750" s="3"/>
      <c r="AB750" s="3"/>
      <c r="AC750" s="2"/>
      <c r="AD750" s="2" t="s">
        <v>118</v>
      </c>
      <c r="AE750" s="2" t="s">
        <v>118</v>
      </c>
      <c r="AF750" s="2"/>
      <c r="AG750" s="2"/>
      <c r="AH750" s="2"/>
      <c r="AI750" s="2"/>
      <c r="AJ750" s="2" t="s">
        <v>50</v>
      </c>
      <c r="AK750" s="2" t="s">
        <v>49</v>
      </c>
    </row>
    <row r="751" spans="1:37" ht="28.8" x14ac:dyDescent="0.3">
      <c r="A751" s="1">
        <v>888</v>
      </c>
      <c r="B751">
        <v>17802</v>
      </c>
      <c r="F751" s="2" t="s">
        <v>76</v>
      </c>
      <c r="G751" s="2" t="s">
        <v>78</v>
      </c>
      <c r="H751" s="2" t="s">
        <v>37</v>
      </c>
      <c r="I751" s="2" t="s">
        <v>46</v>
      </c>
      <c r="J751" s="2" t="s">
        <v>129</v>
      </c>
      <c r="K751" s="2" t="s">
        <v>1246</v>
      </c>
      <c r="L751" s="2" t="s">
        <v>1247</v>
      </c>
      <c r="M751" s="2" t="s">
        <v>1248</v>
      </c>
      <c r="N751" s="3" t="s">
        <v>1249</v>
      </c>
      <c r="O751" s="2" t="s">
        <v>53</v>
      </c>
      <c r="P751" s="2" t="s">
        <v>65</v>
      </c>
      <c r="Q751" s="2"/>
      <c r="R751" s="2" t="s">
        <v>1250</v>
      </c>
      <c r="S751" s="2" t="s">
        <v>1251</v>
      </c>
      <c r="T751" s="2"/>
      <c r="U751">
        <v>0</v>
      </c>
      <c r="V751">
        <v>365</v>
      </c>
      <c r="W751" s="4">
        <v>46049</v>
      </c>
      <c r="X751" s="4"/>
      <c r="Y751" s="4">
        <v>46049</v>
      </c>
      <c r="Z751" s="4">
        <v>46424</v>
      </c>
      <c r="AA751" s="3"/>
      <c r="AB751" s="3" t="s">
        <v>1031</v>
      </c>
      <c r="AC751" s="2"/>
      <c r="AD751" s="2" t="s">
        <v>45</v>
      </c>
      <c r="AE751" s="2" t="s">
        <v>102</v>
      </c>
      <c r="AF751" s="2"/>
      <c r="AG751" s="2"/>
      <c r="AH751" s="2"/>
      <c r="AI751" s="2"/>
      <c r="AJ751" s="2" t="s">
        <v>50</v>
      </c>
      <c r="AK751" s="2" t="s">
        <v>49</v>
      </c>
    </row>
    <row r="752" spans="1:37" ht="28.8" x14ac:dyDescent="0.3">
      <c r="A752" s="1">
        <v>890</v>
      </c>
      <c r="B752">
        <v>17803</v>
      </c>
      <c r="F752" s="2" t="s">
        <v>76</v>
      </c>
      <c r="G752" s="2" t="s">
        <v>78</v>
      </c>
      <c r="H752" s="2" t="s">
        <v>37</v>
      </c>
      <c r="I752" s="2" t="s">
        <v>46</v>
      </c>
      <c r="J752" s="2" t="s">
        <v>129</v>
      </c>
      <c r="K752" s="2" t="s">
        <v>1246</v>
      </c>
      <c r="L752" s="2" t="s">
        <v>1252</v>
      </c>
      <c r="M752" s="2" t="s">
        <v>1253</v>
      </c>
      <c r="N752" s="3" t="s">
        <v>1249</v>
      </c>
      <c r="O752" s="2" t="s">
        <v>53</v>
      </c>
      <c r="P752" s="2" t="s">
        <v>65</v>
      </c>
      <c r="Q752" s="2"/>
      <c r="R752" s="2" t="s">
        <v>1250</v>
      </c>
      <c r="S752" s="2" t="s">
        <v>1251</v>
      </c>
      <c r="T752" s="2"/>
      <c r="U752">
        <v>0</v>
      </c>
      <c r="V752">
        <v>365</v>
      </c>
      <c r="W752" s="4">
        <v>46049</v>
      </c>
      <c r="X752" s="4"/>
      <c r="Y752" s="4">
        <v>46049</v>
      </c>
      <c r="Z752" s="4">
        <v>46424</v>
      </c>
      <c r="AA752" s="3"/>
      <c r="AB752" s="3" t="s">
        <v>1031</v>
      </c>
      <c r="AC752" s="2"/>
      <c r="AD752" s="2" t="s">
        <v>45</v>
      </c>
      <c r="AE752" s="2" t="s">
        <v>102</v>
      </c>
      <c r="AF752" s="2"/>
      <c r="AG752" s="2"/>
      <c r="AH752" s="2"/>
      <c r="AI752" s="2"/>
      <c r="AJ752" s="2" t="s">
        <v>50</v>
      </c>
      <c r="AK752" s="2" t="s">
        <v>49</v>
      </c>
    </row>
    <row r="753" spans="1:37" ht="28.8" x14ac:dyDescent="0.3">
      <c r="A753" s="1">
        <v>895</v>
      </c>
      <c r="B753">
        <v>17850</v>
      </c>
      <c r="F753" s="2" t="s">
        <v>76</v>
      </c>
      <c r="G753" s="2" t="s">
        <v>78</v>
      </c>
      <c r="H753" s="2" t="s">
        <v>37</v>
      </c>
      <c r="I753" s="2" t="s">
        <v>46</v>
      </c>
      <c r="J753" s="2" t="s">
        <v>129</v>
      </c>
      <c r="K753" s="2" t="s">
        <v>1254</v>
      </c>
      <c r="L753" s="2" t="s">
        <v>1255</v>
      </c>
      <c r="M753" s="2" t="s">
        <v>1256</v>
      </c>
      <c r="N753" s="3" t="s">
        <v>1257</v>
      </c>
      <c r="O753" s="2" t="s">
        <v>53</v>
      </c>
      <c r="P753" s="2" t="s">
        <v>65</v>
      </c>
      <c r="Q753" s="2"/>
      <c r="R753" s="2" t="s">
        <v>1250</v>
      </c>
      <c r="S753" s="2" t="s">
        <v>1251</v>
      </c>
      <c r="T753" s="2"/>
      <c r="U753">
        <v>0</v>
      </c>
      <c r="V753">
        <v>365</v>
      </c>
      <c r="W753" s="4">
        <v>46049</v>
      </c>
      <c r="X753" s="4"/>
      <c r="Y753" s="4">
        <v>46049</v>
      </c>
      <c r="Z753" s="4">
        <v>46434</v>
      </c>
      <c r="AA753" s="3"/>
      <c r="AB753" s="3" t="s">
        <v>1021</v>
      </c>
      <c r="AC753" s="2"/>
      <c r="AD753" s="2" t="s">
        <v>45</v>
      </c>
      <c r="AE753" s="2" t="s">
        <v>101</v>
      </c>
      <c r="AF753" s="2"/>
      <c r="AG753" s="2"/>
      <c r="AH753" s="2"/>
      <c r="AI753" s="2"/>
      <c r="AJ753" s="2" t="s">
        <v>50</v>
      </c>
      <c r="AK753" s="2" t="s">
        <v>49</v>
      </c>
    </row>
    <row r="754" spans="1:37" ht="28.8" x14ac:dyDescent="0.3">
      <c r="A754" s="1">
        <v>899</v>
      </c>
      <c r="B754">
        <v>17849</v>
      </c>
      <c r="F754" s="2" t="s">
        <v>76</v>
      </c>
      <c r="G754" s="2" t="s">
        <v>78</v>
      </c>
      <c r="H754" s="2" t="s">
        <v>37</v>
      </c>
      <c r="I754" s="2" t="s">
        <v>46</v>
      </c>
      <c r="J754" s="2" t="s">
        <v>129</v>
      </c>
      <c r="K754" s="2" t="s">
        <v>1254</v>
      </c>
      <c r="L754" s="2" t="s">
        <v>1258</v>
      </c>
      <c r="M754" s="2" t="s">
        <v>1259</v>
      </c>
      <c r="N754" s="3" t="s">
        <v>1249</v>
      </c>
      <c r="O754" s="2" t="s">
        <v>53</v>
      </c>
      <c r="P754" s="2" t="s">
        <v>65</v>
      </c>
      <c r="Q754" s="2"/>
      <c r="R754" s="2" t="s">
        <v>1250</v>
      </c>
      <c r="S754" s="2" t="s">
        <v>1251</v>
      </c>
      <c r="T754" s="2"/>
      <c r="U754">
        <v>0</v>
      </c>
      <c r="V754">
        <v>365</v>
      </c>
      <c r="W754" s="4">
        <v>46049</v>
      </c>
      <c r="X754" s="4"/>
      <c r="Y754" s="4">
        <v>46049</v>
      </c>
      <c r="Z754" s="4">
        <v>46434</v>
      </c>
      <c r="AA754" s="3"/>
      <c r="AB754" s="3" t="s">
        <v>1021</v>
      </c>
      <c r="AC754" s="2"/>
      <c r="AD754" s="2" t="s">
        <v>45</v>
      </c>
      <c r="AE754" s="2" t="s">
        <v>101</v>
      </c>
      <c r="AF754" s="2"/>
      <c r="AG754" s="2"/>
      <c r="AH754" s="2"/>
      <c r="AI754" s="2"/>
      <c r="AJ754" s="2" t="s">
        <v>50</v>
      </c>
      <c r="AK754" s="2" t="s">
        <v>49</v>
      </c>
    </row>
    <row r="755" spans="1:37" ht="28.8" x14ac:dyDescent="0.3">
      <c r="A755" s="1">
        <v>906</v>
      </c>
      <c r="B755">
        <v>17804</v>
      </c>
      <c r="F755" s="2" t="s">
        <v>76</v>
      </c>
      <c r="G755" s="2" t="s">
        <v>78</v>
      </c>
      <c r="H755" s="2" t="s">
        <v>37</v>
      </c>
      <c r="I755" s="2" t="s">
        <v>46</v>
      </c>
      <c r="J755" s="2" t="s">
        <v>260</v>
      </c>
      <c r="K755" s="2" t="s">
        <v>1246</v>
      </c>
      <c r="L755" s="2" t="s">
        <v>1260</v>
      </c>
      <c r="M755" s="2" t="s">
        <v>1261</v>
      </c>
      <c r="N755" s="3" t="s">
        <v>1262</v>
      </c>
      <c r="O755" s="2" t="s">
        <v>53</v>
      </c>
      <c r="P755" s="2" t="s">
        <v>65</v>
      </c>
      <c r="Q755" s="2"/>
      <c r="R755" s="2"/>
      <c r="S755" s="2"/>
      <c r="T755" s="2"/>
      <c r="U755">
        <v>0</v>
      </c>
      <c r="V755">
        <v>365</v>
      </c>
      <c r="W755" s="4">
        <v>46049</v>
      </c>
      <c r="X755" s="4"/>
      <c r="Y755" s="4">
        <v>46049</v>
      </c>
      <c r="Z755" s="4">
        <v>46424</v>
      </c>
      <c r="AA755" s="3"/>
      <c r="AB755" s="3" t="s">
        <v>1017</v>
      </c>
      <c r="AC755" s="2"/>
      <c r="AD755" s="2" t="s">
        <v>45</v>
      </c>
      <c r="AE755" s="2" t="s">
        <v>118</v>
      </c>
      <c r="AF755" s="2"/>
      <c r="AG755" s="2"/>
      <c r="AH755" s="2"/>
      <c r="AI755" s="2"/>
      <c r="AJ755" s="2" t="s">
        <v>50</v>
      </c>
      <c r="AK755" s="2" t="s">
        <v>49</v>
      </c>
    </row>
    <row r="756" spans="1:37" ht="28.8" x14ac:dyDescent="0.3">
      <c r="A756" s="1">
        <v>907</v>
      </c>
      <c r="B756">
        <v>17851</v>
      </c>
      <c r="F756" s="2" t="s">
        <v>76</v>
      </c>
      <c r="G756" s="2" t="s">
        <v>78</v>
      </c>
      <c r="H756" s="2" t="s">
        <v>37</v>
      </c>
      <c r="I756" s="2" t="s">
        <v>46</v>
      </c>
      <c r="J756" s="2" t="s">
        <v>260</v>
      </c>
      <c r="K756" s="2" t="s">
        <v>1254</v>
      </c>
      <c r="L756" s="2" t="s">
        <v>1263</v>
      </c>
      <c r="M756" s="2" t="s">
        <v>1264</v>
      </c>
      <c r="N756" s="3" t="s">
        <v>1262</v>
      </c>
      <c r="O756" s="2" t="s">
        <v>53</v>
      </c>
      <c r="P756" s="2" t="s">
        <v>65</v>
      </c>
      <c r="Q756" s="2"/>
      <c r="R756" s="2"/>
      <c r="S756" s="2"/>
      <c r="T756" s="2"/>
      <c r="U756">
        <v>0</v>
      </c>
      <c r="V756">
        <v>365</v>
      </c>
      <c r="W756" s="4">
        <v>46049</v>
      </c>
      <c r="X756" s="4"/>
      <c r="Y756" s="4">
        <v>46049</v>
      </c>
      <c r="Z756" s="4">
        <v>46434</v>
      </c>
      <c r="AA756" s="3"/>
      <c r="AB756" s="3" t="s">
        <v>1021</v>
      </c>
      <c r="AC756" s="2"/>
      <c r="AD756" s="2" t="s">
        <v>45</v>
      </c>
      <c r="AE756" s="2" t="s">
        <v>101</v>
      </c>
      <c r="AF756" s="2"/>
      <c r="AG756" s="2"/>
      <c r="AH756" s="2"/>
      <c r="AI756" s="2"/>
      <c r="AJ756" s="2" t="s">
        <v>50</v>
      </c>
      <c r="AK756" s="2" t="s">
        <v>49</v>
      </c>
    </row>
    <row r="757" spans="1:37" ht="28.8" x14ac:dyDescent="0.3">
      <c r="A757" s="1">
        <v>908</v>
      </c>
      <c r="F757" s="2" t="s">
        <v>76</v>
      </c>
      <c r="G757" s="2" t="s">
        <v>78</v>
      </c>
      <c r="H757" s="2" t="s">
        <v>37</v>
      </c>
      <c r="I757" s="2" t="s">
        <v>46</v>
      </c>
      <c r="J757" s="2" t="s">
        <v>260</v>
      </c>
      <c r="K757" s="2" t="s">
        <v>205</v>
      </c>
      <c r="L757" s="2" t="s">
        <v>143</v>
      </c>
      <c r="M757" s="2" t="s">
        <v>239</v>
      </c>
      <c r="N757" s="3" t="s">
        <v>1265</v>
      </c>
      <c r="O757" s="2" t="s">
        <v>53</v>
      </c>
      <c r="P757" s="2" t="s">
        <v>65</v>
      </c>
      <c r="Q757" s="2"/>
      <c r="R757" s="2"/>
      <c r="S757" s="2"/>
      <c r="T757" s="2"/>
      <c r="U757">
        <v>0</v>
      </c>
      <c r="V757">
        <v>365</v>
      </c>
      <c r="W757" s="4">
        <v>46051</v>
      </c>
      <c r="X757" s="4"/>
      <c r="Y757" s="4">
        <v>46051</v>
      </c>
      <c r="Z757" s="4">
        <v>46414</v>
      </c>
      <c r="AA757" s="3"/>
      <c r="AB757" s="3"/>
      <c r="AC757" s="2"/>
      <c r="AD757" s="2" t="s">
        <v>45</v>
      </c>
      <c r="AE757" s="2" t="s">
        <v>45</v>
      </c>
      <c r="AF757" s="2"/>
      <c r="AG757" s="2"/>
      <c r="AH757" s="2"/>
      <c r="AI757" s="2"/>
      <c r="AJ757" s="2" t="s">
        <v>50</v>
      </c>
      <c r="AK757" s="2" t="s">
        <v>49</v>
      </c>
    </row>
    <row r="758" spans="1:37" ht="28.8" x14ac:dyDescent="0.3">
      <c r="A758" s="1">
        <v>909</v>
      </c>
      <c r="B758">
        <v>18040</v>
      </c>
      <c r="F758" s="2" t="s">
        <v>76</v>
      </c>
      <c r="G758" s="2" t="s">
        <v>78</v>
      </c>
      <c r="H758" s="2" t="s">
        <v>37</v>
      </c>
      <c r="I758" s="2" t="s">
        <v>46</v>
      </c>
      <c r="J758" s="2" t="s">
        <v>260</v>
      </c>
      <c r="K758" s="2" t="s">
        <v>142</v>
      </c>
      <c r="L758" s="2" t="s">
        <v>143</v>
      </c>
      <c r="M758" s="2" t="s">
        <v>144</v>
      </c>
      <c r="N758" s="3" t="s">
        <v>1265</v>
      </c>
      <c r="O758" s="2" t="s">
        <v>53</v>
      </c>
      <c r="P758" s="2" t="s">
        <v>65</v>
      </c>
      <c r="Q758" s="2"/>
      <c r="R758" s="2"/>
      <c r="S758" s="2"/>
      <c r="T758" s="2"/>
      <c r="U758">
        <v>0</v>
      </c>
      <c r="V758">
        <v>365</v>
      </c>
      <c r="W758" s="4">
        <v>46046</v>
      </c>
      <c r="X758" s="4"/>
      <c r="Y758" s="4">
        <v>46046</v>
      </c>
      <c r="Z758" s="4">
        <v>46432</v>
      </c>
      <c r="AA758" s="3"/>
      <c r="AB758" s="3" t="s">
        <v>1266</v>
      </c>
      <c r="AC758" s="2"/>
      <c r="AD758" s="2" t="s">
        <v>45</v>
      </c>
      <c r="AE758" s="2" t="s">
        <v>45</v>
      </c>
      <c r="AF758" s="2"/>
      <c r="AG758" s="2"/>
      <c r="AH758" s="2"/>
      <c r="AI758" s="2"/>
      <c r="AJ758" s="2" t="s">
        <v>50</v>
      </c>
      <c r="AK758" s="2" t="s">
        <v>49</v>
      </c>
    </row>
    <row r="759" spans="1:37" ht="28.8" x14ac:dyDescent="0.3">
      <c r="A759" s="1">
        <v>910</v>
      </c>
      <c r="F759" s="2" t="s">
        <v>76</v>
      </c>
      <c r="G759" s="2" t="s">
        <v>78</v>
      </c>
      <c r="H759" s="2" t="s">
        <v>37</v>
      </c>
      <c r="I759" s="2" t="s">
        <v>46</v>
      </c>
      <c r="J759" s="2" t="s">
        <v>260</v>
      </c>
      <c r="K759" s="2" t="s">
        <v>188</v>
      </c>
      <c r="L759" s="2" t="s">
        <v>39</v>
      </c>
      <c r="M759" s="2" t="s">
        <v>208</v>
      </c>
      <c r="N759" s="3" t="s">
        <v>1265</v>
      </c>
      <c r="O759" s="2" t="s">
        <v>53</v>
      </c>
      <c r="P759" s="2" t="s">
        <v>65</v>
      </c>
      <c r="Q759" s="2"/>
      <c r="R759" s="2"/>
      <c r="S759" s="2"/>
      <c r="T759" s="2"/>
      <c r="U759">
        <v>0</v>
      </c>
      <c r="V759">
        <v>365</v>
      </c>
      <c r="W759" s="4">
        <v>46048</v>
      </c>
      <c r="X759" s="4"/>
      <c r="Y759" s="4">
        <v>46048</v>
      </c>
      <c r="Z759" s="4">
        <v>46414</v>
      </c>
      <c r="AA759" s="3"/>
      <c r="AB759" s="3"/>
      <c r="AC759" s="2"/>
      <c r="AD759" s="2" t="s">
        <v>45</v>
      </c>
      <c r="AE759" s="2" t="s">
        <v>45</v>
      </c>
      <c r="AF759" s="2"/>
      <c r="AG759" s="2"/>
      <c r="AH759" s="2"/>
      <c r="AI759" s="2"/>
      <c r="AJ759" s="2" t="s">
        <v>50</v>
      </c>
      <c r="AK759" s="2" t="s">
        <v>49</v>
      </c>
    </row>
    <row r="760" spans="1:37" ht="28.8" x14ac:dyDescent="0.3">
      <c r="A760" s="1">
        <v>911</v>
      </c>
      <c r="F760" s="2" t="s">
        <v>76</v>
      </c>
      <c r="G760" s="2" t="s">
        <v>78</v>
      </c>
      <c r="H760" s="2" t="s">
        <v>37</v>
      </c>
      <c r="I760" s="2" t="s">
        <v>46</v>
      </c>
      <c r="J760" s="2" t="s">
        <v>260</v>
      </c>
      <c r="K760" s="2" t="s">
        <v>38</v>
      </c>
      <c r="L760" s="2" t="s">
        <v>39</v>
      </c>
      <c r="M760" s="2" t="s">
        <v>40</v>
      </c>
      <c r="N760" s="3" t="s">
        <v>1265</v>
      </c>
      <c r="O760" s="2" t="s">
        <v>53</v>
      </c>
      <c r="P760" s="2" t="s">
        <v>65</v>
      </c>
      <c r="Q760" s="2"/>
      <c r="R760" s="2"/>
      <c r="S760" s="2"/>
      <c r="T760" s="2"/>
      <c r="U760">
        <v>0</v>
      </c>
      <c r="V760">
        <v>365</v>
      </c>
      <c r="W760" s="4">
        <v>46049</v>
      </c>
      <c r="X760" s="4"/>
      <c r="Y760" s="4">
        <v>46049</v>
      </c>
      <c r="Z760" s="4">
        <v>46414</v>
      </c>
      <c r="AA760" s="3"/>
      <c r="AB760" s="3"/>
      <c r="AC760" s="2"/>
      <c r="AD760" s="2" t="s">
        <v>45</v>
      </c>
      <c r="AE760" s="2" t="s">
        <v>45</v>
      </c>
      <c r="AF760" s="2"/>
      <c r="AG760" s="2"/>
      <c r="AH760" s="2"/>
      <c r="AI760" s="2"/>
      <c r="AJ760" s="2" t="s">
        <v>50</v>
      </c>
      <c r="AK760" s="2" t="s">
        <v>49</v>
      </c>
    </row>
    <row r="761" spans="1:37" ht="28.8" x14ac:dyDescent="0.3">
      <c r="A761" s="1">
        <v>912</v>
      </c>
      <c r="F761" s="2" t="s">
        <v>76</v>
      </c>
      <c r="G761" s="2" t="s">
        <v>212</v>
      </c>
      <c r="H761" s="2" t="s">
        <v>37</v>
      </c>
      <c r="I761" s="2" t="s">
        <v>46</v>
      </c>
      <c r="J761" s="2" t="s">
        <v>260</v>
      </c>
      <c r="K761" s="2" t="s">
        <v>1267</v>
      </c>
      <c r="L761" s="2" t="s">
        <v>1268</v>
      </c>
      <c r="M761" s="2" t="s">
        <v>1269</v>
      </c>
      <c r="N761" s="3" t="s">
        <v>1262</v>
      </c>
      <c r="O761" s="2" t="s">
        <v>60</v>
      </c>
      <c r="P761" s="2" t="s">
        <v>65</v>
      </c>
      <c r="Q761" s="2"/>
      <c r="R761" s="2"/>
      <c r="S761" s="2"/>
      <c r="T761" s="2"/>
      <c r="U761">
        <v>0</v>
      </c>
      <c r="V761">
        <v>365</v>
      </c>
      <c r="W761" s="4">
        <v>46049</v>
      </c>
      <c r="X761" s="4"/>
      <c r="Y761" s="4">
        <v>46049</v>
      </c>
      <c r="Z761" s="4">
        <v>46414</v>
      </c>
      <c r="AA761" s="3"/>
      <c r="AB761" s="3"/>
      <c r="AC761" s="2"/>
      <c r="AD761" s="2" t="s">
        <v>45</v>
      </c>
      <c r="AE761" s="2" t="s">
        <v>45</v>
      </c>
      <c r="AF761" s="2"/>
      <c r="AG761" s="2"/>
      <c r="AH761" s="2"/>
      <c r="AI761" s="2"/>
      <c r="AJ761" s="2" t="s">
        <v>50</v>
      </c>
      <c r="AK761" s="2" t="s">
        <v>49</v>
      </c>
    </row>
    <row r="762" spans="1:37" ht="28.8" x14ac:dyDescent="0.3">
      <c r="A762" s="1">
        <v>913</v>
      </c>
      <c r="F762" s="2" t="s">
        <v>76</v>
      </c>
      <c r="G762" s="2" t="s">
        <v>78</v>
      </c>
      <c r="H762" s="2" t="s">
        <v>37</v>
      </c>
      <c r="I762" s="2" t="s">
        <v>46</v>
      </c>
      <c r="J762" s="2" t="s">
        <v>260</v>
      </c>
      <c r="K762" s="2" t="s">
        <v>200</v>
      </c>
      <c r="L762" s="2" t="s">
        <v>143</v>
      </c>
      <c r="M762" s="2" t="s">
        <v>236</v>
      </c>
      <c r="N762" s="3" t="s">
        <v>1265</v>
      </c>
      <c r="O762" s="2" t="s">
        <v>53</v>
      </c>
      <c r="P762" s="2" t="s">
        <v>65</v>
      </c>
      <c r="Q762" s="2"/>
      <c r="R762" s="2"/>
      <c r="S762" s="2"/>
      <c r="T762" s="2"/>
      <c r="U762">
        <v>0</v>
      </c>
      <c r="V762">
        <v>365</v>
      </c>
      <c r="W762" s="4">
        <v>46049</v>
      </c>
      <c r="X762" s="4"/>
      <c r="Y762" s="4">
        <v>46049</v>
      </c>
      <c r="Z762" s="4">
        <v>46414</v>
      </c>
      <c r="AA762" s="3"/>
      <c r="AB762" s="3"/>
      <c r="AC762" s="2"/>
      <c r="AD762" s="2" t="s">
        <v>45</v>
      </c>
      <c r="AE762" s="2" t="s">
        <v>45</v>
      </c>
      <c r="AF762" s="2"/>
      <c r="AG762" s="2"/>
      <c r="AH762" s="2"/>
      <c r="AI762" s="2"/>
      <c r="AJ762" s="2" t="s">
        <v>50</v>
      </c>
      <c r="AK762" s="2" t="s">
        <v>49</v>
      </c>
    </row>
    <row r="763" spans="1:37" ht="28.8" x14ac:dyDescent="0.3">
      <c r="A763" s="1">
        <v>914</v>
      </c>
      <c r="B763">
        <v>17848</v>
      </c>
      <c r="F763" s="2" t="s">
        <v>76</v>
      </c>
      <c r="G763" s="2" t="s">
        <v>78</v>
      </c>
      <c r="H763" s="2" t="s">
        <v>37</v>
      </c>
      <c r="I763" s="2" t="s">
        <v>46</v>
      </c>
      <c r="J763" s="2" t="s">
        <v>260</v>
      </c>
      <c r="K763" s="2" t="s">
        <v>203</v>
      </c>
      <c r="L763" s="2" t="s">
        <v>39</v>
      </c>
      <c r="M763" s="2" t="s">
        <v>238</v>
      </c>
      <c r="N763" s="3" t="s">
        <v>1265</v>
      </c>
      <c r="O763" s="2" t="s">
        <v>53</v>
      </c>
      <c r="P763" s="2" t="s">
        <v>65</v>
      </c>
      <c r="Q763" s="2"/>
      <c r="R763" s="2"/>
      <c r="S763" s="2"/>
      <c r="T763" s="2"/>
      <c r="U763">
        <v>0</v>
      </c>
      <c r="V763">
        <v>365</v>
      </c>
      <c r="W763" s="4">
        <v>46050</v>
      </c>
      <c r="X763" s="4"/>
      <c r="Y763" s="4">
        <v>46050</v>
      </c>
      <c r="Z763" s="4">
        <v>46430</v>
      </c>
      <c r="AA763" s="3"/>
      <c r="AB763" s="3" t="s">
        <v>1211</v>
      </c>
      <c r="AC763" s="2"/>
      <c r="AD763" s="2" t="s">
        <v>45</v>
      </c>
      <c r="AE763" s="2" t="s">
        <v>45</v>
      </c>
      <c r="AF763" s="2"/>
      <c r="AG763" s="2"/>
      <c r="AH763" s="2"/>
      <c r="AI763" s="2"/>
      <c r="AJ763" s="2" t="s">
        <v>50</v>
      </c>
      <c r="AK763" s="2" t="s">
        <v>49</v>
      </c>
    </row>
    <row r="764" spans="1:37" ht="28.8" x14ac:dyDescent="0.3">
      <c r="A764" s="1">
        <v>915</v>
      </c>
      <c r="B764">
        <v>17838</v>
      </c>
      <c r="F764" s="2" t="s">
        <v>76</v>
      </c>
      <c r="G764" s="2" t="s">
        <v>78</v>
      </c>
      <c r="H764" s="2" t="s">
        <v>37</v>
      </c>
      <c r="I764" s="2" t="s">
        <v>46</v>
      </c>
      <c r="J764" s="2" t="s">
        <v>1271</v>
      </c>
      <c r="K764" s="2" t="s">
        <v>467</v>
      </c>
      <c r="L764" s="2" t="s">
        <v>67</v>
      </c>
      <c r="M764" s="2" t="s">
        <v>470</v>
      </c>
      <c r="N764" s="3" t="s">
        <v>1270</v>
      </c>
      <c r="O764" s="2" t="s">
        <v>53</v>
      </c>
      <c r="P764" s="2" t="s">
        <v>65</v>
      </c>
      <c r="Q764" s="2"/>
      <c r="R764" s="2"/>
      <c r="S764" s="2"/>
      <c r="T764" s="2"/>
      <c r="U764">
        <v>0</v>
      </c>
      <c r="V764">
        <v>1</v>
      </c>
      <c r="W764" s="4">
        <v>46039</v>
      </c>
      <c r="X764" s="4">
        <v>46069</v>
      </c>
      <c r="Y764" s="4">
        <v>46069</v>
      </c>
      <c r="Z764" s="4">
        <v>46070</v>
      </c>
      <c r="AA764" s="3"/>
      <c r="AB764" s="3" t="s">
        <v>1021</v>
      </c>
      <c r="AC764" s="2"/>
      <c r="AD764" s="2" t="s">
        <v>101</v>
      </c>
      <c r="AE764" s="2" t="s">
        <v>102</v>
      </c>
      <c r="AF764" s="2"/>
      <c r="AG764" s="2"/>
      <c r="AH764" s="2"/>
      <c r="AI764" s="2"/>
      <c r="AJ764" s="2" t="s">
        <v>50</v>
      </c>
      <c r="AK764" s="2" t="s">
        <v>49</v>
      </c>
    </row>
    <row r="765" spans="1:37" x14ac:dyDescent="0.3">
      <c r="A765" s="1">
        <v>916</v>
      </c>
      <c r="B765">
        <v>18219</v>
      </c>
      <c r="F765" s="2" t="s">
        <v>76</v>
      </c>
      <c r="G765" s="2" t="s">
        <v>78</v>
      </c>
      <c r="H765" s="2" t="s">
        <v>37</v>
      </c>
      <c r="I765" s="2" t="s">
        <v>46</v>
      </c>
      <c r="J765" s="2" t="s">
        <v>1271</v>
      </c>
      <c r="K765" s="2" t="s">
        <v>467</v>
      </c>
      <c r="L765" s="2" t="s">
        <v>170</v>
      </c>
      <c r="M765" s="2" t="s">
        <v>472</v>
      </c>
      <c r="N765" s="3" t="s">
        <v>1272</v>
      </c>
      <c r="O765" s="2" t="s">
        <v>53</v>
      </c>
      <c r="P765" s="2" t="s">
        <v>65</v>
      </c>
      <c r="Q765" s="2"/>
      <c r="R765" s="2"/>
      <c r="S765" s="2"/>
      <c r="T765" s="2"/>
      <c r="U765">
        <v>0</v>
      </c>
      <c r="V765">
        <v>1</v>
      </c>
      <c r="W765" s="4">
        <v>46039</v>
      </c>
      <c r="X765" s="4">
        <v>46065</v>
      </c>
      <c r="Y765" s="4">
        <v>46065</v>
      </c>
      <c r="Z765" s="4">
        <v>46066</v>
      </c>
      <c r="AA765" s="3"/>
      <c r="AB765" s="3"/>
      <c r="AC765" s="2"/>
      <c r="AD765" s="2" t="s">
        <v>101</v>
      </c>
      <c r="AE765" s="2" t="s">
        <v>118</v>
      </c>
      <c r="AF765" s="2"/>
      <c r="AG765" s="2"/>
      <c r="AH765" s="2"/>
      <c r="AI765" s="2"/>
      <c r="AJ765" s="2" t="s">
        <v>50</v>
      </c>
      <c r="AK765" s="2" t="s">
        <v>49</v>
      </c>
    </row>
    <row r="766" spans="1:37" ht="28.8" x14ac:dyDescent="0.3">
      <c r="A766" s="1">
        <v>917</v>
      </c>
      <c r="B766">
        <v>17968</v>
      </c>
      <c r="F766" s="2" t="s">
        <v>76</v>
      </c>
      <c r="G766" s="2" t="s">
        <v>78</v>
      </c>
      <c r="H766" s="2" t="s">
        <v>37</v>
      </c>
      <c r="I766" s="2" t="s">
        <v>46</v>
      </c>
      <c r="J766" s="2" t="s">
        <v>71</v>
      </c>
      <c r="K766" s="2" t="s">
        <v>687</v>
      </c>
      <c r="L766" s="2" t="s">
        <v>273</v>
      </c>
      <c r="M766" s="2" t="s">
        <v>746</v>
      </c>
      <c r="N766" s="3" t="s">
        <v>1273</v>
      </c>
      <c r="O766" s="2" t="s">
        <v>53</v>
      </c>
      <c r="P766" s="2" t="s">
        <v>65</v>
      </c>
      <c r="Q766" s="2"/>
      <c r="R766" s="2"/>
      <c r="S766" s="2"/>
      <c r="T766" s="2"/>
      <c r="U766">
        <v>0</v>
      </c>
      <c r="V766">
        <v>720</v>
      </c>
      <c r="W766" s="4">
        <v>46059</v>
      </c>
      <c r="X766" s="4">
        <v>46062</v>
      </c>
      <c r="Y766" s="4">
        <v>46062</v>
      </c>
      <c r="Z766" s="4">
        <v>46782</v>
      </c>
      <c r="AA766" s="3" t="s">
        <v>1274</v>
      </c>
      <c r="AB766" s="3" t="s">
        <v>709</v>
      </c>
      <c r="AC766" s="2"/>
      <c r="AD766" s="2" t="s">
        <v>117</v>
      </c>
      <c r="AE766" s="2" t="s">
        <v>117</v>
      </c>
      <c r="AF766" s="2"/>
      <c r="AG766" s="2"/>
      <c r="AH766" s="2"/>
      <c r="AI766" s="2"/>
      <c r="AJ766" s="2" t="s">
        <v>50</v>
      </c>
      <c r="AK766" s="2" t="s">
        <v>49</v>
      </c>
    </row>
    <row r="767" spans="1:37" ht="28.8" x14ac:dyDescent="0.3">
      <c r="A767" s="1">
        <v>918</v>
      </c>
      <c r="B767">
        <v>17967</v>
      </c>
      <c r="F767" s="2" t="s">
        <v>76</v>
      </c>
      <c r="G767" s="2" t="s">
        <v>78</v>
      </c>
      <c r="H767" s="2" t="s">
        <v>37</v>
      </c>
      <c r="I767" s="2" t="s">
        <v>46</v>
      </c>
      <c r="J767" s="2" t="s">
        <v>71</v>
      </c>
      <c r="K767" s="2" t="s">
        <v>687</v>
      </c>
      <c r="L767" s="2" t="s">
        <v>273</v>
      </c>
      <c r="M767" s="2" t="s">
        <v>746</v>
      </c>
      <c r="N767" s="3" t="s">
        <v>1275</v>
      </c>
      <c r="O767" s="2" t="s">
        <v>53</v>
      </c>
      <c r="P767" s="2" t="s">
        <v>65</v>
      </c>
      <c r="Q767" s="2"/>
      <c r="R767" s="2"/>
      <c r="S767" s="2"/>
      <c r="T767" s="2"/>
      <c r="U767">
        <v>0</v>
      </c>
      <c r="V767">
        <v>1080</v>
      </c>
      <c r="W767" s="4">
        <v>46059</v>
      </c>
      <c r="X767" s="4">
        <v>46062</v>
      </c>
      <c r="Y767" s="4">
        <v>46062</v>
      </c>
      <c r="Z767" s="4">
        <v>47142</v>
      </c>
      <c r="AA767" s="3" t="s">
        <v>1276</v>
      </c>
      <c r="AB767" s="3" t="s">
        <v>709</v>
      </c>
      <c r="AC767" s="2"/>
      <c r="AD767" s="2" t="s">
        <v>117</v>
      </c>
      <c r="AE767" s="2" t="s">
        <v>117</v>
      </c>
      <c r="AF767" s="2"/>
      <c r="AG767" s="2"/>
      <c r="AH767" s="2"/>
      <c r="AI767" s="2"/>
      <c r="AJ767" s="2" t="s">
        <v>50</v>
      </c>
      <c r="AK767" s="2" t="s">
        <v>49</v>
      </c>
    </row>
    <row r="768" spans="1:37" ht="28.8" x14ac:dyDescent="0.3">
      <c r="A768" s="1">
        <v>919</v>
      </c>
      <c r="B768">
        <v>17966</v>
      </c>
      <c r="F768" s="2" t="s">
        <v>76</v>
      </c>
      <c r="G768" s="2" t="s">
        <v>78</v>
      </c>
      <c r="H768" s="2" t="s">
        <v>37</v>
      </c>
      <c r="I768" s="2" t="s">
        <v>46</v>
      </c>
      <c r="J768" s="2" t="s">
        <v>71</v>
      </c>
      <c r="K768" s="2" t="s">
        <v>687</v>
      </c>
      <c r="L768" s="2" t="s">
        <v>273</v>
      </c>
      <c r="M768" s="2" t="s">
        <v>746</v>
      </c>
      <c r="N768" s="3" t="s">
        <v>1277</v>
      </c>
      <c r="O768" s="2" t="s">
        <v>53</v>
      </c>
      <c r="P768" s="2" t="s">
        <v>65</v>
      </c>
      <c r="Q768" s="2"/>
      <c r="R768" s="2"/>
      <c r="S768" s="2"/>
      <c r="T768" s="2"/>
      <c r="U768">
        <v>0</v>
      </c>
      <c r="V768">
        <v>240</v>
      </c>
      <c r="W768" s="4">
        <v>46059</v>
      </c>
      <c r="X768" s="4">
        <v>46062</v>
      </c>
      <c r="Y768" s="4">
        <v>46062</v>
      </c>
      <c r="Z768" s="4">
        <v>46302</v>
      </c>
      <c r="AA768" s="3"/>
      <c r="AB768" s="3" t="s">
        <v>709</v>
      </c>
      <c r="AC768" s="2"/>
      <c r="AD768" s="2" t="s">
        <v>117</v>
      </c>
      <c r="AE768" s="2" t="s">
        <v>117</v>
      </c>
      <c r="AF768" s="2"/>
      <c r="AG768" s="2"/>
      <c r="AH768" s="2"/>
      <c r="AI768" s="2"/>
      <c r="AJ768" s="2" t="s">
        <v>50</v>
      </c>
      <c r="AK768" s="2" t="s">
        <v>49</v>
      </c>
    </row>
    <row r="769" spans="1:37" ht="28.8" x14ac:dyDescent="0.3">
      <c r="A769" s="1">
        <v>920</v>
      </c>
      <c r="B769">
        <v>17965</v>
      </c>
      <c r="F769" s="2" t="s">
        <v>76</v>
      </c>
      <c r="G769" s="2" t="s">
        <v>78</v>
      </c>
      <c r="H769" s="2" t="s">
        <v>37</v>
      </c>
      <c r="I769" s="2" t="s">
        <v>46</v>
      </c>
      <c r="J769" s="2" t="s">
        <v>956</v>
      </c>
      <c r="K769" s="2" t="s">
        <v>687</v>
      </c>
      <c r="L769" s="2" t="s">
        <v>278</v>
      </c>
      <c r="M769" s="2" t="s">
        <v>1278</v>
      </c>
      <c r="N769" s="3" t="s">
        <v>1108</v>
      </c>
      <c r="O769" s="2" t="s">
        <v>60</v>
      </c>
      <c r="P769" s="2" t="s">
        <v>65</v>
      </c>
      <c r="Q769" s="2"/>
      <c r="R769" s="2"/>
      <c r="S769" s="2"/>
      <c r="T769" s="2"/>
      <c r="U769">
        <v>0</v>
      </c>
      <c r="V769">
        <v>180</v>
      </c>
      <c r="W769" s="4">
        <v>46059</v>
      </c>
      <c r="X769" s="4">
        <v>46062</v>
      </c>
      <c r="Y769" s="4">
        <v>46062</v>
      </c>
      <c r="Z769" s="4">
        <v>46242</v>
      </c>
      <c r="AA769" s="3"/>
      <c r="AB769" s="3" t="s">
        <v>709</v>
      </c>
      <c r="AC769" s="2"/>
      <c r="AD769" s="2" t="s">
        <v>117</v>
      </c>
      <c r="AE769" s="2" t="s">
        <v>117</v>
      </c>
      <c r="AF769" s="2"/>
      <c r="AG769" s="2"/>
      <c r="AH769" s="2"/>
      <c r="AI769" s="2"/>
      <c r="AJ769" s="2" t="s">
        <v>50</v>
      </c>
      <c r="AK769" s="2" t="s">
        <v>49</v>
      </c>
    </row>
    <row r="770" spans="1:37" ht="28.8" x14ac:dyDescent="0.3">
      <c r="A770" s="1">
        <v>921</v>
      </c>
      <c r="B770">
        <v>17964</v>
      </c>
      <c r="F770" s="2" t="s">
        <v>76</v>
      </c>
      <c r="G770" s="2" t="s">
        <v>78</v>
      </c>
      <c r="H770" s="2" t="s">
        <v>37</v>
      </c>
      <c r="I770" s="2" t="s">
        <v>46</v>
      </c>
      <c r="J770" s="2" t="s">
        <v>1102</v>
      </c>
      <c r="K770" s="2" t="s">
        <v>687</v>
      </c>
      <c r="L770" s="2" t="s">
        <v>413</v>
      </c>
      <c r="M770" s="2" t="s">
        <v>1279</v>
      </c>
      <c r="N770" s="3" t="s">
        <v>1280</v>
      </c>
      <c r="O770" s="2" t="s">
        <v>53</v>
      </c>
      <c r="P770" s="2" t="s">
        <v>65</v>
      </c>
      <c r="Q770" s="2"/>
      <c r="R770" s="2"/>
      <c r="S770" s="2"/>
      <c r="T770" s="2"/>
      <c r="U770">
        <v>0</v>
      </c>
      <c r="V770">
        <v>180</v>
      </c>
      <c r="W770" s="4">
        <v>46059</v>
      </c>
      <c r="X770" s="4">
        <v>46062</v>
      </c>
      <c r="Y770" s="4">
        <v>46062</v>
      </c>
      <c r="Z770" s="4">
        <v>46242</v>
      </c>
      <c r="AA770" s="3"/>
      <c r="AB770" s="3" t="s">
        <v>709</v>
      </c>
      <c r="AC770" s="2"/>
      <c r="AD770" s="2" t="s">
        <v>117</v>
      </c>
      <c r="AE770" s="2" t="s">
        <v>117</v>
      </c>
      <c r="AF770" s="2"/>
      <c r="AG770" s="2"/>
      <c r="AH770" s="2"/>
      <c r="AI770" s="2"/>
      <c r="AJ770" s="2" t="s">
        <v>50</v>
      </c>
      <c r="AK770" s="2" t="s">
        <v>49</v>
      </c>
    </row>
    <row r="771" spans="1:37" ht="28.8" x14ac:dyDescent="0.3">
      <c r="A771" s="1">
        <v>922</v>
      </c>
      <c r="B771">
        <v>17963</v>
      </c>
      <c r="F771" s="2" t="s">
        <v>76</v>
      </c>
      <c r="G771" s="2" t="s">
        <v>78</v>
      </c>
      <c r="H771" s="2" t="s">
        <v>37</v>
      </c>
      <c r="I771" s="2" t="s">
        <v>46</v>
      </c>
      <c r="J771" s="2" t="s">
        <v>1102</v>
      </c>
      <c r="K771" s="2" t="s">
        <v>687</v>
      </c>
      <c r="L771" s="2" t="s">
        <v>799</v>
      </c>
      <c r="M771" s="2" t="s">
        <v>1281</v>
      </c>
      <c r="N771" s="3" t="s">
        <v>1280</v>
      </c>
      <c r="O771" s="2" t="s">
        <v>53</v>
      </c>
      <c r="P771" s="2" t="s">
        <v>65</v>
      </c>
      <c r="Q771" s="2"/>
      <c r="R771" s="2"/>
      <c r="S771" s="2"/>
      <c r="T771" s="2"/>
      <c r="U771">
        <v>0</v>
      </c>
      <c r="V771">
        <v>180</v>
      </c>
      <c r="W771" s="4">
        <v>46059</v>
      </c>
      <c r="X771" s="4">
        <v>46062</v>
      </c>
      <c r="Y771" s="4">
        <v>46062</v>
      </c>
      <c r="Z771" s="4">
        <v>46242</v>
      </c>
      <c r="AA771" s="3"/>
      <c r="AB771" s="3" t="s">
        <v>709</v>
      </c>
      <c r="AC771" s="2"/>
      <c r="AD771" s="2" t="s">
        <v>117</v>
      </c>
      <c r="AE771" s="2" t="s">
        <v>117</v>
      </c>
      <c r="AF771" s="2"/>
      <c r="AG771" s="2"/>
      <c r="AH771" s="2"/>
      <c r="AI771" s="2"/>
      <c r="AJ771" s="2" t="s">
        <v>50</v>
      </c>
      <c r="AK771" s="2" t="s">
        <v>49</v>
      </c>
    </row>
    <row r="772" spans="1:37" ht="28.8" x14ac:dyDescent="0.3">
      <c r="A772" s="1">
        <v>923</v>
      </c>
      <c r="B772">
        <v>17962</v>
      </c>
      <c r="F772" s="2" t="s">
        <v>76</v>
      </c>
      <c r="G772" s="2" t="s">
        <v>78</v>
      </c>
      <c r="H772" s="2" t="s">
        <v>37</v>
      </c>
      <c r="I772" s="2" t="s">
        <v>46</v>
      </c>
      <c r="J772" s="2" t="s">
        <v>157</v>
      </c>
      <c r="K772" s="2" t="s">
        <v>687</v>
      </c>
      <c r="L772" s="2" t="s">
        <v>706</v>
      </c>
      <c r="M772" s="2" t="s">
        <v>707</v>
      </c>
      <c r="N772" s="3" t="s">
        <v>1282</v>
      </c>
      <c r="O772" s="2" t="s">
        <v>53</v>
      </c>
      <c r="P772" s="2" t="s">
        <v>65</v>
      </c>
      <c r="Q772" s="2"/>
      <c r="R772" s="2" t="s">
        <v>1283</v>
      </c>
      <c r="S772" s="2" t="s">
        <v>1284</v>
      </c>
      <c r="T772" s="2"/>
      <c r="U772">
        <v>0</v>
      </c>
      <c r="V772">
        <v>720</v>
      </c>
      <c r="W772" s="4">
        <v>46059</v>
      </c>
      <c r="X772" s="4">
        <v>46062</v>
      </c>
      <c r="Y772" s="4">
        <v>46062</v>
      </c>
      <c r="Z772" s="4">
        <v>46782</v>
      </c>
      <c r="AA772" s="3"/>
      <c r="AB772" s="3" t="s">
        <v>709</v>
      </c>
      <c r="AC772" s="2"/>
      <c r="AD772" s="2" t="s">
        <v>117</v>
      </c>
      <c r="AE772" s="2" t="s">
        <v>117</v>
      </c>
      <c r="AF772" s="2"/>
      <c r="AG772" s="2"/>
      <c r="AH772" s="2"/>
      <c r="AI772" s="2"/>
      <c r="AJ772" s="2" t="s">
        <v>50</v>
      </c>
      <c r="AK772" s="2" t="s">
        <v>49</v>
      </c>
    </row>
    <row r="773" spans="1:37" ht="28.8" x14ac:dyDescent="0.3">
      <c r="A773" s="1">
        <v>924</v>
      </c>
      <c r="B773">
        <v>17961</v>
      </c>
      <c r="F773" s="2" t="s">
        <v>76</v>
      </c>
      <c r="G773" s="2" t="s">
        <v>78</v>
      </c>
      <c r="H773" s="2" t="s">
        <v>37</v>
      </c>
      <c r="I773" s="2" t="s">
        <v>46</v>
      </c>
      <c r="J773" s="2" t="s">
        <v>258</v>
      </c>
      <c r="K773" s="2" t="s">
        <v>687</v>
      </c>
      <c r="L773" s="2" t="s">
        <v>718</v>
      </c>
      <c r="M773" s="2" t="s">
        <v>719</v>
      </c>
      <c r="N773" s="3" t="s">
        <v>1285</v>
      </c>
      <c r="O773" s="2" t="s">
        <v>53</v>
      </c>
      <c r="P773" s="2" t="s">
        <v>65</v>
      </c>
      <c r="Q773" s="2"/>
      <c r="R773" s="2" t="s">
        <v>1287</v>
      </c>
      <c r="S773" s="2" t="s">
        <v>1288</v>
      </c>
      <c r="T773" s="2"/>
      <c r="U773">
        <v>0</v>
      </c>
      <c r="V773">
        <v>360</v>
      </c>
      <c r="W773" s="4">
        <v>46059</v>
      </c>
      <c r="X773" s="4">
        <v>46062</v>
      </c>
      <c r="Y773" s="4">
        <v>46062</v>
      </c>
      <c r="Z773" s="4">
        <v>46422</v>
      </c>
      <c r="AA773" s="3"/>
      <c r="AB773" s="3" t="s">
        <v>1286</v>
      </c>
      <c r="AC773" s="2"/>
      <c r="AD773" s="2" t="s">
        <v>117</v>
      </c>
      <c r="AE773" s="2" t="s">
        <v>117</v>
      </c>
      <c r="AF773" s="2"/>
      <c r="AG773" s="2"/>
      <c r="AH773" s="2"/>
      <c r="AI773" s="2"/>
      <c r="AJ773" s="2" t="s">
        <v>50</v>
      </c>
      <c r="AK773" s="2" t="s">
        <v>49</v>
      </c>
    </row>
    <row r="774" spans="1:37" ht="28.8" x14ac:dyDescent="0.3">
      <c r="A774" s="1">
        <v>926</v>
      </c>
      <c r="B774">
        <v>18220</v>
      </c>
      <c r="F774" s="2" t="s">
        <v>76</v>
      </c>
      <c r="G774" s="2" t="s">
        <v>78</v>
      </c>
      <c r="H774" s="2" t="s">
        <v>37</v>
      </c>
      <c r="I774" s="2" t="s">
        <v>46</v>
      </c>
      <c r="J774" s="2" t="s">
        <v>1210</v>
      </c>
      <c r="K774" s="2" t="s">
        <v>467</v>
      </c>
      <c r="L774" s="2" t="s">
        <v>186</v>
      </c>
      <c r="M774" s="2" t="s">
        <v>474</v>
      </c>
      <c r="N774" s="3" t="s">
        <v>1289</v>
      </c>
      <c r="O774" s="2" t="s">
        <v>53</v>
      </c>
      <c r="P774" s="2" t="s">
        <v>65</v>
      </c>
      <c r="Q774" s="2"/>
      <c r="R774" s="2" t="s">
        <v>180</v>
      </c>
      <c r="S774" s="2" t="s">
        <v>885</v>
      </c>
      <c r="T774" s="2"/>
      <c r="U774">
        <v>0</v>
      </c>
      <c r="V774">
        <v>180</v>
      </c>
      <c r="W774" s="4">
        <v>46039</v>
      </c>
      <c r="X774" s="4">
        <v>46065</v>
      </c>
      <c r="Y774" s="4">
        <v>46065</v>
      </c>
      <c r="Z774" s="4">
        <v>46245</v>
      </c>
      <c r="AA774" s="3"/>
      <c r="AB774" s="3" t="s">
        <v>1290</v>
      </c>
      <c r="AC774" s="2"/>
      <c r="AD774" s="2" t="s">
        <v>101</v>
      </c>
      <c r="AE774" s="2" t="s">
        <v>117</v>
      </c>
      <c r="AF774" s="2"/>
      <c r="AG774" s="2"/>
      <c r="AH774" s="2"/>
      <c r="AI774" s="2"/>
      <c r="AJ774" s="2" t="s">
        <v>50</v>
      </c>
      <c r="AK774" s="2" t="s">
        <v>49</v>
      </c>
    </row>
    <row r="775" spans="1:37" ht="28.8" x14ac:dyDescent="0.3">
      <c r="A775" s="1">
        <v>927</v>
      </c>
      <c r="B775">
        <v>18221</v>
      </c>
      <c r="F775" s="2" t="s">
        <v>76</v>
      </c>
      <c r="G775" s="2" t="s">
        <v>78</v>
      </c>
      <c r="H775" s="2" t="s">
        <v>37</v>
      </c>
      <c r="I775" s="2" t="s">
        <v>46</v>
      </c>
      <c r="J775" s="2" t="s">
        <v>129</v>
      </c>
      <c r="K775" s="2" t="s">
        <v>467</v>
      </c>
      <c r="L775" s="2" t="s">
        <v>382</v>
      </c>
      <c r="M775" s="2" t="s">
        <v>475</v>
      </c>
      <c r="N775" s="3" t="s">
        <v>1291</v>
      </c>
      <c r="O775" s="2" t="s">
        <v>53</v>
      </c>
      <c r="P775" s="2" t="s">
        <v>65</v>
      </c>
      <c r="Q775" s="2"/>
      <c r="R775" s="2" t="s">
        <v>1250</v>
      </c>
      <c r="S775" s="2" t="s">
        <v>1251</v>
      </c>
      <c r="T775" s="2"/>
      <c r="U775">
        <v>0</v>
      </c>
      <c r="V775">
        <v>180</v>
      </c>
      <c r="W775" s="4">
        <v>46039</v>
      </c>
      <c r="X775" s="4">
        <v>46065</v>
      </c>
      <c r="Y775" s="4">
        <v>46065</v>
      </c>
      <c r="Z775" s="4">
        <v>46245</v>
      </c>
      <c r="AA775" s="3"/>
      <c r="AB775" s="3" t="s">
        <v>1290</v>
      </c>
      <c r="AC775" s="2"/>
      <c r="AD775" s="2" t="s">
        <v>101</v>
      </c>
      <c r="AE775" s="2" t="s">
        <v>117</v>
      </c>
      <c r="AF775" s="2"/>
      <c r="AG775" s="2"/>
      <c r="AH775" s="2"/>
      <c r="AI775" s="2"/>
      <c r="AJ775" s="2" t="s">
        <v>50</v>
      </c>
      <c r="AK775" s="2" t="s">
        <v>49</v>
      </c>
    </row>
    <row r="776" spans="1:37" ht="28.8" x14ac:dyDescent="0.3">
      <c r="A776" s="1">
        <v>928</v>
      </c>
      <c r="B776">
        <v>18222</v>
      </c>
      <c r="F776" s="2" t="s">
        <v>76</v>
      </c>
      <c r="G776" s="2" t="s">
        <v>78</v>
      </c>
      <c r="H776" s="2" t="s">
        <v>37</v>
      </c>
      <c r="I776" s="2" t="s">
        <v>46</v>
      </c>
      <c r="J776" s="2" t="s">
        <v>129</v>
      </c>
      <c r="K776" s="2" t="s">
        <v>467</v>
      </c>
      <c r="L776" s="2" t="s">
        <v>382</v>
      </c>
      <c r="M776" s="2" t="s">
        <v>475</v>
      </c>
      <c r="N776" s="3" t="s">
        <v>1291</v>
      </c>
      <c r="O776" s="2" t="s">
        <v>53</v>
      </c>
      <c r="P776" s="2" t="s">
        <v>65</v>
      </c>
      <c r="Q776" s="2"/>
      <c r="R776" s="2" t="s">
        <v>1250</v>
      </c>
      <c r="S776" s="2" t="s">
        <v>1251</v>
      </c>
      <c r="T776" s="2"/>
      <c r="U776">
        <v>0</v>
      </c>
      <c r="V776">
        <v>180</v>
      </c>
      <c r="W776" s="4">
        <v>46039</v>
      </c>
      <c r="X776" s="4">
        <v>46065</v>
      </c>
      <c r="Y776" s="4">
        <v>46065</v>
      </c>
      <c r="Z776" s="4">
        <v>46245</v>
      </c>
      <c r="AA776" s="3"/>
      <c r="AB776" s="3" t="s">
        <v>1290</v>
      </c>
      <c r="AC776" s="2"/>
      <c r="AD776" s="2" t="s">
        <v>101</v>
      </c>
      <c r="AE776" s="2" t="s">
        <v>117</v>
      </c>
      <c r="AF776" s="2"/>
      <c r="AG776" s="2"/>
      <c r="AH776" s="2"/>
      <c r="AI776" s="2"/>
      <c r="AJ776" s="2" t="s">
        <v>50</v>
      </c>
      <c r="AK776" s="2" t="s">
        <v>49</v>
      </c>
    </row>
    <row r="777" spans="1:37" ht="28.8" x14ac:dyDescent="0.3">
      <c r="A777" s="1">
        <v>929</v>
      </c>
      <c r="B777">
        <v>18223</v>
      </c>
      <c r="F777" s="2" t="s">
        <v>76</v>
      </c>
      <c r="G777" s="2" t="s">
        <v>78</v>
      </c>
      <c r="H777" s="2" t="s">
        <v>37</v>
      </c>
      <c r="I777" s="2" t="s">
        <v>46</v>
      </c>
      <c r="J777" s="2" t="s">
        <v>129</v>
      </c>
      <c r="K777" s="2" t="s">
        <v>467</v>
      </c>
      <c r="L777" s="2" t="s">
        <v>385</v>
      </c>
      <c r="M777" s="2" t="s">
        <v>476</v>
      </c>
      <c r="N777" s="3" t="s">
        <v>1291</v>
      </c>
      <c r="O777" s="2" t="s">
        <v>53</v>
      </c>
      <c r="P777" s="2" t="s">
        <v>65</v>
      </c>
      <c r="Q777" s="2"/>
      <c r="R777" s="2" t="s">
        <v>1287</v>
      </c>
      <c r="S777" s="2" t="s">
        <v>1288</v>
      </c>
      <c r="T777" s="2"/>
      <c r="U777">
        <v>0</v>
      </c>
      <c r="V777">
        <v>180</v>
      </c>
      <c r="W777" s="4">
        <v>46039</v>
      </c>
      <c r="X777" s="4">
        <v>46065</v>
      </c>
      <c r="Y777" s="4">
        <v>46065</v>
      </c>
      <c r="Z777" s="4">
        <v>46245</v>
      </c>
      <c r="AA777" s="3"/>
      <c r="AB777" s="3" t="s">
        <v>1290</v>
      </c>
      <c r="AC777" s="2"/>
      <c r="AD777" s="2" t="s">
        <v>101</v>
      </c>
      <c r="AE777" s="2" t="s">
        <v>117</v>
      </c>
      <c r="AF777" s="2"/>
      <c r="AG777" s="2"/>
      <c r="AH777" s="2"/>
      <c r="AI777" s="2"/>
      <c r="AJ777" s="2" t="s">
        <v>50</v>
      </c>
      <c r="AK777" s="2" t="s">
        <v>49</v>
      </c>
    </row>
    <row r="778" spans="1:37" ht="43.2" x14ac:dyDescent="0.3">
      <c r="A778" s="1">
        <v>930</v>
      </c>
      <c r="B778">
        <v>18224</v>
      </c>
      <c r="F778" s="2" t="s">
        <v>76</v>
      </c>
      <c r="G778" s="2" t="s">
        <v>78</v>
      </c>
      <c r="H778" s="2" t="s">
        <v>37</v>
      </c>
      <c r="I778" s="2" t="s">
        <v>46</v>
      </c>
      <c r="J778" s="2" t="s">
        <v>176</v>
      </c>
      <c r="K778" s="2" t="s">
        <v>467</v>
      </c>
      <c r="L778" s="2" t="s">
        <v>143</v>
      </c>
      <c r="M778" s="2" t="s">
        <v>469</v>
      </c>
      <c r="N778" s="3" t="s">
        <v>1292</v>
      </c>
      <c r="O778" s="2" t="s">
        <v>174</v>
      </c>
      <c r="P778" s="2" t="s">
        <v>65</v>
      </c>
      <c r="Q778" s="2"/>
      <c r="R778" s="2"/>
      <c r="S778" s="2"/>
      <c r="T778" s="2"/>
      <c r="U778">
        <v>0</v>
      </c>
      <c r="V778">
        <v>90</v>
      </c>
      <c r="W778" s="4">
        <v>46039</v>
      </c>
      <c r="X778" s="4">
        <v>46065</v>
      </c>
      <c r="Y778" s="4">
        <v>46065</v>
      </c>
      <c r="Z778" s="4">
        <v>46155</v>
      </c>
      <c r="AA778" s="3"/>
      <c r="AB778" s="3" t="s">
        <v>1290</v>
      </c>
      <c r="AC778" s="2"/>
      <c r="AD778" s="2" t="s">
        <v>101</v>
      </c>
      <c r="AE778" s="2" t="s">
        <v>117</v>
      </c>
      <c r="AF778" s="2"/>
      <c r="AG778" s="2"/>
      <c r="AH778" s="2"/>
      <c r="AI778" s="2"/>
      <c r="AJ778" s="2" t="s">
        <v>50</v>
      </c>
      <c r="AK778" s="2" t="s">
        <v>49</v>
      </c>
    </row>
    <row r="779" spans="1:37" ht="43.2" x14ac:dyDescent="0.3">
      <c r="A779" s="1">
        <v>931</v>
      </c>
      <c r="B779">
        <v>18225</v>
      </c>
      <c r="F779" s="2" t="s">
        <v>76</v>
      </c>
      <c r="G779" s="2" t="s">
        <v>78</v>
      </c>
      <c r="H779" s="2" t="s">
        <v>37</v>
      </c>
      <c r="I779" s="2" t="s">
        <v>46</v>
      </c>
      <c r="J779" s="2" t="s">
        <v>176</v>
      </c>
      <c r="K779" s="2" t="s">
        <v>467</v>
      </c>
      <c r="L779" s="2" t="s">
        <v>67</v>
      </c>
      <c r="M779" s="2" t="s">
        <v>470</v>
      </c>
      <c r="N779" s="3" t="s">
        <v>1292</v>
      </c>
      <c r="O779" s="2" t="s">
        <v>174</v>
      </c>
      <c r="P779" s="2" t="s">
        <v>65</v>
      </c>
      <c r="Q779" s="2"/>
      <c r="R779" s="2"/>
      <c r="S779" s="2"/>
      <c r="T779" s="2"/>
      <c r="U779">
        <v>0</v>
      </c>
      <c r="V779">
        <v>90</v>
      </c>
      <c r="W779" s="4">
        <v>46039</v>
      </c>
      <c r="X779" s="4">
        <v>46065</v>
      </c>
      <c r="Y779" s="4">
        <v>46065</v>
      </c>
      <c r="Z779" s="4">
        <v>46155</v>
      </c>
      <c r="AA779" s="3"/>
      <c r="AB779" s="3" t="s">
        <v>1293</v>
      </c>
      <c r="AC779" s="2"/>
      <c r="AD779" s="2" t="s">
        <v>101</v>
      </c>
      <c r="AE779" s="2" t="s">
        <v>117</v>
      </c>
      <c r="AF779" s="2"/>
      <c r="AG779" s="2"/>
      <c r="AH779" s="2"/>
      <c r="AI779" s="2"/>
      <c r="AJ779" s="2" t="s">
        <v>50</v>
      </c>
      <c r="AK779" s="2" t="s">
        <v>49</v>
      </c>
    </row>
    <row r="780" spans="1:37" ht="43.2" x14ac:dyDescent="0.3">
      <c r="A780" s="1">
        <v>932</v>
      </c>
      <c r="B780">
        <v>18226</v>
      </c>
      <c r="F780" s="2" t="s">
        <v>76</v>
      </c>
      <c r="G780" s="2" t="s">
        <v>78</v>
      </c>
      <c r="H780" s="2" t="s">
        <v>37</v>
      </c>
      <c r="I780" s="2" t="s">
        <v>46</v>
      </c>
      <c r="J780" s="2" t="s">
        <v>176</v>
      </c>
      <c r="K780" s="2" t="s">
        <v>467</v>
      </c>
      <c r="L780" s="2" t="s">
        <v>83</v>
      </c>
      <c r="M780" s="2" t="s">
        <v>471</v>
      </c>
      <c r="N780" s="3" t="s">
        <v>1292</v>
      </c>
      <c r="O780" s="2" t="s">
        <v>174</v>
      </c>
      <c r="P780" s="2" t="s">
        <v>65</v>
      </c>
      <c r="Q780" s="2"/>
      <c r="R780" s="2"/>
      <c r="S780" s="2"/>
      <c r="T780" s="2"/>
      <c r="U780">
        <v>0</v>
      </c>
      <c r="V780">
        <v>90</v>
      </c>
      <c r="W780" s="4">
        <v>46039</v>
      </c>
      <c r="X780" s="4">
        <v>46065</v>
      </c>
      <c r="Y780" s="4">
        <v>46065</v>
      </c>
      <c r="Z780" s="4">
        <v>46155</v>
      </c>
      <c r="AA780" s="3"/>
      <c r="AB780" s="3" t="s">
        <v>1290</v>
      </c>
      <c r="AC780" s="2"/>
      <c r="AD780" s="2" t="s">
        <v>101</v>
      </c>
      <c r="AE780" s="2" t="s">
        <v>117</v>
      </c>
      <c r="AF780" s="2"/>
      <c r="AG780" s="2"/>
      <c r="AH780" s="2"/>
      <c r="AI780" s="2"/>
      <c r="AJ780" s="2" t="s">
        <v>50</v>
      </c>
      <c r="AK780" s="2" t="s">
        <v>49</v>
      </c>
    </row>
    <row r="781" spans="1:37" ht="43.2" x14ac:dyDescent="0.3">
      <c r="A781" s="1">
        <v>933</v>
      </c>
      <c r="B781">
        <v>18227</v>
      </c>
      <c r="F781" s="2" t="s">
        <v>76</v>
      </c>
      <c r="G781" s="2" t="s">
        <v>78</v>
      </c>
      <c r="H781" s="2" t="s">
        <v>37</v>
      </c>
      <c r="I781" s="2" t="s">
        <v>46</v>
      </c>
      <c r="J781" s="2" t="s">
        <v>176</v>
      </c>
      <c r="K781" s="2" t="s">
        <v>467</v>
      </c>
      <c r="L781" s="2" t="s">
        <v>149</v>
      </c>
      <c r="M781" s="2" t="s">
        <v>468</v>
      </c>
      <c r="N781" s="3" t="s">
        <v>1292</v>
      </c>
      <c r="O781" s="2" t="s">
        <v>174</v>
      </c>
      <c r="P781" s="2" t="s">
        <v>65</v>
      </c>
      <c r="Q781" s="2"/>
      <c r="R781" s="2"/>
      <c r="S781" s="2"/>
      <c r="T781" s="2"/>
      <c r="U781">
        <v>0</v>
      </c>
      <c r="V781">
        <v>90</v>
      </c>
      <c r="W781" s="4">
        <v>46039</v>
      </c>
      <c r="X781" s="4">
        <v>46065</v>
      </c>
      <c r="Y781" s="4">
        <v>46065</v>
      </c>
      <c r="Z781" s="4">
        <v>46155</v>
      </c>
      <c r="AA781" s="3"/>
      <c r="AB781" s="3" t="s">
        <v>1294</v>
      </c>
      <c r="AC781" s="2"/>
      <c r="AD781" s="2" t="s">
        <v>101</v>
      </c>
      <c r="AE781" s="2" t="s">
        <v>117</v>
      </c>
      <c r="AF781" s="2"/>
      <c r="AG781" s="2"/>
      <c r="AH781" s="2"/>
      <c r="AI781" s="2"/>
      <c r="AJ781" s="2" t="s">
        <v>50</v>
      </c>
      <c r="AK781" s="2" t="s">
        <v>49</v>
      </c>
    </row>
    <row r="782" spans="1:37" ht="43.2" x14ac:dyDescent="0.3">
      <c r="A782" s="1">
        <v>934</v>
      </c>
      <c r="B782">
        <v>18228</v>
      </c>
      <c r="F782" s="2" t="s">
        <v>76</v>
      </c>
      <c r="G782" s="2" t="s">
        <v>78</v>
      </c>
      <c r="H782" s="2" t="s">
        <v>37</v>
      </c>
      <c r="I782" s="2" t="s">
        <v>46</v>
      </c>
      <c r="J782" s="2" t="s">
        <v>176</v>
      </c>
      <c r="K782" s="2" t="s">
        <v>467</v>
      </c>
      <c r="L782" s="2" t="s">
        <v>149</v>
      </c>
      <c r="M782" s="2" t="s">
        <v>468</v>
      </c>
      <c r="N782" s="3" t="s">
        <v>1292</v>
      </c>
      <c r="O782" s="2" t="s">
        <v>174</v>
      </c>
      <c r="P782" s="2" t="s">
        <v>65</v>
      </c>
      <c r="Q782" s="2"/>
      <c r="R782" s="2"/>
      <c r="S782" s="2"/>
      <c r="T782" s="2"/>
      <c r="U782">
        <v>0</v>
      </c>
      <c r="V782">
        <v>90</v>
      </c>
      <c r="W782" s="4">
        <v>46039</v>
      </c>
      <c r="X782" s="4">
        <v>46067</v>
      </c>
      <c r="Y782" s="4">
        <v>46067</v>
      </c>
      <c r="Z782" s="4">
        <v>46157</v>
      </c>
      <c r="AA782" s="3"/>
      <c r="AB782" s="3" t="s">
        <v>1293</v>
      </c>
      <c r="AC782" s="2"/>
      <c r="AD782" s="2" t="s">
        <v>101</v>
      </c>
      <c r="AE782" s="2" t="s">
        <v>117</v>
      </c>
      <c r="AF782" s="2"/>
      <c r="AG782" s="2"/>
      <c r="AH782" s="2"/>
      <c r="AI782" s="2"/>
      <c r="AJ782" s="2" t="s">
        <v>50</v>
      </c>
      <c r="AK782" s="2" t="s">
        <v>49</v>
      </c>
    </row>
    <row r="783" spans="1:37" ht="43.2" x14ac:dyDescent="0.3">
      <c r="A783" s="1">
        <v>935</v>
      </c>
      <c r="B783">
        <v>18229</v>
      </c>
      <c r="F783" s="2" t="s">
        <v>76</v>
      </c>
      <c r="G783" s="2" t="s">
        <v>78</v>
      </c>
      <c r="H783" s="2" t="s">
        <v>37</v>
      </c>
      <c r="I783" s="2" t="s">
        <v>46</v>
      </c>
      <c r="J783" s="2" t="s">
        <v>176</v>
      </c>
      <c r="K783" s="2" t="s">
        <v>467</v>
      </c>
      <c r="L783" s="2" t="s">
        <v>170</v>
      </c>
      <c r="M783" s="2" t="s">
        <v>472</v>
      </c>
      <c r="N783" s="3" t="s">
        <v>1292</v>
      </c>
      <c r="O783" s="2" t="s">
        <v>174</v>
      </c>
      <c r="P783" s="2" t="s">
        <v>65</v>
      </c>
      <c r="Q783" s="2"/>
      <c r="R783" s="2"/>
      <c r="S783" s="2"/>
      <c r="T783" s="2"/>
      <c r="U783">
        <v>0</v>
      </c>
      <c r="V783">
        <v>90</v>
      </c>
      <c r="W783" s="4">
        <v>46039</v>
      </c>
      <c r="X783" s="4">
        <v>46065</v>
      </c>
      <c r="Y783" s="4">
        <v>46065</v>
      </c>
      <c r="Z783" s="4">
        <v>46155</v>
      </c>
      <c r="AA783" s="3"/>
      <c r="AB783" s="3" t="s">
        <v>1293</v>
      </c>
      <c r="AC783" s="2"/>
      <c r="AD783" s="2" t="s">
        <v>101</v>
      </c>
      <c r="AE783" s="2" t="s">
        <v>117</v>
      </c>
      <c r="AF783" s="2"/>
      <c r="AG783" s="2"/>
      <c r="AH783" s="2"/>
      <c r="AI783" s="2"/>
      <c r="AJ783" s="2" t="s">
        <v>50</v>
      </c>
      <c r="AK783" s="2" t="s">
        <v>49</v>
      </c>
    </row>
    <row r="784" spans="1:37" ht="28.8" x14ac:dyDescent="0.3">
      <c r="A784" s="1">
        <v>936</v>
      </c>
      <c r="B784">
        <v>18207</v>
      </c>
      <c r="F784" s="2" t="s">
        <v>76</v>
      </c>
      <c r="G784" s="2" t="s">
        <v>78</v>
      </c>
      <c r="H784" s="2" t="s">
        <v>37</v>
      </c>
      <c r="I784" s="2" t="s">
        <v>46</v>
      </c>
      <c r="J784" s="2" t="s">
        <v>1271</v>
      </c>
      <c r="K784" s="2" t="s">
        <v>387</v>
      </c>
      <c r="L784" s="2" t="s">
        <v>67</v>
      </c>
      <c r="M784" s="2" t="s">
        <v>389</v>
      </c>
      <c r="N784" s="3" t="s">
        <v>1295</v>
      </c>
      <c r="O784" s="2" t="s">
        <v>53</v>
      </c>
      <c r="P784" s="2" t="s">
        <v>65</v>
      </c>
      <c r="Q784" s="2"/>
      <c r="R784" s="2" t="s">
        <v>114</v>
      </c>
      <c r="S784" s="2" t="s">
        <v>1297</v>
      </c>
      <c r="T784" s="2"/>
      <c r="U784">
        <v>0</v>
      </c>
      <c r="V784">
        <v>60</v>
      </c>
      <c r="W784" s="4">
        <v>46041</v>
      </c>
      <c r="X784" s="4">
        <v>46069</v>
      </c>
      <c r="Y784" s="4">
        <v>46069</v>
      </c>
      <c r="Z784" s="4">
        <v>46129</v>
      </c>
      <c r="AA784" s="3"/>
      <c r="AB784" s="3" t="s">
        <v>1296</v>
      </c>
      <c r="AC784" s="2"/>
      <c r="AD784" s="2" t="s">
        <v>101</v>
      </c>
      <c r="AE784" s="2" t="s">
        <v>101</v>
      </c>
      <c r="AF784" s="2"/>
      <c r="AG784" s="2"/>
      <c r="AH784" s="2"/>
      <c r="AI784" s="2"/>
      <c r="AJ784" s="2" t="s">
        <v>50</v>
      </c>
      <c r="AK784" s="2" t="s">
        <v>49</v>
      </c>
    </row>
    <row r="785" spans="1:37" ht="28.8" x14ac:dyDescent="0.3">
      <c r="A785" s="1">
        <v>937</v>
      </c>
      <c r="B785">
        <v>18208</v>
      </c>
      <c r="F785" s="2" t="s">
        <v>76</v>
      </c>
      <c r="G785" s="2" t="s">
        <v>78</v>
      </c>
      <c r="H785" s="2" t="s">
        <v>37</v>
      </c>
      <c r="I785" s="2" t="s">
        <v>46</v>
      </c>
      <c r="J785" s="2" t="s">
        <v>1271</v>
      </c>
      <c r="K785" s="2" t="s">
        <v>387</v>
      </c>
      <c r="L785" s="2" t="s">
        <v>67</v>
      </c>
      <c r="M785" s="2" t="s">
        <v>389</v>
      </c>
      <c r="N785" s="3" t="s">
        <v>1295</v>
      </c>
      <c r="O785" s="2" t="s">
        <v>53</v>
      </c>
      <c r="P785" s="2" t="s">
        <v>65</v>
      </c>
      <c r="Q785" s="2"/>
      <c r="R785" s="2" t="s">
        <v>114</v>
      </c>
      <c r="S785" s="2" t="s">
        <v>1297</v>
      </c>
      <c r="T785" s="2"/>
      <c r="U785">
        <v>0</v>
      </c>
      <c r="V785">
        <v>60</v>
      </c>
      <c r="W785" s="4">
        <v>46041</v>
      </c>
      <c r="X785" s="4">
        <v>46069</v>
      </c>
      <c r="Y785" s="4">
        <v>46069</v>
      </c>
      <c r="Z785" s="4">
        <v>46129</v>
      </c>
      <c r="AA785" s="3"/>
      <c r="AB785" s="3" t="s">
        <v>1298</v>
      </c>
      <c r="AC785" s="2"/>
      <c r="AD785" s="2" t="s">
        <v>101</v>
      </c>
      <c r="AE785" s="2" t="s">
        <v>101</v>
      </c>
      <c r="AF785" s="2"/>
      <c r="AG785" s="2"/>
      <c r="AH785" s="2"/>
      <c r="AI785" s="2"/>
      <c r="AJ785" s="2" t="s">
        <v>50</v>
      </c>
      <c r="AK785" s="2" t="s">
        <v>49</v>
      </c>
    </row>
    <row r="786" spans="1:37" ht="28.8" x14ac:dyDescent="0.3">
      <c r="A786" s="1">
        <v>938</v>
      </c>
      <c r="B786">
        <v>18209</v>
      </c>
      <c r="F786" s="2" t="s">
        <v>76</v>
      </c>
      <c r="G786" s="2" t="s">
        <v>78</v>
      </c>
      <c r="H786" s="2" t="s">
        <v>37</v>
      </c>
      <c r="I786" s="2" t="s">
        <v>46</v>
      </c>
      <c r="J786" s="2" t="s">
        <v>1271</v>
      </c>
      <c r="K786" s="2" t="s">
        <v>387</v>
      </c>
      <c r="L786" s="2" t="s">
        <v>67</v>
      </c>
      <c r="M786" s="2" t="s">
        <v>389</v>
      </c>
      <c r="N786" s="3" t="s">
        <v>1295</v>
      </c>
      <c r="O786" s="2" t="s">
        <v>53</v>
      </c>
      <c r="P786" s="2" t="s">
        <v>65</v>
      </c>
      <c r="Q786" s="2"/>
      <c r="R786" s="2" t="s">
        <v>114</v>
      </c>
      <c r="S786" s="2" t="s">
        <v>1300</v>
      </c>
      <c r="T786" s="2"/>
      <c r="U786">
        <v>0</v>
      </c>
      <c r="V786">
        <v>60</v>
      </c>
      <c r="W786" s="4">
        <v>46041</v>
      </c>
      <c r="X786" s="4">
        <v>46067</v>
      </c>
      <c r="Y786" s="4">
        <v>46067</v>
      </c>
      <c r="Z786" s="4">
        <v>46127</v>
      </c>
      <c r="AA786" s="3"/>
      <c r="AB786" s="3" t="s">
        <v>1299</v>
      </c>
      <c r="AC786" s="2"/>
      <c r="AD786" s="2" t="s">
        <v>101</v>
      </c>
      <c r="AE786" s="2" t="s">
        <v>45</v>
      </c>
      <c r="AF786" s="2"/>
      <c r="AG786" s="2"/>
      <c r="AH786" s="2"/>
      <c r="AI786" s="2"/>
      <c r="AJ786" s="2" t="s">
        <v>50</v>
      </c>
      <c r="AK786" s="2" t="s">
        <v>49</v>
      </c>
    </row>
    <row r="787" spans="1:37" ht="28.8" x14ac:dyDescent="0.3">
      <c r="A787" s="1">
        <v>940</v>
      </c>
      <c r="B787">
        <v>18210</v>
      </c>
      <c r="F787" s="2" t="s">
        <v>76</v>
      </c>
      <c r="G787" s="2" t="s">
        <v>78</v>
      </c>
      <c r="H787" s="2" t="s">
        <v>37</v>
      </c>
      <c r="I787" s="2" t="s">
        <v>46</v>
      </c>
      <c r="J787" s="2" t="s">
        <v>1116</v>
      </c>
      <c r="K787" s="2" t="s">
        <v>387</v>
      </c>
      <c r="L787" s="2" t="s">
        <v>579</v>
      </c>
      <c r="M787" s="2" t="s">
        <v>585</v>
      </c>
      <c r="N787" s="3" t="s">
        <v>1301</v>
      </c>
      <c r="O787" s="2" t="s">
        <v>53</v>
      </c>
      <c r="P787" s="2" t="s">
        <v>65</v>
      </c>
      <c r="Q787" s="2"/>
      <c r="R787" s="2"/>
      <c r="S787" s="2"/>
      <c r="T787" s="2"/>
      <c r="U787">
        <v>0</v>
      </c>
      <c r="V787">
        <v>60</v>
      </c>
      <c r="W787" s="4">
        <v>46041</v>
      </c>
      <c r="X787" s="4">
        <v>46067</v>
      </c>
      <c r="Y787" s="4">
        <v>46067</v>
      </c>
      <c r="Z787" s="4">
        <v>46127</v>
      </c>
      <c r="AA787" s="3"/>
      <c r="AB787" s="3" t="s">
        <v>1290</v>
      </c>
      <c r="AC787" s="2"/>
      <c r="AD787" s="2" t="s">
        <v>101</v>
      </c>
      <c r="AE787" s="2" t="s">
        <v>117</v>
      </c>
      <c r="AF787" s="2"/>
      <c r="AG787" s="2"/>
      <c r="AH787" s="2"/>
      <c r="AI787" s="2"/>
      <c r="AJ787" s="2" t="s">
        <v>50</v>
      </c>
      <c r="AK787" s="2" t="s">
        <v>49</v>
      </c>
    </row>
    <row r="788" spans="1:37" ht="28.8" x14ac:dyDescent="0.3">
      <c r="A788" s="1">
        <v>941</v>
      </c>
      <c r="B788">
        <v>18211</v>
      </c>
      <c r="F788" s="2" t="s">
        <v>76</v>
      </c>
      <c r="G788" s="2" t="s">
        <v>78</v>
      </c>
      <c r="H788" s="2" t="s">
        <v>37</v>
      </c>
      <c r="I788" s="2" t="s">
        <v>46</v>
      </c>
      <c r="J788" s="2" t="s">
        <v>129</v>
      </c>
      <c r="K788" s="2" t="s">
        <v>387</v>
      </c>
      <c r="L788" s="2" t="s">
        <v>402</v>
      </c>
      <c r="M788" s="2" t="s">
        <v>403</v>
      </c>
      <c r="N788" s="3" t="s">
        <v>1302</v>
      </c>
      <c r="O788" s="2" t="s">
        <v>53</v>
      </c>
      <c r="P788" s="2" t="s">
        <v>65</v>
      </c>
      <c r="Q788" s="2"/>
      <c r="R788" s="2" t="s">
        <v>1250</v>
      </c>
      <c r="S788" s="2" t="s">
        <v>1251</v>
      </c>
      <c r="T788" s="2"/>
      <c r="U788">
        <v>0</v>
      </c>
      <c r="V788">
        <v>180</v>
      </c>
      <c r="W788" s="4">
        <v>46041</v>
      </c>
      <c r="X788" s="4">
        <v>46069</v>
      </c>
      <c r="Y788" s="4">
        <v>46069</v>
      </c>
      <c r="Z788" s="4">
        <v>46249</v>
      </c>
      <c r="AA788" s="3"/>
      <c r="AB788" s="3" t="s">
        <v>1298</v>
      </c>
      <c r="AC788" s="2"/>
      <c r="AD788" s="2" t="s">
        <v>101</v>
      </c>
      <c r="AE788" s="2" t="s">
        <v>101</v>
      </c>
      <c r="AF788" s="2"/>
      <c r="AG788" s="2"/>
      <c r="AH788" s="2"/>
      <c r="AI788" s="2"/>
      <c r="AJ788" s="2" t="s">
        <v>50</v>
      </c>
      <c r="AK788" s="2" t="s">
        <v>49</v>
      </c>
    </row>
    <row r="789" spans="1:37" ht="28.8" x14ac:dyDescent="0.3">
      <c r="A789" s="1">
        <v>942</v>
      </c>
      <c r="B789">
        <v>18212</v>
      </c>
      <c r="F789" s="2" t="s">
        <v>76</v>
      </c>
      <c r="G789" s="2" t="s">
        <v>78</v>
      </c>
      <c r="H789" s="2" t="s">
        <v>37</v>
      </c>
      <c r="I789" s="2" t="s">
        <v>46</v>
      </c>
      <c r="J789" s="2" t="s">
        <v>129</v>
      </c>
      <c r="K789" s="2" t="s">
        <v>387</v>
      </c>
      <c r="L789" s="2" t="s">
        <v>385</v>
      </c>
      <c r="M789" s="2" t="s">
        <v>401</v>
      </c>
      <c r="N789" s="3" t="s">
        <v>1303</v>
      </c>
      <c r="O789" s="2" t="s">
        <v>53</v>
      </c>
      <c r="P789" s="2" t="s">
        <v>65</v>
      </c>
      <c r="Q789" s="2"/>
      <c r="R789" s="2" t="s">
        <v>1287</v>
      </c>
      <c r="S789" s="2" t="s">
        <v>1288</v>
      </c>
      <c r="T789" s="2"/>
      <c r="U789">
        <v>0</v>
      </c>
      <c r="V789">
        <v>180</v>
      </c>
      <c r="W789" s="4">
        <v>46041</v>
      </c>
      <c r="X789" s="4">
        <v>46069</v>
      </c>
      <c r="Y789" s="4">
        <v>46069</v>
      </c>
      <c r="Z789" s="4">
        <v>46249</v>
      </c>
      <c r="AA789" s="3"/>
      <c r="AB789" s="3" t="s">
        <v>1298</v>
      </c>
      <c r="AC789" s="2"/>
      <c r="AD789" s="2" t="s">
        <v>101</v>
      </c>
      <c r="AE789" s="2" t="s">
        <v>101</v>
      </c>
      <c r="AF789" s="2"/>
      <c r="AG789" s="2"/>
      <c r="AH789" s="2"/>
      <c r="AI789" s="2"/>
      <c r="AJ789" s="2" t="s">
        <v>50</v>
      </c>
      <c r="AK789" s="2" t="s">
        <v>49</v>
      </c>
    </row>
    <row r="790" spans="1:37" ht="28.8" x14ac:dyDescent="0.3">
      <c r="A790" s="1">
        <v>943</v>
      </c>
      <c r="B790">
        <v>18213</v>
      </c>
      <c r="F790" s="2" t="s">
        <v>76</v>
      </c>
      <c r="G790" s="2" t="s">
        <v>78</v>
      </c>
      <c r="H790" s="2" t="s">
        <v>37</v>
      </c>
      <c r="I790" s="2" t="s">
        <v>46</v>
      </c>
      <c r="J790" s="2" t="s">
        <v>1210</v>
      </c>
      <c r="K790" s="2" t="s">
        <v>387</v>
      </c>
      <c r="L790" s="2" t="s">
        <v>395</v>
      </c>
      <c r="M790" s="2" t="s">
        <v>396</v>
      </c>
      <c r="N790" s="3" t="s">
        <v>1304</v>
      </c>
      <c r="O790" s="2" t="s">
        <v>53</v>
      </c>
      <c r="P790" s="2" t="s">
        <v>65</v>
      </c>
      <c r="Q790" s="2"/>
      <c r="R790" s="2" t="s">
        <v>180</v>
      </c>
      <c r="S790" s="2" t="s">
        <v>885</v>
      </c>
      <c r="T790" s="2"/>
      <c r="U790">
        <v>0</v>
      </c>
      <c r="V790">
        <v>180</v>
      </c>
      <c r="W790" s="4">
        <v>46041</v>
      </c>
      <c r="X790" s="4">
        <v>46069</v>
      </c>
      <c r="Y790" s="4">
        <v>46069</v>
      </c>
      <c r="Z790" s="4">
        <v>46249</v>
      </c>
      <c r="AA790" s="3"/>
      <c r="AB790" s="3" t="s">
        <v>1298</v>
      </c>
      <c r="AC790" s="2"/>
      <c r="AD790" s="2" t="s">
        <v>101</v>
      </c>
      <c r="AE790" s="2" t="s">
        <v>101</v>
      </c>
      <c r="AF790" s="2"/>
      <c r="AG790" s="2"/>
      <c r="AH790" s="2"/>
      <c r="AI790" s="2"/>
      <c r="AJ790" s="2" t="s">
        <v>50</v>
      </c>
      <c r="AK790" s="2" t="s">
        <v>49</v>
      </c>
    </row>
    <row r="791" spans="1:37" ht="28.8" x14ac:dyDescent="0.3">
      <c r="A791" s="1">
        <v>944</v>
      </c>
      <c r="B791">
        <v>18216</v>
      </c>
      <c r="F791" s="2" t="s">
        <v>76</v>
      </c>
      <c r="G791" s="2" t="s">
        <v>78</v>
      </c>
      <c r="H791" s="2" t="s">
        <v>37</v>
      </c>
      <c r="I791" s="2" t="s">
        <v>46</v>
      </c>
      <c r="J791" s="2" t="s">
        <v>1210</v>
      </c>
      <c r="K791" s="2" t="s">
        <v>387</v>
      </c>
      <c r="L791" s="2" t="s">
        <v>395</v>
      </c>
      <c r="M791" s="2" t="s">
        <v>396</v>
      </c>
      <c r="N791" s="3" t="s">
        <v>1304</v>
      </c>
      <c r="O791" s="2" t="s">
        <v>53</v>
      </c>
      <c r="P791" s="2" t="s">
        <v>65</v>
      </c>
      <c r="Q791" s="2"/>
      <c r="R791" s="2" t="s">
        <v>180</v>
      </c>
      <c r="S791" s="2" t="s">
        <v>885</v>
      </c>
      <c r="T791" s="2"/>
      <c r="U791">
        <v>0</v>
      </c>
      <c r="V791">
        <v>180</v>
      </c>
      <c r="W791" s="4">
        <v>46041</v>
      </c>
      <c r="X791" s="4">
        <v>46069</v>
      </c>
      <c r="Y791" s="4">
        <v>46069</v>
      </c>
      <c r="Z791" s="4">
        <v>46249</v>
      </c>
      <c r="AA791" s="3"/>
      <c r="AB791" s="3" t="s">
        <v>1298</v>
      </c>
      <c r="AC791" s="2"/>
      <c r="AD791" s="2" t="s">
        <v>101</v>
      </c>
      <c r="AE791" s="2" t="s">
        <v>101</v>
      </c>
      <c r="AF791" s="2"/>
      <c r="AG791" s="2"/>
      <c r="AH791" s="2"/>
      <c r="AI791" s="2"/>
      <c r="AJ791" s="2" t="s">
        <v>50</v>
      </c>
      <c r="AK791" s="2" t="s">
        <v>49</v>
      </c>
    </row>
    <row r="792" spans="1:37" ht="28.8" x14ac:dyDescent="0.3">
      <c r="A792" s="1">
        <v>946</v>
      </c>
      <c r="B792">
        <v>18218</v>
      </c>
      <c r="F792" s="2" t="s">
        <v>76</v>
      </c>
      <c r="G792" s="2" t="s">
        <v>78</v>
      </c>
      <c r="H792" s="2" t="s">
        <v>37</v>
      </c>
      <c r="I792" s="2" t="s">
        <v>46</v>
      </c>
      <c r="J792" s="2" t="s">
        <v>1210</v>
      </c>
      <c r="K792" s="2" t="s">
        <v>387</v>
      </c>
      <c r="L792" s="2" t="s">
        <v>397</v>
      </c>
      <c r="M792" s="2" t="s">
        <v>398</v>
      </c>
      <c r="N792" s="3" t="s">
        <v>1304</v>
      </c>
      <c r="O792" s="2" t="s">
        <v>53</v>
      </c>
      <c r="P792" s="2" t="s">
        <v>65</v>
      </c>
      <c r="Q792" s="2"/>
      <c r="R792" s="2" t="s">
        <v>180</v>
      </c>
      <c r="S792" s="2" t="s">
        <v>885</v>
      </c>
      <c r="T792" s="2"/>
      <c r="U792">
        <v>0</v>
      </c>
      <c r="V792">
        <v>180</v>
      </c>
      <c r="W792" s="4">
        <v>46041</v>
      </c>
      <c r="X792" s="4">
        <v>46072</v>
      </c>
      <c r="Y792" s="4">
        <v>46072</v>
      </c>
      <c r="Z792" s="4">
        <v>46252</v>
      </c>
      <c r="AA792" s="3"/>
      <c r="AB792" s="3" t="s">
        <v>1298</v>
      </c>
      <c r="AC792" s="2"/>
      <c r="AD792" s="2" t="s">
        <v>101</v>
      </c>
      <c r="AE792" s="2" t="s">
        <v>101</v>
      </c>
      <c r="AF792" s="2"/>
      <c r="AG792" s="2"/>
      <c r="AH792" s="2"/>
      <c r="AI792" s="2"/>
      <c r="AJ792" s="2" t="s">
        <v>50</v>
      </c>
      <c r="AK792" s="2" t="s">
        <v>49</v>
      </c>
    </row>
    <row r="793" spans="1:37" ht="28.8" x14ac:dyDescent="0.3">
      <c r="A793" s="1">
        <v>947</v>
      </c>
      <c r="B793">
        <v>18199</v>
      </c>
      <c r="F793" s="2" t="s">
        <v>76</v>
      </c>
      <c r="G793" s="2" t="s">
        <v>78</v>
      </c>
      <c r="H793" s="2" t="s">
        <v>37</v>
      </c>
      <c r="I793" s="2" t="s">
        <v>46</v>
      </c>
      <c r="J793" s="2" t="s">
        <v>1271</v>
      </c>
      <c r="K793" s="2" t="s">
        <v>503</v>
      </c>
      <c r="L793" s="2" t="s">
        <v>67</v>
      </c>
      <c r="M793" s="2" t="s">
        <v>505</v>
      </c>
      <c r="N793" s="3" t="s">
        <v>1272</v>
      </c>
      <c r="O793" s="2" t="s">
        <v>53</v>
      </c>
      <c r="P793" s="2" t="s">
        <v>65</v>
      </c>
      <c r="Q793" s="2"/>
      <c r="R793" s="2" t="s">
        <v>114</v>
      </c>
      <c r="S793" s="2" t="s">
        <v>1297</v>
      </c>
      <c r="T793" s="2"/>
      <c r="U793">
        <v>0</v>
      </c>
      <c r="V793">
        <v>5400</v>
      </c>
      <c r="W793" s="4">
        <v>46042</v>
      </c>
      <c r="X793" s="4">
        <v>46067</v>
      </c>
      <c r="Y793" s="4">
        <v>46067</v>
      </c>
      <c r="Z793" s="4">
        <v>51467</v>
      </c>
      <c r="AA793" s="3"/>
      <c r="AB793" s="3" t="s">
        <v>1305</v>
      </c>
      <c r="AC793" s="2"/>
      <c r="AD793" s="2" t="s">
        <v>101</v>
      </c>
      <c r="AE793" s="2" t="s">
        <v>118</v>
      </c>
      <c r="AF793" s="2"/>
      <c r="AG793" s="2"/>
      <c r="AH793" s="2"/>
      <c r="AI793" s="2"/>
      <c r="AJ793" s="2" t="s">
        <v>50</v>
      </c>
      <c r="AK793" s="2" t="s">
        <v>49</v>
      </c>
    </row>
    <row r="794" spans="1:37" ht="28.8" x14ac:dyDescent="0.3">
      <c r="A794" s="1">
        <v>948</v>
      </c>
      <c r="B794">
        <v>18200</v>
      </c>
      <c r="F794" s="2" t="s">
        <v>76</v>
      </c>
      <c r="G794" s="2" t="s">
        <v>78</v>
      </c>
      <c r="H794" s="2" t="s">
        <v>37</v>
      </c>
      <c r="I794" s="2" t="s">
        <v>46</v>
      </c>
      <c r="J794" s="2" t="s">
        <v>1271</v>
      </c>
      <c r="K794" s="2" t="s">
        <v>503</v>
      </c>
      <c r="L794" s="2" t="s">
        <v>170</v>
      </c>
      <c r="M794" s="2" t="s">
        <v>508</v>
      </c>
      <c r="N794" s="3" t="s">
        <v>1272</v>
      </c>
      <c r="O794" s="2" t="s">
        <v>53</v>
      </c>
      <c r="P794" s="2" t="s">
        <v>65</v>
      </c>
      <c r="Q794" s="2"/>
      <c r="R794" s="2" t="s">
        <v>114</v>
      </c>
      <c r="S794" s="2" t="s">
        <v>1300</v>
      </c>
      <c r="T794" s="2"/>
      <c r="U794">
        <v>0</v>
      </c>
      <c r="V794">
        <v>0</v>
      </c>
      <c r="W794" s="4">
        <v>46042</v>
      </c>
      <c r="X794" s="4">
        <v>46069</v>
      </c>
      <c r="Y794" s="4">
        <v>46069</v>
      </c>
      <c r="Z794" s="4">
        <v>46069</v>
      </c>
      <c r="AA794" s="3"/>
      <c r="AB794" s="3" t="s">
        <v>1296</v>
      </c>
      <c r="AC794" s="2"/>
      <c r="AD794" s="2" t="s">
        <v>101</v>
      </c>
      <c r="AE794" s="2" t="s">
        <v>101</v>
      </c>
      <c r="AF794" s="2"/>
      <c r="AG794" s="2"/>
      <c r="AH794" s="2"/>
      <c r="AI794" s="2"/>
      <c r="AJ794" s="2" t="s">
        <v>50</v>
      </c>
      <c r="AK794" s="2" t="s">
        <v>49</v>
      </c>
    </row>
    <row r="795" spans="1:37" ht="28.8" x14ac:dyDescent="0.3">
      <c r="A795" s="1">
        <v>950</v>
      </c>
      <c r="B795">
        <v>18201</v>
      </c>
      <c r="F795" s="2" t="s">
        <v>76</v>
      </c>
      <c r="G795" s="2" t="s">
        <v>78</v>
      </c>
      <c r="H795" s="2" t="s">
        <v>37</v>
      </c>
      <c r="I795" s="2" t="s">
        <v>46</v>
      </c>
      <c r="J795" s="2" t="s">
        <v>129</v>
      </c>
      <c r="K795" s="2" t="s">
        <v>503</v>
      </c>
      <c r="L795" s="2" t="s">
        <v>499</v>
      </c>
      <c r="M795" s="2" t="s">
        <v>1151</v>
      </c>
      <c r="N795" s="3" t="s">
        <v>1291</v>
      </c>
      <c r="O795" s="2" t="s">
        <v>53</v>
      </c>
      <c r="P795" s="2" t="s">
        <v>65</v>
      </c>
      <c r="Q795" s="2"/>
      <c r="R795" s="2" t="s">
        <v>1250</v>
      </c>
      <c r="S795" s="2" t="s">
        <v>1251</v>
      </c>
      <c r="T795" s="2"/>
      <c r="U795">
        <v>0</v>
      </c>
      <c r="V795">
        <v>180</v>
      </c>
      <c r="W795" s="4">
        <v>46042</v>
      </c>
      <c r="X795" s="4">
        <v>46070</v>
      </c>
      <c r="Y795" s="4">
        <v>46070</v>
      </c>
      <c r="Z795" s="4">
        <v>46250</v>
      </c>
      <c r="AA795" s="3"/>
      <c r="AB795" s="3" t="s">
        <v>1306</v>
      </c>
      <c r="AC795" s="2"/>
      <c r="AD795" s="2" t="s">
        <v>101</v>
      </c>
      <c r="AE795" s="2" t="s">
        <v>102</v>
      </c>
      <c r="AF795" s="2"/>
      <c r="AG795" s="2"/>
      <c r="AH795" s="2"/>
      <c r="AI795" s="2"/>
      <c r="AJ795" s="2" t="s">
        <v>50</v>
      </c>
      <c r="AK795" s="2" t="s">
        <v>49</v>
      </c>
    </row>
    <row r="796" spans="1:37" ht="28.8" x14ac:dyDescent="0.3">
      <c r="A796" s="1">
        <v>951</v>
      </c>
      <c r="B796">
        <v>18202</v>
      </c>
      <c r="F796" s="2" t="s">
        <v>76</v>
      </c>
      <c r="G796" s="2" t="s">
        <v>78</v>
      </c>
      <c r="H796" s="2" t="s">
        <v>37</v>
      </c>
      <c r="I796" s="2" t="s">
        <v>46</v>
      </c>
      <c r="J796" s="2" t="s">
        <v>129</v>
      </c>
      <c r="K796" s="2" t="s">
        <v>503</v>
      </c>
      <c r="L796" s="2" t="s">
        <v>501</v>
      </c>
      <c r="M796" s="2" t="s">
        <v>512</v>
      </c>
      <c r="N796" s="3" t="s">
        <v>1303</v>
      </c>
      <c r="O796" s="2" t="s">
        <v>53</v>
      </c>
      <c r="P796" s="2" t="s">
        <v>65</v>
      </c>
      <c r="Q796" s="2"/>
      <c r="R796" s="2" t="s">
        <v>1287</v>
      </c>
      <c r="S796" s="2" t="s">
        <v>1288</v>
      </c>
      <c r="T796" s="2"/>
      <c r="U796">
        <v>0</v>
      </c>
      <c r="V796">
        <v>180</v>
      </c>
      <c r="W796" s="4">
        <v>46042</v>
      </c>
      <c r="X796" s="4">
        <v>46070</v>
      </c>
      <c r="Y796" s="4">
        <v>46070</v>
      </c>
      <c r="Z796" s="4">
        <v>46250</v>
      </c>
      <c r="AA796" s="3"/>
      <c r="AB796" s="3" t="s">
        <v>1306</v>
      </c>
      <c r="AC796" s="2"/>
      <c r="AD796" s="2" t="s">
        <v>101</v>
      </c>
      <c r="AE796" s="2" t="s">
        <v>102</v>
      </c>
      <c r="AF796" s="2"/>
      <c r="AG796" s="2"/>
      <c r="AH796" s="2"/>
      <c r="AI796" s="2"/>
      <c r="AJ796" s="2" t="s">
        <v>50</v>
      </c>
      <c r="AK796" s="2" t="s">
        <v>49</v>
      </c>
    </row>
    <row r="797" spans="1:37" ht="28.8" x14ac:dyDescent="0.3">
      <c r="A797" s="1">
        <v>952</v>
      </c>
      <c r="B797">
        <v>18203</v>
      </c>
      <c r="F797" s="2" t="s">
        <v>76</v>
      </c>
      <c r="G797" s="2" t="s">
        <v>78</v>
      </c>
      <c r="H797" s="2" t="s">
        <v>37</v>
      </c>
      <c r="I797" s="2" t="s">
        <v>46</v>
      </c>
      <c r="J797" s="2" t="s">
        <v>1210</v>
      </c>
      <c r="K797" s="2" t="s">
        <v>503</v>
      </c>
      <c r="L797" s="2" t="s">
        <v>513</v>
      </c>
      <c r="M797" s="2" t="s">
        <v>511</v>
      </c>
      <c r="N797" s="3" t="s">
        <v>1304</v>
      </c>
      <c r="O797" s="2" t="s">
        <v>53</v>
      </c>
      <c r="P797" s="2" t="s">
        <v>65</v>
      </c>
      <c r="Q797" s="2"/>
      <c r="R797" s="2" t="s">
        <v>180</v>
      </c>
      <c r="S797" s="2" t="s">
        <v>885</v>
      </c>
      <c r="T797" s="2"/>
      <c r="U797">
        <v>0</v>
      </c>
      <c r="V797">
        <v>180</v>
      </c>
      <c r="W797" s="4">
        <v>46042</v>
      </c>
      <c r="X797" s="4">
        <v>46070</v>
      </c>
      <c r="Y797" s="4">
        <v>46070</v>
      </c>
      <c r="Z797" s="4">
        <v>46250</v>
      </c>
      <c r="AA797" s="3"/>
      <c r="AB797" s="3" t="s">
        <v>1306</v>
      </c>
      <c r="AC797" s="2"/>
      <c r="AD797" s="2" t="s">
        <v>101</v>
      </c>
      <c r="AE797" s="2" t="s">
        <v>102</v>
      </c>
      <c r="AF797" s="2"/>
      <c r="AG797" s="2"/>
      <c r="AH797" s="2"/>
      <c r="AI797" s="2"/>
      <c r="AJ797" s="2" t="s">
        <v>50</v>
      </c>
      <c r="AK797" s="2" t="s">
        <v>49</v>
      </c>
    </row>
    <row r="798" spans="1:37" ht="28.8" x14ac:dyDescent="0.3">
      <c r="A798" s="1">
        <v>953</v>
      </c>
      <c r="B798">
        <v>18204</v>
      </c>
      <c r="F798" s="2" t="s">
        <v>76</v>
      </c>
      <c r="G798" s="2" t="s">
        <v>78</v>
      </c>
      <c r="H798" s="2" t="s">
        <v>37</v>
      </c>
      <c r="I798" s="2" t="s">
        <v>46</v>
      </c>
      <c r="J798" s="2" t="s">
        <v>1210</v>
      </c>
      <c r="K798" s="2" t="s">
        <v>503</v>
      </c>
      <c r="L798" s="2" t="s">
        <v>484</v>
      </c>
      <c r="M798" s="2" t="s">
        <v>510</v>
      </c>
      <c r="N798" s="3" t="s">
        <v>1304</v>
      </c>
      <c r="O798" s="2" t="s">
        <v>53</v>
      </c>
      <c r="P798" s="2" t="s">
        <v>65</v>
      </c>
      <c r="Q798" s="2"/>
      <c r="R798" s="2" t="s">
        <v>180</v>
      </c>
      <c r="S798" s="2" t="s">
        <v>885</v>
      </c>
      <c r="T798" s="2"/>
      <c r="U798">
        <v>0</v>
      </c>
      <c r="V798">
        <v>180</v>
      </c>
      <c r="W798" s="4">
        <v>46042</v>
      </c>
      <c r="X798" s="4">
        <v>46070</v>
      </c>
      <c r="Y798" s="4">
        <v>46070</v>
      </c>
      <c r="Z798" s="4">
        <v>46250</v>
      </c>
      <c r="AA798" s="3"/>
      <c r="AB798" s="3" t="s">
        <v>1306</v>
      </c>
      <c r="AC798" s="2"/>
      <c r="AD798" s="2" t="s">
        <v>101</v>
      </c>
      <c r="AE798" s="2" t="s">
        <v>102</v>
      </c>
      <c r="AF798" s="2"/>
      <c r="AG798" s="2"/>
      <c r="AH798" s="2"/>
      <c r="AI798" s="2"/>
      <c r="AJ798" s="2" t="s">
        <v>50</v>
      </c>
      <c r="AK798" s="2" t="s">
        <v>49</v>
      </c>
    </row>
    <row r="799" spans="1:37" ht="28.8" x14ac:dyDescent="0.3">
      <c r="A799" s="1">
        <v>954</v>
      </c>
      <c r="B799">
        <v>18205</v>
      </c>
      <c r="F799" s="2" t="s">
        <v>76</v>
      </c>
      <c r="G799" s="2" t="s">
        <v>78</v>
      </c>
      <c r="H799" s="2" t="s">
        <v>37</v>
      </c>
      <c r="I799" s="2" t="s">
        <v>46</v>
      </c>
      <c r="J799" s="2" t="s">
        <v>442</v>
      </c>
      <c r="K799" s="2" t="s">
        <v>503</v>
      </c>
      <c r="L799" s="2" t="s">
        <v>437</v>
      </c>
      <c r="M799" s="2" t="s">
        <v>1155</v>
      </c>
      <c r="N799" s="3" t="s">
        <v>1307</v>
      </c>
      <c r="O799" s="2" t="s">
        <v>174</v>
      </c>
      <c r="P799" s="2" t="s">
        <v>65</v>
      </c>
      <c r="Q799" s="2"/>
      <c r="R799" s="2"/>
      <c r="S799" s="2"/>
      <c r="T799" s="2"/>
      <c r="U799">
        <v>0</v>
      </c>
      <c r="V799">
        <v>360</v>
      </c>
      <c r="W799" s="4">
        <v>46042</v>
      </c>
      <c r="X799" s="4">
        <v>46067</v>
      </c>
      <c r="Y799" s="4">
        <v>46067</v>
      </c>
      <c r="Z799" s="4">
        <v>46427</v>
      </c>
      <c r="AA799" s="3"/>
      <c r="AB799" s="3" t="s">
        <v>1299</v>
      </c>
      <c r="AC799" s="2"/>
      <c r="AD799" s="2" t="s">
        <v>101</v>
      </c>
      <c r="AE799" s="2" t="s">
        <v>45</v>
      </c>
      <c r="AF799" s="2"/>
      <c r="AG799" s="2"/>
      <c r="AH799" s="2"/>
      <c r="AI799" s="2"/>
      <c r="AJ799" s="2" t="s">
        <v>50</v>
      </c>
      <c r="AK799" s="2" t="s">
        <v>49</v>
      </c>
    </row>
    <row r="800" spans="1:37" ht="28.8" x14ac:dyDescent="0.3">
      <c r="A800" s="1">
        <v>955</v>
      </c>
      <c r="B800">
        <v>18206</v>
      </c>
      <c r="F800" s="2" t="s">
        <v>76</v>
      </c>
      <c r="G800" s="2" t="s">
        <v>78</v>
      </c>
      <c r="H800" s="2" t="s">
        <v>37</v>
      </c>
      <c r="I800" s="2" t="s">
        <v>46</v>
      </c>
      <c r="J800" s="2" t="s">
        <v>100</v>
      </c>
      <c r="K800" s="2" t="s">
        <v>503</v>
      </c>
      <c r="L800" s="2" t="s">
        <v>1308</v>
      </c>
      <c r="M800" s="2" t="s">
        <v>1309</v>
      </c>
      <c r="N800" s="3" t="s">
        <v>1310</v>
      </c>
      <c r="O800" s="2" t="s">
        <v>174</v>
      </c>
      <c r="P800" s="2" t="s">
        <v>65</v>
      </c>
      <c r="Q800" s="2"/>
      <c r="R800" s="2" t="s">
        <v>114</v>
      </c>
      <c r="S800" s="2" t="s">
        <v>1311</v>
      </c>
      <c r="T800" s="2"/>
      <c r="U800">
        <v>0</v>
      </c>
      <c r="V800">
        <v>0</v>
      </c>
      <c r="W800" s="4">
        <v>46042</v>
      </c>
      <c r="X800" s="4">
        <v>46067</v>
      </c>
      <c r="Y800" s="4">
        <v>46067</v>
      </c>
      <c r="Z800" s="4">
        <v>46067</v>
      </c>
      <c r="AA800" s="3"/>
      <c r="AB800" s="3" t="s">
        <v>1290</v>
      </c>
      <c r="AC800" s="2"/>
      <c r="AD800" s="2" t="s">
        <v>101</v>
      </c>
      <c r="AE800" s="2" t="s">
        <v>117</v>
      </c>
      <c r="AF800" s="2"/>
      <c r="AG800" s="2"/>
      <c r="AH800" s="2"/>
      <c r="AI800" s="2"/>
      <c r="AJ800" s="2" t="s">
        <v>50</v>
      </c>
      <c r="AK800" s="2" t="s">
        <v>49</v>
      </c>
    </row>
    <row r="801" spans="1:37" ht="28.8" x14ac:dyDescent="0.3">
      <c r="A801" s="1">
        <v>956</v>
      </c>
      <c r="B801">
        <v>18005</v>
      </c>
      <c r="F801" s="2" t="s">
        <v>76</v>
      </c>
      <c r="G801" s="2" t="s">
        <v>78</v>
      </c>
      <c r="H801" s="2" t="s">
        <v>37</v>
      </c>
      <c r="I801" s="2" t="s">
        <v>46</v>
      </c>
      <c r="J801" s="2" t="s">
        <v>258</v>
      </c>
      <c r="K801" s="2" t="s">
        <v>328</v>
      </c>
      <c r="L801" s="2" t="s">
        <v>338</v>
      </c>
      <c r="M801" s="2" t="s">
        <v>339</v>
      </c>
      <c r="N801" s="3" t="s">
        <v>1312</v>
      </c>
      <c r="O801" s="2" t="s">
        <v>53</v>
      </c>
      <c r="P801" s="2" t="s">
        <v>65</v>
      </c>
      <c r="Q801" s="2"/>
      <c r="R801" s="2"/>
      <c r="S801" s="2"/>
      <c r="T801" s="2"/>
      <c r="U801">
        <v>0</v>
      </c>
      <c r="V801">
        <v>540</v>
      </c>
      <c r="W801" s="4">
        <v>46062</v>
      </c>
      <c r="X801" s="4">
        <v>46069</v>
      </c>
      <c r="Y801" s="4">
        <v>46069</v>
      </c>
      <c r="Z801" s="4">
        <v>46609</v>
      </c>
      <c r="AA801" s="3"/>
      <c r="AB801" s="3" t="s">
        <v>1313</v>
      </c>
      <c r="AC801" s="2"/>
      <c r="AD801" s="2" t="s">
        <v>102</v>
      </c>
      <c r="AE801" s="2" t="s">
        <v>102</v>
      </c>
      <c r="AF801" s="2"/>
      <c r="AG801" s="2"/>
      <c r="AH801" s="2"/>
      <c r="AI801" s="2"/>
      <c r="AJ801" s="2" t="s">
        <v>50</v>
      </c>
      <c r="AK801" s="2" t="s">
        <v>49</v>
      </c>
    </row>
    <row r="802" spans="1:37" ht="28.8" x14ac:dyDescent="0.3">
      <c r="A802" s="1">
        <v>957</v>
      </c>
      <c r="B802">
        <v>18006</v>
      </c>
      <c r="F802" s="2" t="s">
        <v>76</v>
      </c>
      <c r="G802" s="2" t="s">
        <v>78</v>
      </c>
      <c r="H802" s="2" t="s">
        <v>37</v>
      </c>
      <c r="I802" s="2" t="s">
        <v>46</v>
      </c>
      <c r="J802" s="2" t="s">
        <v>258</v>
      </c>
      <c r="K802" s="2" t="s">
        <v>328</v>
      </c>
      <c r="L802" s="2" t="s">
        <v>334</v>
      </c>
      <c r="M802" s="2" t="s">
        <v>335</v>
      </c>
      <c r="N802" s="3" t="s">
        <v>1312</v>
      </c>
      <c r="O802" s="2" t="s">
        <v>53</v>
      </c>
      <c r="P802" s="2" t="s">
        <v>65</v>
      </c>
      <c r="Q802" s="2"/>
      <c r="R802" s="2"/>
      <c r="S802" s="2"/>
      <c r="T802" s="2"/>
      <c r="U802">
        <v>0</v>
      </c>
      <c r="V802">
        <v>540</v>
      </c>
      <c r="W802" s="4">
        <v>46062</v>
      </c>
      <c r="X802" s="4">
        <v>46069</v>
      </c>
      <c r="Y802" s="4">
        <v>46069</v>
      </c>
      <c r="Z802" s="4">
        <v>46609</v>
      </c>
      <c r="AA802" s="3"/>
      <c r="AB802" s="3" t="s">
        <v>995</v>
      </c>
      <c r="AC802" s="2"/>
      <c r="AD802" s="2" t="s">
        <v>102</v>
      </c>
      <c r="AE802" s="2" t="s">
        <v>117</v>
      </c>
      <c r="AF802" s="2"/>
      <c r="AG802" s="2"/>
      <c r="AH802" s="2"/>
      <c r="AI802" s="2"/>
      <c r="AJ802" s="2" t="s">
        <v>50</v>
      </c>
      <c r="AK802" s="2" t="s">
        <v>49</v>
      </c>
    </row>
    <row r="803" spans="1:37" ht="28.8" x14ac:dyDescent="0.3">
      <c r="A803" s="1">
        <v>958</v>
      </c>
      <c r="B803">
        <v>19047</v>
      </c>
      <c r="F803" s="2" t="s">
        <v>76</v>
      </c>
      <c r="G803" s="2" t="s">
        <v>78</v>
      </c>
      <c r="H803" s="2" t="s">
        <v>37</v>
      </c>
      <c r="I803" s="2" t="s">
        <v>46</v>
      </c>
      <c r="J803" s="2" t="s">
        <v>1317</v>
      </c>
      <c r="K803" s="2" t="s">
        <v>328</v>
      </c>
      <c r="L803" s="2" t="s">
        <v>338</v>
      </c>
      <c r="M803" s="2" t="s">
        <v>339</v>
      </c>
      <c r="N803" s="3" t="s">
        <v>1314</v>
      </c>
      <c r="O803" s="2" t="s">
        <v>53</v>
      </c>
      <c r="P803" s="2" t="s">
        <v>65</v>
      </c>
      <c r="Q803" s="2"/>
      <c r="R803" s="2" t="s">
        <v>1315</v>
      </c>
      <c r="S803" s="2" t="s">
        <v>1316</v>
      </c>
      <c r="T803" s="2"/>
      <c r="U803">
        <v>0</v>
      </c>
      <c r="V803">
        <v>1826</v>
      </c>
      <c r="W803" s="4">
        <v>46092</v>
      </c>
      <c r="X803" s="4">
        <v>46100</v>
      </c>
      <c r="Y803" s="4">
        <v>46100</v>
      </c>
      <c r="Z803" s="4">
        <v>47926</v>
      </c>
      <c r="AA803" s="3"/>
      <c r="AB803" s="3" t="s">
        <v>1737</v>
      </c>
      <c r="AC803" s="2"/>
      <c r="AD803" s="2" t="s">
        <v>102</v>
      </c>
      <c r="AE803" s="2" t="s">
        <v>118</v>
      </c>
      <c r="AF803" s="2"/>
      <c r="AG803" s="2"/>
      <c r="AH803" s="2"/>
      <c r="AI803" s="2"/>
      <c r="AJ803" s="2" t="s">
        <v>50</v>
      </c>
      <c r="AK803" s="2" t="s">
        <v>49</v>
      </c>
    </row>
    <row r="804" spans="1:37" ht="28.8" x14ac:dyDescent="0.3">
      <c r="A804" s="1">
        <v>959</v>
      </c>
      <c r="B804">
        <v>19046</v>
      </c>
      <c r="F804" s="2" t="s">
        <v>76</v>
      </c>
      <c r="G804" s="2" t="s">
        <v>78</v>
      </c>
      <c r="H804" s="2" t="s">
        <v>37</v>
      </c>
      <c r="I804" s="2" t="s">
        <v>46</v>
      </c>
      <c r="J804" s="2" t="s">
        <v>1317</v>
      </c>
      <c r="K804" s="2" t="s">
        <v>328</v>
      </c>
      <c r="L804" s="2" t="s">
        <v>334</v>
      </c>
      <c r="M804" s="2" t="s">
        <v>335</v>
      </c>
      <c r="N804" s="3" t="s">
        <v>1314</v>
      </c>
      <c r="O804" s="2" t="s">
        <v>53</v>
      </c>
      <c r="P804" s="2" t="s">
        <v>65</v>
      </c>
      <c r="Q804" s="2"/>
      <c r="R804" s="2" t="s">
        <v>1315</v>
      </c>
      <c r="S804" s="2" t="s">
        <v>1316</v>
      </c>
      <c r="T804" s="2"/>
      <c r="U804">
        <v>0</v>
      </c>
      <c r="V804">
        <v>1826</v>
      </c>
      <c r="W804" s="4">
        <v>46092</v>
      </c>
      <c r="X804" s="4">
        <v>46116</v>
      </c>
      <c r="Y804" s="4">
        <v>46116</v>
      </c>
      <c r="Z804" s="4">
        <v>47942</v>
      </c>
      <c r="AA804" s="3"/>
      <c r="AB804" s="3" t="s">
        <v>1738</v>
      </c>
      <c r="AC804" s="2"/>
      <c r="AD804" s="2" t="s">
        <v>102</v>
      </c>
      <c r="AE804" s="2" t="s">
        <v>101</v>
      </c>
      <c r="AF804" s="2"/>
      <c r="AG804" s="2"/>
      <c r="AH804" s="2"/>
      <c r="AI804" s="2"/>
      <c r="AJ804" s="2" t="s">
        <v>50</v>
      </c>
      <c r="AK804" s="2" t="s">
        <v>49</v>
      </c>
    </row>
    <row r="805" spans="1:37" ht="28.8" x14ac:dyDescent="0.3">
      <c r="A805" s="1">
        <v>960</v>
      </c>
      <c r="B805">
        <v>18007</v>
      </c>
      <c r="F805" s="2" t="s">
        <v>76</v>
      </c>
      <c r="G805" s="2" t="s">
        <v>78</v>
      </c>
      <c r="H805" s="2" t="s">
        <v>37</v>
      </c>
      <c r="I805" s="2" t="s">
        <v>46</v>
      </c>
      <c r="J805" s="2" t="s">
        <v>71</v>
      </c>
      <c r="K805" s="2" t="s">
        <v>328</v>
      </c>
      <c r="L805" s="2" t="s">
        <v>336</v>
      </c>
      <c r="M805" s="2" t="s">
        <v>337</v>
      </c>
      <c r="N805" s="3" t="s">
        <v>1318</v>
      </c>
      <c r="O805" s="2" t="s">
        <v>53</v>
      </c>
      <c r="P805" s="2" t="s">
        <v>65</v>
      </c>
      <c r="Q805" s="2"/>
      <c r="R805" s="2"/>
      <c r="S805" s="2"/>
      <c r="T805" s="2"/>
      <c r="U805">
        <v>0</v>
      </c>
      <c r="V805">
        <v>1826</v>
      </c>
      <c r="W805" s="4">
        <v>46062</v>
      </c>
      <c r="X805" s="4">
        <v>46069</v>
      </c>
      <c r="Y805" s="4">
        <v>46069</v>
      </c>
      <c r="Z805" s="4">
        <v>47895</v>
      </c>
      <c r="AA805" s="3"/>
      <c r="AB805" s="3" t="s">
        <v>1213</v>
      </c>
      <c r="AC805" s="2"/>
      <c r="AD805" s="2" t="s">
        <v>102</v>
      </c>
      <c r="AE805" s="2" t="s">
        <v>118</v>
      </c>
      <c r="AF805" s="2"/>
      <c r="AG805" s="2"/>
      <c r="AH805" s="2"/>
      <c r="AI805" s="2"/>
      <c r="AJ805" s="2" t="s">
        <v>50</v>
      </c>
      <c r="AK805" s="2" t="s">
        <v>49</v>
      </c>
    </row>
    <row r="806" spans="1:37" ht="28.8" x14ac:dyDescent="0.3">
      <c r="A806" s="1">
        <v>961</v>
      </c>
      <c r="B806">
        <v>18008</v>
      </c>
      <c r="F806" s="2" t="s">
        <v>76</v>
      </c>
      <c r="G806" s="2" t="s">
        <v>78</v>
      </c>
      <c r="H806" s="2" t="s">
        <v>37</v>
      </c>
      <c r="I806" s="2" t="s">
        <v>46</v>
      </c>
      <c r="J806" s="2" t="s">
        <v>258</v>
      </c>
      <c r="K806" s="2" t="s">
        <v>328</v>
      </c>
      <c r="L806" s="2" t="s">
        <v>336</v>
      </c>
      <c r="M806" s="2" t="s">
        <v>337</v>
      </c>
      <c r="N806" s="3" t="s">
        <v>1319</v>
      </c>
      <c r="O806" s="2" t="s">
        <v>60</v>
      </c>
      <c r="P806" s="2" t="s">
        <v>65</v>
      </c>
      <c r="Q806" s="2"/>
      <c r="R806" s="2"/>
      <c r="S806" s="2"/>
      <c r="T806" s="2"/>
      <c r="U806">
        <v>0</v>
      </c>
      <c r="V806">
        <v>360</v>
      </c>
      <c r="W806" s="4">
        <v>46062</v>
      </c>
      <c r="X806" s="4">
        <v>46069</v>
      </c>
      <c r="Y806" s="4">
        <v>46069</v>
      </c>
      <c r="Z806" s="4">
        <v>46429</v>
      </c>
      <c r="AA806" s="3"/>
      <c r="AB806" s="3" t="s">
        <v>1296</v>
      </c>
      <c r="AC806" s="2"/>
      <c r="AD806" s="2" t="s">
        <v>102</v>
      </c>
      <c r="AE806" s="2" t="s">
        <v>101</v>
      </c>
      <c r="AF806" s="2"/>
      <c r="AG806" s="2"/>
      <c r="AH806" s="2"/>
      <c r="AI806" s="2"/>
      <c r="AJ806" s="2" t="s">
        <v>50</v>
      </c>
      <c r="AK806" s="2" t="s">
        <v>49</v>
      </c>
    </row>
    <row r="807" spans="1:37" ht="28.8" x14ac:dyDescent="0.3">
      <c r="A807" s="1">
        <v>962</v>
      </c>
      <c r="B807">
        <v>18260</v>
      </c>
      <c r="F807" s="2" t="s">
        <v>76</v>
      </c>
      <c r="G807" s="2" t="s">
        <v>78</v>
      </c>
      <c r="H807" s="2" t="s">
        <v>37</v>
      </c>
      <c r="I807" s="2" t="s">
        <v>46</v>
      </c>
      <c r="J807" s="2" t="s">
        <v>258</v>
      </c>
      <c r="K807" s="2" t="s">
        <v>344</v>
      </c>
      <c r="L807" s="2" t="s">
        <v>350</v>
      </c>
      <c r="M807" s="2" t="s">
        <v>351</v>
      </c>
      <c r="N807" s="3" t="s">
        <v>1312</v>
      </c>
      <c r="O807" s="2" t="s">
        <v>53</v>
      </c>
      <c r="P807" s="2" t="s">
        <v>65</v>
      </c>
      <c r="Q807" s="2"/>
      <c r="R807" s="2"/>
      <c r="S807" s="2"/>
      <c r="T807" s="2"/>
      <c r="U807">
        <v>0</v>
      </c>
      <c r="V807">
        <v>540</v>
      </c>
      <c r="W807" s="4">
        <v>46063</v>
      </c>
      <c r="X807" s="4">
        <v>46069</v>
      </c>
      <c r="Y807" s="4">
        <v>46069</v>
      </c>
      <c r="Z807" s="4">
        <v>46609</v>
      </c>
      <c r="AA807" s="3"/>
      <c r="AB807" s="3" t="s">
        <v>1320</v>
      </c>
      <c r="AC807" s="2"/>
      <c r="AD807" s="2" t="s">
        <v>102</v>
      </c>
      <c r="AE807" s="2" t="s">
        <v>117</v>
      </c>
      <c r="AF807" s="2"/>
      <c r="AG807" s="2"/>
      <c r="AH807" s="2"/>
      <c r="AI807" s="2"/>
      <c r="AJ807" s="2" t="s">
        <v>50</v>
      </c>
      <c r="AK807" s="2" t="s">
        <v>49</v>
      </c>
    </row>
    <row r="808" spans="1:37" ht="28.8" x14ac:dyDescent="0.3">
      <c r="A808" s="1">
        <v>963</v>
      </c>
      <c r="B808">
        <v>18261</v>
      </c>
      <c r="F808" s="2" t="s">
        <v>76</v>
      </c>
      <c r="G808" s="2" t="s">
        <v>78</v>
      </c>
      <c r="H808" s="2" t="s">
        <v>37</v>
      </c>
      <c r="I808" s="2" t="s">
        <v>46</v>
      </c>
      <c r="J808" s="2" t="s">
        <v>258</v>
      </c>
      <c r="K808" s="2" t="s">
        <v>344</v>
      </c>
      <c r="L808" s="2" t="s">
        <v>345</v>
      </c>
      <c r="M808" s="2" t="s">
        <v>346</v>
      </c>
      <c r="N808" s="3" t="s">
        <v>1312</v>
      </c>
      <c r="O808" s="2" t="s">
        <v>60</v>
      </c>
      <c r="P808" s="2" t="s">
        <v>65</v>
      </c>
      <c r="Q808" s="2"/>
      <c r="R808" s="2"/>
      <c r="S808" s="2"/>
      <c r="T808" s="2"/>
      <c r="U808">
        <v>0</v>
      </c>
      <c r="V808">
        <v>540</v>
      </c>
      <c r="W808" s="4">
        <v>46063</v>
      </c>
      <c r="X808" s="4">
        <v>46070</v>
      </c>
      <c r="Y808" s="4">
        <v>46070</v>
      </c>
      <c r="Z808" s="4">
        <v>46610</v>
      </c>
      <c r="AA808" s="3"/>
      <c r="AB808" s="3" t="s">
        <v>1306</v>
      </c>
      <c r="AC808" s="2"/>
      <c r="AD808" s="2" t="s">
        <v>102</v>
      </c>
      <c r="AE808" s="2" t="s">
        <v>102</v>
      </c>
      <c r="AF808" s="2"/>
      <c r="AG808" s="2"/>
      <c r="AH808" s="2"/>
      <c r="AI808" s="2"/>
      <c r="AJ808" s="2" t="s">
        <v>50</v>
      </c>
      <c r="AK808" s="2" t="s">
        <v>49</v>
      </c>
    </row>
    <row r="809" spans="1:37" ht="28.8" x14ac:dyDescent="0.3">
      <c r="A809" s="1">
        <v>964</v>
      </c>
      <c r="B809">
        <v>18262</v>
      </c>
      <c r="F809" s="2" t="s">
        <v>76</v>
      </c>
      <c r="G809" s="2" t="s">
        <v>78</v>
      </c>
      <c r="H809" s="2" t="s">
        <v>37</v>
      </c>
      <c r="I809" s="2" t="s">
        <v>46</v>
      </c>
      <c r="J809" s="2" t="s">
        <v>71</v>
      </c>
      <c r="K809" s="2" t="s">
        <v>344</v>
      </c>
      <c r="L809" s="2" t="s">
        <v>348</v>
      </c>
      <c r="M809" s="2" t="s">
        <v>349</v>
      </c>
      <c r="N809" s="3" t="s">
        <v>1318</v>
      </c>
      <c r="O809" s="2" t="s">
        <v>53</v>
      </c>
      <c r="P809" s="2" t="s">
        <v>65</v>
      </c>
      <c r="Q809" s="2"/>
      <c r="R809" s="2"/>
      <c r="S809" s="2"/>
      <c r="T809" s="2"/>
      <c r="U809">
        <v>0</v>
      </c>
      <c r="V809">
        <v>1826</v>
      </c>
      <c r="W809" s="4">
        <v>46063</v>
      </c>
      <c r="X809" s="4">
        <v>46100</v>
      </c>
      <c r="Y809" s="4">
        <v>46100</v>
      </c>
      <c r="Z809" s="4">
        <v>47926</v>
      </c>
      <c r="AA809" s="3"/>
      <c r="AB809" s="3" t="s">
        <v>1306</v>
      </c>
      <c r="AC809" s="2"/>
      <c r="AD809" s="2" t="s">
        <v>102</v>
      </c>
      <c r="AE809" s="2" t="s">
        <v>118</v>
      </c>
      <c r="AF809" s="2"/>
      <c r="AG809" s="2"/>
      <c r="AH809" s="2"/>
      <c r="AI809" s="2"/>
      <c r="AJ809" s="2" t="s">
        <v>50</v>
      </c>
      <c r="AK809" s="2" t="s">
        <v>49</v>
      </c>
    </row>
    <row r="810" spans="1:37" ht="28.8" x14ac:dyDescent="0.3">
      <c r="A810" s="1">
        <v>965</v>
      </c>
      <c r="B810">
        <v>18263</v>
      </c>
      <c r="F810" s="2" t="s">
        <v>76</v>
      </c>
      <c r="G810" s="2" t="s">
        <v>72</v>
      </c>
      <c r="H810" s="2" t="s">
        <v>37</v>
      </c>
      <c r="I810" s="2" t="s">
        <v>46</v>
      </c>
      <c r="J810" s="2" t="s">
        <v>71</v>
      </c>
      <c r="K810" s="2" t="s">
        <v>344</v>
      </c>
      <c r="L810" s="2" t="s">
        <v>348</v>
      </c>
      <c r="M810" s="2" t="s">
        <v>349</v>
      </c>
      <c r="N810" s="3" t="s">
        <v>1319</v>
      </c>
      <c r="O810" s="2" t="s">
        <v>53</v>
      </c>
      <c r="P810" s="2" t="s">
        <v>65</v>
      </c>
      <c r="Q810" s="2"/>
      <c r="R810" s="2"/>
      <c r="S810" s="2"/>
      <c r="T810" s="2"/>
      <c r="U810">
        <v>0</v>
      </c>
      <c r="V810">
        <v>365</v>
      </c>
      <c r="W810" s="4">
        <v>46063</v>
      </c>
      <c r="X810" s="4"/>
      <c r="Y810" s="4">
        <v>46063</v>
      </c>
      <c r="Z810" s="4">
        <v>46428</v>
      </c>
      <c r="AA810" s="3"/>
      <c r="AB810" s="3" t="s">
        <v>1306</v>
      </c>
      <c r="AC810" s="2"/>
      <c r="AD810" s="2" t="s">
        <v>102</v>
      </c>
      <c r="AE810" s="2" t="s">
        <v>101</v>
      </c>
      <c r="AF810" s="2"/>
      <c r="AG810" s="2"/>
      <c r="AH810" s="2"/>
      <c r="AI810" s="2"/>
      <c r="AJ810" s="2" t="s">
        <v>50</v>
      </c>
      <c r="AK810" s="2" t="s">
        <v>49</v>
      </c>
    </row>
    <row r="811" spans="1:37" ht="28.8" x14ac:dyDescent="0.3">
      <c r="A811" s="1">
        <v>966</v>
      </c>
      <c r="B811">
        <v>18264</v>
      </c>
      <c r="F811" s="2" t="s">
        <v>76</v>
      </c>
      <c r="G811" s="2" t="s">
        <v>78</v>
      </c>
      <c r="H811" s="2" t="s">
        <v>37</v>
      </c>
      <c r="I811" s="2" t="s">
        <v>46</v>
      </c>
      <c r="J811" s="2" t="s">
        <v>258</v>
      </c>
      <c r="K811" s="2" t="s">
        <v>344</v>
      </c>
      <c r="L811" s="2" t="s">
        <v>704</v>
      </c>
      <c r="M811" s="2" t="s">
        <v>705</v>
      </c>
      <c r="N811" s="3" t="s">
        <v>1321</v>
      </c>
      <c r="O811" s="2" t="s">
        <v>53</v>
      </c>
      <c r="P811" s="2" t="s">
        <v>65</v>
      </c>
      <c r="Q811" s="2"/>
      <c r="R811" s="2"/>
      <c r="S811" s="2"/>
      <c r="T811" s="2"/>
      <c r="U811">
        <v>0</v>
      </c>
      <c r="V811">
        <v>365</v>
      </c>
      <c r="W811" s="4">
        <v>46063</v>
      </c>
      <c r="X811" s="4">
        <v>46069</v>
      </c>
      <c r="Y811" s="4">
        <v>46069</v>
      </c>
      <c r="Z811" s="4">
        <v>46434</v>
      </c>
      <c r="AA811" s="3"/>
      <c r="AB811" s="3" t="s">
        <v>1320</v>
      </c>
      <c r="AC811" s="2"/>
      <c r="AD811" s="2" t="s">
        <v>102</v>
      </c>
      <c r="AE811" s="2" t="s">
        <v>117</v>
      </c>
      <c r="AF811" s="2"/>
      <c r="AG811" s="2"/>
      <c r="AH811" s="2"/>
      <c r="AI811" s="2"/>
      <c r="AJ811" s="2" t="s">
        <v>50</v>
      </c>
      <c r="AK811" s="2" t="s">
        <v>49</v>
      </c>
    </row>
    <row r="812" spans="1:37" ht="28.8" x14ac:dyDescent="0.3">
      <c r="A812" s="1">
        <v>967</v>
      </c>
      <c r="B812">
        <v>18265</v>
      </c>
      <c r="F812" s="2" t="s">
        <v>76</v>
      </c>
      <c r="G812" s="2" t="s">
        <v>78</v>
      </c>
      <c r="H812" s="2" t="s">
        <v>37</v>
      </c>
      <c r="I812" s="2" t="s">
        <v>46</v>
      </c>
      <c r="J812" s="2" t="s">
        <v>258</v>
      </c>
      <c r="K812" s="2" t="s">
        <v>344</v>
      </c>
      <c r="L812" s="2" t="s">
        <v>345</v>
      </c>
      <c r="M812" s="2" t="s">
        <v>346</v>
      </c>
      <c r="N812" s="3" t="s">
        <v>1321</v>
      </c>
      <c r="O812" s="2" t="s">
        <v>53</v>
      </c>
      <c r="P812" s="2" t="s">
        <v>65</v>
      </c>
      <c r="Q812" s="2"/>
      <c r="R812" s="2"/>
      <c r="S812" s="2"/>
      <c r="T812" s="2"/>
      <c r="U812">
        <v>0</v>
      </c>
      <c r="V812">
        <v>365</v>
      </c>
      <c r="W812" s="4">
        <v>46063</v>
      </c>
      <c r="X812" s="4">
        <v>46070</v>
      </c>
      <c r="Y812" s="4">
        <v>46070</v>
      </c>
      <c r="Z812" s="4">
        <v>46435</v>
      </c>
      <c r="AA812" s="3"/>
      <c r="AB812" s="3" t="s">
        <v>1306</v>
      </c>
      <c r="AC812" s="2"/>
      <c r="AD812" s="2" t="s">
        <v>102</v>
      </c>
      <c r="AE812" s="2" t="s">
        <v>102</v>
      </c>
      <c r="AF812" s="2"/>
      <c r="AG812" s="2"/>
      <c r="AH812" s="2"/>
      <c r="AI812" s="2"/>
      <c r="AJ812" s="2" t="s">
        <v>50</v>
      </c>
      <c r="AK812" s="2" t="s">
        <v>49</v>
      </c>
    </row>
    <row r="813" spans="1:37" ht="28.8" x14ac:dyDescent="0.3">
      <c r="A813" s="1">
        <v>968</v>
      </c>
      <c r="B813">
        <v>18266</v>
      </c>
      <c r="F813" s="2" t="s">
        <v>76</v>
      </c>
      <c r="G813" s="2" t="s">
        <v>78</v>
      </c>
      <c r="H813" s="2" t="s">
        <v>37</v>
      </c>
      <c r="I813" s="2" t="s">
        <v>46</v>
      </c>
      <c r="J813" s="2" t="s">
        <v>258</v>
      </c>
      <c r="K813" s="2" t="s">
        <v>614</v>
      </c>
      <c r="L813" s="2" t="s">
        <v>618</v>
      </c>
      <c r="M813" s="2" t="s">
        <v>619</v>
      </c>
      <c r="N813" s="3" t="s">
        <v>1322</v>
      </c>
      <c r="O813" s="2" t="s">
        <v>53</v>
      </c>
      <c r="P813" s="2" t="s">
        <v>65</v>
      </c>
      <c r="Q813" s="2"/>
      <c r="R813" s="2"/>
      <c r="S813" s="2"/>
      <c r="T813" s="2"/>
      <c r="U813">
        <v>0</v>
      </c>
      <c r="V813">
        <v>365</v>
      </c>
      <c r="W813" s="4">
        <v>46064</v>
      </c>
      <c r="X813" s="4">
        <v>46069</v>
      </c>
      <c r="Y813" s="4">
        <v>46069</v>
      </c>
      <c r="Z813" s="4">
        <v>46434</v>
      </c>
      <c r="AA813" s="3"/>
      <c r="AB813" s="3" t="s">
        <v>1323</v>
      </c>
      <c r="AC813" s="2"/>
      <c r="AD813" s="2" t="s">
        <v>102</v>
      </c>
      <c r="AE813" s="2" t="s">
        <v>118</v>
      </c>
      <c r="AF813" s="2"/>
      <c r="AG813" s="2"/>
      <c r="AH813" s="2"/>
      <c r="AI813" s="2"/>
      <c r="AJ813" s="2" t="s">
        <v>50</v>
      </c>
      <c r="AK813" s="2" t="s">
        <v>49</v>
      </c>
    </row>
    <row r="814" spans="1:37" ht="28.8" x14ac:dyDescent="0.3">
      <c r="A814" s="1">
        <v>969</v>
      </c>
      <c r="B814">
        <v>18268</v>
      </c>
      <c r="F814" s="2" t="s">
        <v>76</v>
      </c>
      <c r="G814" s="2" t="s">
        <v>78</v>
      </c>
      <c r="H814" s="2" t="s">
        <v>37</v>
      </c>
      <c r="I814" s="2" t="s">
        <v>46</v>
      </c>
      <c r="J814" s="2" t="s">
        <v>258</v>
      </c>
      <c r="K814" s="2" t="s">
        <v>614</v>
      </c>
      <c r="L814" s="2" t="s">
        <v>620</v>
      </c>
      <c r="M814" s="2" t="s">
        <v>621</v>
      </c>
      <c r="N814" s="3" t="s">
        <v>1322</v>
      </c>
      <c r="O814" s="2" t="s">
        <v>53</v>
      </c>
      <c r="P814" s="2" t="s">
        <v>65</v>
      </c>
      <c r="Q814" s="2"/>
      <c r="R814" s="2"/>
      <c r="S814" s="2"/>
      <c r="T814" s="2"/>
      <c r="U814">
        <v>0</v>
      </c>
      <c r="V814">
        <v>365</v>
      </c>
      <c r="W814" s="4">
        <v>46064</v>
      </c>
      <c r="X814" s="4">
        <v>46069</v>
      </c>
      <c r="Y814" s="4">
        <v>46069</v>
      </c>
      <c r="Z814" s="4">
        <v>46434</v>
      </c>
      <c r="AA814" s="3"/>
      <c r="AB814" s="3" t="s">
        <v>1323</v>
      </c>
      <c r="AC814" s="2"/>
      <c r="AD814" s="2" t="s">
        <v>102</v>
      </c>
      <c r="AE814" s="2" t="s">
        <v>118</v>
      </c>
      <c r="AF814" s="2"/>
      <c r="AG814" s="2"/>
      <c r="AH814" s="2"/>
      <c r="AI814" s="2"/>
      <c r="AJ814" s="2" t="s">
        <v>50</v>
      </c>
      <c r="AK814" s="2" t="s">
        <v>49</v>
      </c>
    </row>
    <row r="815" spans="1:37" ht="28.8" x14ac:dyDescent="0.3">
      <c r="A815" s="1">
        <v>970</v>
      </c>
      <c r="B815">
        <v>18270</v>
      </c>
      <c r="F815" s="2" t="s">
        <v>76</v>
      </c>
      <c r="G815" s="2" t="s">
        <v>78</v>
      </c>
      <c r="H815" s="2" t="s">
        <v>37</v>
      </c>
      <c r="I815" s="2" t="s">
        <v>46</v>
      </c>
      <c r="J815" s="2" t="s">
        <v>258</v>
      </c>
      <c r="K815" s="2" t="s">
        <v>614</v>
      </c>
      <c r="L815" s="2" t="s">
        <v>278</v>
      </c>
      <c r="M815" s="2" t="s">
        <v>623</v>
      </c>
      <c r="N815" s="3" t="s">
        <v>1322</v>
      </c>
      <c r="O815" s="2" t="s">
        <v>53</v>
      </c>
      <c r="P815" s="2" t="s">
        <v>65</v>
      </c>
      <c r="Q815" s="2"/>
      <c r="R815" s="2"/>
      <c r="S815" s="2"/>
      <c r="T815" s="2"/>
      <c r="U815">
        <v>0</v>
      </c>
      <c r="V815">
        <v>365</v>
      </c>
      <c r="W815" s="4">
        <v>46064</v>
      </c>
      <c r="X815" s="4">
        <v>46069</v>
      </c>
      <c r="Y815" s="4">
        <v>46069</v>
      </c>
      <c r="Z815" s="4">
        <v>46434</v>
      </c>
      <c r="AA815" s="3"/>
      <c r="AB815" s="3" t="s">
        <v>1324</v>
      </c>
      <c r="AC815" s="2"/>
      <c r="AD815" s="2" t="s">
        <v>102</v>
      </c>
      <c r="AE815" s="2" t="s">
        <v>118</v>
      </c>
      <c r="AF815" s="2"/>
      <c r="AG815" s="2"/>
      <c r="AH815" s="2"/>
      <c r="AI815" s="2"/>
      <c r="AJ815" s="2" t="s">
        <v>50</v>
      </c>
      <c r="AK815" s="2" t="s">
        <v>49</v>
      </c>
    </row>
    <row r="816" spans="1:37" ht="28.8" x14ac:dyDescent="0.3">
      <c r="A816" s="1">
        <v>971</v>
      </c>
      <c r="B816">
        <v>18272</v>
      </c>
      <c r="F816" s="2" t="s">
        <v>76</v>
      </c>
      <c r="G816" s="2" t="s">
        <v>78</v>
      </c>
      <c r="H816" s="2" t="s">
        <v>37</v>
      </c>
      <c r="I816" s="2" t="s">
        <v>46</v>
      </c>
      <c r="J816" s="2" t="s">
        <v>71</v>
      </c>
      <c r="K816" s="2" t="s">
        <v>614</v>
      </c>
      <c r="L816" s="2" t="s">
        <v>273</v>
      </c>
      <c r="M816" s="2" t="s">
        <v>615</v>
      </c>
      <c r="N816" s="3" t="s">
        <v>1318</v>
      </c>
      <c r="O816" s="2" t="s">
        <v>53</v>
      </c>
      <c r="P816" s="2" t="s">
        <v>65</v>
      </c>
      <c r="Q816" s="2"/>
      <c r="R816" s="2"/>
      <c r="S816" s="2"/>
      <c r="T816" s="2"/>
      <c r="U816">
        <v>0</v>
      </c>
      <c r="V816">
        <v>1826</v>
      </c>
      <c r="W816" s="4">
        <v>46064</v>
      </c>
      <c r="X816" s="4">
        <v>46069</v>
      </c>
      <c r="Y816" s="4">
        <v>46069</v>
      </c>
      <c r="Z816" s="4">
        <v>47895</v>
      </c>
      <c r="AA816" s="3"/>
      <c r="AB816" s="3" t="s">
        <v>1325</v>
      </c>
      <c r="AC816" s="2"/>
      <c r="AD816" s="2" t="s">
        <v>102</v>
      </c>
      <c r="AE816" s="2" t="s">
        <v>117</v>
      </c>
      <c r="AF816" s="2"/>
      <c r="AG816" s="2"/>
      <c r="AH816" s="2"/>
      <c r="AI816" s="2"/>
      <c r="AJ816" s="2" t="s">
        <v>50</v>
      </c>
      <c r="AK816" s="2" t="s">
        <v>49</v>
      </c>
    </row>
    <row r="817" spans="1:37" ht="28.8" x14ac:dyDescent="0.3">
      <c r="A817" s="1">
        <v>972</v>
      </c>
      <c r="B817">
        <v>18273</v>
      </c>
      <c r="F817" s="2" t="s">
        <v>76</v>
      </c>
      <c r="G817" s="2" t="s">
        <v>78</v>
      </c>
      <c r="H817" s="2" t="s">
        <v>37</v>
      </c>
      <c r="I817" s="2" t="s">
        <v>46</v>
      </c>
      <c r="J817" s="2" t="s">
        <v>71</v>
      </c>
      <c r="K817" s="2" t="s">
        <v>614</v>
      </c>
      <c r="L817" s="2" t="s">
        <v>273</v>
      </c>
      <c r="M817" s="2" t="s">
        <v>615</v>
      </c>
      <c r="N817" s="3" t="s">
        <v>1326</v>
      </c>
      <c r="O817" s="2" t="s">
        <v>53</v>
      </c>
      <c r="P817" s="2" t="s">
        <v>65</v>
      </c>
      <c r="Q817" s="2"/>
      <c r="R817" s="2"/>
      <c r="S817" s="2"/>
      <c r="T817" s="2"/>
      <c r="U817">
        <v>0</v>
      </c>
      <c r="V817">
        <v>365</v>
      </c>
      <c r="W817" s="4">
        <v>46064</v>
      </c>
      <c r="X817" s="4">
        <v>46069</v>
      </c>
      <c r="Y817" s="4">
        <v>46069</v>
      </c>
      <c r="Z817" s="4">
        <v>46434</v>
      </c>
      <c r="AA817" s="3"/>
      <c r="AB817" s="3" t="s">
        <v>1299</v>
      </c>
      <c r="AC817" s="2"/>
      <c r="AD817" s="2" t="s">
        <v>102</v>
      </c>
      <c r="AE817" s="2" t="s">
        <v>45</v>
      </c>
      <c r="AF817" s="2"/>
      <c r="AG817" s="2"/>
      <c r="AH817" s="2"/>
      <c r="AI817" s="2"/>
      <c r="AJ817" s="2" t="s">
        <v>50</v>
      </c>
      <c r="AK817" s="2" t="s">
        <v>49</v>
      </c>
    </row>
    <row r="818" spans="1:37" ht="72" x14ac:dyDescent="0.3">
      <c r="A818" s="1">
        <v>973</v>
      </c>
      <c r="B818">
        <v>19118</v>
      </c>
      <c r="F818" s="2" t="s">
        <v>76</v>
      </c>
      <c r="G818" s="2" t="s">
        <v>72</v>
      </c>
      <c r="H818" s="2" t="s">
        <v>37</v>
      </c>
      <c r="I818" s="2" t="s">
        <v>75</v>
      </c>
      <c r="J818" s="2" t="s">
        <v>138</v>
      </c>
      <c r="K818" s="2" t="s">
        <v>328</v>
      </c>
      <c r="L818" s="2" t="s">
        <v>338</v>
      </c>
      <c r="M818" s="2" t="s">
        <v>339</v>
      </c>
      <c r="N818" s="3" t="s">
        <v>1327</v>
      </c>
      <c r="O818" s="2" t="s">
        <v>60</v>
      </c>
      <c r="P818" s="2" t="s">
        <v>65</v>
      </c>
      <c r="Q818" s="2"/>
      <c r="R818" s="2"/>
      <c r="S818" s="2"/>
      <c r="T818" s="2"/>
      <c r="U818">
        <v>0</v>
      </c>
      <c r="V818">
        <v>30</v>
      </c>
      <c r="W818" s="4">
        <v>46062</v>
      </c>
      <c r="X818" s="4">
        <v>46069</v>
      </c>
      <c r="Y818" s="4">
        <v>46069</v>
      </c>
      <c r="Z818" s="4">
        <v>46099</v>
      </c>
      <c r="AA818" s="3" t="s">
        <v>944</v>
      </c>
      <c r="AB818" s="3" t="s">
        <v>2551</v>
      </c>
      <c r="AC818" s="2"/>
      <c r="AD818" s="2" t="s">
        <v>74</v>
      </c>
      <c r="AE818" s="2" t="s">
        <v>94</v>
      </c>
      <c r="AF818" s="2"/>
      <c r="AG818" s="2"/>
      <c r="AH818" s="2"/>
      <c r="AI818" s="2"/>
      <c r="AJ818" s="2" t="s">
        <v>50</v>
      </c>
      <c r="AK818" s="2" t="s">
        <v>49</v>
      </c>
    </row>
    <row r="819" spans="1:37" ht="72" x14ac:dyDescent="0.3">
      <c r="A819" s="1">
        <v>974</v>
      </c>
      <c r="B819">
        <v>19119</v>
      </c>
      <c r="F819" s="2" t="s">
        <v>76</v>
      </c>
      <c r="G819" s="2" t="s">
        <v>72</v>
      </c>
      <c r="H819" s="2" t="s">
        <v>37</v>
      </c>
      <c r="I819" s="2" t="s">
        <v>75</v>
      </c>
      <c r="J819" s="2" t="s">
        <v>138</v>
      </c>
      <c r="K819" s="2" t="s">
        <v>328</v>
      </c>
      <c r="L819" s="2" t="s">
        <v>329</v>
      </c>
      <c r="M819" s="2" t="s">
        <v>330</v>
      </c>
      <c r="N819" s="3" t="s">
        <v>1327</v>
      </c>
      <c r="O819" s="2" t="s">
        <v>60</v>
      </c>
      <c r="P819" s="2" t="s">
        <v>65</v>
      </c>
      <c r="Q819" s="2"/>
      <c r="R819" s="2"/>
      <c r="S819" s="2"/>
      <c r="T819" s="2"/>
      <c r="U819">
        <v>0</v>
      </c>
      <c r="V819">
        <v>30</v>
      </c>
      <c r="W819" s="4">
        <v>46062</v>
      </c>
      <c r="X819" s="4">
        <v>46069</v>
      </c>
      <c r="Y819" s="4">
        <v>46069</v>
      </c>
      <c r="Z819" s="4">
        <v>46099</v>
      </c>
      <c r="AA819" s="3" t="s">
        <v>944</v>
      </c>
      <c r="AB819" s="3" t="s">
        <v>2551</v>
      </c>
      <c r="AC819" s="2"/>
      <c r="AD819" s="2" t="s">
        <v>74</v>
      </c>
      <c r="AE819" s="2" t="s">
        <v>94</v>
      </c>
      <c r="AF819" s="2"/>
      <c r="AG819" s="2"/>
      <c r="AH819" s="2"/>
      <c r="AI819" s="2"/>
      <c r="AJ819" s="2" t="s">
        <v>50</v>
      </c>
      <c r="AK819" s="2" t="s">
        <v>49</v>
      </c>
    </row>
    <row r="820" spans="1:37" ht="72" x14ac:dyDescent="0.3">
      <c r="A820" s="1">
        <v>975</v>
      </c>
      <c r="B820">
        <v>19120</v>
      </c>
      <c r="F820" s="2" t="s">
        <v>76</v>
      </c>
      <c r="G820" s="2" t="s">
        <v>72</v>
      </c>
      <c r="H820" s="2" t="s">
        <v>37</v>
      </c>
      <c r="I820" s="2" t="s">
        <v>75</v>
      </c>
      <c r="J820" s="2" t="s">
        <v>138</v>
      </c>
      <c r="K820" s="2" t="s">
        <v>328</v>
      </c>
      <c r="L820" s="2" t="s">
        <v>334</v>
      </c>
      <c r="M820" s="2" t="s">
        <v>335</v>
      </c>
      <c r="N820" s="3" t="s">
        <v>1327</v>
      </c>
      <c r="O820" s="2" t="s">
        <v>60</v>
      </c>
      <c r="P820" s="2" t="s">
        <v>65</v>
      </c>
      <c r="Q820" s="2"/>
      <c r="R820" s="2"/>
      <c r="S820" s="2"/>
      <c r="T820" s="2"/>
      <c r="U820">
        <v>0</v>
      </c>
      <c r="V820">
        <v>30</v>
      </c>
      <c r="W820" s="4">
        <v>46062</v>
      </c>
      <c r="X820" s="4">
        <v>46069</v>
      </c>
      <c r="Y820" s="4">
        <v>46069</v>
      </c>
      <c r="Z820" s="4">
        <v>46099</v>
      </c>
      <c r="AA820" s="3" t="s">
        <v>944</v>
      </c>
      <c r="AB820" s="3" t="s">
        <v>1081</v>
      </c>
      <c r="AC820" s="2"/>
      <c r="AD820" s="2" t="s">
        <v>74</v>
      </c>
      <c r="AE820" s="2" t="s">
        <v>94</v>
      </c>
      <c r="AF820" s="2"/>
      <c r="AG820" s="2"/>
      <c r="AH820" s="2"/>
      <c r="AI820" s="2"/>
      <c r="AJ820" s="2" t="s">
        <v>50</v>
      </c>
      <c r="AK820" s="2" t="s">
        <v>49</v>
      </c>
    </row>
    <row r="821" spans="1:37" ht="72" x14ac:dyDescent="0.3">
      <c r="A821" s="1">
        <v>976</v>
      </c>
      <c r="B821">
        <v>19121</v>
      </c>
      <c r="F821" s="2" t="s">
        <v>76</v>
      </c>
      <c r="G821" s="2" t="s">
        <v>72</v>
      </c>
      <c r="H821" s="2" t="s">
        <v>37</v>
      </c>
      <c r="I821" s="2" t="s">
        <v>75</v>
      </c>
      <c r="J821" s="2" t="s">
        <v>138</v>
      </c>
      <c r="K821" s="2" t="s">
        <v>328</v>
      </c>
      <c r="L821" s="2" t="s">
        <v>336</v>
      </c>
      <c r="M821" s="2" t="s">
        <v>337</v>
      </c>
      <c r="N821" s="3" t="s">
        <v>1327</v>
      </c>
      <c r="O821" s="2" t="s">
        <v>60</v>
      </c>
      <c r="P821" s="2" t="s">
        <v>65</v>
      </c>
      <c r="Q821" s="2"/>
      <c r="R821" s="2"/>
      <c r="S821" s="2"/>
      <c r="T821" s="2"/>
      <c r="U821">
        <v>0</v>
      </c>
      <c r="V821">
        <v>30</v>
      </c>
      <c r="W821" s="4">
        <v>46062</v>
      </c>
      <c r="X821" s="4">
        <v>46069</v>
      </c>
      <c r="Y821" s="4">
        <v>46069</v>
      </c>
      <c r="Z821" s="4">
        <v>46099</v>
      </c>
      <c r="AA821" s="3" t="s">
        <v>944</v>
      </c>
      <c r="AB821" s="3" t="s">
        <v>1081</v>
      </c>
      <c r="AC821" s="2"/>
      <c r="AD821" s="2" t="s">
        <v>74</v>
      </c>
      <c r="AE821" s="2" t="s">
        <v>94</v>
      </c>
      <c r="AF821" s="2"/>
      <c r="AG821" s="2"/>
      <c r="AH821" s="2"/>
      <c r="AI821" s="2"/>
      <c r="AJ821" s="2" t="s">
        <v>50</v>
      </c>
      <c r="AK821" s="2" t="s">
        <v>49</v>
      </c>
    </row>
    <row r="822" spans="1:37" ht="72" x14ac:dyDescent="0.3">
      <c r="A822" s="1">
        <v>977</v>
      </c>
      <c r="B822">
        <v>19122</v>
      </c>
      <c r="F822" s="2" t="s">
        <v>76</v>
      </c>
      <c r="G822" s="2" t="s">
        <v>72</v>
      </c>
      <c r="H822" s="2" t="s">
        <v>37</v>
      </c>
      <c r="I822" s="2" t="s">
        <v>75</v>
      </c>
      <c r="J822" s="2" t="s">
        <v>138</v>
      </c>
      <c r="K822" s="2" t="s">
        <v>328</v>
      </c>
      <c r="L822" s="2" t="s">
        <v>340</v>
      </c>
      <c r="M822" s="2" t="s">
        <v>341</v>
      </c>
      <c r="N822" s="3" t="s">
        <v>1327</v>
      </c>
      <c r="O822" s="2" t="s">
        <v>60</v>
      </c>
      <c r="P822" s="2" t="s">
        <v>65</v>
      </c>
      <c r="Q822" s="2"/>
      <c r="R822" s="2"/>
      <c r="S822" s="2"/>
      <c r="T822" s="2"/>
      <c r="U822">
        <v>0</v>
      </c>
      <c r="V822">
        <v>30</v>
      </c>
      <c r="W822" s="4">
        <v>46062</v>
      </c>
      <c r="X822" s="4">
        <v>46069</v>
      </c>
      <c r="Y822" s="4">
        <v>46069</v>
      </c>
      <c r="Z822" s="4">
        <v>46099</v>
      </c>
      <c r="AA822" s="3" t="s">
        <v>944</v>
      </c>
      <c r="AB822" s="3" t="s">
        <v>1081</v>
      </c>
      <c r="AC822" s="2"/>
      <c r="AD822" s="2" t="s">
        <v>74</v>
      </c>
      <c r="AE822" s="2" t="s">
        <v>94</v>
      </c>
      <c r="AF822" s="2"/>
      <c r="AG822" s="2"/>
      <c r="AH822" s="2"/>
      <c r="AI822" s="2"/>
      <c r="AJ822" s="2" t="s">
        <v>50</v>
      </c>
      <c r="AK822" s="2" t="s">
        <v>49</v>
      </c>
    </row>
    <row r="823" spans="1:37" ht="72" x14ac:dyDescent="0.3">
      <c r="A823" s="1">
        <v>978</v>
      </c>
      <c r="B823">
        <v>19123</v>
      </c>
      <c r="F823" s="2" t="s">
        <v>76</v>
      </c>
      <c r="G823" s="2" t="s">
        <v>78</v>
      </c>
      <c r="H823" s="2" t="s">
        <v>37</v>
      </c>
      <c r="I823" s="2" t="s">
        <v>75</v>
      </c>
      <c r="J823" s="2" t="s">
        <v>138</v>
      </c>
      <c r="K823" s="2" t="s">
        <v>328</v>
      </c>
      <c r="L823" s="2" t="s">
        <v>342</v>
      </c>
      <c r="M823" s="2" t="s">
        <v>343</v>
      </c>
      <c r="N823" s="3" t="s">
        <v>1327</v>
      </c>
      <c r="O823" s="2" t="s">
        <v>60</v>
      </c>
      <c r="P823" s="2" t="s">
        <v>65</v>
      </c>
      <c r="Q823" s="2"/>
      <c r="R823" s="2"/>
      <c r="S823" s="2"/>
      <c r="T823" s="2"/>
      <c r="U823">
        <v>0</v>
      </c>
      <c r="V823">
        <v>30</v>
      </c>
      <c r="W823" s="4">
        <v>46062</v>
      </c>
      <c r="X823" s="4">
        <v>46100</v>
      </c>
      <c r="Y823" s="4">
        <v>46100</v>
      </c>
      <c r="Z823" s="4">
        <v>46130</v>
      </c>
      <c r="AA823" s="3" t="s">
        <v>944</v>
      </c>
      <c r="AB823" s="3" t="s">
        <v>1739</v>
      </c>
      <c r="AC823" s="2"/>
      <c r="AD823" s="2" t="s">
        <v>74</v>
      </c>
      <c r="AE823" s="2" t="s">
        <v>74</v>
      </c>
      <c r="AF823" s="2"/>
      <c r="AG823" s="2"/>
      <c r="AH823" s="2"/>
      <c r="AI823" s="2"/>
      <c r="AJ823" s="2" t="s">
        <v>50</v>
      </c>
      <c r="AK823" s="2" t="s">
        <v>49</v>
      </c>
    </row>
    <row r="824" spans="1:37" ht="72" x14ac:dyDescent="0.3">
      <c r="A824" s="1">
        <v>979</v>
      </c>
      <c r="B824">
        <v>19124</v>
      </c>
      <c r="F824" s="2" t="s">
        <v>76</v>
      </c>
      <c r="G824" s="2" t="s">
        <v>72</v>
      </c>
      <c r="H824" s="2" t="s">
        <v>37</v>
      </c>
      <c r="I824" s="2" t="s">
        <v>75</v>
      </c>
      <c r="J824" s="2" t="s">
        <v>138</v>
      </c>
      <c r="K824" s="2" t="s">
        <v>328</v>
      </c>
      <c r="L824" s="2" t="s">
        <v>1328</v>
      </c>
      <c r="M824" s="2" t="s">
        <v>1329</v>
      </c>
      <c r="N824" s="3" t="s">
        <v>1327</v>
      </c>
      <c r="O824" s="2" t="s">
        <v>60</v>
      </c>
      <c r="P824" s="2" t="s">
        <v>65</v>
      </c>
      <c r="Q824" s="2"/>
      <c r="R824" s="2"/>
      <c r="S824" s="2"/>
      <c r="T824" s="2"/>
      <c r="U824">
        <v>0</v>
      </c>
      <c r="V824">
        <v>30</v>
      </c>
      <c r="W824" s="4">
        <v>46062</v>
      </c>
      <c r="X824" s="4">
        <v>46069</v>
      </c>
      <c r="Y824" s="4">
        <v>46069</v>
      </c>
      <c r="Z824" s="4">
        <v>46099</v>
      </c>
      <c r="AA824" s="3" t="s">
        <v>944</v>
      </c>
      <c r="AB824" s="3" t="s">
        <v>1081</v>
      </c>
      <c r="AC824" s="2"/>
      <c r="AD824" s="2" t="s">
        <v>74</v>
      </c>
      <c r="AE824" s="2" t="s">
        <v>94</v>
      </c>
      <c r="AF824" s="2"/>
      <c r="AG824" s="2"/>
      <c r="AH824" s="2"/>
      <c r="AI824" s="2"/>
      <c r="AJ824" s="2" t="s">
        <v>50</v>
      </c>
      <c r="AK824" s="2" t="s">
        <v>49</v>
      </c>
    </row>
    <row r="825" spans="1:37" ht="72" x14ac:dyDescent="0.3">
      <c r="A825" s="1">
        <v>980</v>
      </c>
      <c r="B825">
        <v>19125</v>
      </c>
      <c r="F825" s="2" t="s">
        <v>76</v>
      </c>
      <c r="G825" s="2" t="s">
        <v>72</v>
      </c>
      <c r="H825" s="2" t="s">
        <v>37</v>
      </c>
      <c r="I825" s="2" t="s">
        <v>75</v>
      </c>
      <c r="J825" s="2" t="s">
        <v>138</v>
      </c>
      <c r="K825" s="2" t="s">
        <v>328</v>
      </c>
      <c r="L825" s="2" t="s">
        <v>891</v>
      </c>
      <c r="M825" s="2" t="s">
        <v>892</v>
      </c>
      <c r="N825" s="3" t="s">
        <v>1330</v>
      </c>
      <c r="O825" s="2" t="s">
        <v>60</v>
      </c>
      <c r="P825" s="2" t="s">
        <v>65</v>
      </c>
      <c r="Q825" s="2"/>
      <c r="R825" s="2"/>
      <c r="S825" s="2"/>
      <c r="T825" s="2"/>
      <c r="U825">
        <v>0</v>
      </c>
      <c r="V825">
        <v>30</v>
      </c>
      <c r="W825" s="4">
        <v>46062</v>
      </c>
      <c r="X825" s="4">
        <v>46069</v>
      </c>
      <c r="Y825" s="4">
        <v>46069</v>
      </c>
      <c r="Z825" s="4">
        <v>46099</v>
      </c>
      <c r="AA825" s="3" t="s">
        <v>944</v>
      </c>
      <c r="AB825" s="3" t="s">
        <v>1081</v>
      </c>
      <c r="AC825" s="2"/>
      <c r="AD825" s="2" t="s">
        <v>74</v>
      </c>
      <c r="AE825" s="2" t="s">
        <v>94</v>
      </c>
      <c r="AF825" s="2"/>
      <c r="AG825" s="2"/>
      <c r="AH825" s="2"/>
      <c r="AI825" s="2"/>
      <c r="AJ825" s="2" t="s">
        <v>50</v>
      </c>
      <c r="AK825" s="2" t="s">
        <v>49</v>
      </c>
    </row>
    <row r="826" spans="1:37" ht="86.4" x14ac:dyDescent="0.3">
      <c r="A826" s="1">
        <v>981</v>
      </c>
      <c r="B826">
        <v>19126</v>
      </c>
      <c r="F826" s="2" t="s">
        <v>76</v>
      </c>
      <c r="G826" s="2" t="s">
        <v>72</v>
      </c>
      <c r="H826" s="2" t="s">
        <v>37</v>
      </c>
      <c r="I826" s="2" t="s">
        <v>75</v>
      </c>
      <c r="J826" s="2" t="s">
        <v>138</v>
      </c>
      <c r="K826" s="2" t="s">
        <v>328</v>
      </c>
      <c r="L826" s="2" t="s">
        <v>897</v>
      </c>
      <c r="M826" s="2" t="s">
        <v>898</v>
      </c>
      <c r="N826" s="3" t="s">
        <v>1331</v>
      </c>
      <c r="O826" s="2" t="s">
        <v>60</v>
      </c>
      <c r="P826" s="2" t="s">
        <v>65</v>
      </c>
      <c r="Q826" s="2"/>
      <c r="R826" s="2"/>
      <c r="S826" s="2"/>
      <c r="T826" s="2"/>
      <c r="U826">
        <v>0</v>
      </c>
      <c r="V826">
        <v>30</v>
      </c>
      <c r="W826" s="4">
        <v>46062</v>
      </c>
      <c r="X826" s="4">
        <v>46069</v>
      </c>
      <c r="Y826" s="4">
        <v>46069</v>
      </c>
      <c r="Z826" s="4">
        <v>46099</v>
      </c>
      <c r="AA826" s="3" t="s">
        <v>944</v>
      </c>
      <c r="AB826" s="3" t="s">
        <v>1081</v>
      </c>
      <c r="AC826" s="2"/>
      <c r="AD826" s="2" t="s">
        <v>74</v>
      </c>
      <c r="AE826" s="2" t="s">
        <v>94</v>
      </c>
      <c r="AF826" s="2"/>
      <c r="AG826" s="2"/>
      <c r="AH826" s="2"/>
      <c r="AI826" s="2"/>
      <c r="AJ826" s="2" t="s">
        <v>50</v>
      </c>
      <c r="AK826" s="2" t="s">
        <v>49</v>
      </c>
    </row>
    <row r="827" spans="1:37" ht="86.4" x14ac:dyDescent="0.3">
      <c r="A827" s="1">
        <v>982</v>
      </c>
      <c r="B827">
        <v>19127</v>
      </c>
      <c r="F827" s="2" t="s">
        <v>76</v>
      </c>
      <c r="G827" s="2" t="s">
        <v>78</v>
      </c>
      <c r="H827" s="2" t="s">
        <v>37</v>
      </c>
      <c r="I827" s="2" t="s">
        <v>75</v>
      </c>
      <c r="J827" s="2" t="s">
        <v>138</v>
      </c>
      <c r="K827" s="2" t="s">
        <v>328</v>
      </c>
      <c r="L827" s="2" t="s">
        <v>1332</v>
      </c>
      <c r="M827" s="2" t="s">
        <v>1333</v>
      </c>
      <c r="N827" s="3" t="s">
        <v>1331</v>
      </c>
      <c r="O827" s="2" t="s">
        <v>60</v>
      </c>
      <c r="P827" s="2" t="s">
        <v>65</v>
      </c>
      <c r="Q827" s="2"/>
      <c r="R827" s="2"/>
      <c r="S827" s="2"/>
      <c r="T827" s="2"/>
      <c r="U827">
        <v>0</v>
      </c>
      <c r="V827">
        <v>30</v>
      </c>
      <c r="W827" s="4">
        <v>46062</v>
      </c>
      <c r="X827" s="4">
        <v>46106</v>
      </c>
      <c r="Y827" s="4">
        <v>46106</v>
      </c>
      <c r="Z827" s="4">
        <v>46136</v>
      </c>
      <c r="AA827" s="3" t="s">
        <v>944</v>
      </c>
      <c r="AB827" s="3" t="s">
        <v>1711</v>
      </c>
      <c r="AC827" s="2"/>
      <c r="AD827" s="2" t="s">
        <v>74</v>
      </c>
      <c r="AE827" s="2" t="s">
        <v>95</v>
      </c>
      <c r="AF827" s="2"/>
      <c r="AG827" s="2"/>
      <c r="AH827" s="2"/>
      <c r="AI827" s="2"/>
      <c r="AJ827" s="2" t="s">
        <v>50</v>
      </c>
      <c r="AK827" s="2" t="s">
        <v>49</v>
      </c>
    </row>
    <row r="828" spans="1:37" ht="86.4" x14ac:dyDescent="0.3">
      <c r="A828" s="1">
        <v>983</v>
      </c>
      <c r="B828">
        <v>19128</v>
      </c>
      <c r="F828" s="2" t="s">
        <v>76</v>
      </c>
      <c r="G828" s="2" t="s">
        <v>78</v>
      </c>
      <c r="H828" s="2" t="s">
        <v>37</v>
      </c>
      <c r="I828" s="2" t="s">
        <v>75</v>
      </c>
      <c r="J828" s="2" t="s">
        <v>138</v>
      </c>
      <c r="K828" s="2" t="s">
        <v>328</v>
      </c>
      <c r="L828" s="2" t="s">
        <v>900</v>
      </c>
      <c r="M828" s="2" t="s">
        <v>901</v>
      </c>
      <c r="N828" s="3" t="s">
        <v>1331</v>
      </c>
      <c r="O828" s="2" t="s">
        <v>60</v>
      </c>
      <c r="P828" s="2" t="s">
        <v>65</v>
      </c>
      <c r="Q828" s="2"/>
      <c r="R828" s="2"/>
      <c r="S828" s="2"/>
      <c r="T828" s="2"/>
      <c r="U828">
        <v>0</v>
      </c>
      <c r="V828">
        <v>30</v>
      </c>
      <c r="W828" s="4">
        <v>46062</v>
      </c>
      <c r="X828" s="4">
        <v>46106</v>
      </c>
      <c r="Y828" s="4">
        <v>46106</v>
      </c>
      <c r="Z828" s="4">
        <v>46136</v>
      </c>
      <c r="AA828" s="3" t="s">
        <v>944</v>
      </c>
      <c r="AB828" s="3" t="s">
        <v>1711</v>
      </c>
      <c r="AC828" s="2"/>
      <c r="AD828" s="2" t="s">
        <v>74</v>
      </c>
      <c r="AE828" s="2" t="s">
        <v>95</v>
      </c>
      <c r="AF828" s="2"/>
      <c r="AG828" s="2"/>
      <c r="AH828" s="2"/>
      <c r="AI828" s="2"/>
      <c r="AJ828" s="2" t="s">
        <v>50</v>
      </c>
      <c r="AK828" s="2" t="s">
        <v>49</v>
      </c>
    </row>
    <row r="829" spans="1:37" ht="86.4" x14ac:dyDescent="0.3">
      <c r="A829" s="1">
        <v>984</v>
      </c>
      <c r="B829">
        <v>19129</v>
      </c>
      <c r="F829" s="2" t="s">
        <v>76</v>
      </c>
      <c r="G829" s="2" t="s">
        <v>78</v>
      </c>
      <c r="H829" s="2" t="s">
        <v>37</v>
      </c>
      <c r="I829" s="2" t="s">
        <v>75</v>
      </c>
      <c r="J829" s="2" t="s">
        <v>138</v>
      </c>
      <c r="K829" s="2" t="s">
        <v>328</v>
      </c>
      <c r="L829" s="2" t="s">
        <v>1334</v>
      </c>
      <c r="M829" s="2" t="s">
        <v>1335</v>
      </c>
      <c r="N829" s="3" t="s">
        <v>1331</v>
      </c>
      <c r="O829" s="2" t="s">
        <v>60</v>
      </c>
      <c r="P829" s="2" t="s">
        <v>65</v>
      </c>
      <c r="Q829" s="2"/>
      <c r="R829" s="2"/>
      <c r="S829" s="2"/>
      <c r="T829" s="2"/>
      <c r="U829">
        <v>0</v>
      </c>
      <c r="V829">
        <v>30</v>
      </c>
      <c r="W829" s="4">
        <v>46062</v>
      </c>
      <c r="X829" s="4">
        <v>46106</v>
      </c>
      <c r="Y829" s="4">
        <v>46106</v>
      </c>
      <c r="Z829" s="4">
        <v>46136</v>
      </c>
      <c r="AA829" s="3" t="s">
        <v>944</v>
      </c>
      <c r="AB829" s="3" t="s">
        <v>1711</v>
      </c>
      <c r="AC829" s="2"/>
      <c r="AD829" s="2" t="s">
        <v>74</v>
      </c>
      <c r="AE829" s="2" t="s">
        <v>95</v>
      </c>
      <c r="AF829" s="2"/>
      <c r="AG829" s="2"/>
      <c r="AH829" s="2"/>
      <c r="AI829" s="2"/>
      <c r="AJ829" s="2" t="s">
        <v>50</v>
      </c>
      <c r="AK829" s="2" t="s">
        <v>49</v>
      </c>
    </row>
    <row r="830" spans="1:37" ht="86.4" x14ac:dyDescent="0.3">
      <c r="A830" s="1">
        <v>985</v>
      </c>
      <c r="B830">
        <v>19130</v>
      </c>
      <c r="F830" s="2" t="s">
        <v>76</v>
      </c>
      <c r="G830" s="2" t="s">
        <v>78</v>
      </c>
      <c r="H830" s="2" t="s">
        <v>37</v>
      </c>
      <c r="I830" s="2" t="s">
        <v>75</v>
      </c>
      <c r="J830" s="2" t="s">
        <v>138</v>
      </c>
      <c r="K830" s="2" t="s">
        <v>328</v>
      </c>
      <c r="L830" s="2" t="s">
        <v>904</v>
      </c>
      <c r="M830" s="2" t="s">
        <v>905</v>
      </c>
      <c r="N830" s="3" t="s">
        <v>1336</v>
      </c>
      <c r="O830" s="2" t="s">
        <v>60</v>
      </c>
      <c r="P830" s="2" t="s">
        <v>65</v>
      </c>
      <c r="Q830" s="2"/>
      <c r="R830" s="2"/>
      <c r="S830" s="2"/>
      <c r="T830" s="2"/>
      <c r="U830">
        <v>0</v>
      </c>
      <c r="V830">
        <v>30</v>
      </c>
      <c r="W830" s="4">
        <v>46062</v>
      </c>
      <c r="X830" s="4">
        <v>46106</v>
      </c>
      <c r="Y830" s="4">
        <v>46106</v>
      </c>
      <c r="Z830" s="4">
        <v>46136</v>
      </c>
      <c r="AA830" s="3" t="s">
        <v>944</v>
      </c>
      <c r="AB830" s="3" t="s">
        <v>1711</v>
      </c>
      <c r="AC830" s="2"/>
      <c r="AD830" s="2" t="s">
        <v>74</v>
      </c>
      <c r="AE830" s="2" t="s">
        <v>95</v>
      </c>
      <c r="AF830" s="2"/>
      <c r="AG830" s="2"/>
      <c r="AH830" s="2"/>
      <c r="AI830" s="2"/>
      <c r="AJ830" s="2" t="s">
        <v>50</v>
      </c>
      <c r="AK830" s="2" t="s">
        <v>49</v>
      </c>
    </row>
    <row r="831" spans="1:37" ht="72" x14ac:dyDescent="0.3">
      <c r="A831" s="1">
        <v>986</v>
      </c>
      <c r="B831">
        <v>19131</v>
      </c>
      <c r="F831" s="2" t="s">
        <v>76</v>
      </c>
      <c r="G831" s="2" t="s">
        <v>78</v>
      </c>
      <c r="H831" s="2" t="s">
        <v>37</v>
      </c>
      <c r="I831" s="2" t="s">
        <v>75</v>
      </c>
      <c r="J831" s="2" t="s">
        <v>138</v>
      </c>
      <c r="K831" s="2" t="s">
        <v>328</v>
      </c>
      <c r="L831" s="2" t="s">
        <v>907</v>
      </c>
      <c r="M831" s="2" t="s">
        <v>908</v>
      </c>
      <c r="N831" s="3" t="s">
        <v>1330</v>
      </c>
      <c r="O831" s="2" t="s">
        <v>60</v>
      </c>
      <c r="P831" s="2" t="s">
        <v>65</v>
      </c>
      <c r="Q831" s="2"/>
      <c r="R831" s="2"/>
      <c r="S831" s="2"/>
      <c r="T831" s="2"/>
      <c r="U831">
        <v>0</v>
      </c>
      <c r="V831">
        <v>30</v>
      </c>
      <c r="W831" s="4">
        <v>46062</v>
      </c>
      <c r="X831" s="4">
        <v>46106</v>
      </c>
      <c r="Y831" s="4">
        <v>46106</v>
      </c>
      <c r="Z831" s="4">
        <v>46136</v>
      </c>
      <c r="AA831" s="3" t="s">
        <v>944</v>
      </c>
      <c r="AB831" s="3" t="s">
        <v>1711</v>
      </c>
      <c r="AC831" s="2"/>
      <c r="AD831" s="2" t="s">
        <v>74</v>
      </c>
      <c r="AE831" s="2" t="s">
        <v>95</v>
      </c>
      <c r="AF831" s="2"/>
      <c r="AG831" s="2"/>
      <c r="AH831" s="2"/>
      <c r="AI831" s="2"/>
      <c r="AJ831" s="2" t="s">
        <v>50</v>
      </c>
      <c r="AK831" s="2" t="s">
        <v>49</v>
      </c>
    </row>
    <row r="832" spans="1:37" ht="86.4" x14ac:dyDescent="0.3">
      <c r="A832" s="1">
        <v>987</v>
      </c>
      <c r="B832">
        <v>19132</v>
      </c>
      <c r="F832" s="2" t="s">
        <v>76</v>
      </c>
      <c r="G832" s="2" t="s">
        <v>78</v>
      </c>
      <c r="H832" s="2" t="s">
        <v>37</v>
      </c>
      <c r="I832" s="2" t="s">
        <v>75</v>
      </c>
      <c r="J832" s="2" t="s">
        <v>138</v>
      </c>
      <c r="K832" s="2" t="s">
        <v>328</v>
      </c>
      <c r="L832" s="2" t="s">
        <v>910</v>
      </c>
      <c r="M832" s="2" t="s">
        <v>911</v>
      </c>
      <c r="N832" s="3" t="s">
        <v>1337</v>
      </c>
      <c r="O832" s="2" t="s">
        <v>60</v>
      </c>
      <c r="P832" s="2" t="s">
        <v>65</v>
      </c>
      <c r="Q832" s="2"/>
      <c r="R832" s="2"/>
      <c r="S832" s="2"/>
      <c r="T832" s="2"/>
      <c r="U832">
        <v>0</v>
      </c>
      <c r="V832">
        <v>30</v>
      </c>
      <c r="W832" s="4">
        <v>46062</v>
      </c>
      <c r="X832" s="4">
        <v>46106</v>
      </c>
      <c r="Y832" s="4">
        <v>46106</v>
      </c>
      <c r="Z832" s="4">
        <v>46136</v>
      </c>
      <c r="AA832" s="3" t="s">
        <v>944</v>
      </c>
      <c r="AB832" s="3" t="s">
        <v>1711</v>
      </c>
      <c r="AC832" s="2"/>
      <c r="AD832" s="2" t="s">
        <v>74</v>
      </c>
      <c r="AE832" s="2" t="s">
        <v>95</v>
      </c>
      <c r="AF832" s="2"/>
      <c r="AG832" s="2"/>
      <c r="AH832" s="2"/>
      <c r="AI832" s="2"/>
      <c r="AJ832" s="2" t="s">
        <v>50</v>
      </c>
      <c r="AK832" s="2" t="s">
        <v>49</v>
      </c>
    </row>
    <row r="833" spans="1:37" ht="86.4" x14ac:dyDescent="0.3">
      <c r="A833" s="1">
        <v>988</v>
      </c>
      <c r="B833">
        <v>19134</v>
      </c>
      <c r="F833" s="2" t="s">
        <v>76</v>
      </c>
      <c r="G833" s="2" t="s">
        <v>78</v>
      </c>
      <c r="H833" s="2" t="s">
        <v>37</v>
      </c>
      <c r="I833" s="2" t="s">
        <v>75</v>
      </c>
      <c r="J833" s="2" t="s">
        <v>138</v>
      </c>
      <c r="K833" s="2" t="s">
        <v>328</v>
      </c>
      <c r="L833" s="2" t="s">
        <v>1338</v>
      </c>
      <c r="M833" s="2" t="s">
        <v>1339</v>
      </c>
      <c r="N833" s="3" t="s">
        <v>1337</v>
      </c>
      <c r="O833" s="2" t="s">
        <v>60</v>
      </c>
      <c r="P833" s="2" t="s">
        <v>65</v>
      </c>
      <c r="Q833" s="2"/>
      <c r="R833" s="2"/>
      <c r="S833" s="2"/>
      <c r="T833" s="2"/>
      <c r="U833">
        <v>0</v>
      </c>
      <c r="V833">
        <v>30</v>
      </c>
      <c r="W833" s="4">
        <v>46062</v>
      </c>
      <c r="X833" s="4">
        <v>46106</v>
      </c>
      <c r="Y833" s="4">
        <v>46106</v>
      </c>
      <c r="Z833" s="4">
        <v>46136</v>
      </c>
      <c r="AA833" s="3" t="s">
        <v>944</v>
      </c>
      <c r="AB833" s="3" t="s">
        <v>1711</v>
      </c>
      <c r="AC833" s="2"/>
      <c r="AD833" s="2" t="s">
        <v>74</v>
      </c>
      <c r="AE833" s="2" t="s">
        <v>95</v>
      </c>
      <c r="AF833" s="2"/>
      <c r="AG833" s="2"/>
      <c r="AH833" s="2"/>
      <c r="AI833" s="2"/>
      <c r="AJ833" s="2" t="s">
        <v>50</v>
      </c>
      <c r="AK833" s="2" t="s">
        <v>49</v>
      </c>
    </row>
    <row r="834" spans="1:37" ht="86.4" x14ac:dyDescent="0.3">
      <c r="A834" s="1">
        <v>989</v>
      </c>
      <c r="B834">
        <v>19136</v>
      </c>
      <c r="F834" s="2" t="s">
        <v>76</v>
      </c>
      <c r="G834" s="2" t="s">
        <v>78</v>
      </c>
      <c r="H834" s="2" t="s">
        <v>37</v>
      </c>
      <c r="I834" s="2" t="s">
        <v>75</v>
      </c>
      <c r="J834" s="2" t="s">
        <v>138</v>
      </c>
      <c r="K834" s="2" t="s">
        <v>328</v>
      </c>
      <c r="L834" s="2" t="s">
        <v>1340</v>
      </c>
      <c r="M834" s="2" t="s">
        <v>1341</v>
      </c>
      <c r="N834" s="3" t="s">
        <v>1337</v>
      </c>
      <c r="O834" s="2" t="s">
        <v>60</v>
      </c>
      <c r="P834" s="2" t="s">
        <v>65</v>
      </c>
      <c r="Q834" s="2"/>
      <c r="R834" s="2"/>
      <c r="S834" s="2"/>
      <c r="T834" s="2"/>
      <c r="U834">
        <v>0</v>
      </c>
      <c r="V834">
        <v>30</v>
      </c>
      <c r="W834" s="4">
        <v>46062</v>
      </c>
      <c r="X834" s="4">
        <v>46106</v>
      </c>
      <c r="Y834" s="4">
        <v>46106</v>
      </c>
      <c r="Z834" s="4">
        <v>46136</v>
      </c>
      <c r="AA834" s="3" t="s">
        <v>944</v>
      </c>
      <c r="AB834" s="3" t="s">
        <v>1711</v>
      </c>
      <c r="AC834" s="2"/>
      <c r="AD834" s="2" t="s">
        <v>74</v>
      </c>
      <c r="AE834" s="2" t="s">
        <v>95</v>
      </c>
      <c r="AF834" s="2"/>
      <c r="AG834" s="2"/>
      <c r="AH834" s="2"/>
      <c r="AI834" s="2"/>
      <c r="AJ834" s="2" t="s">
        <v>50</v>
      </c>
      <c r="AK834" s="2" t="s">
        <v>49</v>
      </c>
    </row>
    <row r="835" spans="1:37" ht="86.4" x14ac:dyDescent="0.3">
      <c r="A835" s="1">
        <v>990</v>
      </c>
      <c r="B835">
        <v>19135</v>
      </c>
      <c r="F835" s="2" t="s">
        <v>76</v>
      </c>
      <c r="G835" s="2" t="s">
        <v>78</v>
      </c>
      <c r="H835" s="2" t="s">
        <v>37</v>
      </c>
      <c r="I835" s="2" t="s">
        <v>75</v>
      </c>
      <c r="J835" s="2" t="s">
        <v>138</v>
      </c>
      <c r="K835" s="2" t="s">
        <v>328</v>
      </c>
      <c r="L835" s="2" t="s">
        <v>1342</v>
      </c>
      <c r="M835" s="2" t="s">
        <v>1343</v>
      </c>
      <c r="N835" s="3" t="s">
        <v>1337</v>
      </c>
      <c r="O835" s="2" t="s">
        <v>60</v>
      </c>
      <c r="P835" s="2" t="s">
        <v>65</v>
      </c>
      <c r="Q835" s="2"/>
      <c r="R835" s="2"/>
      <c r="S835" s="2"/>
      <c r="T835" s="2"/>
      <c r="U835">
        <v>0</v>
      </c>
      <c r="V835">
        <v>30</v>
      </c>
      <c r="W835" s="4">
        <v>46062</v>
      </c>
      <c r="X835" s="4">
        <v>46106</v>
      </c>
      <c r="Y835" s="4">
        <v>46106</v>
      </c>
      <c r="Z835" s="4">
        <v>46136</v>
      </c>
      <c r="AA835" s="3" t="s">
        <v>944</v>
      </c>
      <c r="AB835" s="3" t="s">
        <v>1711</v>
      </c>
      <c r="AC835" s="2"/>
      <c r="AD835" s="2" t="s">
        <v>74</v>
      </c>
      <c r="AE835" s="2" t="s">
        <v>95</v>
      </c>
      <c r="AF835" s="2"/>
      <c r="AG835" s="2"/>
      <c r="AH835" s="2"/>
      <c r="AI835" s="2"/>
      <c r="AJ835" s="2" t="s">
        <v>50</v>
      </c>
      <c r="AK835" s="2" t="s">
        <v>49</v>
      </c>
    </row>
    <row r="836" spans="1:37" ht="86.4" x14ac:dyDescent="0.3">
      <c r="A836" s="1">
        <v>991</v>
      </c>
      <c r="B836">
        <v>19138</v>
      </c>
      <c r="F836" s="2" t="s">
        <v>76</v>
      </c>
      <c r="G836" s="2" t="s">
        <v>78</v>
      </c>
      <c r="H836" s="2" t="s">
        <v>37</v>
      </c>
      <c r="I836" s="2" t="s">
        <v>75</v>
      </c>
      <c r="J836" s="2" t="s">
        <v>138</v>
      </c>
      <c r="K836" s="2" t="s">
        <v>328</v>
      </c>
      <c r="L836" s="2" t="s">
        <v>1344</v>
      </c>
      <c r="M836" s="2" t="s">
        <v>1345</v>
      </c>
      <c r="N836" s="3" t="s">
        <v>1346</v>
      </c>
      <c r="O836" s="2" t="s">
        <v>60</v>
      </c>
      <c r="P836" s="2" t="s">
        <v>65</v>
      </c>
      <c r="Q836" s="2"/>
      <c r="R836" s="2"/>
      <c r="S836" s="2"/>
      <c r="T836" s="2"/>
      <c r="U836">
        <v>0</v>
      </c>
      <c r="V836">
        <v>30</v>
      </c>
      <c r="W836" s="4">
        <v>46062</v>
      </c>
      <c r="X836" s="4">
        <v>46100</v>
      </c>
      <c r="Y836" s="4">
        <v>46100</v>
      </c>
      <c r="Z836" s="4">
        <v>46130</v>
      </c>
      <c r="AA836" s="3" t="s">
        <v>944</v>
      </c>
      <c r="AB836" s="3" t="s">
        <v>1739</v>
      </c>
      <c r="AC836" s="2"/>
      <c r="AD836" s="2" t="s">
        <v>74</v>
      </c>
      <c r="AE836" s="2" t="s">
        <v>74</v>
      </c>
      <c r="AF836" s="2"/>
      <c r="AG836" s="2"/>
      <c r="AH836" s="2"/>
      <c r="AI836" s="2"/>
      <c r="AJ836" s="2" t="s">
        <v>50</v>
      </c>
      <c r="AK836" s="2" t="s">
        <v>49</v>
      </c>
    </row>
    <row r="837" spans="1:37" ht="86.4" x14ac:dyDescent="0.3">
      <c r="A837" s="1">
        <v>992</v>
      </c>
      <c r="B837">
        <v>19140</v>
      </c>
      <c r="F837" s="2" t="s">
        <v>76</v>
      </c>
      <c r="G837" s="2" t="s">
        <v>78</v>
      </c>
      <c r="H837" s="2" t="s">
        <v>37</v>
      </c>
      <c r="I837" s="2" t="s">
        <v>75</v>
      </c>
      <c r="J837" s="2" t="s">
        <v>138</v>
      </c>
      <c r="K837" s="2" t="s">
        <v>328</v>
      </c>
      <c r="L837" s="2" t="s">
        <v>1347</v>
      </c>
      <c r="M837" s="2" t="s">
        <v>1348</v>
      </c>
      <c r="N837" s="3" t="s">
        <v>1346</v>
      </c>
      <c r="O837" s="2" t="s">
        <v>60</v>
      </c>
      <c r="P837" s="2" t="s">
        <v>65</v>
      </c>
      <c r="Q837" s="2"/>
      <c r="R837" s="2"/>
      <c r="S837" s="2"/>
      <c r="T837" s="2"/>
      <c r="U837">
        <v>0</v>
      </c>
      <c r="V837">
        <v>30</v>
      </c>
      <c r="W837" s="4">
        <v>46062</v>
      </c>
      <c r="X837" s="4">
        <v>46100</v>
      </c>
      <c r="Y837" s="4">
        <v>46100</v>
      </c>
      <c r="Z837" s="4">
        <v>46130</v>
      </c>
      <c r="AA837" s="3" t="s">
        <v>944</v>
      </c>
      <c r="AB837" s="3" t="s">
        <v>1739</v>
      </c>
      <c r="AC837" s="2"/>
      <c r="AD837" s="2" t="s">
        <v>74</v>
      </c>
      <c r="AE837" s="2" t="s">
        <v>74</v>
      </c>
      <c r="AF837" s="2"/>
      <c r="AG837" s="2"/>
      <c r="AH837" s="2"/>
      <c r="AI837" s="2"/>
      <c r="AJ837" s="2" t="s">
        <v>50</v>
      </c>
      <c r="AK837" s="2" t="s">
        <v>49</v>
      </c>
    </row>
    <row r="838" spans="1:37" ht="100.8" x14ac:dyDescent="0.3">
      <c r="A838" s="1">
        <v>993</v>
      </c>
      <c r="B838">
        <v>19139</v>
      </c>
      <c r="F838" s="2" t="s">
        <v>76</v>
      </c>
      <c r="G838" s="2" t="s">
        <v>78</v>
      </c>
      <c r="H838" s="2" t="s">
        <v>37</v>
      </c>
      <c r="I838" s="2" t="s">
        <v>75</v>
      </c>
      <c r="J838" s="2" t="s">
        <v>138</v>
      </c>
      <c r="K838" s="2" t="s">
        <v>328</v>
      </c>
      <c r="L838" s="2" t="s">
        <v>888</v>
      </c>
      <c r="M838" s="2" t="s">
        <v>889</v>
      </c>
      <c r="N838" s="3" t="s">
        <v>1349</v>
      </c>
      <c r="O838" s="2" t="s">
        <v>60</v>
      </c>
      <c r="P838" s="2" t="s">
        <v>65</v>
      </c>
      <c r="Q838" s="2"/>
      <c r="R838" s="2"/>
      <c r="S838" s="2"/>
      <c r="T838" s="2"/>
      <c r="U838">
        <v>0</v>
      </c>
      <c r="V838">
        <v>30</v>
      </c>
      <c r="W838" s="4">
        <v>46062</v>
      </c>
      <c r="X838" s="4">
        <v>46100</v>
      </c>
      <c r="Y838" s="4">
        <v>46100</v>
      </c>
      <c r="Z838" s="4">
        <v>46130</v>
      </c>
      <c r="AA838" s="3" t="s">
        <v>944</v>
      </c>
      <c r="AB838" s="3" t="s">
        <v>1739</v>
      </c>
      <c r="AC838" s="2"/>
      <c r="AD838" s="2" t="s">
        <v>74</v>
      </c>
      <c r="AE838" s="2" t="s">
        <v>74</v>
      </c>
      <c r="AF838" s="2"/>
      <c r="AG838" s="2"/>
      <c r="AH838" s="2"/>
      <c r="AI838" s="2"/>
      <c r="AJ838" s="2" t="s">
        <v>50</v>
      </c>
      <c r="AK838" s="2" t="s">
        <v>49</v>
      </c>
    </row>
    <row r="839" spans="1:37" ht="72" x14ac:dyDescent="0.3">
      <c r="A839" s="1">
        <v>994</v>
      </c>
      <c r="B839">
        <v>19141</v>
      </c>
      <c r="F839" s="2" t="s">
        <v>76</v>
      </c>
      <c r="G839" s="2" t="s">
        <v>78</v>
      </c>
      <c r="H839" s="2" t="s">
        <v>37</v>
      </c>
      <c r="I839" s="2" t="s">
        <v>75</v>
      </c>
      <c r="J839" s="2" t="s">
        <v>138</v>
      </c>
      <c r="K839" s="2" t="s">
        <v>328</v>
      </c>
      <c r="L839" s="2" t="s">
        <v>1350</v>
      </c>
      <c r="M839" s="2" t="s">
        <v>1351</v>
      </c>
      <c r="N839" s="3" t="s">
        <v>1352</v>
      </c>
      <c r="O839" s="2" t="s">
        <v>60</v>
      </c>
      <c r="P839" s="2" t="s">
        <v>65</v>
      </c>
      <c r="Q839" s="2"/>
      <c r="R839" s="2"/>
      <c r="S839" s="2"/>
      <c r="T839" s="2"/>
      <c r="U839">
        <v>0</v>
      </c>
      <c r="V839">
        <v>30</v>
      </c>
      <c r="W839" s="4">
        <v>46062</v>
      </c>
      <c r="X839" s="4">
        <v>46100</v>
      </c>
      <c r="Y839" s="4">
        <v>46100</v>
      </c>
      <c r="Z839" s="4">
        <v>46130</v>
      </c>
      <c r="AA839" s="3" t="s">
        <v>944</v>
      </c>
      <c r="AB839" s="3" t="s">
        <v>1739</v>
      </c>
      <c r="AC839" s="2"/>
      <c r="AD839" s="2" t="s">
        <v>74</v>
      </c>
      <c r="AE839" s="2" t="s">
        <v>74</v>
      </c>
      <c r="AF839" s="2"/>
      <c r="AG839" s="2"/>
      <c r="AH839" s="2"/>
      <c r="AI839" s="2"/>
      <c r="AJ839" s="2" t="s">
        <v>50</v>
      </c>
      <c r="AK839" s="2" t="s">
        <v>49</v>
      </c>
    </row>
    <row r="840" spans="1:37" ht="72" x14ac:dyDescent="0.3">
      <c r="A840" s="1">
        <v>995</v>
      </c>
      <c r="B840">
        <v>19142</v>
      </c>
      <c r="F840" s="2" t="s">
        <v>76</v>
      </c>
      <c r="G840" s="2" t="s">
        <v>78</v>
      </c>
      <c r="H840" s="2" t="s">
        <v>37</v>
      </c>
      <c r="I840" s="2" t="s">
        <v>75</v>
      </c>
      <c r="J840" s="2" t="s">
        <v>138</v>
      </c>
      <c r="K840" s="2" t="s">
        <v>328</v>
      </c>
      <c r="L840" s="2" t="s">
        <v>356</v>
      </c>
      <c r="M840" s="2" t="s">
        <v>357</v>
      </c>
      <c r="N840" s="3" t="s">
        <v>1352</v>
      </c>
      <c r="O840" s="2" t="s">
        <v>60</v>
      </c>
      <c r="P840" s="2" t="s">
        <v>65</v>
      </c>
      <c r="Q840" s="2"/>
      <c r="R840" s="2"/>
      <c r="S840" s="2"/>
      <c r="T840" s="2"/>
      <c r="U840">
        <v>0</v>
      </c>
      <c r="V840">
        <v>30</v>
      </c>
      <c r="W840" s="4">
        <v>46062</v>
      </c>
      <c r="X840" s="4">
        <v>46100</v>
      </c>
      <c r="Y840" s="4">
        <v>46100</v>
      </c>
      <c r="Z840" s="4">
        <v>46130</v>
      </c>
      <c r="AA840" s="3" t="s">
        <v>944</v>
      </c>
      <c r="AB840" s="3" t="s">
        <v>1739</v>
      </c>
      <c r="AC840" s="2"/>
      <c r="AD840" s="2" t="s">
        <v>74</v>
      </c>
      <c r="AE840" s="2" t="s">
        <v>74</v>
      </c>
      <c r="AF840" s="2"/>
      <c r="AG840" s="2"/>
      <c r="AH840" s="2"/>
      <c r="AI840" s="2"/>
      <c r="AJ840" s="2" t="s">
        <v>50</v>
      </c>
      <c r="AK840" s="2" t="s">
        <v>49</v>
      </c>
    </row>
    <row r="841" spans="1:37" ht="28.8" x14ac:dyDescent="0.3">
      <c r="A841" s="1">
        <v>996</v>
      </c>
      <c r="B841">
        <v>18907</v>
      </c>
      <c r="F841" s="2" t="s">
        <v>76</v>
      </c>
      <c r="G841" s="2" t="s">
        <v>78</v>
      </c>
      <c r="H841" s="2" t="s">
        <v>37</v>
      </c>
      <c r="I841" s="2" t="s">
        <v>46</v>
      </c>
      <c r="J841" s="2" t="s">
        <v>320</v>
      </c>
      <c r="K841" s="2" t="s">
        <v>757</v>
      </c>
      <c r="L841" s="2" t="s">
        <v>706</v>
      </c>
      <c r="M841" s="2" t="s">
        <v>771</v>
      </c>
      <c r="N841" s="3" t="s">
        <v>1353</v>
      </c>
      <c r="O841" s="2" t="s">
        <v>53</v>
      </c>
      <c r="P841" s="2" t="s">
        <v>65</v>
      </c>
      <c r="Q841" s="2"/>
      <c r="R841" s="2" t="s">
        <v>1283</v>
      </c>
      <c r="S841" s="2" t="s">
        <v>1284</v>
      </c>
      <c r="T841" s="2"/>
      <c r="U841">
        <v>0</v>
      </c>
      <c r="V841">
        <v>720</v>
      </c>
      <c r="W841" s="4">
        <v>46087</v>
      </c>
      <c r="X841" s="4">
        <v>46090</v>
      </c>
      <c r="Y841" s="4">
        <v>46090</v>
      </c>
      <c r="Z841" s="4">
        <v>46810</v>
      </c>
      <c r="AA841" s="3"/>
      <c r="AB841" s="3" t="s">
        <v>1740</v>
      </c>
      <c r="AC841" s="2"/>
      <c r="AD841" s="2" t="s">
        <v>117</v>
      </c>
      <c r="AE841" s="2" t="s">
        <v>118</v>
      </c>
      <c r="AF841" s="2"/>
      <c r="AG841" s="2"/>
      <c r="AH841" s="2"/>
      <c r="AI841" s="2"/>
      <c r="AJ841" s="2" t="s">
        <v>50</v>
      </c>
      <c r="AK841" s="2" t="s">
        <v>49</v>
      </c>
    </row>
    <row r="842" spans="1:37" ht="57.6" x14ac:dyDescent="0.3">
      <c r="A842" s="1">
        <v>997</v>
      </c>
      <c r="B842">
        <v>18108</v>
      </c>
      <c r="F842" s="2" t="s">
        <v>76</v>
      </c>
      <c r="G842" s="2" t="s">
        <v>72</v>
      </c>
      <c r="H842" s="2" t="s">
        <v>37</v>
      </c>
      <c r="I842" s="2" t="s">
        <v>75</v>
      </c>
      <c r="J842" s="2" t="s">
        <v>138</v>
      </c>
      <c r="K842" s="2" t="s">
        <v>328</v>
      </c>
      <c r="L842" s="2" t="s">
        <v>1354</v>
      </c>
      <c r="M842" s="2" t="s">
        <v>1355</v>
      </c>
      <c r="N842" s="3" t="s">
        <v>1356</v>
      </c>
      <c r="O842" s="2" t="s">
        <v>60</v>
      </c>
      <c r="P842" s="2" t="s">
        <v>65</v>
      </c>
      <c r="Q842" s="2"/>
      <c r="R842" s="2"/>
      <c r="S842" s="2"/>
      <c r="T842" s="2"/>
      <c r="U842">
        <v>0</v>
      </c>
      <c r="V842">
        <v>30</v>
      </c>
      <c r="W842" s="4">
        <v>46062</v>
      </c>
      <c r="X842" s="4"/>
      <c r="Y842" s="4">
        <v>46062</v>
      </c>
      <c r="Z842" s="4">
        <v>46092</v>
      </c>
      <c r="AA842" s="3" t="s">
        <v>944</v>
      </c>
      <c r="AB842" s="3" t="s">
        <v>1146</v>
      </c>
      <c r="AC842" s="2"/>
      <c r="AD842" s="2" t="s">
        <v>74</v>
      </c>
      <c r="AE842" s="2" t="s">
        <v>74</v>
      </c>
      <c r="AF842" s="2"/>
      <c r="AG842" s="2"/>
      <c r="AH842" s="2"/>
      <c r="AI842" s="2"/>
      <c r="AJ842" s="2" t="s">
        <v>50</v>
      </c>
      <c r="AK842" s="2" t="s">
        <v>49</v>
      </c>
    </row>
    <row r="843" spans="1:37" ht="115.2" x14ac:dyDescent="0.3">
      <c r="A843" s="1">
        <v>998</v>
      </c>
      <c r="B843">
        <v>19143</v>
      </c>
      <c r="F843" s="2" t="s">
        <v>76</v>
      </c>
      <c r="G843" s="2" t="s">
        <v>78</v>
      </c>
      <c r="H843" s="2" t="s">
        <v>37</v>
      </c>
      <c r="I843" s="2" t="s">
        <v>75</v>
      </c>
      <c r="J843" s="2" t="s">
        <v>138</v>
      </c>
      <c r="K843" s="2" t="s">
        <v>328</v>
      </c>
      <c r="L843" s="2" t="s">
        <v>338</v>
      </c>
      <c r="M843" s="2" t="s">
        <v>339</v>
      </c>
      <c r="N843" s="3" t="s">
        <v>1357</v>
      </c>
      <c r="O843" s="2" t="s">
        <v>60</v>
      </c>
      <c r="P843" s="2" t="s">
        <v>65</v>
      </c>
      <c r="Q843" s="2"/>
      <c r="R843" s="2"/>
      <c r="S843" s="2"/>
      <c r="T843" s="2"/>
      <c r="U843">
        <v>0</v>
      </c>
      <c r="V843">
        <v>90</v>
      </c>
      <c r="W843" s="4">
        <v>46062</v>
      </c>
      <c r="X843" s="4">
        <v>46100</v>
      </c>
      <c r="Y843" s="4">
        <v>46100</v>
      </c>
      <c r="Z843" s="4">
        <v>46190</v>
      </c>
      <c r="AA843" s="3" t="s">
        <v>944</v>
      </c>
      <c r="AB843" s="3" t="s">
        <v>1718</v>
      </c>
      <c r="AC843" s="2"/>
      <c r="AD843" s="2" t="s">
        <v>74</v>
      </c>
      <c r="AE843" s="2" t="s">
        <v>74</v>
      </c>
      <c r="AF843" s="2"/>
      <c r="AG843" s="2"/>
      <c r="AH843" s="2"/>
      <c r="AI843" s="2"/>
      <c r="AJ843" s="2" t="s">
        <v>50</v>
      </c>
      <c r="AK843" s="2" t="s">
        <v>49</v>
      </c>
    </row>
    <row r="844" spans="1:37" ht="115.2" x14ac:dyDescent="0.3">
      <c r="A844" s="1">
        <v>999</v>
      </c>
      <c r="B844">
        <v>19144</v>
      </c>
      <c r="F844" s="2" t="s">
        <v>76</v>
      </c>
      <c r="G844" s="2" t="s">
        <v>78</v>
      </c>
      <c r="H844" s="2" t="s">
        <v>37</v>
      </c>
      <c r="I844" s="2" t="s">
        <v>75</v>
      </c>
      <c r="J844" s="2" t="s">
        <v>138</v>
      </c>
      <c r="K844" s="2" t="s">
        <v>328</v>
      </c>
      <c r="L844" s="2" t="s">
        <v>329</v>
      </c>
      <c r="M844" s="2" t="s">
        <v>330</v>
      </c>
      <c r="N844" s="3" t="s">
        <v>1357</v>
      </c>
      <c r="O844" s="2" t="s">
        <v>60</v>
      </c>
      <c r="P844" s="2" t="s">
        <v>65</v>
      </c>
      <c r="Q844" s="2"/>
      <c r="R844" s="2"/>
      <c r="S844" s="2"/>
      <c r="T844" s="2"/>
      <c r="U844">
        <v>0</v>
      </c>
      <c r="V844">
        <v>90</v>
      </c>
      <c r="W844" s="4">
        <v>46062</v>
      </c>
      <c r="X844" s="4">
        <v>46100</v>
      </c>
      <c r="Y844" s="4">
        <v>46100</v>
      </c>
      <c r="Z844" s="4">
        <v>46190</v>
      </c>
      <c r="AA844" s="3" t="s">
        <v>944</v>
      </c>
      <c r="AB844" s="3" t="s">
        <v>1718</v>
      </c>
      <c r="AC844" s="2"/>
      <c r="AD844" s="2" t="s">
        <v>74</v>
      </c>
      <c r="AE844" s="2" t="s">
        <v>74</v>
      </c>
      <c r="AF844" s="2"/>
      <c r="AG844" s="2"/>
      <c r="AH844" s="2"/>
      <c r="AI844" s="2"/>
      <c r="AJ844" s="2" t="s">
        <v>50</v>
      </c>
      <c r="AK844" s="2" t="s">
        <v>49</v>
      </c>
    </row>
    <row r="845" spans="1:37" ht="28.8" x14ac:dyDescent="0.3">
      <c r="A845" s="1">
        <v>1000</v>
      </c>
      <c r="B845">
        <v>18184</v>
      </c>
      <c r="F845" s="2" t="s">
        <v>76</v>
      </c>
      <c r="G845" s="2" t="s">
        <v>78</v>
      </c>
      <c r="H845" s="2" t="s">
        <v>37</v>
      </c>
      <c r="I845" s="2" t="s">
        <v>46</v>
      </c>
      <c r="J845" s="2" t="s">
        <v>442</v>
      </c>
      <c r="K845" s="2" t="s">
        <v>514</v>
      </c>
      <c r="L845" s="2" t="s">
        <v>588</v>
      </c>
      <c r="M845" s="2" t="s">
        <v>595</v>
      </c>
      <c r="N845" s="3" t="s">
        <v>1307</v>
      </c>
      <c r="O845" s="2" t="s">
        <v>174</v>
      </c>
      <c r="P845" s="2" t="s">
        <v>65</v>
      </c>
      <c r="Q845" s="2"/>
      <c r="R845" s="2"/>
      <c r="S845" s="2"/>
      <c r="T845" s="2"/>
      <c r="U845">
        <v>0</v>
      </c>
      <c r="V845">
        <v>360</v>
      </c>
      <c r="W845" s="4">
        <v>46043</v>
      </c>
      <c r="X845" s="4">
        <v>46067</v>
      </c>
      <c r="Y845" s="4">
        <v>46067</v>
      </c>
      <c r="Z845" s="4">
        <v>46427</v>
      </c>
      <c r="AA845" s="3"/>
      <c r="AB845" s="3" t="s">
        <v>1305</v>
      </c>
      <c r="AC845" s="2"/>
      <c r="AD845" s="2" t="s">
        <v>101</v>
      </c>
      <c r="AE845" s="2" t="s">
        <v>118</v>
      </c>
      <c r="AF845" s="2"/>
      <c r="AG845" s="2"/>
      <c r="AH845" s="2"/>
      <c r="AI845" s="2"/>
      <c r="AJ845" s="2" t="s">
        <v>50</v>
      </c>
      <c r="AK845" s="2" t="s">
        <v>49</v>
      </c>
    </row>
    <row r="846" spans="1:37" ht="28.8" x14ac:dyDescent="0.3">
      <c r="A846" s="1">
        <v>1001</v>
      </c>
      <c r="B846">
        <v>18185</v>
      </c>
      <c r="F846" s="2" t="s">
        <v>76</v>
      </c>
      <c r="G846" s="2" t="s">
        <v>78</v>
      </c>
      <c r="H846" s="2" t="s">
        <v>37</v>
      </c>
      <c r="I846" s="2" t="s">
        <v>46</v>
      </c>
      <c r="J846" s="2" t="s">
        <v>442</v>
      </c>
      <c r="K846" s="2" t="s">
        <v>514</v>
      </c>
      <c r="L846" s="2" t="s">
        <v>1358</v>
      </c>
      <c r="M846" s="2" t="s">
        <v>1359</v>
      </c>
      <c r="N846" s="3" t="s">
        <v>1307</v>
      </c>
      <c r="O846" s="2" t="s">
        <v>174</v>
      </c>
      <c r="P846" s="2" t="s">
        <v>65</v>
      </c>
      <c r="Q846" s="2"/>
      <c r="R846" s="2"/>
      <c r="S846" s="2"/>
      <c r="T846" s="2"/>
      <c r="U846">
        <v>0</v>
      </c>
      <c r="V846">
        <v>360</v>
      </c>
      <c r="W846" s="4">
        <v>46043</v>
      </c>
      <c r="X846" s="4">
        <v>46067</v>
      </c>
      <c r="Y846" s="4">
        <v>46067</v>
      </c>
      <c r="Z846" s="4">
        <v>46427</v>
      </c>
      <c r="AA846" s="3"/>
      <c r="AB846" s="3" t="s">
        <v>1305</v>
      </c>
      <c r="AC846" s="2"/>
      <c r="AD846" s="2" t="s">
        <v>101</v>
      </c>
      <c r="AE846" s="2" t="s">
        <v>118</v>
      </c>
      <c r="AF846" s="2"/>
      <c r="AG846" s="2"/>
      <c r="AH846" s="2"/>
      <c r="AI846" s="2"/>
      <c r="AJ846" s="2" t="s">
        <v>50</v>
      </c>
      <c r="AK846" s="2" t="s">
        <v>49</v>
      </c>
    </row>
    <row r="847" spans="1:37" ht="28.8" x14ac:dyDescent="0.3">
      <c r="A847" s="1">
        <v>1002</v>
      </c>
      <c r="B847">
        <v>18186</v>
      </c>
      <c r="F847" s="2" t="s">
        <v>76</v>
      </c>
      <c r="G847" s="2" t="s">
        <v>78</v>
      </c>
      <c r="H847" s="2" t="s">
        <v>37</v>
      </c>
      <c r="I847" s="2" t="s">
        <v>46</v>
      </c>
      <c r="J847" s="2" t="s">
        <v>442</v>
      </c>
      <c r="K847" s="2" t="s">
        <v>514</v>
      </c>
      <c r="L847" s="2" t="s">
        <v>605</v>
      </c>
      <c r="M847" s="2" t="s">
        <v>1360</v>
      </c>
      <c r="N847" s="3" t="s">
        <v>1307</v>
      </c>
      <c r="O847" s="2" t="s">
        <v>174</v>
      </c>
      <c r="P847" s="2" t="s">
        <v>65</v>
      </c>
      <c r="Q847" s="2"/>
      <c r="R847" s="2"/>
      <c r="S847" s="2"/>
      <c r="T847" s="2"/>
      <c r="U847">
        <v>0</v>
      </c>
      <c r="V847">
        <v>360</v>
      </c>
      <c r="W847" s="4">
        <v>46043</v>
      </c>
      <c r="X847" s="4">
        <v>46067</v>
      </c>
      <c r="Y847" s="4">
        <v>46067</v>
      </c>
      <c r="Z847" s="4">
        <v>46427</v>
      </c>
      <c r="AA847" s="3"/>
      <c r="AB847" s="3" t="s">
        <v>1293</v>
      </c>
      <c r="AC847" s="2"/>
      <c r="AD847" s="2" t="s">
        <v>101</v>
      </c>
      <c r="AE847" s="2" t="s">
        <v>117</v>
      </c>
      <c r="AF847" s="2"/>
      <c r="AG847" s="2"/>
      <c r="AH847" s="2"/>
      <c r="AI847" s="2"/>
      <c r="AJ847" s="2" t="s">
        <v>50</v>
      </c>
      <c r="AK847" s="2" t="s">
        <v>49</v>
      </c>
    </row>
    <row r="848" spans="1:37" ht="28.8" x14ac:dyDescent="0.3">
      <c r="A848" s="1">
        <v>1003</v>
      </c>
      <c r="B848">
        <v>18187</v>
      </c>
      <c r="F848" s="2" t="s">
        <v>76</v>
      </c>
      <c r="G848" s="2" t="s">
        <v>78</v>
      </c>
      <c r="H848" s="2" t="s">
        <v>37</v>
      </c>
      <c r="I848" s="2" t="s">
        <v>46</v>
      </c>
      <c r="J848" s="2" t="s">
        <v>442</v>
      </c>
      <c r="K848" s="2" t="s">
        <v>514</v>
      </c>
      <c r="L848" s="2" t="s">
        <v>612</v>
      </c>
      <c r="M848" s="2" t="s">
        <v>1361</v>
      </c>
      <c r="N848" s="3" t="s">
        <v>1307</v>
      </c>
      <c r="O848" s="2" t="s">
        <v>174</v>
      </c>
      <c r="P848" s="2" t="s">
        <v>65</v>
      </c>
      <c r="Q848" s="2"/>
      <c r="R848" s="2"/>
      <c r="S848" s="2"/>
      <c r="T848" s="2"/>
      <c r="U848">
        <v>0</v>
      </c>
      <c r="V848">
        <v>360</v>
      </c>
      <c r="W848" s="4">
        <v>46043</v>
      </c>
      <c r="X848" s="4">
        <v>46067</v>
      </c>
      <c r="Y848" s="4">
        <v>46067</v>
      </c>
      <c r="Z848" s="4">
        <v>46427</v>
      </c>
      <c r="AA848" s="3"/>
      <c r="AB848" s="3" t="s">
        <v>1290</v>
      </c>
      <c r="AC848" s="2"/>
      <c r="AD848" s="2" t="s">
        <v>101</v>
      </c>
      <c r="AE848" s="2" t="s">
        <v>117</v>
      </c>
      <c r="AF848" s="2"/>
      <c r="AG848" s="2"/>
      <c r="AH848" s="2"/>
      <c r="AI848" s="2"/>
      <c r="AJ848" s="2" t="s">
        <v>50</v>
      </c>
      <c r="AK848" s="2" t="s">
        <v>49</v>
      </c>
    </row>
    <row r="849" spans="1:37" ht="28.8" x14ac:dyDescent="0.3">
      <c r="A849" s="1">
        <v>1005</v>
      </c>
      <c r="B849">
        <v>18190</v>
      </c>
      <c r="F849" s="2" t="s">
        <v>76</v>
      </c>
      <c r="G849" s="2" t="s">
        <v>78</v>
      </c>
      <c r="H849" s="2" t="s">
        <v>37</v>
      </c>
      <c r="I849" s="2" t="s">
        <v>46</v>
      </c>
      <c r="J849" s="2" t="s">
        <v>442</v>
      </c>
      <c r="K849" s="2" t="s">
        <v>514</v>
      </c>
      <c r="L849" s="2" t="s">
        <v>608</v>
      </c>
      <c r="M849" s="2" t="s">
        <v>1362</v>
      </c>
      <c r="N849" s="3" t="s">
        <v>1307</v>
      </c>
      <c r="O849" s="2" t="s">
        <v>174</v>
      </c>
      <c r="P849" s="2" t="s">
        <v>65</v>
      </c>
      <c r="Q849" s="2"/>
      <c r="R849" s="2"/>
      <c r="S849" s="2"/>
      <c r="T849" s="2"/>
      <c r="U849">
        <v>0</v>
      </c>
      <c r="V849">
        <v>360</v>
      </c>
      <c r="W849" s="4">
        <v>46043</v>
      </c>
      <c r="X849" s="4">
        <v>46073</v>
      </c>
      <c r="Y849" s="4">
        <v>46073</v>
      </c>
      <c r="Z849" s="4">
        <v>46433</v>
      </c>
      <c r="AA849" s="3"/>
      <c r="AB849" s="3" t="s">
        <v>1363</v>
      </c>
      <c r="AC849" s="2"/>
      <c r="AD849" s="2" t="s">
        <v>101</v>
      </c>
      <c r="AE849" s="2" t="s">
        <v>102</v>
      </c>
      <c r="AF849" s="2"/>
      <c r="AG849" s="2"/>
      <c r="AH849" s="2"/>
      <c r="AI849" s="2"/>
      <c r="AJ849" s="2" t="s">
        <v>50</v>
      </c>
      <c r="AK849" s="2" t="s">
        <v>49</v>
      </c>
    </row>
    <row r="850" spans="1:37" ht="28.8" x14ac:dyDescent="0.3">
      <c r="A850" s="1">
        <v>1006</v>
      </c>
      <c r="B850">
        <v>18191</v>
      </c>
      <c r="F850" s="2" t="s">
        <v>76</v>
      </c>
      <c r="G850" s="2" t="s">
        <v>72</v>
      </c>
      <c r="H850" s="2" t="s">
        <v>37</v>
      </c>
      <c r="I850" s="2" t="s">
        <v>46</v>
      </c>
      <c r="J850" s="2" t="s">
        <v>442</v>
      </c>
      <c r="K850" s="2" t="s">
        <v>514</v>
      </c>
      <c r="L850" s="2" t="s">
        <v>605</v>
      </c>
      <c r="M850" s="2" t="s">
        <v>1360</v>
      </c>
      <c r="N850" s="3" t="s">
        <v>1307</v>
      </c>
      <c r="O850" s="2" t="s">
        <v>174</v>
      </c>
      <c r="P850" s="2" t="s">
        <v>65</v>
      </c>
      <c r="Q850" s="2"/>
      <c r="R850" s="2"/>
      <c r="S850" s="2"/>
      <c r="T850" s="2"/>
      <c r="U850">
        <v>0</v>
      </c>
      <c r="V850">
        <v>360</v>
      </c>
      <c r="W850" s="4">
        <v>46043</v>
      </c>
      <c r="X850" s="4"/>
      <c r="Y850" s="4">
        <v>46043</v>
      </c>
      <c r="Z850" s="4">
        <v>46403</v>
      </c>
      <c r="AA850" s="3"/>
      <c r="AB850" s="3" t="s">
        <v>1364</v>
      </c>
      <c r="AC850" s="2"/>
      <c r="AD850" s="2" t="s">
        <v>101</v>
      </c>
      <c r="AE850" s="2" t="s">
        <v>102</v>
      </c>
      <c r="AF850" s="2"/>
      <c r="AG850" s="2"/>
      <c r="AH850" s="2"/>
      <c r="AI850" s="2"/>
      <c r="AJ850" s="2" t="s">
        <v>50</v>
      </c>
      <c r="AK850" s="2" t="s">
        <v>49</v>
      </c>
    </row>
    <row r="851" spans="1:37" ht="28.8" x14ac:dyDescent="0.3">
      <c r="A851" s="1">
        <v>1008</v>
      </c>
      <c r="B851">
        <v>18198</v>
      </c>
      <c r="F851" s="2" t="s">
        <v>76</v>
      </c>
      <c r="G851" s="2" t="s">
        <v>78</v>
      </c>
      <c r="H851" s="2" t="s">
        <v>37</v>
      </c>
      <c r="I851" s="2" t="s">
        <v>46</v>
      </c>
      <c r="J851" s="2" t="s">
        <v>442</v>
      </c>
      <c r="K851" s="2" t="s">
        <v>514</v>
      </c>
      <c r="L851" s="2" t="s">
        <v>1189</v>
      </c>
      <c r="M851" s="2" t="s">
        <v>1365</v>
      </c>
      <c r="N851" s="3" t="s">
        <v>1307</v>
      </c>
      <c r="O851" s="2" t="s">
        <v>174</v>
      </c>
      <c r="P851" s="2" t="s">
        <v>65</v>
      </c>
      <c r="Q851" s="2"/>
      <c r="R851" s="2"/>
      <c r="S851" s="2"/>
      <c r="T851" s="2"/>
      <c r="U851">
        <v>0</v>
      </c>
      <c r="V851">
        <v>360</v>
      </c>
      <c r="W851" s="4">
        <v>46043</v>
      </c>
      <c r="X851" s="4">
        <v>46070</v>
      </c>
      <c r="Y851" s="4">
        <v>46070</v>
      </c>
      <c r="Z851" s="4">
        <v>46430</v>
      </c>
      <c r="AA851" s="3"/>
      <c r="AB851" s="3" t="s">
        <v>1306</v>
      </c>
      <c r="AC851" s="2"/>
      <c r="AD851" s="2" t="s">
        <v>101</v>
      </c>
      <c r="AE851" s="2" t="s">
        <v>102</v>
      </c>
      <c r="AF851" s="2"/>
      <c r="AG851" s="2"/>
      <c r="AH851" s="2"/>
      <c r="AI851" s="2"/>
      <c r="AJ851" s="2" t="s">
        <v>50</v>
      </c>
      <c r="AK851" s="2" t="s">
        <v>49</v>
      </c>
    </row>
    <row r="852" spans="1:37" ht="28.8" x14ac:dyDescent="0.3">
      <c r="A852" s="1">
        <v>1010</v>
      </c>
      <c r="B852">
        <v>18192</v>
      </c>
      <c r="F852" s="2" t="s">
        <v>76</v>
      </c>
      <c r="G852" s="2" t="s">
        <v>78</v>
      </c>
      <c r="H852" s="2" t="s">
        <v>37</v>
      </c>
      <c r="I852" s="2" t="s">
        <v>46</v>
      </c>
      <c r="J852" s="2" t="s">
        <v>442</v>
      </c>
      <c r="K852" s="2" t="s">
        <v>514</v>
      </c>
      <c r="L852" s="2" t="s">
        <v>1094</v>
      </c>
      <c r="M852" s="2" t="s">
        <v>1178</v>
      </c>
      <c r="N852" s="3" t="s">
        <v>1307</v>
      </c>
      <c r="O852" s="2" t="s">
        <v>174</v>
      </c>
      <c r="P852" s="2" t="s">
        <v>65</v>
      </c>
      <c r="Q852" s="2"/>
      <c r="R852" s="2"/>
      <c r="S852" s="2"/>
      <c r="T852" s="2"/>
      <c r="U852">
        <v>0</v>
      </c>
      <c r="V852">
        <v>360</v>
      </c>
      <c r="W852" s="4">
        <v>46043</v>
      </c>
      <c r="X852" s="4">
        <v>46070</v>
      </c>
      <c r="Y852" s="4">
        <v>46070</v>
      </c>
      <c r="Z852" s="4">
        <v>46430</v>
      </c>
      <c r="AA852" s="3"/>
      <c r="AB852" s="3" t="s">
        <v>1364</v>
      </c>
      <c r="AC852" s="2"/>
      <c r="AD852" s="2" t="s">
        <v>101</v>
      </c>
      <c r="AE852" s="2" t="s">
        <v>102</v>
      </c>
      <c r="AF852" s="2"/>
      <c r="AG852" s="2"/>
      <c r="AH852" s="2"/>
      <c r="AI852" s="2"/>
      <c r="AJ852" s="2" t="s">
        <v>50</v>
      </c>
      <c r="AK852" s="2" t="s">
        <v>49</v>
      </c>
    </row>
    <row r="853" spans="1:37" ht="28.8" x14ac:dyDescent="0.3">
      <c r="A853" s="1">
        <v>1011</v>
      </c>
      <c r="B853">
        <v>18193</v>
      </c>
      <c r="F853" s="2" t="s">
        <v>76</v>
      </c>
      <c r="G853" s="2" t="s">
        <v>78</v>
      </c>
      <c r="H853" s="2" t="s">
        <v>37</v>
      </c>
      <c r="I853" s="2" t="s">
        <v>46</v>
      </c>
      <c r="J853" s="2" t="s">
        <v>1210</v>
      </c>
      <c r="K853" s="2" t="s">
        <v>514</v>
      </c>
      <c r="L853" s="2" t="s">
        <v>484</v>
      </c>
      <c r="M853" s="2" t="s">
        <v>523</v>
      </c>
      <c r="N853" s="3" t="s">
        <v>1304</v>
      </c>
      <c r="O853" s="2" t="s">
        <v>53</v>
      </c>
      <c r="P853" s="2" t="s">
        <v>65</v>
      </c>
      <c r="Q853" s="2"/>
      <c r="R853" s="2" t="s">
        <v>180</v>
      </c>
      <c r="S853" s="2" t="s">
        <v>885</v>
      </c>
      <c r="T853" s="2"/>
      <c r="U853">
        <v>0</v>
      </c>
      <c r="V853">
        <v>120</v>
      </c>
      <c r="W853" s="4">
        <v>46043</v>
      </c>
      <c r="X853" s="4">
        <v>46069</v>
      </c>
      <c r="Y853" s="4">
        <v>46069</v>
      </c>
      <c r="Z853" s="4">
        <v>46189</v>
      </c>
      <c r="AA853" s="3"/>
      <c r="AB853" s="3" t="s">
        <v>1296</v>
      </c>
      <c r="AC853" s="2"/>
      <c r="AD853" s="2" t="s">
        <v>101</v>
      </c>
      <c r="AE853" s="2" t="s">
        <v>101</v>
      </c>
      <c r="AF853" s="2"/>
      <c r="AG853" s="2"/>
      <c r="AH853" s="2"/>
      <c r="AI853" s="2"/>
      <c r="AJ853" s="2" t="s">
        <v>50</v>
      </c>
      <c r="AK853" s="2" t="s">
        <v>49</v>
      </c>
    </row>
    <row r="854" spans="1:37" ht="28.8" x14ac:dyDescent="0.3">
      <c r="A854" s="1">
        <v>1012</v>
      </c>
      <c r="B854">
        <v>18194</v>
      </c>
      <c r="F854" s="2" t="s">
        <v>76</v>
      </c>
      <c r="G854" s="2" t="s">
        <v>78</v>
      </c>
      <c r="H854" s="2" t="s">
        <v>37</v>
      </c>
      <c r="I854" s="2" t="s">
        <v>46</v>
      </c>
      <c r="J854" s="2" t="s">
        <v>1210</v>
      </c>
      <c r="K854" s="2" t="s">
        <v>514</v>
      </c>
      <c r="L854" s="2" t="s">
        <v>513</v>
      </c>
      <c r="M854" s="2" t="s">
        <v>1366</v>
      </c>
      <c r="N854" s="3" t="s">
        <v>1304</v>
      </c>
      <c r="O854" s="2" t="s">
        <v>53</v>
      </c>
      <c r="P854" s="2" t="s">
        <v>65</v>
      </c>
      <c r="Q854" s="2"/>
      <c r="R854" s="2" t="s">
        <v>180</v>
      </c>
      <c r="S854" s="2" t="s">
        <v>885</v>
      </c>
      <c r="T854" s="2"/>
      <c r="U854">
        <v>0</v>
      </c>
      <c r="V854">
        <v>120</v>
      </c>
      <c r="W854" s="4">
        <v>46043</v>
      </c>
      <c r="X854" s="4">
        <v>46069</v>
      </c>
      <c r="Y854" s="4">
        <v>46069</v>
      </c>
      <c r="Z854" s="4">
        <v>46189</v>
      </c>
      <c r="AA854" s="3"/>
      <c r="AB854" s="3" t="s">
        <v>1296</v>
      </c>
      <c r="AC854" s="2"/>
      <c r="AD854" s="2" t="s">
        <v>101</v>
      </c>
      <c r="AE854" s="2" t="s">
        <v>101</v>
      </c>
      <c r="AF854" s="2"/>
      <c r="AG854" s="2"/>
      <c r="AH854" s="2"/>
      <c r="AI854" s="2"/>
      <c r="AJ854" s="2" t="s">
        <v>50</v>
      </c>
      <c r="AK854" s="2" t="s">
        <v>49</v>
      </c>
    </row>
    <row r="855" spans="1:37" ht="28.8" x14ac:dyDescent="0.3">
      <c r="A855" s="1">
        <v>1014</v>
      </c>
      <c r="B855">
        <v>18195</v>
      </c>
      <c r="F855" s="2" t="s">
        <v>76</v>
      </c>
      <c r="G855" s="2" t="s">
        <v>78</v>
      </c>
      <c r="H855" s="2" t="s">
        <v>37</v>
      </c>
      <c r="I855" s="2" t="s">
        <v>46</v>
      </c>
      <c r="J855" s="2" t="s">
        <v>1210</v>
      </c>
      <c r="K855" s="2" t="s">
        <v>514</v>
      </c>
      <c r="L855" s="2" t="s">
        <v>521</v>
      </c>
      <c r="M855" s="2" t="s">
        <v>522</v>
      </c>
      <c r="N855" s="3" t="s">
        <v>1304</v>
      </c>
      <c r="O855" s="2" t="s">
        <v>53</v>
      </c>
      <c r="P855" s="2" t="s">
        <v>65</v>
      </c>
      <c r="Q855" s="2"/>
      <c r="R855" s="2" t="s">
        <v>180</v>
      </c>
      <c r="S855" s="2" t="s">
        <v>885</v>
      </c>
      <c r="T855" s="2"/>
      <c r="U855">
        <v>0</v>
      </c>
      <c r="V855">
        <v>120</v>
      </c>
      <c r="W855" s="4">
        <v>46043</v>
      </c>
      <c r="X855" s="4">
        <v>46069</v>
      </c>
      <c r="Y855" s="4">
        <v>46069</v>
      </c>
      <c r="Z855" s="4">
        <v>46189</v>
      </c>
      <c r="AA855" s="3"/>
      <c r="AB855" s="3" t="s">
        <v>1296</v>
      </c>
      <c r="AC855" s="2"/>
      <c r="AD855" s="2" t="s">
        <v>101</v>
      </c>
      <c r="AE855" s="2" t="s">
        <v>101</v>
      </c>
      <c r="AF855" s="2"/>
      <c r="AG855" s="2"/>
      <c r="AH855" s="2"/>
      <c r="AI855" s="2"/>
      <c r="AJ855" s="2" t="s">
        <v>50</v>
      </c>
      <c r="AK855" s="2" t="s">
        <v>49</v>
      </c>
    </row>
    <row r="856" spans="1:37" ht="28.8" x14ac:dyDescent="0.3">
      <c r="A856" s="1">
        <v>1015</v>
      </c>
      <c r="B856">
        <v>18196</v>
      </c>
      <c r="F856" s="2" t="s">
        <v>76</v>
      </c>
      <c r="G856" s="2" t="s">
        <v>78</v>
      </c>
      <c r="H856" s="2" t="s">
        <v>37</v>
      </c>
      <c r="I856" s="2" t="s">
        <v>46</v>
      </c>
      <c r="J856" s="2" t="s">
        <v>129</v>
      </c>
      <c r="K856" s="2" t="s">
        <v>514</v>
      </c>
      <c r="L856" s="2" t="s">
        <v>499</v>
      </c>
      <c r="M856" s="2" t="s">
        <v>524</v>
      </c>
      <c r="N856" s="3" t="s">
        <v>1367</v>
      </c>
      <c r="O856" s="2" t="s">
        <v>53</v>
      </c>
      <c r="P856" s="2" t="s">
        <v>65</v>
      </c>
      <c r="Q856" s="2"/>
      <c r="R856" s="2" t="s">
        <v>1250</v>
      </c>
      <c r="S856" s="2" t="s">
        <v>1251</v>
      </c>
      <c r="T856" s="2"/>
      <c r="U856">
        <v>0</v>
      </c>
      <c r="V856">
        <v>180</v>
      </c>
      <c r="W856" s="4">
        <v>46043</v>
      </c>
      <c r="X856" s="4">
        <v>46069</v>
      </c>
      <c r="Y856" s="4">
        <v>46069</v>
      </c>
      <c r="Z856" s="4">
        <v>46249</v>
      </c>
      <c r="AA856" s="3"/>
      <c r="AB856" s="3" t="s">
        <v>1296</v>
      </c>
      <c r="AC856" s="2"/>
      <c r="AD856" s="2" t="s">
        <v>101</v>
      </c>
      <c r="AE856" s="2" t="s">
        <v>101</v>
      </c>
      <c r="AF856" s="2"/>
      <c r="AG856" s="2"/>
      <c r="AH856" s="2"/>
      <c r="AI856" s="2"/>
      <c r="AJ856" s="2" t="s">
        <v>50</v>
      </c>
      <c r="AK856" s="2" t="s">
        <v>49</v>
      </c>
    </row>
    <row r="857" spans="1:37" ht="28.8" x14ac:dyDescent="0.3">
      <c r="A857" s="1">
        <v>1016</v>
      </c>
      <c r="B857">
        <v>18197</v>
      </c>
      <c r="F857" s="2" t="s">
        <v>76</v>
      </c>
      <c r="G857" s="2" t="s">
        <v>78</v>
      </c>
      <c r="H857" s="2" t="s">
        <v>37</v>
      </c>
      <c r="I857" s="2" t="s">
        <v>46</v>
      </c>
      <c r="J857" s="2" t="s">
        <v>129</v>
      </c>
      <c r="K857" s="2" t="s">
        <v>514</v>
      </c>
      <c r="L857" s="2" t="s">
        <v>1368</v>
      </c>
      <c r="M857" s="2" t="s">
        <v>525</v>
      </c>
      <c r="N857" s="3" t="s">
        <v>1369</v>
      </c>
      <c r="O857" s="2" t="s">
        <v>53</v>
      </c>
      <c r="P857" s="2" t="s">
        <v>65</v>
      </c>
      <c r="Q857" s="2"/>
      <c r="R857" s="2" t="s">
        <v>1287</v>
      </c>
      <c r="S857" s="2" t="s">
        <v>1288</v>
      </c>
      <c r="T857" s="2"/>
      <c r="U857">
        <v>0</v>
      </c>
      <c r="V857">
        <v>180</v>
      </c>
      <c r="W857" s="4">
        <v>46043</v>
      </c>
      <c r="X857" s="4">
        <v>46069</v>
      </c>
      <c r="Y857" s="4">
        <v>46069</v>
      </c>
      <c r="Z857" s="4">
        <v>46249</v>
      </c>
      <c r="AA857" s="3"/>
      <c r="AB857" s="3" t="s">
        <v>1296</v>
      </c>
      <c r="AC857" s="2"/>
      <c r="AD857" s="2" t="s">
        <v>101</v>
      </c>
      <c r="AE857" s="2" t="s">
        <v>101</v>
      </c>
      <c r="AF857" s="2"/>
      <c r="AG857" s="2"/>
      <c r="AH857" s="2"/>
      <c r="AI857" s="2"/>
      <c r="AJ857" s="2" t="s">
        <v>50</v>
      </c>
      <c r="AK857" s="2" t="s">
        <v>49</v>
      </c>
    </row>
    <row r="858" spans="1:37" ht="28.8" x14ac:dyDescent="0.3">
      <c r="A858" s="1">
        <v>1017</v>
      </c>
      <c r="B858">
        <v>18337</v>
      </c>
      <c r="F858" s="2" t="s">
        <v>76</v>
      </c>
      <c r="G858" s="2" t="s">
        <v>78</v>
      </c>
      <c r="H858" s="2" t="s">
        <v>37</v>
      </c>
      <c r="I858" s="2" t="s">
        <v>46</v>
      </c>
      <c r="J858" s="2" t="s">
        <v>157</v>
      </c>
      <c r="K858" s="2" t="s">
        <v>66</v>
      </c>
      <c r="L858" s="2" t="s">
        <v>151</v>
      </c>
      <c r="M858" s="2" t="s">
        <v>633</v>
      </c>
      <c r="N858" s="3" t="s">
        <v>1370</v>
      </c>
      <c r="O858" s="2" t="s">
        <v>53</v>
      </c>
      <c r="P858" s="2" t="s">
        <v>65</v>
      </c>
      <c r="Q858" s="2"/>
      <c r="R858" s="2" t="s">
        <v>928</v>
      </c>
      <c r="S858" s="2" t="s">
        <v>929</v>
      </c>
      <c r="T858" s="2"/>
      <c r="U858">
        <v>0</v>
      </c>
      <c r="V858">
        <v>180</v>
      </c>
      <c r="W858" s="4">
        <v>46065</v>
      </c>
      <c r="X858" s="4">
        <v>46083</v>
      </c>
      <c r="Y858" s="4">
        <v>46083</v>
      </c>
      <c r="Z858" s="4">
        <v>46263</v>
      </c>
      <c r="AA858" s="3"/>
      <c r="AB858" s="3" t="s">
        <v>1371</v>
      </c>
      <c r="AC858" s="2"/>
      <c r="AD858" s="2" t="s">
        <v>102</v>
      </c>
      <c r="AE858" s="2" t="s">
        <v>101</v>
      </c>
      <c r="AF858" s="2"/>
      <c r="AG858" s="2"/>
      <c r="AH858" s="2"/>
      <c r="AI858" s="2"/>
      <c r="AJ858" s="2" t="s">
        <v>50</v>
      </c>
      <c r="AK858" s="2" t="s">
        <v>49</v>
      </c>
    </row>
    <row r="859" spans="1:37" ht="28.8" x14ac:dyDescent="0.3">
      <c r="A859" s="1">
        <v>1018</v>
      </c>
      <c r="B859">
        <v>18338</v>
      </c>
      <c r="F859" s="2" t="s">
        <v>76</v>
      </c>
      <c r="G859" s="2" t="s">
        <v>78</v>
      </c>
      <c r="H859" s="2" t="s">
        <v>37</v>
      </c>
      <c r="I859" s="2" t="s">
        <v>46</v>
      </c>
      <c r="J859" s="2" t="s">
        <v>157</v>
      </c>
      <c r="K859" s="2" t="s">
        <v>66</v>
      </c>
      <c r="L859" s="2" t="s">
        <v>930</v>
      </c>
      <c r="M859" s="2" t="s">
        <v>931</v>
      </c>
      <c r="N859" s="3" t="s">
        <v>1370</v>
      </c>
      <c r="O859" s="2" t="s">
        <v>53</v>
      </c>
      <c r="P859" s="2" t="s">
        <v>65</v>
      </c>
      <c r="Q859" s="2"/>
      <c r="R859" s="2" t="s">
        <v>928</v>
      </c>
      <c r="S859" s="2" t="s">
        <v>929</v>
      </c>
      <c r="T859" s="2"/>
      <c r="U859">
        <v>0</v>
      </c>
      <c r="V859">
        <v>180</v>
      </c>
      <c r="W859" s="4">
        <v>46065</v>
      </c>
      <c r="X859" s="4">
        <v>46083</v>
      </c>
      <c r="Y859" s="4">
        <v>46083</v>
      </c>
      <c r="Z859" s="4">
        <v>46263</v>
      </c>
      <c r="AA859" s="3"/>
      <c r="AB859" s="3" t="s">
        <v>1371</v>
      </c>
      <c r="AC859" s="2"/>
      <c r="AD859" s="2" t="s">
        <v>102</v>
      </c>
      <c r="AE859" s="2" t="s">
        <v>101</v>
      </c>
      <c r="AF859" s="2"/>
      <c r="AG859" s="2"/>
      <c r="AH859" s="2"/>
      <c r="AI859" s="2"/>
      <c r="AJ859" s="2" t="s">
        <v>50</v>
      </c>
      <c r="AK859" s="2" t="s">
        <v>49</v>
      </c>
    </row>
    <row r="860" spans="1:37" x14ac:dyDescent="0.3">
      <c r="A860" s="1">
        <v>1019</v>
      </c>
      <c r="F860" s="2" t="s">
        <v>76</v>
      </c>
      <c r="G860" s="2" t="s">
        <v>212</v>
      </c>
      <c r="H860" s="2" t="s">
        <v>37</v>
      </c>
      <c r="I860" s="2" t="s">
        <v>46</v>
      </c>
      <c r="J860" s="2" t="s">
        <v>971</v>
      </c>
      <c r="K860" s="2" t="s">
        <v>66</v>
      </c>
      <c r="L860" s="2" t="s">
        <v>314</v>
      </c>
      <c r="M860" s="2" t="s">
        <v>315</v>
      </c>
      <c r="N860" s="3" t="s">
        <v>1372</v>
      </c>
      <c r="O860" s="2" t="s">
        <v>53</v>
      </c>
      <c r="P860" s="2" t="s">
        <v>65</v>
      </c>
      <c r="Q860" s="2"/>
      <c r="R860" s="2" t="s">
        <v>968</v>
      </c>
      <c r="S860" s="2" t="s">
        <v>970</v>
      </c>
      <c r="T860" s="2"/>
      <c r="U860">
        <v>0</v>
      </c>
      <c r="V860">
        <v>180</v>
      </c>
      <c r="W860" s="4">
        <v>46065</v>
      </c>
      <c r="X860" s="4"/>
      <c r="Y860" s="4">
        <v>46065</v>
      </c>
      <c r="Z860" s="4">
        <v>46245</v>
      </c>
      <c r="AA860" s="3"/>
      <c r="AB860" s="3"/>
      <c r="AC860" s="2"/>
      <c r="AD860" s="2" t="s">
        <v>102</v>
      </c>
      <c r="AE860" s="2" t="s">
        <v>102</v>
      </c>
      <c r="AF860" s="2"/>
      <c r="AG860" s="2"/>
      <c r="AH860" s="2"/>
      <c r="AI860" s="2"/>
      <c r="AJ860" s="2" t="s">
        <v>50</v>
      </c>
      <c r="AK860" s="2" t="s">
        <v>49</v>
      </c>
    </row>
    <row r="861" spans="1:37" x14ac:dyDescent="0.3">
      <c r="A861" s="1">
        <v>1020</v>
      </c>
      <c r="F861" s="2" t="s">
        <v>76</v>
      </c>
      <c r="G861" s="2" t="s">
        <v>212</v>
      </c>
      <c r="H861" s="2" t="s">
        <v>37</v>
      </c>
      <c r="I861" s="2" t="s">
        <v>46</v>
      </c>
      <c r="J861" s="2" t="s">
        <v>971</v>
      </c>
      <c r="K861" s="2" t="s">
        <v>66</v>
      </c>
      <c r="L861" s="2" t="s">
        <v>314</v>
      </c>
      <c r="M861" s="2" t="s">
        <v>315</v>
      </c>
      <c r="N861" s="3" t="s">
        <v>1373</v>
      </c>
      <c r="O861" s="2" t="s">
        <v>53</v>
      </c>
      <c r="P861" s="2" t="s">
        <v>65</v>
      </c>
      <c r="Q861" s="2"/>
      <c r="R861" s="2"/>
      <c r="S861" s="2"/>
      <c r="T861" s="2"/>
      <c r="U861">
        <v>0</v>
      </c>
      <c r="V861">
        <v>360</v>
      </c>
      <c r="W861" s="4">
        <v>46065</v>
      </c>
      <c r="X861" s="4"/>
      <c r="Y861" s="4">
        <v>46065</v>
      </c>
      <c r="Z861" s="4">
        <v>46425</v>
      </c>
      <c r="AA861" s="3"/>
      <c r="AB861" s="3"/>
      <c r="AC861" s="2"/>
      <c r="AD861" s="2" t="s">
        <v>102</v>
      </c>
      <c r="AE861" s="2" t="s">
        <v>102</v>
      </c>
      <c r="AF861" s="2"/>
      <c r="AG861" s="2"/>
      <c r="AH861" s="2"/>
      <c r="AI861" s="2"/>
      <c r="AJ861" s="2" t="s">
        <v>50</v>
      </c>
      <c r="AK861" s="2" t="s">
        <v>49</v>
      </c>
    </row>
    <row r="862" spans="1:37" ht="28.8" x14ac:dyDescent="0.3">
      <c r="A862" s="1">
        <v>1021</v>
      </c>
      <c r="B862">
        <v>18339</v>
      </c>
      <c r="F862" s="2" t="s">
        <v>76</v>
      </c>
      <c r="G862" s="2" t="s">
        <v>78</v>
      </c>
      <c r="H862" s="2" t="s">
        <v>37</v>
      </c>
      <c r="I862" s="2" t="s">
        <v>46</v>
      </c>
      <c r="J862" s="2" t="s">
        <v>258</v>
      </c>
      <c r="K862" s="2" t="s">
        <v>66</v>
      </c>
      <c r="L862" s="2" t="s">
        <v>312</v>
      </c>
      <c r="M862" s="2" t="s">
        <v>313</v>
      </c>
      <c r="N862" s="3" t="s">
        <v>1374</v>
      </c>
      <c r="O862" s="2" t="s">
        <v>53</v>
      </c>
      <c r="P862" s="2" t="s">
        <v>65</v>
      </c>
      <c r="Q862" s="2"/>
      <c r="R862" s="2"/>
      <c r="S862" s="2"/>
      <c r="T862" s="2"/>
      <c r="U862">
        <v>0</v>
      </c>
      <c r="V862">
        <v>540</v>
      </c>
      <c r="W862" s="4">
        <v>46065</v>
      </c>
      <c r="X862" s="4">
        <v>46083</v>
      </c>
      <c r="Y862" s="4">
        <v>46083</v>
      </c>
      <c r="Z862" s="4">
        <v>46623</v>
      </c>
      <c r="AA862" s="3"/>
      <c r="AB862" s="3" t="s">
        <v>1371</v>
      </c>
      <c r="AC862" s="2"/>
      <c r="AD862" s="2" t="s">
        <v>102</v>
      </c>
      <c r="AE862" s="2" t="s">
        <v>101</v>
      </c>
      <c r="AF862" s="2"/>
      <c r="AG862" s="2"/>
      <c r="AH862" s="2"/>
      <c r="AI862" s="2"/>
      <c r="AJ862" s="2" t="s">
        <v>50</v>
      </c>
      <c r="AK862" s="2" t="s">
        <v>49</v>
      </c>
    </row>
    <row r="863" spans="1:37" ht="57.6" x14ac:dyDescent="0.3">
      <c r="A863" s="1">
        <v>1022</v>
      </c>
      <c r="B863">
        <v>18785</v>
      </c>
      <c r="F863" s="2" t="s">
        <v>76</v>
      </c>
      <c r="G863" s="2" t="s">
        <v>78</v>
      </c>
      <c r="H863" s="2" t="s">
        <v>37</v>
      </c>
      <c r="I863" s="2" t="s">
        <v>46</v>
      </c>
      <c r="J863" s="2" t="s">
        <v>1376</v>
      </c>
      <c r="K863" s="2" t="s">
        <v>272</v>
      </c>
      <c r="L863" s="2" t="s">
        <v>422</v>
      </c>
      <c r="M863" s="2" t="s">
        <v>423</v>
      </c>
      <c r="N863" s="3" t="s">
        <v>1375</v>
      </c>
      <c r="O863" s="2" t="s">
        <v>60</v>
      </c>
      <c r="P863" s="2" t="s">
        <v>65</v>
      </c>
      <c r="Q863" s="2"/>
      <c r="R863" s="2"/>
      <c r="S863" s="2"/>
      <c r="T863" s="2"/>
      <c r="U863">
        <v>0</v>
      </c>
      <c r="V863">
        <v>360</v>
      </c>
      <c r="W863" s="4">
        <v>46055</v>
      </c>
      <c r="X863" s="4">
        <v>46095</v>
      </c>
      <c r="Y863" s="4">
        <v>46095</v>
      </c>
      <c r="Z863" s="4">
        <v>46455</v>
      </c>
      <c r="AA863" s="3"/>
      <c r="AB863" s="3" t="s">
        <v>1741</v>
      </c>
      <c r="AC863" s="2"/>
      <c r="AD863" s="2" t="s">
        <v>118</v>
      </c>
      <c r="AE863" s="2" t="s">
        <v>45</v>
      </c>
      <c r="AF863" s="2"/>
      <c r="AG863" s="2"/>
      <c r="AH863" s="2"/>
      <c r="AI863" s="2"/>
      <c r="AJ863" s="2" t="s">
        <v>50</v>
      </c>
      <c r="AK863" s="2" t="s">
        <v>49</v>
      </c>
    </row>
    <row r="864" spans="1:37" ht="57.6" x14ac:dyDescent="0.3">
      <c r="A864" s="1">
        <v>1024</v>
      </c>
      <c r="F864" s="2" t="s">
        <v>76</v>
      </c>
      <c r="G864" s="2" t="s">
        <v>57</v>
      </c>
      <c r="H864" s="2" t="s">
        <v>37</v>
      </c>
      <c r="I864" s="2" t="s">
        <v>46</v>
      </c>
      <c r="J864" s="2" t="s">
        <v>1376</v>
      </c>
      <c r="K864" s="2" t="s">
        <v>285</v>
      </c>
      <c r="L864" s="2" t="s">
        <v>422</v>
      </c>
      <c r="M864" s="2" t="s">
        <v>1119</v>
      </c>
      <c r="N864" s="3" t="s">
        <v>1375</v>
      </c>
      <c r="O864" s="2" t="s">
        <v>53</v>
      </c>
      <c r="P864" s="2" t="s">
        <v>65</v>
      </c>
      <c r="Q864" s="2"/>
      <c r="R864" s="2"/>
      <c r="S864" s="2"/>
      <c r="T864" s="2"/>
      <c r="U864">
        <v>0</v>
      </c>
      <c r="V864">
        <v>360</v>
      </c>
      <c r="W864" s="4">
        <v>46056</v>
      </c>
      <c r="X864" s="4"/>
      <c r="Y864" s="4">
        <v>46056</v>
      </c>
      <c r="Z864" s="4">
        <v>46416</v>
      </c>
      <c r="AA864" s="3"/>
      <c r="AB864" s="3"/>
      <c r="AC864" s="2"/>
      <c r="AD864" s="2" t="s">
        <v>118</v>
      </c>
      <c r="AE864" s="2" t="s">
        <v>118</v>
      </c>
      <c r="AF864" s="2"/>
      <c r="AG864" s="2"/>
      <c r="AH864" s="2"/>
      <c r="AI864" s="2"/>
      <c r="AJ864" s="2" t="s">
        <v>50</v>
      </c>
      <c r="AK864" s="2" t="s">
        <v>49</v>
      </c>
    </row>
    <row r="865" spans="1:37" ht="57.6" x14ac:dyDescent="0.3">
      <c r="A865" s="1">
        <v>1025</v>
      </c>
      <c r="F865" s="2" t="s">
        <v>76</v>
      </c>
      <c r="G865" s="2" t="s">
        <v>57</v>
      </c>
      <c r="H865" s="2" t="s">
        <v>37</v>
      </c>
      <c r="I865" s="2" t="s">
        <v>46</v>
      </c>
      <c r="J865" s="2" t="s">
        <v>1376</v>
      </c>
      <c r="K865" s="2" t="s">
        <v>290</v>
      </c>
      <c r="L865" s="2" t="s">
        <v>672</v>
      </c>
      <c r="M865" s="2" t="s">
        <v>673</v>
      </c>
      <c r="N865" s="3" t="s">
        <v>1375</v>
      </c>
      <c r="O865" s="2" t="s">
        <v>53</v>
      </c>
      <c r="P865" s="2" t="s">
        <v>65</v>
      </c>
      <c r="Q865" s="2"/>
      <c r="R865" s="2"/>
      <c r="S865" s="2"/>
      <c r="T865" s="2"/>
      <c r="U865">
        <v>0</v>
      </c>
      <c r="V865">
        <v>360</v>
      </c>
      <c r="W865" s="4">
        <v>46057</v>
      </c>
      <c r="X865" s="4"/>
      <c r="Y865" s="4">
        <v>46057</v>
      </c>
      <c r="Z865" s="4">
        <v>46417</v>
      </c>
      <c r="AA865" s="3"/>
      <c r="AB865" s="3"/>
      <c r="AC865" s="2"/>
      <c r="AD865" s="2" t="s">
        <v>118</v>
      </c>
      <c r="AE865" s="2" t="s">
        <v>118</v>
      </c>
      <c r="AF865" s="2"/>
      <c r="AG865" s="2"/>
      <c r="AH865" s="2"/>
      <c r="AI865" s="2"/>
      <c r="AJ865" s="2" t="s">
        <v>50</v>
      </c>
      <c r="AK865" s="2" t="s">
        <v>49</v>
      </c>
    </row>
    <row r="866" spans="1:37" ht="57.6" x14ac:dyDescent="0.3">
      <c r="A866" s="1">
        <v>1026</v>
      </c>
      <c r="B866">
        <v>18014</v>
      </c>
      <c r="F866" s="2" t="s">
        <v>76</v>
      </c>
      <c r="G866" s="2" t="s">
        <v>78</v>
      </c>
      <c r="H866" s="2" t="s">
        <v>37</v>
      </c>
      <c r="I866" s="2" t="s">
        <v>46</v>
      </c>
      <c r="J866" s="2" t="s">
        <v>1376</v>
      </c>
      <c r="K866" s="2" t="s">
        <v>295</v>
      </c>
      <c r="L866" s="2" t="s">
        <v>422</v>
      </c>
      <c r="M866" s="2" t="s">
        <v>677</v>
      </c>
      <c r="N866" s="3" t="s">
        <v>1375</v>
      </c>
      <c r="O866" s="2" t="s">
        <v>53</v>
      </c>
      <c r="P866" s="2" t="s">
        <v>65</v>
      </c>
      <c r="Q866" s="2"/>
      <c r="R866" s="2"/>
      <c r="S866" s="2"/>
      <c r="T866" s="2"/>
      <c r="U866">
        <v>0</v>
      </c>
      <c r="V866">
        <v>360</v>
      </c>
      <c r="W866" s="4">
        <v>46058</v>
      </c>
      <c r="X866" s="4">
        <v>46062</v>
      </c>
      <c r="Y866" s="4">
        <v>46062</v>
      </c>
      <c r="Z866" s="4">
        <v>46422</v>
      </c>
      <c r="AA866" s="3"/>
      <c r="AB866" s="3" t="s">
        <v>995</v>
      </c>
      <c r="AC866" s="2"/>
      <c r="AD866" s="2" t="s">
        <v>118</v>
      </c>
      <c r="AE866" s="2" t="s">
        <v>117</v>
      </c>
      <c r="AF866" s="2"/>
      <c r="AG866" s="2"/>
      <c r="AH866" s="2"/>
      <c r="AI866" s="2"/>
      <c r="AJ866" s="2" t="s">
        <v>50</v>
      </c>
      <c r="AK866" s="2" t="s">
        <v>49</v>
      </c>
    </row>
    <row r="867" spans="1:37" ht="57.6" x14ac:dyDescent="0.3">
      <c r="A867" s="1">
        <v>1027</v>
      </c>
      <c r="B867">
        <v>18015</v>
      </c>
      <c r="F867" s="2" t="s">
        <v>76</v>
      </c>
      <c r="G867" s="2" t="s">
        <v>78</v>
      </c>
      <c r="H867" s="2" t="s">
        <v>37</v>
      </c>
      <c r="I867" s="2" t="s">
        <v>46</v>
      </c>
      <c r="J867" s="2" t="s">
        <v>1376</v>
      </c>
      <c r="K867" s="2" t="s">
        <v>300</v>
      </c>
      <c r="L867" s="2" t="s">
        <v>422</v>
      </c>
      <c r="M867" s="2" t="s">
        <v>693</v>
      </c>
      <c r="N867" s="3" t="s">
        <v>1375</v>
      </c>
      <c r="O867" s="2" t="s">
        <v>53</v>
      </c>
      <c r="P867" s="2" t="s">
        <v>65</v>
      </c>
      <c r="Q867" s="2"/>
      <c r="R867" s="2"/>
      <c r="S867" s="2"/>
      <c r="T867" s="2"/>
      <c r="U867">
        <v>0</v>
      </c>
      <c r="V867">
        <v>360</v>
      </c>
      <c r="W867" s="4">
        <v>46059</v>
      </c>
      <c r="X867" s="4">
        <v>46069</v>
      </c>
      <c r="Y867" s="4">
        <v>46069</v>
      </c>
      <c r="Z867" s="4">
        <v>46429</v>
      </c>
      <c r="AA867" s="3"/>
      <c r="AB867" s="3" t="s">
        <v>1213</v>
      </c>
      <c r="AC867" s="2"/>
      <c r="AD867" s="2" t="s">
        <v>118</v>
      </c>
      <c r="AE867" s="2" t="s">
        <v>118</v>
      </c>
      <c r="AF867" s="2"/>
      <c r="AG867" s="2"/>
      <c r="AH867" s="2"/>
      <c r="AI867" s="2"/>
      <c r="AJ867" s="2" t="s">
        <v>50</v>
      </c>
      <c r="AK867" s="2" t="s">
        <v>49</v>
      </c>
    </row>
    <row r="868" spans="1:37" ht="57.6" x14ac:dyDescent="0.3">
      <c r="A868" s="1">
        <v>1029</v>
      </c>
      <c r="B868">
        <v>18017</v>
      </c>
      <c r="F868" s="2" t="s">
        <v>76</v>
      </c>
      <c r="G868" s="2" t="s">
        <v>78</v>
      </c>
      <c r="H868" s="2" t="s">
        <v>37</v>
      </c>
      <c r="I868" s="2" t="s">
        <v>46</v>
      </c>
      <c r="J868" s="2" t="s">
        <v>1376</v>
      </c>
      <c r="K868" s="2" t="s">
        <v>305</v>
      </c>
      <c r="L868" s="2" t="s">
        <v>422</v>
      </c>
      <c r="M868" s="2" t="s">
        <v>682</v>
      </c>
      <c r="N868" s="3" t="s">
        <v>1375</v>
      </c>
      <c r="O868" s="2" t="s">
        <v>53</v>
      </c>
      <c r="P868" s="2" t="s">
        <v>65</v>
      </c>
      <c r="Q868" s="2"/>
      <c r="R868" s="2"/>
      <c r="S868" s="2"/>
      <c r="T868" s="2"/>
      <c r="U868">
        <v>0</v>
      </c>
      <c r="V868">
        <v>360</v>
      </c>
      <c r="W868" s="4">
        <v>46060</v>
      </c>
      <c r="X868" s="4">
        <v>46069</v>
      </c>
      <c r="Y868" s="4">
        <v>46069</v>
      </c>
      <c r="Z868" s="4">
        <v>46429</v>
      </c>
      <c r="AA868" s="3"/>
      <c r="AB868" s="3" t="s">
        <v>1214</v>
      </c>
      <c r="AC868" s="2"/>
      <c r="AD868" s="2" t="s">
        <v>118</v>
      </c>
      <c r="AE868" s="2" t="s">
        <v>102</v>
      </c>
      <c r="AF868" s="2"/>
      <c r="AG868" s="2"/>
      <c r="AH868" s="2"/>
      <c r="AI868" s="2"/>
      <c r="AJ868" s="2" t="s">
        <v>50</v>
      </c>
      <c r="AK868" s="2" t="s">
        <v>49</v>
      </c>
    </row>
    <row r="869" spans="1:37" ht="28.8" x14ac:dyDescent="0.3">
      <c r="A869" s="1">
        <v>1030</v>
      </c>
      <c r="B869">
        <v>18033</v>
      </c>
      <c r="F869" s="2" t="s">
        <v>76</v>
      </c>
      <c r="G869" s="2" t="s">
        <v>78</v>
      </c>
      <c r="H869" s="2" t="s">
        <v>37</v>
      </c>
      <c r="I869" s="2" t="s">
        <v>46</v>
      </c>
      <c r="J869" s="2" t="s">
        <v>1379</v>
      </c>
      <c r="K869" s="2" t="s">
        <v>272</v>
      </c>
      <c r="L869" s="2" t="s">
        <v>422</v>
      </c>
      <c r="M869" s="2" t="s">
        <v>423</v>
      </c>
      <c r="N869" s="3" t="s">
        <v>1377</v>
      </c>
      <c r="O869" s="2" t="s">
        <v>53</v>
      </c>
      <c r="P869" s="2" t="s">
        <v>65</v>
      </c>
      <c r="Q869" s="2"/>
      <c r="R869" s="2" t="s">
        <v>54</v>
      </c>
      <c r="S869" s="2" t="s">
        <v>1378</v>
      </c>
      <c r="T869" s="2"/>
      <c r="U869">
        <v>0</v>
      </c>
      <c r="V869">
        <v>180</v>
      </c>
      <c r="W869" s="4">
        <v>46055</v>
      </c>
      <c r="X869" s="4">
        <v>46069</v>
      </c>
      <c r="Y869" s="4">
        <v>46069</v>
      </c>
      <c r="Z869" s="4">
        <v>46249</v>
      </c>
      <c r="AA869" s="3"/>
      <c r="AB869" s="3" t="s">
        <v>1296</v>
      </c>
      <c r="AC869" s="2"/>
      <c r="AD869" s="2" t="s">
        <v>118</v>
      </c>
      <c r="AE869" s="2" t="s">
        <v>101</v>
      </c>
      <c r="AF869" s="2"/>
      <c r="AG869" s="2"/>
      <c r="AH869" s="2"/>
      <c r="AI869" s="2"/>
      <c r="AJ869" s="2" t="s">
        <v>50</v>
      </c>
      <c r="AK869" s="2" t="s">
        <v>49</v>
      </c>
    </row>
    <row r="870" spans="1:37" ht="28.8" x14ac:dyDescent="0.3">
      <c r="A870" s="1">
        <v>1031</v>
      </c>
      <c r="B870">
        <v>18034</v>
      </c>
      <c r="F870" s="2" t="s">
        <v>76</v>
      </c>
      <c r="G870" s="2" t="s">
        <v>78</v>
      </c>
      <c r="H870" s="2" t="s">
        <v>37</v>
      </c>
      <c r="I870" s="2" t="s">
        <v>46</v>
      </c>
      <c r="J870" s="2" t="s">
        <v>1379</v>
      </c>
      <c r="K870" s="2" t="s">
        <v>285</v>
      </c>
      <c r="L870" s="2" t="s">
        <v>422</v>
      </c>
      <c r="M870" s="2" t="s">
        <v>1119</v>
      </c>
      <c r="N870" s="3" t="s">
        <v>1377</v>
      </c>
      <c r="O870" s="2" t="s">
        <v>53</v>
      </c>
      <c r="P870" s="2" t="s">
        <v>65</v>
      </c>
      <c r="Q870" s="2"/>
      <c r="R870" s="2" t="s">
        <v>54</v>
      </c>
      <c r="S870" s="2" t="s">
        <v>1378</v>
      </c>
      <c r="T870" s="2"/>
      <c r="U870">
        <v>0</v>
      </c>
      <c r="V870">
        <v>180</v>
      </c>
      <c r="W870" s="4">
        <v>46056</v>
      </c>
      <c r="X870" s="4">
        <v>46069</v>
      </c>
      <c r="Y870" s="4">
        <v>46069</v>
      </c>
      <c r="Z870" s="4">
        <v>46249</v>
      </c>
      <c r="AA870" s="3"/>
      <c r="AB870" s="3" t="s">
        <v>1380</v>
      </c>
      <c r="AC870" s="2"/>
      <c r="AD870" s="2" t="s">
        <v>118</v>
      </c>
      <c r="AE870" s="2" t="s">
        <v>102</v>
      </c>
      <c r="AF870" s="2"/>
      <c r="AG870" s="2"/>
      <c r="AH870" s="2"/>
      <c r="AI870" s="2"/>
      <c r="AJ870" s="2" t="s">
        <v>50</v>
      </c>
      <c r="AK870" s="2" t="s">
        <v>49</v>
      </c>
    </row>
    <row r="871" spans="1:37" ht="28.8" x14ac:dyDescent="0.3">
      <c r="A871" s="1">
        <v>1032</v>
      </c>
      <c r="B871">
        <v>18035</v>
      </c>
      <c r="F871" s="2" t="s">
        <v>76</v>
      </c>
      <c r="G871" s="2" t="s">
        <v>78</v>
      </c>
      <c r="H871" s="2" t="s">
        <v>37</v>
      </c>
      <c r="I871" s="2" t="s">
        <v>46</v>
      </c>
      <c r="J871" s="2" t="s">
        <v>1379</v>
      </c>
      <c r="K871" s="2" t="s">
        <v>290</v>
      </c>
      <c r="L871" s="2" t="s">
        <v>672</v>
      </c>
      <c r="M871" s="2" t="s">
        <v>673</v>
      </c>
      <c r="N871" s="3" t="s">
        <v>1377</v>
      </c>
      <c r="O871" s="2" t="s">
        <v>53</v>
      </c>
      <c r="P871" s="2" t="s">
        <v>65</v>
      </c>
      <c r="Q871" s="2"/>
      <c r="R871" s="2" t="s">
        <v>54</v>
      </c>
      <c r="S871" s="2" t="s">
        <v>1378</v>
      </c>
      <c r="T871" s="2"/>
      <c r="U871">
        <v>0</v>
      </c>
      <c r="V871">
        <v>180</v>
      </c>
      <c r="W871" s="4">
        <v>46057</v>
      </c>
      <c r="X871" s="4">
        <v>46067</v>
      </c>
      <c r="Y871" s="4">
        <v>46067</v>
      </c>
      <c r="Z871" s="4">
        <v>46247</v>
      </c>
      <c r="AA871" s="3"/>
      <c r="AB871" s="3" t="s">
        <v>1213</v>
      </c>
      <c r="AC871" s="2"/>
      <c r="AD871" s="2" t="s">
        <v>118</v>
      </c>
      <c r="AE871" s="2" t="s">
        <v>118</v>
      </c>
      <c r="AF871" s="2"/>
      <c r="AG871" s="2"/>
      <c r="AH871" s="2"/>
      <c r="AI871" s="2"/>
      <c r="AJ871" s="2" t="s">
        <v>50</v>
      </c>
      <c r="AK871" s="2" t="s">
        <v>49</v>
      </c>
    </row>
    <row r="872" spans="1:37" ht="28.8" x14ac:dyDescent="0.3">
      <c r="A872" s="1">
        <v>1033</v>
      </c>
      <c r="B872">
        <v>18036</v>
      </c>
      <c r="F872" s="2" t="s">
        <v>76</v>
      </c>
      <c r="G872" s="2" t="s">
        <v>78</v>
      </c>
      <c r="H872" s="2" t="s">
        <v>37</v>
      </c>
      <c r="I872" s="2" t="s">
        <v>46</v>
      </c>
      <c r="J872" s="2" t="s">
        <v>1379</v>
      </c>
      <c r="K872" s="2" t="s">
        <v>295</v>
      </c>
      <c r="L872" s="2" t="s">
        <v>422</v>
      </c>
      <c r="M872" s="2" t="s">
        <v>677</v>
      </c>
      <c r="N872" s="3" t="s">
        <v>1377</v>
      </c>
      <c r="O872" s="2" t="s">
        <v>53</v>
      </c>
      <c r="P872" s="2" t="s">
        <v>65</v>
      </c>
      <c r="Q872" s="2"/>
      <c r="R872" s="2" t="s">
        <v>54</v>
      </c>
      <c r="S872" s="2" t="s">
        <v>1378</v>
      </c>
      <c r="T872" s="2"/>
      <c r="U872">
        <v>0</v>
      </c>
      <c r="V872">
        <v>180</v>
      </c>
      <c r="W872" s="4">
        <v>46058</v>
      </c>
      <c r="X872" s="4">
        <v>46067</v>
      </c>
      <c r="Y872" s="4">
        <v>46067</v>
      </c>
      <c r="Z872" s="4">
        <v>46247</v>
      </c>
      <c r="AA872" s="3"/>
      <c r="AB872" s="3" t="s">
        <v>1290</v>
      </c>
      <c r="AC872" s="2"/>
      <c r="AD872" s="2" t="s">
        <v>118</v>
      </c>
      <c r="AE872" s="2" t="s">
        <v>118</v>
      </c>
      <c r="AF872" s="2"/>
      <c r="AG872" s="2"/>
      <c r="AH872" s="2"/>
      <c r="AI872" s="2"/>
      <c r="AJ872" s="2" t="s">
        <v>50</v>
      </c>
      <c r="AK872" s="2" t="s">
        <v>49</v>
      </c>
    </row>
    <row r="873" spans="1:37" ht="28.8" x14ac:dyDescent="0.3">
      <c r="A873" s="1">
        <v>1034</v>
      </c>
      <c r="B873">
        <v>18037</v>
      </c>
      <c r="F873" s="2" t="s">
        <v>76</v>
      </c>
      <c r="G873" s="2" t="s">
        <v>78</v>
      </c>
      <c r="H873" s="2" t="s">
        <v>37</v>
      </c>
      <c r="I873" s="2" t="s">
        <v>46</v>
      </c>
      <c r="J873" s="2" t="s">
        <v>1379</v>
      </c>
      <c r="K873" s="2" t="s">
        <v>300</v>
      </c>
      <c r="L873" s="2" t="s">
        <v>422</v>
      </c>
      <c r="M873" s="2" t="s">
        <v>693</v>
      </c>
      <c r="N873" s="3" t="s">
        <v>1377</v>
      </c>
      <c r="O873" s="2" t="s">
        <v>53</v>
      </c>
      <c r="P873" s="2" t="s">
        <v>65</v>
      </c>
      <c r="Q873" s="2"/>
      <c r="R873" s="2" t="s">
        <v>54</v>
      </c>
      <c r="S873" s="2" t="s">
        <v>1378</v>
      </c>
      <c r="T873" s="2"/>
      <c r="U873">
        <v>0</v>
      </c>
      <c r="V873">
        <v>180</v>
      </c>
      <c r="W873" s="4">
        <v>46059</v>
      </c>
      <c r="X873" s="4">
        <v>46069</v>
      </c>
      <c r="Y873" s="4">
        <v>46069</v>
      </c>
      <c r="Z873" s="4">
        <v>46249</v>
      </c>
      <c r="AA873" s="3"/>
      <c r="AB873" s="3" t="s">
        <v>1381</v>
      </c>
      <c r="AC873" s="2"/>
      <c r="AD873" s="2" t="s">
        <v>118</v>
      </c>
      <c r="AE873" s="2" t="s">
        <v>118</v>
      </c>
      <c r="AF873" s="2"/>
      <c r="AG873" s="2"/>
      <c r="AH873" s="2"/>
      <c r="AI873" s="2"/>
      <c r="AJ873" s="2" t="s">
        <v>50</v>
      </c>
      <c r="AK873" s="2" t="s">
        <v>49</v>
      </c>
    </row>
    <row r="874" spans="1:37" ht="28.8" x14ac:dyDescent="0.3">
      <c r="A874" s="1">
        <v>1035</v>
      </c>
      <c r="B874">
        <v>18038</v>
      </c>
      <c r="F874" s="2" t="s">
        <v>76</v>
      </c>
      <c r="G874" s="2" t="s">
        <v>78</v>
      </c>
      <c r="H874" s="2" t="s">
        <v>37</v>
      </c>
      <c r="I874" s="2" t="s">
        <v>46</v>
      </c>
      <c r="J874" s="2" t="s">
        <v>1379</v>
      </c>
      <c r="K874" s="2" t="s">
        <v>305</v>
      </c>
      <c r="L874" s="2" t="s">
        <v>422</v>
      </c>
      <c r="M874" s="2" t="s">
        <v>682</v>
      </c>
      <c r="N874" s="3" t="s">
        <v>1377</v>
      </c>
      <c r="O874" s="2" t="s">
        <v>53</v>
      </c>
      <c r="P874" s="2" t="s">
        <v>65</v>
      </c>
      <c r="Q874" s="2"/>
      <c r="R874" s="2" t="s">
        <v>54</v>
      </c>
      <c r="S874" s="2" t="s">
        <v>1378</v>
      </c>
      <c r="T874" s="2"/>
      <c r="U874">
        <v>0</v>
      </c>
      <c r="V874">
        <v>180</v>
      </c>
      <c r="W874" s="4">
        <v>46060</v>
      </c>
      <c r="X874" s="4">
        <v>46069</v>
      </c>
      <c r="Y874" s="4">
        <v>46069</v>
      </c>
      <c r="Z874" s="4">
        <v>46249</v>
      </c>
      <c r="AA874" s="3"/>
      <c r="AB874" s="3" t="s">
        <v>1380</v>
      </c>
      <c r="AC874" s="2"/>
      <c r="AD874" s="2" t="s">
        <v>118</v>
      </c>
      <c r="AE874" s="2" t="s">
        <v>102</v>
      </c>
      <c r="AF874" s="2"/>
      <c r="AG874" s="2"/>
      <c r="AH874" s="2"/>
      <c r="AI874" s="2"/>
      <c r="AJ874" s="2" t="s">
        <v>50</v>
      </c>
      <c r="AK874" s="2" t="s">
        <v>49</v>
      </c>
    </row>
    <row r="875" spans="1:37" ht="57.6" x14ac:dyDescent="0.3">
      <c r="A875" s="1">
        <v>1037</v>
      </c>
      <c r="B875">
        <v>18121</v>
      </c>
      <c r="F875" s="2" t="s">
        <v>76</v>
      </c>
      <c r="G875" s="2" t="s">
        <v>78</v>
      </c>
      <c r="H875" s="2" t="s">
        <v>37</v>
      </c>
      <c r="I875" s="2" t="s">
        <v>75</v>
      </c>
      <c r="J875" s="2" t="s">
        <v>138</v>
      </c>
      <c r="K875" s="2" t="s">
        <v>361</v>
      </c>
      <c r="L875" s="2" t="s">
        <v>143</v>
      </c>
      <c r="M875" s="2" t="s">
        <v>362</v>
      </c>
      <c r="N875" s="3" t="s">
        <v>1382</v>
      </c>
      <c r="O875" s="2" t="s">
        <v>60</v>
      </c>
      <c r="P875" s="2" t="s">
        <v>65</v>
      </c>
      <c r="Q875" s="2"/>
      <c r="R875" s="2"/>
      <c r="S875" s="2"/>
      <c r="T875" s="2"/>
      <c r="U875">
        <v>0</v>
      </c>
      <c r="V875">
        <v>30</v>
      </c>
      <c r="W875" s="4">
        <v>46066</v>
      </c>
      <c r="X875" s="4">
        <v>46070</v>
      </c>
      <c r="Y875" s="4">
        <v>46070</v>
      </c>
      <c r="Z875" s="4">
        <v>46100</v>
      </c>
      <c r="AA875" s="3"/>
      <c r="AB875" s="3" t="s">
        <v>1383</v>
      </c>
      <c r="AC875" s="2"/>
      <c r="AD875" s="2" t="s">
        <v>95</v>
      </c>
      <c r="AE875" s="2" t="s">
        <v>95</v>
      </c>
      <c r="AF875" s="2"/>
      <c r="AG875" s="2"/>
      <c r="AH875" s="2"/>
      <c r="AI875" s="2"/>
      <c r="AJ875" s="2" t="s">
        <v>50</v>
      </c>
      <c r="AK875" s="2" t="s">
        <v>49</v>
      </c>
    </row>
    <row r="876" spans="1:37" ht="72" x14ac:dyDescent="0.3">
      <c r="A876" s="1">
        <v>1038</v>
      </c>
      <c r="B876">
        <v>18122</v>
      </c>
      <c r="F876" s="2" t="s">
        <v>76</v>
      </c>
      <c r="G876" s="2" t="s">
        <v>78</v>
      </c>
      <c r="H876" s="2" t="s">
        <v>37</v>
      </c>
      <c r="I876" s="2" t="s">
        <v>75</v>
      </c>
      <c r="J876" s="2" t="s">
        <v>138</v>
      </c>
      <c r="K876" s="2" t="s">
        <v>361</v>
      </c>
      <c r="L876" s="2" t="s">
        <v>67</v>
      </c>
      <c r="M876" s="2" t="s">
        <v>365</v>
      </c>
      <c r="N876" s="3" t="s">
        <v>1384</v>
      </c>
      <c r="O876" s="2" t="s">
        <v>60</v>
      </c>
      <c r="P876" s="2" t="s">
        <v>65</v>
      </c>
      <c r="Q876" s="2"/>
      <c r="R876" s="2"/>
      <c r="S876" s="2"/>
      <c r="T876" s="2"/>
      <c r="U876">
        <v>0</v>
      </c>
      <c r="V876">
        <v>30</v>
      </c>
      <c r="W876" s="4">
        <v>46066</v>
      </c>
      <c r="X876" s="4">
        <v>46070</v>
      </c>
      <c r="Y876" s="4">
        <v>46070</v>
      </c>
      <c r="Z876" s="4">
        <v>46100</v>
      </c>
      <c r="AA876" s="3"/>
      <c r="AB876" s="3" t="s">
        <v>1383</v>
      </c>
      <c r="AC876" s="2"/>
      <c r="AD876" s="2" t="s">
        <v>95</v>
      </c>
      <c r="AE876" s="2" t="s">
        <v>95</v>
      </c>
      <c r="AF876" s="2"/>
      <c r="AG876" s="2"/>
      <c r="AH876" s="2"/>
      <c r="AI876" s="2"/>
      <c r="AJ876" s="2" t="s">
        <v>50</v>
      </c>
      <c r="AK876" s="2" t="s">
        <v>49</v>
      </c>
    </row>
    <row r="877" spans="1:37" ht="57.6" x14ac:dyDescent="0.3">
      <c r="A877" s="1">
        <v>1039</v>
      </c>
      <c r="B877">
        <v>18116</v>
      </c>
      <c r="F877" s="2" t="s">
        <v>76</v>
      </c>
      <c r="G877" s="2" t="s">
        <v>78</v>
      </c>
      <c r="H877" s="2" t="s">
        <v>37</v>
      </c>
      <c r="I877" s="2" t="s">
        <v>75</v>
      </c>
      <c r="J877" s="2" t="s">
        <v>138</v>
      </c>
      <c r="K877" s="2" t="s">
        <v>361</v>
      </c>
      <c r="L877" s="2" t="s">
        <v>83</v>
      </c>
      <c r="M877" s="2" t="s">
        <v>367</v>
      </c>
      <c r="N877" s="3" t="s">
        <v>1382</v>
      </c>
      <c r="O877" s="2" t="s">
        <v>60</v>
      </c>
      <c r="P877" s="2" t="s">
        <v>65</v>
      </c>
      <c r="Q877" s="2"/>
      <c r="R877" s="2"/>
      <c r="S877" s="2"/>
      <c r="T877" s="2"/>
      <c r="U877">
        <v>0</v>
      </c>
      <c r="V877">
        <v>30</v>
      </c>
      <c r="W877" s="4">
        <v>46066</v>
      </c>
      <c r="X877" s="4">
        <v>46070</v>
      </c>
      <c r="Y877" s="4">
        <v>46070</v>
      </c>
      <c r="Z877" s="4">
        <v>46100</v>
      </c>
      <c r="AA877" s="3"/>
      <c r="AB877" s="3" t="s">
        <v>1383</v>
      </c>
      <c r="AC877" s="2"/>
      <c r="AD877" s="2" t="s">
        <v>95</v>
      </c>
      <c r="AE877" s="2" t="s">
        <v>95</v>
      </c>
      <c r="AF877" s="2"/>
      <c r="AG877" s="2"/>
      <c r="AH877" s="2"/>
      <c r="AI877" s="2"/>
      <c r="AJ877" s="2" t="s">
        <v>50</v>
      </c>
      <c r="AK877" s="2" t="s">
        <v>49</v>
      </c>
    </row>
    <row r="878" spans="1:37" ht="72" x14ac:dyDescent="0.3">
      <c r="A878" s="1">
        <v>1040</v>
      </c>
      <c r="B878">
        <v>18115</v>
      </c>
      <c r="F878" s="2" t="s">
        <v>76</v>
      </c>
      <c r="G878" s="2" t="s">
        <v>78</v>
      </c>
      <c r="H878" s="2" t="s">
        <v>37</v>
      </c>
      <c r="I878" s="2" t="s">
        <v>75</v>
      </c>
      <c r="J878" s="2" t="s">
        <v>138</v>
      </c>
      <c r="K878" s="2" t="s">
        <v>361</v>
      </c>
      <c r="L878" s="2" t="s">
        <v>158</v>
      </c>
      <c r="M878" s="2" t="s">
        <v>1385</v>
      </c>
      <c r="N878" s="3" t="s">
        <v>1386</v>
      </c>
      <c r="O878" s="2" t="s">
        <v>60</v>
      </c>
      <c r="P878" s="2" t="s">
        <v>65</v>
      </c>
      <c r="Q878" s="2"/>
      <c r="R878" s="2"/>
      <c r="S878" s="2"/>
      <c r="T878" s="2"/>
      <c r="U878">
        <v>0</v>
      </c>
      <c r="V878">
        <v>30</v>
      </c>
      <c r="W878" s="4">
        <v>46066</v>
      </c>
      <c r="X878" s="4">
        <v>46069</v>
      </c>
      <c r="Y878" s="4">
        <v>46069</v>
      </c>
      <c r="Z878" s="4">
        <v>46099</v>
      </c>
      <c r="AA878" s="3"/>
      <c r="AB878" s="3" t="s">
        <v>1081</v>
      </c>
      <c r="AC878" s="2"/>
      <c r="AD878" s="2" t="s">
        <v>95</v>
      </c>
      <c r="AE878" s="2" t="s">
        <v>94</v>
      </c>
      <c r="AF878" s="2"/>
      <c r="AG878" s="2"/>
      <c r="AH878" s="2"/>
      <c r="AI878" s="2"/>
      <c r="AJ878" s="2" t="s">
        <v>50</v>
      </c>
      <c r="AK878" s="2" t="s">
        <v>49</v>
      </c>
    </row>
    <row r="879" spans="1:37" ht="57.6" x14ac:dyDescent="0.3">
      <c r="A879" s="1">
        <v>1041</v>
      </c>
      <c r="B879">
        <v>18124</v>
      </c>
      <c r="F879" s="2" t="s">
        <v>76</v>
      </c>
      <c r="G879" s="2" t="s">
        <v>78</v>
      </c>
      <c r="H879" s="2" t="s">
        <v>37</v>
      </c>
      <c r="I879" s="2" t="s">
        <v>75</v>
      </c>
      <c r="J879" s="2" t="s">
        <v>138</v>
      </c>
      <c r="K879" s="2" t="s">
        <v>361</v>
      </c>
      <c r="L879" s="2" t="s">
        <v>149</v>
      </c>
      <c r="M879" s="2" t="s">
        <v>368</v>
      </c>
      <c r="N879" s="3" t="s">
        <v>1382</v>
      </c>
      <c r="O879" s="2" t="s">
        <v>60</v>
      </c>
      <c r="P879" s="2" t="s">
        <v>65</v>
      </c>
      <c r="Q879" s="2"/>
      <c r="R879" s="2"/>
      <c r="S879" s="2"/>
      <c r="T879" s="2"/>
      <c r="U879">
        <v>0</v>
      </c>
      <c r="V879">
        <v>30</v>
      </c>
      <c r="W879" s="4">
        <v>46066</v>
      </c>
      <c r="X879" s="4">
        <v>46069</v>
      </c>
      <c r="Y879" s="4">
        <v>46069</v>
      </c>
      <c r="Z879" s="4">
        <v>46099</v>
      </c>
      <c r="AA879" s="3"/>
      <c r="AB879" s="3" t="s">
        <v>1081</v>
      </c>
      <c r="AC879" s="2"/>
      <c r="AD879" s="2" t="s">
        <v>95</v>
      </c>
      <c r="AE879" s="2" t="s">
        <v>94</v>
      </c>
      <c r="AF879" s="2"/>
      <c r="AG879" s="2"/>
      <c r="AH879" s="2"/>
      <c r="AI879" s="2"/>
      <c r="AJ879" s="2" t="s">
        <v>50</v>
      </c>
      <c r="AK879" s="2" t="s">
        <v>49</v>
      </c>
    </row>
    <row r="880" spans="1:37" ht="72" x14ac:dyDescent="0.3">
      <c r="A880" s="1">
        <v>1042</v>
      </c>
      <c r="B880">
        <v>18123</v>
      </c>
      <c r="F880" s="2" t="s">
        <v>76</v>
      </c>
      <c r="G880" s="2" t="s">
        <v>78</v>
      </c>
      <c r="H880" s="2" t="s">
        <v>37</v>
      </c>
      <c r="I880" s="2" t="s">
        <v>75</v>
      </c>
      <c r="J880" s="2" t="s">
        <v>138</v>
      </c>
      <c r="K880" s="2" t="s">
        <v>361</v>
      </c>
      <c r="L880" s="2" t="s">
        <v>170</v>
      </c>
      <c r="M880" s="2" t="s">
        <v>369</v>
      </c>
      <c r="N880" s="3" t="s">
        <v>1384</v>
      </c>
      <c r="O880" s="2" t="s">
        <v>60</v>
      </c>
      <c r="P880" s="2" t="s">
        <v>65</v>
      </c>
      <c r="Q880" s="2"/>
      <c r="R880" s="2"/>
      <c r="S880" s="2"/>
      <c r="T880" s="2"/>
      <c r="U880">
        <v>0</v>
      </c>
      <c r="V880">
        <v>30</v>
      </c>
      <c r="W880" s="4">
        <v>46066</v>
      </c>
      <c r="X880" s="4">
        <v>46069</v>
      </c>
      <c r="Y880" s="4">
        <v>46069</v>
      </c>
      <c r="Z880" s="4">
        <v>46099</v>
      </c>
      <c r="AA880" s="3"/>
      <c r="AB880" s="3" t="s">
        <v>1081</v>
      </c>
      <c r="AC880" s="2"/>
      <c r="AD880" s="2" t="s">
        <v>95</v>
      </c>
      <c r="AE880" s="2" t="s">
        <v>94</v>
      </c>
      <c r="AF880" s="2"/>
      <c r="AG880" s="2"/>
      <c r="AH880" s="2"/>
      <c r="AI880" s="2"/>
      <c r="AJ880" s="2" t="s">
        <v>50</v>
      </c>
      <c r="AK880" s="2" t="s">
        <v>49</v>
      </c>
    </row>
    <row r="881" spans="1:37" ht="86.4" x14ac:dyDescent="0.3">
      <c r="A881" s="1">
        <v>1043</v>
      </c>
      <c r="B881">
        <v>18119</v>
      </c>
      <c r="F881" s="2" t="s">
        <v>76</v>
      </c>
      <c r="G881" s="2" t="s">
        <v>78</v>
      </c>
      <c r="H881" s="2" t="s">
        <v>37</v>
      </c>
      <c r="I881" s="2" t="s">
        <v>75</v>
      </c>
      <c r="J881" s="2" t="s">
        <v>138</v>
      </c>
      <c r="K881" s="2" t="s">
        <v>361</v>
      </c>
      <c r="L881" s="2" t="s">
        <v>1071</v>
      </c>
      <c r="M881" s="2" t="s">
        <v>1072</v>
      </c>
      <c r="N881" s="3" t="s">
        <v>1387</v>
      </c>
      <c r="O881" s="2" t="s">
        <v>60</v>
      </c>
      <c r="P881" s="2" t="s">
        <v>65</v>
      </c>
      <c r="Q881" s="2"/>
      <c r="R881" s="2"/>
      <c r="S881" s="2"/>
      <c r="T881" s="2"/>
      <c r="U881">
        <v>0</v>
      </c>
      <c r="V881">
        <v>30</v>
      </c>
      <c r="W881" s="4">
        <v>46066</v>
      </c>
      <c r="X881" s="4">
        <v>46070</v>
      </c>
      <c r="Y881" s="4">
        <v>46070</v>
      </c>
      <c r="Z881" s="4">
        <v>46100</v>
      </c>
      <c r="AA881" s="3"/>
      <c r="AB881" s="3" t="s">
        <v>1383</v>
      </c>
      <c r="AC881" s="2"/>
      <c r="AD881" s="2" t="s">
        <v>95</v>
      </c>
      <c r="AE881" s="2" t="s">
        <v>95</v>
      </c>
      <c r="AF881" s="2"/>
      <c r="AG881" s="2"/>
      <c r="AH881" s="2"/>
      <c r="AI881" s="2"/>
      <c r="AJ881" s="2" t="s">
        <v>50</v>
      </c>
      <c r="AK881" s="2" t="s">
        <v>49</v>
      </c>
    </row>
    <row r="882" spans="1:37" ht="72" x14ac:dyDescent="0.3">
      <c r="A882" s="1">
        <v>1044</v>
      </c>
      <c r="B882">
        <v>18118</v>
      </c>
      <c r="F882" s="2" t="s">
        <v>76</v>
      </c>
      <c r="G882" s="2" t="s">
        <v>78</v>
      </c>
      <c r="H882" s="2" t="s">
        <v>37</v>
      </c>
      <c r="I882" s="2" t="s">
        <v>75</v>
      </c>
      <c r="J882" s="2" t="s">
        <v>138</v>
      </c>
      <c r="K882" s="2" t="s">
        <v>361</v>
      </c>
      <c r="L882" s="2" t="s">
        <v>382</v>
      </c>
      <c r="M882" s="2" t="s">
        <v>383</v>
      </c>
      <c r="N882" s="3" t="s">
        <v>1388</v>
      </c>
      <c r="O882" s="2" t="s">
        <v>60</v>
      </c>
      <c r="P882" s="2" t="s">
        <v>65</v>
      </c>
      <c r="Q882" s="2"/>
      <c r="R882" s="2"/>
      <c r="S882" s="2"/>
      <c r="T882" s="2"/>
      <c r="U882">
        <v>0</v>
      </c>
      <c r="V882">
        <v>30</v>
      </c>
      <c r="W882" s="4">
        <v>46066</v>
      </c>
      <c r="X882" s="4">
        <v>46073</v>
      </c>
      <c r="Y882" s="4">
        <v>46073</v>
      </c>
      <c r="Z882" s="4">
        <v>46103</v>
      </c>
      <c r="AA882" s="3"/>
      <c r="AB882" s="3" t="s">
        <v>1383</v>
      </c>
      <c r="AC882" s="2"/>
      <c r="AD882" s="2" t="s">
        <v>95</v>
      </c>
      <c r="AE882" s="2" t="s">
        <v>74</v>
      </c>
      <c r="AF882" s="2"/>
      <c r="AG882" s="2"/>
      <c r="AH882" s="2"/>
      <c r="AI882" s="2"/>
      <c r="AJ882" s="2" t="s">
        <v>50</v>
      </c>
      <c r="AK882" s="2" t="s">
        <v>49</v>
      </c>
    </row>
    <row r="883" spans="1:37" ht="57.6" x14ac:dyDescent="0.3">
      <c r="A883" s="1">
        <v>1045</v>
      </c>
      <c r="B883">
        <v>18125</v>
      </c>
      <c r="F883" s="2" t="s">
        <v>76</v>
      </c>
      <c r="G883" s="2" t="s">
        <v>78</v>
      </c>
      <c r="H883" s="2" t="s">
        <v>37</v>
      </c>
      <c r="I883" s="2" t="s">
        <v>75</v>
      </c>
      <c r="J883" s="2" t="s">
        <v>138</v>
      </c>
      <c r="K883" s="2" t="s">
        <v>361</v>
      </c>
      <c r="L883" s="2" t="s">
        <v>186</v>
      </c>
      <c r="M883" s="2" t="s">
        <v>380</v>
      </c>
      <c r="N883" s="3" t="s">
        <v>1389</v>
      </c>
      <c r="O883" s="2" t="s">
        <v>60</v>
      </c>
      <c r="P883" s="2" t="s">
        <v>65</v>
      </c>
      <c r="Q883" s="2"/>
      <c r="R883" s="2"/>
      <c r="S883" s="2"/>
      <c r="T883" s="2"/>
      <c r="U883">
        <v>0</v>
      </c>
      <c r="V883">
        <v>30</v>
      </c>
      <c r="W883" s="4">
        <v>46066</v>
      </c>
      <c r="X883" s="4">
        <v>46070</v>
      </c>
      <c r="Y883" s="4">
        <v>46070</v>
      </c>
      <c r="Z883" s="4">
        <v>46100</v>
      </c>
      <c r="AA883" s="3"/>
      <c r="AB883" s="3" t="s">
        <v>1383</v>
      </c>
      <c r="AC883" s="2"/>
      <c r="AD883" s="2" t="s">
        <v>95</v>
      </c>
      <c r="AE883" s="2" t="s">
        <v>95</v>
      </c>
      <c r="AF883" s="2"/>
      <c r="AG883" s="2"/>
      <c r="AH883" s="2"/>
      <c r="AI883" s="2"/>
      <c r="AJ883" s="2" t="s">
        <v>50</v>
      </c>
      <c r="AK883" s="2" t="s">
        <v>49</v>
      </c>
    </row>
    <row r="884" spans="1:37" ht="57.6" x14ac:dyDescent="0.3">
      <c r="A884" s="1">
        <v>1046</v>
      </c>
      <c r="B884">
        <v>18126</v>
      </c>
      <c r="F884" s="2" t="s">
        <v>76</v>
      </c>
      <c r="G884" s="2" t="s">
        <v>78</v>
      </c>
      <c r="H884" s="2" t="s">
        <v>37</v>
      </c>
      <c r="I884" s="2" t="s">
        <v>75</v>
      </c>
      <c r="J884" s="2" t="s">
        <v>138</v>
      </c>
      <c r="K884" s="2" t="s">
        <v>361</v>
      </c>
      <c r="L884" s="2" t="s">
        <v>385</v>
      </c>
      <c r="M884" s="2" t="s">
        <v>386</v>
      </c>
      <c r="N884" s="3" t="s">
        <v>1389</v>
      </c>
      <c r="O884" s="2" t="s">
        <v>60</v>
      </c>
      <c r="P884" s="2" t="s">
        <v>65</v>
      </c>
      <c r="Q884" s="2"/>
      <c r="R884" s="2"/>
      <c r="S884" s="2"/>
      <c r="T884" s="2"/>
      <c r="U884">
        <v>0</v>
      </c>
      <c r="V884">
        <v>30</v>
      </c>
      <c r="W884" s="4">
        <v>46066</v>
      </c>
      <c r="X884" s="4">
        <v>46070</v>
      </c>
      <c r="Y884" s="4">
        <v>46070</v>
      </c>
      <c r="Z884" s="4">
        <v>46100</v>
      </c>
      <c r="AA884" s="3"/>
      <c r="AB884" s="3" t="s">
        <v>1383</v>
      </c>
      <c r="AC884" s="2"/>
      <c r="AD884" s="2" t="s">
        <v>95</v>
      </c>
      <c r="AE884" s="2" t="s">
        <v>95</v>
      </c>
      <c r="AF884" s="2"/>
      <c r="AG884" s="2"/>
      <c r="AH884" s="2"/>
      <c r="AI884" s="2"/>
      <c r="AJ884" s="2" t="s">
        <v>50</v>
      </c>
      <c r="AK884" s="2" t="s">
        <v>49</v>
      </c>
    </row>
    <row r="885" spans="1:37" ht="86.4" x14ac:dyDescent="0.3">
      <c r="A885" s="1">
        <v>1047</v>
      </c>
      <c r="B885">
        <v>18114</v>
      </c>
      <c r="F885" s="2" t="s">
        <v>76</v>
      </c>
      <c r="G885" s="2" t="s">
        <v>78</v>
      </c>
      <c r="H885" s="2" t="s">
        <v>37</v>
      </c>
      <c r="I885" s="2" t="s">
        <v>75</v>
      </c>
      <c r="J885" s="2" t="s">
        <v>138</v>
      </c>
      <c r="K885" s="2" t="s">
        <v>361</v>
      </c>
      <c r="L885" s="2" t="s">
        <v>1077</v>
      </c>
      <c r="M885" s="2" t="s">
        <v>1390</v>
      </c>
      <c r="N885" s="3" t="s">
        <v>1391</v>
      </c>
      <c r="O885" s="2" t="s">
        <v>60</v>
      </c>
      <c r="P885" s="2" t="s">
        <v>65</v>
      </c>
      <c r="Q885" s="2"/>
      <c r="R885" s="2"/>
      <c r="S885" s="2"/>
      <c r="T885" s="2"/>
      <c r="U885">
        <v>0</v>
      </c>
      <c r="V885">
        <v>30</v>
      </c>
      <c r="W885" s="4">
        <v>46066</v>
      </c>
      <c r="X885" s="4">
        <v>46073</v>
      </c>
      <c r="Y885" s="4">
        <v>46073</v>
      </c>
      <c r="Z885" s="4">
        <v>46103</v>
      </c>
      <c r="AA885" s="3" t="s">
        <v>1392</v>
      </c>
      <c r="AB885" s="3" t="s">
        <v>1393</v>
      </c>
      <c r="AC885" s="2"/>
      <c r="AD885" s="2" t="s">
        <v>95</v>
      </c>
      <c r="AE885" s="2" t="s">
        <v>74</v>
      </c>
      <c r="AF885" s="2"/>
      <c r="AG885" s="2"/>
      <c r="AH885" s="2"/>
      <c r="AI885" s="2"/>
      <c r="AJ885" s="2" t="s">
        <v>50</v>
      </c>
      <c r="AK885" s="2" t="s">
        <v>49</v>
      </c>
    </row>
    <row r="886" spans="1:37" ht="57.6" x14ac:dyDescent="0.3">
      <c r="A886" s="1">
        <v>1048</v>
      </c>
      <c r="B886">
        <v>18112</v>
      </c>
      <c r="F886" s="2" t="s">
        <v>76</v>
      </c>
      <c r="G886" s="2" t="s">
        <v>78</v>
      </c>
      <c r="H886" s="2" t="s">
        <v>37</v>
      </c>
      <c r="I886" s="2" t="s">
        <v>75</v>
      </c>
      <c r="J886" s="2" t="s">
        <v>138</v>
      </c>
      <c r="K886" s="2" t="s">
        <v>361</v>
      </c>
      <c r="L886" s="2" t="s">
        <v>1394</v>
      </c>
      <c r="M886" s="2" t="s">
        <v>1395</v>
      </c>
      <c r="N886" s="3" t="s">
        <v>1396</v>
      </c>
      <c r="O886" s="2" t="s">
        <v>60</v>
      </c>
      <c r="P886" s="2" t="s">
        <v>65</v>
      </c>
      <c r="Q886" s="2"/>
      <c r="R886" s="2"/>
      <c r="S886" s="2"/>
      <c r="T886" s="2"/>
      <c r="U886">
        <v>0</v>
      </c>
      <c r="V886">
        <v>30</v>
      </c>
      <c r="W886" s="4">
        <v>46066</v>
      </c>
      <c r="X886" s="4">
        <v>46069</v>
      </c>
      <c r="Y886" s="4">
        <v>46069</v>
      </c>
      <c r="Z886" s="4">
        <v>46099</v>
      </c>
      <c r="AA886" s="3"/>
      <c r="AB886" s="3" t="s">
        <v>1081</v>
      </c>
      <c r="AC886" s="2"/>
      <c r="AD886" s="2" t="s">
        <v>95</v>
      </c>
      <c r="AE886" s="2" t="s">
        <v>94</v>
      </c>
      <c r="AF886" s="2"/>
      <c r="AG886" s="2"/>
      <c r="AH886" s="2"/>
      <c r="AI886" s="2"/>
      <c r="AJ886" s="2" t="s">
        <v>50</v>
      </c>
      <c r="AK886" s="2" t="s">
        <v>49</v>
      </c>
    </row>
    <row r="887" spans="1:37" ht="57.6" x14ac:dyDescent="0.3">
      <c r="A887" s="1">
        <v>1049</v>
      </c>
      <c r="B887">
        <v>18138</v>
      </c>
      <c r="F887" s="2" t="s">
        <v>76</v>
      </c>
      <c r="G887" s="2" t="s">
        <v>78</v>
      </c>
      <c r="H887" s="2" t="s">
        <v>37</v>
      </c>
      <c r="I887" s="2" t="s">
        <v>75</v>
      </c>
      <c r="J887" s="2" t="s">
        <v>138</v>
      </c>
      <c r="K887" s="2" t="s">
        <v>467</v>
      </c>
      <c r="L887" s="2" t="s">
        <v>1397</v>
      </c>
      <c r="M887" s="2" t="s">
        <v>1398</v>
      </c>
      <c r="N887" s="3" t="s">
        <v>1399</v>
      </c>
      <c r="O887" s="2" t="s">
        <v>60</v>
      </c>
      <c r="P887" s="2" t="s">
        <v>65</v>
      </c>
      <c r="Q887" s="2"/>
      <c r="R887" s="2"/>
      <c r="S887" s="2"/>
      <c r="T887" s="2"/>
      <c r="U887">
        <v>0</v>
      </c>
      <c r="V887">
        <v>30</v>
      </c>
      <c r="W887" s="4">
        <v>46067</v>
      </c>
      <c r="X887" s="4">
        <v>46072</v>
      </c>
      <c r="Y887" s="4">
        <v>46072</v>
      </c>
      <c r="Z887" s="4">
        <v>46102</v>
      </c>
      <c r="AA887" s="3"/>
      <c r="AB887" s="3" t="s">
        <v>1400</v>
      </c>
      <c r="AC887" s="2"/>
      <c r="AD887" s="2" t="s">
        <v>95</v>
      </c>
      <c r="AE887" s="2" t="s">
        <v>73</v>
      </c>
      <c r="AF887" s="2"/>
      <c r="AG887" s="2"/>
      <c r="AH887" s="2"/>
      <c r="AI887" s="2"/>
      <c r="AJ887" s="2" t="s">
        <v>50</v>
      </c>
      <c r="AK887" s="2" t="s">
        <v>49</v>
      </c>
    </row>
    <row r="888" spans="1:37" ht="28.8" x14ac:dyDescent="0.3">
      <c r="A888" s="1">
        <v>1050</v>
      </c>
      <c r="B888">
        <v>19454</v>
      </c>
      <c r="F888" s="2" t="s">
        <v>47</v>
      </c>
      <c r="G888" s="2" t="s">
        <v>78</v>
      </c>
      <c r="H888" s="2" t="s">
        <v>37</v>
      </c>
      <c r="I888" s="2" t="s">
        <v>46</v>
      </c>
      <c r="J888" s="2" t="s">
        <v>165</v>
      </c>
      <c r="K888" s="2" t="s">
        <v>142</v>
      </c>
      <c r="L888" s="2" t="s">
        <v>143</v>
      </c>
      <c r="M888" s="2" t="s">
        <v>144</v>
      </c>
      <c r="N888" s="3" t="s">
        <v>1742</v>
      </c>
      <c r="O888" s="2" t="s">
        <v>60</v>
      </c>
      <c r="P888" s="2" t="s">
        <v>65</v>
      </c>
      <c r="Q888" s="2"/>
      <c r="R888" s="2" t="s">
        <v>1401</v>
      </c>
      <c r="S888" s="2" t="s">
        <v>1402</v>
      </c>
      <c r="T888" s="2"/>
      <c r="U888">
        <v>0</v>
      </c>
      <c r="V888">
        <v>365</v>
      </c>
      <c r="W888" s="4">
        <v>46077</v>
      </c>
      <c r="X888" s="4">
        <v>46108</v>
      </c>
      <c r="Y888" s="4">
        <v>46108</v>
      </c>
      <c r="Z888" s="4">
        <v>46473</v>
      </c>
      <c r="AA888" s="3"/>
      <c r="AB888" s="3" t="s">
        <v>1743</v>
      </c>
      <c r="AC888" s="2"/>
      <c r="AD888" s="2" t="s">
        <v>45</v>
      </c>
      <c r="AE888" s="2" t="s">
        <v>45</v>
      </c>
      <c r="AF888" s="2"/>
      <c r="AG888" s="2"/>
      <c r="AH888" s="2"/>
      <c r="AI888" s="2"/>
      <c r="AJ888" s="2" t="s">
        <v>50</v>
      </c>
      <c r="AK888" s="2" t="s">
        <v>49</v>
      </c>
    </row>
    <row r="889" spans="1:37" ht="28.8" x14ac:dyDescent="0.3">
      <c r="A889" s="1">
        <v>1051</v>
      </c>
      <c r="B889">
        <v>20353</v>
      </c>
      <c r="F889" s="2" t="s">
        <v>47</v>
      </c>
      <c r="G889" s="2" t="s">
        <v>78</v>
      </c>
      <c r="H889" s="2" t="s">
        <v>37</v>
      </c>
      <c r="I889" s="2" t="s">
        <v>46</v>
      </c>
      <c r="J889" s="2" t="s">
        <v>165</v>
      </c>
      <c r="K889" s="2" t="s">
        <v>188</v>
      </c>
      <c r="L889" s="2" t="s">
        <v>39</v>
      </c>
      <c r="M889" s="2" t="s">
        <v>208</v>
      </c>
      <c r="N889" s="3" t="s">
        <v>1744</v>
      </c>
      <c r="O889" s="2" t="s">
        <v>60</v>
      </c>
      <c r="P889" s="2" t="s">
        <v>65</v>
      </c>
      <c r="Q889" s="2"/>
      <c r="R889" s="2" t="s">
        <v>1401</v>
      </c>
      <c r="S889" s="2" t="s">
        <v>1402</v>
      </c>
      <c r="T889" s="2"/>
      <c r="U889">
        <v>0</v>
      </c>
      <c r="V889">
        <v>1080</v>
      </c>
      <c r="W889" s="4">
        <v>46077</v>
      </c>
      <c r="X889" s="4">
        <v>46146</v>
      </c>
      <c r="Y889" s="4">
        <v>46146</v>
      </c>
      <c r="Z889" s="4">
        <v>47226</v>
      </c>
      <c r="AA889" s="3"/>
      <c r="AB889" s="3" t="s">
        <v>1745</v>
      </c>
      <c r="AC889" s="2"/>
      <c r="AD889" s="2" t="s">
        <v>45</v>
      </c>
      <c r="AE889" s="2" t="s">
        <v>45</v>
      </c>
      <c r="AF889" s="2"/>
      <c r="AG889" s="2"/>
      <c r="AH889" s="2"/>
      <c r="AI889" s="2"/>
      <c r="AJ889" s="2" t="s">
        <v>50</v>
      </c>
      <c r="AK889" s="2" t="s">
        <v>49</v>
      </c>
    </row>
    <row r="890" spans="1:37" ht="28.8" x14ac:dyDescent="0.3">
      <c r="A890" s="1">
        <v>1052</v>
      </c>
      <c r="B890">
        <v>20438</v>
      </c>
      <c r="F890" s="2" t="s">
        <v>47</v>
      </c>
      <c r="G890" s="2" t="s">
        <v>78</v>
      </c>
      <c r="H890" s="2" t="s">
        <v>37</v>
      </c>
      <c r="I890" s="2" t="s">
        <v>46</v>
      </c>
      <c r="J890" s="2" t="s">
        <v>165</v>
      </c>
      <c r="K890" s="2" t="s">
        <v>38</v>
      </c>
      <c r="L890" s="2" t="s">
        <v>39</v>
      </c>
      <c r="M890" s="2" t="s">
        <v>40</v>
      </c>
      <c r="N890" s="3" t="s">
        <v>1744</v>
      </c>
      <c r="O890" s="2" t="s">
        <v>60</v>
      </c>
      <c r="P890" s="2" t="s">
        <v>65</v>
      </c>
      <c r="Q890" s="2"/>
      <c r="R890" s="2" t="s">
        <v>1401</v>
      </c>
      <c r="S890" s="2" t="s">
        <v>1402</v>
      </c>
      <c r="T890" s="2"/>
      <c r="U890">
        <v>0</v>
      </c>
      <c r="V890">
        <v>1080</v>
      </c>
      <c r="W890" s="4">
        <v>46077</v>
      </c>
      <c r="X890" s="4">
        <v>46154</v>
      </c>
      <c r="Y890" s="4">
        <v>46154</v>
      </c>
      <c r="Z890" s="4">
        <v>47234</v>
      </c>
      <c r="AA890" s="3"/>
      <c r="AB890" s="3" t="s">
        <v>2405</v>
      </c>
      <c r="AC890" s="2"/>
      <c r="AD890" s="2" t="s">
        <v>45</v>
      </c>
      <c r="AE890" s="2" t="s">
        <v>45</v>
      </c>
      <c r="AF890" s="2"/>
      <c r="AG890" s="2"/>
      <c r="AH890" s="2"/>
      <c r="AI890" s="2"/>
      <c r="AJ890" s="2" t="s">
        <v>50</v>
      </c>
      <c r="AK890" s="2" t="s">
        <v>49</v>
      </c>
    </row>
    <row r="891" spans="1:37" ht="57.6" x14ac:dyDescent="0.3">
      <c r="A891" s="1">
        <v>1053</v>
      </c>
      <c r="F891" s="2" t="s">
        <v>76</v>
      </c>
      <c r="G891" s="2" t="s">
        <v>212</v>
      </c>
      <c r="H891" s="2" t="s">
        <v>37</v>
      </c>
      <c r="I891" s="2" t="s">
        <v>46</v>
      </c>
      <c r="J891" s="2" t="s">
        <v>1271</v>
      </c>
      <c r="K891" s="2" t="s">
        <v>142</v>
      </c>
      <c r="L891" s="2" t="s">
        <v>67</v>
      </c>
      <c r="M891" s="2" t="s">
        <v>166</v>
      </c>
      <c r="N891" s="3" t="s">
        <v>1403</v>
      </c>
      <c r="O891" s="2" t="s">
        <v>53</v>
      </c>
      <c r="P891" s="2" t="s">
        <v>65</v>
      </c>
      <c r="Q891" s="2"/>
      <c r="R891" s="2" t="s">
        <v>1404</v>
      </c>
      <c r="S891" s="2"/>
      <c r="T891" s="2"/>
      <c r="U891">
        <v>0</v>
      </c>
      <c r="V891">
        <v>1080</v>
      </c>
      <c r="W891" s="4">
        <v>46442</v>
      </c>
      <c r="X891" s="4"/>
      <c r="Y891" s="4">
        <v>46442</v>
      </c>
      <c r="Z891" s="4">
        <v>47153</v>
      </c>
      <c r="AA891" s="3"/>
      <c r="AB891" s="3"/>
      <c r="AC891" s="2"/>
      <c r="AD891" s="2" t="s">
        <v>45</v>
      </c>
      <c r="AE891" s="2" t="s">
        <v>45</v>
      </c>
      <c r="AF891" s="2"/>
      <c r="AG891" s="2"/>
      <c r="AH891" s="2"/>
      <c r="AI891" s="2"/>
      <c r="AJ891" s="2" t="s">
        <v>50</v>
      </c>
      <c r="AK891" s="2" t="s">
        <v>49</v>
      </c>
    </row>
    <row r="892" spans="1:37" ht="57.6" x14ac:dyDescent="0.3">
      <c r="A892" s="1">
        <v>1054</v>
      </c>
      <c r="F892" s="2" t="s">
        <v>76</v>
      </c>
      <c r="G892" s="2" t="s">
        <v>78</v>
      </c>
      <c r="H892" s="2" t="s">
        <v>37</v>
      </c>
      <c r="I892" s="2" t="s">
        <v>46</v>
      </c>
      <c r="J892" s="2" t="s">
        <v>1271</v>
      </c>
      <c r="K892" s="2" t="s">
        <v>188</v>
      </c>
      <c r="L892" s="2" t="s">
        <v>215</v>
      </c>
      <c r="M892" s="2" t="s">
        <v>216</v>
      </c>
      <c r="N892" s="3" t="s">
        <v>1403</v>
      </c>
      <c r="O892" s="2" t="s">
        <v>53</v>
      </c>
      <c r="P892" s="2" t="s">
        <v>65</v>
      </c>
      <c r="Q892" s="2"/>
      <c r="R892" s="2" t="s">
        <v>1404</v>
      </c>
      <c r="S892" s="2"/>
      <c r="T892" s="2"/>
      <c r="U892">
        <v>0</v>
      </c>
      <c r="V892">
        <v>1080</v>
      </c>
      <c r="W892" s="4">
        <v>45346</v>
      </c>
      <c r="X892" s="4"/>
      <c r="Y892" s="4">
        <v>45346</v>
      </c>
      <c r="Z892" s="4">
        <v>47153</v>
      </c>
      <c r="AA892" s="3"/>
      <c r="AB892" s="3"/>
      <c r="AC892" s="2"/>
      <c r="AD892" s="2" t="s">
        <v>45</v>
      </c>
      <c r="AE892" s="2" t="s">
        <v>45</v>
      </c>
      <c r="AF892" s="2"/>
      <c r="AG892" s="2"/>
      <c r="AH892" s="2"/>
      <c r="AI892" s="2"/>
      <c r="AJ892" s="2" t="s">
        <v>50</v>
      </c>
      <c r="AK892" s="2" t="s">
        <v>49</v>
      </c>
    </row>
    <row r="893" spans="1:37" ht="57.6" x14ac:dyDescent="0.3">
      <c r="A893" s="1">
        <v>1055</v>
      </c>
      <c r="F893" s="2" t="s">
        <v>76</v>
      </c>
      <c r="G893" s="2" t="s">
        <v>78</v>
      </c>
      <c r="H893" s="2" t="s">
        <v>37</v>
      </c>
      <c r="I893" s="2" t="s">
        <v>46</v>
      </c>
      <c r="J893" s="2" t="s">
        <v>1271</v>
      </c>
      <c r="K893" s="2" t="s">
        <v>38</v>
      </c>
      <c r="L893" s="2" t="s">
        <v>215</v>
      </c>
      <c r="M893" s="2" t="s">
        <v>452</v>
      </c>
      <c r="N893" s="3" t="s">
        <v>1403</v>
      </c>
      <c r="O893" s="2" t="s">
        <v>53</v>
      </c>
      <c r="P893" s="2" t="s">
        <v>65</v>
      </c>
      <c r="Q893" s="2"/>
      <c r="R893" s="2" t="s">
        <v>1404</v>
      </c>
      <c r="S893" s="2"/>
      <c r="T893" s="2"/>
      <c r="U893">
        <v>0</v>
      </c>
      <c r="V893">
        <v>1080</v>
      </c>
      <c r="W893" s="4">
        <v>45342</v>
      </c>
      <c r="X893" s="4"/>
      <c r="Y893" s="4">
        <v>45342</v>
      </c>
      <c r="Z893" s="4">
        <v>47153</v>
      </c>
      <c r="AA893" s="3"/>
      <c r="AB893" s="3"/>
      <c r="AC893" s="2"/>
      <c r="AD893" s="2" t="s">
        <v>45</v>
      </c>
      <c r="AE893" s="2" t="s">
        <v>45</v>
      </c>
      <c r="AF893" s="2"/>
      <c r="AG893" s="2"/>
      <c r="AH893" s="2"/>
      <c r="AI893" s="2"/>
      <c r="AJ893" s="2" t="s">
        <v>50</v>
      </c>
      <c r="AK893" s="2" t="s">
        <v>49</v>
      </c>
    </row>
    <row r="894" spans="1:37" ht="57.6" x14ac:dyDescent="0.3">
      <c r="A894" s="1">
        <v>1056</v>
      </c>
      <c r="F894" s="2" t="s">
        <v>76</v>
      </c>
      <c r="G894" s="2" t="s">
        <v>212</v>
      </c>
      <c r="H894" s="2" t="s">
        <v>37</v>
      </c>
      <c r="I894" s="2" t="s">
        <v>46</v>
      </c>
      <c r="J894" s="2" t="s">
        <v>1271</v>
      </c>
      <c r="K894" s="2" t="s">
        <v>142</v>
      </c>
      <c r="L894" s="2" t="s">
        <v>170</v>
      </c>
      <c r="M894" s="2" t="s">
        <v>171</v>
      </c>
      <c r="N894" s="3" t="s">
        <v>1405</v>
      </c>
      <c r="O894" s="2" t="s">
        <v>53</v>
      </c>
      <c r="P894" s="2" t="s">
        <v>65</v>
      </c>
      <c r="Q894" s="2"/>
      <c r="R894" s="2" t="s">
        <v>1404</v>
      </c>
      <c r="S894" s="2"/>
      <c r="T894" s="2"/>
      <c r="U894">
        <v>0</v>
      </c>
      <c r="V894">
        <v>1080</v>
      </c>
      <c r="W894" s="4">
        <v>46442</v>
      </c>
      <c r="X894" s="4"/>
      <c r="Y894" s="4">
        <v>46442</v>
      </c>
      <c r="Z894" s="4">
        <v>47153</v>
      </c>
      <c r="AA894" s="3"/>
      <c r="AB894" s="3"/>
      <c r="AC894" s="2"/>
      <c r="AD894" s="2" t="s">
        <v>45</v>
      </c>
      <c r="AE894" s="2" t="s">
        <v>45</v>
      </c>
      <c r="AF894" s="2"/>
      <c r="AG894" s="2"/>
      <c r="AH894" s="2"/>
      <c r="AI894" s="2"/>
      <c r="AJ894" s="2" t="s">
        <v>50</v>
      </c>
      <c r="AK894" s="2" t="s">
        <v>49</v>
      </c>
    </row>
    <row r="895" spans="1:37" ht="57.6" x14ac:dyDescent="0.3">
      <c r="A895" s="1">
        <v>1057</v>
      </c>
      <c r="F895" s="2" t="s">
        <v>76</v>
      </c>
      <c r="G895" s="2" t="s">
        <v>78</v>
      </c>
      <c r="H895" s="2" t="s">
        <v>37</v>
      </c>
      <c r="I895" s="2" t="s">
        <v>46</v>
      </c>
      <c r="J895" s="2" t="s">
        <v>1271</v>
      </c>
      <c r="K895" s="2" t="s">
        <v>188</v>
      </c>
      <c r="L895" s="2" t="s">
        <v>217</v>
      </c>
      <c r="M895" s="2" t="s">
        <v>218</v>
      </c>
      <c r="N895" s="3" t="s">
        <v>1405</v>
      </c>
      <c r="O895" s="2" t="s">
        <v>53</v>
      </c>
      <c r="P895" s="2" t="s">
        <v>65</v>
      </c>
      <c r="Q895" s="2"/>
      <c r="R895" s="2" t="s">
        <v>1404</v>
      </c>
      <c r="S895" s="2"/>
      <c r="T895" s="2"/>
      <c r="U895">
        <v>0</v>
      </c>
      <c r="V895">
        <v>1080</v>
      </c>
      <c r="W895" s="4">
        <v>45346</v>
      </c>
      <c r="X895" s="4"/>
      <c r="Y895" s="4">
        <v>45346</v>
      </c>
      <c r="Z895" s="4">
        <v>47153</v>
      </c>
      <c r="AA895" s="3"/>
      <c r="AB895" s="3"/>
      <c r="AC895" s="2"/>
      <c r="AD895" s="2" t="s">
        <v>45</v>
      </c>
      <c r="AE895" s="2" t="s">
        <v>45</v>
      </c>
      <c r="AF895" s="2"/>
      <c r="AG895" s="2"/>
      <c r="AH895" s="2"/>
      <c r="AI895" s="2"/>
      <c r="AJ895" s="2" t="s">
        <v>50</v>
      </c>
      <c r="AK895" s="2" t="s">
        <v>49</v>
      </c>
    </row>
    <row r="896" spans="1:37" ht="57.6" x14ac:dyDescent="0.3">
      <c r="A896" s="1">
        <v>1058</v>
      </c>
      <c r="F896" s="2" t="s">
        <v>76</v>
      </c>
      <c r="G896" s="2" t="s">
        <v>78</v>
      </c>
      <c r="H896" s="2" t="s">
        <v>37</v>
      </c>
      <c r="I896" s="2" t="s">
        <v>46</v>
      </c>
      <c r="J896" s="2" t="s">
        <v>1271</v>
      </c>
      <c r="K896" s="2" t="s">
        <v>38</v>
      </c>
      <c r="L896" s="2" t="s">
        <v>217</v>
      </c>
      <c r="M896" s="2" t="s">
        <v>456</v>
      </c>
      <c r="N896" s="3" t="s">
        <v>1405</v>
      </c>
      <c r="O896" s="2" t="s">
        <v>53</v>
      </c>
      <c r="P896" s="2" t="s">
        <v>65</v>
      </c>
      <c r="Q896" s="2"/>
      <c r="R896" s="2" t="s">
        <v>1404</v>
      </c>
      <c r="S896" s="2"/>
      <c r="T896" s="2"/>
      <c r="U896">
        <v>0</v>
      </c>
      <c r="V896">
        <v>1080</v>
      </c>
      <c r="W896" s="4">
        <v>45342</v>
      </c>
      <c r="X896" s="4"/>
      <c r="Y896" s="4">
        <v>45342</v>
      </c>
      <c r="Z896" s="4">
        <v>47153</v>
      </c>
      <c r="AA896" s="3"/>
      <c r="AB896" s="3"/>
      <c r="AC896" s="2"/>
      <c r="AD896" s="2" t="s">
        <v>45</v>
      </c>
      <c r="AE896" s="2" t="s">
        <v>45</v>
      </c>
      <c r="AF896" s="2"/>
      <c r="AG896" s="2"/>
      <c r="AH896" s="2"/>
      <c r="AI896" s="2"/>
      <c r="AJ896" s="2" t="s">
        <v>50</v>
      </c>
      <c r="AK896" s="2" t="s">
        <v>49</v>
      </c>
    </row>
    <row r="897" spans="1:37" ht="43.2" x14ac:dyDescent="0.3">
      <c r="A897" s="1">
        <v>1059</v>
      </c>
      <c r="B897">
        <v>19460</v>
      </c>
      <c r="F897" s="2" t="s">
        <v>76</v>
      </c>
      <c r="G897" s="2" t="s">
        <v>78</v>
      </c>
      <c r="H897" s="2" t="s">
        <v>37</v>
      </c>
      <c r="I897" s="2" t="s">
        <v>46</v>
      </c>
      <c r="J897" s="2" t="s">
        <v>1271</v>
      </c>
      <c r="K897" s="2" t="s">
        <v>142</v>
      </c>
      <c r="L897" s="2" t="s">
        <v>170</v>
      </c>
      <c r="M897" s="2" t="s">
        <v>171</v>
      </c>
      <c r="N897" s="3" t="s">
        <v>1406</v>
      </c>
      <c r="O897" s="2" t="s">
        <v>53</v>
      </c>
      <c r="P897" s="2" t="s">
        <v>65</v>
      </c>
      <c r="Q897" s="2"/>
      <c r="R897" s="2" t="s">
        <v>1407</v>
      </c>
      <c r="S897" s="2" t="s">
        <v>1408</v>
      </c>
      <c r="T897" s="2"/>
      <c r="U897">
        <v>0</v>
      </c>
      <c r="V897">
        <v>180</v>
      </c>
      <c r="W897" s="4">
        <v>46077</v>
      </c>
      <c r="X897" s="4">
        <v>46108</v>
      </c>
      <c r="Y897" s="4">
        <v>46108</v>
      </c>
      <c r="Z897" s="4">
        <v>46288</v>
      </c>
      <c r="AA897" s="3"/>
      <c r="AB897" s="3" t="s">
        <v>1746</v>
      </c>
      <c r="AC897" s="2"/>
      <c r="AD897" s="2" t="s">
        <v>45</v>
      </c>
      <c r="AE897" s="2" t="s">
        <v>45</v>
      </c>
      <c r="AF897" s="2"/>
      <c r="AG897" s="2"/>
      <c r="AH897" s="2"/>
      <c r="AI897" s="2"/>
      <c r="AJ897" s="2" t="s">
        <v>50</v>
      </c>
      <c r="AK897" s="2" t="s">
        <v>49</v>
      </c>
    </row>
    <row r="898" spans="1:37" ht="43.2" x14ac:dyDescent="0.3">
      <c r="A898" s="1">
        <v>1060</v>
      </c>
      <c r="F898" s="2" t="s">
        <v>76</v>
      </c>
      <c r="G898" s="2" t="s">
        <v>44</v>
      </c>
      <c r="H898" s="2" t="s">
        <v>37</v>
      </c>
      <c r="I898" s="2" t="s">
        <v>46</v>
      </c>
      <c r="J898" s="2" t="s">
        <v>1271</v>
      </c>
      <c r="K898" s="2" t="s">
        <v>188</v>
      </c>
      <c r="L898" s="2" t="s">
        <v>215</v>
      </c>
      <c r="M898" s="2" t="s">
        <v>216</v>
      </c>
      <c r="N898" s="3" t="s">
        <v>1406</v>
      </c>
      <c r="O898" s="2" t="s">
        <v>53</v>
      </c>
      <c r="P898" s="2" t="s">
        <v>65</v>
      </c>
      <c r="Q898" s="2"/>
      <c r="R898" s="2" t="s">
        <v>1407</v>
      </c>
      <c r="S898" s="2" t="s">
        <v>1408</v>
      </c>
      <c r="T898" s="2"/>
      <c r="U898">
        <v>0</v>
      </c>
      <c r="V898">
        <v>180</v>
      </c>
      <c r="W898" s="4">
        <v>46077</v>
      </c>
      <c r="X898" s="4"/>
      <c r="Y898" s="4">
        <v>46077</v>
      </c>
      <c r="Z898" s="4">
        <v>46253</v>
      </c>
      <c r="AA898" s="3"/>
      <c r="AB898" s="3"/>
      <c r="AC898" s="2"/>
      <c r="AD898" s="2" t="s">
        <v>45</v>
      </c>
      <c r="AE898" s="2" t="s">
        <v>45</v>
      </c>
      <c r="AF898" s="2"/>
      <c r="AG898" s="2"/>
      <c r="AH898" s="2"/>
      <c r="AI898" s="2"/>
      <c r="AJ898" s="2" t="s">
        <v>50</v>
      </c>
      <c r="AK898" s="2" t="s">
        <v>49</v>
      </c>
    </row>
    <row r="899" spans="1:37" ht="43.2" x14ac:dyDescent="0.3">
      <c r="A899" s="1">
        <v>1061</v>
      </c>
      <c r="F899" s="2" t="s">
        <v>76</v>
      </c>
      <c r="G899" s="2" t="s">
        <v>44</v>
      </c>
      <c r="H899" s="2" t="s">
        <v>37</v>
      </c>
      <c r="I899" s="2" t="s">
        <v>46</v>
      </c>
      <c r="J899" s="2" t="s">
        <v>1271</v>
      </c>
      <c r="K899" s="2" t="s">
        <v>188</v>
      </c>
      <c r="L899" s="2" t="s">
        <v>217</v>
      </c>
      <c r="M899" s="2" t="s">
        <v>218</v>
      </c>
      <c r="N899" s="3" t="s">
        <v>1406</v>
      </c>
      <c r="O899" s="2" t="s">
        <v>53</v>
      </c>
      <c r="P899" s="2" t="s">
        <v>65</v>
      </c>
      <c r="Q899" s="2"/>
      <c r="R899" s="2" t="s">
        <v>1407</v>
      </c>
      <c r="S899" s="2" t="s">
        <v>1408</v>
      </c>
      <c r="T899" s="2"/>
      <c r="U899">
        <v>0</v>
      </c>
      <c r="V899">
        <v>180</v>
      </c>
      <c r="W899" s="4">
        <v>46077</v>
      </c>
      <c r="X899" s="4"/>
      <c r="Y899" s="4">
        <v>46077</v>
      </c>
      <c r="Z899" s="4">
        <v>46253</v>
      </c>
      <c r="AA899" s="3"/>
      <c r="AB899" s="3"/>
      <c r="AC899" s="2"/>
      <c r="AD899" s="2" t="s">
        <v>45</v>
      </c>
      <c r="AE899" s="2" t="s">
        <v>45</v>
      </c>
      <c r="AF899" s="2"/>
      <c r="AG899" s="2"/>
      <c r="AH899" s="2"/>
      <c r="AI899" s="2"/>
      <c r="AJ899" s="2" t="s">
        <v>50</v>
      </c>
      <c r="AK899" s="2" t="s">
        <v>49</v>
      </c>
    </row>
    <row r="900" spans="1:37" ht="43.2" x14ac:dyDescent="0.3">
      <c r="A900" s="1">
        <v>1062</v>
      </c>
      <c r="F900" s="2" t="s">
        <v>76</v>
      </c>
      <c r="G900" s="2" t="s">
        <v>78</v>
      </c>
      <c r="H900" s="2" t="s">
        <v>37</v>
      </c>
      <c r="I900" s="2" t="s">
        <v>46</v>
      </c>
      <c r="J900" s="2" t="s">
        <v>1271</v>
      </c>
      <c r="K900" s="2" t="s">
        <v>38</v>
      </c>
      <c r="L900" s="2" t="s">
        <v>215</v>
      </c>
      <c r="M900" s="2" t="s">
        <v>452</v>
      </c>
      <c r="N900" s="3" t="s">
        <v>1406</v>
      </c>
      <c r="O900" s="2" t="s">
        <v>53</v>
      </c>
      <c r="P900" s="2" t="s">
        <v>65</v>
      </c>
      <c r="Q900" s="2"/>
      <c r="R900" s="2" t="s">
        <v>1407</v>
      </c>
      <c r="S900" s="2" t="s">
        <v>1408</v>
      </c>
      <c r="T900" s="2"/>
      <c r="U900">
        <v>0</v>
      </c>
      <c r="V900">
        <v>180</v>
      </c>
      <c r="W900" s="4">
        <v>46077</v>
      </c>
      <c r="X900" s="4"/>
      <c r="Y900" s="4">
        <v>46077</v>
      </c>
      <c r="Z900" s="4">
        <v>46253</v>
      </c>
      <c r="AA900" s="3"/>
      <c r="AB900" s="3"/>
      <c r="AC900" s="2"/>
      <c r="AD900" s="2" t="s">
        <v>45</v>
      </c>
      <c r="AE900" s="2" t="s">
        <v>45</v>
      </c>
      <c r="AF900" s="2"/>
      <c r="AG900" s="2"/>
      <c r="AH900" s="2"/>
      <c r="AI900" s="2"/>
      <c r="AJ900" s="2" t="s">
        <v>50</v>
      </c>
      <c r="AK900" s="2" t="s">
        <v>49</v>
      </c>
    </row>
    <row r="901" spans="1:37" ht="43.2" x14ac:dyDescent="0.3">
      <c r="A901" s="1">
        <v>1063</v>
      </c>
      <c r="F901" s="2" t="s">
        <v>76</v>
      </c>
      <c r="G901" s="2" t="s">
        <v>78</v>
      </c>
      <c r="H901" s="2" t="s">
        <v>37</v>
      </c>
      <c r="I901" s="2" t="s">
        <v>46</v>
      </c>
      <c r="J901" s="2" t="s">
        <v>1271</v>
      </c>
      <c r="K901" s="2" t="s">
        <v>38</v>
      </c>
      <c r="L901" s="2" t="s">
        <v>217</v>
      </c>
      <c r="M901" s="2" t="s">
        <v>456</v>
      </c>
      <c r="N901" s="3" t="s">
        <v>1406</v>
      </c>
      <c r="O901" s="2" t="s">
        <v>53</v>
      </c>
      <c r="P901" s="2" t="s">
        <v>65</v>
      </c>
      <c r="Q901" s="2"/>
      <c r="R901" s="2" t="s">
        <v>1407</v>
      </c>
      <c r="S901" s="2" t="s">
        <v>1408</v>
      </c>
      <c r="T901" s="2"/>
      <c r="U901">
        <v>0</v>
      </c>
      <c r="V901">
        <v>180</v>
      </c>
      <c r="W901" s="4">
        <v>46077</v>
      </c>
      <c r="X901" s="4"/>
      <c r="Y901" s="4">
        <v>46077</v>
      </c>
      <c r="Z901" s="4">
        <v>46253</v>
      </c>
      <c r="AA901" s="3"/>
      <c r="AB901" s="3"/>
      <c r="AC901" s="2"/>
      <c r="AD901" s="2" t="s">
        <v>45</v>
      </c>
      <c r="AE901" s="2" t="s">
        <v>45</v>
      </c>
      <c r="AF901" s="2"/>
      <c r="AG901" s="2"/>
      <c r="AH901" s="2"/>
      <c r="AI901" s="2"/>
      <c r="AJ901" s="2" t="s">
        <v>50</v>
      </c>
      <c r="AK901" s="2" t="s">
        <v>49</v>
      </c>
    </row>
    <row r="902" spans="1:37" ht="43.2" x14ac:dyDescent="0.3">
      <c r="A902" s="1">
        <v>1064</v>
      </c>
      <c r="B902">
        <v>18319</v>
      </c>
      <c r="F902" s="2" t="s">
        <v>76</v>
      </c>
      <c r="G902" s="2" t="s">
        <v>78</v>
      </c>
      <c r="H902" s="2" t="s">
        <v>37</v>
      </c>
      <c r="I902" s="2" t="s">
        <v>46</v>
      </c>
      <c r="J902" s="2" t="s">
        <v>320</v>
      </c>
      <c r="K902" s="2" t="s">
        <v>142</v>
      </c>
      <c r="L902" s="2" t="s">
        <v>151</v>
      </c>
      <c r="M902" s="2" t="s">
        <v>152</v>
      </c>
      <c r="N902" s="3" t="s">
        <v>1409</v>
      </c>
      <c r="O902" s="2" t="s">
        <v>53</v>
      </c>
      <c r="P902" s="2" t="s">
        <v>65</v>
      </c>
      <c r="Q902" s="2"/>
      <c r="R902" s="2" t="s">
        <v>1411</v>
      </c>
      <c r="S902" s="2" t="s">
        <v>1412</v>
      </c>
      <c r="T902" s="2"/>
      <c r="U902">
        <v>0</v>
      </c>
      <c r="V902">
        <v>1080</v>
      </c>
      <c r="W902" s="4">
        <v>46077</v>
      </c>
      <c r="X902" s="4"/>
      <c r="Y902" s="4">
        <v>46077</v>
      </c>
      <c r="Z902" s="4">
        <v>47147</v>
      </c>
      <c r="AA902" s="3"/>
      <c r="AB902" s="3" t="s">
        <v>1410</v>
      </c>
      <c r="AC902" s="2"/>
      <c r="AD902" s="2" t="s">
        <v>45</v>
      </c>
      <c r="AE902" s="2" t="s">
        <v>45</v>
      </c>
      <c r="AF902" s="2"/>
      <c r="AG902" s="2"/>
      <c r="AH902" s="2"/>
      <c r="AI902" s="2"/>
      <c r="AJ902" s="2" t="s">
        <v>50</v>
      </c>
      <c r="AK902" s="2" t="s">
        <v>49</v>
      </c>
    </row>
    <row r="903" spans="1:37" ht="43.2" x14ac:dyDescent="0.3">
      <c r="A903" s="1">
        <v>1065</v>
      </c>
      <c r="B903">
        <v>18320</v>
      </c>
      <c r="F903" s="2" t="s">
        <v>76</v>
      </c>
      <c r="G903" s="2" t="s">
        <v>78</v>
      </c>
      <c r="H903" s="2" t="s">
        <v>37</v>
      </c>
      <c r="I903" s="2" t="s">
        <v>46</v>
      </c>
      <c r="J903" s="2" t="s">
        <v>320</v>
      </c>
      <c r="K903" s="2" t="s">
        <v>142</v>
      </c>
      <c r="L903" s="2" t="s">
        <v>158</v>
      </c>
      <c r="M903" s="2" t="s">
        <v>159</v>
      </c>
      <c r="N903" s="3" t="s">
        <v>1409</v>
      </c>
      <c r="O903" s="2" t="s">
        <v>53</v>
      </c>
      <c r="P903" s="2" t="s">
        <v>65</v>
      </c>
      <c r="Q903" s="2"/>
      <c r="R903" s="2" t="s">
        <v>1411</v>
      </c>
      <c r="S903" s="2" t="s">
        <v>1412</v>
      </c>
      <c r="T903" s="2"/>
      <c r="U903">
        <v>0</v>
      </c>
      <c r="V903">
        <v>1080</v>
      </c>
      <c r="W903" s="4">
        <v>46077</v>
      </c>
      <c r="X903" s="4"/>
      <c r="Y903" s="4">
        <v>46077</v>
      </c>
      <c r="Z903" s="4">
        <v>47147</v>
      </c>
      <c r="AA903" s="3"/>
      <c r="AB903" s="3" t="s">
        <v>1410</v>
      </c>
      <c r="AC903" s="2"/>
      <c r="AD903" s="2" t="s">
        <v>45</v>
      </c>
      <c r="AE903" s="2" t="s">
        <v>45</v>
      </c>
      <c r="AF903" s="2"/>
      <c r="AG903" s="2"/>
      <c r="AH903" s="2"/>
      <c r="AI903" s="2"/>
      <c r="AJ903" s="2" t="s">
        <v>50</v>
      </c>
      <c r="AK903" s="2" t="s">
        <v>49</v>
      </c>
    </row>
    <row r="904" spans="1:37" ht="28.8" x14ac:dyDescent="0.3">
      <c r="A904" s="1">
        <v>1066</v>
      </c>
      <c r="F904" s="2" t="s">
        <v>76</v>
      </c>
      <c r="G904" s="2" t="s">
        <v>44</v>
      </c>
      <c r="H904" s="2" t="s">
        <v>37</v>
      </c>
      <c r="I904" s="2" t="s">
        <v>46</v>
      </c>
      <c r="J904" s="2" t="s">
        <v>320</v>
      </c>
      <c r="K904" s="2" t="s">
        <v>188</v>
      </c>
      <c r="L904" s="2" t="s">
        <v>223</v>
      </c>
      <c r="M904" s="2" t="s">
        <v>224</v>
      </c>
      <c r="N904" s="3" t="s">
        <v>1413</v>
      </c>
      <c r="O904" s="2" t="s">
        <v>53</v>
      </c>
      <c r="P904" s="2" t="s">
        <v>65</v>
      </c>
      <c r="Q904" s="2"/>
      <c r="R904" s="2" t="s">
        <v>1411</v>
      </c>
      <c r="S904" s="2" t="s">
        <v>1412</v>
      </c>
      <c r="T904" s="2"/>
      <c r="U904">
        <v>0</v>
      </c>
      <c r="V904">
        <v>1080</v>
      </c>
      <c r="W904" s="4">
        <v>46442</v>
      </c>
      <c r="X904" s="4"/>
      <c r="Y904" s="4">
        <v>46442</v>
      </c>
      <c r="Z904" s="4">
        <v>47522</v>
      </c>
      <c r="AA904" s="3"/>
      <c r="AB904" s="3"/>
      <c r="AC904" s="2"/>
      <c r="AD904" s="2" t="s">
        <v>45</v>
      </c>
      <c r="AE904" s="2" t="s">
        <v>45</v>
      </c>
      <c r="AF904" s="2"/>
      <c r="AG904" s="2"/>
      <c r="AH904" s="2"/>
      <c r="AI904" s="2"/>
      <c r="AJ904" s="2" t="s">
        <v>50</v>
      </c>
      <c r="AK904" s="2" t="s">
        <v>49</v>
      </c>
    </row>
    <row r="905" spans="1:37" ht="43.2" x14ac:dyDescent="0.3">
      <c r="A905" s="1">
        <v>1067</v>
      </c>
      <c r="F905" s="2" t="s">
        <v>76</v>
      </c>
      <c r="G905" s="2" t="s">
        <v>44</v>
      </c>
      <c r="H905" s="2" t="s">
        <v>37</v>
      </c>
      <c r="I905" s="2" t="s">
        <v>46</v>
      </c>
      <c r="J905" s="2" t="s">
        <v>320</v>
      </c>
      <c r="K905" s="2" t="s">
        <v>188</v>
      </c>
      <c r="L905" s="2" t="s">
        <v>227</v>
      </c>
      <c r="M905" s="2" t="s">
        <v>228</v>
      </c>
      <c r="N905" s="3" t="s">
        <v>1409</v>
      </c>
      <c r="O905" s="2" t="s">
        <v>53</v>
      </c>
      <c r="P905" s="2" t="s">
        <v>65</v>
      </c>
      <c r="Q905" s="2"/>
      <c r="R905" s="2" t="s">
        <v>1411</v>
      </c>
      <c r="S905" s="2" t="s">
        <v>1412</v>
      </c>
      <c r="T905" s="2"/>
      <c r="U905">
        <v>0</v>
      </c>
      <c r="V905">
        <v>1080</v>
      </c>
      <c r="W905" s="4">
        <v>46442</v>
      </c>
      <c r="X905" s="4"/>
      <c r="Y905" s="4">
        <v>46442</v>
      </c>
      <c r="Z905" s="4">
        <v>47522</v>
      </c>
      <c r="AA905" s="3"/>
      <c r="AB905" s="3"/>
      <c r="AC905" s="2"/>
      <c r="AD905" s="2" t="s">
        <v>45</v>
      </c>
      <c r="AE905" s="2" t="s">
        <v>45</v>
      </c>
      <c r="AF905" s="2"/>
      <c r="AG905" s="2"/>
      <c r="AH905" s="2"/>
      <c r="AI905" s="2"/>
      <c r="AJ905" s="2" t="s">
        <v>50</v>
      </c>
      <c r="AK905" s="2" t="s">
        <v>49</v>
      </c>
    </row>
    <row r="906" spans="1:37" ht="28.8" x14ac:dyDescent="0.3">
      <c r="A906" s="1">
        <v>1068</v>
      </c>
      <c r="B906">
        <v>18318</v>
      </c>
      <c r="F906" s="2" t="s">
        <v>76</v>
      </c>
      <c r="G906" s="2" t="s">
        <v>78</v>
      </c>
      <c r="H906" s="2" t="s">
        <v>37</v>
      </c>
      <c r="I906" s="2" t="s">
        <v>46</v>
      </c>
      <c r="J906" s="2" t="s">
        <v>320</v>
      </c>
      <c r="K906" s="2" t="s">
        <v>38</v>
      </c>
      <c r="L906" s="2" t="s">
        <v>223</v>
      </c>
      <c r="M906" s="2" t="s">
        <v>454</v>
      </c>
      <c r="N906" s="3" t="s">
        <v>1413</v>
      </c>
      <c r="O906" s="2" t="s">
        <v>53</v>
      </c>
      <c r="P906" s="2" t="s">
        <v>65</v>
      </c>
      <c r="Q906" s="2"/>
      <c r="R906" s="2" t="s">
        <v>1411</v>
      </c>
      <c r="S906" s="2" t="s">
        <v>1412</v>
      </c>
      <c r="T906" s="2"/>
      <c r="U906">
        <v>0</v>
      </c>
      <c r="V906">
        <v>1080</v>
      </c>
      <c r="W906" s="4">
        <v>46077</v>
      </c>
      <c r="X906" s="4">
        <v>46116</v>
      </c>
      <c r="Y906" s="4">
        <v>46116</v>
      </c>
      <c r="Z906" s="4">
        <v>47196</v>
      </c>
      <c r="AA906" s="3"/>
      <c r="AB906" s="3" t="s">
        <v>1747</v>
      </c>
      <c r="AC906" s="2"/>
      <c r="AD906" s="2" t="s">
        <v>45</v>
      </c>
      <c r="AE906" s="2" t="s">
        <v>45</v>
      </c>
      <c r="AF906" s="2"/>
      <c r="AG906" s="2"/>
      <c r="AH906" s="2"/>
      <c r="AI906" s="2"/>
      <c r="AJ906" s="2" t="s">
        <v>50</v>
      </c>
      <c r="AK906" s="2" t="s">
        <v>49</v>
      </c>
    </row>
    <row r="907" spans="1:37" ht="28.8" x14ac:dyDescent="0.3">
      <c r="A907" s="1">
        <v>1069</v>
      </c>
      <c r="B907">
        <v>18317</v>
      </c>
      <c r="F907" s="2" t="s">
        <v>76</v>
      </c>
      <c r="G907" s="2" t="s">
        <v>78</v>
      </c>
      <c r="H907" s="2" t="s">
        <v>37</v>
      </c>
      <c r="I907" s="2" t="s">
        <v>46</v>
      </c>
      <c r="J907" s="2" t="s">
        <v>320</v>
      </c>
      <c r="K907" s="2" t="s">
        <v>38</v>
      </c>
      <c r="L907" s="2" t="s">
        <v>227</v>
      </c>
      <c r="M907" s="2" t="s">
        <v>231</v>
      </c>
      <c r="N907" s="3" t="s">
        <v>1413</v>
      </c>
      <c r="O907" s="2" t="s">
        <v>53</v>
      </c>
      <c r="P907" s="2" t="s">
        <v>65</v>
      </c>
      <c r="Q907" s="2"/>
      <c r="R907" s="2" t="s">
        <v>1411</v>
      </c>
      <c r="S907" s="2" t="s">
        <v>1412</v>
      </c>
      <c r="T907" s="2"/>
      <c r="U907">
        <v>0</v>
      </c>
      <c r="V907">
        <v>1080</v>
      </c>
      <c r="W907" s="4">
        <v>46077</v>
      </c>
      <c r="X907" s="4">
        <v>46183</v>
      </c>
      <c r="Y907" s="4">
        <v>46183</v>
      </c>
      <c r="Z907" s="4">
        <v>47263</v>
      </c>
      <c r="AA907" s="3"/>
      <c r="AB907" s="3" t="s">
        <v>1747</v>
      </c>
      <c r="AC907" s="2"/>
      <c r="AD907" s="2" t="s">
        <v>45</v>
      </c>
      <c r="AE907" s="2" t="s">
        <v>45</v>
      </c>
      <c r="AF907" s="2"/>
      <c r="AG907" s="2"/>
      <c r="AH907" s="2"/>
      <c r="AI907" s="2"/>
      <c r="AJ907" s="2" t="s">
        <v>50</v>
      </c>
      <c r="AK907" s="2" t="s">
        <v>49</v>
      </c>
    </row>
    <row r="908" spans="1:37" ht="28.8" x14ac:dyDescent="0.3">
      <c r="A908" s="1">
        <v>1070</v>
      </c>
      <c r="B908">
        <v>19455</v>
      </c>
      <c r="F908" s="2" t="s">
        <v>47</v>
      </c>
      <c r="G908" s="2" t="s">
        <v>78</v>
      </c>
      <c r="H908" s="2" t="s">
        <v>37</v>
      </c>
      <c r="I908" s="2" t="s">
        <v>46</v>
      </c>
      <c r="J908" s="2" t="s">
        <v>165</v>
      </c>
      <c r="K908" s="2" t="s">
        <v>142</v>
      </c>
      <c r="L908" s="2" t="s">
        <v>83</v>
      </c>
      <c r="M908" s="2" t="s">
        <v>161</v>
      </c>
      <c r="N908" s="3" t="s">
        <v>1742</v>
      </c>
      <c r="O908" s="2" t="s">
        <v>60</v>
      </c>
      <c r="P908" s="2" t="s">
        <v>65</v>
      </c>
      <c r="Q908" s="2"/>
      <c r="R908" s="2" t="s">
        <v>1401</v>
      </c>
      <c r="S908" s="2" t="s">
        <v>1402</v>
      </c>
      <c r="T908" s="2"/>
      <c r="U908">
        <v>0</v>
      </c>
      <c r="V908">
        <v>1080</v>
      </c>
      <c r="W908" s="4">
        <v>46077</v>
      </c>
      <c r="X908" s="4">
        <v>46108</v>
      </c>
      <c r="Y908" s="4">
        <v>46108</v>
      </c>
      <c r="Z908" s="4">
        <v>47188</v>
      </c>
      <c r="AA908" s="3"/>
      <c r="AB908" s="3" t="s">
        <v>1743</v>
      </c>
      <c r="AC908" s="2"/>
      <c r="AD908" s="2" t="s">
        <v>45</v>
      </c>
      <c r="AE908" s="2" t="s">
        <v>45</v>
      </c>
      <c r="AF908" s="2"/>
      <c r="AG908" s="2"/>
      <c r="AH908" s="2"/>
      <c r="AI908" s="2"/>
      <c r="AJ908" s="2" t="s">
        <v>50</v>
      </c>
      <c r="AK908" s="2" t="s">
        <v>49</v>
      </c>
    </row>
    <row r="909" spans="1:37" ht="28.8" x14ac:dyDescent="0.3">
      <c r="A909" s="1">
        <v>1071</v>
      </c>
      <c r="B909">
        <v>20355</v>
      </c>
      <c r="F909" s="2" t="s">
        <v>47</v>
      </c>
      <c r="G909" s="2" t="s">
        <v>78</v>
      </c>
      <c r="H909" s="2" t="s">
        <v>37</v>
      </c>
      <c r="I909" s="2" t="s">
        <v>46</v>
      </c>
      <c r="J909" s="2" t="s">
        <v>165</v>
      </c>
      <c r="K909" s="2" t="s">
        <v>188</v>
      </c>
      <c r="L909" s="2" t="s">
        <v>135</v>
      </c>
      <c r="M909" s="2" t="s">
        <v>219</v>
      </c>
      <c r="N909" s="3" t="s">
        <v>1744</v>
      </c>
      <c r="O909" s="2" t="s">
        <v>60</v>
      </c>
      <c r="P909" s="2" t="s">
        <v>65</v>
      </c>
      <c r="Q909" s="2"/>
      <c r="R909" s="2" t="s">
        <v>1401</v>
      </c>
      <c r="S909" s="2" t="s">
        <v>1402</v>
      </c>
      <c r="T909" s="2"/>
      <c r="U909">
        <v>0</v>
      </c>
      <c r="V909">
        <v>1080</v>
      </c>
      <c r="W909" s="4">
        <v>46077</v>
      </c>
      <c r="X909" s="4">
        <v>46146</v>
      </c>
      <c r="Y909" s="4">
        <v>46146</v>
      </c>
      <c r="Z909" s="4">
        <v>47226</v>
      </c>
      <c r="AA909" s="3"/>
      <c r="AB909" s="3" t="s">
        <v>1745</v>
      </c>
      <c r="AC909" s="2"/>
      <c r="AD909" s="2" t="s">
        <v>45</v>
      </c>
      <c r="AE909" s="2" t="s">
        <v>45</v>
      </c>
      <c r="AF909" s="2"/>
      <c r="AG909" s="2"/>
      <c r="AH909" s="2"/>
      <c r="AI909" s="2"/>
      <c r="AJ909" s="2" t="s">
        <v>50</v>
      </c>
      <c r="AK909" s="2" t="s">
        <v>49</v>
      </c>
    </row>
    <row r="910" spans="1:37" ht="28.8" x14ac:dyDescent="0.3">
      <c r="A910" s="1">
        <v>1072</v>
      </c>
      <c r="B910">
        <v>20439</v>
      </c>
      <c r="F910" s="2" t="s">
        <v>47</v>
      </c>
      <c r="G910" s="2" t="s">
        <v>72</v>
      </c>
      <c r="H910" s="2" t="s">
        <v>37</v>
      </c>
      <c r="I910" s="2" t="s">
        <v>46</v>
      </c>
      <c r="J910" s="2" t="s">
        <v>165</v>
      </c>
      <c r="K910" s="2" t="s">
        <v>38</v>
      </c>
      <c r="L910" s="2" t="s">
        <v>135</v>
      </c>
      <c r="M910" s="2" t="s">
        <v>221</v>
      </c>
      <c r="N910" s="3" t="s">
        <v>1744</v>
      </c>
      <c r="O910" s="2" t="s">
        <v>60</v>
      </c>
      <c r="P910" s="2" t="s">
        <v>65</v>
      </c>
      <c r="Q910" s="2"/>
      <c r="R910" s="2" t="s">
        <v>1401</v>
      </c>
      <c r="S910" s="2" t="s">
        <v>1402</v>
      </c>
      <c r="T910" s="2"/>
      <c r="U910">
        <v>0</v>
      </c>
      <c r="V910">
        <v>1080</v>
      </c>
      <c r="W910" s="4">
        <v>46077</v>
      </c>
      <c r="X910" s="4"/>
      <c r="Y910" s="4">
        <v>46077</v>
      </c>
      <c r="Z910" s="4">
        <v>47153</v>
      </c>
      <c r="AA910" s="3"/>
      <c r="AB910" s="3" t="s">
        <v>2405</v>
      </c>
      <c r="AC910" s="2"/>
      <c r="AD910" s="2" t="s">
        <v>45</v>
      </c>
      <c r="AE910" s="2" t="s">
        <v>45</v>
      </c>
      <c r="AF910" s="2"/>
      <c r="AG910" s="2"/>
      <c r="AH910" s="2"/>
      <c r="AI910" s="2"/>
      <c r="AJ910" s="2" t="s">
        <v>50</v>
      </c>
      <c r="AK910" s="2" t="s">
        <v>49</v>
      </c>
    </row>
    <row r="911" spans="1:37" ht="28.8" x14ac:dyDescent="0.3">
      <c r="A911" s="1">
        <v>1073</v>
      </c>
      <c r="B911">
        <v>19456</v>
      </c>
      <c r="F911" s="2" t="s">
        <v>47</v>
      </c>
      <c r="G911" s="2" t="s">
        <v>78</v>
      </c>
      <c r="H911" s="2" t="s">
        <v>37</v>
      </c>
      <c r="I911" s="2" t="s">
        <v>46</v>
      </c>
      <c r="J911" s="2" t="s">
        <v>165</v>
      </c>
      <c r="K911" s="2" t="s">
        <v>142</v>
      </c>
      <c r="L911" s="2" t="s">
        <v>149</v>
      </c>
      <c r="M911" s="2" t="s">
        <v>150</v>
      </c>
      <c r="N911" s="3" t="s">
        <v>1742</v>
      </c>
      <c r="O911" s="2" t="s">
        <v>60</v>
      </c>
      <c r="P911" s="2" t="s">
        <v>65</v>
      </c>
      <c r="Q911" s="2"/>
      <c r="R911" s="2" t="s">
        <v>1401</v>
      </c>
      <c r="S911" s="2" t="s">
        <v>1402</v>
      </c>
      <c r="T911" s="2"/>
      <c r="U911">
        <v>0</v>
      </c>
      <c r="V911">
        <v>1080</v>
      </c>
      <c r="W911" s="4">
        <v>46077</v>
      </c>
      <c r="X911" s="4">
        <v>46108</v>
      </c>
      <c r="Y911" s="4">
        <v>46108</v>
      </c>
      <c r="Z911" s="4">
        <v>47188</v>
      </c>
      <c r="AA911" s="3"/>
      <c r="AB911" s="3" t="s">
        <v>1743</v>
      </c>
      <c r="AC911" s="2"/>
      <c r="AD911" s="2" t="s">
        <v>45</v>
      </c>
      <c r="AE911" s="2" t="s">
        <v>45</v>
      </c>
      <c r="AF911" s="2"/>
      <c r="AG911" s="2"/>
      <c r="AH911" s="2"/>
      <c r="AI911" s="2"/>
      <c r="AJ911" s="2" t="s">
        <v>50</v>
      </c>
      <c r="AK911" s="2" t="s">
        <v>49</v>
      </c>
    </row>
    <row r="912" spans="1:37" ht="28.8" x14ac:dyDescent="0.3">
      <c r="A912" s="1">
        <v>1074</v>
      </c>
      <c r="B912">
        <v>20356</v>
      </c>
      <c r="F912" s="2" t="s">
        <v>47</v>
      </c>
      <c r="G912" s="2" t="s">
        <v>78</v>
      </c>
      <c r="H912" s="2" t="s">
        <v>37</v>
      </c>
      <c r="I912" s="2" t="s">
        <v>46</v>
      </c>
      <c r="J912" s="2" t="s">
        <v>165</v>
      </c>
      <c r="K912" s="2" t="s">
        <v>188</v>
      </c>
      <c r="L912" s="2" t="s">
        <v>210</v>
      </c>
      <c r="M912" s="2" t="s">
        <v>211</v>
      </c>
      <c r="N912" s="3" t="s">
        <v>1744</v>
      </c>
      <c r="O912" s="2" t="s">
        <v>60</v>
      </c>
      <c r="P912" s="2" t="s">
        <v>65</v>
      </c>
      <c r="Q912" s="2"/>
      <c r="R912" s="2" t="s">
        <v>1401</v>
      </c>
      <c r="S912" s="2" t="s">
        <v>1402</v>
      </c>
      <c r="T912" s="2"/>
      <c r="U912">
        <v>0</v>
      </c>
      <c r="V912">
        <v>1080</v>
      </c>
      <c r="W912" s="4">
        <v>46077</v>
      </c>
      <c r="X912" s="4">
        <v>46146</v>
      </c>
      <c r="Y912" s="4">
        <v>46146</v>
      </c>
      <c r="Z912" s="4">
        <v>47226</v>
      </c>
      <c r="AA912" s="3"/>
      <c r="AB912" s="3" t="s">
        <v>1745</v>
      </c>
      <c r="AC912" s="2"/>
      <c r="AD912" s="2" t="s">
        <v>45</v>
      </c>
      <c r="AE912" s="2" t="s">
        <v>45</v>
      </c>
      <c r="AF912" s="2"/>
      <c r="AG912" s="2"/>
      <c r="AH912" s="2"/>
      <c r="AI912" s="2"/>
      <c r="AJ912" s="2" t="s">
        <v>50</v>
      </c>
      <c r="AK912" s="2" t="s">
        <v>49</v>
      </c>
    </row>
    <row r="913" spans="1:37" ht="28.8" x14ac:dyDescent="0.3">
      <c r="A913" s="1">
        <v>1075</v>
      </c>
      <c r="B913">
        <v>20440</v>
      </c>
      <c r="F913" s="2" t="s">
        <v>47</v>
      </c>
      <c r="G913" s="2" t="s">
        <v>78</v>
      </c>
      <c r="H913" s="2" t="s">
        <v>37</v>
      </c>
      <c r="I913" s="2" t="s">
        <v>46</v>
      </c>
      <c r="J913" s="2" t="s">
        <v>165</v>
      </c>
      <c r="K913" s="2" t="s">
        <v>38</v>
      </c>
      <c r="L913" s="2" t="s">
        <v>213</v>
      </c>
      <c r="M913" s="2" t="s">
        <v>214</v>
      </c>
      <c r="N913" s="3" t="s">
        <v>1744</v>
      </c>
      <c r="O913" s="2" t="s">
        <v>60</v>
      </c>
      <c r="P913" s="2" t="s">
        <v>65</v>
      </c>
      <c r="Q913" s="2"/>
      <c r="R913" s="2" t="s">
        <v>1401</v>
      </c>
      <c r="S913" s="2" t="s">
        <v>1402</v>
      </c>
      <c r="T913" s="2"/>
      <c r="U913">
        <v>0</v>
      </c>
      <c r="V913">
        <v>1080</v>
      </c>
      <c r="W913" s="4">
        <v>46077</v>
      </c>
      <c r="X913" s="4">
        <v>46154</v>
      </c>
      <c r="Y913" s="4">
        <v>46154</v>
      </c>
      <c r="Z913" s="4">
        <v>47234</v>
      </c>
      <c r="AA913" s="3"/>
      <c r="AB913" s="3" t="s">
        <v>2405</v>
      </c>
      <c r="AC913" s="2"/>
      <c r="AD913" s="2" t="s">
        <v>45</v>
      </c>
      <c r="AE913" s="2" t="s">
        <v>45</v>
      </c>
      <c r="AF913" s="2"/>
      <c r="AG913" s="2"/>
      <c r="AH913" s="2"/>
      <c r="AI913" s="2"/>
      <c r="AJ913" s="2" t="s">
        <v>50</v>
      </c>
      <c r="AK913" s="2" t="s">
        <v>49</v>
      </c>
    </row>
    <row r="914" spans="1:37" ht="57.6" x14ac:dyDescent="0.3">
      <c r="A914" s="1">
        <v>1076</v>
      </c>
      <c r="B914">
        <v>18137</v>
      </c>
      <c r="F914" s="2" t="s">
        <v>76</v>
      </c>
      <c r="G914" s="2" t="s">
        <v>78</v>
      </c>
      <c r="H914" s="2" t="s">
        <v>37</v>
      </c>
      <c r="I914" s="2" t="s">
        <v>75</v>
      </c>
      <c r="J914" s="2" t="s">
        <v>138</v>
      </c>
      <c r="K914" s="2" t="s">
        <v>467</v>
      </c>
      <c r="L914" s="2" t="s">
        <v>143</v>
      </c>
      <c r="M914" s="2" t="s">
        <v>469</v>
      </c>
      <c r="N914" s="3" t="s">
        <v>1382</v>
      </c>
      <c r="O914" s="2" t="s">
        <v>60</v>
      </c>
      <c r="P914" s="2" t="s">
        <v>65</v>
      </c>
      <c r="Q914" s="2"/>
      <c r="R914" s="2"/>
      <c r="S914" s="2"/>
      <c r="T914" s="2"/>
      <c r="U914">
        <v>0</v>
      </c>
      <c r="V914">
        <v>30</v>
      </c>
      <c r="W914" s="4">
        <v>46063</v>
      </c>
      <c r="X914" s="4">
        <v>46073</v>
      </c>
      <c r="Y914" s="4">
        <v>46073</v>
      </c>
      <c r="Z914" s="4">
        <v>46103</v>
      </c>
      <c r="AA914" s="3"/>
      <c r="AB914" s="3" t="s">
        <v>1393</v>
      </c>
      <c r="AC914" s="2"/>
      <c r="AD914" s="2" t="s">
        <v>95</v>
      </c>
      <c r="AE914" s="2" t="s">
        <v>74</v>
      </c>
      <c r="AF914" s="2"/>
      <c r="AG914" s="2"/>
      <c r="AH914" s="2"/>
      <c r="AI914" s="2"/>
      <c r="AJ914" s="2" t="s">
        <v>50</v>
      </c>
      <c r="AK914" s="2" t="s">
        <v>49</v>
      </c>
    </row>
    <row r="915" spans="1:37" ht="57.6" x14ac:dyDescent="0.3">
      <c r="A915" s="1">
        <v>1077</v>
      </c>
      <c r="B915">
        <v>18139</v>
      </c>
      <c r="F915" s="2" t="s">
        <v>76</v>
      </c>
      <c r="G915" s="2" t="s">
        <v>78</v>
      </c>
      <c r="H915" s="2" t="s">
        <v>37</v>
      </c>
      <c r="I915" s="2" t="s">
        <v>75</v>
      </c>
      <c r="J915" s="2" t="s">
        <v>138</v>
      </c>
      <c r="K915" s="2" t="s">
        <v>467</v>
      </c>
      <c r="L915" s="2" t="s">
        <v>83</v>
      </c>
      <c r="M915" s="2" t="s">
        <v>471</v>
      </c>
      <c r="N915" s="3" t="s">
        <v>1382</v>
      </c>
      <c r="O915" s="2" t="s">
        <v>60</v>
      </c>
      <c r="P915" s="2" t="s">
        <v>65</v>
      </c>
      <c r="Q915" s="2"/>
      <c r="R915" s="2"/>
      <c r="S915" s="2"/>
      <c r="T915" s="2"/>
      <c r="U915">
        <v>0</v>
      </c>
      <c r="V915">
        <v>30</v>
      </c>
      <c r="W915" s="4">
        <v>46063</v>
      </c>
      <c r="X915" s="4">
        <v>46073</v>
      </c>
      <c r="Y915" s="4">
        <v>46073</v>
      </c>
      <c r="Z915" s="4">
        <v>46103</v>
      </c>
      <c r="AA915" s="3"/>
      <c r="AB915" s="3" t="s">
        <v>1146</v>
      </c>
      <c r="AC915" s="2"/>
      <c r="AD915" s="2" t="s">
        <v>95</v>
      </c>
      <c r="AE915" s="2" t="s">
        <v>74</v>
      </c>
      <c r="AF915" s="2"/>
      <c r="AG915" s="2"/>
      <c r="AH915" s="2"/>
      <c r="AI915" s="2"/>
      <c r="AJ915" s="2" t="s">
        <v>50</v>
      </c>
      <c r="AK915" s="2" t="s">
        <v>49</v>
      </c>
    </row>
    <row r="916" spans="1:37" ht="57.6" x14ac:dyDescent="0.3">
      <c r="A916" s="1">
        <v>1078</v>
      </c>
      <c r="B916">
        <v>18133</v>
      </c>
      <c r="F916" s="2" t="s">
        <v>76</v>
      </c>
      <c r="G916" s="2" t="s">
        <v>78</v>
      </c>
      <c r="H916" s="2" t="s">
        <v>37</v>
      </c>
      <c r="I916" s="2" t="s">
        <v>75</v>
      </c>
      <c r="J916" s="2" t="s">
        <v>138</v>
      </c>
      <c r="K916" s="2" t="s">
        <v>467</v>
      </c>
      <c r="L916" s="2" t="s">
        <v>149</v>
      </c>
      <c r="M916" s="2" t="s">
        <v>468</v>
      </c>
      <c r="N916" s="3" t="s">
        <v>1382</v>
      </c>
      <c r="O916" s="2" t="s">
        <v>60</v>
      </c>
      <c r="P916" s="2" t="s">
        <v>65</v>
      </c>
      <c r="Q916" s="2"/>
      <c r="R916" s="2"/>
      <c r="S916" s="2"/>
      <c r="T916" s="2"/>
      <c r="U916">
        <v>0</v>
      </c>
      <c r="V916">
        <v>30</v>
      </c>
      <c r="W916" s="4">
        <v>46063</v>
      </c>
      <c r="X916" s="4">
        <v>46072</v>
      </c>
      <c r="Y916" s="4">
        <v>46072</v>
      </c>
      <c r="Z916" s="4">
        <v>46102</v>
      </c>
      <c r="AA916" s="3"/>
      <c r="AB916" s="3" t="s">
        <v>1153</v>
      </c>
      <c r="AC916" s="2"/>
      <c r="AD916" s="2" t="s">
        <v>95</v>
      </c>
      <c r="AE916" s="2" t="s">
        <v>73</v>
      </c>
      <c r="AF916" s="2"/>
      <c r="AG916" s="2"/>
      <c r="AH916" s="2"/>
      <c r="AI916" s="2"/>
      <c r="AJ916" s="2" t="s">
        <v>50</v>
      </c>
      <c r="AK916" s="2" t="s">
        <v>49</v>
      </c>
    </row>
    <row r="917" spans="1:37" ht="72" x14ac:dyDescent="0.3">
      <c r="A917" s="1">
        <v>1079</v>
      </c>
      <c r="B917">
        <v>18134</v>
      </c>
      <c r="F917" s="2" t="s">
        <v>76</v>
      </c>
      <c r="G917" s="2" t="s">
        <v>78</v>
      </c>
      <c r="H917" s="2" t="s">
        <v>37</v>
      </c>
      <c r="I917" s="2" t="s">
        <v>75</v>
      </c>
      <c r="J917" s="2" t="s">
        <v>138</v>
      </c>
      <c r="K917" s="2" t="s">
        <v>467</v>
      </c>
      <c r="L917" s="2" t="s">
        <v>67</v>
      </c>
      <c r="M917" s="2" t="s">
        <v>470</v>
      </c>
      <c r="N917" s="3" t="s">
        <v>1414</v>
      </c>
      <c r="O917" s="2" t="s">
        <v>60</v>
      </c>
      <c r="P917" s="2" t="s">
        <v>65</v>
      </c>
      <c r="Q917" s="2"/>
      <c r="R917" s="2"/>
      <c r="S917" s="2"/>
      <c r="T917" s="2"/>
      <c r="U917">
        <v>0</v>
      </c>
      <c r="V917">
        <v>30</v>
      </c>
      <c r="W917" s="4">
        <v>46063</v>
      </c>
      <c r="X917" s="4">
        <v>46072</v>
      </c>
      <c r="Y917" s="4">
        <v>46072</v>
      </c>
      <c r="Z917" s="4">
        <v>46102</v>
      </c>
      <c r="AA917" s="3"/>
      <c r="AB917" s="3" t="s">
        <v>1400</v>
      </c>
      <c r="AC917" s="2"/>
      <c r="AD917" s="2" t="s">
        <v>95</v>
      </c>
      <c r="AE917" s="2" t="s">
        <v>73</v>
      </c>
      <c r="AF917" s="2"/>
      <c r="AG917" s="2"/>
      <c r="AH917" s="2"/>
      <c r="AI917" s="2"/>
      <c r="AJ917" s="2" t="s">
        <v>50</v>
      </c>
      <c r="AK917" s="2" t="s">
        <v>49</v>
      </c>
    </row>
    <row r="918" spans="1:37" ht="72" x14ac:dyDescent="0.3">
      <c r="A918" s="1">
        <v>1080</v>
      </c>
      <c r="B918">
        <v>18135</v>
      </c>
      <c r="F918" s="2" t="s">
        <v>76</v>
      </c>
      <c r="G918" s="2" t="s">
        <v>78</v>
      </c>
      <c r="H918" s="2" t="s">
        <v>37</v>
      </c>
      <c r="I918" s="2" t="s">
        <v>75</v>
      </c>
      <c r="J918" s="2" t="s">
        <v>138</v>
      </c>
      <c r="K918" s="2" t="s">
        <v>467</v>
      </c>
      <c r="L918" s="2" t="s">
        <v>170</v>
      </c>
      <c r="M918" s="2" t="s">
        <v>472</v>
      </c>
      <c r="N918" s="3" t="s">
        <v>1414</v>
      </c>
      <c r="O918" s="2" t="s">
        <v>60</v>
      </c>
      <c r="P918" s="2" t="s">
        <v>65</v>
      </c>
      <c r="Q918" s="2"/>
      <c r="R918" s="2"/>
      <c r="S918" s="2"/>
      <c r="T918" s="2"/>
      <c r="U918">
        <v>0</v>
      </c>
      <c r="V918">
        <v>30</v>
      </c>
      <c r="W918" s="4">
        <v>46063</v>
      </c>
      <c r="X918" s="4">
        <v>46072</v>
      </c>
      <c r="Y918" s="4">
        <v>46072</v>
      </c>
      <c r="Z918" s="4">
        <v>46102</v>
      </c>
      <c r="AA918" s="3"/>
      <c r="AB918" s="3" t="s">
        <v>1400</v>
      </c>
      <c r="AC918" s="2"/>
      <c r="AD918" s="2" t="s">
        <v>95</v>
      </c>
      <c r="AE918" s="2" t="s">
        <v>73</v>
      </c>
      <c r="AF918" s="2"/>
      <c r="AG918" s="2"/>
      <c r="AH918" s="2"/>
      <c r="AI918" s="2"/>
      <c r="AJ918" s="2" t="s">
        <v>50</v>
      </c>
      <c r="AK918" s="2" t="s">
        <v>49</v>
      </c>
    </row>
    <row r="919" spans="1:37" ht="57.6" x14ac:dyDescent="0.3">
      <c r="A919" s="1">
        <v>1081</v>
      </c>
      <c r="B919">
        <v>18131</v>
      </c>
      <c r="F919" s="2" t="s">
        <v>76</v>
      </c>
      <c r="G919" s="2" t="s">
        <v>78</v>
      </c>
      <c r="H919" s="2" t="s">
        <v>37</v>
      </c>
      <c r="I919" s="2" t="s">
        <v>75</v>
      </c>
      <c r="J919" s="2" t="s">
        <v>138</v>
      </c>
      <c r="K919" s="2" t="s">
        <v>467</v>
      </c>
      <c r="L919" s="2" t="s">
        <v>382</v>
      </c>
      <c r="M919" s="2" t="s">
        <v>475</v>
      </c>
      <c r="N919" s="3" t="s">
        <v>1415</v>
      </c>
      <c r="O919" s="2" t="s">
        <v>60</v>
      </c>
      <c r="P919" s="2" t="s">
        <v>65</v>
      </c>
      <c r="Q919" s="2"/>
      <c r="R919" s="2"/>
      <c r="S919" s="2"/>
      <c r="T919" s="2"/>
      <c r="U919">
        <v>0</v>
      </c>
      <c r="V919">
        <v>30</v>
      </c>
      <c r="W919" s="4">
        <v>46063</v>
      </c>
      <c r="X919" s="4">
        <v>46072</v>
      </c>
      <c r="Y919" s="4">
        <v>46072</v>
      </c>
      <c r="Z919" s="4">
        <v>46102</v>
      </c>
      <c r="AA919" s="3"/>
      <c r="AB919" s="3" t="s">
        <v>1153</v>
      </c>
      <c r="AC919" s="2"/>
      <c r="AD919" s="2" t="s">
        <v>95</v>
      </c>
      <c r="AE919" s="2" t="s">
        <v>73</v>
      </c>
      <c r="AF919" s="2"/>
      <c r="AG919" s="2"/>
      <c r="AH919" s="2"/>
      <c r="AI919" s="2"/>
      <c r="AJ919" s="2" t="s">
        <v>50</v>
      </c>
      <c r="AK919" s="2" t="s">
        <v>49</v>
      </c>
    </row>
    <row r="920" spans="1:37" ht="57.6" x14ac:dyDescent="0.3">
      <c r="A920" s="1">
        <v>1082</v>
      </c>
      <c r="B920">
        <v>18130</v>
      </c>
      <c r="F920" s="2" t="s">
        <v>76</v>
      </c>
      <c r="G920" s="2" t="s">
        <v>78</v>
      </c>
      <c r="H920" s="2" t="s">
        <v>37</v>
      </c>
      <c r="I920" s="2" t="s">
        <v>75</v>
      </c>
      <c r="J920" s="2" t="s">
        <v>138</v>
      </c>
      <c r="K920" s="2" t="s">
        <v>467</v>
      </c>
      <c r="L920" s="2" t="s">
        <v>1133</v>
      </c>
      <c r="M920" s="2" t="s">
        <v>1416</v>
      </c>
      <c r="N920" s="3" t="s">
        <v>1417</v>
      </c>
      <c r="O920" s="2" t="s">
        <v>60</v>
      </c>
      <c r="P920" s="2" t="s">
        <v>65</v>
      </c>
      <c r="Q920" s="2"/>
      <c r="R920" s="2"/>
      <c r="S920" s="2"/>
      <c r="T920" s="2"/>
      <c r="U920">
        <v>0</v>
      </c>
      <c r="V920">
        <v>30</v>
      </c>
      <c r="W920" s="4">
        <v>46063</v>
      </c>
      <c r="X920" s="4">
        <v>46072</v>
      </c>
      <c r="Y920" s="4">
        <v>46072</v>
      </c>
      <c r="Z920" s="4">
        <v>46102</v>
      </c>
      <c r="AA920" s="3"/>
      <c r="AB920" s="3" t="s">
        <v>1153</v>
      </c>
      <c r="AC920" s="2"/>
      <c r="AD920" s="2" t="s">
        <v>95</v>
      </c>
      <c r="AE920" s="2" t="s">
        <v>73</v>
      </c>
      <c r="AF920" s="2"/>
      <c r="AG920" s="2"/>
      <c r="AH920" s="2"/>
      <c r="AI920" s="2"/>
      <c r="AJ920" s="2" t="s">
        <v>50</v>
      </c>
      <c r="AK920" s="2" t="s">
        <v>49</v>
      </c>
    </row>
    <row r="921" spans="1:37" ht="72" x14ac:dyDescent="0.3">
      <c r="A921" s="1">
        <v>1083</v>
      </c>
      <c r="B921">
        <v>18129</v>
      </c>
      <c r="F921" s="2" t="s">
        <v>76</v>
      </c>
      <c r="G921" s="2" t="s">
        <v>78</v>
      </c>
      <c r="H921" s="2" t="s">
        <v>37</v>
      </c>
      <c r="I921" s="2" t="s">
        <v>75</v>
      </c>
      <c r="J921" s="2" t="s">
        <v>138</v>
      </c>
      <c r="K921" s="2" t="s">
        <v>467</v>
      </c>
      <c r="L921" s="2" t="s">
        <v>1090</v>
      </c>
      <c r="M921" s="2" t="s">
        <v>1091</v>
      </c>
      <c r="N921" s="3" t="s">
        <v>1418</v>
      </c>
      <c r="O921" s="2" t="s">
        <v>60</v>
      </c>
      <c r="P921" s="2" t="s">
        <v>65</v>
      </c>
      <c r="Q921" s="2"/>
      <c r="R921" s="2"/>
      <c r="S921" s="2"/>
      <c r="T921" s="2"/>
      <c r="U921">
        <v>0</v>
      </c>
      <c r="V921">
        <v>30</v>
      </c>
      <c r="W921" s="4">
        <v>46063</v>
      </c>
      <c r="X921" s="4">
        <v>46073</v>
      </c>
      <c r="Y921" s="4">
        <v>46073</v>
      </c>
      <c r="Z921" s="4">
        <v>46103</v>
      </c>
      <c r="AA921" s="3" t="s">
        <v>1419</v>
      </c>
      <c r="AB921" s="3" t="s">
        <v>1146</v>
      </c>
      <c r="AC921" s="2"/>
      <c r="AD921" s="2" t="s">
        <v>95</v>
      </c>
      <c r="AE921" s="2" t="s">
        <v>74</v>
      </c>
      <c r="AF921" s="2"/>
      <c r="AG921" s="2"/>
      <c r="AH921" s="2"/>
      <c r="AI921" s="2"/>
      <c r="AJ921" s="2" t="s">
        <v>50</v>
      </c>
      <c r="AK921" s="2" t="s">
        <v>49</v>
      </c>
    </row>
    <row r="922" spans="1:37" ht="57.6" x14ac:dyDescent="0.3">
      <c r="A922" s="1">
        <v>1084</v>
      </c>
      <c r="B922">
        <v>18132</v>
      </c>
      <c r="F922" s="2" t="s">
        <v>76</v>
      </c>
      <c r="G922" s="2" t="s">
        <v>78</v>
      </c>
      <c r="H922" s="2" t="s">
        <v>37</v>
      </c>
      <c r="I922" s="2" t="s">
        <v>75</v>
      </c>
      <c r="J922" s="2" t="s">
        <v>138</v>
      </c>
      <c r="K922" s="2" t="s">
        <v>467</v>
      </c>
      <c r="L922" s="2" t="s">
        <v>1420</v>
      </c>
      <c r="M922" s="2" t="s">
        <v>1421</v>
      </c>
      <c r="N922" s="3" t="s">
        <v>1422</v>
      </c>
      <c r="O922" s="2" t="s">
        <v>60</v>
      </c>
      <c r="P922" s="2" t="s">
        <v>65</v>
      </c>
      <c r="Q922" s="2"/>
      <c r="R922" s="2"/>
      <c r="S922" s="2"/>
      <c r="T922" s="2"/>
      <c r="U922">
        <v>0</v>
      </c>
      <c r="V922">
        <v>30</v>
      </c>
      <c r="W922" s="4">
        <v>46063</v>
      </c>
      <c r="X922" s="4">
        <v>46072</v>
      </c>
      <c r="Y922" s="4">
        <v>46072</v>
      </c>
      <c r="Z922" s="4">
        <v>46102</v>
      </c>
      <c r="AA922" s="3" t="s">
        <v>1419</v>
      </c>
      <c r="AB922" s="3" t="s">
        <v>1153</v>
      </c>
      <c r="AC922" s="2"/>
      <c r="AD922" s="2" t="s">
        <v>95</v>
      </c>
      <c r="AE922" s="2" t="s">
        <v>73</v>
      </c>
      <c r="AF922" s="2"/>
      <c r="AG922" s="2"/>
      <c r="AH922" s="2"/>
      <c r="AI922" s="2"/>
      <c r="AJ922" s="2" t="s">
        <v>50</v>
      </c>
      <c r="AK922" s="2" t="s">
        <v>49</v>
      </c>
    </row>
    <row r="923" spans="1:37" ht="72" x14ac:dyDescent="0.3">
      <c r="A923" s="1">
        <v>1085</v>
      </c>
      <c r="B923">
        <v>18391</v>
      </c>
      <c r="F923" s="2" t="s">
        <v>76</v>
      </c>
      <c r="G923" s="2" t="s">
        <v>78</v>
      </c>
      <c r="H923" s="2" t="s">
        <v>37</v>
      </c>
      <c r="I923" s="2" t="s">
        <v>75</v>
      </c>
      <c r="J923" s="2" t="s">
        <v>138</v>
      </c>
      <c r="K923" s="2" t="s">
        <v>387</v>
      </c>
      <c r="L923" s="2" t="s">
        <v>417</v>
      </c>
      <c r="M923" s="2" t="s">
        <v>418</v>
      </c>
      <c r="N923" s="3" t="s">
        <v>1423</v>
      </c>
      <c r="O923" s="2" t="s">
        <v>60</v>
      </c>
      <c r="P923" s="2" t="s">
        <v>65</v>
      </c>
      <c r="Q923" s="2"/>
      <c r="R923" s="2"/>
      <c r="S923" s="2"/>
      <c r="T923" s="2"/>
      <c r="U923">
        <v>0</v>
      </c>
      <c r="V923">
        <v>30</v>
      </c>
      <c r="W923" s="4">
        <v>46063</v>
      </c>
      <c r="X923" s="4">
        <v>46073</v>
      </c>
      <c r="Y923" s="4">
        <v>46073</v>
      </c>
      <c r="Z923" s="4">
        <v>46103</v>
      </c>
      <c r="AA923" s="3"/>
      <c r="AB923" s="3" t="s">
        <v>1146</v>
      </c>
      <c r="AC923" s="2"/>
      <c r="AD923" s="2" t="s">
        <v>95</v>
      </c>
      <c r="AE923" s="2" t="s">
        <v>74</v>
      </c>
      <c r="AF923" s="2"/>
      <c r="AG923" s="2"/>
      <c r="AH923" s="2"/>
      <c r="AI923" s="2"/>
      <c r="AJ923" s="2" t="s">
        <v>50</v>
      </c>
      <c r="AK923" s="2" t="s">
        <v>49</v>
      </c>
    </row>
    <row r="924" spans="1:37" ht="57.6" x14ac:dyDescent="0.3">
      <c r="A924" s="1">
        <v>1086</v>
      </c>
      <c r="B924">
        <v>18128</v>
      </c>
      <c r="F924" s="2" t="s">
        <v>76</v>
      </c>
      <c r="G924" s="2" t="s">
        <v>78</v>
      </c>
      <c r="H924" s="2" t="s">
        <v>37</v>
      </c>
      <c r="I924" s="2" t="s">
        <v>75</v>
      </c>
      <c r="J924" s="2" t="s">
        <v>138</v>
      </c>
      <c r="K924" s="2" t="s">
        <v>467</v>
      </c>
      <c r="L924" s="2" t="s">
        <v>1397</v>
      </c>
      <c r="M924" s="2" t="s">
        <v>1398</v>
      </c>
      <c r="N924" s="3" t="s">
        <v>1424</v>
      </c>
      <c r="O924" s="2" t="s">
        <v>60</v>
      </c>
      <c r="P924" s="2" t="s">
        <v>65</v>
      </c>
      <c r="Q924" s="2"/>
      <c r="R924" s="2"/>
      <c r="S924" s="2"/>
      <c r="T924" s="2"/>
      <c r="U924">
        <v>0</v>
      </c>
      <c r="V924">
        <v>30</v>
      </c>
      <c r="W924" s="4">
        <v>46063</v>
      </c>
      <c r="X924" s="4">
        <v>46073</v>
      </c>
      <c r="Y924" s="4">
        <v>46073</v>
      </c>
      <c r="Z924" s="4">
        <v>46103</v>
      </c>
      <c r="AA924" s="3" t="s">
        <v>1419</v>
      </c>
      <c r="AB924" s="3" t="s">
        <v>1079</v>
      </c>
      <c r="AC924" s="2"/>
      <c r="AD924" s="2" t="s">
        <v>95</v>
      </c>
      <c r="AE924" s="2" t="s">
        <v>74</v>
      </c>
      <c r="AF924" s="2"/>
      <c r="AG924" s="2"/>
      <c r="AH924" s="2"/>
      <c r="AI924" s="2"/>
      <c r="AJ924" s="2" t="s">
        <v>50</v>
      </c>
      <c r="AK924" s="2" t="s">
        <v>49</v>
      </c>
    </row>
    <row r="925" spans="1:37" ht="57.6" x14ac:dyDescent="0.3">
      <c r="A925" s="1">
        <v>1087</v>
      </c>
      <c r="B925">
        <v>18127</v>
      </c>
      <c r="F925" s="2" t="s">
        <v>76</v>
      </c>
      <c r="G925" s="2" t="s">
        <v>78</v>
      </c>
      <c r="H925" s="2" t="s">
        <v>37</v>
      </c>
      <c r="I925" s="2" t="s">
        <v>75</v>
      </c>
      <c r="J925" s="2" t="s">
        <v>138</v>
      </c>
      <c r="K925" s="2" t="s">
        <v>467</v>
      </c>
      <c r="L925" s="2" t="s">
        <v>1394</v>
      </c>
      <c r="M925" s="2" t="s">
        <v>1425</v>
      </c>
      <c r="N925" s="3" t="s">
        <v>1426</v>
      </c>
      <c r="O925" s="2" t="s">
        <v>60</v>
      </c>
      <c r="P925" s="2" t="s">
        <v>65</v>
      </c>
      <c r="Q925" s="2"/>
      <c r="R925" s="2"/>
      <c r="S925" s="2"/>
      <c r="T925" s="2"/>
      <c r="U925">
        <v>0</v>
      </c>
      <c r="V925">
        <v>30</v>
      </c>
      <c r="W925" s="4">
        <v>46063</v>
      </c>
      <c r="X925" s="4">
        <v>46073</v>
      </c>
      <c r="Y925" s="4">
        <v>46073</v>
      </c>
      <c r="Z925" s="4">
        <v>46103</v>
      </c>
      <c r="AA925" s="3" t="s">
        <v>1419</v>
      </c>
      <c r="AB925" s="3" t="s">
        <v>1393</v>
      </c>
      <c r="AC925" s="2"/>
      <c r="AD925" s="2" t="s">
        <v>95</v>
      </c>
      <c r="AE925" s="2" t="s">
        <v>74</v>
      </c>
      <c r="AF925" s="2"/>
      <c r="AG925" s="2"/>
      <c r="AH925" s="2"/>
      <c r="AI925" s="2"/>
      <c r="AJ925" s="2" t="s">
        <v>50</v>
      </c>
      <c r="AK925" s="2" t="s">
        <v>49</v>
      </c>
    </row>
    <row r="926" spans="1:37" ht="28.8" x14ac:dyDescent="0.3">
      <c r="A926" s="1">
        <v>1088</v>
      </c>
      <c r="B926">
        <v>18170</v>
      </c>
      <c r="F926" s="2" t="s">
        <v>76</v>
      </c>
      <c r="G926" s="2" t="s">
        <v>78</v>
      </c>
      <c r="H926" s="2" t="s">
        <v>37</v>
      </c>
      <c r="I926" s="2" t="s">
        <v>46</v>
      </c>
      <c r="J926" s="2" t="s">
        <v>442</v>
      </c>
      <c r="K926" s="2" t="s">
        <v>526</v>
      </c>
      <c r="L926" s="2" t="s">
        <v>1183</v>
      </c>
      <c r="M926" s="2" t="s">
        <v>1427</v>
      </c>
      <c r="N926" s="3" t="s">
        <v>1428</v>
      </c>
      <c r="O926" s="2" t="s">
        <v>174</v>
      </c>
      <c r="P926" s="2" t="s">
        <v>65</v>
      </c>
      <c r="Q926" s="2"/>
      <c r="R926" s="2"/>
      <c r="S926" s="2"/>
      <c r="T926" s="2"/>
      <c r="U926">
        <v>0</v>
      </c>
      <c r="V926">
        <v>360</v>
      </c>
      <c r="W926" s="4">
        <v>46044</v>
      </c>
      <c r="X926" s="4">
        <v>46069</v>
      </c>
      <c r="Y926" s="4">
        <v>46069</v>
      </c>
      <c r="Z926" s="4">
        <v>46429</v>
      </c>
      <c r="AA926" s="3"/>
      <c r="AB926" s="3" t="s">
        <v>1296</v>
      </c>
      <c r="AC926" s="2"/>
      <c r="AD926" s="2" t="s">
        <v>101</v>
      </c>
      <c r="AE926" s="2" t="s">
        <v>101</v>
      </c>
      <c r="AF926" s="2"/>
      <c r="AG926" s="2"/>
      <c r="AH926" s="2"/>
      <c r="AI926" s="2"/>
      <c r="AJ926" s="2" t="s">
        <v>50</v>
      </c>
      <c r="AK926" s="2" t="s">
        <v>49</v>
      </c>
    </row>
    <row r="927" spans="1:37" ht="28.8" x14ac:dyDescent="0.3">
      <c r="A927" s="1">
        <v>1089</v>
      </c>
      <c r="B927">
        <v>18171</v>
      </c>
      <c r="F927" s="2" t="s">
        <v>76</v>
      </c>
      <c r="G927" s="2" t="s">
        <v>78</v>
      </c>
      <c r="H927" s="2" t="s">
        <v>37</v>
      </c>
      <c r="I927" s="2" t="s">
        <v>46</v>
      </c>
      <c r="J927" s="2" t="s">
        <v>442</v>
      </c>
      <c r="K927" s="2" t="s">
        <v>526</v>
      </c>
      <c r="L927" s="2" t="s">
        <v>1183</v>
      </c>
      <c r="M927" s="2" t="s">
        <v>1427</v>
      </c>
      <c r="N927" s="3" t="s">
        <v>1428</v>
      </c>
      <c r="O927" s="2" t="s">
        <v>174</v>
      </c>
      <c r="P927" s="2" t="s">
        <v>65</v>
      </c>
      <c r="Q927" s="2"/>
      <c r="R927" s="2"/>
      <c r="S927" s="2"/>
      <c r="T927" s="2"/>
      <c r="U927">
        <v>0</v>
      </c>
      <c r="V927">
        <v>360</v>
      </c>
      <c r="W927" s="4">
        <v>46044</v>
      </c>
      <c r="X927" s="4">
        <v>46067</v>
      </c>
      <c r="Y927" s="4">
        <v>46067</v>
      </c>
      <c r="Z927" s="4">
        <v>46427</v>
      </c>
      <c r="AA927" s="3"/>
      <c r="AB927" s="3" t="s">
        <v>1293</v>
      </c>
      <c r="AC927" s="2"/>
      <c r="AD927" s="2" t="s">
        <v>101</v>
      </c>
      <c r="AE927" s="2" t="s">
        <v>117</v>
      </c>
      <c r="AF927" s="2"/>
      <c r="AG927" s="2"/>
      <c r="AH927" s="2"/>
      <c r="AI927" s="2"/>
      <c r="AJ927" s="2" t="s">
        <v>50</v>
      </c>
      <c r="AK927" s="2" t="s">
        <v>49</v>
      </c>
    </row>
    <row r="928" spans="1:37" ht="28.8" x14ac:dyDescent="0.3">
      <c r="A928" s="1">
        <v>1090</v>
      </c>
      <c r="B928">
        <v>18172</v>
      </c>
      <c r="F928" s="2" t="s">
        <v>76</v>
      </c>
      <c r="G928" s="2" t="s">
        <v>78</v>
      </c>
      <c r="H928" s="2" t="s">
        <v>37</v>
      </c>
      <c r="I928" s="2" t="s">
        <v>46</v>
      </c>
      <c r="J928" s="2" t="s">
        <v>442</v>
      </c>
      <c r="K928" s="2" t="s">
        <v>526</v>
      </c>
      <c r="L928" s="2" t="s">
        <v>1183</v>
      </c>
      <c r="M928" s="2" t="s">
        <v>1427</v>
      </c>
      <c r="N928" s="3" t="s">
        <v>1428</v>
      </c>
      <c r="O928" s="2" t="s">
        <v>174</v>
      </c>
      <c r="P928" s="2" t="s">
        <v>65</v>
      </c>
      <c r="Q928" s="2"/>
      <c r="R928" s="2"/>
      <c r="S928" s="2"/>
      <c r="T928" s="2"/>
      <c r="U928">
        <v>0</v>
      </c>
      <c r="V928">
        <v>360</v>
      </c>
      <c r="W928" s="4">
        <v>46044</v>
      </c>
      <c r="X928" s="4">
        <v>46067</v>
      </c>
      <c r="Y928" s="4">
        <v>46067</v>
      </c>
      <c r="Z928" s="4">
        <v>46427</v>
      </c>
      <c r="AA928" s="3"/>
      <c r="AB928" s="3" t="s">
        <v>1305</v>
      </c>
      <c r="AC928" s="2"/>
      <c r="AD928" s="2" t="s">
        <v>101</v>
      </c>
      <c r="AE928" s="2" t="s">
        <v>118</v>
      </c>
      <c r="AF928" s="2"/>
      <c r="AG928" s="2"/>
      <c r="AH928" s="2"/>
      <c r="AI928" s="2"/>
      <c r="AJ928" s="2" t="s">
        <v>50</v>
      </c>
      <c r="AK928" s="2" t="s">
        <v>49</v>
      </c>
    </row>
    <row r="929" spans="1:37" ht="28.8" x14ac:dyDescent="0.3">
      <c r="A929" s="1">
        <v>1091</v>
      </c>
      <c r="B929">
        <v>18173</v>
      </c>
      <c r="F929" s="2" t="s">
        <v>76</v>
      </c>
      <c r="G929" s="2" t="s">
        <v>78</v>
      </c>
      <c r="H929" s="2" t="s">
        <v>37</v>
      </c>
      <c r="I929" s="2" t="s">
        <v>46</v>
      </c>
      <c r="J929" s="2" t="s">
        <v>442</v>
      </c>
      <c r="K929" s="2" t="s">
        <v>526</v>
      </c>
      <c r="L929" s="2" t="s">
        <v>1094</v>
      </c>
      <c r="M929" s="2" t="s">
        <v>1158</v>
      </c>
      <c r="N929" s="3" t="s">
        <v>1428</v>
      </c>
      <c r="O929" s="2" t="s">
        <v>174</v>
      </c>
      <c r="P929" s="2" t="s">
        <v>65</v>
      </c>
      <c r="Q929" s="2"/>
      <c r="R929" s="2"/>
      <c r="S929" s="2"/>
      <c r="T929" s="2"/>
      <c r="U929">
        <v>0</v>
      </c>
      <c r="V929">
        <v>360</v>
      </c>
      <c r="W929" s="4">
        <v>46044</v>
      </c>
      <c r="X929" s="4">
        <v>46067</v>
      </c>
      <c r="Y929" s="4">
        <v>46067</v>
      </c>
      <c r="Z929" s="4">
        <v>46427</v>
      </c>
      <c r="AA929" s="3"/>
      <c r="AB929" s="3" t="s">
        <v>1299</v>
      </c>
      <c r="AC929" s="2"/>
      <c r="AD929" s="2" t="s">
        <v>101</v>
      </c>
      <c r="AE929" s="2" t="s">
        <v>45</v>
      </c>
      <c r="AF929" s="2"/>
      <c r="AG929" s="2"/>
      <c r="AH929" s="2"/>
      <c r="AI929" s="2"/>
      <c r="AJ929" s="2" t="s">
        <v>50</v>
      </c>
      <c r="AK929" s="2" t="s">
        <v>49</v>
      </c>
    </row>
    <row r="930" spans="1:37" ht="28.8" x14ac:dyDescent="0.3">
      <c r="A930" s="1">
        <v>1092</v>
      </c>
      <c r="B930">
        <v>18174</v>
      </c>
      <c r="F930" s="2" t="s">
        <v>76</v>
      </c>
      <c r="G930" s="2" t="s">
        <v>78</v>
      </c>
      <c r="H930" s="2" t="s">
        <v>37</v>
      </c>
      <c r="I930" s="2" t="s">
        <v>46</v>
      </c>
      <c r="J930" s="2" t="s">
        <v>442</v>
      </c>
      <c r="K930" s="2" t="s">
        <v>526</v>
      </c>
      <c r="L930" s="2" t="s">
        <v>1429</v>
      </c>
      <c r="M930" s="2" t="s">
        <v>1430</v>
      </c>
      <c r="N930" s="3" t="s">
        <v>1428</v>
      </c>
      <c r="O930" s="2" t="s">
        <v>174</v>
      </c>
      <c r="P930" s="2" t="s">
        <v>65</v>
      </c>
      <c r="Q930" s="2"/>
      <c r="R930" s="2"/>
      <c r="S930" s="2"/>
      <c r="T930" s="2"/>
      <c r="U930">
        <v>0</v>
      </c>
      <c r="V930">
        <v>360</v>
      </c>
      <c r="W930" s="4">
        <v>46044</v>
      </c>
      <c r="X930" s="4">
        <v>46067</v>
      </c>
      <c r="Y930" s="4">
        <v>46067</v>
      </c>
      <c r="Z930" s="4">
        <v>46427</v>
      </c>
      <c r="AA930" s="3"/>
      <c r="AB930" s="3" t="s">
        <v>1299</v>
      </c>
      <c r="AC930" s="2"/>
      <c r="AD930" s="2" t="s">
        <v>101</v>
      </c>
      <c r="AE930" s="2" t="s">
        <v>45</v>
      </c>
      <c r="AF930" s="2"/>
      <c r="AG930" s="2"/>
      <c r="AH930" s="2"/>
      <c r="AI930" s="2"/>
      <c r="AJ930" s="2" t="s">
        <v>50</v>
      </c>
      <c r="AK930" s="2" t="s">
        <v>49</v>
      </c>
    </row>
    <row r="931" spans="1:37" ht="28.8" x14ac:dyDescent="0.3">
      <c r="A931" s="1">
        <v>1093</v>
      </c>
      <c r="B931">
        <v>18175</v>
      </c>
      <c r="F931" s="2" t="s">
        <v>76</v>
      </c>
      <c r="G931" s="2" t="s">
        <v>78</v>
      </c>
      <c r="H931" s="2" t="s">
        <v>37</v>
      </c>
      <c r="I931" s="2" t="s">
        <v>46</v>
      </c>
      <c r="J931" s="2" t="s">
        <v>442</v>
      </c>
      <c r="K931" s="2" t="s">
        <v>526</v>
      </c>
      <c r="L931" s="2" t="s">
        <v>1431</v>
      </c>
      <c r="M931" s="2" t="s">
        <v>1432</v>
      </c>
      <c r="N931" s="3" t="s">
        <v>1428</v>
      </c>
      <c r="O931" s="2" t="s">
        <v>174</v>
      </c>
      <c r="P931" s="2" t="s">
        <v>65</v>
      </c>
      <c r="Q931" s="2"/>
      <c r="R931" s="2"/>
      <c r="S931" s="2"/>
      <c r="T931" s="2"/>
      <c r="U931">
        <v>0</v>
      </c>
      <c r="V931">
        <v>360</v>
      </c>
      <c r="W931" s="4">
        <v>46044</v>
      </c>
      <c r="X931" s="4">
        <v>46070</v>
      </c>
      <c r="Y931" s="4">
        <v>46070</v>
      </c>
      <c r="Z931" s="4">
        <v>46430</v>
      </c>
      <c r="AA931" s="3"/>
      <c r="AB931" s="3" t="s">
        <v>1433</v>
      </c>
      <c r="AC931" s="2"/>
      <c r="AD931" s="2" t="s">
        <v>101</v>
      </c>
      <c r="AE931" s="2" t="s">
        <v>102</v>
      </c>
      <c r="AF931" s="2"/>
      <c r="AG931" s="2"/>
      <c r="AH931" s="2"/>
      <c r="AI931" s="2"/>
      <c r="AJ931" s="2" t="s">
        <v>50</v>
      </c>
      <c r="AK931" s="2" t="s">
        <v>49</v>
      </c>
    </row>
    <row r="932" spans="1:37" ht="28.8" x14ac:dyDescent="0.3">
      <c r="A932" s="1">
        <v>1094</v>
      </c>
      <c r="B932">
        <v>18176</v>
      </c>
      <c r="F932" s="2" t="s">
        <v>76</v>
      </c>
      <c r="G932" s="2" t="s">
        <v>78</v>
      </c>
      <c r="H932" s="2" t="s">
        <v>37</v>
      </c>
      <c r="I932" s="2" t="s">
        <v>46</v>
      </c>
      <c r="J932" s="2" t="s">
        <v>442</v>
      </c>
      <c r="K932" s="2" t="s">
        <v>526</v>
      </c>
      <c r="L932" s="2" t="s">
        <v>1434</v>
      </c>
      <c r="M932" s="2" t="s">
        <v>1435</v>
      </c>
      <c r="N932" s="3" t="s">
        <v>1428</v>
      </c>
      <c r="O932" s="2" t="s">
        <v>174</v>
      </c>
      <c r="P932" s="2" t="s">
        <v>65</v>
      </c>
      <c r="Q932" s="2"/>
      <c r="R932" s="2"/>
      <c r="S932" s="2"/>
      <c r="T932" s="2"/>
      <c r="U932">
        <v>0</v>
      </c>
      <c r="V932">
        <v>360</v>
      </c>
      <c r="W932" s="4">
        <v>46044</v>
      </c>
      <c r="X932" s="4">
        <v>46070</v>
      </c>
      <c r="Y932" s="4">
        <v>46070</v>
      </c>
      <c r="Z932" s="4">
        <v>46430</v>
      </c>
      <c r="AA932" s="3"/>
      <c r="AB932" s="3" t="s">
        <v>1433</v>
      </c>
      <c r="AC932" s="2"/>
      <c r="AD932" s="2" t="s">
        <v>101</v>
      </c>
      <c r="AE932" s="2" t="s">
        <v>102</v>
      </c>
      <c r="AF932" s="2"/>
      <c r="AG932" s="2"/>
      <c r="AH932" s="2"/>
      <c r="AI932" s="2"/>
      <c r="AJ932" s="2" t="s">
        <v>50</v>
      </c>
      <c r="AK932" s="2" t="s">
        <v>49</v>
      </c>
    </row>
    <row r="933" spans="1:37" ht="28.8" x14ac:dyDescent="0.3">
      <c r="A933" s="1">
        <v>1095</v>
      </c>
      <c r="B933">
        <v>18179</v>
      </c>
      <c r="F933" s="2" t="s">
        <v>76</v>
      </c>
      <c r="G933" s="2" t="s">
        <v>78</v>
      </c>
      <c r="H933" s="2" t="s">
        <v>37</v>
      </c>
      <c r="I933" s="2" t="s">
        <v>46</v>
      </c>
      <c r="J933" s="2" t="s">
        <v>1210</v>
      </c>
      <c r="K933" s="2" t="s">
        <v>526</v>
      </c>
      <c r="L933" s="2" t="s">
        <v>531</v>
      </c>
      <c r="M933" s="2" t="s">
        <v>532</v>
      </c>
      <c r="N933" s="3" t="s">
        <v>1304</v>
      </c>
      <c r="O933" s="2" t="s">
        <v>53</v>
      </c>
      <c r="P933" s="2" t="s">
        <v>65</v>
      </c>
      <c r="Q933" s="2"/>
      <c r="R933" s="2" t="s">
        <v>180</v>
      </c>
      <c r="S933" s="2" t="s">
        <v>885</v>
      </c>
      <c r="T933" s="2"/>
      <c r="U933">
        <v>0</v>
      </c>
      <c r="V933">
        <v>120</v>
      </c>
      <c r="W933" s="4">
        <v>46044</v>
      </c>
      <c r="X933" s="4">
        <v>46070</v>
      </c>
      <c r="Y933" s="4">
        <v>46070</v>
      </c>
      <c r="Z933" s="4">
        <v>46190</v>
      </c>
      <c r="AA933" s="3"/>
      <c r="AB933" s="3" t="s">
        <v>1436</v>
      </c>
      <c r="AC933" s="2"/>
      <c r="AD933" s="2" t="s">
        <v>101</v>
      </c>
      <c r="AE933" s="2" t="s">
        <v>102</v>
      </c>
      <c r="AF933" s="2"/>
      <c r="AG933" s="2"/>
      <c r="AH933" s="2"/>
      <c r="AI933" s="2"/>
      <c r="AJ933" s="2" t="s">
        <v>50</v>
      </c>
      <c r="AK933" s="2" t="s">
        <v>49</v>
      </c>
    </row>
    <row r="934" spans="1:37" ht="28.8" x14ac:dyDescent="0.3">
      <c r="A934" s="1">
        <v>1096</v>
      </c>
      <c r="B934">
        <v>18180</v>
      </c>
      <c r="F934" s="2" t="s">
        <v>76</v>
      </c>
      <c r="G934" s="2" t="s">
        <v>78</v>
      </c>
      <c r="H934" s="2" t="s">
        <v>37</v>
      </c>
      <c r="I934" s="2" t="s">
        <v>46</v>
      </c>
      <c r="J934" s="2" t="s">
        <v>1210</v>
      </c>
      <c r="K934" s="2" t="s">
        <v>526</v>
      </c>
      <c r="L934" s="2" t="s">
        <v>513</v>
      </c>
      <c r="M934" s="2" t="s">
        <v>536</v>
      </c>
      <c r="N934" s="3" t="s">
        <v>1304</v>
      </c>
      <c r="O934" s="2" t="s">
        <v>53</v>
      </c>
      <c r="P934" s="2" t="s">
        <v>65</v>
      </c>
      <c r="Q934" s="2"/>
      <c r="R934" s="2" t="s">
        <v>180</v>
      </c>
      <c r="S934" s="2" t="s">
        <v>885</v>
      </c>
      <c r="T934" s="2"/>
      <c r="U934">
        <v>0</v>
      </c>
      <c r="V934">
        <v>120</v>
      </c>
      <c r="W934" s="4">
        <v>46044</v>
      </c>
      <c r="X934" s="4">
        <v>46070</v>
      </c>
      <c r="Y934" s="4">
        <v>46070</v>
      </c>
      <c r="Z934" s="4">
        <v>46190</v>
      </c>
      <c r="AA934" s="3"/>
      <c r="AB934" s="3" t="s">
        <v>1436</v>
      </c>
      <c r="AC934" s="2"/>
      <c r="AD934" s="2" t="s">
        <v>101</v>
      </c>
      <c r="AE934" s="2" t="s">
        <v>102</v>
      </c>
      <c r="AF934" s="2"/>
      <c r="AG934" s="2"/>
      <c r="AH934" s="2"/>
      <c r="AI934" s="2"/>
      <c r="AJ934" s="2" t="s">
        <v>50</v>
      </c>
      <c r="AK934" s="2" t="s">
        <v>49</v>
      </c>
    </row>
    <row r="935" spans="1:37" ht="28.8" x14ac:dyDescent="0.3">
      <c r="A935" s="1">
        <v>1097</v>
      </c>
      <c r="B935">
        <v>18181</v>
      </c>
      <c r="F935" s="2" t="s">
        <v>76</v>
      </c>
      <c r="G935" s="2" t="s">
        <v>78</v>
      </c>
      <c r="H935" s="2" t="s">
        <v>37</v>
      </c>
      <c r="I935" s="2" t="s">
        <v>46</v>
      </c>
      <c r="J935" s="2" t="s">
        <v>1210</v>
      </c>
      <c r="K935" s="2" t="s">
        <v>526</v>
      </c>
      <c r="L935" s="2" t="s">
        <v>484</v>
      </c>
      <c r="M935" s="2" t="s">
        <v>533</v>
      </c>
      <c r="N935" s="3" t="s">
        <v>1304</v>
      </c>
      <c r="O935" s="2" t="s">
        <v>53</v>
      </c>
      <c r="P935" s="2" t="s">
        <v>65</v>
      </c>
      <c r="Q935" s="2"/>
      <c r="R935" s="2" t="s">
        <v>180</v>
      </c>
      <c r="S935" s="2" t="s">
        <v>885</v>
      </c>
      <c r="T935" s="2"/>
      <c r="U935">
        <v>0</v>
      </c>
      <c r="V935">
        <v>120</v>
      </c>
      <c r="W935" s="4">
        <v>46044</v>
      </c>
      <c r="X935" s="4">
        <v>46070</v>
      </c>
      <c r="Y935" s="4">
        <v>46070</v>
      </c>
      <c r="Z935" s="4">
        <v>46190</v>
      </c>
      <c r="AA935" s="3"/>
      <c r="AB935" s="3" t="s">
        <v>1436</v>
      </c>
      <c r="AC935" s="2"/>
      <c r="AD935" s="2" t="s">
        <v>101</v>
      </c>
      <c r="AE935" s="2" t="s">
        <v>102</v>
      </c>
      <c r="AF935" s="2"/>
      <c r="AG935" s="2"/>
      <c r="AH935" s="2"/>
      <c r="AI935" s="2"/>
      <c r="AJ935" s="2" t="s">
        <v>50</v>
      </c>
      <c r="AK935" s="2" t="s">
        <v>49</v>
      </c>
    </row>
    <row r="936" spans="1:37" ht="28.8" x14ac:dyDescent="0.3">
      <c r="A936" s="1">
        <v>1098</v>
      </c>
      <c r="B936">
        <v>18182</v>
      </c>
      <c r="F936" s="2" t="s">
        <v>76</v>
      </c>
      <c r="G936" s="2" t="s">
        <v>78</v>
      </c>
      <c r="H936" s="2" t="s">
        <v>37</v>
      </c>
      <c r="I936" s="2" t="s">
        <v>46</v>
      </c>
      <c r="J936" s="2" t="s">
        <v>129</v>
      </c>
      <c r="K936" s="2" t="s">
        <v>526</v>
      </c>
      <c r="L936" s="2" t="s">
        <v>499</v>
      </c>
      <c r="M936" s="2" t="s">
        <v>534</v>
      </c>
      <c r="N936" s="3" t="s">
        <v>1437</v>
      </c>
      <c r="O936" s="2" t="s">
        <v>53</v>
      </c>
      <c r="P936" s="2" t="s">
        <v>65</v>
      </c>
      <c r="Q936" s="2"/>
      <c r="R936" s="2" t="s">
        <v>155</v>
      </c>
      <c r="S936" s="2" t="s">
        <v>1202</v>
      </c>
      <c r="T936" s="2"/>
      <c r="U936">
        <v>0</v>
      </c>
      <c r="V936">
        <v>180</v>
      </c>
      <c r="W936" s="4">
        <v>46044</v>
      </c>
      <c r="X936" s="4">
        <v>46070</v>
      </c>
      <c r="Y936" s="4">
        <v>46070</v>
      </c>
      <c r="Z936" s="4">
        <v>46250</v>
      </c>
      <c r="AA936" s="3"/>
      <c r="AB936" s="3" t="s">
        <v>1433</v>
      </c>
      <c r="AC936" s="2"/>
      <c r="AD936" s="2" t="s">
        <v>101</v>
      </c>
      <c r="AE936" s="2" t="s">
        <v>102</v>
      </c>
      <c r="AF936" s="2"/>
      <c r="AG936" s="2"/>
      <c r="AH936" s="2"/>
      <c r="AI936" s="2"/>
      <c r="AJ936" s="2" t="s">
        <v>50</v>
      </c>
      <c r="AK936" s="2" t="s">
        <v>49</v>
      </c>
    </row>
    <row r="937" spans="1:37" ht="28.8" x14ac:dyDescent="0.3">
      <c r="A937" s="1">
        <v>1099</v>
      </c>
      <c r="B937">
        <v>18183</v>
      </c>
      <c r="F937" s="2" t="s">
        <v>76</v>
      </c>
      <c r="G937" s="2" t="s">
        <v>78</v>
      </c>
      <c r="H937" s="2" t="s">
        <v>37</v>
      </c>
      <c r="I937" s="2" t="s">
        <v>46</v>
      </c>
      <c r="J937" s="2" t="s">
        <v>129</v>
      </c>
      <c r="K937" s="2" t="s">
        <v>526</v>
      </c>
      <c r="L937" s="2" t="s">
        <v>1368</v>
      </c>
      <c r="M937" s="2" t="s">
        <v>535</v>
      </c>
      <c r="N937" s="3" t="s">
        <v>1437</v>
      </c>
      <c r="O937" s="2" t="s">
        <v>53</v>
      </c>
      <c r="P937" s="2" t="s">
        <v>65</v>
      </c>
      <c r="Q937" s="2"/>
      <c r="R937" s="2" t="s">
        <v>155</v>
      </c>
      <c r="S937" s="2" t="s">
        <v>1112</v>
      </c>
      <c r="T937" s="2"/>
      <c r="U937">
        <v>0</v>
      </c>
      <c r="V937">
        <v>180</v>
      </c>
      <c r="W937" s="4">
        <v>46044</v>
      </c>
      <c r="X937" s="4">
        <v>46070</v>
      </c>
      <c r="Y937" s="4">
        <v>46070</v>
      </c>
      <c r="Z937" s="4">
        <v>46250</v>
      </c>
      <c r="AA937" s="3"/>
      <c r="AB937" s="3" t="s">
        <v>1433</v>
      </c>
      <c r="AC937" s="2"/>
      <c r="AD937" s="2" t="s">
        <v>101</v>
      </c>
      <c r="AE937" s="2" t="s">
        <v>102</v>
      </c>
      <c r="AF937" s="2"/>
      <c r="AG937" s="2"/>
      <c r="AH937" s="2"/>
      <c r="AI937" s="2"/>
      <c r="AJ937" s="2" t="s">
        <v>50</v>
      </c>
      <c r="AK937" s="2" t="s">
        <v>49</v>
      </c>
    </row>
    <row r="938" spans="1:37" ht="28.8" x14ac:dyDescent="0.3">
      <c r="A938" s="1">
        <v>1100</v>
      </c>
      <c r="B938">
        <v>18169</v>
      </c>
      <c r="F938" s="2" t="s">
        <v>76</v>
      </c>
      <c r="G938" s="2" t="s">
        <v>78</v>
      </c>
      <c r="H938" s="2" t="s">
        <v>37</v>
      </c>
      <c r="I938" s="2" t="s">
        <v>46</v>
      </c>
      <c r="J938" s="2" t="s">
        <v>1317</v>
      </c>
      <c r="K938" s="2" t="s">
        <v>526</v>
      </c>
      <c r="L938" s="2" t="s">
        <v>143</v>
      </c>
      <c r="M938" s="2" t="s">
        <v>537</v>
      </c>
      <c r="N938" s="3" t="s">
        <v>1438</v>
      </c>
      <c r="O938" s="2" t="s">
        <v>53</v>
      </c>
      <c r="P938" s="2" t="s">
        <v>65</v>
      </c>
      <c r="Q938" s="2"/>
      <c r="R938" s="2"/>
      <c r="S938" s="2"/>
      <c r="T938" s="2"/>
      <c r="U938">
        <v>0</v>
      </c>
      <c r="V938">
        <v>0</v>
      </c>
      <c r="W938" s="4">
        <v>46044</v>
      </c>
      <c r="X938" s="4">
        <v>46067</v>
      </c>
      <c r="Y938" s="4">
        <v>46067</v>
      </c>
      <c r="Z938" s="4">
        <v>46067</v>
      </c>
      <c r="AA938" s="3"/>
      <c r="AB938" s="3" t="s">
        <v>1290</v>
      </c>
      <c r="AC938" s="2"/>
      <c r="AD938" s="2" t="s">
        <v>101</v>
      </c>
      <c r="AE938" s="2" t="s">
        <v>102</v>
      </c>
      <c r="AF938" s="2"/>
      <c r="AG938" s="2"/>
      <c r="AH938" s="2"/>
      <c r="AI938" s="2"/>
      <c r="AJ938" s="2" t="s">
        <v>50</v>
      </c>
      <c r="AK938" s="2" t="s">
        <v>49</v>
      </c>
    </row>
    <row r="939" spans="1:37" ht="28.8" x14ac:dyDescent="0.3">
      <c r="A939" s="1">
        <v>1101</v>
      </c>
      <c r="B939">
        <v>18166</v>
      </c>
      <c r="F939" s="2" t="s">
        <v>76</v>
      </c>
      <c r="G939" s="2" t="s">
        <v>78</v>
      </c>
      <c r="H939" s="2" t="s">
        <v>37</v>
      </c>
      <c r="I939" s="2" t="s">
        <v>46</v>
      </c>
      <c r="J939" s="2" t="s">
        <v>1317</v>
      </c>
      <c r="K939" s="2" t="s">
        <v>526</v>
      </c>
      <c r="L939" s="2" t="s">
        <v>170</v>
      </c>
      <c r="M939" s="2" t="s">
        <v>530</v>
      </c>
      <c r="N939" s="3" t="s">
        <v>1438</v>
      </c>
      <c r="O939" s="2" t="s">
        <v>53</v>
      </c>
      <c r="P939" s="2" t="s">
        <v>65</v>
      </c>
      <c r="Q939" s="2"/>
      <c r="R939" s="2"/>
      <c r="S939" s="2"/>
      <c r="T939" s="2"/>
      <c r="U939">
        <v>0</v>
      </c>
      <c r="V939">
        <v>0</v>
      </c>
      <c r="W939" s="4">
        <v>46044</v>
      </c>
      <c r="X939" s="4">
        <v>46069</v>
      </c>
      <c r="Y939" s="4">
        <v>46069</v>
      </c>
      <c r="Z939" s="4">
        <v>46069</v>
      </c>
      <c r="AA939" s="3"/>
      <c r="AB939" s="3" t="s">
        <v>1296</v>
      </c>
      <c r="AC939" s="2"/>
      <c r="AD939" s="2" t="s">
        <v>101</v>
      </c>
      <c r="AE939" s="2" t="s">
        <v>101</v>
      </c>
      <c r="AF939" s="2"/>
      <c r="AG939" s="2"/>
      <c r="AH939" s="2"/>
      <c r="AI939" s="2"/>
      <c r="AJ939" s="2" t="s">
        <v>50</v>
      </c>
      <c r="AK939" s="2" t="s">
        <v>49</v>
      </c>
    </row>
    <row r="940" spans="1:37" ht="28.8" x14ac:dyDescent="0.3">
      <c r="A940" s="1">
        <v>1102</v>
      </c>
      <c r="B940">
        <v>18152</v>
      </c>
      <c r="F940" s="2" t="s">
        <v>76</v>
      </c>
      <c r="G940" s="2" t="s">
        <v>78</v>
      </c>
      <c r="H940" s="2" t="s">
        <v>37</v>
      </c>
      <c r="I940" s="2" t="s">
        <v>46</v>
      </c>
      <c r="J940" s="2" t="s">
        <v>442</v>
      </c>
      <c r="K940" s="2" t="s">
        <v>538</v>
      </c>
      <c r="L940" s="2" t="s">
        <v>1183</v>
      </c>
      <c r="M940" s="2" t="s">
        <v>1184</v>
      </c>
      <c r="N940" s="3" t="s">
        <v>1307</v>
      </c>
      <c r="O940" s="2" t="s">
        <v>174</v>
      </c>
      <c r="P940" s="2" t="s">
        <v>65</v>
      </c>
      <c r="Q940" s="2"/>
      <c r="R940" s="2"/>
      <c r="S940" s="2"/>
      <c r="T940" s="2"/>
      <c r="U940">
        <v>0</v>
      </c>
      <c r="V940">
        <v>360</v>
      </c>
      <c r="W940" s="4">
        <v>46045</v>
      </c>
      <c r="X940" s="4">
        <v>46067</v>
      </c>
      <c r="Y940" s="4">
        <v>46067</v>
      </c>
      <c r="Z940" s="4">
        <v>46427</v>
      </c>
      <c r="AA940" s="3"/>
      <c r="AB940" s="3" t="s">
        <v>1439</v>
      </c>
      <c r="AC940" s="2"/>
      <c r="AD940" s="2" t="s">
        <v>101</v>
      </c>
      <c r="AE940" s="2" t="s">
        <v>117</v>
      </c>
      <c r="AF940" s="2"/>
      <c r="AG940" s="2"/>
      <c r="AH940" s="2"/>
      <c r="AI940" s="2"/>
      <c r="AJ940" s="2" t="s">
        <v>50</v>
      </c>
      <c r="AK940" s="2" t="s">
        <v>49</v>
      </c>
    </row>
    <row r="941" spans="1:37" ht="28.8" x14ac:dyDescent="0.3">
      <c r="A941" s="1">
        <v>1104</v>
      </c>
      <c r="B941">
        <v>18153</v>
      </c>
      <c r="F941" s="2" t="s">
        <v>76</v>
      </c>
      <c r="G941" s="2" t="s">
        <v>78</v>
      </c>
      <c r="H941" s="2" t="s">
        <v>37</v>
      </c>
      <c r="I941" s="2" t="s">
        <v>46</v>
      </c>
      <c r="J941" s="2" t="s">
        <v>442</v>
      </c>
      <c r="K941" s="2" t="s">
        <v>538</v>
      </c>
      <c r="L941" s="2" t="s">
        <v>1183</v>
      </c>
      <c r="M941" s="2" t="s">
        <v>1184</v>
      </c>
      <c r="N941" s="3" t="s">
        <v>1440</v>
      </c>
      <c r="O941" s="2" t="s">
        <v>174</v>
      </c>
      <c r="P941" s="2" t="s">
        <v>65</v>
      </c>
      <c r="Q941" s="2"/>
      <c r="R941" s="2"/>
      <c r="S941" s="2"/>
      <c r="T941" s="2"/>
      <c r="U941">
        <v>0</v>
      </c>
      <c r="V941">
        <v>360</v>
      </c>
      <c r="W941" s="4">
        <v>46045</v>
      </c>
      <c r="X941" s="4">
        <v>46067</v>
      </c>
      <c r="Y941" s="4">
        <v>46067</v>
      </c>
      <c r="Z941" s="4">
        <v>46427</v>
      </c>
      <c r="AA941" s="3"/>
      <c r="AB941" s="3" t="s">
        <v>1299</v>
      </c>
      <c r="AC941" s="2"/>
      <c r="AD941" s="2" t="s">
        <v>101</v>
      </c>
      <c r="AE941" s="2" t="s">
        <v>45</v>
      </c>
      <c r="AF941" s="2"/>
      <c r="AG941" s="2"/>
      <c r="AH941" s="2"/>
      <c r="AI941" s="2"/>
      <c r="AJ941" s="2" t="s">
        <v>50</v>
      </c>
      <c r="AK941" s="2" t="s">
        <v>49</v>
      </c>
    </row>
    <row r="942" spans="1:37" ht="28.8" x14ac:dyDescent="0.3">
      <c r="A942" s="1">
        <v>1105</v>
      </c>
      <c r="B942">
        <v>18151</v>
      </c>
      <c r="F942" s="2" t="s">
        <v>76</v>
      </c>
      <c r="G942" s="2" t="s">
        <v>78</v>
      </c>
      <c r="H942" s="2" t="s">
        <v>37</v>
      </c>
      <c r="I942" s="2" t="s">
        <v>46</v>
      </c>
      <c r="J942" s="2" t="s">
        <v>442</v>
      </c>
      <c r="K942" s="2" t="s">
        <v>538</v>
      </c>
      <c r="L942" s="2" t="s">
        <v>1183</v>
      </c>
      <c r="M942" s="2" t="s">
        <v>1184</v>
      </c>
      <c r="N942" s="3" t="s">
        <v>1440</v>
      </c>
      <c r="O942" s="2" t="s">
        <v>174</v>
      </c>
      <c r="P942" s="2" t="s">
        <v>65</v>
      </c>
      <c r="Q942" s="2"/>
      <c r="R942" s="2"/>
      <c r="S942" s="2"/>
      <c r="T942" s="2"/>
      <c r="U942">
        <v>0</v>
      </c>
      <c r="V942">
        <v>360</v>
      </c>
      <c r="W942" s="4">
        <v>46045</v>
      </c>
      <c r="X942" s="4">
        <v>46070</v>
      </c>
      <c r="Y942" s="4">
        <v>46070</v>
      </c>
      <c r="Z942" s="4">
        <v>46430</v>
      </c>
      <c r="AA942" s="3"/>
      <c r="AB942" s="3" t="s">
        <v>1433</v>
      </c>
      <c r="AC942" s="2"/>
      <c r="AD942" s="2" t="s">
        <v>101</v>
      </c>
      <c r="AE942" s="2" t="s">
        <v>102</v>
      </c>
      <c r="AF942" s="2"/>
      <c r="AG942" s="2"/>
      <c r="AH942" s="2"/>
      <c r="AI942" s="2"/>
      <c r="AJ942" s="2" t="s">
        <v>50</v>
      </c>
      <c r="AK942" s="2" t="s">
        <v>49</v>
      </c>
    </row>
    <row r="943" spans="1:37" ht="28.8" x14ac:dyDescent="0.3">
      <c r="A943" s="1">
        <v>1106</v>
      </c>
      <c r="B943">
        <v>18154</v>
      </c>
      <c r="F943" s="2" t="s">
        <v>76</v>
      </c>
      <c r="G943" s="2" t="s">
        <v>78</v>
      </c>
      <c r="H943" s="2" t="s">
        <v>37</v>
      </c>
      <c r="I943" s="2" t="s">
        <v>46</v>
      </c>
      <c r="J943" s="2" t="s">
        <v>442</v>
      </c>
      <c r="K943" s="2" t="s">
        <v>538</v>
      </c>
      <c r="L943" s="2" t="s">
        <v>499</v>
      </c>
      <c r="M943" s="2" t="s">
        <v>546</v>
      </c>
      <c r="N943" s="3" t="s">
        <v>1307</v>
      </c>
      <c r="O943" s="2" t="s">
        <v>174</v>
      </c>
      <c r="P943" s="2" t="s">
        <v>65</v>
      </c>
      <c r="Q943" s="2"/>
      <c r="R943" s="2"/>
      <c r="S943" s="2"/>
      <c r="T943" s="2"/>
      <c r="U943">
        <v>0</v>
      </c>
      <c r="V943">
        <v>360</v>
      </c>
      <c r="W943" s="4">
        <v>46045</v>
      </c>
      <c r="X943" s="4">
        <v>46067</v>
      </c>
      <c r="Y943" s="4">
        <v>46067</v>
      </c>
      <c r="Z943" s="4">
        <v>46427</v>
      </c>
      <c r="AA943" s="3"/>
      <c r="AB943" s="3" t="s">
        <v>1305</v>
      </c>
      <c r="AC943" s="2"/>
      <c r="AD943" s="2" t="s">
        <v>101</v>
      </c>
      <c r="AE943" s="2" t="s">
        <v>118</v>
      </c>
      <c r="AF943" s="2"/>
      <c r="AG943" s="2"/>
      <c r="AH943" s="2"/>
      <c r="AI943" s="2"/>
      <c r="AJ943" s="2" t="s">
        <v>50</v>
      </c>
      <c r="AK943" s="2" t="s">
        <v>49</v>
      </c>
    </row>
    <row r="944" spans="1:37" ht="28.8" x14ac:dyDescent="0.3">
      <c r="A944" s="1">
        <v>1107</v>
      </c>
      <c r="B944">
        <v>18155</v>
      </c>
      <c r="F944" s="2" t="s">
        <v>76</v>
      </c>
      <c r="G944" s="2" t="s">
        <v>78</v>
      </c>
      <c r="H944" s="2" t="s">
        <v>37</v>
      </c>
      <c r="I944" s="2" t="s">
        <v>46</v>
      </c>
      <c r="J944" s="2" t="s">
        <v>442</v>
      </c>
      <c r="K944" s="2" t="s">
        <v>538</v>
      </c>
      <c r="L944" s="2" t="s">
        <v>1189</v>
      </c>
      <c r="M944" s="2" t="s">
        <v>1190</v>
      </c>
      <c r="N944" s="3" t="s">
        <v>1307</v>
      </c>
      <c r="O944" s="2" t="s">
        <v>174</v>
      </c>
      <c r="P944" s="2" t="s">
        <v>65</v>
      </c>
      <c r="Q944" s="2"/>
      <c r="R944" s="2"/>
      <c r="S944" s="2"/>
      <c r="T944" s="2"/>
      <c r="U944">
        <v>0</v>
      </c>
      <c r="V944">
        <v>360</v>
      </c>
      <c r="W944" s="4">
        <v>46045</v>
      </c>
      <c r="X944" s="4">
        <v>46067</v>
      </c>
      <c r="Y944" s="4">
        <v>46067</v>
      </c>
      <c r="Z944" s="4">
        <v>46427</v>
      </c>
      <c r="AA944" s="3"/>
      <c r="AB944" s="3" t="s">
        <v>1305</v>
      </c>
      <c r="AC944" s="2"/>
      <c r="AD944" s="2" t="s">
        <v>101</v>
      </c>
      <c r="AE944" s="2" t="s">
        <v>118</v>
      </c>
      <c r="AF944" s="2"/>
      <c r="AG944" s="2"/>
      <c r="AH944" s="2"/>
      <c r="AI944" s="2"/>
      <c r="AJ944" s="2" t="s">
        <v>50</v>
      </c>
      <c r="AK944" s="2" t="s">
        <v>49</v>
      </c>
    </row>
    <row r="945" spans="1:37" ht="28.8" x14ac:dyDescent="0.3">
      <c r="A945" s="1">
        <v>1108</v>
      </c>
      <c r="B945">
        <v>18156</v>
      </c>
      <c r="F945" s="2" t="s">
        <v>76</v>
      </c>
      <c r="G945" s="2" t="s">
        <v>78</v>
      </c>
      <c r="H945" s="2" t="s">
        <v>37</v>
      </c>
      <c r="I945" s="2" t="s">
        <v>46</v>
      </c>
      <c r="J945" s="2" t="s">
        <v>442</v>
      </c>
      <c r="K945" s="2" t="s">
        <v>538</v>
      </c>
      <c r="L945" s="2" t="s">
        <v>1094</v>
      </c>
      <c r="M945" s="2" t="s">
        <v>1441</v>
      </c>
      <c r="N945" s="3" t="s">
        <v>1307</v>
      </c>
      <c r="O945" s="2" t="s">
        <v>174</v>
      </c>
      <c r="P945" s="2" t="s">
        <v>65</v>
      </c>
      <c r="Q945" s="2"/>
      <c r="R945" s="2"/>
      <c r="S945" s="2"/>
      <c r="T945" s="2"/>
      <c r="U945">
        <v>0</v>
      </c>
      <c r="V945">
        <v>360</v>
      </c>
      <c r="W945" s="4">
        <v>46045</v>
      </c>
      <c r="X945" s="4">
        <v>46069</v>
      </c>
      <c r="Y945" s="4">
        <v>46069</v>
      </c>
      <c r="Z945" s="4">
        <v>46429</v>
      </c>
      <c r="AA945" s="3"/>
      <c r="AB945" s="3" t="s">
        <v>1296</v>
      </c>
      <c r="AC945" s="2"/>
      <c r="AD945" s="2" t="s">
        <v>101</v>
      </c>
      <c r="AE945" s="2" t="s">
        <v>101</v>
      </c>
      <c r="AF945" s="2"/>
      <c r="AG945" s="2"/>
      <c r="AH945" s="2"/>
      <c r="AI945" s="2"/>
      <c r="AJ945" s="2" t="s">
        <v>50</v>
      </c>
      <c r="AK945" s="2" t="s">
        <v>49</v>
      </c>
    </row>
    <row r="946" spans="1:37" ht="28.8" x14ac:dyDescent="0.3">
      <c r="A946" s="1">
        <v>1109</v>
      </c>
      <c r="B946">
        <v>18157</v>
      </c>
      <c r="F946" s="2" t="s">
        <v>76</v>
      </c>
      <c r="G946" s="2" t="s">
        <v>78</v>
      </c>
      <c r="H946" s="2" t="s">
        <v>37</v>
      </c>
      <c r="I946" s="2" t="s">
        <v>46</v>
      </c>
      <c r="J946" s="2" t="s">
        <v>442</v>
      </c>
      <c r="K946" s="2" t="s">
        <v>538</v>
      </c>
      <c r="L946" s="2" t="s">
        <v>1429</v>
      </c>
      <c r="M946" s="2" t="s">
        <v>1442</v>
      </c>
      <c r="N946" s="3" t="s">
        <v>1307</v>
      </c>
      <c r="O946" s="2" t="s">
        <v>174</v>
      </c>
      <c r="P946" s="2" t="s">
        <v>65</v>
      </c>
      <c r="Q946" s="2"/>
      <c r="R946" s="2"/>
      <c r="S946" s="2"/>
      <c r="T946" s="2"/>
      <c r="U946">
        <v>0</v>
      </c>
      <c r="V946">
        <v>360</v>
      </c>
      <c r="W946" s="4">
        <v>46045</v>
      </c>
      <c r="X946" s="4">
        <v>46069</v>
      </c>
      <c r="Y946" s="4">
        <v>46069</v>
      </c>
      <c r="Z946" s="4">
        <v>46429</v>
      </c>
      <c r="AA946" s="3"/>
      <c r="AB946" s="3" t="s">
        <v>1296</v>
      </c>
      <c r="AC946" s="2"/>
      <c r="AD946" s="2" t="s">
        <v>101</v>
      </c>
      <c r="AE946" s="2" t="s">
        <v>101</v>
      </c>
      <c r="AF946" s="2"/>
      <c r="AG946" s="2"/>
      <c r="AH946" s="2"/>
      <c r="AI946" s="2"/>
      <c r="AJ946" s="2" t="s">
        <v>50</v>
      </c>
      <c r="AK946" s="2" t="s">
        <v>49</v>
      </c>
    </row>
    <row r="947" spans="1:37" ht="28.8" x14ac:dyDescent="0.3">
      <c r="A947" s="1">
        <v>1110</v>
      </c>
      <c r="B947">
        <v>18158</v>
      </c>
      <c r="F947" s="2" t="s">
        <v>76</v>
      </c>
      <c r="G947" s="2" t="s">
        <v>78</v>
      </c>
      <c r="H947" s="2" t="s">
        <v>37</v>
      </c>
      <c r="I947" s="2" t="s">
        <v>46</v>
      </c>
      <c r="J947" s="2" t="s">
        <v>442</v>
      </c>
      <c r="K947" s="2" t="s">
        <v>538</v>
      </c>
      <c r="L947" s="2" t="s">
        <v>1431</v>
      </c>
      <c r="M947" s="2" t="s">
        <v>1443</v>
      </c>
      <c r="N947" s="3" t="s">
        <v>1307</v>
      </c>
      <c r="O947" s="2" t="s">
        <v>174</v>
      </c>
      <c r="P947" s="2" t="s">
        <v>65</v>
      </c>
      <c r="Q947" s="2"/>
      <c r="R947" s="2"/>
      <c r="S947" s="2"/>
      <c r="T947" s="2"/>
      <c r="U947">
        <v>0</v>
      </c>
      <c r="V947">
        <v>360</v>
      </c>
      <c r="W947" s="4">
        <v>46045</v>
      </c>
      <c r="X947" s="4">
        <v>46067</v>
      </c>
      <c r="Y947" s="4">
        <v>46067</v>
      </c>
      <c r="Z947" s="4">
        <v>46427</v>
      </c>
      <c r="AA947" s="3"/>
      <c r="AB947" s="3" t="s">
        <v>1299</v>
      </c>
      <c r="AC947" s="2"/>
      <c r="AD947" s="2" t="s">
        <v>101</v>
      </c>
      <c r="AE947" s="2" t="s">
        <v>45</v>
      </c>
      <c r="AF947" s="2"/>
      <c r="AG947" s="2"/>
      <c r="AH947" s="2"/>
      <c r="AI947" s="2"/>
      <c r="AJ947" s="2" t="s">
        <v>50</v>
      </c>
      <c r="AK947" s="2" t="s">
        <v>49</v>
      </c>
    </row>
    <row r="948" spans="1:37" ht="28.8" x14ac:dyDescent="0.3">
      <c r="A948" s="1">
        <v>1111</v>
      </c>
      <c r="B948">
        <v>18159</v>
      </c>
      <c r="F948" s="2" t="s">
        <v>76</v>
      </c>
      <c r="G948" s="2" t="s">
        <v>78</v>
      </c>
      <c r="H948" s="2" t="s">
        <v>37</v>
      </c>
      <c r="I948" s="2" t="s">
        <v>46</v>
      </c>
      <c r="J948" s="2" t="s">
        <v>442</v>
      </c>
      <c r="K948" s="2" t="s">
        <v>538</v>
      </c>
      <c r="L948" s="2" t="s">
        <v>1434</v>
      </c>
      <c r="M948" s="2" t="s">
        <v>1444</v>
      </c>
      <c r="N948" s="3" t="s">
        <v>1307</v>
      </c>
      <c r="O948" s="2" t="s">
        <v>174</v>
      </c>
      <c r="P948" s="2" t="s">
        <v>65</v>
      </c>
      <c r="Q948" s="2"/>
      <c r="R948" s="2"/>
      <c r="S948" s="2"/>
      <c r="T948" s="2"/>
      <c r="U948">
        <v>0</v>
      </c>
      <c r="V948">
        <v>360</v>
      </c>
      <c r="W948" s="4">
        <v>46045</v>
      </c>
      <c r="X948" s="4">
        <v>46067</v>
      </c>
      <c r="Y948" s="4">
        <v>46067</v>
      </c>
      <c r="Z948" s="4">
        <v>46427</v>
      </c>
      <c r="AA948" s="3"/>
      <c r="AB948" s="3" t="s">
        <v>1299</v>
      </c>
      <c r="AC948" s="2"/>
      <c r="AD948" s="2" t="s">
        <v>101</v>
      </c>
      <c r="AE948" s="2" t="s">
        <v>45</v>
      </c>
      <c r="AF948" s="2"/>
      <c r="AG948" s="2"/>
      <c r="AH948" s="2"/>
      <c r="AI948" s="2"/>
      <c r="AJ948" s="2" t="s">
        <v>50</v>
      </c>
      <c r="AK948" s="2" t="s">
        <v>49</v>
      </c>
    </row>
    <row r="949" spans="1:37" ht="28.8" x14ac:dyDescent="0.3">
      <c r="A949" s="1">
        <v>1112</v>
      </c>
      <c r="B949">
        <v>18160</v>
      </c>
      <c r="F949" s="2" t="s">
        <v>76</v>
      </c>
      <c r="G949" s="2" t="s">
        <v>78</v>
      </c>
      <c r="H949" s="2" t="s">
        <v>37</v>
      </c>
      <c r="I949" s="2" t="s">
        <v>46</v>
      </c>
      <c r="J949" s="2" t="s">
        <v>1210</v>
      </c>
      <c r="K949" s="2" t="s">
        <v>538</v>
      </c>
      <c r="L949" s="2" t="s">
        <v>531</v>
      </c>
      <c r="M949" s="2" t="s">
        <v>544</v>
      </c>
      <c r="N949" s="3" t="s">
        <v>1304</v>
      </c>
      <c r="O949" s="2" t="s">
        <v>53</v>
      </c>
      <c r="P949" s="2" t="s">
        <v>65</v>
      </c>
      <c r="Q949" s="2"/>
      <c r="R949" s="2" t="s">
        <v>180</v>
      </c>
      <c r="S949" s="2" t="s">
        <v>885</v>
      </c>
      <c r="T949" s="2"/>
      <c r="U949">
        <v>0</v>
      </c>
      <c r="V949">
        <v>120</v>
      </c>
      <c r="W949" s="4">
        <v>46045</v>
      </c>
      <c r="X949" s="4">
        <v>46067</v>
      </c>
      <c r="Y949" s="4">
        <v>46067</v>
      </c>
      <c r="Z949" s="4">
        <v>46187</v>
      </c>
      <c r="AA949" s="3"/>
      <c r="AB949" s="3" t="s">
        <v>1305</v>
      </c>
      <c r="AC949" s="2"/>
      <c r="AD949" s="2" t="s">
        <v>101</v>
      </c>
      <c r="AE949" s="2" t="s">
        <v>118</v>
      </c>
      <c r="AF949" s="2"/>
      <c r="AG949" s="2"/>
      <c r="AH949" s="2"/>
      <c r="AI949" s="2"/>
      <c r="AJ949" s="2" t="s">
        <v>50</v>
      </c>
      <c r="AK949" s="2" t="s">
        <v>49</v>
      </c>
    </row>
    <row r="950" spans="1:37" ht="28.8" x14ac:dyDescent="0.3">
      <c r="A950" s="1">
        <v>1113</v>
      </c>
      <c r="B950">
        <v>18161</v>
      </c>
      <c r="F950" s="2" t="s">
        <v>76</v>
      </c>
      <c r="G950" s="2" t="s">
        <v>78</v>
      </c>
      <c r="H950" s="2" t="s">
        <v>37</v>
      </c>
      <c r="I950" s="2" t="s">
        <v>46</v>
      </c>
      <c r="J950" s="2" t="s">
        <v>1210</v>
      </c>
      <c r="K950" s="2" t="s">
        <v>538</v>
      </c>
      <c r="L950" s="2" t="s">
        <v>484</v>
      </c>
      <c r="M950" s="2" t="s">
        <v>545</v>
      </c>
      <c r="N950" s="3" t="s">
        <v>1289</v>
      </c>
      <c r="O950" s="2" t="s">
        <v>53</v>
      </c>
      <c r="P950" s="2" t="s">
        <v>65</v>
      </c>
      <c r="Q950" s="2"/>
      <c r="R950" s="2" t="s">
        <v>180</v>
      </c>
      <c r="S950" s="2" t="s">
        <v>885</v>
      </c>
      <c r="T950" s="2"/>
      <c r="U950">
        <v>0</v>
      </c>
      <c r="V950">
        <v>120</v>
      </c>
      <c r="W950" s="4">
        <v>46045</v>
      </c>
      <c r="X950" s="4">
        <v>46067</v>
      </c>
      <c r="Y950" s="4">
        <v>46067</v>
      </c>
      <c r="Z950" s="4">
        <v>46187</v>
      </c>
      <c r="AA950" s="3"/>
      <c r="AB950" s="3" t="s">
        <v>1305</v>
      </c>
      <c r="AC950" s="2"/>
      <c r="AD950" s="2" t="s">
        <v>101</v>
      </c>
      <c r="AE950" s="2" t="s">
        <v>118</v>
      </c>
      <c r="AF950" s="2"/>
      <c r="AG950" s="2"/>
      <c r="AH950" s="2"/>
      <c r="AI950" s="2"/>
      <c r="AJ950" s="2" t="s">
        <v>50</v>
      </c>
      <c r="AK950" s="2" t="s">
        <v>49</v>
      </c>
    </row>
    <row r="951" spans="1:37" ht="28.8" x14ac:dyDescent="0.3">
      <c r="A951" s="1">
        <v>1114</v>
      </c>
      <c r="B951">
        <v>18162</v>
      </c>
      <c r="F951" s="2" t="s">
        <v>76</v>
      </c>
      <c r="G951" s="2" t="s">
        <v>78</v>
      </c>
      <c r="H951" s="2" t="s">
        <v>37</v>
      </c>
      <c r="I951" s="2" t="s">
        <v>46</v>
      </c>
      <c r="J951" s="2" t="s">
        <v>1210</v>
      </c>
      <c r="K951" s="2" t="s">
        <v>538</v>
      </c>
      <c r="L951" s="2" t="s">
        <v>513</v>
      </c>
      <c r="M951" s="2" t="s">
        <v>548</v>
      </c>
      <c r="N951" s="3" t="s">
        <v>1289</v>
      </c>
      <c r="O951" s="2" t="s">
        <v>53</v>
      </c>
      <c r="P951" s="2" t="s">
        <v>65</v>
      </c>
      <c r="Q951" s="2"/>
      <c r="R951" s="2" t="s">
        <v>180</v>
      </c>
      <c r="S951" s="2" t="s">
        <v>885</v>
      </c>
      <c r="T951" s="2"/>
      <c r="U951">
        <v>0</v>
      </c>
      <c r="V951">
        <v>120</v>
      </c>
      <c r="W951" s="4">
        <v>46045</v>
      </c>
      <c r="X951" s="4">
        <v>46067</v>
      </c>
      <c r="Y951" s="4">
        <v>46067</v>
      </c>
      <c r="Z951" s="4">
        <v>46187</v>
      </c>
      <c r="AA951" s="3"/>
      <c r="AB951" s="3" t="s">
        <v>1305</v>
      </c>
      <c r="AC951" s="2"/>
      <c r="AD951" s="2" t="s">
        <v>101</v>
      </c>
      <c r="AE951" s="2" t="s">
        <v>118</v>
      </c>
      <c r="AF951" s="2"/>
      <c r="AG951" s="2"/>
      <c r="AH951" s="2"/>
      <c r="AI951" s="2"/>
      <c r="AJ951" s="2" t="s">
        <v>50</v>
      </c>
      <c r="AK951" s="2" t="s">
        <v>49</v>
      </c>
    </row>
    <row r="952" spans="1:37" ht="28.8" x14ac:dyDescent="0.3">
      <c r="A952" s="1">
        <v>1115</v>
      </c>
      <c r="B952">
        <v>18163</v>
      </c>
      <c r="F952" s="2" t="s">
        <v>76</v>
      </c>
      <c r="G952" s="2" t="s">
        <v>78</v>
      </c>
      <c r="H952" s="2" t="s">
        <v>37</v>
      </c>
      <c r="I952" s="2" t="s">
        <v>46</v>
      </c>
      <c r="J952" s="2" t="s">
        <v>129</v>
      </c>
      <c r="K952" s="2" t="s">
        <v>538</v>
      </c>
      <c r="L952" s="2" t="s">
        <v>499</v>
      </c>
      <c r="M952" s="2" t="s">
        <v>546</v>
      </c>
      <c r="N952" s="3" t="s">
        <v>1291</v>
      </c>
      <c r="O952" s="2" t="s">
        <v>53</v>
      </c>
      <c r="P952" s="2" t="s">
        <v>65</v>
      </c>
      <c r="Q952" s="2"/>
      <c r="R952" s="2" t="s">
        <v>155</v>
      </c>
      <c r="S952" s="2" t="s">
        <v>1202</v>
      </c>
      <c r="T952" s="2"/>
      <c r="U952">
        <v>0</v>
      </c>
      <c r="V952">
        <v>120</v>
      </c>
      <c r="W952" s="4">
        <v>46045</v>
      </c>
      <c r="X952" s="4">
        <v>46067</v>
      </c>
      <c r="Y952" s="4">
        <v>46067</v>
      </c>
      <c r="Z952" s="4">
        <v>46187</v>
      </c>
      <c r="AA952" s="3"/>
      <c r="AB952" s="3" t="s">
        <v>1305</v>
      </c>
      <c r="AC952" s="2"/>
      <c r="AD952" s="2" t="s">
        <v>101</v>
      </c>
      <c r="AE952" s="2" t="s">
        <v>118</v>
      </c>
      <c r="AF952" s="2"/>
      <c r="AG952" s="2"/>
      <c r="AH952" s="2"/>
      <c r="AI952" s="2"/>
      <c r="AJ952" s="2" t="s">
        <v>50</v>
      </c>
      <c r="AK952" s="2" t="s">
        <v>49</v>
      </c>
    </row>
    <row r="953" spans="1:37" ht="28.8" x14ac:dyDescent="0.3">
      <c r="A953" s="1">
        <v>1117</v>
      </c>
      <c r="B953">
        <v>18164</v>
      </c>
      <c r="F953" s="2" t="s">
        <v>76</v>
      </c>
      <c r="G953" s="2" t="s">
        <v>78</v>
      </c>
      <c r="H953" s="2" t="s">
        <v>37</v>
      </c>
      <c r="I953" s="2" t="s">
        <v>46</v>
      </c>
      <c r="J953" s="2" t="s">
        <v>129</v>
      </c>
      <c r="K953" s="2" t="s">
        <v>538</v>
      </c>
      <c r="L953" s="2" t="s">
        <v>1368</v>
      </c>
      <c r="M953" s="2" t="s">
        <v>547</v>
      </c>
      <c r="N953" s="3" t="s">
        <v>1303</v>
      </c>
      <c r="O953" s="2" t="s">
        <v>53</v>
      </c>
      <c r="P953" s="2" t="s">
        <v>65</v>
      </c>
      <c r="Q953" s="2"/>
      <c r="R953" s="2" t="s">
        <v>155</v>
      </c>
      <c r="S953" s="2" t="s">
        <v>1112</v>
      </c>
      <c r="T953" s="2"/>
      <c r="U953">
        <v>0</v>
      </c>
      <c r="V953">
        <v>120</v>
      </c>
      <c r="W953" s="4">
        <v>46045</v>
      </c>
      <c r="X953" s="4">
        <v>46067</v>
      </c>
      <c r="Y953" s="4">
        <v>46067</v>
      </c>
      <c r="Z953" s="4">
        <v>46187</v>
      </c>
      <c r="AA953" s="3"/>
      <c r="AB953" s="3" t="s">
        <v>1305</v>
      </c>
      <c r="AC953" s="2"/>
      <c r="AD953" s="2" t="s">
        <v>101</v>
      </c>
      <c r="AE953" s="2" t="s">
        <v>118</v>
      </c>
      <c r="AF953" s="2"/>
      <c r="AG953" s="2"/>
      <c r="AH953" s="2"/>
      <c r="AI953" s="2"/>
      <c r="AJ953" s="2" t="s">
        <v>50</v>
      </c>
      <c r="AK953" s="2" t="s">
        <v>49</v>
      </c>
    </row>
    <row r="954" spans="1:37" ht="28.8" x14ac:dyDescent="0.3">
      <c r="A954" s="1">
        <v>1118</v>
      </c>
      <c r="B954">
        <v>18165</v>
      </c>
      <c r="F954" s="2" t="s">
        <v>76</v>
      </c>
      <c r="G954" s="2" t="s">
        <v>78</v>
      </c>
      <c r="H954" s="2" t="s">
        <v>37</v>
      </c>
      <c r="I954" s="2" t="s">
        <v>46</v>
      </c>
      <c r="J954" s="2" t="s">
        <v>1317</v>
      </c>
      <c r="K954" s="2" t="s">
        <v>538</v>
      </c>
      <c r="L954" s="2" t="s">
        <v>67</v>
      </c>
      <c r="M954" s="2" t="s">
        <v>540</v>
      </c>
      <c r="N954" s="3" t="s">
        <v>1445</v>
      </c>
      <c r="O954" s="2" t="s">
        <v>53</v>
      </c>
      <c r="P954" s="2" t="s">
        <v>65</v>
      </c>
      <c r="Q954" s="2"/>
      <c r="R954" s="2"/>
      <c r="S954" s="2"/>
      <c r="T954" s="2"/>
      <c r="U954">
        <v>0</v>
      </c>
      <c r="V954">
        <v>0</v>
      </c>
      <c r="W954" s="4">
        <v>46045</v>
      </c>
      <c r="X954" s="4">
        <v>46069</v>
      </c>
      <c r="Y954" s="4">
        <v>46069</v>
      </c>
      <c r="Z954" s="4">
        <v>46069</v>
      </c>
      <c r="AA954" s="3"/>
      <c r="AB954" s="3" t="s">
        <v>1296</v>
      </c>
      <c r="AC954" s="2"/>
      <c r="AD954" s="2" t="s">
        <v>101</v>
      </c>
      <c r="AE954" s="2" t="s">
        <v>101</v>
      </c>
      <c r="AF954" s="2"/>
      <c r="AG954" s="2"/>
      <c r="AH954" s="2"/>
      <c r="AI954" s="2"/>
      <c r="AJ954" s="2" t="s">
        <v>50</v>
      </c>
      <c r="AK954" s="2" t="s">
        <v>49</v>
      </c>
    </row>
    <row r="955" spans="1:37" ht="43.2" x14ac:dyDescent="0.3">
      <c r="A955" s="1">
        <v>1120</v>
      </c>
      <c r="B955">
        <v>18328</v>
      </c>
      <c r="F955" s="2" t="s">
        <v>76</v>
      </c>
      <c r="G955" s="2" t="s">
        <v>78</v>
      </c>
      <c r="H955" s="2" t="s">
        <v>37</v>
      </c>
      <c r="I955" s="2" t="s">
        <v>46</v>
      </c>
      <c r="J955" s="2" t="s">
        <v>71</v>
      </c>
      <c r="K955" s="2" t="s">
        <v>361</v>
      </c>
      <c r="L955" s="2" t="s">
        <v>149</v>
      </c>
      <c r="M955" s="2" t="s">
        <v>368</v>
      </c>
      <c r="N955" s="3" t="s">
        <v>1446</v>
      </c>
      <c r="O955" s="2" t="s">
        <v>53</v>
      </c>
      <c r="P955" s="2" t="s">
        <v>65</v>
      </c>
      <c r="Q955" s="2"/>
      <c r="R955" s="2" t="s">
        <v>1106</v>
      </c>
      <c r="S955" s="2" t="s">
        <v>1448</v>
      </c>
      <c r="T955" s="2"/>
      <c r="U955">
        <v>0</v>
      </c>
      <c r="V955">
        <v>1080</v>
      </c>
      <c r="W955" s="4">
        <v>46066</v>
      </c>
      <c r="X955" s="4">
        <v>46072</v>
      </c>
      <c r="Y955" s="4">
        <v>46072</v>
      </c>
      <c r="Z955" s="4">
        <v>47152</v>
      </c>
      <c r="AA955" s="3"/>
      <c r="AB955" s="3" t="s">
        <v>1447</v>
      </c>
      <c r="AC955" s="2"/>
      <c r="AD955" s="2" t="s">
        <v>101</v>
      </c>
      <c r="AE955" s="2" t="s">
        <v>118</v>
      </c>
      <c r="AF955" s="2"/>
      <c r="AG955" s="2"/>
      <c r="AH955" s="2"/>
      <c r="AI955" s="2"/>
      <c r="AJ955" s="2" t="s">
        <v>50</v>
      </c>
      <c r="AK955" s="2" t="s">
        <v>49</v>
      </c>
    </row>
    <row r="956" spans="1:37" ht="28.8" x14ac:dyDescent="0.3">
      <c r="A956" s="1">
        <v>1121</v>
      </c>
      <c r="B956">
        <v>18329</v>
      </c>
      <c r="F956" s="2" t="s">
        <v>76</v>
      </c>
      <c r="G956" s="2" t="s">
        <v>78</v>
      </c>
      <c r="H956" s="2" t="s">
        <v>37</v>
      </c>
      <c r="I956" s="2" t="s">
        <v>46</v>
      </c>
      <c r="J956" s="2" t="s">
        <v>1116</v>
      </c>
      <c r="K956" s="2" t="s">
        <v>361</v>
      </c>
      <c r="L956" s="2" t="s">
        <v>579</v>
      </c>
      <c r="M956" s="2" t="s">
        <v>580</v>
      </c>
      <c r="N956" s="3" t="s">
        <v>1449</v>
      </c>
      <c r="O956" s="2" t="s">
        <v>53</v>
      </c>
      <c r="P956" s="2" t="s">
        <v>65</v>
      </c>
      <c r="Q956" s="2"/>
      <c r="R956" s="2"/>
      <c r="S956" s="2"/>
      <c r="T956" s="2"/>
      <c r="U956">
        <v>0</v>
      </c>
      <c r="V956">
        <v>1080</v>
      </c>
      <c r="W956" s="4">
        <v>46066</v>
      </c>
      <c r="X956" s="4">
        <v>46072</v>
      </c>
      <c r="Y956" s="4">
        <v>46072</v>
      </c>
      <c r="Z956" s="4">
        <v>47152</v>
      </c>
      <c r="AA956" s="3"/>
      <c r="AB956" s="3" t="s">
        <v>1450</v>
      </c>
      <c r="AC956" s="2"/>
      <c r="AD956" s="2" t="s">
        <v>101</v>
      </c>
      <c r="AE956" s="2" t="s">
        <v>117</v>
      </c>
      <c r="AF956" s="2"/>
      <c r="AG956" s="2"/>
      <c r="AH956" s="2"/>
      <c r="AI956" s="2"/>
      <c r="AJ956" s="2" t="s">
        <v>50</v>
      </c>
      <c r="AK956" s="2" t="s">
        <v>49</v>
      </c>
    </row>
    <row r="957" spans="1:37" ht="43.2" x14ac:dyDescent="0.3">
      <c r="A957" s="1">
        <v>1122</v>
      </c>
      <c r="F957" s="2" t="s">
        <v>76</v>
      </c>
      <c r="G957" s="2" t="s">
        <v>212</v>
      </c>
      <c r="H957" s="2" t="s">
        <v>37</v>
      </c>
      <c r="I957" s="2" t="s">
        <v>75</v>
      </c>
      <c r="J957" s="2" t="s">
        <v>364</v>
      </c>
      <c r="K957" s="2" t="s">
        <v>66</v>
      </c>
      <c r="L957" s="2" t="s">
        <v>143</v>
      </c>
      <c r="M957" s="2" t="s">
        <v>310</v>
      </c>
      <c r="N957" s="3" t="s">
        <v>1451</v>
      </c>
      <c r="O957" s="2" t="s">
        <v>60</v>
      </c>
      <c r="P957" s="2" t="s">
        <v>65</v>
      </c>
      <c r="Q957" s="2"/>
      <c r="R957" s="2"/>
      <c r="S957" s="2"/>
      <c r="T957" s="2"/>
      <c r="U957">
        <v>0</v>
      </c>
      <c r="V957">
        <v>360</v>
      </c>
      <c r="W957" s="4">
        <v>46065</v>
      </c>
      <c r="X957" s="4"/>
      <c r="Y957" s="4">
        <v>46065</v>
      </c>
      <c r="Z957" s="4">
        <v>46425</v>
      </c>
      <c r="AA957" s="3"/>
      <c r="AB957" s="3"/>
      <c r="AC957" s="2"/>
      <c r="AD957" s="2" t="s">
        <v>94</v>
      </c>
      <c r="AE957" s="2" t="s">
        <v>94</v>
      </c>
      <c r="AF957" s="2"/>
      <c r="AG957" s="2"/>
      <c r="AH957" s="2"/>
      <c r="AI957" s="2"/>
      <c r="AJ957" s="2" t="s">
        <v>50</v>
      </c>
      <c r="AK957" s="2" t="s">
        <v>49</v>
      </c>
    </row>
    <row r="958" spans="1:37" ht="43.2" x14ac:dyDescent="0.3">
      <c r="A958" s="1">
        <v>1123</v>
      </c>
      <c r="F958" s="2" t="s">
        <v>76</v>
      </c>
      <c r="G958" s="2" t="s">
        <v>212</v>
      </c>
      <c r="H958" s="2" t="s">
        <v>37</v>
      </c>
      <c r="I958" s="2" t="s">
        <v>75</v>
      </c>
      <c r="J958" s="2" t="s">
        <v>364</v>
      </c>
      <c r="K958" s="2" t="s">
        <v>66</v>
      </c>
      <c r="L958" s="2" t="s">
        <v>67</v>
      </c>
      <c r="M958" s="2" t="s">
        <v>68</v>
      </c>
      <c r="N958" s="3" t="s">
        <v>1451</v>
      </c>
      <c r="O958" s="2" t="s">
        <v>60</v>
      </c>
      <c r="P958" s="2" t="s">
        <v>65</v>
      </c>
      <c r="Q958" s="2"/>
      <c r="R958" s="2"/>
      <c r="S958" s="2"/>
      <c r="T958" s="2"/>
      <c r="U958">
        <v>0</v>
      </c>
      <c r="V958">
        <v>360</v>
      </c>
      <c r="W958" s="4">
        <v>46065</v>
      </c>
      <c r="X958" s="4"/>
      <c r="Y958" s="4">
        <v>46065</v>
      </c>
      <c r="Z958" s="4">
        <v>46425</v>
      </c>
      <c r="AA958" s="3"/>
      <c r="AB958" s="3"/>
      <c r="AC958" s="2"/>
      <c r="AD958" s="2" t="s">
        <v>94</v>
      </c>
      <c r="AE958" s="2" t="s">
        <v>95</v>
      </c>
      <c r="AF958" s="2"/>
      <c r="AG958" s="2"/>
      <c r="AH958" s="2"/>
      <c r="AI958" s="2"/>
      <c r="AJ958" s="2" t="s">
        <v>50</v>
      </c>
      <c r="AK958" s="2" t="s">
        <v>49</v>
      </c>
    </row>
    <row r="959" spans="1:37" ht="43.2" x14ac:dyDescent="0.3">
      <c r="A959" s="1">
        <v>1124</v>
      </c>
      <c r="F959" s="2" t="s">
        <v>76</v>
      </c>
      <c r="G959" s="2" t="s">
        <v>212</v>
      </c>
      <c r="H959" s="2" t="s">
        <v>37</v>
      </c>
      <c r="I959" s="2" t="s">
        <v>75</v>
      </c>
      <c r="J959" s="2" t="s">
        <v>364</v>
      </c>
      <c r="K959" s="2" t="s">
        <v>66</v>
      </c>
      <c r="L959" s="2" t="s">
        <v>312</v>
      </c>
      <c r="M959" s="2" t="s">
        <v>313</v>
      </c>
      <c r="N959" s="3" t="s">
        <v>1451</v>
      </c>
      <c r="O959" s="2" t="s">
        <v>60</v>
      </c>
      <c r="P959" s="2" t="s">
        <v>65</v>
      </c>
      <c r="Q959" s="2"/>
      <c r="R959" s="2"/>
      <c r="S959" s="2"/>
      <c r="T959" s="2"/>
      <c r="U959">
        <v>0</v>
      </c>
      <c r="V959">
        <v>360</v>
      </c>
      <c r="W959" s="4">
        <v>46065</v>
      </c>
      <c r="X959" s="4"/>
      <c r="Y959" s="4">
        <v>46065</v>
      </c>
      <c r="Z959" s="4">
        <v>46425</v>
      </c>
      <c r="AA959" s="3"/>
      <c r="AB959" s="3"/>
      <c r="AC959" s="2"/>
      <c r="AD959" s="2" t="s">
        <v>94</v>
      </c>
      <c r="AE959" s="2" t="s">
        <v>95</v>
      </c>
      <c r="AF959" s="2"/>
      <c r="AG959" s="2"/>
      <c r="AH959" s="2"/>
      <c r="AI959" s="2"/>
      <c r="AJ959" s="2" t="s">
        <v>50</v>
      </c>
      <c r="AK959" s="2" t="s">
        <v>49</v>
      </c>
    </row>
    <row r="960" spans="1:37" ht="43.2" x14ac:dyDescent="0.3">
      <c r="A960" s="1">
        <v>1125</v>
      </c>
      <c r="F960" s="2" t="s">
        <v>76</v>
      </c>
      <c r="G960" s="2" t="s">
        <v>212</v>
      </c>
      <c r="H960" s="2" t="s">
        <v>37</v>
      </c>
      <c r="I960" s="2" t="s">
        <v>75</v>
      </c>
      <c r="J960" s="2" t="s">
        <v>364</v>
      </c>
      <c r="K960" s="2" t="s">
        <v>66</v>
      </c>
      <c r="L960" s="2" t="s">
        <v>1452</v>
      </c>
      <c r="M960" s="2" t="s">
        <v>1453</v>
      </c>
      <c r="N960" s="3" t="s">
        <v>1451</v>
      </c>
      <c r="O960" s="2" t="s">
        <v>60</v>
      </c>
      <c r="P960" s="2" t="s">
        <v>65</v>
      </c>
      <c r="Q960" s="2"/>
      <c r="R960" s="2"/>
      <c r="S960" s="2"/>
      <c r="T960" s="2"/>
      <c r="U960">
        <v>0</v>
      </c>
      <c r="V960">
        <v>360</v>
      </c>
      <c r="W960" s="4">
        <v>46065</v>
      </c>
      <c r="X960" s="4"/>
      <c r="Y960" s="4">
        <v>46065</v>
      </c>
      <c r="Z960" s="4">
        <v>46425</v>
      </c>
      <c r="AA960" s="3"/>
      <c r="AB960" s="3"/>
      <c r="AC960" s="2"/>
      <c r="AD960" s="2" t="s">
        <v>94</v>
      </c>
      <c r="AE960" s="2" t="s">
        <v>94</v>
      </c>
      <c r="AF960" s="2"/>
      <c r="AG960" s="2"/>
      <c r="AH960" s="2"/>
      <c r="AI960" s="2"/>
      <c r="AJ960" s="2" t="s">
        <v>50</v>
      </c>
      <c r="AK960" s="2" t="s">
        <v>49</v>
      </c>
    </row>
    <row r="961" spans="1:37" ht="57.6" x14ac:dyDescent="0.3">
      <c r="A961" s="1">
        <v>1126</v>
      </c>
      <c r="F961" s="2" t="s">
        <v>76</v>
      </c>
      <c r="G961" s="2" t="s">
        <v>212</v>
      </c>
      <c r="H961" s="2" t="s">
        <v>37</v>
      </c>
      <c r="I961" s="2" t="s">
        <v>75</v>
      </c>
      <c r="J961" s="2" t="s">
        <v>364</v>
      </c>
      <c r="K961" s="2" t="s">
        <v>66</v>
      </c>
      <c r="L961" s="2" t="s">
        <v>571</v>
      </c>
      <c r="M961" s="2" t="s">
        <v>572</v>
      </c>
      <c r="N961" s="3" t="s">
        <v>1454</v>
      </c>
      <c r="O961" s="2" t="s">
        <v>60</v>
      </c>
      <c r="P961" s="2" t="s">
        <v>65</v>
      </c>
      <c r="Q961" s="2"/>
      <c r="R961" s="2"/>
      <c r="S961" s="2"/>
      <c r="T961" s="2"/>
      <c r="U961">
        <v>0</v>
      </c>
      <c r="V961">
        <v>360</v>
      </c>
      <c r="W961" s="4">
        <v>46065</v>
      </c>
      <c r="X961" s="4"/>
      <c r="Y961" s="4">
        <v>46065</v>
      </c>
      <c r="Z961" s="4">
        <v>46425</v>
      </c>
      <c r="AA961" s="3"/>
      <c r="AB961" s="3"/>
      <c r="AC961" s="2"/>
      <c r="AD961" s="2" t="s">
        <v>94</v>
      </c>
      <c r="AE961" s="2" t="s">
        <v>74</v>
      </c>
      <c r="AF961" s="2"/>
      <c r="AG961" s="2"/>
      <c r="AH961" s="2"/>
      <c r="AI961" s="2"/>
      <c r="AJ961" s="2" t="s">
        <v>50</v>
      </c>
      <c r="AK961" s="2" t="s">
        <v>49</v>
      </c>
    </row>
    <row r="962" spans="1:37" ht="28.8" x14ac:dyDescent="0.3">
      <c r="A962" s="1">
        <v>1127</v>
      </c>
      <c r="B962">
        <v>18330</v>
      </c>
      <c r="F962" s="2" t="s">
        <v>76</v>
      </c>
      <c r="G962" s="2" t="s">
        <v>78</v>
      </c>
      <c r="H962" s="2" t="s">
        <v>37</v>
      </c>
      <c r="I962" s="2" t="s">
        <v>46</v>
      </c>
      <c r="J962" s="2" t="s">
        <v>1210</v>
      </c>
      <c r="K962" s="2" t="s">
        <v>361</v>
      </c>
      <c r="L962" s="2" t="s">
        <v>370</v>
      </c>
      <c r="M962" s="2" t="s">
        <v>371</v>
      </c>
      <c r="N962" s="3" t="s">
        <v>1455</v>
      </c>
      <c r="O962" s="2" t="s">
        <v>53</v>
      </c>
      <c r="P962" s="2" t="s">
        <v>65</v>
      </c>
      <c r="Q962" s="2"/>
      <c r="R962" s="2" t="s">
        <v>260</v>
      </c>
      <c r="S962" s="2" t="s">
        <v>1456</v>
      </c>
      <c r="T962" s="2"/>
      <c r="U962">
        <v>0</v>
      </c>
      <c r="V962">
        <v>1080</v>
      </c>
      <c r="W962" s="4">
        <v>46066</v>
      </c>
      <c r="X962" s="4">
        <v>46072</v>
      </c>
      <c r="Y962" s="4">
        <v>46072</v>
      </c>
      <c r="Z962" s="4">
        <v>47152</v>
      </c>
      <c r="AA962" s="3"/>
      <c r="AB962" s="3" t="s">
        <v>1298</v>
      </c>
      <c r="AC962" s="2"/>
      <c r="AD962" s="2" t="s">
        <v>101</v>
      </c>
      <c r="AE962" s="2" t="s">
        <v>101</v>
      </c>
      <c r="AF962" s="2"/>
      <c r="AG962" s="2"/>
      <c r="AH962" s="2"/>
      <c r="AI962" s="2"/>
      <c r="AJ962" s="2" t="s">
        <v>50</v>
      </c>
      <c r="AK962" s="2" t="s">
        <v>49</v>
      </c>
    </row>
    <row r="963" spans="1:37" ht="28.8" x14ac:dyDescent="0.3">
      <c r="A963" s="1">
        <v>1128</v>
      </c>
      <c r="B963">
        <v>18331</v>
      </c>
      <c r="F963" s="2" t="s">
        <v>76</v>
      </c>
      <c r="G963" s="2" t="s">
        <v>78</v>
      </c>
      <c r="H963" s="2" t="s">
        <v>37</v>
      </c>
      <c r="I963" s="2" t="s">
        <v>46</v>
      </c>
      <c r="J963" s="2" t="s">
        <v>1210</v>
      </c>
      <c r="K963" s="2" t="s">
        <v>361</v>
      </c>
      <c r="L963" s="2" t="s">
        <v>186</v>
      </c>
      <c r="M963" s="2" t="s">
        <v>380</v>
      </c>
      <c r="N963" s="3" t="s">
        <v>1455</v>
      </c>
      <c r="O963" s="2" t="s">
        <v>53</v>
      </c>
      <c r="P963" s="2" t="s">
        <v>65</v>
      </c>
      <c r="Q963" s="2"/>
      <c r="R963" s="2" t="s">
        <v>260</v>
      </c>
      <c r="S963" s="2" t="s">
        <v>1456</v>
      </c>
      <c r="T963" s="2"/>
      <c r="U963">
        <v>0</v>
      </c>
      <c r="V963">
        <v>1080</v>
      </c>
      <c r="W963" s="4">
        <v>46066</v>
      </c>
      <c r="X963" s="4">
        <v>46072</v>
      </c>
      <c r="Y963" s="4">
        <v>46072</v>
      </c>
      <c r="Z963" s="4">
        <v>47152</v>
      </c>
      <c r="AA963" s="3"/>
      <c r="AB963" s="3" t="s">
        <v>1298</v>
      </c>
      <c r="AC963" s="2"/>
      <c r="AD963" s="2" t="s">
        <v>101</v>
      </c>
      <c r="AE963" s="2" t="s">
        <v>101</v>
      </c>
      <c r="AF963" s="2"/>
      <c r="AG963" s="2"/>
      <c r="AH963" s="2"/>
      <c r="AI963" s="2"/>
      <c r="AJ963" s="2" t="s">
        <v>50</v>
      </c>
      <c r="AK963" s="2" t="s">
        <v>49</v>
      </c>
    </row>
    <row r="964" spans="1:37" ht="100.8" x14ac:dyDescent="0.3">
      <c r="A964" s="1">
        <v>1129</v>
      </c>
      <c r="F964" s="2" t="s">
        <v>76</v>
      </c>
      <c r="G964" s="2" t="s">
        <v>212</v>
      </c>
      <c r="H964" s="2" t="s">
        <v>37</v>
      </c>
      <c r="I964" s="2" t="s">
        <v>75</v>
      </c>
      <c r="J964" s="2" t="s">
        <v>364</v>
      </c>
      <c r="K964" s="2" t="s">
        <v>66</v>
      </c>
      <c r="L964" s="2" t="s">
        <v>565</v>
      </c>
      <c r="M964" s="2" t="s">
        <v>574</v>
      </c>
      <c r="N964" s="3" t="s">
        <v>1457</v>
      </c>
      <c r="O964" s="2" t="s">
        <v>60</v>
      </c>
      <c r="P964" s="2" t="s">
        <v>65</v>
      </c>
      <c r="Q964" s="2"/>
      <c r="R964" s="2"/>
      <c r="S964" s="2"/>
      <c r="T964" s="2"/>
      <c r="U964">
        <v>0</v>
      </c>
      <c r="V964">
        <v>360</v>
      </c>
      <c r="W964" s="4">
        <v>46065</v>
      </c>
      <c r="X964" s="4"/>
      <c r="Y964" s="4">
        <v>46065</v>
      </c>
      <c r="Z964" s="4">
        <v>46425</v>
      </c>
      <c r="AA964" s="3"/>
      <c r="AB964" s="3"/>
      <c r="AC964" s="2"/>
      <c r="AD964" s="2" t="s">
        <v>94</v>
      </c>
      <c r="AE964" s="2" t="s">
        <v>74</v>
      </c>
      <c r="AF964" s="2"/>
      <c r="AG964" s="2"/>
      <c r="AH964" s="2"/>
      <c r="AI964" s="2"/>
      <c r="AJ964" s="2" t="s">
        <v>50</v>
      </c>
      <c r="AK964" s="2" t="s">
        <v>49</v>
      </c>
    </row>
    <row r="965" spans="1:37" ht="72" x14ac:dyDescent="0.3">
      <c r="A965" s="1">
        <v>1130</v>
      </c>
      <c r="F965" s="2" t="s">
        <v>76</v>
      </c>
      <c r="G965" s="2" t="s">
        <v>212</v>
      </c>
      <c r="H965" s="2" t="s">
        <v>37</v>
      </c>
      <c r="I965" s="2" t="s">
        <v>75</v>
      </c>
      <c r="J965" s="2" t="s">
        <v>364</v>
      </c>
      <c r="K965" s="2" t="s">
        <v>66</v>
      </c>
      <c r="L965" s="2" t="s">
        <v>933</v>
      </c>
      <c r="M965" s="2" t="s">
        <v>934</v>
      </c>
      <c r="N965" s="3" t="s">
        <v>1458</v>
      </c>
      <c r="O965" s="2" t="s">
        <v>60</v>
      </c>
      <c r="P965" s="2" t="s">
        <v>65</v>
      </c>
      <c r="Q965" s="2"/>
      <c r="R965" s="2"/>
      <c r="S965" s="2"/>
      <c r="T965" s="2"/>
      <c r="U965">
        <v>0</v>
      </c>
      <c r="V965">
        <v>360</v>
      </c>
      <c r="W965" s="4">
        <v>46065</v>
      </c>
      <c r="X965" s="4"/>
      <c r="Y965" s="4">
        <v>46065</v>
      </c>
      <c r="Z965" s="4">
        <v>46425</v>
      </c>
      <c r="AA965" s="3"/>
      <c r="AB965" s="3"/>
      <c r="AC965" s="2"/>
      <c r="AD965" s="2" t="s">
        <v>94</v>
      </c>
      <c r="AE965" s="2" t="s">
        <v>74</v>
      </c>
      <c r="AF965" s="2"/>
      <c r="AG965" s="2"/>
      <c r="AH965" s="2"/>
      <c r="AI965" s="2"/>
      <c r="AJ965" s="2" t="s">
        <v>50</v>
      </c>
      <c r="AK965" s="2" t="s">
        <v>49</v>
      </c>
    </row>
    <row r="966" spans="1:37" ht="43.2" x14ac:dyDescent="0.3">
      <c r="A966" s="1">
        <v>1131</v>
      </c>
      <c r="B966">
        <v>18332</v>
      </c>
      <c r="F966" s="2" t="s">
        <v>76</v>
      </c>
      <c r="G966" s="2" t="s">
        <v>78</v>
      </c>
      <c r="H966" s="2" t="s">
        <v>37</v>
      </c>
      <c r="I966" s="2" t="s">
        <v>46</v>
      </c>
      <c r="J966" s="2" t="s">
        <v>71</v>
      </c>
      <c r="K966" s="2" t="s">
        <v>467</v>
      </c>
      <c r="L966" s="2" t="s">
        <v>149</v>
      </c>
      <c r="M966" s="2" t="s">
        <v>468</v>
      </c>
      <c r="N966" s="3" t="s">
        <v>1446</v>
      </c>
      <c r="O966" s="2" t="s">
        <v>53</v>
      </c>
      <c r="P966" s="2" t="s">
        <v>65</v>
      </c>
      <c r="Q966" s="2"/>
      <c r="R966" s="2" t="s">
        <v>1106</v>
      </c>
      <c r="S966" s="2" t="s">
        <v>1448</v>
      </c>
      <c r="T966" s="2"/>
      <c r="U966">
        <v>0</v>
      </c>
      <c r="V966">
        <v>1080</v>
      </c>
      <c r="W966" s="4">
        <v>46067</v>
      </c>
      <c r="X966" s="4">
        <v>46072</v>
      </c>
      <c r="Y966" s="4">
        <v>46072</v>
      </c>
      <c r="Z966" s="4">
        <v>47152</v>
      </c>
      <c r="AA966" s="3"/>
      <c r="AB966" s="3" t="s">
        <v>1306</v>
      </c>
      <c r="AC966" s="2"/>
      <c r="AD966" s="2" t="s">
        <v>101</v>
      </c>
      <c r="AE966" s="2" t="s">
        <v>102</v>
      </c>
      <c r="AF966" s="2"/>
      <c r="AG966" s="2"/>
      <c r="AH966" s="2"/>
      <c r="AI966" s="2"/>
      <c r="AJ966" s="2" t="s">
        <v>50</v>
      </c>
      <c r="AK966" s="2" t="s">
        <v>49</v>
      </c>
    </row>
    <row r="967" spans="1:37" ht="43.2" x14ac:dyDescent="0.3">
      <c r="A967" s="1">
        <v>1132</v>
      </c>
      <c r="B967">
        <v>18333</v>
      </c>
      <c r="F967" s="2" t="s">
        <v>76</v>
      </c>
      <c r="G967" s="2" t="s">
        <v>78</v>
      </c>
      <c r="H967" s="2" t="s">
        <v>37</v>
      </c>
      <c r="I967" s="2" t="s">
        <v>46</v>
      </c>
      <c r="J967" s="2" t="s">
        <v>71</v>
      </c>
      <c r="K967" s="2" t="s">
        <v>467</v>
      </c>
      <c r="L967" s="2" t="s">
        <v>143</v>
      </c>
      <c r="M967" s="2" t="s">
        <v>469</v>
      </c>
      <c r="N967" s="3" t="s">
        <v>1446</v>
      </c>
      <c r="O967" s="2" t="s">
        <v>53</v>
      </c>
      <c r="P967" s="2" t="s">
        <v>65</v>
      </c>
      <c r="Q967" s="2"/>
      <c r="R967" s="2" t="s">
        <v>114</v>
      </c>
      <c r="S967" s="2" t="s">
        <v>1460</v>
      </c>
      <c r="T967" s="2"/>
      <c r="U967">
        <v>0</v>
      </c>
      <c r="V967">
        <v>1080</v>
      </c>
      <c r="W967" s="4">
        <v>46067</v>
      </c>
      <c r="X967" s="4">
        <v>46072</v>
      </c>
      <c r="Y967" s="4">
        <v>46072</v>
      </c>
      <c r="Z967" s="4">
        <v>47152</v>
      </c>
      <c r="AA967" s="3"/>
      <c r="AB967" s="3" t="s">
        <v>1459</v>
      </c>
      <c r="AC967" s="2"/>
      <c r="AD967" s="2" t="s">
        <v>101</v>
      </c>
      <c r="AE967" s="2" t="s">
        <v>45</v>
      </c>
      <c r="AF967" s="2"/>
      <c r="AG967" s="2"/>
      <c r="AH967" s="2"/>
      <c r="AI967" s="2"/>
      <c r="AJ967" s="2" t="s">
        <v>50</v>
      </c>
      <c r="AK967" s="2" t="s">
        <v>49</v>
      </c>
    </row>
    <row r="968" spans="1:37" ht="28.8" x14ac:dyDescent="0.3">
      <c r="A968" s="1">
        <v>1133</v>
      </c>
      <c r="B968">
        <v>18336</v>
      </c>
      <c r="F968" s="2" t="s">
        <v>76</v>
      </c>
      <c r="G968" s="2" t="s">
        <v>78</v>
      </c>
      <c r="H968" s="2" t="s">
        <v>37</v>
      </c>
      <c r="I968" s="2" t="s">
        <v>46</v>
      </c>
      <c r="J968" s="2" t="s">
        <v>1210</v>
      </c>
      <c r="K968" s="2" t="s">
        <v>467</v>
      </c>
      <c r="L968" s="2" t="s">
        <v>395</v>
      </c>
      <c r="M968" s="2" t="s">
        <v>473</v>
      </c>
      <c r="N968" s="3" t="s">
        <v>1461</v>
      </c>
      <c r="O968" s="2" t="s">
        <v>53</v>
      </c>
      <c r="P968" s="2" t="s">
        <v>65</v>
      </c>
      <c r="Q968" s="2"/>
      <c r="R968" s="2" t="s">
        <v>260</v>
      </c>
      <c r="S968" s="2" t="s">
        <v>1456</v>
      </c>
      <c r="T968" s="2"/>
      <c r="U968">
        <v>0</v>
      </c>
      <c r="V968">
        <v>1080</v>
      </c>
      <c r="W968" s="4">
        <v>46067</v>
      </c>
      <c r="X968" s="4">
        <v>46072</v>
      </c>
      <c r="Y968" s="4">
        <v>46072</v>
      </c>
      <c r="Z968" s="4">
        <v>47152</v>
      </c>
      <c r="AA968" s="3"/>
      <c r="AB968" s="3" t="s">
        <v>1459</v>
      </c>
      <c r="AC968" s="2"/>
      <c r="AD968" s="2" t="s">
        <v>101</v>
      </c>
      <c r="AE968" s="2" t="s">
        <v>101</v>
      </c>
      <c r="AF968" s="2"/>
      <c r="AG968" s="2"/>
      <c r="AH968" s="2"/>
      <c r="AI968" s="2"/>
      <c r="AJ968" s="2" t="s">
        <v>50</v>
      </c>
      <c r="AK968" s="2" t="s">
        <v>49</v>
      </c>
    </row>
    <row r="969" spans="1:37" ht="28.8" x14ac:dyDescent="0.3">
      <c r="A969" s="1">
        <v>1135</v>
      </c>
      <c r="B969">
        <v>18335</v>
      </c>
      <c r="F969" s="2" t="s">
        <v>76</v>
      </c>
      <c r="G969" s="2" t="s">
        <v>78</v>
      </c>
      <c r="H969" s="2" t="s">
        <v>37</v>
      </c>
      <c r="I969" s="2" t="s">
        <v>46</v>
      </c>
      <c r="J969" s="2" t="s">
        <v>1210</v>
      </c>
      <c r="K969" s="2" t="s">
        <v>467</v>
      </c>
      <c r="L969" s="2" t="s">
        <v>186</v>
      </c>
      <c r="M969" s="2" t="s">
        <v>474</v>
      </c>
      <c r="N969" s="3" t="s">
        <v>1461</v>
      </c>
      <c r="O969" s="2" t="s">
        <v>53</v>
      </c>
      <c r="P969" s="2" t="s">
        <v>65</v>
      </c>
      <c r="Q969" s="2"/>
      <c r="R969" s="2" t="s">
        <v>260</v>
      </c>
      <c r="S969" s="2" t="s">
        <v>1456</v>
      </c>
      <c r="T969" s="2"/>
      <c r="U969">
        <v>0</v>
      </c>
      <c r="V969">
        <v>1080</v>
      </c>
      <c r="W969" s="4">
        <v>46067</v>
      </c>
      <c r="X969" s="4">
        <v>46072</v>
      </c>
      <c r="Y969" s="4">
        <v>46072</v>
      </c>
      <c r="Z969" s="4">
        <v>47152</v>
      </c>
      <c r="AA969" s="3"/>
      <c r="AB969" s="3" t="s">
        <v>1298</v>
      </c>
      <c r="AC969" s="2"/>
      <c r="AD969" s="2" t="s">
        <v>101</v>
      </c>
      <c r="AE969" s="2" t="s">
        <v>101</v>
      </c>
      <c r="AF969" s="2"/>
      <c r="AG969" s="2"/>
      <c r="AH969" s="2"/>
      <c r="AI969" s="2"/>
      <c r="AJ969" s="2" t="s">
        <v>50</v>
      </c>
      <c r="AK969" s="2" t="s">
        <v>49</v>
      </c>
    </row>
    <row r="970" spans="1:37" ht="158.4" x14ac:dyDescent="0.3">
      <c r="A970" s="1">
        <v>1137</v>
      </c>
      <c r="B970">
        <v>18239</v>
      </c>
      <c r="F970" s="2" t="s">
        <v>76</v>
      </c>
      <c r="G970" s="2" t="s">
        <v>78</v>
      </c>
      <c r="H970" s="2" t="s">
        <v>37</v>
      </c>
      <c r="I970" s="2" t="s">
        <v>46</v>
      </c>
      <c r="J970" s="2" t="s">
        <v>1466</v>
      </c>
      <c r="K970" s="2" t="s">
        <v>272</v>
      </c>
      <c r="L970" s="2" t="s">
        <v>278</v>
      </c>
      <c r="M970" s="2" t="s">
        <v>279</v>
      </c>
      <c r="N970" s="3" t="s">
        <v>1462</v>
      </c>
      <c r="O970" s="2" t="s">
        <v>53</v>
      </c>
      <c r="P970" s="2" t="s">
        <v>65</v>
      </c>
      <c r="Q970" s="2"/>
      <c r="R970" s="2" t="s">
        <v>1464</v>
      </c>
      <c r="S970" s="2" t="s">
        <v>1465</v>
      </c>
      <c r="T970" s="2"/>
      <c r="U970">
        <v>0</v>
      </c>
      <c r="V970">
        <v>360</v>
      </c>
      <c r="W970" s="4">
        <v>46055</v>
      </c>
      <c r="X970" s="4">
        <v>46067</v>
      </c>
      <c r="Y970" s="4">
        <v>46067</v>
      </c>
      <c r="Z970" s="4">
        <v>46427</v>
      </c>
      <c r="AA970" s="3"/>
      <c r="AB970" s="3" t="s">
        <v>1463</v>
      </c>
      <c r="AC970" s="2"/>
      <c r="AD970" s="2" t="s">
        <v>118</v>
      </c>
      <c r="AE970" s="2" t="s">
        <v>118</v>
      </c>
      <c r="AF970" s="2"/>
      <c r="AG970" s="2"/>
      <c r="AH970" s="2"/>
      <c r="AI970" s="2"/>
      <c r="AJ970" s="2" t="s">
        <v>50</v>
      </c>
      <c r="AK970" s="2" t="s">
        <v>49</v>
      </c>
    </row>
    <row r="971" spans="1:37" ht="158.4" x14ac:dyDescent="0.3">
      <c r="A971" s="1">
        <v>1138</v>
      </c>
      <c r="B971">
        <v>18240</v>
      </c>
      <c r="F971" s="2" t="s">
        <v>76</v>
      </c>
      <c r="G971" s="2" t="s">
        <v>78</v>
      </c>
      <c r="H971" s="2" t="s">
        <v>37</v>
      </c>
      <c r="I971" s="2" t="s">
        <v>46</v>
      </c>
      <c r="J971" s="2" t="s">
        <v>1466</v>
      </c>
      <c r="K971" s="2" t="s">
        <v>285</v>
      </c>
      <c r="L971" s="2" t="s">
        <v>278</v>
      </c>
      <c r="M971" s="2" t="s">
        <v>287</v>
      </c>
      <c r="N971" s="3" t="s">
        <v>1462</v>
      </c>
      <c r="O971" s="2" t="s">
        <v>53</v>
      </c>
      <c r="P971" s="2" t="s">
        <v>65</v>
      </c>
      <c r="Q971" s="2"/>
      <c r="R971" s="2" t="s">
        <v>1464</v>
      </c>
      <c r="S971" s="2" t="s">
        <v>1465</v>
      </c>
      <c r="T971" s="2"/>
      <c r="U971">
        <v>0</v>
      </c>
      <c r="V971">
        <v>360</v>
      </c>
      <c r="W971" s="4">
        <v>46056</v>
      </c>
      <c r="X971" s="4">
        <v>46067</v>
      </c>
      <c r="Y971" s="4">
        <v>46067</v>
      </c>
      <c r="Z971" s="4">
        <v>46427</v>
      </c>
      <c r="AA971" s="3"/>
      <c r="AB971" s="3" t="s">
        <v>1463</v>
      </c>
      <c r="AC971" s="2"/>
      <c r="AD971" s="2" t="s">
        <v>118</v>
      </c>
      <c r="AE971" s="2" t="s">
        <v>118</v>
      </c>
      <c r="AF971" s="2"/>
      <c r="AG971" s="2"/>
      <c r="AH971" s="2"/>
      <c r="AI971" s="2"/>
      <c r="AJ971" s="2" t="s">
        <v>50</v>
      </c>
      <c r="AK971" s="2" t="s">
        <v>49</v>
      </c>
    </row>
    <row r="972" spans="1:37" ht="158.4" x14ac:dyDescent="0.3">
      <c r="A972" s="1">
        <v>1139</v>
      </c>
      <c r="B972">
        <v>18241</v>
      </c>
      <c r="F972" s="2" t="s">
        <v>76</v>
      </c>
      <c r="G972" s="2" t="s">
        <v>78</v>
      </c>
      <c r="H972" s="2" t="s">
        <v>37</v>
      </c>
      <c r="I972" s="2" t="s">
        <v>46</v>
      </c>
      <c r="J972" s="2" t="s">
        <v>1466</v>
      </c>
      <c r="K972" s="2" t="s">
        <v>290</v>
      </c>
      <c r="L972" s="2" t="s">
        <v>278</v>
      </c>
      <c r="M972" s="2" t="s">
        <v>292</v>
      </c>
      <c r="N972" s="3" t="s">
        <v>1462</v>
      </c>
      <c r="O972" s="2" t="s">
        <v>53</v>
      </c>
      <c r="P972" s="2" t="s">
        <v>65</v>
      </c>
      <c r="Q972" s="2"/>
      <c r="R972" s="2" t="s">
        <v>1464</v>
      </c>
      <c r="S972" s="2" t="s">
        <v>1465</v>
      </c>
      <c r="T972" s="2"/>
      <c r="U972">
        <v>0</v>
      </c>
      <c r="V972">
        <v>360</v>
      </c>
      <c r="W972" s="4">
        <v>46057</v>
      </c>
      <c r="X972" s="4">
        <v>46069</v>
      </c>
      <c r="Y972" s="4">
        <v>46069</v>
      </c>
      <c r="Z972" s="4">
        <v>46429</v>
      </c>
      <c r="AA972" s="3"/>
      <c r="AB972" s="3" t="s">
        <v>1463</v>
      </c>
      <c r="AC972" s="2"/>
      <c r="AD972" s="2" t="s">
        <v>118</v>
      </c>
      <c r="AE972" s="2" t="s">
        <v>118</v>
      </c>
      <c r="AF972" s="2"/>
      <c r="AG972" s="2"/>
      <c r="AH972" s="2"/>
      <c r="AI972" s="2"/>
      <c r="AJ972" s="2" t="s">
        <v>50</v>
      </c>
      <c r="AK972" s="2" t="s">
        <v>49</v>
      </c>
    </row>
    <row r="973" spans="1:37" ht="158.4" x14ac:dyDescent="0.3">
      <c r="A973" s="1">
        <v>1140</v>
      </c>
      <c r="B973">
        <v>18242</v>
      </c>
      <c r="F973" s="2" t="s">
        <v>76</v>
      </c>
      <c r="G973" s="2" t="s">
        <v>78</v>
      </c>
      <c r="H973" s="2" t="s">
        <v>37</v>
      </c>
      <c r="I973" s="2" t="s">
        <v>46</v>
      </c>
      <c r="J973" s="2" t="s">
        <v>1466</v>
      </c>
      <c r="K973" s="2" t="s">
        <v>295</v>
      </c>
      <c r="L973" s="2" t="s">
        <v>278</v>
      </c>
      <c r="M973" s="2" t="s">
        <v>297</v>
      </c>
      <c r="N973" s="3" t="s">
        <v>1462</v>
      </c>
      <c r="O973" s="2" t="s">
        <v>53</v>
      </c>
      <c r="P973" s="2" t="s">
        <v>65</v>
      </c>
      <c r="Q973" s="2"/>
      <c r="R973" s="2" t="s">
        <v>1464</v>
      </c>
      <c r="S973" s="2" t="s">
        <v>1465</v>
      </c>
      <c r="T973" s="2"/>
      <c r="U973">
        <v>0</v>
      </c>
      <c r="V973">
        <v>360</v>
      </c>
      <c r="W973" s="4">
        <v>46058</v>
      </c>
      <c r="X973" s="4">
        <v>46069</v>
      </c>
      <c r="Y973" s="4">
        <v>46069</v>
      </c>
      <c r="Z973" s="4">
        <v>46429</v>
      </c>
      <c r="AA973" s="3"/>
      <c r="AB973" s="3" t="s">
        <v>1463</v>
      </c>
      <c r="AC973" s="2"/>
      <c r="AD973" s="2" t="s">
        <v>118</v>
      </c>
      <c r="AE973" s="2" t="s">
        <v>118</v>
      </c>
      <c r="AF973" s="2"/>
      <c r="AG973" s="2"/>
      <c r="AH973" s="2"/>
      <c r="AI973" s="2"/>
      <c r="AJ973" s="2" t="s">
        <v>50</v>
      </c>
      <c r="AK973" s="2" t="s">
        <v>49</v>
      </c>
    </row>
    <row r="974" spans="1:37" ht="158.4" x14ac:dyDescent="0.3">
      <c r="A974" s="1">
        <v>1141</v>
      </c>
      <c r="B974">
        <v>18243</v>
      </c>
      <c r="F974" s="2" t="s">
        <v>76</v>
      </c>
      <c r="G974" s="2" t="s">
        <v>78</v>
      </c>
      <c r="H974" s="2" t="s">
        <v>37</v>
      </c>
      <c r="I974" s="2" t="s">
        <v>46</v>
      </c>
      <c r="J974" s="2" t="s">
        <v>1466</v>
      </c>
      <c r="K974" s="2" t="s">
        <v>300</v>
      </c>
      <c r="L974" s="2" t="s">
        <v>278</v>
      </c>
      <c r="M974" s="2" t="s">
        <v>302</v>
      </c>
      <c r="N974" s="3" t="s">
        <v>1462</v>
      </c>
      <c r="O974" s="2" t="s">
        <v>53</v>
      </c>
      <c r="P974" s="2" t="s">
        <v>65</v>
      </c>
      <c r="Q974" s="2"/>
      <c r="R974" s="2" t="s">
        <v>1464</v>
      </c>
      <c r="S974" s="2" t="s">
        <v>1465</v>
      </c>
      <c r="T974" s="2"/>
      <c r="U974">
        <v>0</v>
      </c>
      <c r="V974">
        <v>360</v>
      </c>
      <c r="W974" s="4">
        <v>46059</v>
      </c>
      <c r="X974" s="4">
        <v>46069</v>
      </c>
      <c r="Y974" s="4">
        <v>46069</v>
      </c>
      <c r="Z974" s="4">
        <v>46429</v>
      </c>
      <c r="AA974" s="3"/>
      <c r="AB974" s="3" t="s">
        <v>1463</v>
      </c>
      <c r="AC974" s="2"/>
      <c r="AD974" s="2" t="s">
        <v>118</v>
      </c>
      <c r="AE974" s="2" t="s">
        <v>118</v>
      </c>
      <c r="AF974" s="2"/>
      <c r="AG974" s="2"/>
      <c r="AH974" s="2"/>
      <c r="AI974" s="2"/>
      <c r="AJ974" s="2" t="s">
        <v>50</v>
      </c>
      <c r="AK974" s="2" t="s">
        <v>49</v>
      </c>
    </row>
    <row r="975" spans="1:37" ht="158.4" x14ac:dyDescent="0.3">
      <c r="A975" s="1">
        <v>1142</v>
      </c>
      <c r="B975">
        <v>18244</v>
      </c>
      <c r="F975" s="2" t="s">
        <v>76</v>
      </c>
      <c r="G975" s="2" t="s">
        <v>78</v>
      </c>
      <c r="H975" s="2" t="s">
        <v>37</v>
      </c>
      <c r="I975" s="2" t="s">
        <v>46</v>
      </c>
      <c r="J975" s="2" t="s">
        <v>1466</v>
      </c>
      <c r="K975" s="2" t="s">
        <v>305</v>
      </c>
      <c r="L975" s="2" t="s">
        <v>278</v>
      </c>
      <c r="M975" s="2" t="s">
        <v>307</v>
      </c>
      <c r="N975" s="3" t="s">
        <v>1462</v>
      </c>
      <c r="O975" s="2" t="s">
        <v>53</v>
      </c>
      <c r="P975" s="2" t="s">
        <v>65</v>
      </c>
      <c r="Q975" s="2"/>
      <c r="R975" s="2" t="s">
        <v>1464</v>
      </c>
      <c r="S975" s="2" t="s">
        <v>1465</v>
      </c>
      <c r="T975" s="2"/>
      <c r="U975">
        <v>0</v>
      </c>
      <c r="V975">
        <v>360</v>
      </c>
      <c r="W975" s="4">
        <v>46060</v>
      </c>
      <c r="X975" s="4">
        <v>46069</v>
      </c>
      <c r="Y975" s="4">
        <v>46069</v>
      </c>
      <c r="Z975" s="4">
        <v>46429</v>
      </c>
      <c r="AA975" s="3"/>
      <c r="AB975" s="3" t="s">
        <v>1463</v>
      </c>
      <c r="AC975" s="2"/>
      <c r="AD975" s="2" t="s">
        <v>118</v>
      </c>
      <c r="AE975" s="2" t="s">
        <v>118</v>
      </c>
      <c r="AF975" s="2"/>
      <c r="AG975" s="2"/>
      <c r="AH975" s="2"/>
      <c r="AI975" s="2"/>
      <c r="AJ975" s="2" t="s">
        <v>50</v>
      </c>
      <c r="AK975" s="2" t="s">
        <v>49</v>
      </c>
    </row>
    <row r="976" spans="1:37" ht="57.6" x14ac:dyDescent="0.3">
      <c r="A976" s="1">
        <v>1143</v>
      </c>
      <c r="B976">
        <v>18383</v>
      </c>
      <c r="F976" s="2" t="s">
        <v>76</v>
      </c>
      <c r="G976" s="2" t="s">
        <v>78</v>
      </c>
      <c r="H976" s="2" t="s">
        <v>37</v>
      </c>
      <c r="I976" s="2" t="s">
        <v>75</v>
      </c>
      <c r="J976" s="2" t="s">
        <v>138</v>
      </c>
      <c r="K976" s="2" t="s">
        <v>387</v>
      </c>
      <c r="L976" s="2" t="s">
        <v>143</v>
      </c>
      <c r="M976" s="2" t="s">
        <v>388</v>
      </c>
      <c r="N976" s="3" t="s">
        <v>1382</v>
      </c>
      <c r="O976" s="2" t="s">
        <v>60</v>
      </c>
      <c r="P976" s="2" t="s">
        <v>65</v>
      </c>
      <c r="Q976" s="2"/>
      <c r="R976" s="2"/>
      <c r="S976" s="2"/>
      <c r="T976" s="2"/>
      <c r="U976">
        <v>0</v>
      </c>
      <c r="V976">
        <v>30</v>
      </c>
      <c r="W976" s="4">
        <v>46069</v>
      </c>
      <c r="X976" s="4">
        <v>46073</v>
      </c>
      <c r="Y976" s="4">
        <v>46073</v>
      </c>
      <c r="Z976" s="4">
        <v>46103</v>
      </c>
      <c r="AA976" s="3"/>
      <c r="AB976" s="3" t="s">
        <v>576</v>
      </c>
      <c r="AC976" s="2"/>
      <c r="AD976" s="2" t="s">
        <v>95</v>
      </c>
      <c r="AE976" s="2" t="s">
        <v>94</v>
      </c>
      <c r="AF976" s="2"/>
      <c r="AG976" s="2"/>
      <c r="AH976" s="2"/>
      <c r="AI976" s="2"/>
      <c r="AJ976" s="2" t="s">
        <v>50</v>
      </c>
      <c r="AK976" s="2" t="s">
        <v>49</v>
      </c>
    </row>
    <row r="977" spans="1:37" ht="57.6" x14ac:dyDescent="0.3">
      <c r="A977" s="1">
        <v>1144</v>
      </c>
      <c r="B977">
        <v>19650</v>
      </c>
      <c r="F977" s="2" t="s">
        <v>76</v>
      </c>
      <c r="G977" s="2" t="s">
        <v>78</v>
      </c>
      <c r="H977" s="2" t="s">
        <v>37</v>
      </c>
      <c r="I977" s="2" t="s">
        <v>75</v>
      </c>
      <c r="J977" s="2" t="s">
        <v>138</v>
      </c>
      <c r="K977" s="2" t="s">
        <v>387</v>
      </c>
      <c r="L977" s="2" t="s">
        <v>83</v>
      </c>
      <c r="M977" s="2" t="s">
        <v>392</v>
      </c>
      <c r="N977" s="3" t="s">
        <v>1382</v>
      </c>
      <c r="O977" s="2" t="s">
        <v>60</v>
      </c>
      <c r="P977" s="2" t="s">
        <v>65</v>
      </c>
      <c r="Q977" s="2"/>
      <c r="R977" s="2"/>
      <c r="S977" s="2"/>
      <c r="T977" s="2"/>
      <c r="U977">
        <v>0</v>
      </c>
      <c r="V977">
        <v>30</v>
      </c>
      <c r="W977" s="4">
        <v>46069</v>
      </c>
      <c r="X977" s="4">
        <v>46184</v>
      </c>
      <c r="Y977" s="4">
        <v>46184</v>
      </c>
      <c r="Z977" s="4">
        <v>46214</v>
      </c>
      <c r="AA977" s="3"/>
      <c r="AB977" s="3" t="s">
        <v>2406</v>
      </c>
      <c r="AC977" s="2"/>
      <c r="AD977" s="2" t="s">
        <v>95</v>
      </c>
      <c r="AE977" s="2" t="s">
        <v>74</v>
      </c>
      <c r="AF977" s="2"/>
      <c r="AG977" s="2"/>
      <c r="AH977" s="2"/>
      <c r="AI977" s="2"/>
      <c r="AJ977" s="2" t="s">
        <v>50</v>
      </c>
      <c r="AK977" s="2" t="s">
        <v>49</v>
      </c>
    </row>
    <row r="978" spans="1:37" ht="57.6" x14ac:dyDescent="0.3">
      <c r="A978" s="1">
        <v>1145</v>
      </c>
      <c r="B978">
        <v>18385</v>
      </c>
      <c r="F978" s="2" t="s">
        <v>76</v>
      </c>
      <c r="G978" s="2" t="s">
        <v>78</v>
      </c>
      <c r="H978" s="2" t="s">
        <v>37</v>
      </c>
      <c r="I978" s="2" t="s">
        <v>75</v>
      </c>
      <c r="J978" s="2" t="s">
        <v>138</v>
      </c>
      <c r="K978" s="2" t="s">
        <v>387</v>
      </c>
      <c r="L978" s="2" t="s">
        <v>149</v>
      </c>
      <c r="M978" s="2" t="s">
        <v>394</v>
      </c>
      <c r="N978" s="3" t="s">
        <v>1382</v>
      </c>
      <c r="O978" s="2" t="s">
        <v>60</v>
      </c>
      <c r="P978" s="2" t="s">
        <v>65</v>
      </c>
      <c r="Q978" s="2"/>
      <c r="R978" s="2"/>
      <c r="S978" s="2"/>
      <c r="T978" s="2"/>
      <c r="U978">
        <v>0</v>
      </c>
      <c r="V978">
        <v>30</v>
      </c>
      <c r="W978" s="4">
        <v>46069</v>
      </c>
      <c r="X978" s="4">
        <v>46073</v>
      </c>
      <c r="Y978" s="4">
        <v>46073</v>
      </c>
      <c r="Z978" s="4">
        <v>46103</v>
      </c>
      <c r="AA978" s="3"/>
      <c r="AB978" s="3" t="s">
        <v>1467</v>
      </c>
      <c r="AC978" s="2"/>
      <c r="AD978" s="2" t="s">
        <v>95</v>
      </c>
      <c r="AE978" s="2" t="s">
        <v>94</v>
      </c>
      <c r="AF978" s="2"/>
      <c r="AG978" s="2"/>
      <c r="AH978" s="2"/>
      <c r="AI978" s="2"/>
      <c r="AJ978" s="2" t="s">
        <v>50</v>
      </c>
      <c r="AK978" s="2" t="s">
        <v>49</v>
      </c>
    </row>
    <row r="979" spans="1:37" ht="72" x14ac:dyDescent="0.3">
      <c r="A979" s="1">
        <v>1146</v>
      </c>
      <c r="B979">
        <v>18380</v>
      </c>
      <c r="F979" s="2" t="s">
        <v>76</v>
      </c>
      <c r="G979" s="2" t="s">
        <v>78</v>
      </c>
      <c r="H979" s="2" t="s">
        <v>37</v>
      </c>
      <c r="I979" s="2" t="s">
        <v>75</v>
      </c>
      <c r="J979" s="2" t="s">
        <v>138</v>
      </c>
      <c r="K979" s="2" t="s">
        <v>387</v>
      </c>
      <c r="L979" s="2" t="s">
        <v>67</v>
      </c>
      <c r="M979" s="2" t="s">
        <v>389</v>
      </c>
      <c r="N979" s="3" t="s">
        <v>1468</v>
      </c>
      <c r="O979" s="2" t="s">
        <v>60</v>
      </c>
      <c r="P979" s="2" t="s">
        <v>65</v>
      </c>
      <c r="Q979" s="2"/>
      <c r="R979" s="2"/>
      <c r="S979" s="2"/>
      <c r="T979" s="2"/>
      <c r="U979">
        <v>0</v>
      </c>
      <c r="V979">
        <v>30</v>
      </c>
      <c r="W979" s="4">
        <v>46069</v>
      </c>
      <c r="X979" s="4">
        <v>46072</v>
      </c>
      <c r="Y979" s="4">
        <v>46072</v>
      </c>
      <c r="Z979" s="4">
        <v>46102</v>
      </c>
      <c r="AA979" s="3"/>
      <c r="AB979" s="3" t="s">
        <v>1383</v>
      </c>
      <c r="AC979" s="2"/>
      <c r="AD979" s="2" t="s">
        <v>95</v>
      </c>
      <c r="AE979" s="2" t="s">
        <v>95</v>
      </c>
      <c r="AF979" s="2"/>
      <c r="AG979" s="2"/>
      <c r="AH979" s="2"/>
      <c r="AI979" s="2"/>
      <c r="AJ979" s="2" t="s">
        <v>50</v>
      </c>
      <c r="AK979" s="2" t="s">
        <v>49</v>
      </c>
    </row>
    <row r="980" spans="1:37" ht="72" x14ac:dyDescent="0.3">
      <c r="A980" s="1">
        <v>1148</v>
      </c>
      <c r="B980">
        <v>18386</v>
      </c>
      <c r="F980" s="2" t="s">
        <v>76</v>
      </c>
      <c r="G980" s="2" t="s">
        <v>78</v>
      </c>
      <c r="H980" s="2" t="s">
        <v>37</v>
      </c>
      <c r="I980" s="2" t="s">
        <v>75</v>
      </c>
      <c r="J980" s="2" t="s">
        <v>138</v>
      </c>
      <c r="K980" s="2" t="s">
        <v>387</v>
      </c>
      <c r="L980" s="2" t="s">
        <v>170</v>
      </c>
      <c r="M980" s="2" t="s">
        <v>391</v>
      </c>
      <c r="N980" s="3" t="s">
        <v>1469</v>
      </c>
      <c r="O980" s="2" t="s">
        <v>60</v>
      </c>
      <c r="P980" s="2" t="s">
        <v>65</v>
      </c>
      <c r="Q980" s="2"/>
      <c r="R980" s="2"/>
      <c r="S980" s="2"/>
      <c r="T980" s="2"/>
      <c r="U980">
        <v>0</v>
      </c>
      <c r="V980">
        <v>30</v>
      </c>
      <c r="W980" s="4">
        <v>46069</v>
      </c>
      <c r="X980" s="4">
        <v>46073</v>
      </c>
      <c r="Y980" s="4">
        <v>46073</v>
      </c>
      <c r="Z980" s="4">
        <v>46103</v>
      </c>
      <c r="AA980" s="3"/>
      <c r="AB980" s="3" t="s">
        <v>576</v>
      </c>
      <c r="AC980" s="2"/>
      <c r="AD980" s="2" t="s">
        <v>95</v>
      </c>
      <c r="AE980" s="2" t="s">
        <v>95</v>
      </c>
      <c r="AF980" s="2"/>
      <c r="AG980" s="2"/>
      <c r="AH980" s="2"/>
      <c r="AI980" s="2"/>
      <c r="AJ980" s="2" t="s">
        <v>50</v>
      </c>
      <c r="AK980" s="2" t="s">
        <v>49</v>
      </c>
    </row>
    <row r="981" spans="1:37" ht="57.6" x14ac:dyDescent="0.3">
      <c r="A981" s="1">
        <v>1149</v>
      </c>
      <c r="B981">
        <v>18382</v>
      </c>
      <c r="F981" s="2" t="s">
        <v>76</v>
      </c>
      <c r="G981" s="2" t="s">
        <v>78</v>
      </c>
      <c r="H981" s="2" t="s">
        <v>37</v>
      </c>
      <c r="I981" s="2" t="s">
        <v>75</v>
      </c>
      <c r="J981" s="2" t="s">
        <v>138</v>
      </c>
      <c r="K981" s="2" t="s">
        <v>387</v>
      </c>
      <c r="L981" s="2" t="s">
        <v>1133</v>
      </c>
      <c r="M981" s="2" t="s">
        <v>1134</v>
      </c>
      <c r="N981" s="3" t="s">
        <v>1470</v>
      </c>
      <c r="O981" s="2" t="s">
        <v>60</v>
      </c>
      <c r="P981" s="2" t="s">
        <v>65</v>
      </c>
      <c r="Q981" s="2"/>
      <c r="R981" s="2"/>
      <c r="S981" s="2"/>
      <c r="T981" s="2"/>
      <c r="U981">
        <v>0</v>
      </c>
      <c r="V981">
        <v>30</v>
      </c>
      <c r="W981" s="4">
        <v>46069</v>
      </c>
      <c r="X981" s="4">
        <v>46073</v>
      </c>
      <c r="Y981" s="4">
        <v>46073</v>
      </c>
      <c r="Z981" s="4">
        <v>46103</v>
      </c>
      <c r="AA981" s="3"/>
      <c r="AB981" s="3" t="s">
        <v>1383</v>
      </c>
      <c r="AC981" s="2"/>
      <c r="AD981" s="2" t="s">
        <v>95</v>
      </c>
      <c r="AE981" s="2" t="s">
        <v>94</v>
      </c>
      <c r="AF981" s="2"/>
      <c r="AG981" s="2"/>
      <c r="AH981" s="2"/>
      <c r="AI981" s="2"/>
      <c r="AJ981" s="2" t="s">
        <v>50</v>
      </c>
      <c r="AK981" s="2" t="s">
        <v>49</v>
      </c>
    </row>
    <row r="982" spans="1:37" ht="43.2" x14ac:dyDescent="0.3">
      <c r="A982" s="1">
        <v>1150</v>
      </c>
      <c r="B982">
        <v>18390</v>
      </c>
      <c r="F982" s="2" t="s">
        <v>76</v>
      </c>
      <c r="G982" s="2" t="s">
        <v>78</v>
      </c>
      <c r="H982" s="2" t="s">
        <v>37</v>
      </c>
      <c r="I982" s="2" t="s">
        <v>75</v>
      </c>
      <c r="J982" s="2" t="s">
        <v>138</v>
      </c>
      <c r="K982" s="2" t="s">
        <v>387</v>
      </c>
      <c r="L982" s="2" t="s">
        <v>1471</v>
      </c>
      <c r="M982" s="2" t="s">
        <v>1472</v>
      </c>
      <c r="N982" s="3" t="s">
        <v>1473</v>
      </c>
      <c r="O982" s="2" t="s">
        <v>60</v>
      </c>
      <c r="P982" s="2" t="s">
        <v>65</v>
      </c>
      <c r="Q982" s="2"/>
      <c r="R982" s="2"/>
      <c r="S982" s="2"/>
      <c r="T982" s="2"/>
      <c r="U982">
        <v>0</v>
      </c>
      <c r="V982">
        <v>30</v>
      </c>
      <c r="W982" s="4">
        <v>46069</v>
      </c>
      <c r="X982" s="4">
        <v>46073</v>
      </c>
      <c r="Y982" s="4">
        <v>46073</v>
      </c>
      <c r="Z982" s="4">
        <v>46103</v>
      </c>
      <c r="AA982" s="3"/>
      <c r="AB982" s="3"/>
      <c r="AC982" s="2"/>
      <c r="AD982" s="2" t="s">
        <v>95</v>
      </c>
      <c r="AE982" s="2" t="s">
        <v>74</v>
      </c>
      <c r="AF982" s="2"/>
      <c r="AG982" s="2"/>
      <c r="AH982" s="2"/>
      <c r="AI982" s="2"/>
      <c r="AJ982" s="2" t="s">
        <v>50</v>
      </c>
      <c r="AK982" s="2" t="s">
        <v>49</v>
      </c>
    </row>
    <row r="983" spans="1:37" ht="57.6" x14ac:dyDescent="0.3">
      <c r="A983" s="1">
        <v>1151</v>
      </c>
      <c r="B983">
        <v>18389</v>
      </c>
      <c r="F983" s="2" t="s">
        <v>76</v>
      </c>
      <c r="G983" s="2" t="s">
        <v>78</v>
      </c>
      <c r="H983" s="2" t="s">
        <v>37</v>
      </c>
      <c r="I983" s="2" t="s">
        <v>75</v>
      </c>
      <c r="J983" s="2" t="s">
        <v>138</v>
      </c>
      <c r="K983" s="2" t="s">
        <v>387</v>
      </c>
      <c r="L983" s="2" t="s">
        <v>402</v>
      </c>
      <c r="M983" s="2" t="s">
        <v>403</v>
      </c>
      <c r="N983" s="3" t="s">
        <v>1474</v>
      </c>
      <c r="O983" s="2" t="s">
        <v>60</v>
      </c>
      <c r="P983" s="2" t="s">
        <v>65</v>
      </c>
      <c r="Q983" s="2"/>
      <c r="R983" s="2"/>
      <c r="S983" s="2"/>
      <c r="T983" s="2"/>
      <c r="U983">
        <v>0</v>
      </c>
      <c r="V983">
        <v>30</v>
      </c>
      <c r="W983" s="4">
        <v>46069</v>
      </c>
      <c r="X983" s="4">
        <v>46073</v>
      </c>
      <c r="Y983" s="4">
        <v>46073</v>
      </c>
      <c r="Z983" s="4">
        <v>46103</v>
      </c>
      <c r="AA983" s="3"/>
      <c r="AB983" s="3"/>
      <c r="AC983" s="2"/>
      <c r="AD983" s="2" t="s">
        <v>95</v>
      </c>
      <c r="AE983" s="2" t="s">
        <v>74</v>
      </c>
      <c r="AF983" s="2"/>
      <c r="AG983" s="2"/>
      <c r="AH983" s="2"/>
      <c r="AI983" s="2"/>
      <c r="AJ983" s="2" t="s">
        <v>50</v>
      </c>
      <c r="AK983" s="2" t="s">
        <v>49</v>
      </c>
    </row>
    <row r="984" spans="1:37" ht="57.6" x14ac:dyDescent="0.3">
      <c r="A984" s="1">
        <v>1152</v>
      </c>
      <c r="B984">
        <v>18388</v>
      </c>
      <c r="F984" s="2" t="s">
        <v>76</v>
      </c>
      <c r="G984" s="2" t="s">
        <v>78</v>
      </c>
      <c r="H984" s="2" t="s">
        <v>37</v>
      </c>
      <c r="I984" s="2" t="s">
        <v>75</v>
      </c>
      <c r="J984" s="2" t="s">
        <v>138</v>
      </c>
      <c r="K984" s="2" t="s">
        <v>387</v>
      </c>
      <c r="L984" s="2" t="s">
        <v>1394</v>
      </c>
      <c r="M984" s="2" t="s">
        <v>1475</v>
      </c>
      <c r="N984" s="3" t="s">
        <v>1476</v>
      </c>
      <c r="O984" s="2" t="s">
        <v>60</v>
      </c>
      <c r="P984" s="2" t="s">
        <v>65</v>
      </c>
      <c r="Q984" s="2"/>
      <c r="R984" s="2"/>
      <c r="S984" s="2"/>
      <c r="T984" s="2"/>
      <c r="U984">
        <v>0</v>
      </c>
      <c r="V984">
        <v>30</v>
      </c>
      <c r="W984" s="4">
        <v>46069</v>
      </c>
      <c r="X984" s="4">
        <v>46073</v>
      </c>
      <c r="Y984" s="4">
        <v>46073</v>
      </c>
      <c r="Z984" s="4">
        <v>46103</v>
      </c>
      <c r="AA984" s="3"/>
      <c r="AB984" s="3"/>
      <c r="AC984" s="2"/>
      <c r="AD984" s="2" t="s">
        <v>95</v>
      </c>
      <c r="AE984" s="2" t="s">
        <v>74</v>
      </c>
      <c r="AF984" s="2"/>
      <c r="AG984" s="2"/>
      <c r="AH984" s="2"/>
      <c r="AI984" s="2"/>
      <c r="AJ984" s="2" t="s">
        <v>50</v>
      </c>
      <c r="AK984" s="2" t="s">
        <v>49</v>
      </c>
    </row>
    <row r="985" spans="1:37" ht="57.6" x14ac:dyDescent="0.3">
      <c r="A985" s="1">
        <v>1153</v>
      </c>
      <c r="B985">
        <v>18376</v>
      </c>
      <c r="F985" s="2" t="s">
        <v>76</v>
      </c>
      <c r="G985" s="2" t="s">
        <v>78</v>
      </c>
      <c r="H985" s="2" t="s">
        <v>37</v>
      </c>
      <c r="I985" s="2" t="s">
        <v>46</v>
      </c>
      <c r="J985" s="2" t="s">
        <v>71</v>
      </c>
      <c r="K985" s="2" t="s">
        <v>387</v>
      </c>
      <c r="L985" s="2" t="s">
        <v>149</v>
      </c>
      <c r="M985" s="2" t="s">
        <v>394</v>
      </c>
      <c r="N985" s="3" t="s">
        <v>1477</v>
      </c>
      <c r="O985" s="2" t="s">
        <v>53</v>
      </c>
      <c r="P985" s="2" t="s">
        <v>65</v>
      </c>
      <c r="Q985" s="2"/>
      <c r="R985" s="2" t="s">
        <v>1106</v>
      </c>
      <c r="S985" s="2" t="s">
        <v>1448</v>
      </c>
      <c r="T985" s="2"/>
      <c r="U985">
        <v>0</v>
      </c>
      <c r="V985">
        <v>0</v>
      </c>
      <c r="W985" s="4">
        <v>46065</v>
      </c>
      <c r="X985" s="4">
        <v>46072</v>
      </c>
      <c r="Y985" s="4">
        <v>46072</v>
      </c>
      <c r="Z985" s="4">
        <v>46072</v>
      </c>
      <c r="AA985" s="3"/>
      <c r="AB985" s="3" t="s">
        <v>1478</v>
      </c>
      <c r="AC985" s="2"/>
      <c r="AD985" s="2" t="s">
        <v>101</v>
      </c>
      <c r="AE985" s="2" t="s">
        <v>117</v>
      </c>
      <c r="AF985" s="2"/>
      <c r="AG985" s="2"/>
      <c r="AH985" s="2"/>
      <c r="AI985" s="2"/>
      <c r="AJ985" s="2" t="s">
        <v>50</v>
      </c>
      <c r="AK985" s="2" t="s">
        <v>49</v>
      </c>
    </row>
    <row r="986" spans="1:37" ht="28.8" x14ac:dyDescent="0.3">
      <c r="A986" s="1">
        <v>1154</v>
      </c>
      <c r="B986">
        <v>18302</v>
      </c>
      <c r="F986" s="2" t="s">
        <v>76</v>
      </c>
      <c r="G986" s="2" t="s">
        <v>78</v>
      </c>
      <c r="H986" s="2" t="s">
        <v>37</v>
      </c>
      <c r="I986" s="2" t="s">
        <v>46</v>
      </c>
      <c r="J986" s="2" t="s">
        <v>258</v>
      </c>
      <c r="K986" s="2" t="s">
        <v>328</v>
      </c>
      <c r="L986" s="2" t="s">
        <v>340</v>
      </c>
      <c r="M986" s="2" t="s">
        <v>341</v>
      </c>
      <c r="N986" s="3" t="s">
        <v>1374</v>
      </c>
      <c r="O986" s="2" t="s">
        <v>53</v>
      </c>
      <c r="P986" s="2" t="s">
        <v>65</v>
      </c>
      <c r="Q986" s="2"/>
      <c r="R986" s="2"/>
      <c r="S986" s="2"/>
      <c r="T986" s="2"/>
      <c r="U986">
        <v>0</v>
      </c>
      <c r="V986">
        <v>540</v>
      </c>
      <c r="W986" s="4">
        <v>46065</v>
      </c>
      <c r="X986" s="4">
        <v>46069</v>
      </c>
      <c r="Y986" s="4">
        <v>46069</v>
      </c>
      <c r="Z986" s="4">
        <v>46609</v>
      </c>
      <c r="AA986" s="3"/>
      <c r="AB986" s="3" t="s">
        <v>1479</v>
      </c>
      <c r="AC986" s="2"/>
      <c r="AD986" s="2" t="s">
        <v>102</v>
      </c>
      <c r="AE986" s="2" t="s">
        <v>117</v>
      </c>
      <c r="AF986" s="2"/>
      <c r="AG986" s="2"/>
      <c r="AH986" s="2"/>
      <c r="AI986" s="2"/>
      <c r="AJ986" s="2" t="s">
        <v>50</v>
      </c>
      <c r="AK986" s="2" t="s">
        <v>49</v>
      </c>
    </row>
    <row r="987" spans="1:37" ht="28.8" x14ac:dyDescent="0.3">
      <c r="A987" s="1">
        <v>1155</v>
      </c>
      <c r="B987">
        <v>19432</v>
      </c>
      <c r="F987" s="2" t="s">
        <v>76</v>
      </c>
      <c r="G987" s="2" t="s">
        <v>78</v>
      </c>
      <c r="H987" s="2" t="s">
        <v>37</v>
      </c>
      <c r="I987" s="2" t="s">
        <v>46</v>
      </c>
      <c r="J987" s="2" t="s">
        <v>320</v>
      </c>
      <c r="K987" s="2" t="s">
        <v>142</v>
      </c>
      <c r="L987" s="2" t="s">
        <v>1480</v>
      </c>
      <c r="M987" s="2" t="s">
        <v>1481</v>
      </c>
      <c r="N987" s="3" t="s">
        <v>1482</v>
      </c>
      <c r="O987" s="2" t="s">
        <v>53</v>
      </c>
      <c r="P987" s="2" t="s">
        <v>65</v>
      </c>
      <c r="Q987" s="2"/>
      <c r="R987" s="2" t="s">
        <v>928</v>
      </c>
      <c r="S987" s="2" t="s">
        <v>1483</v>
      </c>
      <c r="T987" s="2"/>
      <c r="U987">
        <v>0</v>
      </c>
      <c r="V987">
        <v>1080</v>
      </c>
      <c r="W987" s="4">
        <v>46108</v>
      </c>
      <c r="X987" s="4">
        <v>46108</v>
      </c>
      <c r="Y987" s="4">
        <v>46108</v>
      </c>
      <c r="Z987" s="4">
        <v>47188</v>
      </c>
      <c r="AA987" s="3"/>
      <c r="AB987" s="3" t="s">
        <v>1748</v>
      </c>
      <c r="AC987" s="2"/>
      <c r="AD987" s="2" t="s">
        <v>45</v>
      </c>
      <c r="AE987" s="2" t="s">
        <v>102</v>
      </c>
      <c r="AF987" s="2"/>
      <c r="AG987" s="2"/>
      <c r="AH987" s="2"/>
      <c r="AI987" s="2"/>
      <c r="AJ987" s="2" t="s">
        <v>50</v>
      </c>
      <c r="AK987" s="2" t="s">
        <v>49</v>
      </c>
    </row>
    <row r="988" spans="1:37" ht="28.8" x14ac:dyDescent="0.3">
      <c r="A988" s="1">
        <v>1156</v>
      </c>
      <c r="B988">
        <v>19433</v>
      </c>
      <c r="F988" s="2" t="s">
        <v>76</v>
      </c>
      <c r="G988" s="2" t="s">
        <v>78</v>
      </c>
      <c r="H988" s="2" t="s">
        <v>37</v>
      </c>
      <c r="I988" s="2" t="s">
        <v>46</v>
      </c>
      <c r="J988" s="2" t="s">
        <v>320</v>
      </c>
      <c r="K988" s="2" t="s">
        <v>142</v>
      </c>
      <c r="L988" s="2" t="s">
        <v>186</v>
      </c>
      <c r="M988" s="2" t="s">
        <v>187</v>
      </c>
      <c r="N988" s="3" t="s">
        <v>1484</v>
      </c>
      <c r="O988" s="2" t="s">
        <v>53</v>
      </c>
      <c r="P988" s="2" t="s">
        <v>65</v>
      </c>
      <c r="Q988" s="2"/>
      <c r="R988" s="2" t="s">
        <v>928</v>
      </c>
      <c r="S988" s="2" t="s">
        <v>1483</v>
      </c>
      <c r="T988" s="2"/>
      <c r="U988">
        <v>0</v>
      </c>
      <c r="V988">
        <v>1080</v>
      </c>
      <c r="W988" s="4">
        <v>46108</v>
      </c>
      <c r="X988" s="4">
        <v>46108</v>
      </c>
      <c r="Y988" s="4">
        <v>46108</v>
      </c>
      <c r="Z988" s="4">
        <v>47188</v>
      </c>
      <c r="AA988" s="3"/>
      <c r="AB988" s="3" t="s">
        <v>1748</v>
      </c>
      <c r="AC988" s="2"/>
      <c r="AD988" s="2" t="s">
        <v>45</v>
      </c>
      <c r="AE988" s="2" t="s">
        <v>102</v>
      </c>
      <c r="AF988" s="2"/>
      <c r="AG988" s="2"/>
      <c r="AH988" s="2"/>
      <c r="AI988" s="2"/>
      <c r="AJ988" s="2" t="s">
        <v>50</v>
      </c>
      <c r="AK988" s="2" t="s">
        <v>49</v>
      </c>
    </row>
    <row r="989" spans="1:37" ht="28.8" x14ac:dyDescent="0.3">
      <c r="A989" s="1">
        <v>1157</v>
      </c>
      <c r="B989">
        <v>19434</v>
      </c>
      <c r="F989" s="2" t="s">
        <v>76</v>
      </c>
      <c r="G989" s="2" t="s">
        <v>78</v>
      </c>
      <c r="H989" s="2" t="s">
        <v>37</v>
      </c>
      <c r="I989" s="2" t="s">
        <v>46</v>
      </c>
      <c r="J989" s="2" t="s">
        <v>320</v>
      </c>
      <c r="K989" s="2" t="s">
        <v>142</v>
      </c>
      <c r="L989" s="2" t="s">
        <v>1485</v>
      </c>
      <c r="M989" s="2" t="s">
        <v>1486</v>
      </c>
      <c r="N989" s="3" t="s">
        <v>1484</v>
      </c>
      <c r="O989" s="2" t="s">
        <v>53</v>
      </c>
      <c r="P989" s="2" t="s">
        <v>65</v>
      </c>
      <c r="Q989" s="2"/>
      <c r="R989" s="2" t="s">
        <v>928</v>
      </c>
      <c r="S989" s="2" t="s">
        <v>1483</v>
      </c>
      <c r="T989" s="2"/>
      <c r="U989">
        <v>0</v>
      </c>
      <c r="V989">
        <v>1080</v>
      </c>
      <c r="W989" s="4">
        <v>46108</v>
      </c>
      <c r="X989" s="4">
        <v>46111</v>
      </c>
      <c r="Y989" s="4">
        <v>46111</v>
      </c>
      <c r="Z989" s="4">
        <v>47191</v>
      </c>
      <c r="AA989" s="3"/>
      <c r="AB989" s="3" t="s">
        <v>1749</v>
      </c>
      <c r="AC989" s="2"/>
      <c r="AD989" s="2" t="s">
        <v>45</v>
      </c>
      <c r="AE989" s="2" t="s">
        <v>118</v>
      </c>
      <c r="AF989" s="2"/>
      <c r="AG989" s="2"/>
      <c r="AH989" s="2"/>
      <c r="AI989" s="2"/>
      <c r="AJ989" s="2" t="s">
        <v>50</v>
      </c>
      <c r="AK989" s="2" t="s">
        <v>49</v>
      </c>
    </row>
    <row r="990" spans="1:37" ht="28.8" x14ac:dyDescent="0.3">
      <c r="A990" s="1">
        <v>1158</v>
      </c>
      <c r="B990">
        <v>19435</v>
      </c>
      <c r="F990" s="2" t="s">
        <v>76</v>
      </c>
      <c r="G990" s="2" t="s">
        <v>78</v>
      </c>
      <c r="H990" s="2" t="s">
        <v>37</v>
      </c>
      <c r="I990" s="2" t="s">
        <v>46</v>
      </c>
      <c r="J990" s="2" t="s">
        <v>320</v>
      </c>
      <c r="K990" s="2" t="s">
        <v>142</v>
      </c>
      <c r="L990" s="2" t="s">
        <v>608</v>
      </c>
      <c r="M990" s="2" t="s">
        <v>1487</v>
      </c>
      <c r="N990" s="3" t="s">
        <v>1488</v>
      </c>
      <c r="O990" s="2" t="s">
        <v>53</v>
      </c>
      <c r="P990" s="2" t="s">
        <v>65</v>
      </c>
      <c r="Q990" s="2"/>
      <c r="R990" s="2" t="s">
        <v>928</v>
      </c>
      <c r="S990" s="2" t="s">
        <v>1483</v>
      </c>
      <c r="T990" s="2"/>
      <c r="U990">
        <v>0</v>
      </c>
      <c r="V990">
        <v>1080</v>
      </c>
      <c r="W990" s="4">
        <v>46108</v>
      </c>
      <c r="X990" s="4">
        <v>46108</v>
      </c>
      <c r="Y990" s="4">
        <v>46108</v>
      </c>
      <c r="Z990" s="4">
        <v>47188</v>
      </c>
      <c r="AA990" s="3"/>
      <c r="AB990" s="3" t="s">
        <v>1749</v>
      </c>
      <c r="AC990" s="2"/>
      <c r="AD990" s="2" t="s">
        <v>45</v>
      </c>
      <c r="AE990" s="2" t="s">
        <v>118</v>
      </c>
      <c r="AF990" s="2"/>
      <c r="AG990" s="2"/>
      <c r="AH990" s="2"/>
      <c r="AI990" s="2"/>
      <c r="AJ990" s="2" t="s">
        <v>50</v>
      </c>
      <c r="AK990" s="2" t="s">
        <v>49</v>
      </c>
    </row>
    <row r="991" spans="1:37" ht="43.2" x14ac:dyDescent="0.3">
      <c r="A991" s="1">
        <v>1159</v>
      </c>
      <c r="B991">
        <v>21110</v>
      </c>
      <c r="F991" s="2" t="s">
        <v>76</v>
      </c>
      <c r="G991" s="2" t="s">
        <v>78</v>
      </c>
      <c r="H991" s="2" t="s">
        <v>37</v>
      </c>
      <c r="I991" s="2" t="s">
        <v>46</v>
      </c>
      <c r="J991" s="2" t="s">
        <v>320</v>
      </c>
      <c r="K991" s="2" t="s">
        <v>142</v>
      </c>
      <c r="L991" s="2" t="s">
        <v>612</v>
      </c>
      <c r="M991" s="2" t="s">
        <v>1489</v>
      </c>
      <c r="N991" s="3" t="s">
        <v>2407</v>
      </c>
      <c r="O991" s="2" t="s">
        <v>53</v>
      </c>
      <c r="P991" s="2" t="s">
        <v>65</v>
      </c>
      <c r="Q991" s="2"/>
      <c r="R991" s="2" t="s">
        <v>928</v>
      </c>
      <c r="S991" s="2" t="s">
        <v>1483</v>
      </c>
      <c r="T991" s="2"/>
      <c r="U991">
        <v>0</v>
      </c>
      <c r="V991">
        <v>1096</v>
      </c>
      <c r="W991" s="4">
        <v>46168</v>
      </c>
      <c r="X991" s="4">
        <v>46183</v>
      </c>
      <c r="Y991" s="4">
        <v>46183</v>
      </c>
      <c r="Z991" s="4">
        <v>47279</v>
      </c>
      <c r="AA991" s="3"/>
      <c r="AB991" s="3" t="s">
        <v>2569</v>
      </c>
      <c r="AC991" s="2"/>
      <c r="AD991" s="2" t="s">
        <v>45</v>
      </c>
      <c r="AE991" s="2" t="s">
        <v>101</v>
      </c>
      <c r="AF991" s="2"/>
      <c r="AG991" s="2"/>
      <c r="AH991" s="2"/>
      <c r="AI991" s="2"/>
      <c r="AJ991" s="2" t="s">
        <v>50</v>
      </c>
      <c r="AK991" s="2" t="s">
        <v>49</v>
      </c>
    </row>
    <row r="992" spans="1:37" ht="28.8" x14ac:dyDescent="0.3">
      <c r="A992" s="1">
        <v>1160</v>
      </c>
      <c r="B992">
        <v>20351</v>
      </c>
      <c r="F992" s="2" t="s">
        <v>76</v>
      </c>
      <c r="G992" s="2" t="s">
        <v>78</v>
      </c>
      <c r="H992" s="2" t="s">
        <v>37</v>
      </c>
      <c r="I992" s="2" t="s">
        <v>46</v>
      </c>
      <c r="J992" s="2" t="s">
        <v>320</v>
      </c>
      <c r="K992" s="2" t="s">
        <v>188</v>
      </c>
      <c r="L992" s="2" t="s">
        <v>196</v>
      </c>
      <c r="M992" s="2" t="s">
        <v>652</v>
      </c>
      <c r="N992" s="3" t="s">
        <v>1484</v>
      </c>
      <c r="O992" s="2" t="s">
        <v>53</v>
      </c>
      <c r="P992" s="2" t="s">
        <v>65</v>
      </c>
      <c r="Q992" s="2"/>
      <c r="R992" s="2" t="s">
        <v>928</v>
      </c>
      <c r="S992" s="2" t="s">
        <v>1483</v>
      </c>
      <c r="T992" s="2"/>
      <c r="U992">
        <v>0</v>
      </c>
      <c r="V992">
        <v>1080</v>
      </c>
      <c r="W992" s="4">
        <v>46108</v>
      </c>
      <c r="X992" s="4">
        <v>46146</v>
      </c>
      <c r="Y992" s="4">
        <v>46146</v>
      </c>
      <c r="Z992" s="4">
        <v>47226</v>
      </c>
      <c r="AA992" s="3"/>
      <c r="AB992" s="3" t="s">
        <v>1736</v>
      </c>
      <c r="AC992" s="2"/>
      <c r="AD992" s="2" t="s">
        <v>45</v>
      </c>
      <c r="AE992" s="2" t="s">
        <v>45</v>
      </c>
      <c r="AF992" s="2"/>
      <c r="AG992" s="2"/>
      <c r="AH992" s="2"/>
      <c r="AI992" s="2"/>
      <c r="AJ992" s="2" t="s">
        <v>50</v>
      </c>
      <c r="AK992" s="2" t="s">
        <v>49</v>
      </c>
    </row>
    <row r="993" spans="1:37" ht="28.8" x14ac:dyDescent="0.3">
      <c r="A993" s="1">
        <v>1161</v>
      </c>
      <c r="B993">
        <v>20360</v>
      </c>
      <c r="F993" s="2" t="s">
        <v>76</v>
      </c>
      <c r="G993" s="2" t="s">
        <v>78</v>
      </c>
      <c r="H993" s="2" t="s">
        <v>37</v>
      </c>
      <c r="I993" s="2" t="s">
        <v>46</v>
      </c>
      <c r="J993" s="2" t="s">
        <v>320</v>
      </c>
      <c r="K993" s="2" t="s">
        <v>188</v>
      </c>
      <c r="L993" s="2" t="s">
        <v>654</v>
      </c>
      <c r="M993" s="2" t="s">
        <v>655</v>
      </c>
      <c r="N993" s="3" t="s">
        <v>1750</v>
      </c>
      <c r="O993" s="2" t="s">
        <v>53</v>
      </c>
      <c r="P993" s="2" t="s">
        <v>65</v>
      </c>
      <c r="Q993" s="2"/>
      <c r="R993" s="2" t="s">
        <v>928</v>
      </c>
      <c r="S993" s="2" t="s">
        <v>1483</v>
      </c>
      <c r="T993" s="2"/>
      <c r="U993">
        <v>0</v>
      </c>
      <c r="V993">
        <v>1080</v>
      </c>
      <c r="W993" s="4">
        <v>46139</v>
      </c>
      <c r="X993" s="4">
        <v>46146</v>
      </c>
      <c r="Y993" s="4">
        <v>46146</v>
      </c>
      <c r="Z993" s="4">
        <v>47226</v>
      </c>
      <c r="AA993" s="3"/>
      <c r="AB993" s="3" t="s">
        <v>1751</v>
      </c>
      <c r="AC993" s="2"/>
      <c r="AD993" s="2" t="s">
        <v>45</v>
      </c>
      <c r="AE993" s="2" t="s">
        <v>118</v>
      </c>
      <c r="AF993" s="2"/>
      <c r="AG993" s="2"/>
      <c r="AH993" s="2"/>
      <c r="AI993" s="2"/>
      <c r="AJ993" s="2" t="s">
        <v>50</v>
      </c>
      <c r="AK993" s="2" t="s">
        <v>49</v>
      </c>
    </row>
    <row r="994" spans="1:37" ht="28.8" x14ac:dyDescent="0.3">
      <c r="A994" s="1">
        <v>1162</v>
      </c>
      <c r="B994">
        <v>20359</v>
      </c>
      <c r="F994" s="2" t="s">
        <v>76</v>
      </c>
      <c r="G994" s="2" t="s">
        <v>78</v>
      </c>
      <c r="H994" s="2" t="s">
        <v>37</v>
      </c>
      <c r="I994" s="2" t="s">
        <v>46</v>
      </c>
      <c r="J994" s="2" t="s">
        <v>320</v>
      </c>
      <c r="K994" s="2" t="s">
        <v>188</v>
      </c>
      <c r="L994" s="2" t="s">
        <v>658</v>
      </c>
      <c r="M994" s="2" t="s">
        <v>1490</v>
      </c>
      <c r="N994" s="3" t="s">
        <v>1752</v>
      </c>
      <c r="O994" s="2" t="s">
        <v>53</v>
      </c>
      <c r="P994" s="2" t="s">
        <v>65</v>
      </c>
      <c r="Q994" s="2"/>
      <c r="R994" s="2" t="s">
        <v>928</v>
      </c>
      <c r="S994" s="2" t="s">
        <v>1483</v>
      </c>
      <c r="T994" s="2"/>
      <c r="U994">
        <v>0</v>
      </c>
      <c r="V994">
        <v>1080</v>
      </c>
      <c r="W994" s="4">
        <v>46139</v>
      </c>
      <c r="X994" s="4">
        <v>46146</v>
      </c>
      <c r="Y994" s="4">
        <v>46146</v>
      </c>
      <c r="Z994" s="4">
        <v>47226</v>
      </c>
      <c r="AA994" s="3"/>
      <c r="AB994" s="3" t="s">
        <v>1751</v>
      </c>
      <c r="AC994" s="2"/>
      <c r="AD994" s="2" t="s">
        <v>45</v>
      </c>
      <c r="AE994" s="2" t="s">
        <v>118</v>
      </c>
      <c r="AF994" s="2"/>
      <c r="AG994" s="2"/>
      <c r="AH994" s="2"/>
      <c r="AI994" s="2"/>
      <c r="AJ994" s="2" t="s">
        <v>50</v>
      </c>
      <c r="AK994" s="2" t="s">
        <v>49</v>
      </c>
    </row>
    <row r="995" spans="1:37" ht="28.8" x14ac:dyDescent="0.3">
      <c r="A995" s="1">
        <v>1163</v>
      </c>
      <c r="B995">
        <v>20387</v>
      </c>
      <c r="F995" s="2" t="s">
        <v>76</v>
      </c>
      <c r="G995" s="2" t="s">
        <v>78</v>
      </c>
      <c r="H995" s="2" t="s">
        <v>37</v>
      </c>
      <c r="I995" s="2" t="s">
        <v>46</v>
      </c>
      <c r="J995" s="2" t="s">
        <v>320</v>
      </c>
      <c r="K995" s="2" t="s">
        <v>38</v>
      </c>
      <c r="L995" s="2" t="s">
        <v>1491</v>
      </c>
      <c r="M995" s="2" t="s">
        <v>1492</v>
      </c>
      <c r="N995" s="3" t="s">
        <v>1753</v>
      </c>
      <c r="O995" s="2" t="s">
        <v>53</v>
      </c>
      <c r="P995" s="2" t="s">
        <v>65</v>
      </c>
      <c r="Q995" s="2"/>
      <c r="R995" s="2" t="s">
        <v>740</v>
      </c>
      <c r="S995" s="2" t="s">
        <v>1754</v>
      </c>
      <c r="T995" s="2"/>
      <c r="U995">
        <v>0</v>
      </c>
      <c r="V995">
        <v>1080</v>
      </c>
      <c r="W995" s="4">
        <v>46140</v>
      </c>
      <c r="X995" s="4">
        <v>46183</v>
      </c>
      <c r="Y995" s="4">
        <v>46183</v>
      </c>
      <c r="Z995" s="4">
        <v>47263</v>
      </c>
      <c r="AA995" s="3"/>
      <c r="AB995" s="3" t="s">
        <v>2408</v>
      </c>
      <c r="AC995" s="2"/>
      <c r="AD995" s="2" t="s">
        <v>45</v>
      </c>
      <c r="AE995" s="2" t="s">
        <v>102</v>
      </c>
      <c r="AF995" s="2"/>
      <c r="AG995" s="2"/>
      <c r="AH995" s="2"/>
      <c r="AI995" s="2"/>
      <c r="AJ995" s="2" t="s">
        <v>50</v>
      </c>
      <c r="AK995" s="2" t="s">
        <v>49</v>
      </c>
    </row>
    <row r="996" spans="1:37" ht="28.8" x14ac:dyDescent="0.3">
      <c r="A996" s="1">
        <v>1164</v>
      </c>
      <c r="B996">
        <v>20388</v>
      </c>
      <c r="F996" s="2" t="s">
        <v>76</v>
      </c>
      <c r="G996" s="2" t="s">
        <v>78</v>
      </c>
      <c r="H996" s="2" t="s">
        <v>37</v>
      </c>
      <c r="I996" s="2" t="s">
        <v>46</v>
      </c>
      <c r="J996" s="2" t="s">
        <v>320</v>
      </c>
      <c r="K996" s="2" t="s">
        <v>38</v>
      </c>
      <c r="L996" s="2" t="s">
        <v>648</v>
      </c>
      <c r="M996" s="2" t="s">
        <v>1493</v>
      </c>
      <c r="N996" s="3" t="s">
        <v>1755</v>
      </c>
      <c r="O996" s="2" t="s">
        <v>53</v>
      </c>
      <c r="P996" s="2" t="s">
        <v>65</v>
      </c>
      <c r="Q996" s="2"/>
      <c r="R996" s="2" t="s">
        <v>740</v>
      </c>
      <c r="S996" s="2" t="s">
        <v>1756</v>
      </c>
      <c r="T996" s="2"/>
      <c r="U996">
        <v>0</v>
      </c>
      <c r="V996">
        <v>1080</v>
      </c>
      <c r="W996" s="4">
        <v>46140</v>
      </c>
      <c r="X996" s="4">
        <v>46183</v>
      </c>
      <c r="Y996" s="4">
        <v>46183</v>
      </c>
      <c r="Z996" s="4">
        <v>47263</v>
      </c>
      <c r="AA996" s="3"/>
      <c r="AB996" s="3" t="s">
        <v>2408</v>
      </c>
      <c r="AC996" s="2"/>
      <c r="AD996" s="2" t="s">
        <v>45</v>
      </c>
      <c r="AE996" s="2" t="s">
        <v>102</v>
      </c>
      <c r="AF996" s="2"/>
      <c r="AG996" s="2"/>
      <c r="AH996" s="2"/>
      <c r="AI996" s="2"/>
      <c r="AJ996" s="2" t="s">
        <v>50</v>
      </c>
      <c r="AK996" s="2" t="s">
        <v>49</v>
      </c>
    </row>
    <row r="997" spans="1:37" ht="28.8" x14ac:dyDescent="0.3">
      <c r="A997" s="1">
        <v>1169</v>
      </c>
      <c r="F997" s="2" t="s">
        <v>76</v>
      </c>
      <c r="G997" s="2" t="s">
        <v>212</v>
      </c>
      <c r="H997" s="2" t="s">
        <v>37</v>
      </c>
      <c r="I997" s="2" t="s">
        <v>46</v>
      </c>
      <c r="J997" s="2" t="s">
        <v>1116</v>
      </c>
      <c r="K997" s="2" t="s">
        <v>142</v>
      </c>
      <c r="L997" s="2" t="s">
        <v>610</v>
      </c>
      <c r="M997" s="2" t="s">
        <v>1495</v>
      </c>
      <c r="N997" s="3" t="s">
        <v>1496</v>
      </c>
      <c r="O997" s="2" t="s">
        <v>53</v>
      </c>
      <c r="P997" s="2" t="s">
        <v>65</v>
      </c>
      <c r="Q997" s="2"/>
      <c r="R997" s="2" t="s">
        <v>1497</v>
      </c>
      <c r="S997" s="2" t="s">
        <v>1498</v>
      </c>
      <c r="T997" s="2"/>
      <c r="U997">
        <v>0</v>
      </c>
      <c r="V997">
        <v>1080</v>
      </c>
      <c r="W997" s="4">
        <v>46445</v>
      </c>
      <c r="X997" s="4"/>
      <c r="Y997" s="4">
        <v>46445</v>
      </c>
      <c r="Z997" s="4">
        <v>47153</v>
      </c>
      <c r="AA997" s="3"/>
      <c r="AB997" s="3"/>
      <c r="AC997" s="2"/>
      <c r="AD997" s="2" t="s">
        <v>45</v>
      </c>
      <c r="AE997" s="2" t="s">
        <v>45</v>
      </c>
      <c r="AF997" s="2"/>
      <c r="AG997" s="2"/>
      <c r="AH997" s="2"/>
      <c r="AI997" s="2"/>
      <c r="AJ997" s="2" t="s">
        <v>50</v>
      </c>
      <c r="AK997" s="2" t="s">
        <v>49</v>
      </c>
    </row>
    <row r="998" spans="1:37" ht="28.8" x14ac:dyDescent="0.3">
      <c r="A998" s="1">
        <v>1170</v>
      </c>
      <c r="F998" s="2" t="s">
        <v>76</v>
      </c>
      <c r="G998" s="2" t="s">
        <v>44</v>
      </c>
      <c r="H998" s="2" t="s">
        <v>37</v>
      </c>
      <c r="I998" s="2" t="s">
        <v>46</v>
      </c>
      <c r="J998" s="2" t="s">
        <v>1116</v>
      </c>
      <c r="K998" s="2" t="s">
        <v>188</v>
      </c>
      <c r="L998" s="2" t="s">
        <v>656</v>
      </c>
      <c r="M998" s="2" t="s">
        <v>657</v>
      </c>
      <c r="N998" s="3" t="s">
        <v>1496</v>
      </c>
      <c r="O998" s="2" t="s">
        <v>53</v>
      </c>
      <c r="P998" s="2" t="s">
        <v>65</v>
      </c>
      <c r="Q998" s="2"/>
      <c r="R998" s="2" t="s">
        <v>1497</v>
      </c>
      <c r="S998" s="2" t="s">
        <v>1498</v>
      </c>
      <c r="T998" s="2"/>
      <c r="U998">
        <v>0</v>
      </c>
      <c r="V998">
        <v>1080</v>
      </c>
      <c r="W998" s="4">
        <v>46503</v>
      </c>
      <c r="X998" s="4"/>
      <c r="Y998" s="4">
        <v>46503</v>
      </c>
      <c r="Z998" s="4">
        <v>47583</v>
      </c>
      <c r="AA998" s="3"/>
      <c r="AB998" s="3"/>
      <c r="AC998" s="2"/>
      <c r="AD998" s="2" t="s">
        <v>45</v>
      </c>
      <c r="AE998" s="2" t="s">
        <v>45</v>
      </c>
      <c r="AF998" s="2"/>
      <c r="AG998" s="2"/>
      <c r="AH998" s="2"/>
      <c r="AI998" s="2"/>
      <c r="AJ998" s="2" t="s">
        <v>50</v>
      </c>
      <c r="AK998" s="2" t="s">
        <v>49</v>
      </c>
    </row>
    <row r="999" spans="1:37" ht="57.6" x14ac:dyDescent="0.3">
      <c r="A999" s="1">
        <v>1171</v>
      </c>
      <c r="F999" s="2" t="s">
        <v>76</v>
      </c>
      <c r="G999" s="2" t="s">
        <v>212</v>
      </c>
      <c r="H999" s="2" t="s">
        <v>37</v>
      </c>
      <c r="I999" s="2" t="s">
        <v>75</v>
      </c>
      <c r="J999" s="2" t="s">
        <v>138</v>
      </c>
      <c r="K999" s="2" t="s">
        <v>477</v>
      </c>
      <c r="L999" s="2" t="s">
        <v>143</v>
      </c>
      <c r="M999" s="2" t="s">
        <v>478</v>
      </c>
      <c r="N999" s="3" t="s">
        <v>1382</v>
      </c>
      <c r="O999" s="2" t="s">
        <v>60</v>
      </c>
      <c r="P999" s="2" t="s">
        <v>65</v>
      </c>
      <c r="Q999" s="2"/>
      <c r="R999" s="2"/>
      <c r="S999" s="2"/>
      <c r="T999" s="2"/>
      <c r="U999">
        <v>0</v>
      </c>
      <c r="V999">
        <v>30</v>
      </c>
      <c r="W999" s="4">
        <v>46066</v>
      </c>
      <c r="X999" s="4"/>
      <c r="Y999" s="4">
        <v>46009</v>
      </c>
      <c r="Z999" s="4">
        <v>46070</v>
      </c>
      <c r="AA999" s="3"/>
      <c r="AB999" s="3"/>
      <c r="AC999" s="2"/>
      <c r="AD999" s="2" t="s">
        <v>95</v>
      </c>
      <c r="AE999" s="2" t="s">
        <v>95</v>
      </c>
      <c r="AF999" s="2"/>
      <c r="AG999" s="2"/>
      <c r="AH999" s="2"/>
      <c r="AI999" s="2"/>
      <c r="AJ999" s="2" t="s">
        <v>50</v>
      </c>
      <c r="AK999" s="2" t="s">
        <v>49</v>
      </c>
    </row>
    <row r="1000" spans="1:37" ht="57.6" x14ac:dyDescent="0.3">
      <c r="A1000" s="1">
        <v>1172</v>
      </c>
      <c r="F1000" s="2" t="s">
        <v>76</v>
      </c>
      <c r="G1000" s="2" t="s">
        <v>212</v>
      </c>
      <c r="H1000" s="2" t="s">
        <v>37</v>
      </c>
      <c r="I1000" s="2" t="s">
        <v>75</v>
      </c>
      <c r="J1000" s="2" t="s">
        <v>138</v>
      </c>
      <c r="K1000" s="2" t="s">
        <v>477</v>
      </c>
      <c r="L1000" s="2" t="s">
        <v>83</v>
      </c>
      <c r="M1000" s="2" t="s">
        <v>480</v>
      </c>
      <c r="N1000" s="3" t="s">
        <v>1382</v>
      </c>
      <c r="O1000" s="2" t="s">
        <v>60</v>
      </c>
      <c r="P1000" s="2" t="s">
        <v>65</v>
      </c>
      <c r="Q1000" s="2"/>
      <c r="R1000" s="2"/>
      <c r="S1000" s="2"/>
      <c r="T1000" s="2"/>
      <c r="U1000">
        <v>0</v>
      </c>
      <c r="V1000">
        <v>30</v>
      </c>
      <c r="W1000" s="4">
        <v>46066</v>
      </c>
      <c r="X1000" s="4"/>
      <c r="Y1000" s="4">
        <v>46009</v>
      </c>
      <c r="Z1000" s="4">
        <v>46070</v>
      </c>
      <c r="AA1000" s="3"/>
      <c r="AB1000" s="3"/>
      <c r="AC1000" s="2"/>
      <c r="AD1000" s="2" t="s">
        <v>95</v>
      </c>
      <c r="AE1000" s="2" t="s">
        <v>95</v>
      </c>
      <c r="AF1000" s="2"/>
      <c r="AG1000" s="2"/>
      <c r="AH1000" s="2"/>
      <c r="AI1000" s="2"/>
      <c r="AJ1000" s="2" t="s">
        <v>50</v>
      </c>
      <c r="AK1000" s="2" t="s">
        <v>49</v>
      </c>
    </row>
    <row r="1001" spans="1:37" ht="57.6" x14ac:dyDescent="0.3">
      <c r="A1001" s="1">
        <v>1173</v>
      </c>
      <c r="F1001" s="2" t="s">
        <v>76</v>
      </c>
      <c r="G1001" s="2" t="s">
        <v>212</v>
      </c>
      <c r="H1001" s="2" t="s">
        <v>37</v>
      </c>
      <c r="I1001" s="2" t="s">
        <v>75</v>
      </c>
      <c r="J1001" s="2" t="s">
        <v>138</v>
      </c>
      <c r="K1001" s="2" t="s">
        <v>477</v>
      </c>
      <c r="L1001" s="2" t="s">
        <v>149</v>
      </c>
      <c r="M1001" s="2" t="s">
        <v>481</v>
      </c>
      <c r="N1001" s="3" t="s">
        <v>1382</v>
      </c>
      <c r="O1001" s="2" t="s">
        <v>60</v>
      </c>
      <c r="P1001" s="2" t="s">
        <v>65</v>
      </c>
      <c r="Q1001" s="2"/>
      <c r="R1001" s="2"/>
      <c r="S1001" s="2"/>
      <c r="T1001" s="2"/>
      <c r="U1001">
        <v>0</v>
      </c>
      <c r="V1001">
        <v>30</v>
      </c>
      <c r="W1001" s="4">
        <v>46066</v>
      </c>
      <c r="X1001" s="4"/>
      <c r="Y1001" s="4">
        <v>46009</v>
      </c>
      <c r="Z1001" s="4">
        <v>46070</v>
      </c>
      <c r="AA1001" s="3"/>
      <c r="AB1001" s="3"/>
      <c r="AC1001" s="2"/>
      <c r="AD1001" s="2" t="s">
        <v>95</v>
      </c>
      <c r="AE1001" s="2" t="s">
        <v>95</v>
      </c>
      <c r="AF1001" s="2"/>
      <c r="AG1001" s="2"/>
      <c r="AH1001" s="2"/>
      <c r="AI1001" s="2"/>
      <c r="AJ1001" s="2" t="s">
        <v>50</v>
      </c>
      <c r="AK1001" s="2" t="s">
        <v>49</v>
      </c>
    </row>
    <row r="1002" spans="1:37" ht="72" x14ac:dyDescent="0.3">
      <c r="A1002" s="1">
        <v>1174</v>
      </c>
      <c r="F1002" s="2" t="s">
        <v>76</v>
      </c>
      <c r="G1002" s="2" t="s">
        <v>212</v>
      </c>
      <c r="H1002" s="2" t="s">
        <v>37</v>
      </c>
      <c r="I1002" s="2" t="s">
        <v>75</v>
      </c>
      <c r="J1002" s="2" t="s">
        <v>138</v>
      </c>
      <c r="K1002" s="2" t="s">
        <v>477</v>
      </c>
      <c r="L1002" s="2" t="s">
        <v>67</v>
      </c>
      <c r="M1002" s="2" t="s">
        <v>479</v>
      </c>
      <c r="N1002" s="3" t="s">
        <v>1499</v>
      </c>
      <c r="O1002" s="2" t="s">
        <v>60</v>
      </c>
      <c r="P1002" s="2" t="s">
        <v>65</v>
      </c>
      <c r="Q1002" s="2"/>
      <c r="R1002" s="2"/>
      <c r="S1002" s="2"/>
      <c r="T1002" s="2"/>
      <c r="U1002">
        <v>0</v>
      </c>
      <c r="V1002">
        <v>30</v>
      </c>
      <c r="W1002" s="4">
        <v>46066</v>
      </c>
      <c r="X1002" s="4"/>
      <c r="Y1002" s="4">
        <v>46009</v>
      </c>
      <c r="Z1002" s="4">
        <v>46070</v>
      </c>
      <c r="AA1002" s="3"/>
      <c r="AB1002" s="3"/>
      <c r="AC1002" s="2"/>
      <c r="AD1002" s="2" t="s">
        <v>95</v>
      </c>
      <c r="AE1002" s="2" t="s">
        <v>95</v>
      </c>
      <c r="AF1002" s="2"/>
      <c r="AG1002" s="2"/>
      <c r="AH1002" s="2"/>
      <c r="AI1002" s="2"/>
      <c r="AJ1002" s="2" t="s">
        <v>50</v>
      </c>
      <c r="AK1002" s="2" t="s">
        <v>49</v>
      </c>
    </row>
    <row r="1003" spans="1:37" ht="72" x14ac:dyDescent="0.3">
      <c r="A1003" s="1">
        <v>1175</v>
      </c>
      <c r="F1003" s="2" t="s">
        <v>76</v>
      </c>
      <c r="G1003" s="2" t="s">
        <v>212</v>
      </c>
      <c r="H1003" s="2" t="s">
        <v>37</v>
      </c>
      <c r="I1003" s="2" t="s">
        <v>75</v>
      </c>
      <c r="J1003" s="2" t="s">
        <v>138</v>
      </c>
      <c r="K1003" s="2" t="s">
        <v>477</v>
      </c>
      <c r="L1003" s="2" t="s">
        <v>170</v>
      </c>
      <c r="M1003" s="2" t="s">
        <v>482</v>
      </c>
      <c r="N1003" s="3" t="s">
        <v>1499</v>
      </c>
      <c r="O1003" s="2" t="s">
        <v>60</v>
      </c>
      <c r="P1003" s="2" t="s">
        <v>65</v>
      </c>
      <c r="Q1003" s="2"/>
      <c r="R1003" s="2"/>
      <c r="S1003" s="2"/>
      <c r="T1003" s="2"/>
      <c r="U1003">
        <v>0</v>
      </c>
      <c r="V1003">
        <v>30</v>
      </c>
      <c r="W1003" s="4">
        <v>46066</v>
      </c>
      <c r="X1003" s="4"/>
      <c r="Y1003" s="4">
        <v>46009</v>
      </c>
      <c r="Z1003" s="4">
        <v>46070</v>
      </c>
      <c r="AA1003" s="3"/>
      <c r="AB1003" s="3"/>
      <c r="AC1003" s="2"/>
      <c r="AD1003" s="2" t="s">
        <v>95</v>
      </c>
      <c r="AE1003" s="2" t="s">
        <v>95</v>
      </c>
      <c r="AF1003" s="2"/>
      <c r="AG1003" s="2"/>
      <c r="AH1003" s="2"/>
      <c r="AI1003" s="2"/>
      <c r="AJ1003" s="2" t="s">
        <v>50</v>
      </c>
      <c r="AK1003" s="2" t="s">
        <v>49</v>
      </c>
    </row>
    <row r="1004" spans="1:37" ht="43.2" x14ac:dyDescent="0.3">
      <c r="A1004" s="1">
        <v>1176</v>
      </c>
      <c r="F1004" s="2" t="s">
        <v>76</v>
      </c>
      <c r="G1004" s="2" t="s">
        <v>212</v>
      </c>
      <c r="H1004" s="2" t="s">
        <v>37</v>
      </c>
      <c r="I1004" s="2" t="s">
        <v>75</v>
      </c>
      <c r="J1004" s="2" t="s">
        <v>138</v>
      </c>
      <c r="K1004" s="2" t="s">
        <v>477</v>
      </c>
      <c r="L1004" s="2" t="s">
        <v>395</v>
      </c>
      <c r="M1004" s="2" t="s">
        <v>483</v>
      </c>
      <c r="N1004" s="3" t="s">
        <v>1473</v>
      </c>
      <c r="O1004" s="2" t="s">
        <v>60</v>
      </c>
      <c r="P1004" s="2" t="s">
        <v>65</v>
      </c>
      <c r="Q1004" s="2"/>
      <c r="R1004" s="2"/>
      <c r="S1004" s="2"/>
      <c r="T1004" s="2"/>
      <c r="U1004">
        <v>0</v>
      </c>
      <c r="V1004">
        <v>30</v>
      </c>
      <c r="W1004" s="4">
        <v>46066</v>
      </c>
      <c r="X1004" s="4"/>
      <c r="Y1004" s="4">
        <v>46009</v>
      </c>
      <c r="Z1004" s="4">
        <v>46070</v>
      </c>
      <c r="AA1004" s="3"/>
      <c r="AB1004" s="3"/>
      <c r="AC1004" s="2"/>
      <c r="AD1004" s="2" t="s">
        <v>95</v>
      </c>
      <c r="AE1004" s="2" t="s">
        <v>95</v>
      </c>
      <c r="AF1004" s="2"/>
      <c r="AG1004" s="2"/>
      <c r="AH1004" s="2"/>
      <c r="AI1004" s="2"/>
      <c r="AJ1004" s="2" t="s">
        <v>50</v>
      </c>
      <c r="AK1004" s="2" t="s">
        <v>49</v>
      </c>
    </row>
    <row r="1005" spans="1:37" ht="57.6" x14ac:dyDescent="0.3">
      <c r="A1005" s="1">
        <v>1177</v>
      </c>
      <c r="F1005" s="2" t="s">
        <v>76</v>
      </c>
      <c r="G1005" s="2" t="s">
        <v>212</v>
      </c>
      <c r="H1005" s="2" t="s">
        <v>37</v>
      </c>
      <c r="I1005" s="2" t="s">
        <v>75</v>
      </c>
      <c r="J1005" s="2" t="s">
        <v>138</v>
      </c>
      <c r="K1005" s="2" t="s">
        <v>477</v>
      </c>
      <c r="L1005" s="2" t="s">
        <v>1133</v>
      </c>
      <c r="M1005" s="2" t="s">
        <v>1500</v>
      </c>
      <c r="N1005" s="3" t="s">
        <v>1470</v>
      </c>
      <c r="O1005" s="2" t="s">
        <v>60</v>
      </c>
      <c r="P1005" s="2" t="s">
        <v>65</v>
      </c>
      <c r="Q1005" s="2"/>
      <c r="R1005" s="2"/>
      <c r="S1005" s="2"/>
      <c r="T1005" s="2"/>
      <c r="U1005">
        <v>0</v>
      </c>
      <c r="V1005">
        <v>30</v>
      </c>
      <c r="W1005" s="4">
        <v>46066</v>
      </c>
      <c r="X1005" s="4"/>
      <c r="Y1005" s="4">
        <v>46009</v>
      </c>
      <c r="Z1005" s="4">
        <v>46070</v>
      </c>
      <c r="AA1005" s="3"/>
      <c r="AB1005" s="3"/>
      <c r="AC1005" s="2"/>
      <c r="AD1005" s="2" t="s">
        <v>95</v>
      </c>
      <c r="AE1005" s="2" t="s">
        <v>95</v>
      </c>
      <c r="AF1005" s="2"/>
      <c r="AG1005" s="2"/>
      <c r="AH1005" s="2"/>
      <c r="AI1005" s="2"/>
      <c r="AJ1005" s="2" t="s">
        <v>50</v>
      </c>
      <c r="AK1005" s="2" t="s">
        <v>49</v>
      </c>
    </row>
    <row r="1006" spans="1:37" ht="86.4" x14ac:dyDescent="0.3">
      <c r="A1006" s="1">
        <v>1178</v>
      </c>
      <c r="B1006">
        <v>20821</v>
      </c>
      <c r="F1006" s="2" t="s">
        <v>76</v>
      </c>
      <c r="G1006" s="2" t="s">
        <v>72</v>
      </c>
      <c r="H1006" s="2" t="s">
        <v>37</v>
      </c>
      <c r="I1006" s="2" t="s">
        <v>75</v>
      </c>
      <c r="J1006" s="2" t="s">
        <v>138</v>
      </c>
      <c r="K1006" s="2" t="s">
        <v>272</v>
      </c>
      <c r="L1006" s="2" t="s">
        <v>278</v>
      </c>
      <c r="M1006" s="2" t="s">
        <v>279</v>
      </c>
      <c r="N1006" s="3" t="s">
        <v>1336</v>
      </c>
      <c r="O1006" s="2" t="s">
        <v>60</v>
      </c>
      <c r="P1006" s="2" t="s">
        <v>65</v>
      </c>
      <c r="Q1006" s="2"/>
      <c r="R1006" s="2"/>
      <c r="S1006" s="2"/>
      <c r="T1006" s="2"/>
      <c r="U1006">
        <v>0</v>
      </c>
      <c r="V1006">
        <v>30</v>
      </c>
      <c r="W1006" s="4">
        <v>46055</v>
      </c>
      <c r="X1006" s="4"/>
      <c r="Y1006" s="4">
        <v>46055</v>
      </c>
      <c r="Z1006" s="4">
        <v>46085</v>
      </c>
      <c r="AA1006" s="3" t="s">
        <v>944</v>
      </c>
      <c r="AB1006" s="3" t="s">
        <v>2563</v>
      </c>
      <c r="AC1006" s="2"/>
      <c r="AD1006" s="2" t="s">
        <v>74</v>
      </c>
      <c r="AE1006" s="2" t="s">
        <v>94</v>
      </c>
      <c r="AF1006" s="2"/>
      <c r="AG1006" s="2"/>
      <c r="AH1006" s="2"/>
      <c r="AI1006" s="2"/>
      <c r="AJ1006" s="2" t="s">
        <v>50</v>
      </c>
      <c r="AK1006" s="2" t="s">
        <v>49</v>
      </c>
    </row>
    <row r="1007" spans="1:37" ht="86.4" x14ac:dyDescent="0.3">
      <c r="A1007" s="1">
        <v>1179</v>
      </c>
      <c r="B1007">
        <v>20823</v>
      </c>
      <c r="F1007" s="2" t="s">
        <v>76</v>
      </c>
      <c r="G1007" s="2" t="s">
        <v>72</v>
      </c>
      <c r="H1007" s="2" t="s">
        <v>37</v>
      </c>
      <c r="I1007" s="2" t="s">
        <v>75</v>
      </c>
      <c r="J1007" s="2" t="s">
        <v>138</v>
      </c>
      <c r="K1007" s="2" t="s">
        <v>272</v>
      </c>
      <c r="L1007" s="2" t="s">
        <v>422</v>
      </c>
      <c r="M1007" s="2" t="s">
        <v>423</v>
      </c>
      <c r="N1007" s="3" t="s">
        <v>1336</v>
      </c>
      <c r="O1007" s="2" t="s">
        <v>60</v>
      </c>
      <c r="P1007" s="2" t="s">
        <v>65</v>
      </c>
      <c r="Q1007" s="2"/>
      <c r="R1007" s="2"/>
      <c r="S1007" s="2"/>
      <c r="T1007" s="2"/>
      <c r="U1007">
        <v>0</v>
      </c>
      <c r="V1007">
        <v>30</v>
      </c>
      <c r="W1007" s="4">
        <v>46055</v>
      </c>
      <c r="X1007" s="4"/>
      <c r="Y1007" s="4">
        <v>46055</v>
      </c>
      <c r="Z1007" s="4">
        <v>46085</v>
      </c>
      <c r="AA1007" s="3" t="s">
        <v>944</v>
      </c>
      <c r="AB1007" s="3" t="s">
        <v>2563</v>
      </c>
      <c r="AC1007" s="2"/>
      <c r="AD1007" s="2" t="s">
        <v>74</v>
      </c>
      <c r="AE1007" s="2" t="s">
        <v>94</v>
      </c>
      <c r="AF1007" s="2"/>
      <c r="AG1007" s="2"/>
      <c r="AH1007" s="2"/>
      <c r="AI1007" s="2"/>
      <c r="AJ1007" s="2" t="s">
        <v>50</v>
      </c>
      <c r="AK1007" s="2" t="s">
        <v>49</v>
      </c>
    </row>
    <row r="1008" spans="1:37" ht="86.4" x14ac:dyDescent="0.3">
      <c r="A1008" s="1">
        <v>1180</v>
      </c>
      <c r="B1008">
        <v>20824</v>
      </c>
      <c r="F1008" s="2" t="s">
        <v>76</v>
      </c>
      <c r="G1008" s="2" t="s">
        <v>72</v>
      </c>
      <c r="H1008" s="2" t="s">
        <v>37</v>
      </c>
      <c r="I1008" s="2" t="s">
        <v>75</v>
      </c>
      <c r="J1008" s="2" t="s">
        <v>138</v>
      </c>
      <c r="K1008" s="2" t="s">
        <v>272</v>
      </c>
      <c r="L1008" s="2" t="s">
        <v>283</v>
      </c>
      <c r="M1008" s="2" t="s">
        <v>284</v>
      </c>
      <c r="N1008" s="3" t="s">
        <v>1336</v>
      </c>
      <c r="O1008" s="2" t="s">
        <v>60</v>
      </c>
      <c r="P1008" s="2" t="s">
        <v>65</v>
      </c>
      <c r="Q1008" s="2"/>
      <c r="R1008" s="2"/>
      <c r="S1008" s="2"/>
      <c r="T1008" s="2"/>
      <c r="U1008">
        <v>0</v>
      </c>
      <c r="V1008">
        <v>30</v>
      </c>
      <c r="W1008" s="4">
        <v>46055</v>
      </c>
      <c r="X1008" s="4"/>
      <c r="Y1008" s="4">
        <v>46055</v>
      </c>
      <c r="Z1008" s="4">
        <v>46085</v>
      </c>
      <c r="AA1008" s="3" t="s">
        <v>944</v>
      </c>
      <c r="AB1008" s="3" t="s">
        <v>2570</v>
      </c>
      <c r="AC1008" s="2"/>
      <c r="AD1008" s="2" t="s">
        <v>74</v>
      </c>
      <c r="AE1008" s="2" t="s">
        <v>94</v>
      </c>
      <c r="AF1008" s="2"/>
      <c r="AG1008" s="2"/>
      <c r="AH1008" s="2"/>
      <c r="AI1008" s="2"/>
      <c r="AJ1008" s="2" t="s">
        <v>50</v>
      </c>
      <c r="AK1008" s="2" t="s">
        <v>49</v>
      </c>
    </row>
    <row r="1009" spans="1:37" ht="86.4" x14ac:dyDescent="0.3">
      <c r="A1009" s="1">
        <v>1181</v>
      </c>
      <c r="F1009" s="2" t="s">
        <v>76</v>
      </c>
      <c r="G1009" s="2" t="s">
        <v>212</v>
      </c>
      <c r="H1009" s="2" t="s">
        <v>37</v>
      </c>
      <c r="I1009" s="2" t="s">
        <v>75</v>
      </c>
      <c r="J1009" s="2" t="s">
        <v>138</v>
      </c>
      <c r="K1009" s="2" t="s">
        <v>272</v>
      </c>
      <c r="L1009" s="2" t="s">
        <v>422</v>
      </c>
      <c r="M1009" s="2" t="s">
        <v>423</v>
      </c>
      <c r="N1009" s="3" t="s">
        <v>1336</v>
      </c>
      <c r="O1009" s="2" t="s">
        <v>60</v>
      </c>
      <c r="P1009" s="2" t="s">
        <v>65</v>
      </c>
      <c r="Q1009" s="2"/>
      <c r="R1009" s="2"/>
      <c r="S1009" s="2"/>
      <c r="T1009" s="2"/>
      <c r="U1009">
        <v>0</v>
      </c>
      <c r="V1009">
        <v>30</v>
      </c>
      <c r="W1009" s="4">
        <v>46055</v>
      </c>
      <c r="X1009" s="4"/>
      <c r="Y1009" s="4">
        <v>46055</v>
      </c>
      <c r="Z1009" s="4">
        <v>46085</v>
      </c>
      <c r="AA1009" s="3" t="s">
        <v>944</v>
      </c>
      <c r="AB1009" s="3"/>
      <c r="AC1009" s="2"/>
      <c r="AD1009" s="2" t="s">
        <v>74</v>
      </c>
      <c r="AE1009" s="2" t="s">
        <v>74</v>
      </c>
      <c r="AF1009" s="2"/>
      <c r="AG1009" s="2"/>
      <c r="AH1009" s="2"/>
      <c r="AI1009" s="2"/>
      <c r="AJ1009" s="2" t="s">
        <v>50</v>
      </c>
      <c r="AK1009" s="2" t="s">
        <v>49</v>
      </c>
    </row>
    <row r="1010" spans="1:37" ht="86.4" x14ac:dyDescent="0.3">
      <c r="A1010" s="1">
        <v>1182</v>
      </c>
      <c r="F1010" s="2" t="s">
        <v>76</v>
      </c>
      <c r="G1010" s="2" t="s">
        <v>212</v>
      </c>
      <c r="H1010" s="2" t="s">
        <v>37</v>
      </c>
      <c r="I1010" s="2" t="s">
        <v>75</v>
      </c>
      <c r="J1010" s="2" t="s">
        <v>138</v>
      </c>
      <c r="K1010" s="2" t="s">
        <v>477</v>
      </c>
      <c r="L1010" s="2" t="s">
        <v>1501</v>
      </c>
      <c r="M1010" s="2" t="s">
        <v>1502</v>
      </c>
      <c r="N1010" s="3" t="s">
        <v>1503</v>
      </c>
      <c r="O1010" s="2" t="s">
        <v>60</v>
      </c>
      <c r="P1010" s="2" t="s">
        <v>65</v>
      </c>
      <c r="Q1010" s="2"/>
      <c r="R1010" s="2"/>
      <c r="S1010" s="2"/>
      <c r="T1010" s="2"/>
      <c r="U1010">
        <v>0</v>
      </c>
      <c r="V1010">
        <v>30</v>
      </c>
      <c r="W1010" s="4">
        <v>46066</v>
      </c>
      <c r="X1010" s="4"/>
      <c r="Y1010" s="4">
        <v>46009</v>
      </c>
      <c r="Z1010" s="4">
        <v>46070</v>
      </c>
      <c r="AA1010" s="3"/>
      <c r="AB1010" s="3"/>
      <c r="AC1010" s="2"/>
      <c r="AD1010" s="2" t="s">
        <v>95</v>
      </c>
      <c r="AE1010" s="2" t="s">
        <v>95</v>
      </c>
      <c r="AF1010" s="2"/>
      <c r="AG1010" s="2"/>
      <c r="AH1010" s="2"/>
      <c r="AI1010" s="2"/>
      <c r="AJ1010" s="2" t="s">
        <v>50</v>
      </c>
      <c r="AK1010" s="2" t="s">
        <v>49</v>
      </c>
    </row>
    <row r="1011" spans="1:37" ht="86.4" x14ac:dyDescent="0.3">
      <c r="A1011" s="1">
        <v>1183</v>
      </c>
      <c r="F1011" s="2" t="s">
        <v>76</v>
      </c>
      <c r="G1011" s="2" t="s">
        <v>212</v>
      </c>
      <c r="H1011" s="2" t="s">
        <v>37</v>
      </c>
      <c r="I1011" s="2" t="s">
        <v>75</v>
      </c>
      <c r="J1011" s="2" t="s">
        <v>138</v>
      </c>
      <c r="K1011" s="2" t="s">
        <v>477</v>
      </c>
      <c r="L1011" s="2" t="s">
        <v>588</v>
      </c>
      <c r="M1011" s="2" t="s">
        <v>589</v>
      </c>
      <c r="N1011" s="3" t="s">
        <v>1503</v>
      </c>
      <c r="O1011" s="2" t="s">
        <v>60</v>
      </c>
      <c r="P1011" s="2" t="s">
        <v>65</v>
      </c>
      <c r="Q1011" s="2"/>
      <c r="R1011" s="2"/>
      <c r="S1011" s="2"/>
      <c r="T1011" s="2"/>
      <c r="U1011">
        <v>0</v>
      </c>
      <c r="V1011">
        <v>30</v>
      </c>
      <c r="W1011" s="4">
        <v>46066</v>
      </c>
      <c r="X1011" s="4"/>
      <c r="Y1011" s="4">
        <v>46009</v>
      </c>
      <c r="Z1011" s="4">
        <v>46070</v>
      </c>
      <c r="AA1011" s="3"/>
      <c r="AB1011" s="3"/>
      <c r="AC1011" s="2"/>
      <c r="AD1011" s="2" t="s">
        <v>95</v>
      </c>
      <c r="AE1011" s="2" t="s">
        <v>95</v>
      </c>
      <c r="AF1011" s="2"/>
      <c r="AG1011" s="2"/>
      <c r="AH1011" s="2"/>
      <c r="AI1011" s="2"/>
      <c r="AJ1011" s="2" t="s">
        <v>50</v>
      </c>
      <c r="AK1011" s="2" t="s">
        <v>49</v>
      </c>
    </row>
    <row r="1012" spans="1:37" ht="72" x14ac:dyDescent="0.3">
      <c r="A1012" s="1">
        <v>1184</v>
      </c>
      <c r="F1012" s="2" t="s">
        <v>76</v>
      </c>
      <c r="G1012" s="2" t="s">
        <v>212</v>
      </c>
      <c r="H1012" s="2" t="s">
        <v>37</v>
      </c>
      <c r="I1012" s="2" t="s">
        <v>75</v>
      </c>
      <c r="J1012" s="2" t="s">
        <v>138</v>
      </c>
      <c r="K1012" s="2" t="s">
        <v>477</v>
      </c>
      <c r="L1012" s="2" t="s">
        <v>605</v>
      </c>
      <c r="M1012" s="2" t="s">
        <v>1504</v>
      </c>
      <c r="N1012" s="3" t="s">
        <v>1505</v>
      </c>
      <c r="O1012" s="2" t="s">
        <v>60</v>
      </c>
      <c r="P1012" s="2" t="s">
        <v>65</v>
      </c>
      <c r="Q1012" s="2"/>
      <c r="R1012" s="2"/>
      <c r="S1012" s="2"/>
      <c r="T1012" s="2"/>
      <c r="U1012">
        <v>0</v>
      </c>
      <c r="V1012">
        <v>30</v>
      </c>
      <c r="W1012" s="4">
        <v>46066</v>
      </c>
      <c r="X1012" s="4"/>
      <c r="Y1012" s="4">
        <v>46009</v>
      </c>
      <c r="Z1012" s="4">
        <v>46070</v>
      </c>
      <c r="AA1012" s="3"/>
      <c r="AB1012" s="3"/>
      <c r="AC1012" s="2"/>
      <c r="AD1012" s="2" t="s">
        <v>95</v>
      </c>
      <c r="AE1012" s="2" t="s">
        <v>95</v>
      </c>
      <c r="AF1012" s="2"/>
      <c r="AG1012" s="2"/>
      <c r="AH1012" s="2"/>
      <c r="AI1012" s="2"/>
      <c r="AJ1012" s="2" t="s">
        <v>50</v>
      </c>
      <c r="AK1012" s="2" t="s">
        <v>49</v>
      </c>
    </row>
    <row r="1013" spans="1:37" ht="86.4" x14ac:dyDescent="0.3">
      <c r="A1013" s="1">
        <v>1185</v>
      </c>
      <c r="B1013">
        <v>19933</v>
      </c>
      <c r="F1013" s="2" t="s">
        <v>76</v>
      </c>
      <c r="G1013" s="2" t="s">
        <v>72</v>
      </c>
      <c r="H1013" s="2" t="s">
        <v>37</v>
      </c>
      <c r="I1013" s="2" t="s">
        <v>75</v>
      </c>
      <c r="J1013" s="2" t="s">
        <v>138</v>
      </c>
      <c r="K1013" s="2" t="s">
        <v>285</v>
      </c>
      <c r="L1013" s="2" t="s">
        <v>278</v>
      </c>
      <c r="M1013" s="2" t="s">
        <v>287</v>
      </c>
      <c r="N1013" s="3" t="s">
        <v>1336</v>
      </c>
      <c r="O1013" s="2" t="s">
        <v>60</v>
      </c>
      <c r="P1013" s="2" t="s">
        <v>65</v>
      </c>
      <c r="Q1013" s="2"/>
      <c r="R1013" s="2"/>
      <c r="S1013" s="2"/>
      <c r="T1013" s="2"/>
      <c r="U1013">
        <v>0</v>
      </c>
      <c r="V1013">
        <v>30</v>
      </c>
      <c r="W1013" s="4">
        <v>46056</v>
      </c>
      <c r="X1013" s="4"/>
      <c r="Y1013" s="4">
        <v>46056</v>
      </c>
      <c r="Z1013" s="4">
        <v>46086</v>
      </c>
      <c r="AA1013" s="3" t="s">
        <v>944</v>
      </c>
      <c r="AB1013" s="3" t="s">
        <v>2571</v>
      </c>
      <c r="AC1013" s="2"/>
      <c r="AD1013" s="2" t="s">
        <v>74</v>
      </c>
      <c r="AE1013" s="2" t="s">
        <v>94</v>
      </c>
      <c r="AF1013" s="2"/>
      <c r="AG1013" s="2"/>
      <c r="AH1013" s="2"/>
      <c r="AI1013" s="2"/>
      <c r="AJ1013" s="2" t="s">
        <v>50</v>
      </c>
      <c r="AK1013" s="2" t="s">
        <v>49</v>
      </c>
    </row>
    <row r="1014" spans="1:37" ht="86.4" x14ac:dyDescent="0.3">
      <c r="A1014" s="1">
        <v>1186</v>
      </c>
      <c r="B1014">
        <v>20835</v>
      </c>
      <c r="F1014" s="2" t="s">
        <v>76</v>
      </c>
      <c r="G1014" s="2" t="s">
        <v>72</v>
      </c>
      <c r="H1014" s="2" t="s">
        <v>37</v>
      </c>
      <c r="I1014" s="2" t="s">
        <v>75</v>
      </c>
      <c r="J1014" s="2" t="s">
        <v>138</v>
      </c>
      <c r="K1014" s="2" t="s">
        <v>285</v>
      </c>
      <c r="L1014" s="2" t="s">
        <v>281</v>
      </c>
      <c r="M1014" s="2" t="s">
        <v>288</v>
      </c>
      <c r="N1014" s="3" t="s">
        <v>1336</v>
      </c>
      <c r="O1014" s="2" t="s">
        <v>60</v>
      </c>
      <c r="P1014" s="2" t="s">
        <v>65</v>
      </c>
      <c r="Q1014" s="2"/>
      <c r="R1014" s="2"/>
      <c r="S1014" s="2"/>
      <c r="T1014" s="2"/>
      <c r="U1014">
        <v>0</v>
      </c>
      <c r="V1014">
        <v>30</v>
      </c>
      <c r="W1014" s="4">
        <v>46056</v>
      </c>
      <c r="X1014" s="4"/>
      <c r="Y1014" s="4">
        <v>46056</v>
      </c>
      <c r="Z1014" s="4">
        <v>46086</v>
      </c>
      <c r="AA1014" s="3" t="s">
        <v>944</v>
      </c>
      <c r="AB1014" s="3" t="s">
        <v>2571</v>
      </c>
      <c r="AC1014" s="2"/>
      <c r="AD1014" s="2" t="s">
        <v>74</v>
      </c>
      <c r="AE1014" s="2" t="s">
        <v>94</v>
      </c>
      <c r="AF1014" s="2"/>
      <c r="AG1014" s="2"/>
      <c r="AH1014" s="2"/>
      <c r="AI1014" s="2"/>
      <c r="AJ1014" s="2" t="s">
        <v>50</v>
      </c>
      <c r="AK1014" s="2" t="s">
        <v>49</v>
      </c>
    </row>
    <row r="1015" spans="1:37" ht="86.4" x14ac:dyDescent="0.3">
      <c r="A1015" s="1">
        <v>1187</v>
      </c>
      <c r="B1015">
        <v>20833</v>
      </c>
      <c r="F1015" s="2" t="s">
        <v>76</v>
      </c>
      <c r="G1015" s="2" t="s">
        <v>72</v>
      </c>
      <c r="H1015" s="2" t="s">
        <v>37</v>
      </c>
      <c r="I1015" s="2" t="s">
        <v>75</v>
      </c>
      <c r="J1015" s="2" t="s">
        <v>138</v>
      </c>
      <c r="K1015" s="2" t="s">
        <v>285</v>
      </c>
      <c r="L1015" s="2" t="s">
        <v>283</v>
      </c>
      <c r="M1015" s="2" t="s">
        <v>289</v>
      </c>
      <c r="N1015" s="3" t="s">
        <v>1336</v>
      </c>
      <c r="O1015" s="2" t="s">
        <v>60</v>
      </c>
      <c r="P1015" s="2" t="s">
        <v>65</v>
      </c>
      <c r="Q1015" s="2"/>
      <c r="R1015" s="2"/>
      <c r="S1015" s="2"/>
      <c r="T1015" s="2"/>
      <c r="U1015">
        <v>0</v>
      </c>
      <c r="V1015">
        <v>30</v>
      </c>
      <c r="W1015" s="4">
        <v>46056</v>
      </c>
      <c r="X1015" s="4"/>
      <c r="Y1015" s="4">
        <v>46056</v>
      </c>
      <c r="Z1015" s="4">
        <v>46086</v>
      </c>
      <c r="AA1015" s="3" t="s">
        <v>944</v>
      </c>
      <c r="AB1015" s="3" t="s">
        <v>2571</v>
      </c>
      <c r="AC1015" s="2"/>
      <c r="AD1015" s="2" t="s">
        <v>74</v>
      </c>
      <c r="AE1015" s="2" t="s">
        <v>94</v>
      </c>
      <c r="AF1015" s="2"/>
      <c r="AG1015" s="2"/>
      <c r="AH1015" s="2"/>
      <c r="AI1015" s="2"/>
      <c r="AJ1015" s="2" t="s">
        <v>50</v>
      </c>
      <c r="AK1015" s="2" t="s">
        <v>49</v>
      </c>
    </row>
    <row r="1016" spans="1:37" ht="86.4" x14ac:dyDescent="0.3">
      <c r="A1016" s="1">
        <v>1188</v>
      </c>
      <c r="B1016">
        <v>19930</v>
      </c>
      <c r="F1016" s="2" t="s">
        <v>76</v>
      </c>
      <c r="G1016" s="2" t="s">
        <v>72</v>
      </c>
      <c r="H1016" s="2" t="s">
        <v>37</v>
      </c>
      <c r="I1016" s="2" t="s">
        <v>75</v>
      </c>
      <c r="J1016" s="2" t="s">
        <v>138</v>
      </c>
      <c r="K1016" s="2" t="s">
        <v>285</v>
      </c>
      <c r="L1016" s="2" t="s">
        <v>422</v>
      </c>
      <c r="M1016" s="2" t="s">
        <v>1119</v>
      </c>
      <c r="N1016" s="3" t="s">
        <v>1336</v>
      </c>
      <c r="O1016" s="2" t="s">
        <v>60</v>
      </c>
      <c r="P1016" s="2" t="s">
        <v>65</v>
      </c>
      <c r="Q1016" s="2"/>
      <c r="R1016" s="2"/>
      <c r="S1016" s="2"/>
      <c r="T1016" s="2"/>
      <c r="U1016">
        <v>0</v>
      </c>
      <c r="V1016">
        <v>30</v>
      </c>
      <c r="W1016" s="4">
        <v>46056</v>
      </c>
      <c r="X1016" s="4"/>
      <c r="Y1016" s="4">
        <v>46056</v>
      </c>
      <c r="Z1016" s="4">
        <v>46086</v>
      </c>
      <c r="AA1016" s="3" t="s">
        <v>944</v>
      </c>
      <c r="AB1016" s="3" t="s">
        <v>2572</v>
      </c>
      <c r="AC1016" s="2"/>
      <c r="AD1016" s="2" t="s">
        <v>74</v>
      </c>
      <c r="AE1016" s="2" t="s">
        <v>94</v>
      </c>
      <c r="AF1016" s="2"/>
      <c r="AG1016" s="2"/>
      <c r="AH1016" s="2"/>
      <c r="AI1016" s="2"/>
      <c r="AJ1016" s="2" t="s">
        <v>50</v>
      </c>
      <c r="AK1016" s="2" t="s">
        <v>49</v>
      </c>
    </row>
    <row r="1017" spans="1:37" ht="57.6" x14ac:dyDescent="0.3">
      <c r="A1017" s="1">
        <v>1189</v>
      </c>
      <c r="F1017" s="2" t="s">
        <v>76</v>
      </c>
      <c r="G1017" s="2" t="s">
        <v>212</v>
      </c>
      <c r="H1017" s="2" t="s">
        <v>37</v>
      </c>
      <c r="I1017" s="2" t="s">
        <v>75</v>
      </c>
      <c r="J1017" s="2" t="s">
        <v>138</v>
      </c>
      <c r="K1017" s="2" t="s">
        <v>477</v>
      </c>
      <c r="L1017" s="2" t="s">
        <v>486</v>
      </c>
      <c r="M1017" s="2" t="s">
        <v>487</v>
      </c>
      <c r="N1017" s="3" t="s">
        <v>1506</v>
      </c>
      <c r="O1017" s="2" t="s">
        <v>60</v>
      </c>
      <c r="P1017" s="2" t="s">
        <v>65</v>
      </c>
      <c r="Q1017" s="2"/>
      <c r="R1017" s="2"/>
      <c r="S1017" s="2"/>
      <c r="T1017" s="2"/>
      <c r="U1017">
        <v>0</v>
      </c>
      <c r="V1017">
        <v>30</v>
      </c>
      <c r="W1017" s="4">
        <v>46066</v>
      </c>
      <c r="X1017" s="4"/>
      <c r="Y1017" s="4">
        <v>46009</v>
      </c>
      <c r="Z1017" s="4">
        <v>46070</v>
      </c>
      <c r="AA1017" s="3"/>
      <c r="AB1017" s="3"/>
      <c r="AC1017" s="2"/>
      <c r="AD1017" s="2" t="s">
        <v>95</v>
      </c>
      <c r="AE1017" s="2" t="s">
        <v>95</v>
      </c>
      <c r="AF1017" s="2"/>
      <c r="AG1017" s="2"/>
      <c r="AH1017" s="2"/>
      <c r="AI1017" s="2"/>
      <c r="AJ1017" s="2" t="s">
        <v>50</v>
      </c>
      <c r="AK1017" s="2" t="s">
        <v>49</v>
      </c>
    </row>
    <row r="1018" spans="1:37" ht="57.6" x14ac:dyDescent="0.3">
      <c r="A1018" s="1">
        <v>1190</v>
      </c>
      <c r="F1018" s="2" t="s">
        <v>76</v>
      </c>
      <c r="G1018" s="2" t="s">
        <v>212</v>
      </c>
      <c r="H1018" s="2" t="s">
        <v>37</v>
      </c>
      <c r="I1018" s="2" t="s">
        <v>75</v>
      </c>
      <c r="J1018" s="2" t="s">
        <v>138</v>
      </c>
      <c r="K1018" s="2" t="s">
        <v>477</v>
      </c>
      <c r="L1018" s="2" t="s">
        <v>1507</v>
      </c>
      <c r="M1018" s="2" t="s">
        <v>1508</v>
      </c>
      <c r="N1018" s="3" t="s">
        <v>1506</v>
      </c>
      <c r="O1018" s="2" t="s">
        <v>60</v>
      </c>
      <c r="P1018" s="2" t="s">
        <v>65</v>
      </c>
      <c r="Q1018" s="2"/>
      <c r="R1018" s="2"/>
      <c r="S1018" s="2"/>
      <c r="T1018" s="2"/>
      <c r="U1018">
        <v>0</v>
      </c>
      <c r="V1018">
        <v>30</v>
      </c>
      <c r="W1018" s="4">
        <v>46066</v>
      </c>
      <c r="X1018" s="4"/>
      <c r="Y1018" s="4">
        <v>46009</v>
      </c>
      <c r="Z1018" s="4">
        <v>46070</v>
      </c>
      <c r="AA1018" s="3"/>
      <c r="AB1018" s="3"/>
      <c r="AC1018" s="2"/>
      <c r="AD1018" s="2" t="s">
        <v>95</v>
      </c>
      <c r="AE1018" s="2" t="s">
        <v>95</v>
      </c>
      <c r="AF1018" s="2"/>
      <c r="AG1018" s="2"/>
      <c r="AH1018" s="2"/>
      <c r="AI1018" s="2"/>
      <c r="AJ1018" s="2" t="s">
        <v>50</v>
      </c>
      <c r="AK1018" s="2" t="s">
        <v>49</v>
      </c>
    </row>
    <row r="1019" spans="1:37" ht="72" x14ac:dyDescent="0.3">
      <c r="A1019" s="1">
        <v>1191</v>
      </c>
      <c r="F1019" s="2" t="s">
        <v>76</v>
      </c>
      <c r="G1019" s="2" t="s">
        <v>212</v>
      </c>
      <c r="H1019" s="2" t="s">
        <v>37</v>
      </c>
      <c r="I1019" s="2" t="s">
        <v>75</v>
      </c>
      <c r="J1019" s="2" t="s">
        <v>138</v>
      </c>
      <c r="K1019" s="2" t="s">
        <v>477</v>
      </c>
      <c r="L1019" s="2" t="s">
        <v>437</v>
      </c>
      <c r="M1019" s="2" t="s">
        <v>1509</v>
      </c>
      <c r="N1019" s="3" t="s">
        <v>1423</v>
      </c>
      <c r="O1019" s="2" t="s">
        <v>60</v>
      </c>
      <c r="P1019" s="2" t="s">
        <v>65</v>
      </c>
      <c r="Q1019" s="2"/>
      <c r="R1019" s="2"/>
      <c r="S1019" s="2"/>
      <c r="T1019" s="2"/>
      <c r="U1019">
        <v>0</v>
      </c>
      <c r="V1019">
        <v>30</v>
      </c>
      <c r="W1019" s="4">
        <v>46066</v>
      </c>
      <c r="X1019" s="4"/>
      <c r="Y1019" s="4">
        <v>46009</v>
      </c>
      <c r="Z1019" s="4">
        <v>46070</v>
      </c>
      <c r="AA1019" s="3"/>
      <c r="AB1019" s="3"/>
      <c r="AC1019" s="2"/>
      <c r="AD1019" s="2" t="s">
        <v>95</v>
      </c>
      <c r="AE1019" s="2" t="s">
        <v>95</v>
      </c>
      <c r="AF1019" s="2"/>
      <c r="AG1019" s="2"/>
      <c r="AH1019" s="2"/>
      <c r="AI1019" s="2"/>
      <c r="AJ1019" s="2" t="s">
        <v>50</v>
      </c>
      <c r="AK1019" s="2" t="s">
        <v>49</v>
      </c>
    </row>
    <row r="1020" spans="1:37" ht="57.6" x14ac:dyDescent="0.3">
      <c r="A1020" s="1">
        <v>1192</v>
      </c>
      <c r="F1020" s="2" t="s">
        <v>76</v>
      </c>
      <c r="G1020" s="2" t="s">
        <v>212</v>
      </c>
      <c r="H1020" s="2" t="s">
        <v>37</v>
      </c>
      <c r="I1020" s="2" t="s">
        <v>75</v>
      </c>
      <c r="J1020" s="2" t="s">
        <v>138</v>
      </c>
      <c r="K1020" s="2" t="s">
        <v>477</v>
      </c>
      <c r="L1020" s="2" t="s">
        <v>1394</v>
      </c>
      <c r="M1020" s="2" t="s">
        <v>1510</v>
      </c>
      <c r="N1020" s="3" t="s">
        <v>1426</v>
      </c>
      <c r="O1020" s="2" t="s">
        <v>60</v>
      </c>
      <c r="P1020" s="2" t="s">
        <v>65</v>
      </c>
      <c r="Q1020" s="2"/>
      <c r="R1020" s="2"/>
      <c r="S1020" s="2"/>
      <c r="T1020" s="2"/>
      <c r="U1020">
        <v>0</v>
      </c>
      <c r="V1020">
        <v>30</v>
      </c>
      <c r="W1020" s="4">
        <v>46066</v>
      </c>
      <c r="X1020" s="4"/>
      <c r="Y1020" s="4">
        <v>46009</v>
      </c>
      <c r="Z1020" s="4">
        <v>46070</v>
      </c>
      <c r="AA1020" s="3"/>
      <c r="AB1020" s="3"/>
      <c r="AC1020" s="2"/>
      <c r="AD1020" s="2" t="s">
        <v>95</v>
      </c>
      <c r="AE1020" s="2" t="s">
        <v>95</v>
      </c>
      <c r="AF1020" s="2"/>
      <c r="AG1020" s="2"/>
      <c r="AH1020" s="2"/>
      <c r="AI1020" s="2"/>
      <c r="AJ1020" s="2" t="s">
        <v>50</v>
      </c>
      <c r="AK1020" s="2" t="s">
        <v>49</v>
      </c>
    </row>
    <row r="1021" spans="1:37" ht="57.6" x14ac:dyDescent="0.3">
      <c r="A1021" s="1">
        <v>1193</v>
      </c>
      <c r="B1021">
        <v>18436</v>
      </c>
      <c r="F1021" s="2" t="s">
        <v>76</v>
      </c>
      <c r="G1021" s="2" t="s">
        <v>72</v>
      </c>
      <c r="H1021" s="2" t="s">
        <v>37</v>
      </c>
      <c r="I1021" s="2" t="s">
        <v>75</v>
      </c>
      <c r="J1021" s="2" t="s">
        <v>138</v>
      </c>
      <c r="K1021" s="2" t="s">
        <v>490</v>
      </c>
      <c r="L1021" s="2" t="s">
        <v>143</v>
      </c>
      <c r="M1021" s="2" t="s">
        <v>491</v>
      </c>
      <c r="N1021" s="3" t="s">
        <v>1382</v>
      </c>
      <c r="O1021" s="2" t="s">
        <v>60</v>
      </c>
      <c r="P1021" s="2" t="s">
        <v>65</v>
      </c>
      <c r="Q1021" s="2"/>
      <c r="R1021" s="2"/>
      <c r="S1021" s="2"/>
      <c r="T1021" s="2"/>
      <c r="U1021">
        <v>0</v>
      </c>
      <c r="V1021">
        <v>30</v>
      </c>
      <c r="W1021" s="4">
        <v>46066</v>
      </c>
      <c r="X1021" s="4"/>
      <c r="Y1021" s="4">
        <v>46015</v>
      </c>
      <c r="Z1021" s="4">
        <v>46071</v>
      </c>
      <c r="AA1021" s="3"/>
      <c r="AB1021" s="3" t="s">
        <v>2573</v>
      </c>
      <c r="AC1021" s="2"/>
      <c r="AD1021" s="2" t="s">
        <v>95</v>
      </c>
      <c r="AE1021" s="2" t="s">
        <v>94</v>
      </c>
      <c r="AF1021" s="2"/>
      <c r="AG1021" s="2"/>
      <c r="AH1021" s="2"/>
      <c r="AI1021" s="2"/>
      <c r="AJ1021" s="2" t="s">
        <v>50</v>
      </c>
      <c r="AK1021" s="2" t="s">
        <v>49</v>
      </c>
    </row>
    <row r="1022" spans="1:37" ht="28.8" x14ac:dyDescent="0.3">
      <c r="A1022" s="1">
        <v>1194</v>
      </c>
      <c r="B1022">
        <v>18305</v>
      </c>
      <c r="F1022" s="2" t="s">
        <v>76</v>
      </c>
      <c r="G1022" s="2" t="s">
        <v>78</v>
      </c>
      <c r="H1022" s="2" t="s">
        <v>37</v>
      </c>
      <c r="I1022" s="2" t="s">
        <v>46</v>
      </c>
      <c r="J1022" s="2" t="s">
        <v>320</v>
      </c>
      <c r="K1022" s="2" t="s">
        <v>328</v>
      </c>
      <c r="L1022" s="2" t="s">
        <v>891</v>
      </c>
      <c r="M1022" s="2" t="s">
        <v>892</v>
      </c>
      <c r="N1022" s="3" t="s">
        <v>1511</v>
      </c>
      <c r="O1022" s="2" t="s">
        <v>53</v>
      </c>
      <c r="P1022" s="2" t="s">
        <v>65</v>
      </c>
      <c r="Q1022" s="2"/>
      <c r="R1022" s="2" t="s">
        <v>968</v>
      </c>
      <c r="S1022" s="2" t="s">
        <v>970</v>
      </c>
      <c r="T1022" s="2"/>
      <c r="U1022">
        <v>0</v>
      </c>
      <c r="V1022">
        <v>360</v>
      </c>
      <c r="W1022" s="4">
        <v>46062</v>
      </c>
      <c r="X1022" s="4">
        <v>46072</v>
      </c>
      <c r="Y1022" s="4">
        <v>46072</v>
      </c>
      <c r="Z1022" s="4">
        <v>46432</v>
      </c>
      <c r="AA1022" s="3"/>
      <c r="AB1022" s="3" t="s">
        <v>1512</v>
      </c>
      <c r="AC1022" s="2"/>
      <c r="AD1022" s="2" t="s">
        <v>102</v>
      </c>
      <c r="AE1022" s="2" t="s">
        <v>45</v>
      </c>
      <c r="AF1022" s="2"/>
      <c r="AG1022" s="2"/>
      <c r="AH1022" s="2"/>
      <c r="AI1022" s="2"/>
      <c r="AJ1022" s="2" t="s">
        <v>50</v>
      </c>
      <c r="AK1022" s="2" t="s">
        <v>49</v>
      </c>
    </row>
    <row r="1023" spans="1:37" ht="28.8" x14ac:dyDescent="0.3">
      <c r="A1023" s="1">
        <v>1195</v>
      </c>
      <c r="B1023">
        <v>18306</v>
      </c>
      <c r="F1023" s="2" t="s">
        <v>76</v>
      </c>
      <c r="G1023" s="2" t="s">
        <v>78</v>
      </c>
      <c r="H1023" s="2" t="s">
        <v>37</v>
      </c>
      <c r="I1023" s="2" t="s">
        <v>46</v>
      </c>
      <c r="J1023" s="2" t="s">
        <v>320</v>
      </c>
      <c r="K1023" s="2" t="s">
        <v>328</v>
      </c>
      <c r="L1023" s="2" t="s">
        <v>342</v>
      </c>
      <c r="M1023" s="2" t="s">
        <v>343</v>
      </c>
      <c r="N1023" s="3" t="s">
        <v>1513</v>
      </c>
      <c r="O1023" s="2" t="s">
        <v>53</v>
      </c>
      <c r="P1023" s="2" t="s">
        <v>65</v>
      </c>
      <c r="Q1023" s="2"/>
      <c r="R1023" s="2" t="s">
        <v>740</v>
      </c>
      <c r="S1023" s="2" t="s">
        <v>973</v>
      </c>
      <c r="T1023" s="2"/>
      <c r="U1023">
        <v>0</v>
      </c>
      <c r="V1023">
        <v>360</v>
      </c>
      <c r="W1023" s="4">
        <v>46062</v>
      </c>
      <c r="X1023" s="4">
        <v>46069</v>
      </c>
      <c r="Y1023" s="4">
        <v>46069</v>
      </c>
      <c r="Z1023" s="4">
        <v>46429</v>
      </c>
      <c r="AA1023" s="3"/>
      <c r="AB1023" s="3" t="s">
        <v>1514</v>
      </c>
      <c r="AC1023" s="2"/>
      <c r="AD1023" s="2" t="s">
        <v>102</v>
      </c>
      <c r="AE1023" s="2" t="s">
        <v>117</v>
      </c>
      <c r="AF1023" s="2"/>
      <c r="AG1023" s="2"/>
      <c r="AH1023" s="2"/>
      <c r="AI1023" s="2"/>
      <c r="AJ1023" s="2" t="s">
        <v>50</v>
      </c>
      <c r="AK1023" s="2" t="s">
        <v>49</v>
      </c>
    </row>
    <row r="1024" spans="1:37" ht="86.4" x14ac:dyDescent="0.3">
      <c r="A1024" s="1">
        <v>1196</v>
      </c>
      <c r="B1024">
        <v>20851</v>
      </c>
      <c r="F1024" s="2" t="s">
        <v>76</v>
      </c>
      <c r="G1024" s="2" t="s">
        <v>78</v>
      </c>
      <c r="H1024" s="2" t="s">
        <v>37</v>
      </c>
      <c r="I1024" s="2" t="s">
        <v>75</v>
      </c>
      <c r="J1024" s="2" t="s">
        <v>138</v>
      </c>
      <c r="K1024" s="2" t="s">
        <v>290</v>
      </c>
      <c r="L1024" s="2" t="s">
        <v>281</v>
      </c>
      <c r="M1024" s="2" t="s">
        <v>293</v>
      </c>
      <c r="N1024" s="3" t="s">
        <v>1336</v>
      </c>
      <c r="O1024" s="2" t="s">
        <v>60</v>
      </c>
      <c r="P1024" s="2" t="s">
        <v>65</v>
      </c>
      <c r="Q1024" s="2"/>
      <c r="R1024" s="2"/>
      <c r="S1024" s="2"/>
      <c r="T1024" s="2"/>
      <c r="U1024">
        <v>0</v>
      </c>
      <c r="V1024">
        <v>30</v>
      </c>
      <c r="W1024" s="4">
        <v>46057</v>
      </c>
      <c r="X1024" s="4">
        <v>46183</v>
      </c>
      <c r="Y1024" s="4">
        <v>46183</v>
      </c>
      <c r="Z1024" s="4">
        <v>46213</v>
      </c>
      <c r="AA1024" s="3" t="s">
        <v>944</v>
      </c>
      <c r="AB1024" s="3" t="s">
        <v>2409</v>
      </c>
      <c r="AC1024" s="2"/>
      <c r="AD1024" s="2" t="s">
        <v>74</v>
      </c>
      <c r="AE1024" s="2" t="s">
        <v>95</v>
      </c>
      <c r="AF1024" s="2"/>
      <c r="AG1024" s="2"/>
      <c r="AH1024" s="2"/>
      <c r="AI1024" s="2"/>
      <c r="AJ1024" s="2" t="s">
        <v>50</v>
      </c>
      <c r="AK1024" s="2" t="s">
        <v>49</v>
      </c>
    </row>
    <row r="1025" spans="1:37" ht="86.4" x14ac:dyDescent="0.3">
      <c r="A1025" s="1">
        <v>1197</v>
      </c>
      <c r="B1025">
        <v>20852</v>
      </c>
      <c r="F1025" s="2" t="s">
        <v>76</v>
      </c>
      <c r="G1025" s="2" t="s">
        <v>78</v>
      </c>
      <c r="H1025" s="2" t="s">
        <v>37</v>
      </c>
      <c r="I1025" s="2" t="s">
        <v>75</v>
      </c>
      <c r="J1025" s="2" t="s">
        <v>138</v>
      </c>
      <c r="K1025" s="2" t="s">
        <v>290</v>
      </c>
      <c r="L1025" s="2" t="s">
        <v>283</v>
      </c>
      <c r="M1025" s="2" t="s">
        <v>294</v>
      </c>
      <c r="N1025" s="3" t="s">
        <v>952</v>
      </c>
      <c r="O1025" s="2" t="s">
        <v>60</v>
      </c>
      <c r="P1025" s="2" t="s">
        <v>65</v>
      </c>
      <c r="Q1025" s="2"/>
      <c r="R1025" s="2"/>
      <c r="S1025" s="2"/>
      <c r="T1025" s="2"/>
      <c r="U1025">
        <v>0</v>
      </c>
      <c r="V1025">
        <v>30</v>
      </c>
      <c r="W1025" s="4">
        <v>46057</v>
      </c>
      <c r="X1025" s="4">
        <v>46178</v>
      </c>
      <c r="Y1025" s="4">
        <v>46178</v>
      </c>
      <c r="Z1025" s="4">
        <v>46208</v>
      </c>
      <c r="AA1025" s="3" t="s">
        <v>944</v>
      </c>
      <c r="AB1025" s="3" t="s">
        <v>2409</v>
      </c>
      <c r="AC1025" s="2"/>
      <c r="AD1025" s="2" t="s">
        <v>74</v>
      </c>
      <c r="AE1025" s="2" t="s">
        <v>95</v>
      </c>
      <c r="AF1025" s="2"/>
      <c r="AG1025" s="2"/>
      <c r="AH1025" s="2"/>
      <c r="AI1025" s="2"/>
      <c r="AJ1025" s="2" t="s">
        <v>50</v>
      </c>
      <c r="AK1025" s="2" t="s">
        <v>49</v>
      </c>
    </row>
    <row r="1026" spans="1:37" ht="86.4" x14ac:dyDescent="0.3">
      <c r="A1026" s="1">
        <v>1198</v>
      </c>
      <c r="B1026">
        <v>20853</v>
      </c>
      <c r="F1026" s="2" t="s">
        <v>76</v>
      </c>
      <c r="G1026" s="2" t="s">
        <v>72</v>
      </c>
      <c r="H1026" s="2" t="s">
        <v>37</v>
      </c>
      <c r="I1026" s="2" t="s">
        <v>75</v>
      </c>
      <c r="J1026" s="2" t="s">
        <v>138</v>
      </c>
      <c r="K1026" s="2" t="s">
        <v>290</v>
      </c>
      <c r="L1026" s="2" t="s">
        <v>672</v>
      </c>
      <c r="M1026" s="2" t="s">
        <v>673</v>
      </c>
      <c r="N1026" s="3" t="s">
        <v>952</v>
      </c>
      <c r="O1026" s="2" t="s">
        <v>60</v>
      </c>
      <c r="P1026" s="2" t="s">
        <v>65</v>
      </c>
      <c r="Q1026" s="2"/>
      <c r="R1026" s="2"/>
      <c r="S1026" s="2"/>
      <c r="T1026" s="2"/>
      <c r="U1026">
        <v>0</v>
      </c>
      <c r="V1026">
        <v>30</v>
      </c>
      <c r="W1026" s="4">
        <v>46057</v>
      </c>
      <c r="X1026" s="4"/>
      <c r="Y1026" s="4">
        <v>46057</v>
      </c>
      <c r="Z1026" s="4">
        <v>46087</v>
      </c>
      <c r="AA1026" s="3" t="s">
        <v>944</v>
      </c>
      <c r="AB1026" s="3" t="s">
        <v>2563</v>
      </c>
      <c r="AC1026" s="2"/>
      <c r="AD1026" s="2" t="s">
        <v>74</v>
      </c>
      <c r="AE1026" s="2" t="s">
        <v>94</v>
      </c>
      <c r="AF1026" s="2"/>
      <c r="AG1026" s="2"/>
      <c r="AH1026" s="2"/>
      <c r="AI1026" s="2"/>
      <c r="AJ1026" s="2" t="s">
        <v>50</v>
      </c>
      <c r="AK1026" s="2" t="s">
        <v>49</v>
      </c>
    </row>
    <row r="1027" spans="1:37" ht="57.6" x14ac:dyDescent="0.3">
      <c r="A1027" s="1">
        <v>1199</v>
      </c>
      <c r="B1027">
        <v>18437</v>
      </c>
      <c r="F1027" s="2" t="s">
        <v>76</v>
      </c>
      <c r="G1027" s="2" t="s">
        <v>72</v>
      </c>
      <c r="H1027" s="2" t="s">
        <v>37</v>
      </c>
      <c r="I1027" s="2" t="s">
        <v>75</v>
      </c>
      <c r="J1027" s="2" t="s">
        <v>138</v>
      </c>
      <c r="K1027" s="2" t="s">
        <v>490</v>
      </c>
      <c r="L1027" s="2" t="s">
        <v>83</v>
      </c>
      <c r="M1027" s="2" t="s">
        <v>493</v>
      </c>
      <c r="N1027" s="3" t="s">
        <v>1382</v>
      </c>
      <c r="O1027" s="2" t="s">
        <v>60</v>
      </c>
      <c r="P1027" s="2" t="s">
        <v>65</v>
      </c>
      <c r="Q1027" s="2"/>
      <c r="R1027" s="2"/>
      <c r="S1027" s="2"/>
      <c r="T1027" s="2"/>
      <c r="U1027">
        <v>0</v>
      </c>
      <c r="V1027">
        <v>30</v>
      </c>
      <c r="W1027" s="4">
        <v>46066</v>
      </c>
      <c r="X1027" s="4"/>
      <c r="Y1027" s="4">
        <v>46015</v>
      </c>
      <c r="Z1027" s="4">
        <v>46071</v>
      </c>
      <c r="AA1027" s="3"/>
      <c r="AB1027" s="3" t="s">
        <v>2574</v>
      </c>
      <c r="AC1027" s="2"/>
      <c r="AD1027" s="2" t="s">
        <v>95</v>
      </c>
      <c r="AE1027" s="2" t="s">
        <v>94</v>
      </c>
      <c r="AF1027" s="2"/>
      <c r="AG1027" s="2"/>
      <c r="AH1027" s="2"/>
      <c r="AI1027" s="2"/>
      <c r="AJ1027" s="2" t="s">
        <v>50</v>
      </c>
      <c r="AK1027" s="2" t="s">
        <v>49</v>
      </c>
    </row>
    <row r="1028" spans="1:37" ht="57.6" x14ac:dyDescent="0.3">
      <c r="A1028" s="1">
        <v>1200</v>
      </c>
      <c r="B1028">
        <v>18438</v>
      </c>
      <c r="F1028" s="2" t="s">
        <v>76</v>
      </c>
      <c r="G1028" s="2" t="s">
        <v>72</v>
      </c>
      <c r="H1028" s="2" t="s">
        <v>37</v>
      </c>
      <c r="I1028" s="2" t="s">
        <v>75</v>
      </c>
      <c r="J1028" s="2" t="s">
        <v>138</v>
      </c>
      <c r="K1028" s="2" t="s">
        <v>490</v>
      </c>
      <c r="L1028" s="2" t="s">
        <v>149</v>
      </c>
      <c r="M1028" s="2" t="s">
        <v>494</v>
      </c>
      <c r="N1028" s="3" t="s">
        <v>1382</v>
      </c>
      <c r="O1028" s="2" t="s">
        <v>60</v>
      </c>
      <c r="P1028" s="2" t="s">
        <v>65</v>
      </c>
      <c r="Q1028" s="2"/>
      <c r="R1028" s="2"/>
      <c r="S1028" s="2"/>
      <c r="T1028" s="2"/>
      <c r="U1028">
        <v>0</v>
      </c>
      <c r="V1028">
        <v>30</v>
      </c>
      <c r="W1028" s="4">
        <v>46066</v>
      </c>
      <c r="X1028" s="4"/>
      <c r="Y1028" s="4">
        <v>46015</v>
      </c>
      <c r="Z1028" s="4">
        <v>46071</v>
      </c>
      <c r="AA1028" s="3"/>
      <c r="AB1028" s="3" t="s">
        <v>2574</v>
      </c>
      <c r="AC1028" s="2"/>
      <c r="AD1028" s="2" t="s">
        <v>95</v>
      </c>
      <c r="AE1028" s="2" t="s">
        <v>94</v>
      </c>
      <c r="AF1028" s="2"/>
      <c r="AG1028" s="2"/>
      <c r="AH1028" s="2"/>
      <c r="AI1028" s="2"/>
      <c r="AJ1028" s="2" t="s">
        <v>50</v>
      </c>
      <c r="AK1028" s="2" t="s">
        <v>49</v>
      </c>
    </row>
    <row r="1029" spans="1:37" ht="72" x14ac:dyDescent="0.3">
      <c r="A1029" s="1">
        <v>1201</v>
      </c>
      <c r="B1029">
        <v>18439</v>
      </c>
      <c r="F1029" s="2" t="s">
        <v>76</v>
      </c>
      <c r="G1029" s="2" t="s">
        <v>72</v>
      </c>
      <c r="H1029" s="2" t="s">
        <v>37</v>
      </c>
      <c r="I1029" s="2" t="s">
        <v>75</v>
      </c>
      <c r="J1029" s="2" t="s">
        <v>138</v>
      </c>
      <c r="K1029" s="2" t="s">
        <v>490</v>
      </c>
      <c r="L1029" s="2" t="s">
        <v>67</v>
      </c>
      <c r="M1029" s="2" t="s">
        <v>492</v>
      </c>
      <c r="N1029" s="3" t="s">
        <v>1515</v>
      </c>
      <c r="O1029" s="2" t="s">
        <v>60</v>
      </c>
      <c r="P1029" s="2" t="s">
        <v>65</v>
      </c>
      <c r="Q1029" s="2"/>
      <c r="R1029" s="2"/>
      <c r="S1029" s="2"/>
      <c r="T1029" s="2"/>
      <c r="U1029">
        <v>0</v>
      </c>
      <c r="V1029">
        <v>30</v>
      </c>
      <c r="W1029" s="4">
        <v>46066</v>
      </c>
      <c r="X1029" s="4"/>
      <c r="Y1029" s="4">
        <v>46015</v>
      </c>
      <c r="Z1029" s="4">
        <v>46071</v>
      </c>
      <c r="AA1029" s="3"/>
      <c r="AB1029" s="3" t="s">
        <v>2574</v>
      </c>
      <c r="AC1029" s="2"/>
      <c r="AD1029" s="2" t="s">
        <v>95</v>
      </c>
      <c r="AE1029" s="2" t="s">
        <v>94</v>
      </c>
      <c r="AF1029" s="2"/>
      <c r="AG1029" s="2"/>
      <c r="AH1029" s="2"/>
      <c r="AI1029" s="2"/>
      <c r="AJ1029" s="2" t="s">
        <v>50</v>
      </c>
      <c r="AK1029" s="2" t="s">
        <v>49</v>
      </c>
    </row>
    <row r="1030" spans="1:37" ht="86.4" x14ac:dyDescent="0.3">
      <c r="A1030" s="1">
        <v>1202</v>
      </c>
      <c r="B1030">
        <v>20867</v>
      </c>
      <c r="F1030" s="2" t="s">
        <v>76</v>
      </c>
      <c r="G1030" s="2" t="s">
        <v>78</v>
      </c>
      <c r="H1030" s="2" t="s">
        <v>37</v>
      </c>
      <c r="I1030" s="2" t="s">
        <v>75</v>
      </c>
      <c r="J1030" s="2" t="s">
        <v>138</v>
      </c>
      <c r="K1030" s="2" t="s">
        <v>295</v>
      </c>
      <c r="L1030" s="2" t="s">
        <v>278</v>
      </c>
      <c r="M1030" s="2" t="s">
        <v>297</v>
      </c>
      <c r="N1030" s="3" t="s">
        <v>952</v>
      </c>
      <c r="O1030" s="2" t="s">
        <v>60</v>
      </c>
      <c r="P1030" s="2" t="s">
        <v>65</v>
      </c>
      <c r="Q1030" s="2"/>
      <c r="R1030" s="2"/>
      <c r="S1030" s="2"/>
      <c r="T1030" s="2"/>
      <c r="U1030">
        <v>0</v>
      </c>
      <c r="V1030">
        <v>30</v>
      </c>
      <c r="W1030" s="4">
        <v>46058</v>
      </c>
      <c r="X1030" s="4">
        <v>46183</v>
      </c>
      <c r="Y1030" s="4">
        <v>46183</v>
      </c>
      <c r="Z1030" s="4">
        <v>46213</v>
      </c>
      <c r="AA1030" s="3" t="s">
        <v>944</v>
      </c>
      <c r="AB1030" s="3" t="s">
        <v>2409</v>
      </c>
      <c r="AC1030" s="2"/>
      <c r="AD1030" s="2" t="s">
        <v>74</v>
      </c>
      <c r="AE1030" s="2" t="s">
        <v>94</v>
      </c>
      <c r="AF1030" s="2"/>
      <c r="AG1030" s="2"/>
      <c r="AH1030" s="2"/>
      <c r="AI1030" s="2"/>
      <c r="AJ1030" s="2" t="s">
        <v>50</v>
      </c>
      <c r="AK1030" s="2" t="s">
        <v>49</v>
      </c>
    </row>
    <row r="1031" spans="1:37" ht="72" x14ac:dyDescent="0.3">
      <c r="A1031" s="1">
        <v>1204</v>
      </c>
      <c r="B1031">
        <v>18440</v>
      </c>
      <c r="F1031" s="2" t="s">
        <v>76</v>
      </c>
      <c r="G1031" s="2" t="s">
        <v>72</v>
      </c>
      <c r="H1031" s="2" t="s">
        <v>37</v>
      </c>
      <c r="I1031" s="2" t="s">
        <v>75</v>
      </c>
      <c r="J1031" s="2" t="s">
        <v>138</v>
      </c>
      <c r="K1031" s="2" t="s">
        <v>490</v>
      </c>
      <c r="L1031" s="2" t="s">
        <v>170</v>
      </c>
      <c r="M1031" s="2" t="s">
        <v>495</v>
      </c>
      <c r="N1031" s="3" t="s">
        <v>1516</v>
      </c>
      <c r="O1031" s="2" t="s">
        <v>60</v>
      </c>
      <c r="P1031" s="2" t="s">
        <v>65</v>
      </c>
      <c r="Q1031" s="2"/>
      <c r="R1031" s="2"/>
      <c r="S1031" s="2"/>
      <c r="T1031" s="2"/>
      <c r="U1031">
        <v>0</v>
      </c>
      <c r="V1031">
        <v>30</v>
      </c>
      <c r="W1031" s="4">
        <v>46066</v>
      </c>
      <c r="X1031" s="4"/>
      <c r="Y1031" s="4">
        <v>46015</v>
      </c>
      <c r="Z1031" s="4">
        <v>46071</v>
      </c>
      <c r="AA1031" s="3"/>
      <c r="AB1031" s="3" t="s">
        <v>2574</v>
      </c>
      <c r="AC1031" s="2"/>
      <c r="AD1031" s="2" t="s">
        <v>95</v>
      </c>
      <c r="AE1031" s="2" t="s">
        <v>94</v>
      </c>
      <c r="AF1031" s="2"/>
      <c r="AG1031" s="2"/>
      <c r="AH1031" s="2"/>
      <c r="AI1031" s="2"/>
      <c r="AJ1031" s="2" t="s">
        <v>50</v>
      </c>
      <c r="AK1031" s="2" t="s">
        <v>49</v>
      </c>
    </row>
    <row r="1032" spans="1:37" ht="43.2" x14ac:dyDescent="0.3">
      <c r="A1032" s="1">
        <v>1205</v>
      </c>
      <c r="B1032">
        <v>18441</v>
      </c>
      <c r="F1032" s="2" t="s">
        <v>76</v>
      </c>
      <c r="G1032" s="2" t="s">
        <v>72</v>
      </c>
      <c r="H1032" s="2" t="s">
        <v>37</v>
      </c>
      <c r="I1032" s="2" t="s">
        <v>75</v>
      </c>
      <c r="J1032" s="2" t="s">
        <v>138</v>
      </c>
      <c r="K1032" s="2" t="s">
        <v>490</v>
      </c>
      <c r="L1032" s="2" t="s">
        <v>496</v>
      </c>
      <c r="M1032" s="2" t="s">
        <v>497</v>
      </c>
      <c r="N1032" s="3" t="s">
        <v>1473</v>
      </c>
      <c r="O1032" s="2" t="s">
        <v>60</v>
      </c>
      <c r="P1032" s="2" t="s">
        <v>65</v>
      </c>
      <c r="Q1032" s="2"/>
      <c r="R1032" s="2"/>
      <c r="S1032" s="2"/>
      <c r="T1032" s="2"/>
      <c r="U1032">
        <v>0</v>
      </c>
      <c r="V1032">
        <v>30</v>
      </c>
      <c r="W1032" s="4">
        <v>46066</v>
      </c>
      <c r="X1032" s="4"/>
      <c r="Y1032" s="4">
        <v>46015</v>
      </c>
      <c r="Z1032" s="4">
        <v>46071</v>
      </c>
      <c r="AA1032" s="3"/>
      <c r="AB1032" s="3" t="s">
        <v>2575</v>
      </c>
      <c r="AC1032" s="2"/>
      <c r="AD1032" s="2" t="s">
        <v>95</v>
      </c>
      <c r="AE1032" s="2" t="s">
        <v>94</v>
      </c>
      <c r="AF1032" s="2"/>
      <c r="AG1032" s="2"/>
      <c r="AH1032" s="2"/>
      <c r="AI1032" s="2"/>
      <c r="AJ1032" s="2" t="s">
        <v>50</v>
      </c>
      <c r="AK1032" s="2" t="s">
        <v>49</v>
      </c>
    </row>
    <row r="1033" spans="1:37" ht="86.4" x14ac:dyDescent="0.3">
      <c r="A1033" s="1">
        <v>1206</v>
      </c>
      <c r="B1033">
        <v>20865</v>
      </c>
      <c r="F1033" s="2" t="s">
        <v>76</v>
      </c>
      <c r="G1033" s="2" t="s">
        <v>78</v>
      </c>
      <c r="H1033" s="2" t="s">
        <v>37</v>
      </c>
      <c r="I1033" s="2" t="s">
        <v>75</v>
      </c>
      <c r="J1033" s="2" t="s">
        <v>138</v>
      </c>
      <c r="K1033" s="2" t="s">
        <v>295</v>
      </c>
      <c r="L1033" s="2" t="s">
        <v>281</v>
      </c>
      <c r="M1033" s="2" t="s">
        <v>298</v>
      </c>
      <c r="N1033" s="3" t="s">
        <v>943</v>
      </c>
      <c r="O1033" s="2" t="s">
        <v>60</v>
      </c>
      <c r="P1033" s="2" t="s">
        <v>65</v>
      </c>
      <c r="Q1033" s="2"/>
      <c r="R1033" s="2"/>
      <c r="S1033" s="2"/>
      <c r="T1033" s="2"/>
      <c r="U1033">
        <v>0</v>
      </c>
      <c r="V1033">
        <v>30</v>
      </c>
      <c r="W1033" s="4">
        <v>46058</v>
      </c>
      <c r="X1033" s="4">
        <v>46183</v>
      </c>
      <c r="Y1033" s="4">
        <v>46183</v>
      </c>
      <c r="Z1033" s="4">
        <v>46213</v>
      </c>
      <c r="AA1033" s="3" t="s">
        <v>944</v>
      </c>
      <c r="AB1033" s="3" t="s">
        <v>2409</v>
      </c>
      <c r="AC1033" s="2"/>
      <c r="AD1033" s="2" t="s">
        <v>74</v>
      </c>
      <c r="AE1033" s="2" t="s">
        <v>95</v>
      </c>
      <c r="AF1033" s="2"/>
      <c r="AG1033" s="2"/>
      <c r="AH1033" s="2"/>
      <c r="AI1033" s="2"/>
      <c r="AJ1033" s="2" t="s">
        <v>50</v>
      </c>
      <c r="AK1033" s="2" t="s">
        <v>49</v>
      </c>
    </row>
    <row r="1034" spans="1:37" ht="57.6" x14ac:dyDescent="0.3">
      <c r="A1034" s="1">
        <v>1207</v>
      </c>
      <c r="B1034">
        <v>18442</v>
      </c>
      <c r="F1034" s="2" t="s">
        <v>76</v>
      </c>
      <c r="G1034" s="2" t="s">
        <v>72</v>
      </c>
      <c r="H1034" s="2" t="s">
        <v>37</v>
      </c>
      <c r="I1034" s="2" t="s">
        <v>75</v>
      </c>
      <c r="J1034" s="2" t="s">
        <v>138</v>
      </c>
      <c r="K1034" s="2" t="s">
        <v>490</v>
      </c>
      <c r="L1034" s="2" t="s">
        <v>1517</v>
      </c>
      <c r="M1034" s="2" t="s">
        <v>1518</v>
      </c>
      <c r="N1034" s="3" t="s">
        <v>1519</v>
      </c>
      <c r="O1034" s="2" t="s">
        <v>60</v>
      </c>
      <c r="P1034" s="2" t="s">
        <v>65</v>
      </c>
      <c r="Q1034" s="2"/>
      <c r="R1034" s="2"/>
      <c r="S1034" s="2"/>
      <c r="T1034" s="2"/>
      <c r="U1034">
        <v>0</v>
      </c>
      <c r="V1034">
        <v>30</v>
      </c>
      <c r="W1034" s="4">
        <v>46066</v>
      </c>
      <c r="X1034" s="4"/>
      <c r="Y1034" s="4">
        <v>46015</v>
      </c>
      <c r="Z1034" s="4">
        <v>46071</v>
      </c>
      <c r="AA1034" s="3"/>
      <c r="AB1034" s="3" t="s">
        <v>2575</v>
      </c>
      <c r="AC1034" s="2"/>
      <c r="AD1034" s="2" t="s">
        <v>95</v>
      </c>
      <c r="AE1034" s="2" t="s">
        <v>94</v>
      </c>
      <c r="AF1034" s="2"/>
      <c r="AG1034" s="2"/>
      <c r="AH1034" s="2"/>
      <c r="AI1034" s="2"/>
      <c r="AJ1034" s="2" t="s">
        <v>50</v>
      </c>
      <c r="AK1034" s="2" t="s">
        <v>49</v>
      </c>
    </row>
    <row r="1035" spans="1:37" ht="86.4" x14ac:dyDescent="0.3">
      <c r="A1035" s="1">
        <v>1208</v>
      </c>
      <c r="B1035">
        <v>20868</v>
      </c>
      <c r="F1035" s="2" t="s">
        <v>76</v>
      </c>
      <c r="G1035" s="2" t="s">
        <v>78</v>
      </c>
      <c r="H1035" s="2" t="s">
        <v>37</v>
      </c>
      <c r="I1035" s="2" t="s">
        <v>75</v>
      </c>
      <c r="J1035" s="2" t="s">
        <v>138</v>
      </c>
      <c r="K1035" s="2" t="s">
        <v>295</v>
      </c>
      <c r="L1035" s="2" t="s">
        <v>283</v>
      </c>
      <c r="M1035" s="2" t="s">
        <v>299</v>
      </c>
      <c r="N1035" s="3" t="s">
        <v>943</v>
      </c>
      <c r="O1035" s="2" t="s">
        <v>60</v>
      </c>
      <c r="P1035" s="2" t="s">
        <v>65</v>
      </c>
      <c r="Q1035" s="2"/>
      <c r="R1035" s="2"/>
      <c r="S1035" s="2"/>
      <c r="T1035" s="2"/>
      <c r="U1035">
        <v>0</v>
      </c>
      <c r="V1035">
        <v>30</v>
      </c>
      <c r="W1035" s="4">
        <v>46058</v>
      </c>
      <c r="X1035" s="4">
        <v>46183</v>
      </c>
      <c r="Y1035" s="4">
        <v>46183</v>
      </c>
      <c r="Z1035" s="4">
        <v>46213</v>
      </c>
      <c r="AA1035" s="3" t="s">
        <v>944</v>
      </c>
      <c r="AB1035" s="3" t="s">
        <v>2409</v>
      </c>
      <c r="AC1035" s="2"/>
      <c r="AD1035" s="2" t="s">
        <v>74</v>
      </c>
      <c r="AE1035" s="2" t="s">
        <v>95</v>
      </c>
      <c r="AF1035" s="2"/>
      <c r="AG1035" s="2"/>
      <c r="AH1035" s="2"/>
      <c r="AI1035" s="2"/>
      <c r="AJ1035" s="2" t="s">
        <v>50</v>
      </c>
      <c r="AK1035" s="2" t="s">
        <v>49</v>
      </c>
    </row>
    <row r="1036" spans="1:37" ht="86.4" x14ac:dyDescent="0.3">
      <c r="A1036" s="1">
        <v>1209</v>
      </c>
      <c r="B1036">
        <v>18444</v>
      </c>
      <c r="F1036" s="2" t="s">
        <v>76</v>
      </c>
      <c r="G1036" s="2" t="s">
        <v>72</v>
      </c>
      <c r="H1036" s="2" t="s">
        <v>37</v>
      </c>
      <c r="I1036" s="2" t="s">
        <v>75</v>
      </c>
      <c r="J1036" s="2" t="s">
        <v>138</v>
      </c>
      <c r="K1036" s="2" t="s">
        <v>490</v>
      </c>
      <c r="L1036" s="2" t="s">
        <v>1520</v>
      </c>
      <c r="M1036" s="2" t="s">
        <v>1521</v>
      </c>
      <c r="N1036" s="3" t="s">
        <v>1522</v>
      </c>
      <c r="O1036" s="2" t="s">
        <v>60</v>
      </c>
      <c r="P1036" s="2" t="s">
        <v>65</v>
      </c>
      <c r="Q1036" s="2"/>
      <c r="R1036" s="2"/>
      <c r="S1036" s="2"/>
      <c r="T1036" s="2"/>
      <c r="U1036">
        <v>0</v>
      </c>
      <c r="V1036">
        <v>30</v>
      </c>
      <c r="W1036" s="4">
        <v>46066</v>
      </c>
      <c r="X1036" s="4"/>
      <c r="Y1036" s="4">
        <v>46015</v>
      </c>
      <c r="Z1036" s="4">
        <v>46071</v>
      </c>
      <c r="AA1036" s="3"/>
      <c r="AB1036" s="3" t="s">
        <v>2575</v>
      </c>
      <c r="AC1036" s="2"/>
      <c r="AD1036" s="2" t="s">
        <v>95</v>
      </c>
      <c r="AE1036" s="2" t="s">
        <v>94</v>
      </c>
      <c r="AF1036" s="2"/>
      <c r="AG1036" s="2"/>
      <c r="AH1036" s="2"/>
      <c r="AI1036" s="2"/>
      <c r="AJ1036" s="2" t="s">
        <v>50</v>
      </c>
      <c r="AK1036" s="2" t="s">
        <v>49</v>
      </c>
    </row>
    <row r="1037" spans="1:37" ht="72" x14ac:dyDescent="0.3">
      <c r="A1037" s="1">
        <v>1210</v>
      </c>
      <c r="B1037">
        <v>18543</v>
      </c>
      <c r="F1037" s="2" t="s">
        <v>76</v>
      </c>
      <c r="G1037" s="2" t="s">
        <v>72</v>
      </c>
      <c r="H1037" s="2" t="s">
        <v>37</v>
      </c>
      <c r="I1037" s="2" t="s">
        <v>75</v>
      </c>
      <c r="J1037" s="2" t="s">
        <v>138</v>
      </c>
      <c r="K1037" s="2" t="s">
        <v>490</v>
      </c>
      <c r="L1037" s="2" t="s">
        <v>1523</v>
      </c>
      <c r="M1037" s="2" t="s">
        <v>1524</v>
      </c>
      <c r="N1037" s="3" t="s">
        <v>1525</v>
      </c>
      <c r="O1037" s="2" t="s">
        <v>60</v>
      </c>
      <c r="P1037" s="2" t="s">
        <v>65</v>
      </c>
      <c r="Q1037" s="2"/>
      <c r="R1037" s="2"/>
      <c r="S1037" s="2"/>
      <c r="T1037" s="2"/>
      <c r="U1037">
        <v>0</v>
      </c>
      <c r="V1037">
        <v>30</v>
      </c>
      <c r="W1037" s="4">
        <v>46066</v>
      </c>
      <c r="X1037" s="4">
        <v>46076</v>
      </c>
      <c r="Y1037" s="4">
        <v>46076</v>
      </c>
      <c r="Z1037" s="4">
        <v>46106</v>
      </c>
      <c r="AA1037" s="3"/>
      <c r="AB1037" s="3" t="s">
        <v>2576</v>
      </c>
      <c r="AC1037" s="2"/>
      <c r="AD1037" s="2" t="s">
        <v>95</v>
      </c>
      <c r="AE1037" s="2" t="s">
        <v>95</v>
      </c>
      <c r="AF1037" s="2"/>
      <c r="AG1037" s="2"/>
      <c r="AH1037" s="2"/>
      <c r="AI1037" s="2"/>
      <c r="AJ1037" s="2" t="s">
        <v>50</v>
      </c>
      <c r="AK1037" s="2" t="s">
        <v>49</v>
      </c>
    </row>
    <row r="1038" spans="1:37" ht="72" x14ac:dyDescent="0.3">
      <c r="A1038" s="1">
        <v>1211</v>
      </c>
      <c r="B1038">
        <v>18445</v>
      </c>
      <c r="F1038" s="2" t="s">
        <v>76</v>
      </c>
      <c r="G1038" s="2" t="s">
        <v>72</v>
      </c>
      <c r="H1038" s="2" t="s">
        <v>37</v>
      </c>
      <c r="I1038" s="2" t="s">
        <v>75</v>
      </c>
      <c r="J1038" s="2" t="s">
        <v>138</v>
      </c>
      <c r="K1038" s="2" t="s">
        <v>490</v>
      </c>
      <c r="L1038" s="2" t="s">
        <v>605</v>
      </c>
      <c r="M1038" s="2" t="s">
        <v>1527</v>
      </c>
      <c r="N1038" s="3" t="s">
        <v>1525</v>
      </c>
      <c r="O1038" s="2" t="s">
        <v>60</v>
      </c>
      <c r="P1038" s="2" t="s">
        <v>65</v>
      </c>
      <c r="Q1038" s="2"/>
      <c r="R1038" s="2"/>
      <c r="S1038" s="2"/>
      <c r="T1038" s="2"/>
      <c r="U1038">
        <v>0</v>
      </c>
      <c r="V1038">
        <v>30</v>
      </c>
      <c r="W1038" s="4">
        <v>46066</v>
      </c>
      <c r="X1038" s="4"/>
      <c r="Y1038" s="4">
        <v>46015</v>
      </c>
      <c r="Z1038" s="4">
        <v>46071</v>
      </c>
      <c r="AA1038" s="3"/>
      <c r="AB1038" s="3" t="s">
        <v>2575</v>
      </c>
      <c r="AC1038" s="2"/>
      <c r="AD1038" s="2" t="s">
        <v>95</v>
      </c>
      <c r="AE1038" s="2" t="s">
        <v>94</v>
      </c>
      <c r="AF1038" s="2"/>
      <c r="AG1038" s="2"/>
      <c r="AH1038" s="2"/>
      <c r="AI1038" s="2"/>
      <c r="AJ1038" s="2" t="s">
        <v>50</v>
      </c>
      <c r="AK1038" s="2" t="s">
        <v>49</v>
      </c>
    </row>
    <row r="1039" spans="1:37" ht="57.6" x14ac:dyDescent="0.3">
      <c r="A1039" s="1">
        <v>1212</v>
      </c>
      <c r="B1039">
        <v>18446</v>
      </c>
      <c r="F1039" s="2" t="s">
        <v>76</v>
      </c>
      <c r="G1039" s="2" t="s">
        <v>78</v>
      </c>
      <c r="H1039" s="2" t="s">
        <v>37</v>
      </c>
      <c r="I1039" s="2" t="s">
        <v>75</v>
      </c>
      <c r="J1039" s="2" t="s">
        <v>138</v>
      </c>
      <c r="K1039" s="2" t="s">
        <v>490</v>
      </c>
      <c r="L1039" s="2" t="s">
        <v>499</v>
      </c>
      <c r="M1039" s="2" t="s">
        <v>500</v>
      </c>
      <c r="N1039" s="3" t="s">
        <v>1506</v>
      </c>
      <c r="O1039" s="2" t="s">
        <v>60</v>
      </c>
      <c r="P1039" s="2" t="s">
        <v>65</v>
      </c>
      <c r="Q1039" s="2"/>
      <c r="R1039" s="2"/>
      <c r="S1039" s="2"/>
      <c r="T1039" s="2"/>
      <c r="U1039">
        <v>0</v>
      </c>
      <c r="V1039">
        <v>30</v>
      </c>
      <c r="W1039" s="4">
        <v>46066</v>
      </c>
      <c r="X1039" s="4">
        <v>46090</v>
      </c>
      <c r="Y1039" s="4">
        <v>46090</v>
      </c>
      <c r="Z1039" s="4">
        <v>46120</v>
      </c>
      <c r="AA1039" s="3"/>
      <c r="AB1039" s="3" t="s">
        <v>1757</v>
      </c>
      <c r="AC1039" s="2"/>
      <c r="AD1039" s="2" t="s">
        <v>95</v>
      </c>
      <c r="AE1039" s="2" t="s">
        <v>74</v>
      </c>
      <c r="AF1039" s="2"/>
      <c r="AG1039" s="2"/>
      <c r="AH1039" s="2"/>
      <c r="AI1039" s="2"/>
      <c r="AJ1039" s="2" t="s">
        <v>50</v>
      </c>
      <c r="AK1039" s="2" t="s">
        <v>49</v>
      </c>
    </row>
    <row r="1040" spans="1:37" ht="86.4" x14ac:dyDescent="0.3">
      <c r="A1040" s="1">
        <v>1213</v>
      </c>
      <c r="B1040">
        <v>20869</v>
      </c>
      <c r="F1040" s="2" t="s">
        <v>76</v>
      </c>
      <c r="G1040" s="2" t="s">
        <v>78</v>
      </c>
      <c r="H1040" s="2" t="s">
        <v>37</v>
      </c>
      <c r="I1040" s="2" t="s">
        <v>75</v>
      </c>
      <c r="J1040" s="2" t="s">
        <v>138</v>
      </c>
      <c r="K1040" s="2" t="s">
        <v>295</v>
      </c>
      <c r="L1040" s="2" t="s">
        <v>422</v>
      </c>
      <c r="M1040" s="2" t="s">
        <v>677</v>
      </c>
      <c r="N1040" s="3" t="s">
        <v>943</v>
      </c>
      <c r="O1040" s="2" t="s">
        <v>60</v>
      </c>
      <c r="P1040" s="2" t="s">
        <v>65</v>
      </c>
      <c r="Q1040" s="2"/>
      <c r="R1040" s="2"/>
      <c r="S1040" s="2"/>
      <c r="T1040" s="2"/>
      <c r="U1040">
        <v>0</v>
      </c>
      <c r="V1040">
        <v>30</v>
      </c>
      <c r="W1040" s="4">
        <v>46058</v>
      </c>
      <c r="X1040" s="4">
        <v>46183</v>
      </c>
      <c r="Y1040" s="4">
        <v>46183</v>
      </c>
      <c r="Z1040" s="4">
        <v>46213</v>
      </c>
      <c r="AA1040" s="3" t="s">
        <v>944</v>
      </c>
      <c r="AB1040" s="3" t="s">
        <v>2409</v>
      </c>
      <c r="AC1040" s="2"/>
      <c r="AD1040" s="2" t="s">
        <v>74</v>
      </c>
      <c r="AE1040" s="2" t="s">
        <v>95</v>
      </c>
      <c r="AF1040" s="2"/>
      <c r="AG1040" s="2"/>
      <c r="AH1040" s="2"/>
      <c r="AI1040" s="2"/>
      <c r="AJ1040" s="2" t="s">
        <v>50</v>
      </c>
      <c r="AK1040" s="2" t="s">
        <v>49</v>
      </c>
    </row>
    <row r="1041" spans="1:37" ht="72" x14ac:dyDescent="0.3">
      <c r="A1041" s="1">
        <v>1214</v>
      </c>
      <c r="B1041">
        <v>18447</v>
      </c>
      <c r="F1041" s="2" t="s">
        <v>76</v>
      </c>
      <c r="G1041" s="2" t="s">
        <v>78</v>
      </c>
      <c r="H1041" s="2" t="s">
        <v>37</v>
      </c>
      <c r="I1041" s="2" t="s">
        <v>75</v>
      </c>
      <c r="J1041" s="2" t="s">
        <v>138</v>
      </c>
      <c r="K1041" s="2" t="s">
        <v>490</v>
      </c>
      <c r="L1041" s="2" t="s">
        <v>1528</v>
      </c>
      <c r="M1041" s="2" t="s">
        <v>1529</v>
      </c>
      <c r="N1041" s="3" t="s">
        <v>1423</v>
      </c>
      <c r="O1041" s="2" t="s">
        <v>60</v>
      </c>
      <c r="P1041" s="2" t="s">
        <v>65</v>
      </c>
      <c r="Q1041" s="2"/>
      <c r="R1041" s="2"/>
      <c r="S1041" s="2"/>
      <c r="T1041" s="2"/>
      <c r="U1041">
        <v>0</v>
      </c>
      <c r="V1041">
        <v>30</v>
      </c>
      <c r="W1041" s="4">
        <v>46066</v>
      </c>
      <c r="X1041" s="4">
        <v>46090</v>
      </c>
      <c r="Y1041" s="4">
        <v>46090</v>
      </c>
      <c r="Z1041" s="4">
        <v>46120</v>
      </c>
      <c r="AA1041" s="3"/>
      <c r="AB1041" s="3" t="s">
        <v>1757</v>
      </c>
      <c r="AC1041" s="2"/>
      <c r="AD1041" s="2" t="s">
        <v>95</v>
      </c>
      <c r="AE1041" s="2" t="s">
        <v>74</v>
      </c>
      <c r="AF1041" s="2"/>
      <c r="AG1041" s="2"/>
      <c r="AH1041" s="2"/>
      <c r="AI1041" s="2"/>
      <c r="AJ1041" s="2" t="s">
        <v>50</v>
      </c>
      <c r="AK1041" s="2" t="s">
        <v>49</v>
      </c>
    </row>
    <row r="1042" spans="1:37" ht="57.6" x14ac:dyDescent="0.3">
      <c r="A1042" s="1">
        <v>1215</v>
      </c>
      <c r="B1042">
        <v>18448</v>
      </c>
      <c r="F1042" s="2" t="s">
        <v>76</v>
      </c>
      <c r="G1042" s="2" t="s">
        <v>78</v>
      </c>
      <c r="H1042" s="2" t="s">
        <v>37</v>
      </c>
      <c r="I1042" s="2" t="s">
        <v>75</v>
      </c>
      <c r="J1042" s="2" t="s">
        <v>138</v>
      </c>
      <c r="K1042" s="2" t="s">
        <v>490</v>
      </c>
      <c r="L1042" s="2" t="s">
        <v>1394</v>
      </c>
      <c r="M1042" s="2" t="s">
        <v>1530</v>
      </c>
      <c r="N1042" s="3" t="s">
        <v>1426</v>
      </c>
      <c r="O1042" s="2" t="s">
        <v>60</v>
      </c>
      <c r="P1042" s="2" t="s">
        <v>65</v>
      </c>
      <c r="Q1042" s="2"/>
      <c r="R1042" s="2"/>
      <c r="S1042" s="2"/>
      <c r="T1042" s="2"/>
      <c r="U1042">
        <v>0</v>
      </c>
      <c r="V1042">
        <v>30</v>
      </c>
      <c r="W1042" s="4">
        <v>46066</v>
      </c>
      <c r="X1042" s="4">
        <v>46090</v>
      </c>
      <c r="Y1042" s="4">
        <v>46090</v>
      </c>
      <c r="Z1042" s="4">
        <v>46120</v>
      </c>
      <c r="AA1042" s="3"/>
      <c r="AB1042" s="3" t="s">
        <v>1757</v>
      </c>
      <c r="AC1042" s="2"/>
      <c r="AD1042" s="2" t="s">
        <v>95</v>
      </c>
      <c r="AE1042" s="2" t="s">
        <v>74</v>
      </c>
      <c r="AF1042" s="2"/>
      <c r="AG1042" s="2"/>
      <c r="AH1042" s="2"/>
      <c r="AI1042" s="2"/>
      <c r="AJ1042" s="2" t="s">
        <v>50</v>
      </c>
      <c r="AK1042" s="2" t="s">
        <v>49</v>
      </c>
    </row>
    <row r="1043" spans="1:37" ht="28.8" x14ac:dyDescent="0.3">
      <c r="A1043" s="1">
        <v>1216</v>
      </c>
      <c r="B1043">
        <v>18309</v>
      </c>
      <c r="F1043" s="2" t="s">
        <v>76</v>
      </c>
      <c r="G1043" s="2" t="s">
        <v>78</v>
      </c>
      <c r="H1043" s="2" t="s">
        <v>37</v>
      </c>
      <c r="I1043" s="2" t="s">
        <v>46</v>
      </c>
      <c r="J1043" s="2" t="s">
        <v>442</v>
      </c>
      <c r="K1043" s="2" t="s">
        <v>344</v>
      </c>
      <c r="L1043" s="2" t="s">
        <v>1034</v>
      </c>
      <c r="M1043" s="2" t="s">
        <v>1035</v>
      </c>
      <c r="N1043" s="3" t="s">
        <v>1531</v>
      </c>
      <c r="O1043" s="2" t="s">
        <v>174</v>
      </c>
      <c r="P1043" s="2" t="s">
        <v>65</v>
      </c>
      <c r="Q1043" s="2"/>
      <c r="R1043" s="2"/>
      <c r="S1043" s="2"/>
      <c r="T1043" s="2"/>
      <c r="U1043">
        <v>0</v>
      </c>
      <c r="V1043">
        <v>360</v>
      </c>
      <c r="W1043" s="4">
        <v>46063</v>
      </c>
      <c r="X1043" s="4">
        <v>46072</v>
      </c>
      <c r="Y1043" s="4">
        <v>46072</v>
      </c>
      <c r="Z1043" s="4">
        <v>46432</v>
      </c>
      <c r="AA1043" s="3"/>
      <c r="AB1043" s="3" t="s">
        <v>1512</v>
      </c>
      <c r="AC1043" s="2"/>
      <c r="AD1043" s="2" t="s">
        <v>102</v>
      </c>
      <c r="AE1043" s="2" t="s">
        <v>45</v>
      </c>
      <c r="AF1043" s="2"/>
      <c r="AG1043" s="2"/>
      <c r="AH1043" s="2"/>
      <c r="AI1043" s="2"/>
      <c r="AJ1043" s="2" t="s">
        <v>50</v>
      </c>
      <c r="AK1043" s="2" t="s">
        <v>49</v>
      </c>
    </row>
    <row r="1044" spans="1:37" ht="57.6" x14ac:dyDescent="0.3">
      <c r="A1044" s="1">
        <v>1217</v>
      </c>
      <c r="B1044">
        <v>18530</v>
      </c>
      <c r="F1044" s="2" t="s">
        <v>76</v>
      </c>
      <c r="G1044" s="2" t="s">
        <v>78</v>
      </c>
      <c r="H1044" s="2" t="s">
        <v>37</v>
      </c>
      <c r="I1044" s="2" t="s">
        <v>75</v>
      </c>
      <c r="J1044" s="2" t="s">
        <v>138</v>
      </c>
      <c r="K1044" s="2" t="s">
        <v>503</v>
      </c>
      <c r="L1044" s="2" t="s">
        <v>1394</v>
      </c>
      <c r="M1044" s="2" t="s">
        <v>1532</v>
      </c>
      <c r="N1044" s="3" t="s">
        <v>1426</v>
      </c>
      <c r="O1044" s="2" t="s">
        <v>60</v>
      </c>
      <c r="P1044" s="2" t="s">
        <v>65</v>
      </c>
      <c r="Q1044" s="2"/>
      <c r="R1044" s="2"/>
      <c r="S1044" s="2"/>
      <c r="T1044" s="2"/>
      <c r="U1044">
        <v>0</v>
      </c>
      <c r="V1044">
        <v>30</v>
      </c>
      <c r="W1044" s="4">
        <v>46072</v>
      </c>
      <c r="X1044" s="4">
        <v>46076</v>
      </c>
      <c r="Y1044" s="4">
        <v>46076</v>
      </c>
      <c r="Z1044" s="4">
        <v>46106</v>
      </c>
      <c r="AA1044" s="3"/>
      <c r="AB1044" s="3" t="s">
        <v>1526</v>
      </c>
      <c r="AC1044" s="2"/>
      <c r="AD1044" s="2" t="s">
        <v>95</v>
      </c>
      <c r="AE1044" s="2" t="s">
        <v>95</v>
      </c>
      <c r="AF1044" s="2"/>
      <c r="AG1044" s="2"/>
      <c r="AH1044" s="2"/>
      <c r="AI1044" s="2"/>
      <c r="AJ1044" s="2" t="s">
        <v>50</v>
      </c>
      <c r="AK1044" s="2" t="s">
        <v>49</v>
      </c>
    </row>
    <row r="1045" spans="1:37" ht="28.8" x14ac:dyDescent="0.3">
      <c r="A1045" s="1">
        <v>1218</v>
      </c>
      <c r="B1045">
        <v>18310</v>
      </c>
      <c r="F1045" s="2" t="s">
        <v>76</v>
      </c>
      <c r="G1045" s="2" t="s">
        <v>78</v>
      </c>
      <c r="H1045" s="2" t="s">
        <v>37</v>
      </c>
      <c r="I1045" s="2" t="s">
        <v>46</v>
      </c>
      <c r="J1045" s="2" t="s">
        <v>442</v>
      </c>
      <c r="K1045" s="2" t="s">
        <v>344</v>
      </c>
      <c r="L1045" s="2" t="s">
        <v>1533</v>
      </c>
      <c r="M1045" s="2" t="s">
        <v>1534</v>
      </c>
      <c r="N1045" s="3" t="s">
        <v>1531</v>
      </c>
      <c r="O1045" s="2" t="s">
        <v>174</v>
      </c>
      <c r="P1045" s="2" t="s">
        <v>65</v>
      </c>
      <c r="Q1045" s="2"/>
      <c r="R1045" s="2"/>
      <c r="S1045" s="2"/>
      <c r="T1045" s="2"/>
      <c r="U1045">
        <v>0</v>
      </c>
      <c r="V1045">
        <v>12</v>
      </c>
      <c r="W1045" s="4">
        <v>46063</v>
      </c>
      <c r="X1045" s="4">
        <v>46069</v>
      </c>
      <c r="Y1045" s="4">
        <v>46069</v>
      </c>
      <c r="Z1045" s="4">
        <v>46081</v>
      </c>
      <c r="AA1045" s="3"/>
      <c r="AB1045" s="3" t="s">
        <v>1323</v>
      </c>
      <c r="AC1045" s="2"/>
      <c r="AD1045" s="2" t="s">
        <v>102</v>
      </c>
      <c r="AE1045" s="2" t="s">
        <v>118</v>
      </c>
      <c r="AF1045" s="2"/>
      <c r="AG1045" s="2"/>
      <c r="AH1045" s="2"/>
      <c r="AI1045" s="2"/>
      <c r="AJ1045" s="2" t="s">
        <v>50</v>
      </c>
      <c r="AK1045" s="2" t="s">
        <v>49</v>
      </c>
    </row>
    <row r="1046" spans="1:37" ht="28.8" x14ac:dyDescent="0.3">
      <c r="A1046" s="1">
        <v>1219</v>
      </c>
      <c r="B1046">
        <v>18312</v>
      </c>
      <c r="F1046" s="2" t="s">
        <v>76</v>
      </c>
      <c r="G1046" s="2" t="s">
        <v>78</v>
      </c>
      <c r="H1046" s="2" t="s">
        <v>37</v>
      </c>
      <c r="I1046" s="2" t="s">
        <v>46</v>
      </c>
      <c r="J1046" s="2" t="s">
        <v>320</v>
      </c>
      <c r="K1046" s="2" t="s">
        <v>614</v>
      </c>
      <c r="L1046" s="2" t="s">
        <v>278</v>
      </c>
      <c r="M1046" s="2" t="s">
        <v>623</v>
      </c>
      <c r="N1046" s="3" t="s">
        <v>1535</v>
      </c>
      <c r="O1046" s="2" t="s">
        <v>53</v>
      </c>
      <c r="P1046" s="2" t="s">
        <v>65</v>
      </c>
      <c r="Q1046" s="2"/>
      <c r="R1046" s="2" t="s">
        <v>740</v>
      </c>
      <c r="S1046" s="2" t="s">
        <v>973</v>
      </c>
      <c r="T1046" s="2"/>
      <c r="U1046">
        <v>0</v>
      </c>
      <c r="V1046">
        <v>360</v>
      </c>
      <c r="W1046" s="4">
        <v>46064</v>
      </c>
      <c r="X1046" s="4">
        <v>46069</v>
      </c>
      <c r="Y1046" s="4">
        <v>46069</v>
      </c>
      <c r="Z1046" s="4">
        <v>46429</v>
      </c>
      <c r="AA1046" s="3"/>
      <c r="AB1046" s="3" t="s">
        <v>1298</v>
      </c>
      <c r="AC1046" s="2"/>
      <c r="AD1046" s="2" t="s">
        <v>102</v>
      </c>
      <c r="AE1046" s="2" t="s">
        <v>101</v>
      </c>
      <c r="AF1046" s="2"/>
      <c r="AG1046" s="2"/>
      <c r="AH1046" s="2"/>
      <c r="AI1046" s="2"/>
      <c r="AJ1046" s="2" t="s">
        <v>50</v>
      </c>
      <c r="AK1046" s="2" t="s">
        <v>49</v>
      </c>
    </row>
    <row r="1047" spans="1:37" ht="28.8" x14ac:dyDescent="0.3">
      <c r="A1047" s="1">
        <v>1220</v>
      </c>
      <c r="B1047">
        <v>18313</v>
      </c>
      <c r="F1047" s="2" t="s">
        <v>76</v>
      </c>
      <c r="G1047" s="2" t="s">
        <v>78</v>
      </c>
      <c r="H1047" s="2" t="s">
        <v>37</v>
      </c>
      <c r="I1047" s="2" t="s">
        <v>46</v>
      </c>
      <c r="J1047" s="2" t="s">
        <v>442</v>
      </c>
      <c r="K1047" s="2" t="s">
        <v>614</v>
      </c>
      <c r="L1047" s="2" t="s">
        <v>1536</v>
      </c>
      <c r="M1047" s="2" t="s">
        <v>1537</v>
      </c>
      <c r="N1047" s="3" t="s">
        <v>1531</v>
      </c>
      <c r="O1047" s="2" t="s">
        <v>174</v>
      </c>
      <c r="P1047" s="2" t="s">
        <v>65</v>
      </c>
      <c r="Q1047" s="2"/>
      <c r="R1047" s="2"/>
      <c r="S1047" s="2"/>
      <c r="T1047" s="2"/>
      <c r="U1047">
        <v>0</v>
      </c>
      <c r="V1047">
        <v>360</v>
      </c>
      <c r="W1047" s="4">
        <v>46064</v>
      </c>
      <c r="X1047" s="4">
        <v>46069</v>
      </c>
      <c r="Y1047" s="4">
        <v>46069</v>
      </c>
      <c r="Z1047" s="4">
        <v>46429</v>
      </c>
      <c r="AA1047" s="3"/>
      <c r="AB1047" s="3" t="s">
        <v>1298</v>
      </c>
      <c r="AC1047" s="2"/>
      <c r="AD1047" s="2" t="s">
        <v>102</v>
      </c>
      <c r="AE1047" s="2" t="s">
        <v>101</v>
      </c>
      <c r="AF1047" s="2"/>
      <c r="AG1047" s="2"/>
      <c r="AH1047" s="2"/>
      <c r="AI1047" s="2"/>
      <c r="AJ1047" s="2" t="s">
        <v>50</v>
      </c>
      <c r="AK1047" s="2" t="s">
        <v>49</v>
      </c>
    </row>
    <row r="1048" spans="1:37" ht="86.4" x14ac:dyDescent="0.3">
      <c r="A1048" s="1">
        <v>1221</v>
      </c>
      <c r="B1048">
        <v>19157</v>
      </c>
      <c r="F1048" s="2" t="s">
        <v>76</v>
      </c>
      <c r="G1048" s="2" t="s">
        <v>72</v>
      </c>
      <c r="H1048" s="2" t="s">
        <v>37</v>
      </c>
      <c r="I1048" s="2" t="s">
        <v>75</v>
      </c>
      <c r="J1048" s="2" t="s">
        <v>138</v>
      </c>
      <c r="K1048" s="2" t="s">
        <v>300</v>
      </c>
      <c r="L1048" s="2" t="s">
        <v>278</v>
      </c>
      <c r="M1048" s="2" t="s">
        <v>302</v>
      </c>
      <c r="N1048" s="3" t="s">
        <v>952</v>
      </c>
      <c r="O1048" s="2" t="s">
        <v>60</v>
      </c>
      <c r="P1048" s="2" t="s">
        <v>65</v>
      </c>
      <c r="Q1048" s="2"/>
      <c r="R1048" s="2"/>
      <c r="S1048" s="2"/>
      <c r="T1048" s="2"/>
      <c r="U1048">
        <v>0</v>
      </c>
      <c r="V1048">
        <v>30</v>
      </c>
      <c r="W1048" s="4">
        <v>46059</v>
      </c>
      <c r="X1048" s="4"/>
      <c r="Y1048" s="4">
        <v>46059</v>
      </c>
      <c r="Z1048" s="4">
        <v>46089</v>
      </c>
      <c r="AA1048" s="3" t="s">
        <v>944</v>
      </c>
      <c r="AB1048" s="3" t="s">
        <v>2562</v>
      </c>
      <c r="AC1048" s="2"/>
      <c r="AD1048" s="2" t="s">
        <v>74</v>
      </c>
      <c r="AE1048" s="2" t="s">
        <v>94</v>
      </c>
      <c r="AF1048" s="2"/>
      <c r="AG1048" s="2"/>
      <c r="AH1048" s="2"/>
      <c r="AI1048" s="2"/>
      <c r="AJ1048" s="2" t="s">
        <v>50</v>
      </c>
      <c r="AK1048" s="2" t="s">
        <v>49</v>
      </c>
    </row>
    <row r="1049" spans="1:37" ht="86.4" x14ac:dyDescent="0.3">
      <c r="A1049" s="1">
        <v>1222</v>
      </c>
      <c r="B1049">
        <v>19158</v>
      </c>
      <c r="F1049" s="2" t="s">
        <v>76</v>
      </c>
      <c r="G1049" s="2" t="s">
        <v>72</v>
      </c>
      <c r="H1049" s="2" t="s">
        <v>37</v>
      </c>
      <c r="I1049" s="2" t="s">
        <v>75</v>
      </c>
      <c r="J1049" s="2" t="s">
        <v>138</v>
      </c>
      <c r="K1049" s="2" t="s">
        <v>300</v>
      </c>
      <c r="L1049" s="2" t="s">
        <v>281</v>
      </c>
      <c r="M1049" s="2" t="s">
        <v>303</v>
      </c>
      <c r="N1049" s="3" t="s">
        <v>952</v>
      </c>
      <c r="O1049" s="2" t="s">
        <v>60</v>
      </c>
      <c r="P1049" s="2" t="s">
        <v>65</v>
      </c>
      <c r="Q1049" s="2"/>
      <c r="R1049" s="2"/>
      <c r="S1049" s="2"/>
      <c r="T1049" s="2"/>
      <c r="U1049">
        <v>0</v>
      </c>
      <c r="V1049">
        <v>30</v>
      </c>
      <c r="W1049" s="4">
        <v>46059</v>
      </c>
      <c r="X1049" s="4"/>
      <c r="Y1049" s="4">
        <v>46059</v>
      </c>
      <c r="Z1049" s="4">
        <v>46089</v>
      </c>
      <c r="AA1049" s="3" t="s">
        <v>944</v>
      </c>
      <c r="AB1049" s="3" t="s">
        <v>2562</v>
      </c>
      <c r="AC1049" s="2"/>
      <c r="AD1049" s="2" t="s">
        <v>74</v>
      </c>
      <c r="AE1049" s="2" t="s">
        <v>94</v>
      </c>
      <c r="AF1049" s="2"/>
      <c r="AG1049" s="2"/>
      <c r="AH1049" s="2"/>
      <c r="AI1049" s="2"/>
      <c r="AJ1049" s="2" t="s">
        <v>50</v>
      </c>
      <c r="AK1049" s="2" t="s">
        <v>49</v>
      </c>
    </row>
    <row r="1050" spans="1:37" ht="86.4" x14ac:dyDescent="0.3">
      <c r="A1050" s="1">
        <v>1223</v>
      </c>
      <c r="B1050">
        <v>19159</v>
      </c>
      <c r="F1050" s="2" t="s">
        <v>76</v>
      </c>
      <c r="G1050" s="2" t="s">
        <v>72</v>
      </c>
      <c r="H1050" s="2" t="s">
        <v>37</v>
      </c>
      <c r="I1050" s="2" t="s">
        <v>75</v>
      </c>
      <c r="J1050" s="2" t="s">
        <v>138</v>
      </c>
      <c r="K1050" s="2" t="s">
        <v>300</v>
      </c>
      <c r="L1050" s="2" t="s">
        <v>283</v>
      </c>
      <c r="M1050" s="2" t="s">
        <v>304</v>
      </c>
      <c r="N1050" s="3" t="s">
        <v>952</v>
      </c>
      <c r="O1050" s="2" t="s">
        <v>60</v>
      </c>
      <c r="P1050" s="2" t="s">
        <v>65</v>
      </c>
      <c r="Q1050" s="2"/>
      <c r="R1050" s="2"/>
      <c r="S1050" s="2"/>
      <c r="T1050" s="2"/>
      <c r="U1050">
        <v>0</v>
      </c>
      <c r="V1050">
        <v>30</v>
      </c>
      <c r="W1050" s="4">
        <v>46059</v>
      </c>
      <c r="X1050" s="4"/>
      <c r="Y1050" s="4">
        <v>46059</v>
      </c>
      <c r="Z1050" s="4">
        <v>46089</v>
      </c>
      <c r="AA1050" s="3" t="s">
        <v>944</v>
      </c>
      <c r="AB1050" s="3" t="s">
        <v>2562</v>
      </c>
      <c r="AC1050" s="2"/>
      <c r="AD1050" s="2" t="s">
        <v>74</v>
      </c>
      <c r="AE1050" s="2" t="s">
        <v>94</v>
      </c>
      <c r="AF1050" s="2"/>
      <c r="AG1050" s="2"/>
      <c r="AH1050" s="2"/>
      <c r="AI1050" s="2"/>
      <c r="AJ1050" s="2" t="s">
        <v>50</v>
      </c>
      <c r="AK1050" s="2" t="s">
        <v>49</v>
      </c>
    </row>
    <row r="1051" spans="1:37" ht="86.4" x14ac:dyDescent="0.3">
      <c r="A1051" s="1">
        <v>1224</v>
      </c>
      <c r="B1051">
        <v>19160</v>
      </c>
      <c r="F1051" s="2" t="s">
        <v>76</v>
      </c>
      <c r="G1051" s="2" t="s">
        <v>72</v>
      </c>
      <c r="H1051" s="2" t="s">
        <v>37</v>
      </c>
      <c r="I1051" s="2" t="s">
        <v>75</v>
      </c>
      <c r="J1051" s="2" t="s">
        <v>138</v>
      </c>
      <c r="K1051" s="2" t="s">
        <v>300</v>
      </c>
      <c r="L1051" s="2" t="s">
        <v>422</v>
      </c>
      <c r="M1051" s="2" t="s">
        <v>693</v>
      </c>
      <c r="N1051" s="3" t="s">
        <v>952</v>
      </c>
      <c r="O1051" s="2" t="s">
        <v>60</v>
      </c>
      <c r="P1051" s="2" t="s">
        <v>65</v>
      </c>
      <c r="Q1051" s="2"/>
      <c r="R1051" s="2"/>
      <c r="S1051" s="2"/>
      <c r="T1051" s="2"/>
      <c r="U1051">
        <v>0</v>
      </c>
      <c r="V1051">
        <v>30</v>
      </c>
      <c r="W1051" s="4">
        <v>46059</v>
      </c>
      <c r="X1051" s="4"/>
      <c r="Y1051" s="4">
        <v>46059</v>
      </c>
      <c r="Z1051" s="4">
        <v>46089</v>
      </c>
      <c r="AA1051" s="3" t="s">
        <v>944</v>
      </c>
      <c r="AB1051" s="3" t="s">
        <v>2562</v>
      </c>
      <c r="AC1051" s="2"/>
      <c r="AD1051" s="2" t="s">
        <v>74</v>
      </c>
      <c r="AE1051" s="2" t="s">
        <v>94</v>
      </c>
      <c r="AF1051" s="2"/>
      <c r="AG1051" s="2"/>
      <c r="AH1051" s="2"/>
      <c r="AI1051" s="2"/>
      <c r="AJ1051" s="2" t="s">
        <v>50</v>
      </c>
      <c r="AK1051" s="2" t="s">
        <v>49</v>
      </c>
    </row>
    <row r="1052" spans="1:37" ht="28.8" x14ac:dyDescent="0.3">
      <c r="A1052" s="1">
        <v>1225</v>
      </c>
      <c r="B1052">
        <v>18314</v>
      </c>
      <c r="F1052" s="2" t="s">
        <v>76</v>
      </c>
      <c r="G1052" s="2" t="s">
        <v>78</v>
      </c>
      <c r="H1052" s="2" t="s">
        <v>37</v>
      </c>
      <c r="I1052" s="2" t="s">
        <v>46</v>
      </c>
      <c r="J1052" s="2" t="s">
        <v>157</v>
      </c>
      <c r="K1052" s="2" t="s">
        <v>614</v>
      </c>
      <c r="L1052" s="2" t="s">
        <v>1039</v>
      </c>
      <c r="M1052" s="2" t="s">
        <v>1040</v>
      </c>
      <c r="N1052" s="3" t="s">
        <v>1538</v>
      </c>
      <c r="O1052" s="2" t="s">
        <v>53</v>
      </c>
      <c r="P1052" s="2" t="s">
        <v>65</v>
      </c>
      <c r="Q1052" s="2"/>
      <c r="R1052" s="2" t="s">
        <v>1540</v>
      </c>
      <c r="S1052" s="2" t="s">
        <v>1541</v>
      </c>
      <c r="T1052" s="2"/>
      <c r="U1052">
        <v>0</v>
      </c>
      <c r="V1052">
        <v>1800</v>
      </c>
      <c r="W1052" s="4">
        <v>46064</v>
      </c>
      <c r="X1052" s="4">
        <v>46069</v>
      </c>
      <c r="Y1052" s="4">
        <v>46069</v>
      </c>
      <c r="Z1052" s="4">
        <v>47869</v>
      </c>
      <c r="AA1052" s="3"/>
      <c r="AB1052" s="3" t="s">
        <v>1539</v>
      </c>
      <c r="AC1052" s="2"/>
      <c r="AD1052" s="2" t="s">
        <v>102</v>
      </c>
      <c r="AE1052" s="2" t="s">
        <v>102</v>
      </c>
      <c r="AF1052" s="2"/>
      <c r="AG1052" s="2"/>
      <c r="AH1052" s="2"/>
      <c r="AI1052" s="2"/>
      <c r="AJ1052" s="2" t="s">
        <v>50</v>
      </c>
      <c r="AK1052" s="2" t="s">
        <v>49</v>
      </c>
    </row>
    <row r="1053" spans="1:37" ht="86.4" x14ac:dyDescent="0.3">
      <c r="A1053" s="1">
        <v>1226</v>
      </c>
      <c r="B1053">
        <v>19851</v>
      </c>
      <c r="F1053" s="2" t="s">
        <v>76</v>
      </c>
      <c r="G1053" s="2" t="s">
        <v>72</v>
      </c>
      <c r="H1053" s="2" t="s">
        <v>37</v>
      </c>
      <c r="I1053" s="2" t="s">
        <v>75</v>
      </c>
      <c r="J1053" s="2" t="s">
        <v>138</v>
      </c>
      <c r="K1053" s="2" t="s">
        <v>305</v>
      </c>
      <c r="L1053" s="2" t="s">
        <v>422</v>
      </c>
      <c r="M1053" s="2" t="s">
        <v>682</v>
      </c>
      <c r="N1053" s="3" t="s">
        <v>952</v>
      </c>
      <c r="O1053" s="2" t="s">
        <v>60</v>
      </c>
      <c r="P1053" s="2" t="s">
        <v>65</v>
      </c>
      <c r="Q1053" s="2"/>
      <c r="R1053" s="2"/>
      <c r="S1053" s="2"/>
      <c r="T1053" s="2"/>
      <c r="U1053">
        <v>0</v>
      </c>
      <c r="V1053">
        <v>30</v>
      </c>
      <c r="W1053" s="4">
        <v>46060</v>
      </c>
      <c r="X1053" s="4"/>
      <c r="Y1053" s="4">
        <v>46060</v>
      </c>
      <c r="Z1053" s="4">
        <v>46090</v>
      </c>
      <c r="AA1053" s="3" t="s">
        <v>944</v>
      </c>
      <c r="AB1053" s="3" t="s">
        <v>2550</v>
      </c>
      <c r="AC1053" s="2"/>
      <c r="AD1053" s="2" t="s">
        <v>74</v>
      </c>
      <c r="AE1053" s="2" t="s">
        <v>94</v>
      </c>
      <c r="AF1053" s="2"/>
      <c r="AG1053" s="2"/>
      <c r="AH1053" s="2"/>
      <c r="AI1053" s="2"/>
      <c r="AJ1053" s="2" t="s">
        <v>50</v>
      </c>
      <c r="AK1053" s="2" t="s">
        <v>49</v>
      </c>
    </row>
    <row r="1054" spans="1:37" ht="86.4" x14ac:dyDescent="0.3">
      <c r="A1054" s="1">
        <v>1227</v>
      </c>
      <c r="B1054">
        <v>19846</v>
      </c>
      <c r="F1054" s="2" t="s">
        <v>76</v>
      </c>
      <c r="G1054" s="2" t="s">
        <v>72</v>
      </c>
      <c r="H1054" s="2" t="s">
        <v>37</v>
      </c>
      <c r="I1054" s="2" t="s">
        <v>75</v>
      </c>
      <c r="J1054" s="2" t="s">
        <v>138</v>
      </c>
      <c r="K1054" s="2" t="s">
        <v>305</v>
      </c>
      <c r="L1054" s="2" t="s">
        <v>283</v>
      </c>
      <c r="M1054" s="2" t="s">
        <v>309</v>
      </c>
      <c r="N1054" s="3" t="s">
        <v>952</v>
      </c>
      <c r="O1054" s="2" t="s">
        <v>60</v>
      </c>
      <c r="P1054" s="2" t="s">
        <v>65</v>
      </c>
      <c r="Q1054" s="2"/>
      <c r="R1054" s="2"/>
      <c r="S1054" s="2"/>
      <c r="T1054" s="2"/>
      <c r="U1054">
        <v>0</v>
      </c>
      <c r="V1054">
        <v>30</v>
      </c>
      <c r="W1054" s="4">
        <v>46060</v>
      </c>
      <c r="X1054" s="4"/>
      <c r="Y1054" s="4">
        <v>46060</v>
      </c>
      <c r="Z1054" s="4">
        <v>46090</v>
      </c>
      <c r="AA1054" s="3" t="s">
        <v>944</v>
      </c>
      <c r="AB1054" s="3" t="s">
        <v>2577</v>
      </c>
      <c r="AC1054" s="2"/>
      <c r="AD1054" s="2" t="s">
        <v>74</v>
      </c>
      <c r="AE1054" s="2" t="s">
        <v>94</v>
      </c>
      <c r="AF1054" s="2"/>
      <c r="AG1054" s="2"/>
      <c r="AH1054" s="2"/>
      <c r="AI1054" s="2"/>
      <c r="AJ1054" s="2" t="s">
        <v>50</v>
      </c>
      <c r="AK1054" s="2" t="s">
        <v>49</v>
      </c>
    </row>
    <row r="1055" spans="1:37" ht="86.4" x14ac:dyDescent="0.3">
      <c r="A1055" s="1">
        <v>1228</v>
      </c>
      <c r="B1055">
        <v>19852</v>
      </c>
      <c r="F1055" s="2" t="s">
        <v>76</v>
      </c>
      <c r="G1055" s="2" t="s">
        <v>72</v>
      </c>
      <c r="H1055" s="2" t="s">
        <v>37</v>
      </c>
      <c r="I1055" s="2" t="s">
        <v>75</v>
      </c>
      <c r="J1055" s="2" t="s">
        <v>138</v>
      </c>
      <c r="K1055" s="2" t="s">
        <v>305</v>
      </c>
      <c r="L1055" s="2" t="s">
        <v>422</v>
      </c>
      <c r="M1055" s="2" t="s">
        <v>682</v>
      </c>
      <c r="N1055" s="3" t="s">
        <v>952</v>
      </c>
      <c r="O1055" s="2" t="s">
        <v>60</v>
      </c>
      <c r="P1055" s="2" t="s">
        <v>65</v>
      </c>
      <c r="Q1055" s="2"/>
      <c r="R1055" s="2"/>
      <c r="S1055" s="2"/>
      <c r="T1055" s="2"/>
      <c r="U1055">
        <v>0</v>
      </c>
      <c r="V1055">
        <v>30</v>
      </c>
      <c r="W1055" s="4">
        <v>46060</v>
      </c>
      <c r="X1055" s="4"/>
      <c r="Y1055" s="4">
        <v>46060</v>
      </c>
      <c r="Z1055" s="4">
        <v>46090</v>
      </c>
      <c r="AA1055" s="3" t="s">
        <v>944</v>
      </c>
      <c r="AB1055" s="3" t="s">
        <v>2550</v>
      </c>
      <c r="AC1055" s="2"/>
      <c r="AD1055" s="2" t="s">
        <v>74</v>
      </c>
      <c r="AE1055" s="2" t="s">
        <v>94</v>
      </c>
      <c r="AF1055" s="2"/>
      <c r="AG1055" s="2"/>
      <c r="AH1055" s="2"/>
      <c r="AI1055" s="2"/>
      <c r="AJ1055" s="2" t="s">
        <v>50</v>
      </c>
      <c r="AK1055" s="2" t="s">
        <v>49</v>
      </c>
    </row>
    <row r="1056" spans="1:37" ht="129.6" x14ac:dyDescent="0.3">
      <c r="A1056" s="1">
        <v>1229</v>
      </c>
      <c r="F1056" s="2" t="s">
        <v>76</v>
      </c>
      <c r="G1056" s="2" t="s">
        <v>212</v>
      </c>
      <c r="H1056" s="2" t="s">
        <v>37</v>
      </c>
      <c r="I1056" s="2" t="s">
        <v>75</v>
      </c>
      <c r="J1056" s="2" t="s">
        <v>138</v>
      </c>
      <c r="K1056" s="2" t="s">
        <v>272</v>
      </c>
      <c r="L1056" s="2" t="s">
        <v>273</v>
      </c>
      <c r="M1056" s="2" t="s">
        <v>274</v>
      </c>
      <c r="N1056" s="3" t="s">
        <v>1542</v>
      </c>
      <c r="O1056" s="2" t="s">
        <v>60</v>
      </c>
      <c r="P1056" s="2" t="s">
        <v>65</v>
      </c>
      <c r="Q1056" s="2"/>
      <c r="R1056" s="2"/>
      <c r="S1056" s="2"/>
      <c r="T1056" s="2"/>
      <c r="U1056">
        <v>0</v>
      </c>
      <c r="V1056">
        <v>90</v>
      </c>
      <c r="W1056" s="4">
        <v>46055</v>
      </c>
      <c r="X1056" s="4"/>
      <c r="Y1056" s="4">
        <v>46055</v>
      </c>
      <c r="Z1056" s="4">
        <v>46145</v>
      </c>
      <c r="AA1056" s="3"/>
      <c r="AB1056" s="3"/>
      <c r="AC1056" s="2"/>
      <c r="AD1056" s="2" t="s">
        <v>74</v>
      </c>
      <c r="AE1056" s="2" t="s">
        <v>74</v>
      </c>
      <c r="AF1056" s="2"/>
      <c r="AG1056" s="2"/>
      <c r="AH1056" s="2"/>
      <c r="AI1056" s="2"/>
      <c r="AJ1056" s="2" t="s">
        <v>50</v>
      </c>
      <c r="AK1056" s="2" t="s">
        <v>49</v>
      </c>
    </row>
    <row r="1057" spans="1:37" ht="129.6" x14ac:dyDescent="0.3">
      <c r="A1057" s="1">
        <v>1230</v>
      </c>
      <c r="F1057" s="2" t="s">
        <v>76</v>
      </c>
      <c r="G1057" s="2" t="s">
        <v>212</v>
      </c>
      <c r="H1057" s="2" t="s">
        <v>37</v>
      </c>
      <c r="I1057" s="2" t="s">
        <v>75</v>
      </c>
      <c r="J1057" s="2" t="s">
        <v>138</v>
      </c>
      <c r="K1057" s="2" t="s">
        <v>272</v>
      </c>
      <c r="L1057" s="2" t="s">
        <v>413</v>
      </c>
      <c r="M1057" s="2" t="s">
        <v>414</v>
      </c>
      <c r="N1057" s="3" t="s">
        <v>1542</v>
      </c>
      <c r="O1057" s="2" t="s">
        <v>60</v>
      </c>
      <c r="P1057" s="2" t="s">
        <v>65</v>
      </c>
      <c r="Q1057" s="2"/>
      <c r="R1057" s="2"/>
      <c r="S1057" s="2"/>
      <c r="T1057" s="2"/>
      <c r="U1057">
        <v>0</v>
      </c>
      <c r="V1057">
        <v>90</v>
      </c>
      <c r="W1057" s="4">
        <v>46055</v>
      </c>
      <c r="X1057" s="4"/>
      <c r="Y1057" s="4">
        <v>46055</v>
      </c>
      <c r="Z1057" s="4">
        <v>46145</v>
      </c>
      <c r="AA1057" s="3"/>
      <c r="AB1057" s="3"/>
      <c r="AC1057" s="2"/>
      <c r="AD1057" s="2" t="s">
        <v>74</v>
      </c>
      <c r="AE1057" s="2" t="s">
        <v>74</v>
      </c>
      <c r="AF1057" s="2"/>
      <c r="AG1057" s="2"/>
      <c r="AH1057" s="2"/>
      <c r="AI1057" s="2"/>
      <c r="AJ1057" s="2" t="s">
        <v>50</v>
      </c>
      <c r="AK1057" s="2" t="s">
        <v>49</v>
      </c>
    </row>
    <row r="1058" spans="1:37" ht="129.6" x14ac:dyDescent="0.3">
      <c r="A1058" s="1">
        <v>1231</v>
      </c>
      <c r="F1058" s="2" t="s">
        <v>76</v>
      </c>
      <c r="G1058" s="2" t="s">
        <v>212</v>
      </c>
      <c r="H1058" s="2" t="s">
        <v>37</v>
      </c>
      <c r="I1058" s="2" t="s">
        <v>75</v>
      </c>
      <c r="J1058" s="2" t="s">
        <v>138</v>
      </c>
      <c r="K1058" s="2" t="s">
        <v>272</v>
      </c>
      <c r="L1058" s="2" t="s">
        <v>278</v>
      </c>
      <c r="M1058" s="2" t="s">
        <v>279</v>
      </c>
      <c r="N1058" s="3" t="s">
        <v>1542</v>
      </c>
      <c r="O1058" s="2" t="s">
        <v>60</v>
      </c>
      <c r="P1058" s="2" t="s">
        <v>65</v>
      </c>
      <c r="Q1058" s="2"/>
      <c r="R1058" s="2"/>
      <c r="S1058" s="2"/>
      <c r="T1058" s="2"/>
      <c r="U1058">
        <v>0</v>
      </c>
      <c r="V1058">
        <v>90</v>
      </c>
      <c r="W1058" s="4">
        <v>46055</v>
      </c>
      <c r="X1058" s="4"/>
      <c r="Y1058" s="4">
        <v>46055</v>
      </c>
      <c r="Z1058" s="4">
        <v>46145</v>
      </c>
      <c r="AA1058" s="3"/>
      <c r="AB1058" s="3"/>
      <c r="AC1058" s="2"/>
      <c r="AD1058" s="2" t="s">
        <v>74</v>
      </c>
      <c r="AE1058" s="2" t="s">
        <v>74</v>
      </c>
      <c r="AF1058" s="2"/>
      <c r="AG1058" s="2"/>
      <c r="AH1058" s="2"/>
      <c r="AI1058" s="2"/>
      <c r="AJ1058" s="2" t="s">
        <v>50</v>
      </c>
      <c r="AK1058" s="2" t="s">
        <v>49</v>
      </c>
    </row>
    <row r="1059" spans="1:37" ht="129.6" x14ac:dyDescent="0.3">
      <c r="A1059" s="1">
        <v>1232</v>
      </c>
      <c r="F1059" s="2" t="s">
        <v>76</v>
      </c>
      <c r="G1059" s="2" t="s">
        <v>212</v>
      </c>
      <c r="H1059" s="2" t="s">
        <v>37</v>
      </c>
      <c r="I1059" s="2" t="s">
        <v>75</v>
      </c>
      <c r="J1059" s="2" t="s">
        <v>138</v>
      </c>
      <c r="K1059" s="2" t="s">
        <v>272</v>
      </c>
      <c r="L1059" s="2" t="s">
        <v>281</v>
      </c>
      <c r="M1059" s="2" t="s">
        <v>282</v>
      </c>
      <c r="N1059" s="3" t="s">
        <v>1542</v>
      </c>
      <c r="O1059" s="2" t="s">
        <v>60</v>
      </c>
      <c r="P1059" s="2" t="s">
        <v>65</v>
      </c>
      <c r="Q1059" s="2"/>
      <c r="R1059" s="2"/>
      <c r="S1059" s="2"/>
      <c r="T1059" s="2"/>
      <c r="U1059">
        <v>0</v>
      </c>
      <c r="V1059">
        <v>90</v>
      </c>
      <c r="W1059" s="4">
        <v>46055</v>
      </c>
      <c r="X1059" s="4"/>
      <c r="Y1059" s="4">
        <v>46055</v>
      </c>
      <c r="Z1059" s="4">
        <v>46145</v>
      </c>
      <c r="AA1059" s="3"/>
      <c r="AB1059" s="3"/>
      <c r="AC1059" s="2"/>
      <c r="AD1059" s="2" t="s">
        <v>74</v>
      </c>
      <c r="AE1059" s="2" t="s">
        <v>74</v>
      </c>
      <c r="AF1059" s="2"/>
      <c r="AG1059" s="2"/>
      <c r="AH1059" s="2"/>
      <c r="AI1059" s="2"/>
      <c r="AJ1059" s="2" t="s">
        <v>50</v>
      </c>
      <c r="AK1059" s="2" t="s">
        <v>49</v>
      </c>
    </row>
    <row r="1060" spans="1:37" ht="129.6" x14ac:dyDescent="0.3">
      <c r="A1060" s="1">
        <v>1233</v>
      </c>
      <c r="F1060" s="2" t="s">
        <v>76</v>
      </c>
      <c r="G1060" s="2" t="s">
        <v>212</v>
      </c>
      <c r="H1060" s="2" t="s">
        <v>37</v>
      </c>
      <c r="I1060" s="2" t="s">
        <v>75</v>
      </c>
      <c r="J1060" s="2" t="s">
        <v>138</v>
      </c>
      <c r="K1060" s="2" t="s">
        <v>272</v>
      </c>
      <c r="L1060" s="2" t="s">
        <v>283</v>
      </c>
      <c r="M1060" s="2" t="s">
        <v>284</v>
      </c>
      <c r="N1060" s="3" t="s">
        <v>1542</v>
      </c>
      <c r="O1060" s="2" t="s">
        <v>60</v>
      </c>
      <c r="P1060" s="2" t="s">
        <v>65</v>
      </c>
      <c r="Q1060" s="2"/>
      <c r="R1060" s="2"/>
      <c r="S1060" s="2"/>
      <c r="T1060" s="2"/>
      <c r="U1060">
        <v>0</v>
      </c>
      <c r="V1060">
        <v>90</v>
      </c>
      <c r="W1060" s="4">
        <v>46055</v>
      </c>
      <c r="X1060" s="4"/>
      <c r="Y1060" s="4">
        <v>46055</v>
      </c>
      <c r="Z1060" s="4">
        <v>46145</v>
      </c>
      <c r="AA1060" s="3"/>
      <c r="AB1060" s="3"/>
      <c r="AC1060" s="2"/>
      <c r="AD1060" s="2" t="s">
        <v>74</v>
      </c>
      <c r="AE1060" s="2" t="s">
        <v>74</v>
      </c>
      <c r="AF1060" s="2"/>
      <c r="AG1060" s="2"/>
      <c r="AH1060" s="2"/>
      <c r="AI1060" s="2"/>
      <c r="AJ1060" s="2" t="s">
        <v>50</v>
      </c>
      <c r="AK1060" s="2" t="s">
        <v>49</v>
      </c>
    </row>
    <row r="1061" spans="1:37" ht="129.6" x14ac:dyDescent="0.3">
      <c r="A1061" s="1">
        <v>1234</v>
      </c>
      <c r="F1061" s="2" t="s">
        <v>76</v>
      </c>
      <c r="G1061" s="2" t="s">
        <v>212</v>
      </c>
      <c r="H1061" s="2" t="s">
        <v>37</v>
      </c>
      <c r="I1061" s="2" t="s">
        <v>75</v>
      </c>
      <c r="J1061" s="2" t="s">
        <v>138</v>
      </c>
      <c r="K1061" s="2" t="s">
        <v>272</v>
      </c>
      <c r="L1061" s="2" t="s">
        <v>422</v>
      </c>
      <c r="M1061" s="2" t="s">
        <v>423</v>
      </c>
      <c r="N1061" s="3" t="s">
        <v>1542</v>
      </c>
      <c r="O1061" s="2" t="s">
        <v>60</v>
      </c>
      <c r="P1061" s="2" t="s">
        <v>65</v>
      </c>
      <c r="Q1061" s="2"/>
      <c r="R1061" s="2"/>
      <c r="S1061" s="2"/>
      <c r="T1061" s="2"/>
      <c r="U1061">
        <v>0</v>
      </c>
      <c r="V1061">
        <v>90</v>
      </c>
      <c r="W1061" s="4">
        <v>46055</v>
      </c>
      <c r="X1061" s="4"/>
      <c r="Y1061" s="4">
        <v>46055</v>
      </c>
      <c r="Z1061" s="4">
        <v>46145</v>
      </c>
      <c r="AA1061" s="3"/>
      <c r="AB1061" s="3"/>
      <c r="AC1061" s="2"/>
      <c r="AD1061" s="2" t="s">
        <v>74</v>
      </c>
      <c r="AE1061" s="2" t="s">
        <v>74</v>
      </c>
      <c r="AF1061" s="2"/>
      <c r="AG1061" s="2"/>
      <c r="AH1061" s="2"/>
      <c r="AI1061" s="2"/>
      <c r="AJ1061" s="2" t="s">
        <v>50</v>
      </c>
      <c r="AK1061" s="2" t="s">
        <v>49</v>
      </c>
    </row>
    <row r="1062" spans="1:37" ht="129.6" x14ac:dyDescent="0.3">
      <c r="A1062" s="1">
        <v>1235</v>
      </c>
      <c r="B1062">
        <v>19955</v>
      </c>
      <c r="F1062" s="2" t="s">
        <v>76</v>
      </c>
      <c r="G1062" s="2" t="s">
        <v>72</v>
      </c>
      <c r="H1062" s="2" t="s">
        <v>37</v>
      </c>
      <c r="I1062" s="2" t="s">
        <v>75</v>
      </c>
      <c r="J1062" s="2" t="s">
        <v>138</v>
      </c>
      <c r="K1062" s="2" t="s">
        <v>285</v>
      </c>
      <c r="L1062" s="2" t="s">
        <v>273</v>
      </c>
      <c r="M1062" s="2" t="s">
        <v>286</v>
      </c>
      <c r="N1062" s="3" t="s">
        <v>1542</v>
      </c>
      <c r="O1062" s="2" t="s">
        <v>60</v>
      </c>
      <c r="P1062" s="2" t="s">
        <v>65</v>
      </c>
      <c r="Q1062" s="2"/>
      <c r="R1062" s="2"/>
      <c r="S1062" s="2"/>
      <c r="T1062" s="2"/>
      <c r="U1062">
        <v>0</v>
      </c>
      <c r="V1062">
        <v>90</v>
      </c>
      <c r="W1062" s="4">
        <v>46056</v>
      </c>
      <c r="X1062" s="4"/>
      <c r="Y1062" s="4">
        <v>46056</v>
      </c>
      <c r="Z1062" s="4">
        <v>46146</v>
      </c>
      <c r="AA1062" s="3"/>
      <c r="AB1062" s="3" t="s">
        <v>2549</v>
      </c>
      <c r="AC1062" s="2"/>
      <c r="AD1062" s="2" t="s">
        <v>74</v>
      </c>
      <c r="AE1062" s="2" t="s">
        <v>94</v>
      </c>
      <c r="AF1062" s="2"/>
      <c r="AG1062" s="2"/>
      <c r="AH1062" s="2"/>
      <c r="AI1062" s="2"/>
      <c r="AJ1062" s="2" t="s">
        <v>50</v>
      </c>
      <c r="AK1062" s="2" t="s">
        <v>49</v>
      </c>
    </row>
    <row r="1063" spans="1:37" ht="129.6" x14ac:dyDescent="0.3">
      <c r="A1063" s="1">
        <v>1236</v>
      </c>
      <c r="B1063">
        <v>19959</v>
      </c>
      <c r="F1063" s="2" t="s">
        <v>76</v>
      </c>
      <c r="G1063" s="2" t="s">
        <v>72</v>
      </c>
      <c r="H1063" s="2" t="s">
        <v>37</v>
      </c>
      <c r="I1063" s="2" t="s">
        <v>75</v>
      </c>
      <c r="J1063" s="2" t="s">
        <v>138</v>
      </c>
      <c r="K1063" s="2" t="s">
        <v>285</v>
      </c>
      <c r="L1063" s="2" t="s">
        <v>413</v>
      </c>
      <c r="M1063" s="2" t="s">
        <v>666</v>
      </c>
      <c r="N1063" s="3" t="s">
        <v>1542</v>
      </c>
      <c r="O1063" s="2" t="s">
        <v>60</v>
      </c>
      <c r="P1063" s="2" t="s">
        <v>65</v>
      </c>
      <c r="Q1063" s="2"/>
      <c r="R1063" s="2"/>
      <c r="S1063" s="2"/>
      <c r="T1063" s="2"/>
      <c r="U1063">
        <v>0</v>
      </c>
      <c r="V1063">
        <v>90</v>
      </c>
      <c r="W1063" s="4">
        <v>46056</v>
      </c>
      <c r="X1063" s="4"/>
      <c r="Y1063" s="4">
        <v>46056</v>
      </c>
      <c r="Z1063" s="4">
        <v>46146</v>
      </c>
      <c r="AA1063" s="3"/>
      <c r="AB1063" s="3" t="s">
        <v>2549</v>
      </c>
      <c r="AC1063" s="2"/>
      <c r="AD1063" s="2" t="s">
        <v>74</v>
      </c>
      <c r="AE1063" s="2" t="s">
        <v>94</v>
      </c>
      <c r="AF1063" s="2"/>
      <c r="AG1063" s="2"/>
      <c r="AH1063" s="2"/>
      <c r="AI1063" s="2"/>
      <c r="AJ1063" s="2" t="s">
        <v>50</v>
      </c>
      <c r="AK1063" s="2" t="s">
        <v>49</v>
      </c>
    </row>
    <row r="1064" spans="1:37" ht="129.6" x14ac:dyDescent="0.3">
      <c r="A1064" s="1">
        <v>1237</v>
      </c>
      <c r="B1064">
        <v>19934</v>
      </c>
      <c r="F1064" s="2" t="s">
        <v>76</v>
      </c>
      <c r="G1064" s="2" t="s">
        <v>72</v>
      </c>
      <c r="H1064" s="2" t="s">
        <v>37</v>
      </c>
      <c r="I1064" s="2" t="s">
        <v>75</v>
      </c>
      <c r="J1064" s="2" t="s">
        <v>138</v>
      </c>
      <c r="K1064" s="2" t="s">
        <v>285</v>
      </c>
      <c r="L1064" s="2" t="s">
        <v>278</v>
      </c>
      <c r="M1064" s="2" t="s">
        <v>287</v>
      </c>
      <c r="N1064" s="3" t="s">
        <v>1542</v>
      </c>
      <c r="O1064" s="2" t="s">
        <v>60</v>
      </c>
      <c r="P1064" s="2" t="s">
        <v>65</v>
      </c>
      <c r="Q1064" s="2"/>
      <c r="R1064" s="2"/>
      <c r="S1064" s="2"/>
      <c r="T1064" s="2"/>
      <c r="U1064">
        <v>0</v>
      </c>
      <c r="V1064">
        <v>90</v>
      </c>
      <c r="W1064" s="4">
        <v>46056</v>
      </c>
      <c r="X1064" s="4"/>
      <c r="Y1064" s="4">
        <v>46056</v>
      </c>
      <c r="Z1064" s="4">
        <v>46146</v>
      </c>
      <c r="AA1064" s="3"/>
      <c r="AB1064" s="3" t="s">
        <v>2549</v>
      </c>
      <c r="AC1064" s="2"/>
      <c r="AD1064" s="2" t="s">
        <v>74</v>
      </c>
      <c r="AE1064" s="2" t="s">
        <v>94</v>
      </c>
      <c r="AF1064" s="2"/>
      <c r="AG1064" s="2"/>
      <c r="AH1064" s="2"/>
      <c r="AI1064" s="2"/>
      <c r="AJ1064" s="2" t="s">
        <v>50</v>
      </c>
      <c r="AK1064" s="2" t="s">
        <v>49</v>
      </c>
    </row>
    <row r="1065" spans="1:37" ht="129.6" x14ac:dyDescent="0.3">
      <c r="A1065" s="1">
        <v>1238</v>
      </c>
      <c r="B1065">
        <v>19939</v>
      </c>
      <c r="F1065" s="2" t="s">
        <v>76</v>
      </c>
      <c r="G1065" s="2" t="s">
        <v>72</v>
      </c>
      <c r="H1065" s="2" t="s">
        <v>37</v>
      </c>
      <c r="I1065" s="2" t="s">
        <v>75</v>
      </c>
      <c r="J1065" s="2" t="s">
        <v>138</v>
      </c>
      <c r="K1065" s="2" t="s">
        <v>285</v>
      </c>
      <c r="L1065" s="2" t="s">
        <v>281</v>
      </c>
      <c r="M1065" s="2" t="s">
        <v>288</v>
      </c>
      <c r="N1065" s="3" t="s">
        <v>1542</v>
      </c>
      <c r="O1065" s="2" t="s">
        <v>60</v>
      </c>
      <c r="P1065" s="2" t="s">
        <v>65</v>
      </c>
      <c r="Q1065" s="2"/>
      <c r="R1065" s="2"/>
      <c r="S1065" s="2"/>
      <c r="T1065" s="2"/>
      <c r="U1065">
        <v>0</v>
      </c>
      <c r="V1065">
        <v>90</v>
      </c>
      <c r="W1065" s="4">
        <v>46056</v>
      </c>
      <c r="X1065" s="4"/>
      <c r="Y1065" s="4">
        <v>46056</v>
      </c>
      <c r="Z1065" s="4">
        <v>46146</v>
      </c>
      <c r="AA1065" s="3"/>
      <c r="AB1065" s="3" t="s">
        <v>2549</v>
      </c>
      <c r="AC1065" s="2"/>
      <c r="AD1065" s="2" t="s">
        <v>74</v>
      </c>
      <c r="AE1065" s="2" t="s">
        <v>94</v>
      </c>
      <c r="AF1065" s="2"/>
      <c r="AG1065" s="2"/>
      <c r="AH1065" s="2"/>
      <c r="AI1065" s="2"/>
      <c r="AJ1065" s="2" t="s">
        <v>50</v>
      </c>
      <c r="AK1065" s="2" t="s">
        <v>49</v>
      </c>
    </row>
    <row r="1066" spans="1:37" ht="129.6" x14ac:dyDescent="0.3">
      <c r="A1066" s="1">
        <v>1239</v>
      </c>
      <c r="B1066">
        <v>19924</v>
      </c>
      <c r="F1066" s="2" t="s">
        <v>76</v>
      </c>
      <c r="G1066" s="2" t="s">
        <v>72</v>
      </c>
      <c r="H1066" s="2" t="s">
        <v>37</v>
      </c>
      <c r="I1066" s="2" t="s">
        <v>75</v>
      </c>
      <c r="J1066" s="2" t="s">
        <v>138</v>
      </c>
      <c r="K1066" s="2" t="s">
        <v>285</v>
      </c>
      <c r="L1066" s="2" t="s">
        <v>283</v>
      </c>
      <c r="M1066" s="2" t="s">
        <v>289</v>
      </c>
      <c r="N1066" s="3" t="s">
        <v>1542</v>
      </c>
      <c r="O1066" s="2" t="s">
        <v>60</v>
      </c>
      <c r="P1066" s="2" t="s">
        <v>65</v>
      </c>
      <c r="Q1066" s="2"/>
      <c r="R1066" s="2"/>
      <c r="S1066" s="2"/>
      <c r="T1066" s="2"/>
      <c r="U1066">
        <v>0</v>
      </c>
      <c r="V1066">
        <v>90</v>
      </c>
      <c r="W1066" s="4">
        <v>46056</v>
      </c>
      <c r="X1066" s="4"/>
      <c r="Y1066" s="4">
        <v>46056</v>
      </c>
      <c r="Z1066" s="4">
        <v>46146</v>
      </c>
      <c r="AA1066" s="3"/>
      <c r="AB1066" s="3" t="s">
        <v>2550</v>
      </c>
      <c r="AC1066" s="2"/>
      <c r="AD1066" s="2" t="s">
        <v>74</v>
      </c>
      <c r="AE1066" s="2" t="s">
        <v>94</v>
      </c>
      <c r="AF1066" s="2"/>
      <c r="AG1066" s="2"/>
      <c r="AH1066" s="2"/>
      <c r="AI1066" s="2"/>
      <c r="AJ1066" s="2" t="s">
        <v>50</v>
      </c>
      <c r="AK1066" s="2" t="s">
        <v>49</v>
      </c>
    </row>
    <row r="1067" spans="1:37" ht="129.6" x14ac:dyDescent="0.3">
      <c r="A1067" s="1">
        <v>1240</v>
      </c>
      <c r="B1067">
        <v>19931</v>
      </c>
      <c r="F1067" s="2" t="s">
        <v>76</v>
      </c>
      <c r="G1067" s="2" t="s">
        <v>72</v>
      </c>
      <c r="H1067" s="2" t="s">
        <v>37</v>
      </c>
      <c r="I1067" s="2" t="s">
        <v>75</v>
      </c>
      <c r="J1067" s="2" t="s">
        <v>138</v>
      </c>
      <c r="K1067" s="2" t="s">
        <v>285</v>
      </c>
      <c r="L1067" s="2" t="s">
        <v>422</v>
      </c>
      <c r="M1067" s="2" t="s">
        <v>1119</v>
      </c>
      <c r="N1067" s="3" t="s">
        <v>1542</v>
      </c>
      <c r="O1067" s="2" t="s">
        <v>60</v>
      </c>
      <c r="P1067" s="2" t="s">
        <v>65</v>
      </c>
      <c r="Q1067" s="2"/>
      <c r="R1067" s="2"/>
      <c r="S1067" s="2"/>
      <c r="T1067" s="2"/>
      <c r="U1067">
        <v>0</v>
      </c>
      <c r="V1067">
        <v>90</v>
      </c>
      <c r="W1067" s="4">
        <v>46056</v>
      </c>
      <c r="X1067" s="4"/>
      <c r="Y1067" s="4">
        <v>46056</v>
      </c>
      <c r="Z1067" s="4">
        <v>46146</v>
      </c>
      <c r="AA1067" s="3"/>
      <c r="AB1067" s="3"/>
      <c r="AC1067" s="2"/>
      <c r="AD1067" s="2" t="s">
        <v>74</v>
      </c>
      <c r="AE1067" s="2" t="s">
        <v>94</v>
      </c>
      <c r="AF1067" s="2"/>
      <c r="AG1067" s="2"/>
      <c r="AH1067" s="2"/>
      <c r="AI1067" s="2"/>
      <c r="AJ1067" s="2" t="s">
        <v>50</v>
      </c>
      <c r="AK1067" s="2" t="s">
        <v>49</v>
      </c>
    </row>
    <row r="1068" spans="1:37" ht="129.6" x14ac:dyDescent="0.3">
      <c r="A1068" s="1">
        <v>1241</v>
      </c>
      <c r="F1068" s="2" t="s">
        <v>76</v>
      </c>
      <c r="G1068" s="2" t="s">
        <v>44</v>
      </c>
      <c r="H1068" s="2" t="s">
        <v>37</v>
      </c>
      <c r="I1068" s="2" t="s">
        <v>75</v>
      </c>
      <c r="J1068" s="2" t="s">
        <v>138</v>
      </c>
      <c r="K1068" s="2" t="s">
        <v>290</v>
      </c>
      <c r="L1068" s="2" t="s">
        <v>273</v>
      </c>
      <c r="M1068" s="2" t="s">
        <v>291</v>
      </c>
      <c r="N1068" s="3" t="s">
        <v>1542</v>
      </c>
      <c r="O1068" s="2" t="s">
        <v>60</v>
      </c>
      <c r="P1068" s="2" t="s">
        <v>65</v>
      </c>
      <c r="Q1068" s="2"/>
      <c r="R1068" s="2"/>
      <c r="S1068" s="2"/>
      <c r="T1068" s="2"/>
      <c r="U1068">
        <v>0</v>
      </c>
      <c r="V1068">
        <v>90</v>
      </c>
      <c r="W1068" s="4">
        <v>46057</v>
      </c>
      <c r="X1068" s="4"/>
      <c r="Y1068" s="4">
        <v>46057</v>
      </c>
      <c r="Z1068" s="4">
        <v>46147</v>
      </c>
      <c r="AA1068" s="3"/>
      <c r="AB1068" s="3"/>
      <c r="AC1068" s="2"/>
      <c r="AD1068" s="2" t="s">
        <v>74</v>
      </c>
      <c r="AE1068" s="2" t="s">
        <v>74</v>
      </c>
      <c r="AF1068" s="2"/>
      <c r="AG1068" s="2"/>
      <c r="AH1068" s="2"/>
      <c r="AI1068" s="2"/>
      <c r="AJ1068" s="2" t="s">
        <v>50</v>
      </c>
      <c r="AK1068" s="2" t="s">
        <v>49</v>
      </c>
    </row>
    <row r="1069" spans="1:37" ht="129.6" x14ac:dyDescent="0.3">
      <c r="A1069" s="1">
        <v>1242</v>
      </c>
      <c r="F1069" s="2" t="s">
        <v>76</v>
      </c>
      <c r="G1069" s="2" t="s">
        <v>212</v>
      </c>
      <c r="H1069" s="2" t="s">
        <v>37</v>
      </c>
      <c r="I1069" s="2" t="s">
        <v>75</v>
      </c>
      <c r="J1069" s="2" t="s">
        <v>138</v>
      </c>
      <c r="K1069" s="2" t="s">
        <v>290</v>
      </c>
      <c r="L1069" s="2" t="s">
        <v>413</v>
      </c>
      <c r="M1069" s="2" t="s">
        <v>671</v>
      </c>
      <c r="N1069" s="3" t="s">
        <v>1542</v>
      </c>
      <c r="O1069" s="2" t="s">
        <v>60</v>
      </c>
      <c r="P1069" s="2" t="s">
        <v>65</v>
      </c>
      <c r="Q1069" s="2"/>
      <c r="R1069" s="2"/>
      <c r="S1069" s="2"/>
      <c r="T1069" s="2"/>
      <c r="U1069">
        <v>0</v>
      </c>
      <c r="V1069">
        <v>90</v>
      </c>
      <c r="W1069" s="4">
        <v>46057</v>
      </c>
      <c r="X1069" s="4"/>
      <c r="Y1069" s="4">
        <v>46057</v>
      </c>
      <c r="Z1069" s="4">
        <v>46147</v>
      </c>
      <c r="AA1069" s="3"/>
      <c r="AB1069" s="3"/>
      <c r="AC1069" s="2"/>
      <c r="AD1069" s="2" t="s">
        <v>74</v>
      </c>
      <c r="AE1069" s="2" t="s">
        <v>74</v>
      </c>
      <c r="AF1069" s="2"/>
      <c r="AG1069" s="2"/>
      <c r="AH1069" s="2"/>
      <c r="AI1069" s="2"/>
      <c r="AJ1069" s="2" t="s">
        <v>50</v>
      </c>
      <c r="AK1069" s="2" t="s">
        <v>49</v>
      </c>
    </row>
    <row r="1070" spans="1:37" ht="129.6" x14ac:dyDescent="0.3">
      <c r="A1070" s="1">
        <v>1243</v>
      </c>
      <c r="F1070" s="2" t="s">
        <v>76</v>
      </c>
      <c r="G1070" s="2" t="s">
        <v>212</v>
      </c>
      <c r="H1070" s="2" t="s">
        <v>37</v>
      </c>
      <c r="I1070" s="2" t="s">
        <v>75</v>
      </c>
      <c r="J1070" s="2" t="s">
        <v>138</v>
      </c>
      <c r="K1070" s="2" t="s">
        <v>290</v>
      </c>
      <c r="L1070" s="2" t="s">
        <v>278</v>
      </c>
      <c r="M1070" s="2" t="s">
        <v>292</v>
      </c>
      <c r="N1070" s="3" t="s">
        <v>1542</v>
      </c>
      <c r="O1070" s="2" t="s">
        <v>60</v>
      </c>
      <c r="P1070" s="2" t="s">
        <v>65</v>
      </c>
      <c r="Q1070" s="2"/>
      <c r="R1070" s="2"/>
      <c r="S1070" s="2"/>
      <c r="T1070" s="2"/>
      <c r="U1070">
        <v>0</v>
      </c>
      <c r="V1070">
        <v>90</v>
      </c>
      <c r="W1070" s="4">
        <v>46057</v>
      </c>
      <c r="X1070" s="4"/>
      <c r="Y1070" s="4">
        <v>46057</v>
      </c>
      <c r="Z1070" s="4">
        <v>46147</v>
      </c>
      <c r="AA1070" s="3"/>
      <c r="AB1070" s="3"/>
      <c r="AC1070" s="2"/>
      <c r="AD1070" s="2" t="s">
        <v>74</v>
      </c>
      <c r="AE1070" s="2" t="s">
        <v>74</v>
      </c>
      <c r="AF1070" s="2"/>
      <c r="AG1070" s="2"/>
      <c r="AH1070" s="2"/>
      <c r="AI1070" s="2"/>
      <c r="AJ1070" s="2" t="s">
        <v>50</v>
      </c>
      <c r="AK1070" s="2" t="s">
        <v>49</v>
      </c>
    </row>
    <row r="1071" spans="1:37" ht="129.6" x14ac:dyDescent="0.3">
      <c r="A1071" s="1">
        <v>1244</v>
      </c>
      <c r="F1071" s="2" t="s">
        <v>76</v>
      </c>
      <c r="G1071" s="2" t="s">
        <v>212</v>
      </c>
      <c r="H1071" s="2" t="s">
        <v>37</v>
      </c>
      <c r="I1071" s="2" t="s">
        <v>75</v>
      </c>
      <c r="J1071" s="2" t="s">
        <v>138</v>
      </c>
      <c r="K1071" s="2" t="s">
        <v>290</v>
      </c>
      <c r="L1071" s="2" t="s">
        <v>281</v>
      </c>
      <c r="M1071" s="2" t="s">
        <v>293</v>
      </c>
      <c r="N1071" s="3" t="s">
        <v>1542</v>
      </c>
      <c r="O1071" s="2" t="s">
        <v>60</v>
      </c>
      <c r="P1071" s="2" t="s">
        <v>65</v>
      </c>
      <c r="Q1071" s="2"/>
      <c r="R1071" s="2"/>
      <c r="S1071" s="2"/>
      <c r="T1071" s="2"/>
      <c r="U1071">
        <v>0</v>
      </c>
      <c r="V1071">
        <v>90</v>
      </c>
      <c r="W1071" s="4">
        <v>46057</v>
      </c>
      <c r="X1071" s="4"/>
      <c r="Y1071" s="4">
        <v>46057</v>
      </c>
      <c r="Z1071" s="4">
        <v>46147</v>
      </c>
      <c r="AA1071" s="3"/>
      <c r="AB1071" s="3"/>
      <c r="AC1071" s="2"/>
      <c r="AD1071" s="2" t="s">
        <v>74</v>
      </c>
      <c r="AE1071" s="2" t="s">
        <v>74</v>
      </c>
      <c r="AF1071" s="2"/>
      <c r="AG1071" s="2"/>
      <c r="AH1071" s="2"/>
      <c r="AI1071" s="2"/>
      <c r="AJ1071" s="2" t="s">
        <v>50</v>
      </c>
      <c r="AK1071" s="2" t="s">
        <v>49</v>
      </c>
    </row>
    <row r="1072" spans="1:37" ht="129.6" x14ac:dyDescent="0.3">
      <c r="A1072" s="1">
        <v>1245</v>
      </c>
      <c r="F1072" s="2" t="s">
        <v>76</v>
      </c>
      <c r="G1072" s="2" t="s">
        <v>212</v>
      </c>
      <c r="H1072" s="2" t="s">
        <v>37</v>
      </c>
      <c r="I1072" s="2" t="s">
        <v>75</v>
      </c>
      <c r="J1072" s="2" t="s">
        <v>138</v>
      </c>
      <c r="K1072" s="2" t="s">
        <v>290</v>
      </c>
      <c r="L1072" s="2" t="s">
        <v>283</v>
      </c>
      <c r="M1072" s="2" t="s">
        <v>294</v>
      </c>
      <c r="N1072" s="3" t="s">
        <v>1542</v>
      </c>
      <c r="O1072" s="2" t="s">
        <v>60</v>
      </c>
      <c r="P1072" s="2" t="s">
        <v>65</v>
      </c>
      <c r="Q1072" s="2"/>
      <c r="R1072" s="2"/>
      <c r="S1072" s="2"/>
      <c r="T1072" s="2"/>
      <c r="U1072">
        <v>0</v>
      </c>
      <c r="V1072">
        <v>90</v>
      </c>
      <c r="W1072" s="4">
        <v>46057</v>
      </c>
      <c r="X1072" s="4"/>
      <c r="Y1072" s="4">
        <v>46057</v>
      </c>
      <c r="Z1072" s="4">
        <v>46147</v>
      </c>
      <c r="AA1072" s="3"/>
      <c r="AB1072" s="3"/>
      <c r="AC1072" s="2"/>
      <c r="AD1072" s="2" t="s">
        <v>74</v>
      </c>
      <c r="AE1072" s="2" t="s">
        <v>74</v>
      </c>
      <c r="AF1072" s="2"/>
      <c r="AG1072" s="2"/>
      <c r="AH1072" s="2"/>
      <c r="AI1072" s="2"/>
      <c r="AJ1072" s="2" t="s">
        <v>50</v>
      </c>
      <c r="AK1072" s="2" t="s">
        <v>49</v>
      </c>
    </row>
    <row r="1073" spans="1:37" ht="129.6" x14ac:dyDescent="0.3">
      <c r="A1073" s="1">
        <v>1246</v>
      </c>
      <c r="F1073" s="2" t="s">
        <v>76</v>
      </c>
      <c r="G1073" s="2" t="s">
        <v>212</v>
      </c>
      <c r="H1073" s="2" t="s">
        <v>37</v>
      </c>
      <c r="I1073" s="2" t="s">
        <v>75</v>
      </c>
      <c r="J1073" s="2" t="s">
        <v>138</v>
      </c>
      <c r="K1073" s="2" t="s">
        <v>290</v>
      </c>
      <c r="L1073" s="2" t="s">
        <v>672</v>
      </c>
      <c r="M1073" s="2" t="s">
        <v>673</v>
      </c>
      <c r="N1073" s="3" t="s">
        <v>1542</v>
      </c>
      <c r="O1073" s="2" t="s">
        <v>60</v>
      </c>
      <c r="P1073" s="2" t="s">
        <v>65</v>
      </c>
      <c r="Q1073" s="2"/>
      <c r="R1073" s="2"/>
      <c r="S1073" s="2"/>
      <c r="T1073" s="2"/>
      <c r="U1073">
        <v>0</v>
      </c>
      <c r="V1073">
        <v>90</v>
      </c>
      <c r="W1073" s="4">
        <v>46057</v>
      </c>
      <c r="X1073" s="4"/>
      <c r="Y1073" s="4">
        <v>46057</v>
      </c>
      <c r="Z1073" s="4">
        <v>46147</v>
      </c>
      <c r="AA1073" s="3"/>
      <c r="AB1073" s="3"/>
      <c r="AC1073" s="2"/>
      <c r="AD1073" s="2" t="s">
        <v>74</v>
      </c>
      <c r="AE1073" s="2" t="s">
        <v>74</v>
      </c>
      <c r="AF1073" s="2"/>
      <c r="AG1073" s="2"/>
      <c r="AH1073" s="2"/>
      <c r="AI1073" s="2"/>
      <c r="AJ1073" s="2" t="s">
        <v>50</v>
      </c>
      <c r="AK1073" s="2" t="s">
        <v>49</v>
      </c>
    </row>
    <row r="1074" spans="1:37" ht="129.6" x14ac:dyDescent="0.3">
      <c r="A1074" s="1">
        <v>1247</v>
      </c>
      <c r="F1074" s="2" t="s">
        <v>76</v>
      </c>
      <c r="G1074" s="2" t="s">
        <v>212</v>
      </c>
      <c r="H1074" s="2" t="s">
        <v>37</v>
      </c>
      <c r="I1074" s="2" t="s">
        <v>75</v>
      </c>
      <c r="J1074" s="2" t="s">
        <v>138</v>
      </c>
      <c r="K1074" s="2" t="s">
        <v>295</v>
      </c>
      <c r="L1074" s="2" t="s">
        <v>273</v>
      </c>
      <c r="M1074" s="2" t="s">
        <v>296</v>
      </c>
      <c r="N1074" s="3" t="s">
        <v>1542</v>
      </c>
      <c r="O1074" s="2" t="s">
        <v>60</v>
      </c>
      <c r="P1074" s="2" t="s">
        <v>65</v>
      </c>
      <c r="Q1074" s="2"/>
      <c r="R1074" s="2"/>
      <c r="S1074" s="2"/>
      <c r="T1074" s="2"/>
      <c r="U1074">
        <v>0</v>
      </c>
      <c r="V1074">
        <v>90</v>
      </c>
      <c r="W1074" s="4">
        <v>46058</v>
      </c>
      <c r="X1074" s="4"/>
      <c r="Y1074" s="4">
        <v>46058</v>
      </c>
      <c r="Z1074" s="4">
        <v>46148</v>
      </c>
      <c r="AA1074" s="3"/>
      <c r="AB1074" s="3"/>
      <c r="AC1074" s="2"/>
      <c r="AD1074" s="2" t="s">
        <v>74</v>
      </c>
      <c r="AE1074" s="2" t="s">
        <v>74</v>
      </c>
      <c r="AF1074" s="2"/>
      <c r="AG1074" s="2"/>
      <c r="AH1074" s="2"/>
      <c r="AI1074" s="2"/>
      <c r="AJ1074" s="2" t="s">
        <v>50</v>
      </c>
      <c r="AK1074" s="2" t="s">
        <v>49</v>
      </c>
    </row>
    <row r="1075" spans="1:37" ht="129.6" x14ac:dyDescent="0.3">
      <c r="A1075" s="1">
        <v>1248</v>
      </c>
      <c r="F1075" s="2" t="s">
        <v>76</v>
      </c>
      <c r="G1075" s="2" t="s">
        <v>212</v>
      </c>
      <c r="H1075" s="2" t="s">
        <v>37</v>
      </c>
      <c r="I1075" s="2" t="s">
        <v>75</v>
      </c>
      <c r="J1075" s="2" t="s">
        <v>138</v>
      </c>
      <c r="K1075" s="2" t="s">
        <v>295</v>
      </c>
      <c r="L1075" s="2" t="s">
        <v>413</v>
      </c>
      <c r="M1075" s="2" t="s">
        <v>676</v>
      </c>
      <c r="N1075" s="3" t="s">
        <v>1542</v>
      </c>
      <c r="O1075" s="2" t="s">
        <v>60</v>
      </c>
      <c r="P1075" s="2" t="s">
        <v>65</v>
      </c>
      <c r="Q1075" s="2"/>
      <c r="R1075" s="2"/>
      <c r="S1075" s="2"/>
      <c r="T1075" s="2"/>
      <c r="U1075">
        <v>0</v>
      </c>
      <c r="V1075">
        <v>90</v>
      </c>
      <c r="W1075" s="4">
        <v>46058</v>
      </c>
      <c r="X1075" s="4"/>
      <c r="Y1075" s="4">
        <v>46058</v>
      </c>
      <c r="Z1075" s="4">
        <v>46148</v>
      </c>
      <c r="AA1075" s="3"/>
      <c r="AB1075" s="3"/>
      <c r="AC1075" s="2"/>
      <c r="AD1075" s="2" t="s">
        <v>74</v>
      </c>
      <c r="AE1075" s="2" t="s">
        <v>74</v>
      </c>
      <c r="AF1075" s="2"/>
      <c r="AG1075" s="2"/>
      <c r="AH1075" s="2"/>
      <c r="AI1075" s="2"/>
      <c r="AJ1075" s="2" t="s">
        <v>50</v>
      </c>
      <c r="AK1075" s="2" t="s">
        <v>49</v>
      </c>
    </row>
    <row r="1076" spans="1:37" ht="129.6" x14ac:dyDescent="0.3">
      <c r="A1076" s="1">
        <v>1249</v>
      </c>
      <c r="F1076" s="2" t="s">
        <v>76</v>
      </c>
      <c r="G1076" s="2" t="s">
        <v>212</v>
      </c>
      <c r="H1076" s="2" t="s">
        <v>37</v>
      </c>
      <c r="I1076" s="2" t="s">
        <v>75</v>
      </c>
      <c r="J1076" s="2" t="s">
        <v>138</v>
      </c>
      <c r="K1076" s="2" t="s">
        <v>295</v>
      </c>
      <c r="L1076" s="2" t="s">
        <v>278</v>
      </c>
      <c r="M1076" s="2" t="s">
        <v>297</v>
      </c>
      <c r="N1076" s="3" t="s">
        <v>1542</v>
      </c>
      <c r="O1076" s="2" t="s">
        <v>60</v>
      </c>
      <c r="P1076" s="2" t="s">
        <v>65</v>
      </c>
      <c r="Q1076" s="2"/>
      <c r="R1076" s="2"/>
      <c r="S1076" s="2"/>
      <c r="T1076" s="2"/>
      <c r="U1076">
        <v>0</v>
      </c>
      <c r="V1076">
        <v>90</v>
      </c>
      <c r="W1076" s="4">
        <v>46058</v>
      </c>
      <c r="X1076" s="4"/>
      <c r="Y1076" s="4">
        <v>46058</v>
      </c>
      <c r="Z1076" s="4">
        <v>46148</v>
      </c>
      <c r="AA1076" s="3"/>
      <c r="AB1076" s="3"/>
      <c r="AC1076" s="2"/>
      <c r="AD1076" s="2" t="s">
        <v>74</v>
      </c>
      <c r="AE1076" s="2" t="s">
        <v>74</v>
      </c>
      <c r="AF1076" s="2"/>
      <c r="AG1076" s="2"/>
      <c r="AH1076" s="2"/>
      <c r="AI1076" s="2"/>
      <c r="AJ1076" s="2" t="s">
        <v>50</v>
      </c>
      <c r="AK1076" s="2" t="s">
        <v>49</v>
      </c>
    </row>
    <row r="1077" spans="1:37" ht="129.6" x14ac:dyDescent="0.3">
      <c r="A1077" s="1">
        <v>1250</v>
      </c>
      <c r="F1077" s="2" t="s">
        <v>76</v>
      </c>
      <c r="G1077" s="2" t="s">
        <v>212</v>
      </c>
      <c r="H1077" s="2" t="s">
        <v>37</v>
      </c>
      <c r="I1077" s="2" t="s">
        <v>75</v>
      </c>
      <c r="J1077" s="2" t="s">
        <v>138</v>
      </c>
      <c r="K1077" s="2" t="s">
        <v>295</v>
      </c>
      <c r="L1077" s="2" t="s">
        <v>281</v>
      </c>
      <c r="M1077" s="2" t="s">
        <v>298</v>
      </c>
      <c r="N1077" s="3" t="s">
        <v>1542</v>
      </c>
      <c r="O1077" s="2" t="s">
        <v>60</v>
      </c>
      <c r="P1077" s="2" t="s">
        <v>65</v>
      </c>
      <c r="Q1077" s="2"/>
      <c r="R1077" s="2"/>
      <c r="S1077" s="2"/>
      <c r="T1077" s="2"/>
      <c r="U1077">
        <v>0</v>
      </c>
      <c r="V1077">
        <v>90</v>
      </c>
      <c r="W1077" s="4">
        <v>46058</v>
      </c>
      <c r="X1077" s="4"/>
      <c r="Y1077" s="4">
        <v>46058</v>
      </c>
      <c r="Z1077" s="4">
        <v>46148</v>
      </c>
      <c r="AA1077" s="3"/>
      <c r="AB1077" s="3"/>
      <c r="AC1077" s="2"/>
      <c r="AD1077" s="2" t="s">
        <v>74</v>
      </c>
      <c r="AE1077" s="2" t="s">
        <v>74</v>
      </c>
      <c r="AF1077" s="2"/>
      <c r="AG1077" s="2"/>
      <c r="AH1077" s="2"/>
      <c r="AI1077" s="2"/>
      <c r="AJ1077" s="2" t="s">
        <v>50</v>
      </c>
      <c r="AK1077" s="2" t="s">
        <v>49</v>
      </c>
    </row>
    <row r="1078" spans="1:37" ht="129.6" x14ac:dyDescent="0.3">
      <c r="A1078" s="1">
        <v>1251</v>
      </c>
      <c r="F1078" s="2" t="s">
        <v>76</v>
      </c>
      <c r="G1078" s="2" t="s">
        <v>212</v>
      </c>
      <c r="H1078" s="2" t="s">
        <v>37</v>
      </c>
      <c r="I1078" s="2" t="s">
        <v>75</v>
      </c>
      <c r="J1078" s="2" t="s">
        <v>138</v>
      </c>
      <c r="K1078" s="2" t="s">
        <v>295</v>
      </c>
      <c r="L1078" s="2" t="s">
        <v>283</v>
      </c>
      <c r="M1078" s="2" t="s">
        <v>299</v>
      </c>
      <c r="N1078" s="3" t="s">
        <v>1542</v>
      </c>
      <c r="O1078" s="2" t="s">
        <v>60</v>
      </c>
      <c r="P1078" s="2" t="s">
        <v>65</v>
      </c>
      <c r="Q1078" s="2"/>
      <c r="R1078" s="2"/>
      <c r="S1078" s="2"/>
      <c r="T1078" s="2"/>
      <c r="U1078">
        <v>0</v>
      </c>
      <c r="V1078">
        <v>90</v>
      </c>
      <c r="W1078" s="4">
        <v>46058</v>
      </c>
      <c r="X1078" s="4"/>
      <c r="Y1078" s="4">
        <v>46058</v>
      </c>
      <c r="Z1078" s="4">
        <v>46148</v>
      </c>
      <c r="AA1078" s="3"/>
      <c r="AB1078" s="3"/>
      <c r="AC1078" s="2"/>
      <c r="AD1078" s="2" t="s">
        <v>74</v>
      </c>
      <c r="AE1078" s="2" t="s">
        <v>74</v>
      </c>
      <c r="AF1078" s="2"/>
      <c r="AG1078" s="2"/>
      <c r="AH1078" s="2"/>
      <c r="AI1078" s="2"/>
      <c r="AJ1078" s="2" t="s">
        <v>50</v>
      </c>
      <c r="AK1078" s="2" t="s">
        <v>49</v>
      </c>
    </row>
    <row r="1079" spans="1:37" ht="129.6" x14ac:dyDescent="0.3">
      <c r="A1079" s="1">
        <v>1252</v>
      </c>
      <c r="F1079" s="2" t="s">
        <v>76</v>
      </c>
      <c r="G1079" s="2" t="s">
        <v>212</v>
      </c>
      <c r="H1079" s="2" t="s">
        <v>37</v>
      </c>
      <c r="I1079" s="2" t="s">
        <v>75</v>
      </c>
      <c r="J1079" s="2" t="s">
        <v>138</v>
      </c>
      <c r="K1079" s="2" t="s">
        <v>295</v>
      </c>
      <c r="L1079" s="2" t="s">
        <v>422</v>
      </c>
      <c r="M1079" s="2" t="s">
        <v>677</v>
      </c>
      <c r="N1079" s="3" t="s">
        <v>1542</v>
      </c>
      <c r="O1079" s="2" t="s">
        <v>60</v>
      </c>
      <c r="P1079" s="2" t="s">
        <v>65</v>
      </c>
      <c r="Q1079" s="2"/>
      <c r="R1079" s="2"/>
      <c r="S1079" s="2"/>
      <c r="T1079" s="2"/>
      <c r="U1079">
        <v>0</v>
      </c>
      <c r="V1079">
        <v>90</v>
      </c>
      <c r="W1079" s="4">
        <v>46058</v>
      </c>
      <c r="X1079" s="4"/>
      <c r="Y1079" s="4">
        <v>46058</v>
      </c>
      <c r="Z1079" s="4">
        <v>46148</v>
      </c>
      <c r="AA1079" s="3"/>
      <c r="AB1079" s="3"/>
      <c r="AC1079" s="2"/>
      <c r="AD1079" s="2" t="s">
        <v>74</v>
      </c>
      <c r="AE1079" s="2" t="s">
        <v>74</v>
      </c>
      <c r="AF1079" s="2"/>
      <c r="AG1079" s="2"/>
      <c r="AH1079" s="2"/>
      <c r="AI1079" s="2"/>
      <c r="AJ1079" s="2" t="s">
        <v>50</v>
      </c>
      <c r="AK1079" s="2" t="s">
        <v>49</v>
      </c>
    </row>
    <row r="1080" spans="1:37" ht="129.6" x14ac:dyDescent="0.3">
      <c r="A1080" s="1">
        <v>1253</v>
      </c>
      <c r="F1080" s="2" t="s">
        <v>76</v>
      </c>
      <c r="G1080" s="2" t="s">
        <v>212</v>
      </c>
      <c r="H1080" s="2" t="s">
        <v>37</v>
      </c>
      <c r="I1080" s="2" t="s">
        <v>75</v>
      </c>
      <c r="J1080" s="2" t="s">
        <v>138</v>
      </c>
      <c r="K1080" s="2" t="s">
        <v>300</v>
      </c>
      <c r="L1080" s="2" t="s">
        <v>273</v>
      </c>
      <c r="M1080" s="2" t="s">
        <v>301</v>
      </c>
      <c r="N1080" s="3" t="s">
        <v>1542</v>
      </c>
      <c r="O1080" s="2" t="s">
        <v>60</v>
      </c>
      <c r="P1080" s="2" t="s">
        <v>65</v>
      </c>
      <c r="Q1080" s="2"/>
      <c r="R1080" s="2"/>
      <c r="S1080" s="2"/>
      <c r="T1080" s="2"/>
      <c r="U1080">
        <v>0</v>
      </c>
      <c r="V1080">
        <v>90</v>
      </c>
      <c r="W1080" s="4">
        <v>46059</v>
      </c>
      <c r="X1080" s="4"/>
      <c r="Y1080" s="4">
        <v>46059</v>
      </c>
      <c r="Z1080" s="4">
        <v>46149</v>
      </c>
      <c r="AA1080" s="3"/>
      <c r="AB1080" s="3"/>
      <c r="AC1080" s="2"/>
      <c r="AD1080" s="2" t="s">
        <v>74</v>
      </c>
      <c r="AE1080" s="2" t="s">
        <v>74</v>
      </c>
      <c r="AF1080" s="2"/>
      <c r="AG1080" s="2"/>
      <c r="AH1080" s="2"/>
      <c r="AI1080" s="2"/>
      <c r="AJ1080" s="2" t="s">
        <v>50</v>
      </c>
      <c r="AK1080" s="2" t="s">
        <v>49</v>
      </c>
    </row>
    <row r="1081" spans="1:37" ht="129.6" x14ac:dyDescent="0.3">
      <c r="A1081" s="1">
        <v>1254</v>
      </c>
      <c r="F1081" s="2" t="s">
        <v>76</v>
      </c>
      <c r="G1081" s="2" t="s">
        <v>212</v>
      </c>
      <c r="H1081" s="2" t="s">
        <v>37</v>
      </c>
      <c r="I1081" s="2" t="s">
        <v>75</v>
      </c>
      <c r="J1081" s="2" t="s">
        <v>138</v>
      </c>
      <c r="K1081" s="2" t="s">
        <v>300</v>
      </c>
      <c r="L1081" s="2" t="s">
        <v>413</v>
      </c>
      <c r="M1081" s="2" t="s">
        <v>686</v>
      </c>
      <c r="N1081" s="3" t="s">
        <v>1542</v>
      </c>
      <c r="O1081" s="2" t="s">
        <v>60</v>
      </c>
      <c r="P1081" s="2" t="s">
        <v>65</v>
      </c>
      <c r="Q1081" s="2"/>
      <c r="R1081" s="2"/>
      <c r="S1081" s="2"/>
      <c r="T1081" s="2"/>
      <c r="U1081">
        <v>0</v>
      </c>
      <c r="V1081">
        <v>90</v>
      </c>
      <c r="W1081" s="4">
        <v>46059</v>
      </c>
      <c r="X1081" s="4"/>
      <c r="Y1081" s="4">
        <v>46059</v>
      </c>
      <c r="Z1081" s="4">
        <v>46149</v>
      </c>
      <c r="AA1081" s="3"/>
      <c r="AB1081" s="3"/>
      <c r="AC1081" s="2"/>
      <c r="AD1081" s="2" t="s">
        <v>74</v>
      </c>
      <c r="AE1081" s="2" t="s">
        <v>74</v>
      </c>
      <c r="AF1081" s="2"/>
      <c r="AG1081" s="2"/>
      <c r="AH1081" s="2"/>
      <c r="AI1081" s="2"/>
      <c r="AJ1081" s="2" t="s">
        <v>50</v>
      </c>
      <c r="AK1081" s="2" t="s">
        <v>49</v>
      </c>
    </row>
    <row r="1082" spans="1:37" ht="129.6" x14ac:dyDescent="0.3">
      <c r="A1082" s="1">
        <v>1255</v>
      </c>
      <c r="F1082" s="2" t="s">
        <v>76</v>
      </c>
      <c r="G1082" s="2" t="s">
        <v>212</v>
      </c>
      <c r="H1082" s="2" t="s">
        <v>37</v>
      </c>
      <c r="I1082" s="2" t="s">
        <v>75</v>
      </c>
      <c r="J1082" s="2" t="s">
        <v>138</v>
      </c>
      <c r="K1082" s="2" t="s">
        <v>300</v>
      </c>
      <c r="L1082" s="2" t="s">
        <v>278</v>
      </c>
      <c r="M1082" s="2" t="s">
        <v>302</v>
      </c>
      <c r="N1082" s="3" t="s">
        <v>1542</v>
      </c>
      <c r="O1082" s="2" t="s">
        <v>60</v>
      </c>
      <c r="P1082" s="2" t="s">
        <v>65</v>
      </c>
      <c r="Q1082" s="2"/>
      <c r="R1082" s="2"/>
      <c r="S1082" s="2"/>
      <c r="T1082" s="2"/>
      <c r="U1082">
        <v>0</v>
      </c>
      <c r="V1082">
        <v>90</v>
      </c>
      <c r="W1082" s="4">
        <v>46059</v>
      </c>
      <c r="X1082" s="4"/>
      <c r="Y1082" s="4">
        <v>46059</v>
      </c>
      <c r="Z1082" s="4">
        <v>46149</v>
      </c>
      <c r="AA1082" s="3"/>
      <c r="AB1082" s="3"/>
      <c r="AC1082" s="2"/>
      <c r="AD1082" s="2" t="s">
        <v>74</v>
      </c>
      <c r="AE1082" s="2" t="s">
        <v>74</v>
      </c>
      <c r="AF1082" s="2"/>
      <c r="AG1082" s="2"/>
      <c r="AH1082" s="2"/>
      <c r="AI1082" s="2"/>
      <c r="AJ1082" s="2" t="s">
        <v>50</v>
      </c>
      <c r="AK1082" s="2" t="s">
        <v>49</v>
      </c>
    </row>
    <row r="1083" spans="1:37" ht="129.6" x14ac:dyDescent="0.3">
      <c r="A1083" s="1">
        <v>1256</v>
      </c>
      <c r="F1083" s="2" t="s">
        <v>76</v>
      </c>
      <c r="G1083" s="2" t="s">
        <v>212</v>
      </c>
      <c r="H1083" s="2" t="s">
        <v>37</v>
      </c>
      <c r="I1083" s="2" t="s">
        <v>75</v>
      </c>
      <c r="J1083" s="2" t="s">
        <v>138</v>
      </c>
      <c r="K1083" s="2" t="s">
        <v>300</v>
      </c>
      <c r="L1083" s="2" t="s">
        <v>281</v>
      </c>
      <c r="M1083" s="2" t="s">
        <v>303</v>
      </c>
      <c r="N1083" s="3" t="s">
        <v>1542</v>
      </c>
      <c r="O1083" s="2" t="s">
        <v>60</v>
      </c>
      <c r="P1083" s="2" t="s">
        <v>65</v>
      </c>
      <c r="Q1083" s="2"/>
      <c r="R1083" s="2"/>
      <c r="S1083" s="2"/>
      <c r="T1083" s="2"/>
      <c r="U1083">
        <v>0</v>
      </c>
      <c r="V1083">
        <v>90</v>
      </c>
      <c r="W1083" s="4">
        <v>46059</v>
      </c>
      <c r="X1083" s="4"/>
      <c r="Y1083" s="4">
        <v>46059</v>
      </c>
      <c r="Z1083" s="4">
        <v>46149</v>
      </c>
      <c r="AA1083" s="3"/>
      <c r="AB1083" s="3"/>
      <c r="AC1083" s="2"/>
      <c r="AD1083" s="2" t="s">
        <v>74</v>
      </c>
      <c r="AE1083" s="2" t="s">
        <v>74</v>
      </c>
      <c r="AF1083" s="2"/>
      <c r="AG1083" s="2"/>
      <c r="AH1083" s="2"/>
      <c r="AI1083" s="2"/>
      <c r="AJ1083" s="2" t="s">
        <v>50</v>
      </c>
      <c r="AK1083" s="2" t="s">
        <v>49</v>
      </c>
    </row>
    <row r="1084" spans="1:37" ht="129.6" x14ac:dyDescent="0.3">
      <c r="A1084" s="1">
        <v>1257</v>
      </c>
      <c r="F1084" s="2" t="s">
        <v>76</v>
      </c>
      <c r="G1084" s="2" t="s">
        <v>212</v>
      </c>
      <c r="H1084" s="2" t="s">
        <v>37</v>
      </c>
      <c r="I1084" s="2" t="s">
        <v>75</v>
      </c>
      <c r="J1084" s="2" t="s">
        <v>138</v>
      </c>
      <c r="K1084" s="2" t="s">
        <v>300</v>
      </c>
      <c r="L1084" s="2" t="s">
        <v>283</v>
      </c>
      <c r="M1084" s="2" t="s">
        <v>304</v>
      </c>
      <c r="N1084" s="3" t="s">
        <v>1542</v>
      </c>
      <c r="O1084" s="2" t="s">
        <v>60</v>
      </c>
      <c r="P1084" s="2" t="s">
        <v>65</v>
      </c>
      <c r="Q1084" s="2"/>
      <c r="R1084" s="2"/>
      <c r="S1084" s="2"/>
      <c r="T1084" s="2"/>
      <c r="U1084">
        <v>0</v>
      </c>
      <c r="V1084">
        <v>90</v>
      </c>
      <c r="W1084" s="4">
        <v>46059</v>
      </c>
      <c r="X1084" s="4"/>
      <c r="Y1084" s="4">
        <v>46059</v>
      </c>
      <c r="Z1084" s="4">
        <v>46149</v>
      </c>
      <c r="AA1084" s="3"/>
      <c r="AB1084" s="3"/>
      <c r="AC1084" s="2"/>
      <c r="AD1084" s="2" t="s">
        <v>74</v>
      </c>
      <c r="AE1084" s="2" t="s">
        <v>74</v>
      </c>
      <c r="AF1084" s="2"/>
      <c r="AG1084" s="2"/>
      <c r="AH1084" s="2"/>
      <c r="AI1084" s="2"/>
      <c r="AJ1084" s="2" t="s">
        <v>50</v>
      </c>
      <c r="AK1084" s="2" t="s">
        <v>49</v>
      </c>
    </row>
    <row r="1085" spans="1:37" ht="129.6" x14ac:dyDescent="0.3">
      <c r="A1085" s="1">
        <v>1258</v>
      </c>
      <c r="F1085" s="2" t="s">
        <v>76</v>
      </c>
      <c r="G1085" s="2" t="s">
        <v>212</v>
      </c>
      <c r="H1085" s="2" t="s">
        <v>37</v>
      </c>
      <c r="I1085" s="2" t="s">
        <v>75</v>
      </c>
      <c r="J1085" s="2" t="s">
        <v>138</v>
      </c>
      <c r="K1085" s="2" t="s">
        <v>300</v>
      </c>
      <c r="L1085" s="2" t="s">
        <v>422</v>
      </c>
      <c r="M1085" s="2" t="s">
        <v>693</v>
      </c>
      <c r="N1085" s="3" t="s">
        <v>1542</v>
      </c>
      <c r="O1085" s="2" t="s">
        <v>60</v>
      </c>
      <c r="P1085" s="2" t="s">
        <v>65</v>
      </c>
      <c r="Q1085" s="2"/>
      <c r="R1085" s="2"/>
      <c r="S1085" s="2"/>
      <c r="T1085" s="2"/>
      <c r="U1085">
        <v>0</v>
      </c>
      <c r="V1085">
        <v>90</v>
      </c>
      <c r="W1085" s="4">
        <v>46059</v>
      </c>
      <c r="X1085" s="4"/>
      <c r="Y1085" s="4">
        <v>46059</v>
      </c>
      <c r="Z1085" s="4">
        <v>46149</v>
      </c>
      <c r="AA1085" s="3"/>
      <c r="AB1085" s="3"/>
      <c r="AC1085" s="2"/>
      <c r="AD1085" s="2" t="s">
        <v>74</v>
      </c>
      <c r="AE1085" s="2" t="s">
        <v>74</v>
      </c>
      <c r="AF1085" s="2"/>
      <c r="AG1085" s="2"/>
      <c r="AH1085" s="2"/>
      <c r="AI1085" s="2"/>
      <c r="AJ1085" s="2" t="s">
        <v>50</v>
      </c>
      <c r="AK1085" s="2" t="s">
        <v>49</v>
      </c>
    </row>
    <row r="1086" spans="1:37" ht="129.6" x14ac:dyDescent="0.3">
      <c r="A1086" s="1">
        <v>1259</v>
      </c>
      <c r="B1086">
        <v>19877</v>
      </c>
      <c r="F1086" s="2" t="s">
        <v>76</v>
      </c>
      <c r="G1086" s="2" t="s">
        <v>78</v>
      </c>
      <c r="H1086" s="2" t="s">
        <v>37</v>
      </c>
      <c r="I1086" s="2" t="s">
        <v>75</v>
      </c>
      <c r="J1086" s="2" t="s">
        <v>138</v>
      </c>
      <c r="K1086" s="2" t="s">
        <v>305</v>
      </c>
      <c r="L1086" s="2" t="s">
        <v>273</v>
      </c>
      <c r="M1086" s="2" t="s">
        <v>306</v>
      </c>
      <c r="N1086" s="3" t="s">
        <v>1542</v>
      </c>
      <c r="O1086" s="2" t="s">
        <v>60</v>
      </c>
      <c r="P1086" s="2" t="s">
        <v>65</v>
      </c>
      <c r="Q1086" s="2"/>
      <c r="R1086" s="2"/>
      <c r="S1086" s="2"/>
      <c r="T1086" s="2"/>
      <c r="U1086">
        <v>0</v>
      </c>
      <c r="V1086">
        <v>90</v>
      </c>
      <c r="W1086" s="4">
        <v>46060</v>
      </c>
      <c r="X1086" s="4">
        <v>46184</v>
      </c>
      <c r="Y1086" s="4">
        <v>46184</v>
      </c>
      <c r="Z1086" s="4">
        <v>46274</v>
      </c>
      <c r="AA1086" s="3"/>
      <c r="AB1086" s="3" t="s">
        <v>2401</v>
      </c>
      <c r="AC1086" s="2"/>
      <c r="AD1086" s="2" t="s">
        <v>74</v>
      </c>
      <c r="AE1086" s="2" t="s">
        <v>74</v>
      </c>
      <c r="AF1086" s="2"/>
      <c r="AG1086" s="2"/>
      <c r="AH1086" s="2"/>
      <c r="AI1086" s="2"/>
      <c r="AJ1086" s="2" t="s">
        <v>50</v>
      </c>
      <c r="AK1086" s="2" t="s">
        <v>49</v>
      </c>
    </row>
    <row r="1087" spans="1:37" ht="129.6" x14ac:dyDescent="0.3">
      <c r="A1087" s="1">
        <v>1260</v>
      </c>
      <c r="B1087">
        <v>19885</v>
      </c>
      <c r="F1087" s="2" t="s">
        <v>76</v>
      </c>
      <c r="G1087" s="2" t="s">
        <v>78</v>
      </c>
      <c r="H1087" s="2" t="s">
        <v>37</v>
      </c>
      <c r="I1087" s="2" t="s">
        <v>75</v>
      </c>
      <c r="J1087" s="2" t="s">
        <v>138</v>
      </c>
      <c r="K1087" s="2" t="s">
        <v>305</v>
      </c>
      <c r="L1087" s="2" t="s">
        <v>413</v>
      </c>
      <c r="M1087" s="2" t="s">
        <v>681</v>
      </c>
      <c r="N1087" s="3" t="s">
        <v>1542</v>
      </c>
      <c r="O1087" s="2" t="s">
        <v>60</v>
      </c>
      <c r="P1087" s="2" t="s">
        <v>65</v>
      </c>
      <c r="Q1087" s="2"/>
      <c r="R1087" s="2"/>
      <c r="S1087" s="2"/>
      <c r="T1087" s="2"/>
      <c r="U1087">
        <v>0</v>
      </c>
      <c r="V1087">
        <v>90</v>
      </c>
      <c r="W1087" s="4">
        <v>46060</v>
      </c>
      <c r="X1087" s="4">
        <v>46184</v>
      </c>
      <c r="Y1087" s="4">
        <v>46184</v>
      </c>
      <c r="Z1087" s="4">
        <v>46274</v>
      </c>
      <c r="AA1087" s="3"/>
      <c r="AB1087" s="3" t="s">
        <v>2402</v>
      </c>
      <c r="AC1087" s="2"/>
      <c r="AD1087" s="2" t="s">
        <v>74</v>
      </c>
      <c r="AE1087" s="2" t="s">
        <v>74</v>
      </c>
      <c r="AF1087" s="2"/>
      <c r="AG1087" s="2"/>
      <c r="AH1087" s="2"/>
      <c r="AI1087" s="2"/>
      <c r="AJ1087" s="2" t="s">
        <v>50</v>
      </c>
      <c r="AK1087" s="2" t="s">
        <v>49</v>
      </c>
    </row>
    <row r="1088" spans="1:37" ht="129.6" x14ac:dyDescent="0.3">
      <c r="A1088" s="1">
        <v>1261</v>
      </c>
      <c r="B1088">
        <v>19855</v>
      </c>
      <c r="F1088" s="2" t="s">
        <v>76</v>
      </c>
      <c r="G1088" s="2" t="s">
        <v>72</v>
      </c>
      <c r="H1088" s="2" t="s">
        <v>37</v>
      </c>
      <c r="I1088" s="2" t="s">
        <v>75</v>
      </c>
      <c r="J1088" s="2" t="s">
        <v>138</v>
      </c>
      <c r="K1088" s="2" t="s">
        <v>305</v>
      </c>
      <c r="L1088" s="2" t="s">
        <v>278</v>
      </c>
      <c r="M1088" s="2" t="s">
        <v>307</v>
      </c>
      <c r="N1088" s="3" t="s">
        <v>1542</v>
      </c>
      <c r="O1088" s="2" t="s">
        <v>60</v>
      </c>
      <c r="P1088" s="2" t="s">
        <v>65</v>
      </c>
      <c r="Q1088" s="2"/>
      <c r="R1088" s="2"/>
      <c r="S1088" s="2"/>
      <c r="T1088" s="2"/>
      <c r="U1088">
        <v>0</v>
      </c>
      <c r="V1088">
        <v>90</v>
      </c>
      <c r="W1088" s="4">
        <v>46060</v>
      </c>
      <c r="X1088" s="4"/>
      <c r="Y1088" s="4">
        <v>46060</v>
      </c>
      <c r="Z1088" s="4">
        <v>46150</v>
      </c>
      <c r="AA1088" s="3"/>
      <c r="AB1088" s="3"/>
      <c r="AC1088" s="2"/>
      <c r="AD1088" s="2" t="s">
        <v>74</v>
      </c>
      <c r="AE1088" s="2" t="s">
        <v>94</v>
      </c>
      <c r="AF1088" s="2"/>
      <c r="AG1088" s="2"/>
      <c r="AH1088" s="2"/>
      <c r="AI1088" s="2"/>
      <c r="AJ1088" s="2" t="s">
        <v>50</v>
      </c>
      <c r="AK1088" s="2" t="s">
        <v>49</v>
      </c>
    </row>
    <row r="1089" spans="1:37" ht="129.6" x14ac:dyDescent="0.3">
      <c r="A1089" s="1">
        <v>1262</v>
      </c>
      <c r="B1089">
        <v>19859</v>
      </c>
      <c r="F1089" s="2" t="s">
        <v>76</v>
      </c>
      <c r="G1089" s="2" t="s">
        <v>72</v>
      </c>
      <c r="H1089" s="2" t="s">
        <v>37</v>
      </c>
      <c r="I1089" s="2" t="s">
        <v>75</v>
      </c>
      <c r="J1089" s="2" t="s">
        <v>138</v>
      </c>
      <c r="K1089" s="2" t="s">
        <v>305</v>
      </c>
      <c r="L1089" s="2" t="s">
        <v>281</v>
      </c>
      <c r="M1089" s="2" t="s">
        <v>308</v>
      </c>
      <c r="N1089" s="3" t="s">
        <v>1542</v>
      </c>
      <c r="O1089" s="2" t="s">
        <v>60</v>
      </c>
      <c r="P1089" s="2" t="s">
        <v>65</v>
      </c>
      <c r="Q1089" s="2"/>
      <c r="R1089" s="2"/>
      <c r="S1089" s="2"/>
      <c r="T1089" s="2"/>
      <c r="U1089">
        <v>0</v>
      </c>
      <c r="V1089">
        <v>90</v>
      </c>
      <c r="W1089" s="4">
        <v>46060</v>
      </c>
      <c r="X1089" s="4"/>
      <c r="Y1089" s="4">
        <v>46060</v>
      </c>
      <c r="Z1089" s="4">
        <v>46150</v>
      </c>
      <c r="AA1089" s="3"/>
      <c r="AB1089" s="3" t="s">
        <v>2550</v>
      </c>
      <c r="AC1089" s="2"/>
      <c r="AD1089" s="2" t="s">
        <v>74</v>
      </c>
      <c r="AE1089" s="2" t="s">
        <v>94</v>
      </c>
      <c r="AF1089" s="2"/>
      <c r="AG1089" s="2"/>
      <c r="AH1089" s="2"/>
      <c r="AI1089" s="2"/>
      <c r="AJ1089" s="2" t="s">
        <v>50</v>
      </c>
      <c r="AK1089" s="2" t="s">
        <v>49</v>
      </c>
    </row>
    <row r="1090" spans="1:37" ht="129.6" x14ac:dyDescent="0.3">
      <c r="A1090" s="1">
        <v>1263</v>
      </c>
      <c r="B1090">
        <v>19845</v>
      </c>
      <c r="F1090" s="2" t="s">
        <v>76</v>
      </c>
      <c r="G1090" s="2" t="s">
        <v>72</v>
      </c>
      <c r="H1090" s="2" t="s">
        <v>37</v>
      </c>
      <c r="I1090" s="2" t="s">
        <v>75</v>
      </c>
      <c r="J1090" s="2" t="s">
        <v>138</v>
      </c>
      <c r="K1090" s="2" t="s">
        <v>305</v>
      </c>
      <c r="L1090" s="2" t="s">
        <v>283</v>
      </c>
      <c r="M1090" s="2" t="s">
        <v>309</v>
      </c>
      <c r="N1090" s="3" t="s">
        <v>1542</v>
      </c>
      <c r="O1090" s="2" t="s">
        <v>60</v>
      </c>
      <c r="P1090" s="2" t="s">
        <v>65</v>
      </c>
      <c r="Q1090" s="2"/>
      <c r="R1090" s="2"/>
      <c r="S1090" s="2"/>
      <c r="T1090" s="2"/>
      <c r="U1090">
        <v>0</v>
      </c>
      <c r="V1090">
        <v>90</v>
      </c>
      <c r="W1090" s="4">
        <v>46060</v>
      </c>
      <c r="X1090" s="4"/>
      <c r="Y1090" s="4">
        <v>46060</v>
      </c>
      <c r="Z1090" s="4">
        <v>46150</v>
      </c>
      <c r="AA1090" s="3"/>
      <c r="AB1090" s="3" t="s">
        <v>2577</v>
      </c>
      <c r="AC1090" s="2"/>
      <c r="AD1090" s="2" t="s">
        <v>74</v>
      </c>
      <c r="AE1090" s="2" t="s">
        <v>94</v>
      </c>
      <c r="AF1090" s="2"/>
      <c r="AG1090" s="2"/>
      <c r="AH1090" s="2"/>
      <c r="AI1090" s="2"/>
      <c r="AJ1090" s="2" t="s">
        <v>50</v>
      </c>
      <c r="AK1090" s="2" t="s">
        <v>49</v>
      </c>
    </row>
    <row r="1091" spans="1:37" ht="129.6" x14ac:dyDescent="0.3">
      <c r="A1091" s="1">
        <v>1264</v>
      </c>
      <c r="B1091">
        <v>19853</v>
      </c>
      <c r="F1091" s="2" t="s">
        <v>76</v>
      </c>
      <c r="G1091" s="2" t="s">
        <v>72</v>
      </c>
      <c r="H1091" s="2" t="s">
        <v>37</v>
      </c>
      <c r="I1091" s="2" t="s">
        <v>75</v>
      </c>
      <c r="J1091" s="2" t="s">
        <v>138</v>
      </c>
      <c r="K1091" s="2" t="s">
        <v>305</v>
      </c>
      <c r="L1091" s="2" t="s">
        <v>422</v>
      </c>
      <c r="M1091" s="2" t="s">
        <v>682</v>
      </c>
      <c r="N1091" s="3" t="s">
        <v>1542</v>
      </c>
      <c r="O1091" s="2" t="s">
        <v>60</v>
      </c>
      <c r="P1091" s="2" t="s">
        <v>65</v>
      </c>
      <c r="Q1091" s="2"/>
      <c r="R1091" s="2"/>
      <c r="S1091" s="2"/>
      <c r="T1091" s="2"/>
      <c r="U1091">
        <v>0</v>
      </c>
      <c r="V1091">
        <v>90</v>
      </c>
      <c r="W1091" s="4">
        <v>46060</v>
      </c>
      <c r="X1091" s="4"/>
      <c r="Y1091" s="4">
        <v>46060</v>
      </c>
      <c r="Z1091" s="4">
        <v>46150</v>
      </c>
      <c r="AA1091" s="3"/>
      <c r="AB1091" s="3" t="s">
        <v>2550</v>
      </c>
      <c r="AC1091" s="2"/>
      <c r="AD1091" s="2" t="s">
        <v>74</v>
      </c>
      <c r="AE1091" s="2" t="s">
        <v>94</v>
      </c>
      <c r="AF1091" s="2"/>
      <c r="AG1091" s="2"/>
      <c r="AH1091" s="2"/>
      <c r="AI1091" s="2"/>
      <c r="AJ1091" s="2" t="s">
        <v>50</v>
      </c>
      <c r="AK1091" s="2" t="s">
        <v>49</v>
      </c>
    </row>
    <row r="1092" spans="1:37" ht="57.6" x14ac:dyDescent="0.3">
      <c r="A1092" s="1">
        <v>1265</v>
      </c>
      <c r="F1092" s="2" t="s">
        <v>76</v>
      </c>
      <c r="G1092" s="2" t="s">
        <v>212</v>
      </c>
      <c r="H1092" s="2" t="s">
        <v>37</v>
      </c>
      <c r="I1092" s="2" t="s">
        <v>75</v>
      </c>
      <c r="J1092" s="2" t="s">
        <v>138</v>
      </c>
      <c r="K1092" s="2" t="s">
        <v>272</v>
      </c>
      <c r="L1092" s="2" t="s">
        <v>273</v>
      </c>
      <c r="M1092" s="2" t="s">
        <v>274</v>
      </c>
      <c r="N1092" s="3" t="s">
        <v>1543</v>
      </c>
      <c r="O1092" s="2" t="s">
        <v>60</v>
      </c>
      <c r="P1092" s="2" t="s">
        <v>65</v>
      </c>
      <c r="Q1092" s="2"/>
      <c r="R1092" s="2"/>
      <c r="S1092" s="2"/>
      <c r="T1092" s="2"/>
      <c r="U1092">
        <v>0</v>
      </c>
      <c r="V1092">
        <v>180</v>
      </c>
      <c r="W1092" s="4">
        <v>46055</v>
      </c>
      <c r="X1092" s="4"/>
      <c r="Y1092" s="4">
        <v>46055</v>
      </c>
      <c r="Z1092" s="4">
        <v>46235</v>
      </c>
      <c r="AA1092" s="3"/>
      <c r="AB1092" s="3"/>
      <c r="AC1092" s="2"/>
      <c r="AD1092" s="2" t="s">
        <v>74</v>
      </c>
      <c r="AE1092" s="2" t="s">
        <v>74</v>
      </c>
      <c r="AF1092" s="2"/>
      <c r="AG1092" s="2"/>
      <c r="AH1092" s="2"/>
      <c r="AI1092" s="2"/>
      <c r="AJ1092" s="2" t="s">
        <v>50</v>
      </c>
      <c r="AK1092" s="2" t="s">
        <v>49</v>
      </c>
    </row>
    <row r="1093" spans="1:37" ht="100.8" x14ac:dyDescent="0.3">
      <c r="A1093" s="1">
        <v>1266</v>
      </c>
      <c r="F1093" s="2" t="s">
        <v>76</v>
      </c>
      <c r="G1093" s="2" t="s">
        <v>212</v>
      </c>
      <c r="H1093" s="2" t="s">
        <v>37</v>
      </c>
      <c r="I1093" s="2" t="s">
        <v>75</v>
      </c>
      <c r="J1093" s="2" t="s">
        <v>138</v>
      </c>
      <c r="K1093" s="2" t="s">
        <v>272</v>
      </c>
      <c r="L1093" s="2" t="s">
        <v>1234</v>
      </c>
      <c r="M1093" s="2" t="s">
        <v>1235</v>
      </c>
      <c r="N1093" s="3" t="s">
        <v>1544</v>
      </c>
      <c r="O1093" s="2" t="s">
        <v>60</v>
      </c>
      <c r="P1093" s="2" t="s">
        <v>65</v>
      </c>
      <c r="Q1093" s="2"/>
      <c r="R1093" s="2"/>
      <c r="S1093" s="2"/>
      <c r="T1093" s="2"/>
      <c r="U1093">
        <v>0</v>
      </c>
      <c r="V1093">
        <v>180</v>
      </c>
      <c r="W1093" s="4">
        <v>46055</v>
      </c>
      <c r="X1093" s="4"/>
      <c r="Y1093" s="4">
        <v>46055</v>
      </c>
      <c r="Z1093" s="4">
        <v>46235</v>
      </c>
      <c r="AA1093" s="3"/>
      <c r="AB1093" s="3"/>
      <c r="AC1093" s="2"/>
      <c r="AD1093" s="2" t="s">
        <v>74</v>
      </c>
      <c r="AE1093" s="2" t="s">
        <v>74</v>
      </c>
      <c r="AF1093" s="2"/>
      <c r="AG1093" s="2"/>
      <c r="AH1093" s="2"/>
      <c r="AI1093" s="2"/>
      <c r="AJ1093" s="2" t="s">
        <v>50</v>
      </c>
      <c r="AK1093" s="2" t="s">
        <v>49</v>
      </c>
    </row>
    <row r="1094" spans="1:37" ht="57.6" x14ac:dyDescent="0.3">
      <c r="A1094" s="1">
        <v>1267</v>
      </c>
      <c r="F1094" s="2" t="s">
        <v>76</v>
      </c>
      <c r="G1094" s="2" t="s">
        <v>212</v>
      </c>
      <c r="H1094" s="2" t="s">
        <v>37</v>
      </c>
      <c r="I1094" s="2" t="s">
        <v>75</v>
      </c>
      <c r="J1094" s="2" t="s">
        <v>138</v>
      </c>
      <c r="K1094" s="2" t="s">
        <v>272</v>
      </c>
      <c r="L1094" s="2" t="s">
        <v>413</v>
      </c>
      <c r="M1094" s="2" t="s">
        <v>414</v>
      </c>
      <c r="N1094" s="3" t="s">
        <v>1545</v>
      </c>
      <c r="O1094" s="2" t="s">
        <v>60</v>
      </c>
      <c r="P1094" s="2" t="s">
        <v>65</v>
      </c>
      <c r="Q1094" s="2"/>
      <c r="R1094" s="2"/>
      <c r="S1094" s="2"/>
      <c r="T1094" s="2"/>
      <c r="U1094">
        <v>0</v>
      </c>
      <c r="V1094">
        <v>180</v>
      </c>
      <c r="W1094" s="4">
        <v>46055</v>
      </c>
      <c r="X1094" s="4"/>
      <c r="Y1094" s="4">
        <v>46055</v>
      </c>
      <c r="Z1094" s="4">
        <v>46235</v>
      </c>
      <c r="AA1094" s="3"/>
      <c r="AB1094" s="3"/>
      <c r="AC1094" s="2"/>
      <c r="AD1094" s="2" t="s">
        <v>74</v>
      </c>
      <c r="AE1094" s="2" t="s">
        <v>74</v>
      </c>
      <c r="AF1094" s="2"/>
      <c r="AG1094" s="2"/>
      <c r="AH1094" s="2"/>
      <c r="AI1094" s="2"/>
      <c r="AJ1094" s="2" t="s">
        <v>50</v>
      </c>
      <c r="AK1094" s="2" t="s">
        <v>49</v>
      </c>
    </row>
    <row r="1095" spans="1:37" ht="57.6" x14ac:dyDescent="0.3">
      <c r="A1095" s="1">
        <v>1268</v>
      </c>
      <c r="F1095" s="2" t="s">
        <v>76</v>
      </c>
      <c r="G1095" s="2" t="s">
        <v>212</v>
      </c>
      <c r="H1095" s="2" t="s">
        <v>37</v>
      </c>
      <c r="I1095" s="2" t="s">
        <v>75</v>
      </c>
      <c r="J1095" s="2" t="s">
        <v>138</v>
      </c>
      <c r="K1095" s="2" t="s">
        <v>272</v>
      </c>
      <c r="L1095" s="2" t="s">
        <v>278</v>
      </c>
      <c r="M1095" s="2" t="s">
        <v>279</v>
      </c>
      <c r="N1095" s="3" t="s">
        <v>1545</v>
      </c>
      <c r="O1095" s="2" t="s">
        <v>60</v>
      </c>
      <c r="P1095" s="2" t="s">
        <v>65</v>
      </c>
      <c r="Q1095" s="2"/>
      <c r="R1095" s="2"/>
      <c r="S1095" s="2"/>
      <c r="T1095" s="2"/>
      <c r="U1095">
        <v>0</v>
      </c>
      <c r="V1095">
        <v>180</v>
      </c>
      <c r="W1095" s="4">
        <v>46055</v>
      </c>
      <c r="X1095" s="4"/>
      <c r="Y1095" s="4">
        <v>46055</v>
      </c>
      <c r="Z1095" s="4">
        <v>46235</v>
      </c>
      <c r="AA1095" s="3"/>
      <c r="AB1095" s="3"/>
      <c r="AC1095" s="2"/>
      <c r="AD1095" s="2" t="s">
        <v>74</v>
      </c>
      <c r="AE1095" s="2" t="s">
        <v>74</v>
      </c>
      <c r="AF1095" s="2"/>
      <c r="AG1095" s="2"/>
      <c r="AH1095" s="2"/>
      <c r="AI1095" s="2"/>
      <c r="AJ1095" s="2" t="s">
        <v>50</v>
      </c>
      <c r="AK1095" s="2" t="s">
        <v>49</v>
      </c>
    </row>
    <row r="1096" spans="1:37" ht="57.6" x14ac:dyDescent="0.3">
      <c r="A1096" s="1">
        <v>1269</v>
      </c>
      <c r="F1096" s="2" t="s">
        <v>76</v>
      </c>
      <c r="G1096" s="2" t="s">
        <v>212</v>
      </c>
      <c r="H1096" s="2" t="s">
        <v>37</v>
      </c>
      <c r="I1096" s="2" t="s">
        <v>75</v>
      </c>
      <c r="J1096" s="2" t="s">
        <v>138</v>
      </c>
      <c r="K1096" s="2" t="s">
        <v>272</v>
      </c>
      <c r="L1096" s="2" t="s">
        <v>281</v>
      </c>
      <c r="M1096" s="2" t="s">
        <v>282</v>
      </c>
      <c r="N1096" s="3" t="s">
        <v>1545</v>
      </c>
      <c r="O1096" s="2" t="s">
        <v>60</v>
      </c>
      <c r="P1096" s="2" t="s">
        <v>65</v>
      </c>
      <c r="Q1096" s="2"/>
      <c r="R1096" s="2"/>
      <c r="S1096" s="2"/>
      <c r="T1096" s="2"/>
      <c r="U1096">
        <v>0</v>
      </c>
      <c r="V1096">
        <v>180</v>
      </c>
      <c r="W1096" s="4">
        <v>46055</v>
      </c>
      <c r="X1096" s="4"/>
      <c r="Y1096" s="4">
        <v>46055</v>
      </c>
      <c r="Z1096" s="4">
        <v>46235</v>
      </c>
      <c r="AA1096" s="3"/>
      <c r="AB1096" s="3"/>
      <c r="AC1096" s="2"/>
      <c r="AD1096" s="2" t="s">
        <v>74</v>
      </c>
      <c r="AE1096" s="2" t="s">
        <v>74</v>
      </c>
      <c r="AF1096" s="2"/>
      <c r="AG1096" s="2"/>
      <c r="AH1096" s="2"/>
      <c r="AI1096" s="2"/>
      <c r="AJ1096" s="2" t="s">
        <v>50</v>
      </c>
      <c r="AK1096" s="2" t="s">
        <v>49</v>
      </c>
    </row>
    <row r="1097" spans="1:37" ht="57.6" x14ac:dyDescent="0.3">
      <c r="A1097" s="1">
        <v>1270</v>
      </c>
      <c r="F1097" s="2" t="s">
        <v>76</v>
      </c>
      <c r="G1097" s="2" t="s">
        <v>212</v>
      </c>
      <c r="H1097" s="2" t="s">
        <v>37</v>
      </c>
      <c r="I1097" s="2" t="s">
        <v>75</v>
      </c>
      <c r="J1097" s="2" t="s">
        <v>138</v>
      </c>
      <c r="K1097" s="2" t="s">
        <v>272</v>
      </c>
      <c r="L1097" s="2" t="s">
        <v>283</v>
      </c>
      <c r="M1097" s="2" t="s">
        <v>284</v>
      </c>
      <c r="N1097" s="3" t="s">
        <v>1545</v>
      </c>
      <c r="O1097" s="2" t="s">
        <v>60</v>
      </c>
      <c r="P1097" s="2" t="s">
        <v>65</v>
      </c>
      <c r="Q1097" s="2"/>
      <c r="R1097" s="2"/>
      <c r="S1097" s="2"/>
      <c r="T1097" s="2"/>
      <c r="U1097">
        <v>0</v>
      </c>
      <c r="V1097">
        <v>180</v>
      </c>
      <c r="W1097" s="4">
        <v>46055</v>
      </c>
      <c r="X1097" s="4"/>
      <c r="Y1097" s="4">
        <v>46055</v>
      </c>
      <c r="Z1097" s="4">
        <v>46235</v>
      </c>
      <c r="AA1097" s="3"/>
      <c r="AB1097" s="3"/>
      <c r="AC1097" s="2"/>
      <c r="AD1097" s="2" t="s">
        <v>74</v>
      </c>
      <c r="AE1097" s="2" t="s">
        <v>74</v>
      </c>
      <c r="AF1097" s="2"/>
      <c r="AG1097" s="2"/>
      <c r="AH1097" s="2"/>
      <c r="AI1097" s="2"/>
      <c r="AJ1097" s="2" t="s">
        <v>50</v>
      </c>
      <c r="AK1097" s="2" t="s">
        <v>49</v>
      </c>
    </row>
    <row r="1098" spans="1:37" ht="57.6" x14ac:dyDescent="0.3">
      <c r="A1098" s="1">
        <v>1271</v>
      </c>
      <c r="F1098" s="2" t="s">
        <v>76</v>
      </c>
      <c r="G1098" s="2" t="s">
        <v>212</v>
      </c>
      <c r="H1098" s="2" t="s">
        <v>37</v>
      </c>
      <c r="I1098" s="2" t="s">
        <v>75</v>
      </c>
      <c r="J1098" s="2" t="s">
        <v>138</v>
      </c>
      <c r="K1098" s="2" t="s">
        <v>272</v>
      </c>
      <c r="L1098" s="2" t="s">
        <v>422</v>
      </c>
      <c r="M1098" s="2" t="s">
        <v>423</v>
      </c>
      <c r="N1098" s="3" t="s">
        <v>1545</v>
      </c>
      <c r="O1098" s="2" t="s">
        <v>60</v>
      </c>
      <c r="P1098" s="2" t="s">
        <v>65</v>
      </c>
      <c r="Q1098" s="2"/>
      <c r="R1098" s="2"/>
      <c r="S1098" s="2"/>
      <c r="T1098" s="2"/>
      <c r="U1098">
        <v>0</v>
      </c>
      <c r="V1098">
        <v>180</v>
      </c>
      <c r="W1098" s="4">
        <v>46055</v>
      </c>
      <c r="X1098" s="4"/>
      <c r="Y1098" s="4">
        <v>46055</v>
      </c>
      <c r="Z1098" s="4">
        <v>46235</v>
      </c>
      <c r="AA1098" s="3"/>
      <c r="AB1098" s="3"/>
      <c r="AC1098" s="2"/>
      <c r="AD1098" s="2" t="s">
        <v>74</v>
      </c>
      <c r="AE1098" s="2" t="s">
        <v>74</v>
      </c>
      <c r="AF1098" s="2"/>
      <c r="AG1098" s="2"/>
      <c r="AH1098" s="2"/>
      <c r="AI1098" s="2"/>
      <c r="AJ1098" s="2" t="s">
        <v>50</v>
      </c>
      <c r="AK1098" s="2" t="s">
        <v>49</v>
      </c>
    </row>
    <row r="1099" spans="1:37" ht="28.8" x14ac:dyDescent="0.3">
      <c r="A1099" s="1">
        <v>1272</v>
      </c>
      <c r="F1099" s="2" t="s">
        <v>76</v>
      </c>
      <c r="G1099" s="2" t="s">
        <v>44</v>
      </c>
      <c r="H1099" s="2" t="s">
        <v>37</v>
      </c>
      <c r="I1099" s="2" t="s">
        <v>46</v>
      </c>
      <c r="J1099" s="2" t="s">
        <v>1210</v>
      </c>
      <c r="K1099" s="2" t="s">
        <v>142</v>
      </c>
      <c r="L1099" s="2" t="s">
        <v>184</v>
      </c>
      <c r="M1099" s="2" t="s">
        <v>185</v>
      </c>
      <c r="N1099" s="3" t="s">
        <v>1758</v>
      </c>
      <c r="O1099" s="2" t="s">
        <v>53</v>
      </c>
      <c r="P1099" s="2" t="s">
        <v>65</v>
      </c>
      <c r="Q1099" s="2"/>
      <c r="R1099" s="2" t="s">
        <v>1759</v>
      </c>
      <c r="S1099" s="2" t="s">
        <v>1760</v>
      </c>
      <c r="T1099" s="2"/>
      <c r="U1099">
        <v>0</v>
      </c>
      <c r="V1099">
        <v>1080</v>
      </c>
      <c r="W1099" s="4">
        <v>46231</v>
      </c>
      <c r="X1099" s="4"/>
      <c r="Y1099" s="4">
        <v>46077</v>
      </c>
      <c r="Z1099" s="4">
        <v>47157</v>
      </c>
      <c r="AA1099" s="3"/>
      <c r="AB1099" s="3"/>
      <c r="AC1099" s="2"/>
      <c r="AD1099" s="2" t="s">
        <v>45</v>
      </c>
      <c r="AE1099" s="2" t="s">
        <v>45</v>
      </c>
      <c r="AF1099" s="2"/>
      <c r="AG1099" s="2"/>
      <c r="AH1099" s="2"/>
      <c r="AI1099" s="2"/>
      <c r="AJ1099" s="2" t="s">
        <v>50</v>
      </c>
      <c r="AK1099" s="2" t="s">
        <v>49</v>
      </c>
    </row>
    <row r="1100" spans="1:37" ht="28.8" x14ac:dyDescent="0.3">
      <c r="A1100" s="1">
        <v>1273</v>
      </c>
      <c r="F1100" s="2" t="s">
        <v>76</v>
      </c>
      <c r="G1100" s="2" t="s">
        <v>44</v>
      </c>
      <c r="H1100" s="2" t="s">
        <v>37</v>
      </c>
      <c r="I1100" s="2" t="s">
        <v>46</v>
      </c>
      <c r="J1100" s="2" t="s">
        <v>1210</v>
      </c>
      <c r="K1100" s="2" t="s">
        <v>142</v>
      </c>
      <c r="L1100" s="2" t="s">
        <v>186</v>
      </c>
      <c r="M1100" s="2" t="s">
        <v>187</v>
      </c>
      <c r="N1100" s="3" t="s">
        <v>1758</v>
      </c>
      <c r="O1100" s="2" t="s">
        <v>53</v>
      </c>
      <c r="P1100" s="2" t="s">
        <v>65</v>
      </c>
      <c r="Q1100" s="2"/>
      <c r="R1100" s="2" t="s">
        <v>1759</v>
      </c>
      <c r="S1100" s="2" t="s">
        <v>1760</v>
      </c>
      <c r="T1100" s="2"/>
      <c r="U1100">
        <v>0</v>
      </c>
      <c r="V1100">
        <v>1080</v>
      </c>
      <c r="W1100" s="4">
        <v>46231</v>
      </c>
      <c r="X1100" s="4"/>
      <c r="Y1100" s="4">
        <v>46077</v>
      </c>
      <c r="Z1100" s="4">
        <v>47157</v>
      </c>
      <c r="AA1100" s="3"/>
      <c r="AB1100" s="3"/>
      <c r="AC1100" s="2"/>
      <c r="AD1100" s="2" t="s">
        <v>45</v>
      </c>
      <c r="AE1100" s="2" t="s">
        <v>45</v>
      </c>
      <c r="AF1100" s="2"/>
      <c r="AG1100" s="2"/>
      <c r="AH1100" s="2"/>
      <c r="AI1100" s="2"/>
      <c r="AJ1100" s="2" t="s">
        <v>50</v>
      </c>
      <c r="AK1100" s="2" t="s">
        <v>49</v>
      </c>
    </row>
    <row r="1101" spans="1:37" ht="28.8" x14ac:dyDescent="0.3">
      <c r="A1101" s="1">
        <v>1274</v>
      </c>
      <c r="F1101" s="2" t="s">
        <v>76</v>
      </c>
      <c r="G1101" s="2" t="s">
        <v>44</v>
      </c>
      <c r="H1101" s="2" t="s">
        <v>37</v>
      </c>
      <c r="I1101" s="2" t="s">
        <v>46</v>
      </c>
      <c r="J1101" s="2" t="s">
        <v>1210</v>
      </c>
      <c r="K1101" s="2" t="s">
        <v>142</v>
      </c>
      <c r="L1101" s="2" t="s">
        <v>178</v>
      </c>
      <c r="M1101" s="2" t="s">
        <v>179</v>
      </c>
      <c r="N1101" s="3" t="s">
        <v>1758</v>
      </c>
      <c r="O1101" s="2" t="s">
        <v>53</v>
      </c>
      <c r="P1101" s="2" t="s">
        <v>65</v>
      </c>
      <c r="Q1101" s="2"/>
      <c r="R1101" s="2" t="s">
        <v>1759</v>
      </c>
      <c r="S1101" s="2" t="s">
        <v>1760</v>
      </c>
      <c r="T1101" s="2"/>
      <c r="U1101">
        <v>0</v>
      </c>
      <c r="V1101">
        <v>1080</v>
      </c>
      <c r="W1101" s="4">
        <v>46231</v>
      </c>
      <c r="X1101" s="4"/>
      <c r="Y1101" s="4">
        <v>46077</v>
      </c>
      <c r="Z1101" s="4">
        <v>47157</v>
      </c>
      <c r="AA1101" s="3"/>
      <c r="AB1101" s="3"/>
      <c r="AC1101" s="2"/>
      <c r="AD1101" s="2" t="s">
        <v>45</v>
      </c>
      <c r="AE1101" s="2" t="s">
        <v>45</v>
      </c>
      <c r="AF1101" s="2"/>
      <c r="AG1101" s="2"/>
      <c r="AH1101" s="2"/>
      <c r="AI1101" s="2"/>
      <c r="AJ1101" s="2" t="s">
        <v>50</v>
      </c>
      <c r="AK1101" s="2" t="s">
        <v>49</v>
      </c>
    </row>
    <row r="1102" spans="1:37" ht="28.8" x14ac:dyDescent="0.3">
      <c r="A1102" s="1">
        <v>1275</v>
      </c>
      <c r="B1102">
        <v>18760</v>
      </c>
      <c r="F1102" s="2" t="s">
        <v>76</v>
      </c>
      <c r="G1102" s="2" t="s">
        <v>78</v>
      </c>
      <c r="H1102" s="2" t="s">
        <v>37</v>
      </c>
      <c r="I1102" s="2" t="s">
        <v>46</v>
      </c>
      <c r="J1102" s="2" t="s">
        <v>1210</v>
      </c>
      <c r="K1102" s="2" t="s">
        <v>188</v>
      </c>
      <c r="L1102" s="2" t="s">
        <v>184</v>
      </c>
      <c r="M1102" s="2" t="s">
        <v>193</v>
      </c>
      <c r="N1102" s="3" t="s">
        <v>1758</v>
      </c>
      <c r="O1102" s="2" t="s">
        <v>60</v>
      </c>
      <c r="P1102" s="2" t="s">
        <v>65</v>
      </c>
      <c r="Q1102" s="2"/>
      <c r="R1102" s="2" t="s">
        <v>1759</v>
      </c>
      <c r="S1102" s="2" t="s">
        <v>1760</v>
      </c>
      <c r="T1102" s="2"/>
      <c r="U1102">
        <v>0</v>
      </c>
      <c r="V1102">
        <v>1080</v>
      </c>
      <c r="W1102" s="4">
        <v>46231</v>
      </c>
      <c r="X1102" s="4">
        <v>46095</v>
      </c>
      <c r="Y1102" s="4">
        <v>46095</v>
      </c>
      <c r="Z1102" s="4">
        <v>47175</v>
      </c>
      <c r="AA1102" s="3"/>
      <c r="AB1102" s="3" t="s">
        <v>1761</v>
      </c>
      <c r="AC1102" s="2"/>
      <c r="AD1102" s="2" t="s">
        <v>45</v>
      </c>
      <c r="AE1102" s="2" t="s">
        <v>101</v>
      </c>
      <c r="AF1102" s="2"/>
      <c r="AG1102" s="2"/>
      <c r="AH1102" s="2"/>
      <c r="AI1102" s="2"/>
      <c r="AJ1102" s="2" t="s">
        <v>50</v>
      </c>
      <c r="AK1102" s="2" t="s">
        <v>49</v>
      </c>
    </row>
    <row r="1103" spans="1:37" ht="28.8" x14ac:dyDescent="0.3">
      <c r="A1103" s="1">
        <v>1276</v>
      </c>
      <c r="B1103">
        <v>18758</v>
      </c>
      <c r="F1103" s="2" t="s">
        <v>76</v>
      </c>
      <c r="G1103" s="2" t="s">
        <v>78</v>
      </c>
      <c r="H1103" s="2" t="s">
        <v>37</v>
      </c>
      <c r="I1103" s="2" t="s">
        <v>46</v>
      </c>
      <c r="J1103" s="2" t="s">
        <v>1210</v>
      </c>
      <c r="K1103" s="2" t="s">
        <v>188</v>
      </c>
      <c r="L1103" s="2" t="s">
        <v>191</v>
      </c>
      <c r="M1103" s="2" t="s">
        <v>192</v>
      </c>
      <c r="N1103" s="3" t="s">
        <v>1758</v>
      </c>
      <c r="O1103" s="2" t="s">
        <v>60</v>
      </c>
      <c r="P1103" s="2" t="s">
        <v>65</v>
      </c>
      <c r="Q1103" s="2"/>
      <c r="R1103" s="2" t="s">
        <v>260</v>
      </c>
      <c r="S1103" s="2" t="s">
        <v>1456</v>
      </c>
      <c r="T1103" s="2"/>
      <c r="U1103">
        <v>0</v>
      </c>
      <c r="V1103">
        <v>1080</v>
      </c>
      <c r="W1103" s="4">
        <v>46231</v>
      </c>
      <c r="X1103" s="4">
        <v>46087</v>
      </c>
      <c r="Y1103" s="4">
        <v>46087</v>
      </c>
      <c r="Z1103" s="4">
        <v>47167</v>
      </c>
      <c r="AA1103" s="3"/>
      <c r="AB1103" s="3" t="s">
        <v>1762</v>
      </c>
      <c r="AC1103" s="2"/>
      <c r="AD1103" s="2" t="s">
        <v>45</v>
      </c>
      <c r="AE1103" s="2" t="s">
        <v>117</v>
      </c>
      <c r="AF1103" s="2"/>
      <c r="AG1103" s="2"/>
      <c r="AH1103" s="2"/>
      <c r="AI1103" s="2"/>
      <c r="AJ1103" s="2" t="s">
        <v>50</v>
      </c>
      <c r="AK1103" s="2" t="s">
        <v>49</v>
      </c>
    </row>
    <row r="1104" spans="1:37" ht="28.8" x14ac:dyDescent="0.3">
      <c r="A1104" s="1">
        <v>1277</v>
      </c>
      <c r="F1104" s="2" t="s">
        <v>76</v>
      </c>
      <c r="G1104" s="2" t="s">
        <v>44</v>
      </c>
      <c r="H1104" s="2" t="s">
        <v>37</v>
      </c>
      <c r="I1104" s="2" t="s">
        <v>46</v>
      </c>
      <c r="J1104" s="2" t="s">
        <v>1210</v>
      </c>
      <c r="K1104" s="2" t="s">
        <v>38</v>
      </c>
      <c r="L1104" s="2" t="s">
        <v>194</v>
      </c>
      <c r="M1104" s="2" t="s">
        <v>195</v>
      </c>
      <c r="N1104" s="3" t="s">
        <v>1758</v>
      </c>
      <c r="O1104" s="2" t="s">
        <v>60</v>
      </c>
      <c r="P1104" s="2" t="s">
        <v>65</v>
      </c>
      <c r="Q1104" s="2"/>
      <c r="R1104" s="2" t="s">
        <v>1759</v>
      </c>
      <c r="S1104" s="2" t="s">
        <v>1760</v>
      </c>
      <c r="T1104" s="2"/>
      <c r="U1104">
        <v>0</v>
      </c>
      <c r="V1104">
        <v>1080</v>
      </c>
      <c r="W1104" s="4">
        <v>46231</v>
      </c>
      <c r="X1104" s="4"/>
      <c r="Y1104" s="4">
        <v>46077</v>
      </c>
      <c r="Z1104" s="4">
        <v>47157</v>
      </c>
      <c r="AA1104" s="3"/>
      <c r="AB1104" s="3"/>
      <c r="AC1104" s="2"/>
      <c r="AD1104" s="2" t="s">
        <v>45</v>
      </c>
      <c r="AE1104" s="2" t="s">
        <v>45</v>
      </c>
      <c r="AF1104" s="2"/>
      <c r="AG1104" s="2"/>
      <c r="AH1104" s="2"/>
      <c r="AI1104" s="2"/>
      <c r="AJ1104" s="2" t="s">
        <v>50</v>
      </c>
      <c r="AK1104" s="2" t="s">
        <v>49</v>
      </c>
    </row>
    <row r="1105" spans="1:37" ht="28.8" x14ac:dyDescent="0.3">
      <c r="A1105" s="1">
        <v>1278</v>
      </c>
      <c r="F1105" s="2" t="s">
        <v>76</v>
      </c>
      <c r="G1105" s="2" t="s">
        <v>44</v>
      </c>
      <c r="H1105" s="2" t="s">
        <v>37</v>
      </c>
      <c r="I1105" s="2" t="s">
        <v>46</v>
      </c>
      <c r="J1105" s="2" t="s">
        <v>1210</v>
      </c>
      <c r="K1105" s="2" t="s">
        <v>38</v>
      </c>
      <c r="L1105" s="2" t="s">
        <v>196</v>
      </c>
      <c r="M1105" s="2" t="s">
        <v>197</v>
      </c>
      <c r="N1105" s="3" t="s">
        <v>1758</v>
      </c>
      <c r="O1105" s="2" t="s">
        <v>60</v>
      </c>
      <c r="P1105" s="2" t="s">
        <v>65</v>
      </c>
      <c r="Q1105" s="2"/>
      <c r="R1105" s="2" t="s">
        <v>1759</v>
      </c>
      <c r="S1105" s="2" t="s">
        <v>1760</v>
      </c>
      <c r="T1105" s="2"/>
      <c r="U1105">
        <v>0</v>
      </c>
      <c r="V1105">
        <v>1080</v>
      </c>
      <c r="W1105" s="4">
        <v>46231</v>
      </c>
      <c r="X1105" s="4"/>
      <c r="Y1105" s="4">
        <v>46077</v>
      </c>
      <c r="Z1105" s="4">
        <v>47157</v>
      </c>
      <c r="AA1105" s="3"/>
      <c r="AB1105" s="3"/>
      <c r="AC1105" s="2"/>
      <c r="AD1105" s="2" t="s">
        <v>45</v>
      </c>
      <c r="AE1105" s="2" t="s">
        <v>45</v>
      </c>
      <c r="AF1105" s="2"/>
      <c r="AG1105" s="2"/>
      <c r="AH1105" s="2"/>
      <c r="AI1105" s="2"/>
      <c r="AJ1105" s="2" t="s">
        <v>50</v>
      </c>
      <c r="AK1105" s="2" t="s">
        <v>49</v>
      </c>
    </row>
    <row r="1106" spans="1:37" ht="28.8" x14ac:dyDescent="0.3">
      <c r="A1106" s="1">
        <v>1279</v>
      </c>
      <c r="F1106" s="2" t="s">
        <v>76</v>
      </c>
      <c r="G1106" s="2" t="s">
        <v>44</v>
      </c>
      <c r="H1106" s="2" t="s">
        <v>37</v>
      </c>
      <c r="I1106" s="2" t="s">
        <v>46</v>
      </c>
      <c r="J1106" s="2" t="s">
        <v>1210</v>
      </c>
      <c r="K1106" s="2" t="s">
        <v>38</v>
      </c>
      <c r="L1106" s="2" t="s">
        <v>191</v>
      </c>
      <c r="M1106" s="2" t="s">
        <v>198</v>
      </c>
      <c r="N1106" s="3" t="s">
        <v>1758</v>
      </c>
      <c r="O1106" s="2" t="s">
        <v>60</v>
      </c>
      <c r="P1106" s="2" t="s">
        <v>65</v>
      </c>
      <c r="Q1106" s="2"/>
      <c r="R1106" s="2" t="s">
        <v>1759</v>
      </c>
      <c r="S1106" s="2" t="s">
        <v>1760</v>
      </c>
      <c r="T1106" s="2"/>
      <c r="U1106">
        <v>0</v>
      </c>
      <c r="V1106">
        <v>1080</v>
      </c>
      <c r="W1106" s="4">
        <v>46231</v>
      </c>
      <c r="X1106" s="4"/>
      <c r="Y1106" s="4">
        <v>46077</v>
      </c>
      <c r="Z1106" s="4">
        <v>47157</v>
      </c>
      <c r="AA1106" s="3"/>
      <c r="AB1106" s="3"/>
      <c r="AC1106" s="2"/>
      <c r="AD1106" s="2" t="s">
        <v>45</v>
      </c>
      <c r="AE1106" s="2" t="s">
        <v>45</v>
      </c>
      <c r="AF1106" s="2"/>
      <c r="AG1106" s="2"/>
      <c r="AH1106" s="2"/>
      <c r="AI1106" s="2"/>
      <c r="AJ1106" s="2" t="s">
        <v>50</v>
      </c>
      <c r="AK1106" s="2" t="s">
        <v>49</v>
      </c>
    </row>
    <row r="1107" spans="1:37" ht="57.6" x14ac:dyDescent="0.3">
      <c r="A1107" s="1">
        <v>1280</v>
      </c>
      <c r="B1107">
        <v>19956</v>
      </c>
      <c r="F1107" s="2" t="s">
        <v>76</v>
      </c>
      <c r="G1107" s="2" t="s">
        <v>72</v>
      </c>
      <c r="H1107" s="2" t="s">
        <v>37</v>
      </c>
      <c r="I1107" s="2" t="s">
        <v>75</v>
      </c>
      <c r="J1107" s="2" t="s">
        <v>138</v>
      </c>
      <c r="K1107" s="2" t="s">
        <v>285</v>
      </c>
      <c r="L1107" s="2" t="s">
        <v>273</v>
      </c>
      <c r="M1107" s="2" t="s">
        <v>286</v>
      </c>
      <c r="N1107" s="3" t="s">
        <v>1545</v>
      </c>
      <c r="O1107" s="2" t="s">
        <v>60</v>
      </c>
      <c r="P1107" s="2" t="s">
        <v>65</v>
      </c>
      <c r="Q1107" s="2"/>
      <c r="R1107" s="2"/>
      <c r="S1107" s="2"/>
      <c r="T1107" s="2"/>
      <c r="U1107">
        <v>0</v>
      </c>
      <c r="V1107">
        <v>180</v>
      </c>
      <c r="W1107" s="4">
        <v>46056</v>
      </c>
      <c r="X1107" s="4"/>
      <c r="Y1107" s="4">
        <v>46056</v>
      </c>
      <c r="Z1107" s="4">
        <v>46236</v>
      </c>
      <c r="AA1107" s="3"/>
      <c r="AB1107" s="3" t="s">
        <v>2549</v>
      </c>
      <c r="AC1107" s="2"/>
      <c r="AD1107" s="2" t="s">
        <v>74</v>
      </c>
      <c r="AE1107" s="2" t="s">
        <v>94</v>
      </c>
      <c r="AF1107" s="2"/>
      <c r="AG1107" s="2"/>
      <c r="AH1107" s="2"/>
      <c r="AI1107" s="2"/>
      <c r="AJ1107" s="2" t="s">
        <v>50</v>
      </c>
      <c r="AK1107" s="2" t="s">
        <v>49</v>
      </c>
    </row>
    <row r="1108" spans="1:37" ht="57.6" x14ac:dyDescent="0.3">
      <c r="A1108" s="1">
        <v>1281</v>
      </c>
      <c r="B1108">
        <v>19960</v>
      </c>
      <c r="F1108" s="2" t="s">
        <v>76</v>
      </c>
      <c r="G1108" s="2" t="s">
        <v>72</v>
      </c>
      <c r="H1108" s="2" t="s">
        <v>37</v>
      </c>
      <c r="I1108" s="2" t="s">
        <v>75</v>
      </c>
      <c r="J1108" s="2" t="s">
        <v>138</v>
      </c>
      <c r="K1108" s="2" t="s">
        <v>285</v>
      </c>
      <c r="L1108" s="2" t="s">
        <v>413</v>
      </c>
      <c r="M1108" s="2" t="s">
        <v>666</v>
      </c>
      <c r="N1108" s="3" t="s">
        <v>1545</v>
      </c>
      <c r="O1108" s="2" t="s">
        <v>60</v>
      </c>
      <c r="P1108" s="2" t="s">
        <v>65</v>
      </c>
      <c r="Q1108" s="2"/>
      <c r="R1108" s="2"/>
      <c r="S1108" s="2"/>
      <c r="T1108" s="2"/>
      <c r="U1108">
        <v>0</v>
      </c>
      <c r="V1108">
        <v>180</v>
      </c>
      <c r="W1108" s="4">
        <v>46056</v>
      </c>
      <c r="X1108" s="4"/>
      <c r="Y1108" s="4">
        <v>46056</v>
      </c>
      <c r="Z1108" s="4">
        <v>46236</v>
      </c>
      <c r="AA1108" s="3"/>
      <c r="AB1108" s="3" t="s">
        <v>2549</v>
      </c>
      <c r="AC1108" s="2"/>
      <c r="AD1108" s="2" t="s">
        <v>74</v>
      </c>
      <c r="AE1108" s="2" t="s">
        <v>94</v>
      </c>
      <c r="AF1108" s="2"/>
      <c r="AG1108" s="2"/>
      <c r="AH1108" s="2"/>
      <c r="AI1108" s="2"/>
      <c r="AJ1108" s="2" t="s">
        <v>50</v>
      </c>
      <c r="AK1108" s="2" t="s">
        <v>49</v>
      </c>
    </row>
    <row r="1109" spans="1:37" ht="57.6" x14ac:dyDescent="0.3">
      <c r="A1109" s="1">
        <v>1282</v>
      </c>
      <c r="B1109">
        <v>19936</v>
      </c>
      <c r="F1109" s="2" t="s">
        <v>76</v>
      </c>
      <c r="G1109" s="2" t="s">
        <v>72</v>
      </c>
      <c r="H1109" s="2" t="s">
        <v>37</v>
      </c>
      <c r="I1109" s="2" t="s">
        <v>75</v>
      </c>
      <c r="J1109" s="2" t="s">
        <v>138</v>
      </c>
      <c r="K1109" s="2" t="s">
        <v>285</v>
      </c>
      <c r="L1109" s="2" t="s">
        <v>278</v>
      </c>
      <c r="M1109" s="2" t="s">
        <v>287</v>
      </c>
      <c r="N1109" s="3" t="s">
        <v>1545</v>
      </c>
      <c r="O1109" s="2" t="s">
        <v>60</v>
      </c>
      <c r="P1109" s="2" t="s">
        <v>65</v>
      </c>
      <c r="Q1109" s="2"/>
      <c r="R1109" s="2"/>
      <c r="S1109" s="2"/>
      <c r="T1109" s="2"/>
      <c r="U1109">
        <v>0</v>
      </c>
      <c r="V1109">
        <v>180</v>
      </c>
      <c r="W1109" s="4">
        <v>46056</v>
      </c>
      <c r="X1109" s="4"/>
      <c r="Y1109" s="4">
        <v>46056</v>
      </c>
      <c r="Z1109" s="4">
        <v>46236</v>
      </c>
      <c r="AA1109" s="3"/>
      <c r="AB1109" s="3"/>
      <c r="AC1109" s="2"/>
      <c r="AD1109" s="2" t="s">
        <v>74</v>
      </c>
      <c r="AE1109" s="2" t="s">
        <v>94</v>
      </c>
      <c r="AF1109" s="2"/>
      <c r="AG1109" s="2"/>
      <c r="AH1109" s="2"/>
      <c r="AI1109" s="2"/>
      <c r="AJ1109" s="2" t="s">
        <v>50</v>
      </c>
      <c r="AK1109" s="2" t="s">
        <v>49</v>
      </c>
    </row>
    <row r="1110" spans="1:37" ht="57.6" x14ac:dyDescent="0.3">
      <c r="A1110" s="1">
        <v>1283</v>
      </c>
      <c r="B1110">
        <v>19940</v>
      </c>
      <c r="F1110" s="2" t="s">
        <v>76</v>
      </c>
      <c r="G1110" s="2" t="s">
        <v>72</v>
      </c>
      <c r="H1110" s="2" t="s">
        <v>37</v>
      </c>
      <c r="I1110" s="2" t="s">
        <v>75</v>
      </c>
      <c r="J1110" s="2" t="s">
        <v>138</v>
      </c>
      <c r="K1110" s="2" t="s">
        <v>285</v>
      </c>
      <c r="L1110" s="2" t="s">
        <v>281</v>
      </c>
      <c r="M1110" s="2" t="s">
        <v>288</v>
      </c>
      <c r="N1110" s="3" t="s">
        <v>1545</v>
      </c>
      <c r="O1110" s="2" t="s">
        <v>60</v>
      </c>
      <c r="P1110" s="2" t="s">
        <v>65</v>
      </c>
      <c r="Q1110" s="2"/>
      <c r="R1110" s="2"/>
      <c r="S1110" s="2"/>
      <c r="T1110" s="2"/>
      <c r="U1110">
        <v>0</v>
      </c>
      <c r="V1110">
        <v>180</v>
      </c>
      <c r="W1110" s="4">
        <v>46056</v>
      </c>
      <c r="X1110" s="4"/>
      <c r="Y1110" s="4">
        <v>46056</v>
      </c>
      <c r="Z1110" s="4">
        <v>46236</v>
      </c>
      <c r="AA1110" s="3"/>
      <c r="AB1110" s="3" t="s">
        <v>2549</v>
      </c>
      <c r="AC1110" s="2"/>
      <c r="AD1110" s="2" t="s">
        <v>74</v>
      </c>
      <c r="AE1110" s="2" t="s">
        <v>94</v>
      </c>
      <c r="AF1110" s="2"/>
      <c r="AG1110" s="2"/>
      <c r="AH1110" s="2"/>
      <c r="AI1110" s="2"/>
      <c r="AJ1110" s="2" t="s">
        <v>50</v>
      </c>
      <c r="AK1110" s="2" t="s">
        <v>49</v>
      </c>
    </row>
    <row r="1111" spans="1:37" ht="57.6" x14ac:dyDescent="0.3">
      <c r="A1111" s="1">
        <v>1284</v>
      </c>
      <c r="B1111">
        <v>19925</v>
      </c>
      <c r="F1111" s="2" t="s">
        <v>76</v>
      </c>
      <c r="G1111" s="2" t="s">
        <v>72</v>
      </c>
      <c r="H1111" s="2" t="s">
        <v>37</v>
      </c>
      <c r="I1111" s="2" t="s">
        <v>75</v>
      </c>
      <c r="J1111" s="2" t="s">
        <v>138</v>
      </c>
      <c r="K1111" s="2" t="s">
        <v>285</v>
      </c>
      <c r="L1111" s="2" t="s">
        <v>283</v>
      </c>
      <c r="M1111" s="2" t="s">
        <v>289</v>
      </c>
      <c r="N1111" s="3" t="s">
        <v>1545</v>
      </c>
      <c r="O1111" s="2" t="s">
        <v>60</v>
      </c>
      <c r="P1111" s="2" t="s">
        <v>65</v>
      </c>
      <c r="Q1111" s="2"/>
      <c r="R1111" s="2"/>
      <c r="S1111" s="2"/>
      <c r="T1111" s="2"/>
      <c r="U1111">
        <v>0</v>
      </c>
      <c r="V1111">
        <v>180</v>
      </c>
      <c r="W1111" s="4">
        <v>46056</v>
      </c>
      <c r="X1111" s="4"/>
      <c r="Y1111" s="4">
        <v>46056</v>
      </c>
      <c r="Z1111" s="4">
        <v>46236</v>
      </c>
      <c r="AA1111" s="3"/>
      <c r="AB1111" s="3"/>
      <c r="AC1111" s="2"/>
      <c r="AD1111" s="2" t="s">
        <v>74</v>
      </c>
      <c r="AE1111" s="2" t="s">
        <v>94</v>
      </c>
      <c r="AF1111" s="2"/>
      <c r="AG1111" s="2"/>
      <c r="AH1111" s="2"/>
      <c r="AI1111" s="2"/>
      <c r="AJ1111" s="2" t="s">
        <v>50</v>
      </c>
      <c r="AK1111" s="2" t="s">
        <v>49</v>
      </c>
    </row>
    <row r="1112" spans="1:37" ht="57.6" x14ac:dyDescent="0.3">
      <c r="A1112" s="1">
        <v>1285</v>
      </c>
      <c r="B1112">
        <v>19932</v>
      </c>
      <c r="F1112" s="2" t="s">
        <v>76</v>
      </c>
      <c r="G1112" s="2" t="s">
        <v>72</v>
      </c>
      <c r="H1112" s="2" t="s">
        <v>37</v>
      </c>
      <c r="I1112" s="2" t="s">
        <v>75</v>
      </c>
      <c r="J1112" s="2" t="s">
        <v>138</v>
      </c>
      <c r="K1112" s="2" t="s">
        <v>285</v>
      </c>
      <c r="L1112" s="2" t="s">
        <v>422</v>
      </c>
      <c r="M1112" s="2" t="s">
        <v>1119</v>
      </c>
      <c r="N1112" s="3" t="s">
        <v>1545</v>
      </c>
      <c r="O1112" s="2" t="s">
        <v>60</v>
      </c>
      <c r="P1112" s="2" t="s">
        <v>65</v>
      </c>
      <c r="Q1112" s="2"/>
      <c r="R1112" s="2"/>
      <c r="S1112" s="2"/>
      <c r="T1112" s="2"/>
      <c r="U1112">
        <v>0</v>
      </c>
      <c r="V1112">
        <v>180</v>
      </c>
      <c r="W1112" s="4">
        <v>46056</v>
      </c>
      <c r="X1112" s="4"/>
      <c r="Y1112" s="4">
        <v>46056</v>
      </c>
      <c r="Z1112" s="4">
        <v>46236</v>
      </c>
      <c r="AA1112" s="3"/>
      <c r="AB1112" s="3"/>
      <c r="AC1112" s="2"/>
      <c r="AD1112" s="2" t="s">
        <v>74</v>
      </c>
      <c r="AE1112" s="2" t="s">
        <v>94</v>
      </c>
      <c r="AF1112" s="2"/>
      <c r="AG1112" s="2"/>
      <c r="AH1112" s="2"/>
      <c r="AI1112" s="2"/>
      <c r="AJ1112" s="2" t="s">
        <v>50</v>
      </c>
      <c r="AK1112" s="2" t="s">
        <v>49</v>
      </c>
    </row>
    <row r="1113" spans="1:37" ht="57.6" x14ac:dyDescent="0.3">
      <c r="A1113" s="1">
        <v>1286</v>
      </c>
      <c r="F1113" s="2" t="s">
        <v>76</v>
      </c>
      <c r="G1113" s="2" t="s">
        <v>44</v>
      </c>
      <c r="H1113" s="2" t="s">
        <v>37</v>
      </c>
      <c r="I1113" s="2" t="s">
        <v>75</v>
      </c>
      <c r="J1113" s="2" t="s">
        <v>138</v>
      </c>
      <c r="K1113" s="2" t="s">
        <v>290</v>
      </c>
      <c r="L1113" s="2" t="s">
        <v>273</v>
      </c>
      <c r="M1113" s="2" t="s">
        <v>291</v>
      </c>
      <c r="N1113" s="3" t="s">
        <v>1545</v>
      </c>
      <c r="O1113" s="2" t="s">
        <v>60</v>
      </c>
      <c r="P1113" s="2" t="s">
        <v>65</v>
      </c>
      <c r="Q1113" s="2"/>
      <c r="R1113" s="2"/>
      <c r="S1113" s="2"/>
      <c r="T1113" s="2"/>
      <c r="U1113">
        <v>0</v>
      </c>
      <c r="V1113">
        <v>180</v>
      </c>
      <c r="W1113" s="4">
        <v>46057</v>
      </c>
      <c r="X1113" s="4"/>
      <c r="Y1113" s="4">
        <v>46057</v>
      </c>
      <c r="Z1113" s="4">
        <v>46237</v>
      </c>
      <c r="AA1113" s="3"/>
      <c r="AB1113" s="3"/>
      <c r="AC1113" s="2"/>
      <c r="AD1113" s="2" t="s">
        <v>74</v>
      </c>
      <c r="AE1113" s="2" t="s">
        <v>74</v>
      </c>
      <c r="AF1113" s="2"/>
      <c r="AG1113" s="2"/>
      <c r="AH1113" s="2"/>
      <c r="AI1113" s="2"/>
      <c r="AJ1113" s="2" t="s">
        <v>50</v>
      </c>
      <c r="AK1113" s="2" t="s">
        <v>49</v>
      </c>
    </row>
    <row r="1114" spans="1:37" ht="57.6" x14ac:dyDescent="0.3">
      <c r="A1114" s="1">
        <v>1287</v>
      </c>
      <c r="F1114" s="2" t="s">
        <v>76</v>
      </c>
      <c r="G1114" s="2" t="s">
        <v>44</v>
      </c>
      <c r="H1114" s="2" t="s">
        <v>37</v>
      </c>
      <c r="I1114" s="2" t="s">
        <v>75</v>
      </c>
      <c r="J1114" s="2" t="s">
        <v>138</v>
      </c>
      <c r="K1114" s="2" t="s">
        <v>290</v>
      </c>
      <c r="L1114" s="2" t="s">
        <v>413</v>
      </c>
      <c r="M1114" s="2" t="s">
        <v>671</v>
      </c>
      <c r="N1114" s="3" t="s">
        <v>1545</v>
      </c>
      <c r="O1114" s="2" t="s">
        <v>60</v>
      </c>
      <c r="P1114" s="2" t="s">
        <v>65</v>
      </c>
      <c r="Q1114" s="2"/>
      <c r="R1114" s="2"/>
      <c r="S1114" s="2"/>
      <c r="T1114" s="2"/>
      <c r="U1114">
        <v>0</v>
      </c>
      <c r="V1114">
        <v>180</v>
      </c>
      <c r="W1114" s="4">
        <v>46057</v>
      </c>
      <c r="X1114" s="4"/>
      <c r="Y1114" s="4">
        <v>46057</v>
      </c>
      <c r="Z1114" s="4">
        <v>46237</v>
      </c>
      <c r="AA1114" s="3"/>
      <c r="AB1114" s="3"/>
      <c r="AC1114" s="2"/>
      <c r="AD1114" s="2" t="s">
        <v>74</v>
      </c>
      <c r="AE1114" s="2" t="s">
        <v>74</v>
      </c>
      <c r="AF1114" s="2"/>
      <c r="AG1114" s="2"/>
      <c r="AH1114" s="2"/>
      <c r="AI1114" s="2"/>
      <c r="AJ1114" s="2" t="s">
        <v>50</v>
      </c>
      <c r="AK1114" s="2" t="s">
        <v>49</v>
      </c>
    </row>
    <row r="1115" spans="1:37" ht="57.6" x14ac:dyDescent="0.3">
      <c r="A1115" s="1">
        <v>1288</v>
      </c>
      <c r="F1115" s="2" t="s">
        <v>76</v>
      </c>
      <c r="G1115" s="2" t="s">
        <v>212</v>
      </c>
      <c r="H1115" s="2" t="s">
        <v>37</v>
      </c>
      <c r="I1115" s="2" t="s">
        <v>75</v>
      </c>
      <c r="J1115" s="2" t="s">
        <v>138</v>
      </c>
      <c r="K1115" s="2" t="s">
        <v>290</v>
      </c>
      <c r="L1115" s="2" t="s">
        <v>278</v>
      </c>
      <c r="M1115" s="2" t="s">
        <v>292</v>
      </c>
      <c r="N1115" s="3" t="s">
        <v>1545</v>
      </c>
      <c r="O1115" s="2" t="s">
        <v>60</v>
      </c>
      <c r="P1115" s="2" t="s">
        <v>65</v>
      </c>
      <c r="Q1115" s="2"/>
      <c r="R1115" s="2"/>
      <c r="S1115" s="2"/>
      <c r="T1115" s="2"/>
      <c r="U1115">
        <v>0</v>
      </c>
      <c r="V1115">
        <v>180</v>
      </c>
      <c r="W1115" s="4">
        <v>46057</v>
      </c>
      <c r="X1115" s="4"/>
      <c r="Y1115" s="4">
        <v>46057</v>
      </c>
      <c r="Z1115" s="4">
        <v>46237</v>
      </c>
      <c r="AA1115" s="3"/>
      <c r="AB1115" s="3"/>
      <c r="AC1115" s="2"/>
      <c r="AD1115" s="2" t="s">
        <v>74</v>
      </c>
      <c r="AE1115" s="2" t="s">
        <v>74</v>
      </c>
      <c r="AF1115" s="2"/>
      <c r="AG1115" s="2"/>
      <c r="AH1115" s="2"/>
      <c r="AI1115" s="2"/>
      <c r="AJ1115" s="2" t="s">
        <v>50</v>
      </c>
      <c r="AK1115" s="2" t="s">
        <v>49</v>
      </c>
    </row>
    <row r="1116" spans="1:37" ht="57.6" x14ac:dyDescent="0.3">
      <c r="A1116" s="1">
        <v>1289</v>
      </c>
      <c r="F1116" s="2" t="s">
        <v>76</v>
      </c>
      <c r="G1116" s="2" t="s">
        <v>212</v>
      </c>
      <c r="H1116" s="2" t="s">
        <v>37</v>
      </c>
      <c r="I1116" s="2" t="s">
        <v>75</v>
      </c>
      <c r="J1116" s="2" t="s">
        <v>138</v>
      </c>
      <c r="K1116" s="2" t="s">
        <v>290</v>
      </c>
      <c r="L1116" s="2" t="s">
        <v>281</v>
      </c>
      <c r="M1116" s="2" t="s">
        <v>293</v>
      </c>
      <c r="N1116" s="3" t="s">
        <v>1545</v>
      </c>
      <c r="O1116" s="2" t="s">
        <v>60</v>
      </c>
      <c r="P1116" s="2" t="s">
        <v>65</v>
      </c>
      <c r="Q1116" s="2"/>
      <c r="R1116" s="2"/>
      <c r="S1116" s="2"/>
      <c r="T1116" s="2"/>
      <c r="U1116">
        <v>0</v>
      </c>
      <c r="V1116">
        <v>180</v>
      </c>
      <c r="W1116" s="4">
        <v>46057</v>
      </c>
      <c r="X1116" s="4"/>
      <c r="Y1116" s="4">
        <v>46057</v>
      </c>
      <c r="Z1116" s="4">
        <v>46237</v>
      </c>
      <c r="AA1116" s="3"/>
      <c r="AB1116" s="3"/>
      <c r="AC1116" s="2"/>
      <c r="AD1116" s="2" t="s">
        <v>74</v>
      </c>
      <c r="AE1116" s="2" t="s">
        <v>74</v>
      </c>
      <c r="AF1116" s="2"/>
      <c r="AG1116" s="2"/>
      <c r="AH1116" s="2"/>
      <c r="AI1116" s="2"/>
      <c r="AJ1116" s="2" t="s">
        <v>50</v>
      </c>
      <c r="AK1116" s="2" t="s">
        <v>49</v>
      </c>
    </row>
    <row r="1117" spans="1:37" ht="57.6" x14ac:dyDescent="0.3">
      <c r="A1117" s="1">
        <v>1290</v>
      </c>
      <c r="F1117" s="2" t="s">
        <v>76</v>
      </c>
      <c r="G1117" s="2" t="s">
        <v>212</v>
      </c>
      <c r="H1117" s="2" t="s">
        <v>37</v>
      </c>
      <c r="I1117" s="2" t="s">
        <v>75</v>
      </c>
      <c r="J1117" s="2" t="s">
        <v>138</v>
      </c>
      <c r="K1117" s="2" t="s">
        <v>290</v>
      </c>
      <c r="L1117" s="2" t="s">
        <v>283</v>
      </c>
      <c r="M1117" s="2" t="s">
        <v>294</v>
      </c>
      <c r="N1117" s="3" t="s">
        <v>1545</v>
      </c>
      <c r="O1117" s="2" t="s">
        <v>60</v>
      </c>
      <c r="P1117" s="2" t="s">
        <v>65</v>
      </c>
      <c r="Q1117" s="2"/>
      <c r="R1117" s="2"/>
      <c r="S1117" s="2"/>
      <c r="T1117" s="2"/>
      <c r="U1117">
        <v>0</v>
      </c>
      <c r="V1117">
        <v>180</v>
      </c>
      <c r="W1117" s="4">
        <v>46057</v>
      </c>
      <c r="X1117" s="4"/>
      <c r="Y1117" s="4">
        <v>46057</v>
      </c>
      <c r="Z1117" s="4">
        <v>46237</v>
      </c>
      <c r="AA1117" s="3"/>
      <c r="AB1117" s="3"/>
      <c r="AC1117" s="2"/>
      <c r="AD1117" s="2" t="s">
        <v>74</v>
      </c>
      <c r="AE1117" s="2" t="s">
        <v>74</v>
      </c>
      <c r="AF1117" s="2"/>
      <c r="AG1117" s="2"/>
      <c r="AH1117" s="2"/>
      <c r="AI1117" s="2"/>
      <c r="AJ1117" s="2" t="s">
        <v>50</v>
      </c>
      <c r="AK1117" s="2" t="s">
        <v>49</v>
      </c>
    </row>
    <row r="1118" spans="1:37" ht="57.6" x14ac:dyDescent="0.3">
      <c r="A1118" s="1">
        <v>1291</v>
      </c>
      <c r="F1118" s="2" t="s">
        <v>76</v>
      </c>
      <c r="G1118" s="2" t="s">
        <v>212</v>
      </c>
      <c r="H1118" s="2" t="s">
        <v>37</v>
      </c>
      <c r="I1118" s="2" t="s">
        <v>75</v>
      </c>
      <c r="J1118" s="2" t="s">
        <v>138</v>
      </c>
      <c r="K1118" s="2" t="s">
        <v>290</v>
      </c>
      <c r="L1118" s="2" t="s">
        <v>672</v>
      </c>
      <c r="M1118" s="2" t="s">
        <v>673</v>
      </c>
      <c r="N1118" s="3" t="s">
        <v>1545</v>
      </c>
      <c r="O1118" s="2" t="s">
        <v>60</v>
      </c>
      <c r="P1118" s="2" t="s">
        <v>65</v>
      </c>
      <c r="Q1118" s="2"/>
      <c r="R1118" s="2"/>
      <c r="S1118" s="2"/>
      <c r="T1118" s="2"/>
      <c r="U1118">
        <v>0</v>
      </c>
      <c r="V1118">
        <v>180</v>
      </c>
      <c r="W1118" s="4">
        <v>46057</v>
      </c>
      <c r="X1118" s="4"/>
      <c r="Y1118" s="4">
        <v>46057</v>
      </c>
      <c r="Z1118" s="4">
        <v>46237</v>
      </c>
      <c r="AA1118" s="3"/>
      <c r="AB1118" s="3"/>
      <c r="AC1118" s="2"/>
      <c r="AD1118" s="2" t="s">
        <v>74</v>
      </c>
      <c r="AE1118" s="2" t="s">
        <v>74</v>
      </c>
      <c r="AF1118" s="2"/>
      <c r="AG1118" s="2"/>
      <c r="AH1118" s="2"/>
      <c r="AI1118" s="2"/>
      <c r="AJ1118" s="2" t="s">
        <v>50</v>
      </c>
      <c r="AK1118" s="2" t="s">
        <v>49</v>
      </c>
    </row>
    <row r="1119" spans="1:37" ht="57.6" x14ac:dyDescent="0.3">
      <c r="A1119" s="1">
        <v>1292</v>
      </c>
      <c r="F1119" s="2" t="s">
        <v>76</v>
      </c>
      <c r="G1119" s="2" t="s">
        <v>212</v>
      </c>
      <c r="H1119" s="2" t="s">
        <v>37</v>
      </c>
      <c r="I1119" s="2" t="s">
        <v>75</v>
      </c>
      <c r="J1119" s="2" t="s">
        <v>138</v>
      </c>
      <c r="K1119" s="2" t="s">
        <v>295</v>
      </c>
      <c r="L1119" s="2" t="s">
        <v>273</v>
      </c>
      <c r="M1119" s="2" t="s">
        <v>296</v>
      </c>
      <c r="N1119" s="3" t="s">
        <v>1545</v>
      </c>
      <c r="O1119" s="2" t="s">
        <v>60</v>
      </c>
      <c r="P1119" s="2" t="s">
        <v>65</v>
      </c>
      <c r="Q1119" s="2"/>
      <c r="R1119" s="2"/>
      <c r="S1119" s="2"/>
      <c r="T1119" s="2"/>
      <c r="U1119">
        <v>0</v>
      </c>
      <c r="V1119">
        <v>180</v>
      </c>
      <c r="W1119" s="4">
        <v>46058</v>
      </c>
      <c r="X1119" s="4"/>
      <c r="Y1119" s="4">
        <v>46058</v>
      </c>
      <c r="Z1119" s="4">
        <v>46238</v>
      </c>
      <c r="AA1119" s="3"/>
      <c r="AB1119" s="3"/>
      <c r="AC1119" s="2"/>
      <c r="AD1119" s="2" t="s">
        <v>74</v>
      </c>
      <c r="AE1119" s="2" t="s">
        <v>74</v>
      </c>
      <c r="AF1119" s="2"/>
      <c r="AG1119" s="2"/>
      <c r="AH1119" s="2"/>
      <c r="AI1119" s="2"/>
      <c r="AJ1119" s="2" t="s">
        <v>50</v>
      </c>
      <c r="AK1119" s="2" t="s">
        <v>49</v>
      </c>
    </row>
    <row r="1120" spans="1:37" ht="57.6" x14ac:dyDescent="0.3">
      <c r="A1120" s="1">
        <v>1293</v>
      </c>
      <c r="F1120" s="2" t="s">
        <v>76</v>
      </c>
      <c r="G1120" s="2" t="s">
        <v>212</v>
      </c>
      <c r="H1120" s="2" t="s">
        <v>37</v>
      </c>
      <c r="I1120" s="2" t="s">
        <v>75</v>
      </c>
      <c r="J1120" s="2" t="s">
        <v>138</v>
      </c>
      <c r="K1120" s="2" t="s">
        <v>295</v>
      </c>
      <c r="L1120" s="2" t="s">
        <v>413</v>
      </c>
      <c r="M1120" s="2" t="s">
        <v>676</v>
      </c>
      <c r="N1120" s="3" t="s">
        <v>1545</v>
      </c>
      <c r="O1120" s="2" t="s">
        <v>60</v>
      </c>
      <c r="P1120" s="2" t="s">
        <v>65</v>
      </c>
      <c r="Q1120" s="2"/>
      <c r="R1120" s="2"/>
      <c r="S1120" s="2"/>
      <c r="T1120" s="2"/>
      <c r="U1120">
        <v>0</v>
      </c>
      <c r="V1120">
        <v>180</v>
      </c>
      <c r="W1120" s="4">
        <v>46058</v>
      </c>
      <c r="X1120" s="4"/>
      <c r="Y1120" s="4">
        <v>46058</v>
      </c>
      <c r="Z1120" s="4">
        <v>46238</v>
      </c>
      <c r="AA1120" s="3"/>
      <c r="AB1120" s="3"/>
      <c r="AC1120" s="2"/>
      <c r="AD1120" s="2" t="s">
        <v>74</v>
      </c>
      <c r="AE1120" s="2" t="s">
        <v>74</v>
      </c>
      <c r="AF1120" s="2"/>
      <c r="AG1120" s="2"/>
      <c r="AH1120" s="2"/>
      <c r="AI1120" s="2"/>
      <c r="AJ1120" s="2" t="s">
        <v>50</v>
      </c>
      <c r="AK1120" s="2" t="s">
        <v>49</v>
      </c>
    </row>
    <row r="1121" spans="1:37" ht="57.6" x14ac:dyDescent="0.3">
      <c r="A1121" s="1">
        <v>1294</v>
      </c>
      <c r="F1121" s="2" t="s">
        <v>76</v>
      </c>
      <c r="G1121" s="2" t="s">
        <v>212</v>
      </c>
      <c r="H1121" s="2" t="s">
        <v>37</v>
      </c>
      <c r="I1121" s="2" t="s">
        <v>75</v>
      </c>
      <c r="J1121" s="2" t="s">
        <v>138</v>
      </c>
      <c r="K1121" s="2" t="s">
        <v>295</v>
      </c>
      <c r="L1121" s="2" t="s">
        <v>278</v>
      </c>
      <c r="M1121" s="2" t="s">
        <v>297</v>
      </c>
      <c r="N1121" s="3" t="s">
        <v>1545</v>
      </c>
      <c r="O1121" s="2" t="s">
        <v>60</v>
      </c>
      <c r="P1121" s="2" t="s">
        <v>65</v>
      </c>
      <c r="Q1121" s="2"/>
      <c r="R1121" s="2"/>
      <c r="S1121" s="2"/>
      <c r="T1121" s="2"/>
      <c r="U1121">
        <v>0</v>
      </c>
      <c r="V1121">
        <v>180</v>
      </c>
      <c r="W1121" s="4">
        <v>46058</v>
      </c>
      <c r="X1121" s="4"/>
      <c r="Y1121" s="4">
        <v>46058</v>
      </c>
      <c r="Z1121" s="4">
        <v>46238</v>
      </c>
      <c r="AA1121" s="3"/>
      <c r="AB1121" s="3"/>
      <c r="AC1121" s="2"/>
      <c r="AD1121" s="2" t="s">
        <v>74</v>
      </c>
      <c r="AE1121" s="2" t="s">
        <v>74</v>
      </c>
      <c r="AF1121" s="2"/>
      <c r="AG1121" s="2"/>
      <c r="AH1121" s="2"/>
      <c r="AI1121" s="2"/>
      <c r="AJ1121" s="2" t="s">
        <v>50</v>
      </c>
      <c r="AK1121" s="2" t="s">
        <v>49</v>
      </c>
    </row>
    <row r="1122" spans="1:37" ht="57.6" x14ac:dyDescent="0.3">
      <c r="A1122" s="1">
        <v>1295</v>
      </c>
      <c r="F1122" s="2" t="s">
        <v>76</v>
      </c>
      <c r="G1122" s="2" t="s">
        <v>212</v>
      </c>
      <c r="H1122" s="2" t="s">
        <v>37</v>
      </c>
      <c r="I1122" s="2" t="s">
        <v>75</v>
      </c>
      <c r="J1122" s="2" t="s">
        <v>138</v>
      </c>
      <c r="K1122" s="2" t="s">
        <v>295</v>
      </c>
      <c r="L1122" s="2" t="s">
        <v>281</v>
      </c>
      <c r="M1122" s="2" t="s">
        <v>298</v>
      </c>
      <c r="N1122" s="3" t="s">
        <v>1545</v>
      </c>
      <c r="O1122" s="2" t="s">
        <v>60</v>
      </c>
      <c r="P1122" s="2" t="s">
        <v>65</v>
      </c>
      <c r="Q1122" s="2"/>
      <c r="R1122" s="2"/>
      <c r="S1122" s="2"/>
      <c r="T1122" s="2"/>
      <c r="U1122">
        <v>0</v>
      </c>
      <c r="V1122">
        <v>180</v>
      </c>
      <c r="W1122" s="4">
        <v>46058</v>
      </c>
      <c r="X1122" s="4"/>
      <c r="Y1122" s="4">
        <v>46058</v>
      </c>
      <c r="Z1122" s="4">
        <v>46238</v>
      </c>
      <c r="AA1122" s="3"/>
      <c r="AB1122" s="3"/>
      <c r="AC1122" s="2"/>
      <c r="AD1122" s="2" t="s">
        <v>74</v>
      </c>
      <c r="AE1122" s="2" t="s">
        <v>74</v>
      </c>
      <c r="AF1122" s="2"/>
      <c r="AG1122" s="2"/>
      <c r="AH1122" s="2"/>
      <c r="AI1122" s="2"/>
      <c r="AJ1122" s="2" t="s">
        <v>50</v>
      </c>
      <c r="AK1122" s="2" t="s">
        <v>49</v>
      </c>
    </row>
    <row r="1123" spans="1:37" ht="57.6" x14ac:dyDescent="0.3">
      <c r="A1123" s="1">
        <v>1296</v>
      </c>
      <c r="F1123" s="2" t="s">
        <v>76</v>
      </c>
      <c r="G1123" s="2" t="s">
        <v>212</v>
      </c>
      <c r="H1123" s="2" t="s">
        <v>37</v>
      </c>
      <c r="I1123" s="2" t="s">
        <v>75</v>
      </c>
      <c r="J1123" s="2" t="s">
        <v>138</v>
      </c>
      <c r="K1123" s="2" t="s">
        <v>295</v>
      </c>
      <c r="L1123" s="2" t="s">
        <v>283</v>
      </c>
      <c r="M1123" s="2" t="s">
        <v>299</v>
      </c>
      <c r="N1123" s="3" t="s">
        <v>1545</v>
      </c>
      <c r="O1123" s="2" t="s">
        <v>60</v>
      </c>
      <c r="P1123" s="2" t="s">
        <v>65</v>
      </c>
      <c r="Q1123" s="2"/>
      <c r="R1123" s="2"/>
      <c r="S1123" s="2"/>
      <c r="T1123" s="2"/>
      <c r="U1123">
        <v>0</v>
      </c>
      <c r="V1123">
        <v>180</v>
      </c>
      <c r="W1123" s="4">
        <v>46058</v>
      </c>
      <c r="X1123" s="4"/>
      <c r="Y1123" s="4">
        <v>46058</v>
      </c>
      <c r="Z1123" s="4">
        <v>46238</v>
      </c>
      <c r="AA1123" s="3"/>
      <c r="AB1123" s="3"/>
      <c r="AC1123" s="2"/>
      <c r="AD1123" s="2" t="s">
        <v>74</v>
      </c>
      <c r="AE1123" s="2" t="s">
        <v>74</v>
      </c>
      <c r="AF1123" s="2"/>
      <c r="AG1123" s="2"/>
      <c r="AH1123" s="2"/>
      <c r="AI1123" s="2"/>
      <c r="AJ1123" s="2" t="s">
        <v>50</v>
      </c>
      <c r="AK1123" s="2" t="s">
        <v>49</v>
      </c>
    </row>
    <row r="1124" spans="1:37" ht="57.6" x14ac:dyDescent="0.3">
      <c r="A1124" s="1">
        <v>1297</v>
      </c>
      <c r="F1124" s="2" t="s">
        <v>76</v>
      </c>
      <c r="G1124" s="2" t="s">
        <v>212</v>
      </c>
      <c r="H1124" s="2" t="s">
        <v>37</v>
      </c>
      <c r="I1124" s="2" t="s">
        <v>75</v>
      </c>
      <c r="J1124" s="2" t="s">
        <v>138</v>
      </c>
      <c r="K1124" s="2" t="s">
        <v>295</v>
      </c>
      <c r="L1124" s="2" t="s">
        <v>422</v>
      </c>
      <c r="M1124" s="2" t="s">
        <v>677</v>
      </c>
      <c r="N1124" s="3" t="s">
        <v>1545</v>
      </c>
      <c r="O1124" s="2" t="s">
        <v>60</v>
      </c>
      <c r="P1124" s="2" t="s">
        <v>65</v>
      </c>
      <c r="Q1124" s="2"/>
      <c r="R1124" s="2"/>
      <c r="S1124" s="2"/>
      <c r="T1124" s="2"/>
      <c r="U1124">
        <v>0</v>
      </c>
      <c r="V1124">
        <v>180</v>
      </c>
      <c r="W1124" s="4">
        <v>46058</v>
      </c>
      <c r="X1124" s="4"/>
      <c r="Y1124" s="4">
        <v>46058</v>
      </c>
      <c r="Z1124" s="4">
        <v>46238</v>
      </c>
      <c r="AA1124" s="3"/>
      <c r="AB1124" s="3"/>
      <c r="AC1124" s="2"/>
      <c r="AD1124" s="2" t="s">
        <v>74</v>
      </c>
      <c r="AE1124" s="2" t="s">
        <v>74</v>
      </c>
      <c r="AF1124" s="2"/>
      <c r="AG1124" s="2"/>
      <c r="AH1124" s="2"/>
      <c r="AI1124" s="2"/>
      <c r="AJ1124" s="2" t="s">
        <v>50</v>
      </c>
      <c r="AK1124" s="2" t="s">
        <v>49</v>
      </c>
    </row>
    <row r="1125" spans="1:37" ht="57.6" x14ac:dyDescent="0.3">
      <c r="A1125" s="1">
        <v>1298</v>
      </c>
      <c r="F1125" s="2" t="s">
        <v>76</v>
      </c>
      <c r="G1125" s="2" t="s">
        <v>212</v>
      </c>
      <c r="H1125" s="2" t="s">
        <v>37</v>
      </c>
      <c r="I1125" s="2" t="s">
        <v>75</v>
      </c>
      <c r="J1125" s="2" t="s">
        <v>138</v>
      </c>
      <c r="K1125" s="2" t="s">
        <v>300</v>
      </c>
      <c r="L1125" s="2" t="s">
        <v>273</v>
      </c>
      <c r="M1125" s="2" t="s">
        <v>301</v>
      </c>
      <c r="N1125" s="3" t="s">
        <v>1545</v>
      </c>
      <c r="O1125" s="2" t="s">
        <v>60</v>
      </c>
      <c r="P1125" s="2" t="s">
        <v>65</v>
      </c>
      <c r="Q1125" s="2"/>
      <c r="R1125" s="2"/>
      <c r="S1125" s="2"/>
      <c r="T1125" s="2"/>
      <c r="U1125">
        <v>0</v>
      </c>
      <c r="V1125">
        <v>180</v>
      </c>
      <c r="W1125" s="4">
        <v>46059</v>
      </c>
      <c r="X1125" s="4"/>
      <c r="Y1125" s="4">
        <v>46059</v>
      </c>
      <c r="Z1125" s="4">
        <v>46239</v>
      </c>
      <c r="AA1125" s="3"/>
      <c r="AB1125" s="3"/>
      <c r="AC1125" s="2"/>
      <c r="AD1125" s="2" t="s">
        <v>74</v>
      </c>
      <c r="AE1125" s="2" t="s">
        <v>74</v>
      </c>
      <c r="AF1125" s="2"/>
      <c r="AG1125" s="2"/>
      <c r="AH1125" s="2"/>
      <c r="AI1125" s="2"/>
      <c r="AJ1125" s="2" t="s">
        <v>50</v>
      </c>
      <c r="AK1125" s="2" t="s">
        <v>49</v>
      </c>
    </row>
    <row r="1126" spans="1:37" ht="57.6" x14ac:dyDescent="0.3">
      <c r="A1126" s="1">
        <v>1299</v>
      </c>
      <c r="F1126" s="2" t="s">
        <v>76</v>
      </c>
      <c r="G1126" s="2" t="s">
        <v>212</v>
      </c>
      <c r="H1126" s="2" t="s">
        <v>37</v>
      </c>
      <c r="I1126" s="2" t="s">
        <v>75</v>
      </c>
      <c r="J1126" s="2" t="s">
        <v>138</v>
      </c>
      <c r="K1126" s="2" t="s">
        <v>300</v>
      </c>
      <c r="L1126" s="2" t="s">
        <v>413</v>
      </c>
      <c r="M1126" s="2" t="s">
        <v>686</v>
      </c>
      <c r="N1126" s="3" t="s">
        <v>1545</v>
      </c>
      <c r="O1126" s="2" t="s">
        <v>60</v>
      </c>
      <c r="P1126" s="2" t="s">
        <v>65</v>
      </c>
      <c r="Q1126" s="2"/>
      <c r="R1126" s="2"/>
      <c r="S1126" s="2"/>
      <c r="T1126" s="2"/>
      <c r="U1126">
        <v>0</v>
      </c>
      <c r="V1126">
        <v>180</v>
      </c>
      <c r="W1126" s="4">
        <v>46059</v>
      </c>
      <c r="X1126" s="4"/>
      <c r="Y1126" s="4">
        <v>46059</v>
      </c>
      <c r="Z1126" s="4">
        <v>46239</v>
      </c>
      <c r="AA1126" s="3"/>
      <c r="AB1126" s="3"/>
      <c r="AC1126" s="2"/>
      <c r="AD1126" s="2" t="s">
        <v>74</v>
      </c>
      <c r="AE1126" s="2" t="s">
        <v>74</v>
      </c>
      <c r="AF1126" s="2"/>
      <c r="AG1126" s="2"/>
      <c r="AH1126" s="2"/>
      <c r="AI1126" s="2"/>
      <c r="AJ1126" s="2" t="s">
        <v>50</v>
      </c>
      <c r="AK1126" s="2" t="s">
        <v>49</v>
      </c>
    </row>
    <row r="1127" spans="1:37" ht="57.6" x14ac:dyDescent="0.3">
      <c r="A1127" s="1">
        <v>1300</v>
      </c>
      <c r="F1127" s="2" t="s">
        <v>76</v>
      </c>
      <c r="G1127" s="2" t="s">
        <v>212</v>
      </c>
      <c r="H1127" s="2" t="s">
        <v>37</v>
      </c>
      <c r="I1127" s="2" t="s">
        <v>75</v>
      </c>
      <c r="J1127" s="2" t="s">
        <v>138</v>
      </c>
      <c r="K1127" s="2" t="s">
        <v>300</v>
      </c>
      <c r="L1127" s="2" t="s">
        <v>278</v>
      </c>
      <c r="M1127" s="2" t="s">
        <v>302</v>
      </c>
      <c r="N1127" s="3" t="s">
        <v>1545</v>
      </c>
      <c r="O1127" s="2" t="s">
        <v>60</v>
      </c>
      <c r="P1127" s="2" t="s">
        <v>65</v>
      </c>
      <c r="Q1127" s="2"/>
      <c r="R1127" s="2"/>
      <c r="S1127" s="2"/>
      <c r="T1127" s="2"/>
      <c r="U1127">
        <v>0</v>
      </c>
      <c r="V1127">
        <v>180</v>
      </c>
      <c r="W1127" s="4">
        <v>46059</v>
      </c>
      <c r="X1127" s="4"/>
      <c r="Y1127" s="4">
        <v>46059</v>
      </c>
      <c r="Z1127" s="4">
        <v>46239</v>
      </c>
      <c r="AA1127" s="3"/>
      <c r="AB1127" s="3"/>
      <c r="AC1127" s="2"/>
      <c r="AD1127" s="2" t="s">
        <v>74</v>
      </c>
      <c r="AE1127" s="2" t="s">
        <v>74</v>
      </c>
      <c r="AF1127" s="2"/>
      <c r="AG1127" s="2"/>
      <c r="AH1127" s="2"/>
      <c r="AI1127" s="2"/>
      <c r="AJ1127" s="2" t="s">
        <v>50</v>
      </c>
      <c r="AK1127" s="2" t="s">
        <v>49</v>
      </c>
    </row>
    <row r="1128" spans="1:37" ht="57.6" x14ac:dyDescent="0.3">
      <c r="A1128" s="1">
        <v>1301</v>
      </c>
      <c r="F1128" s="2" t="s">
        <v>76</v>
      </c>
      <c r="G1128" s="2" t="s">
        <v>212</v>
      </c>
      <c r="H1128" s="2" t="s">
        <v>37</v>
      </c>
      <c r="I1128" s="2" t="s">
        <v>75</v>
      </c>
      <c r="J1128" s="2" t="s">
        <v>138</v>
      </c>
      <c r="K1128" s="2" t="s">
        <v>300</v>
      </c>
      <c r="L1128" s="2" t="s">
        <v>281</v>
      </c>
      <c r="M1128" s="2" t="s">
        <v>303</v>
      </c>
      <c r="N1128" s="3" t="s">
        <v>1545</v>
      </c>
      <c r="O1128" s="2" t="s">
        <v>60</v>
      </c>
      <c r="P1128" s="2" t="s">
        <v>65</v>
      </c>
      <c r="Q1128" s="2"/>
      <c r="R1128" s="2"/>
      <c r="S1128" s="2"/>
      <c r="T1128" s="2"/>
      <c r="U1128">
        <v>0</v>
      </c>
      <c r="V1128">
        <v>180</v>
      </c>
      <c r="W1128" s="4">
        <v>46059</v>
      </c>
      <c r="X1128" s="4"/>
      <c r="Y1128" s="4">
        <v>46059</v>
      </c>
      <c r="Z1128" s="4">
        <v>46239</v>
      </c>
      <c r="AA1128" s="3"/>
      <c r="AB1128" s="3"/>
      <c r="AC1128" s="2"/>
      <c r="AD1128" s="2" t="s">
        <v>74</v>
      </c>
      <c r="AE1128" s="2" t="s">
        <v>74</v>
      </c>
      <c r="AF1128" s="2"/>
      <c r="AG1128" s="2"/>
      <c r="AH1128" s="2"/>
      <c r="AI1128" s="2"/>
      <c r="AJ1128" s="2" t="s">
        <v>50</v>
      </c>
      <c r="AK1128" s="2" t="s">
        <v>49</v>
      </c>
    </row>
    <row r="1129" spans="1:37" ht="57.6" x14ac:dyDescent="0.3">
      <c r="A1129" s="1">
        <v>1302</v>
      </c>
      <c r="F1129" s="2" t="s">
        <v>76</v>
      </c>
      <c r="G1129" s="2" t="s">
        <v>212</v>
      </c>
      <c r="H1129" s="2" t="s">
        <v>37</v>
      </c>
      <c r="I1129" s="2" t="s">
        <v>75</v>
      </c>
      <c r="J1129" s="2" t="s">
        <v>138</v>
      </c>
      <c r="K1129" s="2" t="s">
        <v>300</v>
      </c>
      <c r="L1129" s="2" t="s">
        <v>283</v>
      </c>
      <c r="M1129" s="2" t="s">
        <v>304</v>
      </c>
      <c r="N1129" s="3" t="s">
        <v>1545</v>
      </c>
      <c r="O1129" s="2" t="s">
        <v>60</v>
      </c>
      <c r="P1129" s="2" t="s">
        <v>65</v>
      </c>
      <c r="Q1129" s="2"/>
      <c r="R1129" s="2"/>
      <c r="S1129" s="2"/>
      <c r="T1129" s="2"/>
      <c r="U1129">
        <v>0</v>
      </c>
      <c r="V1129">
        <v>180</v>
      </c>
      <c r="W1129" s="4">
        <v>46059</v>
      </c>
      <c r="X1129" s="4"/>
      <c r="Y1129" s="4">
        <v>46059</v>
      </c>
      <c r="Z1129" s="4">
        <v>46239</v>
      </c>
      <c r="AA1129" s="3"/>
      <c r="AB1129" s="3"/>
      <c r="AC1129" s="2"/>
      <c r="AD1129" s="2" t="s">
        <v>74</v>
      </c>
      <c r="AE1129" s="2" t="s">
        <v>74</v>
      </c>
      <c r="AF1129" s="2"/>
      <c r="AG1129" s="2"/>
      <c r="AH1129" s="2"/>
      <c r="AI1129" s="2"/>
      <c r="AJ1129" s="2" t="s">
        <v>50</v>
      </c>
      <c r="AK1129" s="2" t="s">
        <v>49</v>
      </c>
    </row>
    <row r="1130" spans="1:37" ht="57.6" x14ac:dyDescent="0.3">
      <c r="A1130" s="1">
        <v>1303</v>
      </c>
      <c r="F1130" s="2" t="s">
        <v>76</v>
      </c>
      <c r="G1130" s="2" t="s">
        <v>212</v>
      </c>
      <c r="H1130" s="2" t="s">
        <v>37</v>
      </c>
      <c r="I1130" s="2" t="s">
        <v>75</v>
      </c>
      <c r="J1130" s="2" t="s">
        <v>138</v>
      </c>
      <c r="K1130" s="2" t="s">
        <v>300</v>
      </c>
      <c r="L1130" s="2" t="s">
        <v>422</v>
      </c>
      <c r="M1130" s="2" t="s">
        <v>693</v>
      </c>
      <c r="N1130" s="3" t="s">
        <v>1545</v>
      </c>
      <c r="O1130" s="2" t="s">
        <v>60</v>
      </c>
      <c r="P1130" s="2" t="s">
        <v>65</v>
      </c>
      <c r="Q1130" s="2"/>
      <c r="R1130" s="2"/>
      <c r="S1130" s="2"/>
      <c r="T1130" s="2"/>
      <c r="U1130">
        <v>0</v>
      </c>
      <c r="V1130">
        <v>180</v>
      </c>
      <c r="W1130" s="4">
        <v>46059</v>
      </c>
      <c r="X1130" s="4"/>
      <c r="Y1130" s="4">
        <v>46059</v>
      </c>
      <c r="Z1130" s="4">
        <v>46239</v>
      </c>
      <c r="AA1130" s="3"/>
      <c r="AB1130" s="3"/>
      <c r="AC1130" s="2"/>
      <c r="AD1130" s="2" t="s">
        <v>74</v>
      </c>
      <c r="AE1130" s="2" t="s">
        <v>74</v>
      </c>
      <c r="AF1130" s="2"/>
      <c r="AG1130" s="2"/>
      <c r="AH1130" s="2"/>
      <c r="AI1130" s="2"/>
      <c r="AJ1130" s="2" t="s">
        <v>50</v>
      </c>
      <c r="AK1130" s="2" t="s">
        <v>49</v>
      </c>
    </row>
    <row r="1131" spans="1:37" ht="57.6" x14ac:dyDescent="0.3">
      <c r="A1131" s="1">
        <v>1304</v>
      </c>
      <c r="B1131">
        <v>19878</v>
      </c>
      <c r="F1131" s="2" t="s">
        <v>76</v>
      </c>
      <c r="G1131" s="2" t="s">
        <v>78</v>
      </c>
      <c r="H1131" s="2" t="s">
        <v>37</v>
      </c>
      <c r="I1131" s="2" t="s">
        <v>75</v>
      </c>
      <c r="J1131" s="2" t="s">
        <v>138</v>
      </c>
      <c r="K1131" s="2" t="s">
        <v>305</v>
      </c>
      <c r="L1131" s="2" t="s">
        <v>273</v>
      </c>
      <c r="M1131" s="2" t="s">
        <v>306</v>
      </c>
      <c r="N1131" s="3" t="s">
        <v>1545</v>
      </c>
      <c r="O1131" s="2" t="s">
        <v>60</v>
      </c>
      <c r="P1131" s="2" t="s">
        <v>65</v>
      </c>
      <c r="Q1131" s="2"/>
      <c r="R1131" s="2"/>
      <c r="S1131" s="2"/>
      <c r="T1131" s="2"/>
      <c r="U1131">
        <v>0</v>
      </c>
      <c r="V1131">
        <v>180</v>
      </c>
      <c r="W1131" s="4">
        <v>46060</v>
      </c>
      <c r="X1131" s="4">
        <v>46184</v>
      </c>
      <c r="Y1131" s="4">
        <v>46184</v>
      </c>
      <c r="Z1131" s="4">
        <v>46364</v>
      </c>
      <c r="AA1131" s="3"/>
      <c r="AB1131" s="3" t="s">
        <v>2401</v>
      </c>
      <c r="AC1131" s="2"/>
      <c r="AD1131" s="2" t="s">
        <v>74</v>
      </c>
      <c r="AE1131" s="2" t="s">
        <v>74</v>
      </c>
      <c r="AF1131" s="2"/>
      <c r="AG1131" s="2"/>
      <c r="AH1131" s="2"/>
      <c r="AI1131" s="2"/>
      <c r="AJ1131" s="2" t="s">
        <v>50</v>
      </c>
      <c r="AK1131" s="2" t="s">
        <v>49</v>
      </c>
    </row>
    <row r="1132" spans="1:37" ht="57.6" x14ac:dyDescent="0.3">
      <c r="A1132" s="1">
        <v>1305</v>
      </c>
      <c r="B1132">
        <v>19886</v>
      </c>
      <c r="F1132" s="2" t="s">
        <v>76</v>
      </c>
      <c r="G1132" s="2" t="s">
        <v>78</v>
      </c>
      <c r="H1132" s="2" t="s">
        <v>37</v>
      </c>
      <c r="I1132" s="2" t="s">
        <v>75</v>
      </c>
      <c r="J1132" s="2" t="s">
        <v>138</v>
      </c>
      <c r="K1132" s="2" t="s">
        <v>305</v>
      </c>
      <c r="L1132" s="2" t="s">
        <v>413</v>
      </c>
      <c r="M1132" s="2" t="s">
        <v>681</v>
      </c>
      <c r="N1132" s="3" t="s">
        <v>1545</v>
      </c>
      <c r="O1132" s="2" t="s">
        <v>60</v>
      </c>
      <c r="P1132" s="2" t="s">
        <v>65</v>
      </c>
      <c r="Q1132" s="2"/>
      <c r="R1132" s="2"/>
      <c r="S1132" s="2"/>
      <c r="T1132" s="2"/>
      <c r="U1132">
        <v>0</v>
      </c>
      <c r="V1132">
        <v>180</v>
      </c>
      <c r="W1132" s="4">
        <v>46060</v>
      </c>
      <c r="X1132" s="4">
        <v>46184</v>
      </c>
      <c r="Y1132" s="4">
        <v>46184</v>
      </c>
      <c r="Z1132" s="4">
        <v>46364</v>
      </c>
      <c r="AA1132" s="3"/>
      <c r="AB1132" s="3" t="s">
        <v>2402</v>
      </c>
      <c r="AC1132" s="2"/>
      <c r="AD1132" s="2" t="s">
        <v>74</v>
      </c>
      <c r="AE1132" s="2" t="s">
        <v>74</v>
      </c>
      <c r="AF1132" s="2"/>
      <c r="AG1132" s="2"/>
      <c r="AH1132" s="2"/>
      <c r="AI1132" s="2"/>
      <c r="AJ1132" s="2" t="s">
        <v>50</v>
      </c>
      <c r="AK1132" s="2" t="s">
        <v>49</v>
      </c>
    </row>
    <row r="1133" spans="1:37" ht="57.6" x14ac:dyDescent="0.3">
      <c r="A1133" s="1">
        <v>1306</v>
      </c>
      <c r="B1133">
        <v>19856</v>
      </c>
      <c r="F1133" s="2" t="s">
        <v>76</v>
      </c>
      <c r="G1133" s="2" t="s">
        <v>72</v>
      </c>
      <c r="H1133" s="2" t="s">
        <v>37</v>
      </c>
      <c r="I1133" s="2" t="s">
        <v>75</v>
      </c>
      <c r="J1133" s="2" t="s">
        <v>138</v>
      </c>
      <c r="K1133" s="2" t="s">
        <v>305</v>
      </c>
      <c r="L1133" s="2" t="s">
        <v>278</v>
      </c>
      <c r="M1133" s="2" t="s">
        <v>307</v>
      </c>
      <c r="N1133" s="3" t="s">
        <v>1545</v>
      </c>
      <c r="O1133" s="2" t="s">
        <v>60</v>
      </c>
      <c r="P1133" s="2" t="s">
        <v>65</v>
      </c>
      <c r="Q1133" s="2"/>
      <c r="R1133" s="2"/>
      <c r="S1133" s="2"/>
      <c r="T1133" s="2"/>
      <c r="U1133">
        <v>0</v>
      </c>
      <c r="V1133">
        <v>180</v>
      </c>
      <c r="W1133" s="4">
        <v>46060</v>
      </c>
      <c r="X1133" s="4"/>
      <c r="Y1133" s="4">
        <v>46060</v>
      </c>
      <c r="Z1133" s="4">
        <v>46240</v>
      </c>
      <c r="AA1133" s="3"/>
      <c r="AB1133" s="3" t="s">
        <v>2550</v>
      </c>
      <c r="AC1133" s="2"/>
      <c r="AD1133" s="2" t="s">
        <v>74</v>
      </c>
      <c r="AE1133" s="2" t="s">
        <v>94</v>
      </c>
      <c r="AF1133" s="2"/>
      <c r="AG1133" s="2"/>
      <c r="AH1133" s="2"/>
      <c r="AI1133" s="2"/>
      <c r="AJ1133" s="2" t="s">
        <v>50</v>
      </c>
      <c r="AK1133" s="2" t="s">
        <v>49</v>
      </c>
    </row>
    <row r="1134" spans="1:37" ht="57.6" x14ac:dyDescent="0.3">
      <c r="A1134" s="1">
        <v>1307</v>
      </c>
      <c r="B1134">
        <v>19860</v>
      </c>
      <c r="F1134" s="2" t="s">
        <v>76</v>
      </c>
      <c r="G1134" s="2" t="s">
        <v>72</v>
      </c>
      <c r="H1134" s="2" t="s">
        <v>37</v>
      </c>
      <c r="I1134" s="2" t="s">
        <v>75</v>
      </c>
      <c r="J1134" s="2" t="s">
        <v>138</v>
      </c>
      <c r="K1134" s="2" t="s">
        <v>305</v>
      </c>
      <c r="L1134" s="2" t="s">
        <v>281</v>
      </c>
      <c r="M1134" s="2" t="s">
        <v>308</v>
      </c>
      <c r="N1134" s="3" t="s">
        <v>1545</v>
      </c>
      <c r="O1134" s="2" t="s">
        <v>60</v>
      </c>
      <c r="P1134" s="2" t="s">
        <v>65</v>
      </c>
      <c r="Q1134" s="2"/>
      <c r="R1134" s="2"/>
      <c r="S1134" s="2"/>
      <c r="T1134" s="2"/>
      <c r="U1134">
        <v>0</v>
      </c>
      <c r="V1134">
        <v>180</v>
      </c>
      <c r="W1134" s="4">
        <v>46060</v>
      </c>
      <c r="X1134" s="4"/>
      <c r="Y1134" s="4">
        <v>46060</v>
      </c>
      <c r="Z1134" s="4">
        <v>46240</v>
      </c>
      <c r="AA1134" s="3"/>
      <c r="AB1134" s="3"/>
      <c r="AC1134" s="2"/>
      <c r="AD1134" s="2" t="s">
        <v>74</v>
      </c>
      <c r="AE1134" s="2" t="s">
        <v>94</v>
      </c>
      <c r="AF1134" s="2"/>
      <c r="AG1134" s="2"/>
      <c r="AH1134" s="2"/>
      <c r="AI1134" s="2"/>
      <c r="AJ1134" s="2" t="s">
        <v>50</v>
      </c>
      <c r="AK1134" s="2" t="s">
        <v>49</v>
      </c>
    </row>
    <row r="1135" spans="1:37" ht="57.6" x14ac:dyDescent="0.3">
      <c r="A1135" s="1">
        <v>1308</v>
      </c>
      <c r="B1135">
        <v>19847</v>
      </c>
      <c r="F1135" s="2" t="s">
        <v>76</v>
      </c>
      <c r="G1135" s="2" t="s">
        <v>72</v>
      </c>
      <c r="H1135" s="2" t="s">
        <v>37</v>
      </c>
      <c r="I1135" s="2" t="s">
        <v>75</v>
      </c>
      <c r="J1135" s="2" t="s">
        <v>138</v>
      </c>
      <c r="K1135" s="2" t="s">
        <v>305</v>
      </c>
      <c r="L1135" s="2" t="s">
        <v>283</v>
      </c>
      <c r="M1135" s="2" t="s">
        <v>309</v>
      </c>
      <c r="N1135" s="3" t="s">
        <v>1545</v>
      </c>
      <c r="O1135" s="2" t="s">
        <v>60</v>
      </c>
      <c r="P1135" s="2" t="s">
        <v>65</v>
      </c>
      <c r="Q1135" s="2"/>
      <c r="R1135" s="2"/>
      <c r="S1135" s="2"/>
      <c r="T1135" s="2"/>
      <c r="U1135">
        <v>0</v>
      </c>
      <c r="V1135">
        <v>180</v>
      </c>
      <c r="W1135" s="4">
        <v>46060</v>
      </c>
      <c r="X1135" s="4"/>
      <c r="Y1135" s="4">
        <v>46060</v>
      </c>
      <c r="Z1135" s="4">
        <v>46240</v>
      </c>
      <c r="AA1135" s="3"/>
      <c r="AB1135" s="3" t="s">
        <v>2410</v>
      </c>
      <c r="AC1135" s="2"/>
      <c r="AD1135" s="2" t="s">
        <v>74</v>
      </c>
      <c r="AE1135" s="2" t="s">
        <v>74</v>
      </c>
      <c r="AF1135" s="2"/>
      <c r="AG1135" s="2"/>
      <c r="AH1135" s="2"/>
      <c r="AI1135" s="2"/>
      <c r="AJ1135" s="2" t="s">
        <v>50</v>
      </c>
      <c r="AK1135" s="2" t="s">
        <v>49</v>
      </c>
    </row>
    <row r="1136" spans="1:37" ht="57.6" x14ac:dyDescent="0.3">
      <c r="A1136" s="1">
        <v>1309</v>
      </c>
      <c r="B1136">
        <v>19854</v>
      </c>
      <c r="F1136" s="2" t="s">
        <v>76</v>
      </c>
      <c r="G1136" s="2" t="s">
        <v>72</v>
      </c>
      <c r="H1136" s="2" t="s">
        <v>37</v>
      </c>
      <c r="I1136" s="2" t="s">
        <v>75</v>
      </c>
      <c r="J1136" s="2" t="s">
        <v>138</v>
      </c>
      <c r="K1136" s="2" t="s">
        <v>305</v>
      </c>
      <c r="L1136" s="2" t="s">
        <v>422</v>
      </c>
      <c r="M1136" s="2" t="s">
        <v>682</v>
      </c>
      <c r="N1136" s="3" t="s">
        <v>1545</v>
      </c>
      <c r="O1136" s="2" t="s">
        <v>60</v>
      </c>
      <c r="P1136" s="2" t="s">
        <v>65</v>
      </c>
      <c r="Q1136" s="2"/>
      <c r="R1136" s="2"/>
      <c r="S1136" s="2"/>
      <c r="T1136" s="2"/>
      <c r="U1136">
        <v>0</v>
      </c>
      <c r="V1136">
        <v>180</v>
      </c>
      <c r="W1136" s="4">
        <v>46060</v>
      </c>
      <c r="X1136" s="4"/>
      <c r="Y1136" s="4">
        <v>46060</v>
      </c>
      <c r="Z1136" s="4">
        <v>46240</v>
      </c>
      <c r="AA1136" s="3"/>
      <c r="AB1136" s="3" t="s">
        <v>2550</v>
      </c>
      <c r="AC1136" s="2"/>
      <c r="AD1136" s="2" t="s">
        <v>74</v>
      </c>
      <c r="AE1136" s="2" t="s">
        <v>94</v>
      </c>
      <c r="AF1136" s="2"/>
      <c r="AG1136" s="2"/>
      <c r="AH1136" s="2"/>
      <c r="AI1136" s="2"/>
      <c r="AJ1136" s="2" t="s">
        <v>50</v>
      </c>
      <c r="AK1136" s="2" t="s">
        <v>49</v>
      </c>
    </row>
    <row r="1137" spans="1:37" ht="28.8" x14ac:dyDescent="0.3">
      <c r="A1137" s="1">
        <v>1310</v>
      </c>
      <c r="B1137">
        <v>18340</v>
      </c>
      <c r="F1137" s="2" t="s">
        <v>76</v>
      </c>
      <c r="G1137" s="2" t="s">
        <v>78</v>
      </c>
      <c r="H1137" s="2" t="s">
        <v>37</v>
      </c>
      <c r="I1137" s="2" t="s">
        <v>46</v>
      </c>
      <c r="J1137" s="2" t="s">
        <v>320</v>
      </c>
      <c r="K1137" s="2" t="s">
        <v>66</v>
      </c>
      <c r="L1137" s="2" t="s">
        <v>67</v>
      </c>
      <c r="M1137" s="2" t="s">
        <v>68</v>
      </c>
      <c r="N1137" s="3" t="s">
        <v>1546</v>
      </c>
      <c r="O1137" s="2" t="s">
        <v>53</v>
      </c>
      <c r="P1137" s="2" t="s">
        <v>65</v>
      </c>
      <c r="Q1137" s="2"/>
      <c r="R1137" s="2" t="s">
        <v>740</v>
      </c>
      <c r="S1137" s="2" t="s">
        <v>977</v>
      </c>
      <c r="T1137" s="2"/>
      <c r="U1137">
        <v>0</v>
      </c>
      <c r="V1137">
        <v>360</v>
      </c>
      <c r="W1137" s="4">
        <v>46065</v>
      </c>
      <c r="X1137" s="4">
        <v>46070</v>
      </c>
      <c r="Y1137" s="4">
        <v>46070</v>
      </c>
      <c r="Z1137" s="4">
        <v>46430</v>
      </c>
      <c r="AA1137" s="3"/>
      <c r="AB1137" s="3" t="s">
        <v>1216</v>
      </c>
      <c r="AC1137" s="2"/>
      <c r="AD1137" s="2" t="s">
        <v>102</v>
      </c>
      <c r="AE1137" s="2" t="s">
        <v>102</v>
      </c>
      <c r="AF1137" s="2"/>
      <c r="AG1137" s="2"/>
      <c r="AH1137" s="2"/>
      <c r="AI1137" s="2"/>
      <c r="AJ1137" s="2" t="s">
        <v>50</v>
      </c>
      <c r="AK1137" s="2" t="s">
        <v>49</v>
      </c>
    </row>
    <row r="1138" spans="1:37" ht="28.8" x14ac:dyDescent="0.3">
      <c r="A1138" s="1">
        <v>1311</v>
      </c>
      <c r="B1138">
        <v>18341</v>
      </c>
      <c r="F1138" s="2" t="s">
        <v>76</v>
      </c>
      <c r="G1138" s="2" t="s">
        <v>78</v>
      </c>
      <c r="H1138" s="2" t="s">
        <v>37</v>
      </c>
      <c r="I1138" s="2" t="s">
        <v>46</v>
      </c>
      <c r="J1138" s="2" t="s">
        <v>320</v>
      </c>
      <c r="K1138" s="2" t="s">
        <v>66</v>
      </c>
      <c r="L1138" s="2" t="s">
        <v>1452</v>
      </c>
      <c r="M1138" s="2" t="s">
        <v>1453</v>
      </c>
      <c r="N1138" s="3" t="s">
        <v>1546</v>
      </c>
      <c r="O1138" s="2" t="s">
        <v>53</v>
      </c>
      <c r="P1138" s="2" t="s">
        <v>65</v>
      </c>
      <c r="Q1138" s="2"/>
      <c r="R1138" s="2"/>
      <c r="S1138" s="2"/>
      <c r="T1138" s="2"/>
      <c r="U1138">
        <v>0</v>
      </c>
      <c r="V1138">
        <v>360</v>
      </c>
      <c r="W1138" s="4">
        <v>46065</v>
      </c>
      <c r="X1138" s="4">
        <v>46070</v>
      </c>
      <c r="Y1138" s="4">
        <v>46070</v>
      </c>
      <c r="Z1138" s="4">
        <v>46430</v>
      </c>
      <c r="AA1138" s="3"/>
      <c r="AB1138" s="3" t="s">
        <v>1306</v>
      </c>
      <c r="AC1138" s="2"/>
      <c r="AD1138" s="2" t="s">
        <v>102</v>
      </c>
      <c r="AE1138" s="2" t="s">
        <v>102</v>
      </c>
      <c r="AF1138" s="2"/>
      <c r="AG1138" s="2"/>
      <c r="AH1138" s="2"/>
      <c r="AI1138" s="2"/>
      <c r="AJ1138" s="2" t="s">
        <v>50</v>
      </c>
      <c r="AK1138" s="2" t="s">
        <v>49</v>
      </c>
    </row>
    <row r="1139" spans="1:37" ht="28.8" x14ac:dyDescent="0.3">
      <c r="A1139" s="1">
        <v>1312</v>
      </c>
      <c r="B1139">
        <v>18342</v>
      </c>
      <c r="F1139" s="2" t="s">
        <v>76</v>
      </c>
      <c r="G1139" s="2" t="s">
        <v>78</v>
      </c>
      <c r="H1139" s="2" t="s">
        <v>37</v>
      </c>
      <c r="I1139" s="2" t="s">
        <v>46</v>
      </c>
      <c r="J1139" s="2" t="s">
        <v>442</v>
      </c>
      <c r="K1139" s="2" t="s">
        <v>66</v>
      </c>
      <c r="L1139" s="2" t="s">
        <v>1547</v>
      </c>
      <c r="M1139" s="2" t="s">
        <v>1548</v>
      </c>
      <c r="N1139" s="3" t="s">
        <v>1549</v>
      </c>
      <c r="O1139" s="2" t="s">
        <v>174</v>
      </c>
      <c r="P1139" s="2" t="s">
        <v>65</v>
      </c>
      <c r="Q1139" s="2"/>
      <c r="R1139" s="2"/>
      <c r="S1139" s="2"/>
      <c r="T1139" s="2"/>
      <c r="U1139">
        <v>0</v>
      </c>
      <c r="V1139">
        <v>360</v>
      </c>
      <c r="W1139" s="4">
        <v>46065</v>
      </c>
      <c r="X1139" s="4">
        <v>46069</v>
      </c>
      <c r="Y1139" s="4">
        <v>46069</v>
      </c>
      <c r="Z1139" s="4">
        <v>46429</v>
      </c>
      <c r="AA1139" s="3"/>
      <c r="AB1139" s="3" t="s">
        <v>1550</v>
      </c>
      <c r="AC1139" s="2"/>
      <c r="AD1139" s="2" t="s">
        <v>102</v>
      </c>
      <c r="AE1139" s="2" t="s">
        <v>117</v>
      </c>
      <c r="AF1139" s="2"/>
      <c r="AG1139" s="2"/>
      <c r="AH1139" s="2"/>
      <c r="AI1139" s="2"/>
      <c r="AJ1139" s="2" t="s">
        <v>50</v>
      </c>
      <c r="AK1139" s="2" t="s">
        <v>49</v>
      </c>
    </row>
    <row r="1140" spans="1:37" ht="28.8" x14ac:dyDescent="0.3">
      <c r="A1140" s="1">
        <v>1313</v>
      </c>
      <c r="B1140">
        <v>18343</v>
      </c>
      <c r="F1140" s="2" t="s">
        <v>76</v>
      </c>
      <c r="G1140" s="2" t="s">
        <v>78</v>
      </c>
      <c r="H1140" s="2" t="s">
        <v>37</v>
      </c>
      <c r="I1140" s="2" t="s">
        <v>46</v>
      </c>
      <c r="J1140" s="2" t="s">
        <v>442</v>
      </c>
      <c r="K1140" s="2" t="s">
        <v>66</v>
      </c>
      <c r="L1140" s="2" t="s">
        <v>123</v>
      </c>
      <c r="M1140" s="2" t="s">
        <v>124</v>
      </c>
      <c r="N1140" s="3" t="s">
        <v>1549</v>
      </c>
      <c r="O1140" s="2" t="s">
        <v>174</v>
      </c>
      <c r="P1140" s="2" t="s">
        <v>65</v>
      </c>
      <c r="Q1140" s="2"/>
      <c r="R1140" s="2"/>
      <c r="S1140" s="2"/>
      <c r="T1140" s="2"/>
      <c r="U1140">
        <v>0</v>
      </c>
      <c r="V1140">
        <v>360</v>
      </c>
      <c r="W1140" s="4">
        <v>46065</v>
      </c>
      <c r="X1140" s="4">
        <v>46072</v>
      </c>
      <c r="Y1140" s="4">
        <v>46072</v>
      </c>
      <c r="Z1140" s="4">
        <v>46432</v>
      </c>
      <c r="AA1140" s="3"/>
      <c r="AB1140" s="3" t="s">
        <v>1551</v>
      </c>
      <c r="AC1140" s="2"/>
      <c r="AD1140" s="2" t="s">
        <v>102</v>
      </c>
      <c r="AE1140" s="2" t="s">
        <v>45</v>
      </c>
      <c r="AF1140" s="2"/>
      <c r="AG1140" s="2"/>
      <c r="AH1140" s="2"/>
      <c r="AI1140" s="2"/>
      <c r="AJ1140" s="2" t="s">
        <v>50</v>
      </c>
      <c r="AK1140" s="2" t="s">
        <v>49</v>
      </c>
    </row>
    <row r="1141" spans="1:37" ht="28.8" x14ac:dyDescent="0.3">
      <c r="A1141" s="1">
        <v>1314</v>
      </c>
      <c r="B1141">
        <v>18344</v>
      </c>
      <c r="F1141" s="2" t="s">
        <v>76</v>
      </c>
      <c r="G1141" s="2" t="s">
        <v>78</v>
      </c>
      <c r="H1141" s="2" t="s">
        <v>37</v>
      </c>
      <c r="I1141" s="2" t="s">
        <v>46</v>
      </c>
      <c r="J1141" s="2" t="s">
        <v>442</v>
      </c>
      <c r="K1141" s="2" t="s">
        <v>66</v>
      </c>
      <c r="L1141" s="2" t="s">
        <v>1552</v>
      </c>
      <c r="M1141" s="2" t="s">
        <v>1553</v>
      </c>
      <c r="N1141" s="3" t="s">
        <v>1549</v>
      </c>
      <c r="O1141" s="2" t="s">
        <v>174</v>
      </c>
      <c r="P1141" s="2" t="s">
        <v>65</v>
      </c>
      <c r="Q1141" s="2"/>
      <c r="R1141" s="2"/>
      <c r="S1141" s="2"/>
      <c r="T1141" s="2"/>
      <c r="U1141">
        <v>0</v>
      </c>
      <c r="V1141">
        <v>360</v>
      </c>
      <c r="W1141" s="4">
        <v>46065</v>
      </c>
      <c r="X1141" s="4">
        <v>46069</v>
      </c>
      <c r="Y1141" s="4">
        <v>46069</v>
      </c>
      <c r="Z1141" s="4">
        <v>46429</v>
      </c>
      <c r="AA1141" s="3"/>
      <c r="AB1141" s="3" t="s">
        <v>1550</v>
      </c>
      <c r="AC1141" s="2"/>
      <c r="AD1141" s="2" t="s">
        <v>102</v>
      </c>
      <c r="AE1141" s="2" t="s">
        <v>117</v>
      </c>
      <c r="AF1141" s="2"/>
      <c r="AG1141" s="2"/>
      <c r="AH1141" s="2"/>
      <c r="AI1141" s="2"/>
      <c r="AJ1141" s="2" t="s">
        <v>50</v>
      </c>
      <c r="AK1141" s="2" t="s">
        <v>49</v>
      </c>
    </row>
    <row r="1142" spans="1:37" ht="28.8" x14ac:dyDescent="0.3">
      <c r="A1142" s="1">
        <v>1315</v>
      </c>
      <c r="B1142">
        <v>18345</v>
      </c>
      <c r="F1142" s="2" t="s">
        <v>76</v>
      </c>
      <c r="G1142" s="2" t="s">
        <v>78</v>
      </c>
      <c r="H1142" s="2" t="s">
        <v>37</v>
      </c>
      <c r="I1142" s="2" t="s">
        <v>46</v>
      </c>
      <c r="J1142" s="2" t="s">
        <v>442</v>
      </c>
      <c r="K1142" s="2" t="s">
        <v>66</v>
      </c>
      <c r="L1142" s="2" t="s">
        <v>1189</v>
      </c>
      <c r="M1142" s="2" t="s">
        <v>1554</v>
      </c>
      <c r="N1142" s="3" t="s">
        <v>1549</v>
      </c>
      <c r="O1142" s="2" t="s">
        <v>174</v>
      </c>
      <c r="P1142" s="2" t="s">
        <v>65</v>
      </c>
      <c r="Q1142" s="2"/>
      <c r="R1142" s="2"/>
      <c r="S1142" s="2"/>
      <c r="T1142" s="2"/>
      <c r="U1142">
        <v>0</v>
      </c>
      <c r="V1142">
        <v>360</v>
      </c>
      <c r="W1142" s="4">
        <v>46065</v>
      </c>
      <c r="X1142" s="4">
        <v>46069</v>
      </c>
      <c r="Y1142" s="4">
        <v>46069</v>
      </c>
      <c r="Z1142" s="4">
        <v>46429</v>
      </c>
      <c r="AA1142" s="3"/>
      <c r="AB1142" s="3" t="s">
        <v>1550</v>
      </c>
      <c r="AC1142" s="2"/>
      <c r="AD1142" s="2" t="s">
        <v>102</v>
      </c>
      <c r="AE1142" s="2" t="s">
        <v>117</v>
      </c>
      <c r="AF1142" s="2"/>
      <c r="AG1142" s="2"/>
      <c r="AH1142" s="2"/>
      <c r="AI1142" s="2"/>
      <c r="AJ1142" s="2" t="s">
        <v>50</v>
      </c>
      <c r="AK1142" s="2" t="s">
        <v>49</v>
      </c>
    </row>
    <row r="1143" spans="1:37" ht="28.8" x14ac:dyDescent="0.3">
      <c r="A1143" s="1">
        <v>1316</v>
      </c>
      <c r="B1143">
        <v>18346</v>
      </c>
      <c r="F1143" s="2" t="s">
        <v>76</v>
      </c>
      <c r="G1143" s="2" t="s">
        <v>78</v>
      </c>
      <c r="H1143" s="2" t="s">
        <v>37</v>
      </c>
      <c r="I1143" s="2" t="s">
        <v>46</v>
      </c>
      <c r="J1143" s="2" t="s">
        <v>442</v>
      </c>
      <c r="K1143" s="2" t="s">
        <v>66</v>
      </c>
      <c r="L1143" s="2" t="s">
        <v>565</v>
      </c>
      <c r="M1143" s="2" t="s">
        <v>574</v>
      </c>
      <c r="N1143" s="3" t="s">
        <v>1549</v>
      </c>
      <c r="O1143" s="2" t="s">
        <v>174</v>
      </c>
      <c r="P1143" s="2" t="s">
        <v>65</v>
      </c>
      <c r="Q1143" s="2"/>
      <c r="R1143" s="2"/>
      <c r="S1143" s="2"/>
      <c r="T1143" s="2"/>
      <c r="U1143">
        <v>0</v>
      </c>
      <c r="V1143">
        <v>360</v>
      </c>
      <c r="W1143" s="4">
        <v>46065</v>
      </c>
      <c r="X1143" s="4">
        <v>46072</v>
      </c>
      <c r="Y1143" s="4">
        <v>46072</v>
      </c>
      <c r="Z1143" s="4">
        <v>46432</v>
      </c>
      <c r="AA1143" s="3"/>
      <c r="AB1143" s="3" t="s">
        <v>1459</v>
      </c>
      <c r="AC1143" s="2"/>
      <c r="AD1143" s="2" t="s">
        <v>102</v>
      </c>
      <c r="AE1143" s="2" t="s">
        <v>45</v>
      </c>
      <c r="AF1143" s="2"/>
      <c r="AG1143" s="2"/>
      <c r="AH1143" s="2"/>
      <c r="AI1143" s="2"/>
      <c r="AJ1143" s="2" t="s">
        <v>50</v>
      </c>
      <c r="AK1143" s="2" t="s">
        <v>49</v>
      </c>
    </row>
    <row r="1144" spans="1:37" ht="28.8" x14ac:dyDescent="0.3">
      <c r="A1144" s="1">
        <v>1317</v>
      </c>
      <c r="B1144">
        <v>18761</v>
      </c>
      <c r="F1144" s="2" t="s">
        <v>76</v>
      </c>
      <c r="G1144" s="2" t="s">
        <v>78</v>
      </c>
      <c r="H1144" s="2" t="s">
        <v>37</v>
      </c>
      <c r="I1144" s="2" t="s">
        <v>46</v>
      </c>
      <c r="J1144" s="2" t="s">
        <v>1210</v>
      </c>
      <c r="K1144" s="2" t="s">
        <v>1254</v>
      </c>
      <c r="L1144" s="2" t="s">
        <v>1555</v>
      </c>
      <c r="M1144" s="2" t="s">
        <v>1556</v>
      </c>
      <c r="N1144" s="3" t="s">
        <v>1758</v>
      </c>
      <c r="O1144" s="2" t="s">
        <v>53</v>
      </c>
      <c r="P1144" s="2" t="s">
        <v>65</v>
      </c>
      <c r="Q1144" s="2"/>
      <c r="R1144" s="2" t="s">
        <v>1759</v>
      </c>
      <c r="S1144" s="2" t="s">
        <v>1760</v>
      </c>
      <c r="T1144" s="2"/>
      <c r="U1144">
        <v>0</v>
      </c>
      <c r="V1144">
        <v>1080</v>
      </c>
      <c r="W1144" s="4">
        <v>46087</v>
      </c>
      <c r="X1144" s="4"/>
      <c r="Y1144" s="4">
        <v>46087</v>
      </c>
      <c r="Z1144" s="4">
        <v>47167</v>
      </c>
      <c r="AA1144" s="3"/>
      <c r="AB1144" s="3" t="s">
        <v>1702</v>
      </c>
      <c r="AC1144" s="2"/>
      <c r="AD1144" s="2" t="s">
        <v>45</v>
      </c>
      <c r="AE1144" s="2" t="s">
        <v>117</v>
      </c>
      <c r="AF1144" s="2"/>
      <c r="AG1144" s="2"/>
      <c r="AH1144" s="2"/>
      <c r="AI1144" s="2"/>
      <c r="AJ1144" s="2" t="s">
        <v>50</v>
      </c>
      <c r="AK1144" s="2" t="s">
        <v>49</v>
      </c>
    </row>
    <row r="1145" spans="1:37" ht="28.8" x14ac:dyDescent="0.3">
      <c r="A1145" s="1">
        <v>1318</v>
      </c>
      <c r="B1145">
        <v>19477</v>
      </c>
      <c r="F1145" s="2" t="s">
        <v>47</v>
      </c>
      <c r="G1145" s="2" t="s">
        <v>78</v>
      </c>
      <c r="H1145" s="2" t="s">
        <v>37</v>
      </c>
      <c r="I1145" s="2" t="s">
        <v>46</v>
      </c>
      <c r="J1145" s="2" t="s">
        <v>165</v>
      </c>
      <c r="K1145" s="2" t="s">
        <v>200</v>
      </c>
      <c r="L1145" s="2" t="s">
        <v>143</v>
      </c>
      <c r="M1145" s="2" t="s">
        <v>236</v>
      </c>
      <c r="N1145" s="3" t="s">
        <v>1744</v>
      </c>
      <c r="O1145" s="2" t="s">
        <v>60</v>
      </c>
      <c r="P1145" s="2" t="s">
        <v>65</v>
      </c>
      <c r="Q1145" s="2"/>
      <c r="R1145" s="2" t="s">
        <v>1401</v>
      </c>
      <c r="S1145" s="2" t="s">
        <v>1402</v>
      </c>
      <c r="T1145" s="2"/>
      <c r="U1145">
        <v>0</v>
      </c>
      <c r="V1145">
        <v>1080</v>
      </c>
      <c r="W1145" s="4">
        <v>46078</v>
      </c>
      <c r="X1145" s="4">
        <v>46112</v>
      </c>
      <c r="Y1145" s="4">
        <v>46112</v>
      </c>
      <c r="Z1145" s="4">
        <v>47192</v>
      </c>
      <c r="AA1145" s="3"/>
      <c r="AB1145" s="3" t="s">
        <v>1763</v>
      </c>
      <c r="AC1145" s="2"/>
      <c r="AD1145" s="2" t="s">
        <v>45</v>
      </c>
      <c r="AE1145" s="2" t="s">
        <v>45</v>
      </c>
      <c r="AF1145" s="2"/>
      <c r="AG1145" s="2"/>
      <c r="AH1145" s="2"/>
      <c r="AI1145" s="2"/>
      <c r="AJ1145" s="2" t="s">
        <v>50</v>
      </c>
      <c r="AK1145" s="2" t="s">
        <v>49</v>
      </c>
    </row>
    <row r="1146" spans="1:37" ht="28.8" x14ac:dyDescent="0.3">
      <c r="A1146" s="1">
        <v>1319</v>
      </c>
      <c r="F1146" s="2" t="s">
        <v>47</v>
      </c>
      <c r="G1146" s="2" t="s">
        <v>57</v>
      </c>
      <c r="H1146" s="2" t="s">
        <v>37</v>
      </c>
      <c r="I1146" s="2" t="s">
        <v>46</v>
      </c>
      <c r="J1146" s="2" t="s">
        <v>165</v>
      </c>
      <c r="K1146" s="2" t="s">
        <v>203</v>
      </c>
      <c r="L1146" s="2" t="s">
        <v>39</v>
      </c>
      <c r="M1146" s="2" t="s">
        <v>238</v>
      </c>
      <c r="N1146" s="3" t="s">
        <v>1744</v>
      </c>
      <c r="O1146" s="2" t="s">
        <v>60</v>
      </c>
      <c r="P1146" s="2" t="s">
        <v>65</v>
      </c>
      <c r="Q1146" s="2"/>
      <c r="R1146" s="2" t="s">
        <v>1401</v>
      </c>
      <c r="S1146" s="2" t="s">
        <v>1402</v>
      </c>
      <c r="T1146" s="2"/>
      <c r="U1146">
        <v>0</v>
      </c>
      <c r="V1146">
        <v>1080</v>
      </c>
      <c r="W1146" s="4">
        <v>46079</v>
      </c>
      <c r="X1146" s="4"/>
      <c r="Y1146" s="4">
        <v>46079</v>
      </c>
      <c r="Z1146" s="4">
        <v>47157</v>
      </c>
      <c r="AA1146" s="3"/>
      <c r="AB1146" s="3"/>
      <c r="AC1146" s="2"/>
      <c r="AD1146" s="2" t="s">
        <v>45</v>
      </c>
      <c r="AE1146" s="2" t="s">
        <v>45</v>
      </c>
      <c r="AF1146" s="2"/>
      <c r="AG1146" s="2"/>
      <c r="AH1146" s="2"/>
      <c r="AI1146" s="2"/>
      <c r="AJ1146" s="2" t="s">
        <v>50</v>
      </c>
      <c r="AK1146" s="2" t="s">
        <v>49</v>
      </c>
    </row>
    <row r="1147" spans="1:37" ht="28.8" x14ac:dyDescent="0.3">
      <c r="A1147" s="1">
        <v>1320</v>
      </c>
      <c r="F1147" s="2" t="s">
        <v>47</v>
      </c>
      <c r="G1147" s="2" t="s">
        <v>57</v>
      </c>
      <c r="H1147" s="2" t="s">
        <v>37</v>
      </c>
      <c r="I1147" s="2" t="s">
        <v>46</v>
      </c>
      <c r="J1147" s="2" t="s">
        <v>165</v>
      </c>
      <c r="K1147" s="2" t="s">
        <v>205</v>
      </c>
      <c r="L1147" s="2" t="s">
        <v>143</v>
      </c>
      <c r="M1147" s="2" t="s">
        <v>239</v>
      </c>
      <c r="N1147" s="3" t="s">
        <v>1744</v>
      </c>
      <c r="O1147" s="2" t="s">
        <v>60</v>
      </c>
      <c r="P1147" s="2" t="s">
        <v>65</v>
      </c>
      <c r="Q1147" s="2"/>
      <c r="R1147" s="2" t="s">
        <v>1401</v>
      </c>
      <c r="S1147" s="2" t="s">
        <v>1402</v>
      </c>
      <c r="T1147" s="2"/>
      <c r="U1147">
        <v>0</v>
      </c>
      <c r="V1147">
        <v>1080</v>
      </c>
      <c r="W1147" s="4">
        <v>46080</v>
      </c>
      <c r="X1147" s="4"/>
      <c r="Y1147" s="4">
        <v>46080</v>
      </c>
      <c r="Z1147" s="4">
        <v>47157</v>
      </c>
      <c r="AA1147" s="3"/>
      <c r="AB1147" s="3"/>
      <c r="AC1147" s="2"/>
      <c r="AD1147" s="2" t="s">
        <v>45</v>
      </c>
      <c r="AE1147" s="2" t="s">
        <v>45</v>
      </c>
      <c r="AF1147" s="2"/>
      <c r="AG1147" s="2"/>
      <c r="AH1147" s="2"/>
      <c r="AI1147" s="2"/>
      <c r="AJ1147" s="2" t="s">
        <v>50</v>
      </c>
      <c r="AK1147" s="2" t="s">
        <v>49</v>
      </c>
    </row>
    <row r="1148" spans="1:37" ht="28.8" x14ac:dyDescent="0.3">
      <c r="A1148" s="1">
        <v>1321</v>
      </c>
      <c r="B1148">
        <v>18729</v>
      </c>
      <c r="F1148" s="2" t="s">
        <v>76</v>
      </c>
      <c r="G1148" s="2" t="s">
        <v>78</v>
      </c>
      <c r="H1148" s="2" t="s">
        <v>37</v>
      </c>
      <c r="I1148" s="2" t="s">
        <v>46</v>
      </c>
      <c r="J1148" s="2" t="s">
        <v>1559</v>
      </c>
      <c r="K1148" s="2" t="s">
        <v>200</v>
      </c>
      <c r="L1148" s="2" t="s">
        <v>1005</v>
      </c>
      <c r="M1148" s="2" t="s">
        <v>1006</v>
      </c>
      <c r="N1148" s="3" t="s">
        <v>1557</v>
      </c>
      <c r="O1148" s="2" t="s">
        <v>53</v>
      </c>
      <c r="P1148" s="2" t="s">
        <v>65</v>
      </c>
      <c r="Q1148" s="2"/>
      <c r="R1148" s="2" t="s">
        <v>1558</v>
      </c>
      <c r="S1148" s="2"/>
      <c r="T1148" s="2"/>
      <c r="U1148">
        <v>0</v>
      </c>
      <c r="V1148">
        <v>1080</v>
      </c>
      <c r="W1148" s="4">
        <v>46078</v>
      </c>
      <c r="X1148" s="4"/>
      <c r="Y1148" s="4">
        <v>46106</v>
      </c>
      <c r="Z1148" s="4">
        <v>47163</v>
      </c>
      <c r="AA1148" s="3"/>
      <c r="AB1148" s="3" t="s">
        <v>1764</v>
      </c>
      <c r="AC1148" s="2"/>
      <c r="AD1148" s="2" t="s">
        <v>45</v>
      </c>
      <c r="AE1148" s="2" t="s">
        <v>45</v>
      </c>
      <c r="AF1148" s="2"/>
      <c r="AG1148" s="2"/>
      <c r="AH1148" s="2"/>
      <c r="AI1148" s="2"/>
      <c r="AJ1148" s="2" t="s">
        <v>50</v>
      </c>
      <c r="AK1148" s="2" t="s">
        <v>49</v>
      </c>
    </row>
    <row r="1149" spans="1:37" ht="28.8" x14ac:dyDescent="0.3">
      <c r="A1149" s="1">
        <v>1322</v>
      </c>
      <c r="B1149">
        <v>21296</v>
      </c>
      <c r="F1149" s="2" t="s">
        <v>76</v>
      </c>
      <c r="G1149" s="2" t="s">
        <v>78</v>
      </c>
      <c r="H1149" s="2" t="s">
        <v>37</v>
      </c>
      <c r="I1149" s="2" t="s">
        <v>46</v>
      </c>
      <c r="J1149" s="2" t="s">
        <v>1559</v>
      </c>
      <c r="K1149" s="2" t="s">
        <v>200</v>
      </c>
      <c r="L1149" s="2" t="s">
        <v>1010</v>
      </c>
      <c r="M1149" s="2" t="s">
        <v>1011</v>
      </c>
      <c r="N1149" s="3" t="s">
        <v>1557</v>
      </c>
      <c r="O1149" s="2" t="s">
        <v>53</v>
      </c>
      <c r="P1149" s="2" t="s">
        <v>65</v>
      </c>
      <c r="Q1149" s="2"/>
      <c r="R1149" s="2" t="s">
        <v>1558</v>
      </c>
      <c r="S1149" s="2"/>
      <c r="T1149" s="2"/>
      <c r="U1149">
        <v>0</v>
      </c>
      <c r="V1149">
        <v>1080</v>
      </c>
      <c r="W1149" s="4">
        <v>46078</v>
      </c>
      <c r="X1149" s="4">
        <v>46184</v>
      </c>
      <c r="Y1149" s="4">
        <v>46184</v>
      </c>
      <c r="Z1149" s="4">
        <v>47264</v>
      </c>
      <c r="AA1149" s="3"/>
      <c r="AB1149" s="3" t="s">
        <v>2578</v>
      </c>
      <c r="AC1149" s="2"/>
      <c r="AD1149" s="2" t="s">
        <v>45</v>
      </c>
      <c r="AE1149" s="2" t="s">
        <v>45</v>
      </c>
      <c r="AF1149" s="2"/>
      <c r="AG1149" s="2"/>
      <c r="AH1149" s="2"/>
      <c r="AI1149" s="2"/>
      <c r="AJ1149" s="2" t="s">
        <v>50</v>
      </c>
      <c r="AK1149" s="2" t="s">
        <v>49</v>
      </c>
    </row>
    <row r="1150" spans="1:37" ht="28.8" x14ac:dyDescent="0.3">
      <c r="A1150" s="1">
        <v>1323</v>
      </c>
      <c r="F1150" s="2" t="s">
        <v>76</v>
      </c>
      <c r="G1150" s="2" t="s">
        <v>57</v>
      </c>
      <c r="H1150" s="2" t="s">
        <v>37</v>
      </c>
      <c r="I1150" s="2" t="s">
        <v>46</v>
      </c>
      <c r="J1150" s="2" t="s">
        <v>1559</v>
      </c>
      <c r="K1150" s="2" t="s">
        <v>200</v>
      </c>
      <c r="L1150" s="2" t="s">
        <v>1005</v>
      </c>
      <c r="M1150" s="2" t="s">
        <v>1006</v>
      </c>
      <c r="N1150" s="3" t="s">
        <v>1560</v>
      </c>
      <c r="O1150" s="2" t="s">
        <v>53</v>
      </c>
      <c r="P1150" s="2" t="s">
        <v>65</v>
      </c>
      <c r="Q1150" s="2"/>
      <c r="R1150" s="2" t="s">
        <v>54</v>
      </c>
      <c r="S1150" s="2" t="s">
        <v>1561</v>
      </c>
      <c r="T1150" s="2"/>
      <c r="U1150">
        <v>0</v>
      </c>
      <c r="V1150">
        <v>365</v>
      </c>
      <c r="W1150" s="4">
        <v>46078</v>
      </c>
      <c r="X1150" s="4"/>
      <c r="Y1150" s="4">
        <v>46078</v>
      </c>
      <c r="Z1150" s="4">
        <v>46442</v>
      </c>
      <c r="AA1150" s="3"/>
      <c r="AB1150" s="3"/>
      <c r="AC1150" s="2"/>
      <c r="AD1150" s="2" t="s">
        <v>45</v>
      </c>
      <c r="AE1150" s="2" t="s">
        <v>45</v>
      </c>
      <c r="AF1150" s="2"/>
      <c r="AG1150" s="2"/>
      <c r="AH1150" s="2"/>
      <c r="AI1150" s="2"/>
      <c r="AJ1150" s="2" t="s">
        <v>50</v>
      </c>
      <c r="AK1150" s="2" t="s">
        <v>49</v>
      </c>
    </row>
    <row r="1151" spans="1:37" ht="28.8" x14ac:dyDescent="0.3">
      <c r="A1151" s="1">
        <v>1324</v>
      </c>
      <c r="F1151" s="2" t="s">
        <v>76</v>
      </c>
      <c r="G1151" s="2" t="s">
        <v>57</v>
      </c>
      <c r="H1151" s="2" t="s">
        <v>37</v>
      </c>
      <c r="I1151" s="2" t="s">
        <v>46</v>
      </c>
      <c r="J1151" s="2" t="s">
        <v>1559</v>
      </c>
      <c r="K1151" s="2" t="s">
        <v>200</v>
      </c>
      <c r="L1151" s="2" t="s">
        <v>1010</v>
      </c>
      <c r="M1151" s="2" t="s">
        <v>1011</v>
      </c>
      <c r="N1151" s="3" t="s">
        <v>1560</v>
      </c>
      <c r="O1151" s="2" t="s">
        <v>53</v>
      </c>
      <c r="P1151" s="2" t="s">
        <v>65</v>
      </c>
      <c r="Q1151" s="2"/>
      <c r="R1151" s="2" t="s">
        <v>54</v>
      </c>
      <c r="S1151" s="2" t="s">
        <v>1561</v>
      </c>
      <c r="T1151" s="2"/>
      <c r="U1151">
        <v>0</v>
      </c>
      <c r="V1151">
        <v>365</v>
      </c>
      <c r="W1151" s="4">
        <v>46078</v>
      </c>
      <c r="X1151" s="4"/>
      <c r="Y1151" s="4">
        <v>46078</v>
      </c>
      <c r="Z1151" s="4">
        <v>46442</v>
      </c>
      <c r="AA1151" s="3"/>
      <c r="AB1151" s="3"/>
      <c r="AC1151" s="2"/>
      <c r="AD1151" s="2" t="s">
        <v>45</v>
      </c>
      <c r="AE1151" s="2" t="s">
        <v>45</v>
      </c>
      <c r="AF1151" s="2"/>
      <c r="AG1151" s="2"/>
      <c r="AH1151" s="2"/>
      <c r="AI1151" s="2"/>
      <c r="AJ1151" s="2" t="s">
        <v>50</v>
      </c>
      <c r="AK1151" s="2" t="s">
        <v>49</v>
      </c>
    </row>
    <row r="1152" spans="1:37" ht="72" x14ac:dyDescent="0.3">
      <c r="A1152" s="1">
        <v>1325</v>
      </c>
      <c r="F1152" s="2" t="s">
        <v>76</v>
      </c>
      <c r="G1152" s="2" t="s">
        <v>57</v>
      </c>
      <c r="H1152" s="2" t="s">
        <v>37</v>
      </c>
      <c r="I1152" s="2" t="s">
        <v>46</v>
      </c>
      <c r="J1152" s="2" t="s">
        <v>165</v>
      </c>
      <c r="K1152" s="2" t="s">
        <v>200</v>
      </c>
      <c r="L1152" s="2" t="s">
        <v>1005</v>
      </c>
      <c r="M1152" s="2" t="s">
        <v>1006</v>
      </c>
      <c r="N1152" s="3" t="s">
        <v>1562</v>
      </c>
      <c r="O1152" s="2" t="s">
        <v>53</v>
      </c>
      <c r="P1152" s="2" t="s">
        <v>65</v>
      </c>
      <c r="Q1152" s="2"/>
      <c r="R1152" s="2" t="s">
        <v>54</v>
      </c>
      <c r="S1152" s="2" t="s">
        <v>1563</v>
      </c>
      <c r="T1152" s="2"/>
      <c r="U1152">
        <v>0</v>
      </c>
      <c r="V1152">
        <v>365</v>
      </c>
      <c r="W1152" s="4">
        <v>46078</v>
      </c>
      <c r="X1152" s="4"/>
      <c r="Y1152" s="4">
        <v>46078</v>
      </c>
      <c r="Z1152" s="4">
        <v>46442</v>
      </c>
      <c r="AA1152" s="3"/>
      <c r="AB1152" s="3"/>
      <c r="AC1152" s="2"/>
      <c r="AD1152" s="2" t="s">
        <v>45</v>
      </c>
      <c r="AE1152" s="2" t="s">
        <v>45</v>
      </c>
      <c r="AF1152" s="2"/>
      <c r="AG1152" s="2"/>
      <c r="AH1152" s="2"/>
      <c r="AI1152" s="2"/>
      <c r="AJ1152" s="2" t="s">
        <v>50</v>
      </c>
      <c r="AK1152" s="2" t="s">
        <v>49</v>
      </c>
    </row>
    <row r="1153" spans="1:37" ht="72" x14ac:dyDescent="0.3">
      <c r="A1153" s="1">
        <v>1326</v>
      </c>
      <c r="F1153" s="2" t="s">
        <v>76</v>
      </c>
      <c r="G1153" s="2" t="s">
        <v>57</v>
      </c>
      <c r="H1153" s="2" t="s">
        <v>37</v>
      </c>
      <c r="I1153" s="2" t="s">
        <v>46</v>
      </c>
      <c r="J1153" s="2" t="s">
        <v>165</v>
      </c>
      <c r="K1153" s="2" t="s">
        <v>200</v>
      </c>
      <c r="L1153" s="2" t="s">
        <v>1010</v>
      </c>
      <c r="M1153" s="2" t="s">
        <v>1011</v>
      </c>
      <c r="N1153" s="3" t="s">
        <v>1562</v>
      </c>
      <c r="O1153" s="2" t="s">
        <v>53</v>
      </c>
      <c r="P1153" s="2" t="s">
        <v>65</v>
      </c>
      <c r="Q1153" s="2"/>
      <c r="R1153" s="2" t="s">
        <v>54</v>
      </c>
      <c r="S1153" s="2" t="s">
        <v>1563</v>
      </c>
      <c r="T1153" s="2"/>
      <c r="U1153">
        <v>0</v>
      </c>
      <c r="V1153">
        <v>365</v>
      </c>
      <c r="W1153" s="4">
        <v>46078</v>
      </c>
      <c r="X1153" s="4"/>
      <c r="Y1153" s="4">
        <v>46078</v>
      </c>
      <c r="Z1153" s="4">
        <v>46442</v>
      </c>
      <c r="AA1153" s="3"/>
      <c r="AB1153" s="3"/>
      <c r="AC1153" s="2"/>
      <c r="AD1153" s="2" t="s">
        <v>45</v>
      </c>
      <c r="AE1153" s="2" t="s">
        <v>45</v>
      </c>
      <c r="AF1153" s="2"/>
      <c r="AG1153" s="2"/>
      <c r="AH1153" s="2"/>
      <c r="AI1153" s="2"/>
      <c r="AJ1153" s="2" t="s">
        <v>50</v>
      </c>
      <c r="AK1153" s="2" t="s">
        <v>49</v>
      </c>
    </row>
    <row r="1154" spans="1:37" ht="57.6" x14ac:dyDescent="0.3">
      <c r="A1154" s="1">
        <v>1327</v>
      </c>
      <c r="F1154" s="2" t="s">
        <v>76</v>
      </c>
      <c r="G1154" s="2" t="s">
        <v>57</v>
      </c>
      <c r="H1154" s="2" t="s">
        <v>37</v>
      </c>
      <c r="I1154" s="2" t="s">
        <v>46</v>
      </c>
      <c r="J1154" s="2" t="s">
        <v>165</v>
      </c>
      <c r="K1154" s="2" t="s">
        <v>203</v>
      </c>
      <c r="L1154" s="2" t="s">
        <v>1015</v>
      </c>
      <c r="M1154" s="2" t="s">
        <v>749</v>
      </c>
      <c r="N1154" s="3" t="s">
        <v>1564</v>
      </c>
      <c r="O1154" s="2" t="s">
        <v>53</v>
      </c>
      <c r="P1154" s="2" t="s">
        <v>65</v>
      </c>
      <c r="Q1154" s="2"/>
      <c r="R1154" s="2" t="s">
        <v>54</v>
      </c>
      <c r="S1154" s="2" t="s">
        <v>1565</v>
      </c>
      <c r="T1154" s="2"/>
      <c r="U1154">
        <v>0</v>
      </c>
      <c r="V1154">
        <v>365</v>
      </c>
      <c r="W1154" s="4">
        <v>46079</v>
      </c>
      <c r="X1154" s="4"/>
      <c r="Y1154" s="4">
        <v>46079</v>
      </c>
      <c r="Z1154" s="4">
        <v>46442</v>
      </c>
      <c r="AA1154" s="3"/>
      <c r="AB1154" s="3"/>
      <c r="AC1154" s="2"/>
      <c r="AD1154" s="2" t="s">
        <v>45</v>
      </c>
      <c r="AE1154" s="2" t="s">
        <v>45</v>
      </c>
      <c r="AF1154" s="2"/>
      <c r="AG1154" s="2"/>
      <c r="AH1154" s="2"/>
      <c r="AI1154" s="2"/>
      <c r="AJ1154" s="2" t="s">
        <v>50</v>
      </c>
      <c r="AK1154" s="2" t="s">
        <v>49</v>
      </c>
    </row>
    <row r="1155" spans="1:37" ht="57.6" x14ac:dyDescent="0.3">
      <c r="A1155" s="1">
        <v>1328</v>
      </c>
      <c r="F1155" s="2" t="s">
        <v>76</v>
      </c>
      <c r="G1155" s="2" t="s">
        <v>57</v>
      </c>
      <c r="H1155" s="2" t="s">
        <v>37</v>
      </c>
      <c r="I1155" s="2" t="s">
        <v>46</v>
      </c>
      <c r="J1155" s="2" t="s">
        <v>165</v>
      </c>
      <c r="K1155" s="2" t="s">
        <v>203</v>
      </c>
      <c r="L1155" s="2" t="s">
        <v>752</v>
      </c>
      <c r="M1155" s="2" t="s">
        <v>753</v>
      </c>
      <c r="N1155" s="3" t="s">
        <v>1564</v>
      </c>
      <c r="O1155" s="2" t="s">
        <v>53</v>
      </c>
      <c r="P1155" s="2" t="s">
        <v>65</v>
      </c>
      <c r="Q1155" s="2"/>
      <c r="R1155" s="2" t="s">
        <v>54</v>
      </c>
      <c r="S1155" s="2" t="s">
        <v>1565</v>
      </c>
      <c r="T1155" s="2"/>
      <c r="U1155">
        <v>0</v>
      </c>
      <c r="V1155">
        <v>365</v>
      </c>
      <c r="W1155" s="4">
        <v>46079</v>
      </c>
      <c r="X1155" s="4"/>
      <c r="Y1155" s="4">
        <v>46079</v>
      </c>
      <c r="Z1155" s="4">
        <v>46442</v>
      </c>
      <c r="AA1155" s="3"/>
      <c r="AB1155" s="3"/>
      <c r="AC1155" s="2"/>
      <c r="AD1155" s="2" t="s">
        <v>45</v>
      </c>
      <c r="AE1155" s="2" t="s">
        <v>45</v>
      </c>
      <c r="AF1155" s="2"/>
      <c r="AG1155" s="2"/>
      <c r="AH1155" s="2"/>
      <c r="AI1155" s="2"/>
      <c r="AJ1155" s="2" t="s">
        <v>50</v>
      </c>
      <c r="AK1155" s="2" t="s">
        <v>49</v>
      </c>
    </row>
    <row r="1156" spans="1:37" ht="72" x14ac:dyDescent="0.3">
      <c r="A1156" s="1">
        <v>1329</v>
      </c>
      <c r="F1156" s="2" t="s">
        <v>76</v>
      </c>
      <c r="G1156" s="2" t="s">
        <v>57</v>
      </c>
      <c r="H1156" s="2" t="s">
        <v>37</v>
      </c>
      <c r="I1156" s="2" t="s">
        <v>46</v>
      </c>
      <c r="J1156" s="2" t="s">
        <v>165</v>
      </c>
      <c r="K1156" s="2" t="s">
        <v>205</v>
      </c>
      <c r="L1156" s="2" t="s">
        <v>752</v>
      </c>
      <c r="M1156" s="2"/>
      <c r="N1156" s="3" t="s">
        <v>1566</v>
      </c>
      <c r="O1156" s="2" t="s">
        <v>53</v>
      </c>
      <c r="P1156" s="2" t="s">
        <v>65</v>
      </c>
      <c r="Q1156" s="2"/>
      <c r="R1156" s="2" t="s">
        <v>54</v>
      </c>
      <c r="S1156" s="2" t="s">
        <v>1567</v>
      </c>
      <c r="T1156" s="2"/>
      <c r="U1156">
        <v>0</v>
      </c>
      <c r="V1156">
        <v>365</v>
      </c>
      <c r="W1156" s="4">
        <v>46080</v>
      </c>
      <c r="X1156" s="4"/>
      <c r="Y1156" s="4">
        <v>46080</v>
      </c>
      <c r="Z1156" s="4">
        <v>46442</v>
      </c>
      <c r="AA1156" s="3"/>
      <c r="AB1156" s="3"/>
      <c r="AC1156" s="2"/>
      <c r="AD1156" s="2" t="s">
        <v>45</v>
      </c>
      <c r="AE1156" s="2" t="s">
        <v>45</v>
      </c>
      <c r="AF1156" s="2"/>
      <c r="AG1156" s="2"/>
      <c r="AH1156" s="2"/>
      <c r="AI1156" s="2"/>
      <c r="AJ1156" s="2" t="s">
        <v>50</v>
      </c>
      <c r="AK1156" s="2" t="s">
        <v>49</v>
      </c>
    </row>
    <row r="1157" spans="1:37" ht="28.8" x14ac:dyDescent="0.3">
      <c r="A1157" s="1">
        <v>1330</v>
      </c>
      <c r="F1157" s="2" t="s">
        <v>76</v>
      </c>
      <c r="G1157" s="2" t="s">
        <v>57</v>
      </c>
      <c r="H1157" s="2" t="s">
        <v>37</v>
      </c>
      <c r="I1157" s="2" t="s">
        <v>46</v>
      </c>
      <c r="J1157" s="2" t="s">
        <v>165</v>
      </c>
      <c r="K1157" s="2" t="s">
        <v>205</v>
      </c>
      <c r="L1157" s="2" t="s">
        <v>1015</v>
      </c>
      <c r="M1157" s="2"/>
      <c r="N1157" s="3" t="s">
        <v>1568</v>
      </c>
      <c r="O1157" s="2" t="s">
        <v>53</v>
      </c>
      <c r="P1157" s="2" t="s">
        <v>65</v>
      </c>
      <c r="Q1157" s="2"/>
      <c r="R1157" s="2" t="s">
        <v>258</v>
      </c>
      <c r="S1157" s="2" t="s">
        <v>1569</v>
      </c>
      <c r="T1157" s="2"/>
      <c r="U1157">
        <v>0</v>
      </c>
      <c r="V1157">
        <v>365</v>
      </c>
      <c r="W1157" s="4">
        <v>46080</v>
      </c>
      <c r="X1157" s="4"/>
      <c r="Y1157" s="4">
        <v>46080</v>
      </c>
      <c r="Z1157" s="4">
        <v>46442</v>
      </c>
      <c r="AA1157" s="3"/>
      <c r="AB1157" s="3"/>
      <c r="AC1157" s="2"/>
      <c r="AD1157" s="2" t="s">
        <v>45</v>
      </c>
      <c r="AE1157" s="2" t="s">
        <v>45</v>
      </c>
      <c r="AF1157" s="2"/>
      <c r="AG1157" s="2"/>
      <c r="AH1157" s="2"/>
      <c r="AI1157" s="2"/>
      <c r="AJ1157" s="2" t="s">
        <v>50</v>
      </c>
      <c r="AK1157" s="2" t="s">
        <v>49</v>
      </c>
    </row>
    <row r="1158" spans="1:37" ht="72" x14ac:dyDescent="0.3">
      <c r="A1158" s="1">
        <v>1331</v>
      </c>
      <c r="F1158" s="2" t="s">
        <v>76</v>
      </c>
      <c r="G1158" s="2" t="s">
        <v>57</v>
      </c>
      <c r="H1158" s="2" t="s">
        <v>37</v>
      </c>
      <c r="I1158" s="2" t="s">
        <v>46</v>
      </c>
      <c r="J1158" s="2" t="s">
        <v>165</v>
      </c>
      <c r="K1158" s="2" t="s">
        <v>205</v>
      </c>
      <c r="L1158" s="2" t="s">
        <v>851</v>
      </c>
      <c r="M1158" s="2" t="s">
        <v>852</v>
      </c>
      <c r="N1158" s="3" t="s">
        <v>1570</v>
      </c>
      <c r="O1158" s="2" t="s">
        <v>53</v>
      </c>
      <c r="P1158" s="2" t="s">
        <v>65</v>
      </c>
      <c r="Q1158" s="2"/>
      <c r="R1158" s="2" t="s">
        <v>54</v>
      </c>
      <c r="S1158" s="2" t="s">
        <v>1567</v>
      </c>
      <c r="T1158" s="2"/>
      <c r="U1158">
        <v>0</v>
      </c>
      <c r="V1158">
        <v>365</v>
      </c>
      <c r="W1158" s="4">
        <v>46080</v>
      </c>
      <c r="X1158" s="4"/>
      <c r="Y1158" s="4">
        <v>46080</v>
      </c>
      <c r="Z1158" s="4">
        <v>46442</v>
      </c>
      <c r="AA1158" s="3"/>
      <c r="AB1158" s="3"/>
      <c r="AC1158" s="2"/>
      <c r="AD1158" s="2" t="s">
        <v>45</v>
      </c>
      <c r="AE1158" s="2" t="s">
        <v>45</v>
      </c>
      <c r="AF1158" s="2"/>
      <c r="AG1158" s="2"/>
      <c r="AH1158" s="2"/>
      <c r="AI1158" s="2"/>
      <c r="AJ1158" s="2" t="s">
        <v>50</v>
      </c>
      <c r="AK1158" s="2" t="s">
        <v>49</v>
      </c>
    </row>
    <row r="1159" spans="1:37" ht="28.8" x14ac:dyDescent="0.3">
      <c r="A1159" s="1">
        <v>1333</v>
      </c>
      <c r="F1159" s="2" t="s">
        <v>76</v>
      </c>
      <c r="G1159" s="2" t="s">
        <v>78</v>
      </c>
      <c r="H1159" s="2" t="s">
        <v>37</v>
      </c>
      <c r="I1159" s="2" t="s">
        <v>46</v>
      </c>
      <c r="J1159" s="2" t="s">
        <v>165</v>
      </c>
      <c r="K1159" s="2" t="s">
        <v>200</v>
      </c>
      <c r="L1159" s="2" t="s">
        <v>1005</v>
      </c>
      <c r="M1159" s="2" t="s">
        <v>1006</v>
      </c>
      <c r="N1159" s="3" t="s">
        <v>1573</v>
      </c>
      <c r="O1159" s="2" t="s">
        <v>53</v>
      </c>
      <c r="P1159" s="2" t="s">
        <v>65</v>
      </c>
      <c r="Q1159" s="2"/>
      <c r="R1159" s="2" t="s">
        <v>1571</v>
      </c>
      <c r="S1159" s="2" t="s">
        <v>1572</v>
      </c>
      <c r="T1159" s="2"/>
      <c r="U1159">
        <v>0</v>
      </c>
      <c r="V1159">
        <v>1080</v>
      </c>
      <c r="W1159" s="4">
        <v>46078</v>
      </c>
      <c r="X1159" s="4"/>
      <c r="Y1159" s="4">
        <v>46078</v>
      </c>
      <c r="Z1159" s="4">
        <v>47157</v>
      </c>
      <c r="AA1159" s="3"/>
      <c r="AB1159" s="3"/>
      <c r="AC1159" s="2"/>
      <c r="AD1159" s="2" t="s">
        <v>45</v>
      </c>
      <c r="AE1159" s="2" t="s">
        <v>45</v>
      </c>
      <c r="AF1159" s="2"/>
      <c r="AG1159" s="2"/>
      <c r="AH1159" s="2"/>
      <c r="AI1159" s="2"/>
      <c r="AJ1159" s="2" t="s">
        <v>50</v>
      </c>
      <c r="AK1159" s="2" t="s">
        <v>49</v>
      </c>
    </row>
    <row r="1160" spans="1:37" ht="28.8" x14ac:dyDescent="0.3">
      <c r="A1160" s="1">
        <v>1334</v>
      </c>
      <c r="F1160" s="2" t="s">
        <v>76</v>
      </c>
      <c r="G1160" s="2" t="s">
        <v>57</v>
      </c>
      <c r="H1160" s="2" t="s">
        <v>37</v>
      </c>
      <c r="I1160" s="2" t="s">
        <v>46</v>
      </c>
      <c r="J1160" s="2" t="s">
        <v>165</v>
      </c>
      <c r="K1160" s="2" t="s">
        <v>200</v>
      </c>
      <c r="L1160" s="2" t="s">
        <v>1010</v>
      </c>
      <c r="M1160" s="2" t="s">
        <v>1011</v>
      </c>
      <c r="N1160" s="3" t="s">
        <v>1573</v>
      </c>
      <c r="O1160" s="2" t="s">
        <v>53</v>
      </c>
      <c r="P1160" s="2" t="s">
        <v>65</v>
      </c>
      <c r="Q1160" s="2"/>
      <c r="R1160" s="2" t="s">
        <v>1571</v>
      </c>
      <c r="S1160" s="2" t="s">
        <v>1572</v>
      </c>
      <c r="T1160" s="2"/>
      <c r="U1160">
        <v>0</v>
      </c>
      <c r="V1160">
        <v>1080</v>
      </c>
      <c r="W1160" s="4">
        <v>46078</v>
      </c>
      <c r="X1160" s="4"/>
      <c r="Y1160" s="4">
        <v>46078</v>
      </c>
      <c r="Z1160" s="4">
        <v>47157</v>
      </c>
      <c r="AA1160" s="3"/>
      <c r="AB1160" s="3"/>
      <c r="AC1160" s="2"/>
      <c r="AD1160" s="2" t="s">
        <v>45</v>
      </c>
      <c r="AE1160" s="2" t="s">
        <v>45</v>
      </c>
      <c r="AF1160" s="2"/>
      <c r="AG1160" s="2"/>
      <c r="AH1160" s="2"/>
      <c r="AI1160" s="2"/>
      <c r="AJ1160" s="2" t="s">
        <v>50</v>
      </c>
      <c r="AK1160" s="2" t="s">
        <v>49</v>
      </c>
    </row>
    <row r="1161" spans="1:37" ht="100.8" x14ac:dyDescent="0.3">
      <c r="A1161" s="1">
        <v>1335</v>
      </c>
      <c r="F1161" s="2" t="s">
        <v>76</v>
      </c>
      <c r="G1161" s="2" t="s">
        <v>78</v>
      </c>
      <c r="H1161" s="2" t="s">
        <v>37</v>
      </c>
      <c r="I1161" s="2" t="s">
        <v>46</v>
      </c>
      <c r="J1161" s="2" t="s">
        <v>165</v>
      </c>
      <c r="K1161" s="2" t="s">
        <v>200</v>
      </c>
      <c r="L1161" s="2" t="s">
        <v>1005</v>
      </c>
      <c r="M1161" s="2" t="s">
        <v>1006</v>
      </c>
      <c r="N1161" s="3" t="s">
        <v>1574</v>
      </c>
      <c r="O1161" s="2" t="s">
        <v>53</v>
      </c>
      <c r="P1161" s="2" t="s">
        <v>65</v>
      </c>
      <c r="Q1161" s="2"/>
      <c r="R1161" s="2" t="s">
        <v>114</v>
      </c>
      <c r="S1161" s="2" t="s">
        <v>1575</v>
      </c>
      <c r="T1161" s="2"/>
      <c r="U1161">
        <v>0</v>
      </c>
      <c r="V1161">
        <v>1080</v>
      </c>
      <c r="W1161" s="4">
        <v>46078</v>
      </c>
      <c r="X1161" s="4"/>
      <c r="Y1161" s="4">
        <v>46078</v>
      </c>
      <c r="Z1161" s="4">
        <v>47157</v>
      </c>
      <c r="AA1161" s="3"/>
      <c r="AB1161" s="3"/>
      <c r="AC1161" s="2"/>
      <c r="AD1161" s="2" t="s">
        <v>45</v>
      </c>
      <c r="AE1161" s="2" t="s">
        <v>45</v>
      </c>
      <c r="AF1161" s="2"/>
      <c r="AG1161" s="2"/>
      <c r="AH1161" s="2"/>
      <c r="AI1161" s="2"/>
      <c r="AJ1161" s="2" t="s">
        <v>50</v>
      </c>
      <c r="AK1161" s="2" t="s">
        <v>49</v>
      </c>
    </row>
    <row r="1162" spans="1:37" ht="100.8" x14ac:dyDescent="0.3">
      <c r="A1162" s="1">
        <v>1336</v>
      </c>
      <c r="B1162">
        <v>21297</v>
      </c>
      <c r="F1162" s="2" t="s">
        <v>76</v>
      </c>
      <c r="G1162" s="2" t="s">
        <v>78</v>
      </c>
      <c r="H1162" s="2" t="s">
        <v>37</v>
      </c>
      <c r="I1162" s="2" t="s">
        <v>46</v>
      </c>
      <c r="J1162" s="2" t="s">
        <v>165</v>
      </c>
      <c r="K1162" s="2" t="s">
        <v>200</v>
      </c>
      <c r="L1162" s="2" t="s">
        <v>1010</v>
      </c>
      <c r="M1162" s="2" t="s">
        <v>1011</v>
      </c>
      <c r="N1162" s="3" t="s">
        <v>1576</v>
      </c>
      <c r="O1162" s="2" t="s">
        <v>53</v>
      </c>
      <c r="P1162" s="2" t="s">
        <v>65</v>
      </c>
      <c r="Q1162" s="2"/>
      <c r="R1162" s="2" t="s">
        <v>114</v>
      </c>
      <c r="S1162" s="2" t="s">
        <v>1575</v>
      </c>
      <c r="T1162" s="2"/>
      <c r="U1162">
        <v>0</v>
      </c>
      <c r="V1162">
        <v>1080</v>
      </c>
      <c r="W1162" s="4">
        <v>46078</v>
      </c>
      <c r="X1162" s="4">
        <v>46184</v>
      </c>
      <c r="Y1162" s="4">
        <v>46184</v>
      </c>
      <c r="Z1162" s="4">
        <v>47264</v>
      </c>
      <c r="AA1162" s="3"/>
      <c r="AB1162" s="3" t="s">
        <v>2579</v>
      </c>
      <c r="AC1162" s="2"/>
      <c r="AD1162" s="2" t="s">
        <v>45</v>
      </c>
      <c r="AE1162" s="2" t="s">
        <v>45</v>
      </c>
      <c r="AF1162" s="2"/>
      <c r="AG1162" s="2"/>
      <c r="AH1162" s="2"/>
      <c r="AI1162" s="2"/>
      <c r="AJ1162" s="2" t="s">
        <v>50</v>
      </c>
      <c r="AK1162" s="2" t="s">
        <v>49</v>
      </c>
    </row>
    <row r="1163" spans="1:37" ht="28.8" x14ac:dyDescent="0.3">
      <c r="A1163" s="1">
        <v>1337</v>
      </c>
      <c r="F1163" s="2" t="s">
        <v>76</v>
      </c>
      <c r="G1163" s="2" t="s">
        <v>212</v>
      </c>
      <c r="H1163" s="2" t="s">
        <v>37</v>
      </c>
      <c r="I1163" s="2" t="s">
        <v>46</v>
      </c>
      <c r="J1163" s="2" t="s">
        <v>165</v>
      </c>
      <c r="K1163" s="2" t="s">
        <v>1246</v>
      </c>
      <c r="L1163" s="2" t="s">
        <v>1577</v>
      </c>
      <c r="M1163" s="2" t="s">
        <v>1578</v>
      </c>
      <c r="N1163" s="3" t="s">
        <v>1579</v>
      </c>
      <c r="O1163" s="2" t="s">
        <v>53</v>
      </c>
      <c r="P1163" s="2" t="s">
        <v>65</v>
      </c>
      <c r="Q1163" s="2"/>
      <c r="R1163" s="2" t="s">
        <v>975</v>
      </c>
      <c r="S1163" s="2" t="s">
        <v>1580</v>
      </c>
      <c r="T1163" s="2"/>
      <c r="U1163">
        <v>0</v>
      </c>
      <c r="V1163">
        <v>1080</v>
      </c>
      <c r="W1163" s="4">
        <v>46077</v>
      </c>
      <c r="X1163" s="4"/>
      <c r="Y1163" s="4">
        <v>46077</v>
      </c>
      <c r="Z1163" s="4">
        <v>47157</v>
      </c>
      <c r="AA1163" s="3"/>
      <c r="AB1163" s="3"/>
      <c r="AC1163" s="2"/>
      <c r="AD1163" s="2" t="s">
        <v>45</v>
      </c>
      <c r="AE1163" s="2" t="s">
        <v>45</v>
      </c>
      <c r="AF1163" s="2"/>
      <c r="AG1163" s="2"/>
      <c r="AH1163" s="2"/>
      <c r="AI1163" s="2"/>
      <c r="AJ1163" s="2" t="s">
        <v>50</v>
      </c>
      <c r="AK1163" s="2" t="s">
        <v>49</v>
      </c>
    </row>
    <row r="1164" spans="1:37" ht="28.8" x14ac:dyDescent="0.3">
      <c r="A1164" s="1">
        <v>1338</v>
      </c>
      <c r="F1164" s="2" t="s">
        <v>76</v>
      </c>
      <c r="G1164" s="2" t="s">
        <v>212</v>
      </c>
      <c r="H1164" s="2" t="s">
        <v>37</v>
      </c>
      <c r="I1164" s="2" t="s">
        <v>46</v>
      </c>
      <c r="J1164" s="2" t="s">
        <v>165</v>
      </c>
      <c r="K1164" s="2" t="s">
        <v>1254</v>
      </c>
      <c r="L1164" s="2" t="s">
        <v>1581</v>
      </c>
      <c r="M1164" s="2" t="s">
        <v>1582</v>
      </c>
      <c r="N1164" s="3" t="s">
        <v>1579</v>
      </c>
      <c r="O1164" s="2" t="s">
        <v>53</v>
      </c>
      <c r="P1164" s="2" t="s">
        <v>65</v>
      </c>
      <c r="Q1164" s="2"/>
      <c r="R1164" s="2" t="s">
        <v>975</v>
      </c>
      <c r="S1164" s="2" t="s">
        <v>1580</v>
      </c>
      <c r="T1164" s="2"/>
      <c r="U1164">
        <v>0</v>
      </c>
      <c r="V1164">
        <v>1080</v>
      </c>
      <c r="W1164" s="4">
        <v>46077</v>
      </c>
      <c r="X1164" s="4"/>
      <c r="Y1164" s="4">
        <v>46077</v>
      </c>
      <c r="Z1164" s="4">
        <v>47157</v>
      </c>
      <c r="AA1164" s="3"/>
      <c r="AB1164" s="3"/>
      <c r="AC1164" s="2"/>
      <c r="AD1164" s="2" t="s">
        <v>45</v>
      </c>
      <c r="AE1164" s="2" t="s">
        <v>45</v>
      </c>
      <c r="AF1164" s="2"/>
      <c r="AG1164" s="2"/>
      <c r="AH1164" s="2"/>
      <c r="AI1164" s="2"/>
      <c r="AJ1164" s="2" t="s">
        <v>50</v>
      </c>
      <c r="AK1164" s="2" t="s">
        <v>49</v>
      </c>
    </row>
    <row r="1165" spans="1:37" ht="43.2" x14ac:dyDescent="0.3">
      <c r="A1165" s="1">
        <v>1339</v>
      </c>
      <c r="B1165">
        <v>18775</v>
      </c>
      <c r="F1165" s="2" t="s">
        <v>76</v>
      </c>
      <c r="G1165" s="2" t="s">
        <v>78</v>
      </c>
      <c r="H1165" s="2" t="s">
        <v>37</v>
      </c>
      <c r="I1165" s="2" t="s">
        <v>46</v>
      </c>
      <c r="J1165" s="2" t="s">
        <v>1210</v>
      </c>
      <c r="K1165" s="2" t="s">
        <v>272</v>
      </c>
      <c r="L1165" s="2" t="s">
        <v>430</v>
      </c>
      <c r="M1165" s="2" t="s">
        <v>431</v>
      </c>
      <c r="N1165" s="3" t="s">
        <v>1583</v>
      </c>
      <c r="O1165" s="2" t="s">
        <v>53</v>
      </c>
      <c r="P1165" s="2" t="s">
        <v>65</v>
      </c>
      <c r="Q1165" s="2"/>
      <c r="R1165" s="2" t="s">
        <v>260</v>
      </c>
      <c r="S1165" s="2" t="s">
        <v>1456</v>
      </c>
      <c r="T1165" s="2"/>
      <c r="U1165">
        <v>0</v>
      </c>
      <c r="V1165">
        <v>1080</v>
      </c>
      <c r="W1165" s="4">
        <v>46083</v>
      </c>
      <c r="X1165" s="4">
        <v>46095</v>
      </c>
      <c r="Y1165" s="4">
        <v>46095</v>
      </c>
      <c r="Z1165" s="4">
        <v>47175</v>
      </c>
      <c r="AA1165" s="3"/>
      <c r="AB1165" s="3" t="s">
        <v>1761</v>
      </c>
      <c r="AC1165" s="2"/>
      <c r="AD1165" s="2" t="s">
        <v>118</v>
      </c>
      <c r="AE1165" s="2" t="s">
        <v>101</v>
      </c>
      <c r="AF1165" s="2"/>
      <c r="AG1165" s="2"/>
      <c r="AH1165" s="2"/>
      <c r="AI1165" s="2"/>
      <c r="AJ1165" s="2" t="s">
        <v>50</v>
      </c>
      <c r="AK1165" s="2" t="s">
        <v>49</v>
      </c>
    </row>
    <row r="1166" spans="1:37" ht="43.2" x14ac:dyDescent="0.3">
      <c r="A1166" s="1">
        <v>1340</v>
      </c>
      <c r="B1166">
        <v>18776</v>
      </c>
      <c r="F1166" s="2" t="s">
        <v>76</v>
      </c>
      <c r="G1166" s="2" t="s">
        <v>78</v>
      </c>
      <c r="H1166" s="2" t="s">
        <v>37</v>
      </c>
      <c r="I1166" s="2" t="s">
        <v>46</v>
      </c>
      <c r="J1166" s="2" t="s">
        <v>1210</v>
      </c>
      <c r="K1166" s="2" t="s">
        <v>272</v>
      </c>
      <c r="L1166" s="2" t="s">
        <v>427</v>
      </c>
      <c r="M1166" s="2" t="s">
        <v>428</v>
      </c>
      <c r="N1166" s="3" t="s">
        <v>1583</v>
      </c>
      <c r="O1166" s="2" t="s">
        <v>53</v>
      </c>
      <c r="P1166" s="2" t="s">
        <v>65</v>
      </c>
      <c r="Q1166" s="2"/>
      <c r="R1166" s="2" t="s">
        <v>260</v>
      </c>
      <c r="S1166" s="2" t="s">
        <v>1456</v>
      </c>
      <c r="T1166" s="2"/>
      <c r="U1166">
        <v>0</v>
      </c>
      <c r="V1166">
        <v>1080</v>
      </c>
      <c r="W1166" s="4">
        <v>46083</v>
      </c>
      <c r="X1166" s="4">
        <v>46095</v>
      </c>
      <c r="Y1166" s="4">
        <v>46095</v>
      </c>
      <c r="Z1166" s="4">
        <v>47175</v>
      </c>
      <c r="AA1166" s="3"/>
      <c r="AB1166" s="3" t="s">
        <v>1761</v>
      </c>
      <c r="AC1166" s="2"/>
      <c r="AD1166" s="2" t="s">
        <v>118</v>
      </c>
      <c r="AE1166" s="2" t="s">
        <v>101</v>
      </c>
      <c r="AF1166" s="2"/>
      <c r="AG1166" s="2"/>
      <c r="AH1166" s="2"/>
      <c r="AI1166" s="2"/>
      <c r="AJ1166" s="2" t="s">
        <v>50</v>
      </c>
      <c r="AK1166" s="2" t="s">
        <v>49</v>
      </c>
    </row>
    <row r="1167" spans="1:37" ht="43.2" x14ac:dyDescent="0.3">
      <c r="A1167" s="1">
        <v>1341</v>
      </c>
      <c r="B1167">
        <v>18842</v>
      </c>
      <c r="F1167" s="2" t="s">
        <v>76</v>
      </c>
      <c r="G1167" s="2" t="s">
        <v>78</v>
      </c>
      <c r="H1167" s="2" t="s">
        <v>37</v>
      </c>
      <c r="I1167" s="2" t="s">
        <v>46</v>
      </c>
      <c r="J1167" s="2" t="s">
        <v>1210</v>
      </c>
      <c r="K1167" s="2" t="s">
        <v>285</v>
      </c>
      <c r="L1167" s="2" t="s">
        <v>430</v>
      </c>
      <c r="M1167" s="2" t="s">
        <v>668</v>
      </c>
      <c r="N1167" s="3" t="s">
        <v>1583</v>
      </c>
      <c r="O1167" s="2" t="s">
        <v>53</v>
      </c>
      <c r="P1167" s="2" t="s">
        <v>65</v>
      </c>
      <c r="Q1167" s="2"/>
      <c r="R1167" s="2" t="s">
        <v>260</v>
      </c>
      <c r="S1167" s="2" t="s">
        <v>1456</v>
      </c>
      <c r="T1167" s="2"/>
      <c r="U1167">
        <v>0</v>
      </c>
      <c r="V1167">
        <v>1080</v>
      </c>
      <c r="W1167" s="4">
        <v>46084</v>
      </c>
      <c r="X1167" s="4">
        <v>46115</v>
      </c>
      <c r="Y1167" s="4">
        <v>46115</v>
      </c>
      <c r="Z1167" s="4">
        <v>47195</v>
      </c>
      <c r="AA1167" s="3"/>
      <c r="AB1167" s="3" t="s">
        <v>1765</v>
      </c>
      <c r="AC1167" s="2"/>
      <c r="AD1167" s="2" t="s">
        <v>118</v>
      </c>
      <c r="AE1167" s="2" t="s">
        <v>101</v>
      </c>
      <c r="AF1167" s="2"/>
      <c r="AG1167" s="2"/>
      <c r="AH1167" s="2"/>
      <c r="AI1167" s="2"/>
      <c r="AJ1167" s="2" t="s">
        <v>50</v>
      </c>
      <c r="AK1167" s="2" t="s">
        <v>49</v>
      </c>
    </row>
    <row r="1168" spans="1:37" ht="43.2" x14ac:dyDescent="0.3">
      <c r="A1168" s="1">
        <v>1342</v>
      </c>
      <c r="B1168">
        <v>18841</v>
      </c>
      <c r="F1168" s="2" t="s">
        <v>76</v>
      </c>
      <c r="G1168" s="2" t="s">
        <v>78</v>
      </c>
      <c r="H1168" s="2" t="s">
        <v>37</v>
      </c>
      <c r="I1168" s="2" t="s">
        <v>46</v>
      </c>
      <c r="J1168" s="2" t="s">
        <v>1210</v>
      </c>
      <c r="K1168" s="2" t="s">
        <v>285</v>
      </c>
      <c r="L1168" s="2" t="s">
        <v>427</v>
      </c>
      <c r="M1168" s="2" t="s">
        <v>667</v>
      </c>
      <c r="N1168" s="3" t="s">
        <v>1583</v>
      </c>
      <c r="O1168" s="2" t="s">
        <v>53</v>
      </c>
      <c r="P1168" s="2" t="s">
        <v>65</v>
      </c>
      <c r="Q1168" s="2"/>
      <c r="R1168" s="2" t="s">
        <v>260</v>
      </c>
      <c r="S1168" s="2" t="s">
        <v>1456</v>
      </c>
      <c r="T1168" s="2"/>
      <c r="U1168">
        <v>0</v>
      </c>
      <c r="V1168">
        <v>1080</v>
      </c>
      <c r="W1168" s="4">
        <v>46084</v>
      </c>
      <c r="X1168" s="4">
        <v>46115</v>
      </c>
      <c r="Y1168" s="4">
        <v>46115</v>
      </c>
      <c r="Z1168" s="4">
        <v>47195</v>
      </c>
      <c r="AA1168" s="3"/>
      <c r="AB1168" s="3" t="s">
        <v>1765</v>
      </c>
      <c r="AC1168" s="2"/>
      <c r="AD1168" s="2" t="s">
        <v>118</v>
      </c>
      <c r="AE1168" s="2" t="s">
        <v>101</v>
      </c>
      <c r="AF1168" s="2"/>
      <c r="AG1168" s="2"/>
      <c r="AH1168" s="2"/>
      <c r="AI1168" s="2"/>
      <c r="AJ1168" s="2" t="s">
        <v>50</v>
      </c>
      <c r="AK1168" s="2" t="s">
        <v>49</v>
      </c>
    </row>
    <row r="1169" spans="1:37" ht="43.2" x14ac:dyDescent="0.3">
      <c r="A1169" s="1">
        <v>1343</v>
      </c>
      <c r="B1169">
        <v>18846</v>
      </c>
      <c r="F1169" s="2" t="s">
        <v>76</v>
      </c>
      <c r="G1169" s="2" t="s">
        <v>78</v>
      </c>
      <c r="H1169" s="2" t="s">
        <v>37</v>
      </c>
      <c r="I1169" s="2" t="s">
        <v>46</v>
      </c>
      <c r="J1169" s="2" t="s">
        <v>1210</v>
      </c>
      <c r="K1169" s="2" t="s">
        <v>290</v>
      </c>
      <c r="L1169" s="2" t="s">
        <v>430</v>
      </c>
      <c r="M1169" s="2" t="s">
        <v>675</v>
      </c>
      <c r="N1169" s="3" t="s">
        <v>1583</v>
      </c>
      <c r="O1169" s="2" t="s">
        <v>53</v>
      </c>
      <c r="P1169" s="2" t="s">
        <v>65</v>
      </c>
      <c r="Q1169" s="2"/>
      <c r="R1169" s="2" t="s">
        <v>260</v>
      </c>
      <c r="S1169" s="2" t="s">
        <v>1456</v>
      </c>
      <c r="T1169" s="2"/>
      <c r="U1169">
        <v>0</v>
      </c>
      <c r="V1169">
        <v>1080</v>
      </c>
      <c r="W1169" s="4">
        <v>46085</v>
      </c>
      <c r="X1169" s="4">
        <v>46095</v>
      </c>
      <c r="Y1169" s="4">
        <v>46095</v>
      </c>
      <c r="Z1169" s="4">
        <v>47175</v>
      </c>
      <c r="AA1169" s="3"/>
      <c r="AB1169" s="3" t="s">
        <v>1766</v>
      </c>
      <c r="AC1169" s="2"/>
      <c r="AD1169" s="2" t="s">
        <v>118</v>
      </c>
      <c r="AE1169" s="2" t="s">
        <v>102</v>
      </c>
      <c r="AF1169" s="2"/>
      <c r="AG1169" s="2"/>
      <c r="AH1169" s="2"/>
      <c r="AI1169" s="2"/>
      <c r="AJ1169" s="2" t="s">
        <v>50</v>
      </c>
      <c r="AK1169" s="2" t="s">
        <v>49</v>
      </c>
    </row>
    <row r="1170" spans="1:37" ht="43.2" x14ac:dyDescent="0.3">
      <c r="A1170" s="1">
        <v>1344</v>
      </c>
      <c r="B1170">
        <v>18847</v>
      </c>
      <c r="F1170" s="2" t="s">
        <v>76</v>
      </c>
      <c r="G1170" s="2" t="s">
        <v>78</v>
      </c>
      <c r="H1170" s="2" t="s">
        <v>37</v>
      </c>
      <c r="I1170" s="2" t="s">
        <v>46</v>
      </c>
      <c r="J1170" s="2" t="s">
        <v>1210</v>
      </c>
      <c r="K1170" s="2" t="s">
        <v>290</v>
      </c>
      <c r="L1170" s="2" t="s">
        <v>427</v>
      </c>
      <c r="M1170" s="2" t="s">
        <v>674</v>
      </c>
      <c r="N1170" s="3" t="s">
        <v>1583</v>
      </c>
      <c r="O1170" s="2" t="s">
        <v>53</v>
      </c>
      <c r="P1170" s="2" t="s">
        <v>65</v>
      </c>
      <c r="Q1170" s="2"/>
      <c r="R1170" s="2" t="s">
        <v>260</v>
      </c>
      <c r="S1170" s="2" t="s">
        <v>1456</v>
      </c>
      <c r="T1170" s="2"/>
      <c r="U1170">
        <v>0</v>
      </c>
      <c r="V1170">
        <v>1080</v>
      </c>
      <c r="W1170" s="4">
        <v>46085</v>
      </c>
      <c r="X1170" s="4">
        <v>46095</v>
      </c>
      <c r="Y1170" s="4">
        <v>46095</v>
      </c>
      <c r="Z1170" s="4">
        <v>47175</v>
      </c>
      <c r="AA1170" s="3"/>
      <c r="AB1170" s="3" t="s">
        <v>1767</v>
      </c>
      <c r="AC1170" s="2"/>
      <c r="AD1170" s="2" t="s">
        <v>118</v>
      </c>
      <c r="AE1170" s="2" t="s">
        <v>102</v>
      </c>
      <c r="AF1170" s="2"/>
      <c r="AG1170" s="2"/>
      <c r="AH1170" s="2"/>
      <c r="AI1170" s="2"/>
      <c r="AJ1170" s="2" t="s">
        <v>50</v>
      </c>
      <c r="AK1170" s="2" t="s">
        <v>49</v>
      </c>
    </row>
    <row r="1171" spans="1:37" ht="43.2" x14ac:dyDescent="0.3">
      <c r="A1171" s="1">
        <v>1345</v>
      </c>
      <c r="B1171">
        <v>18916</v>
      </c>
      <c r="F1171" s="2" t="s">
        <v>76</v>
      </c>
      <c r="G1171" s="2" t="s">
        <v>78</v>
      </c>
      <c r="H1171" s="2" t="s">
        <v>37</v>
      </c>
      <c r="I1171" s="2" t="s">
        <v>46</v>
      </c>
      <c r="J1171" s="2" t="s">
        <v>1210</v>
      </c>
      <c r="K1171" s="2" t="s">
        <v>295</v>
      </c>
      <c r="L1171" s="2" t="s">
        <v>430</v>
      </c>
      <c r="M1171" s="2" t="s">
        <v>679</v>
      </c>
      <c r="N1171" s="3" t="s">
        <v>1583</v>
      </c>
      <c r="O1171" s="2" t="s">
        <v>53</v>
      </c>
      <c r="P1171" s="2" t="s">
        <v>65</v>
      </c>
      <c r="Q1171" s="2"/>
      <c r="R1171" s="2" t="s">
        <v>260</v>
      </c>
      <c r="S1171" s="2" t="s">
        <v>1456</v>
      </c>
      <c r="T1171" s="2"/>
      <c r="U1171">
        <v>0</v>
      </c>
      <c r="V1171">
        <v>1080</v>
      </c>
      <c r="W1171" s="4">
        <v>46086</v>
      </c>
      <c r="X1171" s="4">
        <v>46095</v>
      </c>
      <c r="Y1171" s="4">
        <v>46095</v>
      </c>
      <c r="Z1171" s="4">
        <v>47175</v>
      </c>
      <c r="AA1171" s="3"/>
      <c r="AB1171" s="3" t="s">
        <v>1732</v>
      </c>
      <c r="AC1171" s="2"/>
      <c r="AD1171" s="2" t="s">
        <v>118</v>
      </c>
      <c r="AE1171" s="2" t="s">
        <v>117</v>
      </c>
      <c r="AF1171" s="2"/>
      <c r="AG1171" s="2"/>
      <c r="AH1171" s="2"/>
      <c r="AI1171" s="2"/>
      <c r="AJ1171" s="2" t="s">
        <v>50</v>
      </c>
      <c r="AK1171" s="2" t="s">
        <v>49</v>
      </c>
    </row>
    <row r="1172" spans="1:37" ht="43.2" x14ac:dyDescent="0.3">
      <c r="A1172" s="1">
        <v>1346</v>
      </c>
      <c r="B1172">
        <v>18917</v>
      </c>
      <c r="F1172" s="2" t="s">
        <v>76</v>
      </c>
      <c r="G1172" s="2" t="s">
        <v>78</v>
      </c>
      <c r="H1172" s="2" t="s">
        <v>37</v>
      </c>
      <c r="I1172" s="2" t="s">
        <v>46</v>
      </c>
      <c r="J1172" s="2" t="s">
        <v>1210</v>
      </c>
      <c r="K1172" s="2" t="s">
        <v>295</v>
      </c>
      <c r="L1172" s="2" t="s">
        <v>427</v>
      </c>
      <c r="M1172" s="2" t="s">
        <v>678</v>
      </c>
      <c r="N1172" s="3" t="s">
        <v>1583</v>
      </c>
      <c r="O1172" s="2" t="s">
        <v>53</v>
      </c>
      <c r="P1172" s="2" t="s">
        <v>65</v>
      </c>
      <c r="Q1172" s="2"/>
      <c r="R1172" s="2" t="s">
        <v>260</v>
      </c>
      <c r="S1172" s="2" t="s">
        <v>1456</v>
      </c>
      <c r="T1172" s="2"/>
      <c r="U1172">
        <v>0</v>
      </c>
      <c r="V1172">
        <v>1080</v>
      </c>
      <c r="W1172" s="4">
        <v>46086</v>
      </c>
      <c r="X1172" s="4">
        <v>46095</v>
      </c>
      <c r="Y1172" s="4">
        <v>46095</v>
      </c>
      <c r="Z1172" s="4">
        <v>47175</v>
      </c>
      <c r="AA1172" s="3"/>
      <c r="AB1172" s="3" t="s">
        <v>1732</v>
      </c>
      <c r="AC1172" s="2"/>
      <c r="AD1172" s="2" t="s">
        <v>118</v>
      </c>
      <c r="AE1172" s="2" t="s">
        <v>117</v>
      </c>
      <c r="AF1172" s="2"/>
      <c r="AG1172" s="2"/>
      <c r="AH1172" s="2"/>
      <c r="AI1172" s="2"/>
      <c r="AJ1172" s="2" t="s">
        <v>50</v>
      </c>
      <c r="AK1172" s="2" t="s">
        <v>49</v>
      </c>
    </row>
    <row r="1173" spans="1:37" ht="43.2" x14ac:dyDescent="0.3">
      <c r="A1173" s="1">
        <v>1347</v>
      </c>
      <c r="B1173">
        <v>18937</v>
      </c>
      <c r="F1173" s="2" t="s">
        <v>76</v>
      </c>
      <c r="G1173" s="2" t="s">
        <v>78</v>
      </c>
      <c r="H1173" s="2" t="s">
        <v>37</v>
      </c>
      <c r="I1173" s="2" t="s">
        <v>46</v>
      </c>
      <c r="J1173" s="2" t="s">
        <v>1210</v>
      </c>
      <c r="K1173" s="2" t="s">
        <v>300</v>
      </c>
      <c r="L1173" s="2" t="s">
        <v>430</v>
      </c>
      <c r="M1173" s="2" t="s">
        <v>695</v>
      </c>
      <c r="N1173" s="3" t="s">
        <v>1583</v>
      </c>
      <c r="O1173" s="2" t="s">
        <v>53</v>
      </c>
      <c r="P1173" s="2" t="s">
        <v>65</v>
      </c>
      <c r="Q1173" s="2"/>
      <c r="R1173" s="2" t="s">
        <v>260</v>
      </c>
      <c r="S1173" s="2" t="s">
        <v>1456</v>
      </c>
      <c r="T1173" s="2"/>
      <c r="U1173">
        <v>0</v>
      </c>
      <c r="V1173">
        <v>1080</v>
      </c>
      <c r="W1173" s="4">
        <v>46087</v>
      </c>
      <c r="X1173" s="4">
        <v>46095</v>
      </c>
      <c r="Y1173" s="4">
        <v>46095</v>
      </c>
      <c r="Z1173" s="4">
        <v>47175</v>
      </c>
      <c r="AA1173" s="3"/>
      <c r="AB1173" s="3" t="s">
        <v>1768</v>
      </c>
      <c r="AC1173" s="2"/>
      <c r="AD1173" s="2" t="s">
        <v>118</v>
      </c>
      <c r="AE1173" s="2" t="s">
        <v>117</v>
      </c>
      <c r="AF1173" s="2"/>
      <c r="AG1173" s="2"/>
      <c r="AH1173" s="2"/>
      <c r="AI1173" s="2"/>
      <c r="AJ1173" s="2" t="s">
        <v>50</v>
      </c>
      <c r="AK1173" s="2" t="s">
        <v>49</v>
      </c>
    </row>
    <row r="1174" spans="1:37" ht="43.2" x14ac:dyDescent="0.3">
      <c r="A1174" s="1">
        <v>1348</v>
      </c>
      <c r="B1174">
        <v>18938</v>
      </c>
      <c r="F1174" s="2" t="s">
        <v>76</v>
      </c>
      <c r="G1174" s="2" t="s">
        <v>78</v>
      </c>
      <c r="H1174" s="2" t="s">
        <v>37</v>
      </c>
      <c r="I1174" s="2" t="s">
        <v>46</v>
      </c>
      <c r="J1174" s="2" t="s">
        <v>1210</v>
      </c>
      <c r="K1174" s="2" t="s">
        <v>300</v>
      </c>
      <c r="L1174" s="2" t="s">
        <v>427</v>
      </c>
      <c r="M1174" s="2" t="s">
        <v>694</v>
      </c>
      <c r="N1174" s="3" t="s">
        <v>1583</v>
      </c>
      <c r="O1174" s="2" t="s">
        <v>53</v>
      </c>
      <c r="P1174" s="2" t="s">
        <v>65</v>
      </c>
      <c r="Q1174" s="2"/>
      <c r="R1174" s="2" t="s">
        <v>260</v>
      </c>
      <c r="S1174" s="2" t="s">
        <v>1456</v>
      </c>
      <c r="T1174" s="2"/>
      <c r="U1174">
        <v>0</v>
      </c>
      <c r="V1174">
        <v>1080</v>
      </c>
      <c r="W1174" s="4">
        <v>46087</v>
      </c>
      <c r="X1174" s="4">
        <v>46095</v>
      </c>
      <c r="Y1174" s="4">
        <v>46095</v>
      </c>
      <c r="Z1174" s="4">
        <v>47175</v>
      </c>
      <c r="AA1174" s="3"/>
      <c r="AB1174" s="3" t="s">
        <v>1768</v>
      </c>
      <c r="AC1174" s="2"/>
      <c r="AD1174" s="2" t="s">
        <v>118</v>
      </c>
      <c r="AE1174" s="2" t="s">
        <v>117</v>
      </c>
      <c r="AF1174" s="2"/>
      <c r="AG1174" s="2"/>
      <c r="AH1174" s="2"/>
      <c r="AI1174" s="2"/>
      <c r="AJ1174" s="2" t="s">
        <v>50</v>
      </c>
      <c r="AK1174" s="2" t="s">
        <v>49</v>
      </c>
    </row>
    <row r="1175" spans="1:37" ht="43.2" x14ac:dyDescent="0.3">
      <c r="A1175" s="1">
        <v>1349</v>
      </c>
      <c r="B1175">
        <v>18983</v>
      </c>
      <c r="F1175" s="2" t="s">
        <v>76</v>
      </c>
      <c r="G1175" s="2" t="s">
        <v>78</v>
      </c>
      <c r="H1175" s="2" t="s">
        <v>37</v>
      </c>
      <c r="I1175" s="2" t="s">
        <v>46</v>
      </c>
      <c r="J1175" s="2" t="s">
        <v>1210</v>
      </c>
      <c r="K1175" s="2" t="s">
        <v>305</v>
      </c>
      <c r="L1175" s="2" t="s">
        <v>430</v>
      </c>
      <c r="M1175" s="2" t="s">
        <v>684</v>
      </c>
      <c r="N1175" s="3" t="s">
        <v>1583</v>
      </c>
      <c r="O1175" s="2" t="s">
        <v>53</v>
      </c>
      <c r="P1175" s="2" t="s">
        <v>65</v>
      </c>
      <c r="Q1175" s="2"/>
      <c r="R1175" s="2" t="s">
        <v>260</v>
      </c>
      <c r="S1175" s="2" t="s">
        <v>1456</v>
      </c>
      <c r="T1175" s="2"/>
      <c r="U1175">
        <v>0</v>
      </c>
      <c r="V1175">
        <v>1080</v>
      </c>
      <c r="W1175" s="4">
        <v>46091</v>
      </c>
      <c r="X1175" s="4">
        <v>46100</v>
      </c>
      <c r="Y1175" s="4">
        <v>46100</v>
      </c>
      <c r="Z1175" s="4">
        <v>47180</v>
      </c>
      <c r="AA1175" s="3"/>
      <c r="AB1175" s="3" t="s">
        <v>1769</v>
      </c>
      <c r="AC1175" s="2"/>
      <c r="AD1175" s="2" t="s">
        <v>118</v>
      </c>
      <c r="AE1175" s="2" t="s">
        <v>118</v>
      </c>
      <c r="AF1175" s="2"/>
      <c r="AG1175" s="2"/>
      <c r="AH1175" s="2"/>
      <c r="AI1175" s="2"/>
      <c r="AJ1175" s="2" t="s">
        <v>50</v>
      </c>
      <c r="AK1175" s="2" t="s">
        <v>49</v>
      </c>
    </row>
    <row r="1176" spans="1:37" ht="43.2" x14ac:dyDescent="0.3">
      <c r="A1176" s="1">
        <v>1350</v>
      </c>
      <c r="B1176">
        <v>18984</v>
      </c>
      <c r="F1176" s="2" t="s">
        <v>76</v>
      </c>
      <c r="G1176" s="2" t="s">
        <v>78</v>
      </c>
      <c r="H1176" s="2" t="s">
        <v>37</v>
      </c>
      <c r="I1176" s="2" t="s">
        <v>46</v>
      </c>
      <c r="J1176" s="2" t="s">
        <v>1210</v>
      </c>
      <c r="K1176" s="2" t="s">
        <v>305</v>
      </c>
      <c r="L1176" s="2" t="s">
        <v>427</v>
      </c>
      <c r="M1176" s="2" t="s">
        <v>683</v>
      </c>
      <c r="N1176" s="3" t="s">
        <v>1583</v>
      </c>
      <c r="O1176" s="2" t="s">
        <v>53</v>
      </c>
      <c r="P1176" s="2" t="s">
        <v>65</v>
      </c>
      <c r="Q1176" s="2"/>
      <c r="R1176" s="2" t="s">
        <v>260</v>
      </c>
      <c r="S1176" s="2" t="s">
        <v>1456</v>
      </c>
      <c r="T1176" s="2"/>
      <c r="U1176">
        <v>0</v>
      </c>
      <c r="V1176">
        <v>1080</v>
      </c>
      <c r="W1176" s="4">
        <v>46091</v>
      </c>
      <c r="X1176" s="4">
        <v>46095</v>
      </c>
      <c r="Y1176" s="4">
        <v>46095</v>
      </c>
      <c r="Z1176" s="4">
        <v>47175</v>
      </c>
      <c r="AA1176" s="3"/>
      <c r="AB1176" s="3" t="s">
        <v>1769</v>
      </c>
      <c r="AC1176" s="2"/>
      <c r="AD1176" s="2" t="s">
        <v>118</v>
      </c>
      <c r="AE1176" s="2" t="s">
        <v>118</v>
      </c>
      <c r="AF1176" s="2"/>
      <c r="AG1176" s="2"/>
      <c r="AH1176" s="2"/>
      <c r="AI1176" s="2"/>
      <c r="AJ1176" s="2" t="s">
        <v>50</v>
      </c>
      <c r="AK1176" s="2" t="s">
        <v>49</v>
      </c>
    </row>
    <row r="1177" spans="1:37" x14ac:dyDescent="0.3">
      <c r="A1177" s="1">
        <v>1351</v>
      </c>
      <c r="F1177" s="2" t="s">
        <v>76</v>
      </c>
      <c r="G1177" s="2" t="s">
        <v>212</v>
      </c>
      <c r="H1177" s="2" t="s">
        <v>37</v>
      </c>
      <c r="I1177" s="2" t="s">
        <v>46</v>
      </c>
      <c r="J1177" s="2" t="s">
        <v>1210</v>
      </c>
      <c r="K1177" s="2" t="s">
        <v>387</v>
      </c>
      <c r="L1177" s="2" t="s">
        <v>395</v>
      </c>
      <c r="M1177" s="2" t="s">
        <v>396</v>
      </c>
      <c r="N1177" s="3" t="s">
        <v>1584</v>
      </c>
      <c r="O1177" s="2" t="s">
        <v>53</v>
      </c>
      <c r="P1177" s="2" t="s">
        <v>65</v>
      </c>
      <c r="Q1177" s="2"/>
      <c r="R1177" s="2" t="s">
        <v>260</v>
      </c>
      <c r="S1177" s="2" t="s">
        <v>1456</v>
      </c>
      <c r="T1177" s="2"/>
      <c r="U1177">
        <v>0</v>
      </c>
      <c r="V1177">
        <v>1080</v>
      </c>
      <c r="W1177" s="4">
        <v>46069</v>
      </c>
      <c r="X1177" s="4"/>
      <c r="Y1177" s="4">
        <v>46069</v>
      </c>
      <c r="Z1177" s="4">
        <v>47149</v>
      </c>
      <c r="AA1177" s="3"/>
      <c r="AB1177" s="3"/>
      <c r="AC1177" s="2"/>
      <c r="AD1177" s="2" t="s">
        <v>101</v>
      </c>
      <c r="AE1177" s="2" t="s">
        <v>101</v>
      </c>
      <c r="AF1177" s="2"/>
      <c r="AG1177" s="2"/>
      <c r="AH1177" s="2"/>
      <c r="AI1177" s="2"/>
      <c r="AJ1177" s="2" t="s">
        <v>50</v>
      </c>
      <c r="AK1177" s="2" t="s">
        <v>49</v>
      </c>
    </row>
    <row r="1178" spans="1:37" x14ac:dyDescent="0.3">
      <c r="A1178" s="1">
        <v>1352</v>
      </c>
      <c r="F1178" s="2" t="s">
        <v>76</v>
      </c>
      <c r="G1178" s="2" t="s">
        <v>212</v>
      </c>
      <c r="H1178" s="2" t="s">
        <v>37</v>
      </c>
      <c r="I1178" s="2" t="s">
        <v>46</v>
      </c>
      <c r="J1178" s="2" t="s">
        <v>1210</v>
      </c>
      <c r="K1178" s="2" t="s">
        <v>387</v>
      </c>
      <c r="L1178" s="2" t="s">
        <v>397</v>
      </c>
      <c r="M1178" s="2" t="s">
        <v>398</v>
      </c>
      <c r="N1178" s="3" t="s">
        <v>1585</v>
      </c>
      <c r="O1178" s="2" t="s">
        <v>53</v>
      </c>
      <c r="P1178" s="2" t="s">
        <v>65</v>
      </c>
      <c r="Q1178" s="2"/>
      <c r="R1178" s="2" t="s">
        <v>260</v>
      </c>
      <c r="S1178" s="2" t="s">
        <v>1456</v>
      </c>
      <c r="T1178" s="2"/>
      <c r="U1178">
        <v>0</v>
      </c>
      <c r="V1178">
        <v>1080</v>
      </c>
      <c r="W1178" s="4">
        <v>46069</v>
      </c>
      <c r="X1178" s="4"/>
      <c r="Y1178" s="4">
        <v>46069</v>
      </c>
      <c r="Z1178" s="4">
        <v>47149</v>
      </c>
      <c r="AA1178" s="3"/>
      <c r="AB1178" s="3"/>
      <c r="AC1178" s="2"/>
      <c r="AD1178" s="2" t="s">
        <v>101</v>
      </c>
      <c r="AE1178" s="2" t="s">
        <v>101</v>
      </c>
      <c r="AF1178" s="2"/>
      <c r="AG1178" s="2"/>
      <c r="AH1178" s="2"/>
      <c r="AI1178" s="2"/>
      <c r="AJ1178" s="2" t="s">
        <v>50</v>
      </c>
      <c r="AK1178" s="2" t="s">
        <v>49</v>
      </c>
    </row>
    <row r="1179" spans="1:37" ht="28.8" x14ac:dyDescent="0.3">
      <c r="A1179" s="1">
        <v>1353</v>
      </c>
      <c r="B1179">
        <v>18392</v>
      </c>
      <c r="F1179" s="2" t="s">
        <v>76</v>
      </c>
      <c r="G1179" s="2" t="s">
        <v>78</v>
      </c>
      <c r="H1179" s="2" t="s">
        <v>37</v>
      </c>
      <c r="I1179" s="2" t="s">
        <v>75</v>
      </c>
      <c r="J1179" s="2" t="s">
        <v>138</v>
      </c>
      <c r="K1179" s="2" t="s">
        <v>387</v>
      </c>
      <c r="L1179" s="2" t="s">
        <v>1071</v>
      </c>
      <c r="M1179" s="2" t="s">
        <v>1586</v>
      </c>
      <c r="N1179" s="3" t="s">
        <v>1587</v>
      </c>
      <c r="O1179" s="2" t="s">
        <v>53</v>
      </c>
      <c r="P1179" s="2" t="s">
        <v>420</v>
      </c>
      <c r="Q1179" s="2"/>
      <c r="R1179" s="2"/>
      <c r="S1179" s="2"/>
      <c r="T1179" s="2"/>
      <c r="U1179">
        <v>0</v>
      </c>
      <c r="V1179">
        <v>30</v>
      </c>
      <c r="W1179" s="4">
        <v>46069</v>
      </c>
      <c r="X1179" s="4">
        <v>46073</v>
      </c>
      <c r="Y1179" s="4">
        <v>46073</v>
      </c>
      <c r="Z1179" s="4">
        <v>46103</v>
      </c>
      <c r="AA1179" s="3"/>
      <c r="AB1179" s="3" t="s">
        <v>1467</v>
      </c>
      <c r="AC1179" s="2"/>
      <c r="AD1179" s="2" t="s">
        <v>95</v>
      </c>
      <c r="AE1179" s="2" t="s">
        <v>94</v>
      </c>
      <c r="AF1179" s="2"/>
      <c r="AG1179" s="2"/>
      <c r="AH1179" s="2"/>
      <c r="AI1179" s="2"/>
      <c r="AJ1179" s="2" t="s">
        <v>50</v>
      </c>
      <c r="AK1179" s="2" t="s">
        <v>49</v>
      </c>
    </row>
    <row r="1180" spans="1:37" ht="28.8" x14ac:dyDescent="0.3">
      <c r="A1180" s="1">
        <v>1354</v>
      </c>
      <c r="B1180">
        <v>18399</v>
      </c>
      <c r="F1180" s="2" t="s">
        <v>76</v>
      </c>
      <c r="G1180" s="2" t="s">
        <v>78</v>
      </c>
      <c r="H1180" s="2" t="s">
        <v>37</v>
      </c>
      <c r="I1180" s="2" t="s">
        <v>46</v>
      </c>
      <c r="J1180" s="2" t="s">
        <v>1271</v>
      </c>
      <c r="K1180" s="2" t="s">
        <v>477</v>
      </c>
      <c r="L1180" s="2" t="s">
        <v>170</v>
      </c>
      <c r="M1180" s="2" t="s">
        <v>482</v>
      </c>
      <c r="N1180" s="3" t="s">
        <v>1588</v>
      </c>
      <c r="O1180" s="2" t="s">
        <v>53</v>
      </c>
      <c r="P1180" s="2" t="s">
        <v>65</v>
      </c>
      <c r="Q1180" s="2"/>
      <c r="R1180" s="2" t="s">
        <v>114</v>
      </c>
      <c r="S1180" s="2" t="s">
        <v>1300</v>
      </c>
      <c r="T1180" s="2"/>
      <c r="U1180">
        <v>0</v>
      </c>
      <c r="V1180">
        <v>720</v>
      </c>
      <c r="W1180" s="4">
        <v>46069</v>
      </c>
      <c r="X1180" s="4">
        <v>46073</v>
      </c>
      <c r="Y1180" s="4">
        <v>46073</v>
      </c>
      <c r="Z1180" s="4">
        <v>46793</v>
      </c>
      <c r="AA1180" s="3"/>
      <c r="AB1180" s="3" t="s">
        <v>1589</v>
      </c>
      <c r="AC1180" s="2"/>
      <c r="AD1180" s="2" t="s">
        <v>101</v>
      </c>
      <c r="AE1180" s="2" t="s">
        <v>118</v>
      </c>
      <c r="AF1180" s="2"/>
      <c r="AG1180" s="2"/>
      <c r="AH1180" s="2"/>
      <c r="AI1180" s="2"/>
      <c r="AJ1180" s="2" t="s">
        <v>50</v>
      </c>
      <c r="AK1180" s="2" t="s">
        <v>49</v>
      </c>
    </row>
    <row r="1181" spans="1:37" ht="28.8" x14ac:dyDescent="0.3">
      <c r="A1181" s="1">
        <v>1355</v>
      </c>
      <c r="B1181">
        <v>18400</v>
      </c>
      <c r="F1181" s="2" t="s">
        <v>76</v>
      </c>
      <c r="G1181" s="2" t="s">
        <v>78</v>
      </c>
      <c r="H1181" s="2" t="s">
        <v>37</v>
      </c>
      <c r="I1181" s="2" t="s">
        <v>46</v>
      </c>
      <c r="J1181" s="2" t="s">
        <v>1271</v>
      </c>
      <c r="K1181" s="2" t="s">
        <v>477</v>
      </c>
      <c r="L1181" s="2" t="s">
        <v>67</v>
      </c>
      <c r="M1181" s="2" t="s">
        <v>479</v>
      </c>
      <c r="N1181" s="3" t="s">
        <v>1588</v>
      </c>
      <c r="O1181" s="2" t="s">
        <v>53</v>
      </c>
      <c r="P1181" s="2" t="s">
        <v>65</v>
      </c>
      <c r="Q1181" s="2"/>
      <c r="R1181" s="2" t="s">
        <v>114</v>
      </c>
      <c r="S1181" s="2" t="s">
        <v>1300</v>
      </c>
      <c r="T1181" s="2"/>
      <c r="U1181">
        <v>0</v>
      </c>
      <c r="V1181">
        <v>720</v>
      </c>
      <c r="W1181" s="4">
        <v>46069</v>
      </c>
      <c r="X1181" s="4">
        <v>46083</v>
      </c>
      <c r="Y1181" s="4">
        <v>46083</v>
      </c>
      <c r="Z1181" s="4">
        <v>46803</v>
      </c>
      <c r="AA1181" s="3"/>
      <c r="AB1181" s="3" t="s">
        <v>1704</v>
      </c>
      <c r="AC1181" s="2"/>
      <c r="AD1181" s="2" t="s">
        <v>101</v>
      </c>
      <c r="AE1181" s="2" t="s">
        <v>101</v>
      </c>
      <c r="AF1181" s="2"/>
      <c r="AG1181" s="2"/>
      <c r="AH1181" s="2"/>
      <c r="AI1181" s="2"/>
      <c r="AJ1181" s="2" t="s">
        <v>50</v>
      </c>
      <c r="AK1181" s="2" t="s">
        <v>49</v>
      </c>
    </row>
    <row r="1182" spans="1:37" ht="57.6" x14ac:dyDescent="0.3">
      <c r="A1182" s="1">
        <v>1356</v>
      </c>
      <c r="B1182">
        <v>18401</v>
      </c>
      <c r="F1182" s="2" t="s">
        <v>76</v>
      </c>
      <c r="G1182" s="2" t="s">
        <v>78</v>
      </c>
      <c r="H1182" s="2" t="s">
        <v>37</v>
      </c>
      <c r="I1182" s="2" t="s">
        <v>46</v>
      </c>
      <c r="J1182" s="2" t="s">
        <v>1271</v>
      </c>
      <c r="K1182" s="2" t="s">
        <v>477</v>
      </c>
      <c r="L1182" s="2" t="s">
        <v>149</v>
      </c>
      <c r="M1182" s="2" t="s">
        <v>481</v>
      </c>
      <c r="N1182" s="3" t="s">
        <v>1477</v>
      </c>
      <c r="O1182" s="2" t="s">
        <v>53</v>
      </c>
      <c r="P1182" s="2" t="s">
        <v>65</v>
      </c>
      <c r="Q1182" s="2"/>
      <c r="R1182" s="2" t="s">
        <v>1106</v>
      </c>
      <c r="S1182" s="2" t="s">
        <v>1107</v>
      </c>
      <c r="T1182" s="2"/>
      <c r="U1182">
        <v>0</v>
      </c>
      <c r="V1182">
        <v>720</v>
      </c>
      <c r="W1182" s="4">
        <v>46070</v>
      </c>
      <c r="X1182" s="4">
        <v>46073</v>
      </c>
      <c r="Y1182" s="4">
        <v>46073</v>
      </c>
      <c r="Z1182" s="4">
        <v>46793</v>
      </c>
      <c r="AA1182" s="3"/>
      <c r="AB1182" s="3" t="s">
        <v>1551</v>
      </c>
      <c r="AC1182" s="2"/>
      <c r="AD1182" s="2" t="s">
        <v>101</v>
      </c>
      <c r="AE1182" s="2" t="s">
        <v>45</v>
      </c>
      <c r="AF1182" s="2"/>
      <c r="AG1182" s="2"/>
      <c r="AH1182" s="2"/>
      <c r="AI1182" s="2"/>
      <c r="AJ1182" s="2" t="s">
        <v>50</v>
      </c>
      <c r="AK1182" s="2" t="s">
        <v>49</v>
      </c>
    </row>
    <row r="1183" spans="1:37" ht="28.8" x14ac:dyDescent="0.3">
      <c r="A1183" s="1">
        <v>1357</v>
      </c>
      <c r="B1183">
        <v>18402</v>
      </c>
      <c r="F1183" s="2" t="s">
        <v>76</v>
      </c>
      <c r="G1183" s="2" t="s">
        <v>78</v>
      </c>
      <c r="H1183" s="2" t="s">
        <v>37</v>
      </c>
      <c r="I1183" s="2" t="s">
        <v>46</v>
      </c>
      <c r="J1183" s="2" t="s">
        <v>1210</v>
      </c>
      <c r="K1183" s="2" t="s">
        <v>477</v>
      </c>
      <c r="L1183" s="2" t="s">
        <v>395</v>
      </c>
      <c r="M1183" s="2" t="s">
        <v>483</v>
      </c>
      <c r="N1183" s="3" t="s">
        <v>1590</v>
      </c>
      <c r="O1183" s="2" t="s">
        <v>53</v>
      </c>
      <c r="P1183" s="2" t="s">
        <v>65</v>
      </c>
      <c r="Q1183" s="2"/>
      <c r="R1183" s="2" t="s">
        <v>260</v>
      </c>
      <c r="S1183" s="2" t="s">
        <v>1456</v>
      </c>
      <c r="T1183" s="2"/>
      <c r="U1183">
        <v>0</v>
      </c>
      <c r="V1183">
        <v>1080</v>
      </c>
      <c r="W1183" s="4">
        <v>46070</v>
      </c>
      <c r="X1183" s="4">
        <v>46073</v>
      </c>
      <c r="Y1183" s="4">
        <v>46073</v>
      </c>
      <c r="Z1183" s="4">
        <v>47153</v>
      </c>
      <c r="AA1183" s="3"/>
      <c r="AB1183" s="3" t="s">
        <v>1591</v>
      </c>
      <c r="AC1183" s="2"/>
      <c r="AD1183" s="2" t="s">
        <v>101</v>
      </c>
      <c r="AE1183" s="2" t="s">
        <v>117</v>
      </c>
      <c r="AF1183" s="2"/>
      <c r="AG1183" s="2"/>
      <c r="AH1183" s="2"/>
      <c r="AI1183" s="2"/>
      <c r="AJ1183" s="2" t="s">
        <v>50</v>
      </c>
      <c r="AK1183" s="2" t="s">
        <v>49</v>
      </c>
    </row>
    <row r="1184" spans="1:37" ht="28.8" x14ac:dyDescent="0.3">
      <c r="A1184" s="1">
        <v>1358</v>
      </c>
      <c r="B1184">
        <v>18403</v>
      </c>
      <c r="F1184" s="2" t="s">
        <v>76</v>
      </c>
      <c r="G1184" s="2" t="s">
        <v>78</v>
      </c>
      <c r="H1184" s="2" t="s">
        <v>37</v>
      </c>
      <c r="I1184" s="2" t="s">
        <v>46</v>
      </c>
      <c r="J1184" s="2" t="s">
        <v>1210</v>
      </c>
      <c r="K1184" s="2" t="s">
        <v>477</v>
      </c>
      <c r="L1184" s="2" t="s">
        <v>484</v>
      </c>
      <c r="M1184" s="2" t="s">
        <v>485</v>
      </c>
      <c r="N1184" s="3" t="s">
        <v>1592</v>
      </c>
      <c r="O1184" s="2" t="s">
        <v>53</v>
      </c>
      <c r="P1184" s="2" t="s">
        <v>65</v>
      </c>
      <c r="Q1184" s="2"/>
      <c r="R1184" s="2" t="s">
        <v>260</v>
      </c>
      <c r="S1184" s="2" t="s">
        <v>1456</v>
      </c>
      <c r="T1184" s="2"/>
      <c r="U1184">
        <v>0</v>
      </c>
      <c r="V1184">
        <v>1080</v>
      </c>
      <c r="W1184" s="4">
        <v>46070</v>
      </c>
      <c r="X1184" s="4">
        <v>46073</v>
      </c>
      <c r="Y1184" s="4">
        <v>46073</v>
      </c>
      <c r="Z1184" s="4">
        <v>47153</v>
      </c>
      <c r="AA1184" s="3"/>
      <c r="AB1184" s="3" t="s">
        <v>1591</v>
      </c>
      <c r="AC1184" s="2"/>
      <c r="AD1184" s="2" t="s">
        <v>101</v>
      </c>
      <c r="AE1184" s="2" t="s">
        <v>117</v>
      </c>
      <c r="AF1184" s="2"/>
      <c r="AG1184" s="2"/>
      <c r="AH1184" s="2"/>
      <c r="AI1184" s="2"/>
      <c r="AJ1184" s="2" t="s">
        <v>50</v>
      </c>
      <c r="AK1184" s="2" t="s">
        <v>49</v>
      </c>
    </row>
    <row r="1185" spans="1:37" ht="28.8" x14ac:dyDescent="0.3">
      <c r="A1185" s="1">
        <v>1359</v>
      </c>
      <c r="B1185">
        <v>18906</v>
      </c>
      <c r="F1185" s="2" t="s">
        <v>76</v>
      </c>
      <c r="G1185" s="2" t="s">
        <v>78</v>
      </c>
      <c r="H1185" s="2" t="s">
        <v>37</v>
      </c>
      <c r="I1185" s="2" t="s">
        <v>46</v>
      </c>
      <c r="J1185" s="2" t="s">
        <v>260</v>
      </c>
      <c r="K1185" s="2" t="s">
        <v>757</v>
      </c>
      <c r="L1185" s="2" t="s">
        <v>804</v>
      </c>
      <c r="M1185" s="2" t="s">
        <v>805</v>
      </c>
      <c r="N1185" s="3" t="s">
        <v>1593</v>
      </c>
      <c r="O1185" s="2" t="s">
        <v>53</v>
      </c>
      <c r="P1185" s="2" t="s">
        <v>65</v>
      </c>
      <c r="Q1185" s="2"/>
      <c r="R1185" s="2" t="s">
        <v>260</v>
      </c>
      <c r="S1185" s="2" t="s">
        <v>1456</v>
      </c>
      <c r="T1185" s="2"/>
      <c r="U1185">
        <v>0</v>
      </c>
      <c r="V1185">
        <v>1080</v>
      </c>
      <c r="W1185" s="4">
        <v>46087</v>
      </c>
      <c r="X1185" s="4">
        <v>46090</v>
      </c>
      <c r="Y1185" s="4">
        <v>46090</v>
      </c>
      <c r="Z1185" s="4">
        <v>47170</v>
      </c>
      <c r="AA1185" s="3"/>
      <c r="AB1185" s="3" t="s">
        <v>1770</v>
      </c>
      <c r="AC1185" s="2"/>
      <c r="AD1185" s="2" t="s">
        <v>117</v>
      </c>
      <c r="AE1185" s="2" t="s">
        <v>118</v>
      </c>
      <c r="AF1185" s="2"/>
      <c r="AG1185" s="2"/>
      <c r="AH1185" s="2"/>
      <c r="AI1185" s="2"/>
      <c r="AJ1185" s="2" t="s">
        <v>50</v>
      </c>
      <c r="AK1185" s="2" t="s">
        <v>49</v>
      </c>
    </row>
    <row r="1186" spans="1:37" ht="28.8" x14ac:dyDescent="0.3">
      <c r="A1186" s="1">
        <v>1360</v>
      </c>
      <c r="B1186">
        <v>18903</v>
      </c>
      <c r="F1186" s="2" t="s">
        <v>76</v>
      </c>
      <c r="G1186" s="2" t="s">
        <v>78</v>
      </c>
      <c r="H1186" s="2" t="s">
        <v>37</v>
      </c>
      <c r="I1186" s="2" t="s">
        <v>46</v>
      </c>
      <c r="J1186" s="2" t="s">
        <v>260</v>
      </c>
      <c r="K1186" s="2" t="s">
        <v>757</v>
      </c>
      <c r="L1186" s="2" t="s">
        <v>697</v>
      </c>
      <c r="M1186" s="2" t="s">
        <v>766</v>
      </c>
      <c r="N1186" s="3" t="s">
        <v>1593</v>
      </c>
      <c r="O1186" s="2" t="s">
        <v>53</v>
      </c>
      <c r="P1186" s="2" t="s">
        <v>65</v>
      </c>
      <c r="Q1186" s="2"/>
      <c r="R1186" s="2" t="s">
        <v>260</v>
      </c>
      <c r="S1186" s="2" t="s">
        <v>1456</v>
      </c>
      <c r="T1186" s="2"/>
      <c r="U1186">
        <v>0</v>
      </c>
      <c r="V1186">
        <v>1080</v>
      </c>
      <c r="W1186" s="4">
        <v>46087</v>
      </c>
      <c r="X1186" s="4">
        <v>46090</v>
      </c>
      <c r="Y1186" s="4">
        <v>46090</v>
      </c>
      <c r="Z1186" s="4">
        <v>47170</v>
      </c>
      <c r="AA1186" s="3"/>
      <c r="AB1186" s="3" t="s">
        <v>1770</v>
      </c>
      <c r="AC1186" s="2"/>
      <c r="AD1186" s="2" t="s">
        <v>117</v>
      </c>
      <c r="AE1186" s="2" t="s">
        <v>118</v>
      </c>
      <c r="AF1186" s="2"/>
      <c r="AG1186" s="2"/>
      <c r="AH1186" s="2"/>
      <c r="AI1186" s="2"/>
      <c r="AJ1186" s="2" t="s">
        <v>50</v>
      </c>
      <c r="AK1186" s="2" t="s">
        <v>49</v>
      </c>
    </row>
    <row r="1187" spans="1:37" ht="28.8" x14ac:dyDescent="0.3">
      <c r="A1187" s="1">
        <v>1361</v>
      </c>
      <c r="B1187">
        <v>18904</v>
      </c>
      <c r="F1187" s="2" t="s">
        <v>76</v>
      </c>
      <c r="G1187" s="2" t="s">
        <v>78</v>
      </c>
      <c r="H1187" s="2" t="s">
        <v>37</v>
      </c>
      <c r="I1187" s="2" t="s">
        <v>46</v>
      </c>
      <c r="J1187" s="2" t="s">
        <v>260</v>
      </c>
      <c r="K1187" s="2" t="s">
        <v>757</v>
      </c>
      <c r="L1187" s="2" t="s">
        <v>732</v>
      </c>
      <c r="M1187" s="2" t="s">
        <v>791</v>
      </c>
      <c r="N1187" s="3" t="s">
        <v>1593</v>
      </c>
      <c r="O1187" s="2" t="s">
        <v>53</v>
      </c>
      <c r="P1187" s="2" t="s">
        <v>65</v>
      </c>
      <c r="Q1187" s="2"/>
      <c r="R1187" s="2" t="s">
        <v>260</v>
      </c>
      <c r="S1187" s="2" t="s">
        <v>1456</v>
      </c>
      <c r="T1187" s="2"/>
      <c r="U1187">
        <v>0</v>
      </c>
      <c r="V1187">
        <v>1080</v>
      </c>
      <c r="W1187" s="4">
        <v>46087</v>
      </c>
      <c r="X1187" s="4">
        <v>46090</v>
      </c>
      <c r="Y1187" s="4">
        <v>46090</v>
      </c>
      <c r="Z1187" s="4">
        <v>47170</v>
      </c>
      <c r="AA1187" s="3"/>
      <c r="AB1187" s="3" t="s">
        <v>1740</v>
      </c>
      <c r="AC1187" s="2"/>
      <c r="AD1187" s="2" t="s">
        <v>117</v>
      </c>
      <c r="AE1187" s="2" t="s">
        <v>118</v>
      </c>
      <c r="AF1187" s="2"/>
      <c r="AG1187" s="2"/>
      <c r="AH1187" s="2"/>
      <c r="AI1187" s="2"/>
      <c r="AJ1187" s="2" t="s">
        <v>50</v>
      </c>
      <c r="AK1187" s="2" t="s">
        <v>49</v>
      </c>
    </row>
    <row r="1188" spans="1:37" ht="28.8" x14ac:dyDescent="0.3">
      <c r="A1188" s="1">
        <v>1362</v>
      </c>
      <c r="B1188">
        <v>18905</v>
      </c>
      <c r="F1188" s="2" t="s">
        <v>76</v>
      </c>
      <c r="G1188" s="2" t="s">
        <v>78</v>
      </c>
      <c r="H1188" s="2" t="s">
        <v>37</v>
      </c>
      <c r="I1188" s="2" t="s">
        <v>46</v>
      </c>
      <c r="J1188" s="2" t="s">
        <v>260</v>
      </c>
      <c r="K1188" s="2" t="s">
        <v>757</v>
      </c>
      <c r="L1188" s="2" t="s">
        <v>732</v>
      </c>
      <c r="M1188" s="2" t="s">
        <v>791</v>
      </c>
      <c r="N1188" s="3" t="s">
        <v>1771</v>
      </c>
      <c r="O1188" s="2" t="s">
        <v>53</v>
      </c>
      <c r="P1188" s="2" t="s">
        <v>65</v>
      </c>
      <c r="Q1188" s="2"/>
      <c r="R1188" s="2" t="s">
        <v>1759</v>
      </c>
      <c r="S1188" s="2" t="s">
        <v>1760</v>
      </c>
      <c r="T1188" s="2"/>
      <c r="U1188">
        <v>0</v>
      </c>
      <c r="V1188">
        <v>1080</v>
      </c>
      <c r="W1188" s="4">
        <v>46087</v>
      </c>
      <c r="X1188" s="4">
        <v>46090</v>
      </c>
      <c r="Y1188" s="4">
        <v>46090</v>
      </c>
      <c r="Z1188" s="4">
        <v>47170</v>
      </c>
      <c r="AA1188" s="3"/>
      <c r="AB1188" s="3" t="s">
        <v>1770</v>
      </c>
      <c r="AC1188" s="2"/>
      <c r="AD1188" s="2" t="s">
        <v>117</v>
      </c>
      <c r="AE1188" s="2" t="s">
        <v>118</v>
      </c>
      <c r="AF1188" s="2"/>
      <c r="AG1188" s="2"/>
      <c r="AH1188" s="2"/>
      <c r="AI1188" s="2"/>
      <c r="AJ1188" s="2" t="s">
        <v>50</v>
      </c>
      <c r="AK1188" s="2" t="s">
        <v>49</v>
      </c>
    </row>
    <row r="1189" spans="1:37" ht="28.8" x14ac:dyDescent="0.3">
      <c r="A1189" s="1">
        <v>1363</v>
      </c>
      <c r="B1189">
        <v>19173</v>
      </c>
      <c r="F1189" s="2" t="s">
        <v>76</v>
      </c>
      <c r="G1189" s="2" t="s">
        <v>78</v>
      </c>
      <c r="H1189" s="2" t="s">
        <v>37</v>
      </c>
      <c r="I1189" s="2" t="s">
        <v>46</v>
      </c>
      <c r="J1189" s="2" t="s">
        <v>260</v>
      </c>
      <c r="K1189" s="2" t="s">
        <v>826</v>
      </c>
      <c r="L1189" s="2" t="s">
        <v>430</v>
      </c>
      <c r="M1189" s="2" t="s">
        <v>886</v>
      </c>
      <c r="N1189" s="3" t="s">
        <v>1594</v>
      </c>
      <c r="O1189" s="2" t="s">
        <v>53</v>
      </c>
      <c r="P1189" s="2" t="s">
        <v>65</v>
      </c>
      <c r="Q1189" s="2"/>
      <c r="R1189" s="2" t="s">
        <v>260</v>
      </c>
      <c r="S1189" s="2" t="s">
        <v>1456</v>
      </c>
      <c r="T1189" s="2"/>
      <c r="U1189">
        <v>0</v>
      </c>
      <c r="V1189">
        <v>1080</v>
      </c>
      <c r="W1189" s="4">
        <v>46095</v>
      </c>
      <c r="X1189" s="4">
        <v>46114</v>
      </c>
      <c r="Y1189" s="4">
        <v>46114</v>
      </c>
      <c r="Z1189" s="4">
        <v>47194</v>
      </c>
      <c r="AA1189" s="3"/>
      <c r="AB1189" s="3" t="s">
        <v>1772</v>
      </c>
      <c r="AC1189" s="2"/>
      <c r="AD1189" s="2" t="s">
        <v>117</v>
      </c>
      <c r="AE1189" s="2" t="s">
        <v>101</v>
      </c>
      <c r="AF1189" s="2"/>
      <c r="AG1189" s="2"/>
      <c r="AH1189" s="2"/>
      <c r="AI1189" s="2"/>
      <c r="AJ1189" s="2" t="s">
        <v>50</v>
      </c>
      <c r="AK1189" s="2" t="s">
        <v>49</v>
      </c>
    </row>
    <row r="1190" spans="1:37" ht="28.8" x14ac:dyDescent="0.3">
      <c r="A1190" s="1">
        <v>1364</v>
      </c>
      <c r="B1190">
        <v>19177</v>
      </c>
      <c r="F1190" s="2" t="s">
        <v>76</v>
      </c>
      <c r="G1190" s="2" t="s">
        <v>78</v>
      </c>
      <c r="H1190" s="2" t="s">
        <v>37</v>
      </c>
      <c r="I1190" s="2" t="s">
        <v>46</v>
      </c>
      <c r="J1190" s="2" t="s">
        <v>956</v>
      </c>
      <c r="K1190" s="2" t="s">
        <v>809</v>
      </c>
      <c r="L1190" s="2" t="s">
        <v>810</v>
      </c>
      <c r="M1190" s="2" t="s">
        <v>811</v>
      </c>
      <c r="N1190" s="3" t="s">
        <v>1595</v>
      </c>
      <c r="O1190" s="2" t="s">
        <v>53</v>
      </c>
      <c r="P1190" s="2" t="s">
        <v>65</v>
      </c>
      <c r="Q1190" s="2"/>
      <c r="R1190" s="2"/>
      <c r="S1190" s="2"/>
      <c r="T1190" s="2"/>
      <c r="U1190">
        <v>0</v>
      </c>
      <c r="V1190">
        <v>1080</v>
      </c>
      <c r="W1190" s="4">
        <v>46095</v>
      </c>
      <c r="X1190" s="4">
        <v>46100</v>
      </c>
      <c r="Y1190" s="4">
        <v>46100</v>
      </c>
      <c r="Z1190" s="4">
        <v>47180</v>
      </c>
      <c r="AA1190" s="3"/>
      <c r="AB1190" s="3" t="s">
        <v>1733</v>
      </c>
      <c r="AC1190" s="2"/>
      <c r="AD1190" s="2" t="s">
        <v>117</v>
      </c>
      <c r="AE1190" s="2" t="s">
        <v>45</v>
      </c>
      <c r="AF1190" s="2"/>
      <c r="AG1190" s="2"/>
      <c r="AH1190" s="2"/>
      <c r="AI1190" s="2"/>
      <c r="AJ1190" s="2" t="s">
        <v>50</v>
      </c>
      <c r="AK1190" s="2" t="s">
        <v>49</v>
      </c>
    </row>
    <row r="1191" spans="1:37" ht="115.2" x14ac:dyDescent="0.3">
      <c r="A1191" s="1">
        <v>1365</v>
      </c>
      <c r="B1191">
        <v>19176</v>
      </c>
      <c r="F1191" s="2" t="s">
        <v>76</v>
      </c>
      <c r="G1191" s="2" t="s">
        <v>78</v>
      </c>
      <c r="H1191" s="2" t="s">
        <v>37</v>
      </c>
      <c r="I1191" s="2" t="s">
        <v>46</v>
      </c>
      <c r="J1191" s="2" t="s">
        <v>1116</v>
      </c>
      <c r="K1191" s="2" t="s">
        <v>837</v>
      </c>
      <c r="L1191" s="2" t="s">
        <v>1113</v>
      </c>
      <c r="M1191" s="2" t="s">
        <v>1114</v>
      </c>
      <c r="N1191" s="3" t="s">
        <v>1596</v>
      </c>
      <c r="O1191" s="2" t="s">
        <v>53</v>
      </c>
      <c r="P1191" s="2" t="s">
        <v>65</v>
      </c>
      <c r="Q1191" s="2"/>
      <c r="R1191" s="2"/>
      <c r="S1191" s="2"/>
      <c r="T1191" s="2"/>
      <c r="U1191">
        <v>0</v>
      </c>
      <c r="V1191">
        <v>1080</v>
      </c>
      <c r="W1191" s="4">
        <v>46094</v>
      </c>
      <c r="X1191" s="4">
        <v>46115</v>
      </c>
      <c r="Y1191" s="4">
        <v>46115</v>
      </c>
      <c r="Z1191" s="4">
        <v>47195</v>
      </c>
      <c r="AA1191" s="3" t="s">
        <v>1597</v>
      </c>
      <c r="AB1191" s="3" t="s">
        <v>1772</v>
      </c>
      <c r="AC1191" s="2"/>
      <c r="AD1191" s="2" t="s">
        <v>117</v>
      </c>
      <c r="AE1191" s="2" t="s">
        <v>101</v>
      </c>
      <c r="AF1191" s="2"/>
      <c r="AG1191" s="2"/>
      <c r="AH1191" s="2"/>
      <c r="AI1191" s="2"/>
      <c r="AJ1191" s="2" t="s">
        <v>50</v>
      </c>
      <c r="AK1191" s="2" t="s">
        <v>49</v>
      </c>
    </row>
    <row r="1192" spans="1:37" ht="28.8" x14ac:dyDescent="0.3">
      <c r="A1192" s="1">
        <v>1366</v>
      </c>
      <c r="B1192">
        <v>19175</v>
      </c>
      <c r="F1192" s="2" t="s">
        <v>47</v>
      </c>
      <c r="G1192" s="2" t="s">
        <v>78</v>
      </c>
      <c r="H1192" s="2" t="s">
        <v>37</v>
      </c>
      <c r="I1192" s="2" t="s">
        <v>46</v>
      </c>
      <c r="J1192" s="2" t="s">
        <v>1317</v>
      </c>
      <c r="K1192" s="2" t="s">
        <v>834</v>
      </c>
      <c r="L1192" s="2" t="s">
        <v>1598</v>
      </c>
      <c r="M1192" s="2" t="s">
        <v>1599</v>
      </c>
      <c r="N1192" s="3" t="s">
        <v>1600</v>
      </c>
      <c r="O1192" s="2" t="s">
        <v>60</v>
      </c>
      <c r="P1192" s="2" t="s">
        <v>65</v>
      </c>
      <c r="Q1192" s="2"/>
      <c r="R1192" s="2"/>
      <c r="S1192" s="2"/>
      <c r="T1192" s="2"/>
      <c r="U1192">
        <v>0</v>
      </c>
      <c r="V1192">
        <v>720</v>
      </c>
      <c r="W1192" s="4">
        <v>46095</v>
      </c>
      <c r="X1192" s="4">
        <v>46184</v>
      </c>
      <c r="Y1192" s="4">
        <v>46184</v>
      </c>
      <c r="Z1192" s="4">
        <v>46904</v>
      </c>
      <c r="AA1192" s="3"/>
      <c r="AB1192" s="3" t="s">
        <v>2552</v>
      </c>
      <c r="AC1192" s="2"/>
      <c r="AD1192" s="2" t="s">
        <v>117</v>
      </c>
      <c r="AE1192" s="2" t="s">
        <v>101</v>
      </c>
      <c r="AF1192" s="2"/>
      <c r="AG1192" s="2"/>
      <c r="AH1192" s="2"/>
      <c r="AI1192" s="2"/>
      <c r="AJ1192" s="2" t="s">
        <v>50</v>
      </c>
      <c r="AK1192" s="2" t="s">
        <v>49</v>
      </c>
    </row>
    <row r="1193" spans="1:37" ht="28.8" x14ac:dyDescent="0.3">
      <c r="A1193" s="1">
        <v>1367</v>
      </c>
      <c r="B1193">
        <v>18426</v>
      </c>
      <c r="F1193" s="2" t="s">
        <v>76</v>
      </c>
      <c r="G1193" s="2" t="s">
        <v>78</v>
      </c>
      <c r="H1193" s="2" t="s">
        <v>37</v>
      </c>
      <c r="I1193" s="2" t="s">
        <v>46</v>
      </c>
      <c r="J1193" s="2" t="s">
        <v>320</v>
      </c>
      <c r="K1193" s="2" t="s">
        <v>477</v>
      </c>
      <c r="L1193" s="2" t="s">
        <v>608</v>
      </c>
      <c r="M1193" s="2" t="s">
        <v>1601</v>
      </c>
      <c r="N1193" s="3" t="s">
        <v>1602</v>
      </c>
      <c r="O1193" s="2" t="s">
        <v>53</v>
      </c>
      <c r="P1193" s="2" t="s">
        <v>65</v>
      </c>
      <c r="Q1193" s="2"/>
      <c r="R1193" s="2" t="s">
        <v>740</v>
      </c>
      <c r="S1193" s="2" t="s">
        <v>1604</v>
      </c>
      <c r="T1193" s="2"/>
      <c r="U1193">
        <v>0</v>
      </c>
      <c r="V1193">
        <v>0</v>
      </c>
      <c r="W1193" s="4">
        <v>46070</v>
      </c>
      <c r="X1193" s="4">
        <v>46073</v>
      </c>
      <c r="Y1193" s="4">
        <v>46073</v>
      </c>
      <c r="Z1193" s="4">
        <v>46073</v>
      </c>
      <c r="AA1193" s="3"/>
      <c r="AB1193" s="3" t="s">
        <v>1603</v>
      </c>
      <c r="AC1193" s="2"/>
      <c r="AD1193" s="2" t="s">
        <v>101</v>
      </c>
      <c r="AE1193" s="2" t="s">
        <v>117</v>
      </c>
      <c r="AF1193" s="2"/>
      <c r="AG1193" s="2"/>
      <c r="AH1193" s="2"/>
      <c r="AI1193" s="2"/>
      <c r="AJ1193" s="2" t="s">
        <v>50</v>
      </c>
      <c r="AK1193" s="2" t="s">
        <v>49</v>
      </c>
    </row>
    <row r="1194" spans="1:37" ht="28.8" x14ac:dyDescent="0.3">
      <c r="A1194" s="1">
        <v>1369</v>
      </c>
      <c r="B1194">
        <v>18427</v>
      </c>
      <c r="F1194" s="2" t="s">
        <v>76</v>
      </c>
      <c r="G1194" s="2" t="s">
        <v>78</v>
      </c>
      <c r="H1194" s="2" t="s">
        <v>37</v>
      </c>
      <c r="I1194" s="2" t="s">
        <v>46</v>
      </c>
      <c r="J1194" s="2" t="s">
        <v>100</v>
      </c>
      <c r="K1194" s="2" t="s">
        <v>477</v>
      </c>
      <c r="L1194" s="2" t="s">
        <v>143</v>
      </c>
      <c r="M1194" s="2" t="s">
        <v>478</v>
      </c>
      <c r="N1194" s="3" t="s">
        <v>1605</v>
      </c>
      <c r="O1194" s="2" t="s">
        <v>53</v>
      </c>
      <c r="P1194" s="2" t="s">
        <v>65</v>
      </c>
      <c r="Q1194" s="2"/>
      <c r="R1194" s="2" t="s">
        <v>1606</v>
      </c>
      <c r="S1194" s="2" t="s">
        <v>1607</v>
      </c>
      <c r="T1194" s="2"/>
      <c r="U1194">
        <v>0</v>
      </c>
      <c r="V1194">
        <v>0</v>
      </c>
      <c r="W1194" s="4">
        <v>46070</v>
      </c>
      <c r="X1194" s="4">
        <v>46073</v>
      </c>
      <c r="Y1194" s="4">
        <v>46073</v>
      </c>
      <c r="Z1194" s="4">
        <v>46073</v>
      </c>
      <c r="AA1194" s="3"/>
      <c r="AB1194" s="3" t="s">
        <v>1603</v>
      </c>
      <c r="AC1194" s="2"/>
      <c r="AD1194" s="2" t="s">
        <v>101</v>
      </c>
      <c r="AE1194" s="2" t="s">
        <v>117</v>
      </c>
      <c r="AF1194" s="2"/>
      <c r="AG1194" s="2"/>
      <c r="AH1194" s="2"/>
      <c r="AI1194" s="2"/>
      <c r="AJ1194" s="2" t="s">
        <v>50</v>
      </c>
      <c r="AK1194" s="2" t="s">
        <v>49</v>
      </c>
    </row>
    <row r="1195" spans="1:37" ht="28.8" x14ac:dyDescent="0.3">
      <c r="A1195" s="1">
        <v>1370</v>
      </c>
      <c r="B1195">
        <v>18432</v>
      </c>
      <c r="F1195" s="2" t="s">
        <v>76</v>
      </c>
      <c r="G1195" s="2" t="s">
        <v>78</v>
      </c>
      <c r="H1195" s="2" t="s">
        <v>37</v>
      </c>
      <c r="I1195" s="2" t="s">
        <v>46</v>
      </c>
      <c r="J1195" s="2" t="s">
        <v>1271</v>
      </c>
      <c r="K1195" s="2" t="s">
        <v>490</v>
      </c>
      <c r="L1195" s="2" t="s">
        <v>170</v>
      </c>
      <c r="M1195" s="2" t="s">
        <v>495</v>
      </c>
      <c r="N1195" s="3" t="s">
        <v>1588</v>
      </c>
      <c r="O1195" s="2" t="s">
        <v>53</v>
      </c>
      <c r="P1195" s="2" t="s">
        <v>65</v>
      </c>
      <c r="Q1195" s="2"/>
      <c r="R1195" s="2"/>
      <c r="S1195" s="2"/>
      <c r="T1195" s="2"/>
      <c r="U1195">
        <v>0</v>
      </c>
      <c r="V1195">
        <v>36</v>
      </c>
      <c r="W1195" s="4">
        <v>46071</v>
      </c>
      <c r="X1195" s="4">
        <v>46083</v>
      </c>
      <c r="Y1195" s="4">
        <v>46083</v>
      </c>
      <c r="Z1195" s="4">
        <v>46119</v>
      </c>
      <c r="AA1195" s="3"/>
      <c r="AB1195" s="3" t="s">
        <v>1704</v>
      </c>
      <c r="AC1195" s="2"/>
      <c r="AD1195" s="2" t="s">
        <v>101</v>
      </c>
      <c r="AE1195" s="2" t="s">
        <v>101</v>
      </c>
      <c r="AF1195" s="2"/>
      <c r="AG1195" s="2"/>
      <c r="AH1195" s="2"/>
      <c r="AI1195" s="2"/>
      <c r="AJ1195" s="2" t="s">
        <v>50</v>
      </c>
      <c r="AK1195" s="2" t="s">
        <v>49</v>
      </c>
    </row>
    <row r="1196" spans="1:37" ht="28.8" x14ac:dyDescent="0.3">
      <c r="A1196" s="1">
        <v>1371</v>
      </c>
      <c r="B1196">
        <v>18428</v>
      </c>
      <c r="F1196" s="2" t="s">
        <v>76</v>
      </c>
      <c r="G1196" s="2" t="s">
        <v>78</v>
      </c>
      <c r="H1196" s="2" t="s">
        <v>37</v>
      </c>
      <c r="I1196" s="2" t="s">
        <v>46</v>
      </c>
      <c r="J1196" s="2" t="s">
        <v>1271</v>
      </c>
      <c r="K1196" s="2" t="s">
        <v>490</v>
      </c>
      <c r="L1196" s="2" t="s">
        <v>67</v>
      </c>
      <c r="M1196" s="2" t="s">
        <v>492</v>
      </c>
      <c r="N1196" s="3" t="s">
        <v>1588</v>
      </c>
      <c r="O1196" s="2" t="s">
        <v>53</v>
      </c>
      <c r="P1196" s="2" t="s">
        <v>65</v>
      </c>
      <c r="Q1196" s="2"/>
      <c r="R1196" s="2"/>
      <c r="S1196" s="2"/>
      <c r="T1196" s="2"/>
      <c r="U1196">
        <v>0</v>
      </c>
      <c r="V1196">
        <v>36</v>
      </c>
      <c r="W1196" s="4">
        <v>46071</v>
      </c>
      <c r="X1196" s="4">
        <v>46073</v>
      </c>
      <c r="Y1196" s="4">
        <v>46073</v>
      </c>
      <c r="Z1196" s="4">
        <v>46109</v>
      </c>
      <c r="AA1196" s="3"/>
      <c r="AB1196" s="3" t="s">
        <v>1608</v>
      </c>
      <c r="AC1196" s="2"/>
      <c r="AD1196" s="2" t="s">
        <v>101</v>
      </c>
      <c r="AE1196" s="2" t="s">
        <v>102</v>
      </c>
      <c r="AF1196" s="2"/>
      <c r="AG1196" s="2"/>
      <c r="AH1196" s="2"/>
      <c r="AI1196" s="2"/>
      <c r="AJ1196" s="2" t="s">
        <v>50</v>
      </c>
      <c r="AK1196" s="2" t="s">
        <v>49</v>
      </c>
    </row>
    <row r="1197" spans="1:37" ht="57.6" x14ac:dyDescent="0.3">
      <c r="A1197" s="1">
        <v>1372</v>
      </c>
      <c r="B1197">
        <v>18429</v>
      </c>
      <c r="F1197" s="2" t="s">
        <v>76</v>
      </c>
      <c r="G1197" s="2" t="s">
        <v>78</v>
      </c>
      <c r="H1197" s="2" t="s">
        <v>37</v>
      </c>
      <c r="I1197" s="2" t="s">
        <v>46</v>
      </c>
      <c r="J1197" s="2" t="s">
        <v>71</v>
      </c>
      <c r="K1197" s="2" t="s">
        <v>490</v>
      </c>
      <c r="L1197" s="2" t="s">
        <v>149</v>
      </c>
      <c r="M1197" s="2" t="s">
        <v>494</v>
      </c>
      <c r="N1197" s="3" t="s">
        <v>1477</v>
      </c>
      <c r="O1197" s="2" t="s">
        <v>53</v>
      </c>
      <c r="P1197" s="2" t="s">
        <v>65</v>
      </c>
      <c r="Q1197" s="2"/>
      <c r="R1197" s="2" t="s">
        <v>1106</v>
      </c>
      <c r="S1197" s="2" t="s">
        <v>1107</v>
      </c>
      <c r="T1197" s="2"/>
      <c r="U1197">
        <v>0</v>
      </c>
      <c r="V1197">
        <v>36</v>
      </c>
      <c r="W1197" s="4">
        <v>46071</v>
      </c>
      <c r="X1197" s="4">
        <v>46073</v>
      </c>
      <c r="Y1197" s="4">
        <v>46073</v>
      </c>
      <c r="Z1197" s="4">
        <v>46109</v>
      </c>
      <c r="AA1197" s="3"/>
      <c r="AB1197" s="3" t="s">
        <v>1609</v>
      </c>
      <c r="AC1197" s="2"/>
      <c r="AD1197" s="2" t="s">
        <v>101</v>
      </c>
      <c r="AE1197" s="2" t="s">
        <v>118</v>
      </c>
      <c r="AF1197" s="2"/>
      <c r="AG1197" s="2"/>
      <c r="AH1197" s="2"/>
      <c r="AI1197" s="2"/>
      <c r="AJ1197" s="2" t="s">
        <v>50</v>
      </c>
      <c r="AK1197" s="2" t="s">
        <v>49</v>
      </c>
    </row>
    <row r="1198" spans="1:37" ht="28.8" x14ac:dyDescent="0.3">
      <c r="A1198" s="1">
        <v>1373</v>
      </c>
      <c r="B1198">
        <v>18431</v>
      </c>
      <c r="F1198" s="2" t="s">
        <v>76</v>
      </c>
      <c r="G1198" s="2" t="s">
        <v>78</v>
      </c>
      <c r="H1198" s="2" t="s">
        <v>37</v>
      </c>
      <c r="I1198" s="2" t="s">
        <v>46</v>
      </c>
      <c r="J1198" s="2" t="s">
        <v>1210</v>
      </c>
      <c r="K1198" s="2" t="s">
        <v>490</v>
      </c>
      <c r="L1198" s="2" t="s">
        <v>496</v>
      </c>
      <c r="M1198" s="2" t="s">
        <v>497</v>
      </c>
      <c r="N1198" s="3" t="s">
        <v>1585</v>
      </c>
      <c r="O1198" s="2" t="s">
        <v>53</v>
      </c>
      <c r="P1198" s="2" t="s">
        <v>65</v>
      </c>
      <c r="Q1198" s="2"/>
      <c r="R1198" s="2" t="s">
        <v>260</v>
      </c>
      <c r="S1198" s="2" t="s">
        <v>1456</v>
      </c>
      <c r="T1198" s="2"/>
      <c r="U1198">
        <v>0</v>
      </c>
      <c r="V1198">
        <v>36</v>
      </c>
      <c r="W1198" s="4">
        <v>46071</v>
      </c>
      <c r="X1198" s="4">
        <v>46083</v>
      </c>
      <c r="Y1198" s="4">
        <v>46083</v>
      </c>
      <c r="Z1198" s="4">
        <v>46119</v>
      </c>
      <c r="AA1198" s="3"/>
      <c r="AB1198" s="3" t="s">
        <v>1704</v>
      </c>
      <c r="AC1198" s="2"/>
      <c r="AD1198" s="2" t="s">
        <v>101</v>
      </c>
      <c r="AE1198" s="2" t="s">
        <v>101</v>
      </c>
      <c r="AF1198" s="2"/>
      <c r="AG1198" s="2"/>
      <c r="AH1198" s="2"/>
      <c r="AI1198" s="2"/>
      <c r="AJ1198" s="2" t="s">
        <v>50</v>
      </c>
      <c r="AK1198" s="2" t="s">
        <v>49</v>
      </c>
    </row>
    <row r="1199" spans="1:37" ht="28.8" x14ac:dyDescent="0.3">
      <c r="A1199" s="1">
        <v>1374</v>
      </c>
      <c r="B1199">
        <v>18430</v>
      </c>
      <c r="F1199" s="2" t="s">
        <v>76</v>
      </c>
      <c r="G1199" s="2" t="s">
        <v>78</v>
      </c>
      <c r="H1199" s="2" t="s">
        <v>37</v>
      </c>
      <c r="I1199" s="2" t="s">
        <v>46</v>
      </c>
      <c r="J1199" s="2" t="s">
        <v>1210</v>
      </c>
      <c r="K1199" s="2" t="s">
        <v>490</v>
      </c>
      <c r="L1199" s="2" t="s">
        <v>484</v>
      </c>
      <c r="M1199" s="2" t="s">
        <v>498</v>
      </c>
      <c r="N1199" s="3" t="s">
        <v>1585</v>
      </c>
      <c r="O1199" s="2" t="s">
        <v>53</v>
      </c>
      <c r="P1199" s="2" t="s">
        <v>65</v>
      </c>
      <c r="Q1199" s="2"/>
      <c r="R1199" s="2" t="s">
        <v>260</v>
      </c>
      <c r="S1199" s="2" t="s">
        <v>1456</v>
      </c>
      <c r="T1199" s="2"/>
      <c r="U1199">
        <v>0</v>
      </c>
      <c r="V1199">
        <v>36</v>
      </c>
      <c r="W1199" s="4">
        <v>46071</v>
      </c>
      <c r="X1199" s="4">
        <v>46076</v>
      </c>
      <c r="Y1199" s="4">
        <v>46076</v>
      </c>
      <c r="Z1199" s="4">
        <v>46112</v>
      </c>
      <c r="AA1199" s="3"/>
      <c r="AB1199" s="3" t="s">
        <v>1551</v>
      </c>
      <c r="AC1199" s="2"/>
      <c r="AD1199" s="2" t="s">
        <v>101</v>
      </c>
      <c r="AE1199" s="2" t="s">
        <v>45</v>
      </c>
      <c r="AF1199" s="2"/>
      <c r="AG1199" s="2"/>
      <c r="AH1199" s="2"/>
      <c r="AI1199" s="2"/>
      <c r="AJ1199" s="2" t="s">
        <v>50</v>
      </c>
      <c r="AK1199" s="2" t="s">
        <v>49</v>
      </c>
    </row>
    <row r="1200" spans="1:37" ht="28.8" x14ac:dyDescent="0.3">
      <c r="A1200" s="1">
        <v>1375</v>
      </c>
      <c r="B1200">
        <v>18433</v>
      </c>
      <c r="F1200" s="2" t="s">
        <v>76</v>
      </c>
      <c r="G1200" s="2" t="s">
        <v>78</v>
      </c>
      <c r="H1200" s="2" t="s">
        <v>37</v>
      </c>
      <c r="I1200" s="2" t="s">
        <v>46</v>
      </c>
      <c r="J1200" s="2" t="s">
        <v>100</v>
      </c>
      <c r="K1200" s="2" t="s">
        <v>490</v>
      </c>
      <c r="L1200" s="2" t="s">
        <v>484</v>
      </c>
      <c r="M1200" s="2" t="s">
        <v>498</v>
      </c>
      <c r="N1200" s="3" t="s">
        <v>1610</v>
      </c>
      <c r="O1200" s="2" t="s">
        <v>53</v>
      </c>
      <c r="P1200" s="2" t="s">
        <v>65</v>
      </c>
      <c r="Q1200" s="2"/>
      <c r="R1200" s="2"/>
      <c r="S1200" s="2"/>
      <c r="T1200" s="2"/>
      <c r="U1200">
        <v>0</v>
      </c>
      <c r="V1200">
        <v>0</v>
      </c>
      <c r="W1200" s="4">
        <v>46071</v>
      </c>
      <c r="X1200" s="4">
        <v>46073</v>
      </c>
      <c r="Y1200" s="4">
        <v>46073</v>
      </c>
      <c r="Z1200" s="4">
        <v>46073</v>
      </c>
      <c r="AA1200" s="3"/>
      <c r="AB1200" s="3" t="s">
        <v>1551</v>
      </c>
      <c r="AC1200" s="2"/>
      <c r="AD1200" s="2" t="s">
        <v>101</v>
      </c>
      <c r="AE1200" s="2" t="s">
        <v>45</v>
      </c>
      <c r="AF1200" s="2"/>
      <c r="AG1200" s="2"/>
      <c r="AH1200" s="2"/>
      <c r="AI1200" s="2"/>
      <c r="AJ1200" s="2" t="s">
        <v>50</v>
      </c>
      <c r="AK1200" s="2" t="s">
        <v>49</v>
      </c>
    </row>
    <row r="1201" spans="1:37" ht="57.6" x14ac:dyDescent="0.3">
      <c r="A1201" s="1">
        <v>1376</v>
      </c>
      <c r="B1201">
        <v>18646</v>
      </c>
      <c r="F1201" s="2" t="s">
        <v>76</v>
      </c>
      <c r="G1201" s="2" t="s">
        <v>78</v>
      </c>
      <c r="H1201" s="2" t="s">
        <v>37</v>
      </c>
      <c r="I1201" s="2" t="s">
        <v>46</v>
      </c>
      <c r="J1201" s="2" t="s">
        <v>71</v>
      </c>
      <c r="K1201" s="2" t="s">
        <v>503</v>
      </c>
      <c r="L1201" s="2" t="s">
        <v>143</v>
      </c>
      <c r="M1201" s="2" t="s">
        <v>504</v>
      </c>
      <c r="N1201" s="3" t="s">
        <v>1477</v>
      </c>
      <c r="O1201" s="2" t="s">
        <v>53</v>
      </c>
      <c r="P1201" s="2" t="s">
        <v>65</v>
      </c>
      <c r="Q1201" s="2"/>
      <c r="R1201" s="2" t="s">
        <v>1106</v>
      </c>
      <c r="S1201" s="2" t="s">
        <v>1107</v>
      </c>
      <c r="T1201" s="2"/>
      <c r="U1201">
        <v>0</v>
      </c>
      <c r="V1201">
        <v>1080</v>
      </c>
      <c r="W1201" s="4">
        <v>46071</v>
      </c>
      <c r="X1201" s="4">
        <v>46083</v>
      </c>
      <c r="Y1201" s="4">
        <v>46083</v>
      </c>
      <c r="Z1201" s="4">
        <v>47163</v>
      </c>
      <c r="AA1201" s="3"/>
      <c r="AB1201" s="3" t="s">
        <v>1773</v>
      </c>
      <c r="AC1201" s="2"/>
      <c r="AD1201" s="2" t="s">
        <v>101</v>
      </c>
      <c r="AE1201" s="2" t="s">
        <v>102</v>
      </c>
      <c r="AF1201" s="2"/>
      <c r="AG1201" s="2"/>
      <c r="AH1201" s="2"/>
      <c r="AI1201" s="2"/>
      <c r="AJ1201" s="2" t="s">
        <v>50</v>
      </c>
      <c r="AK1201" s="2" t="s">
        <v>49</v>
      </c>
    </row>
    <row r="1202" spans="1:37" ht="57.6" x14ac:dyDescent="0.3">
      <c r="A1202" s="1">
        <v>1377</v>
      </c>
      <c r="B1202">
        <v>18643</v>
      </c>
      <c r="F1202" s="2" t="s">
        <v>76</v>
      </c>
      <c r="G1202" s="2" t="s">
        <v>78</v>
      </c>
      <c r="H1202" s="2" t="s">
        <v>37</v>
      </c>
      <c r="I1202" s="2" t="s">
        <v>46</v>
      </c>
      <c r="J1202" s="2" t="s">
        <v>71</v>
      </c>
      <c r="K1202" s="2" t="s">
        <v>503</v>
      </c>
      <c r="L1202" s="2" t="s">
        <v>149</v>
      </c>
      <c r="M1202" s="2" t="s">
        <v>507</v>
      </c>
      <c r="N1202" s="3" t="s">
        <v>1477</v>
      </c>
      <c r="O1202" s="2" t="s">
        <v>53</v>
      </c>
      <c r="P1202" s="2" t="s">
        <v>65</v>
      </c>
      <c r="Q1202" s="2"/>
      <c r="R1202" s="2" t="s">
        <v>1106</v>
      </c>
      <c r="S1202" s="2" t="s">
        <v>1107</v>
      </c>
      <c r="T1202" s="2"/>
      <c r="U1202">
        <v>0</v>
      </c>
      <c r="V1202">
        <v>1080</v>
      </c>
      <c r="W1202" s="4">
        <v>46072</v>
      </c>
      <c r="X1202" s="4">
        <v>46083</v>
      </c>
      <c r="Y1202" s="4">
        <v>46083</v>
      </c>
      <c r="Z1202" s="4">
        <v>47163</v>
      </c>
      <c r="AA1202" s="3"/>
      <c r="AB1202" s="3" t="s">
        <v>1764</v>
      </c>
      <c r="AC1202" s="2"/>
      <c r="AD1202" s="2" t="s">
        <v>101</v>
      </c>
      <c r="AE1202" s="2" t="s">
        <v>45</v>
      </c>
      <c r="AF1202" s="2"/>
      <c r="AG1202" s="2"/>
      <c r="AH1202" s="2"/>
      <c r="AI1202" s="2"/>
      <c r="AJ1202" s="2" t="s">
        <v>50</v>
      </c>
      <c r="AK1202" s="2" t="s">
        <v>49</v>
      </c>
    </row>
    <row r="1203" spans="1:37" ht="43.2" x14ac:dyDescent="0.3">
      <c r="A1203" s="1">
        <v>1378</v>
      </c>
      <c r="B1203">
        <v>18644</v>
      </c>
      <c r="F1203" s="2" t="s">
        <v>76</v>
      </c>
      <c r="G1203" s="2" t="s">
        <v>78</v>
      </c>
      <c r="H1203" s="2" t="s">
        <v>37</v>
      </c>
      <c r="I1203" s="2" t="s">
        <v>46</v>
      </c>
      <c r="J1203" s="2" t="s">
        <v>1210</v>
      </c>
      <c r="K1203" s="2" t="s">
        <v>503</v>
      </c>
      <c r="L1203" s="2" t="s">
        <v>395</v>
      </c>
      <c r="M1203" s="2" t="s">
        <v>509</v>
      </c>
      <c r="N1203" s="3" t="s">
        <v>1611</v>
      </c>
      <c r="O1203" s="2" t="s">
        <v>53</v>
      </c>
      <c r="P1203" s="2" t="s">
        <v>65</v>
      </c>
      <c r="Q1203" s="2"/>
      <c r="R1203" s="2" t="s">
        <v>260</v>
      </c>
      <c r="S1203" s="2" t="s">
        <v>1456</v>
      </c>
      <c r="T1203" s="2"/>
      <c r="U1203">
        <v>0</v>
      </c>
      <c r="V1203">
        <v>1080</v>
      </c>
      <c r="W1203" s="4">
        <v>46072</v>
      </c>
      <c r="X1203" s="4">
        <v>46087</v>
      </c>
      <c r="Y1203" s="4">
        <v>46087</v>
      </c>
      <c r="Z1203" s="4">
        <v>47167</v>
      </c>
      <c r="AA1203" s="3"/>
      <c r="AB1203" s="3" t="s">
        <v>1774</v>
      </c>
      <c r="AC1203" s="2"/>
      <c r="AD1203" s="2" t="s">
        <v>101</v>
      </c>
      <c r="AE1203" s="2" t="s">
        <v>118</v>
      </c>
      <c r="AF1203" s="2"/>
      <c r="AG1203" s="2"/>
      <c r="AH1203" s="2"/>
      <c r="AI1203" s="2"/>
      <c r="AJ1203" s="2" t="s">
        <v>50</v>
      </c>
      <c r="AK1203" s="2" t="s">
        <v>49</v>
      </c>
    </row>
    <row r="1204" spans="1:37" ht="43.2" x14ac:dyDescent="0.3">
      <c r="A1204" s="1">
        <v>1379</v>
      </c>
      <c r="B1204">
        <v>18645</v>
      </c>
      <c r="F1204" s="2" t="s">
        <v>76</v>
      </c>
      <c r="G1204" s="2" t="s">
        <v>78</v>
      </c>
      <c r="H1204" s="2" t="s">
        <v>37</v>
      </c>
      <c r="I1204" s="2" t="s">
        <v>46</v>
      </c>
      <c r="J1204" s="2" t="s">
        <v>1210</v>
      </c>
      <c r="K1204" s="2" t="s">
        <v>503</v>
      </c>
      <c r="L1204" s="2" t="s">
        <v>513</v>
      </c>
      <c r="M1204" s="2" t="s">
        <v>511</v>
      </c>
      <c r="N1204" s="3" t="s">
        <v>1611</v>
      </c>
      <c r="O1204" s="2" t="s">
        <v>53</v>
      </c>
      <c r="P1204" s="2" t="s">
        <v>65</v>
      </c>
      <c r="Q1204" s="2"/>
      <c r="R1204" s="2" t="s">
        <v>260</v>
      </c>
      <c r="S1204" s="2" t="s">
        <v>1456</v>
      </c>
      <c r="T1204" s="2"/>
      <c r="U1204">
        <v>0</v>
      </c>
      <c r="V1204">
        <v>1080</v>
      </c>
      <c r="W1204" s="4">
        <v>46072</v>
      </c>
      <c r="X1204" s="4">
        <v>46087</v>
      </c>
      <c r="Y1204" s="4">
        <v>46087</v>
      </c>
      <c r="Z1204" s="4">
        <v>47167</v>
      </c>
      <c r="AA1204" s="3"/>
      <c r="AB1204" s="3" t="s">
        <v>1775</v>
      </c>
      <c r="AC1204" s="2"/>
      <c r="AD1204" s="2" t="s">
        <v>101</v>
      </c>
      <c r="AE1204" s="2" t="s">
        <v>118</v>
      </c>
      <c r="AF1204" s="2"/>
      <c r="AG1204" s="2"/>
      <c r="AH1204" s="2"/>
      <c r="AI1204" s="2"/>
      <c r="AJ1204" s="2" t="s">
        <v>50</v>
      </c>
      <c r="AK1204" s="2" t="s">
        <v>49</v>
      </c>
    </row>
    <row r="1205" spans="1:37" ht="57.6" x14ac:dyDescent="0.3">
      <c r="A1205" s="1">
        <v>1380</v>
      </c>
      <c r="B1205">
        <v>18535</v>
      </c>
      <c r="F1205" s="2" t="s">
        <v>76</v>
      </c>
      <c r="G1205" s="2" t="s">
        <v>72</v>
      </c>
      <c r="H1205" s="2" t="s">
        <v>37</v>
      </c>
      <c r="I1205" s="2" t="s">
        <v>75</v>
      </c>
      <c r="J1205" s="2" t="s">
        <v>138</v>
      </c>
      <c r="K1205" s="2" t="s">
        <v>503</v>
      </c>
      <c r="L1205" s="2" t="s">
        <v>143</v>
      </c>
      <c r="M1205" s="2" t="s">
        <v>504</v>
      </c>
      <c r="N1205" s="3" t="s">
        <v>1382</v>
      </c>
      <c r="O1205" s="2" t="s">
        <v>60</v>
      </c>
      <c r="P1205" s="2" t="s">
        <v>65</v>
      </c>
      <c r="Q1205" s="2"/>
      <c r="R1205" s="2"/>
      <c r="S1205" s="2"/>
      <c r="T1205" s="2"/>
      <c r="U1205">
        <v>0</v>
      </c>
      <c r="V1205">
        <v>30</v>
      </c>
      <c r="W1205" s="4">
        <v>46072</v>
      </c>
      <c r="X1205" s="4"/>
      <c r="Y1205" s="4">
        <v>46042</v>
      </c>
      <c r="Z1205" s="4">
        <v>46072</v>
      </c>
      <c r="AA1205" s="3"/>
      <c r="AB1205" s="3" t="s">
        <v>2580</v>
      </c>
      <c r="AC1205" s="2"/>
      <c r="AD1205" s="2" t="s">
        <v>95</v>
      </c>
      <c r="AE1205" s="2" t="s">
        <v>94</v>
      </c>
      <c r="AF1205" s="2"/>
      <c r="AG1205" s="2"/>
      <c r="AH1205" s="2"/>
      <c r="AI1205" s="2"/>
      <c r="AJ1205" s="2" t="s">
        <v>50</v>
      </c>
      <c r="AK1205" s="2" t="s">
        <v>49</v>
      </c>
    </row>
    <row r="1206" spans="1:37" ht="72" x14ac:dyDescent="0.3">
      <c r="A1206" s="1">
        <v>1381</v>
      </c>
      <c r="B1206">
        <v>18536</v>
      </c>
      <c r="F1206" s="2" t="s">
        <v>76</v>
      </c>
      <c r="G1206" s="2" t="s">
        <v>72</v>
      </c>
      <c r="H1206" s="2" t="s">
        <v>37</v>
      </c>
      <c r="I1206" s="2" t="s">
        <v>75</v>
      </c>
      <c r="J1206" s="2" t="s">
        <v>138</v>
      </c>
      <c r="K1206" s="2" t="s">
        <v>503</v>
      </c>
      <c r="L1206" s="2" t="s">
        <v>83</v>
      </c>
      <c r="M1206" s="2" t="s">
        <v>506</v>
      </c>
      <c r="N1206" s="3" t="s">
        <v>1612</v>
      </c>
      <c r="O1206" s="2" t="s">
        <v>60</v>
      </c>
      <c r="P1206" s="2" t="s">
        <v>65</v>
      </c>
      <c r="Q1206" s="2"/>
      <c r="R1206" s="2"/>
      <c r="S1206" s="2"/>
      <c r="T1206" s="2"/>
      <c r="U1206">
        <v>0</v>
      </c>
      <c r="V1206">
        <v>30</v>
      </c>
      <c r="W1206" s="4">
        <v>46072</v>
      </c>
      <c r="X1206" s="4"/>
      <c r="Y1206" s="4">
        <v>46042</v>
      </c>
      <c r="Z1206" s="4">
        <v>46072</v>
      </c>
      <c r="AA1206" s="3"/>
      <c r="AB1206" s="3" t="s">
        <v>2581</v>
      </c>
      <c r="AC1206" s="2"/>
      <c r="AD1206" s="2" t="s">
        <v>95</v>
      </c>
      <c r="AE1206" s="2" t="s">
        <v>94</v>
      </c>
      <c r="AF1206" s="2"/>
      <c r="AG1206" s="2"/>
      <c r="AH1206" s="2"/>
      <c r="AI1206" s="2"/>
      <c r="AJ1206" s="2" t="s">
        <v>50</v>
      </c>
      <c r="AK1206" s="2" t="s">
        <v>49</v>
      </c>
    </row>
    <row r="1207" spans="1:37" ht="57.6" x14ac:dyDescent="0.3">
      <c r="A1207" s="1">
        <v>1382</v>
      </c>
      <c r="B1207">
        <v>18538</v>
      </c>
      <c r="F1207" s="2" t="s">
        <v>76</v>
      </c>
      <c r="G1207" s="2" t="s">
        <v>72</v>
      </c>
      <c r="H1207" s="2" t="s">
        <v>37</v>
      </c>
      <c r="I1207" s="2" t="s">
        <v>75</v>
      </c>
      <c r="J1207" s="2" t="s">
        <v>138</v>
      </c>
      <c r="K1207" s="2" t="s">
        <v>503</v>
      </c>
      <c r="L1207" s="2" t="s">
        <v>149</v>
      </c>
      <c r="M1207" s="2" t="s">
        <v>506</v>
      </c>
      <c r="N1207" s="3" t="s">
        <v>1382</v>
      </c>
      <c r="O1207" s="2" t="s">
        <v>60</v>
      </c>
      <c r="P1207" s="2" t="s">
        <v>65</v>
      </c>
      <c r="Q1207" s="2"/>
      <c r="R1207" s="2"/>
      <c r="S1207" s="2"/>
      <c r="T1207" s="2"/>
      <c r="U1207">
        <v>0</v>
      </c>
      <c r="V1207">
        <v>30</v>
      </c>
      <c r="W1207" s="4">
        <v>46072</v>
      </c>
      <c r="X1207" s="4"/>
      <c r="Y1207" s="4">
        <v>46042</v>
      </c>
      <c r="Z1207" s="4">
        <v>46072</v>
      </c>
      <c r="AA1207" s="3"/>
      <c r="AB1207" s="3" t="s">
        <v>2576</v>
      </c>
      <c r="AC1207" s="2"/>
      <c r="AD1207" s="2" t="s">
        <v>95</v>
      </c>
      <c r="AE1207" s="2" t="s">
        <v>94</v>
      </c>
      <c r="AF1207" s="2"/>
      <c r="AG1207" s="2"/>
      <c r="AH1207" s="2"/>
      <c r="AI1207" s="2"/>
      <c r="AJ1207" s="2" t="s">
        <v>50</v>
      </c>
      <c r="AK1207" s="2" t="s">
        <v>49</v>
      </c>
    </row>
    <row r="1208" spans="1:37" ht="72" x14ac:dyDescent="0.3">
      <c r="A1208" s="1">
        <v>1383</v>
      </c>
      <c r="F1208" s="2" t="s">
        <v>76</v>
      </c>
      <c r="G1208" s="2" t="s">
        <v>44</v>
      </c>
      <c r="H1208" s="2" t="s">
        <v>37</v>
      </c>
      <c r="I1208" s="2" t="s">
        <v>75</v>
      </c>
      <c r="J1208" s="2" t="s">
        <v>138</v>
      </c>
      <c r="K1208" s="2" t="s">
        <v>503</v>
      </c>
      <c r="L1208" s="2" t="s">
        <v>170</v>
      </c>
      <c r="M1208" s="2" t="s">
        <v>508</v>
      </c>
      <c r="N1208" s="3" t="s">
        <v>1468</v>
      </c>
      <c r="O1208" s="2" t="s">
        <v>60</v>
      </c>
      <c r="P1208" s="2" t="s">
        <v>65</v>
      </c>
      <c r="Q1208" s="2"/>
      <c r="R1208" s="2"/>
      <c r="S1208" s="2"/>
      <c r="T1208" s="2"/>
      <c r="U1208">
        <v>0</v>
      </c>
      <c r="V1208">
        <v>30</v>
      </c>
      <c r="W1208" s="4">
        <v>46069</v>
      </c>
      <c r="X1208" s="4"/>
      <c r="Y1208" s="4">
        <v>46042</v>
      </c>
      <c r="Z1208" s="4">
        <v>46072</v>
      </c>
      <c r="AA1208" s="3"/>
      <c r="AB1208" s="3"/>
      <c r="AC1208" s="2"/>
      <c r="AD1208" s="2" t="s">
        <v>95</v>
      </c>
      <c r="AE1208" s="2" t="s">
        <v>95</v>
      </c>
      <c r="AF1208" s="2"/>
      <c r="AG1208" s="2"/>
      <c r="AH1208" s="2"/>
      <c r="AI1208" s="2"/>
      <c r="AJ1208" s="2" t="s">
        <v>50</v>
      </c>
      <c r="AK1208" s="2" t="s">
        <v>49</v>
      </c>
    </row>
    <row r="1209" spans="1:37" ht="72" x14ac:dyDescent="0.3">
      <c r="A1209" s="1">
        <v>1384</v>
      </c>
      <c r="B1209">
        <v>18540</v>
      </c>
      <c r="F1209" s="2" t="s">
        <v>76</v>
      </c>
      <c r="G1209" s="2" t="s">
        <v>72</v>
      </c>
      <c r="H1209" s="2" t="s">
        <v>37</v>
      </c>
      <c r="I1209" s="2" t="s">
        <v>75</v>
      </c>
      <c r="J1209" s="2" t="s">
        <v>138</v>
      </c>
      <c r="K1209" s="2" t="s">
        <v>503</v>
      </c>
      <c r="L1209" s="2" t="s">
        <v>67</v>
      </c>
      <c r="M1209" s="2" t="s">
        <v>505</v>
      </c>
      <c r="N1209" s="3" t="s">
        <v>1468</v>
      </c>
      <c r="O1209" s="2" t="s">
        <v>60</v>
      </c>
      <c r="P1209" s="2" t="s">
        <v>65</v>
      </c>
      <c r="Q1209" s="2"/>
      <c r="R1209" s="2"/>
      <c r="S1209" s="2"/>
      <c r="T1209" s="2"/>
      <c r="U1209">
        <v>0</v>
      </c>
      <c r="V1209">
        <v>30</v>
      </c>
      <c r="W1209" s="4">
        <v>46072</v>
      </c>
      <c r="X1209" s="4"/>
      <c r="Y1209" s="4">
        <v>46042</v>
      </c>
      <c r="Z1209" s="4">
        <v>46072</v>
      </c>
      <c r="AA1209" s="3"/>
      <c r="AB1209" s="3" t="s">
        <v>2574</v>
      </c>
      <c r="AC1209" s="2"/>
      <c r="AD1209" s="2" t="s">
        <v>95</v>
      </c>
      <c r="AE1209" s="2" t="s">
        <v>94</v>
      </c>
      <c r="AF1209" s="2"/>
      <c r="AG1209" s="2"/>
      <c r="AH1209" s="2"/>
      <c r="AI1209" s="2"/>
      <c r="AJ1209" s="2" t="s">
        <v>50</v>
      </c>
      <c r="AK1209" s="2" t="s">
        <v>49</v>
      </c>
    </row>
    <row r="1210" spans="1:37" ht="57.6" x14ac:dyDescent="0.3">
      <c r="A1210" s="1">
        <v>1385</v>
      </c>
      <c r="B1210">
        <v>18539</v>
      </c>
      <c r="F1210" s="2" t="s">
        <v>76</v>
      </c>
      <c r="G1210" s="2" t="s">
        <v>72</v>
      </c>
      <c r="H1210" s="2" t="s">
        <v>37</v>
      </c>
      <c r="I1210" s="2" t="s">
        <v>75</v>
      </c>
      <c r="J1210" s="2" t="s">
        <v>138</v>
      </c>
      <c r="K1210" s="2" t="s">
        <v>503</v>
      </c>
      <c r="L1210" s="2" t="s">
        <v>1148</v>
      </c>
      <c r="M1210" s="2" t="s">
        <v>1149</v>
      </c>
      <c r="N1210" s="3" t="s">
        <v>1470</v>
      </c>
      <c r="O1210" s="2" t="s">
        <v>60</v>
      </c>
      <c r="P1210" s="2" t="s">
        <v>65</v>
      </c>
      <c r="Q1210" s="2"/>
      <c r="R1210" s="2"/>
      <c r="S1210" s="2"/>
      <c r="T1210" s="2"/>
      <c r="U1210">
        <v>0</v>
      </c>
      <c r="V1210">
        <v>30</v>
      </c>
      <c r="W1210" s="4">
        <v>46072</v>
      </c>
      <c r="X1210" s="4"/>
      <c r="Y1210" s="4">
        <v>46042</v>
      </c>
      <c r="Z1210" s="4">
        <v>46072</v>
      </c>
      <c r="AA1210" s="3"/>
      <c r="AB1210" s="3" t="s">
        <v>2576</v>
      </c>
      <c r="AC1210" s="2"/>
      <c r="AD1210" s="2" t="s">
        <v>95</v>
      </c>
      <c r="AE1210" s="2" t="s">
        <v>94</v>
      </c>
      <c r="AF1210" s="2"/>
      <c r="AG1210" s="2"/>
      <c r="AH1210" s="2"/>
      <c r="AI1210" s="2"/>
      <c r="AJ1210" s="2" t="s">
        <v>50</v>
      </c>
      <c r="AK1210" s="2" t="s">
        <v>49</v>
      </c>
    </row>
    <row r="1211" spans="1:37" ht="72" x14ac:dyDescent="0.3">
      <c r="A1211" s="1">
        <v>1386</v>
      </c>
      <c r="B1211">
        <v>18531</v>
      </c>
      <c r="F1211" s="2" t="s">
        <v>76</v>
      </c>
      <c r="G1211" s="2" t="s">
        <v>78</v>
      </c>
      <c r="H1211" s="2" t="s">
        <v>37</v>
      </c>
      <c r="I1211" s="2" t="s">
        <v>75</v>
      </c>
      <c r="J1211" s="2" t="s">
        <v>138</v>
      </c>
      <c r="K1211" s="2" t="s">
        <v>503</v>
      </c>
      <c r="L1211" s="2" t="s">
        <v>1071</v>
      </c>
      <c r="M1211" s="2" t="s">
        <v>1144</v>
      </c>
      <c r="N1211" s="3" t="s">
        <v>1613</v>
      </c>
      <c r="O1211" s="2" t="s">
        <v>60</v>
      </c>
      <c r="P1211" s="2" t="s">
        <v>65</v>
      </c>
      <c r="Q1211" s="2"/>
      <c r="R1211" s="2"/>
      <c r="S1211" s="2"/>
      <c r="T1211" s="2"/>
      <c r="U1211">
        <v>0</v>
      </c>
      <c r="V1211">
        <v>30</v>
      </c>
      <c r="W1211" s="4">
        <v>46072</v>
      </c>
      <c r="X1211" s="4">
        <v>46076</v>
      </c>
      <c r="Y1211" s="4">
        <v>46076</v>
      </c>
      <c r="Z1211" s="4">
        <v>46106</v>
      </c>
      <c r="AA1211" s="3"/>
      <c r="AB1211" s="3" t="s">
        <v>1526</v>
      </c>
      <c r="AC1211" s="2"/>
      <c r="AD1211" s="2" t="s">
        <v>95</v>
      </c>
      <c r="AE1211" s="2" t="s">
        <v>95</v>
      </c>
      <c r="AF1211" s="2"/>
      <c r="AG1211" s="2"/>
      <c r="AH1211" s="2"/>
      <c r="AI1211" s="2"/>
      <c r="AJ1211" s="2" t="s">
        <v>50</v>
      </c>
      <c r="AK1211" s="2" t="s">
        <v>49</v>
      </c>
    </row>
    <row r="1212" spans="1:37" ht="86.4" x14ac:dyDescent="0.3">
      <c r="A1212" s="1">
        <v>1387</v>
      </c>
      <c r="B1212">
        <v>18534</v>
      </c>
      <c r="F1212" s="2" t="s">
        <v>76</v>
      </c>
      <c r="G1212" s="2" t="s">
        <v>78</v>
      </c>
      <c r="H1212" s="2" t="s">
        <v>37</v>
      </c>
      <c r="I1212" s="2" t="s">
        <v>75</v>
      </c>
      <c r="J1212" s="2" t="s">
        <v>138</v>
      </c>
      <c r="K1212" s="2" t="s">
        <v>503</v>
      </c>
      <c r="L1212" s="2" t="s">
        <v>588</v>
      </c>
      <c r="M1212" s="2" t="s">
        <v>594</v>
      </c>
      <c r="N1212" s="3" t="s">
        <v>1614</v>
      </c>
      <c r="O1212" s="2" t="s">
        <v>60</v>
      </c>
      <c r="P1212" s="2" t="s">
        <v>65</v>
      </c>
      <c r="Q1212" s="2"/>
      <c r="R1212" s="2"/>
      <c r="S1212" s="2"/>
      <c r="T1212" s="2"/>
      <c r="U1212">
        <v>0</v>
      </c>
      <c r="V1212">
        <v>30</v>
      </c>
      <c r="W1212" s="4">
        <v>46072</v>
      </c>
      <c r="X1212" s="4">
        <v>46090</v>
      </c>
      <c r="Y1212" s="4">
        <v>46090</v>
      </c>
      <c r="Z1212" s="4">
        <v>46120</v>
      </c>
      <c r="AA1212" s="3" t="s">
        <v>1615</v>
      </c>
      <c r="AB1212" s="3" t="s">
        <v>1776</v>
      </c>
      <c r="AC1212" s="2"/>
      <c r="AD1212" s="2" t="s">
        <v>95</v>
      </c>
      <c r="AE1212" s="2" t="s">
        <v>74</v>
      </c>
      <c r="AF1212" s="2"/>
      <c r="AG1212" s="2"/>
      <c r="AH1212" s="2"/>
      <c r="AI1212" s="2"/>
      <c r="AJ1212" s="2" t="s">
        <v>50</v>
      </c>
      <c r="AK1212" s="2" t="s">
        <v>49</v>
      </c>
    </row>
    <row r="1213" spans="1:37" ht="72" x14ac:dyDescent="0.3">
      <c r="A1213" s="1">
        <v>1388</v>
      </c>
      <c r="F1213" s="2" t="s">
        <v>76</v>
      </c>
      <c r="G1213" s="2" t="s">
        <v>212</v>
      </c>
      <c r="H1213" s="2" t="s">
        <v>37</v>
      </c>
      <c r="I1213" s="2" t="s">
        <v>75</v>
      </c>
      <c r="J1213" s="2" t="s">
        <v>138</v>
      </c>
      <c r="K1213" s="2" t="s">
        <v>503</v>
      </c>
      <c r="L1213" s="2" t="s">
        <v>605</v>
      </c>
      <c r="M1213" s="2" t="s">
        <v>1616</v>
      </c>
      <c r="N1213" s="3" t="s">
        <v>1617</v>
      </c>
      <c r="O1213" s="2" t="s">
        <v>60</v>
      </c>
      <c r="P1213" s="2" t="s">
        <v>65</v>
      </c>
      <c r="Q1213" s="2"/>
      <c r="R1213" s="2"/>
      <c r="S1213" s="2"/>
      <c r="T1213" s="2"/>
      <c r="U1213">
        <v>0</v>
      </c>
      <c r="V1213">
        <v>30</v>
      </c>
      <c r="W1213" s="4">
        <v>46072</v>
      </c>
      <c r="X1213" s="4"/>
      <c r="Y1213" s="4">
        <v>46042</v>
      </c>
      <c r="Z1213" s="4">
        <v>46072</v>
      </c>
      <c r="AA1213" s="3"/>
      <c r="AB1213" s="3"/>
      <c r="AC1213" s="2"/>
      <c r="AD1213" s="2" t="s">
        <v>95</v>
      </c>
      <c r="AE1213" s="2" t="s">
        <v>95</v>
      </c>
      <c r="AF1213" s="2"/>
      <c r="AG1213" s="2"/>
      <c r="AH1213" s="2"/>
      <c r="AI1213" s="2"/>
      <c r="AJ1213" s="2" t="s">
        <v>50</v>
      </c>
      <c r="AK1213" s="2" t="s">
        <v>49</v>
      </c>
    </row>
    <row r="1214" spans="1:37" ht="43.2" x14ac:dyDescent="0.3">
      <c r="A1214" s="1">
        <v>1389</v>
      </c>
      <c r="B1214">
        <v>18541</v>
      </c>
      <c r="F1214" s="2" t="s">
        <v>76</v>
      </c>
      <c r="G1214" s="2" t="s">
        <v>72</v>
      </c>
      <c r="H1214" s="2" t="s">
        <v>37</v>
      </c>
      <c r="I1214" s="2" t="s">
        <v>75</v>
      </c>
      <c r="J1214" s="2" t="s">
        <v>138</v>
      </c>
      <c r="K1214" s="2" t="s">
        <v>503</v>
      </c>
      <c r="L1214" s="2" t="s">
        <v>484</v>
      </c>
      <c r="M1214" s="2" t="s">
        <v>510</v>
      </c>
      <c r="N1214" s="3" t="s">
        <v>1473</v>
      </c>
      <c r="O1214" s="2" t="s">
        <v>60</v>
      </c>
      <c r="P1214" s="2" t="s">
        <v>65</v>
      </c>
      <c r="Q1214" s="2"/>
      <c r="R1214" s="2"/>
      <c r="S1214" s="2"/>
      <c r="T1214" s="2"/>
      <c r="U1214">
        <v>0</v>
      </c>
      <c r="V1214">
        <v>30</v>
      </c>
      <c r="W1214" s="4">
        <v>46072</v>
      </c>
      <c r="X1214" s="4"/>
      <c r="Y1214" s="4">
        <v>46042</v>
      </c>
      <c r="Z1214" s="4">
        <v>46072</v>
      </c>
      <c r="AA1214" s="3"/>
      <c r="AB1214" s="3" t="s">
        <v>2574</v>
      </c>
      <c r="AC1214" s="2"/>
      <c r="AD1214" s="2" t="s">
        <v>95</v>
      </c>
      <c r="AE1214" s="2" t="s">
        <v>94</v>
      </c>
      <c r="AF1214" s="2"/>
      <c r="AG1214" s="2"/>
      <c r="AH1214" s="2"/>
      <c r="AI1214" s="2"/>
      <c r="AJ1214" s="2" t="s">
        <v>50</v>
      </c>
      <c r="AK1214" s="2" t="s">
        <v>49</v>
      </c>
    </row>
    <row r="1215" spans="1:37" ht="43.2" x14ac:dyDescent="0.3">
      <c r="A1215" s="1">
        <v>1390</v>
      </c>
      <c r="B1215">
        <v>18542</v>
      </c>
      <c r="F1215" s="2" t="s">
        <v>76</v>
      </c>
      <c r="G1215" s="2" t="s">
        <v>72</v>
      </c>
      <c r="H1215" s="2" t="s">
        <v>37</v>
      </c>
      <c r="I1215" s="2" t="s">
        <v>75</v>
      </c>
      <c r="J1215" s="2" t="s">
        <v>138</v>
      </c>
      <c r="K1215" s="2" t="s">
        <v>503</v>
      </c>
      <c r="L1215" s="2" t="s">
        <v>513</v>
      </c>
      <c r="M1215" s="2" t="s">
        <v>511</v>
      </c>
      <c r="N1215" s="3" t="s">
        <v>1473</v>
      </c>
      <c r="O1215" s="2" t="s">
        <v>60</v>
      </c>
      <c r="P1215" s="2" t="s">
        <v>65</v>
      </c>
      <c r="Q1215" s="2"/>
      <c r="R1215" s="2"/>
      <c r="S1215" s="2"/>
      <c r="T1215" s="2"/>
      <c r="U1215">
        <v>0</v>
      </c>
      <c r="V1215">
        <v>30</v>
      </c>
      <c r="W1215" s="4">
        <v>46072</v>
      </c>
      <c r="X1215" s="4"/>
      <c r="Y1215" s="4">
        <v>46042</v>
      </c>
      <c r="Z1215" s="4">
        <v>46072</v>
      </c>
      <c r="AA1215" s="3"/>
      <c r="AB1215" s="3" t="s">
        <v>2580</v>
      </c>
      <c r="AC1215" s="2"/>
      <c r="AD1215" s="2" t="s">
        <v>95</v>
      </c>
      <c r="AE1215" s="2" t="s">
        <v>94</v>
      </c>
      <c r="AF1215" s="2"/>
      <c r="AG1215" s="2"/>
      <c r="AH1215" s="2"/>
      <c r="AI1215" s="2"/>
      <c r="AJ1215" s="2" t="s">
        <v>50</v>
      </c>
      <c r="AK1215" s="2" t="s">
        <v>49</v>
      </c>
    </row>
    <row r="1216" spans="1:37" ht="57.6" x14ac:dyDescent="0.3">
      <c r="A1216" s="1">
        <v>1391</v>
      </c>
      <c r="B1216">
        <v>18532</v>
      </c>
      <c r="F1216" s="2" t="s">
        <v>76</v>
      </c>
      <c r="G1216" s="2" t="s">
        <v>78</v>
      </c>
      <c r="H1216" s="2" t="s">
        <v>37</v>
      </c>
      <c r="I1216" s="2" t="s">
        <v>75</v>
      </c>
      <c r="J1216" s="2" t="s">
        <v>138</v>
      </c>
      <c r="K1216" s="2" t="s">
        <v>503</v>
      </c>
      <c r="L1216" s="2" t="s">
        <v>499</v>
      </c>
      <c r="M1216" s="2" t="s">
        <v>1151</v>
      </c>
      <c r="N1216" s="3" t="s">
        <v>1618</v>
      </c>
      <c r="O1216" s="2" t="s">
        <v>60</v>
      </c>
      <c r="P1216" s="2" t="s">
        <v>65</v>
      </c>
      <c r="Q1216" s="2"/>
      <c r="R1216" s="2"/>
      <c r="S1216" s="2"/>
      <c r="T1216" s="2"/>
      <c r="U1216">
        <v>0</v>
      </c>
      <c r="V1216">
        <v>30</v>
      </c>
      <c r="W1216" s="4">
        <v>46072</v>
      </c>
      <c r="X1216" s="4">
        <v>46076</v>
      </c>
      <c r="Y1216" s="4">
        <v>46076</v>
      </c>
      <c r="Z1216" s="4">
        <v>46106</v>
      </c>
      <c r="AA1216" s="3"/>
      <c r="AB1216" s="3" t="s">
        <v>1526</v>
      </c>
      <c r="AC1216" s="2"/>
      <c r="AD1216" s="2" t="s">
        <v>95</v>
      </c>
      <c r="AE1216" s="2" t="s">
        <v>95</v>
      </c>
      <c r="AF1216" s="2"/>
      <c r="AG1216" s="2"/>
      <c r="AH1216" s="2"/>
      <c r="AI1216" s="2"/>
      <c r="AJ1216" s="2" t="s">
        <v>50</v>
      </c>
      <c r="AK1216" s="2" t="s">
        <v>49</v>
      </c>
    </row>
    <row r="1217" spans="1:37" ht="72" x14ac:dyDescent="0.3">
      <c r="A1217" s="1">
        <v>1392</v>
      </c>
      <c r="B1217">
        <v>18533</v>
      </c>
      <c r="F1217" s="2" t="s">
        <v>76</v>
      </c>
      <c r="G1217" s="2" t="s">
        <v>78</v>
      </c>
      <c r="H1217" s="2" t="s">
        <v>37</v>
      </c>
      <c r="I1217" s="2" t="s">
        <v>75</v>
      </c>
      <c r="J1217" s="2" t="s">
        <v>138</v>
      </c>
      <c r="K1217" s="2" t="s">
        <v>503</v>
      </c>
      <c r="L1217" s="2" t="s">
        <v>437</v>
      </c>
      <c r="M1217" s="2" t="s">
        <v>1155</v>
      </c>
      <c r="N1217" s="3" t="s">
        <v>1619</v>
      </c>
      <c r="O1217" s="2" t="s">
        <v>60</v>
      </c>
      <c r="P1217" s="2" t="s">
        <v>65</v>
      </c>
      <c r="Q1217" s="2"/>
      <c r="R1217" s="2"/>
      <c r="S1217" s="2"/>
      <c r="T1217" s="2"/>
      <c r="U1217">
        <v>0</v>
      </c>
      <c r="V1217">
        <v>30</v>
      </c>
      <c r="W1217" s="4">
        <v>46072</v>
      </c>
      <c r="X1217" s="4">
        <v>46100</v>
      </c>
      <c r="Y1217" s="4">
        <v>46100</v>
      </c>
      <c r="Z1217" s="4">
        <v>46130</v>
      </c>
      <c r="AA1217" s="3"/>
      <c r="AB1217" s="3" t="s">
        <v>1739</v>
      </c>
      <c r="AC1217" s="2"/>
      <c r="AD1217" s="2" t="s">
        <v>95</v>
      </c>
      <c r="AE1217" s="2" t="s">
        <v>74</v>
      </c>
      <c r="AF1217" s="2"/>
      <c r="AG1217" s="2"/>
      <c r="AH1217" s="2"/>
      <c r="AI1217" s="2"/>
      <c r="AJ1217" s="2" t="s">
        <v>50</v>
      </c>
      <c r="AK1217" s="2" t="s">
        <v>49</v>
      </c>
    </row>
    <row r="1218" spans="1:37" ht="28.8" x14ac:dyDescent="0.3">
      <c r="A1218" s="1">
        <v>1393</v>
      </c>
      <c r="B1218">
        <v>18514</v>
      </c>
      <c r="F1218" s="2" t="s">
        <v>47</v>
      </c>
      <c r="G1218" s="2" t="s">
        <v>78</v>
      </c>
      <c r="H1218" s="2" t="s">
        <v>37</v>
      </c>
      <c r="I1218" s="2" t="s">
        <v>75</v>
      </c>
      <c r="J1218" s="2" t="s">
        <v>364</v>
      </c>
      <c r="K1218" s="2" t="s">
        <v>514</v>
      </c>
      <c r="L1218" s="2" t="s">
        <v>143</v>
      </c>
      <c r="M1218" s="2" t="s">
        <v>515</v>
      </c>
      <c r="N1218" s="3" t="s">
        <v>1620</v>
      </c>
      <c r="O1218" s="2" t="s">
        <v>60</v>
      </c>
      <c r="P1218" s="2" t="s">
        <v>79</v>
      </c>
      <c r="Q1218" s="2"/>
      <c r="R1218" s="2"/>
      <c r="S1218" s="2"/>
      <c r="T1218" s="2"/>
      <c r="U1218">
        <v>0</v>
      </c>
      <c r="V1218">
        <v>360</v>
      </c>
      <c r="W1218" s="4">
        <v>46072</v>
      </c>
      <c r="X1218" s="4">
        <v>46076</v>
      </c>
      <c r="Y1218" s="4">
        <v>46076</v>
      </c>
      <c r="Z1218" s="4">
        <v>46436</v>
      </c>
      <c r="AA1218" s="3"/>
      <c r="AB1218" s="3" t="s">
        <v>1526</v>
      </c>
      <c r="AC1218" s="2"/>
      <c r="AD1218" s="2" t="s">
        <v>95</v>
      </c>
      <c r="AE1218" s="2" t="s">
        <v>95</v>
      </c>
      <c r="AF1218" s="2"/>
      <c r="AG1218" s="2"/>
      <c r="AH1218" s="2"/>
      <c r="AI1218" s="2"/>
      <c r="AJ1218" s="2" t="s">
        <v>50</v>
      </c>
      <c r="AK1218" s="2" t="s">
        <v>49</v>
      </c>
    </row>
    <row r="1219" spans="1:37" ht="28.8" x14ac:dyDescent="0.3">
      <c r="A1219" s="1">
        <v>1394</v>
      </c>
      <c r="B1219">
        <v>18516</v>
      </c>
      <c r="F1219" s="2" t="s">
        <v>47</v>
      </c>
      <c r="G1219" s="2" t="s">
        <v>78</v>
      </c>
      <c r="H1219" s="2" t="s">
        <v>37</v>
      </c>
      <c r="I1219" s="2" t="s">
        <v>75</v>
      </c>
      <c r="J1219" s="2" t="s">
        <v>364</v>
      </c>
      <c r="K1219" s="2" t="s">
        <v>514</v>
      </c>
      <c r="L1219" s="2" t="s">
        <v>83</v>
      </c>
      <c r="M1219" s="2" t="s">
        <v>518</v>
      </c>
      <c r="N1219" s="3" t="s">
        <v>1620</v>
      </c>
      <c r="O1219" s="2" t="s">
        <v>60</v>
      </c>
      <c r="P1219" s="2" t="s">
        <v>79</v>
      </c>
      <c r="Q1219" s="2"/>
      <c r="R1219" s="2"/>
      <c r="S1219" s="2"/>
      <c r="T1219" s="2"/>
      <c r="U1219">
        <v>0</v>
      </c>
      <c r="V1219">
        <v>360</v>
      </c>
      <c r="W1219" s="4">
        <v>46072</v>
      </c>
      <c r="X1219" s="4">
        <v>46076</v>
      </c>
      <c r="Y1219" s="4">
        <v>46076</v>
      </c>
      <c r="Z1219" s="4">
        <v>46436</v>
      </c>
      <c r="AA1219" s="3"/>
      <c r="AB1219" s="3" t="s">
        <v>1526</v>
      </c>
      <c r="AC1219" s="2"/>
      <c r="AD1219" s="2" t="s">
        <v>95</v>
      </c>
      <c r="AE1219" s="2" t="s">
        <v>95</v>
      </c>
      <c r="AF1219" s="2"/>
      <c r="AG1219" s="2"/>
      <c r="AH1219" s="2"/>
      <c r="AI1219" s="2"/>
      <c r="AJ1219" s="2" t="s">
        <v>50</v>
      </c>
      <c r="AK1219" s="2" t="s">
        <v>49</v>
      </c>
    </row>
    <row r="1220" spans="1:37" ht="28.8" x14ac:dyDescent="0.3">
      <c r="A1220" s="1">
        <v>1395</v>
      </c>
      <c r="B1220">
        <v>18529</v>
      </c>
      <c r="F1220" s="2" t="s">
        <v>47</v>
      </c>
      <c r="G1220" s="2" t="s">
        <v>78</v>
      </c>
      <c r="H1220" s="2" t="s">
        <v>37</v>
      </c>
      <c r="I1220" s="2" t="s">
        <v>75</v>
      </c>
      <c r="J1220" s="2" t="s">
        <v>364</v>
      </c>
      <c r="K1220" s="2" t="s">
        <v>514</v>
      </c>
      <c r="L1220" s="2" t="s">
        <v>149</v>
      </c>
      <c r="M1220" s="2" t="s">
        <v>519</v>
      </c>
      <c r="N1220" s="3" t="s">
        <v>1620</v>
      </c>
      <c r="O1220" s="2" t="s">
        <v>60</v>
      </c>
      <c r="P1220" s="2" t="s">
        <v>79</v>
      </c>
      <c r="Q1220" s="2"/>
      <c r="R1220" s="2"/>
      <c r="S1220" s="2"/>
      <c r="T1220" s="2"/>
      <c r="U1220">
        <v>0</v>
      </c>
      <c r="V1220">
        <v>360</v>
      </c>
      <c r="W1220" s="4">
        <v>46072</v>
      </c>
      <c r="X1220" s="4">
        <v>46076</v>
      </c>
      <c r="Y1220" s="4">
        <v>46076</v>
      </c>
      <c r="Z1220" s="4">
        <v>46436</v>
      </c>
      <c r="AA1220" s="3"/>
      <c r="AB1220" s="3" t="s">
        <v>1526</v>
      </c>
      <c r="AC1220" s="2"/>
      <c r="AD1220" s="2" t="s">
        <v>95</v>
      </c>
      <c r="AE1220" s="2" t="s">
        <v>95</v>
      </c>
      <c r="AF1220" s="2"/>
      <c r="AG1220" s="2"/>
      <c r="AH1220" s="2"/>
      <c r="AI1220" s="2"/>
      <c r="AJ1220" s="2" t="s">
        <v>50</v>
      </c>
      <c r="AK1220" s="2" t="s">
        <v>49</v>
      </c>
    </row>
    <row r="1221" spans="1:37" ht="28.8" x14ac:dyDescent="0.3">
      <c r="A1221" s="1">
        <v>1396</v>
      </c>
      <c r="B1221">
        <v>18517</v>
      </c>
      <c r="F1221" s="2" t="s">
        <v>47</v>
      </c>
      <c r="G1221" s="2" t="s">
        <v>72</v>
      </c>
      <c r="H1221" s="2" t="s">
        <v>37</v>
      </c>
      <c r="I1221" s="2" t="s">
        <v>75</v>
      </c>
      <c r="J1221" s="2" t="s">
        <v>364</v>
      </c>
      <c r="K1221" s="2" t="s">
        <v>514</v>
      </c>
      <c r="L1221" s="2" t="s">
        <v>67</v>
      </c>
      <c r="M1221" s="2" t="s">
        <v>517</v>
      </c>
      <c r="N1221" s="3" t="s">
        <v>1621</v>
      </c>
      <c r="O1221" s="2" t="s">
        <v>60</v>
      </c>
      <c r="P1221" s="2" t="s">
        <v>79</v>
      </c>
      <c r="Q1221" s="2"/>
      <c r="R1221" s="2"/>
      <c r="S1221" s="2"/>
      <c r="T1221" s="2"/>
      <c r="U1221">
        <v>0</v>
      </c>
      <c r="V1221">
        <v>360</v>
      </c>
      <c r="W1221" s="4">
        <v>46072</v>
      </c>
      <c r="X1221" s="4"/>
      <c r="Y1221" s="4">
        <v>46042</v>
      </c>
      <c r="Z1221" s="4">
        <v>46402</v>
      </c>
      <c r="AA1221" s="3"/>
      <c r="AB1221" s="3" t="s">
        <v>2580</v>
      </c>
      <c r="AC1221" s="2"/>
      <c r="AD1221" s="2" t="s">
        <v>95</v>
      </c>
      <c r="AE1221" s="2" t="s">
        <v>94</v>
      </c>
      <c r="AF1221" s="2"/>
      <c r="AG1221" s="2"/>
      <c r="AH1221" s="2"/>
      <c r="AI1221" s="2"/>
      <c r="AJ1221" s="2" t="s">
        <v>50</v>
      </c>
      <c r="AK1221" s="2" t="s">
        <v>49</v>
      </c>
    </row>
    <row r="1222" spans="1:37" ht="28.8" x14ac:dyDescent="0.3">
      <c r="A1222" s="1">
        <v>1397</v>
      </c>
      <c r="B1222">
        <v>18518</v>
      </c>
      <c r="F1222" s="2" t="s">
        <v>47</v>
      </c>
      <c r="G1222" s="2" t="s">
        <v>72</v>
      </c>
      <c r="H1222" s="2" t="s">
        <v>37</v>
      </c>
      <c r="I1222" s="2" t="s">
        <v>75</v>
      </c>
      <c r="J1222" s="2" t="s">
        <v>364</v>
      </c>
      <c r="K1222" s="2" t="s">
        <v>514</v>
      </c>
      <c r="L1222" s="2" t="s">
        <v>170</v>
      </c>
      <c r="M1222" s="2" t="s">
        <v>520</v>
      </c>
      <c r="N1222" s="3" t="s">
        <v>1621</v>
      </c>
      <c r="O1222" s="2" t="s">
        <v>60</v>
      </c>
      <c r="P1222" s="2" t="s">
        <v>79</v>
      </c>
      <c r="Q1222" s="2"/>
      <c r="R1222" s="2"/>
      <c r="S1222" s="2"/>
      <c r="T1222" s="2"/>
      <c r="U1222">
        <v>0</v>
      </c>
      <c r="V1222">
        <v>360</v>
      </c>
      <c r="W1222" s="4">
        <v>46072</v>
      </c>
      <c r="X1222" s="4"/>
      <c r="Y1222" s="4">
        <v>46042</v>
      </c>
      <c r="Z1222" s="4">
        <v>46402</v>
      </c>
      <c r="AA1222" s="3"/>
      <c r="AB1222" s="3" t="s">
        <v>2580</v>
      </c>
      <c r="AC1222" s="2"/>
      <c r="AD1222" s="2" t="s">
        <v>95</v>
      </c>
      <c r="AE1222" s="2" t="s">
        <v>94</v>
      </c>
      <c r="AF1222" s="2"/>
      <c r="AG1222" s="2"/>
      <c r="AH1222" s="2"/>
      <c r="AI1222" s="2"/>
      <c r="AJ1222" s="2" t="s">
        <v>50</v>
      </c>
      <c r="AK1222" s="2" t="s">
        <v>49</v>
      </c>
    </row>
    <row r="1223" spans="1:37" ht="28.8" x14ac:dyDescent="0.3">
      <c r="A1223" s="1">
        <v>1398</v>
      </c>
      <c r="B1223">
        <v>18519</v>
      </c>
      <c r="F1223" s="2" t="s">
        <v>47</v>
      </c>
      <c r="G1223" s="2" t="s">
        <v>78</v>
      </c>
      <c r="H1223" s="2" t="s">
        <v>37</v>
      </c>
      <c r="I1223" s="2" t="s">
        <v>75</v>
      </c>
      <c r="J1223" s="2" t="s">
        <v>364</v>
      </c>
      <c r="K1223" s="2" t="s">
        <v>514</v>
      </c>
      <c r="L1223" s="2" t="s">
        <v>521</v>
      </c>
      <c r="M1223" s="2" t="s">
        <v>522</v>
      </c>
      <c r="N1223" s="3" t="s">
        <v>1622</v>
      </c>
      <c r="O1223" s="2" t="s">
        <v>60</v>
      </c>
      <c r="P1223" s="2" t="s">
        <v>79</v>
      </c>
      <c r="Q1223" s="2"/>
      <c r="R1223" s="2"/>
      <c r="S1223" s="2"/>
      <c r="T1223" s="2"/>
      <c r="U1223">
        <v>0</v>
      </c>
      <c r="V1223">
        <v>360</v>
      </c>
      <c r="W1223" s="4">
        <v>46072</v>
      </c>
      <c r="X1223" s="4">
        <v>46106</v>
      </c>
      <c r="Y1223" s="4">
        <v>46106</v>
      </c>
      <c r="Z1223" s="4">
        <v>46466</v>
      </c>
      <c r="AA1223" s="3"/>
      <c r="AB1223" s="3" t="s">
        <v>1777</v>
      </c>
      <c r="AC1223" s="2"/>
      <c r="AD1223" s="2" t="s">
        <v>95</v>
      </c>
      <c r="AE1223" s="2" t="s">
        <v>74</v>
      </c>
      <c r="AF1223" s="2"/>
      <c r="AG1223" s="2"/>
      <c r="AH1223" s="2"/>
      <c r="AI1223" s="2"/>
      <c r="AJ1223" s="2" t="s">
        <v>50</v>
      </c>
      <c r="AK1223" s="2" t="s">
        <v>49</v>
      </c>
    </row>
    <row r="1224" spans="1:37" ht="28.8" x14ac:dyDescent="0.3">
      <c r="A1224" s="1">
        <v>1399</v>
      </c>
      <c r="B1224">
        <v>18520</v>
      </c>
      <c r="F1224" s="2" t="s">
        <v>47</v>
      </c>
      <c r="G1224" s="2" t="s">
        <v>78</v>
      </c>
      <c r="H1224" s="2" t="s">
        <v>37</v>
      </c>
      <c r="I1224" s="2" t="s">
        <v>75</v>
      </c>
      <c r="J1224" s="2" t="s">
        <v>364</v>
      </c>
      <c r="K1224" s="2" t="s">
        <v>514</v>
      </c>
      <c r="L1224" s="2" t="s">
        <v>513</v>
      </c>
      <c r="M1224" s="2" t="s">
        <v>1366</v>
      </c>
      <c r="N1224" s="3" t="s">
        <v>1623</v>
      </c>
      <c r="O1224" s="2" t="s">
        <v>60</v>
      </c>
      <c r="P1224" s="2" t="s">
        <v>79</v>
      </c>
      <c r="Q1224" s="2"/>
      <c r="R1224" s="2"/>
      <c r="S1224" s="2"/>
      <c r="T1224" s="2"/>
      <c r="U1224">
        <v>0</v>
      </c>
      <c r="V1224">
        <v>360</v>
      </c>
      <c r="W1224" s="4">
        <v>46072</v>
      </c>
      <c r="X1224" s="4">
        <v>46106</v>
      </c>
      <c r="Y1224" s="4">
        <v>46106</v>
      </c>
      <c r="Z1224" s="4">
        <v>46466</v>
      </c>
      <c r="AA1224" s="3"/>
      <c r="AB1224" s="3" t="s">
        <v>1757</v>
      </c>
      <c r="AC1224" s="2"/>
      <c r="AD1224" s="2" t="s">
        <v>95</v>
      </c>
      <c r="AE1224" s="2" t="s">
        <v>74</v>
      </c>
      <c r="AF1224" s="2"/>
      <c r="AG1224" s="2"/>
      <c r="AH1224" s="2"/>
      <c r="AI1224" s="2"/>
      <c r="AJ1224" s="2" t="s">
        <v>50</v>
      </c>
      <c r="AK1224" s="2" t="s">
        <v>49</v>
      </c>
    </row>
    <row r="1225" spans="1:37" ht="28.8" x14ac:dyDescent="0.3">
      <c r="A1225" s="1">
        <v>1400</v>
      </c>
      <c r="B1225">
        <v>18521</v>
      </c>
      <c r="F1225" s="2" t="s">
        <v>47</v>
      </c>
      <c r="G1225" s="2" t="s">
        <v>78</v>
      </c>
      <c r="H1225" s="2" t="s">
        <v>37</v>
      </c>
      <c r="I1225" s="2" t="s">
        <v>75</v>
      </c>
      <c r="J1225" s="2" t="s">
        <v>364</v>
      </c>
      <c r="K1225" s="2" t="s">
        <v>514</v>
      </c>
      <c r="L1225" s="2" t="s">
        <v>484</v>
      </c>
      <c r="M1225" s="2" t="s">
        <v>523</v>
      </c>
      <c r="N1225" s="3" t="s">
        <v>1624</v>
      </c>
      <c r="O1225" s="2" t="s">
        <v>60</v>
      </c>
      <c r="P1225" s="2" t="s">
        <v>79</v>
      </c>
      <c r="Q1225" s="2"/>
      <c r="R1225" s="2"/>
      <c r="S1225" s="2"/>
      <c r="T1225" s="2"/>
      <c r="U1225">
        <v>0</v>
      </c>
      <c r="V1225">
        <v>360</v>
      </c>
      <c r="W1225" s="4">
        <v>46072</v>
      </c>
      <c r="X1225" s="4">
        <v>46106</v>
      </c>
      <c r="Y1225" s="4">
        <v>46106</v>
      </c>
      <c r="Z1225" s="4">
        <v>46466</v>
      </c>
      <c r="AA1225" s="3"/>
      <c r="AB1225" s="3" t="s">
        <v>1757</v>
      </c>
      <c r="AC1225" s="2"/>
      <c r="AD1225" s="2" t="s">
        <v>95</v>
      </c>
      <c r="AE1225" s="2" t="s">
        <v>74</v>
      </c>
      <c r="AF1225" s="2"/>
      <c r="AG1225" s="2"/>
      <c r="AH1225" s="2"/>
      <c r="AI1225" s="2"/>
      <c r="AJ1225" s="2" t="s">
        <v>50</v>
      </c>
      <c r="AK1225" s="2" t="s">
        <v>49</v>
      </c>
    </row>
    <row r="1226" spans="1:37" ht="28.8" x14ac:dyDescent="0.3">
      <c r="A1226" s="1">
        <v>1401</v>
      </c>
      <c r="B1226">
        <v>18522</v>
      </c>
      <c r="F1226" s="2" t="s">
        <v>47</v>
      </c>
      <c r="G1226" s="2" t="s">
        <v>78</v>
      </c>
      <c r="H1226" s="2" t="s">
        <v>37</v>
      </c>
      <c r="I1226" s="2" t="s">
        <v>75</v>
      </c>
      <c r="J1226" s="2" t="s">
        <v>364</v>
      </c>
      <c r="K1226" s="2" t="s">
        <v>514</v>
      </c>
      <c r="L1226" s="2" t="s">
        <v>499</v>
      </c>
      <c r="M1226" s="2" t="s">
        <v>524</v>
      </c>
      <c r="N1226" s="3" t="s">
        <v>1625</v>
      </c>
      <c r="O1226" s="2" t="s">
        <v>60</v>
      </c>
      <c r="P1226" s="2" t="s">
        <v>79</v>
      </c>
      <c r="Q1226" s="2"/>
      <c r="R1226" s="2"/>
      <c r="S1226" s="2"/>
      <c r="T1226" s="2"/>
      <c r="U1226">
        <v>0</v>
      </c>
      <c r="V1226">
        <v>360</v>
      </c>
      <c r="W1226" s="4">
        <v>46072</v>
      </c>
      <c r="X1226" s="4">
        <v>46106</v>
      </c>
      <c r="Y1226" s="4">
        <v>46106</v>
      </c>
      <c r="Z1226" s="4">
        <v>46466</v>
      </c>
      <c r="AA1226" s="3"/>
      <c r="AB1226" s="3" t="s">
        <v>1777</v>
      </c>
      <c r="AC1226" s="2"/>
      <c r="AD1226" s="2" t="s">
        <v>95</v>
      </c>
      <c r="AE1226" s="2" t="s">
        <v>74</v>
      </c>
      <c r="AF1226" s="2"/>
      <c r="AG1226" s="2"/>
      <c r="AH1226" s="2"/>
      <c r="AI1226" s="2"/>
      <c r="AJ1226" s="2" t="s">
        <v>50</v>
      </c>
      <c r="AK1226" s="2" t="s">
        <v>49</v>
      </c>
    </row>
    <row r="1227" spans="1:37" ht="28.8" x14ac:dyDescent="0.3">
      <c r="A1227" s="1">
        <v>1402</v>
      </c>
      <c r="B1227">
        <v>18523</v>
      </c>
      <c r="F1227" s="2" t="s">
        <v>47</v>
      </c>
      <c r="G1227" s="2" t="s">
        <v>78</v>
      </c>
      <c r="H1227" s="2" t="s">
        <v>37</v>
      </c>
      <c r="I1227" s="2" t="s">
        <v>75</v>
      </c>
      <c r="J1227" s="2" t="s">
        <v>364</v>
      </c>
      <c r="K1227" s="2" t="s">
        <v>514</v>
      </c>
      <c r="L1227" s="2" t="s">
        <v>1368</v>
      </c>
      <c r="M1227" s="2" t="s">
        <v>525</v>
      </c>
      <c r="N1227" s="3" t="s">
        <v>1625</v>
      </c>
      <c r="O1227" s="2" t="s">
        <v>60</v>
      </c>
      <c r="P1227" s="2" t="s">
        <v>79</v>
      </c>
      <c r="Q1227" s="2"/>
      <c r="R1227" s="2"/>
      <c r="S1227" s="2"/>
      <c r="T1227" s="2"/>
      <c r="U1227">
        <v>0</v>
      </c>
      <c r="V1227">
        <v>360</v>
      </c>
      <c r="W1227" s="4">
        <v>46072</v>
      </c>
      <c r="X1227" s="4">
        <v>46101</v>
      </c>
      <c r="Y1227" s="4">
        <v>46101</v>
      </c>
      <c r="Z1227" s="4">
        <v>46461</v>
      </c>
      <c r="AA1227" s="3"/>
      <c r="AB1227" s="3" t="s">
        <v>1777</v>
      </c>
      <c r="AC1227" s="2"/>
      <c r="AD1227" s="2" t="s">
        <v>95</v>
      </c>
      <c r="AE1227" s="2" t="s">
        <v>74</v>
      </c>
      <c r="AF1227" s="2"/>
      <c r="AG1227" s="2"/>
      <c r="AH1227" s="2"/>
      <c r="AI1227" s="2"/>
      <c r="AJ1227" s="2" t="s">
        <v>50</v>
      </c>
      <c r="AK1227" s="2" t="s">
        <v>49</v>
      </c>
    </row>
    <row r="1228" spans="1:37" ht="28.8" x14ac:dyDescent="0.3">
      <c r="A1228" s="1">
        <v>1403</v>
      </c>
      <c r="B1228">
        <v>18524</v>
      </c>
      <c r="F1228" s="2" t="s">
        <v>47</v>
      </c>
      <c r="G1228" s="2" t="s">
        <v>78</v>
      </c>
      <c r="H1228" s="2" t="s">
        <v>37</v>
      </c>
      <c r="I1228" s="2" t="s">
        <v>75</v>
      </c>
      <c r="J1228" s="2" t="s">
        <v>364</v>
      </c>
      <c r="K1228" s="2" t="s">
        <v>514</v>
      </c>
      <c r="L1228" s="2" t="s">
        <v>1626</v>
      </c>
      <c r="M1228" s="2" t="s">
        <v>1627</v>
      </c>
      <c r="N1228" s="3" t="s">
        <v>1625</v>
      </c>
      <c r="O1228" s="2" t="s">
        <v>60</v>
      </c>
      <c r="P1228" s="2" t="s">
        <v>79</v>
      </c>
      <c r="Q1228" s="2"/>
      <c r="R1228" s="2"/>
      <c r="S1228" s="2"/>
      <c r="T1228" s="2"/>
      <c r="U1228">
        <v>0</v>
      </c>
      <c r="V1228">
        <v>360</v>
      </c>
      <c r="W1228" s="4">
        <v>46072</v>
      </c>
      <c r="X1228" s="4">
        <v>46101</v>
      </c>
      <c r="Y1228" s="4">
        <v>46101</v>
      </c>
      <c r="Z1228" s="4">
        <v>46461</v>
      </c>
      <c r="AA1228" s="3"/>
      <c r="AB1228" s="3" t="s">
        <v>1757</v>
      </c>
      <c r="AC1228" s="2"/>
      <c r="AD1228" s="2" t="s">
        <v>95</v>
      </c>
      <c r="AE1228" s="2" t="s">
        <v>74</v>
      </c>
      <c r="AF1228" s="2"/>
      <c r="AG1228" s="2"/>
      <c r="AH1228" s="2"/>
      <c r="AI1228" s="2"/>
      <c r="AJ1228" s="2" t="s">
        <v>50</v>
      </c>
      <c r="AK1228" s="2" t="s">
        <v>49</v>
      </c>
    </row>
    <row r="1229" spans="1:37" ht="72" x14ac:dyDescent="0.3">
      <c r="A1229" s="1">
        <v>1404</v>
      </c>
      <c r="B1229">
        <v>18528</v>
      </c>
      <c r="F1229" s="2" t="s">
        <v>76</v>
      </c>
      <c r="G1229" s="2" t="s">
        <v>78</v>
      </c>
      <c r="H1229" s="2" t="s">
        <v>37</v>
      </c>
      <c r="I1229" s="2" t="s">
        <v>75</v>
      </c>
      <c r="J1229" s="2" t="s">
        <v>138</v>
      </c>
      <c r="K1229" s="2" t="s">
        <v>514</v>
      </c>
      <c r="L1229" s="2" t="s">
        <v>1071</v>
      </c>
      <c r="M1229" s="2" t="s">
        <v>1170</v>
      </c>
      <c r="N1229" s="3" t="s">
        <v>1628</v>
      </c>
      <c r="O1229" s="2" t="s">
        <v>60</v>
      </c>
      <c r="P1229" s="2" t="s">
        <v>65</v>
      </c>
      <c r="Q1229" s="2"/>
      <c r="R1229" s="2"/>
      <c r="S1229" s="2"/>
      <c r="T1229" s="2"/>
      <c r="U1229">
        <v>0</v>
      </c>
      <c r="V1229">
        <v>30</v>
      </c>
      <c r="W1229" s="4">
        <v>46072</v>
      </c>
      <c r="X1229" s="4">
        <v>46076</v>
      </c>
      <c r="Y1229" s="4">
        <v>46076</v>
      </c>
      <c r="Z1229" s="4">
        <v>46106</v>
      </c>
      <c r="AA1229" s="3" t="s">
        <v>1629</v>
      </c>
      <c r="AB1229" s="3" t="s">
        <v>1526</v>
      </c>
      <c r="AC1229" s="2"/>
      <c r="AD1229" s="2" t="s">
        <v>95</v>
      </c>
      <c r="AE1229" s="2" t="s">
        <v>95</v>
      </c>
      <c r="AF1229" s="2"/>
      <c r="AG1229" s="2"/>
      <c r="AH1229" s="2"/>
      <c r="AI1229" s="2"/>
      <c r="AJ1229" s="2" t="s">
        <v>50</v>
      </c>
      <c r="AK1229" s="2" t="s">
        <v>49</v>
      </c>
    </row>
    <row r="1230" spans="1:37" ht="86.4" x14ac:dyDescent="0.3">
      <c r="A1230" s="1">
        <v>1405</v>
      </c>
      <c r="B1230">
        <v>18526</v>
      </c>
      <c r="F1230" s="2" t="s">
        <v>76</v>
      </c>
      <c r="G1230" s="2" t="s">
        <v>72</v>
      </c>
      <c r="H1230" s="2" t="s">
        <v>37</v>
      </c>
      <c r="I1230" s="2" t="s">
        <v>75</v>
      </c>
      <c r="J1230" s="2" t="s">
        <v>138</v>
      </c>
      <c r="K1230" s="2" t="s">
        <v>514</v>
      </c>
      <c r="L1230" s="2" t="s">
        <v>588</v>
      </c>
      <c r="M1230" s="2" t="s">
        <v>595</v>
      </c>
      <c r="N1230" s="3" t="s">
        <v>1630</v>
      </c>
      <c r="O1230" s="2" t="s">
        <v>60</v>
      </c>
      <c r="P1230" s="2" t="s">
        <v>65</v>
      </c>
      <c r="Q1230" s="2"/>
      <c r="R1230" s="2"/>
      <c r="S1230" s="2"/>
      <c r="T1230" s="2"/>
      <c r="U1230">
        <v>0</v>
      </c>
      <c r="V1230">
        <v>30</v>
      </c>
      <c r="W1230" s="4">
        <v>46072</v>
      </c>
      <c r="X1230" s="4"/>
      <c r="Y1230" s="4">
        <v>46042</v>
      </c>
      <c r="Z1230" s="4">
        <v>46072</v>
      </c>
      <c r="AA1230" s="3"/>
      <c r="AB1230" s="3" t="s">
        <v>2580</v>
      </c>
      <c r="AC1230" s="2"/>
      <c r="AD1230" s="2" t="s">
        <v>95</v>
      </c>
      <c r="AE1230" s="2" t="s">
        <v>94</v>
      </c>
      <c r="AF1230" s="2"/>
      <c r="AG1230" s="2"/>
      <c r="AH1230" s="2"/>
      <c r="AI1230" s="2"/>
      <c r="AJ1230" s="2" t="s">
        <v>50</v>
      </c>
      <c r="AK1230" s="2" t="s">
        <v>49</v>
      </c>
    </row>
    <row r="1231" spans="1:37" ht="57.6" x14ac:dyDescent="0.3">
      <c r="A1231" s="1">
        <v>1407</v>
      </c>
      <c r="B1231">
        <v>18525</v>
      </c>
      <c r="F1231" s="2" t="s">
        <v>76</v>
      </c>
      <c r="G1231" s="2" t="s">
        <v>78</v>
      </c>
      <c r="H1231" s="2" t="s">
        <v>37</v>
      </c>
      <c r="I1231" s="2" t="s">
        <v>75</v>
      </c>
      <c r="J1231" s="2" t="s">
        <v>138</v>
      </c>
      <c r="K1231" s="2" t="s">
        <v>514</v>
      </c>
      <c r="L1231" s="2" t="s">
        <v>499</v>
      </c>
      <c r="M1231" s="2" t="s">
        <v>524</v>
      </c>
      <c r="N1231" s="3" t="s">
        <v>1631</v>
      </c>
      <c r="O1231" s="2" t="s">
        <v>60</v>
      </c>
      <c r="P1231" s="2" t="s">
        <v>65</v>
      </c>
      <c r="Q1231" s="2"/>
      <c r="R1231" s="2"/>
      <c r="S1231" s="2"/>
      <c r="T1231" s="2"/>
      <c r="U1231">
        <v>0</v>
      </c>
      <c r="V1231">
        <v>30</v>
      </c>
      <c r="W1231" s="4">
        <v>46072</v>
      </c>
      <c r="X1231" s="4">
        <v>46090</v>
      </c>
      <c r="Y1231" s="4">
        <v>46090</v>
      </c>
      <c r="Z1231" s="4">
        <v>46120</v>
      </c>
      <c r="AA1231" s="3"/>
      <c r="AB1231" s="3" t="s">
        <v>1776</v>
      </c>
      <c r="AC1231" s="2"/>
      <c r="AD1231" s="2" t="s">
        <v>95</v>
      </c>
      <c r="AE1231" s="2" t="s">
        <v>74</v>
      </c>
      <c r="AF1231" s="2"/>
      <c r="AG1231" s="2"/>
      <c r="AH1231" s="2"/>
      <c r="AI1231" s="2"/>
      <c r="AJ1231" s="2" t="s">
        <v>50</v>
      </c>
      <c r="AK1231" s="2" t="s">
        <v>49</v>
      </c>
    </row>
    <row r="1232" spans="1:37" ht="72" x14ac:dyDescent="0.3">
      <c r="A1232" s="1">
        <v>1408</v>
      </c>
      <c r="B1232">
        <v>18527</v>
      </c>
      <c r="F1232" s="2" t="s">
        <v>76</v>
      </c>
      <c r="G1232" s="2" t="s">
        <v>78</v>
      </c>
      <c r="H1232" s="2" t="s">
        <v>37</v>
      </c>
      <c r="I1232" s="2" t="s">
        <v>75</v>
      </c>
      <c r="J1232" s="2" t="s">
        <v>138</v>
      </c>
      <c r="K1232" s="2" t="s">
        <v>514</v>
      </c>
      <c r="L1232" s="2" t="s">
        <v>1094</v>
      </c>
      <c r="M1232" s="2" t="s">
        <v>1178</v>
      </c>
      <c r="N1232" s="3" t="s">
        <v>1632</v>
      </c>
      <c r="O1232" s="2" t="s">
        <v>60</v>
      </c>
      <c r="P1232" s="2" t="s">
        <v>65</v>
      </c>
      <c r="Q1232" s="2"/>
      <c r="R1232" s="2"/>
      <c r="S1232" s="2"/>
      <c r="T1232" s="2"/>
      <c r="U1232">
        <v>0</v>
      </c>
      <c r="V1232">
        <v>30</v>
      </c>
      <c r="W1232" s="4">
        <v>46072</v>
      </c>
      <c r="X1232" s="4">
        <v>46090</v>
      </c>
      <c r="Y1232" s="4">
        <v>46090</v>
      </c>
      <c r="Z1232" s="4">
        <v>46120</v>
      </c>
      <c r="AA1232" s="3"/>
      <c r="AB1232" s="3" t="s">
        <v>1776</v>
      </c>
      <c r="AC1232" s="2"/>
      <c r="AD1232" s="2" t="s">
        <v>95</v>
      </c>
      <c r="AE1232" s="2" t="s">
        <v>74</v>
      </c>
      <c r="AF1232" s="2"/>
      <c r="AG1232" s="2"/>
      <c r="AH1232" s="2"/>
      <c r="AI1232" s="2"/>
      <c r="AJ1232" s="2" t="s">
        <v>50</v>
      </c>
      <c r="AK1232" s="2" t="s">
        <v>49</v>
      </c>
    </row>
    <row r="1233" spans="1:37" ht="72" x14ac:dyDescent="0.3">
      <c r="A1233" s="1">
        <v>1409</v>
      </c>
      <c r="B1233">
        <v>18507</v>
      </c>
      <c r="F1233" s="2" t="s">
        <v>76</v>
      </c>
      <c r="G1233" s="2" t="s">
        <v>72</v>
      </c>
      <c r="H1233" s="2" t="s">
        <v>37</v>
      </c>
      <c r="I1233" s="2" t="s">
        <v>75</v>
      </c>
      <c r="J1233" s="2" t="s">
        <v>138</v>
      </c>
      <c r="K1233" s="2" t="s">
        <v>526</v>
      </c>
      <c r="L1233" s="2" t="s">
        <v>143</v>
      </c>
      <c r="M1233" s="2" t="s">
        <v>537</v>
      </c>
      <c r="N1233" s="3" t="s">
        <v>1633</v>
      </c>
      <c r="O1233" s="2" t="s">
        <v>60</v>
      </c>
      <c r="P1233" s="2" t="s">
        <v>65</v>
      </c>
      <c r="Q1233" s="2"/>
      <c r="R1233" s="2"/>
      <c r="S1233" s="2"/>
      <c r="T1233" s="2"/>
      <c r="U1233">
        <v>0</v>
      </c>
      <c r="V1233">
        <v>30</v>
      </c>
      <c r="W1233" s="4">
        <v>46074</v>
      </c>
      <c r="X1233" s="4"/>
      <c r="Y1233" s="4">
        <v>46044</v>
      </c>
      <c r="Z1233" s="4">
        <v>46074</v>
      </c>
      <c r="AA1233" s="3" t="s">
        <v>1634</v>
      </c>
      <c r="AB1233" s="3" t="s">
        <v>2575</v>
      </c>
      <c r="AC1233" s="2"/>
      <c r="AD1233" s="2" t="s">
        <v>95</v>
      </c>
      <c r="AE1233" s="2" t="s">
        <v>94</v>
      </c>
      <c r="AF1233" s="2"/>
      <c r="AG1233" s="2"/>
      <c r="AH1233" s="2"/>
      <c r="AI1233" s="2"/>
      <c r="AJ1233" s="2" t="s">
        <v>50</v>
      </c>
      <c r="AK1233" s="2" t="s">
        <v>49</v>
      </c>
    </row>
    <row r="1234" spans="1:37" ht="57.6" x14ac:dyDescent="0.3">
      <c r="A1234" s="1">
        <v>1410</v>
      </c>
      <c r="B1234">
        <v>18508</v>
      </c>
      <c r="F1234" s="2" t="s">
        <v>76</v>
      </c>
      <c r="G1234" s="2" t="s">
        <v>72</v>
      </c>
      <c r="H1234" s="2" t="s">
        <v>37</v>
      </c>
      <c r="I1234" s="2" t="s">
        <v>75</v>
      </c>
      <c r="J1234" s="2" t="s">
        <v>138</v>
      </c>
      <c r="K1234" s="2" t="s">
        <v>526</v>
      </c>
      <c r="L1234" s="2" t="s">
        <v>83</v>
      </c>
      <c r="M1234" s="2" t="s">
        <v>528</v>
      </c>
      <c r="N1234" s="3" t="s">
        <v>1635</v>
      </c>
      <c r="O1234" s="2" t="s">
        <v>60</v>
      </c>
      <c r="P1234" s="2" t="s">
        <v>65</v>
      </c>
      <c r="Q1234" s="2"/>
      <c r="R1234" s="2"/>
      <c r="S1234" s="2"/>
      <c r="T1234" s="2"/>
      <c r="U1234">
        <v>0</v>
      </c>
      <c r="V1234">
        <v>30</v>
      </c>
      <c r="W1234" s="4">
        <v>46074</v>
      </c>
      <c r="X1234" s="4"/>
      <c r="Y1234" s="4">
        <v>46044</v>
      </c>
      <c r="Z1234" s="4">
        <v>46074</v>
      </c>
      <c r="AA1234" s="3"/>
      <c r="AB1234" s="3" t="s">
        <v>2581</v>
      </c>
      <c r="AC1234" s="2"/>
      <c r="AD1234" s="2" t="s">
        <v>95</v>
      </c>
      <c r="AE1234" s="2" t="s">
        <v>94</v>
      </c>
      <c r="AF1234" s="2"/>
      <c r="AG1234" s="2"/>
      <c r="AH1234" s="2"/>
      <c r="AI1234" s="2"/>
      <c r="AJ1234" s="2" t="s">
        <v>50</v>
      </c>
      <c r="AK1234" s="2" t="s">
        <v>49</v>
      </c>
    </row>
    <row r="1235" spans="1:37" ht="57.6" x14ac:dyDescent="0.3">
      <c r="A1235" s="1">
        <v>1411</v>
      </c>
      <c r="B1235">
        <v>18509</v>
      </c>
      <c r="F1235" s="2" t="s">
        <v>76</v>
      </c>
      <c r="G1235" s="2" t="s">
        <v>72</v>
      </c>
      <c r="H1235" s="2" t="s">
        <v>37</v>
      </c>
      <c r="I1235" s="2" t="s">
        <v>75</v>
      </c>
      <c r="J1235" s="2" t="s">
        <v>138</v>
      </c>
      <c r="K1235" s="2" t="s">
        <v>526</v>
      </c>
      <c r="L1235" s="2" t="s">
        <v>149</v>
      </c>
      <c r="M1235" s="2" t="s">
        <v>529</v>
      </c>
      <c r="N1235" s="3" t="s">
        <v>1635</v>
      </c>
      <c r="O1235" s="2" t="s">
        <v>60</v>
      </c>
      <c r="P1235" s="2" t="s">
        <v>65</v>
      </c>
      <c r="Q1235" s="2"/>
      <c r="R1235" s="2"/>
      <c r="S1235" s="2"/>
      <c r="T1235" s="2"/>
      <c r="U1235">
        <v>0</v>
      </c>
      <c r="V1235">
        <v>30</v>
      </c>
      <c r="W1235" s="4">
        <v>46074</v>
      </c>
      <c r="X1235" s="4"/>
      <c r="Y1235" s="4">
        <v>46044</v>
      </c>
      <c r="Z1235" s="4">
        <v>46074</v>
      </c>
      <c r="AA1235" s="3"/>
      <c r="AB1235" s="3" t="s">
        <v>2581</v>
      </c>
      <c r="AC1235" s="2"/>
      <c r="AD1235" s="2" t="s">
        <v>95</v>
      </c>
      <c r="AE1235" s="2" t="s">
        <v>94</v>
      </c>
      <c r="AF1235" s="2"/>
      <c r="AG1235" s="2"/>
      <c r="AH1235" s="2"/>
      <c r="AI1235" s="2"/>
      <c r="AJ1235" s="2" t="s">
        <v>50</v>
      </c>
      <c r="AK1235" s="2" t="s">
        <v>49</v>
      </c>
    </row>
    <row r="1236" spans="1:37" ht="72" x14ac:dyDescent="0.3">
      <c r="A1236" s="1">
        <v>1412</v>
      </c>
      <c r="B1236">
        <v>18510</v>
      </c>
      <c r="F1236" s="2" t="s">
        <v>76</v>
      </c>
      <c r="G1236" s="2" t="s">
        <v>72</v>
      </c>
      <c r="H1236" s="2" t="s">
        <v>37</v>
      </c>
      <c r="I1236" s="2" t="s">
        <v>75</v>
      </c>
      <c r="J1236" s="2" t="s">
        <v>138</v>
      </c>
      <c r="K1236" s="2" t="s">
        <v>526</v>
      </c>
      <c r="L1236" s="2" t="s">
        <v>67</v>
      </c>
      <c r="M1236" s="2" t="s">
        <v>527</v>
      </c>
      <c r="N1236" s="3" t="s">
        <v>1636</v>
      </c>
      <c r="O1236" s="2" t="s">
        <v>60</v>
      </c>
      <c r="P1236" s="2" t="s">
        <v>65</v>
      </c>
      <c r="Q1236" s="2"/>
      <c r="R1236" s="2"/>
      <c r="S1236" s="2"/>
      <c r="T1236" s="2"/>
      <c r="U1236">
        <v>0</v>
      </c>
      <c r="V1236">
        <v>30</v>
      </c>
      <c r="W1236" s="4">
        <v>46074</v>
      </c>
      <c r="X1236" s="4"/>
      <c r="Y1236" s="4">
        <v>46044</v>
      </c>
      <c r="Z1236" s="4">
        <v>46074</v>
      </c>
      <c r="AA1236" s="3"/>
      <c r="AB1236" s="3" t="s">
        <v>2580</v>
      </c>
      <c r="AC1236" s="2"/>
      <c r="AD1236" s="2" t="s">
        <v>95</v>
      </c>
      <c r="AE1236" s="2" t="s">
        <v>94</v>
      </c>
      <c r="AF1236" s="2"/>
      <c r="AG1236" s="2"/>
      <c r="AH1236" s="2"/>
      <c r="AI1236" s="2"/>
      <c r="AJ1236" s="2" t="s">
        <v>50</v>
      </c>
      <c r="AK1236" s="2" t="s">
        <v>49</v>
      </c>
    </row>
    <row r="1237" spans="1:37" ht="72" x14ac:dyDescent="0.3">
      <c r="A1237" s="1">
        <v>1413</v>
      </c>
      <c r="B1237">
        <v>18512</v>
      </c>
      <c r="F1237" s="2" t="s">
        <v>76</v>
      </c>
      <c r="G1237" s="2" t="s">
        <v>72</v>
      </c>
      <c r="H1237" s="2" t="s">
        <v>37</v>
      </c>
      <c r="I1237" s="2" t="s">
        <v>75</v>
      </c>
      <c r="J1237" s="2" t="s">
        <v>138</v>
      </c>
      <c r="K1237" s="2" t="s">
        <v>526</v>
      </c>
      <c r="L1237" s="2" t="s">
        <v>170</v>
      </c>
      <c r="M1237" s="2" t="s">
        <v>530</v>
      </c>
      <c r="N1237" s="3" t="s">
        <v>1636</v>
      </c>
      <c r="O1237" s="2" t="s">
        <v>60</v>
      </c>
      <c r="P1237" s="2" t="s">
        <v>65</v>
      </c>
      <c r="Q1237" s="2"/>
      <c r="R1237" s="2"/>
      <c r="S1237" s="2"/>
      <c r="T1237" s="2"/>
      <c r="U1237">
        <v>0</v>
      </c>
      <c r="V1237">
        <v>30</v>
      </c>
      <c r="W1237" s="4">
        <v>46074</v>
      </c>
      <c r="X1237" s="4"/>
      <c r="Y1237" s="4">
        <v>46044</v>
      </c>
      <c r="Z1237" s="4">
        <v>46074</v>
      </c>
      <c r="AA1237" s="3"/>
      <c r="AB1237" s="3" t="s">
        <v>2580</v>
      </c>
      <c r="AC1237" s="2"/>
      <c r="AD1237" s="2" t="s">
        <v>95</v>
      </c>
      <c r="AE1237" s="2" t="s">
        <v>95</v>
      </c>
      <c r="AF1237" s="2"/>
      <c r="AG1237" s="2"/>
      <c r="AH1237" s="2"/>
      <c r="AI1237" s="2"/>
      <c r="AJ1237" s="2" t="s">
        <v>50</v>
      </c>
      <c r="AK1237" s="2" t="s">
        <v>49</v>
      </c>
    </row>
    <row r="1238" spans="1:37" ht="72" x14ac:dyDescent="0.3">
      <c r="A1238" s="1">
        <v>1414</v>
      </c>
      <c r="B1238">
        <v>18506</v>
      </c>
      <c r="F1238" s="2" t="s">
        <v>76</v>
      </c>
      <c r="G1238" s="2" t="s">
        <v>72</v>
      </c>
      <c r="H1238" s="2" t="s">
        <v>37</v>
      </c>
      <c r="I1238" s="2" t="s">
        <v>75</v>
      </c>
      <c r="J1238" s="2" t="s">
        <v>138</v>
      </c>
      <c r="K1238" s="2" t="s">
        <v>526</v>
      </c>
      <c r="L1238" s="2" t="s">
        <v>1183</v>
      </c>
      <c r="M1238" s="2" t="s">
        <v>1427</v>
      </c>
      <c r="N1238" s="3" t="s">
        <v>1613</v>
      </c>
      <c r="O1238" s="2" t="s">
        <v>60</v>
      </c>
      <c r="P1238" s="2" t="s">
        <v>65</v>
      </c>
      <c r="Q1238" s="2"/>
      <c r="R1238" s="2"/>
      <c r="S1238" s="2"/>
      <c r="T1238" s="2"/>
      <c r="U1238">
        <v>0</v>
      </c>
      <c r="V1238">
        <v>30</v>
      </c>
      <c r="W1238" s="4">
        <v>46074</v>
      </c>
      <c r="X1238" s="4"/>
      <c r="Y1238" s="4">
        <v>46044</v>
      </c>
      <c r="Z1238" s="4">
        <v>46074</v>
      </c>
      <c r="AA1238" s="3"/>
      <c r="AB1238" s="3" t="s">
        <v>2575</v>
      </c>
      <c r="AC1238" s="2"/>
      <c r="AD1238" s="2" t="s">
        <v>95</v>
      </c>
      <c r="AE1238" s="2" t="s">
        <v>94</v>
      </c>
      <c r="AF1238" s="2"/>
      <c r="AG1238" s="2"/>
      <c r="AH1238" s="2"/>
      <c r="AI1238" s="2"/>
      <c r="AJ1238" s="2" t="s">
        <v>50</v>
      </c>
      <c r="AK1238" s="2" t="s">
        <v>49</v>
      </c>
    </row>
    <row r="1239" spans="1:37" ht="86.4" x14ac:dyDescent="0.3">
      <c r="A1239" s="1">
        <v>1415</v>
      </c>
      <c r="B1239">
        <v>18504</v>
      </c>
      <c r="F1239" s="2" t="s">
        <v>58</v>
      </c>
      <c r="G1239" s="2" t="s">
        <v>78</v>
      </c>
      <c r="H1239" s="2" t="s">
        <v>37</v>
      </c>
      <c r="I1239" s="2" t="s">
        <v>75</v>
      </c>
      <c r="J1239" s="2" t="s">
        <v>138</v>
      </c>
      <c r="K1239" s="2" t="s">
        <v>526</v>
      </c>
      <c r="L1239" s="2" t="s">
        <v>588</v>
      </c>
      <c r="M1239" s="2" t="s">
        <v>596</v>
      </c>
      <c r="N1239" s="3" t="s">
        <v>1637</v>
      </c>
      <c r="O1239" s="2" t="s">
        <v>53</v>
      </c>
      <c r="P1239" s="2" t="s">
        <v>65</v>
      </c>
      <c r="Q1239" s="2"/>
      <c r="R1239" s="2" t="s">
        <v>1638</v>
      </c>
      <c r="S1239" s="2" t="s">
        <v>1639</v>
      </c>
      <c r="T1239" s="2"/>
      <c r="U1239">
        <v>0</v>
      </c>
      <c r="V1239">
        <v>30</v>
      </c>
      <c r="W1239" s="4">
        <v>46074</v>
      </c>
      <c r="X1239" s="4">
        <v>46076</v>
      </c>
      <c r="Y1239" s="4">
        <v>46076</v>
      </c>
      <c r="Z1239" s="4">
        <v>46106</v>
      </c>
      <c r="AA1239" s="3"/>
      <c r="AB1239" s="3" t="s">
        <v>1526</v>
      </c>
      <c r="AC1239" s="2"/>
      <c r="AD1239" s="2" t="s">
        <v>95</v>
      </c>
      <c r="AE1239" s="2" t="s">
        <v>95</v>
      </c>
      <c r="AF1239" s="2"/>
      <c r="AG1239" s="2"/>
      <c r="AH1239" s="2"/>
      <c r="AI1239" s="2"/>
      <c r="AJ1239" s="2" t="s">
        <v>50</v>
      </c>
      <c r="AK1239" s="2" t="s">
        <v>49</v>
      </c>
    </row>
    <row r="1240" spans="1:37" ht="57.6" x14ac:dyDescent="0.3">
      <c r="A1240" s="1">
        <v>1416</v>
      </c>
      <c r="F1240" s="2" t="s">
        <v>76</v>
      </c>
      <c r="G1240" s="2" t="s">
        <v>78</v>
      </c>
      <c r="H1240" s="2" t="s">
        <v>37</v>
      </c>
      <c r="I1240" s="2" t="s">
        <v>75</v>
      </c>
      <c r="J1240" s="2" t="s">
        <v>138</v>
      </c>
      <c r="K1240" s="2" t="s">
        <v>526</v>
      </c>
      <c r="L1240" s="2" t="s">
        <v>1429</v>
      </c>
      <c r="M1240" s="2" t="s">
        <v>1430</v>
      </c>
      <c r="N1240" s="3" t="s">
        <v>1640</v>
      </c>
      <c r="O1240" s="2" t="s">
        <v>60</v>
      </c>
      <c r="P1240" s="2" t="s">
        <v>65</v>
      </c>
      <c r="Q1240" s="2"/>
      <c r="R1240" s="2"/>
      <c r="S1240" s="2"/>
      <c r="T1240" s="2"/>
      <c r="U1240">
        <v>0</v>
      </c>
      <c r="V1240">
        <v>30</v>
      </c>
      <c r="W1240" s="4">
        <v>46074</v>
      </c>
      <c r="X1240" s="4">
        <v>46076</v>
      </c>
      <c r="Y1240" s="4">
        <v>46076</v>
      </c>
      <c r="Z1240" s="4">
        <v>46106</v>
      </c>
      <c r="AA1240" s="3"/>
      <c r="AB1240" s="3" t="s">
        <v>1526</v>
      </c>
      <c r="AC1240" s="2"/>
      <c r="AD1240" s="2" t="s">
        <v>95</v>
      </c>
      <c r="AE1240" s="2" t="s">
        <v>95</v>
      </c>
      <c r="AF1240" s="2"/>
      <c r="AG1240" s="2"/>
      <c r="AH1240" s="2"/>
      <c r="AI1240" s="2"/>
      <c r="AJ1240" s="2" t="s">
        <v>50</v>
      </c>
      <c r="AK1240" s="2" t="s">
        <v>49</v>
      </c>
    </row>
    <row r="1241" spans="1:37" ht="72" x14ac:dyDescent="0.3">
      <c r="A1241" s="1">
        <v>1417</v>
      </c>
      <c r="B1241">
        <v>18505</v>
      </c>
      <c r="F1241" s="2" t="s">
        <v>76</v>
      </c>
      <c r="G1241" s="2" t="s">
        <v>78</v>
      </c>
      <c r="H1241" s="2" t="s">
        <v>37</v>
      </c>
      <c r="I1241" s="2" t="s">
        <v>75</v>
      </c>
      <c r="J1241" s="2" t="s">
        <v>138</v>
      </c>
      <c r="K1241" s="2" t="s">
        <v>526</v>
      </c>
      <c r="L1241" s="2" t="s">
        <v>1094</v>
      </c>
      <c r="M1241" s="2" t="s">
        <v>1158</v>
      </c>
      <c r="N1241" s="3" t="s">
        <v>1641</v>
      </c>
      <c r="O1241" s="2" t="s">
        <v>60</v>
      </c>
      <c r="P1241" s="2" t="s">
        <v>65</v>
      </c>
      <c r="Q1241" s="2"/>
      <c r="R1241" s="2"/>
      <c r="S1241" s="2"/>
      <c r="T1241" s="2"/>
      <c r="U1241">
        <v>0</v>
      </c>
      <c r="V1241">
        <v>30</v>
      </c>
      <c r="W1241" s="4">
        <v>46074</v>
      </c>
      <c r="X1241" s="4">
        <v>46076</v>
      </c>
      <c r="Y1241" s="4">
        <v>46076</v>
      </c>
      <c r="Z1241" s="4">
        <v>46106</v>
      </c>
      <c r="AA1241" s="3"/>
      <c r="AB1241" s="3" t="s">
        <v>1642</v>
      </c>
      <c r="AC1241" s="2"/>
      <c r="AD1241" s="2" t="s">
        <v>95</v>
      </c>
      <c r="AE1241" s="2" t="s">
        <v>73</v>
      </c>
      <c r="AF1241" s="2"/>
      <c r="AG1241" s="2"/>
      <c r="AH1241" s="2"/>
      <c r="AI1241" s="2"/>
      <c r="AJ1241" s="2" t="s">
        <v>50</v>
      </c>
      <c r="AK1241" s="2" t="s">
        <v>49</v>
      </c>
    </row>
    <row r="1242" spans="1:37" ht="230.4" x14ac:dyDescent="0.3">
      <c r="A1242" s="1">
        <v>1419</v>
      </c>
      <c r="F1242" s="2" t="s">
        <v>76</v>
      </c>
      <c r="G1242" s="2" t="s">
        <v>212</v>
      </c>
      <c r="H1242" s="2" t="s">
        <v>37</v>
      </c>
      <c r="I1242" s="2" t="s">
        <v>75</v>
      </c>
      <c r="J1242" s="2" t="s">
        <v>138</v>
      </c>
      <c r="K1242" s="2" t="s">
        <v>272</v>
      </c>
      <c r="L1242" s="2" t="s">
        <v>273</v>
      </c>
      <c r="M1242" s="2" t="s">
        <v>274</v>
      </c>
      <c r="N1242" s="3" t="s">
        <v>1643</v>
      </c>
      <c r="O1242" s="2" t="s">
        <v>60</v>
      </c>
      <c r="P1242" s="2" t="s">
        <v>65</v>
      </c>
      <c r="Q1242" s="2"/>
      <c r="R1242" s="2"/>
      <c r="S1242" s="2"/>
      <c r="T1242" s="2"/>
      <c r="U1242">
        <v>0</v>
      </c>
      <c r="V1242">
        <v>360</v>
      </c>
      <c r="W1242" s="4">
        <v>46055</v>
      </c>
      <c r="X1242" s="4"/>
      <c r="Y1242" s="4">
        <v>46055</v>
      </c>
      <c r="Z1242" s="4">
        <v>46415</v>
      </c>
      <c r="AA1242" s="3"/>
      <c r="AB1242" s="3"/>
      <c r="AC1242" s="2"/>
      <c r="AD1242" s="2" t="s">
        <v>74</v>
      </c>
      <c r="AE1242" s="2" t="s">
        <v>74</v>
      </c>
      <c r="AF1242" s="2"/>
      <c r="AG1242" s="2"/>
      <c r="AH1242" s="2"/>
      <c r="AI1242" s="2"/>
      <c r="AJ1242" s="2" t="s">
        <v>50</v>
      </c>
      <c r="AK1242" s="2" t="s">
        <v>49</v>
      </c>
    </row>
    <row r="1243" spans="1:37" ht="230.4" x14ac:dyDescent="0.3">
      <c r="A1243" s="1">
        <v>1420</v>
      </c>
      <c r="F1243" s="2" t="s">
        <v>76</v>
      </c>
      <c r="G1243" s="2" t="s">
        <v>212</v>
      </c>
      <c r="H1243" s="2" t="s">
        <v>37</v>
      </c>
      <c r="I1243" s="2" t="s">
        <v>75</v>
      </c>
      <c r="J1243" s="2" t="s">
        <v>138</v>
      </c>
      <c r="K1243" s="2" t="s">
        <v>272</v>
      </c>
      <c r="L1243" s="2" t="s">
        <v>413</v>
      </c>
      <c r="M1243" s="2" t="s">
        <v>414</v>
      </c>
      <c r="N1243" s="3" t="s">
        <v>1643</v>
      </c>
      <c r="O1243" s="2" t="s">
        <v>60</v>
      </c>
      <c r="P1243" s="2" t="s">
        <v>65</v>
      </c>
      <c r="Q1243" s="2"/>
      <c r="R1243" s="2"/>
      <c r="S1243" s="2"/>
      <c r="T1243" s="2"/>
      <c r="U1243">
        <v>0</v>
      </c>
      <c r="V1243">
        <v>360</v>
      </c>
      <c r="W1243" s="4">
        <v>46055</v>
      </c>
      <c r="X1243" s="4"/>
      <c r="Y1243" s="4">
        <v>46055</v>
      </c>
      <c r="Z1243" s="4">
        <v>46415</v>
      </c>
      <c r="AA1243" s="3"/>
      <c r="AB1243" s="3"/>
      <c r="AC1243" s="2"/>
      <c r="AD1243" s="2" t="s">
        <v>74</v>
      </c>
      <c r="AE1243" s="2" t="s">
        <v>74</v>
      </c>
      <c r="AF1243" s="2"/>
      <c r="AG1243" s="2"/>
      <c r="AH1243" s="2"/>
      <c r="AI1243" s="2"/>
      <c r="AJ1243" s="2" t="s">
        <v>50</v>
      </c>
      <c r="AK1243" s="2" t="s">
        <v>49</v>
      </c>
    </row>
    <row r="1244" spans="1:37" ht="201.6" x14ac:dyDescent="0.3">
      <c r="A1244" s="1">
        <v>1423</v>
      </c>
      <c r="B1244">
        <v>19961</v>
      </c>
      <c r="F1244" s="2" t="s">
        <v>76</v>
      </c>
      <c r="G1244" s="2" t="s">
        <v>72</v>
      </c>
      <c r="H1244" s="2" t="s">
        <v>37</v>
      </c>
      <c r="I1244" s="2" t="s">
        <v>75</v>
      </c>
      <c r="J1244" s="2" t="s">
        <v>138</v>
      </c>
      <c r="K1244" s="2" t="s">
        <v>285</v>
      </c>
      <c r="L1244" s="2" t="s">
        <v>413</v>
      </c>
      <c r="M1244" s="2" t="s">
        <v>666</v>
      </c>
      <c r="N1244" s="3" t="s">
        <v>1644</v>
      </c>
      <c r="O1244" s="2" t="s">
        <v>60</v>
      </c>
      <c r="P1244" s="2" t="s">
        <v>65</v>
      </c>
      <c r="Q1244" s="2"/>
      <c r="R1244" s="2"/>
      <c r="S1244" s="2"/>
      <c r="T1244" s="2"/>
      <c r="U1244">
        <v>0</v>
      </c>
      <c r="V1244">
        <v>360</v>
      </c>
      <c r="W1244" s="4">
        <v>46056</v>
      </c>
      <c r="X1244" s="4"/>
      <c r="Y1244" s="4">
        <v>46056</v>
      </c>
      <c r="Z1244" s="4">
        <v>46416</v>
      </c>
      <c r="AA1244" s="3"/>
      <c r="AB1244" s="3" t="s">
        <v>2549</v>
      </c>
      <c r="AC1244" s="2"/>
      <c r="AD1244" s="2" t="s">
        <v>74</v>
      </c>
      <c r="AE1244" s="2" t="s">
        <v>94</v>
      </c>
      <c r="AF1244" s="2"/>
      <c r="AG1244" s="2"/>
      <c r="AH1244" s="2"/>
      <c r="AI1244" s="2"/>
      <c r="AJ1244" s="2" t="s">
        <v>50</v>
      </c>
      <c r="AK1244" s="2" t="s">
        <v>49</v>
      </c>
    </row>
    <row r="1245" spans="1:37" ht="201.6" x14ac:dyDescent="0.3">
      <c r="A1245" s="1">
        <v>1424</v>
      </c>
      <c r="F1245" s="2" t="s">
        <v>76</v>
      </c>
      <c r="G1245" s="2" t="s">
        <v>212</v>
      </c>
      <c r="H1245" s="2" t="s">
        <v>37</v>
      </c>
      <c r="I1245" s="2" t="s">
        <v>75</v>
      </c>
      <c r="J1245" s="2" t="s">
        <v>138</v>
      </c>
      <c r="K1245" s="2" t="s">
        <v>290</v>
      </c>
      <c r="L1245" s="2" t="s">
        <v>413</v>
      </c>
      <c r="M1245" s="2" t="s">
        <v>671</v>
      </c>
      <c r="N1245" s="3" t="s">
        <v>1644</v>
      </c>
      <c r="O1245" s="2" t="s">
        <v>60</v>
      </c>
      <c r="P1245" s="2" t="s">
        <v>65</v>
      </c>
      <c r="Q1245" s="2"/>
      <c r="R1245" s="2"/>
      <c r="S1245" s="2"/>
      <c r="T1245" s="2"/>
      <c r="U1245">
        <v>0</v>
      </c>
      <c r="V1245">
        <v>360</v>
      </c>
      <c r="W1245" s="4">
        <v>46057</v>
      </c>
      <c r="X1245" s="4"/>
      <c r="Y1245" s="4">
        <v>46057</v>
      </c>
      <c r="Z1245" s="4">
        <v>46417</v>
      </c>
      <c r="AA1245" s="3"/>
      <c r="AB1245" s="3"/>
      <c r="AC1245" s="2"/>
      <c r="AD1245" s="2" t="s">
        <v>74</v>
      </c>
      <c r="AE1245" s="2" t="s">
        <v>74</v>
      </c>
      <c r="AF1245" s="2"/>
      <c r="AG1245" s="2"/>
      <c r="AH1245" s="2"/>
      <c r="AI1245" s="2"/>
      <c r="AJ1245" s="2" t="s">
        <v>50</v>
      </c>
      <c r="AK1245" s="2" t="s">
        <v>49</v>
      </c>
    </row>
    <row r="1246" spans="1:37" ht="201.6" x14ac:dyDescent="0.3">
      <c r="A1246" s="1">
        <v>1425</v>
      </c>
      <c r="F1246" s="2" t="s">
        <v>76</v>
      </c>
      <c r="G1246" s="2" t="s">
        <v>212</v>
      </c>
      <c r="H1246" s="2" t="s">
        <v>37</v>
      </c>
      <c r="I1246" s="2" t="s">
        <v>75</v>
      </c>
      <c r="J1246" s="2" t="s">
        <v>138</v>
      </c>
      <c r="K1246" s="2" t="s">
        <v>295</v>
      </c>
      <c r="L1246" s="2" t="s">
        <v>413</v>
      </c>
      <c r="M1246" s="2" t="s">
        <v>676</v>
      </c>
      <c r="N1246" s="3" t="s">
        <v>1644</v>
      </c>
      <c r="O1246" s="2" t="s">
        <v>60</v>
      </c>
      <c r="P1246" s="2" t="s">
        <v>65</v>
      </c>
      <c r="Q1246" s="2"/>
      <c r="R1246" s="2"/>
      <c r="S1246" s="2"/>
      <c r="T1246" s="2"/>
      <c r="U1246">
        <v>0</v>
      </c>
      <c r="V1246">
        <v>360</v>
      </c>
      <c r="W1246" s="4">
        <v>46058</v>
      </c>
      <c r="X1246" s="4"/>
      <c r="Y1246" s="4">
        <v>46058</v>
      </c>
      <c r="Z1246" s="4">
        <v>46418</v>
      </c>
      <c r="AA1246" s="3"/>
      <c r="AB1246" s="3"/>
      <c r="AC1246" s="2"/>
      <c r="AD1246" s="2" t="s">
        <v>74</v>
      </c>
      <c r="AE1246" s="2" t="s">
        <v>74</v>
      </c>
      <c r="AF1246" s="2"/>
      <c r="AG1246" s="2"/>
      <c r="AH1246" s="2"/>
      <c r="AI1246" s="2"/>
      <c r="AJ1246" s="2" t="s">
        <v>50</v>
      </c>
      <c r="AK1246" s="2" t="s">
        <v>49</v>
      </c>
    </row>
    <row r="1247" spans="1:37" ht="201.6" x14ac:dyDescent="0.3">
      <c r="A1247" s="1">
        <v>1426</v>
      </c>
      <c r="F1247" s="2" t="s">
        <v>76</v>
      </c>
      <c r="G1247" s="2" t="s">
        <v>212</v>
      </c>
      <c r="H1247" s="2" t="s">
        <v>37</v>
      </c>
      <c r="I1247" s="2" t="s">
        <v>75</v>
      </c>
      <c r="J1247" s="2" t="s">
        <v>138</v>
      </c>
      <c r="K1247" s="2" t="s">
        <v>300</v>
      </c>
      <c r="L1247" s="2" t="s">
        <v>413</v>
      </c>
      <c r="M1247" s="2" t="s">
        <v>686</v>
      </c>
      <c r="N1247" s="3" t="s">
        <v>1644</v>
      </c>
      <c r="O1247" s="2" t="s">
        <v>60</v>
      </c>
      <c r="P1247" s="2" t="s">
        <v>65</v>
      </c>
      <c r="Q1247" s="2"/>
      <c r="R1247" s="2"/>
      <c r="S1247" s="2"/>
      <c r="T1247" s="2"/>
      <c r="U1247">
        <v>0</v>
      </c>
      <c r="V1247">
        <v>360</v>
      </c>
      <c r="W1247" s="4">
        <v>46059</v>
      </c>
      <c r="X1247" s="4"/>
      <c r="Y1247" s="4">
        <v>46059</v>
      </c>
      <c r="Z1247" s="4">
        <v>46419</v>
      </c>
      <c r="AA1247" s="3"/>
      <c r="AB1247" s="3"/>
      <c r="AC1247" s="2"/>
      <c r="AD1247" s="2" t="s">
        <v>74</v>
      </c>
      <c r="AE1247" s="2" t="s">
        <v>74</v>
      </c>
      <c r="AF1247" s="2"/>
      <c r="AG1247" s="2"/>
      <c r="AH1247" s="2"/>
      <c r="AI1247" s="2"/>
      <c r="AJ1247" s="2" t="s">
        <v>50</v>
      </c>
      <c r="AK1247" s="2" t="s">
        <v>49</v>
      </c>
    </row>
    <row r="1248" spans="1:37" ht="201.6" x14ac:dyDescent="0.3">
      <c r="A1248" s="1">
        <v>1427</v>
      </c>
      <c r="B1248">
        <v>19887</v>
      </c>
      <c r="F1248" s="2" t="s">
        <v>76</v>
      </c>
      <c r="G1248" s="2" t="s">
        <v>78</v>
      </c>
      <c r="H1248" s="2" t="s">
        <v>37</v>
      </c>
      <c r="I1248" s="2" t="s">
        <v>75</v>
      </c>
      <c r="J1248" s="2" t="s">
        <v>138</v>
      </c>
      <c r="K1248" s="2" t="s">
        <v>305</v>
      </c>
      <c r="L1248" s="2" t="s">
        <v>413</v>
      </c>
      <c r="M1248" s="2" t="s">
        <v>681</v>
      </c>
      <c r="N1248" s="3" t="s">
        <v>1644</v>
      </c>
      <c r="O1248" s="2" t="s">
        <v>60</v>
      </c>
      <c r="P1248" s="2" t="s">
        <v>65</v>
      </c>
      <c r="Q1248" s="2"/>
      <c r="R1248" s="2"/>
      <c r="S1248" s="2"/>
      <c r="T1248" s="2"/>
      <c r="U1248">
        <v>0</v>
      </c>
      <c r="V1248">
        <v>360</v>
      </c>
      <c r="W1248" s="4">
        <v>46060</v>
      </c>
      <c r="X1248" s="4">
        <v>46184</v>
      </c>
      <c r="Y1248" s="4">
        <v>46184</v>
      </c>
      <c r="Z1248" s="4">
        <v>46544</v>
      </c>
      <c r="AA1248" s="3"/>
      <c r="AB1248" s="3" t="s">
        <v>2402</v>
      </c>
      <c r="AC1248" s="2"/>
      <c r="AD1248" s="2" t="s">
        <v>74</v>
      </c>
      <c r="AE1248" s="2" t="s">
        <v>74</v>
      </c>
      <c r="AF1248" s="2"/>
      <c r="AG1248" s="2"/>
      <c r="AH1248" s="2"/>
      <c r="AI1248" s="2"/>
      <c r="AJ1248" s="2" t="s">
        <v>50</v>
      </c>
      <c r="AK1248" s="2" t="s">
        <v>49</v>
      </c>
    </row>
    <row r="1249" spans="1:37" ht="201.6" x14ac:dyDescent="0.3">
      <c r="A1249" s="1">
        <v>1428</v>
      </c>
      <c r="B1249">
        <v>19958</v>
      </c>
      <c r="F1249" s="2" t="s">
        <v>76</v>
      </c>
      <c r="G1249" s="2" t="s">
        <v>72</v>
      </c>
      <c r="H1249" s="2" t="s">
        <v>37</v>
      </c>
      <c r="I1249" s="2" t="s">
        <v>75</v>
      </c>
      <c r="J1249" s="2" t="s">
        <v>138</v>
      </c>
      <c r="K1249" s="2" t="s">
        <v>285</v>
      </c>
      <c r="L1249" s="2" t="s">
        <v>273</v>
      </c>
      <c r="M1249" s="2" t="s">
        <v>286</v>
      </c>
      <c r="N1249" s="3" t="s">
        <v>1645</v>
      </c>
      <c r="O1249" s="2" t="s">
        <v>60</v>
      </c>
      <c r="P1249" s="2" t="s">
        <v>65</v>
      </c>
      <c r="Q1249" s="2"/>
      <c r="R1249" s="2"/>
      <c r="S1249" s="2"/>
      <c r="T1249" s="2"/>
      <c r="U1249">
        <v>0</v>
      </c>
      <c r="V1249">
        <v>360</v>
      </c>
      <c r="W1249" s="4">
        <v>46056</v>
      </c>
      <c r="X1249" s="4"/>
      <c r="Y1249" s="4">
        <v>46056</v>
      </c>
      <c r="Z1249" s="4">
        <v>46416</v>
      </c>
      <c r="AA1249" s="3"/>
      <c r="AB1249" s="3" t="s">
        <v>2549</v>
      </c>
      <c r="AC1249" s="2"/>
      <c r="AD1249" s="2" t="s">
        <v>74</v>
      </c>
      <c r="AE1249" s="2" t="s">
        <v>94</v>
      </c>
      <c r="AF1249" s="2"/>
      <c r="AG1249" s="2"/>
      <c r="AH1249" s="2"/>
      <c r="AI1249" s="2"/>
      <c r="AJ1249" s="2" t="s">
        <v>50</v>
      </c>
      <c r="AK1249" s="2" t="s">
        <v>49</v>
      </c>
    </row>
    <row r="1250" spans="1:37" ht="201.6" x14ac:dyDescent="0.3">
      <c r="A1250" s="1">
        <v>1429</v>
      </c>
      <c r="F1250" s="2" t="s">
        <v>76</v>
      </c>
      <c r="G1250" s="2" t="s">
        <v>212</v>
      </c>
      <c r="H1250" s="2" t="s">
        <v>37</v>
      </c>
      <c r="I1250" s="2" t="s">
        <v>75</v>
      </c>
      <c r="J1250" s="2" t="s">
        <v>138</v>
      </c>
      <c r="K1250" s="2" t="s">
        <v>290</v>
      </c>
      <c r="L1250" s="2" t="s">
        <v>273</v>
      </c>
      <c r="M1250" s="2" t="s">
        <v>291</v>
      </c>
      <c r="N1250" s="3" t="s">
        <v>1645</v>
      </c>
      <c r="O1250" s="2" t="s">
        <v>60</v>
      </c>
      <c r="P1250" s="2" t="s">
        <v>65</v>
      </c>
      <c r="Q1250" s="2"/>
      <c r="R1250" s="2"/>
      <c r="S1250" s="2"/>
      <c r="T1250" s="2"/>
      <c r="U1250">
        <v>0</v>
      </c>
      <c r="V1250">
        <v>360</v>
      </c>
      <c r="W1250" s="4">
        <v>46057</v>
      </c>
      <c r="X1250" s="4"/>
      <c r="Y1250" s="4">
        <v>46057</v>
      </c>
      <c r="Z1250" s="4">
        <v>46417</v>
      </c>
      <c r="AA1250" s="3"/>
      <c r="AB1250" s="3"/>
      <c r="AC1250" s="2"/>
      <c r="AD1250" s="2" t="s">
        <v>74</v>
      </c>
      <c r="AE1250" s="2" t="s">
        <v>74</v>
      </c>
      <c r="AF1250" s="2"/>
      <c r="AG1250" s="2"/>
      <c r="AH1250" s="2"/>
      <c r="AI1250" s="2"/>
      <c r="AJ1250" s="2" t="s">
        <v>50</v>
      </c>
      <c r="AK1250" s="2" t="s">
        <v>49</v>
      </c>
    </row>
    <row r="1251" spans="1:37" ht="230.4" x14ac:dyDescent="0.3">
      <c r="A1251" s="1">
        <v>1430</v>
      </c>
      <c r="F1251" s="2" t="s">
        <v>76</v>
      </c>
      <c r="G1251" s="2" t="s">
        <v>212</v>
      </c>
      <c r="H1251" s="2" t="s">
        <v>37</v>
      </c>
      <c r="I1251" s="2" t="s">
        <v>75</v>
      </c>
      <c r="J1251" s="2" t="s">
        <v>138</v>
      </c>
      <c r="K1251" s="2" t="s">
        <v>295</v>
      </c>
      <c r="L1251" s="2" t="s">
        <v>273</v>
      </c>
      <c r="M1251" s="2" t="s">
        <v>296</v>
      </c>
      <c r="N1251" s="3" t="s">
        <v>1643</v>
      </c>
      <c r="O1251" s="2" t="s">
        <v>60</v>
      </c>
      <c r="P1251" s="2" t="s">
        <v>65</v>
      </c>
      <c r="Q1251" s="2"/>
      <c r="R1251" s="2"/>
      <c r="S1251" s="2"/>
      <c r="T1251" s="2"/>
      <c r="U1251">
        <v>0</v>
      </c>
      <c r="V1251">
        <v>360</v>
      </c>
      <c r="W1251" s="4">
        <v>46058</v>
      </c>
      <c r="X1251" s="4"/>
      <c r="Y1251" s="4">
        <v>46058</v>
      </c>
      <c r="Z1251" s="4">
        <v>46418</v>
      </c>
      <c r="AA1251" s="3"/>
      <c r="AB1251" s="3"/>
      <c r="AC1251" s="2"/>
      <c r="AD1251" s="2" t="s">
        <v>74</v>
      </c>
      <c r="AE1251" s="2" t="s">
        <v>74</v>
      </c>
      <c r="AF1251" s="2"/>
      <c r="AG1251" s="2"/>
      <c r="AH1251" s="2"/>
      <c r="AI1251" s="2"/>
      <c r="AJ1251" s="2" t="s">
        <v>50</v>
      </c>
      <c r="AK1251" s="2" t="s">
        <v>49</v>
      </c>
    </row>
    <row r="1252" spans="1:37" ht="201.6" x14ac:dyDescent="0.3">
      <c r="A1252" s="1">
        <v>1431</v>
      </c>
      <c r="F1252" s="2" t="s">
        <v>76</v>
      </c>
      <c r="G1252" s="2" t="s">
        <v>212</v>
      </c>
      <c r="H1252" s="2" t="s">
        <v>37</v>
      </c>
      <c r="I1252" s="2" t="s">
        <v>75</v>
      </c>
      <c r="J1252" s="2" t="s">
        <v>138</v>
      </c>
      <c r="K1252" s="2" t="s">
        <v>300</v>
      </c>
      <c r="L1252" s="2" t="s">
        <v>273</v>
      </c>
      <c r="M1252" s="2" t="s">
        <v>301</v>
      </c>
      <c r="N1252" s="3" t="s">
        <v>1645</v>
      </c>
      <c r="O1252" s="2" t="s">
        <v>60</v>
      </c>
      <c r="P1252" s="2" t="s">
        <v>65</v>
      </c>
      <c r="Q1252" s="2"/>
      <c r="R1252" s="2"/>
      <c r="S1252" s="2"/>
      <c r="T1252" s="2"/>
      <c r="U1252">
        <v>0</v>
      </c>
      <c r="V1252">
        <v>360</v>
      </c>
      <c r="W1252" s="4">
        <v>46059</v>
      </c>
      <c r="X1252" s="4"/>
      <c r="Y1252" s="4">
        <v>46059</v>
      </c>
      <c r="Z1252" s="4">
        <v>46419</v>
      </c>
      <c r="AA1252" s="3"/>
      <c r="AB1252" s="3"/>
      <c r="AC1252" s="2"/>
      <c r="AD1252" s="2" t="s">
        <v>74</v>
      </c>
      <c r="AE1252" s="2" t="s">
        <v>74</v>
      </c>
      <c r="AF1252" s="2"/>
      <c r="AG1252" s="2"/>
      <c r="AH1252" s="2"/>
      <c r="AI1252" s="2"/>
      <c r="AJ1252" s="2" t="s">
        <v>50</v>
      </c>
      <c r="AK1252" s="2" t="s">
        <v>49</v>
      </c>
    </row>
    <row r="1253" spans="1:37" ht="201.6" x14ac:dyDescent="0.3">
      <c r="A1253" s="1">
        <v>1432</v>
      </c>
      <c r="B1253">
        <v>19880</v>
      </c>
      <c r="F1253" s="2" t="s">
        <v>76</v>
      </c>
      <c r="G1253" s="2" t="s">
        <v>78</v>
      </c>
      <c r="H1253" s="2" t="s">
        <v>37</v>
      </c>
      <c r="I1253" s="2" t="s">
        <v>75</v>
      </c>
      <c r="J1253" s="2" t="s">
        <v>138</v>
      </c>
      <c r="K1253" s="2" t="s">
        <v>305</v>
      </c>
      <c r="L1253" s="2" t="s">
        <v>273</v>
      </c>
      <c r="M1253" s="2" t="s">
        <v>306</v>
      </c>
      <c r="N1253" s="3" t="s">
        <v>1645</v>
      </c>
      <c r="O1253" s="2" t="s">
        <v>60</v>
      </c>
      <c r="P1253" s="2" t="s">
        <v>65</v>
      </c>
      <c r="Q1253" s="2"/>
      <c r="R1253" s="2"/>
      <c r="S1253" s="2"/>
      <c r="T1253" s="2"/>
      <c r="U1253">
        <v>0</v>
      </c>
      <c r="V1253">
        <v>360</v>
      </c>
      <c r="W1253" s="4">
        <v>46060</v>
      </c>
      <c r="X1253" s="4">
        <v>46184</v>
      </c>
      <c r="Y1253" s="4">
        <v>46184</v>
      </c>
      <c r="Z1253" s="4">
        <v>46544</v>
      </c>
      <c r="AA1253" s="3"/>
      <c r="AB1253" s="3" t="s">
        <v>2401</v>
      </c>
      <c r="AC1253" s="2"/>
      <c r="AD1253" s="2" t="s">
        <v>74</v>
      </c>
      <c r="AE1253" s="2" t="s">
        <v>74</v>
      </c>
      <c r="AF1253" s="2"/>
      <c r="AG1253" s="2"/>
      <c r="AH1253" s="2"/>
      <c r="AI1253" s="2"/>
      <c r="AJ1253" s="2" t="s">
        <v>50</v>
      </c>
      <c r="AK1253" s="2" t="s">
        <v>49</v>
      </c>
    </row>
    <row r="1254" spans="1:37" ht="201.6" x14ac:dyDescent="0.3">
      <c r="A1254" s="1">
        <v>1433</v>
      </c>
      <c r="F1254" s="2" t="s">
        <v>76</v>
      </c>
      <c r="G1254" s="2" t="s">
        <v>212</v>
      </c>
      <c r="H1254" s="2" t="s">
        <v>37</v>
      </c>
      <c r="I1254" s="2" t="s">
        <v>75</v>
      </c>
      <c r="J1254" s="2" t="s">
        <v>138</v>
      </c>
      <c r="K1254" s="2" t="s">
        <v>272</v>
      </c>
      <c r="L1254" s="2" t="s">
        <v>278</v>
      </c>
      <c r="M1254" s="2" t="s">
        <v>279</v>
      </c>
      <c r="N1254" s="3" t="s">
        <v>1646</v>
      </c>
      <c r="O1254" s="2" t="s">
        <v>60</v>
      </c>
      <c r="P1254" s="2" t="s">
        <v>65</v>
      </c>
      <c r="Q1254" s="2"/>
      <c r="R1254" s="2"/>
      <c r="S1254" s="2"/>
      <c r="T1254" s="2"/>
      <c r="U1254">
        <v>0</v>
      </c>
      <c r="V1254">
        <v>360</v>
      </c>
      <c r="W1254" s="4">
        <v>46055</v>
      </c>
      <c r="X1254" s="4"/>
      <c r="Y1254" s="4">
        <v>46055</v>
      </c>
      <c r="Z1254" s="4">
        <v>46415</v>
      </c>
      <c r="AA1254" s="3"/>
      <c r="AB1254" s="3"/>
      <c r="AC1254" s="2"/>
      <c r="AD1254" s="2" t="s">
        <v>74</v>
      </c>
      <c r="AE1254" s="2" t="s">
        <v>74</v>
      </c>
      <c r="AF1254" s="2"/>
      <c r="AG1254" s="2"/>
      <c r="AH1254" s="2"/>
      <c r="AI1254" s="2"/>
      <c r="AJ1254" s="2" t="s">
        <v>50</v>
      </c>
      <c r="AK1254" s="2" t="s">
        <v>49</v>
      </c>
    </row>
    <row r="1255" spans="1:37" ht="201.6" x14ac:dyDescent="0.3">
      <c r="A1255" s="1">
        <v>1434</v>
      </c>
      <c r="B1255">
        <v>19937</v>
      </c>
      <c r="F1255" s="2" t="s">
        <v>76</v>
      </c>
      <c r="G1255" s="2" t="s">
        <v>72</v>
      </c>
      <c r="H1255" s="2" t="s">
        <v>37</v>
      </c>
      <c r="I1255" s="2" t="s">
        <v>75</v>
      </c>
      <c r="J1255" s="2" t="s">
        <v>138</v>
      </c>
      <c r="K1255" s="2" t="s">
        <v>285</v>
      </c>
      <c r="L1255" s="2" t="s">
        <v>278</v>
      </c>
      <c r="M1255" s="2" t="s">
        <v>287</v>
      </c>
      <c r="N1255" s="3" t="s">
        <v>1646</v>
      </c>
      <c r="O1255" s="2" t="s">
        <v>60</v>
      </c>
      <c r="P1255" s="2" t="s">
        <v>65</v>
      </c>
      <c r="Q1255" s="2"/>
      <c r="R1255" s="2"/>
      <c r="S1255" s="2"/>
      <c r="T1255" s="2"/>
      <c r="U1255">
        <v>0</v>
      </c>
      <c r="V1255">
        <v>360</v>
      </c>
      <c r="W1255" s="4">
        <v>46056</v>
      </c>
      <c r="X1255" s="4"/>
      <c r="Y1255" s="4">
        <v>46056</v>
      </c>
      <c r="Z1255" s="4">
        <v>46416</v>
      </c>
      <c r="AA1255" s="3"/>
      <c r="AB1255" s="3"/>
      <c r="AC1255" s="2"/>
      <c r="AD1255" s="2" t="s">
        <v>74</v>
      </c>
      <c r="AE1255" s="2" t="s">
        <v>94</v>
      </c>
      <c r="AF1255" s="2"/>
      <c r="AG1255" s="2"/>
      <c r="AH1255" s="2"/>
      <c r="AI1255" s="2"/>
      <c r="AJ1255" s="2" t="s">
        <v>50</v>
      </c>
      <c r="AK1255" s="2" t="s">
        <v>49</v>
      </c>
    </row>
    <row r="1256" spans="1:37" ht="201.6" x14ac:dyDescent="0.3">
      <c r="A1256" s="1">
        <v>1435</v>
      </c>
      <c r="F1256" s="2" t="s">
        <v>76</v>
      </c>
      <c r="G1256" s="2" t="s">
        <v>212</v>
      </c>
      <c r="H1256" s="2" t="s">
        <v>37</v>
      </c>
      <c r="I1256" s="2" t="s">
        <v>75</v>
      </c>
      <c r="J1256" s="2" t="s">
        <v>138</v>
      </c>
      <c r="K1256" s="2" t="s">
        <v>290</v>
      </c>
      <c r="L1256" s="2" t="s">
        <v>278</v>
      </c>
      <c r="M1256" s="2" t="s">
        <v>292</v>
      </c>
      <c r="N1256" s="3" t="s">
        <v>1646</v>
      </c>
      <c r="O1256" s="2" t="s">
        <v>60</v>
      </c>
      <c r="P1256" s="2" t="s">
        <v>65</v>
      </c>
      <c r="Q1256" s="2"/>
      <c r="R1256" s="2"/>
      <c r="S1256" s="2"/>
      <c r="T1256" s="2"/>
      <c r="U1256">
        <v>0</v>
      </c>
      <c r="V1256">
        <v>360</v>
      </c>
      <c r="W1256" s="4">
        <v>46057</v>
      </c>
      <c r="X1256" s="4"/>
      <c r="Y1256" s="4">
        <v>46057</v>
      </c>
      <c r="Z1256" s="4">
        <v>46417</v>
      </c>
      <c r="AA1256" s="3"/>
      <c r="AB1256" s="3"/>
      <c r="AC1256" s="2"/>
      <c r="AD1256" s="2" t="s">
        <v>74</v>
      </c>
      <c r="AE1256" s="2" t="s">
        <v>74</v>
      </c>
      <c r="AF1256" s="2"/>
      <c r="AG1256" s="2"/>
      <c r="AH1256" s="2"/>
      <c r="AI1256" s="2"/>
      <c r="AJ1256" s="2" t="s">
        <v>50</v>
      </c>
      <c r="AK1256" s="2" t="s">
        <v>49</v>
      </c>
    </row>
    <row r="1257" spans="1:37" ht="201.6" x14ac:dyDescent="0.3">
      <c r="A1257" s="1">
        <v>1436</v>
      </c>
      <c r="F1257" s="2" t="s">
        <v>76</v>
      </c>
      <c r="G1257" s="2" t="s">
        <v>212</v>
      </c>
      <c r="H1257" s="2" t="s">
        <v>37</v>
      </c>
      <c r="I1257" s="2" t="s">
        <v>75</v>
      </c>
      <c r="J1257" s="2" t="s">
        <v>138</v>
      </c>
      <c r="K1257" s="2" t="s">
        <v>295</v>
      </c>
      <c r="L1257" s="2" t="s">
        <v>278</v>
      </c>
      <c r="M1257" s="2" t="s">
        <v>297</v>
      </c>
      <c r="N1257" s="3" t="s">
        <v>1646</v>
      </c>
      <c r="O1257" s="2" t="s">
        <v>60</v>
      </c>
      <c r="P1257" s="2" t="s">
        <v>65</v>
      </c>
      <c r="Q1257" s="2"/>
      <c r="R1257" s="2"/>
      <c r="S1257" s="2"/>
      <c r="T1257" s="2"/>
      <c r="U1257">
        <v>0</v>
      </c>
      <c r="V1257">
        <v>360</v>
      </c>
      <c r="W1257" s="4">
        <v>46058</v>
      </c>
      <c r="X1257" s="4"/>
      <c r="Y1257" s="4">
        <v>46058</v>
      </c>
      <c r="Z1257" s="4">
        <v>46418</v>
      </c>
      <c r="AA1257" s="3"/>
      <c r="AB1257" s="3"/>
      <c r="AC1257" s="2"/>
      <c r="AD1257" s="2" t="s">
        <v>74</v>
      </c>
      <c r="AE1257" s="2" t="s">
        <v>74</v>
      </c>
      <c r="AF1257" s="2"/>
      <c r="AG1257" s="2"/>
      <c r="AH1257" s="2"/>
      <c r="AI1257" s="2"/>
      <c r="AJ1257" s="2" t="s">
        <v>50</v>
      </c>
      <c r="AK1257" s="2" t="s">
        <v>49</v>
      </c>
    </row>
    <row r="1258" spans="1:37" ht="201.6" x14ac:dyDescent="0.3">
      <c r="A1258" s="1">
        <v>1437</v>
      </c>
      <c r="F1258" s="2" t="s">
        <v>76</v>
      </c>
      <c r="G1258" s="2" t="s">
        <v>212</v>
      </c>
      <c r="H1258" s="2" t="s">
        <v>37</v>
      </c>
      <c r="I1258" s="2" t="s">
        <v>75</v>
      </c>
      <c r="J1258" s="2" t="s">
        <v>138</v>
      </c>
      <c r="K1258" s="2" t="s">
        <v>300</v>
      </c>
      <c r="L1258" s="2" t="s">
        <v>278</v>
      </c>
      <c r="M1258" s="2" t="s">
        <v>302</v>
      </c>
      <c r="N1258" s="3" t="s">
        <v>1646</v>
      </c>
      <c r="O1258" s="2" t="s">
        <v>60</v>
      </c>
      <c r="P1258" s="2" t="s">
        <v>65</v>
      </c>
      <c r="Q1258" s="2"/>
      <c r="R1258" s="2"/>
      <c r="S1258" s="2"/>
      <c r="T1258" s="2"/>
      <c r="U1258">
        <v>0</v>
      </c>
      <c r="V1258">
        <v>360</v>
      </c>
      <c r="W1258" s="4">
        <v>46059</v>
      </c>
      <c r="X1258" s="4"/>
      <c r="Y1258" s="4">
        <v>46059</v>
      </c>
      <c r="Z1258" s="4">
        <v>46419</v>
      </c>
      <c r="AA1258" s="3"/>
      <c r="AB1258" s="3"/>
      <c r="AC1258" s="2"/>
      <c r="AD1258" s="2" t="s">
        <v>74</v>
      </c>
      <c r="AE1258" s="2" t="s">
        <v>74</v>
      </c>
      <c r="AF1258" s="2"/>
      <c r="AG1258" s="2"/>
      <c r="AH1258" s="2"/>
      <c r="AI1258" s="2"/>
      <c r="AJ1258" s="2" t="s">
        <v>50</v>
      </c>
      <c r="AK1258" s="2" t="s">
        <v>49</v>
      </c>
    </row>
    <row r="1259" spans="1:37" ht="201.6" x14ac:dyDescent="0.3">
      <c r="A1259" s="1">
        <v>1438</v>
      </c>
      <c r="B1259">
        <v>19857</v>
      </c>
      <c r="F1259" s="2" t="s">
        <v>76</v>
      </c>
      <c r="G1259" s="2" t="s">
        <v>72</v>
      </c>
      <c r="H1259" s="2" t="s">
        <v>37</v>
      </c>
      <c r="I1259" s="2" t="s">
        <v>75</v>
      </c>
      <c r="J1259" s="2" t="s">
        <v>138</v>
      </c>
      <c r="K1259" s="2" t="s">
        <v>305</v>
      </c>
      <c r="L1259" s="2" t="s">
        <v>278</v>
      </c>
      <c r="M1259" s="2" t="s">
        <v>307</v>
      </c>
      <c r="N1259" s="3" t="s">
        <v>1646</v>
      </c>
      <c r="O1259" s="2" t="s">
        <v>60</v>
      </c>
      <c r="P1259" s="2" t="s">
        <v>65</v>
      </c>
      <c r="Q1259" s="2"/>
      <c r="R1259" s="2"/>
      <c r="S1259" s="2"/>
      <c r="T1259" s="2"/>
      <c r="U1259">
        <v>0</v>
      </c>
      <c r="V1259">
        <v>360</v>
      </c>
      <c r="W1259" s="4">
        <v>46060</v>
      </c>
      <c r="X1259" s="4"/>
      <c r="Y1259" s="4">
        <v>46060</v>
      </c>
      <c r="Z1259" s="4">
        <v>46420</v>
      </c>
      <c r="AA1259" s="3"/>
      <c r="AB1259" s="3" t="s">
        <v>2550</v>
      </c>
      <c r="AC1259" s="2"/>
      <c r="AD1259" s="2" t="s">
        <v>74</v>
      </c>
      <c r="AE1259" s="2" t="s">
        <v>94</v>
      </c>
      <c r="AF1259" s="2"/>
      <c r="AG1259" s="2"/>
      <c r="AH1259" s="2"/>
      <c r="AI1259" s="2"/>
      <c r="AJ1259" s="2" t="s">
        <v>50</v>
      </c>
      <c r="AK1259" s="2" t="s">
        <v>49</v>
      </c>
    </row>
    <row r="1260" spans="1:37" ht="129.6" x14ac:dyDescent="0.3">
      <c r="A1260" s="1">
        <v>1439</v>
      </c>
      <c r="F1260" s="2" t="s">
        <v>76</v>
      </c>
      <c r="G1260" s="2" t="s">
        <v>212</v>
      </c>
      <c r="H1260" s="2" t="s">
        <v>37</v>
      </c>
      <c r="I1260" s="2" t="s">
        <v>75</v>
      </c>
      <c r="J1260" s="2" t="s">
        <v>138</v>
      </c>
      <c r="K1260" s="2" t="s">
        <v>272</v>
      </c>
      <c r="L1260" s="2" t="s">
        <v>1234</v>
      </c>
      <c r="M1260" s="2" t="s">
        <v>1235</v>
      </c>
      <c r="N1260" s="3" t="s">
        <v>1647</v>
      </c>
      <c r="O1260" s="2" t="s">
        <v>60</v>
      </c>
      <c r="P1260" s="2" t="s">
        <v>65</v>
      </c>
      <c r="Q1260" s="2"/>
      <c r="R1260" s="2"/>
      <c r="S1260" s="2"/>
      <c r="T1260" s="2"/>
      <c r="U1260">
        <v>0</v>
      </c>
      <c r="V1260">
        <v>360</v>
      </c>
      <c r="W1260" s="4">
        <v>46055</v>
      </c>
      <c r="X1260" s="4"/>
      <c r="Y1260" s="4">
        <v>46055</v>
      </c>
      <c r="Z1260" s="4">
        <v>46415</v>
      </c>
      <c r="AA1260" s="3"/>
      <c r="AB1260" s="3"/>
      <c r="AC1260" s="2"/>
      <c r="AD1260" s="2" t="s">
        <v>74</v>
      </c>
      <c r="AE1260" s="2" t="s">
        <v>74</v>
      </c>
      <c r="AF1260" s="2"/>
      <c r="AG1260" s="2"/>
      <c r="AH1260" s="2"/>
      <c r="AI1260" s="2"/>
      <c r="AJ1260" s="2" t="s">
        <v>50</v>
      </c>
      <c r="AK1260" s="2" t="s">
        <v>49</v>
      </c>
    </row>
    <row r="1261" spans="1:37" ht="86.4" x14ac:dyDescent="0.3">
      <c r="A1261" s="1">
        <v>1440</v>
      </c>
      <c r="B1261">
        <v>19951</v>
      </c>
      <c r="F1261" s="2" t="s">
        <v>76</v>
      </c>
      <c r="G1261" s="2" t="s">
        <v>72</v>
      </c>
      <c r="H1261" s="2" t="s">
        <v>37</v>
      </c>
      <c r="I1261" s="2" t="s">
        <v>75</v>
      </c>
      <c r="J1261" s="2" t="s">
        <v>138</v>
      </c>
      <c r="K1261" s="2" t="s">
        <v>285</v>
      </c>
      <c r="L1261" s="2" t="s">
        <v>1234</v>
      </c>
      <c r="M1261" s="2" t="s">
        <v>1237</v>
      </c>
      <c r="N1261" s="3" t="s">
        <v>1648</v>
      </c>
      <c r="O1261" s="2" t="s">
        <v>60</v>
      </c>
      <c r="P1261" s="2" t="s">
        <v>65</v>
      </c>
      <c r="Q1261" s="2"/>
      <c r="R1261" s="2"/>
      <c r="S1261" s="2"/>
      <c r="T1261" s="2"/>
      <c r="U1261">
        <v>0</v>
      </c>
      <c r="V1261">
        <v>360</v>
      </c>
      <c r="W1261" s="4">
        <v>46056</v>
      </c>
      <c r="X1261" s="4"/>
      <c r="Y1261" s="4">
        <v>46056</v>
      </c>
      <c r="Z1261" s="4">
        <v>46416</v>
      </c>
      <c r="AA1261" s="3"/>
      <c r="AB1261" s="3" t="s">
        <v>2549</v>
      </c>
      <c r="AC1261" s="2"/>
      <c r="AD1261" s="2" t="s">
        <v>74</v>
      </c>
      <c r="AE1261" s="2" t="s">
        <v>94</v>
      </c>
      <c r="AF1261" s="2"/>
      <c r="AG1261" s="2"/>
      <c r="AH1261" s="2"/>
      <c r="AI1261" s="2"/>
      <c r="AJ1261" s="2" t="s">
        <v>50</v>
      </c>
      <c r="AK1261" s="2" t="s">
        <v>49</v>
      </c>
    </row>
    <row r="1262" spans="1:37" ht="86.4" x14ac:dyDescent="0.3">
      <c r="A1262" s="1">
        <v>1441</v>
      </c>
      <c r="F1262" s="2" t="s">
        <v>76</v>
      </c>
      <c r="G1262" s="2" t="s">
        <v>212</v>
      </c>
      <c r="H1262" s="2" t="s">
        <v>37</v>
      </c>
      <c r="I1262" s="2" t="s">
        <v>75</v>
      </c>
      <c r="J1262" s="2" t="s">
        <v>138</v>
      </c>
      <c r="K1262" s="2" t="s">
        <v>290</v>
      </c>
      <c r="L1262" s="2" t="s">
        <v>1234</v>
      </c>
      <c r="M1262" s="2" t="s">
        <v>1239</v>
      </c>
      <c r="N1262" s="3" t="s">
        <v>1648</v>
      </c>
      <c r="O1262" s="2" t="s">
        <v>60</v>
      </c>
      <c r="P1262" s="2" t="s">
        <v>65</v>
      </c>
      <c r="Q1262" s="2"/>
      <c r="R1262" s="2"/>
      <c r="S1262" s="2"/>
      <c r="T1262" s="2"/>
      <c r="U1262">
        <v>0</v>
      </c>
      <c r="V1262">
        <v>360</v>
      </c>
      <c r="W1262" s="4">
        <v>46057</v>
      </c>
      <c r="X1262" s="4"/>
      <c r="Y1262" s="4">
        <v>46057</v>
      </c>
      <c r="Z1262" s="4">
        <v>46417</v>
      </c>
      <c r="AA1262" s="3"/>
      <c r="AB1262" s="3"/>
      <c r="AC1262" s="2"/>
      <c r="AD1262" s="2" t="s">
        <v>74</v>
      </c>
      <c r="AE1262" s="2" t="s">
        <v>74</v>
      </c>
      <c r="AF1262" s="2"/>
      <c r="AG1262" s="2"/>
      <c r="AH1262" s="2"/>
      <c r="AI1262" s="2"/>
      <c r="AJ1262" s="2" t="s">
        <v>50</v>
      </c>
      <c r="AK1262" s="2" t="s">
        <v>49</v>
      </c>
    </row>
    <row r="1263" spans="1:37" ht="115.2" x14ac:dyDescent="0.3">
      <c r="A1263" s="1">
        <v>1442</v>
      </c>
      <c r="F1263" s="2" t="s">
        <v>76</v>
      </c>
      <c r="G1263" s="2" t="s">
        <v>212</v>
      </c>
      <c r="H1263" s="2" t="s">
        <v>37</v>
      </c>
      <c r="I1263" s="2" t="s">
        <v>75</v>
      </c>
      <c r="J1263" s="2" t="s">
        <v>138</v>
      </c>
      <c r="K1263" s="2" t="s">
        <v>295</v>
      </c>
      <c r="L1263" s="2" t="s">
        <v>1234</v>
      </c>
      <c r="M1263" s="2" t="s">
        <v>1241</v>
      </c>
      <c r="N1263" s="3" t="s">
        <v>1649</v>
      </c>
      <c r="O1263" s="2" t="s">
        <v>60</v>
      </c>
      <c r="P1263" s="2" t="s">
        <v>65</v>
      </c>
      <c r="Q1263" s="2"/>
      <c r="R1263" s="2"/>
      <c r="S1263" s="2"/>
      <c r="T1263" s="2"/>
      <c r="U1263">
        <v>0</v>
      </c>
      <c r="V1263">
        <v>360</v>
      </c>
      <c r="W1263" s="4">
        <v>46058</v>
      </c>
      <c r="X1263" s="4"/>
      <c r="Y1263" s="4">
        <v>46058</v>
      </c>
      <c r="Z1263" s="4">
        <v>46418</v>
      </c>
      <c r="AA1263" s="3"/>
      <c r="AB1263" s="3"/>
      <c r="AC1263" s="2"/>
      <c r="AD1263" s="2" t="s">
        <v>74</v>
      </c>
      <c r="AE1263" s="2" t="s">
        <v>74</v>
      </c>
      <c r="AF1263" s="2"/>
      <c r="AG1263" s="2"/>
      <c r="AH1263" s="2"/>
      <c r="AI1263" s="2"/>
      <c r="AJ1263" s="2" t="s">
        <v>50</v>
      </c>
      <c r="AK1263" s="2" t="s">
        <v>49</v>
      </c>
    </row>
    <row r="1264" spans="1:37" ht="115.2" x14ac:dyDescent="0.3">
      <c r="A1264" s="1">
        <v>1443</v>
      </c>
      <c r="F1264" s="2" t="s">
        <v>76</v>
      </c>
      <c r="G1264" s="2" t="s">
        <v>212</v>
      </c>
      <c r="H1264" s="2" t="s">
        <v>37</v>
      </c>
      <c r="I1264" s="2" t="s">
        <v>75</v>
      </c>
      <c r="J1264" s="2" t="s">
        <v>138</v>
      </c>
      <c r="K1264" s="2" t="s">
        <v>300</v>
      </c>
      <c r="L1264" s="2" t="s">
        <v>1234</v>
      </c>
      <c r="M1264" s="2" t="s">
        <v>1243</v>
      </c>
      <c r="N1264" s="3" t="s">
        <v>1649</v>
      </c>
      <c r="O1264" s="2" t="s">
        <v>60</v>
      </c>
      <c r="P1264" s="2" t="s">
        <v>65</v>
      </c>
      <c r="Q1264" s="2"/>
      <c r="R1264" s="2"/>
      <c r="S1264" s="2"/>
      <c r="T1264" s="2"/>
      <c r="U1264">
        <v>0</v>
      </c>
      <c r="V1264">
        <v>360</v>
      </c>
      <c r="W1264" s="4">
        <v>46059</v>
      </c>
      <c r="X1264" s="4"/>
      <c r="Y1264" s="4">
        <v>46059</v>
      </c>
      <c r="Z1264" s="4">
        <v>46419</v>
      </c>
      <c r="AA1264" s="3"/>
      <c r="AB1264" s="3"/>
      <c r="AC1264" s="2"/>
      <c r="AD1264" s="2" t="s">
        <v>74</v>
      </c>
      <c r="AE1264" s="2" t="s">
        <v>74</v>
      </c>
      <c r="AF1264" s="2"/>
      <c r="AG1264" s="2"/>
      <c r="AH1264" s="2"/>
      <c r="AI1264" s="2"/>
      <c r="AJ1264" s="2" t="s">
        <v>50</v>
      </c>
      <c r="AK1264" s="2" t="s">
        <v>49</v>
      </c>
    </row>
    <row r="1265" spans="1:37" ht="115.2" x14ac:dyDescent="0.3">
      <c r="A1265" s="1">
        <v>1444</v>
      </c>
      <c r="B1265">
        <v>19873</v>
      </c>
      <c r="F1265" s="2" t="s">
        <v>76</v>
      </c>
      <c r="G1265" s="2" t="s">
        <v>78</v>
      </c>
      <c r="H1265" s="2" t="s">
        <v>37</v>
      </c>
      <c r="I1265" s="2" t="s">
        <v>75</v>
      </c>
      <c r="J1265" s="2" t="s">
        <v>138</v>
      </c>
      <c r="K1265" s="2" t="s">
        <v>305</v>
      </c>
      <c r="L1265" s="2" t="s">
        <v>1234</v>
      </c>
      <c r="M1265" s="2" t="s">
        <v>1245</v>
      </c>
      <c r="N1265" s="3" t="s">
        <v>1649</v>
      </c>
      <c r="O1265" s="2" t="s">
        <v>60</v>
      </c>
      <c r="P1265" s="2" t="s">
        <v>65</v>
      </c>
      <c r="Q1265" s="2"/>
      <c r="R1265" s="2"/>
      <c r="S1265" s="2"/>
      <c r="T1265" s="2"/>
      <c r="U1265">
        <v>0</v>
      </c>
      <c r="V1265">
        <v>360</v>
      </c>
      <c r="W1265" s="4">
        <v>46060</v>
      </c>
      <c r="X1265" s="4">
        <v>46184</v>
      </c>
      <c r="Y1265" s="4">
        <v>46184</v>
      </c>
      <c r="Z1265" s="4">
        <v>46544</v>
      </c>
      <c r="AA1265" s="3"/>
      <c r="AB1265" s="3" t="s">
        <v>2401</v>
      </c>
      <c r="AC1265" s="2"/>
      <c r="AD1265" s="2" t="s">
        <v>74</v>
      </c>
      <c r="AE1265" s="2" t="s">
        <v>74</v>
      </c>
      <c r="AF1265" s="2"/>
      <c r="AG1265" s="2"/>
      <c r="AH1265" s="2"/>
      <c r="AI1265" s="2"/>
      <c r="AJ1265" s="2" t="s">
        <v>50</v>
      </c>
      <c r="AK1265" s="2" t="s">
        <v>49</v>
      </c>
    </row>
    <row r="1266" spans="1:37" ht="72" x14ac:dyDescent="0.3">
      <c r="A1266" s="1">
        <v>1445</v>
      </c>
      <c r="B1266">
        <v>20815</v>
      </c>
      <c r="F1266" s="2" t="s">
        <v>76</v>
      </c>
      <c r="G1266" s="2" t="s">
        <v>78</v>
      </c>
      <c r="H1266" s="2" t="s">
        <v>37</v>
      </c>
      <c r="I1266" s="2" t="s">
        <v>75</v>
      </c>
      <c r="J1266" s="2" t="s">
        <v>138</v>
      </c>
      <c r="K1266" s="2" t="s">
        <v>272</v>
      </c>
      <c r="L1266" s="2" t="s">
        <v>1229</v>
      </c>
      <c r="M1266" s="2" t="s">
        <v>1230</v>
      </c>
      <c r="N1266" s="3" t="s">
        <v>1650</v>
      </c>
      <c r="O1266" s="2" t="s">
        <v>60</v>
      </c>
      <c r="P1266" s="2" t="s">
        <v>65</v>
      </c>
      <c r="Q1266" s="2"/>
      <c r="R1266" s="2"/>
      <c r="S1266" s="2"/>
      <c r="T1266" s="2"/>
      <c r="U1266">
        <v>0</v>
      </c>
      <c r="V1266">
        <v>360</v>
      </c>
      <c r="W1266" s="4">
        <v>46055</v>
      </c>
      <c r="X1266" s="4">
        <v>46178</v>
      </c>
      <c r="Y1266" s="4">
        <v>46178</v>
      </c>
      <c r="Z1266" s="4">
        <v>46538</v>
      </c>
      <c r="AA1266" s="3"/>
      <c r="AB1266" s="3" t="s">
        <v>2403</v>
      </c>
      <c r="AC1266" s="2"/>
      <c r="AD1266" s="2" t="s">
        <v>74</v>
      </c>
      <c r="AE1266" s="2" t="s">
        <v>95</v>
      </c>
      <c r="AF1266" s="2"/>
      <c r="AG1266" s="2"/>
      <c r="AH1266" s="2"/>
      <c r="AI1266" s="2"/>
      <c r="AJ1266" s="2" t="s">
        <v>50</v>
      </c>
      <c r="AK1266" s="2" t="s">
        <v>49</v>
      </c>
    </row>
    <row r="1267" spans="1:37" ht="72" x14ac:dyDescent="0.3">
      <c r="A1267" s="1">
        <v>1446</v>
      </c>
      <c r="B1267">
        <v>19929</v>
      </c>
      <c r="F1267" s="2" t="s">
        <v>76</v>
      </c>
      <c r="G1267" s="2" t="s">
        <v>72</v>
      </c>
      <c r="H1267" s="2" t="s">
        <v>37</v>
      </c>
      <c r="I1267" s="2" t="s">
        <v>75</v>
      </c>
      <c r="J1267" s="2" t="s">
        <v>138</v>
      </c>
      <c r="K1267" s="2" t="s">
        <v>285</v>
      </c>
      <c r="L1267" s="2" t="s">
        <v>1229</v>
      </c>
      <c r="M1267" s="2" t="s">
        <v>1236</v>
      </c>
      <c r="N1267" s="3" t="s">
        <v>1650</v>
      </c>
      <c r="O1267" s="2" t="s">
        <v>60</v>
      </c>
      <c r="P1267" s="2" t="s">
        <v>65</v>
      </c>
      <c r="Q1267" s="2"/>
      <c r="R1267" s="2"/>
      <c r="S1267" s="2"/>
      <c r="T1267" s="2"/>
      <c r="U1267">
        <v>0</v>
      </c>
      <c r="V1267">
        <v>360</v>
      </c>
      <c r="W1267" s="4">
        <v>46056</v>
      </c>
      <c r="X1267" s="4"/>
      <c r="Y1267" s="4">
        <v>46056</v>
      </c>
      <c r="Z1267" s="4">
        <v>46416</v>
      </c>
      <c r="AA1267" s="3"/>
      <c r="AB1267" s="3" t="s">
        <v>2550</v>
      </c>
      <c r="AC1267" s="2"/>
      <c r="AD1267" s="2" t="s">
        <v>74</v>
      </c>
      <c r="AE1267" s="2" t="s">
        <v>94</v>
      </c>
      <c r="AF1267" s="2"/>
      <c r="AG1267" s="2"/>
      <c r="AH1267" s="2"/>
      <c r="AI1267" s="2"/>
      <c r="AJ1267" s="2" t="s">
        <v>50</v>
      </c>
      <c r="AK1267" s="2" t="s">
        <v>49</v>
      </c>
    </row>
    <row r="1268" spans="1:37" ht="72" x14ac:dyDescent="0.3">
      <c r="A1268" s="1">
        <v>1447</v>
      </c>
      <c r="F1268" s="2" t="s">
        <v>76</v>
      </c>
      <c r="G1268" s="2" t="s">
        <v>212</v>
      </c>
      <c r="H1268" s="2" t="s">
        <v>37</v>
      </c>
      <c r="I1268" s="2" t="s">
        <v>75</v>
      </c>
      <c r="J1268" s="2" t="s">
        <v>138</v>
      </c>
      <c r="K1268" s="2" t="s">
        <v>290</v>
      </c>
      <c r="L1268" s="2" t="s">
        <v>1229</v>
      </c>
      <c r="M1268" s="2" t="s">
        <v>1238</v>
      </c>
      <c r="N1268" s="3" t="s">
        <v>1650</v>
      </c>
      <c r="O1268" s="2" t="s">
        <v>60</v>
      </c>
      <c r="P1268" s="2" t="s">
        <v>65</v>
      </c>
      <c r="Q1268" s="2"/>
      <c r="R1268" s="2"/>
      <c r="S1268" s="2"/>
      <c r="T1268" s="2"/>
      <c r="U1268">
        <v>0</v>
      </c>
      <c r="V1268">
        <v>360</v>
      </c>
      <c r="W1268" s="4">
        <v>46057</v>
      </c>
      <c r="X1268" s="4"/>
      <c r="Y1268" s="4">
        <v>46057</v>
      </c>
      <c r="Z1268" s="4">
        <v>46417</v>
      </c>
      <c r="AA1268" s="3"/>
      <c r="AB1268" s="3"/>
      <c r="AC1268" s="2"/>
      <c r="AD1268" s="2" t="s">
        <v>74</v>
      </c>
      <c r="AE1268" s="2" t="s">
        <v>74</v>
      </c>
      <c r="AF1268" s="2"/>
      <c r="AG1268" s="2"/>
      <c r="AH1268" s="2"/>
      <c r="AI1268" s="2"/>
      <c r="AJ1268" s="2" t="s">
        <v>50</v>
      </c>
      <c r="AK1268" s="2" t="s">
        <v>49</v>
      </c>
    </row>
    <row r="1269" spans="1:37" ht="72" x14ac:dyDescent="0.3">
      <c r="A1269" s="1">
        <v>1448</v>
      </c>
      <c r="F1269" s="2" t="s">
        <v>76</v>
      </c>
      <c r="G1269" s="2" t="s">
        <v>212</v>
      </c>
      <c r="H1269" s="2" t="s">
        <v>37</v>
      </c>
      <c r="I1269" s="2" t="s">
        <v>75</v>
      </c>
      <c r="J1269" s="2" t="s">
        <v>138</v>
      </c>
      <c r="K1269" s="2" t="s">
        <v>295</v>
      </c>
      <c r="L1269" s="2" t="s">
        <v>1229</v>
      </c>
      <c r="M1269" s="2" t="s">
        <v>1240</v>
      </c>
      <c r="N1269" s="3" t="s">
        <v>1650</v>
      </c>
      <c r="O1269" s="2" t="s">
        <v>60</v>
      </c>
      <c r="P1269" s="2" t="s">
        <v>65</v>
      </c>
      <c r="Q1269" s="2"/>
      <c r="R1269" s="2"/>
      <c r="S1269" s="2"/>
      <c r="T1269" s="2"/>
      <c r="U1269">
        <v>0</v>
      </c>
      <c r="V1269">
        <v>360</v>
      </c>
      <c r="W1269" s="4">
        <v>46058</v>
      </c>
      <c r="X1269" s="4"/>
      <c r="Y1269" s="4">
        <v>46058</v>
      </c>
      <c r="Z1269" s="4">
        <v>46418</v>
      </c>
      <c r="AA1269" s="3"/>
      <c r="AB1269" s="3"/>
      <c r="AC1269" s="2"/>
      <c r="AD1269" s="2" t="s">
        <v>74</v>
      </c>
      <c r="AE1269" s="2" t="s">
        <v>74</v>
      </c>
      <c r="AF1269" s="2"/>
      <c r="AG1269" s="2"/>
      <c r="AH1269" s="2"/>
      <c r="AI1269" s="2"/>
      <c r="AJ1269" s="2" t="s">
        <v>50</v>
      </c>
      <c r="AK1269" s="2" t="s">
        <v>49</v>
      </c>
    </row>
    <row r="1270" spans="1:37" ht="72" x14ac:dyDescent="0.3">
      <c r="A1270" s="1">
        <v>1449</v>
      </c>
      <c r="F1270" s="2" t="s">
        <v>76</v>
      </c>
      <c r="G1270" s="2" t="s">
        <v>212</v>
      </c>
      <c r="H1270" s="2" t="s">
        <v>37</v>
      </c>
      <c r="I1270" s="2" t="s">
        <v>75</v>
      </c>
      <c r="J1270" s="2" t="s">
        <v>138</v>
      </c>
      <c r="K1270" s="2" t="s">
        <v>300</v>
      </c>
      <c r="L1270" s="2" t="s">
        <v>1229</v>
      </c>
      <c r="M1270" s="2"/>
      <c r="N1270" s="3" t="s">
        <v>1650</v>
      </c>
      <c r="O1270" s="2" t="s">
        <v>60</v>
      </c>
      <c r="P1270" s="2" t="s">
        <v>65</v>
      </c>
      <c r="Q1270" s="2"/>
      <c r="R1270" s="2"/>
      <c r="S1270" s="2"/>
      <c r="T1270" s="2"/>
      <c r="U1270">
        <v>0</v>
      </c>
      <c r="V1270">
        <v>360</v>
      </c>
      <c r="W1270" s="4">
        <v>46059</v>
      </c>
      <c r="X1270" s="4"/>
      <c r="Y1270" s="4">
        <v>46059</v>
      </c>
      <c r="Z1270" s="4">
        <v>46419</v>
      </c>
      <c r="AA1270" s="3"/>
      <c r="AB1270" s="3"/>
      <c r="AC1270" s="2"/>
      <c r="AD1270" s="2" t="s">
        <v>74</v>
      </c>
      <c r="AE1270" s="2" t="s">
        <v>74</v>
      </c>
      <c r="AF1270" s="2"/>
      <c r="AG1270" s="2"/>
      <c r="AH1270" s="2"/>
      <c r="AI1270" s="2"/>
      <c r="AJ1270" s="2" t="s">
        <v>50</v>
      </c>
      <c r="AK1270" s="2" t="s">
        <v>49</v>
      </c>
    </row>
    <row r="1271" spans="1:37" ht="72" x14ac:dyDescent="0.3">
      <c r="A1271" s="1">
        <v>1450</v>
      </c>
      <c r="B1271">
        <v>19848</v>
      </c>
      <c r="F1271" s="2" t="s">
        <v>76</v>
      </c>
      <c r="G1271" s="2" t="s">
        <v>72</v>
      </c>
      <c r="H1271" s="2" t="s">
        <v>37</v>
      </c>
      <c r="I1271" s="2" t="s">
        <v>75</v>
      </c>
      <c r="J1271" s="2" t="s">
        <v>138</v>
      </c>
      <c r="K1271" s="2" t="s">
        <v>305</v>
      </c>
      <c r="L1271" s="2" t="s">
        <v>1229</v>
      </c>
      <c r="M1271" s="2" t="s">
        <v>1244</v>
      </c>
      <c r="N1271" s="3" t="s">
        <v>1650</v>
      </c>
      <c r="O1271" s="2" t="s">
        <v>60</v>
      </c>
      <c r="P1271" s="2" t="s">
        <v>65</v>
      </c>
      <c r="Q1271" s="2"/>
      <c r="R1271" s="2"/>
      <c r="S1271" s="2"/>
      <c r="T1271" s="2"/>
      <c r="U1271">
        <v>0</v>
      </c>
      <c r="V1271">
        <v>360</v>
      </c>
      <c r="W1271" s="4">
        <v>46060</v>
      </c>
      <c r="X1271" s="4"/>
      <c r="Y1271" s="4">
        <v>46060</v>
      </c>
      <c r="Z1271" s="4">
        <v>46420</v>
      </c>
      <c r="AA1271" s="3"/>
      <c r="AB1271" s="3" t="s">
        <v>2577</v>
      </c>
      <c r="AC1271" s="2"/>
      <c r="AD1271" s="2" t="s">
        <v>74</v>
      </c>
      <c r="AE1271" s="2" t="s">
        <v>94</v>
      </c>
      <c r="AF1271" s="2"/>
      <c r="AG1271" s="2"/>
      <c r="AH1271" s="2"/>
      <c r="AI1271" s="2"/>
      <c r="AJ1271" s="2" t="s">
        <v>50</v>
      </c>
      <c r="AK1271" s="2" t="s">
        <v>49</v>
      </c>
    </row>
    <row r="1272" spans="1:37" ht="86.4" x14ac:dyDescent="0.3">
      <c r="A1272" s="1">
        <v>1451</v>
      </c>
      <c r="B1272">
        <v>20814</v>
      </c>
      <c r="F1272" s="2" t="s">
        <v>76</v>
      </c>
      <c r="G1272" s="2" t="s">
        <v>78</v>
      </c>
      <c r="H1272" s="2" t="s">
        <v>37</v>
      </c>
      <c r="I1272" s="2" t="s">
        <v>75</v>
      </c>
      <c r="J1272" s="2" t="s">
        <v>138</v>
      </c>
      <c r="K1272" s="2" t="s">
        <v>272</v>
      </c>
      <c r="L1272" s="2" t="s">
        <v>1234</v>
      </c>
      <c r="M1272" s="2" t="s">
        <v>1235</v>
      </c>
      <c r="N1272" s="3" t="s">
        <v>943</v>
      </c>
      <c r="O1272" s="2" t="s">
        <v>60</v>
      </c>
      <c r="P1272" s="2" t="s">
        <v>65</v>
      </c>
      <c r="Q1272" s="2"/>
      <c r="R1272" s="2"/>
      <c r="S1272" s="2"/>
      <c r="T1272" s="2"/>
      <c r="U1272">
        <v>0</v>
      </c>
      <c r="V1272">
        <v>30</v>
      </c>
      <c r="W1272" s="4">
        <v>46055</v>
      </c>
      <c r="X1272" s="4">
        <v>46178</v>
      </c>
      <c r="Y1272" s="4">
        <v>46178</v>
      </c>
      <c r="Z1272" s="4">
        <v>46208</v>
      </c>
      <c r="AA1272" s="3"/>
      <c r="AB1272" s="3" t="s">
        <v>2403</v>
      </c>
      <c r="AC1272" s="2"/>
      <c r="AD1272" s="2" t="s">
        <v>74</v>
      </c>
      <c r="AE1272" s="2" t="s">
        <v>95</v>
      </c>
      <c r="AF1272" s="2"/>
      <c r="AG1272" s="2"/>
      <c r="AH1272" s="2"/>
      <c r="AI1272" s="2"/>
      <c r="AJ1272" s="2" t="s">
        <v>50</v>
      </c>
      <c r="AK1272" s="2" t="s">
        <v>49</v>
      </c>
    </row>
    <row r="1273" spans="1:37" ht="86.4" x14ac:dyDescent="0.3">
      <c r="A1273" s="1">
        <v>1452</v>
      </c>
      <c r="B1273">
        <v>20836</v>
      </c>
      <c r="F1273" s="2" t="s">
        <v>76</v>
      </c>
      <c r="G1273" s="2" t="s">
        <v>72</v>
      </c>
      <c r="H1273" s="2" t="s">
        <v>37</v>
      </c>
      <c r="I1273" s="2" t="s">
        <v>75</v>
      </c>
      <c r="J1273" s="2" t="s">
        <v>138</v>
      </c>
      <c r="K1273" s="2" t="s">
        <v>285</v>
      </c>
      <c r="L1273" s="2" t="s">
        <v>1234</v>
      </c>
      <c r="M1273" s="2" t="s">
        <v>1237</v>
      </c>
      <c r="N1273" s="3" t="s">
        <v>943</v>
      </c>
      <c r="O1273" s="2" t="s">
        <v>60</v>
      </c>
      <c r="P1273" s="2" t="s">
        <v>65</v>
      </c>
      <c r="Q1273" s="2"/>
      <c r="R1273" s="2"/>
      <c r="S1273" s="2"/>
      <c r="T1273" s="2"/>
      <c r="U1273">
        <v>0</v>
      </c>
      <c r="V1273">
        <v>30</v>
      </c>
      <c r="W1273" s="4">
        <v>46056</v>
      </c>
      <c r="X1273" s="4"/>
      <c r="Y1273" s="4">
        <v>46056</v>
      </c>
      <c r="Z1273" s="4">
        <v>46086</v>
      </c>
      <c r="AA1273" s="3"/>
      <c r="AB1273" s="3" t="s">
        <v>2551</v>
      </c>
      <c r="AC1273" s="2"/>
      <c r="AD1273" s="2" t="s">
        <v>74</v>
      </c>
      <c r="AE1273" s="2" t="s">
        <v>94</v>
      </c>
      <c r="AF1273" s="2"/>
      <c r="AG1273" s="2"/>
      <c r="AH1273" s="2"/>
      <c r="AI1273" s="2"/>
      <c r="AJ1273" s="2" t="s">
        <v>50</v>
      </c>
      <c r="AK1273" s="2" t="s">
        <v>49</v>
      </c>
    </row>
    <row r="1274" spans="1:37" ht="86.4" x14ac:dyDescent="0.3">
      <c r="A1274" s="1">
        <v>1453</v>
      </c>
      <c r="B1274">
        <v>20854</v>
      </c>
      <c r="F1274" s="2" t="s">
        <v>76</v>
      </c>
      <c r="G1274" s="2" t="s">
        <v>72</v>
      </c>
      <c r="H1274" s="2" t="s">
        <v>37</v>
      </c>
      <c r="I1274" s="2" t="s">
        <v>75</v>
      </c>
      <c r="J1274" s="2" t="s">
        <v>138</v>
      </c>
      <c r="K1274" s="2" t="s">
        <v>290</v>
      </c>
      <c r="L1274" s="2" t="s">
        <v>1234</v>
      </c>
      <c r="M1274" s="2" t="s">
        <v>1239</v>
      </c>
      <c r="N1274" s="3" t="s">
        <v>943</v>
      </c>
      <c r="O1274" s="2" t="s">
        <v>60</v>
      </c>
      <c r="P1274" s="2" t="s">
        <v>65</v>
      </c>
      <c r="Q1274" s="2"/>
      <c r="R1274" s="2"/>
      <c r="S1274" s="2"/>
      <c r="T1274" s="2"/>
      <c r="U1274">
        <v>0</v>
      </c>
      <c r="V1274">
        <v>30</v>
      </c>
      <c r="W1274" s="4">
        <v>46057</v>
      </c>
      <c r="X1274" s="4"/>
      <c r="Y1274" s="4">
        <v>46057</v>
      </c>
      <c r="Z1274" s="4">
        <v>46087</v>
      </c>
      <c r="AA1274" s="3"/>
      <c r="AB1274" s="3" t="s">
        <v>2563</v>
      </c>
      <c r="AC1274" s="2"/>
      <c r="AD1274" s="2" t="s">
        <v>74</v>
      </c>
      <c r="AE1274" s="2" t="s">
        <v>94</v>
      </c>
      <c r="AF1274" s="2"/>
      <c r="AG1274" s="2"/>
      <c r="AH1274" s="2"/>
      <c r="AI1274" s="2"/>
      <c r="AJ1274" s="2" t="s">
        <v>50</v>
      </c>
      <c r="AK1274" s="2" t="s">
        <v>49</v>
      </c>
    </row>
    <row r="1275" spans="1:37" ht="86.4" x14ac:dyDescent="0.3">
      <c r="A1275" s="1">
        <v>1454</v>
      </c>
      <c r="F1275" s="2" t="s">
        <v>76</v>
      </c>
      <c r="G1275" s="2" t="s">
        <v>72</v>
      </c>
      <c r="H1275" s="2" t="s">
        <v>37</v>
      </c>
      <c r="I1275" s="2" t="s">
        <v>75</v>
      </c>
      <c r="J1275" s="2" t="s">
        <v>138</v>
      </c>
      <c r="K1275" s="2" t="s">
        <v>295</v>
      </c>
      <c r="L1275" s="2" t="s">
        <v>1234</v>
      </c>
      <c r="M1275" s="2" t="s">
        <v>1241</v>
      </c>
      <c r="N1275" s="3" t="s">
        <v>943</v>
      </c>
      <c r="O1275" s="2" t="s">
        <v>60</v>
      </c>
      <c r="P1275" s="2" t="s">
        <v>65</v>
      </c>
      <c r="Q1275" s="2"/>
      <c r="R1275" s="2"/>
      <c r="S1275" s="2"/>
      <c r="T1275" s="2"/>
      <c r="U1275">
        <v>0</v>
      </c>
      <c r="V1275">
        <v>30</v>
      </c>
      <c r="W1275" s="4">
        <v>46059</v>
      </c>
      <c r="X1275" s="4"/>
      <c r="Y1275" s="4">
        <v>46059</v>
      </c>
      <c r="Z1275" s="4">
        <v>46089</v>
      </c>
      <c r="AA1275" s="3"/>
      <c r="AB1275" s="3" t="s">
        <v>2561</v>
      </c>
      <c r="AC1275" s="2"/>
      <c r="AD1275" s="2" t="s">
        <v>74</v>
      </c>
      <c r="AE1275" s="2" t="s">
        <v>74</v>
      </c>
      <c r="AF1275" s="2"/>
      <c r="AG1275" s="2"/>
      <c r="AH1275" s="2"/>
      <c r="AI1275" s="2"/>
      <c r="AJ1275" s="2" t="s">
        <v>50</v>
      </c>
      <c r="AK1275" s="2" t="s">
        <v>49</v>
      </c>
    </row>
    <row r="1276" spans="1:37" ht="86.4" x14ac:dyDescent="0.3">
      <c r="A1276" s="1">
        <v>1455</v>
      </c>
      <c r="B1276">
        <v>19161</v>
      </c>
      <c r="F1276" s="2" t="s">
        <v>76</v>
      </c>
      <c r="G1276" s="2" t="s">
        <v>78</v>
      </c>
      <c r="H1276" s="2" t="s">
        <v>37</v>
      </c>
      <c r="I1276" s="2" t="s">
        <v>75</v>
      </c>
      <c r="J1276" s="2" t="s">
        <v>138</v>
      </c>
      <c r="K1276" s="2" t="s">
        <v>300</v>
      </c>
      <c r="L1276" s="2" t="s">
        <v>1234</v>
      </c>
      <c r="M1276" s="2" t="s">
        <v>1243</v>
      </c>
      <c r="N1276" s="3" t="s">
        <v>943</v>
      </c>
      <c r="O1276" s="2" t="s">
        <v>60</v>
      </c>
      <c r="P1276" s="2" t="s">
        <v>65</v>
      </c>
      <c r="Q1276" s="2"/>
      <c r="R1276" s="2"/>
      <c r="S1276" s="2"/>
      <c r="T1276" s="2"/>
      <c r="U1276">
        <v>0</v>
      </c>
      <c r="V1276">
        <v>30</v>
      </c>
      <c r="W1276" s="4">
        <v>46059</v>
      </c>
      <c r="X1276" s="4">
        <v>46106</v>
      </c>
      <c r="Y1276" s="4">
        <v>46106</v>
      </c>
      <c r="Z1276" s="4">
        <v>46136</v>
      </c>
      <c r="AA1276" s="3"/>
      <c r="AB1276" s="3" t="s">
        <v>1778</v>
      </c>
      <c r="AC1276" s="2"/>
      <c r="AD1276" s="2" t="s">
        <v>74</v>
      </c>
      <c r="AE1276" s="2" t="s">
        <v>95</v>
      </c>
      <c r="AF1276" s="2"/>
      <c r="AG1276" s="2"/>
      <c r="AH1276" s="2"/>
      <c r="AI1276" s="2"/>
      <c r="AJ1276" s="2" t="s">
        <v>50</v>
      </c>
      <c r="AK1276" s="2" t="s">
        <v>49</v>
      </c>
    </row>
    <row r="1277" spans="1:37" ht="86.4" x14ac:dyDescent="0.3">
      <c r="A1277" s="1">
        <v>1456</v>
      </c>
      <c r="B1277">
        <v>19874</v>
      </c>
      <c r="F1277" s="2" t="s">
        <v>76</v>
      </c>
      <c r="G1277" s="2" t="s">
        <v>78</v>
      </c>
      <c r="H1277" s="2" t="s">
        <v>37</v>
      </c>
      <c r="I1277" s="2" t="s">
        <v>75</v>
      </c>
      <c r="J1277" s="2" t="s">
        <v>138</v>
      </c>
      <c r="K1277" s="2" t="s">
        <v>305</v>
      </c>
      <c r="L1277" s="2" t="s">
        <v>1234</v>
      </c>
      <c r="M1277" s="2" t="s">
        <v>1245</v>
      </c>
      <c r="N1277" s="3" t="s">
        <v>943</v>
      </c>
      <c r="O1277" s="2" t="s">
        <v>60</v>
      </c>
      <c r="P1277" s="2" t="s">
        <v>65</v>
      </c>
      <c r="Q1277" s="2"/>
      <c r="R1277" s="2"/>
      <c r="S1277" s="2"/>
      <c r="T1277" s="2"/>
      <c r="U1277">
        <v>0</v>
      </c>
      <c r="V1277">
        <v>30</v>
      </c>
      <c r="W1277" s="4">
        <v>46060</v>
      </c>
      <c r="X1277" s="4">
        <v>46184</v>
      </c>
      <c r="Y1277" s="4">
        <v>46184</v>
      </c>
      <c r="Z1277" s="4">
        <v>46214</v>
      </c>
      <c r="AA1277" s="3"/>
      <c r="AB1277" s="3" t="s">
        <v>2562</v>
      </c>
      <c r="AC1277" s="2"/>
      <c r="AD1277" s="2" t="s">
        <v>74</v>
      </c>
      <c r="AE1277" s="2" t="s">
        <v>74</v>
      </c>
      <c r="AF1277" s="2"/>
      <c r="AG1277" s="2"/>
      <c r="AH1277" s="2"/>
      <c r="AI1277" s="2"/>
      <c r="AJ1277" s="2" t="s">
        <v>50</v>
      </c>
      <c r="AK1277" s="2" t="s">
        <v>49</v>
      </c>
    </row>
    <row r="1278" spans="1:37" ht="129.6" x14ac:dyDescent="0.3">
      <c r="A1278" s="1">
        <v>1457</v>
      </c>
      <c r="B1278">
        <v>20813</v>
      </c>
      <c r="F1278" s="2" t="s">
        <v>76</v>
      </c>
      <c r="G1278" s="2" t="s">
        <v>78</v>
      </c>
      <c r="H1278" s="2" t="s">
        <v>37</v>
      </c>
      <c r="I1278" s="2" t="s">
        <v>75</v>
      </c>
      <c r="J1278" s="2" t="s">
        <v>138</v>
      </c>
      <c r="K1278" s="2" t="s">
        <v>272</v>
      </c>
      <c r="L1278" s="2" t="s">
        <v>1234</v>
      </c>
      <c r="M1278" s="2" t="s">
        <v>1235</v>
      </c>
      <c r="N1278" s="3" t="s">
        <v>1651</v>
      </c>
      <c r="O1278" s="2" t="s">
        <v>60</v>
      </c>
      <c r="P1278" s="2" t="s">
        <v>65</v>
      </c>
      <c r="Q1278" s="2"/>
      <c r="R1278" s="2"/>
      <c r="S1278" s="2"/>
      <c r="T1278" s="2"/>
      <c r="U1278">
        <v>0</v>
      </c>
      <c r="V1278">
        <v>90</v>
      </c>
      <c r="W1278" s="4">
        <v>46055</v>
      </c>
      <c r="X1278" s="4">
        <v>46178</v>
      </c>
      <c r="Y1278" s="4">
        <v>46178</v>
      </c>
      <c r="Z1278" s="4">
        <v>46268</v>
      </c>
      <c r="AA1278" s="3"/>
      <c r="AB1278" s="3" t="s">
        <v>2403</v>
      </c>
      <c r="AC1278" s="2"/>
      <c r="AD1278" s="2" t="s">
        <v>74</v>
      </c>
      <c r="AE1278" s="2" t="s">
        <v>95</v>
      </c>
      <c r="AF1278" s="2"/>
      <c r="AG1278" s="2"/>
      <c r="AH1278" s="2"/>
      <c r="AI1278" s="2"/>
      <c r="AJ1278" s="2" t="s">
        <v>50</v>
      </c>
      <c r="AK1278" s="2" t="s">
        <v>49</v>
      </c>
    </row>
    <row r="1279" spans="1:37" ht="129.6" x14ac:dyDescent="0.3">
      <c r="A1279" s="1">
        <v>1458</v>
      </c>
      <c r="B1279">
        <v>19953</v>
      </c>
      <c r="F1279" s="2" t="s">
        <v>76</v>
      </c>
      <c r="G1279" s="2" t="s">
        <v>78</v>
      </c>
      <c r="H1279" s="2" t="s">
        <v>37</v>
      </c>
      <c r="I1279" s="2" t="s">
        <v>75</v>
      </c>
      <c r="J1279" s="2" t="s">
        <v>138</v>
      </c>
      <c r="K1279" s="2" t="s">
        <v>285</v>
      </c>
      <c r="L1279" s="2" t="s">
        <v>1234</v>
      </c>
      <c r="M1279" s="2" t="s">
        <v>1237</v>
      </c>
      <c r="N1279" s="3" t="s">
        <v>1651</v>
      </c>
      <c r="O1279" s="2" t="s">
        <v>60</v>
      </c>
      <c r="P1279" s="2" t="s">
        <v>65</v>
      </c>
      <c r="Q1279" s="2"/>
      <c r="R1279" s="2"/>
      <c r="S1279" s="2"/>
      <c r="T1279" s="2"/>
      <c r="U1279">
        <v>0</v>
      </c>
      <c r="V1279">
        <v>90</v>
      </c>
      <c r="W1279" s="4">
        <v>46056</v>
      </c>
      <c r="X1279" s="4">
        <v>46184</v>
      </c>
      <c r="Y1279" s="4">
        <v>46184</v>
      </c>
      <c r="Z1279" s="4">
        <v>46274</v>
      </c>
      <c r="AA1279" s="3"/>
      <c r="AB1279" s="3" t="s">
        <v>2400</v>
      </c>
      <c r="AC1279" s="2"/>
      <c r="AD1279" s="2" t="s">
        <v>74</v>
      </c>
      <c r="AE1279" s="2" t="s">
        <v>74</v>
      </c>
      <c r="AF1279" s="2"/>
      <c r="AG1279" s="2"/>
      <c r="AH1279" s="2"/>
      <c r="AI1279" s="2"/>
      <c r="AJ1279" s="2" t="s">
        <v>50</v>
      </c>
      <c r="AK1279" s="2" t="s">
        <v>49</v>
      </c>
    </row>
    <row r="1280" spans="1:37" ht="129.6" x14ac:dyDescent="0.3">
      <c r="A1280" s="1">
        <v>1459</v>
      </c>
      <c r="F1280" s="2" t="s">
        <v>76</v>
      </c>
      <c r="G1280" s="2" t="s">
        <v>212</v>
      </c>
      <c r="H1280" s="2" t="s">
        <v>37</v>
      </c>
      <c r="I1280" s="2" t="s">
        <v>75</v>
      </c>
      <c r="J1280" s="2" t="s">
        <v>138</v>
      </c>
      <c r="K1280" s="2" t="s">
        <v>290</v>
      </c>
      <c r="L1280" s="2" t="s">
        <v>1234</v>
      </c>
      <c r="M1280" s="2" t="s">
        <v>1239</v>
      </c>
      <c r="N1280" s="3" t="s">
        <v>1651</v>
      </c>
      <c r="O1280" s="2" t="s">
        <v>60</v>
      </c>
      <c r="P1280" s="2" t="s">
        <v>65</v>
      </c>
      <c r="Q1280" s="2"/>
      <c r="R1280" s="2"/>
      <c r="S1280" s="2"/>
      <c r="T1280" s="2"/>
      <c r="U1280">
        <v>0</v>
      </c>
      <c r="V1280">
        <v>90</v>
      </c>
      <c r="W1280" s="4">
        <v>46057</v>
      </c>
      <c r="X1280" s="4"/>
      <c r="Y1280" s="4">
        <v>46057</v>
      </c>
      <c r="Z1280" s="4">
        <v>46147</v>
      </c>
      <c r="AA1280" s="3"/>
      <c r="AB1280" s="3"/>
      <c r="AC1280" s="2"/>
      <c r="AD1280" s="2" t="s">
        <v>74</v>
      </c>
      <c r="AE1280" s="2" t="s">
        <v>74</v>
      </c>
      <c r="AF1280" s="2"/>
      <c r="AG1280" s="2"/>
      <c r="AH1280" s="2"/>
      <c r="AI1280" s="2"/>
      <c r="AJ1280" s="2" t="s">
        <v>50</v>
      </c>
      <c r="AK1280" s="2" t="s">
        <v>49</v>
      </c>
    </row>
    <row r="1281" spans="1:37" ht="129.6" x14ac:dyDescent="0.3">
      <c r="A1281" s="1">
        <v>1460</v>
      </c>
      <c r="F1281" s="2" t="s">
        <v>76</v>
      </c>
      <c r="G1281" s="2" t="s">
        <v>212</v>
      </c>
      <c r="H1281" s="2" t="s">
        <v>37</v>
      </c>
      <c r="I1281" s="2" t="s">
        <v>75</v>
      </c>
      <c r="J1281" s="2" t="s">
        <v>138</v>
      </c>
      <c r="K1281" s="2" t="s">
        <v>295</v>
      </c>
      <c r="L1281" s="2" t="s">
        <v>1234</v>
      </c>
      <c r="M1281" s="2" t="s">
        <v>1241</v>
      </c>
      <c r="N1281" s="3" t="s">
        <v>1651</v>
      </c>
      <c r="O1281" s="2" t="s">
        <v>60</v>
      </c>
      <c r="P1281" s="2" t="s">
        <v>65</v>
      </c>
      <c r="Q1281" s="2"/>
      <c r="R1281" s="2"/>
      <c r="S1281" s="2"/>
      <c r="T1281" s="2"/>
      <c r="U1281">
        <v>0</v>
      </c>
      <c r="V1281">
        <v>90</v>
      </c>
      <c r="W1281" s="4">
        <v>46058</v>
      </c>
      <c r="X1281" s="4"/>
      <c r="Y1281" s="4">
        <v>46058</v>
      </c>
      <c r="Z1281" s="4">
        <v>46148</v>
      </c>
      <c r="AA1281" s="3"/>
      <c r="AB1281" s="3"/>
      <c r="AC1281" s="2"/>
      <c r="AD1281" s="2" t="s">
        <v>74</v>
      </c>
      <c r="AE1281" s="2" t="s">
        <v>74</v>
      </c>
      <c r="AF1281" s="2"/>
      <c r="AG1281" s="2"/>
      <c r="AH1281" s="2"/>
      <c r="AI1281" s="2"/>
      <c r="AJ1281" s="2" t="s">
        <v>50</v>
      </c>
      <c r="AK1281" s="2" t="s">
        <v>49</v>
      </c>
    </row>
    <row r="1282" spans="1:37" ht="129.6" x14ac:dyDescent="0.3">
      <c r="A1282" s="1">
        <v>1461</v>
      </c>
      <c r="F1282" s="2" t="s">
        <v>76</v>
      </c>
      <c r="G1282" s="2" t="s">
        <v>212</v>
      </c>
      <c r="H1282" s="2" t="s">
        <v>37</v>
      </c>
      <c r="I1282" s="2" t="s">
        <v>75</v>
      </c>
      <c r="J1282" s="2" t="s">
        <v>138</v>
      </c>
      <c r="K1282" s="2" t="s">
        <v>300</v>
      </c>
      <c r="L1282" s="2" t="s">
        <v>1234</v>
      </c>
      <c r="M1282" s="2" t="s">
        <v>1243</v>
      </c>
      <c r="N1282" s="3" t="s">
        <v>1651</v>
      </c>
      <c r="O1282" s="2" t="s">
        <v>60</v>
      </c>
      <c r="P1282" s="2" t="s">
        <v>65</v>
      </c>
      <c r="Q1282" s="2"/>
      <c r="R1282" s="2"/>
      <c r="S1282" s="2"/>
      <c r="T1282" s="2"/>
      <c r="U1282">
        <v>0</v>
      </c>
      <c r="V1282">
        <v>90</v>
      </c>
      <c r="W1282" s="4">
        <v>46059</v>
      </c>
      <c r="X1282" s="4"/>
      <c r="Y1282" s="4">
        <v>46059</v>
      </c>
      <c r="Z1282" s="4">
        <v>46149</v>
      </c>
      <c r="AA1282" s="3"/>
      <c r="AB1282" s="3"/>
      <c r="AC1282" s="2"/>
      <c r="AD1282" s="2" t="s">
        <v>74</v>
      </c>
      <c r="AE1282" s="2" t="s">
        <v>74</v>
      </c>
      <c r="AF1282" s="2"/>
      <c r="AG1282" s="2"/>
      <c r="AH1282" s="2"/>
      <c r="AI1282" s="2"/>
      <c r="AJ1282" s="2" t="s">
        <v>50</v>
      </c>
      <c r="AK1282" s="2" t="s">
        <v>49</v>
      </c>
    </row>
    <row r="1283" spans="1:37" ht="129.6" x14ac:dyDescent="0.3">
      <c r="A1283" s="1">
        <v>1462</v>
      </c>
      <c r="B1283">
        <v>19875</v>
      </c>
      <c r="F1283" s="2" t="s">
        <v>76</v>
      </c>
      <c r="G1283" s="2" t="s">
        <v>72</v>
      </c>
      <c r="H1283" s="2" t="s">
        <v>37</v>
      </c>
      <c r="I1283" s="2" t="s">
        <v>75</v>
      </c>
      <c r="J1283" s="2" t="s">
        <v>138</v>
      </c>
      <c r="K1283" s="2" t="s">
        <v>305</v>
      </c>
      <c r="L1283" s="2" t="s">
        <v>1234</v>
      </c>
      <c r="M1283" s="2" t="s">
        <v>1245</v>
      </c>
      <c r="N1283" s="3" t="s">
        <v>1651</v>
      </c>
      <c r="O1283" s="2" t="s">
        <v>60</v>
      </c>
      <c r="P1283" s="2" t="s">
        <v>65</v>
      </c>
      <c r="Q1283" s="2"/>
      <c r="R1283" s="2"/>
      <c r="S1283" s="2"/>
      <c r="T1283" s="2"/>
      <c r="U1283">
        <v>0</v>
      </c>
      <c r="V1283">
        <v>90</v>
      </c>
      <c r="W1283" s="4">
        <v>46060</v>
      </c>
      <c r="X1283" s="4"/>
      <c r="Y1283" s="4">
        <v>46060</v>
      </c>
      <c r="Z1283" s="4">
        <v>46150</v>
      </c>
      <c r="AA1283" s="3"/>
      <c r="AB1283" s="3" t="s">
        <v>2401</v>
      </c>
      <c r="AC1283" s="2"/>
      <c r="AD1283" s="2" t="s">
        <v>74</v>
      </c>
      <c r="AE1283" s="2" t="s">
        <v>74</v>
      </c>
      <c r="AF1283" s="2"/>
      <c r="AG1283" s="2"/>
      <c r="AH1283" s="2"/>
      <c r="AI1283" s="2"/>
      <c r="AJ1283" s="2" t="s">
        <v>50</v>
      </c>
      <c r="AK1283" s="2" t="s">
        <v>49</v>
      </c>
    </row>
    <row r="1284" spans="1:37" ht="129.6" x14ac:dyDescent="0.3">
      <c r="A1284" s="1">
        <v>1463</v>
      </c>
      <c r="B1284">
        <v>20812</v>
      </c>
      <c r="F1284" s="2" t="s">
        <v>76</v>
      </c>
      <c r="G1284" s="2" t="s">
        <v>78</v>
      </c>
      <c r="H1284" s="2" t="s">
        <v>37</v>
      </c>
      <c r="I1284" s="2" t="s">
        <v>75</v>
      </c>
      <c r="J1284" s="2" t="s">
        <v>138</v>
      </c>
      <c r="K1284" s="2" t="s">
        <v>272</v>
      </c>
      <c r="L1284" s="2" t="s">
        <v>1229</v>
      </c>
      <c r="M1284" s="2" t="s">
        <v>1230</v>
      </c>
      <c r="N1284" s="3" t="s">
        <v>1651</v>
      </c>
      <c r="O1284" s="2" t="s">
        <v>60</v>
      </c>
      <c r="P1284" s="2" t="s">
        <v>65</v>
      </c>
      <c r="Q1284" s="2"/>
      <c r="R1284" s="2"/>
      <c r="S1284" s="2"/>
      <c r="T1284" s="2"/>
      <c r="U1284">
        <v>0</v>
      </c>
      <c r="V1284">
        <v>90</v>
      </c>
      <c r="W1284" s="4">
        <v>46055</v>
      </c>
      <c r="X1284" s="4">
        <v>46178</v>
      </c>
      <c r="Y1284" s="4">
        <v>46178</v>
      </c>
      <c r="Z1284" s="4">
        <v>46268</v>
      </c>
      <c r="AA1284" s="3"/>
      <c r="AB1284" s="3" t="s">
        <v>2403</v>
      </c>
      <c r="AC1284" s="2"/>
      <c r="AD1284" s="2" t="s">
        <v>74</v>
      </c>
      <c r="AE1284" s="2" t="s">
        <v>95</v>
      </c>
      <c r="AF1284" s="2"/>
      <c r="AG1284" s="2"/>
      <c r="AH1284" s="2"/>
      <c r="AI1284" s="2"/>
      <c r="AJ1284" s="2" t="s">
        <v>50</v>
      </c>
      <c r="AK1284" s="2" t="s">
        <v>49</v>
      </c>
    </row>
    <row r="1285" spans="1:37" ht="129.6" x14ac:dyDescent="0.3">
      <c r="A1285" s="1">
        <v>1464</v>
      </c>
      <c r="B1285">
        <v>19927</v>
      </c>
      <c r="F1285" s="2" t="s">
        <v>76</v>
      </c>
      <c r="G1285" s="2" t="s">
        <v>72</v>
      </c>
      <c r="H1285" s="2" t="s">
        <v>37</v>
      </c>
      <c r="I1285" s="2" t="s">
        <v>75</v>
      </c>
      <c r="J1285" s="2" t="s">
        <v>138</v>
      </c>
      <c r="K1285" s="2" t="s">
        <v>285</v>
      </c>
      <c r="L1285" s="2" t="s">
        <v>1229</v>
      </c>
      <c r="M1285" s="2" t="s">
        <v>1236</v>
      </c>
      <c r="N1285" s="3" t="s">
        <v>1651</v>
      </c>
      <c r="O1285" s="2" t="s">
        <v>60</v>
      </c>
      <c r="P1285" s="2" t="s">
        <v>65</v>
      </c>
      <c r="Q1285" s="2"/>
      <c r="R1285" s="2"/>
      <c r="S1285" s="2"/>
      <c r="T1285" s="2"/>
      <c r="U1285">
        <v>0</v>
      </c>
      <c r="V1285">
        <v>90</v>
      </c>
      <c r="W1285" s="4">
        <v>46056</v>
      </c>
      <c r="X1285" s="4"/>
      <c r="Y1285" s="4">
        <v>46056</v>
      </c>
      <c r="Z1285" s="4">
        <v>46146</v>
      </c>
      <c r="AA1285" s="3"/>
      <c r="AB1285" s="3" t="s">
        <v>2550</v>
      </c>
      <c r="AC1285" s="2"/>
      <c r="AD1285" s="2" t="s">
        <v>74</v>
      </c>
      <c r="AE1285" s="2" t="s">
        <v>94</v>
      </c>
      <c r="AF1285" s="2"/>
      <c r="AG1285" s="2"/>
      <c r="AH1285" s="2"/>
      <c r="AI1285" s="2"/>
      <c r="AJ1285" s="2" t="s">
        <v>50</v>
      </c>
      <c r="AK1285" s="2" t="s">
        <v>49</v>
      </c>
    </row>
    <row r="1286" spans="1:37" ht="129.6" x14ac:dyDescent="0.3">
      <c r="A1286" s="1">
        <v>1465</v>
      </c>
      <c r="F1286" s="2" t="s">
        <v>76</v>
      </c>
      <c r="G1286" s="2" t="s">
        <v>212</v>
      </c>
      <c r="H1286" s="2" t="s">
        <v>37</v>
      </c>
      <c r="I1286" s="2" t="s">
        <v>75</v>
      </c>
      <c r="J1286" s="2" t="s">
        <v>138</v>
      </c>
      <c r="K1286" s="2" t="s">
        <v>290</v>
      </c>
      <c r="L1286" s="2" t="s">
        <v>1229</v>
      </c>
      <c r="M1286" s="2" t="s">
        <v>1238</v>
      </c>
      <c r="N1286" s="3" t="s">
        <v>1651</v>
      </c>
      <c r="O1286" s="2" t="s">
        <v>60</v>
      </c>
      <c r="P1286" s="2" t="s">
        <v>65</v>
      </c>
      <c r="Q1286" s="2"/>
      <c r="R1286" s="2"/>
      <c r="S1286" s="2"/>
      <c r="T1286" s="2"/>
      <c r="U1286">
        <v>0</v>
      </c>
      <c r="V1286">
        <v>90</v>
      </c>
      <c r="W1286" s="4">
        <v>46057</v>
      </c>
      <c r="X1286" s="4"/>
      <c r="Y1286" s="4">
        <v>46057</v>
      </c>
      <c r="Z1286" s="4">
        <v>46147</v>
      </c>
      <c r="AA1286" s="3"/>
      <c r="AB1286" s="3"/>
      <c r="AC1286" s="2"/>
      <c r="AD1286" s="2" t="s">
        <v>74</v>
      </c>
      <c r="AE1286" s="2" t="s">
        <v>74</v>
      </c>
      <c r="AF1286" s="2"/>
      <c r="AG1286" s="2"/>
      <c r="AH1286" s="2"/>
      <c r="AI1286" s="2"/>
      <c r="AJ1286" s="2" t="s">
        <v>50</v>
      </c>
      <c r="AK1286" s="2" t="s">
        <v>49</v>
      </c>
    </row>
    <row r="1287" spans="1:37" ht="129.6" x14ac:dyDescent="0.3">
      <c r="A1287" s="1">
        <v>1466</v>
      </c>
      <c r="F1287" s="2" t="s">
        <v>76</v>
      </c>
      <c r="G1287" s="2" t="s">
        <v>212</v>
      </c>
      <c r="H1287" s="2" t="s">
        <v>37</v>
      </c>
      <c r="I1287" s="2" t="s">
        <v>75</v>
      </c>
      <c r="J1287" s="2" t="s">
        <v>138</v>
      </c>
      <c r="K1287" s="2" t="s">
        <v>295</v>
      </c>
      <c r="L1287" s="2" t="s">
        <v>1229</v>
      </c>
      <c r="M1287" s="2" t="s">
        <v>1240</v>
      </c>
      <c r="N1287" s="3" t="s">
        <v>1651</v>
      </c>
      <c r="O1287" s="2" t="s">
        <v>60</v>
      </c>
      <c r="P1287" s="2" t="s">
        <v>65</v>
      </c>
      <c r="Q1287" s="2"/>
      <c r="R1287" s="2"/>
      <c r="S1287" s="2"/>
      <c r="T1287" s="2"/>
      <c r="U1287">
        <v>0</v>
      </c>
      <c r="V1287">
        <v>90</v>
      </c>
      <c r="W1287" s="4">
        <v>46058</v>
      </c>
      <c r="X1287" s="4"/>
      <c r="Y1287" s="4">
        <v>46058</v>
      </c>
      <c r="Z1287" s="4">
        <v>46148</v>
      </c>
      <c r="AA1287" s="3"/>
      <c r="AB1287" s="3"/>
      <c r="AC1287" s="2"/>
      <c r="AD1287" s="2" t="s">
        <v>74</v>
      </c>
      <c r="AE1287" s="2" t="s">
        <v>74</v>
      </c>
      <c r="AF1287" s="2"/>
      <c r="AG1287" s="2"/>
      <c r="AH1287" s="2"/>
      <c r="AI1287" s="2"/>
      <c r="AJ1287" s="2" t="s">
        <v>50</v>
      </c>
      <c r="AK1287" s="2" t="s">
        <v>49</v>
      </c>
    </row>
    <row r="1288" spans="1:37" ht="129.6" x14ac:dyDescent="0.3">
      <c r="A1288" s="1">
        <v>1467</v>
      </c>
      <c r="F1288" s="2" t="s">
        <v>76</v>
      </c>
      <c r="G1288" s="2" t="s">
        <v>212</v>
      </c>
      <c r="H1288" s="2" t="s">
        <v>37</v>
      </c>
      <c r="I1288" s="2" t="s">
        <v>75</v>
      </c>
      <c r="J1288" s="2" t="s">
        <v>138</v>
      </c>
      <c r="K1288" s="2" t="s">
        <v>300</v>
      </c>
      <c r="L1288" s="2" t="s">
        <v>1229</v>
      </c>
      <c r="M1288" s="2" t="s">
        <v>1242</v>
      </c>
      <c r="N1288" s="3" t="s">
        <v>1651</v>
      </c>
      <c r="O1288" s="2" t="s">
        <v>60</v>
      </c>
      <c r="P1288" s="2" t="s">
        <v>65</v>
      </c>
      <c r="Q1288" s="2"/>
      <c r="R1288" s="2"/>
      <c r="S1288" s="2"/>
      <c r="T1288" s="2"/>
      <c r="U1288">
        <v>0</v>
      </c>
      <c r="V1288">
        <v>90</v>
      </c>
      <c r="W1288" s="4">
        <v>46059</v>
      </c>
      <c r="X1288" s="4"/>
      <c r="Y1288" s="4">
        <v>46059</v>
      </c>
      <c r="Z1288" s="4">
        <v>46149</v>
      </c>
      <c r="AA1288" s="3"/>
      <c r="AB1288" s="3"/>
      <c r="AC1288" s="2"/>
      <c r="AD1288" s="2" t="s">
        <v>74</v>
      </c>
      <c r="AE1288" s="2" t="s">
        <v>74</v>
      </c>
      <c r="AF1288" s="2"/>
      <c r="AG1288" s="2"/>
      <c r="AH1288" s="2"/>
      <c r="AI1288" s="2"/>
      <c r="AJ1288" s="2" t="s">
        <v>50</v>
      </c>
      <c r="AK1288" s="2" t="s">
        <v>49</v>
      </c>
    </row>
    <row r="1289" spans="1:37" ht="129.6" x14ac:dyDescent="0.3">
      <c r="A1289" s="1">
        <v>1468</v>
      </c>
      <c r="B1289">
        <v>19850</v>
      </c>
      <c r="F1289" s="2" t="s">
        <v>76</v>
      </c>
      <c r="G1289" s="2" t="s">
        <v>72</v>
      </c>
      <c r="H1289" s="2" t="s">
        <v>37</v>
      </c>
      <c r="I1289" s="2" t="s">
        <v>75</v>
      </c>
      <c r="J1289" s="2" t="s">
        <v>138</v>
      </c>
      <c r="K1289" s="2" t="s">
        <v>305</v>
      </c>
      <c r="L1289" s="2" t="s">
        <v>1229</v>
      </c>
      <c r="M1289" s="2" t="s">
        <v>1244</v>
      </c>
      <c r="N1289" s="3" t="s">
        <v>1651</v>
      </c>
      <c r="O1289" s="2" t="s">
        <v>60</v>
      </c>
      <c r="P1289" s="2" t="s">
        <v>65</v>
      </c>
      <c r="Q1289" s="2"/>
      <c r="R1289" s="2"/>
      <c r="S1289" s="2"/>
      <c r="T1289" s="2"/>
      <c r="U1289">
        <v>0</v>
      </c>
      <c r="V1289">
        <v>90</v>
      </c>
      <c r="W1289" s="4">
        <v>46059</v>
      </c>
      <c r="X1289" s="4"/>
      <c r="Y1289" s="4">
        <v>46059</v>
      </c>
      <c r="Z1289" s="4">
        <v>46149</v>
      </c>
      <c r="AA1289" s="3"/>
      <c r="AB1289" s="3" t="s">
        <v>2550</v>
      </c>
      <c r="AC1289" s="2"/>
      <c r="AD1289" s="2" t="s">
        <v>74</v>
      </c>
      <c r="AE1289" s="2" t="s">
        <v>94</v>
      </c>
      <c r="AF1289" s="2"/>
      <c r="AG1289" s="2"/>
      <c r="AH1289" s="2"/>
      <c r="AI1289" s="2"/>
      <c r="AJ1289" s="2" t="s">
        <v>50</v>
      </c>
      <c r="AK1289" s="2" t="s">
        <v>49</v>
      </c>
    </row>
    <row r="1290" spans="1:37" ht="100.8" x14ac:dyDescent="0.3">
      <c r="A1290" s="1">
        <v>1469</v>
      </c>
      <c r="B1290">
        <v>20810</v>
      </c>
      <c r="F1290" s="2" t="s">
        <v>76</v>
      </c>
      <c r="G1290" s="2" t="s">
        <v>78</v>
      </c>
      <c r="H1290" s="2" t="s">
        <v>37</v>
      </c>
      <c r="I1290" s="2" t="s">
        <v>75</v>
      </c>
      <c r="J1290" s="2" t="s">
        <v>138</v>
      </c>
      <c r="K1290" s="2" t="s">
        <v>272</v>
      </c>
      <c r="L1290" s="2" t="s">
        <v>1234</v>
      </c>
      <c r="M1290" s="2" t="s">
        <v>1235</v>
      </c>
      <c r="N1290" s="3" t="s">
        <v>1652</v>
      </c>
      <c r="O1290" s="2" t="s">
        <v>60</v>
      </c>
      <c r="P1290" s="2" t="s">
        <v>65</v>
      </c>
      <c r="Q1290" s="2"/>
      <c r="R1290" s="2"/>
      <c r="S1290" s="2"/>
      <c r="T1290" s="2"/>
      <c r="U1290">
        <v>0</v>
      </c>
      <c r="V1290">
        <v>180</v>
      </c>
      <c r="W1290" s="4">
        <v>46055</v>
      </c>
      <c r="X1290" s="4">
        <v>46178</v>
      </c>
      <c r="Y1290" s="4">
        <v>46178</v>
      </c>
      <c r="Z1290" s="4">
        <v>46358</v>
      </c>
      <c r="AA1290" s="3"/>
      <c r="AB1290" s="3" t="s">
        <v>2403</v>
      </c>
      <c r="AC1290" s="2"/>
      <c r="AD1290" s="2" t="s">
        <v>74</v>
      </c>
      <c r="AE1290" s="2" t="s">
        <v>95</v>
      </c>
      <c r="AF1290" s="2"/>
      <c r="AG1290" s="2"/>
      <c r="AH1290" s="2"/>
      <c r="AI1290" s="2"/>
      <c r="AJ1290" s="2" t="s">
        <v>50</v>
      </c>
      <c r="AK1290" s="2" t="s">
        <v>49</v>
      </c>
    </row>
    <row r="1291" spans="1:37" ht="100.8" x14ac:dyDescent="0.3">
      <c r="A1291" s="1">
        <v>1470</v>
      </c>
      <c r="B1291">
        <v>19954</v>
      </c>
      <c r="F1291" s="2" t="s">
        <v>76</v>
      </c>
      <c r="G1291" s="2" t="s">
        <v>72</v>
      </c>
      <c r="H1291" s="2" t="s">
        <v>37</v>
      </c>
      <c r="I1291" s="2" t="s">
        <v>75</v>
      </c>
      <c r="J1291" s="2" t="s">
        <v>138</v>
      </c>
      <c r="K1291" s="2" t="s">
        <v>285</v>
      </c>
      <c r="L1291" s="2" t="s">
        <v>1234</v>
      </c>
      <c r="M1291" s="2" t="s">
        <v>1237</v>
      </c>
      <c r="N1291" s="3" t="s">
        <v>1652</v>
      </c>
      <c r="O1291" s="2" t="s">
        <v>60</v>
      </c>
      <c r="P1291" s="2" t="s">
        <v>65</v>
      </c>
      <c r="Q1291" s="2"/>
      <c r="R1291" s="2"/>
      <c r="S1291" s="2"/>
      <c r="T1291" s="2"/>
      <c r="U1291">
        <v>0</v>
      </c>
      <c r="V1291">
        <v>180</v>
      </c>
      <c r="W1291" s="4">
        <v>46056</v>
      </c>
      <c r="X1291" s="4"/>
      <c r="Y1291" s="4">
        <v>46056</v>
      </c>
      <c r="Z1291" s="4">
        <v>46236</v>
      </c>
      <c r="AA1291" s="3"/>
      <c r="AB1291" s="3" t="s">
        <v>2549</v>
      </c>
      <c r="AC1291" s="2"/>
      <c r="AD1291" s="2" t="s">
        <v>74</v>
      </c>
      <c r="AE1291" s="2" t="s">
        <v>94</v>
      </c>
      <c r="AF1291" s="2"/>
      <c r="AG1291" s="2"/>
      <c r="AH1291" s="2"/>
      <c r="AI1291" s="2"/>
      <c r="AJ1291" s="2" t="s">
        <v>50</v>
      </c>
      <c r="AK1291" s="2" t="s">
        <v>49</v>
      </c>
    </row>
    <row r="1292" spans="1:37" ht="100.8" x14ac:dyDescent="0.3">
      <c r="A1292" s="1">
        <v>1471</v>
      </c>
      <c r="F1292" s="2" t="s">
        <v>76</v>
      </c>
      <c r="G1292" s="2" t="s">
        <v>212</v>
      </c>
      <c r="H1292" s="2" t="s">
        <v>37</v>
      </c>
      <c r="I1292" s="2" t="s">
        <v>75</v>
      </c>
      <c r="J1292" s="2" t="s">
        <v>138</v>
      </c>
      <c r="K1292" s="2" t="s">
        <v>290</v>
      </c>
      <c r="L1292" s="2" t="s">
        <v>1234</v>
      </c>
      <c r="M1292" s="2" t="s">
        <v>1239</v>
      </c>
      <c r="N1292" s="3" t="s">
        <v>1652</v>
      </c>
      <c r="O1292" s="2" t="s">
        <v>60</v>
      </c>
      <c r="P1292" s="2" t="s">
        <v>65</v>
      </c>
      <c r="Q1292" s="2"/>
      <c r="R1292" s="2"/>
      <c r="S1292" s="2"/>
      <c r="T1292" s="2"/>
      <c r="U1292">
        <v>0</v>
      </c>
      <c r="V1292">
        <v>180</v>
      </c>
      <c r="W1292" s="4">
        <v>46057</v>
      </c>
      <c r="X1292" s="4"/>
      <c r="Y1292" s="4">
        <v>46057</v>
      </c>
      <c r="Z1292" s="4">
        <v>46237</v>
      </c>
      <c r="AA1292" s="3"/>
      <c r="AB1292" s="3"/>
      <c r="AC1292" s="2"/>
      <c r="AD1292" s="2" t="s">
        <v>74</v>
      </c>
      <c r="AE1292" s="2" t="s">
        <v>74</v>
      </c>
      <c r="AF1292" s="2"/>
      <c r="AG1292" s="2"/>
      <c r="AH1292" s="2"/>
      <c r="AI1292" s="2"/>
      <c r="AJ1292" s="2" t="s">
        <v>50</v>
      </c>
      <c r="AK1292" s="2" t="s">
        <v>49</v>
      </c>
    </row>
    <row r="1293" spans="1:37" ht="100.8" x14ac:dyDescent="0.3">
      <c r="A1293" s="1">
        <v>1472</v>
      </c>
      <c r="F1293" s="2" t="s">
        <v>76</v>
      </c>
      <c r="G1293" s="2" t="s">
        <v>212</v>
      </c>
      <c r="H1293" s="2" t="s">
        <v>37</v>
      </c>
      <c r="I1293" s="2" t="s">
        <v>75</v>
      </c>
      <c r="J1293" s="2" t="s">
        <v>138</v>
      </c>
      <c r="K1293" s="2" t="s">
        <v>295</v>
      </c>
      <c r="L1293" s="2" t="s">
        <v>1234</v>
      </c>
      <c r="M1293" s="2" t="s">
        <v>1241</v>
      </c>
      <c r="N1293" s="3" t="s">
        <v>1652</v>
      </c>
      <c r="O1293" s="2" t="s">
        <v>60</v>
      </c>
      <c r="P1293" s="2" t="s">
        <v>65</v>
      </c>
      <c r="Q1293" s="2"/>
      <c r="R1293" s="2"/>
      <c r="S1293" s="2"/>
      <c r="T1293" s="2"/>
      <c r="U1293">
        <v>0</v>
      </c>
      <c r="V1293">
        <v>180</v>
      </c>
      <c r="W1293" s="4">
        <v>46058</v>
      </c>
      <c r="X1293" s="4"/>
      <c r="Y1293" s="4">
        <v>46058</v>
      </c>
      <c r="Z1293" s="4">
        <v>46238</v>
      </c>
      <c r="AA1293" s="3"/>
      <c r="AB1293" s="3"/>
      <c r="AC1293" s="2"/>
      <c r="AD1293" s="2" t="s">
        <v>74</v>
      </c>
      <c r="AE1293" s="2" t="s">
        <v>74</v>
      </c>
      <c r="AF1293" s="2"/>
      <c r="AG1293" s="2"/>
      <c r="AH1293" s="2"/>
      <c r="AI1293" s="2"/>
      <c r="AJ1293" s="2" t="s">
        <v>50</v>
      </c>
      <c r="AK1293" s="2" t="s">
        <v>49</v>
      </c>
    </row>
    <row r="1294" spans="1:37" ht="100.8" x14ac:dyDescent="0.3">
      <c r="A1294" s="1">
        <v>1473</v>
      </c>
      <c r="F1294" s="2" t="s">
        <v>76</v>
      </c>
      <c r="G1294" s="2" t="s">
        <v>212</v>
      </c>
      <c r="H1294" s="2" t="s">
        <v>37</v>
      </c>
      <c r="I1294" s="2" t="s">
        <v>75</v>
      </c>
      <c r="J1294" s="2" t="s">
        <v>138</v>
      </c>
      <c r="K1294" s="2" t="s">
        <v>300</v>
      </c>
      <c r="L1294" s="2" t="s">
        <v>1234</v>
      </c>
      <c r="M1294" s="2" t="s">
        <v>1243</v>
      </c>
      <c r="N1294" s="3" t="s">
        <v>1652</v>
      </c>
      <c r="O1294" s="2" t="s">
        <v>60</v>
      </c>
      <c r="P1294" s="2" t="s">
        <v>65</v>
      </c>
      <c r="Q1294" s="2"/>
      <c r="R1294" s="2"/>
      <c r="S1294" s="2"/>
      <c r="T1294" s="2"/>
      <c r="U1294">
        <v>0</v>
      </c>
      <c r="V1294">
        <v>180</v>
      </c>
      <c r="W1294" s="4">
        <v>46059</v>
      </c>
      <c r="X1294" s="4"/>
      <c r="Y1294" s="4">
        <v>46059</v>
      </c>
      <c r="Z1294" s="4">
        <v>46239</v>
      </c>
      <c r="AA1294" s="3"/>
      <c r="AB1294" s="3"/>
      <c r="AC1294" s="2"/>
      <c r="AD1294" s="2" t="s">
        <v>74</v>
      </c>
      <c r="AE1294" s="2" t="s">
        <v>74</v>
      </c>
      <c r="AF1294" s="2"/>
      <c r="AG1294" s="2"/>
      <c r="AH1294" s="2"/>
      <c r="AI1294" s="2"/>
      <c r="AJ1294" s="2" t="s">
        <v>50</v>
      </c>
      <c r="AK1294" s="2" t="s">
        <v>49</v>
      </c>
    </row>
    <row r="1295" spans="1:37" ht="100.8" x14ac:dyDescent="0.3">
      <c r="A1295" s="1">
        <v>1474</v>
      </c>
      <c r="B1295">
        <v>19876</v>
      </c>
      <c r="F1295" s="2" t="s">
        <v>76</v>
      </c>
      <c r="G1295" s="2" t="s">
        <v>72</v>
      </c>
      <c r="H1295" s="2" t="s">
        <v>37</v>
      </c>
      <c r="I1295" s="2" t="s">
        <v>75</v>
      </c>
      <c r="J1295" s="2" t="s">
        <v>138</v>
      </c>
      <c r="K1295" s="2" t="s">
        <v>305</v>
      </c>
      <c r="L1295" s="2" t="s">
        <v>1234</v>
      </c>
      <c r="M1295" s="2" t="s">
        <v>1245</v>
      </c>
      <c r="N1295" s="3" t="s">
        <v>1652</v>
      </c>
      <c r="O1295" s="2" t="s">
        <v>60</v>
      </c>
      <c r="P1295" s="2" t="s">
        <v>65</v>
      </c>
      <c r="Q1295" s="2"/>
      <c r="R1295" s="2"/>
      <c r="S1295" s="2"/>
      <c r="T1295" s="2"/>
      <c r="U1295">
        <v>0</v>
      </c>
      <c r="V1295">
        <v>180</v>
      </c>
      <c r="W1295" s="4">
        <v>46060</v>
      </c>
      <c r="X1295" s="4"/>
      <c r="Y1295" s="4">
        <v>46060</v>
      </c>
      <c r="Z1295" s="4">
        <v>46240</v>
      </c>
      <c r="AA1295" s="3"/>
      <c r="AB1295" s="3" t="s">
        <v>2401</v>
      </c>
      <c r="AC1295" s="2"/>
      <c r="AD1295" s="2" t="s">
        <v>74</v>
      </c>
      <c r="AE1295" s="2" t="s">
        <v>74</v>
      </c>
      <c r="AF1295" s="2"/>
      <c r="AG1295" s="2"/>
      <c r="AH1295" s="2"/>
      <c r="AI1295" s="2"/>
      <c r="AJ1295" s="2" t="s">
        <v>50</v>
      </c>
      <c r="AK1295" s="2" t="s">
        <v>49</v>
      </c>
    </row>
    <row r="1296" spans="1:37" ht="100.8" x14ac:dyDescent="0.3">
      <c r="A1296" s="1">
        <v>1475</v>
      </c>
      <c r="B1296">
        <v>20811</v>
      </c>
      <c r="F1296" s="2" t="s">
        <v>76</v>
      </c>
      <c r="G1296" s="2" t="s">
        <v>78</v>
      </c>
      <c r="H1296" s="2" t="s">
        <v>37</v>
      </c>
      <c r="I1296" s="2" t="s">
        <v>75</v>
      </c>
      <c r="J1296" s="2" t="s">
        <v>138</v>
      </c>
      <c r="K1296" s="2" t="s">
        <v>272</v>
      </c>
      <c r="L1296" s="2" t="s">
        <v>1229</v>
      </c>
      <c r="M1296" s="2" t="s">
        <v>1230</v>
      </c>
      <c r="N1296" s="3" t="s">
        <v>1652</v>
      </c>
      <c r="O1296" s="2" t="s">
        <v>60</v>
      </c>
      <c r="P1296" s="2" t="s">
        <v>65</v>
      </c>
      <c r="Q1296" s="2"/>
      <c r="R1296" s="2"/>
      <c r="S1296" s="2"/>
      <c r="T1296" s="2"/>
      <c r="U1296">
        <v>0</v>
      </c>
      <c r="V1296">
        <v>180</v>
      </c>
      <c r="W1296" s="4">
        <v>46055</v>
      </c>
      <c r="X1296" s="4">
        <v>46178</v>
      </c>
      <c r="Y1296" s="4">
        <v>46178</v>
      </c>
      <c r="Z1296" s="4">
        <v>46358</v>
      </c>
      <c r="AA1296" s="3"/>
      <c r="AB1296" s="3" t="s">
        <v>2403</v>
      </c>
      <c r="AC1296" s="2"/>
      <c r="AD1296" s="2" t="s">
        <v>74</v>
      </c>
      <c r="AE1296" s="2" t="s">
        <v>95</v>
      </c>
      <c r="AF1296" s="2"/>
      <c r="AG1296" s="2"/>
      <c r="AH1296" s="2"/>
      <c r="AI1296" s="2"/>
      <c r="AJ1296" s="2" t="s">
        <v>50</v>
      </c>
      <c r="AK1296" s="2" t="s">
        <v>49</v>
      </c>
    </row>
    <row r="1297" spans="1:37" ht="100.8" x14ac:dyDescent="0.3">
      <c r="A1297" s="1">
        <v>1476</v>
      </c>
      <c r="B1297">
        <v>19928</v>
      </c>
      <c r="F1297" s="2" t="s">
        <v>76</v>
      </c>
      <c r="G1297" s="2" t="s">
        <v>72</v>
      </c>
      <c r="H1297" s="2" t="s">
        <v>37</v>
      </c>
      <c r="I1297" s="2" t="s">
        <v>75</v>
      </c>
      <c r="J1297" s="2" t="s">
        <v>138</v>
      </c>
      <c r="K1297" s="2" t="s">
        <v>285</v>
      </c>
      <c r="L1297" s="2" t="s">
        <v>1229</v>
      </c>
      <c r="M1297" s="2" t="s">
        <v>1236</v>
      </c>
      <c r="N1297" s="3" t="s">
        <v>1652</v>
      </c>
      <c r="O1297" s="2" t="s">
        <v>60</v>
      </c>
      <c r="P1297" s="2" t="s">
        <v>65</v>
      </c>
      <c r="Q1297" s="2"/>
      <c r="R1297" s="2"/>
      <c r="S1297" s="2"/>
      <c r="T1297" s="2"/>
      <c r="U1297">
        <v>0</v>
      </c>
      <c r="V1297">
        <v>180</v>
      </c>
      <c r="W1297" s="4">
        <v>46056</v>
      </c>
      <c r="X1297" s="4"/>
      <c r="Y1297" s="4">
        <v>46056</v>
      </c>
      <c r="Z1297" s="4">
        <v>46236</v>
      </c>
      <c r="AA1297" s="3"/>
      <c r="AB1297" s="3" t="s">
        <v>2550</v>
      </c>
      <c r="AC1297" s="2"/>
      <c r="AD1297" s="2" t="s">
        <v>74</v>
      </c>
      <c r="AE1297" s="2" t="s">
        <v>94</v>
      </c>
      <c r="AF1297" s="2"/>
      <c r="AG1297" s="2"/>
      <c r="AH1297" s="2"/>
      <c r="AI1297" s="2"/>
      <c r="AJ1297" s="2" t="s">
        <v>50</v>
      </c>
      <c r="AK1297" s="2" t="s">
        <v>49</v>
      </c>
    </row>
    <row r="1298" spans="1:37" ht="100.8" x14ac:dyDescent="0.3">
      <c r="A1298" s="1">
        <v>1477</v>
      </c>
      <c r="F1298" s="2" t="s">
        <v>76</v>
      </c>
      <c r="G1298" s="2" t="s">
        <v>212</v>
      </c>
      <c r="H1298" s="2" t="s">
        <v>37</v>
      </c>
      <c r="I1298" s="2" t="s">
        <v>75</v>
      </c>
      <c r="J1298" s="2" t="s">
        <v>138</v>
      </c>
      <c r="K1298" s="2" t="s">
        <v>290</v>
      </c>
      <c r="L1298" s="2" t="s">
        <v>1229</v>
      </c>
      <c r="M1298" s="2" t="s">
        <v>1238</v>
      </c>
      <c r="N1298" s="3" t="s">
        <v>1652</v>
      </c>
      <c r="O1298" s="2" t="s">
        <v>60</v>
      </c>
      <c r="P1298" s="2" t="s">
        <v>65</v>
      </c>
      <c r="Q1298" s="2"/>
      <c r="R1298" s="2"/>
      <c r="S1298" s="2"/>
      <c r="T1298" s="2"/>
      <c r="U1298">
        <v>0</v>
      </c>
      <c r="V1298">
        <v>180</v>
      </c>
      <c r="W1298" s="4">
        <v>46057</v>
      </c>
      <c r="X1298" s="4"/>
      <c r="Y1298" s="4">
        <v>46057</v>
      </c>
      <c r="Z1298" s="4">
        <v>46237</v>
      </c>
      <c r="AA1298" s="3"/>
      <c r="AB1298" s="3"/>
      <c r="AC1298" s="2"/>
      <c r="AD1298" s="2" t="s">
        <v>74</v>
      </c>
      <c r="AE1298" s="2" t="s">
        <v>74</v>
      </c>
      <c r="AF1298" s="2"/>
      <c r="AG1298" s="2"/>
      <c r="AH1298" s="2"/>
      <c r="AI1298" s="2"/>
      <c r="AJ1298" s="2" t="s">
        <v>50</v>
      </c>
      <c r="AK1298" s="2" t="s">
        <v>49</v>
      </c>
    </row>
    <row r="1299" spans="1:37" ht="100.8" x14ac:dyDescent="0.3">
      <c r="A1299" s="1">
        <v>1478</v>
      </c>
      <c r="F1299" s="2" t="s">
        <v>76</v>
      </c>
      <c r="G1299" s="2" t="s">
        <v>212</v>
      </c>
      <c r="H1299" s="2" t="s">
        <v>37</v>
      </c>
      <c r="I1299" s="2" t="s">
        <v>75</v>
      </c>
      <c r="J1299" s="2" t="s">
        <v>138</v>
      </c>
      <c r="K1299" s="2" t="s">
        <v>295</v>
      </c>
      <c r="L1299" s="2" t="s">
        <v>1229</v>
      </c>
      <c r="M1299" s="2" t="s">
        <v>1240</v>
      </c>
      <c r="N1299" s="3" t="s">
        <v>1652</v>
      </c>
      <c r="O1299" s="2" t="s">
        <v>60</v>
      </c>
      <c r="P1299" s="2" t="s">
        <v>65</v>
      </c>
      <c r="Q1299" s="2"/>
      <c r="R1299" s="2"/>
      <c r="S1299" s="2"/>
      <c r="T1299" s="2"/>
      <c r="U1299">
        <v>0</v>
      </c>
      <c r="V1299">
        <v>180</v>
      </c>
      <c r="W1299" s="4">
        <v>46058</v>
      </c>
      <c r="X1299" s="4"/>
      <c r="Y1299" s="4">
        <v>46058</v>
      </c>
      <c r="Z1299" s="4">
        <v>46238</v>
      </c>
      <c r="AA1299" s="3"/>
      <c r="AB1299" s="3"/>
      <c r="AC1299" s="2"/>
      <c r="AD1299" s="2" t="s">
        <v>74</v>
      </c>
      <c r="AE1299" s="2" t="s">
        <v>74</v>
      </c>
      <c r="AF1299" s="2"/>
      <c r="AG1299" s="2"/>
      <c r="AH1299" s="2"/>
      <c r="AI1299" s="2"/>
      <c r="AJ1299" s="2" t="s">
        <v>50</v>
      </c>
      <c r="AK1299" s="2" t="s">
        <v>49</v>
      </c>
    </row>
    <row r="1300" spans="1:37" ht="100.8" x14ac:dyDescent="0.3">
      <c r="A1300" s="1">
        <v>1479</v>
      </c>
      <c r="F1300" s="2" t="s">
        <v>76</v>
      </c>
      <c r="G1300" s="2" t="s">
        <v>212</v>
      </c>
      <c r="H1300" s="2" t="s">
        <v>37</v>
      </c>
      <c r="I1300" s="2" t="s">
        <v>75</v>
      </c>
      <c r="J1300" s="2" t="s">
        <v>138</v>
      </c>
      <c r="K1300" s="2" t="s">
        <v>300</v>
      </c>
      <c r="L1300" s="2" t="s">
        <v>1229</v>
      </c>
      <c r="M1300" s="2" t="s">
        <v>1242</v>
      </c>
      <c r="N1300" s="3" t="s">
        <v>1652</v>
      </c>
      <c r="O1300" s="2" t="s">
        <v>60</v>
      </c>
      <c r="P1300" s="2" t="s">
        <v>65</v>
      </c>
      <c r="Q1300" s="2"/>
      <c r="R1300" s="2"/>
      <c r="S1300" s="2"/>
      <c r="T1300" s="2"/>
      <c r="U1300">
        <v>0</v>
      </c>
      <c r="V1300">
        <v>180</v>
      </c>
      <c r="W1300" s="4">
        <v>46059</v>
      </c>
      <c r="X1300" s="4"/>
      <c r="Y1300" s="4">
        <v>46059</v>
      </c>
      <c r="Z1300" s="4">
        <v>46239</v>
      </c>
      <c r="AA1300" s="3"/>
      <c r="AB1300" s="3"/>
      <c r="AC1300" s="2"/>
      <c r="AD1300" s="2" t="s">
        <v>74</v>
      </c>
      <c r="AE1300" s="2" t="s">
        <v>74</v>
      </c>
      <c r="AF1300" s="2"/>
      <c r="AG1300" s="2"/>
      <c r="AH1300" s="2"/>
      <c r="AI1300" s="2"/>
      <c r="AJ1300" s="2" t="s">
        <v>50</v>
      </c>
      <c r="AK1300" s="2" t="s">
        <v>49</v>
      </c>
    </row>
    <row r="1301" spans="1:37" ht="100.8" x14ac:dyDescent="0.3">
      <c r="A1301" s="1">
        <v>1480</v>
      </c>
      <c r="B1301">
        <v>19849</v>
      </c>
      <c r="F1301" s="2" t="s">
        <v>76</v>
      </c>
      <c r="G1301" s="2" t="s">
        <v>72</v>
      </c>
      <c r="H1301" s="2" t="s">
        <v>37</v>
      </c>
      <c r="I1301" s="2" t="s">
        <v>75</v>
      </c>
      <c r="J1301" s="2" t="s">
        <v>138</v>
      </c>
      <c r="K1301" s="2" t="s">
        <v>305</v>
      </c>
      <c r="L1301" s="2" t="s">
        <v>1229</v>
      </c>
      <c r="M1301" s="2" t="s">
        <v>1244</v>
      </c>
      <c r="N1301" s="3" t="s">
        <v>1652</v>
      </c>
      <c r="O1301" s="2" t="s">
        <v>60</v>
      </c>
      <c r="P1301" s="2" t="s">
        <v>65</v>
      </c>
      <c r="Q1301" s="2"/>
      <c r="R1301" s="2"/>
      <c r="S1301" s="2"/>
      <c r="T1301" s="2"/>
      <c r="U1301">
        <v>0</v>
      </c>
      <c r="V1301">
        <v>180</v>
      </c>
      <c r="W1301" s="4">
        <v>46060</v>
      </c>
      <c r="X1301" s="4"/>
      <c r="Y1301" s="4">
        <v>46060</v>
      </c>
      <c r="Z1301" s="4">
        <v>46240</v>
      </c>
      <c r="AA1301" s="3"/>
      <c r="AB1301" s="3" t="s">
        <v>2550</v>
      </c>
      <c r="AC1301" s="2"/>
      <c r="AD1301" s="2" t="s">
        <v>74</v>
      </c>
      <c r="AE1301" s="2" t="s">
        <v>94</v>
      </c>
      <c r="AF1301" s="2"/>
      <c r="AG1301" s="2"/>
      <c r="AH1301" s="2"/>
      <c r="AI1301" s="2"/>
      <c r="AJ1301" s="2" t="s">
        <v>50</v>
      </c>
      <c r="AK1301" s="2" t="s">
        <v>49</v>
      </c>
    </row>
    <row r="1302" spans="1:37" ht="115.2" x14ac:dyDescent="0.3">
      <c r="A1302" s="1">
        <v>1481</v>
      </c>
      <c r="B1302">
        <v>20825</v>
      </c>
      <c r="F1302" s="2" t="s">
        <v>76</v>
      </c>
      <c r="G1302" s="2" t="s">
        <v>78</v>
      </c>
      <c r="H1302" s="2" t="s">
        <v>37</v>
      </c>
      <c r="I1302" s="2" t="s">
        <v>75</v>
      </c>
      <c r="J1302" s="2" t="s">
        <v>138</v>
      </c>
      <c r="K1302" s="2" t="s">
        <v>272</v>
      </c>
      <c r="L1302" s="2" t="s">
        <v>427</v>
      </c>
      <c r="M1302" s="2" t="s">
        <v>428</v>
      </c>
      <c r="N1302" s="3" t="s">
        <v>1653</v>
      </c>
      <c r="O1302" s="2" t="s">
        <v>60</v>
      </c>
      <c r="P1302" s="2" t="s">
        <v>65</v>
      </c>
      <c r="Q1302" s="2"/>
      <c r="R1302" s="2"/>
      <c r="S1302" s="2"/>
      <c r="T1302" s="2"/>
      <c r="U1302">
        <v>0</v>
      </c>
      <c r="V1302">
        <v>30</v>
      </c>
      <c r="W1302" s="4">
        <v>46055</v>
      </c>
      <c r="X1302" s="4">
        <v>46178</v>
      </c>
      <c r="Y1302" s="4">
        <v>46178</v>
      </c>
      <c r="Z1302" s="4">
        <v>46208</v>
      </c>
      <c r="AA1302" s="3"/>
      <c r="AB1302" s="3" t="s">
        <v>2403</v>
      </c>
      <c r="AC1302" s="2"/>
      <c r="AD1302" s="2" t="s">
        <v>74</v>
      </c>
      <c r="AE1302" s="2" t="s">
        <v>95</v>
      </c>
      <c r="AF1302" s="2"/>
      <c r="AG1302" s="2"/>
      <c r="AH1302" s="2"/>
      <c r="AI1302" s="2"/>
      <c r="AJ1302" s="2" t="s">
        <v>50</v>
      </c>
      <c r="AK1302" s="2" t="s">
        <v>49</v>
      </c>
    </row>
    <row r="1303" spans="1:37" ht="144" x14ac:dyDescent="0.3">
      <c r="A1303" s="1">
        <v>1487</v>
      </c>
      <c r="F1303" s="2" t="s">
        <v>76</v>
      </c>
      <c r="G1303" s="2" t="s">
        <v>212</v>
      </c>
      <c r="H1303" s="2" t="s">
        <v>37</v>
      </c>
      <c r="I1303" s="2" t="s">
        <v>75</v>
      </c>
      <c r="J1303" s="2" t="s">
        <v>138</v>
      </c>
      <c r="K1303" s="2" t="s">
        <v>272</v>
      </c>
      <c r="L1303" s="2" t="s">
        <v>427</v>
      </c>
      <c r="M1303" s="2" t="s">
        <v>428</v>
      </c>
      <c r="N1303" s="3" t="s">
        <v>1654</v>
      </c>
      <c r="O1303" s="2" t="s">
        <v>60</v>
      </c>
      <c r="P1303" s="2" t="s">
        <v>65</v>
      </c>
      <c r="Q1303" s="2"/>
      <c r="R1303" s="2"/>
      <c r="S1303" s="2"/>
      <c r="T1303" s="2"/>
      <c r="U1303">
        <v>0</v>
      </c>
      <c r="V1303">
        <v>90</v>
      </c>
      <c r="W1303" s="4">
        <v>46055</v>
      </c>
      <c r="X1303" s="4"/>
      <c r="Y1303" s="4">
        <v>46055</v>
      </c>
      <c r="Z1303" s="4">
        <v>46145</v>
      </c>
      <c r="AA1303" s="3"/>
      <c r="AB1303" s="3"/>
      <c r="AC1303" s="2"/>
      <c r="AD1303" s="2" t="s">
        <v>74</v>
      </c>
      <c r="AE1303" s="2" t="s">
        <v>74</v>
      </c>
      <c r="AF1303" s="2"/>
      <c r="AG1303" s="2"/>
      <c r="AH1303" s="2"/>
      <c r="AI1303" s="2"/>
      <c r="AJ1303" s="2" t="s">
        <v>50</v>
      </c>
      <c r="AK1303" s="2" t="s">
        <v>49</v>
      </c>
    </row>
    <row r="1304" spans="1:37" ht="144" x14ac:dyDescent="0.3">
      <c r="A1304" s="1">
        <v>1489</v>
      </c>
      <c r="F1304" s="2" t="s">
        <v>76</v>
      </c>
      <c r="G1304" s="2" t="s">
        <v>212</v>
      </c>
      <c r="H1304" s="2" t="s">
        <v>37</v>
      </c>
      <c r="I1304" s="2" t="s">
        <v>75</v>
      </c>
      <c r="J1304" s="2" t="s">
        <v>138</v>
      </c>
      <c r="K1304" s="2" t="s">
        <v>290</v>
      </c>
      <c r="L1304" s="2" t="s">
        <v>427</v>
      </c>
      <c r="M1304" s="2" t="s">
        <v>674</v>
      </c>
      <c r="N1304" s="3" t="s">
        <v>1654</v>
      </c>
      <c r="O1304" s="2" t="s">
        <v>60</v>
      </c>
      <c r="P1304" s="2" t="s">
        <v>65</v>
      </c>
      <c r="Q1304" s="2"/>
      <c r="R1304" s="2"/>
      <c r="S1304" s="2"/>
      <c r="T1304" s="2"/>
      <c r="U1304">
        <v>0</v>
      </c>
      <c r="V1304">
        <v>90</v>
      </c>
      <c r="W1304" s="4">
        <v>46057</v>
      </c>
      <c r="X1304" s="4"/>
      <c r="Y1304" s="4">
        <v>46057</v>
      </c>
      <c r="Z1304" s="4">
        <v>46147</v>
      </c>
      <c r="AA1304" s="3"/>
      <c r="AB1304" s="3"/>
      <c r="AC1304" s="2"/>
      <c r="AD1304" s="2" t="s">
        <v>74</v>
      </c>
      <c r="AE1304" s="2" t="s">
        <v>74</v>
      </c>
      <c r="AF1304" s="2"/>
      <c r="AG1304" s="2"/>
      <c r="AH1304" s="2"/>
      <c r="AI1304" s="2"/>
      <c r="AJ1304" s="2" t="s">
        <v>50</v>
      </c>
      <c r="AK1304" s="2" t="s">
        <v>49</v>
      </c>
    </row>
    <row r="1305" spans="1:37" ht="144" x14ac:dyDescent="0.3">
      <c r="A1305" s="1">
        <v>1490</v>
      </c>
      <c r="F1305" s="2" t="s">
        <v>76</v>
      </c>
      <c r="G1305" s="2" t="s">
        <v>212</v>
      </c>
      <c r="H1305" s="2" t="s">
        <v>37</v>
      </c>
      <c r="I1305" s="2" t="s">
        <v>75</v>
      </c>
      <c r="J1305" s="2" t="s">
        <v>138</v>
      </c>
      <c r="K1305" s="2" t="s">
        <v>295</v>
      </c>
      <c r="L1305" s="2" t="s">
        <v>427</v>
      </c>
      <c r="M1305" s="2" t="s">
        <v>678</v>
      </c>
      <c r="N1305" s="3" t="s">
        <v>1654</v>
      </c>
      <c r="O1305" s="2" t="s">
        <v>60</v>
      </c>
      <c r="P1305" s="2" t="s">
        <v>65</v>
      </c>
      <c r="Q1305" s="2"/>
      <c r="R1305" s="2"/>
      <c r="S1305" s="2"/>
      <c r="T1305" s="2"/>
      <c r="U1305">
        <v>0</v>
      </c>
      <c r="V1305">
        <v>90</v>
      </c>
      <c r="W1305" s="4">
        <v>46058</v>
      </c>
      <c r="X1305" s="4"/>
      <c r="Y1305" s="4">
        <v>46058</v>
      </c>
      <c r="Z1305" s="4">
        <v>46148</v>
      </c>
      <c r="AA1305" s="3"/>
      <c r="AB1305" s="3"/>
      <c r="AC1305" s="2"/>
      <c r="AD1305" s="2" t="s">
        <v>74</v>
      </c>
      <c r="AE1305" s="2" t="s">
        <v>74</v>
      </c>
      <c r="AF1305" s="2"/>
      <c r="AG1305" s="2"/>
      <c r="AH1305" s="2"/>
      <c r="AI1305" s="2"/>
      <c r="AJ1305" s="2" t="s">
        <v>50</v>
      </c>
      <c r="AK1305" s="2" t="s">
        <v>49</v>
      </c>
    </row>
    <row r="1306" spans="1:37" ht="144" x14ac:dyDescent="0.3">
      <c r="A1306" s="1">
        <v>1491</v>
      </c>
      <c r="F1306" s="2" t="s">
        <v>76</v>
      </c>
      <c r="G1306" s="2" t="s">
        <v>212</v>
      </c>
      <c r="H1306" s="2" t="s">
        <v>37</v>
      </c>
      <c r="I1306" s="2" t="s">
        <v>75</v>
      </c>
      <c r="J1306" s="2" t="s">
        <v>138</v>
      </c>
      <c r="K1306" s="2" t="s">
        <v>300</v>
      </c>
      <c r="L1306" s="2" t="s">
        <v>427</v>
      </c>
      <c r="M1306" s="2" t="s">
        <v>694</v>
      </c>
      <c r="N1306" s="3" t="s">
        <v>1654</v>
      </c>
      <c r="O1306" s="2" t="s">
        <v>60</v>
      </c>
      <c r="P1306" s="2" t="s">
        <v>65</v>
      </c>
      <c r="Q1306" s="2"/>
      <c r="R1306" s="2"/>
      <c r="S1306" s="2"/>
      <c r="T1306" s="2"/>
      <c r="U1306">
        <v>0</v>
      </c>
      <c r="V1306">
        <v>90</v>
      </c>
      <c r="W1306" s="4">
        <v>46059</v>
      </c>
      <c r="X1306" s="4"/>
      <c r="Y1306" s="4">
        <v>46059</v>
      </c>
      <c r="Z1306" s="4">
        <v>46149</v>
      </c>
      <c r="AA1306" s="3"/>
      <c r="AB1306" s="3"/>
      <c r="AC1306" s="2"/>
      <c r="AD1306" s="2" t="s">
        <v>74</v>
      </c>
      <c r="AE1306" s="2" t="s">
        <v>74</v>
      </c>
      <c r="AF1306" s="2"/>
      <c r="AG1306" s="2"/>
      <c r="AH1306" s="2"/>
      <c r="AI1306" s="2"/>
      <c r="AJ1306" s="2" t="s">
        <v>50</v>
      </c>
      <c r="AK1306" s="2" t="s">
        <v>49</v>
      </c>
    </row>
    <row r="1307" spans="1:37" ht="57.6" x14ac:dyDescent="0.3">
      <c r="A1307" s="1">
        <v>1493</v>
      </c>
      <c r="F1307" s="2" t="s">
        <v>76</v>
      </c>
      <c r="G1307" s="2" t="s">
        <v>212</v>
      </c>
      <c r="H1307" s="2" t="s">
        <v>37</v>
      </c>
      <c r="I1307" s="2" t="s">
        <v>75</v>
      </c>
      <c r="J1307" s="2" t="s">
        <v>138</v>
      </c>
      <c r="K1307" s="2" t="s">
        <v>272</v>
      </c>
      <c r="L1307" s="2" t="s">
        <v>427</v>
      </c>
      <c r="M1307" s="2" t="s">
        <v>428</v>
      </c>
      <c r="N1307" s="3" t="s">
        <v>1543</v>
      </c>
      <c r="O1307" s="2" t="s">
        <v>60</v>
      </c>
      <c r="P1307" s="2" t="s">
        <v>65</v>
      </c>
      <c r="Q1307" s="2"/>
      <c r="R1307" s="2"/>
      <c r="S1307" s="2"/>
      <c r="T1307" s="2"/>
      <c r="U1307">
        <v>0</v>
      </c>
      <c r="V1307">
        <v>180</v>
      </c>
      <c r="W1307" s="4">
        <v>46055</v>
      </c>
      <c r="X1307" s="4"/>
      <c r="Y1307" s="4">
        <v>46055</v>
      </c>
      <c r="Z1307" s="4">
        <v>46235</v>
      </c>
      <c r="AA1307" s="3"/>
      <c r="AB1307" s="3"/>
      <c r="AC1307" s="2"/>
      <c r="AD1307" s="2" t="s">
        <v>74</v>
      </c>
      <c r="AE1307" s="2" t="s">
        <v>74</v>
      </c>
      <c r="AF1307" s="2"/>
      <c r="AG1307" s="2"/>
      <c r="AH1307" s="2"/>
      <c r="AI1307" s="2"/>
      <c r="AJ1307" s="2" t="s">
        <v>50</v>
      </c>
      <c r="AK1307" s="2" t="s">
        <v>49</v>
      </c>
    </row>
    <row r="1308" spans="1:37" ht="57.6" x14ac:dyDescent="0.3">
      <c r="A1308" s="1">
        <v>1494</v>
      </c>
      <c r="B1308">
        <v>19947</v>
      </c>
      <c r="F1308" s="2" t="s">
        <v>76</v>
      </c>
      <c r="G1308" s="2" t="s">
        <v>78</v>
      </c>
      <c r="H1308" s="2" t="s">
        <v>37</v>
      </c>
      <c r="I1308" s="2" t="s">
        <v>75</v>
      </c>
      <c r="J1308" s="2" t="s">
        <v>138</v>
      </c>
      <c r="K1308" s="2" t="s">
        <v>285</v>
      </c>
      <c r="L1308" s="2" t="s">
        <v>427</v>
      </c>
      <c r="M1308" s="2" t="s">
        <v>667</v>
      </c>
      <c r="N1308" s="3" t="s">
        <v>1543</v>
      </c>
      <c r="O1308" s="2" t="s">
        <v>60</v>
      </c>
      <c r="P1308" s="2" t="s">
        <v>65</v>
      </c>
      <c r="Q1308" s="2"/>
      <c r="R1308" s="2"/>
      <c r="S1308" s="2"/>
      <c r="T1308" s="2"/>
      <c r="U1308">
        <v>0</v>
      </c>
      <c r="V1308">
        <v>180</v>
      </c>
      <c r="W1308" s="4">
        <v>46056</v>
      </c>
      <c r="X1308" s="4">
        <v>46141</v>
      </c>
      <c r="Y1308" s="4">
        <v>46141</v>
      </c>
      <c r="Z1308" s="4">
        <v>46321</v>
      </c>
      <c r="AA1308" s="3"/>
      <c r="AB1308" s="3" t="s">
        <v>1779</v>
      </c>
      <c r="AC1308" s="2"/>
      <c r="AD1308" s="2" t="s">
        <v>74</v>
      </c>
      <c r="AE1308" s="2" t="s">
        <v>95</v>
      </c>
      <c r="AF1308" s="2"/>
      <c r="AG1308" s="2"/>
      <c r="AH1308" s="2"/>
      <c r="AI1308" s="2"/>
      <c r="AJ1308" s="2" t="s">
        <v>50</v>
      </c>
      <c r="AK1308" s="2" t="s">
        <v>49</v>
      </c>
    </row>
    <row r="1309" spans="1:37" ht="57.6" x14ac:dyDescent="0.3">
      <c r="A1309" s="1">
        <v>1495</v>
      </c>
      <c r="F1309" s="2" t="s">
        <v>76</v>
      </c>
      <c r="G1309" s="2" t="s">
        <v>212</v>
      </c>
      <c r="H1309" s="2" t="s">
        <v>37</v>
      </c>
      <c r="I1309" s="2" t="s">
        <v>75</v>
      </c>
      <c r="J1309" s="2" t="s">
        <v>138</v>
      </c>
      <c r="K1309" s="2" t="s">
        <v>290</v>
      </c>
      <c r="L1309" s="2" t="s">
        <v>427</v>
      </c>
      <c r="M1309" s="2" t="s">
        <v>674</v>
      </c>
      <c r="N1309" s="3" t="s">
        <v>1543</v>
      </c>
      <c r="O1309" s="2" t="s">
        <v>60</v>
      </c>
      <c r="P1309" s="2" t="s">
        <v>65</v>
      </c>
      <c r="Q1309" s="2"/>
      <c r="R1309" s="2"/>
      <c r="S1309" s="2"/>
      <c r="T1309" s="2"/>
      <c r="U1309">
        <v>0</v>
      </c>
      <c r="V1309">
        <v>180</v>
      </c>
      <c r="W1309" s="4">
        <v>46057</v>
      </c>
      <c r="X1309" s="4"/>
      <c r="Y1309" s="4">
        <v>46056</v>
      </c>
      <c r="Z1309" s="4">
        <v>46236</v>
      </c>
      <c r="AA1309" s="3"/>
      <c r="AB1309" s="3"/>
      <c r="AC1309" s="2"/>
      <c r="AD1309" s="2" t="s">
        <v>74</v>
      </c>
      <c r="AE1309" s="2" t="s">
        <v>74</v>
      </c>
      <c r="AF1309" s="2"/>
      <c r="AG1309" s="2"/>
      <c r="AH1309" s="2"/>
      <c r="AI1309" s="2"/>
      <c r="AJ1309" s="2" t="s">
        <v>50</v>
      </c>
      <c r="AK1309" s="2" t="s">
        <v>49</v>
      </c>
    </row>
    <row r="1310" spans="1:37" ht="57.6" x14ac:dyDescent="0.3">
      <c r="A1310" s="1">
        <v>1496</v>
      </c>
      <c r="F1310" s="2" t="s">
        <v>76</v>
      </c>
      <c r="G1310" s="2" t="s">
        <v>212</v>
      </c>
      <c r="H1310" s="2" t="s">
        <v>37</v>
      </c>
      <c r="I1310" s="2" t="s">
        <v>75</v>
      </c>
      <c r="J1310" s="2" t="s">
        <v>138</v>
      </c>
      <c r="K1310" s="2" t="s">
        <v>295</v>
      </c>
      <c r="L1310" s="2" t="s">
        <v>427</v>
      </c>
      <c r="M1310" s="2" t="s">
        <v>678</v>
      </c>
      <c r="N1310" s="3" t="s">
        <v>1543</v>
      </c>
      <c r="O1310" s="2" t="s">
        <v>60</v>
      </c>
      <c r="P1310" s="2" t="s">
        <v>65</v>
      </c>
      <c r="Q1310" s="2"/>
      <c r="R1310" s="2"/>
      <c r="S1310" s="2"/>
      <c r="T1310" s="2"/>
      <c r="U1310">
        <v>0</v>
      </c>
      <c r="V1310">
        <v>180</v>
      </c>
      <c r="W1310" s="4">
        <v>46058</v>
      </c>
      <c r="X1310" s="4"/>
      <c r="Y1310" s="4">
        <v>46058</v>
      </c>
      <c r="Z1310" s="4">
        <v>46238</v>
      </c>
      <c r="AA1310" s="3"/>
      <c r="AB1310" s="3"/>
      <c r="AC1310" s="2"/>
      <c r="AD1310" s="2" t="s">
        <v>74</v>
      </c>
      <c r="AE1310" s="2" t="s">
        <v>74</v>
      </c>
      <c r="AF1310" s="2"/>
      <c r="AG1310" s="2"/>
      <c r="AH1310" s="2"/>
      <c r="AI1310" s="2"/>
      <c r="AJ1310" s="2" t="s">
        <v>50</v>
      </c>
      <c r="AK1310" s="2" t="s">
        <v>49</v>
      </c>
    </row>
    <row r="1311" spans="1:37" ht="57.6" x14ac:dyDescent="0.3">
      <c r="A1311" s="1">
        <v>1497</v>
      </c>
      <c r="F1311" s="2" t="s">
        <v>76</v>
      </c>
      <c r="G1311" s="2" t="s">
        <v>212</v>
      </c>
      <c r="H1311" s="2" t="s">
        <v>37</v>
      </c>
      <c r="I1311" s="2" t="s">
        <v>75</v>
      </c>
      <c r="J1311" s="2" t="s">
        <v>138</v>
      </c>
      <c r="K1311" s="2" t="s">
        <v>300</v>
      </c>
      <c r="L1311" s="2" t="s">
        <v>427</v>
      </c>
      <c r="M1311" s="2" t="s">
        <v>694</v>
      </c>
      <c r="N1311" s="3" t="s">
        <v>1543</v>
      </c>
      <c r="O1311" s="2" t="s">
        <v>60</v>
      </c>
      <c r="P1311" s="2" t="s">
        <v>65</v>
      </c>
      <c r="Q1311" s="2"/>
      <c r="R1311" s="2"/>
      <c r="S1311" s="2"/>
      <c r="T1311" s="2"/>
      <c r="U1311">
        <v>0</v>
      </c>
      <c r="V1311">
        <v>180</v>
      </c>
      <c r="W1311" s="4">
        <v>46059</v>
      </c>
      <c r="X1311" s="4"/>
      <c r="Y1311" s="4">
        <v>46059</v>
      </c>
      <c r="Z1311" s="4">
        <v>46239</v>
      </c>
      <c r="AA1311" s="3"/>
      <c r="AB1311" s="3"/>
      <c r="AC1311" s="2"/>
      <c r="AD1311" s="2" t="s">
        <v>74</v>
      </c>
      <c r="AE1311" s="2" t="s">
        <v>74</v>
      </c>
      <c r="AF1311" s="2"/>
      <c r="AG1311" s="2"/>
      <c r="AH1311" s="2"/>
      <c r="AI1311" s="2"/>
      <c r="AJ1311" s="2" t="s">
        <v>50</v>
      </c>
      <c r="AK1311" s="2" t="s">
        <v>49</v>
      </c>
    </row>
    <row r="1312" spans="1:37" ht="57.6" x14ac:dyDescent="0.3">
      <c r="A1312" s="1">
        <v>1498</v>
      </c>
      <c r="B1312">
        <v>19868</v>
      </c>
      <c r="F1312" s="2" t="s">
        <v>76</v>
      </c>
      <c r="G1312" s="2" t="s">
        <v>78</v>
      </c>
      <c r="H1312" s="2" t="s">
        <v>37</v>
      </c>
      <c r="I1312" s="2" t="s">
        <v>75</v>
      </c>
      <c r="J1312" s="2" t="s">
        <v>138</v>
      </c>
      <c r="K1312" s="2" t="s">
        <v>305</v>
      </c>
      <c r="L1312" s="2" t="s">
        <v>427</v>
      </c>
      <c r="M1312" s="2" t="s">
        <v>683</v>
      </c>
      <c r="N1312" s="3" t="s">
        <v>1543</v>
      </c>
      <c r="O1312" s="2" t="s">
        <v>60</v>
      </c>
      <c r="P1312" s="2" t="s">
        <v>65</v>
      </c>
      <c r="Q1312" s="2"/>
      <c r="R1312" s="2"/>
      <c r="S1312" s="2"/>
      <c r="T1312" s="2"/>
      <c r="U1312">
        <v>0</v>
      </c>
      <c r="V1312">
        <v>180</v>
      </c>
      <c r="W1312" s="4">
        <v>46060</v>
      </c>
      <c r="X1312" s="4">
        <v>46184</v>
      </c>
      <c r="Y1312" s="4">
        <v>46184</v>
      </c>
      <c r="Z1312" s="4">
        <v>46364</v>
      </c>
      <c r="AA1312" s="3"/>
      <c r="AB1312" s="3" t="s">
        <v>2410</v>
      </c>
      <c r="AC1312" s="2"/>
      <c r="AD1312" s="2" t="s">
        <v>74</v>
      </c>
      <c r="AE1312" s="2" t="s">
        <v>74</v>
      </c>
      <c r="AF1312" s="2"/>
      <c r="AG1312" s="2"/>
      <c r="AH1312" s="2"/>
      <c r="AI1312" s="2"/>
      <c r="AJ1312" s="2" t="s">
        <v>50</v>
      </c>
      <c r="AK1312" s="2" t="s">
        <v>49</v>
      </c>
    </row>
    <row r="1313" spans="1:37" ht="129.6" x14ac:dyDescent="0.3">
      <c r="A1313" s="1">
        <v>1499</v>
      </c>
      <c r="F1313" s="2" t="s">
        <v>76</v>
      </c>
      <c r="G1313" s="2" t="s">
        <v>212</v>
      </c>
      <c r="H1313" s="2" t="s">
        <v>37</v>
      </c>
      <c r="I1313" s="2" t="s">
        <v>75</v>
      </c>
      <c r="J1313" s="2" t="s">
        <v>138</v>
      </c>
      <c r="K1313" s="2" t="s">
        <v>272</v>
      </c>
      <c r="L1313" s="2" t="s">
        <v>427</v>
      </c>
      <c r="M1313" s="2" t="s">
        <v>428</v>
      </c>
      <c r="N1313" s="3" t="s">
        <v>1655</v>
      </c>
      <c r="O1313" s="2" t="s">
        <v>60</v>
      </c>
      <c r="P1313" s="2" t="s">
        <v>65</v>
      </c>
      <c r="Q1313" s="2"/>
      <c r="R1313" s="2"/>
      <c r="S1313" s="2"/>
      <c r="T1313" s="2"/>
      <c r="U1313">
        <v>0</v>
      </c>
      <c r="V1313">
        <v>360</v>
      </c>
      <c r="W1313" s="4">
        <v>46055</v>
      </c>
      <c r="X1313" s="4"/>
      <c r="Y1313" s="4">
        <v>46055</v>
      </c>
      <c r="Z1313" s="4">
        <v>46415</v>
      </c>
      <c r="AA1313" s="3"/>
      <c r="AB1313" s="3"/>
      <c r="AC1313" s="2"/>
      <c r="AD1313" s="2" t="s">
        <v>74</v>
      </c>
      <c r="AE1313" s="2" t="s">
        <v>74</v>
      </c>
      <c r="AF1313" s="2"/>
      <c r="AG1313" s="2"/>
      <c r="AH1313" s="2"/>
      <c r="AI1313" s="2"/>
      <c r="AJ1313" s="2" t="s">
        <v>50</v>
      </c>
      <c r="AK1313" s="2" t="s">
        <v>49</v>
      </c>
    </row>
    <row r="1314" spans="1:37" ht="129.6" x14ac:dyDescent="0.3">
      <c r="A1314" s="1">
        <v>1500</v>
      </c>
      <c r="B1314">
        <v>19949</v>
      </c>
      <c r="F1314" s="2" t="s">
        <v>76</v>
      </c>
      <c r="G1314" s="2" t="s">
        <v>78</v>
      </c>
      <c r="H1314" s="2" t="s">
        <v>37</v>
      </c>
      <c r="I1314" s="2" t="s">
        <v>75</v>
      </c>
      <c r="J1314" s="2" t="s">
        <v>138</v>
      </c>
      <c r="K1314" s="2" t="s">
        <v>285</v>
      </c>
      <c r="L1314" s="2" t="s">
        <v>427</v>
      </c>
      <c r="M1314" s="2" t="s">
        <v>667</v>
      </c>
      <c r="N1314" s="3" t="s">
        <v>1655</v>
      </c>
      <c r="O1314" s="2" t="s">
        <v>60</v>
      </c>
      <c r="P1314" s="2" t="s">
        <v>65</v>
      </c>
      <c r="Q1314" s="2"/>
      <c r="R1314" s="2"/>
      <c r="S1314" s="2"/>
      <c r="T1314" s="2"/>
      <c r="U1314">
        <v>0</v>
      </c>
      <c r="V1314">
        <v>360</v>
      </c>
      <c r="W1314" s="4">
        <v>46056</v>
      </c>
      <c r="X1314" s="4">
        <v>46183</v>
      </c>
      <c r="Y1314" s="4">
        <v>46183</v>
      </c>
      <c r="Z1314" s="4">
        <v>46543</v>
      </c>
      <c r="AA1314" s="3"/>
      <c r="AB1314" s="3" t="s">
        <v>1779</v>
      </c>
      <c r="AC1314" s="2"/>
      <c r="AD1314" s="2" t="s">
        <v>74</v>
      </c>
      <c r="AE1314" s="2" t="s">
        <v>95</v>
      </c>
      <c r="AF1314" s="2"/>
      <c r="AG1314" s="2"/>
      <c r="AH1314" s="2"/>
      <c r="AI1314" s="2"/>
      <c r="AJ1314" s="2" t="s">
        <v>50</v>
      </c>
      <c r="AK1314" s="2" t="s">
        <v>49</v>
      </c>
    </row>
    <row r="1315" spans="1:37" ht="129.6" x14ac:dyDescent="0.3">
      <c r="A1315" s="1">
        <v>1501</v>
      </c>
      <c r="F1315" s="2" t="s">
        <v>76</v>
      </c>
      <c r="G1315" s="2" t="s">
        <v>212</v>
      </c>
      <c r="H1315" s="2" t="s">
        <v>37</v>
      </c>
      <c r="I1315" s="2" t="s">
        <v>75</v>
      </c>
      <c r="J1315" s="2" t="s">
        <v>138</v>
      </c>
      <c r="K1315" s="2" t="s">
        <v>290</v>
      </c>
      <c r="L1315" s="2" t="s">
        <v>427</v>
      </c>
      <c r="M1315" s="2" t="s">
        <v>674</v>
      </c>
      <c r="N1315" s="3" t="s">
        <v>1655</v>
      </c>
      <c r="O1315" s="2" t="s">
        <v>60</v>
      </c>
      <c r="P1315" s="2" t="s">
        <v>65</v>
      </c>
      <c r="Q1315" s="2"/>
      <c r="R1315" s="2"/>
      <c r="S1315" s="2"/>
      <c r="T1315" s="2"/>
      <c r="U1315">
        <v>0</v>
      </c>
      <c r="V1315">
        <v>360</v>
      </c>
      <c r="W1315" s="4">
        <v>46057</v>
      </c>
      <c r="X1315" s="4"/>
      <c r="Y1315" s="4">
        <v>46057</v>
      </c>
      <c r="Z1315" s="4">
        <v>46417</v>
      </c>
      <c r="AA1315" s="3"/>
      <c r="AB1315" s="3"/>
      <c r="AC1315" s="2"/>
      <c r="AD1315" s="2" t="s">
        <v>74</v>
      </c>
      <c r="AE1315" s="2" t="s">
        <v>74</v>
      </c>
      <c r="AF1315" s="2"/>
      <c r="AG1315" s="2"/>
      <c r="AH1315" s="2"/>
      <c r="AI1315" s="2"/>
      <c r="AJ1315" s="2" t="s">
        <v>50</v>
      </c>
      <c r="AK1315" s="2" t="s">
        <v>49</v>
      </c>
    </row>
    <row r="1316" spans="1:37" ht="129.6" x14ac:dyDescent="0.3">
      <c r="A1316" s="1">
        <v>1502</v>
      </c>
      <c r="F1316" s="2" t="s">
        <v>76</v>
      </c>
      <c r="G1316" s="2" t="s">
        <v>212</v>
      </c>
      <c r="H1316" s="2" t="s">
        <v>37</v>
      </c>
      <c r="I1316" s="2" t="s">
        <v>75</v>
      </c>
      <c r="J1316" s="2" t="s">
        <v>138</v>
      </c>
      <c r="K1316" s="2" t="s">
        <v>295</v>
      </c>
      <c r="L1316" s="2" t="s">
        <v>427</v>
      </c>
      <c r="M1316" s="2" t="s">
        <v>678</v>
      </c>
      <c r="N1316" s="3" t="s">
        <v>1655</v>
      </c>
      <c r="O1316" s="2" t="s">
        <v>60</v>
      </c>
      <c r="P1316" s="2" t="s">
        <v>65</v>
      </c>
      <c r="Q1316" s="2"/>
      <c r="R1316" s="2"/>
      <c r="S1316" s="2"/>
      <c r="T1316" s="2"/>
      <c r="U1316">
        <v>0</v>
      </c>
      <c r="V1316">
        <v>360</v>
      </c>
      <c r="W1316" s="4">
        <v>46058</v>
      </c>
      <c r="X1316" s="4"/>
      <c r="Y1316" s="4">
        <v>46058</v>
      </c>
      <c r="Z1316" s="4">
        <v>46418</v>
      </c>
      <c r="AA1316" s="3"/>
      <c r="AB1316" s="3"/>
      <c r="AC1316" s="2"/>
      <c r="AD1316" s="2" t="s">
        <v>74</v>
      </c>
      <c r="AE1316" s="2" t="s">
        <v>74</v>
      </c>
      <c r="AF1316" s="2"/>
      <c r="AG1316" s="2"/>
      <c r="AH1316" s="2"/>
      <c r="AI1316" s="2"/>
      <c r="AJ1316" s="2" t="s">
        <v>50</v>
      </c>
      <c r="AK1316" s="2" t="s">
        <v>49</v>
      </c>
    </row>
    <row r="1317" spans="1:37" ht="129.6" x14ac:dyDescent="0.3">
      <c r="A1317" s="1">
        <v>1503</v>
      </c>
      <c r="F1317" s="2" t="s">
        <v>76</v>
      </c>
      <c r="G1317" s="2" t="s">
        <v>212</v>
      </c>
      <c r="H1317" s="2" t="s">
        <v>37</v>
      </c>
      <c r="I1317" s="2" t="s">
        <v>75</v>
      </c>
      <c r="J1317" s="2" t="s">
        <v>138</v>
      </c>
      <c r="K1317" s="2" t="s">
        <v>300</v>
      </c>
      <c r="L1317" s="2" t="s">
        <v>427</v>
      </c>
      <c r="M1317" s="2" t="s">
        <v>694</v>
      </c>
      <c r="N1317" s="3" t="s">
        <v>1655</v>
      </c>
      <c r="O1317" s="2" t="s">
        <v>60</v>
      </c>
      <c r="P1317" s="2" t="s">
        <v>65</v>
      </c>
      <c r="Q1317" s="2"/>
      <c r="R1317" s="2"/>
      <c r="S1317" s="2"/>
      <c r="T1317" s="2"/>
      <c r="U1317">
        <v>0</v>
      </c>
      <c r="V1317">
        <v>360</v>
      </c>
      <c r="W1317" s="4">
        <v>46059</v>
      </c>
      <c r="X1317" s="4"/>
      <c r="Y1317" s="4">
        <v>46059</v>
      </c>
      <c r="Z1317" s="4">
        <v>46419</v>
      </c>
      <c r="AA1317" s="3"/>
      <c r="AB1317" s="3"/>
      <c r="AC1317" s="2"/>
      <c r="AD1317" s="2" t="s">
        <v>74</v>
      </c>
      <c r="AE1317" s="2" t="s">
        <v>74</v>
      </c>
      <c r="AF1317" s="2"/>
      <c r="AG1317" s="2"/>
      <c r="AH1317" s="2"/>
      <c r="AI1317" s="2"/>
      <c r="AJ1317" s="2" t="s">
        <v>50</v>
      </c>
      <c r="AK1317" s="2" t="s">
        <v>49</v>
      </c>
    </row>
    <row r="1318" spans="1:37" ht="129.6" x14ac:dyDescent="0.3">
      <c r="A1318" s="1">
        <v>1504</v>
      </c>
      <c r="B1318">
        <v>19869</v>
      </c>
      <c r="F1318" s="2" t="s">
        <v>76</v>
      </c>
      <c r="G1318" s="2" t="s">
        <v>78</v>
      </c>
      <c r="H1318" s="2" t="s">
        <v>37</v>
      </c>
      <c r="I1318" s="2" t="s">
        <v>75</v>
      </c>
      <c r="J1318" s="2" t="s">
        <v>138</v>
      </c>
      <c r="K1318" s="2" t="s">
        <v>305</v>
      </c>
      <c r="L1318" s="2" t="s">
        <v>427</v>
      </c>
      <c r="M1318" s="2" t="s">
        <v>683</v>
      </c>
      <c r="N1318" s="3" t="s">
        <v>1655</v>
      </c>
      <c r="O1318" s="2" t="s">
        <v>60</v>
      </c>
      <c r="P1318" s="2" t="s">
        <v>65</v>
      </c>
      <c r="Q1318" s="2"/>
      <c r="R1318" s="2"/>
      <c r="S1318" s="2"/>
      <c r="T1318" s="2"/>
      <c r="U1318">
        <v>0</v>
      </c>
      <c r="V1318">
        <v>360</v>
      </c>
      <c r="W1318" s="4">
        <v>46060</v>
      </c>
      <c r="X1318" s="4">
        <v>46184</v>
      </c>
      <c r="Y1318" s="4">
        <v>46184</v>
      </c>
      <c r="Z1318" s="4">
        <v>46544</v>
      </c>
      <c r="AA1318" s="3"/>
      <c r="AB1318" s="3" t="s">
        <v>2401</v>
      </c>
      <c r="AC1318" s="2"/>
      <c r="AD1318" s="2" t="s">
        <v>74</v>
      </c>
      <c r="AE1318" s="2" t="s">
        <v>74</v>
      </c>
      <c r="AF1318" s="2"/>
      <c r="AG1318" s="2"/>
      <c r="AH1318" s="2"/>
      <c r="AI1318" s="2"/>
      <c r="AJ1318" s="2" t="s">
        <v>50</v>
      </c>
      <c r="AK1318" s="2" t="s">
        <v>49</v>
      </c>
    </row>
    <row r="1319" spans="1:37" ht="86.4" x14ac:dyDescent="0.3">
      <c r="A1319" s="1">
        <v>1505</v>
      </c>
      <c r="B1319">
        <v>20826</v>
      </c>
      <c r="F1319" s="2" t="s">
        <v>76</v>
      </c>
      <c r="G1319" s="2" t="s">
        <v>78</v>
      </c>
      <c r="H1319" s="2" t="s">
        <v>37</v>
      </c>
      <c r="I1319" s="2" t="s">
        <v>75</v>
      </c>
      <c r="J1319" s="2" t="s">
        <v>138</v>
      </c>
      <c r="K1319" s="2" t="s">
        <v>272</v>
      </c>
      <c r="L1319" s="2" t="s">
        <v>853</v>
      </c>
      <c r="M1319" s="2" t="s">
        <v>854</v>
      </c>
      <c r="N1319" s="3" t="s">
        <v>1656</v>
      </c>
      <c r="O1319" s="2" t="s">
        <v>60</v>
      </c>
      <c r="P1319" s="2" t="s">
        <v>65</v>
      </c>
      <c r="Q1319" s="2"/>
      <c r="R1319" s="2"/>
      <c r="S1319" s="2"/>
      <c r="T1319" s="2"/>
      <c r="U1319">
        <v>0</v>
      </c>
      <c r="V1319">
        <v>30</v>
      </c>
      <c r="W1319" s="4">
        <v>46055</v>
      </c>
      <c r="X1319" s="4">
        <v>46178</v>
      </c>
      <c r="Y1319" s="4">
        <v>46178</v>
      </c>
      <c r="Z1319" s="4">
        <v>46208</v>
      </c>
      <c r="AA1319" s="3"/>
      <c r="AB1319" s="3" t="s">
        <v>2403</v>
      </c>
      <c r="AC1319" s="2"/>
      <c r="AD1319" s="2" t="s">
        <v>74</v>
      </c>
      <c r="AE1319" s="2" t="s">
        <v>95</v>
      </c>
      <c r="AF1319" s="2"/>
      <c r="AG1319" s="2"/>
      <c r="AH1319" s="2"/>
      <c r="AI1319" s="2"/>
      <c r="AJ1319" s="2" t="s">
        <v>50</v>
      </c>
      <c r="AK1319" s="2" t="s">
        <v>49</v>
      </c>
    </row>
    <row r="1320" spans="1:37" ht="86.4" x14ac:dyDescent="0.3">
      <c r="A1320" s="1">
        <v>1506</v>
      </c>
      <c r="B1320">
        <v>20837</v>
      </c>
      <c r="F1320" s="2" t="s">
        <v>76</v>
      </c>
      <c r="G1320" s="2" t="s">
        <v>78</v>
      </c>
      <c r="H1320" s="2" t="s">
        <v>37</v>
      </c>
      <c r="I1320" s="2" t="s">
        <v>75</v>
      </c>
      <c r="J1320" s="2" t="s">
        <v>138</v>
      </c>
      <c r="K1320" s="2" t="s">
        <v>285</v>
      </c>
      <c r="L1320" s="2" t="s">
        <v>853</v>
      </c>
      <c r="M1320" s="2" t="s">
        <v>856</v>
      </c>
      <c r="N1320" s="3" t="s">
        <v>1656</v>
      </c>
      <c r="O1320" s="2" t="s">
        <v>60</v>
      </c>
      <c r="P1320" s="2" t="s">
        <v>65</v>
      </c>
      <c r="Q1320" s="2"/>
      <c r="R1320" s="2"/>
      <c r="S1320" s="2"/>
      <c r="T1320" s="2"/>
      <c r="U1320">
        <v>0</v>
      </c>
      <c r="V1320">
        <v>30</v>
      </c>
      <c r="W1320" s="4">
        <v>46056</v>
      </c>
      <c r="X1320" s="4">
        <v>46183</v>
      </c>
      <c r="Y1320" s="4">
        <v>46183</v>
      </c>
      <c r="Z1320" s="4">
        <v>46213</v>
      </c>
      <c r="AA1320" s="3"/>
      <c r="AB1320" s="3" t="s">
        <v>2409</v>
      </c>
      <c r="AC1320" s="2"/>
      <c r="AD1320" s="2" t="s">
        <v>74</v>
      </c>
      <c r="AE1320" s="2" t="s">
        <v>95</v>
      </c>
      <c r="AF1320" s="2"/>
      <c r="AG1320" s="2"/>
      <c r="AH1320" s="2"/>
      <c r="AI1320" s="2"/>
      <c r="AJ1320" s="2" t="s">
        <v>50</v>
      </c>
      <c r="AK1320" s="2" t="s">
        <v>49</v>
      </c>
    </row>
    <row r="1321" spans="1:37" ht="86.4" x14ac:dyDescent="0.3">
      <c r="A1321" s="1">
        <v>1507</v>
      </c>
      <c r="B1321">
        <v>20855</v>
      </c>
      <c r="F1321" s="2" t="s">
        <v>76</v>
      </c>
      <c r="G1321" s="2" t="s">
        <v>72</v>
      </c>
      <c r="H1321" s="2" t="s">
        <v>37</v>
      </c>
      <c r="I1321" s="2" t="s">
        <v>75</v>
      </c>
      <c r="J1321" s="2" t="s">
        <v>138</v>
      </c>
      <c r="K1321" s="2" t="s">
        <v>290</v>
      </c>
      <c r="L1321" s="2" t="s">
        <v>857</v>
      </c>
      <c r="M1321" s="2" t="s">
        <v>858</v>
      </c>
      <c r="N1321" s="3" t="s">
        <v>1656</v>
      </c>
      <c r="O1321" s="2" t="s">
        <v>60</v>
      </c>
      <c r="P1321" s="2" t="s">
        <v>65</v>
      </c>
      <c r="Q1321" s="2"/>
      <c r="R1321" s="2"/>
      <c r="S1321" s="2"/>
      <c r="T1321" s="2"/>
      <c r="U1321">
        <v>0</v>
      </c>
      <c r="V1321">
        <v>30</v>
      </c>
      <c r="W1321" s="4">
        <v>46057</v>
      </c>
      <c r="X1321" s="4"/>
      <c r="Y1321" s="4">
        <v>46057</v>
      </c>
      <c r="Z1321" s="4">
        <v>46087</v>
      </c>
      <c r="AA1321" s="3"/>
      <c r="AB1321" s="3" t="s">
        <v>2563</v>
      </c>
      <c r="AC1321" s="2"/>
      <c r="AD1321" s="2" t="s">
        <v>74</v>
      </c>
      <c r="AE1321" s="2" t="s">
        <v>94</v>
      </c>
      <c r="AF1321" s="2"/>
      <c r="AG1321" s="2"/>
      <c r="AH1321" s="2"/>
      <c r="AI1321" s="2"/>
      <c r="AJ1321" s="2" t="s">
        <v>50</v>
      </c>
      <c r="AK1321" s="2" t="s">
        <v>49</v>
      </c>
    </row>
    <row r="1322" spans="1:37" ht="86.4" x14ac:dyDescent="0.3">
      <c r="A1322" s="1">
        <v>1508</v>
      </c>
      <c r="F1322" s="2" t="s">
        <v>76</v>
      </c>
      <c r="G1322" s="2" t="s">
        <v>212</v>
      </c>
      <c r="H1322" s="2" t="s">
        <v>37</v>
      </c>
      <c r="I1322" s="2" t="s">
        <v>75</v>
      </c>
      <c r="J1322" s="2" t="s">
        <v>138</v>
      </c>
      <c r="K1322" s="2" t="s">
        <v>295</v>
      </c>
      <c r="L1322" s="2" t="s">
        <v>853</v>
      </c>
      <c r="M1322" s="2" t="s">
        <v>859</v>
      </c>
      <c r="N1322" s="3" t="s">
        <v>1656</v>
      </c>
      <c r="O1322" s="2" t="s">
        <v>60</v>
      </c>
      <c r="P1322" s="2" t="s">
        <v>65</v>
      </c>
      <c r="Q1322" s="2"/>
      <c r="R1322" s="2"/>
      <c r="S1322" s="2"/>
      <c r="T1322" s="2"/>
      <c r="U1322">
        <v>0</v>
      </c>
      <c r="V1322">
        <v>30</v>
      </c>
      <c r="W1322" s="4">
        <v>46058</v>
      </c>
      <c r="X1322" s="4"/>
      <c r="Y1322" s="4">
        <v>46058</v>
      </c>
      <c r="Z1322" s="4">
        <v>46088</v>
      </c>
      <c r="AA1322" s="3"/>
      <c r="AB1322" s="3"/>
      <c r="AC1322" s="2"/>
      <c r="AD1322" s="2" t="s">
        <v>74</v>
      </c>
      <c r="AE1322" s="2" t="s">
        <v>74</v>
      </c>
      <c r="AF1322" s="2"/>
      <c r="AG1322" s="2"/>
      <c r="AH1322" s="2"/>
      <c r="AI1322" s="2"/>
      <c r="AJ1322" s="2" t="s">
        <v>50</v>
      </c>
      <c r="AK1322" s="2" t="s">
        <v>49</v>
      </c>
    </row>
    <row r="1323" spans="1:37" ht="86.4" x14ac:dyDescent="0.3">
      <c r="A1323" s="1">
        <v>1509</v>
      </c>
      <c r="B1323">
        <v>19162</v>
      </c>
      <c r="F1323" s="2" t="s">
        <v>76</v>
      </c>
      <c r="G1323" s="2" t="s">
        <v>78</v>
      </c>
      <c r="H1323" s="2" t="s">
        <v>37</v>
      </c>
      <c r="I1323" s="2" t="s">
        <v>75</v>
      </c>
      <c r="J1323" s="2" t="s">
        <v>138</v>
      </c>
      <c r="K1323" s="2" t="s">
        <v>300</v>
      </c>
      <c r="L1323" s="2" t="s">
        <v>853</v>
      </c>
      <c r="M1323" s="2" t="s">
        <v>860</v>
      </c>
      <c r="N1323" s="3" t="s">
        <v>1656</v>
      </c>
      <c r="O1323" s="2" t="s">
        <v>60</v>
      </c>
      <c r="P1323" s="2" t="s">
        <v>65</v>
      </c>
      <c r="Q1323" s="2"/>
      <c r="R1323" s="2"/>
      <c r="S1323" s="2"/>
      <c r="T1323" s="2"/>
      <c r="U1323">
        <v>0</v>
      </c>
      <c r="V1323">
        <v>30</v>
      </c>
      <c r="W1323" s="4">
        <v>46059</v>
      </c>
      <c r="X1323" s="4">
        <v>46106</v>
      </c>
      <c r="Y1323" s="4">
        <v>46106</v>
      </c>
      <c r="Z1323" s="4">
        <v>46136</v>
      </c>
      <c r="AA1323" s="3"/>
      <c r="AB1323" s="3" t="s">
        <v>1778</v>
      </c>
      <c r="AC1323" s="2"/>
      <c r="AD1323" s="2" t="s">
        <v>74</v>
      </c>
      <c r="AE1323" s="2" t="s">
        <v>95</v>
      </c>
      <c r="AF1323" s="2"/>
      <c r="AG1323" s="2"/>
      <c r="AH1323" s="2"/>
      <c r="AI1323" s="2"/>
      <c r="AJ1323" s="2" t="s">
        <v>50</v>
      </c>
      <c r="AK1323" s="2" t="s">
        <v>49</v>
      </c>
    </row>
    <row r="1324" spans="1:37" ht="86.4" x14ac:dyDescent="0.3">
      <c r="A1324" s="1">
        <v>1510</v>
      </c>
      <c r="B1324">
        <v>19862</v>
      </c>
      <c r="F1324" s="2" t="s">
        <v>76</v>
      </c>
      <c r="G1324" s="2" t="s">
        <v>78</v>
      </c>
      <c r="H1324" s="2" t="s">
        <v>37</v>
      </c>
      <c r="I1324" s="2" t="s">
        <v>75</v>
      </c>
      <c r="J1324" s="2" t="s">
        <v>138</v>
      </c>
      <c r="K1324" s="2" t="s">
        <v>305</v>
      </c>
      <c r="L1324" s="2" t="s">
        <v>853</v>
      </c>
      <c r="M1324" s="2" t="s">
        <v>861</v>
      </c>
      <c r="N1324" s="3" t="s">
        <v>1656</v>
      </c>
      <c r="O1324" s="2" t="s">
        <v>60</v>
      </c>
      <c r="P1324" s="2" t="s">
        <v>65</v>
      </c>
      <c r="Q1324" s="2"/>
      <c r="R1324" s="2"/>
      <c r="S1324" s="2"/>
      <c r="T1324" s="2"/>
      <c r="U1324">
        <v>0</v>
      </c>
      <c r="V1324">
        <v>30</v>
      </c>
      <c r="W1324" s="4">
        <v>46060</v>
      </c>
      <c r="X1324" s="4">
        <v>46184</v>
      </c>
      <c r="Y1324" s="4">
        <v>46184</v>
      </c>
      <c r="Z1324" s="4">
        <v>46214</v>
      </c>
      <c r="AA1324" s="3"/>
      <c r="AB1324" s="3" t="s">
        <v>2410</v>
      </c>
      <c r="AC1324" s="2"/>
      <c r="AD1324" s="2" t="s">
        <v>74</v>
      </c>
      <c r="AE1324" s="2" t="s">
        <v>74</v>
      </c>
      <c r="AF1324" s="2"/>
      <c r="AG1324" s="2"/>
      <c r="AH1324" s="2"/>
      <c r="AI1324" s="2"/>
      <c r="AJ1324" s="2" t="s">
        <v>50</v>
      </c>
      <c r="AK1324" s="2" t="s">
        <v>49</v>
      </c>
    </row>
    <row r="1325" spans="1:37" ht="86.4" x14ac:dyDescent="0.3">
      <c r="A1325" s="1">
        <v>1511</v>
      </c>
      <c r="F1325" s="2" t="s">
        <v>76</v>
      </c>
      <c r="G1325" s="2" t="s">
        <v>212</v>
      </c>
      <c r="H1325" s="2" t="s">
        <v>37</v>
      </c>
      <c r="I1325" s="2" t="s">
        <v>75</v>
      </c>
      <c r="J1325" s="2" t="s">
        <v>138</v>
      </c>
      <c r="K1325" s="2" t="s">
        <v>272</v>
      </c>
      <c r="L1325" s="2" t="s">
        <v>853</v>
      </c>
      <c r="M1325" s="2" t="s">
        <v>854</v>
      </c>
      <c r="N1325" s="3" t="s">
        <v>1657</v>
      </c>
      <c r="O1325" s="2" t="s">
        <v>60</v>
      </c>
      <c r="P1325" s="2" t="s">
        <v>65</v>
      </c>
      <c r="Q1325" s="2"/>
      <c r="R1325" s="2"/>
      <c r="S1325" s="2"/>
      <c r="T1325" s="2"/>
      <c r="U1325">
        <v>0</v>
      </c>
      <c r="V1325">
        <v>90</v>
      </c>
      <c r="W1325" s="4">
        <v>46055</v>
      </c>
      <c r="X1325" s="4"/>
      <c r="Y1325" s="4">
        <v>46055</v>
      </c>
      <c r="Z1325" s="4">
        <v>46145</v>
      </c>
      <c r="AA1325" s="3"/>
      <c r="AB1325" s="3"/>
      <c r="AC1325" s="2"/>
      <c r="AD1325" s="2" t="s">
        <v>74</v>
      </c>
      <c r="AE1325" s="2" t="s">
        <v>74</v>
      </c>
      <c r="AF1325" s="2"/>
      <c r="AG1325" s="2"/>
      <c r="AH1325" s="2"/>
      <c r="AI1325" s="2"/>
      <c r="AJ1325" s="2" t="s">
        <v>50</v>
      </c>
      <c r="AK1325" s="2" t="s">
        <v>49</v>
      </c>
    </row>
    <row r="1326" spans="1:37" ht="86.4" x14ac:dyDescent="0.3">
      <c r="A1326" s="1">
        <v>1513</v>
      </c>
      <c r="B1326">
        <v>19943</v>
      </c>
      <c r="F1326" s="2" t="s">
        <v>76</v>
      </c>
      <c r="G1326" s="2" t="s">
        <v>78</v>
      </c>
      <c r="H1326" s="2" t="s">
        <v>37</v>
      </c>
      <c r="I1326" s="2" t="s">
        <v>75</v>
      </c>
      <c r="J1326" s="2" t="s">
        <v>138</v>
      </c>
      <c r="K1326" s="2" t="s">
        <v>285</v>
      </c>
      <c r="L1326" s="2" t="s">
        <v>853</v>
      </c>
      <c r="M1326" s="2" t="s">
        <v>856</v>
      </c>
      <c r="N1326" s="3" t="s">
        <v>1657</v>
      </c>
      <c r="O1326" s="2" t="s">
        <v>60</v>
      </c>
      <c r="P1326" s="2" t="s">
        <v>65</v>
      </c>
      <c r="Q1326" s="2"/>
      <c r="R1326" s="2"/>
      <c r="S1326" s="2"/>
      <c r="T1326" s="2"/>
      <c r="U1326">
        <v>0</v>
      </c>
      <c r="V1326">
        <v>90</v>
      </c>
      <c r="W1326" s="4">
        <v>46056</v>
      </c>
      <c r="X1326" s="4">
        <v>46141</v>
      </c>
      <c r="Y1326" s="4">
        <v>46141</v>
      </c>
      <c r="Z1326" s="4">
        <v>46231</v>
      </c>
      <c r="AA1326" s="3"/>
      <c r="AB1326" s="3" t="s">
        <v>1779</v>
      </c>
      <c r="AC1326" s="2"/>
      <c r="AD1326" s="2" t="s">
        <v>74</v>
      </c>
      <c r="AE1326" s="2" t="s">
        <v>95</v>
      </c>
      <c r="AF1326" s="2"/>
      <c r="AG1326" s="2"/>
      <c r="AH1326" s="2"/>
      <c r="AI1326" s="2"/>
      <c r="AJ1326" s="2" t="s">
        <v>50</v>
      </c>
      <c r="AK1326" s="2" t="s">
        <v>49</v>
      </c>
    </row>
    <row r="1327" spans="1:37" ht="86.4" x14ac:dyDescent="0.3">
      <c r="A1327" s="1">
        <v>1514</v>
      </c>
      <c r="F1327" s="2" t="s">
        <v>76</v>
      </c>
      <c r="G1327" s="2" t="s">
        <v>212</v>
      </c>
      <c r="H1327" s="2" t="s">
        <v>37</v>
      </c>
      <c r="I1327" s="2" t="s">
        <v>75</v>
      </c>
      <c r="J1327" s="2" t="s">
        <v>138</v>
      </c>
      <c r="K1327" s="2" t="s">
        <v>290</v>
      </c>
      <c r="L1327" s="2" t="s">
        <v>857</v>
      </c>
      <c r="M1327" s="2" t="s">
        <v>858</v>
      </c>
      <c r="N1327" s="3" t="s">
        <v>1657</v>
      </c>
      <c r="O1327" s="2" t="s">
        <v>60</v>
      </c>
      <c r="P1327" s="2" t="s">
        <v>65</v>
      </c>
      <c r="Q1327" s="2"/>
      <c r="R1327" s="2"/>
      <c r="S1327" s="2"/>
      <c r="T1327" s="2"/>
      <c r="U1327">
        <v>0</v>
      </c>
      <c r="V1327">
        <v>90</v>
      </c>
      <c r="W1327" s="4">
        <v>46057</v>
      </c>
      <c r="X1327" s="4"/>
      <c r="Y1327" s="4">
        <v>46057</v>
      </c>
      <c r="Z1327" s="4">
        <v>46147</v>
      </c>
      <c r="AA1327" s="3"/>
      <c r="AB1327" s="3"/>
      <c r="AC1327" s="2"/>
      <c r="AD1327" s="2" t="s">
        <v>74</v>
      </c>
      <c r="AE1327" s="2" t="s">
        <v>74</v>
      </c>
      <c r="AF1327" s="2"/>
      <c r="AG1327" s="2"/>
      <c r="AH1327" s="2"/>
      <c r="AI1327" s="2"/>
      <c r="AJ1327" s="2" t="s">
        <v>50</v>
      </c>
      <c r="AK1327" s="2" t="s">
        <v>49</v>
      </c>
    </row>
    <row r="1328" spans="1:37" ht="86.4" x14ac:dyDescent="0.3">
      <c r="A1328" s="1">
        <v>1515</v>
      </c>
      <c r="F1328" s="2" t="s">
        <v>76</v>
      </c>
      <c r="G1328" s="2" t="s">
        <v>212</v>
      </c>
      <c r="H1328" s="2" t="s">
        <v>37</v>
      </c>
      <c r="I1328" s="2" t="s">
        <v>75</v>
      </c>
      <c r="J1328" s="2" t="s">
        <v>138</v>
      </c>
      <c r="K1328" s="2" t="s">
        <v>295</v>
      </c>
      <c r="L1328" s="2" t="s">
        <v>853</v>
      </c>
      <c r="M1328" s="2" t="s">
        <v>859</v>
      </c>
      <c r="N1328" s="3" t="s">
        <v>1657</v>
      </c>
      <c r="O1328" s="2" t="s">
        <v>60</v>
      </c>
      <c r="P1328" s="2" t="s">
        <v>65</v>
      </c>
      <c r="Q1328" s="2"/>
      <c r="R1328" s="2"/>
      <c r="S1328" s="2"/>
      <c r="T1328" s="2"/>
      <c r="U1328">
        <v>0</v>
      </c>
      <c r="V1328">
        <v>90</v>
      </c>
      <c r="W1328" s="4">
        <v>46058</v>
      </c>
      <c r="X1328" s="4"/>
      <c r="Y1328" s="4">
        <v>46058</v>
      </c>
      <c r="Z1328" s="4">
        <v>46148</v>
      </c>
      <c r="AA1328" s="3"/>
      <c r="AB1328" s="3"/>
      <c r="AC1328" s="2"/>
      <c r="AD1328" s="2" t="s">
        <v>74</v>
      </c>
      <c r="AE1328" s="2" t="s">
        <v>74</v>
      </c>
      <c r="AF1328" s="2"/>
      <c r="AG1328" s="2"/>
      <c r="AH1328" s="2"/>
      <c r="AI1328" s="2"/>
      <c r="AJ1328" s="2" t="s">
        <v>50</v>
      </c>
      <c r="AK1328" s="2" t="s">
        <v>49</v>
      </c>
    </row>
    <row r="1329" spans="1:37" ht="86.4" x14ac:dyDescent="0.3">
      <c r="A1329" s="1">
        <v>1516</v>
      </c>
      <c r="F1329" s="2" t="s">
        <v>76</v>
      </c>
      <c r="G1329" s="2" t="s">
        <v>212</v>
      </c>
      <c r="H1329" s="2" t="s">
        <v>37</v>
      </c>
      <c r="I1329" s="2" t="s">
        <v>75</v>
      </c>
      <c r="J1329" s="2" t="s">
        <v>138</v>
      </c>
      <c r="K1329" s="2" t="s">
        <v>300</v>
      </c>
      <c r="L1329" s="2" t="s">
        <v>853</v>
      </c>
      <c r="M1329" s="2" t="s">
        <v>860</v>
      </c>
      <c r="N1329" s="3" t="s">
        <v>1657</v>
      </c>
      <c r="O1329" s="2" t="s">
        <v>60</v>
      </c>
      <c r="P1329" s="2" t="s">
        <v>65</v>
      </c>
      <c r="Q1329" s="2"/>
      <c r="R1329" s="2"/>
      <c r="S1329" s="2"/>
      <c r="T1329" s="2"/>
      <c r="U1329">
        <v>0</v>
      </c>
      <c r="V1329">
        <v>90</v>
      </c>
      <c r="W1329" s="4">
        <v>46058</v>
      </c>
      <c r="X1329" s="4"/>
      <c r="Y1329" s="4">
        <v>46058</v>
      </c>
      <c r="Z1329" s="4">
        <v>46148</v>
      </c>
      <c r="AA1329" s="3"/>
      <c r="AB1329" s="3"/>
      <c r="AC1329" s="2"/>
      <c r="AD1329" s="2" t="s">
        <v>74</v>
      </c>
      <c r="AE1329" s="2" t="s">
        <v>74</v>
      </c>
      <c r="AF1329" s="2"/>
      <c r="AG1329" s="2"/>
      <c r="AH1329" s="2"/>
      <c r="AI1329" s="2"/>
      <c r="AJ1329" s="2" t="s">
        <v>50</v>
      </c>
      <c r="AK1329" s="2" t="s">
        <v>49</v>
      </c>
    </row>
    <row r="1330" spans="1:37" ht="86.4" x14ac:dyDescent="0.3">
      <c r="A1330" s="1">
        <v>1517</v>
      </c>
      <c r="B1330">
        <v>19866</v>
      </c>
      <c r="F1330" s="2" t="s">
        <v>76</v>
      </c>
      <c r="G1330" s="2" t="s">
        <v>78</v>
      </c>
      <c r="H1330" s="2" t="s">
        <v>37</v>
      </c>
      <c r="I1330" s="2" t="s">
        <v>75</v>
      </c>
      <c r="J1330" s="2" t="s">
        <v>138</v>
      </c>
      <c r="K1330" s="2" t="s">
        <v>305</v>
      </c>
      <c r="L1330" s="2" t="s">
        <v>853</v>
      </c>
      <c r="M1330" s="2" t="s">
        <v>861</v>
      </c>
      <c r="N1330" s="3" t="s">
        <v>1657</v>
      </c>
      <c r="O1330" s="2" t="s">
        <v>60</v>
      </c>
      <c r="P1330" s="2" t="s">
        <v>65</v>
      </c>
      <c r="Q1330" s="2"/>
      <c r="R1330" s="2"/>
      <c r="S1330" s="2"/>
      <c r="T1330" s="2"/>
      <c r="U1330">
        <v>0</v>
      </c>
      <c r="V1330">
        <v>90</v>
      </c>
      <c r="W1330" s="4">
        <v>46058</v>
      </c>
      <c r="X1330" s="4">
        <v>46184</v>
      </c>
      <c r="Y1330" s="4">
        <v>46184</v>
      </c>
      <c r="Z1330" s="4">
        <v>46274</v>
      </c>
      <c r="AA1330" s="3"/>
      <c r="AB1330" s="3" t="s">
        <v>2410</v>
      </c>
      <c r="AC1330" s="2"/>
      <c r="AD1330" s="2" t="s">
        <v>74</v>
      </c>
      <c r="AE1330" s="2" t="s">
        <v>74</v>
      </c>
      <c r="AF1330" s="2"/>
      <c r="AG1330" s="2"/>
      <c r="AH1330" s="2"/>
      <c r="AI1330" s="2"/>
      <c r="AJ1330" s="2" t="s">
        <v>50</v>
      </c>
      <c r="AK1330" s="2" t="s">
        <v>49</v>
      </c>
    </row>
    <row r="1331" spans="1:37" ht="86.4" x14ac:dyDescent="0.3">
      <c r="A1331" s="1">
        <v>1518</v>
      </c>
      <c r="F1331" s="2" t="s">
        <v>76</v>
      </c>
      <c r="G1331" s="2" t="s">
        <v>212</v>
      </c>
      <c r="H1331" s="2" t="s">
        <v>37</v>
      </c>
      <c r="I1331" s="2" t="s">
        <v>75</v>
      </c>
      <c r="J1331" s="2" t="s">
        <v>138</v>
      </c>
      <c r="K1331" s="2" t="s">
        <v>272</v>
      </c>
      <c r="L1331" s="2" t="s">
        <v>853</v>
      </c>
      <c r="M1331" s="2" t="s">
        <v>854</v>
      </c>
      <c r="N1331" s="3" t="s">
        <v>1658</v>
      </c>
      <c r="O1331" s="2" t="s">
        <v>60</v>
      </c>
      <c r="P1331" s="2" t="s">
        <v>65</v>
      </c>
      <c r="Q1331" s="2"/>
      <c r="R1331" s="2"/>
      <c r="S1331" s="2"/>
      <c r="T1331" s="2"/>
      <c r="U1331">
        <v>0</v>
      </c>
      <c r="V1331">
        <v>180</v>
      </c>
      <c r="W1331" s="4">
        <v>46055</v>
      </c>
      <c r="X1331" s="4"/>
      <c r="Y1331" s="4">
        <v>46055</v>
      </c>
      <c r="Z1331" s="4">
        <v>46235</v>
      </c>
      <c r="AA1331" s="3"/>
      <c r="AB1331" s="3"/>
      <c r="AC1331" s="2"/>
      <c r="AD1331" s="2" t="s">
        <v>74</v>
      </c>
      <c r="AE1331" s="2" t="s">
        <v>74</v>
      </c>
      <c r="AF1331" s="2"/>
      <c r="AG1331" s="2"/>
      <c r="AH1331" s="2"/>
      <c r="AI1331" s="2"/>
      <c r="AJ1331" s="2" t="s">
        <v>50</v>
      </c>
      <c r="AK1331" s="2" t="s">
        <v>49</v>
      </c>
    </row>
    <row r="1332" spans="1:37" ht="86.4" x14ac:dyDescent="0.3">
      <c r="A1332" s="1">
        <v>1519</v>
      </c>
      <c r="B1332">
        <v>19944</v>
      </c>
      <c r="F1332" s="2" t="s">
        <v>76</v>
      </c>
      <c r="G1332" s="2" t="s">
        <v>78</v>
      </c>
      <c r="H1332" s="2" t="s">
        <v>37</v>
      </c>
      <c r="I1332" s="2" t="s">
        <v>75</v>
      </c>
      <c r="J1332" s="2" t="s">
        <v>138</v>
      </c>
      <c r="K1332" s="2" t="s">
        <v>285</v>
      </c>
      <c r="L1332" s="2" t="s">
        <v>853</v>
      </c>
      <c r="M1332" s="2" t="s">
        <v>856</v>
      </c>
      <c r="N1332" s="3" t="s">
        <v>1658</v>
      </c>
      <c r="O1332" s="2" t="s">
        <v>60</v>
      </c>
      <c r="P1332" s="2" t="s">
        <v>65</v>
      </c>
      <c r="Q1332" s="2"/>
      <c r="R1332" s="2"/>
      <c r="S1332" s="2"/>
      <c r="T1332" s="2"/>
      <c r="U1332">
        <v>0</v>
      </c>
      <c r="V1332">
        <v>180</v>
      </c>
      <c r="W1332" s="4">
        <v>46056</v>
      </c>
      <c r="X1332" s="4">
        <v>46183</v>
      </c>
      <c r="Y1332" s="4">
        <v>46183</v>
      </c>
      <c r="Z1332" s="4">
        <v>46363</v>
      </c>
      <c r="AA1332" s="3"/>
      <c r="AB1332" s="3" t="s">
        <v>1779</v>
      </c>
      <c r="AC1332" s="2"/>
      <c r="AD1332" s="2" t="s">
        <v>74</v>
      </c>
      <c r="AE1332" s="2" t="s">
        <v>95</v>
      </c>
      <c r="AF1332" s="2"/>
      <c r="AG1332" s="2"/>
      <c r="AH1332" s="2"/>
      <c r="AI1332" s="2"/>
      <c r="AJ1332" s="2" t="s">
        <v>50</v>
      </c>
      <c r="AK1332" s="2" t="s">
        <v>49</v>
      </c>
    </row>
    <row r="1333" spans="1:37" ht="86.4" x14ac:dyDescent="0.3">
      <c r="A1333" s="1">
        <v>1520</v>
      </c>
      <c r="F1333" s="2" t="s">
        <v>76</v>
      </c>
      <c r="G1333" s="2" t="s">
        <v>212</v>
      </c>
      <c r="H1333" s="2" t="s">
        <v>37</v>
      </c>
      <c r="I1333" s="2" t="s">
        <v>75</v>
      </c>
      <c r="J1333" s="2" t="s">
        <v>138</v>
      </c>
      <c r="K1333" s="2" t="s">
        <v>290</v>
      </c>
      <c r="L1333" s="2" t="s">
        <v>857</v>
      </c>
      <c r="M1333" s="2" t="s">
        <v>858</v>
      </c>
      <c r="N1333" s="3" t="s">
        <v>1658</v>
      </c>
      <c r="O1333" s="2" t="s">
        <v>60</v>
      </c>
      <c r="P1333" s="2" t="s">
        <v>65</v>
      </c>
      <c r="Q1333" s="2"/>
      <c r="R1333" s="2"/>
      <c r="S1333" s="2"/>
      <c r="T1333" s="2"/>
      <c r="U1333">
        <v>0</v>
      </c>
      <c r="V1333">
        <v>180</v>
      </c>
      <c r="W1333" s="4">
        <v>46057</v>
      </c>
      <c r="X1333" s="4"/>
      <c r="Y1333" s="4">
        <v>46057</v>
      </c>
      <c r="Z1333" s="4">
        <v>46237</v>
      </c>
      <c r="AA1333" s="3"/>
      <c r="AB1333" s="3"/>
      <c r="AC1333" s="2"/>
      <c r="AD1333" s="2" t="s">
        <v>74</v>
      </c>
      <c r="AE1333" s="2" t="s">
        <v>74</v>
      </c>
      <c r="AF1333" s="2"/>
      <c r="AG1333" s="2"/>
      <c r="AH1333" s="2"/>
      <c r="AI1333" s="2"/>
      <c r="AJ1333" s="2" t="s">
        <v>50</v>
      </c>
      <c r="AK1333" s="2" t="s">
        <v>49</v>
      </c>
    </row>
    <row r="1334" spans="1:37" ht="86.4" x14ac:dyDescent="0.3">
      <c r="A1334" s="1">
        <v>1521</v>
      </c>
      <c r="F1334" s="2" t="s">
        <v>76</v>
      </c>
      <c r="G1334" s="2" t="s">
        <v>212</v>
      </c>
      <c r="H1334" s="2" t="s">
        <v>37</v>
      </c>
      <c r="I1334" s="2" t="s">
        <v>75</v>
      </c>
      <c r="J1334" s="2" t="s">
        <v>138</v>
      </c>
      <c r="K1334" s="2" t="s">
        <v>295</v>
      </c>
      <c r="L1334" s="2" t="s">
        <v>853</v>
      </c>
      <c r="M1334" s="2" t="s">
        <v>859</v>
      </c>
      <c r="N1334" s="3" t="s">
        <v>1658</v>
      </c>
      <c r="O1334" s="2" t="s">
        <v>60</v>
      </c>
      <c r="P1334" s="2" t="s">
        <v>65</v>
      </c>
      <c r="Q1334" s="2"/>
      <c r="R1334" s="2"/>
      <c r="S1334" s="2"/>
      <c r="T1334" s="2"/>
      <c r="U1334">
        <v>0</v>
      </c>
      <c r="V1334">
        <v>180</v>
      </c>
      <c r="W1334" s="4">
        <v>46058</v>
      </c>
      <c r="X1334" s="4"/>
      <c r="Y1334" s="4">
        <v>46058</v>
      </c>
      <c r="Z1334" s="4">
        <v>46238</v>
      </c>
      <c r="AA1334" s="3"/>
      <c r="AB1334" s="3"/>
      <c r="AC1334" s="2"/>
      <c r="AD1334" s="2" t="s">
        <v>74</v>
      </c>
      <c r="AE1334" s="2" t="s">
        <v>74</v>
      </c>
      <c r="AF1334" s="2"/>
      <c r="AG1334" s="2"/>
      <c r="AH1334" s="2"/>
      <c r="AI1334" s="2"/>
      <c r="AJ1334" s="2" t="s">
        <v>50</v>
      </c>
      <c r="AK1334" s="2" t="s">
        <v>49</v>
      </c>
    </row>
    <row r="1335" spans="1:37" ht="86.4" x14ac:dyDescent="0.3">
      <c r="A1335" s="1">
        <v>1522</v>
      </c>
      <c r="F1335" s="2" t="s">
        <v>76</v>
      </c>
      <c r="G1335" s="2" t="s">
        <v>212</v>
      </c>
      <c r="H1335" s="2" t="s">
        <v>37</v>
      </c>
      <c r="I1335" s="2" t="s">
        <v>75</v>
      </c>
      <c r="J1335" s="2" t="s">
        <v>138</v>
      </c>
      <c r="K1335" s="2" t="s">
        <v>300</v>
      </c>
      <c r="L1335" s="2" t="s">
        <v>853</v>
      </c>
      <c r="M1335" s="2" t="s">
        <v>860</v>
      </c>
      <c r="N1335" s="3" t="s">
        <v>1658</v>
      </c>
      <c r="O1335" s="2" t="s">
        <v>60</v>
      </c>
      <c r="P1335" s="2" t="s">
        <v>65</v>
      </c>
      <c r="Q1335" s="2"/>
      <c r="R1335" s="2"/>
      <c r="S1335" s="2"/>
      <c r="T1335" s="2"/>
      <c r="U1335">
        <v>0</v>
      </c>
      <c r="V1335">
        <v>180</v>
      </c>
      <c r="W1335" s="4">
        <v>46059</v>
      </c>
      <c r="X1335" s="4"/>
      <c r="Y1335" s="4">
        <v>46059</v>
      </c>
      <c r="Z1335" s="4">
        <v>46239</v>
      </c>
      <c r="AA1335" s="3"/>
      <c r="AB1335" s="3"/>
      <c r="AC1335" s="2"/>
      <c r="AD1335" s="2" t="s">
        <v>74</v>
      </c>
      <c r="AE1335" s="2" t="s">
        <v>74</v>
      </c>
      <c r="AF1335" s="2"/>
      <c r="AG1335" s="2"/>
      <c r="AH1335" s="2"/>
      <c r="AI1335" s="2"/>
      <c r="AJ1335" s="2" t="s">
        <v>50</v>
      </c>
      <c r="AK1335" s="2" t="s">
        <v>49</v>
      </c>
    </row>
    <row r="1336" spans="1:37" ht="86.4" x14ac:dyDescent="0.3">
      <c r="A1336" s="1">
        <v>1523</v>
      </c>
      <c r="B1336">
        <v>19863</v>
      </c>
      <c r="F1336" s="2" t="s">
        <v>76</v>
      </c>
      <c r="G1336" s="2" t="s">
        <v>72</v>
      </c>
      <c r="H1336" s="2" t="s">
        <v>37</v>
      </c>
      <c r="I1336" s="2" t="s">
        <v>75</v>
      </c>
      <c r="J1336" s="2" t="s">
        <v>138</v>
      </c>
      <c r="K1336" s="2" t="s">
        <v>305</v>
      </c>
      <c r="L1336" s="2" t="s">
        <v>853</v>
      </c>
      <c r="M1336" s="2" t="s">
        <v>861</v>
      </c>
      <c r="N1336" s="3" t="s">
        <v>1658</v>
      </c>
      <c r="O1336" s="2" t="s">
        <v>60</v>
      </c>
      <c r="P1336" s="2" t="s">
        <v>65</v>
      </c>
      <c r="Q1336" s="2"/>
      <c r="R1336" s="2"/>
      <c r="S1336" s="2"/>
      <c r="T1336" s="2"/>
      <c r="U1336">
        <v>0</v>
      </c>
      <c r="V1336">
        <v>180</v>
      </c>
      <c r="W1336" s="4">
        <v>46060</v>
      </c>
      <c r="X1336" s="4"/>
      <c r="Y1336" s="4">
        <v>46060</v>
      </c>
      <c r="Z1336" s="4">
        <v>46240</v>
      </c>
      <c r="AA1336" s="3"/>
      <c r="AB1336" s="3" t="s">
        <v>2410</v>
      </c>
      <c r="AC1336" s="2"/>
      <c r="AD1336" s="2" t="s">
        <v>74</v>
      </c>
      <c r="AE1336" s="2" t="s">
        <v>74</v>
      </c>
      <c r="AF1336" s="2"/>
      <c r="AG1336" s="2"/>
      <c r="AH1336" s="2"/>
      <c r="AI1336" s="2"/>
      <c r="AJ1336" s="2" t="s">
        <v>50</v>
      </c>
      <c r="AK1336" s="2" t="s">
        <v>49</v>
      </c>
    </row>
    <row r="1337" spans="1:37" ht="86.4" x14ac:dyDescent="0.3">
      <c r="A1337" s="1">
        <v>1524</v>
      </c>
      <c r="B1337">
        <v>19865</v>
      </c>
      <c r="F1337" s="2" t="s">
        <v>76</v>
      </c>
      <c r="G1337" s="2" t="s">
        <v>72</v>
      </c>
      <c r="H1337" s="2" t="s">
        <v>37</v>
      </c>
      <c r="I1337" s="2" t="s">
        <v>75</v>
      </c>
      <c r="J1337" s="2" t="s">
        <v>138</v>
      </c>
      <c r="K1337" s="2" t="s">
        <v>305</v>
      </c>
      <c r="L1337" s="2" t="s">
        <v>853</v>
      </c>
      <c r="M1337" s="2" t="s">
        <v>861</v>
      </c>
      <c r="N1337" s="3" t="s">
        <v>1659</v>
      </c>
      <c r="O1337" s="2" t="s">
        <v>60</v>
      </c>
      <c r="P1337" s="2" t="s">
        <v>65</v>
      </c>
      <c r="Q1337" s="2"/>
      <c r="R1337" s="2"/>
      <c r="S1337" s="2"/>
      <c r="T1337" s="2"/>
      <c r="U1337">
        <v>0</v>
      </c>
      <c r="V1337">
        <v>360</v>
      </c>
      <c r="W1337" s="4">
        <v>46060</v>
      </c>
      <c r="X1337" s="4"/>
      <c r="Y1337" s="4">
        <v>46060</v>
      </c>
      <c r="Z1337" s="4">
        <v>46420</v>
      </c>
      <c r="AA1337" s="3"/>
      <c r="AB1337" s="3" t="s">
        <v>2410</v>
      </c>
      <c r="AC1337" s="2"/>
      <c r="AD1337" s="2" t="s">
        <v>74</v>
      </c>
      <c r="AE1337" s="2" t="s">
        <v>74</v>
      </c>
      <c r="AF1337" s="2"/>
      <c r="AG1337" s="2"/>
      <c r="AH1337" s="2"/>
      <c r="AI1337" s="2"/>
      <c r="AJ1337" s="2" t="s">
        <v>50</v>
      </c>
      <c r="AK1337" s="2" t="s">
        <v>49</v>
      </c>
    </row>
    <row r="1338" spans="1:37" ht="86.4" x14ac:dyDescent="0.3">
      <c r="A1338" s="1">
        <v>1525</v>
      </c>
      <c r="F1338" s="2" t="s">
        <v>76</v>
      </c>
      <c r="G1338" s="2" t="s">
        <v>212</v>
      </c>
      <c r="H1338" s="2" t="s">
        <v>37</v>
      </c>
      <c r="I1338" s="2" t="s">
        <v>75</v>
      </c>
      <c r="J1338" s="2" t="s">
        <v>138</v>
      </c>
      <c r="K1338" s="2" t="s">
        <v>272</v>
      </c>
      <c r="L1338" s="2" t="s">
        <v>853</v>
      </c>
      <c r="M1338" s="2" t="s">
        <v>854</v>
      </c>
      <c r="N1338" s="3" t="s">
        <v>1659</v>
      </c>
      <c r="O1338" s="2" t="s">
        <v>60</v>
      </c>
      <c r="P1338" s="2" t="s">
        <v>65</v>
      </c>
      <c r="Q1338" s="2"/>
      <c r="R1338" s="2"/>
      <c r="S1338" s="2"/>
      <c r="T1338" s="2"/>
      <c r="U1338">
        <v>0</v>
      </c>
      <c r="V1338">
        <v>360</v>
      </c>
      <c r="W1338" s="4">
        <v>46055</v>
      </c>
      <c r="X1338" s="4"/>
      <c r="Y1338" s="4">
        <v>46055</v>
      </c>
      <c r="Z1338" s="4">
        <v>46415</v>
      </c>
      <c r="AA1338" s="3"/>
      <c r="AB1338" s="3"/>
      <c r="AC1338" s="2"/>
      <c r="AD1338" s="2" t="s">
        <v>74</v>
      </c>
      <c r="AE1338" s="2" t="s">
        <v>74</v>
      </c>
      <c r="AF1338" s="2"/>
      <c r="AG1338" s="2"/>
      <c r="AH1338" s="2"/>
      <c r="AI1338" s="2"/>
      <c r="AJ1338" s="2" t="s">
        <v>50</v>
      </c>
      <c r="AK1338" s="2" t="s">
        <v>49</v>
      </c>
    </row>
    <row r="1339" spans="1:37" ht="86.4" x14ac:dyDescent="0.3">
      <c r="A1339" s="1">
        <v>1526</v>
      </c>
      <c r="B1339">
        <v>19945</v>
      </c>
      <c r="F1339" s="2" t="s">
        <v>76</v>
      </c>
      <c r="G1339" s="2" t="s">
        <v>78</v>
      </c>
      <c r="H1339" s="2" t="s">
        <v>37</v>
      </c>
      <c r="I1339" s="2" t="s">
        <v>75</v>
      </c>
      <c r="J1339" s="2" t="s">
        <v>138</v>
      </c>
      <c r="K1339" s="2" t="s">
        <v>285</v>
      </c>
      <c r="L1339" s="2" t="s">
        <v>853</v>
      </c>
      <c r="M1339" s="2" t="s">
        <v>856</v>
      </c>
      <c r="N1339" s="3" t="s">
        <v>1659</v>
      </c>
      <c r="O1339" s="2" t="s">
        <v>60</v>
      </c>
      <c r="P1339" s="2" t="s">
        <v>65</v>
      </c>
      <c r="Q1339" s="2"/>
      <c r="R1339" s="2"/>
      <c r="S1339" s="2"/>
      <c r="T1339" s="2"/>
      <c r="U1339">
        <v>0</v>
      </c>
      <c r="V1339">
        <v>360</v>
      </c>
      <c r="W1339" s="4">
        <v>46056</v>
      </c>
      <c r="X1339" s="4">
        <v>46183</v>
      </c>
      <c r="Y1339" s="4">
        <v>46183</v>
      </c>
      <c r="Z1339" s="4">
        <v>46543</v>
      </c>
      <c r="AA1339" s="3"/>
      <c r="AB1339" s="3" t="s">
        <v>1779</v>
      </c>
      <c r="AC1339" s="2"/>
      <c r="AD1339" s="2" t="s">
        <v>74</v>
      </c>
      <c r="AE1339" s="2" t="s">
        <v>95</v>
      </c>
      <c r="AF1339" s="2"/>
      <c r="AG1339" s="2"/>
      <c r="AH1339" s="2"/>
      <c r="AI1339" s="2"/>
      <c r="AJ1339" s="2" t="s">
        <v>50</v>
      </c>
      <c r="AK1339" s="2" t="s">
        <v>49</v>
      </c>
    </row>
    <row r="1340" spans="1:37" ht="86.4" x14ac:dyDescent="0.3">
      <c r="A1340" s="1">
        <v>1527</v>
      </c>
      <c r="F1340" s="2" t="s">
        <v>76</v>
      </c>
      <c r="G1340" s="2" t="s">
        <v>212</v>
      </c>
      <c r="H1340" s="2" t="s">
        <v>37</v>
      </c>
      <c r="I1340" s="2" t="s">
        <v>75</v>
      </c>
      <c r="J1340" s="2" t="s">
        <v>138</v>
      </c>
      <c r="K1340" s="2" t="s">
        <v>290</v>
      </c>
      <c r="L1340" s="2" t="s">
        <v>857</v>
      </c>
      <c r="M1340" s="2" t="s">
        <v>858</v>
      </c>
      <c r="N1340" s="3" t="s">
        <v>1659</v>
      </c>
      <c r="O1340" s="2" t="s">
        <v>60</v>
      </c>
      <c r="P1340" s="2" t="s">
        <v>65</v>
      </c>
      <c r="Q1340" s="2"/>
      <c r="R1340" s="2"/>
      <c r="S1340" s="2"/>
      <c r="T1340" s="2"/>
      <c r="U1340">
        <v>0</v>
      </c>
      <c r="V1340">
        <v>360</v>
      </c>
      <c r="W1340" s="4">
        <v>46057</v>
      </c>
      <c r="X1340" s="4"/>
      <c r="Y1340" s="4">
        <v>46057</v>
      </c>
      <c r="Z1340" s="4">
        <v>46417</v>
      </c>
      <c r="AA1340" s="3"/>
      <c r="AB1340" s="3"/>
      <c r="AC1340" s="2"/>
      <c r="AD1340" s="2" t="s">
        <v>74</v>
      </c>
      <c r="AE1340" s="2" t="s">
        <v>74</v>
      </c>
      <c r="AF1340" s="2"/>
      <c r="AG1340" s="2"/>
      <c r="AH1340" s="2"/>
      <c r="AI1340" s="2"/>
      <c r="AJ1340" s="2" t="s">
        <v>50</v>
      </c>
      <c r="AK1340" s="2" t="s">
        <v>49</v>
      </c>
    </row>
    <row r="1341" spans="1:37" ht="86.4" x14ac:dyDescent="0.3">
      <c r="A1341" s="1">
        <v>1528</v>
      </c>
      <c r="F1341" s="2" t="s">
        <v>76</v>
      </c>
      <c r="G1341" s="2" t="s">
        <v>212</v>
      </c>
      <c r="H1341" s="2" t="s">
        <v>37</v>
      </c>
      <c r="I1341" s="2" t="s">
        <v>75</v>
      </c>
      <c r="J1341" s="2" t="s">
        <v>138</v>
      </c>
      <c r="K1341" s="2" t="s">
        <v>295</v>
      </c>
      <c r="L1341" s="2" t="s">
        <v>853</v>
      </c>
      <c r="M1341" s="2" t="s">
        <v>859</v>
      </c>
      <c r="N1341" s="3" t="s">
        <v>1659</v>
      </c>
      <c r="O1341" s="2" t="s">
        <v>60</v>
      </c>
      <c r="P1341" s="2" t="s">
        <v>65</v>
      </c>
      <c r="Q1341" s="2"/>
      <c r="R1341" s="2"/>
      <c r="S1341" s="2"/>
      <c r="T1341" s="2"/>
      <c r="U1341">
        <v>0</v>
      </c>
      <c r="V1341">
        <v>360</v>
      </c>
      <c r="W1341" s="4">
        <v>46058</v>
      </c>
      <c r="X1341" s="4"/>
      <c r="Y1341" s="4">
        <v>46058</v>
      </c>
      <c r="Z1341" s="4">
        <v>46418</v>
      </c>
      <c r="AA1341" s="3"/>
      <c r="AB1341" s="3"/>
      <c r="AC1341" s="2"/>
      <c r="AD1341" s="2" t="s">
        <v>74</v>
      </c>
      <c r="AE1341" s="2" t="s">
        <v>74</v>
      </c>
      <c r="AF1341" s="2"/>
      <c r="AG1341" s="2"/>
      <c r="AH1341" s="2"/>
      <c r="AI1341" s="2"/>
      <c r="AJ1341" s="2" t="s">
        <v>50</v>
      </c>
      <c r="AK1341" s="2" t="s">
        <v>49</v>
      </c>
    </row>
    <row r="1342" spans="1:37" ht="86.4" x14ac:dyDescent="0.3">
      <c r="A1342" s="1">
        <v>1529</v>
      </c>
      <c r="F1342" s="2" t="s">
        <v>76</v>
      </c>
      <c r="G1342" s="2" t="s">
        <v>212</v>
      </c>
      <c r="H1342" s="2" t="s">
        <v>37</v>
      </c>
      <c r="I1342" s="2" t="s">
        <v>75</v>
      </c>
      <c r="J1342" s="2" t="s">
        <v>138</v>
      </c>
      <c r="K1342" s="2" t="s">
        <v>300</v>
      </c>
      <c r="L1342" s="2" t="s">
        <v>853</v>
      </c>
      <c r="M1342" s="2" t="s">
        <v>860</v>
      </c>
      <c r="N1342" s="3" t="s">
        <v>1659</v>
      </c>
      <c r="O1342" s="2" t="s">
        <v>60</v>
      </c>
      <c r="P1342" s="2" t="s">
        <v>65</v>
      </c>
      <c r="Q1342" s="2"/>
      <c r="R1342" s="2"/>
      <c r="S1342" s="2"/>
      <c r="T1342" s="2"/>
      <c r="U1342">
        <v>0</v>
      </c>
      <c r="V1342">
        <v>360</v>
      </c>
      <c r="W1342" s="4">
        <v>46059</v>
      </c>
      <c r="X1342" s="4"/>
      <c r="Y1342" s="4">
        <v>46059</v>
      </c>
      <c r="Z1342" s="4">
        <v>46419</v>
      </c>
      <c r="AA1342" s="3"/>
      <c r="AB1342" s="3"/>
      <c r="AC1342" s="2"/>
      <c r="AD1342" s="2" t="s">
        <v>74</v>
      </c>
      <c r="AE1342" s="2" t="s">
        <v>74</v>
      </c>
      <c r="AF1342" s="2"/>
      <c r="AG1342" s="2"/>
      <c r="AH1342" s="2"/>
      <c r="AI1342" s="2"/>
      <c r="AJ1342" s="2" t="s">
        <v>50</v>
      </c>
      <c r="AK1342" s="2" t="s">
        <v>49</v>
      </c>
    </row>
    <row r="1343" spans="1:37" ht="86.4" x14ac:dyDescent="0.3">
      <c r="A1343" s="1">
        <v>1530</v>
      </c>
      <c r="B1343">
        <v>19867</v>
      </c>
      <c r="F1343" s="2" t="s">
        <v>76</v>
      </c>
      <c r="G1343" s="2" t="s">
        <v>78</v>
      </c>
      <c r="H1343" s="2" t="s">
        <v>37</v>
      </c>
      <c r="I1343" s="2" t="s">
        <v>75</v>
      </c>
      <c r="J1343" s="2" t="s">
        <v>138</v>
      </c>
      <c r="K1343" s="2" t="s">
        <v>305</v>
      </c>
      <c r="L1343" s="2" t="s">
        <v>853</v>
      </c>
      <c r="M1343" s="2" t="s">
        <v>861</v>
      </c>
      <c r="N1343" s="3" t="s">
        <v>1659</v>
      </c>
      <c r="O1343" s="2" t="s">
        <v>60</v>
      </c>
      <c r="P1343" s="2" t="s">
        <v>65</v>
      </c>
      <c r="Q1343" s="2"/>
      <c r="R1343" s="2"/>
      <c r="S1343" s="2"/>
      <c r="T1343" s="2"/>
      <c r="U1343">
        <v>0</v>
      </c>
      <c r="V1343">
        <v>360</v>
      </c>
      <c r="W1343" s="4">
        <v>46060</v>
      </c>
      <c r="X1343" s="4">
        <v>46184</v>
      </c>
      <c r="Y1343" s="4">
        <v>46184</v>
      </c>
      <c r="Z1343" s="4">
        <v>46544</v>
      </c>
      <c r="AA1343" s="3"/>
      <c r="AB1343" s="3" t="s">
        <v>2410</v>
      </c>
      <c r="AC1343" s="2"/>
      <c r="AD1343" s="2" t="s">
        <v>74</v>
      </c>
      <c r="AE1343" s="2" t="s">
        <v>74</v>
      </c>
      <c r="AF1343" s="2"/>
      <c r="AG1343" s="2"/>
      <c r="AH1343" s="2"/>
      <c r="AI1343" s="2"/>
      <c r="AJ1343" s="2" t="s">
        <v>50</v>
      </c>
      <c r="AK1343" s="2" t="s">
        <v>49</v>
      </c>
    </row>
    <row r="1344" spans="1:37" ht="28.8" x14ac:dyDescent="0.3">
      <c r="A1344" s="1">
        <v>1531</v>
      </c>
      <c r="B1344">
        <v>18674</v>
      </c>
      <c r="F1344" s="2" t="s">
        <v>76</v>
      </c>
      <c r="G1344" s="2" t="s">
        <v>78</v>
      </c>
      <c r="H1344" s="2" t="s">
        <v>37</v>
      </c>
      <c r="I1344" s="2" t="s">
        <v>46</v>
      </c>
      <c r="J1344" s="2" t="s">
        <v>320</v>
      </c>
      <c r="K1344" s="2" t="s">
        <v>200</v>
      </c>
      <c r="L1344" s="2" t="s">
        <v>459</v>
      </c>
      <c r="M1344" s="2" t="s">
        <v>460</v>
      </c>
      <c r="N1344" s="3" t="s">
        <v>1660</v>
      </c>
      <c r="O1344" s="2" t="s">
        <v>53</v>
      </c>
      <c r="P1344" s="2" t="s">
        <v>65</v>
      </c>
      <c r="Q1344" s="2"/>
      <c r="R1344" s="2" t="s">
        <v>740</v>
      </c>
      <c r="S1344" s="2" t="s">
        <v>1661</v>
      </c>
      <c r="T1344" s="2"/>
      <c r="U1344">
        <v>0</v>
      </c>
      <c r="V1344">
        <v>180</v>
      </c>
      <c r="W1344" s="4">
        <v>46049</v>
      </c>
      <c r="X1344" s="4"/>
      <c r="Y1344" s="4">
        <v>46049</v>
      </c>
      <c r="Z1344" s="4">
        <v>46267</v>
      </c>
      <c r="AA1344" s="3"/>
      <c r="AB1344" s="3" t="s">
        <v>1773</v>
      </c>
      <c r="AC1344" s="2"/>
      <c r="AD1344" s="2" t="s">
        <v>45</v>
      </c>
      <c r="AE1344" s="2" t="s">
        <v>102</v>
      </c>
      <c r="AF1344" s="2"/>
      <c r="AG1344" s="2"/>
      <c r="AH1344" s="2"/>
      <c r="AI1344" s="2"/>
      <c r="AJ1344" s="2" t="s">
        <v>50</v>
      </c>
      <c r="AK1344" s="2" t="s">
        <v>49</v>
      </c>
    </row>
    <row r="1345" spans="1:37" ht="28.8" x14ac:dyDescent="0.3">
      <c r="A1345" s="1">
        <v>1532</v>
      </c>
      <c r="B1345">
        <v>18483</v>
      </c>
      <c r="F1345" s="2" t="s">
        <v>76</v>
      </c>
      <c r="G1345" s="2" t="s">
        <v>44</v>
      </c>
      <c r="H1345" s="2" t="s">
        <v>37</v>
      </c>
      <c r="I1345" s="2" t="s">
        <v>46</v>
      </c>
      <c r="J1345" s="2" t="s">
        <v>320</v>
      </c>
      <c r="K1345" s="2" t="s">
        <v>203</v>
      </c>
      <c r="L1345" s="2" t="s">
        <v>461</v>
      </c>
      <c r="M1345" s="2" t="s">
        <v>462</v>
      </c>
      <c r="N1345" s="3" t="s">
        <v>1660</v>
      </c>
      <c r="O1345" s="2" t="s">
        <v>53</v>
      </c>
      <c r="P1345" s="2" t="s">
        <v>65</v>
      </c>
      <c r="Q1345" s="2"/>
      <c r="R1345" s="2" t="s">
        <v>740</v>
      </c>
      <c r="S1345" s="2" t="s">
        <v>1661</v>
      </c>
      <c r="T1345" s="2"/>
      <c r="U1345">
        <v>0</v>
      </c>
      <c r="V1345">
        <v>184</v>
      </c>
      <c r="W1345" s="4">
        <v>46231</v>
      </c>
      <c r="X1345" s="4"/>
      <c r="Y1345" s="4">
        <v>46231</v>
      </c>
      <c r="Z1345" s="4">
        <v>46415</v>
      </c>
      <c r="AA1345" s="3"/>
      <c r="AB1345" s="3" t="s">
        <v>1662</v>
      </c>
      <c r="AC1345" s="2"/>
      <c r="AD1345" s="2" t="s">
        <v>45</v>
      </c>
      <c r="AE1345" s="2" t="s">
        <v>45</v>
      </c>
      <c r="AF1345" s="2"/>
      <c r="AG1345" s="2"/>
      <c r="AH1345" s="2"/>
      <c r="AI1345" s="2"/>
      <c r="AJ1345" s="2" t="s">
        <v>50</v>
      </c>
      <c r="AK1345" s="2" t="s">
        <v>49</v>
      </c>
    </row>
    <row r="1346" spans="1:37" ht="28.8" x14ac:dyDescent="0.3">
      <c r="A1346" s="1">
        <v>1533</v>
      </c>
      <c r="B1346">
        <v>18484</v>
      </c>
      <c r="F1346" s="2" t="s">
        <v>76</v>
      </c>
      <c r="G1346" s="2" t="s">
        <v>44</v>
      </c>
      <c r="H1346" s="2" t="s">
        <v>37</v>
      </c>
      <c r="I1346" s="2" t="s">
        <v>46</v>
      </c>
      <c r="J1346" s="2" t="s">
        <v>320</v>
      </c>
      <c r="K1346" s="2" t="s">
        <v>203</v>
      </c>
      <c r="L1346" s="2" t="s">
        <v>461</v>
      </c>
      <c r="M1346" s="2" t="s">
        <v>753</v>
      </c>
      <c r="N1346" s="3" t="s">
        <v>1664</v>
      </c>
      <c r="O1346" s="2" t="s">
        <v>53</v>
      </c>
      <c r="P1346" s="2" t="s">
        <v>65</v>
      </c>
      <c r="Q1346" s="2"/>
      <c r="R1346" s="2" t="s">
        <v>740</v>
      </c>
      <c r="S1346" s="2" t="s">
        <v>1663</v>
      </c>
      <c r="T1346" s="2"/>
      <c r="U1346">
        <v>0</v>
      </c>
      <c r="V1346">
        <v>184</v>
      </c>
      <c r="W1346" s="4">
        <v>46231</v>
      </c>
      <c r="X1346" s="4"/>
      <c r="Y1346" s="4">
        <v>46231</v>
      </c>
      <c r="Z1346" s="4">
        <v>46415</v>
      </c>
      <c r="AA1346" s="3"/>
      <c r="AB1346" s="3" t="s">
        <v>1662</v>
      </c>
      <c r="AC1346" s="2"/>
      <c r="AD1346" s="2" t="s">
        <v>45</v>
      </c>
      <c r="AE1346" s="2" t="s">
        <v>45</v>
      </c>
      <c r="AF1346" s="2"/>
      <c r="AG1346" s="2"/>
      <c r="AH1346" s="2"/>
      <c r="AI1346" s="2"/>
      <c r="AJ1346" s="2" t="s">
        <v>50</v>
      </c>
      <c r="AK1346" s="2" t="s">
        <v>49</v>
      </c>
    </row>
    <row r="1347" spans="1:37" ht="28.8" x14ac:dyDescent="0.3">
      <c r="A1347" s="1">
        <v>1534</v>
      </c>
      <c r="B1347">
        <v>18677</v>
      </c>
      <c r="F1347" s="2" t="s">
        <v>76</v>
      </c>
      <c r="G1347" s="2" t="s">
        <v>78</v>
      </c>
      <c r="H1347" s="2" t="s">
        <v>37</v>
      </c>
      <c r="I1347" s="2" t="s">
        <v>46</v>
      </c>
      <c r="J1347" s="2" t="s">
        <v>320</v>
      </c>
      <c r="K1347" s="2" t="s">
        <v>200</v>
      </c>
      <c r="L1347" s="2" t="s">
        <v>459</v>
      </c>
      <c r="M1347" s="2" t="s">
        <v>460</v>
      </c>
      <c r="N1347" s="3" t="s">
        <v>1664</v>
      </c>
      <c r="O1347" s="2" t="s">
        <v>53</v>
      </c>
      <c r="P1347" s="2" t="s">
        <v>65</v>
      </c>
      <c r="Q1347" s="2"/>
      <c r="R1347" s="2" t="s">
        <v>740</v>
      </c>
      <c r="S1347" s="2" t="s">
        <v>1663</v>
      </c>
      <c r="T1347" s="2"/>
      <c r="U1347">
        <v>0</v>
      </c>
      <c r="V1347">
        <v>180</v>
      </c>
      <c r="W1347" s="4">
        <v>46049</v>
      </c>
      <c r="X1347" s="4">
        <v>46087</v>
      </c>
      <c r="Y1347" s="4">
        <v>46087</v>
      </c>
      <c r="Z1347" s="4">
        <v>46267</v>
      </c>
      <c r="AA1347" s="3"/>
      <c r="AB1347" s="3" t="s">
        <v>1780</v>
      </c>
      <c r="AC1347" s="2"/>
      <c r="AD1347" s="2" t="s">
        <v>45</v>
      </c>
      <c r="AE1347" s="2" t="s">
        <v>102</v>
      </c>
      <c r="AF1347" s="2"/>
      <c r="AG1347" s="2"/>
      <c r="AH1347" s="2"/>
      <c r="AI1347" s="2"/>
      <c r="AJ1347" s="2" t="s">
        <v>50</v>
      </c>
      <c r="AK1347" s="2" t="s">
        <v>49</v>
      </c>
    </row>
    <row r="1348" spans="1:37" ht="28.8" x14ac:dyDescent="0.3">
      <c r="A1348" s="1">
        <v>1535</v>
      </c>
      <c r="B1348">
        <v>19457</v>
      </c>
      <c r="F1348" s="2" t="s">
        <v>76</v>
      </c>
      <c r="G1348" s="2" t="s">
        <v>78</v>
      </c>
      <c r="H1348" s="2" t="s">
        <v>37</v>
      </c>
      <c r="I1348" s="2" t="s">
        <v>46</v>
      </c>
      <c r="J1348" s="2" t="s">
        <v>1210</v>
      </c>
      <c r="K1348" s="2" t="s">
        <v>142</v>
      </c>
      <c r="L1348" s="2" t="s">
        <v>178</v>
      </c>
      <c r="M1348" s="2" t="s">
        <v>179</v>
      </c>
      <c r="N1348" s="3" t="s">
        <v>1781</v>
      </c>
      <c r="O1348" s="2" t="s">
        <v>53</v>
      </c>
      <c r="P1348" s="2" t="s">
        <v>65</v>
      </c>
      <c r="Q1348" s="2"/>
      <c r="R1348" s="2" t="s">
        <v>260</v>
      </c>
      <c r="S1348" s="2" t="s">
        <v>1456</v>
      </c>
      <c r="T1348" s="2"/>
      <c r="U1348">
        <v>0</v>
      </c>
      <c r="V1348">
        <v>1080</v>
      </c>
      <c r="W1348" s="4">
        <v>46077</v>
      </c>
      <c r="X1348" s="4">
        <v>46112</v>
      </c>
      <c r="Y1348" s="4">
        <v>46112</v>
      </c>
      <c r="Z1348" s="4">
        <v>47192</v>
      </c>
      <c r="AA1348" s="3"/>
      <c r="AB1348" s="3" t="s">
        <v>1746</v>
      </c>
      <c r="AC1348" s="2"/>
      <c r="AD1348" s="2" t="s">
        <v>45</v>
      </c>
      <c r="AE1348" s="2" t="s">
        <v>45</v>
      </c>
      <c r="AF1348" s="2"/>
      <c r="AG1348" s="2"/>
      <c r="AH1348" s="2"/>
      <c r="AI1348" s="2"/>
      <c r="AJ1348" s="2" t="s">
        <v>50</v>
      </c>
      <c r="AK1348" s="2" t="s">
        <v>49</v>
      </c>
    </row>
    <row r="1349" spans="1:37" ht="28.8" x14ac:dyDescent="0.3">
      <c r="A1349" s="1">
        <v>1537</v>
      </c>
      <c r="B1349">
        <v>19458</v>
      </c>
      <c r="F1349" s="2" t="s">
        <v>76</v>
      </c>
      <c r="G1349" s="2" t="s">
        <v>78</v>
      </c>
      <c r="H1349" s="2" t="s">
        <v>37</v>
      </c>
      <c r="I1349" s="2" t="s">
        <v>46</v>
      </c>
      <c r="J1349" s="2" t="s">
        <v>1210</v>
      </c>
      <c r="K1349" s="2" t="s">
        <v>142</v>
      </c>
      <c r="L1349" s="2" t="s">
        <v>184</v>
      </c>
      <c r="M1349" s="2" t="s">
        <v>185</v>
      </c>
      <c r="N1349" s="3" t="s">
        <v>1781</v>
      </c>
      <c r="O1349" s="2" t="s">
        <v>53</v>
      </c>
      <c r="P1349" s="2" t="s">
        <v>65</v>
      </c>
      <c r="Q1349" s="2"/>
      <c r="R1349" s="2" t="s">
        <v>260</v>
      </c>
      <c r="S1349" s="2" t="s">
        <v>1456</v>
      </c>
      <c r="T1349" s="2"/>
      <c r="U1349">
        <v>0</v>
      </c>
      <c r="V1349">
        <v>1080</v>
      </c>
      <c r="W1349" s="4">
        <v>46077</v>
      </c>
      <c r="X1349" s="4">
        <v>46111</v>
      </c>
      <c r="Y1349" s="4">
        <v>46111</v>
      </c>
      <c r="Z1349" s="4">
        <v>47191</v>
      </c>
      <c r="AA1349" s="3"/>
      <c r="AB1349" s="3" t="s">
        <v>1748</v>
      </c>
      <c r="AC1349" s="2"/>
      <c r="AD1349" s="2" t="s">
        <v>45</v>
      </c>
      <c r="AE1349" s="2" t="s">
        <v>102</v>
      </c>
      <c r="AF1349" s="2"/>
      <c r="AG1349" s="2"/>
      <c r="AH1349" s="2"/>
      <c r="AI1349" s="2"/>
      <c r="AJ1349" s="2" t="s">
        <v>50</v>
      </c>
      <c r="AK1349" s="2" t="s">
        <v>49</v>
      </c>
    </row>
    <row r="1350" spans="1:37" ht="28.8" x14ac:dyDescent="0.3">
      <c r="A1350" s="1">
        <v>1538</v>
      </c>
      <c r="B1350">
        <v>19459</v>
      </c>
      <c r="F1350" s="2" t="s">
        <v>76</v>
      </c>
      <c r="G1350" s="2" t="s">
        <v>78</v>
      </c>
      <c r="H1350" s="2" t="s">
        <v>37</v>
      </c>
      <c r="I1350" s="2" t="s">
        <v>46</v>
      </c>
      <c r="J1350" s="2" t="s">
        <v>1210</v>
      </c>
      <c r="K1350" s="2" t="s">
        <v>142</v>
      </c>
      <c r="L1350" s="2" t="s">
        <v>186</v>
      </c>
      <c r="M1350" s="2" t="s">
        <v>187</v>
      </c>
      <c r="N1350" s="3" t="s">
        <v>1781</v>
      </c>
      <c r="O1350" s="2" t="s">
        <v>53</v>
      </c>
      <c r="P1350" s="2" t="s">
        <v>65</v>
      </c>
      <c r="Q1350" s="2"/>
      <c r="R1350" s="2" t="s">
        <v>260</v>
      </c>
      <c r="S1350" s="2" t="s">
        <v>1456</v>
      </c>
      <c r="T1350" s="2"/>
      <c r="U1350">
        <v>0</v>
      </c>
      <c r="V1350">
        <v>1080</v>
      </c>
      <c r="W1350" s="4">
        <v>46077</v>
      </c>
      <c r="X1350" s="4">
        <v>46111</v>
      </c>
      <c r="Y1350" s="4">
        <v>46111</v>
      </c>
      <c r="Z1350" s="4">
        <v>47191</v>
      </c>
      <c r="AA1350" s="3"/>
      <c r="AB1350" s="3" t="s">
        <v>1782</v>
      </c>
      <c r="AC1350" s="2"/>
      <c r="AD1350" s="2" t="s">
        <v>45</v>
      </c>
      <c r="AE1350" s="2" t="s">
        <v>118</v>
      </c>
      <c r="AF1350" s="2"/>
      <c r="AG1350" s="2"/>
      <c r="AH1350" s="2"/>
      <c r="AI1350" s="2"/>
      <c r="AJ1350" s="2" t="s">
        <v>50</v>
      </c>
      <c r="AK1350" s="2" t="s">
        <v>49</v>
      </c>
    </row>
    <row r="1351" spans="1:37" ht="28.8" x14ac:dyDescent="0.3">
      <c r="A1351" s="1">
        <v>1539</v>
      </c>
      <c r="B1351">
        <v>18751</v>
      </c>
      <c r="F1351" s="2" t="s">
        <v>76</v>
      </c>
      <c r="G1351" s="2" t="s">
        <v>78</v>
      </c>
      <c r="H1351" s="2" t="s">
        <v>37</v>
      </c>
      <c r="I1351" s="2" t="s">
        <v>46</v>
      </c>
      <c r="J1351" s="2" t="s">
        <v>1210</v>
      </c>
      <c r="K1351" s="2" t="s">
        <v>188</v>
      </c>
      <c r="L1351" s="2" t="s">
        <v>184</v>
      </c>
      <c r="M1351" s="2" t="s">
        <v>193</v>
      </c>
      <c r="N1351" s="3" t="s">
        <v>1665</v>
      </c>
      <c r="O1351" s="2" t="s">
        <v>53</v>
      </c>
      <c r="P1351" s="2" t="s">
        <v>65</v>
      </c>
      <c r="Q1351" s="2"/>
      <c r="R1351" s="2" t="s">
        <v>260</v>
      </c>
      <c r="S1351" s="2" t="s">
        <v>1456</v>
      </c>
      <c r="T1351" s="2"/>
      <c r="U1351">
        <v>0</v>
      </c>
      <c r="V1351">
        <v>1080</v>
      </c>
      <c r="W1351" s="4">
        <v>46077</v>
      </c>
      <c r="X1351" s="4"/>
      <c r="Y1351" s="4">
        <v>46077</v>
      </c>
      <c r="Z1351" s="4">
        <v>47175</v>
      </c>
      <c r="AA1351" s="3"/>
      <c r="AB1351" s="3" t="s">
        <v>1701</v>
      </c>
      <c r="AC1351" s="2"/>
      <c r="AD1351" s="2" t="s">
        <v>45</v>
      </c>
      <c r="AE1351" s="2" t="s">
        <v>101</v>
      </c>
      <c r="AF1351" s="2"/>
      <c r="AG1351" s="2"/>
      <c r="AH1351" s="2"/>
      <c r="AI1351" s="2"/>
      <c r="AJ1351" s="2" t="s">
        <v>50</v>
      </c>
      <c r="AK1351" s="2" t="s">
        <v>49</v>
      </c>
    </row>
    <row r="1352" spans="1:37" ht="28.8" x14ac:dyDescent="0.3">
      <c r="A1352" s="1">
        <v>1540</v>
      </c>
      <c r="B1352">
        <v>18752</v>
      </c>
      <c r="F1352" s="2" t="s">
        <v>76</v>
      </c>
      <c r="G1352" s="2" t="s">
        <v>78</v>
      </c>
      <c r="H1352" s="2" t="s">
        <v>37</v>
      </c>
      <c r="I1352" s="2" t="s">
        <v>46</v>
      </c>
      <c r="J1352" s="2" t="s">
        <v>1210</v>
      </c>
      <c r="K1352" s="2" t="s">
        <v>188</v>
      </c>
      <c r="L1352" s="2" t="s">
        <v>191</v>
      </c>
      <c r="M1352" s="2" t="s">
        <v>192</v>
      </c>
      <c r="N1352" s="3" t="s">
        <v>1665</v>
      </c>
      <c r="O1352" s="2" t="s">
        <v>53</v>
      </c>
      <c r="P1352" s="2" t="s">
        <v>65</v>
      </c>
      <c r="Q1352" s="2"/>
      <c r="R1352" s="2" t="s">
        <v>260</v>
      </c>
      <c r="S1352" s="2" t="s">
        <v>1456</v>
      </c>
      <c r="T1352" s="2"/>
      <c r="U1352">
        <v>0</v>
      </c>
      <c r="V1352">
        <v>1080</v>
      </c>
      <c r="W1352" s="4">
        <v>46077</v>
      </c>
      <c r="X1352" s="4"/>
      <c r="Y1352" s="4">
        <v>46077</v>
      </c>
      <c r="Z1352" s="4">
        <v>47167</v>
      </c>
      <c r="AA1352" s="3"/>
      <c r="AB1352" s="3" t="s">
        <v>1783</v>
      </c>
      <c r="AC1352" s="2"/>
      <c r="AD1352" s="2" t="s">
        <v>45</v>
      </c>
      <c r="AE1352" s="2" t="s">
        <v>117</v>
      </c>
      <c r="AF1352" s="2"/>
      <c r="AG1352" s="2"/>
      <c r="AH1352" s="2"/>
      <c r="AI1352" s="2"/>
      <c r="AJ1352" s="2" t="s">
        <v>50</v>
      </c>
      <c r="AK1352" s="2" t="s">
        <v>49</v>
      </c>
    </row>
    <row r="1353" spans="1:37" ht="28.8" x14ac:dyDescent="0.3">
      <c r="A1353" s="1">
        <v>1541</v>
      </c>
      <c r="B1353">
        <v>18610</v>
      </c>
      <c r="F1353" s="2" t="s">
        <v>76</v>
      </c>
      <c r="G1353" s="2" t="s">
        <v>78</v>
      </c>
      <c r="H1353" s="2" t="s">
        <v>37</v>
      </c>
      <c r="I1353" s="2" t="s">
        <v>46</v>
      </c>
      <c r="J1353" s="2" t="s">
        <v>1210</v>
      </c>
      <c r="K1353" s="2" t="s">
        <v>38</v>
      </c>
      <c r="L1353" s="2" t="s">
        <v>194</v>
      </c>
      <c r="M1353" s="2" t="s">
        <v>195</v>
      </c>
      <c r="N1353" s="3" t="s">
        <v>1781</v>
      </c>
      <c r="O1353" s="2" t="s">
        <v>53</v>
      </c>
      <c r="P1353" s="2" t="s">
        <v>65</v>
      </c>
      <c r="Q1353" s="2"/>
      <c r="R1353" s="2" t="s">
        <v>260</v>
      </c>
      <c r="S1353" s="2" t="s">
        <v>1456</v>
      </c>
      <c r="T1353" s="2"/>
      <c r="U1353">
        <v>0</v>
      </c>
      <c r="V1353">
        <v>1080</v>
      </c>
      <c r="W1353" s="4">
        <v>46077</v>
      </c>
      <c r="X1353" s="4">
        <v>46087</v>
      </c>
      <c r="Y1353" s="4">
        <v>46087</v>
      </c>
      <c r="Z1353" s="4">
        <v>47167</v>
      </c>
      <c r="AA1353" s="3"/>
      <c r="AB1353" s="3" t="s">
        <v>1784</v>
      </c>
      <c r="AC1353" s="2"/>
      <c r="AD1353" s="2" t="s">
        <v>45</v>
      </c>
      <c r="AE1353" s="2" t="s">
        <v>117</v>
      </c>
      <c r="AF1353" s="2"/>
      <c r="AG1353" s="2"/>
      <c r="AH1353" s="2"/>
      <c r="AI1353" s="2"/>
      <c r="AJ1353" s="2" t="s">
        <v>50</v>
      </c>
      <c r="AK1353" s="2" t="s">
        <v>49</v>
      </c>
    </row>
    <row r="1354" spans="1:37" ht="28.8" x14ac:dyDescent="0.3">
      <c r="A1354" s="1">
        <v>1542</v>
      </c>
      <c r="B1354">
        <v>18609</v>
      </c>
      <c r="F1354" s="2" t="s">
        <v>76</v>
      </c>
      <c r="G1354" s="2" t="s">
        <v>78</v>
      </c>
      <c r="H1354" s="2" t="s">
        <v>37</v>
      </c>
      <c r="I1354" s="2" t="s">
        <v>46</v>
      </c>
      <c r="J1354" s="2" t="s">
        <v>1210</v>
      </c>
      <c r="K1354" s="2" t="s">
        <v>38</v>
      </c>
      <c r="L1354" s="2" t="s">
        <v>191</v>
      </c>
      <c r="M1354" s="2" t="s">
        <v>198</v>
      </c>
      <c r="N1354" s="3" t="s">
        <v>1781</v>
      </c>
      <c r="O1354" s="2" t="s">
        <v>53</v>
      </c>
      <c r="P1354" s="2" t="s">
        <v>65</v>
      </c>
      <c r="Q1354" s="2"/>
      <c r="R1354" s="2" t="s">
        <v>260</v>
      </c>
      <c r="S1354" s="2" t="s">
        <v>1456</v>
      </c>
      <c r="T1354" s="2"/>
      <c r="U1354">
        <v>0</v>
      </c>
      <c r="V1354">
        <v>1080</v>
      </c>
      <c r="W1354" s="4">
        <v>46077</v>
      </c>
      <c r="X1354" s="4">
        <v>46087</v>
      </c>
      <c r="Y1354" s="4">
        <v>46087</v>
      </c>
      <c r="Z1354" s="4">
        <v>47167</v>
      </c>
      <c r="AA1354" s="3"/>
      <c r="AB1354" s="3" t="s">
        <v>1784</v>
      </c>
      <c r="AC1354" s="2"/>
      <c r="AD1354" s="2" t="s">
        <v>45</v>
      </c>
      <c r="AE1354" s="2" t="s">
        <v>117</v>
      </c>
      <c r="AF1354" s="2"/>
      <c r="AG1354" s="2"/>
      <c r="AH1354" s="2"/>
      <c r="AI1354" s="2"/>
      <c r="AJ1354" s="2" t="s">
        <v>50</v>
      </c>
      <c r="AK1354" s="2" t="s">
        <v>49</v>
      </c>
    </row>
    <row r="1355" spans="1:37" ht="28.8" x14ac:dyDescent="0.3">
      <c r="A1355" s="1">
        <v>1543</v>
      </c>
      <c r="B1355">
        <v>18608</v>
      </c>
      <c r="F1355" s="2" t="s">
        <v>76</v>
      </c>
      <c r="G1355" s="2" t="s">
        <v>78</v>
      </c>
      <c r="H1355" s="2" t="s">
        <v>37</v>
      </c>
      <c r="I1355" s="2" t="s">
        <v>46</v>
      </c>
      <c r="J1355" s="2" t="s">
        <v>1210</v>
      </c>
      <c r="K1355" s="2" t="s">
        <v>38</v>
      </c>
      <c r="L1355" s="2" t="s">
        <v>196</v>
      </c>
      <c r="M1355" s="2" t="s">
        <v>197</v>
      </c>
      <c r="N1355" s="3" t="s">
        <v>1781</v>
      </c>
      <c r="O1355" s="2" t="s">
        <v>53</v>
      </c>
      <c r="P1355" s="2" t="s">
        <v>65</v>
      </c>
      <c r="Q1355" s="2"/>
      <c r="R1355" s="2" t="s">
        <v>260</v>
      </c>
      <c r="S1355" s="2" t="s">
        <v>1456</v>
      </c>
      <c r="T1355" s="2"/>
      <c r="U1355">
        <v>0</v>
      </c>
      <c r="V1355">
        <v>1080</v>
      </c>
      <c r="W1355" s="4">
        <v>46077</v>
      </c>
      <c r="X1355" s="4">
        <v>46087</v>
      </c>
      <c r="Y1355" s="4">
        <v>46087</v>
      </c>
      <c r="Z1355" s="4">
        <v>47167</v>
      </c>
      <c r="AA1355" s="3"/>
      <c r="AB1355" s="3" t="s">
        <v>1784</v>
      </c>
      <c r="AC1355" s="2"/>
      <c r="AD1355" s="2" t="s">
        <v>45</v>
      </c>
      <c r="AE1355" s="2" t="s">
        <v>117</v>
      </c>
      <c r="AF1355" s="2"/>
      <c r="AG1355" s="2"/>
      <c r="AH1355" s="2"/>
      <c r="AI1355" s="2"/>
      <c r="AJ1355" s="2" t="s">
        <v>50</v>
      </c>
      <c r="AK1355" s="2" t="s">
        <v>49</v>
      </c>
    </row>
    <row r="1356" spans="1:37" x14ac:dyDescent="0.3">
      <c r="A1356" s="1">
        <v>1544</v>
      </c>
      <c r="F1356" s="2" t="s">
        <v>47</v>
      </c>
      <c r="G1356" s="2" t="s">
        <v>78</v>
      </c>
      <c r="H1356" s="2" t="s">
        <v>37</v>
      </c>
      <c r="I1356" s="2" t="s">
        <v>46</v>
      </c>
      <c r="J1356" s="2" t="s">
        <v>956</v>
      </c>
      <c r="K1356" s="2" t="s">
        <v>142</v>
      </c>
      <c r="L1356" s="2" t="s">
        <v>83</v>
      </c>
      <c r="M1356" s="2" t="s">
        <v>161</v>
      </c>
      <c r="N1356" s="3" t="s">
        <v>1666</v>
      </c>
      <c r="O1356" s="2" t="s">
        <v>60</v>
      </c>
      <c r="P1356" s="2" t="s">
        <v>65</v>
      </c>
      <c r="Q1356" s="2"/>
      <c r="R1356" s="2" t="s">
        <v>1667</v>
      </c>
      <c r="S1356" s="2"/>
      <c r="T1356" s="2"/>
      <c r="U1356">
        <v>0</v>
      </c>
      <c r="V1356">
        <v>180</v>
      </c>
      <c r="W1356" s="4">
        <v>46077</v>
      </c>
      <c r="X1356" s="4"/>
      <c r="Y1356" s="4">
        <v>46077</v>
      </c>
      <c r="Z1356" s="4">
        <v>46257</v>
      </c>
      <c r="AA1356" s="3"/>
      <c r="AB1356" s="3"/>
      <c r="AC1356" s="2"/>
      <c r="AD1356" s="2" t="s">
        <v>45</v>
      </c>
      <c r="AE1356" s="2" t="s">
        <v>45</v>
      </c>
      <c r="AF1356" s="2"/>
      <c r="AG1356" s="2"/>
      <c r="AH1356" s="2"/>
      <c r="AI1356" s="2"/>
      <c r="AJ1356" s="2" t="s">
        <v>50</v>
      </c>
      <c r="AK1356" s="2" t="s">
        <v>49</v>
      </c>
    </row>
    <row r="1357" spans="1:37" ht="28.8" x14ac:dyDescent="0.3">
      <c r="A1357" s="1">
        <v>1545</v>
      </c>
      <c r="B1357">
        <v>18753</v>
      </c>
      <c r="F1357" s="2" t="s">
        <v>47</v>
      </c>
      <c r="G1357" s="2" t="s">
        <v>78</v>
      </c>
      <c r="H1357" s="2" t="s">
        <v>37</v>
      </c>
      <c r="I1357" s="2" t="s">
        <v>46</v>
      </c>
      <c r="J1357" s="2" t="s">
        <v>956</v>
      </c>
      <c r="K1357" s="2" t="s">
        <v>188</v>
      </c>
      <c r="L1357" s="2" t="s">
        <v>135</v>
      </c>
      <c r="M1357" s="2" t="s">
        <v>219</v>
      </c>
      <c r="N1357" s="3" t="s">
        <v>1666</v>
      </c>
      <c r="O1357" s="2" t="s">
        <v>60</v>
      </c>
      <c r="P1357" s="2" t="s">
        <v>65</v>
      </c>
      <c r="Q1357" s="2"/>
      <c r="R1357" s="2" t="s">
        <v>1667</v>
      </c>
      <c r="S1357" s="2"/>
      <c r="T1357" s="2"/>
      <c r="U1357">
        <v>0</v>
      </c>
      <c r="V1357">
        <v>180</v>
      </c>
      <c r="W1357" s="4">
        <v>46077</v>
      </c>
      <c r="X1357" s="4"/>
      <c r="Y1357" s="4">
        <v>46077</v>
      </c>
      <c r="Z1357" s="4">
        <v>46267</v>
      </c>
      <c r="AA1357" s="3"/>
      <c r="AB1357" s="3" t="s">
        <v>1735</v>
      </c>
      <c r="AC1357" s="2"/>
      <c r="AD1357" s="2" t="s">
        <v>45</v>
      </c>
      <c r="AE1357" s="2" t="s">
        <v>45</v>
      </c>
      <c r="AF1357" s="2"/>
      <c r="AG1357" s="2"/>
      <c r="AH1357" s="2"/>
      <c r="AI1357" s="2"/>
      <c r="AJ1357" s="2" t="s">
        <v>50</v>
      </c>
      <c r="AK1357" s="2" t="s">
        <v>49</v>
      </c>
    </row>
    <row r="1358" spans="1:37" ht="28.8" x14ac:dyDescent="0.3">
      <c r="A1358" s="1">
        <v>1546</v>
      </c>
      <c r="B1358">
        <v>18611</v>
      </c>
      <c r="F1358" s="2" t="s">
        <v>47</v>
      </c>
      <c r="G1358" s="2" t="s">
        <v>78</v>
      </c>
      <c r="H1358" s="2" t="s">
        <v>37</v>
      </c>
      <c r="I1358" s="2" t="s">
        <v>46</v>
      </c>
      <c r="J1358" s="2" t="s">
        <v>956</v>
      </c>
      <c r="K1358" s="2" t="s">
        <v>38</v>
      </c>
      <c r="L1358" s="2" t="s">
        <v>135</v>
      </c>
      <c r="M1358" s="2" t="s">
        <v>221</v>
      </c>
      <c r="N1358" s="3" t="s">
        <v>1666</v>
      </c>
      <c r="O1358" s="2" t="s">
        <v>60</v>
      </c>
      <c r="P1358" s="2" t="s">
        <v>65</v>
      </c>
      <c r="Q1358" s="2"/>
      <c r="R1358" s="2" t="s">
        <v>1667</v>
      </c>
      <c r="S1358" s="2"/>
      <c r="T1358" s="2"/>
      <c r="U1358">
        <v>0</v>
      </c>
      <c r="V1358">
        <v>180</v>
      </c>
      <c r="W1358" s="4">
        <v>46077</v>
      </c>
      <c r="X1358" s="4">
        <v>46087</v>
      </c>
      <c r="Y1358" s="4">
        <v>46087</v>
      </c>
      <c r="Z1358" s="4">
        <v>46267</v>
      </c>
      <c r="AA1358" s="3"/>
      <c r="AB1358" s="3" t="s">
        <v>1785</v>
      </c>
      <c r="AC1358" s="2"/>
      <c r="AD1358" s="2" t="s">
        <v>45</v>
      </c>
      <c r="AE1358" s="2" t="s">
        <v>118</v>
      </c>
      <c r="AF1358" s="2"/>
      <c r="AG1358" s="2"/>
      <c r="AH1358" s="2"/>
      <c r="AI1358" s="2"/>
      <c r="AJ1358" s="2" t="s">
        <v>50</v>
      </c>
      <c r="AK1358" s="2" t="s">
        <v>49</v>
      </c>
    </row>
    <row r="1359" spans="1:37" ht="28.8" x14ac:dyDescent="0.3">
      <c r="A1359" s="1">
        <v>1547</v>
      </c>
      <c r="B1359">
        <v>18777</v>
      </c>
      <c r="F1359" s="2" t="s">
        <v>76</v>
      </c>
      <c r="G1359" s="2" t="s">
        <v>78</v>
      </c>
      <c r="H1359" s="2" t="s">
        <v>37</v>
      </c>
      <c r="I1359" s="2" t="s">
        <v>46</v>
      </c>
      <c r="J1359" s="2" t="s">
        <v>176</v>
      </c>
      <c r="K1359" s="2" t="s">
        <v>272</v>
      </c>
      <c r="L1359" s="2" t="s">
        <v>273</v>
      </c>
      <c r="M1359" s="2" t="s">
        <v>274</v>
      </c>
      <c r="N1359" s="3" t="s">
        <v>1668</v>
      </c>
      <c r="O1359" s="2" t="s">
        <v>174</v>
      </c>
      <c r="P1359" s="2" t="s">
        <v>65</v>
      </c>
      <c r="Q1359" s="2"/>
      <c r="R1359" s="2"/>
      <c r="S1359" s="2"/>
      <c r="T1359" s="2"/>
      <c r="U1359">
        <v>0</v>
      </c>
      <c r="V1359">
        <v>180</v>
      </c>
      <c r="W1359" s="4">
        <v>46083</v>
      </c>
      <c r="X1359" s="4">
        <v>46095</v>
      </c>
      <c r="Y1359" s="4">
        <v>46095</v>
      </c>
      <c r="Z1359" s="4">
        <v>46275</v>
      </c>
      <c r="AA1359" s="3"/>
      <c r="AB1359" s="3" t="s">
        <v>1786</v>
      </c>
      <c r="AC1359" s="2"/>
      <c r="AD1359" s="2" t="s">
        <v>118</v>
      </c>
      <c r="AE1359" s="2" t="s">
        <v>102</v>
      </c>
      <c r="AF1359" s="2"/>
      <c r="AG1359" s="2"/>
      <c r="AH1359" s="2"/>
      <c r="AI1359" s="2"/>
      <c r="AJ1359" s="2" t="s">
        <v>50</v>
      </c>
      <c r="AK1359" s="2" t="s">
        <v>49</v>
      </c>
    </row>
    <row r="1360" spans="1:37" ht="28.8" x14ac:dyDescent="0.3">
      <c r="A1360" s="1">
        <v>1548</v>
      </c>
      <c r="B1360">
        <v>18778</v>
      </c>
      <c r="F1360" s="2" t="s">
        <v>76</v>
      </c>
      <c r="G1360" s="2" t="s">
        <v>78</v>
      </c>
      <c r="H1360" s="2" t="s">
        <v>37</v>
      </c>
      <c r="I1360" s="2" t="s">
        <v>46</v>
      </c>
      <c r="J1360" s="2" t="s">
        <v>176</v>
      </c>
      <c r="K1360" s="2" t="s">
        <v>272</v>
      </c>
      <c r="L1360" s="2" t="s">
        <v>278</v>
      </c>
      <c r="M1360" s="2" t="s">
        <v>279</v>
      </c>
      <c r="N1360" s="3" t="s">
        <v>1668</v>
      </c>
      <c r="O1360" s="2" t="s">
        <v>174</v>
      </c>
      <c r="P1360" s="2" t="s">
        <v>65</v>
      </c>
      <c r="Q1360" s="2"/>
      <c r="R1360" s="2"/>
      <c r="S1360" s="2"/>
      <c r="T1360" s="2"/>
      <c r="U1360">
        <v>0</v>
      </c>
      <c r="V1360">
        <v>180</v>
      </c>
      <c r="W1360" s="4">
        <v>46083</v>
      </c>
      <c r="X1360" s="4">
        <v>46095</v>
      </c>
      <c r="Y1360" s="4">
        <v>46095</v>
      </c>
      <c r="Z1360" s="4">
        <v>46275</v>
      </c>
      <c r="AA1360" s="3"/>
      <c r="AB1360" s="3" t="s">
        <v>1786</v>
      </c>
      <c r="AC1360" s="2"/>
      <c r="AD1360" s="2" t="s">
        <v>118</v>
      </c>
      <c r="AE1360" s="2" t="s">
        <v>102</v>
      </c>
      <c r="AF1360" s="2"/>
      <c r="AG1360" s="2"/>
      <c r="AH1360" s="2"/>
      <c r="AI1360" s="2"/>
      <c r="AJ1360" s="2" t="s">
        <v>50</v>
      </c>
      <c r="AK1360" s="2" t="s">
        <v>49</v>
      </c>
    </row>
    <row r="1361" spans="1:37" ht="28.8" x14ac:dyDescent="0.3">
      <c r="A1361" s="1">
        <v>1549</v>
      </c>
      <c r="B1361">
        <v>18780</v>
      </c>
      <c r="F1361" s="2" t="s">
        <v>76</v>
      </c>
      <c r="G1361" s="2" t="s">
        <v>78</v>
      </c>
      <c r="H1361" s="2" t="s">
        <v>37</v>
      </c>
      <c r="I1361" s="2" t="s">
        <v>46</v>
      </c>
      <c r="J1361" s="2" t="s">
        <v>176</v>
      </c>
      <c r="K1361" s="2" t="s">
        <v>272</v>
      </c>
      <c r="L1361" s="2" t="s">
        <v>281</v>
      </c>
      <c r="M1361" s="2" t="s">
        <v>282</v>
      </c>
      <c r="N1361" s="3" t="s">
        <v>1668</v>
      </c>
      <c r="O1361" s="2" t="s">
        <v>174</v>
      </c>
      <c r="P1361" s="2" t="s">
        <v>65</v>
      </c>
      <c r="Q1361" s="2"/>
      <c r="R1361" s="2"/>
      <c r="S1361" s="2"/>
      <c r="T1361" s="2"/>
      <c r="U1361">
        <v>0</v>
      </c>
      <c r="V1361">
        <v>180</v>
      </c>
      <c r="W1361" s="4">
        <v>46083</v>
      </c>
      <c r="X1361" s="4">
        <v>46095</v>
      </c>
      <c r="Y1361" s="4">
        <v>46095</v>
      </c>
      <c r="Z1361" s="4">
        <v>46275</v>
      </c>
      <c r="AA1361" s="3"/>
      <c r="AB1361" s="3" t="s">
        <v>1786</v>
      </c>
      <c r="AC1361" s="2"/>
      <c r="AD1361" s="2" t="s">
        <v>118</v>
      </c>
      <c r="AE1361" s="2" t="s">
        <v>102</v>
      </c>
      <c r="AF1361" s="2"/>
      <c r="AG1361" s="2"/>
      <c r="AH1361" s="2"/>
      <c r="AI1361" s="2"/>
      <c r="AJ1361" s="2" t="s">
        <v>50</v>
      </c>
      <c r="AK1361" s="2" t="s">
        <v>49</v>
      </c>
    </row>
    <row r="1362" spans="1:37" ht="28.8" x14ac:dyDescent="0.3">
      <c r="A1362" s="1">
        <v>1550</v>
      </c>
      <c r="B1362">
        <v>18781</v>
      </c>
      <c r="F1362" s="2" t="s">
        <v>76</v>
      </c>
      <c r="G1362" s="2" t="s">
        <v>78</v>
      </c>
      <c r="H1362" s="2" t="s">
        <v>37</v>
      </c>
      <c r="I1362" s="2" t="s">
        <v>46</v>
      </c>
      <c r="J1362" s="2" t="s">
        <v>176</v>
      </c>
      <c r="K1362" s="2" t="s">
        <v>272</v>
      </c>
      <c r="L1362" s="2" t="s">
        <v>283</v>
      </c>
      <c r="M1362" s="2" t="s">
        <v>284</v>
      </c>
      <c r="N1362" s="3" t="s">
        <v>1668</v>
      </c>
      <c r="O1362" s="2" t="s">
        <v>174</v>
      </c>
      <c r="P1362" s="2" t="s">
        <v>65</v>
      </c>
      <c r="Q1362" s="2"/>
      <c r="R1362" s="2"/>
      <c r="S1362" s="2"/>
      <c r="T1362" s="2"/>
      <c r="U1362">
        <v>0</v>
      </c>
      <c r="V1362">
        <v>180</v>
      </c>
      <c r="W1362" s="4">
        <v>46083</v>
      </c>
      <c r="X1362" s="4">
        <v>46095</v>
      </c>
      <c r="Y1362" s="4">
        <v>46095</v>
      </c>
      <c r="Z1362" s="4">
        <v>46275</v>
      </c>
      <c r="AA1362" s="3"/>
      <c r="AB1362" s="3" t="s">
        <v>1786</v>
      </c>
      <c r="AC1362" s="2"/>
      <c r="AD1362" s="2" t="s">
        <v>118</v>
      </c>
      <c r="AE1362" s="2" t="s">
        <v>102</v>
      </c>
      <c r="AF1362" s="2"/>
      <c r="AG1362" s="2"/>
      <c r="AH1362" s="2"/>
      <c r="AI1362" s="2"/>
      <c r="AJ1362" s="2" t="s">
        <v>50</v>
      </c>
      <c r="AK1362" s="2" t="s">
        <v>49</v>
      </c>
    </row>
    <row r="1363" spans="1:37" ht="28.8" x14ac:dyDescent="0.3">
      <c r="A1363" s="1">
        <v>1551</v>
      </c>
      <c r="B1363">
        <v>18612</v>
      </c>
      <c r="F1363" s="2" t="s">
        <v>76</v>
      </c>
      <c r="G1363" s="2" t="s">
        <v>78</v>
      </c>
      <c r="H1363" s="2" t="s">
        <v>37</v>
      </c>
      <c r="I1363" s="2" t="s">
        <v>46</v>
      </c>
      <c r="J1363" s="2" t="s">
        <v>1672</v>
      </c>
      <c r="K1363" s="2" t="s">
        <v>38</v>
      </c>
      <c r="L1363" s="2" t="s">
        <v>1669</v>
      </c>
      <c r="M1363" s="2" t="s">
        <v>1670</v>
      </c>
      <c r="N1363" s="3" t="s">
        <v>1671</v>
      </c>
      <c r="O1363" s="2" t="s">
        <v>53</v>
      </c>
      <c r="P1363" s="2" t="s">
        <v>65</v>
      </c>
      <c r="Q1363" s="2"/>
      <c r="R1363" s="2" t="s">
        <v>1672</v>
      </c>
      <c r="S1363" s="2"/>
      <c r="T1363" s="2"/>
      <c r="U1363">
        <v>0</v>
      </c>
      <c r="V1363">
        <v>365</v>
      </c>
      <c r="W1363" s="4">
        <v>46077</v>
      </c>
      <c r="X1363" s="4">
        <v>46087</v>
      </c>
      <c r="Y1363" s="4">
        <v>46087</v>
      </c>
      <c r="Z1363" s="4">
        <v>46452</v>
      </c>
      <c r="AA1363" s="3"/>
      <c r="AB1363" s="3" t="s">
        <v>1785</v>
      </c>
      <c r="AC1363" s="2"/>
      <c r="AD1363" s="2" t="s">
        <v>45</v>
      </c>
      <c r="AE1363" s="2" t="s">
        <v>118</v>
      </c>
      <c r="AF1363" s="2"/>
      <c r="AG1363" s="2"/>
      <c r="AH1363" s="2"/>
      <c r="AI1363" s="2"/>
      <c r="AJ1363" s="2" t="s">
        <v>50</v>
      </c>
      <c r="AK1363" s="2" t="s">
        <v>49</v>
      </c>
    </row>
    <row r="1364" spans="1:37" ht="28.8" x14ac:dyDescent="0.3">
      <c r="A1364" s="1">
        <v>1552</v>
      </c>
      <c r="B1364">
        <v>18840</v>
      </c>
      <c r="F1364" s="2" t="s">
        <v>76</v>
      </c>
      <c r="G1364" s="2" t="s">
        <v>78</v>
      </c>
      <c r="H1364" s="2" t="s">
        <v>37</v>
      </c>
      <c r="I1364" s="2" t="s">
        <v>46</v>
      </c>
      <c r="J1364" s="2" t="s">
        <v>176</v>
      </c>
      <c r="K1364" s="2" t="s">
        <v>285</v>
      </c>
      <c r="L1364" s="2" t="s">
        <v>273</v>
      </c>
      <c r="M1364" s="2" t="s">
        <v>286</v>
      </c>
      <c r="N1364" s="3" t="s">
        <v>1668</v>
      </c>
      <c r="O1364" s="2" t="s">
        <v>174</v>
      </c>
      <c r="P1364" s="2" t="s">
        <v>65</v>
      </c>
      <c r="Q1364" s="2"/>
      <c r="R1364" s="2"/>
      <c r="S1364" s="2"/>
      <c r="T1364" s="2"/>
      <c r="U1364">
        <v>0</v>
      </c>
      <c r="V1364">
        <v>180</v>
      </c>
      <c r="W1364" s="4">
        <v>46084</v>
      </c>
      <c r="X1364" s="4">
        <v>46095</v>
      </c>
      <c r="Y1364" s="4">
        <v>46095</v>
      </c>
      <c r="Z1364" s="4">
        <v>46275</v>
      </c>
      <c r="AA1364" s="3"/>
      <c r="AB1364" s="3" t="s">
        <v>1741</v>
      </c>
      <c r="AC1364" s="2"/>
      <c r="AD1364" s="2" t="s">
        <v>118</v>
      </c>
      <c r="AE1364" s="2" t="s">
        <v>45</v>
      </c>
      <c r="AF1364" s="2"/>
      <c r="AG1364" s="2"/>
      <c r="AH1364" s="2"/>
      <c r="AI1364" s="2"/>
      <c r="AJ1364" s="2" t="s">
        <v>50</v>
      </c>
      <c r="AK1364" s="2" t="s">
        <v>49</v>
      </c>
    </row>
    <row r="1365" spans="1:37" ht="28.8" x14ac:dyDescent="0.3">
      <c r="A1365" s="1">
        <v>1553</v>
      </c>
      <c r="B1365">
        <v>18513</v>
      </c>
      <c r="F1365" s="2" t="s">
        <v>76</v>
      </c>
      <c r="G1365" s="2" t="s">
        <v>78</v>
      </c>
      <c r="H1365" s="2" t="s">
        <v>37</v>
      </c>
      <c r="I1365" s="2" t="s">
        <v>75</v>
      </c>
      <c r="J1365" s="2" t="s">
        <v>138</v>
      </c>
      <c r="K1365" s="2" t="s">
        <v>526</v>
      </c>
      <c r="L1365" s="2" t="s">
        <v>1673</v>
      </c>
      <c r="M1365" s="2" t="s">
        <v>1674</v>
      </c>
      <c r="N1365" s="3" t="s">
        <v>1675</v>
      </c>
      <c r="O1365" s="2" t="s">
        <v>60</v>
      </c>
      <c r="P1365" s="2" t="s">
        <v>65</v>
      </c>
      <c r="Q1365" s="2"/>
      <c r="R1365" s="2"/>
      <c r="S1365" s="2"/>
      <c r="T1365" s="2"/>
      <c r="U1365">
        <v>0</v>
      </c>
      <c r="V1365">
        <v>30</v>
      </c>
      <c r="W1365" s="4">
        <v>46074</v>
      </c>
      <c r="X1365" s="4">
        <v>46076</v>
      </c>
      <c r="Y1365" s="4">
        <v>46076</v>
      </c>
      <c r="Z1365" s="4">
        <v>46106</v>
      </c>
      <c r="AA1365" s="3"/>
      <c r="AB1365" s="3" t="s">
        <v>1642</v>
      </c>
      <c r="AC1365" s="2"/>
      <c r="AD1365" s="2" t="s">
        <v>95</v>
      </c>
      <c r="AE1365" s="2" t="s">
        <v>73</v>
      </c>
      <c r="AF1365" s="2"/>
      <c r="AG1365" s="2"/>
      <c r="AH1365" s="2"/>
      <c r="AI1365" s="2"/>
      <c r="AJ1365" s="2" t="s">
        <v>50</v>
      </c>
      <c r="AK1365" s="2" t="s">
        <v>49</v>
      </c>
    </row>
    <row r="1366" spans="1:37" ht="28.8" x14ac:dyDescent="0.3">
      <c r="A1366" s="1">
        <v>1554</v>
      </c>
      <c r="B1366">
        <v>18839</v>
      </c>
      <c r="F1366" s="2" t="s">
        <v>76</v>
      </c>
      <c r="G1366" s="2" t="s">
        <v>78</v>
      </c>
      <c r="H1366" s="2" t="s">
        <v>37</v>
      </c>
      <c r="I1366" s="2" t="s">
        <v>46</v>
      </c>
      <c r="J1366" s="2" t="s">
        <v>176</v>
      </c>
      <c r="K1366" s="2" t="s">
        <v>285</v>
      </c>
      <c r="L1366" s="2" t="s">
        <v>278</v>
      </c>
      <c r="M1366" s="2" t="s">
        <v>287</v>
      </c>
      <c r="N1366" s="3" t="s">
        <v>1668</v>
      </c>
      <c r="O1366" s="2" t="s">
        <v>174</v>
      </c>
      <c r="P1366" s="2" t="s">
        <v>65</v>
      </c>
      <c r="Q1366" s="2"/>
      <c r="R1366" s="2"/>
      <c r="S1366" s="2"/>
      <c r="T1366" s="2"/>
      <c r="U1366">
        <v>0</v>
      </c>
      <c r="V1366">
        <v>180</v>
      </c>
      <c r="W1366" s="4">
        <v>46084</v>
      </c>
      <c r="X1366" s="4">
        <v>46095</v>
      </c>
      <c r="Y1366" s="4">
        <v>46095</v>
      </c>
      <c r="Z1366" s="4">
        <v>46275</v>
      </c>
      <c r="AA1366" s="3"/>
      <c r="AB1366" s="3" t="s">
        <v>1741</v>
      </c>
      <c r="AC1366" s="2"/>
      <c r="AD1366" s="2" t="s">
        <v>118</v>
      </c>
      <c r="AE1366" s="2" t="s">
        <v>45</v>
      </c>
      <c r="AF1366" s="2"/>
      <c r="AG1366" s="2"/>
      <c r="AH1366" s="2"/>
      <c r="AI1366" s="2"/>
      <c r="AJ1366" s="2" t="s">
        <v>50</v>
      </c>
      <c r="AK1366" s="2" t="s">
        <v>49</v>
      </c>
    </row>
    <row r="1367" spans="1:37" ht="28.8" x14ac:dyDescent="0.3">
      <c r="A1367" s="1">
        <v>1555</v>
      </c>
      <c r="B1367">
        <v>18837</v>
      </c>
      <c r="F1367" s="2" t="s">
        <v>76</v>
      </c>
      <c r="G1367" s="2" t="s">
        <v>78</v>
      </c>
      <c r="H1367" s="2" t="s">
        <v>37</v>
      </c>
      <c r="I1367" s="2" t="s">
        <v>46</v>
      </c>
      <c r="J1367" s="2" t="s">
        <v>176</v>
      </c>
      <c r="K1367" s="2" t="s">
        <v>285</v>
      </c>
      <c r="L1367" s="2" t="s">
        <v>281</v>
      </c>
      <c r="M1367" s="2" t="s">
        <v>288</v>
      </c>
      <c r="N1367" s="3" t="s">
        <v>1668</v>
      </c>
      <c r="O1367" s="2" t="s">
        <v>174</v>
      </c>
      <c r="P1367" s="2" t="s">
        <v>65</v>
      </c>
      <c r="Q1367" s="2"/>
      <c r="R1367" s="2"/>
      <c r="S1367" s="2"/>
      <c r="T1367" s="2"/>
      <c r="U1367">
        <v>0</v>
      </c>
      <c r="V1367">
        <v>180</v>
      </c>
      <c r="W1367" s="4">
        <v>46084</v>
      </c>
      <c r="X1367" s="4">
        <v>46095</v>
      </c>
      <c r="Y1367" s="4">
        <v>46095</v>
      </c>
      <c r="Z1367" s="4">
        <v>46275</v>
      </c>
      <c r="AA1367" s="3"/>
      <c r="AB1367" s="3" t="s">
        <v>1741</v>
      </c>
      <c r="AC1367" s="2"/>
      <c r="AD1367" s="2" t="s">
        <v>118</v>
      </c>
      <c r="AE1367" s="2" t="s">
        <v>45</v>
      </c>
      <c r="AF1367" s="2"/>
      <c r="AG1367" s="2"/>
      <c r="AH1367" s="2"/>
      <c r="AI1367" s="2"/>
      <c r="AJ1367" s="2" t="s">
        <v>50</v>
      </c>
      <c r="AK1367" s="2" t="s">
        <v>49</v>
      </c>
    </row>
    <row r="1368" spans="1:37" ht="28.8" x14ac:dyDescent="0.3">
      <c r="A1368" s="1">
        <v>1557</v>
      </c>
      <c r="B1368">
        <v>18836</v>
      </c>
      <c r="F1368" s="2" t="s">
        <v>76</v>
      </c>
      <c r="G1368" s="2" t="s">
        <v>78</v>
      </c>
      <c r="H1368" s="2" t="s">
        <v>37</v>
      </c>
      <c r="I1368" s="2" t="s">
        <v>46</v>
      </c>
      <c r="J1368" s="2" t="s">
        <v>176</v>
      </c>
      <c r="K1368" s="2" t="s">
        <v>285</v>
      </c>
      <c r="L1368" s="2" t="s">
        <v>283</v>
      </c>
      <c r="M1368" s="2" t="s">
        <v>289</v>
      </c>
      <c r="N1368" s="3" t="s">
        <v>1668</v>
      </c>
      <c r="O1368" s="2" t="s">
        <v>174</v>
      </c>
      <c r="P1368" s="2" t="s">
        <v>65</v>
      </c>
      <c r="Q1368" s="2"/>
      <c r="R1368" s="2"/>
      <c r="S1368" s="2"/>
      <c r="T1368" s="2"/>
      <c r="U1368">
        <v>0</v>
      </c>
      <c r="V1368">
        <v>180</v>
      </c>
      <c r="W1368" s="4">
        <v>46084</v>
      </c>
      <c r="X1368" s="4">
        <v>46095</v>
      </c>
      <c r="Y1368" s="4">
        <v>46095</v>
      </c>
      <c r="Z1368" s="4">
        <v>46275</v>
      </c>
      <c r="AA1368" s="3"/>
      <c r="AB1368" s="3" t="s">
        <v>1741</v>
      </c>
      <c r="AC1368" s="2"/>
      <c r="AD1368" s="2" t="s">
        <v>118</v>
      </c>
      <c r="AE1368" s="2" t="s">
        <v>45</v>
      </c>
      <c r="AF1368" s="2"/>
      <c r="AG1368" s="2"/>
      <c r="AH1368" s="2"/>
      <c r="AI1368" s="2"/>
      <c r="AJ1368" s="2" t="s">
        <v>50</v>
      </c>
      <c r="AK1368" s="2" t="s">
        <v>49</v>
      </c>
    </row>
    <row r="1369" spans="1:37" ht="28.8" x14ac:dyDescent="0.3">
      <c r="A1369" s="1">
        <v>1558</v>
      </c>
      <c r="B1369">
        <v>18849</v>
      </c>
      <c r="F1369" s="2" t="s">
        <v>76</v>
      </c>
      <c r="G1369" s="2" t="s">
        <v>78</v>
      </c>
      <c r="H1369" s="2" t="s">
        <v>37</v>
      </c>
      <c r="I1369" s="2" t="s">
        <v>46</v>
      </c>
      <c r="J1369" s="2" t="s">
        <v>176</v>
      </c>
      <c r="K1369" s="2" t="s">
        <v>290</v>
      </c>
      <c r="L1369" s="2" t="s">
        <v>273</v>
      </c>
      <c r="M1369" s="2" t="s">
        <v>291</v>
      </c>
      <c r="N1369" s="3" t="s">
        <v>1668</v>
      </c>
      <c r="O1369" s="2" t="s">
        <v>174</v>
      </c>
      <c r="P1369" s="2" t="s">
        <v>65</v>
      </c>
      <c r="Q1369" s="2"/>
      <c r="R1369" s="2"/>
      <c r="S1369" s="2"/>
      <c r="T1369" s="2"/>
      <c r="U1369">
        <v>0</v>
      </c>
      <c r="V1369">
        <v>180</v>
      </c>
      <c r="W1369" s="4">
        <v>46085</v>
      </c>
      <c r="X1369" s="4">
        <v>46095</v>
      </c>
      <c r="Y1369" s="4">
        <v>46095</v>
      </c>
      <c r="Z1369" s="4">
        <v>46275</v>
      </c>
      <c r="AA1369" s="3"/>
      <c r="AB1369" s="3" t="s">
        <v>1767</v>
      </c>
      <c r="AC1369" s="2"/>
      <c r="AD1369" s="2" t="s">
        <v>118</v>
      </c>
      <c r="AE1369" s="2" t="s">
        <v>118</v>
      </c>
      <c r="AF1369" s="2"/>
      <c r="AG1369" s="2"/>
      <c r="AH1369" s="2"/>
      <c r="AI1369" s="2"/>
      <c r="AJ1369" s="2" t="s">
        <v>50</v>
      </c>
      <c r="AK1369" s="2" t="s">
        <v>49</v>
      </c>
    </row>
    <row r="1370" spans="1:37" ht="28.8" x14ac:dyDescent="0.3">
      <c r="A1370" s="1">
        <v>1559</v>
      </c>
      <c r="B1370">
        <v>18850</v>
      </c>
      <c r="F1370" s="2" t="s">
        <v>76</v>
      </c>
      <c r="G1370" s="2" t="s">
        <v>78</v>
      </c>
      <c r="H1370" s="2" t="s">
        <v>37</v>
      </c>
      <c r="I1370" s="2" t="s">
        <v>46</v>
      </c>
      <c r="J1370" s="2" t="s">
        <v>176</v>
      </c>
      <c r="K1370" s="2" t="s">
        <v>290</v>
      </c>
      <c r="L1370" s="2" t="s">
        <v>278</v>
      </c>
      <c r="M1370" s="2" t="s">
        <v>292</v>
      </c>
      <c r="N1370" s="3" t="s">
        <v>1668</v>
      </c>
      <c r="O1370" s="2" t="s">
        <v>174</v>
      </c>
      <c r="P1370" s="2" t="s">
        <v>65</v>
      </c>
      <c r="Q1370" s="2"/>
      <c r="R1370" s="2"/>
      <c r="S1370" s="2"/>
      <c r="T1370" s="2"/>
      <c r="U1370">
        <v>0</v>
      </c>
      <c r="V1370">
        <v>180</v>
      </c>
      <c r="W1370" s="4">
        <v>46085</v>
      </c>
      <c r="X1370" s="4">
        <v>46095</v>
      </c>
      <c r="Y1370" s="4">
        <v>46095</v>
      </c>
      <c r="Z1370" s="4">
        <v>46275</v>
      </c>
      <c r="AA1370" s="3"/>
      <c r="AB1370" s="3" t="s">
        <v>1787</v>
      </c>
      <c r="AC1370" s="2"/>
      <c r="AD1370" s="2" t="s">
        <v>118</v>
      </c>
      <c r="AE1370" s="2" t="s">
        <v>118</v>
      </c>
      <c r="AF1370" s="2"/>
      <c r="AG1370" s="2"/>
      <c r="AH1370" s="2"/>
      <c r="AI1370" s="2"/>
      <c r="AJ1370" s="2" t="s">
        <v>50</v>
      </c>
      <c r="AK1370" s="2" t="s">
        <v>49</v>
      </c>
    </row>
    <row r="1371" spans="1:37" ht="28.8" x14ac:dyDescent="0.3">
      <c r="A1371" s="1">
        <v>1561</v>
      </c>
      <c r="B1371">
        <v>18851</v>
      </c>
      <c r="F1371" s="2" t="s">
        <v>76</v>
      </c>
      <c r="G1371" s="2" t="s">
        <v>78</v>
      </c>
      <c r="H1371" s="2" t="s">
        <v>37</v>
      </c>
      <c r="I1371" s="2" t="s">
        <v>46</v>
      </c>
      <c r="J1371" s="2" t="s">
        <v>176</v>
      </c>
      <c r="K1371" s="2" t="s">
        <v>290</v>
      </c>
      <c r="L1371" s="2" t="s">
        <v>281</v>
      </c>
      <c r="M1371" s="2" t="s">
        <v>293</v>
      </c>
      <c r="N1371" s="3" t="s">
        <v>1668</v>
      </c>
      <c r="O1371" s="2" t="s">
        <v>174</v>
      </c>
      <c r="P1371" s="2" t="s">
        <v>65</v>
      </c>
      <c r="Q1371" s="2"/>
      <c r="R1371" s="2"/>
      <c r="S1371" s="2"/>
      <c r="T1371" s="2"/>
      <c r="U1371">
        <v>0</v>
      </c>
      <c r="V1371">
        <v>180</v>
      </c>
      <c r="W1371" s="4">
        <v>46085</v>
      </c>
      <c r="X1371" s="4">
        <v>46095</v>
      </c>
      <c r="Y1371" s="4">
        <v>46095</v>
      </c>
      <c r="Z1371" s="4">
        <v>46275</v>
      </c>
      <c r="AA1371" s="3"/>
      <c r="AB1371" s="3" t="s">
        <v>1787</v>
      </c>
      <c r="AC1371" s="2"/>
      <c r="AD1371" s="2" t="s">
        <v>118</v>
      </c>
      <c r="AE1371" s="2" t="s">
        <v>118</v>
      </c>
      <c r="AF1371" s="2"/>
      <c r="AG1371" s="2"/>
      <c r="AH1371" s="2"/>
      <c r="AI1371" s="2"/>
      <c r="AJ1371" s="2" t="s">
        <v>50</v>
      </c>
      <c r="AK1371" s="2" t="s">
        <v>49</v>
      </c>
    </row>
    <row r="1372" spans="1:37" ht="28.8" x14ac:dyDescent="0.3">
      <c r="A1372" s="1">
        <v>1562</v>
      </c>
      <c r="B1372">
        <v>18853</v>
      </c>
      <c r="F1372" s="2" t="s">
        <v>76</v>
      </c>
      <c r="G1372" s="2" t="s">
        <v>78</v>
      </c>
      <c r="H1372" s="2" t="s">
        <v>37</v>
      </c>
      <c r="I1372" s="2" t="s">
        <v>46</v>
      </c>
      <c r="J1372" s="2" t="s">
        <v>176</v>
      </c>
      <c r="K1372" s="2" t="s">
        <v>290</v>
      </c>
      <c r="L1372" s="2" t="s">
        <v>283</v>
      </c>
      <c r="M1372" s="2" t="s">
        <v>294</v>
      </c>
      <c r="N1372" s="3" t="s">
        <v>1668</v>
      </c>
      <c r="O1372" s="2" t="s">
        <v>174</v>
      </c>
      <c r="P1372" s="2" t="s">
        <v>65</v>
      </c>
      <c r="Q1372" s="2"/>
      <c r="R1372" s="2"/>
      <c r="S1372" s="2"/>
      <c r="T1372" s="2"/>
      <c r="U1372">
        <v>0</v>
      </c>
      <c r="V1372">
        <v>180</v>
      </c>
      <c r="W1372" s="4">
        <v>46085</v>
      </c>
      <c r="X1372" s="4">
        <v>46095</v>
      </c>
      <c r="Y1372" s="4">
        <v>46095</v>
      </c>
      <c r="Z1372" s="4">
        <v>46275</v>
      </c>
      <c r="AA1372" s="3"/>
      <c r="AB1372" s="3" t="s">
        <v>1788</v>
      </c>
      <c r="AC1372" s="2"/>
      <c r="AD1372" s="2" t="s">
        <v>118</v>
      </c>
      <c r="AE1372" s="2" t="s">
        <v>118</v>
      </c>
      <c r="AF1372" s="2"/>
      <c r="AG1372" s="2"/>
      <c r="AH1372" s="2"/>
      <c r="AI1372" s="2"/>
      <c r="AJ1372" s="2" t="s">
        <v>50</v>
      </c>
      <c r="AK1372" s="2" t="s">
        <v>49</v>
      </c>
    </row>
    <row r="1373" spans="1:37" ht="28.8" x14ac:dyDescent="0.3">
      <c r="A1373" s="1">
        <v>1563</v>
      </c>
      <c r="B1373">
        <v>18918</v>
      </c>
      <c r="F1373" s="2" t="s">
        <v>76</v>
      </c>
      <c r="G1373" s="2" t="s">
        <v>78</v>
      </c>
      <c r="H1373" s="2" t="s">
        <v>37</v>
      </c>
      <c r="I1373" s="2" t="s">
        <v>46</v>
      </c>
      <c r="J1373" s="2" t="s">
        <v>176</v>
      </c>
      <c r="K1373" s="2" t="s">
        <v>295</v>
      </c>
      <c r="L1373" s="2" t="s">
        <v>273</v>
      </c>
      <c r="M1373" s="2" t="s">
        <v>296</v>
      </c>
      <c r="N1373" s="3" t="s">
        <v>1668</v>
      </c>
      <c r="O1373" s="2" t="s">
        <v>174</v>
      </c>
      <c r="P1373" s="2" t="s">
        <v>65</v>
      </c>
      <c r="Q1373" s="2"/>
      <c r="R1373" s="2"/>
      <c r="S1373" s="2"/>
      <c r="T1373" s="2"/>
      <c r="U1373">
        <v>0</v>
      </c>
      <c r="V1373">
        <v>180</v>
      </c>
      <c r="W1373" s="4">
        <v>46086</v>
      </c>
      <c r="X1373" s="4">
        <v>46108</v>
      </c>
      <c r="Y1373" s="4">
        <v>46108</v>
      </c>
      <c r="Z1373" s="4">
        <v>46288</v>
      </c>
      <c r="AA1373" s="3"/>
      <c r="AB1373" s="3" t="s">
        <v>1789</v>
      </c>
      <c r="AC1373" s="2"/>
      <c r="AD1373" s="2" t="s">
        <v>118</v>
      </c>
      <c r="AE1373" s="2" t="s">
        <v>102</v>
      </c>
      <c r="AF1373" s="2"/>
      <c r="AG1373" s="2"/>
      <c r="AH1373" s="2"/>
      <c r="AI1373" s="2"/>
      <c r="AJ1373" s="2" t="s">
        <v>50</v>
      </c>
      <c r="AK1373" s="2" t="s">
        <v>49</v>
      </c>
    </row>
    <row r="1374" spans="1:37" ht="28.8" x14ac:dyDescent="0.3">
      <c r="A1374" s="1">
        <v>1564</v>
      </c>
      <c r="B1374">
        <v>18919</v>
      </c>
      <c r="F1374" s="2" t="s">
        <v>76</v>
      </c>
      <c r="G1374" s="2" t="s">
        <v>78</v>
      </c>
      <c r="H1374" s="2" t="s">
        <v>37</v>
      </c>
      <c r="I1374" s="2" t="s">
        <v>46</v>
      </c>
      <c r="J1374" s="2" t="s">
        <v>176</v>
      </c>
      <c r="K1374" s="2" t="s">
        <v>295</v>
      </c>
      <c r="L1374" s="2" t="s">
        <v>278</v>
      </c>
      <c r="M1374" s="2" t="s">
        <v>297</v>
      </c>
      <c r="N1374" s="3" t="s">
        <v>1668</v>
      </c>
      <c r="O1374" s="2" t="s">
        <v>174</v>
      </c>
      <c r="P1374" s="2" t="s">
        <v>65</v>
      </c>
      <c r="Q1374" s="2"/>
      <c r="R1374" s="2"/>
      <c r="S1374" s="2"/>
      <c r="T1374" s="2"/>
      <c r="U1374">
        <v>0</v>
      </c>
      <c r="V1374">
        <v>180</v>
      </c>
      <c r="W1374" s="4">
        <v>46086</v>
      </c>
      <c r="X1374" s="4">
        <v>46108</v>
      </c>
      <c r="Y1374" s="4">
        <v>46108</v>
      </c>
      <c r="Z1374" s="4">
        <v>46288</v>
      </c>
      <c r="AA1374" s="3"/>
      <c r="AB1374" s="3" t="s">
        <v>1790</v>
      </c>
      <c r="AC1374" s="2"/>
      <c r="AD1374" s="2" t="s">
        <v>118</v>
      </c>
      <c r="AE1374" s="2" t="s">
        <v>102</v>
      </c>
      <c r="AF1374" s="2"/>
      <c r="AG1374" s="2"/>
      <c r="AH1374" s="2"/>
      <c r="AI1374" s="2"/>
      <c r="AJ1374" s="2" t="s">
        <v>50</v>
      </c>
      <c r="AK1374" s="2" t="s">
        <v>49</v>
      </c>
    </row>
    <row r="1375" spans="1:37" ht="28.8" x14ac:dyDescent="0.3">
      <c r="A1375" s="1">
        <v>1565</v>
      </c>
      <c r="B1375">
        <v>18920</v>
      </c>
      <c r="F1375" s="2" t="s">
        <v>76</v>
      </c>
      <c r="G1375" s="2" t="s">
        <v>78</v>
      </c>
      <c r="H1375" s="2" t="s">
        <v>37</v>
      </c>
      <c r="I1375" s="2" t="s">
        <v>46</v>
      </c>
      <c r="J1375" s="2" t="s">
        <v>176</v>
      </c>
      <c r="K1375" s="2" t="s">
        <v>295</v>
      </c>
      <c r="L1375" s="2" t="s">
        <v>281</v>
      </c>
      <c r="M1375" s="2" t="s">
        <v>298</v>
      </c>
      <c r="N1375" s="3" t="s">
        <v>1668</v>
      </c>
      <c r="O1375" s="2" t="s">
        <v>174</v>
      </c>
      <c r="P1375" s="2" t="s">
        <v>65</v>
      </c>
      <c r="Q1375" s="2"/>
      <c r="R1375" s="2"/>
      <c r="S1375" s="2"/>
      <c r="T1375" s="2"/>
      <c r="U1375">
        <v>0</v>
      </c>
      <c r="V1375">
        <v>180</v>
      </c>
      <c r="W1375" s="4">
        <v>46086</v>
      </c>
      <c r="X1375" s="4">
        <v>46108</v>
      </c>
      <c r="Y1375" s="4">
        <v>46108</v>
      </c>
      <c r="Z1375" s="4">
        <v>46288</v>
      </c>
      <c r="AA1375" s="3"/>
      <c r="AB1375" s="3" t="s">
        <v>1789</v>
      </c>
      <c r="AC1375" s="2"/>
      <c r="AD1375" s="2" t="s">
        <v>118</v>
      </c>
      <c r="AE1375" s="2" t="s">
        <v>102</v>
      </c>
      <c r="AF1375" s="2"/>
      <c r="AG1375" s="2"/>
      <c r="AH1375" s="2"/>
      <c r="AI1375" s="2"/>
      <c r="AJ1375" s="2" t="s">
        <v>50</v>
      </c>
      <c r="AK1375" s="2" t="s">
        <v>49</v>
      </c>
    </row>
    <row r="1376" spans="1:37" ht="28.8" x14ac:dyDescent="0.3">
      <c r="A1376" s="1">
        <v>1566</v>
      </c>
      <c r="B1376">
        <v>18921</v>
      </c>
      <c r="F1376" s="2" t="s">
        <v>76</v>
      </c>
      <c r="G1376" s="2" t="s">
        <v>78</v>
      </c>
      <c r="H1376" s="2" t="s">
        <v>37</v>
      </c>
      <c r="I1376" s="2" t="s">
        <v>46</v>
      </c>
      <c r="J1376" s="2" t="s">
        <v>176</v>
      </c>
      <c r="K1376" s="2" t="s">
        <v>295</v>
      </c>
      <c r="L1376" s="2" t="s">
        <v>283</v>
      </c>
      <c r="M1376" s="2" t="s">
        <v>299</v>
      </c>
      <c r="N1376" s="3" t="s">
        <v>1668</v>
      </c>
      <c r="O1376" s="2" t="s">
        <v>174</v>
      </c>
      <c r="P1376" s="2" t="s">
        <v>65</v>
      </c>
      <c r="Q1376" s="2"/>
      <c r="R1376" s="2"/>
      <c r="S1376" s="2"/>
      <c r="T1376" s="2"/>
      <c r="U1376">
        <v>0</v>
      </c>
      <c r="V1376">
        <v>180</v>
      </c>
      <c r="W1376" s="4">
        <v>46086</v>
      </c>
      <c r="X1376" s="4">
        <v>46108</v>
      </c>
      <c r="Y1376" s="4">
        <v>46108</v>
      </c>
      <c r="Z1376" s="4">
        <v>46288</v>
      </c>
      <c r="AA1376" s="3"/>
      <c r="AB1376" s="3" t="s">
        <v>1790</v>
      </c>
      <c r="AC1376" s="2"/>
      <c r="AD1376" s="2" t="s">
        <v>118</v>
      </c>
      <c r="AE1376" s="2" t="s">
        <v>102</v>
      </c>
      <c r="AF1376" s="2"/>
      <c r="AG1376" s="2"/>
      <c r="AH1376" s="2"/>
      <c r="AI1376" s="2"/>
      <c r="AJ1376" s="2" t="s">
        <v>50</v>
      </c>
      <c r="AK1376" s="2" t="s">
        <v>49</v>
      </c>
    </row>
    <row r="1377" spans="1:37" ht="28.8" x14ac:dyDescent="0.3">
      <c r="A1377" s="1">
        <v>1567</v>
      </c>
      <c r="B1377">
        <v>18939</v>
      </c>
      <c r="F1377" s="2" t="s">
        <v>76</v>
      </c>
      <c r="G1377" s="2" t="s">
        <v>78</v>
      </c>
      <c r="H1377" s="2" t="s">
        <v>37</v>
      </c>
      <c r="I1377" s="2" t="s">
        <v>46</v>
      </c>
      <c r="J1377" s="2" t="s">
        <v>176</v>
      </c>
      <c r="K1377" s="2" t="s">
        <v>300</v>
      </c>
      <c r="L1377" s="2" t="s">
        <v>273</v>
      </c>
      <c r="M1377" s="2" t="s">
        <v>301</v>
      </c>
      <c r="N1377" s="3" t="s">
        <v>1668</v>
      </c>
      <c r="O1377" s="2" t="s">
        <v>174</v>
      </c>
      <c r="P1377" s="2" t="s">
        <v>65</v>
      </c>
      <c r="Q1377" s="2"/>
      <c r="R1377" s="2"/>
      <c r="S1377" s="2"/>
      <c r="T1377" s="2"/>
      <c r="U1377">
        <v>0</v>
      </c>
      <c r="V1377">
        <v>180</v>
      </c>
      <c r="W1377" s="4">
        <v>46087</v>
      </c>
      <c r="X1377" s="4">
        <v>46095</v>
      </c>
      <c r="Y1377" s="4">
        <v>46095</v>
      </c>
      <c r="Z1377" s="4">
        <v>46275</v>
      </c>
      <c r="AA1377" s="3"/>
      <c r="AB1377" s="3" t="s">
        <v>1791</v>
      </c>
      <c r="AC1377" s="2"/>
      <c r="AD1377" s="2" t="s">
        <v>118</v>
      </c>
      <c r="AE1377" s="2" t="s">
        <v>45</v>
      </c>
      <c r="AF1377" s="2"/>
      <c r="AG1377" s="2"/>
      <c r="AH1377" s="2"/>
      <c r="AI1377" s="2"/>
      <c r="AJ1377" s="2" t="s">
        <v>50</v>
      </c>
      <c r="AK1377" s="2" t="s">
        <v>49</v>
      </c>
    </row>
    <row r="1378" spans="1:37" ht="28.8" x14ac:dyDescent="0.3">
      <c r="A1378" s="1">
        <v>1568</v>
      </c>
      <c r="B1378">
        <v>18940</v>
      </c>
      <c r="F1378" s="2" t="s">
        <v>76</v>
      </c>
      <c r="G1378" s="2" t="s">
        <v>78</v>
      </c>
      <c r="H1378" s="2" t="s">
        <v>37</v>
      </c>
      <c r="I1378" s="2" t="s">
        <v>46</v>
      </c>
      <c r="J1378" s="2" t="s">
        <v>176</v>
      </c>
      <c r="K1378" s="2" t="s">
        <v>300</v>
      </c>
      <c r="L1378" s="2" t="s">
        <v>278</v>
      </c>
      <c r="M1378" s="2" t="s">
        <v>302</v>
      </c>
      <c r="N1378" s="3" t="s">
        <v>1668</v>
      </c>
      <c r="O1378" s="2" t="s">
        <v>174</v>
      </c>
      <c r="P1378" s="2" t="s">
        <v>65</v>
      </c>
      <c r="Q1378" s="2"/>
      <c r="R1378" s="2"/>
      <c r="S1378" s="2"/>
      <c r="T1378" s="2"/>
      <c r="U1378">
        <v>0</v>
      </c>
      <c r="V1378">
        <v>180</v>
      </c>
      <c r="W1378" s="4">
        <v>46087</v>
      </c>
      <c r="X1378" s="4">
        <v>46095</v>
      </c>
      <c r="Y1378" s="4">
        <v>46095</v>
      </c>
      <c r="Z1378" s="4">
        <v>46275</v>
      </c>
      <c r="AA1378" s="3"/>
      <c r="AB1378" s="3" t="s">
        <v>1791</v>
      </c>
      <c r="AC1378" s="2"/>
      <c r="AD1378" s="2" t="s">
        <v>118</v>
      </c>
      <c r="AE1378" s="2" t="s">
        <v>45</v>
      </c>
      <c r="AF1378" s="2"/>
      <c r="AG1378" s="2"/>
      <c r="AH1378" s="2"/>
      <c r="AI1378" s="2"/>
      <c r="AJ1378" s="2" t="s">
        <v>50</v>
      </c>
      <c r="AK1378" s="2" t="s">
        <v>49</v>
      </c>
    </row>
    <row r="1379" spans="1:37" ht="28.8" x14ac:dyDescent="0.3">
      <c r="A1379" s="1">
        <v>1569</v>
      </c>
      <c r="B1379">
        <v>18941</v>
      </c>
      <c r="F1379" s="2" t="s">
        <v>76</v>
      </c>
      <c r="G1379" s="2" t="s">
        <v>78</v>
      </c>
      <c r="H1379" s="2" t="s">
        <v>37</v>
      </c>
      <c r="I1379" s="2" t="s">
        <v>46</v>
      </c>
      <c r="J1379" s="2" t="s">
        <v>176</v>
      </c>
      <c r="K1379" s="2" t="s">
        <v>300</v>
      </c>
      <c r="L1379" s="2" t="s">
        <v>281</v>
      </c>
      <c r="M1379" s="2" t="s">
        <v>303</v>
      </c>
      <c r="N1379" s="3" t="s">
        <v>1668</v>
      </c>
      <c r="O1379" s="2" t="s">
        <v>174</v>
      </c>
      <c r="P1379" s="2" t="s">
        <v>65</v>
      </c>
      <c r="Q1379" s="2"/>
      <c r="R1379" s="2"/>
      <c r="S1379" s="2"/>
      <c r="T1379" s="2"/>
      <c r="U1379">
        <v>0</v>
      </c>
      <c r="V1379">
        <v>180</v>
      </c>
      <c r="W1379" s="4">
        <v>46087</v>
      </c>
      <c r="X1379" s="4">
        <v>46095</v>
      </c>
      <c r="Y1379" s="4">
        <v>46095</v>
      </c>
      <c r="Z1379" s="4">
        <v>46275</v>
      </c>
      <c r="AA1379" s="3"/>
      <c r="AB1379" s="3" t="s">
        <v>1791</v>
      </c>
      <c r="AC1379" s="2"/>
      <c r="AD1379" s="2" t="s">
        <v>118</v>
      </c>
      <c r="AE1379" s="2" t="s">
        <v>45</v>
      </c>
      <c r="AF1379" s="2"/>
      <c r="AG1379" s="2"/>
      <c r="AH1379" s="2"/>
      <c r="AI1379" s="2"/>
      <c r="AJ1379" s="2" t="s">
        <v>50</v>
      </c>
      <c r="AK1379" s="2" t="s">
        <v>49</v>
      </c>
    </row>
    <row r="1380" spans="1:37" ht="28.8" x14ac:dyDescent="0.3">
      <c r="A1380" s="1">
        <v>1570</v>
      </c>
      <c r="B1380">
        <v>18942</v>
      </c>
      <c r="F1380" s="2" t="s">
        <v>76</v>
      </c>
      <c r="G1380" s="2" t="s">
        <v>78</v>
      </c>
      <c r="H1380" s="2" t="s">
        <v>37</v>
      </c>
      <c r="I1380" s="2" t="s">
        <v>46</v>
      </c>
      <c r="J1380" s="2" t="s">
        <v>176</v>
      </c>
      <c r="K1380" s="2" t="s">
        <v>300</v>
      </c>
      <c r="L1380" s="2" t="s">
        <v>283</v>
      </c>
      <c r="M1380" s="2" t="s">
        <v>304</v>
      </c>
      <c r="N1380" s="3" t="s">
        <v>1668</v>
      </c>
      <c r="O1380" s="2" t="s">
        <v>174</v>
      </c>
      <c r="P1380" s="2" t="s">
        <v>65</v>
      </c>
      <c r="Q1380" s="2"/>
      <c r="R1380" s="2"/>
      <c r="S1380" s="2"/>
      <c r="T1380" s="2"/>
      <c r="U1380">
        <v>0</v>
      </c>
      <c r="V1380">
        <v>180</v>
      </c>
      <c r="W1380" s="4">
        <v>46087</v>
      </c>
      <c r="X1380" s="4">
        <v>46095</v>
      </c>
      <c r="Y1380" s="4">
        <v>46095</v>
      </c>
      <c r="Z1380" s="4">
        <v>46275</v>
      </c>
      <c r="AA1380" s="3"/>
      <c r="AB1380" s="3" t="s">
        <v>1791</v>
      </c>
      <c r="AC1380" s="2"/>
      <c r="AD1380" s="2" t="s">
        <v>118</v>
      </c>
      <c r="AE1380" s="2" t="s">
        <v>45</v>
      </c>
      <c r="AF1380" s="2"/>
      <c r="AG1380" s="2"/>
      <c r="AH1380" s="2"/>
      <c r="AI1380" s="2"/>
      <c r="AJ1380" s="2" t="s">
        <v>50</v>
      </c>
      <c r="AK1380" s="2" t="s">
        <v>49</v>
      </c>
    </row>
    <row r="1381" spans="1:37" ht="28.8" x14ac:dyDescent="0.3">
      <c r="A1381" s="1">
        <v>1571</v>
      </c>
      <c r="B1381">
        <v>18985</v>
      </c>
      <c r="F1381" s="2" t="s">
        <v>76</v>
      </c>
      <c r="G1381" s="2" t="s">
        <v>78</v>
      </c>
      <c r="H1381" s="2" t="s">
        <v>37</v>
      </c>
      <c r="I1381" s="2" t="s">
        <v>46</v>
      </c>
      <c r="J1381" s="2" t="s">
        <v>176</v>
      </c>
      <c r="K1381" s="2" t="s">
        <v>305</v>
      </c>
      <c r="L1381" s="2" t="s">
        <v>273</v>
      </c>
      <c r="M1381" s="2" t="s">
        <v>306</v>
      </c>
      <c r="N1381" s="3" t="s">
        <v>1668</v>
      </c>
      <c r="O1381" s="2" t="s">
        <v>174</v>
      </c>
      <c r="P1381" s="2" t="s">
        <v>65</v>
      </c>
      <c r="Q1381" s="2"/>
      <c r="R1381" s="2"/>
      <c r="S1381" s="2"/>
      <c r="T1381" s="2"/>
      <c r="U1381">
        <v>0</v>
      </c>
      <c r="V1381">
        <v>180</v>
      </c>
      <c r="W1381" s="4">
        <v>46088</v>
      </c>
      <c r="X1381" s="4">
        <v>46095</v>
      </c>
      <c r="Y1381" s="4">
        <v>46095</v>
      </c>
      <c r="Z1381" s="4">
        <v>46275</v>
      </c>
      <c r="AA1381" s="3"/>
      <c r="AB1381" s="3" t="s">
        <v>1769</v>
      </c>
      <c r="AC1381" s="2"/>
      <c r="AD1381" s="2" t="s">
        <v>118</v>
      </c>
      <c r="AE1381" s="2" t="s">
        <v>118</v>
      </c>
      <c r="AF1381" s="2"/>
      <c r="AG1381" s="2"/>
      <c r="AH1381" s="2"/>
      <c r="AI1381" s="2"/>
      <c r="AJ1381" s="2" t="s">
        <v>50</v>
      </c>
      <c r="AK1381" s="2" t="s">
        <v>49</v>
      </c>
    </row>
    <row r="1382" spans="1:37" ht="28.8" x14ac:dyDescent="0.3">
      <c r="A1382" s="1">
        <v>1572</v>
      </c>
      <c r="B1382">
        <v>18986</v>
      </c>
      <c r="F1382" s="2" t="s">
        <v>76</v>
      </c>
      <c r="G1382" s="2" t="s">
        <v>78</v>
      </c>
      <c r="H1382" s="2" t="s">
        <v>37</v>
      </c>
      <c r="I1382" s="2" t="s">
        <v>46</v>
      </c>
      <c r="J1382" s="2" t="s">
        <v>176</v>
      </c>
      <c r="K1382" s="2" t="s">
        <v>305</v>
      </c>
      <c r="L1382" s="2" t="s">
        <v>278</v>
      </c>
      <c r="M1382" s="2" t="s">
        <v>307</v>
      </c>
      <c r="N1382" s="3" t="s">
        <v>1668</v>
      </c>
      <c r="O1382" s="2" t="s">
        <v>174</v>
      </c>
      <c r="P1382" s="2" t="s">
        <v>65</v>
      </c>
      <c r="Q1382" s="2"/>
      <c r="R1382" s="2"/>
      <c r="S1382" s="2"/>
      <c r="T1382" s="2"/>
      <c r="U1382">
        <v>0</v>
      </c>
      <c r="V1382">
        <v>180</v>
      </c>
      <c r="W1382" s="4">
        <v>46088</v>
      </c>
      <c r="X1382" s="4">
        <v>46095</v>
      </c>
      <c r="Y1382" s="4">
        <v>46095</v>
      </c>
      <c r="Z1382" s="4">
        <v>46275</v>
      </c>
      <c r="AA1382" s="3"/>
      <c r="AB1382" s="3" t="s">
        <v>1769</v>
      </c>
      <c r="AC1382" s="2"/>
      <c r="AD1382" s="2" t="s">
        <v>118</v>
      </c>
      <c r="AE1382" s="2" t="s">
        <v>118</v>
      </c>
      <c r="AF1382" s="2"/>
      <c r="AG1382" s="2"/>
      <c r="AH1382" s="2"/>
      <c r="AI1382" s="2"/>
      <c r="AJ1382" s="2" t="s">
        <v>50</v>
      </c>
      <c r="AK1382" s="2" t="s">
        <v>49</v>
      </c>
    </row>
    <row r="1383" spans="1:37" ht="28.8" x14ac:dyDescent="0.3">
      <c r="A1383" s="1">
        <v>1574</v>
      </c>
      <c r="B1383">
        <v>18987</v>
      </c>
      <c r="F1383" s="2" t="s">
        <v>76</v>
      </c>
      <c r="G1383" s="2" t="s">
        <v>78</v>
      </c>
      <c r="H1383" s="2" t="s">
        <v>37</v>
      </c>
      <c r="I1383" s="2" t="s">
        <v>46</v>
      </c>
      <c r="J1383" s="2" t="s">
        <v>176</v>
      </c>
      <c r="K1383" s="2" t="s">
        <v>305</v>
      </c>
      <c r="L1383" s="2" t="s">
        <v>281</v>
      </c>
      <c r="M1383" s="2" t="s">
        <v>308</v>
      </c>
      <c r="N1383" s="3" t="s">
        <v>1668</v>
      </c>
      <c r="O1383" s="2" t="s">
        <v>174</v>
      </c>
      <c r="P1383" s="2" t="s">
        <v>65</v>
      </c>
      <c r="Q1383" s="2"/>
      <c r="R1383" s="2"/>
      <c r="S1383" s="2"/>
      <c r="T1383" s="2"/>
      <c r="U1383">
        <v>0</v>
      </c>
      <c r="V1383">
        <v>180</v>
      </c>
      <c r="W1383" s="4">
        <v>46088</v>
      </c>
      <c r="X1383" s="4">
        <v>46095</v>
      </c>
      <c r="Y1383" s="4">
        <v>46095</v>
      </c>
      <c r="Z1383" s="4">
        <v>46275</v>
      </c>
      <c r="AA1383" s="3"/>
      <c r="AB1383" s="3" t="s">
        <v>1769</v>
      </c>
      <c r="AC1383" s="2"/>
      <c r="AD1383" s="2" t="s">
        <v>118</v>
      </c>
      <c r="AE1383" s="2" t="s">
        <v>118</v>
      </c>
      <c r="AF1383" s="2"/>
      <c r="AG1383" s="2"/>
      <c r="AH1383" s="2"/>
      <c r="AI1383" s="2"/>
      <c r="AJ1383" s="2" t="s">
        <v>50</v>
      </c>
      <c r="AK1383" s="2" t="s">
        <v>49</v>
      </c>
    </row>
    <row r="1384" spans="1:37" ht="28.8" x14ac:dyDescent="0.3">
      <c r="A1384" s="1">
        <v>1575</v>
      </c>
      <c r="B1384">
        <v>18988</v>
      </c>
      <c r="F1384" s="2" t="s">
        <v>76</v>
      </c>
      <c r="G1384" s="2" t="s">
        <v>78</v>
      </c>
      <c r="H1384" s="2" t="s">
        <v>37</v>
      </c>
      <c r="I1384" s="2" t="s">
        <v>46</v>
      </c>
      <c r="J1384" s="2" t="s">
        <v>176</v>
      </c>
      <c r="K1384" s="2" t="s">
        <v>305</v>
      </c>
      <c r="L1384" s="2" t="s">
        <v>283</v>
      </c>
      <c r="M1384" s="2" t="s">
        <v>309</v>
      </c>
      <c r="N1384" s="3" t="s">
        <v>1668</v>
      </c>
      <c r="O1384" s="2" t="s">
        <v>174</v>
      </c>
      <c r="P1384" s="2" t="s">
        <v>65</v>
      </c>
      <c r="Q1384" s="2"/>
      <c r="R1384" s="2"/>
      <c r="S1384" s="2"/>
      <c r="T1384" s="2"/>
      <c r="U1384">
        <v>0</v>
      </c>
      <c r="V1384">
        <v>180</v>
      </c>
      <c r="W1384" s="4">
        <v>46088</v>
      </c>
      <c r="X1384" s="4">
        <v>46095</v>
      </c>
      <c r="Y1384" s="4">
        <v>46095</v>
      </c>
      <c r="Z1384" s="4">
        <v>46275</v>
      </c>
      <c r="AA1384" s="3"/>
      <c r="AB1384" s="3" t="s">
        <v>1769</v>
      </c>
      <c r="AC1384" s="2"/>
      <c r="AD1384" s="2" t="s">
        <v>118</v>
      </c>
      <c r="AE1384" s="2" t="s">
        <v>118</v>
      </c>
      <c r="AF1384" s="2"/>
      <c r="AG1384" s="2"/>
      <c r="AH1384" s="2"/>
      <c r="AI1384" s="2"/>
      <c r="AJ1384" s="2" t="s">
        <v>50</v>
      </c>
      <c r="AK1384" s="2" t="s">
        <v>49</v>
      </c>
    </row>
    <row r="1385" spans="1:37" ht="57.6" x14ac:dyDescent="0.3">
      <c r="A1385" s="1">
        <v>1576</v>
      </c>
      <c r="B1385">
        <v>18726</v>
      </c>
      <c r="F1385" s="2" t="s">
        <v>76</v>
      </c>
      <c r="G1385" s="2" t="s">
        <v>78</v>
      </c>
      <c r="H1385" s="2" t="s">
        <v>37</v>
      </c>
      <c r="I1385" s="2" t="s">
        <v>46</v>
      </c>
      <c r="J1385" s="2" t="s">
        <v>1226</v>
      </c>
      <c r="K1385" s="2" t="s">
        <v>203</v>
      </c>
      <c r="L1385" s="2" t="s">
        <v>1015</v>
      </c>
      <c r="M1385" s="2" t="s">
        <v>749</v>
      </c>
      <c r="N1385" s="3" t="s">
        <v>1792</v>
      </c>
      <c r="O1385" s="2" t="s">
        <v>53</v>
      </c>
      <c r="P1385" s="2" t="s">
        <v>65</v>
      </c>
      <c r="Q1385" s="2"/>
      <c r="R1385" s="2" t="s">
        <v>114</v>
      </c>
      <c r="S1385" s="2" t="s">
        <v>1676</v>
      </c>
      <c r="T1385" s="2"/>
      <c r="U1385">
        <v>0</v>
      </c>
      <c r="V1385">
        <v>1080</v>
      </c>
      <c r="W1385" s="4">
        <v>46079</v>
      </c>
      <c r="X1385" s="4"/>
      <c r="Y1385" s="4">
        <v>46079</v>
      </c>
      <c r="Z1385" s="4">
        <v>47167</v>
      </c>
      <c r="AA1385" s="3"/>
      <c r="AB1385" s="3" t="s">
        <v>1793</v>
      </c>
      <c r="AC1385" s="2"/>
      <c r="AD1385" s="2" t="s">
        <v>45</v>
      </c>
      <c r="AE1385" s="2" t="s">
        <v>117</v>
      </c>
      <c r="AF1385" s="2"/>
      <c r="AG1385" s="2"/>
      <c r="AH1385" s="2"/>
      <c r="AI1385" s="2"/>
      <c r="AJ1385" s="2" t="s">
        <v>50</v>
      </c>
      <c r="AK1385" s="2" t="s">
        <v>49</v>
      </c>
    </row>
    <row r="1386" spans="1:37" ht="43.2" x14ac:dyDescent="0.3">
      <c r="A1386" s="1">
        <v>1577</v>
      </c>
      <c r="B1386">
        <v>18649</v>
      </c>
      <c r="F1386" s="2" t="s">
        <v>76</v>
      </c>
      <c r="G1386" s="2" t="s">
        <v>78</v>
      </c>
      <c r="H1386" s="2" t="s">
        <v>37</v>
      </c>
      <c r="I1386" s="2" t="s">
        <v>46</v>
      </c>
      <c r="J1386" s="2" t="s">
        <v>148</v>
      </c>
      <c r="K1386" s="2" t="s">
        <v>200</v>
      </c>
      <c r="L1386" s="2" t="s">
        <v>143</v>
      </c>
      <c r="M1386" s="2" t="s">
        <v>236</v>
      </c>
      <c r="N1386" s="3" t="s">
        <v>209</v>
      </c>
      <c r="O1386" s="2" t="s">
        <v>53</v>
      </c>
      <c r="P1386" s="2" t="s">
        <v>65</v>
      </c>
      <c r="Q1386" s="2"/>
      <c r="R1386" s="2" t="s">
        <v>1677</v>
      </c>
      <c r="S1386" s="2"/>
      <c r="T1386" s="2"/>
      <c r="U1386">
        <v>0</v>
      </c>
      <c r="V1386">
        <v>1080</v>
      </c>
      <c r="W1386" s="4">
        <v>46078</v>
      </c>
      <c r="X1386" s="4"/>
      <c r="Y1386" s="4">
        <v>46106</v>
      </c>
      <c r="Z1386" s="4">
        <v>47167</v>
      </c>
      <c r="AA1386" s="3"/>
      <c r="AB1386" s="3" t="s">
        <v>1727</v>
      </c>
      <c r="AC1386" s="2"/>
      <c r="AD1386" s="2" t="s">
        <v>45</v>
      </c>
      <c r="AE1386" s="2" t="s">
        <v>118</v>
      </c>
      <c r="AF1386" s="2"/>
      <c r="AG1386" s="2"/>
      <c r="AH1386" s="2"/>
      <c r="AI1386" s="2"/>
      <c r="AJ1386" s="2" t="s">
        <v>50</v>
      </c>
      <c r="AK1386" s="2" t="s">
        <v>49</v>
      </c>
    </row>
    <row r="1387" spans="1:37" ht="43.2" x14ac:dyDescent="0.3">
      <c r="A1387" s="1">
        <v>1578</v>
      </c>
      <c r="B1387">
        <v>18547</v>
      </c>
      <c r="F1387" s="2" t="s">
        <v>76</v>
      </c>
      <c r="G1387" s="2" t="s">
        <v>78</v>
      </c>
      <c r="H1387" s="2" t="s">
        <v>37</v>
      </c>
      <c r="I1387" s="2" t="s">
        <v>46</v>
      </c>
      <c r="J1387" s="2" t="s">
        <v>148</v>
      </c>
      <c r="K1387" s="2" t="s">
        <v>203</v>
      </c>
      <c r="L1387" s="2" t="s">
        <v>39</v>
      </c>
      <c r="M1387" s="2" t="s">
        <v>238</v>
      </c>
      <c r="N1387" s="3" t="s">
        <v>209</v>
      </c>
      <c r="O1387" s="2" t="s">
        <v>53</v>
      </c>
      <c r="P1387" s="2" t="s">
        <v>65</v>
      </c>
      <c r="Q1387" s="2"/>
      <c r="R1387" s="2" t="s">
        <v>1677</v>
      </c>
      <c r="S1387" s="2"/>
      <c r="T1387" s="2"/>
      <c r="U1387">
        <v>0</v>
      </c>
      <c r="V1387">
        <v>1080</v>
      </c>
      <c r="W1387" s="4">
        <v>46079</v>
      </c>
      <c r="X1387" s="4"/>
      <c r="Y1387" s="4">
        <v>46079</v>
      </c>
      <c r="Z1387" s="4">
        <v>47158</v>
      </c>
      <c r="AA1387" s="3"/>
      <c r="AB1387" s="3" t="s">
        <v>1061</v>
      </c>
      <c r="AC1387" s="2"/>
      <c r="AD1387" s="2" t="s">
        <v>45</v>
      </c>
      <c r="AE1387" s="2" t="s">
        <v>45</v>
      </c>
      <c r="AF1387" s="2"/>
      <c r="AG1387" s="2"/>
      <c r="AH1387" s="2"/>
      <c r="AI1387" s="2"/>
      <c r="AJ1387" s="2" t="s">
        <v>50</v>
      </c>
      <c r="AK1387" s="2" t="s">
        <v>49</v>
      </c>
    </row>
    <row r="1388" spans="1:37" ht="43.2" x14ac:dyDescent="0.3">
      <c r="A1388" s="1">
        <v>1579</v>
      </c>
      <c r="B1388">
        <v>18743</v>
      </c>
      <c r="F1388" s="2" t="s">
        <v>76</v>
      </c>
      <c r="G1388" s="2" t="s">
        <v>78</v>
      </c>
      <c r="H1388" s="2" t="s">
        <v>37</v>
      </c>
      <c r="I1388" s="2" t="s">
        <v>46</v>
      </c>
      <c r="J1388" s="2" t="s">
        <v>148</v>
      </c>
      <c r="K1388" s="2" t="s">
        <v>205</v>
      </c>
      <c r="L1388" s="2" t="s">
        <v>143</v>
      </c>
      <c r="M1388" s="2" t="s">
        <v>239</v>
      </c>
      <c r="N1388" s="3" t="s">
        <v>209</v>
      </c>
      <c r="O1388" s="2" t="s">
        <v>53</v>
      </c>
      <c r="P1388" s="2" t="s">
        <v>65</v>
      </c>
      <c r="Q1388" s="2"/>
      <c r="R1388" s="2" t="s">
        <v>1677</v>
      </c>
      <c r="S1388" s="2"/>
      <c r="T1388" s="2"/>
      <c r="U1388">
        <v>0</v>
      </c>
      <c r="V1388">
        <v>1080</v>
      </c>
      <c r="W1388" s="4">
        <v>46080</v>
      </c>
      <c r="X1388" s="4"/>
      <c r="Y1388" s="4">
        <v>46080</v>
      </c>
      <c r="Z1388" s="4">
        <v>47175</v>
      </c>
      <c r="AA1388" s="3"/>
      <c r="AB1388" s="3" t="s">
        <v>1794</v>
      </c>
      <c r="AC1388" s="2"/>
      <c r="AD1388" s="2" t="s">
        <v>45</v>
      </c>
      <c r="AE1388" s="2" t="s">
        <v>101</v>
      </c>
      <c r="AF1388" s="2"/>
      <c r="AG1388" s="2"/>
      <c r="AH1388" s="2"/>
      <c r="AI1388" s="2"/>
      <c r="AJ1388" s="2" t="s">
        <v>50</v>
      </c>
      <c r="AK1388" s="2" t="s">
        <v>49</v>
      </c>
    </row>
    <row r="1389" spans="1:37" ht="43.2" x14ac:dyDescent="0.3">
      <c r="A1389" s="1">
        <v>1580</v>
      </c>
      <c r="B1389">
        <v>18545</v>
      </c>
      <c r="F1389" s="2" t="s">
        <v>76</v>
      </c>
      <c r="G1389" s="2" t="s">
        <v>78</v>
      </c>
      <c r="H1389" s="2" t="s">
        <v>37</v>
      </c>
      <c r="I1389" s="2" t="s">
        <v>46</v>
      </c>
      <c r="J1389" s="2" t="s">
        <v>148</v>
      </c>
      <c r="K1389" s="2" t="s">
        <v>142</v>
      </c>
      <c r="L1389" s="2" t="s">
        <v>143</v>
      </c>
      <c r="M1389" s="2" t="s">
        <v>144</v>
      </c>
      <c r="N1389" s="3" t="s">
        <v>209</v>
      </c>
      <c r="O1389" s="2" t="s">
        <v>53</v>
      </c>
      <c r="P1389" s="2" t="s">
        <v>65</v>
      </c>
      <c r="Q1389" s="2"/>
      <c r="R1389" s="2" t="s">
        <v>1677</v>
      </c>
      <c r="S1389" s="2"/>
      <c r="T1389" s="2"/>
      <c r="U1389">
        <v>0</v>
      </c>
      <c r="V1389">
        <v>1080</v>
      </c>
      <c r="W1389" s="4">
        <v>46077</v>
      </c>
      <c r="X1389" s="4">
        <v>46116</v>
      </c>
      <c r="Y1389" s="4">
        <v>46116</v>
      </c>
      <c r="Z1389" s="4">
        <v>47196</v>
      </c>
      <c r="AA1389" s="3"/>
      <c r="AB1389" s="3" t="s">
        <v>1795</v>
      </c>
      <c r="AC1389" s="2"/>
      <c r="AD1389" s="2" t="s">
        <v>45</v>
      </c>
      <c r="AE1389" s="2" t="s">
        <v>45</v>
      </c>
      <c r="AF1389" s="2"/>
      <c r="AG1389" s="2"/>
      <c r="AH1389" s="2"/>
      <c r="AI1389" s="2"/>
      <c r="AJ1389" s="2" t="s">
        <v>50</v>
      </c>
      <c r="AK1389" s="2" t="s">
        <v>49</v>
      </c>
    </row>
    <row r="1390" spans="1:37" ht="43.2" x14ac:dyDescent="0.3">
      <c r="A1390" s="1">
        <v>1581</v>
      </c>
      <c r="B1390">
        <v>18546</v>
      </c>
      <c r="F1390" s="2" t="s">
        <v>76</v>
      </c>
      <c r="G1390" s="2" t="s">
        <v>78</v>
      </c>
      <c r="H1390" s="2" t="s">
        <v>37</v>
      </c>
      <c r="I1390" s="2" t="s">
        <v>46</v>
      </c>
      <c r="J1390" s="2" t="s">
        <v>148</v>
      </c>
      <c r="K1390" s="2" t="s">
        <v>142</v>
      </c>
      <c r="L1390" s="2" t="s">
        <v>149</v>
      </c>
      <c r="M1390" s="2" t="s">
        <v>150</v>
      </c>
      <c r="N1390" s="3" t="s">
        <v>209</v>
      </c>
      <c r="O1390" s="2" t="s">
        <v>53</v>
      </c>
      <c r="P1390" s="2" t="s">
        <v>65</v>
      </c>
      <c r="Q1390" s="2"/>
      <c r="R1390" s="2" t="s">
        <v>1677</v>
      </c>
      <c r="S1390" s="2"/>
      <c r="T1390" s="2"/>
      <c r="U1390">
        <v>0</v>
      </c>
      <c r="V1390">
        <v>1080</v>
      </c>
      <c r="W1390" s="4">
        <v>46077</v>
      </c>
      <c r="X1390" s="4">
        <v>46116</v>
      </c>
      <c r="Y1390" s="4">
        <v>46116</v>
      </c>
      <c r="Z1390" s="4">
        <v>47196</v>
      </c>
      <c r="AA1390" s="3"/>
      <c r="AB1390" s="3" t="s">
        <v>1061</v>
      </c>
      <c r="AC1390" s="2"/>
      <c r="AD1390" s="2" t="s">
        <v>45</v>
      </c>
      <c r="AE1390" s="2" t="s">
        <v>45</v>
      </c>
      <c r="AF1390" s="2"/>
      <c r="AG1390" s="2"/>
      <c r="AH1390" s="2"/>
      <c r="AI1390" s="2"/>
      <c r="AJ1390" s="2" t="s">
        <v>50</v>
      </c>
      <c r="AK1390" s="2" t="s">
        <v>49</v>
      </c>
    </row>
    <row r="1391" spans="1:37" ht="28.8" x14ac:dyDescent="0.3">
      <c r="A1391" s="1">
        <v>1582</v>
      </c>
      <c r="F1391" s="2" t="s">
        <v>76</v>
      </c>
      <c r="G1391" s="2" t="s">
        <v>78</v>
      </c>
      <c r="H1391" s="2" t="s">
        <v>37</v>
      </c>
      <c r="I1391" s="2" t="s">
        <v>46</v>
      </c>
      <c r="J1391" s="2" t="s">
        <v>93</v>
      </c>
      <c r="K1391" s="2" t="s">
        <v>200</v>
      </c>
      <c r="L1391" s="2" t="s">
        <v>240</v>
      </c>
      <c r="M1391" s="2" t="s">
        <v>241</v>
      </c>
      <c r="N1391" s="3" t="s">
        <v>1678</v>
      </c>
      <c r="O1391" s="2" t="s">
        <v>53</v>
      </c>
      <c r="P1391" s="2" t="s">
        <v>65</v>
      </c>
      <c r="Q1391" s="2"/>
      <c r="R1391" s="2" t="s">
        <v>1679</v>
      </c>
      <c r="S1391" s="2" t="s">
        <v>1680</v>
      </c>
      <c r="T1391" s="2"/>
      <c r="U1391">
        <v>0</v>
      </c>
      <c r="V1391">
        <v>1080</v>
      </c>
      <c r="W1391" s="4">
        <v>46078</v>
      </c>
      <c r="X1391" s="4"/>
      <c r="Y1391" s="4">
        <v>46078</v>
      </c>
      <c r="Z1391" s="4">
        <v>47158</v>
      </c>
      <c r="AA1391" s="3"/>
      <c r="AB1391" s="3"/>
      <c r="AC1391" s="2"/>
      <c r="AD1391" s="2" t="s">
        <v>45</v>
      </c>
      <c r="AE1391" s="2" t="s">
        <v>45</v>
      </c>
      <c r="AF1391" s="2"/>
      <c r="AG1391" s="2"/>
      <c r="AH1391" s="2"/>
      <c r="AI1391" s="2"/>
      <c r="AJ1391" s="2" t="s">
        <v>50</v>
      </c>
      <c r="AK1391" s="2" t="s">
        <v>49</v>
      </c>
    </row>
    <row r="1392" spans="1:37" ht="28.8" x14ac:dyDescent="0.3">
      <c r="A1392" s="1">
        <v>1583</v>
      </c>
      <c r="F1392" s="2" t="s">
        <v>76</v>
      </c>
      <c r="G1392" s="2" t="s">
        <v>78</v>
      </c>
      <c r="H1392" s="2" t="s">
        <v>37</v>
      </c>
      <c r="I1392" s="2" t="s">
        <v>46</v>
      </c>
      <c r="J1392" s="2" t="s">
        <v>93</v>
      </c>
      <c r="K1392" s="2" t="s">
        <v>200</v>
      </c>
      <c r="L1392" s="2" t="s">
        <v>246</v>
      </c>
      <c r="M1392" s="2" t="s">
        <v>241</v>
      </c>
      <c r="N1392" s="3" t="s">
        <v>1678</v>
      </c>
      <c r="O1392" s="2" t="s">
        <v>53</v>
      </c>
      <c r="P1392" s="2" t="s">
        <v>65</v>
      </c>
      <c r="Q1392" s="2"/>
      <c r="R1392" s="2" t="s">
        <v>1679</v>
      </c>
      <c r="S1392" s="2" t="s">
        <v>1680</v>
      </c>
      <c r="T1392" s="2"/>
      <c r="U1392">
        <v>0</v>
      </c>
      <c r="V1392">
        <v>1080</v>
      </c>
      <c r="W1392" s="4">
        <v>46078</v>
      </c>
      <c r="X1392" s="4"/>
      <c r="Y1392" s="4">
        <v>46078</v>
      </c>
      <c r="Z1392" s="4">
        <v>47158</v>
      </c>
      <c r="AA1392" s="3"/>
      <c r="AB1392" s="3"/>
      <c r="AC1392" s="2"/>
      <c r="AD1392" s="2" t="s">
        <v>45</v>
      </c>
      <c r="AE1392" s="2" t="s">
        <v>45</v>
      </c>
      <c r="AF1392" s="2"/>
      <c r="AG1392" s="2"/>
      <c r="AH1392" s="2"/>
      <c r="AI1392" s="2"/>
      <c r="AJ1392" s="2" t="s">
        <v>50</v>
      </c>
      <c r="AK1392" s="2" t="s">
        <v>49</v>
      </c>
    </row>
    <row r="1393" spans="1:37" ht="28.8" x14ac:dyDescent="0.3">
      <c r="A1393" s="1">
        <v>1584</v>
      </c>
      <c r="B1393">
        <v>18724</v>
      </c>
      <c r="F1393" s="2" t="s">
        <v>76</v>
      </c>
      <c r="G1393" s="2" t="s">
        <v>78</v>
      </c>
      <c r="H1393" s="2" t="s">
        <v>37</v>
      </c>
      <c r="I1393" s="2" t="s">
        <v>46</v>
      </c>
      <c r="J1393" s="2" t="s">
        <v>93</v>
      </c>
      <c r="K1393" s="2" t="s">
        <v>203</v>
      </c>
      <c r="L1393" s="2" t="s">
        <v>240</v>
      </c>
      <c r="M1393" s="2" t="s">
        <v>250</v>
      </c>
      <c r="N1393" s="3" t="s">
        <v>1678</v>
      </c>
      <c r="O1393" s="2" t="s">
        <v>53</v>
      </c>
      <c r="P1393" s="2" t="s">
        <v>65</v>
      </c>
      <c r="Q1393" s="2"/>
      <c r="R1393" s="2" t="s">
        <v>1679</v>
      </c>
      <c r="S1393" s="2" t="s">
        <v>1680</v>
      </c>
      <c r="T1393" s="2"/>
      <c r="U1393">
        <v>0</v>
      </c>
      <c r="V1393">
        <v>1080</v>
      </c>
      <c r="W1393" s="4">
        <v>46079</v>
      </c>
      <c r="X1393" s="4"/>
      <c r="Y1393" s="4">
        <v>46079</v>
      </c>
      <c r="Z1393" s="4">
        <v>47167</v>
      </c>
      <c r="AA1393" s="3"/>
      <c r="AB1393" s="3" t="s">
        <v>1796</v>
      </c>
      <c r="AC1393" s="2"/>
      <c r="AD1393" s="2" t="s">
        <v>45</v>
      </c>
      <c r="AE1393" s="2" t="s">
        <v>102</v>
      </c>
      <c r="AF1393" s="2"/>
      <c r="AG1393" s="2"/>
      <c r="AH1393" s="2"/>
      <c r="AI1393" s="2"/>
      <c r="AJ1393" s="2" t="s">
        <v>50</v>
      </c>
      <c r="AK1393" s="2" t="s">
        <v>49</v>
      </c>
    </row>
    <row r="1394" spans="1:37" ht="28.8" x14ac:dyDescent="0.3">
      <c r="A1394" s="1">
        <v>1585</v>
      </c>
      <c r="B1394">
        <v>18725</v>
      </c>
      <c r="F1394" s="2" t="s">
        <v>76</v>
      </c>
      <c r="G1394" s="2" t="s">
        <v>78</v>
      </c>
      <c r="H1394" s="2" t="s">
        <v>37</v>
      </c>
      <c r="I1394" s="2" t="s">
        <v>46</v>
      </c>
      <c r="J1394" s="2" t="s">
        <v>93</v>
      </c>
      <c r="K1394" s="2" t="s">
        <v>203</v>
      </c>
      <c r="L1394" s="2" t="s">
        <v>248</v>
      </c>
      <c r="M1394" s="2" t="s">
        <v>249</v>
      </c>
      <c r="N1394" s="3" t="s">
        <v>1678</v>
      </c>
      <c r="O1394" s="2" t="s">
        <v>53</v>
      </c>
      <c r="P1394" s="2" t="s">
        <v>65</v>
      </c>
      <c r="Q1394" s="2"/>
      <c r="R1394" s="2" t="s">
        <v>1679</v>
      </c>
      <c r="S1394" s="2" t="s">
        <v>1680</v>
      </c>
      <c r="T1394" s="2"/>
      <c r="U1394">
        <v>0</v>
      </c>
      <c r="V1394">
        <v>1080</v>
      </c>
      <c r="W1394" s="4">
        <v>46079</v>
      </c>
      <c r="X1394" s="4"/>
      <c r="Y1394" s="4">
        <v>46107</v>
      </c>
      <c r="Z1394" s="4">
        <v>47167</v>
      </c>
      <c r="AA1394" s="3"/>
      <c r="AB1394" s="3" t="s">
        <v>1797</v>
      </c>
      <c r="AC1394" s="2"/>
      <c r="AD1394" s="2" t="s">
        <v>45</v>
      </c>
      <c r="AE1394" s="2" t="s">
        <v>118</v>
      </c>
      <c r="AF1394" s="2"/>
      <c r="AG1394" s="2"/>
      <c r="AH1394" s="2"/>
      <c r="AI1394" s="2"/>
      <c r="AJ1394" s="2" t="s">
        <v>50</v>
      </c>
      <c r="AK1394" s="2" t="s">
        <v>49</v>
      </c>
    </row>
    <row r="1395" spans="1:37" ht="72" x14ac:dyDescent="0.3">
      <c r="A1395" s="1">
        <v>1586</v>
      </c>
      <c r="B1395">
        <v>20570</v>
      </c>
      <c r="F1395" s="2" t="s">
        <v>76</v>
      </c>
      <c r="G1395" s="2" t="s">
        <v>78</v>
      </c>
      <c r="H1395" s="2" t="s">
        <v>37</v>
      </c>
      <c r="I1395" s="2" t="s">
        <v>46</v>
      </c>
      <c r="J1395" s="2" t="s">
        <v>1559</v>
      </c>
      <c r="K1395" s="2" t="s">
        <v>272</v>
      </c>
      <c r="L1395" s="2" t="s">
        <v>413</v>
      </c>
      <c r="M1395" s="2" t="s">
        <v>414</v>
      </c>
      <c r="N1395" s="3" t="s">
        <v>1681</v>
      </c>
      <c r="O1395" s="2" t="s">
        <v>53</v>
      </c>
      <c r="P1395" s="2" t="s">
        <v>65</v>
      </c>
      <c r="Q1395" s="2"/>
      <c r="R1395" s="2" t="s">
        <v>1682</v>
      </c>
      <c r="S1395" s="2" t="s">
        <v>1683</v>
      </c>
      <c r="T1395" s="2"/>
      <c r="U1395">
        <v>0</v>
      </c>
      <c r="V1395">
        <v>180</v>
      </c>
      <c r="W1395" s="4">
        <v>46083</v>
      </c>
      <c r="X1395" s="4">
        <v>46178</v>
      </c>
      <c r="Y1395" s="4">
        <v>46178</v>
      </c>
      <c r="Z1395" s="4">
        <v>46358</v>
      </c>
      <c r="AA1395" s="3"/>
      <c r="AB1395" s="3" t="s">
        <v>2411</v>
      </c>
      <c r="AC1395" s="2"/>
      <c r="AD1395" s="2" t="s">
        <v>118</v>
      </c>
      <c r="AE1395" s="2" t="s">
        <v>102</v>
      </c>
      <c r="AF1395" s="2"/>
      <c r="AG1395" s="2"/>
      <c r="AH1395" s="2"/>
      <c r="AI1395" s="2"/>
      <c r="AJ1395" s="2" t="s">
        <v>50</v>
      </c>
      <c r="AK1395" s="2" t="s">
        <v>49</v>
      </c>
    </row>
    <row r="1396" spans="1:37" ht="72" x14ac:dyDescent="0.3">
      <c r="A1396" s="1">
        <v>1587</v>
      </c>
      <c r="F1396" s="2" t="s">
        <v>76</v>
      </c>
      <c r="G1396" s="2" t="s">
        <v>78</v>
      </c>
      <c r="H1396" s="2" t="s">
        <v>37</v>
      </c>
      <c r="I1396" s="2" t="s">
        <v>46</v>
      </c>
      <c r="J1396" s="2" t="s">
        <v>1559</v>
      </c>
      <c r="K1396" s="2" t="s">
        <v>272</v>
      </c>
      <c r="L1396" s="2" t="s">
        <v>422</v>
      </c>
      <c r="M1396" s="2" t="s">
        <v>423</v>
      </c>
      <c r="N1396" s="3" t="s">
        <v>1684</v>
      </c>
      <c r="O1396" s="2" t="s">
        <v>53</v>
      </c>
      <c r="P1396" s="2" t="s">
        <v>65</v>
      </c>
      <c r="Q1396" s="2"/>
      <c r="R1396" s="2" t="s">
        <v>1682</v>
      </c>
      <c r="S1396" s="2" t="s">
        <v>1683</v>
      </c>
      <c r="T1396" s="2"/>
      <c r="U1396">
        <v>0</v>
      </c>
      <c r="V1396">
        <v>360</v>
      </c>
      <c r="W1396" s="4">
        <v>46083</v>
      </c>
      <c r="X1396" s="4"/>
      <c r="Y1396" s="4">
        <v>46083</v>
      </c>
      <c r="Z1396" s="4">
        <v>46443</v>
      </c>
      <c r="AA1396" s="3"/>
      <c r="AB1396" s="3"/>
      <c r="AC1396" s="2"/>
      <c r="AD1396" s="2" t="s">
        <v>118</v>
      </c>
      <c r="AE1396" s="2" t="s">
        <v>118</v>
      </c>
      <c r="AF1396" s="2"/>
      <c r="AG1396" s="2"/>
      <c r="AH1396" s="2"/>
      <c r="AI1396" s="2"/>
      <c r="AJ1396" s="2" t="s">
        <v>50</v>
      </c>
      <c r="AK1396" s="2" t="s">
        <v>49</v>
      </c>
    </row>
    <row r="1397" spans="1:37" ht="72" x14ac:dyDescent="0.3">
      <c r="A1397" s="1">
        <v>1588</v>
      </c>
      <c r="B1397">
        <v>18835</v>
      </c>
      <c r="F1397" s="2" t="s">
        <v>76</v>
      </c>
      <c r="G1397" s="2" t="s">
        <v>78</v>
      </c>
      <c r="H1397" s="2" t="s">
        <v>37</v>
      </c>
      <c r="I1397" s="2" t="s">
        <v>46</v>
      </c>
      <c r="J1397" s="2" t="s">
        <v>1559</v>
      </c>
      <c r="K1397" s="2" t="s">
        <v>285</v>
      </c>
      <c r="L1397" s="2" t="s">
        <v>422</v>
      </c>
      <c r="M1397" s="2" t="s">
        <v>1119</v>
      </c>
      <c r="N1397" s="3" t="s">
        <v>1684</v>
      </c>
      <c r="O1397" s="2" t="s">
        <v>53</v>
      </c>
      <c r="P1397" s="2" t="s">
        <v>65</v>
      </c>
      <c r="Q1397" s="2"/>
      <c r="R1397" s="2" t="s">
        <v>1682</v>
      </c>
      <c r="S1397" s="2" t="s">
        <v>1683</v>
      </c>
      <c r="T1397" s="2"/>
      <c r="U1397">
        <v>0</v>
      </c>
      <c r="V1397">
        <v>360</v>
      </c>
      <c r="W1397" s="4">
        <v>46084</v>
      </c>
      <c r="X1397" s="4">
        <v>46095</v>
      </c>
      <c r="Y1397" s="4">
        <v>46095</v>
      </c>
      <c r="Z1397" s="4">
        <v>46455</v>
      </c>
      <c r="AA1397" s="3"/>
      <c r="AB1397" s="3" t="s">
        <v>1766</v>
      </c>
      <c r="AC1397" s="2"/>
      <c r="AD1397" s="2" t="s">
        <v>118</v>
      </c>
      <c r="AE1397" s="2" t="s">
        <v>102</v>
      </c>
      <c r="AF1397" s="2"/>
      <c r="AG1397" s="2"/>
      <c r="AH1397" s="2"/>
      <c r="AI1397" s="2"/>
      <c r="AJ1397" s="2" t="s">
        <v>50</v>
      </c>
      <c r="AK1397" s="2" t="s">
        <v>49</v>
      </c>
    </row>
    <row r="1398" spans="1:37" ht="72" x14ac:dyDescent="0.3">
      <c r="A1398" s="1">
        <v>1589</v>
      </c>
      <c r="B1398">
        <v>18834</v>
      </c>
      <c r="F1398" s="2" t="s">
        <v>76</v>
      </c>
      <c r="G1398" s="2" t="s">
        <v>78</v>
      </c>
      <c r="H1398" s="2" t="s">
        <v>37</v>
      </c>
      <c r="I1398" s="2" t="s">
        <v>46</v>
      </c>
      <c r="J1398" s="2" t="s">
        <v>1559</v>
      </c>
      <c r="K1398" s="2" t="s">
        <v>285</v>
      </c>
      <c r="L1398" s="2" t="s">
        <v>413</v>
      </c>
      <c r="M1398" s="2" t="s">
        <v>666</v>
      </c>
      <c r="N1398" s="3" t="s">
        <v>1681</v>
      </c>
      <c r="O1398" s="2" t="s">
        <v>53</v>
      </c>
      <c r="P1398" s="2" t="s">
        <v>65</v>
      </c>
      <c r="Q1398" s="2"/>
      <c r="R1398" s="2" t="s">
        <v>1682</v>
      </c>
      <c r="S1398" s="2" t="s">
        <v>1683</v>
      </c>
      <c r="T1398" s="2"/>
      <c r="U1398">
        <v>0</v>
      </c>
      <c r="V1398">
        <v>180</v>
      </c>
      <c r="W1398" s="4">
        <v>46084</v>
      </c>
      <c r="X1398" s="4">
        <v>46095</v>
      </c>
      <c r="Y1398" s="4">
        <v>46095</v>
      </c>
      <c r="Z1398" s="4">
        <v>46275</v>
      </c>
      <c r="AA1398" s="3"/>
      <c r="AB1398" s="3" t="s">
        <v>1787</v>
      </c>
      <c r="AC1398" s="2"/>
      <c r="AD1398" s="2" t="s">
        <v>118</v>
      </c>
      <c r="AE1398" s="2" t="s">
        <v>118</v>
      </c>
      <c r="AF1398" s="2"/>
      <c r="AG1398" s="2"/>
      <c r="AH1398" s="2"/>
      <c r="AI1398" s="2"/>
      <c r="AJ1398" s="2" t="s">
        <v>50</v>
      </c>
      <c r="AK1398" s="2" t="s">
        <v>49</v>
      </c>
    </row>
    <row r="1399" spans="1:37" ht="72" x14ac:dyDescent="0.3">
      <c r="A1399" s="1">
        <v>1590</v>
      </c>
      <c r="B1399">
        <v>18855</v>
      </c>
      <c r="F1399" s="2" t="s">
        <v>76</v>
      </c>
      <c r="G1399" s="2" t="s">
        <v>78</v>
      </c>
      <c r="H1399" s="2" t="s">
        <v>37</v>
      </c>
      <c r="I1399" s="2" t="s">
        <v>46</v>
      </c>
      <c r="J1399" s="2" t="s">
        <v>1559</v>
      </c>
      <c r="K1399" s="2" t="s">
        <v>290</v>
      </c>
      <c r="L1399" s="2" t="s">
        <v>413</v>
      </c>
      <c r="M1399" s="2" t="s">
        <v>671</v>
      </c>
      <c r="N1399" s="3" t="s">
        <v>1681</v>
      </c>
      <c r="O1399" s="2" t="s">
        <v>53</v>
      </c>
      <c r="P1399" s="2" t="s">
        <v>65</v>
      </c>
      <c r="Q1399" s="2"/>
      <c r="R1399" s="2" t="s">
        <v>1682</v>
      </c>
      <c r="S1399" s="2" t="s">
        <v>1683</v>
      </c>
      <c r="T1399" s="2"/>
      <c r="U1399">
        <v>0</v>
      </c>
      <c r="V1399">
        <v>180</v>
      </c>
      <c r="W1399" s="4">
        <v>46085</v>
      </c>
      <c r="X1399" s="4">
        <v>46095</v>
      </c>
      <c r="Y1399" s="4">
        <v>46095</v>
      </c>
      <c r="Z1399" s="4">
        <v>46275</v>
      </c>
      <c r="AA1399" s="3"/>
      <c r="AB1399" s="3" t="s">
        <v>1741</v>
      </c>
      <c r="AC1399" s="2"/>
      <c r="AD1399" s="2" t="s">
        <v>118</v>
      </c>
      <c r="AE1399" s="2" t="s">
        <v>45</v>
      </c>
      <c r="AF1399" s="2"/>
      <c r="AG1399" s="2"/>
      <c r="AH1399" s="2"/>
      <c r="AI1399" s="2"/>
      <c r="AJ1399" s="2" t="s">
        <v>50</v>
      </c>
      <c r="AK1399" s="2" t="s">
        <v>49</v>
      </c>
    </row>
    <row r="1400" spans="1:37" ht="72" x14ac:dyDescent="0.3">
      <c r="A1400" s="1">
        <v>1592</v>
      </c>
      <c r="B1400">
        <v>18856</v>
      </c>
      <c r="F1400" s="2" t="s">
        <v>76</v>
      </c>
      <c r="G1400" s="2" t="s">
        <v>78</v>
      </c>
      <c r="H1400" s="2" t="s">
        <v>37</v>
      </c>
      <c r="I1400" s="2" t="s">
        <v>46</v>
      </c>
      <c r="J1400" s="2" t="s">
        <v>1559</v>
      </c>
      <c r="K1400" s="2" t="s">
        <v>290</v>
      </c>
      <c r="L1400" s="2" t="s">
        <v>672</v>
      </c>
      <c r="M1400" s="2" t="s">
        <v>673</v>
      </c>
      <c r="N1400" s="3" t="s">
        <v>1684</v>
      </c>
      <c r="O1400" s="2" t="s">
        <v>53</v>
      </c>
      <c r="P1400" s="2" t="s">
        <v>65</v>
      </c>
      <c r="Q1400" s="2"/>
      <c r="R1400" s="2" t="s">
        <v>1682</v>
      </c>
      <c r="S1400" s="2" t="s">
        <v>1683</v>
      </c>
      <c r="T1400" s="2"/>
      <c r="U1400">
        <v>0</v>
      </c>
      <c r="V1400">
        <v>360</v>
      </c>
      <c r="W1400" s="4">
        <v>46085</v>
      </c>
      <c r="X1400" s="4">
        <v>46116</v>
      </c>
      <c r="Y1400" s="4">
        <v>46116</v>
      </c>
      <c r="Z1400" s="4">
        <v>46476</v>
      </c>
      <c r="AA1400" s="3"/>
      <c r="AB1400" s="3" t="s">
        <v>1765</v>
      </c>
      <c r="AC1400" s="2"/>
      <c r="AD1400" s="2" t="s">
        <v>118</v>
      </c>
      <c r="AE1400" s="2" t="s">
        <v>101</v>
      </c>
      <c r="AF1400" s="2"/>
      <c r="AG1400" s="2"/>
      <c r="AH1400" s="2"/>
      <c r="AI1400" s="2"/>
      <c r="AJ1400" s="2" t="s">
        <v>50</v>
      </c>
      <c r="AK1400" s="2" t="s">
        <v>49</v>
      </c>
    </row>
    <row r="1401" spans="1:37" ht="72" x14ac:dyDescent="0.3">
      <c r="A1401" s="1">
        <v>1593</v>
      </c>
      <c r="B1401">
        <v>18922</v>
      </c>
      <c r="F1401" s="2" t="s">
        <v>76</v>
      </c>
      <c r="G1401" s="2" t="s">
        <v>78</v>
      </c>
      <c r="H1401" s="2" t="s">
        <v>37</v>
      </c>
      <c r="I1401" s="2" t="s">
        <v>46</v>
      </c>
      <c r="J1401" s="2" t="s">
        <v>1559</v>
      </c>
      <c r="K1401" s="2" t="s">
        <v>295</v>
      </c>
      <c r="L1401" s="2" t="s">
        <v>422</v>
      </c>
      <c r="M1401" s="2" t="s">
        <v>677</v>
      </c>
      <c r="N1401" s="3" t="s">
        <v>1684</v>
      </c>
      <c r="O1401" s="2" t="s">
        <v>53</v>
      </c>
      <c r="P1401" s="2" t="s">
        <v>65</v>
      </c>
      <c r="Q1401" s="2"/>
      <c r="R1401" s="2" t="s">
        <v>1682</v>
      </c>
      <c r="S1401" s="2" t="s">
        <v>1683</v>
      </c>
      <c r="T1401" s="2"/>
      <c r="U1401">
        <v>0</v>
      </c>
      <c r="V1401">
        <v>360</v>
      </c>
      <c r="W1401" s="4">
        <v>46086</v>
      </c>
      <c r="X1401" s="4">
        <v>46095</v>
      </c>
      <c r="Y1401" s="4">
        <v>46095</v>
      </c>
      <c r="Z1401" s="4">
        <v>46455</v>
      </c>
      <c r="AA1401" s="3"/>
      <c r="AB1401" s="3" t="s">
        <v>1732</v>
      </c>
      <c r="AC1401" s="2"/>
      <c r="AD1401" s="2" t="s">
        <v>118</v>
      </c>
      <c r="AE1401" s="2" t="s">
        <v>117</v>
      </c>
      <c r="AF1401" s="2"/>
      <c r="AG1401" s="2"/>
      <c r="AH1401" s="2"/>
      <c r="AI1401" s="2"/>
      <c r="AJ1401" s="2" t="s">
        <v>50</v>
      </c>
      <c r="AK1401" s="2" t="s">
        <v>49</v>
      </c>
    </row>
    <row r="1402" spans="1:37" ht="72" x14ac:dyDescent="0.3">
      <c r="A1402" s="1">
        <v>1594</v>
      </c>
      <c r="B1402">
        <v>18923</v>
      </c>
      <c r="F1402" s="2" t="s">
        <v>76</v>
      </c>
      <c r="G1402" s="2" t="s">
        <v>78</v>
      </c>
      <c r="H1402" s="2" t="s">
        <v>37</v>
      </c>
      <c r="I1402" s="2" t="s">
        <v>46</v>
      </c>
      <c r="J1402" s="2" t="s">
        <v>1559</v>
      </c>
      <c r="K1402" s="2" t="s">
        <v>295</v>
      </c>
      <c r="L1402" s="2" t="s">
        <v>413</v>
      </c>
      <c r="M1402" s="2" t="s">
        <v>676</v>
      </c>
      <c r="N1402" s="3" t="s">
        <v>1681</v>
      </c>
      <c r="O1402" s="2" t="s">
        <v>53</v>
      </c>
      <c r="P1402" s="2" t="s">
        <v>65</v>
      </c>
      <c r="Q1402" s="2"/>
      <c r="R1402" s="2" t="s">
        <v>1682</v>
      </c>
      <c r="S1402" s="2" t="s">
        <v>1683</v>
      </c>
      <c r="T1402" s="2"/>
      <c r="U1402">
        <v>0</v>
      </c>
      <c r="V1402">
        <v>180</v>
      </c>
      <c r="W1402" s="4">
        <v>46086</v>
      </c>
      <c r="X1402" s="4">
        <v>46108</v>
      </c>
      <c r="Y1402" s="4">
        <v>46108</v>
      </c>
      <c r="Z1402" s="4">
        <v>46288</v>
      </c>
      <c r="AA1402" s="3"/>
      <c r="AB1402" s="3" t="s">
        <v>1790</v>
      </c>
      <c r="AC1402" s="2"/>
      <c r="AD1402" s="2" t="s">
        <v>118</v>
      </c>
      <c r="AE1402" s="2" t="s">
        <v>102</v>
      </c>
      <c r="AF1402" s="2"/>
      <c r="AG1402" s="2"/>
      <c r="AH1402" s="2"/>
      <c r="AI1402" s="2"/>
      <c r="AJ1402" s="2" t="s">
        <v>50</v>
      </c>
      <c r="AK1402" s="2" t="s">
        <v>49</v>
      </c>
    </row>
    <row r="1403" spans="1:37" ht="72" x14ac:dyDescent="0.3">
      <c r="A1403" s="1">
        <v>1595</v>
      </c>
      <c r="B1403">
        <v>18943</v>
      </c>
      <c r="F1403" s="2" t="s">
        <v>76</v>
      </c>
      <c r="G1403" s="2" t="s">
        <v>78</v>
      </c>
      <c r="H1403" s="2" t="s">
        <v>37</v>
      </c>
      <c r="I1403" s="2" t="s">
        <v>46</v>
      </c>
      <c r="J1403" s="2" t="s">
        <v>1559</v>
      </c>
      <c r="K1403" s="2" t="s">
        <v>300</v>
      </c>
      <c r="L1403" s="2" t="s">
        <v>413</v>
      </c>
      <c r="M1403" s="2" t="s">
        <v>686</v>
      </c>
      <c r="N1403" s="3" t="s">
        <v>1681</v>
      </c>
      <c r="O1403" s="2" t="s">
        <v>53</v>
      </c>
      <c r="P1403" s="2" t="s">
        <v>65</v>
      </c>
      <c r="Q1403" s="2"/>
      <c r="R1403" s="2" t="s">
        <v>1682</v>
      </c>
      <c r="S1403" s="2" t="s">
        <v>1683</v>
      </c>
      <c r="T1403" s="2"/>
      <c r="U1403">
        <v>0</v>
      </c>
      <c r="V1403">
        <v>180</v>
      </c>
      <c r="W1403" s="4">
        <v>46087</v>
      </c>
      <c r="X1403" s="4">
        <v>46095</v>
      </c>
      <c r="Y1403" s="4">
        <v>46095</v>
      </c>
      <c r="Z1403" s="4">
        <v>46275</v>
      </c>
      <c r="AA1403" s="3"/>
      <c r="AB1403" s="3" t="s">
        <v>1768</v>
      </c>
      <c r="AC1403" s="2"/>
      <c r="AD1403" s="2" t="s">
        <v>118</v>
      </c>
      <c r="AE1403" s="2" t="s">
        <v>117</v>
      </c>
      <c r="AF1403" s="2"/>
      <c r="AG1403" s="2"/>
      <c r="AH1403" s="2"/>
      <c r="AI1403" s="2"/>
      <c r="AJ1403" s="2" t="s">
        <v>50</v>
      </c>
      <c r="AK1403" s="2" t="s">
        <v>49</v>
      </c>
    </row>
    <row r="1404" spans="1:37" ht="72" x14ac:dyDescent="0.3">
      <c r="A1404" s="1">
        <v>1596</v>
      </c>
      <c r="B1404">
        <v>18945</v>
      </c>
      <c r="F1404" s="2" t="s">
        <v>76</v>
      </c>
      <c r="G1404" s="2" t="s">
        <v>78</v>
      </c>
      <c r="H1404" s="2" t="s">
        <v>37</v>
      </c>
      <c r="I1404" s="2" t="s">
        <v>46</v>
      </c>
      <c r="J1404" s="2" t="s">
        <v>1559</v>
      </c>
      <c r="K1404" s="2" t="s">
        <v>300</v>
      </c>
      <c r="L1404" s="2" t="s">
        <v>422</v>
      </c>
      <c r="M1404" s="2" t="s">
        <v>693</v>
      </c>
      <c r="N1404" s="3" t="s">
        <v>1684</v>
      </c>
      <c r="O1404" s="2" t="s">
        <v>53</v>
      </c>
      <c r="P1404" s="2" t="s">
        <v>65</v>
      </c>
      <c r="Q1404" s="2"/>
      <c r="R1404" s="2" t="s">
        <v>1682</v>
      </c>
      <c r="S1404" s="2" t="s">
        <v>1683</v>
      </c>
      <c r="T1404" s="2"/>
      <c r="U1404">
        <v>0</v>
      </c>
      <c r="V1404">
        <v>360</v>
      </c>
      <c r="W1404" s="4">
        <v>46087</v>
      </c>
      <c r="X1404" s="4">
        <v>46095</v>
      </c>
      <c r="Y1404" s="4">
        <v>46095</v>
      </c>
      <c r="Z1404" s="4">
        <v>46455</v>
      </c>
      <c r="AA1404" s="3"/>
      <c r="AB1404" s="3" t="s">
        <v>1798</v>
      </c>
      <c r="AC1404" s="2"/>
      <c r="AD1404" s="2" t="s">
        <v>118</v>
      </c>
      <c r="AE1404" s="2" t="s">
        <v>45</v>
      </c>
      <c r="AF1404" s="2"/>
      <c r="AG1404" s="2"/>
      <c r="AH1404" s="2"/>
      <c r="AI1404" s="2"/>
      <c r="AJ1404" s="2" t="s">
        <v>50</v>
      </c>
      <c r="AK1404" s="2" t="s">
        <v>49</v>
      </c>
    </row>
    <row r="1405" spans="1:37" ht="72" x14ac:dyDescent="0.3">
      <c r="A1405" s="1">
        <v>1597</v>
      </c>
      <c r="F1405" s="2" t="s">
        <v>76</v>
      </c>
      <c r="G1405" s="2" t="s">
        <v>78</v>
      </c>
      <c r="H1405" s="2" t="s">
        <v>37</v>
      </c>
      <c r="I1405" s="2" t="s">
        <v>46</v>
      </c>
      <c r="J1405" s="2" t="s">
        <v>1559</v>
      </c>
      <c r="K1405" s="2" t="s">
        <v>305</v>
      </c>
      <c r="L1405" s="2" t="s">
        <v>422</v>
      </c>
      <c r="M1405" s="2" t="s">
        <v>682</v>
      </c>
      <c r="N1405" s="3" t="s">
        <v>1684</v>
      </c>
      <c r="O1405" s="2" t="s">
        <v>53</v>
      </c>
      <c r="P1405" s="2" t="s">
        <v>65</v>
      </c>
      <c r="Q1405" s="2"/>
      <c r="R1405" s="2" t="s">
        <v>1682</v>
      </c>
      <c r="S1405" s="2" t="s">
        <v>1683</v>
      </c>
      <c r="T1405" s="2"/>
      <c r="U1405">
        <v>0</v>
      </c>
      <c r="V1405">
        <v>360</v>
      </c>
      <c r="W1405" s="4">
        <v>46088</v>
      </c>
      <c r="X1405" s="4"/>
      <c r="Y1405" s="4">
        <v>46088</v>
      </c>
      <c r="Z1405" s="4">
        <v>46448</v>
      </c>
      <c r="AA1405" s="3"/>
      <c r="AB1405" s="3"/>
      <c r="AC1405" s="2"/>
      <c r="AD1405" s="2" t="s">
        <v>118</v>
      </c>
      <c r="AE1405" s="2" t="s">
        <v>117</v>
      </c>
      <c r="AF1405" s="2"/>
      <c r="AG1405" s="2"/>
      <c r="AH1405" s="2"/>
      <c r="AI1405" s="2"/>
      <c r="AJ1405" s="2" t="s">
        <v>50</v>
      </c>
      <c r="AK1405" s="2" t="s">
        <v>49</v>
      </c>
    </row>
    <row r="1406" spans="1:37" ht="72" x14ac:dyDescent="0.3">
      <c r="A1406" s="1">
        <v>1598</v>
      </c>
      <c r="B1406">
        <v>19762</v>
      </c>
      <c r="F1406" s="2" t="s">
        <v>76</v>
      </c>
      <c r="G1406" s="2" t="s">
        <v>78</v>
      </c>
      <c r="H1406" s="2" t="s">
        <v>37</v>
      </c>
      <c r="I1406" s="2" t="s">
        <v>46</v>
      </c>
      <c r="J1406" s="2" t="s">
        <v>1559</v>
      </c>
      <c r="K1406" s="2" t="s">
        <v>305</v>
      </c>
      <c r="L1406" s="2" t="s">
        <v>413</v>
      </c>
      <c r="M1406" s="2" t="s">
        <v>681</v>
      </c>
      <c r="N1406" s="3" t="s">
        <v>1681</v>
      </c>
      <c r="O1406" s="2" t="s">
        <v>53</v>
      </c>
      <c r="P1406" s="2" t="s">
        <v>65</v>
      </c>
      <c r="Q1406" s="2"/>
      <c r="R1406" s="2" t="s">
        <v>1682</v>
      </c>
      <c r="S1406" s="2" t="s">
        <v>1683</v>
      </c>
      <c r="T1406" s="2"/>
      <c r="U1406">
        <v>0</v>
      </c>
      <c r="V1406">
        <v>180</v>
      </c>
      <c r="W1406" s="4">
        <v>46088</v>
      </c>
      <c r="X1406" s="4">
        <v>46116</v>
      </c>
      <c r="Y1406" s="4">
        <v>46116</v>
      </c>
      <c r="Z1406" s="4">
        <v>46296</v>
      </c>
      <c r="AA1406" s="3"/>
      <c r="AB1406" s="3" t="s">
        <v>1799</v>
      </c>
      <c r="AC1406" s="2"/>
      <c r="AD1406" s="2" t="s">
        <v>118</v>
      </c>
      <c r="AE1406" s="2" t="s">
        <v>101</v>
      </c>
      <c r="AF1406" s="2"/>
      <c r="AG1406" s="2"/>
      <c r="AH1406" s="2"/>
      <c r="AI1406" s="2"/>
      <c r="AJ1406" s="2" t="s">
        <v>50</v>
      </c>
      <c r="AK1406" s="2" t="s">
        <v>49</v>
      </c>
    </row>
    <row r="1407" spans="1:37" ht="43.2" x14ac:dyDescent="0.3">
      <c r="A1407" s="1">
        <v>1599</v>
      </c>
      <c r="F1407" s="2" t="s">
        <v>76</v>
      </c>
      <c r="G1407" s="2" t="s">
        <v>212</v>
      </c>
      <c r="H1407" s="2" t="s">
        <v>37</v>
      </c>
      <c r="I1407" s="2" t="s">
        <v>46</v>
      </c>
      <c r="J1407" s="2" t="s">
        <v>165</v>
      </c>
      <c r="K1407" s="2" t="s">
        <v>142</v>
      </c>
      <c r="L1407" s="2" t="s">
        <v>67</v>
      </c>
      <c r="M1407" s="2" t="s">
        <v>166</v>
      </c>
      <c r="N1407" s="3" t="s">
        <v>1685</v>
      </c>
      <c r="O1407" s="2" t="s">
        <v>53</v>
      </c>
      <c r="P1407" s="2" t="s">
        <v>65</v>
      </c>
      <c r="Q1407" s="2"/>
      <c r="R1407" s="2" t="s">
        <v>114</v>
      </c>
      <c r="S1407" s="2" t="s">
        <v>168</v>
      </c>
      <c r="T1407" s="2"/>
      <c r="U1407">
        <v>0</v>
      </c>
      <c r="V1407">
        <v>1080</v>
      </c>
      <c r="W1407" s="4">
        <v>46350</v>
      </c>
      <c r="X1407" s="4"/>
      <c r="Y1407" s="4">
        <v>46351</v>
      </c>
      <c r="Z1407" s="4">
        <v>47431</v>
      </c>
      <c r="AA1407" s="3"/>
      <c r="AB1407" s="3"/>
      <c r="AC1407" s="2"/>
      <c r="AD1407" s="2" t="s">
        <v>45</v>
      </c>
      <c r="AE1407" s="2" t="s">
        <v>45</v>
      </c>
      <c r="AF1407" s="2"/>
      <c r="AG1407" s="2"/>
      <c r="AH1407" s="2"/>
      <c r="AI1407" s="2"/>
      <c r="AJ1407" s="2" t="s">
        <v>50</v>
      </c>
      <c r="AK1407" s="2" t="s">
        <v>49</v>
      </c>
    </row>
    <row r="1408" spans="1:37" ht="43.2" x14ac:dyDescent="0.3">
      <c r="A1408" s="1">
        <v>1600</v>
      </c>
      <c r="F1408" s="2" t="s">
        <v>76</v>
      </c>
      <c r="G1408" s="2" t="s">
        <v>212</v>
      </c>
      <c r="H1408" s="2" t="s">
        <v>37</v>
      </c>
      <c r="I1408" s="2" t="s">
        <v>46</v>
      </c>
      <c r="J1408" s="2" t="s">
        <v>165</v>
      </c>
      <c r="K1408" s="2" t="s">
        <v>142</v>
      </c>
      <c r="L1408" s="2" t="s">
        <v>170</v>
      </c>
      <c r="M1408" s="2" t="s">
        <v>171</v>
      </c>
      <c r="N1408" s="3" t="s">
        <v>1685</v>
      </c>
      <c r="O1408" s="2" t="s">
        <v>53</v>
      </c>
      <c r="P1408" s="2" t="s">
        <v>65</v>
      </c>
      <c r="Q1408" s="2"/>
      <c r="R1408" s="2" t="s">
        <v>114</v>
      </c>
      <c r="S1408" s="2" t="s">
        <v>168</v>
      </c>
      <c r="T1408" s="2"/>
      <c r="U1408">
        <v>0</v>
      </c>
      <c r="V1408">
        <v>1080</v>
      </c>
      <c r="W1408" s="4">
        <v>46350</v>
      </c>
      <c r="X1408" s="4"/>
      <c r="Y1408" s="4">
        <v>46351</v>
      </c>
      <c r="Z1408" s="4">
        <v>47431</v>
      </c>
      <c r="AA1408" s="3"/>
      <c r="AB1408" s="3"/>
      <c r="AC1408" s="2"/>
      <c r="AD1408" s="2" t="s">
        <v>45</v>
      </c>
      <c r="AE1408" s="2" t="s">
        <v>45</v>
      </c>
      <c r="AF1408" s="2"/>
      <c r="AG1408" s="2"/>
      <c r="AH1408" s="2"/>
      <c r="AI1408" s="2"/>
      <c r="AJ1408" s="2" t="s">
        <v>50</v>
      </c>
      <c r="AK1408" s="2" t="s">
        <v>49</v>
      </c>
    </row>
    <row r="1409" spans="1:37" ht="43.2" x14ac:dyDescent="0.3">
      <c r="A1409" s="1">
        <v>1601</v>
      </c>
      <c r="F1409" s="2" t="s">
        <v>76</v>
      </c>
      <c r="G1409" s="2" t="s">
        <v>212</v>
      </c>
      <c r="H1409" s="2" t="s">
        <v>37</v>
      </c>
      <c r="I1409" s="2" t="s">
        <v>46</v>
      </c>
      <c r="J1409" s="2" t="s">
        <v>165</v>
      </c>
      <c r="K1409" s="2" t="s">
        <v>188</v>
      </c>
      <c r="L1409" s="2" t="s">
        <v>217</v>
      </c>
      <c r="M1409" s="2" t="s">
        <v>218</v>
      </c>
      <c r="N1409" s="3" t="s">
        <v>1685</v>
      </c>
      <c r="O1409" s="2" t="s">
        <v>53</v>
      </c>
      <c r="P1409" s="2" t="s">
        <v>65</v>
      </c>
      <c r="Q1409" s="2"/>
      <c r="R1409" s="2" t="s">
        <v>114</v>
      </c>
      <c r="S1409" s="2" t="s">
        <v>168</v>
      </c>
      <c r="T1409" s="2"/>
      <c r="U1409">
        <v>0</v>
      </c>
      <c r="V1409">
        <v>1080</v>
      </c>
      <c r="W1409" s="4">
        <v>46350</v>
      </c>
      <c r="X1409" s="4"/>
      <c r="Y1409" s="4">
        <v>46351</v>
      </c>
      <c r="Z1409" s="4">
        <v>47431</v>
      </c>
      <c r="AA1409" s="3"/>
      <c r="AB1409" s="3"/>
      <c r="AC1409" s="2"/>
      <c r="AD1409" s="2" t="s">
        <v>45</v>
      </c>
      <c r="AE1409" s="2" t="s">
        <v>45</v>
      </c>
      <c r="AF1409" s="2"/>
      <c r="AG1409" s="2"/>
      <c r="AH1409" s="2"/>
      <c r="AI1409" s="2"/>
      <c r="AJ1409" s="2" t="s">
        <v>50</v>
      </c>
      <c r="AK1409" s="2" t="s">
        <v>49</v>
      </c>
    </row>
    <row r="1410" spans="1:37" ht="43.2" x14ac:dyDescent="0.3">
      <c r="A1410" s="1">
        <v>1602</v>
      </c>
      <c r="F1410" s="2" t="s">
        <v>76</v>
      </c>
      <c r="G1410" s="2" t="s">
        <v>212</v>
      </c>
      <c r="H1410" s="2" t="s">
        <v>37</v>
      </c>
      <c r="I1410" s="2" t="s">
        <v>46</v>
      </c>
      <c r="J1410" s="2" t="s">
        <v>165</v>
      </c>
      <c r="K1410" s="2" t="s">
        <v>188</v>
      </c>
      <c r="L1410" s="2" t="s">
        <v>215</v>
      </c>
      <c r="M1410" s="2" t="s">
        <v>216</v>
      </c>
      <c r="N1410" s="3" t="s">
        <v>1685</v>
      </c>
      <c r="O1410" s="2" t="s">
        <v>53</v>
      </c>
      <c r="P1410" s="2" t="s">
        <v>65</v>
      </c>
      <c r="Q1410" s="2"/>
      <c r="R1410" s="2" t="s">
        <v>114</v>
      </c>
      <c r="S1410" s="2" t="s">
        <v>168</v>
      </c>
      <c r="T1410" s="2"/>
      <c r="U1410">
        <v>0</v>
      </c>
      <c r="V1410">
        <v>1080</v>
      </c>
      <c r="W1410" s="4">
        <v>46350</v>
      </c>
      <c r="X1410" s="4"/>
      <c r="Y1410" s="4">
        <v>46351</v>
      </c>
      <c r="Z1410" s="4">
        <v>47431</v>
      </c>
      <c r="AA1410" s="3"/>
      <c r="AB1410" s="3"/>
      <c r="AC1410" s="2"/>
      <c r="AD1410" s="2" t="s">
        <v>45</v>
      </c>
      <c r="AE1410" s="2" t="s">
        <v>45</v>
      </c>
      <c r="AF1410" s="2"/>
      <c r="AG1410" s="2"/>
      <c r="AH1410" s="2"/>
      <c r="AI1410" s="2"/>
      <c r="AJ1410" s="2" t="s">
        <v>50</v>
      </c>
      <c r="AK1410" s="2" t="s">
        <v>49</v>
      </c>
    </row>
    <row r="1411" spans="1:37" ht="43.2" x14ac:dyDescent="0.3">
      <c r="A1411" s="1">
        <v>1603</v>
      </c>
      <c r="F1411" s="2" t="s">
        <v>76</v>
      </c>
      <c r="G1411" s="2" t="s">
        <v>212</v>
      </c>
      <c r="H1411" s="2" t="s">
        <v>37</v>
      </c>
      <c r="I1411" s="2" t="s">
        <v>46</v>
      </c>
      <c r="J1411" s="2" t="s">
        <v>165</v>
      </c>
      <c r="K1411" s="2" t="s">
        <v>38</v>
      </c>
      <c r="L1411" s="2" t="s">
        <v>215</v>
      </c>
      <c r="M1411" s="2" t="s">
        <v>452</v>
      </c>
      <c r="N1411" s="3" t="s">
        <v>1685</v>
      </c>
      <c r="O1411" s="2" t="s">
        <v>53</v>
      </c>
      <c r="P1411" s="2" t="s">
        <v>65</v>
      </c>
      <c r="Q1411" s="2"/>
      <c r="R1411" s="2" t="s">
        <v>114</v>
      </c>
      <c r="S1411" s="2" t="s">
        <v>168</v>
      </c>
      <c r="T1411" s="2"/>
      <c r="U1411">
        <v>0</v>
      </c>
      <c r="V1411">
        <v>1080</v>
      </c>
      <c r="W1411" s="4">
        <v>46350</v>
      </c>
      <c r="X1411" s="4"/>
      <c r="Y1411" s="4">
        <v>46350</v>
      </c>
      <c r="Z1411" s="4">
        <v>47430</v>
      </c>
      <c r="AA1411" s="3"/>
      <c r="AB1411" s="3"/>
      <c r="AC1411" s="2"/>
      <c r="AD1411" s="2" t="s">
        <v>45</v>
      </c>
      <c r="AE1411" s="2" t="s">
        <v>45</v>
      </c>
      <c r="AF1411" s="2"/>
      <c r="AG1411" s="2"/>
      <c r="AH1411" s="2"/>
      <c r="AI1411" s="2"/>
      <c r="AJ1411" s="2" t="s">
        <v>50</v>
      </c>
      <c r="AK1411" s="2" t="s">
        <v>49</v>
      </c>
    </row>
    <row r="1412" spans="1:37" ht="43.2" x14ac:dyDescent="0.3">
      <c r="A1412" s="1">
        <v>1604</v>
      </c>
      <c r="F1412" s="2" t="s">
        <v>76</v>
      </c>
      <c r="G1412" s="2" t="s">
        <v>212</v>
      </c>
      <c r="H1412" s="2" t="s">
        <v>37</v>
      </c>
      <c r="I1412" s="2" t="s">
        <v>46</v>
      </c>
      <c r="J1412" s="2" t="s">
        <v>165</v>
      </c>
      <c r="K1412" s="2" t="s">
        <v>38</v>
      </c>
      <c r="L1412" s="2" t="s">
        <v>217</v>
      </c>
      <c r="M1412" s="2" t="s">
        <v>456</v>
      </c>
      <c r="N1412" s="3" t="s">
        <v>1685</v>
      </c>
      <c r="O1412" s="2" t="s">
        <v>53</v>
      </c>
      <c r="P1412" s="2" t="s">
        <v>65</v>
      </c>
      <c r="Q1412" s="2"/>
      <c r="R1412" s="2" t="s">
        <v>114</v>
      </c>
      <c r="S1412" s="2" t="s">
        <v>168</v>
      </c>
      <c r="T1412" s="2"/>
      <c r="U1412">
        <v>0</v>
      </c>
      <c r="V1412">
        <v>1080</v>
      </c>
      <c r="W1412" s="4">
        <v>46350</v>
      </c>
      <c r="X1412" s="4"/>
      <c r="Y1412" s="4">
        <v>46350</v>
      </c>
      <c r="Z1412" s="4">
        <v>47430</v>
      </c>
      <c r="AA1412" s="3"/>
      <c r="AB1412" s="3"/>
      <c r="AC1412" s="2"/>
      <c r="AD1412" s="2" t="s">
        <v>45</v>
      </c>
      <c r="AE1412" s="2" t="s">
        <v>45</v>
      </c>
      <c r="AF1412" s="2"/>
      <c r="AG1412" s="2"/>
      <c r="AH1412" s="2"/>
      <c r="AI1412" s="2"/>
      <c r="AJ1412" s="2" t="s">
        <v>50</v>
      </c>
      <c r="AK1412" s="2" t="s">
        <v>49</v>
      </c>
    </row>
    <row r="1413" spans="1:37" ht="86.4" x14ac:dyDescent="0.3">
      <c r="A1413" s="1">
        <v>1605</v>
      </c>
      <c r="F1413" s="2" t="s">
        <v>76</v>
      </c>
      <c r="G1413" s="2" t="s">
        <v>57</v>
      </c>
      <c r="H1413" s="2" t="s">
        <v>37</v>
      </c>
      <c r="I1413" s="2" t="s">
        <v>46</v>
      </c>
      <c r="J1413" s="2" t="s">
        <v>956</v>
      </c>
      <c r="K1413" s="2" t="s">
        <v>272</v>
      </c>
      <c r="L1413" s="2" t="s">
        <v>413</v>
      </c>
      <c r="M1413" s="2" t="s">
        <v>414</v>
      </c>
      <c r="N1413" s="3" t="s">
        <v>1686</v>
      </c>
      <c r="O1413" s="2" t="s">
        <v>53</v>
      </c>
      <c r="P1413" s="2" t="s">
        <v>65</v>
      </c>
      <c r="Q1413" s="2"/>
      <c r="R1413" s="2" t="s">
        <v>1682</v>
      </c>
      <c r="S1413" s="2" t="s">
        <v>1687</v>
      </c>
      <c r="T1413" s="2"/>
      <c r="U1413">
        <v>0</v>
      </c>
      <c r="V1413">
        <v>180</v>
      </c>
      <c r="W1413" s="4">
        <v>46083</v>
      </c>
      <c r="X1413" s="4"/>
      <c r="Y1413" s="4">
        <v>46083</v>
      </c>
      <c r="Z1413" s="4">
        <v>46263</v>
      </c>
      <c r="AA1413" s="3"/>
      <c r="AB1413" s="3"/>
      <c r="AC1413" s="2"/>
      <c r="AD1413" s="2" t="s">
        <v>118</v>
      </c>
      <c r="AE1413" s="2" t="s">
        <v>118</v>
      </c>
      <c r="AF1413" s="2"/>
      <c r="AG1413" s="2"/>
      <c r="AH1413" s="2"/>
      <c r="AI1413" s="2"/>
      <c r="AJ1413" s="2" t="s">
        <v>50</v>
      </c>
      <c r="AK1413" s="2" t="s">
        <v>49</v>
      </c>
    </row>
    <row r="1414" spans="1:37" ht="86.4" x14ac:dyDescent="0.3">
      <c r="A1414" s="1">
        <v>1606</v>
      </c>
      <c r="F1414" s="2" t="s">
        <v>76</v>
      </c>
      <c r="G1414" s="2" t="s">
        <v>78</v>
      </c>
      <c r="H1414" s="2" t="s">
        <v>37</v>
      </c>
      <c r="I1414" s="2" t="s">
        <v>46</v>
      </c>
      <c r="J1414" s="2" t="s">
        <v>956</v>
      </c>
      <c r="K1414" s="2" t="s">
        <v>272</v>
      </c>
      <c r="L1414" s="2" t="s">
        <v>422</v>
      </c>
      <c r="M1414" s="2" t="s">
        <v>423</v>
      </c>
      <c r="N1414" s="3" t="s">
        <v>1686</v>
      </c>
      <c r="O1414" s="2" t="s">
        <v>53</v>
      </c>
      <c r="P1414" s="2" t="s">
        <v>65</v>
      </c>
      <c r="Q1414" s="2"/>
      <c r="R1414" s="2" t="s">
        <v>1682</v>
      </c>
      <c r="S1414" s="2" t="s">
        <v>1687</v>
      </c>
      <c r="T1414" s="2"/>
      <c r="U1414">
        <v>0</v>
      </c>
      <c r="V1414">
        <v>180</v>
      </c>
      <c r="W1414" s="4">
        <v>46083</v>
      </c>
      <c r="X1414" s="4"/>
      <c r="Y1414" s="4">
        <v>46083</v>
      </c>
      <c r="Z1414" s="4">
        <v>46263</v>
      </c>
      <c r="AA1414" s="3"/>
      <c r="AB1414" s="3"/>
      <c r="AC1414" s="2"/>
      <c r="AD1414" s="2" t="s">
        <v>118</v>
      </c>
      <c r="AE1414" s="2" t="s">
        <v>118</v>
      </c>
      <c r="AF1414" s="2"/>
      <c r="AG1414" s="2"/>
      <c r="AH1414" s="2"/>
      <c r="AI1414" s="2"/>
      <c r="AJ1414" s="2" t="s">
        <v>50</v>
      </c>
      <c r="AK1414" s="2" t="s">
        <v>49</v>
      </c>
    </row>
    <row r="1415" spans="1:37" ht="86.4" x14ac:dyDescent="0.3">
      <c r="A1415" s="1">
        <v>1607</v>
      </c>
      <c r="B1415">
        <v>18833</v>
      </c>
      <c r="F1415" s="2" t="s">
        <v>76</v>
      </c>
      <c r="G1415" s="2" t="s">
        <v>78</v>
      </c>
      <c r="H1415" s="2" t="s">
        <v>37</v>
      </c>
      <c r="I1415" s="2" t="s">
        <v>46</v>
      </c>
      <c r="J1415" s="2" t="s">
        <v>956</v>
      </c>
      <c r="K1415" s="2" t="s">
        <v>285</v>
      </c>
      <c r="L1415" s="2" t="s">
        <v>413</v>
      </c>
      <c r="M1415" s="2" t="s">
        <v>666</v>
      </c>
      <c r="N1415" s="3" t="s">
        <v>1686</v>
      </c>
      <c r="O1415" s="2" t="s">
        <v>53</v>
      </c>
      <c r="P1415" s="2" t="s">
        <v>65</v>
      </c>
      <c r="Q1415" s="2"/>
      <c r="R1415" s="2" t="s">
        <v>1682</v>
      </c>
      <c r="S1415" s="2" t="s">
        <v>1687</v>
      </c>
      <c r="T1415" s="2"/>
      <c r="U1415">
        <v>0</v>
      </c>
      <c r="V1415">
        <v>180</v>
      </c>
      <c r="W1415" s="4">
        <v>46084</v>
      </c>
      <c r="X1415" s="4">
        <v>46095</v>
      </c>
      <c r="Y1415" s="4">
        <v>46095</v>
      </c>
      <c r="Z1415" s="4">
        <v>46275</v>
      </c>
      <c r="AA1415" s="3"/>
      <c r="AB1415" s="3" t="s">
        <v>1787</v>
      </c>
      <c r="AC1415" s="2"/>
      <c r="AD1415" s="2" t="s">
        <v>118</v>
      </c>
      <c r="AE1415" s="2" t="s">
        <v>118</v>
      </c>
      <c r="AF1415" s="2"/>
      <c r="AG1415" s="2"/>
      <c r="AH1415" s="2"/>
      <c r="AI1415" s="2"/>
      <c r="AJ1415" s="2" t="s">
        <v>50</v>
      </c>
      <c r="AK1415" s="2" t="s">
        <v>49</v>
      </c>
    </row>
    <row r="1416" spans="1:37" ht="86.4" x14ac:dyDescent="0.3">
      <c r="A1416" s="1">
        <v>1608</v>
      </c>
      <c r="B1416">
        <v>18831</v>
      </c>
      <c r="F1416" s="2" t="s">
        <v>76</v>
      </c>
      <c r="G1416" s="2" t="s">
        <v>78</v>
      </c>
      <c r="H1416" s="2" t="s">
        <v>37</v>
      </c>
      <c r="I1416" s="2" t="s">
        <v>46</v>
      </c>
      <c r="J1416" s="2" t="s">
        <v>956</v>
      </c>
      <c r="K1416" s="2" t="s">
        <v>285</v>
      </c>
      <c r="L1416" s="2" t="s">
        <v>422</v>
      </c>
      <c r="M1416" s="2" t="s">
        <v>1119</v>
      </c>
      <c r="N1416" s="3" t="s">
        <v>1686</v>
      </c>
      <c r="O1416" s="2" t="s">
        <v>53</v>
      </c>
      <c r="P1416" s="2" t="s">
        <v>65</v>
      </c>
      <c r="Q1416" s="2"/>
      <c r="R1416" s="2" t="s">
        <v>1682</v>
      </c>
      <c r="S1416" s="2" t="s">
        <v>1687</v>
      </c>
      <c r="T1416" s="2"/>
      <c r="U1416">
        <v>0</v>
      </c>
      <c r="V1416">
        <v>180</v>
      </c>
      <c r="W1416" s="4">
        <v>46084</v>
      </c>
      <c r="X1416" s="4">
        <v>46095</v>
      </c>
      <c r="Y1416" s="4">
        <v>46095</v>
      </c>
      <c r="Z1416" s="4">
        <v>46275</v>
      </c>
      <c r="AA1416" s="3"/>
      <c r="AB1416" s="3" t="s">
        <v>1766</v>
      </c>
      <c r="AC1416" s="2"/>
      <c r="AD1416" s="2" t="s">
        <v>118</v>
      </c>
      <c r="AE1416" s="2" t="s">
        <v>102</v>
      </c>
      <c r="AF1416" s="2"/>
      <c r="AG1416" s="2"/>
      <c r="AH1416" s="2"/>
      <c r="AI1416" s="2"/>
      <c r="AJ1416" s="2" t="s">
        <v>50</v>
      </c>
      <c r="AK1416" s="2" t="s">
        <v>49</v>
      </c>
    </row>
    <row r="1417" spans="1:37" ht="86.4" x14ac:dyDescent="0.3">
      <c r="A1417" s="1">
        <v>1609</v>
      </c>
      <c r="B1417">
        <v>18857</v>
      </c>
      <c r="F1417" s="2" t="s">
        <v>76</v>
      </c>
      <c r="G1417" s="2" t="s">
        <v>78</v>
      </c>
      <c r="H1417" s="2" t="s">
        <v>37</v>
      </c>
      <c r="I1417" s="2" t="s">
        <v>46</v>
      </c>
      <c r="J1417" s="2" t="s">
        <v>956</v>
      </c>
      <c r="K1417" s="2" t="s">
        <v>290</v>
      </c>
      <c r="L1417" s="2" t="s">
        <v>413</v>
      </c>
      <c r="M1417" s="2" t="s">
        <v>671</v>
      </c>
      <c r="N1417" s="3" t="s">
        <v>1686</v>
      </c>
      <c r="O1417" s="2" t="s">
        <v>53</v>
      </c>
      <c r="P1417" s="2" t="s">
        <v>65</v>
      </c>
      <c r="Q1417" s="2"/>
      <c r="R1417" s="2" t="s">
        <v>1682</v>
      </c>
      <c r="S1417" s="2" t="s">
        <v>1687</v>
      </c>
      <c r="T1417" s="2"/>
      <c r="U1417">
        <v>0</v>
      </c>
      <c r="V1417">
        <v>180</v>
      </c>
      <c r="W1417" s="4">
        <v>46085</v>
      </c>
      <c r="X1417" s="4">
        <v>46095</v>
      </c>
      <c r="Y1417" s="4">
        <v>46095</v>
      </c>
      <c r="Z1417" s="4">
        <v>46275</v>
      </c>
      <c r="AA1417" s="3"/>
      <c r="AB1417" s="3" t="s">
        <v>1741</v>
      </c>
      <c r="AC1417" s="2"/>
      <c r="AD1417" s="2" t="s">
        <v>118</v>
      </c>
      <c r="AE1417" s="2" t="s">
        <v>45</v>
      </c>
      <c r="AF1417" s="2"/>
      <c r="AG1417" s="2"/>
      <c r="AH1417" s="2"/>
      <c r="AI1417" s="2"/>
      <c r="AJ1417" s="2" t="s">
        <v>50</v>
      </c>
      <c r="AK1417" s="2" t="s">
        <v>49</v>
      </c>
    </row>
    <row r="1418" spans="1:37" ht="86.4" x14ac:dyDescent="0.3">
      <c r="A1418" s="1">
        <v>1610</v>
      </c>
      <c r="B1418">
        <v>18858</v>
      </c>
      <c r="F1418" s="2" t="s">
        <v>76</v>
      </c>
      <c r="G1418" s="2" t="s">
        <v>78</v>
      </c>
      <c r="H1418" s="2" t="s">
        <v>37</v>
      </c>
      <c r="I1418" s="2" t="s">
        <v>46</v>
      </c>
      <c r="J1418" s="2" t="s">
        <v>956</v>
      </c>
      <c r="K1418" s="2" t="s">
        <v>290</v>
      </c>
      <c r="L1418" s="2" t="s">
        <v>672</v>
      </c>
      <c r="M1418" s="2" t="s">
        <v>673</v>
      </c>
      <c r="N1418" s="3" t="s">
        <v>1686</v>
      </c>
      <c r="O1418" s="2" t="s">
        <v>53</v>
      </c>
      <c r="P1418" s="2" t="s">
        <v>65</v>
      </c>
      <c r="Q1418" s="2"/>
      <c r="R1418" s="2" t="s">
        <v>1682</v>
      </c>
      <c r="S1418" s="2" t="s">
        <v>1687</v>
      </c>
      <c r="T1418" s="2"/>
      <c r="U1418">
        <v>0</v>
      </c>
      <c r="V1418">
        <v>180</v>
      </c>
      <c r="W1418" s="4">
        <v>46085</v>
      </c>
      <c r="X1418" s="4">
        <v>46116</v>
      </c>
      <c r="Y1418" s="4">
        <v>46116</v>
      </c>
      <c r="Z1418" s="4">
        <v>46296</v>
      </c>
      <c r="AA1418" s="3"/>
      <c r="AB1418" s="3" t="s">
        <v>1738</v>
      </c>
      <c r="AC1418" s="2"/>
      <c r="AD1418" s="2" t="s">
        <v>118</v>
      </c>
      <c r="AE1418" s="2" t="s">
        <v>101</v>
      </c>
      <c r="AF1418" s="2"/>
      <c r="AG1418" s="2"/>
      <c r="AH1418" s="2"/>
      <c r="AI1418" s="2"/>
      <c r="AJ1418" s="2" t="s">
        <v>50</v>
      </c>
      <c r="AK1418" s="2" t="s">
        <v>49</v>
      </c>
    </row>
    <row r="1419" spans="1:37" ht="86.4" x14ac:dyDescent="0.3">
      <c r="A1419" s="1">
        <v>1611</v>
      </c>
      <c r="B1419">
        <v>18924</v>
      </c>
      <c r="F1419" s="2" t="s">
        <v>76</v>
      </c>
      <c r="G1419" s="2" t="s">
        <v>78</v>
      </c>
      <c r="H1419" s="2" t="s">
        <v>37</v>
      </c>
      <c r="I1419" s="2" t="s">
        <v>46</v>
      </c>
      <c r="J1419" s="2" t="s">
        <v>956</v>
      </c>
      <c r="K1419" s="2" t="s">
        <v>295</v>
      </c>
      <c r="L1419" s="2" t="s">
        <v>413</v>
      </c>
      <c r="M1419" s="2" t="s">
        <v>676</v>
      </c>
      <c r="N1419" s="3" t="s">
        <v>1686</v>
      </c>
      <c r="O1419" s="2" t="s">
        <v>53</v>
      </c>
      <c r="P1419" s="2" t="s">
        <v>65</v>
      </c>
      <c r="Q1419" s="2"/>
      <c r="R1419" s="2" t="s">
        <v>1682</v>
      </c>
      <c r="S1419" s="2" t="s">
        <v>1687</v>
      </c>
      <c r="T1419" s="2"/>
      <c r="U1419">
        <v>0</v>
      </c>
      <c r="V1419">
        <v>180</v>
      </c>
      <c r="W1419" s="4">
        <v>46086</v>
      </c>
      <c r="X1419" s="4">
        <v>46108</v>
      </c>
      <c r="Y1419" s="4">
        <v>46108</v>
      </c>
      <c r="Z1419" s="4">
        <v>46288</v>
      </c>
      <c r="AA1419" s="3"/>
      <c r="AB1419" s="3" t="s">
        <v>1790</v>
      </c>
      <c r="AC1419" s="2"/>
      <c r="AD1419" s="2" t="s">
        <v>118</v>
      </c>
      <c r="AE1419" s="2" t="s">
        <v>102</v>
      </c>
      <c r="AF1419" s="2"/>
      <c r="AG1419" s="2"/>
      <c r="AH1419" s="2"/>
      <c r="AI1419" s="2"/>
      <c r="AJ1419" s="2" t="s">
        <v>50</v>
      </c>
      <c r="AK1419" s="2" t="s">
        <v>49</v>
      </c>
    </row>
    <row r="1420" spans="1:37" ht="86.4" x14ac:dyDescent="0.3">
      <c r="A1420" s="1">
        <v>1612</v>
      </c>
      <c r="B1420">
        <v>18925</v>
      </c>
      <c r="F1420" s="2" t="s">
        <v>76</v>
      </c>
      <c r="G1420" s="2" t="s">
        <v>78</v>
      </c>
      <c r="H1420" s="2" t="s">
        <v>37</v>
      </c>
      <c r="I1420" s="2" t="s">
        <v>46</v>
      </c>
      <c r="J1420" s="2" t="s">
        <v>956</v>
      </c>
      <c r="K1420" s="2" t="s">
        <v>295</v>
      </c>
      <c r="L1420" s="2" t="s">
        <v>422</v>
      </c>
      <c r="M1420" s="2" t="s">
        <v>677</v>
      </c>
      <c r="N1420" s="3" t="s">
        <v>1686</v>
      </c>
      <c r="O1420" s="2" t="s">
        <v>53</v>
      </c>
      <c r="P1420" s="2" t="s">
        <v>65</v>
      </c>
      <c r="Q1420" s="2"/>
      <c r="R1420" s="2" t="s">
        <v>1682</v>
      </c>
      <c r="S1420" s="2" t="s">
        <v>1687</v>
      </c>
      <c r="T1420" s="2"/>
      <c r="U1420">
        <v>0</v>
      </c>
      <c r="V1420">
        <v>180</v>
      </c>
      <c r="W1420" s="4">
        <v>46086</v>
      </c>
      <c r="X1420" s="4">
        <v>46095</v>
      </c>
      <c r="Y1420" s="4">
        <v>46095</v>
      </c>
      <c r="Z1420" s="4">
        <v>46275</v>
      </c>
      <c r="AA1420" s="3"/>
      <c r="AB1420" s="3" t="s">
        <v>1732</v>
      </c>
      <c r="AC1420" s="2"/>
      <c r="AD1420" s="2" t="s">
        <v>118</v>
      </c>
      <c r="AE1420" s="2" t="s">
        <v>117</v>
      </c>
      <c r="AF1420" s="2"/>
      <c r="AG1420" s="2"/>
      <c r="AH1420" s="2"/>
      <c r="AI1420" s="2"/>
      <c r="AJ1420" s="2" t="s">
        <v>50</v>
      </c>
      <c r="AK1420" s="2" t="s">
        <v>49</v>
      </c>
    </row>
    <row r="1421" spans="1:37" ht="86.4" x14ac:dyDescent="0.3">
      <c r="A1421" s="1">
        <v>1613</v>
      </c>
      <c r="B1421">
        <v>18944</v>
      </c>
      <c r="F1421" s="2" t="s">
        <v>76</v>
      </c>
      <c r="G1421" s="2" t="s">
        <v>78</v>
      </c>
      <c r="H1421" s="2" t="s">
        <v>37</v>
      </c>
      <c r="I1421" s="2" t="s">
        <v>46</v>
      </c>
      <c r="J1421" s="2" t="s">
        <v>956</v>
      </c>
      <c r="K1421" s="2" t="s">
        <v>300</v>
      </c>
      <c r="L1421" s="2" t="s">
        <v>413</v>
      </c>
      <c r="M1421" s="2" t="s">
        <v>686</v>
      </c>
      <c r="N1421" s="3" t="s">
        <v>1686</v>
      </c>
      <c r="O1421" s="2" t="s">
        <v>53</v>
      </c>
      <c r="P1421" s="2" t="s">
        <v>65</v>
      </c>
      <c r="Q1421" s="2"/>
      <c r="R1421" s="2" t="s">
        <v>1682</v>
      </c>
      <c r="S1421" s="2" t="s">
        <v>1687</v>
      </c>
      <c r="T1421" s="2"/>
      <c r="U1421">
        <v>0</v>
      </c>
      <c r="V1421">
        <v>180</v>
      </c>
      <c r="W1421" s="4">
        <v>46087</v>
      </c>
      <c r="X1421" s="4">
        <v>46095</v>
      </c>
      <c r="Y1421" s="4">
        <v>46095</v>
      </c>
      <c r="Z1421" s="4">
        <v>46275</v>
      </c>
      <c r="AA1421" s="3"/>
      <c r="AB1421" s="3" t="s">
        <v>1768</v>
      </c>
      <c r="AC1421" s="2"/>
      <c r="AD1421" s="2" t="s">
        <v>118</v>
      </c>
      <c r="AE1421" s="2" t="s">
        <v>117</v>
      </c>
      <c r="AF1421" s="2"/>
      <c r="AG1421" s="2"/>
      <c r="AH1421" s="2"/>
      <c r="AI1421" s="2"/>
      <c r="AJ1421" s="2" t="s">
        <v>50</v>
      </c>
      <c r="AK1421" s="2" t="s">
        <v>49</v>
      </c>
    </row>
    <row r="1422" spans="1:37" ht="86.4" x14ac:dyDescent="0.3">
      <c r="A1422" s="1">
        <v>1614</v>
      </c>
      <c r="B1422">
        <v>18948</v>
      </c>
      <c r="F1422" s="2" t="s">
        <v>76</v>
      </c>
      <c r="G1422" s="2" t="s">
        <v>78</v>
      </c>
      <c r="H1422" s="2" t="s">
        <v>37</v>
      </c>
      <c r="I1422" s="2" t="s">
        <v>46</v>
      </c>
      <c r="J1422" s="2" t="s">
        <v>956</v>
      </c>
      <c r="K1422" s="2" t="s">
        <v>300</v>
      </c>
      <c r="L1422" s="2" t="s">
        <v>422</v>
      </c>
      <c r="M1422" s="2" t="s">
        <v>693</v>
      </c>
      <c r="N1422" s="3" t="s">
        <v>1686</v>
      </c>
      <c r="O1422" s="2" t="s">
        <v>53</v>
      </c>
      <c r="P1422" s="2" t="s">
        <v>65</v>
      </c>
      <c r="Q1422" s="2"/>
      <c r="R1422" s="2" t="s">
        <v>1682</v>
      </c>
      <c r="S1422" s="2" t="s">
        <v>1687</v>
      </c>
      <c r="T1422" s="2"/>
      <c r="U1422">
        <v>0</v>
      </c>
      <c r="V1422">
        <v>180</v>
      </c>
      <c r="W1422" s="4">
        <v>46087</v>
      </c>
      <c r="X1422" s="4">
        <v>46095</v>
      </c>
      <c r="Y1422" s="4">
        <v>46095</v>
      </c>
      <c r="Z1422" s="4">
        <v>46275</v>
      </c>
      <c r="AA1422" s="3"/>
      <c r="AB1422" s="3" t="s">
        <v>1798</v>
      </c>
      <c r="AC1422" s="2"/>
      <c r="AD1422" s="2" t="s">
        <v>118</v>
      </c>
      <c r="AE1422" s="2" t="s">
        <v>117</v>
      </c>
      <c r="AF1422" s="2"/>
      <c r="AG1422" s="2"/>
      <c r="AH1422" s="2"/>
      <c r="AI1422" s="2"/>
      <c r="AJ1422" s="2" t="s">
        <v>50</v>
      </c>
      <c r="AK1422" s="2" t="s">
        <v>49</v>
      </c>
    </row>
    <row r="1423" spans="1:37" ht="86.4" x14ac:dyDescent="0.3">
      <c r="A1423" s="1">
        <v>1615</v>
      </c>
      <c r="B1423">
        <v>19763</v>
      </c>
      <c r="F1423" s="2" t="s">
        <v>76</v>
      </c>
      <c r="G1423" s="2" t="s">
        <v>78</v>
      </c>
      <c r="H1423" s="2" t="s">
        <v>37</v>
      </c>
      <c r="I1423" s="2" t="s">
        <v>46</v>
      </c>
      <c r="J1423" s="2" t="s">
        <v>956</v>
      </c>
      <c r="K1423" s="2" t="s">
        <v>305</v>
      </c>
      <c r="L1423" s="2" t="s">
        <v>413</v>
      </c>
      <c r="M1423" s="2" t="s">
        <v>681</v>
      </c>
      <c r="N1423" s="3" t="s">
        <v>1686</v>
      </c>
      <c r="O1423" s="2" t="s">
        <v>53</v>
      </c>
      <c r="P1423" s="2" t="s">
        <v>65</v>
      </c>
      <c r="Q1423" s="2"/>
      <c r="R1423" s="2" t="s">
        <v>1682</v>
      </c>
      <c r="S1423" s="2" t="s">
        <v>1687</v>
      </c>
      <c r="T1423" s="2"/>
      <c r="U1423">
        <v>0</v>
      </c>
      <c r="V1423">
        <v>180</v>
      </c>
      <c r="W1423" s="4">
        <v>46088</v>
      </c>
      <c r="X1423" s="4">
        <v>46115</v>
      </c>
      <c r="Y1423" s="4">
        <v>46115</v>
      </c>
      <c r="Z1423" s="4">
        <v>46295</v>
      </c>
      <c r="AA1423" s="3"/>
      <c r="AB1423" s="3" t="s">
        <v>1799</v>
      </c>
      <c r="AC1423" s="2"/>
      <c r="AD1423" s="2" t="s">
        <v>118</v>
      </c>
      <c r="AE1423" s="2" t="s">
        <v>101</v>
      </c>
      <c r="AF1423" s="2"/>
      <c r="AG1423" s="2"/>
      <c r="AH1423" s="2"/>
      <c r="AI1423" s="2"/>
      <c r="AJ1423" s="2" t="s">
        <v>50</v>
      </c>
      <c r="AK1423" s="2" t="s">
        <v>49</v>
      </c>
    </row>
    <row r="1424" spans="1:37" ht="86.4" x14ac:dyDescent="0.3">
      <c r="A1424" s="1">
        <v>1616</v>
      </c>
      <c r="B1424">
        <v>19764</v>
      </c>
      <c r="F1424" s="2" t="s">
        <v>76</v>
      </c>
      <c r="G1424" s="2" t="s">
        <v>78</v>
      </c>
      <c r="H1424" s="2" t="s">
        <v>37</v>
      </c>
      <c r="I1424" s="2" t="s">
        <v>46</v>
      </c>
      <c r="J1424" s="2" t="s">
        <v>956</v>
      </c>
      <c r="K1424" s="2" t="s">
        <v>305</v>
      </c>
      <c r="L1424" s="2" t="s">
        <v>422</v>
      </c>
      <c r="M1424" s="2" t="s">
        <v>682</v>
      </c>
      <c r="N1424" s="3" t="s">
        <v>1686</v>
      </c>
      <c r="O1424" s="2" t="s">
        <v>53</v>
      </c>
      <c r="P1424" s="2" t="s">
        <v>65</v>
      </c>
      <c r="Q1424" s="2"/>
      <c r="R1424" s="2" t="s">
        <v>1682</v>
      </c>
      <c r="S1424" s="2" t="s">
        <v>1687</v>
      </c>
      <c r="T1424" s="2"/>
      <c r="U1424">
        <v>0</v>
      </c>
      <c r="V1424">
        <v>180</v>
      </c>
      <c r="W1424" s="4">
        <v>46088</v>
      </c>
      <c r="X1424" s="4">
        <v>46141</v>
      </c>
      <c r="Y1424" s="4">
        <v>46141</v>
      </c>
      <c r="Z1424" s="4">
        <v>46321</v>
      </c>
      <c r="AA1424" s="3"/>
      <c r="AB1424" s="3" t="s">
        <v>1800</v>
      </c>
      <c r="AC1424" s="2"/>
      <c r="AD1424" s="2" t="s">
        <v>118</v>
      </c>
      <c r="AE1424" s="2" t="s">
        <v>102</v>
      </c>
      <c r="AF1424" s="2"/>
      <c r="AG1424" s="2"/>
      <c r="AH1424" s="2"/>
      <c r="AI1424" s="2"/>
      <c r="AJ1424" s="2" t="s">
        <v>50</v>
      </c>
      <c r="AK1424" s="2" t="s">
        <v>49</v>
      </c>
    </row>
    <row r="1425" spans="1:37" ht="28.8" x14ac:dyDescent="0.3">
      <c r="A1425" s="1">
        <v>1617</v>
      </c>
      <c r="F1425" s="2" t="s">
        <v>76</v>
      </c>
      <c r="G1425" s="2" t="s">
        <v>44</v>
      </c>
      <c r="H1425" s="2" t="s">
        <v>37</v>
      </c>
      <c r="I1425" s="2" t="s">
        <v>46</v>
      </c>
      <c r="J1425" s="2" t="s">
        <v>88</v>
      </c>
      <c r="K1425" s="2" t="s">
        <v>200</v>
      </c>
      <c r="L1425" s="2" t="s">
        <v>240</v>
      </c>
      <c r="M1425" s="2" t="s">
        <v>247</v>
      </c>
      <c r="N1425" s="3" t="s">
        <v>1688</v>
      </c>
      <c r="O1425" s="2" t="s">
        <v>53</v>
      </c>
      <c r="P1425" s="2" t="s">
        <v>65</v>
      </c>
      <c r="Q1425" s="2"/>
      <c r="R1425" s="2" t="s">
        <v>258</v>
      </c>
      <c r="S1425" s="2" t="s">
        <v>1689</v>
      </c>
      <c r="T1425" s="2"/>
      <c r="U1425">
        <v>0</v>
      </c>
      <c r="V1425">
        <v>184</v>
      </c>
      <c r="W1425" s="4">
        <v>46262</v>
      </c>
      <c r="X1425" s="4"/>
      <c r="Y1425" s="4">
        <v>46262</v>
      </c>
      <c r="Z1425" s="4">
        <v>46446</v>
      </c>
      <c r="AA1425" s="3"/>
      <c r="AB1425" s="3"/>
      <c r="AC1425" s="2"/>
      <c r="AD1425" s="2" t="s">
        <v>45</v>
      </c>
      <c r="AE1425" s="2" t="s">
        <v>45</v>
      </c>
      <c r="AF1425" s="2"/>
      <c r="AG1425" s="2"/>
      <c r="AH1425" s="2"/>
      <c r="AI1425" s="2"/>
      <c r="AJ1425" s="2" t="s">
        <v>50</v>
      </c>
      <c r="AK1425" s="2" t="s">
        <v>49</v>
      </c>
    </row>
    <row r="1426" spans="1:37" ht="28.8" x14ac:dyDescent="0.3">
      <c r="A1426" s="1">
        <v>1618</v>
      </c>
      <c r="F1426" s="2" t="s">
        <v>76</v>
      </c>
      <c r="G1426" s="2" t="s">
        <v>212</v>
      </c>
      <c r="H1426" s="2" t="s">
        <v>37</v>
      </c>
      <c r="I1426" s="2" t="s">
        <v>46</v>
      </c>
      <c r="J1426" s="2" t="s">
        <v>88</v>
      </c>
      <c r="K1426" s="2" t="s">
        <v>203</v>
      </c>
      <c r="L1426" s="2" t="s">
        <v>240</v>
      </c>
      <c r="M1426" s="2" t="s">
        <v>250</v>
      </c>
      <c r="N1426" s="3" t="s">
        <v>1688</v>
      </c>
      <c r="O1426" s="2" t="s">
        <v>53</v>
      </c>
      <c r="P1426" s="2" t="s">
        <v>65</v>
      </c>
      <c r="Q1426" s="2"/>
      <c r="R1426" s="2" t="s">
        <v>258</v>
      </c>
      <c r="S1426" s="2" t="s">
        <v>1689</v>
      </c>
      <c r="T1426" s="2"/>
      <c r="U1426">
        <v>0</v>
      </c>
      <c r="V1426">
        <v>180</v>
      </c>
      <c r="W1426" s="4">
        <v>46079</v>
      </c>
      <c r="X1426" s="4"/>
      <c r="Y1426" s="4">
        <v>46079</v>
      </c>
      <c r="Z1426" s="4">
        <v>46258</v>
      </c>
      <c r="AA1426" s="3"/>
      <c r="AB1426" s="3"/>
      <c r="AC1426" s="2"/>
      <c r="AD1426" s="2" t="s">
        <v>45</v>
      </c>
      <c r="AE1426" s="2" t="s">
        <v>45</v>
      </c>
      <c r="AF1426" s="2"/>
      <c r="AG1426" s="2"/>
      <c r="AH1426" s="2"/>
      <c r="AI1426" s="2"/>
      <c r="AJ1426" s="2" t="s">
        <v>50</v>
      </c>
      <c r="AK1426" s="2" t="s">
        <v>49</v>
      </c>
    </row>
    <row r="1427" spans="1:37" ht="28.8" x14ac:dyDescent="0.3">
      <c r="A1427" s="1">
        <v>1619</v>
      </c>
      <c r="F1427" s="2" t="s">
        <v>76</v>
      </c>
      <c r="G1427" s="2" t="s">
        <v>212</v>
      </c>
      <c r="H1427" s="2" t="s">
        <v>37</v>
      </c>
      <c r="I1427" s="2" t="s">
        <v>46</v>
      </c>
      <c r="J1427" s="2" t="s">
        <v>88</v>
      </c>
      <c r="K1427" s="2" t="s">
        <v>203</v>
      </c>
      <c r="L1427" s="2" t="s">
        <v>248</v>
      </c>
      <c r="M1427" s="2" t="s">
        <v>249</v>
      </c>
      <c r="N1427" s="3" t="s">
        <v>1690</v>
      </c>
      <c r="O1427" s="2" t="s">
        <v>53</v>
      </c>
      <c r="P1427" s="2" t="s">
        <v>65</v>
      </c>
      <c r="Q1427" s="2"/>
      <c r="R1427" s="2" t="s">
        <v>54</v>
      </c>
      <c r="S1427" s="2" t="s">
        <v>1691</v>
      </c>
      <c r="T1427" s="2"/>
      <c r="U1427">
        <v>0</v>
      </c>
      <c r="V1427">
        <v>180</v>
      </c>
      <c r="W1427" s="4">
        <v>46079</v>
      </c>
      <c r="X1427" s="4"/>
      <c r="Y1427" s="4">
        <v>46079</v>
      </c>
      <c r="Z1427" s="4">
        <v>46258</v>
      </c>
      <c r="AA1427" s="3"/>
      <c r="AB1427" s="3"/>
      <c r="AC1427" s="2"/>
      <c r="AD1427" s="2" t="s">
        <v>45</v>
      </c>
      <c r="AE1427" s="2" t="s">
        <v>45</v>
      </c>
      <c r="AF1427" s="2"/>
      <c r="AG1427" s="2"/>
      <c r="AH1427" s="2"/>
      <c r="AI1427" s="2"/>
      <c r="AJ1427" s="2" t="s">
        <v>50</v>
      </c>
      <c r="AK1427" s="2" t="s">
        <v>49</v>
      </c>
    </row>
    <row r="1428" spans="1:37" ht="28.8" x14ac:dyDescent="0.3">
      <c r="A1428" s="1">
        <v>1620</v>
      </c>
      <c r="F1428" s="2" t="s">
        <v>76</v>
      </c>
      <c r="G1428" s="2" t="s">
        <v>44</v>
      </c>
      <c r="H1428" s="2" t="s">
        <v>37</v>
      </c>
      <c r="I1428" s="2" t="s">
        <v>46</v>
      </c>
      <c r="J1428" s="2" t="s">
        <v>88</v>
      </c>
      <c r="K1428" s="2" t="s">
        <v>200</v>
      </c>
      <c r="L1428" s="2" t="s">
        <v>246</v>
      </c>
      <c r="M1428" s="2" t="s">
        <v>247</v>
      </c>
      <c r="N1428" s="3" t="s">
        <v>1690</v>
      </c>
      <c r="O1428" s="2" t="s">
        <v>53</v>
      </c>
      <c r="P1428" s="2" t="s">
        <v>65</v>
      </c>
      <c r="Q1428" s="2"/>
      <c r="R1428" s="2" t="s">
        <v>54</v>
      </c>
      <c r="S1428" s="2" t="s">
        <v>1691</v>
      </c>
      <c r="T1428" s="2"/>
      <c r="U1428">
        <v>0</v>
      </c>
      <c r="V1428">
        <v>184</v>
      </c>
      <c r="W1428" s="4">
        <v>46262</v>
      </c>
      <c r="X1428" s="4"/>
      <c r="Y1428" s="4">
        <v>46078</v>
      </c>
      <c r="Z1428" s="4">
        <v>46259</v>
      </c>
      <c r="AA1428" s="3"/>
      <c r="AB1428" s="3"/>
      <c r="AC1428" s="2"/>
      <c r="AD1428" s="2" t="s">
        <v>45</v>
      </c>
      <c r="AE1428" s="2" t="s">
        <v>45</v>
      </c>
      <c r="AF1428" s="2"/>
      <c r="AG1428" s="2"/>
      <c r="AH1428" s="2"/>
      <c r="AI1428" s="2"/>
      <c r="AJ1428" s="2" t="s">
        <v>50</v>
      </c>
      <c r="AK1428" s="2" t="s">
        <v>49</v>
      </c>
    </row>
    <row r="1429" spans="1:37" ht="28.8" x14ac:dyDescent="0.3">
      <c r="A1429" s="1">
        <v>1621</v>
      </c>
      <c r="B1429">
        <v>18697</v>
      </c>
      <c r="F1429" s="2" t="s">
        <v>58</v>
      </c>
      <c r="G1429" s="2" t="s">
        <v>78</v>
      </c>
      <c r="H1429" s="2" t="s">
        <v>37</v>
      </c>
      <c r="I1429" s="2" t="s">
        <v>75</v>
      </c>
      <c r="J1429" s="2" t="s">
        <v>138</v>
      </c>
      <c r="K1429" s="2" t="s">
        <v>200</v>
      </c>
      <c r="L1429" s="2" t="s">
        <v>1010</v>
      </c>
      <c r="M1429" s="2" t="s">
        <v>1011</v>
      </c>
      <c r="N1429" s="3" t="s">
        <v>1692</v>
      </c>
      <c r="O1429" s="2" t="s">
        <v>53</v>
      </c>
      <c r="P1429" s="2" t="s">
        <v>79</v>
      </c>
      <c r="Q1429" s="2"/>
      <c r="R1429" s="2"/>
      <c r="S1429" s="2"/>
      <c r="T1429" s="2"/>
      <c r="U1429">
        <v>0</v>
      </c>
      <c r="V1429">
        <v>0</v>
      </c>
      <c r="W1429" s="4">
        <v>46074</v>
      </c>
      <c r="X1429" s="4">
        <v>46106</v>
      </c>
      <c r="Y1429" s="4">
        <v>46106</v>
      </c>
      <c r="Z1429" s="4">
        <v>46106</v>
      </c>
      <c r="AA1429" s="3"/>
      <c r="AB1429" s="3" t="s">
        <v>1776</v>
      </c>
      <c r="AC1429" s="2"/>
      <c r="AD1429" s="2" t="s">
        <v>95</v>
      </c>
      <c r="AE1429" s="2" t="s">
        <v>95</v>
      </c>
      <c r="AF1429" s="2"/>
      <c r="AG1429" s="2"/>
      <c r="AH1429" s="2"/>
      <c r="AI1429" s="2"/>
      <c r="AJ1429" s="2" t="s">
        <v>50</v>
      </c>
      <c r="AK1429" s="2" t="s">
        <v>49</v>
      </c>
    </row>
    <row r="1430" spans="1:37" ht="28.8" x14ac:dyDescent="0.3">
      <c r="A1430" s="1">
        <v>1622</v>
      </c>
      <c r="B1430">
        <v>18699</v>
      </c>
      <c r="F1430" s="2" t="s">
        <v>58</v>
      </c>
      <c r="G1430" s="2" t="s">
        <v>78</v>
      </c>
      <c r="H1430" s="2" t="s">
        <v>37</v>
      </c>
      <c r="I1430" s="2" t="s">
        <v>75</v>
      </c>
      <c r="J1430" s="2" t="s">
        <v>364</v>
      </c>
      <c r="K1430" s="2" t="s">
        <v>200</v>
      </c>
      <c r="L1430" s="2" t="s">
        <v>240</v>
      </c>
      <c r="M1430" s="2" t="s">
        <v>241</v>
      </c>
      <c r="N1430" s="3" t="s">
        <v>1693</v>
      </c>
      <c r="O1430" s="2" t="s">
        <v>53</v>
      </c>
      <c r="P1430" s="2" t="s">
        <v>79</v>
      </c>
      <c r="Q1430" s="2"/>
      <c r="R1430" s="2" t="s">
        <v>364</v>
      </c>
      <c r="S1430" s="2" t="s">
        <v>1694</v>
      </c>
      <c r="T1430" s="2"/>
      <c r="U1430">
        <v>0</v>
      </c>
      <c r="V1430">
        <v>0</v>
      </c>
      <c r="W1430" s="4">
        <v>46074</v>
      </c>
      <c r="X1430" s="4">
        <v>46108</v>
      </c>
      <c r="Y1430" s="4">
        <v>46108</v>
      </c>
      <c r="Z1430" s="4">
        <v>46108</v>
      </c>
      <c r="AA1430" s="3"/>
      <c r="AB1430" s="3" t="s">
        <v>1801</v>
      </c>
      <c r="AC1430" s="2"/>
      <c r="AD1430" s="2" t="s">
        <v>95</v>
      </c>
      <c r="AE1430" s="2" t="s">
        <v>74</v>
      </c>
      <c r="AF1430" s="2"/>
      <c r="AG1430" s="2"/>
      <c r="AH1430" s="2"/>
      <c r="AI1430" s="2"/>
      <c r="AJ1430" s="2" t="s">
        <v>50</v>
      </c>
      <c r="AK1430" s="2" t="s">
        <v>49</v>
      </c>
    </row>
    <row r="1431" spans="1:37" ht="28.8" x14ac:dyDescent="0.3">
      <c r="A1431" s="1">
        <v>1623</v>
      </c>
      <c r="F1431" s="2" t="s">
        <v>76</v>
      </c>
      <c r="G1431" s="2" t="s">
        <v>78</v>
      </c>
      <c r="H1431" s="2" t="s">
        <v>37</v>
      </c>
      <c r="I1431" s="2" t="s">
        <v>46</v>
      </c>
      <c r="J1431" s="2" t="s">
        <v>165</v>
      </c>
      <c r="K1431" s="2" t="s">
        <v>142</v>
      </c>
      <c r="L1431" s="2" t="s">
        <v>83</v>
      </c>
      <c r="M1431" s="2" t="s">
        <v>161</v>
      </c>
      <c r="N1431" s="3" t="s">
        <v>1695</v>
      </c>
      <c r="O1431" s="2" t="s">
        <v>174</v>
      </c>
      <c r="P1431" s="2" t="s">
        <v>65</v>
      </c>
      <c r="Q1431" s="2"/>
      <c r="R1431" s="2" t="s">
        <v>583</v>
      </c>
      <c r="S1431" s="2" t="s">
        <v>1696</v>
      </c>
      <c r="T1431" s="2"/>
      <c r="U1431">
        <v>0</v>
      </c>
      <c r="V1431">
        <v>365</v>
      </c>
      <c r="W1431" s="4">
        <v>46077</v>
      </c>
      <c r="X1431" s="4"/>
      <c r="Y1431" s="4">
        <v>46077</v>
      </c>
      <c r="Z1431" s="4">
        <v>46595</v>
      </c>
      <c r="AA1431" s="3"/>
      <c r="AB1431" s="3"/>
      <c r="AC1431" s="2"/>
      <c r="AD1431" s="2" t="s">
        <v>45</v>
      </c>
      <c r="AE1431" s="2" t="s">
        <v>45</v>
      </c>
      <c r="AF1431" s="2"/>
      <c r="AG1431" s="2"/>
      <c r="AH1431" s="2"/>
      <c r="AI1431" s="2"/>
      <c r="AJ1431" s="2" t="s">
        <v>50</v>
      </c>
      <c r="AK1431" s="2" t="s">
        <v>49</v>
      </c>
    </row>
    <row r="1432" spans="1:37" ht="28.8" x14ac:dyDescent="0.3">
      <c r="A1432" s="1">
        <v>1624</v>
      </c>
      <c r="B1432">
        <v>18561</v>
      </c>
      <c r="F1432" s="2" t="s">
        <v>76</v>
      </c>
      <c r="G1432" s="2" t="s">
        <v>78</v>
      </c>
      <c r="H1432" s="2" t="s">
        <v>37</v>
      </c>
      <c r="I1432" s="2" t="s">
        <v>46</v>
      </c>
      <c r="J1432" s="2" t="s">
        <v>165</v>
      </c>
      <c r="K1432" s="2" t="s">
        <v>188</v>
      </c>
      <c r="L1432" s="2" t="s">
        <v>135</v>
      </c>
      <c r="M1432" s="2" t="s">
        <v>219</v>
      </c>
      <c r="N1432" s="3" t="s">
        <v>1695</v>
      </c>
      <c r="O1432" s="2" t="s">
        <v>174</v>
      </c>
      <c r="P1432" s="2" t="s">
        <v>65</v>
      </c>
      <c r="Q1432" s="2"/>
      <c r="R1432" s="2" t="s">
        <v>583</v>
      </c>
      <c r="S1432" s="2" t="s">
        <v>1696</v>
      </c>
      <c r="T1432" s="2"/>
      <c r="U1432">
        <v>0</v>
      </c>
      <c r="V1432">
        <v>365</v>
      </c>
      <c r="W1432" s="4">
        <v>46226</v>
      </c>
      <c r="X1432" s="4">
        <v>46087</v>
      </c>
      <c r="Y1432" s="4">
        <v>46087</v>
      </c>
      <c r="Z1432" s="4">
        <v>46452</v>
      </c>
      <c r="AA1432" s="3"/>
      <c r="AB1432" s="3" t="s">
        <v>1802</v>
      </c>
      <c r="AC1432" s="2"/>
      <c r="AD1432" s="2" t="s">
        <v>45</v>
      </c>
      <c r="AE1432" s="2" t="s">
        <v>45</v>
      </c>
      <c r="AF1432" s="2"/>
      <c r="AG1432" s="2"/>
      <c r="AH1432" s="2"/>
      <c r="AI1432" s="2"/>
      <c r="AJ1432" s="2" t="s">
        <v>50</v>
      </c>
      <c r="AK1432" s="2" t="s">
        <v>49</v>
      </c>
    </row>
    <row r="1433" spans="1:37" ht="28.8" x14ac:dyDescent="0.3">
      <c r="A1433" s="1">
        <v>1625</v>
      </c>
      <c r="B1433">
        <v>18562</v>
      </c>
      <c r="F1433" s="2" t="s">
        <v>76</v>
      </c>
      <c r="G1433" s="2" t="s">
        <v>78</v>
      </c>
      <c r="H1433" s="2" t="s">
        <v>37</v>
      </c>
      <c r="I1433" s="2" t="s">
        <v>46</v>
      </c>
      <c r="J1433" s="2" t="s">
        <v>165</v>
      </c>
      <c r="K1433" s="2" t="s">
        <v>38</v>
      </c>
      <c r="L1433" s="2" t="s">
        <v>135</v>
      </c>
      <c r="M1433" s="2" t="s">
        <v>221</v>
      </c>
      <c r="N1433" s="3" t="s">
        <v>1695</v>
      </c>
      <c r="O1433" s="2" t="s">
        <v>174</v>
      </c>
      <c r="P1433" s="2" t="s">
        <v>65</v>
      </c>
      <c r="Q1433" s="2"/>
      <c r="R1433" s="2" t="s">
        <v>583</v>
      </c>
      <c r="S1433" s="2" t="s">
        <v>1696</v>
      </c>
      <c r="T1433" s="2"/>
      <c r="U1433">
        <v>0</v>
      </c>
      <c r="V1433">
        <v>365</v>
      </c>
      <c r="W1433" s="4">
        <v>46226</v>
      </c>
      <c r="X1433" s="4">
        <v>46087</v>
      </c>
      <c r="Y1433" s="4">
        <v>46087</v>
      </c>
      <c r="Z1433" s="4">
        <v>46452</v>
      </c>
      <c r="AA1433" s="3"/>
      <c r="AB1433" s="3" t="s">
        <v>1705</v>
      </c>
      <c r="AC1433" s="2"/>
      <c r="AD1433" s="2" t="s">
        <v>45</v>
      </c>
      <c r="AE1433" s="2" t="s">
        <v>45</v>
      </c>
      <c r="AF1433" s="2"/>
      <c r="AG1433" s="2"/>
      <c r="AH1433" s="2"/>
      <c r="AI1433" s="2"/>
      <c r="AJ1433" s="2" t="s">
        <v>50</v>
      </c>
      <c r="AK1433" s="2" t="s">
        <v>49</v>
      </c>
    </row>
    <row r="1434" spans="1:37" ht="28.8" x14ac:dyDescent="0.3">
      <c r="A1434" s="1">
        <v>1626</v>
      </c>
      <c r="B1434">
        <v>21365</v>
      </c>
      <c r="F1434" s="2" t="s">
        <v>76</v>
      </c>
      <c r="G1434" s="2" t="s">
        <v>72</v>
      </c>
      <c r="H1434" s="2" t="s">
        <v>37</v>
      </c>
      <c r="I1434" s="2" t="s">
        <v>46</v>
      </c>
      <c r="J1434" s="2" t="s">
        <v>176</v>
      </c>
      <c r="K1434" s="2" t="s">
        <v>66</v>
      </c>
      <c r="L1434" s="2" t="s">
        <v>67</v>
      </c>
      <c r="M1434" s="2" t="s">
        <v>68</v>
      </c>
      <c r="N1434" s="3" t="s">
        <v>915</v>
      </c>
      <c r="O1434" s="2" t="s">
        <v>174</v>
      </c>
      <c r="P1434" s="2" t="s">
        <v>65</v>
      </c>
      <c r="Q1434" s="2"/>
      <c r="R1434" s="2"/>
      <c r="S1434" s="2"/>
      <c r="T1434" s="2"/>
      <c r="U1434">
        <v>0</v>
      </c>
      <c r="V1434">
        <v>90</v>
      </c>
      <c r="W1434" s="4">
        <v>46084</v>
      </c>
      <c r="X1434" s="4">
        <v>46090</v>
      </c>
      <c r="Y1434" s="4">
        <v>46090</v>
      </c>
      <c r="Z1434" s="4">
        <v>46180</v>
      </c>
      <c r="AA1434" s="3"/>
      <c r="AB1434" s="3" t="s">
        <v>1803</v>
      </c>
      <c r="AC1434" s="2"/>
      <c r="AD1434" s="2" t="s">
        <v>102</v>
      </c>
      <c r="AE1434" s="2" t="s">
        <v>102</v>
      </c>
      <c r="AF1434" s="2"/>
      <c r="AG1434" s="2"/>
      <c r="AH1434" s="2"/>
      <c r="AI1434" s="2"/>
      <c r="AJ1434" s="2" t="s">
        <v>50</v>
      </c>
      <c r="AK1434" s="2" t="s">
        <v>49</v>
      </c>
    </row>
    <row r="1435" spans="1:37" ht="28.8" x14ac:dyDescent="0.3">
      <c r="A1435" s="1">
        <v>1627</v>
      </c>
      <c r="B1435">
        <v>21366</v>
      </c>
      <c r="F1435" s="2" t="s">
        <v>76</v>
      </c>
      <c r="G1435" s="2" t="s">
        <v>72</v>
      </c>
      <c r="H1435" s="2" t="s">
        <v>37</v>
      </c>
      <c r="I1435" s="2" t="s">
        <v>46</v>
      </c>
      <c r="J1435" s="2" t="s">
        <v>176</v>
      </c>
      <c r="K1435" s="2" t="s">
        <v>66</v>
      </c>
      <c r="L1435" s="2" t="s">
        <v>1452</v>
      </c>
      <c r="M1435" s="2" t="s">
        <v>1453</v>
      </c>
      <c r="N1435" s="3" t="s">
        <v>915</v>
      </c>
      <c r="O1435" s="2" t="s">
        <v>174</v>
      </c>
      <c r="P1435" s="2" t="s">
        <v>65</v>
      </c>
      <c r="Q1435" s="2"/>
      <c r="R1435" s="2"/>
      <c r="S1435" s="2"/>
      <c r="T1435" s="2"/>
      <c r="U1435">
        <v>0</v>
      </c>
      <c r="V1435">
        <v>90</v>
      </c>
      <c r="W1435" s="4">
        <v>46084</v>
      </c>
      <c r="X1435" s="4">
        <v>46090</v>
      </c>
      <c r="Y1435" s="4">
        <v>46090</v>
      </c>
      <c r="Z1435" s="4">
        <v>46180</v>
      </c>
      <c r="AA1435" s="3"/>
      <c r="AB1435" s="3" t="s">
        <v>1803</v>
      </c>
      <c r="AC1435" s="2"/>
      <c r="AD1435" s="2" t="s">
        <v>102</v>
      </c>
      <c r="AE1435" s="2" t="s">
        <v>102</v>
      </c>
      <c r="AF1435" s="2"/>
      <c r="AG1435" s="2"/>
      <c r="AH1435" s="2"/>
      <c r="AI1435" s="2"/>
      <c r="AJ1435" s="2" t="s">
        <v>50</v>
      </c>
      <c r="AK1435" s="2" t="s">
        <v>49</v>
      </c>
    </row>
    <row r="1436" spans="1:37" ht="28.8" x14ac:dyDescent="0.3">
      <c r="A1436" s="1">
        <v>1628</v>
      </c>
      <c r="B1436">
        <v>18866</v>
      </c>
      <c r="F1436" s="2" t="s">
        <v>76</v>
      </c>
      <c r="G1436" s="2" t="s">
        <v>78</v>
      </c>
      <c r="H1436" s="2" t="s">
        <v>37</v>
      </c>
      <c r="I1436" s="2" t="s">
        <v>46</v>
      </c>
      <c r="J1436" s="2" t="s">
        <v>442</v>
      </c>
      <c r="K1436" s="2" t="s">
        <v>66</v>
      </c>
      <c r="L1436" s="2" t="s">
        <v>67</v>
      </c>
      <c r="M1436" s="2" t="s">
        <v>68</v>
      </c>
      <c r="N1436" s="3" t="s">
        <v>1804</v>
      </c>
      <c r="O1436" s="2" t="s">
        <v>174</v>
      </c>
      <c r="P1436" s="2" t="s">
        <v>65</v>
      </c>
      <c r="Q1436" s="2"/>
      <c r="R1436" s="2"/>
      <c r="S1436" s="2"/>
      <c r="T1436" s="2"/>
      <c r="U1436">
        <v>0</v>
      </c>
      <c r="V1436">
        <v>360</v>
      </c>
      <c r="W1436" s="4">
        <v>46084</v>
      </c>
      <c r="X1436" s="4">
        <v>46090</v>
      </c>
      <c r="Y1436" s="4">
        <v>46090</v>
      </c>
      <c r="Z1436" s="4">
        <v>46450</v>
      </c>
      <c r="AA1436" s="3"/>
      <c r="AB1436" s="3" t="s">
        <v>1803</v>
      </c>
      <c r="AC1436" s="2"/>
      <c r="AD1436" s="2" t="s">
        <v>102</v>
      </c>
      <c r="AE1436" s="2" t="s">
        <v>102</v>
      </c>
      <c r="AF1436" s="2"/>
      <c r="AG1436" s="2"/>
      <c r="AH1436" s="2"/>
      <c r="AI1436" s="2"/>
      <c r="AJ1436" s="2" t="s">
        <v>50</v>
      </c>
      <c r="AK1436" s="2" t="s">
        <v>49</v>
      </c>
    </row>
    <row r="1437" spans="1:37" ht="28.8" x14ac:dyDescent="0.3">
      <c r="A1437" s="1">
        <v>1629</v>
      </c>
      <c r="B1437">
        <v>18867</v>
      </c>
      <c r="F1437" s="2" t="s">
        <v>76</v>
      </c>
      <c r="G1437" s="2" t="s">
        <v>78</v>
      </c>
      <c r="H1437" s="2" t="s">
        <v>37</v>
      </c>
      <c r="I1437" s="2" t="s">
        <v>46</v>
      </c>
      <c r="J1437" s="2" t="s">
        <v>442</v>
      </c>
      <c r="K1437" s="2" t="s">
        <v>66</v>
      </c>
      <c r="L1437" s="2" t="s">
        <v>1452</v>
      </c>
      <c r="M1437" s="2" t="s">
        <v>1453</v>
      </c>
      <c r="N1437" s="3" t="s">
        <v>1804</v>
      </c>
      <c r="O1437" s="2" t="s">
        <v>174</v>
      </c>
      <c r="P1437" s="2" t="s">
        <v>65</v>
      </c>
      <c r="Q1437" s="2"/>
      <c r="R1437" s="2"/>
      <c r="S1437" s="2"/>
      <c r="T1437" s="2"/>
      <c r="U1437">
        <v>0</v>
      </c>
      <c r="V1437">
        <v>360</v>
      </c>
      <c r="W1437" s="4">
        <v>46084</v>
      </c>
      <c r="X1437" s="4">
        <v>46090</v>
      </c>
      <c r="Y1437" s="4">
        <v>46090</v>
      </c>
      <c r="Z1437" s="4">
        <v>46450</v>
      </c>
      <c r="AA1437" s="3"/>
      <c r="AB1437" s="3" t="s">
        <v>1803</v>
      </c>
      <c r="AC1437" s="2"/>
      <c r="AD1437" s="2" t="s">
        <v>102</v>
      </c>
      <c r="AE1437" s="2" t="s">
        <v>102</v>
      </c>
      <c r="AF1437" s="2"/>
      <c r="AG1437" s="2"/>
      <c r="AH1437" s="2"/>
      <c r="AI1437" s="2"/>
      <c r="AJ1437" s="2" t="s">
        <v>50</v>
      </c>
      <c r="AK1437" s="2" t="s">
        <v>49</v>
      </c>
    </row>
    <row r="1438" spans="1:37" ht="57.6" x14ac:dyDescent="0.3">
      <c r="A1438" s="1">
        <v>1630</v>
      </c>
      <c r="B1438">
        <v>18868</v>
      </c>
      <c r="F1438" s="2" t="s">
        <v>76</v>
      </c>
      <c r="G1438" s="2" t="s">
        <v>78</v>
      </c>
      <c r="H1438" s="2" t="s">
        <v>37</v>
      </c>
      <c r="I1438" s="2" t="s">
        <v>46</v>
      </c>
      <c r="J1438" s="2" t="s">
        <v>100</v>
      </c>
      <c r="K1438" s="2" t="s">
        <v>66</v>
      </c>
      <c r="L1438" s="2" t="s">
        <v>143</v>
      </c>
      <c r="M1438" s="2" t="s">
        <v>310</v>
      </c>
      <c r="N1438" s="3" t="s">
        <v>1805</v>
      </c>
      <c r="O1438" s="2" t="s">
        <v>53</v>
      </c>
      <c r="P1438" s="2" t="s">
        <v>65</v>
      </c>
      <c r="Q1438" s="2"/>
      <c r="R1438" s="2" t="s">
        <v>114</v>
      </c>
      <c r="S1438" s="2" t="s">
        <v>1806</v>
      </c>
      <c r="T1438" s="2"/>
      <c r="U1438">
        <v>0</v>
      </c>
      <c r="V1438">
        <v>360</v>
      </c>
      <c r="W1438" s="4">
        <v>46084</v>
      </c>
      <c r="X1438" s="4">
        <v>46090</v>
      </c>
      <c r="Y1438" s="4">
        <v>46090</v>
      </c>
      <c r="Z1438" s="4">
        <v>46450</v>
      </c>
      <c r="AA1438" s="3"/>
      <c r="AB1438" s="3" t="s">
        <v>1803</v>
      </c>
      <c r="AC1438" s="2"/>
      <c r="AD1438" s="2" t="s">
        <v>102</v>
      </c>
      <c r="AE1438" s="2" t="s">
        <v>102</v>
      </c>
      <c r="AF1438" s="2"/>
      <c r="AG1438" s="2"/>
      <c r="AH1438" s="2"/>
      <c r="AI1438" s="2"/>
      <c r="AJ1438" s="2" t="s">
        <v>50</v>
      </c>
      <c r="AK1438" s="2" t="s">
        <v>49</v>
      </c>
    </row>
    <row r="1439" spans="1:37" ht="28.8" x14ac:dyDescent="0.3">
      <c r="A1439" s="1">
        <v>1631</v>
      </c>
      <c r="B1439">
        <v>18869</v>
      </c>
      <c r="F1439" s="2" t="s">
        <v>76</v>
      </c>
      <c r="G1439" s="2" t="s">
        <v>78</v>
      </c>
      <c r="H1439" s="2" t="s">
        <v>37</v>
      </c>
      <c r="I1439" s="2" t="s">
        <v>46</v>
      </c>
      <c r="J1439" s="2" t="s">
        <v>1210</v>
      </c>
      <c r="K1439" s="2" t="s">
        <v>66</v>
      </c>
      <c r="L1439" s="2" t="s">
        <v>430</v>
      </c>
      <c r="M1439" s="2" t="s">
        <v>577</v>
      </c>
      <c r="N1439" s="3" t="s">
        <v>1807</v>
      </c>
      <c r="O1439" s="2" t="s">
        <v>53</v>
      </c>
      <c r="P1439" s="2" t="s">
        <v>65</v>
      </c>
      <c r="Q1439" s="2"/>
      <c r="R1439" s="2" t="s">
        <v>260</v>
      </c>
      <c r="S1439" s="2" t="s">
        <v>1456</v>
      </c>
      <c r="T1439" s="2"/>
      <c r="U1439">
        <v>0</v>
      </c>
      <c r="V1439">
        <v>1080</v>
      </c>
      <c r="W1439" s="4">
        <v>46084</v>
      </c>
      <c r="X1439" s="4">
        <v>46095</v>
      </c>
      <c r="Y1439" s="4">
        <v>46095</v>
      </c>
      <c r="Z1439" s="4">
        <v>47175</v>
      </c>
      <c r="AA1439" s="3"/>
      <c r="AB1439" s="3" t="s">
        <v>1808</v>
      </c>
      <c r="AC1439" s="2"/>
      <c r="AD1439" s="2" t="s">
        <v>102</v>
      </c>
      <c r="AE1439" s="2" t="s">
        <v>102</v>
      </c>
      <c r="AF1439" s="2"/>
      <c r="AG1439" s="2"/>
      <c r="AH1439" s="2"/>
      <c r="AI1439" s="2"/>
      <c r="AJ1439" s="2" t="s">
        <v>50</v>
      </c>
      <c r="AK1439" s="2" t="s">
        <v>49</v>
      </c>
    </row>
    <row r="1440" spans="1:37" ht="28.8" x14ac:dyDescent="0.3">
      <c r="A1440" s="1">
        <v>1632</v>
      </c>
      <c r="B1440">
        <v>18871</v>
      </c>
      <c r="F1440" s="2" t="s">
        <v>76</v>
      </c>
      <c r="G1440" s="2" t="s">
        <v>72</v>
      </c>
      <c r="H1440" s="2" t="s">
        <v>37</v>
      </c>
      <c r="I1440" s="2" t="s">
        <v>46</v>
      </c>
      <c r="J1440" s="2" t="s">
        <v>1210</v>
      </c>
      <c r="K1440" s="2" t="s">
        <v>66</v>
      </c>
      <c r="L1440" s="2" t="s">
        <v>1809</v>
      </c>
      <c r="M1440" s="2" t="s">
        <v>1810</v>
      </c>
      <c r="N1440" s="3" t="s">
        <v>1807</v>
      </c>
      <c r="O1440" s="2" t="s">
        <v>53</v>
      </c>
      <c r="P1440" s="2" t="s">
        <v>65</v>
      </c>
      <c r="Q1440" s="2"/>
      <c r="R1440" s="2" t="s">
        <v>260</v>
      </c>
      <c r="S1440" s="2" t="s">
        <v>1456</v>
      </c>
      <c r="T1440" s="2"/>
      <c r="U1440">
        <v>0</v>
      </c>
      <c r="V1440">
        <v>1080</v>
      </c>
      <c r="W1440" s="4">
        <v>46084</v>
      </c>
      <c r="X1440" s="4"/>
      <c r="Y1440" s="4">
        <v>46084</v>
      </c>
      <c r="Z1440" s="4">
        <v>47164</v>
      </c>
      <c r="AA1440" s="3"/>
      <c r="AB1440" s="3" t="s">
        <v>1808</v>
      </c>
      <c r="AC1440" s="2"/>
      <c r="AD1440" s="2" t="s">
        <v>102</v>
      </c>
      <c r="AE1440" s="2" t="s">
        <v>102</v>
      </c>
      <c r="AF1440" s="2"/>
      <c r="AG1440" s="2"/>
      <c r="AH1440" s="2"/>
      <c r="AI1440" s="2"/>
      <c r="AJ1440" s="2" t="s">
        <v>50</v>
      </c>
      <c r="AK1440" s="2" t="s">
        <v>49</v>
      </c>
    </row>
    <row r="1441" spans="1:37" ht="28.8" x14ac:dyDescent="0.3">
      <c r="A1441" s="1">
        <v>1633</v>
      </c>
      <c r="B1441">
        <v>18872</v>
      </c>
      <c r="F1441" s="2" t="s">
        <v>76</v>
      </c>
      <c r="G1441" s="2" t="s">
        <v>78</v>
      </c>
      <c r="H1441" s="2" t="s">
        <v>37</v>
      </c>
      <c r="I1441" s="2" t="s">
        <v>46</v>
      </c>
      <c r="J1441" s="2" t="s">
        <v>1812</v>
      </c>
      <c r="K1441" s="2" t="s">
        <v>66</v>
      </c>
      <c r="L1441" s="2" t="s">
        <v>1809</v>
      </c>
      <c r="M1441" s="2" t="s">
        <v>1810</v>
      </c>
      <c r="N1441" s="3" t="s">
        <v>1811</v>
      </c>
      <c r="O1441" s="2" t="s">
        <v>174</v>
      </c>
      <c r="P1441" s="2" t="s">
        <v>65</v>
      </c>
      <c r="Q1441" s="2"/>
      <c r="R1441" s="2"/>
      <c r="S1441" s="2"/>
      <c r="T1441" s="2"/>
      <c r="U1441">
        <v>0</v>
      </c>
      <c r="V1441">
        <v>360</v>
      </c>
      <c r="W1441" s="4">
        <v>46084</v>
      </c>
      <c r="X1441" s="4">
        <v>46095</v>
      </c>
      <c r="Y1441" s="4">
        <v>46095</v>
      </c>
      <c r="Z1441" s="4">
        <v>46455</v>
      </c>
      <c r="AA1441" s="3"/>
      <c r="AB1441" s="3" t="s">
        <v>1808</v>
      </c>
      <c r="AC1441" s="2"/>
      <c r="AD1441" s="2" t="s">
        <v>102</v>
      </c>
      <c r="AE1441" s="2" t="s">
        <v>102</v>
      </c>
      <c r="AF1441" s="2"/>
      <c r="AG1441" s="2"/>
      <c r="AH1441" s="2"/>
      <c r="AI1441" s="2"/>
      <c r="AJ1441" s="2" t="s">
        <v>50</v>
      </c>
      <c r="AK1441" s="2" t="s">
        <v>49</v>
      </c>
    </row>
    <row r="1442" spans="1:37" ht="28.8" x14ac:dyDescent="0.3">
      <c r="A1442" s="1">
        <v>1634</v>
      </c>
      <c r="B1442">
        <v>18873</v>
      </c>
      <c r="F1442" s="2" t="s">
        <v>76</v>
      </c>
      <c r="G1442" s="2" t="s">
        <v>78</v>
      </c>
      <c r="H1442" s="2" t="s">
        <v>37</v>
      </c>
      <c r="I1442" s="2" t="s">
        <v>46</v>
      </c>
      <c r="J1442" s="2" t="s">
        <v>1812</v>
      </c>
      <c r="K1442" s="2" t="s">
        <v>66</v>
      </c>
      <c r="L1442" s="2" t="s">
        <v>430</v>
      </c>
      <c r="M1442" s="2" t="s">
        <v>577</v>
      </c>
      <c r="N1442" s="3" t="s">
        <v>1811</v>
      </c>
      <c r="O1442" s="2" t="s">
        <v>174</v>
      </c>
      <c r="P1442" s="2" t="s">
        <v>65</v>
      </c>
      <c r="Q1442" s="2"/>
      <c r="R1442" s="2"/>
      <c r="S1442" s="2"/>
      <c r="T1442" s="2"/>
      <c r="U1442">
        <v>0</v>
      </c>
      <c r="V1442">
        <v>360</v>
      </c>
      <c r="W1442" s="4">
        <v>46084</v>
      </c>
      <c r="X1442" s="4">
        <v>46090</v>
      </c>
      <c r="Y1442" s="4">
        <v>46090</v>
      </c>
      <c r="Z1442" s="4">
        <v>46450</v>
      </c>
      <c r="AA1442" s="3"/>
      <c r="AB1442" s="3" t="s">
        <v>1808</v>
      </c>
      <c r="AC1442" s="2"/>
      <c r="AD1442" s="2" t="s">
        <v>102</v>
      </c>
      <c r="AE1442" s="2" t="s">
        <v>102</v>
      </c>
      <c r="AF1442" s="2"/>
      <c r="AG1442" s="2"/>
      <c r="AH1442" s="2"/>
      <c r="AI1442" s="2"/>
      <c r="AJ1442" s="2" t="s">
        <v>50</v>
      </c>
      <c r="AK1442" s="2" t="s">
        <v>49</v>
      </c>
    </row>
    <row r="1443" spans="1:37" ht="28.8" x14ac:dyDescent="0.3">
      <c r="A1443" s="1">
        <v>1635</v>
      </c>
      <c r="B1443">
        <v>18900</v>
      </c>
      <c r="F1443" s="2" t="s">
        <v>47</v>
      </c>
      <c r="G1443" s="2" t="s">
        <v>78</v>
      </c>
      <c r="H1443" s="2" t="s">
        <v>37</v>
      </c>
      <c r="I1443" s="2" t="s">
        <v>46</v>
      </c>
      <c r="J1443" s="2" t="s">
        <v>165</v>
      </c>
      <c r="K1443" s="2" t="s">
        <v>757</v>
      </c>
      <c r="L1443" s="2" t="s">
        <v>273</v>
      </c>
      <c r="M1443" s="2" t="s">
        <v>798</v>
      </c>
      <c r="N1443" s="3" t="s">
        <v>1813</v>
      </c>
      <c r="O1443" s="2" t="s">
        <v>53</v>
      </c>
      <c r="P1443" s="2" t="s">
        <v>65</v>
      </c>
      <c r="Q1443" s="2"/>
      <c r="R1443" s="2" t="s">
        <v>1814</v>
      </c>
      <c r="S1443" s="2" t="s">
        <v>1815</v>
      </c>
      <c r="T1443" s="2"/>
      <c r="U1443">
        <v>0</v>
      </c>
      <c r="V1443">
        <v>0</v>
      </c>
      <c r="W1443" s="4">
        <v>46087</v>
      </c>
      <c r="X1443" s="4">
        <v>46108</v>
      </c>
      <c r="Y1443" s="4">
        <v>46108</v>
      </c>
      <c r="Z1443" s="4">
        <v>46108</v>
      </c>
      <c r="AA1443" s="3"/>
      <c r="AB1443" s="3" t="s">
        <v>1789</v>
      </c>
      <c r="AC1443" s="2"/>
      <c r="AD1443" s="2" t="s">
        <v>117</v>
      </c>
      <c r="AE1443" s="2" t="s">
        <v>102</v>
      </c>
      <c r="AF1443" s="2"/>
      <c r="AG1443" s="2"/>
      <c r="AH1443" s="2"/>
      <c r="AI1443" s="2"/>
      <c r="AJ1443" s="2" t="s">
        <v>50</v>
      </c>
      <c r="AK1443" s="2" t="s">
        <v>49</v>
      </c>
    </row>
    <row r="1444" spans="1:37" ht="28.8" x14ac:dyDescent="0.3">
      <c r="A1444" s="1">
        <v>1636</v>
      </c>
      <c r="B1444">
        <v>18874</v>
      </c>
      <c r="F1444" s="2" t="s">
        <v>76</v>
      </c>
      <c r="G1444" s="2" t="s">
        <v>78</v>
      </c>
      <c r="H1444" s="2" t="s">
        <v>37</v>
      </c>
      <c r="I1444" s="2" t="s">
        <v>46</v>
      </c>
      <c r="J1444" s="2" t="s">
        <v>71</v>
      </c>
      <c r="K1444" s="2" t="s">
        <v>66</v>
      </c>
      <c r="L1444" s="2" t="s">
        <v>143</v>
      </c>
      <c r="M1444" s="2" t="s">
        <v>310</v>
      </c>
      <c r="N1444" s="3" t="s">
        <v>1816</v>
      </c>
      <c r="O1444" s="2" t="s">
        <v>60</v>
      </c>
      <c r="P1444" s="2" t="s">
        <v>65</v>
      </c>
      <c r="Q1444" s="2"/>
      <c r="R1444" s="2"/>
      <c r="S1444" s="2"/>
      <c r="T1444" s="2"/>
      <c r="U1444">
        <v>0</v>
      </c>
      <c r="V1444">
        <v>365</v>
      </c>
      <c r="W1444" s="4">
        <v>46084</v>
      </c>
      <c r="X1444" s="4">
        <v>46090</v>
      </c>
      <c r="Y1444" s="4">
        <v>46090</v>
      </c>
      <c r="Z1444" s="4">
        <v>46455</v>
      </c>
      <c r="AA1444" s="3"/>
      <c r="AB1444" s="3" t="s">
        <v>1808</v>
      </c>
      <c r="AC1444" s="2"/>
      <c r="AD1444" s="2" t="s">
        <v>102</v>
      </c>
      <c r="AE1444" s="2" t="s">
        <v>102</v>
      </c>
      <c r="AF1444" s="2"/>
      <c r="AG1444" s="2"/>
      <c r="AH1444" s="2"/>
      <c r="AI1444" s="2"/>
      <c r="AJ1444" s="2" t="s">
        <v>50</v>
      </c>
      <c r="AK1444" s="2" t="s">
        <v>49</v>
      </c>
    </row>
    <row r="1445" spans="1:37" ht="28.8" x14ac:dyDescent="0.3">
      <c r="A1445" s="1">
        <v>1637</v>
      </c>
      <c r="B1445">
        <v>18875</v>
      </c>
      <c r="F1445" s="2" t="s">
        <v>76</v>
      </c>
      <c r="G1445" s="2" t="s">
        <v>78</v>
      </c>
      <c r="H1445" s="2" t="s">
        <v>37</v>
      </c>
      <c r="I1445" s="2" t="s">
        <v>46</v>
      </c>
      <c r="J1445" s="2" t="s">
        <v>71</v>
      </c>
      <c r="K1445" s="2" t="s">
        <v>66</v>
      </c>
      <c r="L1445" s="2" t="s">
        <v>312</v>
      </c>
      <c r="M1445" s="2" t="s">
        <v>313</v>
      </c>
      <c r="N1445" s="3" t="s">
        <v>1816</v>
      </c>
      <c r="O1445" s="2" t="s">
        <v>60</v>
      </c>
      <c r="P1445" s="2" t="s">
        <v>65</v>
      </c>
      <c r="Q1445" s="2"/>
      <c r="R1445" s="2"/>
      <c r="S1445" s="2"/>
      <c r="T1445" s="2"/>
      <c r="U1445">
        <v>0</v>
      </c>
      <c r="V1445">
        <v>365</v>
      </c>
      <c r="W1445" s="4">
        <v>46084</v>
      </c>
      <c r="X1445" s="4">
        <v>46090</v>
      </c>
      <c r="Y1445" s="4">
        <v>46090</v>
      </c>
      <c r="Z1445" s="4">
        <v>46455</v>
      </c>
      <c r="AA1445" s="3"/>
      <c r="AB1445" s="3" t="s">
        <v>1808</v>
      </c>
      <c r="AC1445" s="2"/>
      <c r="AD1445" s="2" t="s">
        <v>102</v>
      </c>
      <c r="AE1445" s="2" t="s">
        <v>102</v>
      </c>
      <c r="AF1445" s="2"/>
      <c r="AG1445" s="2"/>
      <c r="AH1445" s="2"/>
      <c r="AI1445" s="2"/>
      <c r="AJ1445" s="2" t="s">
        <v>50</v>
      </c>
      <c r="AK1445" s="2" t="s">
        <v>49</v>
      </c>
    </row>
    <row r="1446" spans="1:37" ht="28.8" x14ac:dyDescent="0.3">
      <c r="A1446" s="1">
        <v>1638</v>
      </c>
      <c r="B1446">
        <v>18876</v>
      </c>
      <c r="F1446" s="2" t="s">
        <v>76</v>
      </c>
      <c r="G1446" s="2" t="s">
        <v>78</v>
      </c>
      <c r="H1446" s="2" t="s">
        <v>37</v>
      </c>
      <c r="I1446" s="2" t="s">
        <v>46</v>
      </c>
      <c r="J1446" s="2" t="s">
        <v>71</v>
      </c>
      <c r="K1446" s="2" t="s">
        <v>66</v>
      </c>
      <c r="L1446" s="2" t="s">
        <v>314</v>
      </c>
      <c r="M1446" s="2" t="s">
        <v>315</v>
      </c>
      <c r="N1446" s="3" t="s">
        <v>1816</v>
      </c>
      <c r="O1446" s="2" t="s">
        <v>60</v>
      </c>
      <c r="P1446" s="2" t="s">
        <v>65</v>
      </c>
      <c r="Q1446" s="2"/>
      <c r="R1446" s="2"/>
      <c r="S1446" s="2"/>
      <c r="T1446" s="2"/>
      <c r="U1446">
        <v>0</v>
      </c>
      <c r="V1446">
        <v>365</v>
      </c>
      <c r="W1446" s="4">
        <v>46084</v>
      </c>
      <c r="X1446" s="4">
        <v>46090</v>
      </c>
      <c r="Y1446" s="4">
        <v>46090</v>
      </c>
      <c r="Z1446" s="4">
        <v>46455</v>
      </c>
      <c r="AA1446" s="3"/>
      <c r="AB1446" s="3" t="s">
        <v>1808</v>
      </c>
      <c r="AC1446" s="2"/>
      <c r="AD1446" s="2" t="s">
        <v>102</v>
      </c>
      <c r="AE1446" s="2" t="s">
        <v>102</v>
      </c>
      <c r="AF1446" s="2"/>
      <c r="AG1446" s="2"/>
      <c r="AH1446" s="2"/>
      <c r="AI1446" s="2"/>
      <c r="AJ1446" s="2" t="s">
        <v>50</v>
      </c>
      <c r="AK1446" s="2" t="s">
        <v>49</v>
      </c>
    </row>
    <row r="1447" spans="1:37" ht="57.6" x14ac:dyDescent="0.3">
      <c r="A1447" s="1">
        <v>1639</v>
      </c>
      <c r="B1447">
        <v>18968</v>
      </c>
      <c r="F1447" s="2" t="s">
        <v>76</v>
      </c>
      <c r="G1447" s="2" t="s">
        <v>78</v>
      </c>
      <c r="H1447" s="2" t="s">
        <v>37</v>
      </c>
      <c r="I1447" s="2" t="s">
        <v>46</v>
      </c>
      <c r="J1447" s="2" t="s">
        <v>100</v>
      </c>
      <c r="K1447" s="2" t="s">
        <v>134</v>
      </c>
      <c r="L1447" s="2" t="s">
        <v>39</v>
      </c>
      <c r="M1447" s="2" t="s">
        <v>375</v>
      </c>
      <c r="N1447" s="3" t="s">
        <v>1805</v>
      </c>
      <c r="O1447" s="2" t="s">
        <v>53</v>
      </c>
      <c r="P1447" s="2" t="s">
        <v>65</v>
      </c>
      <c r="Q1447" s="2"/>
      <c r="R1447" s="2" t="s">
        <v>114</v>
      </c>
      <c r="S1447" s="2" t="s">
        <v>1818</v>
      </c>
      <c r="T1447" s="2"/>
      <c r="U1447">
        <v>0</v>
      </c>
      <c r="V1447">
        <v>365</v>
      </c>
      <c r="W1447" s="4">
        <v>46087</v>
      </c>
      <c r="X1447" s="4">
        <v>46095</v>
      </c>
      <c r="Y1447" s="4">
        <v>46095</v>
      </c>
      <c r="Z1447" s="4">
        <v>46460</v>
      </c>
      <c r="AA1447" s="3"/>
      <c r="AB1447" s="3" t="s">
        <v>1817</v>
      </c>
      <c r="AC1447" s="2"/>
      <c r="AD1447" s="2" t="s">
        <v>102</v>
      </c>
      <c r="AE1447" s="2" t="s">
        <v>102</v>
      </c>
      <c r="AF1447" s="2"/>
      <c r="AG1447" s="2"/>
      <c r="AH1447" s="2"/>
      <c r="AI1447" s="2"/>
      <c r="AJ1447" s="2" t="s">
        <v>50</v>
      </c>
      <c r="AK1447" s="2" t="s">
        <v>49</v>
      </c>
    </row>
    <row r="1448" spans="1:37" ht="28.8" x14ac:dyDescent="0.3">
      <c r="A1448" s="1">
        <v>1641</v>
      </c>
      <c r="B1448">
        <v>18969</v>
      </c>
      <c r="F1448" s="2" t="s">
        <v>76</v>
      </c>
      <c r="G1448" s="2" t="s">
        <v>78</v>
      </c>
      <c r="H1448" s="2" t="s">
        <v>37</v>
      </c>
      <c r="I1448" s="2" t="s">
        <v>46</v>
      </c>
      <c r="J1448" s="2" t="s">
        <v>1210</v>
      </c>
      <c r="K1448" s="2" t="s">
        <v>134</v>
      </c>
      <c r="L1448" s="2" t="s">
        <v>377</v>
      </c>
      <c r="M1448" s="2" t="s">
        <v>378</v>
      </c>
      <c r="N1448" s="3" t="s">
        <v>1807</v>
      </c>
      <c r="O1448" s="2" t="s">
        <v>53</v>
      </c>
      <c r="P1448" s="2" t="s">
        <v>65</v>
      </c>
      <c r="Q1448" s="2"/>
      <c r="R1448" s="2" t="s">
        <v>260</v>
      </c>
      <c r="S1448" s="2" t="s">
        <v>1456</v>
      </c>
      <c r="T1448" s="2"/>
      <c r="U1448">
        <v>0</v>
      </c>
      <c r="V1448">
        <v>1095</v>
      </c>
      <c r="W1448" s="4">
        <v>46087</v>
      </c>
      <c r="X1448" s="4">
        <v>46095</v>
      </c>
      <c r="Y1448" s="4">
        <v>46095</v>
      </c>
      <c r="Z1448" s="4">
        <v>47190</v>
      </c>
      <c r="AA1448" s="3"/>
      <c r="AB1448" s="3" t="s">
        <v>1817</v>
      </c>
      <c r="AC1448" s="2"/>
      <c r="AD1448" s="2" t="s">
        <v>102</v>
      </c>
      <c r="AE1448" s="2" t="s">
        <v>102</v>
      </c>
      <c r="AF1448" s="2"/>
      <c r="AG1448" s="2"/>
      <c r="AH1448" s="2"/>
      <c r="AI1448" s="2"/>
      <c r="AJ1448" s="2" t="s">
        <v>50</v>
      </c>
      <c r="AK1448" s="2" t="s">
        <v>49</v>
      </c>
    </row>
    <row r="1449" spans="1:37" ht="28.8" x14ac:dyDescent="0.3">
      <c r="A1449" s="1">
        <v>1642</v>
      </c>
      <c r="B1449">
        <v>18971</v>
      </c>
      <c r="F1449" s="2" t="s">
        <v>76</v>
      </c>
      <c r="G1449" s="2" t="s">
        <v>78</v>
      </c>
      <c r="H1449" s="2" t="s">
        <v>37</v>
      </c>
      <c r="I1449" s="2" t="s">
        <v>46</v>
      </c>
      <c r="J1449" s="2" t="s">
        <v>1812</v>
      </c>
      <c r="K1449" s="2" t="s">
        <v>134</v>
      </c>
      <c r="L1449" s="2" t="s">
        <v>978</v>
      </c>
      <c r="M1449" s="2" t="s">
        <v>979</v>
      </c>
      <c r="N1449" s="3" t="s">
        <v>1811</v>
      </c>
      <c r="O1449" s="2" t="s">
        <v>174</v>
      </c>
      <c r="P1449" s="2" t="s">
        <v>65</v>
      </c>
      <c r="Q1449" s="2"/>
      <c r="R1449" s="2"/>
      <c r="S1449" s="2"/>
      <c r="T1449" s="2"/>
      <c r="U1449">
        <v>0</v>
      </c>
      <c r="V1449">
        <v>365</v>
      </c>
      <c r="W1449" s="4">
        <v>46087</v>
      </c>
      <c r="X1449" s="4">
        <v>46095</v>
      </c>
      <c r="Y1449" s="4">
        <v>46095</v>
      </c>
      <c r="Z1449" s="4">
        <v>46460</v>
      </c>
      <c r="AA1449" s="3"/>
      <c r="AB1449" s="3" t="s">
        <v>1817</v>
      </c>
      <c r="AC1449" s="2"/>
      <c r="AD1449" s="2" t="s">
        <v>102</v>
      </c>
      <c r="AE1449" s="2" t="s">
        <v>102</v>
      </c>
      <c r="AF1449" s="2"/>
      <c r="AG1449" s="2"/>
      <c r="AH1449" s="2"/>
      <c r="AI1449" s="2"/>
      <c r="AJ1449" s="2" t="s">
        <v>50</v>
      </c>
      <c r="AK1449" s="2" t="s">
        <v>49</v>
      </c>
    </row>
    <row r="1450" spans="1:37" ht="28.8" x14ac:dyDescent="0.3">
      <c r="A1450" s="1">
        <v>1643</v>
      </c>
      <c r="B1450">
        <v>18972</v>
      </c>
      <c r="F1450" s="2" t="s">
        <v>76</v>
      </c>
      <c r="G1450" s="2" t="s">
        <v>78</v>
      </c>
      <c r="H1450" s="2" t="s">
        <v>37</v>
      </c>
      <c r="I1450" s="2" t="s">
        <v>46</v>
      </c>
      <c r="J1450" s="2" t="s">
        <v>1812</v>
      </c>
      <c r="K1450" s="2" t="s">
        <v>134</v>
      </c>
      <c r="L1450" s="2" t="s">
        <v>377</v>
      </c>
      <c r="M1450" s="2" t="s">
        <v>378</v>
      </c>
      <c r="N1450" s="3" t="s">
        <v>1811</v>
      </c>
      <c r="O1450" s="2" t="s">
        <v>174</v>
      </c>
      <c r="P1450" s="2" t="s">
        <v>65</v>
      </c>
      <c r="Q1450" s="2"/>
      <c r="R1450" s="2"/>
      <c r="S1450" s="2"/>
      <c r="T1450" s="2"/>
      <c r="U1450">
        <v>0</v>
      </c>
      <c r="V1450">
        <v>365</v>
      </c>
      <c r="W1450" s="4">
        <v>46087</v>
      </c>
      <c r="X1450" s="4">
        <v>46095</v>
      </c>
      <c r="Y1450" s="4">
        <v>46095</v>
      </c>
      <c r="Z1450" s="4">
        <v>46460</v>
      </c>
      <c r="AA1450" s="3"/>
      <c r="AB1450" s="3" t="s">
        <v>1817</v>
      </c>
      <c r="AC1450" s="2"/>
      <c r="AD1450" s="2" t="s">
        <v>102</v>
      </c>
      <c r="AE1450" s="2" t="s">
        <v>102</v>
      </c>
      <c r="AF1450" s="2"/>
      <c r="AG1450" s="2"/>
      <c r="AH1450" s="2"/>
      <c r="AI1450" s="2"/>
      <c r="AJ1450" s="2" t="s">
        <v>50</v>
      </c>
      <c r="AK1450" s="2" t="s">
        <v>49</v>
      </c>
    </row>
    <row r="1451" spans="1:37" ht="28.8" x14ac:dyDescent="0.3">
      <c r="A1451" s="1">
        <v>1644</v>
      </c>
      <c r="B1451">
        <v>18973</v>
      </c>
      <c r="F1451" s="2" t="s">
        <v>76</v>
      </c>
      <c r="G1451" s="2" t="s">
        <v>78</v>
      </c>
      <c r="H1451" s="2" t="s">
        <v>37</v>
      </c>
      <c r="I1451" s="2" t="s">
        <v>46</v>
      </c>
      <c r="J1451" s="2" t="s">
        <v>71</v>
      </c>
      <c r="K1451" s="2" t="s">
        <v>134</v>
      </c>
      <c r="L1451" s="2" t="s">
        <v>39</v>
      </c>
      <c r="M1451" s="2" t="s">
        <v>375</v>
      </c>
      <c r="N1451" s="3" t="s">
        <v>1819</v>
      </c>
      <c r="O1451" s="2" t="s">
        <v>60</v>
      </c>
      <c r="P1451" s="2" t="s">
        <v>65</v>
      </c>
      <c r="Q1451" s="2"/>
      <c r="R1451" s="2"/>
      <c r="S1451" s="2"/>
      <c r="T1451" s="2"/>
      <c r="U1451">
        <v>0</v>
      </c>
      <c r="V1451">
        <v>365</v>
      </c>
      <c r="W1451" s="4">
        <v>46087</v>
      </c>
      <c r="X1451" s="4">
        <v>46095</v>
      </c>
      <c r="Y1451" s="4">
        <v>46095</v>
      </c>
      <c r="Z1451" s="4">
        <v>46460</v>
      </c>
      <c r="AA1451" s="3"/>
      <c r="AB1451" s="3" t="s">
        <v>1817</v>
      </c>
      <c r="AC1451" s="2"/>
      <c r="AD1451" s="2" t="s">
        <v>102</v>
      </c>
      <c r="AE1451" s="2" t="s">
        <v>102</v>
      </c>
      <c r="AF1451" s="2"/>
      <c r="AG1451" s="2"/>
      <c r="AH1451" s="2"/>
      <c r="AI1451" s="2"/>
      <c r="AJ1451" s="2" t="s">
        <v>50</v>
      </c>
      <c r="AK1451" s="2" t="s">
        <v>49</v>
      </c>
    </row>
    <row r="1452" spans="1:37" ht="28.8" x14ac:dyDescent="0.3">
      <c r="A1452" s="1">
        <v>1645</v>
      </c>
      <c r="B1452">
        <v>18974</v>
      </c>
      <c r="F1452" s="2" t="s">
        <v>76</v>
      </c>
      <c r="G1452" s="2" t="s">
        <v>78</v>
      </c>
      <c r="H1452" s="2" t="s">
        <v>37</v>
      </c>
      <c r="I1452" s="2" t="s">
        <v>46</v>
      </c>
      <c r="J1452" s="2" t="s">
        <v>71</v>
      </c>
      <c r="K1452" s="2" t="s">
        <v>134</v>
      </c>
      <c r="L1452" s="2" t="s">
        <v>135</v>
      </c>
      <c r="M1452" s="2" t="s">
        <v>136</v>
      </c>
      <c r="N1452" s="3" t="s">
        <v>1819</v>
      </c>
      <c r="O1452" s="2" t="s">
        <v>60</v>
      </c>
      <c r="P1452" s="2" t="s">
        <v>65</v>
      </c>
      <c r="Q1452" s="2"/>
      <c r="R1452" s="2"/>
      <c r="S1452" s="2"/>
      <c r="T1452" s="2"/>
      <c r="U1452">
        <v>0</v>
      </c>
      <c r="V1452">
        <v>365</v>
      </c>
      <c r="W1452" s="4">
        <v>46087</v>
      </c>
      <c r="X1452" s="4">
        <v>46095</v>
      </c>
      <c r="Y1452" s="4">
        <v>46095</v>
      </c>
      <c r="Z1452" s="4">
        <v>46460</v>
      </c>
      <c r="AA1452" s="3"/>
      <c r="AB1452" s="3" t="s">
        <v>1817</v>
      </c>
      <c r="AC1452" s="2"/>
      <c r="AD1452" s="2" t="s">
        <v>102</v>
      </c>
      <c r="AE1452" s="2" t="s">
        <v>102</v>
      </c>
      <c r="AF1452" s="2"/>
      <c r="AG1452" s="2"/>
      <c r="AH1452" s="2"/>
      <c r="AI1452" s="2"/>
      <c r="AJ1452" s="2" t="s">
        <v>50</v>
      </c>
      <c r="AK1452" s="2" t="s">
        <v>49</v>
      </c>
    </row>
    <row r="1453" spans="1:37" ht="28.8" x14ac:dyDescent="0.3">
      <c r="A1453" s="1">
        <v>1646</v>
      </c>
      <c r="B1453">
        <v>18975</v>
      </c>
      <c r="F1453" s="2" t="s">
        <v>76</v>
      </c>
      <c r="G1453" s="2" t="s">
        <v>78</v>
      </c>
      <c r="H1453" s="2" t="s">
        <v>37</v>
      </c>
      <c r="I1453" s="2" t="s">
        <v>46</v>
      </c>
      <c r="J1453" s="2" t="s">
        <v>71</v>
      </c>
      <c r="K1453" s="2" t="s">
        <v>134</v>
      </c>
      <c r="L1453" s="2" t="s">
        <v>553</v>
      </c>
      <c r="M1453" s="2" t="s">
        <v>554</v>
      </c>
      <c r="N1453" s="3" t="s">
        <v>1819</v>
      </c>
      <c r="O1453" s="2" t="s">
        <v>60</v>
      </c>
      <c r="P1453" s="2" t="s">
        <v>65</v>
      </c>
      <c r="Q1453" s="2"/>
      <c r="R1453" s="2"/>
      <c r="S1453" s="2"/>
      <c r="T1453" s="2"/>
      <c r="U1453">
        <v>0</v>
      </c>
      <c r="V1453">
        <v>365</v>
      </c>
      <c r="W1453" s="4">
        <v>46087</v>
      </c>
      <c r="X1453" s="4">
        <v>46095</v>
      </c>
      <c r="Y1453" s="4">
        <v>46095</v>
      </c>
      <c r="Z1453" s="4">
        <v>46460</v>
      </c>
      <c r="AA1453" s="3"/>
      <c r="AB1453" s="3" t="s">
        <v>1817</v>
      </c>
      <c r="AC1453" s="2"/>
      <c r="AD1453" s="2" t="s">
        <v>102</v>
      </c>
      <c r="AE1453" s="2" t="s">
        <v>102</v>
      </c>
      <c r="AF1453" s="2"/>
      <c r="AG1453" s="2"/>
      <c r="AH1453" s="2"/>
      <c r="AI1453" s="2"/>
      <c r="AJ1453" s="2" t="s">
        <v>50</v>
      </c>
      <c r="AK1453" s="2" t="s">
        <v>49</v>
      </c>
    </row>
    <row r="1454" spans="1:37" ht="28.8" x14ac:dyDescent="0.3">
      <c r="A1454" s="1">
        <v>1647</v>
      </c>
      <c r="B1454">
        <v>18976</v>
      </c>
      <c r="F1454" s="2" t="s">
        <v>76</v>
      </c>
      <c r="G1454" s="2" t="s">
        <v>78</v>
      </c>
      <c r="H1454" s="2" t="s">
        <v>37</v>
      </c>
      <c r="I1454" s="2" t="s">
        <v>46</v>
      </c>
      <c r="J1454" s="2" t="s">
        <v>88</v>
      </c>
      <c r="K1454" s="2" t="s">
        <v>134</v>
      </c>
      <c r="L1454" s="2" t="s">
        <v>135</v>
      </c>
      <c r="M1454" s="2" t="s">
        <v>136</v>
      </c>
      <c r="N1454" s="3" t="s">
        <v>1322</v>
      </c>
      <c r="O1454" s="2" t="s">
        <v>53</v>
      </c>
      <c r="P1454" s="2" t="s">
        <v>65</v>
      </c>
      <c r="Q1454" s="2"/>
      <c r="R1454" s="2" t="s">
        <v>54</v>
      </c>
      <c r="S1454" s="2" t="s">
        <v>1820</v>
      </c>
      <c r="T1454" s="2"/>
      <c r="U1454">
        <v>0</v>
      </c>
      <c r="V1454">
        <v>365</v>
      </c>
      <c r="W1454" s="4">
        <v>46087</v>
      </c>
      <c r="X1454" s="4">
        <v>46095</v>
      </c>
      <c r="Y1454" s="4">
        <v>46095</v>
      </c>
      <c r="Z1454" s="4">
        <v>46460</v>
      </c>
      <c r="AA1454" s="3"/>
      <c r="AB1454" s="3" t="s">
        <v>1723</v>
      </c>
      <c r="AC1454" s="2"/>
      <c r="AD1454" s="2" t="s">
        <v>102</v>
      </c>
      <c r="AE1454" s="2" t="s">
        <v>102</v>
      </c>
      <c r="AF1454" s="2"/>
      <c r="AG1454" s="2"/>
      <c r="AH1454" s="2"/>
      <c r="AI1454" s="2"/>
      <c r="AJ1454" s="2" t="s">
        <v>50</v>
      </c>
      <c r="AK1454" s="2" t="s">
        <v>49</v>
      </c>
    </row>
    <row r="1455" spans="1:37" ht="43.2" x14ac:dyDescent="0.3">
      <c r="A1455" s="1">
        <v>1648</v>
      </c>
      <c r="B1455">
        <v>18783</v>
      </c>
      <c r="F1455" s="2" t="s">
        <v>76</v>
      </c>
      <c r="G1455" s="2" t="s">
        <v>78</v>
      </c>
      <c r="H1455" s="2" t="s">
        <v>37</v>
      </c>
      <c r="I1455" s="2" t="s">
        <v>46</v>
      </c>
      <c r="J1455" s="2" t="s">
        <v>1210</v>
      </c>
      <c r="K1455" s="2" t="s">
        <v>272</v>
      </c>
      <c r="L1455" s="2" t="s">
        <v>430</v>
      </c>
      <c r="M1455" s="2" t="s">
        <v>431</v>
      </c>
      <c r="N1455" s="3" t="s">
        <v>1821</v>
      </c>
      <c r="O1455" s="2" t="s">
        <v>53</v>
      </c>
      <c r="P1455" s="2" t="s">
        <v>65</v>
      </c>
      <c r="Q1455" s="2"/>
      <c r="R1455" s="2" t="s">
        <v>1759</v>
      </c>
      <c r="S1455" s="2" t="s">
        <v>1760</v>
      </c>
      <c r="T1455" s="2"/>
      <c r="U1455">
        <v>0</v>
      </c>
      <c r="V1455">
        <v>1080</v>
      </c>
      <c r="W1455" s="4">
        <v>46083</v>
      </c>
      <c r="X1455" s="4">
        <v>46095</v>
      </c>
      <c r="Y1455" s="4">
        <v>46095</v>
      </c>
      <c r="Z1455" s="4">
        <v>47175</v>
      </c>
      <c r="AA1455" s="3"/>
      <c r="AB1455" s="3" t="s">
        <v>1761</v>
      </c>
      <c r="AC1455" s="2"/>
      <c r="AD1455" s="2" t="s">
        <v>118</v>
      </c>
      <c r="AE1455" s="2" t="s">
        <v>101</v>
      </c>
      <c r="AF1455" s="2"/>
      <c r="AG1455" s="2"/>
      <c r="AH1455" s="2"/>
      <c r="AI1455" s="2"/>
      <c r="AJ1455" s="2" t="s">
        <v>50</v>
      </c>
      <c r="AK1455" s="2" t="s">
        <v>49</v>
      </c>
    </row>
    <row r="1456" spans="1:37" ht="43.2" x14ac:dyDescent="0.3">
      <c r="A1456" s="1">
        <v>1649</v>
      </c>
      <c r="B1456">
        <v>18784</v>
      </c>
      <c r="F1456" s="2" t="s">
        <v>76</v>
      </c>
      <c r="G1456" s="2" t="s">
        <v>78</v>
      </c>
      <c r="H1456" s="2" t="s">
        <v>37</v>
      </c>
      <c r="I1456" s="2" t="s">
        <v>46</v>
      </c>
      <c r="J1456" s="2" t="s">
        <v>1210</v>
      </c>
      <c r="K1456" s="2" t="s">
        <v>272</v>
      </c>
      <c r="L1456" s="2" t="s">
        <v>427</v>
      </c>
      <c r="M1456" s="2" t="s">
        <v>428</v>
      </c>
      <c r="N1456" s="3" t="s">
        <v>1821</v>
      </c>
      <c r="O1456" s="2" t="s">
        <v>53</v>
      </c>
      <c r="P1456" s="2" t="s">
        <v>65</v>
      </c>
      <c r="Q1456" s="2"/>
      <c r="R1456" s="2" t="s">
        <v>1759</v>
      </c>
      <c r="S1456" s="2" t="s">
        <v>1760</v>
      </c>
      <c r="T1456" s="2"/>
      <c r="U1456">
        <v>0</v>
      </c>
      <c r="V1456">
        <v>1080</v>
      </c>
      <c r="W1456" s="4">
        <v>46083</v>
      </c>
      <c r="X1456" s="4">
        <v>46115</v>
      </c>
      <c r="Y1456" s="4">
        <v>46115</v>
      </c>
      <c r="Z1456" s="4">
        <v>47195</v>
      </c>
      <c r="AA1456" s="3"/>
      <c r="AB1456" s="3" t="s">
        <v>1765</v>
      </c>
      <c r="AC1456" s="2"/>
      <c r="AD1456" s="2" t="s">
        <v>118</v>
      </c>
      <c r="AE1456" s="2" t="s">
        <v>101</v>
      </c>
      <c r="AF1456" s="2"/>
      <c r="AG1456" s="2"/>
      <c r="AH1456" s="2"/>
      <c r="AI1456" s="2"/>
      <c r="AJ1456" s="2" t="s">
        <v>50</v>
      </c>
      <c r="AK1456" s="2" t="s">
        <v>49</v>
      </c>
    </row>
    <row r="1457" spans="1:37" ht="43.2" x14ac:dyDescent="0.3">
      <c r="A1457" s="1">
        <v>1651</v>
      </c>
      <c r="B1457">
        <v>18829</v>
      </c>
      <c r="F1457" s="2" t="s">
        <v>76</v>
      </c>
      <c r="G1457" s="2" t="s">
        <v>78</v>
      </c>
      <c r="H1457" s="2" t="s">
        <v>37</v>
      </c>
      <c r="I1457" s="2" t="s">
        <v>46</v>
      </c>
      <c r="J1457" s="2" t="s">
        <v>1210</v>
      </c>
      <c r="K1457" s="2" t="s">
        <v>285</v>
      </c>
      <c r="L1457" s="2" t="s">
        <v>430</v>
      </c>
      <c r="M1457" s="2" t="s">
        <v>668</v>
      </c>
      <c r="N1457" s="3" t="s">
        <v>1821</v>
      </c>
      <c r="O1457" s="2" t="s">
        <v>53</v>
      </c>
      <c r="P1457" s="2" t="s">
        <v>65</v>
      </c>
      <c r="Q1457" s="2"/>
      <c r="R1457" s="2" t="s">
        <v>1759</v>
      </c>
      <c r="S1457" s="2" t="s">
        <v>1760</v>
      </c>
      <c r="T1457" s="2"/>
      <c r="U1457">
        <v>0</v>
      </c>
      <c r="V1457">
        <v>1080</v>
      </c>
      <c r="W1457" s="4">
        <v>46084</v>
      </c>
      <c r="X1457" s="4">
        <v>46118</v>
      </c>
      <c r="Y1457" s="4">
        <v>46118</v>
      </c>
      <c r="Z1457" s="4">
        <v>47198</v>
      </c>
      <c r="AA1457" s="3"/>
      <c r="AB1457" s="3" t="s">
        <v>1765</v>
      </c>
      <c r="AC1457" s="2"/>
      <c r="AD1457" s="2" t="s">
        <v>118</v>
      </c>
      <c r="AE1457" s="2" t="s">
        <v>101</v>
      </c>
      <c r="AF1457" s="2"/>
      <c r="AG1457" s="2"/>
      <c r="AH1457" s="2"/>
      <c r="AI1457" s="2"/>
      <c r="AJ1457" s="2" t="s">
        <v>50</v>
      </c>
      <c r="AK1457" s="2" t="s">
        <v>49</v>
      </c>
    </row>
    <row r="1458" spans="1:37" ht="43.2" x14ac:dyDescent="0.3">
      <c r="A1458" s="1">
        <v>1652</v>
      </c>
      <c r="B1458">
        <v>18830</v>
      </c>
      <c r="F1458" s="2" t="s">
        <v>76</v>
      </c>
      <c r="G1458" s="2" t="s">
        <v>78</v>
      </c>
      <c r="H1458" s="2" t="s">
        <v>37</v>
      </c>
      <c r="I1458" s="2" t="s">
        <v>46</v>
      </c>
      <c r="J1458" s="2" t="s">
        <v>1210</v>
      </c>
      <c r="K1458" s="2" t="s">
        <v>285</v>
      </c>
      <c r="L1458" s="2" t="s">
        <v>427</v>
      </c>
      <c r="M1458" s="2" t="s">
        <v>667</v>
      </c>
      <c r="N1458" s="3" t="s">
        <v>1821</v>
      </c>
      <c r="O1458" s="2" t="s">
        <v>53</v>
      </c>
      <c r="P1458" s="2" t="s">
        <v>65</v>
      </c>
      <c r="Q1458" s="2"/>
      <c r="R1458" s="2" t="s">
        <v>1759</v>
      </c>
      <c r="S1458" s="2" t="s">
        <v>1760</v>
      </c>
      <c r="T1458" s="2"/>
      <c r="U1458">
        <v>0</v>
      </c>
      <c r="V1458">
        <v>1080</v>
      </c>
      <c r="W1458" s="4">
        <v>46084</v>
      </c>
      <c r="X1458" s="4">
        <v>46115</v>
      </c>
      <c r="Y1458" s="4">
        <v>46115</v>
      </c>
      <c r="Z1458" s="4">
        <v>47195</v>
      </c>
      <c r="AA1458" s="3"/>
      <c r="AB1458" s="3" t="s">
        <v>1765</v>
      </c>
      <c r="AC1458" s="2"/>
      <c r="AD1458" s="2" t="s">
        <v>118</v>
      </c>
      <c r="AE1458" s="2" t="s">
        <v>101</v>
      </c>
      <c r="AF1458" s="2"/>
      <c r="AG1458" s="2"/>
      <c r="AH1458" s="2"/>
      <c r="AI1458" s="2"/>
      <c r="AJ1458" s="2" t="s">
        <v>50</v>
      </c>
      <c r="AK1458" s="2" t="s">
        <v>49</v>
      </c>
    </row>
    <row r="1459" spans="1:37" ht="43.2" x14ac:dyDescent="0.3">
      <c r="A1459" s="1">
        <v>1653</v>
      </c>
      <c r="B1459">
        <v>18860</v>
      </c>
      <c r="F1459" s="2" t="s">
        <v>76</v>
      </c>
      <c r="G1459" s="2" t="s">
        <v>78</v>
      </c>
      <c r="H1459" s="2" t="s">
        <v>37</v>
      </c>
      <c r="I1459" s="2" t="s">
        <v>46</v>
      </c>
      <c r="J1459" s="2" t="s">
        <v>1210</v>
      </c>
      <c r="K1459" s="2" t="s">
        <v>290</v>
      </c>
      <c r="L1459" s="2" t="s">
        <v>430</v>
      </c>
      <c r="M1459" s="2" t="s">
        <v>675</v>
      </c>
      <c r="N1459" s="3" t="s">
        <v>1821</v>
      </c>
      <c r="O1459" s="2" t="s">
        <v>53</v>
      </c>
      <c r="P1459" s="2" t="s">
        <v>65</v>
      </c>
      <c r="Q1459" s="2"/>
      <c r="R1459" s="2" t="s">
        <v>1759</v>
      </c>
      <c r="S1459" s="2" t="s">
        <v>1760</v>
      </c>
      <c r="T1459" s="2"/>
      <c r="U1459">
        <v>0</v>
      </c>
      <c r="V1459">
        <v>1080</v>
      </c>
      <c r="W1459" s="4">
        <v>46085</v>
      </c>
      <c r="X1459" s="4">
        <v>46095</v>
      </c>
      <c r="Y1459" s="4">
        <v>46095</v>
      </c>
      <c r="Z1459" s="4">
        <v>47175</v>
      </c>
      <c r="AA1459" s="3"/>
      <c r="AB1459" s="3" t="s">
        <v>1767</v>
      </c>
      <c r="AC1459" s="2"/>
      <c r="AD1459" s="2" t="s">
        <v>118</v>
      </c>
      <c r="AE1459" s="2" t="s">
        <v>102</v>
      </c>
      <c r="AF1459" s="2"/>
      <c r="AG1459" s="2"/>
      <c r="AH1459" s="2"/>
      <c r="AI1459" s="2"/>
      <c r="AJ1459" s="2" t="s">
        <v>50</v>
      </c>
      <c r="AK1459" s="2" t="s">
        <v>49</v>
      </c>
    </row>
    <row r="1460" spans="1:37" ht="43.2" x14ac:dyDescent="0.3">
      <c r="A1460" s="1">
        <v>1654</v>
      </c>
      <c r="B1460">
        <v>18861</v>
      </c>
      <c r="F1460" s="2" t="s">
        <v>76</v>
      </c>
      <c r="G1460" s="2" t="s">
        <v>78</v>
      </c>
      <c r="H1460" s="2" t="s">
        <v>37</v>
      </c>
      <c r="I1460" s="2" t="s">
        <v>46</v>
      </c>
      <c r="J1460" s="2" t="s">
        <v>1210</v>
      </c>
      <c r="K1460" s="2" t="s">
        <v>290</v>
      </c>
      <c r="L1460" s="2" t="s">
        <v>427</v>
      </c>
      <c r="M1460" s="2" t="s">
        <v>674</v>
      </c>
      <c r="N1460" s="3" t="s">
        <v>1821</v>
      </c>
      <c r="O1460" s="2" t="s">
        <v>53</v>
      </c>
      <c r="P1460" s="2" t="s">
        <v>65</v>
      </c>
      <c r="Q1460" s="2"/>
      <c r="R1460" s="2" t="s">
        <v>1759</v>
      </c>
      <c r="S1460" s="2" t="s">
        <v>1760</v>
      </c>
      <c r="T1460" s="2"/>
      <c r="U1460">
        <v>0</v>
      </c>
      <c r="V1460">
        <v>1080</v>
      </c>
      <c r="W1460" s="4">
        <v>46085</v>
      </c>
      <c r="X1460" s="4">
        <v>46095</v>
      </c>
      <c r="Y1460" s="4">
        <v>46095</v>
      </c>
      <c r="Z1460" s="4">
        <v>47175</v>
      </c>
      <c r="AA1460" s="3"/>
      <c r="AB1460" s="3" t="s">
        <v>1803</v>
      </c>
      <c r="AC1460" s="2"/>
      <c r="AD1460" s="2" t="s">
        <v>118</v>
      </c>
      <c r="AE1460" s="2" t="s">
        <v>102</v>
      </c>
      <c r="AF1460" s="2"/>
      <c r="AG1460" s="2"/>
      <c r="AH1460" s="2"/>
      <c r="AI1460" s="2"/>
      <c r="AJ1460" s="2" t="s">
        <v>50</v>
      </c>
      <c r="AK1460" s="2" t="s">
        <v>49</v>
      </c>
    </row>
    <row r="1461" spans="1:37" ht="43.2" x14ac:dyDescent="0.3">
      <c r="A1461" s="1">
        <v>1655</v>
      </c>
      <c r="B1461">
        <v>18926</v>
      </c>
      <c r="F1461" s="2" t="s">
        <v>76</v>
      </c>
      <c r="G1461" s="2" t="s">
        <v>78</v>
      </c>
      <c r="H1461" s="2" t="s">
        <v>37</v>
      </c>
      <c r="I1461" s="2" t="s">
        <v>46</v>
      </c>
      <c r="J1461" s="2" t="s">
        <v>1210</v>
      </c>
      <c r="K1461" s="2" t="s">
        <v>295</v>
      </c>
      <c r="L1461" s="2" t="s">
        <v>430</v>
      </c>
      <c r="M1461" s="2" t="s">
        <v>679</v>
      </c>
      <c r="N1461" s="3" t="s">
        <v>1821</v>
      </c>
      <c r="O1461" s="2" t="s">
        <v>53</v>
      </c>
      <c r="P1461" s="2" t="s">
        <v>65</v>
      </c>
      <c r="Q1461" s="2"/>
      <c r="R1461" s="2" t="s">
        <v>1759</v>
      </c>
      <c r="S1461" s="2" t="s">
        <v>1760</v>
      </c>
      <c r="T1461" s="2"/>
      <c r="U1461">
        <v>0</v>
      </c>
      <c r="V1461">
        <v>1080</v>
      </c>
      <c r="W1461" s="4">
        <v>46086</v>
      </c>
      <c r="X1461" s="4">
        <v>46095</v>
      </c>
      <c r="Y1461" s="4">
        <v>46095</v>
      </c>
      <c r="Z1461" s="4">
        <v>47175</v>
      </c>
      <c r="AA1461" s="3"/>
      <c r="AB1461" s="3" t="s">
        <v>1822</v>
      </c>
      <c r="AC1461" s="2"/>
      <c r="AD1461" s="2" t="s">
        <v>118</v>
      </c>
      <c r="AE1461" s="2" t="s">
        <v>117</v>
      </c>
      <c r="AF1461" s="2"/>
      <c r="AG1461" s="2"/>
      <c r="AH1461" s="2"/>
      <c r="AI1461" s="2"/>
      <c r="AJ1461" s="2" t="s">
        <v>50</v>
      </c>
      <c r="AK1461" s="2" t="s">
        <v>49</v>
      </c>
    </row>
    <row r="1462" spans="1:37" ht="43.2" x14ac:dyDescent="0.3">
      <c r="A1462" s="1">
        <v>1656</v>
      </c>
      <c r="B1462">
        <v>18927</v>
      </c>
      <c r="F1462" s="2" t="s">
        <v>76</v>
      </c>
      <c r="G1462" s="2" t="s">
        <v>78</v>
      </c>
      <c r="H1462" s="2" t="s">
        <v>37</v>
      </c>
      <c r="I1462" s="2" t="s">
        <v>46</v>
      </c>
      <c r="J1462" s="2" t="s">
        <v>1210</v>
      </c>
      <c r="K1462" s="2" t="s">
        <v>295</v>
      </c>
      <c r="L1462" s="2" t="s">
        <v>427</v>
      </c>
      <c r="M1462" s="2" t="s">
        <v>678</v>
      </c>
      <c r="N1462" s="3" t="s">
        <v>1821</v>
      </c>
      <c r="O1462" s="2" t="s">
        <v>53</v>
      </c>
      <c r="P1462" s="2" t="s">
        <v>65</v>
      </c>
      <c r="Q1462" s="2"/>
      <c r="R1462" s="2" t="s">
        <v>1759</v>
      </c>
      <c r="S1462" s="2" t="s">
        <v>1760</v>
      </c>
      <c r="T1462" s="2"/>
      <c r="U1462">
        <v>0</v>
      </c>
      <c r="V1462">
        <v>1080</v>
      </c>
      <c r="W1462" s="4">
        <v>46086</v>
      </c>
      <c r="X1462" s="4">
        <v>46095</v>
      </c>
      <c r="Y1462" s="4">
        <v>46095</v>
      </c>
      <c r="Z1462" s="4">
        <v>47175</v>
      </c>
      <c r="AA1462" s="3"/>
      <c r="AB1462" s="3" t="s">
        <v>1822</v>
      </c>
      <c r="AC1462" s="2"/>
      <c r="AD1462" s="2" t="s">
        <v>118</v>
      </c>
      <c r="AE1462" s="2" t="s">
        <v>117</v>
      </c>
      <c r="AF1462" s="2"/>
      <c r="AG1462" s="2"/>
      <c r="AH1462" s="2"/>
      <c r="AI1462" s="2"/>
      <c r="AJ1462" s="2" t="s">
        <v>50</v>
      </c>
      <c r="AK1462" s="2" t="s">
        <v>49</v>
      </c>
    </row>
    <row r="1463" spans="1:37" ht="43.2" x14ac:dyDescent="0.3">
      <c r="A1463" s="1">
        <v>1657</v>
      </c>
      <c r="F1463" s="2" t="s">
        <v>76</v>
      </c>
      <c r="G1463" s="2" t="s">
        <v>78</v>
      </c>
      <c r="H1463" s="2" t="s">
        <v>37</v>
      </c>
      <c r="I1463" s="2" t="s">
        <v>46</v>
      </c>
      <c r="J1463" s="2" t="s">
        <v>1210</v>
      </c>
      <c r="K1463" s="2" t="s">
        <v>300</v>
      </c>
      <c r="L1463" s="2" t="s">
        <v>430</v>
      </c>
      <c r="M1463" s="2" t="s">
        <v>695</v>
      </c>
      <c r="N1463" s="3" t="s">
        <v>1821</v>
      </c>
      <c r="O1463" s="2" t="s">
        <v>53</v>
      </c>
      <c r="P1463" s="2" t="s">
        <v>65</v>
      </c>
      <c r="Q1463" s="2"/>
      <c r="R1463" s="2" t="s">
        <v>1759</v>
      </c>
      <c r="S1463" s="2" t="s">
        <v>1760</v>
      </c>
      <c r="T1463" s="2"/>
      <c r="U1463">
        <v>0</v>
      </c>
      <c r="V1463">
        <v>1080</v>
      </c>
      <c r="W1463" s="4">
        <v>46087</v>
      </c>
      <c r="X1463" s="4">
        <v>46095</v>
      </c>
      <c r="Y1463" s="4">
        <v>46095</v>
      </c>
      <c r="Z1463" s="4">
        <v>47175</v>
      </c>
      <c r="AA1463" s="3"/>
      <c r="AB1463" s="3" t="s">
        <v>1768</v>
      </c>
      <c r="AC1463" s="2"/>
      <c r="AD1463" s="2" t="s">
        <v>118</v>
      </c>
      <c r="AE1463" s="2" t="s">
        <v>118</v>
      </c>
      <c r="AF1463" s="2"/>
      <c r="AG1463" s="2"/>
      <c r="AH1463" s="2"/>
      <c r="AI1463" s="2"/>
      <c r="AJ1463" s="2" t="s">
        <v>50</v>
      </c>
      <c r="AK1463" s="2" t="s">
        <v>49</v>
      </c>
    </row>
    <row r="1464" spans="1:37" ht="43.2" x14ac:dyDescent="0.3">
      <c r="A1464" s="1">
        <v>1658</v>
      </c>
      <c r="F1464" s="2" t="s">
        <v>76</v>
      </c>
      <c r="G1464" s="2" t="s">
        <v>78</v>
      </c>
      <c r="H1464" s="2" t="s">
        <v>37</v>
      </c>
      <c r="I1464" s="2" t="s">
        <v>46</v>
      </c>
      <c r="J1464" s="2" t="s">
        <v>1210</v>
      </c>
      <c r="K1464" s="2" t="s">
        <v>300</v>
      </c>
      <c r="L1464" s="2" t="s">
        <v>427</v>
      </c>
      <c r="M1464" s="2" t="s">
        <v>694</v>
      </c>
      <c r="N1464" s="3" t="s">
        <v>1821</v>
      </c>
      <c r="O1464" s="2" t="s">
        <v>53</v>
      </c>
      <c r="P1464" s="2" t="s">
        <v>65</v>
      </c>
      <c r="Q1464" s="2"/>
      <c r="R1464" s="2" t="s">
        <v>1759</v>
      </c>
      <c r="S1464" s="2" t="s">
        <v>1760</v>
      </c>
      <c r="T1464" s="2"/>
      <c r="U1464">
        <v>0</v>
      </c>
      <c r="V1464">
        <v>1080</v>
      </c>
      <c r="W1464" s="4">
        <v>46087</v>
      </c>
      <c r="X1464" s="4">
        <v>46095</v>
      </c>
      <c r="Y1464" s="4">
        <v>46095</v>
      </c>
      <c r="Z1464" s="4">
        <v>47175</v>
      </c>
      <c r="AA1464" s="3"/>
      <c r="AB1464" s="3" t="s">
        <v>1768</v>
      </c>
      <c r="AC1464" s="2"/>
      <c r="AD1464" s="2" t="s">
        <v>118</v>
      </c>
      <c r="AE1464" s="2" t="s">
        <v>118</v>
      </c>
      <c r="AF1464" s="2"/>
      <c r="AG1464" s="2"/>
      <c r="AH1464" s="2"/>
      <c r="AI1464" s="2"/>
      <c r="AJ1464" s="2" t="s">
        <v>50</v>
      </c>
      <c r="AK1464" s="2" t="s">
        <v>49</v>
      </c>
    </row>
    <row r="1465" spans="1:37" ht="43.2" x14ac:dyDescent="0.3">
      <c r="A1465" s="1">
        <v>1659</v>
      </c>
      <c r="B1465">
        <v>18989</v>
      </c>
      <c r="F1465" s="2" t="s">
        <v>76</v>
      </c>
      <c r="G1465" s="2" t="s">
        <v>78</v>
      </c>
      <c r="H1465" s="2" t="s">
        <v>37</v>
      </c>
      <c r="I1465" s="2" t="s">
        <v>46</v>
      </c>
      <c r="J1465" s="2" t="s">
        <v>1210</v>
      </c>
      <c r="K1465" s="2" t="s">
        <v>305</v>
      </c>
      <c r="L1465" s="2" t="s">
        <v>430</v>
      </c>
      <c r="M1465" s="2" t="s">
        <v>684</v>
      </c>
      <c r="N1465" s="3" t="s">
        <v>1821</v>
      </c>
      <c r="O1465" s="2" t="s">
        <v>53</v>
      </c>
      <c r="P1465" s="2" t="s">
        <v>65</v>
      </c>
      <c r="Q1465" s="2"/>
      <c r="R1465" s="2" t="s">
        <v>1759</v>
      </c>
      <c r="S1465" s="2" t="s">
        <v>1760</v>
      </c>
      <c r="T1465" s="2"/>
      <c r="U1465">
        <v>0</v>
      </c>
      <c r="V1465">
        <v>1080</v>
      </c>
      <c r="W1465" s="4">
        <v>46088</v>
      </c>
      <c r="X1465" s="4">
        <v>46095</v>
      </c>
      <c r="Y1465" s="4">
        <v>46095</v>
      </c>
      <c r="Z1465" s="4">
        <v>47175</v>
      </c>
      <c r="AA1465" s="3"/>
      <c r="AB1465" s="3" t="s">
        <v>1823</v>
      </c>
      <c r="AC1465" s="2"/>
      <c r="AD1465" s="2" t="s">
        <v>118</v>
      </c>
      <c r="AE1465" s="2" t="s">
        <v>118</v>
      </c>
      <c r="AF1465" s="2"/>
      <c r="AG1465" s="2"/>
      <c r="AH1465" s="2"/>
      <c r="AI1465" s="2"/>
      <c r="AJ1465" s="2" t="s">
        <v>50</v>
      </c>
      <c r="AK1465" s="2" t="s">
        <v>49</v>
      </c>
    </row>
    <row r="1466" spans="1:37" ht="43.2" x14ac:dyDescent="0.3">
      <c r="A1466" s="1">
        <v>1660</v>
      </c>
      <c r="B1466">
        <v>18990</v>
      </c>
      <c r="F1466" s="2" t="s">
        <v>76</v>
      </c>
      <c r="G1466" s="2" t="s">
        <v>78</v>
      </c>
      <c r="H1466" s="2" t="s">
        <v>37</v>
      </c>
      <c r="I1466" s="2" t="s">
        <v>46</v>
      </c>
      <c r="J1466" s="2" t="s">
        <v>1210</v>
      </c>
      <c r="K1466" s="2" t="s">
        <v>305</v>
      </c>
      <c r="L1466" s="2" t="s">
        <v>427</v>
      </c>
      <c r="M1466" s="2" t="s">
        <v>683</v>
      </c>
      <c r="N1466" s="3" t="s">
        <v>1821</v>
      </c>
      <c r="O1466" s="2" t="s">
        <v>53</v>
      </c>
      <c r="P1466" s="2" t="s">
        <v>65</v>
      </c>
      <c r="Q1466" s="2"/>
      <c r="R1466" s="2" t="s">
        <v>1759</v>
      </c>
      <c r="S1466" s="2" t="s">
        <v>1760</v>
      </c>
      <c r="T1466" s="2"/>
      <c r="U1466">
        <v>0</v>
      </c>
      <c r="V1466">
        <v>1080</v>
      </c>
      <c r="W1466" s="4">
        <v>46088</v>
      </c>
      <c r="X1466" s="4">
        <v>46095</v>
      </c>
      <c r="Y1466" s="4">
        <v>46095</v>
      </c>
      <c r="Z1466" s="4">
        <v>47175</v>
      </c>
      <c r="AA1466" s="3"/>
      <c r="AB1466" s="3" t="s">
        <v>1823</v>
      </c>
      <c r="AC1466" s="2"/>
      <c r="AD1466" s="2" t="s">
        <v>118</v>
      </c>
      <c r="AE1466" s="2" t="s">
        <v>118</v>
      </c>
      <c r="AF1466" s="2"/>
      <c r="AG1466" s="2"/>
      <c r="AH1466" s="2"/>
      <c r="AI1466" s="2"/>
      <c r="AJ1466" s="2" t="s">
        <v>50</v>
      </c>
      <c r="AK1466" s="2" t="s">
        <v>49</v>
      </c>
    </row>
    <row r="1467" spans="1:37" ht="28.8" x14ac:dyDescent="0.3">
      <c r="A1467" s="1">
        <v>1661</v>
      </c>
      <c r="B1467">
        <v>18647</v>
      </c>
      <c r="F1467" s="2" t="s">
        <v>76</v>
      </c>
      <c r="G1467" s="2" t="s">
        <v>78</v>
      </c>
      <c r="H1467" s="2" t="s">
        <v>37</v>
      </c>
      <c r="I1467" s="2" t="s">
        <v>46</v>
      </c>
      <c r="J1467" s="2" t="s">
        <v>1116</v>
      </c>
      <c r="K1467" s="2" t="s">
        <v>503</v>
      </c>
      <c r="L1467" s="2" t="s">
        <v>588</v>
      </c>
      <c r="M1467" s="2" t="s">
        <v>594</v>
      </c>
      <c r="N1467" s="3" t="s">
        <v>1824</v>
      </c>
      <c r="O1467" s="2" t="s">
        <v>53</v>
      </c>
      <c r="P1467" s="2" t="s">
        <v>65</v>
      </c>
      <c r="Q1467" s="2"/>
      <c r="R1467" s="2"/>
      <c r="S1467" s="2"/>
      <c r="T1467" s="2"/>
      <c r="U1467">
        <v>0</v>
      </c>
      <c r="V1467">
        <v>1080</v>
      </c>
      <c r="W1467" s="4">
        <v>46071</v>
      </c>
      <c r="X1467" s="4">
        <v>46083</v>
      </c>
      <c r="Y1467" s="4">
        <v>46083</v>
      </c>
      <c r="Z1467" s="4">
        <v>47163</v>
      </c>
      <c r="AA1467" s="3"/>
      <c r="AB1467" s="3" t="s">
        <v>1825</v>
      </c>
      <c r="AC1467" s="2"/>
      <c r="AD1467" s="2" t="s">
        <v>101</v>
      </c>
      <c r="AE1467" s="2" t="s">
        <v>117</v>
      </c>
      <c r="AF1467" s="2"/>
      <c r="AG1467" s="2"/>
      <c r="AH1467" s="2"/>
      <c r="AI1467" s="2"/>
      <c r="AJ1467" s="2" t="s">
        <v>50</v>
      </c>
      <c r="AK1467" s="2" t="s">
        <v>49</v>
      </c>
    </row>
    <row r="1468" spans="1:37" ht="28.8" x14ac:dyDescent="0.3">
      <c r="A1468" s="1">
        <v>1662</v>
      </c>
      <c r="B1468">
        <v>18648</v>
      </c>
      <c r="F1468" s="2" t="s">
        <v>76</v>
      </c>
      <c r="G1468" s="2" t="s">
        <v>78</v>
      </c>
      <c r="H1468" s="2" t="s">
        <v>37</v>
      </c>
      <c r="I1468" s="2" t="s">
        <v>46</v>
      </c>
      <c r="J1468" s="2" t="s">
        <v>320</v>
      </c>
      <c r="K1468" s="2" t="s">
        <v>503</v>
      </c>
      <c r="L1468" s="2" t="s">
        <v>158</v>
      </c>
      <c r="M1468" s="2" t="s">
        <v>1826</v>
      </c>
      <c r="N1468" s="3" t="s">
        <v>1827</v>
      </c>
      <c r="O1468" s="2" t="s">
        <v>53</v>
      </c>
      <c r="P1468" s="2" t="s">
        <v>65</v>
      </c>
      <c r="Q1468" s="2"/>
      <c r="R1468" s="2" t="s">
        <v>740</v>
      </c>
      <c r="S1468" s="2" t="s">
        <v>1828</v>
      </c>
      <c r="T1468" s="2"/>
      <c r="U1468">
        <v>0</v>
      </c>
      <c r="V1468">
        <v>0</v>
      </c>
      <c r="W1468" s="4">
        <v>46071</v>
      </c>
      <c r="X1468" s="4">
        <v>46087</v>
      </c>
      <c r="Y1468" s="4">
        <v>46087</v>
      </c>
      <c r="Z1468" s="4">
        <v>46087</v>
      </c>
      <c r="AA1468" s="3"/>
      <c r="AB1468" s="3" t="s">
        <v>1704</v>
      </c>
      <c r="AC1468" s="2"/>
      <c r="AD1468" s="2" t="s">
        <v>101</v>
      </c>
      <c r="AE1468" s="2" t="s">
        <v>101</v>
      </c>
      <c r="AF1468" s="2"/>
      <c r="AG1468" s="2"/>
      <c r="AH1468" s="2"/>
      <c r="AI1468" s="2"/>
      <c r="AJ1468" s="2" t="s">
        <v>50</v>
      </c>
      <c r="AK1468" s="2" t="s">
        <v>49</v>
      </c>
    </row>
    <row r="1469" spans="1:37" ht="57.6" x14ac:dyDescent="0.3">
      <c r="A1469" s="1">
        <v>1663</v>
      </c>
      <c r="B1469">
        <v>18653</v>
      </c>
      <c r="F1469" s="2" t="s">
        <v>76</v>
      </c>
      <c r="G1469" s="2" t="s">
        <v>78</v>
      </c>
      <c r="H1469" s="2" t="s">
        <v>37</v>
      </c>
      <c r="I1469" s="2" t="s">
        <v>46</v>
      </c>
      <c r="J1469" s="2" t="s">
        <v>71</v>
      </c>
      <c r="K1469" s="2" t="s">
        <v>514</v>
      </c>
      <c r="L1469" s="2" t="s">
        <v>149</v>
      </c>
      <c r="M1469" s="2" t="s">
        <v>519</v>
      </c>
      <c r="N1469" s="3" t="s">
        <v>1477</v>
      </c>
      <c r="O1469" s="2" t="s">
        <v>53</v>
      </c>
      <c r="P1469" s="2" t="s">
        <v>65</v>
      </c>
      <c r="Q1469" s="2"/>
      <c r="R1469" s="2" t="s">
        <v>114</v>
      </c>
      <c r="S1469" s="2" t="s">
        <v>1460</v>
      </c>
      <c r="T1469" s="2"/>
      <c r="U1469">
        <v>0</v>
      </c>
      <c r="V1469">
        <v>1080</v>
      </c>
      <c r="W1469" s="4">
        <v>46073</v>
      </c>
      <c r="X1469" s="4">
        <v>46083</v>
      </c>
      <c r="Y1469" s="4">
        <v>46083</v>
      </c>
      <c r="Z1469" s="4">
        <v>47163</v>
      </c>
      <c r="AA1469" s="3"/>
      <c r="AB1469" s="3" t="s">
        <v>1829</v>
      </c>
      <c r="AC1469" s="2"/>
      <c r="AD1469" s="2" t="s">
        <v>101</v>
      </c>
      <c r="AE1469" s="2" t="s">
        <v>117</v>
      </c>
      <c r="AF1469" s="2"/>
      <c r="AG1469" s="2"/>
      <c r="AH1469" s="2"/>
      <c r="AI1469" s="2"/>
      <c r="AJ1469" s="2" t="s">
        <v>50</v>
      </c>
      <c r="AK1469" s="2" t="s">
        <v>49</v>
      </c>
    </row>
    <row r="1470" spans="1:37" ht="28.8" x14ac:dyDescent="0.3">
      <c r="A1470" s="1">
        <v>1665</v>
      </c>
      <c r="B1470">
        <v>18652</v>
      </c>
      <c r="F1470" s="2" t="s">
        <v>76</v>
      </c>
      <c r="G1470" s="2" t="s">
        <v>78</v>
      </c>
      <c r="H1470" s="2" t="s">
        <v>37</v>
      </c>
      <c r="I1470" s="2" t="s">
        <v>46</v>
      </c>
      <c r="J1470" s="2" t="s">
        <v>320</v>
      </c>
      <c r="K1470" s="2" t="s">
        <v>514</v>
      </c>
      <c r="L1470" s="2" t="s">
        <v>158</v>
      </c>
      <c r="M1470" s="2" t="s">
        <v>1830</v>
      </c>
      <c r="N1470" s="3" t="s">
        <v>1831</v>
      </c>
      <c r="O1470" s="2" t="s">
        <v>53</v>
      </c>
      <c r="P1470" s="2" t="s">
        <v>65</v>
      </c>
      <c r="Q1470" s="2"/>
      <c r="R1470" s="2" t="s">
        <v>740</v>
      </c>
      <c r="S1470" s="2" t="s">
        <v>1828</v>
      </c>
      <c r="T1470" s="2"/>
      <c r="U1470">
        <v>0</v>
      </c>
      <c r="V1470">
        <v>0</v>
      </c>
      <c r="W1470" s="4">
        <v>46073</v>
      </c>
      <c r="X1470" s="4">
        <v>46083</v>
      </c>
      <c r="Y1470" s="4">
        <v>46083</v>
      </c>
      <c r="Z1470" s="4">
        <v>46083</v>
      </c>
      <c r="AA1470" s="3"/>
      <c r="AB1470" s="3" t="s">
        <v>1832</v>
      </c>
      <c r="AC1470" s="2"/>
      <c r="AD1470" s="2" t="s">
        <v>101</v>
      </c>
      <c r="AE1470" s="2" t="s">
        <v>117</v>
      </c>
      <c r="AF1470" s="2"/>
      <c r="AG1470" s="2"/>
      <c r="AH1470" s="2"/>
      <c r="AI1470" s="2"/>
      <c r="AJ1470" s="2" t="s">
        <v>50</v>
      </c>
      <c r="AK1470" s="2" t="s">
        <v>49</v>
      </c>
    </row>
    <row r="1471" spans="1:37" ht="28.8" x14ac:dyDescent="0.3">
      <c r="A1471" s="1">
        <v>1666</v>
      </c>
      <c r="B1471">
        <v>18650</v>
      </c>
      <c r="F1471" s="2" t="s">
        <v>76</v>
      </c>
      <c r="G1471" s="2" t="s">
        <v>78</v>
      </c>
      <c r="H1471" s="2" t="s">
        <v>37</v>
      </c>
      <c r="I1471" s="2" t="s">
        <v>46</v>
      </c>
      <c r="J1471" s="2" t="s">
        <v>442</v>
      </c>
      <c r="K1471" s="2" t="s">
        <v>514</v>
      </c>
      <c r="L1471" s="2" t="s">
        <v>1071</v>
      </c>
      <c r="M1471" s="2" t="s">
        <v>1170</v>
      </c>
      <c r="N1471" s="3" t="s">
        <v>1833</v>
      </c>
      <c r="O1471" s="2" t="s">
        <v>174</v>
      </c>
      <c r="P1471" s="2" t="s">
        <v>65</v>
      </c>
      <c r="Q1471" s="2"/>
      <c r="R1471" s="2"/>
      <c r="S1471" s="2"/>
      <c r="T1471" s="2"/>
      <c r="U1471">
        <v>0</v>
      </c>
      <c r="V1471">
        <v>360</v>
      </c>
      <c r="W1471" s="4">
        <v>46073</v>
      </c>
      <c r="X1471" s="4">
        <v>46083</v>
      </c>
      <c r="Y1471" s="4">
        <v>46083</v>
      </c>
      <c r="Z1471" s="4">
        <v>46443</v>
      </c>
      <c r="AA1471" s="3"/>
      <c r="AB1471" s="3" t="s">
        <v>1773</v>
      </c>
      <c r="AC1471" s="2"/>
      <c r="AD1471" s="2" t="s">
        <v>101</v>
      </c>
      <c r="AE1471" s="2" t="s">
        <v>102</v>
      </c>
      <c r="AF1471" s="2"/>
      <c r="AG1471" s="2"/>
      <c r="AH1471" s="2"/>
      <c r="AI1471" s="2"/>
      <c r="AJ1471" s="2" t="s">
        <v>50</v>
      </c>
      <c r="AK1471" s="2" t="s">
        <v>49</v>
      </c>
    </row>
    <row r="1472" spans="1:37" ht="28.8" x14ac:dyDescent="0.3">
      <c r="A1472" s="1">
        <v>1667</v>
      </c>
      <c r="B1472">
        <v>18651</v>
      </c>
      <c r="F1472" s="2" t="s">
        <v>76</v>
      </c>
      <c r="G1472" s="2" t="s">
        <v>78</v>
      </c>
      <c r="H1472" s="2" t="s">
        <v>37</v>
      </c>
      <c r="I1472" s="2" t="s">
        <v>46</v>
      </c>
      <c r="J1472" s="2" t="s">
        <v>442</v>
      </c>
      <c r="K1472" s="2" t="s">
        <v>514</v>
      </c>
      <c r="L1472" s="2" t="s">
        <v>1071</v>
      </c>
      <c r="M1472" s="2" t="s">
        <v>1170</v>
      </c>
      <c r="N1472" s="3" t="s">
        <v>1834</v>
      </c>
      <c r="O1472" s="2" t="s">
        <v>174</v>
      </c>
      <c r="P1472" s="2" t="s">
        <v>65</v>
      </c>
      <c r="Q1472" s="2"/>
      <c r="R1472" s="2"/>
      <c r="S1472" s="2"/>
      <c r="T1472" s="2"/>
      <c r="U1472">
        <v>0</v>
      </c>
      <c r="V1472">
        <v>360</v>
      </c>
      <c r="W1472" s="4">
        <v>46073</v>
      </c>
      <c r="X1472" s="4">
        <v>46083</v>
      </c>
      <c r="Y1472" s="4">
        <v>46083</v>
      </c>
      <c r="Z1472" s="4">
        <v>46443</v>
      </c>
      <c r="AA1472" s="3"/>
      <c r="AB1472" s="3" t="s">
        <v>1764</v>
      </c>
      <c r="AC1472" s="2"/>
      <c r="AD1472" s="2" t="s">
        <v>101</v>
      </c>
      <c r="AE1472" s="2" t="s">
        <v>45</v>
      </c>
      <c r="AF1472" s="2"/>
      <c r="AG1472" s="2"/>
      <c r="AH1472" s="2"/>
      <c r="AI1472" s="2"/>
      <c r="AJ1472" s="2" t="s">
        <v>50</v>
      </c>
      <c r="AK1472" s="2" t="s">
        <v>49</v>
      </c>
    </row>
    <row r="1473" spans="1:37" ht="28.8" x14ac:dyDescent="0.3">
      <c r="A1473" s="1">
        <v>1668</v>
      </c>
      <c r="B1473">
        <v>18654</v>
      </c>
      <c r="F1473" s="2" t="s">
        <v>76</v>
      </c>
      <c r="G1473" s="2" t="s">
        <v>78</v>
      </c>
      <c r="H1473" s="2" t="s">
        <v>37</v>
      </c>
      <c r="I1473" s="2" t="s">
        <v>46</v>
      </c>
      <c r="J1473" s="2" t="s">
        <v>1210</v>
      </c>
      <c r="K1473" s="2" t="s">
        <v>514</v>
      </c>
      <c r="L1473" s="2" t="s">
        <v>513</v>
      </c>
      <c r="M1473" s="2" t="s">
        <v>1366</v>
      </c>
      <c r="N1473" s="3" t="s">
        <v>1585</v>
      </c>
      <c r="O1473" s="2" t="s">
        <v>53</v>
      </c>
      <c r="P1473" s="2" t="s">
        <v>65</v>
      </c>
      <c r="Q1473" s="2"/>
      <c r="R1473" s="2" t="s">
        <v>260</v>
      </c>
      <c r="S1473" s="2" t="s">
        <v>1456</v>
      </c>
      <c r="T1473" s="2"/>
      <c r="U1473">
        <v>0</v>
      </c>
      <c r="V1473">
        <v>1080</v>
      </c>
      <c r="W1473" s="4">
        <v>46073</v>
      </c>
      <c r="X1473" s="4">
        <v>46087</v>
      </c>
      <c r="Y1473" s="4">
        <v>46087</v>
      </c>
      <c r="Z1473" s="4">
        <v>47167</v>
      </c>
      <c r="AA1473" s="3"/>
      <c r="AB1473" s="3" t="s">
        <v>1726</v>
      </c>
      <c r="AC1473" s="2"/>
      <c r="AD1473" s="2" t="s">
        <v>101</v>
      </c>
      <c r="AE1473" s="2" t="s">
        <v>101</v>
      </c>
      <c r="AF1473" s="2"/>
      <c r="AG1473" s="2"/>
      <c r="AH1473" s="2"/>
      <c r="AI1473" s="2"/>
      <c r="AJ1473" s="2" t="s">
        <v>50</v>
      </c>
      <c r="AK1473" s="2" t="s">
        <v>49</v>
      </c>
    </row>
    <row r="1474" spans="1:37" ht="28.8" x14ac:dyDescent="0.3">
      <c r="A1474" s="1">
        <v>1669</v>
      </c>
      <c r="B1474">
        <v>18655</v>
      </c>
      <c r="F1474" s="2" t="s">
        <v>76</v>
      </c>
      <c r="G1474" s="2" t="s">
        <v>78</v>
      </c>
      <c r="H1474" s="2" t="s">
        <v>37</v>
      </c>
      <c r="I1474" s="2" t="s">
        <v>46</v>
      </c>
      <c r="J1474" s="2" t="s">
        <v>1210</v>
      </c>
      <c r="K1474" s="2" t="s">
        <v>514</v>
      </c>
      <c r="L1474" s="2" t="s">
        <v>484</v>
      </c>
      <c r="M1474" s="2" t="s">
        <v>523</v>
      </c>
      <c r="N1474" s="3" t="s">
        <v>1585</v>
      </c>
      <c r="O1474" s="2" t="s">
        <v>53</v>
      </c>
      <c r="P1474" s="2" t="s">
        <v>65</v>
      </c>
      <c r="Q1474" s="2"/>
      <c r="R1474" s="2" t="s">
        <v>260</v>
      </c>
      <c r="S1474" s="2" t="s">
        <v>1456</v>
      </c>
      <c r="T1474" s="2"/>
      <c r="U1474">
        <v>0</v>
      </c>
      <c r="V1474">
        <v>1080</v>
      </c>
      <c r="W1474" s="4">
        <v>46073</v>
      </c>
      <c r="X1474" s="4">
        <v>46087</v>
      </c>
      <c r="Y1474" s="4">
        <v>46087</v>
      </c>
      <c r="Z1474" s="4">
        <v>47167</v>
      </c>
      <c r="AA1474" s="3"/>
      <c r="AB1474" s="3" t="s">
        <v>1726</v>
      </c>
      <c r="AC1474" s="2"/>
      <c r="AD1474" s="2" t="s">
        <v>101</v>
      </c>
      <c r="AE1474" s="2" t="s">
        <v>101</v>
      </c>
      <c r="AF1474" s="2"/>
      <c r="AG1474" s="2"/>
      <c r="AH1474" s="2"/>
      <c r="AI1474" s="2"/>
      <c r="AJ1474" s="2" t="s">
        <v>50</v>
      </c>
      <c r="AK1474" s="2" t="s">
        <v>49</v>
      </c>
    </row>
    <row r="1475" spans="1:37" ht="28.8" x14ac:dyDescent="0.3">
      <c r="A1475" s="1">
        <v>1670</v>
      </c>
      <c r="B1475">
        <v>18656</v>
      </c>
      <c r="F1475" s="2" t="s">
        <v>76</v>
      </c>
      <c r="G1475" s="2" t="s">
        <v>78</v>
      </c>
      <c r="H1475" s="2" t="s">
        <v>37</v>
      </c>
      <c r="I1475" s="2" t="s">
        <v>46</v>
      </c>
      <c r="J1475" s="2" t="s">
        <v>1210</v>
      </c>
      <c r="K1475" s="2" t="s">
        <v>514</v>
      </c>
      <c r="L1475" s="2" t="s">
        <v>521</v>
      </c>
      <c r="M1475" s="2" t="s">
        <v>522</v>
      </c>
      <c r="N1475" s="3" t="s">
        <v>1585</v>
      </c>
      <c r="O1475" s="2" t="s">
        <v>53</v>
      </c>
      <c r="P1475" s="2" t="s">
        <v>65</v>
      </c>
      <c r="Q1475" s="2"/>
      <c r="R1475" s="2" t="s">
        <v>260</v>
      </c>
      <c r="S1475" s="2" t="s">
        <v>1456</v>
      </c>
      <c r="T1475" s="2"/>
      <c r="U1475">
        <v>0</v>
      </c>
      <c r="V1475">
        <v>1080</v>
      </c>
      <c r="W1475" s="4">
        <v>46073</v>
      </c>
      <c r="X1475" s="4">
        <v>46087</v>
      </c>
      <c r="Y1475" s="4">
        <v>46087</v>
      </c>
      <c r="Z1475" s="4">
        <v>47167</v>
      </c>
      <c r="AA1475" s="3"/>
      <c r="AB1475" s="3" t="s">
        <v>1726</v>
      </c>
      <c r="AC1475" s="2"/>
      <c r="AD1475" s="2" t="s">
        <v>101</v>
      </c>
      <c r="AE1475" s="2" t="s">
        <v>101</v>
      </c>
      <c r="AF1475" s="2"/>
      <c r="AG1475" s="2"/>
      <c r="AH1475" s="2"/>
      <c r="AI1475" s="2"/>
      <c r="AJ1475" s="2" t="s">
        <v>50</v>
      </c>
      <c r="AK1475" s="2" t="s">
        <v>49</v>
      </c>
    </row>
    <row r="1476" spans="1:37" ht="28.8" x14ac:dyDescent="0.3">
      <c r="A1476" s="1">
        <v>1671</v>
      </c>
      <c r="B1476">
        <v>18659</v>
      </c>
      <c r="F1476" s="2" t="s">
        <v>76</v>
      </c>
      <c r="G1476" s="2" t="s">
        <v>78</v>
      </c>
      <c r="H1476" s="2" t="s">
        <v>37</v>
      </c>
      <c r="I1476" s="2" t="s">
        <v>46</v>
      </c>
      <c r="J1476" s="2" t="s">
        <v>320</v>
      </c>
      <c r="K1476" s="2" t="s">
        <v>514</v>
      </c>
      <c r="L1476" s="2" t="s">
        <v>143</v>
      </c>
      <c r="M1476" s="2" t="s">
        <v>515</v>
      </c>
      <c r="N1476" s="3" t="s">
        <v>1835</v>
      </c>
      <c r="O1476" s="2" t="s">
        <v>53</v>
      </c>
      <c r="P1476" s="2" t="s">
        <v>65</v>
      </c>
      <c r="Q1476" s="2"/>
      <c r="R1476" s="2" t="s">
        <v>975</v>
      </c>
      <c r="S1476" s="2" t="s">
        <v>1836</v>
      </c>
      <c r="T1476" s="2"/>
      <c r="U1476">
        <v>0</v>
      </c>
      <c r="V1476">
        <v>0</v>
      </c>
      <c r="W1476" s="4">
        <v>46073</v>
      </c>
      <c r="X1476" s="4">
        <v>46083</v>
      </c>
      <c r="Y1476" s="4">
        <v>46083</v>
      </c>
      <c r="Z1476" s="4">
        <v>46083</v>
      </c>
      <c r="AA1476" s="3"/>
      <c r="AB1476" s="3" t="s">
        <v>1829</v>
      </c>
      <c r="AC1476" s="2"/>
      <c r="AD1476" s="2" t="s">
        <v>101</v>
      </c>
      <c r="AE1476" s="2" t="s">
        <v>117</v>
      </c>
      <c r="AF1476" s="2"/>
      <c r="AG1476" s="2"/>
      <c r="AH1476" s="2"/>
      <c r="AI1476" s="2"/>
      <c r="AJ1476" s="2" t="s">
        <v>50</v>
      </c>
      <c r="AK1476" s="2" t="s">
        <v>49</v>
      </c>
    </row>
    <row r="1477" spans="1:37" ht="28.8" x14ac:dyDescent="0.3">
      <c r="A1477" s="1">
        <v>1672</v>
      </c>
      <c r="B1477">
        <v>18901</v>
      </c>
      <c r="F1477" s="2" t="s">
        <v>76</v>
      </c>
      <c r="G1477" s="2" t="s">
        <v>78</v>
      </c>
      <c r="H1477" s="2" t="s">
        <v>37</v>
      </c>
      <c r="I1477" s="2" t="s">
        <v>46</v>
      </c>
      <c r="J1477" s="2" t="s">
        <v>260</v>
      </c>
      <c r="K1477" s="2" t="s">
        <v>757</v>
      </c>
      <c r="L1477" s="2" t="s">
        <v>804</v>
      </c>
      <c r="M1477" s="2" t="s">
        <v>805</v>
      </c>
      <c r="N1477" s="3" t="s">
        <v>1837</v>
      </c>
      <c r="O1477" s="2" t="s">
        <v>60</v>
      </c>
      <c r="P1477" s="2" t="s">
        <v>65</v>
      </c>
      <c r="Q1477" s="2"/>
      <c r="R1477" s="2" t="s">
        <v>1759</v>
      </c>
      <c r="S1477" s="2" t="s">
        <v>1760</v>
      </c>
      <c r="T1477" s="2"/>
      <c r="U1477">
        <v>0</v>
      </c>
      <c r="V1477">
        <v>1080</v>
      </c>
      <c r="W1477" s="4">
        <v>46087</v>
      </c>
      <c r="X1477" s="4">
        <v>46090</v>
      </c>
      <c r="Y1477" s="4">
        <v>46090</v>
      </c>
      <c r="Z1477" s="4">
        <v>47170</v>
      </c>
      <c r="AA1477" s="3"/>
      <c r="AB1477" s="3" t="s">
        <v>1838</v>
      </c>
      <c r="AC1477" s="2"/>
      <c r="AD1477" s="2" t="s">
        <v>117</v>
      </c>
      <c r="AE1477" s="2" t="s">
        <v>118</v>
      </c>
      <c r="AF1477" s="2"/>
      <c r="AG1477" s="2"/>
      <c r="AH1477" s="2"/>
      <c r="AI1477" s="2"/>
      <c r="AJ1477" s="2" t="s">
        <v>50</v>
      </c>
      <c r="AK1477" s="2" t="s">
        <v>49</v>
      </c>
    </row>
    <row r="1478" spans="1:37" ht="57.6" x14ac:dyDescent="0.3">
      <c r="A1478" s="1">
        <v>1673</v>
      </c>
      <c r="B1478">
        <v>18665</v>
      </c>
      <c r="F1478" s="2" t="s">
        <v>76</v>
      </c>
      <c r="G1478" s="2" t="s">
        <v>78</v>
      </c>
      <c r="H1478" s="2" t="s">
        <v>37</v>
      </c>
      <c r="I1478" s="2" t="s">
        <v>46</v>
      </c>
      <c r="J1478" s="2" t="s">
        <v>71</v>
      </c>
      <c r="K1478" s="2" t="s">
        <v>526</v>
      </c>
      <c r="L1478" s="2" t="s">
        <v>149</v>
      </c>
      <c r="M1478" s="2" t="s">
        <v>529</v>
      </c>
      <c r="N1478" s="3" t="s">
        <v>1477</v>
      </c>
      <c r="O1478" s="2" t="s">
        <v>53</v>
      </c>
      <c r="P1478" s="2" t="s">
        <v>65</v>
      </c>
      <c r="Q1478" s="2"/>
      <c r="R1478" s="2" t="s">
        <v>114</v>
      </c>
      <c r="S1478" s="2" t="s">
        <v>1460</v>
      </c>
      <c r="T1478" s="2"/>
      <c r="U1478">
        <v>0</v>
      </c>
      <c r="V1478">
        <v>1080</v>
      </c>
      <c r="W1478" s="4">
        <v>46074</v>
      </c>
      <c r="X1478" s="4">
        <v>46083</v>
      </c>
      <c r="Y1478" s="4">
        <v>46083</v>
      </c>
      <c r="Z1478" s="4">
        <v>47163</v>
      </c>
      <c r="AA1478" s="3"/>
      <c r="AB1478" s="3" t="s">
        <v>1829</v>
      </c>
      <c r="AC1478" s="2"/>
      <c r="AD1478" s="2" t="s">
        <v>101</v>
      </c>
      <c r="AE1478" s="2" t="s">
        <v>117</v>
      </c>
      <c r="AF1478" s="2"/>
      <c r="AG1478" s="2"/>
      <c r="AH1478" s="2"/>
      <c r="AI1478" s="2"/>
      <c r="AJ1478" s="2" t="s">
        <v>50</v>
      </c>
      <c r="AK1478" s="2" t="s">
        <v>49</v>
      </c>
    </row>
    <row r="1479" spans="1:37" ht="28.8" x14ac:dyDescent="0.3">
      <c r="A1479" s="1">
        <v>1674</v>
      </c>
      <c r="B1479">
        <v>18902</v>
      </c>
      <c r="F1479" s="2" t="s">
        <v>76</v>
      </c>
      <c r="G1479" s="2" t="s">
        <v>78</v>
      </c>
      <c r="H1479" s="2" t="s">
        <v>37</v>
      </c>
      <c r="I1479" s="2" t="s">
        <v>46</v>
      </c>
      <c r="J1479" s="2" t="s">
        <v>260</v>
      </c>
      <c r="K1479" s="2" t="s">
        <v>757</v>
      </c>
      <c r="L1479" s="2" t="s">
        <v>697</v>
      </c>
      <c r="M1479" s="2" t="s">
        <v>766</v>
      </c>
      <c r="N1479" s="3" t="s">
        <v>1837</v>
      </c>
      <c r="O1479" s="2" t="s">
        <v>60</v>
      </c>
      <c r="P1479" s="2" t="s">
        <v>65</v>
      </c>
      <c r="Q1479" s="2"/>
      <c r="R1479" s="2" t="s">
        <v>1759</v>
      </c>
      <c r="S1479" s="2" t="s">
        <v>1760</v>
      </c>
      <c r="T1479" s="2"/>
      <c r="U1479">
        <v>0</v>
      </c>
      <c r="V1479">
        <v>1080</v>
      </c>
      <c r="W1479" s="4">
        <v>46087</v>
      </c>
      <c r="X1479" s="4">
        <v>46090</v>
      </c>
      <c r="Y1479" s="4">
        <v>46090</v>
      </c>
      <c r="Z1479" s="4">
        <v>47170</v>
      </c>
      <c r="AA1479" s="3"/>
      <c r="AB1479" s="3" t="s">
        <v>1770</v>
      </c>
      <c r="AC1479" s="2"/>
      <c r="AD1479" s="2" t="s">
        <v>117</v>
      </c>
      <c r="AE1479" s="2" t="s">
        <v>118</v>
      </c>
      <c r="AF1479" s="2"/>
      <c r="AG1479" s="2"/>
      <c r="AH1479" s="2"/>
      <c r="AI1479" s="2"/>
      <c r="AJ1479" s="2" t="s">
        <v>50</v>
      </c>
      <c r="AK1479" s="2" t="s">
        <v>49</v>
      </c>
    </row>
    <row r="1480" spans="1:37" ht="57.6" x14ac:dyDescent="0.3">
      <c r="A1480" s="1">
        <v>1675</v>
      </c>
      <c r="B1480">
        <v>18666</v>
      </c>
      <c r="F1480" s="2" t="s">
        <v>76</v>
      </c>
      <c r="G1480" s="2" t="s">
        <v>78</v>
      </c>
      <c r="H1480" s="2" t="s">
        <v>37</v>
      </c>
      <c r="I1480" s="2" t="s">
        <v>46</v>
      </c>
      <c r="J1480" s="2" t="s">
        <v>71</v>
      </c>
      <c r="K1480" s="2" t="s">
        <v>526</v>
      </c>
      <c r="L1480" s="2" t="s">
        <v>143</v>
      </c>
      <c r="M1480" s="2" t="s">
        <v>537</v>
      </c>
      <c r="N1480" s="3" t="s">
        <v>1477</v>
      </c>
      <c r="O1480" s="2" t="s">
        <v>53</v>
      </c>
      <c r="P1480" s="2" t="s">
        <v>65</v>
      </c>
      <c r="Q1480" s="2"/>
      <c r="R1480" s="2" t="s">
        <v>114</v>
      </c>
      <c r="S1480" s="2" t="s">
        <v>1460</v>
      </c>
      <c r="T1480" s="2"/>
      <c r="U1480">
        <v>0</v>
      </c>
      <c r="V1480">
        <v>1080</v>
      </c>
      <c r="W1480" s="4">
        <v>46074</v>
      </c>
      <c r="X1480" s="4">
        <v>46095</v>
      </c>
      <c r="Y1480" s="4">
        <v>46095</v>
      </c>
      <c r="Z1480" s="4">
        <v>47175</v>
      </c>
      <c r="AA1480" s="3"/>
      <c r="AB1480" s="3" t="s">
        <v>1764</v>
      </c>
      <c r="AC1480" s="2"/>
      <c r="AD1480" s="2" t="s">
        <v>101</v>
      </c>
      <c r="AE1480" s="2" t="s">
        <v>45</v>
      </c>
      <c r="AF1480" s="2"/>
      <c r="AG1480" s="2"/>
      <c r="AH1480" s="2"/>
      <c r="AI1480" s="2"/>
      <c r="AJ1480" s="2" t="s">
        <v>50</v>
      </c>
      <c r="AK1480" s="2" t="s">
        <v>49</v>
      </c>
    </row>
    <row r="1481" spans="1:37" ht="28.8" x14ac:dyDescent="0.3">
      <c r="A1481" s="1">
        <v>1677</v>
      </c>
      <c r="B1481">
        <v>18667</v>
      </c>
      <c r="F1481" s="2" t="s">
        <v>76</v>
      </c>
      <c r="G1481" s="2" t="s">
        <v>78</v>
      </c>
      <c r="H1481" s="2" t="s">
        <v>37</v>
      </c>
      <c r="I1481" s="2" t="s">
        <v>46</v>
      </c>
      <c r="J1481" s="2" t="s">
        <v>1210</v>
      </c>
      <c r="K1481" s="2" t="s">
        <v>526</v>
      </c>
      <c r="L1481" s="2" t="s">
        <v>531</v>
      </c>
      <c r="M1481" s="2" t="s">
        <v>532</v>
      </c>
      <c r="N1481" s="3" t="s">
        <v>1585</v>
      </c>
      <c r="O1481" s="2" t="s">
        <v>53</v>
      </c>
      <c r="P1481" s="2" t="s">
        <v>65</v>
      </c>
      <c r="Q1481" s="2"/>
      <c r="R1481" s="2" t="s">
        <v>260</v>
      </c>
      <c r="S1481" s="2" t="s">
        <v>1456</v>
      </c>
      <c r="T1481" s="2"/>
      <c r="U1481">
        <v>0</v>
      </c>
      <c r="V1481">
        <v>1080</v>
      </c>
      <c r="W1481" s="4">
        <v>46074</v>
      </c>
      <c r="X1481" s="4">
        <v>46083</v>
      </c>
      <c r="Y1481" s="4">
        <v>46083</v>
      </c>
      <c r="Z1481" s="4">
        <v>47163</v>
      </c>
      <c r="AA1481" s="3"/>
      <c r="AB1481" s="3" t="s">
        <v>1773</v>
      </c>
      <c r="AC1481" s="2"/>
      <c r="AD1481" s="2" t="s">
        <v>101</v>
      </c>
      <c r="AE1481" s="2" t="s">
        <v>102</v>
      </c>
      <c r="AF1481" s="2"/>
      <c r="AG1481" s="2"/>
      <c r="AH1481" s="2"/>
      <c r="AI1481" s="2"/>
      <c r="AJ1481" s="2" t="s">
        <v>50</v>
      </c>
      <c r="AK1481" s="2" t="s">
        <v>49</v>
      </c>
    </row>
    <row r="1482" spans="1:37" ht="28.8" x14ac:dyDescent="0.3">
      <c r="A1482" s="1">
        <v>1678</v>
      </c>
      <c r="B1482">
        <v>18668</v>
      </c>
      <c r="F1482" s="2" t="s">
        <v>76</v>
      </c>
      <c r="G1482" s="2" t="s">
        <v>78</v>
      </c>
      <c r="H1482" s="2" t="s">
        <v>37</v>
      </c>
      <c r="I1482" s="2" t="s">
        <v>46</v>
      </c>
      <c r="J1482" s="2" t="s">
        <v>1210</v>
      </c>
      <c r="K1482" s="2" t="s">
        <v>526</v>
      </c>
      <c r="L1482" s="2" t="s">
        <v>513</v>
      </c>
      <c r="M1482" s="2" t="s">
        <v>536</v>
      </c>
      <c r="N1482" s="3" t="s">
        <v>1585</v>
      </c>
      <c r="O1482" s="2" t="s">
        <v>53</v>
      </c>
      <c r="P1482" s="2" t="s">
        <v>65</v>
      </c>
      <c r="Q1482" s="2"/>
      <c r="R1482" s="2" t="s">
        <v>260</v>
      </c>
      <c r="S1482" s="2" t="s">
        <v>1456</v>
      </c>
      <c r="T1482" s="2"/>
      <c r="U1482">
        <v>0</v>
      </c>
      <c r="V1482">
        <v>1080</v>
      </c>
      <c r="W1482" s="4">
        <v>46074</v>
      </c>
      <c r="X1482" s="4">
        <v>46083</v>
      </c>
      <c r="Y1482" s="4">
        <v>46083</v>
      </c>
      <c r="Z1482" s="4">
        <v>47163</v>
      </c>
      <c r="AA1482" s="3"/>
      <c r="AB1482" s="3" t="s">
        <v>1773</v>
      </c>
      <c r="AC1482" s="2"/>
      <c r="AD1482" s="2" t="s">
        <v>101</v>
      </c>
      <c r="AE1482" s="2" t="s">
        <v>102</v>
      </c>
      <c r="AF1482" s="2"/>
      <c r="AG1482" s="2"/>
      <c r="AH1482" s="2"/>
      <c r="AI1482" s="2"/>
      <c r="AJ1482" s="2" t="s">
        <v>50</v>
      </c>
      <c r="AK1482" s="2" t="s">
        <v>49</v>
      </c>
    </row>
    <row r="1483" spans="1:37" ht="28.8" x14ac:dyDescent="0.3">
      <c r="A1483" s="1">
        <v>1679</v>
      </c>
      <c r="B1483">
        <v>18669</v>
      </c>
      <c r="F1483" s="2" t="s">
        <v>76</v>
      </c>
      <c r="G1483" s="2" t="s">
        <v>78</v>
      </c>
      <c r="H1483" s="2" t="s">
        <v>37</v>
      </c>
      <c r="I1483" s="2" t="s">
        <v>46</v>
      </c>
      <c r="J1483" s="2" t="s">
        <v>1210</v>
      </c>
      <c r="K1483" s="2" t="s">
        <v>526</v>
      </c>
      <c r="L1483" s="2" t="s">
        <v>484</v>
      </c>
      <c r="M1483" s="2" t="s">
        <v>533</v>
      </c>
      <c r="N1483" s="3" t="s">
        <v>1585</v>
      </c>
      <c r="O1483" s="2" t="s">
        <v>53</v>
      </c>
      <c r="P1483" s="2" t="s">
        <v>65</v>
      </c>
      <c r="Q1483" s="2"/>
      <c r="R1483" s="2" t="s">
        <v>260</v>
      </c>
      <c r="S1483" s="2" t="s">
        <v>1456</v>
      </c>
      <c r="T1483" s="2"/>
      <c r="U1483">
        <v>0</v>
      </c>
      <c r="V1483">
        <v>1080</v>
      </c>
      <c r="W1483" s="4">
        <v>46074</v>
      </c>
      <c r="X1483" s="4">
        <v>46083</v>
      </c>
      <c r="Y1483" s="4">
        <v>46083</v>
      </c>
      <c r="Z1483" s="4">
        <v>47163</v>
      </c>
      <c r="AA1483" s="3"/>
      <c r="AB1483" s="3" t="s">
        <v>1773</v>
      </c>
      <c r="AC1483" s="2"/>
      <c r="AD1483" s="2" t="s">
        <v>101</v>
      </c>
      <c r="AE1483" s="2" t="s">
        <v>102</v>
      </c>
      <c r="AF1483" s="2"/>
      <c r="AG1483" s="2"/>
      <c r="AH1483" s="2"/>
      <c r="AI1483" s="2"/>
      <c r="AJ1483" s="2" t="s">
        <v>50</v>
      </c>
      <c r="AK1483" s="2" t="s">
        <v>49</v>
      </c>
    </row>
    <row r="1484" spans="1:37" ht="28.8" x14ac:dyDescent="0.3">
      <c r="A1484" s="1">
        <v>1680</v>
      </c>
      <c r="B1484">
        <v>18670</v>
      </c>
      <c r="F1484" s="2" t="s">
        <v>76</v>
      </c>
      <c r="G1484" s="2" t="s">
        <v>78</v>
      </c>
      <c r="H1484" s="2" t="s">
        <v>37</v>
      </c>
      <c r="I1484" s="2" t="s">
        <v>46</v>
      </c>
      <c r="J1484" s="2" t="s">
        <v>320</v>
      </c>
      <c r="K1484" s="2" t="s">
        <v>526</v>
      </c>
      <c r="L1484" s="2" t="s">
        <v>143</v>
      </c>
      <c r="M1484" s="2" t="s">
        <v>537</v>
      </c>
      <c r="N1484" s="3" t="s">
        <v>1839</v>
      </c>
      <c r="O1484" s="2" t="s">
        <v>53</v>
      </c>
      <c r="P1484" s="2" t="s">
        <v>65</v>
      </c>
      <c r="Q1484" s="2"/>
      <c r="R1484" s="2" t="s">
        <v>975</v>
      </c>
      <c r="S1484" s="2" t="s">
        <v>1836</v>
      </c>
      <c r="T1484" s="2"/>
      <c r="U1484">
        <v>0</v>
      </c>
      <c r="V1484">
        <v>0</v>
      </c>
      <c r="W1484" s="4">
        <v>46074</v>
      </c>
      <c r="X1484" s="4">
        <v>46083</v>
      </c>
      <c r="Y1484" s="4">
        <v>46083</v>
      </c>
      <c r="Z1484" s="4">
        <v>46083</v>
      </c>
      <c r="AA1484" s="3"/>
      <c r="AB1484" s="3" t="s">
        <v>1773</v>
      </c>
      <c r="AC1484" s="2"/>
      <c r="AD1484" s="2" t="s">
        <v>101</v>
      </c>
      <c r="AE1484" s="2" t="s">
        <v>102</v>
      </c>
      <c r="AF1484" s="2"/>
      <c r="AG1484" s="2"/>
      <c r="AH1484" s="2"/>
      <c r="AI1484" s="2"/>
      <c r="AJ1484" s="2" t="s">
        <v>50</v>
      </c>
      <c r="AK1484" s="2" t="s">
        <v>49</v>
      </c>
    </row>
    <row r="1485" spans="1:37" ht="28.8" x14ac:dyDescent="0.3">
      <c r="A1485" s="1">
        <v>1681</v>
      </c>
      <c r="B1485">
        <v>18671</v>
      </c>
      <c r="F1485" s="2" t="s">
        <v>76</v>
      </c>
      <c r="G1485" s="2" t="s">
        <v>78</v>
      </c>
      <c r="H1485" s="2" t="s">
        <v>37</v>
      </c>
      <c r="I1485" s="2" t="s">
        <v>46</v>
      </c>
      <c r="J1485" s="2" t="s">
        <v>100</v>
      </c>
      <c r="K1485" s="2" t="s">
        <v>526</v>
      </c>
      <c r="L1485" s="2" t="s">
        <v>143</v>
      </c>
      <c r="M1485" s="2" t="s">
        <v>537</v>
      </c>
      <c r="N1485" s="3" t="s">
        <v>1840</v>
      </c>
      <c r="O1485" s="2" t="s">
        <v>53</v>
      </c>
      <c r="P1485" s="2" t="s">
        <v>65</v>
      </c>
      <c r="Q1485" s="2"/>
      <c r="R1485" s="2"/>
      <c r="S1485" s="2"/>
      <c r="T1485" s="2"/>
      <c r="U1485">
        <v>0</v>
      </c>
      <c r="V1485">
        <v>0</v>
      </c>
      <c r="W1485" s="4">
        <v>46074</v>
      </c>
      <c r="X1485" s="4">
        <v>46083</v>
      </c>
      <c r="Y1485" s="4">
        <v>46083</v>
      </c>
      <c r="Z1485" s="4">
        <v>46083</v>
      </c>
      <c r="AA1485" s="3"/>
      <c r="AB1485" s="3" t="s">
        <v>1773</v>
      </c>
      <c r="AC1485" s="2"/>
      <c r="AD1485" s="2" t="s">
        <v>101</v>
      </c>
      <c r="AE1485" s="2" t="s">
        <v>102</v>
      </c>
      <c r="AF1485" s="2"/>
      <c r="AG1485" s="2"/>
      <c r="AH1485" s="2"/>
      <c r="AI1485" s="2"/>
      <c r="AJ1485" s="2" t="s">
        <v>50</v>
      </c>
      <c r="AK1485" s="2" t="s">
        <v>49</v>
      </c>
    </row>
    <row r="1486" spans="1:37" ht="57.6" x14ac:dyDescent="0.3">
      <c r="A1486" s="1">
        <v>1682</v>
      </c>
      <c r="B1486">
        <v>18681</v>
      </c>
      <c r="F1486" s="2" t="s">
        <v>76</v>
      </c>
      <c r="G1486" s="2" t="s">
        <v>72</v>
      </c>
      <c r="H1486" s="2" t="s">
        <v>37</v>
      </c>
      <c r="I1486" s="2" t="s">
        <v>75</v>
      </c>
      <c r="J1486" s="2" t="s">
        <v>138</v>
      </c>
      <c r="K1486" s="2" t="s">
        <v>538</v>
      </c>
      <c r="L1486" s="2" t="s">
        <v>143</v>
      </c>
      <c r="M1486" s="2" t="s">
        <v>539</v>
      </c>
      <c r="N1486" s="3" t="s">
        <v>1635</v>
      </c>
      <c r="O1486" s="2" t="s">
        <v>60</v>
      </c>
      <c r="P1486" s="2" t="s">
        <v>65</v>
      </c>
      <c r="Q1486" s="2"/>
      <c r="R1486" s="2"/>
      <c r="S1486" s="2"/>
      <c r="T1486" s="2"/>
      <c r="U1486">
        <v>0</v>
      </c>
      <c r="V1486">
        <v>30</v>
      </c>
      <c r="W1486" s="4">
        <v>46076</v>
      </c>
      <c r="X1486" s="4"/>
      <c r="Y1486" s="4">
        <v>46045</v>
      </c>
      <c r="Z1486" s="4">
        <v>46076</v>
      </c>
      <c r="AA1486" s="3"/>
      <c r="AB1486" s="3" t="s">
        <v>2582</v>
      </c>
      <c r="AC1486" s="2"/>
      <c r="AD1486" s="2" t="s">
        <v>95</v>
      </c>
      <c r="AE1486" s="2" t="s">
        <v>94</v>
      </c>
      <c r="AF1486" s="2"/>
      <c r="AG1486" s="2"/>
      <c r="AH1486" s="2"/>
      <c r="AI1486" s="2"/>
      <c r="AJ1486" s="2" t="s">
        <v>50</v>
      </c>
      <c r="AK1486" s="2" t="s">
        <v>49</v>
      </c>
    </row>
    <row r="1487" spans="1:37" ht="57.6" x14ac:dyDescent="0.3">
      <c r="A1487" s="1">
        <v>1683</v>
      </c>
      <c r="B1487">
        <v>18682</v>
      </c>
      <c r="F1487" s="2" t="s">
        <v>76</v>
      </c>
      <c r="G1487" s="2" t="s">
        <v>72</v>
      </c>
      <c r="H1487" s="2" t="s">
        <v>37</v>
      </c>
      <c r="I1487" s="2" t="s">
        <v>75</v>
      </c>
      <c r="J1487" s="2" t="s">
        <v>138</v>
      </c>
      <c r="K1487" s="2" t="s">
        <v>538</v>
      </c>
      <c r="L1487" s="2" t="s">
        <v>83</v>
      </c>
      <c r="M1487" s="2" t="s">
        <v>541</v>
      </c>
      <c r="N1487" s="3" t="s">
        <v>1635</v>
      </c>
      <c r="O1487" s="2" t="s">
        <v>60</v>
      </c>
      <c r="P1487" s="2" t="s">
        <v>65</v>
      </c>
      <c r="Q1487" s="2"/>
      <c r="R1487" s="2"/>
      <c r="S1487" s="2"/>
      <c r="T1487" s="2"/>
      <c r="U1487">
        <v>0</v>
      </c>
      <c r="V1487">
        <v>30</v>
      </c>
      <c r="W1487" s="4">
        <v>46076</v>
      </c>
      <c r="X1487" s="4"/>
      <c r="Y1487" s="4">
        <v>46045</v>
      </c>
      <c r="Z1487" s="4">
        <v>46076</v>
      </c>
      <c r="AA1487" s="3"/>
      <c r="AB1487" s="3" t="s">
        <v>2582</v>
      </c>
      <c r="AC1487" s="2"/>
      <c r="AD1487" s="2" t="s">
        <v>95</v>
      </c>
      <c r="AE1487" s="2" t="s">
        <v>94</v>
      </c>
      <c r="AF1487" s="2"/>
      <c r="AG1487" s="2"/>
      <c r="AH1487" s="2"/>
      <c r="AI1487" s="2"/>
      <c r="AJ1487" s="2" t="s">
        <v>50</v>
      </c>
      <c r="AK1487" s="2" t="s">
        <v>49</v>
      </c>
    </row>
    <row r="1488" spans="1:37" ht="57.6" x14ac:dyDescent="0.3">
      <c r="A1488" s="1">
        <v>1684</v>
      </c>
      <c r="B1488">
        <v>18683</v>
      </c>
      <c r="F1488" s="2" t="s">
        <v>76</v>
      </c>
      <c r="G1488" s="2" t="s">
        <v>72</v>
      </c>
      <c r="H1488" s="2" t="s">
        <v>37</v>
      </c>
      <c r="I1488" s="2" t="s">
        <v>75</v>
      </c>
      <c r="J1488" s="2" t="s">
        <v>138</v>
      </c>
      <c r="K1488" s="2" t="s">
        <v>538</v>
      </c>
      <c r="L1488" s="2" t="s">
        <v>149</v>
      </c>
      <c r="M1488" s="2" t="s">
        <v>542</v>
      </c>
      <c r="N1488" s="3" t="s">
        <v>1635</v>
      </c>
      <c r="O1488" s="2" t="s">
        <v>60</v>
      </c>
      <c r="P1488" s="2" t="s">
        <v>65</v>
      </c>
      <c r="Q1488" s="2"/>
      <c r="R1488" s="2"/>
      <c r="S1488" s="2"/>
      <c r="T1488" s="2"/>
      <c r="U1488">
        <v>0</v>
      </c>
      <c r="V1488">
        <v>30</v>
      </c>
      <c r="W1488" s="4">
        <v>46076</v>
      </c>
      <c r="X1488" s="4"/>
      <c r="Y1488" s="4">
        <v>46045</v>
      </c>
      <c r="Z1488" s="4">
        <v>46076</v>
      </c>
      <c r="AA1488" s="3"/>
      <c r="AB1488" s="3" t="s">
        <v>2572</v>
      </c>
      <c r="AC1488" s="2"/>
      <c r="AD1488" s="2" t="s">
        <v>95</v>
      </c>
      <c r="AE1488" s="2" t="s">
        <v>94</v>
      </c>
      <c r="AF1488" s="2"/>
      <c r="AG1488" s="2"/>
      <c r="AH1488" s="2"/>
      <c r="AI1488" s="2"/>
      <c r="AJ1488" s="2" t="s">
        <v>50</v>
      </c>
      <c r="AK1488" s="2" t="s">
        <v>49</v>
      </c>
    </row>
    <row r="1489" spans="1:37" ht="72" x14ac:dyDescent="0.3">
      <c r="A1489" s="1">
        <v>1685</v>
      </c>
      <c r="B1489">
        <v>18684</v>
      </c>
      <c r="F1489" s="2" t="s">
        <v>76</v>
      </c>
      <c r="G1489" s="2" t="s">
        <v>72</v>
      </c>
      <c r="H1489" s="2" t="s">
        <v>37</v>
      </c>
      <c r="I1489" s="2" t="s">
        <v>75</v>
      </c>
      <c r="J1489" s="2" t="s">
        <v>138</v>
      </c>
      <c r="K1489" s="2" t="s">
        <v>538</v>
      </c>
      <c r="L1489" s="2" t="s">
        <v>67</v>
      </c>
      <c r="M1489" s="2" t="s">
        <v>540</v>
      </c>
      <c r="N1489" s="3" t="s">
        <v>1841</v>
      </c>
      <c r="O1489" s="2" t="s">
        <v>60</v>
      </c>
      <c r="P1489" s="2" t="s">
        <v>65</v>
      </c>
      <c r="Q1489" s="2"/>
      <c r="R1489" s="2"/>
      <c r="S1489" s="2"/>
      <c r="T1489" s="2"/>
      <c r="U1489">
        <v>0</v>
      </c>
      <c r="V1489">
        <v>30</v>
      </c>
      <c r="W1489" s="4">
        <v>46076</v>
      </c>
      <c r="X1489" s="4"/>
      <c r="Y1489" s="4">
        <v>46045</v>
      </c>
      <c r="Z1489" s="4">
        <v>46076</v>
      </c>
      <c r="AA1489" s="3"/>
      <c r="AB1489" s="3" t="s">
        <v>2572</v>
      </c>
      <c r="AC1489" s="2"/>
      <c r="AD1489" s="2" t="s">
        <v>95</v>
      </c>
      <c r="AE1489" s="2" t="s">
        <v>94</v>
      </c>
      <c r="AF1489" s="2"/>
      <c r="AG1489" s="2"/>
      <c r="AH1489" s="2"/>
      <c r="AI1489" s="2"/>
      <c r="AJ1489" s="2" t="s">
        <v>50</v>
      </c>
      <c r="AK1489" s="2" t="s">
        <v>49</v>
      </c>
    </row>
    <row r="1490" spans="1:37" ht="72" x14ac:dyDescent="0.3">
      <c r="A1490" s="1">
        <v>1686</v>
      </c>
      <c r="B1490">
        <v>18685</v>
      </c>
      <c r="F1490" s="2" t="s">
        <v>76</v>
      </c>
      <c r="G1490" s="2" t="s">
        <v>72</v>
      </c>
      <c r="H1490" s="2" t="s">
        <v>37</v>
      </c>
      <c r="I1490" s="2" t="s">
        <v>75</v>
      </c>
      <c r="J1490" s="2" t="s">
        <v>138</v>
      </c>
      <c r="K1490" s="2" t="s">
        <v>538</v>
      </c>
      <c r="L1490" s="2" t="s">
        <v>170</v>
      </c>
      <c r="M1490" s="2" t="s">
        <v>543</v>
      </c>
      <c r="N1490" s="3" t="s">
        <v>1841</v>
      </c>
      <c r="O1490" s="2" t="s">
        <v>60</v>
      </c>
      <c r="P1490" s="2" t="s">
        <v>65</v>
      </c>
      <c r="Q1490" s="2"/>
      <c r="R1490" s="2"/>
      <c r="S1490" s="2"/>
      <c r="T1490" s="2"/>
      <c r="U1490">
        <v>0</v>
      </c>
      <c r="V1490">
        <v>30</v>
      </c>
      <c r="W1490" s="4">
        <v>46076</v>
      </c>
      <c r="X1490" s="4"/>
      <c r="Y1490" s="4">
        <v>46045</v>
      </c>
      <c r="Z1490" s="4">
        <v>46076</v>
      </c>
      <c r="AA1490" s="3"/>
      <c r="AB1490" s="3" t="s">
        <v>2571</v>
      </c>
      <c r="AC1490" s="2"/>
      <c r="AD1490" s="2" t="s">
        <v>95</v>
      </c>
      <c r="AE1490" s="2" t="s">
        <v>94</v>
      </c>
      <c r="AF1490" s="2"/>
      <c r="AG1490" s="2"/>
      <c r="AH1490" s="2"/>
      <c r="AI1490" s="2"/>
      <c r="AJ1490" s="2" t="s">
        <v>50</v>
      </c>
      <c r="AK1490" s="2" t="s">
        <v>49</v>
      </c>
    </row>
    <row r="1491" spans="1:37" ht="57.6" x14ac:dyDescent="0.3">
      <c r="A1491" s="1">
        <v>1687</v>
      </c>
      <c r="B1491">
        <v>18686</v>
      </c>
      <c r="F1491" s="2" t="s">
        <v>76</v>
      </c>
      <c r="G1491" s="2" t="s">
        <v>78</v>
      </c>
      <c r="H1491" s="2" t="s">
        <v>37</v>
      </c>
      <c r="I1491" s="2" t="s">
        <v>75</v>
      </c>
      <c r="J1491" s="2" t="s">
        <v>138</v>
      </c>
      <c r="K1491" s="2" t="s">
        <v>538</v>
      </c>
      <c r="L1491" s="2" t="s">
        <v>531</v>
      </c>
      <c r="M1491" s="2" t="s">
        <v>544</v>
      </c>
      <c r="N1491" s="3" t="s">
        <v>1635</v>
      </c>
      <c r="O1491" s="2" t="s">
        <v>60</v>
      </c>
      <c r="P1491" s="2" t="s">
        <v>65</v>
      </c>
      <c r="Q1491" s="2"/>
      <c r="R1491" s="2"/>
      <c r="S1491" s="2"/>
      <c r="T1491" s="2"/>
      <c r="U1491">
        <v>0</v>
      </c>
      <c r="V1491">
        <v>30</v>
      </c>
      <c r="W1491" s="4">
        <v>46076</v>
      </c>
      <c r="X1491" s="4">
        <v>46083</v>
      </c>
      <c r="Y1491" s="4">
        <v>46083</v>
      </c>
      <c r="Z1491" s="4">
        <v>46113</v>
      </c>
      <c r="AA1491" s="3"/>
      <c r="AB1491" s="3" t="s">
        <v>1842</v>
      </c>
      <c r="AC1491" s="2"/>
      <c r="AD1491" s="2" t="s">
        <v>95</v>
      </c>
      <c r="AE1491" s="2" t="s">
        <v>95</v>
      </c>
      <c r="AF1491" s="2"/>
      <c r="AG1491" s="2"/>
      <c r="AH1491" s="2"/>
      <c r="AI1491" s="2"/>
      <c r="AJ1491" s="2" t="s">
        <v>50</v>
      </c>
      <c r="AK1491" s="2" t="s">
        <v>49</v>
      </c>
    </row>
    <row r="1492" spans="1:37" ht="57.6" x14ac:dyDescent="0.3">
      <c r="A1492" s="1">
        <v>1688</v>
      </c>
      <c r="B1492">
        <v>18687</v>
      </c>
      <c r="F1492" s="2" t="s">
        <v>76</v>
      </c>
      <c r="G1492" s="2" t="s">
        <v>78</v>
      </c>
      <c r="H1492" s="2" t="s">
        <v>37</v>
      </c>
      <c r="I1492" s="2" t="s">
        <v>75</v>
      </c>
      <c r="J1492" s="2" t="s">
        <v>138</v>
      </c>
      <c r="K1492" s="2" t="s">
        <v>538</v>
      </c>
      <c r="L1492" s="2" t="s">
        <v>1673</v>
      </c>
      <c r="M1492" s="2" t="s">
        <v>1843</v>
      </c>
      <c r="N1492" s="3" t="s">
        <v>1417</v>
      </c>
      <c r="O1492" s="2" t="s">
        <v>60</v>
      </c>
      <c r="P1492" s="2" t="s">
        <v>65</v>
      </c>
      <c r="Q1492" s="2"/>
      <c r="R1492" s="2"/>
      <c r="S1492" s="2"/>
      <c r="T1492" s="2"/>
      <c r="U1492">
        <v>0</v>
      </c>
      <c r="V1492">
        <v>30</v>
      </c>
      <c r="W1492" s="4">
        <v>46076</v>
      </c>
      <c r="X1492" s="4">
        <v>46083</v>
      </c>
      <c r="Y1492" s="4">
        <v>46083</v>
      </c>
      <c r="Z1492" s="4">
        <v>46113</v>
      </c>
      <c r="AA1492" s="3"/>
      <c r="AB1492" s="3" t="s">
        <v>1844</v>
      </c>
      <c r="AC1492" s="2"/>
      <c r="AD1492" s="2" t="s">
        <v>95</v>
      </c>
      <c r="AE1492" s="2" t="s">
        <v>95</v>
      </c>
      <c r="AF1492" s="2"/>
      <c r="AG1492" s="2"/>
      <c r="AH1492" s="2"/>
      <c r="AI1492" s="2"/>
      <c r="AJ1492" s="2" t="s">
        <v>50</v>
      </c>
      <c r="AK1492" s="2" t="s">
        <v>49</v>
      </c>
    </row>
    <row r="1493" spans="1:37" ht="57.6" x14ac:dyDescent="0.3">
      <c r="A1493" s="1">
        <v>1689</v>
      </c>
      <c r="B1493">
        <v>18689</v>
      </c>
      <c r="F1493" s="2" t="s">
        <v>76</v>
      </c>
      <c r="G1493" s="2" t="s">
        <v>78</v>
      </c>
      <c r="H1493" s="2" t="s">
        <v>37</v>
      </c>
      <c r="I1493" s="2" t="s">
        <v>75</v>
      </c>
      <c r="J1493" s="2" t="s">
        <v>138</v>
      </c>
      <c r="K1493" s="2" t="s">
        <v>538</v>
      </c>
      <c r="L1493" s="2" t="s">
        <v>1183</v>
      </c>
      <c r="M1493" s="2" t="s">
        <v>1184</v>
      </c>
      <c r="N1493" s="3" t="s">
        <v>1845</v>
      </c>
      <c r="O1493" s="2" t="s">
        <v>60</v>
      </c>
      <c r="P1493" s="2" t="s">
        <v>65</v>
      </c>
      <c r="Q1493" s="2"/>
      <c r="R1493" s="2"/>
      <c r="S1493" s="2"/>
      <c r="T1493" s="2"/>
      <c r="U1493">
        <v>0</v>
      </c>
      <c r="V1493">
        <v>30</v>
      </c>
      <c r="W1493" s="4">
        <v>46076</v>
      </c>
      <c r="X1493" s="4">
        <v>46083</v>
      </c>
      <c r="Y1493" s="4">
        <v>46083</v>
      </c>
      <c r="Z1493" s="4">
        <v>46113</v>
      </c>
      <c r="AA1493" s="3"/>
      <c r="AB1493" s="3" t="s">
        <v>1842</v>
      </c>
      <c r="AC1493" s="2"/>
      <c r="AD1493" s="2" t="s">
        <v>95</v>
      </c>
      <c r="AE1493" s="2" t="s">
        <v>95</v>
      </c>
      <c r="AF1493" s="2"/>
      <c r="AG1493" s="2"/>
      <c r="AH1493" s="2"/>
      <c r="AI1493" s="2"/>
      <c r="AJ1493" s="2" t="s">
        <v>50</v>
      </c>
      <c r="AK1493" s="2" t="s">
        <v>49</v>
      </c>
    </row>
    <row r="1494" spans="1:37" ht="43.2" x14ac:dyDescent="0.3">
      <c r="A1494" s="1">
        <v>1690</v>
      </c>
      <c r="F1494" s="2" t="s">
        <v>76</v>
      </c>
      <c r="G1494" s="2" t="s">
        <v>78</v>
      </c>
      <c r="H1494" s="2" t="s">
        <v>37</v>
      </c>
      <c r="I1494" s="2" t="s">
        <v>75</v>
      </c>
      <c r="J1494" s="2" t="s">
        <v>138</v>
      </c>
      <c r="K1494" s="2" t="s">
        <v>538</v>
      </c>
      <c r="L1494" s="2" t="s">
        <v>513</v>
      </c>
      <c r="M1494" s="2" t="s">
        <v>548</v>
      </c>
      <c r="N1494" s="3" t="s">
        <v>1846</v>
      </c>
      <c r="O1494" s="2" t="s">
        <v>60</v>
      </c>
      <c r="P1494" s="2" t="s">
        <v>65</v>
      </c>
      <c r="Q1494" s="2"/>
      <c r="R1494" s="2"/>
      <c r="S1494" s="2"/>
      <c r="T1494" s="2"/>
      <c r="U1494">
        <v>0</v>
      </c>
      <c r="V1494">
        <v>30</v>
      </c>
      <c r="W1494" s="4">
        <v>46076</v>
      </c>
      <c r="X1494" s="4">
        <v>46083</v>
      </c>
      <c r="Y1494" s="4">
        <v>46083</v>
      </c>
      <c r="Z1494" s="4">
        <v>46113</v>
      </c>
      <c r="AA1494" s="3"/>
      <c r="AB1494" s="3" t="s">
        <v>1842</v>
      </c>
      <c r="AC1494" s="2"/>
      <c r="AD1494" s="2" t="s">
        <v>95</v>
      </c>
      <c r="AE1494" s="2" t="s">
        <v>95</v>
      </c>
      <c r="AF1494" s="2"/>
      <c r="AG1494" s="2"/>
      <c r="AH1494" s="2"/>
      <c r="AI1494" s="2"/>
      <c r="AJ1494" s="2" t="s">
        <v>50</v>
      </c>
      <c r="AK1494" s="2" t="s">
        <v>49</v>
      </c>
    </row>
    <row r="1495" spans="1:37" ht="43.2" x14ac:dyDescent="0.3">
      <c r="A1495" s="1">
        <v>1691</v>
      </c>
      <c r="B1495">
        <v>18690</v>
      </c>
      <c r="F1495" s="2" t="s">
        <v>76</v>
      </c>
      <c r="G1495" s="2" t="s">
        <v>78</v>
      </c>
      <c r="H1495" s="2" t="s">
        <v>37</v>
      </c>
      <c r="I1495" s="2" t="s">
        <v>75</v>
      </c>
      <c r="J1495" s="2" t="s">
        <v>138</v>
      </c>
      <c r="K1495" s="2" t="s">
        <v>538</v>
      </c>
      <c r="L1495" s="2" t="s">
        <v>484</v>
      </c>
      <c r="M1495" s="2" t="s">
        <v>545</v>
      </c>
      <c r="N1495" s="3" t="s">
        <v>1846</v>
      </c>
      <c r="O1495" s="2" t="s">
        <v>60</v>
      </c>
      <c r="P1495" s="2" t="s">
        <v>65</v>
      </c>
      <c r="Q1495" s="2"/>
      <c r="R1495" s="2"/>
      <c r="S1495" s="2"/>
      <c r="T1495" s="2"/>
      <c r="U1495">
        <v>0</v>
      </c>
      <c r="V1495">
        <v>30</v>
      </c>
      <c r="W1495" s="4">
        <v>46076</v>
      </c>
      <c r="X1495" s="4">
        <v>46083</v>
      </c>
      <c r="Y1495" s="4">
        <v>46083</v>
      </c>
      <c r="Z1495" s="4">
        <v>46113</v>
      </c>
      <c r="AA1495" s="3"/>
      <c r="AB1495" s="3" t="s">
        <v>1842</v>
      </c>
      <c r="AC1495" s="2"/>
      <c r="AD1495" s="2" t="s">
        <v>95</v>
      </c>
      <c r="AE1495" s="2" t="s">
        <v>95</v>
      </c>
      <c r="AF1495" s="2"/>
      <c r="AG1495" s="2"/>
      <c r="AH1495" s="2"/>
      <c r="AI1495" s="2"/>
      <c r="AJ1495" s="2" t="s">
        <v>50</v>
      </c>
      <c r="AK1495" s="2" t="s">
        <v>49</v>
      </c>
    </row>
    <row r="1496" spans="1:37" ht="43.2" x14ac:dyDescent="0.3">
      <c r="A1496" s="1">
        <v>1692</v>
      </c>
      <c r="B1496">
        <v>18691</v>
      </c>
      <c r="F1496" s="2" t="s">
        <v>76</v>
      </c>
      <c r="G1496" s="2" t="s">
        <v>78</v>
      </c>
      <c r="H1496" s="2" t="s">
        <v>37</v>
      </c>
      <c r="I1496" s="2" t="s">
        <v>75</v>
      </c>
      <c r="J1496" s="2" t="s">
        <v>138</v>
      </c>
      <c r="K1496" s="2" t="s">
        <v>538</v>
      </c>
      <c r="L1496" s="2" t="s">
        <v>605</v>
      </c>
      <c r="M1496" s="2" t="s">
        <v>1847</v>
      </c>
      <c r="N1496" s="3" t="s">
        <v>1846</v>
      </c>
      <c r="O1496" s="2" t="s">
        <v>60</v>
      </c>
      <c r="P1496" s="2" t="s">
        <v>65</v>
      </c>
      <c r="Q1496" s="2"/>
      <c r="R1496" s="2"/>
      <c r="S1496" s="2"/>
      <c r="T1496" s="2"/>
      <c r="U1496">
        <v>0</v>
      </c>
      <c r="V1496">
        <v>30</v>
      </c>
      <c r="W1496" s="4">
        <v>46076</v>
      </c>
      <c r="X1496" s="4">
        <v>46083</v>
      </c>
      <c r="Y1496" s="4">
        <v>46083</v>
      </c>
      <c r="Z1496" s="4">
        <v>46113</v>
      </c>
      <c r="AA1496" s="3"/>
      <c r="AB1496" s="3" t="s">
        <v>1842</v>
      </c>
      <c r="AC1496" s="2"/>
      <c r="AD1496" s="2" t="s">
        <v>95</v>
      </c>
      <c r="AE1496" s="2" t="s">
        <v>95</v>
      </c>
      <c r="AF1496" s="2"/>
      <c r="AG1496" s="2"/>
      <c r="AH1496" s="2"/>
      <c r="AI1496" s="2"/>
      <c r="AJ1496" s="2" t="s">
        <v>50</v>
      </c>
      <c r="AK1496" s="2" t="s">
        <v>49</v>
      </c>
    </row>
    <row r="1497" spans="1:37" ht="57.6" x14ac:dyDescent="0.3">
      <c r="A1497" s="1">
        <v>1693</v>
      </c>
      <c r="B1497">
        <v>18692</v>
      </c>
      <c r="F1497" s="2" t="s">
        <v>76</v>
      </c>
      <c r="G1497" s="2" t="s">
        <v>78</v>
      </c>
      <c r="H1497" s="2" t="s">
        <v>37</v>
      </c>
      <c r="I1497" s="2" t="s">
        <v>75</v>
      </c>
      <c r="J1497" s="2" t="s">
        <v>138</v>
      </c>
      <c r="K1497" s="2" t="s">
        <v>538</v>
      </c>
      <c r="L1497" s="2" t="s">
        <v>588</v>
      </c>
      <c r="M1497" s="2" t="s">
        <v>597</v>
      </c>
      <c r="N1497" s="3" t="s">
        <v>1848</v>
      </c>
      <c r="O1497" s="2" t="s">
        <v>60</v>
      </c>
      <c r="P1497" s="2" t="s">
        <v>65</v>
      </c>
      <c r="Q1497" s="2"/>
      <c r="R1497" s="2"/>
      <c r="S1497" s="2"/>
      <c r="T1497" s="2"/>
      <c r="U1497">
        <v>0</v>
      </c>
      <c r="V1497">
        <v>30</v>
      </c>
      <c r="W1497" s="4">
        <v>46076</v>
      </c>
      <c r="X1497" s="4">
        <v>46090</v>
      </c>
      <c r="Y1497" s="4">
        <v>46090</v>
      </c>
      <c r="Z1497" s="4">
        <v>46120</v>
      </c>
      <c r="AA1497" s="3"/>
      <c r="AB1497" s="3" t="s">
        <v>1849</v>
      </c>
      <c r="AC1497" s="2"/>
      <c r="AD1497" s="2" t="s">
        <v>95</v>
      </c>
      <c r="AE1497" s="2" t="s">
        <v>74</v>
      </c>
      <c r="AF1497" s="2"/>
      <c r="AG1497" s="2"/>
      <c r="AH1497" s="2"/>
      <c r="AI1497" s="2"/>
      <c r="AJ1497" s="2" t="s">
        <v>50</v>
      </c>
      <c r="AK1497" s="2" t="s">
        <v>49</v>
      </c>
    </row>
    <row r="1498" spans="1:37" ht="57.6" x14ac:dyDescent="0.3">
      <c r="A1498" s="1">
        <v>1694</v>
      </c>
      <c r="B1498">
        <v>18693</v>
      </c>
      <c r="F1498" s="2" t="s">
        <v>76</v>
      </c>
      <c r="G1498" s="2" t="s">
        <v>78</v>
      </c>
      <c r="H1498" s="2" t="s">
        <v>37</v>
      </c>
      <c r="I1498" s="2" t="s">
        <v>75</v>
      </c>
      <c r="J1498" s="2" t="s">
        <v>138</v>
      </c>
      <c r="K1498" s="2" t="s">
        <v>538</v>
      </c>
      <c r="L1498" s="2" t="s">
        <v>499</v>
      </c>
      <c r="M1498" s="2" t="s">
        <v>546</v>
      </c>
      <c r="N1498" s="3" t="s">
        <v>1850</v>
      </c>
      <c r="O1498" s="2" t="s">
        <v>60</v>
      </c>
      <c r="P1498" s="2" t="s">
        <v>65</v>
      </c>
      <c r="Q1498" s="2"/>
      <c r="R1498" s="2"/>
      <c r="S1498" s="2"/>
      <c r="T1498" s="2"/>
      <c r="U1498">
        <v>0</v>
      </c>
      <c r="V1498">
        <v>30</v>
      </c>
      <c r="W1498" s="4">
        <v>46076</v>
      </c>
      <c r="X1498" s="4">
        <v>46090</v>
      </c>
      <c r="Y1498" s="4">
        <v>46090</v>
      </c>
      <c r="Z1498" s="4">
        <v>46120</v>
      </c>
      <c r="AA1498" s="3"/>
      <c r="AB1498" s="3" t="s">
        <v>1849</v>
      </c>
      <c r="AC1498" s="2"/>
      <c r="AD1498" s="2" t="s">
        <v>95</v>
      </c>
      <c r="AE1498" s="2" t="s">
        <v>74</v>
      </c>
      <c r="AF1498" s="2"/>
      <c r="AG1498" s="2"/>
      <c r="AH1498" s="2"/>
      <c r="AI1498" s="2"/>
      <c r="AJ1498" s="2" t="s">
        <v>50</v>
      </c>
      <c r="AK1498" s="2" t="s">
        <v>49</v>
      </c>
    </row>
    <row r="1499" spans="1:37" ht="72" x14ac:dyDescent="0.3">
      <c r="A1499" s="1">
        <v>1695</v>
      </c>
      <c r="B1499">
        <v>18694</v>
      </c>
      <c r="F1499" s="2" t="s">
        <v>76</v>
      </c>
      <c r="G1499" s="2" t="s">
        <v>72</v>
      </c>
      <c r="H1499" s="2" t="s">
        <v>37</v>
      </c>
      <c r="I1499" s="2" t="s">
        <v>75</v>
      </c>
      <c r="J1499" s="2" t="s">
        <v>138</v>
      </c>
      <c r="K1499" s="2" t="s">
        <v>538</v>
      </c>
      <c r="L1499" s="2" t="s">
        <v>1094</v>
      </c>
      <c r="M1499" s="2" t="s">
        <v>1441</v>
      </c>
      <c r="N1499" s="3" t="s">
        <v>1851</v>
      </c>
      <c r="O1499" s="2" t="s">
        <v>60</v>
      </c>
      <c r="P1499" s="2" t="s">
        <v>65</v>
      </c>
      <c r="Q1499" s="2"/>
      <c r="R1499" s="2"/>
      <c r="S1499" s="2"/>
      <c r="T1499" s="2"/>
      <c r="U1499">
        <v>0</v>
      </c>
      <c r="V1499">
        <v>30</v>
      </c>
      <c r="W1499" s="4">
        <v>46076</v>
      </c>
      <c r="X1499" s="4"/>
      <c r="Y1499" s="4">
        <v>46045</v>
      </c>
      <c r="Z1499" s="4">
        <v>46076</v>
      </c>
      <c r="AA1499" s="3"/>
      <c r="AB1499" s="3" t="s">
        <v>2582</v>
      </c>
      <c r="AC1499" s="2"/>
      <c r="AD1499" s="2" t="s">
        <v>95</v>
      </c>
      <c r="AE1499" s="2" t="s">
        <v>94</v>
      </c>
      <c r="AF1499" s="2"/>
      <c r="AG1499" s="2"/>
      <c r="AH1499" s="2"/>
      <c r="AI1499" s="2"/>
      <c r="AJ1499" s="2" t="s">
        <v>50</v>
      </c>
      <c r="AK1499" s="2" t="s">
        <v>49</v>
      </c>
    </row>
    <row r="1500" spans="1:37" ht="57.6" x14ac:dyDescent="0.3">
      <c r="A1500" s="1">
        <v>1696</v>
      </c>
      <c r="B1500">
        <v>18695</v>
      </c>
      <c r="F1500" s="2" t="s">
        <v>76</v>
      </c>
      <c r="G1500" s="2" t="s">
        <v>72</v>
      </c>
      <c r="H1500" s="2" t="s">
        <v>37</v>
      </c>
      <c r="I1500" s="2" t="s">
        <v>75</v>
      </c>
      <c r="J1500" s="2" t="s">
        <v>138</v>
      </c>
      <c r="K1500" s="2" t="s">
        <v>538</v>
      </c>
      <c r="L1500" s="2" t="s">
        <v>1429</v>
      </c>
      <c r="M1500" s="2" t="s">
        <v>1442</v>
      </c>
      <c r="N1500" s="3" t="s">
        <v>1852</v>
      </c>
      <c r="O1500" s="2" t="s">
        <v>60</v>
      </c>
      <c r="P1500" s="2" t="s">
        <v>65</v>
      </c>
      <c r="Q1500" s="2"/>
      <c r="R1500" s="2"/>
      <c r="S1500" s="2"/>
      <c r="T1500" s="2"/>
      <c r="U1500">
        <v>0</v>
      </c>
      <c r="V1500">
        <v>30</v>
      </c>
      <c r="W1500" s="4">
        <v>46076</v>
      </c>
      <c r="X1500" s="4"/>
      <c r="Y1500" s="4">
        <v>46045</v>
      </c>
      <c r="Z1500" s="4">
        <v>46076</v>
      </c>
      <c r="AA1500" s="3"/>
      <c r="AB1500" s="3" t="s">
        <v>2571</v>
      </c>
      <c r="AC1500" s="2"/>
      <c r="AD1500" s="2" t="s">
        <v>95</v>
      </c>
      <c r="AE1500" s="2" t="s">
        <v>94</v>
      </c>
      <c r="AF1500" s="2"/>
      <c r="AG1500" s="2"/>
      <c r="AH1500" s="2"/>
      <c r="AI1500" s="2"/>
      <c r="AJ1500" s="2" t="s">
        <v>50</v>
      </c>
      <c r="AK1500" s="2" t="s">
        <v>49</v>
      </c>
    </row>
    <row r="1501" spans="1:37" ht="57.6" x14ac:dyDescent="0.3">
      <c r="A1501" s="1">
        <v>1697</v>
      </c>
      <c r="B1501">
        <v>18696</v>
      </c>
      <c r="F1501" s="2" t="s">
        <v>76</v>
      </c>
      <c r="G1501" s="2" t="s">
        <v>72</v>
      </c>
      <c r="H1501" s="2" t="s">
        <v>37</v>
      </c>
      <c r="I1501" s="2" t="s">
        <v>75</v>
      </c>
      <c r="J1501" s="2" t="s">
        <v>138</v>
      </c>
      <c r="K1501" s="2" t="s">
        <v>538</v>
      </c>
      <c r="L1501" s="2" t="s">
        <v>1394</v>
      </c>
      <c r="M1501" s="2" t="s">
        <v>1853</v>
      </c>
      <c r="N1501" s="3" t="s">
        <v>1426</v>
      </c>
      <c r="O1501" s="2" t="s">
        <v>60</v>
      </c>
      <c r="P1501" s="2" t="s">
        <v>65</v>
      </c>
      <c r="Q1501" s="2"/>
      <c r="R1501" s="2"/>
      <c r="S1501" s="2"/>
      <c r="T1501" s="2"/>
      <c r="U1501">
        <v>0</v>
      </c>
      <c r="V1501">
        <v>30</v>
      </c>
      <c r="W1501" s="4">
        <v>46076</v>
      </c>
      <c r="X1501" s="4"/>
      <c r="Y1501" s="4">
        <v>46045</v>
      </c>
      <c r="Z1501" s="4">
        <v>46076</v>
      </c>
      <c r="AA1501" s="3"/>
      <c r="AB1501" s="3" t="s">
        <v>2571</v>
      </c>
      <c r="AC1501" s="2"/>
      <c r="AD1501" s="2" t="s">
        <v>95</v>
      </c>
      <c r="AE1501" s="2" t="s">
        <v>94</v>
      </c>
      <c r="AF1501" s="2"/>
      <c r="AG1501" s="2"/>
      <c r="AH1501" s="2"/>
      <c r="AI1501" s="2"/>
      <c r="AJ1501" s="2" t="s">
        <v>50</v>
      </c>
      <c r="AK1501" s="2" t="s">
        <v>49</v>
      </c>
    </row>
    <row r="1502" spans="1:37" ht="57.6" x14ac:dyDescent="0.3">
      <c r="A1502" s="1">
        <v>1698</v>
      </c>
      <c r="F1502" s="2" t="s">
        <v>76</v>
      </c>
      <c r="G1502" s="2" t="s">
        <v>212</v>
      </c>
      <c r="H1502" s="2" t="s">
        <v>37</v>
      </c>
      <c r="I1502" s="2" t="s">
        <v>75</v>
      </c>
      <c r="J1502" s="2" t="s">
        <v>138</v>
      </c>
      <c r="K1502" s="2" t="s">
        <v>203</v>
      </c>
      <c r="L1502" s="2" t="s">
        <v>39</v>
      </c>
      <c r="M1502" s="2" t="s">
        <v>238</v>
      </c>
      <c r="N1502" s="3" t="s">
        <v>1635</v>
      </c>
      <c r="O1502" s="2" t="s">
        <v>60</v>
      </c>
      <c r="P1502" s="2" t="s">
        <v>65</v>
      </c>
      <c r="Q1502" s="2"/>
      <c r="R1502" s="2"/>
      <c r="S1502" s="2"/>
      <c r="T1502" s="2"/>
      <c r="U1502">
        <v>0</v>
      </c>
      <c r="V1502">
        <v>30</v>
      </c>
      <c r="W1502" s="4">
        <v>46079</v>
      </c>
      <c r="X1502" s="4"/>
      <c r="Y1502" s="4">
        <v>46050</v>
      </c>
      <c r="Z1502" s="4">
        <v>46079</v>
      </c>
      <c r="AA1502" s="3"/>
      <c r="AB1502" s="3"/>
      <c r="AC1502" s="2"/>
      <c r="AD1502" s="2" t="s">
        <v>95</v>
      </c>
      <c r="AE1502" s="2" t="s">
        <v>95</v>
      </c>
      <c r="AF1502" s="2"/>
      <c r="AG1502" s="2"/>
      <c r="AH1502" s="2"/>
      <c r="AI1502" s="2"/>
      <c r="AJ1502" s="2" t="s">
        <v>50</v>
      </c>
      <c r="AK1502" s="2" t="s">
        <v>49</v>
      </c>
    </row>
    <row r="1503" spans="1:37" ht="57.6" x14ac:dyDescent="0.3">
      <c r="A1503" s="1">
        <v>1699</v>
      </c>
      <c r="F1503" s="2" t="s">
        <v>76</v>
      </c>
      <c r="G1503" s="2" t="s">
        <v>212</v>
      </c>
      <c r="H1503" s="2" t="s">
        <v>37</v>
      </c>
      <c r="I1503" s="2" t="s">
        <v>75</v>
      </c>
      <c r="J1503" s="2" t="s">
        <v>138</v>
      </c>
      <c r="K1503" s="2" t="s">
        <v>203</v>
      </c>
      <c r="L1503" s="2" t="s">
        <v>1015</v>
      </c>
      <c r="M1503" s="2" t="s">
        <v>749</v>
      </c>
      <c r="N1503" s="3" t="s">
        <v>1635</v>
      </c>
      <c r="O1503" s="2" t="s">
        <v>60</v>
      </c>
      <c r="P1503" s="2" t="s">
        <v>65</v>
      </c>
      <c r="Q1503" s="2"/>
      <c r="R1503" s="2"/>
      <c r="S1503" s="2"/>
      <c r="T1503" s="2"/>
      <c r="U1503">
        <v>0</v>
      </c>
      <c r="V1503">
        <v>30</v>
      </c>
      <c r="W1503" s="4">
        <v>46079</v>
      </c>
      <c r="X1503" s="4"/>
      <c r="Y1503" s="4">
        <v>46050</v>
      </c>
      <c r="Z1503" s="4">
        <v>46079</v>
      </c>
      <c r="AA1503" s="3"/>
      <c r="AB1503" s="3"/>
      <c r="AC1503" s="2"/>
      <c r="AD1503" s="2" t="s">
        <v>95</v>
      </c>
      <c r="AE1503" s="2" t="s">
        <v>95</v>
      </c>
      <c r="AF1503" s="2"/>
      <c r="AG1503" s="2"/>
      <c r="AH1503" s="2"/>
      <c r="AI1503" s="2"/>
      <c r="AJ1503" s="2" t="s">
        <v>50</v>
      </c>
      <c r="AK1503" s="2" t="s">
        <v>49</v>
      </c>
    </row>
    <row r="1504" spans="1:37" ht="57.6" x14ac:dyDescent="0.3">
      <c r="A1504" s="1">
        <v>1700</v>
      </c>
      <c r="F1504" s="2" t="s">
        <v>76</v>
      </c>
      <c r="G1504" s="2" t="s">
        <v>212</v>
      </c>
      <c r="H1504" s="2" t="s">
        <v>37</v>
      </c>
      <c r="I1504" s="2" t="s">
        <v>75</v>
      </c>
      <c r="J1504" s="2" t="s">
        <v>138</v>
      </c>
      <c r="K1504" s="2" t="s">
        <v>203</v>
      </c>
      <c r="L1504" s="2" t="s">
        <v>240</v>
      </c>
      <c r="M1504" s="2" t="s">
        <v>250</v>
      </c>
      <c r="N1504" s="3" t="s">
        <v>1635</v>
      </c>
      <c r="O1504" s="2" t="s">
        <v>60</v>
      </c>
      <c r="P1504" s="2" t="s">
        <v>65</v>
      </c>
      <c r="Q1504" s="2"/>
      <c r="R1504" s="2"/>
      <c r="S1504" s="2"/>
      <c r="T1504" s="2"/>
      <c r="U1504">
        <v>0</v>
      </c>
      <c r="V1504">
        <v>30</v>
      </c>
      <c r="W1504" s="4">
        <v>46079</v>
      </c>
      <c r="X1504" s="4"/>
      <c r="Y1504" s="4">
        <v>46050</v>
      </c>
      <c r="Z1504" s="4">
        <v>46079</v>
      </c>
      <c r="AA1504" s="3"/>
      <c r="AB1504" s="3"/>
      <c r="AC1504" s="2"/>
      <c r="AD1504" s="2" t="s">
        <v>95</v>
      </c>
      <c r="AE1504" s="2" t="s">
        <v>95</v>
      </c>
      <c r="AF1504" s="2"/>
      <c r="AG1504" s="2"/>
      <c r="AH1504" s="2"/>
      <c r="AI1504" s="2"/>
      <c r="AJ1504" s="2" t="s">
        <v>50</v>
      </c>
      <c r="AK1504" s="2" t="s">
        <v>49</v>
      </c>
    </row>
    <row r="1505" spans="1:37" ht="57.6" x14ac:dyDescent="0.3">
      <c r="A1505" s="1">
        <v>1701</v>
      </c>
      <c r="F1505" s="2" t="s">
        <v>76</v>
      </c>
      <c r="G1505" s="2" t="s">
        <v>212</v>
      </c>
      <c r="H1505" s="2" t="s">
        <v>37</v>
      </c>
      <c r="I1505" s="2" t="s">
        <v>75</v>
      </c>
      <c r="J1505" s="2" t="s">
        <v>138</v>
      </c>
      <c r="K1505" s="2" t="s">
        <v>203</v>
      </c>
      <c r="L1505" s="2" t="s">
        <v>248</v>
      </c>
      <c r="M1505" s="2" t="s">
        <v>249</v>
      </c>
      <c r="N1505" s="3" t="s">
        <v>1635</v>
      </c>
      <c r="O1505" s="2" t="s">
        <v>60</v>
      </c>
      <c r="P1505" s="2" t="s">
        <v>65</v>
      </c>
      <c r="Q1505" s="2"/>
      <c r="R1505" s="2"/>
      <c r="S1505" s="2"/>
      <c r="T1505" s="2"/>
      <c r="U1505">
        <v>0</v>
      </c>
      <c r="V1505">
        <v>30</v>
      </c>
      <c r="W1505" s="4">
        <v>46079</v>
      </c>
      <c r="X1505" s="4"/>
      <c r="Y1505" s="4">
        <v>46050</v>
      </c>
      <c r="Z1505" s="4">
        <v>46079</v>
      </c>
      <c r="AA1505" s="3"/>
      <c r="AB1505" s="3"/>
      <c r="AC1505" s="2"/>
      <c r="AD1505" s="2" t="s">
        <v>95</v>
      </c>
      <c r="AE1505" s="2" t="s">
        <v>95</v>
      </c>
      <c r="AF1505" s="2"/>
      <c r="AG1505" s="2"/>
      <c r="AH1505" s="2"/>
      <c r="AI1505" s="2"/>
      <c r="AJ1505" s="2" t="s">
        <v>50</v>
      </c>
      <c r="AK1505" s="2" t="s">
        <v>49</v>
      </c>
    </row>
    <row r="1506" spans="1:37" ht="57.6" x14ac:dyDescent="0.3">
      <c r="A1506" s="1">
        <v>1702</v>
      </c>
      <c r="F1506" s="2" t="s">
        <v>76</v>
      </c>
      <c r="G1506" s="2" t="s">
        <v>212</v>
      </c>
      <c r="H1506" s="2" t="s">
        <v>37</v>
      </c>
      <c r="I1506" s="2" t="s">
        <v>75</v>
      </c>
      <c r="J1506" s="2" t="s">
        <v>138</v>
      </c>
      <c r="K1506" s="2" t="s">
        <v>203</v>
      </c>
      <c r="L1506" s="2" t="s">
        <v>461</v>
      </c>
      <c r="M1506" s="2" t="s">
        <v>462</v>
      </c>
      <c r="N1506" s="3" t="s">
        <v>1635</v>
      </c>
      <c r="O1506" s="2" t="s">
        <v>60</v>
      </c>
      <c r="P1506" s="2" t="s">
        <v>65</v>
      </c>
      <c r="Q1506" s="2"/>
      <c r="R1506" s="2"/>
      <c r="S1506" s="2"/>
      <c r="T1506" s="2"/>
      <c r="U1506">
        <v>0</v>
      </c>
      <c r="V1506">
        <v>30</v>
      </c>
      <c r="W1506" s="4">
        <v>46079</v>
      </c>
      <c r="X1506" s="4"/>
      <c r="Y1506" s="4">
        <v>46050</v>
      </c>
      <c r="Z1506" s="4">
        <v>46079</v>
      </c>
      <c r="AA1506" s="3"/>
      <c r="AB1506" s="3"/>
      <c r="AC1506" s="2"/>
      <c r="AD1506" s="2" t="s">
        <v>95</v>
      </c>
      <c r="AE1506" s="2" t="s">
        <v>95</v>
      </c>
      <c r="AF1506" s="2"/>
      <c r="AG1506" s="2"/>
      <c r="AH1506" s="2"/>
      <c r="AI1506" s="2"/>
      <c r="AJ1506" s="2" t="s">
        <v>50</v>
      </c>
      <c r="AK1506" s="2" t="s">
        <v>49</v>
      </c>
    </row>
    <row r="1507" spans="1:37" ht="57.6" x14ac:dyDescent="0.3">
      <c r="A1507" s="1">
        <v>1703</v>
      </c>
      <c r="F1507" s="2" t="s">
        <v>76</v>
      </c>
      <c r="G1507" s="2" t="s">
        <v>212</v>
      </c>
      <c r="H1507" s="2" t="s">
        <v>37</v>
      </c>
      <c r="I1507" s="2" t="s">
        <v>75</v>
      </c>
      <c r="J1507" s="2" t="s">
        <v>138</v>
      </c>
      <c r="K1507" s="2" t="s">
        <v>203</v>
      </c>
      <c r="L1507" s="2" t="s">
        <v>752</v>
      </c>
      <c r="M1507" s="2" t="s">
        <v>753</v>
      </c>
      <c r="N1507" s="3" t="s">
        <v>1635</v>
      </c>
      <c r="O1507" s="2" t="s">
        <v>60</v>
      </c>
      <c r="P1507" s="2" t="s">
        <v>65</v>
      </c>
      <c r="Q1507" s="2"/>
      <c r="R1507" s="2"/>
      <c r="S1507" s="2"/>
      <c r="T1507" s="2"/>
      <c r="U1507">
        <v>0</v>
      </c>
      <c r="V1507">
        <v>30</v>
      </c>
      <c r="W1507" s="4">
        <v>46079</v>
      </c>
      <c r="X1507" s="4"/>
      <c r="Y1507" s="4">
        <v>46050</v>
      </c>
      <c r="Z1507" s="4">
        <v>46079</v>
      </c>
      <c r="AA1507" s="3"/>
      <c r="AB1507" s="3"/>
      <c r="AC1507" s="2"/>
      <c r="AD1507" s="2" t="s">
        <v>95</v>
      </c>
      <c r="AE1507" s="2" t="s">
        <v>95</v>
      </c>
      <c r="AF1507" s="2"/>
      <c r="AG1507" s="2"/>
      <c r="AH1507" s="2"/>
      <c r="AI1507" s="2"/>
      <c r="AJ1507" s="2" t="s">
        <v>50</v>
      </c>
      <c r="AK1507" s="2" t="s">
        <v>49</v>
      </c>
    </row>
    <row r="1508" spans="1:37" ht="72" x14ac:dyDescent="0.3">
      <c r="A1508" s="1">
        <v>1704</v>
      </c>
      <c r="F1508" s="2" t="s">
        <v>76</v>
      </c>
      <c r="G1508" s="2" t="s">
        <v>212</v>
      </c>
      <c r="H1508" s="2" t="s">
        <v>37</v>
      </c>
      <c r="I1508" s="2" t="s">
        <v>75</v>
      </c>
      <c r="J1508" s="2" t="s">
        <v>138</v>
      </c>
      <c r="K1508" s="2" t="s">
        <v>203</v>
      </c>
      <c r="L1508" s="2" t="s">
        <v>201</v>
      </c>
      <c r="M1508" s="2" t="s">
        <v>204</v>
      </c>
      <c r="N1508" s="3" t="s">
        <v>1854</v>
      </c>
      <c r="O1508" s="2" t="s">
        <v>60</v>
      </c>
      <c r="P1508" s="2" t="s">
        <v>65</v>
      </c>
      <c r="Q1508" s="2"/>
      <c r="R1508" s="2"/>
      <c r="S1508" s="2"/>
      <c r="T1508" s="2"/>
      <c r="U1508">
        <v>0</v>
      </c>
      <c r="V1508">
        <v>30</v>
      </c>
      <c r="W1508" s="4">
        <v>46079</v>
      </c>
      <c r="X1508" s="4"/>
      <c r="Y1508" s="4">
        <v>46050</v>
      </c>
      <c r="Z1508" s="4">
        <v>46079</v>
      </c>
      <c r="AA1508" s="3"/>
      <c r="AB1508" s="3"/>
      <c r="AC1508" s="2"/>
      <c r="AD1508" s="2" t="s">
        <v>95</v>
      </c>
      <c r="AE1508" s="2" t="s">
        <v>95</v>
      </c>
      <c r="AF1508" s="2"/>
      <c r="AG1508" s="2"/>
      <c r="AH1508" s="2"/>
      <c r="AI1508" s="2"/>
      <c r="AJ1508" s="2" t="s">
        <v>50</v>
      </c>
      <c r="AK1508" s="2" t="s">
        <v>49</v>
      </c>
    </row>
    <row r="1509" spans="1:37" ht="57.6" x14ac:dyDescent="0.3">
      <c r="A1509" s="1">
        <v>1705</v>
      </c>
      <c r="F1509" s="2" t="s">
        <v>76</v>
      </c>
      <c r="G1509" s="2" t="s">
        <v>212</v>
      </c>
      <c r="H1509" s="2" t="s">
        <v>37</v>
      </c>
      <c r="I1509" s="2" t="s">
        <v>75</v>
      </c>
      <c r="J1509" s="2" t="s">
        <v>138</v>
      </c>
      <c r="K1509" s="2" t="s">
        <v>205</v>
      </c>
      <c r="L1509" s="2" t="s">
        <v>849</v>
      </c>
      <c r="M1509" s="2" t="s">
        <v>850</v>
      </c>
      <c r="N1509" s="3" t="s">
        <v>1635</v>
      </c>
      <c r="O1509" s="2" t="s">
        <v>60</v>
      </c>
      <c r="P1509" s="2" t="s">
        <v>65</v>
      </c>
      <c r="Q1509" s="2"/>
      <c r="R1509" s="2"/>
      <c r="S1509" s="2"/>
      <c r="T1509" s="2"/>
      <c r="U1509">
        <v>0</v>
      </c>
      <c r="V1509">
        <v>30</v>
      </c>
      <c r="W1509" s="4">
        <v>46080</v>
      </c>
      <c r="X1509" s="4"/>
      <c r="Y1509" s="4">
        <v>46051</v>
      </c>
      <c r="Z1509" s="4">
        <v>46080</v>
      </c>
      <c r="AA1509" s="3"/>
      <c r="AB1509" s="3"/>
      <c r="AC1509" s="2"/>
      <c r="AD1509" s="2" t="s">
        <v>95</v>
      </c>
      <c r="AE1509" s="2" t="s">
        <v>95</v>
      </c>
      <c r="AF1509" s="2"/>
      <c r="AG1509" s="2"/>
      <c r="AH1509" s="2"/>
      <c r="AI1509" s="2"/>
      <c r="AJ1509" s="2" t="s">
        <v>50</v>
      </c>
      <c r="AK1509" s="2" t="s">
        <v>49</v>
      </c>
    </row>
    <row r="1510" spans="1:37" ht="57.6" x14ac:dyDescent="0.3">
      <c r="A1510" s="1">
        <v>1706</v>
      </c>
      <c r="F1510" s="2" t="s">
        <v>76</v>
      </c>
      <c r="G1510" s="2" t="s">
        <v>212</v>
      </c>
      <c r="H1510" s="2" t="s">
        <v>37</v>
      </c>
      <c r="I1510" s="2" t="s">
        <v>75</v>
      </c>
      <c r="J1510" s="2" t="s">
        <v>138</v>
      </c>
      <c r="K1510" s="2" t="s">
        <v>205</v>
      </c>
      <c r="L1510" s="2" t="s">
        <v>251</v>
      </c>
      <c r="M1510" s="2" t="s">
        <v>252</v>
      </c>
      <c r="N1510" s="3" t="s">
        <v>1635</v>
      </c>
      <c r="O1510" s="2" t="s">
        <v>60</v>
      </c>
      <c r="P1510" s="2" t="s">
        <v>65</v>
      </c>
      <c r="Q1510" s="2"/>
      <c r="R1510" s="2"/>
      <c r="S1510" s="2"/>
      <c r="T1510" s="2"/>
      <c r="U1510">
        <v>0</v>
      </c>
      <c r="V1510">
        <v>30</v>
      </c>
      <c r="W1510" s="4">
        <v>46080</v>
      </c>
      <c r="X1510" s="4"/>
      <c r="Y1510" s="4">
        <v>46051</v>
      </c>
      <c r="Z1510" s="4">
        <v>46080</v>
      </c>
      <c r="AA1510" s="3"/>
      <c r="AB1510" s="3"/>
      <c r="AC1510" s="2"/>
      <c r="AD1510" s="2" t="s">
        <v>95</v>
      </c>
      <c r="AE1510" s="2" t="s">
        <v>95</v>
      </c>
      <c r="AF1510" s="2"/>
      <c r="AG1510" s="2"/>
      <c r="AH1510" s="2"/>
      <c r="AI1510" s="2"/>
      <c r="AJ1510" s="2" t="s">
        <v>50</v>
      </c>
      <c r="AK1510" s="2" t="s">
        <v>49</v>
      </c>
    </row>
    <row r="1511" spans="1:37" ht="57.6" x14ac:dyDescent="0.3">
      <c r="A1511" s="1">
        <v>1707</v>
      </c>
      <c r="F1511" s="2" t="s">
        <v>76</v>
      </c>
      <c r="G1511" s="2" t="s">
        <v>212</v>
      </c>
      <c r="H1511" s="2" t="s">
        <v>37</v>
      </c>
      <c r="I1511" s="2" t="s">
        <v>75</v>
      </c>
      <c r="J1511" s="2" t="s">
        <v>138</v>
      </c>
      <c r="K1511" s="2" t="s">
        <v>205</v>
      </c>
      <c r="L1511" s="2" t="s">
        <v>463</v>
      </c>
      <c r="M1511" s="2" t="s">
        <v>464</v>
      </c>
      <c r="N1511" s="3" t="s">
        <v>1635</v>
      </c>
      <c r="O1511" s="2" t="s">
        <v>60</v>
      </c>
      <c r="P1511" s="2" t="s">
        <v>65</v>
      </c>
      <c r="Q1511" s="2"/>
      <c r="R1511" s="2"/>
      <c r="S1511" s="2"/>
      <c r="T1511" s="2"/>
      <c r="U1511">
        <v>0</v>
      </c>
      <c r="V1511">
        <v>30</v>
      </c>
      <c r="W1511" s="4">
        <v>46080</v>
      </c>
      <c r="X1511" s="4"/>
      <c r="Y1511" s="4">
        <v>46051</v>
      </c>
      <c r="Z1511" s="4">
        <v>46080</v>
      </c>
      <c r="AA1511" s="3"/>
      <c r="AB1511" s="3"/>
      <c r="AC1511" s="2"/>
      <c r="AD1511" s="2" t="s">
        <v>95</v>
      </c>
      <c r="AE1511" s="2" t="s">
        <v>95</v>
      </c>
      <c r="AF1511" s="2"/>
      <c r="AG1511" s="2"/>
      <c r="AH1511" s="2"/>
      <c r="AI1511" s="2"/>
      <c r="AJ1511" s="2" t="s">
        <v>50</v>
      </c>
      <c r="AK1511" s="2" t="s">
        <v>49</v>
      </c>
    </row>
    <row r="1512" spans="1:37" ht="57.6" x14ac:dyDescent="0.3">
      <c r="A1512" s="1">
        <v>1708</v>
      </c>
      <c r="F1512" s="2" t="s">
        <v>76</v>
      </c>
      <c r="G1512" s="2" t="s">
        <v>212</v>
      </c>
      <c r="H1512" s="2" t="s">
        <v>37</v>
      </c>
      <c r="I1512" s="2" t="s">
        <v>75</v>
      </c>
      <c r="J1512" s="2" t="s">
        <v>138</v>
      </c>
      <c r="K1512" s="2" t="s">
        <v>205</v>
      </c>
      <c r="L1512" s="2" t="s">
        <v>851</v>
      </c>
      <c r="M1512" s="2" t="s">
        <v>852</v>
      </c>
      <c r="N1512" s="3" t="s">
        <v>1635</v>
      </c>
      <c r="O1512" s="2" t="s">
        <v>60</v>
      </c>
      <c r="P1512" s="2" t="s">
        <v>65</v>
      </c>
      <c r="Q1512" s="2"/>
      <c r="R1512" s="2"/>
      <c r="S1512" s="2"/>
      <c r="T1512" s="2"/>
      <c r="U1512">
        <v>0</v>
      </c>
      <c r="V1512">
        <v>30</v>
      </c>
      <c r="W1512" s="4">
        <v>46080</v>
      </c>
      <c r="X1512" s="4"/>
      <c r="Y1512" s="4">
        <v>46051</v>
      </c>
      <c r="Z1512" s="4">
        <v>46080</v>
      </c>
      <c r="AA1512" s="3"/>
      <c r="AB1512" s="3"/>
      <c r="AC1512" s="2"/>
      <c r="AD1512" s="2" t="s">
        <v>95</v>
      </c>
      <c r="AE1512" s="2" t="s">
        <v>95</v>
      </c>
      <c r="AF1512" s="2"/>
      <c r="AG1512" s="2"/>
      <c r="AH1512" s="2"/>
      <c r="AI1512" s="2"/>
      <c r="AJ1512" s="2" t="s">
        <v>50</v>
      </c>
      <c r="AK1512" s="2" t="s">
        <v>49</v>
      </c>
    </row>
    <row r="1513" spans="1:37" ht="57.6" x14ac:dyDescent="0.3">
      <c r="A1513" s="1">
        <v>1709</v>
      </c>
      <c r="F1513" s="2" t="s">
        <v>76</v>
      </c>
      <c r="G1513" s="2" t="s">
        <v>212</v>
      </c>
      <c r="H1513" s="2" t="s">
        <v>37</v>
      </c>
      <c r="I1513" s="2" t="s">
        <v>75</v>
      </c>
      <c r="J1513" s="2" t="s">
        <v>138</v>
      </c>
      <c r="K1513" s="2" t="s">
        <v>205</v>
      </c>
      <c r="L1513" s="2" t="s">
        <v>143</v>
      </c>
      <c r="M1513" s="2" t="s">
        <v>239</v>
      </c>
      <c r="N1513" s="3" t="s">
        <v>1635</v>
      </c>
      <c r="O1513" s="2" t="s">
        <v>60</v>
      </c>
      <c r="P1513" s="2" t="s">
        <v>65</v>
      </c>
      <c r="Q1513" s="2"/>
      <c r="R1513" s="2"/>
      <c r="S1513" s="2"/>
      <c r="T1513" s="2"/>
      <c r="U1513">
        <v>0</v>
      </c>
      <c r="V1513">
        <v>30</v>
      </c>
      <c r="W1513" s="4">
        <v>46080</v>
      </c>
      <c r="X1513" s="4"/>
      <c r="Y1513" s="4">
        <v>46051</v>
      </c>
      <c r="Z1513" s="4">
        <v>46080</v>
      </c>
      <c r="AA1513" s="3"/>
      <c r="AB1513" s="3"/>
      <c r="AC1513" s="2"/>
      <c r="AD1513" s="2" t="s">
        <v>95</v>
      </c>
      <c r="AE1513" s="2" t="s">
        <v>95</v>
      </c>
      <c r="AF1513" s="2"/>
      <c r="AG1513" s="2"/>
      <c r="AH1513" s="2"/>
      <c r="AI1513" s="2"/>
      <c r="AJ1513" s="2" t="s">
        <v>50</v>
      </c>
      <c r="AK1513" s="2" t="s">
        <v>49</v>
      </c>
    </row>
    <row r="1514" spans="1:37" ht="72" x14ac:dyDescent="0.3">
      <c r="A1514" s="1">
        <v>1710</v>
      </c>
      <c r="F1514" s="2" t="s">
        <v>76</v>
      </c>
      <c r="G1514" s="2" t="s">
        <v>212</v>
      </c>
      <c r="H1514" s="2" t="s">
        <v>37</v>
      </c>
      <c r="I1514" s="2" t="s">
        <v>75</v>
      </c>
      <c r="J1514" s="2" t="s">
        <v>138</v>
      </c>
      <c r="K1514" s="2" t="s">
        <v>205</v>
      </c>
      <c r="L1514" s="2" t="s">
        <v>206</v>
      </c>
      <c r="M1514" s="2" t="s">
        <v>207</v>
      </c>
      <c r="N1514" s="3" t="s">
        <v>1854</v>
      </c>
      <c r="O1514" s="2" t="s">
        <v>60</v>
      </c>
      <c r="P1514" s="2" t="s">
        <v>65</v>
      </c>
      <c r="Q1514" s="2"/>
      <c r="R1514" s="2"/>
      <c r="S1514" s="2"/>
      <c r="T1514" s="2"/>
      <c r="U1514">
        <v>0</v>
      </c>
      <c r="V1514">
        <v>30</v>
      </c>
      <c r="W1514" s="4">
        <v>46080</v>
      </c>
      <c r="X1514" s="4"/>
      <c r="Y1514" s="4">
        <v>46051</v>
      </c>
      <c r="Z1514" s="4">
        <v>46080</v>
      </c>
      <c r="AA1514" s="3"/>
      <c r="AB1514" s="3"/>
      <c r="AC1514" s="2"/>
      <c r="AD1514" s="2" t="s">
        <v>95</v>
      </c>
      <c r="AE1514" s="2" t="s">
        <v>95</v>
      </c>
      <c r="AF1514" s="2"/>
      <c r="AG1514" s="2"/>
      <c r="AH1514" s="2"/>
      <c r="AI1514" s="2"/>
      <c r="AJ1514" s="2" t="s">
        <v>50</v>
      </c>
      <c r="AK1514" s="2" t="s">
        <v>49</v>
      </c>
    </row>
    <row r="1515" spans="1:37" ht="28.8" x14ac:dyDescent="0.3">
      <c r="A1515" s="1">
        <v>1711</v>
      </c>
      <c r="B1515">
        <v>18877</v>
      </c>
      <c r="F1515" s="2" t="s">
        <v>76</v>
      </c>
      <c r="G1515" s="2" t="s">
        <v>78</v>
      </c>
      <c r="H1515" s="2" t="s">
        <v>37</v>
      </c>
      <c r="I1515" s="2" t="s">
        <v>46</v>
      </c>
      <c r="J1515" s="2" t="s">
        <v>1210</v>
      </c>
      <c r="K1515" s="2" t="s">
        <v>66</v>
      </c>
      <c r="L1515" s="2" t="s">
        <v>1809</v>
      </c>
      <c r="M1515" s="2" t="s">
        <v>1810</v>
      </c>
      <c r="N1515" s="3" t="s">
        <v>1855</v>
      </c>
      <c r="O1515" s="2" t="s">
        <v>53</v>
      </c>
      <c r="P1515" s="2" t="s">
        <v>65</v>
      </c>
      <c r="Q1515" s="2"/>
      <c r="R1515" s="2" t="s">
        <v>1759</v>
      </c>
      <c r="S1515" s="2" t="s">
        <v>1760</v>
      </c>
      <c r="T1515" s="2"/>
      <c r="U1515">
        <v>0</v>
      </c>
      <c r="V1515">
        <v>1095</v>
      </c>
      <c r="W1515" s="4">
        <v>46084</v>
      </c>
      <c r="X1515" s="4">
        <v>46090</v>
      </c>
      <c r="Y1515" s="4">
        <v>46090</v>
      </c>
      <c r="Z1515" s="4">
        <v>47185</v>
      </c>
      <c r="AA1515" s="3"/>
      <c r="AB1515" s="3" t="s">
        <v>1808</v>
      </c>
      <c r="AC1515" s="2"/>
      <c r="AD1515" s="2" t="s">
        <v>102</v>
      </c>
      <c r="AE1515" s="2" t="s">
        <v>102</v>
      </c>
      <c r="AF1515" s="2"/>
      <c r="AG1515" s="2"/>
      <c r="AH1515" s="2"/>
      <c r="AI1515" s="2"/>
      <c r="AJ1515" s="2" t="s">
        <v>50</v>
      </c>
      <c r="AK1515" s="2" t="s">
        <v>49</v>
      </c>
    </row>
    <row r="1516" spans="1:37" ht="28.8" x14ac:dyDescent="0.3">
      <c r="A1516" s="1">
        <v>1712</v>
      </c>
      <c r="B1516">
        <v>18878</v>
      </c>
      <c r="F1516" s="2" t="s">
        <v>76</v>
      </c>
      <c r="G1516" s="2" t="s">
        <v>78</v>
      </c>
      <c r="H1516" s="2" t="s">
        <v>37</v>
      </c>
      <c r="I1516" s="2" t="s">
        <v>46</v>
      </c>
      <c r="J1516" s="2" t="s">
        <v>1210</v>
      </c>
      <c r="K1516" s="2" t="s">
        <v>66</v>
      </c>
      <c r="L1516" s="2" t="s">
        <v>430</v>
      </c>
      <c r="M1516" s="2" t="s">
        <v>577</v>
      </c>
      <c r="N1516" s="3" t="s">
        <v>1855</v>
      </c>
      <c r="O1516" s="2" t="s">
        <v>53</v>
      </c>
      <c r="P1516" s="2" t="s">
        <v>65</v>
      </c>
      <c r="Q1516" s="2"/>
      <c r="R1516" s="2" t="s">
        <v>1759</v>
      </c>
      <c r="S1516" s="2" t="s">
        <v>1760</v>
      </c>
      <c r="T1516" s="2"/>
      <c r="U1516">
        <v>0</v>
      </c>
      <c r="V1516">
        <v>1095</v>
      </c>
      <c r="W1516" s="4">
        <v>46084</v>
      </c>
      <c r="X1516" s="4">
        <v>46090</v>
      </c>
      <c r="Y1516" s="4">
        <v>46090</v>
      </c>
      <c r="Z1516" s="4">
        <v>47185</v>
      </c>
      <c r="AA1516" s="3"/>
      <c r="AB1516" s="3" t="s">
        <v>1808</v>
      </c>
      <c r="AC1516" s="2"/>
      <c r="AD1516" s="2" t="s">
        <v>102</v>
      </c>
      <c r="AE1516" s="2" t="s">
        <v>102</v>
      </c>
      <c r="AF1516" s="2"/>
      <c r="AG1516" s="2"/>
      <c r="AH1516" s="2"/>
      <c r="AI1516" s="2"/>
      <c r="AJ1516" s="2" t="s">
        <v>50</v>
      </c>
      <c r="AK1516" s="2" t="s">
        <v>49</v>
      </c>
    </row>
    <row r="1517" spans="1:37" ht="57.6" x14ac:dyDescent="0.3">
      <c r="A1517" s="1">
        <v>1715</v>
      </c>
      <c r="B1517">
        <v>18717</v>
      </c>
      <c r="F1517" s="2" t="s">
        <v>76</v>
      </c>
      <c r="G1517" s="2" t="s">
        <v>78</v>
      </c>
      <c r="H1517" s="2" t="s">
        <v>37</v>
      </c>
      <c r="I1517" s="2" t="s">
        <v>46</v>
      </c>
      <c r="J1517" s="2" t="s">
        <v>71</v>
      </c>
      <c r="K1517" s="2" t="s">
        <v>538</v>
      </c>
      <c r="L1517" s="2" t="s">
        <v>149</v>
      </c>
      <c r="M1517" s="2" t="s">
        <v>542</v>
      </c>
      <c r="N1517" s="3" t="s">
        <v>1477</v>
      </c>
      <c r="O1517" s="2" t="s">
        <v>53</v>
      </c>
      <c r="P1517" s="2" t="s">
        <v>65</v>
      </c>
      <c r="Q1517" s="2"/>
      <c r="R1517" s="2" t="s">
        <v>1106</v>
      </c>
      <c r="S1517" s="2" t="s">
        <v>1107</v>
      </c>
      <c r="T1517" s="2"/>
      <c r="U1517">
        <v>0</v>
      </c>
      <c r="V1517">
        <v>1080</v>
      </c>
      <c r="W1517" s="4">
        <v>46076</v>
      </c>
      <c r="X1517" s="4">
        <v>46083</v>
      </c>
      <c r="Y1517" s="4">
        <v>46083</v>
      </c>
      <c r="Z1517" s="4">
        <v>47163</v>
      </c>
      <c r="AA1517" s="3"/>
      <c r="AB1517" s="3" t="s">
        <v>1797</v>
      </c>
      <c r="AC1517" s="2"/>
      <c r="AD1517" s="2" t="s">
        <v>101</v>
      </c>
      <c r="AE1517" s="2" t="s">
        <v>118</v>
      </c>
      <c r="AF1517" s="2"/>
      <c r="AG1517" s="2"/>
      <c r="AH1517" s="2"/>
      <c r="AI1517" s="2"/>
      <c r="AJ1517" s="2" t="s">
        <v>50</v>
      </c>
      <c r="AK1517" s="2" t="s">
        <v>49</v>
      </c>
    </row>
    <row r="1518" spans="1:37" ht="28.8" x14ac:dyDescent="0.3">
      <c r="A1518" s="1">
        <v>1716</v>
      </c>
      <c r="B1518">
        <v>18718</v>
      </c>
      <c r="F1518" s="2" t="s">
        <v>76</v>
      </c>
      <c r="G1518" s="2" t="s">
        <v>78</v>
      </c>
      <c r="H1518" s="2" t="s">
        <v>37</v>
      </c>
      <c r="I1518" s="2" t="s">
        <v>46</v>
      </c>
      <c r="J1518" s="2" t="s">
        <v>260</v>
      </c>
      <c r="K1518" s="2" t="s">
        <v>538</v>
      </c>
      <c r="L1518" s="2" t="s">
        <v>531</v>
      </c>
      <c r="M1518" s="2" t="s">
        <v>544</v>
      </c>
      <c r="N1518" s="3" t="s">
        <v>1856</v>
      </c>
      <c r="O1518" s="2" t="s">
        <v>53</v>
      </c>
      <c r="P1518" s="2" t="s">
        <v>65</v>
      </c>
      <c r="Q1518" s="2"/>
      <c r="R1518" s="2"/>
      <c r="S1518" s="2"/>
      <c r="T1518" s="2"/>
      <c r="U1518">
        <v>0</v>
      </c>
      <c r="V1518">
        <v>1080</v>
      </c>
      <c r="W1518" s="4">
        <v>46076</v>
      </c>
      <c r="X1518" s="4">
        <v>46083</v>
      </c>
      <c r="Y1518" s="4">
        <v>46083</v>
      </c>
      <c r="Z1518" s="4">
        <v>47163</v>
      </c>
      <c r="AA1518" s="3"/>
      <c r="AB1518" s="3" t="s">
        <v>1726</v>
      </c>
      <c r="AC1518" s="2"/>
      <c r="AD1518" s="2" t="s">
        <v>101</v>
      </c>
      <c r="AE1518" s="2" t="s">
        <v>101</v>
      </c>
      <c r="AF1518" s="2"/>
      <c r="AG1518" s="2"/>
      <c r="AH1518" s="2"/>
      <c r="AI1518" s="2"/>
      <c r="AJ1518" s="2" t="s">
        <v>50</v>
      </c>
      <c r="AK1518" s="2" t="s">
        <v>49</v>
      </c>
    </row>
    <row r="1519" spans="1:37" ht="28.8" x14ac:dyDescent="0.3">
      <c r="A1519" s="1">
        <v>1717</v>
      </c>
      <c r="B1519">
        <v>18719</v>
      </c>
      <c r="F1519" s="2" t="s">
        <v>76</v>
      </c>
      <c r="G1519" s="2" t="s">
        <v>78</v>
      </c>
      <c r="H1519" s="2" t="s">
        <v>37</v>
      </c>
      <c r="I1519" s="2" t="s">
        <v>46</v>
      </c>
      <c r="J1519" s="2" t="s">
        <v>260</v>
      </c>
      <c r="K1519" s="2" t="s">
        <v>538</v>
      </c>
      <c r="L1519" s="2" t="s">
        <v>513</v>
      </c>
      <c r="M1519" s="2" t="s">
        <v>548</v>
      </c>
      <c r="N1519" s="3" t="s">
        <v>1585</v>
      </c>
      <c r="O1519" s="2" t="s">
        <v>53</v>
      </c>
      <c r="P1519" s="2" t="s">
        <v>65</v>
      </c>
      <c r="Q1519" s="2"/>
      <c r="R1519" s="2" t="s">
        <v>260</v>
      </c>
      <c r="S1519" s="2" t="s">
        <v>1456</v>
      </c>
      <c r="T1519" s="2"/>
      <c r="U1519">
        <v>0</v>
      </c>
      <c r="V1519">
        <v>1080</v>
      </c>
      <c r="W1519" s="4">
        <v>46076</v>
      </c>
      <c r="X1519" s="4">
        <v>46083</v>
      </c>
      <c r="Y1519" s="4">
        <v>46083</v>
      </c>
      <c r="Z1519" s="4">
        <v>47163</v>
      </c>
      <c r="AA1519" s="3"/>
      <c r="AB1519" s="3" t="s">
        <v>1726</v>
      </c>
      <c r="AC1519" s="2"/>
      <c r="AD1519" s="2" t="s">
        <v>101</v>
      </c>
      <c r="AE1519" s="2" t="s">
        <v>101</v>
      </c>
      <c r="AF1519" s="2"/>
      <c r="AG1519" s="2"/>
      <c r="AH1519" s="2"/>
      <c r="AI1519" s="2"/>
      <c r="AJ1519" s="2" t="s">
        <v>50</v>
      </c>
      <c r="AK1519" s="2" t="s">
        <v>49</v>
      </c>
    </row>
    <row r="1520" spans="1:37" ht="28.8" x14ac:dyDescent="0.3">
      <c r="A1520" s="1">
        <v>1720</v>
      </c>
      <c r="B1520">
        <v>18720</v>
      </c>
      <c r="F1520" s="2" t="s">
        <v>76</v>
      </c>
      <c r="G1520" s="2" t="s">
        <v>78</v>
      </c>
      <c r="H1520" s="2" t="s">
        <v>37</v>
      </c>
      <c r="I1520" s="2" t="s">
        <v>46</v>
      </c>
      <c r="J1520" s="2" t="s">
        <v>260</v>
      </c>
      <c r="K1520" s="2" t="s">
        <v>538</v>
      </c>
      <c r="L1520" s="2" t="s">
        <v>484</v>
      </c>
      <c r="M1520" s="2" t="s">
        <v>545</v>
      </c>
      <c r="N1520" s="3" t="s">
        <v>1585</v>
      </c>
      <c r="O1520" s="2" t="s">
        <v>53</v>
      </c>
      <c r="P1520" s="2" t="s">
        <v>65</v>
      </c>
      <c r="Q1520" s="2"/>
      <c r="R1520" s="2" t="s">
        <v>260</v>
      </c>
      <c r="S1520" s="2" t="s">
        <v>1456</v>
      </c>
      <c r="T1520" s="2"/>
      <c r="U1520">
        <v>0</v>
      </c>
      <c r="V1520">
        <v>1080</v>
      </c>
      <c r="W1520" s="4">
        <v>46076</v>
      </c>
      <c r="X1520" s="4">
        <v>46083</v>
      </c>
      <c r="Y1520" s="4">
        <v>46083</v>
      </c>
      <c r="Z1520" s="4">
        <v>47163</v>
      </c>
      <c r="AA1520" s="3"/>
      <c r="AB1520" s="3" t="s">
        <v>1726</v>
      </c>
      <c r="AC1520" s="2"/>
      <c r="AD1520" s="2" t="s">
        <v>101</v>
      </c>
      <c r="AE1520" s="2" t="s">
        <v>101</v>
      </c>
      <c r="AF1520" s="2"/>
      <c r="AG1520" s="2"/>
      <c r="AH1520" s="2"/>
      <c r="AI1520" s="2"/>
      <c r="AJ1520" s="2" t="s">
        <v>50</v>
      </c>
      <c r="AK1520" s="2" t="s">
        <v>49</v>
      </c>
    </row>
    <row r="1521" spans="1:37" ht="28.8" x14ac:dyDescent="0.3">
      <c r="A1521" s="1">
        <v>1721</v>
      </c>
      <c r="B1521">
        <v>18721</v>
      </c>
      <c r="F1521" s="2" t="s">
        <v>76</v>
      </c>
      <c r="G1521" s="2" t="s">
        <v>78</v>
      </c>
      <c r="H1521" s="2" t="s">
        <v>37</v>
      </c>
      <c r="I1521" s="2" t="s">
        <v>46</v>
      </c>
      <c r="J1521" s="2" t="s">
        <v>1271</v>
      </c>
      <c r="K1521" s="2" t="s">
        <v>538</v>
      </c>
      <c r="L1521" s="2" t="s">
        <v>67</v>
      </c>
      <c r="M1521" s="2" t="s">
        <v>540</v>
      </c>
      <c r="N1521" s="3" t="s">
        <v>1588</v>
      </c>
      <c r="O1521" s="2" t="s">
        <v>53</v>
      </c>
      <c r="P1521" s="2" t="s">
        <v>65</v>
      </c>
      <c r="Q1521" s="2"/>
      <c r="R1521" s="2" t="s">
        <v>114</v>
      </c>
      <c r="S1521" s="2" t="s">
        <v>1300</v>
      </c>
      <c r="T1521" s="2"/>
      <c r="U1521">
        <v>0</v>
      </c>
      <c r="V1521">
        <v>1080</v>
      </c>
      <c r="W1521" s="4">
        <v>46076</v>
      </c>
      <c r="X1521" s="4">
        <v>46083</v>
      </c>
      <c r="Y1521" s="4">
        <v>46083</v>
      </c>
      <c r="Z1521" s="4">
        <v>47163</v>
      </c>
      <c r="AA1521" s="3"/>
      <c r="AB1521" s="3" t="s">
        <v>1726</v>
      </c>
      <c r="AC1521" s="2"/>
      <c r="AD1521" s="2" t="s">
        <v>101</v>
      </c>
      <c r="AE1521" s="2" t="s">
        <v>101</v>
      </c>
      <c r="AF1521" s="2"/>
      <c r="AG1521" s="2"/>
      <c r="AH1521" s="2"/>
      <c r="AI1521" s="2"/>
      <c r="AJ1521" s="2" t="s">
        <v>50</v>
      </c>
      <c r="AK1521" s="2" t="s">
        <v>49</v>
      </c>
    </row>
    <row r="1522" spans="1:37" ht="28.8" x14ac:dyDescent="0.3">
      <c r="A1522" s="1">
        <v>1722</v>
      </c>
      <c r="B1522">
        <v>18722</v>
      </c>
      <c r="F1522" s="2" t="s">
        <v>76</v>
      </c>
      <c r="G1522" s="2" t="s">
        <v>78</v>
      </c>
      <c r="H1522" s="2" t="s">
        <v>37</v>
      </c>
      <c r="I1522" s="2" t="s">
        <v>46</v>
      </c>
      <c r="J1522" s="2" t="s">
        <v>1271</v>
      </c>
      <c r="K1522" s="2" t="s">
        <v>538</v>
      </c>
      <c r="L1522" s="2" t="s">
        <v>170</v>
      </c>
      <c r="M1522" s="2" t="s">
        <v>543</v>
      </c>
      <c r="N1522" s="3" t="s">
        <v>1588</v>
      </c>
      <c r="O1522" s="2" t="s">
        <v>53</v>
      </c>
      <c r="P1522" s="2" t="s">
        <v>65</v>
      </c>
      <c r="Q1522" s="2"/>
      <c r="R1522" s="2" t="s">
        <v>114</v>
      </c>
      <c r="S1522" s="2" t="s">
        <v>1300</v>
      </c>
      <c r="T1522" s="2"/>
      <c r="U1522">
        <v>0</v>
      </c>
      <c r="V1522">
        <v>1080</v>
      </c>
      <c r="W1522" s="4">
        <v>46076</v>
      </c>
      <c r="X1522" s="4">
        <v>46083</v>
      </c>
      <c r="Y1522" s="4">
        <v>46083</v>
      </c>
      <c r="Z1522" s="4">
        <v>47163</v>
      </c>
      <c r="AA1522" s="3"/>
      <c r="AB1522" s="3" t="s">
        <v>1825</v>
      </c>
      <c r="AC1522" s="2"/>
      <c r="AD1522" s="2" t="s">
        <v>101</v>
      </c>
      <c r="AE1522" s="2" t="s">
        <v>117</v>
      </c>
      <c r="AF1522" s="2"/>
      <c r="AG1522" s="2"/>
      <c r="AH1522" s="2"/>
      <c r="AI1522" s="2"/>
      <c r="AJ1522" s="2" t="s">
        <v>50</v>
      </c>
      <c r="AK1522" s="2" t="s">
        <v>49</v>
      </c>
    </row>
    <row r="1523" spans="1:37" ht="28.8" x14ac:dyDescent="0.3">
      <c r="A1523" s="1">
        <v>1723</v>
      </c>
      <c r="B1523">
        <v>18723</v>
      </c>
      <c r="F1523" s="2" t="s">
        <v>76</v>
      </c>
      <c r="G1523" s="2" t="s">
        <v>78</v>
      </c>
      <c r="H1523" s="2" t="s">
        <v>37</v>
      </c>
      <c r="I1523" s="2" t="s">
        <v>46</v>
      </c>
      <c r="J1523" s="2" t="s">
        <v>320</v>
      </c>
      <c r="K1523" s="2" t="s">
        <v>538</v>
      </c>
      <c r="L1523" s="2" t="s">
        <v>143</v>
      </c>
      <c r="M1523" s="2" t="s">
        <v>539</v>
      </c>
      <c r="N1523" s="3" t="s">
        <v>1857</v>
      </c>
      <c r="O1523" s="2" t="s">
        <v>53</v>
      </c>
      <c r="P1523" s="2" t="s">
        <v>65</v>
      </c>
      <c r="Q1523" s="2"/>
      <c r="R1523" s="2" t="s">
        <v>975</v>
      </c>
      <c r="S1523" s="2" t="s">
        <v>1836</v>
      </c>
      <c r="T1523" s="2"/>
      <c r="U1523">
        <v>0</v>
      </c>
      <c r="V1523">
        <v>0</v>
      </c>
      <c r="W1523" s="4">
        <v>46076</v>
      </c>
      <c r="X1523" s="4">
        <v>46083</v>
      </c>
      <c r="Y1523" s="4">
        <v>46083</v>
      </c>
      <c r="Z1523" s="4">
        <v>46083</v>
      </c>
      <c r="AA1523" s="3"/>
      <c r="AB1523" s="3" t="s">
        <v>1825</v>
      </c>
      <c r="AC1523" s="2"/>
      <c r="AD1523" s="2" t="s">
        <v>101</v>
      </c>
      <c r="AE1523" s="2" t="s">
        <v>117</v>
      </c>
      <c r="AF1523" s="2"/>
      <c r="AG1523" s="2"/>
      <c r="AH1523" s="2"/>
      <c r="AI1523" s="2"/>
      <c r="AJ1523" s="2" t="s">
        <v>50</v>
      </c>
      <c r="AK1523" s="2" t="s">
        <v>49</v>
      </c>
    </row>
    <row r="1524" spans="1:37" ht="28.8" x14ac:dyDescent="0.3">
      <c r="A1524" s="1">
        <v>1724</v>
      </c>
      <c r="B1524">
        <v>18728</v>
      </c>
      <c r="F1524" s="2" t="s">
        <v>76</v>
      </c>
      <c r="G1524" s="2" t="s">
        <v>78</v>
      </c>
      <c r="H1524" s="2" t="s">
        <v>37</v>
      </c>
      <c r="I1524" s="2" t="s">
        <v>46</v>
      </c>
      <c r="J1524" s="2" t="s">
        <v>1210</v>
      </c>
      <c r="K1524" s="2" t="s">
        <v>1254</v>
      </c>
      <c r="L1524" s="2" t="s">
        <v>1555</v>
      </c>
      <c r="M1524" s="2" t="s">
        <v>1556</v>
      </c>
      <c r="N1524" s="3" t="s">
        <v>1665</v>
      </c>
      <c r="O1524" s="2" t="s">
        <v>53</v>
      </c>
      <c r="P1524" s="2" t="s">
        <v>65</v>
      </c>
      <c r="Q1524" s="2"/>
      <c r="R1524" s="2" t="s">
        <v>260</v>
      </c>
      <c r="S1524" s="2" t="s">
        <v>1456</v>
      </c>
      <c r="T1524" s="2"/>
      <c r="U1524">
        <v>0</v>
      </c>
      <c r="V1524">
        <v>1080</v>
      </c>
      <c r="W1524" s="4">
        <v>46087</v>
      </c>
      <c r="X1524" s="4"/>
      <c r="Y1524" s="4">
        <v>46087</v>
      </c>
      <c r="Z1524" s="4">
        <v>47167</v>
      </c>
      <c r="AA1524" s="3"/>
      <c r="AB1524" s="3" t="s">
        <v>1793</v>
      </c>
      <c r="AC1524" s="2"/>
      <c r="AD1524" s="2" t="s">
        <v>45</v>
      </c>
      <c r="AE1524" s="2" t="s">
        <v>117</v>
      </c>
      <c r="AF1524" s="2"/>
      <c r="AG1524" s="2"/>
      <c r="AH1524" s="2"/>
      <c r="AI1524" s="2"/>
      <c r="AJ1524" s="2" t="s">
        <v>50</v>
      </c>
      <c r="AK1524" s="2" t="s">
        <v>49</v>
      </c>
    </row>
    <row r="1525" spans="1:37" ht="28.8" x14ac:dyDescent="0.3">
      <c r="A1525" s="1">
        <v>1725</v>
      </c>
      <c r="B1525">
        <v>18727</v>
      </c>
      <c r="F1525" s="2" t="s">
        <v>76</v>
      </c>
      <c r="G1525" s="2" t="s">
        <v>78</v>
      </c>
      <c r="H1525" s="2" t="s">
        <v>37</v>
      </c>
      <c r="I1525" s="2" t="s">
        <v>46</v>
      </c>
      <c r="J1525" s="2" t="s">
        <v>1210</v>
      </c>
      <c r="K1525" s="2" t="s">
        <v>1254</v>
      </c>
      <c r="L1525" s="2" t="s">
        <v>1555</v>
      </c>
      <c r="M1525" s="2" t="s">
        <v>1556</v>
      </c>
      <c r="N1525" s="3" t="s">
        <v>1858</v>
      </c>
      <c r="O1525" s="2" t="s">
        <v>53</v>
      </c>
      <c r="P1525" s="2" t="s">
        <v>65</v>
      </c>
      <c r="Q1525" s="2"/>
      <c r="R1525" s="2" t="s">
        <v>1759</v>
      </c>
      <c r="S1525" s="2" t="s">
        <v>1760</v>
      </c>
      <c r="T1525" s="2"/>
      <c r="U1525">
        <v>0</v>
      </c>
      <c r="V1525">
        <v>1080</v>
      </c>
      <c r="W1525" s="4">
        <v>46087</v>
      </c>
      <c r="X1525" s="4"/>
      <c r="Y1525" s="4">
        <v>46087</v>
      </c>
      <c r="Z1525" s="4">
        <v>47167</v>
      </c>
      <c r="AA1525" s="3"/>
      <c r="AB1525" s="3" t="s">
        <v>1825</v>
      </c>
      <c r="AC1525" s="2"/>
      <c r="AD1525" s="2" t="s">
        <v>45</v>
      </c>
      <c r="AE1525" s="2" t="s">
        <v>117</v>
      </c>
      <c r="AF1525" s="2"/>
      <c r="AG1525" s="2"/>
      <c r="AH1525" s="2"/>
      <c r="AI1525" s="2"/>
      <c r="AJ1525" s="2" t="s">
        <v>50</v>
      </c>
      <c r="AK1525" s="2" t="s">
        <v>49</v>
      </c>
    </row>
    <row r="1526" spans="1:37" ht="28.8" x14ac:dyDescent="0.3">
      <c r="A1526" s="1">
        <v>1726</v>
      </c>
      <c r="F1526" s="2" t="s">
        <v>76</v>
      </c>
      <c r="G1526" s="2" t="s">
        <v>212</v>
      </c>
      <c r="H1526" s="2" t="s">
        <v>37</v>
      </c>
      <c r="I1526" s="2" t="s">
        <v>46</v>
      </c>
      <c r="J1526" s="2" t="s">
        <v>320</v>
      </c>
      <c r="K1526" s="2" t="s">
        <v>205</v>
      </c>
      <c r="L1526" s="2" t="s">
        <v>251</v>
      </c>
      <c r="M1526" s="2" t="s">
        <v>252</v>
      </c>
      <c r="N1526" s="3" t="s">
        <v>1859</v>
      </c>
      <c r="O1526" s="2" t="s">
        <v>53</v>
      </c>
      <c r="P1526" s="2" t="s">
        <v>65</v>
      </c>
      <c r="Q1526" s="2"/>
      <c r="R1526" s="2" t="s">
        <v>1860</v>
      </c>
      <c r="S1526" s="2" t="s">
        <v>1861</v>
      </c>
      <c r="T1526" s="2"/>
      <c r="U1526">
        <v>0</v>
      </c>
      <c r="V1526">
        <v>180</v>
      </c>
      <c r="W1526" s="4">
        <v>46080</v>
      </c>
      <c r="X1526" s="4"/>
      <c r="Y1526" s="4">
        <v>46080</v>
      </c>
      <c r="Z1526" s="4">
        <v>46260</v>
      </c>
      <c r="AA1526" s="3"/>
      <c r="AB1526" s="3"/>
      <c r="AC1526" s="2"/>
      <c r="AD1526" s="2" t="s">
        <v>45</v>
      </c>
      <c r="AE1526" s="2" t="s">
        <v>45</v>
      </c>
      <c r="AF1526" s="2"/>
      <c r="AG1526" s="2"/>
      <c r="AH1526" s="2"/>
      <c r="AI1526" s="2"/>
      <c r="AJ1526" s="2" t="s">
        <v>50</v>
      </c>
      <c r="AK1526" s="2" t="s">
        <v>49</v>
      </c>
    </row>
    <row r="1527" spans="1:37" ht="28.8" x14ac:dyDescent="0.3">
      <c r="A1527" s="1">
        <v>1727</v>
      </c>
      <c r="B1527">
        <v>18745</v>
      </c>
      <c r="F1527" s="2" t="s">
        <v>76</v>
      </c>
      <c r="G1527" s="2" t="s">
        <v>78</v>
      </c>
      <c r="H1527" s="2" t="s">
        <v>37</v>
      </c>
      <c r="I1527" s="2" t="s">
        <v>46</v>
      </c>
      <c r="J1527" s="2" t="s">
        <v>320</v>
      </c>
      <c r="K1527" s="2" t="s">
        <v>205</v>
      </c>
      <c r="L1527" s="2" t="s">
        <v>251</v>
      </c>
      <c r="M1527" s="2" t="s">
        <v>252</v>
      </c>
      <c r="N1527" s="3" t="s">
        <v>1862</v>
      </c>
      <c r="O1527" s="2" t="s">
        <v>53</v>
      </c>
      <c r="P1527" s="2" t="s">
        <v>65</v>
      </c>
      <c r="Q1527" s="2"/>
      <c r="R1527" s="2" t="s">
        <v>1860</v>
      </c>
      <c r="S1527" s="2" t="s">
        <v>1861</v>
      </c>
      <c r="T1527" s="2"/>
      <c r="U1527">
        <v>0</v>
      </c>
      <c r="V1527">
        <v>180</v>
      </c>
      <c r="W1527" s="4">
        <v>46080</v>
      </c>
      <c r="X1527" s="4"/>
      <c r="Y1527" s="4">
        <v>46080</v>
      </c>
      <c r="Z1527" s="4">
        <v>46267</v>
      </c>
      <c r="AA1527" s="3"/>
      <c r="AB1527" s="3" t="s">
        <v>1863</v>
      </c>
      <c r="AC1527" s="2"/>
      <c r="AD1527" s="2" t="s">
        <v>45</v>
      </c>
      <c r="AE1527" s="2" t="s">
        <v>45</v>
      </c>
      <c r="AF1527" s="2"/>
      <c r="AG1527" s="2"/>
      <c r="AH1527" s="2"/>
      <c r="AI1527" s="2"/>
      <c r="AJ1527" s="2" t="s">
        <v>50</v>
      </c>
      <c r="AK1527" s="2" t="s">
        <v>49</v>
      </c>
    </row>
    <row r="1528" spans="1:37" ht="115.2" x14ac:dyDescent="0.3">
      <c r="A1528" s="1">
        <v>1729</v>
      </c>
      <c r="B1528">
        <v>20838</v>
      </c>
      <c r="F1528" s="2" t="s">
        <v>76</v>
      </c>
      <c r="G1528" s="2" t="s">
        <v>78</v>
      </c>
      <c r="H1528" s="2" t="s">
        <v>37</v>
      </c>
      <c r="I1528" s="2" t="s">
        <v>75</v>
      </c>
      <c r="J1528" s="2" t="s">
        <v>138</v>
      </c>
      <c r="K1528" s="2" t="s">
        <v>285</v>
      </c>
      <c r="L1528" s="2" t="s">
        <v>427</v>
      </c>
      <c r="M1528" s="2" t="s">
        <v>667</v>
      </c>
      <c r="N1528" s="3" t="s">
        <v>1653</v>
      </c>
      <c r="O1528" s="2" t="s">
        <v>60</v>
      </c>
      <c r="P1528" s="2" t="s">
        <v>65</v>
      </c>
      <c r="Q1528" s="2"/>
      <c r="R1528" s="2"/>
      <c r="S1528" s="2"/>
      <c r="T1528" s="2"/>
      <c r="U1528">
        <v>0</v>
      </c>
      <c r="V1528">
        <v>30</v>
      </c>
      <c r="W1528" s="4">
        <v>46056</v>
      </c>
      <c r="X1528" s="4">
        <v>46183</v>
      </c>
      <c r="Y1528" s="4">
        <v>46183</v>
      </c>
      <c r="Z1528" s="4">
        <v>46213</v>
      </c>
      <c r="AA1528" s="3"/>
      <c r="AB1528" s="3" t="s">
        <v>2409</v>
      </c>
      <c r="AC1528" s="2"/>
      <c r="AD1528" s="2" t="s">
        <v>74</v>
      </c>
      <c r="AE1528" s="2" t="s">
        <v>95</v>
      </c>
      <c r="AF1528" s="2"/>
      <c r="AG1528" s="2"/>
      <c r="AH1528" s="2"/>
      <c r="AI1528" s="2"/>
      <c r="AJ1528" s="2" t="s">
        <v>50</v>
      </c>
      <c r="AK1528" s="2" t="s">
        <v>49</v>
      </c>
    </row>
    <row r="1529" spans="1:37" ht="115.2" x14ac:dyDescent="0.3">
      <c r="A1529" s="1">
        <v>1730</v>
      </c>
      <c r="B1529">
        <v>20856</v>
      </c>
      <c r="F1529" s="2" t="s">
        <v>76</v>
      </c>
      <c r="G1529" s="2" t="s">
        <v>72</v>
      </c>
      <c r="H1529" s="2" t="s">
        <v>37</v>
      </c>
      <c r="I1529" s="2" t="s">
        <v>75</v>
      </c>
      <c r="J1529" s="2" t="s">
        <v>138</v>
      </c>
      <c r="K1529" s="2" t="s">
        <v>290</v>
      </c>
      <c r="L1529" s="2" t="s">
        <v>427</v>
      </c>
      <c r="M1529" s="2" t="s">
        <v>674</v>
      </c>
      <c r="N1529" s="3" t="s">
        <v>1653</v>
      </c>
      <c r="O1529" s="2" t="s">
        <v>60</v>
      </c>
      <c r="P1529" s="2" t="s">
        <v>65</v>
      </c>
      <c r="Q1529" s="2"/>
      <c r="R1529" s="2"/>
      <c r="S1529" s="2"/>
      <c r="T1529" s="2"/>
      <c r="U1529">
        <v>0</v>
      </c>
      <c r="V1529">
        <v>30</v>
      </c>
      <c r="W1529" s="4">
        <v>46057</v>
      </c>
      <c r="X1529" s="4"/>
      <c r="Y1529" s="4">
        <v>46057</v>
      </c>
      <c r="Z1529" s="4">
        <v>46087</v>
      </c>
      <c r="AA1529" s="3"/>
      <c r="AB1529" s="3" t="s">
        <v>2581</v>
      </c>
      <c r="AC1529" s="2"/>
      <c r="AD1529" s="2" t="s">
        <v>74</v>
      </c>
      <c r="AE1529" s="2" t="s">
        <v>94</v>
      </c>
      <c r="AF1529" s="2"/>
      <c r="AG1529" s="2"/>
      <c r="AH1529" s="2"/>
      <c r="AI1529" s="2"/>
      <c r="AJ1529" s="2" t="s">
        <v>50</v>
      </c>
      <c r="AK1529" s="2" t="s">
        <v>49</v>
      </c>
    </row>
    <row r="1530" spans="1:37" ht="115.2" x14ac:dyDescent="0.3">
      <c r="A1530" s="1">
        <v>1731</v>
      </c>
      <c r="F1530" s="2" t="s">
        <v>76</v>
      </c>
      <c r="G1530" s="2" t="s">
        <v>212</v>
      </c>
      <c r="H1530" s="2" t="s">
        <v>37</v>
      </c>
      <c r="I1530" s="2" t="s">
        <v>75</v>
      </c>
      <c r="J1530" s="2" t="s">
        <v>138</v>
      </c>
      <c r="K1530" s="2" t="s">
        <v>295</v>
      </c>
      <c r="L1530" s="2" t="s">
        <v>427</v>
      </c>
      <c r="M1530" s="2" t="s">
        <v>678</v>
      </c>
      <c r="N1530" s="3" t="s">
        <v>1653</v>
      </c>
      <c r="O1530" s="2" t="s">
        <v>60</v>
      </c>
      <c r="P1530" s="2" t="s">
        <v>65</v>
      </c>
      <c r="Q1530" s="2"/>
      <c r="R1530" s="2"/>
      <c r="S1530" s="2"/>
      <c r="T1530" s="2"/>
      <c r="U1530">
        <v>0</v>
      </c>
      <c r="V1530">
        <v>30</v>
      </c>
      <c r="W1530" s="4">
        <v>46058</v>
      </c>
      <c r="X1530" s="4"/>
      <c r="Y1530" s="4">
        <v>46058</v>
      </c>
      <c r="Z1530" s="4">
        <v>46088</v>
      </c>
      <c r="AA1530" s="3"/>
      <c r="AB1530" s="3"/>
      <c r="AC1530" s="2"/>
      <c r="AD1530" s="2" t="s">
        <v>74</v>
      </c>
      <c r="AE1530" s="2" t="s">
        <v>74</v>
      </c>
      <c r="AF1530" s="2"/>
      <c r="AG1530" s="2"/>
      <c r="AH1530" s="2"/>
      <c r="AI1530" s="2"/>
      <c r="AJ1530" s="2" t="s">
        <v>50</v>
      </c>
      <c r="AK1530" s="2" t="s">
        <v>49</v>
      </c>
    </row>
    <row r="1531" spans="1:37" ht="115.2" x14ac:dyDescent="0.3">
      <c r="A1531" s="1">
        <v>1732</v>
      </c>
      <c r="B1531">
        <v>19163</v>
      </c>
      <c r="F1531" s="2" t="s">
        <v>76</v>
      </c>
      <c r="G1531" s="2" t="s">
        <v>78</v>
      </c>
      <c r="H1531" s="2" t="s">
        <v>37</v>
      </c>
      <c r="I1531" s="2" t="s">
        <v>75</v>
      </c>
      <c r="J1531" s="2" t="s">
        <v>138</v>
      </c>
      <c r="K1531" s="2" t="s">
        <v>300</v>
      </c>
      <c r="L1531" s="2" t="s">
        <v>427</v>
      </c>
      <c r="M1531" s="2" t="s">
        <v>694</v>
      </c>
      <c r="N1531" s="3" t="s">
        <v>1653</v>
      </c>
      <c r="O1531" s="2" t="s">
        <v>60</v>
      </c>
      <c r="P1531" s="2" t="s">
        <v>65</v>
      </c>
      <c r="Q1531" s="2"/>
      <c r="R1531" s="2"/>
      <c r="S1531" s="2"/>
      <c r="T1531" s="2"/>
      <c r="U1531">
        <v>0</v>
      </c>
      <c r="V1531">
        <v>30</v>
      </c>
      <c r="W1531" s="4">
        <v>46059</v>
      </c>
      <c r="X1531" s="4">
        <v>46106</v>
      </c>
      <c r="Y1531" s="4">
        <v>46106</v>
      </c>
      <c r="Z1531" s="4">
        <v>46136</v>
      </c>
      <c r="AA1531" s="3"/>
      <c r="AB1531" s="3" t="s">
        <v>1778</v>
      </c>
      <c r="AC1531" s="2"/>
      <c r="AD1531" s="2" t="s">
        <v>74</v>
      </c>
      <c r="AE1531" s="2" t="s">
        <v>95</v>
      </c>
      <c r="AF1531" s="2"/>
      <c r="AG1531" s="2"/>
      <c r="AH1531" s="2"/>
      <c r="AI1531" s="2"/>
      <c r="AJ1531" s="2" t="s">
        <v>50</v>
      </c>
      <c r="AK1531" s="2" t="s">
        <v>49</v>
      </c>
    </row>
    <row r="1532" spans="1:37" ht="115.2" x14ac:dyDescent="0.3">
      <c r="A1532" s="1">
        <v>1733</v>
      </c>
      <c r="B1532">
        <v>19870</v>
      </c>
      <c r="F1532" s="2" t="s">
        <v>76</v>
      </c>
      <c r="G1532" s="2" t="s">
        <v>78</v>
      </c>
      <c r="H1532" s="2" t="s">
        <v>37</v>
      </c>
      <c r="I1532" s="2" t="s">
        <v>75</v>
      </c>
      <c r="J1532" s="2" t="s">
        <v>138</v>
      </c>
      <c r="K1532" s="2" t="s">
        <v>305</v>
      </c>
      <c r="L1532" s="2" t="s">
        <v>427</v>
      </c>
      <c r="M1532" s="2" t="s">
        <v>683</v>
      </c>
      <c r="N1532" s="3" t="s">
        <v>1653</v>
      </c>
      <c r="O1532" s="2" t="s">
        <v>60</v>
      </c>
      <c r="P1532" s="2" t="s">
        <v>65</v>
      </c>
      <c r="Q1532" s="2"/>
      <c r="R1532" s="2"/>
      <c r="S1532" s="2"/>
      <c r="T1532" s="2"/>
      <c r="U1532">
        <v>0</v>
      </c>
      <c r="V1532">
        <v>30</v>
      </c>
      <c r="W1532" s="4">
        <v>46060</v>
      </c>
      <c r="X1532" s="4">
        <v>46141</v>
      </c>
      <c r="Y1532" s="4">
        <v>46141</v>
      </c>
      <c r="Z1532" s="4">
        <v>46171</v>
      </c>
      <c r="AA1532" s="3"/>
      <c r="AB1532" s="3" t="s">
        <v>1778</v>
      </c>
      <c r="AC1532" s="2"/>
      <c r="AD1532" s="2" t="s">
        <v>74</v>
      </c>
      <c r="AE1532" s="2" t="s">
        <v>95</v>
      </c>
      <c r="AF1532" s="2"/>
      <c r="AG1532" s="2"/>
      <c r="AH1532" s="2"/>
      <c r="AI1532" s="2"/>
      <c r="AJ1532" s="2" t="s">
        <v>50</v>
      </c>
      <c r="AK1532" s="2" t="s">
        <v>49</v>
      </c>
    </row>
    <row r="1533" spans="1:37" ht="144" x14ac:dyDescent="0.3">
      <c r="A1533" s="1">
        <v>1735</v>
      </c>
      <c r="B1533">
        <v>19950</v>
      </c>
      <c r="F1533" s="2" t="s">
        <v>76</v>
      </c>
      <c r="G1533" s="2" t="s">
        <v>78</v>
      </c>
      <c r="H1533" s="2" t="s">
        <v>37</v>
      </c>
      <c r="I1533" s="2" t="s">
        <v>75</v>
      </c>
      <c r="J1533" s="2" t="s">
        <v>138</v>
      </c>
      <c r="K1533" s="2" t="s">
        <v>285</v>
      </c>
      <c r="L1533" s="2" t="s">
        <v>427</v>
      </c>
      <c r="M1533" s="2" t="s">
        <v>667</v>
      </c>
      <c r="N1533" s="3" t="s">
        <v>1654</v>
      </c>
      <c r="O1533" s="2" t="s">
        <v>60</v>
      </c>
      <c r="P1533" s="2" t="s">
        <v>65</v>
      </c>
      <c r="Q1533" s="2"/>
      <c r="R1533" s="2"/>
      <c r="S1533" s="2"/>
      <c r="T1533" s="2"/>
      <c r="U1533">
        <v>0</v>
      </c>
      <c r="V1533">
        <v>90</v>
      </c>
      <c r="W1533" s="4">
        <v>46056</v>
      </c>
      <c r="X1533" s="4">
        <v>46141</v>
      </c>
      <c r="Y1533" s="4">
        <v>46141</v>
      </c>
      <c r="Z1533" s="4">
        <v>46231</v>
      </c>
      <c r="AA1533" s="3"/>
      <c r="AB1533" s="3" t="s">
        <v>1864</v>
      </c>
      <c r="AC1533" s="2"/>
      <c r="AD1533" s="2" t="s">
        <v>74</v>
      </c>
      <c r="AE1533" s="2" t="s">
        <v>95</v>
      </c>
      <c r="AF1533" s="2"/>
      <c r="AG1533" s="2"/>
      <c r="AH1533" s="2"/>
      <c r="AI1533" s="2"/>
      <c r="AJ1533" s="2" t="s">
        <v>50</v>
      </c>
      <c r="AK1533" s="2" t="s">
        <v>49</v>
      </c>
    </row>
    <row r="1534" spans="1:37" ht="158.4" x14ac:dyDescent="0.3">
      <c r="A1534" s="1">
        <v>1736</v>
      </c>
      <c r="B1534">
        <v>19871</v>
      </c>
      <c r="F1534" s="2" t="s">
        <v>76</v>
      </c>
      <c r="G1534" s="2" t="s">
        <v>78</v>
      </c>
      <c r="H1534" s="2" t="s">
        <v>37</v>
      </c>
      <c r="I1534" s="2" t="s">
        <v>75</v>
      </c>
      <c r="J1534" s="2" t="s">
        <v>138</v>
      </c>
      <c r="K1534" s="2" t="s">
        <v>305</v>
      </c>
      <c r="L1534" s="2" t="s">
        <v>427</v>
      </c>
      <c r="M1534" s="2" t="s">
        <v>683</v>
      </c>
      <c r="N1534" s="3" t="s">
        <v>1865</v>
      </c>
      <c r="O1534" s="2" t="s">
        <v>60</v>
      </c>
      <c r="P1534" s="2" t="s">
        <v>65</v>
      </c>
      <c r="Q1534" s="2"/>
      <c r="R1534" s="2"/>
      <c r="S1534" s="2"/>
      <c r="T1534" s="2"/>
      <c r="U1534">
        <v>0</v>
      </c>
      <c r="V1534">
        <v>90</v>
      </c>
      <c r="W1534" s="4">
        <v>46060</v>
      </c>
      <c r="X1534" s="4">
        <v>46184</v>
      </c>
      <c r="Y1534" s="4">
        <v>46184</v>
      </c>
      <c r="Z1534" s="4">
        <v>46274</v>
      </c>
      <c r="AA1534" s="3"/>
      <c r="AB1534" s="3" t="s">
        <v>2401</v>
      </c>
      <c r="AC1534" s="2"/>
      <c r="AD1534" s="2" t="s">
        <v>74</v>
      </c>
      <c r="AE1534" s="2" t="s">
        <v>74</v>
      </c>
      <c r="AF1534" s="2"/>
      <c r="AG1534" s="2"/>
      <c r="AH1534" s="2"/>
      <c r="AI1534" s="2"/>
      <c r="AJ1534" s="2" t="s">
        <v>50</v>
      </c>
      <c r="AK1534" s="2" t="s">
        <v>49</v>
      </c>
    </row>
    <row r="1535" spans="1:37" ht="115.2" x14ac:dyDescent="0.3">
      <c r="A1535" s="1">
        <v>1737</v>
      </c>
      <c r="B1535">
        <v>20827</v>
      </c>
      <c r="F1535" s="2" t="s">
        <v>76</v>
      </c>
      <c r="G1535" s="2" t="s">
        <v>78</v>
      </c>
      <c r="H1535" s="2" t="s">
        <v>37</v>
      </c>
      <c r="I1535" s="2" t="s">
        <v>75</v>
      </c>
      <c r="J1535" s="2" t="s">
        <v>138</v>
      </c>
      <c r="K1535" s="2" t="s">
        <v>272</v>
      </c>
      <c r="L1535" s="2" t="s">
        <v>839</v>
      </c>
      <c r="M1535" s="2" t="s">
        <v>840</v>
      </c>
      <c r="N1535" s="3" t="s">
        <v>1653</v>
      </c>
      <c r="O1535" s="2" t="s">
        <v>60</v>
      </c>
      <c r="P1535" s="2" t="s">
        <v>65</v>
      </c>
      <c r="Q1535" s="2"/>
      <c r="R1535" s="2"/>
      <c r="S1535" s="2"/>
      <c r="T1535" s="2"/>
      <c r="U1535">
        <v>0</v>
      </c>
      <c r="V1535">
        <v>30</v>
      </c>
      <c r="W1535" s="4">
        <v>46055</v>
      </c>
      <c r="X1535" s="4">
        <v>46178</v>
      </c>
      <c r="Y1535" s="4">
        <v>46178</v>
      </c>
      <c r="Z1535" s="4">
        <v>46208</v>
      </c>
      <c r="AA1535" s="3"/>
      <c r="AB1535" s="3" t="s">
        <v>2412</v>
      </c>
      <c r="AC1535" s="2"/>
      <c r="AD1535" s="2" t="s">
        <v>74</v>
      </c>
      <c r="AE1535" s="2" t="s">
        <v>74</v>
      </c>
      <c r="AF1535" s="2"/>
      <c r="AG1535" s="2"/>
      <c r="AH1535" s="2"/>
      <c r="AI1535" s="2"/>
      <c r="AJ1535" s="2" t="s">
        <v>50</v>
      </c>
      <c r="AK1535" s="2" t="s">
        <v>49</v>
      </c>
    </row>
    <row r="1536" spans="1:37" ht="115.2" x14ac:dyDescent="0.3">
      <c r="A1536" s="1">
        <v>1738</v>
      </c>
      <c r="B1536">
        <v>20839</v>
      </c>
      <c r="F1536" s="2" t="s">
        <v>76</v>
      </c>
      <c r="G1536" s="2" t="s">
        <v>78</v>
      </c>
      <c r="H1536" s="2" t="s">
        <v>37</v>
      </c>
      <c r="I1536" s="2" t="s">
        <v>75</v>
      </c>
      <c r="J1536" s="2" t="s">
        <v>138</v>
      </c>
      <c r="K1536" s="2" t="s">
        <v>285</v>
      </c>
      <c r="L1536" s="2" t="s">
        <v>839</v>
      </c>
      <c r="M1536" s="2" t="s">
        <v>843</v>
      </c>
      <c r="N1536" s="3" t="s">
        <v>1653</v>
      </c>
      <c r="O1536" s="2" t="s">
        <v>60</v>
      </c>
      <c r="P1536" s="2" t="s">
        <v>65</v>
      </c>
      <c r="Q1536" s="2"/>
      <c r="R1536" s="2"/>
      <c r="S1536" s="2"/>
      <c r="T1536" s="2"/>
      <c r="U1536">
        <v>0</v>
      </c>
      <c r="V1536">
        <v>30</v>
      </c>
      <c r="W1536" s="4">
        <v>46056</v>
      </c>
      <c r="X1536" s="4">
        <v>46183</v>
      </c>
      <c r="Y1536" s="4">
        <v>46183</v>
      </c>
      <c r="Z1536" s="4">
        <v>46213</v>
      </c>
      <c r="AA1536" s="3"/>
      <c r="AB1536" s="3" t="s">
        <v>2413</v>
      </c>
      <c r="AC1536" s="2"/>
      <c r="AD1536" s="2" t="s">
        <v>74</v>
      </c>
      <c r="AE1536" s="2" t="s">
        <v>74</v>
      </c>
      <c r="AF1536" s="2"/>
      <c r="AG1536" s="2"/>
      <c r="AH1536" s="2"/>
      <c r="AI1536" s="2"/>
      <c r="AJ1536" s="2" t="s">
        <v>50</v>
      </c>
      <c r="AK1536" s="2" t="s">
        <v>49</v>
      </c>
    </row>
    <row r="1537" spans="1:37" ht="115.2" x14ac:dyDescent="0.3">
      <c r="A1537" s="1">
        <v>1739</v>
      </c>
      <c r="B1537">
        <v>20857</v>
      </c>
      <c r="F1537" s="2" t="s">
        <v>76</v>
      </c>
      <c r="G1537" s="2" t="s">
        <v>78</v>
      </c>
      <c r="H1537" s="2" t="s">
        <v>37</v>
      </c>
      <c r="I1537" s="2" t="s">
        <v>75</v>
      </c>
      <c r="J1537" s="2" t="s">
        <v>138</v>
      </c>
      <c r="K1537" s="2" t="s">
        <v>290</v>
      </c>
      <c r="L1537" s="2" t="s">
        <v>839</v>
      </c>
      <c r="M1537" s="2" t="s">
        <v>844</v>
      </c>
      <c r="N1537" s="3" t="s">
        <v>1653</v>
      </c>
      <c r="O1537" s="2" t="s">
        <v>60</v>
      </c>
      <c r="P1537" s="2" t="s">
        <v>65</v>
      </c>
      <c r="Q1537" s="2"/>
      <c r="R1537" s="2"/>
      <c r="S1537" s="2"/>
      <c r="T1537" s="2"/>
      <c r="U1537">
        <v>0</v>
      </c>
      <c r="V1537">
        <v>30</v>
      </c>
      <c r="W1537" s="4">
        <v>46057</v>
      </c>
      <c r="X1537" s="4">
        <v>46178</v>
      </c>
      <c r="Y1537" s="4">
        <v>46178</v>
      </c>
      <c r="Z1537" s="4">
        <v>46208</v>
      </c>
      <c r="AA1537" s="3"/>
      <c r="AB1537" s="3" t="s">
        <v>2414</v>
      </c>
      <c r="AC1537" s="2"/>
      <c r="AD1537" s="2" t="s">
        <v>74</v>
      </c>
      <c r="AE1537" s="2" t="s">
        <v>74</v>
      </c>
      <c r="AF1537" s="2"/>
      <c r="AG1537" s="2"/>
      <c r="AH1537" s="2"/>
      <c r="AI1537" s="2"/>
      <c r="AJ1537" s="2" t="s">
        <v>50</v>
      </c>
      <c r="AK1537" s="2" t="s">
        <v>49</v>
      </c>
    </row>
    <row r="1538" spans="1:37" ht="115.2" x14ac:dyDescent="0.3">
      <c r="A1538" s="1">
        <v>1740</v>
      </c>
      <c r="F1538" s="2" t="s">
        <v>76</v>
      </c>
      <c r="G1538" s="2" t="s">
        <v>212</v>
      </c>
      <c r="H1538" s="2" t="s">
        <v>37</v>
      </c>
      <c r="I1538" s="2" t="s">
        <v>75</v>
      </c>
      <c r="J1538" s="2" t="s">
        <v>138</v>
      </c>
      <c r="K1538" s="2" t="s">
        <v>295</v>
      </c>
      <c r="L1538" s="2" t="s">
        <v>839</v>
      </c>
      <c r="M1538" s="2" t="s">
        <v>845</v>
      </c>
      <c r="N1538" s="3" t="s">
        <v>1653</v>
      </c>
      <c r="O1538" s="2" t="s">
        <v>60</v>
      </c>
      <c r="P1538" s="2" t="s">
        <v>65</v>
      </c>
      <c r="Q1538" s="2"/>
      <c r="R1538" s="2"/>
      <c r="S1538" s="2"/>
      <c r="T1538" s="2"/>
      <c r="U1538">
        <v>0</v>
      </c>
      <c r="V1538">
        <v>30</v>
      </c>
      <c r="W1538" s="4">
        <v>46058</v>
      </c>
      <c r="X1538" s="4"/>
      <c r="Y1538" s="4">
        <v>46058</v>
      </c>
      <c r="Z1538" s="4">
        <v>46088</v>
      </c>
      <c r="AA1538" s="3"/>
      <c r="AB1538" s="3"/>
      <c r="AC1538" s="2"/>
      <c r="AD1538" s="2" t="s">
        <v>74</v>
      </c>
      <c r="AE1538" s="2" t="s">
        <v>74</v>
      </c>
      <c r="AF1538" s="2"/>
      <c r="AG1538" s="2"/>
      <c r="AH1538" s="2"/>
      <c r="AI1538" s="2"/>
      <c r="AJ1538" s="2" t="s">
        <v>50</v>
      </c>
      <c r="AK1538" s="2" t="s">
        <v>49</v>
      </c>
    </row>
    <row r="1539" spans="1:37" ht="115.2" x14ac:dyDescent="0.3">
      <c r="A1539" s="1">
        <v>1741</v>
      </c>
      <c r="B1539">
        <v>19164</v>
      </c>
      <c r="F1539" s="2" t="s">
        <v>76</v>
      </c>
      <c r="G1539" s="2" t="s">
        <v>78</v>
      </c>
      <c r="H1539" s="2" t="s">
        <v>37</v>
      </c>
      <c r="I1539" s="2" t="s">
        <v>75</v>
      </c>
      <c r="J1539" s="2" t="s">
        <v>138</v>
      </c>
      <c r="K1539" s="2" t="s">
        <v>300</v>
      </c>
      <c r="L1539" s="2" t="s">
        <v>839</v>
      </c>
      <c r="M1539" s="2" t="s">
        <v>847</v>
      </c>
      <c r="N1539" s="3" t="s">
        <v>1653</v>
      </c>
      <c r="O1539" s="2" t="s">
        <v>60</v>
      </c>
      <c r="P1539" s="2" t="s">
        <v>65</v>
      </c>
      <c r="Q1539" s="2"/>
      <c r="R1539" s="2"/>
      <c r="S1539" s="2"/>
      <c r="T1539" s="2"/>
      <c r="U1539">
        <v>0</v>
      </c>
      <c r="V1539">
        <v>30</v>
      </c>
      <c r="W1539" s="4">
        <v>46059</v>
      </c>
      <c r="X1539" s="4">
        <v>46106</v>
      </c>
      <c r="Y1539" s="4">
        <v>46106</v>
      </c>
      <c r="Z1539" s="4">
        <v>46136</v>
      </c>
      <c r="AA1539" s="3"/>
      <c r="AB1539" s="3" t="s">
        <v>1778</v>
      </c>
      <c r="AC1539" s="2"/>
      <c r="AD1539" s="2" t="s">
        <v>74</v>
      </c>
      <c r="AE1539" s="2" t="s">
        <v>95</v>
      </c>
      <c r="AF1539" s="2"/>
      <c r="AG1539" s="2"/>
      <c r="AH1539" s="2"/>
      <c r="AI1539" s="2"/>
      <c r="AJ1539" s="2" t="s">
        <v>50</v>
      </c>
      <c r="AK1539" s="2" t="s">
        <v>49</v>
      </c>
    </row>
    <row r="1540" spans="1:37" ht="115.2" x14ac:dyDescent="0.3">
      <c r="A1540" s="1">
        <v>1742</v>
      </c>
      <c r="B1540">
        <v>19824</v>
      </c>
      <c r="F1540" s="2" t="s">
        <v>76</v>
      </c>
      <c r="G1540" s="2" t="s">
        <v>78</v>
      </c>
      <c r="H1540" s="2" t="s">
        <v>37</v>
      </c>
      <c r="I1540" s="2" t="s">
        <v>75</v>
      </c>
      <c r="J1540" s="2" t="s">
        <v>138</v>
      </c>
      <c r="K1540" s="2" t="s">
        <v>305</v>
      </c>
      <c r="L1540" s="2" t="s">
        <v>839</v>
      </c>
      <c r="M1540" s="2" t="s">
        <v>848</v>
      </c>
      <c r="N1540" s="3" t="s">
        <v>1653</v>
      </c>
      <c r="O1540" s="2" t="s">
        <v>60</v>
      </c>
      <c r="P1540" s="2" t="s">
        <v>65</v>
      </c>
      <c r="Q1540" s="2"/>
      <c r="R1540" s="2"/>
      <c r="S1540" s="2"/>
      <c r="T1540" s="2"/>
      <c r="U1540">
        <v>0</v>
      </c>
      <c r="V1540">
        <v>30</v>
      </c>
      <c r="W1540" s="4">
        <v>46060</v>
      </c>
      <c r="X1540" s="4">
        <v>46142</v>
      </c>
      <c r="Y1540" s="4">
        <v>46142</v>
      </c>
      <c r="Z1540" s="4">
        <v>46172</v>
      </c>
      <c r="AA1540" s="3"/>
      <c r="AB1540" s="3" t="s">
        <v>1866</v>
      </c>
      <c r="AC1540" s="2"/>
      <c r="AD1540" s="2" t="s">
        <v>74</v>
      </c>
      <c r="AE1540" s="2" t="s">
        <v>95</v>
      </c>
      <c r="AF1540" s="2"/>
      <c r="AG1540" s="2"/>
      <c r="AH1540" s="2"/>
      <c r="AI1540" s="2"/>
      <c r="AJ1540" s="2" t="s">
        <v>50</v>
      </c>
      <c r="AK1540" s="2" t="s">
        <v>49</v>
      </c>
    </row>
    <row r="1541" spans="1:37" ht="144" x14ac:dyDescent="0.3">
      <c r="A1541" s="1">
        <v>1743</v>
      </c>
      <c r="F1541" s="2" t="s">
        <v>76</v>
      </c>
      <c r="G1541" s="2" t="s">
        <v>212</v>
      </c>
      <c r="H1541" s="2" t="s">
        <v>37</v>
      </c>
      <c r="I1541" s="2" t="s">
        <v>75</v>
      </c>
      <c r="J1541" s="2" t="s">
        <v>138</v>
      </c>
      <c r="K1541" s="2" t="s">
        <v>272</v>
      </c>
      <c r="L1541" s="2" t="s">
        <v>839</v>
      </c>
      <c r="M1541" s="2" t="s">
        <v>840</v>
      </c>
      <c r="N1541" s="3" t="s">
        <v>1654</v>
      </c>
      <c r="O1541" s="2" t="s">
        <v>60</v>
      </c>
      <c r="P1541" s="2" t="s">
        <v>65</v>
      </c>
      <c r="Q1541" s="2"/>
      <c r="R1541" s="2"/>
      <c r="S1541" s="2"/>
      <c r="T1541" s="2"/>
      <c r="U1541">
        <v>0</v>
      </c>
      <c r="V1541">
        <v>90</v>
      </c>
      <c r="W1541" s="4">
        <v>46055</v>
      </c>
      <c r="X1541" s="4"/>
      <c r="Y1541" s="4">
        <v>46055</v>
      </c>
      <c r="Z1541" s="4">
        <v>46145</v>
      </c>
      <c r="AA1541" s="3"/>
      <c r="AB1541" s="3"/>
      <c r="AC1541" s="2"/>
      <c r="AD1541" s="2" t="s">
        <v>74</v>
      </c>
      <c r="AE1541" s="2" t="s">
        <v>74</v>
      </c>
      <c r="AF1541" s="2"/>
      <c r="AG1541" s="2"/>
      <c r="AH1541" s="2"/>
      <c r="AI1541" s="2"/>
      <c r="AJ1541" s="2" t="s">
        <v>50</v>
      </c>
      <c r="AK1541" s="2" t="s">
        <v>49</v>
      </c>
    </row>
    <row r="1542" spans="1:37" ht="144" x14ac:dyDescent="0.3">
      <c r="A1542" s="1">
        <v>1744</v>
      </c>
      <c r="B1542">
        <v>19903</v>
      </c>
      <c r="F1542" s="2" t="s">
        <v>76</v>
      </c>
      <c r="G1542" s="2" t="s">
        <v>78</v>
      </c>
      <c r="H1542" s="2" t="s">
        <v>37</v>
      </c>
      <c r="I1542" s="2" t="s">
        <v>75</v>
      </c>
      <c r="J1542" s="2" t="s">
        <v>138</v>
      </c>
      <c r="K1542" s="2" t="s">
        <v>285</v>
      </c>
      <c r="L1542" s="2" t="s">
        <v>839</v>
      </c>
      <c r="M1542" s="2" t="s">
        <v>843</v>
      </c>
      <c r="N1542" s="3" t="s">
        <v>1654</v>
      </c>
      <c r="O1542" s="2" t="s">
        <v>60</v>
      </c>
      <c r="P1542" s="2" t="s">
        <v>65</v>
      </c>
      <c r="Q1542" s="2"/>
      <c r="R1542" s="2"/>
      <c r="S1542" s="2"/>
      <c r="T1542" s="2"/>
      <c r="U1542">
        <v>0</v>
      </c>
      <c r="V1542">
        <v>90</v>
      </c>
      <c r="W1542" s="4">
        <v>46056</v>
      </c>
      <c r="X1542" s="4">
        <v>46183</v>
      </c>
      <c r="Y1542" s="4">
        <v>46183</v>
      </c>
      <c r="Z1542" s="4">
        <v>46273</v>
      </c>
      <c r="AA1542" s="3"/>
      <c r="AB1542" s="3" t="s">
        <v>2413</v>
      </c>
      <c r="AC1542" s="2"/>
      <c r="AD1542" s="2" t="s">
        <v>74</v>
      </c>
      <c r="AE1542" s="2" t="s">
        <v>74</v>
      </c>
      <c r="AF1542" s="2"/>
      <c r="AG1542" s="2"/>
      <c r="AH1542" s="2"/>
      <c r="AI1542" s="2"/>
      <c r="AJ1542" s="2" t="s">
        <v>50</v>
      </c>
      <c r="AK1542" s="2" t="s">
        <v>49</v>
      </c>
    </row>
    <row r="1543" spans="1:37" ht="144" x14ac:dyDescent="0.3">
      <c r="A1543" s="1">
        <v>1745</v>
      </c>
      <c r="F1543" s="2" t="s">
        <v>76</v>
      </c>
      <c r="G1543" s="2" t="s">
        <v>212</v>
      </c>
      <c r="H1543" s="2" t="s">
        <v>37</v>
      </c>
      <c r="I1543" s="2" t="s">
        <v>75</v>
      </c>
      <c r="J1543" s="2" t="s">
        <v>138</v>
      </c>
      <c r="K1543" s="2" t="s">
        <v>290</v>
      </c>
      <c r="L1543" s="2" t="s">
        <v>839</v>
      </c>
      <c r="M1543" s="2" t="s">
        <v>844</v>
      </c>
      <c r="N1543" s="3" t="s">
        <v>1654</v>
      </c>
      <c r="O1543" s="2" t="s">
        <v>60</v>
      </c>
      <c r="P1543" s="2" t="s">
        <v>65</v>
      </c>
      <c r="Q1543" s="2"/>
      <c r="R1543" s="2"/>
      <c r="S1543" s="2"/>
      <c r="T1543" s="2"/>
      <c r="U1543">
        <v>0</v>
      </c>
      <c r="V1543">
        <v>90</v>
      </c>
      <c r="W1543" s="4">
        <v>46057</v>
      </c>
      <c r="X1543" s="4"/>
      <c r="Y1543" s="4">
        <v>46057</v>
      </c>
      <c r="Z1543" s="4">
        <v>46147</v>
      </c>
      <c r="AA1543" s="3"/>
      <c r="AB1543" s="3"/>
      <c r="AC1543" s="2"/>
      <c r="AD1543" s="2" t="s">
        <v>74</v>
      </c>
      <c r="AE1543" s="2" t="s">
        <v>74</v>
      </c>
      <c r="AF1543" s="2"/>
      <c r="AG1543" s="2"/>
      <c r="AH1543" s="2"/>
      <c r="AI1543" s="2"/>
      <c r="AJ1543" s="2" t="s">
        <v>50</v>
      </c>
      <c r="AK1543" s="2" t="s">
        <v>49</v>
      </c>
    </row>
    <row r="1544" spans="1:37" ht="144" x14ac:dyDescent="0.3">
      <c r="A1544" s="1">
        <v>1746</v>
      </c>
      <c r="F1544" s="2" t="s">
        <v>76</v>
      </c>
      <c r="G1544" s="2" t="s">
        <v>212</v>
      </c>
      <c r="H1544" s="2" t="s">
        <v>37</v>
      </c>
      <c r="I1544" s="2" t="s">
        <v>75</v>
      </c>
      <c r="J1544" s="2" t="s">
        <v>138</v>
      </c>
      <c r="K1544" s="2" t="s">
        <v>295</v>
      </c>
      <c r="L1544" s="2" t="s">
        <v>839</v>
      </c>
      <c r="M1544" s="2" t="s">
        <v>845</v>
      </c>
      <c r="N1544" s="3" t="s">
        <v>1654</v>
      </c>
      <c r="O1544" s="2" t="s">
        <v>60</v>
      </c>
      <c r="P1544" s="2" t="s">
        <v>65</v>
      </c>
      <c r="Q1544" s="2"/>
      <c r="R1544" s="2"/>
      <c r="S1544" s="2"/>
      <c r="T1544" s="2"/>
      <c r="U1544">
        <v>0</v>
      </c>
      <c r="V1544">
        <v>90</v>
      </c>
      <c r="W1544" s="4">
        <v>46058</v>
      </c>
      <c r="X1544" s="4"/>
      <c r="Y1544" s="4">
        <v>46058</v>
      </c>
      <c r="Z1544" s="4">
        <v>46148</v>
      </c>
      <c r="AA1544" s="3"/>
      <c r="AB1544" s="3"/>
      <c r="AC1544" s="2"/>
      <c r="AD1544" s="2" t="s">
        <v>74</v>
      </c>
      <c r="AE1544" s="2" t="s">
        <v>74</v>
      </c>
      <c r="AF1544" s="2"/>
      <c r="AG1544" s="2"/>
      <c r="AH1544" s="2"/>
      <c r="AI1544" s="2"/>
      <c r="AJ1544" s="2" t="s">
        <v>50</v>
      </c>
      <c r="AK1544" s="2" t="s">
        <v>49</v>
      </c>
    </row>
    <row r="1545" spans="1:37" ht="144" x14ac:dyDescent="0.3">
      <c r="A1545" s="1">
        <v>1747</v>
      </c>
      <c r="F1545" s="2" t="s">
        <v>76</v>
      </c>
      <c r="G1545" s="2" t="s">
        <v>212</v>
      </c>
      <c r="H1545" s="2" t="s">
        <v>37</v>
      </c>
      <c r="I1545" s="2" t="s">
        <v>75</v>
      </c>
      <c r="J1545" s="2" t="s">
        <v>138</v>
      </c>
      <c r="K1545" s="2" t="s">
        <v>300</v>
      </c>
      <c r="L1545" s="2" t="s">
        <v>839</v>
      </c>
      <c r="M1545" s="2" t="s">
        <v>847</v>
      </c>
      <c r="N1545" s="3" t="s">
        <v>1654</v>
      </c>
      <c r="O1545" s="2" t="s">
        <v>60</v>
      </c>
      <c r="P1545" s="2" t="s">
        <v>65</v>
      </c>
      <c r="Q1545" s="2"/>
      <c r="R1545" s="2"/>
      <c r="S1545" s="2"/>
      <c r="T1545" s="2"/>
      <c r="U1545">
        <v>0</v>
      </c>
      <c r="V1545">
        <v>90</v>
      </c>
      <c r="W1545" s="4">
        <v>46059</v>
      </c>
      <c r="X1545" s="4"/>
      <c r="Y1545" s="4">
        <v>46059</v>
      </c>
      <c r="Z1545" s="4">
        <v>46149</v>
      </c>
      <c r="AA1545" s="3"/>
      <c r="AB1545" s="3"/>
      <c r="AC1545" s="2"/>
      <c r="AD1545" s="2" t="s">
        <v>74</v>
      </c>
      <c r="AE1545" s="2" t="s">
        <v>74</v>
      </c>
      <c r="AF1545" s="2"/>
      <c r="AG1545" s="2"/>
      <c r="AH1545" s="2"/>
      <c r="AI1545" s="2"/>
      <c r="AJ1545" s="2" t="s">
        <v>50</v>
      </c>
      <c r="AK1545" s="2" t="s">
        <v>49</v>
      </c>
    </row>
    <row r="1546" spans="1:37" ht="144" x14ac:dyDescent="0.3">
      <c r="A1546" s="1">
        <v>1748</v>
      </c>
      <c r="B1546">
        <v>19834</v>
      </c>
      <c r="F1546" s="2" t="s">
        <v>76</v>
      </c>
      <c r="G1546" s="2" t="s">
        <v>78</v>
      </c>
      <c r="H1546" s="2" t="s">
        <v>37</v>
      </c>
      <c r="I1546" s="2" t="s">
        <v>75</v>
      </c>
      <c r="J1546" s="2" t="s">
        <v>138</v>
      </c>
      <c r="K1546" s="2" t="s">
        <v>305</v>
      </c>
      <c r="L1546" s="2" t="s">
        <v>839</v>
      </c>
      <c r="M1546" s="2" t="s">
        <v>848</v>
      </c>
      <c r="N1546" s="3" t="s">
        <v>1654</v>
      </c>
      <c r="O1546" s="2" t="s">
        <v>60</v>
      </c>
      <c r="P1546" s="2" t="s">
        <v>65</v>
      </c>
      <c r="Q1546" s="2"/>
      <c r="R1546" s="2"/>
      <c r="S1546" s="2"/>
      <c r="T1546" s="2"/>
      <c r="U1546">
        <v>0</v>
      </c>
      <c r="V1546">
        <v>90</v>
      </c>
      <c r="W1546" s="4">
        <v>46060</v>
      </c>
      <c r="X1546" s="4">
        <v>46141</v>
      </c>
      <c r="Y1546" s="4">
        <v>46141</v>
      </c>
      <c r="Z1546" s="4">
        <v>46231</v>
      </c>
      <c r="AA1546" s="3"/>
      <c r="AB1546" s="3" t="s">
        <v>1867</v>
      </c>
      <c r="AC1546" s="2"/>
      <c r="AD1546" s="2" t="s">
        <v>74</v>
      </c>
      <c r="AE1546" s="2" t="s">
        <v>95</v>
      </c>
      <c r="AF1546" s="2"/>
      <c r="AG1546" s="2"/>
      <c r="AH1546" s="2"/>
      <c r="AI1546" s="2"/>
      <c r="AJ1546" s="2" t="s">
        <v>50</v>
      </c>
      <c r="AK1546" s="2" t="s">
        <v>49</v>
      </c>
    </row>
    <row r="1547" spans="1:37" ht="57.6" x14ac:dyDescent="0.3">
      <c r="A1547" s="1">
        <v>1749</v>
      </c>
      <c r="F1547" s="2" t="s">
        <v>76</v>
      </c>
      <c r="G1547" s="2" t="s">
        <v>44</v>
      </c>
      <c r="H1547" s="2" t="s">
        <v>37</v>
      </c>
      <c r="I1547" s="2" t="s">
        <v>75</v>
      </c>
      <c r="J1547" s="2" t="s">
        <v>138</v>
      </c>
      <c r="K1547" s="2" t="s">
        <v>272</v>
      </c>
      <c r="L1547" s="2" t="s">
        <v>839</v>
      </c>
      <c r="M1547" s="2" t="s">
        <v>840</v>
      </c>
      <c r="N1547" s="3" t="s">
        <v>1543</v>
      </c>
      <c r="O1547" s="2" t="s">
        <v>60</v>
      </c>
      <c r="P1547" s="2" t="s">
        <v>65</v>
      </c>
      <c r="Q1547" s="2"/>
      <c r="R1547" s="2"/>
      <c r="S1547" s="2"/>
      <c r="T1547" s="2"/>
      <c r="U1547">
        <v>0</v>
      </c>
      <c r="V1547">
        <v>180</v>
      </c>
      <c r="W1547" s="4">
        <v>46055</v>
      </c>
      <c r="X1547" s="4"/>
      <c r="Y1547" s="4">
        <v>46055</v>
      </c>
      <c r="Z1547" s="4">
        <v>46235</v>
      </c>
      <c r="AA1547" s="3"/>
      <c r="AB1547" s="3"/>
      <c r="AC1547" s="2"/>
      <c r="AD1547" s="2" t="s">
        <v>74</v>
      </c>
      <c r="AE1547" s="2" t="s">
        <v>74</v>
      </c>
      <c r="AF1547" s="2"/>
      <c r="AG1547" s="2"/>
      <c r="AH1547" s="2"/>
      <c r="AI1547" s="2"/>
      <c r="AJ1547" s="2" t="s">
        <v>50</v>
      </c>
      <c r="AK1547" s="2" t="s">
        <v>49</v>
      </c>
    </row>
    <row r="1548" spans="1:37" ht="57.6" x14ac:dyDescent="0.3">
      <c r="A1548" s="1">
        <v>1750</v>
      </c>
      <c r="B1548">
        <v>19904</v>
      </c>
      <c r="F1548" s="2" t="s">
        <v>76</v>
      </c>
      <c r="G1548" s="2" t="s">
        <v>78</v>
      </c>
      <c r="H1548" s="2" t="s">
        <v>37</v>
      </c>
      <c r="I1548" s="2" t="s">
        <v>75</v>
      </c>
      <c r="J1548" s="2" t="s">
        <v>138</v>
      </c>
      <c r="K1548" s="2" t="s">
        <v>285</v>
      </c>
      <c r="L1548" s="2" t="s">
        <v>839</v>
      </c>
      <c r="M1548" s="2" t="s">
        <v>843</v>
      </c>
      <c r="N1548" s="3" t="s">
        <v>1543</v>
      </c>
      <c r="O1548" s="2" t="s">
        <v>60</v>
      </c>
      <c r="P1548" s="2" t="s">
        <v>65</v>
      </c>
      <c r="Q1548" s="2"/>
      <c r="R1548" s="2"/>
      <c r="S1548" s="2"/>
      <c r="T1548" s="2"/>
      <c r="U1548">
        <v>0</v>
      </c>
      <c r="V1548">
        <v>180</v>
      </c>
      <c r="W1548" s="4">
        <v>46056</v>
      </c>
      <c r="X1548" s="4">
        <v>46183</v>
      </c>
      <c r="Y1548" s="4">
        <v>46183</v>
      </c>
      <c r="Z1548" s="4">
        <v>46363</v>
      </c>
      <c r="AA1548" s="3"/>
      <c r="AB1548" s="3" t="s">
        <v>2413</v>
      </c>
      <c r="AC1548" s="2"/>
      <c r="AD1548" s="2" t="s">
        <v>74</v>
      </c>
      <c r="AE1548" s="2" t="s">
        <v>74</v>
      </c>
      <c r="AF1548" s="2"/>
      <c r="AG1548" s="2"/>
      <c r="AH1548" s="2"/>
      <c r="AI1548" s="2"/>
      <c r="AJ1548" s="2" t="s">
        <v>50</v>
      </c>
      <c r="AK1548" s="2" t="s">
        <v>49</v>
      </c>
    </row>
    <row r="1549" spans="1:37" ht="57.6" x14ac:dyDescent="0.3">
      <c r="A1549" s="1">
        <v>1751</v>
      </c>
      <c r="F1549" s="2" t="s">
        <v>76</v>
      </c>
      <c r="G1549" s="2" t="s">
        <v>44</v>
      </c>
      <c r="H1549" s="2" t="s">
        <v>37</v>
      </c>
      <c r="I1549" s="2" t="s">
        <v>75</v>
      </c>
      <c r="J1549" s="2" t="s">
        <v>138</v>
      </c>
      <c r="K1549" s="2" t="s">
        <v>290</v>
      </c>
      <c r="L1549" s="2" t="s">
        <v>839</v>
      </c>
      <c r="M1549" s="2" t="s">
        <v>844</v>
      </c>
      <c r="N1549" s="3" t="s">
        <v>1543</v>
      </c>
      <c r="O1549" s="2" t="s">
        <v>60</v>
      </c>
      <c r="P1549" s="2" t="s">
        <v>65</v>
      </c>
      <c r="Q1549" s="2"/>
      <c r="R1549" s="2"/>
      <c r="S1549" s="2"/>
      <c r="T1549" s="2"/>
      <c r="U1549">
        <v>0</v>
      </c>
      <c r="V1549">
        <v>180</v>
      </c>
      <c r="W1549" s="4">
        <v>46057</v>
      </c>
      <c r="X1549" s="4"/>
      <c r="Y1549" s="4">
        <v>46057</v>
      </c>
      <c r="Z1549" s="4">
        <v>46237</v>
      </c>
      <c r="AA1549" s="3"/>
      <c r="AB1549" s="3"/>
      <c r="AC1549" s="2"/>
      <c r="AD1549" s="2" t="s">
        <v>74</v>
      </c>
      <c r="AE1549" s="2" t="s">
        <v>74</v>
      </c>
      <c r="AF1549" s="2"/>
      <c r="AG1549" s="2"/>
      <c r="AH1549" s="2"/>
      <c r="AI1549" s="2"/>
      <c r="AJ1549" s="2" t="s">
        <v>50</v>
      </c>
      <c r="AK1549" s="2" t="s">
        <v>49</v>
      </c>
    </row>
    <row r="1550" spans="1:37" ht="57.6" x14ac:dyDescent="0.3">
      <c r="A1550" s="1">
        <v>1752</v>
      </c>
      <c r="F1550" s="2" t="s">
        <v>76</v>
      </c>
      <c r="G1550" s="2" t="s">
        <v>44</v>
      </c>
      <c r="H1550" s="2" t="s">
        <v>37</v>
      </c>
      <c r="I1550" s="2" t="s">
        <v>75</v>
      </c>
      <c r="J1550" s="2" t="s">
        <v>138</v>
      </c>
      <c r="K1550" s="2" t="s">
        <v>295</v>
      </c>
      <c r="L1550" s="2" t="s">
        <v>839</v>
      </c>
      <c r="M1550" s="2" t="s">
        <v>845</v>
      </c>
      <c r="N1550" s="3" t="s">
        <v>1543</v>
      </c>
      <c r="O1550" s="2" t="s">
        <v>60</v>
      </c>
      <c r="P1550" s="2" t="s">
        <v>65</v>
      </c>
      <c r="Q1550" s="2"/>
      <c r="R1550" s="2"/>
      <c r="S1550" s="2"/>
      <c r="T1550" s="2"/>
      <c r="U1550">
        <v>0</v>
      </c>
      <c r="V1550">
        <v>180</v>
      </c>
      <c r="W1550" s="4">
        <v>46058</v>
      </c>
      <c r="X1550" s="4"/>
      <c r="Y1550" s="4">
        <v>46058</v>
      </c>
      <c r="Z1550" s="4">
        <v>46238</v>
      </c>
      <c r="AA1550" s="3"/>
      <c r="AB1550" s="3"/>
      <c r="AC1550" s="2"/>
      <c r="AD1550" s="2" t="s">
        <v>74</v>
      </c>
      <c r="AE1550" s="2" t="s">
        <v>74</v>
      </c>
      <c r="AF1550" s="2"/>
      <c r="AG1550" s="2"/>
      <c r="AH1550" s="2"/>
      <c r="AI1550" s="2"/>
      <c r="AJ1550" s="2" t="s">
        <v>50</v>
      </c>
      <c r="AK1550" s="2" t="s">
        <v>49</v>
      </c>
    </row>
    <row r="1551" spans="1:37" ht="57.6" x14ac:dyDescent="0.3">
      <c r="A1551" s="1">
        <v>1753</v>
      </c>
      <c r="F1551" s="2" t="s">
        <v>76</v>
      </c>
      <c r="G1551" s="2" t="s">
        <v>212</v>
      </c>
      <c r="H1551" s="2" t="s">
        <v>37</v>
      </c>
      <c r="I1551" s="2" t="s">
        <v>75</v>
      </c>
      <c r="J1551" s="2" t="s">
        <v>138</v>
      </c>
      <c r="K1551" s="2" t="s">
        <v>300</v>
      </c>
      <c r="L1551" s="2" t="s">
        <v>839</v>
      </c>
      <c r="M1551" s="2" t="s">
        <v>847</v>
      </c>
      <c r="N1551" s="3" t="s">
        <v>1543</v>
      </c>
      <c r="O1551" s="2" t="s">
        <v>60</v>
      </c>
      <c r="P1551" s="2" t="s">
        <v>65</v>
      </c>
      <c r="Q1551" s="2"/>
      <c r="R1551" s="2"/>
      <c r="S1551" s="2"/>
      <c r="T1551" s="2"/>
      <c r="U1551">
        <v>0</v>
      </c>
      <c r="V1551">
        <v>180</v>
      </c>
      <c r="W1551" s="4">
        <v>46058</v>
      </c>
      <c r="X1551" s="4"/>
      <c r="Y1551" s="4">
        <v>46058</v>
      </c>
      <c r="Z1551" s="4">
        <v>46238</v>
      </c>
      <c r="AA1551" s="3"/>
      <c r="AB1551" s="3"/>
      <c r="AC1551" s="2"/>
      <c r="AD1551" s="2" t="s">
        <v>74</v>
      </c>
      <c r="AE1551" s="2" t="s">
        <v>74</v>
      </c>
      <c r="AF1551" s="2"/>
      <c r="AG1551" s="2"/>
      <c r="AH1551" s="2"/>
      <c r="AI1551" s="2"/>
      <c r="AJ1551" s="2" t="s">
        <v>50</v>
      </c>
      <c r="AK1551" s="2" t="s">
        <v>49</v>
      </c>
    </row>
    <row r="1552" spans="1:37" ht="57.6" x14ac:dyDescent="0.3">
      <c r="A1552" s="1">
        <v>1754</v>
      </c>
      <c r="B1552">
        <v>19836</v>
      </c>
      <c r="F1552" s="2" t="s">
        <v>76</v>
      </c>
      <c r="G1552" s="2" t="s">
        <v>78</v>
      </c>
      <c r="H1552" s="2" t="s">
        <v>37</v>
      </c>
      <c r="I1552" s="2" t="s">
        <v>75</v>
      </c>
      <c r="J1552" s="2" t="s">
        <v>138</v>
      </c>
      <c r="K1552" s="2" t="s">
        <v>305</v>
      </c>
      <c r="L1552" s="2" t="s">
        <v>839</v>
      </c>
      <c r="M1552" s="2" t="s">
        <v>848</v>
      </c>
      <c r="N1552" s="3" t="s">
        <v>1543</v>
      </c>
      <c r="O1552" s="2" t="s">
        <v>60</v>
      </c>
      <c r="P1552" s="2" t="s">
        <v>65</v>
      </c>
      <c r="Q1552" s="2"/>
      <c r="R1552" s="2"/>
      <c r="S1552" s="2"/>
      <c r="T1552" s="2"/>
      <c r="U1552">
        <v>0</v>
      </c>
      <c r="V1552">
        <v>180</v>
      </c>
      <c r="W1552" s="4">
        <v>46058</v>
      </c>
      <c r="X1552" s="4">
        <v>46141</v>
      </c>
      <c r="Y1552" s="4">
        <v>46141</v>
      </c>
      <c r="Z1552" s="4">
        <v>46321</v>
      </c>
      <c r="AA1552" s="3"/>
      <c r="AB1552" s="3" t="s">
        <v>1867</v>
      </c>
      <c r="AC1552" s="2"/>
      <c r="AD1552" s="2" t="s">
        <v>74</v>
      </c>
      <c r="AE1552" s="2" t="s">
        <v>95</v>
      </c>
      <c r="AF1552" s="2"/>
      <c r="AG1552" s="2"/>
      <c r="AH1552" s="2"/>
      <c r="AI1552" s="2"/>
      <c r="AJ1552" s="2" t="s">
        <v>50</v>
      </c>
      <c r="AK1552" s="2" t="s">
        <v>49</v>
      </c>
    </row>
    <row r="1553" spans="1:37" ht="144" x14ac:dyDescent="0.3">
      <c r="A1553" s="1">
        <v>1755</v>
      </c>
      <c r="F1553" s="2" t="s">
        <v>76</v>
      </c>
      <c r="G1553" s="2" t="s">
        <v>44</v>
      </c>
      <c r="H1553" s="2" t="s">
        <v>37</v>
      </c>
      <c r="I1553" s="2" t="s">
        <v>75</v>
      </c>
      <c r="J1553" s="2" t="s">
        <v>138</v>
      </c>
      <c r="K1553" s="2" t="s">
        <v>272</v>
      </c>
      <c r="L1553" s="2" t="s">
        <v>839</v>
      </c>
      <c r="M1553" s="2" t="s">
        <v>840</v>
      </c>
      <c r="N1553" s="3" t="s">
        <v>1868</v>
      </c>
      <c r="O1553" s="2" t="s">
        <v>60</v>
      </c>
      <c r="P1553" s="2" t="s">
        <v>65</v>
      </c>
      <c r="Q1553" s="2"/>
      <c r="R1553" s="2"/>
      <c r="S1553" s="2"/>
      <c r="T1553" s="2"/>
      <c r="U1553">
        <v>0</v>
      </c>
      <c r="V1553">
        <v>360</v>
      </c>
      <c r="W1553" s="4">
        <v>46055</v>
      </c>
      <c r="X1553" s="4"/>
      <c r="Y1553" s="4">
        <v>46055</v>
      </c>
      <c r="Z1553" s="4">
        <v>46415</v>
      </c>
      <c r="AA1553" s="3"/>
      <c r="AB1553" s="3"/>
      <c r="AC1553" s="2"/>
      <c r="AD1553" s="2" t="s">
        <v>74</v>
      </c>
      <c r="AE1553" s="2" t="s">
        <v>74</v>
      </c>
      <c r="AF1553" s="2"/>
      <c r="AG1553" s="2"/>
      <c r="AH1553" s="2"/>
      <c r="AI1553" s="2"/>
      <c r="AJ1553" s="2" t="s">
        <v>50</v>
      </c>
      <c r="AK1553" s="2" t="s">
        <v>49</v>
      </c>
    </row>
    <row r="1554" spans="1:37" ht="144" x14ac:dyDescent="0.3">
      <c r="A1554" s="1">
        <v>1756</v>
      </c>
      <c r="B1554">
        <v>19905</v>
      </c>
      <c r="F1554" s="2" t="s">
        <v>76</v>
      </c>
      <c r="G1554" s="2" t="s">
        <v>78</v>
      </c>
      <c r="H1554" s="2" t="s">
        <v>37</v>
      </c>
      <c r="I1554" s="2" t="s">
        <v>75</v>
      </c>
      <c r="J1554" s="2" t="s">
        <v>138</v>
      </c>
      <c r="K1554" s="2" t="s">
        <v>285</v>
      </c>
      <c r="L1554" s="2" t="s">
        <v>839</v>
      </c>
      <c r="M1554" s="2" t="s">
        <v>843</v>
      </c>
      <c r="N1554" s="3" t="s">
        <v>1868</v>
      </c>
      <c r="O1554" s="2" t="s">
        <v>60</v>
      </c>
      <c r="P1554" s="2" t="s">
        <v>65</v>
      </c>
      <c r="Q1554" s="2"/>
      <c r="R1554" s="2"/>
      <c r="S1554" s="2"/>
      <c r="T1554" s="2"/>
      <c r="U1554">
        <v>0</v>
      </c>
      <c r="V1554">
        <v>360</v>
      </c>
      <c r="W1554" s="4">
        <v>46056</v>
      </c>
      <c r="X1554" s="4">
        <v>46184</v>
      </c>
      <c r="Y1554" s="4">
        <v>46184</v>
      </c>
      <c r="Z1554" s="4">
        <v>46544</v>
      </c>
      <c r="AA1554" s="3"/>
      <c r="AB1554" s="3" t="s">
        <v>2413</v>
      </c>
      <c r="AC1554" s="2"/>
      <c r="AD1554" s="2" t="s">
        <v>74</v>
      </c>
      <c r="AE1554" s="2" t="s">
        <v>74</v>
      </c>
      <c r="AF1554" s="2"/>
      <c r="AG1554" s="2"/>
      <c r="AH1554" s="2"/>
      <c r="AI1554" s="2"/>
      <c r="AJ1554" s="2" t="s">
        <v>50</v>
      </c>
      <c r="AK1554" s="2" t="s">
        <v>49</v>
      </c>
    </row>
    <row r="1555" spans="1:37" ht="144" x14ac:dyDescent="0.3">
      <c r="A1555" s="1">
        <v>1757</v>
      </c>
      <c r="F1555" s="2" t="s">
        <v>76</v>
      </c>
      <c r="G1555" s="2" t="s">
        <v>212</v>
      </c>
      <c r="H1555" s="2" t="s">
        <v>37</v>
      </c>
      <c r="I1555" s="2" t="s">
        <v>75</v>
      </c>
      <c r="J1555" s="2" t="s">
        <v>138</v>
      </c>
      <c r="K1555" s="2" t="s">
        <v>290</v>
      </c>
      <c r="L1555" s="2" t="s">
        <v>839</v>
      </c>
      <c r="M1555" s="2" t="s">
        <v>844</v>
      </c>
      <c r="N1555" s="3" t="s">
        <v>1868</v>
      </c>
      <c r="O1555" s="2" t="s">
        <v>60</v>
      </c>
      <c r="P1555" s="2" t="s">
        <v>65</v>
      </c>
      <c r="Q1555" s="2"/>
      <c r="R1555" s="2"/>
      <c r="S1555" s="2"/>
      <c r="T1555" s="2"/>
      <c r="U1555">
        <v>0</v>
      </c>
      <c r="V1555">
        <v>360</v>
      </c>
      <c r="W1555" s="4">
        <v>46057</v>
      </c>
      <c r="X1555" s="4"/>
      <c r="Y1555" s="4">
        <v>46057</v>
      </c>
      <c r="Z1555" s="4">
        <v>46417</v>
      </c>
      <c r="AA1555" s="3"/>
      <c r="AB1555" s="3"/>
      <c r="AC1555" s="2"/>
      <c r="AD1555" s="2" t="s">
        <v>74</v>
      </c>
      <c r="AE1555" s="2" t="s">
        <v>74</v>
      </c>
      <c r="AF1555" s="2"/>
      <c r="AG1555" s="2"/>
      <c r="AH1555" s="2"/>
      <c r="AI1555" s="2"/>
      <c r="AJ1555" s="2" t="s">
        <v>50</v>
      </c>
      <c r="AK1555" s="2" t="s">
        <v>49</v>
      </c>
    </row>
    <row r="1556" spans="1:37" ht="144" x14ac:dyDescent="0.3">
      <c r="A1556" s="1">
        <v>1758</v>
      </c>
      <c r="F1556" s="2" t="s">
        <v>76</v>
      </c>
      <c r="G1556" s="2" t="s">
        <v>212</v>
      </c>
      <c r="H1556" s="2" t="s">
        <v>37</v>
      </c>
      <c r="I1556" s="2" t="s">
        <v>75</v>
      </c>
      <c r="J1556" s="2" t="s">
        <v>138</v>
      </c>
      <c r="K1556" s="2" t="s">
        <v>290</v>
      </c>
      <c r="L1556" s="2" t="s">
        <v>839</v>
      </c>
      <c r="M1556" s="2" t="s">
        <v>844</v>
      </c>
      <c r="N1556" s="3" t="s">
        <v>1868</v>
      </c>
      <c r="O1556" s="2" t="s">
        <v>60</v>
      </c>
      <c r="P1556" s="2" t="s">
        <v>65</v>
      </c>
      <c r="Q1556" s="2"/>
      <c r="R1556" s="2"/>
      <c r="S1556" s="2"/>
      <c r="T1556" s="2"/>
      <c r="U1556">
        <v>0</v>
      </c>
      <c r="V1556">
        <v>360</v>
      </c>
      <c r="W1556" s="4">
        <v>46057</v>
      </c>
      <c r="X1556" s="4"/>
      <c r="Y1556" s="4">
        <v>46057</v>
      </c>
      <c r="Z1556" s="4">
        <v>46417</v>
      </c>
      <c r="AA1556" s="3"/>
      <c r="AB1556" s="3"/>
      <c r="AC1556" s="2"/>
      <c r="AD1556" s="2" t="s">
        <v>74</v>
      </c>
      <c r="AE1556" s="2" t="s">
        <v>74</v>
      </c>
      <c r="AF1556" s="2"/>
      <c r="AG1556" s="2"/>
      <c r="AH1556" s="2"/>
      <c r="AI1556" s="2"/>
      <c r="AJ1556" s="2" t="s">
        <v>50</v>
      </c>
      <c r="AK1556" s="2" t="s">
        <v>49</v>
      </c>
    </row>
    <row r="1557" spans="1:37" ht="144" x14ac:dyDescent="0.3">
      <c r="A1557" s="1">
        <v>1759</v>
      </c>
      <c r="F1557" s="2" t="s">
        <v>76</v>
      </c>
      <c r="G1557" s="2" t="s">
        <v>212</v>
      </c>
      <c r="H1557" s="2" t="s">
        <v>37</v>
      </c>
      <c r="I1557" s="2" t="s">
        <v>75</v>
      </c>
      <c r="J1557" s="2" t="s">
        <v>138</v>
      </c>
      <c r="K1557" s="2" t="s">
        <v>295</v>
      </c>
      <c r="L1557" s="2" t="s">
        <v>839</v>
      </c>
      <c r="M1557" s="2" t="s">
        <v>845</v>
      </c>
      <c r="N1557" s="3" t="s">
        <v>1868</v>
      </c>
      <c r="O1557" s="2" t="s">
        <v>60</v>
      </c>
      <c r="P1557" s="2" t="s">
        <v>65</v>
      </c>
      <c r="Q1557" s="2"/>
      <c r="R1557" s="2"/>
      <c r="S1557" s="2"/>
      <c r="T1557" s="2"/>
      <c r="U1557">
        <v>0</v>
      </c>
      <c r="V1557">
        <v>360</v>
      </c>
      <c r="W1557" s="4">
        <v>46058</v>
      </c>
      <c r="X1557" s="4"/>
      <c r="Y1557" s="4">
        <v>46058</v>
      </c>
      <c r="Z1557" s="4">
        <v>46418</v>
      </c>
      <c r="AA1557" s="3"/>
      <c r="AB1557" s="3"/>
      <c r="AC1557" s="2"/>
      <c r="AD1557" s="2" t="s">
        <v>74</v>
      </c>
      <c r="AE1557" s="2" t="s">
        <v>74</v>
      </c>
      <c r="AF1557" s="2"/>
      <c r="AG1557" s="2"/>
      <c r="AH1557" s="2"/>
      <c r="AI1557" s="2"/>
      <c r="AJ1557" s="2" t="s">
        <v>50</v>
      </c>
      <c r="AK1557" s="2" t="s">
        <v>49</v>
      </c>
    </row>
    <row r="1558" spans="1:37" ht="144" x14ac:dyDescent="0.3">
      <c r="A1558" s="1">
        <v>1760</v>
      </c>
      <c r="F1558" s="2" t="s">
        <v>76</v>
      </c>
      <c r="G1558" s="2" t="s">
        <v>212</v>
      </c>
      <c r="H1558" s="2" t="s">
        <v>37</v>
      </c>
      <c r="I1558" s="2" t="s">
        <v>75</v>
      </c>
      <c r="J1558" s="2" t="s">
        <v>138</v>
      </c>
      <c r="K1558" s="2" t="s">
        <v>300</v>
      </c>
      <c r="L1558" s="2" t="s">
        <v>839</v>
      </c>
      <c r="M1558" s="2" t="s">
        <v>847</v>
      </c>
      <c r="N1558" s="3" t="s">
        <v>1868</v>
      </c>
      <c r="O1558" s="2" t="s">
        <v>60</v>
      </c>
      <c r="P1558" s="2" t="s">
        <v>65</v>
      </c>
      <c r="Q1558" s="2"/>
      <c r="R1558" s="2"/>
      <c r="S1558" s="2"/>
      <c r="T1558" s="2"/>
      <c r="U1558">
        <v>0</v>
      </c>
      <c r="V1558">
        <v>360</v>
      </c>
      <c r="W1558" s="4">
        <v>46059</v>
      </c>
      <c r="X1558" s="4"/>
      <c r="Y1558" s="4">
        <v>46059</v>
      </c>
      <c r="Z1558" s="4">
        <v>46419</v>
      </c>
      <c r="AA1558" s="3"/>
      <c r="AB1558" s="3"/>
      <c r="AC1558" s="2"/>
      <c r="AD1558" s="2" t="s">
        <v>74</v>
      </c>
      <c r="AE1558" s="2" t="s">
        <v>74</v>
      </c>
      <c r="AF1558" s="2"/>
      <c r="AG1558" s="2"/>
      <c r="AH1558" s="2"/>
      <c r="AI1558" s="2"/>
      <c r="AJ1558" s="2" t="s">
        <v>50</v>
      </c>
      <c r="AK1558" s="2" t="s">
        <v>49</v>
      </c>
    </row>
    <row r="1559" spans="1:37" ht="144" x14ac:dyDescent="0.3">
      <c r="A1559" s="1">
        <v>1761</v>
      </c>
      <c r="B1559">
        <v>19835</v>
      </c>
      <c r="F1559" s="2" t="s">
        <v>76</v>
      </c>
      <c r="G1559" s="2" t="s">
        <v>78</v>
      </c>
      <c r="H1559" s="2" t="s">
        <v>37</v>
      </c>
      <c r="I1559" s="2" t="s">
        <v>75</v>
      </c>
      <c r="J1559" s="2" t="s">
        <v>138</v>
      </c>
      <c r="K1559" s="2" t="s">
        <v>305</v>
      </c>
      <c r="L1559" s="2" t="s">
        <v>839</v>
      </c>
      <c r="M1559" s="2" t="s">
        <v>848</v>
      </c>
      <c r="N1559" s="3" t="s">
        <v>1868</v>
      </c>
      <c r="O1559" s="2" t="s">
        <v>60</v>
      </c>
      <c r="P1559" s="2" t="s">
        <v>65</v>
      </c>
      <c r="Q1559" s="2"/>
      <c r="R1559" s="2"/>
      <c r="S1559" s="2"/>
      <c r="T1559" s="2"/>
      <c r="U1559">
        <v>0</v>
      </c>
      <c r="V1559">
        <v>360</v>
      </c>
      <c r="W1559" s="4">
        <v>46060</v>
      </c>
      <c r="X1559" s="4">
        <v>46141</v>
      </c>
      <c r="Y1559" s="4">
        <v>46141</v>
      </c>
      <c r="Z1559" s="4">
        <v>46501</v>
      </c>
      <c r="AA1559" s="3"/>
      <c r="AB1559" s="3" t="s">
        <v>1867</v>
      </c>
      <c r="AC1559" s="2"/>
      <c r="AD1559" s="2" t="s">
        <v>74</v>
      </c>
      <c r="AE1559" s="2" t="s">
        <v>95</v>
      </c>
      <c r="AF1559" s="2"/>
      <c r="AG1559" s="2"/>
      <c r="AH1559" s="2"/>
      <c r="AI1559" s="2"/>
      <c r="AJ1559" s="2" t="s">
        <v>50</v>
      </c>
      <c r="AK1559" s="2" t="s">
        <v>49</v>
      </c>
    </row>
    <row r="1560" spans="1:37" ht="115.2" x14ac:dyDescent="0.3">
      <c r="A1560" s="1">
        <v>1762</v>
      </c>
      <c r="B1560">
        <v>20828</v>
      </c>
      <c r="F1560" s="2" t="s">
        <v>76</v>
      </c>
      <c r="G1560" s="2" t="s">
        <v>78</v>
      </c>
      <c r="H1560" s="2" t="s">
        <v>37</v>
      </c>
      <c r="I1560" s="2" t="s">
        <v>75</v>
      </c>
      <c r="J1560" s="2" t="s">
        <v>138</v>
      </c>
      <c r="K1560" s="2" t="s">
        <v>272</v>
      </c>
      <c r="L1560" s="2" t="s">
        <v>862</v>
      </c>
      <c r="M1560" s="2" t="s">
        <v>863</v>
      </c>
      <c r="N1560" s="3" t="s">
        <v>1869</v>
      </c>
      <c r="O1560" s="2" t="s">
        <v>60</v>
      </c>
      <c r="P1560" s="2" t="s">
        <v>65</v>
      </c>
      <c r="Q1560" s="2"/>
      <c r="R1560" s="2"/>
      <c r="S1560" s="2"/>
      <c r="T1560" s="2"/>
      <c r="U1560">
        <v>0</v>
      </c>
      <c r="V1560">
        <v>30</v>
      </c>
      <c r="W1560" s="4">
        <v>46055</v>
      </c>
      <c r="X1560" s="4">
        <v>46178</v>
      </c>
      <c r="Y1560" s="4">
        <v>46178</v>
      </c>
      <c r="Z1560" s="4">
        <v>46208</v>
      </c>
      <c r="AA1560" s="3"/>
      <c r="AB1560" s="3" t="s">
        <v>2412</v>
      </c>
      <c r="AC1560" s="2"/>
      <c r="AD1560" s="2" t="s">
        <v>74</v>
      </c>
      <c r="AE1560" s="2" t="s">
        <v>74</v>
      </c>
      <c r="AF1560" s="2"/>
      <c r="AG1560" s="2"/>
      <c r="AH1560" s="2"/>
      <c r="AI1560" s="2"/>
      <c r="AJ1560" s="2" t="s">
        <v>50</v>
      </c>
      <c r="AK1560" s="2" t="s">
        <v>49</v>
      </c>
    </row>
    <row r="1561" spans="1:37" ht="115.2" x14ac:dyDescent="0.3">
      <c r="A1561" s="1">
        <v>1763</v>
      </c>
      <c r="B1561">
        <v>20840</v>
      </c>
      <c r="F1561" s="2" t="s">
        <v>76</v>
      </c>
      <c r="G1561" s="2" t="s">
        <v>78</v>
      </c>
      <c r="H1561" s="2" t="s">
        <v>37</v>
      </c>
      <c r="I1561" s="2" t="s">
        <v>75</v>
      </c>
      <c r="J1561" s="2" t="s">
        <v>138</v>
      </c>
      <c r="K1561" s="2" t="s">
        <v>285</v>
      </c>
      <c r="L1561" s="2" t="s">
        <v>862</v>
      </c>
      <c r="M1561" s="2" t="s">
        <v>864</v>
      </c>
      <c r="N1561" s="3" t="s">
        <v>1869</v>
      </c>
      <c r="O1561" s="2" t="s">
        <v>60</v>
      </c>
      <c r="P1561" s="2" t="s">
        <v>65</v>
      </c>
      <c r="Q1561" s="2"/>
      <c r="R1561" s="2"/>
      <c r="S1561" s="2"/>
      <c r="T1561" s="2"/>
      <c r="U1561">
        <v>0</v>
      </c>
      <c r="V1561">
        <v>30</v>
      </c>
      <c r="W1561" s="4">
        <v>46056</v>
      </c>
      <c r="X1561" s="4">
        <v>46184</v>
      </c>
      <c r="Y1561" s="4">
        <v>46184</v>
      </c>
      <c r="Z1561" s="4">
        <v>46214</v>
      </c>
      <c r="AA1561" s="3"/>
      <c r="AB1561" s="3" t="s">
        <v>2400</v>
      </c>
      <c r="AC1561" s="2"/>
      <c r="AD1561" s="2" t="s">
        <v>74</v>
      </c>
      <c r="AE1561" s="2" t="s">
        <v>74</v>
      </c>
      <c r="AF1561" s="2"/>
      <c r="AG1561" s="2"/>
      <c r="AH1561" s="2"/>
      <c r="AI1561" s="2"/>
      <c r="AJ1561" s="2" t="s">
        <v>50</v>
      </c>
      <c r="AK1561" s="2" t="s">
        <v>49</v>
      </c>
    </row>
    <row r="1562" spans="1:37" ht="115.2" x14ac:dyDescent="0.3">
      <c r="A1562" s="1">
        <v>1764</v>
      </c>
      <c r="B1562">
        <v>20858</v>
      </c>
      <c r="F1562" s="2" t="s">
        <v>76</v>
      </c>
      <c r="G1562" s="2" t="s">
        <v>78</v>
      </c>
      <c r="H1562" s="2" t="s">
        <v>37</v>
      </c>
      <c r="I1562" s="2" t="s">
        <v>75</v>
      </c>
      <c r="J1562" s="2" t="s">
        <v>138</v>
      </c>
      <c r="K1562" s="2" t="s">
        <v>290</v>
      </c>
      <c r="L1562" s="2" t="s">
        <v>862</v>
      </c>
      <c r="M1562" s="2" t="s">
        <v>865</v>
      </c>
      <c r="N1562" s="3" t="s">
        <v>1869</v>
      </c>
      <c r="O1562" s="2" t="s">
        <v>60</v>
      </c>
      <c r="P1562" s="2" t="s">
        <v>65</v>
      </c>
      <c r="Q1562" s="2"/>
      <c r="R1562" s="2"/>
      <c r="S1562" s="2"/>
      <c r="T1562" s="2"/>
      <c r="U1562">
        <v>0</v>
      </c>
      <c r="V1562">
        <v>30</v>
      </c>
      <c r="W1562" s="4">
        <v>46057</v>
      </c>
      <c r="X1562" s="4">
        <v>46183</v>
      </c>
      <c r="Y1562" s="4">
        <v>46183</v>
      </c>
      <c r="Z1562" s="4">
        <v>46213</v>
      </c>
      <c r="AA1562" s="3"/>
      <c r="AB1562" s="3" t="s">
        <v>2415</v>
      </c>
      <c r="AC1562" s="2"/>
      <c r="AD1562" s="2" t="s">
        <v>74</v>
      </c>
      <c r="AE1562" s="2" t="s">
        <v>74</v>
      </c>
      <c r="AF1562" s="2"/>
      <c r="AG1562" s="2"/>
      <c r="AH1562" s="2"/>
      <c r="AI1562" s="2"/>
      <c r="AJ1562" s="2" t="s">
        <v>50</v>
      </c>
      <c r="AK1562" s="2" t="s">
        <v>49</v>
      </c>
    </row>
    <row r="1563" spans="1:37" ht="115.2" x14ac:dyDescent="0.3">
      <c r="A1563" s="1">
        <v>1765</v>
      </c>
      <c r="F1563" s="2" t="s">
        <v>76</v>
      </c>
      <c r="G1563" s="2" t="s">
        <v>212</v>
      </c>
      <c r="H1563" s="2" t="s">
        <v>37</v>
      </c>
      <c r="I1563" s="2" t="s">
        <v>75</v>
      </c>
      <c r="J1563" s="2" t="s">
        <v>138</v>
      </c>
      <c r="K1563" s="2" t="s">
        <v>295</v>
      </c>
      <c r="L1563" s="2" t="s">
        <v>862</v>
      </c>
      <c r="M1563" s="2" t="s">
        <v>866</v>
      </c>
      <c r="N1563" s="3" t="s">
        <v>1869</v>
      </c>
      <c r="O1563" s="2" t="s">
        <v>60</v>
      </c>
      <c r="P1563" s="2" t="s">
        <v>65</v>
      </c>
      <c r="Q1563" s="2"/>
      <c r="R1563" s="2"/>
      <c r="S1563" s="2"/>
      <c r="T1563" s="2"/>
      <c r="U1563">
        <v>0</v>
      </c>
      <c r="V1563">
        <v>30</v>
      </c>
      <c r="W1563" s="4">
        <v>46058</v>
      </c>
      <c r="X1563" s="4"/>
      <c r="Y1563" s="4">
        <v>46058</v>
      </c>
      <c r="Z1563" s="4">
        <v>46088</v>
      </c>
      <c r="AA1563" s="3"/>
      <c r="AB1563" s="3"/>
      <c r="AC1563" s="2"/>
      <c r="AD1563" s="2" t="s">
        <v>74</v>
      </c>
      <c r="AE1563" s="2" t="s">
        <v>74</v>
      </c>
      <c r="AF1563" s="2"/>
      <c r="AG1563" s="2"/>
      <c r="AH1563" s="2"/>
      <c r="AI1563" s="2"/>
      <c r="AJ1563" s="2" t="s">
        <v>50</v>
      </c>
      <c r="AK1563" s="2" t="s">
        <v>49</v>
      </c>
    </row>
    <row r="1564" spans="1:37" ht="115.2" x14ac:dyDescent="0.3">
      <c r="A1564" s="1">
        <v>1766</v>
      </c>
      <c r="B1564">
        <v>19166</v>
      </c>
      <c r="F1564" s="2" t="s">
        <v>76</v>
      </c>
      <c r="G1564" s="2" t="s">
        <v>78</v>
      </c>
      <c r="H1564" s="2" t="s">
        <v>37</v>
      </c>
      <c r="I1564" s="2" t="s">
        <v>75</v>
      </c>
      <c r="J1564" s="2" t="s">
        <v>138</v>
      </c>
      <c r="K1564" s="2" t="s">
        <v>300</v>
      </c>
      <c r="L1564" s="2" t="s">
        <v>862</v>
      </c>
      <c r="M1564" s="2" t="s">
        <v>867</v>
      </c>
      <c r="N1564" s="3" t="s">
        <v>1869</v>
      </c>
      <c r="O1564" s="2" t="s">
        <v>60</v>
      </c>
      <c r="P1564" s="2" t="s">
        <v>65</v>
      </c>
      <c r="Q1564" s="2"/>
      <c r="R1564" s="2"/>
      <c r="S1564" s="2"/>
      <c r="T1564" s="2"/>
      <c r="U1564">
        <v>0</v>
      </c>
      <c r="V1564">
        <v>30</v>
      </c>
      <c r="W1564" s="4">
        <v>46059</v>
      </c>
      <c r="X1564" s="4">
        <v>46100</v>
      </c>
      <c r="Y1564" s="4">
        <v>46100</v>
      </c>
      <c r="Z1564" s="4">
        <v>46130</v>
      </c>
      <c r="AA1564" s="3"/>
      <c r="AB1564" s="3" t="s">
        <v>1718</v>
      </c>
      <c r="AC1564" s="2"/>
      <c r="AD1564" s="2" t="s">
        <v>74</v>
      </c>
      <c r="AE1564" s="2" t="s">
        <v>74</v>
      </c>
      <c r="AF1564" s="2"/>
      <c r="AG1564" s="2"/>
      <c r="AH1564" s="2"/>
      <c r="AI1564" s="2"/>
      <c r="AJ1564" s="2" t="s">
        <v>50</v>
      </c>
      <c r="AK1564" s="2" t="s">
        <v>49</v>
      </c>
    </row>
    <row r="1565" spans="1:37" ht="115.2" x14ac:dyDescent="0.3">
      <c r="A1565" s="1">
        <v>1767</v>
      </c>
      <c r="B1565">
        <v>19896</v>
      </c>
      <c r="F1565" s="2" t="s">
        <v>76</v>
      </c>
      <c r="G1565" s="2" t="s">
        <v>78</v>
      </c>
      <c r="H1565" s="2" t="s">
        <v>37</v>
      </c>
      <c r="I1565" s="2" t="s">
        <v>75</v>
      </c>
      <c r="J1565" s="2" t="s">
        <v>138</v>
      </c>
      <c r="K1565" s="2" t="s">
        <v>305</v>
      </c>
      <c r="L1565" s="2" t="s">
        <v>862</v>
      </c>
      <c r="M1565" s="2" t="s">
        <v>868</v>
      </c>
      <c r="N1565" s="3" t="s">
        <v>1869</v>
      </c>
      <c r="O1565" s="2" t="s">
        <v>60</v>
      </c>
      <c r="P1565" s="2" t="s">
        <v>65</v>
      </c>
      <c r="Q1565" s="2"/>
      <c r="R1565" s="2"/>
      <c r="S1565" s="2"/>
      <c r="T1565" s="2"/>
      <c r="U1565">
        <v>0</v>
      </c>
      <c r="V1565">
        <v>30</v>
      </c>
      <c r="W1565" s="4">
        <v>46060</v>
      </c>
      <c r="X1565" s="4">
        <v>46184</v>
      </c>
      <c r="Y1565" s="4">
        <v>46184</v>
      </c>
      <c r="Z1565" s="4">
        <v>46214</v>
      </c>
      <c r="AA1565" s="3"/>
      <c r="AB1565" s="3" t="s">
        <v>2402</v>
      </c>
      <c r="AC1565" s="2"/>
      <c r="AD1565" s="2" t="s">
        <v>74</v>
      </c>
      <c r="AE1565" s="2" t="s">
        <v>74</v>
      </c>
      <c r="AF1565" s="2"/>
      <c r="AG1565" s="2"/>
      <c r="AH1565" s="2"/>
      <c r="AI1565" s="2"/>
      <c r="AJ1565" s="2" t="s">
        <v>50</v>
      </c>
      <c r="AK1565" s="2" t="s">
        <v>49</v>
      </c>
    </row>
    <row r="1566" spans="1:37" ht="144" x14ac:dyDescent="0.3">
      <c r="A1566" s="1">
        <v>1768</v>
      </c>
      <c r="F1566" s="2" t="s">
        <v>76</v>
      </c>
      <c r="G1566" s="2" t="s">
        <v>212</v>
      </c>
      <c r="H1566" s="2" t="s">
        <v>37</v>
      </c>
      <c r="I1566" s="2" t="s">
        <v>75</v>
      </c>
      <c r="J1566" s="2" t="s">
        <v>138</v>
      </c>
      <c r="K1566" s="2" t="s">
        <v>272</v>
      </c>
      <c r="L1566" s="2" t="s">
        <v>862</v>
      </c>
      <c r="M1566" s="2" t="s">
        <v>863</v>
      </c>
      <c r="N1566" s="3" t="s">
        <v>1654</v>
      </c>
      <c r="O1566" s="2" t="s">
        <v>60</v>
      </c>
      <c r="P1566" s="2" t="s">
        <v>65</v>
      </c>
      <c r="Q1566" s="2"/>
      <c r="R1566" s="2"/>
      <c r="S1566" s="2"/>
      <c r="T1566" s="2"/>
      <c r="U1566">
        <v>0</v>
      </c>
      <c r="V1566">
        <v>90</v>
      </c>
      <c r="W1566" s="4">
        <v>46055</v>
      </c>
      <c r="X1566" s="4"/>
      <c r="Y1566" s="4">
        <v>46055</v>
      </c>
      <c r="Z1566" s="4">
        <v>46145</v>
      </c>
      <c r="AA1566" s="3"/>
      <c r="AB1566" s="3"/>
      <c r="AC1566" s="2"/>
      <c r="AD1566" s="2" t="s">
        <v>74</v>
      </c>
      <c r="AE1566" s="2" t="s">
        <v>74</v>
      </c>
      <c r="AF1566" s="2"/>
      <c r="AG1566" s="2"/>
      <c r="AH1566" s="2"/>
      <c r="AI1566" s="2"/>
      <c r="AJ1566" s="2" t="s">
        <v>50</v>
      </c>
      <c r="AK1566" s="2" t="s">
        <v>49</v>
      </c>
    </row>
    <row r="1567" spans="1:37" ht="144" x14ac:dyDescent="0.3">
      <c r="A1567" s="1">
        <v>1769</v>
      </c>
      <c r="B1567">
        <v>19967</v>
      </c>
      <c r="F1567" s="2" t="s">
        <v>76</v>
      </c>
      <c r="G1567" s="2" t="s">
        <v>78</v>
      </c>
      <c r="H1567" s="2" t="s">
        <v>37</v>
      </c>
      <c r="I1567" s="2" t="s">
        <v>75</v>
      </c>
      <c r="J1567" s="2" t="s">
        <v>138</v>
      </c>
      <c r="K1567" s="2" t="s">
        <v>285</v>
      </c>
      <c r="L1567" s="2" t="s">
        <v>862</v>
      </c>
      <c r="M1567" s="2" t="s">
        <v>864</v>
      </c>
      <c r="N1567" s="3" t="s">
        <v>1654</v>
      </c>
      <c r="O1567" s="2" t="s">
        <v>60</v>
      </c>
      <c r="P1567" s="2" t="s">
        <v>65</v>
      </c>
      <c r="Q1567" s="2"/>
      <c r="R1567" s="2"/>
      <c r="S1567" s="2"/>
      <c r="T1567" s="2"/>
      <c r="U1567">
        <v>0</v>
      </c>
      <c r="V1567">
        <v>90</v>
      </c>
      <c r="W1567" s="4">
        <v>46056</v>
      </c>
      <c r="X1567" s="4">
        <v>46184</v>
      </c>
      <c r="Y1567" s="4">
        <v>46184</v>
      </c>
      <c r="Z1567" s="4">
        <v>46274</v>
      </c>
      <c r="AA1567" s="3"/>
      <c r="AB1567" s="3" t="s">
        <v>2400</v>
      </c>
      <c r="AC1567" s="2"/>
      <c r="AD1567" s="2" t="s">
        <v>74</v>
      </c>
      <c r="AE1567" s="2" t="s">
        <v>74</v>
      </c>
      <c r="AF1567" s="2"/>
      <c r="AG1567" s="2"/>
      <c r="AH1567" s="2"/>
      <c r="AI1567" s="2"/>
      <c r="AJ1567" s="2" t="s">
        <v>50</v>
      </c>
      <c r="AK1567" s="2" t="s">
        <v>49</v>
      </c>
    </row>
    <row r="1568" spans="1:37" ht="144" x14ac:dyDescent="0.3">
      <c r="A1568" s="1">
        <v>1770</v>
      </c>
      <c r="F1568" s="2" t="s">
        <v>76</v>
      </c>
      <c r="G1568" s="2" t="s">
        <v>212</v>
      </c>
      <c r="H1568" s="2" t="s">
        <v>37</v>
      </c>
      <c r="I1568" s="2" t="s">
        <v>75</v>
      </c>
      <c r="J1568" s="2" t="s">
        <v>138</v>
      </c>
      <c r="K1568" s="2" t="s">
        <v>290</v>
      </c>
      <c r="L1568" s="2" t="s">
        <v>862</v>
      </c>
      <c r="M1568" s="2" t="s">
        <v>865</v>
      </c>
      <c r="N1568" s="3" t="s">
        <v>1654</v>
      </c>
      <c r="O1568" s="2" t="s">
        <v>60</v>
      </c>
      <c r="P1568" s="2" t="s">
        <v>65</v>
      </c>
      <c r="Q1568" s="2"/>
      <c r="R1568" s="2"/>
      <c r="S1568" s="2"/>
      <c r="T1568" s="2"/>
      <c r="U1568">
        <v>0</v>
      </c>
      <c r="V1568">
        <v>90</v>
      </c>
      <c r="W1568" s="4">
        <v>46057</v>
      </c>
      <c r="X1568" s="4"/>
      <c r="Y1568" s="4">
        <v>46057</v>
      </c>
      <c r="Z1568" s="4">
        <v>46147</v>
      </c>
      <c r="AA1568" s="3"/>
      <c r="AB1568" s="3"/>
      <c r="AC1568" s="2"/>
      <c r="AD1568" s="2" t="s">
        <v>74</v>
      </c>
      <c r="AE1568" s="2" t="s">
        <v>74</v>
      </c>
      <c r="AF1568" s="2"/>
      <c r="AG1568" s="2"/>
      <c r="AH1568" s="2"/>
      <c r="AI1568" s="2"/>
      <c r="AJ1568" s="2" t="s">
        <v>50</v>
      </c>
      <c r="AK1568" s="2" t="s">
        <v>49</v>
      </c>
    </row>
    <row r="1569" spans="1:37" ht="144" x14ac:dyDescent="0.3">
      <c r="A1569" s="1">
        <v>1771</v>
      </c>
      <c r="F1569" s="2" t="s">
        <v>76</v>
      </c>
      <c r="G1569" s="2" t="s">
        <v>212</v>
      </c>
      <c r="H1569" s="2" t="s">
        <v>37</v>
      </c>
      <c r="I1569" s="2" t="s">
        <v>75</v>
      </c>
      <c r="J1569" s="2" t="s">
        <v>138</v>
      </c>
      <c r="K1569" s="2" t="s">
        <v>295</v>
      </c>
      <c r="L1569" s="2" t="s">
        <v>862</v>
      </c>
      <c r="M1569" s="2" t="s">
        <v>866</v>
      </c>
      <c r="N1569" s="3" t="s">
        <v>1654</v>
      </c>
      <c r="O1569" s="2" t="s">
        <v>60</v>
      </c>
      <c r="P1569" s="2" t="s">
        <v>65</v>
      </c>
      <c r="Q1569" s="2"/>
      <c r="R1569" s="2"/>
      <c r="S1569" s="2"/>
      <c r="T1569" s="2"/>
      <c r="U1569">
        <v>0</v>
      </c>
      <c r="V1569">
        <v>90</v>
      </c>
      <c r="W1569" s="4">
        <v>46058</v>
      </c>
      <c r="X1569" s="4"/>
      <c r="Y1569" s="4">
        <v>46058</v>
      </c>
      <c r="Z1569" s="4">
        <v>46148</v>
      </c>
      <c r="AA1569" s="3"/>
      <c r="AB1569" s="3"/>
      <c r="AC1569" s="2"/>
      <c r="AD1569" s="2" t="s">
        <v>74</v>
      </c>
      <c r="AE1569" s="2" t="s">
        <v>74</v>
      </c>
      <c r="AF1569" s="2"/>
      <c r="AG1569" s="2"/>
      <c r="AH1569" s="2"/>
      <c r="AI1569" s="2"/>
      <c r="AJ1569" s="2" t="s">
        <v>50</v>
      </c>
      <c r="AK1569" s="2" t="s">
        <v>49</v>
      </c>
    </row>
    <row r="1570" spans="1:37" ht="144" x14ac:dyDescent="0.3">
      <c r="A1570" s="1">
        <v>1772</v>
      </c>
      <c r="F1570" s="2" t="s">
        <v>76</v>
      </c>
      <c r="G1570" s="2" t="s">
        <v>212</v>
      </c>
      <c r="H1570" s="2" t="s">
        <v>37</v>
      </c>
      <c r="I1570" s="2" t="s">
        <v>75</v>
      </c>
      <c r="J1570" s="2" t="s">
        <v>138</v>
      </c>
      <c r="K1570" s="2" t="s">
        <v>300</v>
      </c>
      <c r="L1570" s="2" t="s">
        <v>862</v>
      </c>
      <c r="M1570" s="2" t="s">
        <v>867</v>
      </c>
      <c r="N1570" s="3" t="s">
        <v>1654</v>
      </c>
      <c r="O1570" s="2" t="s">
        <v>60</v>
      </c>
      <c r="P1570" s="2" t="s">
        <v>65</v>
      </c>
      <c r="Q1570" s="2"/>
      <c r="R1570" s="2"/>
      <c r="S1570" s="2"/>
      <c r="T1570" s="2"/>
      <c r="U1570">
        <v>0</v>
      </c>
      <c r="V1570">
        <v>90</v>
      </c>
      <c r="W1570" s="4">
        <v>46059</v>
      </c>
      <c r="X1570" s="4"/>
      <c r="Y1570" s="4">
        <v>46059</v>
      </c>
      <c r="Z1570" s="4">
        <v>46149</v>
      </c>
      <c r="AA1570" s="3"/>
      <c r="AB1570" s="3"/>
      <c r="AC1570" s="2"/>
      <c r="AD1570" s="2" t="s">
        <v>74</v>
      </c>
      <c r="AE1570" s="2" t="s">
        <v>74</v>
      </c>
      <c r="AF1570" s="2"/>
      <c r="AG1570" s="2"/>
      <c r="AH1570" s="2"/>
      <c r="AI1570" s="2"/>
      <c r="AJ1570" s="2" t="s">
        <v>50</v>
      </c>
      <c r="AK1570" s="2" t="s">
        <v>49</v>
      </c>
    </row>
    <row r="1571" spans="1:37" ht="144" x14ac:dyDescent="0.3">
      <c r="A1571" s="1">
        <v>1773</v>
      </c>
      <c r="B1571">
        <v>19897</v>
      </c>
      <c r="F1571" s="2" t="s">
        <v>76</v>
      </c>
      <c r="G1571" s="2" t="s">
        <v>78</v>
      </c>
      <c r="H1571" s="2" t="s">
        <v>37</v>
      </c>
      <c r="I1571" s="2" t="s">
        <v>75</v>
      </c>
      <c r="J1571" s="2" t="s">
        <v>138</v>
      </c>
      <c r="K1571" s="2" t="s">
        <v>305</v>
      </c>
      <c r="L1571" s="2" t="s">
        <v>862</v>
      </c>
      <c r="M1571" s="2" t="s">
        <v>868</v>
      </c>
      <c r="N1571" s="3" t="s">
        <v>1654</v>
      </c>
      <c r="O1571" s="2" t="s">
        <v>60</v>
      </c>
      <c r="P1571" s="2" t="s">
        <v>65</v>
      </c>
      <c r="Q1571" s="2"/>
      <c r="R1571" s="2"/>
      <c r="S1571" s="2"/>
      <c r="T1571" s="2"/>
      <c r="U1571">
        <v>0</v>
      </c>
      <c r="V1571">
        <v>90</v>
      </c>
      <c r="W1571" s="4">
        <v>46060</v>
      </c>
      <c r="X1571" s="4">
        <v>46184</v>
      </c>
      <c r="Y1571" s="4">
        <v>46184</v>
      </c>
      <c r="Z1571" s="4">
        <v>46274</v>
      </c>
      <c r="AA1571" s="3"/>
      <c r="AB1571" s="3" t="s">
        <v>2402</v>
      </c>
      <c r="AC1571" s="2"/>
      <c r="AD1571" s="2" t="s">
        <v>74</v>
      </c>
      <c r="AE1571" s="2" t="s">
        <v>74</v>
      </c>
      <c r="AF1571" s="2"/>
      <c r="AG1571" s="2"/>
      <c r="AH1571" s="2"/>
      <c r="AI1571" s="2"/>
      <c r="AJ1571" s="2" t="s">
        <v>50</v>
      </c>
      <c r="AK1571" s="2" t="s">
        <v>49</v>
      </c>
    </row>
    <row r="1572" spans="1:37" ht="57.6" x14ac:dyDescent="0.3">
      <c r="A1572" s="1">
        <v>1774</v>
      </c>
      <c r="F1572" s="2" t="s">
        <v>76</v>
      </c>
      <c r="G1572" s="2" t="s">
        <v>212</v>
      </c>
      <c r="H1572" s="2" t="s">
        <v>37</v>
      </c>
      <c r="I1572" s="2" t="s">
        <v>75</v>
      </c>
      <c r="J1572" s="2" t="s">
        <v>138</v>
      </c>
      <c r="K1572" s="2" t="s">
        <v>272</v>
      </c>
      <c r="L1572" s="2" t="s">
        <v>862</v>
      </c>
      <c r="M1572" s="2" t="s">
        <v>863</v>
      </c>
      <c r="N1572" s="3" t="s">
        <v>1543</v>
      </c>
      <c r="O1572" s="2" t="s">
        <v>60</v>
      </c>
      <c r="P1572" s="2" t="s">
        <v>65</v>
      </c>
      <c r="Q1572" s="2"/>
      <c r="R1572" s="2"/>
      <c r="S1572" s="2"/>
      <c r="T1572" s="2"/>
      <c r="U1572">
        <v>0</v>
      </c>
      <c r="V1572">
        <v>180</v>
      </c>
      <c r="W1572" s="4">
        <v>46055</v>
      </c>
      <c r="X1572" s="4"/>
      <c r="Y1572" s="4">
        <v>46055</v>
      </c>
      <c r="Z1572" s="4">
        <v>46235</v>
      </c>
      <c r="AA1572" s="3"/>
      <c r="AB1572" s="3"/>
      <c r="AC1572" s="2"/>
      <c r="AD1572" s="2" t="s">
        <v>74</v>
      </c>
      <c r="AE1572" s="2" t="s">
        <v>74</v>
      </c>
      <c r="AF1572" s="2"/>
      <c r="AG1572" s="2"/>
      <c r="AH1572" s="2"/>
      <c r="AI1572" s="2"/>
      <c r="AJ1572" s="2" t="s">
        <v>50</v>
      </c>
      <c r="AK1572" s="2" t="s">
        <v>49</v>
      </c>
    </row>
    <row r="1573" spans="1:37" ht="57.6" x14ac:dyDescent="0.3">
      <c r="A1573" s="1">
        <v>1775</v>
      </c>
      <c r="B1573">
        <v>19968</v>
      </c>
      <c r="F1573" s="2" t="s">
        <v>76</v>
      </c>
      <c r="G1573" s="2" t="s">
        <v>78</v>
      </c>
      <c r="H1573" s="2" t="s">
        <v>37</v>
      </c>
      <c r="I1573" s="2" t="s">
        <v>75</v>
      </c>
      <c r="J1573" s="2" t="s">
        <v>138</v>
      </c>
      <c r="K1573" s="2" t="s">
        <v>285</v>
      </c>
      <c r="L1573" s="2" t="s">
        <v>862</v>
      </c>
      <c r="M1573" s="2" t="s">
        <v>864</v>
      </c>
      <c r="N1573" s="3" t="s">
        <v>1543</v>
      </c>
      <c r="O1573" s="2" t="s">
        <v>60</v>
      </c>
      <c r="P1573" s="2" t="s">
        <v>65</v>
      </c>
      <c r="Q1573" s="2"/>
      <c r="R1573" s="2"/>
      <c r="S1573" s="2"/>
      <c r="T1573" s="2"/>
      <c r="U1573">
        <v>0</v>
      </c>
      <c r="V1573">
        <v>180</v>
      </c>
      <c r="W1573" s="4">
        <v>46056</v>
      </c>
      <c r="X1573" s="4">
        <v>46184</v>
      </c>
      <c r="Y1573" s="4">
        <v>46184</v>
      </c>
      <c r="Z1573" s="4">
        <v>46364</v>
      </c>
      <c r="AA1573" s="3"/>
      <c r="AB1573" s="3" t="s">
        <v>2400</v>
      </c>
      <c r="AC1573" s="2"/>
      <c r="AD1573" s="2" t="s">
        <v>74</v>
      </c>
      <c r="AE1573" s="2" t="s">
        <v>74</v>
      </c>
      <c r="AF1573" s="2"/>
      <c r="AG1573" s="2"/>
      <c r="AH1573" s="2"/>
      <c r="AI1573" s="2"/>
      <c r="AJ1573" s="2" t="s">
        <v>50</v>
      </c>
      <c r="AK1573" s="2" t="s">
        <v>49</v>
      </c>
    </row>
    <row r="1574" spans="1:37" ht="57.6" x14ac:dyDescent="0.3">
      <c r="A1574" s="1">
        <v>1776</v>
      </c>
      <c r="F1574" s="2" t="s">
        <v>76</v>
      </c>
      <c r="G1574" s="2" t="s">
        <v>212</v>
      </c>
      <c r="H1574" s="2" t="s">
        <v>37</v>
      </c>
      <c r="I1574" s="2" t="s">
        <v>75</v>
      </c>
      <c r="J1574" s="2" t="s">
        <v>138</v>
      </c>
      <c r="K1574" s="2" t="s">
        <v>290</v>
      </c>
      <c r="L1574" s="2" t="s">
        <v>862</v>
      </c>
      <c r="M1574" s="2" t="s">
        <v>865</v>
      </c>
      <c r="N1574" s="3" t="s">
        <v>1543</v>
      </c>
      <c r="O1574" s="2" t="s">
        <v>60</v>
      </c>
      <c r="P1574" s="2" t="s">
        <v>65</v>
      </c>
      <c r="Q1574" s="2"/>
      <c r="R1574" s="2"/>
      <c r="S1574" s="2"/>
      <c r="T1574" s="2"/>
      <c r="U1574">
        <v>0</v>
      </c>
      <c r="V1574">
        <v>180</v>
      </c>
      <c r="W1574" s="4">
        <v>46057</v>
      </c>
      <c r="X1574" s="4"/>
      <c r="Y1574" s="4">
        <v>46057</v>
      </c>
      <c r="Z1574" s="4">
        <v>46237</v>
      </c>
      <c r="AA1574" s="3"/>
      <c r="AB1574" s="3"/>
      <c r="AC1574" s="2"/>
      <c r="AD1574" s="2" t="s">
        <v>74</v>
      </c>
      <c r="AE1574" s="2" t="s">
        <v>74</v>
      </c>
      <c r="AF1574" s="2"/>
      <c r="AG1574" s="2"/>
      <c r="AH1574" s="2"/>
      <c r="AI1574" s="2"/>
      <c r="AJ1574" s="2" t="s">
        <v>50</v>
      </c>
      <c r="AK1574" s="2" t="s">
        <v>49</v>
      </c>
    </row>
    <row r="1575" spans="1:37" ht="57.6" x14ac:dyDescent="0.3">
      <c r="A1575" s="1">
        <v>1777</v>
      </c>
      <c r="F1575" s="2" t="s">
        <v>76</v>
      </c>
      <c r="G1575" s="2" t="s">
        <v>212</v>
      </c>
      <c r="H1575" s="2" t="s">
        <v>37</v>
      </c>
      <c r="I1575" s="2" t="s">
        <v>75</v>
      </c>
      <c r="J1575" s="2" t="s">
        <v>138</v>
      </c>
      <c r="K1575" s="2" t="s">
        <v>295</v>
      </c>
      <c r="L1575" s="2" t="s">
        <v>862</v>
      </c>
      <c r="M1575" s="2" t="s">
        <v>866</v>
      </c>
      <c r="N1575" s="3" t="s">
        <v>1543</v>
      </c>
      <c r="O1575" s="2" t="s">
        <v>60</v>
      </c>
      <c r="P1575" s="2" t="s">
        <v>65</v>
      </c>
      <c r="Q1575" s="2"/>
      <c r="R1575" s="2"/>
      <c r="S1575" s="2"/>
      <c r="T1575" s="2"/>
      <c r="U1575">
        <v>0</v>
      </c>
      <c r="V1575">
        <v>180</v>
      </c>
      <c r="W1575" s="4">
        <v>46058</v>
      </c>
      <c r="X1575" s="4"/>
      <c r="Y1575" s="4">
        <v>46058</v>
      </c>
      <c r="Z1575" s="4">
        <v>46238</v>
      </c>
      <c r="AA1575" s="3"/>
      <c r="AB1575" s="3"/>
      <c r="AC1575" s="2"/>
      <c r="AD1575" s="2" t="s">
        <v>74</v>
      </c>
      <c r="AE1575" s="2" t="s">
        <v>74</v>
      </c>
      <c r="AF1575" s="2"/>
      <c r="AG1575" s="2"/>
      <c r="AH1575" s="2"/>
      <c r="AI1575" s="2"/>
      <c r="AJ1575" s="2" t="s">
        <v>50</v>
      </c>
      <c r="AK1575" s="2" t="s">
        <v>49</v>
      </c>
    </row>
    <row r="1576" spans="1:37" ht="57.6" x14ac:dyDescent="0.3">
      <c r="A1576" s="1">
        <v>1778</v>
      </c>
      <c r="F1576" s="2" t="s">
        <v>76</v>
      </c>
      <c r="G1576" s="2" t="s">
        <v>212</v>
      </c>
      <c r="H1576" s="2" t="s">
        <v>37</v>
      </c>
      <c r="I1576" s="2" t="s">
        <v>75</v>
      </c>
      <c r="J1576" s="2" t="s">
        <v>138</v>
      </c>
      <c r="K1576" s="2" t="s">
        <v>300</v>
      </c>
      <c r="L1576" s="2" t="s">
        <v>862</v>
      </c>
      <c r="M1576" s="2" t="s">
        <v>867</v>
      </c>
      <c r="N1576" s="3" t="s">
        <v>1543</v>
      </c>
      <c r="O1576" s="2" t="s">
        <v>60</v>
      </c>
      <c r="P1576" s="2" t="s">
        <v>65</v>
      </c>
      <c r="Q1576" s="2"/>
      <c r="R1576" s="2"/>
      <c r="S1576" s="2"/>
      <c r="T1576" s="2"/>
      <c r="U1576">
        <v>0</v>
      </c>
      <c r="V1576">
        <v>180</v>
      </c>
      <c r="W1576" s="4">
        <v>46059</v>
      </c>
      <c r="X1576" s="4"/>
      <c r="Y1576" s="4">
        <v>46059</v>
      </c>
      <c r="Z1576" s="4">
        <v>46239</v>
      </c>
      <c r="AA1576" s="3"/>
      <c r="AB1576" s="3"/>
      <c r="AC1576" s="2"/>
      <c r="AD1576" s="2" t="s">
        <v>74</v>
      </c>
      <c r="AE1576" s="2" t="s">
        <v>74</v>
      </c>
      <c r="AF1576" s="2"/>
      <c r="AG1576" s="2"/>
      <c r="AH1576" s="2"/>
      <c r="AI1576" s="2"/>
      <c r="AJ1576" s="2" t="s">
        <v>50</v>
      </c>
      <c r="AK1576" s="2" t="s">
        <v>49</v>
      </c>
    </row>
    <row r="1577" spans="1:37" ht="57.6" x14ac:dyDescent="0.3">
      <c r="A1577" s="1">
        <v>1779</v>
      </c>
      <c r="B1577">
        <v>19898</v>
      </c>
      <c r="F1577" s="2" t="s">
        <v>76</v>
      </c>
      <c r="G1577" s="2" t="s">
        <v>78</v>
      </c>
      <c r="H1577" s="2" t="s">
        <v>37</v>
      </c>
      <c r="I1577" s="2" t="s">
        <v>75</v>
      </c>
      <c r="J1577" s="2" t="s">
        <v>138</v>
      </c>
      <c r="K1577" s="2" t="s">
        <v>305</v>
      </c>
      <c r="L1577" s="2" t="s">
        <v>862</v>
      </c>
      <c r="M1577" s="2"/>
      <c r="N1577" s="3" t="s">
        <v>1543</v>
      </c>
      <c r="O1577" s="2" t="s">
        <v>60</v>
      </c>
      <c r="P1577" s="2" t="s">
        <v>65</v>
      </c>
      <c r="Q1577" s="2"/>
      <c r="R1577" s="2"/>
      <c r="S1577" s="2"/>
      <c r="T1577" s="2"/>
      <c r="U1577">
        <v>0</v>
      </c>
      <c r="V1577">
        <v>180</v>
      </c>
      <c r="W1577" s="4">
        <v>46060</v>
      </c>
      <c r="X1577" s="4">
        <v>46184</v>
      </c>
      <c r="Y1577" s="4">
        <v>46184</v>
      </c>
      <c r="Z1577" s="4">
        <v>46364</v>
      </c>
      <c r="AA1577" s="3"/>
      <c r="AB1577" s="3" t="s">
        <v>2402</v>
      </c>
      <c r="AC1577" s="2"/>
      <c r="AD1577" s="2" t="s">
        <v>74</v>
      </c>
      <c r="AE1577" s="2" t="s">
        <v>74</v>
      </c>
      <c r="AF1577" s="2"/>
      <c r="AG1577" s="2"/>
      <c r="AH1577" s="2"/>
      <c r="AI1577" s="2"/>
      <c r="AJ1577" s="2" t="s">
        <v>50</v>
      </c>
      <c r="AK1577" s="2" t="s">
        <v>49</v>
      </c>
    </row>
    <row r="1578" spans="1:37" ht="86.4" x14ac:dyDescent="0.3">
      <c r="A1578" s="1">
        <v>1780</v>
      </c>
      <c r="F1578" s="2" t="s">
        <v>76</v>
      </c>
      <c r="G1578" s="2" t="s">
        <v>212</v>
      </c>
      <c r="H1578" s="2" t="s">
        <v>37</v>
      </c>
      <c r="I1578" s="2" t="s">
        <v>75</v>
      </c>
      <c r="J1578" s="2" t="s">
        <v>138</v>
      </c>
      <c r="K1578" s="2" t="s">
        <v>272</v>
      </c>
      <c r="L1578" s="2" t="s">
        <v>862</v>
      </c>
      <c r="M1578" s="2" t="s">
        <v>863</v>
      </c>
      <c r="N1578" s="3" t="s">
        <v>1870</v>
      </c>
      <c r="O1578" s="2" t="s">
        <v>60</v>
      </c>
      <c r="P1578" s="2" t="s">
        <v>65</v>
      </c>
      <c r="Q1578" s="2"/>
      <c r="R1578" s="2"/>
      <c r="S1578" s="2"/>
      <c r="T1578" s="2"/>
      <c r="U1578">
        <v>0</v>
      </c>
      <c r="V1578">
        <v>360</v>
      </c>
      <c r="W1578" s="4">
        <v>46055</v>
      </c>
      <c r="X1578" s="4"/>
      <c r="Y1578" s="4">
        <v>46055</v>
      </c>
      <c r="Z1578" s="4">
        <v>46415</v>
      </c>
      <c r="AA1578" s="3"/>
      <c r="AB1578" s="3"/>
      <c r="AC1578" s="2"/>
      <c r="AD1578" s="2" t="s">
        <v>74</v>
      </c>
      <c r="AE1578" s="2" t="s">
        <v>74</v>
      </c>
      <c r="AF1578" s="2"/>
      <c r="AG1578" s="2"/>
      <c r="AH1578" s="2"/>
      <c r="AI1578" s="2"/>
      <c r="AJ1578" s="2" t="s">
        <v>50</v>
      </c>
      <c r="AK1578" s="2" t="s">
        <v>49</v>
      </c>
    </row>
    <row r="1579" spans="1:37" ht="86.4" x14ac:dyDescent="0.3">
      <c r="A1579" s="1">
        <v>1781</v>
      </c>
      <c r="B1579">
        <v>19969</v>
      </c>
      <c r="F1579" s="2" t="s">
        <v>76</v>
      </c>
      <c r="G1579" s="2" t="s">
        <v>78</v>
      </c>
      <c r="H1579" s="2" t="s">
        <v>37</v>
      </c>
      <c r="I1579" s="2" t="s">
        <v>75</v>
      </c>
      <c r="J1579" s="2" t="s">
        <v>138</v>
      </c>
      <c r="K1579" s="2" t="s">
        <v>285</v>
      </c>
      <c r="L1579" s="2" t="s">
        <v>862</v>
      </c>
      <c r="M1579" s="2" t="s">
        <v>864</v>
      </c>
      <c r="N1579" s="3" t="s">
        <v>1870</v>
      </c>
      <c r="O1579" s="2" t="s">
        <v>60</v>
      </c>
      <c r="P1579" s="2" t="s">
        <v>65</v>
      </c>
      <c r="Q1579" s="2"/>
      <c r="R1579" s="2"/>
      <c r="S1579" s="2"/>
      <c r="T1579" s="2"/>
      <c r="U1579">
        <v>0</v>
      </c>
      <c r="V1579">
        <v>360</v>
      </c>
      <c r="W1579" s="4">
        <v>46056</v>
      </c>
      <c r="X1579" s="4">
        <v>46184</v>
      </c>
      <c r="Y1579" s="4">
        <v>46184</v>
      </c>
      <c r="Z1579" s="4">
        <v>46544</v>
      </c>
      <c r="AA1579" s="3"/>
      <c r="AB1579" s="3" t="s">
        <v>2400</v>
      </c>
      <c r="AC1579" s="2"/>
      <c r="AD1579" s="2" t="s">
        <v>74</v>
      </c>
      <c r="AE1579" s="2" t="s">
        <v>74</v>
      </c>
      <c r="AF1579" s="2"/>
      <c r="AG1579" s="2"/>
      <c r="AH1579" s="2"/>
      <c r="AI1579" s="2"/>
      <c r="AJ1579" s="2" t="s">
        <v>50</v>
      </c>
      <c r="AK1579" s="2" t="s">
        <v>49</v>
      </c>
    </row>
    <row r="1580" spans="1:37" ht="86.4" x14ac:dyDescent="0.3">
      <c r="A1580" s="1">
        <v>1782</v>
      </c>
      <c r="F1580" s="2" t="s">
        <v>76</v>
      </c>
      <c r="G1580" s="2" t="s">
        <v>212</v>
      </c>
      <c r="H1580" s="2" t="s">
        <v>37</v>
      </c>
      <c r="I1580" s="2" t="s">
        <v>75</v>
      </c>
      <c r="J1580" s="2" t="s">
        <v>138</v>
      </c>
      <c r="K1580" s="2" t="s">
        <v>290</v>
      </c>
      <c r="L1580" s="2" t="s">
        <v>862</v>
      </c>
      <c r="M1580" s="2" t="s">
        <v>865</v>
      </c>
      <c r="N1580" s="3" t="s">
        <v>1870</v>
      </c>
      <c r="O1580" s="2" t="s">
        <v>60</v>
      </c>
      <c r="P1580" s="2" t="s">
        <v>65</v>
      </c>
      <c r="Q1580" s="2"/>
      <c r="R1580" s="2"/>
      <c r="S1580" s="2"/>
      <c r="T1580" s="2"/>
      <c r="U1580">
        <v>0</v>
      </c>
      <c r="V1580">
        <v>360</v>
      </c>
      <c r="W1580" s="4">
        <v>46057</v>
      </c>
      <c r="X1580" s="4"/>
      <c r="Y1580" s="4">
        <v>46057</v>
      </c>
      <c r="Z1580" s="4">
        <v>46417</v>
      </c>
      <c r="AA1580" s="3"/>
      <c r="AB1580" s="3"/>
      <c r="AC1580" s="2"/>
      <c r="AD1580" s="2" t="s">
        <v>74</v>
      </c>
      <c r="AE1580" s="2" t="s">
        <v>74</v>
      </c>
      <c r="AF1580" s="2"/>
      <c r="AG1580" s="2"/>
      <c r="AH1580" s="2"/>
      <c r="AI1580" s="2"/>
      <c r="AJ1580" s="2" t="s">
        <v>50</v>
      </c>
      <c r="AK1580" s="2" t="s">
        <v>49</v>
      </c>
    </row>
    <row r="1581" spans="1:37" ht="86.4" x14ac:dyDescent="0.3">
      <c r="A1581" s="1">
        <v>1783</v>
      </c>
      <c r="F1581" s="2" t="s">
        <v>76</v>
      </c>
      <c r="G1581" s="2" t="s">
        <v>212</v>
      </c>
      <c r="H1581" s="2" t="s">
        <v>37</v>
      </c>
      <c r="I1581" s="2" t="s">
        <v>75</v>
      </c>
      <c r="J1581" s="2" t="s">
        <v>138</v>
      </c>
      <c r="K1581" s="2" t="s">
        <v>295</v>
      </c>
      <c r="L1581" s="2" t="s">
        <v>862</v>
      </c>
      <c r="M1581" s="2" t="s">
        <v>866</v>
      </c>
      <c r="N1581" s="3" t="s">
        <v>1870</v>
      </c>
      <c r="O1581" s="2" t="s">
        <v>60</v>
      </c>
      <c r="P1581" s="2" t="s">
        <v>65</v>
      </c>
      <c r="Q1581" s="2"/>
      <c r="R1581" s="2"/>
      <c r="S1581" s="2"/>
      <c r="T1581" s="2"/>
      <c r="U1581">
        <v>0</v>
      </c>
      <c r="V1581">
        <v>360</v>
      </c>
      <c r="W1581" s="4">
        <v>46058</v>
      </c>
      <c r="X1581" s="4"/>
      <c r="Y1581" s="4">
        <v>46058</v>
      </c>
      <c r="Z1581" s="4">
        <v>46418</v>
      </c>
      <c r="AA1581" s="3"/>
      <c r="AB1581" s="3"/>
      <c r="AC1581" s="2"/>
      <c r="AD1581" s="2" t="s">
        <v>74</v>
      </c>
      <c r="AE1581" s="2" t="s">
        <v>74</v>
      </c>
      <c r="AF1581" s="2"/>
      <c r="AG1581" s="2"/>
      <c r="AH1581" s="2"/>
      <c r="AI1581" s="2"/>
      <c r="AJ1581" s="2" t="s">
        <v>50</v>
      </c>
      <c r="AK1581" s="2" t="s">
        <v>49</v>
      </c>
    </row>
    <row r="1582" spans="1:37" ht="86.4" x14ac:dyDescent="0.3">
      <c r="A1582" s="1">
        <v>1784</v>
      </c>
      <c r="F1582" s="2" t="s">
        <v>76</v>
      </c>
      <c r="G1582" s="2" t="s">
        <v>212</v>
      </c>
      <c r="H1582" s="2" t="s">
        <v>37</v>
      </c>
      <c r="I1582" s="2" t="s">
        <v>75</v>
      </c>
      <c r="J1582" s="2" t="s">
        <v>138</v>
      </c>
      <c r="K1582" s="2" t="s">
        <v>300</v>
      </c>
      <c r="L1582" s="2" t="s">
        <v>862</v>
      </c>
      <c r="M1582" s="2" t="s">
        <v>867</v>
      </c>
      <c r="N1582" s="3" t="s">
        <v>1870</v>
      </c>
      <c r="O1582" s="2" t="s">
        <v>60</v>
      </c>
      <c r="P1582" s="2" t="s">
        <v>65</v>
      </c>
      <c r="Q1582" s="2"/>
      <c r="R1582" s="2"/>
      <c r="S1582" s="2"/>
      <c r="T1582" s="2"/>
      <c r="U1582">
        <v>0</v>
      </c>
      <c r="V1582">
        <v>360</v>
      </c>
      <c r="W1582" s="4">
        <v>46059</v>
      </c>
      <c r="X1582" s="4"/>
      <c r="Y1582" s="4">
        <v>46059</v>
      </c>
      <c r="Z1582" s="4">
        <v>46419</v>
      </c>
      <c r="AA1582" s="3"/>
      <c r="AB1582" s="3"/>
      <c r="AC1582" s="2"/>
      <c r="AD1582" s="2" t="s">
        <v>74</v>
      </c>
      <c r="AE1582" s="2" t="s">
        <v>74</v>
      </c>
      <c r="AF1582" s="2"/>
      <c r="AG1582" s="2"/>
      <c r="AH1582" s="2"/>
      <c r="AI1582" s="2"/>
      <c r="AJ1582" s="2" t="s">
        <v>50</v>
      </c>
      <c r="AK1582" s="2" t="s">
        <v>49</v>
      </c>
    </row>
    <row r="1583" spans="1:37" ht="86.4" x14ac:dyDescent="0.3">
      <c r="A1583" s="1">
        <v>1785</v>
      </c>
      <c r="B1583">
        <v>19899</v>
      </c>
      <c r="F1583" s="2" t="s">
        <v>76</v>
      </c>
      <c r="G1583" s="2" t="s">
        <v>78</v>
      </c>
      <c r="H1583" s="2" t="s">
        <v>37</v>
      </c>
      <c r="I1583" s="2" t="s">
        <v>75</v>
      </c>
      <c r="J1583" s="2" t="s">
        <v>138</v>
      </c>
      <c r="K1583" s="2" t="s">
        <v>305</v>
      </c>
      <c r="L1583" s="2" t="s">
        <v>862</v>
      </c>
      <c r="M1583" s="2" t="s">
        <v>868</v>
      </c>
      <c r="N1583" s="3" t="s">
        <v>1870</v>
      </c>
      <c r="O1583" s="2" t="s">
        <v>60</v>
      </c>
      <c r="P1583" s="2" t="s">
        <v>65</v>
      </c>
      <c r="Q1583" s="2"/>
      <c r="R1583" s="2"/>
      <c r="S1583" s="2"/>
      <c r="T1583" s="2"/>
      <c r="U1583">
        <v>0</v>
      </c>
      <c r="V1583">
        <v>360</v>
      </c>
      <c r="W1583" s="4">
        <v>46060</v>
      </c>
      <c r="X1583" s="4">
        <v>46184</v>
      </c>
      <c r="Y1583" s="4">
        <v>46184</v>
      </c>
      <c r="Z1583" s="4">
        <v>46544</v>
      </c>
      <c r="AA1583" s="3"/>
      <c r="AB1583" s="3" t="s">
        <v>2402</v>
      </c>
      <c r="AC1583" s="2"/>
      <c r="AD1583" s="2" t="s">
        <v>74</v>
      </c>
      <c r="AE1583" s="2" t="s">
        <v>74</v>
      </c>
      <c r="AF1583" s="2"/>
      <c r="AG1583" s="2"/>
      <c r="AH1583" s="2"/>
      <c r="AI1583" s="2"/>
      <c r="AJ1583" s="2" t="s">
        <v>50</v>
      </c>
      <c r="AK1583" s="2" t="s">
        <v>49</v>
      </c>
    </row>
    <row r="1584" spans="1:37" ht="115.2" x14ac:dyDescent="0.3">
      <c r="A1584" s="1">
        <v>1786</v>
      </c>
      <c r="B1584">
        <v>20829</v>
      </c>
      <c r="F1584" s="2" t="s">
        <v>76</v>
      </c>
      <c r="G1584" s="2" t="s">
        <v>78</v>
      </c>
      <c r="H1584" s="2" t="s">
        <v>37</v>
      </c>
      <c r="I1584" s="2" t="s">
        <v>75</v>
      </c>
      <c r="J1584" s="2" t="s">
        <v>138</v>
      </c>
      <c r="K1584" s="2" t="s">
        <v>272</v>
      </c>
      <c r="L1584" s="2" t="s">
        <v>430</v>
      </c>
      <c r="M1584" s="2" t="s">
        <v>431</v>
      </c>
      <c r="N1584" s="3" t="s">
        <v>1869</v>
      </c>
      <c r="O1584" s="2" t="s">
        <v>60</v>
      </c>
      <c r="P1584" s="2" t="s">
        <v>65</v>
      </c>
      <c r="Q1584" s="2"/>
      <c r="R1584" s="2"/>
      <c r="S1584" s="2"/>
      <c r="T1584" s="2"/>
      <c r="U1584">
        <v>0</v>
      </c>
      <c r="V1584">
        <v>30</v>
      </c>
      <c r="W1584" s="4">
        <v>46055</v>
      </c>
      <c r="X1584" s="4">
        <v>46176</v>
      </c>
      <c r="Y1584" s="4">
        <v>46176</v>
      </c>
      <c r="Z1584" s="4">
        <v>46206</v>
      </c>
      <c r="AA1584" s="3"/>
      <c r="AB1584" s="3" t="s">
        <v>2412</v>
      </c>
      <c r="AC1584" s="2"/>
      <c r="AD1584" s="2" t="s">
        <v>74</v>
      </c>
      <c r="AE1584" s="2" t="s">
        <v>74</v>
      </c>
      <c r="AF1584" s="2"/>
      <c r="AG1584" s="2"/>
      <c r="AH1584" s="2"/>
      <c r="AI1584" s="2"/>
      <c r="AJ1584" s="2" t="s">
        <v>50</v>
      </c>
      <c r="AK1584" s="2" t="s">
        <v>49</v>
      </c>
    </row>
    <row r="1585" spans="1:37" ht="115.2" x14ac:dyDescent="0.3">
      <c r="A1585" s="1">
        <v>1787</v>
      </c>
      <c r="B1585">
        <v>20841</v>
      </c>
      <c r="F1585" s="2" t="s">
        <v>76</v>
      </c>
      <c r="G1585" s="2" t="s">
        <v>78</v>
      </c>
      <c r="H1585" s="2" t="s">
        <v>37</v>
      </c>
      <c r="I1585" s="2" t="s">
        <v>75</v>
      </c>
      <c r="J1585" s="2" t="s">
        <v>138</v>
      </c>
      <c r="K1585" s="2" t="s">
        <v>285</v>
      </c>
      <c r="L1585" s="2" t="s">
        <v>430</v>
      </c>
      <c r="M1585" s="2" t="s">
        <v>668</v>
      </c>
      <c r="N1585" s="3" t="s">
        <v>1869</v>
      </c>
      <c r="O1585" s="2" t="s">
        <v>60</v>
      </c>
      <c r="P1585" s="2" t="s">
        <v>65</v>
      </c>
      <c r="Q1585" s="2"/>
      <c r="R1585" s="2"/>
      <c r="S1585" s="2"/>
      <c r="T1585" s="2"/>
      <c r="U1585">
        <v>0</v>
      </c>
      <c r="V1585">
        <v>30</v>
      </c>
      <c r="W1585" s="4">
        <v>46056</v>
      </c>
      <c r="X1585" s="4">
        <v>46183</v>
      </c>
      <c r="Y1585" s="4">
        <v>46183</v>
      </c>
      <c r="Z1585" s="4">
        <v>46213</v>
      </c>
      <c r="AA1585" s="3"/>
      <c r="AB1585" s="3" t="s">
        <v>2403</v>
      </c>
      <c r="AC1585" s="2"/>
      <c r="AD1585" s="2" t="s">
        <v>74</v>
      </c>
      <c r="AE1585" s="2" t="s">
        <v>95</v>
      </c>
      <c r="AF1585" s="2"/>
      <c r="AG1585" s="2"/>
      <c r="AH1585" s="2"/>
      <c r="AI1585" s="2"/>
      <c r="AJ1585" s="2" t="s">
        <v>50</v>
      </c>
      <c r="AK1585" s="2" t="s">
        <v>49</v>
      </c>
    </row>
    <row r="1586" spans="1:37" ht="115.2" x14ac:dyDescent="0.3">
      <c r="A1586" s="1">
        <v>1788</v>
      </c>
      <c r="B1586">
        <v>20859</v>
      </c>
      <c r="F1586" s="2" t="s">
        <v>76</v>
      </c>
      <c r="G1586" s="2" t="s">
        <v>78</v>
      </c>
      <c r="H1586" s="2" t="s">
        <v>37</v>
      </c>
      <c r="I1586" s="2" t="s">
        <v>75</v>
      </c>
      <c r="J1586" s="2" t="s">
        <v>138</v>
      </c>
      <c r="K1586" s="2" t="s">
        <v>290</v>
      </c>
      <c r="L1586" s="2" t="s">
        <v>430</v>
      </c>
      <c r="M1586" s="2" t="s">
        <v>675</v>
      </c>
      <c r="N1586" s="3" t="s">
        <v>1869</v>
      </c>
      <c r="O1586" s="2" t="s">
        <v>60</v>
      </c>
      <c r="P1586" s="2" t="s">
        <v>65</v>
      </c>
      <c r="Q1586" s="2"/>
      <c r="R1586" s="2"/>
      <c r="S1586" s="2"/>
      <c r="T1586" s="2"/>
      <c r="U1586">
        <v>0</v>
      </c>
      <c r="V1586">
        <v>30</v>
      </c>
      <c r="W1586" s="4">
        <v>46057</v>
      </c>
      <c r="X1586" s="4">
        <v>46183</v>
      </c>
      <c r="Y1586" s="4">
        <v>46183</v>
      </c>
      <c r="Z1586" s="4">
        <v>46213</v>
      </c>
      <c r="AA1586" s="3"/>
      <c r="AB1586" s="3" t="s">
        <v>2416</v>
      </c>
      <c r="AC1586" s="2"/>
      <c r="AD1586" s="2" t="s">
        <v>74</v>
      </c>
      <c r="AE1586" s="2" t="s">
        <v>74</v>
      </c>
      <c r="AF1586" s="2"/>
      <c r="AG1586" s="2"/>
      <c r="AH1586" s="2"/>
      <c r="AI1586" s="2"/>
      <c r="AJ1586" s="2" t="s">
        <v>50</v>
      </c>
      <c r="AK1586" s="2" t="s">
        <v>49</v>
      </c>
    </row>
    <row r="1587" spans="1:37" ht="115.2" x14ac:dyDescent="0.3">
      <c r="A1587" s="1">
        <v>1789</v>
      </c>
      <c r="F1587" s="2" t="s">
        <v>76</v>
      </c>
      <c r="G1587" s="2" t="s">
        <v>212</v>
      </c>
      <c r="H1587" s="2" t="s">
        <v>37</v>
      </c>
      <c r="I1587" s="2" t="s">
        <v>75</v>
      </c>
      <c r="J1587" s="2" t="s">
        <v>138</v>
      </c>
      <c r="K1587" s="2" t="s">
        <v>295</v>
      </c>
      <c r="L1587" s="2" t="s">
        <v>430</v>
      </c>
      <c r="M1587" s="2" t="s">
        <v>679</v>
      </c>
      <c r="N1587" s="3" t="s">
        <v>1869</v>
      </c>
      <c r="O1587" s="2" t="s">
        <v>60</v>
      </c>
      <c r="P1587" s="2" t="s">
        <v>65</v>
      </c>
      <c r="Q1587" s="2"/>
      <c r="R1587" s="2"/>
      <c r="S1587" s="2"/>
      <c r="T1587" s="2"/>
      <c r="U1587">
        <v>0</v>
      </c>
      <c r="V1587">
        <v>30</v>
      </c>
      <c r="W1587" s="4">
        <v>46058</v>
      </c>
      <c r="X1587" s="4"/>
      <c r="Y1587" s="4">
        <v>46058</v>
      </c>
      <c r="Z1587" s="4">
        <v>46088</v>
      </c>
      <c r="AA1587" s="3"/>
      <c r="AB1587" s="3"/>
      <c r="AC1587" s="2"/>
      <c r="AD1587" s="2" t="s">
        <v>74</v>
      </c>
      <c r="AE1587" s="2" t="s">
        <v>74</v>
      </c>
      <c r="AF1587" s="2"/>
      <c r="AG1587" s="2"/>
      <c r="AH1587" s="2"/>
      <c r="AI1587" s="2"/>
      <c r="AJ1587" s="2" t="s">
        <v>50</v>
      </c>
      <c r="AK1587" s="2" t="s">
        <v>49</v>
      </c>
    </row>
    <row r="1588" spans="1:37" ht="115.2" x14ac:dyDescent="0.3">
      <c r="A1588" s="1">
        <v>1790</v>
      </c>
      <c r="B1588">
        <v>19167</v>
      </c>
      <c r="F1588" s="2" t="s">
        <v>76</v>
      </c>
      <c r="G1588" s="2" t="s">
        <v>78</v>
      </c>
      <c r="H1588" s="2" t="s">
        <v>37</v>
      </c>
      <c r="I1588" s="2" t="s">
        <v>75</v>
      </c>
      <c r="J1588" s="2" t="s">
        <v>138</v>
      </c>
      <c r="K1588" s="2" t="s">
        <v>300</v>
      </c>
      <c r="L1588" s="2" t="s">
        <v>430</v>
      </c>
      <c r="M1588" s="2" t="s">
        <v>695</v>
      </c>
      <c r="N1588" s="3" t="s">
        <v>1869</v>
      </c>
      <c r="O1588" s="2" t="s">
        <v>60</v>
      </c>
      <c r="P1588" s="2" t="s">
        <v>65</v>
      </c>
      <c r="Q1588" s="2"/>
      <c r="R1588" s="2"/>
      <c r="S1588" s="2"/>
      <c r="T1588" s="2"/>
      <c r="U1588">
        <v>0</v>
      </c>
      <c r="V1588">
        <v>30</v>
      </c>
      <c r="W1588" s="4">
        <v>46059</v>
      </c>
      <c r="X1588" s="4">
        <v>46100</v>
      </c>
      <c r="Y1588" s="4">
        <v>46100</v>
      </c>
      <c r="Z1588" s="4">
        <v>46130</v>
      </c>
      <c r="AA1588" s="3"/>
      <c r="AB1588" s="3" t="s">
        <v>1718</v>
      </c>
      <c r="AC1588" s="2"/>
      <c r="AD1588" s="2" t="s">
        <v>74</v>
      </c>
      <c r="AE1588" s="2" t="s">
        <v>74</v>
      </c>
      <c r="AF1588" s="2"/>
      <c r="AG1588" s="2"/>
      <c r="AH1588" s="2"/>
      <c r="AI1588" s="2"/>
      <c r="AJ1588" s="2" t="s">
        <v>50</v>
      </c>
      <c r="AK1588" s="2" t="s">
        <v>49</v>
      </c>
    </row>
    <row r="1589" spans="1:37" ht="115.2" x14ac:dyDescent="0.3">
      <c r="A1589" s="1">
        <v>1791</v>
      </c>
      <c r="B1589">
        <v>19837</v>
      </c>
      <c r="F1589" s="2" t="s">
        <v>76</v>
      </c>
      <c r="G1589" s="2" t="s">
        <v>78</v>
      </c>
      <c r="H1589" s="2" t="s">
        <v>37</v>
      </c>
      <c r="I1589" s="2" t="s">
        <v>75</v>
      </c>
      <c r="J1589" s="2" t="s">
        <v>138</v>
      </c>
      <c r="K1589" s="2" t="s">
        <v>305</v>
      </c>
      <c r="L1589" s="2" t="s">
        <v>430</v>
      </c>
      <c r="M1589" s="2" t="s">
        <v>684</v>
      </c>
      <c r="N1589" s="3" t="s">
        <v>1869</v>
      </c>
      <c r="O1589" s="2" t="s">
        <v>60</v>
      </c>
      <c r="P1589" s="2" t="s">
        <v>65</v>
      </c>
      <c r="Q1589" s="2"/>
      <c r="R1589" s="2"/>
      <c r="S1589" s="2"/>
      <c r="T1589" s="2"/>
      <c r="U1589">
        <v>0</v>
      </c>
      <c r="V1589">
        <v>30</v>
      </c>
      <c r="W1589" s="4">
        <v>46060</v>
      </c>
      <c r="X1589" s="4">
        <v>46141</v>
      </c>
      <c r="Y1589" s="4">
        <v>46141</v>
      </c>
      <c r="Z1589" s="4">
        <v>46171</v>
      </c>
      <c r="AA1589" s="3"/>
      <c r="AB1589" s="3" t="s">
        <v>1866</v>
      </c>
      <c r="AC1589" s="2"/>
      <c r="AD1589" s="2" t="s">
        <v>74</v>
      </c>
      <c r="AE1589" s="2" t="s">
        <v>95</v>
      </c>
      <c r="AF1589" s="2"/>
      <c r="AG1589" s="2"/>
      <c r="AH1589" s="2"/>
      <c r="AI1589" s="2"/>
      <c r="AJ1589" s="2" t="s">
        <v>50</v>
      </c>
      <c r="AK1589" s="2" t="s">
        <v>49</v>
      </c>
    </row>
    <row r="1590" spans="1:37" ht="144" x14ac:dyDescent="0.3">
      <c r="A1590" s="1">
        <v>1792</v>
      </c>
      <c r="F1590" s="2" t="s">
        <v>76</v>
      </c>
      <c r="G1590" s="2" t="s">
        <v>212</v>
      </c>
      <c r="H1590" s="2" t="s">
        <v>37</v>
      </c>
      <c r="I1590" s="2" t="s">
        <v>75</v>
      </c>
      <c r="J1590" s="2" t="s">
        <v>138</v>
      </c>
      <c r="K1590" s="2" t="s">
        <v>272</v>
      </c>
      <c r="L1590" s="2" t="s">
        <v>430</v>
      </c>
      <c r="M1590" s="2" t="s">
        <v>431</v>
      </c>
      <c r="N1590" s="3" t="s">
        <v>1654</v>
      </c>
      <c r="O1590" s="2" t="s">
        <v>60</v>
      </c>
      <c r="P1590" s="2" t="s">
        <v>65</v>
      </c>
      <c r="Q1590" s="2"/>
      <c r="R1590" s="2"/>
      <c r="S1590" s="2"/>
      <c r="T1590" s="2"/>
      <c r="U1590">
        <v>0</v>
      </c>
      <c r="V1590">
        <v>90</v>
      </c>
      <c r="W1590" s="4">
        <v>46055</v>
      </c>
      <c r="X1590" s="4"/>
      <c r="Y1590" s="4">
        <v>46055</v>
      </c>
      <c r="Z1590" s="4">
        <v>46145</v>
      </c>
      <c r="AA1590" s="3"/>
      <c r="AB1590" s="3"/>
      <c r="AC1590" s="2"/>
      <c r="AD1590" s="2" t="s">
        <v>74</v>
      </c>
      <c r="AE1590" s="2" t="s">
        <v>74</v>
      </c>
      <c r="AF1590" s="2"/>
      <c r="AG1590" s="2"/>
      <c r="AH1590" s="2"/>
      <c r="AI1590" s="2"/>
      <c r="AJ1590" s="2" t="s">
        <v>50</v>
      </c>
      <c r="AK1590" s="2" t="s">
        <v>49</v>
      </c>
    </row>
    <row r="1591" spans="1:37" ht="144" x14ac:dyDescent="0.3">
      <c r="A1591" s="1">
        <v>1793</v>
      </c>
      <c r="B1591">
        <v>19917</v>
      </c>
      <c r="F1591" s="2" t="s">
        <v>76</v>
      </c>
      <c r="G1591" s="2" t="s">
        <v>78</v>
      </c>
      <c r="H1591" s="2" t="s">
        <v>37</v>
      </c>
      <c r="I1591" s="2" t="s">
        <v>75</v>
      </c>
      <c r="J1591" s="2" t="s">
        <v>138</v>
      </c>
      <c r="K1591" s="2" t="s">
        <v>285</v>
      </c>
      <c r="L1591" s="2" t="s">
        <v>430</v>
      </c>
      <c r="M1591" s="2" t="s">
        <v>668</v>
      </c>
      <c r="N1591" s="3" t="s">
        <v>1654</v>
      </c>
      <c r="O1591" s="2" t="s">
        <v>60</v>
      </c>
      <c r="P1591" s="2" t="s">
        <v>65</v>
      </c>
      <c r="Q1591" s="2"/>
      <c r="R1591" s="2"/>
      <c r="S1591" s="2"/>
      <c r="T1591" s="2"/>
      <c r="U1591">
        <v>0</v>
      </c>
      <c r="V1591">
        <v>90</v>
      </c>
      <c r="W1591" s="4">
        <v>46056</v>
      </c>
      <c r="X1591" s="4">
        <v>46141</v>
      </c>
      <c r="Y1591" s="4">
        <v>46141</v>
      </c>
      <c r="Z1591" s="4">
        <v>46231</v>
      </c>
      <c r="AA1591" s="3"/>
      <c r="AB1591" s="3" t="s">
        <v>1779</v>
      </c>
      <c r="AC1591" s="2"/>
      <c r="AD1591" s="2" t="s">
        <v>74</v>
      </c>
      <c r="AE1591" s="2" t="s">
        <v>95</v>
      </c>
      <c r="AF1591" s="2"/>
      <c r="AG1591" s="2"/>
      <c r="AH1591" s="2"/>
      <c r="AI1591" s="2"/>
      <c r="AJ1591" s="2" t="s">
        <v>50</v>
      </c>
      <c r="AK1591" s="2" t="s">
        <v>49</v>
      </c>
    </row>
    <row r="1592" spans="1:37" ht="144" x14ac:dyDescent="0.3">
      <c r="A1592" s="1">
        <v>1794</v>
      </c>
      <c r="F1592" s="2" t="s">
        <v>76</v>
      </c>
      <c r="G1592" s="2" t="s">
        <v>212</v>
      </c>
      <c r="H1592" s="2" t="s">
        <v>37</v>
      </c>
      <c r="I1592" s="2" t="s">
        <v>75</v>
      </c>
      <c r="J1592" s="2" t="s">
        <v>138</v>
      </c>
      <c r="K1592" s="2" t="s">
        <v>290</v>
      </c>
      <c r="L1592" s="2" t="s">
        <v>430</v>
      </c>
      <c r="M1592" s="2" t="s">
        <v>675</v>
      </c>
      <c r="N1592" s="3" t="s">
        <v>1654</v>
      </c>
      <c r="O1592" s="2" t="s">
        <v>60</v>
      </c>
      <c r="P1592" s="2" t="s">
        <v>65</v>
      </c>
      <c r="Q1592" s="2"/>
      <c r="R1592" s="2"/>
      <c r="S1592" s="2"/>
      <c r="T1592" s="2"/>
      <c r="U1592">
        <v>0</v>
      </c>
      <c r="V1592">
        <v>90</v>
      </c>
      <c r="W1592" s="4">
        <v>46057</v>
      </c>
      <c r="X1592" s="4"/>
      <c r="Y1592" s="4">
        <v>46057</v>
      </c>
      <c r="Z1592" s="4">
        <v>46147</v>
      </c>
      <c r="AA1592" s="3"/>
      <c r="AB1592" s="3"/>
      <c r="AC1592" s="2"/>
      <c r="AD1592" s="2" t="s">
        <v>74</v>
      </c>
      <c r="AE1592" s="2" t="s">
        <v>74</v>
      </c>
      <c r="AF1592" s="2"/>
      <c r="AG1592" s="2"/>
      <c r="AH1592" s="2"/>
      <c r="AI1592" s="2"/>
      <c r="AJ1592" s="2" t="s">
        <v>50</v>
      </c>
      <c r="AK1592" s="2" t="s">
        <v>49</v>
      </c>
    </row>
    <row r="1593" spans="1:37" ht="144" x14ac:dyDescent="0.3">
      <c r="A1593" s="1">
        <v>1795</v>
      </c>
      <c r="F1593" s="2" t="s">
        <v>76</v>
      </c>
      <c r="G1593" s="2" t="s">
        <v>212</v>
      </c>
      <c r="H1593" s="2" t="s">
        <v>37</v>
      </c>
      <c r="I1593" s="2" t="s">
        <v>75</v>
      </c>
      <c r="J1593" s="2" t="s">
        <v>138</v>
      </c>
      <c r="K1593" s="2" t="s">
        <v>295</v>
      </c>
      <c r="L1593" s="2" t="s">
        <v>430</v>
      </c>
      <c r="M1593" s="2" t="s">
        <v>679</v>
      </c>
      <c r="N1593" s="3" t="s">
        <v>1654</v>
      </c>
      <c r="O1593" s="2" t="s">
        <v>60</v>
      </c>
      <c r="P1593" s="2" t="s">
        <v>65</v>
      </c>
      <c r="Q1593" s="2"/>
      <c r="R1593" s="2"/>
      <c r="S1593" s="2"/>
      <c r="T1593" s="2"/>
      <c r="U1593">
        <v>0</v>
      </c>
      <c r="V1593">
        <v>90</v>
      </c>
      <c r="W1593" s="4">
        <v>46058</v>
      </c>
      <c r="X1593" s="4"/>
      <c r="Y1593" s="4">
        <v>46058</v>
      </c>
      <c r="Z1593" s="4">
        <v>46148</v>
      </c>
      <c r="AA1593" s="3"/>
      <c r="AB1593" s="3"/>
      <c r="AC1593" s="2"/>
      <c r="AD1593" s="2" t="s">
        <v>74</v>
      </c>
      <c r="AE1593" s="2" t="s">
        <v>74</v>
      </c>
      <c r="AF1593" s="2"/>
      <c r="AG1593" s="2"/>
      <c r="AH1593" s="2"/>
      <c r="AI1593" s="2"/>
      <c r="AJ1593" s="2" t="s">
        <v>50</v>
      </c>
      <c r="AK1593" s="2" t="s">
        <v>49</v>
      </c>
    </row>
    <row r="1594" spans="1:37" ht="144" x14ac:dyDescent="0.3">
      <c r="A1594" s="1">
        <v>1796</v>
      </c>
      <c r="F1594" s="2" t="s">
        <v>76</v>
      </c>
      <c r="G1594" s="2" t="s">
        <v>212</v>
      </c>
      <c r="H1594" s="2" t="s">
        <v>37</v>
      </c>
      <c r="I1594" s="2" t="s">
        <v>75</v>
      </c>
      <c r="J1594" s="2" t="s">
        <v>138</v>
      </c>
      <c r="K1594" s="2" t="s">
        <v>300</v>
      </c>
      <c r="L1594" s="2" t="s">
        <v>430</v>
      </c>
      <c r="M1594" s="2" t="s">
        <v>695</v>
      </c>
      <c r="N1594" s="3" t="s">
        <v>1654</v>
      </c>
      <c r="O1594" s="2" t="s">
        <v>60</v>
      </c>
      <c r="P1594" s="2" t="s">
        <v>65</v>
      </c>
      <c r="Q1594" s="2"/>
      <c r="R1594" s="2"/>
      <c r="S1594" s="2"/>
      <c r="T1594" s="2"/>
      <c r="U1594">
        <v>0</v>
      </c>
      <c r="V1594">
        <v>90</v>
      </c>
      <c r="W1594" s="4">
        <v>46059</v>
      </c>
      <c r="X1594" s="4"/>
      <c r="Y1594" s="4">
        <v>46059</v>
      </c>
      <c r="Z1594" s="4">
        <v>46149</v>
      </c>
      <c r="AA1594" s="3"/>
      <c r="AB1594" s="3"/>
      <c r="AC1594" s="2"/>
      <c r="AD1594" s="2" t="s">
        <v>74</v>
      </c>
      <c r="AE1594" s="2" t="s">
        <v>74</v>
      </c>
      <c r="AF1594" s="2"/>
      <c r="AG1594" s="2"/>
      <c r="AH1594" s="2"/>
      <c r="AI1594" s="2"/>
      <c r="AJ1594" s="2" t="s">
        <v>50</v>
      </c>
      <c r="AK1594" s="2" t="s">
        <v>49</v>
      </c>
    </row>
    <row r="1595" spans="1:37" ht="144" x14ac:dyDescent="0.3">
      <c r="A1595" s="1">
        <v>1797</v>
      </c>
      <c r="B1595">
        <v>19838</v>
      </c>
      <c r="F1595" s="2" t="s">
        <v>76</v>
      </c>
      <c r="G1595" s="2" t="s">
        <v>78</v>
      </c>
      <c r="H1595" s="2" t="s">
        <v>37</v>
      </c>
      <c r="I1595" s="2" t="s">
        <v>75</v>
      </c>
      <c r="J1595" s="2" t="s">
        <v>138</v>
      </c>
      <c r="K1595" s="2" t="s">
        <v>305</v>
      </c>
      <c r="L1595" s="2" t="s">
        <v>430</v>
      </c>
      <c r="M1595" s="2" t="s">
        <v>684</v>
      </c>
      <c r="N1595" s="3" t="s">
        <v>1654</v>
      </c>
      <c r="O1595" s="2" t="s">
        <v>60</v>
      </c>
      <c r="P1595" s="2" t="s">
        <v>65</v>
      </c>
      <c r="Q1595" s="2"/>
      <c r="R1595" s="2"/>
      <c r="S1595" s="2"/>
      <c r="T1595" s="2"/>
      <c r="U1595">
        <v>0</v>
      </c>
      <c r="V1595">
        <v>90</v>
      </c>
      <c r="W1595" s="4">
        <v>46060</v>
      </c>
      <c r="X1595" s="4">
        <v>46141</v>
      </c>
      <c r="Y1595" s="4">
        <v>46141</v>
      </c>
      <c r="Z1595" s="4">
        <v>46231</v>
      </c>
      <c r="AA1595" s="3"/>
      <c r="AB1595" s="3" t="s">
        <v>1866</v>
      </c>
      <c r="AC1595" s="2"/>
      <c r="AD1595" s="2" t="s">
        <v>74</v>
      </c>
      <c r="AE1595" s="2" t="s">
        <v>95</v>
      </c>
      <c r="AF1595" s="2"/>
      <c r="AG1595" s="2"/>
      <c r="AH1595" s="2"/>
      <c r="AI1595" s="2"/>
      <c r="AJ1595" s="2" t="s">
        <v>50</v>
      </c>
      <c r="AK1595" s="2" t="s">
        <v>49</v>
      </c>
    </row>
    <row r="1596" spans="1:37" ht="57.6" x14ac:dyDescent="0.3">
      <c r="A1596" s="1">
        <v>1798</v>
      </c>
      <c r="F1596" s="2" t="s">
        <v>76</v>
      </c>
      <c r="G1596" s="2" t="s">
        <v>212</v>
      </c>
      <c r="H1596" s="2" t="s">
        <v>37</v>
      </c>
      <c r="I1596" s="2" t="s">
        <v>75</v>
      </c>
      <c r="J1596" s="2" t="s">
        <v>138</v>
      </c>
      <c r="K1596" s="2" t="s">
        <v>272</v>
      </c>
      <c r="L1596" s="2" t="s">
        <v>430</v>
      </c>
      <c r="M1596" s="2" t="s">
        <v>431</v>
      </c>
      <c r="N1596" s="3" t="s">
        <v>1543</v>
      </c>
      <c r="O1596" s="2" t="s">
        <v>60</v>
      </c>
      <c r="P1596" s="2" t="s">
        <v>65</v>
      </c>
      <c r="Q1596" s="2"/>
      <c r="R1596" s="2"/>
      <c r="S1596" s="2"/>
      <c r="T1596" s="2"/>
      <c r="U1596">
        <v>0</v>
      </c>
      <c r="V1596">
        <v>180</v>
      </c>
      <c r="W1596" s="4">
        <v>46055</v>
      </c>
      <c r="X1596" s="4"/>
      <c r="Y1596" s="4">
        <v>46055</v>
      </c>
      <c r="Z1596" s="4">
        <v>46235</v>
      </c>
      <c r="AA1596" s="3"/>
      <c r="AB1596" s="3"/>
      <c r="AC1596" s="2"/>
      <c r="AD1596" s="2" t="s">
        <v>74</v>
      </c>
      <c r="AE1596" s="2" t="s">
        <v>74</v>
      </c>
      <c r="AF1596" s="2"/>
      <c r="AG1596" s="2"/>
      <c r="AH1596" s="2"/>
      <c r="AI1596" s="2"/>
      <c r="AJ1596" s="2" t="s">
        <v>50</v>
      </c>
      <c r="AK1596" s="2" t="s">
        <v>49</v>
      </c>
    </row>
    <row r="1597" spans="1:37" ht="57.6" x14ac:dyDescent="0.3">
      <c r="A1597" s="1">
        <v>1799</v>
      </c>
      <c r="B1597">
        <v>19918</v>
      </c>
      <c r="F1597" s="2" t="s">
        <v>76</v>
      </c>
      <c r="G1597" s="2" t="s">
        <v>78</v>
      </c>
      <c r="H1597" s="2" t="s">
        <v>37</v>
      </c>
      <c r="I1597" s="2" t="s">
        <v>75</v>
      </c>
      <c r="J1597" s="2" t="s">
        <v>138</v>
      </c>
      <c r="K1597" s="2" t="s">
        <v>285</v>
      </c>
      <c r="L1597" s="2" t="s">
        <v>430</v>
      </c>
      <c r="M1597" s="2" t="s">
        <v>668</v>
      </c>
      <c r="N1597" s="3" t="s">
        <v>1543</v>
      </c>
      <c r="O1597" s="2" t="s">
        <v>60</v>
      </c>
      <c r="P1597" s="2" t="s">
        <v>65</v>
      </c>
      <c r="Q1597" s="2"/>
      <c r="R1597" s="2"/>
      <c r="S1597" s="2"/>
      <c r="T1597" s="2"/>
      <c r="U1597">
        <v>0</v>
      </c>
      <c r="V1597">
        <v>180</v>
      </c>
      <c r="W1597" s="4">
        <v>46056</v>
      </c>
      <c r="X1597" s="4">
        <v>46141</v>
      </c>
      <c r="Y1597" s="4">
        <v>46141</v>
      </c>
      <c r="Z1597" s="4">
        <v>46321</v>
      </c>
      <c r="AA1597" s="3"/>
      <c r="AB1597" s="3" t="s">
        <v>1779</v>
      </c>
      <c r="AC1597" s="2"/>
      <c r="AD1597" s="2" t="s">
        <v>74</v>
      </c>
      <c r="AE1597" s="2" t="s">
        <v>95</v>
      </c>
      <c r="AF1597" s="2"/>
      <c r="AG1597" s="2"/>
      <c r="AH1597" s="2"/>
      <c r="AI1597" s="2"/>
      <c r="AJ1597" s="2" t="s">
        <v>50</v>
      </c>
      <c r="AK1597" s="2" t="s">
        <v>49</v>
      </c>
    </row>
    <row r="1598" spans="1:37" ht="57.6" x14ac:dyDescent="0.3">
      <c r="A1598" s="1">
        <v>1800</v>
      </c>
      <c r="F1598" s="2" t="s">
        <v>76</v>
      </c>
      <c r="G1598" s="2" t="s">
        <v>212</v>
      </c>
      <c r="H1598" s="2" t="s">
        <v>37</v>
      </c>
      <c r="I1598" s="2" t="s">
        <v>75</v>
      </c>
      <c r="J1598" s="2" t="s">
        <v>138</v>
      </c>
      <c r="K1598" s="2" t="s">
        <v>290</v>
      </c>
      <c r="L1598" s="2" t="s">
        <v>430</v>
      </c>
      <c r="M1598" s="2" t="s">
        <v>675</v>
      </c>
      <c r="N1598" s="3" t="s">
        <v>1543</v>
      </c>
      <c r="O1598" s="2" t="s">
        <v>60</v>
      </c>
      <c r="P1598" s="2" t="s">
        <v>65</v>
      </c>
      <c r="Q1598" s="2"/>
      <c r="R1598" s="2"/>
      <c r="S1598" s="2"/>
      <c r="T1598" s="2"/>
      <c r="U1598">
        <v>0</v>
      </c>
      <c r="V1598">
        <v>180</v>
      </c>
      <c r="W1598" s="4">
        <v>46057</v>
      </c>
      <c r="X1598" s="4"/>
      <c r="Y1598" s="4">
        <v>46057</v>
      </c>
      <c r="Z1598" s="4">
        <v>46237</v>
      </c>
      <c r="AA1598" s="3"/>
      <c r="AB1598" s="3"/>
      <c r="AC1598" s="2"/>
      <c r="AD1598" s="2" t="s">
        <v>74</v>
      </c>
      <c r="AE1598" s="2" t="s">
        <v>74</v>
      </c>
      <c r="AF1598" s="2"/>
      <c r="AG1598" s="2"/>
      <c r="AH1598" s="2"/>
      <c r="AI1598" s="2"/>
      <c r="AJ1598" s="2" t="s">
        <v>50</v>
      </c>
      <c r="AK1598" s="2" t="s">
        <v>49</v>
      </c>
    </row>
    <row r="1599" spans="1:37" ht="57.6" x14ac:dyDescent="0.3">
      <c r="A1599" s="1">
        <v>1801</v>
      </c>
      <c r="F1599" s="2" t="s">
        <v>76</v>
      </c>
      <c r="G1599" s="2" t="s">
        <v>212</v>
      </c>
      <c r="H1599" s="2" t="s">
        <v>37</v>
      </c>
      <c r="I1599" s="2" t="s">
        <v>75</v>
      </c>
      <c r="J1599" s="2" t="s">
        <v>138</v>
      </c>
      <c r="K1599" s="2" t="s">
        <v>295</v>
      </c>
      <c r="L1599" s="2" t="s">
        <v>430</v>
      </c>
      <c r="M1599" s="2" t="s">
        <v>679</v>
      </c>
      <c r="N1599" s="3" t="s">
        <v>1543</v>
      </c>
      <c r="O1599" s="2" t="s">
        <v>60</v>
      </c>
      <c r="P1599" s="2" t="s">
        <v>65</v>
      </c>
      <c r="Q1599" s="2"/>
      <c r="R1599" s="2"/>
      <c r="S1599" s="2"/>
      <c r="T1599" s="2"/>
      <c r="U1599">
        <v>0</v>
      </c>
      <c r="V1599">
        <v>180</v>
      </c>
      <c r="W1599" s="4">
        <v>46058</v>
      </c>
      <c r="X1599" s="4"/>
      <c r="Y1599" s="4">
        <v>46058</v>
      </c>
      <c r="Z1599" s="4">
        <v>46238</v>
      </c>
      <c r="AA1599" s="3"/>
      <c r="AB1599" s="3"/>
      <c r="AC1599" s="2"/>
      <c r="AD1599" s="2" t="s">
        <v>74</v>
      </c>
      <c r="AE1599" s="2" t="s">
        <v>74</v>
      </c>
      <c r="AF1599" s="2"/>
      <c r="AG1599" s="2"/>
      <c r="AH1599" s="2"/>
      <c r="AI1599" s="2"/>
      <c r="AJ1599" s="2" t="s">
        <v>50</v>
      </c>
      <c r="AK1599" s="2" t="s">
        <v>49</v>
      </c>
    </row>
    <row r="1600" spans="1:37" ht="57.6" x14ac:dyDescent="0.3">
      <c r="A1600" s="1">
        <v>1802</v>
      </c>
      <c r="F1600" s="2" t="s">
        <v>76</v>
      </c>
      <c r="G1600" s="2" t="s">
        <v>212</v>
      </c>
      <c r="H1600" s="2" t="s">
        <v>37</v>
      </c>
      <c r="I1600" s="2" t="s">
        <v>75</v>
      </c>
      <c r="J1600" s="2" t="s">
        <v>138</v>
      </c>
      <c r="K1600" s="2" t="s">
        <v>300</v>
      </c>
      <c r="L1600" s="2" t="s">
        <v>430</v>
      </c>
      <c r="M1600" s="2" t="s">
        <v>695</v>
      </c>
      <c r="N1600" s="3" t="s">
        <v>1543</v>
      </c>
      <c r="O1600" s="2" t="s">
        <v>60</v>
      </c>
      <c r="P1600" s="2" t="s">
        <v>65</v>
      </c>
      <c r="Q1600" s="2"/>
      <c r="R1600" s="2"/>
      <c r="S1600" s="2"/>
      <c r="T1600" s="2"/>
      <c r="U1600">
        <v>0</v>
      </c>
      <c r="V1600">
        <v>180</v>
      </c>
      <c r="W1600" s="4">
        <v>46059</v>
      </c>
      <c r="X1600" s="4"/>
      <c r="Y1600" s="4">
        <v>46059</v>
      </c>
      <c r="Z1600" s="4">
        <v>46239</v>
      </c>
      <c r="AA1600" s="3"/>
      <c r="AB1600" s="3"/>
      <c r="AC1600" s="2"/>
      <c r="AD1600" s="2" t="s">
        <v>74</v>
      </c>
      <c r="AE1600" s="2" t="s">
        <v>74</v>
      </c>
      <c r="AF1600" s="2"/>
      <c r="AG1600" s="2"/>
      <c r="AH1600" s="2"/>
      <c r="AI1600" s="2"/>
      <c r="AJ1600" s="2" t="s">
        <v>50</v>
      </c>
      <c r="AK1600" s="2" t="s">
        <v>49</v>
      </c>
    </row>
    <row r="1601" spans="1:37" ht="57.6" x14ac:dyDescent="0.3">
      <c r="A1601" s="1">
        <v>1803</v>
      </c>
      <c r="B1601">
        <v>19839</v>
      </c>
      <c r="F1601" s="2" t="s">
        <v>76</v>
      </c>
      <c r="G1601" s="2" t="s">
        <v>78</v>
      </c>
      <c r="H1601" s="2" t="s">
        <v>37</v>
      </c>
      <c r="I1601" s="2" t="s">
        <v>75</v>
      </c>
      <c r="J1601" s="2" t="s">
        <v>138</v>
      </c>
      <c r="K1601" s="2" t="s">
        <v>305</v>
      </c>
      <c r="L1601" s="2" t="s">
        <v>430</v>
      </c>
      <c r="M1601" s="2" t="s">
        <v>684</v>
      </c>
      <c r="N1601" s="3" t="s">
        <v>1543</v>
      </c>
      <c r="O1601" s="2" t="s">
        <v>60</v>
      </c>
      <c r="P1601" s="2" t="s">
        <v>65</v>
      </c>
      <c r="Q1601" s="2"/>
      <c r="R1601" s="2"/>
      <c r="S1601" s="2"/>
      <c r="T1601" s="2"/>
      <c r="U1601">
        <v>0</v>
      </c>
      <c r="V1601">
        <v>180</v>
      </c>
      <c r="W1601" s="4">
        <v>46060</v>
      </c>
      <c r="X1601" s="4">
        <v>46141</v>
      </c>
      <c r="Y1601" s="4">
        <v>46141</v>
      </c>
      <c r="Z1601" s="4">
        <v>46321</v>
      </c>
      <c r="AA1601" s="3"/>
      <c r="AB1601" s="3" t="s">
        <v>1866</v>
      </c>
      <c r="AC1601" s="2"/>
      <c r="AD1601" s="2" t="s">
        <v>74</v>
      </c>
      <c r="AE1601" s="2" t="s">
        <v>95</v>
      </c>
      <c r="AF1601" s="2"/>
      <c r="AG1601" s="2"/>
      <c r="AH1601" s="2"/>
      <c r="AI1601" s="2"/>
      <c r="AJ1601" s="2" t="s">
        <v>50</v>
      </c>
      <c r="AK1601" s="2" t="s">
        <v>49</v>
      </c>
    </row>
    <row r="1602" spans="1:37" ht="129.6" x14ac:dyDescent="0.3">
      <c r="A1602" s="1">
        <v>1804</v>
      </c>
      <c r="F1602" s="2" t="s">
        <v>76</v>
      </c>
      <c r="G1602" s="2" t="s">
        <v>212</v>
      </c>
      <c r="H1602" s="2" t="s">
        <v>37</v>
      </c>
      <c r="I1602" s="2" t="s">
        <v>75</v>
      </c>
      <c r="J1602" s="2" t="s">
        <v>138</v>
      </c>
      <c r="K1602" s="2" t="s">
        <v>272</v>
      </c>
      <c r="L1602" s="2" t="s">
        <v>430</v>
      </c>
      <c r="M1602" s="2" t="s">
        <v>431</v>
      </c>
      <c r="N1602" s="3" t="s">
        <v>1871</v>
      </c>
      <c r="O1602" s="2" t="s">
        <v>60</v>
      </c>
      <c r="P1602" s="2" t="s">
        <v>65</v>
      </c>
      <c r="Q1602" s="2"/>
      <c r="R1602" s="2"/>
      <c r="S1602" s="2"/>
      <c r="T1602" s="2"/>
      <c r="U1602">
        <v>0</v>
      </c>
      <c r="V1602">
        <v>360</v>
      </c>
      <c r="W1602" s="4">
        <v>46055</v>
      </c>
      <c r="X1602" s="4"/>
      <c r="Y1602" s="4">
        <v>46055</v>
      </c>
      <c r="Z1602" s="4">
        <v>46415</v>
      </c>
      <c r="AA1602" s="3"/>
      <c r="AB1602" s="3"/>
      <c r="AC1602" s="2"/>
      <c r="AD1602" s="2" t="s">
        <v>74</v>
      </c>
      <c r="AE1602" s="2" t="s">
        <v>74</v>
      </c>
      <c r="AF1602" s="2"/>
      <c r="AG1602" s="2"/>
      <c r="AH1602" s="2"/>
      <c r="AI1602" s="2"/>
      <c r="AJ1602" s="2" t="s">
        <v>50</v>
      </c>
      <c r="AK1602" s="2" t="s">
        <v>49</v>
      </c>
    </row>
    <row r="1603" spans="1:37" ht="129.6" x14ac:dyDescent="0.3">
      <c r="A1603" s="1">
        <v>1805</v>
      </c>
      <c r="B1603">
        <v>19919</v>
      </c>
      <c r="F1603" s="2" t="s">
        <v>76</v>
      </c>
      <c r="G1603" s="2" t="s">
        <v>78</v>
      </c>
      <c r="H1603" s="2" t="s">
        <v>37</v>
      </c>
      <c r="I1603" s="2" t="s">
        <v>75</v>
      </c>
      <c r="J1603" s="2" t="s">
        <v>138</v>
      </c>
      <c r="K1603" s="2" t="s">
        <v>285</v>
      </c>
      <c r="L1603" s="2" t="s">
        <v>430</v>
      </c>
      <c r="M1603" s="2" t="s">
        <v>668</v>
      </c>
      <c r="N1603" s="3" t="s">
        <v>1871</v>
      </c>
      <c r="O1603" s="2" t="s">
        <v>60</v>
      </c>
      <c r="P1603" s="2" t="s">
        <v>65</v>
      </c>
      <c r="Q1603" s="2"/>
      <c r="R1603" s="2"/>
      <c r="S1603" s="2"/>
      <c r="T1603" s="2"/>
      <c r="U1603">
        <v>0</v>
      </c>
      <c r="V1603">
        <v>360</v>
      </c>
      <c r="W1603" s="4">
        <v>46056</v>
      </c>
      <c r="X1603" s="4">
        <v>46183</v>
      </c>
      <c r="Y1603" s="4">
        <v>46183</v>
      </c>
      <c r="Z1603" s="4">
        <v>46543</v>
      </c>
      <c r="AA1603" s="3"/>
      <c r="AB1603" s="3" t="s">
        <v>1779</v>
      </c>
      <c r="AC1603" s="2"/>
      <c r="AD1603" s="2" t="s">
        <v>74</v>
      </c>
      <c r="AE1603" s="2" t="s">
        <v>95</v>
      </c>
      <c r="AF1603" s="2"/>
      <c r="AG1603" s="2"/>
      <c r="AH1603" s="2"/>
      <c r="AI1603" s="2"/>
      <c r="AJ1603" s="2" t="s">
        <v>50</v>
      </c>
      <c r="AK1603" s="2" t="s">
        <v>49</v>
      </c>
    </row>
    <row r="1604" spans="1:37" ht="129.6" x14ac:dyDescent="0.3">
      <c r="A1604" s="1">
        <v>1806</v>
      </c>
      <c r="F1604" s="2" t="s">
        <v>76</v>
      </c>
      <c r="G1604" s="2" t="s">
        <v>212</v>
      </c>
      <c r="H1604" s="2" t="s">
        <v>37</v>
      </c>
      <c r="I1604" s="2" t="s">
        <v>75</v>
      </c>
      <c r="J1604" s="2" t="s">
        <v>138</v>
      </c>
      <c r="K1604" s="2" t="s">
        <v>290</v>
      </c>
      <c r="L1604" s="2" t="s">
        <v>430</v>
      </c>
      <c r="M1604" s="2" t="s">
        <v>675</v>
      </c>
      <c r="N1604" s="3" t="s">
        <v>1871</v>
      </c>
      <c r="O1604" s="2" t="s">
        <v>60</v>
      </c>
      <c r="P1604" s="2" t="s">
        <v>65</v>
      </c>
      <c r="Q1604" s="2"/>
      <c r="R1604" s="2"/>
      <c r="S1604" s="2"/>
      <c r="T1604" s="2"/>
      <c r="U1604">
        <v>0</v>
      </c>
      <c r="V1604">
        <v>360</v>
      </c>
      <c r="W1604" s="4">
        <v>46057</v>
      </c>
      <c r="X1604" s="4"/>
      <c r="Y1604" s="4">
        <v>46057</v>
      </c>
      <c r="Z1604" s="4">
        <v>46417</v>
      </c>
      <c r="AA1604" s="3"/>
      <c r="AB1604" s="3"/>
      <c r="AC1604" s="2"/>
      <c r="AD1604" s="2" t="s">
        <v>74</v>
      </c>
      <c r="AE1604" s="2" t="s">
        <v>74</v>
      </c>
      <c r="AF1604" s="2"/>
      <c r="AG1604" s="2"/>
      <c r="AH1604" s="2"/>
      <c r="AI1604" s="2"/>
      <c r="AJ1604" s="2" t="s">
        <v>50</v>
      </c>
      <c r="AK1604" s="2" t="s">
        <v>49</v>
      </c>
    </row>
    <row r="1605" spans="1:37" ht="129.6" x14ac:dyDescent="0.3">
      <c r="A1605" s="1">
        <v>1807</v>
      </c>
      <c r="F1605" s="2" t="s">
        <v>76</v>
      </c>
      <c r="G1605" s="2" t="s">
        <v>212</v>
      </c>
      <c r="H1605" s="2" t="s">
        <v>37</v>
      </c>
      <c r="I1605" s="2" t="s">
        <v>75</v>
      </c>
      <c r="J1605" s="2" t="s">
        <v>138</v>
      </c>
      <c r="K1605" s="2" t="s">
        <v>295</v>
      </c>
      <c r="L1605" s="2" t="s">
        <v>430</v>
      </c>
      <c r="M1605" s="2" t="s">
        <v>679</v>
      </c>
      <c r="N1605" s="3" t="s">
        <v>1871</v>
      </c>
      <c r="O1605" s="2" t="s">
        <v>60</v>
      </c>
      <c r="P1605" s="2" t="s">
        <v>65</v>
      </c>
      <c r="Q1605" s="2"/>
      <c r="R1605" s="2"/>
      <c r="S1605" s="2"/>
      <c r="T1605" s="2"/>
      <c r="U1605">
        <v>0</v>
      </c>
      <c r="V1605">
        <v>360</v>
      </c>
      <c r="W1605" s="4">
        <v>46058</v>
      </c>
      <c r="X1605" s="4"/>
      <c r="Y1605" s="4">
        <v>46058</v>
      </c>
      <c r="Z1605" s="4">
        <v>46418</v>
      </c>
      <c r="AA1605" s="3"/>
      <c r="AB1605" s="3"/>
      <c r="AC1605" s="2"/>
      <c r="AD1605" s="2" t="s">
        <v>74</v>
      </c>
      <c r="AE1605" s="2" t="s">
        <v>74</v>
      </c>
      <c r="AF1605" s="2"/>
      <c r="AG1605" s="2"/>
      <c r="AH1605" s="2"/>
      <c r="AI1605" s="2"/>
      <c r="AJ1605" s="2" t="s">
        <v>50</v>
      </c>
      <c r="AK1605" s="2" t="s">
        <v>49</v>
      </c>
    </row>
    <row r="1606" spans="1:37" ht="129.6" x14ac:dyDescent="0.3">
      <c r="A1606" s="1">
        <v>1808</v>
      </c>
      <c r="F1606" s="2" t="s">
        <v>76</v>
      </c>
      <c r="G1606" s="2" t="s">
        <v>212</v>
      </c>
      <c r="H1606" s="2" t="s">
        <v>37</v>
      </c>
      <c r="I1606" s="2" t="s">
        <v>75</v>
      </c>
      <c r="J1606" s="2" t="s">
        <v>138</v>
      </c>
      <c r="K1606" s="2" t="s">
        <v>300</v>
      </c>
      <c r="L1606" s="2" t="s">
        <v>430</v>
      </c>
      <c r="M1606" s="2" t="s">
        <v>695</v>
      </c>
      <c r="N1606" s="3" t="s">
        <v>1871</v>
      </c>
      <c r="O1606" s="2" t="s">
        <v>60</v>
      </c>
      <c r="P1606" s="2" t="s">
        <v>65</v>
      </c>
      <c r="Q1606" s="2"/>
      <c r="R1606" s="2"/>
      <c r="S1606" s="2"/>
      <c r="T1606" s="2"/>
      <c r="U1606">
        <v>0</v>
      </c>
      <c r="V1606">
        <v>360</v>
      </c>
      <c r="W1606" s="4">
        <v>46059</v>
      </c>
      <c r="X1606" s="4"/>
      <c r="Y1606" s="4">
        <v>46059</v>
      </c>
      <c r="Z1606" s="4">
        <v>46419</v>
      </c>
      <c r="AA1606" s="3"/>
      <c r="AB1606" s="3"/>
      <c r="AC1606" s="2"/>
      <c r="AD1606" s="2" t="s">
        <v>74</v>
      </c>
      <c r="AE1606" s="2" t="s">
        <v>74</v>
      </c>
      <c r="AF1606" s="2"/>
      <c r="AG1606" s="2"/>
      <c r="AH1606" s="2"/>
      <c r="AI1606" s="2"/>
      <c r="AJ1606" s="2" t="s">
        <v>50</v>
      </c>
      <c r="AK1606" s="2" t="s">
        <v>49</v>
      </c>
    </row>
    <row r="1607" spans="1:37" ht="129.6" x14ac:dyDescent="0.3">
      <c r="A1607" s="1">
        <v>1809</v>
      </c>
      <c r="B1607">
        <v>19840</v>
      </c>
      <c r="F1607" s="2" t="s">
        <v>76</v>
      </c>
      <c r="G1607" s="2" t="s">
        <v>78</v>
      </c>
      <c r="H1607" s="2" t="s">
        <v>37</v>
      </c>
      <c r="I1607" s="2" t="s">
        <v>75</v>
      </c>
      <c r="J1607" s="2" t="s">
        <v>138</v>
      </c>
      <c r="K1607" s="2" t="s">
        <v>305</v>
      </c>
      <c r="L1607" s="2" t="s">
        <v>430</v>
      </c>
      <c r="M1607" s="2" t="s">
        <v>684</v>
      </c>
      <c r="N1607" s="3" t="s">
        <v>1871</v>
      </c>
      <c r="O1607" s="2" t="s">
        <v>60</v>
      </c>
      <c r="P1607" s="2" t="s">
        <v>65</v>
      </c>
      <c r="Q1607" s="2"/>
      <c r="R1607" s="2"/>
      <c r="S1607" s="2"/>
      <c r="T1607" s="2"/>
      <c r="U1607">
        <v>0</v>
      </c>
      <c r="V1607">
        <v>360</v>
      </c>
      <c r="W1607" s="4">
        <v>46060</v>
      </c>
      <c r="X1607" s="4">
        <v>46141</v>
      </c>
      <c r="Y1607" s="4">
        <v>46141</v>
      </c>
      <c r="Z1607" s="4">
        <v>46501</v>
      </c>
      <c r="AA1607" s="3"/>
      <c r="AB1607" s="3" t="s">
        <v>1866</v>
      </c>
      <c r="AC1607" s="2"/>
      <c r="AD1607" s="2" t="s">
        <v>74</v>
      </c>
      <c r="AE1607" s="2" t="s">
        <v>95</v>
      </c>
      <c r="AF1607" s="2"/>
      <c r="AG1607" s="2"/>
      <c r="AH1607" s="2"/>
      <c r="AI1607" s="2"/>
      <c r="AJ1607" s="2" t="s">
        <v>50</v>
      </c>
      <c r="AK1607" s="2" t="s">
        <v>49</v>
      </c>
    </row>
    <row r="1608" spans="1:37" ht="28.8" x14ac:dyDescent="0.3">
      <c r="A1608" s="1">
        <v>1810</v>
      </c>
      <c r="B1608">
        <v>19436</v>
      </c>
      <c r="F1608" s="2" t="s">
        <v>76</v>
      </c>
      <c r="G1608" s="2" t="s">
        <v>78</v>
      </c>
      <c r="H1608" s="2" t="s">
        <v>37</v>
      </c>
      <c r="I1608" s="2" t="s">
        <v>46</v>
      </c>
      <c r="J1608" s="2" t="s">
        <v>277</v>
      </c>
      <c r="K1608" s="2" t="s">
        <v>142</v>
      </c>
      <c r="L1608" s="2" t="s">
        <v>143</v>
      </c>
      <c r="M1608" s="2" t="s">
        <v>464</v>
      </c>
      <c r="N1608" s="3" t="s">
        <v>1872</v>
      </c>
      <c r="O1608" s="2" t="s">
        <v>174</v>
      </c>
      <c r="P1608" s="2" t="s">
        <v>65</v>
      </c>
      <c r="Q1608" s="2"/>
      <c r="R1608" s="2" t="s">
        <v>1874</v>
      </c>
      <c r="S1608" s="2"/>
      <c r="T1608" s="2"/>
      <c r="U1608">
        <v>0</v>
      </c>
      <c r="V1608">
        <v>365</v>
      </c>
      <c r="W1608" s="4">
        <v>46108</v>
      </c>
      <c r="X1608" s="4">
        <v>46112</v>
      </c>
      <c r="Y1608" s="4">
        <v>46112</v>
      </c>
      <c r="Z1608" s="4">
        <v>46477</v>
      </c>
      <c r="AA1608" s="3"/>
      <c r="AB1608" s="3" t="s">
        <v>1873</v>
      </c>
      <c r="AC1608" s="2"/>
      <c r="AD1608" s="2" t="s">
        <v>45</v>
      </c>
      <c r="AE1608" s="2" t="s">
        <v>45</v>
      </c>
      <c r="AF1608" s="2"/>
      <c r="AG1608" s="2"/>
      <c r="AH1608" s="2"/>
      <c r="AI1608" s="2"/>
      <c r="AJ1608" s="2" t="s">
        <v>50</v>
      </c>
      <c r="AK1608" s="2" t="s">
        <v>49</v>
      </c>
    </row>
    <row r="1609" spans="1:37" ht="28.8" x14ac:dyDescent="0.3">
      <c r="A1609" s="1">
        <v>1811</v>
      </c>
      <c r="B1609">
        <v>19437</v>
      </c>
      <c r="F1609" s="2" t="s">
        <v>76</v>
      </c>
      <c r="G1609" s="2" t="s">
        <v>78</v>
      </c>
      <c r="H1609" s="2" t="s">
        <v>37</v>
      </c>
      <c r="I1609" s="2" t="s">
        <v>46</v>
      </c>
      <c r="J1609" s="2" t="s">
        <v>277</v>
      </c>
      <c r="K1609" s="2" t="s">
        <v>142</v>
      </c>
      <c r="L1609" s="2" t="s">
        <v>83</v>
      </c>
      <c r="M1609" s="2" t="s">
        <v>161</v>
      </c>
      <c r="N1609" s="3" t="s">
        <v>1875</v>
      </c>
      <c r="O1609" s="2" t="s">
        <v>174</v>
      </c>
      <c r="P1609" s="2" t="s">
        <v>65</v>
      </c>
      <c r="Q1609" s="2"/>
      <c r="R1609" s="2" t="s">
        <v>1874</v>
      </c>
      <c r="S1609" s="2"/>
      <c r="T1609" s="2"/>
      <c r="U1609">
        <v>0</v>
      </c>
      <c r="V1609">
        <v>365</v>
      </c>
      <c r="W1609" s="4">
        <v>46108</v>
      </c>
      <c r="X1609" s="4">
        <v>46108</v>
      </c>
      <c r="Y1609" s="4">
        <v>46108</v>
      </c>
      <c r="Z1609" s="4">
        <v>46473</v>
      </c>
      <c r="AA1609" s="3"/>
      <c r="AB1609" s="3" t="s">
        <v>1873</v>
      </c>
      <c r="AC1609" s="2"/>
      <c r="AD1609" s="2" t="s">
        <v>45</v>
      </c>
      <c r="AE1609" s="2" t="s">
        <v>45</v>
      </c>
      <c r="AF1609" s="2"/>
      <c r="AG1609" s="2"/>
      <c r="AH1609" s="2"/>
      <c r="AI1609" s="2"/>
      <c r="AJ1609" s="2" t="s">
        <v>50</v>
      </c>
      <c r="AK1609" s="2" t="s">
        <v>49</v>
      </c>
    </row>
    <row r="1610" spans="1:37" ht="28.8" x14ac:dyDescent="0.3">
      <c r="A1610" s="1">
        <v>1812</v>
      </c>
      <c r="B1610">
        <v>19438</v>
      </c>
      <c r="F1610" s="2" t="s">
        <v>76</v>
      </c>
      <c r="G1610" s="2" t="s">
        <v>78</v>
      </c>
      <c r="H1610" s="2" t="s">
        <v>37</v>
      </c>
      <c r="I1610" s="2" t="s">
        <v>46</v>
      </c>
      <c r="J1610" s="2" t="s">
        <v>277</v>
      </c>
      <c r="K1610" s="2" t="s">
        <v>142</v>
      </c>
      <c r="L1610" s="2" t="s">
        <v>149</v>
      </c>
      <c r="M1610" s="2" t="s">
        <v>150</v>
      </c>
      <c r="N1610" s="3" t="s">
        <v>1872</v>
      </c>
      <c r="O1610" s="2" t="s">
        <v>174</v>
      </c>
      <c r="P1610" s="2" t="s">
        <v>65</v>
      </c>
      <c r="Q1610" s="2"/>
      <c r="R1610" s="2" t="s">
        <v>1874</v>
      </c>
      <c r="S1610" s="2"/>
      <c r="T1610" s="2"/>
      <c r="U1610">
        <v>0</v>
      </c>
      <c r="V1610">
        <v>365</v>
      </c>
      <c r="W1610" s="4">
        <v>46108</v>
      </c>
      <c r="X1610" s="4">
        <v>46108</v>
      </c>
      <c r="Y1610" s="4">
        <v>46108</v>
      </c>
      <c r="Z1610" s="4">
        <v>46473</v>
      </c>
      <c r="AA1610" s="3"/>
      <c r="AB1610" s="3" t="s">
        <v>1873</v>
      </c>
      <c r="AC1610" s="2"/>
      <c r="AD1610" s="2" t="s">
        <v>45</v>
      </c>
      <c r="AE1610" s="2" t="s">
        <v>45</v>
      </c>
      <c r="AF1610" s="2"/>
      <c r="AG1610" s="2"/>
      <c r="AH1610" s="2"/>
      <c r="AI1610" s="2"/>
      <c r="AJ1610" s="2" t="s">
        <v>50</v>
      </c>
      <c r="AK1610" s="2" t="s">
        <v>49</v>
      </c>
    </row>
    <row r="1611" spans="1:37" ht="28.8" x14ac:dyDescent="0.3">
      <c r="A1611" s="1">
        <v>1813</v>
      </c>
      <c r="B1611">
        <v>20335</v>
      </c>
      <c r="F1611" s="2" t="s">
        <v>76</v>
      </c>
      <c r="G1611" s="2" t="s">
        <v>78</v>
      </c>
      <c r="H1611" s="2" t="s">
        <v>37</v>
      </c>
      <c r="I1611" s="2" t="s">
        <v>46</v>
      </c>
      <c r="J1611" s="2" t="s">
        <v>277</v>
      </c>
      <c r="K1611" s="2" t="s">
        <v>188</v>
      </c>
      <c r="L1611" s="2" t="s">
        <v>39</v>
      </c>
      <c r="M1611" s="2" t="s">
        <v>208</v>
      </c>
      <c r="N1611" s="3" t="s">
        <v>1872</v>
      </c>
      <c r="O1611" s="2" t="s">
        <v>174</v>
      </c>
      <c r="P1611" s="2" t="s">
        <v>65</v>
      </c>
      <c r="Q1611" s="2"/>
      <c r="R1611" s="2" t="s">
        <v>1874</v>
      </c>
      <c r="S1611" s="2"/>
      <c r="T1611" s="2"/>
      <c r="U1611">
        <v>0</v>
      </c>
      <c r="V1611">
        <v>365</v>
      </c>
      <c r="W1611" s="4">
        <v>46108</v>
      </c>
      <c r="X1611" s="4">
        <v>46154</v>
      </c>
      <c r="Y1611" s="4">
        <v>46154</v>
      </c>
      <c r="Z1611" s="4">
        <v>46519</v>
      </c>
      <c r="AA1611" s="3"/>
      <c r="AB1611" s="3" t="s">
        <v>2417</v>
      </c>
      <c r="AC1611" s="2"/>
      <c r="AD1611" s="2" t="s">
        <v>45</v>
      </c>
      <c r="AE1611" s="2" t="s">
        <v>101</v>
      </c>
      <c r="AF1611" s="2"/>
      <c r="AG1611" s="2"/>
      <c r="AH1611" s="2"/>
      <c r="AI1611" s="2"/>
      <c r="AJ1611" s="2" t="s">
        <v>50</v>
      </c>
      <c r="AK1611" s="2" t="s">
        <v>49</v>
      </c>
    </row>
    <row r="1612" spans="1:37" ht="28.8" x14ac:dyDescent="0.3">
      <c r="A1612" s="1">
        <v>1814</v>
      </c>
      <c r="B1612">
        <v>20337</v>
      </c>
      <c r="F1612" s="2" t="s">
        <v>76</v>
      </c>
      <c r="G1612" s="2" t="s">
        <v>78</v>
      </c>
      <c r="H1612" s="2" t="s">
        <v>37</v>
      </c>
      <c r="I1612" s="2" t="s">
        <v>46</v>
      </c>
      <c r="J1612" s="2" t="s">
        <v>277</v>
      </c>
      <c r="K1612" s="2" t="s">
        <v>188</v>
      </c>
      <c r="L1612" s="2" t="s">
        <v>135</v>
      </c>
      <c r="M1612" s="2" t="s">
        <v>219</v>
      </c>
      <c r="N1612" s="3" t="s">
        <v>1872</v>
      </c>
      <c r="O1612" s="2" t="s">
        <v>174</v>
      </c>
      <c r="P1612" s="2" t="s">
        <v>65</v>
      </c>
      <c r="Q1612" s="2"/>
      <c r="R1612" s="2" t="s">
        <v>1874</v>
      </c>
      <c r="S1612" s="2"/>
      <c r="T1612" s="2"/>
      <c r="U1612">
        <v>0</v>
      </c>
      <c r="V1612">
        <v>365</v>
      </c>
      <c r="W1612" s="4">
        <v>46108</v>
      </c>
      <c r="X1612" s="4">
        <v>46184</v>
      </c>
      <c r="Y1612" s="4">
        <v>46184</v>
      </c>
      <c r="Z1612" s="4">
        <v>46549</v>
      </c>
      <c r="AA1612" s="3"/>
      <c r="AB1612" s="3" t="s">
        <v>2408</v>
      </c>
      <c r="AC1612" s="2"/>
      <c r="AD1612" s="2" t="s">
        <v>45</v>
      </c>
      <c r="AE1612" s="2" t="s">
        <v>102</v>
      </c>
      <c r="AF1612" s="2"/>
      <c r="AG1612" s="2"/>
      <c r="AH1612" s="2"/>
      <c r="AI1612" s="2"/>
      <c r="AJ1612" s="2" t="s">
        <v>50</v>
      </c>
      <c r="AK1612" s="2" t="s">
        <v>49</v>
      </c>
    </row>
    <row r="1613" spans="1:37" ht="28.8" x14ac:dyDescent="0.3">
      <c r="A1613" s="1">
        <v>1815</v>
      </c>
      <c r="B1613">
        <v>20336</v>
      </c>
      <c r="F1613" s="2" t="s">
        <v>76</v>
      </c>
      <c r="G1613" s="2" t="s">
        <v>78</v>
      </c>
      <c r="H1613" s="2" t="s">
        <v>37</v>
      </c>
      <c r="I1613" s="2" t="s">
        <v>46</v>
      </c>
      <c r="J1613" s="2" t="s">
        <v>277</v>
      </c>
      <c r="K1613" s="2" t="s">
        <v>188</v>
      </c>
      <c r="L1613" s="2" t="s">
        <v>210</v>
      </c>
      <c r="M1613" s="2" t="s">
        <v>211</v>
      </c>
      <c r="N1613" s="3" t="s">
        <v>1872</v>
      </c>
      <c r="O1613" s="2" t="s">
        <v>174</v>
      </c>
      <c r="P1613" s="2" t="s">
        <v>65</v>
      </c>
      <c r="Q1613" s="2"/>
      <c r="R1613" s="2" t="s">
        <v>1874</v>
      </c>
      <c r="S1613" s="2"/>
      <c r="T1613" s="2"/>
      <c r="U1613">
        <v>0</v>
      </c>
      <c r="V1613">
        <v>365</v>
      </c>
      <c r="W1613" s="4">
        <v>46108</v>
      </c>
      <c r="X1613" s="4">
        <v>46154</v>
      </c>
      <c r="Y1613" s="4">
        <v>46154</v>
      </c>
      <c r="Z1613" s="4">
        <v>46519</v>
      </c>
      <c r="AA1613" s="3"/>
      <c r="AB1613" s="3" t="s">
        <v>2417</v>
      </c>
      <c r="AC1613" s="2"/>
      <c r="AD1613" s="2" t="s">
        <v>45</v>
      </c>
      <c r="AE1613" s="2" t="s">
        <v>101</v>
      </c>
      <c r="AF1613" s="2"/>
      <c r="AG1613" s="2"/>
      <c r="AH1613" s="2"/>
      <c r="AI1613" s="2"/>
      <c r="AJ1613" s="2" t="s">
        <v>50</v>
      </c>
      <c r="AK1613" s="2" t="s">
        <v>49</v>
      </c>
    </row>
    <row r="1614" spans="1:37" ht="28.8" x14ac:dyDescent="0.3">
      <c r="A1614" s="1">
        <v>1816</v>
      </c>
      <c r="B1614">
        <v>20393</v>
      </c>
      <c r="F1614" s="2" t="s">
        <v>76</v>
      </c>
      <c r="G1614" s="2" t="s">
        <v>78</v>
      </c>
      <c r="H1614" s="2" t="s">
        <v>37</v>
      </c>
      <c r="I1614" s="2" t="s">
        <v>46</v>
      </c>
      <c r="J1614" s="2" t="s">
        <v>277</v>
      </c>
      <c r="K1614" s="2" t="s">
        <v>38</v>
      </c>
      <c r="L1614" s="2" t="s">
        <v>39</v>
      </c>
      <c r="M1614" s="2" t="s">
        <v>40</v>
      </c>
      <c r="N1614" s="3" t="s">
        <v>1876</v>
      </c>
      <c r="O1614" s="2" t="s">
        <v>174</v>
      </c>
      <c r="P1614" s="2" t="s">
        <v>65</v>
      </c>
      <c r="Q1614" s="2"/>
      <c r="R1614" s="2" t="s">
        <v>1874</v>
      </c>
      <c r="S1614" s="2"/>
      <c r="T1614" s="2"/>
      <c r="U1614">
        <v>0</v>
      </c>
      <c r="V1614">
        <v>365</v>
      </c>
      <c r="W1614" s="4">
        <v>46108</v>
      </c>
      <c r="X1614" s="4">
        <v>46154</v>
      </c>
      <c r="Y1614" s="4">
        <v>46154</v>
      </c>
      <c r="Z1614" s="4">
        <v>46519</v>
      </c>
      <c r="AA1614" s="3"/>
      <c r="AB1614" s="3" t="s">
        <v>2399</v>
      </c>
      <c r="AC1614" s="2"/>
      <c r="AD1614" s="2" t="s">
        <v>45</v>
      </c>
      <c r="AE1614" s="2" t="s">
        <v>45</v>
      </c>
      <c r="AF1614" s="2"/>
      <c r="AG1614" s="2"/>
      <c r="AH1614" s="2"/>
      <c r="AI1614" s="2"/>
      <c r="AJ1614" s="2" t="s">
        <v>50</v>
      </c>
      <c r="AK1614" s="2" t="s">
        <v>49</v>
      </c>
    </row>
    <row r="1615" spans="1:37" ht="28.8" x14ac:dyDescent="0.3">
      <c r="A1615" s="1">
        <v>1817</v>
      </c>
      <c r="B1615">
        <v>20394</v>
      </c>
      <c r="F1615" s="2" t="s">
        <v>76</v>
      </c>
      <c r="G1615" s="2" t="s">
        <v>78</v>
      </c>
      <c r="H1615" s="2" t="s">
        <v>37</v>
      </c>
      <c r="I1615" s="2" t="s">
        <v>46</v>
      </c>
      <c r="J1615" s="2" t="s">
        <v>277</v>
      </c>
      <c r="K1615" s="2" t="s">
        <v>38</v>
      </c>
      <c r="L1615" s="2" t="s">
        <v>135</v>
      </c>
      <c r="M1615" s="2" t="s">
        <v>221</v>
      </c>
      <c r="N1615" s="3" t="s">
        <v>1876</v>
      </c>
      <c r="O1615" s="2" t="s">
        <v>174</v>
      </c>
      <c r="P1615" s="2" t="s">
        <v>65</v>
      </c>
      <c r="Q1615" s="2"/>
      <c r="R1615" s="2" t="s">
        <v>1874</v>
      </c>
      <c r="S1615" s="2"/>
      <c r="T1615" s="2"/>
      <c r="U1615">
        <v>0</v>
      </c>
      <c r="V1615">
        <v>365</v>
      </c>
      <c r="W1615" s="4">
        <v>46108</v>
      </c>
      <c r="X1615" s="4">
        <v>46146</v>
      </c>
      <c r="Y1615" s="4">
        <v>46146</v>
      </c>
      <c r="Z1615" s="4">
        <v>46511</v>
      </c>
      <c r="AA1615" s="3"/>
      <c r="AB1615" s="3" t="s">
        <v>1877</v>
      </c>
      <c r="AC1615" s="2"/>
      <c r="AD1615" s="2" t="s">
        <v>45</v>
      </c>
      <c r="AE1615" s="2" t="s">
        <v>118</v>
      </c>
      <c r="AF1615" s="2"/>
      <c r="AG1615" s="2"/>
      <c r="AH1615" s="2"/>
      <c r="AI1615" s="2"/>
      <c r="AJ1615" s="2" t="s">
        <v>50</v>
      </c>
      <c r="AK1615" s="2" t="s">
        <v>49</v>
      </c>
    </row>
    <row r="1616" spans="1:37" ht="28.8" x14ac:dyDescent="0.3">
      <c r="A1616" s="1">
        <v>1818</v>
      </c>
      <c r="B1616">
        <v>20395</v>
      </c>
      <c r="F1616" s="2" t="s">
        <v>76</v>
      </c>
      <c r="G1616" s="2" t="s">
        <v>78</v>
      </c>
      <c r="H1616" s="2" t="s">
        <v>37</v>
      </c>
      <c r="I1616" s="2" t="s">
        <v>46</v>
      </c>
      <c r="J1616" s="2" t="s">
        <v>277</v>
      </c>
      <c r="K1616" s="2" t="s">
        <v>38</v>
      </c>
      <c r="L1616" s="2" t="s">
        <v>213</v>
      </c>
      <c r="M1616" s="2" t="s">
        <v>214</v>
      </c>
      <c r="N1616" s="3" t="s">
        <v>1876</v>
      </c>
      <c r="O1616" s="2" t="s">
        <v>174</v>
      </c>
      <c r="P1616" s="2" t="s">
        <v>65</v>
      </c>
      <c r="Q1616" s="2"/>
      <c r="R1616" s="2" t="s">
        <v>1874</v>
      </c>
      <c r="S1616" s="2"/>
      <c r="T1616" s="2"/>
      <c r="U1616">
        <v>0</v>
      </c>
      <c r="V1616">
        <v>365</v>
      </c>
      <c r="W1616" s="4">
        <v>46108</v>
      </c>
      <c r="X1616" s="4">
        <v>46146</v>
      </c>
      <c r="Y1616" s="4">
        <v>46146</v>
      </c>
      <c r="Z1616" s="4">
        <v>46511</v>
      </c>
      <c r="AA1616" s="3"/>
      <c r="AB1616" s="3" t="s">
        <v>1877</v>
      </c>
      <c r="AC1616" s="2"/>
      <c r="AD1616" s="2" t="s">
        <v>45</v>
      </c>
      <c r="AE1616" s="2" t="s">
        <v>118</v>
      </c>
      <c r="AF1616" s="2"/>
      <c r="AG1616" s="2"/>
      <c r="AH1616" s="2"/>
      <c r="AI1616" s="2"/>
      <c r="AJ1616" s="2" t="s">
        <v>50</v>
      </c>
      <c r="AK1616" s="2" t="s">
        <v>49</v>
      </c>
    </row>
    <row r="1617" spans="1:37" ht="28.8" x14ac:dyDescent="0.3">
      <c r="A1617" s="1">
        <v>1819</v>
      </c>
      <c r="B1617">
        <v>21290</v>
      </c>
      <c r="F1617" s="2" t="s">
        <v>76</v>
      </c>
      <c r="G1617" s="2" t="s">
        <v>78</v>
      </c>
      <c r="H1617" s="2" t="s">
        <v>37</v>
      </c>
      <c r="I1617" s="2" t="s">
        <v>46</v>
      </c>
      <c r="J1617" s="2" t="s">
        <v>277</v>
      </c>
      <c r="K1617" s="2" t="s">
        <v>200</v>
      </c>
      <c r="L1617" s="2" t="s">
        <v>143</v>
      </c>
      <c r="M1617" s="2" t="s">
        <v>236</v>
      </c>
      <c r="N1617" s="3" t="s">
        <v>2583</v>
      </c>
      <c r="O1617" s="2" t="s">
        <v>174</v>
      </c>
      <c r="P1617" s="2" t="s">
        <v>65</v>
      </c>
      <c r="Q1617" s="2"/>
      <c r="R1617" s="2" t="s">
        <v>1874</v>
      </c>
      <c r="S1617" s="2"/>
      <c r="T1617" s="2"/>
      <c r="U1617">
        <v>0</v>
      </c>
      <c r="V1617">
        <v>365</v>
      </c>
      <c r="W1617" s="4">
        <v>46170</v>
      </c>
      <c r="X1617" s="4">
        <v>46184</v>
      </c>
      <c r="Y1617" s="4">
        <v>46184</v>
      </c>
      <c r="Z1617" s="4">
        <v>46549</v>
      </c>
      <c r="AA1617" s="3"/>
      <c r="AB1617" s="3" t="s">
        <v>2584</v>
      </c>
      <c r="AC1617" s="2"/>
      <c r="AD1617" s="2" t="s">
        <v>45</v>
      </c>
      <c r="AE1617" s="2" t="s">
        <v>117</v>
      </c>
      <c r="AF1617" s="2"/>
      <c r="AG1617" s="2"/>
      <c r="AH1617" s="2"/>
      <c r="AI1617" s="2"/>
      <c r="AJ1617" s="2" t="s">
        <v>50</v>
      </c>
      <c r="AK1617" s="2" t="s">
        <v>49</v>
      </c>
    </row>
    <row r="1618" spans="1:37" x14ac:dyDescent="0.3">
      <c r="A1618" s="1">
        <v>1820</v>
      </c>
      <c r="F1618" s="2" t="s">
        <v>76</v>
      </c>
      <c r="G1618" s="2" t="s">
        <v>44</v>
      </c>
      <c r="H1618" s="2" t="s">
        <v>37</v>
      </c>
      <c r="I1618" s="2" t="s">
        <v>46</v>
      </c>
      <c r="J1618" s="2" t="s">
        <v>277</v>
      </c>
      <c r="K1618" s="2" t="s">
        <v>200</v>
      </c>
      <c r="L1618" s="2" t="s">
        <v>459</v>
      </c>
      <c r="M1618" s="2" t="s">
        <v>460</v>
      </c>
      <c r="N1618" s="3" t="s">
        <v>2583</v>
      </c>
      <c r="O1618" s="2" t="s">
        <v>174</v>
      </c>
      <c r="P1618" s="2" t="s">
        <v>65</v>
      </c>
      <c r="Q1618" s="2"/>
      <c r="R1618" s="2" t="s">
        <v>1874</v>
      </c>
      <c r="S1618" s="2"/>
      <c r="T1618" s="2"/>
      <c r="U1618">
        <v>0</v>
      </c>
      <c r="V1618">
        <v>365</v>
      </c>
      <c r="W1618" s="4">
        <v>46200</v>
      </c>
      <c r="X1618" s="4"/>
      <c r="Y1618" s="4">
        <v>46200</v>
      </c>
      <c r="Z1618" s="4">
        <v>46565</v>
      </c>
      <c r="AA1618" s="3"/>
      <c r="AB1618" s="3"/>
      <c r="AC1618" s="2"/>
      <c r="AD1618" s="2" t="s">
        <v>45</v>
      </c>
      <c r="AE1618" s="2" t="s">
        <v>45</v>
      </c>
      <c r="AF1618" s="2"/>
      <c r="AG1618" s="2"/>
      <c r="AH1618" s="2"/>
      <c r="AI1618" s="2"/>
      <c r="AJ1618" s="2" t="s">
        <v>50</v>
      </c>
      <c r="AK1618" s="2" t="s">
        <v>49</v>
      </c>
    </row>
    <row r="1619" spans="1:37" ht="28.8" x14ac:dyDescent="0.3">
      <c r="A1619" s="1">
        <v>1821</v>
      </c>
      <c r="B1619">
        <v>19567</v>
      </c>
      <c r="F1619" s="2" t="s">
        <v>76</v>
      </c>
      <c r="G1619" s="2" t="s">
        <v>78</v>
      </c>
      <c r="H1619" s="2" t="s">
        <v>37</v>
      </c>
      <c r="I1619" s="2" t="s">
        <v>46</v>
      </c>
      <c r="J1619" s="2" t="s">
        <v>277</v>
      </c>
      <c r="K1619" s="2" t="s">
        <v>203</v>
      </c>
      <c r="L1619" s="2" t="s">
        <v>39</v>
      </c>
      <c r="M1619" s="2" t="s">
        <v>460</v>
      </c>
      <c r="N1619" s="3" t="s">
        <v>1872</v>
      </c>
      <c r="O1619" s="2" t="s">
        <v>174</v>
      </c>
      <c r="P1619" s="2" t="s">
        <v>65</v>
      </c>
      <c r="Q1619" s="2"/>
      <c r="R1619" s="2" t="s">
        <v>1874</v>
      </c>
      <c r="S1619" s="2"/>
      <c r="T1619" s="2"/>
      <c r="U1619">
        <v>0</v>
      </c>
      <c r="V1619">
        <v>365</v>
      </c>
      <c r="W1619" s="4">
        <v>46111</v>
      </c>
      <c r="X1619" s="4">
        <v>46111</v>
      </c>
      <c r="Y1619" s="4">
        <v>46111</v>
      </c>
      <c r="Z1619" s="4">
        <v>46476</v>
      </c>
      <c r="AA1619" s="3"/>
      <c r="AB1619" s="3" t="s">
        <v>1878</v>
      </c>
      <c r="AC1619" s="2"/>
      <c r="AD1619" s="2" t="s">
        <v>45</v>
      </c>
      <c r="AE1619" s="2" t="s">
        <v>118</v>
      </c>
      <c r="AF1619" s="2"/>
      <c r="AG1619" s="2"/>
      <c r="AH1619" s="2"/>
      <c r="AI1619" s="2"/>
      <c r="AJ1619" s="2" t="s">
        <v>50</v>
      </c>
      <c r="AK1619" s="2" t="s">
        <v>49</v>
      </c>
    </row>
    <row r="1620" spans="1:37" ht="28.8" x14ac:dyDescent="0.3">
      <c r="A1620" s="1">
        <v>1822</v>
      </c>
      <c r="B1620">
        <v>19568</v>
      </c>
      <c r="F1620" s="2" t="s">
        <v>76</v>
      </c>
      <c r="G1620" s="2" t="s">
        <v>78</v>
      </c>
      <c r="H1620" s="2" t="s">
        <v>37</v>
      </c>
      <c r="I1620" s="2" t="s">
        <v>46</v>
      </c>
      <c r="J1620" s="2" t="s">
        <v>277</v>
      </c>
      <c r="K1620" s="2" t="s">
        <v>203</v>
      </c>
      <c r="L1620" s="2" t="s">
        <v>461</v>
      </c>
      <c r="M1620" s="2" t="s">
        <v>462</v>
      </c>
      <c r="N1620" s="3" t="s">
        <v>1872</v>
      </c>
      <c r="O1620" s="2" t="s">
        <v>174</v>
      </c>
      <c r="P1620" s="2" t="s">
        <v>65</v>
      </c>
      <c r="Q1620" s="2"/>
      <c r="R1620" s="2" t="s">
        <v>1874</v>
      </c>
      <c r="S1620" s="2"/>
      <c r="T1620" s="2"/>
      <c r="U1620">
        <v>0</v>
      </c>
      <c r="V1620">
        <v>365</v>
      </c>
      <c r="W1620" s="4">
        <v>46111</v>
      </c>
      <c r="X1620" s="4">
        <v>46111</v>
      </c>
      <c r="Y1620" s="4">
        <v>46111</v>
      </c>
      <c r="Z1620" s="4">
        <v>46476</v>
      </c>
      <c r="AA1620" s="3"/>
      <c r="AB1620" s="3" t="s">
        <v>1879</v>
      </c>
      <c r="AC1620" s="2"/>
      <c r="AD1620" s="2" t="s">
        <v>45</v>
      </c>
      <c r="AE1620" s="2" t="s">
        <v>45</v>
      </c>
      <c r="AF1620" s="2"/>
      <c r="AG1620" s="2"/>
      <c r="AH1620" s="2"/>
      <c r="AI1620" s="2"/>
      <c r="AJ1620" s="2" t="s">
        <v>50</v>
      </c>
      <c r="AK1620" s="2" t="s">
        <v>49</v>
      </c>
    </row>
    <row r="1621" spans="1:37" ht="28.8" x14ac:dyDescent="0.3">
      <c r="A1621" s="1">
        <v>1823</v>
      </c>
      <c r="B1621">
        <v>19608</v>
      </c>
      <c r="F1621" s="2" t="s">
        <v>76</v>
      </c>
      <c r="G1621" s="2" t="s">
        <v>78</v>
      </c>
      <c r="H1621" s="2" t="s">
        <v>37</v>
      </c>
      <c r="I1621" s="2" t="s">
        <v>46</v>
      </c>
      <c r="J1621" s="2" t="s">
        <v>277</v>
      </c>
      <c r="K1621" s="2" t="s">
        <v>205</v>
      </c>
      <c r="L1621" s="2" t="s">
        <v>143</v>
      </c>
      <c r="M1621" s="2" t="s">
        <v>239</v>
      </c>
      <c r="N1621" s="3" t="s">
        <v>1872</v>
      </c>
      <c r="O1621" s="2" t="s">
        <v>174</v>
      </c>
      <c r="P1621" s="2" t="s">
        <v>65</v>
      </c>
      <c r="Q1621" s="2"/>
      <c r="R1621" s="2" t="s">
        <v>1874</v>
      </c>
      <c r="S1621" s="2"/>
      <c r="T1621" s="2"/>
      <c r="U1621">
        <v>0</v>
      </c>
      <c r="V1621">
        <v>365</v>
      </c>
      <c r="W1621" s="4">
        <v>46112</v>
      </c>
      <c r="X1621" s="4">
        <v>46114</v>
      </c>
      <c r="Y1621" s="4">
        <v>46114</v>
      </c>
      <c r="Z1621" s="4">
        <v>46479</v>
      </c>
      <c r="AA1621" s="3"/>
      <c r="AB1621" s="3" t="s">
        <v>1880</v>
      </c>
      <c r="AC1621" s="2"/>
      <c r="AD1621" s="2" t="s">
        <v>45</v>
      </c>
      <c r="AE1621" s="2" t="s">
        <v>45</v>
      </c>
      <c r="AF1621" s="2"/>
      <c r="AG1621" s="2"/>
      <c r="AH1621" s="2"/>
      <c r="AI1621" s="2"/>
      <c r="AJ1621" s="2" t="s">
        <v>50</v>
      </c>
      <c r="AK1621" s="2" t="s">
        <v>49</v>
      </c>
    </row>
    <row r="1622" spans="1:37" ht="28.8" x14ac:dyDescent="0.3">
      <c r="A1622" s="1">
        <v>1824</v>
      </c>
      <c r="B1622">
        <v>19609</v>
      </c>
      <c r="F1622" s="2" t="s">
        <v>76</v>
      </c>
      <c r="G1622" s="2" t="s">
        <v>78</v>
      </c>
      <c r="H1622" s="2" t="s">
        <v>37</v>
      </c>
      <c r="I1622" s="2" t="s">
        <v>46</v>
      </c>
      <c r="J1622" s="2" t="s">
        <v>277</v>
      </c>
      <c r="K1622" s="2" t="s">
        <v>205</v>
      </c>
      <c r="L1622" s="2" t="s">
        <v>463</v>
      </c>
      <c r="M1622" s="2" t="s">
        <v>464</v>
      </c>
      <c r="N1622" s="3" t="s">
        <v>1872</v>
      </c>
      <c r="O1622" s="2" t="s">
        <v>174</v>
      </c>
      <c r="P1622" s="2" t="s">
        <v>65</v>
      </c>
      <c r="Q1622" s="2"/>
      <c r="R1622" s="2" t="s">
        <v>1874</v>
      </c>
      <c r="S1622" s="2"/>
      <c r="T1622" s="2"/>
      <c r="U1622">
        <v>0</v>
      </c>
      <c r="V1622">
        <v>365</v>
      </c>
      <c r="W1622" s="4">
        <v>46112</v>
      </c>
      <c r="X1622" s="4">
        <v>46114</v>
      </c>
      <c r="Y1622" s="4">
        <v>46114</v>
      </c>
      <c r="Z1622" s="4">
        <v>46479</v>
      </c>
      <c r="AA1622" s="3"/>
      <c r="AB1622" s="3" t="s">
        <v>1880</v>
      </c>
      <c r="AC1622" s="2"/>
      <c r="AD1622" s="2" t="s">
        <v>45</v>
      </c>
      <c r="AE1622" s="2" t="s">
        <v>45</v>
      </c>
      <c r="AF1622" s="2"/>
      <c r="AG1622" s="2"/>
      <c r="AH1622" s="2"/>
      <c r="AI1622" s="2"/>
      <c r="AJ1622" s="2" t="s">
        <v>50</v>
      </c>
      <c r="AK1622" s="2" t="s">
        <v>49</v>
      </c>
    </row>
    <row r="1623" spans="1:37" ht="28.8" x14ac:dyDescent="0.3">
      <c r="A1623" s="1">
        <v>1825</v>
      </c>
      <c r="B1623">
        <v>19172</v>
      </c>
      <c r="F1623" s="2" t="s">
        <v>76</v>
      </c>
      <c r="G1623" s="2" t="s">
        <v>78</v>
      </c>
      <c r="H1623" s="2" t="s">
        <v>37</v>
      </c>
      <c r="I1623" s="2" t="s">
        <v>46</v>
      </c>
      <c r="J1623" s="2" t="s">
        <v>260</v>
      </c>
      <c r="K1623" s="2" t="s">
        <v>826</v>
      </c>
      <c r="L1623" s="2" t="s">
        <v>430</v>
      </c>
      <c r="M1623" s="2" t="s">
        <v>886</v>
      </c>
      <c r="N1623" s="3" t="s">
        <v>1881</v>
      </c>
      <c r="O1623" s="2" t="s">
        <v>60</v>
      </c>
      <c r="P1623" s="2" t="s">
        <v>65</v>
      </c>
      <c r="Q1623" s="2"/>
      <c r="R1623" s="2" t="s">
        <v>1759</v>
      </c>
      <c r="S1623" s="2" t="s">
        <v>1760</v>
      </c>
      <c r="T1623" s="2"/>
      <c r="U1623">
        <v>0</v>
      </c>
      <c r="V1623">
        <v>1080</v>
      </c>
      <c r="W1623" s="4">
        <v>46095</v>
      </c>
      <c r="X1623" s="4">
        <v>46114</v>
      </c>
      <c r="Y1623" s="4">
        <v>46114</v>
      </c>
      <c r="Z1623" s="4">
        <v>47194</v>
      </c>
      <c r="AA1623" s="3"/>
      <c r="AB1623" s="3" t="s">
        <v>1772</v>
      </c>
      <c r="AC1623" s="2"/>
      <c r="AD1623" s="2" t="s">
        <v>117</v>
      </c>
      <c r="AE1623" s="2" t="s">
        <v>101</v>
      </c>
      <c r="AF1623" s="2"/>
      <c r="AG1623" s="2"/>
      <c r="AH1623" s="2"/>
      <c r="AI1623" s="2"/>
      <c r="AJ1623" s="2" t="s">
        <v>50</v>
      </c>
      <c r="AK1623" s="2" t="s">
        <v>49</v>
      </c>
    </row>
    <row r="1624" spans="1:37" ht="28.8" x14ac:dyDescent="0.3">
      <c r="A1624" s="1">
        <v>1826</v>
      </c>
      <c r="B1624">
        <v>19180</v>
      </c>
      <c r="F1624" s="2" t="s">
        <v>76</v>
      </c>
      <c r="G1624" s="2" t="s">
        <v>78</v>
      </c>
      <c r="H1624" s="2" t="s">
        <v>37</v>
      </c>
      <c r="I1624" s="2" t="s">
        <v>46</v>
      </c>
      <c r="J1624" s="2" t="s">
        <v>260</v>
      </c>
      <c r="K1624" s="2" t="s">
        <v>809</v>
      </c>
      <c r="L1624" s="2" t="s">
        <v>1882</v>
      </c>
      <c r="M1624" s="2" t="s">
        <v>1883</v>
      </c>
      <c r="N1624" s="3" t="s">
        <v>1884</v>
      </c>
      <c r="O1624" s="2" t="s">
        <v>60</v>
      </c>
      <c r="P1624" s="2" t="s">
        <v>65</v>
      </c>
      <c r="Q1624" s="2"/>
      <c r="R1624" s="2" t="s">
        <v>260</v>
      </c>
      <c r="S1624" s="2" t="s">
        <v>1456</v>
      </c>
      <c r="T1624" s="2"/>
      <c r="U1624">
        <v>0</v>
      </c>
      <c r="V1624">
        <v>1080</v>
      </c>
      <c r="W1624" s="4">
        <v>46095</v>
      </c>
      <c r="X1624" s="4">
        <v>46108</v>
      </c>
      <c r="Y1624" s="4">
        <v>46108</v>
      </c>
      <c r="Z1624" s="4">
        <v>47188</v>
      </c>
      <c r="AA1624" s="3"/>
      <c r="AB1624" s="3" t="s">
        <v>1715</v>
      </c>
      <c r="AC1624" s="2"/>
      <c r="AD1624" s="2" t="s">
        <v>117</v>
      </c>
      <c r="AE1624" s="2" t="s">
        <v>102</v>
      </c>
      <c r="AF1624" s="2"/>
      <c r="AG1624" s="2"/>
      <c r="AH1624" s="2"/>
      <c r="AI1624" s="2"/>
      <c r="AJ1624" s="2" t="s">
        <v>50</v>
      </c>
      <c r="AK1624" s="2" t="s">
        <v>49</v>
      </c>
    </row>
    <row r="1625" spans="1:37" ht="28.8" x14ac:dyDescent="0.3">
      <c r="A1625" s="1">
        <v>1827</v>
      </c>
      <c r="B1625">
        <v>19181</v>
      </c>
      <c r="F1625" s="2" t="s">
        <v>76</v>
      </c>
      <c r="G1625" s="2" t="s">
        <v>78</v>
      </c>
      <c r="H1625" s="2" t="s">
        <v>37</v>
      </c>
      <c r="I1625" s="2" t="s">
        <v>46</v>
      </c>
      <c r="J1625" s="2" t="s">
        <v>260</v>
      </c>
      <c r="K1625" s="2" t="s">
        <v>809</v>
      </c>
      <c r="L1625" s="2" t="s">
        <v>1882</v>
      </c>
      <c r="M1625" s="2" t="s">
        <v>1883</v>
      </c>
      <c r="N1625" s="3" t="s">
        <v>1881</v>
      </c>
      <c r="O1625" s="2" t="s">
        <v>60</v>
      </c>
      <c r="P1625" s="2" t="s">
        <v>65</v>
      </c>
      <c r="Q1625" s="2"/>
      <c r="R1625" s="2" t="s">
        <v>1759</v>
      </c>
      <c r="S1625" s="2" t="s">
        <v>1760</v>
      </c>
      <c r="T1625" s="2"/>
      <c r="U1625">
        <v>0</v>
      </c>
      <c r="V1625">
        <v>1080</v>
      </c>
      <c r="W1625" s="4">
        <v>46095</v>
      </c>
      <c r="X1625" s="4">
        <v>46108</v>
      </c>
      <c r="Y1625" s="4">
        <v>46108</v>
      </c>
      <c r="Z1625" s="4">
        <v>47188</v>
      </c>
      <c r="AA1625" s="3"/>
      <c r="AB1625" s="3" t="s">
        <v>1714</v>
      </c>
      <c r="AC1625" s="2"/>
      <c r="AD1625" s="2" t="s">
        <v>117</v>
      </c>
      <c r="AE1625" s="2" t="s">
        <v>102</v>
      </c>
      <c r="AF1625" s="2"/>
      <c r="AG1625" s="2"/>
      <c r="AH1625" s="2"/>
      <c r="AI1625" s="2"/>
      <c r="AJ1625" s="2" t="s">
        <v>50</v>
      </c>
      <c r="AK1625" s="2" t="s">
        <v>49</v>
      </c>
    </row>
    <row r="1626" spans="1:37" ht="57.6" x14ac:dyDescent="0.3">
      <c r="A1626" s="1">
        <v>1828</v>
      </c>
      <c r="B1626">
        <v>19439</v>
      </c>
      <c r="F1626" s="2" t="s">
        <v>76</v>
      </c>
      <c r="G1626" s="2" t="s">
        <v>78</v>
      </c>
      <c r="H1626" s="2" t="s">
        <v>37</v>
      </c>
      <c r="I1626" s="2" t="s">
        <v>46</v>
      </c>
      <c r="J1626" s="2" t="s">
        <v>260</v>
      </c>
      <c r="K1626" s="2" t="s">
        <v>142</v>
      </c>
      <c r="L1626" s="2" t="s">
        <v>67</v>
      </c>
      <c r="M1626" s="2" t="s">
        <v>166</v>
      </c>
      <c r="N1626" s="3" t="s">
        <v>1885</v>
      </c>
      <c r="O1626" s="2" t="s">
        <v>53</v>
      </c>
      <c r="P1626" s="2" t="s">
        <v>65</v>
      </c>
      <c r="Q1626" s="2"/>
      <c r="R1626" s="2" t="s">
        <v>180</v>
      </c>
      <c r="S1626" s="2" t="s">
        <v>1886</v>
      </c>
      <c r="T1626" s="2"/>
      <c r="U1626">
        <v>0</v>
      </c>
      <c r="V1626">
        <v>365</v>
      </c>
      <c r="W1626" s="4">
        <v>46108</v>
      </c>
      <c r="X1626" s="4">
        <v>46112</v>
      </c>
      <c r="Y1626" s="4">
        <v>46112</v>
      </c>
      <c r="Z1626" s="4">
        <v>46477</v>
      </c>
      <c r="AA1626" s="3"/>
      <c r="AB1626" s="3" t="s">
        <v>1873</v>
      </c>
      <c r="AC1626" s="2"/>
      <c r="AD1626" s="2" t="s">
        <v>45</v>
      </c>
      <c r="AE1626" s="2" t="s">
        <v>45</v>
      </c>
      <c r="AF1626" s="2"/>
      <c r="AG1626" s="2"/>
      <c r="AH1626" s="2"/>
      <c r="AI1626" s="2"/>
      <c r="AJ1626" s="2" t="s">
        <v>50</v>
      </c>
      <c r="AK1626" s="2" t="s">
        <v>49</v>
      </c>
    </row>
    <row r="1627" spans="1:37" ht="57.6" x14ac:dyDescent="0.3">
      <c r="A1627" s="1">
        <v>1829</v>
      </c>
      <c r="B1627">
        <v>19440</v>
      </c>
      <c r="F1627" s="2" t="s">
        <v>76</v>
      </c>
      <c r="G1627" s="2" t="s">
        <v>78</v>
      </c>
      <c r="H1627" s="2" t="s">
        <v>37</v>
      </c>
      <c r="I1627" s="2" t="s">
        <v>46</v>
      </c>
      <c r="J1627" s="2" t="s">
        <v>260</v>
      </c>
      <c r="K1627" s="2" t="s">
        <v>142</v>
      </c>
      <c r="L1627" s="2" t="s">
        <v>170</v>
      </c>
      <c r="M1627" s="2" t="s">
        <v>171</v>
      </c>
      <c r="N1627" s="3" t="s">
        <v>1885</v>
      </c>
      <c r="O1627" s="2" t="s">
        <v>53</v>
      </c>
      <c r="P1627" s="2" t="s">
        <v>65</v>
      </c>
      <c r="Q1627" s="2"/>
      <c r="R1627" s="2" t="s">
        <v>180</v>
      </c>
      <c r="S1627" s="2" t="s">
        <v>1886</v>
      </c>
      <c r="T1627" s="2"/>
      <c r="U1627">
        <v>0</v>
      </c>
      <c r="V1627">
        <v>365</v>
      </c>
      <c r="W1627" s="4">
        <v>46108</v>
      </c>
      <c r="X1627" s="4">
        <v>46108</v>
      </c>
      <c r="Y1627" s="4">
        <v>46108</v>
      </c>
      <c r="Z1627" s="4">
        <v>46473</v>
      </c>
      <c r="AA1627" s="3"/>
      <c r="AB1627" s="3" t="s">
        <v>1873</v>
      </c>
      <c r="AC1627" s="2"/>
      <c r="AD1627" s="2" t="s">
        <v>45</v>
      </c>
      <c r="AE1627" s="2" t="s">
        <v>45</v>
      </c>
      <c r="AF1627" s="2"/>
      <c r="AG1627" s="2"/>
      <c r="AH1627" s="2"/>
      <c r="AI1627" s="2"/>
      <c r="AJ1627" s="2" t="s">
        <v>50</v>
      </c>
      <c r="AK1627" s="2" t="s">
        <v>49</v>
      </c>
    </row>
    <row r="1628" spans="1:37" ht="57.6" x14ac:dyDescent="0.3">
      <c r="A1628" s="1">
        <v>1830</v>
      </c>
      <c r="F1628" s="2" t="s">
        <v>76</v>
      </c>
      <c r="G1628" s="2" t="s">
        <v>78</v>
      </c>
      <c r="H1628" s="2" t="s">
        <v>37</v>
      </c>
      <c r="I1628" s="2" t="s">
        <v>46</v>
      </c>
      <c r="J1628" s="2" t="s">
        <v>260</v>
      </c>
      <c r="K1628" s="2" t="s">
        <v>188</v>
      </c>
      <c r="L1628" s="2" t="s">
        <v>215</v>
      </c>
      <c r="M1628" s="2" t="s">
        <v>216</v>
      </c>
      <c r="N1628" s="3" t="s">
        <v>1887</v>
      </c>
      <c r="O1628" s="2" t="s">
        <v>53</v>
      </c>
      <c r="P1628" s="2" t="s">
        <v>65</v>
      </c>
      <c r="Q1628" s="2"/>
      <c r="R1628" s="2" t="s">
        <v>260</v>
      </c>
      <c r="S1628" s="2" t="s">
        <v>1888</v>
      </c>
      <c r="T1628" s="2"/>
      <c r="U1628">
        <v>0</v>
      </c>
      <c r="V1628">
        <v>365</v>
      </c>
      <c r="W1628" s="4">
        <v>46108</v>
      </c>
      <c r="X1628" s="4"/>
      <c r="Y1628" s="4">
        <v>46108</v>
      </c>
      <c r="Z1628" s="4">
        <v>46473</v>
      </c>
      <c r="AA1628" s="3"/>
      <c r="AB1628" s="3"/>
      <c r="AC1628" s="2"/>
      <c r="AD1628" s="2" t="s">
        <v>45</v>
      </c>
      <c r="AE1628" s="2" t="s">
        <v>45</v>
      </c>
      <c r="AF1628" s="2"/>
      <c r="AG1628" s="2"/>
      <c r="AH1628" s="2"/>
      <c r="AI1628" s="2"/>
      <c r="AJ1628" s="2" t="s">
        <v>50</v>
      </c>
      <c r="AK1628" s="2" t="s">
        <v>49</v>
      </c>
    </row>
    <row r="1629" spans="1:37" ht="57.6" x14ac:dyDescent="0.3">
      <c r="A1629" s="1">
        <v>1831</v>
      </c>
      <c r="F1629" s="2" t="s">
        <v>76</v>
      </c>
      <c r="G1629" s="2" t="s">
        <v>78</v>
      </c>
      <c r="H1629" s="2" t="s">
        <v>37</v>
      </c>
      <c r="I1629" s="2" t="s">
        <v>46</v>
      </c>
      <c r="J1629" s="2" t="s">
        <v>260</v>
      </c>
      <c r="K1629" s="2" t="s">
        <v>188</v>
      </c>
      <c r="L1629" s="2" t="s">
        <v>217</v>
      </c>
      <c r="M1629" s="2" t="s">
        <v>218</v>
      </c>
      <c r="N1629" s="3" t="s">
        <v>1887</v>
      </c>
      <c r="O1629" s="2" t="s">
        <v>53</v>
      </c>
      <c r="P1629" s="2" t="s">
        <v>65</v>
      </c>
      <c r="Q1629" s="2"/>
      <c r="R1629" s="2" t="s">
        <v>260</v>
      </c>
      <c r="S1629" s="2" t="s">
        <v>1888</v>
      </c>
      <c r="T1629" s="2"/>
      <c r="U1629">
        <v>0</v>
      </c>
      <c r="V1629">
        <v>365</v>
      </c>
      <c r="W1629" s="4">
        <v>46108</v>
      </c>
      <c r="X1629" s="4"/>
      <c r="Y1629" s="4">
        <v>46108</v>
      </c>
      <c r="Z1629" s="4">
        <v>46473</v>
      </c>
      <c r="AA1629" s="3"/>
      <c r="AB1629" s="3"/>
      <c r="AC1629" s="2"/>
      <c r="AD1629" s="2" t="s">
        <v>45</v>
      </c>
      <c r="AE1629" s="2" t="s">
        <v>45</v>
      </c>
      <c r="AF1629" s="2"/>
      <c r="AG1629" s="2"/>
      <c r="AH1629" s="2"/>
      <c r="AI1629" s="2"/>
      <c r="AJ1629" s="2" t="s">
        <v>50</v>
      </c>
      <c r="AK1629" s="2" t="s">
        <v>49</v>
      </c>
    </row>
    <row r="1630" spans="1:37" ht="57.6" x14ac:dyDescent="0.3">
      <c r="A1630" s="1">
        <v>1832</v>
      </c>
      <c r="F1630" s="2" t="s">
        <v>76</v>
      </c>
      <c r="G1630" s="2" t="s">
        <v>78</v>
      </c>
      <c r="H1630" s="2" t="s">
        <v>37</v>
      </c>
      <c r="I1630" s="2" t="s">
        <v>46</v>
      </c>
      <c r="J1630" s="2" t="s">
        <v>260</v>
      </c>
      <c r="K1630" s="2" t="s">
        <v>38</v>
      </c>
      <c r="L1630" s="2" t="s">
        <v>215</v>
      </c>
      <c r="M1630" s="2" t="s">
        <v>452</v>
      </c>
      <c r="N1630" s="3" t="s">
        <v>1887</v>
      </c>
      <c r="O1630" s="2" t="s">
        <v>53</v>
      </c>
      <c r="P1630" s="2" t="s">
        <v>65</v>
      </c>
      <c r="Q1630" s="2"/>
      <c r="R1630" s="2" t="s">
        <v>260</v>
      </c>
      <c r="S1630" s="2" t="s">
        <v>1888</v>
      </c>
      <c r="T1630" s="2"/>
      <c r="U1630">
        <v>0</v>
      </c>
      <c r="V1630">
        <v>365</v>
      </c>
      <c r="W1630" s="4">
        <v>46108</v>
      </c>
      <c r="X1630" s="4"/>
      <c r="Y1630" s="4">
        <v>46108</v>
      </c>
      <c r="Z1630" s="4">
        <v>46473</v>
      </c>
      <c r="AA1630" s="3"/>
      <c r="AB1630" s="3"/>
      <c r="AC1630" s="2"/>
      <c r="AD1630" s="2" t="s">
        <v>45</v>
      </c>
      <c r="AE1630" s="2" t="s">
        <v>45</v>
      </c>
      <c r="AF1630" s="2"/>
      <c r="AG1630" s="2"/>
      <c r="AH1630" s="2"/>
      <c r="AI1630" s="2"/>
      <c r="AJ1630" s="2" t="s">
        <v>50</v>
      </c>
      <c r="AK1630" s="2" t="s">
        <v>49</v>
      </c>
    </row>
    <row r="1631" spans="1:37" ht="57.6" x14ac:dyDescent="0.3">
      <c r="A1631" s="1">
        <v>1833</v>
      </c>
      <c r="F1631" s="2" t="s">
        <v>76</v>
      </c>
      <c r="G1631" s="2" t="s">
        <v>78</v>
      </c>
      <c r="H1631" s="2" t="s">
        <v>37</v>
      </c>
      <c r="I1631" s="2" t="s">
        <v>46</v>
      </c>
      <c r="J1631" s="2" t="s">
        <v>260</v>
      </c>
      <c r="K1631" s="2" t="s">
        <v>38</v>
      </c>
      <c r="L1631" s="2" t="s">
        <v>217</v>
      </c>
      <c r="M1631" s="2" t="s">
        <v>456</v>
      </c>
      <c r="N1631" s="3" t="s">
        <v>1887</v>
      </c>
      <c r="O1631" s="2" t="s">
        <v>53</v>
      </c>
      <c r="P1631" s="2" t="s">
        <v>65</v>
      </c>
      <c r="Q1631" s="2"/>
      <c r="R1631" s="2" t="s">
        <v>260</v>
      </c>
      <c r="S1631" s="2" t="s">
        <v>1888</v>
      </c>
      <c r="T1631" s="2"/>
      <c r="U1631">
        <v>0</v>
      </c>
      <c r="V1631">
        <v>365</v>
      </c>
      <c r="W1631" s="4">
        <v>46108</v>
      </c>
      <c r="X1631" s="4"/>
      <c r="Y1631" s="4">
        <v>46108</v>
      </c>
      <c r="Z1631" s="4">
        <v>46473</v>
      </c>
      <c r="AA1631" s="3"/>
      <c r="AB1631" s="3"/>
      <c r="AC1631" s="2"/>
      <c r="AD1631" s="2" t="s">
        <v>45</v>
      </c>
      <c r="AE1631" s="2" t="s">
        <v>45</v>
      </c>
      <c r="AF1631" s="2"/>
      <c r="AG1631" s="2"/>
      <c r="AH1631" s="2"/>
      <c r="AI1631" s="2"/>
      <c r="AJ1631" s="2" t="s">
        <v>50</v>
      </c>
      <c r="AK1631" s="2" t="s">
        <v>49</v>
      </c>
    </row>
    <row r="1632" spans="1:37" ht="72" x14ac:dyDescent="0.3">
      <c r="A1632" s="1">
        <v>1834</v>
      </c>
      <c r="B1632">
        <v>19443</v>
      </c>
      <c r="F1632" s="2" t="s">
        <v>76</v>
      </c>
      <c r="G1632" s="2" t="s">
        <v>78</v>
      </c>
      <c r="H1632" s="2" t="s">
        <v>37</v>
      </c>
      <c r="I1632" s="2" t="s">
        <v>46</v>
      </c>
      <c r="J1632" s="2" t="s">
        <v>260</v>
      </c>
      <c r="K1632" s="2" t="s">
        <v>142</v>
      </c>
      <c r="L1632" s="2" t="s">
        <v>402</v>
      </c>
      <c r="M1632" s="2" t="s">
        <v>756</v>
      </c>
      <c r="N1632" s="3" t="s">
        <v>1889</v>
      </c>
      <c r="O1632" s="2" t="s">
        <v>53</v>
      </c>
      <c r="P1632" s="2" t="s">
        <v>65</v>
      </c>
      <c r="Q1632" s="2"/>
      <c r="R1632" s="2" t="s">
        <v>260</v>
      </c>
      <c r="S1632" s="2" t="s">
        <v>1891</v>
      </c>
      <c r="T1632" s="2"/>
      <c r="U1632">
        <v>0</v>
      </c>
      <c r="V1632">
        <v>365</v>
      </c>
      <c r="W1632" s="4">
        <v>46108</v>
      </c>
      <c r="X1632" s="4">
        <v>46111</v>
      </c>
      <c r="Y1632" s="4">
        <v>46111</v>
      </c>
      <c r="Z1632" s="4">
        <v>46476</v>
      </c>
      <c r="AA1632" s="3"/>
      <c r="AB1632" s="3" t="s">
        <v>1890</v>
      </c>
      <c r="AC1632" s="2"/>
      <c r="AD1632" s="2" t="s">
        <v>45</v>
      </c>
      <c r="AE1632" s="2" t="s">
        <v>117</v>
      </c>
      <c r="AF1632" s="2"/>
      <c r="AG1632" s="2"/>
      <c r="AH1632" s="2"/>
      <c r="AI1632" s="2"/>
      <c r="AJ1632" s="2" t="s">
        <v>50</v>
      </c>
      <c r="AK1632" s="2" t="s">
        <v>49</v>
      </c>
    </row>
    <row r="1633" spans="1:37" ht="72" x14ac:dyDescent="0.3">
      <c r="A1633" s="1">
        <v>1835</v>
      </c>
      <c r="B1633">
        <v>19442</v>
      </c>
      <c r="F1633" s="2" t="s">
        <v>76</v>
      </c>
      <c r="G1633" s="2" t="s">
        <v>78</v>
      </c>
      <c r="H1633" s="2" t="s">
        <v>37</v>
      </c>
      <c r="I1633" s="2" t="s">
        <v>46</v>
      </c>
      <c r="J1633" s="2" t="s">
        <v>260</v>
      </c>
      <c r="K1633" s="2" t="s">
        <v>142</v>
      </c>
      <c r="L1633" s="2" t="s">
        <v>1199</v>
      </c>
      <c r="M1633" s="2" t="s">
        <v>1200</v>
      </c>
      <c r="N1633" s="3" t="s">
        <v>1889</v>
      </c>
      <c r="O1633" s="2" t="s">
        <v>53</v>
      </c>
      <c r="P1633" s="2" t="s">
        <v>65</v>
      </c>
      <c r="Q1633" s="2"/>
      <c r="R1633" s="2" t="s">
        <v>260</v>
      </c>
      <c r="S1633" s="2" t="s">
        <v>1891</v>
      </c>
      <c r="T1633" s="2"/>
      <c r="U1633">
        <v>0</v>
      </c>
      <c r="V1633">
        <v>365</v>
      </c>
      <c r="W1633" s="4">
        <v>46108</v>
      </c>
      <c r="X1633" s="4">
        <v>46112</v>
      </c>
      <c r="Y1633" s="4">
        <v>46112</v>
      </c>
      <c r="Z1633" s="4">
        <v>46477</v>
      </c>
      <c r="AA1633" s="3"/>
      <c r="AB1633" s="3" t="s">
        <v>1890</v>
      </c>
      <c r="AC1633" s="2"/>
      <c r="AD1633" s="2" t="s">
        <v>45</v>
      </c>
      <c r="AE1633" s="2" t="s">
        <v>117</v>
      </c>
      <c r="AF1633" s="2"/>
      <c r="AG1633" s="2"/>
      <c r="AH1633" s="2"/>
      <c r="AI1633" s="2"/>
      <c r="AJ1633" s="2" t="s">
        <v>50</v>
      </c>
      <c r="AK1633" s="2" t="s">
        <v>49</v>
      </c>
    </row>
    <row r="1634" spans="1:37" ht="72" x14ac:dyDescent="0.3">
      <c r="A1634" s="1">
        <v>1836</v>
      </c>
      <c r="B1634">
        <v>20341</v>
      </c>
      <c r="F1634" s="2" t="s">
        <v>76</v>
      </c>
      <c r="G1634" s="2" t="s">
        <v>78</v>
      </c>
      <c r="H1634" s="2" t="s">
        <v>37</v>
      </c>
      <c r="I1634" s="2" t="s">
        <v>46</v>
      </c>
      <c r="J1634" s="2" t="s">
        <v>260</v>
      </c>
      <c r="K1634" s="2" t="s">
        <v>188</v>
      </c>
      <c r="L1634" s="2" t="s">
        <v>659</v>
      </c>
      <c r="M1634" s="2" t="s">
        <v>660</v>
      </c>
      <c r="N1634" s="3" t="s">
        <v>1889</v>
      </c>
      <c r="O1634" s="2" t="s">
        <v>53</v>
      </c>
      <c r="P1634" s="2" t="s">
        <v>65</v>
      </c>
      <c r="Q1634" s="2"/>
      <c r="R1634" s="2" t="s">
        <v>260</v>
      </c>
      <c r="S1634" s="2" t="s">
        <v>1891</v>
      </c>
      <c r="T1634" s="2"/>
      <c r="U1634">
        <v>0</v>
      </c>
      <c r="V1634">
        <v>365</v>
      </c>
      <c r="W1634" s="4">
        <v>46108</v>
      </c>
      <c r="X1634" s="4">
        <v>46146</v>
      </c>
      <c r="Y1634" s="4">
        <v>46146</v>
      </c>
      <c r="Z1634" s="4">
        <v>46511</v>
      </c>
      <c r="AA1634" s="3"/>
      <c r="AB1634" s="3" t="s">
        <v>1892</v>
      </c>
      <c r="AC1634" s="2"/>
      <c r="AD1634" s="2" t="s">
        <v>45</v>
      </c>
      <c r="AE1634" s="2" t="s">
        <v>118</v>
      </c>
      <c r="AF1634" s="2"/>
      <c r="AG1634" s="2"/>
      <c r="AH1634" s="2"/>
      <c r="AI1634" s="2"/>
      <c r="AJ1634" s="2" t="s">
        <v>50</v>
      </c>
      <c r="AK1634" s="2" t="s">
        <v>49</v>
      </c>
    </row>
    <row r="1635" spans="1:37" ht="72" x14ac:dyDescent="0.3">
      <c r="A1635" s="1">
        <v>1837</v>
      </c>
      <c r="B1635">
        <v>20342</v>
      </c>
      <c r="F1635" s="2" t="s">
        <v>76</v>
      </c>
      <c r="G1635" s="2" t="s">
        <v>78</v>
      </c>
      <c r="H1635" s="2" t="s">
        <v>37</v>
      </c>
      <c r="I1635" s="2" t="s">
        <v>46</v>
      </c>
      <c r="J1635" s="2" t="s">
        <v>260</v>
      </c>
      <c r="K1635" s="2" t="s">
        <v>188</v>
      </c>
      <c r="L1635" s="2" t="s">
        <v>641</v>
      </c>
      <c r="M1635" s="2" t="s">
        <v>642</v>
      </c>
      <c r="N1635" s="3" t="s">
        <v>1889</v>
      </c>
      <c r="O1635" s="2" t="s">
        <v>53</v>
      </c>
      <c r="P1635" s="2" t="s">
        <v>65</v>
      </c>
      <c r="Q1635" s="2"/>
      <c r="R1635" s="2" t="s">
        <v>260</v>
      </c>
      <c r="S1635" s="2" t="s">
        <v>1891</v>
      </c>
      <c r="T1635" s="2"/>
      <c r="U1635">
        <v>0</v>
      </c>
      <c r="V1635">
        <v>365</v>
      </c>
      <c r="W1635" s="4">
        <v>46108</v>
      </c>
      <c r="X1635" s="4">
        <v>46146</v>
      </c>
      <c r="Y1635" s="4">
        <v>46146</v>
      </c>
      <c r="Z1635" s="4">
        <v>46511</v>
      </c>
      <c r="AA1635" s="3"/>
      <c r="AB1635" s="3" t="s">
        <v>1751</v>
      </c>
      <c r="AC1635" s="2"/>
      <c r="AD1635" s="2" t="s">
        <v>45</v>
      </c>
      <c r="AE1635" s="2" t="s">
        <v>118</v>
      </c>
      <c r="AF1635" s="2"/>
      <c r="AG1635" s="2"/>
      <c r="AH1635" s="2"/>
      <c r="AI1635" s="2"/>
      <c r="AJ1635" s="2" t="s">
        <v>50</v>
      </c>
      <c r="AK1635" s="2" t="s">
        <v>49</v>
      </c>
    </row>
    <row r="1636" spans="1:37" ht="72" x14ac:dyDescent="0.3">
      <c r="A1636" s="1">
        <v>1838</v>
      </c>
      <c r="B1636">
        <v>20391</v>
      </c>
      <c r="F1636" s="2" t="s">
        <v>76</v>
      </c>
      <c r="G1636" s="2" t="s">
        <v>78</v>
      </c>
      <c r="H1636" s="2" t="s">
        <v>37</v>
      </c>
      <c r="I1636" s="2" t="s">
        <v>46</v>
      </c>
      <c r="J1636" s="2" t="s">
        <v>260</v>
      </c>
      <c r="K1636" s="2" t="s">
        <v>38</v>
      </c>
      <c r="L1636" s="2" t="s">
        <v>1203</v>
      </c>
      <c r="M1636" s="2" t="s">
        <v>1204</v>
      </c>
      <c r="N1636" s="3" t="s">
        <v>1893</v>
      </c>
      <c r="O1636" s="2" t="s">
        <v>53</v>
      </c>
      <c r="P1636" s="2" t="s">
        <v>65</v>
      </c>
      <c r="Q1636" s="2"/>
      <c r="R1636" s="2" t="s">
        <v>260</v>
      </c>
      <c r="S1636" s="2" t="s">
        <v>1891</v>
      </c>
      <c r="T1636" s="2"/>
      <c r="U1636">
        <v>0</v>
      </c>
      <c r="V1636">
        <v>365</v>
      </c>
      <c r="W1636" s="4">
        <v>46108</v>
      </c>
      <c r="X1636" s="4">
        <v>46183</v>
      </c>
      <c r="Y1636" s="4">
        <v>46183</v>
      </c>
      <c r="Z1636" s="4">
        <v>46548</v>
      </c>
      <c r="AA1636" s="3"/>
      <c r="AB1636" s="3" t="s">
        <v>2408</v>
      </c>
      <c r="AC1636" s="2"/>
      <c r="AD1636" s="2" t="s">
        <v>45</v>
      </c>
      <c r="AE1636" s="2" t="s">
        <v>102</v>
      </c>
      <c r="AF1636" s="2"/>
      <c r="AG1636" s="2"/>
      <c r="AH1636" s="2"/>
      <c r="AI1636" s="2"/>
      <c r="AJ1636" s="2" t="s">
        <v>50</v>
      </c>
      <c r="AK1636" s="2" t="s">
        <v>49</v>
      </c>
    </row>
    <row r="1637" spans="1:37" ht="72" x14ac:dyDescent="0.3">
      <c r="A1637" s="1">
        <v>1839</v>
      </c>
      <c r="B1637">
        <v>20392</v>
      </c>
      <c r="F1637" s="2" t="s">
        <v>76</v>
      </c>
      <c r="G1637" s="2" t="s">
        <v>78</v>
      </c>
      <c r="H1637" s="2" t="s">
        <v>37</v>
      </c>
      <c r="I1637" s="2" t="s">
        <v>46</v>
      </c>
      <c r="J1637" s="2" t="s">
        <v>260</v>
      </c>
      <c r="K1637" s="2" t="s">
        <v>38</v>
      </c>
      <c r="L1637" s="2" t="s">
        <v>641</v>
      </c>
      <c r="M1637" s="2" t="s">
        <v>1205</v>
      </c>
      <c r="N1637" s="3" t="s">
        <v>1893</v>
      </c>
      <c r="O1637" s="2" t="s">
        <v>53</v>
      </c>
      <c r="P1637" s="2" t="s">
        <v>65</v>
      </c>
      <c r="Q1637" s="2"/>
      <c r="R1637" s="2" t="s">
        <v>260</v>
      </c>
      <c r="S1637" s="2" t="s">
        <v>1891</v>
      </c>
      <c r="T1637" s="2"/>
      <c r="U1637">
        <v>0</v>
      </c>
      <c r="V1637">
        <v>365</v>
      </c>
      <c r="W1637" s="4">
        <v>46108</v>
      </c>
      <c r="X1637" s="4">
        <v>46183</v>
      </c>
      <c r="Y1637" s="4">
        <v>46183</v>
      </c>
      <c r="Z1637" s="4">
        <v>46548</v>
      </c>
      <c r="AA1637" s="3"/>
      <c r="AB1637" s="3" t="s">
        <v>2408</v>
      </c>
      <c r="AC1637" s="2"/>
      <c r="AD1637" s="2" t="s">
        <v>45</v>
      </c>
      <c r="AE1637" s="2" t="s">
        <v>102</v>
      </c>
      <c r="AF1637" s="2"/>
      <c r="AG1637" s="2"/>
      <c r="AH1637" s="2"/>
      <c r="AI1637" s="2"/>
      <c r="AJ1637" s="2" t="s">
        <v>50</v>
      </c>
      <c r="AK1637" s="2" t="s">
        <v>49</v>
      </c>
    </row>
    <row r="1638" spans="1:37" ht="72" x14ac:dyDescent="0.3">
      <c r="A1638" s="1">
        <v>1840</v>
      </c>
      <c r="B1638">
        <v>19475</v>
      </c>
      <c r="F1638" s="2" t="s">
        <v>76</v>
      </c>
      <c r="G1638" s="2" t="s">
        <v>78</v>
      </c>
      <c r="H1638" s="2" t="s">
        <v>37</v>
      </c>
      <c r="I1638" s="2" t="s">
        <v>46</v>
      </c>
      <c r="J1638" s="2" t="s">
        <v>260</v>
      </c>
      <c r="K1638" s="2" t="s">
        <v>1246</v>
      </c>
      <c r="L1638" s="2" t="s">
        <v>1252</v>
      </c>
      <c r="M1638" s="2" t="s">
        <v>1253</v>
      </c>
      <c r="N1638" s="3" t="s">
        <v>1889</v>
      </c>
      <c r="O1638" s="2" t="s">
        <v>53</v>
      </c>
      <c r="P1638" s="2" t="s">
        <v>65</v>
      </c>
      <c r="Q1638" s="2"/>
      <c r="R1638" s="2" t="s">
        <v>260</v>
      </c>
      <c r="S1638" s="2" t="s">
        <v>1891</v>
      </c>
      <c r="T1638" s="2"/>
      <c r="U1638">
        <v>0</v>
      </c>
      <c r="V1638">
        <v>365</v>
      </c>
      <c r="W1638" s="4">
        <v>46108</v>
      </c>
      <c r="X1638" s="4">
        <v>46112</v>
      </c>
      <c r="Y1638" s="4">
        <v>46112</v>
      </c>
      <c r="Z1638" s="4">
        <v>46477</v>
      </c>
      <c r="AA1638" s="3"/>
      <c r="AB1638" s="3" t="s">
        <v>1894</v>
      </c>
      <c r="AC1638" s="2"/>
      <c r="AD1638" s="2" t="s">
        <v>45</v>
      </c>
      <c r="AE1638" s="2" t="s">
        <v>45</v>
      </c>
      <c r="AF1638" s="2"/>
      <c r="AG1638" s="2"/>
      <c r="AH1638" s="2"/>
      <c r="AI1638" s="2"/>
      <c r="AJ1638" s="2" t="s">
        <v>50</v>
      </c>
      <c r="AK1638" s="2" t="s">
        <v>49</v>
      </c>
    </row>
    <row r="1639" spans="1:37" ht="72" x14ac:dyDescent="0.3">
      <c r="A1639" s="1">
        <v>1841</v>
      </c>
      <c r="B1639">
        <v>19476</v>
      </c>
      <c r="F1639" s="2" t="s">
        <v>76</v>
      </c>
      <c r="G1639" s="2" t="s">
        <v>78</v>
      </c>
      <c r="H1639" s="2" t="s">
        <v>37</v>
      </c>
      <c r="I1639" s="2" t="s">
        <v>46</v>
      </c>
      <c r="J1639" s="2" t="s">
        <v>260</v>
      </c>
      <c r="K1639" s="2" t="s">
        <v>1246</v>
      </c>
      <c r="L1639" s="2" t="s">
        <v>1247</v>
      </c>
      <c r="M1639" s="2" t="s">
        <v>1248</v>
      </c>
      <c r="N1639" s="3" t="s">
        <v>1889</v>
      </c>
      <c r="O1639" s="2" t="s">
        <v>53</v>
      </c>
      <c r="P1639" s="2" t="s">
        <v>65</v>
      </c>
      <c r="Q1639" s="2"/>
      <c r="R1639" s="2" t="s">
        <v>260</v>
      </c>
      <c r="S1639" s="2" t="s">
        <v>1891</v>
      </c>
      <c r="T1639" s="2"/>
      <c r="U1639">
        <v>0</v>
      </c>
      <c r="V1639">
        <v>365</v>
      </c>
      <c r="W1639" s="4">
        <v>46108</v>
      </c>
      <c r="X1639" s="4">
        <v>46112</v>
      </c>
      <c r="Y1639" s="4">
        <v>46112</v>
      </c>
      <c r="Z1639" s="4">
        <v>46477</v>
      </c>
      <c r="AA1639" s="3"/>
      <c r="AB1639" s="3" t="s">
        <v>1895</v>
      </c>
      <c r="AC1639" s="2"/>
      <c r="AD1639" s="2" t="s">
        <v>45</v>
      </c>
      <c r="AE1639" s="2" t="s">
        <v>45</v>
      </c>
      <c r="AF1639" s="2"/>
      <c r="AG1639" s="2"/>
      <c r="AH1639" s="2"/>
      <c r="AI1639" s="2"/>
      <c r="AJ1639" s="2" t="s">
        <v>50</v>
      </c>
      <c r="AK1639" s="2" t="s">
        <v>49</v>
      </c>
    </row>
    <row r="1640" spans="1:37" ht="72" x14ac:dyDescent="0.3">
      <c r="A1640" s="1">
        <v>1842</v>
      </c>
      <c r="B1640">
        <v>19592</v>
      </c>
      <c r="F1640" s="2" t="s">
        <v>76</v>
      </c>
      <c r="G1640" s="2" t="s">
        <v>78</v>
      </c>
      <c r="H1640" s="2" t="s">
        <v>37</v>
      </c>
      <c r="I1640" s="2" t="s">
        <v>46</v>
      </c>
      <c r="J1640" s="2" t="s">
        <v>260</v>
      </c>
      <c r="K1640" s="2" t="s">
        <v>1254</v>
      </c>
      <c r="L1640" s="2" t="s">
        <v>1255</v>
      </c>
      <c r="M1640" s="2" t="s">
        <v>1256</v>
      </c>
      <c r="N1640" s="3" t="s">
        <v>1889</v>
      </c>
      <c r="O1640" s="2" t="s">
        <v>53</v>
      </c>
      <c r="P1640" s="2" t="s">
        <v>65</v>
      </c>
      <c r="Q1640" s="2"/>
      <c r="R1640" s="2" t="s">
        <v>260</v>
      </c>
      <c r="S1640" s="2" t="s">
        <v>1891</v>
      </c>
      <c r="T1640" s="2"/>
      <c r="U1640">
        <v>0</v>
      </c>
      <c r="V1640">
        <v>365</v>
      </c>
      <c r="W1640" s="4">
        <v>46111</v>
      </c>
      <c r="X1640" s="4">
        <v>46112</v>
      </c>
      <c r="Y1640" s="4">
        <v>46112</v>
      </c>
      <c r="Z1640" s="4">
        <v>46477</v>
      </c>
      <c r="AA1640" s="3"/>
      <c r="AB1640" s="3" t="s">
        <v>1896</v>
      </c>
      <c r="AC1640" s="2"/>
      <c r="AD1640" s="2" t="s">
        <v>45</v>
      </c>
      <c r="AE1640" s="2" t="s">
        <v>102</v>
      </c>
      <c r="AF1640" s="2"/>
      <c r="AG1640" s="2"/>
      <c r="AH1640" s="2"/>
      <c r="AI1640" s="2"/>
      <c r="AJ1640" s="2" t="s">
        <v>50</v>
      </c>
      <c r="AK1640" s="2" t="s">
        <v>49</v>
      </c>
    </row>
    <row r="1641" spans="1:37" ht="72" x14ac:dyDescent="0.3">
      <c r="A1641" s="1">
        <v>1843</v>
      </c>
      <c r="B1641">
        <v>19591</v>
      </c>
      <c r="F1641" s="2" t="s">
        <v>76</v>
      </c>
      <c r="G1641" s="2" t="s">
        <v>78</v>
      </c>
      <c r="H1641" s="2" t="s">
        <v>37</v>
      </c>
      <c r="I1641" s="2" t="s">
        <v>46</v>
      </c>
      <c r="J1641" s="2" t="s">
        <v>260</v>
      </c>
      <c r="K1641" s="2" t="s">
        <v>1254</v>
      </c>
      <c r="L1641" s="2" t="s">
        <v>1258</v>
      </c>
      <c r="M1641" s="2" t="s">
        <v>1259</v>
      </c>
      <c r="N1641" s="3" t="s">
        <v>1897</v>
      </c>
      <c r="O1641" s="2" t="s">
        <v>53</v>
      </c>
      <c r="P1641" s="2" t="s">
        <v>65</v>
      </c>
      <c r="Q1641" s="2"/>
      <c r="R1641" s="2" t="s">
        <v>260</v>
      </c>
      <c r="S1641" s="2" t="s">
        <v>1891</v>
      </c>
      <c r="T1641" s="2"/>
      <c r="U1641">
        <v>0</v>
      </c>
      <c r="V1641">
        <v>365</v>
      </c>
      <c r="W1641" s="4">
        <v>46111</v>
      </c>
      <c r="X1641" s="4">
        <v>46112</v>
      </c>
      <c r="Y1641" s="4">
        <v>46112</v>
      </c>
      <c r="Z1641" s="4">
        <v>46477</v>
      </c>
      <c r="AA1641" s="3"/>
      <c r="AB1641" s="3" t="s">
        <v>1896</v>
      </c>
      <c r="AC1641" s="2"/>
      <c r="AD1641" s="2" t="s">
        <v>45</v>
      </c>
      <c r="AE1641" s="2" t="s">
        <v>102</v>
      </c>
      <c r="AF1641" s="2"/>
      <c r="AG1641" s="2"/>
      <c r="AH1641" s="2"/>
      <c r="AI1641" s="2"/>
      <c r="AJ1641" s="2" t="s">
        <v>50</v>
      </c>
      <c r="AK1641" s="2" t="s">
        <v>49</v>
      </c>
    </row>
    <row r="1642" spans="1:37" ht="28.8" x14ac:dyDescent="0.3">
      <c r="A1642" s="1">
        <v>1844</v>
      </c>
      <c r="B1642">
        <v>18879</v>
      </c>
      <c r="F1642" s="2" t="s">
        <v>76</v>
      </c>
      <c r="G1642" s="2" t="s">
        <v>78</v>
      </c>
      <c r="H1642" s="2" t="s">
        <v>37</v>
      </c>
      <c r="I1642" s="2" t="s">
        <v>46</v>
      </c>
      <c r="J1642" s="2" t="s">
        <v>1210</v>
      </c>
      <c r="K1642" s="2" t="s">
        <v>66</v>
      </c>
      <c r="L1642" s="2" t="s">
        <v>1809</v>
      </c>
      <c r="M1642" s="2" t="s">
        <v>1810</v>
      </c>
      <c r="N1642" s="3" t="s">
        <v>1898</v>
      </c>
      <c r="O1642" s="2" t="s">
        <v>53</v>
      </c>
      <c r="P1642" s="2" t="s">
        <v>65</v>
      </c>
      <c r="Q1642" s="2"/>
      <c r="R1642" s="2" t="s">
        <v>1759</v>
      </c>
      <c r="S1642" s="2" t="s">
        <v>1760</v>
      </c>
      <c r="T1642" s="2"/>
      <c r="U1642">
        <v>0</v>
      </c>
      <c r="V1642">
        <v>1095</v>
      </c>
      <c r="W1642" s="4">
        <v>46084</v>
      </c>
      <c r="X1642" s="4">
        <v>46090</v>
      </c>
      <c r="Y1642" s="4">
        <v>46090</v>
      </c>
      <c r="Z1642" s="4">
        <v>47185</v>
      </c>
      <c r="AA1642" s="3"/>
      <c r="AB1642" s="3" t="s">
        <v>1808</v>
      </c>
      <c r="AC1642" s="2"/>
      <c r="AD1642" s="2" t="s">
        <v>102</v>
      </c>
      <c r="AE1642" s="2" t="s">
        <v>102</v>
      </c>
      <c r="AF1642" s="2"/>
      <c r="AG1642" s="2"/>
      <c r="AH1642" s="2"/>
      <c r="AI1642" s="2"/>
      <c r="AJ1642" s="2" t="s">
        <v>50</v>
      </c>
      <c r="AK1642" s="2" t="s">
        <v>49</v>
      </c>
    </row>
    <row r="1643" spans="1:37" ht="28.8" x14ac:dyDescent="0.3">
      <c r="A1643" s="1">
        <v>1845</v>
      </c>
      <c r="B1643">
        <v>18880</v>
      </c>
      <c r="F1643" s="2" t="s">
        <v>76</v>
      </c>
      <c r="G1643" s="2" t="s">
        <v>78</v>
      </c>
      <c r="H1643" s="2" t="s">
        <v>37</v>
      </c>
      <c r="I1643" s="2" t="s">
        <v>46</v>
      </c>
      <c r="J1643" s="2" t="s">
        <v>1210</v>
      </c>
      <c r="K1643" s="2" t="s">
        <v>66</v>
      </c>
      <c r="L1643" s="2" t="s">
        <v>430</v>
      </c>
      <c r="M1643" s="2" t="s">
        <v>577</v>
      </c>
      <c r="N1643" s="3" t="s">
        <v>1898</v>
      </c>
      <c r="O1643" s="2" t="s">
        <v>53</v>
      </c>
      <c r="P1643" s="2" t="s">
        <v>65</v>
      </c>
      <c r="Q1643" s="2"/>
      <c r="R1643" s="2" t="s">
        <v>1759</v>
      </c>
      <c r="S1643" s="2" t="s">
        <v>1760</v>
      </c>
      <c r="T1643" s="2"/>
      <c r="U1643">
        <v>0</v>
      </c>
      <c r="V1643">
        <v>1095</v>
      </c>
      <c r="W1643" s="4">
        <v>46084</v>
      </c>
      <c r="X1643" s="4">
        <v>46090</v>
      </c>
      <c r="Y1643" s="4">
        <v>46090</v>
      </c>
      <c r="Z1643" s="4">
        <v>47185</v>
      </c>
      <c r="AA1643" s="3"/>
      <c r="AB1643" s="3" t="s">
        <v>1808</v>
      </c>
      <c r="AC1643" s="2"/>
      <c r="AD1643" s="2" t="s">
        <v>102</v>
      </c>
      <c r="AE1643" s="2" t="s">
        <v>102</v>
      </c>
      <c r="AF1643" s="2"/>
      <c r="AG1643" s="2"/>
      <c r="AH1643" s="2"/>
      <c r="AI1643" s="2"/>
      <c r="AJ1643" s="2" t="s">
        <v>50</v>
      </c>
      <c r="AK1643" s="2" t="s">
        <v>49</v>
      </c>
    </row>
    <row r="1644" spans="1:37" ht="28.8" x14ac:dyDescent="0.3">
      <c r="A1644" s="1">
        <v>1847</v>
      </c>
      <c r="B1644">
        <v>18977</v>
      </c>
      <c r="F1644" s="2" t="s">
        <v>76</v>
      </c>
      <c r="G1644" s="2" t="s">
        <v>78</v>
      </c>
      <c r="H1644" s="2" t="s">
        <v>37</v>
      </c>
      <c r="I1644" s="2" t="s">
        <v>46</v>
      </c>
      <c r="J1644" s="2" t="s">
        <v>1210</v>
      </c>
      <c r="K1644" s="2" t="s">
        <v>134</v>
      </c>
      <c r="L1644" s="2" t="s">
        <v>377</v>
      </c>
      <c r="M1644" s="2" t="s">
        <v>378</v>
      </c>
      <c r="N1644" s="3" t="s">
        <v>1898</v>
      </c>
      <c r="O1644" s="2" t="s">
        <v>53</v>
      </c>
      <c r="P1644" s="2" t="s">
        <v>65</v>
      </c>
      <c r="Q1644" s="2"/>
      <c r="R1644" s="2" t="s">
        <v>1759</v>
      </c>
      <c r="S1644" s="2" t="s">
        <v>1760</v>
      </c>
      <c r="T1644" s="2"/>
      <c r="U1644">
        <v>0</v>
      </c>
      <c r="V1644">
        <v>1095</v>
      </c>
      <c r="W1644" s="4">
        <v>46084</v>
      </c>
      <c r="X1644" s="4">
        <v>46095</v>
      </c>
      <c r="Y1644" s="4">
        <v>46095</v>
      </c>
      <c r="Z1644" s="4">
        <v>47190</v>
      </c>
      <c r="AA1644" s="3"/>
      <c r="AB1644" s="3" t="s">
        <v>1723</v>
      </c>
      <c r="AC1644" s="2"/>
      <c r="AD1644" s="2" t="s">
        <v>102</v>
      </c>
      <c r="AE1644" s="2" t="s">
        <v>102</v>
      </c>
      <c r="AF1644" s="2"/>
      <c r="AG1644" s="2"/>
      <c r="AH1644" s="2"/>
      <c r="AI1644" s="2"/>
      <c r="AJ1644" s="2" t="s">
        <v>50</v>
      </c>
      <c r="AK1644" s="2" t="s">
        <v>49</v>
      </c>
    </row>
    <row r="1645" spans="1:37" ht="28.8" x14ac:dyDescent="0.3">
      <c r="A1645" s="1">
        <v>1848</v>
      </c>
      <c r="B1645">
        <v>18808</v>
      </c>
      <c r="F1645" s="2" t="s">
        <v>58</v>
      </c>
      <c r="G1645" s="2" t="s">
        <v>72</v>
      </c>
      <c r="H1645" s="2" t="s">
        <v>37</v>
      </c>
      <c r="I1645" s="2" t="s">
        <v>75</v>
      </c>
      <c r="J1645" s="2" t="s">
        <v>138</v>
      </c>
      <c r="K1645" s="2" t="s">
        <v>285</v>
      </c>
      <c r="L1645" s="2" t="s">
        <v>281</v>
      </c>
      <c r="M1645" s="2" t="s">
        <v>288</v>
      </c>
      <c r="N1645" s="3" t="s">
        <v>1899</v>
      </c>
      <c r="O1645" s="2" t="s">
        <v>60</v>
      </c>
      <c r="P1645" s="2" t="s">
        <v>65</v>
      </c>
      <c r="Q1645" s="2"/>
      <c r="R1645" s="2"/>
      <c r="S1645" s="2"/>
      <c r="T1645" s="2"/>
      <c r="U1645">
        <v>0</v>
      </c>
      <c r="V1645">
        <v>0</v>
      </c>
      <c r="W1645" s="4">
        <v>46085</v>
      </c>
      <c r="X1645" s="4"/>
      <c r="Y1645" s="4"/>
      <c r="Z1645" s="4"/>
      <c r="AA1645" s="3"/>
      <c r="AB1645" s="3" t="s">
        <v>2562</v>
      </c>
      <c r="AC1645" s="2"/>
      <c r="AD1645" s="2" t="s">
        <v>74</v>
      </c>
      <c r="AE1645" s="2" t="s">
        <v>94</v>
      </c>
      <c r="AF1645" s="2"/>
      <c r="AG1645" s="2"/>
      <c r="AH1645" s="2"/>
      <c r="AI1645" s="2"/>
      <c r="AJ1645" s="2" t="s">
        <v>50</v>
      </c>
      <c r="AK1645" s="2" t="s">
        <v>49</v>
      </c>
    </row>
    <row r="1646" spans="1:37" ht="28.8" x14ac:dyDescent="0.3">
      <c r="A1646" s="1">
        <v>1849</v>
      </c>
      <c r="B1646">
        <v>19910</v>
      </c>
      <c r="F1646" s="2" t="s">
        <v>58</v>
      </c>
      <c r="G1646" s="2" t="s">
        <v>78</v>
      </c>
      <c r="H1646" s="2" t="s">
        <v>37</v>
      </c>
      <c r="I1646" s="2" t="s">
        <v>75</v>
      </c>
      <c r="J1646" s="2" t="s">
        <v>1169</v>
      </c>
      <c r="K1646" s="2" t="s">
        <v>285</v>
      </c>
      <c r="L1646" s="2" t="s">
        <v>434</v>
      </c>
      <c r="M1646" s="2" t="s">
        <v>669</v>
      </c>
      <c r="N1646" s="3" t="s">
        <v>1900</v>
      </c>
      <c r="O1646" s="2" t="s">
        <v>60</v>
      </c>
      <c r="P1646" s="2" t="s">
        <v>65</v>
      </c>
      <c r="Q1646" s="2"/>
      <c r="R1646" s="2"/>
      <c r="S1646" s="2"/>
      <c r="T1646" s="2"/>
      <c r="U1646">
        <v>0</v>
      </c>
      <c r="V1646">
        <v>0</v>
      </c>
      <c r="W1646" s="4">
        <v>46085</v>
      </c>
      <c r="X1646" s="4">
        <v>46141</v>
      </c>
      <c r="Y1646" s="4">
        <v>46141</v>
      </c>
      <c r="Z1646" s="4">
        <v>46141</v>
      </c>
      <c r="AA1646" s="3"/>
      <c r="AB1646" s="3" t="s">
        <v>1901</v>
      </c>
      <c r="AC1646" s="2"/>
      <c r="AD1646" s="2" t="s">
        <v>74</v>
      </c>
      <c r="AE1646" s="2" t="s">
        <v>95</v>
      </c>
      <c r="AF1646" s="2"/>
      <c r="AG1646" s="2"/>
      <c r="AH1646" s="2"/>
      <c r="AI1646" s="2"/>
      <c r="AJ1646" s="2" t="s">
        <v>50</v>
      </c>
      <c r="AK1646" s="2" t="s">
        <v>49</v>
      </c>
    </row>
    <row r="1647" spans="1:37" x14ac:dyDescent="0.3">
      <c r="A1647" s="1">
        <v>1850</v>
      </c>
      <c r="B1647">
        <v>18810</v>
      </c>
      <c r="F1647" s="2" t="s">
        <v>58</v>
      </c>
      <c r="G1647" s="2" t="s">
        <v>78</v>
      </c>
      <c r="H1647" s="2" t="s">
        <v>37</v>
      </c>
      <c r="I1647" s="2" t="s">
        <v>75</v>
      </c>
      <c r="J1647" s="2" t="s">
        <v>874</v>
      </c>
      <c r="K1647" s="2" t="s">
        <v>285</v>
      </c>
      <c r="L1647" s="2" t="s">
        <v>437</v>
      </c>
      <c r="M1647" s="2" t="s">
        <v>670</v>
      </c>
      <c r="N1647" s="3" t="s">
        <v>1902</v>
      </c>
      <c r="O1647" s="2" t="s">
        <v>60</v>
      </c>
      <c r="P1647" s="2" t="s">
        <v>65</v>
      </c>
      <c r="Q1647" s="2"/>
      <c r="R1647" s="2"/>
      <c r="S1647" s="2"/>
      <c r="T1647" s="2"/>
      <c r="U1647">
        <v>0</v>
      </c>
      <c r="V1647">
        <v>0</v>
      </c>
      <c r="W1647" s="4">
        <v>46085</v>
      </c>
      <c r="X1647" s="4">
        <v>46101</v>
      </c>
      <c r="Y1647" s="4">
        <v>46101</v>
      </c>
      <c r="Z1647" s="4">
        <v>46101</v>
      </c>
      <c r="AA1647" s="3"/>
      <c r="AB1647" s="3"/>
      <c r="AC1647" s="2"/>
      <c r="AD1647" s="2" t="s">
        <v>74</v>
      </c>
      <c r="AE1647" s="2" t="s">
        <v>74</v>
      </c>
      <c r="AF1647" s="2"/>
      <c r="AG1647" s="2"/>
      <c r="AH1647" s="2"/>
      <c r="AI1647" s="2"/>
      <c r="AJ1647" s="2" t="s">
        <v>50</v>
      </c>
      <c r="AK1647" s="2" t="s">
        <v>49</v>
      </c>
    </row>
    <row r="1648" spans="1:37" ht="144" x14ac:dyDescent="0.3">
      <c r="A1648" s="1">
        <v>1851</v>
      </c>
      <c r="B1648">
        <v>18843</v>
      </c>
      <c r="F1648" s="2" t="s">
        <v>76</v>
      </c>
      <c r="G1648" s="2" t="s">
        <v>78</v>
      </c>
      <c r="H1648" s="2" t="s">
        <v>37</v>
      </c>
      <c r="I1648" s="2" t="s">
        <v>46</v>
      </c>
      <c r="J1648" s="2" t="s">
        <v>1906</v>
      </c>
      <c r="K1648" s="2" t="s">
        <v>272</v>
      </c>
      <c r="L1648" s="2" t="s">
        <v>434</v>
      </c>
      <c r="M1648" s="2" t="s">
        <v>435</v>
      </c>
      <c r="N1648" s="3" t="s">
        <v>1903</v>
      </c>
      <c r="O1648" s="2" t="s">
        <v>53</v>
      </c>
      <c r="P1648" s="2" t="s">
        <v>65</v>
      </c>
      <c r="Q1648" s="2"/>
      <c r="R1648" s="2" t="s">
        <v>1904</v>
      </c>
      <c r="S1648" s="2" t="s">
        <v>1905</v>
      </c>
      <c r="T1648" s="2"/>
      <c r="U1648">
        <v>0</v>
      </c>
      <c r="V1648">
        <v>1800</v>
      </c>
      <c r="W1648" s="4">
        <v>46083</v>
      </c>
      <c r="X1648" s="4">
        <v>46087</v>
      </c>
      <c r="Y1648" s="4">
        <v>46087</v>
      </c>
      <c r="Z1648" s="4">
        <v>47887</v>
      </c>
      <c r="AA1648" s="3"/>
      <c r="AB1648" s="3" t="s">
        <v>1787</v>
      </c>
      <c r="AC1648" s="2"/>
      <c r="AD1648" s="2" t="s">
        <v>118</v>
      </c>
      <c r="AE1648" s="2" t="s">
        <v>118</v>
      </c>
      <c r="AF1648" s="2"/>
      <c r="AG1648" s="2"/>
      <c r="AH1648" s="2"/>
      <c r="AI1648" s="2"/>
      <c r="AJ1648" s="2" t="s">
        <v>50</v>
      </c>
      <c r="AK1648" s="2" t="s">
        <v>49</v>
      </c>
    </row>
    <row r="1649" spans="1:37" ht="144" x14ac:dyDescent="0.3">
      <c r="A1649" s="1">
        <v>1852</v>
      </c>
      <c r="B1649">
        <v>18844</v>
      </c>
      <c r="F1649" s="2" t="s">
        <v>76</v>
      </c>
      <c r="G1649" s="2" t="s">
        <v>78</v>
      </c>
      <c r="H1649" s="2" t="s">
        <v>37</v>
      </c>
      <c r="I1649" s="2" t="s">
        <v>46</v>
      </c>
      <c r="J1649" s="2" t="s">
        <v>1906</v>
      </c>
      <c r="K1649" s="2" t="s">
        <v>285</v>
      </c>
      <c r="L1649" s="2" t="s">
        <v>434</v>
      </c>
      <c r="M1649" s="2" t="s">
        <v>669</v>
      </c>
      <c r="N1649" s="3" t="s">
        <v>1903</v>
      </c>
      <c r="O1649" s="2" t="s">
        <v>53</v>
      </c>
      <c r="P1649" s="2" t="s">
        <v>65</v>
      </c>
      <c r="Q1649" s="2"/>
      <c r="R1649" s="2" t="s">
        <v>1904</v>
      </c>
      <c r="S1649" s="2" t="s">
        <v>1905</v>
      </c>
      <c r="T1649" s="2"/>
      <c r="U1649">
        <v>0</v>
      </c>
      <c r="V1649">
        <v>1800</v>
      </c>
      <c r="W1649" s="4">
        <v>46084</v>
      </c>
      <c r="X1649" s="4">
        <v>46116</v>
      </c>
      <c r="Y1649" s="4">
        <v>46116</v>
      </c>
      <c r="Z1649" s="4">
        <v>47916</v>
      </c>
      <c r="AA1649" s="3"/>
      <c r="AB1649" s="3" t="s">
        <v>1765</v>
      </c>
      <c r="AC1649" s="2"/>
      <c r="AD1649" s="2" t="s">
        <v>118</v>
      </c>
      <c r="AE1649" s="2" t="s">
        <v>101</v>
      </c>
      <c r="AF1649" s="2"/>
      <c r="AG1649" s="2"/>
      <c r="AH1649" s="2"/>
      <c r="AI1649" s="2"/>
      <c r="AJ1649" s="2" t="s">
        <v>50</v>
      </c>
      <c r="AK1649" s="2" t="s">
        <v>49</v>
      </c>
    </row>
    <row r="1650" spans="1:37" ht="144" x14ac:dyDescent="0.3">
      <c r="A1650" s="1">
        <v>1853</v>
      </c>
      <c r="B1650">
        <v>18862</v>
      </c>
      <c r="F1650" s="2" t="s">
        <v>76</v>
      </c>
      <c r="G1650" s="2" t="s">
        <v>78</v>
      </c>
      <c r="H1650" s="2" t="s">
        <v>37</v>
      </c>
      <c r="I1650" s="2" t="s">
        <v>46</v>
      </c>
      <c r="J1650" s="2" t="s">
        <v>1906</v>
      </c>
      <c r="K1650" s="2" t="s">
        <v>290</v>
      </c>
      <c r="L1650" s="2" t="s">
        <v>434</v>
      </c>
      <c r="M1650" s="2" t="s">
        <v>871</v>
      </c>
      <c r="N1650" s="3" t="s">
        <v>1903</v>
      </c>
      <c r="O1650" s="2" t="s">
        <v>53</v>
      </c>
      <c r="P1650" s="2" t="s">
        <v>65</v>
      </c>
      <c r="Q1650" s="2"/>
      <c r="R1650" s="2" t="s">
        <v>1904</v>
      </c>
      <c r="S1650" s="2" t="s">
        <v>1905</v>
      </c>
      <c r="T1650" s="2"/>
      <c r="U1650">
        <v>0</v>
      </c>
      <c r="V1650">
        <v>1800</v>
      </c>
      <c r="W1650" s="4">
        <v>46085</v>
      </c>
      <c r="X1650" s="4">
        <v>46095</v>
      </c>
      <c r="Y1650" s="4">
        <v>46095</v>
      </c>
      <c r="Z1650" s="4">
        <v>47895</v>
      </c>
      <c r="AA1650" s="3"/>
      <c r="AB1650" s="3" t="s">
        <v>1907</v>
      </c>
      <c r="AC1650" s="2"/>
      <c r="AD1650" s="2" t="s">
        <v>118</v>
      </c>
      <c r="AE1650" s="2" t="s">
        <v>117</v>
      </c>
      <c r="AF1650" s="2"/>
      <c r="AG1650" s="2"/>
      <c r="AH1650" s="2"/>
      <c r="AI1650" s="2"/>
      <c r="AJ1650" s="2" t="s">
        <v>50</v>
      </c>
      <c r="AK1650" s="2" t="s">
        <v>49</v>
      </c>
    </row>
    <row r="1651" spans="1:37" ht="144" x14ac:dyDescent="0.3">
      <c r="A1651" s="1">
        <v>1854</v>
      </c>
      <c r="B1651">
        <v>18928</v>
      </c>
      <c r="F1651" s="2" t="s">
        <v>76</v>
      </c>
      <c r="G1651" s="2" t="s">
        <v>78</v>
      </c>
      <c r="H1651" s="2" t="s">
        <v>37</v>
      </c>
      <c r="I1651" s="2" t="s">
        <v>46</v>
      </c>
      <c r="J1651" s="2" t="s">
        <v>1906</v>
      </c>
      <c r="K1651" s="2" t="s">
        <v>295</v>
      </c>
      <c r="L1651" s="2" t="s">
        <v>839</v>
      </c>
      <c r="M1651" s="2" t="s">
        <v>845</v>
      </c>
      <c r="N1651" s="3" t="s">
        <v>1903</v>
      </c>
      <c r="O1651" s="2" t="s">
        <v>53</v>
      </c>
      <c r="P1651" s="2" t="s">
        <v>65</v>
      </c>
      <c r="Q1651" s="2"/>
      <c r="R1651" s="2" t="s">
        <v>1904</v>
      </c>
      <c r="S1651" s="2" t="s">
        <v>1905</v>
      </c>
      <c r="T1651" s="2"/>
      <c r="U1651">
        <v>0</v>
      </c>
      <c r="V1651">
        <v>1800</v>
      </c>
      <c r="W1651" s="4">
        <v>46086</v>
      </c>
      <c r="X1651" s="4">
        <v>46095</v>
      </c>
      <c r="Y1651" s="4">
        <v>46095</v>
      </c>
      <c r="Z1651" s="4">
        <v>47895</v>
      </c>
      <c r="AA1651" s="3"/>
      <c r="AB1651" s="3"/>
      <c r="AC1651" s="2"/>
      <c r="AD1651" s="2" t="s">
        <v>118</v>
      </c>
      <c r="AE1651" s="2" t="s">
        <v>118</v>
      </c>
      <c r="AF1651" s="2"/>
      <c r="AG1651" s="2"/>
      <c r="AH1651" s="2"/>
      <c r="AI1651" s="2"/>
      <c r="AJ1651" s="2" t="s">
        <v>50</v>
      </c>
      <c r="AK1651" s="2" t="s">
        <v>49</v>
      </c>
    </row>
    <row r="1652" spans="1:37" ht="144" x14ac:dyDescent="0.3">
      <c r="A1652" s="1">
        <v>1855</v>
      </c>
      <c r="B1652">
        <v>18949</v>
      </c>
      <c r="F1652" s="2" t="s">
        <v>76</v>
      </c>
      <c r="G1652" s="2" t="s">
        <v>78</v>
      </c>
      <c r="H1652" s="2" t="s">
        <v>37</v>
      </c>
      <c r="I1652" s="2" t="s">
        <v>46</v>
      </c>
      <c r="J1652" s="2" t="s">
        <v>1906</v>
      </c>
      <c r="K1652" s="2" t="s">
        <v>300</v>
      </c>
      <c r="L1652" s="2" t="s">
        <v>434</v>
      </c>
      <c r="M1652" s="2" t="s">
        <v>696</v>
      </c>
      <c r="N1652" s="3" t="s">
        <v>1903</v>
      </c>
      <c r="O1652" s="2" t="s">
        <v>53</v>
      </c>
      <c r="P1652" s="2" t="s">
        <v>65</v>
      </c>
      <c r="Q1652" s="2"/>
      <c r="R1652" s="2" t="s">
        <v>1904</v>
      </c>
      <c r="S1652" s="2" t="s">
        <v>1905</v>
      </c>
      <c r="T1652" s="2"/>
      <c r="U1652">
        <v>0</v>
      </c>
      <c r="V1652">
        <v>1800</v>
      </c>
      <c r="W1652" s="4">
        <v>46087</v>
      </c>
      <c r="X1652" s="4">
        <v>46108</v>
      </c>
      <c r="Y1652" s="4">
        <v>46108</v>
      </c>
      <c r="Z1652" s="4">
        <v>47908</v>
      </c>
      <c r="AA1652" s="3"/>
      <c r="AB1652" s="3" t="s">
        <v>1790</v>
      </c>
      <c r="AC1652" s="2"/>
      <c r="AD1652" s="2" t="s">
        <v>118</v>
      </c>
      <c r="AE1652" s="2" t="s">
        <v>102</v>
      </c>
      <c r="AF1652" s="2"/>
      <c r="AG1652" s="2"/>
      <c r="AH1652" s="2"/>
      <c r="AI1652" s="2"/>
      <c r="AJ1652" s="2" t="s">
        <v>50</v>
      </c>
      <c r="AK1652" s="2" t="s">
        <v>49</v>
      </c>
    </row>
    <row r="1653" spans="1:37" ht="144" x14ac:dyDescent="0.3">
      <c r="A1653" s="1">
        <v>1857</v>
      </c>
      <c r="B1653">
        <v>18991</v>
      </c>
      <c r="F1653" s="2" t="s">
        <v>76</v>
      </c>
      <c r="G1653" s="2" t="s">
        <v>78</v>
      </c>
      <c r="H1653" s="2" t="s">
        <v>37</v>
      </c>
      <c r="I1653" s="2" t="s">
        <v>46</v>
      </c>
      <c r="J1653" s="2" t="s">
        <v>1906</v>
      </c>
      <c r="K1653" s="2" t="s">
        <v>305</v>
      </c>
      <c r="L1653" s="2" t="s">
        <v>839</v>
      </c>
      <c r="M1653" s="2" t="s">
        <v>848</v>
      </c>
      <c r="N1653" s="3" t="s">
        <v>1903</v>
      </c>
      <c r="O1653" s="2" t="s">
        <v>53</v>
      </c>
      <c r="P1653" s="2" t="s">
        <v>65</v>
      </c>
      <c r="Q1653" s="2"/>
      <c r="R1653" s="2" t="s">
        <v>1904</v>
      </c>
      <c r="S1653" s="2" t="s">
        <v>1905</v>
      </c>
      <c r="T1653" s="2"/>
      <c r="U1653">
        <v>0</v>
      </c>
      <c r="V1653">
        <v>1800</v>
      </c>
      <c r="W1653" s="4">
        <v>46088</v>
      </c>
      <c r="X1653" s="4">
        <v>46095</v>
      </c>
      <c r="Y1653" s="4">
        <v>46095</v>
      </c>
      <c r="Z1653" s="4">
        <v>47895</v>
      </c>
      <c r="AA1653" s="3"/>
      <c r="AB1653" s="3" t="s">
        <v>1798</v>
      </c>
      <c r="AC1653" s="2"/>
      <c r="AD1653" s="2" t="s">
        <v>118</v>
      </c>
      <c r="AE1653" s="2" t="s">
        <v>45</v>
      </c>
      <c r="AF1653" s="2"/>
      <c r="AG1653" s="2"/>
      <c r="AH1653" s="2"/>
      <c r="AI1653" s="2"/>
      <c r="AJ1653" s="2" t="s">
        <v>50</v>
      </c>
      <c r="AK1653" s="2" t="s">
        <v>49</v>
      </c>
    </row>
    <row r="1654" spans="1:37" ht="43.2" x14ac:dyDescent="0.3">
      <c r="A1654" s="1">
        <v>1858</v>
      </c>
      <c r="F1654" s="2" t="s">
        <v>76</v>
      </c>
      <c r="G1654" s="2" t="s">
        <v>78</v>
      </c>
      <c r="H1654" s="2" t="s">
        <v>37</v>
      </c>
      <c r="I1654" s="2" t="s">
        <v>46</v>
      </c>
      <c r="J1654" s="2" t="s">
        <v>71</v>
      </c>
      <c r="K1654" s="2" t="s">
        <v>142</v>
      </c>
      <c r="L1654" s="2" t="s">
        <v>143</v>
      </c>
      <c r="M1654" s="2" t="s">
        <v>144</v>
      </c>
      <c r="N1654" s="3" t="s">
        <v>1908</v>
      </c>
      <c r="O1654" s="2" t="s">
        <v>53</v>
      </c>
      <c r="P1654" s="2" t="s">
        <v>65</v>
      </c>
      <c r="Q1654" s="2"/>
      <c r="R1654" s="2" t="s">
        <v>114</v>
      </c>
      <c r="S1654" s="2" t="s">
        <v>1909</v>
      </c>
      <c r="T1654" s="2"/>
      <c r="U1654">
        <v>0</v>
      </c>
      <c r="V1654">
        <v>1080</v>
      </c>
      <c r="W1654" s="4">
        <v>45742</v>
      </c>
      <c r="X1654" s="4"/>
      <c r="Y1654" s="4">
        <v>45742</v>
      </c>
      <c r="Z1654" s="4">
        <v>46822</v>
      </c>
      <c r="AA1654" s="3"/>
      <c r="AB1654" s="3"/>
      <c r="AC1654" s="2"/>
      <c r="AD1654" s="2" t="s">
        <v>45</v>
      </c>
      <c r="AE1654" s="2" t="s">
        <v>45</v>
      </c>
      <c r="AF1654" s="2"/>
      <c r="AG1654" s="2"/>
      <c r="AH1654" s="2"/>
      <c r="AI1654" s="2"/>
      <c r="AJ1654" s="2" t="s">
        <v>50</v>
      </c>
      <c r="AK1654" s="2" t="s">
        <v>49</v>
      </c>
    </row>
    <row r="1655" spans="1:37" ht="43.2" x14ac:dyDescent="0.3">
      <c r="A1655" s="1">
        <v>1859</v>
      </c>
      <c r="F1655" s="2" t="s">
        <v>76</v>
      </c>
      <c r="G1655" s="2" t="s">
        <v>78</v>
      </c>
      <c r="H1655" s="2" t="s">
        <v>37</v>
      </c>
      <c r="I1655" s="2" t="s">
        <v>46</v>
      </c>
      <c r="J1655" s="2" t="s">
        <v>71</v>
      </c>
      <c r="K1655" s="2" t="s">
        <v>188</v>
      </c>
      <c r="L1655" s="2" t="s">
        <v>39</v>
      </c>
      <c r="M1655" s="2" t="s">
        <v>208</v>
      </c>
      <c r="N1655" s="3" t="s">
        <v>1908</v>
      </c>
      <c r="O1655" s="2" t="s">
        <v>53</v>
      </c>
      <c r="P1655" s="2" t="s">
        <v>65</v>
      </c>
      <c r="Q1655" s="2"/>
      <c r="R1655" s="2" t="s">
        <v>114</v>
      </c>
      <c r="S1655" s="2" t="s">
        <v>1909</v>
      </c>
      <c r="T1655" s="2"/>
      <c r="U1655">
        <v>0</v>
      </c>
      <c r="V1655">
        <v>1080</v>
      </c>
      <c r="W1655" s="4">
        <v>45721</v>
      </c>
      <c r="X1655" s="4"/>
      <c r="Y1655" s="4">
        <v>45742</v>
      </c>
      <c r="Z1655" s="4">
        <v>46822</v>
      </c>
      <c r="AA1655" s="3"/>
      <c r="AB1655" s="3"/>
      <c r="AC1655" s="2"/>
      <c r="AD1655" s="2" t="s">
        <v>45</v>
      </c>
      <c r="AE1655" s="2" t="s">
        <v>45</v>
      </c>
      <c r="AF1655" s="2"/>
      <c r="AG1655" s="2"/>
      <c r="AH1655" s="2"/>
      <c r="AI1655" s="2"/>
      <c r="AJ1655" s="2" t="s">
        <v>50</v>
      </c>
      <c r="AK1655" s="2" t="s">
        <v>49</v>
      </c>
    </row>
    <row r="1656" spans="1:37" ht="43.2" x14ac:dyDescent="0.3">
      <c r="A1656" s="1">
        <v>1860</v>
      </c>
      <c r="F1656" s="2" t="s">
        <v>76</v>
      </c>
      <c r="G1656" s="2" t="s">
        <v>78</v>
      </c>
      <c r="H1656" s="2" t="s">
        <v>37</v>
      </c>
      <c r="I1656" s="2" t="s">
        <v>46</v>
      </c>
      <c r="J1656" s="2" t="s">
        <v>71</v>
      </c>
      <c r="K1656" s="2" t="s">
        <v>38</v>
      </c>
      <c r="L1656" s="2" t="s">
        <v>39</v>
      </c>
      <c r="M1656" s="2" t="s">
        <v>40</v>
      </c>
      <c r="N1656" s="3" t="s">
        <v>1908</v>
      </c>
      <c r="O1656" s="2" t="s">
        <v>53</v>
      </c>
      <c r="P1656" s="2" t="s">
        <v>65</v>
      </c>
      <c r="Q1656" s="2"/>
      <c r="R1656" s="2" t="s">
        <v>114</v>
      </c>
      <c r="S1656" s="2" t="s">
        <v>1909</v>
      </c>
      <c r="T1656" s="2"/>
      <c r="U1656">
        <v>0</v>
      </c>
      <c r="V1656">
        <v>1080</v>
      </c>
      <c r="W1656" s="4">
        <v>45721</v>
      </c>
      <c r="X1656" s="4"/>
      <c r="Y1656" s="4">
        <v>45721</v>
      </c>
      <c r="Z1656" s="4">
        <v>46822</v>
      </c>
      <c r="AA1656" s="3"/>
      <c r="AB1656" s="3"/>
      <c r="AC1656" s="2"/>
      <c r="AD1656" s="2" t="s">
        <v>45</v>
      </c>
      <c r="AE1656" s="2" t="s">
        <v>45</v>
      </c>
      <c r="AF1656" s="2"/>
      <c r="AG1656" s="2"/>
      <c r="AH1656" s="2"/>
      <c r="AI1656" s="2"/>
      <c r="AJ1656" s="2" t="s">
        <v>50</v>
      </c>
      <c r="AK1656" s="2" t="s">
        <v>49</v>
      </c>
    </row>
    <row r="1657" spans="1:37" ht="43.2" x14ac:dyDescent="0.3">
      <c r="A1657" s="1">
        <v>1861</v>
      </c>
      <c r="F1657" s="2" t="s">
        <v>76</v>
      </c>
      <c r="G1657" s="2" t="s">
        <v>78</v>
      </c>
      <c r="H1657" s="2" t="s">
        <v>37</v>
      </c>
      <c r="I1657" s="2" t="s">
        <v>46</v>
      </c>
      <c r="J1657" s="2" t="s">
        <v>71</v>
      </c>
      <c r="K1657" s="2" t="s">
        <v>142</v>
      </c>
      <c r="L1657" s="2" t="s">
        <v>149</v>
      </c>
      <c r="M1657" s="2" t="s">
        <v>150</v>
      </c>
      <c r="N1657" s="3" t="s">
        <v>1910</v>
      </c>
      <c r="O1657" s="2" t="s">
        <v>53</v>
      </c>
      <c r="P1657" s="2" t="s">
        <v>65</v>
      </c>
      <c r="Q1657" s="2"/>
      <c r="R1657" s="2" t="s">
        <v>114</v>
      </c>
      <c r="S1657" s="2" t="s">
        <v>1911</v>
      </c>
      <c r="T1657" s="2"/>
      <c r="U1657">
        <v>0</v>
      </c>
      <c r="V1657">
        <v>1080</v>
      </c>
      <c r="W1657" s="4">
        <v>45742</v>
      </c>
      <c r="X1657" s="4"/>
      <c r="Y1657" s="4">
        <v>45742</v>
      </c>
      <c r="Z1657" s="4">
        <v>46822</v>
      </c>
      <c r="AA1657" s="3"/>
      <c r="AB1657" s="3"/>
      <c r="AC1657" s="2"/>
      <c r="AD1657" s="2" t="s">
        <v>45</v>
      </c>
      <c r="AE1657" s="2" t="s">
        <v>45</v>
      </c>
      <c r="AF1657" s="2"/>
      <c r="AG1657" s="2"/>
      <c r="AH1657" s="2"/>
      <c r="AI1657" s="2"/>
      <c r="AJ1657" s="2" t="s">
        <v>50</v>
      </c>
      <c r="AK1657" s="2" t="s">
        <v>49</v>
      </c>
    </row>
    <row r="1658" spans="1:37" ht="43.2" x14ac:dyDescent="0.3">
      <c r="A1658" s="1">
        <v>1862</v>
      </c>
      <c r="F1658" s="2" t="s">
        <v>76</v>
      </c>
      <c r="G1658" s="2" t="s">
        <v>78</v>
      </c>
      <c r="H1658" s="2" t="s">
        <v>37</v>
      </c>
      <c r="I1658" s="2" t="s">
        <v>46</v>
      </c>
      <c r="J1658" s="2" t="s">
        <v>71</v>
      </c>
      <c r="K1658" s="2" t="s">
        <v>38</v>
      </c>
      <c r="L1658" s="2" t="s">
        <v>213</v>
      </c>
      <c r="M1658" s="2" t="s">
        <v>214</v>
      </c>
      <c r="N1658" s="3" t="s">
        <v>1910</v>
      </c>
      <c r="O1658" s="2" t="s">
        <v>53</v>
      </c>
      <c r="P1658" s="2" t="s">
        <v>65</v>
      </c>
      <c r="Q1658" s="2"/>
      <c r="R1658" s="2" t="s">
        <v>114</v>
      </c>
      <c r="S1658" s="2" t="s">
        <v>1911</v>
      </c>
      <c r="T1658" s="2"/>
      <c r="U1658">
        <v>0</v>
      </c>
      <c r="V1658">
        <v>1080</v>
      </c>
      <c r="W1658" s="4">
        <v>45721</v>
      </c>
      <c r="X1658" s="4"/>
      <c r="Y1658" s="4">
        <v>45721</v>
      </c>
      <c r="Z1658" s="4">
        <v>46822</v>
      </c>
      <c r="AA1658" s="3"/>
      <c r="AB1658" s="3"/>
      <c r="AC1658" s="2"/>
      <c r="AD1658" s="2" t="s">
        <v>45</v>
      </c>
      <c r="AE1658" s="2" t="s">
        <v>45</v>
      </c>
      <c r="AF1658" s="2"/>
      <c r="AG1658" s="2"/>
      <c r="AH1658" s="2"/>
      <c r="AI1658" s="2"/>
      <c r="AJ1658" s="2" t="s">
        <v>50</v>
      </c>
      <c r="AK1658" s="2" t="s">
        <v>49</v>
      </c>
    </row>
    <row r="1659" spans="1:37" ht="43.2" x14ac:dyDescent="0.3">
      <c r="A1659" s="1">
        <v>1863</v>
      </c>
      <c r="F1659" s="2" t="s">
        <v>76</v>
      </c>
      <c r="G1659" s="2" t="s">
        <v>78</v>
      </c>
      <c r="H1659" s="2" t="s">
        <v>37</v>
      </c>
      <c r="I1659" s="2" t="s">
        <v>46</v>
      </c>
      <c r="J1659" s="2" t="s">
        <v>71</v>
      </c>
      <c r="K1659" s="2" t="s">
        <v>188</v>
      </c>
      <c r="L1659" s="2" t="s">
        <v>210</v>
      </c>
      <c r="M1659" s="2" t="s">
        <v>211</v>
      </c>
      <c r="N1659" s="3" t="s">
        <v>1912</v>
      </c>
      <c r="O1659" s="2" t="s">
        <v>53</v>
      </c>
      <c r="P1659" s="2" t="s">
        <v>65</v>
      </c>
      <c r="Q1659" s="2"/>
      <c r="R1659" s="2" t="s">
        <v>114</v>
      </c>
      <c r="S1659" s="2" t="s">
        <v>965</v>
      </c>
      <c r="T1659" s="2"/>
      <c r="U1659">
        <v>0</v>
      </c>
      <c r="V1659">
        <v>1080</v>
      </c>
      <c r="W1659" s="4">
        <v>45721</v>
      </c>
      <c r="X1659" s="4"/>
      <c r="Y1659" s="4">
        <v>45742</v>
      </c>
      <c r="Z1659" s="4">
        <v>46822</v>
      </c>
      <c r="AA1659" s="3"/>
      <c r="AB1659" s="3"/>
      <c r="AC1659" s="2"/>
      <c r="AD1659" s="2" t="s">
        <v>45</v>
      </c>
      <c r="AE1659" s="2" t="s">
        <v>45</v>
      </c>
      <c r="AF1659" s="2"/>
      <c r="AG1659" s="2"/>
      <c r="AH1659" s="2"/>
      <c r="AI1659" s="2"/>
      <c r="AJ1659" s="2" t="s">
        <v>50</v>
      </c>
      <c r="AK1659" s="2" t="s">
        <v>49</v>
      </c>
    </row>
    <row r="1660" spans="1:37" ht="43.2" x14ac:dyDescent="0.3">
      <c r="A1660" s="1">
        <v>1864</v>
      </c>
      <c r="F1660" s="2" t="s">
        <v>76</v>
      </c>
      <c r="G1660" s="2" t="s">
        <v>44</v>
      </c>
      <c r="H1660" s="2" t="s">
        <v>37</v>
      </c>
      <c r="I1660" s="2" t="s">
        <v>46</v>
      </c>
      <c r="J1660" s="2" t="s">
        <v>71</v>
      </c>
      <c r="K1660" s="2" t="s">
        <v>200</v>
      </c>
      <c r="L1660" s="2" t="s">
        <v>143</v>
      </c>
      <c r="M1660" s="2" t="s">
        <v>236</v>
      </c>
      <c r="N1660" s="3" t="s">
        <v>1913</v>
      </c>
      <c r="O1660" s="2" t="s">
        <v>53</v>
      </c>
      <c r="P1660" s="2" t="s">
        <v>65</v>
      </c>
      <c r="Q1660" s="2"/>
      <c r="R1660" s="2" t="s">
        <v>114</v>
      </c>
      <c r="S1660" s="2" t="s">
        <v>1909</v>
      </c>
      <c r="T1660" s="2"/>
      <c r="U1660">
        <v>0</v>
      </c>
      <c r="V1660">
        <v>1080</v>
      </c>
      <c r="W1660" s="4">
        <v>45744</v>
      </c>
      <c r="X1660" s="4"/>
      <c r="Y1660" s="4">
        <v>45744</v>
      </c>
      <c r="Z1660" s="4">
        <v>47922</v>
      </c>
      <c r="AA1660" s="3"/>
      <c r="AB1660" s="3"/>
      <c r="AC1660" s="2"/>
      <c r="AD1660" s="2" t="s">
        <v>45</v>
      </c>
      <c r="AE1660" s="2" t="s">
        <v>45</v>
      </c>
      <c r="AF1660" s="2"/>
      <c r="AG1660" s="2"/>
      <c r="AH1660" s="2"/>
      <c r="AI1660" s="2"/>
      <c r="AJ1660" s="2" t="s">
        <v>50</v>
      </c>
      <c r="AK1660" s="2" t="s">
        <v>49</v>
      </c>
    </row>
    <row r="1661" spans="1:37" ht="43.2" x14ac:dyDescent="0.3">
      <c r="A1661" s="1">
        <v>1865</v>
      </c>
      <c r="F1661" s="2" t="s">
        <v>76</v>
      </c>
      <c r="G1661" s="2" t="s">
        <v>78</v>
      </c>
      <c r="H1661" s="2" t="s">
        <v>37</v>
      </c>
      <c r="I1661" s="2" t="s">
        <v>46</v>
      </c>
      <c r="J1661" s="2" t="s">
        <v>71</v>
      </c>
      <c r="K1661" s="2" t="s">
        <v>203</v>
      </c>
      <c r="L1661" s="2" t="s">
        <v>39</v>
      </c>
      <c r="M1661" s="2" t="s">
        <v>238</v>
      </c>
      <c r="N1661" s="3" t="s">
        <v>1913</v>
      </c>
      <c r="O1661" s="2" t="s">
        <v>53</v>
      </c>
      <c r="P1661" s="2" t="s">
        <v>65</v>
      </c>
      <c r="Q1661" s="2"/>
      <c r="R1661" s="2" t="s">
        <v>114</v>
      </c>
      <c r="S1661" s="2" t="s">
        <v>1909</v>
      </c>
      <c r="T1661" s="2"/>
      <c r="U1661">
        <v>0</v>
      </c>
      <c r="V1661">
        <v>1080</v>
      </c>
      <c r="W1661" s="4">
        <v>45743</v>
      </c>
      <c r="X1661" s="4"/>
      <c r="Y1661" s="4">
        <v>45743</v>
      </c>
      <c r="Z1661" s="4">
        <v>46823</v>
      </c>
      <c r="AA1661" s="3"/>
      <c r="AB1661" s="3"/>
      <c r="AC1661" s="2"/>
      <c r="AD1661" s="2" t="s">
        <v>45</v>
      </c>
      <c r="AE1661" s="2" t="s">
        <v>45</v>
      </c>
      <c r="AF1661" s="2"/>
      <c r="AG1661" s="2"/>
      <c r="AH1661" s="2"/>
      <c r="AI1661" s="2"/>
      <c r="AJ1661" s="2" t="s">
        <v>50</v>
      </c>
      <c r="AK1661" s="2" t="s">
        <v>49</v>
      </c>
    </row>
    <row r="1662" spans="1:37" ht="43.2" x14ac:dyDescent="0.3">
      <c r="A1662" s="1">
        <v>1866</v>
      </c>
      <c r="F1662" s="2" t="s">
        <v>76</v>
      </c>
      <c r="G1662" s="2" t="s">
        <v>44</v>
      </c>
      <c r="H1662" s="2" t="s">
        <v>37</v>
      </c>
      <c r="I1662" s="2" t="s">
        <v>46</v>
      </c>
      <c r="J1662" s="2" t="s">
        <v>71</v>
      </c>
      <c r="K1662" s="2" t="s">
        <v>205</v>
      </c>
      <c r="L1662" s="2" t="s">
        <v>143</v>
      </c>
      <c r="M1662" s="2" t="s">
        <v>239</v>
      </c>
      <c r="N1662" s="3" t="s">
        <v>1914</v>
      </c>
      <c r="O1662" s="2" t="s">
        <v>53</v>
      </c>
      <c r="P1662" s="2" t="s">
        <v>65</v>
      </c>
      <c r="Q1662" s="2"/>
      <c r="R1662" s="2" t="s">
        <v>114</v>
      </c>
      <c r="S1662" s="2" t="s">
        <v>1915</v>
      </c>
      <c r="T1662" s="2"/>
      <c r="U1662">
        <v>0</v>
      </c>
      <c r="V1662">
        <v>1080</v>
      </c>
      <c r="W1662" s="4">
        <v>45747</v>
      </c>
      <c r="X1662" s="4"/>
      <c r="Y1662" s="4">
        <v>45747</v>
      </c>
      <c r="Z1662" s="4">
        <v>46827</v>
      </c>
      <c r="AA1662" s="3"/>
      <c r="AB1662" s="3"/>
      <c r="AC1662" s="2"/>
      <c r="AD1662" s="2" t="s">
        <v>45</v>
      </c>
      <c r="AE1662" s="2" t="s">
        <v>45</v>
      </c>
      <c r="AF1662" s="2"/>
      <c r="AG1662" s="2"/>
      <c r="AH1662" s="2"/>
      <c r="AI1662" s="2"/>
      <c r="AJ1662" s="2" t="s">
        <v>50</v>
      </c>
      <c r="AK1662" s="2" t="s">
        <v>49</v>
      </c>
    </row>
    <row r="1663" spans="1:37" ht="28.8" x14ac:dyDescent="0.3">
      <c r="A1663" s="1">
        <v>1868</v>
      </c>
      <c r="F1663" s="2" t="s">
        <v>76</v>
      </c>
      <c r="G1663" s="2" t="s">
        <v>44</v>
      </c>
      <c r="H1663" s="2" t="s">
        <v>37</v>
      </c>
      <c r="I1663" s="2" t="s">
        <v>46</v>
      </c>
      <c r="J1663" s="2" t="s">
        <v>320</v>
      </c>
      <c r="K1663" s="2" t="s">
        <v>200</v>
      </c>
      <c r="L1663" s="2" t="s">
        <v>240</v>
      </c>
      <c r="M1663" s="2" t="s">
        <v>241</v>
      </c>
      <c r="N1663" s="3" t="s">
        <v>2585</v>
      </c>
      <c r="O1663" s="2" t="s">
        <v>53</v>
      </c>
      <c r="P1663" s="2" t="s">
        <v>65</v>
      </c>
      <c r="Q1663" s="2"/>
      <c r="R1663" s="2" t="s">
        <v>740</v>
      </c>
      <c r="S1663" s="2" t="s">
        <v>1917</v>
      </c>
      <c r="T1663" s="2"/>
      <c r="U1663">
        <v>0</v>
      </c>
      <c r="V1663">
        <v>184</v>
      </c>
      <c r="W1663" s="4">
        <v>46293</v>
      </c>
      <c r="X1663" s="4"/>
      <c r="Y1663" s="4">
        <v>46293</v>
      </c>
      <c r="Z1663" s="4">
        <v>46474</v>
      </c>
      <c r="AA1663" s="3"/>
      <c r="AB1663" s="3"/>
      <c r="AC1663" s="2"/>
      <c r="AD1663" s="2" t="s">
        <v>45</v>
      </c>
      <c r="AE1663" s="2" t="s">
        <v>45</v>
      </c>
      <c r="AF1663" s="2"/>
      <c r="AG1663" s="2"/>
      <c r="AH1663" s="2"/>
      <c r="AI1663" s="2"/>
      <c r="AJ1663" s="2" t="s">
        <v>50</v>
      </c>
      <c r="AK1663" s="2" t="s">
        <v>49</v>
      </c>
    </row>
    <row r="1664" spans="1:37" ht="28.8" x14ac:dyDescent="0.3">
      <c r="A1664" s="1">
        <v>1869</v>
      </c>
      <c r="F1664" s="2" t="s">
        <v>76</v>
      </c>
      <c r="G1664" s="2" t="s">
        <v>44</v>
      </c>
      <c r="H1664" s="2" t="s">
        <v>37</v>
      </c>
      <c r="I1664" s="2" t="s">
        <v>46</v>
      </c>
      <c r="J1664" s="2" t="s">
        <v>320</v>
      </c>
      <c r="K1664" s="2" t="s">
        <v>200</v>
      </c>
      <c r="L1664" s="2" t="s">
        <v>246</v>
      </c>
      <c r="M1664" s="2" t="s">
        <v>247</v>
      </c>
      <c r="N1664" s="3" t="s">
        <v>2585</v>
      </c>
      <c r="O1664" s="2" t="s">
        <v>53</v>
      </c>
      <c r="P1664" s="2" t="s">
        <v>65</v>
      </c>
      <c r="Q1664" s="2"/>
      <c r="R1664" s="2" t="s">
        <v>740</v>
      </c>
      <c r="S1664" s="2" t="s">
        <v>1917</v>
      </c>
      <c r="T1664" s="2"/>
      <c r="U1664">
        <v>0</v>
      </c>
      <c r="V1664">
        <v>184</v>
      </c>
      <c r="W1664" s="4">
        <v>46293</v>
      </c>
      <c r="X1664" s="4"/>
      <c r="Y1664" s="4">
        <v>46293</v>
      </c>
      <c r="Z1664" s="4">
        <v>46474</v>
      </c>
      <c r="AA1664" s="3"/>
      <c r="AB1664" s="3"/>
      <c r="AC1664" s="2"/>
      <c r="AD1664" s="2" t="s">
        <v>45</v>
      </c>
      <c r="AE1664" s="2" t="s">
        <v>45</v>
      </c>
      <c r="AF1664" s="2"/>
      <c r="AG1664" s="2"/>
      <c r="AH1664" s="2"/>
      <c r="AI1664" s="2"/>
      <c r="AJ1664" s="2" t="s">
        <v>50</v>
      </c>
      <c r="AK1664" s="2" t="s">
        <v>49</v>
      </c>
    </row>
    <row r="1665" spans="1:37" ht="28.8" x14ac:dyDescent="0.3">
      <c r="A1665" s="1">
        <v>1870</v>
      </c>
      <c r="B1665">
        <v>19569</v>
      </c>
      <c r="F1665" s="2" t="s">
        <v>76</v>
      </c>
      <c r="G1665" s="2" t="s">
        <v>78</v>
      </c>
      <c r="H1665" s="2" t="s">
        <v>37</v>
      </c>
      <c r="I1665" s="2" t="s">
        <v>46</v>
      </c>
      <c r="J1665" s="2" t="s">
        <v>320</v>
      </c>
      <c r="K1665" s="2" t="s">
        <v>203</v>
      </c>
      <c r="L1665" s="2" t="s">
        <v>240</v>
      </c>
      <c r="M1665" s="2" t="s">
        <v>249</v>
      </c>
      <c r="N1665" s="3" t="s">
        <v>1916</v>
      </c>
      <c r="O1665" s="2" t="s">
        <v>53</v>
      </c>
      <c r="P1665" s="2" t="s">
        <v>65</v>
      </c>
      <c r="Q1665" s="2"/>
      <c r="R1665" s="2" t="s">
        <v>740</v>
      </c>
      <c r="S1665" s="2" t="s">
        <v>1917</v>
      </c>
      <c r="T1665" s="2"/>
      <c r="U1665">
        <v>0</v>
      </c>
      <c r="V1665">
        <v>180</v>
      </c>
      <c r="W1665" s="4">
        <v>46111</v>
      </c>
      <c r="X1665" s="4">
        <v>46111</v>
      </c>
      <c r="Y1665" s="4">
        <v>46111</v>
      </c>
      <c r="Z1665" s="4">
        <v>46291</v>
      </c>
      <c r="AA1665" s="3"/>
      <c r="AB1665" s="3" t="s">
        <v>1879</v>
      </c>
      <c r="AC1665" s="2"/>
      <c r="AD1665" s="2" t="s">
        <v>45</v>
      </c>
      <c r="AE1665" s="2" t="s">
        <v>45</v>
      </c>
      <c r="AF1665" s="2"/>
      <c r="AG1665" s="2"/>
      <c r="AH1665" s="2"/>
      <c r="AI1665" s="2"/>
      <c r="AJ1665" s="2" t="s">
        <v>50</v>
      </c>
      <c r="AK1665" s="2" t="s">
        <v>49</v>
      </c>
    </row>
    <row r="1666" spans="1:37" ht="28.8" x14ac:dyDescent="0.3">
      <c r="A1666" s="1">
        <v>1871</v>
      </c>
      <c r="B1666">
        <v>19570</v>
      </c>
      <c r="F1666" s="2" t="s">
        <v>76</v>
      </c>
      <c r="G1666" s="2" t="s">
        <v>78</v>
      </c>
      <c r="H1666" s="2" t="s">
        <v>37</v>
      </c>
      <c r="I1666" s="2" t="s">
        <v>46</v>
      </c>
      <c r="J1666" s="2" t="s">
        <v>320</v>
      </c>
      <c r="K1666" s="2" t="s">
        <v>203</v>
      </c>
      <c r="L1666" s="2" t="s">
        <v>248</v>
      </c>
      <c r="M1666" s="2" t="s">
        <v>249</v>
      </c>
      <c r="N1666" s="3" t="s">
        <v>1916</v>
      </c>
      <c r="O1666" s="2" t="s">
        <v>53</v>
      </c>
      <c r="P1666" s="2" t="s">
        <v>65</v>
      </c>
      <c r="Q1666" s="2"/>
      <c r="R1666" s="2" t="s">
        <v>740</v>
      </c>
      <c r="S1666" s="2" t="s">
        <v>1917</v>
      </c>
      <c r="T1666" s="2"/>
      <c r="U1666">
        <v>0</v>
      </c>
      <c r="V1666">
        <v>180</v>
      </c>
      <c r="W1666" s="4">
        <v>46111</v>
      </c>
      <c r="X1666" s="4">
        <v>46111</v>
      </c>
      <c r="Y1666" s="4">
        <v>46111</v>
      </c>
      <c r="Z1666" s="4">
        <v>46291</v>
      </c>
      <c r="AA1666" s="3"/>
      <c r="AB1666" s="3" t="s">
        <v>1879</v>
      </c>
      <c r="AC1666" s="2"/>
      <c r="AD1666" s="2" t="s">
        <v>45</v>
      </c>
      <c r="AE1666" s="2" t="s">
        <v>45</v>
      </c>
      <c r="AF1666" s="2"/>
      <c r="AG1666" s="2"/>
      <c r="AH1666" s="2"/>
      <c r="AI1666" s="2"/>
      <c r="AJ1666" s="2" t="s">
        <v>50</v>
      </c>
      <c r="AK1666" s="2" t="s">
        <v>49</v>
      </c>
    </row>
    <row r="1667" spans="1:37" ht="43.2" x14ac:dyDescent="0.3">
      <c r="A1667" s="1">
        <v>1872</v>
      </c>
      <c r="B1667">
        <v>20456</v>
      </c>
      <c r="F1667" s="2" t="s">
        <v>76</v>
      </c>
      <c r="G1667" s="2" t="s">
        <v>78</v>
      </c>
      <c r="H1667" s="2" t="s">
        <v>37</v>
      </c>
      <c r="I1667" s="2" t="s">
        <v>46</v>
      </c>
      <c r="J1667" s="2" t="s">
        <v>88</v>
      </c>
      <c r="K1667" s="2" t="s">
        <v>200</v>
      </c>
      <c r="L1667" s="2" t="s">
        <v>459</v>
      </c>
      <c r="M1667" s="2" t="s">
        <v>460</v>
      </c>
      <c r="N1667" s="3" t="s">
        <v>1918</v>
      </c>
      <c r="O1667" s="2" t="s">
        <v>53</v>
      </c>
      <c r="P1667" s="2" t="s">
        <v>65</v>
      </c>
      <c r="Q1667" s="2"/>
      <c r="R1667" s="2" t="s">
        <v>54</v>
      </c>
      <c r="S1667" s="2" t="s">
        <v>1920</v>
      </c>
      <c r="T1667" s="2"/>
      <c r="U1667">
        <v>0</v>
      </c>
      <c r="V1667">
        <v>1080</v>
      </c>
      <c r="W1667" s="4">
        <v>46109</v>
      </c>
      <c r="X1667" s="4">
        <v>46146</v>
      </c>
      <c r="Y1667" s="4">
        <v>46146</v>
      </c>
      <c r="Z1667" s="4">
        <v>47226</v>
      </c>
      <c r="AA1667" s="3"/>
      <c r="AB1667" s="3" t="s">
        <v>1919</v>
      </c>
      <c r="AC1667" s="2"/>
      <c r="AD1667" s="2" t="s">
        <v>45</v>
      </c>
      <c r="AE1667" s="2" t="s">
        <v>117</v>
      </c>
      <c r="AF1667" s="2"/>
      <c r="AG1667" s="2"/>
      <c r="AH1667" s="2"/>
      <c r="AI1667" s="2"/>
      <c r="AJ1667" s="2" t="s">
        <v>50</v>
      </c>
      <c r="AK1667" s="2" t="s">
        <v>49</v>
      </c>
    </row>
    <row r="1668" spans="1:37" ht="43.2" x14ac:dyDescent="0.3">
      <c r="A1668" s="1">
        <v>1873</v>
      </c>
      <c r="B1668">
        <v>19571</v>
      </c>
      <c r="F1668" s="2" t="s">
        <v>76</v>
      </c>
      <c r="G1668" s="2" t="s">
        <v>78</v>
      </c>
      <c r="H1668" s="2" t="s">
        <v>37</v>
      </c>
      <c r="I1668" s="2" t="s">
        <v>46</v>
      </c>
      <c r="J1668" s="2" t="s">
        <v>88</v>
      </c>
      <c r="K1668" s="2" t="s">
        <v>203</v>
      </c>
      <c r="L1668" s="2" t="s">
        <v>461</v>
      </c>
      <c r="M1668" s="2" t="s">
        <v>462</v>
      </c>
      <c r="N1668" s="3" t="s">
        <v>1918</v>
      </c>
      <c r="O1668" s="2" t="s">
        <v>53</v>
      </c>
      <c r="P1668" s="2" t="s">
        <v>65</v>
      </c>
      <c r="Q1668" s="2"/>
      <c r="R1668" s="2" t="s">
        <v>54</v>
      </c>
      <c r="S1668" s="2" t="s">
        <v>1920</v>
      </c>
      <c r="T1668" s="2"/>
      <c r="U1668">
        <v>0</v>
      </c>
      <c r="V1668">
        <v>1080</v>
      </c>
      <c r="W1668" s="4">
        <v>46111</v>
      </c>
      <c r="X1668" s="4">
        <v>46114</v>
      </c>
      <c r="Y1668" s="4">
        <v>46114</v>
      </c>
      <c r="Z1668" s="4">
        <v>47194</v>
      </c>
      <c r="AA1668" s="3"/>
      <c r="AB1668" s="3" t="s">
        <v>1921</v>
      </c>
      <c r="AC1668" s="2"/>
      <c r="AD1668" s="2" t="s">
        <v>45</v>
      </c>
      <c r="AE1668" s="2" t="s">
        <v>101</v>
      </c>
      <c r="AF1668" s="2"/>
      <c r="AG1668" s="2"/>
      <c r="AH1668" s="2"/>
      <c r="AI1668" s="2"/>
      <c r="AJ1668" s="2" t="s">
        <v>50</v>
      </c>
      <c r="AK1668" s="2" t="s">
        <v>49</v>
      </c>
    </row>
    <row r="1669" spans="1:37" ht="43.2" x14ac:dyDescent="0.3">
      <c r="A1669" s="1">
        <v>1874</v>
      </c>
      <c r="F1669" s="2" t="s">
        <v>76</v>
      </c>
      <c r="G1669" s="2" t="s">
        <v>44</v>
      </c>
      <c r="H1669" s="2" t="s">
        <v>37</v>
      </c>
      <c r="I1669" s="2" t="s">
        <v>46</v>
      </c>
      <c r="J1669" s="2" t="s">
        <v>88</v>
      </c>
      <c r="K1669" s="2" t="s">
        <v>205</v>
      </c>
      <c r="L1669" s="2" t="s">
        <v>463</v>
      </c>
      <c r="M1669" s="2" t="s">
        <v>464</v>
      </c>
      <c r="N1669" s="3" t="s">
        <v>1918</v>
      </c>
      <c r="O1669" s="2" t="s">
        <v>53</v>
      </c>
      <c r="P1669" s="2" t="s">
        <v>65</v>
      </c>
      <c r="Q1669" s="2"/>
      <c r="R1669" s="2" t="s">
        <v>54</v>
      </c>
      <c r="S1669" s="2" t="s">
        <v>1920</v>
      </c>
      <c r="T1669" s="2"/>
      <c r="U1669">
        <v>0</v>
      </c>
      <c r="V1669">
        <v>1065</v>
      </c>
      <c r="W1669" s="4">
        <v>46203</v>
      </c>
      <c r="X1669" s="4"/>
      <c r="Y1669" s="4">
        <v>46203</v>
      </c>
      <c r="Z1669" s="4">
        <v>47268</v>
      </c>
      <c r="AA1669" s="3"/>
      <c r="AB1669" s="3"/>
      <c r="AC1669" s="2"/>
      <c r="AD1669" s="2" t="s">
        <v>45</v>
      </c>
      <c r="AE1669" s="2" t="s">
        <v>45</v>
      </c>
      <c r="AF1669" s="2"/>
      <c r="AG1669" s="2"/>
      <c r="AH1669" s="2"/>
      <c r="AI1669" s="2"/>
      <c r="AJ1669" s="2" t="s">
        <v>50</v>
      </c>
      <c r="AK1669" s="2" t="s">
        <v>49</v>
      </c>
    </row>
    <row r="1670" spans="1:37" ht="28.8" x14ac:dyDescent="0.3">
      <c r="A1670" s="1">
        <v>1875</v>
      </c>
      <c r="F1670" s="2" t="s">
        <v>76</v>
      </c>
      <c r="G1670" s="2" t="s">
        <v>212</v>
      </c>
      <c r="H1670" s="2" t="s">
        <v>37</v>
      </c>
      <c r="I1670" s="2" t="s">
        <v>46</v>
      </c>
      <c r="J1670" s="2" t="s">
        <v>71</v>
      </c>
      <c r="K1670" s="2" t="s">
        <v>200</v>
      </c>
      <c r="L1670" s="2" t="s">
        <v>459</v>
      </c>
      <c r="M1670" s="2" t="s">
        <v>460</v>
      </c>
      <c r="N1670" s="3" t="s">
        <v>1922</v>
      </c>
      <c r="O1670" s="2" t="s">
        <v>53</v>
      </c>
      <c r="P1670" s="2" t="s">
        <v>65</v>
      </c>
      <c r="Q1670" s="2"/>
      <c r="R1670" s="2" t="s">
        <v>258</v>
      </c>
      <c r="S1670" s="2" t="s">
        <v>1923</v>
      </c>
      <c r="T1670" s="2"/>
      <c r="U1670">
        <v>0</v>
      </c>
      <c r="V1670">
        <v>180</v>
      </c>
      <c r="W1670" s="4">
        <v>46109</v>
      </c>
      <c r="X1670" s="4"/>
      <c r="Y1670" s="4">
        <v>46109</v>
      </c>
      <c r="Z1670" s="4">
        <v>46289</v>
      </c>
      <c r="AA1670" s="3"/>
      <c r="AB1670" s="3"/>
      <c r="AC1670" s="2"/>
      <c r="AD1670" s="2" t="s">
        <v>45</v>
      </c>
      <c r="AE1670" s="2" t="s">
        <v>45</v>
      </c>
      <c r="AF1670" s="2"/>
      <c r="AG1670" s="2"/>
      <c r="AH1670" s="2"/>
      <c r="AI1670" s="2"/>
      <c r="AJ1670" s="2" t="s">
        <v>50</v>
      </c>
      <c r="AK1670" s="2" t="s">
        <v>49</v>
      </c>
    </row>
    <row r="1671" spans="1:37" ht="28.8" x14ac:dyDescent="0.3">
      <c r="A1671" s="1">
        <v>1876</v>
      </c>
      <c r="F1671" s="2" t="s">
        <v>76</v>
      </c>
      <c r="G1671" s="2" t="s">
        <v>212</v>
      </c>
      <c r="H1671" s="2" t="s">
        <v>37</v>
      </c>
      <c r="I1671" s="2" t="s">
        <v>46</v>
      </c>
      <c r="J1671" s="2" t="s">
        <v>71</v>
      </c>
      <c r="K1671" s="2" t="s">
        <v>203</v>
      </c>
      <c r="L1671" s="2" t="s">
        <v>461</v>
      </c>
      <c r="M1671" s="2" t="s">
        <v>462</v>
      </c>
      <c r="N1671" s="3" t="s">
        <v>1922</v>
      </c>
      <c r="O1671" s="2" t="s">
        <v>53</v>
      </c>
      <c r="P1671" s="2" t="s">
        <v>65</v>
      </c>
      <c r="Q1671" s="2"/>
      <c r="R1671" s="2" t="s">
        <v>258</v>
      </c>
      <c r="S1671" s="2" t="s">
        <v>1923</v>
      </c>
      <c r="T1671" s="2"/>
      <c r="U1671">
        <v>0</v>
      </c>
      <c r="V1671">
        <v>180</v>
      </c>
      <c r="W1671" s="4">
        <v>46111</v>
      </c>
      <c r="X1671" s="4"/>
      <c r="Y1671" s="4">
        <v>46111</v>
      </c>
      <c r="Z1671" s="4">
        <v>46289</v>
      </c>
      <c r="AA1671" s="3"/>
      <c r="AB1671" s="3"/>
      <c r="AC1671" s="2"/>
      <c r="AD1671" s="2" t="s">
        <v>45</v>
      </c>
      <c r="AE1671" s="2" t="s">
        <v>45</v>
      </c>
      <c r="AF1671" s="2"/>
      <c r="AG1671" s="2"/>
      <c r="AH1671" s="2"/>
      <c r="AI1671" s="2"/>
      <c r="AJ1671" s="2" t="s">
        <v>50</v>
      </c>
      <c r="AK1671" s="2" t="s">
        <v>49</v>
      </c>
    </row>
    <row r="1672" spans="1:37" ht="28.8" x14ac:dyDescent="0.3">
      <c r="A1672" s="1">
        <v>1877</v>
      </c>
      <c r="F1672" s="2" t="s">
        <v>76</v>
      </c>
      <c r="G1672" s="2" t="s">
        <v>212</v>
      </c>
      <c r="H1672" s="2" t="s">
        <v>37</v>
      </c>
      <c r="I1672" s="2" t="s">
        <v>46</v>
      </c>
      <c r="J1672" s="2" t="s">
        <v>71</v>
      </c>
      <c r="K1672" s="2" t="s">
        <v>205</v>
      </c>
      <c r="L1672" s="2" t="s">
        <v>463</v>
      </c>
      <c r="M1672" s="2" t="s">
        <v>464</v>
      </c>
      <c r="N1672" s="3" t="s">
        <v>1922</v>
      </c>
      <c r="O1672" s="2" t="s">
        <v>53</v>
      </c>
      <c r="P1672" s="2" t="s">
        <v>65</v>
      </c>
      <c r="Q1672" s="2"/>
      <c r="R1672" s="2" t="s">
        <v>258</v>
      </c>
      <c r="S1672" s="2" t="s">
        <v>1923</v>
      </c>
      <c r="T1672" s="2"/>
      <c r="U1672">
        <v>0</v>
      </c>
      <c r="V1672">
        <v>180</v>
      </c>
      <c r="W1672" s="4">
        <v>46112</v>
      </c>
      <c r="X1672" s="4"/>
      <c r="Y1672" s="4">
        <v>46112</v>
      </c>
      <c r="Z1672" s="4">
        <v>46289</v>
      </c>
      <c r="AA1672" s="3"/>
      <c r="AB1672" s="3"/>
      <c r="AC1672" s="2"/>
      <c r="AD1672" s="2" t="s">
        <v>45</v>
      </c>
      <c r="AE1672" s="2" t="s">
        <v>45</v>
      </c>
      <c r="AF1672" s="2"/>
      <c r="AG1672" s="2"/>
      <c r="AH1672" s="2"/>
      <c r="AI1672" s="2"/>
      <c r="AJ1672" s="2" t="s">
        <v>50</v>
      </c>
      <c r="AK1672" s="2" t="s">
        <v>49</v>
      </c>
    </row>
    <row r="1673" spans="1:37" ht="28.8" x14ac:dyDescent="0.3">
      <c r="A1673" s="1">
        <v>1878</v>
      </c>
      <c r="B1673">
        <v>21291</v>
      </c>
      <c r="F1673" s="2" t="s">
        <v>76</v>
      </c>
      <c r="G1673" s="2" t="s">
        <v>78</v>
      </c>
      <c r="H1673" s="2" t="s">
        <v>37</v>
      </c>
      <c r="I1673" s="2" t="s">
        <v>46</v>
      </c>
      <c r="J1673" s="2" t="s">
        <v>93</v>
      </c>
      <c r="K1673" s="2" t="s">
        <v>200</v>
      </c>
      <c r="L1673" s="2" t="s">
        <v>240</v>
      </c>
      <c r="M1673" s="2" t="s">
        <v>241</v>
      </c>
      <c r="N1673" s="3" t="s">
        <v>1924</v>
      </c>
      <c r="O1673" s="2" t="s">
        <v>53</v>
      </c>
      <c r="P1673" s="2" t="s">
        <v>65</v>
      </c>
      <c r="Q1673" s="2"/>
      <c r="R1673" s="2" t="s">
        <v>1925</v>
      </c>
      <c r="S1673" s="2" t="s">
        <v>1926</v>
      </c>
      <c r="T1673" s="2"/>
      <c r="U1673">
        <v>0</v>
      </c>
      <c r="V1673">
        <v>365</v>
      </c>
      <c r="W1673" s="4">
        <v>46109</v>
      </c>
      <c r="X1673" s="4">
        <v>46184</v>
      </c>
      <c r="Y1673" s="4">
        <v>46184</v>
      </c>
      <c r="Z1673" s="4">
        <v>46549</v>
      </c>
      <c r="AA1673" s="3"/>
      <c r="AB1673" s="3" t="s">
        <v>2586</v>
      </c>
      <c r="AC1673" s="2"/>
      <c r="AD1673" s="2" t="s">
        <v>45</v>
      </c>
      <c r="AE1673" s="2" t="s">
        <v>45</v>
      </c>
      <c r="AF1673" s="2"/>
      <c r="AG1673" s="2"/>
      <c r="AH1673" s="2"/>
      <c r="AI1673" s="2"/>
      <c r="AJ1673" s="2" t="s">
        <v>50</v>
      </c>
      <c r="AK1673" s="2" t="s">
        <v>49</v>
      </c>
    </row>
    <row r="1674" spans="1:37" ht="28.8" x14ac:dyDescent="0.3">
      <c r="A1674" s="1">
        <v>1879</v>
      </c>
      <c r="B1674">
        <v>19572</v>
      </c>
      <c r="F1674" s="2" t="s">
        <v>76</v>
      </c>
      <c r="G1674" s="2" t="s">
        <v>78</v>
      </c>
      <c r="H1674" s="2" t="s">
        <v>37</v>
      </c>
      <c r="I1674" s="2" t="s">
        <v>46</v>
      </c>
      <c r="J1674" s="2" t="s">
        <v>93</v>
      </c>
      <c r="K1674" s="2" t="s">
        <v>203</v>
      </c>
      <c r="L1674" s="2" t="s">
        <v>240</v>
      </c>
      <c r="M1674" s="2" t="s">
        <v>250</v>
      </c>
      <c r="N1674" s="3" t="s">
        <v>1924</v>
      </c>
      <c r="O1674" s="2" t="s">
        <v>53</v>
      </c>
      <c r="P1674" s="2" t="s">
        <v>65</v>
      </c>
      <c r="Q1674" s="2"/>
      <c r="R1674" s="2" t="s">
        <v>1925</v>
      </c>
      <c r="S1674" s="2" t="s">
        <v>1926</v>
      </c>
      <c r="T1674" s="2"/>
      <c r="U1674">
        <v>0</v>
      </c>
      <c r="V1674">
        <v>365</v>
      </c>
      <c r="W1674" s="4">
        <v>46111</v>
      </c>
      <c r="X1674" s="4">
        <v>46114</v>
      </c>
      <c r="Y1674" s="4">
        <v>46114</v>
      </c>
      <c r="Z1674" s="4">
        <v>46479</v>
      </c>
      <c r="AA1674" s="3"/>
      <c r="AB1674" s="3" t="s">
        <v>1927</v>
      </c>
      <c r="AC1674" s="2"/>
      <c r="AD1674" s="2" t="s">
        <v>45</v>
      </c>
      <c r="AE1674" s="2" t="s">
        <v>101</v>
      </c>
      <c r="AF1674" s="2"/>
      <c r="AG1674" s="2"/>
      <c r="AH1674" s="2"/>
      <c r="AI1674" s="2"/>
      <c r="AJ1674" s="2" t="s">
        <v>50</v>
      </c>
      <c r="AK1674" s="2" t="s">
        <v>49</v>
      </c>
    </row>
    <row r="1675" spans="1:37" ht="28.8" x14ac:dyDescent="0.3">
      <c r="A1675" s="1">
        <v>1881</v>
      </c>
      <c r="B1675">
        <v>19574</v>
      </c>
      <c r="F1675" s="2" t="s">
        <v>76</v>
      </c>
      <c r="G1675" s="2" t="s">
        <v>78</v>
      </c>
      <c r="H1675" s="2" t="s">
        <v>37</v>
      </c>
      <c r="I1675" s="2" t="s">
        <v>46</v>
      </c>
      <c r="J1675" s="2" t="s">
        <v>93</v>
      </c>
      <c r="K1675" s="2" t="s">
        <v>203</v>
      </c>
      <c r="L1675" s="2" t="s">
        <v>248</v>
      </c>
      <c r="M1675" s="2" t="s">
        <v>249</v>
      </c>
      <c r="N1675" s="3" t="s">
        <v>1924</v>
      </c>
      <c r="O1675" s="2" t="s">
        <v>53</v>
      </c>
      <c r="P1675" s="2" t="s">
        <v>65</v>
      </c>
      <c r="Q1675" s="2"/>
      <c r="R1675" s="2" t="s">
        <v>1925</v>
      </c>
      <c r="S1675" s="2" t="s">
        <v>1926</v>
      </c>
      <c r="T1675" s="2"/>
      <c r="U1675">
        <v>0</v>
      </c>
      <c r="V1675">
        <v>365</v>
      </c>
      <c r="W1675" s="4">
        <v>46111</v>
      </c>
      <c r="X1675" s="4">
        <v>46111</v>
      </c>
      <c r="Y1675" s="4">
        <v>46111</v>
      </c>
      <c r="Z1675" s="4">
        <v>46476</v>
      </c>
      <c r="AA1675" s="3"/>
      <c r="AB1675" s="3" t="s">
        <v>1928</v>
      </c>
      <c r="AC1675" s="2"/>
      <c r="AD1675" s="2" t="s">
        <v>45</v>
      </c>
      <c r="AE1675" s="2" t="s">
        <v>45</v>
      </c>
      <c r="AF1675" s="2"/>
      <c r="AG1675" s="2"/>
      <c r="AH1675" s="2"/>
      <c r="AI1675" s="2"/>
      <c r="AJ1675" s="2" t="s">
        <v>50</v>
      </c>
      <c r="AK1675" s="2" t="s">
        <v>49</v>
      </c>
    </row>
    <row r="1676" spans="1:37" ht="28.8" x14ac:dyDescent="0.3">
      <c r="A1676" s="1">
        <v>1882</v>
      </c>
      <c r="B1676">
        <v>21292</v>
      </c>
      <c r="F1676" s="2" t="s">
        <v>76</v>
      </c>
      <c r="G1676" s="2" t="s">
        <v>78</v>
      </c>
      <c r="H1676" s="2" t="s">
        <v>37</v>
      </c>
      <c r="I1676" s="2" t="s">
        <v>46</v>
      </c>
      <c r="J1676" s="2" t="s">
        <v>93</v>
      </c>
      <c r="K1676" s="2" t="s">
        <v>200</v>
      </c>
      <c r="L1676" s="2" t="s">
        <v>246</v>
      </c>
      <c r="M1676" s="2" t="s">
        <v>247</v>
      </c>
      <c r="N1676" s="3" t="s">
        <v>1924</v>
      </c>
      <c r="O1676" s="2" t="s">
        <v>53</v>
      </c>
      <c r="P1676" s="2" t="s">
        <v>65</v>
      </c>
      <c r="Q1676" s="2"/>
      <c r="R1676" s="2" t="s">
        <v>1925</v>
      </c>
      <c r="S1676" s="2" t="s">
        <v>1926</v>
      </c>
      <c r="T1676" s="2"/>
      <c r="U1676">
        <v>0</v>
      </c>
      <c r="V1676">
        <v>365</v>
      </c>
      <c r="W1676" s="4">
        <v>46109</v>
      </c>
      <c r="X1676" s="4">
        <v>46183</v>
      </c>
      <c r="Y1676" s="4">
        <v>46183</v>
      </c>
      <c r="Z1676" s="4">
        <v>46548</v>
      </c>
      <c r="AA1676" s="3"/>
      <c r="AB1676" s="3" t="s">
        <v>2586</v>
      </c>
      <c r="AC1676" s="2"/>
      <c r="AD1676" s="2" t="s">
        <v>45</v>
      </c>
      <c r="AE1676" s="2" t="s">
        <v>45</v>
      </c>
      <c r="AF1676" s="2"/>
      <c r="AG1676" s="2"/>
      <c r="AH1676" s="2"/>
      <c r="AI1676" s="2"/>
      <c r="AJ1676" s="2" t="s">
        <v>50</v>
      </c>
      <c r="AK1676" s="2" t="s">
        <v>49</v>
      </c>
    </row>
    <row r="1677" spans="1:37" ht="28.8" x14ac:dyDescent="0.3">
      <c r="A1677" s="1">
        <v>1883</v>
      </c>
      <c r="B1677">
        <v>21293</v>
      </c>
      <c r="F1677" s="2" t="s">
        <v>76</v>
      </c>
      <c r="G1677" s="2" t="s">
        <v>78</v>
      </c>
      <c r="H1677" s="2" t="s">
        <v>37</v>
      </c>
      <c r="I1677" s="2" t="s">
        <v>46</v>
      </c>
      <c r="J1677" s="2" t="s">
        <v>93</v>
      </c>
      <c r="K1677" s="2" t="s">
        <v>200</v>
      </c>
      <c r="L1677" s="2" t="s">
        <v>240</v>
      </c>
      <c r="M1677" s="2" t="s">
        <v>241</v>
      </c>
      <c r="N1677" s="3" t="s">
        <v>1929</v>
      </c>
      <c r="O1677" s="2" t="s">
        <v>53</v>
      </c>
      <c r="P1677" s="2" t="s">
        <v>65</v>
      </c>
      <c r="Q1677" s="2"/>
      <c r="R1677" s="2" t="s">
        <v>1925</v>
      </c>
      <c r="S1677" s="2" t="s">
        <v>1930</v>
      </c>
      <c r="T1677" s="2"/>
      <c r="U1677">
        <v>0</v>
      </c>
      <c r="V1677">
        <v>365</v>
      </c>
      <c r="W1677" s="4">
        <v>46109</v>
      </c>
      <c r="X1677" s="4">
        <v>46183</v>
      </c>
      <c r="Y1677" s="4">
        <v>46183</v>
      </c>
      <c r="Z1677" s="4">
        <v>46548</v>
      </c>
      <c r="AA1677" s="3"/>
      <c r="AB1677" s="3" t="s">
        <v>2586</v>
      </c>
      <c r="AC1677" s="2"/>
      <c r="AD1677" s="2" t="s">
        <v>45</v>
      </c>
      <c r="AE1677" s="2" t="s">
        <v>45</v>
      </c>
      <c r="AF1677" s="2"/>
      <c r="AG1677" s="2"/>
      <c r="AH1677" s="2"/>
      <c r="AI1677" s="2"/>
      <c r="AJ1677" s="2" t="s">
        <v>50</v>
      </c>
      <c r="AK1677" s="2" t="s">
        <v>49</v>
      </c>
    </row>
    <row r="1678" spans="1:37" ht="28.8" x14ac:dyDescent="0.3">
      <c r="A1678" s="1">
        <v>1884</v>
      </c>
      <c r="B1678">
        <v>19573</v>
      </c>
      <c r="F1678" s="2" t="s">
        <v>76</v>
      </c>
      <c r="G1678" s="2" t="s">
        <v>78</v>
      </c>
      <c r="H1678" s="2" t="s">
        <v>37</v>
      </c>
      <c r="I1678" s="2" t="s">
        <v>46</v>
      </c>
      <c r="J1678" s="2" t="s">
        <v>93</v>
      </c>
      <c r="K1678" s="2" t="s">
        <v>203</v>
      </c>
      <c r="L1678" s="2" t="s">
        <v>240</v>
      </c>
      <c r="M1678" s="2" t="s">
        <v>250</v>
      </c>
      <c r="N1678" s="3" t="s">
        <v>1929</v>
      </c>
      <c r="O1678" s="2" t="s">
        <v>53</v>
      </c>
      <c r="P1678" s="2" t="s">
        <v>65</v>
      </c>
      <c r="Q1678" s="2"/>
      <c r="R1678" s="2" t="s">
        <v>1925</v>
      </c>
      <c r="S1678" s="2" t="s">
        <v>1930</v>
      </c>
      <c r="T1678" s="2"/>
      <c r="U1678">
        <v>0</v>
      </c>
      <c r="V1678">
        <v>365</v>
      </c>
      <c r="W1678" s="4">
        <v>46111</v>
      </c>
      <c r="X1678" s="4">
        <v>46114</v>
      </c>
      <c r="Y1678" s="4">
        <v>46114</v>
      </c>
      <c r="Z1678" s="4">
        <v>46479</v>
      </c>
      <c r="AA1678" s="3"/>
      <c r="AB1678" s="3" t="s">
        <v>1921</v>
      </c>
      <c r="AC1678" s="2"/>
      <c r="AD1678" s="2" t="s">
        <v>45</v>
      </c>
      <c r="AE1678" s="2" t="s">
        <v>101</v>
      </c>
      <c r="AF1678" s="2"/>
      <c r="AG1678" s="2"/>
      <c r="AH1678" s="2"/>
      <c r="AI1678" s="2"/>
      <c r="AJ1678" s="2" t="s">
        <v>50</v>
      </c>
      <c r="AK1678" s="2" t="s">
        <v>49</v>
      </c>
    </row>
    <row r="1679" spans="1:37" ht="28.8" x14ac:dyDescent="0.3">
      <c r="A1679" s="1">
        <v>1885</v>
      </c>
      <c r="B1679">
        <v>21294</v>
      </c>
      <c r="F1679" s="2" t="s">
        <v>76</v>
      </c>
      <c r="G1679" s="2" t="s">
        <v>78</v>
      </c>
      <c r="H1679" s="2" t="s">
        <v>37</v>
      </c>
      <c r="I1679" s="2" t="s">
        <v>46</v>
      </c>
      <c r="J1679" s="2" t="s">
        <v>93</v>
      </c>
      <c r="K1679" s="2" t="s">
        <v>200</v>
      </c>
      <c r="L1679" s="2" t="s">
        <v>246</v>
      </c>
      <c r="M1679" s="2" t="s">
        <v>247</v>
      </c>
      <c r="N1679" s="3" t="s">
        <v>1929</v>
      </c>
      <c r="O1679" s="2" t="s">
        <v>53</v>
      </c>
      <c r="P1679" s="2" t="s">
        <v>65</v>
      </c>
      <c r="Q1679" s="2"/>
      <c r="R1679" s="2" t="s">
        <v>1925</v>
      </c>
      <c r="S1679" s="2" t="s">
        <v>1930</v>
      </c>
      <c r="T1679" s="2"/>
      <c r="U1679">
        <v>0</v>
      </c>
      <c r="V1679">
        <v>365</v>
      </c>
      <c r="W1679" s="4">
        <v>46109</v>
      </c>
      <c r="X1679" s="4">
        <v>46183</v>
      </c>
      <c r="Y1679" s="4">
        <v>46183</v>
      </c>
      <c r="Z1679" s="4">
        <v>46548</v>
      </c>
      <c r="AA1679" s="3"/>
      <c r="AB1679" s="3" t="s">
        <v>2578</v>
      </c>
      <c r="AC1679" s="2"/>
      <c r="AD1679" s="2" t="s">
        <v>45</v>
      </c>
      <c r="AE1679" s="2" t="s">
        <v>45</v>
      </c>
      <c r="AF1679" s="2"/>
      <c r="AG1679" s="2"/>
      <c r="AH1679" s="2"/>
      <c r="AI1679" s="2"/>
      <c r="AJ1679" s="2" t="s">
        <v>50</v>
      </c>
      <c r="AK1679" s="2" t="s">
        <v>49</v>
      </c>
    </row>
    <row r="1680" spans="1:37" ht="28.8" x14ac:dyDescent="0.3">
      <c r="A1680" s="1">
        <v>1886</v>
      </c>
      <c r="B1680">
        <v>19575</v>
      </c>
      <c r="F1680" s="2" t="s">
        <v>76</v>
      </c>
      <c r="G1680" s="2" t="s">
        <v>78</v>
      </c>
      <c r="H1680" s="2" t="s">
        <v>37</v>
      </c>
      <c r="I1680" s="2" t="s">
        <v>46</v>
      </c>
      <c r="J1680" s="2" t="s">
        <v>93</v>
      </c>
      <c r="K1680" s="2" t="s">
        <v>203</v>
      </c>
      <c r="L1680" s="2" t="s">
        <v>248</v>
      </c>
      <c r="M1680" s="2" t="s">
        <v>249</v>
      </c>
      <c r="N1680" s="3" t="s">
        <v>1929</v>
      </c>
      <c r="O1680" s="2" t="s">
        <v>53</v>
      </c>
      <c r="P1680" s="2" t="s">
        <v>65</v>
      </c>
      <c r="Q1680" s="2"/>
      <c r="R1680" s="2" t="s">
        <v>1925</v>
      </c>
      <c r="S1680" s="2" t="s">
        <v>1930</v>
      </c>
      <c r="T1680" s="2"/>
      <c r="U1680">
        <v>0</v>
      </c>
      <c r="V1680">
        <v>365</v>
      </c>
      <c r="W1680" s="4">
        <v>46111</v>
      </c>
      <c r="X1680" s="4">
        <v>46111</v>
      </c>
      <c r="Y1680" s="4">
        <v>46111</v>
      </c>
      <c r="Z1680" s="4">
        <v>46476</v>
      </c>
      <c r="AA1680" s="3"/>
      <c r="AB1680" s="3" t="s">
        <v>1928</v>
      </c>
      <c r="AC1680" s="2"/>
      <c r="AD1680" s="2" t="s">
        <v>45</v>
      </c>
      <c r="AE1680" s="2" t="s">
        <v>45</v>
      </c>
      <c r="AF1680" s="2"/>
      <c r="AG1680" s="2"/>
      <c r="AH1680" s="2"/>
      <c r="AI1680" s="2"/>
      <c r="AJ1680" s="2" t="s">
        <v>50</v>
      </c>
      <c r="AK1680" s="2" t="s">
        <v>49</v>
      </c>
    </row>
    <row r="1681" spans="1:37" ht="28.8" x14ac:dyDescent="0.3">
      <c r="A1681" s="1">
        <v>1887</v>
      </c>
      <c r="B1681">
        <v>21295</v>
      </c>
      <c r="F1681" s="2" t="s">
        <v>76</v>
      </c>
      <c r="G1681" s="2" t="s">
        <v>78</v>
      </c>
      <c r="H1681" s="2" t="s">
        <v>37</v>
      </c>
      <c r="I1681" s="2" t="s">
        <v>46</v>
      </c>
      <c r="J1681" s="2" t="s">
        <v>93</v>
      </c>
      <c r="K1681" s="2" t="s">
        <v>200</v>
      </c>
      <c r="L1681" s="2" t="s">
        <v>240</v>
      </c>
      <c r="M1681" s="2" t="s">
        <v>241</v>
      </c>
      <c r="N1681" s="3" t="s">
        <v>1931</v>
      </c>
      <c r="O1681" s="2" t="s">
        <v>53</v>
      </c>
      <c r="P1681" s="2" t="s">
        <v>65</v>
      </c>
      <c r="Q1681" s="2"/>
      <c r="R1681" s="2" t="s">
        <v>1925</v>
      </c>
      <c r="S1681" s="2" t="s">
        <v>1932</v>
      </c>
      <c r="T1681" s="2"/>
      <c r="U1681">
        <v>0</v>
      </c>
      <c r="V1681">
        <v>365</v>
      </c>
      <c r="W1681" s="4">
        <v>46109</v>
      </c>
      <c r="X1681" s="4">
        <v>46183</v>
      </c>
      <c r="Y1681" s="4">
        <v>46183</v>
      </c>
      <c r="Z1681" s="4">
        <v>46548</v>
      </c>
      <c r="AA1681" s="3"/>
      <c r="AB1681" s="3" t="s">
        <v>2578</v>
      </c>
      <c r="AC1681" s="2"/>
      <c r="AD1681" s="2" t="s">
        <v>45</v>
      </c>
      <c r="AE1681" s="2" t="s">
        <v>45</v>
      </c>
      <c r="AF1681" s="2"/>
      <c r="AG1681" s="2"/>
      <c r="AH1681" s="2"/>
      <c r="AI1681" s="2"/>
      <c r="AJ1681" s="2" t="s">
        <v>50</v>
      </c>
      <c r="AK1681" s="2" t="s">
        <v>49</v>
      </c>
    </row>
    <row r="1682" spans="1:37" ht="28.8" x14ac:dyDescent="0.3">
      <c r="A1682" s="1">
        <v>1888</v>
      </c>
      <c r="B1682">
        <v>19576</v>
      </c>
      <c r="F1682" s="2" t="s">
        <v>76</v>
      </c>
      <c r="G1682" s="2" t="s">
        <v>78</v>
      </c>
      <c r="H1682" s="2" t="s">
        <v>37</v>
      </c>
      <c r="I1682" s="2" t="s">
        <v>46</v>
      </c>
      <c r="J1682" s="2" t="s">
        <v>93</v>
      </c>
      <c r="K1682" s="2" t="s">
        <v>203</v>
      </c>
      <c r="L1682" s="2" t="s">
        <v>240</v>
      </c>
      <c r="M1682" s="2" t="s">
        <v>250</v>
      </c>
      <c r="N1682" s="3" t="s">
        <v>1931</v>
      </c>
      <c r="O1682" s="2" t="s">
        <v>53</v>
      </c>
      <c r="P1682" s="2" t="s">
        <v>65</v>
      </c>
      <c r="Q1682" s="2"/>
      <c r="R1682" s="2" t="s">
        <v>1925</v>
      </c>
      <c r="S1682" s="2" t="s">
        <v>1932</v>
      </c>
      <c r="T1682" s="2"/>
      <c r="U1682">
        <v>0</v>
      </c>
      <c r="V1682">
        <v>365</v>
      </c>
      <c r="W1682" s="4">
        <v>46111</v>
      </c>
      <c r="X1682" s="4">
        <v>46111</v>
      </c>
      <c r="Y1682" s="4">
        <v>46111</v>
      </c>
      <c r="Z1682" s="4">
        <v>46476</v>
      </c>
      <c r="AA1682" s="3"/>
      <c r="AB1682" s="3" t="s">
        <v>1928</v>
      </c>
      <c r="AC1682" s="2"/>
      <c r="AD1682" s="2" t="s">
        <v>45</v>
      </c>
      <c r="AE1682" s="2" t="s">
        <v>45</v>
      </c>
      <c r="AF1682" s="2"/>
      <c r="AG1682" s="2"/>
      <c r="AH1682" s="2"/>
      <c r="AI1682" s="2"/>
      <c r="AJ1682" s="2" t="s">
        <v>50</v>
      </c>
      <c r="AK1682" s="2" t="s">
        <v>49</v>
      </c>
    </row>
    <row r="1683" spans="1:37" ht="28.8" x14ac:dyDescent="0.3">
      <c r="A1683" s="1">
        <v>1889</v>
      </c>
      <c r="B1683">
        <v>19037</v>
      </c>
      <c r="F1683" s="2" t="s">
        <v>76</v>
      </c>
      <c r="G1683" s="2" t="s">
        <v>78</v>
      </c>
      <c r="H1683" s="2" t="s">
        <v>37</v>
      </c>
      <c r="I1683" s="2" t="s">
        <v>46</v>
      </c>
      <c r="J1683" s="2" t="s">
        <v>1210</v>
      </c>
      <c r="K1683" s="2" t="s">
        <v>328</v>
      </c>
      <c r="L1683" s="2" t="s">
        <v>1933</v>
      </c>
      <c r="M1683" s="2" t="s">
        <v>1934</v>
      </c>
      <c r="N1683" s="3" t="s">
        <v>1807</v>
      </c>
      <c r="O1683" s="2" t="s">
        <v>53</v>
      </c>
      <c r="P1683" s="2" t="s">
        <v>65</v>
      </c>
      <c r="Q1683" s="2"/>
      <c r="R1683" s="2" t="s">
        <v>260</v>
      </c>
      <c r="S1683" s="2" t="s">
        <v>1456</v>
      </c>
      <c r="T1683" s="2"/>
      <c r="U1683">
        <v>0</v>
      </c>
      <c r="V1683">
        <v>1095</v>
      </c>
      <c r="W1683" s="4">
        <v>46092</v>
      </c>
      <c r="X1683" s="4">
        <v>46095</v>
      </c>
      <c r="Y1683" s="4">
        <v>46095</v>
      </c>
      <c r="Z1683" s="4">
        <v>47190</v>
      </c>
      <c r="AA1683" s="3"/>
      <c r="AB1683" s="3" t="s">
        <v>1798</v>
      </c>
      <c r="AC1683" s="2"/>
      <c r="AD1683" s="2" t="s">
        <v>102</v>
      </c>
      <c r="AE1683" s="2" t="s">
        <v>45</v>
      </c>
      <c r="AF1683" s="2"/>
      <c r="AG1683" s="2"/>
      <c r="AH1683" s="2"/>
      <c r="AI1683" s="2"/>
      <c r="AJ1683" s="2" t="s">
        <v>50</v>
      </c>
      <c r="AK1683" s="2" t="s">
        <v>49</v>
      </c>
    </row>
    <row r="1684" spans="1:37" ht="28.8" x14ac:dyDescent="0.3">
      <c r="A1684" s="1">
        <v>1890</v>
      </c>
      <c r="B1684">
        <v>19038</v>
      </c>
      <c r="F1684" s="2" t="s">
        <v>76</v>
      </c>
      <c r="G1684" s="2" t="s">
        <v>78</v>
      </c>
      <c r="H1684" s="2" t="s">
        <v>37</v>
      </c>
      <c r="I1684" s="2" t="s">
        <v>46</v>
      </c>
      <c r="J1684" s="2" t="s">
        <v>1210</v>
      </c>
      <c r="K1684" s="2" t="s">
        <v>328</v>
      </c>
      <c r="L1684" s="2" t="s">
        <v>888</v>
      </c>
      <c r="M1684" s="2" t="s">
        <v>889</v>
      </c>
      <c r="N1684" s="3" t="s">
        <v>1807</v>
      </c>
      <c r="O1684" s="2" t="s">
        <v>53</v>
      </c>
      <c r="P1684" s="2" t="s">
        <v>65</v>
      </c>
      <c r="Q1684" s="2"/>
      <c r="R1684" s="2" t="s">
        <v>260</v>
      </c>
      <c r="S1684" s="2" t="s">
        <v>1456</v>
      </c>
      <c r="T1684" s="2"/>
      <c r="U1684">
        <v>0</v>
      </c>
      <c r="V1684">
        <v>1095</v>
      </c>
      <c r="W1684" s="4">
        <v>46092</v>
      </c>
      <c r="X1684" s="4">
        <v>46100</v>
      </c>
      <c r="Y1684" s="4">
        <v>46100</v>
      </c>
      <c r="Z1684" s="4">
        <v>47195</v>
      </c>
      <c r="AA1684" s="3"/>
      <c r="AB1684" s="3" t="s">
        <v>1935</v>
      </c>
      <c r="AC1684" s="2"/>
      <c r="AD1684" s="2" t="s">
        <v>102</v>
      </c>
      <c r="AE1684" s="2" t="s">
        <v>117</v>
      </c>
      <c r="AF1684" s="2"/>
      <c r="AG1684" s="2"/>
      <c r="AH1684" s="2"/>
      <c r="AI1684" s="2"/>
      <c r="AJ1684" s="2" t="s">
        <v>50</v>
      </c>
      <c r="AK1684" s="2" t="s">
        <v>49</v>
      </c>
    </row>
    <row r="1685" spans="1:37" ht="28.8" x14ac:dyDescent="0.3">
      <c r="A1685" s="1">
        <v>1891</v>
      </c>
      <c r="B1685">
        <v>19039</v>
      </c>
      <c r="F1685" s="2" t="s">
        <v>76</v>
      </c>
      <c r="G1685" s="2" t="s">
        <v>78</v>
      </c>
      <c r="H1685" s="2" t="s">
        <v>37</v>
      </c>
      <c r="I1685" s="2" t="s">
        <v>46</v>
      </c>
      <c r="J1685" s="2" t="s">
        <v>71</v>
      </c>
      <c r="K1685" s="2" t="s">
        <v>328</v>
      </c>
      <c r="L1685" s="2" t="s">
        <v>336</v>
      </c>
      <c r="M1685" s="2" t="s">
        <v>337</v>
      </c>
      <c r="N1685" s="3" t="s">
        <v>1816</v>
      </c>
      <c r="O1685" s="2" t="s">
        <v>60</v>
      </c>
      <c r="P1685" s="2" t="s">
        <v>65</v>
      </c>
      <c r="Q1685" s="2"/>
      <c r="R1685" s="2"/>
      <c r="S1685" s="2"/>
      <c r="T1685" s="2"/>
      <c r="U1685">
        <v>0</v>
      </c>
      <c r="V1685">
        <v>365</v>
      </c>
      <c r="W1685" s="4">
        <v>46092</v>
      </c>
      <c r="X1685" s="4">
        <v>46100</v>
      </c>
      <c r="Y1685" s="4">
        <v>46100</v>
      </c>
      <c r="Z1685" s="4">
        <v>46465</v>
      </c>
      <c r="AA1685" s="3"/>
      <c r="AB1685" s="3" t="s">
        <v>1798</v>
      </c>
      <c r="AC1685" s="2"/>
      <c r="AD1685" s="2" t="s">
        <v>102</v>
      </c>
      <c r="AE1685" s="2" t="s">
        <v>45</v>
      </c>
      <c r="AF1685" s="2"/>
      <c r="AG1685" s="2"/>
      <c r="AH1685" s="2"/>
      <c r="AI1685" s="2"/>
      <c r="AJ1685" s="2" t="s">
        <v>50</v>
      </c>
      <c r="AK1685" s="2" t="s">
        <v>49</v>
      </c>
    </row>
    <row r="1686" spans="1:37" ht="28.8" x14ac:dyDescent="0.3">
      <c r="A1686" s="1">
        <v>1892</v>
      </c>
      <c r="B1686">
        <v>19041</v>
      </c>
      <c r="F1686" s="2" t="s">
        <v>76</v>
      </c>
      <c r="G1686" s="2" t="s">
        <v>78</v>
      </c>
      <c r="H1686" s="2" t="s">
        <v>37</v>
      </c>
      <c r="I1686" s="2" t="s">
        <v>46</v>
      </c>
      <c r="J1686" s="2" t="s">
        <v>71</v>
      </c>
      <c r="K1686" s="2" t="s">
        <v>328</v>
      </c>
      <c r="L1686" s="2" t="s">
        <v>340</v>
      </c>
      <c r="M1686" s="2" t="s">
        <v>341</v>
      </c>
      <c r="N1686" s="3" t="s">
        <v>1816</v>
      </c>
      <c r="O1686" s="2" t="s">
        <v>60</v>
      </c>
      <c r="P1686" s="2" t="s">
        <v>65</v>
      </c>
      <c r="Q1686" s="2"/>
      <c r="R1686" s="2"/>
      <c r="S1686" s="2"/>
      <c r="T1686" s="2"/>
      <c r="U1686">
        <v>0</v>
      </c>
      <c r="V1686">
        <v>365</v>
      </c>
      <c r="W1686" s="4">
        <v>46092</v>
      </c>
      <c r="X1686" s="4">
        <v>46100</v>
      </c>
      <c r="Y1686" s="4">
        <v>46100</v>
      </c>
      <c r="Z1686" s="4">
        <v>46465</v>
      </c>
      <c r="AA1686" s="3"/>
      <c r="AB1686" s="3" t="s">
        <v>1798</v>
      </c>
      <c r="AC1686" s="2"/>
      <c r="AD1686" s="2" t="s">
        <v>102</v>
      </c>
      <c r="AE1686" s="2" t="s">
        <v>45</v>
      </c>
      <c r="AF1686" s="2"/>
      <c r="AG1686" s="2"/>
      <c r="AH1686" s="2"/>
      <c r="AI1686" s="2"/>
      <c r="AJ1686" s="2" t="s">
        <v>50</v>
      </c>
      <c r="AK1686" s="2" t="s">
        <v>49</v>
      </c>
    </row>
    <row r="1687" spans="1:37" ht="28.8" x14ac:dyDescent="0.3">
      <c r="A1687" s="1">
        <v>1893</v>
      </c>
      <c r="B1687">
        <v>19042</v>
      </c>
      <c r="F1687" s="2" t="s">
        <v>76</v>
      </c>
      <c r="G1687" s="2" t="s">
        <v>78</v>
      </c>
      <c r="H1687" s="2" t="s">
        <v>37</v>
      </c>
      <c r="I1687" s="2" t="s">
        <v>46</v>
      </c>
      <c r="J1687" s="2" t="s">
        <v>71</v>
      </c>
      <c r="K1687" s="2" t="s">
        <v>328</v>
      </c>
      <c r="L1687" s="2" t="s">
        <v>342</v>
      </c>
      <c r="M1687" s="2" t="s">
        <v>343</v>
      </c>
      <c r="N1687" s="3" t="s">
        <v>1816</v>
      </c>
      <c r="O1687" s="2" t="s">
        <v>60</v>
      </c>
      <c r="P1687" s="2" t="s">
        <v>65</v>
      </c>
      <c r="Q1687" s="2"/>
      <c r="R1687" s="2"/>
      <c r="S1687" s="2"/>
      <c r="T1687" s="2"/>
      <c r="U1687">
        <v>0</v>
      </c>
      <c r="V1687">
        <v>365</v>
      </c>
      <c r="W1687" s="4">
        <v>46092</v>
      </c>
      <c r="X1687" s="4">
        <v>46100</v>
      </c>
      <c r="Y1687" s="4">
        <v>46100</v>
      </c>
      <c r="Z1687" s="4">
        <v>46465</v>
      </c>
      <c r="AA1687" s="3"/>
      <c r="AB1687" s="3" t="s">
        <v>1798</v>
      </c>
      <c r="AC1687" s="2"/>
      <c r="AD1687" s="2" t="s">
        <v>102</v>
      </c>
      <c r="AE1687" s="2" t="s">
        <v>45</v>
      </c>
      <c r="AF1687" s="2"/>
      <c r="AG1687" s="2"/>
      <c r="AH1687" s="2"/>
      <c r="AI1687" s="2"/>
      <c r="AJ1687" s="2" t="s">
        <v>50</v>
      </c>
      <c r="AK1687" s="2" t="s">
        <v>49</v>
      </c>
    </row>
    <row r="1688" spans="1:37" ht="28.8" x14ac:dyDescent="0.3">
      <c r="A1688" s="1">
        <v>1894</v>
      </c>
      <c r="B1688">
        <v>19043</v>
      </c>
      <c r="F1688" s="2" t="s">
        <v>76</v>
      </c>
      <c r="G1688" s="2" t="s">
        <v>78</v>
      </c>
      <c r="H1688" s="2" t="s">
        <v>37</v>
      </c>
      <c r="I1688" s="2" t="s">
        <v>46</v>
      </c>
      <c r="J1688" s="2" t="s">
        <v>100</v>
      </c>
      <c r="K1688" s="2" t="s">
        <v>328</v>
      </c>
      <c r="L1688" s="2" t="s">
        <v>891</v>
      </c>
      <c r="M1688" s="2" t="s">
        <v>892</v>
      </c>
      <c r="N1688" s="3" t="s">
        <v>1936</v>
      </c>
      <c r="O1688" s="2" t="s">
        <v>53</v>
      </c>
      <c r="P1688" s="2" t="s">
        <v>65</v>
      </c>
      <c r="Q1688" s="2"/>
      <c r="R1688" s="2" t="s">
        <v>1937</v>
      </c>
      <c r="S1688" s="2" t="s">
        <v>1938</v>
      </c>
      <c r="T1688" s="2"/>
      <c r="U1688">
        <v>0</v>
      </c>
      <c r="V1688">
        <v>730</v>
      </c>
      <c r="W1688" s="4">
        <v>46092</v>
      </c>
      <c r="X1688" s="4">
        <v>46100</v>
      </c>
      <c r="Y1688" s="4">
        <v>46100</v>
      </c>
      <c r="Z1688" s="4">
        <v>46830</v>
      </c>
      <c r="AA1688" s="3"/>
      <c r="AB1688" s="3" t="s">
        <v>1935</v>
      </c>
      <c r="AC1688" s="2"/>
      <c r="AD1688" s="2" t="s">
        <v>102</v>
      </c>
      <c r="AE1688" s="2" t="s">
        <v>117</v>
      </c>
      <c r="AF1688" s="2"/>
      <c r="AG1688" s="2"/>
      <c r="AH1688" s="2"/>
      <c r="AI1688" s="2"/>
      <c r="AJ1688" s="2" t="s">
        <v>50</v>
      </c>
      <c r="AK1688" s="2" t="s">
        <v>49</v>
      </c>
    </row>
    <row r="1689" spans="1:37" ht="28.8" x14ac:dyDescent="0.3">
      <c r="A1689" s="1">
        <v>1895</v>
      </c>
      <c r="B1689">
        <v>19044</v>
      </c>
      <c r="F1689" s="2" t="s">
        <v>76</v>
      </c>
      <c r="G1689" s="2" t="s">
        <v>78</v>
      </c>
      <c r="H1689" s="2" t="s">
        <v>37</v>
      </c>
      <c r="I1689" s="2" t="s">
        <v>46</v>
      </c>
      <c r="J1689" s="2" t="s">
        <v>1210</v>
      </c>
      <c r="K1689" s="2" t="s">
        <v>328</v>
      </c>
      <c r="L1689" s="2" t="s">
        <v>888</v>
      </c>
      <c r="M1689" s="2" t="s">
        <v>889</v>
      </c>
      <c r="N1689" s="3" t="s">
        <v>1898</v>
      </c>
      <c r="O1689" s="2" t="s">
        <v>53</v>
      </c>
      <c r="P1689" s="2" t="s">
        <v>65</v>
      </c>
      <c r="Q1689" s="2"/>
      <c r="R1689" s="2" t="s">
        <v>1759</v>
      </c>
      <c r="S1689" s="2" t="s">
        <v>1760</v>
      </c>
      <c r="T1689" s="2"/>
      <c r="U1689">
        <v>0</v>
      </c>
      <c r="V1689">
        <v>1095</v>
      </c>
      <c r="W1689" s="4">
        <v>46092</v>
      </c>
      <c r="X1689" s="4">
        <v>46100</v>
      </c>
      <c r="Y1689" s="4">
        <v>46100</v>
      </c>
      <c r="Z1689" s="4">
        <v>47195</v>
      </c>
      <c r="AA1689" s="3"/>
      <c r="AB1689" s="3" t="s">
        <v>1935</v>
      </c>
      <c r="AC1689" s="2"/>
      <c r="AD1689" s="2" t="s">
        <v>102</v>
      </c>
      <c r="AE1689" s="2" t="s">
        <v>117</v>
      </c>
      <c r="AF1689" s="2"/>
      <c r="AG1689" s="2"/>
      <c r="AH1689" s="2"/>
      <c r="AI1689" s="2"/>
      <c r="AJ1689" s="2" t="s">
        <v>50</v>
      </c>
      <c r="AK1689" s="2" t="s">
        <v>49</v>
      </c>
    </row>
    <row r="1690" spans="1:37" ht="28.8" x14ac:dyDescent="0.3">
      <c r="A1690" s="1">
        <v>1896</v>
      </c>
      <c r="B1690">
        <v>19045</v>
      </c>
      <c r="F1690" s="2" t="s">
        <v>76</v>
      </c>
      <c r="G1690" s="2" t="s">
        <v>78</v>
      </c>
      <c r="H1690" s="2" t="s">
        <v>37</v>
      </c>
      <c r="I1690" s="2" t="s">
        <v>46</v>
      </c>
      <c r="J1690" s="2" t="s">
        <v>1210</v>
      </c>
      <c r="K1690" s="2" t="s">
        <v>328</v>
      </c>
      <c r="L1690" s="2" t="s">
        <v>1933</v>
      </c>
      <c r="M1690" s="2" t="s">
        <v>1934</v>
      </c>
      <c r="N1690" s="3" t="s">
        <v>1898</v>
      </c>
      <c r="O1690" s="2" t="s">
        <v>53</v>
      </c>
      <c r="P1690" s="2" t="s">
        <v>65</v>
      </c>
      <c r="Q1690" s="2"/>
      <c r="R1690" s="2" t="s">
        <v>1759</v>
      </c>
      <c r="S1690" s="2" t="s">
        <v>1760</v>
      </c>
      <c r="T1690" s="2"/>
      <c r="U1690">
        <v>0</v>
      </c>
      <c r="V1690">
        <v>1095</v>
      </c>
      <c r="W1690" s="4">
        <v>46092</v>
      </c>
      <c r="X1690" s="4">
        <v>46095</v>
      </c>
      <c r="Y1690" s="4">
        <v>46095</v>
      </c>
      <c r="Z1690" s="4">
        <v>47190</v>
      </c>
      <c r="AA1690" s="3"/>
      <c r="AB1690" s="3" t="s">
        <v>1798</v>
      </c>
      <c r="AC1690" s="2"/>
      <c r="AD1690" s="2" t="s">
        <v>102</v>
      </c>
      <c r="AE1690" s="2" t="s">
        <v>45</v>
      </c>
      <c r="AF1690" s="2"/>
      <c r="AG1690" s="2"/>
      <c r="AH1690" s="2"/>
      <c r="AI1690" s="2"/>
      <c r="AJ1690" s="2" t="s">
        <v>50</v>
      </c>
      <c r="AK1690" s="2" t="s">
        <v>49</v>
      </c>
    </row>
    <row r="1691" spans="1:37" ht="28.8" x14ac:dyDescent="0.3">
      <c r="A1691" s="1">
        <v>1897</v>
      </c>
      <c r="B1691">
        <v>19079</v>
      </c>
      <c r="F1691" s="2" t="s">
        <v>76</v>
      </c>
      <c r="G1691" s="2" t="s">
        <v>78</v>
      </c>
      <c r="H1691" s="2" t="s">
        <v>37</v>
      </c>
      <c r="I1691" s="2" t="s">
        <v>46</v>
      </c>
      <c r="J1691" s="2" t="s">
        <v>1210</v>
      </c>
      <c r="K1691" s="2" t="s">
        <v>344</v>
      </c>
      <c r="L1691" s="2" t="s">
        <v>704</v>
      </c>
      <c r="M1691" s="2" t="s">
        <v>705</v>
      </c>
      <c r="N1691" s="3" t="s">
        <v>1898</v>
      </c>
      <c r="O1691" s="2" t="s">
        <v>53</v>
      </c>
      <c r="P1691" s="2" t="s">
        <v>65</v>
      </c>
      <c r="Q1691" s="2"/>
      <c r="R1691" s="2" t="s">
        <v>1759</v>
      </c>
      <c r="S1691" s="2" t="s">
        <v>1760</v>
      </c>
      <c r="T1691" s="2"/>
      <c r="U1691">
        <v>0</v>
      </c>
      <c r="V1691">
        <v>1096</v>
      </c>
      <c r="W1691" s="4">
        <v>46093</v>
      </c>
      <c r="X1691" s="4">
        <v>46108</v>
      </c>
      <c r="Y1691" s="4">
        <v>46108</v>
      </c>
      <c r="Z1691" s="4">
        <v>47204</v>
      </c>
      <c r="AA1691" s="3"/>
      <c r="AB1691" s="3" t="s">
        <v>1790</v>
      </c>
      <c r="AC1691" s="2"/>
      <c r="AD1691" s="2" t="s">
        <v>102</v>
      </c>
      <c r="AE1691" s="2" t="s">
        <v>102</v>
      </c>
      <c r="AF1691" s="2"/>
      <c r="AG1691" s="2"/>
      <c r="AH1691" s="2"/>
      <c r="AI1691" s="2"/>
      <c r="AJ1691" s="2" t="s">
        <v>50</v>
      </c>
      <c r="AK1691" s="2" t="s">
        <v>49</v>
      </c>
    </row>
    <row r="1692" spans="1:37" ht="28.8" x14ac:dyDescent="0.3">
      <c r="A1692" s="1">
        <v>1898</v>
      </c>
      <c r="B1692">
        <v>19080</v>
      </c>
      <c r="F1692" s="2" t="s">
        <v>76</v>
      </c>
      <c r="G1692" s="2" t="s">
        <v>78</v>
      </c>
      <c r="H1692" s="2" t="s">
        <v>37</v>
      </c>
      <c r="I1692" s="2" t="s">
        <v>46</v>
      </c>
      <c r="J1692" s="2" t="s">
        <v>1210</v>
      </c>
      <c r="K1692" s="2" t="s">
        <v>344</v>
      </c>
      <c r="L1692" s="2" t="s">
        <v>721</v>
      </c>
      <c r="M1692" s="2" t="s">
        <v>722</v>
      </c>
      <c r="N1692" s="3" t="s">
        <v>1898</v>
      </c>
      <c r="O1692" s="2" t="s">
        <v>53</v>
      </c>
      <c r="P1692" s="2" t="s">
        <v>65</v>
      </c>
      <c r="Q1692" s="2"/>
      <c r="R1692" s="2" t="s">
        <v>1759</v>
      </c>
      <c r="S1692" s="2" t="s">
        <v>1760</v>
      </c>
      <c r="T1692" s="2"/>
      <c r="U1692">
        <v>0</v>
      </c>
      <c r="V1692">
        <v>1096</v>
      </c>
      <c r="W1692" s="4">
        <v>46093</v>
      </c>
      <c r="X1692" s="4">
        <v>46108</v>
      </c>
      <c r="Y1692" s="4">
        <v>46108</v>
      </c>
      <c r="Z1692" s="4">
        <v>47204</v>
      </c>
      <c r="AA1692" s="3"/>
      <c r="AB1692" s="3" t="s">
        <v>1790</v>
      </c>
      <c r="AC1692" s="2"/>
      <c r="AD1692" s="2" t="s">
        <v>102</v>
      </c>
      <c r="AE1692" s="2" t="s">
        <v>102</v>
      </c>
      <c r="AF1692" s="2"/>
      <c r="AG1692" s="2"/>
      <c r="AH1692" s="2"/>
      <c r="AI1692" s="2"/>
      <c r="AJ1692" s="2" t="s">
        <v>50</v>
      </c>
      <c r="AK1692" s="2" t="s">
        <v>49</v>
      </c>
    </row>
    <row r="1693" spans="1:37" ht="28.8" x14ac:dyDescent="0.3">
      <c r="A1693" s="1">
        <v>1899</v>
      </c>
      <c r="B1693">
        <v>19081</v>
      </c>
      <c r="F1693" s="2" t="s">
        <v>76</v>
      </c>
      <c r="G1693" s="2" t="s">
        <v>78</v>
      </c>
      <c r="H1693" s="2" t="s">
        <v>37</v>
      </c>
      <c r="I1693" s="2" t="s">
        <v>46</v>
      </c>
      <c r="J1693" s="2" t="s">
        <v>1210</v>
      </c>
      <c r="K1693" s="2" t="s">
        <v>344</v>
      </c>
      <c r="L1693" s="2" t="s">
        <v>721</v>
      </c>
      <c r="M1693" s="2" t="s">
        <v>722</v>
      </c>
      <c r="N1693" s="3" t="s">
        <v>1807</v>
      </c>
      <c r="O1693" s="2" t="s">
        <v>53</v>
      </c>
      <c r="P1693" s="2" t="s">
        <v>65</v>
      </c>
      <c r="Q1693" s="2"/>
      <c r="R1693" s="2" t="s">
        <v>260</v>
      </c>
      <c r="S1693" s="2" t="s">
        <v>1456</v>
      </c>
      <c r="T1693" s="2"/>
      <c r="U1693">
        <v>0</v>
      </c>
      <c r="V1693">
        <v>1096</v>
      </c>
      <c r="W1693" s="4">
        <v>46093</v>
      </c>
      <c r="X1693" s="4">
        <v>46108</v>
      </c>
      <c r="Y1693" s="4">
        <v>46108</v>
      </c>
      <c r="Z1693" s="4">
        <v>47204</v>
      </c>
      <c r="AA1693" s="3"/>
      <c r="AB1693" s="3" t="s">
        <v>1714</v>
      </c>
      <c r="AC1693" s="2"/>
      <c r="AD1693" s="2" t="s">
        <v>102</v>
      </c>
      <c r="AE1693" s="2" t="s">
        <v>102</v>
      </c>
      <c r="AF1693" s="2"/>
      <c r="AG1693" s="2"/>
      <c r="AH1693" s="2"/>
      <c r="AI1693" s="2"/>
      <c r="AJ1693" s="2" t="s">
        <v>50</v>
      </c>
      <c r="AK1693" s="2" t="s">
        <v>49</v>
      </c>
    </row>
    <row r="1694" spans="1:37" ht="28.8" x14ac:dyDescent="0.3">
      <c r="A1694" s="1">
        <v>1900</v>
      </c>
      <c r="B1694">
        <v>19082</v>
      </c>
      <c r="F1694" s="2" t="s">
        <v>76</v>
      </c>
      <c r="G1694" s="2" t="s">
        <v>78</v>
      </c>
      <c r="H1694" s="2" t="s">
        <v>37</v>
      </c>
      <c r="I1694" s="2" t="s">
        <v>46</v>
      </c>
      <c r="J1694" s="2" t="s">
        <v>1210</v>
      </c>
      <c r="K1694" s="2" t="s">
        <v>344</v>
      </c>
      <c r="L1694" s="2" t="s">
        <v>704</v>
      </c>
      <c r="M1694" s="2" t="s">
        <v>705</v>
      </c>
      <c r="N1694" s="3" t="s">
        <v>1807</v>
      </c>
      <c r="O1694" s="2" t="s">
        <v>53</v>
      </c>
      <c r="P1694" s="2" t="s">
        <v>65</v>
      </c>
      <c r="Q1694" s="2"/>
      <c r="R1694" s="2" t="s">
        <v>260</v>
      </c>
      <c r="S1694" s="2" t="s">
        <v>1456</v>
      </c>
      <c r="T1694" s="2"/>
      <c r="U1694">
        <v>0</v>
      </c>
      <c r="V1694">
        <v>1096</v>
      </c>
      <c r="W1694" s="4">
        <v>46093</v>
      </c>
      <c r="X1694" s="4">
        <v>46108</v>
      </c>
      <c r="Y1694" s="4">
        <v>46108</v>
      </c>
      <c r="Z1694" s="4">
        <v>47204</v>
      </c>
      <c r="AA1694" s="3"/>
      <c r="AB1694" s="3" t="s">
        <v>1714</v>
      </c>
      <c r="AC1694" s="2"/>
      <c r="AD1694" s="2" t="s">
        <v>102</v>
      </c>
      <c r="AE1694" s="2" t="s">
        <v>102</v>
      </c>
      <c r="AF1694" s="2"/>
      <c r="AG1694" s="2"/>
      <c r="AH1694" s="2"/>
      <c r="AI1694" s="2"/>
      <c r="AJ1694" s="2" t="s">
        <v>50</v>
      </c>
      <c r="AK1694" s="2" t="s">
        <v>49</v>
      </c>
    </row>
    <row r="1695" spans="1:37" ht="28.8" x14ac:dyDescent="0.3">
      <c r="A1695" s="1">
        <v>1901</v>
      </c>
      <c r="B1695">
        <v>19083</v>
      </c>
      <c r="F1695" s="2" t="s">
        <v>76</v>
      </c>
      <c r="G1695" s="2" t="s">
        <v>72</v>
      </c>
      <c r="H1695" s="2" t="s">
        <v>37</v>
      </c>
      <c r="I1695" s="2" t="s">
        <v>46</v>
      </c>
      <c r="J1695" s="2" t="s">
        <v>1317</v>
      </c>
      <c r="K1695" s="2" t="s">
        <v>344</v>
      </c>
      <c r="L1695" s="2" t="s">
        <v>350</v>
      </c>
      <c r="M1695" s="2" t="s">
        <v>351</v>
      </c>
      <c r="N1695" s="3" t="s">
        <v>1314</v>
      </c>
      <c r="O1695" s="2" t="s">
        <v>53</v>
      </c>
      <c r="P1695" s="2" t="s">
        <v>65</v>
      </c>
      <c r="Q1695" s="2"/>
      <c r="R1695" s="2" t="s">
        <v>1315</v>
      </c>
      <c r="S1695" s="2" t="s">
        <v>1316</v>
      </c>
      <c r="T1695" s="2"/>
      <c r="U1695">
        <v>0</v>
      </c>
      <c r="V1695">
        <v>1826</v>
      </c>
      <c r="W1695" s="4">
        <v>46093</v>
      </c>
      <c r="X1695" s="4"/>
      <c r="Y1695" s="4">
        <v>46093</v>
      </c>
      <c r="Z1695" s="4">
        <v>47919</v>
      </c>
      <c r="AA1695" s="3"/>
      <c r="AB1695" s="3" t="s">
        <v>1714</v>
      </c>
      <c r="AC1695" s="2"/>
      <c r="AD1695" s="2" t="s">
        <v>102</v>
      </c>
      <c r="AE1695" s="2" t="s">
        <v>102</v>
      </c>
      <c r="AF1695" s="2"/>
      <c r="AG1695" s="2"/>
      <c r="AH1695" s="2"/>
      <c r="AI1695" s="2"/>
      <c r="AJ1695" s="2" t="s">
        <v>50</v>
      </c>
      <c r="AK1695" s="2" t="s">
        <v>49</v>
      </c>
    </row>
    <row r="1696" spans="1:37" x14ac:dyDescent="0.3">
      <c r="A1696" s="1">
        <v>1902</v>
      </c>
      <c r="F1696" s="2" t="s">
        <v>76</v>
      </c>
      <c r="G1696" s="2" t="s">
        <v>212</v>
      </c>
      <c r="H1696" s="2" t="s">
        <v>37</v>
      </c>
      <c r="I1696" s="2" t="s">
        <v>46</v>
      </c>
      <c r="J1696" s="2" t="s">
        <v>1317</v>
      </c>
      <c r="K1696" s="2" t="s">
        <v>344</v>
      </c>
      <c r="L1696" s="2" t="s">
        <v>345</v>
      </c>
      <c r="M1696" s="2" t="s">
        <v>346</v>
      </c>
      <c r="N1696" s="3" t="s">
        <v>1314</v>
      </c>
      <c r="O1696" s="2" t="s">
        <v>53</v>
      </c>
      <c r="P1696" s="2" t="s">
        <v>65</v>
      </c>
      <c r="Q1696" s="2"/>
      <c r="R1696" s="2" t="s">
        <v>1315</v>
      </c>
      <c r="S1696" s="2" t="s">
        <v>1316</v>
      </c>
      <c r="T1696" s="2"/>
      <c r="U1696">
        <v>0</v>
      </c>
      <c r="V1696">
        <v>1826</v>
      </c>
      <c r="W1696" s="4">
        <v>46093</v>
      </c>
      <c r="X1696" s="4"/>
      <c r="Y1696" s="4">
        <v>46093</v>
      </c>
      <c r="Z1696" s="4">
        <v>47919</v>
      </c>
      <c r="AA1696" s="3"/>
      <c r="AB1696" s="3"/>
      <c r="AC1696" s="2"/>
      <c r="AD1696" s="2" t="s">
        <v>102</v>
      </c>
      <c r="AE1696" s="2" t="s">
        <v>102</v>
      </c>
      <c r="AF1696" s="2"/>
      <c r="AG1696" s="2"/>
      <c r="AH1696" s="2"/>
      <c r="AI1696" s="2"/>
      <c r="AJ1696" s="2" t="s">
        <v>50</v>
      </c>
      <c r="AK1696" s="2" t="s">
        <v>49</v>
      </c>
    </row>
    <row r="1697" spans="1:37" ht="28.8" x14ac:dyDescent="0.3">
      <c r="A1697" s="1">
        <v>1903</v>
      </c>
      <c r="B1697">
        <v>18980</v>
      </c>
      <c r="F1697" s="2" t="s">
        <v>76</v>
      </c>
      <c r="G1697" s="2" t="s">
        <v>78</v>
      </c>
      <c r="H1697" s="2" t="s">
        <v>37</v>
      </c>
      <c r="I1697" s="2" t="s">
        <v>46</v>
      </c>
      <c r="J1697" s="2" t="s">
        <v>176</v>
      </c>
      <c r="K1697" s="2" t="s">
        <v>134</v>
      </c>
      <c r="L1697" s="2" t="s">
        <v>39</v>
      </c>
      <c r="M1697" s="2" t="s">
        <v>375</v>
      </c>
      <c r="N1697" s="3" t="s">
        <v>1939</v>
      </c>
      <c r="O1697" s="2" t="s">
        <v>174</v>
      </c>
      <c r="P1697" s="2" t="s">
        <v>65</v>
      </c>
      <c r="Q1697" s="2"/>
      <c r="R1697" s="2"/>
      <c r="S1697" s="2"/>
      <c r="T1697" s="2"/>
      <c r="U1697">
        <v>0</v>
      </c>
      <c r="V1697">
        <v>90</v>
      </c>
      <c r="W1697" s="4">
        <v>46087</v>
      </c>
      <c r="X1697" s="4">
        <v>46095</v>
      </c>
      <c r="Y1697" s="4">
        <v>46095</v>
      </c>
      <c r="Z1697" s="4">
        <v>46185</v>
      </c>
      <c r="AA1697" s="3"/>
      <c r="AB1697" s="3" t="s">
        <v>1723</v>
      </c>
      <c r="AC1697" s="2"/>
      <c r="AD1697" s="2" t="s">
        <v>102</v>
      </c>
      <c r="AE1697" s="2" t="s">
        <v>102</v>
      </c>
      <c r="AF1697" s="2"/>
      <c r="AG1697" s="2"/>
      <c r="AH1697" s="2"/>
      <c r="AI1697" s="2"/>
      <c r="AJ1697" s="2" t="s">
        <v>50</v>
      </c>
      <c r="AK1697" s="2" t="s">
        <v>49</v>
      </c>
    </row>
    <row r="1698" spans="1:37" ht="28.8" x14ac:dyDescent="0.3">
      <c r="A1698" s="1">
        <v>1904</v>
      </c>
      <c r="B1698">
        <v>18981</v>
      </c>
      <c r="F1698" s="2" t="s">
        <v>76</v>
      </c>
      <c r="G1698" s="2" t="s">
        <v>78</v>
      </c>
      <c r="H1698" s="2" t="s">
        <v>37</v>
      </c>
      <c r="I1698" s="2" t="s">
        <v>46</v>
      </c>
      <c r="J1698" s="2" t="s">
        <v>176</v>
      </c>
      <c r="K1698" s="2" t="s">
        <v>134</v>
      </c>
      <c r="L1698" s="2" t="s">
        <v>135</v>
      </c>
      <c r="M1698" s="2" t="s">
        <v>136</v>
      </c>
      <c r="N1698" s="3" t="s">
        <v>1939</v>
      </c>
      <c r="O1698" s="2" t="s">
        <v>174</v>
      </c>
      <c r="P1698" s="2" t="s">
        <v>65</v>
      </c>
      <c r="Q1698" s="2"/>
      <c r="R1698" s="2"/>
      <c r="S1698" s="2"/>
      <c r="T1698" s="2"/>
      <c r="U1698">
        <v>0</v>
      </c>
      <c r="V1698">
        <v>90</v>
      </c>
      <c r="W1698" s="4">
        <v>46087</v>
      </c>
      <c r="X1698" s="4">
        <v>46095</v>
      </c>
      <c r="Y1698" s="4">
        <v>46095</v>
      </c>
      <c r="Z1698" s="4">
        <v>46185</v>
      </c>
      <c r="AA1698" s="3"/>
      <c r="AB1698" s="3" t="s">
        <v>1723</v>
      </c>
      <c r="AC1698" s="2"/>
      <c r="AD1698" s="2" t="s">
        <v>102</v>
      </c>
      <c r="AE1698" s="2" t="s">
        <v>102</v>
      </c>
      <c r="AF1698" s="2"/>
      <c r="AG1698" s="2"/>
      <c r="AH1698" s="2"/>
      <c r="AI1698" s="2"/>
      <c r="AJ1698" s="2" t="s">
        <v>50</v>
      </c>
      <c r="AK1698" s="2" t="s">
        <v>49</v>
      </c>
    </row>
    <row r="1699" spans="1:37" ht="28.8" x14ac:dyDescent="0.3">
      <c r="A1699" s="1">
        <v>1905</v>
      </c>
      <c r="B1699">
        <v>18982</v>
      </c>
      <c r="F1699" s="2" t="s">
        <v>76</v>
      </c>
      <c r="G1699" s="2" t="s">
        <v>78</v>
      </c>
      <c r="H1699" s="2" t="s">
        <v>37</v>
      </c>
      <c r="I1699" s="2" t="s">
        <v>46</v>
      </c>
      <c r="J1699" s="2" t="s">
        <v>176</v>
      </c>
      <c r="K1699" s="2" t="s">
        <v>134</v>
      </c>
      <c r="L1699" s="2" t="s">
        <v>553</v>
      </c>
      <c r="M1699" s="2" t="s">
        <v>554</v>
      </c>
      <c r="N1699" s="3" t="s">
        <v>1939</v>
      </c>
      <c r="O1699" s="2" t="s">
        <v>174</v>
      </c>
      <c r="P1699" s="2" t="s">
        <v>65</v>
      </c>
      <c r="Q1699" s="2"/>
      <c r="R1699" s="2"/>
      <c r="S1699" s="2"/>
      <c r="T1699" s="2"/>
      <c r="U1699">
        <v>0</v>
      </c>
      <c r="V1699">
        <v>90</v>
      </c>
      <c r="W1699" s="4">
        <v>46087</v>
      </c>
      <c r="X1699" s="4">
        <v>46095</v>
      </c>
      <c r="Y1699" s="4">
        <v>46095</v>
      </c>
      <c r="Z1699" s="4">
        <v>46185</v>
      </c>
      <c r="AA1699" s="3"/>
      <c r="AB1699" s="3" t="s">
        <v>1723</v>
      </c>
      <c r="AC1699" s="2"/>
      <c r="AD1699" s="2" t="s">
        <v>102</v>
      </c>
      <c r="AE1699" s="2" t="s">
        <v>102</v>
      </c>
      <c r="AF1699" s="2"/>
      <c r="AG1699" s="2"/>
      <c r="AH1699" s="2"/>
      <c r="AI1699" s="2"/>
      <c r="AJ1699" s="2" t="s">
        <v>50</v>
      </c>
      <c r="AK1699" s="2" t="s">
        <v>49</v>
      </c>
    </row>
    <row r="1700" spans="1:37" ht="28.8" x14ac:dyDescent="0.3">
      <c r="A1700" s="1">
        <v>1906</v>
      </c>
      <c r="B1700">
        <v>19084</v>
      </c>
      <c r="F1700" s="2" t="s">
        <v>76</v>
      </c>
      <c r="G1700" s="2" t="s">
        <v>78</v>
      </c>
      <c r="H1700" s="2" t="s">
        <v>37</v>
      </c>
      <c r="I1700" s="2" t="s">
        <v>46</v>
      </c>
      <c r="J1700" s="2" t="s">
        <v>1210</v>
      </c>
      <c r="K1700" s="2" t="s">
        <v>344</v>
      </c>
      <c r="L1700" s="2" t="s">
        <v>1940</v>
      </c>
      <c r="M1700" s="2" t="s">
        <v>1941</v>
      </c>
      <c r="N1700" s="3" t="s">
        <v>1807</v>
      </c>
      <c r="O1700" s="2" t="s">
        <v>53</v>
      </c>
      <c r="P1700" s="2" t="s">
        <v>65</v>
      </c>
      <c r="Q1700" s="2"/>
      <c r="R1700" s="2" t="s">
        <v>260</v>
      </c>
      <c r="S1700" s="2" t="s">
        <v>1456</v>
      </c>
      <c r="T1700" s="2"/>
      <c r="U1700">
        <v>0</v>
      </c>
      <c r="V1700">
        <v>1095</v>
      </c>
      <c r="W1700" s="4">
        <v>46093</v>
      </c>
      <c r="X1700" s="4">
        <v>46108</v>
      </c>
      <c r="Y1700" s="4">
        <v>46108</v>
      </c>
      <c r="Z1700" s="4">
        <v>47203</v>
      </c>
      <c r="AA1700" s="3"/>
      <c r="AB1700" s="3" t="s">
        <v>1714</v>
      </c>
      <c r="AC1700" s="2"/>
      <c r="AD1700" s="2" t="s">
        <v>102</v>
      </c>
      <c r="AE1700" s="2" t="s">
        <v>102</v>
      </c>
      <c r="AF1700" s="2"/>
      <c r="AG1700" s="2"/>
      <c r="AH1700" s="2"/>
      <c r="AI1700" s="2"/>
      <c r="AJ1700" s="2" t="s">
        <v>50</v>
      </c>
      <c r="AK1700" s="2" t="s">
        <v>49</v>
      </c>
    </row>
    <row r="1701" spans="1:37" ht="28.8" x14ac:dyDescent="0.3">
      <c r="A1701" s="1">
        <v>1907</v>
      </c>
      <c r="B1701">
        <v>19085</v>
      </c>
      <c r="F1701" s="2" t="s">
        <v>76</v>
      </c>
      <c r="G1701" s="2" t="s">
        <v>78</v>
      </c>
      <c r="H1701" s="2" t="s">
        <v>37</v>
      </c>
      <c r="I1701" s="2" t="s">
        <v>46</v>
      </c>
      <c r="J1701" s="2" t="s">
        <v>1210</v>
      </c>
      <c r="K1701" s="2" t="s">
        <v>344</v>
      </c>
      <c r="L1701" s="2" t="s">
        <v>1940</v>
      </c>
      <c r="M1701" s="2" t="s">
        <v>1941</v>
      </c>
      <c r="N1701" s="3" t="s">
        <v>1898</v>
      </c>
      <c r="O1701" s="2" t="s">
        <v>53</v>
      </c>
      <c r="P1701" s="2" t="s">
        <v>65</v>
      </c>
      <c r="Q1701" s="2"/>
      <c r="R1701" s="2" t="s">
        <v>1759</v>
      </c>
      <c r="S1701" s="2" t="s">
        <v>1760</v>
      </c>
      <c r="T1701" s="2"/>
      <c r="U1701">
        <v>0</v>
      </c>
      <c r="V1701">
        <v>1095</v>
      </c>
      <c r="W1701" s="4">
        <v>46093</v>
      </c>
      <c r="X1701" s="4">
        <v>46108</v>
      </c>
      <c r="Y1701" s="4">
        <v>46108</v>
      </c>
      <c r="Z1701" s="4">
        <v>47203</v>
      </c>
      <c r="AA1701" s="3"/>
      <c r="AB1701" s="3" t="s">
        <v>1714</v>
      </c>
      <c r="AC1701" s="2"/>
      <c r="AD1701" s="2" t="s">
        <v>102</v>
      </c>
      <c r="AE1701" s="2" t="s">
        <v>102</v>
      </c>
      <c r="AF1701" s="2"/>
      <c r="AG1701" s="2"/>
      <c r="AH1701" s="2"/>
      <c r="AI1701" s="2"/>
      <c r="AJ1701" s="2" t="s">
        <v>50</v>
      </c>
      <c r="AK1701" s="2" t="s">
        <v>49</v>
      </c>
    </row>
    <row r="1702" spans="1:37" ht="28.8" x14ac:dyDescent="0.3">
      <c r="A1702" s="1">
        <v>1908</v>
      </c>
      <c r="B1702">
        <v>19089</v>
      </c>
      <c r="F1702" s="2" t="s">
        <v>76</v>
      </c>
      <c r="G1702" s="2" t="s">
        <v>78</v>
      </c>
      <c r="H1702" s="2" t="s">
        <v>37</v>
      </c>
      <c r="I1702" s="2" t="s">
        <v>46</v>
      </c>
      <c r="J1702" s="2" t="s">
        <v>442</v>
      </c>
      <c r="K1702" s="2" t="s">
        <v>344</v>
      </c>
      <c r="L1702" s="2" t="s">
        <v>1942</v>
      </c>
      <c r="M1702" s="2" t="s">
        <v>1943</v>
      </c>
      <c r="N1702" s="3" t="s">
        <v>1944</v>
      </c>
      <c r="O1702" s="2" t="s">
        <v>174</v>
      </c>
      <c r="P1702" s="2" t="s">
        <v>65</v>
      </c>
      <c r="Q1702" s="2"/>
      <c r="R1702" s="2"/>
      <c r="S1702" s="2"/>
      <c r="T1702" s="2"/>
      <c r="U1702">
        <v>0</v>
      </c>
      <c r="V1702">
        <v>365</v>
      </c>
      <c r="W1702" s="4">
        <v>46093</v>
      </c>
      <c r="X1702" s="4">
        <v>46100</v>
      </c>
      <c r="Y1702" s="4">
        <v>46100</v>
      </c>
      <c r="Z1702" s="4">
        <v>46465</v>
      </c>
      <c r="AA1702" s="3"/>
      <c r="AB1702" s="3" t="s">
        <v>1945</v>
      </c>
      <c r="AC1702" s="2"/>
      <c r="AD1702" s="2" t="s">
        <v>102</v>
      </c>
      <c r="AE1702" s="2" t="s">
        <v>117</v>
      </c>
      <c r="AF1702" s="2"/>
      <c r="AG1702" s="2"/>
      <c r="AH1702" s="2"/>
      <c r="AI1702" s="2"/>
      <c r="AJ1702" s="2" t="s">
        <v>50</v>
      </c>
      <c r="AK1702" s="2" t="s">
        <v>49</v>
      </c>
    </row>
    <row r="1703" spans="1:37" ht="28.8" x14ac:dyDescent="0.3">
      <c r="A1703" s="1">
        <v>1909</v>
      </c>
      <c r="B1703">
        <v>19090</v>
      </c>
      <c r="F1703" s="2" t="s">
        <v>76</v>
      </c>
      <c r="G1703" s="2" t="s">
        <v>78</v>
      </c>
      <c r="H1703" s="2" t="s">
        <v>37</v>
      </c>
      <c r="I1703" s="2" t="s">
        <v>46</v>
      </c>
      <c r="J1703" s="2" t="s">
        <v>442</v>
      </c>
      <c r="K1703" s="2" t="s">
        <v>344</v>
      </c>
      <c r="L1703" s="2" t="s">
        <v>1946</v>
      </c>
      <c r="M1703" s="2" t="s">
        <v>1947</v>
      </c>
      <c r="N1703" s="3" t="s">
        <v>1944</v>
      </c>
      <c r="O1703" s="2" t="s">
        <v>174</v>
      </c>
      <c r="P1703" s="2" t="s">
        <v>65</v>
      </c>
      <c r="Q1703" s="2"/>
      <c r="R1703" s="2"/>
      <c r="S1703" s="2"/>
      <c r="T1703" s="2"/>
      <c r="U1703">
        <v>0</v>
      </c>
      <c r="V1703">
        <v>365</v>
      </c>
      <c r="W1703" s="4">
        <v>46093</v>
      </c>
      <c r="X1703" s="4">
        <v>46100</v>
      </c>
      <c r="Y1703" s="4">
        <v>46100</v>
      </c>
      <c r="Z1703" s="4">
        <v>46465</v>
      </c>
      <c r="AA1703" s="3"/>
      <c r="AB1703" s="3" t="s">
        <v>1733</v>
      </c>
      <c r="AC1703" s="2"/>
      <c r="AD1703" s="2" t="s">
        <v>102</v>
      </c>
      <c r="AE1703" s="2" t="s">
        <v>45</v>
      </c>
      <c r="AF1703" s="2"/>
      <c r="AG1703" s="2"/>
      <c r="AH1703" s="2"/>
      <c r="AI1703" s="2"/>
      <c r="AJ1703" s="2" t="s">
        <v>50</v>
      </c>
      <c r="AK1703" s="2" t="s">
        <v>49</v>
      </c>
    </row>
    <row r="1704" spans="1:37" ht="43.2" x14ac:dyDescent="0.3">
      <c r="A1704" s="1">
        <v>1910</v>
      </c>
      <c r="F1704" s="2" t="s">
        <v>76</v>
      </c>
      <c r="G1704" s="2" t="s">
        <v>212</v>
      </c>
      <c r="H1704" s="2" t="s">
        <v>37</v>
      </c>
      <c r="I1704" s="2" t="s">
        <v>75</v>
      </c>
      <c r="J1704" s="2" t="s">
        <v>138</v>
      </c>
      <c r="K1704" s="2" t="s">
        <v>830</v>
      </c>
      <c r="L1704" s="2" t="s">
        <v>1948</v>
      </c>
      <c r="M1704" s="2" t="s">
        <v>1949</v>
      </c>
      <c r="N1704" s="3" t="s">
        <v>1950</v>
      </c>
      <c r="O1704" s="2" t="s">
        <v>60</v>
      </c>
      <c r="P1704" s="2" t="s">
        <v>65</v>
      </c>
      <c r="Q1704" s="2"/>
      <c r="R1704" s="2"/>
      <c r="S1704" s="2"/>
      <c r="T1704" s="2"/>
      <c r="U1704">
        <v>0</v>
      </c>
      <c r="V1704">
        <v>90</v>
      </c>
      <c r="W1704" s="4">
        <v>46094</v>
      </c>
      <c r="X1704" s="4"/>
      <c r="Y1704" s="4"/>
      <c r="Z1704" s="4"/>
      <c r="AA1704" s="3"/>
      <c r="AB1704" s="3"/>
      <c r="AC1704" s="2"/>
      <c r="AD1704" s="2" t="s">
        <v>94</v>
      </c>
      <c r="AE1704" s="2" t="s">
        <v>94</v>
      </c>
      <c r="AF1704" s="2"/>
      <c r="AG1704" s="2"/>
      <c r="AH1704" s="2"/>
      <c r="AI1704" s="2"/>
      <c r="AJ1704" s="2" t="s">
        <v>50</v>
      </c>
      <c r="AK1704" s="2" t="s">
        <v>49</v>
      </c>
    </row>
    <row r="1705" spans="1:37" ht="43.2" x14ac:dyDescent="0.3">
      <c r="A1705" s="1">
        <v>1911</v>
      </c>
      <c r="F1705" s="2" t="s">
        <v>76</v>
      </c>
      <c r="G1705" s="2" t="s">
        <v>212</v>
      </c>
      <c r="H1705" s="2" t="s">
        <v>37</v>
      </c>
      <c r="I1705" s="2" t="s">
        <v>75</v>
      </c>
      <c r="J1705" s="2" t="s">
        <v>138</v>
      </c>
      <c r="K1705" s="2" t="s">
        <v>830</v>
      </c>
      <c r="L1705" s="2" t="s">
        <v>1951</v>
      </c>
      <c r="M1705" s="2" t="s">
        <v>1952</v>
      </c>
      <c r="N1705" s="3" t="s">
        <v>1950</v>
      </c>
      <c r="O1705" s="2" t="s">
        <v>60</v>
      </c>
      <c r="P1705" s="2" t="s">
        <v>65</v>
      </c>
      <c r="Q1705" s="2"/>
      <c r="R1705" s="2"/>
      <c r="S1705" s="2"/>
      <c r="T1705" s="2"/>
      <c r="U1705">
        <v>0</v>
      </c>
      <c r="V1705">
        <v>90</v>
      </c>
      <c r="W1705" s="4">
        <v>46094</v>
      </c>
      <c r="X1705" s="4"/>
      <c r="Y1705" s="4"/>
      <c r="Z1705" s="4"/>
      <c r="AA1705" s="3"/>
      <c r="AB1705" s="3"/>
      <c r="AC1705" s="2"/>
      <c r="AD1705" s="2" t="s">
        <v>94</v>
      </c>
      <c r="AE1705" s="2" t="s">
        <v>94</v>
      </c>
      <c r="AF1705" s="2"/>
      <c r="AG1705" s="2"/>
      <c r="AH1705" s="2"/>
      <c r="AI1705" s="2"/>
      <c r="AJ1705" s="2" t="s">
        <v>50</v>
      </c>
      <c r="AK1705" s="2" t="s">
        <v>49</v>
      </c>
    </row>
    <row r="1706" spans="1:37" ht="43.2" x14ac:dyDescent="0.3">
      <c r="A1706" s="1">
        <v>1912</v>
      </c>
      <c r="F1706" s="2" t="s">
        <v>76</v>
      </c>
      <c r="G1706" s="2" t="s">
        <v>212</v>
      </c>
      <c r="H1706" s="2" t="s">
        <v>37</v>
      </c>
      <c r="I1706" s="2" t="s">
        <v>75</v>
      </c>
      <c r="J1706" s="2" t="s">
        <v>138</v>
      </c>
      <c r="K1706" s="2" t="s">
        <v>830</v>
      </c>
      <c r="L1706" s="2" t="s">
        <v>831</v>
      </c>
      <c r="M1706" s="2" t="s">
        <v>832</v>
      </c>
      <c r="N1706" s="3" t="s">
        <v>1950</v>
      </c>
      <c r="O1706" s="2" t="s">
        <v>60</v>
      </c>
      <c r="P1706" s="2" t="s">
        <v>65</v>
      </c>
      <c r="Q1706" s="2"/>
      <c r="R1706" s="2"/>
      <c r="S1706" s="2"/>
      <c r="T1706" s="2"/>
      <c r="U1706">
        <v>0</v>
      </c>
      <c r="V1706">
        <v>90</v>
      </c>
      <c r="W1706" s="4">
        <v>46094</v>
      </c>
      <c r="X1706" s="4"/>
      <c r="Y1706" s="4"/>
      <c r="Z1706" s="4"/>
      <c r="AA1706" s="3"/>
      <c r="AB1706" s="3"/>
      <c r="AC1706" s="2"/>
      <c r="AD1706" s="2" t="s">
        <v>94</v>
      </c>
      <c r="AE1706" s="2" t="s">
        <v>94</v>
      </c>
      <c r="AF1706" s="2"/>
      <c r="AG1706" s="2"/>
      <c r="AH1706" s="2"/>
      <c r="AI1706" s="2"/>
      <c r="AJ1706" s="2" t="s">
        <v>50</v>
      </c>
      <c r="AK1706" s="2" t="s">
        <v>49</v>
      </c>
    </row>
    <row r="1707" spans="1:37" ht="86.4" x14ac:dyDescent="0.3">
      <c r="A1707" s="1">
        <v>1913</v>
      </c>
      <c r="F1707" s="2" t="s">
        <v>76</v>
      </c>
      <c r="G1707" s="2" t="s">
        <v>212</v>
      </c>
      <c r="H1707" s="2" t="s">
        <v>37</v>
      </c>
      <c r="I1707" s="2" t="s">
        <v>75</v>
      </c>
      <c r="J1707" s="2" t="s">
        <v>138</v>
      </c>
      <c r="K1707" s="2" t="s">
        <v>834</v>
      </c>
      <c r="L1707" s="2" t="s">
        <v>1598</v>
      </c>
      <c r="M1707" s="2" t="s">
        <v>1599</v>
      </c>
      <c r="N1707" s="3" t="s">
        <v>1953</v>
      </c>
      <c r="O1707" s="2" t="s">
        <v>60</v>
      </c>
      <c r="P1707" s="2" t="s">
        <v>65</v>
      </c>
      <c r="Q1707" s="2"/>
      <c r="R1707" s="2"/>
      <c r="S1707" s="2"/>
      <c r="T1707" s="2"/>
      <c r="U1707">
        <v>0</v>
      </c>
      <c r="V1707">
        <v>90</v>
      </c>
      <c r="W1707" s="4">
        <v>46094</v>
      </c>
      <c r="X1707" s="4"/>
      <c r="Y1707" s="4"/>
      <c r="Z1707" s="4"/>
      <c r="AA1707" s="3"/>
      <c r="AB1707" s="3"/>
      <c r="AC1707" s="2"/>
      <c r="AD1707" s="2" t="s">
        <v>94</v>
      </c>
      <c r="AE1707" s="2" t="s">
        <v>94</v>
      </c>
      <c r="AF1707" s="2"/>
      <c r="AG1707" s="2"/>
      <c r="AH1707" s="2"/>
      <c r="AI1707" s="2"/>
      <c r="AJ1707" s="2" t="s">
        <v>50</v>
      </c>
      <c r="AK1707" s="2" t="s">
        <v>49</v>
      </c>
    </row>
    <row r="1708" spans="1:37" ht="115.2" x14ac:dyDescent="0.3">
      <c r="A1708" s="1">
        <v>1914</v>
      </c>
      <c r="F1708" s="2" t="s">
        <v>76</v>
      </c>
      <c r="G1708" s="2" t="s">
        <v>212</v>
      </c>
      <c r="H1708" s="2" t="s">
        <v>37</v>
      </c>
      <c r="I1708" s="2" t="s">
        <v>75</v>
      </c>
      <c r="J1708" s="2" t="s">
        <v>138</v>
      </c>
      <c r="K1708" s="2" t="s">
        <v>834</v>
      </c>
      <c r="L1708" s="2" t="s">
        <v>1954</v>
      </c>
      <c r="M1708" s="2" t="s">
        <v>1955</v>
      </c>
      <c r="N1708" s="3" t="s">
        <v>1956</v>
      </c>
      <c r="O1708" s="2" t="s">
        <v>60</v>
      </c>
      <c r="P1708" s="2" t="s">
        <v>65</v>
      </c>
      <c r="Q1708" s="2"/>
      <c r="R1708" s="2"/>
      <c r="S1708" s="2"/>
      <c r="T1708" s="2"/>
      <c r="U1708">
        <v>0</v>
      </c>
      <c r="V1708">
        <v>90</v>
      </c>
      <c r="W1708" s="4">
        <v>46094</v>
      </c>
      <c r="X1708" s="4"/>
      <c r="Y1708" s="4"/>
      <c r="Z1708" s="4"/>
      <c r="AA1708" s="3"/>
      <c r="AB1708" s="3"/>
      <c r="AC1708" s="2"/>
      <c r="AD1708" s="2" t="s">
        <v>94</v>
      </c>
      <c r="AE1708" s="2" t="s">
        <v>94</v>
      </c>
      <c r="AF1708" s="2"/>
      <c r="AG1708" s="2"/>
      <c r="AH1708" s="2"/>
      <c r="AI1708" s="2"/>
      <c r="AJ1708" s="2" t="s">
        <v>50</v>
      </c>
      <c r="AK1708" s="2" t="s">
        <v>49</v>
      </c>
    </row>
    <row r="1709" spans="1:37" ht="72" x14ac:dyDescent="0.3">
      <c r="A1709" s="1">
        <v>1915</v>
      </c>
      <c r="F1709" s="2" t="s">
        <v>76</v>
      </c>
      <c r="G1709" s="2" t="s">
        <v>212</v>
      </c>
      <c r="H1709" s="2" t="s">
        <v>37</v>
      </c>
      <c r="I1709" s="2" t="s">
        <v>75</v>
      </c>
      <c r="J1709" s="2" t="s">
        <v>138</v>
      </c>
      <c r="K1709" s="2" t="s">
        <v>834</v>
      </c>
      <c r="L1709" s="2" t="s">
        <v>488</v>
      </c>
      <c r="M1709" s="2" t="s">
        <v>1957</v>
      </c>
      <c r="N1709" s="3" t="s">
        <v>1958</v>
      </c>
      <c r="O1709" s="2" t="s">
        <v>60</v>
      </c>
      <c r="P1709" s="2" t="s">
        <v>65</v>
      </c>
      <c r="Q1709" s="2"/>
      <c r="R1709" s="2"/>
      <c r="S1709" s="2"/>
      <c r="T1709" s="2"/>
      <c r="U1709">
        <v>0</v>
      </c>
      <c r="V1709">
        <v>90</v>
      </c>
      <c r="W1709" s="4">
        <v>46094</v>
      </c>
      <c r="X1709" s="4"/>
      <c r="Y1709" s="4"/>
      <c r="Z1709" s="4"/>
      <c r="AA1709" s="3"/>
      <c r="AB1709" s="3"/>
      <c r="AC1709" s="2"/>
      <c r="AD1709" s="2" t="s">
        <v>94</v>
      </c>
      <c r="AE1709" s="2" t="s">
        <v>94</v>
      </c>
      <c r="AF1709" s="2"/>
      <c r="AG1709" s="2"/>
      <c r="AH1709" s="2"/>
      <c r="AI1709" s="2"/>
      <c r="AJ1709" s="2" t="s">
        <v>50</v>
      </c>
      <c r="AK1709" s="2" t="s">
        <v>49</v>
      </c>
    </row>
    <row r="1710" spans="1:37" ht="100.8" x14ac:dyDescent="0.3">
      <c r="A1710" s="1">
        <v>1916</v>
      </c>
      <c r="F1710" s="2" t="s">
        <v>76</v>
      </c>
      <c r="G1710" s="2" t="s">
        <v>212</v>
      </c>
      <c r="H1710" s="2" t="s">
        <v>37</v>
      </c>
      <c r="I1710" s="2" t="s">
        <v>75</v>
      </c>
      <c r="J1710" s="2" t="s">
        <v>138</v>
      </c>
      <c r="K1710" s="2" t="s">
        <v>834</v>
      </c>
      <c r="L1710" s="2" t="s">
        <v>835</v>
      </c>
      <c r="M1710" s="2" t="s">
        <v>836</v>
      </c>
      <c r="N1710" s="3" t="s">
        <v>1959</v>
      </c>
      <c r="O1710" s="2" t="s">
        <v>60</v>
      </c>
      <c r="P1710" s="2" t="s">
        <v>65</v>
      </c>
      <c r="Q1710" s="2"/>
      <c r="R1710" s="2"/>
      <c r="S1710" s="2"/>
      <c r="T1710" s="2"/>
      <c r="U1710">
        <v>0</v>
      </c>
      <c r="V1710">
        <v>90</v>
      </c>
      <c r="W1710" s="4">
        <v>46094</v>
      </c>
      <c r="X1710" s="4"/>
      <c r="Y1710" s="4"/>
      <c r="Z1710" s="4"/>
      <c r="AA1710" s="3"/>
      <c r="AB1710" s="3"/>
      <c r="AC1710" s="2"/>
      <c r="AD1710" s="2" t="s">
        <v>94</v>
      </c>
      <c r="AE1710" s="2" t="s">
        <v>94</v>
      </c>
      <c r="AF1710" s="2"/>
      <c r="AG1710" s="2"/>
      <c r="AH1710" s="2"/>
      <c r="AI1710" s="2"/>
      <c r="AJ1710" s="2" t="s">
        <v>50</v>
      </c>
      <c r="AK1710" s="2" t="s">
        <v>49</v>
      </c>
    </row>
    <row r="1711" spans="1:37" ht="115.2" x14ac:dyDescent="0.3">
      <c r="A1711" s="1">
        <v>1917</v>
      </c>
      <c r="F1711" s="2" t="s">
        <v>76</v>
      </c>
      <c r="G1711" s="2" t="s">
        <v>212</v>
      </c>
      <c r="H1711" s="2" t="s">
        <v>37</v>
      </c>
      <c r="I1711" s="2" t="s">
        <v>75</v>
      </c>
      <c r="J1711" s="2" t="s">
        <v>138</v>
      </c>
      <c r="K1711" s="2" t="s">
        <v>837</v>
      </c>
      <c r="L1711" s="2" t="s">
        <v>1113</v>
      </c>
      <c r="M1711" s="2" t="s">
        <v>1114</v>
      </c>
      <c r="N1711" s="3" t="s">
        <v>1960</v>
      </c>
      <c r="O1711" s="2" t="s">
        <v>60</v>
      </c>
      <c r="P1711" s="2" t="s">
        <v>65</v>
      </c>
      <c r="Q1711" s="2"/>
      <c r="R1711" s="2"/>
      <c r="S1711" s="2"/>
      <c r="T1711" s="2"/>
      <c r="U1711">
        <v>0</v>
      </c>
      <c r="V1711">
        <v>90</v>
      </c>
      <c r="W1711" s="4">
        <v>46094</v>
      </c>
      <c r="X1711" s="4"/>
      <c r="Y1711" s="4"/>
      <c r="Z1711" s="4"/>
      <c r="AA1711" s="3"/>
      <c r="AB1711" s="3"/>
      <c r="AC1711" s="2"/>
      <c r="AD1711" s="2" t="s">
        <v>94</v>
      </c>
      <c r="AE1711" s="2" t="s">
        <v>94</v>
      </c>
      <c r="AF1711" s="2"/>
      <c r="AG1711" s="2"/>
      <c r="AH1711" s="2"/>
      <c r="AI1711" s="2"/>
      <c r="AJ1711" s="2" t="s">
        <v>50</v>
      </c>
      <c r="AK1711" s="2" t="s">
        <v>49</v>
      </c>
    </row>
    <row r="1712" spans="1:37" ht="129.6" x14ac:dyDescent="0.3">
      <c r="A1712" s="1">
        <v>1918</v>
      </c>
      <c r="F1712" s="2" t="s">
        <v>76</v>
      </c>
      <c r="G1712" s="2" t="s">
        <v>212</v>
      </c>
      <c r="H1712" s="2" t="s">
        <v>37</v>
      </c>
      <c r="I1712" s="2" t="s">
        <v>75</v>
      </c>
      <c r="J1712" s="2" t="s">
        <v>138</v>
      </c>
      <c r="K1712" s="2" t="s">
        <v>837</v>
      </c>
      <c r="L1712" s="2" t="s">
        <v>835</v>
      </c>
      <c r="M1712" s="2" t="s">
        <v>838</v>
      </c>
      <c r="N1712" s="3" t="s">
        <v>1961</v>
      </c>
      <c r="O1712" s="2" t="s">
        <v>60</v>
      </c>
      <c r="P1712" s="2" t="s">
        <v>65</v>
      </c>
      <c r="Q1712" s="2"/>
      <c r="R1712" s="2"/>
      <c r="S1712" s="2"/>
      <c r="T1712" s="2"/>
      <c r="U1712">
        <v>0</v>
      </c>
      <c r="V1712">
        <v>90</v>
      </c>
      <c r="W1712" s="4">
        <v>46094</v>
      </c>
      <c r="X1712" s="4"/>
      <c r="Y1712" s="4"/>
      <c r="Z1712" s="4"/>
      <c r="AA1712" s="3"/>
      <c r="AB1712" s="3"/>
      <c r="AC1712" s="2"/>
      <c r="AD1712" s="2" t="s">
        <v>94</v>
      </c>
      <c r="AE1712" s="2" t="s">
        <v>94</v>
      </c>
      <c r="AF1712" s="2"/>
      <c r="AG1712" s="2"/>
      <c r="AH1712" s="2"/>
      <c r="AI1712" s="2"/>
      <c r="AJ1712" s="2" t="s">
        <v>50</v>
      </c>
      <c r="AK1712" s="2" t="s">
        <v>49</v>
      </c>
    </row>
    <row r="1713" spans="1:37" ht="28.8" x14ac:dyDescent="0.3">
      <c r="A1713" s="1">
        <v>1919</v>
      </c>
      <c r="B1713">
        <v>19236</v>
      </c>
      <c r="F1713" s="2" t="s">
        <v>76</v>
      </c>
      <c r="G1713" s="2" t="s">
        <v>78</v>
      </c>
      <c r="H1713" s="2" t="s">
        <v>37</v>
      </c>
      <c r="I1713" s="2" t="s">
        <v>46</v>
      </c>
      <c r="J1713" s="2" t="s">
        <v>956</v>
      </c>
      <c r="K1713" s="2" t="s">
        <v>614</v>
      </c>
      <c r="L1713" s="2" t="s">
        <v>1962</v>
      </c>
      <c r="M1713" s="2" t="s">
        <v>1963</v>
      </c>
      <c r="N1713" s="3" t="s">
        <v>1964</v>
      </c>
      <c r="O1713" s="2" t="s">
        <v>53</v>
      </c>
      <c r="P1713" s="2" t="s">
        <v>65</v>
      </c>
      <c r="Q1713" s="2"/>
      <c r="R1713" s="2"/>
      <c r="S1713" s="2"/>
      <c r="T1713" s="2"/>
      <c r="U1713">
        <v>0</v>
      </c>
      <c r="V1713">
        <v>365</v>
      </c>
      <c r="W1713" s="4">
        <v>46095</v>
      </c>
      <c r="X1713" s="4">
        <v>46100</v>
      </c>
      <c r="Y1713" s="4">
        <v>46100</v>
      </c>
      <c r="Z1713" s="4">
        <v>46465</v>
      </c>
      <c r="AA1713" s="3"/>
      <c r="AB1713" s="3" t="s">
        <v>1965</v>
      </c>
      <c r="AC1713" s="2"/>
      <c r="AD1713" s="2" t="s">
        <v>102</v>
      </c>
      <c r="AE1713" s="2" t="s">
        <v>118</v>
      </c>
      <c r="AF1713" s="2"/>
      <c r="AG1713" s="2"/>
      <c r="AH1713" s="2"/>
      <c r="AI1713" s="2"/>
      <c r="AJ1713" s="2" t="s">
        <v>50</v>
      </c>
      <c r="AK1713" s="2" t="s">
        <v>49</v>
      </c>
    </row>
    <row r="1714" spans="1:37" ht="28.8" x14ac:dyDescent="0.3">
      <c r="A1714" s="1">
        <v>1920</v>
      </c>
      <c r="B1714">
        <v>19237</v>
      </c>
      <c r="F1714" s="2" t="s">
        <v>76</v>
      </c>
      <c r="G1714" s="2" t="s">
        <v>78</v>
      </c>
      <c r="H1714" s="2" t="s">
        <v>37</v>
      </c>
      <c r="I1714" s="2" t="s">
        <v>46</v>
      </c>
      <c r="J1714" s="2" t="s">
        <v>1376</v>
      </c>
      <c r="K1714" s="2" t="s">
        <v>614</v>
      </c>
      <c r="L1714" s="2" t="s">
        <v>1962</v>
      </c>
      <c r="M1714" s="2" t="s">
        <v>1963</v>
      </c>
      <c r="N1714" s="3" t="s">
        <v>1966</v>
      </c>
      <c r="O1714" s="2" t="s">
        <v>53</v>
      </c>
      <c r="P1714" s="2" t="s">
        <v>65</v>
      </c>
      <c r="Q1714" s="2"/>
      <c r="R1714" s="2"/>
      <c r="S1714" s="2"/>
      <c r="T1714" s="2"/>
      <c r="U1714">
        <v>0</v>
      </c>
      <c r="V1714">
        <v>365</v>
      </c>
      <c r="W1714" s="4">
        <v>46095</v>
      </c>
      <c r="X1714" s="4">
        <v>46095</v>
      </c>
      <c r="Y1714" s="4">
        <v>46095</v>
      </c>
      <c r="Z1714" s="4">
        <v>46460</v>
      </c>
      <c r="AA1714" s="3"/>
      <c r="AB1714" s="3" t="s">
        <v>1965</v>
      </c>
      <c r="AC1714" s="2"/>
      <c r="AD1714" s="2" t="s">
        <v>102</v>
      </c>
      <c r="AE1714" s="2" t="s">
        <v>118</v>
      </c>
      <c r="AF1714" s="2"/>
      <c r="AG1714" s="2"/>
      <c r="AH1714" s="2"/>
      <c r="AI1714" s="2"/>
      <c r="AJ1714" s="2" t="s">
        <v>50</v>
      </c>
      <c r="AK1714" s="2" t="s">
        <v>49</v>
      </c>
    </row>
    <row r="1715" spans="1:37" ht="28.8" x14ac:dyDescent="0.3">
      <c r="A1715" s="1">
        <v>1921</v>
      </c>
      <c r="B1715">
        <v>20089</v>
      </c>
      <c r="F1715" s="2" t="s">
        <v>76</v>
      </c>
      <c r="G1715" s="2" t="s">
        <v>78</v>
      </c>
      <c r="H1715" s="2" t="s">
        <v>37</v>
      </c>
      <c r="I1715" s="2" t="s">
        <v>46</v>
      </c>
      <c r="J1715" s="2" t="s">
        <v>320</v>
      </c>
      <c r="K1715" s="2" t="s">
        <v>614</v>
      </c>
      <c r="L1715" s="2" t="s">
        <v>1967</v>
      </c>
      <c r="M1715" s="2" t="s">
        <v>1968</v>
      </c>
      <c r="N1715" s="3" t="s">
        <v>1969</v>
      </c>
      <c r="O1715" s="2" t="s">
        <v>53</v>
      </c>
      <c r="P1715" s="2" t="s">
        <v>65</v>
      </c>
      <c r="Q1715" s="2"/>
      <c r="R1715" s="2" t="s">
        <v>320</v>
      </c>
      <c r="S1715" s="2" t="s">
        <v>1971</v>
      </c>
      <c r="T1715" s="2"/>
      <c r="U1715">
        <v>0</v>
      </c>
      <c r="V1715">
        <v>1095</v>
      </c>
      <c r="W1715" s="4">
        <v>46121</v>
      </c>
      <c r="X1715" s="4">
        <v>46132</v>
      </c>
      <c r="Y1715" s="4">
        <v>46132</v>
      </c>
      <c r="Z1715" s="4">
        <v>47227</v>
      </c>
      <c r="AA1715" s="3"/>
      <c r="AB1715" s="3" t="s">
        <v>1970</v>
      </c>
      <c r="AC1715" s="2"/>
      <c r="AD1715" s="2" t="s">
        <v>102</v>
      </c>
      <c r="AE1715" s="2" t="s">
        <v>45</v>
      </c>
      <c r="AF1715" s="2"/>
      <c r="AG1715" s="2"/>
      <c r="AH1715" s="2"/>
      <c r="AI1715" s="2"/>
      <c r="AJ1715" s="2" t="s">
        <v>50</v>
      </c>
      <c r="AK1715" s="2" t="s">
        <v>49</v>
      </c>
    </row>
    <row r="1716" spans="1:37" ht="28.8" x14ac:dyDescent="0.3">
      <c r="A1716" s="1">
        <v>1922</v>
      </c>
      <c r="B1716">
        <v>20090</v>
      </c>
      <c r="F1716" s="2" t="s">
        <v>76</v>
      </c>
      <c r="G1716" s="2" t="s">
        <v>78</v>
      </c>
      <c r="H1716" s="2" t="s">
        <v>37</v>
      </c>
      <c r="I1716" s="2" t="s">
        <v>46</v>
      </c>
      <c r="J1716" s="2" t="s">
        <v>320</v>
      </c>
      <c r="K1716" s="2" t="s">
        <v>614</v>
      </c>
      <c r="L1716" s="2" t="s">
        <v>1972</v>
      </c>
      <c r="M1716" s="2" t="s">
        <v>1973</v>
      </c>
      <c r="N1716" s="3" t="s">
        <v>1969</v>
      </c>
      <c r="O1716" s="2" t="s">
        <v>53</v>
      </c>
      <c r="P1716" s="2" t="s">
        <v>65</v>
      </c>
      <c r="Q1716" s="2"/>
      <c r="R1716" s="2" t="s">
        <v>320</v>
      </c>
      <c r="S1716" s="2" t="s">
        <v>1971</v>
      </c>
      <c r="T1716" s="2"/>
      <c r="U1716">
        <v>0</v>
      </c>
      <c r="V1716">
        <v>1095</v>
      </c>
      <c r="W1716" s="4">
        <v>46121</v>
      </c>
      <c r="X1716" s="4">
        <v>46132</v>
      </c>
      <c r="Y1716" s="4">
        <v>46132</v>
      </c>
      <c r="Z1716" s="4">
        <v>47227</v>
      </c>
      <c r="AA1716" s="3"/>
      <c r="AB1716" s="3" t="s">
        <v>1970</v>
      </c>
      <c r="AC1716" s="2"/>
      <c r="AD1716" s="2" t="s">
        <v>102</v>
      </c>
      <c r="AE1716" s="2" t="s">
        <v>45</v>
      </c>
      <c r="AF1716" s="2"/>
      <c r="AG1716" s="2"/>
      <c r="AH1716" s="2"/>
      <c r="AI1716" s="2"/>
      <c r="AJ1716" s="2" t="s">
        <v>50</v>
      </c>
      <c r="AK1716" s="2" t="s">
        <v>49</v>
      </c>
    </row>
    <row r="1717" spans="1:37" ht="28.8" x14ac:dyDescent="0.3">
      <c r="A1717" s="1">
        <v>1923</v>
      </c>
      <c r="B1717">
        <v>20092</v>
      </c>
      <c r="F1717" s="2" t="s">
        <v>76</v>
      </c>
      <c r="G1717" s="2" t="s">
        <v>78</v>
      </c>
      <c r="H1717" s="2" t="s">
        <v>37</v>
      </c>
      <c r="I1717" s="2" t="s">
        <v>46</v>
      </c>
      <c r="J1717" s="2" t="s">
        <v>320</v>
      </c>
      <c r="K1717" s="2" t="s">
        <v>614</v>
      </c>
      <c r="L1717" s="2" t="s">
        <v>1974</v>
      </c>
      <c r="M1717" s="2" t="s">
        <v>1975</v>
      </c>
      <c r="N1717" s="3" t="s">
        <v>1976</v>
      </c>
      <c r="O1717" s="2" t="s">
        <v>53</v>
      </c>
      <c r="P1717" s="2" t="s">
        <v>65</v>
      </c>
      <c r="Q1717" s="2"/>
      <c r="R1717" s="2" t="s">
        <v>320</v>
      </c>
      <c r="S1717" s="2" t="s">
        <v>1977</v>
      </c>
      <c r="T1717" s="2"/>
      <c r="U1717">
        <v>0</v>
      </c>
      <c r="V1717">
        <v>1095</v>
      </c>
      <c r="W1717" s="4">
        <v>46121</v>
      </c>
      <c r="X1717" s="4">
        <v>46132</v>
      </c>
      <c r="Y1717" s="4">
        <v>46132</v>
      </c>
      <c r="Z1717" s="4">
        <v>47227</v>
      </c>
      <c r="AA1717" s="3"/>
      <c r="AB1717" s="3" t="s">
        <v>1970</v>
      </c>
      <c r="AC1717" s="2"/>
      <c r="AD1717" s="2" t="s">
        <v>102</v>
      </c>
      <c r="AE1717" s="2" t="s">
        <v>101</v>
      </c>
      <c r="AF1717" s="2"/>
      <c r="AG1717" s="2"/>
      <c r="AH1717" s="2"/>
      <c r="AI1717" s="2"/>
      <c r="AJ1717" s="2" t="s">
        <v>50</v>
      </c>
      <c r="AK1717" s="2" t="s">
        <v>49</v>
      </c>
    </row>
    <row r="1718" spans="1:37" ht="86.4" x14ac:dyDescent="0.3">
      <c r="A1718" s="1">
        <v>1924</v>
      </c>
      <c r="B1718">
        <v>19183</v>
      </c>
      <c r="F1718" s="2" t="s">
        <v>76</v>
      </c>
      <c r="G1718" s="2" t="s">
        <v>72</v>
      </c>
      <c r="H1718" s="2" t="s">
        <v>37</v>
      </c>
      <c r="I1718" s="2" t="s">
        <v>75</v>
      </c>
      <c r="J1718" s="2" t="s">
        <v>138</v>
      </c>
      <c r="K1718" s="2" t="s">
        <v>614</v>
      </c>
      <c r="L1718" s="2" t="s">
        <v>1978</v>
      </c>
      <c r="M1718" s="2" t="s">
        <v>1979</v>
      </c>
      <c r="N1718" s="3" t="s">
        <v>1980</v>
      </c>
      <c r="O1718" s="2" t="s">
        <v>60</v>
      </c>
      <c r="P1718" s="2" t="s">
        <v>65</v>
      </c>
      <c r="Q1718" s="2"/>
      <c r="R1718" s="2"/>
      <c r="S1718" s="2"/>
      <c r="T1718" s="2"/>
      <c r="U1718">
        <v>0</v>
      </c>
      <c r="V1718">
        <v>30</v>
      </c>
      <c r="W1718" s="4">
        <v>46066</v>
      </c>
      <c r="X1718" s="4"/>
      <c r="Y1718" s="4">
        <v>46066</v>
      </c>
      <c r="Z1718" s="4">
        <v>46095</v>
      </c>
      <c r="AA1718" s="3"/>
      <c r="AB1718" s="3" t="s">
        <v>2562</v>
      </c>
      <c r="AC1718" s="2"/>
      <c r="AD1718" s="2" t="s">
        <v>74</v>
      </c>
      <c r="AE1718" s="2" t="s">
        <v>94</v>
      </c>
      <c r="AF1718" s="2"/>
      <c r="AG1718" s="2"/>
      <c r="AH1718" s="2"/>
      <c r="AI1718" s="2"/>
      <c r="AJ1718" s="2" t="s">
        <v>50</v>
      </c>
      <c r="AK1718" s="2" t="s">
        <v>49</v>
      </c>
    </row>
    <row r="1719" spans="1:37" ht="86.4" x14ac:dyDescent="0.3">
      <c r="A1719" s="1">
        <v>1925</v>
      </c>
      <c r="B1719">
        <v>19184</v>
      </c>
      <c r="F1719" s="2" t="s">
        <v>76</v>
      </c>
      <c r="G1719" s="2" t="s">
        <v>72</v>
      </c>
      <c r="H1719" s="2" t="s">
        <v>37</v>
      </c>
      <c r="I1719" s="2" t="s">
        <v>75</v>
      </c>
      <c r="J1719" s="2" t="s">
        <v>138</v>
      </c>
      <c r="K1719" s="2" t="s">
        <v>614</v>
      </c>
      <c r="L1719" s="2" t="s">
        <v>618</v>
      </c>
      <c r="M1719" s="2" t="s">
        <v>619</v>
      </c>
      <c r="N1719" s="3" t="s">
        <v>1980</v>
      </c>
      <c r="O1719" s="2" t="s">
        <v>60</v>
      </c>
      <c r="P1719" s="2" t="s">
        <v>65</v>
      </c>
      <c r="Q1719" s="2"/>
      <c r="R1719" s="2"/>
      <c r="S1719" s="2"/>
      <c r="T1719" s="2"/>
      <c r="U1719">
        <v>0</v>
      </c>
      <c r="V1719">
        <v>30</v>
      </c>
      <c r="W1719" s="4">
        <v>46066</v>
      </c>
      <c r="X1719" s="4"/>
      <c r="Y1719" s="4">
        <v>46066</v>
      </c>
      <c r="Z1719" s="4">
        <v>46095</v>
      </c>
      <c r="AA1719" s="3"/>
      <c r="AB1719" s="3"/>
      <c r="AC1719" s="2"/>
      <c r="AD1719" s="2" t="s">
        <v>74</v>
      </c>
      <c r="AE1719" s="2" t="s">
        <v>94</v>
      </c>
      <c r="AF1719" s="2"/>
      <c r="AG1719" s="2"/>
      <c r="AH1719" s="2"/>
      <c r="AI1719" s="2"/>
      <c r="AJ1719" s="2" t="s">
        <v>50</v>
      </c>
      <c r="AK1719" s="2" t="s">
        <v>49</v>
      </c>
    </row>
    <row r="1720" spans="1:37" ht="86.4" x14ac:dyDescent="0.3">
      <c r="A1720" s="1">
        <v>1926</v>
      </c>
      <c r="B1720">
        <v>19185</v>
      </c>
      <c r="F1720" s="2" t="s">
        <v>76</v>
      </c>
      <c r="G1720" s="2" t="s">
        <v>72</v>
      </c>
      <c r="H1720" s="2" t="s">
        <v>37</v>
      </c>
      <c r="I1720" s="2" t="s">
        <v>75</v>
      </c>
      <c r="J1720" s="2" t="s">
        <v>138</v>
      </c>
      <c r="K1720" s="2" t="s">
        <v>614</v>
      </c>
      <c r="L1720" s="2" t="s">
        <v>1981</v>
      </c>
      <c r="M1720" s="2" t="s">
        <v>1982</v>
      </c>
      <c r="N1720" s="3" t="s">
        <v>1980</v>
      </c>
      <c r="O1720" s="2" t="s">
        <v>60</v>
      </c>
      <c r="P1720" s="2" t="s">
        <v>65</v>
      </c>
      <c r="Q1720" s="2"/>
      <c r="R1720" s="2"/>
      <c r="S1720" s="2"/>
      <c r="T1720" s="2"/>
      <c r="U1720">
        <v>0</v>
      </c>
      <c r="V1720">
        <v>30</v>
      </c>
      <c r="W1720" s="4">
        <v>46066</v>
      </c>
      <c r="X1720" s="4"/>
      <c r="Y1720" s="4">
        <v>46066</v>
      </c>
      <c r="Z1720" s="4">
        <v>46095</v>
      </c>
      <c r="AA1720" s="3"/>
      <c r="AB1720" s="3" t="s">
        <v>2562</v>
      </c>
      <c r="AC1720" s="2"/>
      <c r="AD1720" s="2" t="s">
        <v>74</v>
      </c>
      <c r="AE1720" s="2" t="s">
        <v>94</v>
      </c>
      <c r="AF1720" s="2"/>
      <c r="AG1720" s="2"/>
      <c r="AH1720" s="2"/>
      <c r="AI1720" s="2"/>
      <c r="AJ1720" s="2" t="s">
        <v>50</v>
      </c>
      <c r="AK1720" s="2" t="s">
        <v>49</v>
      </c>
    </row>
    <row r="1721" spans="1:37" ht="86.4" x14ac:dyDescent="0.3">
      <c r="A1721" s="1">
        <v>1927</v>
      </c>
      <c r="B1721">
        <v>19186</v>
      </c>
      <c r="F1721" s="2" t="s">
        <v>76</v>
      </c>
      <c r="G1721" s="2" t="s">
        <v>72</v>
      </c>
      <c r="H1721" s="2" t="s">
        <v>37</v>
      </c>
      <c r="I1721" s="2" t="s">
        <v>75</v>
      </c>
      <c r="J1721" s="2" t="s">
        <v>138</v>
      </c>
      <c r="K1721" s="2" t="s">
        <v>614</v>
      </c>
      <c r="L1721" s="2" t="s">
        <v>1983</v>
      </c>
      <c r="M1721" s="2" t="s">
        <v>1984</v>
      </c>
      <c r="N1721" s="3" t="s">
        <v>1980</v>
      </c>
      <c r="O1721" s="2" t="s">
        <v>60</v>
      </c>
      <c r="P1721" s="2" t="s">
        <v>65</v>
      </c>
      <c r="Q1721" s="2"/>
      <c r="R1721" s="2"/>
      <c r="S1721" s="2"/>
      <c r="T1721" s="2"/>
      <c r="U1721">
        <v>0</v>
      </c>
      <c r="V1721">
        <v>30</v>
      </c>
      <c r="W1721" s="4">
        <v>46066</v>
      </c>
      <c r="X1721" s="4"/>
      <c r="Y1721" s="4">
        <v>46066</v>
      </c>
      <c r="Z1721" s="4">
        <v>46095</v>
      </c>
      <c r="AA1721" s="3"/>
      <c r="AB1721" s="3" t="s">
        <v>2562</v>
      </c>
      <c r="AC1721" s="2"/>
      <c r="AD1721" s="2" t="s">
        <v>74</v>
      </c>
      <c r="AE1721" s="2" t="s">
        <v>94</v>
      </c>
      <c r="AF1721" s="2"/>
      <c r="AG1721" s="2"/>
      <c r="AH1721" s="2"/>
      <c r="AI1721" s="2"/>
      <c r="AJ1721" s="2" t="s">
        <v>50</v>
      </c>
      <c r="AK1721" s="2" t="s">
        <v>49</v>
      </c>
    </row>
    <row r="1722" spans="1:37" ht="86.4" x14ac:dyDescent="0.3">
      <c r="A1722" s="1">
        <v>1928</v>
      </c>
      <c r="B1722">
        <v>19187</v>
      </c>
      <c r="F1722" s="2" t="s">
        <v>76</v>
      </c>
      <c r="G1722" s="2" t="s">
        <v>72</v>
      </c>
      <c r="H1722" s="2" t="s">
        <v>37</v>
      </c>
      <c r="I1722" s="2" t="s">
        <v>75</v>
      </c>
      <c r="J1722" s="2" t="s">
        <v>138</v>
      </c>
      <c r="K1722" s="2" t="s">
        <v>614</v>
      </c>
      <c r="L1722" s="2" t="s">
        <v>1048</v>
      </c>
      <c r="M1722" s="2" t="s">
        <v>1049</v>
      </c>
      <c r="N1722" s="3" t="s">
        <v>1980</v>
      </c>
      <c r="O1722" s="2" t="s">
        <v>60</v>
      </c>
      <c r="P1722" s="2" t="s">
        <v>65</v>
      </c>
      <c r="Q1722" s="2"/>
      <c r="R1722" s="2"/>
      <c r="S1722" s="2"/>
      <c r="T1722" s="2"/>
      <c r="U1722">
        <v>0</v>
      </c>
      <c r="V1722">
        <v>30</v>
      </c>
      <c r="W1722" s="4">
        <v>46066</v>
      </c>
      <c r="X1722" s="4"/>
      <c r="Y1722" s="4">
        <v>46066</v>
      </c>
      <c r="Z1722" s="4">
        <v>46095</v>
      </c>
      <c r="AA1722" s="3"/>
      <c r="AB1722" s="3" t="s">
        <v>2562</v>
      </c>
      <c r="AC1722" s="2"/>
      <c r="AD1722" s="2" t="s">
        <v>74</v>
      </c>
      <c r="AE1722" s="2" t="s">
        <v>94</v>
      </c>
      <c r="AF1722" s="2"/>
      <c r="AG1722" s="2"/>
      <c r="AH1722" s="2"/>
      <c r="AI1722" s="2"/>
      <c r="AJ1722" s="2" t="s">
        <v>50</v>
      </c>
      <c r="AK1722" s="2" t="s">
        <v>49</v>
      </c>
    </row>
    <row r="1723" spans="1:37" ht="86.4" x14ac:dyDescent="0.3">
      <c r="A1723" s="1">
        <v>1929</v>
      </c>
      <c r="B1723">
        <v>19188</v>
      </c>
      <c r="F1723" s="2" t="s">
        <v>76</v>
      </c>
      <c r="G1723" s="2" t="s">
        <v>72</v>
      </c>
      <c r="H1723" s="2" t="s">
        <v>37</v>
      </c>
      <c r="I1723" s="2" t="s">
        <v>75</v>
      </c>
      <c r="J1723" s="2" t="s">
        <v>138</v>
      </c>
      <c r="K1723" s="2" t="s">
        <v>614</v>
      </c>
      <c r="L1723" s="2" t="s">
        <v>1985</v>
      </c>
      <c r="M1723" s="2" t="s">
        <v>1986</v>
      </c>
      <c r="N1723" s="3" t="s">
        <v>1980</v>
      </c>
      <c r="O1723" s="2" t="s">
        <v>60</v>
      </c>
      <c r="P1723" s="2" t="s">
        <v>65</v>
      </c>
      <c r="Q1723" s="2"/>
      <c r="R1723" s="2"/>
      <c r="S1723" s="2"/>
      <c r="T1723" s="2"/>
      <c r="U1723">
        <v>0</v>
      </c>
      <c r="V1723">
        <v>30</v>
      </c>
      <c r="W1723" s="4">
        <v>46066</v>
      </c>
      <c r="X1723" s="4"/>
      <c r="Y1723" s="4">
        <v>46066</v>
      </c>
      <c r="Z1723" s="4">
        <v>46095</v>
      </c>
      <c r="AA1723" s="3"/>
      <c r="AB1723" s="3" t="s">
        <v>2562</v>
      </c>
      <c r="AC1723" s="2"/>
      <c r="AD1723" s="2" t="s">
        <v>74</v>
      </c>
      <c r="AE1723" s="2" t="s">
        <v>94</v>
      </c>
      <c r="AF1723" s="2"/>
      <c r="AG1723" s="2"/>
      <c r="AH1723" s="2"/>
      <c r="AI1723" s="2"/>
      <c r="AJ1723" s="2" t="s">
        <v>50</v>
      </c>
      <c r="AK1723" s="2" t="s">
        <v>49</v>
      </c>
    </row>
    <row r="1724" spans="1:37" ht="86.4" x14ac:dyDescent="0.3">
      <c r="A1724" s="1">
        <v>1930</v>
      </c>
      <c r="B1724">
        <v>19189</v>
      </c>
      <c r="F1724" s="2" t="s">
        <v>76</v>
      </c>
      <c r="G1724" s="2" t="s">
        <v>72</v>
      </c>
      <c r="H1724" s="2" t="s">
        <v>37</v>
      </c>
      <c r="I1724" s="2" t="s">
        <v>75</v>
      </c>
      <c r="J1724" s="2" t="s">
        <v>138</v>
      </c>
      <c r="K1724" s="2" t="s">
        <v>614</v>
      </c>
      <c r="L1724" s="2" t="s">
        <v>1987</v>
      </c>
      <c r="M1724" s="2" t="s">
        <v>1988</v>
      </c>
      <c r="N1724" s="3" t="s">
        <v>1980</v>
      </c>
      <c r="O1724" s="2" t="s">
        <v>60</v>
      </c>
      <c r="P1724" s="2" t="s">
        <v>65</v>
      </c>
      <c r="Q1724" s="2"/>
      <c r="R1724" s="2"/>
      <c r="S1724" s="2"/>
      <c r="T1724" s="2"/>
      <c r="U1724">
        <v>0</v>
      </c>
      <c r="V1724">
        <v>30</v>
      </c>
      <c r="W1724" s="4">
        <v>46066</v>
      </c>
      <c r="X1724" s="4"/>
      <c r="Y1724" s="4">
        <v>46066</v>
      </c>
      <c r="Z1724" s="4">
        <v>46095</v>
      </c>
      <c r="AA1724" s="3"/>
      <c r="AB1724" s="3" t="s">
        <v>2562</v>
      </c>
      <c r="AC1724" s="2"/>
      <c r="AD1724" s="2" t="s">
        <v>74</v>
      </c>
      <c r="AE1724" s="2" t="s">
        <v>94</v>
      </c>
      <c r="AF1724" s="2"/>
      <c r="AG1724" s="2"/>
      <c r="AH1724" s="2"/>
      <c r="AI1724" s="2"/>
      <c r="AJ1724" s="2" t="s">
        <v>50</v>
      </c>
      <c r="AK1724" s="2" t="s">
        <v>49</v>
      </c>
    </row>
    <row r="1725" spans="1:37" ht="86.4" x14ac:dyDescent="0.3">
      <c r="A1725" s="1">
        <v>1931</v>
      </c>
      <c r="B1725">
        <v>19191</v>
      </c>
      <c r="F1725" s="2" t="s">
        <v>76</v>
      </c>
      <c r="G1725" s="2" t="s">
        <v>72</v>
      </c>
      <c r="H1725" s="2" t="s">
        <v>37</v>
      </c>
      <c r="I1725" s="2" t="s">
        <v>75</v>
      </c>
      <c r="J1725" s="2" t="s">
        <v>138</v>
      </c>
      <c r="K1725" s="2" t="s">
        <v>614</v>
      </c>
      <c r="L1725" s="2" t="s">
        <v>1989</v>
      </c>
      <c r="M1725" s="2" t="s">
        <v>1990</v>
      </c>
      <c r="N1725" s="3" t="s">
        <v>1980</v>
      </c>
      <c r="O1725" s="2" t="s">
        <v>60</v>
      </c>
      <c r="P1725" s="2" t="s">
        <v>65</v>
      </c>
      <c r="Q1725" s="2"/>
      <c r="R1725" s="2"/>
      <c r="S1725" s="2"/>
      <c r="T1725" s="2"/>
      <c r="U1725">
        <v>0</v>
      </c>
      <c r="V1725">
        <v>30</v>
      </c>
      <c r="W1725" s="4">
        <v>46066</v>
      </c>
      <c r="X1725" s="4"/>
      <c r="Y1725" s="4">
        <v>46066</v>
      </c>
      <c r="Z1725" s="4">
        <v>46095</v>
      </c>
      <c r="AA1725" s="3"/>
      <c r="AB1725" s="3"/>
      <c r="AC1725" s="2"/>
      <c r="AD1725" s="2" t="s">
        <v>74</v>
      </c>
      <c r="AE1725" s="2" t="s">
        <v>94</v>
      </c>
      <c r="AF1725" s="2"/>
      <c r="AG1725" s="2"/>
      <c r="AH1725" s="2"/>
      <c r="AI1725" s="2"/>
      <c r="AJ1725" s="2" t="s">
        <v>50</v>
      </c>
      <c r="AK1725" s="2" t="s">
        <v>49</v>
      </c>
    </row>
    <row r="1726" spans="1:37" ht="86.4" x14ac:dyDescent="0.3">
      <c r="A1726" s="1">
        <v>1932</v>
      </c>
      <c r="B1726">
        <v>19198</v>
      </c>
      <c r="F1726" s="2" t="s">
        <v>76</v>
      </c>
      <c r="G1726" s="2" t="s">
        <v>72</v>
      </c>
      <c r="H1726" s="2" t="s">
        <v>37</v>
      </c>
      <c r="I1726" s="2" t="s">
        <v>75</v>
      </c>
      <c r="J1726" s="2" t="s">
        <v>138</v>
      </c>
      <c r="K1726" s="2" t="s">
        <v>614</v>
      </c>
      <c r="L1726" s="2" t="s">
        <v>1991</v>
      </c>
      <c r="M1726" s="2" t="s">
        <v>1992</v>
      </c>
      <c r="N1726" s="3" t="s">
        <v>1980</v>
      </c>
      <c r="O1726" s="2" t="s">
        <v>60</v>
      </c>
      <c r="P1726" s="2" t="s">
        <v>65</v>
      </c>
      <c r="Q1726" s="2"/>
      <c r="R1726" s="2"/>
      <c r="S1726" s="2"/>
      <c r="T1726" s="2"/>
      <c r="U1726">
        <v>0</v>
      </c>
      <c r="V1726">
        <v>30</v>
      </c>
      <c r="W1726" s="4">
        <v>46066</v>
      </c>
      <c r="X1726" s="4"/>
      <c r="Y1726" s="4">
        <v>46066</v>
      </c>
      <c r="Z1726" s="4">
        <v>46095</v>
      </c>
      <c r="AA1726" s="3"/>
      <c r="AB1726" s="3" t="s">
        <v>2562</v>
      </c>
      <c r="AC1726" s="2"/>
      <c r="AD1726" s="2" t="s">
        <v>74</v>
      </c>
      <c r="AE1726" s="2" t="s">
        <v>94</v>
      </c>
      <c r="AF1726" s="2"/>
      <c r="AG1726" s="2"/>
      <c r="AH1726" s="2"/>
      <c r="AI1726" s="2"/>
      <c r="AJ1726" s="2" t="s">
        <v>50</v>
      </c>
      <c r="AK1726" s="2" t="s">
        <v>49</v>
      </c>
    </row>
    <row r="1727" spans="1:37" ht="86.4" x14ac:dyDescent="0.3">
      <c r="A1727" s="1">
        <v>1933</v>
      </c>
      <c r="B1727">
        <v>19192</v>
      </c>
      <c r="F1727" s="2" t="s">
        <v>76</v>
      </c>
      <c r="G1727" s="2" t="s">
        <v>72</v>
      </c>
      <c r="H1727" s="2" t="s">
        <v>37</v>
      </c>
      <c r="I1727" s="2" t="s">
        <v>75</v>
      </c>
      <c r="J1727" s="2" t="s">
        <v>138</v>
      </c>
      <c r="K1727" s="2" t="s">
        <v>614</v>
      </c>
      <c r="L1727" s="2" t="s">
        <v>1993</v>
      </c>
      <c r="M1727" s="2" t="s">
        <v>1994</v>
      </c>
      <c r="N1727" s="3" t="s">
        <v>1980</v>
      </c>
      <c r="O1727" s="2" t="s">
        <v>60</v>
      </c>
      <c r="P1727" s="2" t="s">
        <v>65</v>
      </c>
      <c r="Q1727" s="2"/>
      <c r="R1727" s="2"/>
      <c r="S1727" s="2"/>
      <c r="T1727" s="2"/>
      <c r="U1727">
        <v>0</v>
      </c>
      <c r="V1727">
        <v>30</v>
      </c>
      <c r="W1727" s="4">
        <v>46066</v>
      </c>
      <c r="X1727" s="4"/>
      <c r="Y1727" s="4">
        <v>46066</v>
      </c>
      <c r="Z1727" s="4">
        <v>46095</v>
      </c>
      <c r="AA1727" s="3"/>
      <c r="AB1727" s="3"/>
      <c r="AC1727" s="2"/>
      <c r="AD1727" s="2" t="s">
        <v>74</v>
      </c>
      <c r="AE1727" s="2" t="s">
        <v>94</v>
      </c>
      <c r="AF1727" s="2"/>
      <c r="AG1727" s="2"/>
      <c r="AH1727" s="2"/>
      <c r="AI1727" s="2"/>
      <c r="AJ1727" s="2" t="s">
        <v>50</v>
      </c>
      <c r="AK1727" s="2" t="s">
        <v>49</v>
      </c>
    </row>
    <row r="1728" spans="1:37" ht="86.4" x14ac:dyDescent="0.3">
      <c r="A1728" s="1">
        <v>1934</v>
      </c>
      <c r="B1728">
        <v>19193</v>
      </c>
      <c r="F1728" s="2" t="s">
        <v>76</v>
      </c>
      <c r="G1728" s="2" t="s">
        <v>72</v>
      </c>
      <c r="H1728" s="2" t="s">
        <v>37</v>
      </c>
      <c r="I1728" s="2" t="s">
        <v>75</v>
      </c>
      <c r="J1728" s="2" t="s">
        <v>138</v>
      </c>
      <c r="K1728" s="2" t="s">
        <v>614</v>
      </c>
      <c r="L1728" s="2" t="s">
        <v>1995</v>
      </c>
      <c r="M1728" s="2" t="s">
        <v>1996</v>
      </c>
      <c r="N1728" s="3" t="s">
        <v>1980</v>
      </c>
      <c r="O1728" s="2" t="s">
        <v>60</v>
      </c>
      <c r="P1728" s="2" t="s">
        <v>65</v>
      </c>
      <c r="Q1728" s="2"/>
      <c r="R1728" s="2"/>
      <c r="S1728" s="2"/>
      <c r="T1728" s="2"/>
      <c r="U1728">
        <v>0</v>
      </c>
      <c r="V1728">
        <v>30</v>
      </c>
      <c r="W1728" s="4">
        <v>46066</v>
      </c>
      <c r="X1728" s="4"/>
      <c r="Y1728" s="4">
        <v>46066</v>
      </c>
      <c r="Z1728" s="4">
        <v>46095</v>
      </c>
      <c r="AA1728" s="3"/>
      <c r="AB1728" s="3" t="s">
        <v>2577</v>
      </c>
      <c r="AC1728" s="2"/>
      <c r="AD1728" s="2" t="s">
        <v>74</v>
      </c>
      <c r="AE1728" s="2" t="s">
        <v>94</v>
      </c>
      <c r="AF1728" s="2"/>
      <c r="AG1728" s="2"/>
      <c r="AH1728" s="2"/>
      <c r="AI1728" s="2"/>
      <c r="AJ1728" s="2" t="s">
        <v>50</v>
      </c>
      <c r="AK1728" s="2" t="s">
        <v>49</v>
      </c>
    </row>
    <row r="1729" spans="1:37" ht="86.4" x14ac:dyDescent="0.3">
      <c r="A1729" s="1">
        <v>1935</v>
      </c>
      <c r="B1729">
        <v>19194</v>
      </c>
      <c r="F1729" s="2" t="s">
        <v>76</v>
      </c>
      <c r="G1729" s="2" t="s">
        <v>72</v>
      </c>
      <c r="H1729" s="2" t="s">
        <v>37</v>
      </c>
      <c r="I1729" s="2" t="s">
        <v>75</v>
      </c>
      <c r="J1729" s="2" t="s">
        <v>138</v>
      </c>
      <c r="K1729" s="2" t="s">
        <v>614</v>
      </c>
      <c r="L1729" s="2" t="s">
        <v>912</v>
      </c>
      <c r="M1729" s="2" t="s">
        <v>923</v>
      </c>
      <c r="N1729" s="3" t="s">
        <v>1980</v>
      </c>
      <c r="O1729" s="2" t="s">
        <v>60</v>
      </c>
      <c r="P1729" s="2" t="s">
        <v>65</v>
      </c>
      <c r="Q1729" s="2"/>
      <c r="R1729" s="2"/>
      <c r="S1729" s="2"/>
      <c r="T1729" s="2"/>
      <c r="U1729">
        <v>0</v>
      </c>
      <c r="V1729">
        <v>30</v>
      </c>
      <c r="W1729" s="4">
        <v>46066</v>
      </c>
      <c r="X1729" s="4"/>
      <c r="Y1729" s="4">
        <v>46066</v>
      </c>
      <c r="Z1729" s="4">
        <v>46095</v>
      </c>
      <c r="AA1729" s="3"/>
      <c r="AB1729" s="3"/>
      <c r="AC1729" s="2"/>
      <c r="AD1729" s="2" t="s">
        <v>74</v>
      </c>
      <c r="AE1729" s="2" t="s">
        <v>94</v>
      </c>
      <c r="AF1729" s="2"/>
      <c r="AG1729" s="2"/>
      <c r="AH1729" s="2"/>
      <c r="AI1729" s="2"/>
      <c r="AJ1729" s="2" t="s">
        <v>50</v>
      </c>
      <c r="AK1729" s="2" t="s">
        <v>49</v>
      </c>
    </row>
    <row r="1730" spans="1:37" ht="86.4" x14ac:dyDescent="0.3">
      <c r="A1730" s="1">
        <v>1936</v>
      </c>
      <c r="B1730">
        <v>19195</v>
      </c>
      <c r="F1730" s="2" t="s">
        <v>76</v>
      </c>
      <c r="G1730" s="2" t="s">
        <v>72</v>
      </c>
      <c r="H1730" s="2" t="s">
        <v>37</v>
      </c>
      <c r="I1730" s="2" t="s">
        <v>75</v>
      </c>
      <c r="J1730" s="2" t="s">
        <v>138</v>
      </c>
      <c r="K1730" s="2" t="s">
        <v>614</v>
      </c>
      <c r="L1730" s="2" t="s">
        <v>620</v>
      </c>
      <c r="M1730" s="2" t="s">
        <v>923</v>
      </c>
      <c r="N1730" s="3" t="s">
        <v>1980</v>
      </c>
      <c r="O1730" s="2" t="s">
        <v>60</v>
      </c>
      <c r="P1730" s="2" t="s">
        <v>65</v>
      </c>
      <c r="Q1730" s="2"/>
      <c r="R1730" s="2"/>
      <c r="S1730" s="2"/>
      <c r="T1730" s="2"/>
      <c r="U1730">
        <v>0</v>
      </c>
      <c r="V1730">
        <v>30</v>
      </c>
      <c r="W1730" s="4">
        <v>46066</v>
      </c>
      <c r="X1730" s="4"/>
      <c r="Y1730" s="4">
        <v>46066</v>
      </c>
      <c r="Z1730" s="4">
        <v>46095</v>
      </c>
      <c r="AA1730" s="3"/>
      <c r="AB1730" s="3" t="s">
        <v>2577</v>
      </c>
      <c r="AC1730" s="2"/>
      <c r="AD1730" s="2" t="s">
        <v>74</v>
      </c>
      <c r="AE1730" s="2" t="s">
        <v>94</v>
      </c>
      <c r="AF1730" s="2"/>
      <c r="AG1730" s="2"/>
      <c r="AH1730" s="2"/>
      <c r="AI1730" s="2"/>
      <c r="AJ1730" s="2" t="s">
        <v>50</v>
      </c>
      <c r="AK1730" s="2" t="s">
        <v>49</v>
      </c>
    </row>
    <row r="1731" spans="1:37" ht="86.4" x14ac:dyDescent="0.3">
      <c r="A1731" s="1">
        <v>1937</v>
      </c>
      <c r="B1731">
        <v>19196</v>
      </c>
      <c r="F1731" s="2" t="s">
        <v>76</v>
      </c>
      <c r="G1731" s="2" t="s">
        <v>72</v>
      </c>
      <c r="H1731" s="2" t="s">
        <v>37</v>
      </c>
      <c r="I1731" s="2" t="s">
        <v>75</v>
      </c>
      <c r="J1731" s="2" t="s">
        <v>138</v>
      </c>
      <c r="K1731" s="2" t="s">
        <v>614</v>
      </c>
      <c r="L1731" s="2" t="s">
        <v>273</v>
      </c>
      <c r="M1731" s="2" t="s">
        <v>615</v>
      </c>
      <c r="N1731" s="3" t="s">
        <v>1980</v>
      </c>
      <c r="O1731" s="2" t="s">
        <v>60</v>
      </c>
      <c r="P1731" s="2" t="s">
        <v>65</v>
      </c>
      <c r="Q1731" s="2"/>
      <c r="R1731" s="2"/>
      <c r="S1731" s="2"/>
      <c r="T1731" s="2"/>
      <c r="U1731">
        <v>0</v>
      </c>
      <c r="V1731">
        <v>30</v>
      </c>
      <c r="W1731" s="4">
        <v>46066</v>
      </c>
      <c r="X1731" s="4"/>
      <c r="Y1731" s="4">
        <v>46066</v>
      </c>
      <c r="Z1731" s="4">
        <v>46095</v>
      </c>
      <c r="AA1731" s="3"/>
      <c r="AB1731" s="3" t="s">
        <v>2577</v>
      </c>
      <c r="AC1731" s="2"/>
      <c r="AD1731" s="2" t="s">
        <v>74</v>
      </c>
      <c r="AE1731" s="2" t="s">
        <v>94</v>
      </c>
      <c r="AF1731" s="2"/>
      <c r="AG1731" s="2"/>
      <c r="AH1731" s="2"/>
      <c r="AI1731" s="2"/>
      <c r="AJ1731" s="2" t="s">
        <v>50</v>
      </c>
      <c r="AK1731" s="2" t="s">
        <v>49</v>
      </c>
    </row>
    <row r="1732" spans="1:37" ht="86.4" x14ac:dyDescent="0.3">
      <c r="A1732" s="1">
        <v>1938</v>
      </c>
      <c r="B1732">
        <v>19197</v>
      </c>
      <c r="F1732" s="2" t="s">
        <v>76</v>
      </c>
      <c r="G1732" s="2" t="s">
        <v>72</v>
      </c>
      <c r="H1732" s="2" t="s">
        <v>37</v>
      </c>
      <c r="I1732" s="2" t="s">
        <v>75</v>
      </c>
      <c r="J1732" s="2" t="s">
        <v>138</v>
      </c>
      <c r="K1732" s="2" t="s">
        <v>614</v>
      </c>
      <c r="L1732" s="2" t="s">
        <v>1039</v>
      </c>
      <c r="M1732" s="2" t="s">
        <v>1040</v>
      </c>
      <c r="N1732" s="3" t="s">
        <v>1980</v>
      </c>
      <c r="O1732" s="2" t="s">
        <v>60</v>
      </c>
      <c r="P1732" s="2" t="s">
        <v>65</v>
      </c>
      <c r="Q1732" s="2"/>
      <c r="R1732" s="2"/>
      <c r="S1732" s="2"/>
      <c r="T1732" s="2"/>
      <c r="U1732">
        <v>0</v>
      </c>
      <c r="V1732">
        <v>30</v>
      </c>
      <c r="W1732" s="4">
        <v>46066</v>
      </c>
      <c r="X1732" s="4"/>
      <c r="Y1732" s="4">
        <v>46066</v>
      </c>
      <c r="Z1732" s="4">
        <v>46095</v>
      </c>
      <c r="AA1732" s="3"/>
      <c r="AB1732" s="3"/>
      <c r="AC1732" s="2"/>
      <c r="AD1732" s="2" t="s">
        <v>74</v>
      </c>
      <c r="AE1732" s="2" t="s">
        <v>94</v>
      </c>
      <c r="AF1732" s="2"/>
      <c r="AG1732" s="2"/>
      <c r="AH1732" s="2"/>
      <c r="AI1732" s="2"/>
      <c r="AJ1732" s="2" t="s">
        <v>50</v>
      </c>
      <c r="AK1732" s="2" t="s">
        <v>49</v>
      </c>
    </row>
    <row r="1733" spans="1:37" ht="86.4" x14ac:dyDescent="0.3">
      <c r="A1733" s="1">
        <v>1939</v>
      </c>
      <c r="B1733">
        <v>19199</v>
      </c>
      <c r="F1733" s="2" t="s">
        <v>76</v>
      </c>
      <c r="G1733" s="2" t="s">
        <v>78</v>
      </c>
      <c r="H1733" s="2" t="s">
        <v>37</v>
      </c>
      <c r="I1733" s="2" t="s">
        <v>75</v>
      </c>
      <c r="J1733" s="2" t="s">
        <v>138</v>
      </c>
      <c r="K1733" s="2" t="s">
        <v>614</v>
      </c>
      <c r="L1733" s="2" t="s">
        <v>1997</v>
      </c>
      <c r="M1733" s="2" t="s">
        <v>1998</v>
      </c>
      <c r="N1733" s="3" t="s">
        <v>1980</v>
      </c>
      <c r="O1733" s="2" t="s">
        <v>60</v>
      </c>
      <c r="P1733" s="2" t="s">
        <v>65</v>
      </c>
      <c r="Q1733" s="2"/>
      <c r="R1733" s="2"/>
      <c r="S1733" s="2"/>
      <c r="T1733" s="2"/>
      <c r="U1733">
        <v>0</v>
      </c>
      <c r="V1733">
        <v>30</v>
      </c>
      <c r="W1733" s="4">
        <v>46066</v>
      </c>
      <c r="X1733" s="4">
        <v>46106</v>
      </c>
      <c r="Y1733" s="4">
        <v>46106</v>
      </c>
      <c r="Z1733" s="4">
        <v>46136</v>
      </c>
      <c r="AA1733" s="3"/>
      <c r="AB1733" s="3" t="s">
        <v>1778</v>
      </c>
      <c r="AC1733" s="2"/>
      <c r="AD1733" s="2" t="s">
        <v>74</v>
      </c>
      <c r="AE1733" s="2" t="s">
        <v>95</v>
      </c>
      <c r="AF1733" s="2"/>
      <c r="AG1733" s="2"/>
      <c r="AH1733" s="2"/>
      <c r="AI1733" s="2"/>
      <c r="AJ1733" s="2" t="s">
        <v>50</v>
      </c>
      <c r="AK1733" s="2" t="s">
        <v>49</v>
      </c>
    </row>
    <row r="1734" spans="1:37" ht="86.4" x14ac:dyDescent="0.3">
      <c r="A1734" s="1">
        <v>1940</v>
      </c>
      <c r="B1734">
        <v>19200</v>
      </c>
      <c r="F1734" s="2" t="s">
        <v>76</v>
      </c>
      <c r="G1734" s="2" t="s">
        <v>78</v>
      </c>
      <c r="H1734" s="2" t="s">
        <v>37</v>
      </c>
      <c r="I1734" s="2" t="s">
        <v>75</v>
      </c>
      <c r="J1734" s="2" t="s">
        <v>138</v>
      </c>
      <c r="K1734" s="2" t="s">
        <v>614</v>
      </c>
      <c r="L1734" s="2" t="s">
        <v>1999</v>
      </c>
      <c r="M1734" s="2" t="s">
        <v>2000</v>
      </c>
      <c r="N1734" s="3" t="s">
        <v>1980</v>
      </c>
      <c r="O1734" s="2" t="s">
        <v>60</v>
      </c>
      <c r="P1734" s="2" t="s">
        <v>65</v>
      </c>
      <c r="Q1734" s="2"/>
      <c r="R1734" s="2"/>
      <c r="S1734" s="2"/>
      <c r="T1734" s="2"/>
      <c r="U1734">
        <v>0</v>
      </c>
      <c r="V1734">
        <v>30</v>
      </c>
      <c r="W1734" s="4">
        <v>46066</v>
      </c>
      <c r="X1734" s="4">
        <v>46106</v>
      </c>
      <c r="Y1734" s="4">
        <v>46106</v>
      </c>
      <c r="Z1734" s="4">
        <v>46136</v>
      </c>
      <c r="AA1734" s="3"/>
      <c r="AB1734" s="3" t="s">
        <v>1778</v>
      </c>
      <c r="AC1734" s="2"/>
      <c r="AD1734" s="2" t="s">
        <v>74</v>
      </c>
      <c r="AE1734" s="2" t="s">
        <v>95</v>
      </c>
      <c r="AF1734" s="2"/>
      <c r="AG1734" s="2"/>
      <c r="AH1734" s="2"/>
      <c r="AI1734" s="2"/>
      <c r="AJ1734" s="2" t="s">
        <v>50</v>
      </c>
      <c r="AK1734" s="2" t="s">
        <v>49</v>
      </c>
    </row>
    <row r="1735" spans="1:37" ht="86.4" x14ac:dyDescent="0.3">
      <c r="A1735" s="1">
        <v>1941</v>
      </c>
      <c r="B1735">
        <v>19201</v>
      </c>
      <c r="F1735" s="2" t="s">
        <v>76</v>
      </c>
      <c r="G1735" s="2" t="s">
        <v>78</v>
      </c>
      <c r="H1735" s="2" t="s">
        <v>37</v>
      </c>
      <c r="I1735" s="2" t="s">
        <v>75</v>
      </c>
      <c r="J1735" s="2" t="s">
        <v>138</v>
      </c>
      <c r="K1735" s="2" t="s">
        <v>614</v>
      </c>
      <c r="L1735" s="2" t="s">
        <v>1974</v>
      </c>
      <c r="M1735" s="2" t="s">
        <v>2000</v>
      </c>
      <c r="N1735" s="3" t="s">
        <v>1980</v>
      </c>
      <c r="O1735" s="2" t="s">
        <v>60</v>
      </c>
      <c r="P1735" s="2" t="s">
        <v>65</v>
      </c>
      <c r="Q1735" s="2"/>
      <c r="R1735" s="2"/>
      <c r="S1735" s="2"/>
      <c r="T1735" s="2"/>
      <c r="U1735">
        <v>0</v>
      </c>
      <c r="V1735">
        <v>30</v>
      </c>
      <c r="W1735" s="4">
        <v>46066</v>
      </c>
      <c r="X1735" s="4">
        <v>46106</v>
      </c>
      <c r="Y1735" s="4">
        <v>46106</v>
      </c>
      <c r="Z1735" s="4">
        <v>46136</v>
      </c>
      <c r="AA1735" s="3"/>
      <c r="AB1735" s="3" t="s">
        <v>1778</v>
      </c>
      <c r="AC1735" s="2"/>
      <c r="AD1735" s="2" t="s">
        <v>74</v>
      </c>
      <c r="AE1735" s="2" t="s">
        <v>95</v>
      </c>
      <c r="AF1735" s="2"/>
      <c r="AG1735" s="2"/>
      <c r="AH1735" s="2"/>
      <c r="AI1735" s="2"/>
      <c r="AJ1735" s="2" t="s">
        <v>50</v>
      </c>
      <c r="AK1735" s="2" t="s">
        <v>49</v>
      </c>
    </row>
    <row r="1736" spans="1:37" ht="86.4" x14ac:dyDescent="0.3">
      <c r="A1736" s="1">
        <v>1942</v>
      </c>
      <c r="B1736">
        <v>19202</v>
      </c>
      <c r="F1736" s="2" t="s">
        <v>76</v>
      </c>
      <c r="G1736" s="2" t="s">
        <v>78</v>
      </c>
      <c r="H1736" s="2" t="s">
        <v>37</v>
      </c>
      <c r="I1736" s="2" t="s">
        <v>75</v>
      </c>
      <c r="J1736" s="2" t="s">
        <v>138</v>
      </c>
      <c r="K1736" s="2" t="s">
        <v>614</v>
      </c>
      <c r="L1736" s="2" t="s">
        <v>2001</v>
      </c>
      <c r="M1736" s="2" t="s">
        <v>2002</v>
      </c>
      <c r="N1736" s="3" t="s">
        <v>1980</v>
      </c>
      <c r="O1736" s="2" t="s">
        <v>60</v>
      </c>
      <c r="P1736" s="2" t="s">
        <v>65</v>
      </c>
      <c r="Q1736" s="2"/>
      <c r="R1736" s="2"/>
      <c r="S1736" s="2"/>
      <c r="T1736" s="2"/>
      <c r="U1736">
        <v>0</v>
      </c>
      <c r="V1736">
        <v>30</v>
      </c>
      <c r="W1736" s="4">
        <v>46066</v>
      </c>
      <c r="X1736" s="4">
        <v>46106</v>
      </c>
      <c r="Y1736" s="4">
        <v>46106</v>
      </c>
      <c r="Z1736" s="4">
        <v>46136</v>
      </c>
      <c r="AA1736" s="3"/>
      <c r="AB1736" s="3" t="s">
        <v>1778</v>
      </c>
      <c r="AC1736" s="2"/>
      <c r="AD1736" s="2" t="s">
        <v>74</v>
      </c>
      <c r="AE1736" s="2" t="s">
        <v>95</v>
      </c>
      <c r="AF1736" s="2"/>
      <c r="AG1736" s="2"/>
      <c r="AH1736" s="2"/>
      <c r="AI1736" s="2"/>
      <c r="AJ1736" s="2" t="s">
        <v>50</v>
      </c>
      <c r="AK1736" s="2" t="s">
        <v>49</v>
      </c>
    </row>
    <row r="1737" spans="1:37" ht="86.4" x14ac:dyDescent="0.3">
      <c r="A1737" s="1">
        <v>1943</v>
      </c>
      <c r="B1737">
        <v>19203</v>
      </c>
      <c r="F1737" s="2" t="s">
        <v>76</v>
      </c>
      <c r="G1737" s="2" t="s">
        <v>78</v>
      </c>
      <c r="H1737" s="2" t="s">
        <v>37</v>
      </c>
      <c r="I1737" s="2" t="s">
        <v>75</v>
      </c>
      <c r="J1737" s="2" t="s">
        <v>138</v>
      </c>
      <c r="K1737" s="2" t="s">
        <v>614</v>
      </c>
      <c r="L1737" s="2" t="s">
        <v>2003</v>
      </c>
      <c r="M1737" s="2" t="s">
        <v>2004</v>
      </c>
      <c r="N1737" s="3" t="s">
        <v>1980</v>
      </c>
      <c r="O1737" s="2" t="s">
        <v>60</v>
      </c>
      <c r="P1737" s="2" t="s">
        <v>65</v>
      </c>
      <c r="Q1737" s="2"/>
      <c r="R1737" s="2"/>
      <c r="S1737" s="2"/>
      <c r="T1737" s="2"/>
      <c r="U1737">
        <v>0</v>
      </c>
      <c r="V1737">
        <v>30</v>
      </c>
      <c r="W1737" s="4">
        <v>46066</v>
      </c>
      <c r="X1737" s="4">
        <v>46106</v>
      </c>
      <c r="Y1737" s="4">
        <v>46106</v>
      </c>
      <c r="Z1737" s="4">
        <v>46136</v>
      </c>
      <c r="AA1737" s="3"/>
      <c r="AB1737" s="3" t="s">
        <v>2005</v>
      </c>
      <c r="AC1737" s="2"/>
      <c r="AD1737" s="2" t="s">
        <v>74</v>
      </c>
      <c r="AE1737" s="2" t="s">
        <v>95</v>
      </c>
      <c r="AF1737" s="2"/>
      <c r="AG1737" s="2"/>
      <c r="AH1737" s="2"/>
      <c r="AI1737" s="2"/>
      <c r="AJ1737" s="2" t="s">
        <v>50</v>
      </c>
      <c r="AK1737" s="2" t="s">
        <v>49</v>
      </c>
    </row>
    <row r="1738" spans="1:37" ht="86.4" x14ac:dyDescent="0.3">
      <c r="A1738" s="1">
        <v>1944</v>
      </c>
      <c r="B1738">
        <v>19204</v>
      </c>
      <c r="F1738" s="2" t="s">
        <v>76</v>
      </c>
      <c r="G1738" s="2" t="s">
        <v>78</v>
      </c>
      <c r="H1738" s="2" t="s">
        <v>37</v>
      </c>
      <c r="I1738" s="2" t="s">
        <v>75</v>
      </c>
      <c r="J1738" s="2" t="s">
        <v>138</v>
      </c>
      <c r="K1738" s="2" t="s">
        <v>614</v>
      </c>
      <c r="L1738" s="2" t="s">
        <v>2006</v>
      </c>
      <c r="M1738" s="2" t="s">
        <v>2007</v>
      </c>
      <c r="N1738" s="3" t="s">
        <v>1980</v>
      </c>
      <c r="O1738" s="2" t="s">
        <v>60</v>
      </c>
      <c r="P1738" s="2" t="s">
        <v>65</v>
      </c>
      <c r="Q1738" s="2"/>
      <c r="R1738" s="2"/>
      <c r="S1738" s="2"/>
      <c r="T1738" s="2"/>
      <c r="U1738">
        <v>0</v>
      </c>
      <c r="V1738">
        <v>30</v>
      </c>
      <c r="W1738" s="4">
        <v>46066</v>
      </c>
      <c r="X1738" s="4">
        <v>46106</v>
      </c>
      <c r="Y1738" s="4">
        <v>46106</v>
      </c>
      <c r="Z1738" s="4">
        <v>46136</v>
      </c>
      <c r="AA1738" s="3"/>
      <c r="AB1738" s="3" t="s">
        <v>2005</v>
      </c>
      <c r="AC1738" s="2"/>
      <c r="AD1738" s="2" t="s">
        <v>74</v>
      </c>
      <c r="AE1738" s="2" t="s">
        <v>95</v>
      </c>
      <c r="AF1738" s="2"/>
      <c r="AG1738" s="2"/>
      <c r="AH1738" s="2"/>
      <c r="AI1738" s="2"/>
      <c r="AJ1738" s="2" t="s">
        <v>50</v>
      </c>
      <c r="AK1738" s="2" t="s">
        <v>49</v>
      </c>
    </row>
    <row r="1739" spans="1:37" ht="86.4" x14ac:dyDescent="0.3">
      <c r="A1739" s="1">
        <v>1945</v>
      </c>
      <c r="B1739">
        <v>19206</v>
      </c>
      <c r="F1739" s="2" t="s">
        <v>76</v>
      </c>
      <c r="G1739" s="2" t="s">
        <v>78</v>
      </c>
      <c r="H1739" s="2" t="s">
        <v>37</v>
      </c>
      <c r="I1739" s="2" t="s">
        <v>75</v>
      </c>
      <c r="J1739" s="2" t="s">
        <v>138</v>
      </c>
      <c r="K1739" s="2" t="s">
        <v>614</v>
      </c>
      <c r="L1739" s="2" t="s">
        <v>2008</v>
      </c>
      <c r="M1739" s="2" t="s">
        <v>2009</v>
      </c>
      <c r="N1739" s="3" t="s">
        <v>1980</v>
      </c>
      <c r="O1739" s="2" t="s">
        <v>60</v>
      </c>
      <c r="P1739" s="2" t="s">
        <v>65</v>
      </c>
      <c r="Q1739" s="2"/>
      <c r="R1739" s="2"/>
      <c r="S1739" s="2"/>
      <c r="T1739" s="2"/>
      <c r="U1739">
        <v>0</v>
      </c>
      <c r="V1739">
        <v>30</v>
      </c>
      <c r="W1739" s="4">
        <v>46066</v>
      </c>
      <c r="X1739" s="4">
        <v>46106</v>
      </c>
      <c r="Y1739" s="4">
        <v>46106</v>
      </c>
      <c r="Z1739" s="4">
        <v>46136</v>
      </c>
      <c r="AA1739" s="3"/>
      <c r="AB1739" s="3" t="s">
        <v>2005</v>
      </c>
      <c r="AC1739" s="2"/>
      <c r="AD1739" s="2" t="s">
        <v>74</v>
      </c>
      <c r="AE1739" s="2" t="s">
        <v>95</v>
      </c>
      <c r="AF1739" s="2"/>
      <c r="AG1739" s="2"/>
      <c r="AH1739" s="2"/>
      <c r="AI1739" s="2"/>
      <c r="AJ1739" s="2" t="s">
        <v>50</v>
      </c>
      <c r="AK1739" s="2" t="s">
        <v>49</v>
      </c>
    </row>
    <row r="1740" spans="1:37" ht="86.4" x14ac:dyDescent="0.3">
      <c r="A1740" s="1">
        <v>1946</v>
      </c>
      <c r="B1740">
        <v>19208</v>
      </c>
      <c r="F1740" s="2" t="s">
        <v>76</v>
      </c>
      <c r="G1740" s="2" t="s">
        <v>78</v>
      </c>
      <c r="H1740" s="2" t="s">
        <v>37</v>
      </c>
      <c r="I1740" s="2" t="s">
        <v>75</v>
      </c>
      <c r="J1740" s="2" t="s">
        <v>138</v>
      </c>
      <c r="K1740" s="2" t="s">
        <v>614</v>
      </c>
      <c r="L1740" s="2" t="s">
        <v>2010</v>
      </c>
      <c r="M1740" s="2" t="s">
        <v>2011</v>
      </c>
      <c r="N1740" s="3" t="s">
        <v>1980</v>
      </c>
      <c r="O1740" s="2" t="s">
        <v>60</v>
      </c>
      <c r="P1740" s="2" t="s">
        <v>65</v>
      </c>
      <c r="Q1740" s="2"/>
      <c r="R1740" s="2"/>
      <c r="S1740" s="2"/>
      <c r="T1740" s="2"/>
      <c r="U1740">
        <v>0</v>
      </c>
      <c r="V1740">
        <v>30</v>
      </c>
      <c r="W1740" s="4">
        <v>46066</v>
      </c>
      <c r="X1740" s="4">
        <v>46108</v>
      </c>
      <c r="Y1740" s="4">
        <v>46108</v>
      </c>
      <c r="Z1740" s="4">
        <v>46138</v>
      </c>
      <c r="AA1740" s="3"/>
      <c r="AB1740" s="3" t="s">
        <v>2005</v>
      </c>
      <c r="AC1740" s="2"/>
      <c r="AD1740" s="2" t="s">
        <v>74</v>
      </c>
      <c r="AE1740" s="2" t="s">
        <v>95</v>
      </c>
      <c r="AF1740" s="2"/>
      <c r="AG1740" s="2"/>
      <c r="AH1740" s="2"/>
      <c r="AI1740" s="2"/>
      <c r="AJ1740" s="2" t="s">
        <v>50</v>
      </c>
      <c r="AK1740" s="2" t="s">
        <v>49</v>
      </c>
    </row>
    <row r="1741" spans="1:37" ht="86.4" x14ac:dyDescent="0.3">
      <c r="A1741" s="1">
        <v>1947</v>
      </c>
      <c r="B1741">
        <v>19207</v>
      </c>
      <c r="F1741" s="2" t="s">
        <v>76</v>
      </c>
      <c r="G1741" s="2" t="s">
        <v>78</v>
      </c>
      <c r="H1741" s="2" t="s">
        <v>37</v>
      </c>
      <c r="I1741" s="2" t="s">
        <v>75</v>
      </c>
      <c r="J1741" s="2" t="s">
        <v>138</v>
      </c>
      <c r="K1741" s="2" t="s">
        <v>614</v>
      </c>
      <c r="L1741" s="2" t="s">
        <v>2012</v>
      </c>
      <c r="M1741" s="2" t="s">
        <v>2013</v>
      </c>
      <c r="N1741" s="3" t="s">
        <v>1980</v>
      </c>
      <c r="O1741" s="2" t="s">
        <v>60</v>
      </c>
      <c r="P1741" s="2" t="s">
        <v>65</v>
      </c>
      <c r="Q1741" s="2"/>
      <c r="R1741" s="2"/>
      <c r="S1741" s="2"/>
      <c r="T1741" s="2"/>
      <c r="U1741">
        <v>0</v>
      </c>
      <c r="V1741">
        <v>30</v>
      </c>
      <c r="W1741" s="4">
        <v>46066</v>
      </c>
      <c r="X1741" s="4">
        <v>46108</v>
      </c>
      <c r="Y1741" s="4">
        <v>46108</v>
      </c>
      <c r="Z1741" s="4">
        <v>46138</v>
      </c>
      <c r="AA1741" s="3"/>
      <c r="AB1741" s="3" t="s">
        <v>2005</v>
      </c>
      <c r="AC1741" s="2"/>
      <c r="AD1741" s="2" t="s">
        <v>74</v>
      </c>
      <c r="AE1741" s="2" t="s">
        <v>95</v>
      </c>
      <c r="AF1741" s="2"/>
      <c r="AG1741" s="2"/>
      <c r="AH1741" s="2"/>
      <c r="AI1741" s="2"/>
      <c r="AJ1741" s="2" t="s">
        <v>50</v>
      </c>
      <c r="AK1741" s="2" t="s">
        <v>49</v>
      </c>
    </row>
    <row r="1742" spans="1:37" ht="86.4" x14ac:dyDescent="0.3">
      <c r="A1742" s="1">
        <v>1948</v>
      </c>
      <c r="B1742">
        <v>19210</v>
      </c>
      <c r="F1742" s="2" t="s">
        <v>76</v>
      </c>
      <c r="G1742" s="2" t="s">
        <v>78</v>
      </c>
      <c r="H1742" s="2" t="s">
        <v>37</v>
      </c>
      <c r="I1742" s="2" t="s">
        <v>75</v>
      </c>
      <c r="J1742" s="2" t="s">
        <v>138</v>
      </c>
      <c r="K1742" s="2" t="s">
        <v>614</v>
      </c>
      <c r="L1742" s="2" t="s">
        <v>1967</v>
      </c>
      <c r="M1742" s="2" t="s">
        <v>1968</v>
      </c>
      <c r="N1742" s="3" t="s">
        <v>1980</v>
      </c>
      <c r="O1742" s="2" t="s">
        <v>60</v>
      </c>
      <c r="P1742" s="2" t="s">
        <v>65</v>
      </c>
      <c r="Q1742" s="2"/>
      <c r="R1742" s="2"/>
      <c r="S1742" s="2"/>
      <c r="T1742" s="2"/>
      <c r="U1742">
        <v>0</v>
      </c>
      <c r="V1742">
        <v>30</v>
      </c>
      <c r="W1742" s="4">
        <v>46066</v>
      </c>
      <c r="X1742" s="4">
        <v>46106</v>
      </c>
      <c r="Y1742" s="4">
        <v>46106</v>
      </c>
      <c r="Z1742" s="4">
        <v>46136</v>
      </c>
      <c r="AA1742" s="3"/>
      <c r="AB1742" s="3" t="s">
        <v>2005</v>
      </c>
      <c r="AC1742" s="2"/>
      <c r="AD1742" s="2" t="s">
        <v>74</v>
      </c>
      <c r="AE1742" s="2" t="s">
        <v>95</v>
      </c>
      <c r="AF1742" s="2"/>
      <c r="AG1742" s="2"/>
      <c r="AH1742" s="2"/>
      <c r="AI1742" s="2"/>
      <c r="AJ1742" s="2" t="s">
        <v>50</v>
      </c>
      <c r="AK1742" s="2" t="s">
        <v>49</v>
      </c>
    </row>
    <row r="1743" spans="1:37" ht="86.4" x14ac:dyDescent="0.3">
      <c r="A1743" s="1">
        <v>1949</v>
      </c>
      <c r="B1743">
        <v>19212</v>
      </c>
      <c r="F1743" s="2" t="s">
        <v>76</v>
      </c>
      <c r="G1743" s="2" t="s">
        <v>78</v>
      </c>
      <c r="H1743" s="2" t="s">
        <v>37</v>
      </c>
      <c r="I1743" s="2" t="s">
        <v>75</v>
      </c>
      <c r="J1743" s="2" t="s">
        <v>138</v>
      </c>
      <c r="K1743" s="2" t="s">
        <v>614</v>
      </c>
      <c r="L1743" s="2" t="s">
        <v>1972</v>
      </c>
      <c r="M1743" s="2" t="s">
        <v>1973</v>
      </c>
      <c r="N1743" s="3" t="s">
        <v>1980</v>
      </c>
      <c r="O1743" s="2" t="s">
        <v>60</v>
      </c>
      <c r="P1743" s="2" t="s">
        <v>65</v>
      </c>
      <c r="Q1743" s="2"/>
      <c r="R1743" s="2"/>
      <c r="S1743" s="2"/>
      <c r="T1743" s="2"/>
      <c r="U1743">
        <v>0</v>
      </c>
      <c r="V1743">
        <v>30</v>
      </c>
      <c r="W1743" s="4">
        <v>46066</v>
      </c>
      <c r="X1743" s="4">
        <v>46108</v>
      </c>
      <c r="Y1743" s="4">
        <v>46108</v>
      </c>
      <c r="Z1743" s="4">
        <v>46138</v>
      </c>
      <c r="AA1743" s="3"/>
      <c r="AB1743" s="3" t="s">
        <v>2005</v>
      </c>
      <c r="AC1743" s="2"/>
      <c r="AD1743" s="2" t="s">
        <v>74</v>
      </c>
      <c r="AE1743" s="2" t="s">
        <v>95</v>
      </c>
      <c r="AF1743" s="2"/>
      <c r="AG1743" s="2"/>
      <c r="AH1743" s="2"/>
      <c r="AI1743" s="2"/>
      <c r="AJ1743" s="2" t="s">
        <v>50</v>
      </c>
      <c r="AK1743" s="2" t="s">
        <v>49</v>
      </c>
    </row>
    <row r="1744" spans="1:37" ht="28.8" x14ac:dyDescent="0.3">
      <c r="A1744" s="1">
        <v>1950</v>
      </c>
      <c r="B1744">
        <v>19182</v>
      </c>
      <c r="F1744" s="2" t="s">
        <v>76</v>
      </c>
      <c r="G1744" s="2" t="s">
        <v>78</v>
      </c>
      <c r="H1744" s="2" t="s">
        <v>37</v>
      </c>
      <c r="I1744" s="2" t="s">
        <v>46</v>
      </c>
      <c r="J1744" s="2" t="s">
        <v>320</v>
      </c>
      <c r="K1744" s="2" t="s">
        <v>809</v>
      </c>
      <c r="L1744" s="2" t="s">
        <v>810</v>
      </c>
      <c r="M1744" s="2" t="s">
        <v>811</v>
      </c>
      <c r="N1744" s="3" t="s">
        <v>2014</v>
      </c>
      <c r="O1744" s="2" t="s">
        <v>60</v>
      </c>
      <c r="P1744" s="2" t="s">
        <v>65</v>
      </c>
      <c r="Q1744" s="2"/>
      <c r="R1744" s="2" t="s">
        <v>740</v>
      </c>
      <c r="S1744" s="2" t="s">
        <v>2017</v>
      </c>
      <c r="T1744" s="2"/>
      <c r="U1744">
        <v>0</v>
      </c>
      <c r="V1744">
        <v>720</v>
      </c>
      <c r="W1744" s="4">
        <v>46094</v>
      </c>
      <c r="X1744" s="4">
        <v>46100</v>
      </c>
      <c r="Y1744" s="4">
        <v>46100</v>
      </c>
      <c r="Z1744" s="4">
        <v>46820</v>
      </c>
      <c r="AA1744" s="3" t="s">
        <v>2015</v>
      </c>
      <c r="AB1744" s="3" t="s">
        <v>2016</v>
      </c>
      <c r="AC1744" s="2"/>
      <c r="AD1744" s="2" t="s">
        <v>117</v>
      </c>
      <c r="AE1744" s="2" t="s">
        <v>117</v>
      </c>
      <c r="AF1744" s="2"/>
      <c r="AG1744" s="2"/>
      <c r="AH1744" s="2"/>
      <c r="AI1744" s="2"/>
      <c r="AJ1744" s="2" t="s">
        <v>50</v>
      </c>
      <c r="AK1744" s="2" t="s">
        <v>49</v>
      </c>
    </row>
    <row r="1745" spans="1:37" ht="86.4" x14ac:dyDescent="0.3">
      <c r="A1745" s="1">
        <v>1951</v>
      </c>
      <c r="B1745">
        <v>19211</v>
      </c>
      <c r="F1745" s="2" t="s">
        <v>76</v>
      </c>
      <c r="G1745" s="2" t="s">
        <v>78</v>
      </c>
      <c r="H1745" s="2" t="s">
        <v>37</v>
      </c>
      <c r="I1745" s="2" t="s">
        <v>75</v>
      </c>
      <c r="J1745" s="2" t="s">
        <v>138</v>
      </c>
      <c r="K1745" s="2" t="s">
        <v>614</v>
      </c>
      <c r="L1745" s="2" t="s">
        <v>2018</v>
      </c>
      <c r="M1745" s="2" t="s">
        <v>2019</v>
      </c>
      <c r="N1745" s="3" t="s">
        <v>1980</v>
      </c>
      <c r="O1745" s="2" t="s">
        <v>60</v>
      </c>
      <c r="P1745" s="2" t="s">
        <v>65</v>
      </c>
      <c r="Q1745" s="2"/>
      <c r="R1745" s="2"/>
      <c r="S1745" s="2"/>
      <c r="T1745" s="2"/>
      <c r="U1745">
        <v>0</v>
      </c>
      <c r="V1745">
        <v>30</v>
      </c>
      <c r="W1745" s="4">
        <v>46066</v>
      </c>
      <c r="X1745" s="4">
        <v>46106</v>
      </c>
      <c r="Y1745" s="4">
        <v>46106</v>
      </c>
      <c r="Z1745" s="4">
        <v>46136</v>
      </c>
      <c r="AA1745" s="3"/>
      <c r="AB1745" s="3" t="s">
        <v>2005</v>
      </c>
      <c r="AC1745" s="2"/>
      <c r="AD1745" s="2" t="s">
        <v>74</v>
      </c>
      <c r="AE1745" s="2" t="s">
        <v>95</v>
      </c>
      <c r="AF1745" s="2"/>
      <c r="AG1745" s="2"/>
      <c r="AH1745" s="2"/>
      <c r="AI1745" s="2"/>
      <c r="AJ1745" s="2" t="s">
        <v>50</v>
      </c>
      <c r="AK1745" s="2" t="s">
        <v>49</v>
      </c>
    </row>
    <row r="1746" spans="1:37" ht="86.4" x14ac:dyDescent="0.3">
      <c r="A1746" s="1">
        <v>1952</v>
      </c>
      <c r="B1746">
        <v>19213</v>
      </c>
      <c r="F1746" s="2" t="s">
        <v>76</v>
      </c>
      <c r="G1746" s="2" t="s">
        <v>78</v>
      </c>
      <c r="H1746" s="2" t="s">
        <v>37</v>
      </c>
      <c r="I1746" s="2" t="s">
        <v>75</v>
      </c>
      <c r="J1746" s="2" t="s">
        <v>138</v>
      </c>
      <c r="K1746" s="2" t="s">
        <v>614</v>
      </c>
      <c r="L1746" s="2" t="s">
        <v>2020</v>
      </c>
      <c r="M1746" s="2" t="s">
        <v>2021</v>
      </c>
      <c r="N1746" s="3" t="s">
        <v>1980</v>
      </c>
      <c r="O1746" s="2" t="s">
        <v>60</v>
      </c>
      <c r="P1746" s="2" t="s">
        <v>65</v>
      </c>
      <c r="Q1746" s="2"/>
      <c r="R1746" s="2"/>
      <c r="S1746" s="2"/>
      <c r="T1746" s="2"/>
      <c r="U1746">
        <v>0</v>
      </c>
      <c r="V1746">
        <v>30</v>
      </c>
      <c r="W1746" s="4">
        <v>46066</v>
      </c>
      <c r="X1746" s="4">
        <v>46106</v>
      </c>
      <c r="Y1746" s="4">
        <v>46106</v>
      </c>
      <c r="Z1746" s="4">
        <v>46136</v>
      </c>
      <c r="AA1746" s="3"/>
      <c r="AB1746" s="3" t="s">
        <v>2005</v>
      </c>
      <c r="AC1746" s="2"/>
      <c r="AD1746" s="2" t="s">
        <v>74</v>
      </c>
      <c r="AE1746" s="2" t="s">
        <v>95</v>
      </c>
      <c r="AF1746" s="2"/>
      <c r="AG1746" s="2"/>
      <c r="AH1746" s="2"/>
      <c r="AI1746" s="2"/>
      <c r="AJ1746" s="2" t="s">
        <v>50</v>
      </c>
      <c r="AK1746" s="2" t="s">
        <v>49</v>
      </c>
    </row>
    <row r="1747" spans="1:37" ht="86.4" x14ac:dyDescent="0.3">
      <c r="A1747" s="1">
        <v>1953</v>
      </c>
      <c r="B1747">
        <v>19214</v>
      </c>
      <c r="F1747" s="2" t="s">
        <v>76</v>
      </c>
      <c r="G1747" s="2" t="s">
        <v>78</v>
      </c>
      <c r="H1747" s="2" t="s">
        <v>37</v>
      </c>
      <c r="I1747" s="2" t="s">
        <v>75</v>
      </c>
      <c r="J1747" s="2" t="s">
        <v>138</v>
      </c>
      <c r="K1747" s="2" t="s">
        <v>614</v>
      </c>
      <c r="L1747" s="2" t="s">
        <v>1350</v>
      </c>
      <c r="M1747" s="2" t="s">
        <v>2022</v>
      </c>
      <c r="N1747" s="3" t="s">
        <v>1980</v>
      </c>
      <c r="O1747" s="2" t="s">
        <v>60</v>
      </c>
      <c r="P1747" s="2" t="s">
        <v>65</v>
      </c>
      <c r="Q1747" s="2"/>
      <c r="R1747" s="2"/>
      <c r="S1747" s="2"/>
      <c r="T1747" s="2"/>
      <c r="U1747">
        <v>0</v>
      </c>
      <c r="V1747">
        <v>30</v>
      </c>
      <c r="W1747" s="4">
        <v>46066</v>
      </c>
      <c r="X1747" s="4">
        <v>46108</v>
      </c>
      <c r="Y1747" s="4">
        <v>46108</v>
      </c>
      <c r="Z1747" s="4">
        <v>46138</v>
      </c>
      <c r="AA1747" s="3"/>
      <c r="AB1747" s="3" t="s">
        <v>2005</v>
      </c>
      <c r="AC1747" s="2"/>
      <c r="AD1747" s="2" t="s">
        <v>74</v>
      </c>
      <c r="AE1747" s="2" t="s">
        <v>95</v>
      </c>
      <c r="AF1747" s="2"/>
      <c r="AG1747" s="2"/>
      <c r="AH1747" s="2"/>
      <c r="AI1747" s="2"/>
      <c r="AJ1747" s="2" t="s">
        <v>50</v>
      </c>
      <c r="AK1747" s="2" t="s">
        <v>49</v>
      </c>
    </row>
    <row r="1748" spans="1:37" ht="86.4" x14ac:dyDescent="0.3">
      <c r="A1748" s="1">
        <v>1954</v>
      </c>
      <c r="B1748">
        <v>19215</v>
      </c>
      <c r="F1748" s="2" t="s">
        <v>76</v>
      </c>
      <c r="G1748" s="2" t="s">
        <v>78</v>
      </c>
      <c r="H1748" s="2" t="s">
        <v>37</v>
      </c>
      <c r="I1748" s="2" t="s">
        <v>75</v>
      </c>
      <c r="J1748" s="2" t="s">
        <v>138</v>
      </c>
      <c r="K1748" s="2" t="s">
        <v>614</v>
      </c>
      <c r="L1748" s="2" t="s">
        <v>278</v>
      </c>
      <c r="M1748" s="2" t="s">
        <v>623</v>
      </c>
      <c r="N1748" s="3" t="s">
        <v>1980</v>
      </c>
      <c r="O1748" s="2" t="s">
        <v>60</v>
      </c>
      <c r="P1748" s="2" t="s">
        <v>65</v>
      </c>
      <c r="Q1748" s="2"/>
      <c r="R1748" s="2"/>
      <c r="S1748" s="2"/>
      <c r="T1748" s="2"/>
      <c r="U1748">
        <v>0</v>
      </c>
      <c r="V1748">
        <v>30</v>
      </c>
      <c r="W1748" s="4">
        <v>46066</v>
      </c>
      <c r="X1748" s="4">
        <v>46108</v>
      </c>
      <c r="Y1748" s="4">
        <v>46108</v>
      </c>
      <c r="Z1748" s="4">
        <v>46138</v>
      </c>
      <c r="AA1748" s="3"/>
      <c r="AB1748" s="3" t="s">
        <v>2005</v>
      </c>
      <c r="AC1748" s="2"/>
      <c r="AD1748" s="2" t="s">
        <v>74</v>
      </c>
      <c r="AE1748" s="2" t="s">
        <v>95</v>
      </c>
      <c r="AF1748" s="2"/>
      <c r="AG1748" s="2"/>
      <c r="AH1748" s="2"/>
      <c r="AI1748" s="2"/>
      <c r="AJ1748" s="2" t="s">
        <v>50</v>
      </c>
      <c r="AK1748" s="2" t="s">
        <v>49</v>
      </c>
    </row>
    <row r="1749" spans="1:37" ht="86.4" x14ac:dyDescent="0.3">
      <c r="A1749" s="1">
        <v>1955</v>
      </c>
      <c r="B1749">
        <v>19227</v>
      </c>
      <c r="F1749" s="2" t="s">
        <v>76</v>
      </c>
      <c r="G1749" s="2" t="s">
        <v>72</v>
      </c>
      <c r="H1749" s="2" t="s">
        <v>37</v>
      </c>
      <c r="I1749" s="2" t="s">
        <v>75</v>
      </c>
      <c r="J1749" s="2" t="s">
        <v>138</v>
      </c>
      <c r="K1749" s="2" t="s">
        <v>614</v>
      </c>
      <c r="L1749" s="2" t="s">
        <v>281</v>
      </c>
      <c r="M1749" s="2" t="s">
        <v>624</v>
      </c>
      <c r="N1749" s="3" t="s">
        <v>1980</v>
      </c>
      <c r="O1749" s="2" t="s">
        <v>60</v>
      </c>
      <c r="P1749" s="2" t="s">
        <v>65</v>
      </c>
      <c r="Q1749" s="2"/>
      <c r="R1749" s="2"/>
      <c r="S1749" s="2"/>
      <c r="T1749" s="2"/>
      <c r="U1749">
        <v>0</v>
      </c>
      <c r="V1749">
        <v>30</v>
      </c>
      <c r="W1749" s="4">
        <v>46066</v>
      </c>
      <c r="X1749" s="4"/>
      <c r="Y1749" s="4">
        <v>46066</v>
      </c>
      <c r="Z1749" s="4">
        <v>46095</v>
      </c>
      <c r="AA1749" s="3"/>
      <c r="AB1749" s="3" t="s">
        <v>2577</v>
      </c>
      <c r="AC1749" s="2"/>
      <c r="AD1749" s="2" t="s">
        <v>74</v>
      </c>
      <c r="AE1749" s="2" t="s">
        <v>94</v>
      </c>
      <c r="AF1749" s="2"/>
      <c r="AG1749" s="2"/>
      <c r="AH1749" s="2"/>
      <c r="AI1749" s="2"/>
      <c r="AJ1749" s="2" t="s">
        <v>50</v>
      </c>
      <c r="AK1749" s="2" t="s">
        <v>49</v>
      </c>
    </row>
    <row r="1750" spans="1:37" ht="86.4" x14ac:dyDescent="0.3">
      <c r="A1750" s="1">
        <v>1956</v>
      </c>
      <c r="B1750">
        <v>19226</v>
      </c>
      <c r="F1750" s="2" t="s">
        <v>76</v>
      </c>
      <c r="G1750" s="2" t="s">
        <v>72</v>
      </c>
      <c r="H1750" s="2" t="s">
        <v>37</v>
      </c>
      <c r="I1750" s="2" t="s">
        <v>75</v>
      </c>
      <c r="J1750" s="2" t="s">
        <v>138</v>
      </c>
      <c r="K1750" s="2" t="s">
        <v>614</v>
      </c>
      <c r="L1750" s="2" t="s">
        <v>283</v>
      </c>
      <c r="M1750" s="2" t="s">
        <v>625</v>
      </c>
      <c r="N1750" s="3" t="s">
        <v>1980</v>
      </c>
      <c r="O1750" s="2" t="s">
        <v>60</v>
      </c>
      <c r="P1750" s="2" t="s">
        <v>65</v>
      </c>
      <c r="Q1750" s="2"/>
      <c r="R1750" s="2"/>
      <c r="S1750" s="2"/>
      <c r="T1750" s="2"/>
      <c r="U1750">
        <v>0</v>
      </c>
      <c r="V1750">
        <v>30</v>
      </c>
      <c r="W1750" s="4">
        <v>46066</v>
      </c>
      <c r="X1750" s="4"/>
      <c r="Y1750" s="4">
        <v>46066</v>
      </c>
      <c r="Z1750" s="4">
        <v>46095</v>
      </c>
      <c r="AA1750" s="3"/>
      <c r="AB1750" s="3" t="s">
        <v>2577</v>
      </c>
      <c r="AC1750" s="2"/>
      <c r="AD1750" s="2" t="s">
        <v>74</v>
      </c>
      <c r="AE1750" s="2" t="s">
        <v>94</v>
      </c>
      <c r="AF1750" s="2"/>
      <c r="AG1750" s="2"/>
      <c r="AH1750" s="2"/>
      <c r="AI1750" s="2"/>
      <c r="AJ1750" s="2" t="s">
        <v>50</v>
      </c>
      <c r="AK1750" s="2" t="s">
        <v>49</v>
      </c>
    </row>
    <row r="1751" spans="1:37" ht="86.4" x14ac:dyDescent="0.3">
      <c r="A1751" s="1">
        <v>1957</v>
      </c>
      <c r="B1751">
        <v>19228</v>
      </c>
      <c r="F1751" s="2" t="s">
        <v>76</v>
      </c>
      <c r="G1751" s="2" t="s">
        <v>72</v>
      </c>
      <c r="H1751" s="2" t="s">
        <v>37</v>
      </c>
      <c r="I1751" s="2" t="s">
        <v>75</v>
      </c>
      <c r="J1751" s="2" t="s">
        <v>138</v>
      </c>
      <c r="K1751" s="2" t="s">
        <v>614</v>
      </c>
      <c r="L1751" s="2" t="s">
        <v>1962</v>
      </c>
      <c r="M1751" s="2" t="s">
        <v>1963</v>
      </c>
      <c r="N1751" s="3" t="s">
        <v>1980</v>
      </c>
      <c r="O1751" s="2" t="s">
        <v>60</v>
      </c>
      <c r="P1751" s="2" t="s">
        <v>65</v>
      </c>
      <c r="Q1751" s="2"/>
      <c r="R1751" s="2"/>
      <c r="S1751" s="2"/>
      <c r="T1751" s="2"/>
      <c r="U1751">
        <v>0</v>
      </c>
      <c r="V1751">
        <v>30</v>
      </c>
      <c r="W1751" s="4">
        <v>46066</v>
      </c>
      <c r="X1751" s="4"/>
      <c r="Y1751" s="4">
        <v>46066</v>
      </c>
      <c r="Z1751" s="4">
        <v>46095</v>
      </c>
      <c r="AA1751" s="3"/>
      <c r="AB1751" s="3" t="s">
        <v>2577</v>
      </c>
      <c r="AC1751" s="2"/>
      <c r="AD1751" s="2" t="s">
        <v>74</v>
      </c>
      <c r="AE1751" s="2" t="s">
        <v>94</v>
      </c>
      <c r="AF1751" s="2"/>
      <c r="AG1751" s="2"/>
      <c r="AH1751" s="2"/>
      <c r="AI1751" s="2"/>
      <c r="AJ1751" s="2" t="s">
        <v>50</v>
      </c>
      <c r="AK1751" s="2" t="s">
        <v>49</v>
      </c>
    </row>
    <row r="1752" spans="1:37" ht="86.4" x14ac:dyDescent="0.3">
      <c r="A1752" s="1">
        <v>1958</v>
      </c>
      <c r="F1752" s="2" t="s">
        <v>76</v>
      </c>
      <c r="G1752" s="2" t="s">
        <v>72</v>
      </c>
      <c r="H1752" s="2" t="s">
        <v>37</v>
      </c>
      <c r="I1752" s="2" t="s">
        <v>75</v>
      </c>
      <c r="J1752" s="2" t="s">
        <v>138</v>
      </c>
      <c r="K1752" s="2" t="s">
        <v>614</v>
      </c>
      <c r="L1752" s="2" t="s">
        <v>1536</v>
      </c>
      <c r="M1752" s="2" t="s">
        <v>1537</v>
      </c>
      <c r="N1752" s="3" t="s">
        <v>1980</v>
      </c>
      <c r="O1752" s="2" t="s">
        <v>60</v>
      </c>
      <c r="P1752" s="2" t="s">
        <v>65</v>
      </c>
      <c r="Q1752" s="2"/>
      <c r="R1752" s="2"/>
      <c r="S1752" s="2"/>
      <c r="T1752" s="2"/>
      <c r="U1752">
        <v>0</v>
      </c>
      <c r="V1752">
        <v>30</v>
      </c>
      <c r="W1752" s="4">
        <v>46066</v>
      </c>
      <c r="X1752" s="4"/>
      <c r="Y1752" s="4">
        <v>46066</v>
      </c>
      <c r="Z1752" s="4">
        <v>46095</v>
      </c>
      <c r="AA1752" s="3"/>
      <c r="AB1752" s="3" t="s">
        <v>2577</v>
      </c>
      <c r="AC1752" s="2"/>
      <c r="AD1752" s="2" t="s">
        <v>74</v>
      </c>
      <c r="AE1752" s="2" t="s">
        <v>74</v>
      </c>
      <c r="AF1752" s="2"/>
      <c r="AG1752" s="2"/>
      <c r="AH1752" s="2"/>
      <c r="AI1752" s="2"/>
      <c r="AJ1752" s="2" t="s">
        <v>50</v>
      </c>
      <c r="AK1752" s="2" t="s">
        <v>49</v>
      </c>
    </row>
    <row r="1753" spans="1:37" ht="86.4" x14ac:dyDescent="0.3">
      <c r="A1753" s="1">
        <v>1959</v>
      </c>
      <c r="B1753">
        <v>19225</v>
      </c>
      <c r="F1753" s="2" t="s">
        <v>76</v>
      </c>
      <c r="G1753" s="2" t="s">
        <v>72</v>
      </c>
      <c r="H1753" s="2" t="s">
        <v>37</v>
      </c>
      <c r="I1753" s="2" t="s">
        <v>75</v>
      </c>
      <c r="J1753" s="2" t="s">
        <v>138</v>
      </c>
      <c r="K1753" s="2" t="s">
        <v>614</v>
      </c>
      <c r="L1753" s="2" t="s">
        <v>2023</v>
      </c>
      <c r="M1753" s="2" t="s">
        <v>1537</v>
      </c>
      <c r="N1753" s="3" t="s">
        <v>1980</v>
      </c>
      <c r="O1753" s="2" t="s">
        <v>60</v>
      </c>
      <c r="P1753" s="2" t="s">
        <v>65</v>
      </c>
      <c r="Q1753" s="2"/>
      <c r="R1753" s="2"/>
      <c r="S1753" s="2"/>
      <c r="T1753" s="2"/>
      <c r="U1753">
        <v>0</v>
      </c>
      <c r="V1753">
        <v>30</v>
      </c>
      <c r="W1753" s="4">
        <v>46066</v>
      </c>
      <c r="X1753" s="4"/>
      <c r="Y1753" s="4">
        <v>46066</v>
      </c>
      <c r="Z1753" s="4">
        <v>46095</v>
      </c>
      <c r="AA1753" s="3"/>
      <c r="AB1753" s="3" t="s">
        <v>2577</v>
      </c>
      <c r="AC1753" s="2"/>
      <c r="AD1753" s="2" t="s">
        <v>74</v>
      </c>
      <c r="AE1753" s="2" t="s">
        <v>94</v>
      </c>
      <c r="AF1753" s="2"/>
      <c r="AG1753" s="2"/>
      <c r="AH1753" s="2"/>
      <c r="AI1753" s="2"/>
      <c r="AJ1753" s="2" t="s">
        <v>50</v>
      </c>
      <c r="AK1753" s="2" t="s">
        <v>49</v>
      </c>
    </row>
    <row r="1754" spans="1:37" ht="86.4" x14ac:dyDescent="0.3">
      <c r="A1754" s="1">
        <v>1960</v>
      </c>
      <c r="B1754">
        <v>19222</v>
      </c>
      <c r="F1754" s="2" t="s">
        <v>76</v>
      </c>
      <c r="G1754" s="2" t="s">
        <v>78</v>
      </c>
      <c r="H1754" s="2" t="s">
        <v>37</v>
      </c>
      <c r="I1754" s="2" t="s">
        <v>75</v>
      </c>
      <c r="J1754" s="2" t="s">
        <v>138</v>
      </c>
      <c r="K1754" s="2" t="s">
        <v>614</v>
      </c>
      <c r="L1754" s="2" t="s">
        <v>1050</v>
      </c>
      <c r="M1754" s="2" t="s">
        <v>1051</v>
      </c>
      <c r="N1754" s="3" t="s">
        <v>1980</v>
      </c>
      <c r="O1754" s="2" t="s">
        <v>60</v>
      </c>
      <c r="P1754" s="2" t="s">
        <v>65</v>
      </c>
      <c r="Q1754" s="2"/>
      <c r="R1754" s="2"/>
      <c r="S1754" s="2"/>
      <c r="T1754" s="2"/>
      <c r="U1754">
        <v>0</v>
      </c>
      <c r="V1754">
        <v>30</v>
      </c>
      <c r="W1754" s="4">
        <v>46066</v>
      </c>
      <c r="X1754" s="4">
        <v>46108</v>
      </c>
      <c r="Y1754" s="4">
        <v>46108</v>
      </c>
      <c r="Z1754" s="4">
        <v>46138</v>
      </c>
      <c r="AA1754" s="3"/>
      <c r="AB1754" s="3" t="s">
        <v>2024</v>
      </c>
      <c r="AC1754" s="2"/>
      <c r="AD1754" s="2" t="s">
        <v>74</v>
      </c>
      <c r="AE1754" s="2" t="s">
        <v>95</v>
      </c>
      <c r="AF1754" s="2"/>
      <c r="AG1754" s="2"/>
      <c r="AH1754" s="2"/>
      <c r="AI1754" s="2"/>
      <c r="AJ1754" s="2" t="s">
        <v>50</v>
      </c>
      <c r="AK1754" s="2" t="s">
        <v>49</v>
      </c>
    </row>
    <row r="1755" spans="1:37" ht="86.4" x14ac:dyDescent="0.3">
      <c r="A1755" s="1">
        <v>1961</v>
      </c>
      <c r="B1755">
        <v>19221</v>
      </c>
      <c r="F1755" s="2" t="s">
        <v>76</v>
      </c>
      <c r="G1755" s="2" t="s">
        <v>78</v>
      </c>
      <c r="H1755" s="2" t="s">
        <v>37</v>
      </c>
      <c r="I1755" s="2" t="s">
        <v>75</v>
      </c>
      <c r="J1755" s="2" t="s">
        <v>138</v>
      </c>
      <c r="K1755" s="2" t="s">
        <v>614</v>
      </c>
      <c r="L1755" s="2" t="s">
        <v>2025</v>
      </c>
      <c r="M1755" s="2" t="s">
        <v>2026</v>
      </c>
      <c r="N1755" s="3" t="s">
        <v>1980</v>
      </c>
      <c r="O1755" s="2" t="s">
        <v>60</v>
      </c>
      <c r="P1755" s="2" t="s">
        <v>65</v>
      </c>
      <c r="Q1755" s="2"/>
      <c r="R1755" s="2"/>
      <c r="S1755" s="2"/>
      <c r="T1755" s="2"/>
      <c r="U1755">
        <v>0</v>
      </c>
      <c r="V1755">
        <v>30</v>
      </c>
      <c r="W1755" s="4">
        <v>46066</v>
      </c>
      <c r="X1755" s="4">
        <v>46108</v>
      </c>
      <c r="Y1755" s="4">
        <v>46108</v>
      </c>
      <c r="Z1755" s="4">
        <v>46138</v>
      </c>
      <c r="AA1755" s="3"/>
      <c r="AB1755" s="3" t="s">
        <v>2024</v>
      </c>
      <c r="AC1755" s="2"/>
      <c r="AD1755" s="2" t="s">
        <v>74</v>
      </c>
      <c r="AE1755" s="2" t="s">
        <v>95</v>
      </c>
      <c r="AF1755" s="2"/>
      <c r="AG1755" s="2"/>
      <c r="AH1755" s="2"/>
      <c r="AI1755" s="2"/>
      <c r="AJ1755" s="2" t="s">
        <v>50</v>
      </c>
      <c r="AK1755" s="2" t="s">
        <v>49</v>
      </c>
    </row>
    <row r="1756" spans="1:37" ht="86.4" x14ac:dyDescent="0.3">
      <c r="A1756" s="1">
        <v>1962</v>
      </c>
      <c r="B1756">
        <v>19220</v>
      </c>
      <c r="F1756" s="2" t="s">
        <v>76</v>
      </c>
      <c r="G1756" s="2" t="s">
        <v>78</v>
      </c>
      <c r="H1756" s="2" t="s">
        <v>37</v>
      </c>
      <c r="I1756" s="2" t="s">
        <v>75</v>
      </c>
      <c r="J1756" s="2" t="s">
        <v>138</v>
      </c>
      <c r="K1756" s="2" t="s">
        <v>614</v>
      </c>
      <c r="L1756" s="2" t="s">
        <v>2027</v>
      </c>
      <c r="M1756" s="2" t="s">
        <v>2028</v>
      </c>
      <c r="N1756" s="3" t="s">
        <v>1980</v>
      </c>
      <c r="O1756" s="2" t="s">
        <v>60</v>
      </c>
      <c r="P1756" s="2" t="s">
        <v>65</v>
      </c>
      <c r="Q1756" s="2"/>
      <c r="R1756" s="2"/>
      <c r="S1756" s="2"/>
      <c r="T1756" s="2"/>
      <c r="U1756">
        <v>0</v>
      </c>
      <c r="V1756">
        <v>30</v>
      </c>
      <c r="W1756" s="4">
        <v>46066</v>
      </c>
      <c r="X1756" s="4">
        <v>46108</v>
      </c>
      <c r="Y1756" s="4">
        <v>46108</v>
      </c>
      <c r="Z1756" s="4">
        <v>46138</v>
      </c>
      <c r="AA1756" s="3"/>
      <c r="AB1756" s="3" t="s">
        <v>2024</v>
      </c>
      <c r="AC1756" s="2"/>
      <c r="AD1756" s="2" t="s">
        <v>74</v>
      </c>
      <c r="AE1756" s="2" t="s">
        <v>95</v>
      </c>
      <c r="AF1756" s="2"/>
      <c r="AG1756" s="2"/>
      <c r="AH1756" s="2"/>
      <c r="AI1756" s="2"/>
      <c r="AJ1756" s="2" t="s">
        <v>50</v>
      </c>
      <c r="AK1756" s="2" t="s">
        <v>49</v>
      </c>
    </row>
    <row r="1757" spans="1:37" ht="86.4" x14ac:dyDescent="0.3">
      <c r="A1757" s="1">
        <v>1963</v>
      </c>
      <c r="B1757">
        <v>19219</v>
      </c>
      <c r="F1757" s="2" t="s">
        <v>76</v>
      </c>
      <c r="G1757" s="2" t="s">
        <v>78</v>
      </c>
      <c r="H1757" s="2" t="s">
        <v>37</v>
      </c>
      <c r="I1757" s="2" t="s">
        <v>75</v>
      </c>
      <c r="J1757" s="2" t="s">
        <v>138</v>
      </c>
      <c r="K1757" s="2" t="s">
        <v>614</v>
      </c>
      <c r="L1757" s="2" t="s">
        <v>2029</v>
      </c>
      <c r="M1757" s="2" t="s">
        <v>2030</v>
      </c>
      <c r="N1757" s="3" t="s">
        <v>1980</v>
      </c>
      <c r="O1757" s="2" t="s">
        <v>60</v>
      </c>
      <c r="P1757" s="2" t="s">
        <v>65</v>
      </c>
      <c r="Q1757" s="2"/>
      <c r="R1757" s="2"/>
      <c r="S1757" s="2"/>
      <c r="T1757" s="2"/>
      <c r="U1757">
        <v>0</v>
      </c>
      <c r="V1757">
        <v>30</v>
      </c>
      <c r="W1757" s="4">
        <v>46066</v>
      </c>
      <c r="X1757" s="4">
        <v>46108</v>
      </c>
      <c r="Y1757" s="4">
        <v>46108</v>
      </c>
      <c r="Z1757" s="4">
        <v>46138</v>
      </c>
      <c r="AA1757" s="3"/>
      <c r="AB1757" s="3" t="s">
        <v>2005</v>
      </c>
      <c r="AC1757" s="2"/>
      <c r="AD1757" s="2" t="s">
        <v>74</v>
      </c>
      <c r="AE1757" s="2" t="s">
        <v>95</v>
      </c>
      <c r="AF1757" s="2"/>
      <c r="AG1757" s="2"/>
      <c r="AH1757" s="2"/>
      <c r="AI1757" s="2"/>
      <c r="AJ1757" s="2" t="s">
        <v>50</v>
      </c>
      <c r="AK1757" s="2" t="s">
        <v>49</v>
      </c>
    </row>
    <row r="1758" spans="1:37" ht="86.4" x14ac:dyDescent="0.3">
      <c r="A1758" s="1">
        <v>1964</v>
      </c>
      <c r="B1758">
        <v>19216</v>
      </c>
      <c r="F1758" s="2" t="s">
        <v>76</v>
      </c>
      <c r="G1758" s="2" t="s">
        <v>78</v>
      </c>
      <c r="H1758" s="2" t="s">
        <v>37</v>
      </c>
      <c r="I1758" s="2" t="s">
        <v>75</v>
      </c>
      <c r="J1758" s="2" t="s">
        <v>138</v>
      </c>
      <c r="K1758" s="2" t="s">
        <v>614</v>
      </c>
      <c r="L1758" s="2" t="s">
        <v>2031</v>
      </c>
      <c r="M1758" s="2" t="s">
        <v>2032</v>
      </c>
      <c r="N1758" s="3" t="s">
        <v>1980</v>
      </c>
      <c r="O1758" s="2" t="s">
        <v>60</v>
      </c>
      <c r="P1758" s="2" t="s">
        <v>65</v>
      </c>
      <c r="Q1758" s="2"/>
      <c r="R1758" s="2"/>
      <c r="S1758" s="2"/>
      <c r="T1758" s="2"/>
      <c r="U1758">
        <v>0</v>
      </c>
      <c r="V1758">
        <v>30</v>
      </c>
      <c r="W1758" s="4">
        <v>46066</v>
      </c>
      <c r="X1758" s="4">
        <v>46108</v>
      </c>
      <c r="Y1758" s="4">
        <v>46108</v>
      </c>
      <c r="Z1758" s="4">
        <v>46138</v>
      </c>
      <c r="AA1758" s="3"/>
      <c r="AB1758" s="3" t="s">
        <v>2005</v>
      </c>
      <c r="AC1758" s="2"/>
      <c r="AD1758" s="2" t="s">
        <v>74</v>
      </c>
      <c r="AE1758" s="2" t="s">
        <v>95</v>
      </c>
      <c r="AF1758" s="2"/>
      <c r="AG1758" s="2"/>
      <c r="AH1758" s="2"/>
      <c r="AI1758" s="2"/>
      <c r="AJ1758" s="2" t="s">
        <v>50</v>
      </c>
      <c r="AK1758" s="2" t="s">
        <v>49</v>
      </c>
    </row>
    <row r="1759" spans="1:37" ht="28.8" x14ac:dyDescent="0.3">
      <c r="A1759" s="1">
        <v>1965</v>
      </c>
      <c r="B1759">
        <v>19229</v>
      </c>
      <c r="F1759" s="2" t="s">
        <v>58</v>
      </c>
      <c r="G1759" s="2" t="s">
        <v>72</v>
      </c>
      <c r="H1759" s="2" t="s">
        <v>37</v>
      </c>
      <c r="I1759" s="2" t="s">
        <v>75</v>
      </c>
      <c r="J1759" s="2" t="s">
        <v>138</v>
      </c>
      <c r="K1759" s="2" t="s">
        <v>614</v>
      </c>
      <c r="L1759" s="2" t="s">
        <v>1997</v>
      </c>
      <c r="M1759" s="2" t="s">
        <v>1998</v>
      </c>
      <c r="N1759" s="3" t="s">
        <v>2033</v>
      </c>
      <c r="O1759" s="2" t="s">
        <v>60</v>
      </c>
      <c r="P1759" s="2" t="s">
        <v>65</v>
      </c>
      <c r="Q1759" s="2"/>
      <c r="R1759" s="2"/>
      <c r="S1759" s="2"/>
      <c r="T1759" s="2"/>
      <c r="U1759">
        <v>0</v>
      </c>
      <c r="V1759">
        <v>0</v>
      </c>
      <c r="W1759" s="4">
        <v>46066</v>
      </c>
      <c r="X1759" s="4"/>
      <c r="Y1759" s="4">
        <v>46094</v>
      </c>
      <c r="Z1759" s="4">
        <v>46095</v>
      </c>
      <c r="AA1759" s="3"/>
      <c r="AB1759" s="3" t="s">
        <v>2577</v>
      </c>
      <c r="AC1759" s="2"/>
      <c r="AD1759" s="2" t="s">
        <v>74</v>
      </c>
      <c r="AE1759" s="2" t="s">
        <v>94</v>
      </c>
      <c r="AF1759" s="2"/>
      <c r="AG1759" s="2"/>
      <c r="AH1759" s="2"/>
      <c r="AI1759" s="2"/>
      <c r="AJ1759" s="2" t="s">
        <v>50</v>
      </c>
      <c r="AK1759" s="2" t="s">
        <v>49</v>
      </c>
    </row>
    <row r="1760" spans="1:37" ht="28.8" x14ac:dyDescent="0.3">
      <c r="A1760" s="1">
        <v>1966</v>
      </c>
      <c r="B1760">
        <v>19230</v>
      </c>
      <c r="F1760" s="2" t="s">
        <v>58</v>
      </c>
      <c r="G1760" s="2" t="s">
        <v>78</v>
      </c>
      <c r="H1760" s="2" t="s">
        <v>37</v>
      </c>
      <c r="I1760" s="2" t="s">
        <v>75</v>
      </c>
      <c r="J1760" s="2" t="s">
        <v>138</v>
      </c>
      <c r="K1760" s="2" t="s">
        <v>614</v>
      </c>
      <c r="L1760" s="2" t="s">
        <v>1999</v>
      </c>
      <c r="M1760" s="2" t="s">
        <v>2000</v>
      </c>
      <c r="N1760" s="3" t="s">
        <v>2034</v>
      </c>
      <c r="O1760" s="2" t="s">
        <v>60</v>
      </c>
      <c r="P1760" s="2" t="s">
        <v>65</v>
      </c>
      <c r="Q1760" s="2"/>
      <c r="R1760" s="2"/>
      <c r="S1760" s="2"/>
      <c r="T1760" s="2"/>
      <c r="U1760">
        <v>0</v>
      </c>
      <c r="V1760">
        <v>0</v>
      </c>
      <c r="W1760" s="4">
        <v>46066</v>
      </c>
      <c r="X1760" s="4">
        <v>46108</v>
      </c>
      <c r="Y1760" s="4">
        <v>46108</v>
      </c>
      <c r="Z1760" s="4">
        <v>46108</v>
      </c>
      <c r="AA1760" s="3"/>
      <c r="AB1760" s="3" t="s">
        <v>2024</v>
      </c>
      <c r="AC1760" s="2"/>
      <c r="AD1760" s="2" t="s">
        <v>74</v>
      </c>
      <c r="AE1760" s="2" t="s">
        <v>95</v>
      </c>
      <c r="AF1760" s="2"/>
      <c r="AG1760" s="2"/>
      <c r="AH1760" s="2"/>
      <c r="AI1760" s="2"/>
      <c r="AJ1760" s="2" t="s">
        <v>50</v>
      </c>
      <c r="AK1760" s="2" t="s">
        <v>49</v>
      </c>
    </row>
    <row r="1761" spans="1:37" ht="86.4" x14ac:dyDescent="0.3">
      <c r="A1761" s="1">
        <v>1967</v>
      </c>
      <c r="B1761">
        <v>19333</v>
      </c>
      <c r="F1761" s="2" t="s">
        <v>76</v>
      </c>
      <c r="G1761" s="2" t="s">
        <v>78</v>
      </c>
      <c r="H1761" s="2" t="s">
        <v>37</v>
      </c>
      <c r="I1761" s="2" t="s">
        <v>46</v>
      </c>
      <c r="J1761" s="2" t="s">
        <v>956</v>
      </c>
      <c r="K1761" s="2" t="s">
        <v>205</v>
      </c>
      <c r="L1761" s="2" t="s">
        <v>251</v>
      </c>
      <c r="M1761" s="2" t="s">
        <v>252</v>
      </c>
      <c r="N1761" s="3" t="s">
        <v>2035</v>
      </c>
      <c r="O1761" s="2" t="s">
        <v>53</v>
      </c>
      <c r="P1761" s="2" t="s">
        <v>65</v>
      </c>
      <c r="Q1761" s="2"/>
      <c r="R1761" s="2" t="s">
        <v>114</v>
      </c>
      <c r="S1761" s="2" t="s">
        <v>2037</v>
      </c>
      <c r="T1761" s="2"/>
      <c r="U1761">
        <v>0</v>
      </c>
      <c r="V1761">
        <v>365</v>
      </c>
      <c r="W1761" s="4">
        <v>46112</v>
      </c>
      <c r="X1761" s="4">
        <v>46108</v>
      </c>
      <c r="Y1761" s="4">
        <v>46108</v>
      </c>
      <c r="Z1761" s="4">
        <v>46473</v>
      </c>
      <c r="AA1761" s="3"/>
      <c r="AB1761" s="3" t="s">
        <v>2036</v>
      </c>
      <c r="AC1761" s="2"/>
      <c r="AD1761" s="2" t="s">
        <v>45</v>
      </c>
      <c r="AE1761" s="2" t="s">
        <v>45</v>
      </c>
      <c r="AF1761" s="2"/>
      <c r="AG1761" s="2"/>
      <c r="AH1761" s="2"/>
      <c r="AI1761" s="2"/>
      <c r="AJ1761" s="2" t="s">
        <v>50</v>
      </c>
      <c r="AK1761" s="2" t="s">
        <v>49</v>
      </c>
    </row>
    <row r="1762" spans="1:37" ht="28.8" x14ac:dyDescent="0.3">
      <c r="A1762" s="1">
        <v>1969</v>
      </c>
      <c r="F1762" s="2" t="s">
        <v>76</v>
      </c>
      <c r="G1762" s="2" t="s">
        <v>44</v>
      </c>
      <c r="H1762" s="2" t="s">
        <v>37</v>
      </c>
      <c r="I1762" s="2" t="s">
        <v>46</v>
      </c>
      <c r="J1762" s="2" t="s">
        <v>320</v>
      </c>
      <c r="K1762" s="2" t="s">
        <v>1246</v>
      </c>
      <c r="L1762" s="2" t="s">
        <v>2038</v>
      </c>
      <c r="M1762" s="2" t="s">
        <v>2039</v>
      </c>
      <c r="N1762" s="3" t="s">
        <v>2040</v>
      </c>
      <c r="O1762" s="2" t="s">
        <v>53</v>
      </c>
      <c r="P1762" s="2" t="s">
        <v>65</v>
      </c>
      <c r="Q1762" s="2"/>
      <c r="R1762" s="2" t="s">
        <v>1497</v>
      </c>
      <c r="S1762" s="2" t="s">
        <v>2041</v>
      </c>
      <c r="T1762" s="2"/>
      <c r="U1762">
        <v>0</v>
      </c>
      <c r="V1762">
        <v>365</v>
      </c>
      <c r="W1762" s="4">
        <v>46108</v>
      </c>
      <c r="X1762" s="4"/>
      <c r="Y1762" s="4">
        <v>46108</v>
      </c>
      <c r="Z1762" s="4">
        <v>46473</v>
      </c>
      <c r="AA1762" s="3"/>
      <c r="AB1762" s="3"/>
      <c r="AC1762" s="2"/>
      <c r="AD1762" s="2" t="s">
        <v>45</v>
      </c>
      <c r="AE1762" s="2" t="s">
        <v>45</v>
      </c>
      <c r="AF1762" s="2"/>
      <c r="AG1762" s="2"/>
      <c r="AH1762" s="2"/>
      <c r="AI1762" s="2"/>
      <c r="AJ1762" s="2" t="s">
        <v>50</v>
      </c>
      <c r="AK1762" s="2" t="s">
        <v>49</v>
      </c>
    </row>
    <row r="1763" spans="1:37" ht="28.8" x14ac:dyDescent="0.3">
      <c r="A1763" s="1">
        <v>1970</v>
      </c>
      <c r="B1763">
        <v>19590</v>
      </c>
      <c r="F1763" s="2" t="s">
        <v>76</v>
      </c>
      <c r="G1763" s="2" t="s">
        <v>78</v>
      </c>
      <c r="H1763" s="2" t="s">
        <v>37</v>
      </c>
      <c r="I1763" s="2" t="s">
        <v>46</v>
      </c>
      <c r="J1763" s="2" t="s">
        <v>320</v>
      </c>
      <c r="K1763" s="2" t="s">
        <v>1254</v>
      </c>
      <c r="L1763" s="2" t="s">
        <v>1555</v>
      </c>
      <c r="M1763" s="2" t="s">
        <v>1556</v>
      </c>
      <c r="N1763" s="3" t="s">
        <v>2040</v>
      </c>
      <c r="O1763" s="2" t="s">
        <v>53</v>
      </c>
      <c r="P1763" s="2" t="s">
        <v>65</v>
      </c>
      <c r="Q1763" s="2"/>
      <c r="R1763" s="2" t="s">
        <v>1497</v>
      </c>
      <c r="S1763" s="2" t="s">
        <v>2041</v>
      </c>
      <c r="T1763" s="2"/>
      <c r="U1763">
        <v>0</v>
      </c>
      <c r="V1763">
        <v>365</v>
      </c>
      <c r="W1763" s="4">
        <v>46111</v>
      </c>
      <c r="X1763" s="4">
        <v>46112</v>
      </c>
      <c r="Y1763" s="4">
        <v>46112</v>
      </c>
      <c r="Z1763" s="4">
        <v>46477</v>
      </c>
      <c r="AA1763" s="3"/>
      <c r="AB1763" s="3" t="s">
        <v>1896</v>
      </c>
      <c r="AC1763" s="2"/>
      <c r="AD1763" s="2" t="s">
        <v>45</v>
      </c>
      <c r="AE1763" s="2" t="s">
        <v>102</v>
      </c>
      <c r="AF1763" s="2"/>
      <c r="AG1763" s="2"/>
      <c r="AH1763" s="2"/>
      <c r="AI1763" s="2"/>
      <c r="AJ1763" s="2" t="s">
        <v>50</v>
      </c>
      <c r="AK1763" s="2" t="s">
        <v>49</v>
      </c>
    </row>
    <row r="1764" spans="1:37" ht="86.4" x14ac:dyDescent="0.3">
      <c r="A1764" s="1">
        <v>1971</v>
      </c>
      <c r="B1764">
        <v>19808</v>
      </c>
      <c r="F1764" s="2" t="s">
        <v>76</v>
      </c>
      <c r="G1764" s="2" t="s">
        <v>78</v>
      </c>
      <c r="H1764" s="2" t="s">
        <v>37</v>
      </c>
      <c r="I1764" s="2" t="s">
        <v>46</v>
      </c>
      <c r="J1764" s="2" t="s">
        <v>1466</v>
      </c>
      <c r="K1764" s="2" t="s">
        <v>687</v>
      </c>
      <c r="L1764" s="2" t="s">
        <v>273</v>
      </c>
      <c r="M1764" s="2" t="s">
        <v>746</v>
      </c>
      <c r="N1764" s="3" t="s">
        <v>2042</v>
      </c>
      <c r="O1764" s="2" t="s">
        <v>60</v>
      </c>
      <c r="P1764" s="2" t="s">
        <v>65</v>
      </c>
      <c r="Q1764" s="2"/>
      <c r="R1764" s="2" t="s">
        <v>114</v>
      </c>
      <c r="S1764" s="2" t="s">
        <v>2044</v>
      </c>
      <c r="T1764" s="2"/>
      <c r="U1764">
        <v>0</v>
      </c>
      <c r="V1764">
        <v>1440</v>
      </c>
      <c r="W1764" s="4">
        <v>46116</v>
      </c>
      <c r="X1764" s="4">
        <v>46118</v>
      </c>
      <c r="Y1764" s="4">
        <v>46118</v>
      </c>
      <c r="Z1764" s="4">
        <v>47558</v>
      </c>
      <c r="AA1764" s="3"/>
      <c r="AB1764" s="3" t="s">
        <v>2043</v>
      </c>
      <c r="AC1764" s="2"/>
      <c r="AD1764" s="2" t="s">
        <v>117</v>
      </c>
      <c r="AE1764" s="2" t="s">
        <v>117</v>
      </c>
      <c r="AF1764" s="2"/>
      <c r="AG1764" s="2"/>
      <c r="AH1764" s="2"/>
      <c r="AI1764" s="2"/>
      <c r="AJ1764" s="2" t="s">
        <v>50</v>
      </c>
      <c r="AK1764" s="2" t="s">
        <v>49</v>
      </c>
    </row>
    <row r="1765" spans="1:37" ht="28.8" x14ac:dyDescent="0.3">
      <c r="A1765" s="1">
        <v>1972</v>
      </c>
      <c r="B1765">
        <v>19809</v>
      </c>
      <c r="F1765" s="2" t="s">
        <v>76</v>
      </c>
      <c r="G1765" s="2" t="s">
        <v>78</v>
      </c>
      <c r="H1765" s="2" t="s">
        <v>37</v>
      </c>
      <c r="I1765" s="2" t="s">
        <v>46</v>
      </c>
      <c r="J1765" s="2" t="s">
        <v>258</v>
      </c>
      <c r="K1765" s="2" t="s">
        <v>687</v>
      </c>
      <c r="L1765" s="2" t="s">
        <v>2045</v>
      </c>
      <c r="M1765" s="2" t="s">
        <v>2046</v>
      </c>
      <c r="N1765" s="3" t="s">
        <v>2047</v>
      </c>
      <c r="O1765" s="2" t="s">
        <v>53</v>
      </c>
      <c r="P1765" s="2" t="s">
        <v>65</v>
      </c>
      <c r="Q1765" s="2"/>
      <c r="R1765" s="2" t="s">
        <v>114</v>
      </c>
      <c r="S1765" s="2" t="s">
        <v>2048</v>
      </c>
      <c r="T1765" s="2"/>
      <c r="U1765">
        <v>0</v>
      </c>
      <c r="V1765">
        <v>240</v>
      </c>
      <c r="W1765" s="4">
        <v>46116</v>
      </c>
      <c r="X1765" s="4">
        <v>46118</v>
      </c>
      <c r="Y1765" s="4">
        <v>46118</v>
      </c>
      <c r="Z1765" s="4">
        <v>46358</v>
      </c>
      <c r="AA1765" s="3"/>
      <c r="AB1765" s="3" t="s">
        <v>2043</v>
      </c>
      <c r="AC1765" s="2"/>
      <c r="AD1765" s="2" t="s">
        <v>117</v>
      </c>
      <c r="AE1765" s="2" t="s">
        <v>117</v>
      </c>
      <c r="AF1765" s="2"/>
      <c r="AG1765" s="2"/>
      <c r="AH1765" s="2"/>
      <c r="AI1765" s="2"/>
      <c r="AJ1765" s="2" t="s">
        <v>50</v>
      </c>
      <c r="AK1765" s="2" t="s">
        <v>49</v>
      </c>
    </row>
    <row r="1766" spans="1:37" ht="28.8" x14ac:dyDescent="0.3">
      <c r="A1766" s="1">
        <v>1973</v>
      </c>
      <c r="B1766">
        <v>19810</v>
      </c>
      <c r="F1766" s="2" t="s">
        <v>76</v>
      </c>
      <c r="G1766" s="2" t="s">
        <v>78</v>
      </c>
      <c r="H1766" s="2" t="s">
        <v>37</v>
      </c>
      <c r="I1766" s="2" t="s">
        <v>46</v>
      </c>
      <c r="J1766" s="2" t="s">
        <v>1102</v>
      </c>
      <c r="K1766" s="2" t="s">
        <v>687</v>
      </c>
      <c r="L1766" s="2" t="s">
        <v>413</v>
      </c>
      <c r="M1766" s="2" t="s">
        <v>1279</v>
      </c>
      <c r="N1766" s="3" t="s">
        <v>2049</v>
      </c>
      <c r="O1766" s="2" t="s">
        <v>53</v>
      </c>
      <c r="P1766" s="2" t="s">
        <v>65</v>
      </c>
      <c r="Q1766" s="2"/>
      <c r="R1766" s="2" t="s">
        <v>114</v>
      </c>
      <c r="S1766" s="2" t="s">
        <v>1729</v>
      </c>
      <c r="T1766" s="2"/>
      <c r="U1766">
        <v>0</v>
      </c>
      <c r="V1766">
        <v>1080</v>
      </c>
      <c r="W1766" s="4">
        <v>46116</v>
      </c>
      <c r="X1766" s="4">
        <v>46122</v>
      </c>
      <c r="Y1766" s="4">
        <v>46122</v>
      </c>
      <c r="Z1766" s="4">
        <v>47202</v>
      </c>
      <c r="AA1766" s="3"/>
      <c r="AB1766" s="3" t="s">
        <v>2043</v>
      </c>
      <c r="AC1766" s="2"/>
      <c r="AD1766" s="2" t="s">
        <v>117</v>
      </c>
      <c r="AE1766" s="2" t="s">
        <v>117</v>
      </c>
      <c r="AF1766" s="2"/>
      <c r="AG1766" s="2"/>
      <c r="AH1766" s="2"/>
      <c r="AI1766" s="2"/>
      <c r="AJ1766" s="2" t="s">
        <v>50</v>
      </c>
      <c r="AK1766" s="2" t="s">
        <v>49</v>
      </c>
    </row>
    <row r="1767" spans="1:37" ht="28.8" x14ac:dyDescent="0.3">
      <c r="A1767" s="1">
        <v>1974</v>
      </c>
      <c r="B1767">
        <v>19811</v>
      </c>
      <c r="F1767" s="2" t="s">
        <v>76</v>
      </c>
      <c r="G1767" s="2" t="s">
        <v>78</v>
      </c>
      <c r="H1767" s="2" t="s">
        <v>37</v>
      </c>
      <c r="I1767" s="2" t="s">
        <v>46</v>
      </c>
      <c r="J1767" s="2" t="s">
        <v>176</v>
      </c>
      <c r="K1767" s="2" t="s">
        <v>687</v>
      </c>
      <c r="L1767" s="2" t="s">
        <v>278</v>
      </c>
      <c r="M1767" s="2" t="s">
        <v>1278</v>
      </c>
      <c r="N1767" s="3" t="s">
        <v>797</v>
      </c>
      <c r="O1767" s="2" t="s">
        <v>174</v>
      </c>
      <c r="P1767" s="2" t="s">
        <v>65</v>
      </c>
      <c r="Q1767" s="2"/>
      <c r="R1767" s="2"/>
      <c r="S1767" s="2"/>
      <c r="T1767" s="2"/>
      <c r="U1767">
        <v>0</v>
      </c>
      <c r="V1767">
        <v>180</v>
      </c>
      <c r="W1767" s="4">
        <v>46116</v>
      </c>
      <c r="X1767" s="4">
        <v>46118</v>
      </c>
      <c r="Y1767" s="4">
        <v>46118</v>
      </c>
      <c r="Z1767" s="4">
        <v>46298</v>
      </c>
      <c r="AA1767" s="3"/>
      <c r="AB1767" s="3" t="s">
        <v>2043</v>
      </c>
      <c r="AC1767" s="2"/>
      <c r="AD1767" s="2" t="s">
        <v>117</v>
      </c>
      <c r="AE1767" s="2" t="s">
        <v>117</v>
      </c>
      <c r="AF1767" s="2"/>
      <c r="AG1767" s="2"/>
      <c r="AH1767" s="2"/>
      <c r="AI1767" s="2"/>
      <c r="AJ1767" s="2" t="s">
        <v>50</v>
      </c>
      <c r="AK1767" s="2" t="s">
        <v>49</v>
      </c>
    </row>
    <row r="1768" spans="1:37" ht="28.8" x14ac:dyDescent="0.3">
      <c r="A1768" s="1">
        <v>1975</v>
      </c>
      <c r="B1768">
        <v>19812</v>
      </c>
      <c r="F1768" s="2" t="s">
        <v>76</v>
      </c>
      <c r="G1768" s="2" t="s">
        <v>78</v>
      </c>
      <c r="H1768" s="2" t="s">
        <v>37</v>
      </c>
      <c r="I1768" s="2" t="s">
        <v>46</v>
      </c>
      <c r="J1768" s="2" t="s">
        <v>258</v>
      </c>
      <c r="K1768" s="2" t="s">
        <v>687</v>
      </c>
      <c r="L1768" s="2" t="s">
        <v>2050</v>
      </c>
      <c r="M1768" s="2" t="s">
        <v>2051</v>
      </c>
      <c r="N1768" s="3" t="s">
        <v>2047</v>
      </c>
      <c r="O1768" s="2" t="s">
        <v>53</v>
      </c>
      <c r="P1768" s="2" t="s">
        <v>65</v>
      </c>
      <c r="Q1768" s="2"/>
      <c r="R1768" s="2" t="s">
        <v>114</v>
      </c>
      <c r="S1768" s="2" t="s">
        <v>2048</v>
      </c>
      <c r="T1768" s="2"/>
      <c r="U1768">
        <v>0</v>
      </c>
      <c r="V1768">
        <v>7200</v>
      </c>
      <c r="W1768" s="4">
        <v>46116</v>
      </c>
      <c r="X1768" s="4">
        <v>46118</v>
      </c>
      <c r="Y1768" s="4">
        <v>46118</v>
      </c>
      <c r="Z1768" s="4">
        <v>53318</v>
      </c>
      <c r="AA1768" s="3"/>
      <c r="AB1768" s="3" t="s">
        <v>2052</v>
      </c>
      <c r="AC1768" s="2"/>
      <c r="AD1768" s="2" t="s">
        <v>117</v>
      </c>
      <c r="AE1768" s="2" t="s">
        <v>117</v>
      </c>
      <c r="AF1768" s="2"/>
      <c r="AG1768" s="2"/>
      <c r="AH1768" s="2"/>
      <c r="AI1768" s="2"/>
      <c r="AJ1768" s="2" t="s">
        <v>50</v>
      </c>
      <c r="AK1768" s="2" t="s">
        <v>49</v>
      </c>
    </row>
    <row r="1769" spans="1:37" ht="28.8" x14ac:dyDescent="0.3">
      <c r="A1769" s="1">
        <v>1976</v>
      </c>
      <c r="B1769">
        <v>19813</v>
      </c>
      <c r="F1769" s="2" t="s">
        <v>76</v>
      </c>
      <c r="G1769" s="2" t="s">
        <v>78</v>
      </c>
      <c r="H1769" s="2" t="s">
        <v>37</v>
      </c>
      <c r="I1769" s="2" t="s">
        <v>46</v>
      </c>
      <c r="J1769" s="2" t="s">
        <v>1102</v>
      </c>
      <c r="K1769" s="2" t="s">
        <v>687</v>
      </c>
      <c r="L1769" s="2" t="s">
        <v>799</v>
      </c>
      <c r="M1769" s="2" t="s">
        <v>1281</v>
      </c>
      <c r="N1769" s="3" t="s">
        <v>2049</v>
      </c>
      <c r="O1769" s="2" t="s">
        <v>53</v>
      </c>
      <c r="P1769" s="2" t="s">
        <v>65</v>
      </c>
      <c r="Q1769" s="2"/>
      <c r="R1769" s="2" t="s">
        <v>114</v>
      </c>
      <c r="S1769" s="2" t="s">
        <v>1729</v>
      </c>
      <c r="T1769" s="2"/>
      <c r="U1769">
        <v>0</v>
      </c>
      <c r="V1769">
        <v>1080</v>
      </c>
      <c r="W1769" s="4">
        <v>46116</v>
      </c>
      <c r="X1769" s="4">
        <v>46122</v>
      </c>
      <c r="Y1769" s="4">
        <v>46122</v>
      </c>
      <c r="Z1769" s="4">
        <v>47202</v>
      </c>
      <c r="AA1769" s="3"/>
      <c r="AB1769" s="3" t="s">
        <v>2043</v>
      </c>
      <c r="AC1769" s="2"/>
      <c r="AD1769" s="2" t="s">
        <v>117</v>
      </c>
      <c r="AE1769" s="2" t="s">
        <v>117</v>
      </c>
      <c r="AF1769" s="2"/>
      <c r="AG1769" s="2"/>
      <c r="AH1769" s="2"/>
      <c r="AI1769" s="2"/>
      <c r="AJ1769" s="2" t="s">
        <v>50</v>
      </c>
      <c r="AK1769" s="2" t="s">
        <v>49</v>
      </c>
    </row>
    <row r="1770" spans="1:37" ht="28.8" x14ac:dyDescent="0.3">
      <c r="A1770" s="1">
        <v>1977</v>
      </c>
      <c r="B1770">
        <v>19814</v>
      </c>
      <c r="F1770" s="2" t="s">
        <v>76</v>
      </c>
      <c r="G1770" s="2" t="s">
        <v>78</v>
      </c>
      <c r="H1770" s="2" t="s">
        <v>37</v>
      </c>
      <c r="I1770" s="2" t="s">
        <v>46</v>
      </c>
      <c r="J1770" s="2" t="s">
        <v>260</v>
      </c>
      <c r="K1770" s="2" t="s">
        <v>687</v>
      </c>
      <c r="L1770" s="2" t="s">
        <v>697</v>
      </c>
      <c r="M1770" s="2" t="s">
        <v>698</v>
      </c>
      <c r="N1770" s="3" t="s">
        <v>2053</v>
      </c>
      <c r="O1770" s="2" t="s">
        <v>53</v>
      </c>
      <c r="P1770" s="2" t="s">
        <v>65</v>
      </c>
      <c r="Q1770" s="2"/>
      <c r="R1770" s="2" t="s">
        <v>260</v>
      </c>
      <c r="S1770" s="2" t="s">
        <v>1456</v>
      </c>
      <c r="T1770" s="2"/>
      <c r="U1770">
        <v>0</v>
      </c>
      <c r="V1770">
        <v>1080</v>
      </c>
      <c r="W1770" s="4">
        <v>46116</v>
      </c>
      <c r="X1770" s="4">
        <v>46118</v>
      </c>
      <c r="Y1770" s="4">
        <v>46118</v>
      </c>
      <c r="Z1770" s="4">
        <v>47198</v>
      </c>
      <c r="AA1770" s="3"/>
      <c r="AB1770" s="3" t="s">
        <v>2052</v>
      </c>
      <c r="AC1770" s="2"/>
      <c r="AD1770" s="2" t="s">
        <v>117</v>
      </c>
      <c r="AE1770" s="2" t="s">
        <v>117</v>
      </c>
      <c r="AF1770" s="2"/>
      <c r="AG1770" s="2"/>
      <c r="AH1770" s="2"/>
      <c r="AI1770" s="2"/>
      <c r="AJ1770" s="2" t="s">
        <v>50</v>
      </c>
      <c r="AK1770" s="2" t="s">
        <v>49</v>
      </c>
    </row>
    <row r="1771" spans="1:37" ht="28.8" x14ac:dyDescent="0.3">
      <c r="A1771" s="1">
        <v>1978</v>
      </c>
      <c r="B1771">
        <v>19815</v>
      </c>
      <c r="F1771" s="2" t="s">
        <v>76</v>
      </c>
      <c r="G1771" s="2" t="s">
        <v>78</v>
      </c>
      <c r="H1771" s="2" t="s">
        <v>37</v>
      </c>
      <c r="I1771" s="2" t="s">
        <v>46</v>
      </c>
      <c r="J1771" s="2" t="s">
        <v>260</v>
      </c>
      <c r="K1771" s="2" t="s">
        <v>687</v>
      </c>
      <c r="L1771" s="2" t="s">
        <v>697</v>
      </c>
      <c r="M1771" s="2" t="s">
        <v>698</v>
      </c>
      <c r="N1771" s="3" t="s">
        <v>2054</v>
      </c>
      <c r="O1771" s="2" t="s">
        <v>53</v>
      </c>
      <c r="P1771" s="2" t="s">
        <v>65</v>
      </c>
      <c r="Q1771" s="2"/>
      <c r="R1771" s="2" t="s">
        <v>1759</v>
      </c>
      <c r="S1771" s="2" t="s">
        <v>1760</v>
      </c>
      <c r="T1771" s="2"/>
      <c r="U1771">
        <v>0</v>
      </c>
      <c r="V1771">
        <v>1080</v>
      </c>
      <c r="W1771" s="4">
        <v>46116</v>
      </c>
      <c r="X1771" s="4">
        <v>46118</v>
      </c>
      <c r="Y1771" s="4">
        <v>46118</v>
      </c>
      <c r="Z1771" s="4">
        <v>47198</v>
      </c>
      <c r="AA1771" s="3"/>
      <c r="AB1771" s="3" t="s">
        <v>2052</v>
      </c>
      <c r="AC1771" s="2"/>
      <c r="AD1771" s="2" t="s">
        <v>117</v>
      </c>
      <c r="AE1771" s="2" t="s">
        <v>117</v>
      </c>
      <c r="AF1771" s="2"/>
      <c r="AG1771" s="2"/>
      <c r="AH1771" s="2"/>
      <c r="AI1771" s="2"/>
      <c r="AJ1771" s="2" t="s">
        <v>50</v>
      </c>
      <c r="AK1771" s="2" t="s">
        <v>49</v>
      </c>
    </row>
    <row r="1772" spans="1:37" ht="28.8" x14ac:dyDescent="0.3">
      <c r="A1772" s="1">
        <v>1979</v>
      </c>
      <c r="B1772">
        <v>19816</v>
      </c>
      <c r="F1772" s="2" t="s">
        <v>76</v>
      </c>
      <c r="G1772" s="2" t="s">
        <v>78</v>
      </c>
      <c r="H1772" s="2" t="s">
        <v>37</v>
      </c>
      <c r="I1772" s="2" t="s">
        <v>46</v>
      </c>
      <c r="J1772" s="2" t="s">
        <v>260</v>
      </c>
      <c r="K1772" s="2" t="s">
        <v>687</v>
      </c>
      <c r="L1772" s="2" t="s">
        <v>732</v>
      </c>
      <c r="M1772" s="2" t="s">
        <v>733</v>
      </c>
      <c r="N1772" s="3" t="s">
        <v>2053</v>
      </c>
      <c r="O1772" s="2" t="s">
        <v>53</v>
      </c>
      <c r="P1772" s="2" t="s">
        <v>65</v>
      </c>
      <c r="Q1772" s="2"/>
      <c r="R1772" s="2" t="s">
        <v>260</v>
      </c>
      <c r="S1772" s="2" t="s">
        <v>1456</v>
      </c>
      <c r="T1772" s="2"/>
      <c r="U1772">
        <v>0</v>
      </c>
      <c r="V1772">
        <v>1080</v>
      </c>
      <c r="W1772" s="4">
        <v>46116</v>
      </c>
      <c r="X1772" s="4">
        <v>46118</v>
      </c>
      <c r="Y1772" s="4">
        <v>46118</v>
      </c>
      <c r="Z1772" s="4">
        <v>47198</v>
      </c>
      <c r="AA1772" s="3"/>
      <c r="AB1772" s="3" t="s">
        <v>2052</v>
      </c>
      <c r="AC1772" s="2"/>
      <c r="AD1772" s="2" t="s">
        <v>117</v>
      </c>
      <c r="AE1772" s="2" t="s">
        <v>117</v>
      </c>
      <c r="AF1772" s="2"/>
      <c r="AG1772" s="2"/>
      <c r="AH1772" s="2"/>
      <c r="AI1772" s="2"/>
      <c r="AJ1772" s="2" t="s">
        <v>50</v>
      </c>
      <c r="AK1772" s="2" t="s">
        <v>49</v>
      </c>
    </row>
    <row r="1773" spans="1:37" ht="28.8" x14ac:dyDescent="0.3">
      <c r="A1773" s="1">
        <v>1980</v>
      </c>
      <c r="B1773">
        <v>19817</v>
      </c>
      <c r="F1773" s="2" t="s">
        <v>76</v>
      </c>
      <c r="G1773" s="2" t="s">
        <v>78</v>
      </c>
      <c r="H1773" s="2" t="s">
        <v>37</v>
      </c>
      <c r="I1773" s="2" t="s">
        <v>46</v>
      </c>
      <c r="J1773" s="2" t="s">
        <v>260</v>
      </c>
      <c r="K1773" s="2" t="s">
        <v>687</v>
      </c>
      <c r="L1773" s="2" t="s">
        <v>732</v>
      </c>
      <c r="M1773" s="2" t="s">
        <v>733</v>
      </c>
      <c r="N1773" s="3" t="s">
        <v>2054</v>
      </c>
      <c r="O1773" s="2" t="s">
        <v>53</v>
      </c>
      <c r="P1773" s="2" t="s">
        <v>65</v>
      </c>
      <c r="Q1773" s="2"/>
      <c r="R1773" s="2" t="s">
        <v>1759</v>
      </c>
      <c r="S1773" s="2" t="s">
        <v>1760</v>
      </c>
      <c r="T1773" s="2"/>
      <c r="U1773">
        <v>0</v>
      </c>
      <c r="V1773">
        <v>1080</v>
      </c>
      <c r="W1773" s="4">
        <v>46116</v>
      </c>
      <c r="X1773" s="4">
        <v>46118</v>
      </c>
      <c r="Y1773" s="4">
        <v>46118</v>
      </c>
      <c r="Z1773" s="4">
        <v>47198</v>
      </c>
      <c r="AA1773" s="3"/>
      <c r="AB1773" s="3" t="s">
        <v>2052</v>
      </c>
      <c r="AC1773" s="2"/>
      <c r="AD1773" s="2" t="s">
        <v>117</v>
      </c>
      <c r="AE1773" s="2" t="s">
        <v>117</v>
      </c>
      <c r="AF1773" s="2"/>
      <c r="AG1773" s="2"/>
      <c r="AH1773" s="2"/>
      <c r="AI1773" s="2"/>
      <c r="AJ1773" s="2" t="s">
        <v>50</v>
      </c>
      <c r="AK1773" s="2" t="s">
        <v>49</v>
      </c>
    </row>
    <row r="1774" spans="1:37" ht="28.8" x14ac:dyDescent="0.3">
      <c r="A1774" s="1">
        <v>1981</v>
      </c>
      <c r="B1774">
        <v>19818</v>
      </c>
      <c r="F1774" s="2" t="s">
        <v>76</v>
      </c>
      <c r="G1774" s="2" t="s">
        <v>78</v>
      </c>
      <c r="H1774" s="2" t="s">
        <v>37</v>
      </c>
      <c r="I1774" s="2" t="s">
        <v>46</v>
      </c>
      <c r="J1774" s="2" t="s">
        <v>176</v>
      </c>
      <c r="K1774" s="2" t="s">
        <v>687</v>
      </c>
      <c r="L1774" s="2" t="s">
        <v>273</v>
      </c>
      <c r="M1774" s="2" t="s">
        <v>746</v>
      </c>
      <c r="N1774" s="3" t="s">
        <v>797</v>
      </c>
      <c r="O1774" s="2" t="s">
        <v>174</v>
      </c>
      <c r="P1774" s="2" t="s">
        <v>65</v>
      </c>
      <c r="Q1774" s="2"/>
      <c r="R1774" s="2"/>
      <c r="S1774" s="2"/>
      <c r="T1774" s="2"/>
      <c r="U1774">
        <v>0</v>
      </c>
      <c r="V1774">
        <v>180</v>
      </c>
      <c r="W1774" s="4">
        <v>46116</v>
      </c>
      <c r="X1774" s="4">
        <v>46118</v>
      </c>
      <c r="Y1774" s="4">
        <v>46118</v>
      </c>
      <c r="Z1774" s="4">
        <v>46298</v>
      </c>
      <c r="AA1774" s="3"/>
      <c r="AB1774" s="3" t="s">
        <v>2052</v>
      </c>
      <c r="AC1774" s="2"/>
      <c r="AD1774" s="2" t="s">
        <v>117</v>
      </c>
      <c r="AE1774" s="2" t="s">
        <v>117</v>
      </c>
      <c r="AF1774" s="2"/>
      <c r="AG1774" s="2"/>
      <c r="AH1774" s="2"/>
      <c r="AI1774" s="2"/>
      <c r="AJ1774" s="2" t="s">
        <v>50</v>
      </c>
      <c r="AK1774" s="2" t="s">
        <v>49</v>
      </c>
    </row>
    <row r="1775" spans="1:37" ht="28.8" x14ac:dyDescent="0.3">
      <c r="A1775" s="1">
        <v>1982</v>
      </c>
      <c r="B1775">
        <v>21300</v>
      </c>
      <c r="F1775" s="2" t="s">
        <v>76</v>
      </c>
      <c r="G1775" s="2" t="s">
        <v>78</v>
      </c>
      <c r="H1775" s="2" t="s">
        <v>37</v>
      </c>
      <c r="I1775" s="2" t="s">
        <v>46</v>
      </c>
      <c r="J1775" s="2" t="s">
        <v>93</v>
      </c>
      <c r="K1775" s="2" t="s">
        <v>200</v>
      </c>
      <c r="L1775" s="2" t="s">
        <v>240</v>
      </c>
      <c r="M1775" s="2" t="s">
        <v>241</v>
      </c>
      <c r="N1775" s="3" t="s">
        <v>2055</v>
      </c>
      <c r="O1775" s="2" t="s">
        <v>53</v>
      </c>
      <c r="P1775" s="2" t="s">
        <v>65</v>
      </c>
      <c r="Q1775" s="2"/>
      <c r="R1775" s="2"/>
      <c r="S1775" s="2"/>
      <c r="T1775" s="2"/>
      <c r="U1775">
        <v>0</v>
      </c>
      <c r="V1775">
        <v>0</v>
      </c>
      <c r="W1775" s="4">
        <v>46170</v>
      </c>
      <c r="X1775" s="4">
        <v>46183</v>
      </c>
      <c r="Y1775" s="4">
        <v>46183</v>
      </c>
      <c r="Z1775" s="4">
        <v>46183</v>
      </c>
      <c r="AA1775" s="3"/>
      <c r="AB1775" s="3" t="s">
        <v>2579</v>
      </c>
      <c r="AC1775" s="2"/>
      <c r="AD1775" s="2" t="s">
        <v>45</v>
      </c>
      <c r="AE1775" s="2" t="s">
        <v>45</v>
      </c>
      <c r="AF1775" s="2"/>
      <c r="AG1775" s="2"/>
      <c r="AH1775" s="2"/>
      <c r="AI1775" s="2"/>
      <c r="AJ1775" s="2" t="s">
        <v>50</v>
      </c>
      <c r="AK1775" s="2" t="s">
        <v>49</v>
      </c>
    </row>
    <row r="1776" spans="1:37" ht="28.8" x14ac:dyDescent="0.3">
      <c r="A1776" s="1">
        <v>1984</v>
      </c>
      <c r="F1776" s="2" t="s">
        <v>76</v>
      </c>
      <c r="G1776" s="2" t="s">
        <v>44</v>
      </c>
      <c r="H1776" s="2" t="s">
        <v>37</v>
      </c>
      <c r="I1776" s="2" t="s">
        <v>46</v>
      </c>
      <c r="J1776" s="2" t="s">
        <v>100</v>
      </c>
      <c r="K1776" s="2" t="s">
        <v>142</v>
      </c>
      <c r="L1776" s="2" t="s">
        <v>67</v>
      </c>
      <c r="M1776" s="2" t="s">
        <v>166</v>
      </c>
      <c r="N1776" s="3" t="s">
        <v>2056</v>
      </c>
      <c r="O1776" s="2" t="s">
        <v>53</v>
      </c>
      <c r="P1776" s="2" t="s">
        <v>65</v>
      </c>
      <c r="Q1776" s="2"/>
      <c r="R1776" s="2" t="s">
        <v>2057</v>
      </c>
      <c r="S1776" s="2" t="s">
        <v>2058</v>
      </c>
      <c r="T1776" s="2"/>
      <c r="U1776">
        <v>0</v>
      </c>
      <c r="V1776">
        <v>1080</v>
      </c>
      <c r="W1776" s="4">
        <v>46473</v>
      </c>
      <c r="X1776" s="4"/>
      <c r="Y1776" s="4">
        <v>46473</v>
      </c>
      <c r="Z1776" s="4">
        <v>47553</v>
      </c>
      <c r="AA1776" s="3"/>
      <c r="AB1776" s="3"/>
      <c r="AC1776" s="2"/>
      <c r="AD1776" s="2" t="s">
        <v>45</v>
      </c>
      <c r="AE1776" s="2" t="s">
        <v>45</v>
      </c>
      <c r="AF1776" s="2"/>
      <c r="AG1776" s="2"/>
      <c r="AH1776" s="2"/>
      <c r="AI1776" s="2"/>
      <c r="AJ1776" s="2" t="s">
        <v>50</v>
      </c>
      <c r="AK1776" s="2" t="s">
        <v>49</v>
      </c>
    </row>
    <row r="1777" spans="1:37" ht="28.8" x14ac:dyDescent="0.3">
      <c r="A1777" s="1">
        <v>1985</v>
      </c>
      <c r="F1777" s="2" t="s">
        <v>76</v>
      </c>
      <c r="G1777" s="2" t="s">
        <v>44</v>
      </c>
      <c r="H1777" s="2" t="s">
        <v>37</v>
      </c>
      <c r="I1777" s="2" t="s">
        <v>46</v>
      </c>
      <c r="J1777" s="2" t="s">
        <v>100</v>
      </c>
      <c r="K1777" s="2" t="s">
        <v>188</v>
      </c>
      <c r="L1777" s="2" t="s">
        <v>215</v>
      </c>
      <c r="M1777" s="2" t="s">
        <v>216</v>
      </c>
      <c r="N1777" s="3" t="s">
        <v>2056</v>
      </c>
      <c r="O1777" s="2" t="s">
        <v>53</v>
      </c>
      <c r="P1777" s="2" t="s">
        <v>65</v>
      </c>
      <c r="Q1777" s="2"/>
      <c r="R1777" s="2" t="s">
        <v>2057</v>
      </c>
      <c r="S1777" s="2" t="s">
        <v>2058</v>
      </c>
      <c r="T1777" s="2"/>
      <c r="U1777">
        <v>0</v>
      </c>
      <c r="V1777">
        <v>1080</v>
      </c>
      <c r="W1777" s="4">
        <v>46473</v>
      </c>
      <c r="X1777" s="4"/>
      <c r="Y1777" s="4">
        <v>46473</v>
      </c>
      <c r="Z1777" s="4">
        <v>47553</v>
      </c>
      <c r="AA1777" s="3"/>
      <c r="AB1777" s="3"/>
      <c r="AC1777" s="2"/>
      <c r="AD1777" s="2" t="s">
        <v>45</v>
      </c>
      <c r="AE1777" s="2" t="s">
        <v>45</v>
      </c>
      <c r="AF1777" s="2"/>
      <c r="AG1777" s="2"/>
      <c r="AH1777" s="2"/>
      <c r="AI1777" s="2"/>
      <c r="AJ1777" s="2" t="s">
        <v>50</v>
      </c>
      <c r="AK1777" s="2" t="s">
        <v>49</v>
      </c>
    </row>
    <row r="1778" spans="1:37" ht="28.8" x14ac:dyDescent="0.3">
      <c r="A1778" s="1">
        <v>1986</v>
      </c>
      <c r="F1778" s="2" t="s">
        <v>76</v>
      </c>
      <c r="G1778" s="2" t="s">
        <v>44</v>
      </c>
      <c r="H1778" s="2" t="s">
        <v>37</v>
      </c>
      <c r="I1778" s="2" t="s">
        <v>46</v>
      </c>
      <c r="J1778" s="2" t="s">
        <v>100</v>
      </c>
      <c r="K1778" s="2" t="s">
        <v>38</v>
      </c>
      <c r="L1778" s="2" t="s">
        <v>215</v>
      </c>
      <c r="M1778" s="2" t="s">
        <v>452</v>
      </c>
      <c r="N1778" s="3" t="s">
        <v>2056</v>
      </c>
      <c r="O1778" s="2" t="s">
        <v>53</v>
      </c>
      <c r="P1778" s="2" t="s">
        <v>65</v>
      </c>
      <c r="Q1778" s="2"/>
      <c r="R1778" s="2" t="s">
        <v>2057</v>
      </c>
      <c r="S1778" s="2" t="s">
        <v>2058</v>
      </c>
      <c r="T1778" s="2"/>
      <c r="U1778">
        <v>0</v>
      </c>
      <c r="V1778">
        <v>1080</v>
      </c>
      <c r="W1778" s="4">
        <v>46473</v>
      </c>
      <c r="X1778" s="4"/>
      <c r="Y1778" s="4">
        <v>46473</v>
      </c>
      <c r="Z1778" s="4">
        <v>47553</v>
      </c>
      <c r="AA1778" s="3"/>
      <c r="AB1778" s="3"/>
      <c r="AC1778" s="2"/>
      <c r="AD1778" s="2" t="s">
        <v>45</v>
      </c>
      <c r="AE1778" s="2" t="s">
        <v>45</v>
      </c>
      <c r="AF1778" s="2"/>
      <c r="AG1778" s="2"/>
      <c r="AH1778" s="2"/>
      <c r="AI1778" s="2"/>
      <c r="AJ1778" s="2" t="s">
        <v>50</v>
      </c>
      <c r="AK1778" s="2" t="s">
        <v>49</v>
      </c>
    </row>
    <row r="1779" spans="1:37" ht="100.8" x14ac:dyDescent="0.3">
      <c r="A1779" s="1">
        <v>1987</v>
      </c>
      <c r="B1779">
        <v>20816</v>
      </c>
      <c r="F1779" s="2" t="s">
        <v>76</v>
      </c>
      <c r="G1779" s="2" t="s">
        <v>78</v>
      </c>
      <c r="H1779" s="2" t="s">
        <v>37</v>
      </c>
      <c r="I1779" s="2" t="s">
        <v>75</v>
      </c>
      <c r="J1779" s="2" t="s">
        <v>138</v>
      </c>
      <c r="K1779" s="2" t="s">
        <v>272</v>
      </c>
      <c r="L1779" s="2" t="s">
        <v>434</v>
      </c>
      <c r="M1779" s="2" t="s">
        <v>435</v>
      </c>
      <c r="N1779" s="3" t="s">
        <v>2059</v>
      </c>
      <c r="O1779" s="2" t="s">
        <v>60</v>
      </c>
      <c r="P1779" s="2" t="s">
        <v>65</v>
      </c>
      <c r="Q1779" s="2"/>
      <c r="R1779" s="2"/>
      <c r="S1779" s="2"/>
      <c r="T1779" s="2"/>
      <c r="U1779">
        <v>0</v>
      </c>
      <c r="V1779">
        <v>30</v>
      </c>
      <c r="W1779" s="4">
        <v>46113</v>
      </c>
      <c r="X1779" s="4">
        <v>46178</v>
      </c>
      <c r="Y1779" s="4">
        <v>46178</v>
      </c>
      <c r="Z1779" s="4">
        <v>46208</v>
      </c>
      <c r="AA1779" s="3"/>
      <c r="AB1779" s="3" t="s">
        <v>2416</v>
      </c>
      <c r="AC1779" s="2"/>
      <c r="AD1779" s="2" t="s">
        <v>74</v>
      </c>
      <c r="AE1779" s="2" t="s">
        <v>74</v>
      </c>
      <c r="AF1779" s="2"/>
      <c r="AG1779" s="2"/>
      <c r="AH1779" s="2"/>
      <c r="AI1779" s="2"/>
      <c r="AJ1779" s="2" t="s">
        <v>50</v>
      </c>
      <c r="AK1779" s="2" t="s">
        <v>49</v>
      </c>
    </row>
    <row r="1780" spans="1:37" ht="100.8" x14ac:dyDescent="0.3">
      <c r="A1780" s="1">
        <v>1988</v>
      </c>
      <c r="B1780">
        <v>19906</v>
      </c>
      <c r="F1780" s="2" t="s">
        <v>76</v>
      </c>
      <c r="G1780" s="2" t="s">
        <v>78</v>
      </c>
      <c r="H1780" s="2" t="s">
        <v>37</v>
      </c>
      <c r="I1780" s="2" t="s">
        <v>75</v>
      </c>
      <c r="J1780" s="2" t="s">
        <v>138</v>
      </c>
      <c r="K1780" s="2" t="s">
        <v>285</v>
      </c>
      <c r="L1780" s="2" t="s">
        <v>434</v>
      </c>
      <c r="M1780" s="2" t="s">
        <v>669</v>
      </c>
      <c r="N1780" s="3" t="s">
        <v>2059</v>
      </c>
      <c r="O1780" s="2" t="s">
        <v>60</v>
      </c>
      <c r="P1780" s="2" t="s">
        <v>65</v>
      </c>
      <c r="Q1780" s="2"/>
      <c r="R1780" s="2"/>
      <c r="S1780" s="2"/>
      <c r="T1780" s="2"/>
      <c r="U1780">
        <v>0</v>
      </c>
      <c r="V1780">
        <v>30</v>
      </c>
      <c r="W1780" s="4">
        <v>46114</v>
      </c>
      <c r="X1780" s="4">
        <v>46184</v>
      </c>
      <c r="Y1780" s="4">
        <v>46184</v>
      </c>
      <c r="Z1780" s="4">
        <v>46214</v>
      </c>
      <c r="AA1780" s="3"/>
      <c r="AB1780" s="3" t="s">
        <v>2413</v>
      </c>
      <c r="AC1780" s="2"/>
      <c r="AD1780" s="2" t="s">
        <v>74</v>
      </c>
      <c r="AE1780" s="2" t="s">
        <v>74</v>
      </c>
      <c r="AF1780" s="2"/>
      <c r="AG1780" s="2"/>
      <c r="AH1780" s="2"/>
      <c r="AI1780" s="2"/>
      <c r="AJ1780" s="2" t="s">
        <v>50</v>
      </c>
      <c r="AK1780" s="2" t="s">
        <v>49</v>
      </c>
    </row>
    <row r="1781" spans="1:37" ht="100.8" x14ac:dyDescent="0.3">
      <c r="A1781" s="1">
        <v>1989</v>
      </c>
      <c r="B1781">
        <v>20843</v>
      </c>
      <c r="F1781" s="2" t="s">
        <v>76</v>
      </c>
      <c r="G1781" s="2" t="s">
        <v>78</v>
      </c>
      <c r="H1781" s="2" t="s">
        <v>37</v>
      </c>
      <c r="I1781" s="2" t="s">
        <v>75</v>
      </c>
      <c r="J1781" s="2" t="s">
        <v>138</v>
      </c>
      <c r="K1781" s="2" t="s">
        <v>290</v>
      </c>
      <c r="L1781" s="2" t="s">
        <v>434</v>
      </c>
      <c r="M1781" s="2" t="s">
        <v>871</v>
      </c>
      <c r="N1781" s="3" t="s">
        <v>2059</v>
      </c>
      <c r="O1781" s="2" t="s">
        <v>60</v>
      </c>
      <c r="P1781" s="2" t="s">
        <v>65</v>
      </c>
      <c r="Q1781" s="2"/>
      <c r="R1781" s="2"/>
      <c r="S1781" s="2"/>
      <c r="T1781" s="2"/>
      <c r="U1781">
        <v>0</v>
      </c>
      <c r="V1781">
        <v>30</v>
      </c>
      <c r="W1781" s="4">
        <v>46115</v>
      </c>
      <c r="X1781" s="4">
        <v>46176</v>
      </c>
      <c r="Y1781" s="4">
        <v>46176</v>
      </c>
      <c r="Z1781" s="4">
        <v>46206</v>
      </c>
      <c r="AA1781" s="3"/>
      <c r="AB1781" s="3" t="s">
        <v>2414</v>
      </c>
      <c r="AC1781" s="2"/>
      <c r="AD1781" s="2" t="s">
        <v>74</v>
      </c>
      <c r="AE1781" s="2" t="s">
        <v>74</v>
      </c>
      <c r="AF1781" s="2"/>
      <c r="AG1781" s="2"/>
      <c r="AH1781" s="2"/>
      <c r="AI1781" s="2"/>
      <c r="AJ1781" s="2" t="s">
        <v>50</v>
      </c>
      <c r="AK1781" s="2" t="s">
        <v>49</v>
      </c>
    </row>
    <row r="1782" spans="1:37" ht="100.8" x14ac:dyDescent="0.3">
      <c r="A1782" s="1">
        <v>1990</v>
      </c>
      <c r="B1782">
        <v>20860</v>
      </c>
      <c r="F1782" s="2" t="s">
        <v>76</v>
      </c>
      <c r="G1782" s="2" t="s">
        <v>78</v>
      </c>
      <c r="H1782" s="2" t="s">
        <v>37</v>
      </c>
      <c r="I1782" s="2" t="s">
        <v>75</v>
      </c>
      <c r="J1782" s="2" t="s">
        <v>138</v>
      </c>
      <c r="K1782" s="2" t="s">
        <v>295</v>
      </c>
      <c r="L1782" s="2" t="s">
        <v>434</v>
      </c>
      <c r="M1782" s="2" t="s">
        <v>680</v>
      </c>
      <c r="N1782" s="3" t="s">
        <v>2059</v>
      </c>
      <c r="O1782" s="2" t="s">
        <v>60</v>
      </c>
      <c r="P1782" s="2" t="s">
        <v>65</v>
      </c>
      <c r="Q1782" s="2"/>
      <c r="R1782" s="2"/>
      <c r="S1782" s="2"/>
      <c r="T1782" s="2"/>
      <c r="U1782">
        <v>0</v>
      </c>
      <c r="V1782">
        <v>30</v>
      </c>
      <c r="W1782" s="4">
        <v>46116</v>
      </c>
      <c r="X1782" s="4">
        <v>46183</v>
      </c>
      <c r="Y1782" s="4">
        <v>46183</v>
      </c>
      <c r="Z1782" s="4">
        <v>46213</v>
      </c>
      <c r="AA1782" s="3"/>
      <c r="AB1782" s="3" t="s">
        <v>2415</v>
      </c>
      <c r="AC1782" s="2"/>
      <c r="AD1782" s="2" t="s">
        <v>74</v>
      </c>
      <c r="AE1782" s="2" t="s">
        <v>74</v>
      </c>
      <c r="AF1782" s="2"/>
      <c r="AG1782" s="2"/>
      <c r="AH1782" s="2"/>
      <c r="AI1782" s="2"/>
      <c r="AJ1782" s="2" t="s">
        <v>50</v>
      </c>
      <c r="AK1782" s="2" t="s">
        <v>49</v>
      </c>
    </row>
    <row r="1783" spans="1:37" ht="100.8" x14ac:dyDescent="0.3">
      <c r="A1783" s="1">
        <v>1991</v>
      </c>
      <c r="F1783" s="2" t="s">
        <v>76</v>
      </c>
      <c r="G1783" s="2" t="s">
        <v>212</v>
      </c>
      <c r="H1783" s="2" t="s">
        <v>37</v>
      </c>
      <c r="I1783" s="2" t="s">
        <v>75</v>
      </c>
      <c r="J1783" s="2" t="s">
        <v>138</v>
      </c>
      <c r="K1783" s="2" t="s">
        <v>300</v>
      </c>
      <c r="L1783" s="2" t="s">
        <v>434</v>
      </c>
      <c r="M1783" s="2" t="s">
        <v>696</v>
      </c>
      <c r="N1783" s="3" t="s">
        <v>2059</v>
      </c>
      <c r="O1783" s="2" t="s">
        <v>60</v>
      </c>
      <c r="P1783" s="2" t="s">
        <v>65</v>
      </c>
      <c r="Q1783" s="2"/>
      <c r="R1783" s="2"/>
      <c r="S1783" s="2"/>
      <c r="T1783" s="2"/>
      <c r="U1783">
        <v>0</v>
      </c>
      <c r="V1783">
        <v>30</v>
      </c>
      <c r="W1783" s="4">
        <v>46118</v>
      </c>
      <c r="X1783" s="4"/>
      <c r="Y1783" s="4">
        <v>46118</v>
      </c>
      <c r="Z1783" s="4">
        <v>46148</v>
      </c>
      <c r="AA1783" s="3"/>
      <c r="AB1783" s="3"/>
      <c r="AC1783" s="2"/>
      <c r="AD1783" s="2" t="s">
        <v>74</v>
      </c>
      <c r="AE1783" s="2" t="s">
        <v>74</v>
      </c>
      <c r="AF1783" s="2"/>
      <c r="AG1783" s="2"/>
      <c r="AH1783" s="2"/>
      <c r="AI1783" s="2"/>
      <c r="AJ1783" s="2" t="s">
        <v>50</v>
      </c>
      <c r="AK1783" s="2" t="s">
        <v>49</v>
      </c>
    </row>
    <row r="1784" spans="1:37" ht="100.8" x14ac:dyDescent="0.3">
      <c r="A1784" s="1">
        <v>1992</v>
      </c>
      <c r="B1784">
        <v>19826</v>
      </c>
      <c r="F1784" s="2" t="s">
        <v>76</v>
      </c>
      <c r="G1784" s="2" t="s">
        <v>78</v>
      </c>
      <c r="H1784" s="2" t="s">
        <v>37</v>
      </c>
      <c r="I1784" s="2" t="s">
        <v>75</v>
      </c>
      <c r="J1784" s="2" t="s">
        <v>138</v>
      </c>
      <c r="K1784" s="2" t="s">
        <v>305</v>
      </c>
      <c r="L1784" s="2" t="s">
        <v>434</v>
      </c>
      <c r="M1784" s="2" t="s">
        <v>685</v>
      </c>
      <c r="N1784" s="3" t="s">
        <v>2059</v>
      </c>
      <c r="O1784" s="2" t="s">
        <v>60</v>
      </c>
      <c r="P1784" s="2" t="s">
        <v>65</v>
      </c>
      <c r="Q1784" s="2"/>
      <c r="R1784" s="2"/>
      <c r="S1784" s="2"/>
      <c r="T1784" s="2"/>
      <c r="U1784">
        <v>0</v>
      </c>
      <c r="V1784">
        <v>30</v>
      </c>
      <c r="W1784" s="4">
        <v>46119</v>
      </c>
      <c r="X1784" s="4">
        <v>46141</v>
      </c>
      <c r="Y1784" s="4">
        <v>46141</v>
      </c>
      <c r="Z1784" s="4">
        <v>46171</v>
      </c>
      <c r="AA1784" s="3"/>
      <c r="AB1784" s="3" t="s">
        <v>1866</v>
      </c>
      <c r="AC1784" s="2"/>
      <c r="AD1784" s="2" t="s">
        <v>74</v>
      </c>
      <c r="AE1784" s="2" t="s">
        <v>74</v>
      </c>
      <c r="AF1784" s="2"/>
      <c r="AG1784" s="2"/>
      <c r="AH1784" s="2"/>
      <c r="AI1784" s="2"/>
      <c r="AJ1784" s="2" t="s">
        <v>50</v>
      </c>
      <c r="AK1784" s="2" t="s">
        <v>49</v>
      </c>
    </row>
    <row r="1785" spans="1:37" ht="144" x14ac:dyDescent="0.3">
      <c r="A1785" s="1">
        <v>1993</v>
      </c>
      <c r="F1785" s="2" t="s">
        <v>76</v>
      </c>
      <c r="G1785" s="2" t="s">
        <v>212</v>
      </c>
      <c r="H1785" s="2" t="s">
        <v>37</v>
      </c>
      <c r="I1785" s="2" t="s">
        <v>75</v>
      </c>
      <c r="J1785" s="2" t="s">
        <v>138</v>
      </c>
      <c r="K1785" s="2" t="s">
        <v>272</v>
      </c>
      <c r="L1785" s="2" t="s">
        <v>434</v>
      </c>
      <c r="M1785" s="2" t="s">
        <v>435</v>
      </c>
      <c r="N1785" s="3" t="s">
        <v>2060</v>
      </c>
      <c r="O1785" s="2" t="s">
        <v>60</v>
      </c>
      <c r="P1785" s="2" t="s">
        <v>65</v>
      </c>
      <c r="Q1785" s="2"/>
      <c r="R1785" s="2"/>
      <c r="S1785" s="2"/>
      <c r="T1785" s="2"/>
      <c r="U1785">
        <v>0</v>
      </c>
      <c r="V1785">
        <v>90</v>
      </c>
      <c r="W1785" s="4">
        <v>46113</v>
      </c>
      <c r="X1785" s="4"/>
      <c r="Y1785" s="4">
        <v>46113</v>
      </c>
      <c r="Z1785" s="4">
        <v>46203</v>
      </c>
      <c r="AA1785" s="3"/>
      <c r="AB1785" s="3"/>
      <c r="AC1785" s="2"/>
      <c r="AD1785" s="2" t="s">
        <v>74</v>
      </c>
      <c r="AE1785" s="2" t="s">
        <v>74</v>
      </c>
      <c r="AF1785" s="2"/>
      <c r="AG1785" s="2"/>
      <c r="AH1785" s="2"/>
      <c r="AI1785" s="2"/>
      <c r="AJ1785" s="2" t="s">
        <v>50</v>
      </c>
      <c r="AK1785" s="2" t="s">
        <v>49</v>
      </c>
    </row>
    <row r="1786" spans="1:37" ht="144" x14ac:dyDescent="0.3">
      <c r="A1786" s="1">
        <v>1994</v>
      </c>
      <c r="B1786">
        <v>19907</v>
      </c>
      <c r="F1786" s="2" t="s">
        <v>76</v>
      </c>
      <c r="G1786" s="2" t="s">
        <v>78</v>
      </c>
      <c r="H1786" s="2" t="s">
        <v>37</v>
      </c>
      <c r="I1786" s="2" t="s">
        <v>75</v>
      </c>
      <c r="J1786" s="2" t="s">
        <v>138</v>
      </c>
      <c r="K1786" s="2" t="s">
        <v>285</v>
      </c>
      <c r="L1786" s="2" t="s">
        <v>434</v>
      </c>
      <c r="M1786" s="2" t="s">
        <v>669</v>
      </c>
      <c r="N1786" s="3" t="s">
        <v>2060</v>
      </c>
      <c r="O1786" s="2" t="s">
        <v>60</v>
      </c>
      <c r="P1786" s="2" t="s">
        <v>65</v>
      </c>
      <c r="Q1786" s="2"/>
      <c r="R1786" s="2"/>
      <c r="S1786" s="2"/>
      <c r="T1786" s="2"/>
      <c r="U1786">
        <v>0</v>
      </c>
      <c r="V1786">
        <v>90</v>
      </c>
      <c r="W1786" s="4">
        <v>46114</v>
      </c>
      <c r="X1786" s="4">
        <v>46184</v>
      </c>
      <c r="Y1786" s="4">
        <v>46184</v>
      </c>
      <c r="Z1786" s="4">
        <v>46274</v>
      </c>
      <c r="AA1786" s="3"/>
      <c r="AB1786" s="3" t="s">
        <v>2413</v>
      </c>
      <c r="AC1786" s="2"/>
      <c r="AD1786" s="2" t="s">
        <v>74</v>
      </c>
      <c r="AE1786" s="2" t="s">
        <v>74</v>
      </c>
      <c r="AF1786" s="2"/>
      <c r="AG1786" s="2"/>
      <c r="AH1786" s="2"/>
      <c r="AI1786" s="2"/>
      <c r="AJ1786" s="2" t="s">
        <v>50</v>
      </c>
      <c r="AK1786" s="2" t="s">
        <v>49</v>
      </c>
    </row>
    <row r="1787" spans="1:37" ht="144" x14ac:dyDescent="0.3">
      <c r="A1787" s="1">
        <v>1995</v>
      </c>
      <c r="F1787" s="2" t="s">
        <v>76</v>
      </c>
      <c r="G1787" s="2" t="s">
        <v>212</v>
      </c>
      <c r="H1787" s="2" t="s">
        <v>37</v>
      </c>
      <c r="I1787" s="2" t="s">
        <v>75</v>
      </c>
      <c r="J1787" s="2" t="s">
        <v>138</v>
      </c>
      <c r="K1787" s="2" t="s">
        <v>290</v>
      </c>
      <c r="L1787" s="2" t="s">
        <v>434</v>
      </c>
      <c r="M1787" s="2" t="s">
        <v>871</v>
      </c>
      <c r="N1787" s="3" t="s">
        <v>2060</v>
      </c>
      <c r="O1787" s="2" t="s">
        <v>60</v>
      </c>
      <c r="P1787" s="2" t="s">
        <v>65</v>
      </c>
      <c r="Q1787" s="2"/>
      <c r="R1787" s="2"/>
      <c r="S1787" s="2"/>
      <c r="T1787" s="2"/>
      <c r="U1787">
        <v>0</v>
      </c>
      <c r="V1787">
        <v>90</v>
      </c>
      <c r="W1787" s="4">
        <v>46115</v>
      </c>
      <c r="X1787" s="4"/>
      <c r="Y1787" s="4">
        <v>46115</v>
      </c>
      <c r="Z1787" s="4">
        <v>46205</v>
      </c>
      <c r="AA1787" s="3"/>
      <c r="AB1787" s="3"/>
      <c r="AC1787" s="2"/>
      <c r="AD1787" s="2" t="s">
        <v>74</v>
      </c>
      <c r="AE1787" s="2" t="s">
        <v>74</v>
      </c>
      <c r="AF1787" s="2"/>
      <c r="AG1787" s="2"/>
      <c r="AH1787" s="2"/>
      <c r="AI1787" s="2"/>
      <c r="AJ1787" s="2" t="s">
        <v>50</v>
      </c>
      <c r="AK1787" s="2" t="s">
        <v>49</v>
      </c>
    </row>
    <row r="1788" spans="1:37" ht="144" x14ac:dyDescent="0.3">
      <c r="A1788" s="1">
        <v>1996</v>
      </c>
      <c r="F1788" s="2" t="s">
        <v>76</v>
      </c>
      <c r="G1788" s="2" t="s">
        <v>212</v>
      </c>
      <c r="H1788" s="2" t="s">
        <v>37</v>
      </c>
      <c r="I1788" s="2" t="s">
        <v>75</v>
      </c>
      <c r="J1788" s="2" t="s">
        <v>138</v>
      </c>
      <c r="K1788" s="2" t="s">
        <v>295</v>
      </c>
      <c r="L1788" s="2" t="s">
        <v>434</v>
      </c>
      <c r="M1788" s="2" t="s">
        <v>680</v>
      </c>
      <c r="N1788" s="3" t="s">
        <v>2060</v>
      </c>
      <c r="O1788" s="2" t="s">
        <v>60</v>
      </c>
      <c r="P1788" s="2" t="s">
        <v>65</v>
      </c>
      <c r="Q1788" s="2"/>
      <c r="R1788" s="2"/>
      <c r="S1788" s="2"/>
      <c r="T1788" s="2"/>
      <c r="U1788">
        <v>0</v>
      </c>
      <c r="V1788">
        <v>90</v>
      </c>
      <c r="W1788" s="4">
        <v>46116</v>
      </c>
      <c r="X1788" s="4"/>
      <c r="Y1788" s="4">
        <v>46116</v>
      </c>
      <c r="Z1788" s="4">
        <v>46206</v>
      </c>
      <c r="AA1788" s="3"/>
      <c r="AB1788" s="3"/>
      <c r="AC1788" s="2"/>
      <c r="AD1788" s="2" t="s">
        <v>74</v>
      </c>
      <c r="AE1788" s="2" t="s">
        <v>74</v>
      </c>
      <c r="AF1788" s="2"/>
      <c r="AG1788" s="2"/>
      <c r="AH1788" s="2"/>
      <c r="AI1788" s="2"/>
      <c r="AJ1788" s="2" t="s">
        <v>50</v>
      </c>
      <c r="AK1788" s="2" t="s">
        <v>49</v>
      </c>
    </row>
    <row r="1789" spans="1:37" ht="144" x14ac:dyDescent="0.3">
      <c r="A1789" s="1">
        <v>1997</v>
      </c>
      <c r="F1789" s="2" t="s">
        <v>76</v>
      </c>
      <c r="G1789" s="2" t="s">
        <v>212</v>
      </c>
      <c r="H1789" s="2" t="s">
        <v>37</v>
      </c>
      <c r="I1789" s="2" t="s">
        <v>75</v>
      </c>
      <c r="J1789" s="2" t="s">
        <v>138</v>
      </c>
      <c r="K1789" s="2" t="s">
        <v>300</v>
      </c>
      <c r="L1789" s="2" t="s">
        <v>434</v>
      </c>
      <c r="M1789" s="2" t="s">
        <v>696</v>
      </c>
      <c r="N1789" s="3" t="s">
        <v>2060</v>
      </c>
      <c r="O1789" s="2" t="s">
        <v>60</v>
      </c>
      <c r="P1789" s="2" t="s">
        <v>65</v>
      </c>
      <c r="Q1789" s="2"/>
      <c r="R1789" s="2"/>
      <c r="S1789" s="2"/>
      <c r="T1789" s="2"/>
      <c r="U1789">
        <v>0</v>
      </c>
      <c r="V1789">
        <v>90</v>
      </c>
      <c r="W1789" s="4">
        <v>46118</v>
      </c>
      <c r="X1789" s="4"/>
      <c r="Y1789" s="4">
        <v>46118</v>
      </c>
      <c r="Z1789" s="4">
        <v>46208</v>
      </c>
      <c r="AA1789" s="3"/>
      <c r="AB1789" s="3"/>
      <c r="AC1789" s="2"/>
      <c r="AD1789" s="2" t="s">
        <v>74</v>
      </c>
      <c r="AE1789" s="2" t="s">
        <v>74</v>
      </c>
      <c r="AF1789" s="2"/>
      <c r="AG1789" s="2"/>
      <c r="AH1789" s="2"/>
      <c r="AI1789" s="2"/>
      <c r="AJ1789" s="2" t="s">
        <v>50</v>
      </c>
      <c r="AK1789" s="2" t="s">
        <v>49</v>
      </c>
    </row>
    <row r="1790" spans="1:37" ht="144" x14ac:dyDescent="0.3">
      <c r="A1790" s="1">
        <v>1998</v>
      </c>
      <c r="B1790">
        <v>19829</v>
      </c>
      <c r="F1790" s="2" t="s">
        <v>76</v>
      </c>
      <c r="G1790" s="2" t="s">
        <v>72</v>
      </c>
      <c r="H1790" s="2" t="s">
        <v>37</v>
      </c>
      <c r="I1790" s="2" t="s">
        <v>75</v>
      </c>
      <c r="J1790" s="2" t="s">
        <v>138</v>
      </c>
      <c r="K1790" s="2" t="s">
        <v>305</v>
      </c>
      <c r="L1790" s="2" t="s">
        <v>434</v>
      </c>
      <c r="M1790" s="2" t="s">
        <v>685</v>
      </c>
      <c r="N1790" s="3" t="s">
        <v>2060</v>
      </c>
      <c r="O1790" s="2" t="s">
        <v>60</v>
      </c>
      <c r="P1790" s="2" t="s">
        <v>65</v>
      </c>
      <c r="Q1790" s="2"/>
      <c r="R1790" s="2"/>
      <c r="S1790" s="2"/>
      <c r="T1790" s="2"/>
      <c r="U1790">
        <v>0</v>
      </c>
      <c r="V1790">
        <v>90</v>
      </c>
      <c r="W1790" s="4">
        <v>46119</v>
      </c>
      <c r="X1790" s="4"/>
      <c r="Y1790" s="4">
        <v>46119</v>
      </c>
      <c r="Z1790" s="4">
        <v>46209</v>
      </c>
      <c r="AA1790" s="3"/>
      <c r="AB1790" s="3" t="s">
        <v>2410</v>
      </c>
      <c r="AC1790" s="2"/>
      <c r="AD1790" s="2" t="s">
        <v>74</v>
      </c>
      <c r="AE1790" s="2" t="s">
        <v>74</v>
      </c>
      <c r="AF1790" s="2"/>
      <c r="AG1790" s="2"/>
      <c r="AH1790" s="2"/>
      <c r="AI1790" s="2"/>
      <c r="AJ1790" s="2" t="s">
        <v>50</v>
      </c>
      <c r="AK1790" s="2" t="s">
        <v>49</v>
      </c>
    </row>
    <row r="1791" spans="1:37" ht="57.6" x14ac:dyDescent="0.3">
      <c r="A1791" s="1">
        <v>1999</v>
      </c>
      <c r="F1791" s="2" t="s">
        <v>76</v>
      </c>
      <c r="G1791" s="2" t="s">
        <v>212</v>
      </c>
      <c r="H1791" s="2" t="s">
        <v>37</v>
      </c>
      <c r="I1791" s="2" t="s">
        <v>75</v>
      </c>
      <c r="J1791" s="2" t="s">
        <v>138</v>
      </c>
      <c r="K1791" s="2" t="s">
        <v>272</v>
      </c>
      <c r="L1791" s="2" t="s">
        <v>434</v>
      </c>
      <c r="M1791" s="2" t="s">
        <v>435</v>
      </c>
      <c r="N1791" s="3" t="s">
        <v>1543</v>
      </c>
      <c r="O1791" s="2" t="s">
        <v>60</v>
      </c>
      <c r="P1791" s="2" t="s">
        <v>65</v>
      </c>
      <c r="Q1791" s="2"/>
      <c r="R1791" s="2"/>
      <c r="S1791" s="2"/>
      <c r="T1791" s="2"/>
      <c r="U1791">
        <v>0</v>
      </c>
      <c r="V1791">
        <v>180</v>
      </c>
      <c r="W1791" s="4">
        <v>46113</v>
      </c>
      <c r="X1791" s="4"/>
      <c r="Y1791" s="4">
        <v>46113</v>
      </c>
      <c r="Z1791" s="4">
        <v>46293</v>
      </c>
      <c r="AA1791" s="3"/>
      <c r="AB1791" s="3"/>
      <c r="AC1791" s="2"/>
      <c r="AD1791" s="2" t="s">
        <v>74</v>
      </c>
      <c r="AE1791" s="2" t="s">
        <v>74</v>
      </c>
      <c r="AF1791" s="2"/>
      <c r="AG1791" s="2"/>
      <c r="AH1791" s="2"/>
      <c r="AI1791" s="2"/>
      <c r="AJ1791" s="2" t="s">
        <v>50</v>
      </c>
      <c r="AK1791" s="2" t="s">
        <v>49</v>
      </c>
    </row>
    <row r="1792" spans="1:37" ht="57.6" x14ac:dyDescent="0.3">
      <c r="A1792" s="1">
        <v>2000</v>
      </c>
      <c r="B1792">
        <v>19908</v>
      </c>
      <c r="F1792" s="2" t="s">
        <v>76</v>
      </c>
      <c r="G1792" s="2" t="s">
        <v>78</v>
      </c>
      <c r="H1792" s="2" t="s">
        <v>37</v>
      </c>
      <c r="I1792" s="2" t="s">
        <v>75</v>
      </c>
      <c r="J1792" s="2" t="s">
        <v>138</v>
      </c>
      <c r="K1792" s="2" t="s">
        <v>285</v>
      </c>
      <c r="L1792" s="2" t="s">
        <v>434</v>
      </c>
      <c r="M1792" s="2" t="s">
        <v>669</v>
      </c>
      <c r="N1792" s="3" t="s">
        <v>1543</v>
      </c>
      <c r="O1792" s="2" t="s">
        <v>60</v>
      </c>
      <c r="P1792" s="2" t="s">
        <v>65</v>
      </c>
      <c r="Q1792" s="2"/>
      <c r="R1792" s="2"/>
      <c r="S1792" s="2"/>
      <c r="T1792" s="2"/>
      <c r="U1792">
        <v>0</v>
      </c>
      <c r="V1792">
        <v>180</v>
      </c>
      <c r="W1792" s="4">
        <v>46114</v>
      </c>
      <c r="X1792" s="4">
        <v>46184</v>
      </c>
      <c r="Y1792" s="4">
        <v>46184</v>
      </c>
      <c r="Z1792" s="4">
        <v>46364</v>
      </c>
      <c r="AA1792" s="3"/>
      <c r="AB1792" s="3" t="s">
        <v>2413</v>
      </c>
      <c r="AC1792" s="2"/>
      <c r="AD1792" s="2" t="s">
        <v>74</v>
      </c>
      <c r="AE1792" s="2" t="s">
        <v>74</v>
      </c>
      <c r="AF1792" s="2"/>
      <c r="AG1792" s="2"/>
      <c r="AH1792" s="2"/>
      <c r="AI1792" s="2"/>
      <c r="AJ1792" s="2" t="s">
        <v>50</v>
      </c>
      <c r="AK1792" s="2" t="s">
        <v>49</v>
      </c>
    </row>
    <row r="1793" spans="1:37" ht="57.6" x14ac:dyDescent="0.3">
      <c r="A1793" s="1">
        <v>2001</v>
      </c>
      <c r="F1793" s="2" t="s">
        <v>76</v>
      </c>
      <c r="G1793" s="2" t="s">
        <v>212</v>
      </c>
      <c r="H1793" s="2" t="s">
        <v>37</v>
      </c>
      <c r="I1793" s="2" t="s">
        <v>75</v>
      </c>
      <c r="J1793" s="2" t="s">
        <v>138</v>
      </c>
      <c r="K1793" s="2" t="s">
        <v>290</v>
      </c>
      <c r="L1793" s="2" t="s">
        <v>434</v>
      </c>
      <c r="M1793" s="2" t="s">
        <v>871</v>
      </c>
      <c r="N1793" s="3" t="s">
        <v>1543</v>
      </c>
      <c r="O1793" s="2" t="s">
        <v>60</v>
      </c>
      <c r="P1793" s="2" t="s">
        <v>65</v>
      </c>
      <c r="Q1793" s="2"/>
      <c r="R1793" s="2"/>
      <c r="S1793" s="2"/>
      <c r="T1793" s="2"/>
      <c r="U1793">
        <v>0</v>
      </c>
      <c r="V1793">
        <v>180</v>
      </c>
      <c r="W1793" s="4">
        <v>46115</v>
      </c>
      <c r="X1793" s="4"/>
      <c r="Y1793" s="4">
        <v>46114</v>
      </c>
      <c r="Z1793" s="4">
        <v>46294</v>
      </c>
      <c r="AA1793" s="3"/>
      <c r="AB1793" s="3"/>
      <c r="AC1793" s="2"/>
      <c r="AD1793" s="2" t="s">
        <v>74</v>
      </c>
      <c r="AE1793" s="2" t="s">
        <v>74</v>
      </c>
      <c r="AF1793" s="2"/>
      <c r="AG1793" s="2"/>
      <c r="AH1793" s="2"/>
      <c r="AI1793" s="2"/>
      <c r="AJ1793" s="2" t="s">
        <v>50</v>
      </c>
      <c r="AK1793" s="2" t="s">
        <v>49</v>
      </c>
    </row>
    <row r="1794" spans="1:37" ht="57.6" x14ac:dyDescent="0.3">
      <c r="A1794" s="1">
        <v>2002</v>
      </c>
      <c r="F1794" s="2" t="s">
        <v>76</v>
      </c>
      <c r="G1794" s="2" t="s">
        <v>212</v>
      </c>
      <c r="H1794" s="2" t="s">
        <v>37</v>
      </c>
      <c r="I1794" s="2" t="s">
        <v>75</v>
      </c>
      <c r="J1794" s="2" t="s">
        <v>138</v>
      </c>
      <c r="K1794" s="2" t="s">
        <v>295</v>
      </c>
      <c r="L1794" s="2" t="s">
        <v>434</v>
      </c>
      <c r="M1794" s="2" t="s">
        <v>680</v>
      </c>
      <c r="N1794" s="3" t="s">
        <v>1543</v>
      </c>
      <c r="O1794" s="2" t="s">
        <v>60</v>
      </c>
      <c r="P1794" s="2" t="s">
        <v>65</v>
      </c>
      <c r="Q1794" s="2"/>
      <c r="R1794" s="2"/>
      <c r="S1794" s="2"/>
      <c r="T1794" s="2"/>
      <c r="U1794">
        <v>0</v>
      </c>
      <c r="V1794">
        <v>180</v>
      </c>
      <c r="W1794" s="4">
        <v>46116</v>
      </c>
      <c r="X1794" s="4"/>
      <c r="Y1794" s="4">
        <v>46116</v>
      </c>
      <c r="Z1794" s="4">
        <v>46296</v>
      </c>
      <c r="AA1794" s="3"/>
      <c r="AB1794" s="3"/>
      <c r="AC1794" s="2"/>
      <c r="AD1794" s="2" t="s">
        <v>74</v>
      </c>
      <c r="AE1794" s="2" t="s">
        <v>74</v>
      </c>
      <c r="AF1794" s="2"/>
      <c r="AG1794" s="2"/>
      <c r="AH1794" s="2"/>
      <c r="AI1794" s="2"/>
      <c r="AJ1794" s="2" t="s">
        <v>50</v>
      </c>
      <c r="AK1794" s="2" t="s">
        <v>49</v>
      </c>
    </row>
    <row r="1795" spans="1:37" ht="57.6" x14ac:dyDescent="0.3">
      <c r="A1795" s="1">
        <v>2003</v>
      </c>
      <c r="F1795" s="2" t="s">
        <v>76</v>
      </c>
      <c r="G1795" s="2" t="s">
        <v>212</v>
      </c>
      <c r="H1795" s="2" t="s">
        <v>37</v>
      </c>
      <c r="I1795" s="2" t="s">
        <v>75</v>
      </c>
      <c r="J1795" s="2" t="s">
        <v>138</v>
      </c>
      <c r="K1795" s="2" t="s">
        <v>300</v>
      </c>
      <c r="L1795" s="2" t="s">
        <v>434</v>
      </c>
      <c r="M1795" s="2" t="s">
        <v>696</v>
      </c>
      <c r="N1795" s="3" t="s">
        <v>1543</v>
      </c>
      <c r="O1795" s="2" t="s">
        <v>60</v>
      </c>
      <c r="P1795" s="2" t="s">
        <v>65</v>
      </c>
      <c r="Q1795" s="2"/>
      <c r="R1795" s="2"/>
      <c r="S1795" s="2"/>
      <c r="T1795" s="2"/>
      <c r="U1795">
        <v>0</v>
      </c>
      <c r="V1795">
        <v>180</v>
      </c>
      <c r="W1795" s="4">
        <v>46118</v>
      </c>
      <c r="X1795" s="4"/>
      <c r="Y1795" s="4">
        <v>46118</v>
      </c>
      <c r="Z1795" s="4">
        <v>46298</v>
      </c>
      <c r="AA1795" s="3"/>
      <c r="AB1795" s="3"/>
      <c r="AC1795" s="2"/>
      <c r="AD1795" s="2" t="s">
        <v>74</v>
      </c>
      <c r="AE1795" s="2" t="s">
        <v>74</v>
      </c>
      <c r="AF1795" s="2"/>
      <c r="AG1795" s="2"/>
      <c r="AH1795" s="2"/>
      <c r="AI1795" s="2"/>
      <c r="AJ1795" s="2" t="s">
        <v>50</v>
      </c>
      <c r="AK1795" s="2" t="s">
        <v>49</v>
      </c>
    </row>
    <row r="1796" spans="1:37" ht="57.6" x14ac:dyDescent="0.3">
      <c r="A1796" s="1">
        <v>2004</v>
      </c>
      <c r="B1796">
        <v>19827</v>
      </c>
      <c r="F1796" s="2" t="s">
        <v>76</v>
      </c>
      <c r="G1796" s="2" t="s">
        <v>72</v>
      </c>
      <c r="H1796" s="2" t="s">
        <v>37</v>
      </c>
      <c r="I1796" s="2" t="s">
        <v>75</v>
      </c>
      <c r="J1796" s="2" t="s">
        <v>138</v>
      </c>
      <c r="K1796" s="2" t="s">
        <v>305</v>
      </c>
      <c r="L1796" s="2" t="s">
        <v>434</v>
      </c>
      <c r="M1796" s="2" t="s">
        <v>685</v>
      </c>
      <c r="N1796" s="3" t="s">
        <v>1543</v>
      </c>
      <c r="O1796" s="2" t="s">
        <v>60</v>
      </c>
      <c r="P1796" s="2" t="s">
        <v>65</v>
      </c>
      <c r="Q1796" s="2"/>
      <c r="R1796" s="2"/>
      <c r="S1796" s="2"/>
      <c r="T1796" s="2"/>
      <c r="U1796">
        <v>0</v>
      </c>
      <c r="V1796">
        <v>180</v>
      </c>
      <c r="W1796" s="4">
        <v>46119</v>
      </c>
      <c r="X1796" s="4"/>
      <c r="Y1796" s="4">
        <v>46119</v>
      </c>
      <c r="Z1796" s="4">
        <v>46299</v>
      </c>
      <c r="AA1796" s="3"/>
      <c r="AB1796" s="3" t="s">
        <v>2410</v>
      </c>
      <c r="AC1796" s="2"/>
      <c r="AD1796" s="2" t="s">
        <v>74</v>
      </c>
      <c r="AE1796" s="2" t="s">
        <v>74</v>
      </c>
      <c r="AF1796" s="2"/>
      <c r="AG1796" s="2"/>
      <c r="AH1796" s="2"/>
      <c r="AI1796" s="2"/>
      <c r="AJ1796" s="2" t="s">
        <v>50</v>
      </c>
      <c r="AK1796" s="2" t="s">
        <v>49</v>
      </c>
    </row>
    <row r="1797" spans="1:37" ht="129.6" x14ac:dyDescent="0.3">
      <c r="A1797" s="1">
        <v>2005</v>
      </c>
      <c r="F1797" s="2" t="s">
        <v>76</v>
      </c>
      <c r="G1797" s="2" t="s">
        <v>212</v>
      </c>
      <c r="H1797" s="2" t="s">
        <v>37</v>
      </c>
      <c r="I1797" s="2" t="s">
        <v>75</v>
      </c>
      <c r="J1797" s="2" t="s">
        <v>138</v>
      </c>
      <c r="K1797" s="2" t="s">
        <v>272</v>
      </c>
      <c r="L1797" s="2" t="s">
        <v>434</v>
      </c>
      <c r="M1797" s="2" t="s">
        <v>435</v>
      </c>
      <c r="N1797" s="3" t="s">
        <v>2061</v>
      </c>
      <c r="O1797" s="2" t="s">
        <v>42</v>
      </c>
      <c r="P1797" s="2" t="s">
        <v>65</v>
      </c>
      <c r="Q1797" s="2"/>
      <c r="R1797" s="2"/>
      <c r="S1797" s="2"/>
      <c r="T1797" s="2"/>
      <c r="U1797">
        <v>0</v>
      </c>
      <c r="V1797">
        <v>360</v>
      </c>
      <c r="W1797" s="4">
        <v>46113</v>
      </c>
      <c r="X1797" s="4"/>
      <c r="Y1797" s="4">
        <v>46113</v>
      </c>
      <c r="Z1797" s="4">
        <v>46473</v>
      </c>
      <c r="AA1797" s="3"/>
      <c r="AB1797" s="3"/>
      <c r="AC1797" s="2"/>
      <c r="AD1797" s="2" t="s">
        <v>74</v>
      </c>
      <c r="AE1797" s="2" t="s">
        <v>74</v>
      </c>
      <c r="AF1797" s="2"/>
      <c r="AG1797" s="2"/>
      <c r="AH1797" s="2"/>
      <c r="AI1797" s="2"/>
      <c r="AJ1797" s="2" t="s">
        <v>50</v>
      </c>
      <c r="AK1797" s="2" t="s">
        <v>49</v>
      </c>
    </row>
    <row r="1798" spans="1:37" ht="129.6" x14ac:dyDescent="0.3">
      <c r="A1798" s="1">
        <v>2006</v>
      </c>
      <c r="B1798">
        <v>19909</v>
      </c>
      <c r="F1798" s="2" t="s">
        <v>76</v>
      </c>
      <c r="G1798" s="2" t="s">
        <v>78</v>
      </c>
      <c r="H1798" s="2" t="s">
        <v>37</v>
      </c>
      <c r="I1798" s="2" t="s">
        <v>75</v>
      </c>
      <c r="J1798" s="2" t="s">
        <v>138</v>
      </c>
      <c r="K1798" s="2" t="s">
        <v>285</v>
      </c>
      <c r="L1798" s="2" t="s">
        <v>434</v>
      </c>
      <c r="M1798" s="2" t="s">
        <v>669</v>
      </c>
      <c r="N1798" s="3" t="s">
        <v>2061</v>
      </c>
      <c r="O1798" s="2" t="s">
        <v>42</v>
      </c>
      <c r="P1798" s="2" t="s">
        <v>65</v>
      </c>
      <c r="Q1798" s="2"/>
      <c r="R1798" s="2"/>
      <c r="S1798" s="2"/>
      <c r="T1798" s="2"/>
      <c r="U1798">
        <v>0</v>
      </c>
      <c r="V1798">
        <v>360</v>
      </c>
      <c r="W1798" s="4">
        <v>46114</v>
      </c>
      <c r="X1798" s="4">
        <v>46184</v>
      </c>
      <c r="Y1798" s="4">
        <v>46184</v>
      </c>
      <c r="Z1798" s="4">
        <v>46544</v>
      </c>
      <c r="AA1798" s="3"/>
      <c r="AB1798" s="3" t="s">
        <v>2413</v>
      </c>
      <c r="AC1798" s="2"/>
      <c r="AD1798" s="2" t="s">
        <v>74</v>
      </c>
      <c r="AE1798" s="2" t="s">
        <v>74</v>
      </c>
      <c r="AF1798" s="2"/>
      <c r="AG1798" s="2"/>
      <c r="AH1798" s="2"/>
      <c r="AI1798" s="2"/>
      <c r="AJ1798" s="2" t="s">
        <v>50</v>
      </c>
      <c r="AK1798" s="2" t="s">
        <v>49</v>
      </c>
    </row>
    <row r="1799" spans="1:37" ht="129.6" x14ac:dyDescent="0.3">
      <c r="A1799" s="1">
        <v>2007</v>
      </c>
      <c r="F1799" s="2" t="s">
        <v>76</v>
      </c>
      <c r="G1799" s="2" t="s">
        <v>212</v>
      </c>
      <c r="H1799" s="2" t="s">
        <v>37</v>
      </c>
      <c r="I1799" s="2" t="s">
        <v>75</v>
      </c>
      <c r="J1799" s="2" t="s">
        <v>138</v>
      </c>
      <c r="K1799" s="2" t="s">
        <v>290</v>
      </c>
      <c r="L1799" s="2" t="s">
        <v>434</v>
      </c>
      <c r="M1799" s="2" t="s">
        <v>871</v>
      </c>
      <c r="N1799" s="3" t="s">
        <v>2061</v>
      </c>
      <c r="O1799" s="2" t="s">
        <v>42</v>
      </c>
      <c r="P1799" s="2" t="s">
        <v>65</v>
      </c>
      <c r="Q1799" s="2"/>
      <c r="R1799" s="2"/>
      <c r="S1799" s="2"/>
      <c r="T1799" s="2"/>
      <c r="U1799">
        <v>0</v>
      </c>
      <c r="V1799">
        <v>360</v>
      </c>
      <c r="W1799" s="4">
        <v>46115</v>
      </c>
      <c r="X1799" s="4"/>
      <c r="Y1799" s="4">
        <v>46115</v>
      </c>
      <c r="Z1799" s="4">
        <v>46475</v>
      </c>
      <c r="AA1799" s="3"/>
      <c r="AB1799" s="3"/>
      <c r="AC1799" s="2"/>
      <c r="AD1799" s="2" t="s">
        <v>74</v>
      </c>
      <c r="AE1799" s="2" t="s">
        <v>74</v>
      </c>
      <c r="AF1799" s="2"/>
      <c r="AG1799" s="2"/>
      <c r="AH1799" s="2"/>
      <c r="AI1799" s="2"/>
      <c r="AJ1799" s="2" t="s">
        <v>50</v>
      </c>
      <c r="AK1799" s="2" t="s">
        <v>49</v>
      </c>
    </row>
    <row r="1800" spans="1:37" ht="129.6" x14ac:dyDescent="0.3">
      <c r="A1800" s="1">
        <v>2008</v>
      </c>
      <c r="F1800" s="2" t="s">
        <v>76</v>
      </c>
      <c r="G1800" s="2" t="s">
        <v>212</v>
      </c>
      <c r="H1800" s="2" t="s">
        <v>37</v>
      </c>
      <c r="I1800" s="2" t="s">
        <v>75</v>
      </c>
      <c r="J1800" s="2" t="s">
        <v>138</v>
      </c>
      <c r="K1800" s="2" t="s">
        <v>295</v>
      </c>
      <c r="L1800" s="2" t="s">
        <v>434</v>
      </c>
      <c r="M1800" s="2" t="s">
        <v>680</v>
      </c>
      <c r="N1800" s="3" t="s">
        <v>2061</v>
      </c>
      <c r="O1800" s="2" t="s">
        <v>42</v>
      </c>
      <c r="P1800" s="2" t="s">
        <v>65</v>
      </c>
      <c r="Q1800" s="2"/>
      <c r="R1800" s="2"/>
      <c r="S1800" s="2"/>
      <c r="T1800" s="2"/>
      <c r="U1800">
        <v>0</v>
      </c>
      <c r="V1800">
        <v>360</v>
      </c>
      <c r="W1800" s="4">
        <v>46116</v>
      </c>
      <c r="X1800" s="4"/>
      <c r="Y1800" s="4">
        <v>46116</v>
      </c>
      <c r="Z1800" s="4">
        <v>46476</v>
      </c>
      <c r="AA1800" s="3"/>
      <c r="AB1800" s="3"/>
      <c r="AC1800" s="2"/>
      <c r="AD1800" s="2" t="s">
        <v>74</v>
      </c>
      <c r="AE1800" s="2" t="s">
        <v>74</v>
      </c>
      <c r="AF1800" s="2"/>
      <c r="AG1800" s="2"/>
      <c r="AH1800" s="2"/>
      <c r="AI1800" s="2"/>
      <c r="AJ1800" s="2" t="s">
        <v>50</v>
      </c>
      <c r="AK1800" s="2" t="s">
        <v>49</v>
      </c>
    </row>
    <row r="1801" spans="1:37" ht="129.6" x14ac:dyDescent="0.3">
      <c r="A1801" s="1">
        <v>2009</v>
      </c>
      <c r="F1801" s="2" t="s">
        <v>76</v>
      </c>
      <c r="G1801" s="2" t="s">
        <v>212</v>
      </c>
      <c r="H1801" s="2" t="s">
        <v>37</v>
      </c>
      <c r="I1801" s="2" t="s">
        <v>75</v>
      </c>
      <c r="J1801" s="2" t="s">
        <v>138</v>
      </c>
      <c r="K1801" s="2" t="s">
        <v>300</v>
      </c>
      <c r="L1801" s="2" t="s">
        <v>434</v>
      </c>
      <c r="M1801" s="2" t="s">
        <v>696</v>
      </c>
      <c r="N1801" s="3" t="s">
        <v>2061</v>
      </c>
      <c r="O1801" s="2" t="s">
        <v>42</v>
      </c>
      <c r="P1801" s="2" t="s">
        <v>65</v>
      </c>
      <c r="Q1801" s="2"/>
      <c r="R1801" s="2"/>
      <c r="S1801" s="2"/>
      <c r="T1801" s="2"/>
      <c r="U1801">
        <v>0</v>
      </c>
      <c r="V1801">
        <v>360</v>
      </c>
      <c r="W1801" s="4">
        <v>46118</v>
      </c>
      <c r="X1801" s="4"/>
      <c r="Y1801" s="4">
        <v>46118</v>
      </c>
      <c r="Z1801" s="4">
        <v>46478</v>
      </c>
      <c r="AA1801" s="3"/>
      <c r="AB1801" s="3"/>
      <c r="AC1801" s="2"/>
      <c r="AD1801" s="2" t="s">
        <v>74</v>
      </c>
      <c r="AE1801" s="2" t="s">
        <v>74</v>
      </c>
      <c r="AF1801" s="2"/>
      <c r="AG1801" s="2"/>
      <c r="AH1801" s="2"/>
      <c r="AI1801" s="2"/>
      <c r="AJ1801" s="2" t="s">
        <v>50</v>
      </c>
      <c r="AK1801" s="2" t="s">
        <v>49</v>
      </c>
    </row>
    <row r="1802" spans="1:37" ht="129.6" x14ac:dyDescent="0.3">
      <c r="A1802" s="1">
        <v>2010</v>
      </c>
      <c r="B1802">
        <v>19828</v>
      </c>
      <c r="F1802" s="2" t="s">
        <v>76</v>
      </c>
      <c r="G1802" s="2" t="s">
        <v>72</v>
      </c>
      <c r="H1802" s="2" t="s">
        <v>37</v>
      </c>
      <c r="I1802" s="2" t="s">
        <v>75</v>
      </c>
      <c r="J1802" s="2" t="s">
        <v>138</v>
      </c>
      <c r="K1802" s="2" t="s">
        <v>305</v>
      </c>
      <c r="L1802" s="2" t="s">
        <v>434</v>
      </c>
      <c r="M1802" s="2" t="s">
        <v>685</v>
      </c>
      <c r="N1802" s="3" t="s">
        <v>2061</v>
      </c>
      <c r="O1802" s="2" t="s">
        <v>42</v>
      </c>
      <c r="P1802" s="2" t="s">
        <v>65</v>
      </c>
      <c r="Q1802" s="2"/>
      <c r="R1802" s="2"/>
      <c r="S1802" s="2"/>
      <c r="T1802" s="2"/>
      <c r="U1802">
        <v>0</v>
      </c>
      <c r="V1802">
        <v>360</v>
      </c>
      <c r="W1802" s="4">
        <v>46119</v>
      </c>
      <c r="X1802" s="4"/>
      <c r="Y1802" s="4">
        <v>46119</v>
      </c>
      <c r="Z1802" s="4">
        <v>46479</v>
      </c>
      <c r="AA1802" s="3"/>
      <c r="AB1802" s="3" t="s">
        <v>2410</v>
      </c>
      <c r="AC1802" s="2"/>
      <c r="AD1802" s="2" t="s">
        <v>74</v>
      </c>
      <c r="AE1802" s="2" t="s">
        <v>74</v>
      </c>
      <c r="AF1802" s="2"/>
      <c r="AG1802" s="2"/>
      <c r="AH1802" s="2"/>
      <c r="AI1802" s="2"/>
      <c r="AJ1802" s="2" t="s">
        <v>50</v>
      </c>
      <c r="AK1802" s="2" t="s">
        <v>49</v>
      </c>
    </row>
    <row r="1803" spans="1:37" ht="100.8" x14ac:dyDescent="0.3">
      <c r="A1803" s="1">
        <v>2011</v>
      </c>
      <c r="B1803">
        <v>20817</v>
      </c>
      <c r="F1803" s="2" t="s">
        <v>76</v>
      </c>
      <c r="G1803" s="2" t="s">
        <v>78</v>
      </c>
      <c r="H1803" s="2" t="s">
        <v>37</v>
      </c>
      <c r="I1803" s="2" t="s">
        <v>75</v>
      </c>
      <c r="J1803" s="2" t="s">
        <v>138</v>
      </c>
      <c r="K1803" s="2" t="s">
        <v>272</v>
      </c>
      <c r="L1803" s="2" t="s">
        <v>2062</v>
      </c>
      <c r="M1803" s="2" t="s">
        <v>2063</v>
      </c>
      <c r="N1803" s="3" t="s">
        <v>2064</v>
      </c>
      <c r="O1803" s="2" t="s">
        <v>60</v>
      </c>
      <c r="P1803" s="2" t="s">
        <v>65</v>
      </c>
      <c r="Q1803" s="2"/>
      <c r="R1803" s="2"/>
      <c r="S1803" s="2"/>
      <c r="T1803" s="2"/>
      <c r="U1803">
        <v>0</v>
      </c>
      <c r="V1803">
        <v>30</v>
      </c>
      <c r="W1803" s="4">
        <v>46113</v>
      </c>
      <c r="X1803" s="4">
        <v>46178</v>
      </c>
      <c r="Y1803" s="4">
        <v>46178</v>
      </c>
      <c r="Z1803" s="4">
        <v>46208</v>
      </c>
      <c r="AA1803" s="3"/>
      <c r="AB1803" s="3" t="s">
        <v>2416</v>
      </c>
      <c r="AC1803" s="2"/>
      <c r="AD1803" s="2" t="s">
        <v>74</v>
      </c>
      <c r="AE1803" s="2" t="s">
        <v>74</v>
      </c>
      <c r="AF1803" s="2"/>
      <c r="AG1803" s="2"/>
      <c r="AH1803" s="2"/>
      <c r="AI1803" s="2"/>
      <c r="AJ1803" s="2" t="s">
        <v>50</v>
      </c>
      <c r="AK1803" s="2" t="s">
        <v>49</v>
      </c>
    </row>
    <row r="1804" spans="1:37" ht="100.8" x14ac:dyDescent="0.3">
      <c r="A1804" s="1">
        <v>2012</v>
      </c>
      <c r="B1804">
        <v>20830</v>
      </c>
      <c r="F1804" s="2" t="s">
        <v>76</v>
      </c>
      <c r="G1804" s="2" t="s">
        <v>78</v>
      </c>
      <c r="H1804" s="2" t="s">
        <v>37</v>
      </c>
      <c r="I1804" s="2" t="s">
        <v>75</v>
      </c>
      <c r="J1804" s="2" t="s">
        <v>138</v>
      </c>
      <c r="K1804" s="2" t="s">
        <v>285</v>
      </c>
      <c r="L1804" s="2" t="s">
        <v>2065</v>
      </c>
      <c r="M1804" s="2" t="s">
        <v>2066</v>
      </c>
      <c r="N1804" s="3" t="s">
        <v>2064</v>
      </c>
      <c r="O1804" s="2" t="s">
        <v>60</v>
      </c>
      <c r="P1804" s="2" t="s">
        <v>65</v>
      </c>
      <c r="Q1804" s="2"/>
      <c r="R1804" s="2"/>
      <c r="S1804" s="2"/>
      <c r="T1804" s="2"/>
      <c r="U1804">
        <v>0</v>
      </c>
      <c r="V1804">
        <v>30</v>
      </c>
      <c r="W1804" s="4">
        <v>46114</v>
      </c>
      <c r="X1804" s="4">
        <v>46183</v>
      </c>
      <c r="Y1804" s="4">
        <v>46183</v>
      </c>
      <c r="Z1804" s="4">
        <v>46213</v>
      </c>
      <c r="AA1804" s="3"/>
      <c r="AB1804" s="3" t="s">
        <v>2409</v>
      </c>
      <c r="AC1804" s="2"/>
      <c r="AD1804" s="2" t="s">
        <v>74</v>
      </c>
      <c r="AE1804" s="2" t="s">
        <v>95</v>
      </c>
      <c r="AF1804" s="2"/>
      <c r="AG1804" s="2"/>
      <c r="AH1804" s="2"/>
      <c r="AI1804" s="2"/>
      <c r="AJ1804" s="2" t="s">
        <v>50</v>
      </c>
      <c r="AK1804" s="2" t="s">
        <v>49</v>
      </c>
    </row>
    <row r="1805" spans="1:37" ht="100.8" x14ac:dyDescent="0.3">
      <c r="A1805" s="1">
        <v>2013</v>
      </c>
      <c r="B1805">
        <v>20844</v>
      </c>
      <c r="F1805" s="2" t="s">
        <v>76</v>
      </c>
      <c r="G1805" s="2" t="s">
        <v>78</v>
      </c>
      <c r="H1805" s="2" t="s">
        <v>37</v>
      </c>
      <c r="I1805" s="2" t="s">
        <v>75</v>
      </c>
      <c r="J1805" s="2" t="s">
        <v>138</v>
      </c>
      <c r="K1805" s="2" t="s">
        <v>290</v>
      </c>
      <c r="L1805" s="2" t="s">
        <v>2065</v>
      </c>
      <c r="M1805" s="2" t="s">
        <v>2067</v>
      </c>
      <c r="N1805" s="3" t="s">
        <v>2064</v>
      </c>
      <c r="O1805" s="2" t="s">
        <v>60</v>
      </c>
      <c r="P1805" s="2" t="s">
        <v>65</v>
      </c>
      <c r="Q1805" s="2"/>
      <c r="R1805" s="2"/>
      <c r="S1805" s="2"/>
      <c r="T1805" s="2"/>
      <c r="U1805">
        <v>0</v>
      </c>
      <c r="V1805">
        <v>30</v>
      </c>
      <c r="W1805" s="4">
        <v>46115</v>
      </c>
      <c r="X1805" s="4">
        <v>46176</v>
      </c>
      <c r="Y1805" s="4">
        <v>46176</v>
      </c>
      <c r="Z1805" s="4">
        <v>46206</v>
      </c>
      <c r="AA1805" s="3"/>
      <c r="AB1805" s="3" t="s">
        <v>2415</v>
      </c>
      <c r="AC1805" s="2"/>
      <c r="AD1805" s="2" t="s">
        <v>74</v>
      </c>
      <c r="AE1805" s="2" t="s">
        <v>74</v>
      </c>
      <c r="AF1805" s="2"/>
      <c r="AG1805" s="2"/>
      <c r="AH1805" s="2"/>
      <c r="AI1805" s="2"/>
      <c r="AJ1805" s="2" t="s">
        <v>50</v>
      </c>
      <c r="AK1805" s="2" t="s">
        <v>49</v>
      </c>
    </row>
    <row r="1806" spans="1:37" ht="100.8" x14ac:dyDescent="0.3">
      <c r="A1806" s="1">
        <v>2014</v>
      </c>
      <c r="B1806">
        <v>20861</v>
      </c>
      <c r="F1806" s="2" t="s">
        <v>76</v>
      </c>
      <c r="G1806" s="2" t="s">
        <v>78</v>
      </c>
      <c r="H1806" s="2" t="s">
        <v>37</v>
      </c>
      <c r="I1806" s="2" t="s">
        <v>75</v>
      </c>
      <c r="J1806" s="2" t="s">
        <v>138</v>
      </c>
      <c r="K1806" s="2" t="s">
        <v>295</v>
      </c>
      <c r="L1806" s="2" t="s">
        <v>2065</v>
      </c>
      <c r="M1806" s="2" t="s">
        <v>2068</v>
      </c>
      <c r="N1806" s="3" t="s">
        <v>2064</v>
      </c>
      <c r="O1806" s="2" t="s">
        <v>60</v>
      </c>
      <c r="P1806" s="2" t="s">
        <v>65</v>
      </c>
      <c r="Q1806" s="2"/>
      <c r="R1806" s="2"/>
      <c r="S1806" s="2"/>
      <c r="T1806" s="2"/>
      <c r="U1806">
        <v>0</v>
      </c>
      <c r="V1806">
        <v>30</v>
      </c>
      <c r="W1806" s="4">
        <v>46116</v>
      </c>
      <c r="X1806" s="4">
        <v>46183</v>
      </c>
      <c r="Y1806" s="4">
        <v>46183</v>
      </c>
      <c r="Z1806" s="4">
        <v>46213</v>
      </c>
      <c r="AA1806" s="3"/>
      <c r="AB1806" s="3" t="s">
        <v>2415</v>
      </c>
      <c r="AC1806" s="2"/>
      <c r="AD1806" s="2" t="s">
        <v>74</v>
      </c>
      <c r="AE1806" s="2" t="s">
        <v>74</v>
      </c>
      <c r="AF1806" s="2"/>
      <c r="AG1806" s="2"/>
      <c r="AH1806" s="2"/>
      <c r="AI1806" s="2"/>
      <c r="AJ1806" s="2" t="s">
        <v>50</v>
      </c>
      <c r="AK1806" s="2" t="s">
        <v>49</v>
      </c>
    </row>
    <row r="1807" spans="1:37" ht="100.8" x14ac:dyDescent="0.3">
      <c r="A1807" s="1">
        <v>2015</v>
      </c>
      <c r="F1807" s="2" t="s">
        <v>76</v>
      </c>
      <c r="G1807" s="2" t="s">
        <v>212</v>
      </c>
      <c r="H1807" s="2" t="s">
        <v>37</v>
      </c>
      <c r="I1807" s="2" t="s">
        <v>75</v>
      </c>
      <c r="J1807" s="2" t="s">
        <v>138</v>
      </c>
      <c r="K1807" s="2" t="s">
        <v>300</v>
      </c>
      <c r="L1807" s="2" t="s">
        <v>2065</v>
      </c>
      <c r="M1807" s="2" t="s">
        <v>2069</v>
      </c>
      <c r="N1807" s="3" t="s">
        <v>2064</v>
      </c>
      <c r="O1807" s="2" t="s">
        <v>60</v>
      </c>
      <c r="P1807" s="2" t="s">
        <v>65</v>
      </c>
      <c r="Q1807" s="2"/>
      <c r="R1807" s="2"/>
      <c r="S1807" s="2"/>
      <c r="T1807" s="2"/>
      <c r="U1807">
        <v>0</v>
      </c>
      <c r="V1807">
        <v>30</v>
      </c>
      <c r="W1807" s="4">
        <v>46118</v>
      </c>
      <c r="X1807" s="4"/>
      <c r="Y1807" s="4">
        <v>46118</v>
      </c>
      <c r="Z1807" s="4">
        <v>46148</v>
      </c>
      <c r="AA1807" s="3"/>
      <c r="AB1807" s="3"/>
      <c r="AC1807" s="2"/>
      <c r="AD1807" s="2" t="s">
        <v>74</v>
      </c>
      <c r="AE1807" s="2" t="s">
        <v>74</v>
      </c>
      <c r="AF1807" s="2"/>
      <c r="AG1807" s="2"/>
      <c r="AH1807" s="2"/>
      <c r="AI1807" s="2"/>
      <c r="AJ1807" s="2" t="s">
        <v>50</v>
      </c>
      <c r="AK1807" s="2" t="s">
        <v>49</v>
      </c>
    </row>
    <row r="1808" spans="1:37" ht="100.8" x14ac:dyDescent="0.3">
      <c r="A1808" s="1">
        <v>2016</v>
      </c>
      <c r="B1808">
        <v>19891</v>
      </c>
      <c r="F1808" s="2" t="s">
        <v>76</v>
      </c>
      <c r="G1808" s="2" t="s">
        <v>78</v>
      </c>
      <c r="H1808" s="2" t="s">
        <v>37</v>
      </c>
      <c r="I1808" s="2" t="s">
        <v>75</v>
      </c>
      <c r="J1808" s="2" t="s">
        <v>138</v>
      </c>
      <c r="K1808" s="2" t="s">
        <v>305</v>
      </c>
      <c r="L1808" s="2" t="s">
        <v>2065</v>
      </c>
      <c r="M1808" s="2" t="s">
        <v>2070</v>
      </c>
      <c r="N1808" s="3" t="s">
        <v>2064</v>
      </c>
      <c r="O1808" s="2" t="s">
        <v>60</v>
      </c>
      <c r="P1808" s="2" t="s">
        <v>65</v>
      </c>
      <c r="Q1808" s="2"/>
      <c r="R1808" s="2"/>
      <c r="S1808" s="2"/>
      <c r="T1808" s="2"/>
      <c r="U1808">
        <v>0</v>
      </c>
      <c r="V1808">
        <v>30</v>
      </c>
      <c r="W1808" s="4">
        <v>46119</v>
      </c>
      <c r="X1808" s="4">
        <v>46184</v>
      </c>
      <c r="Y1808" s="4">
        <v>46184</v>
      </c>
      <c r="Z1808" s="4">
        <v>46214</v>
      </c>
      <c r="AA1808" s="3"/>
      <c r="AB1808" s="3" t="s">
        <v>2402</v>
      </c>
      <c r="AC1808" s="2"/>
      <c r="AD1808" s="2" t="s">
        <v>74</v>
      </c>
      <c r="AE1808" s="2" t="s">
        <v>74</v>
      </c>
      <c r="AF1808" s="2"/>
      <c r="AG1808" s="2"/>
      <c r="AH1808" s="2"/>
      <c r="AI1808" s="2"/>
      <c r="AJ1808" s="2" t="s">
        <v>50</v>
      </c>
      <c r="AK1808" s="2" t="s">
        <v>49</v>
      </c>
    </row>
    <row r="1809" spans="1:37" ht="100.8" x14ac:dyDescent="0.3">
      <c r="A1809" s="1">
        <v>2017</v>
      </c>
      <c r="F1809" s="2" t="s">
        <v>76</v>
      </c>
      <c r="G1809" s="2" t="s">
        <v>212</v>
      </c>
      <c r="H1809" s="2" t="s">
        <v>37</v>
      </c>
      <c r="I1809" s="2" t="s">
        <v>75</v>
      </c>
      <c r="J1809" s="2" t="s">
        <v>138</v>
      </c>
      <c r="K1809" s="2" t="s">
        <v>272</v>
      </c>
      <c r="L1809" s="2" t="s">
        <v>2062</v>
      </c>
      <c r="M1809" s="2" t="s">
        <v>2063</v>
      </c>
      <c r="N1809" s="3" t="s">
        <v>2071</v>
      </c>
      <c r="O1809" s="2" t="s">
        <v>60</v>
      </c>
      <c r="P1809" s="2" t="s">
        <v>65</v>
      </c>
      <c r="Q1809" s="2"/>
      <c r="R1809" s="2"/>
      <c r="S1809" s="2"/>
      <c r="T1809" s="2"/>
      <c r="U1809">
        <v>0</v>
      </c>
      <c r="V1809">
        <v>90</v>
      </c>
      <c r="W1809" s="4">
        <v>46113</v>
      </c>
      <c r="X1809" s="4"/>
      <c r="Y1809" s="4">
        <v>46113</v>
      </c>
      <c r="Z1809" s="4">
        <v>46203</v>
      </c>
      <c r="AA1809" s="3"/>
      <c r="AB1809" s="3"/>
      <c r="AC1809" s="2"/>
      <c r="AD1809" s="2" t="s">
        <v>74</v>
      </c>
      <c r="AE1809" s="2" t="s">
        <v>74</v>
      </c>
      <c r="AF1809" s="2"/>
      <c r="AG1809" s="2"/>
      <c r="AH1809" s="2"/>
      <c r="AI1809" s="2"/>
      <c r="AJ1809" s="2" t="s">
        <v>50</v>
      </c>
      <c r="AK1809" s="2" t="s">
        <v>49</v>
      </c>
    </row>
    <row r="1810" spans="1:37" ht="100.8" x14ac:dyDescent="0.3">
      <c r="A1810" s="1">
        <v>2018</v>
      </c>
      <c r="B1810">
        <v>19963</v>
      </c>
      <c r="F1810" s="2" t="s">
        <v>76</v>
      </c>
      <c r="G1810" s="2" t="s">
        <v>78</v>
      </c>
      <c r="H1810" s="2" t="s">
        <v>37</v>
      </c>
      <c r="I1810" s="2" t="s">
        <v>75</v>
      </c>
      <c r="J1810" s="2" t="s">
        <v>138</v>
      </c>
      <c r="K1810" s="2" t="s">
        <v>285</v>
      </c>
      <c r="L1810" s="2" t="s">
        <v>2065</v>
      </c>
      <c r="M1810" s="2" t="s">
        <v>2066</v>
      </c>
      <c r="N1810" s="3" t="s">
        <v>2071</v>
      </c>
      <c r="O1810" s="2" t="s">
        <v>60</v>
      </c>
      <c r="P1810" s="2" t="s">
        <v>65</v>
      </c>
      <c r="Q1810" s="2"/>
      <c r="R1810" s="2"/>
      <c r="S1810" s="2"/>
      <c r="T1810" s="2"/>
      <c r="U1810">
        <v>0</v>
      </c>
      <c r="V1810">
        <v>90</v>
      </c>
      <c r="W1810" s="4">
        <v>46114</v>
      </c>
      <c r="X1810" s="4">
        <v>46141</v>
      </c>
      <c r="Y1810" s="4">
        <v>46141</v>
      </c>
      <c r="Z1810" s="4">
        <v>46231</v>
      </c>
      <c r="AA1810" s="3"/>
      <c r="AB1810" s="3"/>
      <c r="AC1810" s="2"/>
      <c r="AD1810" s="2" t="s">
        <v>74</v>
      </c>
      <c r="AE1810" s="2" t="s">
        <v>95</v>
      </c>
      <c r="AF1810" s="2"/>
      <c r="AG1810" s="2"/>
      <c r="AH1810" s="2"/>
      <c r="AI1810" s="2"/>
      <c r="AJ1810" s="2" t="s">
        <v>50</v>
      </c>
      <c r="AK1810" s="2" t="s">
        <v>49</v>
      </c>
    </row>
    <row r="1811" spans="1:37" ht="100.8" x14ac:dyDescent="0.3">
      <c r="A1811" s="1">
        <v>2019</v>
      </c>
      <c r="F1811" s="2" t="s">
        <v>76</v>
      </c>
      <c r="G1811" s="2" t="s">
        <v>212</v>
      </c>
      <c r="H1811" s="2" t="s">
        <v>37</v>
      </c>
      <c r="I1811" s="2" t="s">
        <v>75</v>
      </c>
      <c r="J1811" s="2" t="s">
        <v>138</v>
      </c>
      <c r="K1811" s="2" t="s">
        <v>290</v>
      </c>
      <c r="L1811" s="2" t="s">
        <v>2065</v>
      </c>
      <c r="M1811" s="2" t="s">
        <v>2067</v>
      </c>
      <c r="N1811" s="3" t="s">
        <v>2071</v>
      </c>
      <c r="O1811" s="2" t="s">
        <v>60</v>
      </c>
      <c r="P1811" s="2" t="s">
        <v>65</v>
      </c>
      <c r="Q1811" s="2"/>
      <c r="R1811" s="2"/>
      <c r="S1811" s="2"/>
      <c r="T1811" s="2"/>
      <c r="U1811">
        <v>0</v>
      </c>
      <c r="V1811">
        <v>90</v>
      </c>
      <c r="W1811" s="4">
        <v>46115</v>
      </c>
      <c r="X1811" s="4"/>
      <c r="Y1811" s="4">
        <v>46115</v>
      </c>
      <c r="Z1811" s="4">
        <v>46205</v>
      </c>
      <c r="AA1811" s="3"/>
      <c r="AB1811" s="3"/>
      <c r="AC1811" s="2"/>
      <c r="AD1811" s="2" t="s">
        <v>74</v>
      </c>
      <c r="AE1811" s="2" t="s">
        <v>74</v>
      </c>
      <c r="AF1811" s="2"/>
      <c r="AG1811" s="2"/>
      <c r="AH1811" s="2"/>
      <c r="AI1811" s="2"/>
      <c r="AJ1811" s="2" t="s">
        <v>50</v>
      </c>
      <c r="AK1811" s="2" t="s">
        <v>49</v>
      </c>
    </row>
    <row r="1812" spans="1:37" ht="100.8" x14ac:dyDescent="0.3">
      <c r="A1812" s="1">
        <v>2020</v>
      </c>
      <c r="F1812" s="2" t="s">
        <v>76</v>
      </c>
      <c r="G1812" s="2" t="s">
        <v>212</v>
      </c>
      <c r="H1812" s="2" t="s">
        <v>37</v>
      </c>
      <c r="I1812" s="2" t="s">
        <v>75</v>
      </c>
      <c r="J1812" s="2" t="s">
        <v>138</v>
      </c>
      <c r="K1812" s="2" t="s">
        <v>295</v>
      </c>
      <c r="L1812" s="2" t="s">
        <v>2065</v>
      </c>
      <c r="M1812" s="2" t="s">
        <v>2068</v>
      </c>
      <c r="N1812" s="3" t="s">
        <v>2071</v>
      </c>
      <c r="O1812" s="2" t="s">
        <v>60</v>
      </c>
      <c r="P1812" s="2" t="s">
        <v>65</v>
      </c>
      <c r="Q1812" s="2"/>
      <c r="R1812" s="2"/>
      <c r="S1812" s="2"/>
      <c r="T1812" s="2"/>
      <c r="U1812">
        <v>0</v>
      </c>
      <c r="V1812">
        <v>90</v>
      </c>
      <c r="W1812" s="4">
        <v>46116</v>
      </c>
      <c r="X1812" s="4"/>
      <c r="Y1812" s="4">
        <v>46116</v>
      </c>
      <c r="Z1812" s="4">
        <v>46206</v>
      </c>
      <c r="AA1812" s="3"/>
      <c r="AB1812" s="3"/>
      <c r="AC1812" s="2"/>
      <c r="AD1812" s="2" t="s">
        <v>74</v>
      </c>
      <c r="AE1812" s="2" t="s">
        <v>74</v>
      </c>
      <c r="AF1812" s="2"/>
      <c r="AG1812" s="2"/>
      <c r="AH1812" s="2"/>
      <c r="AI1812" s="2"/>
      <c r="AJ1812" s="2" t="s">
        <v>50</v>
      </c>
      <c r="AK1812" s="2" t="s">
        <v>49</v>
      </c>
    </row>
    <row r="1813" spans="1:37" ht="100.8" x14ac:dyDescent="0.3">
      <c r="A1813" s="1">
        <v>2021</v>
      </c>
      <c r="F1813" s="2" t="s">
        <v>76</v>
      </c>
      <c r="G1813" s="2" t="s">
        <v>212</v>
      </c>
      <c r="H1813" s="2" t="s">
        <v>37</v>
      </c>
      <c r="I1813" s="2" t="s">
        <v>75</v>
      </c>
      <c r="J1813" s="2" t="s">
        <v>138</v>
      </c>
      <c r="K1813" s="2" t="s">
        <v>300</v>
      </c>
      <c r="L1813" s="2" t="s">
        <v>2065</v>
      </c>
      <c r="M1813" s="2" t="s">
        <v>2069</v>
      </c>
      <c r="N1813" s="3" t="s">
        <v>2071</v>
      </c>
      <c r="O1813" s="2" t="s">
        <v>60</v>
      </c>
      <c r="P1813" s="2" t="s">
        <v>65</v>
      </c>
      <c r="Q1813" s="2"/>
      <c r="R1813" s="2"/>
      <c r="S1813" s="2"/>
      <c r="T1813" s="2"/>
      <c r="U1813">
        <v>0</v>
      </c>
      <c r="V1813">
        <v>90</v>
      </c>
      <c r="W1813" s="4">
        <v>46118</v>
      </c>
      <c r="X1813" s="4"/>
      <c r="Y1813" s="4">
        <v>46118</v>
      </c>
      <c r="Z1813" s="4">
        <v>46208</v>
      </c>
      <c r="AA1813" s="3"/>
      <c r="AB1813" s="3"/>
      <c r="AC1813" s="2"/>
      <c r="AD1813" s="2" t="s">
        <v>74</v>
      </c>
      <c r="AE1813" s="2" t="s">
        <v>74</v>
      </c>
      <c r="AF1813" s="2"/>
      <c r="AG1813" s="2"/>
      <c r="AH1813" s="2"/>
      <c r="AI1813" s="2"/>
      <c r="AJ1813" s="2" t="s">
        <v>50</v>
      </c>
      <c r="AK1813" s="2" t="s">
        <v>49</v>
      </c>
    </row>
    <row r="1814" spans="1:37" ht="100.8" x14ac:dyDescent="0.3">
      <c r="A1814" s="1">
        <v>2022</v>
      </c>
      <c r="B1814">
        <v>19895</v>
      </c>
      <c r="F1814" s="2" t="s">
        <v>76</v>
      </c>
      <c r="G1814" s="2" t="s">
        <v>78</v>
      </c>
      <c r="H1814" s="2" t="s">
        <v>37</v>
      </c>
      <c r="I1814" s="2" t="s">
        <v>75</v>
      </c>
      <c r="J1814" s="2" t="s">
        <v>138</v>
      </c>
      <c r="K1814" s="2" t="s">
        <v>305</v>
      </c>
      <c r="L1814" s="2" t="s">
        <v>2065</v>
      </c>
      <c r="M1814" s="2" t="s">
        <v>2070</v>
      </c>
      <c r="N1814" s="3" t="s">
        <v>2071</v>
      </c>
      <c r="O1814" s="2" t="s">
        <v>60</v>
      </c>
      <c r="P1814" s="2" t="s">
        <v>65</v>
      </c>
      <c r="Q1814" s="2"/>
      <c r="R1814" s="2"/>
      <c r="S1814" s="2"/>
      <c r="T1814" s="2"/>
      <c r="U1814">
        <v>0</v>
      </c>
      <c r="V1814">
        <v>90</v>
      </c>
      <c r="W1814" s="4">
        <v>46119</v>
      </c>
      <c r="X1814" s="4">
        <v>46184</v>
      </c>
      <c r="Y1814" s="4">
        <v>46184</v>
      </c>
      <c r="Z1814" s="4">
        <v>46274</v>
      </c>
      <c r="AA1814" s="3"/>
      <c r="AB1814" s="3" t="s">
        <v>2402</v>
      </c>
      <c r="AC1814" s="2"/>
      <c r="AD1814" s="2" t="s">
        <v>74</v>
      </c>
      <c r="AE1814" s="2" t="s">
        <v>74</v>
      </c>
      <c r="AF1814" s="2"/>
      <c r="AG1814" s="2"/>
      <c r="AH1814" s="2"/>
      <c r="AI1814" s="2"/>
      <c r="AJ1814" s="2" t="s">
        <v>50</v>
      </c>
      <c r="AK1814" s="2" t="s">
        <v>49</v>
      </c>
    </row>
    <row r="1815" spans="1:37" ht="57.6" x14ac:dyDescent="0.3">
      <c r="A1815" s="1">
        <v>2023</v>
      </c>
      <c r="F1815" s="2" t="s">
        <v>76</v>
      </c>
      <c r="G1815" s="2" t="s">
        <v>212</v>
      </c>
      <c r="H1815" s="2" t="s">
        <v>37</v>
      </c>
      <c r="I1815" s="2" t="s">
        <v>75</v>
      </c>
      <c r="J1815" s="2" t="s">
        <v>138</v>
      </c>
      <c r="K1815" s="2" t="s">
        <v>272</v>
      </c>
      <c r="L1815" s="2" t="s">
        <v>2062</v>
      </c>
      <c r="M1815" s="2" t="s">
        <v>2063</v>
      </c>
      <c r="N1815" s="3" t="s">
        <v>1543</v>
      </c>
      <c r="O1815" s="2" t="s">
        <v>60</v>
      </c>
      <c r="P1815" s="2" t="s">
        <v>65</v>
      </c>
      <c r="Q1815" s="2"/>
      <c r="R1815" s="2"/>
      <c r="S1815" s="2"/>
      <c r="T1815" s="2"/>
      <c r="U1815">
        <v>0</v>
      </c>
      <c r="V1815">
        <v>180</v>
      </c>
      <c r="W1815" s="4">
        <v>46113</v>
      </c>
      <c r="X1815" s="4"/>
      <c r="Y1815" s="4">
        <v>46113</v>
      </c>
      <c r="Z1815" s="4">
        <v>46293</v>
      </c>
      <c r="AA1815" s="3"/>
      <c r="AB1815" s="3"/>
      <c r="AC1815" s="2"/>
      <c r="AD1815" s="2" t="s">
        <v>74</v>
      </c>
      <c r="AE1815" s="2" t="s">
        <v>74</v>
      </c>
      <c r="AF1815" s="2"/>
      <c r="AG1815" s="2"/>
      <c r="AH1815" s="2"/>
      <c r="AI1815" s="2"/>
      <c r="AJ1815" s="2" t="s">
        <v>50</v>
      </c>
      <c r="AK1815" s="2" t="s">
        <v>49</v>
      </c>
    </row>
    <row r="1816" spans="1:37" ht="57.6" x14ac:dyDescent="0.3">
      <c r="A1816" s="1">
        <v>2024</v>
      </c>
      <c r="B1816">
        <v>19964</v>
      </c>
      <c r="F1816" s="2" t="s">
        <v>76</v>
      </c>
      <c r="G1816" s="2" t="s">
        <v>78</v>
      </c>
      <c r="H1816" s="2" t="s">
        <v>37</v>
      </c>
      <c r="I1816" s="2" t="s">
        <v>75</v>
      </c>
      <c r="J1816" s="2" t="s">
        <v>138</v>
      </c>
      <c r="K1816" s="2" t="s">
        <v>285</v>
      </c>
      <c r="L1816" s="2" t="s">
        <v>2065</v>
      </c>
      <c r="M1816" s="2" t="s">
        <v>2066</v>
      </c>
      <c r="N1816" s="3" t="s">
        <v>1543</v>
      </c>
      <c r="O1816" s="2" t="s">
        <v>60</v>
      </c>
      <c r="P1816" s="2" t="s">
        <v>65</v>
      </c>
      <c r="Q1816" s="2"/>
      <c r="R1816" s="2"/>
      <c r="S1816" s="2"/>
      <c r="T1816" s="2"/>
      <c r="U1816">
        <v>0</v>
      </c>
      <c r="V1816">
        <v>180</v>
      </c>
      <c r="W1816" s="4">
        <v>46114</v>
      </c>
      <c r="X1816" s="4">
        <v>46141</v>
      </c>
      <c r="Y1816" s="4">
        <v>46141</v>
      </c>
      <c r="Z1816" s="4">
        <v>46321</v>
      </c>
      <c r="AA1816" s="3"/>
      <c r="AB1816" s="3"/>
      <c r="AC1816" s="2"/>
      <c r="AD1816" s="2" t="s">
        <v>74</v>
      </c>
      <c r="AE1816" s="2" t="s">
        <v>95</v>
      </c>
      <c r="AF1816" s="2"/>
      <c r="AG1816" s="2"/>
      <c r="AH1816" s="2"/>
      <c r="AI1816" s="2"/>
      <c r="AJ1816" s="2" t="s">
        <v>50</v>
      </c>
      <c r="AK1816" s="2" t="s">
        <v>49</v>
      </c>
    </row>
    <row r="1817" spans="1:37" ht="57.6" x14ac:dyDescent="0.3">
      <c r="A1817" s="1">
        <v>2025</v>
      </c>
      <c r="F1817" s="2" t="s">
        <v>76</v>
      </c>
      <c r="G1817" s="2" t="s">
        <v>212</v>
      </c>
      <c r="H1817" s="2" t="s">
        <v>37</v>
      </c>
      <c r="I1817" s="2" t="s">
        <v>75</v>
      </c>
      <c r="J1817" s="2" t="s">
        <v>138</v>
      </c>
      <c r="K1817" s="2" t="s">
        <v>290</v>
      </c>
      <c r="L1817" s="2" t="s">
        <v>2065</v>
      </c>
      <c r="M1817" s="2" t="s">
        <v>2067</v>
      </c>
      <c r="N1817" s="3" t="s">
        <v>1543</v>
      </c>
      <c r="O1817" s="2" t="s">
        <v>60</v>
      </c>
      <c r="P1817" s="2" t="s">
        <v>65</v>
      </c>
      <c r="Q1817" s="2"/>
      <c r="R1817" s="2"/>
      <c r="S1817" s="2"/>
      <c r="T1817" s="2"/>
      <c r="U1817">
        <v>0</v>
      </c>
      <c r="V1817">
        <v>180</v>
      </c>
      <c r="W1817" s="4">
        <v>46115</v>
      </c>
      <c r="X1817" s="4"/>
      <c r="Y1817" s="4">
        <v>46115</v>
      </c>
      <c r="Z1817" s="4">
        <v>46295</v>
      </c>
      <c r="AA1817" s="3"/>
      <c r="AB1817" s="3"/>
      <c r="AC1817" s="2"/>
      <c r="AD1817" s="2" t="s">
        <v>74</v>
      </c>
      <c r="AE1817" s="2" t="s">
        <v>74</v>
      </c>
      <c r="AF1817" s="2"/>
      <c r="AG1817" s="2"/>
      <c r="AH1817" s="2"/>
      <c r="AI1817" s="2"/>
      <c r="AJ1817" s="2" t="s">
        <v>50</v>
      </c>
      <c r="AK1817" s="2" t="s">
        <v>49</v>
      </c>
    </row>
    <row r="1818" spans="1:37" ht="57.6" x14ac:dyDescent="0.3">
      <c r="A1818" s="1">
        <v>2026</v>
      </c>
      <c r="F1818" s="2" t="s">
        <v>76</v>
      </c>
      <c r="G1818" s="2" t="s">
        <v>212</v>
      </c>
      <c r="H1818" s="2" t="s">
        <v>37</v>
      </c>
      <c r="I1818" s="2" t="s">
        <v>75</v>
      </c>
      <c r="J1818" s="2" t="s">
        <v>138</v>
      </c>
      <c r="K1818" s="2" t="s">
        <v>295</v>
      </c>
      <c r="L1818" s="2" t="s">
        <v>2065</v>
      </c>
      <c r="M1818" s="2" t="s">
        <v>2068</v>
      </c>
      <c r="N1818" s="3" t="s">
        <v>1543</v>
      </c>
      <c r="O1818" s="2" t="s">
        <v>60</v>
      </c>
      <c r="P1818" s="2" t="s">
        <v>65</v>
      </c>
      <c r="Q1818" s="2"/>
      <c r="R1818" s="2"/>
      <c r="S1818" s="2"/>
      <c r="T1818" s="2"/>
      <c r="U1818">
        <v>0</v>
      </c>
      <c r="V1818">
        <v>180</v>
      </c>
      <c r="W1818" s="4">
        <v>46116</v>
      </c>
      <c r="X1818" s="4"/>
      <c r="Y1818" s="4">
        <v>46116</v>
      </c>
      <c r="Z1818" s="4">
        <v>46296</v>
      </c>
      <c r="AA1818" s="3"/>
      <c r="AB1818" s="3"/>
      <c r="AC1818" s="2"/>
      <c r="AD1818" s="2" t="s">
        <v>74</v>
      </c>
      <c r="AE1818" s="2" t="s">
        <v>74</v>
      </c>
      <c r="AF1818" s="2"/>
      <c r="AG1818" s="2"/>
      <c r="AH1818" s="2"/>
      <c r="AI1818" s="2"/>
      <c r="AJ1818" s="2" t="s">
        <v>50</v>
      </c>
      <c r="AK1818" s="2" t="s">
        <v>49</v>
      </c>
    </row>
    <row r="1819" spans="1:37" ht="57.6" x14ac:dyDescent="0.3">
      <c r="A1819" s="1">
        <v>2027</v>
      </c>
      <c r="F1819" s="2" t="s">
        <v>76</v>
      </c>
      <c r="G1819" s="2" t="s">
        <v>212</v>
      </c>
      <c r="H1819" s="2" t="s">
        <v>37</v>
      </c>
      <c r="I1819" s="2" t="s">
        <v>75</v>
      </c>
      <c r="J1819" s="2" t="s">
        <v>138</v>
      </c>
      <c r="K1819" s="2" t="s">
        <v>300</v>
      </c>
      <c r="L1819" s="2" t="s">
        <v>2065</v>
      </c>
      <c r="M1819" s="2" t="s">
        <v>2069</v>
      </c>
      <c r="N1819" s="3" t="s">
        <v>1543</v>
      </c>
      <c r="O1819" s="2" t="s">
        <v>60</v>
      </c>
      <c r="P1819" s="2" t="s">
        <v>65</v>
      </c>
      <c r="Q1819" s="2"/>
      <c r="R1819" s="2"/>
      <c r="S1819" s="2"/>
      <c r="T1819" s="2"/>
      <c r="U1819">
        <v>0</v>
      </c>
      <c r="V1819">
        <v>180</v>
      </c>
      <c r="W1819" s="4">
        <v>46118</v>
      </c>
      <c r="X1819" s="4"/>
      <c r="Y1819" s="4">
        <v>46118</v>
      </c>
      <c r="Z1819" s="4">
        <v>46298</v>
      </c>
      <c r="AA1819" s="3"/>
      <c r="AB1819" s="3"/>
      <c r="AC1819" s="2"/>
      <c r="AD1819" s="2" t="s">
        <v>74</v>
      </c>
      <c r="AE1819" s="2" t="s">
        <v>74</v>
      </c>
      <c r="AF1819" s="2"/>
      <c r="AG1819" s="2"/>
      <c r="AH1819" s="2"/>
      <c r="AI1819" s="2"/>
      <c r="AJ1819" s="2" t="s">
        <v>50</v>
      </c>
      <c r="AK1819" s="2" t="s">
        <v>49</v>
      </c>
    </row>
    <row r="1820" spans="1:37" ht="57.6" x14ac:dyDescent="0.3">
      <c r="A1820" s="1">
        <v>2028</v>
      </c>
      <c r="B1820">
        <v>19892</v>
      </c>
      <c r="F1820" s="2" t="s">
        <v>76</v>
      </c>
      <c r="G1820" s="2" t="s">
        <v>78</v>
      </c>
      <c r="H1820" s="2" t="s">
        <v>37</v>
      </c>
      <c r="I1820" s="2" t="s">
        <v>75</v>
      </c>
      <c r="J1820" s="2" t="s">
        <v>138</v>
      </c>
      <c r="K1820" s="2" t="s">
        <v>305</v>
      </c>
      <c r="L1820" s="2" t="s">
        <v>2065</v>
      </c>
      <c r="M1820" s="2" t="s">
        <v>2070</v>
      </c>
      <c r="N1820" s="3" t="s">
        <v>1543</v>
      </c>
      <c r="O1820" s="2" t="s">
        <v>60</v>
      </c>
      <c r="P1820" s="2" t="s">
        <v>65</v>
      </c>
      <c r="Q1820" s="2"/>
      <c r="R1820" s="2"/>
      <c r="S1820" s="2"/>
      <c r="T1820" s="2"/>
      <c r="U1820">
        <v>0</v>
      </c>
      <c r="V1820">
        <v>180</v>
      </c>
      <c r="W1820" s="4">
        <v>46119</v>
      </c>
      <c r="X1820" s="4">
        <v>46184</v>
      </c>
      <c r="Y1820" s="4">
        <v>46184</v>
      </c>
      <c r="Z1820" s="4">
        <v>46364</v>
      </c>
      <c r="AA1820" s="3"/>
      <c r="AB1820" s="3" t="s">
        <v>2402</v>
      </c>
      <c r="AC1820" s="2"/>
      <c r="AD1820" s="2" t="s">
        <v>74</v>
      </c>
      <c r="AE1820" s="2" t="s">
        <v>74</v>
      </c>
      <c r="AF1820" s="2"/>
      <c r="AG1820" s="2"/>
      <c r="AH1820" s="2"/>
      <c r="AI1820" s="2"/>
      <c r="AJ1820" s="2" t="s">
        <v>50</v>
      </c>
      <c r="AK1820" s="2" t="s">
        <v>49</v>
      </c>
    </row>
    <row r="1821" spans="1:37" ht="86.4" x14ac:dyDescent="0.3">
      <c r="A1821" s="1">
        <v>2029</v>
      </c>
      <c r="F1821" s="2" t="s">
        <v>76</v>
      </c>
      <c r="G1821" s="2" t="s">
        <v>212</v>
      </c>
      <c r="H1821" s="2" t="s">
        <v>37</v>
      </c>
      <c r="I1821" s="2" t="s">
        <v>75</v>
      </c>
      <c r="J1821" s="2" t="s">
        <v>138</v>
      </c>
      <c r="K1821" s="2" t="s">
        <v>272</v>
      </c>
      <c r="L1821" s="2" t="s">
        <v>2062</v>
      </c>
      <c r="M1821" s="2" t="s">
        <v>2063</v>
      </c>
      <c r="N1821" s="3" t="s">
        <v>1870</v>
      </c>
      <c r="O1821" s="2" t="s">
        <v>60</v>
      </c>
      <c r="P1821" s="2" t="s">
        <v>65</v>
      </c>
      <c r="Q1821" s="2"/>
      <c r="R1821" s="2"/>
      <c r="S1821" s="2"/>
      <c r="T1821" s="2"/>
      <c r="U1821">
        <v>0</v>
      </c>
      <c r="V1821">
        <v>360</v>
      </c>
      <c r="W1821" s="4">
        <v>46113</v>
      </c>
      <c r="X1821" s="4"/>
      <c r="Y1821" s="4">
        <v>46113</v>
      </c>
      <c r="Z1821" s="4">
        <v>46473</v>
      </c>
      <c r="AA1821" s="3"/>
      <c r="AB1821" s="3"/>
      <c r="AC1821" s="2"/>
      <c r="AD1821" s="2" t="s">
        <v>74</v>
      </c>
      <c r="AE1821" s="2" t="s">
        <v>74</v>
      </c>
      <c r="AF1821" s="2"/>
      <c r="AG1821" s="2"/>
      <c r="AH1821" s="2"/>
      <c r="AI1821" s="2"/>
      <c r="AJ1821" s="2" t="s">
        <v>50</v>
      </c>
      <c r="AK1821" s="2" t="s">
        <v>49</v>
      </c>
    </row>
    <row r="1822" spans="1:37" ht="86.4" x14ac:dyDescent="0.3">
      <c r="A1822" s="1">
        <v>2030</v>
      </c>
      <c r="B1822">
        <v>19965</v>
      </c>
      <c r="F1822" s="2" t="s">
        <v>76</v>
      </c>
      <c r="G1822" s="2" t="s">
        <v>78</v>
      </c>
      <c r="H1822" s="2" t="s">
        <v>37</v>
      </c>
      <c r="I1822" s="2" t="s">
        <v>75</v>
      </c>
      <c r="J1822" s="2" t="s">
        <v>138</v>
      </c>
      <c r="K1822" s="2" t="s">
        <v>285</v>
      </c>
      <c r="L1822" s="2" t="s">
        <v>2065</v>
      </c>
      <c r="M1822" s="2" t="s">
        <v>2066</v>
      </c>
      <c r="N1822" s="3" t="s">
        <v>1870</v>
      </c>
      <c r="O1822" s="2" t="s">
        <v>60</v>
      </c>
      <c r="P1822" s="2" t="s">
        <v>65</v>
      </c>
      <c r="Q1822" s="2"/>
      <c r="R1822" s="2"/>
      <c r="S1822" s="2"/>
      <c r="T1822" s="2"/>
      <c r="U1822">
        <v>0</v>
      </c>
      <c r="V1822">
        <v>360</v>
      </c>
      <c r="W1822" s="4">
        <v>46114</v>
      </c>
      <c r="X1822" s="4">
        <v>46183</v>
      </c>
      <c r="Y1822" s="4">
        <v>46183</v>
      </c>
      <c r="Z1822" s="4">
        <v>46543</v>
      </c>
      <c r="AA1822" s="3"/>
      <c r="AB1822" s="3"/>
      <c r="AC1822" s="2"/>
      <c r="AD1822" s="2" t="s">
        <v>74</v>
      </c>
      <c r="AE1822" s="2" t="s">
        <v>95</v>
      </c>
      <c r="AF1822" s="2"/>
      <c r="AG1822" s="2"/>
      <c r="AH1822" s="2"/>
      <c r="AI1822" s="2"/>
      <c r="AJ1822" s="2" t="s">
        <v>50</v>
      </c>
      <c r="AK1822" s="2" t="s">
        <v>49</v>
      </c>
    </row>
    <row r="1823" spans="1:37" ht="86.4" x14ac:dyDescent="0.3">
      <c r="A1823" s="1">
        <v>2031</v>
      </c>
      <c r="F1823" s="2" t="s">
        <v>76</v>
      </c>
      <c r="G1823" s="2" t="s">
        <v>212</v>
      </c>
      <c r="H1823" s="2" t="s">
        <v>37</v>
      </c>
      <c r="I1823" s="2" t="s">
        <v>75</v>
      </c>
      <c r="J1823" s="2" t="s">
        <v>138</v>
      </c>
      <c r="K1823" s="2" t="s">
        <v>290</v>
      </c>
      <c r="L1823" s="2" t="s">
        <v>2065</v>
      </c>
      <c r="M1823" s="2" t="s">
        <v>2067</v>
      </c>
      <c r="N1823" s="3" t="s">
        <v>1870</v>
      </c>
      <c r="O1823" s="2" t="s">
        <v>60</v>
      </c>
      <c r="P1823" s="2" t="s">
        <v>65</v>
      </c>
      <c r="Q1823" s="2"/>
      <c r="R1823" s="2"/>
      <c r="S1823" s="2"/>
      <c r="T1823" s="2"/>
      <c r="U1823">
        <v>0</v>
      </c>
      <c r="V1823">
        <v>360</v>
      </c>
      <c r="W1823" s="4">
        <v>46115</v>
      </c>
      <c r="X1823" s="4"/>
      <c r="Y1823" s="4">
        <v>46115</v>
      </c>
      <c r="Z1823" s="4">
        <v>46475</v>
      </c>
      <c r="AA1823" s="3"/>
      <c r="AB1823" s="3"/>
      <c r="AC1823" s="2"/>
      <c r="AD1823" s="2" t="s">
        <v>74</v>
      </c>
      <c r="AE1823" s="2" t="s">
        <v>74</v>
      </c>
      <c r="AF1823" s="2"/>
      <c r="AG1823" s="2"/>
      <c r="AH1823" s="2"/>
      <c r="AI1823" s="2"/>
      <c r="AJ1823" s="2" t="s">
        <v>50</v>
      </c>
      <c r="AK1823" s="2" t="s">
        <v>49</v>
      </c>
    </row>
    <row r="1824" spans="1:37" ht="86.4" x14ac:dyDescent="0.3">
      <c r="A1824" s="1">
        <v>2032</v>
      </c>
      <c r="F1824" s="2" t="s">
        <v>76</v>
      </c>
      <c r="G1824" s="2" t="s">
        <v>212</v>
      </c>
      <c r="H1824" s="2" t="s">
        <v>37</v>
      </c>
      <c r="I1824" s="2" t="s">
        <v>75</v>
      </c>
      <c r="J1824" s="2" t="s">
        <v>138</v>
      </c>
      <c r="K1824" s="2" t="s">
        <v>295</v>
      </c>
      <c r="L1824" s="2" t="s">
        <v>2065</v>
      </c>
      <c r="M1824" s="2" t="s">
        <v>2068</v>
      </c>
      <c r="N1824" s="3" t="s">
        <v>1870</v>
      </c>
      <c r="O1824" s="2" t="s">
        <v>60</v>
      </c>
      <c r="P1824" s="2" t="s">
        <v>65</v>
      </c>
      <c r="Q1824" s="2"/>
      <c r="R1824" s="2"/>
      <c r="S1824" s="2"/>
      <c r="T1824" s="2"/>
      <c r="U1824">
        <v>0</v>
      </c>
      <c r="V1824">
        <v>360</v>
      </c>
      <c r="W1824" s="4">
        <v>46116</v>
      </c>
      <c r="X1824" s="4"/>
      <c r="Y1824" s="4">
        <v>46116</v>
      </c>
      <c r="Z1824" s="4">
        <v>46476</v>
      </c>
      <c r="AA1824" s="3"/>
      <c r="AB1824" s="3"/>
      <c r="AC1824" s="2"/>
      <c r="AD1824" s="2" t="s">
        <v>74</v>
      </c>
      <c r="AE1824" s="2" t="s">
        <v>74</v>
      </c>
      <c r="AF1824" s="2"/>
      <c r="AG1824" s="2"/>
      <c r="AH1824" s="2"/>
      <c r="AI1824" s="2"/>
      <c r="AJ1824" s="2" t="s">
        <v>50</v>
      </c>
      <c r="AK1824" s="2" t="s">
        <v>49</v>
      </c>
    </row>
    <row r="1825" spans="1:37" ht="86.4" x14ac:dyDescent="0.3">
      <c r="A1825" s="1">
        <v>2033</v>
      </c>
      <c r="F1825" s="2" t="s">
        <v>76</v>
      </c>
      <c r="G1825" s="2" t="s">
        <v>44</v>
      </c>
      <c r="H1825" s="2" t="s">
        <v>37</v>
      </c>
      <c r="I1825" s="2" t="s">
        <v>75</v>
      </c>
      <c r="J1825" s="2" t="s">
        <v>138</v>
      </c>
      <c r="K1825" s="2" t="s">
        <v>300</v>
      </c>
      <c r="L1825" s="2" t="s">
        <v>2065</v>
      </c>
      <c r="M1825" s="2" t="s">
        <v>2069</v>
      </c>
      <c r="N1825" s="3" t="s">
        <v>1870</v>
      </c>
      <c r="O1825" s="2" t="s">
        <v>60</v>
      </c>
      <c r="P1825" s="2" t="s">
        <v>65</v>
      </c>
      <c r="Q1825" s="2"/>
      <c r="R1825" s="2"/>
      <c r="S1825" s="2"/>
      <c r="T1825" s="2"/>
      <c r="U1825">
        <v>0</v>
      </c>
      <c r="V1825">
        <v>360</v>
      </c>
      <c r="W1825" s="4">
        <v>46118</v>
      </c>
      <c r="X1825" s="4"/>
      <c r="Y1825" s="4">
        <v>46118</v>
      </c>
      <c r="Z1825" s="4">
        <v>46478</v>
      </c>
      <c r="AA1825" s="3"/>
      <c r="AB1825" s="3"/>
      <c r="AC1825" s="2"/>
      <c r="AD1825" s="2" t="s">
        <v>74</v>
      </c>
      <c r="AE1825" s="2" t="s">
        <v>74</v>
      </c>
      <c r="AF1825" s="2"/>
      <c r="AG1825" s="2"/>
      <c r="AH1825" s="2"/>
      <c r="AI1825" s="2"/>
      <c r="AJ1825" s="2" t="s">
        <v>50</v>
      </c>
      <c r="AK1825" s="2" t="s">
        <v>49</v>
      </c>
    </row>
    <row r="1826" spans="1:37" ht="86.4" x14ac:dyDescent="0.3">
      <c r="A1826" s="1">
        <v>2034</v>
      </c>
      <c r="B1826">
        <v>19894</v>
      </c>
      <c r="F1826" s="2" t="s">
        <v>76</v>
      </c>
      <c r="G1826" s="2" t="s">
        <v>78</v>
      </c>
      <c r="H1826" s="2" t="s">
        <v>37</v>
      </c>
      <c r="I1826" s="2" t="s">
        <v>75</v>
      </c>
      <c r="J1826" s="2" t="s">
        <v>138</v>
      </c>
      <c r="K1826" s="2" t="s">
        <v>305</v>
      </c>
      <c r="L1826" s="2" t="s">
        <v>2065</v>
      </c>
      <c r="M1826" s="2" t="s">
        <v>2070</v>
      </c>
      <c r="N1826" s="3" t="s">
        <v>1870</v>
      </c>
      <c r="O1826" s="2" t="s">
        <v>60</v>
      </c>
      <c r="P1826" s="2" t="s">
        <v>65</v>
      </c>
      <c r="Q1826" s="2"/>
      <c r="R1826" s="2"/>
      <c r="S1826" s="2"/>
      <c r="T1826" s="2"/>
      <c r="U1826">
        <v>0</v>
      </c>
      <c r="V1826">
        <v>360</v>
      </c>
      <c r="W1826" s="4">
        <v>46118</v>
      </c>
      <c r="X1826" s="4">
        <v>46184</v>
      </c>
      <c r="Y1826" s="4">
        <v>46184</v>
      </c>
      <c r="Z1826" s="4">
        <v>46544</v>
      </c>
      <c r="AA1826" s="3"/>
      <c r="AB1826" s="3" t="s">
        <v>2402</v>
      </c>
      <c r="AC1826" s="2"/>
      <c r="AD1826" s="2" t="s">
        <v>74</v>
      </c>
      <c r="AE1826" s="2" t="s">
        <v>74</v>
      </c>
      <c r="AF1826" s="2"/>
      <c r="AG1826" s="2"/>
      <c r="AH1826" s="2"/>
      <c r="AI1826" s="2"/>
      <c r="AJ1826" s="2" t="s">
        <v>50</v>
      </c>
      <c r="AK1826" s="2" t="s">
        <v>49</v>
      </c>
    </row>
    <row r="1827" spans="1:37" ht="86.4" x14ac:dyDescent="0.3">
      <c r="A1827" s="1">
        <v>2035</v>
      </c>
      <c r="B1827">
        <v>19893</v>
      </c>
      <c r="F1827" s="2" t="s">
        <v>76</v>
      </c>
      <c r="G1827" s="2" t="s">
        <v>78</v>
      </c>
      <c r="H1827" s="2" t="s">
        <v>37</v>
      </c>
      <c r="I1827" s="2" t="s">
        <v>75</v>
      </c>
      <c r="J1827" s="2" t="s">
        <v>138</v>
      </c>
      <c r="K1827" s="2" t="s">
        <v>305</v>
      </c>
      <c r="L1827" s="2" t="s">
        <v>2065</v>
      </c>
      <c r="M1827" s="2" t="s">
        <v>2070</v>
      </c>
      <c r="N1827" s="3" t="s">
        <v>1870</v>
      </c>
      <c r="O1827" s="2" t="s">
        <v>60</v>
      </c>
      <c r="P1827" s="2" t="s">
        <v>65</v>
      </c>
      <c r="Q1827" s="2"/>
      <c r="R1827" s="2"/>
      <c r="S1827" s="2"/>
      <c r="T1827" s="2"/>
      <c r="U1827">
        <v>0</v>
      </c>
      <c r="V1827">
        <v>360</v>
      </c>
      <c r="W1827" s="4">
        <v>46119</v>
      </c>
      <c r="X1827" s="4">
        <v>46184</v>
      </c>
      <c r="Y1827" s="4">
        <v>46184</v>
      </c>
      <c r="Z1827" s="4">
        <v>46544</v>
      </c>
      <c r="AA1827" s="3"/>
      <c r="AB1827" s="3" t="s">
        <v>2402</v>
      </c>
      <c r="AC1827" s="2"/>
      <c r="AD1827" s="2" t="s">
        <v>74</v>
      </c>
      <c r="AE1827" s="2" t="s">
        <v>74</v>
      </c>
      <c r="AF1827" s="2"/>
      <c r="AG1827" s="2"/>
      <c r="AH1827" s="2"/>
      <c r="AI1827" s="2"/>
      <c r="AJ1827" s="2" t="s">
        <v>50</v>
      </c>
      <c r="AK1827" s="2" t="s">
        <v>49</v>
      </c>
    </row>
    <row r="1828" spans="1:37" ht="100.8" x14ac:dyDescent="0.3">
      <c r="A1828" s="1">
        <v>2036</v>
      </c>
      <c r="B1828">
        <v>20818</v>
      </c>
      <c r="F1828" s="2" t="s">
        <v>76</v>
      </c>
      <c r="G1828" s="2" t="s">
        <v>78</v>
      </c>
      <c r="H1828" s="2" t="s">
        <v>37</v>
      </c>
      <c r="I1828" s="2" t="s">
        <v>75</v>
      </c>
      <c r="J1828" s="2" t="s">
        <v>138</v>
      </c>
      <c r="K1828" s="2" t="s">
        <v>272</v>
      </c>
      <c r="L1828" s="2" t="s">
        <v>2010</v>
      </c>
      <c r="M1828" s="2" t="s">
        <v>2072</v>
      </c>
      <c r="N1828" s="3" t="s">
        <v>2064</v>
      </c>
      <c r="O1828" s="2" t="s">
        <v>60</v>
      </c>
      <c r="P1828" s="2" t="s">
        <v>65</v>
      </c>
      <c r="Q1828" s="2"/>
      <c r="R1828" s="2"/>
      <c r="S1828" s="2"/>
      <c r="T1828" s="2"/>
      <c r="U1828">
        <v>0</v>
      </c>
      <c r="V1828">
        <v>30</v>
      </c>
      <c r="W1828" s="4">
        <v>46113</v>
      </c>
      <c r="X1828" s="4">
        <v>46178</v>
      </c>
      <c r="Y1828" s="4">
        <v>46178</v>
      </c>
      <c r="Z1828" s="4">
        <v>46208</v>
      </c>
      <c r="AA1828" s="3"/>
      <c r="AB1828" s="3" t="s">
        <v>2416</v>
      </c>
      <c r="AC1828" s="2"/>
      <c r="AD1828" s="2" t="s">
        <v>74</v>
      </c>
      <c r="AE1828" s="2" t="s">
        <v>74</v>
      </c>
      <c r="AF1828" s="2"/>
      <c r="AG1828" s="2"/>
      <c r="AH1828" s="2"/>
      <c r="AI1828" s="2"/>
      <c r="AJ1828" s="2" t="s">
        <v>50</v>
      </c>
      <c r="AK1828" s="2" t="s">
        <v>49</v>
      </c>
    </row>
    <row r="1829" spans="1:37" ht="100.8" x14ac:dyDescent="0.3">
      <c r="A1829" s="1">
        <v>2037</v>
      </c>
      <c r="B1829">
        <v>20831</v>
      </c>
      <c r="F1829" s="2" t="s">
        <v>76</v>
      </c>
      <c r="G1829" s="2" t="s">
        <v>78</v>
      </c>
      <c r="H1829" s="2" t="s">
        <v>37</v>
      </c>
      <c r="I1829" s="2" t="s">
        <v>75</v>
      </c>
      <c r="J1829" s="2" t="s">
        <v>138</v>
      </c>
      <c r="K1829" s="2" t="s">
        <v>285</v>
      </c>
      <c r="L1829" s="2" t="s">
        <v>2010</v>
      </c>
      <c r="M1829" s="2" t="s">
        <v>2073</v>
      </c>
      <c r="N1829" s="3" t="s">
        <v>2064</v>
      </c>
      <c r="O1829" s="2" t="s">
        <v>60</v>
      </c>
      <c r="P1829" s="2" t="s">
        <v>65</v>
      </c>
      <c r="Q1829" s="2"/>
      <c r="R1829" s="2"/>
      <c r="S1829" s="2"/>
      <c r="T1829" s="2"/>
      <c r="U1829">
        <v>0</v>
      </c>
      <c r="V1829">
        <v>30</v>
      </c>
      <c r="W1829" s="4">
        <v>46114</v>
      </c>
      <c r="X1829" s="4">
        <v>46184</v>
      </c>
      <c r="Y1829" s="4">
        <v>46184</v>
      </c>
      <c r="Z1829" s="4">
        <v>46214</v>
      </c>
      <c r="AA1829" s="3"/>
      <c r="AB1829" s="3" t="s">
        <v>2400</v>
      </c>
      <c r="AC1829" s="2"/>
      <c r="AD1829" s="2" t="s">
        <v>74</v>
      </c>
      <c r="AE1829" s="2" t="s">
        <v>74</v>
      </c>
      <c r="AF1829" s="2"/>
      <c r="AG1829" s="2"/>
      <c r="AH1829" s="2"/>
      <c r="AI1829" s="2"/>
      <c r="AJ1829" s="2" t="s">
        <v>50</v>
      </c>
      <c r="AK1829" s="2" t="s">
        <v>49</v>
      </c>
    </row>
    <row r="1830" spans="1:37" ht="100.8" x14ac:dyDescent="0.3">
      <c r="A1830" s="1">
        <v>2038</v>
      </c>
      <c r="B1830">
        <v>20845</v>
      </c>
      <c r="F1830" s="2" t="s">
        <v>76</v>
      </c>
      <c r="G1830" s="2" t="s">
        <v>78</v>
      </c>
      <c r="H1830" s="2" t="s">
        <v>37</v>
      </c>
      <c r="I1830" s="2" t="s">
        <v>75</v>
      </c>
      <c r="J1830" s="2" t="s">
        <v>138</v>
      </c>
      <c r="K1830" s="2" t="s">
        <v>290</v>
      </c>
      <c r="L1830" s="2" t="s">
        <v>2010</v>
      </c>
      <c r="M1830" s="2" t="s">
        <v>2074</v>
      </c>
      <c r="N1830" s="3" t="s">
        <v>2064</v>
      </c>
      <c r="O1830" s="2" t="s">
        <v>60</v>
      </c>
      <c r="P1830" s="2" t="s">
        <v>65</v>
      </c>
      <c r="Q1830" s="2"/>
      <c r="R1830" s="2"/>
      <c r="S1830" s="2"/>
      <c r="T1830" s="2"/>
      <c r="U1830">
        <v>0</v>
      </c>
      <c r="V1830">
        <v>30</v>
      </c>
      <c r="W1830" s="4">
        <v>46115</v>
      </c>
      <c r="X1830" s="4">
        <v>46183</v>
      </c>
      <c r="Y1830" s="4">
        <v>46183</v>
      </c>
      <c r="Z1830" s="4">
        <v>46213</v>
      </c>
      <c r="AA1830" s="3"/>
      <c r="AB1830" s="3" t="s">
        <v>2414</v>
      </c>
      <c r="AC1830" s="2"/>
      <c r="AD1830" s="2" t="s">
        <v>74</v>
      </c>
      <c r="AE1830" s="2" t="s">
        <v>74</v>
      </c>
      <c r="AF1830" s="2"/>
      <c r="AG1830" s="2"/>
      <c r="AH1830" s="2"/>
      <c r="AI1830" s="2"/>
      <c r="AJ1830" s="2" t="s">
        <v>50</v>
      </c>
      <c r="AK1830" s="2" t="s">
        <v>49</v>
      </c>
    </row>
    <row r="1831" spans="1:37" ht="100.8" x14ac:dyDescent="0.3">
      <c r="A1831" s="1">
        <v>2039</v>
      </c>
      <c r="B1831">
        <v>20862</v>
      </c>
      <c r="F1831" s="2" t="s">
        <v>76</v>
      </c>
      <c r="G1831" s="2" t="s">
        <v>78</v>
      </c>
      <c r="H1831" s="2" t="s">
        <v>37</v>
      </c>
      <c r="I1831" s="2" t="s">
        <v>75</v>
      </c>
      <c r="J1831" s="2" t="s">
        <v>138</v>
      </c>
      <c r="K1831" s="2" t="s">
        <v>295</v>
      </c>
      <c r="L1831" s="2" t="s">
        <v>2010</v>
      </c>
      <c r="M1831" s="2" t="s">
        <v>2075</v>
      </c>
      <c r="N1831" s="3" t="s">
        <v>2064</v>
      </c>
      <c r="O1831" s="2" t="s">
        <v>60</v>
      </c>
      <c r="P1831" s="2" t="s">
        <v>65</v>
      </c>
      <c r="Q1831" s="2"/>
      <c r="R1831" s="2"/>
      <c r="S1831" s="2"/>
      <c r="T1831" s="2"/>
      <c r="U1831">
        <v>0</v>
      </c>
      <c r="V1831">
        <v>30</v>
      </c>
      <c r="W1831" s="4">
        <v>46116</v>
      </c>
      <c r="X1831" s="4">
        <v>46183</v>
      </c>
      <c r="Y1831" s="4">
        <v>46183</v>
      </c>
      <c r="Z1831" s="4">
        <v>46213</v>
      </c>
      <c r="AA1831" s="3"/>
      <c r="AB1831" s="3" t="s">
        <v>2418</v>
      </c>
      <c r="AC1831" s="2"/>
      <c r="AD1831" s="2" t="s">
        <v>74</v>
      </c>
      <c r="AE1831" s="2" t="s">
        <v>74</v>
      </c>
      <c r="AF1831" s="2"/>
      <c r="AG1831" s="2"/>
      <c r="AH1831" s="2"/>
      <c r="AI1831" s="2"/>
      <c r="AJ1831" s="2" t="s">
        <v>50</v>
      </c>
      <c r="AK1831" s="2" t="s">
        <v>49</v>
      </c>
    </row>
    <row r="1832" spans="1:37" ht="100.8" x14ac:dyDescent="0.3">
      <c r="A1832" s="1">
        <v>2040</v>
      </c>
      <c r="F1832" s="2" t="s">
        <v>76</v>
      </c>
      <c r="G1832" s="2" t="s">
        <v>212</v>
      </c>
      <c r="H1832" s="2" t="s">
        <v>37</v>
      </c>
      <c r="I1832" s="2" t="s">
        <v>75</v>
      </c>
      <c r="J1832" s="2" t="s">
        <v>138</v>
      </c>
      <c r="K1832" s="2" t="s">
        <v>300</v>
      </c>
      <c r="L1832" s="2" t="s">
        <v>2010</v>
      </c>
      <c r="M1832" s="2" t="s">
        <v>2076</v>
      </c>
      <c r="N1832" s="3" t="s">
        <v>2064</v>
      </c>
      <c r="O1832" s="2" t="s">
        <v>60</v>
      </c>
      <c r="P1832" s="2" t="s">
        <v>65</v>
      </c>
      <c r="Q1832" s="2"/>
      <c r="R1832" s="2"/>
      <c r="S1832" s="2"/>
      <c r="T1832" s="2"/>
      <c r="U1832">
        <v>0</v>
      </c>
      <c r="V1832">
        <v>30</v>
      </c>
      <c r="W1832" s="4">
        <v>46118</v>
      </c>
      <c r="X1832" s="4"/>
      <c r="Y1832" s="4">
        <v>46118</v>
      </c>
      <c r="Z1832" s="4">
        <v>46148</v>
      </c>
      <c r="AA1832" s="3"/>
      <c r="AB1832" s="3"/>
      <c r="AC1832" s="2"/>
      <c r="AD1832" s="2" t="s">
        <v>74</v>
      </c>
      <c r="AE1832" s="2" t="s">
        <v>74</v>
      </c>
      <c r="AF1832" s="2"/>
      <c r="AG1832" s="2"/>
      <c r="AH1832" s="2"/>
      <c r="AI1832" s="2"/>
      <c r="AJ1832" s="2" t="s">
        <v>50</v>
      </c>
      <c r="AK1832" s="2" t="s">
        <v>49</v>
      </c>
    </row>
    <row r="1833" spans="1:37" ht="100.8" x14ac:dyDescent="0.3">
      <c r="A1833" s="1">
        <v>2041</v>
      </c>
      <c r="B1833">
        <v>19830</v>
      </c>
      <c r="F1833" s="2" t="s">
        <v>76</v>
      </c>
      <c r="G1833" s="2" t="s">
        <v>78</v>
      </c>
      <c r="H1833" s="2" t="s">
        <v>37</v>
      </c>
      <c r="I1833" s="2" t="s">
        <v>75</v>
      </c>
      <c r="J1833" s="2" t="s">
        <v>138</v>
      </c>
      <c r="K1833" s="2" t="s">
        <v>305</v>
      </c>
      <c r="L1833" s="2" t="s">
        <v>2010</v>
      </c>
      <c r="M1833" s="2" t="s">
        <v>2077</v>
      </c>
      <c r="N1833" s="3" t="s">
        <v>2064</v>
      </c>
      <c r="O1833" s="2" t="s">
        <v>60</v>
      </c>
      <c r="P1833" s="2" t="s">
        <v>65</v>
      </c>
      <c r="Q1833" s="2"/>
      <c r="R1833" s="2"/>
      <c r="S1833" s="2"/>
      <c r="T1833" s="2"/>
      <c r="U1833">
        <v>0</v>
      </c>
      <c r="V1833">
        <v>30</v>
      </c>
      <c r="W1833" s="4">
        <v>46119</v>
      </c>
      <c r="X1833" s="4">
        <v>46141</v>
      </c>
      <c r="Y1833" s="4">
        <v>46141</v>
      </c>
      <c r="Z1833" s="4">
        <v>46171</v>
      </c>
      <c r="AA1833" s="3"/>
      <c r="AB1833" s="3" t="s">
        <v>1867</v>
      </c>
      <c r="AC1833" s="2"/>
      <c r="AD1833" s="2" t="s">
        <v>74</v>
      </c>
      <c r="AE1833" s="2" t="s">
        <v>95</v>
      </c>
      <c r="AF1833" s="2"/>
      <c r="AG1833" s="2"/>
      <c r="AH1833" s="2"/>
      <c r="AI1833" s="2"/>
      <c r="AJ1833" s="2" t="s">
        <v>50</v>
      </c>
      <c r="AK1833" s="2" t="s">
        <v>49</v>
      </c>
    </row>
    <row r="1834" spans="1:37" ht="86.4" x14ac:dyDescent="0.3">
      <c r="A1834" s="1">
        <v>2042</v>
      </c>
      <c r="F1834" s="2" t="s">
        <v>76</v>
      </c>
      <c r="G1834" s="2" t="s">
        <v>44</v>
      </c>
      <c r="H1834" s="2" t="s">
        <v>37</v>
      </c>
      <c r="I1834" s="2" t="s">
        <v>46</v>
      </c>
      <c r="J1834" s="2" t="s">
        <v>956</v>
      </c>
      <c r="K1834" s="2" t="s">
        <v>205</v>
      </c>
      <c r="L1834" s="2" t="s">
        <v>251</v>
      </c>
      <c r="M1834" s="2" t="s">
        <v>252</v>
      </c>
      <c r="N1834" s="3" t="s">
        <v>2078</v>
      </c>
      <c r="O1834" s="2" t="s">
        <v>53</v>
      </c>
      <c r="P1834" s="2" t="s">
        <v>65</v>
      </c>
      <c r="Q1834" s="2"/>
      <c r="R1834" s="2" t="s">
        <v>114</v>
      </c>
      <c r="S1834" s="2" t="s">
        <v>2037</v>
      </c>
      <c r="T1834" s="2"/>
      <c r="U1834">
        <v>0</v>
      </c>
      <c r="V1834">
        <v>365</v>
      </c>
      <c r="W1834" s="4">
        <v>46203</v>
      </c>
      <c r="X1834" s="4"/>
      <c r="Y1834" s="4">
        <v>46203</v>
      </c>
      <c r="Z1834" s="4">
        <v>46568</v>
      </c>
      <c r="AA1834" s="3"/>
      <c r="AB1834" s="3"/>
      <c r="AC1834" s="2"/>
      <c r="AD1834" s="2" t="s">
        <v>45</v>
      </c>
      <c r="AE1834" s="2" t="s">
        <v>45</v>
      </c>
      <c r="AF1834" s="2"/>
      <c r="AG1834" s="2"/>
      <c r="AH1834" s="2"/>
      <c r="AI1834" s="2"/>
      <c r="AJ1834" s="2" t="s">
        <v>50</v>
      </c>
      <c r="AK1834" s="2" t="s">
        <v>49</v>
      </c>
    </row>
    <row r="1835" spans="1:37" ht="100.8" x14ac:dyDescent="0.3">
      <c r="A1835" s="1">
        <v>2043</v>
      </c>
      <c r="F1835" s="2" t="s">
        <v>76</v>
      </c>
      <c r="G1835" s="2" t="s">
        <v>212</v>
      </c>
      <c r="H1835" s="2" t="s">
        <v>37</v>
      </c>
      <c r="I1835" s="2" t="s">
        <v>75</v>
      </c>
      <c r="J1835" s="2" t="s">
        <v>138</v>
      </c>
      <c r="K1835" s="2" t="s">
        <v>272</v>
      </c>
      <c r="L1835" s="2" t="s">
        <v>2010</v>
      </c>
      <c r="M1835" s="2" t="s">
        <v>2072</v>
      </c>
      <c r="N1835" s="3" t="s">
        <v>2071</v>
      </c>
      <c r="O1835" s="2" t="s">
        <v>60</v>
      </c>
      <c r="P1835" s="2" t="s">
        <v>65</v>
      </c>
      <c r="Q1835" s="2"/>
      <c r="R1835" s="2"/>
      <c r="S1835" s="2"/>
      <c r="T1835" s="2"/>
      <c r="U1835">
        <v>0</v>
      </c>
      <c r="V1835">
        <v>90</v>
      </c>
      <c r="W1835" s="4">
        <v>46113</v>
      </c>
      <c r="X1835" s="4"/>
      <c r="Y1835" s="4">
        <v>46113</v>
      </c>
      <c r="Z1835" s="4">
        <v>46203</v>
      </c>
      <c r="AA1835" s="3"/>
      <c r="AB1835" s="3"/>
      <c r="AC1835" s="2"/>
      <c r="AD1835" s="2" t="s">
        <v>74</v>
      </c>
      <c r="AE1835" s="2" t="s">
        <v>74</v>
      </c>
      <c r="AF1835" s="2"/>
      <c r="AG1835" s="2"/>
      <c r="AH1835" s="2"/>
      <c r="AI1835" s="2"/>
      <c r="AJ1835" s="2" t="s">
        <v>50</v>
      </c>
      <c r="AK1835" s="2" t="s">
        <v>49</v>
      </c>
    </row>
    <row r="1836" spans="1:37" ht="100.8" x14ac:dyDescent="0.3">
      <c r="A1836" s="1">
        <v>2044</v>
      </c>
      <c r="B1836">
        <v>19914</v>
      </c>
      <c r="F1836" s="2" t="s">
        <v>76</v>
      </c>
      <c r="G1836" s="2" t="s">
        <v>78</v>
      </c>
      <c r="H1836" s="2" t="s">
        <v>37</v>
      </c>
      <c r="I1836" s="2" t="s">
        <v>75</v>
      </c>
      <c r="J1836" s="2" t="s">
        <v>138</v>
      </c>
      <c r="K1836" s="2" t="s">
        <v>285</v>
      </c>
      <c r="L1836" s="2" t="s">
        <v>2010</v>
      </c>
      <c r="M1836" s="2" t="s">
        <v>2073</v>
      </c>
      <c r="N1836" s="3" t="s">
        <v>2071</v>
      </c>
      <c r="O1836" s="2" t="s">
        <v>60</v>
      </c>
      <c r="P1836" s="2" t="s">
        <v>65</v>
      </c>
      <c r="Q1836" s="2"/>
      <c r="R1836" s="2"/>
      <c r="S1836" s="2"/>
      <c r="T1836" s="2"/>
      <c r="U1836">
        <v>0</v>
      </c>
      <c r="V1836">
        <v>90</v>
      </c>
      <c r="W1836" s="4">
        <v>46114</v>
      </c>
      <c r="X1836" s="4">
        <v>46184</v>
      </c>
      <c r="Y1836" s="4">
        <v>46184</v>
      </c>
      <c r="Z1836" s="4">
        <v>46274</v>
      </c>
      <c r="AA1836" s="3"/>
      <c r="AB1836" s="3" t="s">
        <v>2400</v>
      </c>
      <c r="AC1836" s="2"/>
      <c r="AD1836" s="2" t="s">
        <v>74</v>
      </c>
      <c r="AE1836" s="2" t="s">
        <v>74</v>
      </c>
      <c r="AF1836" s="2"/>
      <c r="AG1836" s="2"/>
      <c r="AH1836" s="2"/>
      <c r="AI1836" s="2"/>
      <c r="AJ1836" s="2" t="s">
        <v>50</v>
      </c>
      <c r="AK1836" s="2" t="s">
        <v>49</v>
      </c>
    </row>
    <row r="1837" spans="1:37" ht="100.8" x14ac:dyDescent="0.3">
      <c r="A1837" s="1">
        <v>2045</v>
      </c>
      <c r="F1837" s="2" t="s">
        <v>76</v>
      </c>
      <c r="G1837" s="2" t="s">
        <v>212</v>
      </c>
      <c r="H1837" s="2" t="s">
        <v>37</v>
      </c>
      <c r="I1837" s="2" t="s">
        <v>75</v>
      </c>
      <c r="J1837" s="2" t="s">
        <v>138</v>
      </c>
      <c r="K1837" s="2" t="s">
        <v>290</v>
      </c>
      <c r="L1837" s="2" t="s">
        <v>2010</v>
      </c>
      <c r="M1837" s="2" t="s">
        <v>2074</v>
      </c>
      <c r="N1837" s="3" t="s">
        <v>2071</v>
      </c>
      <c r="O1837" s="2" t="s">
        <v>60</v>
      </c>
      <c r="P1837" s="2" t="s">
        <v>65</v>
      </c>
      <c r="Q1837" s="2"/>
      <c r="R1837" s="2"/>
      <c r="S1837" s="2"/>
      <c r="T1837" s="2"/>
      <c r="U1837">
        <v>0</v>
      </c>
      <c r="V1837">
        <v>90</v>
      </c>
      <c r="W1837" s="4">
        <v>46115</v>
      </c>
      <c r="X1837" s="4"/>
      <c r="Y1837" s="4">
        <v>46115</v>
      </c>
      <c r="Z1837" s="4">
        <v>46205</v>
      </c>
      <c r="AA1837" s="3"/>
      <c r="AB1837" s="3"/>
      <c r="AC1837" s="2"/>
      <c r="AD1837" s="2" t="s">
        <v>74</v>
      </c>
      <c r="AE1837" s="2" t="s">
        <v>74</v>
      </c>
      <c r="AF1837" s="2"/>
      <c r="AG1837" s="2"/>
      <c r="AH1837" s="2"/>
      <c r="AI1837" s="2"/>
      <c r="AJ1837" s="2" t="s">
        <v>50</v>
      </c>
      <c r="AK1837" s="2" t="s">
        <v>49</v>
      </c>
    </row>
    <row r="1838" spans="1:37" ht="100.8" x14ac:dyDescent="0.3">
      <c r="A1838" s="1">
        <v>2046</v>
      </c>
      <c r="F1838" s="2" t="s">
        <v>76</v>
      </c>
      <c r="G1838" s="2" t="s">
        <v>212</v>
      </c>
      <c r="H1838" s="2" t="s">
        <v>37</v>
      </c>
      <c r="I1838" s="2" t="s">
        <v>75</v>
      </c>
      <c r="J1838" s="2" t="s">
        <v>138</v>
      </c>
      <c r="K1838" s="2" t="s">
        <v>295</v>
      </c>
      <c r="L1838" s="2" t="s">
        <v>2010</v>
      </c>
      <c r="M1838" s="2" t="s">
        <v>2075</v>
      </c>
      <c r="N1838" s="3" t="s">
        <v>2071</v>
      </c>
      <c r="O1838" s="2" t="s">
        <v>60</v>
      </c>
      <c r="P1838" s="2" t="s">
        <v>65</v>
      </c>
      <c r="Q1838" s="2"/>
      <c r="R1838" s="2"/>
      <c r="S1838" s="2"/>
      <c r="T1838" s="2"/>
      <c r="U1838">
        <v>0</v>
      </c>
      <c r="V1838">
        <v>90</v>
      </c>
      <c r="W1838" s="4">
        <v>46116</v>
      </c>
      <c r="X1838" s="4"/>
      <c r="Y1838" s="4">
        <v>46116</v>
      </c>
      <c r="Z1838" s="4">
        <v>46206</v>
      </c>
      <c r="AA1838" s="3"/>
      <c r="AB1838" s="3"/>
      <c r="AC1838" s="2"/>
      <c r="AD1838" s="2" t="s">
        <v>74</v>
      </c>
      <c r="AE1838" s="2" t="s">
        <v>74</v>
      </c>
      <c r="AF1838" s="2"/>
      <c r="AG1838" s="2"/>
      <c r="AH1838" s="2"/>
      <c r="AI1838" s="2"/>
      <c r="AJ1838" s="2" t="s">
        <v>50</v>
      </c>
      <c r="AK1838" s="2" t="s">
        <v>49</v>
      </c>
    </row>
    <row r="1839" spans="1:37" ht="100.8" x14ac:dyDescent="0.3">
      <c r="A1839" s="1">
        <v>2047</v>
      </c>
      <c r="F1839" s="2" t="s">
        <v>76</v>
      </c>
      <c r="G1839" s="2" t="s">
        <v>212</v>
      </c>
      <c r="H1839" s="2" t="s">
        <v>37</v>
      </c>
      <c r="I1839" s="2" t="s">
        <v>75</v>
      </c>
      <c r="J1839" s="2" t="s">
        <v>138</v>
      </c>
      <c r="K1839" s="2" t="s">
        <v>300</v>
      </c>
      <c r="L1839" s="2" t="s">
        <v>2010</v>
      </c>
      <c r="M1839" s="2" t="s">
        <v>2076</v>
      </c>
      <c r="N1839" s="3" t="s">
        <v>2071</v>
      </c>
      <c r="O1839" s="2" t="s">
        <v>60</v>
      </c>
      <c r="P1839" s="2" t="s">
        <v>65</v>
      </c>
      <c r="Q1839" s="2"/>
      <c r="R1839" s="2"/>
      <c r="S1839" s="2"/>
      <c r="T1839" s="2"/>
      <c r="U1839">
        <v>0</v>
      </c>
      <c r="V1839">
        <v>90</v>
      </c>
      <c r="W1839" s="4">
        <v>46118</v>
      </c>
      <c r="X1839" s="4"/>
      <c r="Y1839" s="4">
        <v>46118</v>
      </c>
      <c r="Z1839" s="4">
        <v>46208</v>
      </c>
      <c r="AA1839" s="3"/>
      <c r="AB1839" s="3"/>
      <c r="AC1839" s="2"/>
      <c r="AD1839" s="2" t="s">
        <v>74</v>
      </c>
      <c r="AE1839" s="2" t="s">
        <v>74</v>
      </c>
      <c r="AF1839" s="2"/>
      <c r="AG1839" s="2"/>
      <c r="AH1839" s="2"/>
      <c r="AI1839" s="2"/>
      <c r="AJ1839" s="2" t="s">
        <v>50</v>
      </c>
      <c r="AK1839" s="2" t="s">
        <v>49</v>
      </c>
    </row>
    <row r="1840" spans="1:37" ht="100.8" x14ac:dyDescent="0.3">
      <c r="A1840" s="1">
        <v>2048</v>
      </c>
      <c r="B1840">
        <v>19831</v>
      </c>
      <c r="F1840" s="2" t="s">
        <v>76</v>
      </c>
      <c r="G1840" s="2" t="s">
        <v>78</v>
      </c>
      <c r="H1840" s="2" t="s">
        <v>37</v>
      </c>
      <c r="I1840" s="2" t="s">
        <v>75</v>
      </c>
      <c r="J1840" s="2" t="s">
        <v>138</v>
      </c>
      <c r="K1840" s="2" t="s">
        <v>305</v>
      </c>
      <c r="L1840" s="2" t="s">
        <v>2010</v>
      </c>
      <c r="M1840" s="2" t="s">
        <v>2077</v>
      </c>
      <c r="N1840" s="3" t="s">
        <v>2071</v>
      </c>
      <c r="O1840" s="2" t="s">
        <v>60</v>
      </c>
      <c r="P1840" s="2" t="s">
        <v>65</v>
      </c>
      <c r="Q1840" s="2"/>
      <c r="R1840" s="2"/>
      <c r="S1840" s="2"/>
      <c r="T1840" s="2"/>
      <c r="U1840">
        <v>0</v>
      </c>
      <c r="V1840">
        <v>90</v>
      </c>
      <c r="W1840" s="4">
        <v>46119</v>
      </c>
      <c r="X1840" s="4">
        <v>46146</v>
      </c>
      <c r="Y1840" s="4">
        <v>46146</v>
      </c>
      <c r="Z1840" s="4">
        <v>46236</v>
      </c>
      <c r="AA1840" s="3"/>
      <c r="AB1840" s="3" t="s">
        <v>1867</v>
      </c>
      <c r="AC1840" s="2"/>
      <c r="AD1840" s="2" t="s">
        <v>74</v>
      </c>
      <c r="AE1840" s="2" t="s">
        <v>95</v>
      </c>
      <c r="AF1840" s="2"/>
      <c r="AG1840" s="2"/>
      <c r="AH1840" s="2"/>
      <c r="AI1840" s="2"/>
      <c r="AJ1840" s="2" t="s">
        <v>50</v>
      </c>
      <c r="AK1840" s="2" t="s">
        <v>49</v>
      </c>
    </row>
    <row r="1841" spans="1:37" ht="57.6" x14ac:dyDescent="0.3">
      <c r="A1841" s="1">
        <v>2049</v>
      </c>
      <c r="F1841" s="2" t="s">
        <v>76</v>
      </c>
      <c r="G1841" s="2" t="s">
        <v>212</v>
      </c>
      <c r="H1841" s="2" t="s">
        <v>37</v>
      </c>
      <c r="I1841" s="2" t="s">
        <v>75</v>
      </c>
      <c r="J1841" s="2" t="s">
        <v>138</v>
      </c>
      <c r="K1841" s="2" t="s">
        <v>272</v>
      </c>
      <c r="L1841" s="2" t="s">
        <v>2010</v>
      </c>
      <c r="M1841" s="2" t="s">
        <v>2072</v>
      </c>
      <c r="N1841" s="3" t="s">
        <v>1543</v>
      </c>
      <c r="O1841" s="2" t="s">
        <v>60</v>
      </c>
      <c r="P1841" s="2" t="s">
        <v>65</v>
      </c>
      <c r="Q1841" s="2"/>
      <c r="R1841" s="2"/>
      <c r="S1841" s="2"/>
      <c r="T1841" s="2"/>
      <c r="U1841">
        <v>0</v>
      </c>
      <c r="V1841">
        <v>180</v>
      </c>
      <c r="W1841" s="4">
        <v>46113</v>
      </c>
      <c r="X1841" s="4"/>
      <c r="Y1841" s="4">
        <v>46113</v>
      </c>
      <c r="Z1841" s="4">
        <v>46293</v>
      </c>
      <c r="AA1841" s="3"/>
      <c r="AB1841" s="3"/>
      <c r="AC1841" s="2"/>
      <c r="AD1841" s="2" t="s">
        <v>74</v>
      </c>
      <c r="AE1841" s="2" t="s">
        <v>74</v>
      </c>
      <c r="AF1841" s="2"/>
      <c r="AG1841" s="2"/>
      <c r="AH1841" s="2"/>
      <c r="AI1841" s="2"/>
      <c r="AJ1841" s="2" t="s">
        <v>50</v>
      </c>
      <c r="AK1841" s="2" t="s">
        <v>49</v>
      </c>
    </row>
    <row r="1842" spans="1:37" ht="72" x14ac:dyDescent="0.3">
      <c r="A1842" s="1">
        <v>2050</v>
      </c>
      <c r="B1842">
        <v>19913</v>
      </c>
      <c r="F1842" s="2" t="s">
        <v>76</v>
      </c>
      <c r="G1842" s="2" t="s">
        <v>78</v>
      </c>
      <c r="H1842" s="2" t="s">
        <v>37</v>
      </c>
      <c r="I1842" s="2" t="s">
        <v>75</v>
      </c>
      <c r="J1842" s="2" t="s">
        <v>138</v>
      </c>
      <c r="K1842" s="2" t="s">
        <v>285</v>
      </c>
      <c r="L1842" s="2" t="s">
        <v>2010</v>
      </c>
      <c r="M1842" s="2" t="s">
        <v>2073</v>
      </c>
      <c r="N1842" s="3" t="s">
        <v>2079</v>
      </c>
      <c r="O1842" s="2" t="s">
        <v>60</v>
      </c>
      <c r="P1842" s="2" t="s">
        <v>65</v>
      </c>
      <c r="Q1842" s="2"/>
      <c r="R1842" s="2"/>
      <c r="S1842" s="2"/>
      <c r="T1842" s="2"/>
      <c r="U1842">
        <v>0</v>
      </c>
      <c r="V1842">
        <v>180</v>
      </c>
      <c r="W1842" s="4">
        <v>46114</v>
      </c>
      <c r="X1842" s="4">
        <v>46184</v>
      </c>
      <c r="Y1842" s="4">
        <v>46184</v>
      </c>
      <c r="Z1842" s="4">
        <v>46364</v>
      </c>
      <c r="AA1842" s="3"/>
      <c r="AB1842" s="3" t="s">
        <v>2400</v>
      </c>
      <c r="AC1842" s="2"/>
      <c r="AD1842" s="2" t="s">
        <v>74</v>
      </c>
      <c r="AE1842" s="2" t="s">
        <v>74</v>
      </c>
      <c r="AF1842" s="2"/>
      <c r="AG1842" s="2"/>
      <c r="AH1842" s="2"/>
      <c r="AI1842" s="2"/>
      <c r="AJ1842" s="2" t="s">
        <v>50</v>
      </c>
      <c r="AK1842" s="2" t="s">
        <v>49</v>
      </c>
    </row>
    <row r="1843" spans="1:37" ht="57.6" x14ac:dyDescent="0.3">
      <c r="A1843" s="1">
        <v>2051</v>
      </c>
      <c r="F1843" s="2" t="s">
        <v>76</v>
      </c>
      <c r="G1843" s="2" t="s">
        <v>212</v>
      </c>
      <c r="H1843" s="2" t="s">
        <v>37</v>
      </c>
      <c r="I1843" s="2" t="s">
        <v>75</v>
      </c>
      <c r="J1843" s="2" t="s">
        <v>138</v>
      </c>
      <c r="K1843" s="2" t="s">
        <v>290</v>
      </c>
      <c r="L1843" s="2" t="s">
        <v>2010</v>
      </c>
      <c r="M1843" s="2" t="s">
        <v>2074</v>
      </c>
      <c r="N1843" s="3" t="s">
        <v>1543</v>
      </c>
      <c r="O1843" s="2" t="s">
        <v>60</v>
      </c>
      <c r="P1843" s="2" t="s">
        <v>65</v>
      </c>
      <c r="Q1843" s="2"/>
      <c r="R1843" s="2"/>
      <c r="S1843" s="2"/>
      <c r="T1843" s="2"/>
      <c r="U1843">
        <v>0</v>
      </c>
      <c r="V1843">
        <v>180</v>
      </c>
      <c r="W1843" s="4">
        <v>46115</v>
      </c>
      <c r="X1843" s="4"/>
      <c r="Y1843" s="4">
        <v>46115</v>
      </c>
      <c r="Z1843" s="4">
        <v>46295</v>
      </c>
      <c r="AA1843" s="3"/>
      <c r="AB1843" s="3"/>
      <c r="AC1843" s="2"/>
      <c r="AD1843" s="2" t="s">
        <v>74</v>
      </c>
      <c r="AE1843" s="2" t="s">
        <v>74</v>
      </c>
      <c r="AF1843" s="2"/>
      <c r="AG1843" s="2"/>
      <c r="AH1843" s="2"/>
      <c r="AI1843" s="2"/>
      <c r="AJ1843" s="2" t="s">
        <v>50</v>
      </c>
      <c r="AK1843" s="2" t="s">
        <v>49</v>
      </c>
    </row>
    <row r="1844" spans="1:37" ht="57.6" x14ac:dyDescent="0.3">
      <c r="A1844" s="1">
        <v>2052</v>
      </c>
      <c r="F1844" s="2" t="s">
        <v>76</v>
      </c>
      <c r="G1844" s="2" t="s">
        <v>212</v>
      </c>
      <c r="H1844" s="2" t="s">
        <v>37</v>
      </c>
      <c r="I1844" s="2" t="s">
        <v>75</v>
      </c>
      <c r="J1844" s="2" t="s">
        <v>138</v>
      </c>
      <c r="K1844" s="2" t="s">
        <v>295</v>
      </c>
      <c r="L1844" s="2" t="s">
        <v>2010</v>
      </c>
      <c r="M1844" s="2" t="s">
        <v>2075</v>
      </c>
      <c r="N1844" s="3" t="s">
        <v>1543</v>
      </c>
      <c r="O1844" s="2" t="s">
        <v>60</v>
      </c>
      <c r="P1844" s="2" t="s">
        <v>65</v>
      </c>
      <c r="Q1844" s="2"/>
      <c r="R1844" s="2"/>
      <c r="S1844" s="2"/>
      <c r="T1844" s="2"/>
      <c r="U1844">
        <v>0</v>
      </c>
      <c r="V1844">
        <v>180</v>
      </c>
      <c r="W1844" s="4">
        <v>46116</v>
      </c>
      <c r="X1844" s="4"/>
      <c r="Y1844" s="4">
        <v>46116</v>
      </c>
      <c r="Z1844" s="4">
        <v>46296</v>
      </c>
      <c r="AA1844" s="3"/>
      <c r="AB1844" s="3"/>
      <c r="AC1844" s="2"/>
      <c r="AD1844" s="2" t="s">
        <v>74</v>
      </c>
      <c r="AE1844" s="2" t="s">
        <v>74</v>
      </c>
      <c r="AF1844" s="2"/>
      <c r="AG1844" s="2"/>
      <c r="AH1844" s="2"/>
      <c r="AI1844" s="2"/>
      <c r="AJ1844" s="2" t="s">
        <v>50</v>
      </c>
      <c r="AK1844" s="2" t="s">
        <v>49</v>
      </c>
    </row>
    <row r="1845" spans="1:37" ht="57.6" x14ac:dyDescent="0.3">
      <c r="A1845" s="1">
        <v>2053</v>
      </c>
      <c r="F1845" s="2" t="s">
        <v>76</v>
      </c>
      <c r="G1845" s="2" t="s">
        <v>212</v>
      </c>
      <c r="H1845" s="2" t="s">
        <v>37</v>
      </c>
      <c r="I1845" s="2" t="s">
        <v>75</v>
      </c>
      <c r="J1845" s="2" t="s">
        <v>138</v>
      </c>
      <c r="K1845" s="2" t="s">
        <v>300</v>
      </c>
      <c r="L1845" s="2" t="s">
        <v>2010</v>
      </c>
      <c r="M1845" s="2" t="s">
        <v>2076</v>
      </c>
      <c r="N1845" s="3" t="s">
        <v>1543</v>
      </c>
      <c r="O1845" s="2" t="s">
        <v>60</v>
      </c>
      <c r="P1845" s="2" t="s">
        <v>65</v>
      </c>
      <c r="Q1845" s="2"/>
      <c r="R1845" s="2"/>
      <c r="S1845" s="2"/>
      <c r="T1845" s="2"/>
      <c r="U1845">
        <v>0</v>
      </c>
      <c r="V1845">
        <v>180</v>
      </c>
      <c r="W1845" s="4">
        <v>46118</v>
      </c>
      <c r="X1845" s="4"/>
      <c r="Y1845" s="4">
        <v>46118</v>
      </c>
      <c r="Z1845" s="4">
        <v>46298</v>
      </c>
      <c r="AA1845" s="3"/>
      <c r="AB1845" s="3"/>
      <c r="AC1845" s="2"/>
      <c r="AD1845" s="2" t="s">
        <v>74</v>
      </c>
      <c r="AE1845" s="2" t="s">
        <v>74</v>
      </c>
      <c r="AF1845" s="2"/>
      <c r="AG1845" s="2"/>
      <c r="AH1845" s="2"/>
      <c r="AI1845" s="2"/>
      <c r="AJ1845" s="2" t="s">
        <v>50</v>
      </c>
      <c r="AK1845" s="2" t="s">
        <v>49</v>
      </c>
    </row>
    <row r="1846" spans="1:37" ht="57.6" x14ac:dyDescent="0.3">
      <c r="A1846" s="1">
        <v>2054</v>
      </c>
      <c r="B1846">
        <v>19832</v>
      </c>
      <c r="F1846" s="2" t="s">
        <v>76</v>
      </c>
      <c r="G1846" s="2" t="s">
        <v>78</v>
      </c>
      <c r="H1846" s="2" t="s">
        <v>37</v>
      </c>
      <c r="I1846" s="2" t="s">
        <v>75</v>
      </c>
      <c r="J1846" s="2" t="s">
        <v>138</v>
      </c>
      <c r="K1846" s="2" t="s">
        <v>305</v>
      </c>
      <c r="L1846" s="2" t="s">
        <v>2010</v>
      </c>
      <c r="M1846" s="2" t="s">
        <v>2077</v>
      </c>
      <c r="N1846" s="3" t="s">
        <v>1543</v>
      </c>
      <c r="O1846" s="2" t="s">
        <v>60</v>
      </c>
      <c r="P1846" s="2" t="s">
        <v>65</v>
      </c>
      <c r="Q1846" s="2"/>
      <c r="R1846" s="2"/>
      <c r="S1846" s="2"/>
      <c r="T1846" s="2"/>
      <c r="U1846">
        <v>0</v>
      </c>
      <c r="V1846">
        <v>180</v>
      </c>
      <c r="W1846" s="4">
        <v>46119</v>
      </c>
      <c r="X1846" s="4">
        <v>46141</v>
      </c>
      <c r="Y1846" s="4">
        <v>46141</v>
      </c>
      <c r="Z1846" s="4">
        <v>46321</v>
      </c>
      <c r="AA1846" s="3"/>
      <c r="AB1846" s="3" t="s">
        <v>1866</v>
      </c>
      <c r="AC1846" s="2"/>
      <c r="AD1846" s="2" t="s">
        <v>74</v>
      </c>
      <c r="AE1846" s="2" t="s">
        <v>95</v>
      </c>
      <c r="AF1846" s="2"/>
      <c r="AG1846" s="2"/>
      <c r="AH1846" s="2"/>
      <c r="AI1846" s="2"/>
      <c r="AJ1846" s="2" t="s">
        <v>50</v>
      </c>
      <c r="AK1846" s="2" t="s">
        <v>49</v>
      </c>
    </row>
    <row r="1847" spans="1:37" ht="86.4" x14ac:dyDescent="0.3">
      <c r="A1847" s="1">
        <v>2055</v>
      </c>
      <c r="F1847" s="2" t="s">
        <v>76</v>
      </c>
      <c r="G1847" s="2" t="s">
        <v>212</v>
      </c>
      <c r="H1847" s="2" t="s">
        <v>37</v>
      </c>
      <c r="I1847" s="2" t="s">
        <v>75</v>
      </c>
      <c r="J1847" s="2" t="s">
        <v>138</v>
      </c>
      <c r="K1847" s="2" t="s">
        <v>272</v>
      </c>
      <c r="L1847" s="2" t="s">
        <v>2010</v>
      </c>
      <c r="M1847" s="2" t="s">
        <v>2072</v>
      </c>
      <c r="N1847" s="3" t="s">
        <v>1870</v>
      </c>
      <c r="O1847" s="2" t="s">
        <v>60</v>
      </c>
      <c r="P1847" s="2" t="s">
        <v>65</v>
      </c>
      <c r="Q1847" s="2"/>
      <c r="R1847" s="2"/>
      <c r="S1847" s="2"/>
      <c r="T1847" s="2"/>
      <c r="U1847">
        <v>0</v>
      </c>
      <c r="V1847">
        <v>360</v>
      </c>
      <c r="W1847" s="4">
        <v>46113</v>
      </c>
      <c r="X1847" s="4"/>
      <c r="Y1847" s="4">
        <v>46113</v>
      </c>
      <c r="Z1847" s="4">
        <v>46473</v>
      </c>
      <c r="AA1847" s="3"/>
      <c r="AB1847" s="3"/>
      <c r="AC1847" s="2"/>
      <c r="AD1847" s="2" t="s">
        <v>74</v>
      </c>
      <c r="AE1847" s="2" t="s">
        <v>74</v>
      </c>
      <c r="AF1847" s="2"/>
      <c r="AG1847" s="2"/>
      <c r="AH1847" s="2"/>
      <c r="AI1847" s="2"/>
      <c r="AJ1847" s="2" t="s">
        <v>50</v>
      </c>
      <c r="AK1847" s="2" t="s">
        <v>49</v>
      </c>
    </row>
    <row r="1848" spans="1:37" ht="86.4" x14ac:dyDescent="0.3">
      <c r="A1848" s="1">
        <v>2056</v>
      </c>
      <c r="B1848">
        <v>19912</v>
      </c>
      <c r="F1848" s="2" t="s">
        <v>76</v>
      </c>
      <c r="G1848" s="2" t="s">
        <v>78</v>
      </c>
      <c r="H1848" s="2" t="s">
        <v>37</v>
      </c>
      <c r="I1848" s="2" t="s">
        <v>75</v>
      </c>
      <c r="J1848" s="2" t="s">
        <v>138</v>
      </c>
      <c r="K1848" s="2" t="s">
        <v>285</v>
      </c>
      <c r="L1848" s="2" t="s">
        <v>2010</v>
      </c>
      <c r="M1848" s="2" t="s">
        <v>2073</v>
      </c>
      <c r="N1848" s="3" t="s">
        <v>1870</v>
      </c>
      <c r="O1848" s="2" t="s">
        <v>60</v>
      </c>
      <c r="P1848" s="2" t="s">
        <v>65</v>
      </c>
      <c r="Q1848" s="2"/>
      <c r="R1848" s="2"/>
      <c r="S1848" s="2"/>
      <c r="T1848" s="2"/>
      <c r="U1848">
        <v>0</v>
      </c>
      <c r="V1848">
        <v>360</v>
      </c>
      <c r="W1848" s="4">
        <v>46114</v>
      </c>
      <c r="X1848" s="4">
        <v>46184</v>
      </c>
      <c r="Y1848" s="4">
        <v>46184</v>
      </c>
      <c r="Z1848" s="4">
        <v>46544</v>
      </c>
      <c r="AA1848" s="3"/>
      <c r="AB1848" s="3" t="s">
        <v>2400</v>
      </c>
      <c r="AC1848" s="2"/>
      <c r="AD1848" s="2" t="s">
        <v>74</v>
      </c>
      <c r="AE1848" s="2" t="s">
        <v>74</v>
      </c>
      <c r="AF1848" s="2"/>
      <c r="AG1848" s="2"/>
      <c r="AH1848" s="2"/>
      <c r="AI1848" s="2"/>
      <c r="AJ1848" s="2" t="s">
        <v>50</v>
      </c>
      <c r="AK1848" s="2" t="s">
        <v>49</v>
      </c>
    </row>
    <row r="1849" spans="1:37" ht="86.4" x14ac:dyDescent="0.3">
      <c r="A1849" s="1">
        <v>2057</v>
      </c>
      <c r="F1849" s="2" t="s">
        <v>76</v>
      </c>
      <c r="G1849" s="2" t="s">
        <v>212</v>
      </c>
      <c r="H1849" s="2" t="s">
        <v>37</v>
      </c>
      <c r="I1849" s="2" t="s">
        <v>75</v>
      </c>
      <c r="J1849" s="2" t="s">
        <v>138</v>
      </c>
      <c r="K1849" s="2" t="s">
        <v>290</v>
      </c>
      <c r="L1849" s="2" t="s">
        <v>2010</v>
      </c>
      <c r="M1849" s="2" t="s">
        <v>2074</v>
      </c>
      <c r="N1849" s="3" t="s">
        <v>1870</v>
      </c>
      <c r="O1849" s="2" t="s">
        <v>60</v>
      </c>
      <c r="P1849" s="2" t="s">
        <v>65</v>
      </c>
      <c r="Q1849" s="2"/>
      <c r="R1849" s="2"/>
      <c r="S1849" s="2"/>
      <c r="T1849" s="2"/>
      <c r="U1849">
        <v>0</v>
      </c>
      <c r="V1849">
        <v>360</v>
      </c>
      <c r="W1849" s="4">
        <v>46115</v>
      </c>
      <c r="X1849" s="4"/>
      <c r="Y1849" s="4">
        <v>46115</v>
      </c>
      <c r="Z1849" s="4">
        <v>46475</v>
      </c>
      <c r="AA1849" s="3"/>
      <c r="AB1849" s="3"/>
      <c r="AC1849" s="2"/>
      <c r="AD1849" s="2" t="s">
        <v>74</v>
      </c>
      <c r="AE1849" s="2" t="s">
        <v>74</v>
      </c>
      <c r="AF1849" s="2"/>
      <c r="AG1849" s="2"/>
      <c r="AH1849" s="2"/>
      <c r="AI1849" s="2"/>
      <c r="AJ1849" s="2" t="s">
        <v>50</v>
      </c>
      <c r="AK1849" s="2" t="s">
        <v>49</v>
      </c>
    </row>
    <row r="1850" spans="1:37" ht="86.4" x14ac:dyDescent="0.3">
      <c r="A1850" s="1">
        <v>2058</v>
      </c>
      <c r="F1850" s="2" t="s">
        <v>76</v>
      </c>
      <c r="G1850" s="2" t="s">
        <v>212</v>
      </c>
      <c r="H1850" s="2" t="s">
        <v>37</v>
      </c>
      <c r="I1850" s="2" t="s">
        <v>75</v>
      </c>
      <c r="J1850" s="2" t="s">
        <v>138</v>
      </c>
      <c r="K1850" s="2" t="s">
        <v>295</v>
      </c>
      <c r="L1850" s="2" t="s">
        <v>2010</v>
      </c>
      <c r="M1850" s="2" t="s">
        <v>2075</v>
      </c>
      <c r="N1850" s="3" t="s">
        <v>1870</v>
      </c>
      <c r="O1850" s="2" t="s">
        <v>60</v>
      </c>
      <c r="P1850" s="2" t="s">
        <v>65</v>
      </c>
      <c r="Q1850" s="2"/>
      <c r="R1850" s="2"/>
      <c r="S1850" s="2"/>
      <c r="T1850" s="2"/>
      <c r="U1850">
        <v>0</v>
      </c>
      <c r="V1850">
        <v>360</v>
      </c>
      <c r="W1850" s="4">
        <v>46116</v>
      </c>
      <c r="X1850" s="4"/>
      <c r="Y1850" s="4">
        <v>46116</v>
      </c>
      <c r="Z1850" s="4">
        <v>46476</v>
      </c>
      <c r="AA1850" s="3"/>
      <c r="AB1850" s="3"/>
      <c r="AC1850" s="2"/>
      <c r="AD1850" s="2" t="s">
        <v>74</v>
      </c>
      <c r="AE1850" s="2" t="s">
        <v>74</v>
      </c>
      <c r="AF1850" s="2"/>
      <c r="AG1850" s="2"/>
      <c r="AH1850" s="2"/>
      <c r="AI1850" s="2"/>
      <c r="AJ1850" s="2" t="s">
        <v>50</v>
      </c>
      <c r="AK1850" s="2" t="s">
        <v>49</v>
      </c>
    </row>
    <row r="1851" spans="1:37" ht="86.4" x14ac:dyDescent="0.3">
      <c r="A1851" s="1">
        <v>2059</v>
      </c>
      <c r="F1851" s="2" t="s">
        <v>76</v>
      </c>
      <c r="G1851" s="2" t="s">
        <v>212</v>
      </c>
      <c r="H1851" s="2" t="s">
        <v>37</v>
      </c>
      <c r="I1851" s="2" t="s">
        <v>75</v>
      </c>
      <c r="J1851" s="2" t="s">
        <v>138</v>
      </c>
      <c r="K1851" s="2" t="s">
        <v>300</v>
      </c>
      <c r="L1851" s="2" t="s">
        <v>2010</v>
      </c>
      <c r="M1851" s="2" t="s">
        <v>2076</v>
      </c>
      <c r="N1851" s="3" t="s">
        <v>1870</v>
      </c>
      <c r="O1851" s="2" t="s">
        <v>60</v>
      </c>
      <c r="P1851" s="2" t="s">
        <v>65</v>
      </c>
      <c r="Q1851" s="2"/>
      <c r="R1851" s="2"/>
      <c r="S1851" s="2"/>
      <c r="T1851" s="2"/>
      <c r="U1851">
        <v>0</v>
      </c>
      <c r="V1851">
        <v>360</v>
      </c>
      <c r="W1851" s="4">
        <v>46118</v>
      </c>
      <c r="X1851" s="4"/>
      <c r="Y1851" s="4">
        <v>46118</v>
      </c>
      <c r="Z1851" s="4">
        <v>46478</v>
      </c>
      <c r="AA1851" s="3"/>
      <c r="AB1851" s="3"/>
      <c r="AC1851" s="2"/>
      <c r="AD1851" s="2" t="s">
        <v>74</v>
      </c>
      <c r="AE1851" s="2" t="s">
        <v>74</v>
      </c>
      <c r="AF1851" s="2"/>
      <c r="AG1851" s="2"/>
      <c r="AH1851" s="2"/>
      <c r="AI1851" s="2"/>
      <c r="AJ1851" s="2" t="s">
        <v>50</v>
      </c>
      <c r="AK1851" s="2" t="s">
        <v>49</v>
      </c>
    </row>
    <row r="1852" spans="1:37" ht="86.4" x14ac:dyDescent="0.3">
      <c r="A1852" s="1">
        <v>2060</v>
      </c>
      <c r="B1852">
        <v>19833</v>
      </c>
      <c r="F1852" s="2" t="s">
        <v>76</v>
      </c>
      <c r="G1852" s="2" t="s">
        <v>78</v>
      </c>
      <c r="H1852" s="2" t="s">
        <v>37</v>
      </c>
      <c r="I1852" s="2" t="s">
        <v>75</v>
      </c>
      <c r="J1852" s="2" t="s">
        <v>138</v>
      </c>
      <c r="K1852" s="2" t="s">
        <v>305</v>
      </c>
      <c r="L1852" s="2" t="s">
        <v>2010</v>
      </c>
      <c r="M1852" s="2" t="s">
        <v>2077</v>
      </c>
      <c r="N1852" s="3" t="s">
        <v>1870</v>
      </c>
      <c r="O1852" s="2" t="s">
        <v>60</v>
      </c>
      <c r="P1852" s="2" t="s">
        <v>65</v>
      </c>
      <c r="Q1852" s="2"/>
      <c r="R1852" s="2"/>
      <c r="S1852" s="2"/>
      <c r="T1852" s="2"/>
      <c r="U1852">
        <v>0</v>
      </c>
      <c r="V1852">
        <v>360</v>
      </c>
      <c r="W1852" s="4">
        <v>46119</v>
      </c>
      <c r="X1852" s="4">
        <v>46141</v>
      </c>
      <c r="Y1852" s="4">
        <v>46141</v>
      </c>
      <c r="Z1852" s="4">
        <v>46501</v>
      </c>
      <c r="AA1852" s="3"/>
      <c r="AB1852" s="3" t="s">
        <v>1867</v>
      </c>
      <c r="AC1852" s="2"/>
      <c r="AD1852" s="2" t="s">
        <v>74</v>
      </c>
      <c r="AE1852" s="2" t="s">
        <v>95</v>
      </c>
      <c r="AF1852" s="2"/>
      <c r="AG1852" s="2"/>
      <c r="AH1852" s="2"/>
      <c r="AI1852" s="2"/>
      <c r="AJ1852" s="2" t="s">
        <v>50</v>
      </c>
      <c r="AK1852" s="2" t="s">
        <v>49</v>
      </c>
    </row>
    <row r="1853" spans="1:37" ht="100.8" x14ac:dyDescent="0.3">
      <c r="A1853" s="1">
        <v>2061</v>
      </c>
      <c r="B1853">
        <v>20819</v>
      </c>
      <c r="F1853" s="2" t="s">
        <v>76</v>
      </c>
      <c r="G1853" s="2" t="s">
        <v>78</v>
      </c>
      <c r="H1853" s="2" t="s">
        <v>37</v>
      </c>
      <c r="I1853" s="2" t="s">
        <v>75</v>
      </c>
      <c r="J1853" s="2" t="s">
        <v>138</v>
      </c>
      <c r="K1853" s="2" t="s">
        <v>272</v>
      </c>
      <c r="L1853" s="2" t="s">
        <v>2012</v>
      </c>
      <c r="M1853" s="2" t="s">
        <v>2080</v>
      </c>
      <c r="N1853" s="3" t="s">
        <v>2064</v>
      </c>
      <c r="O1853" s="2" t="s">
        <v>60</v>
      </c>
      <c r="P1853" s="2" t="s">
        <v>65</v>
      </c>
      <c r="Q1853" s="2"/>
      <c r="R1853" s="2"/>
      <c r="S1853" s="2"/>
      <c r="T1853" s="2"/>
      <c r="U1853">
        <v>0</v>
      </c>
      <c r="V1853">
        <v>30</v>
      </c>
      <c r="W1853" s="4">
        <v>46113</v>
      </c>
      <c r="X1853" s="4">
        <v>46178</v>
      </c>
      <c r="Y1853" s="4">
        <v>46178</v>
      </c>
      <c r="Z1853" s="4">
        <v>46208</v>
      </c>
      <c r="AA1853" s="3"/>
      <c r="AB1853" s="3" t="s">
        <v>2416</v>
      </c>
      <c r="AC1853" s="2"/>
      <c r="AD1853" s="2" t="s">
        <v>74</v>
      </c>
      <c r="AE1853" s="2" t="s">
        <v>74</v>
      </c>
      <c r="AF1853" s="2"/>
      <c r="AG1853" s="2"/>
      <c r="AH1853" s="2"/>
      <c r="AI1853" s="2"/>
      <c r="AJ1853" s="2" t="s">
        <v>50</v>
      </c>
      <c r="AK1853" s="2" t="s">
        <v>49</v>
      </c>
    </row>
    <row r="1854" spans="1:37" ht="100.8" x14ac:dyDescent="0.3">
      <c r="A1854" s="1">
        <v>2062</v>
      </c>
      <c r="B1854">
        <v>19920</v>
      </c>
      <c r="F1854" s="2" t="s">
        <v>76</v>
      </c>
      <c r="G1854" s="2" t="s">
        <v>78</v>
      </c>
      <c r="H1854" s="2" t="s">
        <v>37</v>
      </c>
      <c r="I1854" s="2" t="s">
        <v>75</v>
      </c>
      <c r="J1854" s="2" t="s">
        <v>138</v>
      </c>
      <c r="K1854" s="2" t="s">
        <v>285</v>
      </c>
      <c r="L1854" s="2" t="s">
        <v>2012</v>
      </c>
      <c r="M1854" s="2" t="s">
        <v>2081</v>
      </c>
      <c r="N1854" s="3" t="s">
        <v>2064</v>
      </c>
      <c r="O1854" s="2" t="s">
        <v>60</v>
      </c>
      <c r="P1854" s="2" t="s">
        <v>65</v>
      </c>
      <c r="Q1854" s="2"/>
      <c r="R1854" s="2"/>
      <c r="S1854" s="2"/>
      <c r="T1854" s="2"/>
      <c r="U1854">
        <v>0</v>
      </c>
      <c r="V1854">
        <v>30</v>
      </c>
      <c r="W1854" s="4">
        <v>46114</v>
      </c>
      <c r="X1854" s="4">
        <v>46146</v>
      </c>
      <c r="Y1854" s="4">
        <v>46146</v>
      </c>
      <c r="Z1854" s="4">
        <v>46176</v>
      </c>
      <c r="AA1854" s="3"/>
      <c r="AB1854" s="3" t="s">
        <v>1779</v>
      </c>
      <c r="AC1854" s="2"/>
      <c r="AD1854" s="2" t="s">
        <v>74</v>
      </c>
      <c r="AE1854" s="2" t="s">
        <v>95</v>
      </c>
      <c r="AF1854" s="2"/>
      <c r="AG1854" s="2"/>
      <c r="AH1854" s="2"/>
      <c r="AI1854" s="2"/>
      <c r="AJ1854" s="2" t="s">
        <v>50</v>
      </c>
      <c r="AK1854" s="2" t="s">
        <v>49</v>
      </c>
    </row>
    <row r="1855" spans="1:37" ht="100.8" x14ac:dyDescent="0.3">
      <c r="A1855" s="1">
        <v>2063</v>
      </c>
      <c r="B1855">
        <v>20846</v>
      </c>
      <c r="F1855" s="2" t="s">
        <v>76</v>
      </c>
      <c r="G1855" s="2" t="s">
        <v>78</v>
      </c>
      <c r="H1855" s="2" t="s">
        <v>37</v>
      </c>
      <c r="I1855" s="2" t="s">
        <v>75</v>
      </c>
      <c r="J1855" s="2" t="s">
        <v>138</v>
      </c>
      <c r="K1855" s="2" t="s">
        <v>290</v>
      </c>
      <c r="L1855" s="2" t="s">
        <v>2012</v>
      </c>
      <c r="M1855" s="2" t="s">
        <v>2082</v>
      </c>
      <c r="N1855" s="3" t="s">
        <v>2064</v>
      </c>
      <c r="O1855" s="2" t="s">
        <v>60</v>
      </c>
      <c r="P1855" s="2" t="s">
        <v>65</v>
      </c>
      <c r="Q1855" s="2"/>
      <c r="R1855" s="2"/>
      <c r="S1855" s="2"/>
      <c r="T1855" s="2"/>
      <c r="U1855">
        <v>0</v>
      </c>
      <c r="V1855">
        <v>30</v>
      </c>
      <c r="W1855" s="4">
        <v>46115</v>
      </c>
      <c r="X1855" s="4">
        <v>46176</v>
      </c>
      <c r="Y1855" s="4">
        <v>46176</v>
      </c>
      <c r="Z1855" s="4">
        <v>46206</v>
      </c>
      <c r="AA1855" s="3"/>
      <c r="AB1855" s="3" t="s">
        <v>2414</v>
      </c>
      <c r="AC1855" s="2"/>
      <c r="AD1855" s="2" t="s">
        <v>74</v>
      </c>
      <c r="AE1855" s="2" t="s">
        <v>74</v>
      </c>
      <c r="AF1855" s="2"/>
      <c r="AG1855" s="2"/>
      <c r="AH1855" s="2"/>
      <c r="AI1855" s="2"/>
      <c r="AJ1855" s="2" t="s">
        <v>50</v>
      </c>
      <c r="AK1855" s="2" t="s">
        <v>49</v>
      </c>
    </row>
    <row r="1856" spans="1:37" ht="100.8" x14ac:dyDescent="0.3">
      <c r="A1856" s="1">
        <v>2064</v>
      </c>
      <c r="B1856">
        <v>20863</v>
      </c>
      <c r="F1856" s="2" t="s">
        <v>76</v>
      </c>
      <c r="G1856" s="2" t="s">
        <v>78</v>
      </c>
      <c r="H1856" s="2" t="s">
        <v>37</v>
      </c>
      <c r="I1856" s="2" t="s">
        <v>75</v>
      </c>
      <c r="J1856" s="2" t="s">
        <v>138</v>
      </c>
      <c r="K1856" s="2" t="s">
        <v>295</v>
      </c>
      <c r="L1856" s="2" t="s">
        <v>2012</v>
      </c>
      <c r="M1856" s="2" t="s">
        <v>2083</v>
      </c>
      <c r="N1856" s="3" t="s">
        <v>2064</v>
      </c>
      <c r="O1856" s="2" t="s">
        <v>60</v>
      </c>
      <c r="P1856" s="2" t="s">
        <v>65</v>
      </c>
      <c r="Q1856" s="2"/>
      <c r="R1856" s="2"/>
      <c r="S1856" s="2"/>
      <c r="T1856" s="2"/>
      <c r="U1856">
        <v>0</v>
      </c>
      <c r="V1856">
        <v>30</v>
      </c>
      <c r="W1856" s="4">
        <v>46116</v>
      </c>
      <c r="X1856" s="4">
        <v>46183</v>
      </c>
      <c r="Y1856" s="4">
        <v>46183</v>
      </c>
      <c r="Z1856" s="4">
        <v>46213</v>
      </c>
      <c r="AA1856" s="3"/>
      <c r="AB1856" s="3" t="s">
        <v>2415</v>
      </c>
      <c r="AC1856" s="2"/>
      <c r="AD1856" s="2" t="s">
        <v>74</v>
      </c>
      <c r="AE1856" s="2" t="s">
        <v>74</v>
      </c>
      <c r="AF1856" s="2"/>
      <c r="AG1856" s="2"/>
      <c r="AH1856" s="2"/>
      <c r="AI1856" s="2"/>
      <c r="AJ1856" s="2" t="s">
        <v>50</v>
      </c>
      <c r="AK1856" s="2" t="s">
        <v>49</v>
      </c>
    </row>
    <row r="1857" spans="1:37" ht="100.8" x14ac:dyDescent="0.3">
      <c r="A1857" s="1">
        <v>2065</v>
      </c>
      <c r="F1857" s="2" t="s">
        <v>76</v>
      </c>
      <c r="G1857" s="2" t="s">
        <v>212</v>
      </c>
      <c r="H1857" s="2" t="s">
        <v>37</v>
      </c>
      <c r="I1857" s="2" t="s">
        <v>75</v>
      </c>
      <c r="J1857" s="2" t="s">
        <v>138</v>
      </c>
      <c r="K1857" s="2" t="s">
        <v>300</v>
      </c>
      <c r="L1857" s="2" t="s">
        <v>2012</v>
      </c>
      <c r="M1857" s="2" t="s">
        <v>2084</v>
      </c>
      <c r="N1857" s="3" t="s">
        <v>2064</v>
      </c>
      <c r="O1857" s="2" t="s">
        <v>60</v>
      </c>
      <c r="P1857" s="2" t="s">
        <v>65</v>
      </c>
      <c r="Q1857" s="2"/>
      <c r="R1857" s="2"/>
      <c r="S1857" s="2"/>
      <c r="T1857" s="2"/>
      <c r="U1857">
        <v>0</v>
      </c>
      <c r="V1857">
        <v>30</v>
      </c>
      <c r="W1857" s="4">
        <v>46118</v>
      </c>
      <c r="X1857" s="4"/>
      <c r="Y1857" s="4">
        <v>46118</v>
      </c>
      <c r="Z1857" s="4">
        <v>46148</v>
      </c>
      <c r="AA1857" s="3"/>
      <c r="AB1857" s="3"/>
      <c r="AC1857" s="2"/>
      <c r="AD1857" s="2" t="s">
        <v>74</v>
      </c>
      <c r="AE1857" s="2" t="s">
        <v>74</v>
      </c>
      <c r="AF1857" s="2"/>
      <c r="AG1857" s="2"/>
      <c r="AH1857" s="2"/>
      <c r="AI1857" s="2"/>
      <c r="AJ1857" s="2" t="s">
        <v>50</v>
      </c>
      <c r="AK1857" s="2" t="s">
        <v>49</v>
      </c>
    </row>
    <row r="1858" spans="1:37" ht="100.8" x14ac:dyDescent="0.3">
      <c r="A1858" s="1">
        <v>2066</v>
      </c>
      <c r="B1858">
        <v>19841</v>
      </c>
      <c r="F1858" s="2" t="s">
        <v>76</v>
      </c>
      <c r="G1858" s="2" t="s">
        <v>72</v>
      </c>
      <c r="H1858" s="2" t="s">
        <v>37</v>
      </c>
      <c r="I1858" s="2" t="s">
        <v>75</v>
      </c>
      <c r="J1858" s="2" t="s">
        <v>138</v>
      </c>
      <c r="K1858" s="2" t="s">
        <v>305</v>
      </c>
      <c r="L1858" s="2" t="s">
        <v>2012</v>
      </c>
      <c r="M1858" s="2" t="s">
        <v>2085</v>
      </c>
      <c r="N1858" s="3" t="s">
        <v>2064</v>
      </c>
      <c r="O1858" s="2" t="s">
        <v>60</v>
      </c>
      <c r="P1858" s="2" t="s">
        <v>65</v>
      </c>
      <c r="Q1858" s="2"/>
      <c r="R1858" s="2"/>
      <c r="S1858" s="2"/>
      <c r="T1858" s="2"/>
      <c r="U1858">
        <v>0</v>
      </c>
      <c r="V1858">
        <v>30</v>
      </c>
      <c r="W1858" s="4">
        <v>46119</v>
      </c>
      <c r="X1858" s="4"/>
      <c r="Y1858" s="4">
        <v>46119</v>
      </c>
      <c r="Z1858" s="4">
        <v>46149</v>
      </c>
      <c r="AA1858" s="3"/>
      <c r="AB1858" s="3" t="s">
        <v>2577</v>
      </c>
      <c r="AC1858" s="2"/>
      <c r="AD1858" s="2" t="s">
        <v>74</v>
      </c>
      <c r="AE1858" s="2" t="s">
        <v>94</v>
      </c>
      <c r="AF1858" s="2"/>
      <c r="AG1858" s="2"/>
      <c r="AH1858" s="2"/>
      <c r="AI1858" s="2"/>
      <c r="AJ1858" s="2" t="s">
        <v>50</v>
      </c>
      <c r="AK1858" s="2" t="s">
        <v>49</v>
      </c>
    </row>
    <row r="1859" spans="1:37" ht="129.6" x14ac:dyDescent="0.3">
      <c r="A1859" s="1">
        <v>2067</v>
      </c>
      <c r="F1859" s="2" t="s">
        <v>76</v>
      </c>
      <c r="G1859" s="2" t="s">
        <v>212</v>
      </c>
      <c r="H1859" s="2" t="s">
        <v>37</v>
      </c>
      <c r="I1859" s="2" t="s">
        <v>75</v>
      </c>
      <c r="J1859" s="2" t="s">
        <v>138</v>
      </c>
      <c r="K1859" s="2" t="s">
        <v>272</v>
      </c>
      <c r="L1859" s="2" t="s">
        <v>2012</v>
      </c>
      <c r="M1859" s="2" t="s">
        <v>2080</v>
      </c>
      <c r="N1859" s="3" t="s">
        <v>2086</v>
      </c>
      <c r="O1859" s="2" t="s">
        <v>60</v>
      </c>
      <c r="P1859" s="2" t="s">
        <v>65</v>
      </c>
      <c r="Q1859" s="2"/>
      <c r="R1859" s="2"/>
      <c r="S1859" s="2"/>
      <c r="T1859" s="2"/>
      <c r="U1859">
        <v>0</v>
      </c>
      <c r="V1859">
        <v>90</v>
      </c>
      <c r="W1859" s="4">
        <v>46113</v>
      </c>
      <c r="X1859" s="4"/>
      <c r="Y1859" s="4">
        <v>46113</v>
      </c>
      <c r="Z1859" s="4">
        <v>46203</v>
      </c>
      <c r="AA1859" s="3"/>
      <c r="AB1859" s="3"/>
      <c r="AC1859" s="2"/>
      <c r="AD1859" s="2" t="s">
        <v>74</v>
      </c>
      <c r="AE1859" s="2" t="s">
        <v>74</v>
      </c>
      <c r="AF1859" s="2"/>
      <c r="AG1859" s="2"/>
      <c r="AH1859" s="2"/>
      <c r="AI1859" s="2"/>
      <c r="AJ1859" s="2" t="s">
        <v>50</v>
      </c>
      <c r="AK1859" s="2" t="s">
        <v>49</v>
      </c>
    </row>
    <row r="1860" spans="1:37" ht="129.6" x14ac:dyDescent="0.3">
      <c r="A1860" s="1">
        <v>2068</v>
      </c>
      <c r="B1860">
        <v>19921</v>
      </c>
      <c r="F1860" s="2" t="s">
        <v>76</v>
      </c>
      <c r="G1860" s="2" t="s">
        <v>78</v>
      </c>
      <c r="H1860" s="2" t="s">
        <v>37</v>
      </c>
      <c r="I1860" s="2" t="s">
        <v>75</v>
      </c>
      <c r="J1860" s="2" t="s">
        <v>138</v>
      </c>
      <c r="K1860" s="2" t="s">
        <v>285</v>
      </c>
      <c r="L1860" s="2" t="s">
        <v>2012</v>
      </c>
      <c r="M1860" s="2" t="s">
        <v>2081</v>
      </c>
      <c r="N1860" s="3" t="s">
        <v>2086</v>
      </c>
      <c r="O1860" s="2" t="s">
        <v>60</v>
      </c>
      <c r="P1860" s="2" t="s">
        <v>65</v>
      </c>
      <c r="Q1860" s="2"/>
      <c r="R1860" s="2"/>
      <c r="S1860" s="2"/>
      <c r="T1860" s="2"/>
      <c r="U1860">
        <v>0</v>
      </c>
      <c r="V1860">
        <v>90</v>
      </c>
      <c r="W1860" s="4">
        <v>46114</v>
      </c>
      <c r="X1860" s="4">
        <v>46141</v>
      </c>
      <c r="Y1860" s="4">
        <v>46141</v>
      </c>
      <c r="Z1860" s="4">
        <v>46231</v>
      </c>
      <c r="AA1860" s="3"/>
      <c r="AB1860" s="3" t="s">
        <v>1779</v>
      </c>
      <c r="AC1860" s="2"/>
      <c r="AD1860" s="2" t="s">
        <v>74</v>
      </c>
      <c r="AE1860" s="2" t="s">
        <v>95</v>
      </c>
      <c r="AF1860" s="2"/>
      <c r="AG1860" s="2"/>
      <c r="AH1860" s="2"/>
      <c r="AI1860" s="2"/>
      <c r="AJ1860" s="2" t="s">
        <v>50</v>
      </c>
      <c r="AK1860" s="2" t="s">
        <v>49</v>
      </c>
    </row>
    <row r="1861" spans="1:37" ht="129.6" x14ac:dyDescent="0.3">
      <c r="A1861" s="1">
        <v>2069</v>
      </c>
      <c r="F1861" s="2" t="s">
        <v>76</v>
      </c>
      <c r="G1861" s="2" t="s">
        <v>212</v>
      </c>
      <c r="H1861" s="2" t="s">
        <v>37</v>
      </c>
      <c r="I1861" s="2" t="s">
        <v>75</v>
      </c>
      <c r="J1861" s="2" t="s">
        <v>138</v>
      </c>
      <c r="K1861" s="2" t="s">
        <v>290</v>
      </c>
      <c r="L1861" s="2" t="s">
        <v>2012</v>
      </c>
      <c r="M1861" s="2" t="s">
        <v>2082</v>
      </c>
      <c r="N1861" s="3" t="s">
        <v>2086</v>
      </c>
      <c r="O1861" s="2" t="s">
        <v>60</v>
      </c>
      <c r="P1861" s="2" t="s">
        <v>65</v>
      </c>
      <c r="Q1861" s="2"/>
      <c r="R1861" s="2"/>
      <c r="S1861" s="2"/>
      <c r="T1861" s="2"/>
      <c r="U1861">
        <v>0</v>
      </c>
      <c r="V1861">
        <v>90</v>
      </c>
      <c r="W1861" s="4">
        <v>46115</v>
      </c>
      <c r="X1861" s="4"/>
      <c r="Y1861" s="4">
        <v>46115</v>
      </c>
      <c r="Z1861" s="4">
        <v>46205</v>
      </c>
      <c r="AA1861" s="3"/>
      <c r="AB1861" s="3"/>
      <c r="AC1861" s="2"/>
      <c r="AD1861" s="2" t="s">
        <v>74</v>
      </c>
      <c r="AE1861" s="2" t="s">
        <v>74</v>
      </c>
      <c r="AF1861" s="2"/>
      <c r="AG1861" s="2"/>
      <c r="AH1861" s="2"/>
      <c r="AI1861" s="2"/>
      <c r="AJ1861" s="2" t="s">
        <v>50</v>
      </c>
      <c r="AK1861" s="2" t="s">
        <v>49</v>
      </c>
    </row>
    <row r="1862" spans="1:37" ht="129.6" x14ac:dyDescent="0.3">
      <c r="A1862" s="1">
        <v>2070</v>
      </c>
      <c r="F1862" s="2" t="s">
        <v>76</v>
      </c>
      <c r="G1862" s="2" t="s">
        <v>212</v>
      </c>
      <c r="H1862" s="2" t="s">
        <v>37</v>
      </c>
      <c r="I1862" s="2" t="s">
        <v>75</v>
      </c>
      <c r="J1862" s="2" t="s">
        <v>138</v>
      </c>
      <c r="K1862" s="2" t="s">
        <v>295</v>
      </c>
      <c r="L1862" s="2" t="s">
        <v>2012</v>
      </c>
      <c r="M1862" s="2" t="s">
        <v>2083</v>
      </c>
      <c r="N1862" s="3" t="s">
        <v>2086</v>
      </c>
      <c r="O1862" s="2" t="s">
        <v>60</v>
      </c>
      <c r="P1862" s="2" t="s">
        <v>65</v>
      </c>
      <c r="Q1862" s="2"/>
      <c r="R1862" s="2"/>
      <c r="S1862" s="2"/>
      <c r="T1862" s="2"/>
      <c r="U1862">
        <v>0</v>
      </c>
      <c r="V1862">
        <v>90</v>
      </c>
      <c r="W1862" s="4">
        <v>46116</v>
      </c>
      <c r="X1862" s="4"/>
      <c r="Y1862" s="4">
        <v>46116</v>
      </c>
      <c r="Z1862" s="4">
        <v>46206</v>
      </c>
      <c r="AA1862" s="3"/>
      <c r="AB1862" s="3"/>
      <c r="AC1862" s="2"/>
      <c r="AD1862" s="2" t="s">
        <v>74</v>
      </c>
      <c r="AE1862" s="2" t="s">
        <v>74</v>
      </c>
      <c r="AF1862" s="2"/>
      <c r="AG1862" s="2"/>
      <c r="AH1862" s="2"/>
      <c r="AI1862" s="2"/>
      <c r="AJ1862" s="2" t="s">
        <v>50</v>
      </c>
      <c r="AK1862" s="2" t="s">
        <v>49</v>
      </c>
    </row>
    <row r="1863" spans="1:37" ht="129.6" x14ac:dyDescent="0.3">
      <c r="A1863" s="1">
        <v>2071</v>
      </c>
      <c r="F1863" s="2" t="s">
        <v>76</v>
      </c>
      <c r="G1863" s="2" t="s">
        <v>212</v>
      </c>
      <c r="H1863" s="2" t="s">
        <v>37</v>
      </c>
      <c r="I1863" s="2" t="s">
        <v>75</v>
      </c>
      <c r="J1863" s="2" t="s">
        <v>138</v>
      </c>
      <c r="K1863" s="2" t="s">
        <v>300</v>
      </c>
      <c r="L1863" s="2" t="s">
        <v>2012</v>
      </c>
      <c r="M1863" s="2" t="s">
        <v>2084</v>
      </c>
      <c r="N1863" s="3" t="s">
        <v>2086</v>
      </c>
      <c r="O1863" s="2" t="s">
        <v>60</v>
      </c>
      <c r="P1863" s="2" t="s">
        <v>65</v>
      </c>
      <c r="Q1863" s="2"/>
      <c r="R1863" s="2"/>
      <c r="S1863" s="2"/>
      <c r="T1863" s="2"/>
      <c r="U1863">
        <v>0</v>
      </c>
      <c r="V1863">
        <v>90</v>
      </c>
      <c r="W1863" s="4">
        <v>46118</v>
      </c>
      <c r="X1863" s="4"/>
      <c r="Y1863" s="4">
        <v>46118</v>
      </c>
      <c r="Z1863" s="4">
        <v>46208</v>
      </c>
      <c r="AA1863" s="3"/>
      <c r="AB1863" s="3"/>
      <c r="AC1863" s="2"/>
      <c r="AD1863" s="2" t="s">
        <v>74</v>
      </c>
      <c r="AE1863" s="2" t="s">
        <v>74</v>
      </c>
      <c r="AF1863" s="2"/>
      <c r="AG1863" s="2"/>
      <c r="AH1863" s="2"/>
      <c r="AI1863" s="2"/>
      <c r="AJ1863" s="2" t="s">
        <v>50</v>
      </c>
      <c r="AK1863" s="2" t="s">
        <v>49</v>
      </c>
    </row>
    <row r="1864" spans="1:37" ht="129.6" x14ac:dyDescent="0.3">
      <c r="A1864" s="1">
        <v>2072</v>
      </c>
      <c r="B1864">
        <v>19842</v>
      </c>
      <c r="F1864" s="2" t="s">
        <v>76</v>
      </c>
      <c r="G1864" s="2" t="s">
        <v>72</v>
      </c>
      <c r="H1864" s="2" t="s">
        <v>37</v>
      </c>
      <c r="I1864" s="2" t="s">
        <v>75</v>
      </c>
      <c r="J1864" s="2" t="s">
        <v>138</v>
      </c>
      <c r="K1864" s="2" t="s">
        <v>305</v>
      </c>
      <c r="L1864" s="2" t="s">
        <v>2012</v>
      </c>
      <c r="M1864" s="2" t="s">
        <v>2085</v>
      </c>
      <c r="N1864" s="3" t="s">
        <v>2086</v>
      </c>
      <c r="O1864" s="2" t="s">
        <v>60</v>
      </c>
      <c r="P1864" s="2" t="s">
        <v>65</v>
      </c>
      <c r="Q1864" s="2"/>
      <c r="R1864" s="2"/>
      <c r="S1864" s="2"/>
      <c r="T1864" s="2"/>
      <c r="U1864">
        <v>0</v>
      </c>
      <c r="V1864">
        <v>90</v>
      </c>
      <c r="W1864" s="4">
        <v>46119</v>
      </c>
      <c r="X1864" s="4"/>
      <c r="Y1864" s="4">
        <v>46119</v>
      </c>
      <c r="Z1864" s="4">
        <v>46209</v>
      </c>
      <c r="AA1864" s="3"/>
      <c r="AB1864" s="3" t="s">
        <v>2577</v>
      </c>
      <c r="AC1864" s="2"/>
      <c r="AD1864" s="2" t="s">
        <v>74</v>
      </c>
      <c r="AE1864" s="2" t="s">
        <v>94</v>
      </c>
      <c r="AF1864" s="2"/>
      <c r="AG1864" s="2"/>
      <c r="AH1864" s="2"/>
      <c r="AI1864" s="2"/>
      <c r="AJ1864" s="2" t="s">
        <v>50</v>
      </c>
      <c r="AK1864" s="2" t="s">
        <v>49</v>
      </c>
    </row>
    <row r="1865" spans="1:37" ht="57.6" x14ac:dyDescent="0.3">
      <c r="A1865" s="1">
        <v>2073</v>
      </c>
      <c r="F1865" s="2" t="s">
        <v>76</v>
      </c>
      <c r="G1865" s="2" t="s">
        <v>212</v>
      </c>
      <c r="H1865" s="2" t="s">
        <v>37</v>
      </c>
      <c r="I1865" s="2" t="s">
        <v>75</v>
      </c>
      <c r="J1865" s="2" t="s">
        <v>138</v>
      </c>
      <c r="K1865" s="2" t="s">
        <v>272</v>
      </c>
      <c r="L1865" s="2" t="s">
        <v>2012</v>
      </c>
      <c r="M1865" s="2" t="s">
        <v>2080</v>
      </c>
      <c r="N1865" s="3" t="s">
        <v>1543</v>
      </c>
      <c r="O1865" s="2" t="s">
        <v>60</v>
      </c>
      <c r="P1865" s="2" t="s">
        <v>65</v>
      </c>
      <c r="Q1865" s="2"/>
      <c r="R1865" s="2"/>
      <c r="S1865" s="2"/>
      <c r="T1865" s="2"/>
      <c r="U1865">
        <v>0</v>
      </c>
      <c r="V1865">
        <v>180</v>
      </c>
      <c r="W1865" s="4">
        <v>46113</v>
      </c>
      <c r="X1865" s="4"/>
      <c r="Y1865" s="4">
        <v>46113</v>
      </c>
      <c r="Z1865" s="4">
        <v>46293</v>
      </c>
      <c r="AA1865" s="3"/>
      <c r="AB1865" s="3"/>
      <c r="AC1865" s="2"/>
      <c r="AD1865" s="2" t="s">
        <v>74</v>
      </c>
      <c r="AE1865" s="2" t="s">
        <v>74</v>
      </c>
      <c r="AF1865" s="2"/>
      <c r="AG1865" s="2"/>
      <c r="AH1865" s="2"/>
      <c r="AI1865" s="2"/>
      <c r="AJ1865" s="2" t="s">
        <v>50</v>
      </c>
      <c r="AK1865" s="2" t="s">
        <v>49</v>
      </c>
    </row>
    <row r="1866" spans="1:37" ht="57.6" x14ac:dyDescent="0.3">
      <c r="A1866" s="1">
        <v>2074</v>
      </c>
      <c r="B1866">
        <v>19922</v>
      </c>
      <c r="F1866" s="2" t="s">
        <v>76</v>
      </c>
      <c r="G1866" s="2" t="s">
        <v>78</v>
      </c>
      <c r="H1866" s="2" t="s">
        <v>37</v>
      </c>
      <c r="I1866" s="2" t="s">
        <v>75</v>
      </c>
      <c r="J1866" s="2" t="s">
        <v>138</v>
      </c>
      <c r="K1866" s="2" t="s">
        <v>285</v>
      </c>
      <c r="L1866" s="2" t="s">
        <v>2012</v>
      </c>
      <c r="M1866" s="2" t="s">
        <v>2081</v>
      </c>
      <c r="N1866" s="3" t="s">
        <v>1543</v>
      </c>
      <c r="O1866" s="2" t="s">
        <v>60</v>
      </c>
      <c r="P1866" s="2" t="s">
        <v>65</v>
      </c>
      <c r="Q1866" s="2"/>
      <c r="R1866" s="2"/>
      <c r="S1866" s="2"/>
      <c r="T1866" s="2"/>
      <c r="U1866">
        <v>0</v>
      </c>
      <c r="V1866">
        <v>180</v>
      </c>
      <c r="W1866" s="4">
        <v>46114</v>
      </c>
      <c r="X1866" s="4">
        <v>46141</v>
      </c>
      <c r="Y1866" s="4">
        <v>46141</v>
      </c>
      <c r="Z1866" s="4">
        <v>46321</v>
      </c>
      <c r="AA1866" s="3"/>
      <c r="AB1866" s="3" t="s">
        <v>1779</v>
      </c>
      <c r="AC1866" s="2"/>
      <c r="AD1866" s="2" t="s">
        <v>74</v>
      </c>
      <c r="AE1866" s="2" t="s">
        <v>95</v>
      </c>
      <c r="AF1866" s="2"/>
      <c r="AG1866" s="2"/>
      <c r="AH1866" s="2"/>
      <c r="AI1866" s="2"/>
      <c r="AJ1866" s="2" t="s">
        <v>50</v>
      </c>
      <c r="AK1866" s="2" t="s">
        <v>49</v>
      </c>
    </row>
    <row r="1867" spans="1:37" ht="57.6" x14ac:dyDescent="0.3">
      <c r="A1867" s="1">
        <v>2075</v>
      </c>
      <c r="F1867" s="2" t="s">
        <v>76</v>
      </c>
      <c r="G1867" s="2" t="s">
        <v>212</v>
      </c>
      <c r="H1867" s="2" t="s">
        <v>37</v>
      </c>
      <c r="I1867" s="2" t="s">
        <v>75</v>
      </c>
      <c r="J1867" s="2" t="s">
        <v>138</v>
      </c>
      <c r="K1867" s="2" t="s">
        <v>290</v>
      </c>
      <c r="L1867" s="2" t="s">
        <v>2012</v>
      </c>
      <c r="M1867" s="2" t="s">
        <v>2082</v>
      </c>
      <c r="N1867" s="3" t="s">
        <v>1543</v>
      </c>
      <c r="O1867" s="2" t="s">
        <v>60</v>
      </c>
      <c r="P1867" s="2" t="s">
        <v>65</v>
      </c>
      <c r="Q1867" s="2"/>
      <c r="R1867" s="2"/>
      <c r="S1867" s="2"/>
      <c r="T1867" s="2"/>
      <c r="U1867">
        <v>0</v>
      </c>
      <c r="V1867">
        <v>180</v>
      </c>
      <c r="W1867" s="4">
        <v>46115</v>
      </c>
      <c r="X1867" s="4"/>
      <c r="Y1867" s="4">
        <v>46115</v>
      </c>
      <c r="Z1867" s="4">
        <v>46295</v>
      </c>
      <c r="AA1867" s="3"/>
      <c r="AB1867" s="3"/>
      <c r="AC1867" s="2"/>
      <c r="AD1867" s="2" t="s">
        <v>74</v>
      </c>
      <c r="AE1867" s="2" t="s">
        <v>74</v>
      </c>
      <c r="AF1867" s="2"/>
      <c r="AG1867" s="2"/>
      <c r="AH1867" s="2"/>
      <c r="AI1867" s="2"/>
      <c r="AJ1867" s="2" t="s">
        <v>50</v>
      </c>
      <c r="AK1867" s="2" t="s">
        <v>49</v>
      </c>
    </row>
    <row r="1868" spans="1:37" ht="57.6" x14ac:dyDescent="0.3">
      <c r="A1868" s="1">
        <v>2076</v>
      </c>
      <c r="F1868" s="2" t="s">
        <v>76</v>
      </c>
      <c r="G1868" s="2" t="s">
        <v>212</v>
      </c>
      <c r="H1868" s="2" t="s">
        <v>37</v>
      </c>
      <c r="I1868" s="2" t="s">
        <v>75</v>
      </c>
      <c r="J1868" s="2" t="s">
        <v>138</v>
      </c>
      <c r="K1868" s="2" t="s">
        <v>295</v>
      </c>
      <c r="L1868" s="2" t="s">
        <v>2012</v>
      </c>
      <c r="M1868" s="2" t="s">
        <v>2083</v>
      </c>
      <c r="N1868" s="3" t="s">
        <v>1543</v>
      </c>
      <c r="O1868" s="2" t="s">
        <v>60</v>
      </c>
      <c r="P1868" s="2" t="s">
        <v>65</v>
      </c>
      <c r="Q1868" s="2"/>
      <c r="R1868" s="2"/>
      <c r="S1868" s="2"/>
      <c r="T1868" s="2"/>
      <c r="U1868">
        <v>0</v>
      </c>
      <c r="V1868">
        <v>180</v>
      </c>
      <c r="W1868" s="4">
        <v>46116</v>
      </c>
      <c r="X1868" s="4"/>
      <c r="Y1868" s="4">
        <v>46116</v>
      </c>
      <c r="Z1868" s="4">
        <v>46296</v>
      </c>
      <c r="AA1868" s="3"/>
      <c r="AB1868" s="3"/>
      <c r="AC1868" s="2"/>
      <c r="AD1868" s="2" t="s">
        <v>74</v>
      </c>
      <c r="AE1868" s="2" t="s">
        <v>74</v>
      </c>
      <c r="AF1868" s="2"/>
      <c r="AG1868" s="2"/>
      <c r="AH1868" s="2"/>
      <c r="AI1868" s="2"/>
      <c r="AJ1868" s="2" t="s">
        <v>50</v>
      </c>
      <c r="AK1868" s="2" t="s">
        <v>49</v>
      </c>
    </row>
    <row r="1869" spans="1:37" ht="57.6" x14ac:dyDescent="0.3">
      <c r="A1869" s="1">
        <v>2077</v>
      </c>
      <c r="F1869" s="2" t="s">
        <v>76</v>
      </c>
      <c r="G1869" s="2" t="s">
        <v>212</v>
      </c>
      <c r="H1869" s="2" t="s">
        <v>37</v>
      </c>
      <c r="I1869" s="2" t="s">
        <v>75</v>
      </c>
      <c r="J1869" s="2" t="s">
        <v>138</v>
      </c>
      <c r="K1869" s="2" t="s">
        <v>300</v>
      </c>
      <c r="L1869" s="2" t="s">
        <v>2012</v>
      </c>
      <c r="M1869" s="2" t="s">
        <v>2084</v>
      </c>
      <c r="N1869" s="3" t="s">
        <v>1543</v>
      </c>
      <c r="O1869" s="2" t="s">
        <v>60</v>
      </c>
      <c r="P1869" s="2" t="s">
        <v>65</v>
      </c>
      <c r="Q1869" s="2"/>
      <c r="R1869" s="2"/>
      <c r="S1869" s="2"/>
      <c r="T1869" s="2"/>
      <c r="U1869">
        <v>0</v>
      </c>
      <c r="V1869">
        <v>180</v>
      </c>
      <c r="W1869" s="4">
        <v>46118</v>
      </c>
      <c r="X1869" s="4"/>
      <c r="Y1869" s="4">
        <v>46118</v>
      </c>
      <c r="Z1869" s="4">
        <v>46298</v>
      </c>
      <c r="AA1869" s="3"/>
      <c r="AB1869" s="3"/>
      <c r="AC1869" s="2"/>
      <c r="AD1869" s="2" t="s">
        <v>74</v>
      </c>
      <c r="AE1869" s="2" t="s">
        <v>74</v>
      </c>
      <c r="AF1869" s="2"/>
      <c r="AG1869" s="2"/>
      <c r="AH1869" s="2"/>
      <c r="AI1869" s="2"/>
      <c r="AJ1869" s="2" t="s">
        <v>50</v>
      </c>
      <c r="AK1869" s="2" t="s">
        <v>49</v>
      </c>
    </row>
    <row r="1870" spans="1:37" ht="57.6" x14ac:dyDescent="0.3">
      <c r="A1870" s="1">
        <v>2078</v>
      </c>
      <c r="B1870">
        <v>19843</v>
      </c>
      <c r="F1870" s="2" t="s">
        <v>76</v>
      </c>
      <c r="G1870" s="2" t="s">
        <v>72</v>
      </c>
      <c r="H1870" s="2" t="s">
        <v>37</v>
      </c>
      <c r="I1870" s="2" t="s">
        <v>75</v>
      </c>
      <c r="J1870" s="2" t="s">
        <v>138</v>
      </c>
      <c r="K1870" s="2" t="s">
        <v>305</v>
      </c>
      <c r="L1870" s="2" t="s">
        <v>2012</v>
      </c>
      <c r="M1870" s="2" t="s">
        <v>2085</v>
      </c>
      <c r="N1870" s="3" t="s">
        <v>1543</v>
      </c>
      <c r="O1870" s="2" t="s">
        <v>60</v>
      </c>
      <c r="P1870" s="2" t="s">
        <v>65</v>
      </c>
      <c r="Q1870" s="2"/>
      <c r="R1870" s="2"/>
      <c r="S1870" s="2"/>
      <c r="T1870" s="2"/>
      <c r="U1870">
        <v>0</v>
      </c>
      <c r="V1870">
        <v>180</v>
      </c>
      <c r="W1870" s="4">
        <v>46119</v>
      </c>
      <c r="X1870" s="4"/>
      <c r="Y1870" s="4">
        <v>46119</v>
      </c>
      <c r="Z1870" s="4">
        <v>46299</v>
      </c>
      <c r="AA1870" s="3"/>
      <c r="AB1870" s="3" t="s">
        <v>2577</v>
      </c>
      <c r="AC1870" s="2"/>
      <c r="AD1870" s="2" t="s">
        <v>74</v>
      </c>
      <c r="AE1870" s="2" t="s">
        <v>94</v>
      </c>
      <c r="AF1870" s="2"/>
      <c r="AG1870" s="2"/>
      <c r="AH1870" s="2"/>
      <c r="AI1870" s="2"/>
      <c r="AJ1870" s="2" t="s">
        <v>50</v>
      </c>
      <c r="AK1870" s="2" t="s">
        <v>49</v>
      </c>
    </row>
    <row r="1871" spans="1:37" ht="86.4" x14ac:dyDescent="0.3">
      <c r="A1871" s="1">
        <v>2079</v>
      </c>
      <c r="F1871" s="2" t="s">
        <v>76</v>
      </c>
      <c r="G1871" s="2" t="s">
        <v>212</v>
      </c>
      <c r="H1871" s="2" t="s">
        <v>37</v>
      </c>
      <c r="I1871" s="2" t="s">
        <v>75</v>
      </c>
      <c r="J1871" s="2" t="s">
        <v>138</v>
      </c>
      <c r="K1871" s="2" t="s">
        <v>272</v>
      </c>
      <c r="L1871" s="2" t="s">
        <v>2012</v>
      </c>
      <c r="M1871" s="2" t="s">
        <v>2080</v>
      </c>
      <c r="N1871" s="3" t="s">
        <v>1870</v>
      </c>
      <c r="O1871" s="2" t="s">
        <v>60</v>
      </c>
      <c r="P1871" s="2" t="s">
        <v>65</v>
      </c>
      <c r="Q1871" s="2"/>
      <c r="R1871" s="2"/>
      <c r="S1871" s="2"/>
      <c r="T1871" s="2"/>
      <c r="U1871">
        <v>0</v>
      </c>
      <c r="V1871">
        <v>360</v>
      </c>
      <c r="W1871" s="4">
        <v>46113</v>
      </c>
      <c r="X1871" s="4"/>
      <c r="Y1871" s="4">
        <v>46113</v>
      </c>
      <c r="Z1871" s="4">
        <v>46473</v>
      </c>
      <c r="AA1871" s="3"/>
      <c r="AB1871" s="3"/>
      <c r="AC1871" s="2"/>
      <c r="AD1871" s="2" t="s">
        <v>74</v>
      </c>
      <c r="AE1871" s="2" t="s">
        <v>74</v>
      </c>
      <c r="AF1871" s="2"/>
      <c r="AG1871" s="2"/>
      <c r="AH1871" s="2"/>
      <c r="AI1871" s="2"/>
      <c r="AJ1871" s="2" t="s">
        <v>50</v>
      </c>
      <c r="AK1871" s="2" t="s">
        <v>49</v>
      </c>
    </row>
    <row r="1872" spans="1:37" ht="86.4" x14ac:dyDescent="0.3">
      <c r="A1872" s="1">
        <v>2080</v>
      </c>
      <c r="B1872">
        <v>19923</v>
      </c>
      <c r="F1872" s="2" t="s">
        <v>76</v>
      </c>
      <c r="G1872" s="2" t="s">
        <v>78</v>
      </c>
      <c r="H1872" s="2" t="s">
        <v>37</v>
      </c>
      <c r="I1872" s="2" t="s">
        <v>75</v>
      </c>
      <c r="J1872" s="2" t="s">
        <v>138</v>
      </c>
      <c r="K1872" s="2" t="s">
        <v>285</v>
      </c>
      <c r="L1872" s="2" t="s">
        <v>2012</v>
      </c>
      <c r="M1872" s="2" t="s">
        <v>2081</v>
      </c>
      <c r="N1872" s="3" t="s">
        <v>1870</v>
      </c>
      <c r="O1872" s="2" t="s">
        <v>60</v>
      </c>
      <c r="P1872" s="2" t="s">
        <v>65</v>
      </c>
      <c r="Q1872" s="2"/>
      <c r="R1872" s="2"/>
      <c r="S1872" s="2"/>
      <c r="T1872" s="2"/>
      <c r="U1872">
        <v>0</v>
      </c>
      <c r="V1872">
        <v>360</v>
      </c>
      <c r="W1872" s="4">
        <v>46114</v>
      </c>
      <c r="X1872" s="4">
        <v>46183</v>
      </c>
      <c r="Y1872" s="4">
        <v>46183</v>
      </c>
      <c r="Z1872" s="4">
        <v>46543</v>
      </c>
      <c r="AA1872" s="3"/>
      <c r="AB1872" s="3" t="s">
        <v>1779</v>
      </c>
      <c r="AC1872" s="2"/>
      <c r="AD1872" s="2" t="s">
        <v>74</v>
      </c>
      <c r="AE1872" s="2" t="s">
        <v>95</v>
      </c>
      <c r="AF1872" s="2"/>
      <c r="AG1872" s="2"/>
      <c r="AH1872" s="2"/>
      <c r="AI1872" s="2"/>
      <c r="AJ1872" s="2" t="s">
        <v>50</v>
      </c>
      <c r="AK1872" s="2" t="s">
        <v>49</v>
      </c>
    </row>
    <row r="1873" spans="1:37" ht="86.4" x14ac:dyDescent="0.3">
      <c r="A1873" s="1">
        <v>2081</v>
      </c>
      <c r="F1873" s="2" t="s">
        <v>76</v>
      </c>
      <c r="G1873" s="2" t="s">
        <v>212</v>
      </c>
      <c r="H1873" s="2" t="s">
        <v>37</v>
      </c>
      <c r="I1873" s="2" t="s">
        <v>75</v>
      </c>
      <c r="J1873" s="2" t="s">
        <v>138</v>
      </c>
      <c r="K1873" s="2" t="s">
        <v>290</v>
      </c>
      <c r="L1873" s="2" t="s">
        <v>2012</v>
      </c>
      <c r="M1873" s="2" t="s">
        <v>2082</v>
      </c>
      <c r="N1873" s="3" t="s">
        <v>1870</v>
      </c>
      <c r="O1873" s="2" t="s">
        <v>60</v>
      </c>
      <c r="P1873" s="2" t="s">
        <v>65</v>
      </c>
      <c r="Q1873" s="2"/>
      <c r="R1873" s="2"/>
      <c r="S1873" s="2"/>
      <c r="T1873" s="2"/>
      <c r="U1873">
        <v>0</v>
      </c>
      <c r="V1873">
        <v>360</v>
      </c>
      <c r="W1873" s="4">
        <v>46115</v>
      </c>
      <c r="X1873" s="4"/>
      <c r="Y1873" s="4">
        <v>46115</v>
      </c>
      <c r="Z1873" s="4">
        <v>46475</v>
      </c>
      <c r="AA1873" s="3"/>
      <c r="AB1873" s="3"/>
      <c r="AC1873" s="2"/>
      <c r="AD1873" s="2" t="s">
        <v>74</v>
      </c>
      <c r="AE1873" s="2" t="s">
        <v>74</v>
      </c>
      <c r="AF1873" s="2"/>
      <c r="AG1873" s="2"/>
      <c r="AH1873" s="2"/>
      <c r="AI1873" s="2"/>
      <c r="AJ1873" s="2" t="s">
        <v>50</v>
      </c>
      <c r="AK1873" s="2" t="s">
        <v>49</v>
      </c>
    </row>
    <row r="1874" spans="1:37" ht="86.4" x14ac:dyDescent="0.3">
      <c r="A1874" s="1">
        <v>2082</v>
      </c>
      <c r="F1874" s="2" t="s">
        <v>76</v>
      </c>
      <c r="G1874" s="2" t="s">
        <v>212</v>
      </c>
      <c r="H1874" s="2" t="s">
        <v>37</v>
      </c>
      <c r="I1874" s="2" t="s">
        <v>75</v>
      </c>
      <c r="J1874" s="2" t="s">
        <v>138</v>
      </c>
      <c r="K1874" s="2" t="s">
        <v>295</v>
      </c>
      <c r="L1874" s="2" t="s">
        <v>2012</v>
      </c>
      <c r="M1874" s="2" t="s">
        <v>2083</v>
      </c>
      <c r="N1874" s="3" t="s">
        <v>1870</v>
      </c>
      <c r="O1874" s="2" t="s">
        <v>60</v>
      </c>
      <c r="P1874" s="2" t="s">
        <v>65</v>
      </c>
      <c r="Q1874" s="2"/>
      <c r="R1874" s="2"/>
      <c r="S1874" s="2"/>
      <c r="T1874" s="2"/>
      <c r="U1874">
        <v>0</v>
      </c>
      <c r="V1874">
        <v>360</v>
      </c>
      <c r="W1874" s="4">
        <v>46116</v>
      </c>
      <c r="X1874" s="4"/>
      <c r="Y1874" s="4">
        <v>46116</v>
      </c>
      <c r="Z1874" s="4">
        <v>46476</v>
      </c>
      <c r="AA1874" s="3"/>
      <c r="AB1874" s="3"/>
      <c r="AC1874" s="2"/>
      <c r="AD1874" s="2" t="s">
        <v>74</v>
      </c>
      <c r="AE1874" s="2" t="s">
        <v>74</v>
      </c>
      <c r="AF1874" s="2"/>
      <c r="AG1874" s="2"/>
      <c r="AH1874" s="2"/>
      <c r="AI1874" s="2"/>
      <c r="AJ1874" s="2" t="s">
        <v>50</v>
      </c>
      <c r="AK1874" s="2" t="s">
        <v>49</v>
      </c>
    </row>
    <row r="1875" spans="1:37" ht="86.4" x14ac:dyDescent="0.3">
      <c r="A1875" s="1">
        <v>2083</v>
      </c>
      <c r="F1875" s="2" t="s">
        <v>76</v>
      </c>
      <c r="G1875" s="2" t="s">
        <v>212</v>
      </c>
      <c r="H1875" s="2" t="s">
        <v>37</v>
      </c>
      <c r="I1875" s="2" t="s">
        <v>75</v>
      </c>
      <c r="J1875" s="2" t="s">
        <v>138</v>
      </c>
      <c r="K1875" s="2" t="s">
        <v>300</v>
      </c>
      <c r="L1875" s="2" t="s">
        <v>2012</v>
      </c>
      <c r="M1875" s="2" t="s">
        <v>2084</v>
      </c>
      <c r="N1875" s="3" t="s">
        <v>1870</v>
      </c>
      <c r="O1875" s="2" t="s">
        <v>60</v>
      </c>
      <c r="P1875" s="2" t="s">
        <v>65</v>
      </c>
      <c r="Q1875" s="2"/>
      <c r="R1875" s="2"/>
      <c r="S1875" s="2"/>
      <c r="T1875" s="2"/>
      <c r="U1875">
        <v>0</v>
      </c>
      <c r="V1875">
        <v>360</v>
      </c>
      <c r="W1875" s="4">
        <v>46118</v>
      </c>
      <c r="X1875" s="4"/>
      <c r="Y1875" s="4">
        <v>46118</v>
      </c>
      <c r="Z1875" s="4">
        <v>46478</v>
      </c>
      <c r="AA1875" s="3"/>
      <c r="AB1875" s="3"/>
      <c r="AC1875" s="2"/>
      <c r="AD1875" s="2" t="s">
        <v>74</v>
      </c>
      <c r="AE1875" s="2" t="s">
        <v>74</v>
      </c>
      <c r="AF1875" s="2"/>
      <c r="AG1875" s="2"/>
      <c r="AH1875" s="2"/>
      <c r="AI1875" s="2"/>
      <c r="AJ1875" s="2" t="s">
        <v>50</v>
      </c>
      <c r="AK1875" s="2" t="s">
        <v>49</v>
      </c>
    </row>
    <row r="1876" spans="1:37" ht="86.4" x14ac:dyDescent="0.3">
      <c r="A1876" s="1">
        <v>2084</v>
      </c>
      <c r="B1876">
        <v>19844</v>
      </c>
      <c r="F1876" s="2" t="s">
        <v>76</v>
      </c>
      <c r="G1876" s="2" t="s">
        <v>72</v>
      </c>
      <c r="H1876" s="2" t="s">
        <v>37</v>
      </c>
      <c r="I1876" s="2" t="s">
        <v>75</v>
      </c>
      <c r="J1876" s="2" t="s">
        <v>138</v>
      </c>
      <c r="K1876" s="2" t="s">
        <v>305</v>
      </c>
      <c r="L1876" s="2" t="s">
        <v>2012</v>
      </c>
      <c r="M1876" s="2" t="s">
        <v>2085</v>
      </c>
      <c r="N1876" s="3" t="s">
        <v>1870</v>
      </c>
      <c r="O1876" s="2" t="s">
        <v>60</v>
      </c>
      <c r="P1876" s="2" t="s">
        <v>65</v>
      </c>
      <c r="Q1876" s="2"/>
      <c r="R1876" s="2"/>
      <c r="S1876" s="2"/>
      <c r="T1876" s="2"/>
      <c r="U1876">
        <v>0</v>
      </c>
      <c r="V1876">
        <v>360</v>
      </c>
      <c r="W1876" s="4">
        <v>46119</v>
      </c>
      <c r="X1876" s="4"/>
      <c r="Y1876" s="4">
        <v>46119</v>
      </c>
      <c r="Z1876" s="4">
        <v>46479</v>
      </c>
      <c r="AA1876" s="3"/>
      <c r="AB1876" s="3" t="s">
        <v>2577</v>
      </c>
      <c r="AC1876" s="2"/>
      <c r="AD1876" s="2" t="s">
        <v>74</v>
      </c>
      <c r="AE1876" s="2" t="s">
        <v>94</v>
      </c>
      <c r="AF1876" s="2"/>
      <c r="AG1876" s="2"/>
      <c r="AH1876" s="2"/>
      <c r="AI1876" s="2"/>
      <c r="AJ1876" s="2" t="s">
        <v>50</v>
      </c>
      <c r="AK1876" s="2" t="s">
        <v>49</v>
      </c>
    </row>
    <row r="1877" spans="1:37" ht="86.4" x14ac:dyDescent="0.3">
      <c r="A1877" s="1">
        <v>2085</v>
      </c>
      <c r="B1877">
        <v>20820</v>
      </c>
      <c r="F1877" s="2" t="s">
        <v>76</v>
      </c>
      <c r="G1877" s="2" t="s">
        <v>78</v>
      </c>
      <c r="H1877" s="2" t="s">
        <v>37</v>
      </c>
      <c r="I1877" s="2" t="s">
        <v>75</v>
      </c>
      <c r="J1877" s="2" t="s">
        <v>138</v>
      </c>
      <c r="K1877" s="2" t="s">
        <v>272</v>
      </c>
      <c r="L1877" s="2" t="s">
        <v>2087</v>
      </c>
      <c r="M1877" s="2" t="s">
        <v>2088</v>
      </c>
      <c r="N1877" s="3" t="s">
        <v>1656</v>
      </c>
      <c r="O1877" s="2" t="s">
        <v>60</v>
      </c>
      <c r="P1877" s="2" t="s">
        <v>65</v>
      </c>
      <c r="Q1877" s="2"/>
      <c r="R1877" s="2"/>
      <c r="S1877" s="2"/>
      <c r="T1877" s="2"/>
      <c r="U1877">
        <v>0</v>
      </c>
      <c r="V1877">
        <v>30</v>
      </c>
      <c r="W1877" s="4">
        <v>46113</v>
      </c>
      <c r="X1877" s="4">
        <v>46178</v>
      </c>
      <c r="Y1877" s="4">
        <v>46178</v>
      </c>
      <c r="Z1877" s="4">
        <v>46208</v>
      </c>
      <c r="AA1877" s="3"/>
      <c r="AB1877" s="3" t="s">
        <v>2416</v>
      </c>
      <c r="AC1877" s="2"/>
      <c r="AD1877" s="2" t="s">
        <v>74</v>
      </c>
      <c r="AE1877" s="2" t="s">
        <v>74</v>
      </c>
      <c r="AF1877" s="2"/>
      <c r="AG1877" s="2"/>
      <c r="AH1877" s="2"/>
      <c r="AI1877" s="2"/>
      <c r="AJ1877" s="2" t="s">
        <v>50</v>
      </c>
      <c r="AK1877" s="2" t="s">
        <v>49</v>
      </c>
    </row>
    <row r="1878" spans="1:37" ht="86.4" x14ac:dyDescent="0.3">
      <c r="A1878" s="1">
        <v>2086</v>
      </c>
      <c r="B1878">
        <v>20832</v>
      </c>
      <c r="F1878" s="2" t="s">
        <v>76</v>
      </c>
      <c r="G1878" s="2" t="s">
        <v>78</v>
      </c>
      <c r="H1878" s="2" t="s">
        <v>37</v>
      </c>
      <c r="I1878" s="2" t="s">
        <v>75</v>
      </c>
      <c r="J1878" s="2" t="s">
        <v>138</v>
      </c>
      <c r="K1878" s="2" t="s">
        <v>285</v>
      </c>
      <c r="L1878" s="2" t="s">
        <v>2087</v>
      </c>
      <c r="M1878" s="2" t="s">
        <v>2089</v>
      </c>
      <c r="N1878" s="3" t="s">
        <v>1656</v>
      </c>
      <c r="O1878" s="2" t="s">
        <v>60</v>
      </c>
      <c r="P1878" s="2" t="s">
        <v>65</v>
      </c>
      <c r="Q1878" s="2"/>
      <c r="R1878" s="2"/>
      <c r="S1878" s="2"/>
      <c r="T1878" s="2"/>
      <c r="U1878">
        <v>0</v>
      </c>
      <c r="V1878">
        <v>30</v>
      </c>
      <c r="W1878" s="4">
        <v>46114</v>
      </c>
      <c r="X1878" s="4">
        <v>46184</v>
      </c>
      <c r="Y1878" s="4">
        <v>46184</v>
      </c>
      <c r="Z1878" s="4">
        <v>46214</v>
      </c>
      <c r="AA1878" s="3"/>
      <c r="AB1878" s="3" t="s">
        <v>2400</v>
      </c>
      <c r="AC1878" s="2"/>
      <c r="AD1878" s="2" t="s">
        <v>74</v>
      </c>
      <c r="AE1878" s="2" t="s">
        <v>74</v>
      </c>
      <c r="AF1878" s="2"/>
      <c r="AG1878" s="2"/>
      <c r="AH1878" s="2"/>
      <c r="AI1878" s="2"/>
      <c r="AJ1878" s="2" t="s">
        <v>50</v>
      </c>
      <c r="AK1878" s="2" t="s">
        <v>49</v>
      </c>
    </row>
    <row r="1879" spans="1:37" ht="86.4" x14ac:dyDescent="0.3">
      <c r="A1879" s="1">
        <v>2087</v>
      </c>
      <c r="B1879">
        <v>20847</v>
      </c>
      <c r="F1879" s="2" t="s">
        <v>76</v>
      </c>
      <c r="G1879" s="2" t="s">
        <v>78</v>
      </c>
      <c r="H1879" s="2" t="s">
        <v>37</v>
      </c>
      <c r="I1879" s="2" t="s">
        <v>75</v>
      </c>
      <c r="J1879" s="2" t="s">
        <v>138</v>
      </c>
      <c r="K1879" s="2" t="s">
        <v>290</v>
      </c>
      <c r="L1879" s="2" t="s">
        <v>2087</v>
      </c>
      <c r="M1879" s="2" t="s">
        <v>2090</v>
      </c>
      <c r="N1879" s="3" t="s">
        <v>1656</v>
      </c>
      <c r="O1879" s="2" t="s">
        <v>60</v>
      </c>
      <c r="P1879" s="2" t="s">
        <v>65</v>
      </c>
      <c r="Q1879" s="2"/>
      <c r="R1879" s="2"/>
      <c r="S1879" s="2"/>
      <c r="T1879" s="2"/>
      <c r="U1879">
        <v>0</v>
      </c>
      <c r="V1879">
        <v>30</v>
      </c>
      <c r="W1879" s="4">
        <v>46115</v>
      </c>
      <c r="X1879" s="4">
        <v>46183</v>
      </c>
      <c r="Y1879" s="4">
        <v>46183</v>
      </c>
      <c r="Z1879" s="4">
        <v>46213</v>
      </c>
      <c r="AA1879" s="3"/>
      <c r="AB1879" s="3" t="s">
        <v>2409</v>
      </c>
      <c r="AC1879" s="2"/>
      <c r="AD1879" s="2" t="s">
        <v>74</v>
      </c>
      <c r="AE1879" s="2" t="s">
        <v>95</v>
      </c>
      <c r="AF1879" s="2"/>
      <c r="AG1879" s="2"/>
      <c r="AH1879" s="2"/>
      <c r="AI1879" s="2"/>
      <c r="AJ1879" s="2" t="s">
        <v>50</v>
      </c>
      <c r="AK1879" s="2" t="s">
        <v>49</v>
      </c>
    </row>
    <row r="1880" spans="1:37" ht="86.4" x14ac:dyDescent="0.3">
      <c r="A1880" s="1">
        <v>2088</v>
      </c>
      <c r="B1880">
        <v>20864</v>
      </c>
      <c r="F1880" s="2" t="s">
        <v>76</v>
      </c>
      <c r="G1880" s="2" t="s">
        <v>78</v>
      </c>
      <c r="H1880" s="2" t="s">
        <v>37</v>
      </c>
      <c r="I1880" s="2" t="s">
        <v>75</v>
      </c>
      <c r="J1880" s="2" t="s">
        <v>138</v>
      </c>
      <c r="K1880" s="2" t="s">
        <v>295</v>
      </c>
      <c r="L1880" s="2" t="s">
        <v>2087</v>
      </c>
      <c r="M1880" s="2" t="s">
        <v>2091</v>
      </c>
      <c r="N1880" s="3" t="s">
        <v>1656</v>
      </c>
      <c r="O1880" s="2" t="s">
        <v>60</v>
      </c>
      <c r="P1880" s="2" t="s">
        <v>65</v>
      </c>
      <c r="Q1880" s="2"/>
      <c r="R1880" s="2"/>
      <c r="S1880" s="2"/>
      <c r="T1880" s="2"/>
      <c r="U1880">
        <v>0</v>
      </c>
      <c r="V1880">
        <v>30</v>
      </c>
      <c r="W1880" s="4">
        <v>46116</v>
      </c>
      <c r="X1880" s="4">
        <v>46183</v>
      </c>
      <c r="Y1880" s="4">
        <v>46183</v>
      </c>
      <c r="Z1880" s="4">
        <v>46213</v>
      </c>
      <c r="AA1880" s="3"/>
      <c r="AB1880" s="3" t="s">
        <v>2414</v>
      </c>
      <c r="AC1880" s="2"/>
      <c r="AD1880" s="2" t="s">
        <v>74</v>
      </c>
      <c r="AE1880" s="2" t="s">
        <v>74</v>
      </c>
      <c r="AF1880" s="2"/>
      <c r="AG1880" s="2"/>
      <c r="AH1880" s="2"/>
      <c r="AI1880" s="2"/>
      <c r="AJ1880" s="2" t="s">
        <v>50</v>
      </c>
      <c r="AK1880" s="2" t="s">
        <v>49</v>
      </c>
    </row>
    <row r="1881" spans="1:37" ht="86.4" x14ac:dyDescent="0.3">
      <c r="A1881" s="1">
        <v>2089</v>
      </c>
      <c r="F1881" s="2" t="s">
        <v>76</v>
      </c>
      <c r="G1881" s="2" t="s">
        <v>212</v>
      </c>
      <c r="H1881" s="2" t="s">
        <v>37</v>
      </c>
      <c r="I1881" s="2" t="s">
        <v>75</v>
      </c>
      <c r="J1881" s="2" t="s">
        <v>138</v>
      </c>
      <c r="K1881" s="2" t="s">
        <v>300</v>
      </c>
      <c r="L1881" s="2" t="s">
        <v>2087</v>
      </c>
      <c r="M1881" s="2" t="s">
        <v>2092</v>
      </c>
      <c r="N1881" s="3" t="s">
        <v>1656</v>
      </c>
      <c r="O1881" s="2" t="s">
        <v>60</v>
      </c>
      <c r="P1881" s="2" t="s">
        <v>65</v>
      </c>
      <c r="Q1881" s="2"/>
      <c r="R1881" s="2"/>
      <c r="S1881" s="2"/>
      <c r="T1881" s="2"/>
      <c r="U1881">
        <v>0</v>
      </c>
      <c r="V1881">
        <v>30</v>
      </c>
      <c r="W1881" s="4">
        <v>46118</v>
      </c>
      <c r="X1881" s="4"/>
      <c r="Y1881" s="4">
        <v>46118</v>
      </c>
      <c r="Z1881" s="4">
        <v>46148</v>
      </c>
      <c r="AA1881" s="3"/>
      <c r="AB1881" s="3"/>
      <c r="AC1881" s="2"/>
      <c r="AD1881" s="2" t="s">
        <v>74</v>
      </c>
      <c r="AE1881" s="2" t="s">
        <v>74</v>
      </c>
      <c r="AF1881" s="2"/>
      <c r="AG1881" s="2"/>
      <c r="AH1881" s="2"/>
      <c r="AI1881" s="2"/>
      <c r="AJ1881" s="2" t="s">
        <v>50</v>
      </c>
      <c r="AK1881" s="2" t="s">
        <v>49</v>
      </c>
    </row>
    <row r="1882" spans="1:37" ht="86.4" x14ac:dyDescent="0.3">
      <c r="A1882" s="1">
        <v>2090</v>
      </c>
      <c r="B1882">
        <v>19900</v>
      </c>
      <c r="F1882" s="2" t="s">
        <v>76</v>
      </c>
      <c r="G1882" s="2" t="s">
        <v>78</v>
      </c>
      <c r="H1882" s="2" t="s">
        <v>37</v>
      </c>
      <c r="I1882" s="2" t="s">
        <v>75</v>
      </c>
      <c r="J1882" s="2" t="s">
        <v>138</v>
      </c>
      <c r="K1882" s="2" t="s">
        <v>305</v>
      </c>
      <c r="L1882" s="2" t="s">
        <v>2087</v>
      </c>
      <c r="M1882" s="2" t="s">
        <v>2093</v>
      </c>
      <c r="N1882" s="3" t="s">
        <v>1656</v>
      </c>
      <c r="O1882" s="2" t="s">
        <v>60</v>
      </c>
      <c r="P1882" s="2" t="s">
        <v>65</v>
      </c>
      <c r="Q1882" s="2"/>
      <c r="R1882" s="2"/>
      <c r="S1882" s="2"/>
      <c r="T1882" s="2"/>
      <c r="U1882">
        <v>0</v>
      </c>
      <c r="V1882">
        <v>30</v>
      </c>
      <c r="W1882" s="4">
        <v>46119</v>
      </c>
      <c r="X1882" s="4">
        <v>46184</v>
      </c>
      <c r="Y1882" s="4">
        <v>46184</v>
      </c>
      <c r="Z1882" s="4">
        <v>46214</v>
      </c>
      <c r="AA1882" s="3"/>
      <c r="AB1882" s="3" t="s">
        <v>2402</v>
      </c>
      <c r="AC1882" s="2"/>
      <c r="AD1882" s="2" t="s">
        <v>74</v>
      </c>
      <c r="AE1882" s="2" t="s">
        <v>74</v>
      </c>
      <c r="AF1882" s="2"/>
      <c r="AG1882" s="2"/>
      <c r="AH1882" s="2"/>
      <c r="AI1882" s="2"/>
      <c r="AJ1882" s="2" t="s">
        <v>50</v>
      </c>
      <c r="AK1882" s="2" t="s">
        <v>49</v>
      </c>
    </row>
    <row r="1883" spans="1:37" ht="57.6" x14ac:dyDescent="0.3">
      <c r="A1883" s="1">
        <v>2091</v>
      </c>
      <c r="F1883" s="2" t="s">
        <v>76</v>
      </c>
      <c r="G1883" s="2" t="s">
        <v>212</v>
      </c>
      <c r="H1883" s="2" t="s">
        <v>37</v>
      </c>
      <c r="I1883" s="2" t="s">
        <v>75</v>
      </c>
      <c r="J1883" s="2" t="s">
        <v>138</v>
      </c>
      <c r="K1883" s="2" t="s">
        <v>272</v>
      </c>
      <c r="L1883" s="2" t="s">
        <v>2087</v>
      </c>
      <c r="M1883" s="2" t="s">
        <v>2088</v>
      </c>
      <c r="N1883" s="3" t="s">
        <v>1543</v>
      </c>
      <c r="O1883" s="2" t="s">
        <v>60</v>
      </c>
      <c r="P1883" s="2" t="s">
        <v>65</v>
      </c>
      <c r="Q1883" s="2"/>
      <c r="R1883" s="2"/>
      <c r="S1883" s="2"/>
      <c r="T1883" s="2"/>
      <c r="U1883">
        <v>0</v>
      </c>
      <c r="V1883">
        <v>90</v>
      </c>
      <c r="W1883" s="4">
        <v>46113</v>
      </c>
      <c r="X1883" s="4"/>
      <c r="Y1883" s="4">
        <v>46113</v>
      </c>
      <c r="Z1883" s="4">
        <v>46203</v>
      </c>
      <c r="AA1883" s="3"/>
      <c r="AB1883" s="3"/>
      <c r="AC1883" s="2"/>
      <c r="AD1883" s="2" t="s">
        <v>74</v>
      </c>
      <c r="AE1883" s="2" t="s">
        <v>74</v>
      </c>
      <c r="AF1883" s="2"/>
      <c r="AG1883" s="2"/>
      <c r="AH1883" s="2"/>
      <c r="AI1883" s="2"/>
      <c r="AJ1883" s="2" t="s">
        <v>50</v>
      </c>
      <c r="AK1883" s="2" t="s">
        <v>49</v>
      </c>
    </row>
    <row r="1884" spans="1:37" ht="57.6" x14ac:dyDescent="0.3">
      <c r="A1884" s="1">
        <v>2092</v>
      </c>
      <c r="B1884">
        <v>19971</v>
      </c>
      <c r="F1884" s="2" t="s">
        <v>76</v>
      </c>
      <c r="G1884" s="2" t="s">
        <v>78</v>
      </c>
      <c r="H1884" s="2" t="s">
        <v>37</v>
      </c>
      <c r="I1884" s="2" t="s">
        <v>75</v>
      </c>
      <c r="J1884" s="2" t="s">
        <v>138</v>
      </c>
      <c r="K1884" s="2" t="s">
        <v>285</v>
      </c>
      <c r="L1884" s="2" t="s">
        <v>2087</v>
      </c>
      <c r="M1884" s="2" t="s">
        <v>2089</v>
      </c>
      <c r="N1884" s="3" t="s">
        <v>1543</v>
      </c>
      <c r="O1884" s="2" t="s">
        <v>60</v>
      </c>
      <c r="P1884" s="2" t="s">
        <v>65</v>
      </c>
      <c r="Q1884" s="2"/>
      <c r="R1884" s="2"/>
      <c r="S1884" s="2"/>
      <c r="T1884" s="2"/>
      <c r="U1884">
        <v>0</v>
      </c>
      <c r="V1884">
        <v>90</v>
      </c>
      <c r="W1884" s="4">
        <v>46114</v>
      </c>
      <c r="X1884" s="4">
        <v>46184</v>
      </c>
      <c r="Y1884" s="4">
        <v>46184</v>
      </c>
      <c r="Z1884" s="4">
        <v>46274</v>
      </c>
      <c r="AA1884" s="3"/>
      <c r="AB1884" s="3" t="s">
        <v>2400</v>
      </c>
      <c r="AC1884" s="2"/>
      <c r="AD1884" s="2" t="s">
        <v>74</v>
      </c>
      <c r="AE1884" s="2" t="s">
        <v>74</v>
      </c>
      <c r="AF1884" s="2"/>
      <c r="AG1884" s="2"/>
      <c r="AH1884" s="2"/>
      <c r="AI1884" s="2"/>
      <c r="AJ1884" s="2" t="s">
        <v>50</v>
      </c>
      <c r="AK1884" s="2" t="s">
        <v>49</v>
      </c>
    </row>
    <row r="1885" spans="1:37" ht="57.6" x14ac:dyDescent="0.3">
      <c r="A1885" s="1">
        <v>2093</v>
      </c>
      <c r="F1885" s="2" t="s">
        <v>76</v>
      </c>
      <c r="G1885" s="2" t="s">
        <v>212</v>
      </c>
      <c r="H1885" s="2" t="s">
        <v>37</v>
      </c>
      <c r="I1885" s="2" t="s">
        <v>75</v>
      </c>
      <c r="J1885" s="2" t="s">
        <v>138</v>
      </c>
      <c r="K1885" s="2" t="s">
        <v>290</v>
      </c>
      <c r="L1885" s="2" t="s">
        <v>2087</v>
      </c>
      <c r="M1885" s="2" t="s">
        <v>2090</v>
      </c>
      <c r="N1885" s="3" t="s">
        <v>1543</v>
      </c>
      <c r="O1885" s="2" t="s">
        <v>60</v>
      </c>
      <c r="P1885" s="2" t="s">
        <v>65</v>
      </c>
      <c r="Q1885" s="2"/>
      <c r="R1885" s="2"/>
      <c r="S1885" s="2"/>
      <c r="T1885" s="2"/>
      <c r="U1885">
        <v>0</v>
      </c>
      <c r="V1885">
        <v>90</v>
      </c>
      <c r="W1885" s="4">
        <v>46115</v>
      </c>
      <c r="X1885" s="4"/>
      <c r="Y1885" s="4">
        <v>46115</v>
      </c>
      <c r="Z1885" s="4">
        <v>46205</v>
      </c>
      <c r="AA1885" s="3"/>
      <c r="AB1885" s="3"/>
      <c r="AC1885" s="2"/>
      <c r="AD1885" s="2" t="s">
        <v>74</v>
      </c>
      <c r="AE1885" s="2" t="s">
        <v>74</v>
      </c>
      <c r="AF1885" s="2"/>
      <c r="AG1885" s="2"/>
      <c r="AH1885" s="2"/>
      <c r="AI1885" s="2"/>
      <c r="AJ1885" s="2" t="s">
        <v>50</v>
      </c>
      <c r="AK1885" s="2" t="s">
        <v>49</v>
      </c>
    </row>
    <row r="1886" spans="1:37" ht="57.6" x14ac:dyDescent="0.3">
      <c r="A1886" s="1">
        <v>2094</v>
      </c>
      <c r="F1886" s="2" t="s">
        <v>76</v>
      </c>
      <c r="G1886" s="2" t="s">
        <v>212</v>
      </c>
      <c r="H1886" s="2" t="s">
        <v>37</v>
      </c>
      <c r="I1886" s="2" t="s">
        <v>75</v>
      </c>
      <c r="J1886" s="2" t="s">
        <v>138</v>
      </c>
      <c r="K1886" s="2" t="s">
        <v>295</v>
      </c>
      <c r="L1886" s="2" t="s">
        <v>2087</v>
      </c>
      <c r="M1886" s="2" t="s">
        <v>2091</v>
      </c>
      <c r="N1886" s="3" t="s">
        <v>1543</v>
      </c>
      <c r="O1886" s="2" t="s">
        <v>60</v>
      </c>
      <c r="P1886" s="2" t="s">
        <v>65</v>
      </c>
      <c r="Q1886" s="2"/>
      <c r="R1886" s="2"/>
      <c r="S1886" s="2"/>
      <c r="T1886" s="2"/>
      <c r="U1886">
        <v>0</v>
      </c>
      <c r="V1886">
        <v>90</v>
      </c>
      <c r="W1886" s="4">
        <v>46116</v>
      </c>
      <c r="X1886" s="4"/>
      <c r="Y1886" s="4">
        <v>46116</v>
      </c>
      <c r="Z1886" s="4">
        <v>46206</v>
      </c>
      <c r="AA1886" s="3"/>
      <c r="AB1886" s="3"/>
      <c r="AC1886" s="2"/>
      <c r="AD1886" s="2" t="s">
        <v>74</v>
      </c>
      <c r="AE1886" s="2" t="s">
        <v>74</v>
      </c>
      <c r="AF1886" s="2"/>
      <c r="AG1886" s="2"/>
      <c r="AH1886" s="2"/>
      <c r="AI1886" s="2"/>
      <c r="AJ1886" s="2" t="s">
        <v>50</v>
      </c>
      <c r="AK1886" s="2" t="s">
        <v>49</v>
      </c>
    </row>
    <row r="1887" spans="1:37" ht="57.6" x14ac:dyDescent="0.3">
      <c r="A1887" s="1">
        <v>2095</v>
      </c>
      <c r="F1887" s="2" t="s">
        <v>76</v>
      </c>
      <c r="G1887" s="2" t="s">
        <v>212</v>
      </c>
      <c r="H1887" s="2" t="s">
        <v>37</v>
      </c>
      <c r="I1887" s="2" t="s">
        <v>75</v>
      </c>
      <c r="J1887" s="2" t="s">
        <v>138</v>
      </c>
      <c r="K1887" s="2" t="s">
        <v>300</v>
      </c>
      <c r="L1887" s="2" t="s">
        <v>2087</v>
      </c>
      <c r="M1887" s="2" t="s">
        <v>2092</v>
      </c>
      <c r="N1887" s="3" t="s">
        <v>1543</v>
      </c>
      <c r="O1887" s="2" t="s">
        <v>60</v>
      </c>
      <c r="P1887" s="2" t="s">
        <v>65</v>
      </c>
      <c r="Q1887" s="2"/>
      <c r="R1887" s="2"/>
      <c r="S1887" s="2"/>
      <c r="T1887" s="2"/>
      <c r="U1887">
        <v>0</v>
      </c>
      <c r="V1887">
        <v>90</v>
      </c>
      <c r="W1887" s="4">
        <v>46118</v>
      </c>
      <c r="X1887" s="4"/>
      <c r="Y1887" s="4">
        <v>46118</v>
      </c>
      <c r="Z1887" s="4">
        <v>46208</v>
      </c>
      <c r="AA1887" s="3"/>
      <c r="AB1887" s="3"/>
      <c r="AC1887" s="2"/>
      <c r="AD1887" s="2" t="s">
        <v>74</v>
      </c>
      <c r="AE1887" s="2" t="s">
        <v>74</v>
      </c>
      <c r="AF1887" s="2"/>
      <c r="AG1887" s="2"/>
      <c r="AH1887" s="2"/>
      <c r="AI1887" s="2"/>
      <c r="AJ1887" s="2" t="s">
        <v>50</v>
      </c>
      <c r="AK1887" s="2" t="s">
        <v>49</v>
      </c>
    </row>
    <row r="1888" spans="1:37" ht="57.6" x14ac:dyDescent="0.3">
      <c r="A1888" s="1">
        <v>2096</v>
      </c>
      <c r="B1888">
        <v>19901</v>
      </c>
      <c r="F1888" s="2" t="s">
        <v>76</v>
      </c>
      <c r="G1888" s="2" t="s">
        <v>78</v>
      </c>
      <c r="H1888" s="2" t="s">
        <v>37</v>
      </c>
      <c r="I1888" s="2" t="s">
        <v>75</v>
      </c>
      <c r="J1888" s="2" t="s">
        <v>138</v>
      </c>
      <c r="K1888" s="2" t="s">
        <v>305</v>
      </c>
      <c r="L1888" s="2" t="s">
        <v>2087</v>
      </c>
      <c r="M1888" s="2" t="s">
        <v>2093</v>
      </c>
      <c r="N1888" s="3" t="s">
        <v>1543</v>
      </c>
      <c r="O1888" s="2" t="s">
        <v>60</v>
      </c>
      <c r="P1888" s="2" t="s">
        <v>65</v>
      </c>
      <c r="Q1888" s="2"/>
      <c r="R1888" s="2"/>
      <c r="S1888" s="2"/>
      <c r="T1888" s="2"/>
      <c r="U1888">
        <v>0</v>
      </c>
      <c r="V1888">
        <v>90</v>
      </c>
      <c r="W1888" s="4">
        <v>46119</v>
      </c>
      <c r="X1888" s="4">
        <v>46184</v>
      </c>
      <c r="Y1888" s="4">
        <v>46184</v>
      </c>
      <c r="Z1888" s="4">
        <v>46274</v>
      </c>
      <c r="AA1888" s="3"/>
      <c r="AB1888" s="3" t="s">
        <v>2413</v>
      </c>
      <c r="AC1888" s="2"/>
      <c r="AD1888" s="2" t="s">
        <v>74</v>
      </c>
      <c r="AE1888" s="2" t="s">
        <v>74</v>
      </c>
      <c r="AF1888" s="2"/>
      <c r="AG1888" s="2"/>
      <c r="AH1888" s="2"/>
      <c r="AI1888" s="2"/>
      <c r="AJ1888" s="2" t="s">
        <v>50</v>
      </c>
      <c r="AK1888" s="2" t="s">
        <v>49</v>
      </c>
    </row>
    <row r="1889" spans="1:37" ht="28.8" x14ac:dyDescent="0.3">
      <c r="A1889" s="1">
        <v>2097</v>
      </c>
      <c r="B1889">
        <v>19451</v>
      </c>
      <c r="F1889" s="2" t="s">
        <v>76</v>
      </c>
      <c r="G1889" s="2" t="s">
        <v>78</v>
      </c>
      <c r="H1889" s="2" t="s">
        <v>37</v>
      </c>
      <c r="I1889" s="2" t="s">
        <v>46</v>
      </c>
      <c r="J1889" s="2" t="s">
        <v>100</v>
      </c>
      <c r="K1889" s="2" t="s">
        <v>142</v>
      </c>
      <c r="L1889" s="2" t="s">
        <v>143</v>
      </c>
      <c r="M1889" s="2" t="s">
        <v>144</v>
      </c>
      <c r="N1889" s="3" t="s">
        <v>2094</v>
      </c>
      <c r="O1889" s="2" t="s">
        <v>174</v>
      </c>
      <c r="P1889" s="2" t="s">
        <v>65</v>
      </c>
      <c r="Q1889" s="2"/>
      <c r="R1889" s="2"/>
      <c r="S1889" s="2"/>
      <c r="T1889" s="2"/>
      <c r="U1889">
        <v>0</v>
      </c>
      <c r="V1889">
        <v>365</v>
      </c>
      <c r="W1889" s="4">
        <v>46106</v>
      </c>
      <c r="X1889" s="4">
        <v>46108</v>
      </c>
      <c r="Y1889" s="4">
        <v>46108</v>
      </c>
      <c r="Z1889" s="4">
        <v>46473</v>
      </c>
      <c r="AA1889" s="3"/>
      <c r="AB1889" s="3" t="s">
        <v>2095</v>
      </c>
      <c r="AC1889" s="2"/>
      <c r="AD1889" s="2" t="s">
        <v>45</v>
      </c>
      <c r="AE1889" s="2" t="s">
        <v>45</v>
      </c>
      <c r="AF1889" s="2"/>
      <c r="AG1889" s="2"/>
      <c r="AH1889" s="2"/>
      <c r="AI1889" s="2"/>
      <c r="AJ1889" s="2" t="s">
        <v>50</v>
      </c>
      <c r="AK1889" s="2" t="s">
        <v>49</v>
      </c>
    </row>
    <row r="1890" spans="1:37" ht="72" x14ac:dyDescent="0.3">
      <c r="A1890" s="1">
        <v>2098</v>
      </c>
      <c r="B1890">
        <v>20330</v>
      </c>
      <c r="F1890" s="2" t="s">
        <v>76</v>
      </c>
      <c r="G1890" s="2" t="s">
        <v>78</v>
      </c>
      <c r="H1890" s="2" t="s">
        <v>37</v>
      </c>
      <c r="I1890" s="2" t="s">
        <v>46</v>
      </c>
      <c r="J1890" s="2" t="s">
        <v>100</v>
      </c>
      <c r="K1890" s="2" t="s">
        <v>188</v>
      </c>
      <c r="L1890" s="2" t="s">
        <v>39</v>
      </c>
      <c r="M1890" s="2" t="s">
        <v>208</v>
      </c>
      <c r="N1890" s="3" t="s">
        <v>2096</v>
      </c>
      <c r="O1890" s="2" t="s">
        <v>53</v>
      </c>
      <c r="P1890" s="2" t="s">
        <v>65</v>
      </c>
      <c r="Q1890" s="2"/>
      <c r="R1890" s="2"/>
      <c r="S1890" s="2"/>
      <c r="T1890" s="2"/>
      <c r="U1890">
        <v>0</v>
      </c>
      <c r="V1890">
        <v>365</v>
      </c>
      <c r="W1890" s="4">
        <v>46139</v>
      </c>
      <c r="X1890" s="4">
        <v>46146</v>
      </c>
      <c r="Y1890" s="4">
        <v>46146</v>
      </c>
      <c r="Z1890" s="4">
        <v>46511</v>
      </c>
      <c r="AA1890" s="3"/>
      <c r="AB1890" s="3" t="s">
        <v>1698</v>
      </c>
      <c r="AC1890" s="2"/>
      <c r="AD1890" s="2" t="s">
        <v>45</v>
      </c>
      <c r="AE1890" s="2" t="s">
        <v>45</v>
      </c>
      <c r="AF1890" s="2"/>
      <c r="AG1890" s="2"/>
      <c r="AH1890" s="2"/>
      <c r="AI1890" s="2"/>
      <c r="AJ1890" s="2" t="s">
        <v>50</v>
      </c>
      <c r="AK1890" s="2" t="s">
        <v>49</v>
      </c>
    </row>
    <row r="1891" spans="1:37" ht="28.8" x14ac:dyDescent="0.3">
      <c r="A1891" s="1">
        <v>2099</v>
      </c>
      <c r="B1891">
        <v>21109</v>
      </c>
      <c r="F1891" s="2" t="s">
        <v>76</v>
      </c>
      <c r="G1891" s="2" t="s">
        <v>78</v>
      </c>
      <c r="H1891" s="2" t="s">
        <v>37</v>
      </c>
      <c r="I1891" s="2" t="s">
        <v>46</v>
      </c>
      <c r="J1891" s="2" t="s">
        <v>100</v>
      </c>
      <c r="K1891" s="2" t="s">
        <v>142</v>
      </c>
      <c r="L1891" s="2" t="s">
        <v>39</v>
      </c>
      <c r="M1891" s="2"/>
      <c r="N1891" s="3" t="s">
        <v>2419</v>
      </c>
      <c r="O1891" s="2" t="s">
        <v>174</v>
      </c>
      <c r="P1891" s="2" t="s">
        <v>65</v>
      </c>
      <c r="Q1891" s="2"/>
      <c r="R1891" s="2"/>
      <c r="S1891" s="2"/>
      <c r="T1891" s="2"/>
      <c r="U1891">
        <v>0</v>
      </c>
      <c r="V1891">
        <v>365</v>
      </c>
      <c r="W1891" s="4">
        <v>46168</v>
      </c>
      <c r="X1891" s="4">
        <v>46183</v>
      </c>
      <c r="Y1891" s="4">
        <v>46183</v>
      </c>
      <c r="Z1891" s="4">
        <v>46548</v>
      </c>
      <c r="AA1891" s="3"/>
      <c r="AB1891" s="3" t="s">
        <v>2587</v>
      </c>
      <c r="AC1891" s="2"/>
      <c r="AD1891" s="2" t="s">
        <v>45</v>
      </c>
      <c r="AE1891" s="2" t="s">
        <v>45</v>
      </c>
      <c r="AF1891" s="2"/>
      <c r="AG1891" s="2"/>
      <c r="AH1891" s="2"/>
      <c r="AI1891" s="2"/>
      <c r="AJ1891" s="2" t="s">
        <v>50</v>
      </c>
      <c r="AK1891" s="2" t="s">
        <v>49</v>
      </c>
    </row>
    <row r="1892" spans="1:37" x14ac:dyDescent="0.3">
      <c r="A1892" s="1">
        <v>2100</v>
      </c>
      <c r="F1892" s="2" t="s">
        <v>76</v>
      </c>
      <c r="G1892" s="2" t="s">
        <v>44</v>
      </c>
      <c r="H1892" s="2" t="s">
        <v>37</v>
      </c>
      <c r="I1892" s="2" t="s">
        <v>46</v>
      </c>
      <c r="J1892" s="2" t="s">
        <v>100</v>
      </c>
      <c r="K1892" s="2" t="s">
        <v>38</v>
      </c>
      <c r="L1892" s="2" t="s">
        <v>39</v>
      </c>
      <c r="M1892" s="2" t="s">
        <v>40</v>
      </c>
      <c r="N1892" s="3" t="s">
        <v>2094</v>
      </c>
      <c r="O1892" s="2" t="s">
        <v>174</v>
      </c>
      <c r="P1892" s="2" t="s">
        <v>65</v>
      </c>
      <c r="Q1892" s="2"/>
      <c r="R1892" s="2"/>
      <c r="S1892" s="2"/>
      <c r="T1892" s="2"/>
      <c r="U1892">
        <v>0</v>
      </c>
      <c r="V1892">
        <v>365</v>
      </c>
      <c r="W1892" s="4">
        <v>46262</v>
      </c>
      <c r="X1892" s="4"/>
      <c r="Y1892" s="4">
        <v>46262</v>
      </c>
      <c r="Z1892" s="4">
        <v>46627</v>
      </c>
      <c r="AA1892" s="3"/>
      <c r="AB1892" s="3"/>
      <c r="AC1892" s="2"/>
      <c r="AD1892" s="2" t="s">
        <v>45</v>
      </c>
      <c r="AE1892" s="2" t="s">
        <v>45</v>
      </c>
      <c r="AF1892" s="2"/>
      <c r="AG1892" s="2"/>
      <c r="AH1892" s="2"/>
      <c r="AI1892" s="2"/>
      <c r="AJ1892" s="2" t="s">
        <v>50</v>
      </c>
      <c r="AK1892" s="2" t="s">
        <v>49</v>
      </c>
    </row>
    <row r="1893" spans="1:37" ht="28.8" x14ac:dyDescent="0.3">
      <c r="A1893" s="1">
        <v>2101</v>
      </c>
      <c r="F1893" s="2" t="s">
        <v>76</v>
      </c>
      <c r="G1893" s="2" t="s">
        <v>44</v>
      </c>
      <c r="H1893" s="2" t="s">
        <v>37</v>
      </c>
      <c r="I1893" s="2" t="s">
        <v>46</v>
      </c>
      <c r="J1893" s="2" t="s">
        <v>165</v>
      </c>
      <c r="K1893" s="2" t="s">
        <v>142</v>
      </c>
      <c r="L1893" s="2" t="s">
        <v>143</v>
      </c>
      <c r="M1893" s="2" t="s">
        <v>144</v>
      </c>
      <c r="N1893" s="3" t="s">
        <v>2097</v>
      </c>
      <c r="O1893" s="2" t="s">
        <v>53</v>
      </c>
      <c r="P1893" s="2" t="s">
        <v>65</v>
      </c>
      <c r="Q1893" s="2"/>
      <c r="R1893" s="2" t="s">
        <v>54</v>
      </c>
      <c r="S1893" s="2" t="s">
        <v>2098</v>
      </c>
      <c r="T1893" s="2"/>
      <c r="U1893">
        <v>0</v>
      </c>
      <c r="V1893">
        <v>365</v>
      </c>
      <c r="W1893" s="4">
        <v>46262</v>
      </c>
      <c r="X1893" s="4"/>
      <c r="Y1893" s="4">
        <v>46262</v>
      </c>
      <c r="Z1893" s="4">
        <v>46627</v>
      </c>
      <c r="AA1893" s="3"/>
      <c r="AB1893" s="3"/>
      <c r="AC1893" s="2"/>
      <c r="AD1893" s="2" t="s">
        <v>45</v>
      </c>
      <c r="AE1893" s="2" t="s">
        <v>45</v>
      </c>
      <c r="AF1893" s="2"/>
      <c r="AG1893" s="2"/>
      <c r="AH1893" s="2"/>
      <c r="AI1893" s="2"/>
      <c r="AJ1893" s="2" t="s">
        <v>50</v>
      </c>
      <c r="AK1893" s="2" t="s">
        <v>49</v>
      </c>
    </row>
    <row r="1894" spans="1:37" ht="28.8" x14ac:dyDescent="0.3">
      <c r="A1894" s="1">
        <v>2102</v>
      </c>
      <c r="F1894" s="2" t="s">
        <v>76</v>
      </c>
      <c r="G1894" s="2" t="s">
        <v>44</v>
      </c>
      <c r="H1894" s="2" t="s">
        <v>37</v>
      </c>
      <c r="I1894" s="2" t="s">
        <v>46</v>
      </c>
      <c r="J1894" s="2" t="s">
        <v>165</v>
      </c>
      <c r="K1894" s="2" t="s">
        <v>188</v>
      </c>
      <c r="L1894" s="2" t="s">
        <v>39</v>
      </c>
      <c r="M1894" s="2" t="s">
        <v>208</v>
      </c>
      <c r="N1894" s="3" t="s">
        <v>2097</v>
      </c>
      <c r="O1894" s="2" t="s">
        <v>53</v>
      </c>
      <c r="P1894" s="2" t="s">
        <v>65</v>
      </c>
      <c r="Q1894" s="2"/>
      <c r="R1894" s="2" t="s">
        <v>54</v>
      </c>
      <c r="S1894" s="2" t="s">
        <v>2098</v>
      </c>
      <c r="T1894" s="2"/>
      <c r="U1894">
        <v>0</v>
      </c>
      <c r="V1894">
        <v>365</v>
      </c>
      <c r="W1894" s="4">
        <v>46262</v>
      </c>
      <c r="X1894" s="4"/>
      <c r="Y1894" s="4">
        <v>46262</v>
      </c>
      <c r="Z1894" s="4">
        <v>46627</v>
      </c>
      <c r="AA1894" s="3"/>
      <c r="AB1894" s="3"/>
      <c r="AC1894" s="2"/>
      <c r="AD1894" s="2" t="s">
        <v>45</v>
      </c>
      <c r="AE1894" s="2" t="s">
        <v>45</v>
      </c>
      <c r="AF1894" s="2"/>
      <c r="AG1894" s="2"/>
      <c r="AH1894" s="2"/>
      <c r="AI1894" s="2"/>
      <c r="AJ1894" s="2" t="s">
        <v>50</v>
      </c>
      <c r="AK1894" s="2" t="s">
        <v>49</v>
      </c>
    </row>
    <row r="1895" spans="1:37" ht="28.8" x14ac:dyDescent="0.3">
      <c r="A1895" s="1">
        <v>2103</v>
      </c>
      <c r="F1895" s="2" t="s">
        <v>76</v>
      </c>
      <c r="G1895" s="2" t="s">
        <v>44</v>
      </c>
      <c r="H1895" s="2" t="s">
        <v>37</v>
      </c>
      <c r="I1895" s="2" t="s">
        <v>46</v>
      </c>
      <c r="J1895" s="2" t="s">
        <v>165</v>
      </c>
      <c r="K1895" s="2" t="s">
        <v>38</v>
      </c>
      <c r="L1895" s="2" t="s">
        <v>39</v>
      </c>
      <c r="M1895" s="2" t="s">
        <v>40</v>
      </c>
      <c r="N1895" s="3" t="s">
        <v>2097</v>
      </c>
      <c r="O1895" s="2" t="s">
        <v>53</v>
      </c>
      <c r="P1895" s="2" t="s">
        <v>65</v>
      </c>
      <c r="Q1895" s="2"/>
      <c r="R1895" s="2" t="s">
        <v>54</v>
      </c>
      <c r="S1895" s="2" t="s">
        <v>2098</v>
      </c>
      <c r="T1895" s="2"/>
      <c r="U1895">
        <v>0</v>
      </c>
      <c r="V1895">
        <v>365</v>
      </c>
      <c r="W1895" s="4">
        <v>46262</v>
      </c>
      <c r="X1895" s="4"/>
      <c r="Y1895" s="4">
        <v>46262</v>
      </c>
      <c r="Z1895" s="4">
        <v>46627</v>
      </c>
      <c r="AA1895" s="3"/>
      <c r="AB1895" s="3"/>
      <c r="AC1895" s="2"/>
      <c r="AD1895" s="2" t="s">
        <v>45</v>
      </c>
      <c r="AE1895" s="2" t="s">
        <v>45</v>
      </c>
      <c r="AF1895" s="2"/>
      <c r="AG1895" s="2"/>
      <c r="AH1895" s="2"/>
      <c r="AI1895" s="2"/>
      <c r="AJ1895" s="2" t="s">
        <v>50</v>
      </c>
      <c r="AK1895" s="2" t="s">
        <v>49</v>
      </c>
    </row>
    <row r="1896" spans="1:37" ht="28.8" x14ac:dyDescent="0.3">
      <c r="A1896" s="1">
        <v>2104</v>
      </c>
      <c r="F1896" s="2" t="s">
        <v>76</v>
      </c>
      <c r="G1896" s="2" t="s">
        <v>44</v>
      </c>
      <c r="H1896" s="2" t="s">
        <v>37</v>
      </c>
      <c r="I1896" s="2" t="s">
        <v>46</v>
      </c>
      <c r="J1896" s="2" t="s">
        <v>165</v>
      </c>
      <c r="K1896" s="2" t="s">
        <v>142</v>
      </c>
      <c r="L1896" s="2" t="s">
        <v>149</v>
      </c>
      <c r="M1896" s="2" t="s">
        <v>150</v>
      </c>
      <c r="N1896" s="3" t="s">
        <v>2097</v>
      </c>
      <c r="O1896" s="2" t="s">
        <v>53</v>
      </c>
      <c r="P1896" s="2" t="s">
        <v>65</v>
      </c>
      <c r="Q1896" s="2"/>
      <c r="R1896" s="2" t="s">
        <v>54</v>
      </c>
      <c r="S1896" s="2" t="s">
        <v>2098</v>
      </c>
      <c r="T1896" s="2"/>
      <c r="U1896">
        <v>0</v>
      </c>
      <c r="V1896">
        <v>365</v>
      </c>
      <c r="W1896" s="4">
        <v>46262</v>
      </c>
      <c r="X1896" s="4"/>
      <c r="Y1896" s="4">
        <v>46262</v>
      </c>
      <c r="Z1896" s="4">
        <v>46627</v>
      </c>
      <c r="AA1896" s="3"/>
      <c r="AB1896" s="3"/>
      <c r="AC1896" s="2"/>
      <c r="AD1896" s="2" t="s">
        <v>45</v>
      </c>
      <c r="AE1896" s="2" t="s">
        <v>45</v>
      </c>
      <c r="AF1896" s="2"/>
      <c r="AG1896" s="2"/>
      <c r="AH1896" s="2"/>
      <c r="AI1896" s="2"/>
      <c r="AJ1896" s="2" t="s">
        <v>50</v>
      </c>
      <c r="AK1896" s="2" t="s">
        <v>49</v>
      </c>
    </row>
    <row r="1897" spans="1:37" ht="28.8" x14ac:dyDescent="0.3">
      <c r="A1897" s="1">
        <v>2105</v>
      </c>
      <c r="F1897" s="2" t="s">
        <v>76</v>
      </c>
      <c r="G1897" s="2" t="s">
        <v>44</v>
      </c>
      <c r="H1897" s="2" t="s">
        <v>37</v>
      </c>
      <c r="I1897" s="2" t="s">
        <v>46</v>
      </c>
      <c r="J1897" s="2" t="s">
        <v>165</v>
      </c>
      <c r="K1897" s="2" t="s">
        <v>188</v>
      </c>
      <c r="L1897" s="2" t="s">
        <v>210</v>
      </c>
      <c r="M1897" s="2" t="s">
        <v>211</v>
      </c>
      <c r="N1897" s="3" t="s">
        <v>2097</v>
      </c>
      <c r="O1897" s="2" t="s">
        <v>53</v>
      </c>
      <c r="P1897" s="2" t="s">
        <v>65</v>
      </c>
      <c r="Q1897" s="2"/>
      <c r="R1897" s="2" t="s">
        <v>54</v>
      </c>
      <c r="S1897" s="2" t="s">
        <v>2098</v>
      </c>
      <c r="T1897" s="2"/>
      <c r="U1897">
        <v>0</v>
      </c>
      <c r="V1897">
        <v>365</v>
      </c>
      <c r="W1897" s="4">
        <v>46262</v>
      </c>
      <c r="X1897" s="4"/>
      <c r="Y1897" s="4">
        <v>46262</v>
      </c>
      <c r="Z1897" s="4">
        <v>46627</v>
      </c>
      <c r="AA1897" s="3"/>
      <c r="AB1897" s="3"/>
      <c r="AC1897" s="2"/>
      <c r="AD1897" s="2" t="s">
        <v>45</v>
      </c>
      <c r="AE1897" s="2" t="s">
        <v>45</v>
      </c>
      <c r="AF1897" s="2"/>
      <c r="AG1897" s="2"/>
      <c r="AH1897" s="2"/>
      <c r="AI1897" s="2"/>
      <c r="AJ1897" s="2" t="s">
        <v>50</v>
      </c>
      <c r="AK1897" s="2" t="s">
        <v>49</v>
      </c>
    </row>
    <row r="1898" spans="1:37" ht="28.8" x14ac:dyDescent="0.3">
      <c r="A1898" s="1">
        <v>2106</v>
      </c>
      <c r="F1898" s="2" t="s">
        <v>76</v>
      </c>
      <c r="G1898" s="2" t="s">
        <v>44</v>
      </c>
      <c r="H1898" s="2" t="s">
        <v>37</v>
      </c>
      <c r="I1898" s="2" t="s">
        <v>46</v>
      </c>
      <c r="J1898" s="2" t="s">
        <v>165</v>
      </c>
      <c r="K1898" s="2" t="s">
        <v>38</v>
      </c>
      <c r="L1898" s="2" t="s">
        <v>213</v>
      </c>
      <c r="M1898" s="2" t="s">
        <v>214</v>
      </c>
      <c r="N1898" s="3" t="s">
        <v>2097</v>
      </c>
      <c r="O1898" s="2" t="s">
        <v>53</v>
      </c>
      <c r="P1898" s="2" t="s">
        <v>65</v>
      </c>
      <c r="Q1898" s="2"/>
      <c r="R1898" s="2" t="s">
        <v>54</v>
      </c>
      <c r="S1898" s="2" t="s">
        <v>2098</v>
      </c>
      <c r="T1898" s="2"/>
      <c r="U1898">
        <v>0</v>
      </c>
      <c r="V1898">
        <v>365</v>
      </c>
      <c r="W1898" s="4">
        <v>46262</v>
      </c>
      <c r="X1898" s="4"/>
      <c r="Y1898" s="4">
        <v>46262</v>
      </c>
      <c r="Z1898" s="4">
        <v>46627</v>
      </c>
      <c r="AA1898" s="3"/>
      <c r="AB1898" s="3"/>
      <c r="AC1898" s="2"/>
      <c r="AD1898" s="2" t="s">
        <v>45</v>
      </c>
      <c r="AE1898" s="2" t="s">
        <v>45</v>
      </c>
      <c r="AF1898" s="2"/>
      <c r="AG1898" s="2"/>
      <c r="AH1898" s="2"/>
      <c r="AI1898" s="2"/>
      <c r="AJ1898" s="2" t="s">
        <v>50</v>
      </c>
      <c r="AK1898" s="2" t="s">
        <v>49</v>
      </c>
    </row>
    <row r="1899" spans="1:37" ht="28.8" x14ac:dyDescent="0.3">
      <c r="A1899" s="1">
        <v>2107</v>
      </c>
      <c r="F1899" s="2" t="s">
        <v>76</v>
      </c>
      <c r="G1899" s="2" t="s">
        <v>44</v>
      </c>
      <c r="H1899" s="2" t="s">
        <v>37</v>
      </c>
      <c r="I1899" s="2" t="s">
        <v>46</v>
      </c>
      <c r="J1899" s="2" t="s">
        <v>71</v>
      </c>
      <c r="K1899" s="2" t="s">
        <v>142</v>
      </c>
      <c r="L1899" s="2" t="s">
        <v>83</v>
      </c>
      <c r="M1899" s="2" t="s">
        <v>161</v>
      </c>
      <c r="N1899" s="3" t="s">
        <v>2099</v>
      </c>
      <c r="O1899" s="2" t="s">
        <v>53</v>
      </c>
      <c r="P1899" s="2" t="s">
        <v>65</v>
      </c>
      <c r="Q1899" s="2"/>
      <c r="R1899" s="2" t="s">
        <v>54</v>
      </c>
      <c r="S1899" s="2" t="s">
        <v>2098</v>
      </c>
      <c r="T1899" s="2"/>
      <c r="U1899">
        <v>0</v>
      </c>
      <c r="V1899">
        <v>365</v>
      </c>
      <c r="W1899" s="4">
        <v>46262</v>
      </c>
      <c r="X1899" s="4"/>
      <c r="Y1899" s="4">
        <v>46262</v>
      </c>
      <c r="Z1899" s="4">
        <v>46627</v>
      </c>
      <c r="AA1899" s="3"/>
      <c r="AB1899" s="3"/>
      <c r="AC1899" s="2"/>
      <c r="AD1899" s="2" t="s">
        <v>45</v>
      </c>
      <c r="AE1899" s="2" t="s">
        <v>45</v>
      </c>
      <c r="AF1899" s="2"/>
      <c r="AG1899" s="2"/>
      <c r="AH1899" s="2"/>
      <c r="AI1899" s="2"/>
      <c r="AJ1899" s="2" t="s">
        <v>50</v>
      </c>
      <c r="AK1899" s="2" t="s">
        <v>49</v>
      </c>
    </row>
    <row r="1900" spans="1:37" ht="28.8" x14ac:dyDescent="0.3">
      <c r="A1900" s="1">
        <v>2108</v>
      </c>
      <c r="F1900" s="2" t="s">
        <v>76</v>
      </c>
      <c r="G1900" s="2" t="s">
        <v>44</v>
      </c>
      <c r="H1900" s="2" t="s">
        <v>37</v>
      </c>
      <c r="I1900" s="2" t="s">
        <v>46</v>
      </c>
      <c r="J1900" s="2" t="s">
        <v>71</v>
      </c>
      <c r="K1900" s="2" t="s">
        <v>188</v>
      </c>
      <c r="L1900" s="2" t="s">
        <v>135</v>
      </c>
      <c r="M1900" s="2" t="s">
        <v>219</v>
      </c>
      <c r="N1900" s="3" t="s">
        <v>2099</v>
      </c>
      <c r="O1900" s="2" t="s">
        <v>53</v>
      </c>
      <c r="P1900" s="2" t="s">
        <v>65</v>
      </c>
      <c r="Q1900" s="2"/>
      <c r="R1900" s="2" t="s">
        <v>54</v>
      </c>
      <c r="S1900" s="2" t="s">
        <v>2098</v>
      </c>
      <c r="T1900" s="2"/>
      <c r="U1900">
        <v>0</v>
      </c>
      <c r="V1900">
        <v>365</v>
      </c>
      <c r="W1900" s="4">
        <v>46262</v>
      </c>
      <c r="X1900" s="4"/>
      <c r="Y1900" s="4">
        <v>46262</v>
      </c>
      <c r="Z1900" s="4">
        <v>46627</v>
      </c>
      <c r="AA1900" s="3"/>
      <c r="AB1900" s="3"/>
      <c r="AC1900" s="2"/>
      <c r="AD1900" s="2" t="s">
        <v>45</v>
      </c>
      <c r="AE1900" s="2" t="s">
        <v>45</v>
      </c>
      <c r="AF1900" s="2"/>
      <c r="AG1900" s="2"/>
      <c r="AH1900" s="2"/>
      <c r="AI1900" s="2"/>
      <c r="AJ1900" s="2" t="s">
        <v>50</v>
      </c>
      <c r="AK1900" s="2" t="s">
        <v>49</v>
      </c>
    </row>
    <row r="1901" spans="1:37" ht="28.8" x14ac:dyDescent="0.3">
      <c r="A1901" s="1">
        <v>2109</v>
      </c>
      <c r="F1901" s="2" t="s">
        <v>76</v>
      </c>
      <c r="G1901" s="2" t="s">
        <v>44</v>
      </c>
      <c r="H1901" s="2" t="s">
        <v>37</v>
      </c>
      <c r="I1901" s="2" t="s">
        <v>46</v>
      </c>
      <c r="J1901" s="2" t="s">
        <v>71</v>
      </c>
      <c r="K1901" s="2" t="s">
        <v>38</v>
      </c>
      <c r="L1901" s="2" t="s">
        <v>135</v>
      </c>
      <c r="M1901" s="2" t="s">
        <v>214</v>
      </c>
      <c r="N1901" s="3" t="s">
        <v>2099</v>
      </c>
      <c r="O1901" s="2" t="s">
        <v>53</v>
      </c>
      <c r="P1901" s="2" t="s">
        <v>65</v>
      </c>
      <c r="Q1901" s="2"/>
      <c r="R1901" s="2" t="s">
        <v>54</v>
      </c>
      <c r="S1901" s="2" t="s">
        <v>2098</v>
      </c>
      <c r="T1901" s="2"/>
      <c r="U1901">
        <v>0</v>
      </c>
      <c r="V1901">
        <v>365</v>
      </c>
      <c r="W1901" s="4">
        <v>46262</v>
      </c>
      <c r="X1901" s="4"/>
      <c r="Y1901" s="4">
        <v>46262</v>
      </c>
      <c r="Z1901" s="4">
        <v>46627</v>
      </c>
      <c r="AA1901" s="3"/>
      <c r="AB1901" s="3"/>
      <c r="AC1901" s="2"/>
      <c r="AD1901" s="2" t="s">
        <v>45</v>
      </c>
      <c r="AE1901" s="2" t="s">
        <v>45</v>
      </c>
      <c r="AF1901" s="2"/>
      <c r="AG1901" s="2"/>
      <c r="AH1901" s="2"/>
      <c r="AI1901" s="2"/>
      <c r="AJ1901" s="2" t="s">
        <v>50</v>
      </c>
      <c r="AK1901" s="2" t="s">
        <v>49</v>
      </c>
    </row>
    <row r="1902" spans="1:37" ht="28.8" x14ac:dyDescent="0.3">
      <c r="A1902" s="1">
        <v>2110</v>
      </c>
      <c r="F1902" s="2" t="s">
        <v>76</v>
      </c>
      <c r="G1902" s="2" t="s">
        <v>44</v>
      </c>
      <c r="H1902" s="2" t="s">
        <v>37</v>
      </c>
      <c r="I1902" s="2" t="s">
        <v>46</v>
      </c>
      <c r="J1902" s="2" t="s">
        <v>71</v>
      </c>
      <c r="K1902" s="2" t="s">
        <v>142</v>
      </c>
      <c r="L1902" s="2" t="s">
        <v>143</v>
      </c>
      <c r="M1902" s="2" t="s">
        <v>144</v>
      </c>
      <c r="N1902" s="3" t="s">
        <v>2100</v>
      </c>
      <c r="O1902" s="2" t="s">
        <v>53</v>
      </c>
      <c r="P1902" s="2" t="s">
        <v>65</v>
      </c>
      <c r="Q1902" s="2"/>
      <c r="R1902" s="2"/>
      <c r="S1902" s="2"/>
      <c r="T1902" s="2"/>
      <c r="U1902">
        <v>0</v>
      </c>
      <c r="V1902">
        <v>1080</v>
      </c>
      <c r="W1902" s="4">
        <v>45774</v>
      </c>
      <c r="X1902" s="4"/>
      <c r="Y1902" s="4">
        <v>45774</v>
      </c>
      <c r="Z1902" s="4">
        <v>46854</v>
      </c>
      <c r="AA1902" s="3"/>
      <c r="AB1902" s="3"/>
      <c r="AC1902" s="2"/>
      <c r="AD1902" s="2" t="s">
        <v>45</v>
      </c>
      <c r="AE1902" s="2" t="s">
        <v>45</v>
      </c>
      <c r="AF1902" s="2"/>
      <c r="AG1902" s="2"/>
      <c r="AH1902" s="2"/>
      <c r="AI1902" s="2"/>
      <c r="AJ1902" s="2" t="s">
        <v>50</v>
      </c>
      <c r="AK1902" s="2" t="s">
        <v>49</v>
      </c>
    </row>
    <row r="1903" spans="1:37" ht="28.8" x14ac:dyDescent="0.3">
      <c r="A1903" s="1">
        <v>2111</v>
      </c>
      <c r="F1903" s="2" t="s">
        <v>76</v>
      </c>
      <c r="G1903" s="2" t="s">
        <v>44</v>
      </c>
      <c r="H1903" s="2" t="s">
        <v>37</v>
      </c>
      <c r="I1903" s="2" t="s">
        <v>46</v>
      </c>
      <c r="J1903" s="2" t="s">
        <v>71</v>
      </c>
      <c r="K1903" s="2" t="s">
        <v>188</v>
      </c>
      <c r="L1903" s="2" t="s">
        <v>39</v>
      </c>
      <c r="M1903" s="2" t="s">
        <v>208</v>
      </c>
      <c r="N1903" s="3" t="s">
        <v>2100</v>
      </c>
      <c r="O1903" s="2" t="s">
        <v>53</v>
      </c>
      <c r="P1903" s="2" t="s">
        <v>65</v>
      </c>
      <c r="Q1903" s="2"/>
      <c r="R1903" s="2"/>
      <c r="S1903" s="2"/>
      <c r="T1903" s="2"/>
      <c r="U1903">
        <v>0</v>
      </c>
      <c r="V1903">
        <v>1080</v>
      </c>
      <c r="W1903" s="4">
        <v>45774</v>
      </c>
      <c r="X1903" s="4"/>
      <c r="Y1903" s="4">
        <v>45774</v>
      </c>
      <c r="Z1903" s="4">
        <v>46854</v>
      </c>
      <c r="AA1903" s="3"/>
      <c r="AB1903" s="3"/>
      <c r="AC1903" s="2"/>
      <c r="AD1903" s="2" t="s">
        <v>45</v>
      </c>
      <c r="AE1903" s="2" t="s">
        <v>45</v>
      </c>
      <c r="AF1903" s="2"/>
      <c r="AG1903" s="2"/>
      <c r="AH1903" s="2"/>
      <c r="AI1903" s="2"/>
      <c r="AJ1903" s="2" t="s">
        <v>50</v>
      </c>
      <c r="AK1903" s="2" t="s">
        <v>49</v>
      </c>
    </row>
    <row r="1904" spans="1:37" ht="28.8" x14ac:dyDescent="0.3">
      <c r="A1904" s="1">
        <v>2112</v>
      </c>
      <c r="F1904" s="2" t="s">
        <v>76</v>
      </c>
      <c r="G1904" s="2" t="s">
        <v>44</v>
      </c>
      <c r="H1904" s="2" t="s">
        <v>37</v>
      </c>
      <c r="I1904" s="2" t="s">
        <v>46</v>
      </c>
      <c r="J1904" s="2" t="s">
        <v>71</v>
      </c>
      <c r="K1904" s="2" t="s">
        <v>38</v>
      </c>
      <c r="L1904" s="2" t="s">
        <v>39</v>
      </c>
      <c r="M1904" s="2" t="s">
        <v>40</v>
      </c>
      <c r="N1904" s="3" t="s">
        <v>2100</v>
      </c>
      <c r="O1904" s="2" t="s">
        <v>53</v>
      </c>
      <c r="P1904" s="2" t="s">
        <v>65</v>
      </c>
      <c r="Q1904" s="2"/>
      <c r="R1904" s="2"/>
      <c r="S1904" s="2"/>
      <c r="T1904" s="2"/>
      <c r="U1904">
        <v>0</v>
      </c>
      <c r="V1904">
        <v>1080</v>
      </c>
      <c r="W1904" s="4">
        <v>45774</v>
      </c>
      <c r="X1904" s="4"/>
      <c r="Y1904" s="4">
        <v>45774</v>
      </c>
      <c r="Z1904" s="4">
        <v>46854</v>
      </c>
      <c r="AA1904" s="3"/>
      <c r="AB1904" s="3"/>
      <c r="AC1904" s="2"/>
      <c r="AD1904" s="2" t="s">
        <v>45</v>
      </c>
      <c r="AE1904" s="2" t="s">
        <v>45</v>
      </c>
      <c r="AF1904" s="2"/>
      <c r="AG1904" s="2"/>
      <c r="AH1904" s="2"/>
      <c r="AI1904" s="2"/>
      <c r="AJ1904" s="2" t="s">
        <v>50</v>
      </c>
      <c r="AK1904" s="2" t="s">
        <v>49</v>
      </c>
    </row>
    <row r="1905" spans="1:37" ht="28.8" x14ac:dyDescent="0.3">
      <c r="A1905" s="1">
        <v>2113</v>
      </c>
      <c r="F1905" s="2" t="s">
        <v>76</v>
      </c>
      <c r="G1905" s="2" t="s">
        <v>44</v>
      </c>
      <c r="H1905" s="2" t="s">
        <v>37</v>
      </c>
      <c r="I1905" s="2" t="s">
        <v>46</v>
      </c>
      <c r="J1905" s="2" t="s">
        <v>71</v>
      </c>
      <c r="K1905" s="2" t="s">
        <v>142</v>
      </c>
      <c r="L1905" s="2" t="s">
        <v>149</v>
      </c>
      <c r="M1905" s="2" t="s">
        <v>150</v>
      </c>
      <c r="N1905" s="3" t="s">
        <v>2100</v>
      </c>
      <c r="O1905" s="2" t="s">
        <v>53</v>
      </c>
      <c r="P1905" s="2" t="s">
        <v>65</v>
      </c>
      <c r="Q1905" s="2"/>
      <c r="R1905" s="2"/>
      <c r="S1905" s="2"/>
      <c r="T1905" s="2"/>
      <c r="U1905">
        <v>0</v>
      </c>
      <c r="V1905">
        <v>1080</v>
      </c>
      <c r="W1905" s="4">
        <v>45774</v>
      </c>
      <c r="X1905" s="4"/>
      <c r="Y1905" s="4">
        <v>45774</v>
      </c>
      <c r="Z1905" s="4">
        <v>46854</v>
      </c>
      <c r="AA1905" s="3"/>
      <c r="AB1905" s="3"/>
      <c r="AC1905" s="2"/>
      <c r="AD1905" s="2" t="s">
        <v>45</v>
      </c>
      <c r="AE1905" s="2" t="s">
        <v>45</v>
      </c>
      <c r="AF1905" s="2"/>
      <c r="AG1905" s="2"/>
      <c r="AH1905" s="2"/>
      <c r="AI1905" s="2"/>
      <c r="AJ1905" s="2" t="s">
        <v>50</v>
      </c>
      <c r="AK1905" s="2" t="s">
        <v>49</v>
      </c>
    </row>
    <row r="1906" spans="1:37" ht="28.8" x14ac:dyDescent="0.3">
      <c r="A1906" s="1">
        <v>2114</v>
      </c>
      <c r="F1906" s="2" t="s">
        <v>76</v>
      </c>
      <c r="G1906" s="2" t="s">
        <v>44</v>
      </c>
      <c r="H1906" s="2" t="s">
        <v>37</v>
      </c>
      <c r="I1906" s="2" t="s">
        <v>46</v>
      </c>
      <c r="J1906" s="2" t="s">
        <v>71</v>
      </c>
      <c r="K1906" s="2" t="s">
        <v>188</v>
      </c>
      <c r="L1906" s="2" t="s">
        <v>210</v>
      </c>
      <c r="M1906" s="2" t="s">
        <v>211</v>
      </c>
      <c r="N1906" s="3" t="s">
        <v>2100</v>
      </c>
      <c r="O1906" s="2" t="s">
        <v>53</v>
      </c>
      <c r="P1906" s="2" t="s">
        <v>65</v>
      </c>
      <c r="Q1906" s="2"/>
      <c r="R1906" s="2"/>
      <c r="S1906" s="2"/>
      <c r="T1906" s="2"/>
      <c r="U1906">
        <v>0</v>
      </c>
      <c r="V1906">
        <v>1080</v>
      </c>
      <c r="W1906" s="4">
        <v>45774</v>
      </c>
      <c r="X1906" s="4"/>
      <c r="Y1906" s="4">
        <v>45774</v>
      </c>
      <c r="Z1906" s="4">
        <v>46854</v>
      </c>
      <c r="AA1906" s="3"/>
      <c r="AB1906" s="3"/>
      <c r="AC1906" s="2"/>
      <c r="AD1906" s="2" t="s">
        <v>45</v>
      </c>
      <c r="AE1906" s="2" t="s">
        <v>45</v>
      </c>
      <c r="AF1906" s="2"/>
      <c r="AG1906" s="2"/>
      <c r="AH1906" s="2"/>
      <c r="AI1906" s="2"/>
      <c r="AJ1906" s="2" t="s">
        <v>50</v>
      </c>
      <c r="AK1906" s="2" t="s">
        <v>49</v>
      </c>
    </row>
    <row r="1907" spans="1:37" ht="28.8" x14ac:dyDescent="0.3">
      <c r="A1907" s="1">
        <v>2115</v>
      </c>
      <c r="F1907" s="2" t="s">
        <v>76</v>
      </c>
      <c r="G1907" s="2" t="s">
        <v>44</v>
      </c>
      <c r="H1907" s="2" t="s">
        <v>37</v>
      </c>
      <c r="I1907" s="2" t="s">
        <v>46</v>
      </c>
      <c r="J1907" s="2" t="s">
        <v>71</v>
      </c>
      <c r="K1907" s="2" t="s">
        <v>38</v>
      </c>
      <c r="L1907" s="2" t="s">
        <v>213</v>
      </c>
      <c r="M1907" s="2" t="s">
        <v>214</v>
      </c>
      <c r="N1907" s="3" t="s">
        <v>2100</v>
      </c>
      <c r="O1907" s="2" t="s">
        <v>53</v>
      </c>
      <c r="P1907" s="2" t="s">
        <v>65</v>
      </c>
      <c r="Q1907" s="2"/>
      <c r="R1907" s="2"/>
      <c r="S1907" s="2"/>
      <c r="T1907" s="2"/>
      <c r="U1907">
        <v>0</v>
      </c>
      <c r="V1907">
        <v>1080</v>
      </c>
      <c r="W1907" s="4">
        <v>45774</v>
      </c>
      <c r="X1907" s="4"/>
      <c r="Y1907" s="4">
        <v>45774</v>
      </c>
      <c r="Z1907" s="4">
        <v>46854</v>
      </c>
      <c r="AA1907" s="3"/>
      <c r="AB1907" s="3"/>
      <c r="AC1907" s="2"/>
      <c r="AD1907" s="2" t="s">
        <v>45</v>
      </c>
      <c r="AE1907" s="2" t="s">
        <v>45</v>
      </c>
      <c r="AF1907" s="2"/>
      <c r="AG1907" s="2"/>
      <c r="AH1907" s="2"/>
      <c r="AI1907" s="2"/>
      <c r="AJ1907" s="2" t="s">
        <v>50</v>
      </c>
      <c r="AK1907" s="2" t="s">
        <v>49</v>
      </c>
    </row>
    <row r="1908" spans="1:37" ht="115.2" x14ac:dyDescent="0.3">
      <c r="A1908" s="1">
        <v>2116</v>
      </c>
      <c r="B1908">
        <v>20569</v>
      </c>
      <c r="F1908" s="2" t="s">
        <v>76</v>
      </c>
      <c r="G1908" s="2" t="s">
        <v>78</v>
      </c>
      <c r="H1908" s="2" t="s">
        <v>37</v>
      </c>
      <c r="I1908" s="2" t="s">
        <v>46</v>
      </c>
      <c r="J1908" s="2" t="s">
        <v>165</v>
      </c>
      <c r="K1908" s="2" t="s">
        <v>272</v>
      </c>
      <c r="L1908" s="2" t="s">
        <v>273</v>
      </c>
      <c r="M1908" s="2" t="s">
        <v>274</v>
      </c>
      <c r="N1908" s="3" t="s">
        <v>2101</v>
      </c>
      <c r="O1908" s="2" t="s">
        <v>53</v>
      </c>
      <c r="P1908" s="2" t="s">
        <v>65</v>
      </c>
      <c r="Q1908" s="2"/>
      <c r="R1908" s="2" t="s">
        <v>2102</v>
      </c>
      <c r="S1908" s="2" t="s">
        <v>2103</v>
      </c>
      <c r="T1908" s="2"/>
      <c r="U1908">
        <v>0</v>
      </c>
      <c r="V1908">
        <v>360</v>
      </c>
      <c r="W1908" s="4">
        <v>46113</v>
      </c>
      <c r="X1908" s="4">
        <v>46154</v>
      </c>
      <c r="Y1908" s="4">
        <v>46154</v>
      </c>
      <c r="Z1908" s="4">
        <v>46514</v>
      </c>
      <c r="AA1908" s="3"/>
      <c r="AB1908" s="3" t="s">
        <v>2420</v>
      </c>
      <c r="AC1908" s="2"/>
      <c r="AD1908" s="2" t="s">
        <v>118</v>
      </c>
      <c r="AE1908" s="2" t="s">
        <v>117</v>
      </c>
      <c r="AF1908" s="2"/>
      <c r="AG1908" s="2"/>
      <c r="AH1908" s="2"/>
      <c r="AI1908" s="2"/>
      <c r="AJ1908" s="2" t="s">
        <v>50</v>
      </c>
      <c r="AK1908" s="2" t="s">
        <v>49</v>
      </c>
    </row>
    <row r="1909" spans="1:37" ht="115.2" x14ac:dyDescent="0.3">
      <c r="A1909" s="1">
        <v>2117</v>
      </c>
      <c r="B1909">
        <v>19752</v>
      </c>
      <c r="F1909" s="2" t="s">
        <v>76</v>
      </c>
      <c r="G1909" s="2" t="s">
        <v>78</v>
      </c>
      <c r="H1909" s="2" t="s">
        <v>37</v>
      </c>
      <c r="I1909" s="2" t="s">
        <v>46</v>
      </c>
      <c r="J1909" s="2" t="s">
        <v>165</v>
      </c>
      <c r="K1909" s="2" t="s">
        <v>285</v>
      </c>
      <c r="L1909" s="2" t="s">
        <v>273</v>
      </c>
      <c r="M1909" s="2" t="s">
        <v>286</v>
      </c>
      <c r="N1909" s="3" t="s">
        <v>2101</v>
      </c>
      <c r="O1909" s="2" t="s">
        <v>53</v>
      </c>
      <c r="P1909" s="2" t="s">
        <v>65</v>
      </c>
      <c r="Q1909" s="2"/>
      <c r="R1909" s="2" t="s">
        <v>2102</v>
      </c>
      <c r="S1909" s="2" t="s">
        <v>2103</v>
      </c>
      <c r="T1909" s="2"/>
      <c r="U1909">
        <v>0</v>
      </c>
      <c r="V1909">
        <v>360</v>
      </c>
      <c r="W1909" s="4">
        <v>46114</v>
      </c>
      <c r="X1909" s="4">
        <v>46122</v>
      </c>
      <c r="Y1909" s="4">
        <v>46122</v>
      </c>
      <c r="Z1909" s="4">
        <v>46482</v>
      </c>
      <c r="AA1909" s="3"/>
      <c r="AB1909" s="3" t="s">
        <v>2104</v>
      </c>
      <c r="AC1909" s="2"/>
      <c r="AD1909" s="2" t="s">
        <v>118</v>
      </c>
      <c r="AE1909" s="2" t="s">
        <v>117</v>
      </c>
      <c r="AF1909" s="2"/>
      <c r="AG1909" s="2"/>
      <c r="AH1909" s="2"/>
      <c r="AI1909" s="2"/>
      <c r="AJ1909" s="2" t="s">
        <v>50</v>
      </c>
      <c r="AK1909" s="2" t="s">
        <v>49</v>
      </c>
    </row>
    <row r="1910" spans="1:37" ht="115.2" x14ac:dyDescent="0.3">
      <c r="A1910" s="1">
        <v>2118</v>
      </c>
      <c r="B1910">
        <v>19787</v>
      </c>
      <c r="F1910" s="2" t="s">
        <v>76</v>
      </c>
      <c r="G1910" s="2" t="s">
        <v>78</v>
      </c>
      <c r="H1910" s="2" t="s">
        <v>37</v>
      </c>
      <c r="I1910" s="2" t="s">
        <v>46</v>
      </c>
      <c r="J1910" s="2" t="s">
        <v>165</v>
      </c>
      <c r="K1910" s="2" t="s">
        <v>290</v>
      </c>
      <c r="L1910" s="2" t="s">
        <v>273</v>
      </c>
      <c r="M1910" s="2" t="s">
        <v>291</v>
      </c>
      <c r="N1910" s="3" t="s">
        <v>2101</v>
      </c>
      <c r="O1910" s="2" t="s">
        <v>53</v>
      </c>
      <c r="P1910" s="2" t="s">
        <v>65</v>
      </c>
      <c r="Q1910" s="2"/>
      <c r="R1910" s="2" t="s">
        <v>2102</v>
      </c>
      <c r="S1910" s="2" t="s">
        <v>2103</v>
      </c>
      <c r="T1910" s="2"/>
      <c r="U1910">
        <v>0</v>
      </c>
      <c r="V1910">
        <v>360</v>
      </c>
      <c r="W1910" s="4">
        <v>46115</v>
      </c>
      <c r="X1910" s="4">
        <v>46118</v>
      </c>
      <c r="Y1910" s="4">
        <v>46118</v>
      </c>
      <c r="Z1910" s="4">
        <v>46478</v>
      </c>
      <c r="AA1910" s="3"/>
      <c r="AB1910" s="3" t="s">
        <v>2105</v>
      </c>
      <c r="AC1910" s="2"/>
      <c r="AD1910" s="2" t="s">
        <v>118</v>
      </c>
      <c r="AE1910" s="2" t="s">
        <v>45</v>
      </c>
      <c r="AF1910" s="2"/>
      <c r="AG1910" s="2"/>
      <c r="AH1910" s="2"/>
      <c r="AI1910" s="2"/>
      <c r="AJ1910" s="2" t="s">
        <v>50</v>
      </c>
      <c r="AK1910" s="2" t="s">
        <v>49</v>
      </c>
    </row>
    <row r="1911" spans="1:37" ht="115.2" x14ac:dyDescent="0.3">
      <c r="A1911" s="1">
        <v>2119</v>
      </c>
      <c r="B1911">
        <v>19972</v>
      </c>
      <c r="F1911" s="2" t="s">
        <v>76</v>
      </c>
      <c r="G1911" s="2" t="s">
        <v>78</v>
      </c>
      <c r="H1911" s="2" t="s">
        <v>37</v>
      </c>
      <c r="I1911" s="2" t="s">
        <v>46</v>
      </c>
      <c r="J1911" s="2" t="s">
        <v>165</v>
      </c>
      <c r="K1911" s="2" t="s">
        <v>295</v>
      </c>
      <c r="L1911" s="2" t="s">
        <v>273</v>
      </c>
      <c r="M1911" s="2" t="s">
        <v>296</v>
      </c>
      <c r="N1911" s="3" t="s">
        <v>2101</v>
      </c>
      <c r="O1911" s="2" t="s">
        <v>53</v>
      </c>
      <c r="P1911" s="2" t="s">
        <v>65</v>
      </c>
      <c r="Q1911" s="2"/>
      <c r="R1911" s="2" t="s">
        <v>2102</v>
      </c>
      <c r="S1911" s="2" t="s">
        <v>2103</v>
      </c>
      <c r="T1911" s="2"/>
      <c r="U1911">
        <v>0</v>
      </c>
      <c r="V1911">
        <v>360</v>
      </c>
      <c r="W1911" s="4">
        <v>46116</v>
      </c>
      <c r="X1911" s="4">
        <v>46141</v>
      </c>
      <c r="Y1911" s="4">
        <v>46141</v>
      </c>
      <c r="Z1911" s="4">
        <v>46501</v>
      </c>
      <c r="AA1911" s="3"/>
      <c r="AB1911" s="3" t="s">
        <v>1800</v>
      </c>
      <c r="AC1911" s="2"/>
      <c r="AD1911" s="2" t="s">
        <v>118</v>
      </c>
      <c r="AE1911" s="2" t="s">
        <v>102</v>
      </c>
      <c r="AF1911" s="2"/>
      <c r="AG1911" s="2"/>
      <c r="AH1911" s="2"/>
      <c r="AI1911" s="2"/>
      <c r="AJ1911" s="2" t="s">
        <v>50</v>
      </c>
      <c r="AK1911" s="2" t="s">
        <v>49</v>
      </c>
    </row>
    <row r="1912" spans="1:37" ht="115.2" x14ac:dyDescent="0.3">
      <c r="A1912" s="1">
        <v>2120</v>
      </c>
      <c r="B1912">
        <v>19998</v>
      </c>
      <c r="F1912" s="2" t="s">
        <v>76</v>
      </c>
      <c r="G1912" s="2" t="s">
        <v>78</v>
      </c>
      <c r="H1912" s="2" t="s">
        <v>37</v>
      </c>
      <c r="I1912" s="2" t="s">
        <v>46</v>
      </c>
      <c r="J1912" s="2" t="s">
        <v>165</v>
      </c>
      <c r="K1912" s="2" t="s">
        <v>300</v>
      </c>
      <c r="L1912" s="2" t="s">
        <v>273</v>
      </c>
      <c r="M1912" s="2" t="s">
        <v>301</v>
      </c>
      <c r="N1912" s="3" t="s">
        <v>2101</v>
      </c>
      <c r="O1912" s="2" t="s">
        <v>53</v>
      </c>
      <c r="P1912" s="2" t="s">
        <v>65</v>
      </c>
      <c r="Q1912" s="2"/>
      <c r="R1912" s="2" t="s">
        <v>2102</v>
      </c>
      <c r="S1912" s="2" t="s">
        <v>2103</v>
      </c>
      <c r="T1912" s="2"/>
      <c r="U1912">
        <v>0</v>
      </c>
      <c r="V1912">
        <v>360</v>
      </c>
      <c r="W1912" s="4">
        <v>46118</v>
      </c>
      <c r="X1912" s="4">
        <v>46122</v>
      </c>
      <c r="Y1912" s="4">
        <v>46122</v>
      </c>
      <c r="Z1912" s="4">
        <v>46482</v>
      </c>
      <c r="AA1912" s="3"/>
      <c r="AB1912" s="3" t="s">
        <v>2106</v>
      </c>
      <c r="AC1912" s="2"/>
      <c r="AD1912" s="2" t="s">
        <v>118</v>
      </c>
      <c r="AE1912" s="2" t="s">
        <v>117</v>
      </c>
      <c r="AF1912" s="2"/>
      <c r="AG1912" s="2"/>
      <c r="AH1912" s="2"/>
      <c r="AI1912" s="2"/>
      <c r="AJ1912" s="2" t="s">
        <v>50</v>
      </c>
      <c r="AK1912" s="2" t="s">
        <v>49</v>
      </c>
    </row>
    <row r="1913" spans="1:37" ht="115.2" x14ac:dyDescent="0.3">
      <c r="A1913" s="1">
        <v>2121</v>
      </c>
      <c r="B1913">
        <v>20765</v>
      </c>
      <c r="F1913" s="2" t="s">
        <v>76</v>
      </c>
      <c r="G1913" s="2" t="s">
        <v>78</v>
      </c>
      <c r="H1913" s="2" t="s">
        <v>37</v>
      </c>
      <c r="I1913" s="2" t="s">
        <v>46</v>
      </c>
      <c r="J1913" s="2" t="s">
        <v>165</v>
      </c>
      <c r="K1913" s="2" t="s">
        <v>305</v>
      </c>
      <c r="L1913" s="2" t="s">
        <v>273</v>
      </c>
      <c r="M1913" s="2" t="s">
        <v>306</v>
      </c>
      <c r="N1913" s="3" t="s">
        <v>2101</v>
      </c>
      <c r="O1913" s="2" t="s">
        <v>53</v>
      </c>
      <c r="P1913" s="2" t="s">
        <v>65</v>
      </c>
      <c r="Q1913" s="2"/>
      <c r="R1913" s="2" t="s">
        <v>2102</v>
      </c>
      <c r="S1913" s="2" t="s">
        <v>2103</v>
      </c>
      <c r="T1913" s="2"/>
      <c r="U1913">
        <v>0</v>
      </c>
      <c r="V1913">
        <v>360</v>
      </c>
      <c r="W1913" s="4">
        <v>46119</v>
      </c>
      <c r="X1913" s="4">
        <v>46154</v>
      </c>
      <c r="Y1913" s="4">
        <v>46154</v>
      </c>
      <c r="Z1913" s="4">
        <v>46514</v>
      </c>
      <c r="AA1913" s="3"/>
      <c r="AB1913" s="3" t="s">
        <v>2421</v>
      </c>
      <c r="AC1913" s="2"/>
      <c r="AD1913" s="2" t="s">
        <v>118</v>
      </c>
      <c r="AE1913" s="2" t="s">
        <v>118</v>
      </c>
      <c r="AF1913" s="2"/>
      <c r="AG1913" s="2"/>
      <c r="AH1913" s="2"/>
      <c r="AI1913" s="2"/>
      <c r="AJ1913" s="2" t="s">
        <v>50</v>
      </c>
      <c r="AK1913" s="2" t="s">
        <v>49</v>
      </c>
    </row>
    <row r="1914" spans="1:37" ht="72" x14ac:dyDescent="0.3">
      <c r="A1914" s="1">
        <v>2122</v>
      </c>
      <c r="F1914" s="2" t="s">
        <v>76</v>
      </c>
      <c r="G1914" s="2" t="s">
        <v>212</v>
      </c>
      <c r="H1914" s="2" t="s">
        <v>37</v>
      </c>
      <c r="I1914" s="2" t="s">
        <v>46</v>
      </c>
      <c r="J1914" s="2" t="s">
        <v>165</v>
      </c>
      <c r="K1914" s="2" t="s">
        <v>142</v>
      </c>
      <c r="L1914" s="2" t="s">
        <v>143</v>
      </c>
      <c r="M1914" s="2" t="s">
        <v>144</v>
      </c>
      <c r="N1914" s="3" t="s">
        <v>2107</v>
      </c>
      <c r="O1914" s="2" t="s">
        <v>53</v>
      </c>
      <c r="P1914" s="2" t="s">
        <v>65</v>
      </c>
      <c r="Q1914" s="2"/>
      <c r="R1914" s="2"/>
      <c r="S1914" s="2"/>
      <c r="T1914" s="2"/>
      <c r="U1914">
        <v>0</v>
      </c>
      <c r="V1914">
        <v>1080</v>
      </c>
      <c r="W1914" s="4">
        <v>46870</v>
      </c>
      <c r="X1914" s="4"/>
      <c r="Y1914" s="4">
        <v>46870</v>
      </c>
      <c r="Z1914" s="4">
        <v>47950</v>
      </c>
      <c r="AA1914" s="3"/>
      <c r="AB1914" s="3"/>
      <c r="AC1914" s="2"/>
      <c r="AD1914" s="2" t="s">
        <v>45</v>
      </c>
      <c r="AE1914" s="2" t="s">
        <v>45</v>
      </c>
      <c r="AF1914" s="2"/>
      <c r="AG1914" s="2"/>
      <c r="AH1914" s="2"/>
      <c r="AI1914" s="2"/>
      <c r="AJ1914" s="2" t="s">
        <v>50</v>
      </c>
      <c r="AK1914" s="2" t="s">
        <v>49</v>
      </c>
    </row>
    <row r="1915" spans="1:37" ht="72" x14ac:dyDescent="0.3">
      <c r="A1915" s="1">
        <v>2123</v>
      </c>
      <c r="F1915" s="2" t="s">
        <v>76</v>
      </c>
      <c r="G1915" s="2" t="s">
        <v>212</v>
      </c>
      <c r="H1915" s="2" t="s">
        <v>37</v>
      </c>
      <c r="I1915" s="2" t="s">
        <v>46</v>
      </c>
      <c r="J1915" s="2" t="s">
        <v>165</v>
      </c>
      <c r="K1915" s="2" t="s">
        <v>188</v>
      </c>
      <c r="L1915" s="2" t="s">
        <v>39</v>
      </c>
      <c r="M1915" s="2" t="s">
        <v>208</v>
      </c>
      <c r="N1915" s="3" t="s">
        <v>2107</v>
      </c>
      <c r="O1915" s="2" t="s">
        <v>53</v>
      </c>
      <c r="P1915" s="2" t="s">
        <v>65</v>
      </c>
      <c r="Q1915" s="2"/>
      <c r="R1915" s="2"/>
      <c r="S1915" s="2"/>
      <c r="T1915" s="2"/>
      <c r="U1915">
        <v>0</v>
      </c>
      <c r="V1915">
        <v>1080</v>
      </c>
      <c r="W1915" s="4">
        <v>46870</v>
      </c>
      <c r="X1915" s="4"/>
      <c r="Y1915" s="4">
        <v>46870</v>
      </c>
      <c r="Z1915" s="4">
        <v>47950</v>
      </c>
      <c r="AA1915" s="3"/>
      <c r="AB1915" s="3"/>
      <c r="AC1915" s="2"/>
      <c r="AD1915" s="2" t="s">
        <v>45</v>
      </c>
      <c r="AE1915" s="2" t="s">
        <v>45</v>
      </c>
      <c r="AF1915" s="2"/>
      <c r="AG1915" s="2"/>
      <c r="AH1915" s="2"/>
      <c r="AI1915" s="2"/>
      <c r="AJ1915" s="2" t="s">
        <v>50</v>
      </c>
      <c r="AK1915" s="2" t="s">
        <v>49</v>
      </c>
    </row>
    <row r="1916" spans="1:37" ht="72" x14ac:dyDescent="0.3">
      <c r="A1916" s="1">
        <v>2124</v>
      </c>
      <c r="F1916" s="2" t="s">
        <v>76</v>
      </c>
      <c r="G1916" s="2" t="s">
        <v>212</v>
      </c>
      <c r="H1916" s="2" t="s">
        <v>37</v>
      </c>
      <c r="I1916" s="2" t="s">
        <v>46</v>
      </c>
      <c r="J1916" s="2" t="s">
        <v>165</v>
      </c>
      <c r="K1916" s="2" t="s">
        <v>38</v>
      </c>
      <c r="L1916" s="2" t="s">
        <v>39</v>
      </c>
      <c r="M1916" s="2" t="s">
        <v>40</v>
      </c>
      <c r="N1916" s="3" t="s">
        <v>2107</v>
      </c>
      <c r="O1916" s="2" t="s">
        <v>53</v>
      </c>
      <c r="P1916" s="2" t="s">
        <v>65</v>
      </c>
      <c r="Q1916" s="2"/>
      <c r="R1916" s="2"/>
      <c r="S1916" s="2"/>
      <c r="T1916" s="2"/>
      <c r="U1916">
        <v>0</v>
      </c>
      <c r="V1916">
        <v>1080</v>
      </c>
      <c r="W1916" s="4">
        <v>46870</v>
      </c>
      <c r="X1916" s="4"/>
      <c r="Y1916" s="4">
        <v>46870</v>
      </c>
      <c r="Z1916" s="4">
        <v>47950</v>
      </c>
      <c r="AA1916" s="3"/>
      <c r="AB1916" s="3"/>
      <c r="AC1916" s="2"/>
      <c r="AD1916" s="2" t="s">
        <v>45</v>
      </c>
      <c r="AE1916" s="2" t="s">
        <v>45</v>
      </c>
      <c r="AF1916" s="2"/>
      <c r="AG1916" s="2"/>
      <c r="AH1916" s="2"/>
      <c r="AI1916" s="2"/>
      <c r="AJ1916" s="2" t="s">
        <v>50</v>
      </c>
      <c r="AK1916" s="2" t="s">
        <v>49</v>
      </c>
    </row>
    <row r="1917" spans="1:37" ht="72" x14ac:dyDescent="0.3">
      <c r="A1917" s="1">
        <v>2125</v>
      </c>
      <c r="F1917" s="2" t="s">
        <v>76</v>
      </c>
      <c r="G1917" s="2" t="s">
        <v>212</v>
      </c>
      <c r="H1917" s="2" t="s">
        <v>37</v>
      </c>
      <c r="I1917" s="2" t="s">
        <v>46</v>
      </c>
      <c r="J1917" s="2" t="s">
        <v>165</v>
      </c>
      <c r="K1917" s="2" t="s">
        <v>142</v>
      </c>
      <c r="L1917" s="2" t="s">
        <v>149</v>
      </c>
      <c r="M1917" s="2" t="s">
        <v>150</v>
      </c>
      <c r="N1917" s="3" t="s">
        <v>2107</v>
      </c>
      <c r="O1917" s="2" t="s">
        <v>53</v>
      </c>
      <c r="P1917" s="2" t="s">
        <v>65</v>
      </c>
      <c r="Q1917" s="2"/>
      <c r="R1917" s="2"/>
      <c r="S1917" s="2"/>
      <c r="T1917" s="2"/>
      <c r="U1917">
        <v>0</v>
      </c>
      <c r="V1917">
        <v>1080</v>
      </c>
      <c r="W1917" s="4">
        <v>46870</v>
      </c>
      <c r="X1917" s="4"/>
      <c r="Y1917" s="4">
        <v>46870</v>
      </c>
      <c r="Z1917" s="4">
        <v>47950</v>
      </c>
      <c r="AA1917" s="3"/>
      <c r="AB1917" s="3"/>
      <c r="AC1917" s="2"/>
      <c r="AD1917" s="2" t="s">
        <v>45</v>
      </c>
      <c r="AE1917" s="2" t="s">
        <v>45</v>
      </c>
      <c r="AF1917" s="2"/>
      <c r="AG1917" s="2"/>
      <c r="AH1917" s="2"/>
      <c r="AI1917" s="2"/>
      <c r="AJ1917" s="2" t="s">
        <v>50</v>
      </c>
      <c r="AK1917" s="2" t="s">
        <v>49</v>
      </c>
    </row>
    <row r="1918" spans="1:37" ht="72" x14ac:dyDescent="0.3">
      <c r="A1918" s="1">
        <v>2126</v>
      </c>
      <c r="F1918" s="2" t="s">
        <v>76</v>
      </c>
      <c r="G1918" s="2" t="s">
        <v>212</v>
      </c>
      <c r="H1918" s="2" t="s">
        <v>37</v>
      </c>
      <c r="I1918" s="2" t="s">
        <v>46</v>
      </c>
      <c r="J1918" s="2" t="s">
        <v>165</v>
      </c>
      <c r="K1918" s="2" t="s">
        <v>188</v>
      </c>
      <c r="L1918" s="2" t="s">
        <v>210</v>
      </c>
      <c r="M1918" s="2" t="s">
        <v>211</v>
      </c>
      <c r="N1918" s="3" t="s">
        <v>2107</v>
      </c>
      <c r="O1918" s="2" t="s">
        <v>53</v>
      </c>
      <c r="P1918" s="2" t="s">
        <v>65</v>
      </c>
      <c r="Q1918" s="2"/>
      <c r="R1918" s="2"/>
      <c r="S1918" s="2"/>
      <c r="T1918" s="2"/>
      <c r="U1918">
        <v>0</v>
      </c>
      <c r="V1918">
        <v>1080</v>
      </c>
      <c r="W1918" s="4">
        <v>46870</v>
      </c>
      <c r="X1918" s="4"/>
      <c r="Y1918" s="4">
        <v>46870</v>
      </c>
      <c r="Z1918" s="4">
        <v>47950</v>
      </c>
      <c r="AA1918" s="3"/>
      <c r="AB1918" s="3"/>
      <c r="AC1918" s="2"/>
      <c r="AD1918" s="2" t="s">
        <v>45</v>
      </c>
      <c r="AE1918" s="2" t="s">
        <v>45</v>
      </c>
      <c r="AF1918" s="2"/>
      <c r="AG1918" s="2"/>
      <c r="AH1918" s="2"/>
      <c r="AI1918" s="2"/>
      <c r="AJ1918" s="2" t="s">
        <v>50</v>
      </c>
      <c r="AK1918" s="2" t="s">
        <v>49</v>
      </c>
    </row>
    <row r="1919" spans="1:37" ht="72" x14ac:dyDescent="0.3">
      <c r="A1919" s="1">
        <v>2127</v>
      </c>
      <c r="F1919" s="2" t="s">
        <v>76</v>
      </c>
      <c r="G1919" s="2" t="s">
        <v>212</v>
      </c>
      <c r="H1919" s="2" t="s">
        <v>37</v>
      </c>
      <c r="I1919" s="2" t="s">
        <v>46</v>
      </c>
      <c r="J1919" s="2" t="s">
        <v>165</v>
      </c>
      <c r="K1919" s="2" t="s">
        <v>38</v>
      </c>
      <c r="L1919" s="2" t="s">
        <v>213</v>
      </c>
      <c r="M1919" s="2" t="s">
        <v>214</v>
      </c>
      <c r="N1919" s="3" t="s">
        <v>2107</v>
      </c>
      <c r="O1919" s="2" t="s">
        <v>53</v>
      </c>
      <c r="P1919" s="2" t="s">
        <v>65</v>
      </c>
      <c r="Q1919" s="2"/>
      <c r="R1919" s="2"/>
      <c r="S1919" s="2"/>
      <c r="T1919" s="2"/>
      <c r="U1919">
        <v>0</v>
      </c>
      <c r="V1919">
        <v>1080</v>
      </c>
      <c r="W1919" s="4">
        <v>46870</v>
      </c>
      <c r="X1919" s="4"/>
      <c r="Y1919" s="4">
        <v>46870</v>
      </c>
      <c r="Z1919" s="4">
        <v>47950</v>
      </c>
      <c r="AA1919" s="3"/>
      <c r="AB1919" s="3"/>
      <c r="AC1919" s="2"/>
      <c r="AD1919" s="2" t="s">
        <v>45</v>
      </c>
      <c r="AE1919" s="2" t="s">
        <v>45</v>
      </c>
      <c r="AF1919" s="2"/>
      <c r="AG1919" s="2"/>
      <c r="AH1919" s="2"/>
      <c r="AI1919" s="2"/>
      <c r="AJ1919" s="2" t="s">
        <v>50</v>
      </c>
      <c r="AK1919" s="2" t="s">
        <v>49</v>
      </c>
    </row>
    <row r="1920" spans="1:37" ht="57.6" x14ac:dyDescent="0.3">
      <c r="A1920" s="1">
        <v>2128</v>
      </c>
      <c r="B1920">
        <v>21128</v>
      </c>
      <c r="F1920" s="2" t="s">
        <v>47</v>
      </c>
      <c r="G1920" s="2" t="s">
        <v>78</v>
      </c>
      <c r="H1920" s="2" t="s">
        <v>37</v>
      </c>
      <c r="I1920" s="2" t="s">
        <v>46</v>
      </c>
      <c r="J1920" s="2" t="s">
        <v>165</v>
      </c>
      <c r="K1920" s="2" t="s">
        <v>142</v>
      </c>
      <c r="L1920" s="2" t="s">
        <v>143</v>
      </c>
      <c r="M1920" s="2" t="s">
        <v>150</v>
      </c>
      <c r="N1920" s="3" t="s">
        <v>2108</v>
      </c>
      <c r="O1920" s="2" t="s">
        <v>60</v>
      </c>
      <c r="P1920" s="2" t="s">
        <v>65</v>
      </c>
      <c r="Q1920" s="2"/>
      <c r="R1920" s="2"/>
      <c r="S1920" s="2"/>
      <c r="T1920" s="2"/>
      <c r="U1920">
        <v>0</v>
      </c>
      <c r="V1920">
        <v>365</v>
      </c>
      <c r="W1920" s="4">
        <v>46168</v>
      </c>
      <c r="X1920" s="4">
        <v>46183</v>
      </c>
      <c r="Y1920" s="4">
        <v>46183</v>
      </c>
      <c r="Z1920" s="4">
        <v>46548</v>
      </c>
      <c r="AA1920" s="3"/>
      <c r="AB1920" s="3" t="s">
        <v>2588</v>
      </c>
      <c r="AC1920" s="2"/>
      <c r="AD1920" s="2" t="s">
        <v>45</v>
      </c>
      <c r="AE1920" s="2" t="s">
        <v>117</v>
      </c>
      <c r="AF1920" s="2"/>
      <c r="AG1920" s="2"/>
      <c r="AH1920" s="2"/>
      <c r="AI1920" s="2"/>
      <c r="AJ1920" s="2" t="s">
        <v>50</v>
      </c>
      <c r="AK1920" s="2" t="s">
        <v>49</v>
      </c>
    </row>
    <row r="1921" spans="1:37" ht="57.6" x14ac:dyDescent="0.3">
      <c r="A1921" s="1">
        <v>2131</v>
      </c>
      <c r="B1921">
        <v>20333</v>
      </c>
      <c r="F1921" s="2" t="s">
        <v>47</v>
      </c>
      <c r="G1921" s="2" t="s">
        <v>78</v>
      </c>
      <c r="H1921" s="2" t="s">
        <v>37</v>
      </c>
      <c r="I1921" s="2" t="s">
        <v>46</v>
      </c>
      <c r="J1921" s="2" t="s">
        <v>165</v>
      </c>
      <c r="K1921" s="2" t="s">
        <v>188</v>
      </c>
      <c r="L1921" s="2" t="s">
        <v>39</v>
      </c>
      <c r="M1921" s="2" t="s">
        <v>208</v>
      </c>
      <c r="N1921" s="3" t="s">
        <v>2108</v>
      </c>
      <c r="O1921" s="2" t="s">
        <v>60</v>
      </c>
      <c r="P1921" s="2" t="s">
        <v>65</v>
      </c>
      <c r="Q1921" s="2"/>
      <c r="R1921" s="2"/>
      <c r="S1921" s="2"/>
      <c r="T1921" s="2"/>
      <c r="U1921">
        <v>0</v>
      </c>
      <c r="V1921">
        <v>365</v>
      </c>
      <c r="W1921" s="4">
        <v>46139</v>
      </c>
      <c r="X1921" s="4">
        <v>46146</v>
      </c>
      <c r="Y1921" s="4">
        <v>46146</v>
      </c>
      <c r="Z1921" s="4">
        <v>46511</v>
      </c>
      <c r="AA1921" s="3"/>
      <c r="AB1921" s="3" t="s">
        <v>1736</v>
      </c>
      <c r="AC1921" s="2"/>
      <c r="AD1921" s="2" t="s">
        <v>45</v>
      </c>
      <c r="AE1921" s="2" t="s">
        <v>45</v>
      </c>
      <c r="AF1921" s="2"/>
      <c r="AG1921" s="2"/>
      <c r="AH1921" s="2"/>
      <c r="AI1921" s="2"/>
      <c r="AJ1921" s="2" t="s">
        <v>50</v>
      </c>
      <c r="AK1921" s="2" t="s">
        <v>49</v>
      </c>
    </row>
    <row r="1922" spans="1:37" ht="57.6" x14ac:dyDescent="0.3">
      <c r="A1922" s="1">
        <v>2132</v>
      </c>
      <c r="B1922">
        <v>20416</v>
      </c>
      <c r="F1922" s="2" t="s">
        <v>47</v>
      </c>
      <c r="G1922" s="2" t="s">
        <v>78</v>
      </c>
      <c r="H1922" s="2" t="s">
        <v>37</v>
      </c>
      <c r="I1922" s="2" t="s">
        <v>46</v>
      </c>
      <c r="J1922" s="2" t="s">
        <v>165</v>
      </c>
      <c r="K1922" s="2" t="s">
        <v>38</v>
      </c>
      <c r="L1922" s="2" t="s">
        <v>39</v>
      </c>
      <c r="M1922" s="2" t="s">
        <v>40</v>
      </c>
      <c r="N1922" s="3" t="s">
        <v>2108</v>
      </c>
      <c r="O1922" s="2" t="s">
        <v>60</v>
      </c>
      <c r="P1922" s="2" t="s">
        <v>65</v>
      </c>
      <c r="Q1922" s="2"/>
      <c r="R1922" s="2"/>
      <c r="S1922" s="2"/>
      <c r="T1922" s="2"/>
      <c r="U1922">
        <v>0</v>
      </c>
      <c r="V1922">
        <v>365</v>
      </c>
      <c r="W1922" s="4">
        <v>46140</v>
      </c>
      <c r="X1922" s="4">
        <v>46154</v>
      </c>
      <c r="Y1922" s="4">
        <v>46154</v>
      </c>
      <c r="Z1922" s="4">
        <v>46519</v>
      </c>
      <c r="AA1922" s="3"/>
      <c r="AB1922" s="3" t="s">
        <v>2422</v>
      </c>
      <c r="AC1922" s="2"/>
      <c r="AD1922" s="2" t="s">
        <v>45</v>
      </c>
      <c r="AE1922" s="2" t="s">
        <v>45</v>
      </c>
      <c r="AF1922" s="2"/>
      <c r="AG1922" s="2"/>
      <c r="AH1922" s="2"/>
      <c r="AI1922" s="2"/>
      <c r="AJ1922" s="2" t="s">
        <v>50</v>
      </c>
      <c r="AK1922" s="2" t="s">
        <v>49</v>
      </c>
    </row>
    <row r="1923" spans="1:37" ht="57.6" x14ac:dyDescent="0.3">
      <c r="A1923" s="1">
        <v>2133</v>
      </c>
      <c r="B1923">
        <v>21129</v>
      </c>
      <c r="F1923" s="2" t="s">
        <v>47</v>
      </c>
      <c r="G1923" s="2" t="s">
        <v>78</v>
      </c>
      <c r="H1923" s="2" t="s">
        <v>37</v>
      </c>
      <c r="I1923" s="2" t="s">
        <v>46</v>
      </c>
      <c r="J1923" s="2" t="s">
        <v>165</v>
      </c>
      <c r="K1923" s="2" t="s">
        <v>142</v>
      </c>
      <c r="L1923" s="2" t="s">
        <v>149</v>
      </c>
      <c r="M1923" s="2" t="s">
        <v>150</v>
      </c>
      <c r="N1923" s="3" t="s">
        <v>2108</v>
      </c>
      <c r="O1923" s="2" t="s">
        <v>60</v>
      </c>
      <c r="P1923" s="2" t="s">
        <v>65</v>
      </c>
      <c r="Q1923" s="2"/>
      <c r="R1923" s="2"/>
      <c r="S1923" s="2"/>
      <c r="T1923" s="2"/>
      <c r="U1923">
        <v>0</v>
      </c>
      <c r="V1923">
        <v>365</v>
      </c>
      <c r="W1923" s="4">
        <v>46168</v>
      </c>
      <c r="X1923" s="4">
        <v>46178</v>
      </c>
      <c r="Y1923" s="4">
        <v>46178</v>
      </c>
      <c r="Z1923" s="4">
        <v>46543</v>
      </c>
      <c r="AA1923" s="3"/>
      <c r="AB1923" s="3" t="s">
        <v>2588</v>
      </c>
      <c r="AC1923" s="2"/>
      <c r="AD1923" s="2" t="s">
        <v>45</v>
      </c>
      <c r="AE1923" s="2" t="s">
        <v>117</v>
      </c>
      <c r="AF1923" s="2"/>
      <c r="AG1923" s="2"/>
      <c r="AH1923" s="2"/>
      <c r="AI1923" s="2"/>
      <c r="AJ1923" s="2" t="s">
        <v>50</v>
      </c>
      <c r="AK1923" s="2" t="s">
        <v>49</v>
      </c>
    </row>
    <row r="1924" spans="1:37" ht="57.6" x14ac:dyDescent="0.3">
      <c r="A1924" s="1">
        <v>2134</v>
      </c>
      <c r="B1924">
        <v>20334</v>
      </c>
      <c r="F1924" s="2" t="s">
        <v>47</v>
      </c>
      <c r="G1924" s="2" t="s">
        <v>78</v>
      </c>
      <c r="H1924" s="2" t="s">
        <v>37</v>
      </c>
      <c r="I1924" s="2" t="s">
        <v>46</v>
      </c>
      <c r="J1924" s="2" t="s">
        <v>165</v>
      </c>
      <c r="K1924" s="2" t="s">
        <v>188</v>
      </c>
      <c r="L1924" s="2" t="s">
        <v>210</v>
      </c>
      <c r="M1924" s="2" t="s">
        <v>211</v>
      </c>
      <c r="N1924" s="3" t="s">
        <v>2108</v>
      </c>
      <c r="O1924" s="2" t="s">
        <v>60</v>
      </c>
      <c r="P1924" s="2" t="s">
        <v>65</v>
      </c>
      <c r="Q1924" s="2"/>
      <c r="R1924" s="2"/>
      <c r="S1924" s="2"/>
      <c r="T1924" s="2"/>
      <c r="U1924">
        <v>0</v>
      </c>
      <c r="V1924">
        <v>365</v>
      </c>
      <c r="W1924" s="4">
        <v>46139</v>
      </c>
      <c r="X1924" s="4">
        <v>46146</v>
      </c>
      <c r="Y1924" s="4">
        <v>46146</v>
      </c>
      <c r="Z1924" s="4">
        <v>46511</v>
      </c>
      <c r="AA1924" s="3"/>
      <c r="AB1924" s="3" t="s">
        <v>1736</v>
      </c>
      <c r="AC1924" s="2"/>
      <c r="AD1924" s="2" t="s">
        <v>45</v>
      </c>
      <c r="AE1924" s="2" t="s">
        <v>45</v>
      </c>
      <c r="AF1924" s="2"/>
      <c r="AG1924" s="2"/>
      <c r="AH1924" s="2"/>
      <c r="AI1924" s="2"/>
      <c r="AJ1924" s="2" t="s">
        <v>50</v>
      </c>
      <c r="AK1924" s="2" t="s">
        <v>49</v>
      </c>
    </row>
    <row r="1925" spans="1:37" ht="57.6" x14ac:dyDescent="0.3">
      <c r="A1925" s="1">
        <v>2135</v>
      </c>
      <c r="B1925">
        <v>20413</v>
      </c>
      <c r="F1925" s="2" t="s">
        <v>47</v>
      </c>
      <c r="G1925" s="2" t="s">
        <v>78</v>
      </c>
      <c r="H1925" s="2" t="s">
        <v>37</v>
      </c>
      <c r="I1925" s="2" t="s">
        <v>46</v>
      </c>
      <c r="J1925" s="2" t="s">
        <v>165</v>
      </c>
      <c r="K1925" s="2" t="s">
        <v>38</v>
      </c>
      <c r="L1925" s="2" t="s">
        <v>213</v>
      </c>
      <c r="M1925" s="2" t="s">
        <v>214</v>
      </c>
      <c r="N1925" s="3" t="s">
        <v>2108</v>
      </c>
      <c r="O1925" s="2" t="s">
        <v>60</v>
      </c>
      <c r="P1925" s="2" t="s">
        <v>65</v>
      </c>
      <c r="Q1925" s="2"/>
      <c r="R1925" s="2"/>
      <c r="S1925" s="2"/>
      <c r="T1925" s="2"/>
      <c r="U1925">
        <v>0</v>
      </c>
      <c r="V1925">
        <v>365</v>
      </c>
      <c r="W1925" s="4">
        <v>46140</v>
      </c>
      <c r="X1925" s="4">
        <v>46154</v>
      </c>
      <c r="Y1925" s="4">
        <v>46154</v>
      </c>
      <c r="Z1925" s="4">
        <v>46519</v>
      </c>
      <c r="AA1925" s="3"/>
      <c r="AB1925" s="3" t="s">
        <v>2422</v>
      </c>
      <c r="AC1925" s="2"/>
      <c r="AD1925" s="2" t="s">
        <v>45</v>
      </c>
      <c r="AE1925" s="2" t="s">
        <v>45</v>
      </c>
      <c r="AF1925" s="2"/>
      <c r="AG1925" s="2"/>
      <c r="AH1925" s="2"/>
      <c r="AI1925" s="2"/>
      <c r="AJ1925" s="2" t="s">
        <v>50</v>
      </c>
      <c r="AK1925" s="2" t="s">
        <v>49</v>
      </c>
    </row>
    <row r="1926" spans="1:37" ht="72" x14ac:dyDescent="0.3">
      <c r="A1926" s="1">
        <v>2136</v>
      </c>
      <c r="F1926" s="2" t="s">
        <v>76</v>
      </c>
      <c r="G1926" s="2" t="s">
        <v>212</v>
      </c>
      <c r="H1926" s="2" t="s">
        <v>37</v>
      </c>
      <c r="I1926" s="2" t="s">
        <v>46</v>
      </c>
      <c r="J1926" s="2" t="s">
        <v>71</v>
      </c>
      <c r="K1926" s="2" t="s">
        <v>142</v>
      </c>
      <c r="L1926" s="2" t="s">
        <v>143</v>
      </c>
      <c r="M1926" s="2" t="s">
        <v>144</v>
      </c>
      <c r="N1926" s="3" t="s">
        <v>2109</v>
      </c>
      <c r="O1926" s="2" t="s">
        <v>53</v>
      </c>
      <c r="P1926" s="2" t="s">
        <v>65</v>
      </c>
      <c r="Q1926" s="2"/>
      <c r="R1926" s="2"/>
      <c r="S1926" s="2"/>
      <c r="T1926" s="2"/>
      <c r="U1926">
        <v>0</v>
      </c>
      <c r="V1926">
        <v>1080</v>
      </c>
      <c r="W1926" s="4">
        <v>46870</v>
      </c>
      <c r="X1926" s="4"/>
      <c r="Y1926" s="4">
        <v>46870</v>
      </c>
      <c r="Z1926" s="4">
        <v>47950</v>
      </c>
      <c r="AA1926" s="3"/>
      <c r="AB1926" s="3"/>
      <c r="AC1926" s="2"/>
      <c r="AD1926" s="2" t="s">
        <v>45</v>
      </c>
      <c r="AE1926" s="2" t="s">
        <v>45</v>
      </c>
      <c r="AF1926" s="2"/>
      <c r="AG1926" s="2"/>
      <c r="AH1926" s="2"/>
      <c r="AI1926" s="2"/>
      <c r="AJ1926" s="2" t="s">
        <v>50</v>
      </c>
      <c r="AK1926" s="2" t="s">
        <v>49</v>
      </c>
    </row>
    <row r="1927" spans="1:37" ht="72" x14ac:dyDescent="0.3">
      <c r="A1927" s="1">
        <v>2137</v>
      </c>
      <c r="F1927" s="2" t="s">
        <v>76</v>
      </c>
      <c r="G1927" s="2" t="s">
        <v>212</v>
      </c>
      <c r="H1927" s="2" t="s">
        <v>37</v>
      </c>
      <c r="I1927" s="2" t="s">
        <v>46</v>
      </c>
      <c r="J1927" s="2" t="s">
        <v>71</v>
      </c>
      <c r="K1927" s="2" t="s">
        <v>188</v>
      </c>
      <c r="L1927" s="2" t="s">
        <v>39</v>
      </c>
      <c r="M1927" s="2" t="s">
        <v>208</v>
      </c>
      <c r="N1927" s="3" t="s">
        <v>2109</v>
      </c>
      <c r="O1927" s="2" t="s">
        <v>53</v>
      </c>
      <c r="P1927" s="2" t="s">
        <v>65</v>
      </c>
      <c r="Q1927" s="2"/>
      <c r="R1927" s="2"/>
      <c r="S1927" s="2"/>
      <c r="T1927" s="2"/>
      <c r="U1927">
        <v>0</v>
      </c>
      <c r="V1927">
        <v>1080</v>
      </c>
      <c r="W1927" s="4">
        <v>46870</v>
      </c>
      <c r="X1927" s="4"/>
      <c r="Y1927" s="4">
        <v>46870</v>
      </c>
      <c r="Z1927" s="4">
        <v>47950</v>
      </c>
      <c r="AA1927" s="3"/>
      <c r="AB1927" s="3"/>
      <c r="AC1927" s="2"/>
      <c r="AD1927" s="2" t="s">
        <v>45</v>
      </c>
      <c r="AE1927" s="2" t="s">
        <v>45</v>
      </c>
      <c r="AF1927" s="2"/>
      <c r="AG1927" s="2"/>
      <c r="AH1927" s="2"/>
      <c r="AI1927" s="2"/>
      <c r="AJ1927" s="2" t="s">
        <v>50</v>
      </c>
      <c r="AK1927" s="2" t="s">
        <v>49</v>
      </c>
    </row>
    <row r="1928" spans="1:37" ht="72" x14ac:dyDescent="0.3">
      <c r="A1928" s="1">
        <v>2138</v>
      </c>
      <c r="F1928" s="2" t="s">
        <v>76</v>
      </c>
      <c r="G1928" s="2" t="s">
        <v>212</v>
      </c>
      <c r="H1928" s="2" t="s">
        <v>37</v>
      </c>
      <c r="I1928" s="2" t="s">
        <v>46</v>
      </c>
      <c r="J1928" s="2" t="s">
        <v>71</v>
      </c>
      <c r="K1928" s="2" t="s">
        <v>38</v>
      </c>
      <c r="L1928" s="2" t="s">
        <v>39</v>
      </c>
      <c r="M1928" s="2" t="s">
        <v>40</v>
      </c>
      <c r="N1928" s="3" t="s">
        <v>2109</v>
      </c>
      <c r="O1928" s="2" t="s">
        <v>53</v>
      </c>
      <c r="P1928" s="2" t="s">
        <v>65</v>
      </c>
      <c r="Q1928" s="2"/>
      <c r="R1928" s="2"/>
      <c r="S1928" s="2"/>
      <c r="T1928" s="2"/>
      <c r="U1928">
        <v>0</v>
      </c>
      <c r="V1928">
        <v>1080</v>
      </c>
      <c r="W1928" s="4">
        <v>46870</v>
      </c>
      <c r="X1928" s="4"/>
      <c r="Y1928" s="4">
        <v>46870</v>
      </c>
      <c r="Z1928" s="4">
        <v>47950</v>
      </c>
      <c r="AA1928" s="3"/>
      <c r="AB1928" s="3"/>
      <c r="AC1928" s="2"/>
      <c r="AD1928" s="2" t="s">
        <v>45</v>
      </c>
      <c r="AE1928" s="2" t="s">
        <v>45</v>
      </c>
      <c r="AF1928" s="2"/>
      <c r="AG1928" s="2"/>
      <c r="AH1928" s="2"/>
      <c r="AI1928" s="2"/>
      <c r="AJ1928" s="2" t="s">
        <v>50</v>
      </c>
      <c r="AK1928" s="2" t="s">
        <v>49</v>
      </c>
    </row>
    <row r="1929" spans="1:37" ht="86.4" x14ac:dyDescent="0.3">
      <c r="A1929" s="1">
        <v>2139</v>
      </c>
      <c r="F1929" s="2" t="s">
        <v>76</v>
      </c>
      <c r="G1929" s="2" t="s">
        <v>212</v>
      </c>
      <c r="H1929" s="2" t="s">
        <v>37</v>
      </c>
      <c r="I1929" s="2" t="s">
        <v>46</v>
      </c>
      <c r="J1929" s="2" t="s">
        <v>71</v>
      </c>
      <c r="K1929" s="2" t="s">
        <v>142</v>
      </c>
      <c r="L1929" s="2" t="s">
        <v>149</v>
      </c>
      <c r="M1929" s="2" t="s">
        <v>150</v>
      </c>
      <c r="N1929" s="3" t="s">
        <v>2110</v>
      </c>
      <c r="O1929" s="2" t="s">
        <v>53</v>
      </c>
      <c r="P1929" s="2" t="s">
        <v>65</v>
      </c>
      <c r="Q1929" s="2"/>
      <c r="R1929" s="2"/>
      <c r="S1929" s="2"/>
      <c r="T1929" s="2"/>
      <c r="U1929">
        <v>0</v>
      </c>
      <c r="V1929">
        <v>1080</v>
      </c>
      <c r="W1929" s="4">
        <v>46870</v>
      </c>
      <c r="X1929" s="4"/>
      <c r="Y1929" s="4">
        <v>46870</v>
      </c>
      <c r="Z1929" s="4">
        <v>47950</v>
      </c>
      <c r="AA1929" s="3"/>
      <c r="AB1929" s="3"/>
      <c r="AC1929" s="2"/>
      <c r="AD1929" s="2" t="s">
        <v>45</v>
      </c>
      <c r="AE1929" s="2" t="s">
        <v>45</v>
      </c>
      <c r="AF1929" s="2"/>
      <c r="AG1929" s="2"/>
      <c r="AH1929" s="2"/>
      <c r="AI1929" s="2"/>
      <c r="AJ1929" s="2" t="s">
        <v>50</v>
      </c>
      <c r="AK1929" s="2" t="s">
        <v>49</v>
      </c>
    </row>
    <row r="1930" spans="1:37" ht="86.4" x14ac:dyDescent="0.3">
      <c r="A1930" s="1">
        <v>2140</v>
      </c>
      <c r="F1930" s="2" t="s">
        <v>76</v>
      </c>
      <c r="G1930" s="2" t="s">
        <v>212</v>
      </c>
      <c r="H1930" s="2" t="s">
        <v>37</v>
      </c>
      <c r="I1930" s="2" t="s">
        <v>46</v>
      </c>
      <c r="J1930" s="2" t="s">
        <v>71</v>
      </c>
      <c r="K1930" s="2" t="s">
        <v>188</v>
      </c>
      <c r="L1930" s="2" t="s">
        <v>210</v>
      </c>
      <c r="M1930" s="2" t="s">
        <v>211</v>
      </c>
      <c r="N1930" s="3" t="s">
        <v>2110</v>
      </c>
      <c r="O1930" s="2" t="s">
        <v>53</v>
      </c>
      <c r="P1930" s="2" t="s">
        <v>65</v>
      </c>
      <c r="Q1930" s="2"/>
      <c r="R1930" s="2"/>
      <c r="S1930" s="2"/>
      <c r="T1930" s="2"/>
      <c r="U1930">
        <v>0</v>
      </c>
      <c r="V1930">
        <v>1080</v>
      </c>
      <c r="W1930" s="4">
        <v>46870</v>
      </c>
      <c r="X1930" s="4"/>
      <c r="Y1930" s="4">
        <v>46870</v>
      </c>
      <c r="Z1930" s="4">
        <v>47950</v>
      </c>
      <c r="AA1930" s="3"/>
      <c r="AB1930" s="3"/>
      <c r="AC1930" s="2"/>
      <c r="AD1930" s="2" t="s">
        <v>45</v>
      </c>
      <c r="AE1930" s="2" t="s">
        <v>45</v>
      </c>
      <c r="AF1930" s="2"/>
      <c r="AG1930" s="2"/>
      <c r="AH1930" s="2"/>
      <c r="AI1930" s="2"/>
      <c r="AJ1930" s="2" t="s">
        <v>50</v>
      </c>
      <c r="AK1930" s="2" t="s">
        <v>49</v>
      </c>
    </row>
    <row r="1931" spans="1:37" ht="86.4" x14ac:dyDescent="0.3">
      <c r="A1931" s="1">
        <v>2141</v>
      </c>
      <c r="F1931" s="2" t="s">
        <v>76</v>
      </c>
      <c r="G1931" s="2" t="s">
        <v>212</v>
      </c>
      <c r="H1931" s="2" t="s">
        <v>37</v>
      </c>
      <c r="I1931" s="2" t="s">
        <v>46</v>
      </c>
      <c r="J1931" s="2" t="s">
        <v>71</v>
      </c>
      <c r="K1931" s="2" t="s">
        <v>38</v>
      </c>
      <c r="L1931" s="2" t="s">
        <v>213</v>
      </c>
      <c r="M1931" s="2" t="s">
        <v>214</v>
      </c>
      <c r="N1931" s="3" t="s">
        <v>2110</v>
      </c>
      <c r="O1931" s="2" t="s">
        <v>53</v>
      </c>
      <c r="P1931" s="2" t="s">
        <v>65</v>
      </c>
      <c r="Q1931" s="2"/>
      <c r="R1931" s="2"/>
      <c r="S1931" s="2"/>
      <c r="T1931" s="2"/>
      <c r="U1931">
        <v>0</v>
      </c>
      <c r="V1931">
        <v>1080</v>
      </c>
      <c r="W1931" s="4">
        <v>46870</v>
      </c>
      <c r="X1931" s="4"/>
      <c r="Y1931" s="4">
        <v>46870</v>
      </c>
      <c r="Z1931" s="4">
        <v>47950</v>
      </c>
      <c r="AA1931" s="3"/>
      <c r="AB1931" s="3"/>
      <c r="AC1931" s="2"/>
      <c r="AD1931" s="2" t="s">
        <v>45</v>
      </c>
      <c r="AE1931" s="2" t="s">
        <v>45</v>
      </c>
      <c r="AF1931" s="2"/>
      <c r="AG1931" s="2"/>
      <c r="AH1931" s="2"/>
      <c r="AI1931" s="2"/>
      <c r="AJ1931" s="2" t="s">
        <v>50</v>
      </c>
      <c r="AK1931" s="2" t="s">
        <v>49</v>
      </c>
    </row>
    <row r="1932" spans="1:37" ht="72" x14ac:dyDescent="0.3">
      <c r="A1932" s="1">
        <v>2142</v>
      </c>
      <c r="F1932" s="2" t="s">
        <v>76</v>
      </c>
      <c r="G1932" s="2" t="s">
        <v>212</v>
      </c>
      <c r="H1932" s="2" t="s">
        <v>37</v>
      </c>
      <c r="I1932" s="2" t="s">
        <v>46</v>
      </c>
      <c r="J1932" s="2" t="s">
        <v>71</v>
      </c>
      <c r="K1932" s="2" t="s">
        <v>142</v>
      </c>
      <c r="L1932" s="2" t="s">
        <v>143</v>
      </c>
      <c r="M1932" s="2" t="s">
        <v>144</v>
      </c>
      <c r="N1932" s="3" t="s">
        <v>2111</v>
      </c>
      <c r="O1932" s="2" t="s">
        <v>53</v>
      </c>
      <c r="P1932" s="2" t="s">
        <v>65</v>
      </c>
      <c r="Q1932" s="2"/>
      <c r="R1932" s="2" t="s">
        <v>114</v>
      </c>
      <c r="S1932" s="2" t="s">
        <v>1460</v>
      </c>
      <c r="T1932" s="2"/>
      <c r="U1932">
        <v>0</v>
      </c>
      <c r="V1932">
        <v>1080</v>
      </c>
      <c r="W1932" s="4">
        <v>46870</v>
      </c>
      <c r="X1932" s="4"/>
      <c r="Y1932" s="4">
        <v>46870</v>
      </c>
      <c r="Z1932" s="4">
        <v>47950</v>
      </c>
      <c r="AA1932" s="3"/>
      <c r="AB1932" s="3"/>
      <c r="AC1932" s="2"/>
      <c r="AD1932" s="2" t="s">
        <v>45</v>
      </c>
      <c r="AE1932" s="2" t="s">
        <v>45</v>
      </c>
      <c r="AF1932" s="2"/>
      <c r="AG1932" s="2"/>
      <c r="AH1932" s="2"/>
      <c r="AI1932" s="2"/>
      <c r="AJ1932" s="2" t="s">
        <v>50</v>
      </c>
      <c r="AK1932" s="2" t="s">
        <v>49</v>
      </c>
    </row>
    <row r="1933" spans="1:37" ht="72" x14ac:dyDescent="0.3">
      <c r="A1933" s="1">
        <v>2143</v>
      </c>
      <c r="F1933" s="2" t="s">
        <v>76</v>
      </c>
      <c r="G1933" s="2" t="s">
        <v>212</v>
      </c>
      <c r="H1933" s="2" t="s">
        <v>37</v>
      </c>
      <c r="I1933" s="2" t="s">
        <v>46</v>
      </c>
      <c r="J1933" s="2" t="s">
        <v>71</v>
      </c>
      <c r="K1933" s="2" t="s">
        <v>188</v>
      </c>
      <c r="L1933" s="2" t="s">
        <v>39</v>
      </c>
      <c r="M1933" s="2" t="s">
        <v>208</v>
      </c>
      <c r="N1933" s="3" t="s">
        <v>2111</v>
      </c>
      <c r="O1933" s="2" t="s">
        <v>53</v>
      </c>
      <c r="P1933" s="2" t="s">
        <v>65</v>
      </c>
      <c r="Q1933" s="2"/>
      <c r="R1933" s="2" t="s">
        <v>114</v>
      </c>
      <c r="S1933" s="2" t="s">
        <v>1460</v>
      </c>
      <c r="T1933" s="2"/>
      <c r="U1933">
        <v>0</v>
      </c>
      <c r="V1933">
        <v>1080</v>
      </c>
      <c r="W1933" s="4">
        <v>46870</v>
      </c>
      <c r="X1933" s="4"/>
      <c r="Y1933" s="4">
        <v>46870</v>
      </c>
      <c r="Z1933" s="4">
        <v>47950</v>
      </c>
      <c r="AA1933" s="3"/>
      <c r="AB1933" s="3"/>
      <c r="AC1933" s="2"/>
      <c r="AD1933" s="2" t="s">
        <v>45</v>
      </c>
      <c r="AE1933" s="2" t="s">
        <v>45</v>
      </c>
      <c r="AF1933" s="2"/>
      <c r="AG1933" s="2"/>
      <c r="AH1933" s="2"/>
      <c r="AI1933" s="2"/>
      <c r="AJ1933" s="2" t="s">
        <v>50</v>
      </c>
      <c r="AK1933" s="2" t="s">
        <v>49</v>
      </c>
    </row>
    <row r="1934" spans="1:37" ht="72" x14ac:dyDescent="0.3">
      <c r="A1934" s="1">
        <v>2144</v>
      </c>
      <c r="F1934" s="2" t="s">
        <v>76</v>
      </c>
      <c r="G1934" s="2" t="s">
        <v>212</v>
      </c>
      <c r="H1934" s="2" t="s">
        <v>37</v>
      </c>
      <c r="I1934" s="2" t="s">
        <v>46</v>
      </c>
      <c r="J1934" s="2" t="s">
        <v>71</v>
      </c>
      <c r="K1934" s="2" t="s">
        <v>38</v>
      </c>
      <c r="L1934" s="2" t="s">
        <v>39</v>
      </c>
      <c r="M1934" s="2" t="s">
        <v>40</v>
      </c>
      <c r="N1934" s="3" t="s">
        <v>2111</v>
      </c>
      <c r="O1934" s="2" t="s">
        <v>53</v>
      </c>
      <c r="P1934" s="2" t="s">
        <v>65</v>
      </c>
      <c r="Q1934" s="2"/>
      <c r="R1934" s="2" t="s">
        <v>114</v>
      </c>
      <c r="S1934" s="2" t="s">
        <v>1460</v>
      </c>
      <c r="T1934" s="2"/>
      <c r="U1934">
        <v>0</v>
      </c>
      <c r="V1934">
        <v>1080</v>
      </c>
      <c r="W1934" s="4">
        <v>46870</v>
      </c>
      <c r="X1934" s="4"/>
      <c r="Y1934" s="4">
        <v>46870</v>
      </c>
      <c r="Z1934" s="4">
        <v>47950</v>
      </c>
      <c r="AA1934" s="3"/>
      <c r="AB1934" s="3"/>
      <c r="AC1934" s="2"/>
      <c r="AD1934" s="2" t="s">
        <v>45</v>
      </c>
      <c r="AE1934" s="2" t="s">
        <v>45</v>
      </c>
      <c r="AF1934" s="2"/>
      <c r="AG1934" s="2"/>
      <c r="AH1934" s="2"/>
      <c r="AI1934" s="2"/>
      <c r="AJ1934" s="2" t="s">
        <v>50</v>
      </c>
      <c r="AK1934" s="2" t="s">
        <v>49</v>
      </c>
    </row>
    <row r="1935" spans="1:37" ht="72" x14ac:dyDescent="0.3">
      <c r="A1935" s="1">
        <v>2145</v>
      </c>
      <c r="F1935" s="2" t="s">
        <v>76</v>
      </c>
      <c r="G1935" s="2" t="s">
        <v>212</v>
      </c>
      <c r="H1935" s="2" t="s">
        <v>37</v>
      </c>
      <c r="I1935" s="2" t="s">
        <v>46</v>
      </c>
      <c r="J1935" s="2" t="s">
        <v>71</v>
      </c>
      <c r="K1935" s="2" t="s">
        <v>142</v>
      </c>
      <c r="L1935" s="2" t="s">
        <v>149</v>
      </c>
      <c r="M1935" s="2" t="s">
        <v>150</v>
      </c>
      <c r="N1935" s="3" t="s">
        <v>2111</v>
      </c>
      <c r="O1935" s="2" t="s">
        <v>53</v>
      </c>
      <c r="P1935" s="2" t="s">
        <v>65</v>
      </c>
      <c r="Q1935" s="2"/>
      <c r="R1935" s="2" t="s">
        <v>114</v>
      </c>
      <c r="S1935" s="2" t="s">
        <v>1460</v>
      </c>
      <c r="T1935" s="2"/>
      <c r="U1935">
        <v>0</v>
      </c>
      <c r="V1935">
        <v>1080</v>
      </c>
      <c r="W1935" s="4">
        <v>46870</v>
      </c>
      <c r="X1935" s="4"/>
      <c r="Y1935" s="4">
        <v>46870</v>
      </c>
      <c r="Z1935" s="4">
        <v>47950</v>
      </c>
      <c r="AA1935" s="3"/>
      <c r="AB1935" s="3"/>
      <c r="AC1935" s="2"/>
      <c r="AD1935" s="2" t="s">
        <v>45</v>
      </c>
      <c r="AE1935" s="2" t="s">
        <v>45</v>
      </c>
      <c r="AF1935" s="2"/>
      <c r="AG1935" s="2"/>
      <c r="AH1935" s="2"/>
      <c r="AI1935" s="2"/>
      <c r="AJ1935" s="2" t="s">
        <v>50</v>
      </c>
      <c r="AK1935" s="2" t="s">
        <v>49</v>
      </c>
    </row>
    <row r="1936" spans="1:37" ht="72" x14ac:dyDescent="0.3">
      <c r="A1936" s="1">
        <v>2146</v>
      </c>
      <c r="F1936" s="2" t="s">
        <v>76</v>
      </c>
      <c r="G1936" s="2" t="s">
        <v>212</v>
      </c>
      <c r="H1936" s="2" t="s">
        <v>37</v>
      </c>
      <c r="I1936" s="2" t="s">
        <v>46</v>
      </c>
      <c r="J1936" s="2" t="s">
        <v>71</v>
      </c>
      <c r="K1936" s="2" t="s">
        <v>188</v>
      </c>
      <c r="L1936" s="2" t="s">
        <v>210</v>
      </c>
      <c r="M1936" s="2" t="s">
        <v>211</v>
      </c>
      <c r="N1936" s="3" t="s">
        <v>2111</v>
      </c>
      <c r="O1936" s="2" t="s">
        <v>53</v>
      </c>
      <c r="P1936" s="2" t="s">
        <v>65</v>
      </c>
      <c r="Q1936" s="2"/>
      <c r="R1936" s="2" t="s">
        <v>114</v>
      </c>
      <c r="S1936" s="2" t="s">
        <v>1460</v>
      </c>
      <c r="T1936" s="2"/>
      <c r="U1936">
        <v>0</v>
      </c>
      <c r="V1936">
        <v>1080</v>
      </c>
      <c r="W1936" s="4">
        <v>46870</v>
      </c>
      <c r="X1936" s="4"/>
      <c r="Y1936" s="4">
        <v>46870</v>
      </c>
      <c r="Z1936" s="4">
        <v>47950</v>
      </c>
      <c r="AA1936" s="3"/>
      <c r="AB1936" s="3"/>
      <c r="AC1936" s="2"/>
      <c r="AD1936" s="2" t="s">
        <v>45</v>
      </c>
      <c r="AE1936" s="2" t="s">
        <v>45</v>
      </c>
      <c r="AF1936" s="2"/>
      <c r="AG1936" s="2"/>
      <c r="AH1936" s="2"/>
      <c r="AI1936" s="2"/>
      <c r="AJ1936" s="2" t="s">
        <v>50</v>
      </c>
      <c r="AK1936" s="2" t="s">
        <v>49</v>
      </c>
    </row>
    <row r="1937" spans="1:37" ht="72" x14ac:dyDescent="0.3">
      <c r="A1937" s="1">
        <v>2147</v>
      </c>
      <c r="F1937" s="2" t="s">
        <v>76</v>
      </c>
      <c r="G1937" s="2" t="s">
        <v>212</v>
      </c>
      <c r="H1937" s="2" t="s">
        <v>37</v>
      </c>
      <c r="I1937" s="2" t="s">
        <v>46</v>
      </c>
      <c r="J1937" s="2" t="s">
        <v>71</v>
      </c>
      <c r="K1937" s="2" t="s">
        <v>38</v>
      </c>
      <c r="L1937" s="2" t="s">
        <v>213</v>
      </c>
      <c r="M1937" s="2" t="s">
        <v>214</v>
      </c>
      <c r="N1937" s="3" t="s">
        <v>2111</v>
      </c>
      <c r="O1937" s="2" t="s">
        <v>53</v>
      </c>
      <c r="P1937" s="2" t="s">
        <v>65</v>
      </c>
      <c r="Q1937" s="2"/>
      <c r="R1937" s="2" t="s">
        <v>114</v>
      </c>
      <c r="S1937" s="2" t="s">
        <v>1460</v>
      </c>
      <c r="T1937" s="2"/>
      <c r="U1937">
        <v>0</v>
      </c>
      <c r="V1937">
        <v>1080</v>
      </c>
      <c r="W1937" s="4">
        <v>46870</v>
      </c>
      <c r="X1937" s="4"/>
      <c r="Y1937" s="4">
        <v>46870</v>
      </c>
      <c r="Z1937" s="4">
        <v>47950</v>
      </c>
      <c r="AA1937" s="3"/>
      <c r="AB1937" s="3"/>
      <c r="AC1937" s="2"/>
      <c r="AD1937" s="2" t="s">
        <v>45</v>
      </c>
      <c r="AE1937" s="2" t="s">
        <v>45</v>
      </c>
      <c r="AF1937" s="2"/>
      <c r="AG1937" s="2"/>
      <c r="AH1937" s="2"/>
      <c r="AI1937" s="2"/>
      <c r="AJ1937" s="2" t="s">
        <v>50</v>
      </c>
      <c r="AK1937" s="2" t="s">
        <v>49</v>
      </c>
    </row>
    <row r="1938" spans="1:37" ht="57.6" x14ac:dyDescent="0.3">
      <c r="A1938" s="1">
        <v>2148</v>
      </c>
      <c r="F1938" s="2" t="s">
        <v>76</v>
      </c>
      <c r="G1938" s="2" t="s">
        <v>212</v>
      </c>
      <c r="H1938" s="2" t="s">
        <v>37</v>
      </c>
      <c r="I1938" s="2" t="s">
        <v>46</v>
      </c>
      <c r="J1938" s="2" t="s">
        <v>1271</v>
      </c>
      <c r="K1938" s="2" t="s">
        <v>142</v>
      </c>
      <c r="L1938" s="2" t="s">
        <v>67</v>
      </c>
      <c r="M1938" s="2" t="s">
        <v>166</v>
      </c>
      <c r="N1938" s="3" t="s">
        <v>2112</v>
      </c>
      <c r="O1938" s="2" t="s">
        <v>53</v>
      </c>
      <c r="P1938" s="2" t="s">
        <v>65</v>
      </c>
      <c r="Q1938" s="2"/>
      <c r="R1938" s="2" t="s">
        <v>114</v>
      </c>
      <c r="S1938" s="2" t="s">
        <v>1300</v>
      </c>
      <c r="T1938" s="2"/>
      <c r="U1938">
        <v>0</v>
      </c>
      <c r="V1938">
        <v>1080</v>
      </c>
      <c r="W1938" s="4">
        <v>46501</v>
      </c>
      <c r="X1938" s="4"/>
      <c r="Y1938" s="4">
        <v>46501</v>
      </c>
      <c r="Z1938" s="4">
        <v>47581</v>
      </c>
      <c r="AA1938" s="3"/>
      <c r="AB1938" s="3"/>
      <c r="AC1938" s="2"/>
      <c r="AD1938" s="2" t="s">
        <v>45</v>
      </c>
      <c r="AE1938" s="2" t="s">
        <v>45</v>
      </c>
      <c r="AF1938" s="2"/>
      <c r="AG1938" s="2"/>
      <c r="AH1938" s="2"/>
      <c r="AI1938" s="2"/>
      <c r="AJ1938" s="2" t="s">
        <v>50</v>
      </c>
      <c r="AK1938" s="2" t="s">
        <v>49</v>
      </c>
    </row>
    <row r="1939" spans="1:37" ht="57.6" x14ac:dyDescent="0.3">
      <c r="A1939" s="1">
        <v>2149</v>
      </c>
      <c r="F1939" s="2" t="s">
        <v>76</v>
      </c>
      <c r="G1939" s="2" t="s">
        <v>212</v>
      </c>
      <c r="H1939" s="2" t="s">
        <v>37</v>
      </c>
      <c r="I1939" s="2" t="s">
        <v>46</v>
      </c>
      <c r="J1939" s="2" t="s">
        <v>1271</v>
      </c>
      <c r="K1939" s="2" t="s">
        <v>188</v>
      </c>
      <c r="L1939" s="2" t="s">
        <v>215</v>
      </c>
      <c r="M1939" s="2" t="s">
        <v>216</v>
      </c>
      <c r="N1939" s="3" t="s">
        <v>2112</v>
      </c>
      <c r="O1939" s="2" t="s">
        <v>53</v>
      </c>
      <c r="P1939" s="2" t="s">
        <v>65</v>
      </c>
      <c r="Q1939" s="2"/>
      <c r="R1939" s="2" t="s">
        <v>114</v>
      </c>
      <c r="S1939" s="2" t="s">
        <v>1300</v>
      </c>
      <c r="T1939" s="2"/>
      <c r="U1939">
        <v>0</v>
      </c>
      <c r="V1939">
        <v>1080</v>
      </c>
      <c r="W1939" s="4">
        <v>46501</v>
      </c>
      <c r="X1939" s="4"/>
      <c r="Y1939" s="4">
        <v>46501</v>
      </c>
      <c r="Z1939" s="4">
        <v>47581</v>
      </c>
      <c r="AA1939" s="3"/>
      <c r="AB1939" s="3"/>
      <c r="AC1939" s="2"/>
      <c r="AD1939" s="2" t="s">
        <v>45</v>
      </c>
      <c r="AE1939" s="2" t="s">
        <v>45</v>
      </c>
      <c r="AF1939" s="2"/>
      <c r="AG1939" s="2"/>
      <c r="AH1939" s="2"/>
      <c r="AI1939" s="2"/>
      <c r="AJ1939" s="2" t="s">
        <v>50</v>
      </c>
      <c r="AK1939" s="2" t="s">
        <v>49</v>
      </c>
    </row>
    <row r="1940" spans="1:37" ht="57.6" x14ac:dyDescent="0.3">
      <c r="A1940" s="1">
        <v>2150</v>
      </c>
      <c r="F1940" s="2" t="s">
        <v>76</v>
      </c>
      <c r="G1940" s="2" t="s">
        <v>212</v>
      </c>
      <c r="H1940" s="2" t="s">
        <v>37</v>
      </c>
      <c r="I1940" s="2" t="s">
        <v>46</v>
      </c>
      <c r="J1940" s="2" t="s">
        <v>71</v>
      </c>
      <c r="K1940" s="2" t="s">
        <v>142</v>
      </c>
      <c r="L1940" s="2" t="s">
        <v>83</v>
      </c>
      <c r="M1940" s="2" t="s">
        <v>161</v>
      </c>
      <c r="N1940" s="3" t="s">
        <v>2113</v>
      </c>
      <c r="O1940" s="2" t="s">
        <v>53</v>
      </c>
      <c r="P1940" s="2" t="s">
        <v>65</v>
      </c>
      <c r="Q1940" s="2"/>
      <c r="R1940" s="2"/>
      <c r="S1940" s="2"/>
      <c r="T1940" s="2"/>
      <c r="U1940">
        <v>0</v>
      </c>
      <c r="V1940">
        <v>1080</v>
      </c>
      <c r="W1940" s="4">
        <v>46867</v>
      </c>
      <c r="X1940" s="4"/>
      <c r="Y1940" s="4">
        <v>46867</v>
      </c>
      <c r="Z1940" s="4">
        <v>47947</v>
      </c>
      <c r="AA1940" s="3"/>
      <c r="AB1940" s="3"/>
      <c r="AC1940" s="2"/>
      <c r="AD1940" s="2" t="s">
        <v>45</v>
      </c>
      <c r="AE1940" s="2" t="s">
        <v>45</v>
      </c>
      <c r="AF1940" s="2"/>
      <c r="AG1940" s="2"/>
      <c r="AH1940" s="2"/>
      <c r="AI1940" s="2"/>
      <c r="AJ1940" s="2" t="s">
        <v>50</v>
      </c>
      <c r="AK1940" s="2" t="s">
        <v>49</v>
      </c>
    </row>
    <row r="1941" spans="1:37" ht="57.6" x14ac:dyDescent="0.3">
      <c r="A1941" s="1">
        <v>2151</v>
      </c>
      <c r="F1941" s="2" t="s">
        <v>76</v>
      </c>
      <c r="G1941" s="2" t="s">
        <v>212</v>
      </c>
      <c r="H1941" s="2" t="s">
        <v>37</v>
      </c>
      <c r="I1941" s="2" t="s">
        <v>46</v>
      </c>
      <c r="J1941" s="2" t="s">
        <v>71</v>
      </c>
      <c r="K1941" s="2" t="s">
        <v>188</v>
      </c>
      <c r="L1941" s="2" t="s">
        <v>135</v>
      </c>
      <c r="M1941" s="2" t="s">
        <v>219</v>
      </c>
      <c r="N1941" s="3" t="s">
        <v>2113</v>
      </c>
      <c r="O1941" s="2" t="s">
        <v>53</v>
      </c>
      <c r="P1941" s="2" t="s">
        <v>65</v>
      </c>
      <c r="Q1941" s="2"/>
      <c r="R1941" s="2"/>
      <c r="S1941" s="2"/>
      <c r="T1941" s="2"/>
      <c r="U1941">
        <v>0</v>
      </c>
      <c r="V1941">
        <v>1080</v>
      </c>
      <c r="W1941" s="4">
        <v>46867</v>
      </c>
      <c r="X1941" s="4"/>
      <c r="Y1941" s="4">
        <v>46867</v>
      </c>
      <c r="Z1941" s="4">
        <v>47947</v>
      </c>
      <c r="AA1941" s="3"/>
      <c r="AB1941" s="3"/>
      <c r="AC1941" s="2"/>
      <c r="AD1941" s="2" t="s">
        <v>45</v>
      </c>
      <c r="AE1941" s="2" t="s">
        <v>45</v>
      </c>
      <c r="AF1941" s="2"/>
      <c r="AG1941" s="2"/>
      <c r="AH1941" s="2"/>
      <c r="AI1941" s="2"/>
      <c r="AJ1941" s="2" t="s">
        <v>50</v>
      </c>
      <c r="AK1941" s="2" t="s">
        <v>49</v>
      </c>
    </row>
    <row r="1942" spans="1:37" ht="57.6" x14ac:dyDescent="0.3">
      <c r="A1942" s="1">
        <v>2152</v>
      </c>
      <c r="F1942" s="2" t="s">
        <v>76</v>
      </c>
      <c r="G1942" s="2" t="s">
        <v>212</v>
      </c>
      <c r="H1942" s="2" t="s">
        <v>37</v>
      </c>
      <c r="I1942" s="2" t="s">
        <v>46</v>
      </c>
      <c r="J1942" s="2" t="s">
        <v>71</v>
      </c>
      <c r="K1942" s="2" t="s">
        <v>38</v>
      </c>
      <c r="L1942" s="2" t="s">
        <v>135</v>
      </c>
      <c r="M1942" s="2" t="s">
        <v>221</v>
      </c>
      <c r="N1942" s="3" t="s">
        <v>2113</v>
      </c>
      <c r="O1942" s="2" t="s">
        <v>53</v>
      </c>
      <c r="P1942" s="2" t="s">
        <v>65</v>
      </c>
      <c r="Q1942" s="2"/>
      <c r="R1942" s="2"/>
      <c r="S1942" s="2"/>
      <c r="T1942" s="2"/>
      <c r="U1942">
        <v>0</v>
      </c>
      <c r="V1942">
        <v>1080</v>
      </c>
      <c r="W1942" s="4">
        <v>46867</v>
      </c>
      <c r="X1942" s="4"/>
      <c r="Y1942" s="4">
        <v>46867</v>
      </c>
      <c r="Z1942" s="4">
        <v>47947</v>
      </c>
      <c r="AA1942" s="3"/>
      <c r="AB1942" s="3"/>
      <c r="AC1942" s="2"/>
      <c r="AD1942" s="2" t="s">
        <v>45</v>
      </c>
      <c r="AE1942" s="2" t="s">
        <v>45</v>
      </c>
      <c r="AF1942" s="2"/>
      <c r="AG1942" s="2"/>
      <c r="AH1942" s="2"/>
      <c r="AI1942" s="2"/>
      <c r="AJ1942" s="2" t="s">
        <v>50</v>
      </c>
      <c r="AK1942" s="2" t="s">
        <v>49</v>
      </c>
    </row>
    <row r="1943" spans="1:37" ht="28.8" x14ac:dyDescent="0.3">
      <c r="A1943" s="1">
        <v>2153</v>
      </c>
      <c r="F1943" s="2" t="s">
        <v>76</v>
      </c>
      <c r="G1943" s="2" t="s">
        <v>44</v>
      </c>
      <c r="H1943" s="2" t="s">
        <v>37</v>
      </c>
      <c r="I1943" s="2" t="s">
        <v>46</v>
      </c>
      <c r="J1943" s="2" t="s">
        <v>165</v>
      </c>
      <c r="K1943" s="2" t="s">
        <v>200</v>
      </c>
      <c r="L1943" s="2" t="s">
        <v>143</v>
      </c>
      <c r="M1943" s="2" t="s">
        <v>236</v>
      </c>
      <c r="N1943" s="3" t="s">
        <v>2097</v>
      </c>
      <c r="O1943" s="2" t="s">
        <v>53</v>
      </c>
      <c r="P1943" s="2" t="s">
        <v>65</v>
      </c>
      <c r="Q1943" s="2"/>
      <c r="R1943" s="2" t="s">
        <v>54</v>
      </c>
      <c r="S1943" s="2" t="s">
        <v>2098</v>
      </c>
      <c r="T1943" s="2"/>
      <c r="U1943">
        <v>0</v>
      </c>
      <c r="V1943">
        <v>365</v>
      </c>
      <c r="W1943" s="4">
        <v>46262</v>
      </c>
      <c r="X1943" s="4"/>
      <c r="Y1943" s="4">
        <v>46262</v>
      </c>
      <c r="Z1943" s="4">
        <v>46627</v>
      </c>
      <c r="AA1943" s="3"/>
      <c r="AB1943" s="3"/>
      <c r="AC1943" s="2"/>
      <c r="AD1943" s="2" t="s">
        <v>45</v>
      </c>
      <c r="AE1943" s="2" t="s">
        <v>45</v>
      </c>
      <c r="AF1943" s="2"/>
      <c r="AG1943" s="2"/>
      <c r="AH1943" s="2"/>
      <c r="AI1943" s="2"/>
      <c r="AJ1943" s="2" t="s">
        <v>50</v>
      </c>
      <c r="AK1943" s="2" t="s">
        <v>49</v>
      </c>
    </row>
    <row r="1944" spans="1:37" ht="28.8" x14ac:dyDescent="0.3">
      <c r="A1944" s="1">
        <v>2154</v>
      </c>
      <c r="F1944" s="2" t="s">
        <v>76</v>
      </c>
      <c r="G1944" s="2" t="s">
        <v>212</v>
      </c>
      <c r="H1944" s="2" t="s">
        <v>37</v>
      </c>
      <c r="I1944" s="2" t="s">
        <v>46</v>
      </c>
      <c r="J1944" s="2" t="s">
        <v>165</v>
      </c>
      <c r="K1944" s="2" t="s">
        <v>203</v>
      </c>
      <c r="L1944" s="2" t="s">
        <v>1015</v>
      </c>
      <c r="M1944" s="2" t="s">
        <v>749</v>
      </c>
      <c r="N1944" s="3" t="s">
        <v>2097</v>
      </c>
      <c r="O1944" s="2" t="s">
        <v>53</v>
      </c>
      <c r="P1944" s="2" t="s">
        <v>65</v>
      </c>
      <c r="Q1944" s="2"/>
      <c r="R1944" s="2" t="s">
        <v>54</v>
      </c>
      <c r="S1944" s="2" t="s">
        <v>2098</v>
      </c>
      <c r="T1944" s="2"/>
      <c r="U1944">
        <v>0</v>
      </c>
      <c r="V1944">
        <v>365</v>
      </c>
      <c r="W1944" s="4">
        <v>46262</v>
      </c>
      <c r="X1944" s="4"/>
      <c r="Y1944" s="4">
        <v>46262</v>
      </c>
      <c r="Z1944" s="4">
        <v>46627</v>
      </c>
      <c r="AA1944" s="3"/>
      <c r="AB1944" s="3"/>
      <c r="AC1944" s="2"/>
      <c r="AD1944" s="2" t="s">
        <v>45</v>
      </c>
      <c r="AE1944" s="2" t="s">
        <v>45</v>
      </c>
      <c r="AF1944" s="2"/>
      <c r="AG1944" s="2"/>
      <c r="AH1944" s="2"/>
      <c r="AI1944" s="2"/>
      <c r="AJ1944" s="2" t="s">
        <v>50</v>
      </c>
      <c r="AK1944" s="2" t="s">
        <v>49</v>
      </c>
    </row>
    <row r="1945" spans="1:37" ht="28.8" x14ac:dyDescent="0.3">
      <c r="A1945" s="1">
        <v>2155</v>
      </c>
      <c r="B1945">
        <v>21694</v>
      </c>
      <c r="F1945" s="2" t="s">
        <v>76</v>
      </c>
      <c r="G1945" s="2" t="s">
        <v>72</v>
      </c>
      <c r="H1945" s="2" t="s">
        <v>37</v>
      </c>
      <c r="I1945" s="2" t="s">
        <v>46</v>
      </c>
      <c r="J1945" s="2" t="s">
        <v>165</v>
      </c>
      <c r="K1945" s="2" t="s">
        <v>205</v>
      </c>
      <c r="L1945" s="2" t="s">
        <v>143</v>
      </c>
      <c r="M1945" s="2" t="s">
        <v>239</v>
      </c>
      <c r="N1945" s="3" t="s">
        <v>2097</v>
      </c>
      <c r="O1945" s="2" t="s">
        <v>53</v>
      </c>
      <c r="P1945" s="2" t="s">
        <v>65</v>
      </c>
      <c r="Q1945" s="2"/>
      <c r="R1945" s="2" t="s">
        <v>54</v>
      </c>
      <c r="S1945" s="2" t="s">
        <v>2098</v>
      </c>
      <c r="T1945" s="2"/>
      <c r="U1945">
        <v>0</v>
      </c>
      <c r="V1945">
        <v>365</v>
      </c>
      <c r="W1945" s="4">
        <v>46142</v>
      </c>
      <c r="X1945" s="4"/>
      <c r="Y1945" s="4">
        <v>46142</v>
      </c>
      <c r="Z1945" s="4">
        <v>46507</v>
      </c>
      <c r="AA1945" s="3"/>
      <c r="AB1945" s="3" t="s">
        <v>2589</v>
      </c>
      <c r="AC1945" s="2"/>
      <c r="AD1945" s="2" t="s">
        <v>45</v>
      </c>
      <c r="AE1945" s="2" t="s">
        <v>45</v>
      </c>
      <c r="AF1945" s="2"/>
      <c r="AG1945" s="2"/>
      <c r="AH1945" s="2"/>
      <c r="AI1945" s="2"/>
      <c r="AJ1945" s="2" t="s">
        <v>50</v>
      </c>
      <c r="AK1945" s="2" t="s">
        <v>49</v>
      </c>
    </row>
    <row r="1946" spans="1:37" ht="72" x14ac:dyDescent="0.3">
      <c r="A1946" s="1">
        <v>2156</v>
      </c>
      <c r="F1946" s="2" t="s">
        <v>76</v>
      </c>
      <c r="G1946" s="2" t="s">
        <v>44</v>
      </c>
      <c r="H1946" s="2" t="s">
        <v>37</v>
      </c>
      <c r="I1946" s="2" t="s">
        <v>46</v>
      </c>
      <c r="J1946" s="2" t="s">
        <v>165</v>
      </c>
      <c r="K1946" s="2" t="s">
        <v>200</v>
      </c>
      <c r="L1946" s="2" t="s">
        <v>143</v>
      </c>
      <c r="M1946" s="2" t="s">
        <v>236</v>
      </c>
      <c r="N1946" s="3" t="s">
        <v>2107</v>
      </c>
      <c r="O1946" s="2" t="s">
        <v>53</v>
      </c>
      <c r="P1946" s="2" t="s">
        <v>65</v>
      </c>
      <c r="Q1946" s="2"/>
      <c r="R1946" s="2"/>
      <c r="S1946" s="2"/>
      <c r="T1946" s="2"/>
      <c r="U1946">
        <v>0</v>
      </c>
      <c r="V1946">
        <v>1080</v>
      </c>
      <c r="W1946" s="4">
        <v>46871</v>
      </c>
      <c r="X1946" s="4"/>
      <c r="Y1946" s="4">
        <v>46871</v>
      </c>
      <c r="Z1946" s="4">
        <v>47951</v>
      </c>
      <c r="AA1946" s="3"/>
      <c r="AB1946" s="3"/>
      <c r="AC1946" s="2"/>
      <c r="AD1946" s="2" t="s">
        <v>45</v>
      </c>
      <c r="AE1946" s="2" t="s">
        <v>45</v>
      </c>
      <c r="AF1946" s="2"/>
      <c r="AG1946" s="2"/>
      <c r="AH1946" s="2"/>
      <c r="AI1946" s="2"/>
      <c r="AJ1946" s="2" t="s">
        <v>50</v>
      </c>
      <c r="AK1946" s="2" t="s">
        <v>49</v>
      </c>
    </row>
    <row r="1947" spans="1:37" ht="72" x14ac:dyDescent="0.3">
      <c r="A1947" s="1">
        <v>2157</v>
      </c>
      <c r="F1947" s="2" t="s">
        <v>76</v>
      </c>
      <c r="G1947" s="2" t="s">
        <v>212</v>
      </c>
      <c r="H1947" s="2" t="s">
        <v>37</v>
      </c>
      <c r="I1947" s="2" t="s">
        <v>46</v>
      </c>
      <c r="J1947" s="2" t="s">
        <v>165</v>
      </c>
      <c r="K1947" s="2" t="s">
        <v>203</v>
      </c>
      <c r="L1947" s="2" t="s">
        <v>39</v>
      </c>
      <c r="M1947" s="2" t="s">
        <v>238</v>
      </c>
      <c r="N1947" s="3" t="s">
        <v>2107</v>
      </c>
      <c r="O1947" s="2" t="s">
        <v>53</v>
      </c>
      <c r="P1947" s="2" t="s">
        <v>65</v>
      </c>
      <c r="Q1947" s="2"/>
      <c r="R1947" s="2"/>
      <c r="S1947" s="2"/>
      <c r="T1947" s="2"/>
      <c r="U1947">
        <v>0</v>
      </c>
      <c r="V1947">
        <v>1080</v>
      </c>
      <c r="W1947" s="4">
        <v>46871</v>
      </c>
      <c r="X1947" s="4"/>
      <c r="Y1947" s="4">
        <v>46871</v>
      </c>
      <c r="Z1947" s="4">
        <v>47951</v>
      </c>
      <c r="AA1947" s="3"/>
      <c r="AB1947" s="3"/>
      <c r="AC1947" s="2"/>
      <c r="AD1947" s="2" t="s">
        <v>45</v>
      </c>
      <c r="AE1947" s="2" t="s">
        <v>45</v>
      </c>
      <c r="AF1947" s="2"/>
      <c r="AG1947" s="2"/>
      <c r="AH1947" s="2"/>
      <c r="AI1947" s="2"/>
      <c r="AJ1947" s="2" t="s">
        <v>50</v>
      </c>
      <c r="AK1947" s="2" t="s">
        <v>49</v>
      </c>
    </row>
    <row r="1948" spans="1:37" ht="72" x14ac:dyDescent="0.3">
      <c r="A1948" s="1">
        <v>2158</v>
      </c>
      <c r="F1948" s="2" t="s">
        <v>76</v>
      </c>
      <c r="G1948" s="2" t="s">
        <v>212</v>
      </c>
      <c r="H1948" s="2" t="s">
        <v>37</v>
      </c>
      <c r="I1948" s="2" t="s">
        <v>46</v>
      </c>
      <c r="J1948" s="2" t="s">
        <v>165</v>
      </c>
      <c r="K1948" s="2" t="s">
        <v>205</v>
      </c>
      <c r="L1948" s="2" t="s">
        <v>143</v>
      </c>
      <c r="M1948" s="2" t="s">
        <v>239</v>
      </c>
      <c r="N1948" s="3" t="s">
        <v>2107</v>
      </c>
      <c r="O1948" s="2" t="s">
        <v>53</v>
      </c>
      <c r="P1948" s="2" t="s">
        <v>65</v>
      </c>
      <c r="Q1948" s="2"/>
      <c r="R1948" s="2"/>
      <c r="S1948" s="2"/>
      <c r="T1948" s="2"/>
      <c r="U1948">
        <v>0</v>
      </c>
      <c r="V1948">
        <v>1080</v>
      </c>
      <c r="W1948" s="4">
        <v>46871</v>
      </c>
      <c r="X1948" s="4"/>
      <c r="Y1948" s="4">
        <v>46871</v>
      </c>
      <c r="Z1948" s="4">
        <v>47951</v>
      </c>
      <c r="AA1948" s="3"/>
      <c r="AB1948" s="3"/>
      <c r="AC1948" s="2"/>
      <c r="AD1948" s="2" t="s">
        <v>45</v>
      </c>
      <c r="AE1948" s="2" t="s">
        <v>45</v>
      </c>
      <c r="AF1948" s="2"/>
      <c r="AG1948" s="2"/>
      <c r="AH1948" s="2"/>
      <c r="AI1948" s="2"/>
      <c r="AJ1948" s="2" t="s">
        <v>50</v>
      </c>
      <c r="AK1948" s="2" t="s">
        <v>49</v>
      </c>
    </row>
    <row r="1949" spans="1:37" ht="28.8" x14ac:dyDescent="0.3">
      <c r="A1949" s="1">
        <v>2159</v>
      </c>
      <c r="B1949">
        <v>19444</v>
      </c>
      <c r="F1949" s="2" t="s">
        <v>76</v>
      </c>
      <c r="G1949" s="2" t="s">
        <v>78</v>
      </c>
      <c r="H1949" s="2" t="s">
        <v>37</v>
      </c>
      <c r="I1949" s="2" t="s">
        <v>46</v>
      </c>
      <c r="J1949" s="2" t="s">
        <v>320</v>
      </c>
      <c r="K1949" s="2" t="s">
        <v>142</v>
      </c>
      <c r="L1949" s="2" t="s">
        <v>184</v>
      </c>
      <c r="M1949" s="2" t="s">
        <v>185</v>
      </c>
      <c r="N1949" s="3" t="s">
        <v>1488</v>
      </c>
      <c r="O1949" s="2" t="s">
        <v>53</v>
      </c>
      <c r="P1949" s="2" t="s">
        <v>65</v>
      </c>
      <c r="Q1949" s="2"/>
      <c r="R1949" s="2"/>
      <c r="S1949" s="2"/>
      <c r="T1949" s="2"/>
      <c r="U1949">
        <v>0</v>
      </c>
      <c r="V1949">
        <v>1080</v>
      </c>
      <c r="W1949" s="4">
        <v>46107</v>
      </c>
      <c r="X1949" s="4">
        <v>46112</v>
      </c>
      <c r="Y1949" s="4">
        <v>46112</v>
      </c>
      <c r="Z1949" s="4">
        <v>47192</v>
      </c>
      <c r="AA1949" s="3"/>
      <c r="AB1949" s="3" t="s">
        <v>2095</v>
      </c>
      <c r="AC1949" s="2"/>
      <c r="AD1949" s="2" t="s">
        <v>45</v>
      </c>
      <c r="AE1949" s="2" t="s">
        <v>45</v>
      </c>
      <c r="AF1949" s="2"/>
      <c r="AG1949" s="2"/>
      <c r="AH1949" s="2"/>
      <c r="AI1949" s="2"/>
      <c r="AJ1949" s="2" t="s">
        <v>50</v>
      </c>
      <c r="AK1949" s="2" t="s">
        <v>49</v>
      </c>
    </row>
    <row r="1950" spans="1:37" ht="28.8" x14ac:dyDescent="0.3">
      <c r="A1950" s="1">
        <v>2161</v>
      </c>
      <c r="B1950">
        <v>20417</v>
      </c>
      <c r="F1950" s="2" t="s">
        <v>76</v>
      </c>
      <c r="G1950" s="2" t="s">
        <v>78</v>
      </c>
      <c r="H1950" s="2" t="s">
        <v>37</v>
      </c>
      <c r="I1950" s="2" t="s">
        <v>46</v>
      </c>
      <c r="J1950" s="2" t="s">
        <v>320</v>
      </c>
      <c r="K1950" s="2" t="s">
        <v>38</v>
      </c>
      <c r="L1950" s="2" t="s">
        <v>184</v>
      </c>
      <c r="M1950" s="2" t="s">
        <v>1208</v>
      </c>
      <c r="N1950" s="3" t="s">
        <v>1488</v>
      </c>
      <c r="O1950" s="2" t="s">
        <v>53</v>
      </c>
      <c r="P1950" s="2" t="s">
        <v>65</v>
      </c>
      <c r="Q1950" s="2"/>
      <c r="R1950" s="2"/>
      <c r="S1950" s="2"/>
      <c r="T1950" s="2"/>
      <c r="U1950">
        <v>0</v>
      </c>
      <c r="V1950">
        <v>1080</v>
      </c>
      <c r="W1950" s="4">
        <v>46140</v>
      </c>
      <c r="X1950" s="4">
        <v>46154</v>
      </c>
      <c r="Y1950" s="4">
        <v>46154</v>
      </c>
      <c r="Z1950" s="4">
        <v>47234</v>
      </c>
      <c r="AA1950" s="3"/>
      <c r="AB1950" s="3" t="s">
        <v>2422</v>
      </c>
      <c r="AC1950" s="2"/>
      <c r="AD1950" s="2" t="s">
        <v>45</v>
      </c>
      <c r="AE1950" s="2" t="s">
        <v>45</v>
      </c>
      <c r="AF1950" s="2"/>
      <c r="AG1950" s="2"/>
      <c r="AH1950" s="2"/>
      <c r="AI1950" s="2"/>
      <c r="AJ1950" s="2" t="s">
        <v>50</v>
      </c>
      <c r="AK1950" s="2" t="s">
        <v>49</v>
      </c>
    </row>
    <row r="1951" spans="1:37" ht="28.8" x14ac:dyDescent="0.3">
      <c r="A1951" s="1">
        <v>2162</v>
      </c>
      <c r="B1951">
        <v>20349</v>
      </c>
      <c r="F1951" s="2" t="s">
        <v>76</v>
      </c>
      <c r="G1951" s="2" t="s">
        <v>78</v>
      </c>
      <c r="H1951" s="2" t="s">
        <v>37</v>
      </c>
      <c r="I1951" s="2" t="s">
        <v>46</v>
      </c>
      <c r="J1951" s="2" t="s">
        <v>320</v>
      </c>
      <c r="K1951" s="2" t="s">
        <v>188</v>
      </c>
      <c r="L1951" s="2" t="s">
        <v>648</v>
      </c>
      <c r="M1951" s="2" t="s">
        <v>649</v>
      </c>
      <c r="N1951" s="3" t="s">
        <v>1488</v>
      </c>
      <c r="O1951" s="2" t="s">
        <v>53</v>
      </c>
      <c r="P1951" s="2" t="s">
        <v>65</v>
      </c>
      <c r="Q1951" s="2"/>
      <c r="R1951" s="2" t="s">
        <v>740</v>
      </c>
      <c r="S1951" s="2" t="s">
        <v>2114</v>
      </c>
      <c r="T1951" s="2"/>
      <c r="U1951">
        <v>0</v>
      </c>
      <c r="V1951">
        <v>1080</v>
      </c>
      <c r="W1951" s="4">
        <v>46107</v>
      </c>
      <c r="X1951" s="4">
        <v>46146</v>
      </c>
      <c r="Y1951" s="4">
        <v>46146</v>
      </c>
      <c r="Z1951" s="4">
        <v>47226</v>
      </c>
      <c r="AA1951" s="3"/>
      <c r="AB1951" s="3" t="s">
        <v>1736</v>
      </c>
      <c r="AC1951" s="2"/>
      <c r="AD1951" s="2" t="s">
        <v>45</v>
      </c>
      <c r="AE1951" s="2" t="s">
        <v>45</v>
      </c>
      <c r="AF1951" s="2"/>
      <c r="AG1951" s="2"/>
      <c r="AH1951" s="2"/>
      <c r="AI1951" s="2"/>
      <c r="AJ1951" s="2" t="s">
        <v>50</v>
      </c>
      <c r="AK1951" s="2" t="s">
        <v>49</v>
      </c>
    </row>
    <row r="1952" spans="1:37" ht="28.8" x14ac:dyDescent="0.3">
      <c r="A1952" s="1">
        <v>2163</v>
      </c>
      <c r="B1952">
        <v>20350</v>
      </c>
      <c r="F1952" s="2" t="s">
        <v>76</v>
      </c>
      <c r="G1952" s="2" t="s">
        <v>78</v>
      </c>
      <c r="H1952" s="2" t="s">
        <v>37</v>
      </c>
      <c r="I1952" s="2" t="s">
        <v>46</v>
      </c>
      <c r="J1952" s="2" t="s">
        <v>320</v>
      </c>
      <c r="K1952" s="2" t="s">
        <v>188</v>
      </c>
      <c r="L1952" s="2" t="s">
        <v>191</v>
      </c>
      <c r="M1952" s="2" t="s">
        <v>192</v>
      </c>
      <c r="N1952" s="3" t="s">
        <v>1488</v>
      </c>
      <c r="O1952" s="2" t="s">
        <v>53</v>
      </c>
      <c r="P1952" s="2" t="s">
        <v>65</v>
      </c>
      <c r="Q1952" s="2"/>
      <c r="R1952" s="2" t="s">
        <v>740</v>
      </c>
      <c r="S1952" s="2" t="s">
        <v>2114</v>
      </c>
      <c r="T1952" s="2"/>
      <c r="U1952">
        <v>0</v>
      </c>
      <c r="V1952">
        <v>1080</v>
      </c>
      <c r="W1952" s="4">
        <v>46107</v>
      </c>
      <c r="X1952" s="4">
        <v>46146</v>
      </c>
      <c r="Y1952" s="4">
        <v>46146</v>
      </c>
      <c r="Z1952" s="4">
        <v>47226</v>
      </c>
      <c r="AA1952" s="3"/>
      <c r="AB1952" s="3" t="s">
        <v>1736</v>
      </c>
      <c r="AC1952" s="2"/>
      <c r="AD1952" s="2" t="s">
        <v>45</v>
      </c>
      <c r="AE1952" s="2" t="s">
        <v>45</v>
      </c>
      <c r="AF1952" s="2"/>
      <c r="AG1952" s="2"/>
      <c r="AH1952" s="2"/>
      <c r="AI1952" s="2"/>
      <c r="AJ1952" s="2" t="s">
        <v>50</v>
      </c>
      <c r="AK1952" s="2" t="s">
        <v>49</v>
      </c>
    </row>
    <row r="1953" spans="1:37" ht="28.8" x14ac:dyDescent="0.3">
      <c r="A1953" s="1">
        <v>2165</v>
      </c>
      <c r="B1953">
        <v>20412</v>
      </c>
      <c r="F1953" s="2" t="s">
        <v>76</v>
      </c>
      <c r="G1953" s="2" t="s">
        <v>78</v>
      </c>
      <c r="H1953" s="2" t="s">
        <v>37</v>
      </c>
      <c r="I1953" s="2" t="s">
        <v>46</v>
      </c>
      <c r="J1953" s="2" t="s">
        <v>320</v>
      </c>
      <c r="K1953" s="2" t="s">
        <v>38</v>
      </c>
      <c r="L1953" s="2" t="s">
        <v>191</v>
      </c>
      <c r="M1953" s="2" t="s">
        <v>198</v>
      </c>
      <c r="N1953" s="3" t="s">
        <v>1488</v>
      </c>
      <c r="O1953" s="2" t="s">
        <v>53</v>
      </c>
      <c r="P1953" s="2" t="s">
        <v>65</v>
      </c>
      <c r="Q1953" s="2"/>
      <c r="R1953" s="2" t="s">
        <v>740</v>
      </c>
      <c r="S1953" s="2" t="s">
        <v>2114</v>
      </c>
      <c r="T1953" s="2"/>
      <c r="U1953">
        <v>0</v>
      </c>
      <c r="V1953">
        <v>1080</v>
      </c>
      <c r="W1953" s="4">
        <v>46140</v>
      </c>
      <c r="X1953" s="4">
        <v>46154</v>
      </c>
      <c r="Y1953" s="4">
        <v>46154</v>
      </c>
      <c r="Z1953" s="4">
        <v>47234</v>
      </c>
      <c r="AA1953" s="3"/>
      <c r="AB1953" s="3" t="s">
        <v>2422</v>
      </c>
      <c r="AC1953" s="2"/>
      <c r="AD1953" s="2" t="s">
        <v>45</v>
      </c>
      <c r="AE1953" s="2" t="s">
        <v>45</v>
      </c>
      <c r="AF1953" s="2"/>
      <c r="AG1953" s="2"/>
      <c r="AH1953" s="2"/>
      <c r="AI1953" s="2"/>
      <c r="AJ1953" s="2" t="s">
        <v>50</v>
      </c>
      <c r="AK1953" s="2" t="s">
        <v>49</v>
      </c>
    </row>
    <row r="1954" spans="1:37" ht="28.8" x14ac:dyDescent="0.3">
      <c r="A1954" s="1">
        <v>2166</v>
      </c>
      <c r="B1954">
        <v>20411</v>
      </c>
      <c r="F1954" s="2" t="s">
        <v>76</v>
      </c>
      <c r="G1954" s="2" t="s">
        <v>78</v>
      </c>
      <c r="H1954" s="2" t="s">
        <v>37</v>
      </c>
      <c r="I1954" s="2" t="s">
        <v>46</v>
      </c>
      <c r="J1954" s="2" t="s">
        <v>320</v>
      </c>
      <c r="K1954" s="2" t="s">
        <v>38</v>
      </c>
      <c r="L1954" s="2" t="s">
        <v>196</v>
      </c>
      <c r="M1954" s="2" t="s">
        <v>197</v>
      </c>
      <c r="N1954" s="3" t="s">
        <v>1488</v>
      </c>
      <c r="O1954" s="2" t="s">
        <v>53</v>
      </c>
      <c r="P1954" s="2" t="s">
        <v>65</v>
      </c>
      <c r="Q1954" s="2"/>
      <c r="R1954" s="2" t="s">
        <v>740</v>
      </c>
      <c r="S1954" s="2" t="s">
        <v>2114</v>
      </c>
      <c r="T1954" s="2"/>
      <c r="U1954">
        <v>0</v>
      </c>
      <c r="V1954">
        <v>1080</v>
      </c>
      <c r="W1954" s="4">
        <v>46140</v>
      </c>
      <c r="X1954" s="4">
        <v>46154</v>
      </c>
      <c r="Y1954" s="4">
        <v>46154</v>
      </c>
      <c r="Z1954" s="4">
        <v>47234</v>
      </c>
      <c r="AA1954" s="3"/>
      <c r="AB1954" s="3" t="s">
        <v>2422</v>
      </c>
      <c r="AC1954" s="2"/>
      <c r="AD1954" s="2" t="s">
        <v>45</v>
      </c>
      <c r="AE1954" s="2" t="s">
        <v>45</v>
      </c>
      <c r="AF1954" s="2"/>
      <c r="AG1954" s="2"/>
      <c r="AH1954" s="2"/>
      <c r="AI1954" s="2"/>
      <c r="AJ1954" s="2" t="s">
        <v>50</v>
      </c>
      <c r="AK1954" s="2" t="s">
        <v>49</v>
      </c>
    </row>
    <row r="1955" spans="1:37" ht="28.8" x14ac:dyDescent="0.3">
      <c r="A1955" s="1">
        <v>2167</v>
      </c>
      <c r="B1955">
        <v>20410</v>
      </c>
      <c r="F1955" s="2" t="s">
        <v>76</v>
      </c>
      <c r="G1955" s="2" t="s">
        <v>78</v>
      </c>
      <c r="H1955" s="2" t="s">
        <v>37</v>
      </c>
      <c r="I1955" s="2" t="s">
        <v>46</v>
      </c>
      <c r="J1955" s="2" t="s">
        <v>320</v>
      </c>
      <c r="K1955" s="2" t="s">
        <v>38</v>
      </c>
      <c r="L1955" s="2" t="s">
        <v>654</v>
      </c>
      <c r="M1955" s="2" t="s">
        <v>1494</v>
      </c>
      <c r="N1955" s="3" t="s">
        <v>1488</v>
      </c>
      <c r="O1955" s="2" t="s">
        <v>53</v>
      </c>
      <c r="P1955" s="2" t="s">
        <v>65</v>
      </c>
      <c r="Q1955" s="2"/>
      <c r="R1955" s="2" t="s">
        <v>740</v>
      </c>
      <c r="S1955" s="2" t="s">
        <v>2114</v>
      </c>
      <c r="T1955" s="2"/>
      <c r="U1955">
        <v>0</v>
      </c>
      <c r="V1955">
        <v>1080</v>
      </c>
      <c r="W1955" s="4">
        <v>46140</v>
      </c>
      <c r="X1955" s="4">
        <v>46154</v>
      </c>
      <c r="Y1955" s="4">
        <v>46154</v>
      </c>
      <c r="Z1955" s="4">
        <v>47234</v>
      </c>
      <c r="AA1955" s="3"/>
      <c r="AB1955" s="3" t="s">
        <v>2422</v>
      </c>
      <c r="AC1955" s="2"/>
      <c r="AD1955" s="2" t="s">
        <v>45</v>
      </c>
      <c r="AE1955" s="2" t="s">
        <v>45</v>
      </c>
      <c r="AF1955" s="2"/>
      <c r="AG1955" s="2"/>
      <c r="AH1955" s="2"/>
      <c r="AI1955" s="2"/>
      <c r="AJ1955" s="2" t="s">
        <v>50</v>
      </c>
      <c r="AK1955" s="2" t="s">
        <v>49</v>
      </c>
    </row>
    <row r="1956" spans="1:37" ht="28.8" x14ac:dyDescent="0.3">
      <c r="A1956" s="1">
        <v>2169</v>
      </c>
      <c r="B1956">
        <v>19445</v>
      </c>
      <c r="F1956" s="2" t="s">
        <v>76</v>
      </c>
      <c r="G1956" s="2" t="s">
        <v>78</v>
      </c>
      <c r="H1956" s="2" t="s">
        <v>37</v>
      </c>
      <c r="I1956" s="2" t="s">
        <v>46</v>
      </c>
      <c r="J1956" s="2" t="s">
        <v>320</v>
      </c>
      <c r="K1956" s="2" t="s">
        <v>142</v>
      </c>
      <c r="L1956" s="2" t="s">
        <v>184</v>
      </c>
      <c r="M1956" s="2" t="s">
        <v>185</v>
      </c>
      <c r="N1956" s="3" t="s">
        <v>2115</v>
      </c>
      <c r="O1956" s="2" t="s">
        <v>53</v>
      </c>
      <c r="P1956" s="2" t="s">
        <v>65</v>
      </c>
      <c r="Q1956" s="2"/>
      <c r="R1956" s="2" t="s">
        <v>1401</v>
      </c>
      <c r="S1956" s="2" t="s">
        <v>2116</v>
      </c>
      <c r="T1956" s="2"/>
      <c r="U1956">
        <v>0</v>
      </c>
      <c r="V1956">
        <v>1080</v>
      </c>
      <c r="W1956" s="4">
        <v>46107</v>
      </c>
      <c r="X1956" s="4">
        <v>46108</v>
      </c>
      <c r="Y1956" s="4">
        <v>46108</v>
      </c>
      <c r="Z1956" s="4">
        <v>47188</v>
      </c>
      <c r="AA1956" s="3"/>
      <c r="AB1956" s="3" t="s">
        <v>2095</v>
      </c>
      <c r="AC1956" s="2"/>
      <c r="AD1956" s="2" t="s">
        <v>45</v>
      </c>
      <c r="AE1956" s="2" t="s">
        <v>45</v>
      </c>
      <c r="AF1956" s="2"/>
      <c r="AG1956" s="2"/>
      <c r="AH1956" s="2"/>
      <c r="AI1956" s="2"/>
      <c r="AJ1956" s="2" t="s">
        <v>50</v>
      </c>
      <c r="AK1956" s="2" t="s">
        <v>49</v>
      </c>
    </row>
    <row r="1957" spans="1:37" ht="28.8" x14ac:dyDescent="0.3">
      <c r="A1957" s="1">
        <v>2170</v>
      </c>
      <c r="B1957">
        <v>20343</v>
      </c>
      <c r="F1957" s="2" t="s">
        <v>76</v>
      </c>
      <c r="G1957" s="2" t="s">
        <v>78</v>
      </c>
      <c r="H1957" s="2" t="s">
        <v>37</v>
      </c>
      <c r="I1957" s="2" t="s">
        <v>46</v>
      </c>
      <c r="J1957" s="2" t="s">
        <v>320</v>
      </c>
      <c r="K1957" s="2" t="s">
        <v>188</v>
      </c>
      <c r="L1957" s="2" t="s">
        <v>184</v>
      </c>
      <c r="M1957" s="2" t="s">
        <v>193</v>
      </c>
      <c r="N1957" s="3" t="s">
        <v>2115</v>
      </c>
      <c r="O1957" s="2" t="s">
        <v>53</v>
      </c>
      <c r="P1957" s="2" t="s">
        <v>65</v>
      </c>
      <c r="Q1957" s="2"/>
      <c r="R1957" s="2" t="s">
        <v>1401</v>
      </c>
      <c r="S1957" s="2" t="s">
        <v>2116</v>
      </c>
      <c r="T1957" s="2"/>
      <c r="U1957">
        <v>0</v>
      </c>
      <c r="V1957">
        <v>1080</v>
      </c>
      <c r="W1957" s="4">
        <v>46107</v>
      </c>
      <c r="X1957" s="4">
        <v>46141</v>
      </c>
      <c r="Y1957" s="4">
        <v>46141</v>
      </c>
      <c r="Z1957" s="4">
        <v>47221</v>
      </c>
      <c r="AA1957" s="3"/>
      <c r="AB1957" s="3" t="s">
        <v>1751</v>
      </c>
      <c r="AC1957" s="2"/>
      <c r="AD1957" s="2" t="s">
        <v>45</v>
      </c>
      <c r="AE1957" s="2" t="s">
        <v>118</v>
      </c>
      <c r="AF1957" s="2"/>
      <c r="AG1957" s="2"/>
      <c r="AH1957" s="2"/>
      <c r="AI1957" s="2"/>
      <c r="AJ1957" s="2" t="s">
        <v>50</v>
      </c>
      <c r="AK1957" s="2" t="s">
        <v>49</v>
      </c>
    </row>
    <row r="1958" spans="1:37" ht="28.8" x14ac:dyDescent="0.3">
      <c r="A1958" s="1">
        <v>2171</v>
      </c>
      <c r="B1958">
        <v>20408</v>
      </c>
      <c r="F1958" s="2" t="s">
        <v>76</v>
      </c>
      <c r="G1958" s="2" t="s">
        <v>78</v>
      </c>
      <c r="H1958" s="2" t="s">
        <v>37</v>
      </c>
      <c r="I1958" s="2" t="s">
        <v>46</v>
      </c>
      <c r="J1958" s="2" t="s">
        <v>320</v>
      </c>
      <c r="K1958" s="2" t="s">
        <v>38</v>
      </c>
      <c r="L1958" s="2" t="s">
        <v>184</v>
      </c>
      <c r="M1958" s="2" t="s">
        <v>1208</v>
      </c>
      <c r="N1958" s="3" t="s">
        <v>2115</v>
      </c>
      <c r="O1958" s="2" t="s">
        <v>53</v>
      </c>
      <c r="P1958" s="2" t="s">
        <v>65</v>
      </c>
      <c r="Q1958" s="2"/>
      <c r="R1958" s="2" t="s">
        <v>1401</v>
      </c>
      <c r="S1958" s="2" t="s">
        <v>2116</v>
      </c>
      <c r="T1958" s="2"/>
      <c r="U1958">
        <v>0</v>
      </c>
      <c r="V1958">
        <v>1080</v>
      </c>
      <c r="W1958" s="4">
        <v>46140</v>
      </c>
      <c r="X1958" s="4">
        <v>46154</v>
      </c>
      <c r="Y1958" s="4">
        <v>46154</v>
      </c>
      <c r="Z1958" s="4">
        <v>47234</v>
      </c>
      <c r="AA1958" s="3"/>
      <c r="AB1958" s="3" t="s">
        <v>2423</v>
      </c>
      <c r="AC1958" s="2"/>
      <c r="AD1958" s="2" t="s">
        <v>45</v>
      </c>
      <c r="AE1958" s="2" t="s">
        <v>45</v>
      </c>
      <c r="AF1958" s="2"/>
      <c r="AG1958" s="2"/>
      <c r="AH1958" s="2"/>
      <c r="AI1958" s="2"/>
      <c r="AJ1958" s="2" t="s">
        <v>50</v>
      </c>
      <c r="AK1958" s="2" t="s">
        <v>49</v>
      </c>
    </row>
    <row r="1959" spans="1:37" ht="28.8" x14ac:dyDescent="0.3">
      <c r="A1959" s="1">
        <v>2172</v>
      </c>
      <c r="B1959">
        <v>19446</v>
      </c>
      <c r="F1959" s="2" t="s">
        <v>76</v>
      </c>
      <c r="G1959" s="2" t="s">
        <v>78</v>
      </c>
      <c r="H1959" s="2" t="s">
        <v>37</v>
      </c>
      <c r="I1959" s="2" t="s">
        <v>46</v>
      </c>
      <c r="J1959" s="2" t="s">
        <v>320</v>
      </c>
      <c r="K1959" s="2" t="s">
        <v>142</v>
      </c>
      <c r="L1959" s="2" t="s">
        <v>1480</v>
      </c>
      <c r="M1959" s="2" t="s">
        <v>1481</v>
      </c>
      <c r="N1959" s="3" t="s">
        <v>2117</v>
      </c>
      <c r="O1959" s="2" t="s">
        <v>53</v>
      </c>
      <c r="P1959" s="2" t="s">
        <v>65</v>
      </c>
      <c r="Q1959" s="2"/>
      <c r="R1959" s="2" t="s">
        <v>1401</v>
      </c>
      <c r="S1959" s="2" t="s">
        <v>2116</v>
      </c>
      <c r="T1959" s="2"/>
      <c r="U1959">
        <v>0</v>
      </c>
      <c r="V1959">
        <v>1080</v>
      </c>
      <c r="W1959" s="4">
        <v>46107</v>
      </c>
      <c r="X1959" s="4">
        <v>46108</v>
      </c>
      <c r="Y1959" s="4">
        <v>46108</v>
      </c>
      <c r="Z1959" s="4">
        <v>47188</v>
      </c>
      <c r="AA1959" s="3"/>
      <c r="AB1959" s="3" t="s">
        <v>1748</v>
      </c>
      <c r="AC1959" s="2"/>
      <c r="AD1959" s="2" t="s">
        <v>45</v>
      </c>
      <c r="AE1959" s="2" t="s">
        <v>102</v>
      </c>
      <c r="AF1959" s="2"/>
      <c r="AG1959" s="2"/>
      <c r="AH1959" s="2"/>
      <c r="AI1959" s="2"/>
      <c r="AJ1959" s="2" t="s">
        <v>50</v>
      </c>
      <c r="AK1959" s="2" t="s">
        <v>49</v>
      </c>
    </row>
    <row r="1960" spans="1:37" ht="28.8" x14ac:dyDescent="0.3">
      <c r="A1960" s="1">
        <v>2173</v>
      </c>
      <c r="B1960">
        <v>20347</v>
      </c>
      <c r="F1960" s="2" t="s">
        <v>76</v>
      </c>
      <c r="G1960" s="2" t="s">
        <v>78</v>
      </c>
      <c r="H1960" s="2" t="s">
        <v>37</v>
      </c>
      <c r="I1960" s="2" t="s">
        <v>46</v>
      </c>
      <c r="J1960" s="2" t="s">
        <v>320</v>
      </c>
      <c r="K1960" s="2" t="s">
        <v>188</v>
      </c>
      <c r="L1960" s="2" t="s">
        <v>648</v>
      </c>
      <c r="M1960" s="2" t="s">
        <v>649</v>
      </c>
      <c r="N1960" s="3" t="s">
        <v>2117</v>
      </c>
      <c r="O1960" s="2" t="s">
        <v>53</v>
      </c>
      <c r="P1960" s="2" t="s">
        <v>65</v>
      </c>
      <c r="Q1960" s="2"/>
      <c r="R1960" s="2" t="s">
        <v>1401</v>
      </c>
      <c r="S1960" s="2" t="s">
        <v>2116</v>
      </c>
      <c r="T1960" s="2"/>
      <c r="U1960">
        <v>0</v>
      </c>
      <c r="V1960">
        <v>1080</v>
      </c>
      <c r="W1960" s="4">
        <v>46107</v>
      </c>
      <c r="X1960" s="4">
        <v>46146</v>
      </c>
      <c r="Y1960" s="4">
        <v>46146</v>
      </c>
      <c r="Z1960" s="4">
        <v>47226</v>
      </c>
      <c r="AA1960" s="3"/>
      <c r="AB1960" s="3" t="s">
        <v>1736</v>
      </c>
      <c r="AC1960" s="2"/>
      <c r="AD1960" s="2" t="s">
        <v>45</v>
      </c>
      <c r="AE1960" s="2" t="s">
        <v>45</v>
      </c>
      <c r="AF1960" s="2"/>
      <c r="AG1960" s="2"/>
      <c r="AH1960" s="2"/>
      <c r="AI1960" s="2"/>
      <c r="AJ1960" s="2" t="s">
        <v>50</v>
      </c>
      <c r="AK1960" s="2" t="s">
        <v>49</v>
      </c>
    </row>
    <row r="1961" spans="1:37" ht="28.8" x14ac:dyDescent="0.3">
      <c r="A1961" s="1">
        <v>2174</v>
      </c>
      <c r="B1961">
        <v>20389</v>
      </c>
      <c r="F1961" s="2" t="s">
        <v>76</v>
      </c>
      <c r="G1961" s="2" t="s">
        <v>78</v>
      </c>
      <c r="H1961" s="2" t="s">
        <v>37</v>
      </c>
      <c r="I1961" s="2" t="s">
        <v>46</v>
      </c>
      <c r="J1961" s="2" t="s">
        <v>320</v>
      </c>
      <c r="K1961" s="2" t="s">
        <v>38</v>
      </c>
      <c r="L1961" s="2" t="s">
        <v>648</v>
      </c>
      <c r="M1961" s="2" t="s">
        <v>1493</v>
      </c>
      <c r="N1961" s="3" t="s">
        <v>2118</v>
      </c>
      <c r="O1961" s="2" t="s">
        <v>53</v>
      </c>
      <c r="P1961" s="2" t="s">
        <v>65</v>
      </c>
      <c r="Q1961" s="2"/>
      <c r="R1961" s="2" t="s">
        <v>1401</v>
      </c>
      <c r="S1961" s="2" t="s">
        <v>2116</v>
      </c>
      <c r="T1961" s="2"/>
      <c r="U1961">
        <v>0</v>
      </c>
      <c r="V1961">
        <v>1080</v>
      </c>
      <c r="W1961" s="4">
        <v>46140</v>
      </c>
      <c r="X1961" s="4">
        <v>46183</v>
      </c>
      <c r="Y1961" s="4">
        <v>46183</v>
      </c>
      <c r="Z1961" s="4">
        <v>47263</v>
      </c>
      <c r="AA1961" s="3"/>
      <c r="AB1961" s="3" t="s">
        <v>2408</v>
      </c>
      <c r="AC1961" s="2"/>
      <c r="AD1961" s="2" t="s">
        <v>45</v>
      </c>
      <c r="AE1961" s="2" t="s">
        <v>102</v>
      </c>
      <c r="AF1961" s="2"/>
      <c r="AG1961" s="2"/>
      <c r="AH1961" s="2"/>
      <c r="AI1961" s="2"/>
      <c r="AJ1961" s="2" t="s">
        <v>50</v>
      </c>
      <c r="AK1961" s="2" t="s">
        <v>49</v>
      </c>
    </row>
    <row r="1962" spans="1:37" ht="28.8" x14ac:dyDescent="0.3">
      <c r="A1962" s="1">
        <v>2175</v>
      </c>
      <c r="B1962">
        <v>19447</v>
      </c>
      <c r="F1962" s="2" t="s">
        <v>76</v>
      </c>
      <c r="G1962" s="2" t="s">
        <v>78</v>
      </c>
      <c r="H1962" s="2" t="s">
        <v>37</v>
      </c>
      <c r="I1962" s="2" t="s">
        <v>46</v>
      </c>
      <c r="J1962" s="2" t="s">
        <v>320</v>
      </c>
      <c r="K1962" s="2" t="s">
        <v>142</v>
      </c>
      <c r="L1962" s="2" t="s">
        <v>186</v>
      </c>
      <c r="M1962" s="2" t="s">
        <v>187</v>
      </c>
      <c r="N1962" s="3" t="s">
        <v>2115</v>
      </c>
      <c r="O1962" s="2" t="s">
        <v>53</v>
      </c>
      <c r="P1962" s="2" t="s">
        <v>65</v>
      </c>
      <c r="Q1962" s="2"/>
      <c r="R1962" s="2" t="s">
        <v>1401</v>
      </c>
      <c r="S1962" s="2" t="s">
        <v>2116</v>
      </c>
      <c r="T1962" s="2"/>
      <c r="U1962">
        <v>0</v>
      </c>
      <c r="V1962">
        <v>1080</v>
      </c>
      <c r="W1962" s="4">
        <v>46107</v>
      </c>
      <c r="X1962" s="4">
        <v>46111</v>
      </c>
      <c r="Y1962" s="4">
        <v>46111</v>
      </c>
      <c r="Z1962" s="4">
        <v>47191</v>
      </c>
      <c r="AA1962" s="3"/>
      <c r="AB1962" s="3" t="s">
        <v>1748</v>
      </c>
      <c r="AC1962" s="2"/>
      <c r="AD1962" s="2" t="s">
        <v>45</v>
      </c>
      <c r="AE1962" s="2" t="s">
        <v>102</v>
      </c>
      <c r="AF1962" s="2"/>
      <c r="AG1962" s="2"/>
      <c r="AH1962" s="2"/>
      <c r="AI1962" s="2"/>
      <c r="AJ1962" s="2" t="s">
        <v>50</v>
      </c>
      <c r="AK1962" s="2" t="s">
        <v>49</v>
      </c>
    </row>
    <row r="1963" spans="1:37" ht="28.8" x14ac:dyDescent="0.3">
      <c r="A1963" s="1">
        <v>2176</v>
      </c>
      <c r="B1963">
        <v>20348</v>
      </c>
      <c r="F1963" s="2" t="s">
        <v>76</v>
      </c>
      <c r="G1963" s="2" t="s">
        <v>78</v>
      </c>
      <c r="H1963" s="2" t="s">
        <v>37</v>
      </c>
      <c r="I1963" s="2" t="s">
        <v>46</v>
      </c>
      <c r="J1963" s="2" t="s">
        <v>320</v>
      </c>
      <c r="K1963" s="2" t="s">
        <v>188</v>
      </c>
      <c r="L1963" s="2" t="s">
        <v>191</v>
      </c>
      <c r="M1963" s="2" t="s">
        <v>192</v>
      </c>
      <c r="N1963" s="3" t="s">
        <v>2115</v>
      </c>
      <c r="O1963" s="2" t="s">
        <v>53</v>
      </c>
      <c r="P1963" s="2" t="s">
        <v>65</v>
      </c>
      <c r="Q1963" s="2"/>
      <c r="R1963" s="2" t="s">
        <v>1401</v>
      </c>
      <c r="S1963" s="2" t="s">
        <v>2116</v>
      </c>
      <c r="T1963" s="2"/>
      <c r="U1963">
        <v>0</v>
      </c>
      <c r="V1963">
        <v>1080</v>
      </c>
      <c r="W1963" s="4">
        <v>46107</v>
      </c>
      <c r="X1963" s="4">
        <v>46146</v>
      </c>
      <c r="Y1963" s="4">
        <v>46146</v>
      </c>
      <c r="Z1963" s="4">
        <v>47226</v>
      </c>
      <c r="AA1963" s="3"/>
      <c r="AB1963" s="3" t="s">
        <v>1736</v>
      </c>
      <c r="AC1963" s="2"/>
      <c r="AD1963" s="2" t="s">
        <v>45</v>
      </c>
      <c r="AE1963" s="2" t="s">
        <v>45</v>
      </c>
      <c r="AF1963" s="2"/>
      <c r="AG1963" s="2"/>
      <c r="AH1963" s="2"/>
      <c r="AI1963" s="2"/>
      <c r="AJ1963" s="2" t="s">
        <v>50</v>
      </c>
      <c r="AK1963" s="2" t="s">
        <v>49</v>
      </c>
    </row>
    <row r="1964" spans="1:37" ht="28.8" x14ac:dyDescent="0.3">
      <c r="A1964" s="1">
        <v>2177</v>
      </c>
      <c r="B1964">
        <v>20407</v>
      </c>
      <c r="F1964" s="2" t="s">
        <v>76</v>
      </c>
      <c r="G1964" s="2" t="s">
        <v>78</v>
      </c>
      <c r="H1964" s="2" t="s">
        <v>37</v>
      </c>
      <c r="I1964" s="2" t="s">
        <v>46</v>
      </c>
      <c r="J1964" s="2" t="s">
        <v>320</v>
      </c>
      <c r="K1964" s="2" t="s">
        <v>38</v>
      </c>
      <c r="L1964" s="2" t="s">
        <v>191</v>
      </c>
      <c r="M1964" s="2" t="s">
        <v>198</v>
      </c>
      <c r="N1964" s="3" t="s">
        <v>2115</v>
      </c>
      <c r="O1964" s="2" t="s">
        <v>53</v>
      </c>
      <c r="P1964" s="2" t="s">
        <v>65</v>
      </c>
      <c r="Q1964" s="2"/>
      <c r="R1964" s="2" t="s">
        <v>1401</v>
      </c>
      <c r="S1964" s="2" t="s">
        <v>2116</v>
      </c>
      <c r="T1964" s="2"/>
      <c r="U1964">
        <v>0</v>
      </c>
      <c r="V1964">
        <v>1080</v>
      </c>
      <c r="W1964" s="4">
        <v>46140</v>
      </c>
      <c r="X1964" s="4">
        <v>46154</v>
      </c>
      <c r="Y1964" s="4">
        <v>46154</v>
      </c>
      <c r="Z1964" s="4">
        <v>47234</v>
      </c>
      <c r="AA1964" s="3"/>
      <c r="AB1964" s="3" t="s">
        <v>2423</v>
      </c>
      <c r="AC1964" s="2"/>
      <c r="AD1964" s="2" t="s">
        <v>45</v>
      </c>
      <c r="AE1964" s="2" t="s">
        <v>45</v>
      </c>
      <c r="AF1964" s="2"/>
      <c r="AG1964" s="2"/>
      <c r="AH1964" s="2"/>
      <c r="AI1964" s="2"/>
      <c r="AJ1964" s="2" t="s">
        <v>50</v>
      </c>
      <c r="AK1964" s="2" t="s">
        <v>49</v>
      </c>
    </row>
    <row r="1965" spans="1:37" ht="28.8" x14ac:dyDescent="0.3">
      <c r="A1965" s="1">
        <v>2178</v>
      </c>
      <c r="B1965">
        <v>19448</v>
      </c>
      <c r="F1965" s="2" t="s">
        <v>76</v>
      </c>
      <c r="G1965" s="2" t="s">
        <v>78</v>
      </c>
      <c r="H1965" s="2" t="s">
        <v>37</v>
      </c>
      <c r="I1965" s="2" t="s">
        <v>46</v>
      </c>
      <c r="J1965" s="2" t="s">
        <v>320</v>
      </c>
      <c r="K1965" s="2" t="s">
        <v>142</v>
      </c>
      <c r="L1965" s="2" t="s">
        <v>1485</v>
      </c>
      <c r="M1965" s="2" t="s">
        <v>1486</v>
      </c>
      <c r="N1965" s="3" t="s">
        <v>2115</v>
      </c>
      <c r="O1965" s="2" t="s">
        <v>53</v>
      </c>
      <c r="P1965" s="2" t="s">
        <v>65</v>
      </c>
      <c r="Q1965" s="2"/>
      <c r="R1965" s="2" t="s">
        <v>1401</v>
      </c>
      <c r="S1965" s="2" t="s">
        <v>2116</v>
      </c>
      <c r="T1965" s="2"/>
      <c r="U1965">
        <v>0</v>
      </c>
      <c r="V1965">
        <v>1080</v>
      </c>
      <c r="W1965" s="4">
        <v>46107</v>
      </c>
      <c r="X1965" s="4">
        <v>46108</v>
      </c>
      <c r="Y1965" s="4">
        <v>46108</v>
      </c>
      <c r="Z1965" s="4">
        <v>47188</v>
      </c>
      <c r="AA1965" s="3"/>
      <c r="AB1965" s="3" t="s">
        <v>1749</v>
      </c>
      <c r="AC1965" s="2"/>
      <c r="AD1965" s="2" t="s">
        <v>45</v>
      </c>
      <c r="AE1965" s="2" t="s">
        <v>118</v>
      </c>
      <c r="AF1965" s="2"/>
      <c r="AG1965" s="2"/>
      <c r="AH1965" s="2"/>
      <c r="AI1965" s="2"/>
      <c r="AJ1965" s="2" t="s">
        <v>50</v>
      </c>
      <c r="AK1965" s="2" t="s">
        <v>49</v>
      </c>
    </row>
    <row r="1966" spans="1:37" ht="28.8" x14ac:dyDescent="0.3">
      <c r="A1966" s="1">
        <v>2179</v>
      </c>
      <c r="B1966">
        <v>20344</v>
      </c>
      <c r="F1966" s="2" t="s">
        <v>76</v>
      </c>
      <c r="G1966" s="2" t="s">
        <v>78</v>
      </c>
      <c r="H1966" s="2" t="s">
        <v>37</v>
      </c>
      <c r="I1966" s="2" t="s">
        <v>46</v>
      </c>
      <c r="J1966" s="2" t="s">
        <v>320</v>
      </c>
      <c r="K1966" s="2" t="s">
        <v>188</v>
      </c>
      <c r="L1966" s="2" t="s">
        <v>196</v>
      </c>
      <c r="M1966" s="2" t="s">
        <v>652</v>
      </c>
      <c r="N1966" s="3" t="s">
        <v>2115</v>
      </c>
      <c r="O1966" s="2" t="s">
        <v>53</v>
      </c>
      <c r="P1966" s="2" t="s">
        <v>65</v>
      </c>
      <c r="Q1966" s="2"/>
      <c r="R1966" s="2" t="s">
        <v>1401</v>
      </c>
      <c r="S1966" s="2" t="s">
        <v>2116</v>
      </c>
      <c r="T1966" s="2"/>
      <c r="U1966">
        <v>0</v>
      </c>
      <c r="V1966">
        <v>1080</v>
      </c>
      <c r="W1966" s="4">
        <v>46107</v>
      </c>
      <c r="X1966" s="4">
        <v>46146</v>
      </c>
      <c r="Y1966" s="4">
        <v>46146</v>
      </c>
      <c r="Z1966" s="4">
        <v>47226</v>
      </c>
      <c r="AA1966" s="3"/>
      <c r="AB1966" s="3" t="s">
        <v>1892</v>
      </c>
      <c r="AC1966" s="2"/>
      <c r="AD1966" s="2" t="s">
        <v>45</v>
      </c>
      <c r="AE1966" s="2" t="s">
        <v>118</v>
      </c>
      <c r="AF1966" s="2"/>
      <c r="AG1966" s="2"/>
      <c r="AH1966" s="2"/>
      <c r="AI1966" s="2"/>
      <c r="AJ1966" s="2" t="s">
        <v>50</v>
      </c>
      <c r="AK1966" s="2" t="s">
        <v>49</v>
      </c>
    </row>
    <row r="1967" spans="1:37" ht="28.8" x14ac:dyDescent="0.3">
      <c r="A1967" s="1">
        <v>2180</v>
      </c>
      <c r="B1967">
        <v>20406</v>
      </c>
      <c r="F1967" s="2" t="s">
        <v>76</v>
      </c>
      <c r="G1967" s="2" t="s">
        <v>78</v>
      </c>
      <c r="H1967" s="2" t="s">
        <v>37</v>
      </c>
      <c r="I1967" s="2" t="s">
        <v>46</v>
      </c>
      <c r="J1967" s="2" t="s">
        <v>320</v>
      </c>
      <c r="K1967" s="2" t="s">
        <v>38</v>
      </c>
      <c r="L1967" s="2" t="s">
        <v>196</v>
      </c>
      <c r="M1967" s="2" t="s">
        <v>197</v>
      </c>
      <c r="N1967" s="3" t="s">
        <v>2115</v>
      </c>
      <c r="O1967" s="2" t="s">
        <v>53</v>
      </c>
      <c r="P1967" s="2" t="s">
        <v>65</v>
      </c>
      <c r="Q1967" s="2"/>
      <c r="R1967" s="2" t="s">
        <v>1401</v>
      </c>
      <c r="S1967" s="2" t="s">
        <v>2116</v>
      </c>
      <c r="T1967" s="2"/>
      <c r="U1967">
        <v>0</v>
      </c>
      <c r="V1967">
        <v>1080</v>
      </c>
      <c r="W1967" s="4">
        <v>46140</v>
      </c>
      <c r="X1967" s="4">
        <v>46154</v>
      </c>
      <c r="Y1967" s="4">
        <v>46154</v>
      </c>
      <c r="Z1967" s="4">
        <v>47234</v>
      </c>
      <c r="AA1967" s="3"/>
      <c r="AB1967" s="3" t="s">
        <v>2423</v>
      </c>
      <c r="AC1967" s="2"/>
      <c r="AD1967" s="2" t="s">
        <v>45</v>
      </c>
      <c r="AE1967" s="2" t="s">
        <v>45</v>
      </c>
      <c r="AF1967" s="2"/>
      <c r="AG1967" s="2"/>
      <c r="AH1967" s="2"/>
      <c r="AI1967" s="2"/>
      <c r="AJ1967" s="2" t="s">
        <v>50</v>
      </c>
      <c r="AK1967" s="2" t="s">
        <v>49</v>
      </c>
    </row>
    <row r="1968" spans="1:37" ht="28.8" x14ac:dyDescent="0.3">
      <c r="A1968" s="1">
        <v>2181</v>
      </c>
      <c r="B1968">
        <v>19449</v>
      </c>
      <c r="F1968" s="2" t="s">
        <v>76</v>
      </c>
      <c r="G1968" s="2" t="s">
        <v>78</v>
      </c>
      <c r="H1968" s="2" t="s">
        <v>37</v>
      </c>
      <c r="I1968" s="2" t="s">
        <v>46</v>
      </c>
      <c r="J1968" s="2" t="s">
        <v>320</v>
      </c>
      <c r="K1968" s="2" t="s">
        <v>142</v>
      </c>
      <c r="L1968" s="2" t="s">
        <v>608</v>
      </c>
      <c r="M1968" s="2" t="s">
        <v>1487</v>
      </c>
      <c r="N1968" s="3" t="s">
        <v>2119</v>
      </c>
      <c r="O1968" s="2" t="s">
        <v>53</v>
      </c>
      <c r="P1968" s="2" t="s">
        <v>65</v>
      </c>
      <c r="Q1968" s="2"/>
      <c r="R1968" s="2" t="s">
        <v>1401</v>
      </c>
      <c r="S1968" s="2" t="s">
        <v>2116</v>
      </c>
      <c r="T1968" s="2"/>
      <c r="U1968">
        <v>0</v>
      </c>
      <c r="V1968">
        <v>1080</v>
      </c>
      <c r="W1968" s="4">
        <v>46107</v>
      </c>
      <c r="X1968" s="4">
        <v>46108</v>
      </c>
      <c r="Y1968" s="4">
        <v>46108</v>
      </c>
      <c r="Z1968" s="4">
        <v>47188</v>
      </c>
      <c r="AA1968" s="3"/>
      <c r="AB1968" s="3" t="s">
        <v>1749</v>
      </c>
      <c r="AC1968" s="2"/>
      <c r="AD1968" s="2" t="s">
        <v>45</v>
      </c>
      <c r="AE1968" s="2" t="s">
        <v>118</v>
      </c>
      <c r="AF1968" s="2"/>
      <c r="AG1968" s="2"/>
      <c r="AH1968" s="2"/>
      <c r="AI1968" s="2"/>
      <c r="AJ1968" s="2" t="s">
        <v>50</v>
      </c>
      <c r="AK1968" s="2" t="s">
        <v>49</v>
      </c>
    </row>
    <row r="1969" spans="1:37" ht="28.8" x14ac:dyDescent="0.3">
      <c r="A1969" s="1">
        <v>2182</v>
      </c>
      <c r="B1969">
        <v>20345</v>
      </c>
      <c r="F1969" s="2" t="s">
        <v>76</v>
      </c>
      <c r="G1969" s="2" t="s">
        <v>78</v>
      </c>
      <c r="H1969" s="2" t="s">
        <v>37</v>
      </c>
      <c r="I1969" s="2" t="s">
        <v>46</v>
      </c>
      <c r="J1969" s="2" t="s">
        <v>320</v>
      </c>
      <c r="K1969" s="2" t="s">
        <v>188</v>
      </c>
      <c r="L1969" s="2" t="s">
        <v>654</v>
      </c>
      <c r="M1969" s="2" t="s">
        <v>655</v>
      </c>
      <c r="N1969" s="3" t="s">
        <v>2119</v>
      </c>
      <c r="O1969" s="2" t="s">
        <v>53</v>
      </c>
      <c r="P1969" s="2" t="s">
        <v>65</v>
      </c>
      <c r="Q1969" s="2"/>
      <c r="R1969" s="2" t="s">
        <v>1401</v>
      </c>
      <c r="S1969" s="2" t="s">
        <v>2116</v>
      </c>
      <c r="T1969" s="2"/>
      <c r="U1969">
        <v>0</v>
      </c>
      <c r="V1969">
        <v>1080</v>
      </c>
      <c r="W1969" s="4">
        <v>46107</v>
      </c>
      <c r="X1969" s="4">
        <v>46146</v>
      </c>
      <c r="Y1969" s="4">
        <v>46146</v>
      </c>
      <c r="Z1969" s="4">
        <v>47226</v>
      </c>
      <c r="AA1969" s="3"/>
      <c r="AB1969" s="3" t="s">
        <v>1736</v>
      </c>
      <c r="AC1969" s="2"/>
      <c r="AD1969" s="2" t="s">
        <v>45</v>
      </c>
      <c r="AE1969" s="2" t="s">
        <v>45</v>
      </c>
      <c r="AF1969" s="2"/>
      <c r="AG1969" s="2"/>
      <c r="AH1969" s="2"/>
      <c r="AI1969" s="2"/>
      <c r="AJ1969" s="2" t="s">
        <v>50</v>
      </c>
      <c r="AK1969" s="2" t="s">
        <v>49</v>
      </c>
    </row>
    <row r="1970" spans="1:37" ht="28.8" x14ac:dyDescent="0.3">
      <c r="A1970" s="1">
        <v>2183</v>
      </c>
      <c r="B1970">
        <v>20405</v>
      </c>
      <c r="F1970" s="2" t="s">
        <v>76</v>
      </c>
      <c r="G1970" s="2" t="s">
        <v>78</v>
      </c>
      <c r="H1970" s="2" t="s">
        <v>37</v>
      </c>
      <c r="I1970" s="2" t="s">
        <v>46</v>
      </c>
      <c r="J1970" s="2" t="s">
        <v>320</v>
      </c>
      <c r="K1970" s="2" t="s">
        <v>38</v>
      </c>
      <c r="L1970" s="2" t="s">
        <v>654</v>
      </c>
      <c r="M1970" s="2" t="s">
        <v>1494</v>
      </c>
      <c r="N1970" s="3" t="s">
        <v>2119</v>
      </c>
      <c r="O1970" s="2" t="s">
        <v>53</v>
      </c>
      <c r="P1970" s="2" t="s">
        <v>65</v>
      </c>
      <c r="Q1970" s="2"/>
      <c r="R1970" s="2" t="s">
        <v>1401</v>
      </c>
      <c r="S1970" s="2" t="s">
        <v>2116</v>
      </c>
      <c r="T1970" s="2"/>
      <c r="U1970">
        <v>0</v>
      </c>
      <c r="V1970">
        <v>1080</v>
      </c>
      <c r="W1970" s="4">
        <v>46140</v>
      </c>
      <c r="X1970" s="4">
        <v>46154</v>
      </c>
      <c r="Y1970" s="4">
        <v>46154</v>
      </c>
      <c r="Z1970" s="4">
        <v>47234</v>
      </c>
      <c r="AA1970" s="3"/>
      <c r="AB1970" s="3" t="s">
        <v>2423</v>
      </c>
      <c r="AC1970" s="2"/>
      <c r="AD1970" s="2" t="s">
        <v>45</v>
      </c>
      <c r="AE1970" s="2" t="s">
        <v>45</v>
      </c>
      <c r="AF1970" s="2"/>
      <c r="AG1970" s="2"/>
      <c r="AH1970" s="2"/>
      <c r="AI1970" s="2"/>
      <c r="AJ1970" s="2" t="s">
        <v>50</v>
      </c>
      <c r="AK1970" s="2" t="s">
        <v>49</v>
      </c>
    </row>
    <row r="1971" spans="1:37" ht="28.8" x14ac:dyDescent="0.3">
      <c r="A1971" s="1">
        <v>2187</v>
      </c>
      <c r="B1971">
        <v>21111</v>
      </c>
      <c r="F1971" s="2" t="s">
        <v>76</v>
      </c>
      <c r="G1971" s="2" t="s">
        <v>78</v>
      </c>
      <c r="H1971" s="2" t="s">
        <v>37</v>
      </c>
      <c r="I1971" s="2" t="s">
        <v>46</v>
      </c>
      <c r="J1971" s="2" t="s">
        <v>320</v>
      </c>
      <c r="K1971" s="2" t="s">
        <v>142</v>
      </c>
      <c r="L1971" s="2" t="s">
        <v>612</v>
      </c>
      <c r="M1971" s="2" t="s">
        <v>1489</v>
      </c>
      <c r="N1971" s="3" t="s">
        <v>2120</v>
      </c>
      <c r="O1971" s="2" t="s">
        <v>53</v>
      </c>
      <c r="P1971" s="2" t="s">
        <v>65</v>
      </c>
      <c r="Q1971" s="2"/>
      <c r="R1971" s="2" t="s">
        <v>1401</v>
      </c>
      <c r="S1971" s="2" t="s">
        <v>2116</v>
      </c>
      <c r="T1971" s="2"/>
      <c r="U1971">
        <v>0</v>
      </c>
      <c r="V1971">
        <v>1096</v>
      </c>
      <c r="W1971" s="4">
        <v>46168</v>
      </c>
      <c r="X1971" s="4">
        <v>46178</v>
      </c>
      <c r="Y1971" s="4">
        <v>46178</v>
      </c>
      <c r="Z1971" s="4">
        <v>47274</v>
      </c>
      <c r="AA1971" s="3"/>
      <c r="AB1971" s="3" t="s">
        <v>2587</v>
      </c>
      <c r="AC1971" s="2"/>
      <c r="AD1971" s="2" t="s">
        <v>45</v>
      </c>
      <c r="AE1971" s="2" t="s">
        <v>45</v>
      </c>
      <c r="AF1971" s="2"/>
      <c r="AG1971" s="2"/>
      <c r="AH1971" s="2"/>
      <c r="AI1971" s="2"/>
      <c r="AJ1971" s="2" t="s">
        <v>50</v>
      </c>
      <c r="AK1971" s="2" t="s">
        <v>49</v>
      </c>
    </row>
    <row r="1972" spans="1:37" ht="28.8" x14ac:dyDescent="0.3">
      <c r="A1972" s="1">
        <v>2188</v>
      </c>
      <c r="B1972">
        <v>20346</v>
      </c>
      <c r="F1972" s="2" t="s">
        <v>76</v>
      </c>
      <c r="G1972" s="2" t="s">
        <v>78</v>
      </c>
      <c r="H1972" s="2" t="s">
        <v>37</v>
      </c>
      <c r="I1972" s="2" t="s">
        <v>46</v>
      </c>
      <c r="J1972" s="2" t="s">
        <v>320</v>
      </c>
      <c r="K1972" s="2" t="s">
        <v>188</v>
      </c>
      <c r="L1972" s="2" t="s">
        <v>658</v>
      </c>
      <c r="M1972" s="2" t="s">
        <v>1490</v>
      </c>
      <c r="N1972" s="3" t="s">
        <v>2120</v>
      </c>
      <c r="O1972" s="2" t="s">
        <v>53</v>
      </c>
      <c r="P1972" s="2" t="s">
        <v>65</v>
      </c>
      <c r="Q1972" s="2"/>
      <c r="R1972" s="2" t="s">
        <v>1401</v>
      </c>
      <c r="S1972" s="2" t="s">
        <v>2116</v>
      </c>
      <c r="T1972" s="2"/>
      <c r="U1972">
        <v>0</v>
      </c>
      <c r="V1972">
        <v>1080</v>
      </c>
      <c r="W1972" s="4">
        <v>46107</v>
      </c>
      <c r="X1972" s="4">
        <v>46146</v>
      </c>
      <c r="Y1972" s="4">
        <v>46146</v>
      </c>
      <c r="Z1972" s="4">
        <v>47226</v>
      </c>
      <c r="AA1972" s="3"/>
      <c r="AB1972" s="3" t="s">
        <v>1736</v>
      </c>
      <c r="AC1972" s="2"/>
      <c r="AD1972" s="2" t="s">
        <v>45</v>
      </c>
      <c r="AE1972" s="2" t="s">
        <v>45</v>
      </c>
      <c r="AF1972" s="2"/>
      <c r="AG1972" s="2"/>
      <c r="AH1972" s="2"/>
      <c r="AI1972" s="2"/>
      <c r="AJ1972" s="2" t="s">
        <v>50</v>
      </c>
      <c r="AK1972" s="2" t="s">
        <v>49</v>
      </c>
    </row>
    <row r="1973" spans="1:37" ht="28.8" x14ac:dyDescent="0.3">
      <c r="A1973" s="1">
        <v>2189</v>
      </c>
      <c r="B1973">
        <v>20404</v>
      </c>
      <c r="F1973" s="2" t="s">
        <v>76</v>
      </c>
      <c r="G1973" s="2" t="s">
        <v>78</v>
      </c>
      <c r="H1973" s="2" t="s">
        <v>37</v>
      </c>
      <c r="I1973" s="2" t="s">
        <v>46</v>
      </c>
      <c r="J1973" s="2" t="s">
        <v>320</v>
      </c>
      <c r="K1973" s="2" t="s">
        <v>38</v>
      </c>
      <c r="L1973" s="2" t="s">
        <v>1491</v>
      </c>
      <c r="M1973" s="2" t="s">
        <v>1492</v>
      </c>
      <c r="N1973" s="3" t="s">
        <v>2120</v>
      </c>
      <c r="O1973" s="2" t="s">
        <v>53</v>
      </c>
      <c r="P1973" s="2" t="s">
        <v>65</v>
      </c>
      <c r="Q1973" s="2"/>
      <c r="R1973" s="2" t="s">
        <v>1401</v>
      </c>
      <c r="S1973" s="2" t="s">
        <v>2116</v>
      </c>
      <c r="T1973" s="2"/>
      <c r="U1973">
        <v>0</v>
      </c>
      <c r="V1973">
        <v>1080</v>
      </c>
      <c r="W1973" s="4">
        <v>46140</v>
      </c>
      <c r="X1973" s="4">
        <v>46154</v>
      </c>
      <c r="Y1973" s="4">
        <v>46154</v>
      </c>
      <c r="Z1973" s="4">
        <v>47234</v>
      </c>
      <c r="AA1973" s="3"/>
      <c r="AB1973" s="3" t="s">
        <v>2399</v>
      </c>
      <c r="AC1973" s="2"/>
      <c r="AD1973" s="2" t="s">
        <v>45</v>
      </c>
      <c r="AE1973" s="2" t="s">
        <v>45</v>
      </c>
      <c r="AF1973" s="2"/>
      <c r="AG1973" s="2"/>
      <c r="AH1973" s="2"/>
      <c r="AI1973" s="2"/>
      <c r="AJ1973" s="2" t="s">
        <v>50</v>
      </c>
      <c r="AK1973" s="2" t="s">
        <v>49</v>
      </c>
    </row>
    <row r="1974" spans="1:37" ht="28.8" x14ac:dyDescent="0.3">
      <c r="A1974" s="1">
        <v>2190</v>
      </c>
      <c r="B1974">
        <v>19450</v>
      </c>
      <c r="F1974" s="2" t="s">
        <v>76</v>
      </c>
      <c r="G1974" s="2" t="s">
        <v>78</v>
      </c>
      <c r="H1974" s="2" t="s">
        <v>37</v>
      </c>
      <c r="I1974" s="2" t="s">
        <v>46</v>
      </c>
      <c r="J1974" s="2" t="s">
        <v>320</v>
      </c>
      <c r="K1974" s="2" t="s">
        <v>142</v>
      </c>
      <c r="L1974" s="2" t="s">
        <v>83</v>
      </c>
      <c r="M1974" s="2" t="s">
        <v>161</v>
      </c>
      <c r="N1974" s="3" t="s">
        <v>2121</v>
      </c>
      <c r="O1974" s="2" t="s">
        <v>53</v>
      </c>
      <c r="P1974" s="2" t="s">
        <v>65</v>
      </c>
      <c r="Q1974" s="2"/>
      <c r="R1974" s="2" t="s">
        <v>740</v>
      </c>
      <c r="S1974" s="2" t="s">
        <v>2122</v>
      </c>
      <c r="T1974" s="2"/>
      <c r="U1974">
        <v>0</v>
      </c>
      <c r="V1974">
        <v>365</v>
      </c>
      <c r="W1974" s="4">
        <v>46107</v>
      </c>
      <c r="X1974" s="4">
        <v>46108</v>
      </c>
      <c r="Y1974" s="4">
        <v>46108</v>
      </c>
      <c r="Z1974" s="4">
        <v>46473</v>
      </c>
      <c r="AA1974" s="3"/>
      <c r="AB1974" s="3" t="s">
        <v>2095</v>
      </c>
      <c r="AC1974" s="2"/>
      <c r="AD1974" s="2" t="s">
        <v>45</v>
      </c>
      <c r="AE1974" s="2" t="s">
        <v>45</v>
      </c>
      <c r="AF1974" s="2"/>
      <c r="AG1974" s="2"/>
      <c r="AH1974" s="2"/>
      <c r="AI1974" s="2"/>
      <c r="AJ1974" s="2" t="s">
        <v>50</v>
      </c>
      <c r="AK1974" s="2" t="s">
        <v>49</v>
      </c>
    </row>
    <row r="1975" spans="1:37" ht="28.8" x14ac:dyDescent="0.3">
      <c r="A1975" s="1">
        <v>2192</v>
      </c>
      <c r="B1975">
        <v>20338</v>
      </c>
      <c r="F1975" s="2" t="s">
        <v>76</v>
      </c>
      <c r="G1975" s="2" t="s">
        <v>78</v>
      </c>
      <c r="H1975" s="2" t="s">
        <v>37</v>
      </c>
      <c r="I1975" s="2" t="s">
        <v>46</v>
      </c>
      <c r="J1975" s="2" t="s">
        <v>320</v>
      </c>
      <c r="K1975" s="2" t="s">
        <v>188</v>
      </c>
      <c r="L1975" s="2" t="s">
        <v>135</v>
      </c>
      <c r="M1975" s="2" t="s">
        <v>219</v>
      </c>
      <c r="N1975" s="3" t="s">
        <v>2123</v>
      </c>
      <c r="O1975" s="2" t="s">
        <v>53</v>
      </c>
      <c r="P1975" s="2" t="s">
        <v>65</v>
      </c>
      <c r="Q1975" s="2"/>
      <c r="R1975" s="2" t="s">
        <v>740</v>
      </c>
      <c r="S1975" s="2" t="s">
        <v>2124</v>
      </c>
      <c r="T1975" s="2"/>
      <c r="U1975">
        <v>0</v>
      </c>
      <c r="V1975">
        <v>365</v>
      </c>
      <c r="W1975" s="4">
        <v>46107</v>
      </c>
      <c r="X1975" s="4">
        <v>46183</v>
      </c>
      <c r="Y1975" s="4">
        <v>46183</v>
      </c>
      <c r="Z1975" s="4">
        <v>46548</v>
      </c>
      <c r="AA1975" s="3"/>
      <c r="AB1975" s="3" t="s">
        <v>2408</v>
      </c>
      <c r="AC1975" s="2"/>
      <c r="AD1975" s="2" t="s">
        <v>45</v>
      </c>
      <c r="AE1975" s="2" t="s">
        <v>102</v>
      </c>
      <c r="AF1975" s="2"/>
      <c r="AG1975" s="2"/>
      <c r="AH1975" s="2"/>
      <c r="AI1975" s="2"/>
      <c r="AJ1975" s="2" t="s">
        <v>50</v>
      </c>
      <c r="AK1975" s="2" t="s">
        <v>49</v>
      </c>
    </row>
    <row r="1976" spans="1:37" ht="28.8" x14ac:dyDescent="0.3">
      <c r="A1976" s="1">
        <v>2193</v>
      </c>
      <c r="F1976" s="2" t="s">
        <v>76</v>
      </c>
      <c r="G1976" s="2" t="s">
        <v>44</v>
      </c>
      <c r="H1976" s="2" t="s">
        <v>37</v>
      </c>
      <c r="I1976" s="2" t="s">
        <v>46</v>
      </c>
      <c r="J1976" s="2" t="s">
        <v>320</v>
      </c>
      <c r="K1976" s="2" t="s">
        <v>38</v>
      </c>
      <c r="L1976" s="2" t="s">
        <v>135</v>
      </c>
      <c r="M1976" s="2" t="s">
        <v>221</v>
      </c>
      <c r="N1976" s="3" t="s">
        <v>2121</v>
      </c>
      <c r="O1976" s="2" t="s">
        <v>53</v>
      </c>
      <c r="P1976" s="2" t="s">
        <v>65</v>
      </c>
      <c r="Q1976" s="2"/>
      <c r="R1976" s="2" t="s">
        <v>740</v>
      </c>
      <c r="S1976" s="2" t="s">
        <v>2122</v>
      </c>
      <c r="T1976" s="2"/>
      <c r="U1976">
        <v>0</v>
      </c>
      <c r="V1976">
        <v>365</v>
      </c>
      <c r="W1976" s="4">
        <v>46107</v>
      </c>
      <c r="X1976" s="4"/>
      <c r="Y1976" s="4">
        <v>46107</v>
      </c>
      <c r="Z1976" s="4">
        <v>46472</v>
      </c>
      <c r="AA1976" s="3"/>
      <c r="AB1976" s="3"/>
      <c r="AC1976" s="2"/>
      <c r="AD1976" s="2" t="s">
        <v>45</v>
      </c>
      <c r="AE1976" s="2" t="s">
        <v>45</v>
      </c>
      <c r="AF1976" s="2"/>
      <c r="AG1976" s="2"/>
      <c r="AH1976" s="2"/>
      <c r="AI1976" s="2"/>
      <c r="AJ1976" s="2" t="s">
        <v>50</v>
      </c>
      <c r="AK1976" s="2" t="s">
        <v>49</v>
      </c>
    </row>
    <row r="1977" spans="1:37" ht="28.8" x14ac:dyDescent="0.3">
      <c r="A1977" s="1">
        <v>2194</v>
      </c>
      <c r="B1977">
        <v>19463</v>
      </c>
      <c r="F1977" s="2" t="s">
        <v>76</v>
      </c>
      <c r="G1977" s="2" t="s">
        <v>78</v>
      </c>
      <c r="H1977" s="2" t="s">
        <v>37</v>
      </c>
      <c r="I1977" s="2" t="s">
        <v>46</v>
      </c>
      <c r="J1977" s="2" t="s">
        <v>1210</v>
      </c>
      <c r="K1977" s="2" t="s">
        <v>142</v>
      </c>
      <c r="L1977" s="2" t="s">
        <v>178</v>
      </c>
      <c r="M1977" s="2" t="s">
        <v>179</v>
      </c>
      <c r="N1977" s="3" t="s">
        <v>2125</v>
      </c>
      <c r="O1977" s="2" t="s">
        <v>53</v>
      </c>
      <c r="P1977" s="2" t="s">
        <v>65</v>
      </c>
      <c r="Q1977" s="2"/>
      <c r="R1977" s="2" t="s">
        <v>1759</v>
      </c>
      <c r="S1977" s="2" t="s">
        <v>1760</v>
      </c>
      <c r="T1977" s="2"/>
      <c r="U1977">
        <v>0</v>
      </c>
      <c r="V1977">
        <v>1080</v>
      </c>
      <c r="W1977" s="4">
        <v>46107</v>
      </c>
      <c r="X1977" s="4">
        <v>46108</v>
      </c>
      <c r="Y1977" s="4">
        <v>46108</v>
      </c>
      <c r="Z1977" s="4">
        <v>47188</v>
      </c>
      <c r="AA1977" s="3"/>
      <c r="AB1977" s="3" t="s">
        <v>1746</v>
      </c>
      <c r="AC1977" s="2"/>
      <c r="AD1977" s="2" t="s">
        <v>45</v>
      </c>
      <c r="AE1977" s="2" t="s">
        <v>45</v>
      </c>
      <c r="AF1977" s="2"/>
      <c r="AG1977" s="2"/>
      <c r="AH1977" s="2"/>
      <c r="AI1977" s="2"/>
      <c r="AJ1977" s="2" t="s">
        <v>50</v>
      </c>
      <c r="AK1977" s="2" t="s">
        <v>49</v>
      </c>
    </row>
    <row r="1978" spans="1:37" ht="28.8" x14ac:dyDescent="0.3">
      <c r="A1978" s="1">
        <v>2195</v>
      </c>
      <c r="B1978">
        <v>19461</v>
      </c>
      <c r="F1978" s="2" t="s">
        <v>76</v>
      </c>
      <c r="G1978" s="2" t="s">
        <v>78</v>
      </c>
      <c r="H1978" s="2" t="s">
        <v>37</v>
      </c>
      <c r="I1978" s="2" t="s">
        <v>46</v>
      </c>
      <c r="J1978" s="2" t="s">
        <v>1210</v>
      </c>
      <c r="K1978" s="2" t="s">
        <v>142</v>
      </c>
      <c r="L1978" s="2" t="s">
        <v>184</v>
      </c>
      <c r="M1978" s="2" t="s">
        <v>185</v>
      </c>
      <c r="N1978" s="3" t="s">
        <v>2125</v>
      </c>
      <c r="O1978" s="2" t="s">
        <v>53</v>
      </c>
      <c r="P1978" s="2" t="s">
        <v>65</v>
      </c>
      <c r="Q1978" s="2"/>
      <c r="R1978" s="2" t="s">
        <v>1759</v>
      </c>
      <c r="S1978" s="2" t="s">
        <v>1760</v>
      </c>
      <c r="T1978" s="2"/>
      <c r="U1978">
        <v>0</v>
      </c>
      <c r="V1978">
        <v>1080</v>
      </c>
      <c r="W1978" s="4">
        <v>46107</v>
      </c>
      <c r="X1978" s="4">
        <v>46111</v>
      </c>
      <c r="Y1978" s="4">
        <v>46111</v>
      </c>
      <c r="Z1978" s="4">
        <v>47191</v>
      </c>
      <c r="AA1978" s="3"/>
      <c r="AB1978" s="3" t="s">
        <v>1748</v>
      </c>
      <c r="AC1978" s="2"/>
      <c r="AD1978" s="2" t="s">
        <v>45</v>
      </c>
      <c r="AE1978" s="2" t="s">
        <v>102</v>
      </c>
      <c r="AF1978" s="2"/>
      <c r="AG1978" s="2"/>
      <c r="AH1978" s="2"/>
      <c r="AI1978" s="2"/>
      <c r="AJ1978" s="2" t="s">
        <v>50</v>
      </c>
      <c r="AK1978" s="2" t="s">
        <v>49</v>
      </c>
    </row>
    <row r="1979" spans="1:37" ht="28.8" x14ac:dyDescent="0.3">
      <c r="A1979" s="1">
        <v>2196</v>
      </c>
      <c r="B1979">
        <v>19462</v>
      </c>
      <c r="F1979" s="2" t="s">
        <v>76</v>
      </c>
      <c r="G1979" s="2" t="s">
        <v>78</v>
      </c>
      <c r="H1979" s="2" t="s">
        <v>37</v>
      </c>
      <c r="I1979" s="2" t="s">
        <v>46</v>
      </c>
      <c r="J1979" s="2" t="s">
        <v>1210</v>
      </c>
      <c r="K1979" s="2" t="s">
        <v>142</v>
      </c>
      <c r="L1979" s="2" t="s">
        <v>186</v>
      </c>
      <c r="M1979" s="2" t="s">
        <v>187</v>
      </c>
      <c r="N1979" s="3" t="s">
        <v>2125</v>
      </c>
      <c r="O1979" s="2" t="s">
        <v>53</v>
      </c>
      <c r="P1979" s="2" t="s">
        <v>65</v>
      </c>
      <c r="Q1979" s="2"/>
      <c r="R1979" s="2" t="s">
        <v>1759</v>
      </c>
      <c r="S1979" s="2" t="s">
        <v>1760</v>
      </c>
      <c r="T1979" s="2"/>
      <c r="U1979">
        <v>0</v>
      </c>
      <c r="V1979">
        <v>1080</v>
      </c>
      <c r="W1979" s="4">
        <v>46107</v>
      </c>
      <c r="X1979" s="4">
        <v>46111</v>
      </c>
      <c r="Y1979" s="4">
        <v>46111</v>
      </c>
      <c r="Z1979" s="4">
        <v>47191</v>
      </c>
      <c r="AA1979" s="3"/>
      <c r="AB1979" s="3" t="s">
        <v>1782</v>
      </c>
      <c r="AC1979" s="2"/>
      <c r="AD1979" s="2" t="s">
        <v>45</v>
      </c>
      <c r="AE1979" s="2" t="s">
        <v>118</v>
      </c>
      <c r="AF1979" s="2"/>
      <c r="AG1979" s="2"/>
      <c r="AH1979" s="2"/>
      <c r="AI1979" s="2"/>
      <c r="AJ1979" s="2" t="s">
        <v>50</v>
      </c>
      <c r="AK1979" s="2" t="s">
        <v>49</v>
      </c>
    </row>
    <row r="1980" spans="1:37" ht="28.8" x14ac:dyDescent="0.3">
      <c r="A1980" s="1">
        <v>2197</v>
      </c>
      <c r="B1980">
        <v>20340</v>
      </c>
      <c r="F1980" s="2" t="s">
        <v>76</v>
      </c>
      <c r="G1980" s="2" t="s">
        <v>78</v>
      </c>
      <c r="H1980" s="2" t="s">
        <v>37</v>
      </c>
      <c r="I1980" s="2" t="s">
        <v>46</v>
      </c>
      <c r="J1980" s="2" t="s">
        <v>1210</v>
      </c>
      <c r="K1980" s="2" t="s">
        <v>188</v>
      </c>
      <c r="L1980" s="2" t="s">
        <v>184</v>
      </c>
      <c r="M1980" s="2" t="s">
        <v>193</v>
      </c>
      <c r="N1980" s="3" t="s">
        <v>2125</v>
      </c>
      <c r="O1980" s="2" t="s">
        <v>53</v>
      </c>
      <c r="P1980" s="2" t="s">
        <v>65</v>
      </c>
      <c r="Q1980" s="2"/>
      <c r="R1980" s="2" t="s">
        <v>1759</v>
      </c>
      <c r="S1980" s="2" t="s">
        <v>1760</v>
      </c>
      <c r="T1980" s="2"/>
      <c r="U1980">
        <v>0</v>
      </c>
      <c r="V1980">
        <v>1080</v>
      </c>
      <c r="W1980" s="4">
        <v>46108</v>
      </c>
      <c r="X1980" s="4">
        <v>46146</v>
      </c>
      <c r="Y1980" s="4">
        <v>46146</v>
      </c>
      <c r="Z1980" s="4">
        <v>47226</v>
      </c>
      <c r="AA1980" s="3"/>
      <c r="AB1980" s="3" t="s">
        <v>1736</v>
      </c>
      <c r="AC1980" s="2"/>
      <c r="AD1980" s="2" t="s">
        <v>45</v>
      </c>
      <c r="AE1980" s="2" t="s">
        <v>45</v>
      </c>
      <c r="AF1980" s="2"/>
      <c r="AG1980" s="2"/>
      <c r="AH1980" s="2"/>
      <c r="AI1980" s="2"/>
      <c r="AJ1980" s="2" t="s">
        <v>50</v>
      </c>
      <c r="AK1980" s="2" t="s">
        <v>49</v>
      </c>
    </row>
    <row r="1981" spans="1:37" ht="28.8" x14ac:dyDescent="0.3">
      <c r="A1981" s="1">
        <v>2198</v>
      </c>
      <c r="B1981">
        <v>20339</v>
      </c>
      <c r="F1981" s="2" t="s">
        <v>76</v>
      </c>
      <c r="G1981" s="2" t="s">
        <v>78</v>
      </c>
      <c r="H1981" s="2" t="s">
        <v>37</v>
      </c>
      <c r="I1981" s="2" t="s">
        <v>46</v>
      </c>
      <c r="J1981" s="2" t="s">
        <v>1210</v>
      </c>
      <c r="K1981" s="2" t="s">
        <v>188</v>
      </c>
      <c r="L1981" s="2" t="s">
        <v>191</v>
      </c>
      <c r="M1981" s="2" t="s">
        <v>192</v>
      </c>
      <c r="N1981" s="3" t="s">
        <v>2125</v>
      </c>
      <c r="O1981" s="2" t="s">
        <v>53</v>
      </c>
      <c r="P1981" s="2" t="s">
        <v>65</v>
      </c>
      <c r="Q1981" s="2"/>
      <c r="R1981" s="2" t="s">
        <v>1759</v>
      </c>
      <c r="S1981" s="2" t="s">
        <v>1760</v>
      </c>
      <c r="T1981" s="2"/>
      <c r="U1981">
        <v>0</v>
      </c>
      <c r="V1981">
        <v>1080</v>
      </c>
      <c r="W1981" s="4">
        <v>46107</v>
      </c>
      <c r="X1981" s="4">
        <v>46146</v>
      </c>
      <c r="Y1981" s="4">
        <v>46146</v>
      </c>
      <c r="Z1981" s="4">
        <v>47226</v>
      </c>
      <c r="AA1981" s="3"/>
      <c r="AB1981" s="3" t="s">
        <v>1736</v>
      </c>
      <c r="AC1981" s="2"/>
      <c r="AD1981" s="2" t="s">
        <v>45</v>
      </c>
      <c r="AE1981" s="2" t="s">
        <v>45</v>
      </c>
      <c r="AF1981" s="2"/>
      <c r="AG1981" s="2"/>
      <c r="AH1981" s="2"/>
      <c r="AI1981" s="2"/>
      <c r="AJ1981" s="2" t="s">
        <v>50</v>
      </c>
      <c r="AK1981" s="2" t="s">
        <v>49</v>
      </c>
    </row>
    <row r="1982" spans="1:37" ht="28.8" x14ac:dyDescent="0.3">
      <c r="A1982" s="1">
        <v>2199</v>
      </c>
      <c r="B1982">
        <v>20396</v>
      </c>
      <c r="F1982" s="2" t="s">
        <v>76</v>
      </c>
      <c r="G1982" s="2" t="s">
        <v>78</v>
      </c>
      <c r="H1982" s="2" t="s">
        <v>37</v>
      </c>
      <c r="I1982" s="2" t="s">
        <v>46</v>
      </c>
      <c r="J1982" s="2" t="s">
        <v>1210</v>
      </c>
      <c r="K1982" s="2" t="s">
        <v>38</v>
      </c>
      <c r="L1982" s="2" t="s">
        <v>194</v>
      </c>
      <c r="M1982" s="2" t="s">
        <v>195</v>
      </c>
      <c r="N1982" s="3" t="s">
        <v>2126</v>
      </c>
      <c r="O1982" s="2" t="s">
        <v>53</v>
      </c>
      <c r="P1982" s="2" t="s">
        <v>65</v>
      </c>
      <c r="Q1982" s="2"/>
      <c r="R1982" s="2" t="s">
        <v>1759</v>
      </c>
      <c r="S1982" s="2" t="s">
        <v>1760</v>
      </c>
      <c r="T1982" s="2"/>
      <c r="U1982">
        <v>0</v>
      </c>
      <c r="V1982">
        <v>1080</v>
      </c>
      <c r="W1982" s="4">
        <v>46107</v>
      </c>
      <c r="X1982" s="4">
        <v>46154</v>
      </c>
      <c r="Y1982" s="4">
        <v>46154</v>
      </c>
      <c r="Z1982" s="4">
        <v>47234</v>
      </c>
      <c r="AA1982" s="3"/>
      <c r="AB1982" s="3" t="s">
        <v>2399</v>
      </c>
      <c r="AC1982" s="2"/>
      <c r="AD1982" s="2" t="s">
        <v>45</v>
      </c>
      <c r="AE1982" s="2" t="s">
        <v>45</v>
      </c>
      <c r="AF1982" s="2"/>
      <c r="AG1982" s="2"/>
      <c r="AH1982" s="2"/>
      <c r="AI1982" s="2"/>
      <c r="AJ1982" s="2" t="s">
        <v>50</v>
      </c>
      <c r="AK1982" s="2" t="s">
        <v>49</v>
      </c>
    </row>
    <row r="1983" spans="1:37" ht="28.8" x14ac:dyDescent="0.3">
      <c r="A1983" s="1">
        <v>2200</v>
      </c>
      <c r="B1983">
        <v>20398</v>
      </c>
      <c r="F1983" s="2" t="s">
        <v>76</v>
      </c>
      <c r="G1983" s="2" t="s">
        <v>78</v>
      </c>
      <c r="H1983" s="2" t="s">
        <v>37</v>
      </c>
      <c r="I1983" s="2" t="s">
        <v>46</v>
      </c>
      <c r="J1983" s="2" t="s">
        <v>1210</v>
      </c>
      <c r="K1983" s="2" t="s">
        <v>38</v>
      </c>
      <c r="L1983" s="2" t="s">
        <v>184</v>
      </c>
      <c r="M1983" s="2" t="s">
        <v>1208</v>
      </c>
      <c r="N1983" s="3" t="s">
        <v>2126</v>
      </c>
      <c r="O1983" s="2" t="s">
        <v>53</v>
      </c>
      <c r="P1983" s="2" t="s">
        <v>65</v>
      </c>
      <c r="Q1983" s="2"/>
      <c r="R1983" s="2" t="s">
        <v>1759</v>
      </c>
      <c r="S1983" s="2" t="s">
        <v>1760</v>
      </c>
      <c r="T1983" s="2"/>
      <c r="U1983">
        <v>0</v>
      </c>
      <c r="V1983">
        <v>1080</v>
      </c>
      <c r="W1983" s="4">
        <v>46107</v>
      </c>
      <c r="X1983" s="4">
        <v>46154</v>
      </c>
      <c r="Y1983" s="4">
        <v>46154</v>
      </c>
      <c r="Z1983" s="4">
        <v>47234</v>
      </c>
      <c r="AA1983" s="3"/>
      <c r="AB1983" s="3" t="s">
        <v>2399</v>
      </c>
      <c r="AC1983" s="2"/>
      <c r="AD1983" s="2" t="s">
        <v>45</v>
      </c>
      <c r="AE1983" s="2" t="s">
        <v>45</v>
      </c>
      <c r="AF1983" s="2"/>
      <c r="AG1983" s="2"/>
      <c r="AH1983" s="2"/>
      <c r="AI1983" s="2"/>
      <c r="AJ1983" s="2" t="s">
        <v>50</v>
      </c>
      <c r="AK1983" s="2" t="s">
        <v>49</v>
      </c>
    </row>
    <row r="1984" spans="1:37" ht="28.8" x14ac:dyDescent="0.3">
      <c r="A1984" s="1">
        <v>2201</v>
      </c>
      <c r="B1984">
        <v>20397</v>
      </c>
      <c r="F1984" s="2" t="s">
        <v>76</v>
      </c>
      <c r="G1984" s="2" t="s">
        <v>78</v>
      </c>
      <c r="H1984" s="2" t="s">
        <v>37</v>
      </c>
      <c r="I1984" s="2" t="s">
        <v>46</v>
      </c>
      <c r="J1984" s="2" t="s">
        <v>1210</v>
      </c>
      <c r="K1984" s="2" t="s">
        <v>38</v>
      </c>
      <c r="L1984" s="2" t="s">
        <v>191</v>
      </c>
      <c r="M1984" s="2" t="s">
        <v>198</v>
      </c>
      <c r="N1984" s="3" t="s">
        <v>2126</v>
      </c>
      <c r="O1984" s="2" t="s">
        <v>53</v>
      </c>
      <c r="P1984" s="2" t="s">
        <v>65</v>
      </c>
      <c r="Q1984" s="2"/>
      <c r="R1984" s="2" t="s">
        <v>1759</v>
      </c>
      <c r="S1984" s="2" t="s">
        <v>1760</v>
      </c>
      <c r="T1984" s="2"/>
      <c r="U1984">
        <v>0</v>
      </c>
      <c r="V1984">
        <v>1080</v>
      </c>
      <c r="W1984" s="4">
        <v>46107</v>
      </c>
      <c r="X1984" s="4">
        <v>46154</v>
      </c>
      <c r="Y1984" s="4">
        <v>46154</v>
      </c>
      <c r="Z1984" s="4">
        <v>47234</v>
      </c>
      <c r="AA1984" s="3"/>
      <c r="AB1984" s="3" t="s">
        <v>2399</v>
      </c>
      <c r="AC1984" s="2"/>
      <c r="AD1984" s="2" t="s">
        <v>45</v>
      </c>
      <c r="AE1984" s="2" t="s">
        <v>45</v>
      </c>
      <c r="AF1984" s="2"/>
      <c r="AG1984" s="2"/>
      <c r="AH1984" s="2"/>
      <c r="AI1984" s="2"/>
      <c r="AJ1984" s="2" t="s">
        <v>50</v>
      </c>
      <c r="AK1984" s="2" t="s">
        <v>49</v>
      </c>
    </row>
    <row r="1985" spans="1:37" ht="201.6" x14ac:dyDescent="0.3">
      <c r="A1985" s="1">
        <v>2202</v>
      </c>
      <c r="B1985">
        <v>19479</v>
      </c>
      <c r="F1985" s="2" t="s">
        <v>76</v>
      </c>
      <c r="G1985" s="2" t="s">
        <v>78</v>
      </c>
      <c r="H1985" s="2" t="s">
        <v>37</v>
      </c>
      <c r="I1985" s="2" t="s">
        <v>46</v>
      </c>
      <c r="J1985" s="2" t="s">
        <v>2129</v>
      </c>
      <c r="K1985" s="2" t="s">
        <v>200</v>
      </c>
      <c r="L1985" s="2" t="s">
        <v>1005</v>
      </c>
      <c r="M1985" s="2" t="s">
        <v>1006</v>
      </c>
      <c r="N1985" s="3" t="s">
        <v>2127</v>
      </c>
      <c r="O1985" s="2" t="s">
        <v>53</v>
      </c>
      <c r="P1985" s="2" t="s">
        <v>65</v>
      </c>
      <c r="Q1985" s="2"/>
      <c r="R1985" s="2"/>
      <c r="S1985" s="2"/>
      <c r="T1985" s="2"/>
      <c r="U1985">
        <v>0</v>
      </c>
      <c r="V1985">
        <v>365</v>
      </c>
      <c r="W1985" s="4">
        <v>46108</v>
      </c>
      <c r="X1985" s="4">
        <v>46112</v>
      </c>
      <c r="Y1985" s="4">
        <v>46112</v>
      </c>
      <c r="Z1985" s="4">
        <v>46477</v>
      </c>
      <c r="AA1985" s="3"/>
      <c r="AB1985" s="3" t="s">
        <v>2128</v>
      </c>
      <c r="AC1985" s="2"/>
      <c r="AD1985" s="2" t="s">
        <v>45</v>
      </c>
      <c r="AE1985" s="2" t="s">
        <v>45</v>
      </c>
      <c r="AF1985" s="2"/>
      <c r="AG1985" s="2"/>
      <c r="AH1985" s="2"/>
      <c r="AI1985" s="2"/>
      <c r="AJ1985" s="2" t="s">
        <v>50</v>
      </c>
      <c r="AK1985" s="2" t="s">
        <v>49</v>
      </c>
    </row>
    <row r="1986" spans="1:37" ht="201.6" x14ac:dyDescent="0.3">
      <c r="A1986" s="1">
        <v>2203</v>
      </c>
      <c r="B1986">
        <v>19478</v>
      </c>
      <c r="F1986" s="2" t="s">
        <v>76</v>
      </c>
      <c r="G1986" s="2" t="s">
        <v>78</v>
      </c>
      <c r="H1986" s="2" t="s">
        <v>37</v>
      </c>
      <c r="I1986" s="2" t="s">
        <v>46</v>
      </c>
      <c r="J1986" s="2" t="s">
        <v>2129</v>
      </c>
      <c r="K1986" s="2" t="s">
        <v>200</v>
      </c>
      <c r="L1986" s="2" t="s">
        <v>1010</v>
      </c>
      <c r="M1986" s="2" t="s">
        <v>1011</v>
      </c>
      <c r="N1986" s="3" t="s">
        <v>2127</v>
      </c>
      <c r="O1986" s="2" t="s">
        <v>53</v>
      </c>
      <c r="P1986" s="2" t="s">
        <v>65</v>
      </c>
      <c r="Q1986" s="2"/>
      <c r="R1986" s="2"/>
      <c r="S1986" s="2"/>
      <c r="T1986" s="2"/>
      <c r="U1986">
        <v>0</v>
      </c>
      <c r="V1986">
        <v>365</v>
      </c>
      <c r="W1986" s="4">
        <v>46108</v>
      </c>
      <c r="X1986" s="4">
        <v>46112</v>
      </c>
      <c r="Y1986" s="4">
        <v>46112</v>
      </c>
      <c r="Z1986" s="4">
        <v>46477</v>
      </c>
      <c r="AA1986" s="3"/>
      <c r="AB1986" s="3" t="s">
        <v>2128</v>
      </c>
      <c r="AC1986" s="2"/>
      <c r="AD1986" s="2" t="s">
        <v>45</v>
      </c>
      <c r="AE1986" s="2" t="s">
        <v>45</v>
      </c>
      <c r="AF1986" s="2"/>
      <c r="AG1986" s="2"/>
      <c r="AH1986" s="2"/>
      <c r="AI1986" s="2"/>
      <c r="AJ1986" s="2" t="s">
        <v>50</v>
      </c>
      <c r="AK1986" s="2" t="s">
        <v>49</v>
      </c>
    </row>
    <row r="1987" spans="1:37" ht="201.6" x14ac:dyDescent="0.3">
      <c r="A1987" s="1">
        <v>2204</v>
      </c>
      <c r="B1987">
        <v>19577</v>
      </c>
      <c r="F1987" s="2" t="s">
        <v>76</v>
      </c>
      <c r="G1987" s="2" t="s">
        <v>78</v>
      </c>
      <c r="H1987" s="2" t="s">
        <v>37</v>
      </c>
      <c r="I1987" s="2" t="s">
        <v>46</v>
      </c>
      <c r="J1987" s="2" t="s">
        <v>2129</v>
      </c>
      <c r="K1987" s="2" t="s">
        <v>203</v>
      </c>
      <c r="L1987" s="2" t="s">
        <v>1015</v>
      </c>
      <c r="M1987" s="2" t="s">
        <v>749</v>
      </c>
      <c r="N1987" s="3" t="s">
        <v>2127</v>
      </c>
      <c r="O1987" s="2" t="s">
        <v>53</v>
      </c>
      <c r="P1987" s="2" t="s">
        <v>65</v>
      </c>
      <c r="Q1987" s="2"/>
      <c r="R1987" s="2"/>
      <c r="S1987" s="2"/>
      <c r="T1987" s="2"/>
      <c r="U1987">
        <v>0</v>
      </c>
      <c r="V1987">
        <v>365</v>
      </c>
      <c r="W1987" s="4">
        <v>46111</v>
      </c>
      <c r="X1987" s="4">
        <v>46111</v>
      </c>
      <c r="Y1987" s="4">
        <v>46111</v>
      </c>
      <c r="Z1987" s="4">
        <v>46476</v>
      </c>
      <c r="AA1987" s="3"/>
      <c r="AB1987" s="3" t="s">
        <v>1878</v>
      </c>
      <c r="AC1987" s="2"/>
      <c r="AD1987" s="2" t="s">
        <v>45</v>
      </c>
      <c r="AE1987" s="2" t="s">
        <v>118</v>
      </c>
      <c r="AF1987" s="2"/>
      <c r="AG1987" s="2"/>
      <c r="AH1987" s="2"/>
      <c r="AI1987" s="2"/>
      <c r="AJ1987" s="2" t="s">
        <v>50</v>
      </c>
      <c r="AK1987" s="2" t="s">
        <v>49</v>
      </c>
    </row>
    <row r="1988" spans="1:37" ht="201.6" x14ac:dyDescent="0.3">
      <c r="A1988" s="1">
        <v>2205</v>
      </c>
      <c r="B1988">
        <v>19578</v>
      </c>
      <c r="F1988" s="2" t="s">
        <v>76</v>
      </c>
      <c r="G1988" s="2" t="s">
        <v>78</v>
      </c>
      <c r="H1988" s="2" t="s">
        <v>37</v>
      </c>
      <c r="I1988" s="2" t="s">
        <v>46</v>
      </c>
      <c r="J1988" s="2" t="s">
        <v>2129</v>
      </c>
      <c r="K1988" s="2" t="s">
        <v>203</v>
      </c>
      <c r="L1988" s="2" t="s">
        <v>752</v>
      </c>
      <c r="M1988" s="2" t="s">
        <v>753</v>
      </c>
      <c r="N1988" s="3" t="s">
        <v>2127</v>
      </c>
      <c r="O1988" s="2" t="s">
        <v>53</v>
      </c>
      <c r="P1988" s="2" t="s">
        <v>65</v>
      </c>
      <c r="Q1988" s="2"/>
      <c r="R1988" s="2"/>
      <c r="S1988" s="2"/>
      <c r="T1988" s="2"/>
      <c r="U1988">
        <v>0</v>
      </c>
      <c r="V1988">
        <v>365</v>
      </c>
      <c r="W1988" s="4">
        <v>46111</v>
      </c>
      <c r="X1988" s="4">
        <v>46111</v>
      </c>
      <c r="Y1988" s="4">
        <v>46111</v>
      </c>
      <c r="Z1988" s="4">
        <v>46476</v>
      </c>
      <c r="AA1988" s="3"/>
      <c r="AB1988" s="3" t="s">
        <v>2130</v>
      </c>
      <c r="AC1988" s="2"/>
      <c r="AD1988" s="2" t="s">
        <v>45</v>
      </c>
      <c r="AE1988" s="2" t="s">
        <v>117</v>
      </c>
      <c r="AF1988" s="2"/>
      <c r="AG1988" s="2"/>
      <c r="AH1988" s="2"/>
      <c r="AI1988" s="2"/>
      <c r="AJ1988" s="2" t="s">
        <v>50</v>
      </c>
      <c r="AK1988" s="2" t="s">
        <v>49</v>
      </c>
    </row>
    <row r="1989" spans="1:37" ht="201.6" x14ac:dyDescent="0.3">
      <c r="A1989" s="1">
        <v>2206</v>
      </c>
      <c r="F1989" s="2" t="s">
        <v>76</v>
      </c>
      <c r="G1989" s="2" t="s">
        <v>212</v>
      </c>
      <c r="H1989" s="2" t="s">
        <v>37</v>
      </c>
      <c r="I1989" s="2" t="s">
        <v>46</v>
      </c>
      <c r="J1989" s="2" t="s">
        <v>2129</v>
      </c>
      <c r="K1989" s="2" t="s">
        <v>205</v>
      </c>
      <c r="L1989" s="2" t="s">
        <v>849</v>
      </c>
      <c r="M1989" s="2" t="s">
        <v>850</v>
      </c>
      <c r="N1989" s="3" t="s">
        <v>2131</v>
      </c>
      <c r="O1989" s="2" t="s">
        <v>53</v>
      </c>
      <c r="P1989" s="2" t="s">
        <v>65</v>
      </c>
      <c r="Q1989" s="2"/>
      <c r="R1989" s="2"/>
      <c r="S1989" s="2"/>
      <c r="T1989" s="2"/>
      <c r="U1989">
        <v>0</v>
      </c>
      <c r="V1989">
        <v>365</v>
      </c>
      <c r="W1989" s="4">
        <v>46112</v>
      </c>
      <c r="X1989" s="4"/>
      <c r="Y1989" s="4">
        <v>46112</v>
      </c>
      <c r="Z1989" s="4">
        <v>46477</v>
      </c>
      <c r="AA1989" s="3"/>
      <c r="AB1989" s="3"/>
      <c r="AC1989" s="2"/>
      <c r="AD1989" s="2" t="s">
        <v>45</v>
      </c>
      <c r="AE1989" s="2" t="s">
        <v>45</v>
      </c>
      <c r="AF1989" s="2"/>
      <c r="AG1989" s="2"/>
      <c r="AH1989" s="2"/>
      <c r="AI1989" s="2"/>
      <c r="AJ1989" s="2" t="s">
        <v>50</v>
      </c>
      <c r="AK1989" s="2" t="s">
        <v>49</v>
      </c>
    </row>
    <row r="1990" spans="1:37" ht="201.6" x14ac:dyDescent="0.3">
      <c r="A1990" s="1">
        <v>2207</v>
      </c>
      <c r="F1990" s="2" t="s">
        <v>76</v>
      </c>
      <c r="G1990" s="2" t="s">
        <v>212</v>
      </c>
      <c r="H1990" s="2" t="s">
        <v>37</v>
      </c>
      <c r="I1990" s="2" t="s">
        <v>46</v>
      </c>
      <c r="J1990" s="2" t="s">
        <v>2129</v>
      </c>
      <c r="K1990" s="2" t="s">
        <v>205</v>
      </c>
      <c r="L1990" s="2" t="s">
        <v>851</v>
      </c>
      <c r="M1990" s="2" t="s">
        <v>852</v>
      </c>
      <c r="N1990" s="3" t="s">
        <v>2131</v>
      </c>
      <c r="O1990" s="2" t="s">
        <v>53</v>
      </c>
      <c r="P1990" s="2" t="s">
        <v>65</v>
      </c>
      <c r="Q1990" s="2"/>
      <c r="R1990" s="2"/>
      <c r="S1990" s="2"/>
      <c r="T1990" s="2"/>
      <c r="U1990">
        <v>0</v>
      </c>
      <c r="V1990">
        <v>365</v>
      </c>
      <c r="W1990" s="4">
        <v>46112</v>
      </c>
      <c r="X1990" s="4"/>
      <c r="Y1990" s="4">
        <v>46112</v>
      </c>
      <c r="Z1990" s="4">
        <v>46477</v>
      </c>
      <c r="AA1990" s="3"/>
      <c r="AB1990" s="3"/>
      <c r="AC1990" s="2"/>
      <c r="AD1990" s="2" t="s">
        <v>45</v>
      </c>
      <c r="AE1990" s="2" t="s">
        <v>45</v>
      </c>
      <c r="AF1990" s="2"/>
      <c r="AG1990" s="2"/>
      <c r="AH1990" s="2"/>
      <c r="AI1990" s="2"/>
      <c r="AJ1990" s="2" t="s">
        <v>50</v>
      </c>
      <c r="AK1990" s="2" t="s">
        <v>49</v>
      </c>
    </row>
    <row r="1991" spans="1:37" ht="57.6" x14ac:dyDescent="0.3">
      <c r="A1991" s="1">
        <v>2208</v>
      </c>
      <c r="B1991">
        <v>19492</v>
      </c>
      <c r="F1991" s="2" t="s">
        <v>76</v>
      </c>
      <c r="G1991" s="2" t="s">
        <v>78</v>
      </c>
      <c r="H1991" s="2" t="s">
        <v>37</v>
      </c>
      <c r="I1991" s="2" t="s">
        <v>46</v>
      </c>
      <c r="J1991" s="2" t="s">
        <v>71</v>
      </c>
      <c r="K1991" s="2" t="s">
        <v>361</v>
      </c>
      <c r="L1991" s="2" t="s">
        <v>143</v>
      </c>
      <c r="M1991" s="2" t="s">
        <v>362</v>
      </c>
      <c r="N1991" s="3" t="s">
        <v>1477</v>
      </c>
      <c r="O1991" s="2" t="s">
        <v>53</v>
      </c>
      <c r="P1991" s="2" t="s">
        <v>65</v>
      </c>
      <c r="Q1991" s="2"/>
      <c r="R1991" s="2"/>
      <c r="S1991" s="2"/>
      <c r="T1991" s="2"/>
      <c r="U1991">
        <v>0</v>
      </c>
      <c r="V1991">
        <v>1080</v>
      </c>
      <c r="W1991" s="4">
        <v>46097</v>
      </c>
      <c r="X1991" s="4">
        <v>46114</v>
      </c>
      <c r="Y1991" s="4">
        <v>46114</v>
      </c>
      <c r="Z1991" s="4">
        <v>47194</v>
      </c>
      <c r="AA1991" s="3"/>
      <c r="AB1991" s="3" t="s">
        <v>1879</v>
      </c>
      <c r="AC1991" s="2"/>
      <c r="AD1991" s="2" t="s">
        <v>101</v>
      </c>
      <c r="AE1991" s="2" t="s">
        <v>45</v>
      </c>
      <c r="AF1991" s="2"/>
      <c r="AG1991" s="2"/>
      <c r="AH1991" s="2"/>
      <c r="AI1991" s="2"/>
      <c r="AJ1991" s="2" t="s">
        <v>50</v>
      </c>
      <c r="AK1991" s="2" t="s">
        <v>49</v>
      </c>
    </row>
    <row r="1992" spans="1:37" ht="43.2" x14ac:dyDescent="0.3">
      <c r="A1992" s="1">
        <v>2209</v>
      </c>
      <c r="B1992">
        <v>19494</v>
      </c>
      <c r="F1992" s="2" t="s">
        <v>76</v>
      </c>
      <c r="G1992" s="2" t="s">
        <v>78</v>
      </c>
      <c r="H1992" s="2" t="s">
        <v>37</v>
      </c>
      <c r="I1992" s="2" t="s">
        <v>46</v>
      </c>
      <c r="J1992" s="2" t="s">
        <v>71</v>
      </c>
      <c r="K1992" s="2" t="s">
        <v>361</v>
      </c>
      <c r="L1992" s="2" t="s">
        <v>143</v>
      </c>
      <c r="M1992" s="2" t="s">
        <v>362</v>
      </c>
      <c r="N1992" s="3" t="s">
        <v>2132</v>
      </c>
      <c r="O1992" s="2" t="s">
        <v>53</v>
      </c>
      <c r="P1992" s="2" t="s">
        <v>65</v>
      </c>
      <c r="Q1992" s="2"/>
      <c r="R1992" s="2"/>
      <c r="S1992" s="2"/>
      <c r="T1992" s="2"/>
      <c r="U1992">
        <v>0</v>
      </c>
      <c r="V1992">
        <v>360</v>
      </c>
      <c r="W1992" s="4">
        <v>46097</v>
      </c>
      <c r="X1992" s="4">
        <v>46114</v>
      </c>
      <c r="Y1992" s="4">
        <v>46114</v>
      </c>
      <c r="Z1992" s="4">
        <v>46474</v>
      </c>
      <c r="AA1992" s="3"/>
      <c r="AB1992" s="3" t="s">
        <v>2133</v>
      </c>
      <c r="AC1992" s="2"/>
      <c r="AD1992" s="2" t="s">
        <v>101</v>
      </c>
      <c r="AE1992" s="2" t="s">
        <v>45</v>
      </c>
      <c r="AF1992" s="2"/>
      <c r="AG1992" s="2"/>
      <c r="AH1992" s="2"/>
      <c r="AI1992" s="2"/>
      <c r="AJ1992" s="2" t="s">
        <v>50</v>
      </c>
      <c r="AK1992" s="2" t="s">
        <v>49</v>
      </c>
    </row>
    <row r="1993" spans="1:37" ht="43.2" x14ac:dyDescent="0.3">
      <c r="A1993" s="1">
        <v>2210</v>
      </c>
      <c r="B1993">
        <v>19495</v>
      </c>
      <c r="F1993" s="2" t="s">
        <v>76</v>
      </c>
      <c r="G1993" s="2" t="s">
        <v>78</v>
      </c>
      <c r="H1993" s="2" t="s">
        <v>37</v>
      </c>
      <c r="I1993" s="2" t="s">
        <v>46</v>
      </c>
      <c r="J1993" s="2" t="s">
        <v>71</v>
      </c>
      <c r="K1993" s="2" t="s">
        <v>361</v>
      </c>
      <c r="L1993" s="2" t="s">
        <v>143</v>
      </c>
      <c r="M1993" s="2" t="s">
        <v>362</v>
      </c>
      <c r="N1993" s="3" t="s">
        <v>2134</v>
      </c>
      <c r="O1993" s="2" t="s">
        <v>53</v>
      </c>
      <c r="P1993" s="2" t="s">
        <v>65</v>
      </c>
      <c r="Q1993" s="2"/>
      <c r="R1993" s="2"/>
      <c r="S1993" s="2"/>
      <c r="T1993" s="2"/>
      <c r="U1993">
        <v>0</v>
      </c>
      <c r="V1993">
        <v>120</v>
      </c>
      <c r="W1993" s="4">
        <v>46097</v>
      </c>
      <c r="X1993" s="4">
        <v>46114</v>
      </c>
      <c r="Y1993" s="4">
        <v>46114</v>
      </c>
      <c r="Z1993" s="4">
        <v>46234</v>
      </c>
      <c r="AA1993" s="3"/>
      <c r="AB1993" s="3" t="s">
        <v>2135</v>
      </c>
      <c r="AC1993" s="2"/>
      <c r="AD1993" s="2" t="s">
        <v>101</v>
      </c>
      <c r="AE1993" s="2" t="s">
        <v>45</v>
      </c>
      <c r="AF1993" s="2"/>
      <c r="AG1993" s="2"/>
      <c r="AH1993" s="2"/>
      <c r="AI1993" s="2"/>
      <c r="AJ1993" s="2" t="s">
        <v>50</v>
      </c>
      <c r="AK1993" s="2" t="s">
        <v>49</v>
      </c>
    </row>
    <row r="1994" spans="1:37" ht="43.2" x14ac:dyDescent="0.3">
      <c r="A1994" s="1">
        <v>2211</v>
      </c>
      <c r="B1994">
        <v>19496</v>
      </c>
      <c r="F1994" s="2" t="s">
        <v>76</v>
      </c>
      <c r="G1994" s="2" t="s">
        <v>78</v>
      </c>
      <c r="H1994" s="2" t="s">
        <v>37</v>
      </c>
      <c r="I1994" s="2" t="s">
        <v>46</v>
      </c>
      <c r="J1994" s="2" t="s">
        <v>71</v>
      </c>
      <c r="K1994" s="2" t="s">
        <v>361</v>
      </c>
      <c r="L1994" s="2" t="s">
        <v>149</v>
      </c>
      <c r="M1994" s="2" t="s">
        <v>368</v>
      </c>
      <c r="N1994" s="3" t="s">
        <v>2134</v>
      </c>
      <c r="O1994" s="2" t="s">
        <v>53</v>
      </c>
      <c r="P1994" s="2" t="s">
        <v>65</v>
      </c>
      <c r="Q1994" s="2"/>
      <c r="R1994" s="2"/>
      <c r="S1994" s="2"/>
      <c r="T1994" s="2"/>
      <c r="U1994">
        <v>0</v>
      </c>
      <c r="V1994">
        <v>120</v>
      </c>
      <c r="W1994" s="4">
        <v>46097</v>
      </c>
      <c r="X1994" s="4">
        <v>46112</v>
      </c>
      <c r="Y1994" s="4">
        <v>46112</v>
      </c>
      <c r="Z1994" s="4">
        <v>46232</v>
      </c>
      <c r="AA1994" s="3"/>
      <c r="AB1994" s="3" t="s">
        <v>2136</v>
      </c>
      <c r="AC1994" s="2"/>
      <c r="AD1994" s="2" t="s">
        <v>101</v>
      </c>
      <c r="AE1994" s="2" t="s">
        <v>118</v>
      </c>
      <c r="AF1994" s="2"/>
      <c r="AG1994" s="2"/>
      <c r="AH1994" s="2"/>
      <c r="AI1994" s="2"/>
      <c r="AJ1994" s="2" t="s">
        <v>50</v>
      </c>
      <c r="AK1994" s="2" t="s">
        <v>49</v>
      </c>
    </row>
    <row r="1995" spans="1:37" ht="43.2" x14ac:dyDescent="0.3">
      <c r="A1995" s="1">
        <v>2212</v>
      </c>
      <c r="B1995">
        <v>19497</v>
      </c>
      <c r="F1995" s="2" t="s">
        <v>76</v>
      </c>
      <c r="G1995" s="2" t="s">
        <v>78</v>
      </c>
      <c r="H1995" s="2" t="s">
        <v>37</v>
      </c>
      <c r="I1995" s="2" t="s">
        <v>46</v>
      </c>
      <c r="J1995" s="2" t="s">
        <v>71</v>
      </c>
      <c r="K1995" s="2" t="s">
        <v>361</v>
      </c>
      <c r="L1995" s="2" t="s">
        <v>149</v>
      </c>
      <c r="M1995" s="2" t="s">
        <v>368</v>
      </c>
      <c r="N1995" s="3" t="s">
        <v>2132</v>
      </c>
      <c r="O1995" s="2" t="s">
        <v>53</v>
      </c>
      <c r="P1995" s="2" t="s">
        <v>65</v>
      </c>
      <c r="Q1995" s="2"/>
      <c r="R1995" s="2"/>
      <c r="S1995" s="2"/>
      <c r="T1995" s="2"/>
      <c r="U1995">
        <v>0</v>
      </c>
      <c r="V1995">
        <v>360</v>
      </c>
      <c r="W1995" s="4">
        <v>46097</v>
      </c>
      <c r="X1995" s="4">
        <v>46112</v>
      </c>
      <c r="Y1995" s="4">
        <v>46112</v>
      </c>
      <c r="Z1995" s="4">
        <v>46472</v>
      </c>
      <c r="AA1995" s="3"/>
      <c r="AB1995" s="3" t="s">
        <v>2137</v>
      </c>
      <c r="AC1995" s="2"/>
      <c r="AD1995" s="2" t="s">
        <v>101</v>
      </c>
      <c r="AE1995" s="2" t="s">
        <v>118</v>
      </c>
      <c r="AF1995" s="2"/>
      <c r="AG1995" s="2"/>
      <c r="AH1995" s="2"/>
      <c r="AI1995" s="2"/>
      <c r="AJ1995" s="2" t="s">
        <v>50</v>
      </c>
      <c r="AK1995" s="2" t="s">
        <v>49</v>
      </c>
    </row>
    <row r="1996" spans="1:37" ht="43.2" x14ac:dyDescent="0.3">
      <c r="A1996" s="1">
        <v>2213</v>
      </c>
      <c r="B1996">
        <v>19498</v>
      </c>
      <c r="F1996" s="2" t="s">
        <v>76</v>
      </c>
      <c r="G1996" s="2" t="s">
        <v>78</v>
      </c>
      <c r="H1996" s="2" t="s">
        <v>37</v>
      </c>
      <c r="I1996" s="2" t="s">
        <v>46</v>
      </c>
      <c r="J1996" s="2" t="s">
        <v>165</v>
      </c>
      <c r="K1996" s="2" t="s">
        <v>361</v>
      </c>
      <c r="L1996" s="2" t="s">
        <v>83</v>
      </c>
      <c r="M1996" s="2" t="s">
        <v>367</v>
      </c>
      <c r="N1996" s="3" t="s">
        <v>2132</v>
      </c>
      <c r="O1996" s="2" t="s">
        <v>53</v>
      </c>
      <c r="P1996" s="2" t="s">
        <v>65</v>
      </c>
      <c r="Q1996" s="2"/>
      <c r="R1996" s="2"/>
      <c r="S1996" s="2"/>
      <c r="T1996" s="2"/>
      <c r="U1996">
        <v>0</v>
      </c>
      <c r="V1996">
        <v>360</v>
      </c>
      <c r="W1996" s="4">
        <v>46097</v>
      </c>
      <c r="X1996" s="4">
        <v>46112</v>
      </c>
      <c r="Y1996" s="4">
        <v>46112</v>
      </c>
      <c r="Z1996" s="4">
        <v>46472</v>
      </c>
      <c r="AA1996" s="3"/>
      <c r="AB1996" s="3" t="s">
        <v>2136</v>
      </c>
      <c r="AC1996" s="2"/>
      <c r="AD1996" s="2" t="s">
        <v>101</v>
      </c>
      <c r="AE1996" s="2" t="s">
        <v>118</v>
      </c>
      <c r="AF1996" s="2"/>
      <c r="AG1996" s="2"/>
      <c r="AH1996" s="2"/>
      <c r="AI1996" s="2"/>
      <c r="AJ1996" s="2" t="s">
        <v>50</v>
      </c>
      <c r="AK1996" s="2" t="s">
        <v>49</v>
      </c>
    </row>
    <row r="1997" spans="1:37" ht="43.2" x14ac:dyDescent="0.3">
      <c r="A1997" s="1">
        <v>2214</v>
      </c>
      <c r="B1997">
        <v>19500</v>
      </c>
      <c r="F1997" s="2" t="s">
        <v>76</v>
      </c>
      <c r="G1997" s="2" t="s">
        <v>78</v>
      </c>
      <c r="H1997" s="2" t="s">
        <v>37</v>
      </c>
      <c r="I1997" s="2" t="s">
        <v>46</v>
      </c>
      <c r="J1997" s="2" t="s">
        <v>165</v>
      </c>
      <c r="K1997" s="2" t="s">
        <v>361</v>
      </c>
      <c r="L1997" s="2" t="s">
        <v>67</v>
      </c>
      <c r="M1997" s="2" t="s">
        <v>365</v>
      </c>
      <c r="N1997" s="3" t="s">
        <v>2138</v>
      </c>
      <c r="O1997" s="2" t="s">
        <v>53</v>
      </c>
      <c r="P1997" s="2" t="s">
        <v>65</v>
      </c>
      <c r="Q1997" s="2"/>
      <c r="R1997" s="2"/>
      <c r="S1997" s="2"/>
      <c r="T1997" s="2"/>
      <c r="U1997">
        <v>0</v>
      </c>
      <c r="V1997">
        <v>1080</v>
      </c>
      <c r="W1997" s="4">
        <v>46097</v>
      </c>
      <c r="X1997" s="4">
        <v>46114</v>
      </c>
      <c r="Y1997" s="4">
        <v>46114</v>
      </c>
      <c r="Z1997" s="4">
        <v>47194</v>
      </c>
      <c r="AA1997" s="3"/>
      <c r="AB1997" s="3" t="s">
        <v>1927</v>
      </c>
      <c r="AC1997" s="2"/>
      <c r="AD1997" s="2" t="s">
        <v>101</v>
      </c>
      <c r="AE1997" s="2" t="s">
        <v>101</v>
      </c>
      <c r="AF1997" s="2"/>
      <c r="AG1997" s="2"/>
      <c r="AH1997" s="2"/>
      <c r="AI1997" s="2"/>
      <c r="AJ1997" s="2" t="s">
        <v>50</v>
      </c>
      <c r="AK1997" s="2" t="s">
        <v>49</v>
      </c>
    </row>
    <row r="1998" spans="1:37" ht="28.8" x14ac:dyDescent="0.3">
      <c r="A1998" s="1">
        <v>2215</v>
      </c>
      <c r="B1998">
        <v>19501</v>
      </c>
      <c r="F1998" s="2" t="s">
        <v>76</v>
      </c>
      <c r="G1998" s="2" t="s">
        <v>78</v>
      </c>
      <c r="H1998" s="2" t="s">
        <v>37</v>
      </c>
      <c r="I1998" s="2" t="s">
        <v>46</v>
      </c>
      <c r="J1998" s="2" t="s">
        <v>1210</v>
      </c>
      <c r="K1998" s="2" t="s">
        <v>361</v>
      </c>
      <c r="L1998" s="2" t="s">
        <v>186</v>
      </c>
      <c r="M1998" s="2" t="s">
        <v>380</v>
      </c>
      <c r="N1998" s="3" t="s">
        <v>2139</v>
      </c>
      <c r="O1998" s="2" t="s">
        <v>53</v>
      </c>
      <c r="P1998" s="2" t="s">
        <v>65</v>
      </c>
      <c r="Q1998" s="2"/>
      <c r="R1998" s="2" t="s">
        <v>1759</v>
      </c>
      <c r="S1998" s="2" t="s">
        <v>1760</v>
      </c>
      <c r="T1998" s="2"/>
      <c r="U1998">
        <v>0</v>
      </c>
      <c r="V1998">
        <v>1080</v>
      </c>
      <c r="W1998" s="4">
        <v>46097</v>
      </c>
      <c r="X1998" s="4">
        <v>46112</v>
      </c>
      <c r="Y1998" s="4">
        <v>46112</v>
      </c>
      <c r="Z1998" s="4">
        <v>47192</v>
      </c>
      <c r="AA1998" s="3"/>
      <c r="AB1998" s="3" t="s">
        <v>2140</v>
      </c>
      <c r="AC1998" s="2"/>
      <c r="AD1998" s="2" t="s">
        <v>101</v>
      </c>
      <c r="AE1998" s="2" t="s">
        <v>117</v>
      </c>
      <c r="AF1998" s="2"/>
      <c r="AG1998" s="2"/>
      <c r="AH1998" s="2"/>
      <c r="AI1998" s="2"/>
      <c r="AJ1998" s="2" t="s">
        <v>50</v>
      </c>
      <c r="AK1998" s="2" t="s">
        <v>49</v>
      </c>
    </row>
    <row r="1999" spans="1:37" ht="28.8" x14ac:dyDescent="0.3">
      <c r="A1999" s="1">
        <v>2216</v>
      </c>
      <c r="B1999">
        <v>19502</v>
      </c>
      <c r="F1999" s="2" t="s">
        <v>76</v>
      </c>
      <c r="G1999" s="2" t="s">
        <v>78</v>
      </c>
      <c r="H1999" s="2" t="s">
        <v>37</v>
      </c>
      <c r="I1999" s="2" t="s">
        <v>46</v>
      </c>
      <c r="J1999" s="2" t="s">
        <v>1210</v>
      </c>
      <c r="K1999" s="2" t="s">
        <v>361</v>
      </c>
      <c r="L1999" s="2" t="s">
        <v>370</v>
      </c>
      <c r="M1999" s="2" t="s">
        <v>371</v>
      </c>
      <c r="N1999" s="3" t="s">
        <v>2139</v>
      </c>
      <c r="O1999" s="2" t="s">
        <v>53</v>
      </c>
      <c r="P1999" s="2" t="s">
        <v>65</v>
      </c>
      <c r="Q1999" s="2"/>
      <c r="R1999" s="2" t="s">
        <v>1759</v>
      </c>
      <c r="S1999" s="2" t="s">
        <v>1760</v>
      </c>
      <c r="T1999" s="2"/>
      <c r="U1999">
        <v>0</v>
      </c>
      <c r="V1999">
        <v>1080</v>
      </c>
      <c r="W1999" s="4">
        <v>46097</v>
      </c>
      <c r="X1999" s="4">
        <v>46112</v>
      </c>
      <c r="Y1999" s="4">
        <v>46112</v>
      </c>
      <c r="Z1999" s="4">
        <v>47192</v>
      </c>
      <c r="AA1999" s="3"/>
      <c r="AB1999" s="3" t="s">
        <v>2140</v>
      </c>
      <c r="AC1999" s="2"/>
      <c r="AD1999" s="2" t="s">
        <v>101</v>
      </c>
      <c r="AE1999" s="2" t="s">
        <v>117</v>
      </c>
      <c r="AF1999" s="2"/>
      <c r="AG1999" s="2"/>
      <c r="AH1999" s="2"/>
      <c r="AI1999" s="2"/>
      <c r="AJ1999" s="2" t="s">
        <v>50</v>
      </c>
      <c r="AK1999" s="2" t="s">
        <v>49</v>
      </c>
    </row>
    <row r="2000" spans="1:37" ht="28.8" x14ac:dyDescent="0.3">
      <c r="A2000" s="1">
        <v>2217</v>
      </c>
      <c r="B2000">
        <v>19503</v>
      </c>
      <c r="F2000" s="2" t="s">
        <v>76</v>
      </c>
      <c r="G2000" s="2" t="s">
        <v>78</v>
      </c>
      <c r="H2000" s="2" t="s">
        <v>37</v>
      </c>
      <c r="I2000" s="2" t="s">
        <v>46</v>
      </c>
      <c r="J2000" s="2" t="s">
        <v>100</v>
      </c>
      <c r="K2000" s="2" t="s">
        <v>361</v>
      </c>
      <c r="L2000" s="2" t="s">
        <v>83</v>
      </c>
      <c r="M2000" s="2" t="s">
        <v>367</v>
      </c>
      <c r="N2000" s="3" t="s">
        <v>2141</v>
      </c>
      <c r="O2000" s="2" t="s">
        <v>53</v>
      </c>
      <c r="P2000" s="2" t="s">
        <v>65</v>
      </c>
      <c r="Q2000" s="2"/>
      <c r="R2000" s="2" t="s">
        <v>1606</v>
      </c>
      <c r="S2000" s="2" t="s">
        <v>2142</v>
      </c>
      <c r="T2000" s="2"/>
      <c r="U2000">
        <v>0</v>
      </c>
      <c r="V2000">
        <v>0</v>
      </c>
      <c r="W2000" s="4">
        <v>46097</v>
      </c>
      <c r="X2000" s="4">
        <v>46112</v>
      </c>
      <c r="Y2000" s="4">
        <v>46112</v>
      </c>
      <c r="Z2000" s="4">
        <v>46112</v>
      </c>
      <c r="AA2000" s="3"/>
      <c r="AB2000" s="3" t="s">
        <v>2140</v>
      </c>
      <c r="AC2000" s="2"/>
      <c r="AD2000" s="2" t="s">
        <v>101</v>
      </c>
      <c r="AE2000" s="2" t="s">
        <v>117</v>
      </c>
      <c r="AF2000" s="2"/>
      <c r="AG2000" s="2"/>
      <c r="AH2000" s="2"/>
      <c r="AI2000" s="2"/>
      <c r="AJ2000" s="2" t="s">
        <v>50</v>
      </c>
      <c r="AK2000" s="2" t="s">
        <v>49</v>
      </c>
    </row>
    <row r="2001" spans="1:37" ht="43.2" x14ac:dyDescent="0.3">
      <c r="A2001" s="1">
        <v>2219</v>
      </c>
      <c r="B2001">
        <v>19508</v>
      </c>
      <c r="F2001" s="2" t="s">
        <v>76</v>
      </c>
      <c r="G2001" s="2" t="s">
        <v>78</v>
      </c>
      <c r="H2001" s="2" t="s">
        <v>37</v>
      </c>
      <c r="I2001" s="2" t="s">
        <v>46</v>
      </c>
      <c r="J2001" s="2" t="s">
        <v>1116</v>
      </c>
      <c r="K2001" s="2" t="s">
        <v>467</v>
      </c>
      <c r="L2001" s="2" t="s">
        <v>579</v>
      </c>
      <c r="M2001" s="2" t="s">
        <v>593</v>
      </c>
      <c r="N2001" s="3" t="s">
        <v>2143</v>
      </c>
      <c r="O2001" s="2" t="s">
        <v>53</v>
      </c>
      <c r="P2001" s="2" t="s">
        <v>65</v>
      </c>
      <c r="Q2001" s="2"/>
      <c r="R2001" s="2"/>
      <c r="S2001" s="2"/>
      <c r="T2001" s="2"/>
      <c r="U2001">
        <v>0</v>
      </c>
      <c r="V2001">
        <v>1080</v>
      </c>
      <c r="W2001" s="4">
        <v>46098</v>
      </c>
      <c r="X2001" s="4">
        <v>46112</v>
      </c>
      <c r="Y2001" s="4">
        <v>46112</v>
      </c>
      <c r="Z2001" s="4">
        <v>47192</v>
      </c>
      <c r="AA2001" s="3"/>
      <c r="AB2001" s="3" t="s">
        <v>2140</v>
      </c>
      <c r="AC2001" s="2"/>
      <c r="AD2001" s="2" t="s">
        <v>101</v>
      </c>
      <c r="AE2001" s="2" t="s">
        <v>117</v>
      </c>
      <c r="AF2001" s="2"/>
      <c r="AG2001" s="2"/>
      <c r="AH2001" s="2"/>
      <c r="AI2001" s="2"/>
      <c r="AJ2001" s="2" t="s">
        <v>50</v>
      </c>
      <c r="AK2001" s="2" t="s">
        <v>49</v>
      </c>
    </row>
    <row r="2002" spans="1:37" ht="43.2" x14ac:dyDescent="0.3">
      <c r="A2002" s="1">
        <v>2220</v>
      </c>
      <c r="B2002">
        <v>19509</v>
      </c>
      <c r="F2002" s="2" t="s">
        <v>76</v>
      </c>
      <c r="G2002" s="2" t="s">
        <v>78</v>
      </c>
      <c r="H2002" s="2" t="s">
        <v>37</v>
      </c>
      <c r="I2002" s="2" t="s">
        <v>46</v>
      </c>
      <c r="J2002" s="2" t="s">
        <v>165</v>
      </c>
      <c r="K2002" s="2" t="s">
        <v>467</v>
      </c>
      <c r="L2002" s="2" t="s">
        <v>83</v>
      </c>
      <c r="M2002" s="2" t="s">
        <v>471</v>
      </c>
      <c r="N2002" s="3" t="s">
        <v>2132</v>
      </c>
      <c r="O2002" s="2" t="s">
        <v>53</v>
      </c>
      <c r="P2002" s="2" t="s">
        <v>65</v>
      </c>
      <c r="Q2002" s="2"/>
      <c r="R2002" s="2"/>
      <c r="S2002" s="2"/>
      <c r="T2002" s="2"/>
      <c r="U2002">
        <v>0</v>
      </c>
      <c r="V2002">
        <v>360</v>
      </c>
      <c r="W2002" s="4">
        <v>46098</v>
      </c>
      <c r="X2002" s="4">
        <v>46112</v>
      </c>
      <c r="Y2002" s="4">
        <v>46112</v>
      </c>
      <c r="Z2002" s="4">
        <v>46472</v>
      </c>
      <c r="AA2002" s="3"/>
      <c r="AB2002" s="3" t="s">
        <v>2140</v>
      </c>
      <c r="AC2002" s="2"/>
      <c r="AD2002" s="2" t="s">
        <v>101</v>
      </c>
      <c r="AE2002" s="2" t="s">
        <v>117</v>
      </c>
      <c r="AF2002" s="2"/>
      <c r="AG2002" s="2"/>
      <c r="AH2002" s="2"/>
      <c r="AI2002" s="2"/>
      <c r="AJ2002" s="2" t="s">
        <v>50</v>
      </c>
      <c r="AK2002" s="2" t="s">
        <v>49</v>
      </c>
    </row>
    <row r="2003" spans="1:37" ht="43.2" x14ac:dyDescent="0.3">
      <c r="A2003" s="1">
        <v>2221</v>
      </c>
      <c r="B2003">
        <v>19511</v>
      </c>
      <c r="F2003" s="2" t="s">
        <v>76</v>
      </c>
      <c r="G2003" s="2" t="s">
        <v>78</v>
      </c>
      <c r="H2003" s="2" t="s">
        <v>37</v>
      </c>
      <c r="I2003" s="2" t="s">
        <v>46</v>
      </c>
      <c r="J2003" s="2" t="s">
        <v>165</v>
      </c>
      <c r="K2003" s="2" t="s">
        <v>467</v>
      </c>
      <c r="L2003" s="2" t="s">
        <v>149</v>
      </c>
      <c r="M2003" s="2" t="s">
        <v>468</v>
      </c>
      <c r="N2003" s="3" t="s">
        <v>2132</v>
      </c>
      <c r="O2003" s="2" t="s">
        <v>53</v>
      </c>
      <c r="P2003" s="2" t="s">
        <v>65</v>
      </c>
      <c r="Q2003" s="2"/>
      <c r="R2003" s="2"/>
      <c r="S2003" s="2"/>
      <c r="T2003" s="2"/>
      <c r="U2003">
        <v>0</v>
      </c>
      <c r="V2003">
        <v>360</v>
      </c>
      <c r="W2003" s="4">
        <v>46098</v>
      </c>
      <c r="X2003" s="4">
        <v>46112</v>
      </c>
      <c r="Y2003" s="4">
        <v>46112</v>
      </c>
      <c r="Z2003" s="4">
        <v>46472</v>
      </c>
      <c r="AA2003" s="3"/>
      <c r="AB2003" s="3" t="s">
        <v>2140</v>
      </c>
      <c r="AC2003" s="2"/>
      <c r="AD2003" s="2" t="s">
        <v>101</v>
      </c>
      <c r="AE2003" s="2" t="s">
        <v>117</v>
      </c>
      <c r="AF2003" s="2"/>
      <c r="AG2003" s="2"/>
      <c r="AH2003" s="2"/>
      <c r="AI2003" s="2"/>
      <c r="AJ2003" s="2" t="s">
        <v>50</v>
      </c>
      <c r="AK2003" s="2" t="s">
        <v>49</v>
      </c>
    </row>
    <row r="2004" spans="1:37" ht="43.2" x14ac:dyDescent="0.3">
      <c r="A2004" s="1">
        <v>2222</v>
      </c>
      <c r="B2004">
        <v>19513</v>
      </c>
      <c r="F2004" s="2" t="s">
        <v>76</v>
      </c>
      <c r="G2004" s="2" t="s">
        <v>78</v>
      </c>
      <c r="H2004" s="2" t="s">
        <v>37</v>
      </c>
      <c r="I2004" s="2" t="s">
        <v>46</v>
      </c>
      <c r="J2004" s="2" t="s">
        <v>71</v>
      </c>
      <c r="K2004" s="2" t="s">
        <v>467</v>
      </c>
      <c r="L2004" s="2" t="s">
        <v>149</v>
      </c>
      <c r="M2004" s="2" t="s">
        <v>468</v>
      </c>
      <c r="N2004" s="3" t="s">
        <v>2134</v>
      </c>
      <c r="O2004" s="2" t="s">
        <v>53</v>
      </c>
      <c r="P2004" s="2" t="s">
        <v>65</v>
      </c>
      <c r="Q2004" s="2"/>
      <c r="R2004" s="2"/>
      <c r="S2004" s="2"/>
      <c r="T2004" s="2"/>
      <c r="U2004">
        <v>0</v>
      </c>
      <c r="V2004">
        <v>360</v>
      </c>
      <c r="W2004" s="4">
        <v>46098</v>
      </c>
      <c r="X2004" s="4">
        <v>46114</v>
      </c>
      <c r="Y2004" s="4">
        <v>46114</v>
      </c>
      <c r="Z2004" s="4">
        <v>46474</v>
      </c>
      <c r="AA2004" s="3"/>
      <c r="AB2004" s="3" t="s">
        <v>1927</v>
      </c>
      <c r="AC2004" s="2"/>
      <c r="AD2004" s="2" t="s">
        <v>101</v>
      </c>
      <c r="AE2004" s="2" t="s">
        <v>101</v>
      </c>
      <c r="AF2004" s="2"/>
      <c r="AG2004" s="2"/>
      <c r="AH2004" s="2"/>
      <c r="AI2004" s="2"/>
      <c r="AJ2004" s="2" t="s">
        <v>50</v>
      </c>
      <c r="AK2004" s="2" t="s">
        <v>49</v>
      </c>
    </row>
    <row r="2005" spans="1:37" ht="43.2" x14ac:dyDescent="0.3">
      <c r="A2005" s="1">
        <v>2223</v>
      </c>
      <c r="F2005" s="2" t="s">
        <v>76</v>
      </c>
      <c r="G2005" s="2" t="s">
        <v>78</v>
      </c>
      <c r="H2005" s="2" t="s">
        <v>37</v>
      </c>
      <c r="I2005" s="2" t="s">
        <v>46</v>
      </c>
      <c r="J2005" s="2" t="s">
        <v>71</v>
      </c>
      <c r="K2005" s="2" t="s">
        <v>467</v>
      </c>
      <c r="L2005" s="2" t="s">
        <v>143</v>
      </c>
      <c r="M2005" s="2" t="s">
        <v>469</v>
      </c>
      <c r="N2005" s="3" t="s">
        <v>2134</v>
      </c>
      <c r="O2005" s="2" t="s">
        <v>53</v>
      </c>
      <c r="P2005" s="2" t="s">
        <v>65</v>
      </c>
      <c r="Q2005" s="2"/>
      <c r="R2005" s="2"/>
      <c r="S2005" s="2"/>
      <c r="T2005" s="2"/>
      <c r="U2005">
        <v>0</v>
      </c>
      <c r="V2005">
        <v>120</v>
      </c>
      <c r="W2005" s="4">
        <v>46098</v>
      </c>
      <c r="X2005" s="4">
        <v>46114</v>
      </c>
      <c r="Y2005" s="4">
        <v>46114</v>
      </c>
      <c r="Z2005" s="4">
        <v>46234</v>
      </c>
      <c r="AA2005" s="3"/>
      <c r="AB2005" s="3" t="s">
        <v>1927</v>
      </c>
      <c r="AC2005" s="2"/>
      <c r="AD2005" s="2" t="s">
        <v>101</v>
      </c>
      <c r="AE2005" s="2" t="s">
        <v>101</v>
      </c>
      <c r="AF2005" s="2"/>
      <c r="AG2005" s="2"/>
      <c r="AH2005" s="2"/>
      <c r="AI2005" s="2"/>
      <c r="AJ2005" s="2" t="s">
        <v>50</v>
      </c>
      <c r="AK2005" s="2" t="s">
        <v>49</v>
      </c>
    </row>
    <row r="2006" spans="1:37" ht="43.2" x14ac:dyDescent="0.3">
      <c r="A2006" s="1">
        <v>2224</v>
      </c>
      <c r="B2006">
        <v>19515</v>
      </c>
      <c r="F2006" s="2" t="s">
        <v>76</v>
      </c>
      <c r="G2006" s="2" t="s">
        <v>78</v>
      </c>
      <c r="H2006" s="2" t="s">
        <v>37</v>
      </c>
      <c r="I2006" s="2" t="s">
        <v>46</v>
      </c>
      <c r="J2006" s="2" t="s">
        <v>165</v>
      </c>
      <c r="K2006" s="2" t="s">
        <v>467</v>
      </c>
      <c r="L2006" s="2" t="s">
        <v>143</v>
      </c>
      <c r="M2006" s="2" t="s">
        <v>469</v>
      </c>
      <c r="N2006" s="3" t="s">
        <v>2132</v>
      </c>
      <c r="O2006" s="2" t="s">
        <v>60</v>
      </c>
      <c r="P2006" s="2" t="s">
        <v>65</v>
      </c>
      <c r="Q2006" s="2"/>
      <c r="R2006" s="2"/>
      <c r="S2006" s="2"/>
      <c r="T2006" s="2"/>
      <c r="U2006">
        <v>0</v>
      </c>
      <c r="V2006">
        <v>360</v>
      </c>
      <c r="W2006" s="4">
        <v>46098</v>
      </c>
      <c r="X2006" s="4">
        <v>46114</v>
      </c>
      <c r="Y2006" s="4">
        <v>46114</v>
      </c>
      <c r="Z2006" s="4">
        <v>46474</v>
      </c>
      <c r="AA2006" s="3"/>
      <c r="AB2006" s="3" t="s">
        <v>1927</v>
      </c>
      <c r="AC2006" s="2"/>
      <c r="AD2006" s="2" t="s">
        <v>101</v>
      </c>
      <c r="AE2006" s="2" t="s">
        <v>101</v>
      </c>
      <c r="AF2006" s="2"/>
      <c r="AG2006" s="2"/>
      <c r="AH2006" s="2"/>
      <c r="AI2006" s="2"/>
      <c r="AJ2006" s="2" t="s">
        <v>50</v>
      </c>
      <c r="AK2006" s="2" t="s">
        <v>49</v>
      </c>
    </row>
    <row r="2007" spans="1:37" ht="43.2" x14ac:dyDescent="0.3">
      <c r="A2007" s="1">
        <v>2225</v>
      </c>
      <c r="B2007">
        <v>19516</v>
      </c>
      <c r="F2007" s="2" t="s">
        <v>76</v>
      </c>
      <c r="G2007" s="2" t="s">
        <v>78</v>
      </c>
      <c r="H2007" s="2" t="s">
        <v>37</v>
      </c>
      <c r="I2007" s="2" t="s">
        <v>46</v>
      </c>
      <c r="J2007" s="2" t="s">
        <v>1210</v>
      </c>
      <c r="K2007" s="2" t="s">
        <v>467</v>
      </c>
      <c r="L2007" s="2" t="s">
        <v>395</v>
      </c>
      <c r="M2007" s="2" t="s">
        <v>473</v>
      </c>
      <c r="N2007" s="3" t="s">
        <v>2144</v>
      </c>
      <c r="O2007" s="2" t="s">
        <v>53</v>
      </c>
      <c r="P2007" s="2" t="s">
        <v>65</v>
      </c>
      <c r="Q2007" s="2"/>
      <c r="R2007" s="2" t="s">
        <v>1759</v>
      </c>
      <c r="S2007" s="2" t="s">
        <v>1760</v>
      </c>
      <c r="T2007" s="2"/>
      <c r="U2007">
        <v>0</v>
      </c>
      <c r="V2007">
        <v>360</v>
      </c>
      <c r="W2007" s="4">
        <v>46098</v>
      </c>
      <c r="X2007" s="4">
        <v>46114</v>
      </c>
      <c r="Y2007" s="4">
        <v>46114</v>
      </c>
      <c r="Z2007" s="4">
        <v>46474</v>
      </c>
      <c r="AA2007" s="3"/>
      <c r="AB2007" s="3" t="s">
        <v>1927</v>
      </c>
      <c r="AC2007" s="2"/>
      <c r="AD2007" s="2" t="s">
        <v>101</v>
      </c>
      <c r="AE2007" s="2" t="s">
        <v>101</v>
      </c>
      <c r="AF2007" s="2"/>
      <c r="AG2007" s="2"/>
      <c r="AH2007" s="2"/>
      <c r="AI2007" s="2"/>
      <c r="AJ2007" s="2" t="s">
        <v>50</v>
      </c>
      <c r="AK2007" s="2" t="s">
        <v>49</v>
      </c>
    </row>
    <row r="2008" spans="1:37" ht="43.2" x14ac:dyDescent="0.3">
      <c r="A2008" s="1">
        <v>2226</v>
      </c>
      <c r="B2008">
        <v>19517</v>
      </c>
      <c r="F2008" s="2" t="s">
        <v>76</v>
      </c>
      <c r="G2008" s="2" t="s">
        <v>78</v>
      </c>
      <c r="H2008" s="2" t="s">
        <v>37</v>
      </c>
      <c r="I2008" s="2" t="s">
        <v>46</v>
      </c>
      <c r="J2008" s="2" t="s">
        <v>1210</v>
      </c>
      <c r="K2008" s="2" t="s">
        <v>467</v>
      </c>
      <c r="L2008" s="2" t="s">
        <v>186</v>
      </c>
      <c r="M2008" s="2" t="s">
        <v>474</v>
      </c>
      <c r="N2008" s="3" t="s">
        <v>2144</v>
      </c>
      <c r="O2008" s="2" t="s">
        <v>53</v>
      </c>
      <c r="P2008" s="2" t="s">
        <v>65</v>
      </c>
      <c r="Q2008" s="2"/>
      <c r="R2008" s="2" t="s">
        <v>1759</v>
      </c>
      <c r="S2008" s="2" t="s">
        <v>1760</v>
      </c>
      <c r="T2008" s="2"/>
      <c r="U2008">
        <v>0</v>
      </c>
      <c r="V2008">
        <v>1080</v>
      </c>
      <c r="W2008" s="4">
        <v>46098</v>
      </c>
      <c r="X2008" s="4">
        <v>46116</v>
      </c>
      <c r="Y2008" s="4">
        <v>46116</v>
      </c>
      <c r="Z2008" s="4">
        <v>47196</v>
      </c>
      <c r="AA2008" s="3"/>
      <c r="AB2008" s="3" t="s">
        <v>2145</v>
      </c>
      <c r="AC2008" s="2"/>
      <c r="AD2008" s="2" t="s">
        <v>101</v>
      </c>
      <c r="AE2008" s="2" t="s">
        <v>101</v>
      </c>
      <c r="AF2008" s="2"/>
      <c r="AG2008" s="2"/>
      <c r="AH2008" s="2"/>
      <c r="AI2008" s="2"/>
      <c r="AJ2008" s="2" t="s">
        <v>50</v>
      </c>
      <c r="AK2008" s="2" t="s">
        <v>49</v>
      </c>
    </row>
    <row r="2009" spans="1:37" ht="43.2" x14ac:dyDescent="0.3">
      <c r="A2009" s="1">
        <v>2228</v>
      </c>
      <c r="B2009">
        <v>19528</v>
      </c>
      <c r="F2009" s="2" t="s">
        <v>76</v>
      </c>
      <c r="G2009" s="2" t="s">
        <v>78</v>
      </c>
      <c r="H2009" s="2" t="s">
        <v>37</v>
      </c>
      <c r="I2009" s="2" t="s">
        <v>46</v>
      </c>
      <c r="J2009" s="2" t="s">
        <v>165</v>
      </c>
      <c r="K2009" s="2" t="s">
        <v>387</v>
      </c>
      <c r="L2009" s="2" t="s">
        <v>143</v>
      </c>
      <c r="M2009" s="2" t="s">
        <v>388</v>
      </c>
      <c r="N2009" s="3" t="s">
        <v>2132</v>
      </c>
      <c r="O2009" s="2" t="s">
        <v>53</v>
      </c>
      <c r="P2009" s="2" t="s">
        <v>65</v>
      </c>
      <c r="Q2009" s="2"/>
      <c r="R2009" s="2"/>
      <c r="S2009" s="2"/>
      <c r="T2009" s="2"/>
      <c r="U2009">
        <v>0</v>
      </c>
      <c r="V2009">
        <v>360</v>
      </c>
      <c r="W2009" s="4">
        <v>46099</v>
      </c>
      <c r="X2009" s="4">
        <v>46112</v>
      </c>
      <c r="Y2009" s="4">
        <v>46112</v>
      </c>
      <c r="Z2009" s="4">
        <v>46472</v>
      </c>
      <c r="AA2009" s="3"/>
      <c r="AB2009" s="3" t="s">
        <v>2146</v>
      </c>
      <c r="AC2009" s="2"/>
      <c r="AD2009" s="2" t="s">
        <v>101</v>
      </c>
      <c r="AE2009" s="2" t="s">
        <v>102</v>
      </c>
      <c r="AF2009" s="2"/>
      <c r="AG2009" s="2"/>
      <c r="AH2009" s="2"/>
      <c r="AI2009" s="2"/>
      <c r="AJ2009" s="2" t="s">
        <v>50</v>
      </c>
      <c r="AK2009" s="2" t="s">
        <v>49</v>
      </c>
    </row>
    <row r="2010" spans="1:37" ht="43.2" x14ac:dyDescent="0.3">
      <c r="A2010" s="1">
        <v>2229</v>
      </c>
      <c r="B2010">
        <v>19529</v>
      </c>
      <c r="F2010" s="2" t="s">
        <v>76</v>
      </c>
      <c r="G2010" s="2" t="s">
        <v>78</v>
      </c>
      <c r="H2010" s="2" t="s">
        <v>37</v>
      </c>
      <c r="I2010" s="2" t="s">
        <v>46</v>
      </c>
      <c r="J2010" s="2" t="s">
        <v>165</v>
      </c>
      <c r="K2010" s="2" t="s">
        <v>387</v>
      </c>
      <c r="L2010" s="2" t="s">
        <v>83</v>
      </c>
      <c r="M2010" s="2" t="s">
        <v>392</v>
      </c>
      <c r="N2010" s="3" t="s">
        <v>2132</v>
      </c>
      <c r="O2010" s="2" t="s">
        <v>53</v>
      </c>
      <c r="P2010" s="2" t="s">
        <v>65</v>
      </c>
      <c r="Q2010" s="2"/>
      <c r="R2010" s="2"/>
      <c r="S2010" s="2"/>
      <c r="T2010" s="2"/>
      <c r="U2010">
        <v>0</v>
      </c>
      <c r="V2010">
        <v>360</v>
      </c>
      <c r="W2010" s="4">
        <v>46099</v>
      </c>
      <c r="X2010" s="4">
        <v>46112</v>
      </c>
      <c r="Y2010" s="4">
        <v>46112</v>
      </c>
      <c r="Z2010" s="4">
        <v>46472</v>
      </c>
      <c r="AA2010" s="3"/>
      <c r="AB2010" s="3" t="s">
        <v>2146</v>
      </c>
      <c r="AC2010" s="2"/>
      <c r="AD2010" s="2" t="s">
        <v>101</v>
      </c>
      <c r="AE2010" s="2" t="s">
        <v>102</v>
      </c>
      <c r="AF2010" s="2"/>
      <c r="AG2010" s="2"/>
      <c r="AH2010" s="2"/>
      <c r="AI2010" s="2"/>
      <c r="AJ2010" s="2" t="s">
        <v>50</v>
      </c>
      <c r="AK2010" s="2" t="s">
        <v>49</v>
      </c>
    </row>
    <row r="2011" spans="1:37" ht="43.2" x14ac:dyDescent="0.3">
      <c r="A2011" s="1">
        <v>2230</v>
      </c>
      <c r="B2011">
        <v>20482</v>
      </c>
      <c r="F2011" s="2" t="s">
        <v>76</v>
      </c>
      <c r="G2011" s="2" t="s">
        <v>78</v>
      </c>
      <c r="H2011" s="2" t="s">
        <v>37</v>
      </c>
      <c r="I2011" s="2" t="s">
        <v>46</v>
      </c>
      <c r="J2011" s="2" t="s">
        <v>165</v>
      </c>
      <c r="K2011" s="2" t="s">
        <v>387</v>
      </c>
      <c r="L2011" s="2" t="s">
        <v>83</v>
      </c>
      <c r="M2011" s="2" t="s">
        <v>392</v>
      </c>
      <c r="N2011" s="3" t="s">
        <v>2132</v>
      </c>
      <c r="O2011" s="2" t="s">
        <v>53</v>
      </c>
      <c r="P2011" s="2" t="s">
        <v>65</v>
      </c>
      <c r="Q2011" s="2"/>
      <c r="R2011" s="2"/>
      <c r="S2011" s="2"/>
      <c r="T2011" s="2"/>
      <c r="U2011">
        <v>0</v>
      </c>
      <c r="V2011">
        <v>360</v>
      </c>
      <c r="W2011" s="4">
        <v>46099</v>
      </c>
      <c r="X2011" s="4">
        <v>46154</v>
      </c>
      <c r="Y2011" s="4">
        <v>46154</v>
      </c>
      <c r="Z2011" s="4">
        <v>46514</v>
      </c>
      <c r="AA2011" s="3"/>
      <c r="AB2011" s="3" t="s">
        <v>2417</v>
      </c>
      <c r="AC2011" s="2"/>
      <c r="AD2011" s="2" t="s">
        <v>101</v>
      </c>
      <c r="AE2011" s="2" t="s">
        <v>101</v>
      </c>
      <c r="AF2011" s="2"/>
      <c r="AG2011" s="2"/>
      <c r="AH2011" s="2"/>
      <c r="AI2011" s="2"/>
      <c r="AJ2011" s="2" t="s">
        <v>50</v>
      </c>
      <c r="AK2011" s="2" t="s">
        <v>49</v>
      </c>
    </row>
    <row r="2012" spans="1:37" ht="43.2" x14ac:dyDescent="0.3">
      <c r="A2012" s="1">
        <v>2231</v>
      </c>
      <c r="B2012">
        <v>19530</v>
      </c>
      <c r="F2012" s="2" t="s">
        <v>76</v>
      </c>
      <c r="G2012" s="2" t="s">
        <v>78</v>
      </c>
      <c r="H2012" s="2" t="s">
        <v>37</v>
      </c>
      <c r="I2012" s="2" t="s">
        <v>46</v>
      </c>
      <c r="J2012" s="2" t="s">
        <v>165</v>
      </c>
      <c r="K2012" s="2" t="s">
        <v>387</v>
      </c>
      <c r="L2012" s="2" t="s">
        <v>149</v>
      </c>
      <c r="M2012" s="2" t="s">
        <v>394</v>
      </c>
      <c r="N2012" s="3" t="s">
        <v>2132</v>
      </c>
      <c r="O2012" s="2" t="s">
        <v>53</v>
      </c>
      <c r="P2012" s="2" t="s">
        <v>65</v>
      </c>
      <c r="Q2012" s="2"/>
      <c r="R2012" s="2"/>
      <c r="S2012" s="2"/>
      <c r="T2012" s="2"/>
      <c r="U2012">
        <v>0</v>
      </c>
      <c r="V2012">
        <v>360</v>
      </c>
      <c r="W2012" s="4">
        <v>46099</v>
      </c>
      <c r="X2012" s="4">
        <v>46112</v>
      </c>
      <c r="Y2012" s="4">
        <v>46112</v>
      </c>
      <c r="Z2012" s="4">
        <v>46472</v>
      </c>
      <c r="AA2012" s="3"/>
      <c r="AB2012" s="3" t="s">
        <v>2140</v>
      </c>
      <c r="AC2012" s="2"/>
      <c r="AD2012" s="2" t="s">
        <v>101</v>
      </c>
      <c r="AE2012" s="2" t="s">
        <v>117</v>
      </c>
      <c r="AF2012" s="2"/>
      <c r="AG2012" s="2"/>
      <c r="AH2012" s="2"/>
      <c r="AI2012" s="2"/>
      <c r="AJ2012" s="2" t="s">
        <v>50</v>
      </c>
      <c r="AK2012" s="2" t="s">
        <v>49</v>
      </c>
    </row>
    <row r="2013" spans="1:37" ht="43.2" x14ac:dyDescent="0.3">
      <c r="A2013" s="1">
        <v>2232</v>
      </c>
      <c r="B2013">
        <v>19531</v>
      </c>
      <c r="F2013" s="2" t="s">
        <v>76</v>
      </c>
      <c r="G2013" s="2" t="s">
        <v>78</v>
      </c>
      <c r="H2013" s="2" t="s">
        <v>37</v>
      </c>
      <c r="I2013" s="2" t="s">
        <v>46</v>
      </c>
      <c r="J2013" s="2" t="s">
        <v>71</v>
      </c>
      <c r="K2013" s="2" t="s">
        <v>387</v>
      </c>
      <c r="L2013" s="2" t="s">
        <v>149</v>
      </c>
      <c r="M2013" s="2" t="s">
        <v>394</v>
      </c>
      <c r="N2013" s="3" t="s">
        <v>2134</v>
      </c>
      <c r="O2013" s="2" t="s">
        <v>53</v>
      </c>
      <c r="P2013" s="2" t="s">
        <v>65</v>
      </c>
      <c r="Q2013" s="2"/>
      <c r="R2013" s="2"/>
      <c r="S2013" s="2"/>
      <c r="T2013" s="2"/>
      <c r="U2013">
        <v>0</v>
      </c>
      <c r="V2013">
        <v>120</v>
      </c>
      <c r="W2013" s="4">
        <v>46099</v>
      </c>
      <c r="X2013" s="4">
        <v>46112</v>
      </c>
      <c r="Y2013" s="4">
        <v>46112</v>
      </c>
      <c r="Z2013" s="4">
        <v>46232</v>
      </c>
      <c r="AA2013" s="3"/>
      <c r="AB2013" s="3" t="s">
        <v>2140</v>
      </c>
      <c r="AC2013" s="2"/>
      <c r="AD2013" s="2" t="s">
        <v>101</v>
      </c>
      <c r="AE2013" s="2" t="s">
        <v>117</v>
      </c>
      <c r="AF2013" s="2"/>
      <c r="AG2013" s="2"/>
      <c r="AH2013" s="2"/>
      <c r="AI2013" s="2"/>
      <c r="AJ2013" s="2" t="s">
        <v>50</v>
      </c>
      <c r="AK2013" s="2" t="s">
        <v>49</v>
      </c>
    </row>
    <row r="2014" spans="1:37" ht="57.6" x14ac:dyDescent="0.3">
      <c r="A2014" s="1">
        <v>2233</v>
      </c>
      <c r="B2014">
        <v>19532</v>
      </c>
      <c r="F2014" s="2" t="s">
        <v>76</v>
      </c>
      <c r="G2014" s="2" t="s">
        <v>78</v>
      </c>
      <c r="H2014" s="2" t="s">
        <v>37</v>
      </c>
      <c r="I2014" s="2" t="s">
        <v>46</v>
      </c>
      <c r="J2014" s="2" t="s">
        <v>165</v>
      </c>
      <c r="K2014" s="2" t="s">
        <v>387</v>
      </c>
      <c r="L2014" s="2" t="s">
        <v>170</v>
      </c>
      <c r="M2014" s="2" t="s">
        <v>391</v>
      </c>
      <c r="N2014" s="3" t="s">
        <v>2147</v>
      </c>
      <c r="O2014" s="2" t="s">
        <v>53</v>
      </c>
      <c r="P2014" s="2" t="s">
        <v>65</v>
      </c>
      <c r="Q2014" s="2"/>
      <c r="R2014" s="2"/>
      <c r="S2014" s="2"/>
      <c r="T2014" s="2"/>
      <c r="U2014">
        <v>0</v>
      </c>
      <c r="V2014">
        <v>1080</v>
      </c>
      <c r="W2014" s="4">
        <v>46099</v>
      </c>
      <c r="X2014" s="4">
        <v>46114</v>
      </c>
      <c r="Y2014" s="4">
        <v>46114</v>
      </c>
      <c r="Z2014" s="4">
        <v>47194</v>
      </c>
      <c r="AA2014" s="3"/>
      <c r="AB2014" s="3" t="s">
        <v>2133</v>
      </c>
      <c r="AC2014" s="2"/>
      <c r="AD2014" s="2" t="s">
        <v>101</v>
      </c>
      <c r="AE2014" s="2" t="s">
        <v>45</v>
      </c>
      <c r="AF2014" s="2"/>
      <c r="AG2014" s="2"/>
      <c r="AH2014" s="2"/>
      <c r="AI2014" s="2"/>
      <c r="AJ2014" s="2" t="s">
        <v>50</v>
      </c>
      <c r="AK2014" s="2" t="s">
        <v>49</v>
      </c>
    </row>
    <row r="2015" spans="1:37" ht="43.2" x14ac:dyDescent="0.3">
      <c r="A2015" s="1">
        <v>2234</v>
      </c>
      <c r="B2015">
        <v>19537</v>
      </c>
      <c r="F2015" s="2" t="s">
        <v>76</v>
      </c>
      <c r="G2015" s="2" t="s">
        <v>78</v>
      </c>
      <c r="H2015" s="2" t="s">
        <v>37</v>
      </c>
      <c r="I2015" s="2" t="s">
        <v>46</v>
      </c>
      <c r="J2015" s="2" t="s">
        <v>165</v>
      </c>
      <c r="K2015" s="2" t="s">
        <v>387</v>
      </c>
      <c r="L2015" s="2" t="s">
        <v>395</v>
      </c>
      <c r="M2015" s="2" t="s">
        <v>396</v>
      </c>
      <c r="N2015" s="3" t="s">
        <v>2144</v>
      </c>
      <c r="O2015" s="2" t="s">
        <v>53</v>
      </c>
      <c r="P2015" s="2" t="s">
        <v>65</v>
      </c>
      <c r="Q2015" s="2"/>
      <c r="R2015" s="2" t="s">
        <v>1759</v>
      </c>
      <c r="S2015" s="2" t="s">
        <v>1760</v>
      </c>
      <c r="T2015" s="2"/>
      <c r="U2015">
        <v>0</v>
      </c>
      <c r="V2015">
        <v>1080</v>
      </c>
      <c r="W2015" s="4">
        <v>46099</v>
      </c>
      <c r="X2015" s="4">
        <v>46114</v>
      </c>
      <c r="Y2015" s="4">
        <v>46114</v>
      </c>
      <c r="Z2015" s="4">
        <v>47194</v>
      </c>
      <c r="AA2015" s="3"/>
      <c r="AB2015" s="3" t="s">
        <v>1921</v>
      </c>
      <c r="AC2015" s="2"/>
      <c r="AD2015" s="2" t="s">
        <v>101</v>
      </c>
      <c r="AE2015" s="2" t="s">
        <v>101</v>
      </c>
      <c r="AF2015" s="2"/>
      <c r="AG2015" s="2"/>
      <c r="AH2015" s="2"/>
      <c r="AI2015" s="2"/>
      <c r="AJ2015" s="2" t="s">
        <v>50</v>
      </c>
      <c r="AK2015" s="2" t="s">
        <v>49</v>
      </c>
    </row>
    <row r="2016" spans="1:37" ht="43.2" x14ac:dyDescent="0.3">
      <c r="A2016" s="1">
        <v>2235</v>
      </c>
      <c r="B2016">
        <v>19538</v>
      </c>
      <c r="F2016" s="2" t="s">
        <v>76</v>
      </c>
      <c r="G2016" s="2" t="s">
        <v>78</v>
      </c>
      <c r="H2016" s="2" t="s">
        <v>37</v>
      </c>
      <c r="I2016" s="2" t="s">
        <v>46</v>
      </c>
      <c r="J2016" s="2" t="s">
        <v>165</v>
      </c>
      <c r="K2016" s="2" t="s">
        <v>387</v>
      </c>
      <c r="L2016" s="2" t="s">
        <v>397</v>
      </c>
      <c r="M2016" s="2" t="s">
        <v>398</v>
      </c>
      <c r="N2016" s="3" t="s">
        <v>2144</v>
      </c>
      <c r="O2016" s="2" t="s">
        <v>53</v>
      </c>
      <c r="P2016" s="2" t="s">
        <v>65</v>
      </c>
      <c r="Q2016" s="2"/>
      <c r="R2016" s="2" t="s">
        <v>1759</v>
      </c>
      <c r="S2016" s="2" t="s">
        <v>1760</v>
      </c>
      <c r="T2016" s="2"/>
      <c r="U2016">
        <v>0</v>
      </c>
      <c r="V2016">
        <v>1080</v>
      </c>
      <c r="W2016" s="4">
        <v>46099</v>
      </c>
      <c r="X2016" s="4">
        <v>46114</v>
      </c>
      <c r="Y2016" s="4">
        <v>46114</v>
      </c>
      <c r="Z2016" s="4">
        <v>47194</v>
      </c>
      <c r="AA2016" s="3"/>
      <c r="AB2016" s="3" t="s">
        <v>1927</v>
      </c>
      <c r="AC2016" s="2"/>
      <c r="AD2016" s="2" t="s">
        <v>101</v>
      </c>
      <c r="AE2016" s="2" t="s">
        <v>101</v>
      </c>
      <c r="AF2016" s="2"/>
      <c r="AG2016" s="2"/>
      <c r="AH2016" s="2"/>
      <c r="AI2016" s="2"/>
      <c r="AJ2016" s="2" t="s">
        <v>50</v>
      </c>
      <c r="AK2016" s="2" t="s">
        <v>49</v>
      </c>
    </row>
    <row r="2017" spans="1:37" ht="28.8" x14ac:dyDescent="0.3">
      <c r="A2017" s="1">
        <v>2236</v>
      </c>
      <c r="B2017">
        <v>19535</v>
      </c>
      <c r="F2017" s="2" t="s">
        <v>76</v>
      </c>
      <c r="G2017" s="2" t="s">
        <v>78</v>
      </c>
      <c r="H2017" s="2" t="s">
        <v>37</v>
      </c>
      <c r="I2017" s="2" t="s">
        <v>46</v>
      </c>
      <c r="J2017" s="2" t="s">
        <v>277</v>
      </c>
      <c r="K2017" s="2" t="s">
        <v>387</v>
      </c>
      <c r="L2017" s="2" t="s">
        <v>149</v>
      </c>
      <c r="M2017" s="2" t="s">
        <v>394</v>
      </c>
      <c r="N2017" s="3" t="s">
        <v>2148</v>
      </c>
      <c r="O2017" s="2" t="s">
        <v>53</v>
      </c>
      <c r="P2017" s="2" t="s">
        <v>65</v>
      </c>
      <c r="Q2017" s="2"/>
      <c r="R2017" s="2"/>
      <c r="S2017" s="2"/>
      <c r="T2017" s="2"/>
      <c r="U2017">
        <v>0</v>
      </c>
      <c r="V2017">
        <v>0</v>
      </c>
      <c r="W2017" s="4">
        <v>46099</v>
      </c>
      <c r="X2017" s="4">
        <v>46112</v>
      </c>
      <c r="Y2017" s="4">
        <v>46112</v>
      </c>
      <c r="Z2017" s="4">
        <v>46112</v>
      </c>
      <c r="AA2017" s="3"/>
      <c r="AB2017" s="3" t="s">
        <v>2140</v>
      </c>
      <c r="AC2017" s="2"/>
      <c r="AD2017" s="2" t="s">
        <v>101</v>
      </c>
      <c r="AE2017" s="2" t="s">
        <v>117</v>
      </c>
      <c r="AF2017" s="2"/>
      <c r="AG2017" s="2"/>
      <c r="AH2017" s="2"/>
      <c r="AI2017" s="2"/>
      <c r="AJ2017" s="2" t="s">
        <v>50</v>
      </c>
      <c r="AK2017" s="2" t="s">
        <v>49</v>
      </c>
    </row>
    <row r="2018" spans="1:37" ht="43.2" x14ac:dyDescent="0.3">
      <c r="A2018" s="1">
        <v>2237</v>
      </c>
      <c r="B2018">
        <v>19539</v>
      </c>
      <c r="F2018" s="2" t="s">
        <v>76</v>
      </c>
      <c r="G2018" s="2" t="s">
        <v>78</v>
      </c>
      <c r="H2018" s="2" t="s">
        <v>37</v>
      </c>
      <c r="I2018" s="2" t="s">
        <v>46</v>
      </c>
      <c r="J2018" s="2" t="s">
        <v>71</v>
      </c>
      <c r="K2018" s="2" t="s">
        <v>387</v>
      </c>
      <c r="L2018" s="2" t="s">
        <v>143</v>
      </c>
      <c r="M2018" s="2" t="s">
        <v>388</v>
      </c>
      <c r="N2018" s="3" t="s">
        <v>2134</v>
      </c>
      <c r="O2018" s="2" t="s">
        <v>53</v>
      </c>
      <c r="P2018" s="2" t="s">
        <v>65</v>
      </c>
      <c r="Q2018" s="2"/>
      <c r="R2018" s="2"/>
      <c r="S2018" s="2"/>
      <c r="T2018" s="2"/>
      <c r="U2018">
        <v>0</v>
      </c>
      <c r="V2018">
        <v>120</v>
      </c>
      <c r="W2018" s="4">
        <v>46099</v>
      </c>
      <c r="X2018" s="4">
        <v>46112</v>
      </c>
      <c r="Y2018" s="4">
        <v>46112</v>
      </c>
      <c r="Z2018" s="4">
        <v>46232</v>
      </c>
      <c r="AA2018" s="3"/>
      <c r="AB2018" s="3" t="s">
        <v>2146</v>
      </c>
      <c r="AC2018" s="2"/>
      <c r="AD2018" s="2" t="s">
        <v>101</v>
      </c>
      <c r="AE2018" s="2" t="s">
        <v>102</v>
      </c>
      <c r="AF2018" s="2"/>
      <c r="AG2018" s="2"/>
      <c r="AH2018" s="2"/>
      <c r="AI2018" s="2"/>
      <c r="AJ2018" s="2" t="s">
        <v>50</v>
      </c>
      <c r="AK2018" s="2" t="s">
        <v>49</v>
      </c>
    </row>
    <row r="2019" spans="1:37" ht="43.2" x14ac:dyDescent="0.3">
      <c r="A2019" s="1">
        <v>2238</v>
      </c>
      <c r="B2019">
        <v>19540</v>
      </c>
      <c r="F2019" s="2" t="s">
        <v>76</v>
      </c>
      <c r="G2019" s="2" t="s">
        <v>78</v>
      </c>
      <c r="H2019" s="2" t="s">
        <v>37</v>
      </c>
      <c r="I2019" s="2" t="s">
        <v>46</v>
      </c>
      <c r="J2019" s="2" t="s">
        <v>71</v>
      </c>
      <c r="K2019" s="2" t="s">
        <v>477</v>
      </c>
      <c r="L2019" s="2" t="s">
        <v>143</v>
      </c>
      <c r="M2019" s="2" t="s">
        <v>478</v>
      </c>
      <c r="N2019" s="3" t="s">
        <v>2134</v>
      </c>
      <c r="O2019" s="2" t="s">
        <v>53</v>
      </c>
      <c r="P2019" s="2" t="s">
        <v>65</v>
      </c>
      <c r="Q2019" s="2"/>
      <c r="R2019" s="2"/>
      <c r="S2019" s="2"/>
      <c r="T2019" s="2"/>
      <c r="U2019">
        <v>0</v>
      </c>
      <c r="V2019">
        <v>120</v>
      </c>
      <c r="W2019" s="4">
        <v>46100</v>
      </c>
      <c r="X2019" s="4">
        <v>46112</v>
      </c>
      <c r="Y2019" s="4">
        <v>46112</v>
      </c>
      <c r="Z2019" s="4">
        <v>46232</v>
      </c>
      <c r="AA2019" s="3"/>
      <c r="AB2019" s="3" t="s">
        <v>2140</v>
      </c>
      <c r="AC2019" s="2"/>
      <c r="AD2019" s="2" t="s">
        <v>101</v>
      </c>
      <c r="AE2019" s="2" t="s">
        <v>117</v>
      </c>
      <c r="AF2019" s="2"/>
      <c r="AG2019" s="2"/>
      <c r="AH2019" s="2"/>
      <c r="AI2019" s="2"/>
      <c r="AJ2019" s="2" t="s">
        <v>50</v>
      </c>
      <c r="AK2019" s="2" t="s">
        <v>49</v>
      </c>
    </row>
    <row r="2020" spans="1:37" ht="43.2" x14ac:dyDescent="0.3">
      <c r="A2020" s="1">
        <v>2239</v>
      </c>
      <c r="B2020">
        <v>19541</v>
      </c>
      <c r="F2020" s="2" t="s">
        <v>76</v>
      </c>
      <c r="G2020" s="2" t="s">
        <v>78</v>
      </c>
      <c r="H2020" s="2" t="s">
        <v>37</v>
      </c>
      <c r="I2020" s="2" t="s">
        <v>46</v>
      </c>
      <c r="J2020" s="2" t="s">
        <v>165</v>
      </c>
      <c r="K2020" s="2" t="s">
        <v>477</v>
      </c>
      <c r="L2020" s="2" t="s">
        <v>143</v>
      </c>
      <c r="M2020" s="2" t="s">
        <v>478</v>
      </c>
      <c r="N2020" s="3" t="s">
        <v>2132</v>
      </c>
      <c r="O2020" s="2" t="s">
        <v>53</v>
      </c>
      <c r="P2020" s="2" t="s">
        <v>65</v>
      </c>
      <c r="Q2020" s="2"/>
      <c r="R2020" s="2"/>
      <c r="S2020" s="2"/>
      <c r="T2020" s="2"/>
      <c r="U2020">
        <v>0</v>
      </c>
      <c r="V2020">
        <v>360</v>
      </c>
      <c r="W2020" s="4">
        <v>46100</v>
      </c>
      <c r="X2020" s="4">
        <v>46112</v>
      </c>
      <c r="Y2020" s="4">
        <v>46112</v>
      </c>
      <c r="Z2020" s="4">
        <v>46472</v>
      </c>
      <c r="AA2020" s="3"/>
      <c r="AB2020" s="3" t="s">
        <v>2149</v>
      </c>
      <c r="AC2020" s="2"/>
      <c r="AD2020" s="2" t="s">
        <v>101</v>
      </c>
      <c r="AE2020" s="2" t="s">
        <v>117</v>
      </c>
      <c r="AF2020" s="2"/>
      <c r="AG2020" s="2"/>
      <c r="AH2020" s="2"/>
      <c r="AI2020" s="2"/>
      <c r="AJ2020" s="2" t="s">
        <v>50</v>
      </c>
      <c r="AK2020" s="2" t="s">
        <v>49</v>
      </c>
    </row>
    <row r="2021" spans="1:37" ht="43.2" x14ac:dyDescent="0.3">
      <c r="A2021" s="1">
        <v>2240</v>
      </c>
      <c r="B2021">
        <v>19542</v>
      </c>
      <c r="F2021" s="2" t="s">
        <v>76</v>
      </c>
      <c r="G2021" s="2" t="s">
        <v>78</v>
      </c>
      <c r="H2021" s="2" t="s">
        <v>37</v>
      </c>
      <c r="I2021" s="2" t="s">
        <v>46</v>
      </c>
      <c r="J2021" s="2" t="s">
        <v>165</v>
      </c>
      <c r="K2021" s="2" t="s">
        <v>477</v>
      </c>
      <c r="L2021" s="2" t="s">
        <v>83</v>
      </c>
      <c r="M2021" s="2" t="s">
        <v>480</v>
      </c>
      <c r="N2021" s="3" t="s">
        <v>2132</v>
      </c>
      <c r="O2021" s="2" t="s">
        <v>53</v>
      </c>
      <c r="P2021" s="2" t="s">
        <v>65</v>
      </c>
      <c r="Q2021" s="2"/>
      <c r="R2021" s="2"/>
      <c r="S2021" s="2"/>
      <c r="T2021" s="2"/>
      <c r="U2021">
        <v>0</v>
      </c>
      <c r="V2021">
        <v>360</v>
      </c>
      <c r="W2021" s="4">
        <v>46100</v>
      </c>
      <c r="X2021" s="4">
        <v>46112</v>
      </c>
      <c r="Y2021" s="4">
        <v>46112</v>
      </c>
      <c r="Z2021" s="4">
        <v>46472</v>
      </c>
      <c r="AA2021" s="3"/>
      <c r="AB2021" s="3" t="s">
        <v>2149</v>
      </c>
      <c r="AC2021" s="2"/>
      <c r="AD2021" s="2" t="s">
        <v>101</v>
      </c>
      <c r="AE2021" s="2" t="s">
        <v>117</v>
      </c>
      <c r="AF2021" s="2"/>
      <c r="AG2021" s="2"/>
      <c r="AH2021" s="2"/>
      <c r="AI2021" s="2"/>
      <c r="AJ2021" s="2" t="s">
        <v>50</v>
      </c>
      <c r="AK2021" s="2" t="s">
        <v>49</v>
      </c>
    </row>
    <row r="2022" spans="1:37" ht="43.2" x14ac:dyDescent="0.3">
      <c r="A2022" s="1">
        <v>2241</v>
      </c>
      <c r="B2022">
        <v>19544</v>
      </c>
      <c r="F2022" s="2" t="s">
        <v>76</v>
      </c>
      <c r="G2022" s="2" t="s">
        <v>78</v>
      </c>
      <c r="H2022" s="2" t="s">
        <v>37</v>
      </c>
      <c r="I2022" s="2" t="s">
        <v>46</v>
      </c>
      <c r="J2022" s="2" t="s">
        <v>165</v>
      </c>
      <c r="K2022" s="2" t="s">
        <v>477</v>
      </c>
      <c r="L2022" s="2" t="s">
        <v>149</v>
      </c>
      <c r="M2022" s="2" t="s">
        <v>481</v>
      </c>
      <c r="N2022" s="3" t="s">
        <v>2132</v>
      </c>
      <c r="O2022" s="2" t="s">
        <v>53</v>
      </c>
      <c r="P2022" s="2" t="s">
        <v>65</v>
      </c>
      <c r="Q2022" s="2"/>
      <c r="R2022" s="2"/>
      <c r="S2022" s="2"/>
      <c r="T2022" s="2"/>
      <c r="U2022">
        <v>0</v>
      </c>
      <c r="V2022">
        <v>360</v>
      </c>
      <c r="W2022" s="4">
        <v>46100</v>
      </c>
      <c r="X2022" s="4">
        <v>46112</v>
      </c>
      <c r="Y2022" s="4">
        <v>46112</v>
      </c>
      <c r="Z2022" s="4">
        <v>46472</v>
      </c>
      <c r="AA2022" s="3"/>
      <c r="AB2022" s="3" t="s">
        <v>2149</v>
      </c>
      <c r="AC2022" s="2"/>
      <c r="AD2022" s="2" t="s">
        <v>101</v>
      </c>
      <c r="AE2022" s="2" t="s">
        <v>117</v>
      </c>
      <c r="AF2022" s="2"/>
      <c r="AG2022" s="2"/>
      <c r="AH2022" s="2"/>
      <c r="AI2022" s="2"/>
      <c r="AJ2022" s="2" t="s">
        <v>50</v>
      </c>
      <c r="AK2022" s="2" t="s">
        <v>49</v>
      </c>
    </row>
    <row r="2023" spans="1:37" ht="43.2" x14ac:dyDescent="0.3">
      <c r="A2023" s="1">
        <v>2242</v>
      </c>
      <c r="B2023">
        <v>19545</v>
      </c>
      <c r="F2023" s="2" t="s">
        <v>76</v>
      </c>
      <c r="G2023" s="2" t="s">
        <v>78</v>
      </c>
      <c r="H2023" s="2" t="s">
        <v>37</v>
      </c>
      <c r="I2023" s="2" t="s">
        <v>46</v>
      </c>
      <c r="J2023" s="2" t="s">
        <v>71</v>
      </c>
      <c r="K2023" s="2" t="s">
        <v>477</v>
      </c>
      <c r="L2023" s="2" t="s">
        <v>149</v>
      </c>
      <c r="M2023" s="2" t="s">
        <v>481</v>
      </c>
      <c r="N2023" s="3" t="s">
        <v>2134</v>
      </c>
      <c r="O2023" s="2" t="s">
        <v>53</v>
      </c>
      <c r="P2023" s="2" t="s">
        <v>65</v>
      </c>
      <c r="Q2023" s="2"/>
      <c r="R2023" s="2"/>
      <c r="S2023" s="2"/>
      <c r="T2023" s="2"/>
      <c r="U2023">
        <v>0</v>
      </c>
      <c r="V2023">
        <v>120</v>
      </c>
      <c r="W2023" s="4">
        <v>46100</v>
      </c>
      <c r="X2023" s="4">
        <v>46112</v>
      </c>
      <c r="Y2023" s="4">
        <v>46112</v>
      </c>
      <c r="Z2023" s="4">
        <v>46232</v>
      </c>
      <c r="AA2023" s="3"/>
      <c r="AB2023" s="3" t="s">
        <v>2149</v>
      </c>
      <c r="AC2023" s="2"/>
      <c r="AD2023" s="2" t="s">
        <v>101</v>
      </c>
      <c r="AE2023" s="2" t="s">
        <v>117</v>
      </c>
      <c r="AF2023" s="2"/>
      <c r="AG2023" s="2"/>
      <c r="AH2023" s="2"/>
      <c r="AI2023" s="2"/>
      <c r="AJ2023" s="2" t="s">
        <v>50</v>
      </c>
      <c r="AK2023" s="2" t="s">
        <v>49</v>
      </c>
    </row>
    <row r="2024" spans="1:37" ht="57.6" x14ac:dyDescent="0.3">
      <c r="A2024" s="1">
        <v>2243</v>
      </c>
      <c r="B2024">
        <v>19546</v>
      </c>
      <c r="F2024" s="2" t="s">
        <v>76</v>
      </c>
      <c r="G2024" s="2" t="s">
        <v>78</v>
      </c>
      <c r="H2024" s="2" t="s">
        <v>37</v>
      </c>
      <c r="I2024" s="2" t="s">
        <v>46</v>
      </c>
      <c r="J2024" s="2" t="s">
        <v>165</v>
      </c>
      <c r="K2024" s="2" t="s">
        <v>477</v>
      </c>
      <c r="L2024" s="2" t="s">
        <v>67</v>
      </c>
      <c r="M2024" s="2" t="s">
        <v>479</v>
      </c>
      <c r="N2024" s="3" t="s">
        <v>2147</v>
      </c>
      <c r="O2024" s="2" t="s">
        <v>53</v>
      </c>
      <c r="P2024" s="2" t="s">
        <v>65</v>
      </c>
      <c r="Q2024" s="2"/>
      <c r="R2024" s="2"/>
      <c r="S2024" s="2"/>
      <c r="T2024" s="2"/>
      <c r="U2024">
        <v>0</v>
      </c>
      <c r="V2024">
        <v>1080</v>
      </c>
      <c r="W2024" s="4">
        <v>46100</v>
      </c>
      <c r="X2024" s="4">
        <v>46112</v>
      </c>
      <c r="Y2024" s="4">
        <v>46112</v>
      </c>
      <c r="Z2024" s="4">
        <v>47192</v>
      </c>
      <c r="AA2024" s="3"/>
      <c r="AB2024" s="3" t="s">
        <v>2150</v>
      </c>
      <c r="AC2024" s="2"/>
      <c r="AD2024" s="2" t="s">
        <v>101</v>
      </c>
      <c r="AE2024" s="2" t="s">
        <v>118</v>
      </c>
      <c r="AF2024" s="2"/>
      <c r="AG2024" s="2"/>
      <c r="AH2024" s="2"/>
      <c r="AI2024" s="2"/>
      <c r="AJ2024" s="2" t="s">
        <v>50</v>
      </c>
      <c r="AK2024" s="2" t="s">
        <v>49</v>
      </c>
    </row>
    <row r="2025" spans="1:37" ht="28.8" x14ac:dyDescent="0.3">
      <c r="A2025" s="1">
        <v>2244</v>
      </c>
      <c r="B2025">
        <v>19547</v>
      </c>
      <c r="F2025" s="2" t="s">
        <v>76</v>
      </c>
      <c r="G2025" s="2" t="s">
        <v>78</v>
      </c>
      <c r="H2025" s="2" t="s">
        <v>37</v>
      </c>
      <c r="I2025" s="2" t="s">
        <v>46</v>
      </c>
      <c r="J2025" s="2" t="s">
        <v>100</v>
      </c>
      <c r="K2025" s="2" t="s">
        <v>477</v>
      </c>
      <c r="L2025" s="2" t="s">
        <v>437</v>
      </c>
      <c r="M2025" s="2" t="s">
        <v>1509</v>
      </c>
      <c r="N2025" s="3" t="s">
        <v>2151</v>
      </c>
      <c r="O2025" s="2" t="s">
        <v>53</v>
      </c>
      <c r="P2025" s="2" t="s">
        <v>65</v>
      </c>
      <c r="Q2025" s="2"/>
      <c r="R2025" s="2" t="s">
        <v>114</v>
      </c>
      <c r="S2025" s="2" t="s">
        <v>2152</v>
      </c>
      <c r="T2025" s="2"/>
      <c r="U2025">
        <v>0</v>
      </c>
      <c r="V2025">
        <v>0</v>
      </c>
      <c r="W2025" s="4">
        <v>46100</v>
      </c>
      <c r="X2025" s="4">
        <v>46114</v>
      </c>
      <c r="Y2025" s="4">
        <v>46114</v>
      </c>
      <c r="Z2025" s="4">
        <v>46114</v>
      </c>
      <c r="AA2025" s="3"/>
      <c r="AB2025" s="3" t="s">
        <v>2133</v>
      </c>
      <c r="AC2025" s="2"/>
      <c r="AD2025" s="2" t="s">
        <v>101</v>
      </c>
      <c r="AE2025" s="2" t="s">
        <v>45</v>
      </c>
      <c r="AF2025" s="2"/>
      <c r="AG2025" s="2"/>
      <c r="AH2025" s="2"/>
      <c r="AI2025" s="2"/>
      <c r="AJ2025" s="2" t="s">
        <v>50</v>
      </c>
      <c r="AK2025" s="2" t="s">
        <v>49</v>
      </c>
    </row>
    <row r="2026" spans="1:37" ht="43.2" x14ac:dyDescent="0.3">
      <c r="A2026" s="1">
        <v>2245</v>
      </c>
      <c r="B2026">
        <v>19548</v>
      </c>
      <c r="F2026" s="2" t="s">
        <v>76</v>
      </c>
      <c r="G2026" s="2" t="s">
        <v>78</v>
      </c>
      <c r="H2026" s="2" t="s">
        <v>37</v>
      </c>
      <c r="I2026" s="2" t="s">
        <v>46</v>
      </c>
      <c r="J2026" s="2" t="s">
        <v>1210</v>
      </c>
      <c r="K2026" s="2" t="s">
        <v>477</v>
      </c>
      <c r="L2026" s="2" t="s">
        <v>395</v>
      </c>
      <c r="M2026" s="2" t="s">
        <v>483</v>
      </c>
      <c r="N2026" s="3" t="s">
        <v>2144</v>
      </c>
      <c r="O2026" s="2" t="s">
        <v>53</v>
      </c>
      <c r="P2026" s="2" t="s">
        <v>65</v>
      </c>
      <c r="Q2026" s="2"/>
      <c r="R2026" s="2" t="s">
        <v>1759</v>
      </c>
      <c r="S2026" s="2" t="s">
        <v>1760</v>
      </c>
      <c r="T2026" s="2"/>
      <c r="U2026">
        <v>0</v>
      </c>
      <c r="V2026">
        <v>1080</v>
      </c>
      <c r="W2026" s="4">
        <v>46100</v>
      </c>
      <c r="X2026" s="4">
        <v>46114</v>
      </c>
      <c r="Y2026" s="4">
        <v>46114</v>
      </c>
      <c r="Z2026" s="4">
        <v>47194</v>
      </c>
      <c r="AA2026" s="3"/>
      <c r="AB2026" s="3" t="s">
        <v>2133</v>
      </c>
      <c r="AC2026" s="2"/>
      <c r="AD2026" s="2" t="s">
        <v>101</v>
      </c>
      <c r="AE2026" s="2" t="s">
        <v>45</v>
      </c>
      <c r="AF2026" s="2"/>
      <c r="AG2026" s="2"/>
      <c r="AH2026" s="2"/>
      <c r="AI2026" s="2"/>
      <c r="AJ2026" s="2" t="s">
        <v>50</v>
      </c>
      <c r="AK2026" s="2" t="s">
        <v>49</v>
      </c>
    </row>
    <row r="2027" spans="1:37" ht="43.2" x14ac:dyDescent="0.3">
      <c r="A2027" s="1">
        <v>2246</v>
      </c>
      <c r="B2027">
        <v>19549</v>
      </c>
      <c r="F2027" s="2" t="s">
        <v>76</v>
      </c>
      <c r="G2027" s="2" t="s">
        <v>78</v>
      </c>
      <c r="H2027" s="2" t="s">
        <v>37</v>
      </c>
      <c r="I2027" s="2" t="s">
        <v>46</v>
      </c>
      <c r="J2027" s="2" t="s">
        <v>1210</v>
      </c>
      <c r="K2027" s="2" t="s">
        <v>477</v>
      </c>
      <c r="L2027" s="2" t="s">
        <v>484</v>
      </c>
      <c r="M2027" s="2" t="s">
        <v>485</v>
      </c>
      <c r="N2027" s="3" t="s">
        <v>2144</v>
      </c>
      <c r="O2027" s="2" t="s">
        <v>53</v>
      </c>
      <c r="P2027" s="2" t="s">
        <v>65</v>
      </c>
      <c r="Q2027" s="2"/>
      <c r="R2027" s="2" t="s">
        <v>1759</v>
      </c>
      <c r="S2027" s="2" t="s">
        <v>1760</v>
      </c>
      <c r="T2027" s="2"/>
      <c r="U2027">
        <v>0</v>
      </c>
      <c r="V2027">
        <v>1080</v>
      </c>
      <c r="W2027" s="4">
        <v>46100</v>
      </c>
      <c r="X2027" s="4">
        <v>46114</v>
      </c>
      <c r="Y2027" s="4">
        <v>46114</v>
      </c>
      <c r="Z2027" s="4">
        <v>47194</v>
      </c>
      <c r="AA2027" s="3"/>
      <c r="AB2027" s="3" t="s">
        <v>2133</v>
      </c>
      <c r="AC2027" s="2"/>
      <c r="AD2027" s="2" t="s">
        <v>101</v>
      </c>
      <c r="AE2027" s="2" t="s">
        <v>45</v>
      </c>
      <c r="AF2027" s="2"/>
      <c r="AG2027" s="2"/>
      <c r="AH2027" s="2"/>
      <c r="AI2027" s="2"/>
      <c r="AJ2027" s="2" t="s">
        <v>50</v>
      </c>
      <c r="AK2027" s="2" t="s">
        <v>49</v>
      </c>
    </row>
    <row r="2028" spans="1:37" ht="57.6" x14ac:dyDescent="0.3">
      <c r="A2028" s="1">
        <v>2247</v>
      </c>
      <c r="B2028">
        <v>19550</v>
      </c>
      <c r="F2028" s="2" t="s">
        <v>76</v>
      </c>
      <c r="G2028" s="2" t="s">
        <v>78</v>
      </c>
      <c r="H2028" s="2" t="s">
        <v>37</v>
      </c>
      <c r="I2028" s="2" t="s">
        <v>46</v>
      </c>
      <c r="J2028" s="2" t="s">
        <v>71</v>
      </c>
      <c r="K2028" s="2" t="s">
        <v>490</v>
      </c>
      <c r="L2028" s="2" t="s">
        <v>143</v>
      </c>
      <c r="M2028" s="2" t="s">
        <v>491</v>
      </c>
      <c r="N2028" s="3" t="s">
        <v>1477</v>
      </c>
      <c r="O2028" s="2" t="s">
        <v>53</v>
      </c>
      <c r="P2028" s="2" t="s">
        <v>65</v>
      </c>
      <c r="Q2028" s="2"/>
      <c r="R2028" s="2"/>
      <c r="S2028" s="2"/>
      <c r="T2028" s="2"/>
      <c r="U2028">
        <v>0</v>
      </c>
      <c r="V2028">
        <v>1080</v>
      </c>
      <c r="W2028" s="4">
        <v>46101</v>
      </c>
      <c r="X2028" s="4">
        <v>46112</v>
      </c>
      <c r="Y2028" s="4">
        <v>46112</v>
      </c>
      <c r="Z2028" s="4">
        <v>47192</v>
      </c>
      <c r="AA2028" s="3"/>
      <c r="AB2028" s="3" t="s">
        <v>2149</v>
      </c>
      <c r="AC2028" s="2"/>
      <c r="AD2028" s="2" t="s">
        <v>101</v>
      </c>
      <c r="AE2028" s="2" t="s">
        <v>117</v>
      </c>
      <c r="AF2028" s="2"/>
      <c r="AG2028" s="2"/>
      <c r="AH2028" s="2"/>
      <c r="AI2028" s="2"/>
      <c r="AJ2028" s="2" t="s">
        <v>50</v>
      </c>
      <c r="AK2028" s="2" t="s">
        <v>49</v>
      </c>
    </row>
    <row r="2029" spans="1:37" ht="43.2" x14ac:dyDescent="0.3">
      <c r="A2029" s="1">
        <v>2248</v>
      </c>
      <c r="B2029">
        <v>19551</v>
      </c>
      <c r="F2029" s="2" t="s">
        <v>76</v>
      </c>
      <c r="G2029" s="2" t="s">
        <v>78</v>
      </c>
      <c r="H2029" s="2" t="s">
        <v>37</v>
      </c>
      <c r="I2029" s="2" t="s">
        <v>46</v>
      </c>
      <c r="J2029" s="2" t="s">
        <v>71</v>
      </c>
      <c r="K2029" s="2" t="s">
        <v>490</v>
      </c>
      <c r="L2029" s="2" t="s">
        <v>143</v>
      </c>
      <c r="M2029" s="2" t="s">
        <v>491</v>
      </c>
      <c r="N2029" s="3" t="s">
        <v>2134</v>
      </c>
      <c r="O2029" s="2" t="s">
        <v>53</v>
      </c>
      <c r="P2029" s="2" t="s">
        <v>65</v>
      </c>
      <c r="Q2029" s="2"/>
      <c r="R2029" s="2" t="s">
        <v>54</v>
      </c>
      <c r="S2029" s="2" t="s">
        <v>1097</v>
      </c>
      <c r="T2029" s="2"/>
      <c r="U2029">
        <v>0</v>
      </c>
      <c r="V2029">
        <v>120</v>
      </c>
      <c r="W2029" s="4">
        <v>46101</v>
      </c>
      <c r="X2029" s="4">
        <v>46114</v>
      </c>
      <c r="Y2029" s="4">
        <v>46114</v>
      </c>
      <c r="Z2029" s="4">
        <v>46234</v>
      </c>
      <c r="AA2029" s="3"/>
      <c r="AB2029" s="3" t="s">
        <v>1921</v>
      </c>
      <c r="AC2029" s="2"/>
      <c r="AD2029" s="2" t="s">
        <v>101</v>
      </c>
      <c r="AE2029" s="2" t="s">
        <v>101</v>
      </c>
      <c r="AF2029" s="2"/>
      <c r="AG2029" s="2"/>
      <c r="AH2029" s="2"/>
      <c r="AI2029" s="2"/>
      <c r="AJ2029" s="2" t="s">
        <v>50</v>
      </c>
      <c r="AK2029" s="2" t="s">
        <v>49</v>
      </c>
    </row>
    <row r="2030" spans="1:37" ht="43.2" x14ac:dyDescent="0.3">
      <c r="A2030" s="1">
        <v>2249</v>
      </c>
      <c r="B2030">
        <v>19552</v>
      </c>
      <c r="F2030" s="2" t="s">
        <v>76</v>
      </c>
      <c r="G2030" s="2" t="s">
        <v>78</v>
      </c>
      <c r="H2030" s="2" t="s">
        <v>37</v>
      </c>
      <c r="I2030" s="2" t="s">
        <v>46</v>
      </c>
      <c r="J2030" s="2" t="s">
        <v>165</v>
      </c>
      <c r="K2030" s="2" t="s">
        <v>490</v>
      </c>
      <c r="L2030" s="2" t="s">
        <v>143</v>
      </c>
      <c r="M2030" s="2" t="s">
        <v>491</v>
      </c>
      <c r="N2030" s="3" t="s">
        <v>2132</v>
      </c>
      <c r="O2030" s="2" t="s">
        <v>53</v>
      </c>
      <c r="P2030" s="2" t="s">
        <v>65</v>
      </c>
      <c r="Q2030" s="2"/>
      <c r="R2030" s="2" t="s">
        <v>54</v>
      </c>
      <c r="S2030" s="2" t="s">
        <v>2098</v>
      </c>
      <c r="T2030" s="2"/>
      <c r="U2030">
        <v>0</v>
      </c>
      <c r="V2030">
        <v>360</v>
      </c>
      <c r="W2030" s="4">
        <v>46101</v>
      </c>
      <c r="X2030" s="4">
        <v>46114</v>
      </c>
      <c r="Y2030" s="4">
        <v>46114</v>
      </c>
      <c r="Z2030" s="4">
        <v>46474</v>
      </c>
      <c r="AA2030" s="3"/>
      <c r="AB2030" s="3" t="s">
        <v>1921</v>
      </c>
      <c r="AC2030" s="2"/>
      <c r="AD2030" s="2" t="s">
        <v>101</v>
      </c>
      <c r="AE2030" s="2" t="s">
        <v>101</v>
      </c>
      <c r="AF2030" s="2"/>
      <c r="AG2030" s="2"/>
      <c r="AH2030" s="2"/>
      <c r="AI2030" s="2"/>
      <c r="AJ2030" s="2" t="s">
        <v>50</v>
      </c>
      <c r="AK2030" s="2" t="s">
        <v>49</v>
      </c>
    </row>
    <row r="2031" spans="1:37" ht="43.2" x14ac:dyDescent="0.3">
      <c r="A2031" s="1">
        <v>2250</v>
      </c>
      <c r="B2031">
        <v>19553</v>
      </c>
      <c r="F2031" s="2" t="s">
        <v>76</v>
      </c>
      <c r="G2031" s="2" t="s">
        <v>78</v>
      </c>
      <c r="H2031" s="2" t="s">
        <v>37</v>
      </c>
      <c r="I2031" s="2" t="s">
        <v>46</v>
      </c>
      <c r="J2031" s="2" t="s">
        <v>165</v>
      </c>
      <c r="K2031" s="2" t="s">
        <v>490</v>
      </c>
      <c r="L2031" s="2" t="s">
        <v>149</v>
      </c>
      <c r="M2031" s="2" t="s">
        <v>494</v>
      </c>
      <c r="N2031" s="3" t="s">
        <v>2132</v>
      </c>
      <c r="O2031" s="2" t="s">
        <v>53</v>
      </c>
      <c r="P2031" s="2" t="s">
        <v>65</v>
      </c>
      <c r="Q2031" s="2"/>
      <c r="R2031" s="2" t="s">
        <v>54</v>
      </c>
      <c r="S2031" s="2" t="s">
        <v>2098</v>
      </c>
      <c r="T2031" s="2"/>
      <c r="U2031">
        <v>0</v>
      </c>
      <c r="V2031">
        <v>360</v>
      </c>
      <c r="W2031" s="4">
        <v>46101</v>
      </c>
      <c r="X2031" s="4">
        <v>46114</v>
      </c>
      <c r="Y2031" s="4">
        <v>46114</v>
      </c>
      <c r="Z2031" s="4">
        <v>46474</v>
      </c>
      <c r="AA2031" s="3"/>
      <c r="AB2031" s="3" t="s">
        <v>2133</v>
      </c>
      <c r="AC2031" s="2"/>
      <c r="AD2031" s="2" t="s">
        <v>101</v>
      </c>
      <c r="AE2031" s="2" t="s">
        <v>45</v>
      </c>
      <c r="AF2031" s="2"/>
      <c r="AG2031" s="2"/>
      <c r="AH2031" s="2"/>
      <c r="AI2031" s="2"/>
      <c r="AJ2031" s="2" t="s">
        <v>50</v>
      </c>
      <c r="AK2031" s="2" t="s">
        <v>49</v>
      </c>
    </row>
    <row r="2032" spans="1:37" ht="43.2" x14ac:dyDescent="0.3">
      <c r="A2032" s="1">
        <v>2251</v>
      </c>
      <c r="B2032">
        <v>19554</v>
      </c>
      <c r="F2032" s="2" t="s">
        <v>76</v>
      </c>
      <c r="G2032" s="2" t="s">
        <v>78</v>
      </c>
      <c r="H2032" s="2" t="s">
        <v>37</v>
      </c>
      <c r="I2032" s="2" t="s">
        <v>46</v>
      </c>
      <c r="J2032" s="2" t="s">
        <v>71</v>
      </c>
      <c r="K2032" s="2" t="s">
        <v>490</v>
      </c>
      <c r="L2032" s="2" t="s">
        <v>149</v>
      </c>
      <c r="M2032" s="2" t="s">
        <v>494</v>
      </c>
      <c r="N2032" s="3" t="s">
        <v>2134</v>
      </c>
      <c r="O2032" s="2" t="s">
        <v>53</v>
      </c>
      <c r="P2032" s="2" t="s">
        <v>65</v>
      </c>
      <c r="Q2032" s="2"/>
      <c r="R2032" s="2" t="s">
        <v>54</v>
      </c>
      <c r="S2032" s="2" t="s">
        <v>466</v>
      </c>
      <c r="T2032" s="2"/>
      <c r="U2032">
        <v>0</v>
      </c>
      <c r="V2032">
        <v>120</v>
      </c>
      <c r="W2032" s="4">
        <v>46101</v>
      </c>
      <c r="X2032" s="4">
        <v>46114</v>
      </c>
      <c r="Y2032" s="4">
        <v>46114</v>
      </c>
      <c r="Z2032" s="4">
        <v>46234</v>
      </c>
      <c r="AA2032" s="3"/>
      <c r="AB2032" s="3" t="s">
        <v>2133</v>
      </c>
      <c r="AC2032" s="2"/>
      <c r="AD2032" s="2" t="s">
        <v>101</v>
      </c>
      <c r="AE2032" s="2" t="s">
        <v>45</v>
      </c>
      <c r="AF2032" s="2"/>
      <c r="AG2032" s="2"/>
      <c r="AH2032" s="2"/>
      <c r="AI2032" s="2"/>
      <c r="AJ2032" s="2" t="s">
        <v>50</v>
      </c>
      <c r="AK2032" s="2" t="s">
        <v>49</v>
      </c>
    </row>
    <row r="2033" spans="1:37" ht="43.2" x14ac:dyDescent="0.3">
      <c r="A2033" s="1">
        <v>2252</v>
      </c>
      <c r="B2033">
        <v>19555</v>
      </c>
      <c r="F2033" s="2" t="s">
        <v>76</v>
      </c>
      <c r="G2033" s="2" t="s">
        <v>78</v>
      </c>
      <c r="H2033" s="2" t="s">
        <v>37</v>
      </c>
      <c r="I2033" s="2" t="s">
        <v>46</v>
      </c>
      <c r="J2033" s="2" t="s">
        <v>165</v>
      </c>
      <c r="K2033" s="2" t="s">
        <v>490</v>
      </c>
      <c r="L2033" s="2" t="s">
        <v>83</v>
      </c>
      <c r="M2033" s="2" t="s">
        <v>493</v>
      </c>
      <c r="N2033" s="3" t="s">
        <v>2132</v>
      </c>
      <c r="O2033" s="2" t="s">
        <v>53</v>
      </c>
      <c r="P2033" s="2" t="s">
        <v>65</v>
      </c>
      <c r="Q2033" s="2"/>
      <c r="R2033" s="2" t="s">
        <v>54</v>
      </c>
      <c r="S2033" s="2" t="s">
        <v>2153</v>
      </c>
      <c r="T2033" s="2"/>
      <c r="U2033">
        <v>0</v>
      </c>
      <c r="V2033">
        <v>360</v>
      </c>
      <c r="W2033" s="4">
        <v>46101</v>
      </c>
      <c r="X2033" s="4">
        <v>46114</v>
      </c>
      <c r="Y2033" s="4">
        <v>46114</v>
      </c>
      <c r="Z2033" s="4">
        <v>46474</v>
      </c>
      <c r="AA2033" s="3"/>
      <c r="AB2033" s="3" t="s">
        <v>2133</v>
      </c>
      <c r="AC2033" s="2"/>
      <c r="AD2033" s="2" t="s">
        <v>101</v>
      </c>
      <c r="AE2033" s="2" t="s">
        <v>45</v>
      </c>
      <c r="AF2033" s="2"/>
      <c r="AG2033" s="2"/>
      <c r="AH2033" s="2"/>
      <c r="AI2033" s="2"/>
      <c r="AJ2033" s="2" t="s">
        <v>50</v>
      </c>
      <c r="AK2033" s="2" t="s">
        <v>49</v>
      </c>
    </row>
    <row r="2034" spans="1:37" ht="43.2" x14ac:dyDescent="0.3">
      <c r="A2034" s="1">
        <v>2253</v>
      </c>
      <c r="B2034">
        <v>19556</v>
      </c>
      <c r="F2034" s="2" t="s">
        <v>76</v>
      </c>
      <c r="G2034" s="2" t="s">
        <v>78</v>
      </c>
      <c r="H2034" s="2" t="s">
        <v>37</v>
      </c>
      <c r="I2034" s="2" t="s">
        <v>46</v>
      </c>
      <c r="J2034" s="2" t="s">
        <v>1210</v>
      </c>
      <c r="K2034" s="2" t="s">
        <v>490</v>
      </c>
      <c r="L2034" s="2" t="s">
        <v>496</v>
      </c>
      <c r="M2034" s="2" t="s">
        <v>497</v>
      </c>
      <c r="N2034" s="3" t="s">
        <v>2144</v>
      </c>
      <c r="O2034" s="2" t="s">
        <v>53</v>
      </c>
      <c r="P2034" s="2" t="s">
        <v>65</v>
      </c>
      <c r="Q2034" s="2"/>
      <c r="R2034" s="2" t="s">
        <v>1759</v>
      </c>
      <c r="S2034" s="2" t="s">
        <v>1760</v>
      </c>
      <c r="T2034" s="2"/>
      <c r="U2034">
        <v>0</v>
      </c>
      <c r="V2034">
        <v>1080</v>
      </c>
      <c r="W2034" s="4">
        <v>46101</v>
      </c>
      <c r="X2034" s="4">
        <v>46114</v>
      </c>
      <c r="Y2034" s="4">
        <v>46114</v>
      </c>
      <c r="Z2034" s="4">
        <v>47194</v>
      </c>
      <c r="AA2034" s="3"/>
      <c r="AB2034" s="3" t="s">
        <v>2133</v>
      </c>
      <c r="AC2034" s="2"/>
      <c r="AD2034" s="2" t="s">
        <v>101</v>
      </c>
      <c r="AE2034" s="2" t="s">
        <v>45</v>
      </c>
      <c r="AF2034" s="2"/>
      <c r="AG2034" s="2"/>
      <c r="AH2034" s="2"/>
      <c r="AI2034" s="2"/>
      <c r="AJ2034" s="2" t="s">
        <v>50</v>
      </c>
      <c r="AK2034" s="2" t="s">
        <v>49</v>
      </c>
    </row>
    <row r="2035" spans="1:37" ht="43.2" x14ac:dyDescent="0.3">
      <c r="A2035" s="1">
        <v>2255</v>
      </c>
      <c r="B2035">
        <v>19557</v>
      </c>
      <c r="F2035" s="2" t="s">
        <v>76</v>
      </c>
      <c r="G2035" s="2" t="s">
        <v>78</v>
      </c>
      <c r="H2035" s="2" t="s">
        <v>37</v>
      </c>
      <c r="I2035" s="2" t="s">
        <v>46</v>
      </c>
      <c r="J2035" s="2" t="s">
        <v>1210</v>
      </c>
      <c r="K2035" s="2" t="s">
        <v>490</v>
      </c>
      <c r="L2035" s="2" t="s">
        <v>484</v>
      </c>
      <c r="M2035" s="2" t="s">
        <v>498</v>
      </c>
      <c r="N2035" s="3" t="s">
        <v>2144</v>
      </c>
      <c r="O2035" s="2" t="s">
        <v>53</v>
      </c>
      <c r="P2035" s="2" t="s">
        <v>65</v>
      </c>
      <c r="Q2035" s="2"/>
      <c r="R2035" s="2" t="s">
        <v>1759</v>
      </c>
      <c r="S2035" s="2" t="s">
        <v>1760</v>
      </c>
      <c r="T2035" s="2"/>
      <c r="U2035">
        <v>0</v>
      </c>
      <c r="V2035">
        <v>1080</v>
      </c>
      <c r="W2035" s="4">
        <v>46101</v>
      </c>
      <c r="X2035" s="4">
        <v>46114</v>
      </c>
      <c r="Y2035" s="4">
        <v>46114</v>
      </c>
      <c r="Z2035" s="4">
        <v>47194</v>
      </c>
      <c r="AA2035" s="3"/>
      <c r="AB2035" s="3" t="s">
        <v>2133</v>
      </c>
      <c r="AC2035" s="2"/>
      <c r="AD2035" s="2" t="s">
        <v>101</v>
      </c>
      <c r="AE2035" s="2" t="s">
        <v>45</v>
      </c>
      <c r="AF2035" s="2"/>
      <c r="AG2035" s="2"/>
      <c r="AH2035" s="2"/>
      <c r="AI2035" s="2"/>
      <c r="AJ2035" s="2" t="s">
        <v>50</v>
      </c>
      <c r="AK2035" s="2" t="s">
        <v>49</v>
      </c>
    </row>
    <row r="2036" spans="1:37" ht="43.2" x14ac:dyDescent="0.3">
      <c r="A2036" s="1">
        <v>2256</v>
      </c>
      <c r="B2036">
        <v>19558</v>
      </c>
      <c r="F2036" s="2" t="s">
        <v>76</v>
      </c>
      <c r="G2036" s="2" t="s">
        <v>78</v>
      </c>
      <c r="H2036" s="2" t="s">
        <v>37</v>
      </c>
      <c r="I2036" s="2" t="s">
        <v>46</v>
      </c>
      <c r="J2036" s="2" t="s">
        <v>71</v>
      </c>
      <c r="K2036" s="2" t="s">
        <v>503</v>
      </c>
      <c r="L2036" s="2" t="s">
        <v>143</v>
      </c>
      <c r="M2036" s="2" t="s">
        <v>504</v>
      </c>
      <c r="N2036" s="3" t="s">
        <v>2134</v>
      </c>
      <c r="O2036" s="2" t="s">
        <v>53</v>
      </c>
      <c r="P2036" s="2" t="s">
        <v>65</v>
      </c>
      <c r="Q2036" s="2"/>
      <c r="R2036" s="2" t="s">
        <v>54</v>
      </c>
      <c r="S2036" s="2" t="s">
        <v>55</v>
      </c>
      <c r="T2036" s="2"/>
      <c r="U2036">
        <v>0</v>
      </c>
      <c r="V2036">
        <v>120</v>
      </c>
      <c r="W2036" s="4">
        <v>46102</v>
      </c>
      <c r="X2036" s="4">
        <v>46112</v>
      </c>
      <c r="Y2036" s="4">
        <v>46112</v>
      </c>
      <c r="Z2036" s="4">
        <v>46232</v>
      </c>
      <c r="AA2036" s="3"/>
      <c r="AB2036" s="3" t="s">
        <v>1878</v>
      </c>
      <c r="AC2036" s="2"/>
      <c r="AD2036" s="2" t="s">
        <v>101</v>
      </c>
      <c r="AE2036" s="2" t="s">
        <v>118</v>
      </c>
      <c r="AF2036" s="2"/>
      <c r="AG2036" s="2"/>
      <c r="AH2036" s="2"/>
      <c r="AI2036" s="2"/>
      <c r="AJ2036" s="2" t="s">
        <v>50</v>
      </c>
      <c r="AK2036" s="2" t="s">
        <v>49</v>
      </c>
    </row>
    <row r="2037" spans="1:37" ht="43.2" x14ac:dyDescent="0.3">
      <c r="A2037" s="1">
        <v>2257</v>
      </c>
      <c r="B2037">
        <v>19559</v>
      </c>
      <c r="F2037" s="2" t="s">
        <v>76</v>
      </c>
      <c r="G2037" s="2" t="s">
        <v>78</v>
      </c>
      <c r="H2037" s="2" t="s">
        <v>37</v>
      </c>
      <c r="I2037" s="2" t="s">
        <v>46</v>
      </c>
      <c r="J2037" s="2" t="s">
        <v>165</v>
      </c>
      <c r="K2037" s="2" t="s">
        <v>503</v>
      </c>
      <c r="L2037" s="2" t="s">
        <v>143</v>
      </c>
      <c r="M2037" s="2" t="s">
        <v>504</v>
      </c>
      <c r="N2037" s="3" t="s">
        <v>2132</v>
      </c>
      <c r="O2037" s="2" t="s">
        <v>53</v>
      </c>
      <c r="P2037" s="2" t="s">
        <v>65</v>
      </c>
      <c r="Q2037" s="2"/>
      <c r="R2037" s="2" t="s">
        <v>54</v>
      </c>
      <c r="S2037" s="2" t="s">
        <v>2098</v>
      </c>
      <c r="T2037" s="2"/>
      <c r="U2037">
        <v>0</v>
      </c>
      <c r="V2037">
        <v>360</v>
      </c>
      <c r="W2037" s="4">
        <v>46102</v>
      </c>
      <c r="X2037" s="4">
        <v>46112</v>
      </c>
      <c r="Y2037" s="4">
        <v>46112</v>
      </c>
      <c r="Z2037" s="4">
        <v>46472</v>
      </c>
      <c r="AA2037" s="3"/>
      <c r="AB2037" s="3" t="s">
        <v>1878</v>
      </c>
      <c r="AC2037" s="2"/>
      <c r="AD2037" s="2" t="s">
        <v>101</v>
      </c>
      <c r="AE2037" s="2" t="s">
        <v>118</v>
      </c>
      <c r="AF2037" s="2"/>
      <c r="AG2037" s="2"/>
      <c r="AH2037" s="2"/>
      <c r="AI2037" s="2"/>
      <c r="AJ2037" s="2" t="s">
        <v>50</v>
      </c>
      <c r="AK2037" s="2" t="s">
        <v>49</v>
      </c>
    </row>
    <row r="2038" spans="1:37" ht="43.2" x14ac:dyDescent="0.3">
      <c r="A2038" s="1">
        <v>2258</v>
      </c>
      <c r="B2038">
        <v>19560</v>
      </c>
      <c r="F2038" s="2" t="s">
        <v>76</v>
      </c>
      <c r="G2038" s="2" t="s">
        <v>78</v>
      </c>
      <c r="H2038" s="2" t="s">
        <v>37</v>
      </c>
      <c r="I2038" s="2" t="s">
        <v>46</v>
      </c>
      <c r="J2038" s="2" t="s">
        <v>165</v>
      </c>
      <c r="K2038" s="2" t="s">
        <v>503</v>
      </c>
      <c r="L2038" s="2" t="s">
        <v>83</v>
      </c>
      <c r="M2038" s="2" t="s">
        <v>506</v>
      </c>
      <c r="N2038" s="3" t="s">
        <v>2132</v>
      </c>
      <c r="O2038" s="2" t="s">
        <v>53</v>
      </c>
      <c r="P2038" s="2" t="s">
        <v>65</v>
      </c>
      <c r="Q2038" s="2"/>
      <c r="R2038" s="2" t="s">
        <v>54</v>
      </c>
      <c r="S2038" s="2" t="s">
        <v>2153</v>
      </c>
      <c r="T2038" s="2"/>
      <c r="U2038">
        <v>0</v>
      </c>
      <c r="V2038">
        <v>360</v>
      </c>
      <c r="W2038" s="4">
        <v>46102</v>
      </c>
      <c r="X2038" s="4">
        <v>46112</v>
      </c>
      <c r="Y2038" s="4">
        <v>46112</v>
      </c>
      <c r="Z2038" s="4">
        <v>46472</v>
      </c>
      <c r="AA2038" s="3"/>
      <c r="AB2038" s="3" t="s">
        <v>2150</v>
      </c>
      <c r="AC2038" s="2"/>
      <c r="AD2038" s="2" t="s">
        <v>101</v>
      </c>
      <c r="AE2038" s="2" t="s">
        <v>118</v>
      </c>
      <c r="AF2038" s="2"/>
      <c r="AG2038" s="2"/>
      <c r="AH2038" s="2"/>
      <c r="AI2038" s="2"/>
      <c r="AJ2038" s="2" t="s">
        <v>50</v>
      </c>
      <c r="AK2038" s="2" t="s">
        <v>49</v>
      </c>
    </row>
    <row r="2039" spans="1:37" ht="43.2" x14ac:dyDescent="0.3">
      <c r="A2039" s="1">
        <v>2259</v>
      </c>
      <c r="B2039">
        <v>19561</v>
      </c>
      <c r="F2039" s="2" t="s">
        <v>76</v>
      </c>
      <c r="G2039" s="2" t="s">
        <v>78</v>
      </c>
      <c r="H2039" s="2" t="s">
        <v>37</v>
      </c>
      <c r="I2039" s="2" t="s">
        <v>46</v>
      </c>
      <c r="J2039" s="2" t="s">
        <v>165</v>
      </c>
      <c r="K2039" s="2" t="s">
        <v>503</v>
      </c>
      <c r="L2039" s="2" t="s">
        <v>149</v>
      </c>
      <c r="M2039" s="2" t="s">
        <v>507</v>
      </c>
      <c r="N2039" s="3" t="s">
        <v>2132</v>
      </c>
      <c r="O2039" s="2" t="s">
        <v>53</v>
      </c>
      <c r="P2039" s="2" t="s">
        <v>65</v>
      </c>
      <c r="Q2039" s="2"/>
      <c r="R2039" s="2" t="s">
        <v>54</v>
      </c>
      <c r="S2039" s="2" t="s">
        <v>2098</v>
      </c>
      <c r="T2039" s="2"/>
      <c r="U2039">
        <v>0</v>
      </c>
      <c r="V2039">
        <v>360</v>
      </c>
      <c r="W2039" s="4">
        <v>46102</v>
      </c>
      <c r="X2039" s="4">
        <v>46112</v>
      </c>
      <c r="Y2039" s="4">
        <v>46112</v>
      </c>
      <c r="Z2039" s="4">
        <v>46472</v>
      </c>
      <c r="AA2039" s="3"/>
      <c r="AB2039" s="3" t="s">
        <v>1878</v>
      </c>
      <c r="AC2039" s="2"/>
      <c r="AD2039" s="2" t="s">
        <v>101</v>
      </c>
      <c r="AE2039" s="2" t="s">
        <v>118</v>
      </c>
      <c r="AF2039" s="2"/>
      <c r="AG2039" s="2"/>
      <c r="AH2039" s="2"/>
      <c r="AI2039" s="2"/>
      <c r="AJ2039" s="2" t="s">
        <v>50</v>
      </c>
      <c r="AK2039" s="2" t="s">
        <v>49</v>
      </c>
    </row>
    <row r="2040" spans="1:37" ht="43.2" x14ac:dyDescent="0.3">
      <c r="A2040" s="1">
        <v>2260</v>
      </c>
      <c r="B2040">
        <v>19562</v>
      </c>
      <c r="F2040" s="2" t="s">
        <v>76</v>
      </c>
      <c r="G2040" s="2" t="s">
        <v>78</v>
      </c>
      <c r="H2040" s="2" t="s">
        <v>37</v>
      </c>
      <c r="I2040" s="2" t="s">
        <v>46</v>
      </c>
      <c r="J2040" s="2" t="s">
        <v>71</v>
      </c>
      <c r="K2040" s="2" t="s">
        <v>503</v>
      </c>
      <c r="L2040" s="2" t="s">
        <v>149</v>
      </c>
      <c r="M2040" s="2" t="s">
        <v>507</v>
      </c>
      <c r="N2040" s="3" t="s">
        <v>2134</v>
      </c>
      <c r="O2040" s="2" t="s">
        <v>53</v>
      </c>
      <c r="P2040" s="2" t="s">
        <v>65</v>
      </c>
      <c r="Q2040" s="2"/>
      <c r="R2040" s="2" t="s">
        <v>54</v>
      </c>
      <c r="S2040" s="2" t="s">
        <v>466</v>
      </c>
      <c r="T2040" s="2"/>
      <c r="U2040">
        <v>0</v>
      </c>
      <c r="V2040">
        <v>120</v>
      </c>
      <c r="W2040" s="4">
        <v>46102</v>
      </c>
      <c r="X2040" s="4">
        <v>46112</v>
      </c>
      <c r="Y2040" s="4">
        <v>46112</v>
      </c>
      <c r="Z2040" s="4">
        <v>46232</v>
      </c>
      <c r="AA2040" s="3"/>
      <c r="AB2040" s="3" t="s">
        <v>1878</v>
      </c>
      <c r="AC2040" s="2"/>
      <c r="AD2040" s="2" t="s">
        <v>101</v>
      </c>
      <c r="AE2040" s="2" t="s">
        <v>118</v>
      </c>
      <c r="AF2040" s="2"/>
      <c r="AG2040" s="2"/>
      <c r="AH2040" s="2"/>
      <c r="AI2040" s="2"/>
      <c r="AJ2040" s="2" t="s">
        <v>50</v>
      </c>
      <c r="AK2040" s="2" t="s">
        <v>49</v>
      </c>
    </row>
    <row r="2041" spans="1:37" ht="57.6" x14ac:dyDescent="0.3">
      <c r="A2041" s="1">
        <v>2261</v>
      </c>
      <c r="B2041">
        <v>19563</v>
      </c>
      <c r="F2041" s="2" t="s">
        <v>76</v>
      </c>
      <c r="G2041" s="2" t="s">
        <v>78</v>
      </c>
      <c r="H2041" s="2" t="s">
        <v>37</v>
      </c>
      <c r="I2041" s="2" t="s">
        <v>46</v>
      </c>
      <c r="J2041" s="2" t="s">
        <v>165</v>
      </c>
      <c r="K2041" s="2" t="s">
        <v>503</v>
      </c>
      <c r="L2041" s="2" t="s">
        <v>67</v>
      </c>
      <c r="M2041" s="2" t="s">
        <v>505</v>
      </c>
      <c r="N2041" s="3" t="s">
        <v>2147</v>
      </c>
      <c r="O2041" s="2" t="s">
        <v>53</v>
      </c>
      <c r="P2041" s="2" t="s">
        <v>65</v>
      </c>
      <c r="Q2041" s="2"/>
      <c r="R2041" s="2" t="s">
        <v>114</v>
      </c>
      <c r="S2041" s="2" t="s">
        <v>168</v>
      </c>
      <c r="T2041" s="2"/>
      <c r="U2041">
        <v>0</v>
      </c>
      <c r="V2041">
        <v>1080</v>
      </c>
      <c r="W2041" s="4">
        <v>46102</v>
      </c>
      <c r="X2041" s="4">
        <v>46114</v>
      </c>
      <c r="Y2041" s="4">
        <v>46114</v>
      </c>
      <c r="Z2041" s="4">
        <v>47194</v>
      </c>
      <c r="AA2041" s="3"/>
      <c r="AB2041" s="3" t="s">
        <v>1921</v>
      </c>
      <c r="AC2041" s="2"/>
      <c r="AD2041" s="2" t="s">
        <v>101</v>
      </c>
      <c r="AE2041" s="2" t="s">
        <v>101</v>
      </c>
      <c r="AF2041" s="2"/>
      <c r="AG2041" s="2"/>
      <c r="AH2041" s="2"/>
      <c r="AI2041" s="2"/>
      <c r="AJ2041" s="2" t="s">
        <v>50</v>
      </c>
      <c r="AK2041" s="2" t="s">
        <v>49</v>
      </c>
    </row>
    <row r="2042" spans="1:37" ht="57.6" x14ac:dyDescent="0.3">
      <c r="A2042" s="1">
        <v>2262</v>
      </c>
      <c r="B2042">
        <v>19564</v>
      </c>
      <c r="F2042" s="2" t="s">
        <v>76</v>
      </c>
      <c r="G2042" s="2" t="s">
        <v>78</v>
      </c>
      <c r="H2042" s="2" t="s">
        <v>37</v>
      </c>
      <c r="I2042" s="2" t="s">
        <v>46</v>
      </c>
      <c r="J2042" s="2" t="s">
        <v>165</v>
      </c>
      <c r="K2042" s="2" t="s">
        <v>503</v>
      </c>
      <c r="L2042" s="2" t="s">
        <v>170</v>
      </c>
      <c r="M2042" s="2" t="s">
        <v>508</v>
      </c>
      <c r="N2042" s="3" t="s">
        <v>2147</v>
      </c>
      <c r="O2042" s="2" t="s">
        <v>53</v>
      </c>
      <c r="P2042" s="2" t="s">
        <v>65</v>
      </c>
      <c r="Q2042" s="2"/>
      <c r="R2042" s="2" t="s">
        <v>114</v>
      </c>
      <c r="S2042" s="2" t="s">
        <v>168</v>
      </c>
      <c r="T2042" s="2"/>
      <c r="U2042">
        <v>0</v>
      </c>
      <c r="V2042">
        <v>1080</v>
      </c>
      <c r="W2042" s="4">
        <v>46102</v>
      </c>
      <c r="X2042" s="4">
        <v>46114</v>
      </c>
      <c r="Y2042" s="4">
        <v>46114</v>
      </c>
      <c r="Z2042" s="4">
        <v>47194</v>
      </c>
      <c r="AA2042" s="3"/>
      <c r="AB2042" s="3" t="s">
        <v>2133</v>
      </c>
      <c r="AC2042" s="2"/>
      <c r="AD2042" s="2" t="s">
        <v>101</v>
      </c>
      <c r="AE2042" s="2" t="s">
        <v>45</v>
      </c>
      <c r="AF2042" s="2"/>
      <c r="AG2042" s="2"/>
      <c r="AH2042" s="2"/>
      <c r="AI2042" s="2"/>
      <c r="AJ2042" s="2" t="s">
        <v>50</v>
      </c>
      <c r="AK2042" s="2" t="s">
        <v>49</v>
      </c>
    </row>
    <row r="2043" spans="1:37" ht="28.8" x14ac:dyDescent="0.3">
      <c r="A2043" s="1">
        <v>2263</v>
      </c>
      <c r="B2043">
        <v>19565</v>
      </c>
      <c r="F2043" s="2" t="s">
        <v>76</v>
      </c>
      <c r="G2043" s="2" t="s">
        <v>78</v>
      </c>
      <c r="H2043" s="2" t="s">
        <v>37</v>
      </c>
      <c r="I2043" s="2" t="s">
        <v>46</v>
      </c>
      <c r="J2043" s="2" t="s">
        <v>100</v>
      </c>
      <c r="K2043" s="2" t="s">
        <v>503</v>
      </c>
      <c r="L2043" s="2" t="s">
        <v>143</v>
      </c>
      <c r="M2043" s="2" t="s">
        <v>504</v>
      </c>
      <c r="N2043" s="3" t="s">
        <v>2154</v>
      </c>
      <c r="O2043" s="2" t="s">
        <v>53</v>
      </c>
      <c r="P2043" s="2" t="s">
        <v>65</v>
      </c>
      <c r="Q2043" s="2"/>
      <c r="R2043" s="2" t="s">
        <v>1606</v>
      </c>
      <c r="S2043" s="2" t="s">
        <v>2142</v>
      </c>
      <c r="T2043" s="2"/>
      <c r="U2043">
        <v>0</v>
      </c>
      <c r="V2043">
        <v>0</v>
      </c>
      <c r="W2043" s="4">
        <v>46102</v>
      </c>
      <c r="X2043" s="4">
        <v>46112</v>
      </c>
      <c r="Y2043" s="4">
        <v>46112</v>
      </c>
      <c r="Z2043" s="4">
        <v>46112</v>
      </c>
      <c r="AA2043" s="3"/>
      <c r="AB2043" s="3" t="s">
        <v>1878</v>
      </c>
      <c r="AC2043" s="2"/>
      <c r="AD2043" s="2" t="s">
        <v>101</v>
      </c>
      <c r="AE2043" s="2" t="s">
        <v>118</v>
      </c>
      <c r="AF2043" s="2"/>
      <c r="AG2043" s="2"/>
      <c r="AH2043" s="2"/>
      <c r="AI2043" s="2"/>
      <c r="AJ2043" s="2" t="s">
        <v>50</v>
      </c>
      <c r="AK2043" s="2" t="s">
        <v>49</v>
      </c>
    </row>
    <row r="2044" spans="1:37" ht="43.2" x14ac:dyDescent="0.3">
      <c r="A2044" s="1">
        <v>2264</v>
      </c>
      <c r="B2044">
        <v>19579</v>
      </c>
      <c r="F2044" s="2" t="s">
        <v>76</v>
      </c>
      <c r="G2044" s="2" t="s">
        <v>78</v>
      </c>
      <c r="H2044" s="2" t="s">
        <v>37</v>
      </c>
      <c r="I2044" s="2" t="s">
        <v>46</v>
      </c>
      <c r="J2044" s="2" t="s">
        <v>71</v>
      </c>
      <c r="K2044" s="2" t="s">
        <v>538</v>
      </c>
      <c r="L2044" s="2" t="s">
        <v>143</v>
      </c>
      <c r="M2044" s="2" t="s">
        <v>539</v>
      </c>
      <c r="N2044" s="3" t="s">
        <v>2134</v>
      </c>
      <c r="O2044" s="2" t="s">
        <v>53</v>
      </c>
      <c r="P2044" s="2" t="s">
        <v>65</v>
      </c>
      <c r="Q2044" s="2"/>
      <c r="R2044" s="2" t="s">
        <v>54</v>
      </c>
      <c r="S2044" s="2" t="s">
        <v>1097</v>
      </c>
      <c r="T2044" s="2"/>
      <c r="U2044">
        <v>0</v>
      </c>
      <c r="V2044">
        <v>120</v>
      </c>
      <c r="W2044" s="4">
        <v>46104</v>
      </c>
      <c r="X2044" s="4">
        <v>46112</v>
      </c>
      <c r="Y2044" s="4">
        <v>46112</v>
      </c>
      <c r="Z2044" s="4">
        <v>46232</v>
      </c>
      <c r="AA2044" s="3"/>
      <c r="AB2044" s="3" t="s">
        <v>2146</v>
      </c>
      <c r="AC2044" s="2"/>
      <c r="AD2044" s="2" t="s">
        <v>101</v>
      </c>
      <c r="AE2044" s="2" t="s">
        <v>102</v>
      </c>
      <c r="AF2044" s="2"/>
      <c r="AG2044" s="2"/>
      <c r="AH2044" s="2"/>
      <c r="AI2044" s="2"/>
      <c r="AJ2044" s="2" t="s">
        <v>50</v>
      </c>
      <c r="AK2044" s="2" t="s">
        <v>49</v>
      </c>
    </row>
    <row r="2045" spans="1:37" ht="43.2" x14ac:dyDescent="0.3">
      <c r="A2045" s="1">
        <v>2265</v>
      </c>
      <c r="B2045">
        <v>19580</v>
      </c>
      <c r="F2045" s="2" t="s">
        <v>76</v>
      </c>
      <c r="G2045" s="2" t="s">
        <v>78</v>
      </c>
      <c r="H2045" s="2" t="s">
        <v>37</v>
      </c>
      <c r="I2045" s="2" t="s">
        <v>46</v>
      </c>
      <c r="J2045" s="2" t="s">
        <v>165</v>
      </c>
      <c r="K2045" s="2" t="s">
        <v>538</v>
      </c>
      <c r="L2045" s="2" t="s">
        <v>143</v>
      </c>
      <c r="M2045" s="2" t="s">
        <v>539</v>
      </c>
      <c r="N2045" s="3" t="s">
        <v>2132</v>
      </c>
      <c r="O2045" s="2" t="s">
        <v>53</v>
      </c>
      <c r="P2045" s="2" t="s">
        <v>65</v>
      </c>
      <c r="Q2045" s="2"/>
      <c r="R2045" s="2" t="s">
        <v>54</v>
      </c>
      <c r="S2045" s="2" t="s">
        <v>2098</v>
      </c>
      <c r="T2045" s="2"/>
      <c r="U2045">
        <v>0</v>
      </c>
      <c r="V2045">
        <v>360</v>
      </c>
      <c r="W2045" s="4">
        <v>46104</v>
      </c>
      <c r="X2045" s="4">
        <v>46112</v>
      </c>
      <c r="Y2045" s="4">
        <v>46112</v>
      </c>
      <c r="Z2045" s="4">
        <v>46472</v>
      </c>
      <c r="AA2045" s="3"/>
      <c r="AB2045" s="3" t="s">
        <v>2146</v>
      </c>
      <c r="AC2045" s="2"/>
      <c r="AD2045" s="2" t="s">
        <v>101</v>
      </c>
      <c r="AE2045" s="2" t="s">
        <v>102</v>
      </c>
      <c r="AF2045" s="2"/>
      <c r="AG2045" s="2"/>
      <c r="AH2045" s="2"/>
      <c r="AI2045" s="2"/>
      <c r="AJ2045" s="2" t="s">
        <v>50</v>
      </c>
      <c r="AK2045" s="2" t="s">
        <v>49</v>
      </c>
    </row>
    <row r="2046" spans="1:37" ht="43.2" x14ac:dyDescent="0.3">
      <c r="A2046" s="1">
        <v>2266</v>
      </c>
      <c r="B2046">
        <v>19581</v>
      </c>
      <c r="F2046" s="2" t="s">
        <v>76</v>
      </c>
      <c r="G2046" s="2" t="s">
        <v>78</v>
      </c>
      <c r="H2046" s="2" t="s">
        <v>37</v>
      </c>
      <c r="I2046" s="2" t="s">
        <v>46</v>
      </c>
      <c r="J2046" s="2" t="s">
        <v>165</v>
      </c>
      <c r="K2046" s="2" t="s">
        <v>538</v>
      </c>
      <c r="L2046" s="2" t="s">
        <v>83</v>
      </c>
      <c r="M2046" s="2" t="s">
        <v>541</v>
      </c>
      <c r="N2046" s="3" t="s">
        <v>2132</v>
      </c>
      <c r="O2046" s="2" t="s">
        <v>53</v>
      </c>
      <c r="P2046" s="2" t="s">
        <v>65</v>
      </c>
      <c r="Q2046" s="2"/>
      <c r="R2046" s="2" t="s">
        <v>54</v>
      </c>
      <c r="S2046" s="2" t="s">
        <v>2153</v>
      </c>
      <c r="T2046" s="2"/>
      <c r="U2046">
        <v>0</v>
      </c>
      <c r="V2046">
        <v>360</v>
      </c>
      <c r="W2046" s="4">
        <v>46104</v>
      </c>
      <c r="X2046" s="4">
        <v>46112</v>
      </c>
      <c r="Y2046" s="4">
        <v>46112</v>
      </c>
      <c r="Z2046" s="4">
        <v>46472</v>
      </c>
      <c r="AA2046" s="3"/>
      <c r="AB2046" s="3" t="s">
        <v>1896</v>
      </c>
      <c r="AC2046" s="2"/>
      <c r="AD2046" s="2" t="s">
        <v>101</v>
      </c>
      <c r="AE2046" s="2" t="s">
        <v>102</v>
      </c>
      <c r="AF2046" s="2"/>
      <c r="AG2046" s="2"/>
      <c r="AH2046" s="2"/>
      <c r="AI2046" s="2"/>
      <c r="AJ2046" s="2" t="s">
        <v>50</v>
      </c>
      <c r="AK2046" s="2" t="s">
        <v>49</v>
      </c>
    </row>
    <row r="2047" spans="1:37" ht="43.2" x14ac:dyDescent="0.3">
      <c r="A2047" s="1">
        <v>2267</v>
      </c>
      <c r="B2047">
        <v>19582</v>
      </c>
      <c r="F2047" s="2" t="s">
        <v>76</v>
      </c>
      <c r="G2047" s="2" t="s">
        <v>78</v>
      </c>
      <c r="H2047" s="2" t="s">
        <v>37</v>
      </c>
      <c r="I2047" s="2" t="s">
        <v>46</v>
      </c>
      <c r="J2047" s="2" t="s">
        <v>165</v>
      </c>
      <c r="K2047" s="2" t="s">
        <v>538</v>
      </c>
      <c r="L2047" s="2" t="s">
        <v>149</v>
      </c>
      <c r="M2047" s="2" t="s">
        <v>542</v>
      </c>
      <c r="N2047" s="3" t="s">
        <v>2132</v>
      </c>
      <c r="O2047" s="2" t="s">
        <v>53</v>
      </c>
      <c r="P2047" s="2" t="s">
        <v>65</v>
      </c>
      <c r="Q2047" s="2"/>
      <c r="R2047" s="2" t="s">
        <v>54</v>
      </c>
      <c r="S2047" s="2" t="s">
        <v>466</v>
      </c>
      <c r="T2047" s="2"/>
      <c r="U2047">
        <v>0</v>
      </c>
      <c r="V2047">
        <v>360</v>
      </c>
      <c r="W2047" s="4">
        <v>46104</v>
      </c>
      <c r="X2047" s="4">
        <v>46112</v>
      </c>
      <c r="Y2047" s="4">
        <v>46112</v>
      </c>
      <c r="Z2047" s="4">
        <v>46472</v>
      </c>
      <c r="AA2047" s="3"/>
      <c r="AB2047" s="3" t="s">
        <v>1896</v>
      </c>
      <c r="AC2047" s="2"/>
      <c r="AD2047" s="2" t="s">
        <v>101</v>
      </c>
      <c r="AE2047" s="2" t="s">
        <v>102</v>
      </c>
      <c r="AF2047" s="2"/>
      <c r="AG2047" s="2"/>
      <c r="AH2047" s="2"/>
      <c r="AI2047" s="2"/>
      <c r="AJ2047" s="2" t="s">
        <v>50</v>
      </c>
      <c r="AK2047" s="2" t="s">
        <v>49</v>
      </c>
    </row>
    <row r="2048" spans="1:37" ht="43.2" x14ac:dyDescent="0.3">
      <c r="A2048" s="1">
        <v>2268</v>
      </c>
      <c r="B2048">
        <v>19583</v>
      </c>
      <c r="F2048" s="2" t="s">
        <v>76</v>
      </c>
      <c r="G2048" s="2" t="s">
        <v>78</v>
      </c>
      <c r="H2048" s="2" t="s">
        <v>37</v>
      </c>
      <c r="I2048" s="2" t="s">
        <v>46</v>
      </c>
      <c r="J2048" s="2" t="s">
        <v>71</v>
      </c>
      <c r="K2048" s="2" t="s">
        <v>538</v>
      </c>
      <c r="L2048" s="2" t="s">
        <v>149</v>
      </c>
      <c r="M2048" s="2" t="s">
        <v>542</v>
      </c>
      <c r="N2048" s="3" t="s">
        <v>2134</v>
      </c>
      <c r="O2048" s="2" t="s">
        <v>53</v>
      </c>
      <c r="P2048" s="2" t="s">
        <v>65</v>
      </c>
      <c r="Q2048" s="2"/>
      <c r="R2048" s="2" t="s">
        <v>54</v>
      </c>
      <c r="S2048" s="2" t="s">
        <v>466</v>
      </c>
      <c r="T2048" s="2"/>
      <c r="U2048">
        <v>0</v>
      </c>
      <c r="V2048">
        <v>120</v>
      </c>
      <c r="W2048" s="4">
        <v>46104</v>
      </c>
      <c r="X2048" s="4">
        <v>46112</v>
      </c>
      <c r="Y2048" s="4">
        <v>46112</v>
      </c>
      <c r="Z2048" s="4">
        <v>46232</v>
      </c>
      <c r="AA2048" s="3"/>
      <c r="AB2048" s="3" t="s">
        <v>1896</v>
      </c>
      <c r="AC2048" s="2"/>
      <c r="AD2048" s="2" t="s">
        <v>101</v>
      </c>
      <c r="AE2048" s="2" t="s">
        <v>102</v>
      </c>
      <c r="AF2048" s="2"/>
      <c r="AG2048" s="2"/>
      <c r="AH2048" s="2"/>
      <c r="AI2048" s="2"/>
      <c r="AJ2048" s="2" t="s">
        <v>50</v>
      </c>
      <c r="AK2048" s="2" t="s">
        <v>49</v>
      </c>
    </row>
    <row r="2049" spans="1:37" ht="57.6" x14ac:dyDescent="0.3">
      <c r="A2049" s="1">
        <v>2269</v>
      </c>
      <c r="B2049">
        <v>19584</v>
      </c>
      <c r="F2049" s="2" t="s">
        <v>76</v>
      </c>
      <c r="G2049" s="2" t="s">
        <v>78</v>
      </c>
      <c r="H2049" s="2" t="s">
        <v>37</v>
      </c>
      <c r="I2049" s="2" t="s">
        <v>46</v>
      </c>
      <c r="J2049" s="2" t="s">
        <v>165</v>
      </c>
      <c r="K2049" s="2" t="s">
        <v>538</v>
      </c>
      <c r="L2049" s="2" t="s">
        <v>67</v>
      </c>
      <c r="M2049" s="2" t="s">
        <v>540</v>
      </c>
      <c r="N2049" s="3" t="s">
        <v>2147</v>
      </c>
      <c r="O2049" s="2" t="s">
        <v>53</v>
      </c>
      <c r="P2049" s="2" t="s">
        <v>65</v>
      </c>
      <c r="Q2049" s="2"/>
      <c r="R2049" s="2" t="s">
        <v>114</v>
      </c>
      <c r="S2049" s="2" t="s">
        <v>168</v>
      </c>
      <c r="T2049" s="2"/>
      <c r="U2049">
        <v>0</v>
      </c>
      <c r="V2049">
        <v>1080</v>
      </c>
      <c r="W2049" s="4">
        <v>46104</v>
      </c>
      <c r="X2049" s="4">
        <v>46112</v>
      </c>
      <c r="Y2049" s="4">
        <v>46112</v>
      </c>
      <c r="Z2049" s="4">
        <v>47192</v>
      </c>
      <c r="AA2049" s="3"/>
      <c r="AB2049" s="3" t="s">
        <v>1878</v>
      </c>
      <c r="AC2049" s="2"/>
      <c r="AD2049" s="2" t="s">
        <v>101</v>
      </c>
      <c r="AE2049" s="2" t="s">
        <v>118</v>
      </c>
      <c r="AF2049" s="2"/>
      <c r="AG2049" s="2"/>
      <c r="AH2049" s="2"/>
      <c r="AI2049" s="2"/>
      <c r="AJ2049" s="2" t="s">
        <v>50</v>
      </c>
      <c r="AK2049" s="2" t="s">
        <v>49</v>
      </c>
    </row>
    <row r="2050" spans="1:37" x14ac:dyDescent="0.3">
      <c r="A2050" s="1">
        <v>2270</v>
      </c>
      <c r="B2050">
        <v>19585</v>
      </c>
      <c r="F2050" s="2" t="s">
        <v>76</v>
      </c>
      <c r="G2050" s="2" t="s">
        <v>78</v>
      </c>
      <c r="H2050" s="2" t="s">
        <v>37</v>
      </c>
      <c r="I2050" s="2" t="s">
        <v>46</v>
      </c>
      <c r="J2050" s="2" t="s">
        <v>100</v>
      </c>
      <c r="K2050" s="2" t="s">
        <v>538</v>
      </c>
      <c r="L2050" s="2" t="s">
        <v>1183</v>
      </c>
      <c r="M2050" s="2" t="s">
        <v>1184</v>
      </c>
      <c r="N2050" s="3" t="s">
        <v>2155</v>
      </c>
      <c r="O2050" s="2" t="s">
        <v>53</v>
      </c>
      <c r="P2050" s="2" t="s">
        <v>65</v>
      </c>
      <c r="Q2050" s="2"/>
      <c r="R2050" s="2" t="s">
        <v>54</v>
      </c>
      <c r="S2050" s="2" t="s">
        <v>2156</v>
      </c>
      <c r="T2050" s="2"/>
      <c r="U2050">
        <v>0</v>
      </c>
      <c r="V2050">
        <v>0</v>
      </c>
      <c r="W2050" s="4">
        <v>46104</v>
      </c>
      <c r="X2050" s="4">
        <v>46114</v>
      </c>
      <c r="Y2050" s="4">
        <v>46114</v>
      </c>
      <c r="Z2050" s="4">
        <v>46114</v>
      </c>
      <c r="AA2050" s="3"/>
      <c r="AB2050" s="3"/>
      <c r="AC2050" s="2"/>
      <c r="AD2050" s="2" t="s">
        <v>101</v>
      </c>
      <c r="AE2050" s="2" t="s">
        <v>101</v>
      </c>
      <c r="AF2050" s="2"/>
      <c r="AG2050" s="2"/>
      <c r="AH2050" s="2"/>
      <c r="AI2050" s="2"/>
      <c r="AJ2050" s="2" t="s">
        <v>50</v>
      </c>
      <c r="AK2050" s="2" t="s">
        <v>49</v>
      </c>
    </row>
    <row r="2051" spans="1:37" ht="43.2" x14ac:dyDescent="0.3">
      <c r="A2051" s="1">
        <v>2273</v>
      </c>
      <c r="B2051">
        <v>19586</v>
      </c>
      <c r="F2051" s="2" t="s">
        <v>76</v>
      </c>
      <c r="G2051" s="2" t="s">
        <v>78</v>
      </c>
      <c r="H2051" s="2" t="s">
        <v>37</v>
      </c>
      <c r="I2051" s="2" t="s">
        <v>46</v>
      </c>
      <c r="J2051" s="2" t="s">
        <v>1210</v>
      </c>
      <c r="K2051" s="2" t="s">
        <v>538</v>
      </c>
      <c r="L2051" s="2" t="s">
        <v>531</v>
      </c>
      <c r="M2051" s="2" t="s">
        <v>544</v>
      </c>
      <c r="N2051" s="3" t="s">
        <v>2144</v>
      </c>
      <c r="O2051" s="2" t="s">
        <v>53</v>
      </c>
      <c r="P2051" s="2" t="s">
        <v>65</v>
      </c>
      <c r="Q2051" s="2"/>
      <c r="R2051" s="2" t="s">
        <v>1759</v>
      </c>
      <c r="S2051" s="2" t="s">
        <v>1760</v>
      </c>
      <c r="T2051" s="2"/>
      <c r="U2051">
        <v>0</v>
      </c>
      <c r="V2051">
        <v>1080</v>
      </c>
      <c r="W2051" s="4">
        <v>46104</v>
      </c>
      <c r="X2051" s="4">
        <v>46114</v>
      </c>
      <c r="Y2051" s="4">
        <v>46114</v>
      </c>
      <c r="Z2051" s="4">
        <v>47194</v>
      </c>
      <c r="AA2051" s="3"/>
      <c r="AB2051" s="3"/>
      <c r="AC2051" s="2"/>
      <c r="AD2051" s="2" t="s">
        <v>101</v>
      </c>
      <c r="AE2051" s="2" t="s">
        <v>101</v>
      </c>
      <c r="AF2051" s="2"/>
      <c r="AG2051" s="2"/>
      <c r="AH2051" s="2"/>
      <c r="AI2051" s="2"/>
      <c r="AJ2051" s="2" t="s">
        <v>50</v>
      </c>
      <c r="AK2051" s="2" t="s">
        <v>49</v>
      </c>
    </row>
    <row r="2052" spans="1:37" ht="43.2" x14ac:dyDescent="0.3">
      <c r="A2052" s="1">
        <v>2274</v>
      </c>
      <c r="B2052">
        <v>19587</v>
      </c>
      <c r="F2052" s="2" t="s">
        <v>76</v>
      </c>
      <c r="G2052" s="2" t="s">
        <v>78</v>
      </c>
      <c r="H2052" s="2" t="s">
        <v>37</v>
      </c>
      <c r="I2052" s="2" t="s">
        <v>46</v>
      </c>
      <c r="J2052" s="2" t="s">
        <v>1210</v>
      </c>
      <c r="K2052" s="2" t="s">
        <v>538</v>
      </c>
      <c r="L2052" s="2" t="s">
        <v>513</v>
      </c>
      <c r="M2052" s="2" t="s">
        <v>548</v>
      </c>
      <c r="N2052" s="3" t="s">
        <v>2144</v>
      </c>
      <c r="O2052" s="2" t="s">
        <v>53</v>
      </c>
      <c r="P2052" s="2" t="s">
        <v>65</v>
      </c>
      <c r="Q2052" s="2"/>
      <c r="R2052" s="2" t="s">
        <v>1759</v>
      </c>
      <c r="S2052" s="2" t="s">
        <v>1760</v>
      </c>
      <c r="T2052" s="2"/>
      <c r="U2052">
        <v>0</v>
      </c>
      <c r="V2052">
        <v>1080</v>
      </c>
      <c r="W2052" s="4">
        <v>46104</v>
      </c>
      <c r="X2052" s="4">
        <v>46114</v>
      </c>
      <c r="Y2052" s="4">
        <v>46114</v>
      </c>
      <c r="Z2052" s="4">
        <v>47194</v>
      </c>
      <c r="AA2052" s="3"/>
      <c r="AB2052" s="3"/>
      <c r="AC2052" s="2"/>
      <c r="AD2052" s="2" t="s">
        <v>101</v>
      </c>
      <c r="AE2052" s="2" t="s">
        <v>101</v>
      </c>
      <c r="AF2052" s="2"/>
      <c r="AG2052" s="2"/>
      <c r="AH2052" s="2"/>
      <c r="AI2052" s="2"/>
      <c r="AJ2052" s="2" t="s">
        <v>50</v>
      </c>
      <c r="AK2052" s="2" t="s">
        <v>49</v>
      </c>
    </row>
    <row r="2053" spans="1:37" ht="43.2" x14ac:dyDescent="0.3">
      <c r="A2053" s="1">
        <v>2275</v>
      </c>
      <c r="B2053">
        <v>19588</v>
      </c>
      <c r="F2053" s="2" t="s">
        <v>76</v>
      </c>
      <c r="G2053" s="2" t="s">
        <v>78</v>
      </c>
      <c r="H2053" s="2" t="s">
        <v>37</v>
      </c>
      <c r="I2053" s="2" t="s">
        <v>46</v>
      </c>
      <c r="J2053" s="2" t="s">
        <v>1210</v>
      </c>
      <c r="K2053" s="2" t="s">
        <v>538</v>
      </c>
      <c r="L2053" s="2" t="s">
        <v>484</v>
      </c>
      <c r="M2053" s="2" t="s">
        <v>545</v>
      </c>
      <c r="N2053" s="3" t="s">
        <v>2144</v>
      </c>
      <c r="O2053" s="2" t="s">
        <v>53</v>
      </c>
      <c r="P2053" s="2" t="s">
        <v>65</v>
      </c>
      <c r="Q2053" s="2"/>
      <c r="R2053" s="2" t="s">
        <v>1759</v>
      </c>
      <c r="S2053" s="2" t="s">
        <v>1760</v>
      </c>
      <c r="T2053" s="2"/>
      <c r="U2053">
        <v>0</v>
      </c>
      <c r="V2053">
        <v>1080</v>
      </c>
      <c r="W2053" s="4">
        <v>46104</v>
      </c>
      <c r="X2053" s="4">
        <v>46114</v>
      </c>
      <c r="Y2053" s="4">
        <v>46114</v>
      </c>
      <c r="Z2053" s="4">
        <v>47194</v>
      </c>
      <c r="AA2053" s="3"/>
      <c r="AB2053" s="3" t="s">
        <v>1921</v>
      </c>
      <c r="AC2053" s="2"/>
      <c r="AD2053" s="2" t="s">
        <v>101</v>
      </c>
      <c r="AE2053" s="2" t="s">
        <v>101</v>
      </c>
      <c r="AF2053" s="2"/>
      <c r="AG2053" s="2"/>
      <c r="AH2053" s="2"/>
      <c r="AI2053" s="2"/>
      <c r="AJ2053" s="2" t="s">
        <v>50</v>
      </c>
      <c r="AK2053" s="2" t="s">
        <v>49</v>
      </c>
    </row>
    <row r="2054" spans="1:37" ht="28.8" x14ac:dyDescent="0.3">
      <c r="A2054" s="1">
        <v>2276</v>
      </c>
      <c r="B2054">
        <v>19589</v>
      </c>
      <c r="F2054" s="2" t="s">
        <v>76</v>
      </c>
      <c r="G2054" s="2" t="s">
        <v>78</v>
      </c>
      <c r="H2054" s="2" t="s">
        <v>37</v>
      </c>
      <c r="I2054" s="2" t="s">
        <v>46</v>
      </c>
      <c r="J2054" s="2" t="s">
        <v>442</v>
      </c>
      <c r="K2054" s="2" t="s">
        <v>203</v>
      </c>
      <c r="L2054" s="2" t="s">
        <v>752</v>
      </c>
      <c r="M2054" s="2" t="s">
        <v>753</v>
      </c>
      <c r="N2054" s="3" t="s">
        <v>2157</v>
      </c>
      <c r="O2054" s="2" t="s">
        <v>53</v>
      </c>
      <c r="P2054" s="2" t="s">
        <v>65</v>
      </c>
      <c r="Q2054" s="2"/>
      <c r="R2054" s="2" t="s">
        <v>180</v>
      </c>
      <c r="S2054" s="2" t="s">
        <v>2158</v>
      </c>
      <c r="T2054" s="2"/>
      <c r="U2054">
        <v>0</v>
      </c>
      <c r="V2054">
        <v>0</v>
      </c>
      <c r="W2054" s="4">
        <v>46111</v>
      </c>
      <c r="X2054" s="4">
        <v>46111</v>
      </c>
      <c r="Y2054" s="4">
        <v>46111</v>
      </c>
      <c r="Z2054" s="4">
        <v>46111</v>
      </c>
      <c r="AA2054" s="3"/>
      <c r="AB2054" s="3" t="s">
        <v>2130</v>
      </c>
      <c r="AC2054" s="2"/>
      <c r="AD2054" s="2" t="s">
        <v>45</v>
      </c>
      <c r="AE2054" s="2" t="s">
        <v>117</v>
      </c>
      <c r="AF2054" s="2"/>
      <c r="AG2054" s="2"/>
      <c r="AH2054" s="2"/>
      <c r="AI2054" s="2"/>
      <c r="AJ2054" s="2" t="s">
        <v>50</v>
      </c>
      <c r="AK2054" s="2" t="s">
        <v>49</v>
      </c>
    </row>
    <row r="2055" spans="1:37" ht="86.4" x14ac:dyDescent="0.3">
      <c r="A2055" s="1">
        <v>2277</v>
      </c>
      <c r="B2055">
        <v>19819</v>
      </c>
      <c r="F2055" s="2" t="s">
        <v>76</v>
      </c>
      <c r="G2055" s="2" t="s">
        <v>78</v>
      </c>
      <c r="H2055" s="2" t="s">
        <v>37</v>
      </c>
      <c r="I2055" s="2" t="s">
        <v>46</v>
      </c>
      <c r="J2055" s="2" t="s">
        <v>260</v>
      </c>
      <c r="K2055" s="2" t="s">
        <v>687</v>
      </c>
      <c r="L2055" s="2" t="s">
        <v>718</v>
      </c>
      <c r="M2055" s="2" t="s">
        <v>719</v>
      </c>
      <c r="N2055" s="3" t="s">
        <v>2159</v>
      </c>
      <c r="O2055" s="2" t="s">
        <v>53</v>
      </c>
      <c r="P2055" s="2" t="s">
        <v>65</v>
      </c>
      <c r="Q2055" s="2"/>
      <c r="R2055" s="2" t="s">
        <v>260</v>
      </c>
      <c r="S2055" s="2" t="s">
        <v>2161</v>
      </c>
      <c r="T2055" s="2"/>
      <c r="U2055">
        <v>0</v>
      </c>
      <c r="V2055">
        <v>360</v>
      </c>
      <c r="W2055" s="4">
        <v>46116</v>
      </c>
      <c r="X2055" s="4">
        <v>46118</v>
      </c>
      <c r="Y2055" s="4">
        <v>46118</v>
      </c>
      <c r="Z2055" s="4">
        <v>46478</v>
      </c>
      <c r="AA2055" s="3"/>
      <c r="AB2055" s="3" t="s">
        <v>2160</v>
      </c>
      <c r="AC2055" s="2"/>
      <c r="AD2055" s="2" t="s">
        <v>117</v>
      </c>
      <c r="AE2055" s="2" t="s">
        <v>117</v>
      </c>
      <c r="AF2055" s="2"/>
      <c r="AG2055" s="2"/>
      <c r="AH2055" s="2"/>
      <c r="AI2055" s="2"/>
      <c r="AJ2055" s="2" t="s">
        <v>50</v>
      </c>
      <c r="AK2055" s="2" t="s">
        <v>49</v>
      </c>
    </row>
    <row r="2056" spans="1:37" ht="28.8" x14ac:dyDescent="0.3">
      <c r="A2056" s="1">
        <v>2279</v>
      </c>
      <c r="B2056">
        <v>19630</v>
      </c>
      <c r="F2056" s="2" t="s">
        <v>47</v>
      </c>
      <c r="G2056" s="2" t="s">
        <v>72</v>
      </c>
      <c r="H2056" s="2" t="s">
        <v>37</v>
      </c>
      <c r="I2056" s="2" t="s">
        <v>75</v>
      </c>
      <c r="J2056" s="2" t="s">
        <v>138</v>
      </c>
      <c r="K2056" s="2" t="s">
        <v>361</v>
      </c>
      <c r="L2056" s="2" t="s">
        <v>143</v>
      </c>
      <c r="M2056" s="2" t="s">
        <v>362</v>
      </c>
      <c r="N2056" s="3" t="s">
        <v>2162</v>
      </c>
      <c r="O2056" s="2" t="s">
        <v>60</v>
      </c>
      <c r="P2056" s="2" t="s">
        <v>65</v>
      </c>
      <c r="Q2056" s="2"/>
      <c r="R2056" s="2"/>
      <c r="S2056" s="2"/>
      <c r="T2056" s="2"/>
      <c r="U2056">
        <v>0</v>
      </c>
      <c r="V2056">
        <v>90</v>
      </c>
      <c r="W2056" s="4">
        <v>46097</v>
      </c>
      <c r="X2056" s="4"/>
      <c r="Y2056" s="4">
        <v>46097</v>
      </c>
      <c r="Z2056" s="4">
        <v>46187</v>
      </c>
      <c r="AA2056" s="3"/>
      <c r="AB2056" s="3" t="s">
        <v>2424</v>
      </c>
      <c r="AC2056" s="2"/>
      <c r="AD2056" s="2" t="s">
        <v>95</v>
      </c>
      <c r="AE2056" s="2" t="s">
        <v>74</v>
      </c>
      <c r="AF2056" s="2"/>
      <c r="AG2056" s="2"/>
      <c r="AH2056" s="2"/>
      <c r="AI2056" s="2"/>
      <c r="AJ2056" s="2" t="s">
        <v>50</v>
      </c>
      <c r="AK2056" s="2" t="s">
        <v>49</v>
      </c>
    </row>
    <row r="2057" spans="1:37" ht="28.8" x14ac:dyDescent="0.3">
      <c r="A2057" s="1">
        <v>2280</v>
      </c>
      <c r="B2057">
        <v>19633</v>
      </c>
      <c r="F2057" s="2" t="s">
        <v>47</v>
      </c>
      <c r="G2057" s="2" t="s">
        <v>78</v>
      </c>
      <c r="H2057" s="2" t="s">
        <v>37</v>
      </c>
      <c r="I2057" s="2" t="s">
        <v>75</v>
      </c>
      <c r="J2057" s="2" t="s">
        <v>138</v>
      </c>
      <c r="K2057" s="2" t="s">
        <v>361</v>
      </c>
      <c r="L2057" s="2" t="s">
        <v>83</v>
      </c>
      <c r="M2057" s="2" t="s">
        <v>367</v>
      </c>
      <c r="N2057" s="3" t="s">
        <v>2162</v>
      </c>
      <c r="O2057" s="2" t="s">
        <v>60</v>
      </c>
      <c r="P2057" s="2" t="s">
        <v>65</v>
      </c>
      <c r="Q2057" s="2"/>
      <c r="R2057" s="2"/>
      <c r="S2057" s="2"/>
      <c r="T2057" s="2"/>
      <c r="U2057">
        <v>0</v>
      </c>
      <c r="V2057">
        <v>90</v>
      </c>
      <c r="W2057" s="4">
        <v>46097</v>
      </c>
      <c r="X2057" s="4">
        <v>46122</v>
      </c>
      <c r="Y2057" s="4">
        <v>46122</v>
      </c>
      <c r="Z2057" s="4">
        <v>46212</v>
      </c>
      <c r="AA2057" s="3"/>
      <c r="AB2057" s="3" t="s">
        <v>2163</v>
      </c>
      <c r="AC2057" s="2"/>
      <c r="AD2057" s="2" t="s">
        <v>95</v>
      </c>
      <c r="AE2057" s="2" t="s">
        <v>94</v>
      </c>
      <c r="AF2057" s="2"/>
      <c r="AG2057" s="2"/>
      <c r="AH2057" s="2"/>
      <c r="AI2057" s="2"/>
      <c r="AJ2057" s="2" t="s">
        <v>50</v>
      </c>
      <c r="AK2057" s="2" t="s">
        <v>49</v>
      </c>
    </row>
    <row r="2058" spans="1:37" ht="57.6" x14ac:dyDescent="0.3">
      <c r="A2058" s="1">
        <v>2281</v>
      </c>
      <c r="B2058">
        <v>19631</v>
      </c>
      <c r="F2058" s="2" t="s">
        <v>47</v>
      </c>
      <c r="G2058" s="2" t="s">
        <v>72</v>
      </c>
      <c r="H2058" s="2" t="s">
        <v>37</v>
      </c>
      <c r="I2058" s="2" t="s">
        <v>75</v>
      </c>
      <c r="J2058" s="2" t="s">
        <v>138</v>
      </c>
      <c r="K2058" s="2" t="s">
        <v>361</v>
      </c>
      <c r="L2058" s="2" t="s">
        <v>67</v>
      </c>
      <c r="M2058" s="2" t="s">
        <v>365</v>
      </c>
      <c r="N2058" s="3" t="s">
        <v>2164</v>
      </c>
      <c r="O2058" s="2" t="s">
        <v>60</v>
      </c>
      <c r="P2058" s="2" t="s">
        <v>65</v>
      </c>
      <c r="Q2058" s="2"/>
      <c r="R2058" s="2"/>
      <c r="S2058" s="2"/>
      <c r="T2058" s="2"/>
      <c r="U2058">
        <v>0</v>
      </c>
      <c r="V2058">
        <v>90</v>
      </c>
      <c r="W2058" s="4">
        <v>46097</v>
      </c>
      <c r="X2058" s="4"/>
      <c r="Y2058" s="4">
        <v>46097</v>
      </c>
      <c r="Z2058" s="4">
        <v>46187</v>
      </c>
      <c r="AA2058" s="3"/>
      <c r="AB2058" s="3" t="s">
        <v>2424</v>
      </c>
      <c r="AC2058" s="2"/>
      <c r="AD2058" s="2" t="s">
        <v>95</v>
      </c>
      <c r="AE2058" s="2" t="s">
        <v>74</v>
      </c>
      <c r="AF2058" s="2"/>
      <c r="AG2058" s="2"/>
      <c r="AH2058" s="2"/>
      <c r="AI2058" s="2"/>
      <c r="AJ2058" s="2" t="s">
        <v>50</v>
      </c>
      <c r="AK2058" s="2" t="s">
        <v>49</v>
      </c>
    </row>
    <row r="2059" spans="1:37" ht="57.6" x14ac:dyDescent="0.3">
      <c r="A2059" s="1">
        <v>2282</v>
      </c>
      <c r="B2059">
        <v>19632</v>
      </c>
      <c r="F2059" s="2" t="s">
        <v>47</v>
      </c>
      <c r="G2059" s="2" t="s">
        <v>72</v>
      </c>
      <c r="H2059" s="2" t="s">
        <v>37</v>
      </c>
      <c r="I2059" s="2" t="s">
        <v>75</v>
      </c>
      <c r="J2059" s="2" t="s">
        <v>138</v>
      </c>
      <c r="K2059" s="2" t="s">
        <v>361</v>
      </c>
      <c r="L2059" s="2" t="s">
        <v>170</v>
      </c>
      <c r="M2059" s="2" t="s">
        <v>369</v>
      </c>
      <c r="N2059" s="3" t="s">
        <v>2164</v>
      </c>
      <c r="O2059" s="2" t="s">
        <v>60</v>
      </c>
      <c r="P2059" s="2" t="s">
        <v>65</v>
      </c>
      <c r="Q2059" s="2"/>
      <c r="R2059" s="2"/>
      <c r="S2059" s="2"/>
      <c r="T2059" s="2"/>
      <c r="U2059">
        <v>0</v>
      </c>
      <c r="V2059">
        <v>90</v>
      </c>
      <c r="W2059" s="4">
        <v>46097</v>
      </c>
      <c r="X2059" s="4"/>
      <c r="Y2059" s="4">
        <v>46097</v>
      </c>
      <c r="Z2059" s="4">
        <v>46187</v>
      </c>
      <c r="AA2059" s="3"/>
      <c r="AB2059" s="3" t="s">
        <v>2424</v>
      </c>
      <c r="AC2059" s="2"/>
      <c r="AD2059" s="2" t="s">
        <v>95</v>
      </c>
      <c r="AE2059" s="2" t="s">
        <v>74</v>
      </c>
      <c r="AF2059" s="2"/>
      <c r="AG2059" s="2"/>
      <c r="AH2059" s="2"/>
      <c r="AI2059" s="2"/>
      <c r="AJ2059" s="2" t="s">
        <v>50</v>
      </c>
      <c r="AK2059" s="2" t="s">
        <v>49</v>
      </c>
    </row>
    <row r="2060" spans="1:37" ht="86.4" x14ac:dyDescent="0.3">
      <c r="A2060" s="1">
        <v>2283</v>
      </c>
      <c r="B2060">
        <v>19634</v>
      </c>
      <c r="F2060" s="2" t="s">
        <v>47</v>
      </c>
      <c r="G2060" s="2" t="s">
        <v>78</v>
      </c>
      <c r="H2060" s="2" t="s">
        <v>37</v>
      </c>
      <c r="I2060" s="2" t="s">
        <v>75</v>
      </c>
      <c r="J2060" s="2" t="s">
        <v>138</v>
      </c>
      <c r="K2060" s="2" t="s">
        <v>361</v>
      </c>
      <c r="L2060" s="2" t="s">
        <v>149</v>
      </c>
      <c r="M2060" s="2" t="s">
        <v>368</v>
      </c>
      <c r="N2060" s="3" t="s">
        <v>2165</v>
      </c>
      <c r="O2060" s="2" t="s">
        <v>60</v>
      </c>
      <c r="P2060" s="2" t="s">
        <v>65</v>
      </c>
      <c r="Q2060" s="2"/>
      <c r="R2060" s="2"/>
      <c r="S2060" s="2"/>
      <c r="T2060" s="2"/>
      <c r="U2060">
        <v>0</v>
      </c>
      <c r="V2060">
        <v>90</v>
      </c>
      <c r="W2060" s="4">
        <v>46097</v>
      </c>
      <c r="X2060" s="4">
        <v>46122</v>
      </c>
      <c r="Y2060" s="4">
        <v>46122</v>
      </c>
      <c r="Z2060" s="4">
        <v>46212</v>
      </c>
      <c r="AA2060" s="3"/>
      <c r="AB2060" s="3" t="s">
        <v>2163</v>
      </c>
      <c r="AC2060" s="2"/>
      <c r="AD2060" s="2" t="s">
        <v>95</v>
      </c>
      <c r="AE2060" s="2" t="s">
        <v>94</v>
      </c>
      <c r="AF2060" s="2"/>
      <c r="AG2060" s="2"/>
      <c r="AH2060" s="2"/>
      <c r="AI2060" s="2"/>
      <c r="AJ2060" s="2" t="s">
        <v>50</v>
      </c>
      <c r="AK2060" s="2" t="s">
        <v>49</v>
      </c>
    </row>
    <row r="2061" spans="1:37" ht="57.6" x14ac:dyDescent="0.3">
      <c r="A2061" s="1">
        <v>2284</v>
      </c>
      <c r="B2061">
        <v>19635</v>
      </c>
      <c r="F2061" s="2" t="s">
        <v>76</v>
      </c>
      <c r="G2061" s="2" t="s">
        <v>78</v>
      </c>
      <c r="H2061" s="2" t="s">
        <v>37</v>
      </c>
      <c r="I2061" s="2" t="s">
        <v>75</v>
      </c>
      <c r="J2061" s="2" t="s">
        <v>138</v>
      </c>
      <c r="K2061" s="2" t="s">
        <v>361</v>
      </c>
      <c r="L2061" s="2" t="s">
        <v>370</v>
      </c>
      <c r="M2061" s="2" t="s">
        <v>371</v>
      </c>
      <c r="N2061" s="3" t="s">
        <v>2166</v>
      </c>
      <c r="O2061" s="2" t="s">
        <v>174</v>
      </c>
      <c r="P2061" s="2" t="s">
        <v>65</v>
      </c>
      <c r="Q2061" s="2"/>
      <c r="R2061" s="2"/>
      <c r="S2061" s="2"/>
      <c r="T2061" s="2"/>
      <c r="U2061">
        <v>0</v>
      </c>
      <c r="V2061">
        <v>180</v>
      </c>
      <c r="W2061" s="4">
        <v>46097</v>
      </c>
      <c r="X2061" s="4">
        <v>46122</v>
      </c>
      <c r="Y2061" s="4">
        <v>46122</v>
      </c>
      <c r="Z2061" s="4">
        <v>46302</v>
      </c>
      <c r="AA2061" s="3"/>
      <c r="AB2061" s="3" t="s">
        <v>2163</v>
      </c>
      <c r="AC2061" s="2"/>
      <c r="AD2061" s="2" t="s">
        <v>95</v>
      </c>
      <c r="AE2061" s="2" t="s">
        <v>94</v>
      </c>
      <c r="AF2061" s="2"/>
      <c r="AG2061" s="2"/>
      <c r="AH2061" s="2"/>
      <c r="AI2061" s="2"/>
      <c r="AJ2061" s="2" t="s">
        <v>50</v>
      </c>
      <c r="AK2061" s="2" t="s">
        <v>49</v>
      </c>
    </row>
    <row r="2062" spans="1:37" ht="57.6" x14ac:dyDescent="0.3">
      <c r="A2062" s="1">
        <v>2285</v>
      </c>
      <c r="B2062">
        <v>19636</v>
      </c>
      <c r="F2062" s="2" t="s">
        <v>76</v>
      </c>
      <c r="G2062" s="2" t="s">
        <v>78</v>
      </c>
      <c r="H2062" s="2" t="s">
        <v>37</v>
      </c>
      <c r="I2062" s="2" t="s">
        <v>75</v>
      </c>
      <c r="J2062" s="2" t="s">
        <v>138</v>
      </c>
      <c r="K2062" s="2" t="s">
        <v>361</v>
      </c>
      <c r="L2062" s="2" t="s">
        <v>186</v>
      </c>
      <c r="M2062" s="2" t="s">
        <v>380</v>
      </c>
      <c r="N2062" s="3" t="s">
        <v>2166</v>
      </c>
      <c r="O2062" s="2" t="s">
        <v>174</v>
      </c>
      <c r="P2062" s="2" t="s">
        <v>65</v>
      </c>
      <c r="Q2062" s="2"/>
      <c r="R2062" s="2"/>
      <c r="S2062" s="2"/>
      <c r="T2062" s="2"/>
      <c r="U2062">
        <v>0</v>
      </c>
      <c r="V2062">
        <v>180</v>
      </c>
      <c r="W2062" s="4">
        <v>46097</v>
      </c>
      <c r="X2062" s="4">
        <v>46122</v>
      </c>
      <c r="Y2062" s="4">
        <v>46122</v>
      </c>
      <c r="Z2062" s="4">
        <v>46302</v>
      </c>
      <c r="AA2062" s="3"/>
      <c r="AB2062" s="3" t="s">
        <v>2163</v>
      </c>
      <c r="AC2062" s="2"/>
      <c r="AD2062" s="2" t="s">
        <v>95</v>
      </c>
      <c r="AE2062" s="2" t="s">
        <v>94</v>
      </c>
      <c r="AF2062" s="2"/>
      <c r="AG2062" s="2"/>
      <c r="AH2062" s="2"/>
      <c r="AI2062" s="2"/>
      <c r="AJ2062" s="2" t="s">
        <v>50</v>
      </c>
      <c r="AK2062" s="2" t="s">
        <v>49</v>
      </c>
    </row>
    <row r="2063" spans="1:37" ht="72" x14ac:dyDescent="0.3">
      <c r="A2063" s="1">
        <v>2286</v>
      </c>
      <c r="B2063">
        <v>19637</v>
      </c>
      <c r="F2063" s="2" t="s">
        <v>76</v>
      </c>
      <c r="G2063" s="2" t="s">
        <v>72</v>
      </c>
      <c r="H2063" s="2" t="s">
        <v>37</v>
      </c>
      <c r="I2063" s="2" t="s">
        <v>75</v>
      </c>
      <c r="J2063" s="2" t="s">
        <v>138</v>
      </c>
      <c r="K2063" s="2" t="s">
        <v>361</v>
      </c>
      <c r="L2063" s="2" t="s">
        <v>1077</v>
      </c>
      <c r="M2063" s="2" t="s">
        <v>1390</v>
      </c>
      <c r="N2063" s="3" t="s">
        <v>2167</v>
      </c>
      <c r="O2063" s="2" t="s">
        <v>53</v>
      </c>
      <c r="P2063" s="2" t="s">
        <v>65</v>
      </c>
      <c r="Q2063" s="2"/>
      <c r="R2063" s="2"/>
      <c r="S2063" s="2"/>
      <c r="T2063" s="2"/>
      <c r="U2063">
        <v>0</v>
      </c>
      <c r="V2063">
        <v>90</v>
      </c>
      <c r="W2063" s="4">
        <v>46097</v>
      </c>
      <c r="X2063" s="4"/>
      <c r="Y2063" s="4">
        <v>46097</v>
      </c>
      <c r="Z2063" s="4">
        <v>46187</v>
      </c>
      <c r="AA2063" s="3"/>
      <c r="AB2063" s="3" t="s">
        <v>2424</v>
      </c>
      <c r="AC2063" s="2"/>
      <c r="AD2063" s="2" t="s">
        <v>95</v>
      </c>
      <c r="AE2063" s="2" t="s">
        <v>74</v>
      </c>
      <c r="AF2063" s="2"/>
      <c r="AG2063" s="2"/>
      <c r="AH2063" s="2"/>
      <c r="AI2063" s="2"/>
      <c r="AJ2063" s="2" t="s">
        <v>50</v>
      </c>
      <c r="AK2063" s="2" t="s">
        <v>49</v>
      </c>
    </row>
    <row r="2064" spans="1:37" ht="43.2" x14ac:dyDescent="0.3">
      <c r="A2064" s="1">
        <v>2287</v>
      </c>
      <c r="B2064">
        <v>19638</v>
      </c>
      <c r="F2064" s="2" t="s">
        <v>76</v>
      </c>
      <c r="G2064" s="2" t="s">
        <v>72</v>
      </c>
      <c r="H2064" s="2" t="s">
        <v>37</v>
      </c>
      <c r="I2064" s="2" t="s">
        <v>75</v>
      </c>
      <c r="J2064" s="2" t="s">
        <v>138</v>
      </c>
      <c r="K2064" s="2" t="s">
        <v>361</v>
      </c>
      <c r="L2064" s="2" t="s">
        <v>2168</v>
      </c>
      <c r="M2064" s="2" t="s">
        <v>2169</v>
      </c>
      <c r="N2064" s="3" t="s">
        <v>2170</v>
      </c>
      <c r="O2064" s="2" t="s">
        <v>174</v>
      </c>
      <c r="P2064" s="2" t="s">
        <v>420</v>
      </c>
      <c r="Q2064" s="2"/>
      <c r="R2064" s="2"/>
      <c r="S2064" s="2"/>
      <c r="T2064" s="2"/>
      <c r="U2064">
        <v>0</v>
      </c>
      <c r="V2064">
        <v>900</v>
      </c>
      <c r="W2064" s="4">
        <v>46097</v>
      </c>
      <c r="X2064" s="4"/>
      <c r="Y2064" s="4">
        <v>46097</v>
      </c>
      <c r="Z2064" s="4">
        <v>46997</v>
      </c>
      <c r="AA2064" s="3"/>
      <c r="AB2064" s="3" t="s">
        <v>2424</v>
      </c>
      <c r="AC2064" s="2"/>
      <c r="AD2064" s="2" t="s">
        <v>95</v>
      </c>
      <c r="AE2064" s="2" t="s">
        <v>74</v>
      </c>
      <c r="AF2064" s="2"/>
      <c r="AG2064" s="2"/>
      <c r="AH2064" s="2"/>
      <c r="AI2064" s="2"/>
      <c r="AJ2064" s="2" t="s">
        <v>50</v>
      </c>
      <c r="AK2064" s="2" t="s">
        <v>49</v>
      </c>
    </row>
    <row r="2065" spans="1:37" ht="72" x14ac:dyDescent="0.3">
      <c r="A2065" s="1">
        <v>2288</v>
      </c>
      <c r="B2065">
        <v>19639</v>
      </c>
      <c r="F2065" s="2" t="s">
        <v>47</v>
      </c>
      <c r="G2065" s="2" t="s">
        <v>78</v>
      </c>
      <c r="H2065" s="2" t="s">
        <v>37</v>
      </c>
      <c r="I2065" s="2" t="s">
        <v>75</v>
      </c>
      <c r="J2065" s="2" t="s">
        <v>138</v>
      </c>
      <c r="K2065" s="2" t="s">
        <v>467</v>
      </c>
      <c r="L2065" s="2" t="s">
        <v>143</v>
      </c>
      <c r="M2065" s="2" t="s">
        <v>469</v>
      </c>
      <c r="N2065" s="3" t="s">
        <v>2171</v>
      </c>
      <c r="O2065" s="2" t="s">
        <v>60</v>
      </c>
      <c r="P2065" s="2" t="s">
        <v>65</v>
      </c>
      <c r="Q2065" s="2"/>
      <c r="R2065" s="2"/>
      <c r="S2065" s="2"/>
      <c r="T2065" s="2"/>
      <c r="U2065">
        <v>0</v>
      </c>
      <c r="V2065">
        <v>2700</v>
      </c>
      <c r="W2065" s="4">
        <v>46098</v>
      </c>
      <c r="X2065" s="4">
        <v>46122</v>
      </c>
      <c r="Y2065" s="4">
        <v>46122</v>
      </c>
      <c r="Z2065" s="4">
        <v>48822</v>
      </c>
      <c r="AA2065" s="3"/>
      <c r="AB2065" s="3" t="s">
        <v>2163</v>
      </c>
      <c r="AC2065" s="2"/>
      <c r="AD2065" s="2" t="s">
        <v>95</v>
      </c>
      <c r="AE2065" s="2" t="s">
        <v>94</v>
      </c>
      <c r="AF2065" s="2"/>
      <c r="AG2065" s="2"/>
      <c r="AH2065" s="2"/>
      <c r="AI2065" s="2"/>
      <c r="AJ2065" s="2" t="s">
        <v>50</v>
      </c>
      <c r="AK2065" s="2" t="s">
        <v>49</v>
      </c>
    </row>
    <row r="2066" spans="1:37" ht="72" x14ac:dyDescent="0.3">
      <c r="A2066" s="1">
        <v>2289</v>
      </c>
      <c r="B2066">
        <v>19640</v>
      </c>
      <c r="F2066" s="2" t="s">
        <v>47</v>
      </c>
      <c r="G2066" s="2" t="s">
        <v>78</v>
      </c>
      <c r="H2066" s="2" t="s">
        <v>37</v>
      </c>
      <c r="I2066" s="2" t="s">
        <v>75</v>
      </c>
      <c r="J2066" s="2" t="s">
        <v>138</v>
      </c>
      <c r="K2066" s="2" t="s">
        <v>467</v>
      </c>
      <c r="L2066" s="2" t="s">
        <v>83</v>
      </c>
      <c r="M2066" s="2" t="s">
        <v>471</v>
      </c>
      <c r="N2066" s="3" t="s">
        <v>2171</v>
      </c>
      <c r="O2066" s="2" t="s">
        <v>60</v>
      </c>
      <c r="P2066" s="2" t="s">
        <v>65</v>
      </c>
      <c r="Q2066" s="2"/>
      <c r="R2066" s="2"/>
      <c r="S2066" s="2"/>
      <c r="T2066" s="2"/>
      <c r="U2066">
        <v>0</v>
      </c>
      <c r="V2066">
        <v>2700</v>
      </c>
      <c r="W2066" s="4">
        <v>46098</v>
      </c>
      <c r="X2066" s="4">
        <v>46122</v>
      </c>
      <c r="Y2066" s="4">
        <v>46122</v>
      </c>
      <c r="Z2066" s="4">
        <v>48822</v>
      </c>
      <c r="AA2066" s="3"/>
      <c r="AB2066" s="3" t="s">
        <v>2163</v>
      </c>
      <c r="AC2066" s="2"/>
      <c r="AD2066" s="2" t="s">
        <v>95</v>
      </c>
      <c r="AE2066" s="2" t="s">
        <v>94</v>
      </c>
      <c r="AF2066" s="2"/>
      <c r="AG2066" s="2"/>
      <c r="AH2066" s="2"/>
      <c r="AI2066" s="2"/>
      <c r="AJ2066" s="2" t="s">
        <v>50</v>
      </c>
      <c r="AK2066" s="2" t="s">
        <v>49</v>
      </c>
    </row>
    <row r="2067" spans="1:37" ht="72" x14ac:dyDescent="0.3">
      <c r="A2067" s="1">
        <v>2290</v>
      </c>
      <c r="B2067">
        <v>19641</v>
      </c>
      <c r="F2067" s="2" t="s">
        <v>47</v>
      </c>
      <c r="G2067" s="2" t="s">
        <v>78</v>
      </c>
      <c r="H2067" s="2" t="s">
        <v>37</v>
      </c>
      <c r="I2067" s="2" t="s">
        <v>75</v>
      </c>
      <c r="J2067" s="2" t="s">
        <v>138</v>
      </c>
      <c r="K2067" s="2" t="s">
        <v>467</v>
      </c>
      <c r="L2067" s="2" t="s">
        <v>149</v>
      </c>
      <c r="M2067" s="2" t="s">
        <v>468</v>
      </c>
      <c r="N2067" s="3" t="s">
        <v>2172</v>
      </c>
      <c r="O2067" s="2" t="s">
        <v>60</v>
      </c>
      <c r="P2067" s="2" t="s">
        <v>65</v>
      </c>
      <c r="Q2067" s="2"/>
      <c r="R2067" s="2"/>
      <c r="S2067" s="2"/>
      <c r="T2067" s="2"/>
      <c r="U2067">
        <v>0</v>
      </c>
      <c r="V2067">
        <v>2700</v>
      </c>
      <c r="W2067" s="4">
        <v>46098</v>
      </c>
      <c r="X2067" s="4">
        <v>46122</v>
      </c>
      <c r="Y2067" s="4">
        <v>46122</v>
      </c>
      <c r="Z2067" s="4">
        <v>48822</v>
      </c>
      <c r="AA2067" s="3"/>
      <c r="AB2067" s="3" t="s">
        <v>2163</v>
      </c>
      <c r="AC2067" s="2"/>
      <c r="AD2067" s="2" t="s">
        <v>95</v>
      </c>
      <c r="AE2067" s="2" t="s">
        <v>94</v>
      </c>
      <c r="AF2067" s="2"/>
      <c r="AG2067" s="2"/>
      <c r="AH2067" s="2"/>
      <c r="AI2067" s="2"/>
      <c r="AJ2067" s="2" t="s">
        <v>50</v>
      </c>
      <c r="AK2067" s="2" t="s">
        <v>49</v>
      </c>
    </row>
    <row r="2068" spans="1:37" ht="72" x14ac:dyDescent="0.3">
      <c r="A2068" s="1">
        <v>2291</v>
      </c>
      <c r="B2068">
        <v>19642</v>
      </c>
      <c r="F2068" s="2" t="s">
        <v>47</v>
      </c>
      <c r="G2068" s="2" t="s">
        <v>72</v>
      </c>
      <c r="H2068" s="2" t="s">
        <v>37</v>
      </c>
      <c r="I2068" s="2" t="s">
        <v>75</v>
      </c>
      <c r="J2068" s="2" t="s">
        <v>138</v>
      </c>
      <c r="K2068" s="2" t="s">
        <v>467</v>
      </c>
      <c r="L2068" s="2" t="s">
        <v>67</v>
      </c>
      <c r="M2068" s="2" t="s">
        <v>470</v>
      </c>
      <c r="N2068" s="3" t="s">
        <v>2173</v>
      </c>
      <c r="O2068" s="2" t="s">
        <v>60</v>
      </c>
      <c r="P2068" s="2" t="s">
        <v>65</v>
      </c>
      <c r="Q2068" s="2"/>
      <c r="R2068" s="2"/>
      <c r="S2068" s="2"/>
      <c r="T2068" s="2"/>
      <c r="U2068">
        <v>0</v>
      </c>
      <c r="V2068">
        <v>90</v>
      </c>
      <c r="W2068" s="4">
        <v>46098</v>
      </c>
      <c r="X2068" s="4"/>
      <c r="Y2068" s="4">
        <v>46098</v>
      </c>
      <c r="Z2068" s="4">
        <v>46188</v>
      </c>
      <c r="AA2068" s="3"/>
      <c r="AB2068" s="3" t="s">
        <v>2424</v>
      </c>
      <c r="AC2068" s="2"/>
      <c r="AD2068" s="2" t="s">
        <v>95</v>
      </c>
      <c r="AE2068" s="2" t="s">
        <v>74</v>
      </c>
      <c r="AF2068" s="2"/>
      <c r="AG2068" s="2"/>
      <c r="AH2068" s="2"/>
      <c r="AI2068" s="2"/>
      <c r="AJ2068" s="2" t="s">
        <v>50</v>
      </c>
      <c r="AK2068" s="2" t="s">
        <v>49</v>
      </c>
    </row>
    <row r="2069" spans="1:37" ht="72" x14ac:dyDescent="0.3">
      <c r="A2069" s="1">
        <v>2292</v>
      </c>
      <c r="B2069">
        <v>19643</v>
      </c>
      <c r="F2069" s="2" t="s">
        <v>47</v>
      </c>
      <c r="G2069" s="2" t="s">
        <v>72</v>
      </c>
      <c r="H2069" s="2" t="s">
        <v>37</v>
      </c>
      <c r="I2069" s="2" t="s">
        <v>75</v>
      </c>
      <c r="J2069" s="2" t="s">
        <v>138</v>
      </c>
      <c r="K2069" s="2" t="s">
        <v>467</v>
      </c>
      <c r="L2069" s="2" t="s">
        <v>170</v>
      </c>
      <c r="M2069" s="2" t="s">
        <v>472</v>
      </c>
      <c r="N2069" s="3" t="s">
        <v>2173</v>
      </c>
      <c r="O2069" s="2" t="s">
        <v>60</v>
      </c>
      <c r="P2069" s="2" t="s">
        <v>65</v>
      </c>
      <c r="Q2069" s="2"/>
      <c r="R2069" s="2"/>
      <c r="S2069" s="2"/>
      <c r="T2069" s="2"/>
      <c r="U2069">
        <v>0</v>
      </c>
      <c r="V2069">
        <v>90</v>
      </c>
      <c r="W2069" s="4">
        <v>46098</v>
      </c>
      <c r="X2069" s="4"/>
      <c r="Y2069" s="4">
        <v>46098</v>
      </c>
      <c r="Z2069" s="4">
        <v>46188</v>
      </c>
      <c r="AA2069" s="3"/>
      <c r="AB2069" s="3" t="s">
        <v>2406</v>
      </c>
      <c r="AC2069" s="2"/>
      <c r="AD2069" s="2" t="s">
        <v>95</v>
      </c>
      <c r="AE2069" s="2" t="s">
        <v>74</v>
      </c>
      <c r="AF2069" s="2"/>
      <c r="AG2069" s="2"/>
      <c r="AH2069" s="2"/>
      <c r="AI2069" s="2"/>
      <c r="AJ2069" s="2" t="s">
        <v>50</v>
      </c>
      <c r="AK2069" s="2" t="s">
        <v>49</v>
      </c>
    </row>
    <row r="2070" spans="1:37" ht="28.8" x14ac:dyDescent="0.3">
      <c r="A2070" s="1">
        <v>2293</v>
      </c>
      <c r="B2070">
        <v>19644</v>
      </c>
      <c r="F2070" s="2" t="s">
        <v>76</v>
      </c>
      <c r="G2070" s="2" t="s">
        <v>78</v>
      </c>
      <c r="H2070" s="2" t="s">
        <v>37</v>
      </c>
      <c r="I2070" s="2" t="s">
        <v>75</v>
      </c>
      <c r="J2070" s="2" t="s">
        <v>138</v>
      </c>
      <c r="K2070" s="2" t="s">
        <v>467</v>
      </c>
      <c r="L2070" s="2" t="s">
        <v>1133</v>
      </c>
      <c r="M2070" s="2" t="s">
        <v>1416</v>
      </c>
      <c r="N2070" s="3" t="s">
        <v>2174</v>
      </c>
      <c r="O2070" s="2" t="s">
        <v>174</v>
      </c>
      <c r="P2070" s="2" t="s">
        <v>420</v>
      </c>
      <c r="Q2070" s="2"/>
      <c r="R2070" s="2"/>
      <c r="S2070" s="2"/>
      <c r="T2070" s="2"/>
      <c r="U2070">
        <v>0</v>
      </c>
      <c r="V2070">
        <v>900</v>
      </c>
      <c r="W2070" s="4">
        <v>46098</v>
      </c>
      <c r="X2070" s="4">
        <v>46122</v>
      </c>
      <c r="Y2070" s="4">
        <v>46122</v>
      </c>
      <c r="Z2070" s="4">
        <v>47022</v>
      </c>
      <c r="AA2070" s="3"/>
      <c r="AB2070" s="3" t="s">
        <v>2163</v>
      </c>
      <c r="AC2070" s="2"/>
      <c r="AD2070" s="2" t="s">
        <v>95</v>
      </c>
      <c r="AE2070" s="2" t="s">
        <v>94</v>
      </c>
      <c r="AF2070" s="2"/>
      <c r="AG2070" s="2"/>
      <c r="AH2070" s="2"/>
      <c r="AI2070" s="2"/>
      <c r="AJ2070" s="2" t="s">
        <v>50</v>
      </c>
      <c r="AK2070" s="2" t="s">
        <v>49</v>
      </c>
    </row>
    <row r="2071" spans="1:37" ht="28.8" x14ac:dyDescent="0.3">
      <c r="A2071" s="1">
        <v>2294</v>
      </c>
      <c r="B2071">
        <v>19647</v>
      </c>
      <c r="F2071" s="2" t="s">
        <v>76</v>
      </c>
      <c r="G2071" s="2" t="s">
        <v>78</v>
      </c>
      <c r="H2071" s="2" t="s">
        <v>37</v>
      </c>
      <c r="I2071" s="2" t="s">
        <v>75</v>
      </c>
      <c r="J2071" s="2" t="s">
        <v>138</v>
      </c>
      <c r="K2071" s="2" t="s">
        <v>467</v>
      </c>
      <c r="L2071" s="2" t="s">
        <v>395</v>
      </c>
      <c r="M2071" s="2" t="s">
        <v>473</v>
      </c>
      <c r="N2071" s="3" t="s">
        <v>2175</v>
      </c>
      <c r="O2071" s="2" t="s">
        <v>174</v>
      </c>
      <c r="P2071" s="2" t="s">
        <v>420</v>
      </c>
      <c r="Q2071" s="2"/>
      <c r="R2071" s="2"/>
      <c r="S2071" s="2"/>
      <c r="T2071" s="2"/>
      <c r="U2071">
        <v>0</v>
      </c>
      <c r="V2071">
        <v>5400</v>
      </c>
      <c r="W2071" s="4">
        <v>46098</v>
      </c>
      <c r="X2071" s="4">
        <v>46122</v>
      </c>
      <c r="Y2071" s="4">
        <v>46122</v>
      </c>
      <c r="Z2071" s="4">
        <v>51522</v>
      </c>
      <c r="AA2071" s="3"/>
      <c r="AB2071" s="3" t="s">
        <v>2163</v>
      </c>
      <c r="AC2071" s="2"/>
      <c r="AD2071" s="2" t="s">
        <v>95</v>
      </c>
      <c r="AE2071" s="2" t="s">
        <v>94</v>
      </c>
      <c r="AF2071" s="2"/>
      <c r="AG2071" s="2"/>
      <c r="AH2071" s="2"/>
      <c r="AI2071" s="2"/>
      <c r="AJ2071" s="2" t="s">
        <v>50</v>
      </c>
      <c r="AK2071" s="2" t="s">
        <v>49</v>
      </c>
    </row>
    <row r="2072" spans="1:37" ht="28.8" x14ac:dyDescent="0.3">
      <c r="A2072" s="1">
        <v>2295</v>
      </c>
      <c r="F2072" s="2" t="s">
        <v>76</v>
      </c>
      <c r="G2072" s="2" t="s">
        <v>78</v>
      </c>
      <c r="H2072" s="2" t="s">
        <v>37</v>
      </c>
      <c r="I2072" s="2" t="s">
        <v>75</v>
      </c>
      <c r="J2072" s="2" t="s">
        <v>138</v>
      </c>
      <c r="K2072" s="2" t="s">
        <v>467</v>
      </c>
      <c r="L2072" s="2" t="s">
        <v>186</v>
      </c>
      <c r="M2072" s="2" t="s">
        <v>474</v>
      </c>
      <c r="N2072" s="3" t="s">
        <v>2175</v>
      </c>
      <c r="O2072" s="2" t="s">
        <v>174</v>
      </c>
      <c r="P2072" s="2" t="s">
        <v>420</v>
      </c>
      <c r="Q2072" s="2"/>
      <c r="R2072" s="2"/>
      <c r="S2072" s="2"/>
      <c r="T2072" s="2"/>
      <c r="U2072">
        <v>0</v>
      </c>
      <c r="V2072">
        <v>180</v>
      </c>
      <c r="W2072" s="4">
        <v>46098</v>
      </c>
      <c r="X2072" s="4">
        <v>46122</v>
      </c>
      <c r="Y2072" s="4">
        <v>46122</v>
      </c>
      <c r="Z2072" s="4">
        <v>46302</v>
      </c>
      <c r="AA2072" s="3"/>
      <c r="AB2072" s="3" t="s">
        <v>2163</v>
      </c>
      <c r="AC2072" s="2"/>
      <c r="AD2072" s="2" t="s">
        <v>95</v>
      </c>
      <c r="AE2072" s="2" t="s">
        <v>95</v>
      </c>
      <c r="AF2072" s="2"/>
      <c r="AG2072" s="2"/>
      <c r="AH2072" s="2"/>
      <c r="AI2072" s="2"/>
      <c r="AJ2072" s="2" t="s">
        <v>50</v>
      </c>
      <c r="AK2072" s="2" t="s">
        <v>49</v>
      </c>
    </row>
    <row r="2073" spans="1:37" ht="43.2" x14ac:dyDescent="0.3">
      <c r="A2073" s="1">
        <v>2296</v>
      </c>
      <c r="B2073">
        <v>19645</v>
      </c>
      <c r="F2073" s="2" t="s">
        <v>47</v>
      </c>
      <c r="G2073" s="2" t="s">
        <v>78</v>
      </c>
      <c r="H2073" s="2" t="s">
        <v>37</v>
      </c>
      <c r="I2073" s="2" t="s">
        <v>75</v>
      </c>
      <c r="J2073" s="2" t="s">
        <v>138</v>
      </c>
      <c r="K2073" s="2" t="s">
        <v>467</v>
      </c>
      <c r="L2073" s="2" t="s">
        <v>1090</v>
      </c>
      <c r="M2073" s="2" t="s">
        <v>1091</v>
      </c>
      <c r="N2073" s="3" t="s">
        <v>2176</v>
      </c>
      <c r="O2073" s="2" t="s">
        <v>60</v>
      </c>
      <c r="P2073" s="2" t="s">
        <v>65</v>
      </c>
      <c r="Q2073" s="2"/>
      <c r="R2073" s="2"/>
      <c r="S2073" s="2"/>
      <c r="T2073" s="2"/>
      <c r="U2073">
        <v>0</v>
      </c>
      <c r="V2073">
        <v>90</v>
      </c>
      <c r="W2073" s="4">
        <v>46098</v>
      </c>
      <c r="X2073" s="4">
        <v>46122</v>
      </c>
      <c r="Y2073" s="4">
        <v>46122</v>
      </c>
      <c r="Z2073" s="4">
        <v>46212</v>
      </c>
      <c r="AA2073" s="3"/>
      <c r="AB2073" s="3" t="s">
        <v>2163</v>
      </c>
      <c r="AC2073" s="2"/>
      <c r="AD2073" s="2" t="s">
        <v>95</v>
      </c>
      <c r="AE2073" s="2" t="s">
        <v>94</v>
      </c>
      <c r="AF2073" s="2"/>
      <c r="AG2073" s="2"/>
      <c r="AH2073" s="2"/>
      <c r="AI2073" s="2"/>
      <c r="AJ2073" s="2" t="s">
        <v>50</v>
      </c>
      <c r="AK2073" s="2" t="s">
        <v>49</v>
      </c>
    </row>
    <row r="2074" spans="1:37" ht="57.6" x14ac:dyDescent="0.3">
      <c r="A2074" s="1">
        <v>2297</v>
      </c>
      <c r="B2074">
        <v>19648</v>
      </c>
      <c r="F2074" s="2" t="s">
        <v>76</v>
      </c>
      <c r="G2074" s="2" t="s">
        <v>72</v>
      </c>
      <c r="H2074" s="2" t="s">
        <v>37</v>
      </c>
      <c r="I2074" s="2" t="s">
        <v>75</v>
      </c>
      <c r="J2074" s="2" t="s">
        <v>138</v>
      </c>
      <c r="K2074" s="2" t="s">
        <v>467</v>
      </c>
      <c r="L2074" s="2" t="s">
        <v>1094</v>
      </c>
      <c r="M2074" s="2" t="s">
        <v>1095</v>
      </c>
      <c r="N2074" s="3" t="s">
        <v>2177</v>
      </c>
      <c r="O2074" s="2" t="s">
        <v>53</v>
      </c>
      <c r="P2074" s="2" t="s">
        <v>65</v>
      </c>
      <c r="Q2074" s="2"/>
      <c r="R2074" s="2"/>
      <c r="S2074" s="2"/>
      <c r="T2074" s="2"/>
      <c r="U2074">
        <v>0</v>
      </c>
      <c r="V2074">
        <v>90</v>
      </c>
      <c r="W2074" s="4">
        <v>46098</v>
      </c>
      <c r="X2074" s="4"/>
      <c r="Y2074" s="4">
        <v>46098</v>
      </c>
      <c r="Z2074" s="4">
        <v>46188</v>
      </c>
      <c r="AA2074" s="3"/>
      <c r="AB2074" s="3" t="s">
        <v>2406</v>
      </c>
      <c r="AC2074" s="2"/>
      <c r="AD2074" s="2" t="s">
        <v>95</v>
      </c>
      <c r="AE2074" s="2" t="s">
        <v>74</v>
      </c>
      <c r="AF2074" s="2"/>
      <c r="AG2074" s="2"/>
      <c r="AH2074" s="2"/>
      <c r="AI2074" s="2"/>
      <c r="AJ2074" s="2" t="s">
        <v>50</v>
      </c>
      <c r="AK2074" s="2" t="s">
        <v>49</v>
      </c>
    </row>
    <row r="2075" spans="1:37" ht="57.6" x14ac:dyDescent="0.3">
      <c r="A2075" s="1">
        <v>2298</v>
      </c>
      <c r="B2075">
        <v>19649</v>
      </c>
      <c r="F2075" s="2" t="s">
        <v>76</v>
      </c>
      <c r="G2075" s="2" t="s">
        <v>72</v>
      </c>
      <c r="H2075" s="2" t="s">
        <v>37</v>
      </c>
      <c r="I2075" s="2" t="s">
        <v>75</v>
      </c>
      <c r="J2075" s="2" t="s">
        <v>138</v>
      </c>
      <c r="K2075" s="2" t="s">
        <v>387</v>
      </c>
      <c r="L2075" s="2" t="s">
        <v>417</v>
      </c>
      <c r="M2075" s="2" t="s">
        <v>418</v>
      </c>
      <c r="N2075" s="3" t="s">
        <v>2177</v>
      </c>
      <c r="O2075" s="2" t="s">
        <v>53</v>
      </c>
      <c r="P2075" s="2" t="s">
        <v>65</v>
      </c>
      <c r="Q2075" s="2"/>
      <c r="R2075" s="2"/>
      <c r="S2075" s="2"/>
      <c r="T2075" s="2"/>
      <c r="U2075">
        <v>0</v>
      </c>
      <c r="V2075">
        <v>2700</v>
      </c>
      <c r="W2075" s="4">
        <v>46099</v>
      </c>
      <c r="X2075" s="4"/>
      <c r="Y2075" s="4">
        <v>46099</v>
      </c>
      <c r="Z2075" s="4">
        <v>48799</v>
      </c>
      <c r="AA2075" s="3"/>
      <c r="AB2075" s="3" t="s">
        <v>2406</v>
      </c>
      <c r="AC2075" s="2"/>
      <c r="AD2075" s="2" t="s">
        <v>95</v>
      </c>
      <c r="AE2075" s="2" t="s">
        <v>74</v>
      </c>
      <c r="AF2075" s="2"/>
      <c r="AG2075" s="2"/>
      <c r="AH2075" s="2"/>
      <c r="AI2075" s="2"/>
      <c r="AJ2075" s="2" t="s">
        <v>50</v>
      </c>
      <c r="AK2075" s="2" t="s">
        <v>49</v>
      </c>
    </row>
    <row r="2076" spans="1:37" ht="57.6" x14ac:dyDescent="0.3">
      <c r="A2076" s="1">
        <v>2299</v>
      </c>
      <c r="B2076">
        <v>19651</v>
      </c>
      <c r="F2076" s="2" t="s">
        <v>58</v>
      </c>
      <c r="G2076" s="2" t="s">
        <v>78</v>
      </c>
      <c r="H2076" s="2" t="s">
        <v>37</v>
      </c>
      <c r="I2076" s="2" t="s">
        <v>75</v>
      </c>
      <c r="J2076" s="2" t="s">
        <v>138</v>
      </c>
      <c r="K2076" s="2" t="s">
        <v>387</v>
      </c>
      <c r="L2076" s="2" t="s">
        <v>149</v>
      </c>
      <c r="M2076" s="2" t="s">
        <v>394</v>
      </c>
      <c r="N2076" s="3" t="s">
        <v>2178</v>
      </c>
      <c r="O2076" s="2" t="s">
        <v>53</v>
      </c>
      <c r="P2076" s="2" t="s">
        <v>79</v>
      </c>
      <c r="Q2076" s="2"/>
      <c r="R2076" s="2"/>
      <c r="S2076" s="2"/>
      <c r="T2076" s="2"/>
      <c r="U2076">
        <v>0</v>
      </c>
      <c r="V2076">
        <v>360</v>
      </c>
      <c r="W2076" s="4">
        <v>46099</v>
      </c>
      <c r="X2076" s="4">
        <v>46142</v>
      </c>
      <c r="Y2076" s="4">
        <v>46142</v>
      </c>
      <c r="Z2076" s="4">
        <v>46502</v>
      </c>
      <c r="AA2076" s="3"/>
      <c r="AB2076" s="3" t="s">
        <v>2179</v>
      </c>
      <c r="AC2076" s="2"/>
      <c r="AD2076" s="2" t="s">
        <v>95</v>
      </c>
      <c r="AE2076" s="2" t="s">
        <v>74</v>
      </c>
      <c r="AF2076" s="2"/>
      <c r="AG2076" s="2"/>
      <c r="AH2076" s="2"/>
      <c r="AI2076" s="2"/>
      <c r="AJ2076" s="2" t="s">
        <v>50</v>
      </c>
      <c r="AK2076" s="2" t="s">
        <v>49</v>
      </c>
    </row>
    <row r="2077" spans="1:37" ht="28.8" x14ac:dyDescent="0.3">
      <c r="A2077" s="1">
        <v>2300</v>
      </c>
      <c r="B2077">
        <v>19652</v>
      </c>
      <c r="F2077" s="2" t="s">
        <v>76</v>
      </c>
      <c r="G2077" s="2" t="s">
        <v>78</v>
      </c>
      <c r="H2077" s="2" t="s">
        <v>37</v>
      </c>
      <c r="I2077" s="2" t="s">
        <v>75</v>
      </c>
      <c r="J2077" s="2" t="s">
        <v>138</v>
      </c>
      <c r="K2077" s="2" t="s">
        <v>387</v>
      </c>
      <c r="L2077" s="2" t="s">
        <v>1133</v>
      </c>
      <c r="M2077" s="2" t="s">
        <v>1134</v>
      </c>
      <c r="N2077" s="3" t="s">
        <v>2180</v>
      </c>
      <c r="O2077" s="2" t="s">
        <v>174</v>
      </c>
      <c r="P2077" s="2" t="s">
        <v>65</v>
      </c>
      <c r="Q2077" s="2"/>
      <c r="R2077" s="2"/>
      <c r="S2077" s="2"/>
      <c r="T2077" s="2"/>
      <c r="U2077">
        <v>0</v>
      </c>
      <c r="V2077">
        <v>30</v>
      </c>
      <c r="W2077" s="4">
        <v>46099</v>
      </c>
      <c r="X2077" s="4">
        <v>46118</v>
      </c>
      <c r="Y2077" s="4">
        <v>46118</v>
      </c>
      <c r="Z2077" s="4">
        <v>46148</v>
      </c>
      <c r="AA2077" s="3"/>
      <c r="AB2077" s="3" t="s">
        <v>2163</v>
      </c>
      <c r="AC2077" s="2"/>
      <c r="AD2077" s="2" t="s">
        <v>95</v>
      </c>
      <c r="AE2077" s="2" t="s">
        <v>94</v>
      </c>
      <c r="AF2077" s="2"/>
      <c r="AG2077" s="2"/>
      <c r="AH2077" s="2"/>
      <c r="AI2077" s="2"/>
      <c r="AJ2077" s="2" t="s">
        <v>50</v>
      </c>
      <c r="AK2077" s="2" t="s">
        <v>49</v>
      </c>
    </row>
    <row r="2078" spans="1:37" ht="57.6" x14ac:dyDescent="0.3">
      <c r="A2078" s="1">
        <v>2301</v>
      </c>
      <c r="B2078">
        <v>19653</v>
      </c>
      <c r="F2078" s="2" t="s">
        <v>47</v>
      </c>
      <c r="G2078" s="2" t="s">
        <v>78</v>
      </c>
      <c r="H2078" s="2" t="s">
        <v>37</v>
      </c>
      <c r="I2078" s="2" t="s">
        <v>75</v>
      </c>
      <c r="J2078" s="2" t="s">
        <v>138</v>
      </c>
      <c r="K2078" s="2" t="s">
        <v>387</v>
      </c>
      <c r="L2078" s="2" t="s">
        <v>1071</v>
      </c>
      <c r="M2078" s="2" t="s">
        <v>1586</v>
      </c>
      <c r="N2078" s="3" t="s">
        <v>2181</v>
      </c>
      <c r="O2078" s="2" t="s">
        <v>60</v>
      </c>
      <c r="P2078" s="2" t="s">
        <v>65</v>
      </c>
      <c r="Q2078" s="2"/>
      <c r="R2078" s="2"/>
      <c r="S2078" s="2"/>
      <c r="T2078" s="2"/>
      <c r="U2078">
        <v>0</v>
      </c>
      <c r="V2078">
        <v>2700</v>
      </c>
      <c r="W2078" s="4">
        <v>46099</v>
      </c>
      <c r="X2078" s="4">
        <v>46118</v>
      </c>
      <c r="Y2078" s="4">
        <v>46118</v>
      </c>
      <c r="Z2078" s="4">
        <v>48818</v>
      </c>
      <c r="AA2078" s="3"/>
      <c r="AB2078" s="3" t="s">
        <v>2163</v>
      </c>
      <c r="AC2078" s="2"/>
      <c r="AD2078" s="2" t="s">
        <v>95</v>
      </c>
      <c r="AE2078" s="2" t="s">
        <v>94</v>
      </c>
      <c r="AF2078" s="2"/>
      <c r="AG2078" s="2"/>
      <c r="AH2078" s="2"/>
      <c r="AI2078" s="2"/>
      <c r="AJ2078" s="2" t="s">
        <v>50</v>
      </c>
      <c r="AK2078" s="2" t="s">
        <v>49</v>
      </c>
    </row>
    <row r="2079" spans="1:37" ht="28.8" x14ac:dyDescent="0.3">
      <c r="A2079" s="1">
        <v>2302</v>
      </c>
      <c r="B2079">
        <v>19655</v>
      </c>
      <c r="F2079" s="2" t="s">
        <v>76</v>
      </c>
      <c r="G2079" s="2" t="s">
        <v>78</v>
      </c>
      <c r="H2079" s="2" t="s">
        <v>37</v>
      </c>
      <c r="I2079" s="2" t="s">
        <v>75</v>
      </c>
      <c r="J2079" s="2" t="s">
        <v>138</v>
      </c>
      <c r="K2079" s="2" t="s">
        <v>387</v>
      </c>
      <c r="L2079" s="2" t="s">
        <v>395</v>
      </c>
      <c r="M2079" s="2" t="s">
        <v>396</v>
      </c>
      <c r="N2079" s="3" t="s">
        <v>2182</v>
      </c>
      <c r="O2079" s="2" t="s">
        <v>174</v>
      </c>
      <c r="P2079" s="2" t="s">
        <v>65</v>
      </c>
      <c r="Q2079" s="2"/>
      <c r="R2079" s="2"/>
      <c r="S2079" s="2"/>
      <c r="T2079" s="2"/>
      <c r="U2079">
        <v>0</v>
      </c>
      <c r="V2079">
        <v>180</v>
      </c>
      <c r="W2079" s="4">
        <v>46099</v>
      </c>
      <c r="X2079" s="4">
        <v>46118</v>
      </c>
      <c r="Y2079" s="4">
        <v>46118</v>
      </c>
      <c r="Z2079" s="4">
        <v>46298</v>
      </c>
      <c r="AA2079" s="3"/>
      <c r="AB2079" s="3" t="s">
        <v>2163</v>
      </c>
      <c r="AC2079" s="2"/>
      <c r="AD2079" s="2" t="s">
        <v>95</v>
      </c>
      <c r="AE2079" s="2" t="s">
        <v>94</v>
      </c>
      <c r="AF2079" s="2"/>
      <c r="AG2079" s="2"/>
      <c r="AH2079" s="2"/>
      <c r="AI2079" s="2"/>
      <c r="AJ2079" s="2" t="s">
        <v>50</v>
      </c>
      <c r="AK2079" s="2" t="s">
        <v>49</v>
      </c>
    </row>
    <row r="2080" spans="1:37" ht="28.8" x14ac:dyDescent="0.3">
      <c r="A2080" s="1">
        <v>2303</v>
      </c>
      <c r="B2080">
        <v>19657</v>
      </c>
      <c r="F2080" s="2" t="s">
        <v>76</v>
      </c>
      <c r="G2080" s="2" t="s">
        <v>78</v>
      </c>
      <c r="H2080" s="2" t="s">
        <v>37</v>
      </c>
      <c r="I2080" s="2" t="s">
        <v>75</v>
      </c>
      <c r="J2080" s="2" t="s">
        <v>138</v>
      </c>
      <c r="K2080" s="2" t="s">
        <v>387</v>
      </c>
      <c r="L2080" s="2" t="s">
        <v>397</v>
      </c>
      <c r="M2080" s="2" t="s">
        <v>398</v>
      </c>
      <c r="N2080" s="3" t="s">
        <v>2182</v>
      </c>
      <c r="O2080" s="2" t="s">
        <v>174</v>
      </c>
      <c r="P2080" s="2" t="s">
        <v>65</v>
      </c>
      <c r="Q2080" s="2"/>
      <c r="R2080" s="2"/>
      <c r="S2080" s="2"/>
      <c r="T2080" s="2"/>
      <c r="U2080">
        <v>0</v>
      </c>
      <c r="V2080">
        <v>180</v>
      </c>
      <c r="W2080" s="4">
        <v>46099</v>
      </c>
      <c r="X2080" s="4">
        <v>46118</v>
      </c>
      <c r="Y2080" s="4">
        <v>46118</v>
      </c>
      <c r="Z2080" s="4">
        <v>46298</v>
      </c>
      <c r="AA2080" s="3"/>
      <c r="AB2080" s="3" t="s">
        <v>2163</v>
      </c>
      <c r="AC2080" s="2"/>
      <c r="AD2080" s="2" t="s">
        <v>95</v>
      </c>
      <c r="AE2080" s="2" t="s">
        <v>94</v>
      </c>
      <c r="AF2080" s="2"/>
      <c r="AG2080" s="2"/>
      <c r="AH2080" s="2"/>
      <c r="AI2080" s="2"/>
      <c r="AJ2080" s="2" t="s">
        <v>50</v>
      </c>
      <c r="AK2080" s="2" t="s">
        <v>49</v>
      </c>
    </row>
    <row r="2081" spans="1:37" ht="28.8" x14ac:dyDescent="0.3">
      <c r="A2081" s="1">
        <v>2304</v>
      </c>
      <c r="B2081">
        <v>19656</v>
      </c>
      <c r="F2081" s="2" t="s">
        <v>76</v>
      </c>
      <c r="G2081" s="2" t="s">
        <v>78</v>
      </c>
      <c r="H2081" s="2" t="s">
        <v>37</v>
      </c>
      <c r="I2081" s="2" t="s">
        <v>75</v>
      </c>
      <c r="J2081" s="2" t="s">
        <v>138</v>
      </c>
      <c r="K2081" s="2" t="s">
        <v>387</v>
      </c>
      <c r="L2081" s="2" t="s">
        <v>399</v>
      </c>
      <c r="M2081" s="2" t="s">
        <v>400</v>
      </c>
      <c r="N2081" s="3" t="s">
        <v>2182</v>
      </c>
      <c r="O2081" s="2" t="s">
        <v>174</v>
      </c>
      <c r="P2081" s="2" t="s">
        <v>65</v>
      </c>
      <c r="Q2081" s="2"/>
      <c r="R2081" s="2"/>
      <c r="S2081" s="2"/>
      <c r="T2081" s="2"/>
      <c r="U2081">
        <v>0</v>
      </c>
      <c r="V2081">
        <v>180</v>
      </c>
      <c r="W2081" s="4">
        <v>46099</v>
      </c>
      <c r="X2081" s="4">
        <v>46118</v>
      </c>
      <c r="Y2081" s="4">
        <v>46118</v>
      </c>
      <c r="Z2081" s="4">
        <v>46298</v>
      </c>
      <c r="AA2081" s="3"/>
      <c r="AB2081" s="3" t="s">
        <v>2183</v>
      </c>
      <c r="AC2081" s="2"/>
      <c r="AD2081" s="2" t="s">
        <v>95</v>
      </c>
      <c r="AE2081" s="2" t="s">
        <v>94</v>
      </c>
      <c r="AF2081" s="2"/>
      <c r="AG2081" s="2"/>
      <c r="AH2081" s="2"/>
      <c r="AI2081" s="2"/>
      <c r="AJ2081" s="2" t="s">
        <v>50</v>
      </c>
      <c r="AK2081" s="2" t="s">
        <v>49</v>
      </c>
    </row>
    <row r="2082" spans="1:37" ht="43.2" x14ac:dyDescent="0.3">
      <c r="A2082" s="1">
        <v>2305</v>
      </c>
      <c r="B2082">
        <v>19658</v>
      </c>
      <c r="F2082" s="2" t="s">
        <v>47</v>
      </c>
      <c r="G2082" s="2" t="s">
        <v>78</v>
      </c>
      <c r="H2082" s="2" t="s">
        <v>37</v>
      </c>
      <c r="I2082" s="2" t="s">
        <v>75</v>
      </c>
      <c r="J2082" s="2" t="s">
        <v>138</v>
      </c>
      <c r="K2082" s="2" t="s">
        <v>477</v>
      </c>
      <c r="L2082" s="2" t="s">
        <v>143</v>
      </c>
      <c r="M2082" s="2" t="s">
        <v>478</v>
      </c>
      <c r="N2082" s="3" t="s">
        <v>2184</v>
      </c>
      <c r="O2082" s="2" t="s">
        <v>60</v>
      </c>
      <c r="P2082" s="2" t="s">
        <v>65</v>
      </c>
      <c r="Q2082" s="2"/>
      <c r="R2082" s="2"/>
      <c r="S2082" s="2"/>
      <c r="T2082" s="2"/>
      <c r="U2082">
        <v>0</v>
      </c>
      <c r="V2082">
        <v>90</v>
      </c>
      <c r="W2082" s="4">
        <v>46100</v>
      </c>
      <c r="X2082" s="4">
        <v>46118</v>
      </c>
      <c r="Y2082" s="4">
        <v>46118</v>
      </c>
      <c r="Z2082" s="4">
        <v>46208</v>
      </c>
      <c r="AA2082" s="3"/>
      <c r="AB2082" s="3" t="s">
        <v>2183</v>
      </c>
      <c r="AC2082" s="2"/>
      <c r="AD2082" s="2" t="s">
        <v>95</v>
      </c>
      <c r="AE2082" s="2" t="s">
        <v>94</v>
      </c>
      <c r="AF2082" s="2"/>
      <c r="AG2082" s="2"/>
      <c r="AH2082" s="2"/>
      <c r="AI2082" s="2"/>
      <c r="AJ2082" s="2" t="s">
        <v>50</v>
      </c>
      <c r="AK2082" s="2" t="s">
        <v>49</v>
      </c>
    </row>
    <row r="2083" spans="1:37" ht="43.2" x14ac:dyDescent="0.3">
      <c r="A2083" s="1">
        <v>2306</v>
      </c>
      <c r="B2083">
        <v>19659</v>
      </c>
      <c r="F2083" s="2" t="s">
        <v>47</v>
      </c>
      <c r="G2083" s="2" t="s">
        <v>78</v>
      </c>
      <c r="H2083" s="2" t="s">
        <v>37</v>
      </c>
      <c r="I2083" s="2" t="s">
        <v>75</v>
      </c>
      <c r="J2083" s="2" t="s">
        <v>138</v>
      </c>
      <c r="K2083" s="2" t="s">
        <v>477</v>
      </c>
      <c r="L2083" s="2" t="s">
        <v>83</v>
      </c>
      <c r="M2083" s="2" t="s">
        <v>480</v>
      </c>
      <c r="N2083" s="3" t="s">
        <v>2184</v>
      </c>
      <c r="O2083" s="2" t="s">
        <v>60</v>
      </c>
      <c r="P2083" s="2" t="s">
        <v>65</v>
      </c>
      <c r="Q2083" s="2"/>
      <c r="R2083" s="2"/>
      <c r="S2083" s="2"/>
      <c r="T2083" s="2"/>
      <c r="U2083">
        <v>0</v>
      </c>
      <c r="V2083">
        <v>90</v>
      </c>
      <c r="W2083" s="4">
        <v>46100</v>
      </c>
      <c r="X2083" s="4">
        <v>46118</v>
      </c>
      <c r="Y2083" s="4">
        <v>46118</v>
      </c>
      <c r="Z2083" s="4">
        <v>46208</v>
      </c>
      <c r="AA2083" s="3"/>
      <c r="AB2083" s="3" t="s">
        <v>2183</v>
      </c>
      <c r="AC2083" s="2"/>
      <c r="AD2083" s="2" t="s">
        <v>95</v>
      </c>
      <c r="AE2083" s="2" t="s">
        <v>94</v>
      </c>
      <c r="AF2083" s="2"/>
      <c r="AG2083" s="2"/>
      <c r="AH2083" s="2"/>
      <c r="AI2083" s="2"/>
      <c r="AJ2083" s="2" t="s">
        <v>50</v>
      </c>
      <c r="AK2083" s="2" t="s">
        <v>49</v>
      </c>
    </row>
    <row r="2084" spans="1:37" ht="43.2" x14ac:dyDescent="0.3">
      <c r="A2084" s="1">
        <v>2307</v>
      </c>
      <c r="B2084">
        <v>19660</v>
      </c>
      <c r="F2084" s="2" t="s">
        <v>47</v>
      </c>
      <c r="G2084" s="2" t="s">
        <v>78</v>
      </c>
      <c r="H2084" s="2" t="s">
        <v>37</v>
      </c>
      <c r="I2084" s="2" t="s">
        <v>75</v>
      </c>
      <c r="J2084" s="2" t="s">
        <v>138</v>
      </c>
      <c r="K2084" s="2" t="s">
        <v>477</v>
      </c>
      <c r="L2084" s="2" t="s">
        <v>149</v>
      </c>
      <c r="M2084" s="2" t="s">
        <v>481</v>
      </c>
      <c r="N2084" s="3" t="s">
        <v>2184</v>
      </c>
      <c r="O2084" s="2" t="s">
        <v>60</v>
      </c>
      <c r="P2084" s="2" t="s">
        <v>65</v>
      </c>
      <c r="Q2084" s="2"/>
      <c r="R2084" s="2"/>
      <c r="S2084" s="2"/>
      <c r="T2084" s="2"/>
      <c r="U2084">
        <v>0</v>
      </c>
      <c r="V2084">
        <v>90</v>
      </c>
      <c r="W2084" s="4">
        <v>46100</v>
      </c>
      <c r="X2084" s="4">
        <v>46118</v>
      </c>
      <c r="Y2084" s="4">
        <v>46118</v>
      </c>
      <c r="Z2084" s="4">
        <v>46208</v>
      </c>
      <c r="AA2084" s="3"/>
      <c r="AB2084" s="3" t="s">
        <v>2183</v>
      </c>
      <c r="AC2084" s="2"/>
      <c r="AD2084" s="2" t="s">
        <v>95</v>
      </c>
      <c r="AE2084" s="2" t="s">
        <v>94</v>
      </c>
      <c r="AF2084" s="2"/>
      <c r="AG2084" s="2"/>
      <c r="AH2084" s="2"/>
      <c r="AI2084" s="2"/>
      <c r="AJ2084" s="2" t="s">
        <v>50</v>
      </c>
      <c r="AK2084" s="2" t="s">
        <v>49</v>
      </c>
    </row>
    <row r="2085" spans="1:37" ht="57.6" x14ac:dyDescent="0.3">
      <c r="A2085" s="1">
        <v>2308</v>
      </c>
      <c r="B2085">
        <v>19661</v>
      </c>
      <c r="F2085" s="2" t="s">
        <v>47</v>
      </c>
      <c r="G2085" s="2" t="s">
        <v>78</v>
      </c>
      <c r="H2085" s="2" t="s">
        <v>37</v>
      </c>
      <c r="I2085" s="2" t="s">
        <v>75</v>
      </c>
      <c r="J2085" s="2" t="s">
        <v>138</v>
      </c>
      <c r="K2085" s="2" t="s">
        <v>477</v>
      </c>
      <c r="L2085" s="2" t="s">
        <v>67</v>
      </c>
      <c r="M2085" s="2" t="s">
        <v>479</v>
      </c>
      <c r="N2085" s="3" t="s">
        <v>2185</v>
      </c>
      <c r="O2085" s="2" t="s">
        <v>60</v>
      </c>
      <c r="P2085" s="2" t="s">
        <v>65</v>
      </c>
      <c r="Q2085" s="2"/>
      <c r="R2085" s="2"/>
      <c r="S2085" s="2"/>
      <c r="T2085" s="2"/>
      <c r="U2085">
        <v>0</v>
      </c>
      <c r="V2085">
        <v>90</v>
      </c>
      <c r="W2085" s="4">
        <v>46100</v>
      </c>
      <c r="X2085" s="4">
        <v>46118</v>
      </c>
      <c r="Y2085" s="4">
        <v>46118</v>
      </c>
      <c r="Z2085" s="4">
        <v>46208</v>
      </c>
      <c r="AA2085" s="3"/>
      <c r="AB2085" s="3" t="s">
        <v>2183</v>
      </c>
      <c r="AC2085" s="2"/>
      <c r="AD2085" s="2" t="s">
        <v>95</v>
      </c>
      <c r="AE2085" s="2" t="s">
        <v>94</v>
      </c>
      <c r="AF2085" s="2"/>
      <c r="AG2085" s="2"/>
      <c r="AH2085" s="2"/>
      <c r="AI2085" s="2"/>
      <c r="AJ2085" s="2" t="s">
        <v>50</v>
      </c>
      <c r="AK2085" s="2" t="s">
        <v>49</v>
      </c>
    </row>
    <row r="2086" spans="1:37" ht="57.6" x14ac:dyDescent="0.3">
      <c r="A2086" s="1">
        <v>2309</v>
      </c>
      <c r="B2086">
        <v>19662</v>
      </c>
      <c r="F2086" s="2" t="s">
        <v>47</v>
      </c>
      <c r="G2086" s="2" t="s">
        <v>78</v>
      </c>
      <c r="H2086" s="2" t="s">
        <v>37</v>
      </c>
      <c r="I2086" s="2" t="s">
        <v>75</v>
      </c>
      <c r="J2086" s="2" t="s">
        <v>138</v>
      </c>
      <c r="K2086" s="2" t="s">
        <v>477</v>
      </c>
      <c r="L2086" s="2" t="s">
        <v>170</v>
      </c>
      <c r="M2086" s="2" t="s">
        <v>482</v>
      </c>
      <c r="N2086" s="3" t="s">
        <v>2185</v>
      </c>
      <c r="O2086" s="2" t="s">
        <v>60</v>
      </c>
      <c r="P2086" s="2" t="s">
        <v>65</v>
      </c>
      <c r="Q2086" s="2"/>
      <c r="R2086" s="2"/>
      <c r="S2086" s="2"/>
      <c r="T2086" s="2"/>
      <c r="U2086">
        <v>0</v>
      </c>
      <c r="V2086">
        <v>90</v>
      </c>
      <c r="W2086" s="4">
        <v>46100</v>
      </c>
      <c r="X2086" s="4">
        <v>46118</v>
      </c>
      <c r="Y2086" s="4">
        <v>46118</v>
      </c>
      <c r="Z2086" s="4">
        <v>46208</v>
      </c>
      <c r="AA2086" s="3"/>
      <c r="AB2086" s="3" t="s">
        <v>2183</v>
      </c>
      <c r="AC2086" s="2"/>
      <c r="AD2086" s="2" t="s">
        <v>95</v>
      </c>
      <c r="AE2086" s="2" t="s">
        <v>94</v>
      </c>
      <c r="AF2086" s="2"/>
      <c r="AG2086" s="2"/>
      <c r="AH2086" s="2"/>
      <c r="AI2086" s="2"/>
      <c r="AJ2086" s="2" t="s">
        <v>50</v>
      </c>
      <c r="AK2086" s="2" t="s">
        <v>49</v>
      </c>
    </row>
    <row r="2087" spans="1:37" ht="28.8" x14ac:dyDescent="0.3">
      <c r="A2087" s="1">
        <v>2310</v>
      </c>
      <c r="B2087">
        <v>19664</v>
      </c>
      <c r="F2087" s="2" t="s">
        <v>76</v>
      </c>
      <c r="G2087" s="2" t="s">
        <v>78</v>
      </c>
      <c r="H2087" s="2" t="s">
        <v>37</v>
      </c>
      <c r="I2087" s="2" t="s">
        <v>75</v>
      </c>
      <c r="J2087" s="2" t="s">
        <v>138</v>
      </c>
      <c r="K2087" s="2" t="s">
        <v>477</v>
      </c>
      <c r="L2087" s="2" t="s">
        <v>1133</v>
      </c>
      <c r="M2087" s="2" t="s">
        <v>1500</v>
      </c>
      <c r="N2087" s="3" t="s">
        <v>2186</v>
      </c>
      <c r="O2087" s="2" t="s">
        <v>174</v>
      </c>
      <c r="P2087" s="2" t="s">
        <v>65</v>
      </c>
      <c r="Q2087" s="2"/>
      <c r="R2087" s="2"/>
      <c r="S2087" s="2"/>
      <c r="T2087" s="2"/>
      <c r="U2087">
        <v>0</v>
      </c>
      <c r="V2087">
        <v>900</v>
      </c>
      <c r="W2087" s="4">
        <v>46099</v>
      </c>
      <c r="X2087" s="4">
        <v>46118</v>
      </c>
      <c r="Y2087" s="4">
        <v>46118</v>
      </c>
      <c r="Z2087" s="4">
        <v>47018</v>
      </c>
      <c r="AA2087" s="3"/>
      <c r="AB2087" s="3" t="s">
        <v>2183</v>
      </c>
      <c r="AC2087" s="2"/>
      <c r="AD2087" s="2" t="s">
        <v>95</v>
      </c>
      <c r="AE2087" s="2" t="s">
        <v>94</v>
      </c>
      <c r="AF2087" s="2"/>
      <c r="AG2087" s="2"/>
      <c r="AH2087" s="2"/>
      <c r="AI2087" s="2"/>
      <c r="AJ2087" s="2" t="s">
        <v>50</v>
      </c>
      <c r="AK2087" s="2" t="s">
        <v>49</v>
      </c>
    </row>
    <row r="2088" spans="1:37" ht="43.2" x14ac:dyDescent="0.3">
      <c r="A2088" s="1">
        <v>2311</v>
      </c>
      <c r="B2088">
        <v>19663</v>
      </c>
      <c r="F2088" s="2" t="s">
        <v>47</v>
      </c>
      <c r="G2088" s="2" t="s">
        <v>78</v>
      </c>
      <c r="H2088" s="2" t="s">
        <v>37</v>
      </c>
      <c r="I2088" s="2" t="s">
        <v>75</v>
      </c>
      <c r="J2088" s="2" t="s">
        <v>138</v>
      </c>
      <c r="K2088" s="2" t="s">
        <v>477</v>
      </c>
      <c r="L2088" s="2" t="s">
        <v>1501</v>
      </c>
      <c r="M2088" s="2" t="s">
        <v>1502</v>
      </c>
      <c r="N2088" s="3" t="s">
        <v>2187</v>
      </c>
      <c r="O2088" s="2" t="s">
        <v>60</v>
      </c>
      <c r="P2088" s="2" t="s">
        <v>65</v>
      </c>
      <c r="Q2088" s="2"/>
      <c r="R2088" s="2"/>
      <c r="S2088" s="2"/>
      <c r="T2088" s="2"/>
      <c r="U2088">
        <v>0</v>
      </c>
      <c r="V2088">
        <v>2700</v>
      </c>
      <c r="W2088" s="4">
        <v>46100</v>
      </c>
      <c r="X2088" s="4">
        <v>46118</v>
      </c>
      <c r="Y2088" s="4">
        <v>46118</v>
      </c>
      <c r="Z2088" s="4">
        <v>48818</v>
      </c>
      <c r="AA2088" s="3"/>
      <c r="AB2088" s="3" t="s">
        <v>2183</v>
      </c>
      <c r="AC2088" s="2"/>
      <c r="AD2088" s="2" t="s">
        <v>95</v>
      </c>
      <c r="AE2088" s="2" t="s">
        <v>94</v>
      </c>
      <c r="AF2088" s="2"/>
      <c r="AG2088" s="2"/>
      <c r="AH2088" s="2"/>
      <c r="AI2088" s="2"/>
      <c r="AJ2088" s="2" t="s">
        <v>50</v>
      </c>
      <c r="AK2088" s="2" t="s">
        <v>49</v>
      </c>
    </row>
    <row r="2089" spans="1:37" ht="57.6" x14ac:dyDescent="0.3">
      <c r="A2089" s="1">
        <v>2312</v>
      </c>
      <c r="B2089">
        <v>19665</v>
      </c>
      <c r="F2089" s="2" t="s">
        <v>47</v>
      </c>
      <c r="G2089" s="2" t="s">
        <v>72</v>
      </c>
      <c r="H2089" s="2" t="s">
        <v>37</v>
      </c>
      <c r="I2089" s="2" t="s">
        <v>75</v>
      </c>
      <c r="J2089" s="2" t="s">
        <v>138</v>
      </c>
      <c r="K2089" s="2" t="s">
        <v>477</v>
      </c>
      <c r="L2089" s="2" t="s">
        <v>588</v>
      </c>
      <c r="M2089" s="2" t="s">
        <v>589</v>
      </c>
      <c r="N2089" s="3" t="s">
        <v>2188</v>
      </c>
      <c r="O2089" s="2" t="s">
        <v>60</v>
      </c>
      <c r="P2089" s="2" t="s">
        <v>65</v>
      </c>
      <c r="Q2089" s="2"/>
      <c r="R2089" s="2"/>
      <c r="S2089" s="2"/>
      <c r="T2089" s="2"/>
      <c r="U2089">
        <v>0</v>
      </c>
      <c r="V2089">
        <v>2700</v>
      </c>
      <c r="W2089" s="4">
        <v>46100</v>
      </c>
      <c r="X2089" s="4"/>
      <c r="Y2089" s="4">
        <v>46100</v>
      </c>
      <c r="Z2089" s="4">
        <v>48800</v>
      </c>
      <c r="AA2089" s="3"/>
      <c r="AB2089" s="3" t="s">
        <v>2406</v>
      </c>
      <c r="AC2089" s="2"/>
      <c r="AD2089" s="2" t="s">
        <v>95</v>
      </c>
      <c r="AE2089" s="2" t="s">
        <v>74</v>
      </c>
      <c r="AF2089" s="2"/>
      <c r="AG2089" s="2"/>
      <c r="AH2089" s="2"/>
      <c r="AI2089" s="2"/>
      <c r="AJ2089" s="2" t="s">
        <v>50</v>
      </c>
      <c r="AK2089" s="2" t="s">
        <v>49</v>
      </c>
    </row>
    <row r="2090" spans="1:37" ht="28.8" x14ac:dyDescent="0.3">
      <c r="A2090" s="1">
        <v>2313</v>
      </c>
      <c r="B2090">
        <v>19666</v>
      </c>
      <c r="F2090" s="2" t="s">
        <v>76</v>
      </c>
      <c r="G2090" s="2" t="s">
        <v>72</v>
      </c>
      <c r="H2090" s="2" t="s">
        <v>37</v>
      </c>
      <c r="I2090" s="2" t="s">
        <v>75</v>
      </c>
      <c r="J2090" s="2" t="s">
        <v>138</v>
      </c>
      <c r="K2090" s="2" t="s">
        <v>477</v>
      </c>
      <c r="L2090" s="2" t="s">
        <v>395</v>
      </c>
      <c r="M2090" s="2" t="s">
        <v>483</v>
      </c>
      <c r="N2090" s="3" t="s">
        <v>2189</v>
      </c>
      <c r="O2090" s="2" t="s">
        <v>174</v>
      </c>
      <c r="P2090" s="2" t="s">
        <v>65</v>
      </c>
      <c r="Q2090" s="2"/>
      <c r="R2090" s="2"/>
      <c r="S2090" s="2"/>
      <c r="T2090" s="2"/>
      <c r="U2090">
        <v>0</v>
      </c>
      <c r="V2090">
        <v>5400</v>
      </c>
      <c r="W2090" s="4">
        <v>46100</v>
      </c>
      <c r="X2090" s="4"/>
      <c r="Y2090" s="4">
        <v>46100</v>
      </c>
      <c r="Z2090" s="4">
        <v>51500</v>
      </c>
      <c r="AA2090" s="3"/>
      <c r="AB2090" s="3" t="s">
        <v>2406</v>
      </c>
      <c r="AC2090" s="2"/>
      <c r="AD2090" s="2" t="s">
        <v>95</v>
      </c>
      <c r="AE2090" s="2" t="s">
        <v>74</v>
      </c>
      <c r="AF2090" s="2"/>
      <c r="AG2090" s="2"/>
      <c r="AH2090" s="2"/>
      <c r="AI2090" s="2"/>
      <c r="AJ2090" s="2" t="s">
        <v>50</v>
      </c>
      <c r="AK2090" s="2" t="s">
        <v>49</v>
      </c>
    </row>
    <row r="2091" spans="1:37" ht="28.8" x14ac:dyDescent="0.3">
      <c r="A2091" s="1">
        <v>2314</v>
      </c>
      <c r="B2091">
        <v>19667</v>
      </c>
      <c r="F2091" s="2" t="s">
        <v>76</v>
      </c>
      <c r="G2091" s="2" t="s">
        <v>72</v>
      </c>
      <c r="H2091" s="2" t="s">
        <v>37</v>
      </c>
      <c r="I2091" s="2" t="s">
        <v>75</v>
      </c>
      <c r="J2091" s="2" t="s">
        <v>138</v>
      </c>
      <c r="K2091" s="2" t="s">
        <v>477</v>
      </c>
      <c r="L2091" s="2" t="s">
        <v>484</v>
      </c>
      <c r="M2091" s="2" t="s">
        <v>485</v>
      </c>
      <c r="N2091" s="3" t="s">
        <v>2189</v>
      </c>
      <c r="O2091" s="2" t="s">
        <v>174</v>
      </c>
      <c r="P2091" s="2" t="s">
        <v>65</v>
      </c>
      <c r="Q2091" s="2"/>
      <c r="R2091" s="2"/>
      <c r="S2091" s="2"/>
      <c r="T2091" s="2"/>
      <c r="U2091">
        <v>0</v>
      </c>
      <c r="V2091">
        <v>5400</v>
      </c>
      <c r="W2091" s="4">
        <v>46100</v>
      </c>
      <c r="X2091" s="4"/>
      <c r="Y2091" s="4">
        <v>46100</v>
      </c>
      <c r="Z2091" s="4">
        <v>51500</v>
      </c>
      <c r="AA2091" s="3"/>
      <c r="AB2091" s="3" t="s">
        <v>2406</v>
      </c>
      <c r="AC2091" s="2"/>
      <c r="AD2091" s="2" t="s">
        <v>95</v>
      </c>
      <c r="AE2091" s="2" t="s">
        <v>74</v>
      </c>
      <c r="AF2091" s="2"/>
      <c r="AG2091" s="2"/>
      <c r="AH2091" s="2"/>
      <c r="AI2091" s="2"/>
      <c r="AJ2091" s="2" t="s">
        <v>50</v>
      </c>
      <c r="AK2091" s="2" t="s">
        <v>49</v>
      </c>
    </row>
    <row r="2092" spans="1:37" ht="72" x14ac:dyDescent="0.3">
      <c r="A2092" s="1">
        <v>2315</v>
      </c>
      <c r="B2092">
        <v>19668</v>
      </c>
      <c r="F2092" s="2" t="s">
        <v>76</v>
      </c>
      <c r="G2092" s="2" t="s">
        <v>72</v>
      </c>
      <c r="H2092" s="2" t="s">
        <v>37</v>
      </c>
      <c r="I2092" s="2" t="s">
        <v>75</v>
      </c>
      <c r="J2092" s="2" t="s">
        <v>138</v>
      </c>
      <c r="K2092" s="2" t="s">
        <v>477</v>
      </c>
      <c r="L2092" s="2" t="s">
        <v>437</v>
      </c>
      <c r="M2092" s="2" t="s">
        <v>1509</v>
      </c>
      <c r="N2092" s="3" t="s">
        <v>2190</v>
      </c>
      <c r="O2092" s="2" t="s">
        <v>53</v>
      </c>
      <c r="P2092" s="2" t="s">
        <v>65</v>
      </c>
      <c r="Q2092" s="2"/>
      <c r="R2092" s="2"/>
      <c r="S2092" s="2"/>
      <c r="T2092" s="2"/>
      <c r="U2092">
        <v>0</v>
      </c>
      <c r="V2092">
        <v>2700</v>
      </c>
      <c r="W2092" s="4">
        <v>46100</v>
      </c>
      <c r="X2092" s="4"/>
      <c r="Y2092" s="4">
        <v>46100</v>
      </c>
      <c r="Z2092" s="4">
        <v>48800</v>
      </c>
      <c r="AA2092" s="3"/>
      <c r="AB2092" s="3" t="s">
        <v>2406</v>
      </c>
      <c r="AC2092" s="2"/>
      <c r="AD2092" s="2" t="s">
        <v>95</v>
      </c>
      <c r="AE2092" s="2" t="s">
        <v>74</v>
      </c>
      <c r="AF2092" s="2"/>
      <c r="AG2092" s="2"/>
      <c r="AH2092" s="2"/>
      <c r="AI2092" s="2"/>
      <c r="AJ2092" s="2" t="s">
        <v>50</v>
      </c>
      <c r="AK2092" s="2" t="s">
        <v>49</v>
      </c>
    </row>
    <row r="2093" spans="1:37" ht="57.6" x14ac:dyDescent="0.3">
      <c r="A2093" s="1">
        <v>2316</v>
      </c>
      <c r="B2093">
        <v>19669</v>
      </c>
      <c r="F2093" s="2" t="s">
        <v>47</v>
      </c>
      <c r="G2093" s="2" t="s">
        <v>72</v>
      </c>
      <c r="H2093" s="2" t="s">
        <v>37</v>
      </c>
      <c r="I2093" s="2" t="s">
        <v>75</v>
      </c>
      <c r="J2093" s="2" t="s">
        <v>138</v>
      </c>
      <c r="K2093" s="2" t="s">
        <v>490</v>
      </c>
      <c r="L2093" s="2" t="s">
        <v>143</v>
      </c>
      <c r="M2093" s="2" t="s">
        <v>491</v>
      </c>
      <c r="N2093" s="3" t="s">
        <v>2191</v>
      </c>
      <c r="O2093" s="2" t="s">
        <v>60</v>
      </c>
      <c r="P2093" s="2" t="s">
        <v>65</v>
      </c>
      <c r="Q2093" s="2"/>
      <c r="R2093" s="2"/>
      <c r="S2093" s="2"/>
      <c r="T2093" s="2"/>
      <c r="U2093">
        <v>0</v>
      </c>
      <c r="V2093">
        <v>90</v>
      </c>
      <c r="W2093" s="4">
        <v>46101</v>
      </c>
      <c r="X2093" s="4"/>
      <c r="Y2093" s="4">
        <v>46101</v>
      </c>
      <c r="Z2093" s="4">
        <v>46191</v>
      </c>
      <c r="AA2093" s="3"/>
      <c r="AB2093" s="3" t="s">
        <v>2406</v>
      </c>
      <c r="AC2093" s="2"/>
      <c r="AD2093" s="2" t="s">
        <v>95</v>
      </c>
      <c r="AE2093" s="2" t="s">
        <v>74</v>
      </c>
      <c r="AF2093" s="2"/>
      <c r="AG2093" s="2"/>
      <c r="AH2093" s="2"/>
      <c r="AI2093" s="2"/>
      <c r="AJ2093" s="2" t="s">
        <v>50</v>
      </c>
      <c r="AK2093" s="2" t="s">
        <v>49</v>
      </c>
    </row>
    <row r="2094" spans="1:37" ht="57.6" x14ac:dyDescent="0.3">
      <c r="A2094" s="1">
        <v>2317</v>
      </c>
      <c r="B2094">
        <v>19670</v>
      </c>
      <c r="F2094" s="2" t="s">
        <v>47</v>
      </c>
      <c r="G2094" s="2" t="s">
        <v>72</v>
      </c>
      <c r="H2094" s="2" t="s">
        <v>37</v>
      </c>
      <c r="I2094" s="2" t="s">
        <v>75</v>
      </c>
      <c r="J2094" s="2" t="s">
        <v>138</v>
      </c>
      <c r="K2094" s="2" t="s">
        <v>490</v>
      </c>
      <c r="L2094" s="2" t="s">
        <v>83</v>
      </c>
      <c r="M2094" s="2" t="s">
        <v>493</v>
      </c>
      <c r="N2094" s="3" t="s">
        <v>2191</v>
      </c>
      <c r="O2094" s="2" t="s">
        <v>60</v>
      </c>
      <c r="P2094" s="2" t="s">
        <v>65</v>
      </c>
      <c r="Q2094" s="2"/>
      <c r="R2094" s="2"/>
      <c r="S2094" s="2"/>
      <c r="T2094" s="2"/>
      <c r="U2094">
        <v>0</v>
      </c>
      <c r="V2094">
        <v>90</v>
      </c>
      <c r="W2094" s="4">
        <v>46101</v>
      </c>
      <c r="X2094" s="4"/>
      <c r="Y2094" s="4">
        <v>46101</v>
      </c>
      <c r="Z2094" s="4">
        <v>46191</v>
      </c>
      <c r="AA2094" s="3"/>
      <c r="AB2094" s="3" t="s">
        <v>2406</v>
      </c>
      <c r="AC2094" s="2"/>
      <c r="AD2094" s="2" t="s">
        <v>95</v>
      </c>
      <c r="AE2094" s="2" t="s">
        <v>74</v>
      </c>
      <c r="AF2094" s="2"/>
      <c r="AG2094" s="2"/>
      <c r="AH2094" s="2"/>
      <c r="AI2094" s="2"/>
      <c r="AJ2094" s="2" t="s">
        <v>50</v>
      </c>
      <c r="AK2094" s="2" t="s">
        <v>49</v>
      </c>
    </row>
    <row r="2095" spans="1:37" ht="57.6" x14ac:dyDescent="0.3">
      <c r="A2095" s="1">
        <v>2318</v>
      </c>
      <c r="B2095">
        <v>19671</v>
      </c>
      <c r="F2095" s="2" t="s">
        <v>47</v>
      </c>
      <c r="G2095" s="2" t="s">
        <v>72</v>
      </c>
      <c r="H2095" s="2" t="s">
        <v>37</v>
      </c>
      <c r="I2095" s="2" t="s">
        <v>75</v>
      </c>
      <c r="J2095" s="2" t="s">
        <v>138</v>
      </c>
      <c r="K2095" s="2" t="s">
        <v>490</v>
      </c>
      <c r="L2095" s="2" t="s">
        <v>67</v>
      </c>
      <c r="M2095" s="2" t="s">
        <v>492</v>
      </c>
      <c r="N2095" s="3" t="s">
        <v>2192</v>
      </c>
      <c r="O2095" s="2" t="s">
        <v>60</v>
      </c>
      <c r="P2095" s="2" t="s">
        <v>65</v>
      </c>
      <c r="Q2095" s="2"/>
      <c r="R2095" s="2"/>
      <c r="S2095" s="2"/>
      <c r="T2095" s="2"/>
      <c r="U2095">
        <v>0</v>
      </c>
      <c r="V2095">
        <v>90</v>
      </c>
      <c r="W2095" s="4">
        <v>46101</v>
      </c>
      <c r="X2095" s="4"/>
      <c r="Y2095" s="4">
        <v>46101</v>
      </c>
      <c r="Z2095" s="4">
        <v>46191</v>
      </c>
      <c r="AA2095" s="3"/>
      <c r="AB2095" s="3" t="s">
        <v>2406</v>
      </c>
      <c r="AC2095" s="2"/>
      <c r="AD2095" s="2" t="s">
        <v>95</v>
      </c>
      <c r="AE2095" s="2" t="s">
        <v>74</v>
      </c>
      <c r="AF2095" s="2"/>
      <c r="AG2095" s="2"/>
      <c r="AH2095" s="2"/>
      <c r="AI2095" s="2"/>
      <c r="AJ2095" s="2" t="s">
        <v>50</v>
      </c>
      <c r="AK2095" s="2" t="s">
        <v>49</v>
      </c>
    </row>
    <row r="2096" spans="1:37" ht="57.6" x14ac:dyDescent="0.3">
      <c r="A2096" s="1">
        <v>2319</v>
      </c>
      <c r="B2096">
        <v>19672</v>
      </c>
      <c r="F2096" s="2" t="s">
        <v>47</v>
      </c>
      <c r="G2096" s="2" t="s">
        <v>72</v>
      </c>
      <c r="H2096" s="2" t="s">
        <v>37</v>
      </c>
      <c r="I2096" s="2" t="s">
        <v>75</v>
      </c>
      <c r="J2096" s="2" t="s">
        <v>138</v>
      </c>
      <c r="K2096" s="2" t="s">
        <v>490</v>
      </c>
      <c r="L2096" s="2" t="s">
        <v>170</v>
      </c>
      <c r="M2096" s="2" t="s">
        <v>495</v>
      </c>
      <c r="N2096" s="3" t="s">
        <v>2192</v>
      </c>
      <c r="O2096" s="2" t="s">
        <v>60</v>
      </c>
      <c r="P2096" s="2" t="s">
        <v>65</v>
      </c>
      <c r="Q2096" s="2"/>
      <c r="R2096" s="2"/>
      <c r="S2096" s="2"/>
      <c r="T2096" s="2"/>
      <c r="U2096">
        <v>0</v>
      </c>
      <c r="V2096">
        <v>90</v>
      </c>
      <c r="W2096" s="4">
        <v>46101</v>
      </c>
      <c r="X2096" s="4"/>
      <c r="Y2096" s="4">
        <v>46101</v>
      </c>
      <c r="Z2096" s="4">
        <v>46191</v>
      </c>
      <c r="AA2096" s="3"/>
      <c r="AB2096" s="3" t="s">
        <v>2406</v>
      </c>
      <c r="AC2096" s="2"/>
      <c r="AD2096" s="2" t="s">
        <v>95</v>
      </c>
      <c r="AE2096" s="2" t="s">
        <v>74</v>
      </c>
      <c r="AF2096" s="2"/>
      <c r="AG2096" s="2"/>
      <c r="AH2096" s="2"/>
      <c r="AI2096" s="2"/>
      <c r="AJ2096" s="2" t="s">
        <v>50</v>
      </c>
      <c r="AK2096" s="2" t="s">
        <v>49</v>
      </c>
    </row>
    <row r="2097" spans="1:37" ht="57.6" x14ac:dyDescent="0.3">
      <c r="A2097" s="1">
        <v>2320</v>
      </c>
      <c r="B2097">
        <v>19673</v>
      </c>
      <c r="F2097" s="2" t="s">
        <v>47</v>
      </c>
      <c r="G2097" s="2" t="s">
        <v>72</v>
      </c>
      <c r="H2097" s="2" t="s">
        <v>37</v>
      </c>
      <c r="I2097" s="2" t="s">
        <v>75</v>
      </c>
      <c r="J2097" s="2" t="s">
        <v>138</v>
      </c>
      <c r="K2097" s="2" t="s">
        <v>490</v>
      </c>
      <c r="L2097" s="2" t="s">
        <v>1520</v>
      </c>
      <c r="M2097" s="2" t="s">
        <v>1521</v>
      </c>
      <c r="N2097" s="3" t="s">
        <v>2193</v>
      </c>
      <c r="O2097" s="2" t="s">
        <v>60</v>
      </c>
      <c r="P2097" s="2" t="s">
        <v>65</v>
      </c>
      <c r="Q2097" s="2"/>
      <c r="R2097" s="2"/>
      <c r="S2097" s="2"/>
      <c r="T2097" s="2"/>
      <c r="U2097">
        <v>0</v>
      </c>
      <c r="V2097">
        <v>90</v>
      </c>
      <c r="W2097" s="4">
        <v>46101</v>
      </c>
      <c r="X2097" s="4"/>
      <c r="Y2097" s="4">
        <v>46101</v>
      </c>
      <c r="Z2097" s="4">
        <v>46191</v>
      </c>
      <c r="AA2097" s="3"/>
      <c r="AB2097" s="3" t="s">
        <v>2406</v>
      </c>
      <c r="AC2097" s="2"/>
      <c r="AD2097" s="2" t="s">
        <v>95</v>
      </c>
      <c r="AE2097" s="2" t="s">
        <v>74</v>
      </c>
      <c r="AF2097" s="2"/>
      <c r="AG2097" s="2"/>
      <c r="AH2097" s="2"/>
      <c r="AI2097" s="2"/>
      <c r="AJ2097" s="2" t="s">
        <v>50</v>
      </c>
      <c r="AK2097" s="2" t="s">
        <v>49</v>
      </c>
    </row>
    <row r="2098" spans="1:37" ht="57.6" x14ac:dyDescent="0.3">
      <c r="A2098" s="1">
        <v>2321</v>
      </c>
      <c r="B2098">
        <v>19679</v>
      </c>
      <c r="F2098" s="2" t="s">
        <v>47</v>
      </c>
      <c r="G2098" s="2" t="s">
        <v>78</v>
      </c>
      <c r="H2098" s="2" t="s">
        <v>37</v>
      </c>
      <c r="I2098" s="2" t="s">
        <v>75</v>
      </c>
      <c r="J2098" s="2" t="s">
        <v>138</v>
      </c>
      <c r="K2098" s="2" t="s">
        <v>490</v>
      </c>
      <c r="L2098" s="2" t="s">
        <v>588</v>
      </c>
      <c r="M2098" s="2" t="s">
        <v>592</v>
      </c>
      <c r="N2098" s="3" t="s">
        <v>2194</v>
      </c>
      <c r="O2098" s="2" t="s">
        <v>60</v>
      </c>
      <c r="P2098" s="2" t="s">
        <v>65</v>
      </c>
      <c r="Q2098" s="2"/>
      <c r="R2098" s="2"/>
      <c r="S2098" s="2"/>
      <c r="T2098" s="2"/>
      <c r="U2098">
        <v>0</v>
      </c>
      <c r="V2098">
        <v>90</v>
      </c>
      <c r="W2098" s="4">
        <v>46101</v>
      </c>
      <c r="X2098" s="4">
        <v>46118</v>
      </c>
      <c r="Y2098" s="4">
        <v>46118</v>
      </c>
      <c r="Z2098" s="4">
        <v>46208</v>
      </c>
      <c r="AA2098" s="3"/>
      <c r="AB2098" s="3" t="s">
        <v>2183</v>
      </c>
      <c r="AC2098" s="2"/>
      <c r="AD2098" s="2" t="s">
        <v>95</v>
      </c>
      <c r="AE2098" s="2" t="s">
        <v>94</v>
      </c>
      <c r="AF2098" s="2"/>
      <c r="AG2098" s="2"/>
      <c r="AH2098" s="2"/>
      <c r="AI2098" s="2"/>
      <c r="AJ2098" s="2" t="s">
        <v>50</v>
      </c>
      <c r="AK2098" s="2" t="s">
        <v>49</v>
      </c>
    </row>
    <row r="2099" spans="1:37" ht="28.8" x14ac:dyDescent="0.3">
      <c r="A2099" s="1">
        <v>2322</v>
      </c>
      <c r="B2099">
        <v>19677</v>
      </c>
      <c r="F2099" s="2" t="s">
        <v>76</v>
      </c>
      <c r="G2099" s="2" t="s">
        <v>78</v>
      </c>
      <c r="H2099" s="2" t="s">
        <v>37</v>
      </c>
      <c r="I2099" s="2" t="s">
        <v>75</v>
      </c>
      <c r="J2099" s="2" t="s">
        <v>138</v>
      </c>
      <c r="K2099" s="2" t="s">
        <v>490</v>
      </c>
      <c r="L2099" s="2" t="s">
        <v>496</v>
      </c>
      <c r="M2099" s="2" t="s">
        <v>592</v>
      </c>
      <c r="N2099" s="3" t="s">
        <v>2195</v>
      </c>
      <c r="O2099" s="2" t="s">
        <v>174</v>
      </c>
      <c r="P2099" s="2" t="s">
        <v>65</v>
      </c>
      <c r="Q2099" s="2"/>
      <c r="R2099" s="2"/>
      <c r="S2099" s="2"/>
      <c r="T2099" s="2"/>
      <c r="U2099">
        <v>0</v>
      </c>
      <c r="V2099">
        <v>180</v>
      </c>
      <c r="W2099" s="4">
        <v>46101</v>
      </c>
      <c r="X2099" s="4">
        <v>46118</v>
      </c>
      <c r="Y2099" s="4">
        <v>46118</v>
      </c>
      <c r="Z2099" s="4">
        <v>46298</v>
      </c>
      <c r="AA2099" s="3"/>
      <c r="AB2099" s="3" t="s">
        <v>2183</v>
      </c>
      <c r="AC2099" s="2"/>
      <c r="AD2099" s="2" t="s">
        <v>95</v>
      </c>
      <c r="AE2099" s="2" t="s">
        <v>94</v>
      </c>
      <c r="AF2099" s="2"/>
      <c r="AG2099" s="2"/>
      <c r="AH2099" s="2"/>
      <c r="AI2099" s="2"/>
      <c r="AJ2099" s="2" t="s">
        <v>50</v>
      </c>
      <c r="AK2099" s="2" t="s">
        <v>49</v>
      </c>
    </row>
    <row r="2100" spans="1:37" ht="28.8" x14ac:dyDescent="0.3">
      <c r="A2100" s="1">
        <v>2323</v>
      </c>
      <c r="B2100">
        <v>19678</v>
      </c>
      <c r="F2100" s="2" t="s">
        <v>76</v>
      </c>
      <c r="G2100" s="2" t="s">
        <v>78</v>
      </c>
      <c r="H2100" s="2" t="s">
        <v>37</v>
      </c>
      <c r="I2100" s="2" t="s">
        <v>75</v>
      </c>
      <c r="J2100" s="2" t="s">
        <v>138</v>
      </c>
      <c r="K2100" s="2" t="s">
        <v>490</v>
      </c>
      <c r="L2100" s="2" t="s">
        <v>484</v>
      </c>
      <c r="M2100" s="2" t="s">
        <v>498</v>
      </c>
      <c r="N2100" s="3" t="s">
        <v>2195</v>
      </c>
      <c r="O2100" s="2" t="s">
        <v>174</v>
      </c>
      <c r="P2100" s="2" t="s">
        <v>65</v>
      </c>
      <c r="Q2100" s="2"/>
      <c r="R2100" s="2"/>
      <c r="S2100" s="2"/>
      <c r="T2100" s="2"/>
      <c r="U2100">
        <v>0</v>
      </c>
      <c r="V2100">
        <v>180</v>
      </c>
      <c r="W2100" s="4">
        <v>46101</v>
      </c>
      <c r="X2100" s="4">
        <v>46118</v>
      </c>
      <c r="Y2100" s="4">
        <v>46118</v>
      </c>
      <c r="Z2100" s="4">
        <v>46298</v>
      </c>
      <c r="AA2100" s="3"/>
      <c r="AB2100" s="3" t="s">
        <v>2183</v>
      </c>
      <c r="AC2100" s="2"/>
      <c r="AD2100" s="2" t="s">
        <v>95</v>
      </c>
      <c r="AE2100" s="2" t="s">
        <v>94</v>
      </c>
      <c r="AF2100" s="2"/>
      <c r="AG2100" s="2"/>
      <c r="AH2100" s="2"/>
      <c r="AI2100" s="2"/>
      <c r="AJ2100" s="2" t="s">
        <v>50</v>
      </c>
      <c r="AK2100" s="2" t="s">
        <v>49</v>
      </c>
    </row>
    <row r="2101" spans="1:37" ht="28.8" x14ac:dyDescent="0.3">
      <c r="A2101" s="1">
        <v>2324</v>
      </c>
      <c r="B2101">
        <v>19676</v>
      </c>
      <c r="F2101" s="2" t="s">
        <v>76</v>
      </c>
      <c r="G2101" s="2" t="s">
        <v>78</v>
      </c>
      <c r="H2101" s="2" t="s">
        <v>37</v>
      </c>
      <c r="I2101" s="2" t="s">
        <v>75</v>
      </c>
      <c r="J2101" s="2" t="s">
        <v>138</v>
      </c>
      <c r="K2101" s="2" t="s">
        <v>490</v>
      </c>
      <c r="L2101" s="2" t="s">
        <v>2196</v>
      </c>
      <c r="M2101" s="2" t="s">
        <v>2197</v>
      </c>
      <c r="N2101" s="3" t="s">
        <v>2195</v>
      </c>
      <c r="O2101" s="2" t="s">
        <v>174</v>
      </c>
      <c r="P2101" s="2" t="s">
        <v>65</v>
      </c>
      <c r="Q2101" s="2"/>
      <c r="R2101" s="2"/>
      <c r="S2101" s="2"/>
      <c r="T2101" s="2"/>
      <c r="U2101">
        <v>0</v>
      </c>
      <c r="V2101">
        <v>180</v>
      </c>
      <c r="W2101" s="4">
        <v>46101</v>
      </c>
      <c r="X2101" s="4">
        <v>46118</v>
      </c>
      <c r="Y2101" s="4">
        <v>46118</v>
      </c>
      <c r="Z2101" s="4">
        <v>46298</v>
      </c>
      <c r="AA2101" s="3"/>
      <c r="AB2101" s="3" t="s">
        <v>2183</v>
      </c>
      <c r="AC2101" s="2"/>
      <c r="AD2101" s="2" t="s">
        <v>95</v>
      </c>
      <c r="AE2101" s="2" t="s">
        <v>94</v>
      </c>
      <c r="AF2101" s="2"/>
      <c r="AG2101" s="2"/>
      <c r="AH2101" s="2"/>
      <c r="AI2101" s="2"/>
      <c r="AJ2101" s="2" t="s">
        <v>50</v>
      </c>
      <c r="AK2101" s="2" t="s">
        <v>49</v>
      </c>
    </row>
    <row r="2102" spans="1:37" ht="72" x14ac:dyDescent="0.3">
      <c r="A2102" s="1">
        <v>2325</v>
      </c>
      <c r="B2102">
        <v>19674</v>
      </c>
      <c r="F2102" s="2" t="s">
        <v>76</v>
      </c>
      <c r="G2102" s="2" t="s">
        <v>78</v>
      </c>
      <c r="H2102" s="2" t="s">
        <v>37</v>
      </c>
      <c r="I2102" s="2" t="s">
        <v>75</v>
      </c>
      <c r="J2102" s="2" t="s">
        <v>138</v>
      </c>
      <c r="K2102" s="2" t="s">
        <v>490</v>
      </c>
      <c r="L2102" s="2" t="s">
        <v>1528</v>
      </c>
      <c r="M2102" s="2" t="s">
        <v>1529</v>
      </c>
      <c r="N2102" s="3" t="s">
        <v>2190</v>
      </c>
      <c r="O2102" s="2" t="s">
        <v>53</v>
      </c>
      <c r="P2102" s="2" t="s">
        <v>65</v>
      </c>
      <c r="Q2102" s="2"/>
      <c r="R2102" s="2"/>
      <c r="S2102" s="2"/>
      <c r="T2102" s="2"/>
      <c r="U2102">
        <v>0</v>
      </c>
      <c r="V2102">
        <v>180</v>
      </c>
      <c r="W2102" s="4">
        <v>46101</v>
      </c>
      <c r="X2102" s="4">
        <v>46118</v>
      </c>
      <c r="Y2102" s="4">
        <v>46118</v>
      </c>
      <c r="Z2102" s="4">
        <v>46298</v>
      </c>
      <c r="AA2102" s="3"/>
      <c r="AB2102" s="3" t="s">
        <v>2183</v>
      </c>
      <c r="AC2102" s="2"/>
      <c r="AD2102" s="2" t="s">
        <v>95</v>
      </c>
      <c r="AE2102" s="2" t="s">
        <v>94</v>
      </c>
      <c r="AF2102" s="2"/>
      <c r="AG2102" s="2"/>
      <c r="AH2102" s="2"/>
      <c r="AI2102" s="2"/>
      <c r="AJ2102" s="2" t="s">
        <v>50</v>
      </c>
      <c r="AK2102" s="2" t="s">
        <v>49</v>
      </c>
    </row>
    <row r="2103" spans="1:37" ht="72" x14ac:dyDescent="0.3">
      <c r="A2103" s="1">
        <v>2326</v>
      </c>
      <c r="B2103">
        <v>19687</v>
      </c>
      <c r="F2103" s="2" t="s">
        <v>76</v>
      </c>
      <c r="G2103" s="2" t="s">
        <v>78</v>
      </c>
      <c r="H2103" s="2" t="s">
        <v>37</v>
      </c>
      <c r="I2103" s="2" t="s">
        <v>75</v>
      </c>
      <c r="J2103" s="2" t="s">
        <v>138</v>
      </c>
      <c r="K2103" s="2" t="s">
        <v>503</v>
      </c>
      <c r="L2103" s="2" t="s">
        <v>437</v>
      </c>
      <c r="M2103" s="2" t="s">
        <v>1155</v>
      </c>
      <c r="N2103" s="3" t="s">
        <v>2190</v>
      </c>
      <c r="O2103" s="2" t="s">
        <v>53</v>
      </c>
      <c r="P2103" s="2" t="s">
        <v>65</v>
      </c>
      <c r="Q2103" s="2"/>
      <c r="R2103" s="2"/>
      <c r="S2103" s="2"/>
      <c r="T2103" s="2"/>
      <c r="U2103">
        <v>0</v>
      </c>
      <c r="V2103">
        <v>180</v>
      </c>
      <c r="W2103" s="4">
        <v>46102</v>
      </c>
      <c r="X2103" s="4">
        <v>46141</v>
      </c>
      <c r="Y2103" s="4">
        <v>46141</v>
      </c>
      <c r="Z2103" s="4">
        <v>46321</v>
      </c>
      <c r="AA2103" s="3"/>
      <c r="AB2103" s="3"/>
      <c r="AC2103" s="2"/>
      <c r="AD2103" s="2" t="s">
        <v>95</v>
      </c>
      <c r="AE2103" s="2" t="s">
        <v>95</v>
      </c>
      <c r="AF2103" s="2"/>
      <c r="AG2103" s="2"/>
      <c r="AH2103" s="2"/>
      <c r="AI2103" s="2"/>
      <c r="AJ2103" s="2" t="s">
        <v>50</v>
      </c>
      <c r="AK2103" s="2" t="s">
        <v>49</v>
      </c>
    </row>
    <row r="2104" spans="1:37" ht="72" x14ac:dyDescent="0.3">
      <c r="A2104" s="1">
        <v>2327</v>
      </c>
      <c r="B2104">
        <v>19688</v>
      </c>
      <c r="F2104" s="2" t="s">
        <v>76</v>
      </c>
      <c r="G2104" s="2" t="s">
        <v>72</v>
      </c>
      <c r="H2104" s="2" t="s">
        <v>37</v>
      </c>
      <c r="I2104" s="2" t="s">
        <v>75</v>
      </c>
      <c r="J2104" s="2" t="s">
        <v>138</v>
      </c>
      <c r="K2104" s="2" t="s">
        <v>514</v>
      </c>
      <c r="L2104" s="2" t="s">
        <v>1094</v>
      </c>
      <c r="M2104" s="2" t="s">
        <v>1178</v>
      </c>
      <c r="N2104" s="3" t="s">
        <v>2190</v>
      </c>
      <c r="O2104" s="2" t="s">
        <v>53</v>
      </c>
      <c r="P2104" s="2" t="s">
        <v>65</v>
      </c>
      <c r="Q2104" s="2"/>
      <c r="R2104" s="2"/>
      <c r="S2104" s="2"/>
      <c r="T2104" s="2"/>
      <c r="U2104">
        <v>0</v>
      </c>
      <c r="V2104">
        <v>180</v>
      </c>
      <c r="W2104" s="4">
        <v>46105</v>
      </c>
      <c r="X2104" s="4"/>
      <c r="Y2104" s="4">
        <v>46105</v>
      </c>
      <c r="Z2104" s="4">
        <v>46285</v>
      </c>
      <c r="AA2104" s="3"/>
      <c r="AB2104" s="3" t="s">
        <v>2590</v>
      </c>
      <c r="AC2104" s="2"/>
      <c r="AD2104" s="2" t="s">
        <v>95</v>
      </c>
      <c r="AE2104" s="2" t="s">
        <v>73</v>
      </c>
      <c r="AF2104" s="2"/>
      <c r="AG2104" s="2"/>
      <c r="AH2104" s="2"/>
      <c r="AI2104" s="2"/>
      <c r="AJ2104" s="2" t="s">
        <v>50</v>
      </c>
      <c r="AK2104" s="2" t="s">
        <v>49</v>
      </c>
    </row>
    <row r="2105" spans="1:37" ht="72" x14ac:dyDescent="0.3">
      <c r="A2105" s="1">
        <v>2328</v>
      </c>
      <c r="B2105">
        <v>19698</v>
      </c>
      <c r="F2105" s="2" t="s">
        <v>76</v>
      </c>
      <c r="G2105" s="2" t="s">
        <v>78</v>
      </c>
      <c r="H2105" s="2" t="s">
        <v>37</v>
      </c>
      <c r="I2105" s="2" t="s">
        <v>75</v>
      </c>
      <c r="J2105" s="2" t="s">
        <v>138</v>
      </c>
      <c r="K2105" s="2" t="s">
        <v>526</v>
      </c>
      <c r="L2105" s="2" t="s">
        <v>1094</v>
      </c>
      <c r="M2105" s="2" t="s">
        <v>1158</v>
      </c>
      <c r="N2105" s="3" t="s">
        <v>2190</v>
      </c>
      <c r="O2105" s="2" t="s">
        <v>53</v>
      </c>
      <c r="P2105" s="2" t="s">
        <v>65</v>
      </c>
      <c r="Q2105" s="2"/>
      <c r="R2105" s="2"/>
      <c r="S2105" s="2"/>
      <c r="T2105" s="2"/>
      <c r="U2105">
        <v>0</v>
      </c>
      <c r="V2105">
        <v>90</v>
      </c>
      <c r="W2105" s="4">
        <v>46106</v>
      </c>
      <c r="X2105" s="4">
        <v>46141</v>
      </c>
      <c r="Y2105" s="4">
        <v>46141</v>
      </c>
      <c r="Z2105" s="4">
        <v>46231</v>
      </c>
      <c r="AA2105" s="3"/>
      <c r="AB2105" s="3" t="s">
        <v>2198</v>
      </c>
      <c r="AC2105" s="2"/>
      <c r="AD2105" s="2" t="s">
        <v>95</v>
      </c>
      <c r="AE2105" s="2" t="s">
        <v>95</v>
      </c>
      <c r="AF2105" s="2"/>
      <c r="AG2105" s="2"/>
      <c r="AH2105" s="2"/>
      <c r="AI2105" s="2"/>
      <c r="AJ2105" s="2" t="s">
        <v>50</v>
      </c>
      <c r="AK2105" s="2" t="s">
        <v>49</v>
      </c>
    </row>
    <row r="2106" spans="1:37" ht="72" x14ac:dyDescent="0.3">
      <c r="A2106" s="1">
        <v>2329</v>
      </c>
      <c r="B2106">
        <v>19715</v>
      </c>
      <c r="F2106" s="2" t="s">
        <v>76</v>
      </c>
      <c r="G2106" s="2" t="s">
        <v>72</v>
      </c>
      <c r="H2106" s="2" t="s">
        <v>37</v>
      </c>
      <c r="I2106" s="2" t="s">
        <v>75</v>
      </c>
      <c r="J2106" s="2" t="s">
        <v>138</v>
      </c>
      <c r="K2106" s="2" t="s">
        <v>538</v>
      </c>
      <c r="L2106" s="2" t="s">
        <v>1094</v>
      </c>
      <c r="M2106" s="2" t="s">
        <v>1441</v>
      </c>
      <c r="N2106" s="3" t="s">
        <v>2190</v>
      </c>
      <c r="O2106" s="2" t="s">
        <v>53</v>
      </c>
      <c r="P2106" s="2" t="s">
        <v>65</v>
      </c>
      <c r="Q2106" s="2"/>
      <c r="R2106" s="2"/>
      <c r="S2106" s="2"/>
      <c r="T2106" s="2"/>
      <c r="U2106">
        <v>0</v>
      </c>
      <c r="V2106">
        <v>90</v>
      </c>
      <c r="W2106" s="4">
        <v>46104</v>
      </c>
      <c r="X2106" s="4"/>
      <c r="Y2106" s="4">
        <v>46104</v>
      </c>
      <c r="Z2106" s="4">
        <v>46194</v>
      </c>
      <c r="AA2106" s="3"/>
      <c r="AB2106" s="3" t="s">
        <v>2410</v>
      </c>
      <c r="AC2106" s="2"/>
      <c r="AD2106" s="2" t="s">
        <v>95</v>
      </c>
      <c r="AE2106" s="2" t="s">
        <v>74</v>
      </c>
      <c r="AF2106" s="2"/>
      <c r="AG2106" s="2"/>
      <c r="AH2106" s="2"/>
      <c r="AI2106" s="2"/>
      <c r="AJ2106" s="2" t="s">
        <v>50</v>
      </c>
      <c r="AK2106" s="2" t="s">
        <v>49</v>
      </c>
    </row>
    <row r="2107" spans="1:37" ht="28.8" x14ac:dyDescent="0.3">
      <c r="A2107" s="1">
        <v>2330</v>
      </c>
      <c r="F2107" s="2" t="s">
        <v>76</v>
      </c>
      <c r="G2107" s="2" t="s">
        <v>44</v>
      </c>
      <c r="H2107" s="2" t="s">
        <v>37</v>
      </c>
      <c r="I2107" s="2" t="s">
        <v>46</v>
      </c>
      <c r="J2107" s="2" t="s">
        <v>88</v>
      </c>
      <c r="K2107" s="2" t="s">
        <v>200</v>
      </c>
      <c r="L2107" s="2" t="s">
        <v>143</v>
      </c>
      <c r="M2107" s="2" t="s">
        <v>236</v>
      </c>
      <c r="N2107" s="3" t="s">
        <v>2199</v>
      </c>
      <c r="O2107" s="2" t="s">
        <v>53</v>
      </c>
      <c r="P2107" s="2" t="s">
        <v>65</v>
      </c>
      <c r="Q2107" s="2"/>
      <c r="R2107" s="2" t="s">
        <v>2200</v>
      </c>
      <c r="S2107" s="2" t="s">
        <v>2201</v>
      </c>
      <c r="T2107" s="2"/>
      <c r="U2107">
        <v>0</v>
      </c>
      <c r="V2107">
        <v>1826</v>
      </c>
      <c r="W2107" s="4">
        <v>46201</v>
      </c>
      <c r="X2107" s="4"/>
      <c r="Y2107" s="4">
        <v>46201</v>
      </c>
      <c r="Z2107" s="4">
        <v>48027</v>
      </c>
      <c r="AA2107" s="3"/>
      <c r="AB2107" s="3"/>
      <c r="AC2107" s="2"/>
      <c r="AD2107" s="2" t="s">
        <v>45</v>
      </c>
      <c r="AE2107" s="2" t="s">
        <v>45</v>
      </c>
      <c r="AF2107" s="2"/>
      <c r="AG2107" s="2"/>
      <c r="AH2107" s="2"/>
      <c r="AI2107" s="2"/>
      <c r="AJ2107" s="2" t="s">
        <v>50</v>
      </c>
      <c r="AK2107" s="2" t="s">
        <v>49</v>
      </c>
    </row>
    <row r="2108" spans="1:37" ht="28.8" x14ac:dyDescent="0.3">
      <c r="A2108" s="1">
        <v>2331</v>
      </c>
      <c r="B2108">
        <v>19611</v>
      </c>
      <c r="F2108" s="2" t="s">
        <v>76</v>
      </c>
      <c r="G2108" s="2" t="s">
        <v>78</v>
      </c>
      <c r="H2108" s="2" t="s">
        <v>37</v>
      </c>
      <c r="I2108" s="2" t="s">
        <v>46</v>
      </c>
      <c r="J2108" s="2" t="s">
        <v>88</v>
      </c>
      <c r="K2108" s="2" t="s">
        <v>203</v>
      </c>
      <c r="L2108" s="2" t="s">
        <v>39</v>
      </c>
      <c r="M2108" s="2" t="s">
        <v>238</v>
      </c>
      <c r="N2108" s="3" t="s">
        <v>2199</v>
      </c>
      <c r="O2108" s="2" t="s">
        <v>53</v>
      </c>
      <c r="P2108" s="2" t="s">
        <v>65</v>
      </c>
      <c r="Q2108" s="2"/>
      <c r="R2108" s="2" t="s">
        <v>2200</v>
      </c>
      <c r="S2108" s="2" t="s">
        <v>2201</v>
      </c>
      <c r="T2108" s="2"/>
      <c r="U2108">
        <v>0</v>
      </c>
      <c r="V2108">
        <v>1825</v>
      </c>
      <c r="W2108" s="4">
        <v>46111</v>
      </c>
      <c r="X2108" s="4">
        <v>46114</v>
      </c>
      <c r="Y2108" s="4">
        <v>46114</v>
      </c>
      <c r="Z2108" s="4">
        <v>47939</v>
      </c>
      <c r="AA2108" s="3"/>
      <c r="AB2108" s="3" t="s">
        <v>1880</v>
      </c>
      <c r="AC2108" s="2"/>
      <c r="AD2108" s="2" t="s">
        <v>45</v>
      </c>
      <c r="AE2108" s="2" t="s">
        <v>45</v>
      </c>
      <c r="AF2108" s="2"/>
      <c r="AG2108" s="2"/>
      <c r="AH2108" s="2"/>
      <c r="AI2108" s="2"/>
      <c r="AJ2108" s="2" t="s">
        <v>50</v>
      </c>
      <c r="AK2108" s="2" t="s">
        <v>49</v>
      </c>
    </row>
    <row r="2109" spans="1:37" ht="28.8" x14ac:dyDescent="0.3">
      <c r="A2109" s="1">
        <v>2332</v>
      </c>
      <c r="B2109">
        <v>19610</v>
      </c>
      <c r="F2109" s="2" t="s">
        <v>76</v>
      </c>
      <c r="G2109" s="2" t="s">
        <v>78</v>
      </c>
      <c r="H2109" s="2" t="s">
        <v>37</v>
      </c>
      <c r="I2109" s="2" t="s">
        <v>46</v>
      </c>
      <c r="J2109" s="2" t="s">
        <v>88</v>
      </c>
      <c r="K2109" s="2" t="s">
        <v>205</v>
      </c>
      <c r="L2109" s="2" t="s">
        <v>143</v>
      </c>
      <c r="M2109" s="2" t="s">
        <v>239</v>
      </c>
      <c r="N2109" s="3" t="s">
        <v>2199</v>
      </c>
      <c r="O2109" s="2" t="s">
        <v>53</v>
      </c>
      <c r="P2109" s="2" t="s">
        <v>65</v>
      </c>
      <c r="Q2109" s="2"/>
      <c r="R2109" s="2" t="s">
        <v>2200</v>
      </c>
      <c r="S2109" s="2" t="s">
        <v>2201</v>
      </c>
      <c r="T2109" s="2"/>
      <c r="U2109">
        <v>0</v>
      </c>
      <c r="V2109">
        <v>1825</v>
      </c>
      <c r="W2109" s="4">
        <v>46112</v>
      </c>
      <c r="X2109" s="4">
        <v>46114</v>
      </c>
      <c r="Y2109" s="4">
        <v>46114</v>
      </c>
      <c r="Z2109" s="4">
        <v>47939</v>
      </c>
      <c r="AA2109" s="3"/>
      <c r="AB2109" s="3" t="s">
        <v>1880</v>
      </c>
      <c r="AC2109" s="2"/>
      <c r="AD2109" s="2" t="s">
        <v>45</v>
      </c>
      <c r="AE2109" s="2" t="s">
        <v>45</v>
      </c>
      <c r="AF2109" s="2"/>
      <c r="AG2109" s="2"/>
      <c r="AH2109" s="2"/>
      <c r="AI2109" s="2"/>
      <c r="AJ2109" s="2" t="s">
        <v>50</v>
      </c>
      <c r="AK2109" s="2" t="s">
        <v>49</v>
      </c>
    </row>
    <row r="2110" spans="1:37" ht="43.2" x14ac:dyDescent="0.3">
      <c r="A2110" s="1">
        <v>2333</v>
      </c>
      <c r="B2110">
        <v>19680</v>
      </c>
      <c r="F2110" s="2" t="s">
        <v>47</v>
      </c>
      <c r="G2110" s="2" t="s">
        <v>78</v>
      </c>
      <c r="H2110" s="2" t="s">
        <v>37</v>
      </c>
      <c r="I2110" s="2" t="s">
        <v>75</v>
      </c>
      <c r="J2110" s="2" t="s">
        <v>138</v>
      </c>
      <c r="K2110" s="2" t="s">
        <v>503</v>
      </c>
      <c r="L2110" s="2" t="s">
        <v>143</v>
      </c>
      <c r="M2110" s="2" t="s">
        <v>504</v>
      </c>
      <c r="N2110" s="3" t="s">
        <v>2184</v>
      </c>
      <c r="O2110" s="2" t="s">
        <v>60</v>
      </c>
      <c r="P2110" s="2" t="s">
        <v>65</v>
      </c>
      <c r="Q2110" s="2"/>
      <c r="R2110" s="2"/>
      <c r="S2110" s="2"/>
      <c r="T2110" s="2"/>
      <c r="U2110">
        <v>0</v>
      </c>
      <c r="V2110">
        <v>2700</v>
      </c>
      <c r="W2110" s="4">
        <v>46102</v>
      </c>
      <c r="X2110" s="4">
        <v>46118</v>
      </c>
      <c r="Y2110" s="4">
        <v>46118</v>
      </c>
      <c r="Z2110" s="4">
        <v>48818</v>
      </c>
      <c r="AA2110" s="3"/>
      <c r="AB2110" s="3" t="s">
        <v>2202</v>
      </c>
      <c r="AC2110" s="2"/>
      <c r="AD2110" s="2" t="s">
        <v>95</v>
      </c>
      <c r="AE2110" s="2" t="s">
        <v>94</v>
      </c>
      <c r="AF2110" s="2"/>
      <c r="AG2110" s="2"/>
      <c r="AH2110" s="2"/>
      <c r="AI2110" s="2"/>
      <c r="AJ2110" s="2" t="s">
        <v>50</v>
      </c>
      <c r="AK2110" s="2" t="s">
        <v>49</v>
      </c>
    </row>
    <row r="2111" spans="1:37" ht="43.2" x14ac:dyDescent="0.3">
      <c r="A2111" s="1">
        <v>2334</v>
      </c>
      <c r="B2111">
        <v>19681</v>
      </c>
      <c r="F2111" s="2" t="s">
        <v>47</v>
      </c>
      <c r="G2111" s="2" t="s">
        <v>78</v>
      </c>
      <c r="H2111" s="2" t="s">
        <v>37</v>
      </c>
      <c r="I2111" s="2" t="s">
        <v>75</v>
      </c>
      <c r="J2111" s="2" t="s">
        <v>138</v>
      </c>
      <c r="K2111" s="2" t="s">
        <v>503</v>
      </c>
      <c r="L2111" s="2" t="s">
        <v>83</v>
      </c>
      <c r="M2111" s="2" t="s">
        <v>506</v>
      </c>
      <c r="N2111" s="3" t="s">
        <v>2184</v>
      </c>
      <c r="O2111" s="2" t="s">
        <v>60</v>
      </c>
      <c r="P2111" s="2" t="s">
        <v>65</v>
      </c>
      <c r="Q2111" s="2"/>
      <c r="R2111" s="2"/>
      <c r="S2111" s="2"/>
      <c r="T2111" s="2"/>
      <c r="U2111">
        <v>0</v>
      </c>
      <c r="V2111">
        <v>90</v>
      </c>
      <c r="W2111" s="4">
        <v>46102</v>
      </c>
      <c r="X2111" s="4">
        <v>46118</v>
      </c>
      <c r="Y2111" s="4">
        <v>46118</v>
      </c>
      <c r="Z2111" s="4">
        <v>46208</v>
      </c>
      <c r="AA2111" s="3"/>
      <c r="AB2111" s="3" t="s">
        <v>2202</v>
      </c>
      <c r="AC2111" s="2"/>
      <c r="AD2111" s="2" t="s">
        <v>95</v>
      </c>
      <c r="AE2111" s="2" t="s">
        <v>94</v>
      </c>
      <c r="AF2111" s="2"/>
      <c r="AG2111" s="2"/>
      <c r="AH2111" s="2"/>
      <c r="AI2111" s="2"/>
      <c r="AJ2111" s="2" t="s">
        <v>50</v>
      </c>
      <c r="AK2111" s="2" t="s">
        <v>49</v>
      </c>
    </row>
    <row r="2112" spans="1:37" ht="43.2" x14ac:dyDescent="0.3">
      <c r="A2112" s="1">
        <v>2335</v>
      </c>
      <c r="B2112">
        <v>19682</v>
      </c>
      <c r="F2112" s="2" t="s">
        <v>47</v>
      </c>
      <c r="G2112" s="2" t="s">
        <v>78</v>
      </c>
      <c r="H2112" s="2" t="s">
        <v>37</v>
      </c>
      <c r="I2112" s="2" t="s">
        <v>75</v>
      </c>
      <c r="J2112" s="2" t="s">
        <v>138</v>
      </c>
      <c r="K2112" s="2" t="s">
        <v>503</v>
      </c>
      <c r="L2112" s="2" t="s">
        <v>149</v>
      </c>
      <c r="M2112" s="2" t="s">
        <v>507</v>
      </c>
      <c r="N2112" s="3" t="s">
        <v>2184</v>
      </c>
      <c r="O2112" s="2" t="s">
        <v>60</v>
      </c>
      <c r="P2112" s="2" t="s">
        <v>65</v>
      </c>
      <c r="Q2112" s="2"/>
      <c r="R2112" s="2"/>
      <c r="S2112" s="2"/>
      <c r="T2112" s="2"/>
      <c r="U2112">
        <v>0</v>
      </c>
      <c r="V2112">
        <v>90</v>
      </c>
      <c r="W2112" s="4">
        <v>46102</v>
      </c>
      <c r="X2112" s="4">
        <v>46118</v>
      </c>
      <c r="Y2112" s="4">
        <v>46118</v>
      </c>
      <c r="Z2112" s="4">
        <v>46208</v>
      </c>
      <c r="AA2112" s="3"/>
      <c r="AB2112" s="3" t="s">
        <v>2202</v>
      </c>
      <c r="AC2112" s="2"/>
      <c r="AD2112" s="2" t="s">
        <v>95</v>
      </c>
      <c r="AE2112" s="2" t="s">
        <v>94</v>
      </c>
      <c r="AF2112" s="2"/>
      <c r="AG2112" s="2"/>
      <c r="AH2112" s="2"/>
      <c r="AI2112" s="2"/>
      <c r="AJ2112" s="2" t="s">
        <v>50</v>
      </c>
      <c r="AK2112" s="2" t="s">
        <v>49</v>
      </c>
    </row>
    <row r="2113" spans="1:37" ht="57.6" x14ac:dyDescent="0.3">
      <c r="A2113" s="1">
        <v>2336</v>
      </c>
      <c r="B2113">
        <v>19683</v>
      </c>
      <c r="F2113" s="2" t="s">
        <v>47</v>
      </c>
      <c r="G2113" s="2" t="s">
        <v>78</v>
      </c>
      <c r="H2113" s="2" t="s">
        <v>37</v>
      </c>
      <c r="I2113" s="2" t="s">
        <v>75</v>
      </c>
      <c r="J2113" s="2" t="s">
        <v>138</v>
      </c>
      <c r="K2113" s="2" t="s">
        <v>503</v>
      </c>
      <c r="L2113" s="2" t="s">
        <v>67</v>
      </c>
      <c r="M2113" s="2" t="s">
        <v>505</v>
      </c>
      <c r="N2113" s="3" t="s">
        <v>2185</v>
      </c>
      <c r="O2113" s="2" t="s">
        <v>60</v>
      </c>
      <c r="P2113" s="2" t="s">
        <v>65</v>
      </c>
      <c r="Q2113" s="2"/>
      <c r="R2113" s="2"/>
      <c r="S2113" s="2"/>
      <c r="T2113" s="2"/>
      <c r="U2113">
        <v>0</v>
      </c>
      <c r="V2113">
        <v>90</v>
      </c>
      <c r="W2113" s="4">
        <v>46102</v>
      </c>
      <c r="X2113" s="4">
        <v>46118</v>
      </c>
      <c r="Y2113" s="4">
        <v>46118</v>
      </c>
      <c r="Z2113" s="4">
        <v>46208</v>
      </c>
      <c r="AA2113" s="3"/>
      <c r="AB2113" s="3" t="s">
        <v>2202</v>
      </c>
      <c r="AC2113" s="2"/>
      <c r="AD2113" s="2" t="s">
        <v>95</v>
      </c>
      <c r="AE2113" s="2" t="s">
        <v>94</v>
      </c>
      <c r="AF2113" s="2"/>
      <c r="AG2113" s="2"/>
      <c r="AH2113" s="2"/>
      <c r="AI2113" s="2"/>
      <c r="AJ2113" s="2" t="s">
        <v>50</v>
      </c>
      <c r="AK2113" s="2" t="s">
        <v>49</v>
      </c>
    </row>
    <row r="2114" spans="1:37" ht="57.6" x14ac:dyDescent="0.3">
      <c r="A2114" s="1">
        <v>2337</v>
      </c>
      <c r="B2114">
        <v>19684</v>
      </c>
      <c r="F2114" s="2" t="s">
        <v>47</v>
      </c>
      <c r="G2114" s="2" t="s">
        <v>78</v>
      </c>
      <c r="H2114" s="2" t="s">
        <v>37</v>
      </c>
      <c r="I2114" s="2" t="s">
        <v>75</v>
      </c>
      <c r="J2114" s="2" t="s">
        <v>138</v>
      </c>
      <c r="K2114" s="2" t="s">
        <v>503</v>
      </c>
      <c r="L2114" s="2" t="s">
        <v>170</v>
      </c>
      <c r="M2114" s="2" t="s">
        <v>508</v>
      </c>
      <c r="N2114" s="3" t="s">
        <v>2185</v>
      </c>
      <c r="O2114" s="2" t="s">
        <v>60</v>
      </c>
      <c r="P2114" s="2" t="s">
        <v>65</v>
      </c>
      <c r="Q2114" s="2"/>
      <c r="R2114" s="2"/>
      <c r="S2114" s="2"/>
      <c r="T2114" s="2"/>
      <c r="U2114">
        <v>0</v>
      </c>
      <c r="V2114">
        <v>90</v>
      </c>
      <c r="W2114" s="4">
        <v>46102</v>
      </c>
      <c r="X2114" s="4">
        <v>46118</v>
      </c>
      <c r="Y2114" s="4">
        <v>46118</v>
      </c>
      <c r="Z2114" s="4">
        <v>46208</v>
      </c>
      <c r="AA2114" s="3"/>
      <c r="AB2114" s="3" t="s">
        <v>2202</v>
      </c>
      <c r="AC2114" s="2"/>
      <c r="AD2114" s="2" t="s">
        <v>95</v>
      </c>
      <c r="AE2114" s="2" t="s">
        <v>94</v>
      </c>
      <c r="AF2114" s="2"/>
      <c r="AG2114" s="2"/>
      <c r="AH2114" s="2"/>
      <c r="AI2114" s="2"/>
      <c r="AJ2114" s="2" t="s">
        <v>50</v>
      </c>
      <c r="AK2114" s="2" t="s">
        <v>49</v>
      </c>
    </row>
    <row r="2115" spans="1:37" ht="57.6" x14ac:dyDescent="0.3">
      <c r="A2115" s="1">
        <v>2338</v>
      </c>
      <c r="B2115">
        <v>19685</v>
      </c>
      <c r="F2115" s="2" t="s">
        <v>47</v>
      </c>
      <c r="G2115" s="2" t="s">
        <v>78</v>
      </c>
      <c r="H2115" s="2" t="s">
        <v>37</v>
      </c>
      <c r="I2115" s="2" t="s">
        <v>75</v>
      </c>
      <c r="J2115" s="2" t="s">
        <v>138</v>
      </c>
      <c r="K2115" s="2" t="s">
        <v>503</v>
      </c>
      <c r="L2115" s="2" t="s">
        <v>1071</v>
      </c>
      <c r="M2115" s="2" t="s">
        <v>1144</v>
      </c>
      <c r="N2115" s="3" t="s">
        <v>2203</v>
      </c>
      <c r="O2115" s="2" t="s">
        <v>60</v>
      </c>
      <c r="P2115" s="2" t="s">
        <v>65</v>
      </c>
      <c r="Q2115" s="2"/>
      <c r="R2115" s="2"/>
      <c r="S2115" s="2"/>
      <c r="T2115" s="2"/>
      <c r="U2115">
        <v>0</v>
      </c>
      <c r="V2115">
        <v>90</v>
      </c>
      <c r="W2115" s="4">
        <v>46102</v>
      </c>
      <c r="X2115" s="4">
        <v>46141</v>
      </c>
      <c r="Y2115" s="4">
        <v>46141</v>
      </c>
      <c r="Z2115" s="4">
        <v>46231</v>
      </c>
      <c r="AA2115" s="3"/>
      <c r="AB2115" s="3" t="s">
        <v>2204</v>
      </c>
      <c r="AC2115" s="2"/>
      <c r="AD2115" s="2" t="s">
        <v>95</v>
      </c>
      <c r="AE2115" s="2" t="s">
        <v>95</v>
      </c>
      <c r="AF2115" s="2"/>
      <c r="AG2115" s="2"/>
      <c r="AH2115" s="2"/>
      <c r="AI2115" s="2"/>
      <c r="AJ2115" s="2" t="s">
        <v>50</v>
      </c>
      <c r="AK2115" s="2" t="s">
        <v>49</v>
      </c>
    </row>
    <row r="2116" spans="1:37" ht="72" x14ac:dyDescent="0.3">
      <c r="A2116" s="1">
        <v>2339</v>
      </c>
      <c r="B2116">
        <v>19686</v>
      </c>
      <c r="F2116" s="2" t="s">
        <v>47</v>
      </c>
      <c r="G2116" s="2" t="s">
        <v>78</v>
      </c>
      <c r="H2116" s="2" t="s">
        <v>37</v>
      </c>
      <c r="I2116" s="2" t="s">
        <v>75</v>
      </c>
      <c r="J2116" s="2" t="s">
        <v>138</v>
      </c>
      <c r="K2116" s="2" t="s">
        <v>503</v>
      </c>
      <c r="L2116" s="2" t="s">
        <v>588</v>
      </c>
      <c r="M2116" s="2" t="s">
        <v>594</v>
      </c>
      <c r="N2116" s="3" t="s">
        <v>2205</v>
      </c>
      <c r="O2116" s="2" t="s">
        <v>60</v>
      </c>
      <c r="P2116" s="2" t="s">
        <v>65</v>
      </c>
      <c r="Q2116" s="2"/>
      <c r="R2116" s="2"/>
      <c r="S2116" s="2"/>
      <c r="T2116" s="2"/>
      <c r="U2116">
        <v>0</v>
      </c>
      <c r="V2116">
        <v>90</v>
      </c>
      <c r="W2116" s="4">
        <v>46102</v>
      </c>
      <c r="X2116" s="4">
        <v>46141</v>
      </c>
      <c r="Y2116" s="4">
        <v>46141</v>
      </c>
      <c r="Z2116" s="4">
        <v>46231</v>
      </c>
      <c r="AA2116" s="3"/>
      <c r="AB2116" s="3" t="s">
        <v>2198</v>
      </c>
      <c r="AC2116" s="2"/>
      <c r="AD2116" s="2" t="s">
        <v>95</v>
      </c>
      <c r="AE2116" s="2" t="s">
        <v>95</v>
      </c>
      <c r="AF2116" s="2"/>
      <c r="AG2116" s="2"/>
      <c r="AH2116" s="2"/>
      <c r="AI2116" s="2"/>
      <c r="AJ2116" s="2" t="s">
        <v>50</v>
      </c>
      <c r="AK2116" s="2" t="s">
        <v>49</v>
      </c>
    </row>
    <row r="2117" spans="1:37" ht="43.2" x14ac:dyDescent="0.3">
      <c r="A2117" s="1">
        <v>2340</v>
      </c>
      <c r="B2117">
        <v>19690</v>
      </c>
      <c r="F2117" s="2" t="s">
        <v>47</v>
      </c>
      <c r="G2117" s="2" t="s">
        <v>78</v>
      </c>
      <c r="H2117" s="2" t="s">
        <v>37</v>
      </c>
      <c r="I2117" s="2" t="s">
        <v>75</v>
      </c>
      <c r="J2117" s="2" t="s">
        <v>138</v>
      </c>
      <c r="K2117" s="2" t="s">
        <v>514</v>
      </c>
      <c r="L2117" s="2" t="s">
        <v>83</v>
      </c>
      <c r="M2117" s="2" t="s">
        <v>518</v>
      </c>
      <c r="N2117" s="3" t="s">
        <v>2184</v>
      </c>
      <c r="O2117" s="2" t="s">
        <v>60</v>
      </c>
      <c r="P2117" s="2" t="s">
        <v>65</v>
      </c>
      <c r="Q2117" s="2"/>
      <c r="R2117" s="2"/>
      <c r="S2117" s="2"/>
      <c r="T2117" s="2"/>
      <c r="U2117">
        <v>0</v>
      </c>
      <c r="V2117">
        <v>2700</v>
      </c>
      <c r="W2117" s="4">
        <v>46105</v>
      </c>
      <c r="X2117" s="4">
        <v>46141</v>
      </c>
      <c r="Y2117" s="4">
        <v>46141</v>
      </c>
      <c r="Z2117" s="4">
        <v>48841</v>
      </c>
      <c r="AA2117" s="3"/>
      <c r="AB2117" s="3" t="s">
        <v>2204</v>
      </c>
      <c r="AC2117" s="2"/>
      <c r="AD2117" s="2" t="s">
        <v>95</v>
      </c>
      <c r="AE2117" s="2" t="s">
        <v>95</v>
      </c>
      <c r="AF2117" s="2"/>
      <c r="AG2117" s="2"/>
      <c r="AH2117" s="2"/>
      <c r="AI2117" s="2"/>
      <c r="AJ2117" s="2" t="s">
        <v>50</v>
      </c>
      <c r="AK2117" s="2" t="s">
        <v>49</v>
      </c>
    </row>
    <row r="2118" spans="1:37" ht="43.2" x14ac:dyDescent="0.3">
      <c r="A2118" s="1">
        <v>2341</v>
      </c>
      <c r="B2118">
        <v>19691</v>
      </c>
      <c r="F2118" s="2" t="s">
        <v>47</v>
      </c>
      <c r="G2118" s="2" t="s">
        <v>78</v>
      </c>
      <c r="H2118" s="2" t="s">
        <v>37</v>
      </c>
      <c r="I2118" s="2" t="s">
        <v>75</v>
      </c>
      <c r="J2118" s="2" t="s">
        <v>138</v>
      </c>
      <c r="K2118" s="2" t="s">
        <v>514</v>
      </c>
      <c r="L2118" s="2" t="s">
        <v>149</v>
      </c>
      <c r="M2118" s="2" t="s">
        <v>519</v>
      </c>
      <c r="N2118" s="3" t="s">
        <v>2184</v>
      </c>
      <c r="O2118" s="2" t="s">
        <v>60</v>
      </c>
      <c r="P2118" s="2" t="s">
        <v>65</v>
      </c>
      <c r="Q2118" s="2"/>
      <c r="R2118" s="2"/>
      <c r="S2118" s="2"/>
      <c r="T2118" s="2"/>
      <c r="U2118">
        <v>0</v>
      </c>
      <c r="V2118">
        <v>2700</v>
      </c>
      <c r="W2118" s="4">
        <v>46105</v>
      </c>
      <c r="X2118" s="4">
        <v>46141</v>
      </c>
      <c r="Y2118" s="4">
        <v>46141</v>
      </c>
      <c r="Z2118" s="4">
        <v>48841</v>
      </c>
      <c r="AA2118" s="3"/>
      <c r="AB2118" s="3" t="s">
        <v>2198</v>
      </c>
      <c r="AC2118" s="2"/>
      <c r="AD2118" s="2" t="s">
        <v>95</v>
      </c>
      <c r="AE2118" s="2" t="s">
        <v>95</v>
      </c>
      <c r="AF2118" s="2"/>
      <c r="AG2118" s="2"/>
      <c r="AH2118" s="2"/>
      <c r="AI2118" s="2"/>
      <c r="AJ2118" s="2" t="s">
        <v>50</v>
      </c>
      <c r="AK2118" s="2" t="s">
        <v>49</v>
      </c>
    </row>
    <row r="2119" spans="1:37" ht="57.6" x14ac:dyDescent="0.3">
      <c r="A2119" s="1">
        <v>2342</v>
      </c>
      <c r="B2119">
        <v>19693</v>
      </c>
      <c r="F2119" s="2" t="s">
        <v>47</v>
      </c>
      <c r="G2119" s="2" t="s">
        <v>78</v>
      </c>
      <c r="H2119" s="2" t="s">
        <v>37</v>
      </c>
      <c r="I2119" s="2" t="s">
        <v>75</v>
      </c>
      <c r="J2119" s="2" t="s">
        <v>138</v>
      </c>
      <c r="K2119" s="2" t="s">
        <v>514</v>
      </c>
      <c r="L2119" s="2" t="s">
        <v>67</v>
      </c>
      <c r="M2119" s="2" t="s">
        <v>517</v>
      </c>
      <c r="N2119" s="3" t="s">
        <v>2185</v>
      </c>
      <c r="O2119" s="2" t="s">
        <v>60</v>
      </c>
      <c r="P2119" s="2" t="s">
        <v>65</v>
      </c>
      <c r="Q2119" s="2"/>
      <c r="R2119" s="2"/>
      <c r="S2119" s="2"/>
      <c r="T2119" s="2"/>
      <c r="U2119">
        <v>0</v>
      </c>
      <c r="V2119">
        <v>2700</v>
      </c>
      <c r="W2119" s="4">
        <v>46105</v>
      </c>
      <c r="X2119" s="4">
        <v>46141</v>
      </c>
      <c r="Y2119" s="4">
        <v>46141</v>
      </c>
      <c r="Z2119" s="4">
        <v>48841</v>
      </c>
      <c r="AA2119" s="3"/>
      <c r="AB2119" s="3" t="s">
        <v>2198</v>
      </c>
      <c r="AC2119" s="2"/>
      <c r="AD2119" s="2" t="s">
        <v>95</v>
      </c>
      <c r="AE2119" s="2" t="s">
        <v>95</v>
      </c>
      <c r="AF2119" s="2"/>
      <c r="AG2119" s="2"/>
      <c r="AH2119" s="2"/>
      <c r="AI2119" s="2"/>
      <c r="AJ2119" s="2" t="s">
        <v>50</v>
      </c>
      <c r="AK2119" s="2" t="s">
        <v>49</v>
      </c>
    </row>
    <row r="2120" spans="1:37" ht="57.6" x14ac:dyDescent="0.3">
      <c r="A2120" s="1">
        <v>2343</v>
      </c>
      <c r="B2120">
        <v>19695</v>
      </c>
      <c r="F2120" s="2" t="s">
        <v>47</v>
      </c>
      <c r="G2120" s="2" t="s">
        <v>78</v>
      </c>
      <c r="H2120" s="2" t="s">
        <v>37</v>
      </c>
      <c r="I2120" s="2" t="s">
        <v>75</v>
      </c>
      <c r="J2120" s="2" t="s">
        <v>138</v>
      </c>
      <c r="K2120" s="2" t="s">
        <v>514</v>
      </c>
      <c r="L2120" s="2" t="s">
        <v>170</v>
      </c>
      <c r="M2120" s="2" t="s">
        <v>520</v>
      </c>
      <c r="N2120" s="3" t="s">
        <v>2185</v>
      </c>
      <c r="O2120" s="2" t="s">
        <v>60</v>
      </c>
      <c r="P2120" s="2" t="s">
        <v>65</v>
      </c>
      <c r="Q2120" s="2"/>
      <c r="R2120" s="2"/>
      <c r="S2120" s="2"/>
      <c r="T2120" s="2"/>
      <c r="U2120">
        <v>0</v>
      </c>
      <c r="V2120">
        <v>2700</v>
      </c>
      <c r="W2120" s="4">
        <v>46105</v>
      </c>
      <c r="X2120" s="4">
        <v>46141</v>
      </c>
      <c r="Y2120" s="4">
        <v>46141</v>
      </c>
      <c r="Z2120" s="4">
        <v>48841</v>
      </c>
      <c r="AA2120" s="3"/>
      <c r="AB2120" s="3" t="s">
        <v>2198</v>
      </c>
      <c r="AC2120" s="2"/>
      <c r="AD2120" s="2" t="s">
        <v>95</v>
      </c>
      <c r="AE2120" s="2" t="s">
        <v>95</v>
      </c>
      <c r="AF2120" s="2"/>
      <c r="AG2120" s="2"/>
      <c r="AH2120" s="2"/>
      <c r="AI2120" s="2"/>
      <c r="AJ2120" s="2" t="s">
        <v>50</v>
      </c>
      <c r="AK2120" s="2" t="s">
        <v>49</v>
      </c>
    </row>
    <row r="2121" spans="1:37" ht="57.6" x14ac:dyDescent="0.3">
      <c r="A2121" s="1">
        <v>2344</v>
      </c>
      <c r="B2121">
        <v>19694</v>
      </c>
      <c r="F2121" s="2" t="s">
        <v>47</v>
      </c>
      <c r="G2121" s="2" t="s">
        <v>78</v>
      </c>
      <c r="H2121" s="2" t="s">
        <v>37</v>
      </c>
      <c r="I2121" s="2" t="s">
        <v>75</v>
      </c>
      <c r="J2121" s="2" t="s">
        <v>138</v>
      </c>
      <c r="K2121" s="2" t="s">
        <v>514</v>
      </c>
      <c r="L2121" s="2" t="s">
        <v>1071</v>
      </c>
      <c r="M2121" s="2" t="s">
        <v>1170</v>
      </c>
      <c r="N2121" s="3" t="s">
        <v>2203</v>
      </c>
      <c r="O2121" s="2" t="s">
        <v>60</v>
      </c>
      <c r="P2121" s="2" t="s">
        <v>65</v>
      </c>
      <c r="Q2121" s="2"/>
      <c r="R2121" s="2"/>
      <c r="S2121" s="2"/>
      <c r="T2121" s="2"/>
      <c r="U2121">
        <v>0</v>
      </c>
      <c r="V2121">
        <v>2700</v>
      </c>
      <c r="W2121" s="4">
        <v>46105</v>
      </c>
      <c r="X2121" s="4">
        <v>46141</v>
      </c>
      <c r="Y2121" s="4">
        <v>46141</v>
      </c>
      <c r="Z2121" s="4">
        <v>48841</v>
      </c>
      <c r="AA2121" s="3"/>
      <c r="AB2121" s="3" t="s">
        <v>2198</v>
      </c>
      <c r="AC2121" s="2"/>
      <c r="AD2121" s="2" t="s">
        <v>95</v>
      </c>
      <c r="AE2121" s="2" t="s">
        <v>95</v>
      </c>
      <c r="AF2121" s="2"/>
      <c r="AG2121" s="2"/>
      <c r="AH2121" s="2"/>
      <c r="AI2121" s="2"/>
      <c r="AJ2121" s="2" t="s">
        <v>50</v>
      </c>
      <c r="AK2121" s="2" t="s">
        <v>49</v>
      </c>
    </row>
    <row r="2122" spans="1:37" ht="72" x14ac:dyDescent="0.3">
      <c r="A2122" s="1">
        <v>2345</v>
      </c>
      <c r="B2122">
        <v>19696</v>
      </c>
      <c r="F2122" s="2" t="s">
        <v>47</v>
      </c>
      <c r="G2122" s="2" t="s">
        <v>72</v>
      </c>
      <c r="H2122" s="2" t="s">
        <v>37</v>
      </c>
      <c r="I2122" s="2" t="s">
        <v>75</v>
      </c>
      <c r="J2122" s="2" t="s">
        <v>138</v>
      </c>
      <c r="K2122" s="2" t="s">
        <v>514</v>
      </c>
      <c r="L2122" s="2" t="s">
        <v>588</v>
      </c>
      <c r="M2122" s="2" t="s">
        <v>595</v>
      </c>
      <c r="N2122" s="3" t="s">
        <v>2205</v>
      </c>
      <c r="O2122" s="2" t="s">
        <v>60</v>
      </c>
      <c r="P2122" s="2" t="s">
        <v>65</v>
      </c>
      <c r="Q2122" s="2"/>
      <c r="R2122" s="2"/>
      <c r="S2122" s="2"/>
      <c r="T2122" s="2"/>
      <c r="U2122">
        <v>0</v>
      </c>
      <c r="V2122">
        <v>2700</v>
      </c>
      <c r="W2122" s="4">
        <v>46105</v>
      </c>
      <c r="X2122" s="4"/>
      <c r="Y2122" s="4">
        <v>46105</v>
      </c>
      <c r="Z2122" s="4">
        <v>48805</v>
      </c>
      <c r="AA2122" s="3"/>
      <c r="AB2122" s="3" t="s">
        <v>2406</v>
      </c>
      <c r="AC2122" s="2"/>
      <c r="AD2122" s="2" t="s">
        <v>95</v>
      </c>
      <c r="AE2122" s="2" t="s">
        <v>74</v>
      </c>
      <c r="AF2122" s="2"/>
      <c r="AG2122" s="2"/>
      <c r="AH2122" s="2"/>
      <c r="AI2122" s="2"/>
      <c r="AJ2122" s="2" t="s">
        <v>50</v>
      </c>
      <c r="AK2122" s="2" t="s">
        <v>49</v>
      </c>
    </row>
    <row r="2123" spans="1:37" ht="28.8" x14ac:dyDescent="0.3">
      <c r="A2123" s="1">
        <v>2346</v>
      </c>
      <c r="B2123">
        <v>19689</v>
      </c>
      <c r="F2123" s="2" t="s">
        <v>76</v>
      </c>
      <c r="G2123" s="2" t="s">
        <v>72</v>
      </c>
      <c r="H2123" s="2" t="s">
        <v>37</v>
      </c>
      <c r="I2123" s="2" t="s">
        <v>75</v>
      </c>
      <c r="J2123" s="2" t="s">
        <v>138</v>
      </c>
      <c r="K2123" s="2" t="s">
        <v>514</v>
      </c>
      <c r="L2123" s="2" t="s">
        <v>1159</v>
      </c>
      <c r="M2123" s="2" t="s">
        <v>1175</v>
      </c>
      <c r="N2123" s="3" t="s">
        <v>2206</v>
      </c>
      <c r="O2123" s="2" t="s">
        <v>60</v>
      </c>
      <c r="P2123" s="2" t="s">
        <v>65</v>
      </c>
      <c r="Q2123" s="2"/>
      <c r="R2123" s="2"/>
      <c r="S2123" s="2"/>
      <c r="T2123" s="2"/>
      <c r="U2123">
        <v>0</v>
      </c>
      <c r="V2123">
        <v>30</v>
      </c>
      <c r="W2123" s="4">
        <v>46105</v>
      </c>
      <c r="X2123" s="4"/>
      <c r="Y2123" s="4">
        <v>46105</v>
      </c>
      <c r="Z2123" s="4">
        <v>46135</v>
      </c>
      <c r="AA2123" s="3"/>
      <c r="AB2123" s="3" t="s">
        <v>2590</v>
      </c>
      <c r="AC2123" s="2"/>
      <c r="AD2123" s="2" t="s">
        <v>95</v>
      </c>
      <c r="AE2123" s="2" t="s">
        <v>73</v>
      </c>
      <c r="AF2123" s="2"/>
      <c r="AG2123" s="2"/>
      <c r="AH2123" s="2"/>
      <c r="AI2123" s="2"/>
      <c r="AJ2123" s="2" t="s">
        <v>50</v>
      </c>
      <c r="AK2123" s="2" t="s">
        <v>49</v>
      </c>
    </row>
    <row r="2124" spans="1:37" ht="43.2" x14ac:dyDescent="0.3">
      <c r="A2124" s="1">
        <v>2347</v>
      </c>
      <c r="B2124">
        <v>19697</v>
      </c>
      <c r="F2124" s="2" t="s">
        <v>47</v>
      </c>
      <c r="G2124" s="2" t="s">
        <v>78</v>
      </c>
      <c r="H2124" s="2" t="s">
        <v>37</v>
      </c>
      <c r="I2124" s="2" t="s">
        <v>75</v>
      </c>
      <c r="J2124" s="2" t="s">
        <v>138</v>
      </c>
      <c r="K2124" s="2" t="s">
        <v>514</v>
      </c>
      <c r="L2124" s="2" t="s">
        <v>143</v>
      </c>
      <c r="M2124" s="2" t="s">
        <v>515</v>
      </c>
      <c r="N2124" s="3" t="s">
        <v>2184</v>
      </c>
      <c r="O2124" s="2" t="s">
        <v>60</v>
      </c>
      <c r="P2124" s="2" t="s">
        <v>65</v>
      </c>
      <c r="Q2124" s="2"/>
      <c r="R2124" s="2"/>
      <c r="S2124" s="2"/>
      <c r="T2124" s="2"/>
      <c r="U2124">
        <v>0</v>
      </c>
      <c r="V2124">
        <v>90</v>
      </c>
      <c r="W2124" s="4">
        <v>46105</v>
      </c>
      <c r="X2124" s="4">
        <v>46141</v>
      </c>
      <c r="Y2124" s="4">
        <v>46141</v>
      </c>
      <c r="Z2124" s="4">
        <v>46231</v>
      </c>
      <c r="AA2124" s="3"/>
      <c r="AB2124" s="3" t="s">
        <v>2198</v>
      </c>
      <c r="AC2124" s="2"/>
      <c r="AD2124" s="2" t="s">
        <v>95</v>
      </c>
      <c r="AE2124" s="2" t="s">
        <v>95</v>
      </c>
      <c r="AF2124" s="2"/>
      <c r="AG2124" s="2"/>
      <c r="AH2124" s="2"/>
      <c r="AI2124" s="2"/>
      <c r="AJ2124" s="2" t="s">
        <v>50</v>
      </c>
      <c r="AK2124" s="2" t="s">
        <v>49</v>
      </c>
    </row>
    <row r="2125" spans="1:37" ht="43.2" x14ac:dyDescent="0.3">
      <c r="A2125" s="1">
        <v>2348</v>
      </c>
      <c r="B2125">
        <v>19706</v>
      </c>
      <c r="F2125" s="2" t="s">
        <v>47</v>
      </c>
      <c r="G2125" s="2" t="s">
        <v>78</v>
      </c>
      <c r="H2125" s="2" t="s">
        <v>37</v>
      </c>
      <c r="I2125" s="2" t="s">
        <v>75</v>
      </c>
      <c r="J2125" s="2" t="s">
        <v>138</v>
      </c>
      <c r="K2125" s="2" t="s">
        <v>526</v>
      </c>
      <c r="L2125" s="2" t="s">
        <v>83</v>
      </c>
      <c r="M2125" s="2" t="s">
        <v>528</v>
      </c>
      <c r="N2125" s="3" t="s">
        <v>2184</v>
      </c>
      <c r="O2125" s="2" t="s">
        <v>60</v>
      </c>
      <c r="P2125" s="2" t="s">
        <v>65</v>
      </c>
      <c r="Q2125" s="2"/>
      <c r="R2125" s="2"/>
      <c r="S2125" s="2"/>
      <c r="T2125" s="2"/>
      <c r="U2125">
        <v>0</v>
      </c>
      <c r="V2125">
        <v>90</v>
      </c>
      <c r="W2125" s="4">
        <v>46106</v>
      </c>
      <c r="X2125" s="4">
        <v>46118</v>
      </c>
      <c r="Y2125" s="4">
        <v>46118</v>
      </c>
      <c r="Z2125" s="4">
        <v>46208</v>
      </c>
      <c r="AA2125" s="3"/>
      <c r="AB2125" s="3" t="s">
        <v>2202</v>
      </c>
      <c r="AC2125" s="2"/>
      <c r="AD2125" s="2" t="s">
        <v>95</v>
      </c>
      <c r="AE2125" s="2" t="s">
        <v>94</v>
      </c>
      <c r="AF2125" s="2"/>
      <c r="AG2125" s="2"/>
      <c r="AH2125" s="2"/>
      <c r="AI2125" s="2"/>
      <c r="AJ2125" s="2" t="s">
        <v>50</v>
      </c>
      <c r="AK2125" s="2" t="s">
        <v>49</v>
      </c>
    </row>
    <row r="2126" spans="1:37" ht="43.2" x14ac:dyDescent="0.3">
      <c r="A2126" s="1">
        <v>2349</v>
      </c>
      <c r="B2126">
        <v>19705</v>
      </c>
      <c r="F2126" s="2" t="s">
        <v>47</v>
      </c>
      <c r="G2126" s="2" t="s">
        <v>78</v>
      </c>
      <c r="H2126" s="2" t="s">
        <v>37</v>
      </c>
      <c r="I2126" s="2" t="s">
        <v>75</v>
      </c>
      <c r="J2126" s="2" t="s">
        <v>138</v>
      </c>
      <c r="K2126" s="2" t="s">
        <v>526</v>
      </c>
      <c r="L2126" s="2" t="s">
        <v>149</v>
      </c>
      <c r="M2126" s="2" t="s">
        <v>529</v>
      </c>
      <c r="N2126" s="3" t="s">
        <v>2184</v>
      </c>
      <c r="O2126" s="2" t="s">
        <v>60</v>
      </c>
      <c r="P2126" s="2" t="s">
        <v>65</v>
      </c>
      <c r="Q2126" s="2"/>
      <c r="R2126" s="2"/>
      <c r="S2126" s="2"/>
      <c r="T2126" s="2"/>
      <c r="U2126">
        <v>0</v>
      </c>
      <c r="V2126">
        <v>90</v>
      </c>
      <c r="W2126" s="4">
        <v>46106</v>
      </c>
      <c r="X2126" s="4">
        <v>46118</v>
      </c>
      <c r="Y2126" s="4">
        <v>46118</v>
      </c>
      <c r="Z2126" s="4">
        <v>46208</v>
      </c>
      <c r="AA2126" s="3"/>
      <c r="AB2126" s="3" t="s">
        <v>2202</v>
      </c>
      <c r="AC2126" s="2"/>
      <c r="AD2126" s="2" t="s">
        <v>95</v>
      </c>
      <c r="AE2126" s="2" t="s">
        <v>94</v>
      </c>
      <c r="AF2126" s="2"/>
      <c r="AG2126" s="2"/>
      <c r="AH2126" s="2"/>
      <c r="AI2126" s="2"/>
      <c r="AJ2126" s="2" t="s">
        <v>50</v>
      </c>
      <c r="AK2126" s="2" t="s">
        <v>49</v>
      </c>
    </row>
    <row r="2127" spans="1:37" ht="57.6" x14ac:dyDescent="0.3">
      <c r="A2127" s="1">
        <v>2350</v>
      </c>
      <c r="B2127">
        <v>19704</v>
      </c>
      <c r="F2127" s="2" t="s">
        <v>47</v>
      </c>
      <c r="G2127" s="2" t="s">
        <v>78</v>
      </c>
      <c r="H2127" s="2" t="s">
        <v>37</v>
      </c>
      <c r="I2127" s="2" t="s">
        <v>75</v>
      </c>
      <c r="J2127" s="2" t="s">
        <v>138</v>
      </c>
      <c r="K2127" s="2" t="s">
        <v>526</v>
      </c>
      <c r="L2127" s="2" t="s">
        <v>67</v>
      </c>
      <c r="M2127" s="2" t="s">
        <v>527</v>
      </c>
      <c r="N2127" s="3" t="s">
        <v>2185</v>
      </c>
      <c r="O2127" s="2" t="s">
        <v>60</v>
      </c>
      <c r="P2127" s="2" t="s">
        <v>65</v>
      </c>
      <c r="Q2127" s="2"/>
      <c r="R2127" s="2"/>
      <c r="S2127" s="2"/>
      <c r="T2127" s="2"/>
      <c r="U2127">
        <v>0</v>
      </c>
      <c r="V2127">
        <v>90</v>
      </c>
      <c r="W2127" s="4">
        <v>46106</v>
      </c>
      <c r="X2127" s="4">
        <v>46118</v>
      </c>
      <c r="Y2127" s="4">
        <v>46118</v>
      </c>
      <c r="Z2127" s="4">
        <v>46208</v>
      </c>
      <c r="AA2127" s="3"/>
      <c r="AB2127" s="3" t="s">
        <v>2202</v>
      </c>
      <c r="AC2127" s="2"/>
      <c r="AD2127" s="2" t="s">
        <v>95</v>
      </c>
      <c r="AE2127" s="2" t="s">
        <v>94</v>
      </c>
      <c r="AF2127" s="2"/>
      <c r="AG2127" s="2"/>
      <c r="AH2127" s="2"/>
      <c r="AI2127" s="2"/>
      <c r="AJ2127" s="2" t="s">
        <v>50</v>
      </c>
      <c r="AK2127" s="2" t="s">
        <v>49</v>
      </c>
    </row>
    <row r="2128" spans="1:37" ht="57.6" x14ac:dyDescent="0.3">
      <c r="A2128" s="1">
        <v>2351</v>
      </c>
      <c r="B2128">
        <v>19703</v>
      </c>
      <c r="F2128" s="2" t="s">
        <v>47</v>
      </c>
      <c r="G2128" s="2" t="s">
        <v>78</v>
      </c>
      <c r="H2128" s="2" t="s">
        <v>37</v>
      </c>
      <c r="I2128" s="2" t="s">
        <v>75</v>
      </c>
      <c r="J2128" s="2" t="s">
        <v>138</v>
      </c>
      <c r="K2128" s="2" t="s">
        <v>526</v>
      </c>
      <c r="L2128" s="2" t="s">
        <v>170</v>
      </c>
      <c r="M2128" s="2" t="s">
        <v>530</v>
      </c>
      <c r="N2128" s="3" t="s">
        <v>2185</v>
      </c>
      <c r="O2128" s="2" t="s">
        <v>60</v>
      </c>
      <c r="P2128" s="2" t="s">
        <v>65</v>
      </c>
      <c r="Q2128" s="2"/>
      <c r="R2128" s="2"/>
      <c r="S2128" s="2"/>
      <c r="T2128" s="2"/>
      <c r="U2128">
        <v>0</v>
      </c>
      <c r="V2128">
        <v>90</v>
      </c>
      <c r="W2128" s="4">
        <v>46106</v>
      </c>
      <c r="X2128" s="4">
        <v>46118</v>
      </c>
      <c r="Y2128" s="4">
        <v>46118</v>
      </c>
      <c r="Z2128" s="4">
        <v>46208</v>
      </c>
      <c r="AA2128" s="3"/>
      <c r="AB2128" s="3" t="s">
        <v>2202</v>
      </c>
      <c r="AC2128" s="2"/>
      <c r="AD2128" s="2" t="s">
        <v>95</v>
      </c>
      <c r="AE2128" s="2" t="s">
        <v>94</v>
      </c>
      <c r="AF2128" s="2"/>
      <c r="AG2128" s="2"/>
      <c r="AH2128" s="2"/>
      <c r="AI2128" s="2"/>
      <c r="AJ2128" s="2" t="s">
        <v>50</v>
      </c>
      <c r="AK2128" s="2" t="s">
        <v>49</v>
      </c>
    </row>
    <row r="2129" spans="1:37" ht="57.6" x14ac:dyDescent="0.3">
      <c r="A2129" s="1">
        <v>2352</v>
      </c>
      <c r="B2129">
        <v>19699</v>
      </c>
      <c r="F2129" s="2" t="s">
        <v>47</v>
      </c>
      <c r="G2129" s="2" t="s">
        <v>78</v>
      </c>
      <c r="H2129" s="2" t="s">
        <v>37</v>
      </c>
      <c r="I2129" s="2" t="s">
        <v>75</v>
      </c>
      <c r="J2129" s="2" t="s">
        <v>138</v>
      </c>
      <c r="K2129" s="2" t="s">
        <v>526</v>
      </c>
      <c r="L2129" s="2" t="s">
        <v>1183</v>
      </c>
      <c r="M2129" s="2" t="s">
        <v>1427</v>
      </c>
      <c r="N2129" s="3" t="s">
        <v>2203</v>
      </c>
      <c r="O2129" s="2" t="s">
        <v>60</v>
      </c>
      <c r="P2129" s="2" t="s">
        <v>65</v>
      </c>
      <c r="Q2129" s="2"/>
      <c r="R2129" s="2"/>
      <c r="S2129" s="2"/>
      <c r="T2129" s="2"/>
      <c r="U2129">
        <v>0</v>
      </c>
      <c r="V2129">
        <v>90</v>
      </c>
      <c r="W2129" s="4">
        <v>46106</v>
      </c>
      <c r="X2129" s="4">
        <v>46141</v>
      </c>
      <c r="Y2129" s="4">
        <v>46141</v>
      </c>
      <c r="Z2129" s="4">
        <v>46231</v>
      </c>
      <c r="AA2129" s="3"/>
      <c r="AB2129" s="3" t="s">
        <v>2198</v>
      </c>
      <c r="AC2129" s="2"/>
      <c r="AD2129" s="2" t="s">
        <v>95</v>
      </c>
      <c r="AE2129" s="2" t="s">
        <v>95</v>
      </c>
      <c r="AF2129" s="2"/>
      <c r="AG2129" s="2"/>
      <c r="AH2129" s="2"/>
      <c r="AI2129" s="2"/>
      <c r="AJ2129" s="2" t="s">
        <v>50</v>
      </c>
      <c r="AK2129" s="2" t="s">
        <v>49</v>
      </c>
    </row>
    <row r="2130" spans="1:37" ht="72" x14ac:dyDescent="0.3">
      <c r="A2130" s="1">
        <v>2353</v>
      </c>
      <c r="B2130">
        <v>19700</v>
      </c>
      <c r="F2130" s="2" t="s">
        <v>47</v>
      </c>
      <c r="G2130" s="2" t="s">
        <v>78</v>
      </c>
      <c r="H2130" s="2" t="s">
        <v>37</v>
      </c>
      <c r="I2130" s="2" t="s">
        <v>75</v>
      </c>
      <c r="J2130" s="2" t="s">
        <v>138</v>
      </c>
      <c r="K2130" s="2" t="s">
        <v>526</v>
      </c>
      <c r="L2130" s="2" t="s">
        <v>588</v>
      </c>
      <c r="M2130" s="2" t="s">
        <v>596</v>
      </c>
      <c r="N2130" s="3" t="s">
        <v>2205</v>
      </c>
      <c r="O2130" s="2" t="s">
        <v>60</v>
      </c>
      <c r="P2130" s="2" t="s">
        <v>65</v>
      </c>
      <c r="Q2130" s="2"/>
      <c r="R2130" s="2"/>
      <c r="S2130" s="2"/>
      <c r="T2130" s="2"/>
      <c r="U2130">
        <v>0</v>
      </c>
      <c r="V2130">
        <v>90</v>
      </c>
      <c r="W2130" s="4">
        <v>46106</v>
      </c>
      <c r="X2130" s="4">
        <v>46141</v>
      </c>
      <c r="Y2130" s="4">
        <v>46141</v>
      </c>
      <c r="Z2130" s="4">
        <v>46231</v>
      </c>
      <c r="AA2130" s="3"/>
      <c r="AB2130" s="3" t="s">
        <v>2198</v>
      </c>
      <c r="AC2130" s="2"/>
      <c r="AD2130" s="2" t="s">
        <v>95</v>
      </c>
      <c r="AE2130" s="2" t="s">
        <v>95</v>
      </c>
      <c r="AF2130" s="2"/>
      <c r="AG2130" s="2"/>
      <c r="AH2130" s="2"/>
      <c r="AI2130" s="2"/>
      <c r="AJ2130" s="2" t="s">
        <v>50</v>
      </c>
      <c r="AK2130" s="2" t="s">
        <v>49</v>
      </c>
    </row>
    <row r="2131" spans="1:37" ht="28.8" x14ac:dyDescent="0.3">
      <c r="A2131" s="1">
        <v>2354</v>
      </c>
      <c r="F2131" s="2" t="s">
        <v>76</v>
      </c>
      <c r="G2131" s="2" t="s">
        <v>78</v>
      </c>
      <c r="H2131" s="2" t="s">
        <v>37</v>
      </c>
      <c r="I2131" s="2" t="s">
        <v>75</v>
      </c>
      <c r="J2131" s="2" t="s">
        <v>138</v>
      </c>
      <c r="K2131" s="2" t="s">
        <v>526</v>
      </c>
      <c r="L2131" s="2" t="s">
        <v>1673</v>
      </c>
      <c r="M2131" s="2" t="s">
        <v>1674</v>
      </c>
      <c r="N2131" s="3" t="s">
        <v>2207</v>
      </c>
      <c r="O2131" s="2" t="s">
        <v>60</v>
      </c>
      <c r="P2131" s="2" t="s">
        <v>65</v>
      </c>
      <c r="Q2131" s="2"/>
      <c r="R2131" s="2"/>
      <c r="S2131" s="2"/>
      <c r="T2131" s="2"/>
      <c r="U2131">
        <v>0</v>
      </c>
      <c r="V2131">
        <v>30</v>
      </c>
      <c r="W2131" s="4">
        <v>46106</v>
      </c>
      <c r="X2131" s="4">
        <v>46118</v>
      </c>
      <c r="Y2131" s="4">
        <v>46118</v>
      </c>
      <c r="Z2131" s="4">
        <v>46148</v>
      </c>
      <c r="AA2131" s="3"/>
      <c r="AB2131" s="3" t="s">
        <v>2202</v>
      </c>
      <c r="AC2131" s="2"/>
      <c r="AD2131" s="2" t="s">
        <v>95</v>
      </c>
      <c r="AE2131" s="2" t="s">
        <v>95</v>
      </c>
      <c r="AF2131" s="2"/>
      <c r="AG2131" s="2"/>
      <c r="AH2131" s="2"/>
      <c r="AI2131" s="2"/>
      <c r="AJ2131" s="2" t="s">
        <v>50</v>
      </c>
      <c r="AK2131" s="2" t="s">
        <v>49</v>
      </c>
    </row>
    <row r="2132" spans="1:37" ht="43.2" x14ac:dyDescent="0.3">
      <c r="A2132" s="1">
        <v>2355</v>
      </c>
      <c r="B2132">
        <v>19702</v>
      </c>
      <c r="F2132" s="2" t="s">
        <v>47</v>
      </c>
      <c r="G2132" s="2" t="s">
        <v>78</v>
      </c>
      <c r="H2132" s="2" t="s">
        <v>37</v>
      </c>
      <c r="I2132" s="2" t="s">
        <v>75</v>
      </c>
      <c r="J2132" s="2" t="s">
        <v>138</v>
      </c>
      <c r="K2132" s="2" t="s">
        <v>526</v>
      </c>
      <c r="L2132" s="2" t="s">
        <v>143</v>
      </c>
      <c r="M2132" s="2" t="s">
        <v>537</v>
      </c>
      <c r="N2132" s="3" t="s">
        <v>2184</v>
      </c>
      <c r="O2132" s="2" t="s">
        <v>60</v>
      </c>
      <c r="P2132" s="2" t="s">
        <v>65</v>
      </c>
      <c r="Q2132" s="2"/>
      <c r="R2132" s="2"/>
      <c r="S2132" s="2"/>
      <c r="T2132" s="2"/>
      <c r="U2132">
        <v>0</v>
      </c>
      <c r="V2132">
        <v>90</v>
      </c>
      <c r="W2132" s="4">
        <v>46104</v>
      </c>
      <c r="X2132" s="4">
        <v>46118</v>
      </c>
      <c r="Y2132" s="4">
        <v>46118</v>
      </c>
      <c r="Z2132" s="4">
        <v>46208</v>
      </c>
      <c r="AA2132" s="3"/>
      <c r="AB2132" s="3" t="s">
        <v>2202</v>
      </c>
      <c r="AC2132" s="2"/>
      <c r="AD2132" s="2" t="s">
        <v>95</v>
      </c>
      <c r="AE2132" s="2" t="s">
        <v>94</v>
      </c>
      <c r="AF2132" s="2"/>
      <c r="AG2132" s="2"/>
      <c r="AH2132" s="2"/>
      <c r="AI2132" s="2"/>
      <c r="AJ2132" s="2" t="s">
        <v>50</v>
      </c>
      <c r="AK2132" s="2" t="s">
        <v>49</v>
      </c>
    </row>
    <row r="2133" spans="1:37" ht="43.2" x14ac:dyDescent="0.3">
      <c r="A2133" s="1">
        <v>2356</v>
      </c>
      <c r="B2133">
        <v>19614</v>
      </c>
      <c r="F2133" s="2" t="s">
        <v>76</v>
      </c>
      <c r="G2133" s="2" t="s">
        <v>78</v>
      </c>
      <c r="H2133" s="2" t="s">
        <v>37</v>
      </c>
      <c r="I2133" s="2" t="s">
        <v>46</v>
      </c>
      <c r="J2133" s="2" t="s">
        <v>71</v>
      </c>
      <c r="K2133" s="2" t="s">
        <v>526</v>
      </c>
      <c r="L2133" s="2" t="s">
        <v>143</v>
      </c>
      <c r="M2133" s="2" t="s">
        <v>537</v>
      </c>
      <c r="N2133" s="3" t="s">
        <v>2134</v>
      </c>
      <c r="O2133" s="2" t="s">
        <v>53</v>
      </c>
      <c r="P2133" s="2" t="s">
        <v>65</v>
      </c>
      <c r="Q2133" s="2"/>
      <c r="R2133" s="2" t="s">
        <v>54</v>
      </c>
      <c r="S2133" s="2" t="s">
        <v>55</v>
      </c>
      <c r="T2133" s="2"/>
      <c r="U2133">
        <v>0</v>
      </c>
      <c r="V2133">
        <v>120</v>
      </c>
      <c r="W2133" s="4">
        <v>46106</v>
      </c>
      <c r="X2133" s="4">
        <v>46114</v>
      </c>
      <c r="Y2133" s="4">
        <v>46114</v>
      </c>
      <c r="Z2133" s="4">
        <v>46234</v>
      </c>
      <c r="AA2133" s="3"/>
      <c r="AB2133" s="3" t="s">
        <v>1921</v>
      </c>
      <c r="AC2133" s="2"/>
      <c r="AD2133" s="2" t="s">
        <v>101</v>
      </c>
      <c r="AE2133" s="2" t="s">
        <v>101</v>
      </c>
      <c r="AF2133" s="2"/>
      <c r="AG2133" s="2"/>
      <c r="AH2133" s="2"/>
      <c r="AI2133" s="2"/>
      <c r="AJ2133" s="2" t="s">
        <v>50</v>
      </c>
      <c r="AK2133" s="2" t="s">
        <v>49</v>
      </c>
    </row>
    <row r="2134" spans="1:37" ht="43.2" x14ac:dyDescent="0.3">
      <c r="A2134" s="1">
        <v>2357</v>
      </c>
      <c r="B2134">
        <v>19615</v>
      </c>
      <c r="F2134" s="2" t="s">
        <v>76</v>
      </c>
      <c r="G2134" s="2" t="s">
        <v>78</v>
      </c>
      <c r="H2134" s="2" t="s">
        <v>37</v>
      </c>
      <c r="I2134" s="2" t="s">
        <v>46</v>
      </c>
      <c r="J2134" s="2" t="s">
        <v>165</v>
      </c>
      <c r="K2134" s="2" t="s">
        <v>526</v>
      </c>
      <c r="L2134" s="2" t="s">
        <v>143</v>
      </c>
      <c r="M2134" s="2" t="s">
        <v>537</v>
      </c>
      <c r="N2134" s="3" t="s">
        <v>2132</v>
      </c>
      <c r="O2134" s="2" t="s">
        <v>53</v>
      </c>
      <c r="P2134" s="2" t="s">
        <v>65</v>
      </c>
      <c r="Q2134" s="2"/>
      <c r="R2134" s="2" t="s">
        <v>54</v>
      </c>
      <c r="S2134" s="2" t="s">
        <v>2098</v>
      </c>
      <c r="T2134" s="2"/>
      <c r="U2134">
        <v>0</v>
      </c>
      <c r="V2134">
        <v>360</v>
      </c>
      <c r="W2134" s="4">
        <v>46106</v>
      </c>
      <c r="X2134" s="4">
        <v>46114</v>
      </c>
      <c r="Y2134" s="4">
        <v>46114</v>
      </c>
      <c r="Z2134" s="4">
        <v>46474</v>
      </c>
      <c r="AA2134" s="3"/>
      <c r="AB2134" s="3" t="s">
        <v>1921</v>
      </c>
      <c r="AC2134" s="2"/>
      <c r="AD2134" s="2" t="s">
        <v>101</v>
      </c>
      <c r="AE2134" s="2" t="s">
        <v>101</v>
      </c>
      <c r="AF2134" s="2"/>
      <c r="AG2134" s="2"/>
      <c r="AH2134" s="2"/>
      <c r="AI2134" s="2"/>
      <c r="AJ2134" s="2" t="s">
        <v>50</v>
      </c>
      <c r="AK2134" s="2" t="s">
        <v>49</v>
      </c>
    </row>
    <row r="2135" spans="1:37" ht="28.8" x14ac:dyDescent="0.3">
      <c r="A2135" s="1">
        <v>2358</v>
      </c>
      <c r="B2135">
        <v>19616</v>
      </c>
      <c r="F2135" s="2" t="s">
        <v>76</v>
      </c>
      <c r="G2135" s="2" t="s">
        <v>78</v>
      </c>
      <c r="H2135" s="2" t="s">
        <v>37</v>
      </c>
      <c r="I2135" s="2" t="s">
        <v>46</v>
      </c>
      <c r="J2135" s="2" t="s">
        <v>1271</v>
      </c>
      <c r="K2135" s="2" t="s">
        <v>526</v>
      </c>
      <c r="L2135" s="2" t="s">
        <v>67</v>
      </c>
      <c r="M2135" s="2" t="s">
        <v>527</v>
      </c>
      <c r="N2135" s="3" t="s">
        <v>1588</v>
      </c>
      <c r="O2135" s="2" t="s">
        <v>53</v>
      </c>
      <c r="P2135" s="2" t="s">
        <v>65</v>
      </c>
      <c r="Q2135" s="2"/>
      <c r="R2135" s="2" t="s">
        <v>114</v>
      </c>
      <c r="S2135" s="2" t="s">
        <v>1300</v>
      </c>
      <c r="T2135" s="2"/>
      <c r="U2135">
        <v>0</v>
      </c>
      <c r="V2135">
        <v>360</v>
      </c>
      <c r="W2135" s="4">
        <v>46106</v>
      </c>
      <c r="X2135" s="4">
        <v>46114</v>
      </c>
      <c r="Y2135" s="4">
        <v>46114</v>
      </c>
      <c r="Z2135" s="4">
        <v>46474</v>
      </c>
      <c r="AA2135" s="3"/>
      <c r="AB2135" s="3" t="s">
        <v>1921</v>
      </c>
      <c r="AC2135" s="2"/>
      <c r="AD2135" s="2" t="s">
        <v>101</v>
      </c>
      <c r="AE2135" s="2" t="s">
        <v>101</v>
      </c>
      <c r="AF2135" s="2"/>
      <c r="AG2135" s="2"/>
      <c r="AH2135" s="2"/>
      <c r="AI2135" s="2"/>
      <c r="AJ2135" s="2" t="s">
        <v>50</v>
      </c>
      <c r="AK2135" s="2" t="s">
        <v>49</v>
      </c>
    </row>
    <row r="2136" spans="1:37" ht="28.8" x14ac:dyDescent="0.3">
      <c r="A2136" s="1">
        <v>2359</v>
      </c>
      <c r="B2136">
        <v>19617</v>
      </c>
      <c r="F2136" s="2" t="s">
        <v>76</v>
      </c>
      <c r="G2136" s="2" t="s">
        <v>78</v>
      </c>
      <c r="H2136" s="2" t="s">
        <v>37</v>
      </c>
      <c r="I2136" s="2" t="s">
        <v>46</v>
      </c>
      <c r="J2136" s="2" t="s">
        <v>1116</v>
      </c>
      <c r="K2136" s="2" t="s">
        <v>526</v>
      </c>
      <c r="L2136" s="2" t="s">
        <v>588</v>
      </c>
      <c r="M2136" s="2" t="s">
        <v>596</v>
      </c>
      <c r="N2136" s="3" t="s">
        <v>2208</v>
      </c>
      <c r="O2136" s="2" t="s">
        <v>53</v>
      </c>
      <c r="P2136" s="2" t="s">
        <v>65</v>
      </c>
      <c r="Q2136" s="2"/>
      <c r="R2136" s="2"/>
      <c r="S2136" s="2"/>
      <c r="T2136" s="2"/>
      <c r="U2136">
        <v>0</v>
      </c>
      <c r="V2136">
        <v>1080</v>
      </c>
      <c r="W2136" s="4">
        <v>46106</v>
      </c>
      <c r="X2136" s="4">
        <v>46141</v>
      </c>
      <c r="Y2136" s="4">
        <v>46141</v>
      </c>
      <c r="Z2136" s="4">
        <v>47221</v>
      </c>
      <c r="AA2136" s="3"/>
      <c r="AB2136" s="3" t="s">
        <v>2209</v>
      </c>
      <c r="AC2136" s="2"/>
      <c r="AD2136" s="2" t="s">
        <v>101</v>
      </c>
      <c r="AE2136" s="2" t="s">
        <v>102</v>
      </c>
      <c r="AF2136" s="2"/>
      <c r="AG2136" s="2"/>
      <c r="AH2136" s="2"/>
      <c r="AI2136" s="2"/>
      <c r="AJ2136" s="2" t="s">
        <v>50</v>
      </c>
      <c r="AK2136" s="2" t="s">
        <v>49</v>
      </c>
    </row>
    <row r="2137" spans="1:37" ht="43.2" x14ac:dyDescent="0.3">
      <c r="A2137" s="1">
        <v>2360</v>
      </c>
      <c r="B2137">
        <v>19618</v>
      </c>
      <c r="F2137" s="2" t="s">
        <v>76</v>
      </c>
      <c r="G2137" s="2" t="s">
        <v>78</v>
      </c>
      <c r="H2137" s="2" t="s">
        <v>37</v>
      </c>
      <c r="I2137" s="2" t="s">
        <v>46</v>
      </c>
      <c r="J2137" s="2" t="s">
        <v>1210</v>
      </c>
      <c r="K2137" s="2" t="s">
        <v>526</v>
      </c>
      <c r="L2137" s="2" t="s">
        <v>531</v>
      </c>
      <c r="M2137" s="2" t="s">
        <v>532</v>
      </c>
      <c r="N2137" s="3" t="s">
        <v>2144</v>
      </c>
      <c r="O2137" s="2" t="s">
        <v>53</v>
      </c>
      <c r="P2137" s="2" t="s">
        <v>65</v>
      </c>
      <c r="Q2137" s="2"/>
      <c r="R2137" s="2" t="s">
        <v>1759</v>
      </c>
      <c r="S2137" s="2" t="s">
        <v>1760</v>
      </c>
      <c r="T2137" s="2"/>
      <c r="U2137">
        <v>0</v>
      </c>
      <c r="V2137">
        <v>1080</v>
      </c>
      <c r="W2137" s="4">
        <v>46106</v>
      </c>
      <c r="X2137" s="4">
        <v>46114</v>
      </c>
      <c r="Y2137" s="4">
        <v>46114</v>
      </c>
      <c r="Z2137" s="4">
        <v>47194</v>
      </c>
      <c r="AA2137" s="3"/>
      <c r="AB2137" s="3" t="s">
        <v>2210</v>
      </c>
      <c r="AC2137" s="2"/>
      <c r="AD2137" s="2" t="s">
        <v>101</v>
      </c>
      <c r="AE2137" s="2" t="s">
        <v>101</v>
      </c>
      <c r="AF2137" s="2"/>
      <c r="AG2137" s="2"/>
      <c r="AH2137" s="2"/>
      <c r="AI2137" s="2"/>
      <c r="AJ2137" s="2" t="s">
        <v>50</v>
      </c>
      <c r="AK2137" s="2" t="s">
        <v>49</v>
      </c>
    </row>
    <row r="2138" spans="1:37" ht="43.2" x14ac:dyDescent="0.3">
      <c r="A2138" s="1">
        <v>2361</v>
      </c>
      <c r="B2138">
        <v>19619</v>
      </c>
      <c r="F2138" s="2" t="s">
        <v>76</v>
      </c>
      <c r="G2138" s="2" t="s">
        <v>78</v>
      </c>
      <c r="H2138" s="2" t="s">
        <v>37</v>
      </c>
      <c r="I2138" s="2" t="s">
        <v>46</v>
      </c>
      <c r="J2138" s="2" t="s">
        <v>1210</v>
      </c>
      <c r="K2138" s="2" t="s">
        <v>526</v>
      </c>
      <c r="L2138" s="2" t="s">
        <v>513</v>
      </c>
      <c r="M2138" s="2" t="s">
        <v>536</v>
      </c>
      <c r="N2138" s="3" t="s">
        <v>2144</v>
      </c>
      <c r="O2138" s="2" t="s">
        <v>53</v>
      </c>
      <c r="P2138" s="2" t="s">
        <v>65</v>
      </c>
      <c r="Q2138" s="2"/>
      <c r="R2138" s="2" t="s">
        <v>1759</v>
      </c>
      <c r="S2138" s="2" t="s">
        <v>1760</v>
      </c>
      <c r="T2138" s="2"/>
      <c r="U2138">
        <v>0</v>
      </c>
      <c r="V2138">
        <v>1080</v>
      </c>
      <c r="W2138" s="4">
        <v>46106</v>
      </c>
      <c r="X2138" s="4">
        <v>46114</v>
      </c>
      <c r="Y2138" s="4">
        <v>46114</v>
      </c>
      <c r="Z2138" s="4">
        <v>47194</v>
      </c>
      <c r="AA2138" s="3"/>
      <c r="AB2138" s="3" t="s">
        <v>2210</v>
      </c>
      <c r="AC2138" s="2"/>
      <c r="AD2138" s="2" t="s">
        <v>101</v>
      </c>
      <c r="AE2138" s="2" t="s">
        <v>101</v>
      </c>
      <c r="AF2138" s="2"/>
      <c r="AG2138" s="2"/>
      <c r="AH2138" s="2"/>
      <c r="AI2138" s="2"/>
      <c r="AJ2138" s="2" t="s">
        <v>50</v>
      </c>
      <c r="AK2138" s="2" t="s">
        <v>49</v>
      </c>
    </row>
    <row r="2139" spans="1:37" ht="43.2" x14ac:dyDescent="0.3">
      <c r="A2139" s="1">
        <v>2363</v>
      </c>
      <c r="B2139">
        <v>19620</v>
      </c>
      <c r="F2139" s="2" t="s">
        <v>76</v>
      </c>
      <c r="G2139" s="2" t="s">
        <v>78</v>
      </c>
      <c r="H2139" s="2" t="s">
        <v>37</v>
      </c>
      <c r="I2139" s="2" t="s">
        <v>46</v>
      </c>
      <c r="J2139" s="2" t="s">
        <v>1210</v>
      </c>
      <c r="K2139" s="2" t="s">
        <v>526</v>
      </c>
      <c r="L2139" s="2" t="s">
        <v>484</v>
      </c>
      <c r="M2139" s="2" t="s">
        <v>533</v>
      </c>
      <c r="N2139" s="3" t="s">
        <v>2144</v>
      </c>
      <c r="O2139" s="2" t="s">
        <v>53</v>
      </c>
      <c r="P2139" s="2" t="s">
        <v>65</v>
      </c>
      <c r="Q2139" s="2"/>
      <c r="R2139" s="2" t="s">
        <v>1759</v>
      </c>
      <c r="S2139" s="2" t="s">
        <v>1760</v>
      </c>
      <c r="T2139" s="2"/>
      <c r="U2139">
        <v>0</v>
      </c>
      <c r="V2139">
        <v>1080</v>
      </c>
      <c r="W2139" s="4">
        <v>46106</v>
      </c>
      <c r="X2139" s="4">
        <v>46114</v>
      </c>
      <c r="Y2139" s="4">
        <v>46114</v>
      </c>
      <c r="Z2139" s="4">
        <v>47194</v>
      </c>
      <c r="AA2139" s="3"/>
      <c r="AB2139" s="3" t="s">
        <v>2211</v>
      </c>
      <c r="AC2139" s="2"/>
      <c r="AD2139" s="2" t="s">
        <v>101</v>
      </c>
      <c r="AE2139" s="2" t="s">
        <v>101</v>
      </c>
      <c r="AF2139" s="2"/>
      <c r="AG2139" s="2"/>
      <c r="AH2139" s="2"/>
      <c r="AI2139" s="2"/>
      <c r="AJ2139" s="2" t="s">
        <v>50</v>
      </c>
      <c r="AK2139" s="2" t="s">
        <v>49</v>
      </c>
    </row>
    <row r="2140" spans="1:37" ht="57.6" x14ac:dyDescent="0.3">
      <c r="A2140" s="1">
        <v>2364</v>
      </c>
      <c r="B2140">
        <v>19621</v>
      </c>
      <c r="F2140" s="2" t="s">
        <v>76</v>
      </c>
      <c r="G2140" s="2" t="s">
        <v>78</v>
      </c>
      <c r="H2140" s="2" t="s">
        <v>37</v>
      </c>
      <c r="I2140" s="2" t="s">
        <v>46</v>
      </c>
      <c r="J2140" s="2" t="s">
        <v>71</v>
      </c>
      <c r="K2140" s="2" t="s">
        <v>514</v>
      </c>
      <c r="L2140" s="2" t="s">
        <v>143</v>
      </c>
      <c r="M2140" s="2" t="s">
        <v>515</v>
      </c>
      <c r="N2140" s="3" t="s">
        <v>1477</v>
      </c>
      <c r="O2140" s="2" t="s">
        <v>53</v>
      </c>
      <c r="P2140" s="2" t="s">
        <v>65</v>
      </c>
      <c r="Q2140" s="2"/>
      <c r="R2140" s="2" t="s">
        <v>114</v>
      </c>
      <c r="S2140" s="2" t="s">
        <v>1460</v>
      </c>
      <c r="T2140" s="2"/>
      <c r="U2140">
        <v>0</v>
      </c>
      <c r="V2140">
        <v>1080</v>
      </c>
      <c r="W2140" s="4">
        <v>46105</v>
      </c>
      <c r="X2140" s="4">
        <v>46116</v>
      </c>
      <c r="Y2140" s="4">
        <v>46116</v>
      </c>
      <c r="Z2140" s="4">
        <v>47196</v>
      </c>
      <c r="AA2140" s="3"/>
      <c r="AB2140" s="3" t="s">
        <v>2212</v>
      </c>
      <c r="AC2140" s="2"/>
      <c r="AD2140" s="2" t="s">
        <v>101</v>
      </c>
      <c r="AE2140" s="2" t="s">
        <v>117</v>
      </c>
      <c r="AF2140" s="2"/>
      <c r="AG2140" s="2"/>
      <c r="AH2140" s="2"/>
      <c r="AI2140" s="2"/>
      <c r="AJ2140" s="2" t="s">
        <v>50</v>
      </c>
      <c r="AK2140" s="2" t="s">
        <v>49</v>
      </c>
    </row>
    <row r="2141" spans="1:37" ht="43.2" x14ac:dyDescent="0.3">
      <c r="A2141" s="1">
        <v>2366</v>
      </c>
      <c r="B2141">
        <v>19622</v>
      </c>
      <c r="F2141" s="2" t="s">
        <v>76</v>
      </c>
      <c r="G2141" s="2" t="s">
        <v>78</v>
      </c>
      <c r="H2141" s="2" t="s">
        <v>37</v>
      </c>
      <c r="I2141" s="2" t="s">
        <v>46</v>
      </c>
      <c r="J2141" s="2" t="s">
        <v>165</v>
      </c>
      <c r="K2141" s="2" t="s">
        <v>514</v>
      </c>
      <c r="L2141" s="2" t="s">
        <v>143</v>
      </c>
      <c r="M2141" s="2" t="s">
        <v>515</v>
      </c>
      <c r="N2141" s="3" t="s">
        <v>2132</v>
      </c>
      <c r="O2141" s="2" t="s">
        <v>53</v>
      </c>
      <c r="P2141" s="2" t="s">
        <v>65</v>
      </c>
      <c r="Q2141" s="2"/>
      <c r="R2141" s="2" t="s">
        <v>54</v>
      </c>
      <c r="S2141" s="2" t="s">
        <v>2098</v>
      </c>
      <c r="T2141" s="2"/>
      <c r="U2141">
        <v>0</v>
      </c>
      <c r="V2141">
        <v>360</v>
      </c>
      <c r="W2141" s="4">
        <v>46105</v>
      </c>
      <c r="X2141" s="4">
        <v>46116</v>
      </c>
      <c r="Y2141" s="4">
        <v>46116</v>
      </c>
      <c r="Z2141" s="4">
        <v>46476</v>
      </c>
      <c r="AA2141" s="3"/>
      <c r="AB2141" s="3" t="s">
        <v>2212</v>
      </c>
      <c r="AC2141" s="2"/>
      <c r="AD2141" s="2" t="s">
        <v>101</v>
      </c>
      <c r="AE2141" s="2" t="s">
        <v>117</v>
      </c>
      <c r="AF2141" s="2"/>
      <c r="AG2141" s="2"/>
      <c r="AH2141" s="2"/>
      <c r="AI2141" s="2"/>
      <c r="AJ2141" s="2" t="s">
        <v>50</v>
      </c>
      <c r="AK2141" s="2" t="s">
        <v>49</v>
      </c>
    </row>
    <row r="2142" spans="1:37" ht="57.6" x14ac:dyDescent="0.3">
      <c r="A2142" s="1">
        <v>2367</v>
      </c>
      <c r="B2142">
        <v>19623</v>
      </c>
      <c r="F2142" s="2" t="s">
        <v>76</v>
      </c>
      <c r="G2142" s="2" t="s">
        <v>78</v>
      </c>
      <c r="H2142" s="2" t="s">
        <v>37</v>
      </c>
      <c r="I2142" s="2" t="s">
        <v>46</v>
      </c>
      <c r="J2142" s="2" t="s">
        <v>165</v>
      </c>
      <c r="K2142" s="2" t="s">
        <v>514</v>
      </c>
      <c r="L2142" s="2" t="s">
        <v>67</v>
      </c>
      <c r="M2142" s="2" t="s">
        <v>517</v>
      </c>
      <c r="N2142" s="3" t="s">
        <v>2147</v>
      </c>
      <c r="O2142" s="2" t="s">
        <v>53</v>
      </c>
      <c r="P2142" s="2" t="s">
        <v>65</v>
      </c>
      <c r="Q2142" s="2"/>
      <c r="R2142" s="2" t="s">
        <v>114</v>
      </c>
      <c r="S2142" s="2" t="s">
        <v>168</v>
      </c>
      <c r="T2142" s="2"/>
      <c r="U2142">
        <v>0</v>
      </c>
      <c r="V2142">
        <v>1080</v>
      </c>
      <c r="W2142" s="4">
        <v>46105</v>
      </c>
      <c r="X2142" s="4">
        <v>46141</v>
      </c>
      <c r="Y2142" s="4">
        <v>46141</v>
      </c>
      <c r="Z2142" s="4">
        <v>47221</v>
      </c>
      <c r="AA2142" s="3"/>
      <c r="AB2142" s="3" t="s">
        <v>2209</v>
      </c>
      <c r="AC2142" s="2"/>
      <c r="AD2142" s="2" t="s">
        <v>101</v>
      </c>
      <c r="AE2142" s="2" t="s">
        <v>102</v>
      </c>
      <c r="AF2142" s="2"/>
      <c r="AG2142" s="2"/>
      <c r="AH2142" s="2"/>
      <c r="AI2142" s="2"/>
      <c r="AJ2142" s="2" t="s">
        <v>50</v>
      </c>
      <c r="AK2142" s="2" t="s">
        <v>49</v>
      </c>
    </row>
    <row r="2143" spans="1:37" ht="43.2" x14ac:dyDescent="0.3">
      <c r="A2143" s="1">
        <v>2368</v>
      </c>
      <c r="B2143">
        <v>19624</v>
      </c>
      <c r="F2143" s="2" t="s">
        <v>76</v>
      </c>
      <c r="G2143" s="2" t="s">
        <v>78</v>
      </c>
      <c r="H2143" s="2" t="s">
        <v>37</v>
      </c>
      <c r="I2143" s="2" t="s">
        <v>46</v>
      </c>
      <c r="J2143" s="2" t="s">
        <v>165</v>
      </c>
      <c r="K2143" s="2" t="s">
        <v>514</v>
      </c>
      <c r="L2143" s="2" t="s">
        <v>149</v>
      </c>
      <c r="M2143" s="2" t="s">
        <v>519</v>
      </c>
      <c r="N2143" s="3" t="s">
        <v>2132</v>
      </c>
      <c r="O2143" s="2" t="s">
        <v>53</v>
      </c>
      <c r="P2143" s="2" t="s">
        <v>65</v>
      </c>
      <c r="Q2143" s="2"/>
      <c r="R2143" s="2" t="s">
        <v>54</v>
      </c>
      <c r="S2143" s="2" t="s">
        <v>2098</v>
      </c>
      <c r="T2143" s="2"/>
      <c r="U2143">
        <v>0</v>
      </c>
      <c r="V2143">
        <v>360</v>
      </c>
      <c r="W2143" s="4">
        <v>46105</v>
      </c>
      <c r="X2143" s="4">
        <v>46114</v>
      </c>
      <c r="Y2143" s="4">
        <v>46114</v>
      </c>
      <c r="Z2143" s="4">
        <v>46474</v>
      </c>
      <c r="AA2143" s="3"/>
      <c r="AB2143" s="3" t="s">
        <v>2213</v>
      </c>
      <c r="AC2143" s="2"/>
      <c r="AD2143" s="2" t="s">
        <v>101</v>
      </c>
      <c r="AE2143" s="2" t="s">
        <v>45</v>
      </c>
      <c r="AF2143" s="2"/>
      <c r="AG2143" s="2"/>
      <c r="AH2143" s="2"/>
      <c r="AI2143" s="2"/>
      <c r="AJ2143" s="2" t="s">
        <v>50</v>
      </c>
      <c r="AK2143" s="2" t="s">
        <v>49</v>
      </c>
    </row>
    <row r="2144" spans="1:37" ht="43.2" x14ac:dyDescent="0.3">
      <c r="A2144" s="1">
        <v>2370</v>
      </c>
      <c r="B2144">
        <v>19625</v>
      </c>
      <c r="F2144" s="2" t="s">
        <v>76</v>
      </c>
      <c r="G2144" s="2" t="s">
        <v>78</v>
      </c>
      <c r="H2144" s="2" t="s">
        <v>37</v>
      </c>
      <c r="I2144" s="2" t="s">
        <v>46</v>
      </c>
      <c r="J2144" s="2" t="s">
        <v>71</v>
      </c>
      <c r="K2144" s="2" t="s">
        <v>514</v>
      </c>
      <c r="L2144" s="2" t="s">
        <v>149</v>
      </c>
      <c r="M2144" s="2" t="s">
        <v>519</v>
      </c>
      <c r="N2144" s="3" t="s">
        <v>2134</v>
      </c>
      <c r="O2144" s="2" t="s">
        <v>53</v>
      </c>
      <c r="P2144" s="2" t="s">
        <v>65</v>
      </c>
      <c r="Q2144" s="2"/>
      <c r="R2144" s="2" t="s">
        <v>54</v>
      </c>
      <c r="S2144" s="2" t="s">
        <v>466</v>
      </c>
      <c r="T2144" s="2"/>
      <c r="U2144">
        <v>0</v>
      </c>
      <c r="V2144">
        <v>120</v>
      </c>
      <c r="W2144" s="4">
        <v>46105</v>
      </c>
      <c r="X2144" s="4">
        <v>46114</v>
      </c>
      <c r="Y2144" s="4">
        <v>46114</v>
      </c>
      <c r="Z2144" s="4">
        <v>46234</v>
      </c>
      <c r="AA2144" s="3"/>
      <c r="AB2144" s="3" t="s">
        <v>2213</v>
      </c>
      <c r="AC2144" s="2"/>
      <c r="AD2144" s="2" t="s">
        <v>101</v>
      </c>
      <c r="AE2144" s="2" t="s">
        <v>45</v>
      </c>
      <c r="AF2144" s="2"/>
      <c r="AG2144" s="2"/>
      <c r="AH2144" s="2"/>
      <c r="AI2144" s="2"/>
      <c r="AJ2144" s="2" t="s">
        <v>50</v>
      </c>
      <c r="AK2144" s="2" t="s">
        <v>49</v>
      </c>
    </row>
    <row r="2145" spans="1:37" ht="43.2" x14ac:dyDescent="0.3">
      <c r="A2145" s="1">
        <v>2371</v>
      </c>
      <c r="B2145">
        <v>19626</v>
      </c>
      <c r="F2145" s="2" t="s">
        <v>76</v>
      </c>
      <c r="G2145" s="2" t="s">
        <v>78</v>
      </c>
      <c r="H2145" s="2" t="s">
        <v>37</v>
      </c>
      <c r="I2145" s="2" t="s">
        <v>46</v>
      </c>
      <c r="J2145" s="2" t="s">
        <v>165</v>
      </c>
      <c r="K2145" s="2" t="s">
        <v>514</v>
      </c>
      <c r="L2145" s="2" t="s">
        <v>83</v>
      </c>
      <c r="M2145" s="2" t="s">
        <v>518</v>
      </c>
      <c r="N2145" s="3" t="s">
        <v>2132</v>
      </c>
      <c r="O2145" s="2" t="s">
        <v>53</v>
      </c>
      <c r="P2145" s="2" t="s">
        <v>65</v>
      </c>
      <c r="Q2145" s="2"/>
      <c r="R2145" s="2" t="s">
        <v>54</v>
      </c>
      <c r="S2145" s="2" t="s">
        <v>2153</v>
      </c>
      <c r="T2145" s="2"/>
      <c r="U2145">
        <v>0</v>
      </c>
      <c r="V2145">
        <v>360</v>
      </c>
      <c r="W2145" s="4">
        <v>46105</v>
      </c>
      <c r="X2145" s="4">
        <v>46114</v>
      </c>
      <c r="Y2145" s="4">
        <v>46114</v>
      </c>
      <c r="Z2145" s="4">
        <v>46474</v>
      </c>
      <c r="AA2145" s="3"/>
      <c r="AB2145" s="3" t="s">
        <v>2213</v>
      </c>
      <c r="AC2145" s="2"/>
      <c r="AD2145" s="2" t="s">
        <v>101</v>
      </c>
      <c r="AE2145" s="2" t="s">
        <v>45</v>
      </c>
      <c r="AF2145" s="2"/>
      <c r="AG2145" s="2"/>
      <c r="AH2145" s="2"/>
      <c r="AI2145" s="2"/>
      <c r="AJ2145" s="2" t="s">
        <v>50</v>
      </c>
      <c r="AK2145" s="2" t="s">
        <v>49</v>
      </c>
    </row>
    <row r="2146" spans="1:37" ht="43.2" x14ac:dyDescent="0.3">
      <c r="A2146" s="1">
        <v>2372</v>
      </c>
      <c r="B2146">
        <v>19627</v>
      </c>
      <c r="F2146" s="2" t="s">
        <v>76</v>
      </c>
      <c r="G2146" s="2" t="s">
        <v>78</v>
      </c>
      <c r="H2146" s="2" t="s">
        <v>37</v>
      </c>
      <c r="I2146" s="2" t="s">
        <v>46</v>
      </c>
      <c r="J2146" s="2" t="s">
        <v>1210</v>
      </c>
      <c r="K2146" s="2" t="s">
        <v>514</v>
      </c>
      <c r="L2146" s="2" t="s">
        <v>521</v>
      </c>
      <c r="M2146" s="2" t="s">
        <v>522</v>
      </c>
      <c r="N2146" s="3" t="s">
        <v>2144</v>
      </c>
      <c r="O2146" s="2" t="s">
        <v>53</v>
      </c>
      <c r="P2146" s="2" t="s">
        <v>65</v>
      </c>
      <c r="Q2146" s="2"/>
      <c r="R2146" s="2" t="s">
        <v>1759</v>
      </c>
      <c r="S2146" s="2" t="s">
        <v>1760</v>
      </c>
      <c r="T2146" s="2"/>
      <c r="U2146">
        <v>0</v>
      </c>
      <c r="V2146">
        <v>1080</v>
      </c>
      <c r="W2146" s="4">
        <v>46105</v>
      </c>
      <c r="X2146" s="4">
        <v>46114</v>
      </c>
      <c r="Y2146" s="4">
        <v>46114</v>
      </c>
      <c r="Z2146" s="4">
        <v>47194</v>
      </c>
      <c r="AA2146" s="3"/>
      <c r="AB2146" s="3" t="s">
        <v>2213</v>
      </c>
      <c r="AC2146" s="2"/>
      <c r="AD2146" s="2" t="s">
        <v>101</v>
      </c>
      <c r="AE2146" s="2" t="s">
        <v>45</v>
      </c>
      <c r="AF2146" s="2"/>
      <c r="AG2146" s="2"/>
      <c r="AH2146" s="2"/>
      <c r="AI2146" s="2"/>
      <c r="AJ2146" s="2" t="s">
        <v>50</v>
      </c>
      <c r="AK2146" s="2" t="s">
        <v>49</v>
      </c>
    </row>
    <row r="2147" spans="1:37" ht="43.2" x14ac:dyDescent="0.3">
      <c r="A2147" s="1">
        <v>2373</v>
      </c>
      <c r="B2147">
        <v>19628</v>
      </c>
      <c r="F2147" s="2" t="s">
        <v>76</v>
      </c>
      <c r="G2147" s="2" t="s">
        <v>78</v>
      </c>
      <c r="H2147" s="2" t="s">
        <v>37</v>
      </c>
      <c r="I2147" s="2" t="s">
        <v>46</v>
      </c>
      <c r="J2147" s="2" t="s">
        <v>1210</v>
      </c>
      <c r="K2147" s="2" t="s">
        <v>514</v>
      </c>
      <c r="L2147" s="2" t="s">
        <v>513</v>
      </c>
      <c r="M2147" s="2" t="s">
        <v>1366</v>
      </c>
      <c r="N2147" s="3" t="s">
        <v>2144</v>
      </c>
      <c r="O2147" s="2" t="s">
        <v>53</v>
      </c>
      <c r="P2147" s="2" t="s">
        <v>65</v>
      </c>
      <c r="Q2147" s="2"/>
      <c r="R2147" s="2" t="s">
        <v>1759</v>
      </c>
      <c r="S2147" s="2" t="s">
        <v>1760</v>
      </c>
      <c r="T2147" s="2"/>
      <c r="U2147">
        <v>0</v>
      </c>
      <c r="V2147">
        <v>1080</v>
      </c>
      <c r="W2147" s="4">
        <v>46105</v>
      </c>
      <c r="X2147" s="4">
        <v>46114</v>
      </c>
      <c r="Y2147" s="4">
        <v>46114</v>
      </c>
      <c r="Z2147" s="4">
        <v>47194</v>
      </c>
      <c r="AA2147" s="3"/>
      <c r="AB2147" s="3" t="s">
        <v>2213</v>
      </c>
      <c r="AC2147" s="2"/>
      <c r="AD2147" s="2" t="s">
        <v>101</v>
      </c>
      <c r="AE2147" s="2" t="s">
        <v>45</v>
      </c>
      <c r="AF2147" s="2"/>
      <c r="AG2147" s="2"/>
      <c r="AH2147" s="2"/>
      <c r="AI2147" s="2"/>
      <c r="AJ2147" s="2" t="s">
        <v>50</v>
      </c>
      <c r="AK2147" s="2" t="s">
        <v>49</v>
      </c>
    </row>
    <row r="2148" spans="1:37" ht="43.2" x14ac:dyDescent="0.3">
      <c r="A2148" s="1">
        <v>2374</v>
      </c>
      <c r="B2148">
        <v>19711</v>
      </c>
      <c r="F2148" s="2" t="s">
        <v>47</v>
      </c>
      <c r="G2148" s="2" t="s">
        <v>78</v>
      </c>
      <c r="H2148" s="2" t="s">
        <v>37</v>
      </c>
      <c r="I2148" s="2" t="s">
        <v>75</v>
      </c>
      <c r="J2148" s="2" t="s">
        <v>138</v>
      </c>
      <c r="K2148" s="2" t="s">
        <v>538</v>
      </c>
      <c r="L2148" s="2" t="s">
        <v>83</v>
      </c>
      <c r="M2148" s="2" t="s">
        <v>541</v>
      </c>
      <c r="N2148" s="3" t="s">
        <v>2184</v>
      </c>
      <c r="O2148" s="2" t="s">
        <v>60</v>
      </c>
      <c r="P2148" s="2" t="s">
        <v>65</v>
      </c>
      <c r="Q2148" s="2"/>
      <c r="R2148" s="2"/>
      <c r="S2148" s="2"/>
      <c r="T2148" s="2"/>
      <c r="U2148">
        <v>0</v>
      </c>
      <c r="V2148">
        <v>90</v>
      </c>
      <c r="W2148" s="4">
        <v>46104</v>
      </c>
      <c r="X2148" s="4">
        <v>46141</v>
      </c>
      <c r="Y2148" s="4">
        <v>46141</v>
      </c>
      <c r="Z2148" s="4">
        <v>46231</v>
      </c>
      <c r="AA2148" s="3"/>
      <c r="AB2148" s="3" t="s">
        <v>2204</v>
      </c>
      <c r="AC2148" s="2"/>
      <c r="AD2148" s="2" t="s">
        <v>95</v>
      </c>
      <c r="AE2148" s="2" t="s">
        <v>95</v>
      </c>
      <c r="AF2148" s="2"/>
      <c r="AG2148" s="2"/>
      <c r="AH2148" s="2"/>
      <c r="AI2148" s="2"/>
      <c r="AJ2148" s="2" t="s">
        <v>50</v>
      </c>
      <c r="AK2148" s="2" t="s">
        <v>49</v>
      </c>
    </row>
    <row r="2149" spans="1:37" ht="43.2" x14ac:dyDescent="0.3">
      <c r="A2149" s="1">
        <v>2375</v>
      </c>
      <c r="B2149">
        <v>19713</v>
      </c>
      <c r="F2149" s="2" t="s">
        <v>47</v>
      </c>
      <c r="G2149" s="2" t="s">
        <v>78</v>
      </c>
      <c r="H2149" s="2" t="s">
        <v>37</v>
      </c>
      <c r="I2149" s="2" t="s">
        <v>75</v>
      </c>
      <c r="J2149" s="2" t="s">
        <v>138</v>
      </c>
      <c r="K2149" s="2" t="s">
        <v>538</v>
      </c>
      <c r="L2149" s="2" t="s">
        <v>149</v>
      </c>
      <c r="M2149" s="2" t="s">
        <v>542</v>
      </c>
      <c r="N2149" s="3" t="s">
        <v>2184</v>
      </c>
      <c r="O2149" s="2" t="s">
        <v>60</v>
      </c>
      <c r="P2149" s="2" t="s">
        <v>65</v>
      </c>
      <c r="Q2149" s="2"/>
      <c r="R2149" s="2"/>
      <c r="S2149" s="2"/>
      <c r="T2149" s="2"/>
      <c r="U2149">
        <v>0</v>
      </c>
      <c r="V2149">
        <v>90</v>
      </c>
      <c r="W2149" s="4">
        <v>46106</v>
      </c>
      <c r="X2149" s="4">
        <v>46141</v>
      </c>
      <c r="Y2149" s="4">
        <v>46141</v>
      </c>
      <c r="Z2149" s="4">
        <v>46231</v>
      </c>
      <c r="AA2149" s="3"/>
      <c r="AB2149" s="3" t="s">
        <v>2198</v>
      </c>
      <c r="AC2149" s="2"/>
      <c r="AD2149" s="2" t="s">
        <v>95</v>
      </c>
      <c r="AE2149" s="2" t="s">
        <v>95</v>
      </c>
      <c r="AF2149" s="2"/>
      <c r="AG2149" s="2"/>
      <c r="AH2149" s="2"/>
      <c r="AI2149" s="2"/>
      <c r="AJ2149" s="2" t="s">
        <v>50</v>
      </c>
      <c r="AK2149" s="2" t="s">
        <v>49</v>
      </c>
    </row>
    <row r="2150" spans="1:37" ht="57.6" x14ac:dyDescent="0.3">
      <c r="A2150" s="1">
        <v>2376</v>
      </c>
      <c r="B2150">
        <v>19716</v>
      </c>
      <c r="F2150" s="2" t="s">
        <v>47</v>
      </c>
      <c r="G2150" s="2" t="s">
        <v>78</v>
      </c>
      <c r="H2150" s="2" t="s">
        <v>37</v>
      </c>
      <c r="I2150" s="2" t="s">
        <v>75</v>
      </c>
      <c r="J2150" s="2" t="s">
        <v>138</v>
      </c>
      <c r="K2150" s="2" t="s">
        <v>538</v>
      </c>
      <c r="L2150" s="2" t="s">
        <v>67</v>
      </c>
      <c r="M2150" s="2" t="s">
        <v>540</v>
      </c>
      <c r="N2150" s="3" t="s">
        <v>2185</v>
      </c>
      <c r="O2150" s="2" t="s">
        <v>60</v>
      </c>
      <c r="P2150" s="2" t="s">
        <v>65</v>
      </c>
      <c r="Q2150" s="2"/>
      <c r="R2150" s="2"/>
      <c r="S2150" s="2"/>
      <c r="T2150" s="2"/>
      <c r="U2150">
        <v>0</v>
      </c>
      <c r="V2150">
        <v>90</v>
      </c>
      <c r="W2150" s="4">
        <v>46104</v>
      </c>
      <c r="X2150" s="4">
        <v>46118</v>
      </c>
      <c r="Y2150" s="4">
        <v>46118</v>
      </c>
      <c r="Z2150" s="4">
        <v>46208</v>
      </c>
      <c r="AA2150" s="3"/>
      <c r="AB2150" s="3" t="s">
        <v>2202</v>
      </c>
      <c r="AC2150" s="2"/>
      <c r="AD2150" s="2" t="s">
        <v>95</v>
      </c>
      <c r="AE2150" s="2" t="s">
        <v>94</v>
      </c>
      <c r="AF2150" s="2"/>
      <c r="AG2150" s="2"/>
      <c r="AH2150" s="2"/>
      <c r="AI2150" s="2"/>
      <c r="AJ2150" s="2" t="s">
        <v>50</v>
      </c>
      <c r="AK2150" s="2" t="s">
        <v>49</v>
      </c>
    </row>
    <row r="2151" spans="1:37" ht="57.6" x14ac:dyDescent="0.3">
      <c r="A2151" s="1">
        <v>2377</v>
      </c>
      <c r="B2151">
        <v>19712</v>
      </c>
      <c r="F2151" s="2" t="s">
        <v>47</v>
      </c>
      <c r="G2151" s="2" t="s">
        <v>78</v>
      </c>
      <c r="H2151" s="2" t="s">
        <v>37</v>
      </c>
      <c r="I2151" s="2" t="s">
        <v>75</v>
      </c>
      <c r="J2151" s="2" t="s">
        <v>138</v>
      </c>
      <c r="K2151" s="2" t="s">
        <v>538</v>
      </c>
      <c r="L2151" s="2" t="s">
        <v>170</v>
      </c>
      <c r="M2151" s="2" t="s">
        <v>543</v>
      </c>
      <c r="N2151" s="3" t="s">
        <v>2185</v>
      </c>
      <c r="O2151" s="2" t="s">
        <v>60</v>
      </c>
      <c r="P2151" s="2" t="s">
        <v>65</v>
      </c>
      <c r="Q2151" s="2"/>
      <c r="R2151" s="2"/>
      <c r="S2151" s="2"/>
      <c r="T2151" s="2"/>
      <c r="U2151">
        <v>0</v>
      </c>
      <c r="V2151">
        <v>90</v>
      </c>
      <c r="W2151" s="4">
        <v>46106</v>
      </c>
      <c r="X2151" s="4">
        <v>46118</v>
      </c>
      <c r="Y2151" s="4">
        <v>46118</v>
      </c>
      <c r="Z2151" s="4">
        <v>46208</v>
      </c>
      <c r="AA2151" s="3"/>
      <c r="AB2151" s="3" t="s">
        <v>2214</v>
      </c>
      <c r="AC2151" s="2"/>
      <c r="AD2151" s="2" t="s">
        <v>95</v>
      </c>
      <c r="AE2151" s="2" t="s">
        <v>94</v>
      </c>
      <c r="AF2151" s="2"/>
      <c r="AG2151" s="2"/>
      <c r="AH2151" s="2"/>
      <c r="AI2151" s="2"/>
      <c r="AJ2151" s="2" t="s">
        <v>50</v>
      </c>
      <c r="AK2151" s="2" t="s">
        <v>49</v>
      </c>
    </row>
    <row r="2152" spans="1:37" ht="57.6" x14ac:dyDescent="0.3">
      <c r="A2152" s="1">
        <v>2378</v>
      </c>
      <c r="B2152">
        <v>19714</v>
      </c>
      <c r="F2152" s="2" t="s">
        <v>47</v>
      </c>
      <c r="G2152" s="2" t="s">
        <v>78</v>
      </c>
      <c r="H2152" s="2" t="s">
        <v>37</v>
      </c>
      <c r="I2152" s="2" t="s">
        <v>75</v>
      </c>
      <c r="J2152" s="2" t="s">
        <v>138</v>
      </c>
      <c r="K2152" s="2" t="s">
        <v>538</v>
      </c>
      <c r="L2152" s="2" t="s">
        <v>1183</v>
      </c>
      <c r="M2152" s="2" t="s">
        <v>1184</v>
      </c>
      <c r="N2152" s="3" t="s">
        <v>2203</v>
      </c>
      <c r="O2152" s="2" t="s">
        <v>60</v>
      </c>
      <c r="P2152" s="2" t="s">
        <v>65</v>
      </c>
      <c r="Q2152" s="2"/>
      <c r="R2152" s="2"/>
      <c r="S2152" s="2"/>
      <c r="T2152" s="2"/>
      <c r="U2152">
        <v>0</v>
      </c>
      <c r="V2152">
        <v>90</v>
      </c>
      <c r="W2152" s="4">
        <v>46106</v>
      </c>
      <c r="X2152" s="4">
        <v>46141</v>
      </c>
      <c r="Y2152" s="4">
        <v>46141</v>
      </c>
      <c r="Z2152" s="4">
        <v>46231</v>
      </c>
      <c r="AA2152" s="3"/>
      <c r="AB2152" s="3" t="s">
        <v>2198</v>
      </c>
      <c r="AC2152" s="2"/>
      <c r="AD2152" s="2" t="s">
        <v>95</v>
      </c>
      <c r="AE2152" s="2" t="s">
        <v>95</v>
      </c>
      <c r="AF2152" s="2"/>
      <c r="AG2152" s="2"/>
      <c r="AH2152" s="2"/>
      <c r="AI2152" s="2"/>
      <c r="AJ2152" s="2" t="s">
        <v>50</v>
      </c>
      <c r="AK2152" s="2" t="s">
        <v>49</v>
      </c>
    </row>
    <row r="2153" spans="1:37" ht="72" x14ac:dyDescent="0.3">
      <c r="A2153" s="1">
        <v>2379</v>
      </c>
      <c r="B2153">
        <v>19717</v>
      </c>
      <c r="F2153" s="2" t="s">
        <v>47</v>
      </c>
      <c r="G2153" s="2" t="s">
        <v>72</v>
      </c>
      <c r="H2153" s="2" t="s">
        <v>37</v>
      </c>
      <c r="I2153" s="2" t="s">
        <v>75</v>
      </c>
      <c r="J2153" s="2" t="s">
        <v>138</v>
      </c>
      <c r="K2153" s="2" t="s">
        <v>538</v>
      </c>
      <c r="L2153" s="2" t="s">
        <v>588</v>
      </c>
      <c r="M2153" s="2" t="s">
        <v>597</v>
      </c>
      <c r="N2153" s="3" t="s">
        <v>2205</v>
      </c>
      <c r="O2153" s="2" t="s">
        <v>60</v>
      </c>
      <c r="P2153" s="2" t="s">
        <v>65</v>
      </c>
      <c r="Q2153" s="2"/>
      <c r="R2153" s="2"/>
      <c r="S2153" s="2"/>
      <c r="T2153" s="2"/>
      <c r="U2153">
        <v>0</v>
      </c>
      <c r="V2153">
        <v>2700</v>
      </c>
      <c r="W2153" s="4">
        <v>46104</v>
      </c>
      <c r="X2153" s="4"/>
      <c r="Y2153" s="4">
        <v>46104</v>
      </c>
      <c r="Z2153" s="4">
        <v>48804</v>
      </c>
      <c r="AA2153" s="3"/>
      <c r="AB2153" s="3" t="s">
        <v>2410</v>
      </c>
      <c r="AC2153" s="2"/>
      <c r="AD2153" s="2" t="s">
        <v>95</v>
      </c>
      <c r="AE2153" s="2" t="s">
        <v>74</v>
      </c>
      <c r="AF2153" s="2"/>
      <c r="AG2153" s="2"/>
      <c r="AH2153" s="2"/>
      <c r="AI2153" s="2"/>
      <c r="AJ2153" s="2" t="s">
        <v>50</v>
      </c>
      <c r="AK2153" s="2" t="s">
        <v>49</v>
      </c>
    </row>
    <row r="2154" spans="1:37" ht="28.8" x14ac:dyDescent="0.3">
      <c r="A2154" s="1">
        <v>2380</v>
      </c>
      <c r="B2154">
        <v>19709</v>
      </c>
      <c r="F2154" s="2" t="s">
        <v>76</v>
      </c>
      <c r="G2154" s="2" t="s">
        <v>78</v>
      </c>
      <c r="H2154" s="2" t="s">
        <v>37</v>
      </c>
      <c r="I2154" s="2" t="s">
        <v>75</v>
      </c>
      <c r="J2154" s="2" t="s">
        <v>138</v>
      </c>
      <c r="K2154" s="2" t="s">
        <v>538</v>
      </c>
      <c r="L2154" s="2" t="s">
        <v>1673</v>
      </c>
      <c r="M2154" s="2" t="s">
        <v>1843</v>
      </c>
      <c r="N2154" s="3" t="s">
        <v>2206</v>
      </c>
      <c r="O2154" s="2" t="s">
        <v>60</v>
      </c>
      <c r="P2154" s="2" t="s">
        <v>65</v>
      </c>
      <c r="Q2154" s="2"/>
      <c r="R2154" s="2"/>
      <c r="S2154" s="2"/>
      <c r="T2154" s="2"/>
      <c r="U2154">
        <v>0</v>
      </c>
      <c r="V2154">
        <v>30</v>
      </c>
      <c r="W2154" s="4">
        <v>46104</v>
      </c>
      <c r="X2154" s="4">
        <v>46118</v>
      </c>
      <c r="Y2154" s="4">
        <v>46118</v>
      </c>
      <c r="Z2154" s="4">
        <v>46148</v>
      </c>
      <c r="AA2154" s="3"/>
      <c r="AB2154" s="3" t="s">
        <v>2214</v>
      </c>
      <c r="AC2154" s="2"/>
      <c r="AD2154" s="2" t="s">
        <v>95</v>
      </c>
      <c r="AE2154" s="2" t="s">
        <v>94</v>
      </c>
      <c r="AF2154" s="2"/>
      <c r="AG2154" s="2"/>
      <c r="AH2154" s="2"/>
      <c r="AI2154" s="2"/>
      <c r="AJ2154" s="2" t="s">
        <v>50</v>
      </c>
      <c r="AK2154" s="2" t="s">
        <v>49</v>
      </c>
    </row>
    <row r="2155" spans="1:37" ht="43.2" x14ac:dyDescent="0.3">
      <c r="A2155" s="1">
        <v>2381</v>
      </c>
      <c r="B2155">
        <v>19710</v>
      </c>
      <c r="F2155" s="2" t="s">
        <v>47</v>
      </c>
      <c r="G2155" s="2" t="s">
        <v>78</v>
      </c>
      <c r="H2155" s="2" t="s">
        <v>37</v>
      </c>
      <c r="I2155" s="2" t="s">
        <v>75</v>
      </c>
      <c r="J2155" s="2" t="s">
        <v>138</v>
      </c>
      <c r="K2155" s="2" t="s">
        <v>538</v>
      </c>
      <c r="L2155" s="2" t="s">
        <v>143</v>
      </c>
      <c r="M2155" s="2" t="s">
        <v>539</v>
      </c>
      <c r="N2155" s="3" t="s">
        <v>2184</v>
      </c>
      <c r="O2155" s="2" t="s">
        <v>60</v>
      </c>
      <c r="P2155" s="2" t="s">
        <v>65</v>
      </c>
      <c r="Q2155" s="2"/>
      <c r="R2155" s="2"/>
      <c r="S2155" s="2"/>
      <c r="T2155" s="2"/>
      <c r="U2155">
        <v>0</v>
      </c>
      <c r="V2155">
        <v>90</v>
      </c>
      <c r="W2155" s="4">
        <v>46104</v>
      </c>
      <c r="X2155" s="4">
        <v>46141</v>
      </c>
      <c r="Y2155" s="4">
        <v>46141</v>
      </c>
      <c r="Z2155" s="4">
        <v>46231</v>
      </c>
      <c r="AA2155" s="3"/>
      <c r="AB2155" s="3" t="s">
        <v>2198</v>
      </c>
      <c r="AC2155" s="2"/>
      <c r="AD2155" s="2" t="s">
        <v>95</v>
      </c>
      <c r="AE2155" s="2" t="s">
        <v>95</v>
      </c>
      <c r="AF2155" s="2"/>
      <c r="AG2155" s="2"/>
      <c r="AH2155" s="2"/>
      <c r="AI2155" s="2"/>
      <c r="AJ2155" s="2" t="s">
        <v>50</v>
      </c>
      <c r="AK2155" s="2" t="s">
        <v>49</v>
      </c>
    </row>
    <row r="2156" spans="1:37" ht="43.2" x14ac:dyDescent="0.3">
      <c r="A2156" s="1">
        <v>2382</v>
      </c>
      <c r="B2156">
        <v>19629</v>
      </c>
      <c r="F2156" s="2" t="s">
        <v>76</v>
      </c>
      <c r="G2156" s="2" t="s">
        <v>78</v>
      </c>
      <c r="H2156" s="2" t="s">
        <v>37</v>
      </c>
      <c r="I2156" s="2" t="s">
        <v>46</v>
      </c>
      <c r="J2156" s="2" t="s">
        <v>1210</v>
      </c>
      <c r="K2156" s="2" t="s">
        <v>514</v>
      </c>
      <c r="L2156" s="2" t="s">
        <v>484</v>
      </c>
      <c r="M2156" s="2" t="s">
        <v>523</v>
      </c>
      <c r="N2156" s="3" t="s">
        <v>2144</v>
      </c>
      <c r="O2156" s="2" t="s">
        <v>53</v>
      </c>
      <c r="P2156" s="2" t="s">
        <v>65</v>
      </c>
      <c r="Q2156" s="2"/>
      <c r="R2156" s="2" t="s">
        <v>1759</v>
      </c>
      <c r="S2156" s="2" t="s">
        <v>1760</v>
      </c>
      <c r="T2156" s="2"/>
      <c r="U2156">
        <v>0</v>
      </c>
      <c r="V2156">
        <v>1080</v>
      </c>
      <c r="W2156" s="4">
        <v>46105</v>
      </c>
      <c r="X2156" s="4">
        <v>46114</v>
      </c>
      <c r="Y2156" s="4">
        <v>46114</v>
      </c>
      <c r="Z2156" s="4">
        <v>47194</v>
      </c>
      <c r="AA2156" s="3"/>
      <c r="AB2156" s="3" t="s">
        <v>2213</v>
      </c>
      <c r="AC2156" s="2"/>
      <c r="AD2156" s="2" t="s">
        <v>101</v>
      </c>
      <c r="AE2156" s="2" t="s">
        <v>45</v>
      </c>
      <c r="AF2156" s="2"/>
      <c r="AG2156" s="2"/>
      <c r="AH2156" s="2"/>
      <c r="AI2156" s="2"/>
      <c r="AJ2156" s="2" t="s">
        <v>50</v>
      </c>
      <c r="AK2156" s="2" t="s">
        <v>49</v>
      </c>
    </row>
    <row r="2157" spans="1:37" ht="28.8" x14ac:dyDescent="0.3">
      <c r="A2157" s="1">
        <v>2384</v>
      </c>
      <c r="B2157">
        <v>19749</v>
      </c>
      <c r="F2157" s="2" t="s">
        <v>76</v>
      </c>
      <c r="G2157" s="2" t="s">
        <v>72</v>
      </c>
      <c r="H2157" s="2" t="s">
        <v>37</v>
      </c>
      <c r="I2157" s="2" t="s">
        <v>75</v>
      </c>
      <c r="J2157" s="2" t="s">
        <v>165</v>
      </c>
      <c r="K2157" s="2" t="s">
        <v>82</v>
      </c>
      <c r="L2157" s="2" t="s">
        <v>143</v>
      </c>
      <c r="M2157" s="2" t="s">
        <v>949</v>
      </c>
      <c r="N2157" s="3" t="s">
        <v>603</v>
      </c>
      <c r="O2157" s="2" t="s">
        <v>60</v>
      </c>
      <c r="P2157" s="2" t="s">
        <v>65</v>
      </c>
      <c r="Q2157" s="2"/>
      <c r="R2157" s="2"/>
      <c r="S2157" s="2"/>
      <c r="T2157" s="2"/>
      <c r="U2157">
        <v>0</v>
      </c>
      <c r="V2157">
        <v>30</v>
      </c>
      <c r="W2157" s="4">
        <v>46106</v>
      </c>
      <c r="X2157" s="4"/>
      <c r="Y2157" s="4">
        <v>46106</v>
      </c>
      <c r="Z2157" s="4">
        <v>46137</v>
      </c>
      <c r="AA2157" s="3"/>
      <c r="AB2157" s="3" t="s">
        <v>2591</v>
      </c>
      <c r="AC2157" s="2"/>
      <c r="AD2157" s="2" t="s">
        <v>73</v>
      </c>
      <c r="AE2157" s="2" t="s">
        <v>73</v>
      </c>
      <c r="AF2157" s="2"/>
      <c r="AG2157" s="2"/>
      <c r="AH2157" s="2"/>
      <c r="AI2157" s="2"/>
      <c r="AJ2157" s="2" t="s">
        <v>50</v>
      </c>
      <c r="AK2157" s="2" t="s">
        <v>49</v>
      </c>
    </row>
    <row r="2158" spans="1:37" ht="57.6" x14ac:dyDescent="0.3">
      <c r="A2158" s="1">
        <v>2385</v>
      </c>
      <c r="B2158">
        <v>20453</v>
      </c>
      <c r="F2158" s="2" t="s">
        <v>47</v>
      </c>
      <c r="G2158" s="2" t="s">
        <v>78</v>
      </c>
      <c r="H2158" s="2" t="s">
        <v>37</v>
      </c>
      <c r="I2158" s="2" t="s">
        <v>46</v>
      </c>
      <c r="J2158" s="2" t="s">
        <v>165</v>
      </c>
      <c r="K2158" s="2" t="s">
        <v>200</v>
      </c>
      <c r="L2158" s="2" t="s">
        <v>143</v>
      </c>
      <c r="M2158" s="2" t="s">
        <v>236</v>
      </c>
      <c r="N2158" s="3" t="s">
        <v>2108</v>
      </c>
      <c r="O2158" s="2" t="s">
        <v>60</v>
      </c>
      <c r="P2158" s="2" t="s">
        <v>65</v>
      </c>
      <c r="Q2158" s="2"/>
      <c r="R2158" s="2"/>
      <c r="S2158" s="2"/>
      <c r="T2158" s="2"/>
      <c r="U2158">
        <v>0</v>
      </c>
      <c r="V2158">
        <v>365</v>
      </c>
      <c r="W2158" s="4">
        <v>46140</v>
      </c>
      <c r="X2158" s="4">
        <v>46154</v>
      </c>
      <c r="Y2158" s="4">
        <v>46154</v>
      </c>
      <c r="Z2158" s="4">
        <v>46519</v>
      </c>
      <c r="AA2158" s="3"/>
      <c r="AB2158" s="3" t="s">
        <v>2425</v>
      </c>
      <c r="AC2158" s="2"/>
      <c r="AD2158" s="2" t="s">
        <v>45</v>
      </c>
      <c r="AE2158" s="2" t="s">
        <v>45</v>
      </c>
      <c r="AF2158" s="2"/>
      <c r="AG2158" s="2"/>
      <c r="AH2158" s="2"/>
      <c r="AI2158" s="2"/>
      <c r="AJ2158" s="2" t="s">
        <v>50</v>
      </c>
      <c r="AK2158" s="2" t="s">
        <v>49</v>
      </c>
    </row>
    <row r="2159" spans="1:37" ht="57.6" x14ac:dyDescent="0.3">
      <c r="A2159" s="1">
        <v>2386</v>
      </c>
      <c r="B2159">
        <v>20522</v>
      </c>
      <c r="F2159" s="2" t="s">
        <v>47</v>
      </c>
      <c r="G2159" s="2" t="s">
        <v>78</v>
      </c>
      <c r="H2159" s="2" t="s">
        <v>37</v>
      </c>
      <c r="I2159" s="2" t="s">
        <v>46</v>
      </c>
      <c r="J2159" s="2" t="s">
        <v>165</v>
      </c>
      <c r="K2159" s="2" t="s">
        <v>203</v>
      </c>
      <c r="L2159" s="2" t="s">
        <v>39</v>
      </c>
      <c r="M2159" s="2" t="s">
        <v>238</v>
      </c>
      <c r="N2159" s="3" t="s">
        <v>2108</v>
      </c>
      <c r="O2159" s="2" t="s">
        <v>60</v>
      </c>
      <c r="P2159" s="2" t="s">
        <v>65</v>
      </c>
      <c r="Q2159" s="2"/>
      <c r="R2159" s="2"/>
      <c r="S2159" s="2"/>
      <c r="T2159" s="2"/>
      <c r="U2159">
        <v>0</v>
      </c>
      <c r="V2159">
        <v>365</v>
      </c>
      <c r="W2159" s="4">
        <v>46140</v>
      </c>
      <c r="X2159" s="4">
        <v>46154</v>
      </c>
      <c r="Y2159" s="4">
        <v>46154</v>
      </c>
      <c r="Z2159" s="4">
        <v>46519</v>
      </c>
      <c r="AA2159" s="3"/>
      <c r="AB2159" s="3" t="s">
        <v>2426</v>
      </c>
      <c r="AC2159" s="2"/>
      <c r="AD2159" s="2" t="s">
        <v>45</v>
      </c>
      <c r="AE2159" s="2" t="s">
        <v>45</v>
      </c>
      <c r="AF2159" s="2"/>
      <c r="AG2159" s="2"/>
      <c r="AH2159" s="2"/>
      <c r="AI2159" s="2"/>
      <c r="AJ2159" s="2" t="s">
        <v>50</v>
      </c>
      <c r="AK2159" s="2" t="s">
        <v>49</v>
      </c>
    </row>
    <row r="2160" spans="1:37" ht="57.6" x14ac:dyDescent="0.3">
      <c r="A2160" s="1">
        <v>2387</v>
      </c>
      <c r="F2160" s="2" t="s">
        <v>47</v>
      </c>
      <c r="G2160" s="2" t="s">
        <v>212</v>
      </c>
      <c r="H2160" s="2" t="s">
        <v>37</v>
      </c>
      <c r="I2160" s="2" t="s">
        <v>46</v>
      </c>
      <c r="J2160" s="2" t="s">
        <v>165</v>
      </c>
      <c r="K2160" s="2" t="s">
        <v>205</v>
      </c>
      <c r="L2160" s="2" t="s">
        <v>143</v>
      </c>
      <c r="M2160" s="2" t="s">
        <v>239</v>
      </c>
      <c r="N2160" s="3" t="s">
        <v>2108</v>
      </c>
      <c r="O2160" s="2" t="s">
        <v>60</v>
      </c>
      <c r="P2160" s="2" t="s">
        <v>65</v>
      </c>
      <c r="Q2160" s="2"/>
      <c r="R2160" s="2"/>
      <c r="S2160" s="2"/>
      <c r="T2160" s="2"/>
      <c r="U2160">
        <v>0</v>
      </c>
      <c r="V2160">
        <v>365</v>
      </c>
      <c r="W2160" s="4">
        <v>46140</v>
      </c>
      <c r="X2160" s="4"/>
      <c r="Y2160" s="4">
        <v>46140</v>
      </c>
      <c r="Z2160" s="4">
        <v>46505</v>
      </c>
      <c r="AA2160" s="3"/>
      <c r="AB2160" s="3"/>
      <c r="AC2160" s="2"/>
      <c r="AD2160" s="2" t="s">
        <v>45</v>
      </c>
      <c r="AE2160" s="2" t="s">
        <v>45</v>
      </c>
      <c r="AF2160" s="2"/>
      <c r="AG2160" s="2"/>
      <c r="AH2160" s="2"/>
      <c r="AI2160" s="2"/>
      <c r="AJ2160" s="2" t="s">
        <v>50</v>
      </c>
      <c r="AK2160" s="2" t="s">
        <v>49</v>
      </c>
    </row>
    <row r="2161" spans="1:37" ht="72" x14ac:dyDescent="0.3">
      <c r="A2161" s="1">
        <v>2388</v>
      </c>
      <c r="F2161" s="2" t="s">
        <v>76</v>
      </c>
      <c r="G2161" s="2" t="s">
        <v>212</v>
      </c>
      <c r="H2161" s="2" t="s">
        <v>37</v>
      </c>
      <c r="I2161" s="2" t="s">
        <v>46</v>
      </c>
      <c r="J2161" s="2" t="s">
        <v>71</v>
      </c>
      <c r="K2161" s="2" t="s">
        <v>200</v>
      </c>
      <c r="L2161" s="2" t="s">
        <v>143</v>
      </c>
      <c r="M2161" s="2" t="s">
        <v>236</v>
      </c>
      <c r="N2161" s="3" t="s">
        <v>2109</v>
      </c>
      <c r="O2161" s="2" t="s">
        <v>53</v>
      </c>
      <c r="P2161" s="2" t="s">
        <v>65</v>
      </c>
      <c r="Q2161" s="2"/>
      <c r="R2161" s="2"/>
      <c r="S2161" s="2"/>
      <c r="T2161" s="2"/>
      <c r="U2161">
        <v>0</v>
      </c>
      <c r="V2161">
        <v>1080</v>
      </c>
      <c r="W2161" s="4">
        <v>46845</v>
      </c>
      <c r="X2161" s="4"/>
      <c r="Y2161" s="4">
        <v>46845</v>
      </c>
      <c r="Z2161" s="4">
        <v>47925</v>
      </c>
      <c r="AA2161" s="3"/>
      <c r="AB2161" s="3"/>
      <c r="AC2161" s="2"/>
      <c r="AD2161" s="2" t="s">
        <v>45</v>
      </c>
      <c r="AE2161" s="2" t="s">
        <v>45</v>
      </c>
      <c r="AF2161" s="2"/>
      <c r="AG2161" s="2"/>
      <c r="AH2161" s="2"/>
      <c r="AI2161" s="2"/>
      <c r="AJ2161" s="2" t="s">
        <v>50</v>
      </c>
      <c r="AK2161" s="2" t="s">
        <v>49</v>
      </c>
    </row>
    <row r="2162" spans="1:37" ht="72" x14ac:dyDescent="0.3">
      <c r="A2162" s="1">
        <v>2389</v>
      </c>
      <c r="F2162" s="2" t="s">
        <v>76</v>
      </c>
      <c r="G2162" s="2" t="s">
        <v>212</v>
      </c>
      <c r="H2162" s="2" t="s">
        <v>37</v>
      </c>
      <c r="I2162" s="2" t="s">
        <v>46</v>
      </c>
      <c r="J2162" s="2" t="s">
        <v>71</v>
      </c>
      <c r="K2162" s="2" t="s">
        <v>203</v>
      </c>
      <c r="L2162" s="2" t="s">
        <v>39</v>
      </c>
      <c r="M2162" s="2" t="s">
        <v>238</v>
      </c>
      <c r="N2162" s="3" t="s">
        <v>2109</v>
      </c>
      <c r="O2162" s="2" t="s">
        <v>53</v>
      </c>
      <c r="P2162" s="2" t="s">
        <v>65</v>
      </c>
      <c r="Q2162" s="2"/>
      <c r="R2162" s="2"/>
      <c r="S2162" s="2"/>
      <c r="T2162" s="2"/>
      <c r="U2162">
        <v>0</v>
      </c>
      <c r="V2162">
        <v>1080</v>
      </c>
      <c r="W2162" s="4">
        <v>46845</v>
      </c>
      <c r="X2162" s="4"/>
      <c r="Y2162" s="4">
        <v>46845</v>
      </c>
      <c r="Z2162" s="4">
        <v>47925</v>
      </c>
      <c r="AA2162" s="3"/>
      <c r="AB2162" s="3"/>
      <c r="AC2162" s="2"/>
      <c r="AD2162" s="2" t="s">
        <v>45</v>
      </c>
      <c r="AE2162" s="2" t="s">
        <v>45</v>
      </c>
      <c r="AF2162" s="2"/>
      <c r="AG2162" s="2"/>
      <c r="AH2162" s="2"/>
      <c r="AI2162" s="2"/>
      <c r="AJ2162" s="2" t="s">
        <v>50</v>
      </c>
      <c r="AK2162" s="2" t="s">
        <v>49</v>
      </c>
    </row>
    <row r="2163" spans="1:37" ht="72" x14ac:dyDescent="0.3">
      <c r="A2163" s="1">
        <v>2390</v>
      </c>
      <c r="F2163" s="2" t="s">
        <v>76</v>
      </c>
      <c r="G2163" s="2" t="s">
        <v>212</v>
      </c>
      <c r="H2163" s="2" t="s">
        <v>37</v>
      </c>
      <c r="I2163" s="2" t="s">
        <v>46</v>
      </c>
      <c r="J2163" s="2" t="s">
        <v>71</v>
      </c>
      <c r="K2163" s="2" t="s">
        <v>205</v>
      </c>
      <c r="L2163" s="2" t="s">
        <v>143</v>
      </c>
      <c r="M2163" s="2" t="s">
        <v>239</v>
      </c>
      <c r="N2163" s="3" t="s">
        <v>2109</v>
      </c>
      <c r="O2163" s="2" t="s">
        <v>53</v>
      </c>
      <c r="P2163" s="2" t="s">
        <v>65</v>
      </c>
      <c r="Q2163" s="2"/>
      <c r="R2163" s="2"/>
      <c r="S2163" s="2"/>
      <c r="T2163" s="2"/>
      <c r="U2163">
        <v>0</v>
      </c>
      <c r="V2163">
        <v>1080</v>
      </c>
      <c r="W2163" s="4">
        <v>46845</v>
      </c>
      <c r="X2163" s="4"/>
      <c r="Y2163" s="4">
        <v>46845</v>
      </c>
      <c r="Z2163" s="4">
        <v>47925</v>
      </c>
      <c r="AA2163" s="3"/>
      <c r="AB2163" s="3"/>
      <c r="AC2163" s="2"/>
      <c r="AD2163" s="2" t="s">
        <v>45</v>
      </c>
      <c r="AE2163" s="2" t="s">
        <v>45</v>
      </c>
      <c r="AF2163" s="2"/>
      <c r="AG2163" s="2"/>
      <c r="AH2163" s="2"/>
      <c r="AI2163" s="2"/>
      <c r="AJ2163" s="2" t="s">
        <v>50</v>
      </c>
      <c r="AK2163" s="2" t="s">
        <v>49</v>
      </c>
    </row>
    <row r="2164" spans="1:37" x14ac:dyDescent="0.3">
      <c r="A2164" s="1">
        <v>2391</v>
      </c>
      <c r="F2164" s="2" t="s">
        <v>76</v>
      </c>
      <c r="G2164" s="2" t="s">
        <v>212</v>
      </c>
      <c r="H2164" s="2" t="s">
        <v>37</v>
      </c>
      <c r="I2164" s="2" t="s">
        <v>46</v>
      </c>
      <c r="J2164" s="2" t="s">
        <v>71</v>
      </c>
      <c r="K2164" s="2" t="s">
        <v>200</v>
      </c>
      <c r="L2164" s="2" t="s">
        <v>143</v>
      </c>
      <c r="M2164" s="2" t="s">
        <v>236</v>
      </c>
      <c r="N2164" s="3" t="s">
        <v>2215</v>
      </c>
      <c r="O2164" s="2" t="s">
        <v>53</v>
      </c>
      <c r="P2164" s="2" t="s">
        <v>65</v>
      </c>
      <c r="Q2164" s="2"/>
      <c r="R2164" s="2"/>
      <c r="S2164" s="2"/>
      <c r="T2164" s="2"/>
      <c r="U2164">
        <v>0</v>
      </c>
      <c r="V2164">
        <v>1080</v>
      </c>
      <c r="W2164" s="4">
        <v>45774</v>
      </c>
      <c r="X2164" s="4"/>
      <c r="Y2164" s="4">
        <v>45774</v>
      </c>
      <c r="Z2164" s="4">
        <v>46854</v>
      </c>
      <c r="AA2164" s="3"/>
      <c r="AB2164" s="3"/>
      <c r="AC2164" s="2"/>
      <c r="AD2164" s="2" t="s">
        <v>45</v>
      </c>
      <c r="AE2164" s="2" t="s">
        <v>45</v>
      </c>
      <c r="AF2164" s="2"/>
      <c r="AG2164" s="2"/>
      <c r="AH2164" s="2"/>
      <c r="AI2164" s="2"/>
      <c r="AJ2164" s="2" t="s">
        <v>50</v>
      </c>
      <c r="AK2164" s="2" t="s">
        <v>49</v>
      </c>
    </row>
    <row r="2165" spans="1:37" x14ac:dyDescent="0.3">
      <c r="A2165" s="1">
        <v>2392</v>
      </c>
      <c r="F2165" s="2" t="s">
        <v>76</v>
      </c>
      <c r="G2165" s="2" t="s">
        <v>212</v>
      </c>
      <c r="H2165" s="2" t="s">
        <v>37</v>
      </c>
      <c r="I2165" s="2" t="s">
        <v>46</v>
      </c>
      <c r="J2165" s="2" t="s">
        <v>71</v>
      </c>
      <c r="K2165" s="2" t="s">
        <v>203</v>
      </c>
      <c r="L2165" s="2" t="s">
        <v>39</v>
      </c>
      <c r="M2165" s="2" t="s">
        <v>238</v>
      </c>
      <c r="N2165" s="3" t="s">
        <v>2215</v>
      </c>
      <c r="O2165" s="2" t="s">
        <v>53</v>
      </c>
      <c r="P2165" s="2" t="s">
        <v>65</v>
      </c>
      <c r="Q2165" s="2"/>
      <c r="R2165" s="2"/>
      <c r="S2165" s="2"/>
      <c r="T2165" s="2"/>
      <c r="U2165">
        <v>0</v>
      </c>
      <c r="V2165">
        <v>1080</v>
      </c>
      <c r="W2165" s="4">
        <v>45774</v>
      </c>
      <c r="X2165" s="4"/>
      <c r="Y2165" s="4">
        <v>45774</v>
      </c>
      <c r="Z2165" s="4">
        <v>46854</v>
      </c>
      <c r="AA2165" s="3"/>
      <c r="AB2165" s="3"/>
      <c r="AC2165" s="2"/>
      <c r="AD2165" s="2" t="s">
        <v>45</v>
      </c>
      <c r="AE2165" s="2" t="s">
        <v>45</v>
      </c>
      <c r="AF2165" s="2"/>
      <c r="AG2165" s="2"/>
      <c r="AH2165" s="2"/>
      <c r="AI2165" s="2"/>
      <c r="AJ2165" s="2" t="s">
        <v>50</v>
      </c>
      <c r="AK2165" s="2" t="s">
        <v>49</v>
      </c>
    </row>
    <row r="2166" spans="1:37" x14ac:dyDescent="0.3">
      <c r="A2166" s="1">
        <v>2393</v>
      </c>
      <c r="F2166" s="2" t="s">
        <v>76</v>
      </c>
      <c r="G2166" s="2" t="s">
        <v>212</v>
      </c>
      <c r="H2166" s="2" t="s">
        <v>37</v>
      </c>
      <c r="I2166" s="2" t="s">
        <v>46</v>
      </c>
      <c r="J2166" s="2" t="s">
        <v>71</v>
      </c>
      <c r="K2166" s="2" t="s">
        <v>205</v>
      </c>
      <c r="L2166" s="2" t="s">
        <v>143</v>
      </c>
      <c r="M2166" s="2" t="s">
        <v>239</v>
      </c>
      <c r="N2166" s="3" t="s">
        <v>2215</v>
      </c>
      <c r="O2166" s="2" t="s">
        <v>53</v>
      </c>
      <c r="P2166" s="2" t="s">
        <v>65</v>
      </c>
      <c r="Q2166" s="2"/>
      <c r="R2166" s="2"/>
      <c r="S2166" s="2"/>
      <c r="T2166" s="2"/>
      <c r="U2166">
        <v>0</v>
      </c>
      <c r="V2166">
        <v>1080</v>
      </c>
      <c r="W2166" s="4">
        <v>45774</v>
      </c>
      <c r="X2166" s="4"/>
      <c r="Y2166" s="4">
        <v>45774</v>
      </c>
      <c r="Z2166" s="4">
        <v>46854</v>
      </c>
      <c r="AA2166" s="3"/>
      <c r="AB2166" s="3"/>
      <c r="AC2166" s="2"/>
      <c r="AD2166" s="2" t="s">
        <v>45</v>
      </c>
      <c r="AE2166" s="2" t="s">
        <v>45</v>
      </c>
      <c r="AF2166" s="2"/>
      <c r="AG2166" s="2"/>
      <c r="AH2166" s="2"/>
      <c r="AI2166" s="2"/>
      <c r="AJ2166" s="2" t="s">
        <v>50</v>
      </c>
      <c r="AK2166" s="2" t="s">
        <v>49</v>
      </c>
    </row>
    <row r="2167" spans="1:37" ht="72" x14ac:dyDescent="0.3">
      <c r="A2167" s="1">
        <v>2394</v>
      </c>
      <c r="F2167" s="2" t="s">
        <v>76</v>
      </c>
      <c r="G2167" s="2" t="s">
        <v>212</v>
      </c>
      <c r="H2167" s="2" t="s">
        <v>37</v>
      </c>
      <c r="I2167" s="2" t="s">
        <v>46</v>
      </c>
      <c r="J2167" s="2" t="s">
        <v>71</v>
      </c>
      <c r="K2167" s="2" t="s">
        <v>200</v>
      </c>
      <c r="L2167" s="2" t="s">
        <v>143</v>
      </c>
      <c r="M2167" s="2" t="s">
        <v>236</v>
      </c>
      <c r="N2167" s="3" t="s">
        <v>2111</v>
      </c>
      <c r="O2167" s="2" t="s">
        <v>53</v>
      </c>
      <c r="P2167" s="2" t="s">
        <v>65</v>
      </c>
      <c r="Q2167" s="2"/>
      <c r="R2167" s="2"/>
      <c r="S2167" s="2"/>
      <c r="T2167" s="2"/>
      <c r="U2167">
        <v>0</v>
      </c>
      <c r="V2167">
        <v>1080</v>
      </c>
      <c r="W2167" s="4">
        <v>45774</v>
      </c>
      <c r="X2167" s="4"/>
      <c r="Y2167" s="4">
        <v>45774</v>
      </c>
      <c r="Z2167" s="4">
        <v>46854</v>
      </c>
      <c r="AA2167" s="3"/>
      <c r="AB2167" s="3"/>
      <c r="AC2167" s="2"/>
      <c r="AD2167" s="2" t="s">
        <v>45</v>
      </c>
      <c r="AE2167" s="2" t="s">
        <v>45</v>
      </c>
      <c r="AF2167" s="2"/>
      <c r="AG2167" s="2"/>
      <c r="AH2167" s="2"/>
      <c r="AI2167" s="2"/>
      <c r="AJ2167" s="2" t="s">
        <v>50</v>
      </c>
      <c r="AK2167" s="2" t="s">
        <v>49</v>
      </c>
    </row>
    <row r="2168" spans="1:37" ht="72" x14ac:dyDescent="0.3">
      <c r="A2168" s="1">
        <v>2395</v>
      </c>
      <c r="F2168" s="2" t="s">
        <v>76</v>
      </c>
      <c r="G2168" s="2" t="s">
        <v>212</v>
      </c>
      <c r="H2168" s="2" t="s">
        <v>37</v>
      </c>
      <c r="I2168" s="2" t="s">
        <v>46</v>
      </c>
      <c r="J2168" s="2" t="s">
        <v>71</v>
      </c>
      <c r="K2168" s="2" t="s">
        <v>203</v>
      </c>
      <c r="L2168" s="2" t="s">
        <v>39</v>
      </c>
      <c r="M2168" s="2" t="s">
        <v>238</v>
      </c>
      <c r="N2168" s="3" t="s">
        <v>2111</v>
      </c>
      <c r="O2168" s="2" t="s">
        <v>53</v>
      </c>
      <c r="P2168" s="2" t="s">
        <v>65</v>
      </c>
      <c r="Q2168" s="2"/>
      <c r="R2168" s="2"/>
      <c r="S2168" s="2"/>
      <c r="T2168" s="2"/>
      <c r="U2168">
        <v>0</v>
      </c>
      <c r="V2168">
        <v>1080</v>
      </c>
      <c r="W2168" s="4">
        <v>45774</v>
      </c>
      <c r="X2168" s="4"/>
      <c r="Y2168" s="4">
        <v>45774</v>
      </c>
      <c r="Z2168" s="4">
        <v>46854</v>
      </c>
      <c r="AA2168" s="3"/>
      <c r="AB2168" s="3"/>
      <c r="AC2168" s="2"/>
      <c r="AD2168" s="2" t="s">
        <v>45</v>
      </c>
      <c r="AE2168" s="2" t="s">
        <v>45</v>
      </c>
      <c r="AF2168" s="2"/>
      <c r="AG2168" s="2"/>
      <c r="AH2168" s="2"/>
      <c r="AI2168" s="2"/>
      <c r="AJ2168" s="2" t="s">
        <v>50</v>
      </c>
      <c r="AK2168" s="2" t="s">
        <v>49</v>
      </c>
    </row>
    <row r="2169" spans="1:37" ht="72" x14ac:dyDescent="0.3">
      <c r="A2169" s="1">
        <v>2396</v>
      </c>
      <c r="F2169" s="2" t="s">
        <v>76</v>
      </c>
      <c r="G2169" s="2" t="s">
        <v>212</v>
      </c>
      <c r="H2169" s="2" t="s">
        <v>37</v>
      </c>
      <c r="I2169" s="2" t="s">
        <v>46</v>
      </c>
      <c r="J2169" s="2" t="s">
        <v>71</v>
      </c>
      <c r="K2169" s="2" t="s">
        <v>205</v>
      </c>
      <c r="L2169" s="2" t="s">
        <v>143</v>
      </c>
      <c r="M2169" s="2" t="s">
        <v>239</v>
      </c>
      <c r="N2169" s="3" t="s">
        <v>2111</v>
      </c>
      <c r="O2169" s="2" t="s">
        <v>53</v>
      </c>
      <c r="P2169" s="2" t="s">
        <v>65</v>
      </c>
      <c r="Q2169" s="2"/>
      <c r="R2169" s="2"/>
      <c r="S2169" s="2"/>
      <c r="T2169" s="2"/>
      <c r="U2169">
        <v>0</v>
      </c>
      <c r="V2169">
        <v>1080</v>
      </c>
      <c r="W2169" s="4">
        <v>45774</v>
      </c>
      <c r="X2169" s="4"/>
      <c r="Y2169" s="4">
        <v>45774</v>
      </c>
      <c r="Z2169" s="4">
        <v>46854</v>
      </c>
      <c r="AA2169" s="3"/>
      <c r="AB2169" s="3"/>
      <c r="AC2169" s="2"/>
      <c r="AD2169" s="2" t="s">
        <v>45</v>
      </c>
      <c r="AE2169" s="2" t="s">
        <v>45</v>
      </c>
      <c r="AF2169" s="2"/>
      <c r="AG2169" s="2"/>
      <c r="AH2169" s="2"/>
      <c r="AI2169" s="2"/>
      <c r="AJ2169" s="2" t="s">
        <v>50</v>
      </c>
      <c r="AK2169" s="2" t="s">
        <v>49</v>
      </c>
    </row>
    <row r="2170" spans="1:37" ht="28.8" x14ac:dyDescent="0.3">
      <c r="A2170" s="1">
        <v>2397</v>
      </c>
      <c r="F2170" s="2" t="s">
        <v>76</v>
      </c>
      <c r="G2170" s="2" t="s">
        <v>212</v>
      </c>
      <c r="H2170" s="2" t="s">
        <v>37</v>
      </c>
      <c r="I2170" s="2" t="s">
        <v>46</v>
      </c>
      <c r="J2170" s="2" t="s">
        <v>2219</v>
      </c>
      <c r="K2170" s="2" t="s">
        <v>200</v>
      </c>
      <c r="L2170" s="2" t="s">
        <v>143</v>
      </c>
      <c r="M2170" s="2" t="s">
        <v>236</v>
      </c>
      <c r="N2170" s="3" t="s">
        <v>2216</v>
      </c>
      <c r="O2170" s="2" t="s">
        <v>53</v>
      </c>
      <c r="P2170" s="2" t="s">
        <v>65</v>
      </c>
      <c r="Q2170" s="2"/>
      <c r="R2170" s="2" t="s">
        <v>2217</v>
      </c>
      <c r="S2170" s="2" t="s">
        <v>2218</v>
      </c>
      <c r="T2170" s="2"/>
      <c r="U2170">
        <v>0</v>
      </c>
      <c r="V2170">
        <v>1030</v>
      </c>
      <c r="W2170" s="4">
        <v>45774</v>
      </c>
      <c r="X2170" s="4"/>
      <c r="Y2170" s="4">
        <v>45774</v>
      </c>
      <c r="Z2170" s="4">
        <v>46804</v>
      </c>
      <c r="AA2170" s="3"/>
      <c r="AB2170" s="3"/>
      <c r="AC2170" s="2"/>
      <c r="AD2170" s="2" t="s">
        <v>45</v>
      </c>
      <c r="AE2170" s="2" t="s">
        <v>45</v>
      </c>
      <c r="AF2170" s="2"/>
      <c r="AG2170" s="2"/>
      <c r="AH2170" s="2"/>
      <c r="AI2170" s="2"/>
      <c r="AJ2170" s="2" t="s">
        <v>50</v>
      </c>
      <c r="AK2170" s="2" t="s">
        <v>49</v>
      </c>
    </row>
    <row r="2171" spans="1:37" ht="43.2" x14ac:dyDescent="0.3">
      <c r="A2171" s="1">
        <v>2398</v>
      </c>
      <c r="F2171" s="2" t="s">
        <v>76</v>
      </c>
      <c r="G2171" s="2" t="s">
        <v>212</v>
      </c>
      <c r="H2171" s="2" t="s">
        <v>37</v>
      </c>
      <c r="I2171" s="2" t="s">
        <v>46</v>
      </c>
      <c r="J2171" s="2" t="s">
        <v>93</v>
      </c>
      <c r="K2171" s="2" t="s">
        <v>200</v>
      </c>
      <c r="L2171" s="2" t="s">
        <v>201</v>
      </c>
      <c r="M2171" s="2" t="s">
        <v>202</v>
      </c>
      <c r="N2171" s="3" t="s">
        <v>2220</v>
      </c>
      <c r="O2171" s="2" t="s">
        <v>53</v>
      </c>
      <c r="P2171" s="2" t="s">
        <v>65</v>
      </c>
      <c r="Q2171" s="2"/>
      <c r="R2171" s="2" t="s">
        <v>740</v>
      </c>
      <c r="S2171" s="2" t="s">
        <v>2221</v>
      </c>
      <c r="T2171" s="2"/>
      <c r="U2171">
        <v>0</v>
      </c>
      <c r="V2171">
        <v>1080</v>
      </c>
      <c r="W2171" s="4">
        <v>45410</v>
      </c>
      <c r="X2171" s="4"/>
      <c r="Y2171" s="4">
        <v>45410</v>
      </c>
      <c r="Z2171" s="4">
        <v>46490</v>
      </c>
      <c r="AA2171" s="3"/>
      <c r="AB2171" s="3"/>
      <c r="AC2171" s="2"/>
      <c r="AD2171" s="2" t="s">
        <v>45</v>
      </c>
      <c r="AE2171" s="2" t="s">
        <v>45</v>
      </c>
      <c r="AF2171" s="2"/>
      <c r="AG2171" s="2"/>
      <c r="AH2171" s="2"/>
      <c r="AI2171" s="2"/>
      <c r="AJ2171" s="2" t="s">
        <v>50</v>
      </c>
      <c r="AK2171" s="2" t="s">
        <v>49</v>
      </c>
    </row>
    <row r="2172" spans="1:37" ht="43.2" x14ac:dyDescent="0.3">
      <c r="A2172" s="1">
        <v>2399</v>
      </c>
      <c r="F2172" s="2" t="s">
        <v>76</v>
      </c>
      <c r="G2172" s="2" t="s">
        <v>212</v>
      </c>
      <c r="H2172" s="2" t="s">
        <v>37</v>
      </c>
      <c r="I2172" s="2" t="s">
        <v>46</v>
      </c>
      <c r="J2172" s="2" t="s">
        <v>93</v>
      </c>
      <c r="K2172" s="2" t="s">
        <v>203</v>
      </c>
      <c r="L2172" s="2" t="s">
        <v>201</v>
      </c>
      <c r="M2172" s="2" t="s">
        <v>204</v>
      </c>
      <c r="N2172" s="3" t="s">
        <v>2220</v>
      </c>
      <c r="O2172" s="2" t="s">
        <v>53</v>
      </c>
      <c r="P2172" s="2" t="s">
        <v>65</v>
      </c>
      <c r="Q2172" s="2"/>
      <c r="R2172" s="2" t="s">
        <v>740</v>
      </c>
      <c r="S2172" s="2" t="s">
        <v>2221</v>
      </c>
      <c r="T2172" s="2"/>
      <c r="U2172">
        <v>0</v>
      </c>
      <c r="V2172">
        <v>1080</v>
      </c>
      <c r="W2172" s="4">
        <v>45410</v>
      </c>
      <c r="X2172" s="4"/>
      <c r="Y2172" s="4">
        <v>45410</v>
      </c>
      <c r="Z2172" s="4">
        <v>46490</v>
      </c>
      <c r="AA2172" s="3"/>
      <c r="AB2172" s="3"/>
      <c r="AC2172" s="2"/>
      <c r="AD2172" s="2" t="s">
        <v>45</v>
      </c>
      <c r="AE2172" s="2" t="s">
        <v>45</v>
      </c>
      <c r="AF2172" s="2"/>
      <c r="AG2172" s="2"/>
      <c r="AH2172" s="2"/>
      <c r="AI2172" s="2"/>
      <c r="AJ2172" s="2" t="s">
        <v>50</v>
      </c>
      <c r="AK2172" s="2" t="s">
        <v>49</v>
      </c>
    </row>
    <row r="2173" spans="1:37" ht="43.2" x14ac:dyDescent="0.3">
      <c r="A2173" s="1">
        <v>2400</v>
      </c>
      <c r="F2173" s="2" t="s">
        <v>76</v>
      </c>
      <c r="G2173" s="2" t="s">
        <v>212</v>
      </c>
      <c r="H2173" s="2" t="s">
        <v>37</v>
      </c>
      <c r="I2173" s="2" t="s">
        <v>46</v>
      </c>
      <c r="J2173" s="2" t="s">
        <v>93</v>
      </c>
      <c r="K2173" s="2" t="s">
        <v>205</v>
      </c>
      <c r="L2173" s="2" t="s">
        <v>206</v>
      </c>
      <c r="M2173" s="2" t="s">
        <v>207</v>
      </c>
      <c r="N2173" s="3" t="s">
        <v>2222</v>
      </c>
      <c r="O2173" s="2" t="s">
        <v>53</v>
      </c>
      <c r="P2173" s="2" t="s">
        <v>65</v>
      </c>
      <c r="Q2173" s="2"/>
      <c r="R2173" s="2" t="s">
        <v>740</v>
      </c>
      <c r="S2173" s="2" t="s">
        <v>2223</v>
      </c>
      <c r="T2173" s="2"/>
      <c r="U2173">
        <v>0</v>
      </c>
      <c r="V2173">
        <v>1080</v>
      </c>
      <c r="W2173" s="4">
        <v>45410</v>
      </c>
      <c r="X2173" s="4"/>
      <c r="Y2173" s="4">
        <v>45410</v>
      </c>
      <c r="Z2173" s="4">
        <v>46490</v>
      </c>
      <c r="AA2173" s="3"/>
      <c r="AB2173" s="3"/>
      <c r="AC2173" s="2"/>
      <c r="AD2173" s="2" t="s">
        <v>45</v>
      </c>
      <c r="AE2173" s="2" t="s">
        <v>45</v>
      </c>
      <c r="AF2173" s="2"/>
      <c r="AG2173" s="2"/>
      <c r="AH2173" s="2"/>
      <c r="AI2173" s="2"/>
      <c r="AJ2173" s="2" t="s">
        <v>50</v>
      </c>
      <c r="AK2173" s="2" t="s">
        <v>49</v>
      </c>
    </row>
    <row r="2174" spans="1:37" ht="86.4" x14ac:dyDescent="0.3">
      <c r="A2174" s="1">
        <v>2401</v>
      </c>
      <c r="B2174">
        <v>21126</v>
      </c>
      <c r="F2174" s="2" t="s">
        <v>47</v>
      </c>
      <c r="G2174" s="2" t="s">
        <v>78</v>
      </c>
      <c r="H2174" s="2" t="s">
        <v>37</v>
      </c>
      <c r="I2174" s="2" t="s">
        <v>46</v>
      </c>
      <c r="J2174" s="2" t="s">
        <v>100</v>
      </c>
      <c r="K2174" s="2" t="s">
        <v>142</v>
      </c>
      <c r="L2174" s="2" t="s">
        <v>143</v>
      </c>
      <c r="M2174" s="2" t="s">
        <v>2225</v>
      </c>
      <c r="N2174" s="3" t="s">
        <v>2592</v>
      </c>
      <c r="O2174" s="2" t="s">
        <v>53</v>
      </c>
      <c r="P2174" s="2" t="s">
        <v>65</v>
      </c>
      <c r="Q2174" s="2"/>
      <c r="R2174" s="2"/>
      <c r="S2174" s="2"/>
      <c r="T2174" s="2"/>
      <c r="U2174">
        <v>0</v>
      </c>
      <c r="V2174">
        <v>184</v>
      </c>
      <c r="W2174" s="4">
        <v>46139</v>
      </c>
      <c r="X2174" s="4">
        <v>46178</v>
      </c>
      <c r="Y2174" s="4">
        <v>46178</v>
      </c>
      <c r="Z2174" s="4">
        <v>46362</v>
      </c>
      <c r="AA2174" s="3"/>
      <c r="AB2174" s="3" t="s">
        <v>2593</v>
      </c>
      <c r="AC2174" s="2"/>
      <c r="AD2174" s="2" t="s">
        <v>45</v>
      </c>
      <c r="AE2174" s="2" t="s">
        <v>45</v>
      </c>
      <c r="AF2174" s="2"/>
      <c r="AG2174" s="2"/>
      <c r="AH2174" s="2"/>
      <c r="AI2174" s="2"/>
      <c r="AJ2174" s="2" t="s">
        <v>50</v>
      </c>
      <c r="AK2174" s="2" t="s">
        <v>49</v>
      </c>
    </row>
    <row r="2175" spans="1:37" ht="100.8" x14ac:dyDescent="0.3">
      <c r="A2175" s="1">
        <v>2402</v>
      </c>
      <c r="B2175">
        <v>21127</v>
      </c>
      <c r="F2175" s="2" t="s">
        <v>47</v>
      </c>
      <c r="G2175" s="2" t="s">
        <v>78</v>
      </c>
      <c r="H2175" s="2" t="s">
        <v>37</v>
      </c>
      <c r="I2175" s="2" t="s">
        <v>46</v>
      </c>
      <c r="J2175" s="2" t="s">
        <v>100</v>
      </c>
      <c r="K2175" s="2" t="s">
        <v>142</v>
      </c>
      <c r="L2175" s="2" t="s">
        <v>2224</v>
      </c>
      <c r="M2175" s="2" t="s">
        <v>144</v>
      </c>
      <c r="N2175" s="3" t="s">
        <v>2594</v>
      </c>
      <c r="O2175" s="2" t="s">
        <v>53</v>
      </c>
      <c r="P2175" s="2" t="s">
        <v>65</v>
      </c>
      <c r="Q2175" s="2"/>
      <c r="R2175" s="2"/>
      <c r="S2175" s="2"/>
      <c r="T2175" s="2"/>
      <c r="U2175">
        <v>0</v>
      </c>
      <c r="V2175">
        <v>184</v>
      </c>
      <c r="W2175" s="4">
        <v>46139</v>
      </c>
      <c r="X2175" s="4">
        <v>46183</v>
      </c>
      <c r="Y2175" s="4">
        <v>46183</v>
      </c>
      <c r="Z2175" s="4">
        <v>46367</v>
      </c>
      <c r="AA2175" s="3"/>
      <c r="AB2175" s="3" t="s">
        <v>2595</v>
      </c>
      <c r="AC2175" s="2"/>
      <c r="AD2175" s="2" t="s">
        <v>45</v>
      </c>
      <c r="AE2175" s="2" t="s">
        <v>101</v>
      </c>
      <c r="AF2175" s="2"/>
      <c r="AG2175" s="2"/>
      <c r="AH2175" s="2"/>
      <c r="AI2175" s="2"/>
      <c r="AJ2175" s="2" t="s">
        <v>50</v>
      </c>
      <c r="AK2175" s="2" t="s">
        <v>49</v>
      </c>
    </row>
    <row r="2176" spans="1:37" ht="100.8" x14ac:dyDescent="0.3">
      <c r="A2176" s="1">
        <v>2403</v>
      </c>
      <c r="B2176">
        <v>20331</v>
      </c>
      <c r="F2176" s="2" t="s">
        <v>47</v>
      </c>
      <c r="G2176" s="2" t="s">
        <v>78</v>
      </c>
      <c r="H2176" s="2" t="s">
        <v>37</v>
      </c>
      <c r="I2176" s="2" t="s">
        <v>46</v>
      </c>
      <c r="J2176" s="2" t="s">
        <v>100</v>
      </c>
      <c r="K2176" s="2" t="s">
        <v>188</v>
      </c>
      <c r="L2176" s="2" t="s">
        <v>39</v>
      </c>
      <c r="M2176" s="2" t="s">
        <v>208</v>
      </c>
      <c r="N2176" s="3" t="s">
        <v>2226</v>
      </c>
      <c r="O2176" s="2" t="s">
        <v>53</v>
      </c>
      <c r="P2176" s="2" t="s">
        <v>65</v>
      </c>
      <c r="Q2176" s="2"/>
      <c r="R2176" s="2"/>
      <c r="S2176" s="2"/>
      <c r="T2176" s="2"/>
      <c r="U2176">
        <v>0</v>
      </c>
      <c r="V2176">
        <v>180</v>
      </c>
      <c r="W2176" s="4">
        <v>46139</v>
      </c>
      <c r="X2176" s="4">
        <v>46146</v>
      </c>
      <c r="Y2176" s="4">
        <v>46146</v>
      </c>
      <c r="Z2176" s="4">
        <v>46326</v>
      </c>
      <c r="AA2176" s="3"/>
      <c r="AB2176" s="3" t="s">
        <v>1698</v>
      </c>
      <c r="AC2176" s="2"/>
      <c r="AD2176" s="2" t="s">
        <v>45</v>
      </c>
      <c r="AE2176" s="2" t="s">
        <v>45</v>
      </c>
      <c r="AF2176" s="2"/>
      <c r="AG2176" s="2"/>
      <c r="AH2176" s="2"/>
      <c r="AI2176" s="2"/>
      <c r="AJ2176" s="2" t="s">
        <v>50</v>
      </c>
      <c r="AK2176" s="2" t="s">
        <v>49</v>
      </c>
    </row>
    <row r="2177" spans="1:37" ht="100.8" x14ac:dyDescent="0.3">
      <c r="A2177" s="1">
        <v>2404</v>
      </c>
      <c r="B2177">
        <v>20403</v>
      </c>
      <c r="F2177" s="2" t="s">
        <v>47</v>
      </c>
      <c r="G2177" s="2" t="s">
        <v>78</v>
      </c>
      <c r="H2177" s="2" t="s">
        <v>37</v>
      </c>
      <c r="I2177" s="2" t="s">
        <v>46</v>
      </c>
      <c r="J2177" s="2" t="s">
        <v>100</v>
      </c>
      <c r="K2177" s="2" t="s">
        <v>38</v>
      </c>
      <c r="L2177" s="2" t="s">
        <v>39</v>
      </c>
      <c r="M2177" s="2" t="s">
        <v>40</v>
      </c>
      <c r="N2177" s="3" t="s">
        <v>2227</v>
      </c>
      <c r="O2177" s="2" t="s">
        <v>53</v>
      </c>
      <c r="P2177" s="2" t="s">
        <v>65</v>
      </c>
      <c r="Q2177" s="2"/>
      <c r="R2177" s="2"/>
      <c r="S2177" s="2"/>
      <c r="T2177" s="2"/>
      <c r="U2177">
        <v>0</v>
      </c>
      <c r="V2177">
        <v>180</v>
      </c>
      <c r="W2177" s="4">
        <v>46140</v>
      </c>
      <c r="X2177" s="4">
        <v>46154</v>
      </c>
      <c r="Y2177" s="4">
        <v>46154</v>
      </c>
      <c r="Z2177" s="4">
        <v>46334</v>
      </c>
      <c r="AA2177" s="3"/>
      <c r="AB2177" s="3" t="s">
        <v>2399</v>
      </c>
      <c r="AC2177" s="2"/>
      <c r="AD2177" s="2" t="s">
        <v>45</v>
      </c>
      <c r="AE2177" s="2" t="s">
        <v>45</v>
      </c>
      <c r="AF2177" s="2"/>
      <c r="AG2177" s="2"/>
      <c r="AH2177" s="2"/>
      <c r="AI2177" s="2"/>
      <c r="AJ2177" s="2" t="s">
        <v>50</v>
      </c>
      <c r="AK2177" s="2" t="s">
        <v>49</v>
      </c>
    </row>
    <row r="2178" spans="1:37" ht="100.8" x14ac:dyDescent="0.3">
      <c r="A2178" s="1">
        <v>2405</v>
      </c>
      <c r="B2178">
        <v>20332</v>
      </c>
      <c r="F2178" s="2" t="s">
        <v>47</v>
      </c>
      <c r="G2178" s="2" t="s">
        <v>78</v>
      </c>
      <c r="H2178" s="2" t="s">
        <v>37</v>
      </c>
      <c r="I2178" s="2" t="s">
        <v>46</v>
      </c>
      <c r="J2178" s="2" t="s">
        <v>100</v>
      </c>
      <c r="K2178" s="2" t="s">
        <v>188</v>
      </c>
      <c r="L2178" s="2" t="s">
        <v>2228</v>
      </c>
      <c r="M2178" s="2"/>
      <c r="N2178" s="3" t="s">
        <v>2229</v>
      </c>
      <c r="O2178" s="2" t="s">
        <v>53</v>
      </c>
      <c r="P2178" s="2" t="s">
        <v>65</v>
      </c>
      <c r="Q2178" s="2"/>
      <c r="R2178" s="2"/>
      <c r="S2178" s="2"/>
      <c r="T2178" s="2"/>
      <c r="U2178">
        <v>0</v>
      </c>
      <c r="V2178">
        <v>180</v>
      </c>
      <c r="W2178" s="4">
        <v>46139</v>
      </c>
      <c r="X2178" s="4">
        <v>46146</v>
      </c>
      <c r="Y2178" s="4">
        <v>46146</v>
      </c>
      <c r="Z2178" s="4">
        <v>46326</v>
      </c>
      <c r="AA2178" s="3"/>
      <c r="AB2178" s="3" t="s">
        <v>1698</v>
      </c>
      <c r="AC2178" s="2"/>
      <c r="AD2178" s="2" t="s">
        <v>45</v>
      </c>
      <c r="AE2178" s="2" t="s">
        <v>45</v>
      </c>
      <c r="AF2178" s="2"/>
      <c r="AG2178" s="2"/>
      <c r="AH2178" s="2"/>
      <c r="AI2178" s="2"/>
      <c r="AJ2178" s="2" t="s">
        <v>50</v>
      </c>
      <c r="AK2178" s="2" t="s">
        <v>49</v>
      </c>
    </row>
    <row r="2179" spans="1:37" ht="100.8" x14ac:dyDescent="0.3">
      <c r="A2179" s="1">
        <v>2406</v>
      </c>
      <c r="B2179">
        <v>20402</v>
      </c>
      <c r="F2179" s="2" t="s">
        <v>47</v>
      </c>
      <c r="G2179" s="2" t="s">
        <v>78</v>
      </c>
      <c r="H2179" s="2" t="s">
        <v>37</v>
      </c>
      <c r="I2179" s="2" t="s">
        <v>46</v>
      </c>
      <c r="J2179" s="2" t="s">
        <v>100</v>
      </c>
      <c r="K2179" s="2" t="s">
        <v>38</v>
      </c>
      <c r="L2179" s="2" t="s">
        <v>1501</v>
      </c>
      <c r="M2179" s="2" t="s">
        <v>2230</v>
      </c>
      <c r="N2179" s="3" t="s">
        <v>2229</v>
      </c>
      <c r="O2179" s="2" t="s">
        <v>53</v>
      </c>
      <c r="P2179" s="2" t="s">
        <v>65</v>
      </c>
      <c r="Q2179" s="2"/>
      <c r="R2179" s="2"/>
      <c r="S2179" s="2"/>
      <c r="T2179" s="2"/>
      <c r="U2179">
        <v>0</v>
      </c>
      <c r="V2179">
        <v>180</v>
      </c>
      <c r="W2179" s="4">
        <v>46140</v>
      </c>
      <c r="X2179" s="4">
        <v>46154</v>
      </c>
      <c r="Y2179" s="4">
        <v>46154</v>
      </c>
      <c r="Z2179" s="4">
        <v>46334</v>
      </c>
      <c r="AA2179" s="3"/>
      <c r="AB2179" s="3" t="s">
        <v>2399</v>
      </c>
      <c r="AC2179" s="2"/>
      <c r="AD2179" s="2" t="s">
        <v>45</v>
      </c>
      <c r="AE2179" s="2" t="s">
        <v>45</v>
      </c>
      <c r="AF2179" s="2"/>
      <c r="AG2179" s="2"/>
      <c r="AH2179" s="2"/>
      <c r="AI2179" s="2"/>
      <c r="AJ2179" s="2" t="s">
        <v>50</v>
      </c>
      <c r="AK2179" s="2" t="s">
        <v>49</v>
      </c>
    </row>
    <row r="2180" spans="1:37" ht="100.8" x14ac:dyDescent="0.3">
      <c r="A2180" s="1">
        <v>2407</v>
      </c>
      <c r="B2180">
        <v>20445</v>
      </c>
      <c r="F2180" s="2" t="s">
        <v>47</v>
      </c>
      <c r="G2180" s="2" t="s">
        <v>78</v>
      </c>
      <c r="H2180" s="2" t="s">
        <v>37</v>
      </c>
      <c r="I2180" s="2" t="s">
        <v>46</v>
      </c>
      <c r="J2180" s="2" t="s">
        <v>100</v>
      </c>
      <c r="K2180" s="2" t="s">
        <v>200</v>
      </c>
      <c r="L2180" s="2" t="s">
        <v>143</v>
      </c>
      <c r="M2180" s="2" t="s">
        <v>236</v>
      </c>
      <c r="N2180" s="3" t="s">
        <v>2231</v>
      </c>
      <c r="O2180" s="2" t="s">
        <v>53</v>
      </c>
      <c r="P2180" s="2" t="s">
        <v>65</v>
      </c>
      <c r="Q2180" s="2"/>
      <c r="R2180" s="2"/>
      <c r="S2180" s="2"/>
      <c r="T2180" s="2"/>
      <c r="U2180">
        <v>0</v>
      </c>
      <c r="V2180">
        <v>180</v>
      </c>
      <c r="W2180" s="4">
        <v>46141</v>
      </c>
      <c r="X2180" s="4">
        <v>46154</v>
      </c>
      <c r="Y2180" s="4">
        <v>46154</v>
      </c>
      <c r="Z2180" s="4">
        <v>46334</v>
      </c>
      <c r="AA2180" s="3"/>
      <c r="AB2180" s="3" t="s">
        <v>2427</v>
      </c>
      <c r="AC2180" s="2"/>
      <c r="AD2180" s="2" t="s">
        <v>45</v>
      </c>
      <c r="AE2180" s="2" t="s">
        <v>45</v>
      </c>
      <c r="AF2180" s="2"/>
      <c r="AG2180" s="2"/>
      <c r="AH2180" s="2"/>
      <c r="AI2180" s="2"/>
      <c r="AJ2180" s="2" t="s">
        <v>50</v>
      </c>
      <c r="AK2180" s="2" t="s">
        <v>49</v>
      </c>
    </row>
    <row r="2181" spans="1:37" ht="100.8" x14ac:dyDescent="0.3">
      <c r="A2181" s="1">
        <v>2408</v>
      </c>
      <c r="B2181">
        <v>20519</v>
      </c>
      <c r="F2181" s="2" t="s">
        <v>47</v>
      </c>
      <c r="G2181" s="2" t="s">
        <v>78</v>
      </c>
      <c r="H2181" s="2" t="s">
        <v>37</v>
      </c>
      <c r="I2181" s="2" t="s">
        <v>46</v>
      </c>
      <c r="J2181" s="2" t="s">
        <v>100</v>
      </c>
      <c r="K2181" s="2" t="s">
        <v>203</v>
      </c>
      <c r="L2181" s="2" t="s">
        <v>39</v>
      </c>
      <c r="M2181" s="2" t="s">
        <v>238</v>
      </c>
      <c r="N2181" s="3" t="s">
        <v>2232</v>
      </c>
      <c r="O2181" s="2" t="s">
        <v>53</v>
      </c>
      <c r="P2181" s="2" t="s">
        <v>65</v>
      </c>
      <c r="Q2181" s="2"/>
      <c r="R2181" s="2"/>
      <c r="S2181" s="2"/>
      <c r="T2181" s="2"/>
      <c r="U2181">
        <v>0</v>
      </c>
      <c r="V2181">
        <v>180</v>
      </c>
      <c r="W2181" s="4">
        <v>46142</v>
      </c>
      <c r="X2181" s="4">
        <v>46154</v>
      </c>
      <c r="Y2181" s="4">
        <v>46154</v>
      </c>
      <c r="Z2181" s="4">
        <v>46334</v>
      </c>
      <c r="AA2181" s="3"/>
      <c r="AB2181" s="3" t="s">
        <v>2426</v>
      </c>
      <c r="AC2181" s="2"/>
      <c r="AD2181" s="2" t="s">
        <v>45</v>
      </c>
      <c r="AE2181" s="2" t="s">
        <v>45</v>
      </c>
      <c r="AF2181" s="2"/>
      <c r="AG2181" s="2"/>
      <c r="AH2181" s="2"/>
      <c r="AI2181" s="2"/>
      <c r="AJ2181" s="2" t="s">
        <v>50</v>
      </c>
      <c r="AK2181" s="2" t="s">
        <v>49</v>
      </c>
    </row>
    <row r="2182" spans="1:37" x14ac:dyDescent="0.3">
      <c r="A2182" s="1">
        <v>2409</v>
      </c>
      <c r="F2182" s="2" t="s">
        <v>76</v>
      </c>
      <c r="G2182" s="2" t="s">
        <v>212</v>
      </c>
      <c r="H2182" s="2" t="s">
        <v>37</v>
      </c>
      <c r="I2182" s="2" t="s">
        <v>46</v>
      </c>
      <c r="J2182" s="2" t="s">
        <v>442</v>
      </c>
      <c r="K2182" s="2" t="s">
        <v>272</v>
      </c>
      <c r="L2182" s="2" t="s">
        <v>2010</v>
      </c>
      <c r="M2182" s="2" t="s">
        <v>2072</v>
      </c>
      <c r="N2182" s="3" t="s">
        <v>2233</v>
      </c>
      <c r="O2182" s="2" t="s">
        <v>174</v>
      </c>
      <c r="P2182" s="2" t="s">
        <v>65</v>
      </c>
      <c r="Q2182" s="2"/>
      <c r="R2182" s="2"/>
      <c r="S2182" s="2"/>
      <c r="T2182" s="2"/>
      <c r="U2182">
        <v>0</v>
      </c>
      <c r="V2182">
        <v>360</v>
      </c>
      <c r="W2182" s="4">
        <v>46113</v>
      </c>
      <c r="X2182" s="4"/>
      <c r="Y2182" s="4">
        <v>46113</v>
      </c>
      <c r="Z2182" s="4">
        <v>46473</v>
      </c>
      <c r="AA2182" s="3"/>
      <c r="AB2182" s="3"/>
      <c r="AC2182" s="2"/>
      <c r="AD2182" s="2" t="s">
        <v>118</v>
      </c>
      <c r="AE2182" s="2" t="s">
        <v>118</v>
      </c>
      <c r="AF2182" s="2"/>
      <c r="AG2182" s="2"/>
      <c r="AH2182" s="2"/>
      <c r="AI2182" s="2"/>
      <c r="AJ2182" s="2" t="s">
        <v>50</v>
      </c>
      <c r="AK2182" s="2" t="s">
        <v>49</v>
      </c>
    </row>
    <row r="2183" spans="1:37" ht="100.8" x14ac:dyDescent="0.3">
      <c r="A2183" s="1">
        <v>2410</v>
      </c>
      <c r="F2183" s="2" t="s">
        <v>47</v>
      </c>
      <c r="G2183" s="2" t="s">
        <v>212</v>
      </c>
      <c r="H2183" s="2" t="s">
        <v>37</v>
      </c>
      <c r="I2183" s="2" t="s">
        <v>46</v>
      </c>
      <c r="J2183" s="2" t="s">
        <v>100</v>
      </c>
      <c r="K2183" s="2" t="s">
        <v>205</v>
      </c>
      <c r="L2183" s="2" t="s">
        <v>143</v>
      </c>
      <c r="M2183" s="2" t="s">
        <v>239</v>
      </c>
      <c r="N2183" s="3" t="s">
        <v>2234</v>
      </c>
      <c r="O2183" s="2" t="s">
        <v>53</v>
      </c>
      <c r="P2183" s="2" t="s">
        <v>65</v>
      </c>
      <c r="Q2183" s="2"/>
      <c r="R2183" s="2"/>
      <c r="S2183" s="2"/>
      <c r="T2183" s="2"/>
      <c r="U2183">
        <v>0</v>
      </c>
      <c r="V2183">
        <v>180</v>
      </c>
      <c r="W2183" s="4">
        <v>46142</v>
      </c>
      <c r="X2183" s="4"/>
      <c r="Y2183" s="4">
        <v>46142</v>
      </c>
      <c r="Z2183" s="4">
        <v>46322</v>
      </c>
      <c r="AA2183" s="3"/>
      <c r="AB2183" s="3"/>
      <c r="AC2183" s="2"/>
      <c r="AD2183" s="2" t="s">
        <v>45</v>
      </c>
      <c r="AE2183" s="2" t="s">
        <v>45</v>
      </c>
      <c r="AF2183" s="2"/>
      <c r="AG2183" s="2"/>
      <c r="AH2183" s="2"/>
      <c r="AI2183" s="2"/>
      <c r="AJ2183" s="2" t="s">
        <v>50</v>
      </c>
      <c r="AK2183" s="2" t="s">
        <v>49</v>
      </c>
    </row>
    <row r="2184" spans="1:37" x14ac:dyDescent="0.3">
      <c r="A2184" s="1">
        <v>2411</v>
      </c>
      <c r="F2184" s="2" t="s">
        <v>76</v>
      </c>
      <c r="G2184" s="2" t="s">
        <v>212</v>
      </c>
      <c r="H2184" s="2" t="s">
        <v>37</v>
      </c>
      <c r="I2184" s="2" t="s">
        <v>46</v>
      </c>
      <c r="J2184" s="2" t="s">
        <v>442</v>
      </c>
      <c r="K2184" s="2" t="s">
        <v>272</v>
      </c>
      <c r="L2184" s="2" t="s">
        <v>2012</v>
      </c>
      <c r="M2184" s="2" t="s">
        <v>2080</v>
      </c>
      <c r="N2184" s="3" t="s">
        <v>2233</v>
      </c>
      <c r="O2184" s="2" t="s">
        <v>174</v>
      </c>
      <c r="P2184" s="2" t="s">
        <v>65</v>
      </c>
      <c r="Q2184" s="2"/>
      <c r="R2184" s="2"/>
      <c r="S2184" s="2"/>
      <c r="T2184" s="2"/>
      <c r="U2184">
        <v>0</v>
      </c>
      <c r="V2184">
        <v>360</v>
      </c>
      <c r="W2184" s="4">
        <v>46113</v>
      </c>
      <c r="X2184" s="4"/>
      <c r="Y2184" s="4">
        <v>46113</v>
      </c>
      <c r="Z2184" s="4">
        <v>46473</v>
      </c>
      <c r="AA2184" s="3"/>
      <c r="AB2184" s="3"/>
      <c r="AC2184" s="2"/>
      <c r="AD2184" s="2" t="s">
        <v>118</v>
      </c>
      <c r="AE2184" s="2" t="s">
        <v>118</v>
      </c>
      <c r="AF2184" s="2"/>
      <c r="AG2184" s="2"/>
      <c r="AH2184" s="2"/>
      <c r="AI2184" s="2"/>
      <c r="AJ2184" s="2" t="s">
        <v>50</v>
      </c>
      <c r="AK2184" s="2" t="s">
        <v>49</v>
      </c>
    </row>
    <row r="2185" spans="1:37" x14ac:dyDescent="0.3">
      <c r="A2185" s="1">
        <v>2412</v>
      </c>
      <c r="F2185" s="2" t="s">
        <v>76</v>
      </c>
      <c r="G2185" s="2" t="s">
        <v>212</v>
      </c>
      <c r="H2185" s="2" t="s">
        <v>37</v>
      </c>
      <c r="I2185" s="2" t="s">
        <v>46</v>
      </c>
      <c r="J2185" s="2" t="s">
        <v>442</v>
      </c>
      <c r="K2185" s="2" t="s">
        <v>272</v>
      </c>
      <c r="L2185" s="2" t="s">
        <v>437</v>
      </c>
      <c r="M2185" s="2" t="s">
        <v>438</v>
      </c>
      <c r="N2185" s="3" t="s">
        <v>2233</v>
      </c>
      <c r="O2185" s="2" t="s">
        <v>174</v>
      </c>
      <c r="P2185" s="2" t="s">
        <v>65</v>
      </c>
      <c r="Q2185" s="2"/>
      <c r="R2185" s="2"/>
      <c r="S2185" s="2"/>
      <c r="T2185" s="2"/>
      <c r="U2185">
        <v>0</v>
      </c>
      <c r="V2185">
        <v>360</v>
      </c>
      <c r="W2185" s="4">
        <v>46113</v>
      </c>
      <c r="X2185" s="4"/>
      <c r="Y2185" s="4">
        <v>46113</v>
      </c>
      <c r="Z2185" s="4">
        <v>46473</v>
      </c>
      <c r="AA2185" s="3"/>
      <c r="AB2185" s="3"/>
      <c r="AC2185" s="2"/>
      <c r="AD2185" s="2" t="s">
        <v>118</v>
      </c>
      <c r="AE2185" s="2" t="s">
        <v>118</v>
      </c>
      <c r="AF2185" s="2"/>
      <c r="AG2185" s="2"/>
      <c r="AH2185" s="2"/>
      <c r="AI2185" s="2"/>
      <c r="AJ2185" s="2" t="s">
        <v>50</v>
      </c>
      <c r="AK2185" s="2" t="s">
        <v>49</v>
      </c>
    </row>
    <row r="2186" spans="1:37" ht="28.8" x14ac:dyDescent="0.3">
      <c r="A2186" s="1">
        <v>2413</v>
      </c>
      <c r="B2186">
        <v>19753</v>
      </c>
      <c r="F2186" s="2" t="s">
        <v>76</v>
      </c>
      <c r="G2186" s="2" t="s">
        <v>78</v>
      </c>
      <c r="H2186" s="2" t="s">
        <v>37</v>
      </c>
      <c r="I2186" s="2" t="s">
        <v>46</v>
      </c>
      <c r="J2186" s="2" t="s">
        <v>442</v>
      </c>
      <c r="K2186" s="2" t="s">
        <v>285</v>
      </c>
      <c r="L2186" s="2" t="s">
        <v>2010</v>
      </c>
      <c r="M2186" s="2" t="s">
        <v>2073</v>
      </c>
      <c r="N2186" s="3" t="s">
        <v>2233</v>
      </c>
      <c r="O2186" s="2" t="s">
        <v>174</v>
      </c>
      <c r="P2186" s="2" t="s">
        <v>65</v>
      </c>
      <c r="Q2186" s="2"/>
      <c r="R2186" s="2"/>
      <c r="S2186" s="2"/>
      <c r="T2186" s="2"/>
      <c r="U2186">
        <v>0</v>
      </c>
      <c r="V2186">
        <v>360</v>
      </c>
      <c r="W2186" s="4">
        <v>46114</v>
      </c>
      <c r="X2186" s="4">
        <v>46116</v>
      </c>
      <c r="Y2186" s="4">
        <v>46116</v>
      </c>
      <c r="Z2186" s="4">
        <v>46476</v>
      </c>
      <c r="AA2186" s="3"/>
      <c r="AB2186" s="3" t="s">
        <v>2235</v>
      </c>
      <c r="AC2186" s="2"/>
      <c r="AD2186" s="2" t="s">
        <v>118</v>
      </c>
      <c r="AE2186" s="2" t="s">
        <v>45</v>
      </c>
      <c r="AF2186" s="2"/>
      <c r="AG2186" s="2"/>
      <c r="AH2186" s="2"/>
      <c r="AI2186" s="2"/>
      <c r="AJ2186" s="2" t="s">
        <v>50</v>
      </c>
      <c r="AK2186" s="2" t="s">
        <v>49</v>
      </c>
    </row>
    <row r="2187" spans="1:37" ht="28.8" x14ac:dyDescent="0.3">
      <c r="A2187" s="1">
        <v>2414</v>
      </c>
      <c r="B2187">
        <v>19754</v>
      </c>
      <c r="F2187" s="2" t="s">
        <v>76</v>
      </c>
      <c r="G2187" s="2" t="s">
        <v>78</v>
      </c>
      <c r="H2187" s="2" t="s">
        <v>37</v>
      </c>
      <c r="I2187" s="2" t="s">
        <v>46</v>
      </c>
      <c r="J2187" s="2" t="s">
        <v>442</v>
      </c>
      <c r="K2187" s="2" t="s">
        <v>285</v>
      </c>
      <c r="L2187" s="2" t="s">
        <v>2012</v>
      </c>
      <c r="M2187" s="2" t="s">
        <v>2081</v>
      </c>
      <c r="N2187" s="3" t="s">
        <v>2233</v>
      </c>
      <c r="O2187" s="2" t="s">
        <v>174</v>
      </c>
      <c r="P2187" s="2" t="s">
        <v>65</v>
      </c>
      <c r="Q2187" s="2"/>
      <c r="R2187" s="2"/>
      <c r="S2187" s="2"/>
      <c r="T2187" s="2"/>
      <c r="U2187">
        <v>0</v>
      </c>
      <c r="V2187">
        <v>360</v>
      </c>
      <c r="W2187" s="4">
        <v>46114</v>
      </c>
      <c r="X2187" s="4">
        <v>46116</v>
      </c>
      <c r="Y2187" s="4">
        <v>46116</v>
      </c>
      <c r="Z2187" s="4">
        <v>46476</v>
      </c>
      <c r="AA2187" s="3"/>
      <c r="AB2187" s="3" t="s">
        <v>2235</v>
      </c>
      <c r="AC2187" s="2"/>
      <c r="AD2187" s="2" t="s">
        <v>118</v>
      </c>
      <c r="AE2187" s="2" t="s">
        <v>45</v>
      </c>
      <c r="AF2187" s="2"/>
      <c r="AG2187" s="2"/>
      <c r="AH2187" s="2"/>
      <c r="AI2187" s="2"/>
      <c r="AJ2187" s="2" t="s">
        <v>50</v>
      </c>
      <c r="AK2187" s="2" t="s">
        <v>49</v>
      </c>
    </row>
    <row r="2188" spans="1:37" ht="28.8" x14ac:dyDescent="0.3">
      <c r="A2188" s="1">
        <v>2415</v>
      </c>
      <c r="B2188">
        <v>19755</v>
      </c>
      <c r="F2188" s="2" t="s">
        <v>76</v>
      </c>
      <c r="G2188" s="2" t="s">
        <v>78</v>
      </c>
      <c r="H2188" s="2" t="s">
        <v>37</v>
      </c>
      <c r="I2188" s="2" t="s">
        <v>46</v>
      </c>
      <c r="J2188" s="2" t="s">
        <v>442</v>
      </c>
      <c r="K2188" s="2" t="s">
        <v>285</v>
      </c>
      <c r="L2188" s="2" t="s">
        <v>437</v>
      </c>
      <c r="M2188" s="2" t="s">
        <v>670</v>
      </c>
      <c r="N2188" s="3" t="s">
        <v>2233</v>
      </c>
      <c r="O2188" s="2" t="s">
        <v>174</v>
      </c>
      <c r="P2188" s="2" t="s">
        <v>65</v>
      </c>
      <c r="Q2188" s="2"/>
      <c r="R2188" s="2"/>
      <c r="S2188" s="2"/>
      <c r="T2188" s="2"/>
      <c r="U2188">
        <v>0</v>
      </c>
      <c r="V2188">
        <v>360</v>
      </c>
      <c r="W2188" s="4">
        <v>46114</v>
      </c>
      <c r="X2188" s="4">
        <v>46116</v>
      </c>
      <c r="Y2188" s="4">
        <v>46116</v>
      </c>
      <c r="Z2188" s="4">
        <v>46476</v>
      </c>
      <c r="AA2188" s="3"/>
      <c r="AB2188" s="3" t="s">
        <v>2235</v>
      </c>
      <c r="AC2188" s="2"/>
      <c r="AD2188" s="2" t="s">
        <v>118</v>
      </c>
      <c r="AE2188" s="2" t="s">
        <v>45</v>
      </c>
      <c r="AF2188" s="2"/>
      <c r="AG2188" s="2"/>
      <c r="AH2188" s="2"/>
      <c r="AI2188" s="2"/>
      <c r="AJ2188" s="2" t="s">
        <v>50</v>
      </c>
      <c r="AK2188" s="2" t="s">
        <v>49</v>
      </c>
    </row>
    <row r="2189" spans="1:37" x14ac:dyDescent="0.3">
      <c r="A2189" s="1">
        <v>2416</v>
      </c>
      <c r="F2189" s="2" t="s">
        <v>76</v>
      </c>
      <c r="G2189" s="2" t="s">
        <v>57</v>
      </c>
      <c r="H2189" s="2" t="s">
        <v>37</v>
      </c>
      <c r="I2189" s="2" t="s">
        <v>46</v>
      </c>
      <c r="J2189" s="2" t="s">
        <v>442</v>
      </c>
      <c r="K2189" s="2" t="s">
        <v>290</v>
      </c>
      <c r="L2189" s="2" t="s">
        <v>2010</v>
      </c>
      <c r="M2189" s="2" t="s">
        <v>2074</v>
      </c>
      <c r="N2189" s="3" t="s">
        <v>2233</v>
      </c>
      <c r="O2189" s="2" t="s">
        <v>174</v>
      </c>
      <c r="P2189" s="2" t="s">
        <v>65</v>
      </c>
      <c r="Q2189" s="2"/>
      <c r="R2189" s="2"/>
      <c r="S2189" s="2"/>
      <c r="T2189" s="2"/>
      <c r="U2189">
        <v>0</v>
      </c>
      <c r="V2189">
        <v>360</v>
      </c>
      <c r="W2189" s="4">
        <v>46115</v>
      </c>
      <c r="X2189" s="4"/>
      <c r="Y2189" s="4">
        <v>46115</v>
      </c>
      <c r="Z2189" s="4">
        <v>46475</v>
      </c>
      <c r="AA2189" s="3"/>
      <c r="AB2189" s="3"/>
      <c r="AC2189" s="2"/>
      <c r="AD2189" s="2" t="s">
        <v>118</v>
      </c>
      <c r="AE2189" s="2" t="s">
        <v>101</v>
      </c>
      <c r="AF2189" s="2"/>
      <c r="AG2189" s="2"/>
      <c r="AH2189" s="2"/>
      <c r="AI2189" s="2"/>
      <c r="AJ2189" s="2" t="s">
        <v>50</v>
      </c>
      <c r="AK2189" s="2" t="s">
        <v>49</v>
      </c>
    </row>
    <row r="2190" spans="1:37" x14ac:dyDescent="0.3">
      <c r="A2190" s="1">
        <v>2417</v>
      </c>
      <c r="F2190" s="2" t="s">
        <v>76</v>
      </c>
      <c r="G2190" s="2" t="s">
        <v>57</v>
      </c>
      <c r="H2190" s="2" t="s">
        <v>37</v>
      </c>
      <c r="I2190" s="2" t="s">
        <v>46</v>
      </c>
      <c r="J2190" s="2" t="s">
        <v>442</v>
      </c>
      <c r="K2190" s="2" t="s">
        <v>290</v>
      </c>
      <c r="L2190" s="2" t="s">
        <v>2012</v>
      </c>
      <c r="M2190" s="2" t="s">
        <v>2082</v>
      </c>
      <c r="N2190" s="3" t="s">
        <v>2233</v>
      </c>
      <c r="O2190" s="2" t="s">
        <v>174</v>
      </c>
      <c r="P2190" s="2" t="s">
        <v>65</v>
      </c>
      <c r="Q2190" s="2"/>
      <c r="R2190" s="2"/>
      <c r="S2190" s="2"/>
      <c r="T2190" s="2"/>
      <c r="U2190">
        <v>0</v>
      </c>
      <c r="V2190">
        <v>360</v>
      </c>
      <c r="W2190" s="4">
        <v>46115</v>
      </c>
      <c r="X2190" s="4"/>
      <c r="Y2190" s="4">
        <v>46115</v>
      </c>
      <c r="Z2190" s="4">
        <v>46475</v>
      </c>
      <c r="AA2190" s="3"/>
      <c r="AB2190" s="3"/>
      <c r="AC2190" s="2"/>
      <c r="AD2190" s="2" t="s">
        <v>118</v>
      </c>
      <c r="AE2190" s="2" t="s">
        <v>118</v>
      </c>
      <c r="AF2190" s="2"/>
      <c r="AG2190" s="2"/>
      <c r="AH2190" s="2"/>
      <c r="AI2190" s="2"/>
      <c r="AJ2190" s="2" t="s">
        <v>50</v>
      </c>
      <c r="AK2190" s="2" t="s">
        <v>49</v>
      </c>
    </row>
    <row r="2191" spans="1:37" x14ac:dyDescent="0.3">
      <c r="A2191" s="1">
        <v>2418</v>
      </c>
      <c r="F2191" s="2" t="s">
        <v>76</v>
      </c>
      <c r="G2191" s="2" t="s">
        <v>57</v>
      </c>
      <c r="H2191" s="2" t="s">
        <v>37</v>
      </c>
      <c r="I2191" s="2" t="s">
        <v>46</v>
      </c>
      <c r="J2191" s="2" t="s">
        <v>442</v>
      </c>
      <c r="K2191" s="2" t="s">
        <v>290</v>
      </c>
      <c r="L2191" s="2" t="s">
        <v>437</v>
      </c>
      <c r="M2191" s="2" t="s">
        <v>2236</v>
      </c>
      <c r="N2191" s="3" t="s">
        <v>2233</v>
      </c>
      <c r="O2191" s="2" t="s">
        <v>174</v>
      </c>
      <c r="P2191" s="2" t="s">
        <v>65</v>
      </c>
      <c r="Q2191" s="2"/>
      <c r="R2191" s="2"/>
      <c r="S2191" s="2"/>
      <c r="T2191" s="2"/>
      <c r="U2191">
        <v>0</v>
      </c>
      <c r="V2191">
        <v>360</v>
      </c>
      <c r="W2191" s="4">
        <v>46115</v>
      </c>
      <c r="X2191" s="4"/>
      <c r="Y2191" s="4">
        <v>46115</v>
      </c>
      <c r="Z2191" s="4">
        <v>46475</v>
      </c>
      <c r="AA2191" s="3"/>
      <c r="AB2191" s="3"/>
      <c r="AC2191" s="2"/>
      <c r="AD2191" s="2" t="s">
        <v>118</v>
      </c>
      <c r="AE2191" s="2" t="s">
        <v>118</v>
      </c>
      <c r="AF2191" s="2"/>
      <c r="AG2191" s="2"/>
      <c r="AH2191" s="2"/>
      <c r="AI2191" s="2"/>
      <c r="AJ2191" s="2" t="s">
        <v>50</v>
      </c>
      <c r="AK2191" s="2" t="s">
        <v>49</v>
      </c>
    </row>
    <row r="2192" spans="1:37" x14ac:dyDescent="0.3">
      <c r="A2192" s="1">
        <v>2419</v>
      </c>
      <c r="F2192" s="2" t="s">
        <v>76</v>
      </c>
      <c r="G2192" s="2" t="s">
        <v>57</v>
      </c>
      <c r="H2192" s="2" t="s">
        <v>37</v>
      </c>
      <c r="I2192" s="2" t="s">
        <v>46</v>
      </c>
      <c r="J2192" s="2" t="s">
        <v>442</v>
      </c>
      <c r="K2192" s="2" t="s">
        <v>290</v>
      </c>
      <c r="L2192" s="2" t="s">
        <v>2237</v>
      </c>
      <c r="M2192" s="2" t="s">
        <v>2238</v>
      </c>
      <c r="N2192" s="3" t="s">
        <v>2233</v>
      </c>
      <c r="O2192" s="2" t="s">
        <v>174</v>
      </c>
      <c r="P2192" s="2" t="s">
        <v>65</v>
      </c>
      <c r="Q2192" s="2"/>
      <c r="R2192" s="2"/>
      <c r="S2192" s="2"/>
      <c r="T2192" s="2"/>
      <c r="U2192">
        <v>0</v>
      </c>
      <c r="V2192">
        <v>360</v>
      </c>
      <c r="W2192" s="4">
        <v>46115</v>
      </c>
      <c r="X2192" s="4"/>
      <c r="Y2192" s="4">
        <v>46115</v>
      </c>
      <c r="Z2192" s="4">
        <v>46475</v>
      </c>
      <c r="AA2192" s="3"/>
      <c r="AB2192" s="3"/>
      <c r="AC2192" s="2"/>
      <c r="AD2192" s="2" t="s">
        <v>118</v>
      </c>
      <c r="AE2192" s="2" t="s">
        <v>118</v>
      </c>
      <c r="AF2192" s="2"/>
      <c r="AG2192" s="2"/>
      <c r="AH2192" s="2"/>
      <c r="AI2192" s="2"/>
      <c r="AJ2192" s="2" t="s">
        <v>50</v>
      </c>
      <c r="AK2192" s="2" t="s">
        <v>49</v>
      </c>
    </row>
    <row r="2193" spans="1:37" x14ac:dyDescent="0.3">
      <c r="A2193" s="1">
        <v>2420</v>
      </c>
      <c r="F2193" s="2" t="s">
        <v>76</v>
      </c>
      <c r="G2193" s="2" t="s">
        <v>57</v>
      </c>
      <c r="H2193" s="2" t="s">
        <v>37</v>
      </c>
      <c r="I2193" s="2" t="s">
        <v>46</v>
      </c>
      <c r="J2193" s="2" t="s">
        <v>442</v>
      </c>
      <c r="K2193" s="2" t="s">
        <v>290</v>
      </c>
      <c r="L2193" s="2" t="s">
        <v>2239</v>
      </c>
      <c r="M2193" s="2" t="s">
        <v>2240</v>
      </c>
      <c r="N2193" s="3" t="s">
        <v>2233</v>
      </c>
      <c r="O2193" s="2" t="s">
        <v>174</v>
      </c>
      <c r="P2193" s="2" t="s">
        <v>65</v>
      </c>
      <c r="Q2193" s="2"/>
      <c r="R2193" s="2"/>
      <c r="S2193" s="2"/>
      <c r="T2193" s="2"/>
      <c r="U2193">
        <v>0</v>
      </c>
      <c r="V2193">
        <v>360</v>
      </c>
      <c r="W2193" s="4">
        <v>46115</v>
      </c>
      <c r="X2193" s="4"/>
      <c r="Y2193" s="4">
        <v>46115</v>
      </c>
      <c r="Z2193" s="4">
        <v>46475</v>
      </c>
      <c r="AA2193" s="3"/>
      <c r="AB2193" s="3"/>
      <c r="AC2193" s="2"/>
      <c r="AD2193" s="2" t="s">
        <v>118</v>
      </c>
      <c r="AE2193" s="2" t="s">
        <v>118</v>
      </c>
      <c r="AF2193" s="2"/>
      <c r="AG2193" s="2"/>
      <c r="AH2193" s="2"/>
      <c r="AI2193" s="2"/>
      <c r="AJ2193" s="2" t="s">
        <v>50</v>
      </c>
      <c r="AK2193" s="2" t="s">
        <v>49</v>
      </c>
    </row>
    <row r="2194" spans="1:37" x14ac:dyDescent="0.3">
      <c r="A2194" s="1">
        <v>2421</v>
      </c>
      <c r="F2194" s="2" t="s">
        <v>76</v>
      </c>
      <c r="G2194" s="2" t="s">
        <v>57</v>
      </c>
      <c r="H2194" s="2" t="s">
        <v>37</v>
      </c>
      <c r="I2194" s="2" t="s">
        <v>46</v>
      </c>
      <c r="J2194" s="2" t="s">
        <v>442</v>
      </c>
      <c r="K2194" s="2" t="s">
        <v>290</v>
      </c>
      <c r="L2194" s="2" t="s">
        <v>2241</v>
      </c>
      <c r="M2194" s="2" t="s">
        <v>2242</v>
      </c>
      <c r="N2194" s="3" t="s">
        <v>2233</v>
      </c>
      <c r="O2194" s="2" t="s">
        <v>174</v>
      </c>
      <c r="P2194" s="2" t="s">
        <v>65</v>
      </c>
      <c r="Q2194" s="2"/>
      <c r="R2194" s="2"/>
      <c r="S2194" s="2"/>
      <c r="T2194" s="2"/>
      <c r="U2194">
        <v>0</v>
      </c>
      <c r="V2194">
        <v>360</v>
      </c>
      <c r="W2194" s="4">
        <v>46115</v>
      </c>
      <c r="X2194" s="4"/>
      <c r="Y2194" s="4">
        <v>46115</v>
      </c>
      <c r="Z2194" s="4">
        <v>46475</v>
      </c>
      <c r="AA2194" s="3"/>
      <c r="AB2194" s="3"/>
      <c r="AC2194" s="2"/>
      <c r="AD2194" s="2" t="s">
        <v>118</v>
      </c>
      <c r="AE2194" s="2" t="s">
        <v>118</v>
      </c>
      <c r="AF2194" s="2"/>
      <c r="AG2194" s="2"/>
      <c r="AH2194" s="2"/>
      <c r="AI2194" s="2"/>
      <c r="AJ2194" s="2" t="s">
        <v>50</v>
      </c>
      <c r="AK2194" s="2" t="s">
        <v>49</v>
      </c>
    </row>
    <row r="2195" spans="1:37" x14ac:dyDescent="0.3">
      <c r="A2195" s="1">
        <v>2422</v>
      </c>
      <c r="F2195" s="2" t="s">
        <v>76</v>
      </c>
      <c r="G2195" s="2" t="s">
        <v>57</v>
      </c>
      <c r="H2195" s="2" t="s">
        <v>37</v>
      </c>
      <c r="I2195" s="2" t="s">
        <v>46</v>
      </c>
      <c r="J2195" s="2" t="s">
        <v>442</v>
      </c>
      <c r="K2195" s="2" t="s">
        <v>295</v>
      </c>
      <c r="L2195" s="2" t="s">
        <v>2010</v>
      </c>
      <c r="M2195" s="2" t="s">
        <v>2075</v>
      </c>
      <c r="N2195" s="3" t="s">
        <v>2233</v>
      </c>
      <c r="O2195" s="2" t="s">
        <v>174</v>
      </c>
      <c r="P2195" s="2" t="s">
        <v>65</v>
      </c>
      <c r="Q2195" s="2"/>
      <c r="R2195" s="2"/>
      <c r="S2195" s="2"/>
      <c r="T2195" s="2"/>
      <c r="U2195">
        <v>0</v>
      </c>
      <c r="V2195">
        <v>360</v>
      </c>
      <c r="W2195" s="4">
        <v>46116</v>
      </c>
      <c r="X2195" s="4"/>
      <c r="Y2195" s="4">
        <v>46116</v>
      </c>
      <c r="Z2195" s="4">
        <v>46476</v>
      </c>
      <c r="AA2195" s="3"/>
      <c r="AB2195" s="3"/>
      <c r="AC2195" s="2"/>
      <c r="AD2195" s="2" t="s">
        <v>118</v>
      </c>
      <c r="AE2195" s="2" t="s">
        <v>118</v>
      </c>
      <c r="AF2195" s="2"/>
      <c r="AG2195" s="2"/>
      <c r="AH2195" s="2"/>
      <c r="AI2195" s="2"/>
      <c r="AJ2195" s="2" t="s">
        <v>50</v>
      </c>
      <c r="AK2195" s="2" t="s">
        <v>49</v>
      </c>
    </row>
    <row r="2196" spans="1:37" ht="72" x14ac:dyDescent="0.3">
      <c r="A2196" s="1">
        <v>2428</v>
      </c>
      <c r="F2196" s="2" t="s">
        <v>47</v>
      </c>
      <c r="G2196" s="2" t="s">
        <v>212</v>
      </c>
      <c r="H2196" s="2" t="s">
        <v>37</v>
      </c>
      <c r="I2196" s="2" t="s">
        <v>46</v>
      </c>
      <c r="J2196" s="2" t="s">
        <v>93</v>
      </c>
      <c r="K2196" s="2" t="s">
        <v>205</v>
      </c>
      <c r="L2196" s="2" t="s">
        <v>143</v>
      </c>
      <c r="M2196" s="2" t="s">
        <v>239</v>
      </c>
      <c r="N2196" s="3" t="s">
        <v>2243</v>
      </c>
      <c r="O2196" s="2" t="s">
        <v>53</v>
      </c>
      <c r="P2196" s="2" t="s">
        <v>65</v>
      </c>
      <c r="Q2196" s="2"/>
      <c r="R2196" s="2"/>
      <c r="S2196" s="2"/>
      <c r="T2196" s="2"/>
      <c r="U2196">
        <v>0</v>
      </c>
      <c r="V2196">
        <v>180</v>
      </c>
      <c r="W2196" s="4">
        <v>46142</v>
      </c>
      <c r="X2196" s="4"/>
      <c r="Y2196" s="4">
        <v>46142</v>
      </c>
      <c r="Z2196" s="4">
        <v>46322</v>
      </c>
      <c r="AA2196" s="3"/>
      <c r="AB2196" s="3"/>
      <c r="AC2196" s="2"/>
      <c r="AD2196" s="2" t="s">
        <v>45</v>
      </c>
      <c r="AE2196" s="2" t="s">
        <v>45</v>
      </c>
      <c r="AF2196" s="2"/>
      <c r="AG2196" s="2"/>
      <c r="AH2196" s="2"/>
      <c r="AI2196" s="2"/>
      <c r="AJ2196" s="2" t="s">
        <v>50</v>
      </c>
      <c r="AK2196" s="2" t="s">
        <v>49</v>
      </c>
    </row>
    <row r="2197" spans="1:37" x14ac:dyDescent="0.3">
      <c r="A2197" s="1">
        <v>2429</v>
      </c>
      <c r="F2197" s="2" t="s">
        <v>76</v>
      </c>
      <c r="G2197" s="2" t="s">
        <v>57</v>
      </c>
      <c r="H2197" s="2" t="s">
        <v>37</v>
      </c>
      <c r="I2197" s="2" t="s">
        <v>46</v>
      </c>
      <c r="J2197" s="2" t="s">
        <v>442</v>
      </c>
      <c r="K2197" s="2" t="s">
        <v>295</v>
      </c>
      <c r="L2197" s="2" t="s">
        <v>2012</v>
      </c>
      <c r="M2197" s="2" t="s">
        <v>2075</v>
      </c>
      <c r="N2197" s="3" t="s">
        <v>2233</v>
      </c>
      <c r="O2197" s="2" t="s">
        <v>174</v>
      </c>
      <c r="P2197" s="2" t="s">
        <v>65</v>
      </c>
      <c r="Q2197" s="2"/>
      <c r="R2197" s="2"/>
      <c r="S2197" s="2"/>
      <c r="T2197" s="2"/>
      <c r="U2197">
        <v>0</v>
      </c>
      <c r="V2197">
        <v>360</v>
      </c>
      <c r="W2197" s="4">
        <v>46116</v>
      </c>
      <c r="X2197" s="4"/>
      <c r="Y2197" s="4">
        <v>46116</v>
      </c>
      <c r="Z2197" s="4">
        <v>46476</v>
      </c>
      <c r="AA2197" s="3"/>
      <c r="AB2197" s="3"/>
      <c r="AC2197" s="2"/>
      <c r="AD2197" s="2" t="s">
        <v>118</v>
      </c>
      <c r="AE2197" s="2" t="s">
        <v>118</v>
      </c>
      <c r="AF2197" s="2"/>
      <c r="AG2197" s="2"/>
      <c r="AH2197" s="2"/>
      <c r="AI2197" s="2"/>
      <c r="AJ2197" s="2" t="s">
        <v>50</v>
      </c>
      <c r="AK2197" s="2" t="s">
        <v>49</v>
      </c>
    </row>
    <row r="2198" spans="1:37" x14ac:dyDescent="0.3">
      <c r="A2198" s="1">
        <v>2430</v>
      </c>
      <c r="F2198" s="2" t="s">
        <v>76</v>
      </c>
      <c r="G2198" s="2" t="s">
        <v>57</v>
      </c>
      <c r="H2198" s="2" t="s">
        <v>37</v>
      </c>
      <c r="I2198" s="2" t="s">
        <v>46</v>
      </c>
      <c r="J2198" s="2" t="s">
        <v>442</v>
      </c>
      <c r="K2198" s="2" t="s">
        <v>295</v>
      </c>
      <c r="L2198" s="2" t="s">
        <v>437</v>
      </c>
      <c r="M2198" s="2" t="s">
        <v>2244</v>
      </c>
      <c r="N2198" s="3" t="s">
        <v>2233</v>
      </c>
      <c r="O2198" s="2" t="s">
        <v>174</v>
      </c>
      <c r="P2198" s="2" t="s">
        <v>65</v>
      </c>
      <c r="Q2198" s="2"/>
      <c r="R2198" s="2"/>
      <c r="S2198" s="2"/>
      <c r="T2198" s="2"/>
      <c r="U2198">
        <v>0</v>
      </c>
      <c r="V2198">
        <v>360</v>
      </c>
      <c r="W2198" s="4">
        <v>46116</v>
      </c>
      <c r="X2198" s="4"/>
      <c r="Y2198" s="4">
        <v>46116</v>
      </c>
      <c r="Z2198" s="4">
        <v>46476</v>
      </c>
      <c r="AA2198" s="3"/>
      <c r="AB2198" s="3"/>
      <c r="AC2198" s="2"/>
      <c r="AD2198" s="2" t="s">
        <v>118</v>
      </c>
      <c r="AE2198" s="2" t="s">
        <v>118</v>
      </c>
      <c r="AF2198" s="2"/>
      <c r="AG2198" s="2"/>
      <c r="AH2198" s="2"/>
      <c r="AI2198" s="2"/>
      <c r="AJ2198" s="2" t="s">
        <v>50</v>
      </c>
      <c r="AK2198" s="2" t="s">
        <v>49</v>
      </c>
    </row>
    <row r="2199" spans="1:37" x14ac:dyDescent="0.3">
      <c r="A2199" s="1">
        <v>2431</v>
      </c>
      <c r="F2199" s="2" t="s">
        <v>76</v>
      </c>
      <c r="G2199" s="2" t="s">
        <v>57</v>
      </c>
      <c r="H2199" s="2" t="s">
        <v>37</v>
      </c>
      <c r="I2199" s="2" t="s">
        <v>46</v>
      </c>
      <c r="J2199" s="2" t="s">
        <v>442</v>
      </c>
      <c r="K2199" s="2" t="s">
        <v>295</v>
      </c>
      <c r="L2199" s="2" t="s">
        <v>437</v>
      </c>
      <c r="M2199" s="2" t="s">
        <v>2244</v>
      </c>
      <c r="N2199" s="3" t="s">
        <v>2233</v>
      </c>
      <c r="O2199" s="2" t="s">
        <v>174</v>
      </c>
      <c r="P2199" s="2" t="s">
        <v>65</v>
      </c>
      <c r="Q2199" s="2"/>
      <c r="R2199" s="2"/>
      <c r="S2199" s="2"/>
      <c r="T2199" s="2"/>
      <c r="U2199">
        <v>0</v>
      </c>
      <c r="V2199">
        <v>360</v>
      </c>
      <c r="W2199" s="4">
        <v>46116</v>
      </c>
      <c r="X2199" s="4"/>
      <c r="Y2199" s="4">
        <v>46116</v>
      </c>
      <c r="Z2199" s="4">
        <v>46476</v>
      </c>
      <c r="AA2199" s="3"/>
      <c r="AB2199" s="3"/>
      <c r="AC2199" s="2"/>
      <c r="AD2199" s="2" t="s">
        <v>118</v>
      </c>
      <c r="AE2199" s="2" t="s">
        <v>118</v>
      </c>
      <c r="AF2199" s="2"/>
      <c r="AG2199" s="2"/>
      <c r="AH2199" s="2"/>
      <c r="AI2199" s="2"/>
      <c r="AJ2199" s="2" t="s">
        <v>50</v>
      </c>
      <c r="AK2199" s="2" t="s">
        <v>49</v>
      </c>
    </row>
    <row r="2200" spans="1:37" x14ac:dyDescent="0.3">
      <c r="A2200" s="1">
        <v>2432</v>
      </c>
      <c r="F2200" s="2" t="s">
        <v>76</v>
      </c>
      <c r="G2200" s="2" t="s">
        <v>57</v>
      </c>
      <c r="H2200" s="2" t="s">
        <v>37</v>
      </c>
      <c r="I2200" s="2" t="s">
        <v>46</v>
      </c>
      <c r="J2200" s="2" t="s">
        <v>442</v>
      </c>
      <c r="K2200" s="2" t="s">
        <v>295</v>
      </c>
      <c r="L2200" s="2" t="s">
        <v>2245</v>
      </c>
      <c r="M2200" s="2" t="s">
        <v>2246</v>
      </c>
      <c r="N2200" s="3" t="s">
        <v>2233</v>
      </c>
      <c r="O2200" s="2" t="s">
        <v>174</v>
      </c>
      <c r="P2200" s="2" t="s">
        <v>65</v>
      </c>
      <c r="Q2200" s="2"/>
      <c r="R2200" s="2"/>
      <c r="S2200" s="2"/>
      <c r="T2200" s="2"/>
      <c r="U2200">
        <v>0</v>
      </c>
      <c r="V2200">
        <v>360</v>
      </c>
      <c r="W2200" s="4">
        <v>46116</v>
      </c>
      <c r="X2200" s="4"/>
      <c r="Y2200" s="4">
        <v>46116</v>
      </c>
      <c r="Z2200" s="4">
        <v>46476</v>
      </c>
      <c r="AA2200" s="3"/>
      <c r="AB2200" s="3"/>
      <c r="AC2200" s="2"/>
      <c r="AD2200" s="2" t="s">
        <v>118</v>
      </c>
      <c r="AE2200" s="2" t="s">
        <v>118</v>
      </c>
      <c r="AF2200" s="2"/>
      <c r="AG2200" s="2"/>
      <c r="AH2200" s="2"/>
      <c r="AI2200" s="2"/>
      <c r="AJ2200" s="2" t="s">
        <v>50</v>
      </c>
      <c r="AK2200" s="2" t="s">
        <v>49</v>
      </c>
    </row>
    <row r="2201" spans="1:37" x14ac:dyDescent="0.3">
      <c r="A2201" s="1">
        <v>2433</v>
      </c>
      <c r="F2201" s="2" t="s">
        <v>76</v>
      </c>
      <c r="G2201" s="2" t="s">
        <v>57</v>
      </c>
      <c r="H2201" s="2" t="s">
        <v>37</v>
      </c>
      <c r="I2201" s="2" t="s">
        <v>46</v>
      </c>
      <c r="J2201" s="2" t="s">
        <v>442</v>
      </c>
      <c r="K2201" s="2" t="s">
        <v>295</v>
      </c>
      <c r="L2201" s="2" t="s">
        <v>2237</v>
      </c>
      <c r="M2201" s="2" t="s">
        <v>2247</v>
      </c>
      <c r="N2201" s="3" t="s">
        <v>2233</v>
      </c>
      <c r="O2201" s="2" t="s">
        <v>174</v>
      </c>
      <c r="P2201" s="2" t="s">
        <v>65</v>
      </c>
      <c r="Q2201" s="2"/>
      <c r="R2201" s="2"/>
      <c r="S2201" s="2"/>
      <c r="T2201" s="2"/>
      <c r="U2201">
        <v>0</v>
      </c>
      <c r="V2201">
        <v>360</v>
      </c>
      <c r="W2201" s="4">
        <v>46116</v>
      </c>
      <c r="X2201" s="4"/>
      <c r="Y2201" s="4">
        <v>46116</v>
      </c>
      <c r="Z2201" s="4">
        <v>46476</v>
      </c>
      <c r="AA2201" s="3"/>
      <c r="AB2201" s="3"/>
      <c r="AC2201" s="2"/>
      <c r="AD2201" s="2" t="s">
        <v>118</v>
      </c>
      <c r="AE2201" s="2" t="s">
        <v>118</v>
      </c>
      <c r="AF2201" s="2"/>
      <c r="AG2201" s="2"/>
      <c r="AH2201" s="2"/>
      <c r="AI2201" s="2"/>
      <c r="AJ2201" s="2" t="s">
        <v>50</v>
      </c>
      <c r="AK2201" s="2" t="s">
        <v>49</v>
      </c>
    </row>
    <row r="2202" spans="1:37" x14ac:dyDescent="0.3">
      <c r="A2202" s="1">
        <v>2435</v>
      </c>
      <c r="F2202" s="2" t="s">
        <v>76</v>
      </c>
      <c r="G2202" s="2" t="s">
        <v>57</v>
      </c>
      <c r="H2202" s="2" t="s">
        <v>37</v>
      </c>
      <c r="I2202" s="2" t="s">
        <v>46</v>
      </c>
      <c r="J2202" s="2" t="s">
        <v>442</v>
      </c>
      <c r="K2202" s="2" t="s">
        <v>295</v>
      </c>
      <c r="L2202" s="2" t="s">
        <v>2239</v>
      </c>
      <c r="M2202" s="2" t="s">
        <v>2249</v>
      </c>
      <c r="N2202" s="3" t="s">
        <v>2233</v>
      </c>
      <c r="O2202" s="2" t="s">
        <v>174</v>
      </c>
      <c r="P2202" s="2" t="s">
        <v>65</v>
      </c>
      <c r="Q2202" s="2"/>
      <c r="R2202" s="2"/>
      <c r="S2202" s="2"/>
      <c r="T2202" s="2"/>
      <c r="U2202">
        <v>0</v>
      </c>
      <c r="V2202">
        <v>360</v>
      </c>
      <c r="W2202" s="4">
        <v>46116</v>
      </c>
      <c r="X2202" s="4"/>
      <c r="Y2202" s="4">
        <v>46116</v>
      </c>
      <c r="Z2202" s="4">
        <v>46476</v>
      </c>
      <c r="AA2202" s="3"/>
      <c r="AB2202" s="3"/>
      <c r="AC2202" s="2"/>
      <c r="AD2202" s="2" t="s">
        <v>118</v>
      </c>
      <c r="AE2202" s="2" t="s">
        <v>118</v>
      </c>
      <c r="AF2202" s="2"/>
      <c r="AG2202" s="2"/>
      <c r="AH2202" s="2"/>
      <c r="AI2202" s="2"/>
      <c r="AJ2202" s="2" t="s">
        <v>50</v>
      </c>
      <c r="AK2202" s="2" t="s">
        <v>49</v>
      </c>
    </row>
    <row r="2203" spans="1:37" ht="28.8" x14ac:dyDescent="0.3">
      <c r="A2203" s="1">
        <v>2438</v>
      </c>
      <c r="B2203">
        <v>19999</v>
      </c>
      <c r="F2203" s="2" t="s">
        <v>76</v>
      </c>
      <c r="G2203" s="2" t="s">
        <v>78</v>
      </c>
      <c r="H2203" s="2" t="s">
        <v>37</v>
      </c>
      <c r="I2203" s="2" t="s">
        <v>46</v>
      </c>
      <c r="J2203" s="2" t="s">
        <v>442</v>
      </c>
      <c r="K2203" s="2" t="s">
        <v>300</v>
      </c>
      <c r="L2203" s="2" t="s">
        <v>2010</v>
      </c>
      <c r="M2203" s="2" t="s">
        <v>2076</v>
      </c>
      <c r="N2203" s="3" t="s">
        <v>2233</v>
      </c>
      <c r="O2203" s="2" t="s">
        <v>174</v>
      </c>
      <c r="P2203" s="2" t="s">
        <v>65</v>
      </c>
      <c r="Q2203" s="2"/>
      <c r="R2203" s="2"/>
      <c r="S2203" s="2"/>
      <c r="T2203" s="2"/>
      <c r="U2203">
        <v>0</v>
      </c>
      <c r="V2203">
        <v>360</v>
      </c>
      <c r="W2203" s="4">
        <v>46118</v>
      </c>
      <c r="X2203" s="4">
        <v>46122</v>
      </c>
      <c r="Y2203" s="4">
        <v>46122</v>
      </c>
      <c r="Z2203" s="4">
        <v>46482</v>
      </c>
      <c r="AA2203" s="3"/>
      <c r="AB2203" s="3" t="s">
        <v>2250</v>
      </c>
      <c r="AC2203" s="2"/>
      <c r="AD2203" s="2" t="s">
        <v>118</v>
      </c>
      <c r="AE2203" s="2" t="s">
        <v>101</v>
      </c>
      <c r="AF2203" s="2"/>
      <c r="AG2203" s="2"/>
      <c r="AH2203" s="2"/>
      <c r="AI2203" s="2"/>
      <c r="AJ2203" s="2" t="s">
        <v>50</v>
      </c>
      <c r="AK2203" s="2" t="s">
        <v>49</v>
      </c>
    </row>
    <row r="2204" spans="1:37" ht="57.6" x14ac:dyDescent="0.3">
      <c r="A2204" s="1">
        <v>2439</v>
      </c>
      <c r="F2204" s="2" t="s">
        <v>47</v>
      </c>
      <c r="G2204" s="2" t="s">
        <v>212</v>
      </c>
      <c r="H2204" s="2" t="s">
        <v>37</v>
      </c>
      <c r="I2204" s="2" t="s">
        <v>46</v>
      </c>
      <c r="J2204" s="2" t="s">
        <v>93</v>
      </c>
      <c r="K2204" s="2" t="s">
        <v>1246</v>
      </c>
      <c r="L2204" s="2" t="s">
        <v>1260</v>
      </c>
      <c r="M2204" s="2" t="s">
        <v>1261</v>
      </c>
      <c r="N2204" s="3" t="s">
        <v>2248</v>
      </c>
      <c r="O2204" s="2" t="s">
        <v>53</v>
      </c>
      <c r="P2204" s="2" t="s">
        <v>65</v>
      </c>
      <c r="Q2204" s="2"/>
      <c r="R2204" s="2"/>
      <c r="S2204" s="2"/>
      <c r="T2204" s="2"/>
      <c r="U2204">
        <v>0</v>
      </c>
      <c r="V2204">
        <v>180</v>
      </c>
      <c r="W2204" s="4">
        <v>46141</v>
      </c>
      <c r="X2204" s="4"/>
      <c r="Y2204" s="4">
        <v>46141</v>
      </c>
      <c r="Z2204" s="4">
        <v>46321</v>
      </c>
      <c r="AA2204" s="3"/>
      <c r="AB2204" s="3"/>
      <c r="AC2204" s="2"/>
      <c r="AD2204" s="2" t="s">
        <v>45</v>
      </c>
      <c r="AE2204" s="2" t="s">
        <v>45</v>
      </c>
      <c r="AF2204" s="2"/>
      <c r="AG2204" s="2"/>
      <c r="AH2204" s="2"/>
      <c r="AI2204" s="2"/>
      <c r="AJ2204" s="2" t="s">
        <v>50</v>
      </c>
      <c r="AK2204" s="2" t="s">
        <v>49</v>
      </c>
    </row>
    <row r="2205" spans="1:37" ht="28.8" x14ac:dyDescent="0.3">
      <c r="A2205" s="1">
        <v>2440</v>
      </c>
      <c r="B2205">
        <v>20000</v>
      </c>
      <c r="F2205" s="2" t="s">
        <v>76</v>
      </c>
      <c r="G2205" s="2" t="s">
        <v>78</v>
      </c>
      <c r="H2205" s="2" t="s">
        <v>37</v>
      </c>
      <c r="I2205" s="2" t="s">
        <v>46</v>
      </c>
      <c r="J2205" s="2" t="s">
        <v>442</v>
      </c>
      <c r="K2205" s="2" t="s">
        <v>300</v>
      </c>
      <c r="L2205" s="2" t="s">
        <v>2012</v>
      </c>
      <c r="M2205" s="2" t="s">
        <v>2084</v>
      </c>
      <c r="N2205" s="3" t="s">
        <v>2233</v>
      </c>
      <c r="O2205" s="2" t="s">
        <v>174</v>
      </c>
      <c r="P2205" s="2" t="s">
        <v>65</v>
      </c>
      <c r="Q2205" s="2"/>
      <c r="R2205" s="2"/>
      <c r="S2205" s="2"/>
      <c r="T2205" s="2"/>
      <c r="U2205">
        <v>0</v>
      </c>
      <c r="V2205">
        <v>360</v>
      </c>
      <c r="W2205" s="4">
        <v>46118</v>
      </c>
      <c r="X2205" s="4">
        <v>46122</v>
      </c>
      <c r="Y2205" s="4">
        <v>46122</v>
      </c>
      <c r="Z2205" s="4">
        <v>46482</v>
      </c>
      <c r="AA2205" s="3"/>
      <c r="AB2205" s="3" t="s">
        <v>2250</v>
      </c>
      <c r="AC2205" s="2"/>
      <c r="AD2205" s="2" t="s">
        <v>118</v>
      </c>
      <c r="AE2205" s="2" t="s">
        <v>101</v>
      </c>
      <c r="AF2205" s="2"/>
      <c r="AG2205" s="2"/>
      <c r="AH2205" s="2"/>
      <c r="AI2205" s="2"/>
      <c r="AJ2205" s="2" t="s">
        <v>50</v>
      </c>
      <c r="AK2205" s="2" t="s">
        <v>49</v>
      </c>
    </row>
    <row r="2206" spans="1:37" ht="57.6" x14ac:dyDescent="0.3">
      <c r="A2206" s="1">
        <v>2441</v>
      </c>
      <c r="B2206">
        <v>20521</v>
      </c>
      <c r="F2206" s="2" t="s">
        <v>47</v>
      </c>
      <c r="G2206" s="2" t="s">
        <v>78</v>
      </c>
      <c r="H2206" s="2" t="s">
        <v>37</v>
      </c>
      <c r="I2206" s="2" t="s">
        <v>46</v>
      </c>
      <c r="J2206" s="2" t="s">
        <v>93</v>
      </c>
      <c r="K2206" s="2" t="s">
        <v>1254</v>
      </c>
      <c r="L2206" s="2" t="s">
        <v>1263</v>
      </c>
      <c r="M2206" s="2" t="s">
        <v>1264</v>
      </c>
      <c r="N2206" s="3" t="s">
        <v>2251</v>
      </c>
      <c r="O2206" s="2" t="s">
        <v>53</v>
      </c>
      <c r="P2206" s="2" t="s">
        <v>65</v>
      </c>
      <c r="Q2206" s="2"/>
      <c r="R2206" s="2"/>
      <c r="S2206" s="2"/>
      <c r="T2206" s="2"/>
      <c r="U2206">
        <v>0</v>
      </c>
      <c r="V2206">
        <v>180</v>
      </c>
      <c r="W2206" s="4">
        <v>46142</v>
      </c>
      <c r="X2206" s="4">
        <v>46154</v>
      </c>
      <c r="Y2206" s="4">
        <v>46154</v>
      </c>
      <c r="Z2206" s="4">
        <v>46334</v>
      </c>
      <c r="AA2206" s="3"/>
      <c r="AB2206" s="3" t="s">
        <v>2428</v>
      </c>
      <c r="AC2206" s="2"/>
      <c r="AD2206" s="2" t="s">
        <v>45</v>
      </c>
      <c r="AE2206" s="2" t="s">
        <v>101</v>
      </c>
      <c r="AF2206" s="2"/>
      <c r="AG2206" s="2"/>
      <c r="AH2206" s="2"/>
      <c r="AI2206" s="2"/>
      <c r="AJ2206" s="2" t="s">
        <v>50</v>
      </c>
      <c r="AK2206" s="2" t="s">
        <v>49</v>
      </c>
    </row>
    <row r="2207" spans="1:37" ht="28.8" x14ac:dyDescent="0.3">
      <c r="A2207" s="1">
        <v>2442</v>
      </c>
      <c r="B2207">
        <v>20001</v>
      </c>
      <c r="F2207" s="2" t="s">
        <v>76</v>
      </c>
      <c r="G2207" s="2" t="s">
        <v>78</v>
      </c>
      <c r="H2207" s="2" t="s">
        <v>37</v>
      </c>
      <c r="I2207" s="2" t="s">
        <v>46</v>
      </c>
      <c r="J2207" s="2" t="s">
        <v>442</v>
      </c>
      <c r="K2207" s="2" t="s">
        <v>300</v>
      </c>
      <c r="L2207" s="2" t="s">
        <v>437</v>
      </c>
      <c r="M2207" s="2" t="s">
        <v>2252</v>
      </c>
      <c r="N2207" s="3" t="s">
        <v>2233</v>
      </c>
      <c r="O2207" s="2" t="s">
        <v>174</v>
      </c>
      <c r="P2207" s="2" t="s">
        <v>65</v>
      </c>
      <c r="Q2207" s="2"/>
      <c r="R2207" s="2"/>
      <c r="S2207" s="2"/>
      <c r="T2207" s="2"/>
      <c r="U2207">
        <v>0</v>
      </c>
      <c r="V2207">
        <v>360</v>
      </c>
      <c r="W2207" s="4">
        <v>46118</v>
      </c>
      <c r="X2207" s="4">
        <v>46122</v>
      </c>
      <c r="Y2207" s="4">
        <v>46122</v>
      </c>
      <c r="Z2207" s="4">
        <v>46482</v>
      </c>
      <c r="AA2207" s="3"/>
      <c r="AB2207" s="3" t="s">
        <v>2250</v>
      </c>
      <c r="AC2207" s="2"/>
      <c r="AD2207" s="2" t="s">
        <v>118</v>
      </c>
      <c r="AE2207" s="2" t="s">
        <v>101</v>
      </c>
      <c r="AF2207" s="2"/>
      <c r="AG2207" s="2"/>
      <c r="AH2207" s="2"/>
      <c r="AI2207" s="2"/>
      <c r="AJ2207" s="2" t="s">
        <v>50</v>
      </c>
      <c r="AK2207" s="2" t="s">
        <v>49</v>
      </c>
    </row>
    <row r="2208" spans="1:37" x14ac:dyDescent="0.3">
      <c r="A2208" s="1">
        <v>2443</v>
      </c>
      <c r="F2208" s="2" t="s">
        <v>76</v>
      </c>
      <c r="G2208" s="2" t="s">
        <v>57</v>
      </c>
      <c r="H2208" s="2" t="s">
        <v>37</v>
      </c>
      <c r="I2208" s="2" t="s">
        <v>46</v>
      </c>
      <c r="J2208" s="2" t="s">
        <v>442</v>
      </c>
      <c r="K2208" s="2" t="s">
        <v>300</v>
      </c>
      <c r="L2208" s="2" t="s">
        <v>2253</v>
      </c>
      <c r="M2208" s="2" t="s">
        <v>2254</v>
      </c>
      <c r="N2208" s="3" t="s">
        <v>2233</v>
      </c>
      <c r="O2208" s="2" t="s">
        <v>174</v>
      </c>
      <c r="P2208" s="2" t="s">
        <v>65</v>
      </c>
      <c r="Q2208" s="2"/>
      <c r="R2208" s="2"/>
      <c r="S2208" s="2"/>
      <c r="T2208" s="2"/>
      <c r="U2208">
        <v>0</v>
      </c>
      <c r="V2208">
        <v>360</v>
      </c>
      <c r="W2208" s="4">
        <v>46118</v>
      </c>
      <c r="X2208" s="4"/>
      <c r="Y2208" s="4">
        <v>46118</v>
      </c>
      <c r="Z2208" s="4">
        <v>46478</v>
      </c>
      <c r="AA2208" s="3"/>
      <c r="AB2208" s="3"/>
      <c r="AC2208" s="2"/>
      <c r="AD2208" s="2" t="s">
        <v>118</v>
      </c>
      <c r="AE2208" s="2" t="s">
        <v>118</v>
      </c>
      <c r="AF2208" s="2"/>
      <c r="AG2208" s="2"/>
      <c r="AH2208" s="2"/>
      <c r="AI2208" s="2"/>
      <c r="AJ2208" s="2" t="s">
        <v>50</v>
      </c>
      <c r="AK2208" s="2" t="s">
        <v>49</v>
      </c>
    </row>
    <row r="2209" spans="1:37" x14ac:dyDescent="0.3">
      <c r="A2209" s="1">
        <v>2444</v>
      </c>
      <c r="F2209" s="2" t="s">
        <v>76</v>
      </c>
      <c r="G2209" s="2" t="s">
        <v>57</v>
      </c>
      <c r="H2209" s="2" t="s">
        <v>37</v>
      </c>
      <c r="I2209" s="2" t="s">
        <v>46</v>
      </c>
      <c r="J2209" s="2" t="s">
        <v>442</v>
      </c>
      <c r="K2209" s="2" t="s">
        <v>300</v>
      </c>
      <c r="L2209" s="2" t="s">
        <v>2255</v>
      </c>
      <c r="M2209" s="2" t="s">
        <v>2256</v>
      </c>
      <c r="N2209" s="3" t="s">
        <v>2233</v>
      </c>
      <c r="O2209" s="2" t="s">
        <v>174</v>
      </c>
      <c r="P2209" s="2" t="s">
        <v>65</v>
      </c>
      <c r="Q2209" s="2"/>
      <c r="R2209" s="2"/>
      <c r="S2209" s="2"/>
      <c r="T2209" s="2"/>
      <c r="U2209">
        <v>0</v>
      </c>
      <c r="V2209">
        <v>360</v>
      </c>
      <c r="W2209" s="4">
        <v>46118</v>
      </c>
      <c r="X2209" s="4"/>
      <c r="Y2209" s="4">
        <v>46118</v>
      </c>
      <c r="Z2209" s="4">
        <v>46478</v>
      </c>
      <c r="AA2209" s="3"/>
      <c r="AB2209" s="3"/>
      <c r="AC2209" s="2"/>
      <c r="AD2209" s="2" t="s">
        <v>118</v>
      </c>
      <c r="AE2209" s="2" t="s">
        <v>118</v>
      </c>
      <c r="AF2209" s="2"/>
      <c r="AG2209" s="2"/>
      <c r="AH2209" s="2"/>
      <c r="AI2209" s="2"/>
      <c r="AJ2209" s="2" t="s">
        <v>50</v>
      </c>
      <c r="AK2209" s="2" t="s">
        <v>49</v>
      </c>
    </row>
    <row r="2210" spans="1:37" x14ac:dyDescent="0.3">
      <c r="A2210" s="1">
        <v>2445</v>
      </c>
      <c r="F2210" s="2" t="s">
        <v>76</v>
      </c>
      <c r="G2210" s="2" t="s">
        <v>57</v>
      </c>
      <c r="H2210" s="2" t="s">
        <v>37</v>
      </c>
      <c r="I2210" s="2" t="s">
        <v>46</v>
      </c>
      <c r="J2210" s="2" t="s">
        <v>442</v>
      </c>
      <c r="K2210" s="2" t="s">
        <v>300</v>
      </c>
      <c r="L2210" s="2" t="s">
        <v>2239</v>
      </c>
      <c r="M2210" s="2" t="s">
        <v>2257</v>
      </c>
      <c r="N2210" s="3" t="s">
        <v>2233</v>
      </c>
      <c r="O2210" s="2" t="s">
        <v>174</v>
      </c>
      <c r="P2210" s="2" t="s">
        <v>65</v>
      </c>
      <c r="Q2210" s="2"/>
      <c r="R2210" s="2"/>
      <c r="S2210" s="2"/>
      <c r="T2210" s="2"/>
      <c r="U2210">
        <v>0</v>
      </c>
      <c r="V2210">
        <v>360</v>
      </c>
      <c r="W2210" s="4">
        <v>46118</v>
      </c>
      <c r="X2210" s="4"/>
      <c r="Y2210" s="4">
        <v>46118</v>
      </c>
      <c r="Z2210" s="4">
        <v>46478</v>
      </c>
      <c r="AA2210" s="3"/>
      <c r="AB2210" s="3"/>
      <c r="AC2210" s="2"/>
      <c r="AD2210" s="2" t="s">
        <v>118</v>
      </c>
      <c r="AE2210" s="2" t="s">
        <v>118</v>
      </c>
      <c r="AF2210" s="2"/>
      <c r="AG2210" s="2"/>
      <c r="AH2210" s="2"/>
      <c r="AI2210" s="2"/>
      <c r="AJ2210" s="2" t="s">
        <v>50</v>
      </c>
      <c r="AK2210" s="2" t="s">
        <v>49</v>
      </c>
    </row>
    <row r="2211" spans="1:37" x14ac:dyDescent="0.3">
      <c r="A2211" s="1">
        <v>2446</v>
      </c>
      <c r="F2211" s="2" t="s">
        <v>76</v>
      </c>
      <c r="G2211" s="2" t="s">
        <v>57</v>
      </c>
      <c r="H2211" s="2" t="s">
        <v>37</v>
      </c>
      <c r="I2211" s="2" t="s">
        <v>46</v>
      </c>
      <c r="J2211" s="2" t="s">
        <v>442</v>
      </c>
      <c r="K2211" s="2" t="s">
        <v>300</v>
      </c>
      <c r="L2211" s="2" t="s">
        <v>2239</v>
      </c>
      <c r="M2211" s="2" t="s">
        <v>2257</v>
      </c>
      <c r="N2211" s="3" t="s">
        <v>2233</v>
      </c>
      <c r="O2211" s="2" t="s">
        <v>174</v>
      </c>
      <c r="P2211" s="2" t="s">
        <v>65</v>
      </c>
      <c r="Q2211" s="2"/>
      <c r="R2211" s="2"/>
      <c r="S2211" s="2"/>
      <c r="T2211" s="2"/>
      <c r="U2211">
        <v>0</v>
      </c>
      <c r="V2211">
        <v>360</v>
      </c>
      <c r="W2211" s="4">
        <v>46118</v>
      </c>
      <c r="X2211" s="4"/>
      <c r="Y2211" s="4">
        <v>46118</v>
      </c>
      <c r="Z2211" s="4">
        <v>46478</v>
      </c>
      <c r="AA2211" s="3"/>
      <c r="AB2211" s="3"/>
      <c r="AC2211" s="2"/>
      <c r="AD2211" s="2" t="s">
        <v>118</v>
      </c>
      <c r="AE2211" s="2" t="s">
        <v>118</v>
      </c>
      <c r="AF2211" s="2"/>
      <c r="AG2211" s="2"/>
      <c r="AH2211" s="2"/>
      <c r="AI2211" s="2"/>
      <c r="AJ2211" s="2" t="s">
        <v>50</v>
      </c>
      <c r="AK2211" s="2" t="s">
        <v>49</v>
      </c>
    </row>
    <row r="2212" spans="1:37" ht="28.8" x14ac:dyDescent="0.3">
      <c r="A2212" s="1">
        <v>2447</v>
      </c>
      <c r="B2212">
        <v>19757</v>
      </c>
      <c r="F2212" s="2" t="s">
        <v>76</v>
      </c>
      <c r="G2212" s="2" t="s">
        <v>78</v>
      </c>
      <c r="H2212" s="2" t="s">
        <v>37</v>
      </c>
      <c r="I2212" s="2" t="s">
        <v>46</v>
      </c>
      <c r="J2212" s="2" t="s">
        <v>442</v>
      </c>
      <c r="K2212" s="2" t="s">
        <v>305</v>
      </c>
      <c r="L2212" s="2" t="s">
        <v>2010</v>
      </c>
      <c r="M2212" s="2" t="s">
        <v>2077</v>
      </c>
      <c r="N2212" s="3" t="s">
        <v>2233</v>
      </c>
      <c r="O2212" s="2" t="s">
        <v>174</v>
      </c>
      <c r="P2212" s="2" t="s">
        <v>65</v>
      </c>
      <c r="Q2212" s="2"/>
      <c r="R2212" s="2"/>
      <c r="S2212" s="2"/>
      <c r="T2212" s="2"/>
      <c r="U2212">
        <v>0</v>
      </c>
      <c r="V2212">
        <v>360</v>
      </c>
      <c r="W2212" s="4">
        <v>46119</v>
      </c>
      <c r="X2212" s="4">
        <v>46116</v>
      </c>
      <c r="Y2212" s="4">
        <v>46116</v>
      </c>
      <c r="Z2212" s="4">
        <v>46476</v>
      </c>
      <c r="AA2212" s="3"/>
      <c r="AB2212" s="3" t="s">
        <v>2145</v>
      </c>
      <c r="AC2212" s="2"/>
      <c r="AD2212" s="2" t="s">
        <v>118</v>
      </c>
      <c r="AE2212" s="2" t="s">
        <v>117</v>
      </c>
      <c r="AF2212" s="2"/>
      <c r="AG2212" s="2"/>
      <c r="AH2212" s="2"/>
      <c r="AI2212" s="2"/>
      <c r="AJ2212" s="2" t="s">
        <v>50</v>
      </c>
      <c r="AK2212" s="2" t="s">
        <v>49</v>
      </c>
    </row>
    <row r="2213" spans="1:37" ht="28.8" x14ac:dyDescent="0.3">
      <c r="A2213" s="1">
        <v>2448</v>
      </c>
      <c r="B2213">
        <v>19758</v>
      </c>
      <c r="F2213" s="2" t="s">
        <v>76</v>
      </c>
      <c r="G2213" s="2" t="s">
        <v>78</v>
      </c>
      <c r="H2213" s="2" t="s">
        <v>37</v>
      </c>
      <c r="I2213" s="2" t="s">
        <v>46</v>
      </c>
      <c r="J2213" s="2" t="s">
        <v>442</v>
      </c>
      <c r="K2213" s="2" t="s">
        <v>305</v>
      </c>
      <c r="L2213" s="2" t="s">
        <v>2012</v>
      </c>
      <c r="M2213" s="2" t="s">
        <v>2085</v>
      </c>
      <c r="N2213" s="3" t="s">
        <v>2233</v>
      </c>
      <c r="O2213" s="2" t="s">
        <v>174</v>
      </c>
      <c r="P2213" s="2" t="s">
        <v>65</v>
      </c>
      <c r="Q2213" s="2"/>
      <c r="R2213" s="2"/>
      <c r="S2213" s="2"/>
      <c r="T2213" s="2"/>
      <c r="U2213">
        <v>0</v>
      </c>
      <c r="V2213">
        <v>360</v>
      </c>
      <c r="W2213" s="4">
        <v>46119</v>
      </c>
      <c r="X2213" s="4">
        <v>46116</v>
      </c>
      <c r="Y2213" s="4">
        <v>46116</v>
      </c>
      <c r="Z2213" s="4">
        <v>46476</v>
      </c>
      <c r="AA2213" s="3"/>
      <c r="AB2213" s="3" t="s">
        <v>2145</v>
      </c>
      <c r="AC2213" s="2"/>
      <c r="AD2213" s="2" t="s">
        <v>118</v>
      </c>
      <c r="AE2213" s="2" t="s">
        <v>117</v>
      </c>
      <c r="AF2213" s="2"/>
      <c r="AG2213" s="2"/>
      <c r="AH2213" s="2"/>
      <c r="AI2213" s="2"/>
      <c r="AJ2213" s="2" t="s">
        <v>50</v>
      </c>
      <c r="AK2213" s="2" t="s">
        <v>49</v>
      </c>
    </row>
    <row r="2214" spans="1:37" x14ac:dyDescent="0.3">
      <c r="A2214" s="1">
        <v>2449</v>
      </c>
      <c r="F2214" s="2" t="s">
        <v>76</v>
      </c>
      <c r="G2214" s="2" t="s">
        <v>57</v>
      </c>
      <c r="H2214" s="2" t="s">
        <v>37</v>
      </c>
      <c r="I2214" s="2" t="s">
        <v>46</v>
      </c>
      <c r="J2214" s="2" t="s">
        <v>442</v>
      </c>
      <c r="K2214" s="2" t="s">
        <v>305</v>
      </c>
      <c r="L2214" s="2" t="s">
        <v>437</v>
      </c>
      <c r="M2214" s="2" t="s">
        <v>2258</v>
      </c>
      <c r="N2214" s="3" t="s">
        <v>2233</v>
      </c>
      <c r="O2214" s="2" t="s">
        <v>174</v>
      </c>
      <c r="P2214" s="2" t="s">
        <v>65</v>
      </c>
      <c r="Q2214" s="2"/>
      <c r="R2214" s="2"/>
      <c r="S2214" s="2"/>
      <c r="T2214" s="2"/>
      <c r="U2214">
        <v>0</v>
      </c>
      <c r="V2214">
        <v>360</v>
      </c>
      <c r="W2214" s="4">
        <v>46119</v>
      </c>
      <c r="X2214" s="4"/>
      <c r="Y2214" s="4">
        <v>46119</v>
      </c>
      <c r="Z2214" s="4">
        <v>46479</v>
      </c>
      <c r="AA2214" s="3"/>
      <c r="AB2214" s="3"/>
      <c r="AC2214" s="2"/>
      <c r="AD2214" s="2" t="s">
        <v>118</v>
      </c>
      <c r="AE2214" s="2" t="s">
        <v>118</v>
      </c>
      <c r="AF2214" s="2"/>
      <c r="AG2214" s="2"/>
      <c r="AH2214" s="2"/>
      <c r="AI2214" s="2"/>
      <c r="AJ2214" s="2" t="s">
        <v>50</v>
      </c>
      <c r="AK2214" s="2" t="s">
        <v>49</v>
      </c>
    </row>
    <row r="2215" spans="1:37" ht="28.8" x14ac:dyDescent="0.3">
      <c r="A2215" s="1">
        <v>2450</v>
      </c>
      <c r="B2215">
        <v>20019</v>
      </c>
      <c r="F2215" s="2" t="s">
        <v>76</v>
      </c>
      <c r="G2215" s="2" t="s">
        <v>78</v>
      </c>
      <c r="H2215" s="2" t="s">
        <v>37</v>
      </c>
      <c r="I2215" s="2" t="s">
        <v>46</v>
      </c>
      <c r="J2215" s="2" t="s">
        <v>442</v>
      </c>
      <c r="K2215" s="2" t="s">
        <v>305</v>
      </c>
      <c r="L2215" s="2" t="s">
        <v>2253</v>
      </c>
      <c r="M2215" s="2" t="s">
        <v>2259</v>
      </c>
      <c r="N2215" s="3" t="s">
        <v>2233</v>
      </c>
      <c r="O2215" s="2" t="s">
        <v>174</v>
      </c>
      <c r="P2215" s="2" t="s">
        <v>65</v>
      </c>
      <c r="Q2215" s="2"/>
      <c r="R2215" s="2"/>
      <c r="S2215" s="2"/>
      <c r="T2215" s="2"/>
      <c r="U2215">
        <v>0</v>
      </c>
      <c r="V2215">
        <v>360</v>
      </c>
      <c r="W2215" s="4">
        <v>46119</v>
      </c>
      <c r="X2215" s="4">
        <v>46141</v>
      </c>
      <c r="Y2215" s="4">
        <v>46141</v>
      </c>
      <c r="Z2215" s="4">
        <v>46501</v>
      </c>
      <c r="AA2215" s="3"/>
      <c r="AB2215" s="3" t="s">
        <v>2209</v>
      </c>
      <c r="AC2215" s="2"/>
      <c r="AD2215" s="2" t="s">
        <v>118</v>
      </c>
      <c r="AE2215" s="2" t="s">
        <v>117</v>
      </c>
      <c r="AF2215" s="2"/>
      <c r="AG2215" s="2"/>
      <c r="AH2215" s="2"/>
      <c r="AI2215" s="2"/>
      <c r="AJ2215" s="2" t="s">
        <v>50</v>
      </c>
      <c r="AK2215" s="2" t="s">
        <v>49</v>
      </c>
    </row>
    <row r="2216" spans="1:37" ht="28.8" x14ac:dyDescent="0.3">
      <c r="A2216" s="1">
        <v>2451</v>
      </c>
      <c r="B2216">
        <v>19760</v>
      </c>
      <c r="F2216" s="2" t="s">
        <v>76</v>
      </c>
      <c r="G2216" s="2" t="s">
        <v>78</v>
      </c>
      <c r="H2216" s="2" t="s">
        <v>37</v>
      </c>
      <c r="I2216" s="2" t="s">
        <v>46</v>
      </c>
      <c r="J2216" s="2" t="s">
        <v>442</v>
      </c>
      <c r="K2216" s="2" t="s">
        <v>305</v>
      </c>
      <c r="L2216" s="2" t="s">
        <v>2239</v>
      </c>
      <c r="M2216" s="2" t="s">
        <v>2260</v>
      </c>
      <c r="N2216" s="3" t="s">
        <v>2233</v>
      </c>
      <c r="O2216" s="2" t="s">
        <v>174</v>
      </c>
      <c r="P2216" s="2" t="s">
        <v>65</v>
      </c>
      <c r="Q2216" s="2"/>
      <c r="R2216" s="2"/>
      <c r="S2216" s="2"/>
      <c r="T2216" s="2"/>
      <c r="U2216">
        <v>0</v>
      </c>
      <c r="V2216">
        <v>360</v>
      </c>
      <c r="W2216" s="4">
        <v>46119</v>
      </c>
      <c r="X2216" s="4">
        <v>46141</v>
      </c>
      <c r="Y2216" s="4">
        <v>46141</v>
      </c>
      <c r="Z2216" s="4">
        <v>46501</v>
      </c>
      <c r="AA2216" s="3"/>
      <c r="AB2216" s="3" t="s">
        <v>1800</v>
      </c>
      <c r="AC2216" s="2"/>
      <c r="AD2216" s="2" t="s">
        <v>118</v>
      </c>
      <c r="AE2216" s="2" t="s">
        <v>102</v>
      </c>
      <c r="AF2216" s="2"/>
      <c r="AG2216" s="2"/>
      <c r="AH2216" s="2"/>
      <c r="AI2216" s="2"/>
      <c r="AJ2216" s="2" t="s">
        <v>50</v>
      </c>
      <c r="AK2216" s="2" t="s">
        <v>49</v>
      </c>
    </row>
    <row r="2217" spans="1:37" ht="57.6" x14ac:dyDescent="0.3">
      <c r="A2217" s="1">
        <v>2453</v>
      </c>
      <c r="B2217">
        <v>20568</v>
      </c>
      <c r="F2217" s="2" t="s">
        <v>76</v>
      </c>
      <c r="G2217" s="2" t="s">
        <v>78</v>
      </c>
      <c r="H2217" s="2" t="s">
        <v>37</v>
      </c>
      <c r="I2217" s="2" t="s">
        <v>46</v>
      </c>
      <c r="J2217" s="2" t="s">
        <v>2263</v>
      </c>
      <c r="K2217" s="2" t="s">
        <v>272</v>
      </c>
      <c r="L2217" s="2" t="s">
        <v>839</v>
      </c>
      <c r="M2217" s="2" t="s">
        <v>840</v>
      </c>
      <c r="N2217" s="3" t="s">
        <v>2261</v>
      </c>
      <c r="O2217" s="2" t="s">
        <v>174</v>
      </c>
      <c r="P2217" s="2" t="s">
        <v>65</v>
      </c>
      <c r="Q2217" s="2"/>
      <c r="R2217" s="2" t="s">
        <v>1106</v>
      </c>
      <c r="S2217" s="2" t="s">
        <v>2262</v>
      </c>
      <c r="T2217" s="2"/>
      <c r="U2217">
        <v>0</v>
      </c>
      <c r="V2217">
        <v>360</v>
      </c>
      <c r="W2217" s="4">
        <v>46113</v>
      </c>
      <c r="X2217" s="4">
        <v>46154</v>
      </c>
      <c r="Y2217" s="4">
        <v>46154</v>
      </c>
      <c r="Z2217" s="4">
        <v>46514</v>
      </c>
      <c r="AA2217" s="3"/>
      <c r="AB2217" s="3" t="s">
        <v>2429</v>
      </c>
      <c r="AC2217" s="2"/>
      <c r="AD2217" s="2" t="s">
        <v>118</v>
      </c>
      <c r="AE2217" s="2" t="s">
        <v>45</v>
      </c>
      <c r="AF2217" s="2"/>
      <c r="AG2217" s="2"/>
      <c r="AH2217" s="2"/>
      <c r="AI2217" s="2"/>
      <c r="AJ2217" s="2" t="s">
        <v>50</v>
      </c>
      <c r="AK2217" s="2" t="s">
        <v>49</v>
      </c>
    </row>
    <row r="2218" spans="1:37" ht="57.6" x14ac:dyDescent="0.3">
      <c r="A2218" s="1">
        <v>2454</v>
      </c>
      <c r="B2218">
        <v>19756</v>
      </c>
      <c r="F2218" s="2" t="s">
        <v>76</v>
      </c>
      <c r="G2218" s="2" t="s">
        <v>78</v>
      </c>
      <c r="H2218" s="2" t="s">
        <v>37</v>
      </c>
      <c r="I2218" s="2" t="s">
        <v>46</v>
      </c>
      <c r="J2218" s="2" t="s">
        <v>2263</v>
      </c>
      <c r="K2218" s="2" t="s">
        <v>285</v>
      </c>
      <c r="L2218" s="2" t="s">
        <v>839</v>
      </c>
      <c r="M2218" s="2" t="s">
        <v>843</v>
      </c>
      <c r="N2218" s="3" t="s">
        <v>2261</v>
      </c>
      <c r="O2218" s="2" t="s">
        <v>174</v>
      </c>
      <c r="P2218" s="2" t="s">
        <v>65</v>
      </c>
      <c r="Q2218" s="2"/>
      <c r="R2218" s="2" t="s">
        <v>1106</v>
      </c>
      <c r="S2218" s="2" t="s">
        <v>2262</v>
      </c>
      <c r="T2218" s="2"/>
      <c r="U2218">
        <v>0</v>
      </c>
      <c r="V2218">
        <v>360</v>
      </c>
      <c r="W2218" s="4">
        <v>46114</v>
      </c>
      <c r="X2218" s="4">
        <v>46141</v>
      </c>
      <c r="Y2218" s="4">
        <v>46141</v>
      </c>
      <c r="Z2218" s="4">
        <v>46501</v>
      </c>
      <c r="AA2218" s="3"/>
      <c r="AB2218" s="3" t="s">
        <v>2209</v>
      </c>
      <c r="AC2218" s="2"/>
      <c r="AD2218" s="2" t="s">
        <v>118</v>
      </c>
      <c r="AE2218" s="2" t="s">
        <v>102</v>
      </c>
      <c r="AF2218" s="2"/>
      <c r="AG2218" s="2"/>
      <c r="AH2218" s="2"/>
      <c r="AI2218" s="2"/>
      <c r="AJ2218" s="2" t="s">
        <v>50</v>
      </c>
      <c r="AK2218" s="2" t="s">
        <v>49</v>
      </c>
    </row>
    <row r="2219" spans="1:37" ht="57.6" x14ac:dyDescent="0.3">
      <c r="A2219" s="1">
        <v>2455</v>
      </c>
      <c r="B2219">
        <v>19788</v>
      </c>
      <c r="F2219" s="2" t="s">
        <v>76</v>
      </c>
      <c r="G2219" s="2" t="s">
        <v>78</v>
      </c>
      <c r="H2219" s="2" t="s">
        <v>37</v>
      </c>
      <c r="I2219" s="2" t="s">
        <v>46</v>
      </c>
      <c r="J2219" s="2" t="s">
        <v>2263</v>
      </c>
      <c r="K2219" s="2" t="s">
        <v>290</v>
      </c>
      <c r="L2219" s="2" t="s">
        <v>839</v>
      </c>
      <c r="M2219" s="2" t="s">
        <v>844</v>
      </c>
      <c r="N2219" s="3" t="s">
        <v>2261</v>
      </c>
      <c r="O2219" s="2" t="s">
        <v>174</v>
      </c>
      <c r="P2219" s="2" t="s">
        <v>65</v>
      </c>
      <c r="Q2219" s="2"/>
      <c r="R2219" s="2" t="s">
        <v>1106</v>
      </c>
      <c r="S2219" s="2" t="s">
        <v>2262</v>
      </c>
      <c r="T2219" s="2"/>
      <c r="U2219">
        <v>0</v>
      </c>
      <c r="V2219">
        <v>360</v>
      </c>
      <c r="W2219" s="4">
        <v>46115</v>
      </c>
      <c r="X2219" s="4">
        <v>46118</v>
      </c>
      <c r="Y2219" s="4">
        <v>46118</v>
      </c>
      <c r="Z2219" s="4">
        <v>46478</v>
      </c>
      <c r="AA2219" s="3"/>
      <c r="AB2219" s="3" t="s">
        <v>2264</v>
      </c>
      <c r="AC2219" s="2"/>
      <c r="AD2219" s="2" t="s">
        <v>118</v>
      </c>
      <c r="AE2219" s="2" t="s">
        <v>101</v>
      </c>
      <c r="AF2219" s="2"/>
      <c r="AG2219" s="2"/>
      <c r="AH2219" s="2"/>
      <c r="AI2219" s="2"/>
      <c r="AJ2219" s="2" t="s">
        <v>50</v>
      </c>
      <c r="AK2219" s="2" t="s">
        <v>49</v>
      </c>
    </row>
    <row r="2220" spans="1:37" ht="57.6" x14ac:dyDescent="0.3">
      <c r="A2220" s="1">
        <v>2456</v>
      </c>
      <c r="B2220">
        <v>19973</v>
      </c>
      <c r="F2220" s="2" t="s">
        <v>76</v>
      </c>
      <c r="G2220" s="2" t="s">
        <v>78</v>
      </c>
      <c r="H2220" s="2" t="s">
        <v>37</v>
      </c>
      <c r="I2220" s="2" t="s">
        <v>46</v>
      </c>
      <c r="J2220" s="2" t="s">
        <v>2263</v>
      </c>
      <c r="K2220" s="2" t="s">
        <v>295</v>
      </c>
      <c r="L2220" s="2" t="s">
        <v>839</v>
      </c>
      <c r="M2220" s="2" t="s">
        <v>845</v>
      </c>
      <c r="N2220" s="3" t="s">
        <v>2261</v>
      </c>
      <c r="O2220" s="2" t="s">
        <v>174</v>
      </c>
      <c r="P2220" s="2" t="s">
        <v>65</v>
      </c>
      <c r="Q2220" s="2"/>
      <c r="R2220" s="2" t="s">
        <v>1106</v>
      </c>
      <c r="S2220" s="2" t="s">
        <v>2262</v>
      </c>
      <c r="T2220" s="2"/>
      <c r="U2220">
        <v>0</v>
      </c>
      <c r="V2220">
        <v>360</v>
      </c>
      <c r="W2220" s="4">
        <v>46116</v>
      </c>
      <c r="X2220" s="4">
        <v>46118</v>
      </c>
      <c r="Y2220" s="4">
        <v>46118</v>
      </c>
      <c r="Z2220" s="4">
        <v>46478</v>
      </c>
      <c r="AA2220" s="3"/>
      <c r="AB2220" s="3" t="s">
        <v>2265</v>
      </c>
      <c r="AC2220" s="2"/>
      <c r="AD2220" s="2" t="s">
        <v>118</v>
      </c>
      <c r="AE2220" s="2" t="s">
        <v>45</v>
      </c>
      <c r="AF2220" s="2"/>
      <c r="AG2220" s="2"/>
      <c r="AH2220" s="2"/>
      <c r="AI2220" s="2"/>
      <c r="AJ2220" s="2" t="s">
        <v>50</v>
      </c>
      <c r="AK2220" s="2" t="s">
        <v>49</v>
      </c>
    </row>
    <row r="2221" spans="1:37" ht="57.6" x14ac:dyDescent="0.3">
      <c r="A2221" s="1">
        <v>2457</v>
      </c>
      <c r="B2221">
        <v>20002</v>
      </c>
      <c r="F2221" s="2" t="s">
        <v>76</v>
      </c>
      <c r="G2221" s="2" t="s">
        <v>78</v>
      </c>
      <c r="H2221" s="2" t="s">
        <v>37</v>
      </c>
      <c r="I2221" s="2" t="s">
        <v>46</v>
      </c>
      <c r="J2221" s="2" t="s">
        <v>2263</v>
      </c>
      <c r="K2221" s="2" t="s">
        <v>300</v>
      </c>
      <c r="L2221" s="2" t="s">
        <v>839</v>
      </c>
      <c r="M2221" s="2" t="s">
        <v>847</v>
      </c>
      <c r="N2221" s="3" t="s">
        <v>2261</v>
      </c>
      <c r="O2221" s="2" t="s">
        <v>174</v>
      </c>
      <c r="P2221" s="2" t="s">
        <v>65</v>
      </c>
      <c r="Q2221" s="2"/>
      <c r="R2221" s="2" t="s">
        <v>1106</v>
      </c>
      <c r="S2221" s="2" t="s">
        <v>2262</v>
      </c>
      <c r="T2221" s="2"/>
      <c r="U2221">
        <v>0</v>
      </c>
      <c r="V2221">
        <v>360</v>
      </c>
      <c r="W2221" s="4">
        <v>46118</v>
      </c>
      <c r="X2221" s="4">
        <v>46122</v>
      </c>
      <c r="Y2221" s="4">
        <v>46122</v>
      </c>
      <c r="Z2221" s="4">
        <v>46482</v>
      </c>
      <c r="AA2221" s="3"/>
      <c r="AB2221" s="3" t="s">
        <v>2266</v>
      </c>
      <c r="AC2221" s="2"/>
      <c r="AD2221" s="2" t="s">
        <v>118</v>
      </c>
      <c r="AE2221" s="2" t="s">
        <v>118</v>
      </c>
      <c r="AF2221" s="2"/>
      <c r="AG2221" s="2"/>
      <c r="AH2221" s="2"/>
      <c r="AI2221" s="2"/>
      <c r="AJ2221" s="2" t="s">
        <v>50</v>
      </c>
      <c r="AK2221" s="2" t="s">
        <v>49</v>
      </c>
    </row>
    <row r="2222" spans="1:37" ht="57.6" x14ac:dyDescent="0.3">
      <c r="A2222" s="1">
        <v>2459</v>
      </c>
      <c r="B2222">
        <v>19761</v>
      </c>
      <c r="F2222" s="2" t="s">
        <v>76</v>
      </c>
      <c r="G2222" s="2" t="s">
        <v>78</v>
      </c>
      <c r="H2222" s="2" t="s">
        <v>37</v>
      </c>
      <c r="I2222" s="2" t="s">
        <v>46</v>
      </c>
      <c r="J2222" s="2" t="s">
        <v>2263</v>
      </c>
      <c r="K2222" s="2" t="s">
        <v>305</v>
      </c>
      <c r="L2222" s="2" t="s">
        <v>839</v>
      </c>
      <c r="M2222" s="2" t="s">
        <v>848</v>
      </c>
      <c r="N2222" s="3" t="s">
        <v>2261</v>
      </c>
      <c r="O2222" s="2" t="s">
        <v>174</v>
      </c>
      <c r="P2222" s="2" t="s">
        <v>65</v>
      </c>
      <c r="Q2222" s="2"/>
      <c r="R2222" s="2" t="s">
        <v>1106</v>
      </c>
      <c r="S2222" s="2" t="s">
        <v>2262</v>
      </c>
      <c r="T2222" s="2"/>
      <c r="U2222">
        <v>0</v>
      </c>
      <c r="V2222">
        <v>360</v>
      </c>
      <c r="W2222" s="4">
        <v>46119</v>
      </c>
      <c r="X2222" s="4">
        <v>46116</v>
      </c>
      <c r="Y2222" s="4">
        <v>46116</v>
      </c>
      <c r="Z2222" s="4">
        <v>46476</v>
      </c>
      <c r="AA2222" s="3"/>
      <c r="AB2222" s="3" t="s">
        <v>2145</v>
      </c>
      <c r="AC2222" s="2"/>
      <c r="AD2222" s="2" t="s">
        <v>118</v>
      </c>
      <c r="AE2222" s="2" t="s">
        <v>117</v>
      </c>
      <c r="AF2222" s="2"/>
      <c r="AG2222" s="2"/>
      <c r="AH2222" s="2"/>
      <c r="AI2222" s="2"/>
      <c r="AJ2222" s="2" t="s">
        <v>50</v>
      </c>
      <c r="AK2222" s="2" t="s">
        <v>49</v>
      </c>
    </row>
    <row r="2223" spans="1:37" ht="28.8" x14ac:dyDescent="0.3">
      <c r="A2223" s="1">
        <v>2460</v>
      </c>
      <c r="B2223">
        <v>20041</v>
      </c>
      <c r="F2223" s="2" t="s">
        <v>76</v>
      </c>
      <c r="G2223" s="2" t="s">
        <v>78</v>
      </c>
      <c r="H2223" s="2" t="s">
        <v>37</v>
      </c>
      <c r="I2223" s="2" t="s">
        <v>46</v>
      </c>
      <c r="J2223" s="2" t="s">
        <v>1466</v>
      </c>
      <c r="K2223" s="2" t="s">
        <v>328</v>
      </c>
      <c r="L2223" s="2" t="s">
        <v>342</v>
      </c>
      <c r="M2223" s="2" t="s">
        <v>343</v>
      </c>
      <c r="N2223" s="3" t="s">
        <v>2267</v>
      </c>
      <c r="O2223" s="2" t="s">
        <v>53</v>
      </c>
      <c r="P2223" s="2" t="s">
        <v>65</v>
      </c>
      <c r="Q2223" s="2"/>
      <c r="R2223" s="2" t="s">
        <v>114</v>
      </c>
      <c r="S2223" s="2" t="s">
        <v>2044</v>
      </c>
      <c r="T2223" s="2"/>
      <c r="U2223">
        <v>0</v>
      </c>
      <c r="V2223">
        <v>1825</v>
      </c>
      <c r="W2223" s="4">
        <v>46119</v>
      </c>
      <c r="X2223" s="4">
        <v>46132</v>
      </c>
      <c r="Y2223" s="4">
        <v>46132</v>
      </c>
      <c r="Z2223" s="4">
        <v>47957</v>
      </c>
      <c r="AA2223" s="3"/>
      <c r="AB2223" s="3" t="s">
        <v>1713</v>
      </c>
      <c r="AC2223" s="2"/>
      <c r="AD2223" s="2" t="s">
        <v>102</v>
      </c>
      <c r="AE2223" s="2" t="s">
        <v>45</v>
      </c>
      <c r="AF2223" s="2"/>
      <c r="AG2223" s="2"/>
      <c r="AH2223" s="2"/>
      <c r="AI2223" s="2"/>
      <c r="AJ2223" s="2" t="s">
        <v>50</v>
      </c>
      <c r="AK2223" s="2" t="s">
        <v>49</v>
      </c>
    </row>
    <row r="2224" spans="1:37" x14ac:dyDescent="0.3">
      <c r="A2224" s="1">
        <v>2461</v>
      </c>
      <c r="F2224" s="2" t="s">
        <v>76</v>
      </c>
      <c r="G2224" s="2" t="s">
        <v>44</v>
      </c>
      <c r="H2224" s="2" t="s">
        <v>37</v>
      </c>
      <c r="I2224" s="2" t="s">
        <v>46</v>
      </c>
      <c r="J2224" s="2" t="s">
        <v>1466</v>
      </c>
      <c r="K2224" s="2" t="s">
        <v>66</v>
      </c>
      <c r="L2224" s="2" t="s">
        <v>143</v>
      </c>
      <c r="M2224" s="2" t="s">
        <v>310</v>
      </c>
      <c r="N2224" s="3" t="s">
        <v>2267</v>
      </c>
      <c r="O2224" s="2" t="s">
        <v>53</v>
      </c>
      <c r="P2224" s="2" t="s">
        <v>65</v>
      </c>
      <c r="Q2224" s="2"/>
      <c r="R2224" s="2" t="s">
        <v>114</v>
      </c>
      <c r="S2224" s="2" t="s">
        <v>2268</v>
      </c>
      <c r="T2224" s="2"/>
      <c r="U2224">
        <v>0</v>
      </c>
      <c r="V2224">
        <v>1825</v>
      </c>
      <c r="W2224" s="4">
        <v>46149</v>
      </c>
      <c r="X2224" s="4"/>
      <c r="Y2224" s="4">
        <v>46149</v>
      </c>
      <c r="Z2224" s="4">
        <v>47974</v>
      </c>
      <c r="AA2224" s="3"/>
      <c r="AB2224" s="3"/>
      <c r="AC2224" s="2"/>
      <c r="AD2224" s="2" t="s">
        <v>102</v>
      </c>
      <c r="AE2224" s="2" t="s">
        <v>102</v>
      </c>
      <c r="AF2224" s="2"/>
      <c r="AG2224" s="2"/>
      <c r="AH2224" s="2"/>
      <c r="AI2224" s="2"/>
      <c r="AJ2224" s="2" t="s">
        <v>50</v>
      </c>
      <c r="AK2224" s="2" t="s">
        <v>49</v>
      </c>
    </row>
    <row r="2225" spans="1:37" x14ac:dyDescent="0.3">
      <c r="A2225" s="1">
        <v>2462</v>
      </c>
      <c r="F2225" s="2" t="s">
        <v>76</v>
      </c>
      <c r="G2225" s="2" t="s">
        <v>44</v>
      </c>
      <c r="H2225" s="2" t="s">
        <v>37</v>
      </c>
      <c r="I2225" s="2" t="s">
        <v>46</v>
      </c>
      <c r="J2225" s="2" t="s">
        <v>1466</v>
      </c>
      <c r="K2225" s="2" t="s">
        <v>66</v>
      </c>
      <c r="L2225" s="2" t="s">
        <v>314</v>
      </c>
      <c r="M2225" s="2" t="s">
        <v>315</v>
      </c>
      <c r="N2225" s="3" t="s">
        <v>2267</v>
      </c>
      <c r="O2225" s="2" t="s">
        <v>53</v>
      </c>
      <c r="P2225" s="2" t="s">
        <v>65</v>
      </c>
      <c r="Q2225" s="2"/>
      <c r="R2225" s="2" t="s">
        <v>114</v>
      </c>
      <c r="S2225" s="2" t="s">
        <v>2044</v>
      </c>
      <c r="T2225" s="2"/>
      <c r="U2225">
        <v>0</v>
      </c>
      <c r="V2225">
        <v>1825</v>
      </c>
      <c r="W2225" s="4">
        <v>46149</v>
      </c>
      <c r="X2225" s="4"/>
      <c r="Y2225" s="4">
        <v>46149</v>
      </c>
      <c r="Z2225" s="4">
        <v>47974</v>
      </c>
      <c r="AA2225" s="3"/>
      <c r="AB2225" s="3"/>
      <c r="AC2225" s="2"/>
      <c r="AD2225" s="2" t="s">
        <v>102</v>
      </c>
      <c r="AE2225" s="2" t="s">
        <v>102</v>
      </c>
      <c r="AF2225" s="2"/>
      <c r="AG2225" s="2"/>
      <c r="AH2225" s="2"/>
      <c r="AI2225" s="2"/>
      <c r="AJ2225" s="2" t="s">
        <v>50</v>
      </c>
      <c r="AK2225" s="2" t="s">
        <v>49</v>
      </c>
    </row>
    <row r="2226" spans="1:37" ht="28.8" x14ac:dyDescent="0.3">
      <c r="A2226" s="1">
        <v>2463</v>
      </c>
      <c r="B2226">
        <v>20774</v>
      </c>
      <c r="F2226" s="2" t="s">
        <v>76</v>
      </c>
      <c r="G2226" s="2" t="s">
        <v>78</v>
      </c>
      <c r="H2226" s="2" t="s">
        <v>37</v>
      </c>
      <c r="I2226" s="2" t="s">
        <v>46</v>
      </c>
      <c r="J2226" s="2" t="s">
        <v>442</v>
      </c>
      <c r="K2226" s="2" t="s">
        <v>328</v>
      </c>
      <c r="L2226" s="2" t="s">
        <v>1344</v>
      </c>
      <c r="M2226" s="2" t="s">
        <v>1345</v>
      </c>
      <c r="N2226" s="3" t="s">
        <v>2269</v>
      </c>
      <c r="O2226" s="2" t="s">
        <v>174</v>
      </c>
      <c r="P2226" s="2" t="s">
        <v>65</v>
      </c>
      <c r="Q2226" s="2"/>
      <c r="R2226" s="2"/>
      <c r="S2226" s="2"/>
      <c r="T2226" s="2"/>
      <c r="U2226">
        <v>0</v>
      </c>
      <c r="V2226">
        <v>365</v>
      </c>
      <c r="W2226" s="4">
        <v>46153</v>
      </c>
      <c r="X2226" s="4">
        <v>46158</v>
      </c>
      <c r="Y2226" s="4">
        <v>46158</v>
      </c>
      <c r="Z2226" s="4">
        <v>46523</v>
      </c>
      <c r="AA2226" s="3"/>
      <c r="AB2226" s="3" t="s">
        <v>2430</v>
      </c>
      <c r="AC2226" s="2"/>
      <c r="AD2226" s="2" t="s">
        <v>102</v>
      </c>
      <c r="AE2226" s="2" t="s">
        <v>117</v>
      </c>
      <c r="AF2226" s="2"/>
      <c r="AG2226" s="2"/>
      <c r="AH2226" s="2"/>
      <c r="AI2226" s="2"/>
      <c r="AJ2226" s="2" t="s">
        <v>50</v>
      </c>
      <c r="AK2226" s="2" t="s">
        <v>49</v>
      </c>
    </row>
    <row r="2227" spans="1:37" ht="86.4" x14ac:dyDescent="0.3">
      <c r="A2227" s="1">
        <v>2464</v>
      </c>
      <c r="B2227">
        <v>21065</v>
      </c>
      <c r="F2227" s="2" t="s">
        <v>76</v>
      </c>
      <c r="G2227" s="2" t="s">
        <v>78</v>
      </c>
      <c r="H2227" s="2" t="s">
        <v>37</v>
      </c>
      <c r="I2227" s="2" t="s">
        <v>46</v>
      </c>
      <c r="J2227" s="2" t="s">
        <v>1466</v>
      </c>
      <c r="K2227" s="2" t="s">
        <v>757</v>
      </c>
      <c r="L2227" s="2" t="s">
        <v>273</v>
      </c>
      <c r="M2227" s="2" t="s">
        <v>798</v>
      </c>
      <c r="N2227" s="3" t="s">
        <v>2270</v>
      </c>
      <c r="O2227" s="2" t="s">
        <v>53</v>
      </c>
      <c r="P2227" s="2" t="s">
        <v>65</v>
      </c>
      <c r="Q2227" s="2"/>
      <c r="R2227" s="2" t="s">
        <v>114</v>
      </c>
      <c r="S2227" s="2" t="s">
        <v>2044</v>
      </c>
      <c r="T2227" s="2"/>
      <c r="U2227">
        <v>0</v>
      </c>
      <c r="V2227">
        <v>1080</v>
      </c>
      <c r="W2227" s="4">
        <v>46156</v>
      </c>
      <c r="X2227" s="4">
        <v>46183</v>
      </c>
      <c r="Y2227" s="4">
        <v>46183</v>
      </c>
      <c r="Z2227" s="4">
        <v>47263</v>
      </c>
      <c r="AA2227" s="3"/>
      <c r="AB2227" s="3" t="s">
        <v>2566</v>
      </c>
      <c r="AC2227" s="2"/>
      <c r="AD2227" s="2" t="s">
        <v>117</v>
      </c>
      <c r="AE2227" s="2" t="s">
        <v>117</v>
      </c>
      <c r="AF2227" s="2"/>
      <c r="AG2227" s="2"/>
      <c r="AH2227" s="2"/>
      <c r="AI2227" s="2"/>
      <c r="AJ2227" s="2" t="s">
        <v>50</v>
      </c>
      <c r="AK2227" s="2" t="s">
        <v>49</v>
      </c>
    </row>
    <row r="2228" spans="1:37" ht="28.8" x14ac:dyDescent="0.3">
      <c r="A2228" s="1">
        <v>2466</v>
      </c>
      <c r="B2228">
        <v>20042</v>
      </c>
      <c r="F2228" s="2" t="s">
        <v>47</v>
      </c>
      <c r="G2228" s="2" t="s">
        <v>78</v>
      </c>
      <c r="H2228" s="2" t="s">
        <v>37</v>
      </c>
      <c r="I2228" s="2" t="s">
        <v>46</v>
      </c>
      <c r="J2228" s="2" t="s">
        <v>320</v>
      </c>
      <c r="K2228" s="2" t="s">
        <v>328</v>
      </c>
      <c r="L2228" s="2" t="s">
        <v>888</v>
      </c>
      <c r="M2228" s="2" t="s">
        <v>889</v>
      </c>
      <c r="N2228" s="3" t="s">
        <v>2271</v>
      </c>
      <c r="O2228" s="2" t="s">
        <v>53</v>
      </c>
      <c r="P2228" s="2" t="s">
        <v>65</v>
      </c>
      <c r="Q2228" s="2"/>
      <c r="R2228" s="2" t="s">
        <v>320</v>
      </c>
      <c r="S2228" s="2" t="s">
        <v>2272</v>
      </c>
      <c r="T2228" s="2"/>
      <c r="U2228">
        <v>0</v>
      </c>
      <c r="V2228">
        <v>0</v>
      </c>
      <c r="W2228" s="4">
        <v>46119</v>
      </c>
      <c r="X2228" s="4">
        <v>46122</v>
      </c>
      <c r="Y2228" s="4">
        <v>46122</v>
      </c>
      <c r="Z2228" s="4">
        <v>46122</v>
      </c>
      <c r="AA2228" s="3"/>
      <c r="AB2228" s="3" t="s">
        <v>1724</v>
      </c>
      <c r="AC2228" s="2"/>
      <c r="AD2228" s="2" t="s">
        <v>102</v>
      </c>
      <c r="AE2228" s="2" t="s">
        <v>118</v>
      </c>
      <c r="AF2228" s="2"/>
      <c r="AG2228" s="2"/>
      <c r="AH2228" s="2"/>
      <c r="AI2228" s="2"/>
      <c r="AJ2228" s="2" t="s">
        <v>50</v>
      </c>
      <c r="AK2228" s="2" t="s">
        <v>49</v>
      </c>
    </row>
    <row r="2229" spans="1:37" ht="28.8" x14ac:dyDescent="0.3">
      <c r="A2229" s="1">
        <v>2467</v>
      </c>
      <c r="B2229">
        <v>20043</v>
      </c>
      <c r="F2229" s="2" t="s">
        <v>47</v>
      </c>
      <c r="G2229" s="2" t="s">
        <v>78</v>
      </c>
      <c r="H2229" s="2" t="s">
        <v>37</v>
      </c>
      <c r="I2229" s="2" t="s">
        <v>46</v>
      </c>
      <c r="J2229" s="2" t="s">
        <v>320</v>
      </c>
      <c r="K2229" s="2" t="s">
        <v>328</v>
      </c>
      <c r="L2229" s="2" t="s">
        <v>888</v>
      </c>
      <c r="M2229" s="2" t="s">
        <v>889</v>
      </c>
      <c r="N2229" s="3" t="s">
        <v>2273</v>
      </c>
      <c r="O2229" s="2" t="s">
        <v>53</v>
      </c>
      <c r="P2229" s="2" t="s">
        <v>65</v>
      </c>
      <c r="Q2229" s="2"/>
      <c r="R2229" s="2" t="s">
        <v>320</v>
      </c>
      <c r="S2229" s="2" t="s">
        <v>2272</v>
      </c>
      <c r="T2229" s="2"/>
      <c r="U2229">
        <v>0</v>
      </c>
      <c r="V2229">
        <v>0</v>
      </c>
      <c r="W2229" s="4">
        <v>46119</v>
      </c>
      <c r="X2229" s="4">
        <v>46122</v>
      </c>
      <c r="Y2229" s="4">
        <v>46122</v>
      </c>
      <c r="Z2229" s="4">
        <v>46122</v>
      </c>
      <c r="AA2229" s="3"/>
      <c r="AB2229" s="3" t="s">
        <v>1724</v>
      </c>
      <c r="AC2229" s="2"/>
      <c r="AD2229" s="2" t="s">
        <v>102</v>
      </c>
      <c r="AE2229" s="2" t="s">
        <v>118</v>
      </c>
      <c r="AF2229" s="2"/>
      <c r="AG2229" s="2"/>
      <c r="AH2229" s="2"/>
      <c r="AI2229" s="2"/>
      <c r="AJ2229" s="2" t="s">
        <v>50</v>
      </c>
      <c r="AK2229" s="2" t="s">
        <v>49</v>
      </c>
    </row>
    <row r="2230" spans="1:37" ht="57.6" x14ac:dyDescent="0.3">
      <c r="A2230" s="1">
        <v>2468</v>
      </c>
      <c r="B2230">
        <v>20775</v>
      </c>
      <c r="F2230" s="2" t="s">
        <v>76</v>
      </c>
      <c r="G2230" s="2" t="s">
        <v>72</v>
      </c>
      <c r="H2230" s="2" t="s">
        <v>37</v>
      </c>
      <c r="I2230" s="2" t="s">
        <v>46</v>
      </c>
      <c r="J2230" s="2" t="s">
        <v>100</v>
      </c>
      <c r="K2230" s="2" t="s">
        <v>328</v>
      </c>
      <c r="L2230" s="2" t="s">
        <v>340</v>
      </c>
      <c r="M2230" s="2" t="s">
        <v>341</v>
      </c>
      <c r="N2230" s="3" t="s">
        <v>1805</v>
      </c>
      <c r="O2230" s="2" t="s">
        <v>53</v>
      </c>
      <c r="P2230" s="2" t="s">
        <v>65</v>
      </c>
      <c r="Q2230" s="2"/>
      <c r="R2230" s="2" t="s">
        <v>114</v>
      </c>
      <c r="S2230" s="2" t="s">
        <v>1806</v>
      </c>
      <c r="T2230" s="2"/>
      <c r="U2230">
        <v>0</v>
      </c>
      <c r="V2230">
        <v>730</v>
      </c>
      <c r="W2230" s="4">
        <v>46153</v>
      </c>
      <c r="X2230" s="4"/>
      <c r="Y2230" s="4">
        <v>46153</v>
      </c>
      <c r="Z2230" s="4">
        <v>46883</v>
      </c>
      <c r="AA2230" s="3"/>
      <c r="AB2230" s="3"/>
      <c r="AC2230" s="2"/>
      <c r="AD2230" s="2" t="s">
        <v>102</v>
      </c>
      <c r="AE2230" s="2" t="s">
        <v>101</v>
      </c>
      <c r="AF2230" s="2"/>
      <c r="AG2230" s="2"/>
      <c r="AH2230" s="2"/>
      <c r="AI2230" s="2"/>
      <c r="AJ2230" s="2" t="s">
        <v>50</v>
      </c>
      <c r="AK2230" s="2" t="s">
        <v>49</v>
      </c>
    </row>
    <row r="2231" spans="1:37" ht="57.6" x14ac:dyDescent="0.3">
      <c r="A2231" s="1">
        <v>2469</v>
      </c>
      <c r="B2231">
        <v>20776</v>
      </c>
      <c r="F2231" s="2" t="s">
        <v>76</v>
      </c>
      <c r="G2231" s="2" t="s">
        <v>78</v>
      </c>
      <c r="H2231" s="2" t="s">
        <v>37</v>
      </c>
      <c r="I2231" s="2" t="s">
        <v>46</v>
      </c>
      <c r="J2231" s="2" t="s">
        <v>100</v>
      </c>
      <c r="K2231" s="2" t="s">
        <v>328</v>
      </c>
      <c r="L2231" s="2" t="s">
        <v>342</v>
      </c>
      <c r="M2231" s="2" t="s">
        <v>343</v>
      </c>
      <c r="N2231" s="3" t="s">
        <v>1805</v>
      </c>
      <c r="O2231" s="2" t="s">
        <v>53</v>
      </c>
      <c r="P2231" s="2" t="s">
        <v>65</v>
      </c>
      <c r="Q2231" s="2"/>
      <c r="R2231" s="2" t="s">
        <v>114</v>
      </c>
      <c r="S2231" s="2" t="s">
        <v>1806</v>
      </c>
      <c r="T2231" s="2"/>
      <c r="U2231">
        <v>0</v>
      </c>
      <c r="V2231">
        <v>730</v>
      </c>
      <c r="W2231" s="4">
        <v>46153</v>
      </c>
      <c r="X2231" s="4">
        <v>46183</v>
      </c>
      <c r="Y2231" s="4">
        <v>46183</v>
      </c>
      <c r="Z2231" s="4">
        <v>46913</v>
      </c>
      <c r="AA2231" s="3"/>
      <c r="AB2231" s="3" t="s">
        <v>2431</v>
      </c>
      <c r="AC2231" s="2"/>
      <c r="AD2231" s="2" t="s">
        <v>102</v>
      </c>
      <c r="AE2231" s="2" t="s">
        <v>118</v>
      </c>
      <c r="AF2231" s="2"/>
      <c r="AG2231" s="2"/>
      <c r="AH2231" s="2"/>
      <c r="AI2231" s="2"/>
      <c r="AJ2231" s="2" t="s">
        <v>50</v>
      </c>
      <c r="AK2231" s="2" t="s">
        <v>49</v>
      </c>
    </row>
    <row r="2232" spans="1:37" ht="28.8" x14ac:dyDescent="0.3">
      <c r="A2232" s="1">
        <v>2470</v>
      </c>
      <c r="B2232">
        <v>20044</v>
      </c>
      <c r="F2232" s="2" t="s">
        <v>76</v>
      </c>
      <c r="G2232" s="2" t="s">
        <v>78</v>
      </c>
      <c r="H2232" s="2" t="s">
        <v>37</v>
      </c>
      <c r="I2232" s="2" t="s">
        <v>46</v>
      </c>
      <c r="J2232" s="2" t="s">
        <v>260</v>
      </c>
      <c r="K2232" s="2" t="s">
        <v>328</v>
      </c>
      <c r="L2232" s="2" t="s">
        <v>907</v>
      </c>
      <c r="M2232" s="2" t="s">
        <v>908</v>
      </c>
      <c r="N2232" s="3" t="s">
        <v>2274</v>
      </c>
      <c r="O2232" s="2" t="s">
        <v>53</v>
      </c>
      <c r="P2232" s="2" t="s">
        <v>65</v>
      </c>
      <c r="Q2232" s="2"/>
      <c r="R2232" s="2" t="s">
        <v>2276</v>
      </c>
      <c r="S2232" s="2" t="s">
        <v>2277</v>
      </c>
      <c r="T2232" s="2"/>
      <c r="U2232">
        <v>0</v>
      </c>
      <c r="V2232">
        <v>365</v>
      </c>
      <c r="W2232" s="4">
        <v>46119</v>
      </c>
      <c r="X2232" s="4">
        <v>46122</v>
      </c>
      <c r="Y2232" s="4">
        <v>46122</v>
      </c>
      <c r="Z2232" s="4">
        <v>46487</v>
      </c>
      <c r="AA2232" s="3"/>
      <c r="AB2232" s="3" t="s">
        <v>2275</v>
      </c>
      <c r="AC2232" s="2"/>
      <c r="AD2232" s="2" t="s">
        <v>102</v>
      </c>
      <c r="AE2232" s="2" t="s">
        <v>117</v>
      </c>
      <c r="AF2232" s="2"/>
      <c r="AG2232" s="2"/>
      <c r="AH2232" s="2"/>
      <c r="AI2232" s="2"/>
      <c r="AJ2232" s="2" t="s">
        <v>50</v>
      </c>
      <c r="AK2232" s="2" t="s">
        <v>49</v>
      </c>
    </row>
    <row r="2233" spans="1:37" ht="28.8" x14ac:dyDescent="0.3">
      <c r="A2233" s="1">
        <v>2471</v>
      </c>
      <c r="B2233">
        <v>20068</v>
      </c>
      <c r="F2233" s="2" t="s">
        <v>76</v>
      </c>
      <c r="G2233" s="2" t="s">
        <v>78</v>
      </c>
      <c r="H2233" s="2" t="s">
        <v>37</v>
      </c>
      <c r="I2233" s="2" t="s">
        <v>46</v>
      </c>
      <c r="J2233" s="2" t="s">
        <v>260</v>
      </c>
      <c r="K2233" s="2" t="s">
        <v>344</v>
      </c>
      <c r="L2233" s="2" t="s">
        <v>1533</v>
      </c>
      <c r="M2233" s="2" t="s">
        <v>1534</v>
      </c>
      <c r="N2233" s="3" t="s">
        <v>2274</v>
      </c>
      <c r="O2233" s="2" t="s">
        <v>60</v>
      </c>
      <c r="P2233" s="2" t="s">
        <v>65</v>
      </c>
      <c r="Q2233" s="2"/>
      <c r="R2233" s="2" t="s">
        <v>2278</v>
      </c>
      <c r="S2233" s="2" t="s">
        <v>1891</v>
      </c>
      <c r="T2233" s="2"/>
      <c r="U2233">
        <v>0</v>
      </c>
      <c r="V2233">
        <v>365</v>
      </c>
      <c r="W2233" s="4">
        <v>46120</v>
      </c>
      <c r="X2233" s="4">
        <v>46132</v>
      </c>
      <c r="Y2233" s="4">
        <v>46132</v>
      </c>
      <c r="Z2233" s="4">
        <v>46497</v>
      </c>
      <c r="AA2233" s="3"/>
      <c r="AB2233" s="3" t="s">
        <v>1970</v>
      </c>
      <c r="AC2233" s="2"/>
      <c r="AD2233" s="2" t="s">
        <v>102</v>
      </c>
      <c r="AE2233" s="2" t="s">
        <v>45</v>
      </c>
      <c r="AF2233" s="2"/>
      <c r="AG2233" s="2"/>
      <c r="AH2233" s="2"/>
      <c r="AI2233" s="2"/>
      <c r="AJ2233" s="2" t="s">
        <v>50</v>
      </c>
      <c r="AK2233" s="2" t="s">
        <v>49</v>
      </c>
    </row>
    <row r="2234" spans="1:37" ht="28.8" x14ac:dyDescent="0.3">
      <c r="A2234" s="1">
        <v>2472</v>
      </c>
      <c r="B2234">
        <v>20069</v>
      </c>
      <c r="F2234" s="2" t="s">
        <v>76</v>
      </c>
      <c r="G2234" s="2" t="s">
        <v>78</v>
      </c>
      <c r="H2234" s="2" t="s">
        <v>37</v>
      </c>
      <c r="I2234" s="2" t="s">
        <v>46</v>
      </c>
      <c r="J2234" s="2" t="s">
        <v>442</v>
      </c>
      <c r="K2234" s="2" t="s">
        <v>344</v>
      </c>
      <c r="L2234" s="2" t="s">
        <v>2279</v>
      </c>
      <c r="M2234" s="2" t="s">
        <v>2280</v>
      </c>
      <c r="N2234" s="3" t="s">
        <v>2281</v>
      </c>
      <c r="O2234" s="2" t="s">
        <v>53</v>
      </c>
      <c r="P2234" s="2" t="s">
        <v>65</v>
      </c>
      <c r="Q2234" s="2"/>
      <c r="R2234" s="2"/>
      <c r="S2234" s="2"/>
      <c r="T2234" s="2"/>
      <c r="U2234">
        <v>0</v>
      </c>
      <c r="V2234">
        <v>365</v>
      </c>
      <c r="W2234" s="4">
        <v>46120</v>
      </c>
      <c r="X2234" s="4">
        <v>46122</v>
      </c>
      <c r="Y2234" s="4">
        <v>46122</v>
      </c>
      <c r="Z2234" s="4">
        <v>46487</v>
      </c>
      <c r="AA2234" s="3"/>
      <c r="AB2234" s="3" t="s">
        <v>2250</v>
      </c>
      <c r="AC2234" s="2"/>
      <c r="AD2234" s="2" t="s">
        <v>102</v>
      </c>
      <c r="AE2234" s="2" t="s">
        <v>101</v>
      </c>
      <c r="AF2234" s="2"/>
      <c r="AG2234" s="2"/>
      <c r="AH2234" s="2"/>
      <c r="AI2234" s="2"/>
      <c r="AJ2234" s="2" t="s">
        <v>50</v>
      </c>
      <c r="AK2234" s="2" t="s">
        <v>49</v>
      </c>
    </row>
    <row r="2235" spans="1:37" ht="28.8" x14ac:dyDescent="0.3">
      <c r="A2235" s="1">
        <v>2473</v>
      </c>
      <c r="B2235">
        <v>20070</v>
      </c>
      <c r="F2235" s="2" t="s">
        <v>76</v>
      </c>
      <c r="G2235" s="2" t="s">
        <v>78</v>
      </c>
      <c r="H2235" s="2" t="s">
        <v>37</v>
      </c>
      <c r="I2235" s="2" t="s">
        <v>46</v>
      </c>
      <c r="J2235" s="2" t="s">
        <v>442</v>
      </c>
      <c r="K2235" s="2" t="s">
        <v>344</v>
      </c>
      <c r="L2235" s="2" t="s">
        <v>2282</v>
      </c>
      <c r="M2235" s="2" t="s">
        <v>2283</v>
      </c>
      <c r="N2235" s="3" t="s">
        <v>2281</v>
      </c>
      <c r="O2235" s="2" t="s">
        <v>53</v>
      </c>
      <c r="P2235" s="2" t="s">
        <v>65</v>
      </c>
      <c r="Q2235" s="2"/>
      <c r="R2235" s="2"/>
      <c r="S2235" s="2"/>
      <c r="T2235" s="2"/>
      <c r="U2235">
        <v>0</v>
      </c>
      <c r="V2235">
        <v>365</v>
      </c>
      <c r="W2235" s="4">
        <v>46120</v>
      </c>
      <c r="X2235" s="4">
        <v>46122</v>
      </c>
      <c r="Y2235" s="4">
        <v>46122</v>
      </c>
      <c r="Z2235" s="4">
        <v>46487</v>
      </c>
      <c r="AA2235" s="3"/>
      <c r="AB2235" s="3" t="s">
        <v>1724</v>
      </c>
      <c r="AC2235" s="2"/>
      <c r="AD2235" s="2" t="s">
        <v>102</v>
      </c>
      <c r="AE2235" s="2" t="s">
        <v>118</v>
      </c>
      <c r="AF2235" s="2"/>
      <c r="AG2235" s="2"/>
      <c r="AH2235" s="2"/>
      <c r="AI2235" s="2"/>
      <c r="AJ2235" s="2" t="s">
        <v>50</v>
      </c>
      <c r="AK2235" s="2" t="s">
        <v>49</v>
      </c>
    </row>
    <row r="2236" spans="1:37" ht="28.8" x14ac:dyDescent="0.3">
      <c r="A2236" s="1">
        <v>2474</v>
      </c>
      <c r="B2236">
        <v>20071</v>
      </c>
      <c r="F2236" s="2" t="s">
        <v>76</v>
      </c>
      <c r="G2236" s="2" t="s">
        <v>78</v>
      </c>
      <c r="H2236" s="2" t="s">
        <v>37</v>
      </c>
      <c r="I2236" s="2" t="s">
        <v>46</v>
      </c>
      <c r="J2236" s="2" t="s">
        <v>442</v>
      </c>
      <c r="K2236" s="2" t="s">
        <v>344</v>
      </c>
      <c r="L2236" s="2" t="s">
        <v>2284</v>
      </c>
      <c r="M2236" s="2" t="s">
        <v>2285</v>
      </c>
      <c r="N2236" s="3" t="s">
        <v>2281</v>
      </c>
      <c r="O2236" s="2" t="s">
        <v>53</v>
      </c>
      <c r="P2236" s="2" t="s">
        <v>65</v>
      </c>
      <c r="Q2236" s="2"/>
      <c r="R2236" s="2"/>
      <c r="S2236" s="2"/>
      <c r="T2236" s="2"/>
      <c r="U2236">
        <v>0</v>
      </c>
      <c r="V2236">
        <v>365</v>
      </c>
      <c r="W2236" s="4">
        <v>46120</v>
      </c>
      <c r="X2236" s="4">
        <v>46122</v>
      </c>
      <c r="Y2236" s="4">
        <v>46122</v>
      </c>
      <c r="Z2236" s="4">
        <v>46487</v>
      </c>
      <c r="AA2236" s="3"/>
      <c r="AB2236" s="3" t="s">
        <v>1724</v>
      </c>
      <c r="AC2236" s="2"/>
      <c r="AD2236" s="2" t="s">
        <v>102</v>
      </c>
      <c r="AE2236" s="2" t="s">
        <v>118</v>
      </c>
      <c r="AF2236" s="2"/>
      <c r="AG2236" s="2"/>
      <c r="AH2236" s="2"/>
      <c r="AI2236" s="2"/>
      <c r="AJ2236" s="2" t="s">
        <v>50</v>
      </c>
      <c r="AK2236" s="2" t="s">
        <v>49</v>
      </c>
    </row>
    <row r="2237" spans="1:37" ht="43.2" x14ac:dyDescent="0.3">
      <c r="A2237" s="1">
        <v>2475</v>
      </c>
      <c r="B2237">
        <v>21066</v>
      </c>
      <c r="F2237" s="2" t="s">
        <v>76</v>
      </c>
      <c r="G2237" s="2" t="s">
        <v>78</v>
      </c>
      <c r="H2237" s="2" t="s">
        <v>37</v>
      </c>
      <c r="I2237" s="2" t="s">
        <v>46</v>
      </c>
      <c r="J2237" s="2" t="s">
        <v>260</v>
      </c>
      <c r="K2237" s="2" t="s">
        <v>757</v>
      </c>
      <c r="L2237" s="2" t="s">
        <v>706</v>
      </c>
      <c r="M2237" s="2" t="s">
        <v>771</v>
      </c>
      <c r="N2237" s="3" t="s">
        <v>2286</v>
      </c>
      <c r="O2237" s="2" t="s">
        <v>174</v>
      </c>
      <c r="P2237" s="2" t="s">
        <v>65</v>
      </c>
      <c r="Q2237" s="2"/>
      <c r="R2237" s="2"/>
      <c r="S2237" s="2"/>
      <c r="T2237" s="2"/>
      <c r="U2237">
        <v>0</v>
      </c>
      <c r="V2237">
        <v>180</v>
      </c>
      <c r="W2237" s="4">
        <v>46156</v>
      </c>
      <c r="X2237" s="4">
        <v>46183</v>
      </c>
      <c r="Y2237" s="4">
        <v>46183</v>
      </c>
      <c r="Z2237" s="4">
        <v>46363</v>
      </c>
      <c r="AA2237" s="3"/>
      <c r="AB2237" s="3" t="s">
        <v>2566</v>
      </c>
      <c r="AC2237" s="2"/>
      <c r="AD2237" s="2" t="s">
        <v>117</v>
      </c>
      <c r="AE2237" s="2" t="s">
        <v>117</v>
      </c>
      <c r="AF2237" s="2"/>
      <c r="AG2237" s="2"/>
      <c r="AH2237" s="2"/>
      <c r="AI2237" s="2"/>
      <c r="AJ2237" s="2" t="s">
        <v>50</v>
      </c>
      <c r="AK2237" s="2" t="s">
        <v>49</v>
      </c>
    </row>
    <row r="2238" spans="1:37" ht="28.8" x14ac:dyDescent="0.3">
      <c r="A2238" s="1">
        <v>2476</v>
      </c>
      <c r="B2238">
        <v>20094</v>
      </c>
      <c r="F2238" s="2" t="s">
        <v>76</v>
      </c>
      <c r="G2238" s="2" t="s">
        <v>78</v>
      </c>
      <c r="H2238" s="2" t="s">
        <v>37</v>
      </c>
      <c r="I2238" s="2" t="s">
        <v>46</v>
      </c>
      <c r="J2238" s="2" t="s">
        <v>260</v>
      </c>
      <c r="K2238" s="2" t="s">
        <v>614</v>
      </c>
      <c r="L2238" s="2" t="s">
        <v>1985</v>
      </c>
      <c r="M2238" s="2" t="s">
        <v>1986</v>
      </c>
      <c r="N2238" s="3" t="s">
        <v>2274</v>
      </c>
      <c r="O2238" s="2" t="s">
        <v>53</v>
      </c>
      <c r="P2238" s="2" t="s">
        <v>65</v>
      </c>
      <c r="Q2238" s="2"/>
      <c r="R2238" s="2" t="s">
        <v>2276</v>
      </c>
      <c r="S2238" s="2" t="s">
        <v>2277</v>
      </c>
      <c r="T2238" s="2"/>
      <c r="U2238">
        <v>0</v>
      </c>
      <c r="V2238">
        <v>365</v>
      </c>
      <c r="W2238" s="4">
        <v>46121</v>
      </c>
      <c r="X2238" s="4">
        <v>46122</v>
      </c>
      <c r="Y2238" s="4">
        <v>46122</v>
      </c>
      <c r="Z2238" s="4">
        <v>46487</v>
      </c>
      <c r="AA2238" s="3"/>
      <c r="AB2238" s="3" t="s">
        <v>1716</v>
      </c>
      <c r="AC2238" s="2"/>
      <c r="AD2238" s="2" t="s">
        <v>102</v>
      </c>
      <c r="AE2238" s="2" t="s">
        <v>101</v>
      </c>
      <c r="AF2238" s="2"/>
      <c r="AG2238" s="2"/>
      <c r="AH2238" s="2"/>
      <c r="AI2238" s="2"/>
      <c r="AJ2238" s="2" t="s">
        <v>50</v>
      </c>
      <c r="AK2238" s="2" t="s">
        <v>49</v>
      </c>
    </row>
    <row r="2239" spans="1:37" ht="28.8" x14ac:dyDescent="0.3">
      <c r="A2239" s="1">
        <v>2477</v>
      </c>
      <c r="B2239">
        <v>20093</v>
      </c>
      <c r="F2239" s="2" t="s">
        <v>76</v>
      </c>
      <c r="G2239" s="2" t="s">
        <v>78</v>
      </c>
      <c r="H2239" s="2" t="s">
        <v>37</v>
      </c>
      <c r="I2239" s="2" t="s">
        <v>46</v>
      </c>
      <c r="J2239" s="2" t="s">
        <v>260</v>
      </c>
      <c r="K2239" s="2" t="s">
        <v>614</v>
      </c>
      <c r="L2239" s="2" t="s">
        <v>2025</v>
      </c>
      <c r="M2239" s="2" t="s">
        <v>2026</v>
      </c>
      <c r="N2239" s="3" t="s">
        <v>2274</v>
      </c>
      <c r="O2239" s="2" t="s">
        <v>53</v>
      </c>
      <c r="P2239" s="2" t="s">
        <v>65</v>
      </c>
      <c r="Q2239" s="2"/>
      <c r="R2239" s="2" t="s">
        <v>2276</v>
      </c>
      <c r="S2239" s="2" t="s">
        <v>2277</v>
      </c>
      <c r="T2239" s="2"/>
      <c r="U2239">
        <v>0</v>
      </c>
      <c r="V2239">
        <v>365</v>
      </c>
      <c r="W2239" s="4">
        <v>46121</v>
      </c>
      <c r="X2239" s="4">
        <v>46122</v>
      </c>
      <c r="Y2239" s="4">
        <v>46122</v>
      </c>
      <c r="Z2239" s="4">
        <v>46487</v>
      </c>
      <c r="AA2239" s="3"/>
      <c r="AB2239" s="3" t="s">
        <v>1716</v>
      </c>
      <c r="AC2239" s="2"/>
      <c r="AD2239" s="2" t="s">
        <v>102</v>
      </c>
      <c r="AE2239" s="2" t="s">
        <v>101</v>
      </c>
      <c r="AF2239" s="2"/>
      <c r="AG2239" s="2"/>
      <c r="AH2239" s="2"/>
      <c r="AI2239" s="2"/>
      <c r="AJ2239" s="2" t="s">
        <v>50</v>
      </c>
      <c r="AK2239" s="2" t="s">
        <v>49</v>
      </c>
    </row>
    <row r="2240" spans="1:37" ht="28.8" x14ac:dyDescent="0.3">
      <c r="A2240" s="1">
        <v>2478</v>
      </c>
      <c r="B2240">
        <v>20095</v>
      </c>
      <c r="F2240" s="2" t="s">
        <v>76</v>
      </c>
      <c r="G2240" s="2" t="s">
        <v>78</v>
      </c>
      <c r="H2240" s="2" t="s">
        <v>37</v>
      </c>
      <c r="I2240" s="2" t="s">
        <v>46</v>
      </c>
      <c r="J2240" s="2" t="s">
        <v>71</v>
      </c>
      <c r="K2240" s="2" t="s">
        <v>614</v>
      </c>
      <c r="L2240" s="2" t="s">
        <v>618</v>
      </c>
      <c r="M2240" s="2" t="s">
        <v>619</v>
      </c>
      <c r="N2240" s="3" t="s">
        <v>2287</v>
      </c>
      <c r="O2240" s="2" t="s">
        <v>53</v>
      </c>
      <c r="P2240" s="2" t="s">
        <v>65</v>
      </c>
      <c r="Q2240" s="2"/>
      <c r="R2240" s="2" t="s">
        <v>114</v>
      </c>
      <c r="S2240" s="2" t="s">
        <v>2289</v>
      </c>
      <c r="T2240" s="2"/>
      <c r="U2240">
        <v>0</v>
      </c>
      <c r="V2240">
        <v>1095</v>
      </c>
      <c r="W2240" s="4">
        <v>46121</v>
      </c>
      <c r="X2240" s="4">
        <v>46132</v>
      </c>
      <c r="Y2240" s="4">
        <v>46132</v>
      </c>
      <c r="Z2240" s="4">
        <v>47227</v>
      </c>
      <c r="AA2240" s="3"/>
      <c r="AB2240" s="3" t="s">
        <v>2288</v>
      </c>
      <c r="AC2240" s="2"/>
      <c r="AD2240" s="2" t="s">
        <v>102</v>
      </c>
      <c r="AE2240" s="2" t="s">
        <v>118</v>
      </c>
      <c r="AF2240" s="2"/>
      <c r="AG2240" s="2"/>
      <c r="AH2240" s="2"/>
      <c r="AI2240" s="2"/>
      <c r="AJ2240" s="2" t="s">
        <v>50</v>
      </c>
      <c r="AK2240" s="2" t="s">
        <v>49</v>
      </c>
    </row>
    <row r="2241" spans="1:37" ht="28.8" x14ac:dyDescent="0.3">
      <c r="A2241" s="1">
        <v>2479</v>
      </c>
      <c r="B2241">
        <v>20097</v>
      </c>
      <c r="F2241" s="2" t="s">
        <v>76</v>
      </c>
      <c r="G2241" s="2" t="s">
        <v>78</v>
      </c>
      <c r="H2241" s="2" t="s">
        <v>37</v>
      </c>
      <c r="I2241" s="2" t="s">
        <v>46</v>
      </c>
      <c r="J2241" s="2" t="s">
        <v>71</v>
      </c>
      <c r="K2241" s="2" t="s">
        <v>614</v>
      </c>
      <c r="L2241" s="2" t="s">
        <v>620</v>
      </c>
      <c r="M2241" s="2" t="s">
        <v>621</v>
      </c>
      <c r="N2241" s="3" t="s">
        <v>2287</v>
      </c>
      <c r="O2241" s="2" t="s">
        <v>53</v>
      </c>
      <c r="P2241" s="2" t="s">
        <v>65</v>
      </c>
      <c r="Q2241" s="2"/>
      <c r="R2241" s="2" t="s">
        <v>114</v>
      </c>
      <c r="S2241" s="2" t="s">
        <v>2289</v>
      </c>
      <c r="T2241" s="2"/>
      <c r="U2241">
        <v>0</v>
      </c>
      <c r="V2241">
        <v>1095</v>
      </c>
      <c r="W2241" s="4">
        <v>46121</v>
      </c>
      <c r="X2241" s="4">
        <v>46122</v>
      </c>
      <c r="Y2241" s="4">
        <v>46122</v>
      </c>
      <c r="Z2241" s="4">
        <v>47217</v>
      </c>
      <c r="AA2241" s="3"/>
      <c r="AB2241" s="3" t="s">
        <v>2290</v>
      </c>
      <c r="AC2241" s="2"/>
      <c r="AD2241" s="2" t="s">
        <v>102</v>
      </c>
      <c r="AE2241" s="2" t="s">
        <v>117</v>
      </c>
      <c r="AF2241" s="2"/>
      <c r="AG2241" s="2"/>
      <c r="AH2241" s="2"/>
      <c r="AI2241" s="2"/>
      <c r="AJ2241" s="2" t="s">
        <v>50</v>
      </c>
      <c r="AK2241" s="2" t="s">
        <v>49</v>
      </c>
    </row>
    <row r="2242" spans="1:37" ht="28.8" x14ac:dyDescent="0.3">
      <c r="A2242" s="1">
        <v>2480</v>
      </c>
      <c r="F2242" s="2" t="s">
        <v>76</v>
      </c>
      <c r="G2242" s="2" t="s">
        <v>212</v>
      </c>
      <c r="H2242" s="2" t="s">
        <v>37</v>
      </c>
      <c r="I2242" s="2" t="s">
        <v>46</v>
      </c>
      <c r="J2242" s="2" t="s">
        <v>165</v>
      </c>
      <c r="K2242" s="2" t="s">
        <v>205</v>
      </c>
      <c r="L2242" s="2" t="s">
        <v>143</v>
      </c>
      <c r="M2242" s="2" t="s">
        <v>239</v>
      </c>
      <c r="N2242" s="3" t="s">
        <v>2097</v>
      </c>
      <c r="O2242" s="2" t="s">
        <v>53</v>
      </c>
      <c r="P2242" s="2" t="s">
        <v>65</v>
      </c>
      <c r="Q2242" s="2"/>
      <c r="R2242" s="2" t="s">
        <v>54</v>
      </c>
      <c r="S2242" s="2" t="s">
        <v>2098</v>
      </c>
      <c r="T2242" s="2"/>
      <c r="U2242">
        <v>0</v>
      </c>
      <c r="V2242">
        <v>365</v>
      </c>
      <c r="W2242" s="4">
        <v>46264</v>
      </c>
      <c r="X2242" s="4"/>
      <c r="Y2242" s="4">
        <v>46264</v>
      </c>
      <c r="Z2242" s="4">
        <v>46629</v>
      </c>
      <c r="AA2242" s="3"/>
      <c r="AB2242" s="3"/>
      <c r="AC2242" s="2"/>
      <c r="AD2242" s="2" t="s">
        <v>45</v>
      </c>
      <c r="AE2242" s="2" t="s">
        <v>45</v>
      </c>
      <c r="AF2242" s="2"/>
      <c r="AG2242" s="2"/>
      <c r="AH2242" s="2"/>
      <c r="AI2242" s="2"/>
      <c r="AJ2242" s="2" t="s">
        <v>50</v>
      </c>
      <c r="AK2242" s="2" t="s">
        <v>49</v>
      </c>
    </row>
    <row r="2243" spans="1:37" ht="28.8" x14ac:dyDescent="0.3">
      <c r="A2243" s="1">
        <v>2481</v>
      </c>
      <c r="B2243">
        <v>20116</v>
      </c>
      <c r="F2243" s="2" t="s">
        <v>76</v>
      </c>
      <c r="G2243" s="2" t="s">
        <v>78</v>
      </c>
      <c r="H2243" s="2" t="s">
        <v>37</v>
      </c>
      <c r="I2243" s="2" t="s">
        <v>46</v>
      </c>
      <c r="J2243" s="2" t="s">
        <v>260</v>
      </c>
      <c r="K2243" s="2" t="s">
        <v>66</v>
      </c>
      <c r="L2243" s="2" t="s">
        <v>571</v>
      </c>
      <c r="M2243" s="2" t="s">
        <v>572</v>
      </c>
      <c r="N2243" s="3" t="s">
        <v>2274</v>
      </c>
      <c r="O2243" s="2" t="s">
        <v>53</v>
      </c>
      <c r="P2243" s="2" t="s">
        <v>65</v>
      </c>
      <c r="Q2243" s="2"/>
      <c r="R2243" s="2" t="s">
        <v>2276</v>
      </c>
      <c r="S2243" s="2" t="s">
        <v>2277</v>
      </c>
      <c r="T2243" s="2"/>
      <c r="U2243">
        <v>0</v>
      </c>
      <c r="V2243">
        <v>365</v>
      </c>
      <c r="W2243" s="4">
        <v>46122</v>
      </c>
      <c r="X2243" s="4">
        <v>46132</v>
      </c>
      <c r="Y2243" s="4">
        <v>46132</v>
      </c>
      <c r="Z2243" s="4">
        <v>46497</v>
      </c>
      <c r="AA2243" s="3"/>
      <c r="AB2243" s="3" t="s">
        <v>2291</v>
      </c>
      <c r="AC2243" s="2"/>
      <c r="AD2243" s="2" t="s">
        <v>102</v>
      </c>
      <c r="AE2243" s="2" t="s">
        <v>118</v>
      </c>
      <c r="AF2243" s="2"/>
      <c r="AG2243" s="2"/>
      <c r="AH2243" s="2"/>
      <c r="AI2243" s="2"/>
      <c r="AJ2243" s="2" t="s">
        <v>50</v>
      </c>
      <c r="AK2243" s="2" t="s">
        <v>49</v>
      </c>
    </row>
    <row r="2244" spans="1:37" ht="201.6" x14ac:dyDescent="0.3">
      <c r="A2244" s="1">
        <v>2482</v>
      </c>
      <c r="F2244" s="2" t="s">
        <v>76</v>
      </c>
      <c r="G2244" s="2" t="s">
        <v>212</v>
      </c>
      <c r="H2244" s="2" t="s">
        <v>37</v>
      </c>
      <c r="I2244" s="2" t="s">
        <v>75</v>
      </c>
      <c r="J2244" s="2" t="s">
        <v>138</v>
      </c>
      <c r="K2244" s="2" t="s">
        <v>328</v>
      </c>
      <c r="L2244" s="2" t="s">
        <v>334</v>
      </c>
      <c r="M2244" s="2" t="s">
        <v>335</v>
      </c>
      <c r="N2244" s="3" t="s">
        <v>2292</v>
      </c>
      <c r="O2244" s="2" t="s">
        <v>42</v>
      </c>
      <c r="P2244" s="2" t="s">
        <v>65</v>
      </c>
      <c r="Q2244" s="2"/>
      <c r="R2244" s="2"/>
      <c r="S2244" s="2"/>
      <c r="T2244" s="2"/>
      <c r="U2244">
        <v>0</v>
      </c>
      <c r="V2244">
        <v>360</v>
      </c>
      <c r="W2244" s="4">
        <v>46119</v>
      </c>
      <c r="X2244" s="4"/>
      <c r="Y2244" s="4">
        <v>46119</v>
      </c>
      <c r="Z2244" s="4">
        <v>46479</v>
      </c>
      <c r="AA2244" s="3" t="s">
        <v>2293</v>
      </c>
      <c r="AB2244" s="3"/>
      <c r="AC2244" s="2"/>
      <c r="AD2244" s="2" t="s">
        <v>74</v>
      </c>
      <c r="AE2244" s="2" t="s">
        <v>74</v>
      </c>
      <c r="AF2244" s="2"/>
      <c r="AG2244" s="2"/>
      <c r="AH2244" s="2"/>
      <c r="AI2244" s="2"/>
      <c r="AJ2244" s="2" t="s">
        <v>50</v>
      </c>
      <c r="AK2244" s="2" t="s">
        <v>49</v>
      </c>
    </row>
    <row r="2245" spans="1:37" ht="201.6" x14ac:dyDescent="0.3">
      <c r="A2245" s="1">
        <v>2483</v>
      </c>
      <c r="F2245" s="2" t="s">
        <v>76</v>
      </c>
      <c r="G2245" s="2" t="s">
        <v>212</v>
      </c>
      <c r="H2245" s="2" t="s">
        <v>37</v>
      </c>
      <c r="I2245" s="2" t="s">
        <v>75</v>
      </c>
      <c r="J2245" s="2" t="s">
        <v>138</v>
      </c>
      <c r="K2245" s="2" t="s">
        <v>328</v>
      </c>
      <c r="L2245" s="2" t="s">
        <v>336</v>
      </c>
      <c r="M2245" s="2" t="s">
        <v>337</v>
      </c>
      <c r="N2245" s="3" t="s">
        <v>2292</v>
      </c>
      <c r="O2245" s="2" t="s">
        <v>42</v>
      </c>
      <c r="P2245" s="2" t="s">
        <v>65</v>
      </c>
      <c r="Q2245" s="2"/>
      <c r="R2245" s="2"/>
      <c r="S2245" s="2"/>
      <c r="T2245" s="2"/>
      <c r="U2245">
        <v>0</v>
      </c>
      <c r="V2245">
        <v>360</v>
      </c>
      <c r="W2245" s="4">
        <v>46119</v>
      </c>
      <c r="X2245" s="4"/>
      <c r="Y2245" s="4">
        <v>46119</v>
      </c>
      <c r="Z2245" s="4">
        <v>46479</v>
      </c>
      <c r="AA2245" s="3" t="s">
        <v>2294</v>
      </c>
      <c r="AB2245" s="3"/>
      <c r="AC2245" s="2"/>
      <c r="AD2245" s="2" t="s">
        <v>74</v>
      </c>
      <c r="AE2245" s="2" t="s">
        <v>74</v>
      </c>
      <c r="AF2245" s="2"/>
      <c r="AG2245" s="2"/>
      <c r="AH2245" s="2"/>
      <c r="AI2245" s="2"/>
      <c r="AJ2245" s="2" t="s">
        <v>50</v>
      </c>
      <c r="AK2245" s="2" t="s">
        <v>49</v>
      </c>
    </row>
    <row r="2246" spans="1:37" ht="201.6" x14ac:dyDescent="0.3">
      <c r="A2246" s="1">
        <v>2484</v>
      </c>
      <c r="F2246" s="2" t="s">
        <v>76</v>
      </c>
      <c r="G2246" s="2" t="s">
        <v>212</v>
      </c>
      <c r="H2246" s="2" t="s">
        <v>37</v>
      </c>
      <c r="I2246" s="2" t="s">
        <v>75</v>
      </c>
      <c r="J2246" s="2" t="s">
        <v>138</v>
      </c>
      <c r="K2246" s="2" t="s">
        <v>328</v>
      </c>
      <c r="L2246" s="2" t="s">
        <v>356</v>
      </c>
      <c r="M2246" s="2" t="s">
        <v>357</v>
      </c>
      <c r="N2246" s="3" t="s">
        <v>2292</v>
      </c>
      <c r="O2246" s="2" t="s">
        <v>42</v>
      </c>
      <c r="P2246" s="2" t="s">
        <v>65</v>
      </c>
      <c r="Q2246" s="2"/>
      <c r="R2246" s="2"/>
      <c r="S2246" s="2"/>
      <c r="T2246" s="2"/>
      <c r="U2246">
        <v>0</v>
      </c>
      <c r="V2246">
        <v>360</v>
      </c>
      <c r="W2246" s="4">
        <v>46119</v>
      </c>
      <c r="X2246" s="4"/>
      <c r="Y2246" s="4">
        <v>46119</v>
      </c>
      <c r="Z2246" s="4">
        <v>46479</v>
      </c>
      <c r="AA2246" s="3"/>
      <c r="AB2246" s="3"/>
      <c r="AC2246" s="2"/>
      <c r="AD2246" s="2" t="s">
        <v>74</v>
      </c>
      <c r="AE2246" s="2" t="s">
        <v>74</v>
      </c>
      <c r="AF2246" s="2"/>
      <c r="AG2246" s="2"/>
      <c r="AH2246" s="2"/>
      <c r="AI2246" s="2"/>
      <c r="AJ2246" s="2" t="s">
        <v>50</v>
      </c>
      <c r="AK2246" s="2" t="s">
        <v>49</v>
      </c>
    </row>
    <row r="2247" spans="1:37" ht="201.6" x14ac:dyDescent="0.3">
      <c r="A2247" s="1">
        <v>2485</v>
      </c>
      <c r="F2247" s="2" t="s">
        <v>76</v>
      </c>
      <c r="G2247" s="2" t="s">
        <v>212</v>
      </c>
      <c r="H2247" s="2" t="s">
        <v>37</v>
      </c>
      <c r="I2247" s="2" t="s">
        <v>75</v>
      </c>
      <c r="J2247" s="2" t="s">
        <v>138</v>
      </c>
      <c r="K2247" s="2" t="s">
        <v>328</v>
      </c>
      <c r="L2247" s="2" t="s">
        <v>338</v>
      </c>
      <c r="M2247" s="2" t="s">
        <v>339</v>
      </c>
      <c r="N2247" s="3" t="s">
        <v>2292</v>
      </c>
      <c r="O2247" s="2" t="s">
        <v>42</v>
      </c>
      <c r="P2247" s="2" t="s">
        <v>65</v>
      </c>
      <c r="Q2247" s="2"/>
      <c r="R2247" s="2"/>
      <c r="S2247" s="2"/>
      <c r="T2247" s="2"/>
      <c r="U2247">
        <v>0</v>
      </c>
      <c r="V2247">
        <v>360</v>
      </c>
      <c r="W2247" s="4">
        <v>46119</v>
      </c>
      <c r="X2247" s="4"/>
      <c r="Y2247" s="4">
        <v>46119</v>
      </c>
      <c r="Z2247" s="4">
        <v>46479</v>
      </c>
      <c r="AA2247" s="3" t="s">
        <v>2294</v>
      </c>
      <c r="AB2247" s="3"/>
      <c r="AC2247" s="2"/>
      <c r="AD2247" s="2" t="s">
        <v>74</v>
      </c>
      <c r="AE2247" s="2" t="s">
        <v>74</v>
      </c>
      <c r="AF2247" s="2"/>
      <c r="AG2247" s="2"/>
      <c r="AH2247" s="2"/>
      <c r="AI2247" s="2"/>
      <c r="AJ2247" s="2" t="s">
        <v>50</v>
      </c>
      <c r="AK2247" s="2" t="s">
        <v>49</v>
      </c>
    </row>
    <row r="2248" spans="1:37" ht="201.6" x14ac:dyDescent="0.3">
      <c r="A2248" s="1">
        <v>2486</v>
      </c>
      <c r="F2248" s="2" t="s">
        <v>76</v>
      </c>
      <c r="G2248" s="2" t="s">
        <v>212</v>
      </c>
      <c r="H2248" s="2" t="s">
        <v>37</v>
      </c>
      <c r="I2248" s="2" t="s">
        <v>75</v>
      </c>
      <c r="J2248" s="2" t="s">
        <v>138</v>
      </c>
      <c r="K2248" s="2" t="s">
        <v>328</v>
      </c>
      <c r="L2248" s="2" t="s">
        <v>329</v>
      </c>
      <c r="M2248" s="2" t="s">
        <v>330</v>
      </c>
      <c r="N2248" s="3" t="s">
        <v>2292</v>
      </c>
      <c r="O2248" s="2" t="s">
        <v>42</v>
      </c>
      <c r="P2248" s="2" t="s">
        <v>65</v>
      </c>
      <c r="Q2248" s="2"/>
      <c r="R2248" s="2"/>
      <c r="S2248" s="2"/>
      <c r="T2248" s="2"/>
      <c r="U2248">
        <v>0</v>
      </c>
      <c r="V2248">
        <v>360</v>
      </c>
      <c r="W2248" s="4">
        <v>46119</v>
      </c>
      <c r="X2248" s="4"/>
      <c r="Y2248" s="4">
        <v>46119</v>
      </c>
      <c r="Z2248" s="4">
        <v>46479</v>
      </c>
      <c r="AA2248" s="3" t="s">
        <v>2294</v>
      </c>
      <c r="AB2248" s="3"/>
      <c r="AC2248" s="2"/>
      <c r="AD2248" s="2" t="s">
        <v>74</v>
      </c>
      <c r="AE2248" s="2" t="s">
        <v>74</v>
      </c>
      <c r="AF2248" s="2"/>
      <c r="AG2248" s="2"/>
      <c r="AH2248" s="2"/>
      <c r="AI2248" s="2"/>
      <c r="AJ2248" s="2" t="s">
        <v>50</v>
      </c>
      <c r="AK2248" s="2" t="s">
        <v>49</v>
      </c>
    </row>
    <row r="2249" spans="1:37" ht="129.6" x14ac:dyDescent="0.3">
      <c r="A2249" s="1">
        <v>2487</v>
      </c>
      <c r="F2249" s="2" t="s">
        <v>76</v>
      </c>
      <c r="G2249" s="2" t="s">
        <v>212</v>
      </c>
      <c r="H2249" s="2" t="s">
        <v>37</v>
      </c>
      <c r="I2249" s="2" t="s">
        <v>75</v>
      </c>
      <c r="J2249" s="2" t="s">
        <v>138</v>
      </c>
      <c r="K2249" s="2" t="s">
        <v>328</v>
      </c>
      <c r="L2249" s="2" t="s">
        <v>888</v>
      </c>
      <c r="M2249" s="2" t="s">
        <v>889</v>
      </c>
      <c r="N2249" s="3" t="s">
        <v>1655</v>
      </c>
      <c r="O2249" s="2" t="s">
        <v>42</v>
      </c>
      <c r="P2249" s="2" t="s">
        <v>65</v>
      </c>
      <c r="Q2249" s="2"/>
      <c r="R2249" s="2"/>
      <c r="S2249" s="2"/>
      <c r="T2249" s="2"/>
      <c r="U2249">
        <v>0</v>
      </c>
      <c r="V2249">
        <v>360</v>
      </c>
      <c r="W2249" s="4">
        <v>46119</v>
      </c>
      <c r="X2249" s="4"/>
      <c r="Y2249" s="4">
        <v>46119</v>
      </c>
      <c r="Z2249" s="4">
        <v>46479</v>
      </c>
      <c r="AA2249" s="3"/>
      <c r="AB2249" s="3"/>
      <c r="AC2249" s="2"/>
      <c r="AD2249" s="2" t="s">
        <v>74</v>
      </c>
      <c r="AE2249" s="2" t="s">
        <v>74</v>
      </c>
      <c r="AF2249" s="2"/>
      <c r="AG2249" s="2"/>
      <c r="AH2249" s="2"/>
      <c r="AI2249" s="2"/>
      <c r="AJ2249" s="2" t="s">
        <v>50</v>
      </c>
      <c r="AK2249" s="2" t="s">
        <v>49</v>
      </c>
    </row>
    <row r="2250" spans="1:37" ht="129.6" x14ac:dyDescent="0.3">
      <c r="A2250" s="1">
        <v>2488</v>
      </c>
      <c r="F2250" s="2" t="s">
        <v>76</v>
      </c>
      <c r="G2250" s="2" t="s">
        <v>212</v>
      </c>
      <c r="H2250" s="2" t="s">
        <v>37</v>
      </c>
      <c r="I2250" s="2" t="s">
        <v>75</v>
      </c>
      <c r="J2250" s="2" t="s">
        <v>138</v>
      </c>
      <c r="K2250" s="2" t="s">
        <v>328</v>
      </c>
      <c r="L2250" s="2" t="s">
        <v>907</v>
      </c>
      <c r="M2250" s="2" t="s">
        <v>908</v>
      </c>
      <c r="N2250" s="3" t="s">
        <v>2061</v>
      </c>
      <c r="O2250" s="2" t="s">
        <v>42</v>
      </c>
      <c r="P2250" s="2" t="s">
        <v>65</v>
      </c>
      <c r="Q2250" s="2"/>
      <c r="R2250" s="2"/>
      <c r="S2250" s="2"/>
      <c r="T2250" s="2"/>
      <c r="U2250">
        <v>0</v>
      </c>
      <c r="V2250">
        <v>360</v>
      </c>
      <c r="W2250" s="4">
        <v>46119</v>
      </c>
      <c r="X2250" s="4"/>
      <c r="Y2250" s="4">
        <v>46119</v>
      </c>
      <c r="Z2250" s="4">
        <v>46479</v>
      </c>
      <c r="AA2250" s="3"/>
      <c r="AB2250" s="3"/>
      <c r="AC2250" s="2"/>
      <c r="AD2250" s="2" t="s">
        <v>74</v>
      </c>
      <c r="AE2250" s="2" t="s">
        <v>74</v>
      </c>
      <c r="AF2250" s="2"/>
      <c r="AG2250" s="2"/>
      <c r="AH2250" s="2"/>
      <c r="AI2250" s="2"/>
      <c r="AJ2250" s="2" t="s">
        <v>50</v>
      </c>
      <c r="AK2250" s="2" t="s">
        <v>49</v>
      </c>
    </row>
    <row r="2251" spans="1:37" ht="201.6" x14ac:dyDescent="0.3">
      <c r="A2251" s="1">
        <v>2489</v>
      </c>
      <c r="F2251" s="2" t="s">
        <v>76</v>
      </c>
      <c r="G2251" s="2" t="s">
        <v>212</v>
      </c>
      <c r="H2251" s="2" t="s">
        <v>37</v>
      </c>
      <c r="I2251" s="2" t="s">
        <v>75</v>
      </c>
      <c r="J2251" s="2" t="s">
        <v>138</v>
      </c>
      <c r="K2251" s="2" t="s">
        <v>328</v>
      </c>
      <c r="L2251" s="2" t="s">
        <v>1978</v>
      </c>
      <c r="M2251" s="2" t="s">
        <v>2295</v>
      </c>
      <c r="N2251" s="3" t="s">
        <v>2292</v>
      </c>
      <c r="O2251" s="2" t="s">
        <v>42</v>
      </c>
      <c r="P2251" s="2" t="s">
        <v>65</v>
      </c>
      <c r="Q2251" s="2"/>
      <c r="R2251" s="2"/>
      <c r="S2251" s="2"/>
      <c r="T2251" s="2"/>
      <c r="U2251">
        <v>0</v>
      </c>
      <c r="V2251">
        <v>360</v>
      </c>
      <c r="W2251" s="4">
        <v>46119</v>
      </c>
      <c r="X2251" s="4"/>
      <c r="Y2251" s="4">
        <v>46119</v>
      </c>
      <c r="Z2251" s="4">
        <v>46479</v>
      </c>
      <c r="AA2251" s="3" t="s">
        <v>2294</v>
      </c>
      <c r="AB2251" s="3"/>
      <c r="AC2251" s="2"/>
      <c r="AD2251" s="2" t="s">
        <v>74</v>
      </c>
      <c r="AE2251" s="2" t="s">
        <v>74</v>
      </c>
      <c r="AF2251" s="2"/>
      <c r="AG2251" s="2"/>
      <c r="AH2251" s="2"/>
      <c r="AI2251" s="2"/>
      <c r="AJ2251" s="2" t="s">
        <v>50</v>
      </c>
      <c r="AK2251" s="2" t="s">
        <v>49</v>
      </c>
    </row>
    <row r="2252" spans="1:37" ht="201.6" x14ac:dyDescent="0.3">
      <c r="A2252" s="1">
        <v>2490</v>
      </c>
      <c r="F2252" s="2" t="s">
        <v>76</v>
      </c>
      <c r="G2252" s="2" t="s">
        <v>212</v>
      </c>
      <c r="H2252" s="2" t="s">
        <v>37</v>
      </c>
      <c r="I2252" s="2" t="s">
        <v>75</v>
      </c>
      <c r="J2252" s="2" t="s">
        <v>138</v>
      </c>
      <c r="K2252" s="2" t="s">
        <v>328</v>
      </c>
      <c r="L2252" s="2" t="s">
        <v>1350</v>
      </c>
      <c r="M2252" s="2" t="s">
        <v>1351</v>
      </c>
      <c r="N2252" s="3" t="s">
        <v>2292</v>
      </c>
      <c r="O2252" s="2" t="s">
        <v>42</v>
      </c>
      <c r="P2252" s="2" t="s">
        <v>65</v>
      </c>
      <c r="Q2252" s="2"/>
      <c r="R2252" s="2"/>
      <c r="S2252" s="2"/>
      <c r="T2252" s="2"/>
      <c r="U2252">
        <v>0</v>
      </c>
      <c r="V2252">
        <v>360</v>
      </c>
      <c r="W2252" s="4">
        <v>46119</v>
      </c>
      <c r="X2252" s="4"/>
      <c r="Y2252" s="4">
        <v>46119</v>
      </c>
      <c r="Z2252" s="4">
        <v>46479</v>
      </c>
      <c r="AA2252" s="3" t="s">
        <v>2294</v>
      </c>
      <c r="AB2252" s="3"/>
      <c r="AC2252" s="2"/>
      <c r="AD2252" s="2" t="s">
        <v>74</v>
      </c>
      <c r="AE2252" s="2" t="s">
        <v>74</v>
      </c>
      <c r="AF2252" s="2"/>
      <c r="AG2252" s="2"/>
      <c r="AH2252" s="2"/>
      <c r="AI2252" s="2"/>
      <c r="AJ2252" s="2" t="s">
        <v>50</v>
      </c>
      <c r="AK2252" s="2" t="s">
        <v>49</v>
      </c>
    </row>
    <row r="2253" spans="1:37" ht="201.6" x14ac:dyDescent="0.3">
      <c r="A2253" s="1">
        <v>2491</v>
      </c>
      <c r="F2253" s="2" t="s">
        <v>76</v>
      </c>
      <c r="G2253" s="2" t="s">
        <v>212</v>
      </c>
      <c r="H2253" s="2" t="s">
        <v>37</v>
      </c>
      <c r="I2253" s="2" t="s">
        <v>75</v>
      </c>
      <c r="J2253" s="2" t="s">
        <v>138</v>
      </c>
      <c r="K2253" s="2" t="s">
        <v>328</v>
      </c>
      <c r="L2253" s="2" t="s">
        <v>340</v>
      </c>
      <c r="M2253" s="2" t="s">
        <v>341</v>
      </c>
      <c r="N2253" s="3" t="s">
        <v>2292</v>
      </c>
      <c r="O2253" s="2" t="s">
        <v>42</v>
      </c>
      <c r="P2253" s="2" t="s">
        <v>65</v>
      </c>
      <c r="Q2253" s="2"/>
      <c r="R2253" s="2"/>
      <c r="S2253" s="2"/>
      <c r="T2253" s="2"/>
      <c r="U2253">
        <v>0</v>
      </c>
      <c r="V2253">
        <v>360</v>
      </c>
      <c r="W2253" s="4">
        <v>46119</v>
      </c>
      <c r="X2253" s="4"/>
      <c r="Y2253" s="4">
        <v>46119</v>
      </c>
      <c r="Z2253" s="4">
        <v>46479</v>
      </c>
      <c r="AA2253" s="3" t="s">
        <v>2294</v>
      </c>
      <c r="AB2253" s="3"/>
      <c r="AC2253" s="2"/>
      <c r="AD2253" s="2" t="s">
        <v>74</v>
      </c>
      <c r="AE2253" s="2" t="s">
        <v>74</v>
      </c>
      <c r="AF2253" s="2"/>
      <c r="AG2253" s="2"/>
      <c r="AH2253" s="2"/>
      <c r="AI2253" s="2"/>
      <c r="AJ2253" s="2" t="s">
        <v>50</v>
      </c>
      <c r="AK2253" s="2" t="s">
        <v>49</v>
      </c>
    </row>
    <row r="2254" spans="1:37" ht="201.6" x14ac:dyDescent="0.3">
      <c r="A2254" s="1">
        <v>2492</v>
      </c>
      <c r="F2254" s="2" t="s">
        <v>76</v>
      </c>
      <c r="G2254" s="2" t="s">
        <v>212</v>
      </c>
      <c r="H2254" s="2" t="s">
        <v>37</v>
      </c>
      <c r="I2254" s="2" t="s">
        <v>75</v>
      </c>
      <c r="J2254" s="2" t="s">
        <v>138</v>
      </c>
      <c r="K2254" s="2" t="s">
        <v>328</v>
      </c>
      <c r="L2254" s="2" t="s">
        <v>342</v>
      </c>
      <c r="M2254" s="2" t="s">
        <v>343</v>
      </c>
      <c r="N2254" s="3" t="s">
        <v>2292</v>
      </c>
      <c r="O2254" s="2" t="s">
        <v>42</v>
      </c>
      <c r="P2254" s="2" t="s">
        <v>65</v>
      </c>
      <c r="Q2254" s="2"/>
      <c r="R2254" s="2"/>
      <c r="S2254" s="2"/>
      <c r="T2254" s="2"/>
      <c r="U2254">
        <v>0</v>
      </c>
      <c r="V2254">
        <v>360</v>
      </c>
      <c r="W2254" s="4">
        <v>46119</v>
      </c>
      <c r="X2254" s="4"/>
      <c r="Y2254" s="4">
        <v>46119</v>
      </c>
      <c r="Z2254" s="4">
        <v>46479</v>
      </c>
      <c r="AA2254" s="3" t="s">
        <v>2294</v>
      </c>
      <c r="AB2254" s="3"/>
      <c r="AC2254" s="2"/>
      <c r="AD2254" s="2" t="s">
        <v>74</v>
      </c>
      <c r="AE2254" s="2" t="s">
        <v>74</v>
      </c>
      <c r="AF2254" s="2"/>
      <c r="AG2254" s="2"/>
      <c r="AH2254" s="2"/>
      <c r="AI2254" s="2"/>
      <c r="AJ2254" s="2" t="s">
        <v>50</v>
      </c>
      <c r="AK2254" s="2" t="s">
        <v>49</v>
      </c>
    </row>
    <row r="2255" spans="1:37" ht="28.8" x14ac:dyDescent="0.3">
      <c r="A2255" s="1">
        <v>2493</v>
      </c>
      <c r="B2255">
        <v>20567</v>
      </c>
      <c r="F2255" s="2" t="s">
        <v>76</v>
      </c>
      <c r="G2255" s="2" t="s">
        <v>78</v>
      </c>
      <c r="H2255" s="2" t="s">
        <v>37</v>
      </c>
      <c r="I2255" s="2" t="s">
        <v>46</v>
      </c>
      <c r="J2255" s="2" t="s">
        <v>956</v>
      </c>
      <c r="K2255" s="2" t="s">
        <v>272</v>
      </c>
      <c r="L2255" s="2" t="s">
        <v>278</v>
      </c>
      <c r="M2255" s="2" t="s">
        <v>279</v>
      </c>
      <c r="N2255" s="3" t="s">
        <v>2296</v>
      </c>
      <c r="O2255" s="2" t="s">
        <v>60</v>
      </c>
      <c r="P2255" s="2" t="s">
        <v>65</v>
      </c>
      <c r="Q2255" s="2"/>
      <c r="R2255" s="2"/>
      <c r="S2255" s="2"/>
      <c r="T2255" s="2"/>
      <c r="U2255">
        <v>0</v>
      </c>
      <c r="V2255">
        <v>180</v>
      </c>
      <c r="W2255" s="4">
        <v>46113</v>
      </c>
      <c r="X2255" s="4">
        <v>46158</v>
      </c>
      <c r="Y2255" s="4">
        <v>46158</v>
      </c>
      <c r="Z2255" s="4">
        <v>46338</v>
      </c>
      <c r="AA2255" s="3"/>
      <c r="AB2255" s="3" t="s">
        <v>2429</v>
      </c>
      <c r="AC2255" s="2"/>
      <c r="AD2255" s="2" t="s">
        <v>118</v>
      </c>
      <c r="AE2255" s="2" t="s">
        <v>45</v>
      </c>
      <c r="AF2255" s="2"/>
      <c r="AG2255" s="2"/>
      <c r="AH2255" s="2"/>
      <c r="AI2255" s="2"/>
      <c r="AJ2255" s="2" t="s">
        <v>50</v>
      </c>
      <c r="AK2255" s="2" t="s">
        <v>49</v>
      </c>
    </row>
    <row r="2256" spans="1:37" ht="28.8" x14ac:dyDescent="0.3">
      <c r="A2256" s="1">
        <v>2494</v>
      </c>
      <c r="B2256">
        <v>20566</v>
      </c>
      <c r="F2256" s="2" t="s">
        <v>76</v>
      </c>
      <c r="G2256" s="2" t="s">
        <v>78</v>
      </c>
      <c r="H2256" s="2" t="s">
        <v>37</v>
      </c>
      <c r="I2256" s="2" t="s">
        <v>46</v>
      </c>
      <c r="J2256" s="2" t="s">
        <v>956</v>
      </c>
      <c r="K2256" s="2" t="s">
        <v>272</v>
      </c>
      <c r="L2256" s="2" t="s">
        <v>281</v>
      </c>
      <c r="M2256" s="2" t="s">
        <v>282</v>
      </c>
      <c r="N2256" s="3" t="s">
        <v>2296</v>
      </c>
      <c r="O2256" s="2" t="s">
        <v>60</v>
      </c>
      <c r="P2256" s="2" t="s">
        <v>65</v>
      </c>
      <c r="Q2256" s="2"/>
      <c r="R2256" s="2"/>
      <c r="S2256" s="2"/>
      <c r="T2256" s="2"/>
      <c r="U2256">
        <v>0</v>
      </c>
      <c r="V2256">
        <v>180</v>
      </c>
      <c r="W2256" s="4">
        <v>46113</v>
      </c>
      <c r="X2256" s="4">
        <v>46158</v>
      </c>
      <c r="Y2256" s="4">
        <v>46158</v>
      </c>
      <c r="Z2256" s="4">
        <v>46338</v>
      </c>
      <c r="AA2256" s="3"/>
      <c r="AB2256" s="3" t="s">
        <v>2429</v>
      </c>
      <c r="AC2256" s="2"/>
      <c r="AD2256" s="2" t="s">
        <v>118</v>
      </c>
      <c r="AE2256" s="2" t="s">
        <v>45</v>
      </c>
      <c r="AF2256" s="2"/>
      <c r="AG2256" s="2"/>
      <c r="AH2256" s="2"/>
      <c r="AI2256" s="2"/>
      <c r="AJ2256" s="2" t="s">
        <v>50</v>
      </c>
      <c r="AK2256" s="2" t="s">
        <v>49</v>
      </c>
    </row>
    <row r="2257" spans="1:37" ht="28.8" x14ac:dyDescent="0.3">
      <c r="A2257" s="1">
        <v>2496</v>
      </c>
      <c r="B2257">
        <v>20021</v>
      </c>
      <c r="F2257" s="2" t="s">
        <v>76</v>
      </c>
      <c r="G2257" s="2" t="s">
        <v>78</v>
      </c>
      <c r="H2257" s="2" t="s">
        <v>37</v>
      </c>
      <c r="I2257" s="2" t="s">
        <v>46</v>
      </c>
      <c r="J2257" s="2" t="s">
        <v>956</v>
      </c>
      <c r="K2257" s="2" t="s">
        <v>285</v>
      </c>
      <c r="L2257" s="2" t="s">
        <v>278</v>
      </c>
      <c r="M2257" s="2" t="s">
        <v>287</v>
      </c>
      <c r="N2257" s="3" t="s">
        <v>2296</v>
      </c>
      <c r="O2257" s="2" t="s">
        <v>60</v>
      </c>
      <c r="P2257" s="2" t="s">
        <v>65</v>
      </c>
      <c r="Q2257" s="2"/>
      <c r="R2257" s="2"/>
      <c r="S2257" s="2"/>
      <c r="T2257" s="2"/>
      <c r="U2257">
        <v>0</v>
      </c>
      <c r="V2257">
        <v>180</v>
      </c>
      <c r="W2257" s="4">
        <v>46114</v>
      </c>
      <c r="X2257" s="4">
        <v>46122</v>
      </c>
      <c r="Y2257" s="4">
        <v>46122</v>
      </c>
      <c r="Z2257" s="4">
        <v>46302</v>
      </c>
      <c r="AA2257" s="3"/>
      <c r="AB2257" s="3" t="s">
        <v>2297</v>
      </c>
      <c r="AC2257" s="2"/>
      <c r="AD2257" s="2" t="s">
        <v>118</v>
      </c>
      <c r="AE2257" s="2" t="s">
        <v>118</v>
      </c>
      <c r="AF2257" s="2"/>
      <c r="AG2257" s="2"/>
      <c r="AH2257" s="2"/>
      <c r="AI2257" s="2"/>
      <c r="AJ2257" s="2" t="s">
        <v>50</v>
      </c>
      <c r="AK2257" s="2" t="s">
        <v>49</v>
      </c>
    </row>
    <row r="2258" spans="1:37" ht="28.8" x14ac:dyDescent="0.3">
      <c r="A2258" s="1">
        <v>2497</v>
      </c>
      <c r="B2258">
        <v>20022</v>
      </c>
      <c r="F2258" s="2" t="s">
        <v>76</v>
      </c>
      <c r="G2258" s="2" t="s">
        <v>78</v>
      </c>
      <c r="H2258" s="2" t="s">
        <v>37</v>
      </c>
      <c r="I2258" s="2" t="s">
        <v>46</v>
      </c>
      <c r="J2258" s="2" t="s">
        <v>956</v>
      </c>
      <c r="K2258" s="2" t="s">
        <v>285</v>
      </c>
      <c r="L2258" s="2" t="s">
        <v>281</v>
      </c>
      <c r="M2258" s="2" t="s">
        <v>288</v>
      </c>
      <c r="N2258" s="3" t="s">
        <v>2296</v>
      </c>
      <c r="O2258" s="2" t="s">
        <v>60</v>
      </c>
      <c r="P2258" s="2" t="s">
        <v>65</v>
      </c>
      <c r="Q2258" s="2"/>
      <c r="R2258" s="2"/>
      <c r="S2258" s="2"/>
      <c r="T2258" s="2"/>
      <c r="U2258">
        <v>0</v>
      </c>
      <c r="V2258">
        <v>180</v>
      </c>
      <c r="W2258" s="4">
        <v>46114</v>
      </c>
      <c r="X2258" s="4">
        <v>46122</v>
      </c>
      <c r="Y2258" s="4">
        <v>46122</v>
      </c>
      <c r="Z2258" s="4">
        <v>46302</v>
      </c>
      <c r="AA2258" s="3"/>
      <c r="AB2258" s="3" t="s">
        <v>2297</v>
      </c>
      <c r="AC2258" s="2"/>
      <c r="AD2258" s="2" t="s">
        <v>118</v>
      </c>
      <c r="AE2258" s="2" t="s">
        <v>118</v>
      </c>
      <c r="AF2258" s="2"/>
      <c r="AG2258" s="2"/>
      <c r="AH2258" s="2"/>
      <c r="AI2258" s="2"/>
      <c r="AJ2258" s="2" t="s">
        <v>50</v>
      </c>
      <c r="AK2258" s="2" t="s">
        <v>49</v>
      </c>
    </row>
    <row r="2259" spans="1:37" ht="28.8" x14ac:dyDescent="0.3">
      <c r="A2259" s="1">
        <v>2498</v>
      </c>
      <c r="B2259">
        <v>20023</v>
      </c>
      <c r="F2259" s="2" t="s">
        <v>76</v>
      </c>
      <c r="G2259" s="2" t="s">
        <v>78</v>
      </c>
      <c r="H2259" s="2" t="s">
        <v>37</v>
      </c>
      <c r="I2259" s="2" t="s">
        <v>46</v>
      </c>
      <c r="J2259" s="2" t="s">
        <v>956</v>
      </c>
      <c r="K2259" s="2" t="s">
        <v>290</v>
      </c>
      <c r="L2259" s="2" t="s">
        <v>278</v>
      </c>
      <c r="M2259" s="2" t="s">
        <v>292</v>
      </c>
      <c r="N2259" s="3" t="s">
        <v>2296</v>
      </c>
      <c r="O2259" s="2" t="s">
        <v>60</v>
      </c>
      <c r="P2259" s="2" t="s">
        <v>65</v>
      </c>
      <c r="Q2259" s="2"/>
      <c r="R2259" s="2"/>
      <c r="S2259" s="2"/>
      <c r="T2259" s="2"/>
      <c r="U2259">
        <v>0</v>
      </c>
      <c r="V2259">
        <v>180</v>
      </c>
      <c r="W2259" s="4">
        <v>46115</v>
      </c>
      <c r="X2259" s="4">
        <v>46122</v>
      </c>
      <c r="Y2259" s="4">
        <v>46122</v>
      </c>
      <c r="Z2259" s="4">
        <v>46302</v>
      </c>
      <c r="AA2259" s="3"/>
      <c r="AB2259" s="3" t="s">
        <v>2297</v>
      </c>
      <c r="AC2259" s="2"/>
      <c r="AD2259" s="2" t="s">
        <v>118</v>
      </c>
      <c r="AE2259" s="2" t="s">
        <v>118</v>
      </c>
      <c r="AF2259" s="2"/>
      <c r="AG2259" s="2"/>
      <c r="AH2259" s="2"/>
      <c r="AI2259" s="2"/>
      <c r="AJ2259" s="2" t="s">
        <v>50</v>
      </c>
      <c r="AK2259" s="2" t="s">
        <v>49</v>
      </c>
    </row>
    <row r="2260" spans="1:37" ht="28.8" x14ac:dyDescent="0.3">
      <c r="A2260" s="1">
        <v>2499</v>
      </c>
      <c r="B2260">
        <v>20024</v>
      </c>
      <c r="F2260" s="2" t="s">
        <v>76</v>
      </c>
      <c r="G2260" s="2" t="s">
        <v>78</v>
      </c>
      <c r="H2260" s="2" t="s">
        <v>37</v>
      </c>
      <c r="I2260" s="2" t="s">
        <v>46</v>
      </c>
      <c r="J2260" s="2" t="s">
        <v>956</v>
      </c>
      <c r="K2260" s="2" t="s">
        <v>290</v>
      </c>
      <c r="L2260" s="2" t="s">
        <v>281</v>
      </c>
      <c r="M2260" s="2" t="s">
        <v>293</v>
      </c>
      <c r="N2260" s="3" t="s">
        <v>2296</v>
      </c>
      <c r="O2260" s="2" t="s">
        <v>60</v>
      </c>
      <c r="P2260" s="2" t="s">
        <v>65</v>
      </c>
      <c r="Q2260" s="2"/>
      <c r="R2260" s="2"/>
      <c r="S2260" s="2"/>
      <c r="T2260" s="2"/>
      <c r="U2260">
        <v>0</v>
      </c>
      <c r="V2260">
        <v>180</v>
      </c>
      <c r="W2260" s="4">
        <v>46115</v>
      </c>
      <c r="X2260" s="4">
        <v>46122</v>
      </c>
      <c r="Y2260" s="4">
        <v>46122</v>
      </c>
      <c r="Z2260" s="4">
        <v>46302</v>
      </c>
      <c r="AA2260" s="3"/>
      <c r="AB2260" s="3" t="s">
        <v>2297</v>
      </c>
      <c r="AC2260" s="2"/>
      <c r="AD2260" s="2" t="s">
        <v>118</v>
      </c>
      <c r="AE2260" s="2" t="s">
        <v>118</v>
      </c>
      <c r="AF2260" s="2"/>
      <c r="AG2260" s="2"/>
      <c r="AH2260" s="2"/>
      <c r="AI2260" s="2"/>
      <c r="AJ2260" s="2" t="s">
        <v>50</v>
      </c>
      <c r="AK2260" s="2" t="s">
        <v>49</v>
      </c>
    </row>
    <row r="2261" spans="1:37" ht="28.8" x14ac:dyDescent="0.3">
      <c r="A2261" s="1">
        <v>2500</v>
      </c>
      <c r="B2261">
        <v>20025</v>
      </c>
      <c r="F2261" s="2" t="s">
        <v>76</v>
      </c>
      <c r="G2261" s="2" t="s">
        <v>78</v>
      </c>
      <c r="H2261" s="2" t="s">
        <v>37</v>
      </c>
      <c r="I2261" s="2" t="s">
        <v>46</v>
      </c>
      <c r="J2261" s="2" t="s">
        <v>956</v>
      </c>
      <c r="K2261" s="2" t="s">
        <v>295</v>
      </c>
      <c r="L2261" s="2" t="s">
        <v>278</v>
      </c>
      <c r="M2261" s="2" t="s">
        <v>297</v>
      </c>
      <c r="N2261" s="3" t="s">
        <v>2296</v>
      </c>
      <c r="O2261" s="2" t="s">
        <v>60</v>
      </c>
      <c r="P2261" s="2" t="s">
        <v>65</v>
      </c>
      <c r="Q2261" s="2"/>
      <c r="R2261" s="2"/>
      <c r="S2261" s="2"/>
      <c r="T2261" s="2"/>
      <c r="U2261">
        <v>0</v>
      </c>
      <c r="V2261">
        <v>180</v>
      </c>
      <c r="W2261" s="4">
        <v>46116</v>
      </c>
      <c r="X2261" s="4">
        <v>46122</v>
      </c>
      <c r="Y2261" s="4">
        <v>46122</v>
      </c>
      <c r="Z2261" s="4">
        <v>46302</v>
      </c>
      <c r="AA2261" s="3"/>
      <c r="AB2261" s="3" t="s">
        <v>2297</v>
      </c>
      <c r="AC2261" s="2"/>
      <c r="AD2261" s="2" t="s">
        <v>118</v>
      </c>
      <c r="AE2261" s="2" t="s">
        <v>118</v>
      </c>
      <c r="AF2261" s="2"/>
      <c r="AG2261" s="2"/>
      <c r="AH2261" s="2"/>
      <c r="AI2261" s="2"/>
      <c r="AJ2261" s="2" t="s">
        <v>50</v>
      </c>
      <c r="AK2261" s="2" t="s">
        <v>49</v>
      </c>
    </row>
    <row r="2262" spans="1:37" ht="28.8" x14ac:dyDescent="0.3">
      <c r="A2262" s="1">
        <v>2501</v>
      </c>
      <c r="B2262">
        <v>20026</v>
      </c>
      <c r="F2262" s="2" t="s">
        <v>76</v>
      </c>
      <c r="G2262" s="2" t="s">
        <v>78</v>
      </c>
      <c r="H2262" s="2" t="s">
        <v>37</v>
      </c>
      <c r="I2262" s="2" t="s">
        <v>46</v>
      </c>
      <c r="J2262" s="2" t="s">
        <v>956</v>
      </c>
      <c r="K2262" s="2" t="s">
        <v>295</v>
      </c>
      <c r="L2262" s="2" t="s">
        <v>281</v>
      </c>
      <c r="M2262" s="2" t="s">
        <v>298</v>
      </c>
      <c r="N2262" s="3" t="s">
        <v>2296</v>
      </c>
      <c r="O2262" s="2" t="s">
        <v>60</v>
      </c>
      <c r="P2262" s="2" t="s">
        <v>65</v>
      </c>
      <c r="Q2262" s="2"/>
      <c r="R2262" s="2"/>
      <c r="S2262" s="2"/>
      <c r="T2262" s="2"/>
      <c r="U2262">
        <v>0</v>
      </c>
      <c r="V2262">
        <v>180</v>
      </c>
      <c r="W2262" s="4">
        <v>46116</v>
      </c>
      <c r="X2262" s="4">
        <v>46122</v>
      </c>
      <c r="Y2262" s="4">
        <v>46122</v>
      </c>
      <c r="Z2262" s="4">
        <v>46302</v>
      </c>
      <c r="AA2262" s="3"/>
      <c r="AB2262" s="3" t="s">
        <v>2297</v>
      </c>
      <c r="AC2262" s="2"/>
      <c r="AD2262" s="2" t="s">
        <v>118</v>
      </c>
      <c r="AE2262" s="2" t="s">
        <v>118</v>
      </c>
      <c r="AF2262" s="2"/>
      <c r="AG2262" s="2"/>
      <c r="AH2262" s="2"/>
      <c r="AI2262" s="2"/>
      <c r="AJ2262" s="2" t="s">
        <v>50</v>
      </c>
      <c r="AK2262" s="2" t="s">
        <v>49</v>
      </c>
    </row>
    <row r="2263" spans="1:37" ht="28.8" x14ac:dyDescent="0.3">
      <c r="A2263" s="1">
        <v>2502</v>
      </c>
      <c r="B2263">
        <v>20027</v>
      </c>
      <c r="F2263" s="2" t="s">
        <v>76</v>
      </c>
      <c r="G2263" s="2" t="s">
        <v>78</v>
      </c>
      <c r="H2263" s="2" t="s">
        <v>37</v>
      </c>
      <c r="I2263" s="2" t="s">
        <v>46</v>
      </c>
      <c r="J2263" s="2" t="s">
        <v>956</v>
      </c>
      <c r="K2263" s="2" t="s">
        <v>300</v>
      </c>
      <c r="L2263" s="2" t="s">
        <v>278</v>
      </c>
      <c r="M2263" s="2" t="s">
        <v>302</v>
      </c>
      <c r="N2263" s="3" t="s">
        <v>2296</v>
      </c>
      <c r="O2263" s="2" t="s">
        <v>60</v>
      </c>
      <c r="P2263" s="2" t="s">
        <v>65</v>
      </c>
      <c r="Q2263" s="2"/>
      <c r="R2263" s="2"/>
      <c r="S2263" s="2"/>
      <c r="T2263" s="2"/>
      <c r="U2263">
        <v>0</v>
      </c>
      <c r="V2263">
        <v>180</v>
      </c>
      <c r="W2263" s="4">
        <v>46118</v>
      </c>
      <c r="X2263" s="4">
        <v>46141</v>
      </c>
      <c r="Y2263" s="4">
        <v>46141</v>
      </c>
      <c r="Z2263" s="4">
        <v>46321</v>
      </c>
      <c r="AA2263" s="3"/>
      <c r="AB2263" s="3" t="s">
        <v>1800</v>
      </c>
      <c r="AC2263" s="2"/>
      <c r="AD2263" s="2" t="s">
        <v>118</v>
      </c>
      <c r="AE2263" s="2" t="s">
        <v>102</v>
      </c>
      <c r="AF2263" s="2"/>
      <c r="AG2263" s="2"/>
      <c r="AH2263" s="2"/>
      <c r="AI2263" s="2"/>
      <c r="AJ2263" s="2" t="s">
        <v>50</v>
      </c>
      <c r="AK2263" s="2" t="s">
        <v>49</v>
      </c>
    </row>
    <row r="2264" spans="1:37" ht="28.8" x14ac:dyDescent="0.3">
      <c r="A2264" s="1">
        <v>2503</v>
      </c>
      <c r="B2264">
        <v>20028</v>
      </c>
      <c r="F2264" s="2" t="s">
        <v>76</v>
      </c>
      <c r="G2264" s="2" t="s">
        <v>78</v>
      </c>
      <c r="H2264" s="2" t="s">
        <v>37</v>
      </c>
      <c r="I2264" s="2" t="s">
        <v>46</v>
      </c>
      <c r="J2264" s="2" t="s">
        <v>956</v>
      </c>
      <c r="K2264" s="2" t="s">
        <v>300</v>
      </c>
      <c r="L2264" s="2" t="s">
        <v>281</v>
      </c>
      <c r="M2264" s="2" t="s">
        <v>303</v>
      </c>
      <c r="N2264" s="3" t="s">
        <v>2296</v>
      </c>
      <c r="O2264" s="2" t="s">
        <v>60</v>
      </c>
      <c r="P2264" s="2" t="s">
        <v>65</v>
      </c>
      <c r="Q2264" s="2"/>
      <c r="R2264" s="2"/>
      <c r="S2264" s="2"/>
      <c r="T2264" s="2"/>
      <c r="U2264">
        <v>0</v>
      </c>
      <c r="V2264">
        <v>180</v>
      </c>
      <c r="W2264" s="4">
        <v>46118</v>
      </c>
      <c r="X2264" s="4">
        <v>46141</v>
      </c>
      <c r="Y2264" s="4">
        <v>46141</v>
      </c>
      <c r="Z2264" s="4">
        <v>46321</v>
      </c>
      <c r="AA2264" s="3"/>
      <c r="AB2264" s="3" t="s">
        <v>1800</v>
      </c>
      <c r="AC2264" s="2"/>
      <c r="AD2264" s="2" t="s">
        <v>118</v>
      </c>
      <c r="AE2264" s="2" t="s">
        <v>102</v>
      </c>
      <c r="AF2264" s="2"/>
      <c r="AG2264" s="2"/>
      <c r="AH2264" s="2"/>
      <c r="AI2264" s="2"/>
      <c r="AJ2264" s="2" t="s">
        <v>50</v>
      </c>
      <c r="AK2264" s="2" t="s">
        <v>49</v>
      </c>
    </row>
    <row r="2265" spans="1:37" ht="28.8" x14ac:dyDescent="0.3">
      <c r="A2265" s="1">
        <v>2504</v>
      </c>
      <c r="B2265">
        <v>20029</v>
      </c>
      <c r="F2265" s="2" t="s">
        <v>76</v>
      </c>
      <c r="G2265" s="2" t="s">
        <v>78</v>
      </c>
      <c r="H2265" s="2" t="s">
        <v>37</v>
      </c>
      <c r="I2265" s="2" t="s">
        <v>46</v>
      </c>
      <c r="J2265" s="2" t="s">
        <v>956</v>
      </c>
      <c r="K2265" s="2" t="s">
        <v>305</v>
      </c>
      <c r="L2265" s="2" t="s">
        <v>278</v>
      </c>
      <c r="M2265" s="2" t="s">
        <v>307</v>
      </c>
      <c r="N2265" s="3" t="s">
        <v>2296</v>
      </c>
      <c r="O2265" s="2" t="s">
        <v>60</v>
      </c>
      <c r="P2265" s="2" t="s">
        <v>65</v>
      </c>
      <c r="Q2265" s="2"/>
      <c r="R2265" s="2"/>
      <c r="S2265" s="2"/>
      <c r="T2265" s="2"/>
      <c r="U2265">
        <v>0</v>
      </c>
      <c r="V2265">
        <v>180</v>
      </c>
      <c r="W2265" s="4">
        <v>46119</v>
      </c>
      <c r="X2265" s="4">
        <v>46122</v>
      </c>
      <c r="Y2265" s="4">
        <v>46122</v>
      </c>
      <c r="Z2265" s="4">
        <v>46302</v>
      </c>
      <c r="AA2265" s="3"/>
      <c r="AB2265" s="3" t="s">
        <v>2297</v>
      </c>
      <c r="AC2265" s="2"/>
      <c r="AD2265" s="2" t="s">
        <v>118</v>
      </c>
      <c r="AE2265" s="2" t="s">
        <v>118</v>
      </c>
      <c r="AF2265" s="2"/>
      <c r="AG2265" s="2"/>
      <c r="AH2265" s="2"/>
      <c r="AI2265" s="2"/>
      <c r="AJ2265" s="2" t="s">
        <v>50</v>
      </c>
      <c r="AK2265" s="2" t="s">
        <v>49</v>
      </c>
    </row>
    <row r="2266" spans="1:37" ht="28.8" x14ac:dyDescent="0.3">
      <c r="A2266" s="1">
        <v>2505</v>
      </c>
      <c r="B2266">
        <v>20030</v>
      </c>
      <c r="F2266" s="2" t="s">
        <v>76</v>
      </c>
      <c r="G2266" s="2" t="s">
        <v>78</v>
      </c>
      <c r="H2266" s="2" t="s">
        <v>37</v>
      </c>
      <c r="I2266" s="2" t="s">
        <v>46</v>
      </c>
      <c r="J2266" s="2" t="s">
        <v>956</v>
      </c>
      <c r="K2266" s="2" t="s">
        <v>305</v>
      </c>
      <c r="L2266" s="2" t="s">
        <v>281</v>
      </c>
      <c r="M2266" s="2" t="s">
        <v>308</v>
      </c>
      <c r="N2266" s="3" t="s">
        <v>2296</v>
      </c>
      <c r="O2266" s="2" t="s">
        <v>60</v>
      </c>
      <c r="P2266" s="2" t="s">
        <v>65</v>
      </c>
      <c r="Q2266" s="2"/>
      <c r="R2266" s="2"/>
      <c r="S2266" s="2"/>
      <c r="T2266" s="2"/>
      <c r="U2266">
        <v>0</v>
      </c>
      <c r="V2266">
        <v>180</v>
      </c>
      <c r="W2266" s="4">
        <v>46119</v>
      </c>
      <c r="X2266" s="4">
        <v>46122</v>
      </c>
      <c r="Y2266" s="4">
        <v>46122</v>
      </c>
      <c r="Z2266" s="4">
        <v>46302</v>
      </c>
      <c r="AA2266" s="3"/>
      <c r="AB2266" s="3" t="s">
        <v>2297</v>
      </c>
      <c r="AC2266" s="2"/>
      <c r="AD2266" s="2" t="s">
        <v>118</v>
      </c>
      <c r="AE2266" s="2" t="s">
        <v>118</v>
      </c>
      <c r="AF2266" s="2"/>
      <c r="AG2266" s="2"/>
      <c r="AH2266" s="2"/>
      <c r="AI2266" s="2"/>
      <c r="AJ2266" s="2" t="s">
        <v>50</v>
      </c>
      <c r="AK2266" s="2" t="s">
        <v>49</v>
      </c>
    </row>
    <row r="2267" spans="1:37" ht="28.8" x14ac:dyDescent="0.3">
      <c r="A2267" s="1">
        <v>2507</v>
      </c>
      <c r="B2267">
        <v>20045</v>
      </c>
      <c r="F2267" s="2" t="s">
        <v>47</v>
      </c>
      <c r="G2267" s="2" t="s">
        <v>78</v>
      </c>
      <c r="H2267" s="2" t="s">
        <v>37</v>
      </c>
      <c r="I2267" s="2" t="s">
        <v>46</v>
      </c>
      <c r="J2267" s="2" t="s">
        <v>320</v>
      </c>
      <c r="K2267" s="2" t="s">
        <v>328</v>
      </c>
      <c r="L2267" s="2" t="s">
        <v>334</v>
      </c>
      <c r="M2267" s="2" t="s">
        <v>335</v>
      </c>
      <c r="N2267" s="3" t="s">
        <v>2298</v>
      </c>
      <c r="O2267" s="2" t="s">
        <v>53</v>
      </c>
      <c r="P2267" s="2" t="s">
        <v>65</v>
      </c>
      <c r="Q2267" s="2"/>
      <c r="R2267" s="2" t="s">
        <v>968</v>
      </c>
      <c r="S2267" s="2" t="s">
        <v>2300</v>
      </c>
      <c r="T2267" s="2"/>
      <c r="U2267">
        <v>0</v>
      </c>
      <c r="V2267">
        <v>0</v>
      </c>
      <c r="W2267" s="4">
        <v>46119</v>
      </c>
      <c r="X2267" s="4">
        <v>46141</v>
      </c>
      <c r="Y2267" s="4">
        <v>46141</v>
      </c>
      <c r="Z2267" s="4">
        <v>46141</v>
      </c>
      <c r="AA2267" s="3"/>
      <c r="AB2267" s="3" t="s">
        <v>2299</v>
      </c>
      <c r="AC2267" s="2"/>
      <c r="AD2267" s="2" t="s">
        <v>102</v>
      </c>
      <c r="AE2267" s="2" t="s">
        <v>102</v>
      </c>
      <c r="AF2267" s="2"/>
      <c r="AG2267" s="2"/>
      <c r="AH2267" s="2"/>
      <c r="AI2267" s="2"/>
      <c r="AJ2267" s="2" t="s">
        <v>50</v>
      </c>
      <c r="AK2267" s="2" t="s">
        <v>49</v>
      </c>
    </row>
    <row r="2268" spans="1:37" ht="28.8" x14ac:dyDescent="0.3">
      <c r="A2268" s="1">
        <v>2508</v>
      </c>
      <c r="B2268">
        <v>20046</v>
      </c>
      <c r="F2268" s="2" t="s">
        <v>47</v>
      </c>
      <c r="G2268" s="2" t="s">
        <v>78</v>
      </c>
      <c r="H2268" s="2" t="s">
        <v>37</v>
      </c>
      <c r="I2268" s="2" t="s">
        <v>46</v>
      </c>
      <c r="J2268" s="2" t="s">
        <v>320</v>
      </c>
      <c r="K2268" s="2" t="s">
        <v>328</v>
      </c>
      <c r="L2268" s="2" t="s">
        <v>336</v>
      </c>
      <c r="M2268" s="2" t="s">
        <v>337</v>
      </c>
      <c r="N2268" s="3" t="s">
        <v>2298</v>
      </c>
      <c r="O2268" s="2" t="s">
        <v>53</v>
      </c>
      <c r="P2268" s="2" t="s">
        <v>65</v>
      </c>
      <c r="Q2268" s="2"/>
      <c r="R2268" s="2" t="s">
        <v>968</v>
      </c>
      <c r="S2268" s="2" t="s">
        <v>2301</v>
      </c>
      <c r="T2268" s="2"/>
      <c r="U2268">
        <v>0</v>
      </c>
      <c r="V2268">
        <v>0</v>
      </c>
      <c r="W2268" s="4">
        <v>46119</v>
      </c>
      <c r="X2268" s="4">
        <v>46141</v>
      </c>
      <c r="Y2268" s="4">
        <v>46141</v>
      </c>
      <c r="Z2268" s="4">
        <v>46141</v>
      </c>
      <c r="AA2268" s="3"/>
      <c r="AB2268" s="3" t="s">
        <v>2299</v>
      </c>
      <c r="AC2268" s="2"/>
      <c r="AD2268" s="2" t="s">
        <v>102</v>
      </c>
      <c r="AE2268" s="2" t="s">
        <v>102</v>
      </c>
      <c r="AF2268" s="2"/>
      <c r="AG2268" s="2"/>
      <c r="AH2268" s="2"/>
      <c r="AI2268" s="2"/>
      <c r="AJ2268" s="2" t="s">
        <v>50</v>
      </c>
      <c r="AK2268" s="2" t="s">
        <v>49</v>
      </c>
    </row>
    <row r="2269" spans="1:37" ht="28.8" x14ac:dyDescent="0.3">
      <c r="A2269" s="1">
        <v>2509</v>
      </c>
      <c r="B2269">
        <v>20047</v>
      </c>
      <c r="F2269" s="2" t="s">
        <v>47</v>
      </c>
      <c r="G2269" s="2" t="s">
        <v>78</v>
      </c>
      <c r="H2269" s="2" t="s">
        <v>37</v>
      </c>
      <c r="I2269" s="2" t="s">
        <v>46</v>
      </c>
      <c r="J2269" s="2" t="s">
        <v>320</v>
      </c>
      <c r="K2269" s="2" t="s">
        <v>328</v>
      </c>
      <c r="L2269" s="2" t="s">
        <v>338</v>
      </c>
      <c r="M2269" s="2" t="s">
        <v>339</v>
      </c>
      <c r="N2269" s="3" t="s">
        <v>2298</v>
      </c>
      <c r="O2269" s="2" t="s">
        <v>53</v>
      </c>
      <c r="P2269" s="2" t="s">
        <v>65</v>
      </c>
      <c r="Q2269" s="2"/>
      <c r="R2269" s="2" t="s">
        <v>968</v>
      </c>
      <c r="S2269" s="2" t="s">
        <v>2300</v>
      </c>
      <c r="T2269" s="2"/>
      <c r="U2269">
        <v>0</v>
      </c>
      <c r="V2269">
        <v>0</v>
      </c>
      <c r="W2269" s="4">
        <v>46119</v>
      </c>
      <c r="X2269" s="4">
        <v>46141</v>
      </c>
      <c r="Y2269" s="4">
        <v>46141</v>
      </c>
      <c r="Z2269" s="4">
        <v>46141</v>
      </c>
      <c r="AA2269" s="3"/>
      <c r="AB2269" s="3" t="s">
        <v>2299</v>
      </c>
      <c r="AC2269" s="2"/>
      <c r="AD2269" s="2" t="s">
        <v>102</v>
      </c>
      <c r="AE2269" s="2" t="s">
        <v>102</v>
      </c>
      <c r="AF2269" s="2"/>
      <c r="AG2269" s="2"/>
      <c r="AH2269" s="2"/>
      <c r="AI2269" s="2"/>
      <c r="AJ2269" s="2" t="s">
        <v>50</v>
      </c>
      <c r="AK2269" s="2" t="s">
        <v>49</v>
      </c>
    </row>
    <row r="2270" spans="1:37" ht="28.8" x14ac:dyDescent="0.3">
      <c r="A2270" s="1">
        <v>2510</v>
      </c>
      <c r="B2270">
        <v>20073</v>
      </c>
      <c r="F2270" s="2" t="s">
        <v>47</v>
      </c>
      <c r="G2270" s="2" t="s">
        <v>78</v>
      </c>
      <c r="H2270" s="2" t="s">
        <v>37</v>
      </c>
      <c r="I2270" s="2" t="s">
        <v>46</v>
      </c>
      <c r="J2270" s="2" t="s">
        <v>320</v>
      </c>
      <c r="K2270" s="2" t="s">
        <v>344</v>
      </c>
      <c r="L2270" s="2" t="s">
        <v>345</v>
      </c>
      <c r="M2270" s="2" t="s">
        <v>346</v>
      </c>
      <c r="N2270" s="3" t="s">
        <v>2302</v>
      </c>
      <c r="O2270" s="2" t="s">
        <v>53</v>
      </c>
      <c r="P2270" s="2" t="s">
        <v>65</v>
      </c>
      <c r="Q2270" s="2"/>
      <c r="R2270" s="2"/>
      <c r="S2270" s="2"/>
      <c r="T2270" s="2"/>
      <c r="U2270">
        <v>0</v>
      </c>
      <c r="V2270">
        <v>0</v>
      </c>
      <c r="W2270" s="4">
        <v>46120</v>
      </c>
      <c r="X2270" s="4">
        <v>46141</v>
      </c>
      <c r="Y2270" s="4">
        <v>46141</v>
      </c>
      <c r="Z2270" s="4">
        <v>46141</v>
      </c>
      <c r="AA2270" s="3"/>
      <c r="AB2270" s="3" t="s">
        <v>2303</v>
      </c>
      <c r="AC2270" s="2"/>
      <c r="AD2270" s="2" t="s">
        <v>102</v>
      </c>
      <c r="AE2270" s="2" t="s">
        <v>102</v>
      </c>
      <c r="AF2270" s="2"/>
      <c r="AG2270" s="2"/>
      <c r="AH2270" s="2"/>
      <c r="AI2270" s="2"/>
      <c r="AJ2270" s="2" t="s">
        <v>50</v>
      </c>
      <c r="AK2270" s="2" t="s">
        <v>49</v>
      </c>
    </row>
    <row r="2271" spans="1:37" ht="28.8" x14ac:dyDescent="0.3">
      <c r="A2271" s="1">
        <v>2511</v>
      </c>
      <c r="B2271">
        <v>20072</v>
      </c>
      <c r="F2271" s="2" t="s">
        <v>47</v>
      </c>
      <c r="G2271" s="2" t="s">
        <v>78</v>
      </c>
      <c r="H2271" s="2" t="s">
        <v>37</v>
      </c>
      <c r="I2271" s="2" t="s">
        <v>46</v>
      </c>
      <c r="J2271" s="2" t="s">
        <v>320</v>
      </c>
      <c r="K2271" s="2" t="s">
        <v>344</v>
      </c>
      <c r="L2271" s="2" t="s">
        <v>348</v>
      </c>
      <c r="M2271" s="2" t="s">
        <v>349</v>
      </c>
      <c r="N2271" s="3" t="s">
        <v>2302</v>
      </c>
      <c r="O2271" s="2" t="s">
        <v>53</v>
      </c>
      <c r="P2271" s="2" t="s">
        <v>65</v>
      </c>
      <c r="Q2271" s="2"/>
      <c r="R2271" s="2"/>
      <c r="S2271" s="2"/>
      <c r="T2271" s="2"/>
      <c r="U2271">
        <v>0</v>
      </c>
      <c r="V2271">
        <v>0</v>
      </c>
      <c r="W2271" s="4">
        <v>46120</v>
      </c>
      <c r="X2271" s="4">
        <v>46132</v>
      </c>
      <c r="Y2271" s="4">
        <v>46132</v>
      </c>
      <c r="Z2271" s="4">
        <v>46132</v>
      </c>
      <c r="AA2271" s="3"/>
      <c r="AB2271" s="3" t="s">
        <v>1970</v>
      </c>
      <c r="AC2271" s="2"/>
      <c r="AD2271" s="2" t="s">
        <v>102</v>
      </c>
      <c r="AE2271" s="2" t="s">
        <v>45</v>
      </c>
      <c r="AF2271" s="2"/>
      <c r="AG2271" s="2"/>
      <c r="AH2271" s="2"/>
      <c r="AI2271" s="2"/>
      <c r="AJ2271" s="2" t="s">
        <v>50</v>
      </c>
      <c r="AK2271" s="2" t="s">
        <v>49</v>
      </c>
    </row>
    <row r="2272" spans="1:37" ht="28.8" x14ac:dyDescent="0.3">
      <c r="A2272" s="1">
        <v>2512</v>
      </c>
      <c r="B2272">
        <v>20074</v>
      </c>
      <c r="F2272" s="2" t="s">
        <v>47</v>
      </c>
      <c r="G2272" s="2" t="s">
        <v>78</v>
      </c>
      <c r="H2272" s="2" t="s">
        <v>37</v>
      </c>
      <c r="I2272" s="2" t="s">
        <v>46</v>
      </c>
      <c r="J2272" s="2" t="s">
        <v>320</v>
      </c>
      <c r="K2272" s="2" t="s">
        <v>344</v>
      </c>
      <c r="L2272" s="2" t="s">
        <v>345</v>
      </c>
      <c r="M2272" s="2" t="s">
        <v>346</v>
      </c>
      <c r="N2272" s="3" t="s">
        <v>2304</v>
      </c>
      <c r="O2272" s="2" t="s">
        <v>53</v>
      </c>
      <c r="P2272" s="2" t="s">
        <v>65</v>
      </c>
      <c r="Q2272" s="2"/>
      <c r="R2272" s="2"/>
      <c r="S2272" s="2"/>
      <c r="T2272" s="2"/>
      <c r="U2272">
        <v>0</v>
      </c>
      <c r="V2272">
        <v>0</v>
      </c>
      <c r="W2272" s="4">
        <v>46120</v>
      </c>
      <c r="X2272" s="4">
        <v>46141</v>
      </c>
      <c r="Y2272" s="4">
        <v>46141</v>
      </c>
      <c r="Z2272" s="4">
        <v>46141</v>
      </c>
      <c r="AA2272" s="3"/>
      <c r="AB2272" s="3" t="s">
        <v>2303</v>
      </c>
      <c r="AC2272" s="2"/>
      <c r="AD2272" s="2" t="s">
        <v>102</v>
      </c>
      <c r="AE2272" s="2" t="s">
        <v>102</v>
      </c>
      <c r="AF2272" s="2"/>
      <c r="AG2272" s="2"/>
      <c r="AH2272" s="2"/>
      <c r="AI2272" s="2"/>
      <c r="AJ2272" s="2" t="s">
        <v>50</v>
      </c>
      <c r="AK2272" s="2" t="s">
        <v>49</v>
      </c>
    </row>
    <row r="2273" spans="1:37" ht="28.8" x14ac:dyDescent="0.3">
      <c r="A2273" s="1">
        <v>2513</v>
      </c>
      <c r="B2273">
        <v>20075</v>
      </c>
      <c r="F2273" s="2" t="s">
        <v>47</v>
      </c>
      <c r="G2273" s="2" t="s">
        <v>78</v>
      </c>
      <c r="H2273" s="2" t="s">
        <v>37</v>
      </c>
      <c r="I2273" s="2" t="s">
        <v>46</v>
      </c>
      <c r="J2273" s="2" t="s">
        <v>320</v>
      </c>
      <c r="K2273" s="2" t="s">
        <v>344</v>
      </c>
      <c r="L2273" s="2" t="s">
        <v>350</v>
      </c>
      <c r="M2273" s="2" t="s">
        <v>351</v>
      </c>
      <c r="N2273" s="3" t="s">
        <v>2305</v>
      </c>
      <c r="O2273" s="2" t="s">
        <v>53</v>
      </c>
      <c r="P2273" s="2" t="s">
        <v>65</v>
      </c>
      <c r="Q2273" s="2"/>
      <c r="R2273" s="2"/>
      <c r="S2273" s="2"/>
      <c r="T2273" s="2"/>
      <c r="U2273">
        <v>0</v>
      </c>
      <c r="V2273">
        <v>0</v>
      </c>
      <c r="W2273" s="4">
        <v>46120</v>
      </c>
      <c r="X2273" s="4">
        <v>46141</v>
      </c>
      <c r="Y2273" s="4">
        <v>46141</v>
      </c>
      <c r="Z2273" s="4">
        <v>46141</v>
      </c>
      <c r="AA2273" s="3"/>
      <c r="AB2273" s="3" t="s">
        <v>2299</v>
      </c>
      <c r="AC2273" s="2"/>
      <c r="AD2273" s="2" t="s">
        <v>102</v>
      </c>
      <c r="AE2273" s="2" t="s">
        <v>102</v>
      </c>
      <c r="AF2273" s="2"/>
      <c r="AG2273" s="2"/>
      <c r="AH2273" s="2"/>
      <c r="AI2273" s="2"/>
      <c r="AJ2273" s="2" t="s">
        <v>50</v>
      </c>
      <c r="AK2273" s="2" t="s">
        <v>49</v>
      </c>
    </row>
    <row r="2274" spans="1:37" ht="28.8" x14ac:dyDescent="0.3">
      <c r="A2274" s="1">
        <v>2514</v>
      </c>
      <c r="B2274">
        <v>20098</v>
      </c>
      <c r="F2274" s="2" t="s">
        <v>76</v>
      </c>
      <c r="G2274" s="2" t="s">
        <v>78</v>
      </c>
      <c r="H2274" s="2" t="s">
        <v>37</v>
      </c>
      <c r="I2274" s="2" t="s">
        <v>46</v>
      </c>
      <c r="J2274" s="2" t="s">
        <v>258</v>
      </c>
      <c r="K2274" s="2" t="s">
        <v>614</v>
      </c>
      <c r="L2274" s="2" t="s">
        <v>620</v>
      </c>
      <c r="M2274" s="2" t="s">
        <v>621</v>
      </c>
      <c r="N2274" s="3" t="s">
        <v>2306</v>
      </c>
      <c r="O2274" s="2" t="s">
        <v>53</v>
      </c>
      <c r="P2274" s="2" t="s">
        <v>65</v>
      </c>
      <c r="Q2274" s="2"/>
      <c r="R2274" s="2" t="s">
        <v>54</v>
      </c>
      <c r="S2274" s="2" t="s">
        <v>2307</v>
      </c>
      <c r="T2274" s="2"/>
      <c r="U2274">
        <v>0</v>
      </c>
      <c r="V2274">
        <v>730</v>
      </c>
      <c r="W2274" s="4">
        <v>46121</v>
      </c>
      <c r="X2274" s="4">
        <v>46122</v>
      </c>
      <c r="Y2274" s="4">
        <v>46122</v>
      </c>
      <c r="Z2274" s="4">
        <v>46852</v>
      </c>
      <c r="AA2274" s="3"/>
      <c r="AB2274" s="3" t="s">
        <v>2290</v>
      </c>
      <c r="AC2274" s="2"/>
      <c r="AD2274" s="2" t="s">
        <v>102</v>
      </c>
      <c r="AE2274" s="2" t="s">
        <v>117</v>
      </c>
      <c r="AF2274" s="2"/>
      <c r="AG2274" s="2"/>
      <c r="AH2274" s="2"/>
      <c r="AI2274" s="2"/>
      <c r="AJ2274" s="2" t="s">
        <v>50</v>
      </c>
      <c r="AK2274" s="2" t="s">
        <v>49</v>
      </c>
    </row>
    <row r="2275" spans="1:37" ht="28.8" x14ac:dyDescent="0.3">
      <c r="A2275" s="1">
        <v>2515</v>
      </c>
      <c r="B2275">
        <v>20096</v>
      </c>
      <c r="F2275" s="2" t="s">
        <v>76</v>
      </c>
      <c r="G2275" s="2" t="s">
        <v>78</v>
      </c>
      <c r="H2275" s="2" t="s">
        <v>37</v>
      </c>
      <c r="I2275" s="2" t="s">
        <v>46</v>
      </c>
      <c r="J2275" s="2" t="s">
        <v>258</v>
      </c>
      <c r="K2275" s="2" t="s">
        <v>614</v>
      </c>
      <c r="L2275" s="2" t="s">
        <v>618</v>
      </c>
      <c r="M2275" s="2" t="s">
        <v>619</v>
      </c>
      <c r="N2275" s="3" t="s">
        <v>2306</v>
      </c>
      <c r="O2275" s="2" t="s">
        <v>53</v>
      </c>
      <c r="P2275" s="2" t="s">
        <v>65</v>
      </c>
      <c r="Q2275" s="2"/>
      <c r="R2275" s="2" t="s">
        <v>54</v>
      </c>
      <c r="S2275" s="2" t="s">
        <v>2307</v>
      </c>
      <c r="T2275" s="2"/>
      <c r="U2275">
        <v>0</v>
      </c>
      <c r="V2275">
        <v>730</v>
      </c>
      <c r="W2275" s="4">
        <v>46121</v>
      </c>
      <c r="X2275" s="4">
        <v>46132</v>
      </c>
      <c r="Y2275" s="4">
        <v>46132</v>
      </c>
      <c r="Z2275" s="4">
        <v>46862</v>
      </c>
      <c r="AA2275" s="3"/>
      <c r="AB2275" s="3" t="s">
        <v>2288</v>
      </c>
      <c r="AC2275" s="2"/>
      <c r="AD2275" s="2" t="s">
        <v>102</v>
      </c>
      <c r="AE2275" s="2" t="s">
        <v>118</v>
      </c>
      <c r="AF2275" s="2"/>
      <c r="AG2275" s="2"/>
      <c r="AH2275" s="2"/>
      <c r="AI2275" s="2"/>
      <c r="AJ2275" s="2" t="s">
        <v>50</v>
      </c>
      <c r="AK2275" s="2" t="s">
        <v>49</v>
      </c>
    </row>
    <row r="2276" spans="1:37" ht="28.8" x14ac:dyDescent="0.3">
      <c r="A2276" s="1">
        <v>2516</v>
      </c>
      <c r="B2276">
        <v>20117</v>
      </c>
      <c r="F2276" s="2" t="s">
        <v>76</v>
      </c>
      <c r="G2276" s="2" t="s">
        <v>78</v>
      </c>
      <c r="H2276" s="2" t="s">
        <v>37</v>
      </c>
      <c r="I2276" s="2" t="s">
        <v>46</v>
      </c>
      <c r="J2276" s="2" t="s">
        <v>258</v>
      </c>
      <c r="K2276" s="2" t="s">
        <v>66</v>
      </c>
      <c r="L2276" s="2" t="s">
        <v>143</v>
      </c>
      <c r="M2276" s="2" t="s">
        <v>310</v>
      </c>
      <c r="N2276" s="3" t="s">
        <v>2308</v>
      </c>
      <c r="O2276" s="2" t="s">
        <v>53</v>
      </c>
      <c r="P2276" s="2" t="s">
        <v>65</v>
      </c>
      <c r="Q2276" s="2"/>
      <c r="R2276" s="2" t="s">
        <v>54</v>
      </c>
      <c r="S2276" s="2" t="s">
        <v>2098</v>
      </c>
      <c r="T2276" s="2"/>
      <c r="U2276">
        <v>0</v>
      </c>
      <c r="V2276">
        <v>730</v>
      </c>
      <c r="W2276" s="4">
        <v>46122</v>
      </c>
      <c r="X2276" s="4">
        <v>46154</v>
      </c>
      <c r="Y2276" s="4">
        <v>46154</v>
      </c>
      <c r="Z2276" s="4">
        <v>46884</v>
      </c>
      <c r="AA2276" s="3"/>
      <c r="AB2276" s="3" t="s">
        <v>2417</v>
      </c>
      <c r="AC2276" s="2"/>
      <c r="AD2276" s="2" t="s">
        <v>102</v>
      </c>
      <c r="AE2276" s="2" t="s">
        <v>101</v>
      </c>
      <c r="AF2276" s="2"/>
      <c r="AG2276" s="2"/>
      <c r="AH2276" s="2"/>
      <c r="AI2276" s="2"/>
      <c r="AJ2276" s="2" t="s">
        <v>50</v>
      </c>
      <c r="AK2276" s="2" t="s">
        <v>49</v>
      </c>
    </row>
    <row r="2277" spans="1:37" ht="28.8" x14ac:dyDescent="0.3">
      <c r="A2277" s="1">
        <v>2517</v>
      </c>
      <c r="B2277">
        <v>20119</v>
      </c>
      <c r="F2277" s="2" t="s">
        <v>76</v>
      </c>
      <c r="G2277" s="2" t="s">
        <v>78</v>
      </c>
      <c r="H2277" s="2" t="s">
        <v>37</v>
      </c>
      <c r="I2277" s="2" t="s">
        <v>46</v>
      </c>
      <c r="J2277" s="2" t="s">
        <v>258</v>
      </c>
      <c r="K2277" s="2" t="s">
        <v>66</v>
      </c>
      <c r="L2277" s="2" t="s">
        <v>143</v>
      </c>
      <c r="M2277" s="2" t="s">
        <v>310</v>
      </c>
      <c r="N2277" s="3" t="s">
        <v>2309</v>
      </c>
      <c r="O2277" s="2" t="s">
        <v>53</v>
      </c>
      <c r="P2277" s="2" t="s">
        <v>65</v>
      </c>
      <c r="Q2277" s="2"/>
      <c r="R2277" s="2" t="s">
        <v>54</v>
      </c>
      <c r="S2277" s="2" t="s">
        <v>1097</v>
      </c>
      <c r="T2277" s="2"/>
      <c r="U2277">
        <v>0</v>
      </c>
      <c r="V2277">
        <v>730</v>
      </c>
      <c r="W2277" s="4">
        <v>46122</v>
      </c>
      <c r="X2277" s="4">
        <v>46154</v>
      </c>
      <c r="Y2277" s="4">
        <v>46154</v>
      </c>
      <c r="Z2277" s="4">
        <v>46884</v>
      </c>
      <c r="AA2277" s="3"/>
      <c r="AB2277" s="3" t="s">
        <v>2417</v>
      </c>
      <c r="AC2277" s="2"/>
      <c r="AD2277" s="2" t="s">
        <v>102</v>
      </c>
      <c r="AE2277" s="2" t="s">
        <v>101</v>
      </c>
      <c r="AF2277" s="2"/>
      <c r="AG2277" s="2"/>
      <c r="AH2277" s="2"/>
      <c r="AI2277" s="2"/>
      <c r="AJ2277" s="2" t="s">
        <v>50</v>
      </c>
      <c r="AK2277" s="2" t="s">
        <v>49</v>
      </c>
    </row>
    <row r="2278" spans="1:37" ht="28.8" x14ac:dyDescent="0.3">
      <c r="A2278" s="1">
        <v>2518</v>
      </c>
      <c r="B2278">
        <v>20120</v>
      </c>
      <c r="F2278" s="2" t="s">
        <v>76</v>
      </c>
      <c r="G2278" s="2" t="s">
        <v>78</v>
      </c>
      <c r="H2278" s="2" t="s">
        <v>37</v>
      </c>
      <c r="I2278" s="2" t="s">
        <v>46</v>
      </c>
      <c r="J2278" s="2" t="s">
        <v>258</v>
      </c>
      <c r="K2278" s="2" t="s">
        <v>66</v>
      </c>
      <c r="L2278" s="2" t="s">
        <v>312</v>
      </c>
      <c r="M2278" s="2" t="s">
        <v>313</v>
      </c>
      <c r="N2278" s="3" t="s">
        <v>2308</v>
      </c>
      <c r="O2278" s="2" t="s">
        <v>53</v>
      </c>
      <c r="P2278" s="2" t="s">
        <v>65</v>
      </c>
      <c r="Q2278" s="2"/>
      <c r="R2278" s="2" t="s">
        <v>54</v>
      </c>
      <c r="S2278" s="2" t="s">
        <v>164</v>
      </c>
      <c r="T2278" s="2"/>
      <c r="U2278">
        <v>0</v>
      </c>
      <c r="V2278">
        <v>730</v>
      </c>
      <c r="W2278" s="4">
        <v>46122</v>
      </c>
      <c r="X2278" s="4">
        <v>46142</v>
      </c>
      <c r="Y2278" s="4">
        <v>46142</v>
      </c>
      <c r="Z2278" s="4">
        <v>46872</v>
      </c>
      <c r="AA2278" s="3"/>
      <c r="AB2278" s="3" t="s">
        <v>2310</v>
      </c>
      <c r="AC2278" s="2"/>
      <c r="AD2278" s="2" t="s">
        <v>102</v>
      </c>
      <c r="AE2278" s="2" t="s">
        <v>102</v>
      </c>
      <c r="AF2278" s="2"/>
      <c r="AG2278" s="2"/>
      <c r="AH2278" s="2"/>
      <c r="AI2278" s="2"/>
      <c r="AJ2278" s="2" t="s">
        <v>50</v>
      </c>
      <c r="AK2278" s="2" t="s">
        <v>49</v>
      </c>
    </row>
    <row r="2279" spans="1:37" ht="28.8" x14ac:dyDescent="0.3">
      <c r="A2279" s="1">
        <v>2519</v>
      </c>
      <c r="B2279">
        <v>20121</v>
      </c>
      <c r="F2279" s="2" t="s">
        <v>76</v>
      </c>
      <c r="G2279" s="2" t="s">
        <v>78</v>
      </c>
      <c r="H2279" s="2" t="s">
        <v>37</v>
      </c>
      <c r="I2279" s="2" t="s">
        <v>46</v>
      </c>
      <c r="J2279" s="2" t="s">
        <v>258</v>
      </c>
      <c r="K2279" s="2" t="s">
        <v>66</v>
      </c>
      <c r="L2279" s="2" t="s">
        <v>312</v>
      </c>
      <c r="M2279" s="2" t="s">
        <v>313</v>
      </c>
      <c r="N2279" s="3" t="s">
        <v>2309</v>
      </c>
      <c r="O2279" s="2" t="s">
        <v>53</v>
      </c>
      <c r="P2279" s="2" t="s">
        <v>65</v>
      </c>
      <c r="Q2279" s="2"/>
      <c r="R2279" s="2" t="s">
        <v>54</v>
      </c>
      <c r="S2279" s="2" t="s">
        <v>2098</v>
      </c>
      <c r="T2279" s="2"/>
      <c r="U2279">
        <v>0</v>
      </c>
      <c r="V2279">
        <v>730</v>
      </c>
      <c r="W2279" s="4">
        <v>46122</v>
      </c>
      <c r="X2279" s="4">
        <v>46142</v>
      </c>
      <c r="Y2279" s="4">
        <v>46142</v>
      </c>
      <c r="Z2279" s="4">
        <v>46872</v>
      </c>
      <c r="AA2279" s="3"/>
      <c r="AB2279" s="3" t="s">
        <v>2310</v>
      </c>
      <c r="AC2279" s="2"/>
      <c r="AD2279" s="2" t="s">
        <v>102</v>
      </c>
      <c r="AE2279" s="2" t="s">
        <v>102</v>
      </c>
      <c r="AF2279" s="2"/>
      <c r="AG2279" s="2"/>
      <c r="AH2279" s="2"/>
      <c r="AI2279" s="2"/>
      <c r="AJ2279" s="2" t="s">
        <v>50</v>
      </c>
      <c r="AK2279" s="2" t="s">
        <v>49</v>
      </c>
    </row>
    <row r="2280" spans="1:37" ht="28.8" x14ac:dyDescent="0.3">
      <c r="A2280" s="1">
        <v>2520</v>
      </c>
      <c r="B2280">
        <v>20122</v>
      </c>
      <c r="F2280" s="2" t="s">
        <v>76</v>
      </c>
      <c r="G2280" s="2" t="s">
        <v>78</v>
      </c>
      <c r="H2280" s="2" t="s">
        <v>37</v>
      </c>
      <c r="I2280" s="2" t="s">
        <v>46</v>
      </c>
      <c r="J2280" s="2" t="s">
        <v>258</v>
      </c>
      <c r="K2280" s="2" t="s">
        <v>66</v>
      </c>
      <c r="L2280" s="2" t="s">
        <v>314</v>
      </c>
      <c r="M2280" s="2" t="s">
        <v>315</v>
      </c>
      <c r="N2280" s="3" t="s">
        <v>2308</v>
      </c>
      <c r="O2280" s="2" t="s">
        <v>53</v>
      </c>
      <c r="P2280" s="2" t="s">
        <v>65</v>
      </c>
      <c r="Q2280" s="2"/>
      <c r="R2280" s="2" t="s">
        <v>54</v>
      </c>
      <c r="S2280" s="2" t="s">
        <v>2098</v>
      </c>
      <c r="T2280" s="2"/>
      <c r="U2280">
        <v>0</v>
      </c>
      <c r="V2280">
        <v>730</v>
      </c>
      <c r="W2280" s="4">
        <v>46122</v>
      </c>
      <c r="X2280" s="4">
        <v>46132</v>
      </c>
      <c r="Y2280" s="4">
        <v>46132</v>
      </c>
      <c r="Z2280" s="4">
        <v>46862</v>
      </c>
      <c r="AA2280" s="3"/>
      <c r="AB2280" s="3" t="s">
        <v>2311</v>
      </c>
      <c r="AC2280" s="2"/>
      <c r="AD2280" s="2" t="s">
        <v>102</v>
      </c>
      <c r="AE2280" s="2" t="s">
        <v>45</v>
      </c>
      <c r="AF2280" s="2"/>
      <c r="AG2280" s="2"/>
      <c r="AH2280" s="2"/>
      <c r="AI2280" s="2"/>
      <c r="AJ2280" s="2" t="s">
        <v>50</v>
      </c>
      <c r="AK2280" s="2" t="s">
        <v>49</v>
      </c>
    </row>
    <row r="2281" spans="1:37" ht="28.8" x14ac:dyDescent="0.3">
      <c r="A2281" s="1">
        <v>2521</v>
      </c>
      <c r="B2281">
        <v>20124</v>
      </c>
      <c r="F2281" s="2" t="s">
        <v>76</v>
      </c>
      <c r="G2281" s="2" t="s">
        <v>78</v>
      </c>
      <c r="H2281" s="2" t="s">
        <v>37</v>
      </c>
      <c r="I2281" s="2" t="s">
        <v>46</v>
      </c>
      <c r="J2281" s="2" t="s">
        <v>258</v>
      </c>
      <c r="K2281" s="2" t="s">
        <v>66</v>
      </c>
      <c r="L2281" s="2" t="s">
        <v>314</v>
      </c>
      <c r="M2281" s="2" t="s">
        <v>315</v>
      </c>
      <c r="N2281" s="3" t="s">
        <v>2309</v>
      </c>
      <c r="O2281" s="2" t="s">
        <v>53</v>
      </c>
      <c r="P2281" s="2" t="s">
        <v>65</v>
      </c>
      <c r="Q2281" s="2"/>
      <c r="R2281" s="2" t="s">
        <v>54</v>
      </c>
      <c r="S2281" s="2" t="s">
        <v>466</v>
      </c>
      <c r="T2281" s="2"/>
      <c r="U2281">
        <v>0</v>
      </c>
      <c r="V2281">
        <v>730</v>
      </c>
      <c r="W2281" s="4">
        <v>46122</v>
      </c>
      <c r="X2281" s="4">
        <v>46132</v>
      </c>
      <c r="Y2281" s="4">
        <v>46132</v>
      </c>
      <c r="Z2281" s="4">
        <v>46862</v>
      </c>
      <c r="AA2281" s="3"/>
      <c r="AB2281" s="3" t="s">
        <v>2311</v>
      </c>
      <c r="AC2281" s="2"/>
      <c r="AD2281" s="2" t="s">
        <v>102</v>
      </c>
      <c r="AE2281" s="2" t="s">
        <v>45</v>
      </c>
      <c r="AF2281" s="2"/>
      <c r="AG2281" s="2"/>
      <c r="AH2281" s="2"/>
      <c r="AI2281" s="2"/>
      <c r="AJ2281" s="2" t="s">
        <v>50</v>
      </c>
      <c r="AK2281" s="2" t="s">
        <v>49</v>
      </c>
    </row>
    <row r="2282" spans="1:37" ht="28.8" x14ac:dyDescent="0.3">
      <c r="A2282" s="1">
        <v>2522</v>
      </c>
      <c r="B2282">
        <v>20134</v>
      </c>
      <c r="F2282" s="2" t="s">
        <v>47</v>
      </c>
      <c r="G2282" s="2" t="s">
        <v>78</v>
      </c>
      <c r="H2282" s="2" t="s">
        <v>37</v>
      </c>
      <c r="I2282" s="2" t="s">
        <v>46</v>
      </c>
      <c r="J2282" s="2" t="s">
        <v>2314</v>
      </c>
      <c r="K2282" s="2" t="s">
        <v>66</v>
      </c>
      <c r="L2282" s="2" t="s">
        <v>67</v>
      </c>
      <c r="M2282" s="2" t="s">
        <v>68</v>
      </c>
      <c r="N2282" s="3" t="s">
        <v>2312</v>
      </c>
      <c r="O2282" s="2" t="s">
        <v>53</v>
      </c>
      <c r="P2282" s="2" t="s">
        <v>65</v>
      </c>
      <c r="Q2282" s="2"/>
      <c r="R2282" s="2"/>
      <c r="S2282" s="2"/>
      <c r="T2282" s="2"/>
      <c r="U2282">
        <v>0</v>
      </c>
      <c r="V2282">
        <v>0</v>
      </c>
      <c r="W2282" s="4">
        <v>46122</v>
      </c>
      <c r="X2282" s="4">
        <v>46142</v>
      </c>
      <c r="Y2282" s="4">
        <v>46142</v>
      </c>
      <c r="Z2282" s="4">
        <v>46142</v>
      </c>
      <c r="AA2282" s="3"/>
      <c r="AB2282" s="3" t="s">
        <v>2313</v>
      </c>
      <c r="AC2282" s="2"/>
      <c r="AD2282" s="2" t="s">
        <v>102</v>
      </c>
      <c r="AE2282" s="2" t="s">
        <v>117</v>
      </c>
      <c r="AF2282" s="2"/>
      <c r="AG2282" s="2"/>
      <c r="AH2282" s="2"/>
      <c r="AI2282" s="2"/>
      <c r="AJ2282" s="2" t="s">
        <v>50</v>
      </c>
      <c r="AK2282" s="2" t="s">
        <v>49</v>
      </c>
    </row>
    <row r="2283" spans="1:37" ht="28.8" x14ac:dyDescent="0.3">
      <c r="A2283" s="1">
        <v>2523</v>
      </c>
      <c r="B2283">
        <v>20465</v>
      </c>
      <c r="F2283" s="2" t="s">
        <v>76</v>
      </c>
      <c r="G2283" s="2" t="s">
        <v>78</v>
      </c>
      <c r="H2283" s="2" t="s">
        <v>37</v>
      </c>
      <c r="I2283" s="2" t="s">
        <v>46</v>
      </c>
      <c r="J2283" s="2" t="s">
        <v>260</v>
      </c>
      <c r="K2283" s="2" t="s">
        <v>361</v>
      </c>
      <c r="L2283" s="2" t="s">
        <v>382</v>
      </c>
      <c r="M2283" s="2" t="s">
        <v>383</v>
      </c>
      <c r="N2283" s="3" t="s">
        <v>2315</v>
      </c>
      <c r="O2283" s="2" t="s">
        <v>60</v>
      </c>
      <c r="P2283" s="2" t="s">
        <v>65</v>
      </c>
      <c r="Q2283" s="2"/>
      <c r="R2283" s="2" t="s">
        <v>260</v>
      </c>
      <c r="S2283" s="2" t="s">
        <v>2161</v>
      </c>
      <c r="T2283" s="2"/>
      <c r="U2283">
        <v>0</v>
      </c>
      <c r="V2283">
        <v>720</v>
      </c>
      <c r="W2283" s="4">
        <v>46132</v>
      </c>
      <c r="X2283" s="4">
        <v>46146</v>
      </c>
      <c r="Y2283" s="4">
        <v>46146</v>
      </c>
      <c r="Z2283" s="4">
        <v>46866</v>
      </c>
      <c r="AA2283" s="3"/>
      <c r="AB2283" s="3" t="s">
        <v>2316</v>
      </c>
      <c r="AC2283" s="2"/>
      <c r="AD2283" s="2" t="s">
        <v>101</v>
      </c>
      <c r="AE2283" s="2" t="s">
        <v>117</v>
      </c>
      <c r="AF2283" s="2"/>
      <c r="AG2283" s="2"/>
      <c r="AH2283" s="2"/>
      <c r="AI2283" s="2"/>
      <c r="AJ2283" s="2" t="s">
        <v>50</v>
      </c>
      <c r="AK2283" s="2" t="s">
        <v>49</v>
      </c>
    </row>
    <row r="2284" spans="1:37" ht="28.8" x14ac:dyDescent="0.3">
      <c r="A2284" s="1">
        <v>2524</v>
      </c>
      <c r="B2284">
        <v>20463</v>
      </c>
      <c r="F2284" s="2" t="s">
        <v>76</v>
      </c>
      <c r="G2284" s="2" t="s">
        <v>78</v>
      </c>
      <c r="H2284" s="2" t="s">
        <v>37</v>
      </c>
      <c r="I2284" s="2" t="s">
        <v>46</v>
      </c>
      <c r="J2284" s="2" t="s">
        <v>165</v>
      </c>
      <c r="K2284" s="2" t="s">
        <v>361</v>
      </c>
      <c r="L2284" s="2" t="s">
        <v>170</v>
      </c>
      <c r="M2284" s="2" t="s">
        <v>369</v>
      </c>
      <c r="N2284" s="3" t="s">
        <v>2317</v>
      </c>
      <c r="O2284" s="2" t="s">
        <v>64</v>
      </c>
      <c r="P2284" s="2" t="s">
        <v>65</v>
      </c>
      <c r="Q2284" s="2"/>
      <c r="R2284" s="2"/>
      <c r="S2284" s="2"/>
      <c r="T2284" s="2"/>
      <c r="U2284">
        <v>0</v>
      </c>
      <c r="V2284">
        <v>10800</v>
      </c>
      <c r="W2284" s="4">
        <v>46132</v>
      </c>
      <c r="X2284" s="4">
        <v>46158</v>
      </c>
      <c r="Y2284" s="4">
        <v>46158</v>
      </c>
      <c r="Z2284" s="4">
        <v>56958</v>
      </c>
      <c r="AA2284" s="3"/>
      <c r="AB2284" s="3" t="s">
        <v>2318</v>
      </c>
      <c r="AC2284" s="2"/>
      <c r="AD2284" s="2" t="s">
        <v>101</v>
      </c>
      <c r="AE2284" s="2" t="s">
        <v>45</v>
      </c>
      <c r="AF2284" s="2"/>
      <c r="AG2284" s="2"/>
      <c r="AH2284" s="2"/>
      <c r="AI2284" s="2"/>
      <c r="AJ2284" s="2" t="s">
        <v>50</v>
      </c>
      <c r="AK2284" s="2" t="s">
        <v>49</v>
      </c>
    </row>
    <row r="2285" spans="1:37" ht="28.8" x14ac:dyDescent="0.3">
      <c r="A2285" s="1">
        <v>2525</v>
      </c>
      <c r="B2285">
        <v>20560</v>
      </c>
      <c r="F2285" s="2" t="s">
        <v>76</v>
      </c>
      <c r="G2285" s="2" t="s">
        <v>78</v>
      </c>
      <c r="H2285" s="2" t="s">
        <v>37</v>
      </c>
      <c r="I2285" s="2" t="s">
        <v>46</v>
      </c>
      <c r="J2285" s="2" t="s">
        <v>1228</v>
      </c>
      <c r="K2285" s="2" t="s">
        <v>272</v>
      </c>
      <c r="L2285" s="2" t="s">
        <v>273</v>
      </c>
      <c r="M2285" s="2" t="s">
        <v>274</v>
      </c>
      <c r="N2285" s="3" t="s">
        <v>2319</v>
      </c>
      <c r="O2285" s="2" t="s">
        <v>60</v>
      </c>
      <c r="P2285" s="2" t="s">
        <v>65</v>
      </c>
      <c r="Q2285" s="2"/>
      <c r="R2285" s="2"/>
      <c r="S2285" s="2"/>
      <c r="T2285" s="2"/>
      <c r="U2285">
        <v>0</v>
      </c>
      <c r="V2285">
        <v>90</v>
      </c>
      <c r="W2285" s="4">
        <v>46133</v>
      </c>
      <c r="X2285" s="4">
        <v>46158</v>
      </c>
      <c r="Y2285" s="4">
        <v>46158</v>
      </c>
      <c r="Z2285" s="4">
        <v>46248</v>
      </c>
      <c r="AA2285" s="3"/>
      <c r="AB2285" s="3" t="s">
        <v>2432</v>
      </c>
      <c r="AC2285" s="2"/>
      <c r="AD2285" s="2" t="s">
        <v>118</v>
      </c>
      <c r="AE2285" s="2" t="s">
        <v>118</v>
      </c>
      <c r="AF2285" s="2"/>
      <c r="AG2285" s="2"/>
      <c r="AH2285" s="2"/>
      <c r="AI2285" s="2"/>
      <c r="AJ2285" s="2" t="s">
        <v>50</v>
      </c>
      <c r="AK2285" s="2" t="s">
        <v>49</v>
      </c>
    </row>
    <row r="2286" spans="1:37" ht="28.8" x14ac:dyDescent="0.3">
      <c r="A2286" s="1">
        <v>2526</v>
      </c>
      <c r="B2286">
        <v>20561</v>
      </c>
      <c r="F2286" s="2" t="s">
        <v>76</v>
      </c>
      <c r="G2286" s="2" t="s">
        <v>78</v>
      </c>
      <c r="H2286" s="2" t="s">
        <v>37</v>
      </c>
      <c r="I2286" s="2" t="s">
        <v>46</v>
      </c>
      <c r="J2286" s="2" t="s">
        <v>1228</v>
      </c>
      <c r="K2286" s="2" t="s">
        <v>272</v>
      </c>
      <c r="L2286" s="2" t="s">
        <v>413</v>
      </c>
      <c r="M2286" s="2" t="s">
        <v>414</v>
      </c>
      <c r="N2286" s="3" t="s">
        <v>2319</v>
      </c>
      <c r="O2286" s="2" t="s">
        <v>60</v>
      </c>
      <c r="P2286" s="2" t="s">
        <v>65</v>
      </c>
      <c r="Q2286" s="2"/>
      <c r="R2286" s="2"/>
      <c r="S2286" s="2"/>
      <c r="T2286" s="2"/>
      <c r="U2286">
        <v>0</v>
      </c>
      <c r="V2286">
        <v>90</v>
      </c>
      <c r="W2286" s="4">
        <v>46133</v>
      </c>
      <c r="X2286" s="4">
        <v>46158</v>
      </c>
      <c r="Y2286" s="4">
        <v>46158</v>
      </c>
      <c r="Z2286" s="4">
        <v>46248</v>
      </c>
      <c r="AA2286" s="3"/>
      <c r="AB2286" s="3" t="s">
        <v>2433</v>
      </c>
      <c r="AC2286" s="2"/>
      <c r="AD2286" s="2" t="s">
        <v>118</v>
      </c>
      <c r="AE2286" s="2" t="s">
        <v>118</v>
      </c>
      <c r="AF2286" s="2"/>
      <c r="AG2286" s="2"/>
      <c r="AH2286" s="2"/>
      <c r="AI2286" s="2"/>
      <c r="AJ2286" s="2" t="s">
        <v>50</v>
      </c>
      <c r="AK2286" s="2" t="s">
        <v>49</v>
      </c>
    </row>
    <row r="2287" spans="1:37" ht="28.8" x14ac:dyDescent="0.3">
      <c r="A2287" s="1">
        <v>2527</v>
      </c>
      <c r="B2287">
        <v>20562</v>
      </c>
      <c r="F2287" s="2" t="s">
        <v>76</v>
      </c>
      <c r="G2287" s="2" t="s">
        <v>78</v>
      </c>
      <c r="H2287" s="2" t="s">
        <v>37</v>
      </c>
      <c r="I2287" s="2" t="s">
        <v>46</v>
      </c>
      <c r="J2287" s="2" t="s">
        <v>1228</v>
      </c>
      <c r="K2287" s="2" t="s">
        <v>272</v>
      </c>
      <c r="L2287" s="2" t="s">
        <v>278</v>
      </c>
      <c r="M2287" s="2" t="s">
        <v>279</v>
      </c>
      <c r="N2287" s="3" t="s">
        <v>2319</v>
      </c>
      <c r="O2287" s="2" t="s">
        <v>60</v>
      </c>
      <c r="P2287" s="2" t="s">
        <v>65</v>
      </c>
      <c r="Q2287" s="2"/>
      <c r="R2287" s="2"/>
      <c r="S2287" s="2"/>
      <c r="T2287" s="2"/>
      <c r="U2287">
        <v>0</v>
      </c>
      <c r="V2287">
        <v>90</v>
      </c>
      <c r="W2287" s="4">
        <v>46133</v>
      </c>
      <c r="X2287" s="4">
        <v>46158</v>
      </c>
      <c r="Y2287" s="4">
        <v>46158</v>
      </c>
      <c r="Z2287" s="4">
        <v>46248</v>
      </c>
      <c r="AA2287" s="3"/>
      <c r="AB2287" s="3" t="s">
        <v>2433</v>
      </c>
      <c r="AC2287" s="2"/>
      <c r="AD2287" s="2" t="s">
        <v>118</v>
      </c>
      <c r="AE2287" s="2" t="s">
        <v>118</v>
      </c>
      <c r="AF2287" s="2"/>
      <c r="AG2287" s="2"/>
      <c r="AH2287" s="2"/>
      <c r="AI2287" s="2"/>
      <c r="AJ2287" s="2" t="s">
        <v>50</v>
      </c>
      <c r="AK2287" s="2" t="s">
        <v>49</v>
      </c>
    </row>
    <row r="2288" spans="1:37" ht="28.8" x14ac:dyDescent="0.3">
      <c r="A2288" s="1">
        <v>2528</v>
      </c>
      <c r="B2288">
        <v>20565</v>
      </c>
      <c r="F2288" s="2" t="s">
        <v>76</v>
      </c>
      <c r="G2288" s="2" t="s">
        <v>78</v>
      </c>
      <c r="H2288" s="2" t="s">
        <v>37</v>
      </c>
      <c r="I2288" s="2" t="s">
        <v>46</v>
      </c>
      <c r="J2288" s="2" t="s">
        <v>1228</v>
      </c>
      <c r="K2288" s="2" t="s">
        <v>272</v>
      </c>
      <c r="L2288" s="2" t="s">
        <v>281</v>
      </c>
      <c r="M2288" s="2" t="s">
        <v>282</v>
      </c>
      <c r="N2288" s="3" t="s">
        <v>2319</v>
      </c>
      <c r="O2288" s="2" t="s">
        <v>60</v>
      </c>
      <c r="P2288" s="2" t="s">
        <v>65</v>
      </c>
      <c r="Q2288" s="2"/>
      <c r="R2288" s="2"/>
      <c r="S2288" s="2"/>
      <c r="T2288" s="2"/>
      <c r="U2288">
        <v>0</v>
      </c>
      <c r="V2288">
        <v>90</v>
      </c>
      <c r="W2288" s="4">
        <v>46133</v>
      </c>
      <c r="X2288" s="4">
        <v>46158</v>
      </c>
      <c r="Y2288" s="4">
        <v>46158</v>
      </c>
      <c r="Z2288" s="4">
        <v>46248</v>
      </c>
      <c r="AA2288" s="3"/>
      <c r="AB2288" s="3" t="s">
        <v>2434</v>
      </c>
      <c r="AC2288" s="2"/>
      <c r="AD2288" s="2" t="s">
        <v>118</v>
      </c>
      <c r="AE2288" s="2" t="s">
        <v>118</v>
      </c>
      <c r="AF2288" s="2"/>
      <c r="AG2288" s="2"/>
      <c r="AH2288" s="2"/>
      <c r="AI2288" s="2"/>
      <c r="AJ2288" s="2" t="s">
        <v>50</v>
      </c>
      <c r="AK2288" s="2" t="s">
        <v>49</v>
      </c>
    </row>
    <row r="2289" spans="1:37" ht="28.8" x14ac:dyDescent="0.3">
      <c r="A2289" s="1">
        <v>2529</v>
      </c>
      <c r="F2289" s="2" t="s">
        <v>76</v>
      </c>
      <c r="G2289" s="2" t="s">
        <v>78</v>
      </c>
      <c r="H2289" s="2" t="s">
        <v>37</v>
      </c>
      <c r="I2289" s="2" t="s">
        <v>46</v>
      </c>
      <c r="J2289" s="2" t="s">
        <v>1228</v>
      </c>
      <c r="K2289" s="2" t="s">
        <v>272</v>
      </c>
      <c r="L2289" s="2" t="s">
        <v>283</v>
      </c>
      <c r="M2289" s="2" t="s">
        <v>284</v>
      </c>
      <c r="N2289" s="3" t="s">
        <v>2319</v>
      </c>
      <c r="O2289" s="2" t="s">
        <v>60</v>
      </c>
      <c r="P2289" s="2" t="s">
        <v>65</v>
      </c>
      <c r="Q2289" s="2"/>
      <c r="R2289" s="2"/>
      <c r="S2289" s="2"/>
      <c r="T2289" s="2"/>
      <c r="U2289">
        <v>0</v>
      </c>
      <c r="V2289">
        <v>90</v>
      </c>
      <c r="W2289" s="4">
        <v>46133</v>
      </c>
      <c r="X2289" s="4">
        <v>46158</v>
      </c>
      <c r="Y2289" s="4">
        <v>46158</v>
      </c>
      <c r="Z2289" s="4">
        <v>46248</v>
      </c>
      <c r="AA2289" s="3"/>
      <c r="AB2289" s="3" t="s">
        <v>2434</v>
      </c>
      <c r="AC2289" s="2"/>
      <c r="AD2289" s="2" t="s">
        <v>118</v>
      </c>
      <c r="AE2289" s="2" t="s">
        <v>118</v>
      </c>
      <c r="AF2289" s="2"/>
      <c r="AG2289" s="2"/>
      <c r="AH2289" s="2"/>
      <c r="AI2289" s="2"/>
      <c r="AJ2289" s="2" t="s">
        <v>50</v>
      </c>
      <c r="AK2289" s="2" t="s">
        <v>49</v>
      </c>
    </row>
    <row r="2290" spans="1:37" ht="28.8" x14ac:dyDescent="0.3">
      <c r="A2290" s="1">
        <v>2530</v>
      </c>
      <c r="F2290" s="2" t="s">
        <v>76</v>
      </c>
      <c r="G2290" s="2" t="s">
        <v>78</v>
      </c>
      <c r="H2290" s="2" t="s">
        <v>37</v>
      </c>
      <c r="I2290" s="2" t="s">
        <v>46</v>
      </c>
      <c r="J2290" s="2" t="s">
        <v>1228</v>
      </c>
      <c r="K2290" s="2" t="s">
        <v>272</v>
      </c>
      <c r="L2290" s="2" t="s">
        <v>422</v>
      </c>
      <c r="M2290" s="2" t="s">
        <v>423</v>
      </c>
      <c r="N2290" s="3" t="s">
        <v>2319</v>
      </c>
      <c r="O2290" s="2" t="s">
        <v>60</v>
      </c>
      <c r="P2290" s="2" t="s">
        <v>65</v>
      </c>
      <c r="Q2290" s="2"/>
      <c r="R2290" s="2"/>
      <c r="S2290" s="2"/>
      <c r="T2290" s="2"/>
      <c r="U2290">
        <v>0</v>
      </c>
      <c r="V2290">
        <v>90</v>
      </c>
      <c r="W2290" s="4">
        <v>46133</v>
      </c>
      <c r="X2290" s="4">
        <v>46158</v>
      </c>
      <c r="Y2290" s="4">
        <v>46158</v>
      </c>
      <c r="Z2290" s="4">
        <v>46248</v>
      </c>
      <c r="AA2290" s="3"/>
      <c r="AB2290" s="3" t="s">
        <v>2432</v>
      </c>
      <c r="AC2290" s="2"/>
      <c r="AD2290" s="2" t="s">
        <v>118</v>
      </c>
      <c r="AE2290" s="2" t="s">
        <v>118</v>
      </c>
      <c r="AF2290" s="2"/>
      <c r="AG2290" s="2"/>
      <c r="AH2290" s="2"/>
      <c r="AI2290" s="2"/>
      <c r="AJ2290" s="2" t="s">
        <v>50</v>
      </c>
      <c r="AK2290" s="2" t="s">
        <v>49</v>
      </c>
    </row>
    <row r="2291" spans="1:37" ht="28.8" x14ac:dyDescent="0.3">
      <c r="A2291" s="1">
        <v>2531</v>
      </c>
      <c r="B2291">
        <v>20196</v>
      </c>
      <c r="F2291" s="2" t="s">
        <v>76</v>
      </c>
      <c r="G2291" s="2" t="s">
        <v>78</v>
      </c>
      <c r="H2291" s="2" t="s">
        <v>37</v>
      </c>
      <c r="I2291" s="2" t="s">
        <v>46</v>
      </c>
      <c r="J2291" s="2" t="s">
        <v>1228</v>
      </c>
      <c r="K2291" s="2" t="s">
        <v>285</v>
      </c>
      <c r="L2291" s="2" t="s">
        <v>273</v>
      </c>
      <c r="M2291" s="2" t="s">
        <v>286</v>
      </c>
      <c r="N2291" s="3" t="s">
        <v>2319</v>
      </c>
      <c r="O2291" s="2" t="s">
        <v>60</v>
      </c>
      <c r="P2291" s="2" t="s">
        <v>65</v>
      </c>
      <c r="Q2291" s="2"/>
      <c r="R2291" s="2"/>
      <c r="S2291" s="2"/>
      <c r="T2291" s="2"/>
      <c r="U2291">
        <v>0</v>
      </c>
      <c r="V2291">
        <v>90</v>
      </c>
      <c r="W2291" s="4">
        <v>46114</v>
      </c>
      <c r="X2291" s="4">
        <v>46141</v>
      </c>
      <c r="Y2291" s="4">
        <v>46141</v>
      </c>
      <c r="Z2291" s="4">
        <v>46231</v>
      </c>
      <c r="AA2291" s="3"/>
      <c r="AB2291" s="3" t="s">
        <v>2320</v>
      </c>
      <c r="AC2291" s="2"/>
      <c r="AD2291" s="2" t="s">
        <v>118</v>
      </c>
      <c r="AE2291" s="2" t="s">
        <v>118</v>
      </c>
      <c r="AF2291" s="2"/>
      <c r="AG2291" s="2"/>
      <c r="AH2291" s="2"/>
      <c r="AI2291" s="2"/>
      <c r="AJ2291" s="2" t="s">
        <v>50</v>
      </c>
      <c r="AK2291" s="2" t="s">
        <v>49</v>
      </c>
    </row>
    <row r="2292" spans="1:37" ht="28.8" x14ac:dyDescent="0.3">
      <c r="A2292" s="1">
        <v>2532</v>
      </c>
      <c r="B2292">
        <v>20197</v>
      </c>
      <c r="F2292" s="2" t="s">
        <v>76</v>
      </c>
      <c r="G2292" s="2" t="s">
        <v>78</v>
      </c>
      <c r="H2292" s="2" t="s">
        <v>37</v>
      </c>
      <c r="I2292" s="2" t="s">
        <v>46</v>
      </c>
      <c r="J2292" s="2" t="s">
        <v>1228</v>
      </c>
      <c r="K2292" s="2" t="s">
        <v>285</v>
      </c>
      <c r="L2292" s="2" t="s">
        <v>413</v>
      </c>
      <c r="M2292" s="2" t="s">
        <v>666</v>
      </c>
      <c r="N2292" s="3" t="s">
        <v>2319</v>
      </c>
      <c r="O2292" s="2" t="s">
        <v>60</v>
      </c>
      <c r="P2292" s="2" t="s">
        <v>65</v>
      </c>
      <c r="Q2292" s="2"/>
      <c r="R2292" s="2"/>
      <c r="S2292" s="2"/>
      <c r="T2292" s="2"/>
      <c r="U2292">
        <v>0</v>
      </c>
      <c r="V2292">
        <v>90</v>
      </c>
      <c r="W2292" s="4">
        <v>46114</v>
      </c>
      <c r="X2292" s="4">
        <v>46141</v>
      </c>
      <c r="Y2292" s="4">
        <v>46141</v>
      </c>
      <c r="Z2292" s="4">
        <v>46231</v>
      </c>
      <c r="AA2292" s="3"/>
      <c r="AB2292" s="3" t="s">
        <v>2320</v>
      </c>
      <c r="AC2292" s="2"/>
      <c r="AD2292" s="2" t="s">
        <v>118</v>
      </c>
      <c r="AE2292" s="2" t="s">
        <v>118</v>
      </c>
      <c r="AF2292" s="2"/>
      <c r="AG2292" s="2"/>
      <c r="AH2292" s="2"/>
      <c r="AI2292" s="2"/>
      <c r="AJ2292" s="2" t="s">
        <v>50</v>
      </c>
      <c r="AK2292" s="2" t="s">
        <v>49</v>
      </c>
    </row>
    <row r="2293" spans="1:37" ht="28.8" x14ac:dyDescent="0.3">
      <c r="A2293" s="1">
        <v>2533</v>
      </c>
      <c r="B2293">
        <v>20198</v>
      </c>
      <c r="F2293" s="2" t="s">
        <v>76</v>
      </c>
      <c r="G2293" s="2" t="s">
        <v>78</v>
      </c>
      <c r="H2293" s="2" t="s">
        <v>37</v>
      </c>
      <c r="I2293" s="2" t="s">
        <v>46</v>
      </c>
      <c r="J2293" s="2" t="s">
        <v>1228</v>
      </c>
      <c r="K2293" s="2" t="s">
        <v>285</v>
      </c>
      <c r="L2293" s="2" t="s">
        <v>278</v>
      </c>
      <c r="M2293" s="2" t="s">
        <v>287</v>
      </c>
      <c r="N2293" s="3" t="s">
        <v>2319</v>
      </c>
      <c r="O2293" s="2" t="s">
        <v>60</v>
      </c>
      <c r="P2293" s="2" t="s">
        <v>65</v>
      </c>
      <c r="Q2293" s="2"/>
      <c r="R2293" s="2"/>
      <c r="S2293" s="2"/>
      <c r="T2293" s="2"/>
      <c r="U2293">
        <v>0</v>
      </c>
      <c r="V2293">
        <v>90</v>
      </c>
      <c r="W2293" s="4">
        <v>46114</v>
      </c>
      <c r="X2293" s="4">
        <v>46141</v>
      </c>
      <c r="Y2293" s="4">
        <v>46141</v>
      </c>
      <c r="Z2293" s="4">
        <v>46231</v>
      </c>
      <c r="AA2293" s="3"/>
      <c r="AB2293" s="3" t="s">
        <v>2320</v>
      </c>
      <c r="AC2293" s="2"/>
      <c r="AD2293" s="2" t="s">
        <v>118</v>
      </c>
      <c r="AE2293" s="2" t="s">
        <v>118</v>
      </c>
      <c r="AF2293" s="2"/>
      <c r="AG2293" s="2"/>
      <c r="AH2293" s="2"/>
      <c r="AI2293" s="2"/>
      <c r="AJ2293" s="2" t="s">
        <v>50</v>
      </c>
      <c r="AK2293" s="2" t="s">
        <v>49</v>
      </c>
    </row>
    <row r="2294" spans="1:37" ht="28.8" x14ac:dyDescent="0.3">
      <c r="A2294" s="1">
        <v>2534</v>
      </c>
      <c r="B2294">
        <v>20199</v>
      </c>
      <c r="F2294" s="2" t="s">
        <v>76</v>
      </c>
      <c r="G2294" s="2" t="s">
        <v>78</v>
      </c>
      <c r="H2294" s="2" t="s">
        <v>37</v>
      </c>
      <c r="I2294" s="2" t="s">
        <v>46</v>
      </c>
      <c r="J2294" s="2" t="s">
        <v>1228</v>
      </c>
      <c r="K2294" s="2" t="s">
        <v>285</v>
      </c>
      <c r="L2294" s="2" t="s">
        <v>281</v>
      </c>
      <c r="M2294" s="2" t="s">
        <v>288</v>
      </c>
      <c r="N2294" s="3" t="s">
        <v>2319</v>
      </c>
      <c r="O2294" s="2" t="s">
        <v>60</v>
      </c>
      <c r="P2294" s="2" t="s">
        <v>65</v>
      </c>
      <c r="Q2294" s="2"/>
      <c r="R2294" s="2"/>
      <c r="S2294" s="2"/>
      <c r="T2294" s="2"/>
      <c r="U2294">
        <v>0</v>
      </c>
      <c r="V2294">
        <v>90</v>
      </c>
      <c r="W2294" s="4">
        <v>46114</v>
      </c>
      <c r="X2294" s="4">
        <v>46141</v>
      </c>
      <c r="Y2294" s="4">
        <v>46141</v>
      </c>
      <c r="Z2294" s="4">
        <v>46231</v>
      </c>
      <c r="AA2294" s="3"/>
      <c r="AB2294" s="3" t="s">
        <v>2320</v>
      </c>
      <c r="AC2294" s="2"/>
      <c r="AD2294" s="2" t="s">
        <v>118</v>
      </c>
      <c r="AE2294" s="2" t="s">
        <v>118</v>
      </c>
      <c r="AF2294" s="2"/>
      <c r="AG2294" s="2"/>
      <c r="AH2294" s="2"/>
      <c r="AI2294" s="2"/>
      <c r="AJ2294" s="2" t="s">
        <v>50</v>
      </c>
      <c r="AK2294" s="2" t="s">
        <v>49</v>
      </c>
    </row>
    <row r="2295" spans="1:37" ht="28.8" x14ac:dyDescent="0.3">
      <c r="A2295" s="1">
        <v>2536</v>
      </c>
      <c r="B2295">
        <v>20200</v>
      </c>
      <c r="F2295" s="2" t="s">
        <v>76</v>
      </c>
      <c r="G2295" s="2" t="s">
        <v>78</v>
      </c>
      <c r="H2295" s="2" t="s">
        <v>37</v>
      </c>
      <c r="I2295" s="2" t="s">
        <v>46</v>
      </c>
      <c r="J2295" s="2" t="s">
        <v>1228</v>
      </c>
      <c r="K2295" s="2" t="s">
        <v>285</v>
      </c>
      <c r="L2295" s="2" t="s">
        <v>283</v>
      </c>
      <c r="M2295" s="2" t="s">
        <v>289</v>
      </c>
      <c r="N2295" s="3" t="s">
        <v>2319</v>
      </c>
      <c r="O2295" s="2" t="s">
        <v>60</v>
      </c>
      <c r="P2295" s="2" t="s">
        <v>65</v>
      </c>
      <c r="Q2295" s="2"/>
      <c r="R2295" s="2"/>
      <c r="S2295" s="2"/>
      <c r="T2295" s="2"/>
      <c r="U2295">
        <v>0</v>
      </c>
      <c r="V2295">
        <v>90</v>
      </c>
      <c r="W2295" s="4">
        <v>46114</v>
      </c>
      <c r="X2295" s="4">
        <v>46141</v>
      </c>
      <c r="Y2295" s="4">
        <v>46141</v>
      </c>
      <c r="Z2295" s="4">
        <v>46231</v>
      </c>
      <c r="AA2295" s="3"/>
      <c r="AB2295" s="3" t="s">
        <v>2320</v>
      </c>
      <c r="AC2295" s="2"/>
      <c r="AD2295" s="2" t="s">
        <v>118</v>
      </c>
      <c r="AE2295" s="2" t="s">
        <v>118</v>
      </c>
      <c r="AF2295" s="2"/>
      <c r="AG2295" s="2"/>
      <c r="AH2295" s="2"/>
      <c r="AI2295" s="2"/>
      <c r="AJ2295" s="2" t="s">
        <v>50</v>
      </c>
      <c r="AK2295" s="2" t="s">
        <v>49</v>
      </c>
    </row>
    <row r="2296" spans="1:37" ht="28.8" x14ac:dyDescent="0.3">
      <c r="A2296" s="1">
        <v>2537</v>
      </c>
      <c r="B2296">
        <v>20201</v>
      </c>
      <c r="F2296" s="2" t="s">
        <v>76</v>
      </c>
      <c r="G2296" s="2" t="s">
        <v>78</v>
      </c>
      <c r="H2296" s="2" t="s">
        <v>37</v>
      </c>
      <c r="I2296" s="2" t="s">
        <v>46</v>
      </c>
      <c r="J2296" s="2" t="s">
        <v>1228</v>
      </c>
      <c r="K2296" s="2" t="s">
        <v>285</v>
      </c>
      <c r="L2296" s="2" t="s">
        <v>422</v>
      </c>
      <c r="M2296" s="2" t="s">
        <v>1119</v>
      </c>
      <c r="N2296" s="3" t="s">
        <v>2319</v>
      </c>
      <c r="O2296" s="2" t="s">
        <v>60</v>
      </c>
      <c r="P2296" s="2" t="s">
        <v>65</v>
      </c>
      <c r="Q2296" s="2"/>
      <c r="R2296" s="2"/>
      <c r="S2296" s="2"/>
      <c r="T2296" s="2"/>
      <c r="U2296">
        <v>0</v>
      </c>
      <c r="V2296">
        <v>90</v>
      </c>
      <c r="W2296" s="4">
        <v>46114</v>
      </c>
      <c r="X2296" s="4">
        <v>46141</v>
      </c>
      <c r="Y2296" s="4">
        <v>46141</v>
      </c>
      <c r="Z2296" s="4">
        <v>46231</v>
      </c>
      <c r="AA2296" s="3"/>
      <c r="AB2296" s="3" t="s">
        <v>2320</v>
      </c>
      <c r="AC2296" s="2"/>
      <c r="AD2296" s="2" t="s">
        <v>118</v>
      </c>
      <c r="AE2296" s="2" t="s">
        <v>118</v>
      </c>
      <c r="AF2296" s="2"/>
      <c r="AG2296" s="2"/>
      <c r="AH2296" s="2"/>
      <c r="AI2296" s="2"/>
      <c r="AJ2296" s="2" t="s">
        <v>50</v>
      </c>
      <c r="AK2296" s="2" t="s">
        <v>49</v>
      </c>
    </row>
    <row r="2297" spans="1:37" ht="28.8" x14ac:dyDescent="0.3">
      <c r="A2297" s="1">
        <v>2538</v>
      </c>
      <c r="B2297">
        <v>20203</v>
      </c>
      <c r="F2297" s="2" t="s">
        <v>76</v>
      </c>
      <c r="G2297" s="2" t="s">
        <v>78</v>
      </c>
      <c r="H2297" s="2" t="s">
        <v>37</v>
      </c>
      <c r="I2297" s="2" t="s">
        <v>46</v>
      </c>
      <c r="J2297" s="2" t="s">
        <v>1228</v>
      </c>
      <c r="K2297" s="2" t="s">
        <v>290</v>
      </c>
      <c r="L2297" s="2" t="s">
        <v>273</v>
      </c>
      <c r="M2297" s="2" t="s">
        <v>291</v>
      </c>
      <c r="N2297" s="3" t="s">
        <v>2319</v>
      </c>
      <c r="O2297" s="2" t="s">
        <v>60</v>
      </c>
      <c r="P2297" s="2" t="s">
        <v>65</v>
      </c>
      <c r="Q2297" s="2"/>
      <c r="R2297" s="2"/>
      <c r="S2297" s="2"/>
      <c r="T2297" s="2"/>
      <c r="U2297">
        <v>0</v>
      </c>
      <c r="V2297">
        <v>90</v>
      </c>
      <c r="W2297" s="4">
        <v>46115</v>
      </c>
      <c r="X2297" s="4">
        <v>46141</v>
      </c>
      <c r="Y2297" s="4">
        <v>46141</v>
      </c>
      <c r="Z2297" s="4">
        <v>46231</v>
      </c>
      <c r="AA2297" s="3"/>
      <c r="AB2297" s="3" t="s">
        <v>2320</v>
      </c>
      <c r="AC2297" s="2"/>
      <c r="AD2297" s="2" t="s">
        <v>118</v>
      </c>
      <c r="AE2297" s="2" t="s">
        <v>118</v>
      </c>
      <c r="AF2297" s="2"/>
      <c r="AG2297" s="2"/>
      <c r="AH2297" s="2"/>
      <c r="AI2297" s="2"/>
      <c r="AJ2297" s="2" t="s">
        <v>50</v>
      </c>
      <c r="AK2297" s="2" t="s">
        <v>49</v>
      </c>
    </row>
    <row r="2298" spans="1:37" ht="28.8" x14ac:dyDescent="0.3">
      <c r="A2298" s="1">
        <v>2539</v>
      </c>
      <c r="B2298">
        <v>20204</v>
      </c>
      <c r="F2298" s="2" t="s">
        <v>76</v>
      </c>
      <c r="G2298" s="2" t="s">
        <v>78</v>
      </c>
      <c r="H2298" s="2" t="s">
        <v>37</v>
      </c>
      <c r="I2298" s="2" t="s">
        <v>46</v>
      </c>
      <c r="J2298" s="2" t="s">
        <v>1228</v>
      </c>
      <c r="K2298" s="2" t="s">
        <v>290</v>
      </c>
      <c r="L2298" s="2" t="s">
        <v>413</v>
      </c>
      <c r="M2298" s="2" t="s">
        <v>671</v>
      </c>
      <c r="N2298" s="3" t="s">
        <v>2319</v>
      </c>
      <c r="O2298" s="2" t="s">
        <v>60</v>
      </c>
      <c r="P2298" s="2" t="s">
        <v>65</v>
      </c>
      <c r="Q2298" s="2"/>
      <c r="R2298" s="2"/>
      <c r="S2298" s="2"/>
      <c r="T2298" s="2"/>
      <c r="U2298">
        <v>0</v>
      </c>
      <c r="V2298">
        <v>90</v>
      </c>
      <c r="W2298" s="4">
        <v>46115</v>
      </c>
      <c r="X2298" s="4">
        <v>46141</v>
      </c>
      <c r="Y2298" s="4">
        <v>46141</v>
      </c>
      <c r="Z2298" s="4">
        <v>46231</v>
      </c>
      <c r="AA2298" s="3"/>
      <c r="AB2298" s="3" t="s">
        <v>2321</v>
      </c>
      <c r="AC2298" s="2"/>
      <c r="AD2298" s="2" t="s">
        <v>118</v>
      </c>
      <c r="AE2298" s="2" t="s">
        <v>118</v>
      </c>
      <c r="AF2298" s="2"/>
      <c r="AG2298" s="2"/>
      <c r="AH2298" s="2"/>
      <c r="AI2298" s="2"/>
      <c r="AJ2298" s="2" t="s">
        <v>50</v>
      </c>
      <c r="AK2298" s="2" t="s">
        <v>49</v>
      </c>
    </row>
    <row r="2299" spans="1:37" ht="28.8" x14ac:dyDescent="0.3">
      <c r="A2299" s="1">
        <v>2540</v>
      </c>
      <c r="B2299">
        <v>20205</v>
      </c>
      <c r="F2299" s="2" t="s">
        <v>76</v>
      </c>
      <c r="G2299" s="2" t="s">
        <v>78</v>
      </c>
      <c r="H2299" s="2" t="s">
        <v>37</v>
      </c>
      <c r="I2299" s="2" t="s">
        <v>46</v>
      </c>
      <c r="J2299" s="2" t="s">
        <v>1228</v>
      </c>
      <c r="K2299" s="2" t="s">
        <v>290</v>
      </c>
      <c r="L2299" s="2" t="s">
        <v>278</v>
      </c>
      <c r="M2299" s="2" t="s">
        <v>292</v>
      </c>
      <c r="N2299" s="3" t="s">
        <v>2319</v>
      </c>
      <c r="O2299" s="2" t="s">
        <v>60</v>
      </c>
      <c r="P2299" s="2" t="s">
        <v>65</v>
      </c>
      <c r="Q2299" s="2"/>
      <c r="R2299" s="2"/>
      <c r="S2299" s="2"/>
      <c r="T2299" s="2"/>
      <c r="U2299">
        <v>0</v>
      </c>
      <c r="V2299">
        <v>90</v>
      </c>
      <c r="W2299" s="4">
        <v>46115</v>
      </c>
      <c r="X2299" s="4">
        <v>46141</v>
      </c>
      <c r="Y2299" s="4">
        <v>46141</v>
      </c>
      <c r="Z2299" s="4">
        <v>46231</v>
      </c>
      <c r="AA2299" s="3"/>
      <c r="AB2299" s="3" t="s">
        <v>2321</v>
      </c>
      <c r="AC2299" s="2"/>
      <c r="AD2299" s="2" t="s">
        <v>118</v>
      </c>
      <c r="AE2299" s="2" t="s">
        <v>118</v>
      </c>
      <c r="AF2299" s="2"/>
      <c r="AG2299" s="2"/>
      <c r="AH2299" s="2"/>
      <c r="AI2299" s="2"/>
      <c r="AJ2299" s="2" t="s">
        <v>50</v>
      </c>
      <c r="AK2299" s="2" t="s">
        <v>49</v>
      </c>
    </row>
    <row r="2300" spans="1:37" ht="28.8" x14ac:dyDescent="0.3">
      <c r="A2300" s="1">
        <v>2541</v>
      </c>
      <c r="B2300">
        <v>20206</v>
      </c>
      <c r="F2300" s="2" t="s">
        <v>76</v>
      </c>
      <c r="G2300" s="2" t="s">
        <v>78</v>
      </c>
      <c r="H2300" s="2" t="s">
        <v>37</v>
      </c>
      <c r="I2300" s="2" t="s">
        <v>46</v>
      </c>
      <c r="J2300" s="2" t="s">
        <v>1228</v>
      </c>
      <c r="K2300" s="2" t="s">
        <v>290</v>
      </c>
      <c r="L2300" s="2" t="s">
        <v>281</v>
      </c>
      <c r="M2300" s="2" t="s">
        <v>293</v>
      </c>
      <c r="N2300" s="3" t="s">
        <v>2319</v>
      </c>
      <c r="O2300" s="2" t="s">
        <v>60</v>
      </c>
      <c r="P2300" s="2" t="s">
        <v>65</v>
      </c>
      <c r="Q2300" s="2"/>
      <c r="R2300" s="2"/>
      <c r="S2300" s="2"/>
      <c r="T2300" s="2"/>
      <c r="U2300">
        <v>0</v>
      </c>
      <c r="V2300">
        <v>90</v>
      </c>
      <c r="W2300" s="4">
        <v>46115</v>
      </c>
      <c r="X2300" s="4">
        <v>46141</v>
      </c>
      <c r="Y2300" s="4">
        <v>46141</v>
      </c>
      <c r="Z2300" s="4">
        <v>46231</v>
      </c>
      <c r="AA2300" s="3"/>
      <c r="AB2300" s="3" t="s">
        <v>2321</v>
      </c>
      <c r="AC2300" s="2"/>
      <c r="AD2300" s="2" t="s">
        <v>118</v>
      </c>
      <c r="AE2300" s="2" t="s">
        <v>118</v>
      </c>
      <c r="AF2300" s="2"/>
      <c r="AG2300" s="2"/>
      <c r="AH2300" s="2"/>
      <c r="AI2300" s="2"/>
      <c r="AJ2300" s="2" t="s">
        <v>50</v>
      </c>
      <c r="AK2300" s="2" t="s">
        <v>49</v>
      </c>
    </row>
    <row r="2301" spans="1:37" ht="28.8" x14ac:dyDescent="0.3">
      <c r="A2301" s="1">
        <v>2542</v>
      </c>
      <c r="B2301">
        <v>20207</v>
      </c>
      <c r="F2301" s="2" t="s">
        <v>76</v>
      </c>
      <c r="G2301" s="2" t="s">
        <v>78</v>
      </c>
      <c r="H2301" s="2" t="s">
        <v>37</v>
      </c>
      <c r="I2301" s="2" t="s">
        <v>46</v>
      </c>
      <c r="J2301" s="2" t="s">
        <v>1228</v>
      </c>
      <c r="K2301" s="2" t="s">
        <v>290</v>
      </c>
      <c r="L2301" s="2" t="s">
        <v>283</v>
      </c>
      <c r="M2301" s="2" t="s">
        <v>294</v>
      </c>
      <c r="N2301" s="3" t="s">
        <v>2319</v>
      </c>
      <c r="O2301" s="2" t="s">
        <v>60</v>
      </c>
      <c r="P2301" s="2" t="s">
        <v>65</v>
      </c>
      <c r="Q2301" s="2"/>
      <c r="R2301" s="2"/>
      <c r="S2301" s="2"/>
      <c r="T2301" s="2"/>
      <c r="U2301">
        <v>0</v>
      </c>
      <c r="V2301">
        <v>90</v>
      </c>
      <c r="W2301" s="4">
        <v>46115</v>
      </c>
      <c r="X2301" s="4">
        <v>46141</v>
      </c>
      <c r="Y2301" s="4">
        <v>46141</v>
      </c>
      <c r="Z2301" s="4">
        <v>46231</v>
      </c>
      <c r="AA2301" s="3"/>
      <c r="AB2301" s="3" t="s">
        <v>2321</v>
      </c>
      <c r="AC2301" s="2"/>
      <c r="AD2301" s="2" t="s">
        <v>118</v>
      </c>
      <c r="AE2301" s="2" t="s">
        <v>118</v>
      </c>
      <c r="AF2301" s="2"/>
      <c r="AG2301" s="2"/>
      <c r="AH2301" s="2"/>
      <c r="AI2301" s="2"/>
      <c r="AJ2301" s="2" t="s">
        <v>50</v>
      </c>
      <c r="AK2301" s="2" t="s">
        <v>49</v>
      </c>
    </row>
    <row r="2302" spans="1:37" ht="28.8" x14ac:dyDescent="0.3">
      <c r="A2302" s="1">
        <v>2543</v>
      </c>
      <c r="B2302">
        <v>20208</v>
      </c>
      <c r="F2302" s="2" t="s">
        <v>76</v>
      </c>
      <c r="G2302" s="2" t="s">
        <v>78</v>
      </c>
      <c r="H2302" s="2" t="s">
        <v>37</v>
      </c>
      <c r="I2302" s="2" t="s">
        <v>46</v>
      </c>
      <c r="J2302" s="2" t="s">
        <v>1228</v>
      </c>
      <c r="K2302" s="2" t="s">
        <v>290</v>
      </c>
      <c r="L2302" s="2" t="s">
        <v>672</v>
      </c>
      <c r="M2302" s="2" t="s">
        <v>673</v>
      </c>
      <c r="N2302" s="3" t="s">
        <v>2319</v>
      </c>
      <c r="O2302" s="2" t="s">
        <v>60</v>
      </c>
      <c r="P2302" s="2" t="s">
        <v>65</v>
      </c>
      <c r="Q2302" s="2"/>
      <c r="R2302" s="2"/>
      <c r="S2302" s="2"/>
      <c r="T2302" s="2"/>
      <c r="U2302">
        <v>0</v>
      </c>
      <c r="V2302">
        <v>90</v>
      </c>
      <c r="W2302" s="4">
        <v>46115</v>
      </c>
      <c r="X2302" s="4">
        <v>46141</v>
      </c>
      <c r="Y2302" s="4">
        <v>46141</v>
      </c>
      <c r="Z2302" s="4">
        <v>46231</v>
      </c>
      <c r="AA2302" s="3"/>
      <c r="AB2302" s="3" t="s">
        <v>2321</v>
      </c>
      <c r="AC2302" s="2"/>
      <c r="AD2302" s="2" t="s">
        <v>118</v>
      </c>
      <c r="AE2302" s="2" t="s">
        <v>118</v>
      </c>
      <c r="AF2302" s="2"/>
      <c r="AG2302" s="2"/>
      <c r="AH2302" s="2"/>
      <c r="AI2302" s="2"/>
      <c r="AJ2302" s="2" t="s">
        <v>50</v>
      </c>
      <c r="AK2302" s="2" t="s">
        <v>49</v>
      </c>
    </row>
    <row r="2303" spans="1:37" ht="28.8" x14ac:dyDescent="0.3">
      <c r="A2303" s="1">
        <v>2544</v>
      </c>
      <c r="B2303">
        <v>20209</v>
      </c>
      <c r="F2303" s="2" t="s">
        <v>76</v>
      </c>
      <c r="G2303" s="2" t="s">
        <v>78</v>
      </c>
      <c r="H2303" s="2" t="s">
        <v>37</v>
      </c>
      <c r="I2303" s="2" t="s">
        <v>46</v>
      </c>
      <c r="J2303" s="2" t="s">
        <v>1228</v>
      </c>
      <c r="K2303" s="2" t="s">
        <v>295</v>
      </c>
      <c r="L2303" s="2" t="s">
        <v>273</v>
      </c>
      <c r="M2303" s="2" t="s">
        <v>296</v>
      </c>
      <c r="N2303" s="3" t="s">
        <v>2319</v>
      </c>
      <c r="O2303" s="2" t="s">
        <v>60</v>
      </c>
      <c r="P2303" s="2" t="s">
        <v>65</v>
      </c>
      <c r="Q2303" s="2"/>
      <c r="R2303" s="2"/>
      <c r="S2303" s="2"/>
      <c r="T2303" s="2"/>
      <c r="U2303">
        <v>0</v>
      </c>
      <c r="V2303">
        <v>90</v>
      </c>
      <c r="W2303" s="4">
        <v>46116</v>
      </c>
      <c r="X2303" s="4">
        <v>46141</v>
      </c>
      <c r="Y2303" s="4">
        <v>46141</v>
      </c>
      <c r="Z2303" s="4">
        <v>46231</v>
      </c>
      <c r="AA2303" s="3"/>
      <c r="AB2303" s="3" t="s">
        <v>2322</v>
      </c>
      <c r="AC2303" s="2"/>
      <c r="AD2303" s="2" t="s">
        <v>118</v>
      </c>
      <c r="AE2303" s="2" t="s">
        <v>118</v>
      </c>
      <c r="AF2303" s="2"/>
      <c r="AG2303" s="2"/>
      <c r="AH2303" s="2"/>
      <c r="AI2303" s="2"/>
      <c r="AJ2303" s="2" t="s">
        <v>50</v>
      </c>
      <c r="AK2303" s="2" t="s">
        <v>49</v>
      </c>
    </row>
    <row r="2304" spans="1:37" ht="28.8" x14ac:dyDescent="0.3">
      <c r="A2304" s="1">
        <v>2545</v>
      </c>
      <c r="B2304">
        <v>20210</v>
      </c>
      <c r="F2304" s="2" t="s">
        <v>76</v>
      </c>
      <c r="G2304" s="2" t="s">
        <v>78</v>
      </c>
      <c r="H2304" s="2" t="s">
        <v>37</v>
      </c>
      <c r="I2304" s="2" t="s">
        <v>46</v>
      </c>
      <c r="J2304" s="2" t="s">
        <v>1228</v>
      </c>
      <c r="K2304" s="2" t="s">
        <v>295</v>
      </c>
      <c r="L2304" s="2" t="s">
        <v>413</v>
      </c>
      <c r="M2304" s="2" t="s">
        <v>676</v>
      </c>
      <c r="N2304" s="3" t="s">
        <v>2319</v>
      </c>
      <c r="O2304" s="2" t="s">
        <v>60</v>
      </c>
      <c r="P2304" s="2" t="s">
        <v>65</v>
      </c>
      <c r="Q2304" s="2"/>
      <c r="R2304" s="2"/>
      <c r="S2304" s="2"/>
      <c r="T2304" s="2"/>
      <c r="U2304">
        <v>0</v>
      </c>
      <c r="V2304">
        <v>90</v>
      </c>
      <c r="W2304" s="4">
        <v>46116</v>
      </c>
      <c r="X2304" s="4">
        <v>46141</v>
      </c>
      <c r="Y2304" s="4">
        <v>46141</v>
      </c>
      <c r="Z2304" s="4">
        <v>46231</v>
      </c>
      <c r="AA2304" s="3"/>
      <c r="AB2304" s="3" t="s">
        <v>2322</v>
      </c>
      <c r="AC2304" s="2"/>
      <c r="AD2304" s="2" t="s">
        <v>118</v>
      </c>
      <c r="AE2304" s="2" t="s">
        <v>118</v>
      </c>
      <c r="AF2304" s="2"/>
      <c r="AG2304" s="2"/>
      <c r="AH2304" s="2"/>
      <c r="AI2304" s="2"/>
      <c r="AJ2304" s="2" t="s">
        <v>50</v>
      </c>
      <c r="AK2304" s="2" t="s">
        <v>49</v>
      </c>
    </row>
    <row r="2305" spans="1:37" ht="28.8" x14ac:dyDescent="0.3">
      <c r="A2305" s="1">
        <v>2546</v>
      </c>
      <c r="B2305">
        <v>20211</v>
      </c>
      <c r="F2305" s="2" t="s">
        <v>76</v>
      </c>
      <c r="G2305" s="2" t="s">
        <v>78</v>
      </c>
      <c r="H2305" s="2" t="s">
        <v>37</v>
      </c>
      <c r="I2305" s="2" t="s">
        <v>46</v>
      </c>
      <c r="J2305" s="2" t="s">
        <v>1228</v>
      </c>
      <c r="K2305" s="2" t="s">
        <v>295</v>
      </c>
      <c r="L2305" s="2" t="s">
        <v>278</v>
      </c>
      <c r="M2305" s="2" t="s">
        <v>297</v>
      </c>
      <c r="N2305" s="3" t="s">
        <v>2319</v>
      </c>
      <c r="O2305" s="2" t="s">
        <v>60</v>
      </c>
      <c r="P2305" s="2" t="s">
        <v>65</v>
      </c>
      <c r="Q2305" s="2"/>
      <c r="R2305" s="2"/>
      <c r="S2305" s="2"/>
      <c r="T2305" s="2"/>
      <c r="U2305">
        <v>0</v>
      </c>
      <c r="V2305">
        <v>90</v>
      </c>
      <c r="W2305" s="4">
        <v>46116</v>
      </c>
      <c r="X2305" s="4">
        <v>46141</v>
      </c>
      <c r="Y2305" s="4">
        <v>46141</v>
      </c>
      <c r="Z2305" s="4">
        <v>46231</v>
      </c>
      <c r="AA2305" s="3"/>
      <c r="AB2305" s="3" t="s">
        <v>2322</v>
      </c>
      <c r="AC2305" s="2"/>
      <c r="AD2305" s="2" t="s">
        <v>118</v>
      </c>
      <c r="AE2305" s="2" t="s">
        <v>118</v>
      </c>
      <c r="AF2305" s="2"/>
      <c r="AG2305" s="2"/>
      <c r="AH2305" s="2"/>
      <c r="AI2305" s="2"/>
      <c r="AJ2305" s="2" t="s">
        <v>50</v>
      </c>
      <c r="AK2305" s="2" t="s">
        <v>49</v>
      </c>
    </row>
    <row r="2306" spans="1:37" ht="28.8" x14ac:dyDescent="0.3">
      <c r="A2306" s="1">
        <v>2547</v>
      </c>
      <c r="B2306">
        <v>20212</v>
      </c>
      <c r="F2306" s="2" t="s">
        <v>76</v>
      </c>
      <c r="G2306" s="2" t="s">
        <v>78</v>
      </c>
      <c r="H2306" s="2" t="s">
        <v>37</v>
      </c>
      <c r="I2306" s="2" t="s">
        <v>46</v>
      </c>
      <c r="J2306" s="2" t="s">
        <v>1228</v>
      </c>
      <c r="K2306" s="2" t="s">
        <v>295</v>
      </c>
      <c r="L2306" s="2" t="s">
        <v>281</v>
      </c>
      <c r="M2306" s="2" t="s">
        <v>298</v>
      </c>
      <c r="N2306" s="3" t="s">
        <v>2319</v>
      </c>
      <c r="O2306" s="2" t="s">
        <v>60</v>
      </c>
      <c r="P2306" s="2" t="s">
        <v>65</v>
      </c>
      <c r="Q2306" s="2"/>
      <c r="R2306" s="2"/>
      <c r="S2306" s="2"/>
      <c r="T2306" s="2"/>
      <c r="U2306">
        <v>0</v>
      </c>
      <c r="V2306">
        <v>90</v>
      </c>
      <c r="W2306" s="4">
        <v>46116</v>
      </c>
      <c r="X2306" s="4">
        <v>46141</v>
      </c>
      <c r="Y2306" s="4">
        <v>46141</v>
      </c>
      <c r="Z2306" s="4">
        <v>46231</v>
      </c>
      <c r="AA2306" s="3"/>
      <c r="AB2306" s="3" t="s">
        <v>2322</v>
      </c>
      <c r="AC2306" s="2"/>
      <c r="AD2306" s="2" t="s">
        <v>118</v>
      </c>
      <c r="AE2306" s="2" t="s">
        <v>118</v>
      </c>
      <c r="AF2306" s="2"/>
      <c r="AG2306" s="2"/>
      <c r="AH2306" s="2"/>
      <c r="AI2306" s="2"/>
      <c r="AJ2306" s="2" t="s">
        <v>50</v>
      </c>
      <c r="AK2306" s="2" t="s">
        <v>49</v>
      </c>
    </row>
    <row r="2307" spans="1:37" ht="28.8" x14ac:dyDescent="0.3">
      <c r="A2307" s="1">
        <v>2548</v>
      </c>
      <c r="B2307">
        <v>20213</v>
      </c>
      <c r="F2307" s="2" t="s">
        <v>76</v>
      </c>
      <c r="G2307" s="2" t="s">
        <v>78</v>
      </c>
      <c r="H2307" s="2" t="s">
        <v>37</v>
      </c>
      <c r="I2307" s="2" t="s">
        <v>46</v>
      </c>
      <c r="J2307" s="2" t="s">
        <v>1228</v>
      </c>
      <c r="K2307" s="2" t="s">
        <v>295</v>
      </c>
      <c r="L2307" s="2" t="s">
        <v>283</v>
      </c>
      <c r="M2307" s="2" t="s">
        <v>299</v>
      </c>
      <c r="N2307" s="3" t="s">
        <v>2319</v>
      </c>
      <c r="O2307" s="2" t="s">
        <v>60</v>
      </c>
      <c r="P2307" s="2" t="s">
        <v>65</v>
      </c>
      <c r="Q2307" s="2"/>
      <c r="R2307" s="2"/>
      <c r="S2307" s="2"/>
      <c r="T2307" s="2"/>
      <c r="U2307">
        <v>0</v>
      </c>
      <c r="V2307">
        <v>90</v>
      </c>
      <c r="W2307" s="4">
        <v>46116</v>
      </c>
      <c r="X2307" s="4">
        <v>46141</v>
      </c>
      <c r="Y2307" s="4">
        <v>46141</v>
      </c>
      <c r="Z2307" s="4">
        <v>46231</v>
      </c>
      <c r="AA2307" s="3"/>
      <c r="AB2307" s="3" t="s">
        <v>2322</v>
      </c>
      <c r="AC2307" s="2"/>
      <c r="AD2307" s="2" t="s">
        <v>118</v>
      </c>
      <c r="AE2307" s="2" t="s">
        <v>118</v>
      </c>
      <c r="AF2307" s="2"/>
      <c r="AG2307" s="2"/>
      <c r="AH2307" s="2"/>
      <c r="AI2307" s="2"/>
      <c r="AJ2307" s="2" t="s">
        <v>50</v>
      </c>
      <c r="AK2307" s="2" t="s">
        <v>49</v>
      </c>
    </row>
    <row r="2308" spans="1:37" ht="28.8" x14ac:dyDescent="0.3">
      <c r="A2308" s="1">
        <v>2549</v>
      </c>
      <c r="B2308">
        <v>20214</v>
      </c>
      <c r="F2308" s="2" t="s">
        <v>76</v>
      </c>
      <c r="G2308" s="2" t="s">
        <v>78</v>
      </c>
      <c r="H2308" s="2" t="s">
        <v>37</v>
      </c>
      <c r="I2308" s="2" t="s">
        <v>46</v>
      </c>
      <c r="J2308" s="2" t="s">
        <v>1228</v>
      </c>
      <c r="K2308" s="2" t="s">
        <v>295</v>
      </c>
      <c r="L2308" s="2" t="s">
        <v>422</v>
      </c>
      <c r="M2308" s="2" t="s">
        <v>677</v>
      </c>
      <c r="N2308" s="3" t="s">
        <v>2319</v>
      </c>
      <c r="O2308" s="2" t="s">
        <v>60</v>
      </c>
      <c r="P2308" s="2" t="s">
        <v>65</v>
      </c>
      <c r="Q2308" s="2"/>
      <c r="R2308" s="2"/>
      <c r="S2308" s="2"/>
      <c r="T2308" s="2"/>
      <c r="U2308">
        <v>0</v>
      </c>
      <c r="V2308">
        <v>90</v>
      </c>
      <c r="W2308" s="4">
        <v>46116</v>
      </c>
      <c r="X2308" s="4">
        <v>46141</v>
      </c>
      <c r="Y2308" s="4">
        <v>46141</v>
      </c>
      <c r="Z2308" s="4">
        <v>46231</v>
      </c>
      <c r="AA2308" s="3"/>
      <c r="AB2308" s="3" t="s">
        <v>2322</v>
      </c>
      <c r="AC2308" s="2"/>
      <c r="AD2308" s="2" t="s">
        <v>118</v>
      </c>
      <c r="AE2308" s="2" t="s">
        <v>118</v>
      </c>
      <c r="AF2308" s="2"/>
      <c r="AG2308" s="2"/>
      <c r="AH2308" s="2"/>
      <c r="AI2308" s="2"/>
      <c r="AJ2308" s="2" t="s">
        <v>50</v>
      </c>
      <c r="AK2308" s="2" t="s">
        <v>49</v>
      </c>
    </row>
    <row r="2309" spans="1:37" ht="28.8" x14ac:dyDescent="0.3">
      <c r="A2309" s="1">
        <v>2551</v>
      </c>
      <c r="B2309">
        <v>20215</v>
      </c>
      <c r="F2309" s="2" t="s">
        <v>76</v>
      </c>
      <c r="G2309" s="2" t="s">
        <v>78</v>
      </c>
      <c r="H2309" s="2" t="s">
        <v>37</v>
      </c>
      <c r="I2309" s="2" t="s">
        <v>46</v>
      </c>
      <c r="J2309" s="2" t="s">
        <v>1228</v>
      </c>
      <c r="K2309" s="2" t="s">
        <v>300</v>
      </c>
      <c r="L2309" s="2" t="s">
        <v>273</v>
      </c>
      <c r="M2309" s="2" t="s">
        <v>301</v>
      </c>
      <c r="N2309" s="3" t="s">
        <v>2319</v>
      </c>
      <c r="O2309" s="2" t="s">
        <v>60</v>
      </c>
      <c r="P2309" s="2" t="s">
        <v>65</v>
      </c>
      <c r="Q2309" s="2"/>
      <c r="R2309" s="2"/>
      <c r="S2309" s="2"/>
      <c r="T2309" s="2"/>
      <c r="U2309">
        <v>0</v>
      </c>
      <c r="V2309">
        <v>90</v>
      </c>
      <c r="W2309" s="4">
        <v>46118</v>
      </c>
      <c r="X2309" s="4">
        <v>46141</v>
      </c>
      <c r="Y2309" s="4">
        <v>46141</v>
      </c>
      <c r="Z2309" s="4">
        <v>46231</v>
      </c>
      <c r="AA2309" s="3"/>
      <c r="AB2309" s="3" t="s">
        <v>2322</v>
      </c>
      <c r="AC2309" s="2"/>
      <c r="AD2309" s="2" t="s">
        <v>118</v>
      </c>
      <c r="AE2309" s="2" t="s">
        <v>118</v>
      </c>
      <c r="AF2309" s="2"/>
      <c r="AG2309" s="2"/>
      <c r="AH2309" s="2"/>
      <c r="AI2309" s="2"/>
      <c r="AJ2309" s="2" t="s">
        <v>50</v>
      </c>
      <c r="AK2309" s="2" t="s">
        <v>49</v>
      </c>
    </row>
    <row r="2310" spans="1:37" ht="28.8" x14ac:dyDescent="0.3">
      <c r="A2310" s="1">
        <v>2552</v>
      </c>
      <c r="B2310">
        <v>20218</v>
      </c>
      <c r="F2310" s="2" t="s">
        <v>76</v>
      </c>
      <c r="G2310" s="2" t="s">
        <v>78</v>
      </c>
      <c r="H2310" s="2" t="s">
        <v>37</v>
      </c>
      <c r="I2310" s="2" t="s">
        <v>46</v>
      </c>
      <c r="J2310" s="2" t="s">
        <v>1228</v>
      </c>
      <c r="K2310" s="2" t="s">
        <v>300</v>
      </c>
      <c r="L2310" s="2" t="s">
        <v>413</v>
      </c>
      <c r="M2310" s="2" t="s">
        <v>686</v>
      </c>
      <c r="N2310" s="3" t="s">
        <v>2319</v>
      </c>
      <c r="O2310" s="2" t="s">
        <v>60</v>
      </c>
      <c r="P2310" s="2" t="s">
        <v>65</v>
      </c>
      <c r="Q2310" s="2"/>
      <c r="R2310" s="2"/>
      <c r="S2310" s="2"/>
      <c r="T2310" s="2"/>
      <c r="U2310">
        <v>0</v>
      </c>
      <c r="V2310">
        <v>90</v>
      </c>
      <c r="W2310" s="4">
        <v>46118</v>
      </c>
      <c r="X2310" s="4">
        <v>46141</v>
      </c>
      <c r="Y2310" s="4">
        <v>46141</v>
      </c>
      <c r="Z2310" s="4">
        <v>46231</v>
      </c>
      <c r="AA2310" s="3"/>
      <c r="AB2310" s="3" t="s">
        <v>2322</v>
      </c>
      <c r="AC2310" s="2"/>
      <c r="AD2310" s="2" t="s">
        <v>118</v>
      </c>
      <c r="AE2310" s="2" t="s">
        <v>118</v>
      </c>
      <c r="AF2310" s="2"/>
      <c r="AG2310" s="2"/>
      <c r="AH2310" s="2"/>
      <c r="AI2310" s="2"/>
      <c r="AJ2310" s="2" t="s">
        <v>50</v>
      </c>
      <c r="AK2310" s="2" t="s">
        <v>49</v>
      </c>
    </row>
    <row r="2311" spans="1:37" ht="28.8" x14ac:dyDescent="0.3">
      <c r="A2311" s="1">
        <v>2553</v>
      </c>
      <c r="B2311">
        <v>20219</v>
      </c>
      <c r="F2311" s="2" t="s">
        <v>76</v>
      </c>
      <c r="G2311" s="2" t="s">
        <v>78</v>
      </c>
      <c r="H2311" s="2" t="s">
        <v>37</v>
      </c>
      <c r="I2311" s="2" t="s">
        <v>46</v>
      </c>
      <c r="J2311" s="2" t="s">
        <v>1228</v>
      </c>
      <c r="K2311" s="2" t="s">
        <v>300</v>
      </c>
      <c r="L2311" s="2" t="s">
        <v>278</v>
      </c>
      <c r="M2311" s="2" t="s">
        <v>302</v>
      </c>
      <c r="N2311" s="3" t="s">
        <v>2319</v>
      </c>
      <c r="O2311" s="2" t="s">
        <v>60</v>
      </c>
      <c r="P2311" s="2" t="s">
        <v>65</v>
      </c>
      <c r="Q2311" s="2"/>
      <c r="R2311" s="2"/>
      <c r="S2311" s="2"/>
      <c r="T2311" s="2"/>
      <c r="U2311">
        <v>0</v>
      </c>
      <c r="V2311">
        <v>90</v>
      </c>
      <c r="W2311" s="4">
        <v>46118</v>
      </c>
      <c r="X2311" s="4">
        <v>46141</v>
      </c>
      <c r="Y2311" s="4">
        <v>46141</v>
      </c>
      <c r="Z2311" s="4">
        <v>46231</v>
      </c>
      <c r="AA2311" s="3"/>
      <c r="AB2311" s="3" t="s">
        <v>2322</v>
      </c>
      <c r="AC2311" s="2"/>
      <c r="AD2311" s="2" t="s">
        <v>118</v>
      </c>
      <c r="AE2311" s="2" t="s">
        <v>118</v>
      </c>
      <c r="AF2311" s="2"/>
      <c r="AG2311" s="2"/>
      <c r="AH2311" s="2"/>
      <c r="AI2311" s="2"/>
      <c r="AJ2311" s="2" t="s">
        <v>50</v>
      </c>
      <c r="AK2311" s="2" t="s">
        <v>49</v>
      </c>
    </row>
    <row r="2312" spans="1:37" ht="28.8" x14ac:dyDescent="0.3">
      <c r="A2312" s="1">
        <v>2554</v>
      </c>
      <c r="B2312">
        <v>20220</v>
      </c>
      <c r="F2312" s="2" t="s">
        <v>76</v>
      </c>
      <c r="G2312" s="2" t="s">
        <v>78</v>
      </c>
      <c r="H2312" s="2" t="s">
        <v>37</v>
      </c>
      <c r="I2312" s="2" t="s">
        <v>46</v>
      </c>
      <c r="J2312" s="2" t="s">
        <v>1228</v>
      </c>
      <c r="K2312" s="2" t="s">
        <v>300</v>
      </c>
      <c r="L2312" s="2" t="s">
        <v>281</v>
      </c>
      <c r="M2312" s="2" t="s">
        <v>303</v>
      </c>
      <c r="N2312" s="3" t="s">
        <v>2319</v>
      </c>
      <c r="O2312" s="2" t="s">
        <v>60</v>
      </c>
      <c r="P2312" s="2" t="s">
        <v>65</v>
      </c>
      <c r="Q2312" s="2"/>
      <c r="R2312" s="2"/>
      <c r="S2312" s="2"/>
      <c r="T2312" s="2"/>
      <c r="U2312">
        <v>0</v>
      </c>
      <c r="V2312">
        <v>90</v>
      </c>
      <c r="W2312" s="4">
        <v>46118</v>
      </c>
      <c r="X2312" s="4">
        <v>46141</v>
      </c>
      <c r="Y2312" s="4">
        <v>46141</v>
      </c>
      <c r="Z2312" s="4">
        <v>46231</v>
      </c>
      <c r="AA2312" s="3"/>
      <c r="AB2312" s="3" t="s">
        <v>2323</v>
      </c>
      <c r="AC2312" s="2"/>
      <c r="AD2312" s="2" t="s">
        <v>118</v>
      </c>
      <c r="AE2312" s="2" t="s">
        <v>118</v>
      </c>
      <c r="AF2312" s="2"/>
      <c r="AG2312" s="2"/>
      <c r="AH2312" s="2"/>
      <c r="AI2312" s="2"/>
      <c r="AJ2312" s="2" t="s">
        <v>50</v>
      </c>
      <c r="AK2312" s="2" t="s">
        <v>49</v>
      </c>
    </row>
    <row r="2313" spans="1:37" ht="28.8" x14ac:dyDescent="0.3">
      <c r="A2313" s="1">
        <v>2555</v>
      </c>
      <c r="B2313">
        <v>20221</v>
      </c>
      <c r="F2313" s="2" t="s">
        <v>76</v>
      </c>
      <c r="G2313" s="2" t="s">
        <v>78</v>
      </c>
      <c r="H2313" s="2" t="s">
        <v>37</v>
      </c>
      <c r="I2313" s="2" t="s">
        <v>46</v>
      </c>
      <c r="J2313" s="2" t="s">
        <v>1228</v>
      </c>
      <c r="K2313" s="2" t="s">
        <v>300</v>
      </c>
      <c r="L2313" s="2" t="s">
        <v>283</v>
      </c>
      <c r="M2313" s="2" t="s">
        <v>304</v>
      </c>
      <c r="N2313" s="3" t="s">
        <v>2319</v>
      </c>
      <c r="O2313" s="2" t="s">
        <v>60</v>
      </c>
      <c r="P2313" s="2" t="s">
        <v>65</v>
      </c>
      <c r="Q2313" s="2"/>
      <c r="R2313" s="2"/>
      <c r="S2313" s="2"/>
      <c r="T2313" s="2"/>
      <c r="U2313">
        <v>0</v>
      </c>
      <c r="V2313">
        <v>90</v>
      </c>
      <c r="W2313" s="4">
        <v>46118</v>
      </c>
      <c r="X2313" s="4">
        <v>46141</v>
      </c>
      <c r="Y2313" s="4">
        <v>46141</v>
      </c>
      <c r="Z2313" s="4">
        <v>46231</v>
      </c>
      <c r="AA2313" s="3"/>
      <c r="AB2313" s="3" t="s">
        <v>2323</v>
      </c>
      <c r="AC2313" s="2"/>
      <c r="AD2313" s="2" t="s">
        <v>118</v>
      </c>
      <c r="AE2313" s="2" t="s">
        <v>118</v>
      </c>
      <c r="AF2313" s="2"/>
      <c r="AG2313" s="2"/>
      <c r="AH2313" s="2"/>
      <c r="AI2313" s="2"/>
      <c r="AJ2313" s="2" t="s">
        <v>50</v>
      </c>
      <c r="AK2313" s="2" t="s">
        <v>49</v>
      </c>
    </row>
    <row r="2314" spans="1:37" ht="28.8" x14ac:dyDescent="0.3">
      <c r="A2314" s="1">
        <v>2556</v>
      </c>
      <c r="B2314">
        <v>20222</v>
      </c>
      <c r="F2314" s="2" t="s">
        <v>76</v>
      </c>
      <c r="G2314" s="2" t="s">
        <v>78</v>
      </c>
      <c r="H2314" s="2" t="s">
        <v>37</v>
      </c>
      <c r="I2314" s="2" t="s">
        <v>46</v>
      </c>
      <c r="J2314" s="2" t="s">
        <v>1228</v>
      </c>
      <c r="K2314" s="2" t="s">
        <v>300</v>
      </c>
      <c r="L2314" s="2" t="s">
        <v>422</v>
      </c>
      <c r="M2314" s="2" t="s">
        <v>693</v>
      </c>
      <c r="N2314" s="3" t="s">
        <v>2319</v>
      </c>
      <c r="O2314" s="2" t="s">
        <v>60</v>
      </c>
      <c r="P2314" s="2" t="s">
        <v>65</v>
      </c>
      <c r="Q2314" s="2"/>
      <c r="R2314" s="2"/>
      <c r="S2314" s="2"/>
      <c r="T2314" s="2"/>
      <c r="U2314">
        <v>0</v>
      </c>
      <c r="V2314">
        <v>90</v>
      </c>
      <c r="W2314" s="4">
        <v>46118</v>
      </c>
      <c r="X2314" s="4">
        <v>46141</v>
      </c>
      <c r="Y2314" s="4">
        <v>46141</v>
      </c>
      <c r="Z2314" s="4">
        <v>46231</v>
      </c>
      <c r="AA2314" s="3"/>
      <c r="AB2314" s="3" t="s">
        <v>2323</v>
      </c>
      <c r="AC2314" s="2"/>
      <c r="AD2314" s="2" t="s">
        <v>118</v>
      </c>
      <c r="AE2314" s="2" t="s">
        <v>118</v>
      </c>
      <c r="AF2314" s="2"/>
      <c r="AG2314" s="2"/>
      <c r="AH2314" s="2"/>
      <c r="AI2314" s="2"/>
      <c r="AJ2314" s="2" t="s">
        <v>50</v>
      </c>
      <c r="AK2314" s="2" t="s">
        <v>49</v>
      </c>
    </row>
    <row r="2315" spans="1:37" ht="28.8" x14ac:dyDescent="0.3">
      <c r="A2315" s="1">
        <v>2558</v>
      </c>
      <c r="B2315">
        <v>20223</v>
      </c>
      <c r="F2315" s="2" t="s">
        <v>76</v>
      </c>
      <c r="G2315" s="2" t="s">
        <v>78</v>
      </c>
      <c r="H2315" s="2" t="s">
        <v>37</v>
      </c>
      <c r="I2315" s="2" t="s">
        <v>46</v>
      </c>
      <c r="J2315" s="2" t="s">
        <v>1228</v>
      </c>
      <c r="K2315" s="2" t="s">
        <v>305</v>
      </c>
      <c r="L2315" s="2" t="s">
        <v>273</v>
      </c>
      <c r="M2315" s="2" t="s">
        <v>306</v>
      </c>
      <c r="N2315" s="3" t="s">
        <v>2319</v>
      </c>
      <c r="O2315" s="2" t="s">
        <v>60</v>
      </c>
      <c r="P2315" s="2" t="s">
        <v>65</v>
      </c>
      <c r="Q2315" s="2"/>
      <c r="R2315" s="2"/>
      <c r="S2315" s="2"/>
      <c r="T2315" s="2"/>
      <c r="U2315">
        <v>0</v>
      </c>
      <c r="V2315">
        <v>90</v>
      </c>
      <c r="W2315" s="4">
        <v>46119</v>
      </c>
      <c r="X2315" s="4">
        <v>46141</v>
      </c>
      <c r="Y2315" s="4">
        <v>46141</v>
      </c>
      <c r="Z2315" s="4">
        <v>46231</v>
      </c>
      <c r="AA2315" s="3"/>
      <c r="AB2315" s="3" t="s">
        <v>2323</v>
      </c>
      <c r="AC2315" s="2"/>
      <c r="AD2315" s="2" t="s">
        <v>118</v>
      </c>
      <c r="AE2315" s="2" t="s">
        <v>118</v>
      </c>
      <c r="AF2315" s="2"/>
      <c r="AG2315" s="2"/>
      <c r="AH2315" s="2"/>
      <c r="AI2315" s="2"/>
      <c r="AJ2315" s="2" t="s">
        <v>50</v>
      </c>
      <c r="AK2315" s="2" t="s">
        <v>49</v>
      </c>
    </row>
    <row r="2316" spans="1:37" ht="28.8" x14ac:dyDescent="0.3">
      <c r="A2316" s="1">
        <v>2559</v>
      </c>
      <c r="B2316">
        <v>20224</v>
      </c>
      <c r="F2316" s="2" t="s">
        <v>76</v>
      </c>
      <c r="G2316" s="2" t="s">
        <v>78</v>
      </c>
      <c r="H2316" s="2" t="s">
        <v>37</v>
      </c>
      <c r="I2316" s="2" t="s">
        <v>46</v>
      </c>
      <c r="J2316" s="2" t="s">
        <v>1228</v>
      </c>
      <c r="K2316" s="2" t="s">
        <v>305</v>
      </c>
      <c r="L2316" s="2" t="s">
        <v>413</v>
      </c>
      <c r="M2316" s="2" t="s">
        <v>681</v>
      </c>
      <c r="N2316" s="3" t="s">
        <v>2319</v>
      </c>
      <c r="O2316" s="2" t="s">
        <v>60</v>
      </c>
      <c r="P2316" s="2" t="s">
        <v>65</v>
      </c>
      <c r="Q2316" s="2"/>
      <c r="R2316" s="2"/>
      <c r="S2316" s="2"/>
      <c r="T2316" s="2"/>
      <c r="U2316">
        <v>0</v>
      </c>
      <c r="V2316">
        <v>90</v>
      </c>
      <c r="W2316" s="4">
        <v>46119</v>
      </c>
      <c r="X2316" s="4">
        <v>46141</v>
      </c>
      <c r="Y2316" s="4">
        <v>46141</v>
      </c>
      <c r="Z2316" s="4">
        <v>46231</v>
      </c>
      <c r="AA2316" s="3"/>
      <c r="AB2316" s="3" t="s">
        <v>2323</v>
      </c>
      <c r="AC2316" s="2"/>
      <c r="AD2316" s="2" t="s">
        <v>118</v>
      </c>
      <c r="AE2316" s="2" t="s">
        <v>118</v>
      </c>
      <c r="AF2316" s="2"/>
      <c r="AG2316" s="2"/>
      <c r="AH2316" s="2"/>
      <c r="AI2316" s="2"/>
      <c r="AJ2316" s="2" t="s">
        <v>50</v>
      </c>
      <c r="AK2316" s="2" t="s">
        <v>49</v>
      </c>
    </row>
    <row r="2317" spans="1:37" ht="28.8" x14ac:dyDescent="0.3">
      <c r="A2317" s="1">
        <v>2560</v>
      </c>
      <c r="B2317">
        <v>20225</v>
      </c>
      <c r="F2317" s="2" t="s">
        <v>76</v>
      </c>
      <c r="G2317" s="2" t="s">
        <v>78</v>
      </c>
      <c r="H2317" s="2" t="s">
        <v>37</v>
      </c>
      <c r="I2317" s="2" t="s">
        <v>46</v>
      </c>
      <c r="J2317" s="2" t="s">
        <v>1228</v>
      </c>
      <c r="K2317" s="2" t="s">
        <v>305</v>
      </c>
      <c r="L2317" s="2" t="s">
        <v>278</v>
      </c>
      <c r="M2317" s="2" t="s">
        <v>307</v>
      </c>
      <c r="N2317" s="3" t="s">
        <v>2319</v>
      </c>
      <c r="O2317" s="2" t="s">
        <v>60</v>
      </c>
      <c r="P2317" s="2" t="s">
        <v>65</v>
      </c>
      <c r="Q2317" s="2"/>
      <c r="R2317" s="2"/>
      <c r="S2317" s="2"/>
      <c r="T2317" s="2"/>
      <c r="U2317">
        <v>0</v>
      </c>
      <c r="V2317">
        <v>90</v>
      </c>
      <c r="W2317" s="4">
        <v>46119</v>
      </c>
      <c r="X2317" s="4">
        <v>46141</v>
      </c>
      <c r="Y2317" s="4">
        <v>46141</v>
      </c>
      <c r="Z2317" s="4">
        <v>46231</v>
      </c>
      <c r="AA2317" s="3"/>
      <c r="AB2317" s="3" t="s">
        <v>2323</v>
      </c>
      <c r="AC2317" s="2"/>
      <c r="AD2317" s="2" t="s">
        <v>118</v>
      </c>
      <c r="AE2317" s="2" t="s">
        <v>118</v>
      </c>
      <c r="AF2317" s="2"/>
      <c r="AG2317" s="2"/>
      <c r="AH2317" s="2"/>
      <c r="AI2317" s="2"/>
      <c r="AJ2317" s="2" t="s">
        <v>50</v>
      </c>
      <c r="AK2317" s="2" t="s">
        <v>49</v>
      </c>
    </row>
    <row r="2318" spans="1:37" ht="28.8" x14ac:dyDescent="0.3">
      <c r="A2318" s="1">
        <v>2561</v>
      </c>
      <c r="B2318">
        <v>20226</v>
      </c>
      <c r="F2318" s="2" t="s">
        <v>76</v>
      </c>
      <c r="G2318" s="2" t="s">
        <v>78</v>
      </c>
      <c r="H2318" s="2" t="s">
        <v>37</v>
      </c>
      <c r="I2318" s="2" t="s">
        <v>46</v>
      </c>
      <c r="J2318" s="2" t="s">
        <v>1228</v>
      </c>
      <c r="K2318" s="2" t="s">
        <v>305</v>
      </c>
      <c r="L2318" s="2" t="s">
        <v>281</v>
      </c>
      <c r="M2318" s="2" t="s">
        <v>308</v>
      </c>
      <c r="N2318" s="3" t="s">
        <v>2319</v>
      </c>
      <c r="O2318" s="2" t="s">
        <v>60</v>
      </c>
      <c r="P2318" s="2" t="s">
        <v>65</v>
      </c>
      <c r="Q2318" s="2"/>
      <c r="R2318" s="2"/>
      <c r="S2318" s="2"/>
      <c r="T2318" s="2"/>
      <c r="U2318">
        <v>0</v>
      </c>
      <c r="V2318">
        <v>90</v>
      </c>
      <c r="W2318" s="4">
        <v>46119</v>
      </c>
      <c r="X2318" s="4">
        <v>46141</v>
      </c>
      <c r="Y2318" s="4">
        <v>46141</v>
      </c>
      <c r="Z2318" s="4">
        <v>46231</v>
      </c>
      <c r="AA2318" s="3"/>
      <c r="AB2318" s="3" t="s">
        <v>2323</v>
      </c>
      <c r="AC2318" s="2"/>
      <c r="AD2318" s="2" t="s">
        <v>118</v>
      </c>
      <c r="AE2318" s="2" t="s">
        <v>118</v>
      </c>
      <c r="AF2318" s="2"/>
      <c r="AG2318" s="2"/>
      <c r="AH2318" s="2"/>
      <c r="AI2318" s="2"/>
      <c r="AJ2318" s="2" t="s">
        <v>50</v>
      </c>
      <c r="AK2318" s="2" t="s">
        <v>49</v>
      </c>
    </row>
    <row r="2319" spans="1:37" ht="28.8" x14ac:dyDescent="0.3">
      <c r="A2319" s="1">
        <v>2562</v>
      </c>
      <c r="B2319">
        <v>20227</v>
      </c>
      <c r="F2319" s="2" t="s">
        <v>76</v>
      </c>
      <c r="G2319" s="2" t="s">
        <v>78</v>
      </c>
      <c r="H2319" s="2" t="s">
        <v>37</v>
      </c>
      <c r="I2319" s="2" t="s">
        <v>46</v>
      </c>
      <c r="J2319" s="2" t="s">
        <v>1228</v>
      </c>
      <c r="K2319" s="2" t="s">
        <v>305</v>
      </c>
      <c r="L2319" s="2" t="s">
        <v>283</v>
      </c>
      <c r="M2319" s="2" t="s">
        <v>309</v>
      </c>
      <c r="N2319" s="3" t="s">
        <v>2319</v>
      </c>
      <c r="O2319" s="2" t="s">
        <v>60</v>
      </c>
      <c r="P2319" s="2" t="s">
        <v>65</v>
      </c>
      <c r="Q2319" s="2"/>
      <c r="R2319" s="2"/>
      <c r="S2319" s="2"/>
      <c r="T2319" s="2"/>
      <c r="U2319">
        <v>0</v>
      </c>
      <c r="V2319">
        <v>90</v>
      </c>
      <c r="W2319" s="4">
        <v>46119</v>
      </c>
      <c r="X2319" s="4">
        <v>46141</v>
      </c>
      <c r="Y2319" s="4">
        <v>46141</v>
      </c>
      <c r="Z2319" s="4">
        <v>46231</v>
      </c>
      <c r="AA2319" s="3"/>
      <c r="AB2319" s="3" t="s">
        <v>2323</v>
      </c>
      <c r="AC2319" s="2"/>
      <c r="AD2319" s="2" t="s">
        <v>118</v>
      </c>
      <c r="AE2319" s="2" t="s">
        <v>118</v>
      </c>
      <c r="AF2319" s="2"/>
      <c r="AG2319" s="2"/>
      <c r="AH2319" s="2"/>
      <c r="AI2319" s="2"/>
      <c r="AJ2319" s="2" t="s">
        <v>50</v>
      </c>
      <c r="AK2319" s="2" t="s">
        <v>49</v>
      </c>
    </row>
    <row r="2320" spans="1:37" ht="28.8" x14ac:dyDescent="0.3">
      <c r="A2320" s="1">
        <v>2563</v>
      </c>
      <c r="B2320">
        <v>20228</v>
      </c>
      <c r="F2320" s="2" t="s">
        <v>76</v>
      </c>
      <c r="G2320" s="2" t="s">
        <v>78</v>
      </c>
      <c r="H2320" s="2" t="s">
        <v>37</v>
      </c>
      <c r="I2320" s="2" t="s">
        <v>46</v>
      </c>
      <c r="J2320" s="2" t="s">
        <v>1228</v>
      </c>
      <c r="K2320" s="2" t="s">
        <v>305</v>
      </c>
      <c r="L2320" s="2" t="s">
        <v>422</v>
      </c>
      <c r="M2320" s="2" t="s">
        <v>682</v>
      </c>
      <c r="N2320" s="3" t="s">
        <v>2319</v>
      </c>
      <c r="O2320" s="2" t="s">
        <v>60</v>
      </c>
      <c r="P2320" s="2" t="s">
        <v>65</v>
      </c>
      <c r="Q2320" s="2"/>
      <c r="R2320" s="2"/>
      <c r="S2320" s="2"/>
      <c r="T2320" s="2"/>
      <c r="U2320">
        <v>0</v>
      </c>
      <c r="V2320">
        <v>90</v>
      </c>
      <c r="W2320" s="4">
        <v>46119</v>
      </c>
      <c r="X2320" s="4">
        <v>46141</v>
      </c>
      <c r="Y2320" s="4">
        <v>46141</v>
      </c>
      <c r="Z2320" s="4">
        <v>46231</v>
      </c>
      <c r="AA2320" s="3"/>
      <c r="AB2320" s="3" t="s">
        <v>2323</v>
      </c>
      <c r="AC2320" s="2"/>
      <c r="AD2320" s="2" t="s">
        <v>118</v>
      </c>
      <c r="AE2320" s="2" t="s">
        <v>118</v>
      </c>
      <c r="AF2320" s="2"/>
      <c r="AG2320" s="2"/>
      <c r="AH2320" s="2"/>
      <c r="AI2320" s="2"/>
      <c r="AJ2320" s="2" t="s">
        <v>50</v>
      </c>
      <c r="AK2320" s="2" t="s">
        <v>49</v>
      </c>
    </row>
    <row r="2321" spans="1:37" ht="28.8" x14ac:dyDescent="0.3">
      <c r="A2321" s="1">
        <v>2564</v>
      </c>
      <c r="B2321">
        <v>20288</v>
      </c>
      <c r="F2321" s="2" t="s">
        <v>47</v>
      </c>
      <c r="G2321" s="2" t="s">
        <v>78</v>
      </c>
      <c r="H2321" s="2" t="s">
        <v>37</v>
      </c>
      <c r="I2321" s="2" t="s">
        <v>46</v>
      </c>
      <c r="J2321" s="2" t="s">
        <v>320</v>
      </c>
      <c r="K2321" s="2" t="s">
        <v>614</v>
      </c>
      <c r="L2321" s="2" t="s">
        <v>2023</v>
      </c>
      <c r="M2321" s="2" t="s">
        <v>2324</v>
      </c>
      <c r="N2321" s="3" t="s">
        <v>2325</v>
      </c>
      <c r="O2321" s="2" t="s">
        <v>53</v>
      </c>
      <c r="P2321" s="2" t="s">
        <v>65</v>
      </c>
      <c r="Q2321" s="2"/>
      <c r="R2321" s="2"/>
      <c r="S2321" s="2"/>
      <c r="T2321" s="2"/>
      <c r="U2321">
        <v>0</v>
      </c>
      <c r="V2321">
        <v>0</v>
      </c>
      <c r="W2321" s="4">
        <v>46121</v>
      </c>
      <c r="X2321" s="4">
        <v>46141</v>
      </c>
      <c r="Y2321" s="4">
        <v>46141</v>
      </c>
      <c r="Z2321" s="4">
        <v>46141</v>
      </c>
      <c r="AA2321" s="3"/>
      <c r="AB2321" s="3" t="s">
        <v>2326</v>
      </c>
      <c r="AC2321" s="2"/>
      <c r="AD2321" s="2" t="s">
        <v>102</v>
      </c>
      <c r="AE2321" s="2" t="s">
        <v>102</v>
      </c>
      <c r="AF2321" s="2"/>
      <c r="AG2321" s="2"/>
      <c r="AH2321" s="2"/>
      <c r="AI2321" s="2"/>
      <c r="AJ2321" s="2" t="s">
        <v>50</v>
      </c>
      <c r="AK2321" s="2" t="s">
        <v>49</v>
      </c>
    </row>
    <row r="2322" spans="1:37" ht="28.8" x14ac:dyDescent="0.3">
      <c r="A2322" s="1">
        <v>2565</v>
      </c>
      <c r="B2322">
        <v>20289</v>
      </c>
      <c r="F2322" s="2" t="s">
        <v>47</v>
      </c>
      <c r="G2322" s="2" t="s">
        <v>78</v>
      </c>
      <c r="H2322" s="2" t="s">
        <v>37</v>
      </c>
      <c r="I2322" s="2" t="s">
        <v>46</v>
      </c>
      <c r="J2322" s="2" t="s">
        <v>320</v>
      </c>
      <c r="K2322" s="2" t="s">
        <v>614</v>
      </c>
      <c r="L2322" s="2" t="s">
        <v>2012</v>
      </c>
      <c r="M2322" s="2" t="s">
        <v>2013</v>
      </c>
      <c r="N2322" s="3" t="s">
        <v>2327</v>
      </c>
      <c r="O2322" s="2" t="s">
        <v>53</v>
      </c>
      <c r="P2322" s="2" t="s">
        <v>65</v>
      </c>
      <c r="Q2322" s="2"/>
      <c r="R2322" s="2"/>
      <c r="S2322" s="2"/>
      <c r="T2322" s="2"/>
      <c r="U2322">
        <v>0</v>
      </c>
      <c r="V2322">
        <v>0</v>
      </c>
      <c r="W2322" s="4">
        <v>46121</v>
      </c>
      <c r="X2322" s="4">
        <v>46141</v>
      </c>
      <c r="Y2322" s="4">
        <v>46141</v>
      </c>
      <c r="Z2322" s="4">
        <v>46141</v>
      </c>
      <c r="AA2322" s="3"/>
      <c r="AB2322" s="3" t="s">
        <v>2326</v>
      </c>
      <c r="AC2322" s="2"/>
      <c r="AD2322" s="2" t="s">
        <v>102</v>
      </c>
      <c r="AE2322" s="2" t="s">
        <v>102</v>
      </c>
      <c r="AF2322" s="2"/>
      <c r="AG2322" s="2"/>
      <c r="AH2322" s="2"/>
      <c r="AI2322" s="2"/>
      <c r="AJ2322" s="2" t="s">
        <v>50</v>
      </c>
      <c r="AK2322" s="2" t="s">
        <v>49</v>
      </c>
    </row>
    <row r="2323" spans="1:37" ht="28.8" x14ac:dyDescent="0.3">
      <c r="A2323" s="1">
        <v>2566</v>
      </c>
      <c r="B2323">
        <v>20290</v>
      </c>
      <c r="F2323" s="2" t="s">
        <v>47</v>
      </c>
      <c r="G2323" s="2" t="s">
        <v>78</v>
      </c>
      <c r="H2323" s="2" t="s">
        <v>37</v>
      </c>
      <c r="I2323" s="2" t="s">
        <v>46</v>
      </c>
      <c r="J2323" s="2" t="s">
        <v>320</v>
      </c>
      <c r="K2323" s="2" t="s">
        <v>614</v>
      </c>
      <c r="L2323" s="2" t="s">
        <v>273</v>
      </c>
      <c r="M2323" s="2" t="s">
        <v>615</v>
      </c>
      <c r="N2323" s="3" t="s">
        <v>2328</v>
      </c>
      <c r="O2323" s="2" t="s">
        <v>53</v>
      </c>
      <c r="P2323" s="2" t="s">
        <v>65</v>
      </c>
      <c r="Q2323" s="2"/>
      <c r="R2323" s="2"/>
      <c r="S2323" s="2"/>
      <c r="T2323" s="2"/>
      <c r="U2323">
        <v>0</v>
      </c>
      <c r="V2323">
        <v>0</v>
      </c>
      <c r="W2323" s="4">
        <v>46121</v>
      </c>
      <c r="X2323" s="4">
        <v>46142</v>
      </c>
      <c r="Y2323" s="4">
        <v>46142</v>
      </c>
      <c r="Z2323" s="4">
        <v>46142</v>
      </c>
      <c r="AA2323" s="3"/>
      <c r="AB2323" s="3" t="s">
        <v>2326</v>
      </c>
      <c r="AC2323" s="2"/>
      <c r="AD2323" s="2" t="s">
        <v>102</v>
      </c>
      <c r="AE2323" s="2" t="s">
        <v>102</v>
      </c>
      <c r="AF2323" s="2"/>
      <c r="AG2323" s="2"/>
      <c r="AH2323" s="2"/>
      <c r="AI2323" s="2"/>
      <c r="AJ2323" s="2" t="s">
        <v>50</v>
      </c>
      <c r="AK2323" s="2" t="s">
        <v>49</v>
      </c>
    </row>
    <row r="2324" spans="1:37" ht="43.2" x14ac:dyDescent="0.3">
      <c r="A2324" s="1">
        <v>2567</v>
      </c>
      <c r="B2324">
        <v>21121</v>
      </c>
      <c r="F2324" s="2" t="s">
        <v>76</v>
      </c>
      <c r="G2324" s="2" t="s">
        <v>78</v>
      </c>
      <c r="H2324" s="2" t="s">
        <v>37</v>
      </c>
      <c r="I2324" s="2" t="s">
        <v>46</v>
      </c>
      <c r="J2324" s="2" t="s">
        <v>260</v>
      </c>
      <c r="K2324" s="2" t="s">
        <v>142</v>
      </c>
      <c r="L2324" s="2" t="s">
        <v>178</v>
      </c>
      <c r="M2324" s="2" t="s">
        <v>179</v>
      </c>
      <c r="N2324" s="3" t="s">
        <v>1697</v>
      </c>
      <c r="O2324" s="2" t="s">
        <v>53</v>
      </c>
      <c r="P2324" s="2" t="s">
        <v>65</v>
      </c>
      <c r="Q2324" s="2"/>
      <c r="R2324" s="2" t="s">
        <v>180</v>
      </c>
      <c r="S2324" s="2" t="s">
        <v>181</v>
      </c>
      <c r="T2324" s="2"/>
      <c r="U2324">
        <v>0</v>
      </c>
      <c r="V2324">
        <v>365</v>
      </c>
      <c r="W2324" s="4">
        <v>46140</v>
      </c>
      <c r="X2324" s="4">
        <v>46183</v>
      </c>
      <c r="Y2324" s="4">
        <v>46183</v>
      </c>
      <c r="Z2324" s="4">
        <v>46548</v>
      </c>
      <c r="AA2324" s="3"/>
      <c r="AB2324" s="3" t="s">
        <v>2596</v>
      </c>
      <c r="AC2324" s="2"/>
      <c r="AD2324" s="2" t="s">
        <v>45</v>
      </c>
      <c r="AE2324" s="2" t="s">
        <v>101</v>
      </c>
      <c r="AF2324" s="2"/>
      <c r="AG2324" s="2"/>
      <c r="AH2324" s="2"/>
      <c r="AI2324" s="2"/>
      <c r="AJ2324" s="2" t="s">
        <v>50</v>
      </c>
      <c r="AK2324" s="2" t="s">
        <v>49</v>
      </c>
    </row>
    <row r="2325" spans="1:37" ht="43.2" x14ac:dyDescent="0.3">
      <c r="A2325" s="1">
        <v>2568</v>
      </c>
      <c r="B2325">
        <v>21122</v>
      </c>
      <c r="F2325" s="2" t="s">
        <v>76</v>
      </c>
      <c r="G2325" s="2" t="s">
        <v>78</v>
      </c>
      <c r="H2325" s="2" t="s">
        <v>37</v>
      </c>
      <c r="I2325" s="2" t="s">
        <v>46</v>
      </c>
      <c r="J2325" s="2" t="s">
        <v>260</v>
      </c>
      <c r="K2325" s="2" t="s">
        <v>142</v>
      </c>
      <c r="L2325" s="2" t="s">
        <v>184</v>
      </c>
      <c r="M2325" s="2" t="s">
        <v>185</v>
      </c>
      <c r="N2325" s="3" t="s">
        <v>1697</v>
      </c>
      <c r="O2325" s="2" t="s">
        <v>53</v>
      </c>
      <c r="P2325" s="2" t="s">
        <v>65</v>
      </c>
      <c r="Q2325" s="2"/>
      <c r="R2325" s="2" t="s">
        <v>180</v>
      </c>
      <c r="S2325" s="2" t="s">
        <v>181</v>
      </c>
      <c r="T2325" s="2"/>
      <c r="U2325">
        <v>0</v>
      </c>
      <c r="V2325">
        <v>365</v>
      </c>
      <c r="W2325" s="4">
        <v>46140</v>
      </c>
      <c r="X2325" s="4">
        <v>46183</v>
      </c>
      <c r="Y2325" s="4">
        <v>46183</v>
      </c>
      <c r="Z2325" s="4">
        <v>46548</v>
      </c>
      <c r="AA2325" s="3"/>
      <c r="AB2325" s="3" t="s">
        <v>2596</v>
      </c>
      <c r="AC2325" s="2"/>
      <c r="AD2325" s="2" t="s">
        <v>45</v>
      </c>
      <c r="AE2325" s="2" t="s">
        <v>101</v>
      </c>
      <c r="AF2325" s="2"/>
      <c r="AG2325" s="2"/>
      <c r="AH2325" s="2"/>
      <c r="AI2325" s="2"/>
      <c r="AJ2325" s="2" t="s">
        <v>50</v>
      </c>
      <c r="AK2325" s="2" t="s">
        <v>49</v>
      </c>
    </row>
    <row r="2326" spans="1:37" ht="43.2" x14ac:dyDescent="0.3">
      <c r="A2326" s="1">
        <v>2569</v>
      </c>
      <c r="B2326">
        <v>21123</v>
      </c>
      <c r="F2326" s="2" t="s">
        <v>76</v>
      </c>
      <c r="G2326" s="2" t="s">
        <v>78</v>
      </c>
      <c r="H2326" s="2" t="s">
        <v>37</v>
      </c>
      <c r="I2326" s="2" t="s">
        <v>46</v>
      </c>
      <c r="J2326" s="2" t="s">
        <v>260</v>
      </c>
      <c r="K2326" s="2" t="s">
        <v>142</v>
      </c>
      <c r="L2326" s="2" t="s">
        <v>186</v>
      </c>
      <c r="M2326" s="2" t="s">
        <v>187</v>
      </c>
      <c r="N2326" s="3" t="s">
        <v>1697</v>
      </c>
      <c r="O2326" s="2" t="s">
        <v>53</v>
      </c>
      <c r="P2326" s="2" t="s">
        <v>65</v>
      </c>
      <c r="Q2326" s="2"/>
      <c r="R2326" s="2" t="s">
        <v>180</v>
      </c>
      <c r="S2326" s="2" t="s">
        <v>181</v>
      </c>
      <c r="T2326" s="2"/>
      <c r="U2326">
        <v>0</v>
      </c>
      <c r="V2326">
        <v>365</v>
      </c>
      <c r="W2326" s="4">
        <v>46140</v>
      </c>
      <c r="X2326" s="4">
        <v>46183</v>
      </c>
      <c r="Y2326" s="4">
        <v>46183</v>
      </c>
      <c r="Z2326" s="4">
        <v>46548</v>
      </c>
      <c r="AA2326" s="3"/>
      <c r="AB2326" s="3" t="s">
        <v>2595</v>
      </c>
      <c r="AC2326" s="2"/>
      <c r="AD2326" s="2" t="s">
        <v>45</v>
      </c>
      <c r="AE2326" s="2" t="s">
        <v>101</v>
      </c>
      <c r="AF2326" s="2"/>
      <c r="AG2326" s="2"/>
      <c r="AH2326" s="2"/>
      <c r="AI2326" s="2"/>
      <c r="AJ2326" s="2" t="s">
        <v>50</v>
      </c>
      <c r="AK2326" s="2" t="s">
        <v>49</v>
      </c>
    </row>
    <row r="2327" spans="1:37" ht="28.8" x14ac:dyDescent="0.3">
      <c r="A2327" s="1">
        <v>2570</v>
      </c>
      <c r="B2327">
        <v>20464</v>
      </c>
      <c r="F2327" s="2" t="s">
        <v>76</v>
      </c>
      <c r="G2327" s="2" t="s">
        <v>78</v>
      </c>
      <c r="H2327" s="2" t="s">
        <v>37</v>
      </c>
      <c r="I2327" s="2" t="s">
        <v>46</v>
      </c>
      <c r="J2327" s="2" t="s">
        <v>1317</v>
      </c>
      <c r="K2327" s="2" t="s">
        <v>361</v>
      </c>
      <c r="L2327" s="2" t="s">
        <v>610</v>
      </c>
      <c r="M2327" s="2" t="s">
        <v>611</v>
      </c>
      <c r="N2327" s="3" t="s">
        <v>2329</v>
      </c>
      <c r="O2327" s="2" t="s">
        <v>60</v>
      </c>
      <c r="P2327" s="2" t="s">
        <v>65</v>
      </c>
      <c r="Q2327" s="2"/>
      <c r="R2327" s="2"/>
      <c r="S2327" s="2"/>
      <c r="T2327" s="2"/>
      <c r="U2327">
        <v>0</v>
      </c>
      <c r="V2327">
        <v>1080</v>
      </c>
      <c r="W2327" s="4">
        <v>46132</v>
      </c>
      <c r="X2327" s="4">
        <v>46146</v>
      </c>
      <c r="Y2327" s="4">
        <v>46146</v>
      </c>
      <c r="Z2327" s="4">
        <v>47226</v>
      </c>
      <c r="AA2327" s="3"/>
      <c r="AB2327" s="3" t="s">
        <v>1919</v>
      </c>
      <c r="AC2327" s="2"/>
      <c r="AD2327" s="2" t="s">
        <v>101</v>
      </c>
      <c r="AE2327" s="2" t="s">
        <v>117</v>
      </c>
      <c r="AF2327" s="2"/>
      <c r="AG2327" s="2"/>
      <c r="AH2327" s="2"/>
      <c r="AI2327" s="2"/>
      <c r="AJ2327" s="2" t="s">
        <v>50</v>
      </c>
      <c r="AK2327" s="2" t="s">
        <v>49</v>
      </c>
    </row>
    <row r="2328" spans="1:37" ht="28.8" x14ac:dyDescent="0.3">
      <c r="A2328" s="1">
        <v>2571</v>
      </c>
      <c r="B2328">
        <v>20466</v>
      </c>
      <c r="F2328" s="2" t="s">
        <v>76</v>
      </c>
      <c r="G2328" s="2" t="s">
        <v>78</v>
      </c>
      <c r="H2328" s="2" t="s">
        <v>37</v>
      </c>
      <c r="I2328" s="2" t="s">
        <v>46</v>
      </c>
      <c r="J2328" s="2" t="s">
        <v>1317</v>
      </c>
      <c r="K2328" s="2" t="s">
        <v>361</v>
      </c>
      <c r="L2328" s="2" t="s">
        <v>385</v>
      </c>
      <c r="M2328" s="2" t="s">
        <v>386</v>
      </c>
      <c r="N2328" s="3" t="s">
        <v>2330</v>
      </c>
      <c r="O2328" s="2" t="s">
        <v>60</v>
      </c>
      <c r="P2328" s="2" t="s">
        <v>65</v>
      </c>
      <c r="Q2328" s="2"/>
      <c r="R2328" s="2" t="s">
        <v>260</v>
      </c>
      <c r="S2328" s="2" t="s">
        <v>1891</v>
      </c>
      <c r="T2328" s="2"/>
      <c r="U2328">
        <v>0</v>
      </c>
      <c r="V2328">
        <v>360</v>
      </c>
      <c r="W2328" s="4">
        <v>46132</v>
      </c>
      <c r="X2328" s="4">
        <v>46146</v>
      </c>
      <c r="Y2328" s="4">
        <v>46146</v>
      </c>
      <c r="Z2328" s="4">
        <v>46506</v>
      </c>
      <c r="AA2328" s="3"/>
      <c r="AB2328" s="3" t="s">
        <v>2331</v>
      </c>
      <c r="AC2328" s="2"/>
      <c r="AD2328" s="2" t="s">
        <v>101</v>
      </c>
      <c r="AE2328" s="2" t="s">
        <v>117</v>
      </c>
      <c r="AF2328" s="2"/>
      <c r="AG2328" s="2"/>
      <c r="AH2328" s="2"/>
      <c r="AI2328" s="2"/>
      <c r="AJ2328" s="2" t="s">
        <v>50</v>
      </c>
      <c r="AK2328" s="2" t="s">
        <v>49</v>
      </c>
    </row>
    <row r="2329" spans="1:37" ht="28.8" x14ac:dyDescent="0.3">
      <c r="A2329" s="1">
        <v>2574</v>
      </c>
      <c r="B2329">
        <v>21125</v>
      </c>
      <c r="F2329" s="2" t="s">
        <v>76</v>
      </c>
      <c r="G2329" s="2" t="s">
        <v>78</v>
      </c>
      <c r="H2329" s="2" t="s">
        <v>37</v>
      </c>
      <c r="I2329" s="2" t="s">
        <v>46</v>
      </c>
      <c r="J2329" s="2" t="s">
        <v>260</v>
      </c>
      <c r="K2329" s="2" t="s">
        <v>142</v>
      </c>
      <c r="L2329" s="2" t="s">
        <v>143</v>
      </c>
      <c r="M2329" s="2" t="s">
        <v>144</v>
      </c>
      <c r="N2329" s="3" t="s">
        <v>2332</v>
      </c>
      <c r="O2329" s="2" t="s">
        <v>53</v>
      </c>
      <c r="P2329" s="2" t="s">
        <v>65</v>
      </c>
      <c r="Q2329" s="2"/>
      <c r="R2329" s="2"/>
      <c r="S2329" s="2"/>
      <c r="T2329" s="2"/>
      <c r="U2329">
        <v>0</v>
      </c>
      <c r="V2329">
        <v>365</v>
      </c>
      <c r="W2329" s="4">
        <v>46139</v>
      </c>
      <c r="X2329" s="4">
        <v>46178</v>
      </c>
      <c r="Y2329" s="4">
        <v>46178</v>
      </c>
      <c r="Z2329" s="4">
        <v>46543</v>
      </c>
      <c r="AA2329" s="3"/>
      <c r="AB2329" s="3" t="s">
        <v>2597</v>
      </c>
      <c r="AC2329" s="2"/>
      <c r="AD2329" s="2" t="s">
        <v>45</v>
      </c>
      <c r="AE2329" s="2" t="s">
        <v>45</v>
      </c>
      <c r="AF2329" s="2"/>
      <c r="AG2329" s="2"/>
      <c r="AH2329" s="2"/>
      <c r="AI2329" s="2"/>
      <c r="AJ2329" s="2" t="s">
        <v>50</v>
      </c>
      <c r="AK2329" s="2" t="s">
        <v>49</v>
      </c>
    </row>
    <row r="2330" spans="1:37" ht="28.8" x14ac:dyDescent="0.3">
      <c r="A2330" s="1">
        <v>2575</v>
      </c>
      <c r="B2330">
        <v>20357</v>
      </c>
      <c r="F2330" s="2" t="s">
        <v>76</v>
      </c>
      <c r="G2330" s="2" t="s">
        <v>78</v>
      </c>
      <c r="H2330" s="2" t="s">
        <v>37</v>
      </c>
      <c r="I2330" s="2" t="s">
        <v>46</v>
      </c>
      <c r="J2330" s="2" t="s">
        <v>260</v>
      </c>
      <c r="K2330" s="2" t="s">
        <v>188</v>
      </c>
      <c r="L2330" s="2" t="s">
        <v>39</v>
      </c>
      <c r="M2330" s="2" t="s">
        <v>208</v>
      </c>
      <c r="N2330" s="3" t="s">
        <v>2332</v>
      </c>
      <c r="O2330" s="2" t="s">
        <v>53</v>
      </c>
      <c r="P2330" s="2" t="s">
        <v>65</v>
      </c>
      <c r="Q2330" s="2"/>
      <c r="R2330" s="2"/>
      <c r="S2330" s="2"/>
      <c r="T2330" s="2"/>
      <c r="U2330">
        <v>0</v>
      </c>
      <c r="V2330">
        <v>365</v>
      </c>
      <c r="W2330" s="4">
        <v>46139</v>
      </c>
      <c r="X2330" s="4">
        <v>46183</v>
      </c>
      <c r="Y2330" s="4">
        <v>46183</v>
      </c>
      <c r="Z2330" s="4">
        <v>46548</v>
      </c>
      <c r="AA2330" s="3"/>
      <c r="AB2330" s="3" t="s">
        <v>2408</v>
      </c>
      <c r="AC2330" s="2"/>
      <c r="AD2330" s="2" t="s">
        <v>45</v>
      </c>
      <c r="AE2330" s="2" t="s">
        <v>102</v>
      </c>
      <c r="AF2330" s="2"/>
      <c r="AG2330" s="2"/>
      <c r="AH2330" s="2"/>
      <c r="AI2330" s="2"/>
      <c r="AJ2330" s="2" t="s">
        <v>50</v>
      </c>
      <c r="AK2330" s="2" t="s">
        <v>49</v>
      </c>
    </row>
    <row r="2331" spans="1:37" ht="28.8" x14ac:dyDescent="0.3">
      <c r="A2331" s="1">
        <v>2576</v>
      </c>
      <c r="B2331">
        <v>20400</v>
      </c>
      <c r="F2331" s="2" t="s">
        <v>76</v>
      </c>
      <c r="G2331" s="2" t="s">
        <v>78</v>
      </c>
      <c r="H2331" s="2" t="s">
        <v>37</v>
      </c>
      <c r="I2331" s="2" t="s">
        <v>46</v>
      </c>
      <c r="J2331" s="2" t="s">
        <v>260</v>
      </c>
      <c r="K2331" s="2" t="s">
        <v>38</v>
      </c>
      <c r="L2331" s="2" t="s">
        <v>39</v>
      </c>
      <c r="M2331" s="2" t="s">
        <v>40</v>
      </c>
      <c r="N2331" s="3" t="s">
        <v>2332</v>
      </c>
      <c r="O2331" s="2" t="s">
        <v>53</v>
      </c>
      <c r="P2331" s="2" t="s">
        <v>65</v>
      </c>
      <c r="Q2331" s="2"/>
      <c r="R2331" s="2"/>
      <c r="S2331" s="2"/>
      <c r="T2331" s="2"/>
      <c r="U2331">
        <v>0</v>
      </c>
      <c r="V2331">
        <v>365</v>
      </c>
      <c r="W2331" s="4">
        <v>46140</v>
      </c>
      <c r="X2331" s="4">
        <v>46154</v>
      </c>
      <c r="Y2331" s="4">
        <v>46154</v>
      </c>
      <c r="Z2331" s="4">
        <v>46519</v>
      </c>
      <c r="AA2331" s="3"/>
      <c r="AB2331" s="3" t="s">
        <v>2417</v>
      </c>
      <c r="AC2331" s="2"/>
      <c r="AD2331" s="2" t="s">
        <v>45</v>
      </c>
      <c r="AE2331" s="2" t="s">
        <v>101</v>
      </c>
      <c r="AF2331" s="2"/>
      <c r="AG2331" s="2"/>
      <c r="AH2331" s="2"/>
      <c r="AI2331" s="2"/>
      <c r="AJ2331" s="2" t="s">
        <v>50</v>
      </c>
      <c r="AK2331" s="2" t="s">
        <v>49</v>
      </c>
    </row>
    <row r="2332" spans="1:37" ht="28.8" x14ac:dyDescent="0.3">
      <c r="A2332" s="1">
        <v>2577</v>
      </c>
      <c r="B2332">
        <v>20390</v>
      </c>
      <c r="F2332" s="2" t="s">
        <v>76</v>
      </c>
      <c r="G2332" s="2" t="s">
        <v>78</v>
      </c>
      <c r="H2332" s="2" t="s">
        <v>37</v>
      </c>
      <c r="I2332" s="2" t="s">
        <v>46</v>
      </c>
      <c r="J2332" s="2" t="s">
        <v>260</v>
      </c>
      <c r="K2332" s="2" t="s">
        <v>38</v>
      </c>
      <c r="L2332" s="2" t="s">
        <v>1501</v>
      </c>
      <c r="M2332" s="2" t="s">
        <v>2230</v>
      </c>
      <c r="N2332" s="3" t="s">
        <v>2333</v>
      </c>
      <c r="O2332" s="2" t="s">
        <v>53</v>
      </c>
      <c r="P2332" s="2" t="s">
        <v>65</v>
      </c>
      <c r="Q2332" s="2"/>
      <c r="R2332" s="2"/>
      <c r="S2332" s="2"/>
      <c r="T2332" s="2"/>
      <c r="U2332">
        <v>0</v>
      </c>
      <c r="V2332">
        <v>365</v>
      </c>
      <c r="W2332" s="4">
        <v>46140</v>
      </c>
      <c r="X2332" s="4">
        <v>46184</v>
      </c>
      <c r="Y2332" s="4">
        <v>46184</v>
      </c>
      <c r="Z2332" s="4">
        <v>46549</v>
      </c>
      <c r="AA2332" s="3"/>
      <c r="AB2332" s="3" t="s">
        <v>2408</v>
      </c>
      <c r="AC2332" s="2"/>
      <c r="AD2332" s="2" t="s">
        <v>45</v>
      </c>
      <c r="AE2332" s="2" t="s">
        <v>102</v>
      </c>
      <c r="AF2332" s="2"/>
      <c r="AG2332" s="2"/>
      <c r="AH2332" s="2"/>
      <c r="AI2332" s="2"/>
      <c r="AJ2332" s="2" t="s">
        <v>50</v>
      </c>
      <c r="AK2332" s="2" t="s">
        <v>49</v>
      </c>
    </row>
    <row r="2333" spans="1:37" ht="28.8" x14ac:dyDescent="0.3">
      <c r="A2333" s="1">
        <v>2578</v>
      </c>
      <c r="B2333">
        <v>20358</v>
      </c>
      <c r="F2333" s="2" t="s">
        <v>76</v>
      </c>
      <c r="G2333" s="2" t="s">
        <v>78</v>
      </c>
      <c r="H2333" s="2" t="s">
        <v>37</v>
      </c>
      <c r="I2333" s="2" t="s">
        <v>46</v>
      </c>
      <c r="J2333" s="2" t="s">
        <v>260</v>
      </c>
      <c r="K2333" s="2" t="s">
        <v>188</v>
      </c>
      <c r="L2333" s="2" t="s">
        <v>2334</v>
      </c>
      <c r="M2333" s="2" t="s">
        <v>2335</v>
      </c>
      <c r="N2333" s="3" t="s">
        <v>2333</v>
      </c>
      <c r="O2333" s="2" t="s">
        <v>53</v>
      </c>
      <c r="P2333" s="2" t="s">
        <v>65</v>
      </c>
      <c r="Q2333" s="2"/>
      <c r="R2333" s="2"/>
      <c r="S2333" s="2"/>
      <c r="T2333" s="2"/>
      <c r="U2333">
        <v>0</v>
      </c>
      <c r="V2333">
        <v>365</v>
      </c>
      <c r="W2333" s="4">
        <v>46139</v>
      </c>
      <c r="X2333" s="4">
        <v>46146</v>
      </c>
      <c r="Y2333" s="4">
        <v>46146</v>
      </c>
      <c r="Z2333" s="4">
        <v>46511</v>
      </c>
      <c r="AA2333" s="3"/>
      <c r="AB2333" s="3" t="s">
        <v>2336</v>
      </c>
      <c r="AC2333" s="2"/>
      <c r="AD2333" s="2" t="s">
        <v>45</v>
      </c>
      <c r="AE2333" s="2" t="s">
        <v>118</v>
      </c>
      <c r="AF2333" s="2"/>
      <c r="AG2333" s="2"/>
      <c r="AH2333" s="2"/>
      <c r="AI2333" s="2"/>
      <c r="AJ2333" s="2" t="s">
        <v>50</v>
      </c>
      <c r="AK2333" s="2" t="s">
        <v>49</v>
      </c>
    </row>
    <row r="2334" spans="1:37" ht="28.8" x14ac:dyDescent="0.3">
      <c r="A2334" s="1">
        <v>2579</v>
      </c>
      <c r="B2334">
        <v>21124</v>
      </c>
      <c r="F2334" s="2" t="s">
        <v>76</v>
      </c>
      <c r="G2334" s="2" t="s">
        <v>78</v>
      </c>
      <c r="H2334" s="2" t="s">
        <v>37</v>
      </c>
      <c r="I2334" s="2" t="s">
        <v>46</v>
      </c>
      <c r="J2334" s="2" t="s">
        <v>260</v>
      </c>
      <c r="K2334" s="2" t="s">
        <v>142</v>
      </c>
      <c r="L2334" s="2" t="s">
        <v>2224</v>
      </c>
      <c r="M2334" s="2" t="s">
        <v>2225</v>
      </c>
      <c r="N2334" s="3" t="s">
        <v>2333</v>
      </c>
      <c r="O2334" s="2" t="s">
        <v>53</v>
      </c>
      <c r="P2334" s="2" t="s">
        <v>65</v>
      </c>
      <c r="Q2334" s="2"/>
      <c r="R2334" s="2"/>
      <c r="S2334" s="2"/>
      <c r="T2334" s="2"/>
      <c r="U2334">
        <v>0</v>
      </c>
      <c r="V2334">
        <v>365</v>
      </c>
      <c r="W2334" s="4">
        <v>46139</v>
      </c>
      <c r="X2334" s="4">
        <v>46183</v>
      </c>
      <c r="Y2334" s="4">
        <v>46183</v>
      </c>
      <c r="Z2334" s="4">
        <v>46548</v>
      </c>
      <c r="AA2334" s="3"/>
      <c r="AB2334" s="3" t="s">
        <v>2595</v>
      </c>
      <c r="AC2334" s="2"/>
      <c r="AD2334" s="2" t="s">
        <v>45</v>
      </c>
      <c r="AE2334" s="2" t="s">
        <v>101</v>
      </c>
      <c r="AF2334" s="2"/>
      <c r="AG2334" s="2"/>
      <c r="AH2334" s="2"/>
      <c r="AI2334" s="2"/>
      <c r="AJ2334" s="2" t="s">
        <v>50</v>
      </c>
      <c r="AK2334" s="2" t="s">
        <v>49</v>
      </c>
    </row>
    <row r="2335" spans="1:37" ht="28.8" x14ac:dyDescent="0.3">
      <c r="A2335" s="1">
        <v>2580</v>
      </c>
      <c r="B2335">
        <v>20401</v>
      </c>
      <c r="F2335" s="2" t="s">
        <v>76</v>
      </c>
      <c r="G2335" s="2" t="s">
        <v>78</v>
      </c>
      <c r="H2335" s="2" t="s">
        <v>37</v>
      </c>
      <c r="I2335" s="2" t="s">
        <v>46</v>
      </c>
      <c r="J2335" s="2" t="s">
        <v>93</v>
      </c>
      <c r="K2335" s="2" t="s">
        <v>38</v>
      </c>
      <c r="L2335" s="2" t="s">
        <v>135</v>
      </c>
      <c r="M2335" s="2" t="s">
        <v>221</v>
      </c>
      <c r="N2335" s="3" t="s">
        <v>2337</v>
      </c>
      <c r="O2335" s="2" t="s">
        <v>53</v>
      </c>
      <c r="P2335" s="2" t="s">
        <v>65</v>
      </c>
      <c r="Q2335" s="2"/>
      <c r="R2335" s="2"/>
      <c r="S2335" s="2"/>
      <c r="T2335" s="2"/>
      <c r="U2335">
        <v>0</v>
      </c>
      <c r="V2335">
        <v>365</v>
      </c>
      <c r="W2335" s="4">
        <v>46140</v>
      </c>
      <c r="X2335" s="4">
        <v>46154</v>
      </c>
      <c r="Y2335" s="4">
        <v>46154</v>
      </c>
      <c r="Z2335" s="4">
        <v>46519</v>
      </c>
      <c r="AA2335" s="3"/>
      <c r="AB2335" s="3" t="s">
        <v>2417</v>
      </c>
      <c r="AC2335" s="2"/>
      <c r="AD2335" s="2" t="s">
        <v>45</v>
      </c>
      <c r="AE2335" s="2" t="s">
        <v>101</v>
      </c>
      <c r="AF2335" s="2"/>
      <c r="AG2335" s="2"/>
      <c r="AH2335" s="2"/>
      <c r="AI2335" s="2"/>
      <c r="AJ2335" s="2" t="s">
        <v>50</v>
      </c>
      <c r="AK2335" s="2" t="s">
        <v>49</v>
      </c>
    </row>
    <row r="2336" spans="1:37" ht="28.8" x14ac:dyDescent="0.3">
      <c r="A2336" s="1">
        <v>2581</v>
      </c>
      <c r="B2336">
        <v>20717</v>
      </c>
      <c r="F2336" s="2" t="s">
        <v>76</v>
      </c>
      <c r="G2336" s="2" t="s">
        <v>78</v>
      </c>
      <c r="H2336" s="2" t="s">
        <v>37</v>
      </c>
      <c r="I2336" s="2" t="s">
        <v>46</v>
      </c>
      <c r="J2336" s="2" t="s">
        <v>1228</v>
      </c>
      <c r="K2336" s="2" t="s">
        <v>272</v>
      </c>
      <c r="L2336" s="2" t="s">
        <v>273</v>
      </c>
      <c r="M2336" s="2" t="s">
        <v>274</v>
      </c>
      <c r="N2336" s="3" t="s">
        <v>2338</v>
      </c>
      <c r="O2336" s="2" t="s">
        <v>60</v>
      </c>
      <c r="P2336" s="2" t="s">
        <v>65</v>
      </c>
      <c r="Q2336" s="2"/>
      <c r="R2336" s="2"/>
      <c r="S2336" s="2"/>
      <c r="T2336" s="2"/>
      <c r="U2336">
        <v>0</v>
      </c>
      <c r="V2336">
        <v>360</v>
      </c>
      <c r="W2336" s="4">
        <v>46146</v>
      </c>
      <c r="X2336" s="4">
        <v>46178</v>
      </c>
      <c r="Y2336" s="4">
        <v>46178</v>
      </c>
      <c r="Z2336" s="4">
        <v>46538</v>
      </c>
      <c r="AA2336" s="3"/>
      <c r="AB2336" s="3" t="s">
        <v>2435</v>
      </c>
      <c r="AC2336" s="2"/>
      <c r="AD2336" s="2" t="s">
        <v>118</v>
      </c>
      <c r="AE2336" s="2" t="s">
        <v>118</v>
      </c>
      <c r="AF2336" s="2"/>
      <c r="AG2336" s="2"/>
      <c r="AH2336" s="2"/>
      <c r="AI2336" s="2"/>
      <c r="AJ2336" s="2" t="s">
        <v>50</v>
      </c>
      <c r="AK2336" s="2" t="s">
        <v>49</v>
      </c>
    </row>
    <row r="2337" spans="1:37" ht="28.8" x14ac:dyDescent="0.3">
      <c r="A2337" s="1">
        <v>2582</v>
      </c>
      <c r="B2337">
        <v>20716</v>
      </c>
      <c r="F2337" s="2" t="s">
        <v>76</v>
      </c>
      <c r="G2337" s="2" t="s">
        <v>78</v>
      </c>
      <c r="H2337" s="2" t="s">
        <v>37</v>
      </c>
      <c r="I2337" s="2" t="s">
        <v>46</v>
      </c>
      <c r="J2337" s="2" t="s">
        <v>1228</v>
      </c>
      <c r="K2337" s="2" t="s">
        <v>272</v>
      </c>
      <c r="L2337" s="2" t="s">
        <v>413</v>
      </c>
      <c r="M2337" s="2" t="s">
        <v>414</v>
      </c>
      <c r="N2337" s="3" t="s">
        <v>2338</v>
      </c>
      <c r="O2337" s="2" t="s">
        <v>60</v>
      </c>
      <c r="P2337" s="2" t="s">
        <v>65</v>
      </c>
      <c r="Q2337" s="2"/>
      <c r="R2337" s="2"/>
      <c r="S2337" s="2"/>
      <c r="T2337" s="2"/>
      <c r="U2337">
        <v>0</v>
      </c>
      <c r="V2337">
        <v>360</v>
      </c>
      <c r="W2337" s="4">
        <v>46146</v>
      </c>
      <c r="X2337" s="4">
        <v>46178</v>
      </c>
      <c r="Y2337" s="4">
        <v>46178</v>
      </c>
      <c r="Z2337" s="4">
        <v>46538</v>
      </c>
      <c r="AA2337" s="3"/>
      <c r="AB2337" s="3" t="s">
        <v>2435</v>
      </c>
      <c r="AC2337" s="2"/>
      <c r="AD2337" s="2" t="s">
        <v>118</v>
      </c>
      <c r="AE2337" s="2" t="s">
        <v>118</v>
      </c>
      <c r="AF2337" s="2"/>
      <c r="AG2337" s="2"/>
      <c r="AH2337" s="2"/>
      <c r="AI2337" s="2"/>
      <c r="AJ2337" s="2" t="s">
        <v>50</v>
      </c>
      <c r="AK2337" s="2" t="s">
        <v>49</v>
      </c>
    </row>
    <row r="2338" spans="1:37" ht="28.8" x14ac:dyDescent="0.3">
      <c r="A2338" s="1">
        <v>2583</v>
      </c>
      <c r="B2338">
        <v>20715</v>
      </c>
      <c r="F2338" s="2" t="s">
        <v>76</v>
      </c>
      <c r="G2338" s="2" t="s">
        <v>78</v>
      </c>
      <c r="H2338" s="2" t="s">
        <v>37</v>
      </c>
      <c r="I2338" s="2" t="s">
        <v>46</v>
      </c>
      <c r="J2338" s="2" t="s">
        <v>1228</v>
      </c>
      <c r="K2338" s="2" t="s">
        <v>272</v>
      </c>
      <c r="L2338" s="2" t="s">
        <v>278</v>
      </c>
      <c r="M2338" s="2" t="s">
        <v>279</v>
      </c>
      <c r="N2338" s="3" t="s">
        <v>2338</v>
      </c>
      <c r="O2338" s="2" t="s">
        <v>60</v>
      </c>
      <c r="P2338" s="2" t="s">
        <v>65</v>
      </c>
      <c r="Q2338" s="2"/>
      <c r="R2338" s="2"/>
      <c r="S2338" s="2"/>
      <c r="T2338" s="2"/>
      <c r="U2338">
        <v>0</v>
      </c>
      <c r="V2338">
        <v>360</v>
      </c>
      <c r="W2338" s="4">
        <v>46146</v>
      </c>
      <c r="X2338" s="4">
        <v>46178</v>
      </c>
      <c r="Y2338" s="4">
        <v>46178</v>
      </c>
      <c r="Z2338" s="4">
        <v>46538</v>
      </c>
      <c r="AA2338" s="3"/>
      <c r="AB2338" s="3" t="s">
        <v>2435</v>
      </c>
      <c r="AC2338" s="2"/>
      <c r="AD2338" s="2" t="s">
        <v>118</v>
      </c>
      <c r="AE2338" s="2" t="s">
        <v>118</v>
      </c>
      <c r="AF2338" s="2"/>
      <c r="AG2338" s="2"/>
      <c r="AH2338" s="2"/>
      <c r="AI2338" s="2"/>
      <c r="AJ2338" s="2" t="s">
        <v>50</v>
      </c>
      <c r="AK2338" s="2" t="s">
        <v>49</v>
      </c>
    </row>
    <row r="2339" spans="1:37" ht="28.8" x14ac:dyDescent="0.3">
      <c r="A2339" s="1">
        <v>2585</v>
      </c>
      <c r="B2339">
        <v>20713</v>
      </c>
      <c r="F2339" s="2" t="s">
        <v>76</v>
      </c>
      <c r="G2339" s="2" t="s">
        <v>78</v>
      </c>
      <c r="H2339" s="2" t="s">
        <v>37</v>
      </c>
      <c r="I2339" s="2" t="s">
        <v>46</v>
      </c>
      <c r="J2339" s="2" t="s">
        <v>1228</v>
      </c>
      <c r="K2339" s="2" t="s">
        <v>272</v>
      </c>
      <c r="L2339" s="2" t="s">
        <v>281</v>
      </c>
      <c r="M2339" s="2" t="s">
        <v>282</v>
      </c>
      <c r="N2339" s="3" t="s">
        <v>2338</v>
      </c>
      <c r="O2339" s="2" t="s">
        <v>60</v>
      </c>
      <c r="P2339" s="2" t="s">
        <v>65</v>
      </c>
      <c r="Q2339" s="2"/>
      <c r="R2339" s="2"/>
      <c r="S2339" s="2"/>
      <c r="T2339" s="2"/>
      <c r="U2339">
        <v>0</v>
      </c>
      <c r="V2339">
        <v>360</v>
      </c>
      <c r="W2339" s="4">
        <v>46146</v>
      </c>
      <c r="X2339" s="4">
        <v>46178</v>
      </c>
      <c r="Y2339" s="4">
        <v>46178</v>
      </c>
      <c r="Z2339" s="4">
        <v>46538</v>
      </c>
      <c r="AA2339" s="3"/>
      <c r="AB2339" s="3" t="s">
        <v>2435</v>
      </c>
      <c r="AC2339" s="2"/>
      <c r="AD2339" s="2" t="s">
        <v>118</v>
      </c>
      <c r="AE2339" s="2" t="s">
        <v>118</v>
      </c>
      <c r="AF2339" s="2"/>
      <c r="AG2339" s="2"/>
      <c r="AH2339" s="2"/>
      <c r="AI2339" s="2"/>
      <c r="AJ2339" s="2" t="s">
        <v>50</v>
      </c>
      <c r="AK2339" s="2" t="s">
        <v>49</v>
      </c>
    </row>
    <row r="2340" spans="1:37" ht="28.8" x14ac:dyDescent="0.3">
      <c r="A2340" s="1">
        <v>2586</v>
      </c>
      <c r="B2340">
        <v>20714</v>
      </c>
      <c r="F2340" s="2" t="s">
        <v>76</v>
      </c>
      <c r="G2340" s="2" t="s">
        <v>78</v>
      </c>
      <c r="H2340" s="2" t="s">
        <v>37</v>
      </c>
      <c r="I2340" s="2" t="s">
        <v>46</v>
      </c>
      <c r="J2340" s="2" t="s">
        <v>1228</v>
      </c>
      <c r="K2340" s="2" t="s">
        <v>272</v>
      </c>
      <c r="L2340" s="2" t="s">
        <v>283</v>
      </c>
      <c r="M2340" s="2" t="s">
        <v>284</v>
      </c>
      <c r="N2340" s="3" t="s">
        <v>2338</v>
      </c>
      <c r="O2340" s="2" t="s">
        <v>60</v>
      </c>
      <c r="P2340" s="2" t="s">
        <v>65</v>
      </c>
      <c r="Q2340" s="2"/>
      <c r="R2340" s="2"/>
      <c r="S2340" s="2"/>
      <c r="T2340" s="2"/>
      <c r="U2340">
        <v>0</v>
      </c>
      <c r="V2340">
        <v>360</v>
      </c>
      <c r="W2340" s="4">
        <v>46146</v>
      </c>
      <c r="X2340" s="4">
        <v>46178</v>
      </c>
      <c r="Y2340" s="4">
        <v>46178</v>
      </c>
      <c r="Z2340" s="4">
        <v>46538</v>
      </c>
      <c r="AA2340" s="3"/>
      <c r="AB2340" s="3" t="s">
        <v>2435</v>
      </c>
      <c r="AC2340" s="2"/>
      <c r="AD2340" s="2" t="s">
        <v>118</v>
      </c>
      <c r="AE2340" s="2" t="s">
        <v>118</v>
      </c>
      <c r="AF2340" s="2"/>
      <c r="AG2340" s="2"/>
      <c r="AH2340" s="2"/>
      <c r="AI2340" s="2"/>
      <c r="AJ2340" s="2" t="s">
        <v>50</v>
      </c>
      <c r="AK2340" s="2" t="s">
        <v>49</v>
      </c>
    </row>
    <row r="2341" spans="1:37" ht="28.8" x14ac:dyDescent="0.3">
      <c r="A2341" s="1">
        <v>2587</v>
      </c>
      <c r="B2341">
        <v>20712</v>
      </c>
      <c r="F2341" s="2" t="s">
        <v>76</v>
      </c>
      <c r="G2341" s="2" t="s">
        <v>78</v>
      </c>
      <c r="H2341" s="2" t="s">
        <v>37</v>
      </c>
      <c r="I2341" s="2" t="s">
        <v>46</v>
      </c>
      <c r="J2341" s="2" t="s">
        <v>1228</v>
      </c>
      <c r="K2341" s="2" t="s">
        <v>272</v>
      </c>
      <c r="L2341" s="2" t="s">
        <v>422</v>
      </c>
      <c r="M2341" s="2" t="s">
        <v>423</v>
      </c>
      <c r="N2341" s="3" t="s">
        <v>2338</v>
      </c>
      <c r="O2341" s="2" t="s">
        <v>60</v>
      </c>
      <c r="P2341" s="2" t="s">
        <v>65</v>
      </c>
      <c r="Q2341" s="2"/>
      <c r="R2341" s="2"/>
      <c r="S2341" s="2"/>
      <c r="T2341" s="2"/>
      <c r="U2341">
        <v>0</v>
      </c>
      <c r="V2341">
        <v>360</v>
      </c>
      <c r="W2341" s="4">
        <v>46146</v>
      </c>
      <c r="X2341" s="4">
        <v>46178</v>
      </c>
      <c r="Y2341" s="4">
        <v>46178</v>
      </c>
      <c r="Z2341" s="4">
        <v>46538</v>
      </c>
      <c r="AA2341" s="3"/>
      <c r="AB2341" s="3" t="s">
        <v>2435</v>
      </c>
      <c r="AC2341" s="2"/>
      <c r="AD2341" s="2" t="s">
        <v>118</v>
      </c>
      <c r="AE2341" s="2" t="s">
        <v>118</v>
      </c>
      <c r="AF2341" s="2"/>
      <c r="AG2341" s="2"/>
      <c r="AH2341" s="2"/>
      <c r="AI2341" s="2"/>
      <c r="AJ2341" s="2" t="s">
        <v>50</v>
      </c>
      <c r="AK2341" s="2" t="s">
        <v>49</v>
      </c>
    </row>
    <row r="2342" spans="1:37" ht="28.8" x14ac:dyDescent="0.3">
      <c r="A2342" s="1">
        <v>2588</v>
      </c>
      <c r="B2342">
        <v>20718</v>
      </c>
      <c r="F2342" s="2" t="s">
        <v>76</v>
      </c>
      <c r="G2342" s="2" t="s">
        <v>78</v>
      </c>
      <c r="H2342" s="2" t="s">
        <v>37</v>
      </c>
      <c r="I2342" s="2" t="s">
        <v>46</v>
      </c>
      <c r="J2342" s="2" t="s">
        <v>1228</v>
      </c>
      <c r="K2342" s="2" t="s">
        <v>285</v>
      </c>
      <c r="L2342" s="2" t="s">
        <v>273</v>
      </c>
      <c r="M2342" s="2" t="s">
        <v>286</v>
      </c>
      <c r="N2342" s="3" t="s">
        <v>2338</v>
      </c>
      <c r="O2342" s="2" t="s">
        <v>60</v>
      </c>
      <c r="P2342" s="2" t="s">
        <v>65</v>
      </c>
      <c r="Q2342" s="2"/>
      <c r="R2342" s="2"/>
      <c r="S2342" s="2"/>
      <c r="T2342" s="2"/>
      <c r="U2342">
        <v>0</v>
      </c>
      <c r="V2342">
        <v>360</v>
      </c>
      <c r="W2342" s="4">
        <v>46147</v>
      </c>
      <c r="X2342" s="4">
        <v>46178</v>
      </c>
      <c r="Y2342" s="4">
        <v>46178</v>
      </c>
      <c r="Z2342" s="4">
        <v>46538</v>
      </c>
      <c r="AA2342" s="3"/>
      <c r="AB2342" s="3" t="s">
        <v>2436</v>
      </c>
      <c r="AC2342" s="2"/>
      <c r="AD2342" s="2" t="s">
        <v>118</v>
      </c>
      <c r="AE2342" s="2" t="s">
        <v>118</v>
      </c>
      <c r="AF2342" s="2"/>
      <c r="AG2342" s="2"/>
      <c r="AH2342" s="2"/>
      <c r="AI2342" s="2"/>
      <c r="AJ2342" s="2" t="s">
        <v>50</v>
      </c>
      <c r="AK2342" s="2" t="s">
        <v>49</v>
      </c>
    </row>
    <row r="2343" spans="1:37" ht="28.8" x14ac:dyDescent="0.3">
      <c r="A2343" s="1">
        <v>2589</v>
      </c>
      <c r="B2343">
        <v>20719</v>
      </c>
      <c r="F2343" s="2" t="s">
        <v>76</v>
      </c>
      <c r="G2343" s="2" t="s">
        <v>78</v>
      </c>
      <c r="H2343" s="2" t="s">
        <v>37</v>
      </c>
      <c r="I2343" s="2" t="s">
        <v>46</v>
      </c>
      <c r="J2343" s="2" t="s">
        <v>1228</v>
      </c>
      <c r="K2343" s="2" t="s">
        <v>285</v>
      </c>
      <c r="L2343" s="2" t="s">
        <v>413</v>
      </c>
      <c r="M2343" s="2" t="s">
        <v>666</v>
      </c>
      <c r="N2343" s="3" t="s">
        <v>2338</v>
      </c>
      <c r="O2343" s="2" t="s">
        <v>60</v>
      </c>
      <c r="P2343" s="2" t="s">
        <v>65</v>
      </c>
      <c r="Q2343" s="2"/>
      <c r="R2343" s="2"/>
      <c r="S2343" s="2"/>
      <c r="T2343" s="2"/>
      <c r="U2343">
        <v>0</v>
      </c>
      <c r="V2343">
        <v>360</v>
      </c>
      <c r="W2343" s="4">
        <v>46147</v>
      </c>
      <c r="X2343" s="4">
        <v>46178</v>
      </c>
      <c r="Y2343" s="4">
        <v>46178</v>
      </c>
      <c r="Z2343" s="4">
        <v>46538</v>
      </c>
      <c r="AA2343" s="3"/>
      <c r="AB2343" s="3" t="s">
        <v>2436</v>
      </c>
      <c r="AC2343" s="2"/>
      <c r="AD2343" s="2" t="s">
        <v>118</v>
      </c>
      <c r="AE2343" s="2" t="s">
        <v>118</v>
      </c>
      <c r="AF2343" s="2"/>
      <c r="AG2343" s="2"/>
      <c r="AH2343" s="2"/>
      <c r="AI2343" s="2"/>
      <c r="AJ2343" s="2" t="s">
        <v>50</v>
      </c>
      <c r="AK2343" s="2" t="s">
        <v>49</v>
      </c>
    </row>
    <row r="2344" spans="1:37" ht="28.8" x14ac:dyDescent="0.3">
      <c r="A2344" s="1">
        <v>2590</v>
      </c>
      <c r="B2344">
        <v>20720</v>
      </c>
      <c r="F2344" s="2" t="s">
        <v>76</v>
      </c>
      <c r="G2344" s="2" t="s">
        <v>78</v>
      </c>
      <c r="H2344" s="2" t="s">
        <v>37</v>
      </c>
      <c r="I2344" s="2" t="s">
        <v>46</v>
      </c>
      <c r="J2344" s="2" t="s">
        <v>1228</v>
      </c>
      <c r="K2344" s="2" t="s">
        <v>285</v>
      </c>
      <c r="L2344" s="2" t="s">
        <v>278</v>
      </c>
      <c r="M2344" s="2" t="s">
        <v>287</v>
      </c>
      <c r="N2344" s="3" t="s">
        <v>2338</v>
      </c>
      <c r="O2344" s="2" t="s">
        <v>60</v>
      </c>
      <c r="P2344" s="2" t="s">
        <v>65</v>
      </c>
      <c r="Q2344" s="2"/>
      <c r="R2344" s="2"/>
      <c r="S2344" s="2"/>
      <c r="T2344" s="2"/>
      <c r="U2344">
        <v>0</v>
      </c>
      <c r="V2344">
        <v>360</v>
      </c>
      <c r="W2344" s="4">
        <v>46147</v>
      </c>
      <c r="X2344" s="4">
        <v>46178</v>
      </c>
      <c r="Y2344" s="4">
        <v>46178</v>
      </c>
      <c r="Z2344" s="4">
        <v>46538</v>
      </c>
      <c r="AA2344" s="3"/>
      <c r="AB2344" s="3" t="s">
        <v>2436</v>
      </c>
      <c r="AC2344" s="2"/>
      <c r="AD2344" s="2" t="s">
        <v>118</v>
      </c>
      <c r="AE2344" s="2" t="s">
        <v>118</v>
      </c>
      <c r="AF2344" s="2"/>
      <c r="AG2344" s="2"/>
      <c r="AH2344" s="2"/>
      <c r="AI2344" s="2"/>
      <c r="AJ2344" s="2" t="s">
        <v>50</v>
      </c>
      <c r="AK2344" s="2" t="s">
        <v>49</v>
      </c>
    </row>
    <row r="2345" spans="1:37" ht="28.8" x14ac:dyDescent="0.3">
      <c r="A2345" s="1">
        <v>2591</v>
      </c>
      <c r="B2345">
        <v>20721</v>
      </c>
      <c r="F2345" s="2" t="s">
        <v>76</v>
      </c>
      <c r="G2345" s="2" t="s">
        <v>78</v>
      </c>
      <c r="H2345" s="2" t="s">
        <v>37</v>
      </c>
      <c r="I2345" s="2" t="s">
        <v>46</v>
      </c>
      <c r="J2345" s="2" t="s">
        <v>1228</v>
      </c>
      <c r="K2345" s="2" t="s">
        <v>285</v>
      </c>
      <c r="L2345" s="2" t="s">
        <v>281</v>
      </c>
      <c r="M2345" s="2" t="s">
        <v>288</v>
      </c>
      <c r="N2345" s="3" t="s">
        <v>2338</v>
      </c>
      <c r="O2345" s="2" t="s">
        <v>60</v>
      </c>
      <c r="P2345" s="2" t="s">
        <v>65</v>
      </c>
      <c r="Q2345" s="2"/>
      <c r="R2345" s="2"/>
      <c r="S2345" s="2"/>
      <c r="T2345" s="2"/>
      <c r="U2345">
        <v>0</v>
      </c>
      <c r="V2345">
        <v>360</v>
      </c>
      <c r="W2345" s="4">
        <v>46147</v>
      </c>
      <c r="X2345" s="4">
        <v>46178</v>
      </c>
      <c r="Y2345" s="4">
        <v>46178</v>
      </c>
      <c r="Z2345" s="4">
        <v>46538</v>
      </c>
      <c r="AA2345" s="3"/>
      <c r="AB2345" s="3" t="s">
        <v>2436</v>
      </c>
      <c r="AC2345" s="2"/>
      <c r="AD2345" s="2" t="s">
        <v>118</v>
      </c>
      <c r="AE2345" s="2" t="s">
        <v>118</v>
      </c>
      <c r="AF2345" s="2"/>
      <c r="AG2345" s="2"/>
      <c r="AH2345" s="2"/>
      <c r="AI2345" s="2"/>
      <c r="AJ2345" s="2" t="s">
        <v>50</v>
      </c>
      <c r="AK2345" s="2" t="s">
        <v>49</v>
      </c>
    </row>
    <row r="2346" spans="1:37" ht="28.8" x14ac:dyDescent="0.3">
      <c r="A2346" s="1">
        <v>2592</v>
      </c>
      <c r="B2346">
        <v>20722</v>
      </c>
      <c r="F2346" s="2" t="s">
        <v>76</v>
      </c>
      <c r="G2346" s="2" t="s">
        <v>78</v>
      </c>
      <c r="H2346" s="2" t="s">
        <v>37</v>
      </c>
      <c r="I2346" s="2" t="s">
        <v>46</v>
      </c>
      <c r="J2346" s="2" t="s">
        <v>1228</v>
      </c>
      <c r="K2346" s="2" t="s">
        <v>285</v>
      </c>
      <c r="L2346" s="2" t="s">
        <v>283</v>
      </c>
      <c r="M2346" s="2" t="s">
        <v>289</v>
      </c>
      <c r="N2346" s="3" t="s">
        <v>2338</v>
      </c>
      <c r="O2346" s="2" t="s">
        <v>60</v>
      </c>
      <c r="P2346" s="2" t="s">
        <v>65</v>
      </c>
      <c r="Q2346" s="2"/>
      <c r="R2346" s="2"/>
      <c r="S2346" s="2"/>
      <c r="T2346" s="2"/>
      <c r="U2346">
        <v>0</v>
      </c>
      <c r="V2346">
        <v>360</v>
      </c>
      <c r="W2346" s="4">
        <v>46147</v>
      </c>
      <c r="X2346" s="4">
        <v>46178</v>
      </c>
      <c r="Y2346" s="4">
        <v>46178</v>
      </c>
      <c r="Z2346" s="4">
        <v>46538</v>
      </c>
      <c r="AA2346" s="3"/>
      <c r="AB2346" s="3" t="s">
        <v>2436</v>
      </c>
      <c r="AC2346" s="2"/>
      <c r="AD2346" s="2" t="s">
        <v>118</v>
      </c>
      <c r="AE2346" s="2" t="s">
        <v>118</v>
      </c>
      <c r="AF2346" s="2"/>
      <c r="AG2346" s="2"/>
      <c r="AH2346" s="2"/>
      <c r="AI2346" s="2"/>
      <c r="AJ2346" s="2" t="s">
        <v>50</v>
      </c>
      <c r="AK2346" s="2" t="s">
        <v>49</v>
      </c>
    </row>
    <row r="2347" spans="1:37" ht="28.8" x14ac:dyDescent="0.3">
      <c r="A2347" s="1">
        <v>2593</v>
      </c>
      <c r="B2347">
        <v>20723</v>
      </c>
      <c r="F2347" s="2" t="s">
        <v>76</v>
      </c>
      <c r="G2347" s="2" t="s">
        <v>78</v>
      </c>
      <c r="H2347" s="2" t="s">
        <v>37</v>
      </c>
      <c r="I2347" s="2" t="s">
        <v>46</v>
      </c>
      <c r="J2347" s="2" t="s">
        <v>1228</v>
      </c>
      <c r="K2347" s="2" t="s">
        <v>285</v>
      </c>
      <c r="L2347" s="2" t="s">
        <v>422</v>
      </c>
      <c r="M2347" s="2" t="s">
        <v>1119</v>
      </c>
      <c r="N2347" s="3" t="s">
        <v>2338</v>
      </c>
      <c r="O2347" s="2" t="s">
        <v>60</v>
      </c>
      <c r="P2347" s="2" t="s">
        <v>65</v>
      </c>
      <c r="Q2347" s="2"/>
      <c r="R2347" s="2"/>
      <c r="S2347" s="2"/>
      <c r="T2347" s="2"/>
      <c r="U2347">
        <v>0</v>
      </c>
      <c r="V2347">
        <v>360</v>
      </c>
      <c r="W2347" s="4">
        <v>46147</v>
      </c>
      <c r="X2347" s="4">
        <v>46178</v>
      </c>
      <c r="Y2347" s="4">
        <v>46178</v>
      </c>
      <c r="Z2347" s="4">
        <v>46538</v>
      </c>
      <c r="AA2347" s="3"/>
      <c r="AB2347" s="3" t="s">
        <v>2436</v>
      </c>
      <c r="AC2347" s="2"/>
      <c r="AD2347" s="2" t="s">
        <v>118</v>
      </c>
      <c r="AE2347" s="2" t="s">
        <v>118</v>
      </c>
      <c r="AF2347" s="2"/>
      <c r="AG2347" s="2"/>
      <c r="AH2347" s="2"/>
      <c r="AI2347" s="2"/>
      <c r="AJ2347" s="2" t="s">
        <v>50</v>
      </c>
      <c r="AK2347" s="2" t="s">
        <v>49</v>
      </c>
    </row>
    <row r="2348" spans="1:37" ht="28.8" x14ac:dyDescent="0.3">
      <c r="A2348" s="1">
        <v>2594</v>
      </c>
      <c r="B2348">
        <v>20728</v>
      </c>
      <c r="F2348" s="2" t="s">
        <v>76</v>
      </c>
      <c r="G2348" s="2" t="s">
        <v>78</v>
      </c>
      <c r="H2348" s="2" t="s">
        <v>37</v>
      </c>
      <c r="I2348" s="2" t="s">
        <v>46</v>
      </c>
      <c r="J2348" s="2" t="s">
        <v>1228</v>
      </c>
      <c r="K2348" s="2" t="s">
        <v>290</v>
      </c>
      <c r="L2348" s="2" t="s">
        <v>273</v>
      </c>
      <c r="M2348" s="2" t="s">
        <v>291</v>
      </c>
      <c r="N2348" s="3" t="s">
        <v>2338</v>
      </c>
      <c r="O2348" s="2" t="s">
        <v>60</v>
      </c>
      <c r="P2348" s="2" t="s">
        <v>65</v>
      </c>
      <c r="Q2348" s="2"/>
      <c r="R2348" s="2"/>
      <c r="S2348" s="2"/>
      <c r="T2348" s="2"/>
      <c r="U2348">
        <v>0</v>
      </c>
      <c r="V2348">
        <v>360</v>
      </c>
      <c r="W2348" s="4">
        <v>46148</v>
      </c>
      <c r="X2348" s="4">
        <v>46178</v>
      </c>
      <c r="Y2348" s="4">
        <v>46178</v>
      </c>
      <c r="Z2348" s="4">
        <v>46538</v>
      </c>
      <c r="AA2348" s="3"/>
      <c r="AB2348" s="3" t="s">
        <v>2437</v>
      </c>
      <c r="AC2348" s="2"/>
      <c r="AD2348" s="2" t="s">
        <v>118</v>
      </c>
      <c r="AE2348" s="2" t="s">
        <v>118</v>
      </c>
      <c r="AF2348" s="2"/>
      <c r="AG2348" s="2"/>
      <c r="AH2348" s="2"/>
      <c r="AI2348" s="2"/>
      <c r="AJ2348" s="2" t="s">
        <v>50</v>
      </c>
      <c r="AK2348" s="2" t="s">
        <v>49</v>
      </c>
    </row>
    <row r="2349" spans="1:37" ht="28.8" x14ac:dyDescent="0.3">
      <c r="A2349" s="1">
        <v>2595</v>
      </c>
      <c r="B2349">
        <v>20729</v>
      </c>
      <c r="F2349" s="2" t="s">
        <v>76</v>
      </c>
      <c r="G2349" s="2" t="s">
        <v>78</v>
      </c>
      <c r="H2349" s="2" t="s">
        <v>37</v>
      </c>
      <c r="I2349" s="2" t="s">
        <v>46</v>
      </c>
      <c r="J2349" s="2" t="s">
        <v>1228</v>
      </c>
      <c r="K2349" s="2" t="s">
        <v>290</v>
      </c>
      <c r="L2349" s="2" t="s">
        <v>413</v>
      </c>
      <c r="M2349" s="2" t="s">
        <v>671</v>
      </c>
      <c r="N2349" s="3" t="s">
        <v>2338</v>
      </c>
      <c r="O2349" s="2" t="s">
        <v>60</v>
      </c>
      <c r="P2349" s="2" t="s">
        <v>65</v>
      </c>
      <c r="Q2349" s="2"/>
      <c r="R2349" s="2"/>
      <c r="S2349" s="2"/>
      <c r="T2349" s="2"/>
      <c r="U2349">
        <v>0</v>
      </c>
      <c r="V2349">
        <v>360</v>
      </c>
      <c r="W2349" s="4">
        <v>46148</v>
      </c>
      <c r="X2349" s="4">
        <v>46178</v>
      </c>
      <c r="Y2349" s="4">
        <v>46178</v>
      </c>
      <c r="Z2349" s="4">
        <v>46538</v>
      </c>
      <c r="AA2349" s="3"/>
      <c r="AB2349" s="3" t="s">
        <v>2437</v>
      </c>
      <c r="AC2349" s="2"/>
      <c r="AD2349" s="2" t="s">
        <v>118</v>
      </c>
      <c r="AE2349" s="2" t="s">
        <v>118</v>
      </c>
      <c r="AF2349" s="2"/>
      <c r="AG2349" s="2"/>
      <c r="AH2349" s="2"/>
      <c r="AI2349" s="2"/>
      <c r="AJ2349" s="2" t="s">
        <v>50</v>
      </c>
      <c r="AK2349" s="2" t="s">
        <v>49</v>
      </c>
    </row>
    <row r="2350" spans="1:37" ht="28.8" x14ac:dyDescent="0.3">
      <c r="A2350" s="1">
        <v>2596</v>
      </c>
      <c r="B2350">
        <v>20730</v>
      </c>
      <c r="F2350" s="2" t="s">
        <v>76</v>
      </c>
      <c r="G2350" s="2" t="s">
        <v>78</v>
      </c>
      <c r="H2350" s="2" t="s">
        <v>37</v>
      </c>
      <c r="I2350" s="2" t="s">
        <v>46</v>
      </c>
      <c r="J2350" s="2" t="s">
        <v>1228</v>
      </c>
      <c r="K2350" s="2" t="s">
        <v>290</v>
      </c>
      <c r="L2350" s="2" t="s">
        <v>278</v>
      </c>
      <c r="M2350" s="2" t="s">
        <v>292</v>
      </c>
      <c r="N2350" s="3" t="s">
        <v>2338</v>
      </c>
      <c r="O2350" s="2" t="s">
        <v>60</v>
      </c>
      <c r="P2350" s="2" t="s">
        <v>65</v>
      </c>
      <c r="Q2350" s="2"/>
      <c r="R2350" s="2"/>
      <c r="S2350" s="2"/>
      <c r="T2350" s="2"/>
      <c r="U2350">
        <v>0</v>
      </c>
      <c r="V2350">
        <v>360</v>
      </c>
      <c r="W2350" s="4">
        <v>46148</v>
      </c>
      <c r="X2350" s="4">
        <v>46178</v>
      </c>
      <c r="Y2350" s="4">
        <v>46178</v>
      </c>
      <c r="Z2350" s="4">
        <v>46538</v>
      </c>
      <c r="AA2350" s="3"/>
      <c r="AB2350" s="3" t="s">
        <v>2437</v>
      </c>
      <c r="AC2350" s="2"/>
      <c r="AD2350" s="2" t="s">
        <v>118</v>
      </c>
      <c r="AE2350" s="2" t="s">
        <v>118</v>
      </c>
      <c r="AF2350" s="2"/>
      <c r="AG2350" s="2"/>
      <c r="AH2350" s="2"/>
      <c r="AI2350" s="2"/>
      <c r="AJ2350" s="2" t="s">
        <v>50</v>
      </c>
      <c r="AK2350" s="2" t="s">
        <v>49</v>
      </c>
    </row>
    <row r="2351" spans="1:37" ht="28.8" x14ac:dyDescent="0.3">
      <c r="A2351" s="1">
        <v>2597</v>
      </c>
      <c r="B2351">
        <v>20731</v>
      </c>
      <c r="F2351" s="2" t="s">
        <v>76</v>
      </c>
      <c r="G2351" s="2" t="s">
        <v>78</v>
      </c>
      <c r="H2351" s="2" t="s">
        <v>37</v>
      </c>
      <c r="I2351" s="2" t="s">
        <v>46</v>
      </c>
      <c r="J2351" s="2" t="s">
        <v>1228</v>
      </c>
      <c r="K2351" s="2" t="s">
        <v>290</v>
      </c>
      <c r="L2351" s="2" t="s">
        <v>281</v>
      </c>
      <c r="M2351" s="2" t="s">
        <v>293</v>
      </c>
      <c r="N2351" s="3" t="s">
        <v>2338</v>
      </c>
      <c r="O2351" s="2" t="s">
        <v>60</v>
      </c>
      <c r="P2351" s="2" t="s">
        <v>65</v>
      </c>
      <c r="Q2351" s="2"/>
      <c r="R2351" s="2"/>
      <c r="S2351" s="2"/>
      <c r="T2351" s="2"/>
      <c r="U2351">
        <v>0</v>
      </c>
      <c r="V2351">
        <v>360</v>
      </c>
      <c r="W2351" s="4">
        <v>46148</v>
      </c>
      <c r="X2351" s="4">
        <v>46178</v>
      </c>
      <c r="Y2351" s="4">
        <v>46178</v>
      </c>
      <c r="Z2351" s="4">
        <v>46538</v>
      </c>
      <c r="AA2351" s="3"/>
      <c r="AB2351" s="3" t="s">
        <v>2437</v>
      </c>
      <c r="AC2351" s="2"/>
      <c r="AD2351" s="2" t="s">
        <v>118</v>
      </c>
      <c r="AE2351" s="2" t="s">
        <v>118</v>
      </c>
      <c r="AF2351" s="2"/>
      <c r="AG2351" s="2"/>
      <c r="AH2351" s="2"/>
      <c r="AI2351" s="2"/>
      <c r="AJ2351" s="2" t="s">
        <v>50</v>
      </c>
      <c r="AK2351" s="2" t="s">
        <v>49</v>
      </c>
    </row>
    <row r="2352" spans="1:37" ht="28.8" x14ac:dyDescent="0.3">
      <c r="A2352" s="1">
        <v>2598</v>
      </c>
      <c r="B2352">
        <v>20732</v>
      </c>
      <c r="F2352" s="2" t="s">
        <v>76</v>
      </c>
      <c r="G2352" s="2" t="s">
        <v>78</v>
      </c>
      <c r="H2352" s="2" t="s">
        <v>37</v>
      </c>
      <c r="I2352" s="2" t="s">
        <v>46</v>
      </c>
      <c r="J2352" s="2" t="s">
        <v>1228</v>
      </c>
      <c r="K2352" s="2" t="s">
        <v>290</v>
      </c>
      <c r="L2352" s="2" t="s">
        <v>283</v>
      </c>
      <c r="M2352" s="2" t="s">
        <v>294</v>
      </c>
      <c r="N2352" s="3" t="s">
        <v>2338</v>
      </c>
      <c r="O2352" s="2" t="s">
        <v>60</v>
      </c>
      <c r="P2352" s="2" t="s">
        <v>65</v>
      </c>
      <c r="Q2352" s="2"/>
      <c r="R2352" s="2"/>
      <c r="S2352" s="2"/>
      <c r="T2352" s="2"/>
      <c r="U2352">
        <v>0</v>
      </c>
      <c r="V2352">
        <v>360</v>
      </c>
      <c r="W2352" s="4">
        <v>46148</v>
      </c>
      <c r="X2352" s="4">
        <v>46178</v>
      </c>
      <c r="Y2352" s="4">
        <v>46178</v>
      </c>
      <c r="Z2352" s="4">
        <v>46538</v>
      </c>
      <c r="AA2352" s="3"/>
      <c r="AB2352" s="3" t="s">
        <v>2436</v>
      </c>
      <c r="AC2352" s="2"/>
      <c r="AD2352" s="2" t="s">
        <v>118</v>
      </c>
      <c r="AE2352" s="2" t="s">
        <v>118</v>
      </c>
      <c r="AF2352" s="2"/>
      <c r="AG2352" s="2"/>
      <c r="AH2352" s="2"/>
      <c r="AI2352" s="2"/>
      <c r="AJ2352" s="2" t="s">
        <v>50</v>
      </c>
      <c r="AK2352" s="2" t="s">
        <v>49</v>
      </c>
    </row>
    <row r="2353" spans="1:37" ht="28.8" x14ac:dyDescent="0.3">
      <c r="A2353" s="1">
        <v>2599</v>
      </c>
      <c r="B2353">
        <v>20733</v>
      </c>
      <c r="F2353" s="2" t="s">
        <v>76</v>
      </c>
      <c r="G2353" s="2" t="s">
        <v>78</v>
      </c>
      <c r="H2353" s="2" t="s">
        <v>37</v>
      </c>
      <c r="I2353" s="2" t="s">
        <v>46</v>
      </c>
      <c r="J2353" s="2" t="s">
        <v>1228</v>
      </c>
      <c r="K2353" s="2" t="s">
        <v>290</v>
      </c>
      <c r="L2353" s="2" t="s">
        <v>672</v>
      </c>
      <c r="M2353" s="2" t="s">
        <v>673</v>
      </c>
      <c r="N2353" s="3" t="s">
        <v>2338</v>
      </c>
      <c r="O2353" s="2" t="s">
        <v>60</v>
      </c>
      <c r="P2353" s="2" t="s">
        <v>65</v>
      </c>
      <c r="Q2353" s="2"/>
      <c r="R2353" s="2"/>
      <c r="S2353" s="2"/>
      <c r="T2353" s="2"/>
      <c r="U2353">
        <v>0</v>
      </c>
      <c r="V2353">
        <v>360</v>
      </c>
      <c r="W2353" s="4">
        <v>46148</v>
      </c>
      <c r="X2353" s="4">
        <v>46178</v>
      </c>
      <c r="Y2353" s="4">
        <v>46178</v>
      </c>
      <c r="Z2353" s="4">
        <v>46538</v>
      </c>
      <c r="AA2353" s="3"/>
      <c r="AB2353" s="3" t="s">
        <v>2436</v>
      </c>
      <c r="AC2353" s="2"/>
      <c r="AD2353" s="2" t="s">
        <v>118</v>
      </c>
      <c r="AE2353" s="2" t="s">
        <v>118</v>
      </c>
      <c r="AF2353" s="2"/>
      <c r="AG2353" s="2"/>
      <c r="AH2353" s="2"/>
      <c r="AI2353" s="2"/>
      <c r="AJ2353" s="2" t="s">
        <v>50</v>
      </c>
      <c r="AK2353" s="2" t="s">
        <v>49</v>
      </c>
    </row>
    <row r="2354" spans="1:37" ht="28.8" x14ac:dyDescent="0.3">
      <c r="A2354" s="1">
        <v>2601</v>
      </c>
      <c r="B2354">
        <v>20739</v>
      </c>
      <c r="F2354" s="2" t="s">
        <v>76</v>
      </c>
      <c r="G2354" s="2" t="s">
        <v>78</v>
      </c>
      <c r="H2354" s="2" t="s">
        <v>37</v>
      </c>
      <c r="I2354" s="2" t="s">
        <v>46</v>
      </c>
      <c r="J2354" s="2" t="s">
        <v>1228</v>
      </c>
      <c r="K2354" s="2" t="s">
        <v>295</v>
      </c>
      <c r="L2354" s="2" t="s">
        <v>273</v>
      </c>
      <c r="M2354" s="2" t="s">
        <v>296</v>
      </c>
      <c r="N2354" s="3" t="s">
        <v>2338</v>
      </c>
      <c r="O2354" s="2" t="s">
        <v>60</v>
      </c>
      <c r="P2354" s="2" t="s">
        <v>65</v>
      </c>
      <c r="Q2354" s="2"/>
      <c r="R2354" s="2"/>
      <c r="S2354" s="2"/>
      <c r="T2354" s="2"/>
      <c r="U2354">
        <v>0</v>
      </c>
      <c r="V2354">
        <v>360</v>
      </c>
      <c r="W2354" s="4">
        <v>46149</v>
      </c>
      <c r="X2354" s="4">
        <v>46178</v>
      </c>
      <c r="Y2354" s="4">
        <v>46178</v>
      </c>
      <c r="Z2354" s="4">
        <v>46538</v>
      </c>
      <c r="AA2354" s="3"/>
      <c r="AB2354" s="3" t="s">
        <v>2421</v>
      </c>
      <c r="AC2354" s="2"/>
      <c r="AD2354" s="2" t="s">
        <v>118</v>
      </c>
      <c r="AE2354" s="2" t="s">
        <v>118</v>
      </c>
      <c r="AF2354" s="2"/>
      <c r="AG2354" s="2"/>
      <c r="AH2354" s="2"/>
      <c r="AI2354" s="2"/>
      <c r="AJ2354" s="2" t="s">
        <v>50</v>
      </c>
      <c r="AK2354" s="2" t="s">
        <v>49</v>
      </c>
    </row>
    <row r="2355" spans="1:37" ht="28.8" x14ac:dyDescent="0.3">
      <c r="A2355" s="1">
        <v>2602</v>
      </c>
      <c r="B2355">
        <v>20740</v>
      </c>
      <c r="F2355" s="2" t="s">
        <v>76</v>
      </c>
      <c r="G2355" s="2" t="s">
        <v>78</v>
      </c>
      <c r="H2355" s="2" t="s">
        <v>37</v>
      </c>
      <c r="I2355" s="2" t="s">
        <v>46</v>
      </c>
      <c r="J2355" s="2" t="s">
        <v>1228</v>
      </c>
      <c r="K2355" s="2" t="s">
        <v>295</v>
      </c>
      <c r="L2355" s="2" t="s">
        <v>413</v>
      </c>
      <c r="M2355" s="2" t="s">
        <v>676</v>
      </c>
      <c r="N2355" s="3" t="s">
        <v>2338</v>
      </c>
      <c r="O2355" s="2" t="s">
        <v>60</v>
      </c>
      <c r="P2355" s="2" t="s">
        <v>65</v>
      </c>
      <c r="Q2355" s="2"/>
      <c r="R2355" s="2"/>
      <c r="S2355" s="2"/>
      <c r="T2355" s="2"/>
      <c r="U2355">
        <v>0</v>
      </c>
      <c r="V2355">
        <v>360</v>
      </c>
      <c r="W2355" s="4">
        <v>46149</v>
      </c>
      <c r="X2355" s="4">
        <v>46178</v>
      </c>
      <c r="Y2355" s="4">
        <v>46178</v>
      </c>
      <c r="Z2355" s="4">
        <v>46538</v>
      </c>
      <c r="AA2355" s="3"/>
      <c r="AB2355" s="3" t="s">
        <v>2437</v>
      </c>
      <c r="AC2355" s="2"/>
      <c r="AD2355" s="2" t="s">
        <v>118</v>
      </c>
      <c r="AE2355" s="2" t="s">
        <v>118</v>
      </c>
      <c r="AF2355" s="2"/>
      <c r="AG2355" s="2"/>
      <c r="AH2355" s="2"/>
      <c r="AI2355" s="2"/>
      <c r="AJ2355" s="2" t="s">
        <v>50</v>
      </c>
      <c r="AK2355" s="2" t="s">
        <v>49</v>
      </c>
    </row>
    <row r="2356" spans="1:37" ht="28.8" x14ac:dyDescent="0.3">
      <c r="A2356" s="1">
        <v>2603</v>
      </c>
      <c r="B2356">
        <v>20741</v>
      </c>
      <c r="F2356" s="2" t="s">
        <v>76</v>
      </c>
      <c r="G2356" s="2" t="s">
        <v>78</v>
      </c>
      <c r="H2356" s="2" t="s">
        <v>37</v>
      </c>
      <c r="I2356" s="2" t="s">
        <v>46</v>
      </c>
      <c r="J2356" s="2" t="s">
        <v>1228</v>
      </c>
      <c r="K2356" s="2" t="s">
        <v>295</v>
      </c>
      <c r="L2356" s="2" t="s">
        <v>278</v>
      </c>
      <c r="M2356" s="2" t="s">
        <v>297</v>
      </c>
      <c r="N2356" s="3" t="s">
        <v>2338</v>
      </c>
      <c r="O2356" s="2" t="s">
        <v>60</v>
      </c>
      <c r="P2356" s="2" t="s">
        <v>65</v>
      </c>
      <c r="Q2356" s="2"/>
      <c r="R2356" s="2"/>
      <c r="S2356" s="2"/>
      <c r="T2356" s="2"/>
      <c r="U2356">
        <v>0</v>
      </c>
      <c r="V2356">
        <v>360</v>
      </c>
      <c r="W2356" s="4">
        <v>46149</v>
      </c>
      <c r="X2356" s="4">
        <v>46178</v>
      </c>
      <c r="Y2356" s="4">
        <v>46178</v>
      </c>
      <c r="Z2356" s="4">
        <v>46538</v>
      </c>
      <c r="AA2356" s="3"/>
      <c r="AB2356" s="3" t="s">
        <v>2437</v>
      </c>
      <c r="AC2356" s="2"/>
      <c r="AD2356" s="2" t="s">
        <v>118</v>
      </c>
      <c r="AE2356" s="2" t="s">
        <v>118</v>
      </c>
      <c r="AF2356" s="2"/>
      <c r="AG2356" s="2"/>
      <c r="AH2356" s="2"/>
      <c r="AI2356" s="2"/>
      <c r="AJ2356" s="2" t="s">
        <v>50</v>
      </c>
      <c r="AK2356" s="2" t="s">
        <v>49</v>
      </c>
    </row>
    <row r="2357" spans="1:37" ht="28.8" x14ac:dyDescent="0.3">
      <c r="A2357" s="1">
        <v>2604</v>
      </c>
      <c r="B2357">
        <v>20742</v>
      </c>
      <c r="F2357" s="2" t="s">
        <v>76</v>
      </c>
      <c r="G2357" s="2" t="s">
        <v>78</v>
      </c>
      <c r="H2357" s="2" t="s">
        <v>37</v>
      </c>
      <c r="I2357" s="2" t="s">
        <v>46</v>
      </c>
      <c r="J2357" s="2" t="s">
        <v>1228</v>
      </c>
      <c r="K2357" s="2" t="s">
        <v>295</v>
      </c>
      <c r="L2357" s="2" t="s">
        <v>281</v>
      </c>
      <c r="M2357" s="2" t="s">
        <v>298</v>
      </c>
      <c r="N2357" s="3" t="s">
        <v>2338</v>
      </c>
      <c r="O2357" s="2" t="s">
        <v>60</v>
      </c>
      <c r="P2357" s="2" t="s">
        <v>65</v>
      </c>
      <c r="Q2357" s="2"/>
      <c r="R2357" s="2"/>
      <c r="S2357" s="2"/>
      <c r="T2357" s="2"/>
      <c r="U2357">
        <v>0</v>
      </c>
      <c r="V2357">
        <v>360</v>
      </c>
      <c r="W2357" s="4">
        <v>46149</v>
      </c>
      <c r="X2357" s="4">
        <v>46178</v>
      </c>
      <c r="Y2357" s="4">
        <v>46178</v>
      </c>
      <c r="Z2357" s="4">
        <v>46538</v>
      </c>
      <c r="AA2357" s="3"/>
      <c r="AB2357" s="3" t="s">
        <v>2437</v>
      </c>
      <c r="AC2357" s="2"/>
      <c r="AD2357" s="2" t="s">
        <v>118</v>
      </c>
      <c r="AE2357" s="2" t="s">
        <v>118</v>
      </c>
      <c r="AF2357" s="2"/>
      <c r="AG2357" s="2"/>
      <c r="AH2357" s="2"/>
      <c r="AI2357" s="2"/>
      <c r="AJ2357" s="2" t="s">
        <v>50</v>
      </c>
      <c r="AK2357" s="2" t="s">
        <v>49</v>
      </c>
    </row>
    <row r="2358" spans="1:37" ht="28.8" x14ac:dyDescent="0.3">
      <c r="A2358" s="1">
        <v>2605</v>
      </c>
      <c r="B2358">
        <v>20743</v>
      </c>
      <c r="F2358" s="2" t="s">
        <v>76</v>
      </c>
      <c r="G2358" s="2" t="s">
        <v>78</v>
      </c>
      <c r="H2358" s="2" t="s">
        <v>37</v>
      </c>
      <c r="I2358" s="2" t="s">
        <v>46</v>
      </c>
      <c r="J2358" s="2" t="s">
        <v>1228</v>
      </c>
      <c r="K2358" s="2" t="s">
        <v>295</v>
      </c>
      <c r="L2358" s="2" t="s">
        <v>283</v>
      </c>
      <c r="M2358" s="2" t="s">
        <v>299</v>
      </c>
      <c r="N2358" s="3" t="s">
        <v>2338</v>
      </c>
      <c r="O2358" s="2" t="s">
        <v>60</v>
      </c>
      <c r="P2358" s="2" t="s">
        <v>65</v>
      </c>
      <c r="Q2358" s="2"/>
      <c r="R2358" s="2"/>
      <c r="S2358" s="2"/>
      <c r="T2358" s="2"/>
      <c r="U2358">
        <v>0</v>
      </c>
      <c r="V2358">
        <v>360</v>
      </c>
      <c r="W2358" s="4">
        <v>46149</v>
      </c>
      <c r="X2358" s="4">
        <v>46178</v>
      </c>
      <c r="Y2358" s="4">
        <v>46178</v>
      </c>
      <c r="Z2358" s="4">
        <v>46538</v>
      </c>
      <c r="AA2358" s="3"/>
      <c r="AB2358" s="3" t="s">
        <v>2437</v>
      </c>
      <c r="AC2358" s="2"/>
      <c r="AD2358" s="2" t="s">
        <v>118</v>
      </c>
      <c r="AE2358" s="2" t="s">
        <v>118</v>
      </c>
      <c r="AF2358" s="2"/>
      <c r="AG2358" s="2"/>
      <c r="AH2358" s="2"/>
      <c r="AI2358" s="2"/>
      <c r="AJ2358" s="2" t="s">
        <v>50</v>
      </c>
      <c r="AK2358" s="2" t="s">
        <v>49</v>
      </c>
    </row>
    <row r="2359" spans="1:37" ht="28.8" x14ac:dyDescent="0.3">
      <c r="A2359" s="1">
        <v>2606</v>
      </c>
      <c r="B2359">
        <v>20744</v>
      </c>
      <c r="F2359" s="2" t="s">
        <v>76</v>
      </c>
      <c r="G2359" s="2" t="s">
        <v>78</v>
      </c>
      <c r="H2359" s="2" t="s">
        <v>37</v>
      </c>
      <c r="I2359" s="2" t="s">
        <v>46</v>
      </c>
      <c r="J2359" s="2" t="s">
        <v>1228</v>
      </c>
      <c r="K2359" s="2" t="s">
        <v>295</v>
      </c>
      <c r="L2359" s="2" t="s">
        <v>422</v>
      </c>
      <c r="M2359" s="2" t="s">
        <v>677</v>
      </c>
      <c r="N2359" s="3" t="s">
        <v>2338</v>
      </c>
      <c r="O2359" s="2" t="s">
        <v>60</v>
      </c>
      <c r="P2359" s="2" t="s">
        <v>65</v>
      </c>
      <c r="Q2359" s="2"/>
      <c r="R2359" s="2"/>
      <c r="S2359" s="2"/>
      <c r="T2359" s="2"/>
      <c r="U2359">
        <v>0</v>
      </c>
      <c r="V2359">
        <v>360</v>
      </c>
      <c r="W2359" s="4">
        <v>46149</v>
      </c>
      <c r="X2359" s="4">
        <v>46178</v>
      </c>
      <c r="Y2359" s="4">
        <v>46178</v>
      </c>
      <c r="Z2359" s="4">
        <v>46538</v>
      </c>
      <c r="AA2359" s="3"/>
      <c r="AB2359" s="3" t="s">
        <v>2437</v>
      </c>
      <c r="AC2359" s="2"/>
      <c r="AD2359" s="2" t="s">
        <v>118</v>
      </c>
      <c r="AE2359" s="2" t="s">
        <v>118</v>
      </c>
      <c r="AF2359" s="2"/>
      <c r="AG2359" s="2"/>
      <c r="AH2359" s="2"/>
      <c r="AI2359" s="2"/>
      <c r="AJ2359" s="2" t="s">
        <v>50</v>
      </c>
      <c r="AK2359" s="2" t="s">
        <v>49</v>
      </c>
    </row>
    <row r="2360" spans="1:37" ht="28.8" x14ac:dyDescent="0.3">
      <c r="A2360" s="1">
        <v>2608</v>
      </c>
      <c r="B2360">
        <v>20748</v>
      </c>
      <c r="F2360" s="2" t="s">
        <v>76</v>
      </c>
      <c r="G2360" s="2" t="s">
        <v>78</v>
      </c>
      <c r="H2360" s="2" t="s">
        <v>37</v>
      </c>
      <c r="I2360" s="2" t="s">
        <v>46</v>
      </c>
      <c r="J2360" s="2" t="s">
        <v>1228</v>
      </c>
      <c r="K2360" s="2" t="s">
        <v>300</v>
      </c>
      <c r="L2360" s="2" t="s">
        <v>273</v>
      </c>
      <c r="M2360" s="2" t="s">
        <v>301</v>
      </c>
      <c r="N2360" s="3" t="s">
        <v>2338</v>
      </c>
      <c r="O2360" s="2" t="s">
        <v>60</v>
      </c>
      <c r="P2360" s="2" t="s">
        <v>65</v>
      </c>
      <c r="Q2360" s="2"/>
      <c r="R2360" s="2"/>
      <c r="S2360" s="2"/>
      <c r="T2360" s="2"/>
      <c r="U2360">
        <v>0</v>
      </c>
      <c r="V2360">
        <v>360</v>
      </c>
      <c r="W2360" s="4">
        <v>46150</v>
      </c>
      <c r="X2360" s="4">
        <v>46183</v>
      </c>
      <c r="Y2360" s="4">
        <v>46183</v>
      </c>
      <c r="Z2360" s="4">
        <v>46543</v>
      </c>
      <c r="AA2360" s="3"/>
      <c r="AB2360" s="3" t="s">
        <v>2421</v>
      </c>
      <c r="AC2360" s="2"/>
      <c r="AD2360" s="2" t="s">
        <v>118</v>
      </c>
      <c r="AE2360" s="2" t="s">
        <v>118</v>
      </c>
      <c r="AF2360" s="2"/>
      <c r="AG2360" s="2"/>
      <c r="AH2360" s="2"/>
      <c r="AI2360" s="2"/>
      <c r="AJ2360" s="2" t="s">
        <v>50</v>
      </c>
      <c r="AK2360" s="2" t="s">
        <v>49</v>
      </c>
    </row>
    <row r="2361" spans="1:37" ht="28.8" x14ac:dyDescent="0.3">
      <c r="A2361" s="1">
        <v>2609</v>
      </c>
      <c r="B2361">
        <v>20749</v>
      </c>
      <c r="F2361" s="2" t="s">
        <v>76</v>
      </c>
      <c r="G2361" s="2" t="s">
        <v>78</v>
      </c>
      <c r="H2361" s="2" t="s">
        <v>37</v>
      </c>
      <c r="I2361" s="2" t="s">
        <v>46</v>
      </c>
      <c r="J2361" s="2" t="s">
        <v>1228</v>
      </c>
      <c r="K2361" s="2" t="s">
        <v>300</v>
      </c>
      <c r="L2361" s="2" t="s">
        <v>413</v>
      </c>
      <c r="M2361" s="2" t="s">
        <v>686</v>
      </c>
      <c r="N2361" s="3" t="s">
        <v>2338</v>
      </c>
      <c r="O2361" s="2" t="s">
        <v>60</v>
      </c>
      <c r="P2361" s="2" t="s">
        <v>65</v>
      </c>
      <c r="Q2361" s="2"/>
      <c r="R2361" s="2"/>
      <c r="S2361" s="2"/>
      <c r="T2361" s="2"/>
      <c r="U2361">
        <v>0</v>
      </c>
      <c r="V2361">
        <v>360</v>
      </c>
      <c r="W2361" s="4">
        <v>46150</v>
      </c>
      <c r="X2361" s="4">
        <v>46183</v>
      </c>
      <c r="Y2361" s="4">
        <v>46183</v>
      </c>
      <c r="Z2361" s="4">
        <v>46543</v>
      </c>
      <c r="AA2361" s="3"/>
      <c r="AB2361" s="3" t="s">
        <v>2421</v>
      </c>
      <c r="AC2361" s="2"/>
      <c r="AD2361" s="2" t="s">
        <v>118</v>
      </c>
      <c r="AE2361" s="2" t="s">
        <v>118</v>
      </c>
      <c r="AF2361" s="2"/>
      <c r="AG2361" s="2"/>
      <c r="AH2361" s="2"/>
      <c r="AI2361" s="2"/>
      <c r="AJ2361" s="2" t="s">
        <v>50</v>
      </c>
      <c r="AK2361" s="2" t="s">
        <v>49</v>
      </c>
    </row>
    <row r="2362" spans="1:37" ht="28.8" x14ac:dyDescent="0.3">
      <c r="A2362" s="1">
        <v>2610</v>
      </c>
      <c r="B2362">
        <v>20750</v>
      </c>
      <c r="F2362" s="2" t="s">
        <v>76</v>
      </c>
      <c r="G2362" s="2" t="s">
        <v>78</v>
      </c>
      <c r="H2362" s="2" t="s">
        <v>37</v>
      </c>
      <c r="I2362" s="2" t="s">
        <v>46</v>
      </c>
      <c r="J2362" s="2" t="s">
        <v>1228</v>
      </c>
      <c r="K2362" s="2" t="s">
        <v>300</v>
      </c>
      <c r="L2362" s="2" t="s">
        <v>278</v>
      </c>
      <c r="M2362" s="2" t="s">
        <v>302</v>
      </c>
      <c r="N2362" s="3" t="s">
        <v>2338</v>
      </c>
      <c r="O2362" s="2" t="s">
        <v>60</v>
      </c>
      <c r="P2362" s="2" t="s">
        <v>65</v>
      </c>
      <c r="Q2362" s="2"/>
      <c r="R2362" s="2"/>
      <c r="S2362" s="2"/>
      <c r="T2362" s="2"/>
      <c r="U2362">
        <v>0</v>
      </c>
      <c r="V2362">
        <v>360</v>
      </c>
      <c r="W2362" s="4">
        <v>46150</v>
      </c>
      <c r="X2362" s="4">
        <v>46183</v>
      </c>
      <c r="Y2362" s="4">
        <v>46183</v>
      </c>
      <c r="Z2362" s="4">
        <v>46543</v>
      </c>
      <c r="AA2362" s="3"/>
      <c r="AB2362" s="3" t="s">
        <v>2421</v>
      </c>
      <c r="AC2362" s="2"/>
      <c r="AD2362" s="2" t="s">
        <v>118</v>
      </c>
      <c r="AE2362" s="2" t="s">
        <v>118</v>
      </c>
      <c r="AF2362" s="2"/>
      <c r="AG2362" s="2"/>
      <c r="AH2362" s="2"/>
      <c r="AI2362" s="2"/>
      <c r="AJ2362" s="2" t="s">
        <v>50</v>
      </c>
      <c r="AK2362" s="2" t="s">
        <v>49</v>
      </c>
    </row>
    <row r="2363" spans="1:37" ht="28.8" x14ac:dyDescent="0.3">
      <c r="A2363" s="1">
        <v>2611</v>
      </c>
      <c r="B2363">
        <v>20751</v>
      </c>
      <c r="F2363" s="2" t="s">
        <v>76</v>
      </c>
      <c r="G2363" s="2" t="s">
        <v>78</v>
      </c>
      <c r="H2363" s="2" t="s">
        <v>37</v>
      </c>
      <c r="I2363" s="2" t="s">
        <v>46</v>
      </c>
      <c r="J2363" s="2" t="s">
        <v>1228</v>
      </c>
      <c r="K2363" s="2" t="s">
        <v>300</v>
      </c>
      <c r="L2363" s="2" t="s">
        <v>281</v>
      </c>
      <c r="M2363" s="2" t="s">
        <v>303</v>
      </c>
      <c r="N2363" s="3" t="s">
        <v>2338</v>
      </c>
      <c r="O2363" s="2" t="s">
        <v>60</v>
      </c>
      <c r="P2363" s="2" t="s">
        <v>65</v>
      </c>
      <c r="Q2363" s="2"/>
      <c r="R2363" s="2"/>
      <c r="S2363" s="2"/>
      <c r="T2363" s="2"/>
      <c r="U2363">
        <v>0</v>
      </c>
      <c r="V2363">
        <v>360</v>
      </c>
      <c r="W2363" s="4">
        <v>46150</v>
      </c>
      <c r="X2363" s="4">
        <v>46183</v>
      </c>
      <c r="Y2363" s="4">
        <v>46183</v>
      </c>
      <c r="Z2363" s="4">
        <v>46543</v>
      </c>
      <c r="AA2363" s="3"/>
      <c r="AB2363" s="3" t="s">
        <v>2421</v>
      </c>
      <c r="AC2363" s="2"/>
      <c r="AD2363" s="2" t="s">
        <v>118</v>
      </c>
      <c r="AE2363" s="2" t="s">
        <v>118</v>
      </c>
      <c r="AF2363" s="2"/>
      <c r="AG2363" s="2"/>
      <c r="AH2363" s="2"/>
      <c r="AI2363" s="2"/>
      <c r="AJ2363" s="2" t="s">
        <v>50</v>
      </c>
      <c r="AK2363" s="2" t="s">
        <v>49</v>
      </c>
    </row>
    <row r="2364" spans="1:37" ht="28.8" x14ac:dyDescent="0.3">
      <c r="A2364" s="1">
        <v>2613</v>
      </c>
      <c r="B2364">
        <v>20752</v>
      </c>
      <c r="F2364" s="2" t="s">
        <v>76</v>
      </c>
      <c r="G2364" s="2" t="s">
        <v>78</v>
      </c>
      <c r="H2364" s="2" t="s">
        <v>37</v>
      </c>
      <c r="I2364" s="2" t="s">
        <v>46</v>
      </c>
      <c r="J2364" s="2" t="s">
        <v>1228</v>
      </c>
      <c r="K2364" s="2" t="s">
        <v>300</v>
      </c>
      <c r="L2364" s="2" t="s">
        <v>283</v>
      </c>
      <c r="M2364" s="2" t="s">
        <v>304</v>
      </c>
      <c r="N2364" s="3" t="s">
        <v>2338</v>
      </c>
      <c r="O2364" s="2" t="s">
        <v>60</v>
      </c>
      <c r="P2364" s="2" t="s">
        <v>65</v>
      </c>
      <c r="Q2364" s="2"/>
      <c r="R2364" s="2"/>
      <c r="S2364" s="2"/>
      <c r="T2364" s="2"/>
      <c r="U2364">
        <v>0</v>
      </c>
      <c r="V2364">
        <v>360</v>
      </c>
      <c r="W2364" s="4">
        <v>46150</v>
      </c>
      <c r="X2364" s="4">
        <v>46183</v>
      </c>
      <c r="Y2364" s="4">
        <v>46183</v>
      </c>
      <c r="Z2364" s="4">
        <v>46543</v>
      </c>
      <c r="AA2364" s="3"/>
      <c r="AB2364" s="3" t="s">
        <v>2421</v>
      </c>
      <c r="AC2364" s="2"/>
      <c r="AD2364" s="2" t="s">
        <v>118</v>
      </c>
      <c r="AE2364" s="2" t="s">
        <v>118</v>
      </c>
      <c r="AF2364" s="2"/>
      <c r="AG2364" s="2"/>
      <c r="AH2364" s="2"/>
      <c r="AI2364" s="2"/>
      <c r="AJ2364" s="2" t="s">
        <v>50</v>
      </c>
      <c r="AK2364" s="2" t="s">
        <v>49</v>
      </c>
    </row>
    <row r="2365" spans="1:37" ht="28.8" x14ac:dyDescent="0.3">
      <c r="A2365" s="1">
        <v>2614</v>
      </c>
      <c r="B2365">
        <v>20753</v>
      </c>
      <c r="F2365" s="2" t="s">
        <v>76</v>
      </c>
      <c r="G2365" s="2" t="s">
        <v>78</v>
      </c>
      <c r="H2365" s="2" t="s">
        <v>37</v>
      </c>
      <c r="I2365" s="2" t="s">
        <v>46</v>
      </c>
      <c r="J2365" s="2" t="s">
        <v>1228</v>
      </c>
      <c r="K2365" s="2" t="s">
        <v>300</v>
      </c>
      <c r="L2365" s="2" t="s">
        <v>422</v>
      </c>
      <c r="M2365" s="2" t="s">
        <v>693</v>
      </c>
      <c r="N2365" s="3" t="s">
        <v>2338</v>
      </c>
      <c r="O2365" s="2" t="s">
        <v>60</v>
      </c>
      <c r="P2365" s="2" t="s">
        <v>65</v>
      </c>
      <c r="Q2365" s="2"/>
      <c r="R2365" s="2"/>
      <c r="S2365" s="2"/>
      <c r="T2365" s="2"/>
      <c r="U2365">
        <v>0</v>
      </c>
      <c r="V2365">
        <v>360</v>
      </c>
      <c r="W2365" s="4">
        <v>46150</v>
      </c>
      <c r="X2365" s="4">
        <v>46183</v>
      </c>
      <c r="Y2365" s="4">
        <v>46183</v>
      </c>
      <c r="Z2365" s="4">
        <v>46543</v>
      </c>
      <c r="AA2365" s="3"/>
      <c r="AB2365" s="3" t="s">
        <v>2421</v>
      </c>
      <c r="AC2365" s="2"/>
      <c r="AD2365" s="2" t="s">
        <v>118</v>
      </c>
      <c r="AE2365" s="2" t="s">
        <v>118</v>
      </c>
      <c r="AF2365" s="2"/>
      <c r="AG2365" s="2"/>
      <c r="AH2365" s="2"/>
      <c r="AI2365" s="2"/>
      <c r="AJ2365" s="2" t="s">
        <v>50</v>
      </c>
      <c r="AK2365" s="2" t="s">
        <v>49</v>
      </c>
    </row>
    <row r="2366" spans="1:37" ht="28.8" x14ac:dyDescent="0.3">
      <c r="A2366" s="1">
        <v>2615</v>
      </c>
      <c r="B2366">
        <v>20757</v>
      </c>
      <c r="F2366" s="2" t="s">
        <v>76</v>
      </c>
      <c r="G2366" s="2" t="s">
        <v>78</v>
      </c>
      <c r="H2366" s="2" t="s">
        <v>37</v>
      </c>
      <c r="I2366" s="2" t="s">
        <v>46</v>
      </c>
      <c r="J2366" s="2" t="s">
        <v>1228</v>
      </c>
      <c r="K2366" s="2" t="s">
        <v>305</v>
      </c>
      <c r="L2366" s="2" t="s">
        <v>273</v>
      </c>
      <c r="M2366" s="2" t="s">
        <v>306</v>
      </c>
      <c r="N2366" s="3" t="s">
        <v>2338</v>
      </c>
      <c r="O2366" s="2" t="s">
        <v>60</v>
      </c>
      <c r="P2366" s="2" t="s">
        <v>65</v>
      </c>
      <c r="Q2366" s="2"/>
      <c r="R2366" s="2"/>
      <c r="S2366" s="2"/>
      <c r="T2366" s="2"/>
      <c r="U2366">
        <v>0</v>
      </c>
      <c r="V2366">
        <v>360</v>
      </c>
      <c r="W2366" s="4">
        <v>46151</v>
      </c>
      <c r="X2366" s="4">
        <v>46183</v>
      </c>
      <c r="Y2366" s="4">
        <v>46183</v>
      </c>
      <c r="Z2366" s="4">
        <v>46543</v>
      </c>
      <c r="AA2366" s="3"/>
      <c r="AB2366" s="3" t="s">
        <v>2438</v>
      </c>
      <c r="AC2366" s="2"/>
      <c r="AD2366" s="2" t="s">
        <v>118</v>
      </c>
      <c r="AE2366" s="2" t="s">
        <v>118</v>
      </c>
      <c r="AF2366" s="2"/>
      <c r="AG2366" s="2"/>
      <c r="AH2366" s="2"/>
      <c r="AI2366" s="2"/>
      <c r="AJ2366" s="2" t="s">
        <v>50</v>
      </c>
      <c r="AK2366" s="2" t="s">
        <v>49</v>
      </c>
    </row>
    <row r="2367" spans="1:37" ht="28.8" x14ac:dyDescent="0.3">
      <c r="A2367" s="1">
        <v>2616</v>
      </c>
      <c r="B2367">
        <v>20758</v>
      </c>
      <c r="F2367" s="2" t="s">
        <v>76</v>
      </c>
      <c r="G2367" s="2" t="s">
        <v>78</v>
      </c>
      <c r="H2367" s="2" t="s">
        <v>37</v>
      </c>
      <c r="I2367" s="2" t="s">
        <v>46</v>
      </c>
      <c r="J2367" s="2" t="s">
        <v>1228</v>
      </c>
      <c r="K2367" s="2" t="s">
        <v>305</v>
      </c>
      <c r="L2367" s="2" t="s">
        <v>413</v>
      </c>
      <c r="M2367" s="2" t="s">
        <v>681</v>
      </c>
      <c r="N2367" s="3" t="s">
        <v>2338</v>
      </c>
      <c r="O2367" s="2" t="s">
        <v>60</v>
      </c>
      <c r="P2367" s="2" t="s">
        <v>65</v>
      </c>
      <c r="Q2367" s="2"/>
      <c r="R2367" s="2"/>
      <c r="S2367" s="2"/>
      <c r="T2367" s="2"/>
      <c r="U2367">
        <v>0</v>
      </c>
      <c r="V2367">
        <v>360</v>
      </c>
      <c r="W2367" s="4">
        <v>46151</v>
      </c>
      <c r="X2367" s="4">
        <v>46183</v>
      </c>
      <c r="Y2367" s="4">
        <v>46183</v>
      </c>
      <c r="Z2367" s="4">
        <v>46543</v>
      </c>
      <c r="AA2367" s="3"/>
      <c r="AB2367" s="3" t="s">
        <v>2438</v>
      </c>
      <c r="AC2367" s="2"/>
      <c r="AD2367" s="2" t="s">
        <v>118</v>
      </c>
      <c r="AE2367" s="2" t="s">
        <v>118</v>
      </c>
      <c r="AF2367" s="2"/>
      <c r="AG2367" s="2"/>
      <c r="AH2367" s="2"/>
      <c r="AI2367" s="2"/>
      <c r="AJ2367" s="2" t="s">
        <v>50</v>
      </c>
      <c r="AK2367" s="2" t="s">
        <v>49</v>
      </c>
    </row>
    <row r="2368" spans="1:37" ht="28.8" x14ac:dyDescent="0.3">
      <c r="A2368" s="1">
        <v>2617</v>
      </c>
      <c r="B2368">
        <v>20759</v>
      </c>
      <c r="F2368" s="2" t="s">
        <v>76</v>
      </c>
      <c r="G2368" s="2" t="s">
        <v>78</v>
      </c>
      <c r="H2368" s="2" t="s">
        <v>37</v>
      </c>
      <c r="I2368" s="2" t="s">
        <v>46</v>
      </c>
      <c r="J2368" s="2" t="s">
        <v>1228</v>
      </c>
      <c r="K2368" s="2" t="s">
        <v>305</v>
      </c>
      <c r="L2368" s="2" t="s">
        <v>278</v>
      </c>
      <c r="M2368" s="2" t="s">
        <v>307</v>
      </c>
      <c r="N2368" s="3" t="s">
        <v>2338</v>
      </c>
      <c r="O2368" s="2" t="s">
        <v>60</v>
      </c>
      <c r="P2368" s="2" t="s">
        <v>65</v>
      </c>
      <c r="Q2368" s="2"/>
      <c r="R2368" s="2"/>
      <c r="S2368" s="2"/>
      <c r="T2368" s="2"/>
      <c r="U2368">
        <v>0</v>
      </c>
      <c r="V2368">
        <v>360</v>
      </c>
      <c r="W2368" s="4">
        <v>46151</v>
      </c>
      <c r="X2368" s="4">
        <v>46183</v>
      </c>
      <c r="Y2368" s="4">
        <v>46183</v>
      </c>
      <c r="Z2368" s="4">
        <v>46543</v>
      </c>
      <c r="AA2368" s="3"/>
      <c r="AB2368" s="3" t="s">
        <v>2438</v>
      </c>
      <c r="AC2368" s="2"/>
      <c r="AD2368" s="2" t="s">
        <v>118</v>
      </c>
      <c r="AE2368" s="2" t="s">
        <v>118</v>
      </c>
      <c r="AF2368" s="2"/>
      <c r="AG2368" s="2"/>
      <c r="AH2368" s="2"/>
      <c r="AI2368" s="2"/>
      <c r="AJ2368" s="2" t="s">
        <v>50</v>
      </c>
      <c r="AK2368" s="2" t="s">
        <v>49</v>
      </c>
    </row>
    <row r="2369" spans="1:37" ht="28.8" x14ac:dyDescent="0.3">
      <c r="A2369" s="1">
        <v>2618</v>
      </c>
      <c r="B2369">
        <v>20760</v>
      </c>
      <c r="F2369" s="2" t="s">
        <v>76</v>
      </c>
      <c r="G2369" s="2" t="s">
        <v>78</v>
      </c>
      <c r="H2369" s="2" t="s">
        <v>37</v>
      </c>
      <c r="I2369" s="2" t="s">
        <v>46</v>
      </c>
      <c r="J2369" s="2" t="s">
        <v>1228</v>
      </c>
      <c r="K2369" s="2" t="s">
        <v>305</v>
      </c>
      <c r="L2369" s="2" t="s">
        <v>281</v>
      </c>
      <c r="M2369" s="2" t="s">
        <v>308</v>
      </c>
      <c r="N2369" s="3" t="s">
        <v>2338</v>
      </c>
      <c r="O2369" s="2" t="s">
        <v>60</v>
      </c>
      <c r="P2369" s="2" t="s">
        <v>65</v>
      </c>
      <c r="Q2369" s="2"/>
      <c r="R2369" s="2"/>
      <c r="S2369" s="2"/>
      <c r="T2369" s="2"/>
      <c r="U2369">
        <v>0</v>
      </c>
      <c r="V2369">
        <v>360</v>
      </c>
      <c r="W2369" s="4">
        <v>46151</v>
      </c>
      <c r="X2369" s="4">
        <v>46183</v>
      </c>
      <c r="Y2369" s="4">
        <v>46183</v>
      </c>
      <c r="Z2369" s="4">
        <v>46543</v>
      </c>
      <c r="AA2369" s="3"/>
      <c r="AB2369" s="3" t="s">
        <v>2438</v>
      </c>
      <c r="AC2369" s="2"/>
      <c r="AD2369" s="2" t="s">
        <v>118</v>
      </c>
      <c r="AE2369" s="2" t="s">
        <v>118</v>
      </c>
      <c r="AF2369" s="2"/>
      <c r="AG2369" s="2"/>
      <c r="AH2369" s="2"/>
      <c r="AI2369" s="2"/>
      <c r="AJ2369" s="2" t="s">
        <v>50</v>
      </c>
      <c r="AK2369" s="2" t="s">
        <v>49</v>
      </c>
    </row>
    <row r="2370" spans="1:37" ht="28.8" x14ac:dyDescent="0.3">
      <c r="A2370" s="1">
        <v>2619</v>
      </c>
      <c r="B2370">
        <v>20761</v>
      </c>
      <c r="F2370" s="2" t="s">
        <v>76</v>
      </c>
      <c r="G2370" s="2" t="s">
        <v>78</v>
      </c>
      <c r="H2370" s="2" t="s">
        <v>37</v>
      </c>
      <c r="I2370" s="2" t="s">
        <v>46</v>
      </c>
      <c r="J2370" s="2" t="s">
        <v>1228</v>
      </c>
      <c r="K2370" s="2" t="s">
        <v>305</v>
      </c>
      <c r="L2370" s="2" t="s">
        <v>283</v>
      </c>
      <c r="M2370" s="2" t="s">
        <v>309</v>
      </c>
      <c r="N2370" s="3" t="s">
        <v>2338</v>
      </c>
      <c r="O2370" s="2" t="s">
        <v>60</v>
      </c>
      <c r="P2370" s="2" t="s">
        <v>65</v>
      </c>
      <c r="Q2370" s="2"/>
      <c r="R2370" s="2"/>
      <c r="S2370" s="2"/>
      <c r="T2370" s="2"/>
      <c r="U2370">
        <v>0</v>
      </c>
      <c r="V2370">
        <v>360</v>
      </c>
      <c r="W2370" s="4">
        <v>46151</v>
      </c>
      <c r="X2370" s="4">
        <v>46183</v>
      </c>
      <c r="Y2370" s="4">
        <v>46183</v>
      </c>
      <c r="Z2370" s="4">
        <v>46543</v>
      </c>
      <c r="AA2370" s="3"/>
      <c r="AB2370" s="3" t="s">
        <v>2438</v>
      </c>
      <c r="AC2370" s="2"/>
      <c r="AD2370" s="2" t="s">
        <v>118</v>
      </c>
      <c r="AE2370" s="2" t="s">
        <v>118</v>
      </c>
      <c r="AF2370" s="2"/>
      <c r="AG2370" s="2"/>
      <c r="AH2370" s="2"/>
      <c r="AI2370" s="2"/>
      <c r="AJ2370" s="2" t="s">
        <v>50</v>
      </c>
      <c r="AK2370" s="2" t="s">
        <v>49</v>
      </c>
    </row>
    <row r="2371" spans="1:37" ht="28.8" x14ac:dyDescent="0.3">
      <c r="A2371" s="1">
        <v>2620</v>
      </c>
      <c r="B2371">
        <v>20762</v>
      </c>
      <c r="F2371" s="2" t="s">
        <v>76</v>
      </c>
      <c r="G2371" s="2" t="s">
        <v>78</v>
      </c>
      <c r="H2371" s="2" t="s">
        <v>37</v>
      </c>
      <c r="I2371" s="2" t="s">
        <v>46</v>
      </c>
      <c r="J2371" s="2" t="s">
        <v>1228</v>
      </c>
      <c r="K2371" s="2" t="s">
        <v>305</v>
      </c>
      <c r="L2371" s="2" t="s">
        <v>422</v>
      </c>
      <c r="M2371" s="2" t="s">
        <v>682</v>
      </c>
      <c r="N2371" s="3" t="s">
        <v>2338</v>
      </c>
      <c r="O2371" s="2" t="s">
        <v>60</v>
      </c>
      <c r="P2371" s="2" t="s">
        <v>65</v>
      </c>
      <c r="Q2371" s="2"/>
      <c r="R2371" s="2"/>
      <c r="S2371" s="2"/>
      <c r="T2371" s="2"/>
      <c r="U2371">
        <v>0</v>
      </c>
      <c r="V2371">
        <v>360</v>
      </c>
      <c r="W2371" s="4">
        <v>46151</v>
      </c>
      <c r="X2371" s="4">
        <v>46183</v>
      </c>
      <c r="Y2371" s="4">
        <v>46183</v>
      </c>
      <c r="Z2371" s="4">
        <v>46543</v>
      </c>
      <c r="AA2371" s="3"/>
      <c r="AB2371" s="3" t="s">
        <v>2421</v>
      </c>
      <c r="AC2371" s="2"/>
      <c r="AD2371" s="2" t="s">
        <v>118</v>
      </c>
      <c r="AE2371" s="2" t="s">
        <v>118</v>
      </c>
      <c r="AF2371" s="2"/>
      <c r="AG2371" s="2"/>
      <c r="AH2371" s="2"/>
      <c r="AI2371" s="2"/>
      <c r="AJ2371" s="2" t="s">
        <v>50</v>
      </c>
      <c r="AK2371" s="2" t="s">
        <v>49</v>
      </c>
    </row>
    <row r="2372" spans="1:37" x14ac:dyDescent="0.3">
      <c r="A2372" s="1">
        <v>2621</v>
      </c>
      <c r="B2372">
        <v>20870</v>
      </c>
      <c r="F2372" s="2" t="s">
        <v>47</v>
      </c>
      <c r="G2372" s="2" t="s">
        <v>72</v>
      </c>
      <c r="H2372" s="2" t="s">
        <v>37</v>
      </c>
      <c r="I2372" s="2" t="s">
        <v>46</v>
      </c>
      <c r="J2372" s="2" t="s">
        <v>71</v>
      </c>
      <c r="K2372" s="2" t="s">
        <v>134</v>
      </c>
      <c r="L2372" s="2" t="s">
        <v>39</v>
      </c>
      <c r="M2372" s="2" t="s">
        <v>375</v>
      </c>
      <c r="N2372" s="3" t="s">
        <v>2339</v>
      </c>
      <c r="O2372" s="2" t="s">
        <v>53</v>
      </c>
      <c r="P2372" s="2" t="s">
        <v>65</v>
      </c>
      <c r="Q2372" s="2"/>
      <c r="R2372" s="2" t="s">
        <v>114</v>
      </c>
      <c r="S2372" s="2" t="s">
        <v>1909</v>
      </c>
      <c r="T2372" s="2"/>
      <c r="U2372">
        <v>0</v>
      </c>
      <c r="V2372">
        <v>0</v>
      </c>
      <c r="W2372" s="4">
        <v>46153</v>
      </c>
      <c r="X2372" s="4"/>
      <c r="Y2372" s="4"/>
      <c r="Z2372" s="4"/>
      <c r="AA2372" s="3"/>
      <c r="AB2372" s="3"/>
      <c r="AC2372" s="2"/>
      <c r="AD2372" s="2" t="s">
        <v>102</v>
      </c>
      <c r="AE2372" s="2" t="s">
        <v>101</v>
      </c>
      <c r="AF2372" s="2"/>
      <c r="AG2372" s="2"/>
      <c r="AH2372" s="2"/>
      <c r="AI2372" s="2"/>
      <c r="AJ2372" s="2" t="s">
        <v>50</v>
      </c>
      <c r="AK2372" s="2" t="s">
        <v>49</v>
      </c>
    </row>
    <row r="2373" spans="1:37" ht="28.8" x14ac:dyDescent="0.3">
      <c r="A2373" s="1">
        <v>2622</v>
      </c>
      <c r="B2373">
        <v>20871</v>
      </c>
      <c r="F2373" s="2" t="s">
        <v>47</v>
      </c>
      <c r="G2373" s="2" t="s">
        <v>78</v>
      </c>
      <c r="H2373" s="2" t="s">
        <v>37</v>
      </c>
      <c r="I2373" s="2" t="s">
        <v>46</v>
      </c>
      <c r="J2373" s="2" t="s">
        <v>71</v>
      </c>
      <c r="K2373" s="2" t="s">
        <v>134</v>
      </c>
      <c r="L2373" s="2" t="s">
        <v>135</v>
      </c>
      <c r="M2373" s="2" t="s">
        <v>136</v>
      </c>
      <c r="N2373" s="3" t="s">
        <v>2339</v>
      </c>
      <c r="O2373" s="2" t="s">
        <v>53</v>
      </c>
      <c r="P2373" s="2" t="s">
        <v>65</v>
      </c>
      <c r="Q2373" s="2"/>
      <c r="R2373" s="2" t="s">
        <v>114</v>
      </c>
      <c r="S2373" s="2" t="s">
        <v>2340</v>
      </c>
      <c r="T2373" s="2"/>
      <c r="U2373">
        <v>0</v>
      </c>
      <c r="V2373">
        <v>0</v>
      </c>
      <c r="W2373" s="4">
        <v>46153</v>
      </c>
      <c r="X2373" s="4">
        <v>46165</v>
      </c>
      <c r="Y2373" s="4">
        <v>46165</v>
      </c>
      <c r="Z2373" s="4">
        <v>46165</v>
      </c>
      <c r="AA2373" s="3"/>
      <c r="AB2373" s="3" t="s">
        <v>2439</v>
      </c>
      <c r="AC2373" s="2"/>
      <c r="AD2373" s="2" t="s">
        <v>102</v>
      </c>
      <c r="AE2373" s="2" t="s">
        <v>118</v>
      </c>
      <c r="AF2373" s="2"/>
      <c r="AG2373" s="2"/>
      <c r="AH2373" s="2"/>
      <c r="AI2373" s="2"/>
      <c r="AJ2373" s="2" t="s">
        <v>50</v>
      </c>
      <c r="AK2373" s="2" t="s">
        <v>49</v>
      </c>
    </row>
    <row r="2374" spans="1:37" x14ac:dyDescent="0.3">
      <c r="A2374" s="1">
        <v>2623</v>
      </c>
      <c r="B2374">
        <v>20872</v>
      </c>
      <c r="F2374" s="2" t="s">
        <v>76</v>
      </c>
      <c r="G2374" s="2" t="s">
        <v>72</v>
      </c>
      <c r="H2374" s="2" t="s">
        <v>37</v>
      </c>
      <c r="I2374" s="2" t="s">
        <v>46</v>
      </c>
      <c r="J2374" s="2" t="s">
        <v>258</v>
      </c>
      <c r="K2374" s="2" t="s">
        <v>134</v>
      </c>
      <c r="L2374" s="2" t="s">
        <v>39</v>
      </c>
      <c r="M2374" s="2" t="s">
        <v>375</v>
      </c>
      <c r="N2374" s="3" t="s">
        <v>2341</v>
      </c>
      <c r="O2374" s="2" t="s">
        <v>60</v>
      </c>
      <c r="P2374" s="2" t="s">
        <v>65</v>
      </c>
      <c r="Q2374" s="2"/>
      <c r="R2374" s="2" t="s">
        <v>54</v>
      </c>
      <c r="S2374" s="2" t="s">
        <v>2098</v>
      </c>
      <c r="T2374" s="2"/>
      <c r="U2374">
        <v>0</v>
      </c>
      <c r="V2374">
        <v>730</v>
      </c>
      <c r="W2374" s="4">
        <v>46153</v>
      </c>
      <c r="X2374" s="4"/>
      <c r="Y2374" s="4">
        <v>46153</v>
      </c>
      <c r="Z2374" s="4">
        <v>46883</v>
      </c>
      <c r="AA2374" s="3"/>
      <c r="AB2374" s="3"/>
      <c r="AC2374" s="2"/>
      <c r="AD2374" s="2" t="s">
        <v>102</v>
      </c>
      <c r="AE2374" s="2" t="s">
        <v>101</v>
      </c>
      <c r="AF2374" s="2"/>
      <c r="AG2374" s="2"/>
      <c r="AH2374" s="2"/>
      <c r="AI2374" s="2"/>
      <c r="AJ2374" s="2" t="s">
        <v>50</v>
      </c>
      <c r="AK2374" s="2" t="s">
        <v>49</v>
      </c>
    </row>
    <row r="2375" spans="1:37" x14ac:dyDescent="0.3">
      <c r="A2375" s="1">
        <v>2624</v>
      </c>
      <c r="F2375" s="2" t="s">
        <v>76</v>
      </c>
      <c r="G2375" s="2" t="s">
        <v>44</v>
      </c>
      <c r="H2375" s="2" t="s">
        <v>37</v>
      </c>
      <c r="I2375" s="2" t="s">
        <v>46</v>
      </c>
      <c r="J2375" s="2" t="s">
        <v>258</v>
      </c>
      <c r="K2375" s="2" t="s">
        <v>134</v>
      </c>
      <c r="L2375" s="2" t="s">
        <v>39</v>
      </c>
      <c r="M2375" s="2" t="s">
        <v>375</v>
      </c>
      <c r="N2375" s="3" t="s">
        <v>2342</v>
      </c>
      <c r="O2375" s="2" t="s">
        <v>60</v>
      </c>
      <c r="P2375" s="2" t="s">
        <v>65</v>
      </c>
      <c r="Q2375" s="2"/>
      <c r="R2375" s="2" t="s">
        <v>54</v>
      </c>
      <c r="S2375" s="2" t="s">
        <v>1097</v>
      </c>
      <c r="T2375" s="2"/>
      <c r="U2375">
        <v>0</v>
      </c>
      <c r="V2375">
        <v>365</v>
      </c>
      <c r="W2375" s="4">
        <v>46245</v>
      </c>
      <c r="X2375" s="4"/>
      <c r="Y2375" s="4">
        <v>46245</v>
      </c>
      <c r="Z2375" s="4">
        <v>46610</v>
      </c>
      <c r="AA2375" s="3"/>
      <c r="AB2375" s="3"/>
      <c r="AC2375" s="2"/>
      <c r="AD2375" s="2" t="s">
        <v>102</v>
      </c>
      <c r="AE2375" s="2" t="s">
        <v>102</v>
      </c>
      <c r="AF2375" s="2"/>
      <c r="AG2375" s="2"/>
      <c r="AH2375" s="2"/>
      <c r="AI2375" s="2"/>
      <c r="AJ2375" s="2" t="s">
        <v>50</v>
      </c>
      <c r="AK2375" s="2" t="s">
        <v>49</v>
      </c>
    </row>
    <row r="2376" spans="1:37" ht="28.8" x14ac:dyDescent="0.3">
      <c r="A2376" s="1">
        <v>2625</v>
      </c>
      <c r="B2376">
        <v>20873</v>
      </c>
      <c r="F2376" s="2" t="s">
        <v>76</v>
      </c>
      <c r="G2376" s="2" t="s">
        <v>78</v>
      </c>
      <c r="H2376" s="2" t="s">
        <v>37</v>
      </c>
      <c r="I2376" s="2" t="s">
        <v>46</v>
      </c>
      <c r="J2376" s="2" t="s">
        <v>258</v>
      </c>
      <c r="K2376" s="2" t="s">
        <v>134</v>
      </c>
      <c r="L2376" s="2" t="s">
        <v>135</v>
      </c>
      <c r="M2376" s="2" t="s">
        <v>136</v>
      </c>
      <c r="N2376" s="3" t="s">
        <v>2341</v>
      </c>
      <c r="O2376" s="2" t="s">
        <v>60</v>
      </c>
      <c r="P2376" s="2" t="s">
        <v>65</v>
      </c>
      <c r="Q2376" s="2"/>
      <c r="R2376" s="2" t="s">
        <v>54</v>
      </c>
      <c r="S2376" s="2" t="s">
        <v>164</v>
      </c>
      <c r="T2376" s="2"/>
      <c r="U2376">
        <v>0</v>
      </c>
      <c r="V2376">
        <v>730</v>
      </c>
      <c r="W2376" s="4">
        <v>46153</v>
      </c>
      <c r="X2376" s="4">
        <v>46165</v>
      </c>
      <c r="Y2376" s="4">
        <v>46165</v>
      </c>
      <c r="Z2376" s="4">
        <v>46895</v>
      </c>
      <c r="AA2376" s="3"/>
      <c r="AB2376" s="3" t="s">
        <v>2440</v>
      </c>
      <c r="AC2376" s="2"/>
      <c r="AD2376" s="2" t="s">
        <v>102</v>
      </c>
      <c r="AE2376" s="2" t="s">
        <v>118</v>
      </c>
      <c r="AF2376" s="2"/>
      <c r="AG2376" s="2"/>
      <c r="AH2376" s="2"/>
      <c r="AI2376" s="2"/>
      <c r="AJ2376" s="2" t="s">
        <v>50</v>
      </c>
      <c r="AK2376" s="2" t="s">
        <v>49</v>
      </c>
    </row>
    <row r="2377" spans="1:37" ht="28.8" x14ac:dyDescent="0.3">
      <c r="A2377" s="1">
        <v>2626</v>
      </c>
      <c r="B2377">
        <v>20874</v>
      </c>
      <c r="F2377" s="2" t="s">
        <v>76</v>
      </c>
      <c r="G2377" s="2" t="s">
        <v>78</v>
      </c>
      <c r="H2377" s="2" t="s">
        <v>37</v>
      </c>
      <c r="I2377" s="2" t="s">
        <v>46</v>
      </c>
      <c r="J2377" s="2" t="s">
        <v>258</v>
      </c>
      <c r="K2377" s="2" t="s">
        <v>134</v>
      </c>
      <c r="L2377" s="2" t="s">
        <v>135</v>
      </c>
      <c r="M2377" s="2" t="s">
        <v>136</v>
      </c>
      <c r="N2377" s="3" t="s">
        <v>2343</v>
      </c>
      <c r="O2377" s="2" t="s">
        <v>60</v>
      </c>
      <c r="P2377" s="2" t="s">
        <v>65</v>
      </c>
      <c r="Q2377" s="2"/>
      <c r="R2377" s="2" t="s">
        <v>54</v>
      </c>
      <c r="S2377" s="2" t="s">
        <v>2098</v>
      </c>
      <c r="T2377" s="2"/>
      <c r="U2377">
        <v>0</v>
      </c>
      <c r="V2377">
        <v>730</v>
      </c>
      <c r="W2377" s="4">
        <v>46153</v>
      </c>
      <c r="X2377" s="4">
        <v>46165</v>
      </c>
      <c r="Y2377" s="4">
        <v>46165</v>
      </c>
      <c r="Z2377" s="4">
        <v>46895</v>
      </c>
      <c r="AA2377" s="3"/>
      <c r="AB2377" s="3" t="s">
        <v>2440</v>
      </c>
      <c r="AC2377" s="2"/>
      <c r="AD2377" s="2" t="s">
        <v>102</v>
      </c>
      <c r="AE2377" s="2" t="s">
        <v>118</v>
      </c>
      <c r="AF2377" s="2"/>
      <c r="AG2377" s="2"/>
      <c r="AH2377" s="2"/>
      <c r="AI2377" s="2"/>
      <c r="AJ2377" s="2" t="s">
        <v>50</v>
      </c>
      <c r="AK2377" s="2" t="s">
        <v>49</v>
      </c>
    </row>
    <row r="2378" spans="1:37" x14ac:dyDescent="0.3">
      <c r="A2378" s="1">
        <v>2627</v>
      </c>
      <c r="F2378" s="2" t="s">
        <v>76</v>
      </c>
      <c r="G2378" s="2" t="s">
        <v>44</v>
      </c>
      <c r="H2378" s="2" t="s">
        <v>37</v>
      </c>
      <c r="I2378" s="2" t="s">
        <v>46</v>
      </c>
      <c r="J2378" s="2" t="s">
        <v>258</v>
      </c>
      <c r="K2378" s="2" t="s">
        <v>134</v>
      </c>
      <c r="L2378" s="2" t="s">
        <v>553</v>
      </c>
      <c r="M2378" s="2" t="s">
        <v>554</v>
      </c>
      <c r="N2378" s="3" t="s">
        <v>2341</v>
      </c>
      <c r="O2378" s="2" t="s">
        <v>60</v>
      </c>
      <c r="P2378" s="2" t="s">
        <v>65</v>
      </c>
      <c r="Q2378" s="2"/>
      <c r="R2378" s="2" t="s">
        <v>54</v>
      </c>
      <c r="S2378" s="2" t="s">
        <v>2098</v>
      </c>
      <c r="T2378" s="2"/>
      <c r="U2378">
        <v>0</v>
      </c>
      <c r="V2378">
        <v>731</v>
      </c>
      <c r="W2378" s="4">
        <v>46246</v>
      </c>
      <c r="X2378" s="4"/>
      <c r="Y2378" s="4">
        <v>46246</v>
      </c>
      <c r="Z2378" s="4">
        <v>46977</v>
      </c>
      <c r="AA2378" s="3"/>
      <c r="AB2378" s="3"/>
      <c r="AC2378" s="2"/>
      <c r="AD2378" s="2" t="s">
        <v>102</v>
      </c>
      <c r="AE2378" s="2" t="s">
        <v>102</v>
      </c>
      <c r="AF2378" s="2"/>
      <c r="AG2378" s="2"/>
      <c r="AH2378" s="2"/>
      <c r="AI2378" s="2"/>
      <c r="AJ2378" s="2" t="s">
        <v>50</v>
      </c>
      <c r="AK2378" s="2" t="s">
        <v>49</v>
      </c>
    </row>
    <row r="2379" spans="1:37" ht="28.8" x14ac:dyDescent="0.3">
      <c r="A2379" s="1">
        <v>2628</v>
      </c>
      <c r="B2379">
        <v>20875</v>
      </c>
      <c r="F2379" s="2" t="s">
        <v>76</v>
      </c>
      <c r="G2379" s="2" t="s">
        <v>78</v>
      </c>
      <c r="H2379" s="2" t="s">
        <v>37</v>
      </c>
      <c r="I2379" s="2" t="s">
        <v>46</v>
      </c>
      <c r="J2379" s="2" t="s">
        <v>258</v>
      </c>
      <c r="K2379" s="2" t="s">
        <v>134</v>
      </c>
      <c r="L2379" s="2" t="s">
        <v>553</v>
      </c>
      <c r="M2379" s="2" t="s">
        <v>554</v>
      </c>
      <c r="N2379" s="3" t="s">
        <v>2342</v>
      </c>
      <c r="O2379" s="2" t="s">
        <v>60</v>
      </c>
      <c r="P2379" s="2" t="s">
        <v>65</v>
      </c>
      <c r="Q2379" s="2"/>
      <c r="R2379" s="2"/>
      <c r="S2379" s="2"/>
      <c r="T2379" s="2"/>
      <c r="U2379">
        <v>0</v>
      </c>
      <c r="V2379">
        <v>365</v>
      </c>
      <c r="W2379" s="4">
        <v>46153</v>
      </c>
      <c r="X2379" s="4">
        <v>46158</v>
      </c>
      <c r="Y2379" s="4">
        <v>46158</v>
      </c>
      <c r="Z2379" s="4">
        <v>46523</v>
      </c>
      <c r="AA2379" s="3"/>
      <c r="AB2379" s="3" t="s">
        <v>2441</v>
      </c>
      <c r="AC2379" s="2"/>
      <c r="AD2379" s="2" t="s">
        <v>102</v>
      </c>
      <c r="AE2379" s="2" t="s">
        <v>117</v>
      </c>
      <c r="AF2379" s="2"/>
      <c r="AG2379" s="2"/>
      <c r="AH2379" s="2"/>
      <c r="AI2379" s="2"/>
      <c r="AJ2379" s="2" t="s">
        <v>50</v>
      </c>
      <c r="AK2379" s="2" t="s">
        <v>49</v>
      </c>
    </row>
    <row r="2380" spans="1:37" ht="43.2" x14ac:dyDescent="0.3">
      <c r="A2380" s="1">
        <v>2629</v>
      </c>
      <c r="B2380">
        <v>20446</v>
      </c>
      <c r="F2380" s="2" t="s">
        <v>76</v>
      </c>
      <c r="G2380" s="2" t="s">
        <v>78</v>
      </c>
      <c r="H2380" s="2" t="s">
        <v>37</v>
      </c>
      <c r="I2380" s="2" t="s">
        <v>46</v>
      </c>
      <c r="J2380" s="2" t="s">
        <v>182</v>
      </c>
      <c r="K2380" s="2" t="s">
        <v>200</v>
      </c>
      <c r="L2380" s="2" t="s">
        <v>201</v>
      </c>
      <c r="M2380" s="2" t="s">
        <v>202</v>
      </c>
      <c r="N2380" s="3" t="s">
        <v>1700</v>
      </c>
      <c r="O2380" s="2" t="s">
        <v>53</v>
      </c>
      <c r="P2380" s="2" t="s">
        <v>65</v>
      </c>
      <c r="Q2380" s="2"/>
      <c r="R2380" s="2" t="s">
        <v>180</v>
      </c>
      <c r="S2380" s="2" t="s">
        <v>181</v>
      </c>
      <c r="T2380" s="2"/>
      <c r="U2380">
        <v>0</v>
      </c>
      <c r="V2380">
        <v>365</v>
      </c>
      <c r="W2380" s="4">
        <v>46141</v>
      </c>
      <c r="X2380" s="4">
        <v>46154</v>
      </c>
      <c r="Y2380" s="4">
        <v>46154</v>
      </c>
      <c r="Z2380" s="4">
        <v>46519</v>
      </c>
      <c r="AA2380" s="3"/>
      <c r="AB2380" s="3" t="s">
        <v>2427</v>
      </c>
      <c r="AC2380" s="2"/>
      <c r="AD2380" s="2" t="s">
        <v>45</v>
      </c>
      <c r="AE2380" s="2" t="s">
        <v>45</v>
      </c>
      <c r="AF2380" s="2"/>
      <c r="AG2380" s="2"/>
      <c r="AH2380" s="2"/>
      <c r="AI2380" s="2"/>
      <c r="AJ2380" s="2" t="s">
        <v>50</v>
      </c>
      <c r="AK2380" s="2" t="s">
        <v>49</v>
      </c>
    </row>
    <row r="2381" spans="1:37" ht="43.2" x14ac:dyDescent="0.3">
      <c r="A2381" s="1">
        <v>2630</v>
      </c>
      <c r="B2381">
        <v>20516</v>
      </c>
      <c r="F2381" s="2" t="s">
        <v>76</v>
      </c>
      <c r="G2381" s="2" t="s">
        <v>78</v>
      </c>
      <c r="H2381" s="2" t="s">
        <v>37</v>
      </c>
      <c r="I2381" s="2" t="s">
        <v>46</v>
      </c>
      <c r="J2381" s="2" t="s">
        <v>182</v>
      </c>
      <c r="K2381" s="2" t="s">
        <v>203</v>
      </c>
      <c r="L2381" s="2" t="s">
        <v>201</v>
      </c>
      <c r="M2381" s="2" t="s">
        <v>204</v>
      </c>
      <c r="N2381" s="3" t="s">
        <v>1700</v>
      </c>
      <c r="O2381" s="2" t="s">
        <v>53</v>
      </c>
      <c r="P2381" s="2" t="s">
        <v>65</v>
      </c>
      <c r="Q2381" s="2"/>
      <c r="R2381" s="2" t="s">
        <v>180</v>
      </c>
      <c r="S2381" s="2" t="s">
        <v>181</v>
      </c>
      <c r="T2381" s="2"/>
      <c r="U2381">
        <v>0</v>
      </c>
      <c r="V2381">
        <v>365</v>
      </c>
      <c r="W2381" s="4">
        <v>46142</v>
      </c>
      <c r="X2381" s="4">
        <v>46154</v>
      </c>
      <c r="Y2381" s="4">
        <v>46154</v>
      </c>
      <c r="Z2381" s="4">
        <v>46519</v>
      </c>
      <c r="AA2381" s="3"/>
      <c r="AB2381" s="3" t="s">
        <v>2442</v>
      </c>
      <c r="AC2381" s="2"/>
      <c r="AD2381" s="2" t="s">
        <v>45</v>
      </c>
      <c r="AE2381" s="2" t="s">
        <v>101</v>
      </c>
      <c r="AF2381" s="2"/>
      <c r="AG2381" s="2"/>
      <c r="AH2381" s="2"/>
      <c r="AI2381" s="2"/>
      <c r="AJ2381" s="2" t="s">
        <v>50</v>
      </c>
      <c r="AK2381" s="2" t="s">
        <v>49</v>
      </c>
    </row>
    <row r="2382" spans="1:37" ht="43.2" x14ac:dyDescent="0.3">
      <c r="A2382" s="1">
        <v>2631</v>
      </c>
      <c r="F2382" s="2" t="s">
        <v>76</v>
      </c>
      <c r="G2382" s="2" t="s">
        <v>44</v>
      </c>
      <c r="H2382" s="2" t="s">
        <v>37</v>
      </c>
      <c r="I2382" s="2" t="s">
        <v>46</v>
      </c>
      <c r="J2382" s="2" t="s">
        <v>182</v>
      </c>
      <c r="K2382" s="2" t="s">
        <v>205</v>
      </c>
      <c r="L2382" s="2" t="s">
        <v>206</v>
      </c>
      <c r="M2382" s="2" t="s">
        <v>207</v>
      </c>
      <c r="N2382" s="3" t="s">
        <v>1700</v>
      </c>
      <c r="O2382" s="2" t="s">
        <v>53</v>
      </c>
      <c r="P2382" s="2" t="s">
        <v>65</v>
      </c>
      <c r="Q2382" s="2"/>
      <c r="R2382" s="2" t="s">
        <v>180</v>
      </c>
      <c r="S2382" s="2" t="s">
        <v>181</v>
      </c>
      <c r="T2382" s="2"/>
      <c r="U2382">
        <v>0</v>
      </c>
      <c r="V2382">
        <v>365</v>
      </c>
      <c r="W2382" s="4">
        <v>46203</v>
      </c>
      <c r="X2382" s="4"/>
      <c r="Y2382" s="4">
        <v>46203</v>
      </c>
      <c r="Z2382" s="4">
        <v>46568</v>
      </c>
      <c r="AA2382" s="3"/>
      <c r="AB2382" s="3"/>
      <c r="AC2382" s="2"/>
      <c r="AD2382" s="2" t="s">
        <v>45</v>
      </c>
      <c r="AE2382" s="2" t="s">
        <v>45</v>
      </c>
      <c r="AF2382" s="2"/>
      <c r="AG2382" s="2"/>
      <c r="AH2382" s="2"/>
      <c r="AI2382" s="2"/>
      <c r="AJ2382" s="2" t="s">
        <v>50</v>
      </c>
      <c r="AK2382" s="2" t="s">
        <v>49</v>
      </c>
    </row>
    <row r="2383" spans="1:37" ht="28.8" x14ac:dyDescent="0.3">
      <c r="A2383" s="1">
        <v>2632</v>
      </c>
      <c r="B2383">
        <v>20877</v>
      </c>
      <c r="F2383" s="2" t="s">
        <v>76</v>
      </c>
      <c r="G2383" s="2" t="s">
        <v>78</v>
      </c>
      <c r="H2383" s="2" t="s">
        <v>37</v>
      </c>
      <c r="I2383" s="2" t="s">
        <v>46</v>
      </c>
      <c r="J2383" s="2" t="s">
        <v>320</v>
      </c>
      <c r="K2383" s="2" t="s">
        <v>134</v>
      </c>
      <c r="L2383" s="2" t="s">
        <v>377</v>
      </c>
      <c r="M2383" s="2" t="s">
        <v>378</v>
      </c>
      <c r="N2383" s="3" t="s">
        <v>2344</v>
      </c>
      <c r="O2383" s="2" t="s">
        <v>53</v>
      </c>
      <c r="P2383" s="2" t="s">
        <v>65</v>
      </c>
      <c r="Q2383" s="2"/>
      <c r="R2383" s="2" t="s">
        <v>1401</v>
      </c>
      <c r="S2383" s="2" t="s">
        <v>2116</v>
      </c>
      <c r="T2383" s="2"/>
      <c r="U2383">
        <v>0</v>
      </c>
      <c r="V2383">
        <v>1800</v>
      </c>
      <c r="W2383" s="4">
        <v>46153</v>
      </c>
      <c r="X2383" s="4">
        <v>46158</v>
      </c>
      <c r="Y2383" s="4">
        <v>46158</v>
      </c>
      <c r="Z2383" s="4">
        <v>47958</v>
      </c>
      <c r="AA2383" s="3"/>
      <c r="AB2383" s="3" t="s">
        <v>2411</v>
      </c>
      <c r="AC2383" s="2"/>
      <c r="AD2383" s="2" t="s">
        <v>102</v>
      </c>
      <c r="AE2383" s="2" t="s">
        <v>102</v>
      </c>
      <c r="AF2383" s="2"/>
      <c r="AG2383" s="2"/>
      <c r="AH2383" s="2"/>
      <c r="AI2383" s="2"/>
      <c r="AJ2383" s="2" t="s">
        <v>50</v>
      </c>
      <c r="AK2383" s="2" t="s">
        <v>49</v>
      </c>
    </row>
    <row r="2384" spans="1:37" ht="28.8" x14ac:dyDescent="0.3">
      <c r="A2384" s="1">
        <v>2633</v>
      </c>
      <c r="B2384">
        <v>20876</v>
      </c>
      <c r="F2384" s="2" t="s">
        <v>76</v>
      </c>
      <c r="G2384" s="2" t="s">
        <v>78</v>
      </c>
      <c r="H2384" s="2" t="s">
        <v>37</v>
      </c>
      <c r="I2384" s="2" t="s">
        <v>46</v>
      </c>
      <c r="J2384" s="2" t="s">
        <v>260</v>
      </c>
      <c r="K2384" s="2" t="s">
        <v>134</v>
      </c>
      <c r="L2384" s="2" t="s">
        <v>562</v>
      </c>
      <c r="M2384" s="2" t="s">
        <v>563</v>
      </c>
      <c r="N2384" s="3" t="s">
        <v>2274</v>
      </c>
      <c r="O2384" s="2" t="s">
        <v>53</v>
      </c>
      <c r="P2384" s="2" t="s">
        <v>65</v>
      </c>
      <c r="Q2384" s="2"/>
      <c r="R2384" s="2" t="s">
        <v>2276</v>
      </c>
      <c r="S2384" s="2" t="s">
        <v>2277</v>
      </c>
      <c r="T2384" s="2"/>
      <c r="U2384">
        <v>0</v>
      </c>
      <c r="V2384">
        <v>365</v>
      </c>
      <c r="W2384" s="4">
        <v>46153</v>
      </c>
      <c r="X2384" s="4">
        <v>46158</v>
      </c>
      <c r="Y2384" s="4">
        <v>46158</v>
      </c>
      <c r="Z2384" s="4">
        <v>46523</v>
      </c>
      <c r="AA2384" s="3"/>
      <c r="AB2384" s="3" t="s">
        <v>2411</v>
      </c>
      <c r="AC2384" s="2"/>
      <c r="AD2384" s="2" t="s">
        <v>102</v>
      </c>
      <c r="AE2384" s="2" t="s">
        <v>102</v>
      </c>
      <c r="AF2384" s="2"/>
      <c r="AG2384" s="2"/>
      <c r="AH2384" s="2"/>
      <c r="AI2384" s="2"/>
      <c r="AJ2384" s="2" t="s">
        <v>50</v>
      </c>
      <c r="AK2384" s="2" t="s">
        <v>49</v>
      </c>
    </row>
    <row r="2385" spans="1:37" x14ac:dyDescent="0.3">
      <c r="A2385" s="1">
        <v>2634</v>
      </c>
      <c r="B2385">
        <v>20768</v>
      </c>
      <c r="F2385" s="2" t="s">
        <v>76</v>
      </c>
      <c r="G2385" s="2" t="s">
        <v>72</v>
      </c>
      <c r="H2385" s="2" t="s">
        <v>37</v>
      </c>
      <c r="I2385" s="2" t="s">
        <v>46</v>
      </c>
      <c r="J2385" s="2" t="s">
        <v>258</v>
      </c>
      <c r="K2385" s="2" t="s">
        <v>328</v>
      </c>
      <c r="L2385" s="2" t="s">
        <v>340</v>
      </c>
      <c r="M2385" s="2" t="s">
        <v>341</v>
      </c>
      <c r="N2385" s="3" t="s">
        <v>2308</v>
      </c>
      <c r="O2385" s="2" t="s">
        <v>53</v>
      </c>
      <c r="P2385" s="2" t="s">
        <v>65</v>
      </c>
      <c r="Q2385" s="2"/>
      <c r="R2385" s="2" t="s">
        <v>54</v>
      </c>
      <c r="S2385" s="2" t="s">
        <v>164</v>
      </c>
      <c r="T2385" s="2"/>
      <c r="U2385">
        <v>0</v>
      </c>
      <c r="V2385">
        <v>730</v>
      </c>
      <c r="W2385" s="4">
        <v>46154</v>
      </c>
      <c r="X2385" s="4"/>
      <c r="Y2385" s="4">
        <v>46154</v>
      </c>
      <c r="Z2385" s="4">
        <v>46884</v>
      </c>
      <c r="AA2385" s="3"/>
      <c r="AB2385" s="3"/>
      <c r="AC2385" s="2"/>
      <c r="AD2385" s="2" t="s">
        <v>102</v>
      </c>
      <c r="AE2385" s="2" t="s">
        <v>101</v>
      </c>
      <c r="AF2385" s="2"/>
      <c r="AG2385" s="2"/>
      <c r="AH2385" s="2"/>
      <c r="AI2385" s="2"/>
      <c r="AJ2385" s="2" t="s">
        <v>50</v>
      </c>
      <c r="AK2385" s="2" t="s">
        <v>49</v>
      </c>
    </row>
    <row r="2386" spans="1:37" x14ac:dyDescent="0.3">
      <c r="A2386" s="1">
        <v>2635</v>
      </c>
      <c r="B2386">
        <v>20769</v>
      </c>
      <c r="F2386" s="2" t="s">
        <v>76</v>
      </c>
      <c r="G2386" s="2" t="s">
        <v>72</v>
      </c>
      <c r="H2386" s="2" t="s">
        <v>37</v>
      </c>
      <c r="I2386" s="2" t="s">
        <v>46</v>
      </c>
      <c r="J2386" s="2" t="s">
        <v>258</v>
      </c>
      <c r="K2386" s="2" t="s">
        <v>328</v>
      </c>
      <c r="L2386" s="2" t="s">
        <v>340</v>
      </c>
      <c r="M2386" s="2" t="s">
        <v>341</v>
      </c>
      <c r="N2386" s="3" t="s">
        <v>2309</v>
      </c>
      <c r="O2386" s="2" t="s">
        <v>53</v>
      </c>
      <c r="P2386" s="2" t="s">
        <v>65</v>
      </c>
      <c r="Q2386" s="2"/>
      <c r="R2386" s="2" t="s">
        <v>54</v>
      </c>
      <c r="S2386" s="2" t="s">
        <v>2098</v>
      </c>
      <c r="T2386" s="2"/>
      <c r="U2386">
        <v>0</v>
      </c>
      <c r="V2386">
        <v>730</v>
      </c>
      <c r="W2386" s="4">
        <v>46154</v>
      </c>
      <c r="X2386" s="4"/>
      <c r="Y2386" s="4">
        <v>46154</v>
      </c>
      <c r="Z2386" s="4">
        <v>46884</v>
      </c>
      <c r="AA2386" s="3"/>
      <c r="AB2386" s="3"/>
      <c r="AC2386" s="2"/>
      <c r="AD2386" s="2" t="s">
        <v>102</v>
      </c>
      <c r="AE2386" s="2" t="s">
        <v>101</v>
      </c>
      <c r="AF2386" s="2"/>
      <c r="AG2386" s="2"/>
      <c r="AH2386" s="2"/>
      <c r="AI2386" s="2"/>
      <c r="AJ2386" s="2" t="s">
        <v>50</v>
      </c>
      <c r="AK2386" s="2" t="s">
        <v>49</v>
      </c>
    </row>
    <row r="2387" spans="1:37" ht="28.8" x14ac:dyDescent="0.3">
      <c r="A2387" s="1">
        <v>2636</v>
      </c>
      <c r="B2387">
        <v>20770</v>
      </c>
      <c r="F2387" s="2" t="s">
        <v>76</v>
      </c>
      <c r="G2387" s="2" t="s">
        <v>78</v>
      </c>
      <c r="H2387" s="2" t="s">
        <v>37</v>
      </c>
      <c r="I2387" s="2" t="s">
        <v>46</v>
      </c>
      <c r="J2387" s="2" t="s">
        <v>258</v>
      </c>
      <c r="K2387" s="2" t="s">
        <v>328</v>
      </c>
      <c r="L2387" s="2" t="s">
        <v>342</v>
      </c>
      <c r="M2387" s="2" t="s">
        <v>343</v>
      </c>
      <c r="N2387" s="3" t="s">
        <v>2308</v>
      </c>
      <c r="O2387" s="2" t="s">
        <v>53</v>
      </c>
      <c r="P2387" s="2" t="s">
        <v>65</v>
      </c>
      <c r="Q2387" s="2"/>
      <c r="R2387" s="2" t="s">
        <v>54</v>
      </c>
      <c r="S2387" s="2" t="s">
        <v>2098</v>
      </c>
      <c r="T2387" s="2"/>
      <c r="U2387">
        <v>0</v>
      </c>
      <c r="V2387">
        <v>730</v>
      </c>
      <c r="W2387" s="4">
        <v>46154</v>
      </c>
      <c r="X2387" s="4">
        <v>46154</v>
      </c>
      <c r="Y2387" s="4">
        <v>46154</v>
      </c>
      <c r="Z2387" s="4">
        <v>46884</v>
      </c>
      <c r="AA2387" s="3"/>
      <c r="AB2387" s="3" t="s">
        <v>2443</v>
      </c>
      <c r="AC2387" s="2"/>
      <c r="AD2387" s="2" t="s">
        <v>102</v>
      </c>
      <c r="AE2387" s="2" t="s">
        <v>118</v>
      </c>
      <c r="AF2387" s="2"/>
      <c r="AG2387" s="2"/>
      <c r="AH2387" s="2"/>
      <c r="AI2387" s="2"/>
      <c r="AJ2387" s="2" t="s">
        <v>50</v>
      </c>
      <c r="AK2387" s="2" t="s">
        <v>49</v>
      </c>
    </row>
    <row r="2388" spans="1:37" ht="28.8" x14ac:dyDescent="0.3">
      <c r="A2388" s="1">
        <v>2637</v>
      </c>
      <c r="B2388">
        <v>20772</v>
      </c>
      <c r="F2388" s="2" t="s">
        <v>76</v>
      </c>
      <c r="G2388" s="2" t="s">
        <v>78</v>
      </c>
      <c r="H2388" s="2" t="s">
        <v>37</v>
      </c>
      <c r="I2388" s="2" t="s">
        <v>46</v>
      </c>
      <c r="J2388" s="2" t="s">
        <v>258</v>
      </c>
      <c r="K2388" s="2" t="s">
        <v>328</v>
      </c>
      <c r="L2388" s="2" t="s">
        <v>342</v>
      </c>
      <c r="M2388" s="2" t="s">
        <v>343</v>
      </c>
      <c r="N2388" s="3" t="s">
        <v>2345</v>
      </c>
      <c r="O2388" s="2" t="s">
        <v>53</v>
      </c>
      <c r="P2388" s="2" t="s">
        <v>65</v>
      </c>
      <c r="Q2388" s="2"/>
      <c r="R2388" s="2" t="s">
        <v>54</v>
      </c>
      <c r="S2388" s="2" t="s">
        <v>466</v>
      </c>
      <c r="T2388" s="2"/>
      <c r="U2388">
        <v>0</v>
      </c>
      <c r="V2388">
        <v>365</v>
      </c>
      <c r="W2388" s="4">
        <v>46154</v>
      </c>
      <c r="X2388" s="4">
        <v>46183</v>
      </c>
      <c r="Y2388" s="4">
        <v>46183</v>
      </c>
      <c r="Z2388" s="4">
        <v>46548</v>
      </c>
      <c r="AA2388" s="3"/>
      <c r="AB2388" s="3" t="s">
        <v>2443</v>
      </c>
      <c r="AC2388" s="2"/>
      <c r="AD2388" s="2" t="s">
        <v>102</v>
      </c>
      <c r="AE2388" s="2" t="s">
        <v>117</v>
      </c>
      <c r="AF2388" s="2"/>
      <c r="AG2388" s="2"/>
      <c r="AH2388" s="2"/>
      <c r="AI2388" s="2"/>
      <c r="AJ2388" s="2" t="s">
        <v>50</v>
      </c>
      <c r="AK2388" s="2" t="s">
        <v>49</v>
      </c>
    </row>
    <row r="2389" spans="1:37" ht="28.8" x14ac:dyDescent="0.3">
      <c r="A2389" s="1">
        <v>2638</v>
      </c>
      <c r="F2389" s="2" t="s">
        <v>76</v>
      </c>
      <c r="G2389" s="2" t="s">
        <v>78</v>
      </c>
      <c r="H2389" s="2" t="s">
        <v>37</v>
      </c>
      <c r="I2389" s="2" t="s">
        <v>46</v>
      </c>
      <c r="J2389" s="2" t="s">
        <v>258</v>
      </c>
      <c r="K2389" s="2" t="s">
        <v>328</v>
      </c>
      <c r="L2389" s="2" t="s">
        <v>336</v>
      </c>
      <c r="M2389" s="2" t="s">
        <v>337</v>
      </c>
      <c r="N2389" s="3" t="s">
        <v>2308</v>
      </c>
      <c r="O2389" s="2" t="s">
        <v>53</v>
      </c>
      <c r="P2389" s="2" t="s">
        <v>65</v>
      </c>
      <c r="Q2389" s="2"/>
      <c r="R2389" s="2" t="s">
        <v>54</v>
      </c>
      <c r="S2389" s="2" t="s">
        <v>2346</v>
      </c>
      <c r="T2389" s="2"/>
      <c r="U2389">
        <v>0</v>
      </c>
      <c r="V2389">
        <v>730</v>
      </c>
      <c r="W2389" s="4">
        <v>46154</v>
      </c>
      <c r="X2389" s="4">
        <v>46158</v>
      </c>
      <c r="Y2389" s="4">
        <v>46158</v>
      </c>
      <c r="Z2389" s="4">
        <v>46888</v>
      </c>
      <c r="AA2389" s="3"/>
      <c r="AB2389" s="3" t="s">
        <v>2430</v>
      </c>
      <c r="AC2389" s="2"/>
      <c r="AD2389" s="2" t="s">
        <v>102</v>
      </c>
      <c r="AE2389" s="2" t="s">
        <v>102</v>
      </c>
      <c r="AF2389" s="2"/>
      <c r="AG2389" s="2"/>
      <c r="AH2389" s="2"/>
      <c r="AI2389" s="2"/>
      <c r="AJ2389" s="2" t="s">
        <v>50</v>
      </c>
      <c r="AK2389" s="2" t="s">
        <v>49</v>
      </c>
    </row>
    <row r="2390" spans="1:37" ht="28.8" x14ac:dyDescent="0.3">
      <c r="A2390" s="1">
        <v>2639</v>
      </c>
      <c r="B2390">
        <v>20773</v>
      </c>
      <c r="F2390" s="2" t="s">
        <v>47</v>
      </c>
      <c r="G2390" s="2" t="s">
        <v>78</v>
      </c>
      <c r="H2390" s="2" t="s">
        <v>37</v>
      </c>
      <c r="I2390" s="2" t="s">
        <v>46</v>
      </c>
      <c r="J2390" s="2" t="s">
        <v>258</v>
      </c>
      <c r="K2390" s="2" t="s">
        <v>328</v>
      </c>
      <c r="L2390" s="2" t="s">
        <v>891</v>
      </c>
      <c r="M2390" s="2" t="s">
        <v>892</v>
      </c>
      <c r="N2390" s="3" t="s">
        <v>2347</v>
      </c>
      <c r="O2390" s="2" t="s">
        <v>53</v>
      </c>
      <c r="P2390" s="2" t="s">
        <v>65</v>
      </c>
      <c r="Q2390" s="2"/>
      <c r="R2390" s="2" t="s">
        <v>54</v>
      </c>
      <c r="S2390" s="2" t="s">
        <v>2348</v>
      </c>
      <c r="T2390" s="2"/>
      <c r="U2390">
        <v>0</v>
      </c>
      <c r="V2390">
        <v>0</v>
      </c>
      <c r="W2390" s="4">
        <v>46154</v>
      </c>
      <c r="X2390" s="4">
        <v>46165</v>
      </c>
      <c r="Y2390" s="4">
        <v>46165</v>
      </c>
      <c r="Z2390" s="4">
        <v>46165</v>
      </c>
      <c r="AA2390" s="3"/>
      <c r="AB2390" s="3" t="s">
        <v>2444</v>
      </c>
      <c r="AC2390" s="2"/>
      <c r="AD2390" s="2" t="s">
        <v>102</v>
      </c>
      <c r="AE2390" s="2" t="s">
        <v>45</v>
      </c>
      <c r="AF2390" s="2"/>
      <c r="AG2390" s="2"/>
      <c r="AH2390" s="2"/>
      <c r="AI2390" s="2"/>
      <c r="AJ2390" s="2" t="s">
        <v>50</v>
      </c>
      <c r="AK2390" s="2" t="s">
        <v>49</v>
      </c>
    </row>
    <row r="2391" spans="1:37" ht="28.8" x14ac:dyDescent="0.3">
      <c r="A2391" s="1">
        <v>2640</v>
      </c>
      <c r="B2391">
        <v>20447</v>
      </c>
      <c r="F2391" s="2" t="s">
        <v>76</v>
      </c>
      <c r="G2391" s="2" t="s">
        <v>78</v>
      </c>
      <c r="H2391" s="2" t="s">
        <v>37</v>
      </c>
      <c r="I2391" s="2" t="s">
        <v>46</v>
      </c>
      <c r="J2391" s="2" t="s">
        <v>1271</v>
      </c>
      <c r="K2391" s="2" t="s">
        <v>200</v>
      </c>
      <c r="L2391" s="2" t="s">
        <v>1005</v>
      </c>
      <c r="M2391" s="2" t="s">
        <v>1006</v>
      </c>
      <c r="N2391" s="3" t="s">
        <v>2349</v>
      </c>
      <c r="O2391" s="2" t="s">
        <v>53</v>
      </c>
      <c r="P2391" s="2" t="s">
        <v>65</v>
      </c>
      <c r="Q2391" s="2"/>
      <c r="R2391" s="2"/>
      <c r="S2391" s="2"/>
      <c r="T2391" s="2"/>
      <c r="U2391">
        <v>0</v>
      </c>
      <c r="V2391">
        <v>1080</v>
      </c>
      <c r="W2391" s="4">
        <v>46141</v>
      </c>
      <c r="X2391" s="4">
        <v>46184</v>
      </c>
      <c r="Y2391" s="4">
        <v>46184</v>
      </c>
      <c r="Z2391" s="4">
        <v>47264</v>
      </c>
      <c r="AA2391" s="3"/>
      <c r="AB2391" s="3" t="s">
        <v>2408</v>
      </c>
      <c r="AC2391" s="2"/>
      <c r="AD2391" s="2" t="s">
        <v>45</v>
      </c>
      <c r="AE2391" s="2" t="s">
        <v>102</v>
      </c>
      <c r="AF2391" s="2"/>
      <c r="AG2391" s="2"/>
      <c r="AH2391" s="2"/>
      <c r="AI2391" s="2"/>
      <c r="AJ2391" s="2" t="s">
        <v>50</v>
      </c>
      <c r="AK2391" s="2" t="s">
        <v>49</v>
      </c>
    </row>
    <row r="2392" spans="1:37" ht="28.8" x14ac:dyDescent="0.3">
      <c r="A2392" s="1">
        <v>2641</v>
      </c>
      <c r="B2392">
        <v>20448</v>
      </c>
      <c r="F2392" s="2" t="s">
        <v>76</v>
      </c>
      <c r="G2392" s="2" t="s">
        <v>78</v>
      </c>
      <c r="H2392" s="2" t="s">
        <v>37</v>
      </c>
      <c r="I2392" s="2" t="s">
        <v>46</v>
      </c>
      <c r="J2392" s="2" t="s">
        <v>1271</v>
      </c>
      <c r="K2392" s="2" t="s">
        <v>200</v>
      </c>
      <c r="L2392" s="2" t="s">
        <v>1010</v>
      </c>
      <c r="M2392" s="2" t="s">
        <v>1011</v>
      </c>
      <c r="N2392" s="3" t="s">
        <v>2349</v>
      </c>
      <c r="O2392" s="2" t="s">
        <v>53</v>
      </c>
      <c r="P2392" s="2" t="s">
        <v>65</v>
      </c>
      <c r="Q2392" s="2"/>
      <c r="R2392" s="2"/>
      <c r="S2392" s="2"/>
      <c r="T2392" s="2"/>
      <c r="U2392">
        <v>0</v>
      </c>
      <c r="V2392">
        <v>1080</v>
      </c>
      <c r="W2392" s="4">
        <v>46141</v>
      </c>
      <c r="X2392" s="4">
        <v>46154</v>
      </c>
      <c r="Y2392" s="4">
        <v>46154</v>
      </c>
      <c r="Z2392" s="4">
        <v>47234</v>
      </c>
      <c r="AA2392" s="3"/>
      <c r="AB2392" s="3" t="s">
        <v>2425</v>
      </c>
      <c r="AC2392" s="2"/>
      <c r="AD2392" s="2" t="s">
        <v>45</v>
      </c>
      <c r="AE2392" s="2" t="s">
        <v>45</v>
      </c>
      <c r="AF2392" s="2"/>
      <c r="AG2392" s="2"/>
      <c r="AH2392" s="2"/>
      <c r="AI2392" s="2"/>
      <c r="AJ2392" s="2" t="s">
        <v>50</v>
      </c>
      <c r="AK2392" s="2" t="s">
        <v>49</v>
      </c>
    </row>
    <row r="2393" spans="1:37" ht="28.8" x14ac:dyDescent="0.3">
      <c r="A2393" s="1">
        <v>2642</v>
      </c>
      <c r="B2393">
        <v>20449</v>
      </c>
      <c r="F2393" s="2" t="s">
        <v>76</v>
      </c>
      <c r="G2393" s="2" t="s">
        <v>78</v>
      </c>
      <c r="H2393" s="2" t="s">
        <v>37</v>
      </c>
      <c r="I2393" s="2" t="s">
        <v>46</v>
      </c>
      <c r="J2393" s="2" t="s">
        <v>320</v>
      </c>
      <c r="K2393" s="2" t="s">
        <v>200</v>
      </c>
      <c r="L2393" s="2" t="s">
        <v>246</v>
      </c>
      <c r="M2393" s="2" t="s">
        <v>247</v>
      </c>
      <c r="N2393" s="3" t="s">
        <v>2350</v>
      </c>
      <c r="O2393" s="2" t="s">
        <v>53</v>
      </c>
      <c r="P2393" s="2" t="s">
        <v>65</v>
      </c>
      <c r="Q2393" s="2"/>
      <c r="R2393" s="2" t="s">
        <v>740</v>
      </c>
      <c r="S2393" s="2" t="s">
        <v>2351</v>
      </c>
      <c r="T2393" s="2"/>
      <c r="U2393">
        <v>0</v>
      </c>
      <c r="V2393">
        <v>1080</v>
      </c>
      <c r="W2393" s="4">
        <v>46141</v>
      </c>
      <c r="X2393" s="4">
        <v>46154</v>
      </c>
      <c r="Y2393" s="4">
        <v>46154</v>
      </c>
      <c r="Z2393" s="4">
        <v>47234</v>
      </c>
      <c r="AA2393" s="3"/>
      <c r="AB2393" s="3" t="s">
        <v>2425</v>
      </c>
      <c r="AC2393" s="2"/>
      <c r="AD2393" s="2" t="s">
        <v>45</v>
      </c>
      <c r="AE2393" s="2" t="s">
        <v>45</v>
      </c>
      <c r="AF2393" s="2"/>
      <c r="AG2393" s="2"/>
      <c r="AH2393" s="2"/>
      <c r="AI2393" s="2"/>
      <c r="AJ2393" s="2" t="s">
        <v>50</v>
      </c>
      <c r="AK2393" s="2" t="s">
        <v>49</v>
      </c>
    </row>
    <row r="2394" spans="1:37" ht="28.8" x14ac:dyDescent="0.3">
      <c r="A2394" s="1">
        <v>2643</v>
      </c>
      <c r="B2394">
        <v>20517</v>
      </c>
      <c r="F2394" s="2" t="s">
        <v>76</v>
      </c>
      <c r="G2394" s="2" t="s">
        <v>78</v>
      </c>
      <c r="H2394" s="2" t="s">
        <v>37</v>
      </c>
      <c r="I2394" s="2" t="s">
        <v>46</v>
      </c>
      <c r="J2394" s="2" t="s">
        <v>320</v>
      </c>
      <c r="K2394" s="2" t="s">
        <v>203</v>
      </c>
      <c r="L2394" s="2" t="s">
        <v>248</v>
      </c>
      <c r="M2394" s="2" t="s">
        <v>249</v>
      </c>
      <c r="N2394" s="3" t="s">
        <v>2350</v>
      </c>
      <c r="O2394" s="2" t="s">
        <v>53</v>
      </c>
      <c r="P2394" s="2" t="s">
        <v>65</v>
      </c>
      <c r="Q2394" s="2"/>
      <c r="R2394" s="2" t="s">
        <v>740</v>
      </c>
      <c r="S2394" s="2" t="s">
        <v>2351</v>
      </c>
      <c r="T2394" s="2"/>
      <c r="U2394">
        <v>0</v>
      </c>
      <c r="V2394">
        <v>1080</v>
      </c>
      <c r="W2394" s="4">
        <v>46142</v>
      </c>
      <c r="X2394" s="4">
        <v>46184</v>
      </c>
      <c r="Y2394" s="4">
        <v>46184</v>
      </c>
      <c r="Z2394" s="4">
        <v>47264</v>
      </c>
      <c r="AA2394" s="3"/>
      <c r="AB2394" s="3" t="s">
        <v>2411</v>
      </c>
      <c r="AC2394" s="2"/>
      <c r="AD2394" s="2" t="s">
        <v>45</v>
      </c>
      <c r="AE2394" s="2" t="s">
        <v>102</v>
      </c>
      <c r="AF2394" s="2"/>
      <c r="AG2394" s="2"/>
      <c r="AH2394" s="2"/>
      <c r="AI2394" s="2"/>
      <c r="AJ2394" s="2" t="s">
        <v>50</v>
      </c>
      <c r="AK2394" s="2" t="s">
        <v>49</v>
      </c>
    </row>
    <row r="2395" spans="1:37" ht="28.8" x14ac:dyDescent="0.3">
      <c r="A2395" s="1">
        <v>2644</v>
      </c>
      <c r="B2395">
        <v>20450</v>
      </c>
      <c r="F2395" s="2" t="s">
        <v>76</v>
      </c>
      <c r="G2395" s="2" t="s">
        <v>78</v>
      </c>
      <c r="H2395" s="2" t="s">
        <v>37</v>
      </c>
      <c r="I2395" s="2" t="s">
        <v>46</v>
      </c>
      <c r="J2395" s="2" t="s">
        <v>93</v>
      </c>
      <c r="K2395" s="2" t="s">
        <v>200</v>
      </c>
      <c r="L2395" s="2" t="s">
        <v>1010</v>
      </c>
      <c r="M2395" s="2" t="s">
        <v>1011</v>
      </c>
      <c r="N2395" s="3" t="s">
        <v>2352</v>
      </c>
      <c r="O2395" s="2" t="s">
        <v>53</v>
      </c>
      <c r="P2395" s="2" t="s">
        <v>65</v>
      </c>
      <c r="Q2395" s="2"/>
      <c r="R2395" s="2" t="s">
        <v>740</v>
      </c>
      <c r="S2395" s="2" t="s">
        <v>2353</v>
      </c>
      <c r="T2395" s="2"/>
      <c r="U2395">
        <v>0</v>
      </c>
      <c r="V2395">
        <v>1080</v>
      </c>
      <c r="W2395" s="4">
        <v>46141</v>
      </c>
      <c r="X2395" s="4">
        <v>46146</v>
      </c>
      <c r="Y2395" s="4">
        <v>46146</v>
      </c>
      <c r="Z2395" s="4">
        <v>47226</v>
      </c>
      <c r="AA2395" s="3"/>
      <c r="AB2395" s="3" t="s">
        <v>1877</v>
      </c>
      <c r="AC2395" s="2"/>
      <c r="AD2395" s="2" t="s">
        <v>45</v>
      </c>
      <c r="AE2395" s="2" t="s">
        <v>118</v>
      </c>
      <c r="AF2395" s="2"/>
      <c r="AG2395" s="2"/>
      <c r="AH2395" s="2"/>
      <c r="AI2395" s="2"/>
      <c r="AJ2395" s="2" t="s">
        <v>50</v>
      </c>
      <c r="AK2395" s="2" t="s">
        <v>49</v>
      </c>
    </row>
    <row r="2396" spans="1:37" ht="28.8" x14ac:dyDescent="0.3">
      <c r="A2396" s="1">
        <v>2645</v>
      </c>
      <c r="B2396">
        <v>20451</v>
      </c>
      <c r="F2396" s="2" t="s">
        <v>76</v>
      </c>
      <c r="G2396" s="2" t="s">
        <v>78</v>
      </c>
      <c r="H2396" s="2" t="s">
        <v>37</v>
      </c>
      <c r="I2396" s="2" t="s">
        <v>46</v>
      </c>
      <c r="J2396" s="2" t="s">
        <v>93</v>
      </c>
      <c r="K2396" s="2" t="s">
        <v>200</v>
      </c>
      <c r="L2396" s="2" t="s">
        <v>1010</v>
      </c>
      <c r="M2396" s="2" t="s">
        <v>1011</v>
      </c>
      <c r="N2396" s="3" t="s">
        <v>2354</v>
      </c>
      <c r="O2396" s="2" t="s">
        <v>53</v>
      </c>
      <c r="P2396" s="2" t="s">
        <v>65</v>
      </c>
      <c r="Q2396" s="2"/>
      <c r="R2396" s="2" t="s">
        <v>740</v>
      </c>
      <c r="S2396" s="2" t="s">
        <v>2355</v>
      </c>
      <c r="T2396" s="2"/>
      <c r="U2396">
        <v>0</v>
      </c>
      <c r="V2396">
        <v>1080</v>
      </c>
      <c r="W2396" s="4">
        <v>46141</v>
      </c>
      <c r="X2396" s="4">
        <v>46146</v>
      </c>
      <c r="Y2396" s="4">
        <v>46146</v>
      </c>
      <c r="Z2396" s="4">
        <v>47226</v>
      </c>
      <c r="AA2396" s="3"/>
      <c r="AB2396" s="3" t="s">
        <v>1877</v>
      </c>
      <c r="AC2396" s="2"/>
      <c r="AD2396" s="2" t="s">
        <v>45</v>
      </c>
      <c r="AE2396" s="2" t="s">
        <v>118</v>
      </c>
      <c r="AF2396" s="2"/>
      <c r="AG2396" s="2"/>
      <c r="AH2396" s="2"/>
      <c r="AI2396" s="2"/>
      <c r="AJ2396" s="2" t="s">
        <v>50</v>
      </c>
      <c r="AK2396" s="2" t="s">
        <v>49</v>
      </c>
    </row>
    <row r="2397" spans="1:37" ht="28.8" x14ac:dyDescent="0.3">
      <c r="A2397" s="1">
        <v>2646</v>
      </c>
      <c r="B2397">
        <v>21284</v>
      </c>
      <c r="F2397" s="2" t="s">
        <v>76</v>
      </c>
      <c r="G2397" s="2" t="s">
        <v>78</v>
      </c>
      <c r="H2397" s="2" t="s">
        <v>37</v>
      </c>
      <c r="I2397" s="2" t="s">
        <v>46</v>
      </c>
      <c r="J2397" s="2" t="s">
        <v>93</v>
      </c>
      <c r="K2397" s="2" t="s">
        <v>200</v>
      </c>
      <c r="L2397" s="2" t="s">
        <v>1010</v>
      </c>
      <c r="M2397" s="2" t="s">
        <v>1011</v>
      </c>
      <c r="N2397" s="3" t="s">
        <v>2356</v>
      </c>
      <c r="O2397" s="2" t="s">
        <v>53</v>
      </c>
      <c r="P2397" s="2" t="s">
        <v>65</v>
      </c>
      <c r="Q2397" s="2"/>
      <c r="R2397" s="2" t="s">
        <v>740</v>
      </c>
      <c r="S2397" s="2" t="s">
        <v>2357</v>
      </c>
      <c r="T2397" s="2"/>
      <c r="U2397">
        <v>0</v>
      </c>
      <c r="V2397">
        <v>1066</v>
      </c>
      <c r="W2397" s="4">
        <v>46170</v>
      </c>
      <c r="X2397" s="4">
        <v>46184</v>
      </c>
      <c r="Y2397" s="4">
        <v>46184</v>
      </c>
      <c r="Z2397" s="4">
        <v>47250</v>
      </c>
      <c r="AA2397" s="3"/>
      <c r="AB2397" s="3" t="s">
        <v>2598</v>
      </c>
      <c r="AC2397" s="2"/>
      <c r="AD2397" s="2" t="s">
        <v>45</v>
      </c>
      <c r="AE2397" s="2" t="s">
        <v>101</v>
      </c>
      <c r="AF2397" s="2"/>
      <c r="AG2397" s="2"/>
      <c r="AH2397" s="2"/>
      <c r="AI2397" s="2"/>
      <c r="AJ2397" s="2" t="s">
        <v>50</v>
      </c>
      <c r="AK2397" s="2" t="s">
        <v>49</v>
      </c>
    </row>
    <row r="2398" spans="1:37" ht="28.8" x14ac:dyDescent="0.3">
      <c r="A2398" s="1">
        <v>2647</v>
      </c>
      <c r="F2398" s="2" t="s">
        <v>76</v>
      </c>
      <c r="G2398" s="2" t="s">
        <v>44</v>
      </c>
      <c r="H2398" s="2" t="s">
        <v>37</v>
      </c>
      <c r="I2398" s="2" t="s">
        <v>46</v>
      </c>
      <c r="J2398" s="2" t="s">
        <v>93</v>
      </c>
      <c r="K2398" s="2" t="s">
        <v>200</v>
      </c>
      <c r="L2398" s="2" t="s">
        <v>1010</v>
      </c>
      <c r="M2398" s="2" t="s">
        <v>1011</v>
      </c>
      <c r="N2398" s="3" t="s">
        <v>2358</v>
      </c>
      <c r="O2398" s="2" t="s">
        <v>53</v>
      </c>
      <c r="P2398" s="2" t="s">
        <v>65</v>
      </c>
      <c r="Q2398" s="2"/>
      <c r="R2398" s="2" t="s">
        <v>975</v>
      </c>
      <c r="S2398" s="2" t="s">
        <v>2359</v>
      </c>
      <c r="T2398" s="2"/>
      <c r="U2398">
        <v>0</v>
      </c>
      <c r="V2398">
        <v>1066</v>
      </c>
      <c r="W2398" s="4">
        <v>47237</v>
      </c>
      <c r="X2398" s="4"/>
      <c r="Y2398" s="4">
        <v>47237</v>
      </c>
      <c r="Z2398" s="4">
        <v>48302</v>
      </c>
      <c r="AA2398" s="3"/>
      <c r="AB2398" s="3"/>
      <c r="AC2398" s="2"/>
      <c r="AD2398" s="2" t="s">
        <v>45</v>
      </c>
      <c r="AE2398" s="2" t="s">
        <v>45</v>
      </c>
      <c r="AF2398" s="2"/>
      <c r="AG2398" s="2"/>
      <c r="AH2398" s="2"/>
      <c r="AI2398" s="2"/>
      <c r="AJ2398" s="2" t="s">
        <v>50</v>
      </c>
      <c r="AK2398" s="2" t="s">
        <v>49</v>
      </c>
    </row>
    <row r="2399" spans="1:37" ht="28.8" x14ac:dyDescent="0.3">
      <c r="A2399" s="1">
        <v>2648</v>
      </c>
      <c r="B2399">
        <v>20452</v>
      </c>
      <c r="F2399" s="2" t="s">
        <v>76</v>
      </c>
      <c r="G2399" s="2" t="s">
        <v>78</v>
      </c>
      <c r="H2399" s="2" t="s">
        <v>37</v>
      </c>
      <c r="I2399" s="2" t="s">
        <v>46</v>
      </c>
      <c r="J2399" s="2" t="s">
        <v>260</v>
      </c>
      <c r="K2399" s="2" t="s">
        <v>200</v>
      </c>
      <c r="L2399" s="2" t="s">
        <v>143</v>
      </c>
      <c r="M2399" s="2" t="s">
        <v>236</v>
      </c>
      <c r="N2399" s="3" t="s">
        <v>2332</v>
      </c>
      <c r="O2399" s="2" t="s">
        <v>53</v>
      </c>
      <c r="P2399" s="2" t="s">
        <v>65</v>
      </c>
      <c r="Q2399" s="2"/>
      <c r="R2399" s="2"/>
      <c r="S2399" s="2"/>
      <c r="T2399" s="2"/>
      <c r="U2399">
        <v>0</v>
      </c>
      <c r="V2399">
        <v>365</v>
      </c>
      <c r="W2399" s="4">
        <v>46141</v>
      </c>
      <c r="X2399" s="4">
        <v>46146</v>
      </c>
      <c r="Y2399" s="4">
        <v>46146</v>
      </c>
      <c r="Z2399" s="4">
        <v>46511</v>
      </c>
      <c r="AA2399" s="3"/>
      <c r="AB2399" s="3" t="s">
        <v>1877</v>
      </c>
      <c r="AC2399" s="2"/>
      <c r="AD2399" s="2" t="s">
        <v>45</v>
      </c>
      <c r="AE2399" s="2" t="s">
        <v>118</v>
      </c>
      <c r="AF2399" s="2"/>
      <c r="AG2399" s="2"/>
      <c r="AH2399" s="2"/>
      <c r="AI2399" s="2"/>
      <c r="AJ2399" s="2" t="s">
        <v>50</v>
      </c>
      <c r="AK2399" s="2" t="s">
        <v>49</v>
      </c>
    </row>
    <row r="2400" spans="1:37" ht="28.8" x14ac:dyDescent="0.3">
      <c r="A2400" s="1">
        <v>2649</v>
      </c>
      <c r="B2400">
        <v>20518</v>
      </c>
      <c r="F2400" s="2" t="s">
        <v>76</v>
      </c>
      <c r="G2400" s="2" t="s">
        <v>78</v>
      </c>
      <c r="H2400" s="2" t="s">
        <v>37</v>
      </c>
      <c r="I2400" s="2" t="s">
        <v>46</v>
      </c>
      <c r="J2400" s="2" t="s">
        <v>260</v>
      </c>
      <c r="K2400" s="2" t="s">
        <v>203</v>
      </c>
      <c r="L2400" s="2" t="s">
        <v>39</v>
      </c>
      <c r="M2400" s="2" t="s">
        <v>238</v>
      </c>
      <c r="N2400" s="3" t="s">
        <v>2332</v>
      </c>
      <c r="O2400" s="2" t="s">
        <v>53</v>
      </c>
      <c r="P2400" s="2" t="s">
        <v>65</v>
      </c>
      <c r="Q2400" s="2"/>
      <c r="R2400" s="2"/>
      <c r="S2400" s="2"/>
      <c r="T2400" s="2"/>
      <c r="U2400">
        <v>0</v>
      </c>
      <c r="V2400">
        <v>365</v>
      </c>
      <c r="W2400" s="4">
        <v>46142</v>
      </c>
      <c r="X2400" s="4">
        <v>46154</v>
      </c>
      <c r="Y2400" s="4">
        <v>46154</v>
      </c>
      <c r="Z2400" s="4">
        <v>46519</v>
      </c>
      <c r="AA2400" s="3"/>
      <c r="AB2400" s="3" t="s">
        <v>2442</v>
      </c>
      <c r="AC2400" s="2"/>
      <c r="AD2400" s="2" t="s">
        <v>45</v>
      </c>
      <c r="AE2400" s="2" t="s">
        <v>101</v>
      </c>
      <c r="AF2400" s="2"/>
      <c r="AG2400" s="2"/>
      <c r="AH2400" s="2"/>
      <c r="AI2400" s="2"/>
      <c r="AJ2400" s="2" t="s">
        <v>50</v>
      </c>
      <c r="AK2400" s="2" t="s">
        <v>49</v>
      </c>
    </row>
    <row r="2401" spans="1:37" x14ac:dyDescent="0.3">
      <c r="A2401" s="1">
        <v>2650</v>
      </c>
      <c r="F2401" s="2" t="s">
        <v>76</v>
      </c>
      <c r="G2401" s="2" t="s">
        <v>44</v>
      </c>
      <c r="H2401" s="2" t="s">
        <v>37</v>
      </c>
      <c r="I2401" s="2" t="s">
        <v>46</v>
      </c>
      <c r="J2401" s="2" t="s">
        <v>260</v>
      </c>
      <c r="K2401" s="2" t="s">
        <v>205</v>
      </c>
      <c r="L2401" s="2" t="s">
        <v>143</v>
      </c>
      <c r="M2401" s="2" t="s">
        <v>239</v>
      </c>
      <c r="N2401" s="3" t="s">
        <v>2332</v>
      </c>
      <c r="O2401" s="2" t="s">
        <v>53</v>
      </c>
      <c r="P2401" s="2" t="s">
        <v>65</v>
      </c>
      <c r="Q2401" s="2"/>
      <c r="R2401" s="2"/>
      <c r="S2401" s="2"/>
      <c r="T2401" s="2"/>
      <c r="U2401">
        <v>0</v>
      </c>
      <c r="V2401">
        <v>365</v>
      </c>
      <c r="W2401" s="4">
        <v>46203</v>
      </c>
      <c r="X2401" s="4"/>
      <c r="Y2401" s="4">
        <v>46203</v>
      </c>
      <c r="Z2401" s="4">
        <v>46568</v>
      </c>
      <c r="AA2401" s="3"/>
      <c r="AB2401" s="3"/>
      <c r="AC2401" s="2"/>
      <c r="AD2401" s="2" t="s">
        <v>45</v>
      </c>
      <c r="AE2401" s="2" t="s">
        <v>45</v>
      </c>
      <c r="AF2401" s="2"/>
      <c r="AG2401" s="2"/>
      <c r="AH2401" s="2"/>
      <c r="AI2401" s="2"/>
      <c r="AJ2401" s="2" t="s">
        <v>50</v>
      </c>
      <c r="AK2401" s="2" t="s">
        <v>49</v>
      </c>
    </row>
    <row r="2402" spans="1:37" x14ac:dyDescent="0.3">
      <c r="A2402" s="1">
        <v>2651</v>
      </c>
      <c r="F2402" s="2" t="s">
        <v>76</v>
      </c>
      <c r="G2402" s="2" t="s">
        <v>212</v>
      </c>
      <c r="H2402" s="2" t="s">
        <v>37</v>
      </c>
      <c r="I2402" s="2" t="s">
        <v>46</v>
      </c>
      <c r="J2402" s="2" t="s">
        <v>260</v>
      </c>
      <c r="K2402" s="2" t="s">
        <v>1246</v>
      </c>
      <c r="L2402" s="2" t="s">
        <v>1260</v>
      </c>
      <c r="M2402" s="2" t="s">
        <v>1261</v>
      </c>
      <c r="N2402" s="3" t="s">
        <v>2333</v>
      </c>
      <c r="O2402" s="2" t="s">
        <v>53</v>
      </c>
      <c r="P2402" s="2" t="s">
        <v>65</v>
      </c>
      <c r="Q2402" s="2"/>
      <c r="R2402" s="2"/>
      <c r="S2402" s="2"/>
      <c r="T2402" s="2"/>
      <c r="U2402">
        <v>0</v>
      </c>
      <c r="V2402">
        <v>365</v>
      </c>
      <c r="W2402" s="4">
        <v>46141</v>
      </c>
      <c r="X2402" s="4"/>
      <c r="Y2402" s="4">
        <v>46141</v>
      </c>
      <c r="Z2402" s="4">
        <v>46506</v>
      </c>
      <c r="AA2402" s="3"/>
      <c r="AB2402" s="3"/>
      <c r="AC2402" s="2"/>
      <c r="AD2402" s="2" t="s">
        <v>45</v>
      </c>
      <c r="AE2402" s="2" t="s">
        <v>45</v>
      </c>
      <c r="AF2402" s="2"/>
      <c r="AG2402" s="2"/>
      <c r="AH2402" s="2"/>
      <c r="AI2402" s="2"/>
      <c r="AJ2402" s="2" t="s">
        <v>50</v>
      </c>
      <c r="AK2402" s="2" t="s">
        <v>49</v>
      </c>
    </row>
    <row r="2403" spans="1:37" ht="28.8" x14ac:dyDescent="0.3">
      <c r="A2403" s="1">
        <v>2652</v>
      </c>
      <c r="B2403">
        <v>20520</v>
      </c>
      <c r="F2403" s="2" t="s">
        <v>76</v>
      </c>
      <c r="G2403" s="2" t="s">
        <v>78</v>
      </c>
      <c r="H2403" s="2" t="s">
        <v>37</v>
      </c>
      <c r="I2403" s="2" t="s">
        <v>46</v>
      </c>
      <c r="J2403" s="2" t="s">
        <v>260</v>
      </c>
      <c r="K2403" s="2" t="s">
        <v>1254</v>
      </c>
      <c r="L2403" s="2" t="s">
        <v>1263</v>
      </c>
      <c r="M2403" s="2" t="s">
        <v>1264</v>
      </c>
      <c r="N2403" s="3" t="s">
        <v>2333</v>
      </c>
      <c r="O2403" s="2" t="s">
        <v>53</v>
      </c>
      <c r="P2403" s="2" t="s">
        <v>65</v>
      </c>
      <c r="Q2403" s="2"/>
      <c r="R2403" s="2"/>
      <c r="S2403" s="2"/>
      <c r="T2403" s="2"/>
      <c r="U2403">
        <v>0</v>
      </c>
      <c r="V2403">
        <v>365</v>
      </c>
      <c r="W2403" s="4">
        <v>46142</v>
      </c>
      <c r="X2403" s="4">
        <v>46154</v>
      </c>
      <c r="Y2403" s="4">
        <v>46154</v>
      </c>
      <c r="Z2403" s="4">
        <v>46519</v>
      </c>
      <c r="AA2403" s="3"/>
      <c r="AB2403" s="3" t="s">
        <v>2428</v>
      </c>
      <c r="AC2403" s="2"/>
      <c r="AD2403" s="2" t="s">
        <v>45</v>
      </c>
      <c r="AE2403" s="2" t="s">
        <v>101</v>
      </c>
      <c r="AF2403" s="2"/>
      <c r="AG2403" s="2"/>
      <c r="AH2403" s="2"/>
      <c r="AI2403" s="2"/>
      <c r="AJ2403" s="2" t="s">
        <v>50</v>
      </c>
      <c r="AK2403" s="2" t="s">
        <v>49</v>
      </c>
    </row>
    <row r="2404" spans="1:37" ht="28.8" x14ac:dyDescent="0.3">
      <c r="A2404" s="1">
        <v>2653</v>
      </c>
      <c r="B2404">
        <v>20455</v>
      </c>
      <c r="F2404" s="2" t="s">
        <v>76</v>
      </c>
      <c r="G2404" s="2" t="s">
        <v>78</v>
      </c>
      <c r="H2404" s="2" t="s">
        <v>37</v>
      </c>
      <c r="I2404" s="2" t="s">
        <v>46</v>
      </c>
      <c r="J2404" s="2" t="s">
        <v>320</v>
      </c>
      <c r="K2404" s="2" t="s">
        <v>200</v>
      </c>
      <c r="L2404" s="2" t="s">
        <v>143</v>
      </c>
      <c r="M2404" s="2" t="s">
        <v>236</v>
      </c>
      <c r="N2404" s="3" t="s">
        <v>2360</v>
      </c>
      <c r="O2404" s="2" t="s">
        <v>53</v>
      </c>
      <c r="P2404" s="2" t="s">
        <v>65</v>
      </c>
      <c r="Q2404" s="2"/>
      <c r="R2404" s="2" t="s">
        <v>2361</v>
      </c>
      <c r="S2404" s="2" t="s">
        <v>2362</v>
      </c>
      <c r="T2404" s="2"/>
      <c r="U2404">
        <v>0</v>
      </c>
      <c r="V2404">
        <v>365</v>
      </c>
      <c r="W2404" s="4">
        <v>46141</v>
      </c>
      <c r="X2404" s="4">
        <v>46154</v>
      </c>
      <c r="Y2404" s="4">
        <v>46154</v>
      </c>
      <c r="Z2404" s="4">
        <v>46519</v>
      </c>
      <c r="AA2404" s="3"/>
      <c r="AB2404" s="3" t="s">
        <v>2426</v>
      </c>
      <c r="AC2404" s="2"/>
      <c r="AD2404" s="2" t="s">
        <v>45</v>
      </c>
      <c r="AE2404" s="2" t="s">
        <v>45</v>
      </c>
      <c r="AF2404" s="2"/>
      <c r="AG2404" s="2"/>
      <c r="AH2404" s="2"/>
      <c r="AI2404" s="2"/>
      <c r="AJ2404" s="2" t="s">
        <v>50</v>
      </c>
      <c r="AK2404" s="2" t="s">
        <v>49</v>
      </c>
    </row>
    <row r="2405" spans="1:37" ht="28.8" x14ac:dyDescent="0.3">
      <c r="A2405" s="1">
        <v>2654</v>
      </c>
      <c r="B2405">
        <v>21286</v>
      </c>
      <c r="F2405" s="2" t="s">
        <v>76</v>
      </c>
      <c r="G2405" s="2" t="s">
        <v>44</v>
      </c>
      <c r="H2405" s="2" t="s">
        <v>37</v>
      </c>
      <c r="I2405" s="2" t="s">
        <v>46</v>
      </c>
      <c r="J2405" s="2" t="s">
        <v>320</v>
      </c>
      <c r="K2405" s="2" t="s">
        <v>200</v>
      </c>
      <c r="L2405" s="2" t="s">
        <v>143</v>
      </c>
      <c r="M2405" s="2" t="s">
        <v>236</v>
      </c>
      <c r="N2405" s="3" t="s">
        <v>2363</v>
      </c>
      <c r="O2405" s="2" t="s">
        <v>53</v>
      </c>
      <c r="P2405" s="2" t="s">
        <v>65</v>
      </c>
      <c r="Q2405" s="2"/>
      <c r="R2405" s="2" t="s">
        <v>740</v>
      </c>
      <c r="S2405" s="2" t="s">
        <v>2364</v>
      </c>
      <c r="T2405" s="2"/>
      <c r="U2405">
        <v>0</v>
      </c>
      <c r="V2405">
        <v>365</v>
      </c>
      <c r="W2405" s="4">
        <v>46170</v>
      </c>
      <c r="X2405" s="4"/>
      <c r="Y2405" s="4">
        <v>46170</v>
      </c>
      <c r="Z2405" s="4">
        <v>46535</v>
      </c>
      <c r="AA2405" s="3"/>
      <c r="AB2405" s="3"/>
      <c r="AC2405" s="2"/>
      <c r="AD2405" s="2" t="s">
        <v>45</v>
      </c>
      <c r="AE2405" s="2" t="s">
        <v>102</v>
      </c>
      <c r="AF2405" s="2"/>
      <c r="AG2405" s="2"/>
      <c r="AH2405" s="2"/>
      <c r="AI2405" s="2"/>
      <c r="AJ2405" s="2" t="s">
        <v>50</v>
      </c>
      <c r="AK2405" s="2" t="s">
        <v>49</v>
      </c>
    </row>
    <row r="2406" spans="1:37" ht="28.8" x14ac:dyDescent="0.3">
      <c r="A2406" s="1">
        <v>2655</v>
      </c>
      <c r="B2406">
        <v>20454</v>
      </c>
      <c r="F2406" s="2" t="s">
        <v>76</v>
      </c>
      <c r="G2406" s="2" t="s">
        <v>78</v>
      </c>
      <c r="H2406" s="2" t="s">
        <v>37</v>
      </c>
      <c r="I2406" s="2" t="s">
        <v>46</v>
      </c>
      <c r="J2406" s="2" t="s">
        <v>320</v>
      </c>
      <c r="K2406" s="2" t="s">
        <v>200</v>
      </c>
      <c r="L2406" s="2" t="s">
        <v>143</v>
      </c>
      <c r="M2406" s="2" t="s">
        <v>236</v>
      </c>
      <c r="N2406" s="3" t="s">
        <v>2365</v>
      </c>
      <c r="O2406" s="2" t="s">
        <v>53</v>
      </c>
      <c r="P2406" s="2" t="s">
        <v>65</v>
      </c>
      <c r="Q2406" s="2"/>
      <c r="R2406" s="2" t="s">
        <v>740</v>
      </c>
      <c r="S2406" s="2" t="s">
        <v>2366</v>
      </c>
      <c r="T2406" s="2"/>
      <c r="U2406">
        <v>0</v>
      </c>
      <c r="V2406">
        <v>365</v>
      </c>
      <c r="W2406" s="4">
        <v>46141</v>
      </c>
      <c r="X2406" s="4">
        <v>46154</v>
      </c>
      <c r="Y2406" s="4">
        <v>46154</v>
      </c>
      <c r="Z2406" s="4">
        <v>46519</v>
      </c>
      <c r="AA2406" s="3"/>
      <c r="AB2406" s="3" t="s">
        <v>2425</v>
      </c>
      <c r="AC2406" s="2"/>
      <c r="AD2406" s="2" t="s">
        <v>45</v>
      </c>
      <c r="AE2406" s="2" t="s">
        <v>45</v>
      </c>
      <c r="AF2406" s="2"/>
      <c r="AG2406" s="2"/>
      <c r="AH2406" s="2"/>
      <c r="AI2406" s="2"/>
      <c r="AJ2406" s="2" t="s">
        <v>50</v>
      </c>
      <c r="AK2406" s="2" t="s">
        <v>49</v>
      </c>
    </row>
    <row r="2407" spans="1:37" ht="28.8" x14ac:dyDescent="0.3">
      <c r="A2407" s="1">
        <v>2656</v>
      </c>
      <c r="B2407">
        <v>20467</v>
      </c>
      <c r="F2407" s="2" t="s">
        <v>76</v>
      </c>
      <c r="G2407" s="2" t="s">
        <v>78</v>
      </c>
      <c r="H2407" s="2" t="s">
        <v>37</v>
      </c>
      <c r="I2407" s="2" t="s">
        <v>46</v>
      </c>
      <c r="J2407" s="2" t="s">
        <v>277</v>
      </c>
      <c r="K2407" s="2" t="s">
        <v>361</v>
      </c>
      <c r="L2407" s="2" t="s">
        <v>83</v>
      </c>
      <c r="M2407" s="2" t="s">
        <v>367</v>
      </c>
      <c r="N2407" s="3" t="s">
        <v>2367</v>
      </c>
      <c r="O2407" s="2" t="s">
        <v>60</v>
      </c>
      <c r="P2407" s="2" t="s">
        <v>65</v>
      </c>
      <c r="Q2407" s="2"/>
      <c r="R2407" s="2"/>
      <c r="S2407" s="2"/>
      <c r="T2407" s="2"/>
      <c r="U2407">
        <v>0</v>
      </c>
      <c r="V2407">
        <v>180</v>
      </c>
      <c r="W2407" s="4">
        <v>46132</v>
      </c>
      <c r="X2407" s="4">
        <v>46178</v>
      </c>
      <c r="Y2407" s="4">
        <v>46178</v>
      </c>
      <c r="Z2407" s="4">
        <v>46358</v>
      </c>
      <c r="AA2407" s="3"/>
      <c r="AB2407" s="3" t="s">
        <v>2445</v>
      </c>
      <c r="AC2407" s="2"/>
      <c r="AD2407" s="2" t="s">
        <v>101</v>
      </c>
      <c r="AE2407" s="2" t="s">
        <v>102</v>
      </c>
      <c r="AF2407" s="2"/>
      <c r="AG2407" s="2"/>
      <c r="AH2407" s="2"/>
      <c r="AI2407" s="2"/>
      <c r="AJ2407" s="2" t="s">
        <v>50</v>
      </c>
      <c r="AK2407" s="2" t="s">
        <v>49</v>
      </c>
    </row>
    <row r="2408" spans="1:37" ht="28.8" x14ac:dyDescent="0.3">
      <c r="A2408" s="1">
        <v>2657</v>
      </c>
      <c r="B2408">
        <v>20468</v>
      </c>
      <c r="F2408" s="2" t="s">
        <v>76</v>
      </c>
      <c r="G2408" s="2" t="s">
        <v>78</v>
      </c>
      <c r="H2408" s="2" t="s">
        <v>37</v>
      </c>
      <c r="I2408" s="2" t="s">
        <v>46</v>
      </c>
      <c r="J2408" s="2" t="s">
        <v>277</v>
      </c>
      <c r="K2408" s="2" t="s">
        <v>361</v>
      </c>
      <c r="L2408" s="2" t="s">
        <v>149</v>
      </c>
      <c r="M2408" s="2" t="s">
        <v>368</v>
      </c>
      <c r="N2408" s="3" t="s">
        <v>2367</v>
      </c>
      <c r="O2408" s="2" t="s">
        <v>60</v>
      </c>
      <c r="P2408" s="2" t="s">
        <v>65</v>
      </c>
      <c r="Q2408" s="2"/>
      <c r="R2408" s="2"/>
      <c r="S2408" s="2"/>
      <c r="T2408" s="2"/>
      <c r="U2408">
        <v>0</v>
      </c>
      <c r="V2408">
        <v>180</v>
      </c>
      <c r="W2408" s="4">
        <v>46132</v>
      </c>
      <c r="X2408" s="4">
        <v>46178</v>
      </c>
      <c r="Y2408" s="4">
        <v>46178</v>
      </c>
      <c r="Z2408" s="4">
        <v>46358</v>
      </c>
      <c r="AA2408" s="3"/>
      <c r="AB2408" s="3" t="s">
        <v>2445</v>
      </c>
      <c r="AC2408" s="2"/>
      <c r="AD2408" s="2" t="s">
        <v>101</v>
      </c>
      <c r="AE2408" s="2" t="s">
        <v>102</v>
      </c>
      <c r="AF2408" s="2"/>
      <c r="AG2408" s="2"/>
      <c r="AH2408" s="2"/>
      <c r="AI2408" s="2"/>
      <c r="AJ2408" s="2" t="s">
        <v>50</v>
      </c>
      <c r="AK2408" s="2" t="s">
        <v>49</v>
      </c>
    </row>
    <row r="2409" spans="1:37" ht="28.8" x14ac:dyDescent="0.3">
      <c r="A2409" s="1">
        <v>2658</v>
      </c>
      <c r="B2409">
        <v>20469</v>
      </c>
      <c r="F2409" s="2" t="s">
        <v>76</v>
      </c>
      <c r="G2409" s="2" t="s">
        <v>78</v>
      </c>
      <c r="H2409" s="2" t="s">
        <v>37</v>
      </c>
      <c r="I2409" s="2" t="s">
        <v>46</v>
      </c>
      <c r="J2409" s="2" t="s">
        <v>277</v>
      </c>
      <c r="K2409" s="2" t="s">
        <v>361</v>
      </c>
      <c r="L2409" s="2" t="s">
        <v>170</v>
      </c>
      <c r="M2409" s="2" t="s">
        <v>369</v>
      </c>
      <c r="N2409" s="3" t="s">
        <v>2367</v>
      </c>
      <c r="O2409" s="2" t="s">
        <v>60</v>
      </c>
      <c r="P2409" s="2" t="s">
        <v>65</v>
      </c>
      <c r="Q2409" s="2"/>
      <c r="R2409" s="2"/>
      <c r="S2409" s="2"/>
      <c r="T2409" s="2"/>
      <c r="U2409">
        <v>0</v>
      </c>
      <c r="V2409">
        <v>180</v>
      </c>
      <c r="W2409" s="4">
        <v>46132</v>
      </c>
      <c r="X2409" s="4">
        <v>46178</v>
      </c>
      <c r="Y2409" s="4">
        <v>46178</v>
      </c>
      <c r="Z2409" s="4">
        <v>46358</v>
      </c>
      <c r="AA2409" s="3"/>
      <c r="AB2409" s="3" t="s">
        <v>2445</v>
      </c>
      <c r="AC2409" s="2"/>
      <c r="AD2409" s="2" t="s">
        <v>101</v>
      </c>
      <c r="AE2409" s="2" t="s">
        <v>102</v>
      </c>
      <c r="AF2409" s="2"/>
      <c r="AG2409" s="2"/>
      <c r="AH2409" s="2"/>
      <c r="AI2409" s="2"/>
      <c r="AJ2409" s="2" t="s">
        <v>50</v>
      </c>
      <c r="AK2409" s="2" t="s">
        <v>49</v>
      </c>
    </row>
    <row r="2410" spans="1:37" ht="28.8" x14ac:dyDescent="0.3">
      <c r="A2410" s="1">
        <v>2659</v>
      </c>
      <c r="B2410">
        <v>20470</v>
      </c>
      <c r="F2410" s="2" t="s">
        <v>76</v>
      </c>
      <c r="G2410" s="2" t="s">
        <v>78</v>
      </c>
      <c r="H2410" s="2" t="s">
        <v>37</v>
      </c>
      <c r="I2410" s="2" t="s">
        <v>46</v>
      </c>
      <c r="J2410" s="2" t="s">
        <v>277</v>
      </c>
      <c r="K2410" s="2" t="s">
        <v>361</v>
      </c>
      <c r="L2410" s="2" t="s">
        <v>143</v>
      </c>
      <c r="M2410" s="2" t="s">
        <v>362</v>
      </c>
      <c r="N2410" s="3" t="s">
        <v>2367</v>
      </c>
      <c r="O2410" s="2" t="s">
        <v>60</v>
      </c>
      <c r="P2410" s="2" t="s">
        <v>65</v>
      </c>
      <c r="Q2410" s="2"/>
      <c r="R2410" s="2"/>
      <c r="S2410" s="2"/>
      <c r="T2410" s="2"/>
      <c r="U2410">
        <v>0</v>
      </c>
      <c r="V2410">
        <v>180</v>
      </c>
      <c r="W2410" s="4">
        <v>46132</v>
      </c>
      <c r="X2410" s="4">
        <v>46178</v>
      </c>
      <c r="Y2410" s="4">
        <v>46178</v>
      </c>
      <c r="Z2410" s="4">
        <v>46358</v>
      </c>
      <c r="AA2410" s="3"/>
      <c r="AB2410" s="3" t="s">
        <v>2445</v>
      </c>
      <c r="AC2410" s="2"/>
      <c r="AD2410" s="2" t="s">
        <v>101</v>
      </c>
      <c r="AE2410" s="2" t="s">
        <v>102</v>
      </c>
      <c r="AF2410" s="2"/>
      <c r="AG2410" s="2"/>
      <c r="AH2410" s="2"/>
      <c r="AI2410" s="2"/>
      <c r="AJ2410" s="2" t="s">
        <v>50</v>
      </c>
      <c r="AK2410" s="2" t="s">
        <v>49</v>
      </c>
    </row>
    <row r="2411" spans="1:37" ht="28.8" x14ac:dyDescent="0.3">
      <c r="A2411" s="1">
        <v>2660</v>
      </c>
      <c r="B2411">
        <v>20471</v>
      </c>
      <c r="F2411" s="2" t="s">
        <v>76</v>
      </c>
      <c r="G2411" s="2" t="s">
        <v>78</v>
      </c>
      <c r="H2411" s="2" t="s">
        <v>37</v>
      </c>
      <c r="I2411" s="2" t="s">
        <v>46</v>
      </c>
      <c r="J2411" s="2" t="s">
        <v>277</v>
      </c>
      <c r="K2411" s="2" t="s">
        <v>361</v>
      </c>
      <c r="L2411" s="2" t="s">
        <v>67</v>
      </c>
      <c r="M2411" s="2" t="s">
        <v>365</v>
      </c>
      <c r="N2411" s="3" t="s">
        <v>2367</v>
      </c>
      <c r="O2411" s="2" t="s">
        <v>60</v>
      </c>
      <c r="P2411" s="2" t="s">
        <v>65</v>
      </c>
      <c r="Q2411" s="2"/>
      <c r="R2411" s="2"/>
      <c r="S2411" s="2"/>
      <c r="T2411" s="2"/>
      <c r="U2411">
        <v>0</v>
      </c>
      <c r="V2411">
        <v>180</v>
      </c>
      <c r="W2411" s="4">
        <v>46132</v>
      </c>
      <c r="X2411" s="4">
        <v>46183</v>
      </c>
      <c r="Y2411" s="4">
        <v>46183</v>
      </c>
      <c r="Z2411" s="4">
        <v>46363</v>
      </c>
      <c r="AA2411" s="3"/>
      <c r="AB2411" s="3" t="s">
        <v>2445</v>
      </c>
      <c r="AC2411" s="2"/>
      <c r="AD2411" s="2" t="s">
        <v>101</v>
      </c>
      <c r="AE2411" s="2" t="s">
        <v>102</v>
      </c>
      <c r="AF2411" s="2"/>
      <c r="AG2411" s="2"/>
      <c r="AH2411" s="2"/>
      <c r="AI2411" s="2"/>
      <c r="AJ2411" s="2" t="s">
        <v>50</v>
      </c>
      <c r="AK2411" s="2" t="s">
        <v>49</v>
      </c>
    </row>
    <row r="2412" spans="1:37" ht="28.8" x14ac:dyDescent="0.3">
      <c r="A2412" s="1">
        <v>2661</v>
      </c>
      <c r="B2412">
        <v>20472</v>
      </c>
      <c r="F2412" s="2" t="s">
        <v>76</v>
      </c>
      <c r="G2412" s="2" t="s">
        <v>78</v>
      </c>
      <c r="H2412" s="2" t="s">
        <v>37</v>
      </c>
      <c r="I2412" s="2" t="s">
        <v>46</v>
      </c>
      <c r="J2412" s="2" t="s">
        <v>2368</v>
      </c>
      <c r="K2412" s="2" t="s">
        <v>467</v>
      </c>
      <c r="L2412" s="2" t="s">
        <v>170</v>
      </c>
      <c r="M2412" s="2" t="s">
        <v>472</v>
      </c>
      <c r="N2412" s="3" t="s">
        <v>2317</v>
      </c>
      <c r="O2412" s="2" t="s">
        <v>60</v>
      </c>
      <c r="P2412" s="2" t="s">
        <v>65</v>
      </c>
      <c r="Q2412" s="2"/>
      <c r="R2412" s="2"/>
      <c r="S2412" s="2"/>
      <c r="T2412" s="2"/>
      <c r="U2412">
        <v>0</v>
      </c>
      <c r="V2412">
        <v>1080</v>
      </c>
      <c r="W2412" s="4">
        <v>46133</v>
      </c>
      <c r="X2412" s="4">
        <v>46183</v>
      </c>
      <c r="Y2412" s="4">
        <v>46183</v>
      </c>
      <c r="Z2412" s="4">
        <v>47263</v>
      </c>
      <c r="AA2412" s="3"/>
      <c r="AB2412" s="3" t="s">
        <v>2445</v>
      </c>
      <c r="AC2412" s="2"/>
      <c r="AD2412" s="2" t="s">
        <v>101</v>
      </c>
      <c r="AE2412" s="2" t="s">
        <v>102</v>
      </c>
      <c r="AF2412" s="2"/>
      <c r="AG2412" s="2"/>
      <c r="AH2412" s="2"/>
      <c r="AI2412" s="2"/>
      <c r="AJ2412" s="2" t="s">
        <v>50</v>
      </c>
      <c r="AK2412" s="2" t="s">
        <v>49</v>
      </c>
    </row>
    <row r="2413" spans="1:37" ht="28.8" x14ac:dyDescent="0.3">
      <c r="A2413" s="1">
        <v>2662</v>
      </c>
      <c r="B2413">
        <v>20473</v>
      </c>
      <c r="F2413" s="2" t="s">
        <v>76</v>
      </c>
      <c r="G2413" s="2" t="s">
        <v>78</v>
      </c>
      <c r="H2413" s="2" t="s">
        <v>37</v>
      </c>
      <c r="I2413" s="2" t="s">
        <v>46</v>
      </c>
      <c r="J2413" s="2" t="s">
        <v>260</v>
      </c>
      <c r="K2413" s="2" t="s">
        <v>467</v>
      </c>
      <c r="L2413" s="2" t="s">
        <v>1090</v>
      </c>
      <c r="M2413" s="2" t="s">
        <v>1091</v>
      </c>
      <c r="N2413" s="3" t="s">
        <v>2369</v>
      </c>
      <c r="O2413" s="2" t="s">
        <v>60</v>
      </c>
      <c r="P2413" s="2" t="s">
        <v>65</v>
      </c>
      <c r="Q2413" s="2"/>
      <c r="R2413" s="2"/>
      <c r="S2413" s="2"/>
      <c r="T2413" s="2"/>
      <c r="U2413">
        <v>0</v>
      </c>
      <c r="V2413">
        <v>360</v>
      </c>
      <c r="W2413" s="4">
        <v>46133</v>
      </c>
      <c r="X2413" s="4">
        <v>46146</v>
      </c>
      <c r="Y2413" s="4">
        <v>46146</v>
      </c>
      <c r="Z2413" s="4">
        <v>46506</v>
      </c>
      <c r="AA2413" s="3"/>
      <c r="AB2413" s="3" t="s">
        <v>1877</v>
      </c>
      <c r="AC2413" s="2"/>
      <c r="AD2413" s="2" t="s">
        <v>101</v>
      </c>
      <c r="AE2413" s="2" t="s">
        <v>118</v>
      </c>
      <c r="AF2413" s="2"/>
      <c r="AG2413" s="2"/>
      <c r="AH2413" s="2"/>
      <c r="AI2413" s="2"/>
      <c r="AJ2413" s="2" t="s">
        <v>50</v>
      </c>
      <c r="AK2413" s="2" t="s">
        <v>49</v>
      </c>
    </row>
    <row r="2414" spans="1:37" ht="28.8" x14ac:dyDescent="0.3">
      <c r="A2414" s="1">
        <v>2663</v>
      </c>
      <c r="B2414">
        <v>20474</v>
      </c>
      <c r="F2414" s="2" t="s">
        <v>76</v>
      </c>
      <c r="G2414" s="2" t="s">
        <v>78</v>
      </c>
      <c r="H2414" s="2" t="s">
        <v>37</v>
      </c>
      <c r="I2414" s="2" t="s">
        <v>46</v>
      </c>
      <c r="J2414" s="2" t="s">
        <v>1228</v>
      </c>
      <c r="K2414" s="2" t="s">
        <v>467</v>
      </c>
      <c r="L2414" s="2" t="s">
        <v>610</v>
      </c>
      <c r="M2414" s="2" t="s">
        <v>2370</v>
      </c>
      <c r="N2414" s="3" t="s">
        <v>2371</v>
      </c>
      <c r="O2414" s="2" t="s">
        <v>53</v>
      </c>
      <c r="P2414" s="2" t="s">
        <v>65</v>
      </c>
      <c r="Q2414" s="2"/>
      <c r="R2414" s="2"/>
      <c r="S2414" s="2"/>
      <c r="T2414" s="2"/>
      <c r="U2414">
        <v>0</v>
      </c>
      <c r="V2414">
        <v>720</v>
      </c>
      <c r="W2414" s="4">
        <v>46133</v>
      </c>
      <c r="X2414" s="4">
        <v>46154</v>
      </c>
      <c r="Y2414" s="4">
        <v>46154</v>
      </c>
      <c r="Z2414" s="4">
        <v>46874</v>
      </c>
      <c r="AA2414" s="3"/>
      <c r="AB2414" s="3" t="s">
        <v>2318</v>
      </c>
      <c r="AC2414" s="2"/>
      <c r="AD2414" s="2" t="s">
        <v>101</v>
      </c>
      <c r="AE2414" s="2" t="s">
        <v>45</v>
      </c>
      <c r="AF2414" s="2"/>
      <c r="AG2414" s="2"/>
      <c r="AH2414" s="2"/>
      <c r="AI2414" s="2"/>
      <c r="AJ2414" s="2" t="s">
        <v>50</v>
      </c>
      <c r="AK2414" s="2" t="s">
        <v>49</v>
      </c>
    </row>
    <row r="2415" spans="1:37" ht="28.8" x14ac:dyDescent="0.3">
      <c r="A2415" s="1">
        <v>2664</v>
      </c>
      <c r="B2415">
        <v>20475</v>
      </c>
      <c r="F2415" s="2" t="s">
        <v>76</v>
      </c>
      <c r="G2415" s="2" t="s">
        <v>78</v>
      </c>
      <c r="H2415" s="2" t="s">
        <v>37</v>
      </c>
      <c r="I2415" s="2" t="s">
        <v>46</v>
      </c>
      <c r="J2415" s="2" t="s">
        <v>260</v>
      </c>
      <c r="K2415" s="2" t="s">
        <v>467</v>
      </c>
      <c r="L2415" s="2" t="s">
        <v>382</v>
      </c>
      <c r="M2415" s="2" t="s">
        <v>475</v>
      </c>
      <c r="N2415" s="3" t="s">
        <v>2330</v>
      </c>
      <c r="O2415" s="2" t="s">
        <v>53</v>
      </c>
      <c r="P2415" s="2" t="s">
        <v>65</v>
      </c>
      <c r="Q2415" s="2"/>
      <c r="R2415" s="2" t="s">
        <v>260</v>
      </c>
      <c r="S2415" s="2" t="s">
        <v>2161</v>
      </c>
      <c r="T2415" s="2"/>
      <c r="U2415">
        <v>0</v>
      </c>
      <c r="V2415">
        <v>360</v>
      </c>
      <c r="W2415" s="4">
        <v>46133</v>
      </c>
      <c r="X2415" s="4">
        <v>46154</v>
      </c>
      <c r="Y2415" s="4">
        <v>46154</v>
      </c>
      <c r="Z2415" s="4">
        <v>46514</v>
      </c>
      <c r="AA2415" s="3"/>
      <c r="AB2415" s="3" t="s">
        <v>2318</v>
      </c>
      <c r="AC2415" s="2"/>
      <c r="AD2415" s="2" t="s">
        <v>101</v>
      </c>
      <c r="AE2415" s="2" t="s">
        <v>45</v>
      </c>
      <c r="AF2415" s="2"/>
      <c r="AG2415" s="2"/>
      <c r="AH2415" s="2"/>
      <c r="AI2415" s="2"/>
      <c r="AJ2415" s="2" t="s">
        <v>50</v>
      </c>
      <c r="AK2415" s="2" t="s">
        <v>49</v>
      </c>
    </row>
    <row r="2416" spans="1:37" ht="28.8" x14ac:dyDescent="0.3">
      <c r="A2416" s="1">
        <v>2665</v>
      </c>
      <c r="B2416">
        <v>20476</v>
      </c>
      <c r="F2416" s="2" t="s">
        <v>76</v>
      </c>
      <c r="G2416" s="2" t="s">
        <v>78</v>
      </c>
      <c r="H2416" s="2" t="s">
        <v>37</v>
      </c>
      <c r="I2416" s="2" t="s">
        <v>46</v>
      </c>
      <c r="J2416" s="2" t="s">
        <v>260</v>
      </c>
      <c r="K2416" s="2" t="s">
        <v>467</v>
      </c>
      <c r="L2416" s="2" t="s">
        <v>385</v>
      </c>
      <c r="M2416" s="2" t="s">
        <v>476</v>
      </c>
      <c r="N2416" s="3" t="s">
        <v>2330</v>
      </c>
      <c r="O2416" s="2" t="s">
        <v>53</v>
      </c>
      <c r="P2416" s="2" t="s">
        <v>65</v>
      </c>
      <c r="Q2416" s="2"/>
      <c r="R2416" s="2" t="s">
        <v>260</v>
      </c>
      <c r="S2416" s="2" t="s">
        <v>2161</v>
      </c>
      <c r="T2416" s="2"/>
      <c r="U2416">
        <v>0</v>
      </c>
      <c r="V2416">
        <v>360</v>
      </c>
      <c r="W2416" s="4">
        <v>46133</v>
      </c>
      <c r="X2416" s="4">
        <v>46154</v>
      </c>
      <c r="Y2416" s="4">
        <v>46154</v>
      </c>
      <c r="Z2416" s="4">
        <v>46514</v>
      </c>
      <c r="AA2416" s="3"/>
      <c r="AB2416" s="3" t="s">
        <v>2372</v>
      </c>
      <c r="AC2416" s="2"/>
      <c r="AD2416" s="2" t="s">
        <v>101</v>
      </c>
      <c r="AE2416" s="2" t="s">
        <v>45</v>
      </c>
      <c r="AF2416" s="2"/>
      <c r="AG2416" s="2"/>
      <c r="AH2416" s="2"/>
      <c r="AI2416" s="2"/>
      <c r="AJ2416" s="2" t="s">
        <v>50</v>
      </c>
      <c r="AK2416" s="2" t="s">
        <v>49</v>
      </c>
    </row>
    <row r="2417" spans="1:37" ht="28.8" x14ac:dyDescent="0.3">
      <c r="A2417" s="1">
        <v>2666</v>
      </c>
      <c r="B2417">
        <v>20477</v>
      </c>
      <c r="F2417" s="2" t="s">
        <v>76</v>
      </c>
      <c r="G2417" s="2" t="s">
        <v>78</v>
      </c>
      <c r="H2417" s="2" t="s">
        <v>37</v>
      </c>
      <c r="I2417" s="2" t="s">
        <v>46</v>
      </c>
      <c r="J2417" s="2" t="s">
        <v>277</v>
      </c>
      <c r="K2417" s="2" t="s">
        <v>467</v>
      </c>
      <c r="L2417" s="2" t="s">
        <v>83</v>
      </c>
      <c r="M2417" s="2" t="s">
        <v>471</v>
      </c>
      <c r="N2417" s="3" t="s">
        <v>2367</v>
      </c>
      <c r="O2417" s="2" t="s">
        <v>126</v>
      </c>
      <c r="P2417" s="2" t="s">
        <v>65</v>
      </c>
      <c r="Q2417" s="2"/>
      <c r="R2417" s="2"/>
      <c r="S2417" s="2"/>
      <c r="T2417" s="2"/>
      <c r="U2417">
        <v>0</v>
      </c>
      <c r="V2417">
        <v>180</v>
      </c>
      <c r="W2417" s="4">
        <v>46133</v>
      </c>
      <c r="X2417" s="4">
        <v>46146</v>
      </c>
      <c r="Y2417" s="4">
        <v>46146</v>
      </c>
      <c r="Z2417" s="4">
        <v>46326</v>
      </c>
      <c r="AA2417" s="3"/>
      <c r="AB2417" s="3" t="s">
        <v>2373</v>
      </c>
      <c r="AC2417" s="2"/>
      <c r="AD2417" s="2" t="s">
        <v>101</v>
      </c>
      <c r="AE2417" s="2" t="s">
        <v>118</v>
      </c>
      <c r="AF2417" s="2"/>
      <c r="AG2417" s="2"/>
      <c r="AH2417" s="2"/>
      <c r="AI2417" s="2"/>
      <c r="AJ2417" s="2" t="s">
        <v>50</v>
      </c>
      <c r="AK2417" s="2" t="s">
        <v>49</v>
      </c>
    </row>
    <row r="2418" spans="1:37" ht="28.8" x14ac:dyDescent="0.3">
      <c r="A2418" s="1">
        <v>2667</v>
      </c>
      <c r="B2418">
        <v>20478</v>
      </c>
      <c r="F2418" s="2" t="s">
        <v>76</v>
      </c>
      <c r="G2418" s="2" t="s">
        <v>78</v>
      </c>
      <c r="H2418" s="2" t="s">
        <v>37</v>
      </c>
      <c r="I2418" s="2" t="s">
        <v>46</v>
      </c>
      <c r="J2418" s="2" t="s">
        <v>277</v>
      </c>
      <c r="K2418" s="2" t="s">
        <v>467</v>
      </c>
      <c r="L2418" s="2" t="s">
        <v>149</v>
      </c>
      <c r="M2418" s="2" t="s">
        <v>468</v>
      </c>
      <c r="N2418" s="3" t="s">
        <v>2367</v>
      </c>
      <c r="O2418" s="2" t="s">
        <v>126</v>
      </c>
      <c r="P2418" s="2" t="s">
        <v>65</v>
      </c>
      <c r="Q2418" s="2"/>
      <c r="R2418" s="2"/>
      <c r="S2418" s="2"/>
      <c r="T2418" s="2"/>
      <c r="U2418">
        <v>0</v>
      </c>
      <c r="V2418">
        <v>180</v>
      </c>
      <c r="W2418" s="4">
        <v>46133</v>
      </c>
      <c r="X2418" s="4">
        <v>46146</v>
      </c>
      <c r="Y2418" s="4">
        <v>46146</v>
      </c>
      <c r="Z2418" s="4">
        <v>46326</v>
      </c>
      <c r="AA2418" s="3"/>
      <c r="AB2418" s="3" t="s">
        <v>2373</v>
      </c>
      <c r="AC2418" s="2"/>
      <c r="AD2418" s="2" t="s">
        <v>101</v>
      </c>
      <c r="AE2418" s="2" t="s">
        <v>118</v>
      </c>
      <c r="AF2418" s="2"/>
      <c r="AG2418" s="2"/>
      <c r="AH2418" s="2"/>
      <c r="AI2418" s="2"/>
      <c r="AJ2418" s="2" t="s">
        <v>50</v>
      </c>
      <c r="AK2418" s="2" t="s">
        <v>49</v>
      </c>
    </row>
    <row r="2419" spans="1:37" ht="28.8" x14ac:dyDescent="0.3">
      <c r="A2419" s="1">
        <v>2668</v>
      </c>
      <c r="B2419">
        <v>20479</v>
      </c>
      <c r="F2419" s="2" t="s">
        <v>76</v>
      </c>
      <c r="G2419" s="2" t="s">
        <v>78</v>
      </c>
      <c r="H2419" s="2" t="s">
        <v>37</v>
      </c>
      <c r="I2419" s="2" t="s">
        <v>46</v>
      </c>
      <c r="J2419" s="2" t="s">
        <v>277</v>
      </c>
      <c r="K2419" s="2" t="s">
        <v>467</v>
      </c>
      <c r="L2419" s="2" t="s">
        <v>143</v>
      </c>
      <c r="M2419" s="2" t="s">
        <v>469</v>
      </c>
      <c r="N2419" s="3" t="s">
        <v>2367</v>
      </c>
      <c r="O2419" s="2" t="s">
        <v>126</v>
      </c>
      <c r="P2419" s="2" t="s">
        <v>65</v>
      </c>
      <c r="Q2419" s="2"/>
      <c r="R2419" s="2"/>
      <c r="S2419" s="2"/>
      <c r="T2419" s="2"/>
      <c r="U2419">
        <v>0</v>
      </c>
      <c r="V2419">
        <v>180</v>
      </c>
      <c r="W2419" s="4">
        <v>46133</v>
      </c>
      <c r="X2419" s="4">
        <v>46146</v>
      </c>
      <c r="Y2419" s="4">
        <v>46146</v>
      </c>
      <c r="Z2419" s="4">
        <v>46326</v>
      </c>
      <c r="AA2419" s="3"/>
      <c r="AB2419" s="3" t="s">
        <v>2373</v>
      </c>
      <c r="AC2419" s="2"/>
      <c r="AD2419" s="2" t="s">
        <v>101</v>
      </c>
      <c r="AE2419" s="2" t="s">
        <v>118</v>
      </c>
      <c r="AF2419" s="2"/>
      <c r="AG2419" s="2"/>
      <c r="AH2419" s="2"/>
      <c r="AI2419" s="2"/>
      <c r="AJ2419" s="2" t="s">
        <v>50</v>
      </c>
      <c r="AK2419" s="2" t="s">
        <v>49</v>
      </c>
    </row>
    <row r="2420" spans="1:37" ht="28.8" x14ac:dyDescent="0.3">
      <c r="A2420" s="1">
        <v>2669</v>
      </c>
      <c r="B2420">
        <v>20480</v>
      </c>
      <c r="F2420" s="2" t="s">
        <v>76</v>
      </c>
      <c r="G2420" s="2" t="s">
        <v>78</v>
      </c>
      <c r="H2420" s="2" t="s">
        <v>37</v>
      </c>
      <c r="I2420" s="2" t="s">
        <v>46</v>
      </c>
      <c r="J2420" s="2" t="s">
        <v>277</v>
      </c>
      <c r="K2420" s="2" t="s">
        <v>467</v>
      </c>
      <c r="L2420" s="2" t="s">
        <v>67</v>
      </c>
      <c r="M2420" s="2" t="s">
        <v>470</v>
      </c>
      <c r="N2420" s="3" t="s">
        <v>2367</v>
      </c>
      <c r="O2420" s="2" t="s">
        <v>126</v>
      </c>
      <c r="P2420" s="2" t="s">
        <v>65</v>
      </c>
      <c r="Q2420" s="2"/>
      <c r="R2420" s="2"/>
      <c r="S2420" s="2"/>
      <c r="T2420" s="2"/>
      <c r="U2420">
        <v>0</v>
      </c>
      <c r="V2420">
        <v>180</v>
      </c>
      <c r="W2420" s="4">
        <v>46133</v>
      </c>
      <c r="X2420" s="4">
        <v>46146</v>
      </c>
      <c r="Y2420" s="4">
        <v>46146</v>
      </c>
      <c r="Z2420" s="4">
        <v>46326</v>
      </c>
      <c r="AA2420" s="3"/>
      <c r="AB2420" s="3" t="s">
        <v>2373</v>
      </c>
      <c r="AC2420" s="2"/>
      <c r="AD2420" s="2" t="s">
        <v>101</v>
      </c>
      <c r="AE2420" s="2" t="s">
        <v>118</v>
      </c>
      <c r="AF2420" s="2"/>
      <c r="AG2420" s="2"/>
      <c r="AH2420" s="2"/>
      <c r="AI2420" s="2"/>
      <c r="AJ2420" s="2" t="s">
        <v>50</v>
      </c>
      <c r="AK2420" s="2" t="s">
        <v>49</v>
      </c>
    </row>
    <row r="2421" spans="1:37" ht="28.8" x14ac:dyDescent="0.3">
      <c r="A2421" s="1">
        <v>2670</v>
      </c>
      <c r="B2421">
        <v>20483</v>
      </c>
      <c r="F2421" s="2" t="s">
        <v>76</v>
      </c>
      <c r="G2421" s="2" t="s">
        <v>78</v>
      </c>
      <c r="H2421" s="2" t="s">
        <v>37</v>
      </c>
      <c r="I2421" s="2" t="s">
        <v>46</v>
      </c>
      <c r="J2421" s="2" t="s">
        <v>2368</v>
      </c>
      <c r="K2421" s="2" t="s">
        <v>387</v>
      </c>
      <c r="L2421" s="2" t="s">
        <v>170</v>
      </c>
      <c r="M2421" s="2" t="s">
        <v>391</v>
      </c>
      <c r="N2421" s="3" t="s">
        <v>2317</v>
      </c>
      <c r="O2421" s="2" t="s">
        <v>60</v>
      </c>
      <c r="P2421" s="2" t="s">
        <v>65</v>
      </c>
      <c r="Q2421" s="2"/>
      <c r="R2421" s="2"/>
      <c r="S2421" s="2"/>
      <c r="T2421" s="2"/>
      <c r="U2421">
        <v>0</v>
      </c>
      <c r="V2421">
        <v>1080</v>
      </c>
      <c r="W2421" s="4">
        <v>46134</v>
      </c>
      <c r="X2421" s="4">
        <v>46146</v>
      </c>
      <c r="Y2421" s="4">
        <v>46146</v>
      </c>
      <c r="Z2421" s="4">
        <v>47226</v>
      </c>
      <c r="AA2421" s="3"/>
      <c r="AB2421" s="3" t="s">
        <v>2373</v>
      </c>
      <c r="AC2421" s="2"/>
      <c r="AD2421" s="2" t="s">
        <v>101</v>
      </c>
      <c r="AE2421" s="2" t="s">
        <v>118</v>
      </c>
      <c r="AF2421" s="2"/>
      <c r="AG2421" s="2"/>
      <c r="AH2421" s="2"/>
      <c r="AI2421" s="2"/>
      <c r="AJ2421" s="2" t="s">
        <v>50</v>
      </c>
      <c r="AK2421" s="2" t="s">
        <v>49</v>
      </c>
    </row>
    <row r="2422" spans="1:37" ht="28.8" x14ac:dyDescent="0.3">
      <c r="A2422" s="1">
        <v>2671</v>
      </c>
      <c r="B2422">
        <v>20484</v>
      </c>
      <c r="F2422" s="2" t="s">
        <v>76</v>
      </c>
      <c r="G2422" s="2" t="s">
        <v>78</v>
      </c>
      <c r="H2422" s="2" t="s">
        <v>37</v>
      </c>
      <c r="I2422" s="2" t="s">
        <v>46</v>
      </c>
      <c r="J2422" s="2" t="s">
        <v>2368</v>
      </c>
      <c r="K2422" s="2" t="s">
        <v>387</v>
      </c>
      <c r="L2422" s="2" t="s">
        <v>149</v>
      </c>
      <c r="M2422" s="2" t="s">
        <v>394</v>
      </c>
      <c r="N2422" s="3" t="s">
        <v>2374</v>
      </c>
      <c r="O2422" s="2" t="s">
        <v>60</v>
      </c>
      <c r="P2422" s="2" t="s">
        <v>65</v>
      </c>
      <c r="Q2422" s="2"/>
      <c r="R2422" s="2"/>
      <c r="S2422" s="2"/>
      <c r="T2422" s="2"/>
      <c r="U2422">
        <v>0</v>
      </c>
      <c r="V2422">
        <v>0</v>
      </c>
      <c r="W2422" s="4">
        <v>46134</v>
      </c>
      <c r="X2422" s="4">
        <v>46146</v>
      </c>
      <c r="Y2422" s="4">
        <v>46146</v>
      </c>
      <c r="Z2422" s="4">
        <v>46146</v>
      </c>
      <c r="AA2422" s="3"/>
      <c r="AB2422" s="3" t="s">
        <v>2375</v>
      </c>
      <c r="AC2422" s="2"/>
      <c r="AD2422" s="2" t="s">
        <v>101</v>
      </c>
      <c r="AE2422" s="2" t="s">
        <v>117</v>
      </c>
      <c r="AF2422" s="2"/>
      <c r="AG2422" s="2"/>
      <c r="AH2422" s="2"/>
      <c r="AI2422" s="2"/>
      <c r="AJ2422" s="2" t="s">
        <v>50</v>
      </c>
      <c r="AK2422" s="2" t="s">
        <v>49</v>
      </c>
    </row>
    <row r="2423" spans="1:37" ht="28.8" x14ac:dyDescent="0.3">
      <c r="A2423" s="1">
        <v>2672</v>
      </c>
      <c r="B2423">
        <v>20486</v>
      </c>
      <c r="F2423" s="2" t="s">
        <v>76</v>
      </c>
      <c r="G2423" s="2" t="s">
        <v>78</v>
      </c>
      <c r="H2423" s="2" t="s">
        <v>37</v>
      </c>
      <c r="I2423" s="2" t="s">
        <v>46</v>
      </c>
      <c r="J2423" s="2" t="s">
        <v>1116</v>
      </c>
      <c r="K2423" s="2" t="s">
        <v>387</v>
      </c>
      <c r="L2423" s="2" t="s">
        <v>409</v>
      </c>
      <c r="M2423" s="2" t="s">
        <v>410</v>
      </c>
      <c r="N2423" s="3" t="s">
        <v>2371</v>
      </c>
      <c r="O2423" s="2" t="s">
        <v>60</v>
      </c>
      <c r="P2423" s="2" t="s">
        <v>65</v>
      </c>
      <c r="Q2423" s="2"/>
      <c r="R2423" s="2"/>
      <c r="S2423" s="2"/>
      <c r="T2423" s="2"/>
      <c r="U2423">
        <v>0</v>
      </c>
      <c r="V2423">
        <v>720</v>
      </c>
      <c r="W2423" s="4">
        <v>46134</v>
      </c>
      <c r="X2423" s="4">
        <v>46183</v>
      </c>
      <c r="Y2423" s="4">
        <v>46183</v>
      </c>
      <c r="Z2423" s="4">
        <v>46903</v>
      </c>
      <c r="AA2423" s="3"/>
      <c r="AB2423" s="3" t="s">
        <v>2445</v>
      </c>
      <c r="AC2423" s="2"/>
      <c r="AD2423" s="2" t="s">
        <v>101</v>
      </c>
      <c r="AE2423" s="2" t="s">
        <v>102</v>
      </c>
      <c r="AF2423" s="2"/>
      <c r="AG2423" s="2"/>
      <c r="AH2423" s="2"/>
      <c r="AI2423" s="2"/>
      <c r="AJ2423" s="2" t="s">
        <v>50</v>
      </c>
      <c r="AK2423" s="2" t="s">
        <v>49</v>
      </c>
    </row>
    <row r="2424" spans="1:37" ht="28.8" x14ac:dyDescent="0.3">
      <c r="A2424" s="1">
        <v>2673</v>
      </c>
      <c r="B2424">
        <v>20487</v>
      </c>
      <c r="F2424" s="2" t="s">
        <v>76</v>
      </c>
      <c r="G2424" s="2" t="s">
        <v>78</v>
      </c>
      <c r="H2424" s="2" t="s">
        <v>37</v>
      </c>
      <c r="I2424" s="2" t="s">
        <v>46</v>
      </c>
      <c r="J2424" s="2" t="s">
        <v>1116</v>
      </c>
      <c r="K2424" s="2" t="s">
        <v>387</v>
      </c>
      <c r="L2424" s="2" t="s">
        <v>2376</v>
      </c>
      <c r="M2424" s="2" t="s">
        <v>2377</v>
      </c>
      <c r="N2424" s="3" t="s">
        <v>2371</v>
      </c>
      <c r="O2424" s="2" t="s">
        <v>60</v>
      </c>
      <c r="P2424" s="2" t="s">
        <v>65</v>
      </c>
      <c r="Q2424" s="2"/>
      <c r="R2424" s="2"/>
      <c r="S2424" s="2"/>
      <c r="T2424" s="2"/>
      <c r="U2424">
        <v>0</v>
      </c>
      <c r="V2424">
        <v>720</v>
      </c>
      <c r="W2424" s="4">
        <v>46134</v>
      </c>
      <c r="X2424" s="4">
        <v>46184</v>
      </c>
      <c r="Y2424" s="4">
        <v>46184</v>
      </c>
      <c r="Z2424" s="4">
        <v>46904</v>
      </c>
      <c r="AA2424" s="3"/>
      <c r="AB2424" s="3" t="s">
        <v>2445</v>
      </c>
      <c r="AC2424" s="2"/>
      <c r="AD2424" s="2" t="s">
        <v>101</v>
      </c>
      <c r="AE2424" s="2" t="s">
        <v>102</v>
      </c>
      <c r="AF2424" s="2"/>
      <c r="AG2424" s="2"/>
      <c r="AH2424" s="2"/>
      <c r="AI2424" s="2"/>
      <c r="AJ2424" s="2" t="s">
        <v>50</v>
      </c>
      <c r="AK2424" s="2" t="s">
        <v>49</v>
      </c>
    </row>
    <row r="2425" spans="1:37" ht="28.8" x14ac:dyDescent="0.3">
      <c r="A2425" s="1">
        <v>2674</v>
      </c>
      <c r="B2425">
        <v>20488</v>
      </c>
      <c r="F2425" s="2" t="s">
        <v>76</v>
      </c>
      <c r="G2425" s="2" t="s">
        <v>78</v>
      </c>
      <c r="H2425" s="2" t="s">
        <v>37</v>
      </c>
      <c r="I2425" s="2" t="s">
        <v>46</v>
      </c>
      <c r="J2425" s="2" t="s">
        <v>260</v>
      </c>
      <c r="K2425" s="2" t="s">
        <v>387</v>
      </c>
      <c r="L2425" s="2" t="s">
        <v>402</v>
      </c>
      <c r="M2425" s="2" t="s">
        <v>403</v>
      </c>
      <c r="N2425" s="3" t="s">
        <v>2330</v>
      </c>
      <c r="O2425" s="2" t="s">
        <v>53</v>
      </c>
      <c r="P2425" s="2" t="s">
        <v>65</v>
      </c>
      <c r="Q2425" s="2"/>
      <c r="R2425" s="2" t="s">
        <v>260</v>
      </c>
      <c r="S2425" s="2" t="s">
        <v>2161</v>
      </c>
      <c r="T2425" s="2"/>
      <c r="U2425">
        <v>0</v>
      </c>
      <c r="V2425">
        <v>360</v>
      </c>
      <c r="W2425" s="4">
        <v>46134</v>
      </c>
      <c r="X2425" s="4">
        <v>46183</v>
      </c>
      <c r="Y2425" s="4">
        <v>46183</v>
      </c>
      <c r="Z2425" s="4">
        <v>46543</v>
      </c>
      <c r="AA2425" s="3"/>
      <c r="AB2425" s="3" t="s">
        <v>2411</v>
      </c>
      <c r="AC2425" s="2"/>
      <c r="AD2425" s="2" t="s">
        <v>101</v>
      </c>
      <c r="AE2425" s="2" t="s">
        <v>102</v>
      </c>
      <c r="AF2425" s="2"/>
      <c r="AG2425" s="2"/>
      <c r="AH2425" s="2"/>
      <c r="AI2425" s="2"/>
      <c r="AJ2425" s="2" t="s">
        <v>50</v>
      </c>
      <c r="AK2425" s="2" t="s">
        <v>49</v>
      </c>
    </row>
    <row r="2426" spans="1:37" ht="28.8" x14ac:dyDescent="0.3">
      <c r="A2426" s="1">
        <v>2675</v>
      </c>
      <c r="B2426">
        <v>20489</v>
      </c>
      <c r="F2426" s="2" t="s">
        <v>76</v>
      </c>
      <c r="G2426" s="2" t="s">
        <v>78</v>
      </c>
      <c r="H2426" s="2" t="s">
        <v>37</v>
      </c>
      <c r="I2426" s="2" t="s">
        <v>46</v>
      </c>
      <c r="J2426" s="2" t="s">
        <v>260</v>
      </c>
      <c r="K2426" s="2" t="s">
        <v>387</v>
      </c>
      <c r="L2426" s="2" t="s">
        <v>385</v>
      </c>
      <c r="M2426" s="2" t="s">
        <v>401</v>
      </c>
      <c r="N2426" s="3" t="s">
        <v>2330</v>
      </c>
      <c r="O2426" s="2" t="s">
        <v>53</v>
      </c>
      <c r="P2426" s="2" t="s">
        <v>65</v>
      </c>
      <c r="Q2426" s="2"/>
      <c r="R2426" s="2" t="s">
        <v>260</v>
      </c>
      <c r="S2426" s="2" t="s">
        <v>1891</v>
      </c>
      <c r="T2426" s="2"/>
      <c r="U2426">
        <v>0</v>
      </c>
      <c r="V2426">
        <v>360</v>
      </c>
      <c r="W2426" s="4">
        <v>46134</v>
      </c>
      <c r="X2426" s="4">
        <v>46184</v>
      </c>
      <c r="Y2426" s="4">
        <v>46184</v>
      </c>
      <c r="Z2426" s="4">
        <v>46544</v>
      </c>
      <c r="AA2426" s="3"/>
      <c r="AB2426" s="3" t="s">
        <v>2411</v>
      </c>
      <c r="AC2426" s="2"/>
      <c r="AD2426" s="2" t="s">
        <v>101</v>
      </c>
      <c r="AE2426" s="2" t="s">
        <v>102</v>
      </c>
      <c r="AF2426" s="2"/>
      <c r="AG2426" s="2"/>
      <c r="AH2426" s="2"/>
      <c r="AI2426" s="2"/>
      <c r="AJ2426" s="2" t="s">
        <v>50</v>
      </c>
      <c r="AK2426" s="2" t="s">
        <v>49</v>
      </c>
    </row>
    <row r="2427" spans="1:37" ht="28.8" x14ac:dyDescent="0.3">
      <c r="A2427" s="1">
        <v>2676</v>
      </c>
      <c r="B2427">
        <v>20490</v>
      </c>
      <c r="F2427" s="2" t="s">
        <v>76</v>
      </c>
      <c r="G2427" s="2" t="s">
        <v>78</v>
      </c>
      <c r="H2427" s="2" t="s">
        <v>37</v>
      </c>
      <c r="I2427" s="2" t="s">
        <v>46</v>
      </c>
      <c r="J2427" s="2" t="s">
        <v>320</v>
      </c>
      <c r="K2427" s="2" t="s">
        <v>387</v>
      </c>
      <c r="L2427" s="2" t="s">
        <v>612</v>
      </c>
      <c r="M2427" s="2" t="s">
        <v>2378</v>
      </c>
      <c r="N2427" s="3" t="s">
        <v>2379</v>
      </c>
      <c r="O2427" s="2" t="s">
        <v>53</v>
      </c>
      <c r="P2427" s="2" t="s">
        <v>65</v>
      </c>
      <c r="Q2427" s="2"/>
      <c r="R2427" s="2"/>
      <c r="S2427" s="2"/>
      <c r="T2427" s="2"/>
      <c r="U2427">
        <v>0</v>
      </c>
      <c r="V2427">
        <v>0</v>
      </c>
      <c r="W2427" s="4">
        <v>46134</v>
      </c>
      <c r="X2427" s="4">
        <v>46154</v>
      </c>
      <c r="Y2427" s="4">
        <v>46154</v>
      </c>
      <c r="Z2427" s="4">
        <v>46154</v>
      </c>
      <c r="AA2427" s="3"/>
      <c r="AB2427" s="3" t="s">
        <v>2372</v>
      </c>
      <c r="AC2427" s="2"/>
      <c r="AD2427" s="2" t="s">
        <v>101</v>
      </c>
      <c r="AE2427" s="2" t="s">
        <v>45</v>
      </c>
      <c r="AF2427" s="2"/>
      <c r="AG2427" s="2"/>
      <c r="AH2427" s="2"/>
      <c r="AI2427" s="2"/>
      <c r="AJ2427" s="2" t="s">
        <v>50</v>
      </c>
      <c r="AK2427" s="2" t="s">
        <v>49</v>
      </c>
    </row>
    <row r="2428" spans="1:37" ht="28.8" x14ac:dyDescent="0.3">
      <c r="A2428" s="1">
        <v>2678</v>
      </c>
      <c r="B2428">
        <v>20491</v>
      </c>
      <c r="F2428" s="2" t="s">
        <v>76</v>
      </c>
      <c r="G2428" s="2" t="s">
        <v>78</v>
      </c>
      <c r="H2428" s="2" t="s">
        <v>37</v>
      </c>
      <c r="I2428" s="2" t="s">
        <v>46</v>
      </c>
      <c r="J2428" s="2" t="s">
        <v>320</v>
      </c>
      <c r="K2428" s="2" t="s">
        <v>387</v>
      </c>
      <c r="L2428" s="2" t="s">
        <v>83</v>
      </c>
      <c r="M2428" s="2" t="s">
        <v>392</v>
      </c>
      <c r="N2428" s="3" t="s">
        <v>2380</v>
      </c>
      <c r="O2428" s="2" t="s">
        <v>53</v>
      </c>
      <c r="P2428" s="2" t="s">
        <v>65</v>
      </c>
      <c r="Q2428" s="2"/>
      <c r="R2428" s="2"/>
      <c r="S2428" s="2"/>
      <c r="T2428" s="2"/>
      <c r="U2428">
        <v>0</v>
      </c>
      <c r="V2428">
        <v>0</v>
      </c>
      <c r="W2428" s="4">
        <v>46134</v>
      </c>
      <c r="X2428" s="4">
        <v>46154</v>
      </c>
      <c r="Y2428" s="4">
        <v>46154</v>
      </c>
      <c r="Z2428" s="4">
        <v>46154</v>
      </c>
      <c r="AA2428" s="3"/>
      <c r="AB2428" s="3" t="s">
        <v>2372</v>
      </c>
      <c r="AC2428" s="2"/>
      <c r="AD2428" s="2" t="s">
        <v>101</v>
      </c>
      <c r="AE2428" s="2" t="s">
        <v>45</v>
      </c>
      <c r="AF2428" s="2"/>
      <c r="AG2428" s="2"/>
      <c r="AH2428" s="2"/>
      <c r="AI2428" s="2"/>
      <c r="AJ2428" s="2" t="s">
        <v>50</v>
      </c>
      <c r="AK2428" s="2" t="s">
        <v>49</v>
      </c>
    </row>
    <row r="2429" spans="1:37" ht="57.6" x14ac:dyDescent="0.3">
      <c r="A2429" s="1">
        <v>2679</v>
      </c>
      <c r="B2429">
        <v>20492</v>
      </c>
      <c r="F2429" s="2" t="s">
        <v>76</v>
      </c>
      <c r="G2429" s="2" t="s">
        <v>78</v>
      </c>
      <c r="H2429" s="2" t="s">
        <v>37</v>
      </c>
      <c r="I2429" s="2" t="s">
        <v>46</v>
      </c>
      <c r="J2429" s="2" t="s">
        <v>71</v>
      </c>
      <c r="K2429" s="2" t="s">
        <v>477</v>
      </c>
      <c r="L2429" s="2" t="s">
        <v>143</v>
      </c>
      <c r="M2429" s="2" t="s">
        <v>478</v>
      </c>
      <c r="N2429" s="3" t="s">
        <v>1477</v>
      </c>
      <c r="O2429" s="2" t="s">
        <v>53</v>
      </c>
      <c r="P2429" s="2" t="s">
        <v>65</v>
      </c>
      <c r="Q2429" s="2"/>
      <c r="R2429" s="2" t="s">
        <v>114</v>
      </c>
      <c r="S2429" s="2" t="s">
        <v>1460</v>
      </c>
      <c r="T2429" s="2"/>
      <c r="U2429">
        <v>0</v>
      </c>
      <c r="V2429">
        <v>1080</v>
      </c>
      <c r="W2429" s="4">
        <v>46135</v>
      </c>
      <c r="X2429" s="4">
        <v>46146</v>
      </c>
      <c r="Y2429" s="4">
        <v>46146</v>
      </c>
      <c r="Z2429" s="4">
        <v>47226</v>
      </c>
      <c r="AA2429" s="3"/>
      <c r="AB2429" s="3" t="s">
        <v>2375</v>
      </c>
      <c r="AC2429" s="2"/>
      <c r="AD2429" s="2" t="s">
        <v>101</v>
      </c>
      <c r="AE2429" s="2" t="s">
        <v>117</v>
      </c>
      <c r="AF2429" s="2"/>
      <c r="AG2429" s="2"/>
      <c r="AH2429" s="2"/>
      <c r="AI2429" s="2"/>
      <c r="AJ2429" s="2" t="s">
        <v>50</v>
      </c>
      <c r="AK2429" s="2" t="s">
        <v>49</v>
      </c>
    </row>
    <row r="2430" spans="1:37" ht="28.8" x14ac:dyDescent="0.3">
      <c r="A2430" s="1">
        <v>2680</v>
      </c>
      <c r="B2430">
        <v>20493</v>
      </c>
      <c r="F2430" s="2" t="s">
        <v>76</v>
      </c>
      <c r="G2430" s="2" t="s">
        <v>78</v>
      </c>
      <c r="H2430" s="2" t="s">
        <v>37</v>
      </c>
      <c r="I2430" s="2" t="s">
        <v>46</v>
      </c>
      <c r="J2430" s="2" t="s">
        <v>260</v>
      </c>
      <c r="K2430" s="2" t="s">
        <v>477</v>
      </c>
      <c r="L2430" s="2" t="s">
        <v>1501</v>
      </c>
      <c r="M2430" s="2" t="s">
        <v>1502</v>
      </c>
      <c r="N2430" s="3" t="s">
        <v>2381</v>
      </c>
      <c r="O2430" s="2" t="s">
        <v>53</v>
      </c>
      <c r="P2430" s="2" t="s">
        <v>65</v>
      </c>
      <c r="Q2430" s="2"/>
      <c r="R2430" s="2" t="s">
        <v>2382</v>
      </c>
      <c r="S2430" s="2" t="s">
        <v>2383</v>
      </c>
      <c r="T2430" s="2"/>
      <c r="U2430">
        <v>0</v>
      </c>
      <c r="V2430">
        <v>360</v>
      </c>
      <c r="W2430" s="4">
        <v>46135</v>
      </c>
      <c r="X2430" s="4">
        <v>46154</v>
      </c>
      <c r="Y2430" s="4">
        <v>46154</v>
      </c>
      <c r="Z2430" s="4">
        <v>46514</v>
      </c>
      <c r="AA2430" s="3"/>
      <c r="AB2430" s="3" t="s">
        <v>2442</v>
      </c>
      <c r="AC2430" s="2"/>
      <c r="AD2430" s="2" t="s">
        <v>101</v>
      </c>
      <c r="AE2430" s="2" t="s">
        <v>101</v>
      </c>
      <c r="AF2430" s="2"/>
      <c r="AG2430" s="2"/>
      <c r="AH2430" s="2"/>
      <c r="AI2430" s="2"/>
      <c r="AJ2430" s="2" t="s">
        <v>50</v>
      </c>
      <c r="AK2430" s="2" t="s">
        <v>49</v>
      </c>
    </row>
    <row r="2431" spans="1:37" ht="28.8" x14ac:dyDescent="0.3">
      <c r="A2431" s="1">
        <v>2681</v>
      </c>
      <c r="B2431">
        <v>20494</v>
      </c>
      <c r="F2431" s="2" t="s">
        <v>76</v>
      </c>
      <c r="G2431" s="2" t="s">
        <v>78</v>
      </c>
      <c r="H2431" s="2" t="s">
        <v>37</v>
      </c>
      <c r="I2431" s="2" t="s">
        <v>46</v>
      </c>
      <c r="J2431" s="2" t="s">
        <v>260</v>
      </c>
      <c r="K2431" s="2" t="s">
        <v>477</v>
      </c>
      <c r="L2431" s="2" t="s">
        <v>1501</v>
      </c>
      <c r="M2431" s="2" t="s">
        <v>1502</v>
      </c>
      <c r="N2431" s="3" t="s">
        <v>2384</v>
      </c>
      <c r="O2431" s="2" t="s">
        <v>53</v>
      </c>
      <c r="P2431" s="2" t="s">
        <v>65</v>
      </c>
      <c r="Q2431" s="2"/>
      <c r="R2431" s="2" t="s">
        <v>2385</v>
      </c>
      <c r="S2431" s="2" t="s">
        <v>2386</v>
      </c>
      <c r="T2431" s="2"/>
      <c r="U2431">
        <v>0</v>
      </c>
      <c r="V2431">
        <v>0</v>
      </c>
      <c r="W2431" s="4">
        <v>46135</v>
      </c>
      <c r="X2431" s="4">
        <v>46154</v>
      </c>
      <c r="Y2431" s="4">
        <v>46154</v>
      </c>
      <c r="Z2431" s="4">
        <v>46154</v>
      </c>
      <c r="AA2431" s="3"/>
      <c r="AB2431" s="3" t="s">
        <v>2442</v>
      </c>
      <c r="AC2431" s="2"/>
      <c r="AD2431" s="2" t="s">
        <v>101</v>
      </c>
      <c r="AE2431" s="2" t="s">
        <v>101</v>
      </c>
      <c r="AF2431" s="2"/>
      <c r="AG2431" s="2"/>
      <c r="AH2431" s="2"/>
      <c r="AI2431" s="2"/>
      <c r="AJ2431" s="2" t="s">
        <v>50</v>
      </c>
      <c r="AK2431" s="2" t="s">
        <v>49</v>
      </c>
    </row>
    <row r="2432" spans="1:37" ht="28.8" x14ac:dyDescent="0.3">
      <c r="A2432" s="1">
        <v>2683</v>
      </c>
      <c r="B2432">
        <v>20495</v>
      </c>
      <c r="F2432" s="2" t="s">
        <v>76</v>
      </c>
      <c r="G2432" s="2" t="s">
        <v>78</v>
      </c>
      <c r="H2432" s="2" t="s">
        <v>37</v>
      </c>
      <c r="I2432" s="2" t="s">
        <v>46</v>
      </c>
      <c r="J2432" s="2" t="s">
        <v>2368</v>
      </c>
      <c r="K2432" s="2" t="s">
        <v>477</v>
      </c>
      <c r="L2432" s="2" t="s">
        <v>170</v>
      </c>
      <c r="M2432" s="2" t="s">
        <v>482</v>
      </c>
      <c r="N2432" s="3" t="s">
        <v>2317</v>
      </c>
      <c r="O2432" s="2" t="s">
        <v>64</v>
      </c>
      <c r="P2432" s="2" t="s">
        <v>65</v>
      </c>
      <c r="Q2432" s="2"/>
      <c r="R2432" s="2"/>
      <c r="S2432" s="2"/>
      <c r="T2432" s="2"/>
      <c r="U2432">
        <v>0</v>
      </c>
      <c r="V2432">
        <v>1080</v>
      </c>
      <c r="W2432" s="4">
        <v>46135</v>
      </c>
      <c r="X2432" s="4">
        <v>46183</v>
      </c>
      <c r="Y2432" s="4">
        <v>46183</v>
      </c>
      <c r="Z2432" s="4">
        <v>47263</v>
      </c>
      <c r="AA2432" s="3"/>
      <c r="AB2432" s="3" t="s">
        <v>2372</v>
      </c>
      <c r="AC2432" s="2"/>
      <c r="AD2432" s="2" t="s">
        <v>101</v>
      </c>
      <c r="AE2432" s="2" t="s">
        <v>45</v>
      </c>
      <c r="AF2432" s="2"/>
      <c r="AG2432" s="2"/>
      <c r="AH2432" s="2"/>
      <c r="AI2432" s="2"/>
      <c r="AJ2432" s="2" t="s">
        <v>50</v>
      </c>
      <c r="AK2432" s="2" t="s">
        <v>49</v>
      </c>
    </row>
    <row r="2433" spans="1:37" ht="28.8" x14ac:dyDescent="0.3">
      <c r="A2433" s="1">
        <v>2684</v>
      </c>
      <c r="B2433">
        <v>20496</v>
      </c>
      <c r="F2433" s="2" t="s">
        <v>76</v>
      </c>
      <c r="G2433" s="2" t="s">
        <v>78</v>
      </c>
      <c r="H2433" s="2" t="s">
        <v>37</v>
      </c>
      <c r="I2433" s="2" t="s">
        <v>46</v>
      </c>
      <c r="J2433" s="2" t="s">
        <v>277</v>
      </c>
      <c r="K2433" s="2" t="s">
        <v>477</v>
      </c>
      <c r="L2433" s="2" t="s">
        <v>149</v>
      </c>
      <c r="M2433" s="2" t="s">
        <v>481</v>
      </c>
      <c r="N2433" s="3" t="s">
        <v>2387</v>
      </c>
      <c r="O2433" s="2" t="s">
        <v>53</v>
      </c>
      <c r="P2433" s="2" t="s">
        <v>65</v>
      </c>
      <c r="Q2433" s="2"/>
      <c r="R2433" s="2"/>
      <c r="S2433" s="2"/>
      <c r="T2433" s="2"/>
      <c r="U2433">
        <v>0</v>
      </c>
      <c r="V2433">
        <v>0</v>
      </c>
      <c r="W2433" s="4">
        <v>46135</v>
      </c>
      <c r="X2433" s="4">
        <v>46146</v>
      </c>
      <c r="Y2433" s="4">
        <v>46146</v>
      </c>
      <c r="Z2433" s="4">
        <v>46146</v>
      </c>
      <c r="AA2433" s="3"/>
      <c r="AB2433" s="3" t="s">
        <v>2373</v>
      </c>
      <c r="AC2433" s="2"/>
      <c r="AD2433" s="2" t="s">
        <v>101</v>
      </c>
      <c r="AE2433" s="2" t="s">
        <v>118</v>
      </c>
      <c r="AF2433" s="2"/>
      <c r="AG2433" s="2"/>
      <c r="AH2433" s="2"/>
      <c r="AI2433" s="2"/>
      <c r="AJ2433" s="2" t="s">
        <v>50</v>
      </c>
      <c r="AK2433" s="2" t="s">
        <v>49</v>
      </c>
    </row>
    <row r="2434" spans="1:37" ht="28.8" x14ac:dyDescent="0.3">
      <c r="A2434" s="1">
        <v>2685</v>
      </c>
      <c r="B2434">
        <v>20497</v>
      </c>
      <c r="F2434" s="2" t="s">
        <v>76</v>
      </c>
      <c r="G2434" s="2" t="s">
        <v>78</v>
      </c>
      <c r="H2434" s="2" t="s">
        <v>37</v>
      </c>
      <c r="I2434" s="2" t="s">
        <v>46</v>
      </c>
      <c r="J2434" s="2" t="s">
        <v>277</v>
      </c>
      <c r="K2434" s="2" t="s">
        <v>477</v>
      </c>
      <c r="L2434" s="2" t="s">
        <v>486</v>
      </c>
      <c r="M2434" s="2" t="s">
        <v>487</v>
      </c>
      <c r="N2434" s="3" t="s">
        <v>2330</v>
      </c>
      <c r="O2434" s="2" t="s">
        <v>53</v>
      </c>
      <c r="P2434" s="2" t="s">
        <v>65</v>
      </c>
      <c r="Q2434" s="2"/>
      <c r="R2434" s="2" t="s">
        <v>260</v>
      </c>
      <c r="S2434" s="2" t="s">
        <v>2161</v>
      </c>
      <c r="T2434" s="2"/>
      <c r="U2434">
        <v>0</v>
      </c>
      <c r="V2434">
        <v>0</v>
      </c>
      <c r="W2434" s="4">
        <v>46135</v>
      </c>
      <c r="X2434" s="4">
        <v>46154</v>
      </c>
      <c r="Y2434" s="4">
        <v>46154</v>
      </c>
      <c r="Z2434" s="4">
        <v>46154</v>
      </c>
      <c r="AA2434" s="3"/>
      <c r="AB2434" s="3" t="s">
        <v>2442</v>
      </c>
      <c r="AC2434" s="2"/>
      <c r="AD2434" s="2" t="s">
        <v>101</v>
      </c>
      <c r="AE2434" s="2" t="s">
        <v>101</v>
      </c>
      <c r="AF2434" s="2"/>
      <c r="AG2434" s="2"/>
      <c r="AH2434" s="2"/>
      <c r="AI2434" s="2"/>
      <c r="AJ2434" s="2" t="s">
        <v>50</v>
      </c>
      <c r="AK2434" s="2" t="s">
        <v>49</v>
      </c>
    </row>
    <row r="2435" spans="1:37" ht="28.8" x14ac:dyDescent="0.3">
      <c r="A2435" s="1">
        <v>2686</v>
      </c>
      <c r="B2435">
        <v>20498</v>
      </c>
      <c r="F2435" s="2" t="s">
        <v>76</v>
      </c>
      <c r="G2435" s="2" t="s">
        <v>78</v>
      </c>
      <c r="H2435" s="2" t="s">
        <v>37</v>
      </c>
      <c r="I2435" s="2" t="s">
        <v>46</v>
      </c>
      <c r="J2435" s="2" t="s">
        <v>260</v>
      </c>
      <c r="K2435" s="2" t="s">
        <v>477</v>
      </c>
      <c r="L2435" s="2" t="s">
        <v>488</v>
      </c>
      <c r="M2435" s="2" t="s">
        <v>489</v>
      </c>
      <c r="N2435" s="3" t="s">
        <v>2330</v>
      </c>
      <c r="O2435" s="2" t="s">
        <v>53</v>
      </c>
      <c r="P2435" s="2" t="s">
        <v>65</v>
      </c>
      <c r="Q2435" s="2"/>
      <c r="R2435" s="2" t="s">
        <v>260</v>
      </c>
      <c r="S2435" s="2" t="s">
        <v>2161</v>
      </c>
      <c r="T2435" s="2"/>
      <c r="U2435">
        <v>0</v>
      </c>
      <c r="V2435">
        <v>360</v>
      </c>
      <c r="W2435" s="4">
        <v>46135</v>
      </c>
      <c r="X2435" s="4">
        <v>46154</v>
      </c>
      <c r="Y2435" s="4">
        <v>46154</v>
      </c>
      <c r="Z2435" s="4">
        <v>46514</v>
      </c>
      <c r="AA2435" s="3"/>
      <c r="AB2435" s="3" t="s">
        <v>2442</v>
      </c>
      <c r="AC2435" s="2"/>
      <c r="AD2435" s="2" t="s">
        <v>101</v>
      </c>
      <c r="AE2435" s="2" t="s">
        <v>101</v>
      </c>
      <c r="AF2435" s="2"/>
      <c r="AG2435" s="2"/>
      <c r="AH2435" s="2"/>
      <c r="AI2435" s="2"/>
      <c r="AJ2435" s="2" t="s">
        <v>50</v>
      </c>
      <c r="AK2435" s="2" t="s">
        <v>49</v>
      </c>
    </row>
    <row r="2436" spans="1:37" ht="28.8" x14ac:dyDescent="0.3">
      <c r="A2436" s="1">
        <v>2687</v>
      </c>
      <c r="B2436">
        <v>20501</v>
      </c>
      <c r="F2436" s="2" t="s">
        <v>76</v>
      </c>
      <c r="G2436" s="2" t="s">
        <v>78</v>
      </c>
      <c r="H2436" s="2" t="s">
        <v>37</v>
      </c>
      <c r="I2436" s="2" t="s">
        <v>46</v>
      </c>
      <c r="J2436" s="2" t="s">
        <v>129</v>
      </c>
      <c r="K2436" s="2" t="s">
        <v>490</v>
      </c>
      <c r="L2436" s="2" t="s">
        <v>67</v>
      </c>
      <c r="M2436" s="2" t="s">
        <v>492</v>
      </c>
      <c r="N2436" s="3" t="s">
        <v>2388</v>
      </c>
      <c r="O2436" s="2" t="s">
        <v>53</v>
      </c>
      <c r="P2436" s="2" t="s">
        <v>65</v>
      </c>
      <c r="Q2436" s="2"/>
      <c r="R2436" s="2" t="s">
        <v>114</v>
      </c>
      <c r="S2436" s="2" t="s">
        <v>168</v>
      </c>
      <c r="T2436" s="2"/>
      <c r="U2436">
        <v>0</v>
      </c>
      <c r="V2436">
        <v>1080</v>
      </c>
      <c r="W2436" s="4">
        <v>46136</v>
      </c>
      <c r="X2436" s="4">
        <v>46154</v>
      </c>
      <c r="Y2436" s="4">
        <v>46154</v>
      </c>
      <c r="Z2436" s="4">
        <v>47234</v>
      </c>
      <c r="AA2436" s="3"/>
      <c r="AB2436" s="3" t="s">
        <v>2442</v>
      </c>
      <c r="AC2436" s="2"/>
      <c r="AD2436" s="2" t="s">
        <v>101</v>
      </c>
      <c r="AE2436" s="2" t="s">
        <v>101</v>
      </c>
      <c r="AF2436" s="2"/>
      <c r="AG2436" s="2"/>
      <c r="AH2436" s="2"/>
      <c r="AI2436" s="2"/>
      <c r="AJ2436" s="2" t="s">
        <v>50</v>
      </c>
      <c r="AK2436" s="2" t="s">
        <v>49</v>
      </c>
    </row>
    <row r="2437" spans="1:37" ht="28.8" x14ac:dyDescent="0.3">
      <c r="A2437" s="1">
        <v>2688</v>
      </c>
      <c r="B2437">
        <v>20499</v>
      </c>
      <c r="F2437" s="2" t="s">
        <v>76</v>
      </c>
      <c r="G2437" s="2" t="s">
        <v>78</v>
      </c>
      <c r="H2437" s="2" t="s">
        <v>37</v>
      </c>
      <c r="I2437" s="2" t="s">
        <v>46</v>
      </c>
      <c r="J2437" s="2" t="s">
        <v>260</v>
      </c>
      <c r="K2437" s="2" t="s">
        <v>361</v>
      </c>
      <c r="L2437" s="2" t="s">
        <v>605</v>
      </c>
      <c r="M2437" s="2" t="s">
        <v>606</v>
      </c>
      <c r="N2437" s="3" t="s">
        <v>2330</v>
      </c>
      <c r="O2437" s="2" t="s">
        <v>53</v>
      </c>
      <c r="P2437" s="2" t="s">
        <v>65</v>
      </c>
      <c r="Q2437" s="2"/>
      <c r="R2437" s="2" t="s">
        <v>260</v>
      </c>
      <c r="S2437" s="2" t="s">
        <v>2161</v>
      </c>
      <c r="T2437" s="2"/>
      <c r="U2437">
        <v>0</v>
      </c>
      <c r="V2437">
        <v>360</v>
      </c>
      <c r="W2437" s="4">
        <v>46132</v>
      </c>
      <c r="X2437" s="4">
        <v>46146</v>
      </c>
      <c r="Y2437" s="4">
        <v>46146</v>
      </c>
      <c r="Z2437" s="4">
        <v>46506</v>
      </c>
      <c r="AA2437" s="3"/>
      <c r="AB2437" s="3" t="s">
        <v>2316</v>
      </c>
      <c r="AC2437" s="2"/>
      <c r="AD2437" s="2" t="s">
        <v>101</v>
      </c>
      <c r="AE2437" s="2" t="s">
        <v>117</v>
      </c>
      <c r="AF2437" s="2"/>
      <c r="AG2437" s="2"/>
      <c r="AH2437" s="2"/>
      <c r="AI2437" s="2"/>
      <c r="AJ2437" s="2" t="s">
        <v>50</v>
      </c>
      <c r="AK2437" s="2" t="s">
        <v>49</v>
      </c>
    </row>
    <row r="2438" spans="1:37" ht="28.8" x14ac:dyDescent="0.3">
      <c r="A2438" s="1">
        <v>2689</v>
      </c>
      <c r="B2438">
        <v>20500</v>
      </c>
      <c r="F2438" s="2" t="s">
        <v>76</v>
      </c>
      <c r="G2438" s="2" t="s">
        <v>78</v>
      </c>
      <c r="H2438" s="2" t="s">
        <v>37</v>
      </c>
      <c r="I2438" s="2" t="s">
        <v>46</v>
      </c>
      <c r="J2438" s="2" t="s">
        <v>2368</v>
      </c>
      <c r="K2438" s="2" t="s">
        <v>490</v>
      </c>
      <c r="L2438" s="2" t="s">
        <v>170</v>
      </c>
      <c r="M2438" s="2" t="s">
        <v>495</v>
      </c>
      <c r="N2438" s="3" t="s">
        <v>2317</v>
      </c>
      <c r="O2438" s="2" t="s">
        <v>60</v>
      </c>
      <c r="P2438" s="2" t="s">
        <v>65</v>
      </c>
      <c r="Q2438" s="2"/>
      <c r="R2438" s="2"/>
      <c r="S2438" s="2"/>
      <c r="T2438" s="2"/>
      <c r="U2438">
        <v>0</v>
      </c>
      <c r="V2438">
        <v>1080</v>
      </c>
      <c r="W2438" s="4">
        <v>46136</v>
      </c>
      <c r="X2438" s="4">
        <v>46184</v>
      </c>
      <c r="Y2438" s="4">
        <v>46184</v>
      </c>
      <c r="Z2438" s="4">
        <v>47264</v>
      </c>
      <c r="AA2438" s="3"/>
      <c r="AB2438" s="3" t="s">
        <v>2411</v>
      </c>
      <c r="AC2438" s="2"/>
      <c r="AD2438" s="2" t="s">
        <v>101</v>
      </c>
      <c r="AE2438" s="2" t="s">
        <v>102</v>
      </c>
      <c r="AF2438" s="2"/>
      <c r="AG2438" s="2"/>
      <c r="AH2438" s="2"/>
      <c r="AI2438" s="2"/>
      <c r="AJ2438" s="2" t="s">
        <v>50</v>
      </c>
      <c r="AK2438" s="2" t="s">
        <v>49</v>
      </c>
    </row>
    <row r="2439" spans="1:37" ht="28.8" x14ac:dyDescent="0.3">
      <c r="A2439" s="1">
        <v>2690</v>
      </c>
      <c r="B2439">
        <v>20502</v>
      </c>
      <c r="F2439" s="2" t="s">
        <v>76</v>
      </c>
      <c r="G2439" s="2" t="s">
        <v>78</v>
      </c>
      <c r="H2439" s="2" t="s">
        <v>37</v>
      </c>
      <c r="I2439" s="2" t="s">
        <v>46</v>
      </c>
      <c r="J2439" s="2" t="s">
        <v>1116</v>
      </c>
      <c r="K2439" s="2" t="s">
        <v>490</v>
      </c>
      <c r="L2439" s="2" t="s">
        <v>2389</v>
      </c>
      <c r="M2439" s="2" t="s">
        <v>2390</v>
      </c>
      <c r="N2439" s="3" t="s">
        <v>2371</v>
      </c>
      <c r="O2439" s="2" t="s">
        <v>60</v>
      </c>
      <c r="P2439" s="2" t="s">
        <v>65</v>
      </c>
      <c r="Q2439" s="2"/>
      <c r="R2439" s="2"/>
      <c r="S2439" s="2"/>
      <c r="T2439" s="2"/>
      <c r="U2439">
        <v>0</v>
      </c>
      <c r="V2439">
        <v>720</v>
      </c>
      <c r="W2439" s="4">
        <v>46136</v>
      </c>
      <c r="X2439" s="4">
        <v>46146</v>
      </c>
      <c r="Y2439" s="4">
        <v>46146</v>
      </c>
      <c r="Z2439" s="4">
        <v>46866</v>
      </c>
      <c r="AA2439" s="3"/>
      <c r="AB2439" s="3" t="s">
        <v>2391</v>
      </c>
      <c r="AC2439" s="2"/>
      <c r="AD2439" s="2" t="s">
        <v>101</v>
      </c>
      <c r="AE2439" s="2" t="s">
        <v>118</v>
      </c>
      <c r="AF2439" s="2"/>
      <c r="AG2439" s="2"/>
      <c r="AH2439" s="2"/>
      <c r="AI2439" s="2"/>
      <c r="AJ2439" s="2" t="s">
        <v>50</v>
      </c>
      <c r="AK2439" s="2" t="s">
        <v>49</v>
      </c>
    </row>
    <row r="2440" spans="1:37" ht="28.8" x14ac:dyDescent="0.3">
      <c r="A2440" s="1">
        <v>2692</v>
      </c>
      <c r="B2440">
        <v>20504</v>
      </c>
      <c r="F2440" s="2" t="s">
        <v>76</v>
      </c>
      <c r="G2440" s="2" t="s">
        <v>78</v>
      </c>
      <c r="H2440" s="2" t="s">
        <v>37</v>
      </c>
      <c r="I2440" s="2" t="s">
        <v>46</v>
      </c>
      <c r="J2440" s="2" t="s">
        <v>1116</v>
      </c>
      <c r="K2440" s="2" t="s">
        <v>490</v>
      </c>
      <c r="L2440" s="2" t="s">
        <v>2392</v>
      </c>
      <c r="M2440" s="2" t="s">
        <v>2393</v>
      </c>
      <c r="N2440" s="3" t="s">
        <v>2371</v>
      </c>
      <c r="O2440" s="2" t="s">
        <v>60</v>
      </c>
      <c r="P2440" s="2" t="s">
        <v>65</v>
      </c>
      <c r="Q2440" s="2"/>
      <c r="R2440" s="2"/>
      <c r="S2440" s="2"/>
      <c r="T2440" s="2"/>
      <c r="U2440">
        <v>0</v>
      </c>
      <c r="V2440">
        <v>720</v>
      </c>
      <c r="W2440" s="4">
        <v>46136</v>
      </c>
      <c r="X2440" s="4">
        <v>46146</v>
      </c>
      <c r="Y2440" s="4">
        <v>46146</v>
      </c>
      <c r="Z2440" s="4">
        <v>46866</v>
      </c>
      <c r="AA2440" s="3"/>
      <c r="AB2440" s="3" t="s">
        <v>2394</v>
      </c>
      <c r="AC2440" s="2"/>
      <c r="AD2440" s="2" t="s">
        <v>101</v>
      </c>
      <c r="AE2440" s="2" t="s">
        <v>118</v>
      </c>
      <c r="AF2440" s="2"/>
      <c r="AG2440" s="2"/>
      <c r="AH2440" s="2"/>
      <c r="AI2440" s="2"/>
      <c r="AJ2440" s="2" t="s">
        <v>50</v>
      </c>
      <c r="AK2440" s="2" t="s">
        <v>49</v>
      </c>
    </row>
    <row r="2441" spans="1:37" ht="28.8" x14ac:dyDescent="0.3">
      <c r="A2441" s="1">
        <v>2693</v>
      </c>
      <c r="B2441">
        <v>20505</v>
      </c>
      <c r="F2441" s="2" t="s">
        <v>76</v>
      </c>
      <c r="G2441" s="2" t="s">
        <v>78</v>
      </c>
      <c r="H2441" s="2" t="s">
        <v>37</v>
      </c>
      <c r="I2441" s="2" t="s">
        <v>46</v>
      </c>
      <c r="J2441" s="2" t="s">
        <v>260</v>
      </c>
      <c r="K2441" s="2" t="s">
        <v>490</v>
      </c>
      <c r="L2441" s="2" t="s">
        <v>501</v>
      </c>
      <c r="M2441" s="2" t="s">
        <v>502</v>
      </c>
      <c r="N2441" s="3" t="s">
        <v>2330</v>
      </c>
      <c r="O2441" s="2" t="s">
        <v>60</v>
      </c>
      <c r="P2441" s="2" t="s">
        <v>65</v>
      </c>
      <c r="Q2441" s="2"/>
      <c r="R2441" s="2" t="s">
        <v>260</v>
      </c>
      <c r="S2441" s="2" t="s">
        <v>1891</v>
      </c>
      <c r="T2441" s="2"/>
      <c r="U2441">
        <v>0</v>
      </c>
      <c r="V2441">
        <v>360</v>
      </c>
      <c r="W2441" s="4">
        <v>46136</v>
      </c>
      <c r="X2441" s="4">
        <v>46154</v>
      </c>
      <c r="Y2441" s="4">
        <v>46154</v>
      </c>
      <c r="Z2441" s="4">
        <v>46514</v>
      </c>
      <c r="AA2441" s="3"/>
      <c r="AB2441" s="3" t="s">
        <v>2394</v>
      </c>
      <c r="AC2441" s="2"/>
      <c r="AD2441" s="2" t="s">
        <v>101</v>
      </c>
      <c r="AE2441" s="2" t="s">
        <v>118</v>
      </c>
      <c r="AF2441" s="2"/>
      <c r="AG2441" s="2"/>
      <c r="AH2441" s="2"/>
      <c r="AI2441" s="2"/>
      <c r="AJ2441" s="2" t="s">
        <v>50</v>
      </c>
      <c r="AK2441" s="2" t="s">
        <v>49</v>
      </c>
    </row>
    <row r="2442" spans="1:37" ht="28.8" x14ac:dyDescent="0.3">
      <c r="A2442" s="1">
        <v>2694</v>
      </c>
      <c r="B2442">
        <v>20506</v>
      </c>
      <c r="F2442" s="2" t="s">
        <v>76</v>
      </c>
      <c r="G2442" s="2" t="s">
        <v>78</v>
      </c>
      <c r="H2442" s="2" t="s">
        <v>37</v>
      </c>
      <c r="I2442" s="2" t="s">
        <v>46</v>
      </c>
      <c r="J2442" s="2" t="s">
        <v>260</v>
      </c>
      <c r="K2442" s="2" t="s">
        <v>490</v>
      </c>
      <c r="L2442" s="2" t="s">
        <v>499</v>
      </c>
      <c r="M2442" s="2" t="s">
        <v>500</v>
      </c>
      <c r="N2442" s="3" t="s">
        <v>2330</v>
      </c>
      <c r="O2442" s="2" t="s">
        <v>60</v>
      </c>
      <c r="P2442" s="2" t="s">
        <v>65</v>
      </c>
      <c r="Q2442" s="2"/>
      <c r="R2442" s="2" t="s">
        <v>260</v>
      </c>
      <c r="S2442" s="2" t="s">
        <v>2161</v>
      </c>
      <c r="T2442" s="2"/>
      <c r="U2442">
        <v>0</v>
      </c>
      <c r="V2442">
        <v>360</v>
      </c>
      <c r="W2442" s="4">
        <v>46136</v>
      </c>
      <c r="X2442" s="4">
        <v>46154</v>
      </c>
      <c r="Y2442" s="4">
        <v>46154</v>
      </c>
      <c r="Z2442" s="4">
        <v>46514</v>
      </c>
      <c r="AA2442" s="3"/>
      <c r="AB2442" s="3" t="s">
        <v>2395</v>
      </c>
      <c r="AC2442" s="2"/>
      <c r="AD2442" s="2" t="s">
        <v>101</v>
      </c>
      <c r="AE2442" s="2" t="s">
        <v>118</v>
      </c>
      <c r="AF2442" s="2"/>
      <c r="AG2442" s="2"/>
      <c r="AH2442" s="2"/>
      <c r="AI2442" s="2"/>
      <c r="AJ2442" s="2" t="s">
        <v>50</v>
      </c>
      <c r="AK2442" s="2" t="s">
        <v>49</v>
      </c>
    </row>
    <row r="2443" spans="1:37" ht="28.8" x14ac:dyDescent="0.3">
      <c r="A2443" s="1">
        <v>2695</v>
      </c>
      <c r="B2443">
        <v>20508</v>
      </c>
      <c r="F2443" s="2" t="s">
        <v>76</v>
      </c>
      <c r="G2443" s="2" t="s">
        <v>78</v>
      </c>
      <c r="H2443" s="2" t="s">
        <v>37</v>
      </c>
      <c r="I2443" s="2" t="s">
        <v>46</v>
      </c>
      <c r="J2443" s="2" t="s">
        <v>260</v>
      </c>
      <c r="K2443" s="2" t="s">
        <v>490</v>
      </c>
      <c r="L2443" s="2" t="s">
        <v>1520</v>
      </c>
      <c r="M2443" s="2" t="s">
        <v>1521</v>
      </c>
      <c r="N2443" s="3" t="s">
        <v>2369</v>
      </c>
      <c r="O2443" s="2" t="s">
        <v>60</v>
      </c>
      <c r="P2443" s="2" t="s">
        <v>65</v>
      </c>
      <c r="Q2443" s="2"/>
      <c r="R2443" s="2"/>
      <c r="S2443" s="2"/>
      <c r="T2443" s="2"/>
      <c r="U2443">
        <v>0</v>
      </c>
      <c r="V2443">
        <v>360</v>
      </c>
      <c r="W2443" s="4">
        <v>46136</v>
      </c>
      <c r="X2443" s="4">
        <v>46154</v>
      </c>
      <c r="Y2443" s="4">
        <v>46154</v>
      </c>
      <c r="Z2443" s="4">
        <v>46514</v>
      </c>
      <c r="AA2443" s="3"/>
      <c r="AB2443" s="3" t="s">
        <v>2372</v>
      </c>
      <c r="AC2443" s="2"/>
      <c r="AD2443" s="2" t="s">
        <v>101</v>
      </c>
      <c r="AE2443" s="2" t="s">
        <v>45</v>
      </c>
      <c r="AF2443" s="2"/>
      <c r="AG2443" s="2"/>
      <c r="AH2443" s="2"/>
      <c r="AI2443" s="2"/>
      <c r="AJ2443" s="2" t="s">
        <v>50</v>
      </c>
      <c r="AK2443" s="2" t="s">
        <v>49</v>
      </c>
    </row>
    <row r="2444" spans="1:37" ht="28.8" x14ac:dyDescent="0.3">
      <c r="A2444" s="1">
        <v>2696</v>
      </c>
      <c r="B2444">
        <v>21266</v>
      </c>
      <c r="F2444" s="2" t="s">
        <v>76</v>
      </c>
      <c r="G2444" s="2" t="s">
        <v>78</v>
      </c>
      <c r="H2444" s="2" t="s">
        <v>37</v>
      </c>
      <c r="I2444" s="2" t="s">
        <v>46</v>
      </c>
      <c r="J2444" s="2" t="s">
        <v>2368</v>
      </c>
      <c r="K2444" s="2" t="s">
        <v>503</v>
      </c>
      <c r="L2444" s="2" t="s">
        <v>170</v>
      </c>
      <c r="M2444" s="2" t="s">
        <v>508</v>
      </c>
      <c r="N2444" s="3" t="s">
        <v>2317</v>
      </c>
      <c r="O2444" s="2" t="s">
        <v>60</v>
      </c>
      <c r="P2444" s="2" t="s">
        <v>65</v>
      </c>
      <c r="Q2444" s="2"/>
      <c r="R2444" s="2"/>
      <c r="S2444" s="2"/>
      <c r="T2444" s="2"/>
      <c r="U2444">
        <v>0</v>
      </c>
      <c r="V2444">
        <v>1080</v>
      </c>
      <c r="W2444" s="4">
        <v>46137</v>
      </c>
      <c r="X2444" s="4">
        <v>46184</v>
      </c>
      <c r="Y2444" s="4">
        <v>46184</v>
      </c>
      <c r="Z2444" s="4">
        <v>47264</v>
      </c>
      <c r="AA2444" s="3"/>
      <c r="AB2444" s="3" t="s">
        <v>2584</v>
      </c>
      <c r="AC2444" s="2"/>
      <c r="AD2444" s="2" t="s">
        <v>101</v>
      </c>
      <c r="AE2444" s="2" t="s">
        <v>117</v>
      </c>
      <c r="AF2444" s="2"/>
      <c r="AG2444" s="2"/>
      <c r="AH2444" s="2"/>
      <c r="AI2444" s="2"/>
      <c r="AJ2444" s="2" t="s">
        <v>50</v>
      </c>
      <c r="AK2444" s="2" t="s">
        <v>49</v>
      </c>
    </row>
    <row r="2445" spans="1:37" x14ac:dyDescent="0.3">
      <c r="A2445" s="1">
        <v>2698</v>
      </c>
      <c r="B2445">
        <v>21267</v>
      </c>
      <c r="F2445" s="2" t="s">
        <v>76</v>
      </c>
      <c r="G2445" s="2" t="s">
        <v>72</v>
      </c>
      <c r="H2445" s="2" t="s">
        <v>37</v>
      </c>
      <c r="I2445" s="2" t="s">
        <v>46</v>
      </c>
      <c r="J2445" s="2" t="s">
        <v>2368</v>
      </c>
      <c r="K2445" s="2" t="s">
        <v>503</v>
      </c>
      <c r="L2445" s="2" t="s">
        <v>1071</v>
      </c>
      <c r="M2445" s="2" t="s">
        <v>1144</v>
      </c>
      <c r="N2445" s="3" t="s">
        <v>2369</v>
      </c>
      <c r="O2445" s="2" t="s">
        <v>60</v>
      </c>
      <c r="P2445" s="2" t="s">
        <v>65</v>
      </c>
      <c r="Q2445" s="2"/>
      <c r="R2445" s="2"/>
      <c r="S2445" s="2"/>
      <c r="T2445" s="2"/>
      <c r="U2445">
        <v>0</v>
      </c>
      <c r="V2445">
        <v>360</v>
      </c>
      <c r="W2445" s="4">
        <v>46137</v>
      </c>
      <c r="X2445" s="4"/>
      <c r="Y2445" s="4">
        <v>46137</v>
      </c>
      <c r="Z2445" s="4">
        <v>46497</v>
      </c>
      <c r="AA2445" s="3"/>
      <c r="AB2445" s="3"/>
      <c r="AC2445" s="2"/>
      <c r="AD2445" s="2" t="s">
        <v>101</v>
      </c>
      <c r="AE2445" s="2" t="s">
        <v>102</v>
      </c>
      <c r="AF2445" s="2"/>
      <c r="AG2445" s="2"/>
      <c r="AH2445" s="2"/>
      <c r="AI2445" s="2"/>
      <c r="AJ2445" s="2" t="s">
        <v>50</v>
      </c>
      <c r="AK2445" s="2" t="s">
        <v>49</v>
      </c>
    </row>
    <row r="2446" spans="1:37" x14ac:dyDescent="0.3">
      <c r="A2446" s="1">
        <v>2699</v>
      </c>
      <c r="B2446">
        <v>21268</v>
      </c>
      <c r="F2446" s="2" t="s">
        <v>76</v>
      </c>
      <c r="G2446" s="2" t="s">
        <v>72</v>
      </c>
      <c r="H2446" s="2" t="s">
        <v>37</v>
      </c>
      <c r="I2446" s="2" t="s">
        <v>46</v>
      </c>
      <c r="J2446" s="2" t="s">
        <v>260</v>
      </c>
      <c r="K2446" s="2" t="s">
        <v>503</v>
      </c>
      <c r="L2446" s="2" t="s">
        <v>499</v>
      </c>
      <c r="M2446" s="2" t="s">
        <v>1151</v>
      </c>
      <c r="N2446" s="3" t="s">
        <v>2330</v>
      </c>
      <c r="O2446" s="2" t="s">
        <v>60</v>
      </c>
      <c r="P2446" s="2" t="s">
        <v>65</v>
      </c>
      <c r="Q2446" s="2"/>
      <c r="R2446" s="2" t="s">
        <v>260</v>
      </c>
      <c r="S2446" s="2" t="s">
        <v>2161</v>
      </c>
      <c r="T2446" s="2"/>
      <c r="U2446">
        <v>0</v>
      </c>
      <c r="V2446">
        <v>360</v>
      </c>
      <c r="W2446" s="4">
        <v>46137</v>
      </c>
      <c r="X2446" s="4"/>
      <c r="Y2446" s="4">
        <v>46137</v>
      </c>
      <c r="Z2446" s="4">
        <v>46497</v>
      </c>
      <c r="AA2446" s="3"/>
      <c r="AB2446" s="3"/>
      <c r="AC2446" s="2"/>
      <c r="AD2446" s="2" t="s">
        <v>101</v>
      </c>
      <c r="AE2446" s="2" t="s">
        <v>102</v>
      </c>
      <c r="AF2446" s="2"/>
      <c r="AG2446" s="2"/>
      <c r="AH2446" s="2"/>
      <c r="AI2446" s="2"/>
      <c r="AJ2446" s="2" t="s">
        <v>50</v>
      </c>
      <c r="AK2446" s="2" t="s">
        <v>49</v>
      </c>
    </row>
    <row r="2447" spans="1:37" x14ac:dyDescent="0.3">
      <c r="A2447" s="1">
        <v>2700</v>
      </c>
      <c r="B2447">
        <v>21269</v>
      </c>
      <c r="F2447" s="2" t="s">
        <v>76</v>
      </c>
      <c r="G2447" s="2" t="s">
        <v>72</v>
      </c>
      <c r="H2447" s="2" t="s">
        <v>37</v>
      </c>
      <c r="I2447" s="2" t="s">
        <v>46</v>
      </c>
      <c r="J2447" s="2" t="s">
        <v>260</v>
      </c>
      <c r="K2447" s="2" t="s">
        <v>503</v>
      </c>
      <c r="L2447" s="2" t="s">
        <v>501</v>
      </c>
      <c r="M2447" s="2" t="s">
        <v>512</v>
      </c>
      <c r="N2447" s="3" t="s">
        <v>2330</v>
      </c>
      <c r="O2447" s="2" t="s">
        <v>60</v>
      </c>
      <c r="P2447" s="2" t="s">
        <v>65</v>
      </c>
      <c r="Q2447" s="2"/>
      <c r="R2447" s="2" t="s">
        <v>260</v>
      </c>
      <c r="S2447" s="2" t="s">
        <v>1891</v>
      </c>
      <c r="T2447" s="2"/>
      <c r="U2447">
        <v>0</v>
      </c>
      <c r="V2447">
        <v>360</v>
      </c>
      <c r="W2447" s="4">
        <v>46137</v>
      </c>
      <c r="X2447" s="4"/>
      <c r="Y2447" s="4">
        <v>46137</v>
      </c>
      <c r="Z2447" s="4">
        <v>46497</v>
      </c>
      <c r="AA2447" s="3"/>
      <c r="AB2447" s="3"/>
      <c r="AC2447" s="2"/>
      <c r="AD2447" s="2" t="s">
        <v>101</v>
      </c>
      <c r="AE2447" s="2" t="s">
        <v>102</v>
      </c>
      <c r="AF2447" s="2"/>
      <c r="AG2447" s="2"/>
      <c r="AH2447" s="2"/>
      <c r="AI2447" s="2"/>
      <c r="AJ2447" s="2" t="s">
        <v>50</v>
      </c>
      <c r="AK2447" s="2" t="s">
        <v>49</v>
      </c>
    </row>
    <row r="2448" spans="1:37" x14ac:dyDescent="0.3">
      <c r="A2448" s="1">
        <v>2702</v>
      </c>
      <c r="F2448" s="2" t="s">
        <v>76</v>
      </c>
      <c r="G2448" s="2" t="s">
        <v>212</v>
      </c>
      <c r="H2448" s="2" t="s">
        <v>37</v>
      </c>
      <c r="I2448" s="2" t="s">
        <v>46</v>
      </c>
      <c r="J2448" s="2" t="s">
        <v>277</v>
      </c>
      <c r="K2448" s="2" t="s">
        <v>503</v>
      </c>
      <c r="L2448" s="2" t="s">
        <v>83</v>
      </c>
      <c r="M2448" s="2" t="s">
        <v>506</v>
      </c>
      <c r="N2448" s="3" t="s">
        <v>2367</v>
      </c>
      <c r="O2448" s="2" t="s">
        <v>60</v>
      </c>
      <c r="P2448" s="2" t="s">
        <v>65</v>
      </c>
      <c r="Q2448" s="2"/>
      <c r="R2448" s="2"/>
      <c r="S2448" s="2"/>
      <c r="T2448" s="2"/>
      <c r="U2448">
        <v>0</v>
      </c>
      <c r="V2448">
        <v>180</v>
      </c>
      <c r="W2448" s="4">
        <v>46137</v>
      </c>
      <c r="X2448" s="4"/>
      <c r="Y2448" s="4">
        <v>46137</v>
      </c>
      <c r="Z2448" s="4">
        <v>46317</v>
      </c>
      <c r="AA2448" s="3"/>
      <c r="AB2448" s="3"/>
      <c r="AC2448" s="2"/>
      <c r="AD2448" s="2" t="s">
        <v>101</v>
      </c>
      <c r="AE2448" s="2" t="s">
        <v>101</v>
      </c>
      <c r="AF2448" s="2"/>
      <c r="AG2448" s="2"/>
      <c r="AH2448" s="2"/>
      <c r="AI2448" s="2"/>
      <c r="AJ2448" s="2" t="s">
        <v>50</v>
      </c>
      <c r="AK2448" s="2" t="s">
        <v>49</v>
      </c>
    </row>
    <row r="2449" spans="1:37" x14ac:dyDescent="0.3">
      <c r="A2449" s="1">
        <v>2703</v>
      </c>
      <c r="F2449" s="2" t="s">
        <v>76</v>
      </c>
      <c r="G2449" s="2" t="s">
        <v>212</v>
      </c>
      <c r="H2449" s="2" t="s">
        <v>37</v>
      </c>
      <c r="I2449" s="2" t="s">
        <v>46</v>
      </c>
      <c r="J2449" s="2" t="s">
        <v>277</v>
      </c>
      <c r="K2449" s="2" t="s">
        <v>503</v>
      </c>
      <c r="L2449" s="2" t="s">
        <v>149</v>
      </c>
      <c r="M2449" s="2" t="s">
        <v>507</v>
      </c>
      <c r="N2449" s="3" t="s">
        <v>2367</v>
      </c>
      <c r="O2449" s="2" t="s">
        <v>60</v>
      </c>
      <c r="P2449" s="2" t="s">
        <v>65</v>
      </c>
      <c r="Q2449" s="2"/>
      <c r="R2449" s="2"/>
      <c r="S2449" s="2"/>
      <c r="T2449" s="2"/>
      <c r="U2449">
        <v>0</v>
      </c>
      <c r="V2449">
        <v>180</v>
      </c>
      <c r="W2449" s="4">
        <v>46137</v>
      </c>
      <c r="X2449" s="4"/>
      <c r="Y2449" s="4">
        <v>46137</v>
      </c>
      <c r="Z2449" s="4">
        <v>46317</v>
      </c>
      <c r="AA2449" s="3"/>
      <c r="AB2449" s="3"/>
      <c r="AC2449" s="2"/>
      <c r="AD2449" s="2" t="s">
        <v>101</v>
      </c>
      <c r="AE2449" s="2" t="s">
        <v>101</v>
      </c>
      <c r="AF2449" s="2"/>
      <c r="AG2449" s="2"/>
      <c r="AH2449" s="2"/>
      <c r="AI2449" s="2"/>
      <c r="AJ2449" s="2" t="s">
        <v>50</v>
      </c>
      <c r="AK2449" s="2" t="s">
        <v>49</v>
      </c>
    </row>
    <row r="2450" spans="1:37" x14ac:dyDescent="0.3">
      <c r="A2450" s="1">
        <v>2704</v>
      </c>
      <c r="F2450" s="2" t="s">
        <v>76</v>
      </c>
      <c r="G2450" s="2" t="s">
        <v>212</v>
      </c>
      <c r="H2450" s="2" t="s">
        <v>37</v>
      </c>
      <c r="I2450" s="2" t="s">
        <v>46</v>
      </c>
      <c r="J2450" s="2" t="s">
        <v>277</v>
      </c>
      <c r="K2450" s="2" t="s">
        <v>503</v>
      </c>
      <c r="L2450" s="2" t="s">
        <v>143</v>
      </c>
      <c r="M2450" s="2" t="s">
        <v>504</v>
      </c>
      <c r="N2450" s="3" t="s">
        <v>2367</v>
      </c>
      <c r="O2450" s="2" t="s">
        <v>60</v>
      </c>
      <c r="P2450" s="2" t="s">
        <v>65</v>
      </c>
      <c r="Q2450" s="2"/>
      <c r="R2450" s="2"/>
      <c r="S2450" s="2"/>
      <c r="T2450" s="2"/>
      <c r="U2450">
        <v>0</v>
      </c>
      <c r="V2450">
        <v>180</v>
      </c>
      <c r="W2450" s="4">
        <v>46137</v>
      </c>
      <c r="X2450" s="4"/>
      <c r="Y2450" s="4">
        <v>46137</v>
      </c>
      <c r="Z2450" s="4">
        <v>46317</v>
      </c>
      <c r="AA2450" s="3"/>
      <c r="AB2450" s="3"/>
      <c r="AC2450" s="2"/>
      <c r="AD2450" s="2" t="s">
        <v>101</v>
      </c>
      <c r="AE2450" s="2" t="s">
        <v>101</v>
      </c>
      <c r="AF2450" s="2"/>
      <c r="AG2450" s="2"/>
      <c r="AH2450" s="2"/>
      <c r="AI2450" s="2"/>
      <c r="AJ2450" s="2" t="s">
        <v>50</v>
      </c>
      <c r="AK2450" s="2" t="s">
        <v>49</v>
      </c>
    </row>
    <row r="2451" spans="1:37" ht="57.6" x14ac:dyDescent="0.3">
      <c r="A2451" s="1">
        <v>2705</v>
      </c>
      <c r="F2451" s="2" t="s">
        <v>76</v>
      </c>
      <c r="G2451" s="2" t="s">
        <v>212</v>
      </c>
      <c r="H2451" s="2" t="s">
        <v>37</v>
      </c>
      <c r="I2451" s="2" t="s">
        <v>46</v>
      </c>
      <c r="J2451" s="2" t="s">
        <v>320</v>
      </c>
      <c r="K2451" s="2" t="s">
        <v>200</v>
      </c>
      <c r="L2451" s="2" t="s">
        <v>459</v>
      </c>
      <c r="M2451" s="2" t="s">
        <v>460</v>
      </c>
      <c r="N2451" s="3" t="s">
        <v>2396</v>
      </c>
      <c r="O2451" s="2" t="s">
        <v>53</v>
      </c>
      <c r="P2451" s="2" t="s">
        <v>65</v>
      </c>
      <c r="Q2451" s="2"/>
      <c r="R2451" s="2" t="s">
        <v>740</v>
      </c>
      <c r="S2451" s="2" t="s">
        <v>1661</v>
      </c>
      <c r="T2451" s="2"/>
      <c r="U2451">
        <v>0</v>
      </c>
      <c r="V2451">
        <v>180</v>
      </c>
      <c r="W2451" s="4">
        <v>46142</v>
      </c>
      <c r="X2451" s="4"/>
      <c r="Y2451" s="4">
        <v>46142</v>
      </c>
      <c r="Z2451" s="4">
        <v>46322</v>
      </c>
      <c r="AA2451" s="3"/>
      <c r="AB2451" s="3"/>
      <c r="AC2451" s="2"/>
      <c r="AD2451" s="2" t="s">
        <v>45</v>
      </c>
      <c r="AE2451" s="2" t="s">
        <v>45</v>
      </c>
      <c r="AF2451" s="2"/>
      <c r="AG2451" s="2"/>
      <c r="AH2451" s="2"/>
      <c r="AI2451" s="2"/>
      <c r="AJ2451" s="2" t="s">
        <v>50</v>
      </c>
      <c r="AK2451" s="2" t="s">
        <v>49</v>
      </c>
    </row>
    <row r="2452" spans="1:37" ht="57.6" x14ac:dyDescent="0.3">
      <c r="A2452" s="1">
        <v>2706</v>
      </c>
      <c r="B2452">
        <v>20542</v>
      </c>
      <c r="F2452" s="2" t="s">
        <v>76</v>
      </c>
      <c r="G2452" s="2" t="s">
        <v>78</v>
      </c>
      <c r="H2452" s="2" t="s">
        <v>37</v>
      </c>
      <c r="I2452" s="2" t="s">
        <v>46</v>
      </c>
      <c r="J2452" s="2" t="s">
        <v>320</v>
      </c>
      <c r="K2452" s="2" t="s">
        <v>203</v>
      </c>
      <c r="L2452" s="2" t="s">
        <v>461</v>
      </c>
      <c r="M2452" s="2" t="s">
        <v>462</v>
      </c>
      <c r="N2452" s="3" t="s">
        <v>2396</v>
      </c>
      <c r="O2452" s="2" t="s">
        <v>53</v>
      </c>
      <c r="P2452" s="2" t="s">
        <v>65</v>
      </c>
      <c r="Q2452" s="2"/>
      <c r="R2452" s="2" t="s">
        <v>740</v>
      </c>
      <c r="S2452" s="2" t="s">
        <v>1661</v>
      </c>
      <c r="T2452" s="2"/>
      <c r="U2452">
        <v>0</v>
      </c>
      <c r="V2452">
        <v>180</v>
      </c>
      <c r="W2452" s="4">
        <v>46142</v>
      </c>
      <c r="X2452" s="4">
        <v>46154</v>
      </c>
      <c r="Y2452" s="4">
        <v>46154</v>
      </c>
      <c r="Z2452" s="4">
        <v>46334</v>
      </c>
      <c r="AA2452" s="3"/>
      <c r="AB2452" s="3" t="s">
        <v>2426</v>
      </c>
      <c r="AC2452" s="2"/>
      <c r="AD2452" s="2" t="s">
        <v>45</v>
      </c>
      <c r="AE2452" s="2" t="s">
        <v>45</v>
      </c>
      <c r="AF2452" s="2"/>
      <c r="AG2452" s="2"/>
      <c r="AH2452" s="2"/>
      <c r="AI2452" s="2"/>
      <c r="AJ2452" s="2" t="s">
        <v>50</v>
      </c>
      <c r="AK2452" s="2" t="s">
        <v>49</v>
      </c>
    </row>
    <row r="2453" spans="1:37" ht="72" x14ac:dyDescent="0.3">
      <c r="A2453" s="1">
        <v>2707</v>
      </c>
      <c r="B2453">
        <v>20543</v>
      </c>
      <c r="F2453" s="2" t="s">
        <v>76</v>
      </c>
      <c r="G2453" s="2" t="s">
        <v>78</v>
      </c>
      <c r="H2453" s="2" t="s">
        <v>37</v>
      </c>
      <c r="I2453" s="2" t="s">
        <v>46</v>
      </c>
      <c r="J2453" s="2" t="s">
        <v>1116</v>
      </c>
      <c r="K2453" s="2" t="s">
        <v>203</v>
      </c>
      <c r="L2453" s="2" t="s">
        <v>240</v>
      </c>
      <c r="M2453" s="2" t="s">
        <v>250</v>
      </c>
      <c r="N2453" s="3" t="s">
        <v>2397</v>
      </c>
      <c r="O2453" s="2" t="s">
        <v>53</v>
      </c>
      <c r="P2453" s="2" t="s">
        <v>65</v>
      </c>
      <c r="Q2453" s="2"/>
      <c r="R2453" s="2" t="s">
        <v>1860</v>
      </c>
      <c r="S2453" s="2" t="s">
        <v>2398</v>
      </c>
      <c r="T2453" s="2"/>
      <c r="U2453">
        <v>0</v>
      </c>
      <c r="V2453">
        <v>1080</v>
      </c>
      <c r="W2453" s="4">
        <v>46142</v>
      </c>
      <c r="X2453" s="4">
        <v>46154</v>
      </c>
      <c r="Y2453" s="4">
        <v>46154</v>
      </c>
      <c r="Z2453" s="4">
        <v>47234</v>
      </c>
      <c r="AA2453" s="3"/>
      <c r="AB2453" s="3" t="s">
        <v>2432</v>
      </c>
      <c r="AC2453" s="2"/>
      <c r="AD2453" s="2" t="s">
        <v>45</v>
      </c>
      <c r="AE2453" s="2" t="s">
        <v>118</v>
      </c>
      <c r="AF2453" s="2"/>
      <c r="AG2453" s="2"/>
      <c r="AH2453" s="2"/>
      <c r="AI2453" s="2"/>
      <c r="AJ2453" s="2" t="s">
        <v>50</v>
      </c>
      <c r="AK2453" s="2" t="s">
        <v>49</v>
      </c>
    </row>
    <row r="2454" spans="1:37" ht="28.8" x14ac:dyDescent="0.3">
      <c r="A2454" s="1">
        <v>2709</v>
      </c>
      <c r="B2454">
        <v>20610</v>
      </c>
      <c r="F2454" s="2" t="s">
        <v>47</v>
      </c>
      <c r="G2454" s="2" t="s">
        <v>78</v>
      </c>
      <c r="H2454" s="2" t="s">
        <v>37</v>
      </c>
      <c r="I2454" s="2" t="s">
        <v>75</v>
      </c>
      <c r="J2454" s="2" t="s">
        <v>138</v>
      </c>
      <c r="K2454" s="2" t="s">
        <v>361</v>
      </c>
      <c r="L2454" s="2" t="s">
        <v>149</v>
      </c>
      <c r="M2454" s="2" t="s">
        <v>368</v>
      </c>
      <c r="N2454" s="3" t="s">
        <v>2446</v>
      </c>
      <c r="O2454" s="2" t="s">
        <v>60</v>
      </c>
      <c r="P2454" s="2" t="s">
        <v>65</v>
      </c>
      <c r="Q2454" s="2"/>
      <c r="R2454" s="2"/>
      <c r="S2454" s="2"/>
      <c r="T2454" s="2"/>
      <c r="U2454">
        <v>0</v>
      </c>
      <c r="V2454">
        <v>31</v>
      </c>
      <c r="W2454" s="4">
        <v>46132</v>
      </c>
      <c r="X2454" s="4">
        <v>46154</v>
      </c>
      <c r="Y2454" s="4">
        <v>46154</v>
      </c>
      <c r="Z2454" s="4">
        <v>46185</v>
      </c>
      <c r="AA2454" s="3"/>
      <c r="AB2454" s="3" t="s">
        <v>2447</v>
      </c>
      <c r="AC2454" s="2"/>
      <c r="AD2454" s="2" t="s">
        <v>95</v>
      </c>
      <c r="AE2454" s="2" t="s">
        <v>95</v>
      </c>
      <c r="AF2454" s="2"/>
      <c r="AG2454" s="2"/>
      <c r="AH2454" s="2"/>
      <c r="AI2454" s="2"/>
      <c r="AJ2454" s="2" t="s">
        <v>50</v>
      </c>
      <c r="AK2454" s="2" t="s">
        <v>49</v>
      </c>
    </row>
    <row r="2455" spans="1:37" ht="28.8" x14ac:dyDescent="0.3">
      <c r="A2455" s="1">
        <v>2710</v>
      </c>
      <c r="B2455">
        <v>20611</v>
      </c>
      <c r="F2455" s="2" t="s">
        <v>47</v>
      </c>
      <c r="G2455" s="2" t="s">
        <v>72</v>
      </c>
      <c r="H2455" s="2" t="s">
        <v>37</v>
      </c>
      <c r="I2455" s="2" t="s">
        <v>75</v>
      </c>
      <c r="J2455" s="2" t="s">
        <v>138</v>
      </c>
      <c r="K2455" s="2" t="s">
        <v>361</v>
      </c>
      <c r="L2455" s="2" t="s">
        <v>370</v>
      </c>
      <c r="M2455" s="2" t="s">
        <v>371</v>
      </c>
      <c r="N2455" s="3" t="s">
        <v>2448</v>
      </c>
      <c r="O2455" s="2" t="s">
        <v>60</v>
      </c>
      <c r="P2455" s="2" t="s">
        <v>65</v>
      </c>
      <c r="Q2455" s="2"/>
      <c r="R2455" s="2"/>
      <c r="S2455" s="2"/>
      <c r="T2455" s="2"/>
      <c r="U2455">
        <v>0</v>
      </c>
      <c r="V2455">
        <v>31</v>
      </c>
      <c r="W2455" s="4">
        <v>46132</v>
      </c>
      <c r="X2455" s="4"/>
      <c r="Y2455" s="4">
        <v>46132</v>
      </c>
      <c r="Z2455" s="4">
        <v>46162</v>
      </c>
      <c r="AA2455" s="3"/>
      <c r="AB2455" s="3" t="s">
        <v>2570</v>
      </c>
      <c r="AC2455" s="2"/>
      <c r="AD2455" s="2" t="s">
        <v>95</v>
      </c>
      <c r="AE2455" s="2" t="s">
        <v>94</v>
      </c>
      <c r="AF2455" s="2"/>
      <c r="AG2455" s="2"/>
      <c r="AH2455" s="2"/>
      <c r="AI2455" s="2"/>
      <c r="AJ2455" s="2" t="s">
        <v>50</v>
      </c>
      <c r="AK2455" s="2" t="s">
        <v>49</v>
      </c>
    </row>
    <row r="2456" spans="1:37" x14ac:dyDescent="0.3">
      <c r="A2456" s="1">
        <v>2711</v>
      </c>
      <c r="B2456">
        <v>20612</v>
      </c>
      <c r="F2456" s="2" t="s">
        <v>47</v>
      </c>
      <c r="G2456" s="2" t="s">
        <v>72</v>
      </c>
      <c r="H2456" s="2" t="s">
        <v>37</v>
      </c>
      <c r="I2456" s="2" t="s">
        <v>75</v>
      </c>
      <c r="J2456" s="2" t="s">
        <v>138</v>
      </c>
      <c r="K2456" s="2" t="s">
        <v>361</v>
      </c>
      <c r="L2456" s="2" t="s">
        <v>186</v>
      </c>
      <c r="M2456" s="2" t="s">
        <v>380</v>
      </c>
      <c r="N2456" s="3" t="s">
        <v>2448</v>
      </c>
      <c r="O2456" s="2" t="s">
        <v>60</v>
      </c>
      <c r="P2456" s="2" t="s">
        <v>65</v>
      </c>
      <c r="Q2456" s="2"/>
      <c r="R2456" s="2"/>
      <c r="S2456" s="2"/>
      <c r="T2456" s="2"/>
      <c r="U2456">
        <v>0</v>
      </c>
      <c r="V2456">
        <v>31</v>
      </c>
      <c r="W2456" s="4">
        <v>46132</v>
      </c>
      <c r="X2456" s="4"/>
      <c r="Y2456" s="4">
        <v>46132</v>
      </c>
      <c r="Z2456" s="4">
        <v>46162</v>
      </c>
      <c r="AA2456" s="3"/>
      <c r="AB2456" s="3"/>
      <c r="AC2456" s="2"/>
      <c r="AD2456" s="2" t="s">
        <v>95</v>
      </c>
      <c r="AE2456" s="2" t="s">
        <v>94</v>
      </c>
      <c r="AF2456" s="2"/>
      <c r="AG2456" s="2"/>
      <c r="AH2456" s="2"/>
      <c r="AI2456" s="2"/>
      <c r="AJ2456" s="2" t="s">
        <v>50</v>
      </c>
      <c r="AK2456" s="2" t="s">
        <v>49</v>
      </c>
    </row>
    <row r="2457" spans="1:37" ht="57.6" x14ac:dyDescent="0.3">
      <c r="A2457" s="1">
        <v>2712</v>
      </c>
      <c r="B2457">
        <v>20613</v>
      </c>
      <c r="F2457" s="2" t="s">
        <v>47</v>
      </c>
      <c r="G2457" s="2" t="s">
        <v>72</v>
      </c>
      <c r="H2457" s="2" t="s">
        <v>37</v>
      </c>
      <c r="I2457" s="2" t="s">
        <v>75</v>
      </c>
      <c r="J2457" s="2" t="s">
        <v>138</v>
      </c>
      <c r="K2457" s="2" t="s">
        <v>361</v>
      </c>
      <c r="L2457" s="2" t="s">
        <v>1071</v>
      </c>
      <c r="M2457" s="2" t="s">
        <v>1072</v>
      </c>
      <c r="N2457" s="3" t="s">
        <v>2449</v>
      </c>
      <c r="O2457" s="2" t="s">
        <v>60</v>
      </c>
      <c r="P2457" s="2" t="s">
        <v>65</v>
      </c>
      <c r="Q2457" s="2"/>
      <c r="R2457" s="2"/>
      <c r="S2457" s="2"/>
      <c r="T2457" s="2"/>
      <c r="U2457">
        <v>0</v>
      </c>
      <c r="V2457">
        <v>92</v>
      </c>
      <c r="W2457" s="4">
        <v>46132</v>
      </c>
      <c r="X2457" s="4"/>
      <c r="Y2457" s="4">
        <v>46132</v>
      </c>
      <c r="Z2457" s="4">
        <v>46223</v>
      </c>
      <c r="AA2457" s="3"/>
      <c r="AB2457" s="3" t="s">
        <v>2400</v>
      </c>
      <c r="AC2457" s="2"/>
      <c r="AD2457" s="2" t="s">
        <v>95</v>
      </c>
      <c r="AE2457" s="2" t="s">
        <v>74</v>
      </c>
      <c r="AF2457" s="2"/>
      <c r="AG2457" s="2"/>
      <c r="AH2457" s="2"/>
      <c r="AI2457" s="2"/>
      <c r="AJ2457" s="2" t="s">
        <v>50</v>
      </c>
      <c r="AK2457" s="2" t="s">
        <v>49</v>
      </c>
    </row>
    <row r="2458" spans="1:37" ht="43.2" x14ac:dyDescent="0.3">
      <c r="A2458" s="1">
        <v>2713</v>
      </c>
      <c r="B2458">
        <v>20614</v>
      </c>
      <c r="F2458" s="2" t="s">
        <v>47</v>
      </c>
      <c r="G2458" s="2" t="s">
        <v>78</v>
      </c>
      <c r="H2458" s="2" t="s">
        <v>37</v>
      </c>
      <c r="I2458" s="2" t="s">
        <v>75</v>
      </c>
      <c r="J2458" s="2" t="s">
        <v>138</v>
      </c>
      <c r="K2458" s="2" t="s">
        <v>361</v>
      </c>
      <c r="L2458" s="2" t="s">
        <v>2450</v>
      </c>
      <c r="M2458" s="2" t="s">
        <v>2451</v>
      </c>
      <c r="N2458" s="3" t="s">
        <v>2452</v>
      </c>
      <c r="O2458" s="2" t="s">
        <v>60</v>
      </c>
      <c r="P2458" s="2" t="s">
        <v>65</v>
      </c>
      <c r="Q2458" s="2"/>
      <c r="R2458" s="2"/>
      <c r="S2458" s="2"/>
      <c r="T2458" s="2"/>
      <c r="U2458">
        <v>0</v>
      </c>
      <c r="V2458">
        <v>92</v>
      </c>
      <c r="W2458" s="4">
        <v>46132</v>
      </c>
      <c r="X2458" s="4">
        <v>46154</v>
      </c>
      <c r="Y2458" s="4">
        <v>46154</v>
      </c>
      <c r="Z2458" s="4">
        <v>46246</v>
      </c>
      <c r="AA2458" s="3"/>
      <c r="AB2458" s="3" t="s">
        <v>2447</v>
      </c>
      <c r="AC2458" s="2"/>
      <c r="AD2458" s="2" t="s">
        <v>95</v>
      </c>
      <c r="AE2458" s="2" t="s">
        <v>95</v>
      </c>
      <c r="AF2458" s="2"/>
      <c r="AG2458" s="2"/>
      <c r="AH2458" s="2"/>
      <c r="AI2458" s="2"/>
      <c r="AJ2458" s="2" t="s">
        <v>50</v>
      </c>
      <c r="AK2458" s="2" t="s">
        <v>49</v>
      </c>
    </row>
    <row r="2459" spans="1:37" ht="28.8" x14ac:dyDescent="0.3">
      <c r="A2459" s="1">
        <v>2714</v>
      </c>
      <c r="B2459">
        <v>20615</v>
      </c>
      <c r="F2459" s="2" t="s">
        <v>47</v>
      </c>
      <c r="G2459" s="2" t="s">
        <v>78</v>
      </c>
      <c r="H2459" s="2" t="s">
        <v>37</v>
      </c>
      <c r="I2459" s="2" t="s">
        <v>75</v>
      </c>
      <c r="J2459" s="2" t="s">
        <v>138</v>
      </c>
      <c r="K2459" s="2" t="s">
        <v>361</v>
      </c>
      <c r="L2459" s="2" t="s">
        <v>605</v>
      </c>
      <c r="M2459" s="2" t="s">
        <v>606</v>
      </c>
      <c r="N2459" s="3" t="s">
        <v>2453</v>
      </c>
      <c r="O2459" s="2" t="s">
        <v>60</v>
      </c>
      <c r="P2459" s="2" t="s">
        <v>65</v>
      </c>
      <c r="Q2459" s="2"/>
      <c r="R2459" s="2"/>
      <c r="S2459" s="2"/>
      <c r="T2459" s="2"/>
      <c r="U2459">
        <v>0</v>
      </c>
      <c r="V2459">
        <v>92</v>
      </c>
      <c r="W2459" s="4">
        <v>46132</v>
      </c>
      <c r="X2459" s="4">
        <v>46154</v>
      </c>
      <c r="Y2459" s="4">
        <v>46154</v>
      </c>
      <c r="Z2459" s="4">
        <v>46246</v>
      </c>
      <c r="AA2459" s="3"/>
      <c r="AB2459" s="3" t="s">
        <v>2447</v>
      </c>
      <c r="AC2459" s="2"/>
      <c r="AD2459" s="2" t="s">
        <v>95</v>
      </c>
      <c r="AE2459" s="2" t="s">
        <v>95</v>
      </c>
      <c r="AF2459" s="2"/>
      <c r="AG2459" s="2"/>
      <c r="AH2459" s="2"/>
      <c r="AI2459" s="2"/>
      <c r="AJ2459" s="2" t="s">
        <v>50</v>
      </c>
      <c r="AK2459" s="2" t="s">
        <v>49</v>
      </c>
    </row>
    <row r="2460" spans="1:37" ht="28.8" x14ac:dyDescent="0.3">
      <c r="A2460" s="1">
        <v>2715</v>
      </c>
      <c r="B2460">
        <v>20616</v>
      </c>
      <c r="F2460" s="2" t="s">
        <v>76</v>
      </c>
      <c r="G2460" s="2" t="s">
        <v>72</v>
      </c>
      <c r="H2460" s="2" t="s">
        <v>37</v>
      </c>
      <c r="I2460" s="2" t="s">
        <v>75</v>
      </c>
      <c r="J2460" s="2" t="s">
        <v>138</v>
      </c>
      <c r="K2460" s="2" t="s">
        <v>361</v>
      </c>
      <c r="L2460" s="2" t="s">
        <v>2168</v>
      </c>
      <c r="M2460" s="2" t="s">
        <v>2169</v>
      </c>
      <c r="N2460" s="3" t="s">
        <v>2454</v>
      </c>
      <c r="O2460" s="2" t="s">
        <v>60</v>
      </c>
      <c r="P2460" s="2" t="s">
        <v>65</v>
      </c>
      <c r="Q2460" s="2"/>
      <c r="R2460" s="2"/>
      <c r="S2460" s="2"/>
      <c r="T2460" s="2"/>
      <c r="U2460">
        <v>0</v>
      </c>
      <c r="V2460">
        <v>92</v>
      </c>
      <c r="W2460" s="4">
        <v>46132</v>
      </c>
      <c r="X2460" s="4"/>
      <c r="Y2460" s="4">
        <v>46132</v>
      </c>
      <c r="Z2460" s="4">
        <v>46223</v>
      </c>
      <c r="AA2460" s="3"/>
      <c r="AB2460" s="3" t="s">
        <v>2400</v>
      </c>
      <c r="AC2460" s="2"/>
      <c r="AD2460" s="2" t="s">
        <v>95</v>
      </c>
      <c r="AE2460" s="2" t="s">
        <v>74</v>
      </c>
      <c r="AF2460" s="2"/>
      <c r="AG2460" s="2"/>
      <c r="AH2460" s="2"/>
      <c r="AI2460" s="2"/>
      <c r="AJ2460" s="2" t="s">
        <v>50</v>
      </c>
      <c r="AK2460" s="2" t="s">
        <v>49</v>
      </c>
    </row>
    <row r="2461" spans="1:37" ht="28.8" x14ac:dyDescent="0.3">
      <c r="A2461" s="1">
        <v>2716</v>
      </c>
      <c r="B2461">
        <v>20617</v>
      </c>
      <c r="F2461" s="2" t="s">
        <v>76</v>
      </c>
      <c r="G2461" s="2" t="s">
        <v>72</v>
      </c>
      <c r="H2461" s="2" t="s">
        <v>37</v>
      </c>
      <c r="I2461" s="2" t="s">
        <v>75</v>
      </c>
      <c r="J2461" s="2" t="s">
        <v>138</v>
      </c>
      <c r="K2461" s="2" t="s">
        <v>361</v>
      </c>
      <c r="L2461" s="2" t="s">
        <v>1077</v>
      </c>
      <c r="M2461" s="2" t="s">
        <v>1390</v>
      </c>
      <c r="N2461" s="3" t="s">
        <v>2455</v>
      </c>
      <c r="O2461" s="2" t="s">
        <v>53</v>
      </c>
      <c r="P2461" s="2" t="s">
        <v>65</v>
      </c>
      <c r="Q2461" s="2"/>
      <c r="R2461" s="2"/>
      <c r="S2461" s="2"/>
      <c r="T2461" s="2"/>
      <c r="U2461">
        <v>0</v>
      </c>
      <c r="V2461">
        <v>92</v>
      </c>
      <c r="W2461" s="4">
        <v>46132</v>
      </c>
      <c r="X2461" s="4"/>
      <c r="Y2461" s="4">
        <v>46132</v>
      </c>
      <c r="Z2461" s="4">
        <v>46223</v>
      </c>
      <c r="AA2461" s="3"/>
      <c r="AB2461" s="3" t="s">
        <v>2400</v>
      </c>
      <c r="AC2461" s="2"/>
      <c r="AD2461" s="2" t="s">
        <v>95</v>
      </c>
      <c r="AE2461" s="2" t="s">
        <v>74</v>
      </c>
      <c r="AF2461" s="2"/>
      <c r="AG2461" s="2"/>
      <c r="AH2461" s="2"/>
      <c r="AI2461" s="2"/>
      <c r="AJ2461" s="2" t="s">
        <v>50</v>
      </c>
      <c r="AK2461" s="2" t="s">
        <v>49</v>
      </c>
    </row>
    <row r="2462" spans="1:37" x14ac:dyDescent="0.3">
      <c r="A2462" s="1">
        <v>2717</v>
      </c>
      <c r="B2462">
        <v>20618</v>
      </c>
      <c r="F2462" s="2" t="s">
        <v>76</v>
      </c>
      <c r="G2462" s="2" t="s">
        <v>72</v>
      </c>
      <c r="H2462" s="2" t="s">
        <v>37</v>
      </c>
      <c r="I2462" s="2" t="s">
        <v>75</v>
      </c>
      <c r="J2462" s="2" t="s">
        <v>138</v>
      </c>
      <c r="K2462" s="2" t="s">
        <v>467</v>
      </c>
      <c r="L2462" s="2" t="s">
        <v>143</v>
      </c>
      <c r="M2462" s="2" t="s">
        <v>469</v>
      </c>
      <c r="N2462" s="3" t="s">
        <v>2456</v>
      </c>
      <c r="O2462" s="2" t="s">
        <v>53</v>
      </c>
      <c r="P2462" s="2" t="s">
        <v>65</v>
      </c>
      <c r="Q2462" s="2"/>
      <c r="R2462" s="2"/>
      <c r="S2462" s="2"/>
      <c r="T2462" s="2"/>
      <c r="U2462">
        <v>0</v>
      </c>
      <c r="V2462">
        <v>92</v>
      </c>
      <c r="W2462" s="4">
        <v>46133</v>
      </c>
      <c r="X2462" s="4"/>
      <c r="Y2462" s="4">
        <v>46133</v>
      </c>
      <c r="Z2462" s="4">
        <v>46224</v>
      </c>
      <c r="AA2462" s="3"/>
      <c r="AB2462" s="3"/>
      <c r="AC2462" s="2"/>
      <c r="AD2462" s="2" t="s">
        <v>95</v>
      </c>
      <c r="AE2462" s="2" t="s">
        <v>94</v>
      </c>
      <c r="AF2462" s="2"/>
      <c r="AG2462" s="2"/>
      <c r="AH2462" s="2"/>
      <c r="AI2462" s="2"/>
      <c r="AJ2462" s="2" t="s">
        <v>50</v>
      </c>
      <c r="AK2462" s="2" t="s">
        <v>49</v>
      </c>
    </row>
    <row r="2463" spans="1:37" ht="28.8" x14ac:dyDescent="0.3">
      <c r="A2463" s="1">
        <v>2718</v>
      </c>
      <c r="B2463">
        <v>20620</v>
      </c>
      <c r="F2463" s="2" t="s">
        <v>76</v>
      </c>
      <c r="G2463" s="2" t="s">
        <v>72</v>
      </c>
      <c r="H2463" s="2" t="s">
        <v>37</v>
      </c>
      <c r="I2463" s="2" t="s">
        <v>75</v>
      </c>
      <c r="J2463" s="2" t="s">
        <v>138</v>
      </c>
      <c r="K2463" s="2" t="s">
        <v>467</v>
      </c>
      <c r="L2463" s="2" t="s">
        <v>151</v>
      </c>
      <c r="M2463" s="2" t="s">
        <v>2457</v>
      </c>
      <c r="N2463" s="3" t="s">
        <v>1145</v>
      </c>
      <c r="O2463" s="2" t="s">
        <v>53</v>
      </c>
      <c r="P2463" s="2" t="s">
        <v>65</v>
      </c>
      <c r="Q2463" s="2"/>
      <c r="R2463" s="2"/>
      <c r="S2463" s="2"/>
      <c r="T2463" s="2"/>
      <c r="U2463">
        <v>0</v>
      </c>
      <c r="V2463">
        <v>92</v>
      </c>
      <c r="W2463" s="4">
        <v>46133</v>
      </c>
      <c r="X2463" s="4"/>
      <c r="Y2463" s="4">
        <v>46133</v>
      </c>
      <c r="Z2463" s="4">
        <v>46224</v>
      </c>
      <c r="AA2463" s="3"/>
      <c r="AB2463" s="3" t="s">
        <v>2570</v>
      </c>
      <c r="AC2463" s="2"/>
      <c r="AD2463" s="2" t="s">
        <v>95</v>
      </c>
      <c r="AE2463" s="2" t="s">
        <v>94</v>
      </c>
      <c r="AF2463" s="2"/>
      <c r="AG2463" s="2"/>
      <c r="AH2463" s="2"/>
      <c r="AI2463" s="2"/>
      <c r="AJ2463" s="2" t="s">
        <v>50</v>
      </c>
      <c r="AK2463" s="2" t="s">
        <v>49</v>
      </c>
    </row>
    <row r="2464" spans="1:37" ht="28.8" x14ac:dyDescent="0.3">
      <c r="A2464" s="1">
        <v>2719</v>
      </c>
      <c r="B2464">
        <v>20621</v>
      </c>
      <c r="F2464" s="2" t="s">
        <v>76</v>
      </c>
      <c r="G2464" s="2" t="s">
        <v>72</v>
      </c>
      <c r="H2464" s="2" t="s">
        <v>37</v>
      </c>
      <c r="I2464" s="2" t="s">
        <v>75</v>
      </c>
      <c r="J2464" s="2" t="s">
        <v>138</v>
      </c>
      <c r="K2464" s="2" t="s">
        <v>467</v>
      </c>
      <c r="L2464" s="2" t="s">
        <v>158</v>
      </c>
      <c r="M2464" s="2" t="s">
        <v>2458</v>
      </c>
      <c r="N2464" s="3" t="s">
        <v>1145</v>
      </c>
      <c r="O2464" s="2" t="s">
        <v>60</v>
      </c>
      <c r="P2464" s="2" t="s">
        <v>65</v>
      </c>
      <c r="Q2464" s="2"/>
      <c r="R2464" s="2"/>
      <c r="S2464" s="2"/>
      <c r="T2464" s="2"/>
      <c r="U2464">
        <v>0</v>
      </c>
      <c r="V2464">
        <v>92</v>
      </c>
      <c r="W2464" s="4">
        <v>46133</v>
      </c>
      <c r="X2464" s="4"/>
      <c r="Y2464" s="4">
        <v>46133</v>
      </c>
      <c r="Z2464" s="4">
        <v>46224</v>
      </c>
      <c r="AA2464" s="3"/>
      <c r="AB2464" s="3" t="s">
        <v>2570</v>
      </c>
      <c r="AC2464" s="2"/>
      <c r="AD2464" s="2" t="s">
        <v>95</v>
      </c>
      <c r="AE2464" s="2" t="s">
        <v>94</v>
      </c>
      <c r="AF2464" s="2"/>
      <c r="AG2464" s="2"/>
      <c r="AH2464" s="2"/>
      <c r="AI2464" s="2"/>
      <c r="AJ2464" s="2" t="s">
        <v>50</v>
      </c>
      <c r="AK2464" s="2" t="s">
        <v>49</v>
      </c>
    </row>
    <row r="2465" spans="1:37" ht="28.8" x14ac:dyDescent="0.3">
      <c r="A2465" s="1">
        <v>2720</v>
      </c>
      <c r="B2465">
        <v>20622</v>
      </c>
      <c r="F2465" s="2" t="s">
        <v>47</v>
      </c>
      <c r="G2465" s="2" t="s">
        <v>72</v>
      </c>
      <c r="H2465" s="2" t="s">
        <v>37</v>
      </c>
      <c r="I2465" s="2" t="s">
        <v>75</v>
      </c>
      <c r="J2465" s="2" t="s">
        <v>138</v>
      </c>
      <c r="K2465" s="2" t="s">
        <v>467</v>
      </c>
      <c r="L2465" s="2" t="s">
        <v>83</v>
      </c>
      <c r="M2465" s="2" t="s">
        <v>471</v>
      </c>
      <c r="N2465" s="3" t="s">
        <v>2459</v>
      </c>
      <c r="O2465" s="2" t="s">
        <v>60</v>
      </c>
      <c r="P2465" s="2" t="s">
        <v>65</v>
      </c>
      <c r="Q2465" s="2"/>
      <c r="R2465" s="2"/>
      <c r="S2465" s="2"/>
      <c r="T2465" s="2"/>
      <c r="U2465">
        <v>0</v>
      </c>
      <c r="V2465">
        <v>92</v>
      </c>
      <c r="W2465" s="4">
        <v>46133</v>
      </c>
      <c r="X2465" s="4"/>
      <c r="Y2465" s="4">
        <v>46133</v>
      </c>
      <c r="Z2465" s="4">
        <v>46224</v>
      </c>
      <c r="AA2465" s="3"/>
      <c r="AB2465" s="3"/>
      <c r="AC2465" s="2"/>
      <c r="AD2465" s="2" t="s">
        <v>95</v>
      </c>
      <c r="AE2465" s="2" t="s">
        <v>94</v>
      </c>
      <c r="AF2465" s="2"/>
      <c r="AG2465" s="2"/>
      <c r="AH2465" s="2"/>
      <c r="AI2465" s="2"/>
      <c r="AJ2465" s="2" t="s">
        <v>50</v>
      </c>
      <c r="AK2465" s="2" t="s">
        <v>49</v>
      </c>
    </row>
    <row r="2466" spans="1:37" ht="28.8" x14ac:dyDescent="0.3">
      <c r="A2466" s="1">
        <v>2721</v>
      </c>
      <c r="B2466">
        <v>20623</v>
      </c>
      <c r="F2466" s="2" t="s">
        <v>76</v>
      </c>
      <c r="G2466" s="2" t="s">
        <v>72</v>
      </c>
      <c r="H2466" s="2" t="s">
        <v>37</v>
      </c>
      <c r="I2466" s="2" t="s">
        <v>75</v>
      </c>
      <c r="J2466" s="2" t="s">
        <v>138</v>
      </c>
      <c r="K2466" s="2" t="s">
        <v>467</v>
      </c>
      <c r="L2466" s="2" t="s">
        <v>1133</v>
      </c>
      <c r="M2466" s="2" t="s">
        <v>1416</v>
      </c>
      <c r="N2466" s="3" t="s">
        <v>2460</v>
      </c>
      <c r="O2466" s="2" t="s">
        <v>174</v>
      </c>
      <c r="P2466" s="2" t="s">
        <v>65</v>
      </c>
      <c r="Q2466" s="2"/>
      <c r="R2466" s="2"/>
      <c r="S2466" s="2"/>
      <c r="T2466" s="2"/>
      <c r="U2466">
        <v>0</v>
      </c>
      <c r="V2466">
        <v>92</v>
      </c>
      <c r="W2466" s="4">
        <v>46133</v>
      </c>
      <c r="X2466" s="4"/>
      <c r="Y2466" s="4">
        <v>46133</v>
      </c>
      <c r="Z2466" s="4">
        <v>46224</v>
      </c>
      <c r="AA2466" s="3"/>
      <c r="AB2466" s="3" t="s">
        <v>2570</v>
      </c>
      <c r="AC2466" s="2"/>
      <c r="AD2466" s="2" t="s">
        <v>95</v>
      </c>
      <c r="AE2466" s="2" t="s">
        <v>94</v>
      </c>
      <c r="AF2466" s="2"/>
      <c r="AG2466" s="2"/>
      <c r="AH2466" s="2"/>
      <c r="AI2466" s="2"/>
      <c r="AJ2466" s="2" t="s">
        <v>50</v>
      </c>
      <c r="AK2466" s="2" t="s">
        <v>49</v>
      </c>
    </row>
    <row r="2467" spans="1:37" ht="28.8" x14ac:dyDescent="0.3">
      <c r="A2467" s="1">
        <v>2722</v>
      </c>
      <c r="B2467">
        <v>20624</v>
      </c>
      <c r="F2467" s="2" t="s">
        <v>47</v>
      </c>
      <c r="G2467" s="2" t="s">
        <v>78</v>
      </c>
      <c r="H2467" s="2" t="s">
        <v>37</v>
      </c>
      <c r="I2467" s="2" t="s">
        <v>75</v>
      </c>
      <c r="J2467" s="2" t="s">
        <v>138</v>
      </c>
      <c r="K2467" s="2" t="s">
        <v>467</v>
      </c>
      <c r="L2467" s="2" t="s">
        <v>1090</v>
      </c>
      <c r="M2467" s="2" t="s">
        <v>1091</v>
      </c>
      <c r="N2467" s="3" t="s">
        <v>2446</v>
      </c>
      <c r="O2467" s="2" t="s">
        <v>60</v>
      </c>
      <c r="P2467" s="2" t="s">
        <v>65</v>
      </c>
      <c r="Q2467" s="2"/>
      <c r="R2467" s="2"/>
      <c r="S2467" s="2"/>
      <c r="T2467" s="2"/>
      <c r="U2467">
        <v>0</v>
      </c>
      <c r="V2467">
        <v>92</v>
      </c>
      <c r="W2467" s="4">
        <v>46133</v>
      </c>
      <c r="X2467" s="4">
        <v>46154</v>
      </c>
      <c r="Y2467" s="4">
        <v>46154</v>
      </c>
      <c r="Z2467" s="4">
        <v>46246</v>
      </c>
      <c r="AA2467" s="3"/>
      <c r="AB2467" s="3" t="s">
        <v>2447</v>
      </c>
      <c r="AC2467" s="2"/>
      <c r="AD2467" s="2" t="s">
        <v>95</v>
      </c>
      <c r="AE2467" s="2" t="s">
        <v>95</v>
      </c>
      <c r="AF2467" s="2"/>
      <c r="AG2467" s="2"/>
      <c r="AH2467" s="2"/>
      <c r="AI2467" s="2"/>
      <c r="AJ2467" s="2" t="s">
        <v>50</v>
      </c>
      <c r="AK2467" s="2" t="s">
        <v>49</v>
      </c>
    </row>
    <row r="2468" spans="1:37" ht="57.6" x14ac:dyDescent="0.3">
      <c r="A2468" s="1">
        <v>2723</v>
      </c>
      <c r="B2468">
        <v>20957</v>
      </c>
      <c r="F2468" s="2" t="s">
        <v>76</v>
      </c>
      <c r="G2468" s="2" t="s">
        <v>78</v>
      </c>
      <c r="H2468" s="2" t="s">
        <v>37</v>
      </c>
      <c r="I2468" s="2" t="s">
        <v>46</v>
      </c>
      <c r="J2468" s="2" t="s">
        <v>2463</v>
      </c>
      <c r="K2468" s="2" t="s">
        <v>614</v>
      </c>
      <c r="L2468" s="2" t="s">
        <v>1039</v>
      </c>
      <c r="M2468" s="2" t="s">
        <v>1040</v>
      </c>
      <c r="N2468" s="3" t="s">
        <v>2461</v>
      </c>
      <c r="O2468" s="2" t="s">
        <v>53</v>
      </c>
      <c r="P2468" s="2" t="s">
        <v>65</v>
      </c>
      <c r="Q2468" s="2"/>
      <c r="R2468" s="2" t="s">
        <v>114</v>
      </c>
      <c r="S2468" s="2" t="s">
        <v>2462</v>
      </c>
      <c r="T2468" s="2"/>
      <c r="U2468">
        <v>0</v>
      </c>
      <c r="V2468">
        <v>1826</v>
      </c>
      <c r="W2468" s="4">
        <v>46155</v>
      </c>
      <c r="X2468" s="4">
        <v>46182</v>
      </c>
      <c r="Y2468" s="4">
        <v>46182</v>
      </c>
      <c r="Z2468" s="4">
        <v>48008</v>
      </c>
      <c r="AA2468" s="3"/>
      <c r="AB2468" s="3" t="s">
        <v>2444</v>
      </c>
      <c r="AC2468" s="2"/>
      <c r="AD2468" s="2" t="s">
        <v>102</v>
      </c>
      <c r="AE2468" s="2" t="s">
        <v>45</v>
      </c>
      <c r="AF2468" s="2"/>
      <c r="AG2468" s="2"/>
      <c r="AH2468" s="2"/>
      <c r="AI2468" s="2"/>
      <c r="AJ2468" s="2" t="s">
        <v>50</v>
      </c>
      <c r="AK2468" s="2" t="s">
        <v>49</v>
      </c>
    </row>
    <row r="2469" spans="1:37" ht="28.8" x14ac:dyDescent="0.3">
      <c r="A2469" s="1">
        <v>2724</v>
      </c>
      <c r="B2469">
        <v>20625</v>
      </c>
      <c r="F2469" s="2" t="s">
        <v>47</v>
      </c>
      <c r="G2469" s="2" t="s">
        <v>78</v>
      </c>
      <c r="H2469" s="2" t="s">
        <v>37</v>
      </c>
      <c r="I2469" s="2" t="s">
        <v>75</v>
      </c>
      <c r="J2469" s="2" t="s">
        <v>138</v>
      </c>
      <c r="K2469" s="2" t="s">
        <v>467</v>
      </c>
      <c r="L2469" s="2" t="s">
        <v>610</v>
      </c>
      <c r="M2469" s="2" t="s">
        <v>2370</v>
      </c>
      <c r="N2469" s="3" t="s">
        <v>2464</v>
      </c>
      <c r="O2469" s="2" t="s">
        <v>60</v>
      </c>
      <c r="P2469" s="2" t="s">
        <v>65</v>
      </c>
      <c r="Q2469" s="2"/>
      <c r="R2469" s="2"/>
      <c r="S2469" s="2"/>
      <c r="T2469" s="2"/>
      <c r="U2469">
        <v>0</v>
      </c>
      <c r="V2469">
        <v>92</v>
      </c>
      <c r="W2469" s="4">
        <v>46133</v>
      </c>
      <c r="X2469" s="4">
        <v>46154</v>
      </c>
      <c r="Y2469" s="4">
        <v>46154</v>
      </c>
      <c r="Z2469" s="4">
        <v>46246</v>
      </c>
      <c r="AA2469" s="3" t="s">
        <v>2465</v>
      </c>
      <c r="AB2469" s="3" t="s">
        <v>2447</v>
      </c>
      <c r="AC2469" s="2"/>
      <c r="AD2469" s="2" t="s">
        <v>95</v>
      </c>
      <c r="AE2469" s="2" t="s">
        <v>95</v>
      </c>
      <c r="AF2469" s="2"/>
      <c r="AG2469" s="2"/>
      <c r="AH2469" s="2"/>
      <c r="AI2469" s="2"/>
      <c r="AJ2469" s="2" t="s">
        <v>50</v>
      </c>
      <c r="AK2469" s="2" t="s">
        <v>49</v>
      </c>
    </row>
    <row r="2470" spans="1:37" ht="28.8" x14ac:dyDescent="0.3">
      <c r="A2470" s="1">
        <v>2725</v>
      </c>
      <c r="B2470">
        <v>20626</v>
      </c>
      <c r="F2470" s="2" t="s">
        <v>47</v>
      </c>
      <c r="G2470" s="2" t="s">
        <v>72</v>
      </c>
      <c r="H2470" s="2" t="s">
        <v>37</v>
      </c>
      <c r="I2470" s="2" t="s">
        <v>75</v>
      </c>
      <c r="J2470" s="2" t="s">
        <v>138</v>
      </c>
      <c r="K2470" s="2" t="s">
        <v>467</v>
      </c>
      <c r="L2470" s="2" t="s">
        <v>382</v>
      </c>
      <c r="M2470" s="2" t="s">
        <v>475</v>
      </c>
      <c r="N2470" s="3" t="s">
        <v>2466</v>
      </c>
      <c r="O2470" s="2" t="s">
        <v>53</v>
      </c>
      <c r="P2470" s="2" t="s">
        <v>65</v>
      </c>
      <c r="Q2470" s="2"/>
      <c r="R2470" s="2"/>
      <c r="S2470" s="2"/>
      <c r="T2470" s="2"/>
      <c r="U2470">
        <v>0</v>
      </c>
      <c r="V2470">
        <v>365</v>
      </c>
      <c r="W2470" s="4">
        <v>46133</v>
      </c>
      <c r="X2470" s="4"/>
      <c r="Y2470" s="4">
        <v>46133</v>
      </c>
      <c r="Z2470" s="4">
        <v>46498</v>
      </c>
      <c r="AA2470" s="3"/>
      <c r="AB2470" s="3" t="s">
        <v>2412</v>
      </c>
      <c r="AC2470" s="2"/>
      <c r="AD2470" s="2" t="s">
        <v>95</v>
      </c>
      <c r="AE2470" s="2" t="s">
        <v>74</v>
      </c>
      <c r="AF2470" s="2"/>
      <c r="AG2470" s="2"/>
      <c r="AH2470" s="2"/>
      <c r="AI2470" s="2"/>
      <c r="AJ2470" s="2" t="s">
        <v>50</v>
      </c>
      <c r="AK2470" s="2" t="s">
        <v>49</v>
      </c>
    </row>
    <row r="2471" spans="1:37" ht="28.8" x14ac:dyDescent="0.3">
      <c r="A2471" s="1">
        <v>2726</v>
      </c>
      <c r="B2471">
        <v>20627</v>
      </c>
      <c r="F2471" s="2" t="s">
        <v>76</v>
      </c>
      <c r="G2471" s="2" t="s">
        <v>72</v>
      </c>
      <c r="H2471" s="2" t="s">
        <v>37</v>
      </c>
      <c r="I2471" s="2" t="s">
        <v>75</v>
      </c>
      <c r="J2471" s="2" t="s">
        <v>138</v>
      </c>
      <c r="K2471" s="2" t="s">
        <v>467</v>
      </c>
      <c r="L2471" s="2" t="s">
        <v>1094</v>
      </c>
      <c r="M2471" s="2" t="s">
        <v>1095</v>
      </c>
      <c r="N2471" s="3" t="s">
        <v>2467</v>
      </c>
      <c r="O2471" s="2" t="s">
        <v>53</v>
      </c>
      <c r="P2471" s="2" t="s">
        <v>65</v>
      </c>
      <c r="Q2471" s="2"/>
      <c r="R2471" s="2"/>
      <c r="S2471" s="2"/>
      <c r="T2471" s="2"/>
      <c r="U2471">
        <v>0</v>
      </c>
      <c r="V2471">
        <v>92</v>
      </c>
      <c r="W2471" s="4">
        <v>46133</v>
      </c>
      <c r="X2471" s="4"/>
      <c r="Y2471" s="4">
        <v>46133</v>
      </c>
      <c r="Z2471" s="4">
        <v>46224</v>
      </c>
      <c r="AA2471" s="3"/>
      <c r="AB2471" s="3" t="s">
        <v>2412</v>
      </c>
      <c r="AC2471" s="2"/>
      <c r="AD2471" s="2" t="s">
        <v>95</v>
      </c>
      <c r="AE2471" s="2" t="s">
        <v>74</v>
      </c>
      <c r="AF2471" s="2"/>
      <c r="AG2471" s="2"/>
      <c r="AH2471" s="2"/>
      <c r="AI2471" s="2"/>
      <c r="AJ2471" s="2" t="s">
        <v>50</v>
      </c>
      <c r="AK2471" s="2" t="s">
        <v>49</v>
      </c>
    </row>
    <row r="2472" spans="1:37" ht="57.6" x14ac:dyDescent="0.3">
      <c r="A2472" s="1">
        <v>2727</v>
      </c>
      <c r="B2472">
        <v>20630</v>
      </c>
      <c r="F2472" s="2" t="s">
        <v>47</v>
      </c>
      <c r="G2472" s="2" t="s">
        <v>78</v>
      </c>
      <c r="H2472" s="2" t="s">
        <v>37</v>
      </c>
      <c r="I2472" s="2" t="s">
        <v>75</v>
      </c>
      <c r="J2472" s="2" t="s">
        <v>138</v>
      </c>
      <c r="K2472" s="2" t="s">
        <v>387</v>
      </c>
      <c r="L2472" s="2" t="s">
        <v>170</v>
      </c>
      <c r="M2472" s="2" t="s">
        <v>391</v>
      </c>
      <c r="N2472" s="3" t="s">
        <v>2468</v>
      </c>
      <c r="O2472" s="2" t="s">
        <v>60</v>
      </c>
      <c r="P2472" s="2" t="s">
        <v>65</v>
      </c>
      <c r="Q2472" s="2"/>
      <c r="R2472" s="2"/>
      <c r="S2472" s="2"/>
      <c r="T2472" s="2"/>
      <c r="U2472">
        <v>0</v>
      </c>
      <c r="V2472">
        <v>31</v>
      </c>
      <c r="W2472" s="4">
        <v>46134</v>
      </c>
      <c r="X2472" s="4">
        <v>46178</v>
      </c>
      <c r="Y2472" s="4">
        <v>46178</v>
      </c>
      <c r="Z2472" s="4">
        <v>46209</v>
      </c>
      <c r="AA2472" s="3" t="s">
        <v>2469</v>
      </c>
      <c r="AB2472" s="3"/>
      <c r="AC2472" s="2"/>
      <c r="AD2472" s="2" t="s">
        <v>95</v>
      </c>
      <c r="AE2472" s="2" t="s">
        <v>94</v>
      </c>
      <c r="AF2472" s="2"/>
      <c r="AG2472" s="2"/>
      <c r="AH2472" s="2"/>
      <c r="AI2472" s="2"/>
      <c r="AJ2472" s="2" t="s">
        <v>50</v>
      </c>
      <c r="AK2472" s="2" t="s">
        <v>49</v>
      </c>
    </row>
    <row r="2473" spans="1:37" ht="57.6" x14ac:dyDescent="0.3">
      <c r="A2473" s="1">
        <v>2728</v>
      </c>
      <c r="B2473">
        <v>20631</v>
      </c>
      <c r="F2473" s="2" t="s">
        <v>47</v>
      </c>
      <c r="G2473" s="2" t="s">
        <v>78</v>
      </c>
      <c r="H2473" s="2" t="s">
        <v>37</v>
      </c>
      <c r="I2473" s="2" t="s">
        <v>75</v>
      </c>
      <c r="J2473" s="2" t="s">
        <v>138</v>
      </c>
      <c r="K2473" s="2" t="s">
        <v>387</v>
      </c>
      <c r="L2473" s="2" t="s">
        <v>149</v>
      </c>
      <c r="M2473" s="2" t="s">
        <v>394</v>
      </c>
      <c r="N2473" s="3" t="s">
        <v>2470</v>
      </c>
      <c r="O2473" s="2" t="s">
        <v>60</v>
      </c>
      <c r="P2473" s="2" t="s">
        <v>65</v>
      </c>
      <c r="Q2473" s="2"/>
      <c r="R2473" s="2"/>
      <c r="S2473" s="2"/>
      <c r="T2473" s="2"/>
      <c r="U2473">
        <v>0</v>
      </c>
      <c r="V2473">
        <v>92</v>
      </c>
      <c r="W2473" s="4">
        <v>46134</v>
      </c>
      <c r="X2473" s="4">
        <v>46178</v>
      </c>
      <c r="Y2473" s="4">
        <v>46178</v>
      </c>
      <c r="Z2473" s="4">
        <v>46270</v>
      </c>
      <c r="AA2473" s="3" t="s">
        <v>2471</v>
      </c>
      <c r="AB2473" s="3" t="s">
        <v>2472</v>
      </c>
      <c r="AC2473" s="2"/>
      <c r="AD2473" s="2" t="s">
        <v>95</v>
      </c>
      <c r="AE2473" s="2" t="s">
        <v>95</v>
      </c>
      <c r="AF2473" s="2"/>
      <c r="AG2473" s="2"/>
      <c r="AH2473" s="2"/>
      <c r="AI2473" s="2"/>
      <c r="AJ2473" s="2" t="s">
        <v>50</v>
      </c>
      <c r="AK2473" s="2" t="s">
        <v>49</v>
      </c>
    </row>
    <row r="2474" spans="1:37" ht="28.8" x14ac:dyDescent="0.3">
      <c r="A2474" s="1">
        <v>2729</v>
      </c>
      <c r="B2474">
        <v>20632</v>
      </c>
      <c r="F2474" s="2" t="s">
        <v>47</v>
      </c>
      <c r="G2474" s="2" t="s">
        <v>72</v>
      </c>
      <c r="H2474" s="2" t="s">
        <v>37</v>
      </c>
      <c r="I2474" s="2" t="s">
        <v>75</v>
      </c>
      <c r="J2474" s="2" t="s">
        <v>138</v>
      </c>
      <c r="K2474" s="2" t="s">
        <v>387</v>
      </c>
      <c r="L2474" s="2" t="s">
        <v>83</v>
      </c>
      <c r="M2474" s="2" t="s">
        <v>392</v>
      </c>
      <c r="N2474" s="3" t="s">
        <v>1157</v>
      </c>
      <c r="O2474" s="2" t="s">
        <v>60</v>
      </c>
      <c r="P2474" s="2" t="s">
        <v>65</v>
      </c>
      <c r="Q2474" s="2"/>
      <c r="R2474" s="2"/>
      <c r="S2474" s="2"/>
      <c r="T2474" s="2"/>
      <c r="U2474">
        <v>0</v>
      </c>
      <c r="V2474">
        <v>92</v>
      </c>
      <c r="W2474" s="4">
        <v>46134</v>
      </c>
      <c r="X2474" s="4"/>
      <c r="Y2474" s="4">
        <v>46134</v>
      </c>
      <c r="Z2474" s="4">
        <v>46225</v>
      </c>
      <c r="AA2474" s="3" t="s">
        <v>2471</v>
      </c>
      <c r="AB2474" s="3" t="s">
        <v>2570</v>
      </c>
      <c r="AC2474" s="2"/>
      <c r="AD2474" s="2" t="s">
        <v>95</v>
      </c>
      <c r="AE2474" s="2" t="s">
        <v>94</v>
      </c>
      <c r="AF2474" s="2"/>
      <c r="AG2474" s="2"/>
      <c r="AH2474" s="2"/>
      <c r="AI2474" s="2"/>
      <c r="AJ2474" s="2" t="s">
        <v>50</v>
      </c>
      <c r="AK2474" s="2" t="s">
        <v>49</v>
      </c>
    </row>
    <row r="2475" spans="1:37" ht="28.8" x14ac:dyDescent="0.3">
      <c r="A2475" s="1">
        <v>2731</v>
      </c>
      <c r="B2475">
        <v>20633</v>
      </c>
      <c r="F2475" s="2" t="s">
        <v>47</v>
      </c>
      <c r="G2475" s="2" t="s">
        <v>72</v>
      </c>
      <c r="H2475" s="2" t="s">
        <v>37</v>
      </c>
      <c r="I2475" s="2" t="s">
        <v>75</v>
      </c>
      <c r="J2475" s="2" t="s">
        <v>138</v>
      </c>
      <c r="K2475" s="2" t="s">
        <v>387</v>
      </c>
      <c r="L2475" s="2" t="s">
        <v>1071</v>
      </c>
      <c r="M2475" s="2" t="s">
        <v>1586</v>
      </c>
      <c r="N2475" s="3" t="s">
        <v>2473</v>
      </c>
      <c r="O2475" s="2" t="s">
        <v>60</v>
      </c>
      <c r="P2475" s="2" t="s">
        <v>65</v>
      </c>
      <c r="Q2475" s="2"/>
      <c r="R2475" s="2"/>
      <c r="S2475" s="2"/>
      <c r="T2475" s="2"/>
      <c r="U2475">
        <v>0</v>
      </c>
      <c r="V2475">
        <v>92</v>
      </c>
      <c r="W2475" s="4">
        <v>46134</v>
      </c>
      <c r="X2475" s="4"/>
      <c r="Y2475" s="4">
        <v>46134</v>
      </c>
      <c r="Z2475" s="4">
        <v>46225</v>
      </c>
      <c r="AA2475" s="3"/>
      <c r="AB2475" s="3" t="s">
        <v>2570</v>
      </c>
      <c r="AC2475" s="2"/>
      <c r="AD2475" s="2" t="s">
        <v>95</v>
      </c>
      <c r="AE2475" s="2" t="s">
        <v>94</v>
      </c>
      <c r="AF2475" s="2"/>
      <c r="AG2475" s="2"/>
      <c r="AH2475" s="2"/>
      <c r="AI2475" s="2"/>
      <c r="AJ2475" s="2" t="s">
        <v>50</v>
      </c>
      <c r="AK2475" s="2" t="s">
        <v>49</v>
      </c>
    </row>
    <row r="2476" spans="1:37" ht="28.8" x14ac:dyDescent="0.3">
      <c r="A2476" s="1">
        <v>2732</v>
      </c>
      <c r="B2476">
        <v>20634</v>
      </c>
      <c r="F2476" s="2" t="s">
        <v>47</v>
      </c>
      <c r="G2476" s="2" t="s">
        <v>72</v>
      </c>
      <c r="H2476" s="2" t="s">
        <v>37</v>
      </c>
      <c r="I2476" s="2" t="s">
        <v>75</v>
      </c>
      <c r="J2476" s="2" t="s">
        <v>364</v>
      </c>
      <c r="K2476" s="2" t="s">
        <v>387</v>
      </c>
      <c r="L2476" s="2" t="s">
        <v>402</v>
      </c>
      <c r="M2476" s="2" t="s">
        <v>403</v>
      </c>
      <c r="N2476" s="3" t="s">
        <v>2474</v>
      </c>
      <c r="O2476" s="2" t="s">
        <v>42</v>
      </c>
      <c r="P2476" s="2" t="s">
        <v>65</v>
      </c>
      <c r="Q2476" s="2"/>
      <c r="R2476" s="2"/>
      <c r="S2476" s="2"/>
      <c r="T2476" s="2"/>
      <c r="U2476">
        <v>0</v>
      </c>
      <c r="V2476">
        <v>365</v>
      </c>
      <c r="W2476" s="4">
        <v>46134</v>
      </c>
      <c r="X2476" s="4"/>
      <c r="Y2476" s="4">
        <v>46134</v>
      </c>
      <c r="Z2476" s="4">
        <v>46499</v>
      </c>
      <c r="AA2476" s="3"/>
      <c r="AB2476" s="3" t="s">
        <v>2412</v>
      </c>
      <c r="AC2476" s="2"/>
      <c r="AD2476" s="2" t="s">
        <v>95</v>
      </c>
      <c r="AE2476" s="2" t="s">
        <v>74</v>
      </c>
      <c r="AF2476" s="2"/>
      <c r="AG2476" s="2"/>
      <c r="AH2476" s="2"/>
      <c r="AI2476" s="2"/>
      <c r="AJ2476" s="2" t="s">
        <v>50</v>
      </c>
      <c r="AK2476" s="2" t="s">
        <v>49</v>
      </c>
    </row>
    <row r="2477" spans="1:37" ht="28.8" x14ac:dyDescent="0.3">
      <c r="A2477" s="1">
        <v>2733</v>
      </c>
      <c r="B2477">
        <v>20635</v>
      </c>
      <c r="F2477" s="2" t="s">
        <v>76</v>
      </c>
      <c r="G2477" s="2" t="s">
        <v>72</v>
      </c>
      <c r="H2477" s="2" t="s">
        <v>37</v>
      </c>
      <c r="I2477" s="2" t="s">
        <v>75</v>
      </c>
      <c r="J2477" s="2" t="s">
        <v>364</v>
      </c>
      <c r="K2477" s="2" t="s">
        <v>387</v>
      </c>
      <c r="L2477" s="2" t="s">
        <v>417</v>
      </c>
      <c r="M2477" s="2" t="s">
        <v>418</v>
      </c>
      <c r="N2477" s="3" t="s">
        <v>2475</v>
      </c>
      <c r="O2477" s="2" t="s">
        <v>53</v>
      </c>
      <c r="P2477" s="2" t="s">
        <v>65</v>
      </c>
      <c r="Q2477" s="2"/>
      <c r="R2477" s="2"/>
      <c r="S2477" s="2"/>
      <c r="T2477" s="2"/>
      <c r="U2477">
        <v>0</v>
      </c>
      <c r="V2477">
        <v>92</v>
      </c>
      <c r="W2477" s="4">
        <v>46134</v>
      </c>
      <c r="X2477" s="4"/>
      <c r="Y2477" s="4">
        <v>46134</v>
      </c>
      <c r="Z2477" s="4">
        <v>46225</v>
      </c>
      <c r="AA2477" s="3"/>
      <c r="AB2477" s="3" t="s">
        <v>2412</v>
      </c>
      <c r="AC2477" s="2"/>
      <c r="AD2477" s="2" t="s">
        <v>95</v>
      </c>
      <c r="AE2477" s="2" t="s">
        <v>74</v>
      </c>
      <c r="AF2477" s="2"/>
      <c r="AG2477" s="2"/>
      <c r="AH2477" s="2"/>
      <c r="AI2477" s="2"/>
      <c r="AJ2477" s="2" t="s">
        <v>50</v>
      </c>
      <c r="AK2477" s="2" t="s">
        <v>49</v>
      </c>
    </row>
    <row r="2478" spans="1:37" ht="28.8" x14ac:dyDescent="0.3">
      <c r="A2478" s="1">
        <v>2734</v>
      </c>
      <c r="B2478">
        <v>20636</v>
      </c>
      <c r="F2478" s="2" t="s">
        <v>76</v>
      </c>
      <c r="G2478" s="2" t="s">
        <v>72</v>
      </c>
      <c r="H2478" s="2" t="s">
        <v>37</v>
      </c>
      <c r="I2478" s="2" t="s">
        <v>75</v>
      </c>
      <c r="J2478" s="2" t="s">
        <v>138</v>
      </c>
      <c r="K2478" s="2" t="s">
        <v>387</v>
      </c>
      <c r="L2478" s="2" t="s">
        <v>1394</v>
      </c>
      <c r="M2478" s="2" t="s">
        <v>1475</v>
      </c>
      <c r="N2478" s="3" t="s">
        <v>2476</v>
      </c>
      <c r="O2478" s="2" t="s">
        <v>60</v>
      </c>
      <c r="P2478" s="2" t="s">
        <v>65</v>
      </c>
      <c r="Q2478" s="2"/>
      <c r="R2478" s="2"/>
      <c r="S2478" s="2"/>
      <c r="T2478" s="2"/>
      <c r="U2478">
        <v>0</v>
      </c>
      <c r="V2478">
        <v>92</v>
      </c>
      <c r="W2478" s="4">
        <v>46134</v>
      </c>
      <c r="X2478" s="4"/>
      <c r="Y2478" s="4">
        <v>46134</v>
      </c>
      <c r="Z2478" s="4">
        <v>46225</v>
      </c>
      <c r="AA2478" s="3"/>
      <c r="AB2478" s="3" t="s">
        <v>2412</v>
      </c>
      <c r="AC2478" s="2"/>
      <c r="AD2478" s="2" t="s">
        <v>95</v>
      </c>
      <c r="AE2478" s="2" t="s">
        <v>74</v>
      </c>
      <c r="AF2478" s="2"/>
      <c r="AG2478" s="2"/>
      <c r="AH2478" s="2"/>
      <c r="AI2478" s="2"/>
      <c r="AJ2478" s="2" t="s">
        <v>50</v>
      </c>
      <c r="AK2478" s="2" t="s">
        <v>49</v>
      </c>
    </row>
    <row r="2479" spans="1:37" ht="72" x14ac:dyDescent="0.3">
      <c r="A2479" s="1">
        <v>2735</v>
      </c>
      <c r="B2479">
        <v>20638</v>
      </c>
      <c r="F2479" s="2" t="s">
        <v>47</v>
      </c>
      <c r="G2479" s="2" t="s">
        <v>78</v>
      </c>
      <c r="H2479" s="2" t="s">
        <v>37</v>
      </c>
      <c r="I2479" s="2" t="s">
        <v>75</v>
      </c>
      <c r="J2479" s="2" t="s">
        <v>138</v>
      </c>
      <c r="K2479" s="2" t="s">
        <v>477</v>
      </c>
      <c r="L2479" s="2" t="s">
        <v>1501</v>
      </c>
      <c r="M2479" s="2" t="s">
        <v>1502</v>
      </c>
      <c r="N2479" s="3" t="s">
        <v>2477</v>
      </c>
      <c r="O2479" s="2" t="s">
        <v>53</v>
      </c>
      <c r="P2479" s="2" t="s">
        <v>79</v>
      </c>
      <c r="Q2479" s="2"/>
      <c r="R2479" s="2"/>
      <c r="S2479" s="2"/>
      <c r="T2479" s="2"/>
      <c r="U2479">
        <v>0</v>
      </c>
      <c r="V2479">
        <v>365</v>
      </c>
      <c r="W2479" s="4">
        <v>46135</v>
      </c>
      <c r="X2479" s="4">
        <v>46154</v>
      </c>
      <c r="Y2479" s="4">
        <v>46154</v>
      </c>
      <c r="Z2479" s="4">
        <v>46519</v>
      </c>
      <c r="AA2479" s="3" t="s">
        <v>2478</v>
      </c>
      <c r="AB2479" s="3" t="s">
        <v>2447</v>
      </c>
      <c r="AC2479" s="2"/>
      <c r="AD2479" s="2" t="s">
        <v>95</v>
      </c>
      <c r="AE2479" s="2" t="s">
        <v>95</v>
      </c>
      <c r="AF2479" s="2"/>
      <c r="AG2479" s="2"/>
      <c r="AH2479" s="2"/>
      <c r="AI2479" s="2"/>
      <c r="AJ2479" s="2" t="s">
        <v>50</v>
      </c>
      <c r="AK2479" s="2" t="s">
        <v>49</v>
      </c>
    </row>
    <row r="2480" spans="1:37" ht="43.2" x14ac:dyDescent="0.3">
      <c r="A2480" s="1">
        <v>2736</v>
      </c>
      <c r="B2480">
        <v>20639</v>
      </c>
      <c r="F2480" s="2" t="s">
        <v>47</v>
      </c>
      <c r="G2480" s="2" t="s">
        <v>72</v>
      </c>
      <c r="H2480" s="2" t="s">
        <v>37</v>
      </c>
      <c r="I2480" s="2" t="s">
        <v>75</v>
      </c>
      <c r="J2480" s="2" t="s">
        <v>138</v>
      </c>
      <c r="K2480" s="2" t="s">
        <v>477</v>
      </c>
      <c r="L2480" s="2" t="s">
        <v>149</v>
      </c>
      <c r="M2480" s="2" t="s">
        <v>481</v>
      </c>
      <c r="N2480" s="3" t="s">
        <v>2479</v>
      </c>
      <c r="O2480" s="2" t="s">
        <v>53</v>
      </c>
      <c r="P2480" s="2" t="s">
        <v>79</v>
      </c>
      <c r="Q2480" s="2"/>
      <c r="R2480" s="2"/>
      <c r="S2480" s="2"/>
      <c r="T2480" s="2"/>
      <c r="U2480">
        <v>0</v>
      </c>
      <c r="V2480">
        <v>365</v>
      </c>
      <c r="W2480" s="4">
        <v>46135</v>
      </c>
      <c r="X2480" s="4"/>
      <c r="Y2480" s="4">
        <v>46135</v>
      </c>
      <c r="Z2480" s="4">
        <v>46500</v>
      </c>
      <c r="AA2480" s="3"/>
      <c r="AB2480" s="3" t="s">
        <v>2412</v>
      </c>
      <c r="AC2480" s="2"/>
      <c r="AD2480" s="2" t="s">
        <v>95</v>
      </c>
      <c r="AE2480" s="2" t="s">
        <v>74</v>
      </c>
      <c r="AF2480" s="2"/>
      <c r="AG2480" s="2"/>
      <c r="AH2480" s="2"/>
      <c r="AI2480" s="2"/>
      <c r="AJ2480" s="2" t="s">
        <v>50</v>
      </c>
      <c r="AK2480" s="2" t="s">
        <v>49</v>
      </c>
    </row>
    <row r="2481" spans="1:37" ht="28.8" x14ac:dyDescent="0.3">
      <c r="A2481" s="1">
        <v>2737</v>
      </c>
      <c r="B2481">
        <v>20640</v>
      </c>
      <c r="F2481" s="2" t="s">
        <v>47</v>
      </c>
      <c r="G2481" s="2" t="s">
        <v>72</v>
      </c>
      <c r="H2481" s="2" t="s">
        <v>37</v>
      </c>
      <c r="I2481" s="2" t="s">
        <v>75</v>
      </c>
      <c r="J2481" s="2" t="s">
        <v>138</v>
      </c>
      <c r="K2481" s="2" t="s">
        <v>477</v>
      </c>
      <c r="L2481" s="2" t="s">
        <v>437</v>
      </c>
      <c r="M2481" s="2" t="s">
        <v>1509</v>
      </c>
      <c r="N2481" s="3" t="s">
        <v>2480</v>
      </c>
      <c r="O2481" s="2" t="s">
        <v>53</v>
      </c>
      <c r="P2481" s="2" t="s">
        <v>65</v>
      </c>
      <c r="Q2481" s="2"/>
      <c r="R2481" s="2"/>
      <c r="S2481" s="2"/>
      <c r="T2481" s="2"/>
      <c r="U2481">
        <v>0</v>
      </c>
      <c r="V2481">
        <v>92</v>
      </c>
      <c r="W2481" s="4">
        <v>46135</v>
      </c>
      <c r="X2481" s="4"/>
      <c r="Y2481" s="4">
        <v>46135</v>
      </c>
      <c r="Z2481" s="4">
        <v>46226</v>
      </c>
      <c r="AA2481" s="3"/>
      <c r="AB2481" s="3" t="s">
        <v>2599</v>
      </c>
      <c r="AC2481" s="2"/>
      <c r="AD2481" s="2" t="s">
        <v>95</v>
      </c>
      <c r="AE2481" s="2" t="s">
        <v>73</v>
      </c>
      <c r="AF2481" s="2"/>
      <c r="AG2481" s="2"/>
      <c r="AH2481" s="2"/>
      <c r="AI2481" s="2"/>
      <c r="AJ2481" s="2" t="s">
        <v>50</v>
      </c>
      <c r="AK2481" s="2" t="s">
        <v>49</v>
      </c>
    </row>
    <row r="2482" spans="1:37" ht="28.8" x14ac:dyDescent="0.3">
      <c r="A2482" s="1">
        <v>2738</v>
      </c>
      <c r="B2482">
        <v>20641</v>
      </c>
      <c r="F2482" s="2" t="s">
        <v>47</v>
      </c>
      <c r="G2482" s="2" t="s">
        <v>72</v>
      </c>
      <c r="H2482" s="2" t="s">
        <v>37</v>
      </c>
      <c r="I2482" s="2" t="s">
        <v>75</v>
      </c>
      <c r="J2482" s="2" t="s">
        <v>138</v>
      </c>
      <c r="K2482" s="2" t="s">
        <v>477</v>
      </c>
      <c r="L2482" s="2" t="s">
        <v>588</v>
      </c>
      <c r="M2482" s="2" t="s">
        <v>589</v>
      </c>
      <c r="N2482" s="3" t="s">
        <v>2481</v>
      </c>
      <c r="O2482" s="2" t="s">
        <v>60</v>
      </c>
      <c r="P2482" s="2" t="s">
        <v>65</v>
      </c>
      <c r="Q2482" s="2"/>
      <c r="R2482" s="2"/>
      <c r="S2482" s="2"/>
      <c r="T2482" s="2"/>
      <c r="U2482">
        <v>0</v>
      </c>
      <c r="V2482">
        <v>92</v>
      </c>
      <c r="W2482" s="4">
        <v>46135</v>
      </c>
      <c r="X2482" s="4"/>
      <c r="Y2482" s="4">
        <v>46135</v>
      </c>
      <c r="Z2482" s="4">
        <v>46226</v>
      </c>
      <c r="AA2482" s="3"/>
      <c r="AB2482" s="3" t="s">
        <v>2599</v>
      </c>
      <c r="AC2482" s="2"/>
      <c r="AD2482" s="2" t="s">
        <v>95</v>
      </c>
      <c r="AE2482" s="2" t="s">
        <v>73</v>
      </c>
      <c r="AF2482" s="2"/>
      <c r="AG2482" s="2"/>
      <c r="AH2482" s="2"/>
      <c r="AI2482" s="2"/>
      <c r="AJ2482" s="2" t="s">
        <v>50</v>
      </c>
      <c r="AK2482" s="2" t="s">
        <v>49</v>
      </c>
    </row>
    <row r="2483" spans="1:37" ht="28.8" x14ac:dyDescent="0.3">
      <c r="A2483" s="1">
        <v>2739</v>
      </c>
      <c r="B2483">
        <v>20643</v>
      </c>
      <c r="F2483" s="2" t="s">
        <v>47</v>
      </c>
      <c r="G2483" s="2" t="s">
        <v>72</v>
      </c>
      <c r="H2483" s="2" t="s">
        <v>37</v>
      </c>
      <c r="I2483" s="2" t="s">
        <v>75</v>
      </c>
      <c r="J2483" s="2" t="s">
        <v>138</v>
      </c>
      <c r="K2483" s="2" t="s">
        <v>490</v>
      </c>
      <c r="L2483" s="2" t="s">
        <v>83</v>
      </c>
      <c r="M2483" s="2" t="s">
        <v>493</v>
      </c>
      <c r="N2483" s="3" t="s">
        <v>1157</v>
      </c>
      <c r="O2483" s="2" t="s">
        <v>60</v>
      </c>
      <c r="P2483" s="2" t="s">
        <v>65</v>
      </c>
      <c r="Q2483" s="2"/>
      <c r="R2483" s="2"/>
      <c r="S2483" s="2"/>
      <c r="T2483" s="2"/>
      <c r="U2483">
        <v>0</v>
      </c>
      <c r="V2483">
        <v>92</v>
      </c>
      <c r="W2483" s="4">
        <v>46136</v>
      </c>
      <c r="X2483" s="4"/>
      <c r="Y2483" s="4">
        <v>46136</v>
      </c>
      <c r="Z2483" s="4">
        <v>46227</v>
      </c>
      <c r="AA2483" s="3"/>
      <c r="AB2483" s="3" t="s">
        <v>2570</v>
      </c>
      <c r="AC2483" s="2"/>
      <c r="AD2483" s="2" t="s">
        <v>95</v>
      </c>
      <c r="AE2483" s="2" t="s">
        <v>94</v>
      </c>
      <c r="AF2483" s="2"/>
      <c r="AG2483" s="2"/>
      <c r="AH2483" s="2"/>
      <c r="AI2483" s="2"/>
      <c r="AJ2483" s="2" t="s">
        <v>50</v>
      </c>
      <c r="AK2483" s="2" t="s">
        <v>49</v>
      </c>
    </row>
    <row r="2484" spans="1:37" ht="28.8" x14ac:dyDescent="0.3">
      <c r="A2484" s="1">
        <v>2740</v>
      </c>
      <c r="B2484">
        <v>20649</v>
      </c>
      <c r="F2484" s="2" t="s">
        <v>47</v>
      </c>
      <c r="G2484" s="2" t="s">
        <v>72</v>
      </c>
      <c r="H2484" s="2" t="s">
        <v>37</v>
      </c>
      <c r="I2484" s="2" t="s">
        <v>75</v>
      </c>
      <c r="J2484" s="2" t="s">
        <v>138</v>
      </c>
      <c r="K2484" s="2" t="s">
        <v>490</v>
      </c>
      <c r="L2484" s="2" t="s">
        <v>149</v>
      </c>
      <c r="M2484" s="2" t="s">
        <v>494</v>
      </c>
      <c r="N2484" s="3" t="s">
        <v>1157</v>
      </c>
      <c r="O2484" s="2" t="s">
        <v>60</v>
      </c>
      <c r="P2484" s="2" t="s">
        <v>65</v>
      </c>
      <c r="Q2484" s="2"/>
      <c r="R2484" s="2"/>
      <c r="S2484" s="2"/>
      <c r="T2484" s="2"/>
      <c r="U2484">
        <v>0</v>
      </c>
      <c r="V2484">
        <v>92</v>
      </c>
      <c r="W2484" s="4">
        <v>46136</v>
      </c>
      <c r="X2484" s="4"/>
      <c r="Y2484" s="4">
        <v>46136</v>
      </c>
      <c r="Z2484" s="4">
        <v>46227</v>
      </c>
      <c r="AA2484" s="3"/>
      <c r="AB2484" s="3" t="s">
        <v>2570</v>
      </c>
      <c r="AC2484" s="2"/>
      <c r="AD2484" s="2" t="s">
        <v>95</v>
      </c>
      <c r="AE2484" s="2" t="s">
        <v>94</v>
      </c>
      <c r="AF2484" s="2"/>
      <c r="AG2484" s="2"/>
      <c r="AH2484" s="2"/>
      <c r="AI2484" s="2"/>
      <c r="AJ2484" s="2" t="s">
        <v>50</v>
      </c>
      <c r="AK2484" s="2" t="s">
        <v>49</v>
      </c>
    </row>
    <row r="2485" spans="1:37" ht="28.8" x14ac:dyDescent="0.3">
      <c r="A2485" s="1">
        <v>2741</v>
      </c>
      <c r="B2485">
        <v>20644</v>
      </c>
      <c r="F2485" s="2" t="s">
        <v>47</v>
      </c>
      <c r="G2485" s="2" t="s">
        <v>72</v>
      </c>
      <c r="H2485" s="2" t="s">
        <v>37</v>
      </c>
      <c r="I2485" s="2" t="s">
        <v>75</v>
      </c>
      <c r="J2485" s="2" t="s">
        <v>138</v>
      </c>
      <c r="K2485" s="2" t="s">
        <v>490</v>
      </c>
      <c r="L2485" s="2" t="s">
        <v>1517</v>
      </c>
      <c r="M2485" s="2" t="s">
        <v>1518</v>
      </c>
      <c r="N2485" s="3" t="s">
        <v>2460</v>
      </c>
      <c r="O2485" s="2" t="s">
        <v>174</v>
      </c>
      <c r="P2485" s="2" t="s">
        <v>65</v>
      </c>
      <c r="Q2485" s="2"/>
      <c r="R2485" s="2"/>
      <c r="S2485" s="2"/>
      <c r="T2485" s="2"/>
      <c r="U2485">
        <v>0</v>
      </c>
      <c r="V2485">
        <v>92</v>
      </c>
      <c r="W2485" s="4">
        <v>46136</v>
      </c>
      <c r="X2485" s="4"/>
      <c r="Y2485" s="4">
        <v>46136</v>
      </c>
      <c r="Z2485" s="4">
        <v>46227</v>
      </c>
      <c r="AA2485" s="3"/>
      <c r="AB2485" s="3" t="s">
        <v>2570</v>
      </c>
      <c r="AC2485" s="2"/>
      <c r="AD2485" s="2" t="s">
        <v>95</v>
      </c>
      <c r="AE2485" s="2" t="s">
        <v>94</v>
      </c>
      <c r="AF2485" s="2"/>
      <c r="AG2485" s="2"/>
      <c r="AH2485" s="2"/>
      <c r="AI2485" s="2"/>
      <c r="AJ2485" s="2" t="s">
        <v>50</v>
      </c>
      <c r="AK2485" s="2" t="s">
        <v>49</v>
      </c>
    </row>
    <row r="2486" spans="1:37" ht="28.8" x14ac:dyDescent="0.3">
      <c r="A2486" s="1">
        <v>2742</v>
      </c>
      <c r="B2486">
        <v>20645</v>
      </c>
      <c r="F2486" s="2" t="s">
        <v>47</v>
      </c>
      <c r="G2486" s="2" t="s">
        <v>72</v>
      </c>
      <c r="H2486" s="2" t="s">
        <v>37</v>
      </c>
      <c r="I2486" s="2" t="s">
        <v>75</v>
      </c>
      <c r="J2486" s="2" t="s">
        <v>138</v>
      </c>
      <c r="K2486" s="2" t="s">
        <v>490</v>
      </c>
      <c r="L2486" s="2" t="s">
        <v>1528</v>
      </c>
      <c r="M2486" s="2" t="s">
        <v>1529</v>
      </c>
      <c r="N2486" s="3" t="s">
        <v>2480</v>
      </c>
      <c r="O2486" s="2" t="s">
        <v>53</v>
      </c>
      <c r="P2486" s="2" t="s">
        <v>65</v>
      </c>
      <c r="Q2486" s="2"/>
      <c r="R2486" s="2" t="s">
        <v>2482</v>
      </c>
      <c r="S2486" s="2" t="s">
        <v>2483</v>
      </c>
      <c r="T2486" s="2"/>
      <c r="U2486">
        <v>0</v>
      </c>
      <c r="V2486">
        <v>31</v>
      </c>
      <c r="W2486" s="4">
        <v>46136</v>
      </c>
      <c r="X2486" s="4"/>
      <c r="Y2486" s="4">
        <v>46136</v>
      </c>
      <c r="Z2486" s="4">
        <v>46166</v>
      </c>
      <c r="AA2486" s="3"/>
      <c r="AB2486" s="3" t="s">
        <v>2412</v>
      </c>
      <c r="AC2486" s="2"/>
      <c r="AD2486" s="2" t="s">
        <v>95</v>
      </c>
      <c r="AE2486" s="2" t="s">
        <v>74</v>
      </c>
      <c r="AF2486" s="2"/>
      <c r="AG2486" s="2"/>
      <c r="AH2486" s="2"/>
      <c r="AI2486" s="2"/>
      <c r="AJ2486" s="2" t="s">
        <v>50</v>
      </c>
      <c r="AK2486" s="2" t="s">
        <v>49</v>
      </c>
    </row>
    <row r="2487" spans="1:37" ht="28.8" x14ac:dyDescent="0.3">
      <c r="A2487" s="1">
        <v>2743</v>
      </c>
      <c r="B2487">
        <v>20647</v>
      </c>
      <c r="F2487" s="2" t="s">
        <v>47</v>
      </c>
      <c r="G2487" s="2" t="s">
        <v>78</v>
      </c>
      <c r="H2487" s="2" t="s">
        <v>37</v>
      </c>
      <c r="I2487" s="2" t="s">
        <v>75</v>
      </c>
      <c r="J2487" s="2" t="s">
        <v>138</v>
      </c>
      <c r="K2487" s="2" t="s">
        <v>490</v>
      </c>
      <c r="L2487" s="2" t="s">
        <v>1520</v>
      </c>
      <c r="M2487" s="2" t="s">
        <v>1521</v>
      </c>
      <c r="N2487" s="3" t="s">
        <v>2459</v>
      </c>
      <c r="O2487" s="2" t="s">
        <v>60</v>
      </c>
      <c r="P2487" s="2" t="s">
        <v>65</v>
      </c>
      <c r="Q2487" s="2"/>
      <c r="R2487" s="2"/>
      <c r="S2487" s="2"/>
      <c r="T2487" s="2"/>
      <c r="U2487">
        <v>0</v>
      </c>
      <c r="V2487">
        <v>92</v>
      </c>
      <c r="W2487" s="4">
        <v>46136</v>
      </c>
      <c r="X2487" s="4">
        <v>46154</v>
      </c>
      <c r="Y2487" s="4">
        <v>46154</v>
      </c>
      <c r="Z2487" s="4">
        <v>46246</v>
      </c>
      <c r="AA2487" s="3"/>
      <c r="AB2487" s="3" t="s">
        <v>2472</v>
      </c>
      <c r="AC2487" s="2"/>
      <c r="AD2487" s="2" t="s">
        <v>95</v>
      </c>
      <c r="AE2487" s="2" t="s">
        <v>95</v>
      </c>
      <c r="AF2487" s="2"/>
      <c r="AG2487" s="2"/>
      <c r="AH2487" s="2"/>
      <c r="AI2487" s="2"/>
      <c r="AJ2487" s="2" t="s">
        <v>50</v>
      </c>
      <c r="AK2487" s="2" t="s">
        <v>49</v>
      </c>
    </row>
    <row r="2488" spans="1:37" ht="28.8" x14ac:dyDescent="0.3">
      <c r="A2488" s="1">
        <v>2744</v>
      </c>
      <c r="B2488">
        <v>20648</v>
      </c>
      <c r="F2488" s="2" t="s">
        <v>47</v>
      </c>
      <c r="G2488" s="2" t="s">
        <v>78</v>
      </c>
      <c r="H2488" s="2" t="s">
        <v>37</v>
      </c>
      <c r="I2488" s="2" t="s">
        <v>75</v>
      </c>
      <c r="J2488" s="2" t="s">
        <v>138</v>
      </c>
      <c r="K2488" s="2" t="s">
        <v>490</v>
      </c>
      <c r="L2488" s="2" t="s">
        <v>1523</v>
      </c>
      <c r="M2488" s="2" t="s">
        <v>1524</v>
      </c>
      <c r="N2488" s="3" t="s">
        <v>2484</v>
      </c>
      <c r="O2488" s="2" t="s">
        <v>60</v>
      </c>
      <c r="P2488" s="2" t="s">
        <v>65</v>
      </c>
      <c r="Q2488" s="2"/>
      <c r="R2488" s="2"/>
      <c r="S2488" s="2"/>
      <c r="T2488" s="2"/>
      <c r="U2488">
        <v>0</v>
      </c>
      <c r="V2488">
        <v>92</v>
      </c>
      <c r="W2488" s="4">
        <v>46136</v>
      </c>
      <c r="X2488" s="4">
        <v>46154</v>
      </c>
      <c r="Y2488" s="4">
        <v>46154</v>
      </c>
      <c r="Z2488" s="4">
        <v>46246</v>
      </c>
      <c r="AA2488" s="3"/>
      <c r="AB2488" s="3" t="s">
        <v>2447</v>
      </c>
      <c r="AC2488" s="2"/>
      <c r="AD2488" s="2" t="s">
        <v>95</v>
      </c>
      <c r="AE2488" s="2" t="s">
        <v>95</v>
      </c>
      <c r="AF2488" s="2"/>
      <c r="AG2488" s="2"/>
      <c r="AH2488" s="2"/>
      <c r="AI2488" s="2"/>
      <c r="AJ2488" s="2" t="s">
        <v>50</v>
      </c>
      <c r="AK2488" s="2" t="s">
        <v>49</v>
      </c>
    </row>
    <row r="2489" spans="1:37" ht="28.8" x14ac:dyDescent="0.3">
      <c r="A2489" s="1">
        <v>2745</v>
      </c>
      <c r="B2489">
        <v>20646</v>
      </c>
      <c r="F2489" s="2" t="s">
        <v>47</v>
      </c>
      <c r="G2489" s="2" t="s">
        <v>72</v>
      </c>
      <c r="H2489" s="2" t="s">
        <v>37</v>
      </c>
      <c r="I2489" s="2" t="s">
        <v>75</v>
      </c>
      <c r="J2489" s="2" t="s">
        <v>138</v>
      </c>
      <c r="K2489" s="2" t="s">
        <v>490</v>
      </c>
      <c r="L2489" s="2" t="s">
        <v>2196</v>
      </c>
      <c r="M2489" s="2" t="s">
        <v>2197</v>
      </c>
      <c r="N2489" s="3" t="s">
        <v>2485</v>
      </c>
      <c r="O2489" s="2" t="s">
        <v>60</v>
      </c>
      <c r="P2489" s="2" t="s">
        <v>65</v>
      </c>
      <c r="Q2489" s="2"/>
      <c r="R2489" s="2"/>
      <c r="S2489" s="2"/>
      <c r="T2489" s="2"/>
      <c r="U2489">
        <v>0</v>
      </c>
      <c r="V2489">
        <v>92</v>
      </c>
      <c r="W2489" s="4">
        <v>46136</v>
      </c>
      <c r="X2489" s="4"/>
      <c r="Y2489" s="4">
        <v>46136</v>
      </c>
      <c r="Z2489" s="4">
        <v>46227</v>
      </c>
      <c r="AA2489" s="3"/>
      <c r="AB2489" s="3" t="s">
        <v>2412</v>
      </c>
      <c r="AC2489" s="2"/>
      <c r="AD2489" s="2" t="s">
        <v>95</v>
      </c>
      <c r="AE2489" s="2" t="s">
        <v>74</v>
      </c>
      <c r="AF2489" s="2"/>
      <c r="AG2489" s="2"/>
      <c r="AH2489" s="2"/>
      <c r="AI2489" s="2"/>
      <c r="AJ2489" s="2" t="s">
        <v>50</v>
      </c>
      <c r="AK2489" s="2" t="s">
        <v>49</v>
      </c>
    </row>
    <row r="2490" spans="1:37" ht="28.8" x14ac:dyDescent="0.3">
      <c r="A2490" s="1">
        <v>2746</v>
      </c>
      <c r="B2490">
        <v>20650</v>
      </c>
      <c r="F2490" s="2" t="s">
        <v>47</v>
      </c>
      <c r="G2490" s="2" t="s">
        <v>72</v>
      </c>
      <c r="H2490" s="2" t="s">
        <v>37</v>
      </c>
      <c r="I2490" s="2" t="s">
        <v>75</v>
      </c>
      <c r="J2490" s="2" t="s">
        <v>138</v>
      </c>
      <c r="K2490" s="2" t="s">
        <v>503</v>
      </c>
      <c r="L2490" s="2" t="s">
        <v>151</v>
      </c>
      <c r="M2490" s="2" t="s">
        <v>2486</v>
      </c>
      <c r="N2490" s="3" t="s">
        <v>2487</v>
      </c>
      <c r="O2490" s="2" t="s">
        <v>53</v>
      </c>
      <c r="P2490" s="2" t="s">
        <v>65</v>
      </c>
      <c r="Q2490" s="2"/>
      <c r="R2490" s="2" t="s">
        <v>1087</v>
      </c>
      <c r="S2490" s="2" t="s">
        <v>2488</v>
      </c>
      <c r="T2490" s="2"/>
      <c r="U2490">
        <v>0</v>
      </c>
      <c r="V2490">
        <v>92</v>
      </c>
      <c r="W2490" s="4">
        <v>46137</v>
      </c>
      <c r="X2490" s="4"/>
      <c r="Y2490" s="4">
        <v>46137</v>
      </c>
      <c r="Z2490" s="4">
        <v>46228</v>
      </c>
      <c r="AA2490" s="3"/>
      <c r="AB2490" s="3" t="s">
        <v>2570</v>
      </c>
      <c r="AC2490" s="2"/>
      <c r="AD2490" s="2" t="s">
        <v>95</v>
      </c>
      <c r="AE2490" s="2" t="s">
        <v>94</v>
      </c>
      <c r="AF2490" s="2"/>
      <c r="AG2490" s="2"/>
      <c r="AH2490" s="2"/>
      <c r="AI2490" s="2"/>
      <c r="AJ2490" s="2" t="s">
        <v>50</v>
      </c>
      <c r="AK2490" s="2" t="s">
        <v>49</v>
      </c>
    </row>
    <row r="2491" spans="1:37" ht="28.8" x14ac:dyDescent="0.3">
      <c r="A2491" s="1">
        <v>2747</v>
      </c>
      <c r="B2491">
        <v>20651</v>
      </c>
      <c r="F2491" s="2" t="s">
        <v>76</v>
      </c>
      <c r="G2491" s="2" t="s">
        <v>72</v>
      </c>
      <c r="H2491" s="2" t="s">
        <v>37</v>
      </c>
      <c r="I2491" s="2" t="s">
        <v>75</v>
      </c>
      <c r="J2491" s="2" t="s">
        <v>138</v>
      </c>
      <c r="K2491" s="2" t="s">
        <v>503</v>
      </c>
      <c r="L2491" s="2" t="s">
        <v>83</v>
      </c>
      <c r="M2491" s="2" t="s">
        <v>506</v>
      </c>
      <c r="N2491" s="3" t="s">
        <v>2489</v>
      </c>
      <c r="O2491" s="2" t="s">
        <v>53</v>
      </c>
      <c r="P2491" s="2" t="s">
        <v>65</v>
      </c>
      <c r="Q2491" s="2"/>
      <c r="R2491" s="2"/>
      <c r="S2491" s="2"/>
      <c r="T2491" s="2"/>
      <c r="U2491">
        <v>0</v>
      </c>
      <c r="V2491">
        <v>31</v>
      </c>
      <c r="W2491" s="4">
        <v>46137</v>
      </c>
      <c r="X2491" s="4"/>
      <c r="Y2491" s="4">
        <v>46137</v>
      </c>
      <c r="Z2491" s="4">
        <v>46167</v>
      </c>
      <c r="AA2491" s="3"/>
      <c r="AB2491" s="3" t="s">
        <v>2570</v>
      </c>
      <c r="AC2491" s="2"/>
      <c r="AD2491" s="2" t="s">
        <v>95</v>
      </c>
      <c r="AE2491" s="2" t="s">
        <v>94</v>
      </c>
      <c r="AF2491" s="2"/>
      <c r="AG2491" s="2"/>
      <c r="AH2491" s="2"/>
      <c r="AI2491" s="2"/>
      <c r="AJ2491" s="2" t="s">
        <v>50</v>
      </c>
      <c r="AK2491" s="2" t="s">
        <v>49</v>
      </c>
    </row>
    <row r="2492" spans="1:37" ht="28.8" x14ac:dyDescent="0.3">
      <c r="A2492" s="1">
        <v>2748</v>
      </c>
      <c r="B2492">
        <v>20652</v>
      </c>
      <c r="F2492" s="2" t="s">
        <v>76</v>
      </c>
      <c r="G2492" s="2" t="s">
        <v>72</v>
      </c>
      <c r="H2492" s="2" t="s">
        <v>37</v>
      </c>
      <c r="I2492" s="2" t="s">
        <v>75</v>
      </c>
      <c r="J2492" s="2" t="s">
        <v>138</v>
      </c>
      <c r="K2492" s="2" t="s">
        <v>503</v>
      </c>
      <c r="L2492" s="2" t="s">
        <v>149</v>
      </c>
      <c r="M2492" s="2" t="s">
        <v>507</v>
      </c>
      <c r="N2492" s="3" t="s">
        <v>2459</v>
      </c>
      <c r="O2492" s="2" t="s">
        <v>53</v>
      </c>
      <c r="P2492" s="2" t="s">
        <v>65</v>
      </c>
      <c r="Q2492" s="2"/>
      <c r="R2492" s="2"/>
      <c r="S2492" s="2"/>
      <c r="T2492" s="2"/>
      <c r="U2492">
        <v>0</v>
      </c>
      <c r="V2492">
        <v>92</v>
      </c>
      <c r="W2492" s="4">
        <v>46137</v>
      </c>
      <c r="X2492" s="4"/>
      <c r="Y2492" s="4">
        <v>46137</v>
      </c>
      <c r="Z2492" s="4">
        <v>46228</v>
      </c>
      <c r="AA2492" s="3"/>
      <c r="AB2492" s="3" t="s">
        <v>2570</v>
      </c>
      <c r="AC2492" s="2"/>
      <c r="AD2492" s="2" t="s">
        <v>95</v>
      </c>
      <c r="AE2492" s="2" t="s">
        <v>94</v>
      </c>
      <c r="AF2492" s="2"/>
      <c r="AG2492" s="2"/>
      <c r="AH2492" s="2"/>
      <c r="AI2492" s="2"/>
      <c r="AJ2492" s="2" t="s">
        <v>50</v>
      </c>
      <c r="AK2492" s="2" t="s">
        <v>49</v>
      </c>
    </row>
    <row r="2493" spans="1:37" ht="100.8" x14ac:dyDescent="0.3">
      <c r="A2493" s="1">
        <v>2749</v>
      </c>
      <c r="B2493">
        <v>20653</v>
      </c>
      <c r="F2493" s="2" t="s">
        <v>47</v>
      </c>
      <c r="G2493" s="2" t="s">
        <v>78</v>
      </c>
      <c r="H2493" s="2" t="s">
        <v>37</v>
      </c>
      <c r="I2493" s="2" t="s">
        <v>75</v>
      </c>
      <c r="J2493" s="2" t="s">
        <v>138</v>
      </c>
      <c r="K2493" s="2" t="s">
        <v>503</v>
      </c>
      <c r="L2493" s="2" t="s">
        <v>1071</v>
      </c>
      <c r="M2493" s="2" t="s">
        <v>1144</v>
      </c>
      <c r="N2493" s="3" t="s">
        <v>2490</v>
      </c>
      <c r="O2493" s="2" t="s">
        <v>60</v>
      </c>
      <c r="P2493" s="2" t="s">
        <v>65</v>
      </c>
      <c r="Q2493" s="2"/>
      <c r="R2493" s="2"/>
      <c r="S2493" s="2"/>
      <c r="T2493" s="2"/>
      <c r="U2493">
        <v>0</v>
      </c>
      <c r="V2493">
        <v>92</v>
      </c>
      <c r="W2493" s="4">
        <v>46137</v>
      </c>
      <c r="X2493" s="4">
        <v>46154</v>
      </c>
      <c r="Y2493" s="4">
        <v>46154</v>
      </c>
      <c r="Z2493" s="4">
        <v>46246</v>
      </c>
      <c r="AA2493" s="3"/>
      <c r="AB2493" s="3" t="s">
        <v>2472</v>
      </c>
      <c r="AC2493" s="2"/>
      <c r="AD2493" s="2" t="s">
        <v>95</v>
      </c>
      <c r="AE2493" s="2" t="s">
        <v>95</v>
      </c>
      <c r="AF2493" s="2"/>
      <c r="AG2493" s="2"/>
      <c r="AH2493" s="2"/>
      <c r="AI2493" s="2"/>
      <c r="AJ2493" s="2" t="s">
        <v>50</v>
      </c>
      <c r="AK2493" s="2" t="s">
        <v>49</v>
      </c>
    </row>
    <row r="2494" spans="1:37" ht="43.2" x14ac:dyDescent="0.3">
      <c r="A2494" s="1">
        <v>2750</v>
      </c>
      <c r="B2494">
        <v>20654</v>
      </c>
      <c r="F2494" s="2" t="s">
        <v>47</v>
      </c>
      <c r="G2494" s="2" t="s">
        <v>72</v>
      </c>
      <c r="H2494" s="2" t="s">
        <v>37</v>
      </c>
      <c r="I2494" s="2" t="s">
        <v>75</v>
      </c>
      <c r="J2494" s="2" t="s">
        <v>138</v>
      </c>
      <c r="K2494" s="2" t="s">
        <v>503</v>
      </c>
      <c r="L2494" s="2" t="s">
        <v>588</v>
      </c>
      <c r="M2494" s="2" t="s">
        <v>594</v>
      </c>
      <c r="N2494" s="3" t="s">
        <v>2491</v>
      </c>
      <c r="O2494" s="2" t="s">
        <v>60</v>
      </c>
      <c r="P2494" s="2" t="s">
        <v>65</v>
      </c>
      <c r="Q2494" s="2"/>
      <c r="R2494" s="2"/>
      <c r="S2494" s="2"/>
      <c r="T2494" s="2"/>
      <c r="U2494">
        <v>0</v>
      </c>
      <c r="V2494">
        <v>92</v>
      </c>
      <c r="W2494" s="4">
        <v>46137</v>
      </c>
      <c r="X2494" s="4"/>
      <c r="Y2494" s="4">
        <v>46137</v>
      </c>
      <c r="Z2494" s="4">
        <v>46228</v>
      </c>
      <c r="AA2494" s="3"/>
      <c r="AB2494" s="3" t="s">
        <v>2412</v>
      </c>
      <c r="AC2494" s="2"/>
      <c r="AD2494" s="2" t="s">
        <v>95</v>
      </c>
      <c r="AE2494" s="2" t="s">
        <v>74</v>
      </c>
      <c r="AF2494" s="2"/>
      <c r="AG2494" s="2"/>
      <c r="AH2494" s="2"/>
      <c r="AI2494" s="2"/>
      <c r="AJ2494" s="2" t="s">
        <v>50</v>
      </c>
      <c r="AK2494" s="2" t="s">
        <v>49</v>
      </c>
    </row>
    <row r="2495" spans="1:37" ht="28.8" x14ac:dyDescent="0.3">
      <c r="A2495" s="1">
        <v>2751</v>
      </c>
      <c r="B2495">
        <v>20655</v>
      </c>
      <c r="F2495" s="2" t="s">
        <v>76</v>
      </c>
      <c r="G2495" s="2" t="s">
        <v>72</v>
      </c>
      <c r="H2495" s="2" t="s">
        <v>37</v>
      </c>
      <c r="I2495" s="2" t="s">
        <v>75</v>
      </c>
      <c r="J2495" s="2" t="s">
        <v>138</v>
      </c>
      <c r="K2495" s="2" t="s">
        <v>503</v>
      </c>
      <c r="L2495" s="2" t="s">
        <v>437</v>
      </c>
      <c r="M2495" s="2" t="s">
        <v>1155</v>
      </c>
      <c r="N2495" s="3" t="s">
        <v>2492</v>
      </c>
      <c r="O2495" s="2" t="s">
        <v>53</v>
      </c>
      <c r="P2495" s="2" t="s">
        <v>65</v>
      </c>
      <c r="Q2495" s="2"/>
      <c r="R2495" s="2"/>
      <c r="S2495" s="2"/>
      <c r="T2495" s="2"/>
      <c r="U2495">
        <v>0</v>
      </c>
      <c r="V2495">
        <v>31</v>
      </c>
      <c r="W2495" s="4">
        <v>46137</v>
      </c>
      <c r="X2495" s="4"/>
      <c r="Y2495" s="4">
        <v>46137</v>
      </c>
      <c r="Z2495" s="4">
        <v>46167</v>
      </c>
      <c r="AA2495" s="3"/>
      <c r="AB2495" s="3" t="s">
        <v>2412</v>
      </c>
      <c r="AC2495" s="2"/>
      <c r="AD2495" s="2" t="s">
        <v>95</v>
      </c>
      <c r="AE2495" s="2" t="s">
        <v>74</v>
      </c>
      <c r="AF2495" s="2"/>
      <c r="AG2495" s="2"/>
      <c r="AH2495" s="2"/>
      <c r="AI2495" s="2"/>
      <c r="AJ2495" s="2" t="s">
        <v>50</v>
      </c>
      <c r="AK2495" s="2" t="s">
        <v>49</v>
      </c>
    </row>
    <row r="2496" spans="1:37" ht="57.6" x14ac:dyDescent="0.3">
      <c r="A2496" s="1">
        <v>2753</v>
      </c>
      <c r="B2496">
        <v>20658</v>
      </c>
      <c r="F2496" s="2" t="s">
        <v>76</v>
      </c>
      <c r="G2496" s="2" t="s">
        <v>78</v>
      </c>
      <c r="H2496" s="2" t="s">
        <v>37</v>
      </c>
      <c r="I2496" s="2" t="s">
        <v>75</v>
      </c>
      <c r="J2496" s="2" t="s">
        <v>138</v>
      </c>
      <c r="K2496" s="2" t="s">
        <v>328</v>
      </c>
      <c r="L2496" s="2" t="s">
        <v>2493</v>
      </c>
      <c r="M2496" s="2" t="s">
        <v>2494</v>
      </c>
      <c r="N2496" s="3" t="s">
        <v>2495</v>
      </c>
      <c r="O2496" s="2" t="s">
        <v>60</v>
      </c>
      <c r="P2496" s="2" t="s">
        <v>65</v>
      </c>
      <c r="Q2496" s="2"/>
      <c r="R2496" s="2"/>
      <c r="S2496" s="2"/>
      <c r="T2496" s="2"/>
      <c r="U2496">
        <v>0</v>
      </c>
      <c r="V2496">
        <v>92</v>
      </c>
      <c r="W2496" s="4">
        <v>46137</v>
      </c>
      <c r="X2496" s="4">
        <v>46154</v>
      </c>
      <c r="Y2496" s="4">
        <v>46154</v>
      </c>
      <c r="Z2496" s="4">
        <v>46246</v>
      </c>
      <c r="AA2496" s="3"/>
      <c r="AB2496" s="3" t="s">
        <v>2472</v>
      </c>
      <c r="AC2496" s="2"/>
      <c r="AD2496" s="2" t="s">
        <v>95</v>
      </c>
      <c r="AE2496" s="2" t="s">
        <v>95</v>
      </c>
      <c r="AF2496" s="2"/>
      <c r="AG2496" s="2"/>
      <c r="AH2496" s="2"/>
      <c r="AI2496" s="2"/>
      <c r="AJ2496" s="2" t="s">
        <v>50</v>
      </c>
      <c r="AK2496" s="2" t="s">
        <v>49</v>
      </c>
    </row>
    <row r="2497" spans="1:37" ht="57.6" x14ac:dyDescent="0.3">
      <c r="A2497" s="1">
        <v>2754</v>
      </c>
      <c r="B2497">
        <v>20660</v>
      </c>
      <c r="F2497" s="2" t="s">
        <v>76</v>
      </c>
      <c r="G2497" s="2" t="s">
        <v>78</v>
      </c>
      <c r="H2497" s="2" t="s">
        <v>37</v>
      </c>
      <c r="I2497" s="2" t="s">
        <v>75</v>
      </c>
      <c r="J2497" s="2" t="s">
        <v>138</v>
      </c>
      <c r="K2497" s="2" t="s">
        <v>328</v>
      </c>
      <c r="L2497" s="2" t="s">
        <v>1350</v>
      </c>
      <c r="M2497" s="2"/>
      <c r="N2497" s="3" t="s">
        <v>2496</v>
      </c>
      <c r="O2497" s="2" t="s">
        <v>60</v>
      </c>
      <c r="P2497" s="2" t="s">
        <v>65</v>
      </c>
      <c r="Q2497" s="2"/>
      <c r="R2497" s="2" t="s">
        <v>2482</v>
      </c>
      <c r="S2497" s="2" t="s">
        <v>2483</v>
      </c>
      <c r="T2497" s="2"/>
      <c r="U2497">
        <v>0</v>
      </c>
      <c r="V2497">
        <v>92</v>
      </c>
      <c r="W2497" s="4">
        <v>46137</v>
      </c>
      <c r="X2497" s="4">
        <v>46154</v>
      </c>
      <c r="Y2497" s="4">
        <v>46154</v>
      </c>
      <c r="Z2497" s="4">
        <v>46246</v>
      </c>
      <c r="AA2497" s="3"/>
      <c r="AB2497" s="3" t="s">
        <v>2472</v>
      </c>
      <c r="AC2497" s="2"/>
      <c r="AD2497" s="2" t="s">
        <v>95</v>
      </c>
      <c r="AE2497" s="2" t="s">
        <v>95</v>
      </c>
      <c r="AF2497" s="2"/>
      <c r="AG2497" s="2"/>
      <c r="AH2497" s="2"/>
      <c r="AI2497" s="2"/>
      <c r="AJ2497" s="2" t="s">
        <v>50</v>
      </c>
      <c r="AK2497" s="2" t="s">
        <v>49</v>
      </c>
    </row>
    <row r="2498" spans="1:37" ht="100.8" x14ac:dyDescent="0.3">
      <c r="A2498" s="1">
        <v>2755</v>
      </c>
      <c r="B2498">
        <v>20659</v>
      </c>
      <c r="F2498" s="2" t="s">
        <v>76</v>
      </c>
      <c r="G2498" s="2" t="s">
        <v>78</v>
      </c>
      <c r="H2498" s="2" t="s">
        <v>37</v>
      </c>
      <c r="I2498" s="2" t="s">
        <v>75</v>
      </c>
      <c r="J2498" s="2" t="s">
        <v>138</v>
      </c>
      <c r="K2498" s="2" t="s">
        <v>328</v>
      </c>
      <c r="L2498" s="2" t="s">
        <v>2497</v>
      </c>
      <c r="M2498" s="2" t="s">
        <v>2498</v>
      </c>
      <c r="N2498" s="3" t="s">
        <v>2499</v>
      </c>
      <c r="O2498" s="2" t="s">
        <v>60</v>
      </c>
      <c r="P2498" s="2" t="s">
        <v>65</v>
      </c>
      <c r="Q2498" s="2"/>
      <c r="R2498" s="2"/>
      <c r="S2498" s="2"/>
      <c r="T2498" s="2"/>
      <c r="U2498">
        <v>0</v>
      </c>
      <c r="V2498">
        <v>92</v>
      </c>
      <c r="W2498" s="4">
        <v>46137</v>
      </c>
      <c r="X2498" s="4">
        <v>46154</v>
      </c>
      <c r="Y2498" s="4">
        <v>46154</v>
      </c>
      <c r="Z2498" s="4">
        <v>46246</v>
      </c>
      <c r="AA2498" s="3"/>
      <c r="AB2498" s="3" t="s">
        <v>2472</v>
      </c>
      <c r="AC2498" s="2"/>
      <c r="AD2498" s="2" t="s">
        <v>95</v>
      </c>
      <c r="AE2498" s="2" t="s">
        <v>95</v>
      </c>
      <c r="AF2498" s="2"/>
      <c r="AG2498" s="2"/>
      <c r="AH2498" s="2"/>
      <c r="AI2498" s="2"/>
      <c r="AJ2498" s="2" t="s">
        <v>50</v>
      </c>
      <c r="AK2498" s="2" t="s">
        <v>49</v>
      </c>
    </row>
    <row r="2499" spans="1:37" ht="28.8" x14ac:dyDescent="0.3">
      <c r="A2499" s="1">
        <v>2756</v>
      </c>
      <c r="B2499">
        <v>20661</v>
      </c>
      <c r="F2499" s="2" t="s">
        <v>47</v>
      </c>
      <c r="G2499" s="2" t="s">
        <v>78</v>
      </c>
      <c r="H2499" s="2" t="s">
        <v>37</v>
      </c>
      <c r="I2499" s="2" t="s">
        <v>75</v>
      </c>
      <c r="J2499" s="2" t="s">
        <v>364</v>
      </c>
      <c r="K2499" s="2" t="s">
        <v>200</v>
      </c>
      <c r="L2499" s="2" t="s">
        <v>240</v>
      </c>
      <c r="M2499" s="2" t="s">
        <v>241</v>
      </c>
      <c r="N2499" s="3" t="s">
        <v>2500</v>
      </c>
      <c r="O2499" s="2" t="s">
        <v>53</v>
      </c>
      <c r="P2499" s="2" t="s">
        <v>65</v>
      </c>
      <c r="Q2499" s="2"/>
      <c r="R2499" s="2" t="s">
        <v>364</v>
      </c>
      <c r="S2499" s="2" t="s">
        <v>1694</v>
      </c>
      <c r="T2499" s="2"/>
      <c r="U2499">
        <v>0</v>
      </c>
      <c r="V2499">
        <v>365</v>
      </c>
      <c r="W2499" s="4">
        <v>46141</v>
      </c>
      <c r="X2499" s="4">
        <v>46154</v>
      </c>
      <c r="Y2499" s="4">
        <v>46154</v>
      </c>
      <c r="Z2499" s="4">
        <v>46519</v>
      </c>
      <c r="AA2499" s="3"/>
      <c r="AB2499" s="3" t="s">
        <v>2472</v>
      </c>
      <c r="AC2499" s="2"/>
      <c r="AD2499" s="2" t="s">
        <v>95</v>
      </c>
      <c r="AE2499" s="2" t="s">
        <v>95</v>
      </c>
      <c r="AF2499" s="2"/>
      <c r="AG2499" s="2"/>
      <c r="AH2499" s="2"/>
      <c r="AI2499" s="2"/>
      <c r="AJ2499" s="2" t="s">
        <v>50</v>
      </c>
      <c r="AK2499" s="2" t="s">
        <v>49</v>
      </c>
    </row>
    <row r="2500" spans="1:37" ht="43.2" x14ac:dyDescent="0.3">
      <c r="A2500" s="1">
        <v>2757</v>
      </c>
      <c r="B2500">
        <v>20662</v>
      </c>
      <c r="F2500" s="2" t="s">
        <v>47</v>
      </c>
      <c r="G2500" s="2" t="s">
        <v>78</v>
      </c>
      <c r="H2500" s="2" t="s">
        <v>37</v>
      </c>
      <c r="I2500" s="2" t="s">
        <v>75</v>
      </c>
      <c r="J2500" s="2" t="s">
        <v>138</v>
      </c>
      <c r="K2500" s="2" t="s">
        <v>203</v>
      </c>
      <c r="L2500" s="2" t="s">
        <v>1015</v>
      </c>
      <c r="M2500" s="2" t="s">
        <v>749</v>
      </c>
      <c r="N2500" s="3" t="s">
        <v>2501</v>
      </c>
      <c r="O2500" s="2" t="s">
        <v>60</v>
      </c>
      <c r="P2500" s="2" t="s">
        <v>65</v>
      </c>
      <c r="Q2500" s="2"/>
      <c r="R2500" s="2"/>
      <c r="S2500" s="2"/>
      <c r="T2500" s="2"/>
      <c r="U2500">
        <v>0</v>
      </c>
      <c r="V2500">
        <v>92</v>
      </c>
      <c r="W2500" s="4">
        <v>46142</v>
      </c>
      <c r="X2500" s="4">
        <v>46154</v>
      </c>
      <c r="Y2500" s="4">
        <v>46154</v>
      </c>
      <c r="Z2500" s="4">
        <v>46246</v>
      </c>
      <c r="AA2500" s="3"/>
      <c r="AB2500" s="3" t="s">
        <v>2472</v>
      </c>
      <c r="AC2500" s="2"/>
      <c r="AD2500" s="2" t="s">
        <v>95</v>
      </c>
      <c r="AE2500" s="2" t="s">
        <v>95</v>
      </c>
      <c r="AF2500" s="2"/>
      <c r="AG2500" s="2"/>
      <c r="AH2500" s="2"/>
      <c r="AI2500" s="2"/>
      <c r="AJ2500" s="2" t="s">
        <v>50</v>
      </c>
      <c r="AK2500" s="2" t="s">
        <v>49</v>
      </c>
    </row>
    <row r="2501" spans="1:37" ht="28.8" x14ac:dyDescent="0.3">
      <c r="A2501" s="1">
        <v>2758</v>
      </c>
      <c r="B2501">
        <v>20663</v>
      </c>
      <c r="F2501" s="2" t="s">
        <v>76</v>
      </c>
      <c r="G2501" s="2" t="s">
        <v>78</v>
      </c>
      <c r="H2501" s="2" t="s">
        <v>37</v>
      </c>
      <c r="I2501" s="2" t="s">
        <v>75</v>
      </c>
      <c r="J2501" s="2" t="s">
        <v>138</v>
      </c>
      <c r="K2501" s="2" t="s">
        <v>203</v>
      </c>
      <c r="L2501" s="2" t="s">
        <v>39</v>
      </c>
      <c r="M2501" s="2" t="s">
        <v>238</v>
      </c>
      <c r="N2501" s="3" t="s">
        <v>2502</v>
      </c>
      <c r="O2501" s="2" t="s">
        <v>60</v>
      </c>
      <c r="P2501" s="2" t="s">
        <v>65</v>
      </c>
      <c r="Q2501" s="2"/>
      <c r="R2501" s="2"/>
      <c r="S2501" s="2"/>
      <c r="T2501" s="2"/>
      <c r="U2501">
        <v>0</v>
      </c>
      <c r="V2501">
        <v>92</v>
      </c>
      <c r="W2501" s="4">
        <v>46142</v>
      </c>
      <c r="X2501" s="4">
        <v>46154</v>
      </c>
      <c r="Y2501" s="4">
        <v>46154</v>
      </c>
      <c r="Z2501" s="4">
        <v>46246</v>
      </c>
      <c r="AA2501" s="3"/>
      <c r="AB2501" s="3" t="s">
        <v>2472</v>
      </c>
      <c r="AC2501" s="2"/>
      <c r="AD2501" s="2" t="s">
        <v>95</v>
      </c>
      <c r="AE2501" s="2" t="s">
        <v>95</v>
      </c>
      <c r="AF2501" s="2"/>
      <c r="AG2501" s="2"/>
      <c r="AH2501" s="2"/>
      <c r="AI2501" s="2"/>
      <c r="AJ2501" s="2" t="s">
        <v>50</v>
      </c>
      <c r="AK2501" s="2" t="s">
        <v>49</v>
      </c>
    </row>
    <row r="2502" spans="1:37" ht="72" x14ac:dyDescent="0.3">
      <c r="A2502" s="1">
        <v>2759</v>
      </c>
      <c r="B2502">
        <v>20956</v>
      </c>
      <c r="F2502" s="2" t="s">
        <v>76</v>
      </c>
      <c r="G2502" s="2" t="s">
        <v>72</v>
      </c>
      <c r="H2502" s="2" t="s">
        <v>37</v>
      </c>
      <c r="I2502" s="2" t="s">
        <v>46</v>
      </c>
      <c r="J2502" s="2" t="s">
        <v>2463</v>
      </c>
      <c r="K2502" s="2" t="s">
        <v>614</v>
      </c>
      <c r="L2502" s="2" t="s">
        <v>620</v>
      </c>
      <c r="M2502" s="2" t="s">
        <v>621</v>
      </c>
      <c r="N2502" s="3" t="s">
        <v>2503</v>
      </c>
      <c r="O2502" s="2" t="s">
        <v>53</v>
      </c>
      <c r="P2502" s="2" t="s">
        <v>65</v>
      </c>
      <c r="Q2502" s="2"/>
      <c r="R2502" s="2" t="s">
        <v>968</v>
      </c>
      <c r="S2502" s="2" t="s">
        <v>2504</v>
      </c>
      <c r="T2502" s="2"/>
      <c r="U2502">
        <v>0</v>
      </c>
      <c r="V2502">
        <v>1826</v>
      </c>
      <c r="W2502" s="4">
        <v>46155</v>
      </c>
      <c r="X2502" s="4"/>
      <c r="Y2502" s="4">
        <v>46155</v>
      </c>
      <c r="Z2502" s="4">
        <v>47981</v>
      </c>
      <c r="AA2502" s="3"/>
      <c r="AB2502" s="3"/>
      <c r="AC2502" s="2"/>
      <c r="AD2502" s="2" t="s">
        <v>102</v>
      </c>
      <c r="AE2502" s="2" t="s">
        <v>101</v>
      </c>
      <c r="AF2502" s="2"/>
      <c r="AG2502" s="2"/>
      <c r="AH2502" s="2"/>
      <c r="AI2502" s="2"/>
      <c r="AJ2502" s="2" t="s">
        <v>50</v>
      </c>
      <c r="AK2502" s="2" t="s">
        <v>49</v>
      </c>
    </row>
    <row r="2503" spans="1:37" ht="72" x14ac:dyDescent="0.3">
      <c r="A2503" s="1">
        <v>2760</v>
      </c>
      <c r="B2503">
        <v>20955</v>
      </c>
      <c r="F2503" s="2" t="s">
        <v>76</v>
      </c>
      <c r="G2503" s="2" t="s">
        <v>78</v>
      </c>
      <c r="H2503" s="2" t="s">
        <v>37</v>
      </c>
      <c r="I2503" s="2" t="s">
        <v>46</v>
      </c>
      <c r="J2503" s="2" t="s">
        <v>2463</v>
      </c>
      <c r="K2503" s="2" t="s">
        <v>614</v>
      </c>
      <c r="L2503" s="2" t="s">
        <v>618</v>
      </c>
      <c r="M2503" s="2" t="s">
        <v>619</v>
      </c>
      <c r="N2503" s="3" t="s">
        <v>2503</v>
      </c>
      <c r="O2503" s="2" t="s">
        <v>53</v>
      </c>
      <c r="P2503" s="2" t="s">
        <v>65</v>
      </c>
      <c r="Q2503" s="2"/>
      <c r="R2503" s="2" t="s">
        <v>968</v>
      </c>
      <c r="S2503" s="2" t="s">
        <v>2505</v>
      </c>
      <c r="T2503" s="2"/>
      <c r="U2503">
        <v>0</v>
      </c>
      <c r="V2503">
        <v>1826</v>
      </c>
      <c r="W2503" s="4">
        <v>46155</v>
      </c>
      <c r="X2503" s="4">
        <v>46182</v>
      </c>
      <c r="Y2503" s="4">
        <v>46182</v>
      </c>
      <c r="Z2503" s="4">
        <v>48008</v>
      </c>
      <c r="AA2503" s="3"/>
      <c r="AB2503" s="3" t="s">
        <v>2439</v>
      </c>
      <c r="AC2503" s="2"/>
      <c r="AD2503" s="2" t="s">
        <v>102</v>
      </c>
      <c r="AE2503" s="2" t="s">
        <v>118</v>
      </c>
      <c r="AF2503" s="2"/>
      <c r="AG2503" s="2"/>
      <c r="AH2503" s="2"/>
      <c r="AI2503" s="2"/>
      <c r="AJ2503" s="2" t="s">
        <v>50</v>
      </c>
      <c r="AK2503" s="2" t="s">
        <v>49</v>
      </c>
    </row>
    <row r="2504" spans="1:37" ht="28.8" x14ac:dyDescent="0.3">
      <c r="A2504" s="1">
        <v>2761</v>
      </c>
      <c r="B2504">
        <v>20954</v>
      </c>
      <c r="F2504" s="2" t="s">
        <v>47</v>
      </c>
      <c r="G2504" s="2" t="s">
        <v>78</v>
      </c>
      <c r="H2504" s="2" t="s">
        <v>37</v>
      </c>
      <c r="I2504" s="2" t="s">
        <v>46</v>
      </c>
      <c r="J2504" s="2" t="s">
        <v>2463</v>
      </c>
      <c r="K2504" s="2" t="s">
        <v>614</v>
      </c>
      <c r="L2504" s="2" t="s">
        <v>1039</v>
      </c>
      <c r="M2504" s="2" t="s">
        <v>1040</v>
      </c>
      <c r="N2504" s="3" t="s">
        <v>2506</v>
      </c>
      <c r="O2504" s="2" t="s">
        <v>53</v>
      </c>
      <c r="P2504" s="2" t="s">
        <v>65</v>
      </c>
      <c r="Q2504" s="2"/>
      <c r="R2504" s="2" t="s">
        <v>740</v>
      </c>
      <c r="S2504" s="2" t="s">
        <v>2508</v>
      </c>
      <c r="T2504" s="2"/>
      <c r="U2504">
        <v>0</v>
      </c>
      <c r="V2504">
        <v>0</v>
      </c>
      <c r="W2504" s="4">
        <v>46155</v>
      </c>
      <c r="X2504" s="4">
        <v>46182</v>
      </c>
      <c r="Y2504" s="4">
        <v>46182</v>
      </c>
      <c r="Z2504" s="4">
        <v>46182</v>
      </c>
      <c r="AA2504" s="3"/>
      <c r="AB2504" s="3" t="s">
        <v>2507</v>
      </c>
      <c r="AC2504" s="2"/>
      <c r="AD2504" s="2" t="s">
        <v>102</v>
      </c>
      <c r="AE2504" s="2" t="s">
        <v>45</v>
      </c>
      <c r="AF2504" s="2"/>
      <c r="AG2504" s="2"/>
      <c r="AH2504" s="2"/>
      <c r="AI2504" s="2"/>
      <c r="AJ2504" s="2" t="s">
        <v>50</v>
      </c>
      <c r="AK2504" s="2" t="s">
        <v>49</v>
      </c>
    </row>
    <row r="2505" spans="1:37" x14ac:dyDescent="0.3">
      <c r="A2505" s="1">
        <v>2762</v>
      </c>
      <c r="F2505" s="2" t="s">
        <v>76</v>
      </c>
      <c r="G2505" s="2" t="s">
        <v>212</v>
      </c>
      <c r="H2505" s="2" t="s">
        <v>37</v>
      </c>
      <c r="I2505" s="2" t="s">
        <v>46</v>
      </c>
      <c r="J2505" s="2" t="s">
        <v>258</v>
      </c>
      <c r="K2505" s="2" t="s">
        <v>614</v>
      </c>
      <c r="L2505" s="2" t="s">
        <v>278</v>
      </c>
      <c r="M2505" s="2" t="s">
        <v>623</v>
      </c>
      <c r="N2505" s="3" t="s">
        <v>2308</v>
      </c>
      <c r="O2505" s="2" t="s">
        <v>53</v>
      </c>
      <c r="P2505" s="2" t="s">
        <v>65</v>
      </c>
      <c r="Q2505" s="2"/>
      <c r="R2505" s="2" t="s">
        <v>54</v>
      </c>
      <c r="S2505" s="2" t="s">
        <v>164</v>
      </c>
      <c r="T2505" s="2"/>
      <c r="U2505">
        <v>0</v>
      </c>
      <c r="V2505">
        <v>731</v>
      </c>
      <c r="W2505" s="4">
        <v>46155</v>
      </c>
      <c r="X2505" s="4"/>
      <c r="Y2505" s="4">
        <v>46155</v>
      </c>
      <c r="Z2505" s="4">
        <v>46886</v>
      </c>
      <c r="AA2505" s="3"/>
      <c r="AB2505" s="3"/>
      <c r="AC2505" s="2"/>
      <c r="AD2505" s="2" t="s">
        <v>102</v>
      </c>
      <c r="AE2505" s="2" t="s">
        <v>102</v>
      </c>
      <c r="AF2505" s="2"/>
      <c r="AG2505" s="2"/>
      <c r="AH2505" s="2"/>
      <c r="AI2505" s="2"/>
      <c r="AJ2505" s="2" t="s">
        <v>50</v>
      </c>
      <c r="AK2505" s="2" t="s">
        <v>49</v>
      </c>
    </row>
    <row r="2506" spans="1:37" x14ac:dyDescent="0.3">
      <c r="A2506" s="1">
        <v>2763</v>
      </c>
      <c r="F2506" s="2" t="s">
        <v>76</v>
      </c>
      <c r="G2506" s="2" t="s">
        <v>212</v>
      </c>
      <c r="H2506" s="2" t="s">
        <v>37</v>
      </c>
      <c r="I2506" s="2" t="s">
        <v>46</v>
      </c>
      <c r="J2506" s="2" t="s">
        <v>258</v>
      </c>
      <c r="K2506" s="2" t="s">
        <v>614</v>
      </c>
      <c r="L2506" s="2" t="s">
        <v>278</v>
      </c>
      <c r="M2506" s="2" t="s">
        <v>623</v>
      </c>
      <c r="N2506" s="3" t="s">
        <v>2309</v>
      </c>
      <c r="O2506" s="2" t="s">
        <v>53</v>
      </c>
      <c r="P2506" s="2" t="s">
        <v>65</v>
      </c>
      <c r="Q2506" s="2"/>
      <c r="R2506" s="2" t="s">
        <v>54</v>
      </c>
      <c r="S2506" s="2" t="s">
        <v>2098</v>
      </c>
      <c r="T2506" s="2"/>
      <c r="U2506">
        <v>0</v>
      </c>
      <c r="V2506">
        <v>731</v>
      </c>
      <c r="W2506" s="4">
        <v>46155</v>
      </c>
      <c r="X2506" s="4"/>
      <c r="Y2506" s="4">
        <v>46155</v>
      </c>
      <c r="Z2506" s="4">
        <v>46886</v>
      </c>
      <c r="AA2506" s="3"/>
      <c r="AB2506" s="3"/>
      <c r="AC2506" s="2"/>
      <c r="AD2506" s="2" t="s">
        <v>102</v>
      </c>
      <c r="AE2506" s="2" t="s">
        <v>102</v>
      </c>
      <c r="AF2506" s="2"/>
      <c r="AG2506" s="2"/>
      <c r="AH2506" s="2"/>
      <c r="AI2506" s="2"/>
      <c r="AJ2506" s="2" t="s">
        <v>50</v>
      </c>
      <c r="AK2506" s="2" t="s">
        <v>49</v>
      </c>
    </row>
    <row r="2507" spans="1:37" x14ac:dyDescent="0.3">
      <c r="A2507" s="1">
        <v>2764</v>
      </c>
      <c r="B2507">
        <v>20953</v>
      </c>
      <c r="F2507" s="2" t="s">
        <v>76</v>
      </c>
      <c r="G2507" s="2" t="s">
        <v>72</v>
      </c>
      <c r="H2507" s="2" t="s">
        <v>37</v>
      </c>
      <c r="I2507" s="2" t="s">
        <v>46</v>
      </c>
      <c r="J2507" s="2" t="s">
        <v>258</v>
      </c>
      <c r="K2507" s="2" t="s">
        <v>614</v>
      </c>
      <c r="L2507" s="2" t="s">
        <v>281</v>
      </c>
      <c r="M2507" s="2" t="s">
        <v>624</v>
      </c>
      <c r="N2507" s="3" t="s">
        <v>2308</v>
      </c>
      <c r="O2507" s="2" t="s">
        <v>53</v>
      </c>
      <c r="P2507" s="2" t="s">
        <v>65</v>
      </c>
      <c r="Q2507" s="2"/>
      <c r="R2507" s="2" t="s">
        <v>54</v>
      </c>
      <c r="S2507" s="2" t="s">
        <v>2509</v>
      </c>
      <c r="T2507" s="2"/>
      <c r="U2507">
        <v>0</v>
      </c>
      <c r="V2507">
        <v>731</v>
      </c>
      <c r="W2507" s="4">
        <v>46155</v>
      </c>
      <c r="X2507" s="4"/>
      <c r="Y2507" s="4">
        <v>46155</v>
      </c>
      <c r="Z2507" s="4">
        <v>46886</v>
      </c>
      <c r="AA2507" s="3"/>
      <c r="AB2507" s="3"/>
      <c r="AC2507" s="2"/>
      <c r="AD2507" s="2" t="s">
        <v>102</v>
      </c>
      <c r="AE2507" s="2" t="s">
        <v>101</v>
      </c>
      <c r="AF2507" s="2"/>
      <c r="AG2507" s="2"/>
      <c r="AH2507" s="2"/>
      <c r="AI2507" s="2"/>
      <c r="AJ2507" s="2" t="s">
        <v>50</v>
      </c>
      <c r="AK2507" s="2" t="s">
        <v>49</v>
      </c>
    </row>
    <row r="2508" spans="1:37" x14ac:dyDescent="0.3">
      <c r="A2508" s="1">
        <v>2765</v>
      </c>
      <c r="B2508">
        <v>20952</v>
      </c>
      <c r="F2508" s="2" t="s">
        <v>76</v>
      </c>
      <c r="G2508" s="2" t="s">
        <v>72</v>
      </c>
      <c r="H2508" s="2" t="s">
        <v>37</v>
      </c>
      <c r="I2508" s="2" t="s">
        <v>46</v>
      </c>
      <c r="J2508" s="2" t="s">
        <v>258</v>
      </c>
      <c r="K2508" s="2" t="s">
        <v>614</v>
      </c>
      <c r="L2508" s="2" t="s">
        <v>281</v>
      </c>
      <c r="M2508" s="2" t="s">
        <v>624</v>
      </c>
      <c r="N2508" s="3" t="s">
        <v>2309</v>
      </c>
      <c r="O2508" s="2" t="s">
        <v>53</v>
      </c>
      <c r="P2508" s="2" t="s">
        <v>65</v>
      </c>
      <c r="Q2508" s="2"/>
      <c r="R2508" s="2" t="s">
        <v>54</v>
      </c>
      <c r="S2508" s="2" t="s">
        <v>2510</v>
      </c>
      <c r="T2508" s="2"/>
      <c r="U2508">
        <v>0</v>
      </c>
      <c r="V2508">
        <v>731</v>
      </c>
      <c r="W2508" s="4">
        <v>46155</v>
      </c>
      <c r="X2508" s="4"/>
      <c r="Y2508" s="4">
        <v>46155</v>
      </c>
      <c r="Z2508" s="4">
        <v>46886</v>
      </c>
      <c r="AA2508" s="3"/>
      <c r="AB2508" s="3"/>
      <c r="AC2508" s="2"/>
      <c r="AD2508" s="2" t="s">
        <v>102</v>
      </c>
      <c r="AE2508" s="2" t="s">
        <v>101</v>
      </c>
      <c r="AF2508" s="2"/>
      <c r="AG2508" s="2"/>
      <c r="AH2508" s="2"/>
      <c r="AI2508" s="2"/>
      <c r="AJ2508" s="2" t="s">
        <v>50</v>
      </c>
      <c r="AK2508" s="2" t="s">
        <v>49</v>
      </c>
    </row>
    <row r="2509" spans="1:37" x14ac:dyDescent="0.3">
      <c r="A2509" s="1">
        <v>2766</v>
      </c>
      <c r="F2509" s="2" t="s">
        <v>76</v>
      </c>
      <c r="G2509" s="2" t="s">
        <v>44</v>
      </c>
      <c r="H2509" s="2" t="s">
        <v>37</v>
      </c>
      <c r="I2509" s="2" t="s">
        <v>46</v>
      </c>
      <c r="J2509" s="2" t="s">
        <v>258</v>
      </c>
      <c r="K2509" s="2" t="s">
        <v>614</v>
      </c>
      <c r="L2509" s="2" t="s">
        <v>283</v>
      </c>
      <c r="M2509" s="2" t="s">
        <v>625</v>
      </c>
      <c r="N2509" s="3" t="s">
        <v>2308</v>
      </c>
      <c r="O2509" s="2" t="s">
        <v>53</v>
      </c>
      <c r="P2509" s="2" t="s">
        <v>65</v>
      </c>
      <c r="Q2509" s="2"/>
      <c r="R2509" s="2" t="s">
        <v>54</v>
      </c>
      <c r="S2509" s="2" t="s">
        <v>2098</v>
      </c>
      <c r="T2509" s="2"/>
      <c r="U2509">
        <v>0</v>
      </c>
      <c r="V2509">
        <v>731</v>
      </c>
      <c r="W2509" s="4">
        <v>46247</v>
      </c>
      <c r="X2509" s="4"/>
      <c r="Y2509" s="4">
        <v>46247</v>
      </c>
      <c r="Z2509" s="4">
        <v>46978</v>
      </c>
      <c r="AA2509" s="3"/>
      <c r="AB2509" s="3"/>
      <c r="AC2509" s="2"/>
      <c r="AD2509" s="2" t="s">
        <v>102</v>
      </c>
      <c r="AE2509" s="2" t="s">
        <v>102</v>
      </c>
      <c r="AF2509" s="2"/>
      <c r="AG2509" s="2"/>
      <c r="AH2509" s="2"/>
      <c r="AI2509" s="2"/>
      <c r="AJ2509" s="2" t="s">
        <v>50</v>
      </c>
      <c r="AK2509" s="2" t="s">
        <v>49</v>
      </c>
    </row>
    <row r="2510" spans="1:37" x14ac:dyDescent="0.3">
      <c r="A2510" s="1">
        <v>2767</v>
      </c>
      <c r="B2510">
        <v>20951</v>
      </c>
      <c r="F2510" s="2" t="s">
        <v>76</v>
      </c>
      <c r="G2510" s="2" t="s">
        <v>72</v>
      </c>
      <c r="H2510" s="2" t="s">
        <v>37</v>
      </c>
      <c r="I2510" s="2" t="s">
        <v>46</v>
      </c>
      <c r="J2510" s="2" t="s">
        <v>258</v>
      </c>
      <c r="K2510" s="2" t="s">
        <v>614</v>
      </c>
      <c r="L2510" s="2" t="s">
        <v>283</v>
      </c>
      <c r="M2510" s="2" t="s">
        <v>625</v>
      </c>
      <c r="N2510" s="3" t="s">
        <v>2309</v>
      </c>
      <c r="O2510" s="2" t="s">
        <v>53</v>
      </c>
      <c r="P2510" s="2" t="s">
        <v>65</v>
      </c>
      <c r="Q2510" s="2"/>
      <c r="R2510" s="2" t="s">
        <v>54</v>
      </c>
      <c r="S2510" s="2" t="s">
        <v>466</v>
      </c>
      <c r="T2510" s="2"/>
      <c r="U2510">
        <v>0</v>
      </c>
      <c r="V2510">
        <v>731</v>
      </c>
      <c r="W2510" s="4">
        <v>46155</v>
      </c>
      <c r="X2510" s="4"/>
      <c r="Y2510" s="4">
        <v>46155</v>
      </c>
      <c r="Z2510" s="4">
        <v>46886</v>
      </c>
      <c r="AA2510" s="3"/>
      <c r="AB2510" s="3"/>
      <c r="AC2510" s="2"/>
      <c r="AD2510" s="2" t="s">
        <v>102</v>
      </c>
      <c r="AE2510" s="2" t="s">
        <v>101</v>
      </c>
      <c r="AF2510" s="2"/>
      <c r="AG2510" s="2"/>
      <c r="AH2510" s="2"/>
      <c r="AI2510" s="2"/>
      <c r="AJ2510" s="2" t="s">
        <v>50</v>
      </c>
      <c r="AK2510" s="2" t="s">
        <v>49</v>
      </c>
    </row>
    <row r="2511" spans="1:37" ht="28.8" x14ac:dyDescent="0.3">
      <c r="A2511" s="1">
        <v>2768</v>
      </c>
      <c r="B2511">
        <v>20950</v>
      </c>
      <c r="F2511" s="2" t="s">
        <v>76</v>
      </c>
      <c r="G2511" s="2" t="s">
        <v>78</v>
      </c>
      <c r="H2511" s="2" t="s">
        <v>37</v>
      </c>
      <c r="I2511" s="2" t="s">
        <v>46</v>
      </c>
      <c r="J2511" s="2" t="s">
        <v>258</v>
      </c>
      <c r="K2511" s="2" t="s">
        <v>614</v>
      </c>
      <c r="L2511" s="2" t="s">
        <v>1962</v>
      </c>
      <c r="M2511" s="2" t="s">
        <v>1963</v>
      </c>
      <c r="N2511" s="3" t="s">
        <v>2308</v>
      </c>
      <c r="O2511" s="2" t="s">
        <v>53</v>
      </c>
      <c r="P2511" s="2" t="s">
        <v>65</v>
      </c>
      <c r="Q2511" s="2"/>
      <c r="R2511" s="2" t="s">
        <v>54</v>
      </c>
      <c r="S2511" s="2" t="s">
        <v>2512</v>
      </c>
      <c r="T2511" s="2"/>
      <c r="U2511">
        <v>0</v>
      </c>
      <c r="V2511">
        <v>731</v>
      </c>
      <c r="W2511" s="4">
        <v>46155</v>
      </c>
      <c r="X2511" s="4">
        <v>46182</v>
      </c>
      <c r="Y2511" s="4">
        <v>46182</v>
      </c>
      <c r="Z2511" s="4">
        <v>46913</v>
      </c>
      <c r="AA2511" s="3"/>
      <c r="AB2511" s="3" t="s">
        <v>2511</v>
      </c>
      <c r="AC2511" s="2"/>
      <c r="AD2511" s="2" t="s">
        <v>102</v>
      </c>
      <c r="AE2511" s="2" t="s">
        <v>118</v>
      </c>
      <c r="AF2511" s="2"/>
      <c r="AG2511" s="2"/>
      <c r="AH2511" s="2"/>
      <c r="AI2511" s="2"/>
      <c r="AJ2511" s="2" t="s">
        <v>50</v>
      </c>
      <c r="AK2511" s="2" t="s">
        <v>49</v>
      </c>
    </row>
    <row r="2512" spans="1:37" ht="28.8" x14ac:dyDescent="0.3">
      <c r="A2512" s="1">
        <v>2769</v>
      </c>
      <c r="B2512">
        <v>20949</v>
      </c>
      <c r="F2512" s="2" t="s">
        <v>76</v>
      </c>
      <c r="G2512" s="2" t="s">
        <v>78</v>
      </c>
      <c r="H2512" s="2" t="s">
        <v>37</v>
      </c>
      <c r="I2512" s="2" t="s">
        <v>46</v>
      </c>
      <c r="J2512" s="2" t="s">
        <v>258</v>
      </c>
      <c r="K2512" s="2" t="s">
        <v>614</v>
      </c>
      <c r="L2512" s="2" t="s">
        <v>1962</v>
      </c>
      <c r="M2512" s="2" t="s">
        <v>1963</v>
      </c>
      <c r="N2512" s="3" t="s">
        <v>2513</v>
      </c>
      <c r="O2512" s="2" t="s">
        <v>53</v>
      </c>
      <c r="P2512" s="2" t="s">
        <v>65</v>
      </c>
      <c r="Q2512" s="2"/>
      <c r="R2512" s="2" t="s">
        <v>54</v>
      </c>
      <c r="S2512" s="2" t="s">
        <v>1378</v>
      </c>
      <c r="T2512" s="2"/>
      <c r="U2512">
        <v>0</v>
      </c>
      <c r="V2512">
        <v>365</v>
      </c>
      <c r="W2512" s="4">
        <v>46155</v>
      </c>
      <c r="X2512" s="4">
        <v>46182</v>
      </c>
      <c r="Y2512" s="4">
        <v>46182</v>
      </c>
      <c r="Z2512" s="4">
        <v>46547</v>
      </c>
      <c r="AA2512" s="3"/>
      <c r="AB2512" s="3" t="s">
        <v>2511</v>
      </c>
      <c r="AC2512" s="2"/>
      <c r="AD2512" s="2" t="s">
        <v>102</v>
      </c>
      <c r="AE2512" s="2" t="s">
        <v>118</v>
      </c>
      <c r="AF2512" s="2"/>
      <c r="AG2512" s="2"/>
      <c r="AH2512" s="2"/>
      <c r="AI2512" s="2"/>
      <c r="AJ2512" s="2" t="s">
        <v>50</v>
      </c>
      <c r="AK2512" s="2" t="s">
        <v>49</v>
      </c>
    </row>
    <row r="2513" spans="1:37" ht="28.8" x14ac:dyDescent="0.3">
      <c r="A2513" s="1">
        <v>2770</v>
      </c>
      <c r="B2513">
        <v>20637</v>
      </c>
      <c r="F2513" s="2" t="s">
        <v>47</v>
      </c>
      <c r="G2513" s="2" t="s">
        <v>72</v>
      </c>
      <c r="H2513" s="2" t="s">
        <v>37</v>
      </c>
      <c r="I2513" s="2" t="s">
        <v>75</v>
      </c>
      <c r="J2513" s="2" t="s">
        <v>138</v>
      </c>
      <c r="K2513" s="2" t="s">
        <v>387</v>
      </c>
      <c r="L2513" s="2" t="s">
        <v>395</v>
      </c>
      <c r="M2513" s="2" t="s">
        <v>396</v>
      </c>
      <c r="N2513" s="3" t="s">
        <v>2514</v>
      </c>
      <c r="O2513" s="2" t="s">
        <v>60</v>
      </c>
      <c r="P2513" s="2" t="s">
        <v>65</v>
      </c>
      <c r="Q2513" s="2"/>
      <c r="R2513" s="2" t="s">
        <v>2482</v>
      </c>
      <c r="S2513" s="2" t="s">
        <v>2483</v>
      </c>
      <c r="T2513" s="2"/>
      <c r="U2513">
        <v>0</v>
      </c>
      <c r="V2513">
        <v>92</v>
      </c>
      <c r="W2513" s="4">
        <v>46134</v>
      </c>
      <c r="X2513" s="4"/>
      <c r="Y2513" s="4">
        <v>46134</v>
      </c>
      <c r="Z2513" s="4">
        <v>46225</v>
      </c>
      <c r="AA2513" s="3"/>
      <c r="AB2513" s="3" t="s">
        <v>2561</v>
      </c>
      <c r="AC2513" s="2"/>
      <c r="AD2513" s="2" t="s">
        <v>95</v>
      </c>
      <c r="AE2513" s="2" t="s">
        <v>94</v>
      </c>
      <c r="AF2513" s="2"/>
      <c r="AG2513" s="2"/>
      <c r="AH2513" s="2"/>
      <c r="AI2513" s="2"/>
      <c r="AJ2513" s="2" t="s">
        <v>50</v>
      </c>
      <c r="AK2513" s="2" t="s">
        <v>49</v>
      </c>
    </row>
    <row r="2514" spans="1:37" ht="28.8" x14ac:dyDescent="0.3">
      <c r="A2514" s="1">
        <v>2771</v>
      </c>
      <c r="B2514">
        <v>20656</v>
      </c>
      <c r="F2514" s="2" t="s">
        <v>47</v>
      </c>
      <c r="G2514" s="2" t="s">
        <v>78</v>
      </c>
      <c r="H2514" s="2" t="s">
        <v>37</v>
      </c>
      <c r="I2514" s="2" t="s">
        <v>75</v>
      </c>
      <c r="J2514" s="2" t="s">
        <v>138</v>
      </c>
      <c r="K2514" s="2" t="s">
        <v>503</v>
      </c>
      <c r="L2514" s="2" t="s">
        <v>395</v>
      </c>
      <c r="M2514" s="2" t="s">
        <v>509</v>
      </c>
      <c r="N2514" s="3" t="s">
        <v>2515</v>
      </c>
      <c r="O2514" s="2" t="s">
        <v>60</v>
      </c>
      <c r="P2514" s="2" t="s">
        <v>65</v>
      </c>
      <c r="Q2514" s="2"/>
      <c r="R2514" s="2" t="s">
        <v>2482</v>
      </c>
      <c r="S2514" s="2" t="s">
        <v>2483</v>
      </c>
      <c r="T2514" s="2"/>
      <c r="U2514">
        <v>0</v>
      </c>
      <c r="V2514">
        <v>92</v>
      </c>
      <c r="W2514" s="4">
        <v>46137</v>
      </c>
      <c r="X2514" s="4">
        <v>46154</v>
      </c>
      <c r="Y2514" s="4">
        <v>46154</v>
      </c>
      <c r="Z2514" s="4">
        <v>46246</v>
      </c>
      <c r="AA2514" s="3"/>
      <c r="AB2514" s="3" t="s">
        <v>2472</v>
      </c>
      <c r="AC2514" s="2"/>
      <c r="AD2514" s="2" t="s">
        <v>95</v>
      </c>
      <c r="AE2514" s="2" t="s">
        <v>95</v>
      </c>
      <c r="AF2514" s="2"/>
      <c r="AG2514" s="2"/>
      <c r="AH2514" s="2"/>
      <c r="AI2514" s="2"/>
      <c r="AJ2514" s="2" t="s">
        <v>50</v>
      </c>
      <c r="AK2514" s="2" t="s">
        <v>49</v>
      </c>
    </row>
    <row r="2515" spans="1:37" ht="115.2" x14ac:dyDescent="0.3">
      <c r="A2515" s="1">
        <v>2772</v>
      </c>
      <c r="B2515">
        <v>20710</v>
      </c>
      <c r="F2515" s="2" t="s">
        <v>76</v>
      </c>
      <c r="G2515" s="2" t="s">
        <v>78</v>
      </c>
      <c r="H2515" s="2" t="s">
        <v>37</v>
      </c>
      <c r="I2515" s="2" t="s">
        <v>46</v>
      </c>
      <c r="J2515" s="2" t="s">
        <v>1906</v>
      </c>
      <c r="K2515" s="2" t="s">
        <v>272</v>
      </c>
      <c r="L2515" s="2" t="s">
        <v>434</v>
      </c>
      <c r="M2515" s="2" t="s">
        <v>435</v>
      </c>
      <c r="N2515" s="3" t="s">
        <v>2516</v>
      </c>
      <c r="O2515" s="2" t="s">
        <v>53</v>
      </c>
      <c r="P2515" s="2" t="s">
        <v>65</v>
      </c>
      <c r="Q2515" s="2"/>
      <c r="R2515" s="2" t="s">
        <v>114</v>
      </c>
      <c r="S2515" s="2" t="s">
        <v>2268</v>
      </c>
      <c r="T2515" s="2"/>
      <c r="U2515">
        <v>0</v>
      </c>
      <c r="V2515">
        <v>1826</v>
      </c>
      <c r="W2515" s="4">
        <v>46146</v>
      </c>
      <c r="X2515" s="4">
        <v>46158</v>
      </c>
      <c r="Y2515" s="4">
        <v>46158</v>
      </c>
      <c r="Z2515" s="4">
        <v>47984</v>
      </c>
      <c r="AA2515" s="3"/>
      <c r="AB2515" s="3" t="s">
        <v>2435</v>
      </c>
      <c r="AC2515" s="2"/>
      <c r="AD2515" s="2" t="s">
        <v>118</v>
      </c>
      <c r="AE2515" s="2" t="s">
        <v>118</v>
      </c>
      <c r="AF2515" s="2"/>
      <c r="AG2515" s="2"/>
      <c r="AH2515" s="2"/>
      <c r="AI2515" s="2"/>
      <c r="AJ2515" s="2" t="s">
        <v>50</v>
      </c>
      <c r="AK2515" s="2" t="s">
        <v>49</v>
      </c>
    </row>
    <row r="2516" spans="1:37" ht="115.2" x14ac:dyDescent="0.3">
      <c r="A2516" s="1">
        <v>2773</v>
      </c>
      <c r="B2516">
        <v>20725</v>
      </c>
      <c r="F2516" s="2" t="s">
        <v>76</v>
      </c>
      <c r="G2516" s="2" t="s">
        <v>78</v>
      </c>
      <c r="H2516" s="2" t="s">
        <v>37</v>
      </c>
      <c r="I2516" s="2" t="s">
        <v>46</v>
      </c>
      <c r="J2516" s="2" t="s">
        <v>1906</v>
      </c>
      <c r="K2516" s="2" t="s">
        <v>285</v>
      </c>
      <c r="L2516" s="2" t="s">
        <v>434</v>
      </c>
      <c r="M2516" s="2" t="s">
        <v>669</v>
      </c>
      <c r="N2516" s="3" t="s">
        <v>2517</v>
      </c>
      <c r="O2516" s="2" t="s">
        <v>53</v>
      </c>
      <c r="P2516" s="2" t="s">
        <v>65</v>
      </c>
      <c r="Q2516" s="2"/>
      <c r="R2516" s="2" t="s">
        <v>114</v>
      </c>
      <c r="S2516" s="2" t="s">
        <v>2268</v>
      </c>
      <c r="T2516" s="2"/>
      <c r="U2516">
        <v>0</v>
      </c>
      <c r="V2516">
        <v>1826</v>
      </c>
      <c r="W2516" s="4">
        <v>46147</v>
      </c>
      <c r="X2516" s="4">
        <v>46154</v>
      </c>
      <c r="Y2516" s="4">
        <v>46154</v>
      </c>
      <c r="Z2516" s="4">
        <v>47980</v>
      </c>
      <c r="AA2516" s="3"/>
      <c r="AB2516" s="3" t="s">
        <v>2436</v>
      </c>
      <c r="AC2516" s="2"/>
      <c r="AD2516" s="2" t="s">
        <v>118</v>
      </c>
      <c r="AE2516" s="2" t="s">
        <v>101</v>
      </c>
      <c r="AF2516" s="2"/>
      <c r="AG2516" s="2"/>
      <c r="AH2516" s="2"/>
      <c r="AI2516" s="2"/>
      <c r="AJ2516" s="2" t="s">
        <v>50</v>
      </c>
      <c r="AK2516" s="2" t="s">
        <v>49</v>
      </c>
    </row>
    <row r="2517" spans="1:37" ht="115.2" x14ac:dyDescent="0.3">
      <c r="A2517" s="1">
        <v>2774</v>
      </c>
      <c r="F2517" s="2" t="s">
        <v>76</v>
      </c>
      <c r="G2517" s="2" t="s">
        <v>212</v>
      </c>
      <c r="H2517" s="2" t="s">
        <v>37</v>
      </c>
      <c r="I2517" s="2" t="s">
        <v>46</v>
      </c>
      <c r="J2517" s="2" t="s">
        <v>1906</v>
      </c>
      <c r="K2517" s="2" t="s">
        <v>290</v>
      </c>
      <c r="L2517" s="2" t="s">
        <v>434</v>
      </c>
      <c r="M2517" s="2" t="s">
        <v>871</v>
      </c>
      <c r="N2517" s="3" t="s">
        <v>2517</v>
      </c>
      <c r="O2517" s="2" t="s">
        <v>53</v>
      </c>
      <c r="P2517" s="2" t="s">
        <v>65</v>
      </c>
      <c r="Q2517" s="2"/>
      <c r="R2517" s="2" t="s">
        <v>114</v>
      </c>
      <c r="S2517" s="2" t="s">
        <v>2268</v>
      </c>
      <c r="T2517" s="2"/>
      <c r="U2517">
        <v>0</v>
      </c>
      <c r="V2517">
        <v>1826</v>
      </c>
      <c r="W2517" s="4">
        <v>46148</v>
      </c>
      <c r="X2517" s="4"/>
      <c r="Y2517" s="4">
        <v>46148</v>
      </c>
      <c r="Z2517" s="4">
        <v>47974</v>
      </c>
      <c r="AA2517" s="3"/>
      <c r="AB2517" s="3"/>
      <c r="AC2517" s="2"/>
      <c r="AD2517" s="2" t="s">
        <v>118</v>
      </c>
      <c r="AE2517" s="2" t="s">
        <v>118</v>
      </c>
      <c r="AF2517" s="2"/>
      <c r="AG2517" s="2"/>
      <c r="AH2517" s="2"/>
      <c r="AI2517" s="2"/>
      <c r="AJ2517" s="2" t="s">
        <v>50</v>
      </c>
      <c r="AK2517" s="2" t="s">
        <v>49</v>
      </c>
    </row>
    <row r="2518" spans="1:37" ht="115.2" x14ac:dyDescent="0.3">
      <c r="A2518" s="1">
        <v>2775</v>
      </c>
      <c r="B2518">
        <v>20745</v>
      </c>
      <c r="F2518" s="2" t="s">
        <v>76</v>
      </c>
      <c r="G2518" s="2" t="s">
        <v>78</v>
      </c>
      <c r="H2518" s="2" t="s">
        <v>37</v>
      </c>
      <c r="I2518" s="2" t="s">
        <v>46</v>
      </c>
      <c r="J2518" s="2" t="s">
        <v>1906</v>
      </c>
      <c r="K2518" s="2" t="s">
        <v>295</v>
      </c>
      <c r="L2518" s="2" t="s">
        <v>434</v>
      </c>
      <c r="M2518" s="2" t="s">
        <v>680</v>
      </c>
      <c r="N2518" s="3" t="s">
        <v>2517</v>
      </c>
      <c r="O2518" s="2" t="s">
        <v>53</v>
      </c>
      <c r="P2518" s="2" t="s">
        <v>65</v>
      </c>
      <c r="Q2518" s="2"/>
      <c r="R2518" s="2" t="s">
        <v>114</v>
      </c>
      <c r="S2518" s="2" t="s">
        <v>2268</v>
      </c>
      <c r="T2518" s="2"/>
      <c r="U2518">
        <v>0</v>
      </c>
      <c r="V2518">
        <v>1826</v>
      </c>
      <c r="W2518" s="4">
        <v>46149</v>
      </c>
      <c r="X2518" s="4">
        <v>46154</v>
      </c>
      <c r="Y2518" s="4">
        <v>46154</v>
      </c>
      <c r="Z2518" s="4">
        <v>47980</v>
      </c>
      <c r="AA2518" s="3"/>
      <c r="AB2518" s="3" t="s">
        <v>2518</v>
      </c>
      <c r="AC2518" s="2"/>
      <c r="AD2518" s="2" t="s">
        <v>118</v>
      </c>
      <c r="AE2518" s="2" t="s">
        <v>117</v>
      </c>
      <c r="AF2518" s="2"/>
      <c r="AG2518" s="2"/>
      <c r="AH2518" s="2"/>
      <c r="AI2518" s="2"/>
      <c r="AJ2518" s="2" t="s">
        <v>50</v>
      </c>
      <c r="AK2518" s="2" t="s">
        <v>49</v>
      </c>
    </row>
    <row r="2519" spans="1:37" ht="115.2" x14ac:dyDescent="0.3">
      <c r="A2519" s="1">
        <v>2776</v>
      </c>
      <c r="B2519">
        <v>20754</v>
      </c>
      <c r="F2519" s="2" t="s">
        <v>76</v>
      </c>
      <c r="G2519" s="2" t="s">
        <v>78</v>
      </c>
      <c r="H2519" s="2" t="s">
        <v>37</v>
      </c>
      <c r="I2519" s="2" t="s">
        <v>46</v>
      </c>
      <c r="J2519" s="2" t="s">
        <v>1906</v>
      </c>
      <c r="K2519" s="2" t="s">
        <v>300</v>
      </c>
      <c r="L2519" s="2" t="s">
        <v>434</v>
      </c>
      <c r="M2519" s="2" t="s">
        <v>696</v>
      </c>
      <c r="N2519" s="3" t="s">
        <v>2517</v>
      </c>
      <c r="O2519" s="2" t="s">
        <v>53</v>
      </c>
      <c r="P2519" s="2" t="s">
        <v>65</v>
      </c>
      <c r="Q2519" s="2"/>
      <c r="R2519" s="2" t="s">
        <v>114</v>
      </c>
      <c r="S2519" s="2" t="s">
        <v>2268</v>
      </c>
      <c r="T2519" s="2"/>
      <c r="U2519">
        <v>0</v>
      </c>
      <c r="V2519">
        <v>1826</v>
      </c>
      <c r="W2519" s="4">
        <v>46150</v>
      </c>
      <c r="X2519" s="4">
        <v>46154</v>
      </c>
      <c r="Y2519" s="4">
        <v>46154</v>
      </c>
      <c r="Z2519" s="4">
        <v>47980</v>
      </c>
      <c r="AA2519" s="3"/>
      <c r="AB2519" s="3" t="s">
        <v>2518</v>
      </c>
      <c r="AC2519" s="2"/>
      <c r="AD2519" s="2" t="s">
        <v>118</v>
      </c>
      <c r="AE2519" s="2" t="s">
        <v>117</v>
      </c>
      <c r="AF2519" s="2"/>
      <c r="AG2519" s="2"/>
      <c r="AH2519" s="2"/>
      <c r="AI2519" s="2"/>
      <c r="AJ2519" s="2" t="s">
        <v>50</v>
      </c>
      <c r="AK2519" s="2" t="s">
        <v>49</v>
      </c>
    </row>
    <row r="2520" spans="1:37" ht="115.2" x14ac:dyDescent="0.3">
      <c r="A2520" s="1">
        <v>2777</v>
      </c>
      <c r="F2520" s="2" t="s">
        <v>76</v>
      </c>
      <c r="G2520" s="2" t="s">
        <v>57</v>
      </c>
      <c r="H2520" s="2" t="s">
        <v>37</v>
      </c>
      <c r="I2520" s="2" t="s">
        <v>46</v>
      </c>
      <c r="J2520" s="2" t="s">
        <v>1906</v>
      </c>
      <c r="K2520" s="2" t="s">
        <v>305</v>
      </c>
      <c r="L2520" s="2" t="s">
        <v>434</v>
      </c>
      <c r="M2520" s="2" t="s">
        <v>685</v>
      </c>
      <c r="N2520" s="3" t="s">
        <v>2517</v>
      </c>
      <c r="O2520" s="2" t="s">
        <v>53</v>
      </c>
      <c r="P2520" s="2" t="s">
        <v>65</v>
      </c>
      <c r="Q2520" s="2"/>
      <c r="R2520" s="2" t="s">
        <v>114</v>
      </c>
      <c r="S2520" s="2" t="s">
        <v>2268</v>
      </c>
      <c r="T2520" s="2"/>
      <c r="U2520">
        <v>0</v>
      </c>
      <c r="V2520">
        <v>1826</v>
      </c>
      <c r="W2520" s="4">
        <v>46151</v>
      </c>
      <c r="X2520" s="4"/>
      <c r="Y2520" s="4">
        <v>46151</v>
      </c>
      <c r="Z2520" s="4">
        <v>47977</v>
      </c>
      <c r="AA2520" s="3"/>
      <c r="AB2520" s="3"/>
      <c r="AC2520" s="2"/>
      <c r="AD2520" s="2" t="s">
        <v>118</v>
      </c>
      <c r="AE2520" s="2" t="s">
        <v>118</v>
      </c>
      <c r="AF2520" s="2"/>
      <c r="AG2520" s="2"/>
      <c r="AH2520" s="2"/>
      <c r="AI2520" s="2"/>
      <c r="AJ2520" s="2" t="s">
        <v>50</v>
      </c>
      <c r="AK2520" s="2" t="s">
        <v>49</v>
      </c>
    </row>
    <row r="2521" spans="1:37" ht="72" x14ac:dyDescent="0.3">
      <c r="A2521" s="1">
        <v>2778</v>
      </c>
      <c r="B2521">
        <v>21404</v>
      </c>
      <c r="F2521" s="2" t="s">
        <v>76</v>
      </c>
      <c r="G2521" s="2" t="s">
        <v>78</v>
      </c>
      <c r="H2521" s="2" t="s">
        <v>37</v>
      </c>
      <c r="I2521" s="2" t="s">
        <v>46</v>
      </c>
      <c r="J2521" s="2" t="s">
        <v>1228</v>
      </c>
      <c r="K2521" s="2" t="s">
        <v>272</v>
      </c>
      <c r="L2521" s="2" t="s">
        <v>278</v>
      </c>
      <c r="M2521" s="2" t="s">
        <v>279</v>
      </c>
      <c r="N2521" s="3" t="s">
        <v>2519</v>
      </c>
      <c r="O2521" s="2" t="s">
        <v>53</v>
      </c>
      <c r="P2521" s="2" t="s">
        <v>65</v>
      </c>
      <c r="Q2521" s="2"/>
      <c r="R2521" s="2" t="s">
        <v>180</v>
      </c>
      <c r="S2521" s="2" t="s">
        <v>355</v>
      </c>
      <c r="T2521" s="2"/>
      <c r="U2521">
        <v>0</v>
      </c>
      <c r="V2521">
        <v>8766</v>
      </c>
      <c r="W2521" s="4">
        <v>46146</v>
      </c>
      <c r="X2521" s="4">
        <v>46185</v>
      </c>
      <c r="Y2521" s="4">
        <v>46185</v>
      </c>
      <c r="Z2521" s="4">
        <v>54951</v>
      </c>
      <c r="AA2521" s="3"/>
      <c r="AB2521" s="3" t="s">
        <v>2600</v>
      </c>
      <c r="AC2521" s="2"/>
      <c r="AD2521" s="2" t="s">
        <v>118</v>
      </c>
      <c r="AE2521" s="2" t="s">
        <v>45</v>
      </c>
      <c r="AF2521" s="2"/>
      <c r="AG2521" s="2"/>
      <c r="AH2521" s="2"/>
      <c r="AI2521" s="2"/>
      <c r="AJ2521" s="2" t="s">
        <v>50</v>
      </c>
      <c r="AK2521" s="2" t="s">
        <v>49</v>
      </c>
    </row>
    <row r="2522" spans="1:37" ht="57.6" x14ac:dyDescent="0.3">
      <c r="A2522" s="1">
        <v>2779</v>
      </c>
      <c r="B2522">
        <v>21405</v>
      </c>
      <c r="F2522" s="2" t="s">
        <v>76</v>
      </c>
      <c r="G2522" s="2" t="s">
        <v>72</v>
      </c>
      <c r="H2522" s="2" t="s">
        <v>37</v>
      </c>
      <c r="I2522" s="2" t="s">
        <v>46</v>
      </c>
      <c r="J2522" s="2" t="s">
        <v>1228</v>
      </c>
      <c r="K2522" s="2" t="s">
        <v>272</v>
      </c>
      <c r="L2522" s="2" t="s">
        <v>281</v>
      </c>
      <c r="M2522" s="2" t="s">
        <v>282</v>
      </c>
      <c r="N2522" s="3" t="s">
        <v>2520</v>
      </c>
      <c r="O2522" s="2" t="s">
        <v>53</v>
      </c>
      <c r="P2522" s="2" t="s">
        <v>65</v>
      </c>
      <c r="Q2522" s="2"/>
      <c r="R2522" s="2" t="s">
        <v>180</v>
      </c>
      <c r="S2522" s="2" t="s">
        <v>355</v>
      </c>
      <c r="T2522" s="2"/>
      <c r="U2522">
        <v>0</v>
      </c>
      <c r="V2522">
        <v>8766</v>
      </c>
      <c r="W2522" s="4">
        <v>46146</v>
      </c>
      <c r="X2522" s="4"/>
      <c r="Y2522" s="4">
        <v>46146</v>
      </c>
      <c r="Z2522" s="4">
        <v>54912</v>
      </c>
      <c r="AA2522" s="3"/>
      <c r="AB2522" s="3" t="s">
        <v>2601</v>
      </c>
      <c r="AC2522" s="2"/>
      <c r="AD2522" s="2" t="s">
        <v>118</v>
      </c>
      <c r="AE2522" s="2" t="s">
        <v>101</v>
      </c>
      <c r="AF2522" s="2"/>
      <c r="AG2522" s="2"/>
      <c r="AH2522" s="2"/>
      <c r="AI2522" s="2"/>
      <c r="AJ2522" s="2" t="s">
        <v>50</v>
      </c>
      <c r="AK2522" s="2" t="s">
        <v>49</v>
      </c>
    </row>
    <row r="2523" spans="1:37" ht="57.6" x14ac:dyDescent="0.3">
      <c r="A2523" s="1">
        <v>2780</v>
      </c>
      <c r="B2523">
        <v>20727</v>
      </c>
      <c r="F2523" s="2" t="s">
        <v>76</v>
      </c>
      <c r="G2523" s="2" t="s">
        <v>78</v>
      </c>
      <c r="H2523" s="2" t="s">
        <v>37</v>
      </c>
      <c r="I2523" s="2" t="s">
        <v>46</v>
      </c>
      <c r="J2523" s="2" t="s">
        <v>1228</v>
      </c>
      <c r="K2523" s="2" t="s">
        <v>285</v>
      </c>
      <c r="L2523" s="2" t="s">
        <v>278</v>
      </c>
      <c r="M2523" s="2" t="s">
        <v>287</v>
      </c>
      <c r="N2523" s="3" t="s">
        <v>2520</v>
      </c>
      <c r="O2523" s="2" t="s">
        <v>53</v>
      </c>
      <c r="P2523" s="2" t="s">
        <v>65</v>
      </c>
      <c r="Q2523" s="2"/>
      <c r="R2523" s="2" t="s">
        <v>180</v>
      </c>
      <c r="S2523" s="2" t="s">
        <v>355</v>
      </c>
      <c r="T2523" s="2"/>
      <c r="U2523">
        <v>0</v>
      </c>
      <c r="V2523">
        <v>731</v>
      </c>
      <c r="W2523" s="4">
        <v>46147</v>
      </c>
      <c r="X2523" s="4"/>
      <c r="Y2523" s="4">
        <v>46147</v>
      </c>
      <c r="Z2523" s="4">
        <v>46878</v>
      </c>
      <c r="AA2523" s="3"/>
      <c r="AB2523" s="3"/>
      <c r="AC2523" s="2"/>
      <c r="AD2523" s="2" t="s">
        <v>118</v>
      </c>
      <c r="AE2523" s="2" t="s">
        <v>101</v>
      </c>
      <c r="AF2523" s="2"/>
      <c r="AG2523" s="2"/>
      <c r="AH2523" s="2"/>
      <c r="AI2523" s="2"/>
      <c r="AJ2523" s="2" t="s">
        <v>50</v>
      </c>
      <c r="AK2523" s="2" t="s">
        <v>49</v>
      </c>
    </row>
    <row r="2524" spans="1:37" ht="57.6" x14ac:dyDescent="0.3">
      <c r="A2524" s="1">
        <v>2781</v>
      </c>
      <c r="B2524">
        <v>20736</v>
      </c>
      <c r="F2524" s="2" t="s">
        <v>76</v>
      </c>
      <c r="G2524" s="2" t="s">
        <v>72</v>
      </c>
      <c r="H2524" s="2" t="s">
        <v>37</v>
      </c>
      <c r="I2524" s="2" t="s">
        <v>46</v>
      </c>
      <c r="J2524" s="2" t="s">
        <v>1228</v>
      </c>
      <c r="K2524" s="2" t="s">
        <v>285</v>
      </c>
      <c r="L2524" s="2" t="s">
        <v>281</v>
      </c>
      <c r="M2524" s="2" t="s">
        <v>288</v>
      </c>
      <c r="N2524" s="3" t="s">
        <v>2520</v>
      </c>
      <c r="O2524" s="2" t="s">
        <v>53</v>
      </c>
      <c r="P2524" s="2" t="s">
        <v>65</v>
      </c>
      <c r="Q2524" s="2"/>
      <c r="R2524" s="2" t="s">
        <v>180</v>
      </c>
      <c r="S2524" s="2" t="s">
        <v>355</v>
      </c>
      <c r="T2524" s="2"/>
      <c r="U2524">
        <v>0</v>
      </c>
      <c r="V2524">
        <v>8766</v>
      </c>
      <c r="W2524" s="4">
        <v>46147</v>
      </c>
      <c r="X2524" s="4"/>
      <c r="Y2524" s="4">
        <v>46147</v>
      </c>
      <c r="Z2524" s="4">
        <v>54913</v>
      </c>
      <c r="AA2524" s="3"/>
      <c r="AB2524" s="3"/>
      <c r="AC2524" s="2"/>
      <c r="AD2524" s="2" t="s">
        <v>118</v>
      </c>
      <c r="AE2524" s="2" t="s">
        <v>101</v>
      </c>
      <c r="AF2524" s="2"/>
      <c r="AG2524" s="2"/>
      <c r="AH2524" s="2"/>
      <c r="AI2524" s="2"/>
      <c r="AJ2524" s="2" t="s">
        <v>50</v>
      </c>
      <c r="AK2524" s="2" t="s">
        <v>49</v>
      </c>
    </row>
    <row r="2525" spans="1:37" ht="57.6" x14ac:dyDescent="0.3">
      <c r="A2525" s="1">
        <v>2782</v>
      </c>
      <c r="B2525">
        <v>20734</v>
      </c>
      <c r="F2525" s="2" t="s">
        <v>76</v>
      </c>
      <c r="G2525" s="2" t="s">
        <v>78</v>
      </c>
      <c r="H2525" s="2" t="s">
        <v>37</v>
      </c>
      <c r="I2525" s="2" t="s">
        <v>46</v>
      </c>
      <c r="J2525" s="2" t="s">
        <v>1228</v>
      </c>
      <c r="K2525" s="2" t="s">
        <v>290</v>
      </c>
      <c r="L2525" s="2" t="s">
        <v>278</v>
      </c>
      <c r="M2525" s="2" t="s">
        <v>292</v>
      </c>
      <c r="N2525" s="3" t="s">
        <v>2520</v>
      </c>
      <c r="O2525" s="2" t="s">
        <v>53</v>
      </c>
      <c r="P2525" s="2" t="s">
        <v>65</v>
      </c>
      <c r="Q2525" s="2"/>
      <c r="R2525" s="2" t="s">
        <v>180</v>
      </c>
      <c r="S2525" s="2" t="s">
        <v>355</v>
      </c>
      <c r="T2525" s="2"/>
      <c r="U2525">
        <v>0</v>
      </c>
      <c r="V2525">
        <v>731</v>
      </c>
      <c r="W2525" s="4">
        <v>46148</v>
      </c>
      <c r="X2525" s="4"/>
      <c r="Y2525" s="4">
        <v>46148</v>
      </c>
      <c r="Z2525" s="4">
        <v>46879</v>
      </c>
      <c r="AA2525" s="3"/>
      <c r="AB2525" s="3"/>
      <c r="AC2525" s="2"/>
      <c r="AD2525" s="2" t="s">
        <v>118</v>
      </c>
      <c r="AE2525" s="2" t="s">
        <v>101</v>
      </c>
      <c r="AF2525" s="2"/>
      <c r="AG2525" s="2"/>
      <c r="AH2525" s="2"/>
      <c r="AI2525" s="2"/>
      <c r="AJ2525" s="2" t="s">
        <v>50</v>
      </c>
      <c r="AK2525" s="2" t="s">
        <v>49</v>
      </c>
    </row>
    <row r="2526" spans="1:37" ht="57.6" x14ac:dyDescent="0.3">
      <c r="A2526" s="1">
        <v>2783</v>
      </c>
      <c r="B2526">
        <v>20735</v>
      </c>
      <c r="F2526" s="2" t="s">
        <v>76</v>
      </c>
      <c r="G2526" s="2" t="s">
        <v>78</v>
      </c>
      <c r="H2526" s="2" t="s">
        <v>37</v>
      </c>
      <c r="I2526" s="2" t="s">
        <v>46</v>
      </c>
      <c r="J2526" s="2" t="s">
        <v>1228</v>
      </c>
      <c r="K2526" s="2" t="s">
        <v>290</v>
      </c>
      <c r="L2526" s="2" t="s">
        <v>281</v>
      </c>
      <c r="M2526" s="2" t="s">
        <v>293</v>
      </c>
      <c r="N2526" s="3" t="s">
        <v>2520</v>
      </c>
      <c r="O2526" s="2" t="s">
        <v>53</v>
      </c>
      <c r="P2526" s="2" t="s">
        <v>65</v>
      </c>
      <c r="Q2526" s="2"/>
      <c r="R2526" s="2" t="s">
        <v>180</v>
      </c>
      <c r="S2526" s="2" t="s">
        <v>355</v>
      </c>
      <c r="T2526" s="2"/>
      <c r="U2526">
        <v>0</v>
      </c>
      <c r="V2526">
        <v>8766</v>
      </c>
      <c r="W2526" s="4">
        <v>46148</v>
      </c>
      <c r="X2526" s="4"/>
      <c r="Y2526" s="4">
        <v>46148</v>
      </c>
      <c r="Z2526" s="4">
        <v>54914</v>
      </c>
      <c r="AA2526" s="3"/>
      <c r="AB2526" s="3"/>
      <c r="AC2526" s="2"/>
      <c r="AD2526" s="2" t="s">
        <v>118</v>
      </c>
      <c r="AE2526" s="2" t="s">
        <v>101</v>
      </c>
      <c r="AF2526" s="2"/>
      <c r="AG2526" s="2"/>
      <c r="AH2526" s="2"/>
      <c r="AI2526" s="2"/>
      <c r="AJ2526" s="2" t="s">
        <v>50</v>
      </c>
      <c r="AK2526" s="2" t="s">
        <v>49</v>
      </c>
    </row>
    <row r="2527" spans="1:37" ht="57.6" x14ac:dyDescent="0.3">
      <c r="A2527" s="1">
        <v>2784</v>
      </c>
      <c r="B2527">
        <v>20746</v>
      </c>
      <c r="F2527" s="2" t="s">
        <v>76</v>
      </c>
      <c r="G2527" s="2" t="s">
        <v>78</v>
      </c>
      <c r="H2527" s="2" t="s">
        <v>37</v>
      </c>
      <c r="I2527" s="2" t="s">
        <v>46</v>
      </c>
      <c r="J2527" s="2" t="s">
        <v>1228</v>
      </c>
      <c r="K2527" s="2" t="s">
        <v>295</v>
      </c>
      <c r="L2527" s="2" t="s">
        <v>278</v>
      </c>
      <c r="M2527" s="2" t="s">
        <v>297</v>
      </c>
      <c r="N2527" s="3" t="s">
        <v>2520</v>
      </c>
      <c r="O2527" s="2" t="s">
        <v>53</v>
      </c>
      <c r="P2527" s="2" t="s">
        <v>65</v>
      </c>
      <c r="Q2527" s="2"/>
      <c r="R2527" s="2" t="s">
        <v>180</v>
      </c>
      <c r="S2527" s="2" t="s">
        <v>355</v>
      </c>
      <c r="T2527" s="2"/>
      <c r="U2527">
        <v>0</v>
      </c>
      <c r="V2527">
        <v>731</v>
      </c>
      <c r="W2527" s="4">
        <v>46149</v>
      </c>
      <c r="X2527" s="4">
        <v>46154</v>
      </c>
      <c r="Y2527" s="4">
        <v>46154</v>
      </c>
      <c r="Z2527" s="4">
        <v>46885</v>
      </c>
      <c r="AA2527" s="3"/>
      <c r="AB2527" s="3" t="s">
        <v>2437</v>
      </c>
      <c r="AC2527" s="2"/>
      <c r="AD2527" s="2" t="s">
        <v>118</v>
      </c>
      <c r="AE2527" s="2" t="s">
        <v>118</v>
      </c>
      <c r="AF2527" s="2"/>
      <c r="AG2527" s="2"/>
      <c r="AH2527" s="2"/>
      <c r="AI2527" s="2"/>
      <c r="AJ2527" s="2" t="s">
        <v>50</v>
      </c>
      <c r="AK2527" s="2" t="s">
        <v>49</v>
      </c>
    </row>
    <row r="2528" spans="1:37" ht="57.6" x14ac:dyDescent="0.3">
      <c r="A2528" s="1">
        <v>2785</v>
      </c>
      <c r="B2528">
        <v>20747</v>
      </c>
      <c r="F2528" s="2" t="s">
        <v>76</v>
      </c>
      <c r="G2528" s="2" t="s">
        <v>78</v>
      </c>
      <c r="H2528" s="2" t="s">
        <v>37</v>
      </c>
      <c r="I2528" s="2" t="s">
        <v>46</v>
      </c>
      <c r="J2528" s="2" t="s">
        <v>1228</v>
      </c>
      <c r="K2528" s="2" t="s">
        <v>295</v>
      </c>
      <c r="L2528" s="2" t="s">
        <v>281</v>
      </c>
      <c r="M2528" s="2" t="s">
        <v>298</v>
      </c>
      <c r="N2528" s="3" t="s">
        <v>2520</v>
      </c>
      <c r="O2528" s="2" t="s">
        <v>53</v>
      </c>
      <c r="P2528" s="2" t="s">
        <v>65</v>
      </c>
      <c r="Q2528" s="2"/>
      <c r="R2528" s="2" t="s">
        <v>180</v>
      </c>
      <c r="S2528" s="2" t="s">
        <v>355</v>
      </c>
      <c r="T2528" s="2"/>
      <c r="U2528">
        <v>0</v>
      </c>
      <c r="V2528">
        <v>8766</v>
      </c>
      <c r="W2528" s="4">
        <v>46149</v>
      </c>
      <c r="X2528" s="4">
        <v>46183</v>
      </c>
      <c r="Y2528" s="4">
        <v>46183</v>
      </c>
      <c r="Z2528" s="4">
        <v>54949</v>
      </c>
      <c r="AA2528" s="3"/>
      <c r="AB2528" s="3" t="s">
        <v>2521</v>
      </c>
      <c r="AC2528" s="2"/>
      <c r="AD2528" s="2" t="s">
        <v>118</v>
      </c>
      <c r="AE2528" s="2" t="s">
        <v>45</v>
      </c>
      <c r="AF2528" s="2"/>
      <c r="AG2528" s="2"/>
      <c r="AH2528" s="2"/>
      <c r="AI2528" s="2"/>
      <c r="AJ2528" s="2" t="s">
        <v>50</v>
      </c>
      <c r="AK2528" s="2" t="s">
        <v>49</v>
      </c>
    </row>
    <row r="2529" spans="1:37" ht="57.6" x14ac:dyDescent="0.3">
      <c r="A2529" s="1">
        <v>2786</v>
      </c>
      <c r="B2529">
        <v>20755</v>
      </c>
      <c r="F2529" s="2" t="s">
        <v>76</v>
      </c>
      <c r="G2529" s="2" t="s">
        <v>78</v>
      </c>
      <c r="H2529" s="2" t="s">
        <v>37</v>
      </c>
      <c r="I2529" s="2" t="s">
        <v>46</v>
      </c>
      <c r="J2529" s="2" t="s">
        <v>1228</v>
      </c>
      <c r="K2529" s="2" t="s">
        <v>300</v>
      </c>
      <c r="L2529" s="2" t="s">
        <v>278</v>
      </c>
      <c r="M2529" s="2" t="s">
        <v>302</v>
      </c>
      <c r="N2529" s="3" t="s">
        <v>2520</v>
      </c>
      <c r="O2529" s="2" t="s">
        <v>53</v>
      </c>
      <c r="P2529" s="2" t="s">
        <v>65</v>
      </c>
      <c r="Q2529" s="2"/>
      <c r="R2529" s="2" t="s">
        <v>180</v>
      </c>
      <c r="S2529" s="2" t="s">
        <v>355</v>
      </c>
      <c r="T2529" s="2"/>
      <c r="U2529">
        <v>0</v>
      </c>
      <c r="V2529">
        <v>731</v>
      </c>
      <c r="W2529" s="4">
        <v>46150</v>
      </c>
      <c r="X2529" s="4">
        <v>46158</v>
      </c>
      <c r="Y2529" s="4">
        <v>46158</v>
      </c>
      <c r="Z2529" s="4">
        <v>46889</v>
      </c>
      <c r="AA2529" s="3"/>
      <c r="AB2529" s="3" t="s">
        <v>2411</v>
      </c>
      <c r="AC2529" s="2"/>
      <c r="AD2529" s="2" t="s">
        <v>118</v>
      </c>
      <c r="AE2529" s="2" t="s">
        <v>102</v>
      </c>
      <c r="AF2529" s="2"/>
      <c r="AG2529" s="2"/>
      <c r="AH2529" s="2"/>
      <c r="AI2529" s="2"/>
      <c r="AJ2529" s="2" t="s">
        <v>50</v>
      </c>
      <c r="AK2529" s="2" t="s">
        <v>49</v>
      </c>
    </row>
    <row r="2530" spans="1:37" ht="57.6" x14ac:dyDescent="0.3">
      <c r="A2530" s="1">
        <v>2787</v>
      </c>
      <c r="B2530">
        <v>20756</v>
      </c>
      <c r="F2530" s="2" t="s">
        <v>76</v>
      </c>
      <c r="G2530" s="2" t="s">
        <v>78</v>
      </c>
      <c r="H2530" s="2" t="s">
        <v>37</v>
      </c>
      <c r="I2530" s="2" t="s">
        <v>46</v>
      </c>
      <c r="J2530" s="2" t="s">
        <v>1228</v>
      </c>
      <c r="K2530" s="2" t="s">
        <v>300</v>
      </c>
      <c r="L2530" s="2" t="s">
        <v>281</v>
      </c>
      <c r="M2530" s="2" t="s">
        <v>303</v>
      </c>
      <c r="N2530" s="3" t="s">
        <v>2520</v>
      </c>
      <c r="O2530" s="2" t="s">
        <v>53</v>
      </c>
      <c r="P2530" s="2" t="s">
        <v>65</v>
      </c>
      <c r="Q2530" s="2"/>
      <c r="R2530" s="2" t="s">
        <v>180</v>
      </c>
      <c r="S2530" s="2" t="s">
        <v>355</v>
      </c>
      <c r="T2530" s="2"/>
      <c r="U2530">
        <v>0</v>
      </c>
      <c r="V2530">
        <v>8766</v>
      </c>
      <c r="W2530" s="4">
        <v>46150</v>
      </c>
      <c r="X2530" s="4">
        <v>46154</v>
      </c>
      <c r="Y2530" s="4">
        <v>46154</v>
      </c>
      <c r="Z2530" s="4">
        <v>54920</v>
      </c>
      <c r="AA2530" s="3"/>
      <c r="AB2530" s="3" t="s">
        <v>2421</v>
      </c>
      <c r="AC2530" s="2"/>
      <c r="AD2530" s="2" t="s">
        <v>118</v>
      </c>
      <c r="AE2530" s="2" t="s">
        <v>118</v>
      </c>
      <c r="AF2530" s="2"/>
      <c r="AG2530" s="2"/>
      <c r="AH2530" s="2"/>
      <c r="AI2530" s="2"/>
      <c r="AJ2530" s="2" t="s">
        <v>50</v>
      </c>
      <c r="AK2530" s="2" t="s">
        <v>49</v>
      </c>
    </row>
    <row r="2531" spans="1:37" ht="57.6" x14ac:dyDescent="0.3">
      <c r="A2531" s="1">
        <v>2788</v>
      </c>
      <c r="B2531">
        <v>20763</v>
      </c>
      <c r="F2531" s="2" t="s">
        <v>76</v>
      </c>
      <c r="G2531" s="2" t="s">
        <v>78</v>
      </c>
      <c r="H2531" s="2" t="s">
        <v>37</v>
      </c>
      <c r="I2531" s="2" t="s">
        <v>46</v>
      </c>
      <c r="J2531" s="2" t="s">
        <v>1228</v>
      </c>
      <c r="K2531" s="2" t="s">
        <v>305</v>
      </c>
      <c r="L2531" s="2" t="s">
        <v>278</v>
      </c>
      <c r="M2531" s="2" t="s">
        <v>307</v>
      </c>
      <c r="N2531" s="3" t="s">
        <v>2520</v>
      </c>
      <c r="O2531" s="2" t="s">
        <v>53</v>
      </c>
      <c r="P2531" s="2" t="s">
        <v>65</v>
      </c>
      <c r="Q2531" s="2"/>
      <c r="R2531" s="2" t="s">
        <v>180</v>
      </c>
      <c r="S2531" s="2" t="s">
        <v>355</v>
      </c>
      <c r="T2531" s="2"/>
      <c r="U2531">
        <v>0</v>
      </c>
      <c r="V2531">
        <v>731</v>
      </c>
      <c r="W2531" s="4">
        <v>46151</v>
      </c>
      <c r="X2531" s="4"/>
      <c r="Y2531" s="4">
        <v>46151</v>
      </c>
      <c r="Z2531" s="4">
        <v>46882</v>
      </c>
      <c r="AA2531" s="3"/>
      <c r="AB2531" s="3"/>
      <c r="AC2531" s="2"/>
      <c r="AD2531" s="2" t="s">
        <v>118</v>
      </c>
      <c r="AE2531" s="2" t="s">
        <v>101</v>
      </c>
      <c r="AF2531" s="2"/>
      <c r="AG2531" s="2"/>
      <c r="AH2531" s="2"/>
      <c r="AI2531" s="2"/>
      <c r="AJ2531" s="2" t="s">
        <v>50</v>
      </c>
      <c r="AK2531" s="2" t="s">
        <v>49</v>
      </c>
    </row>
    <row r="2532" spans="1:37" ht="57.6" x14ac:dyDescent="0.3">
      <c r="A2532" s="1">
        <v>2789</v>
      </c>
      <c r="B2532">
        <v>20764</v>
      </c>
      <c r="F2532" s="2" t="s">
        <v>76</v>
      </c>
      <c r="G2532" s="2" t="s">
        <v>78</v>
      </c>
      <c r="H2532" s="2" t="s">
        <v>37</v>
      </c>
      <c r="I2532" s="2" t="s">
        <v>46</v>
      </c>
      <c r="J2532" s="2" t="s">
        <v>1228</v>
      </c>
      <c r="K2532" s="2" t="s">
        <v>305</v>
      </c>
      <c r="L2532" s="2" t="s">
        <v>283</v>
      </c>
      <c r="M2532" s="2" t="s">
        <v>309</v>
      </c>
      <c r="N2532" s="3" t="s">
        <v>2520</v>
      </c>
      <c r="O2532" s="2" t="s">
        <v>53</v>
      </c>
      <c r="P2532" s="2" t="s">
        <v>65</v>
      </c>
      <c r="Q2532" s="2"/>
      <c r="R2532" s="2" t="s">
        <v>180</v>
      </c>
      <c r="S2532" s="2" t="s">
        <v>355</v>
      </c>
      <c r="T2532" s="2"/>
      <c r="U2532">
        <v>0</v>
      </c>
      <c r="V2532">
        <v>731</v>
      </c>
      <c r="W2532" s="4">
        <v>46151</v>
      </c>
      <c r="X2532" s="4">
        <v>46158</v>
      </c>
      <c r="Y2532" s="4">
        <v>46158</v>
      </c>
      <c r="Z2532" s="4">
        <v>46889</v>
      </c>
      <c r="AA2532" s="3"/>
      <c r="AB2532" s="3" t="s">
        <v>2411</v>
      </c>
      <c r="AC2532" s="2"/>
      <c r="AD2532" s="2" t="s">
        <v>118</v>
      </c>
      <c r="AE2532" s="2" t="s">
        <v>102</v>
      </c>
      <c r="AF2532" s="2"/>
      <c r="AG2532" s="2"/>
      <c r="AH2532" s="2"/>
      <c r="AI2532" s="2"/>
      <c r="AJ2532" s="2" t="s">
        <v>50</v>
      </c>
      <c r="AK2532" s="2" t="s">
        <v>49</v>
      </c>
    </row>
    <row r="2533" spans="1:37" ht="28.8" x14ac:dyDescent="0.3">
      <c r="A2533" s="1">
        <v>2790</v>
      </c>
      <c r="B2533">
        <v>20777</v>
      </c>
      <c r="F2533" s="2" t="s">
        <v>47</v>
      </c>
      <c r="G2533" s="2" t="s">
        <v>78</v>
      </c>
      <c r="H2533" s="2" t="s">
        <v>37</v>
      </c>
      <c r="I2533" s="2" t="s">
        <v>46</v>
      </c>
      <c r="J2533" s="2" t="s">
        <v>258</v>
      </c>
      <c r="K2533" s="2" t="s">
        <v>328</v>
      </c>
      <c r="L2533" s="2" t="s">
        <v>338</v>
      </c>
      <c r="M2533" s="2" t="s">
        <v>339</v>
      </c>
      <c r="N2533" s="3" t="s">
        <v>2522</v>
      </c>
      <c r="O2533" s="2" t="s">
        <v>53</v>
      </c>
      <c r="P2533" s="2" t="s">
        <v>65</v>
      </c>
      <c r="Q2533" s="2"/>
      <c r="R2533" s="2" t="s">
        <v>54</v>
      </c>
      <c r="S2533" s="2" t="s">
        <v>360</v>
      </c>
      <c r="T2533" s="2"/>
      <c r="U2533">
        <v>0</v>
      </c>
      <c r="V2533">
        <v>0</v>
      </c>
      <c r="W2533" s="4">
        <v>46153</v>
      </c>
      <c r="X2533" s="4">
        <v>46158</v>
      </c>
      <c r="Y2533" s="4">
        <v>46158</v>
      </c>
      <c r="Z2533" s="4">
        <v>46158</v>
      </c>
      <c r="AA2533" s="3"/>
      <c r="AB2533" s="3" t="s">
        <v>2430</v>
      </c>
      <c r="AC2533" s="2"/>
      <c r="AD2533" s="2" t="s">
        <v>102</v>
      </c>
      <c r="AE2533" s="2" t="s">
        <v>117</v>
      </c>
      <c r="AF2533" s="2"/>
      <c r="AG2533" s="2"/>
      <c r="AH2533" s="2"/>
      <c r="AI2533" s="2"/>
      <c r="AJ2533" s="2" t="s">
        <v>50</v>
      </c>
      <c r="AK2533" s="2" t="s">
        <v>49</v>
      </c>
    </row>
    <row r="2534" spans="1:37" ht="28.8" x14ac:dyDescent="0.3">
      <c r="A2534" s="1">
        <v>2791</v>
      </c>
      <c r="B2534">
        <v>20778</v>
      </c>
      <c r="F2534" s="2" t="s">
        <v>76</v>
      </c>
      <c r="G2534" s="2" t="s">
        <v>78</v>
      </c>
      <c r="H2534" s="2" t="s">
        <v>37</v>
      </c>
      <c r="I2534" s="2" t="s">
        <v>46</v>
      </c>
      <c r="J2534" s="2" t="s">
        <v>320</v>
      </c>
      <c r="K2534" s="2" t="s">
        <v>328</v>
      </c>
      <c r="L2534" s="2" t="s">
        <v>336</v>
      </c>
      <c r="M2534" s="2" t="s">
        <v>337</v>
      </c>
      <c r="N2534" s="3" t="s">
        <v>2523</v>
      </c>
      <c r="O2534" s="2" t="s">
        <v>53</v>
      </c>
      <c r="P2534" s="2" t="s">
        <v>65</v>
      </c>
      <c r="Q2534" s="2"/>
      <c r="R2534" s="2"/>
      <c r="S2534" s="2"/>
      <c r="T2534" s="2"/>
      <c r="U2534">
        <v>0</v>
      </c>
      <c r="V2534">
        <v>0</v>
      </c>
      <c r="W2534" s="4">
        <v>46153</v>
      </c>
      <c r="X2534" s="4">
        <v>46158</v>
      </c>
      <c r="Y2534" s="4">
        <v>46158</v>
      </c>
      <c r="Z2534" s="4">
        <v>46158</v>
      </c>
      <c r="AA2534" s="3"/>
      <c r="AB2534" s="3" t="s">
        <v>2430</v>
      </c>
      <c r="AC2534" s="2"/>
      <c r="AD2534" s="2" t="s">
        <v>102</v>
      </c>
      <c r="AE2534" s="2" t="s">
        <v>117</v>
      </c>
      <c r="AF2534" s="2"/>
      <c r="AG2534" s="2"/>
      <c r="AH2534" s="2"/>
      <c r="AI2534" s="2"/>
      <c r="AJ2534" s="2" t="s">
        <v>50</v>
      </c>
      <c r="AK2534" s="2" t="s">
        <v>49</v>
      </c>
    </row>
    <row r="2535" spans="1:37" ht="86.4" x14ac:dyDescent="0.3">
      <c r="A2535" s="1">
        <v>2792</v>
      </c>
      <c r="B2535">
        <v>21406</v>
      </c>
      <c r="F2535" s="2" t="s">
        <v>76</v>
      </c>
      <c r="G2535" s="2" t="s">
        <v>72</v>
      </c>
      <c r="H2535" s="2" t="s">
        <v>37</v>
      </c>
      <c r="I2535" s="2" t="s">
        <v>46</v>
      </c>
      <c r="J2535" s="2" t="s">
        <v>1466</v>
      </c>
      <c r="K2535" s="2" t="s">
        <v>272</v>
      </c>
      <c r="L2535" s="2" t="s">
        <v>283</v>
      </c>
      <c r="M2535" s="2" t="s">
        <v>284</v>
      </c>
      <c r="N2535" s="3" t="s">
        <v>2524</v>
      </c>
      <c r="O2535" s="2" t="s">
        <v>60</v>
      </c>
      <c r="P2535" s="2" t="s">
        <v>65</v>
      </c>
      <c r="Q2535" s="2"/>
      <c r="R2535" s="2" t="s">
        <v>114</v>
      </c>
      <c r="S2535" s="2" t="s">
        <v>2268</v>
      </c>
      <c r="T2535" s="2"/>
      <c r="U2535">
        <v>0</v>
      </c>
      <c r="V2535">
        <v>1826</v>
      </c>
      <c r="W2535" s="4">
        <v>46146</v>
      </c>
      <c r="X2535" s="4"/>
      <c r="Y2535" s="4">
        <v>46146</v>
      </c>
      <c r="Z2535" s="4">
        <v>47972</v>
      </c>
      <c r="AA2535" s="3"/>
      <c r="AB2535" s="3" t="s">
        <v>2602</v>
      </c>
      <c r="AC2535" s="2"/>
      <c r="AD2535" s="2" t="s">
        <v>118</v>
      </c>
      <c r="AE2535" s="2" t="s">
        <v>117</v>
      </c>
      <c r="AF2535" s="2"/>
      <c r="AG2535" s="2"/>
      <c r="AH2535" s="2"/>
      <c r="AI2535" s="2"/>
      <c r="AJ2535" s="2" t="s">
        <v>50</v>
      </c>
      <c r="AK2535" s="2" t="s">
        <v>49</v>
      </c>
    </row>
    <row r="2536" spans="1:37" ht="86.4" x14ac:dyDescent="0.3">
      <c r="A2536" s="1">
        <v>2793</v>
      </c>
      <c r="B2536">
        <v>20799</v>
      </c>
      <c r="F2536" s="2" t="s">
        <v>76</v>
      </c>
      <c r="G2536" s="2" t="s">
        <v>78</v>
      </c>
      <c r="H2536" s="2" t="s">
        <v>37</v>
      </c>
      <c r="I2536" s="2" t="s">
        <v>46</v>
      </c>
      <c r="J2536" s="2" t="s">
        <v>1466</v>
      </c>
      <c r="K2536" s="2" t="s">
        <v>285</v>
      </c>
      <c r="L2536" s="2" t="s">
        <v>283</v>
      </c>
      <c r="M2536" s="2" t="s">
        <v>289</v>
      </c>
      <c r="N2536" s="3" t="s">
        <v>2524</v>
      </c>
      <c r="O2536" s="2" t="s">
        <v>60</v>
      </c>
      <c r="P2536" s="2" t="s">
        <v>65</v>
      </c>
      <c r="Q2536" s="2"/>
      <c r="R2536" s="2" t="s">
        <v>114</v>
      </c>
      <c r="S2536" s="2" t="s">
        <v>2268</v>
      </c>
      <c r="T2536" s="2"/>
      <c r="U2536">
        <v>0</v>
      </c>
      <c r="V2536">
        <v>1826</v>
      </c>
      <c r="W2536" s="4">
        <v>46147</v>
      </c>
      <c r="X2536" s="4">
        <v>46158</v>
      </c>
      <c r="Y2536" s="4">
        <v>46158</v>
      </c>
      <c r="Z2536" s="4">
        <v>47984</v>
      </c>
      <c r="AA2536" s="3"/>
      <c r="AB2536" s="3" t="s">
        <v>2411</v>
      </c>
      <c r="AC2536" s="2"/>
      <c r="AD2536" s="2" t="s">
        <v>118</v>
      </c>
      <c r="AE2536" s="2" t="s">
        <v>102</v>
      </c>
      <c r="AF2536" s="2"/>
      <c r="AG2536" s="2"/>
      <c r="AH2536" s="2"/>
      <c r="AI2536" s="2"/>
      <c r="AJ2536" s="2" t="s">
        <v>50</v>
      </c>
      <c r="AK2536" s="2" t="s">
        <v>49</v>
      </c>
    </row>
    <row r="2537" spans="1:37" ht="86.4" x14ac:dyDescent="0.3">
      <c r="A2537" s="1">
        <v>2794</v>
      </c>
      <c r="B2537">
        <v>20800</v>
      </c>
      <c r="F2537" s="2" t="s">
        <v>76</v>
      </c>
      <c r="G2537" s="2" t="s">
        <v>78</v>
      </c>
      <c r="H2537" s="2" t="s">
        <v>37</v>
      </c>
      <c r="I2537" s="2" t="s">
        <v>46</v>
      </c>
      <c r="J2537" s="2" t="s">
        <v>1466</v>
      </c>
      <c r="K2537" s="2" t="s">
        <v>290</v>
      </c>
      <c r="L2537" s="2" t="s">
        <v>283</v>
      </c>
      <c r="M2537" s="2" t="s">
        <v>294</v>
      </c>
      <c r="N2537" s="3" t="s">
        <v>2524</v>
      </c>
      <c r="O2537" s="2" t="s">
        <v>60</v>
      </c>
      <c r="P2537" s="2" t="s">
        <v>65</v>
      </c>
      <c r="Q2537" s="2"/>
      <c r="R2537" s="2" t="s">
        <v>114</v>
      </c>
      <c r="S2537" s="2" t="s">
        <v>2268</v>
      </c>
      <c r="T2537" s="2"/>
      <c r="U2537">
        <v>0</v>
      </c>
      <c r="V2537">
        <v>1826</v>
      </c>
      <c r="W2537" s="4">
        <v>46148</v>
      </c>
      <c r="X2537" s="4">
        <v>46154</v>
      </c>
      <c r="Y2537" s="4">
        <v>46154</v>
      </c>
      <c r="Z2537" s="4">
        <v>47980</v>
      </c>
      <c r="AA2537" s="3"/>
      <c r="AB2537" s="3" t="s">
        <v>2518</v>
      </c>
      <c r="AC2537" s="2"/>
      <c r="AD2537" s="2" t="s">
        <v>118</v>
      </c>
      <c r="AE2537" s="2" t="s">
        <v>117</v>
      </c>
      <c r="AF2537" s="2"/>
      <c r="AG2537" s="2"/>
      <c r="AH2537" s="2"/>
      <c r="AI2537" s="2"/>
      <c r="AJ2537" s="2" t="s">
        <v>50</v>
      </c>
      <c r="AK2537" s="2" t="s">
        <v>49</v>
      </c>
    </row>
    <row r="2538" spans="1:37" ht="86.4" x14ac:dyDescent="0.3">
      <c r="A2538" s="1">
        <v>2795</v>
      </c>
      <c r="B2538">
        <v>20801</v>
      </c>
      <c r="F2538" s="2" t="s">
        <v>76</v>
      </c>
      <c r="G2538" s="2" t="s">
        <v>78</v>
      </c>
      <c r="H2538" s="2" t="s">
        <v>37</v>
      </c>
      <c r="I2538" s="2" t="s">
        <v>46</v>
      </c>
      <c r="J2538" s="2" t="s">
        <v>1466</v>
      </c>
      <c r="K2538" s="2" t="s">
        <v>295</v>
      </c>
      <c r="L2538" s="2" t="s">
        <v>283</v>
      </c>
      <c r="M2538" s="2" t="s">
        <v>299</v>
      </c>
      <c r="N2538" s="3" t="s">
        <v>2524</v>
      </c>
      <c r="O2538" s="2" t="s">
        <v>60</v>
      </c>
      <c r="P2538" s="2" t="s">
        <v>65</v>
      </c>
      <c r="Q2538" s="2"/>
      <c r="R2538" s="2" t="s">
        <v>114</v>
      </c>
      <c r="S2538" s="2" t="s">
        <v>2268</v>
      </c>
      <c r="T2538" s="2"/>
      <c r="U2538">
        <v>0</v>
      </c>
      <c r="V2538">
        <v>1826</v>
      </c>
      <c r="W2538" s="4">
        <v>46149</v>
      </c>
      <c r="X2538" s="4"/>
      <c r="Y2538" s="4">
        <v>46149</v>
      </c>
      <c r="Z2538" s="4">
        <v>47975</v>
      </c>
      <c r="AA2538" s="3"/>
      <c r="AB2538" s="3"/>
      <c r="AC2538" s="2"/>
      <c r="AD2538" s="2" t="s">
        <v>118</v>
      </c>
      <c r="AE2538" s="2" t="s">
        <v>101</v>
      </c>
      <c r="AF2538" s="2"/>
      <c r="AG2538" s="2"/>
      <c r="AH2538" s="2"/>
      <c r="AI2538" s="2"/>
      <c r="AJ2538" s="2" t="s">
        <v>50</v>
      </c>
      <c r="AK2538" s="2" t="s">
        <v>49</v>
      </c>
    </row>
    <row r="2539" spans="1:37" ht="86.4" x14ac:dyDescent="0.3">
      <c r="A2539" s="1">
        <v>2796</v>
      </c>
      <c r="B2539">
        <v>20802</v>
      </c>
      <c r="F2539" s="2" t="s">
        <v>76</v>
      </c>
      <c r="G2539" s="2" t="s">
        <v>78</v>
      </c>
      <c r="H2539" s="2" t="s">
        <v>37</v>
      </c>
      <c r="I2539" s="2" t="s">
        <v>46</v>
      </c>
      <c r="J2539" s="2" t="s">
        <v>1466</v>
      </c>
      <c r="K2539" s="2" t="s">
        <v>300</v>
      </c>
      <c r="L2539" s="2" t="s">
        <v>283</v>
      </c>
      <c r="M2539" s="2" t="s">
        <v>304</v>
      </c>
      <c r="N2539" s="3" t="s">
        <v>2524</v>
      </c>
      <c r="O2539" s="2" t="s">
        <v>60</v>
      </c>
      <c r="P2539" s="2" t="s">
        <v>65</v>
      </c>
      <c r="Q2539" s="2"/>
      <c r="R2539" s="2" t="s">
        <v>114</v>
      </c>
      <c r="S2539" s="2" t="s">
        <v>2268</v>
      </c>
      <c r="T2539" s="2"/>
      <c r="U2539">
        <v>0</v>
      </c>
      <c r="V2539">
        <v>1826</v>
      </c>
      <c r="W2539" s="4">
        <v>46150</v>
      </c>
      <c r="X2539" s="4">
        <v>46154</v>
      </c>
      <c r="Y2539" s="4">
        <v>46154</v>
      </c>
      <c r="Z2539" s="4">
        <v>47980</v>
      </c>
      <c r="AA2539" s="3"/>
      <c r="AB2539" s="3" t="s">
        <v>2525</v>
      </c>
      <c r="AC2539" s="2"/>
      <c r="AD2539" s="2" t="s">
        <v>118</v>
      </c>
      <c r="AE2539" s="2" t="s">
        <v>118</v>
      </c>
      <c r="AF2539" s="2"/>
      <c r="AG2539" s="2"/>
      <c r="AH2539" s="2"/>
      <c r="AI2539" s="2"/>
      <c r="AJ2539" s="2" t="s">
        <v>50</v>
      </c>
      <c r="AK2539" s="2" t="s">
        <v>49</v>
      </c>
    </row>
    <row r="2540" spans="1:37" ht="86.4" x14ac:dyDescent="0.3">
      <c r="A2540" s="1">
        <v>2797</v>
      </c>
      <c r="B2540">
        <v>20803</v>
      </c>
      <c r="F2540" s="2" t="s">
        <v>76</v>
      </c>
      <c r="G2540" s="2" t="s">
        <v>78</v>
      </c>
      <c r="H2540" s="2" t="s">
        <v>37</v>
      </c>
      <c r="I2540" s="2" t="s">
        <v>46</v>
      </c>
      <c r="J2540" s="2" t="s">
        <v>1466</v>
      </c>
      <c r="K2540" s="2" t="s">
        <v>305</v>
      </c>
      <c r="L2540" s="2" t="s">
        <v>283</v>
      </c>
      <c r="M2540" s="2" t="s">
        <v>309</v>
      </c>
      <c r="N2540" s="3" t="s">
        <v>2524</v>
      </c>
      <c r="O2540" s="2" t="s">
        <v>60</v>
      </c>
      <c r="P2540" s="2" t="s">
        <v>65</v>
      </c>
      <c r="Q2540" s="2"/>
      <c r="R2540" s="2" t="s">
        <v>114</v>
      </c>
      <c r="S2540" s="2" t="s">
        <v>2268</v>
      </c>
      <c r="T2540" s="2"/>
      <c r="U2540">
        <v>0</v>
      </c>
      <c r="V2540">
        <v>21915</v>
      </c>
      <c r="W2540" s="4">
        <v>46151</v>
      </c>
      <c r="X2540" s="4">
        <v>46163</v>
      </c>
      <c r="Y2540" s="4">
        <v>46163</v>
      </c>
      <c r="Z2540" s="4">
        <v>68078</v>
      </c>
      <c r="AA2540" s="3"/>
      <c r="AB2540" s="3" t="s">
        <v>2526</v>
      </c>
      <c r="AC2540" s="2"/>
      <c r="AD2540" s="2" t="s">
        <v>118</v>
      </c>
      <c r="AE2540" s="2" t="s">
        <v>45</v>
      </c>
      <c r="AF2540" s="2"/>
      <c r="AG2540" s="2"/>
      <c r="AH2540" s="2"/>
      <c r="AI2540" s="2"/>
      <c r="AJ2540" s="2" t="s">
        <v>50</v>
      </c>
      <c r="AK2540" s="2" t="s">
        <v>49</v>
      </c>
    </row>
    <row r="2541" spans="1:37" ht="28.8" x14ac:dyDescent="0.3">
      <c r="A2541" s="1">
        <v>2798</v>
      </c>
      <c r="B2541">
        <v>21112</v>
      </c>
      <c r="F2541" s="2" t="s">
        <v>76</v>
      </c>
      <c r="G2541" s="2" t="s">
        <v>78</v>
      </c>
      <c r="H2541" s="2" t="s">
        <v>37</v>
      </c>
      <c r="I2541" s="2" t="s">
        <v>46</v>
      </c>
      <c r="J2541" s="2" t="s">
        <v>176</v>
      </c>
      <c r="K2541" s="2" t="s">
        <v>142</v>
      </c>
      <c r="L2541" s="2" t="s">
        <v>143</v>
      </c>
      <c r="M2541" s="2" t="s">
        <v>144</v>
      </c>
      <c r="N2541" s="3" t="s">
        <v>2527</v>
      </c>
      <c r="O2541" s="2" t="s">
        <v>174</v>
      </c>
      <c r="P2541" s="2" t="s">
        <v>65</v>
      </c>
      <c r="Q2541" s="2"/>
      <c r="R2541" s="2"/>
      <c r="S2541" s="2"/>
      <c r="T2541" s="2"/>
      <c r="U2541">
        <v>0</v>
      </c>
      <c r="V2541">
        <v>365</v>
      </c>
      <c r="W2541" s="4">
        <v>46168</v>
      </c>
      <c r="X2541" s="4">
        <v>46178</v>
      </c>
      <c r="Y2541" s="4">
        <v>46178</v>
      </c>
      <c r="Z2541" s="4">
        <v>46543</v>
      </c>
      <c r="AA2541" s="3"/>
      <c r="AB2541" s="3" t="s">
        <v>2587</v>
      </c>
      <c r="AC2541" s="2"/>
      <c r="AD2541" s="2" t="s">
        <v>45</v>
      </c>
      <c r="AE2541" s="2" t="s">
        <v>45</v>
      </c>
      <c r="AF2541" s="2"/>
      <c r="AG2541" s="2"/>
      <c r="AH2541" s="2"/>
      <c r="AI2541" s="2"/>
      <c r="AJ2541" s="2" t="s">
        <v>50</v>
      </c>
      <c r="AK2541" s="2" t="s">
        <v>49</v>
      </c>
    </row>
    <row r="2542" spans="1:37" ht="28.8" x14ac:dyDescent="0.3">
      <c r="A2542" s="1">
        <v>2799</v>
      </c>
      <c r="B2542">
        <v>21113</v>
      </c>
      <c r="F2542" s="2" t="s">
        <v>76</v>
      </c>
      <c r="G2542" s="2" t="s">
        <v>78</v>
      </c>
      <c r="H2542" s="2" t="s">
        <v>37</v>
      </c>
      <c r="I2542" s="2" t="s">
        <v>46</v>
      </c>
      <c r="J2542" s="2" t="s">
        <v>176</v>
      </c>
      <c r="K2542" s="2" t="s">
        <v>142</v>
      </c>
      <c r="L2542" s="2" t="s">
        <v>83</v>
      </c>
      <c r="M2542" s="2" t="s">
        <v>161</v>
      </c>
      <c r="N2542" s="3" t="s">
        <v>2527</v>
      </c>
      <c r="O2542" s="2" t="s">
        <v>174</v>
      </c>
      <c r="P2542" s="2" t="s">
        <v>65</v>
      </c>
      <c r="Q2542" s="2"/>
      <c r="R2542" s="2"/>
      <c r="S2542" s="2"/>
      <c r="T2542" s="2"/>
      <c r="U2542">
        <v>0</v>
      </c>
      <c r="V2542">
        <v>365</v>
      </c>
      <c r="W2542" s="4">
        <v>46168</v>
      </c>
      <c r="X2542" s="4">
        <v>46178</v>
      </c>
      <c r="Y2542" s="4">
        <v>46178</v>
      </c>
      <c r="Z2542" s="4">
        <v>46543</v>
      </c>
      <c r="AA2542" s="3"/>
      <c r="AB2542" s="3" t="s">
        <v>2603</v>
      </c>
      <c r="AC2542" s="2"/>
      <c r="AD2542" s="2" t="s">
        <v>45</v>
      </c>
      <c r="AE2542" s="2" t="s">
        <v>45</v>
      </c>
      <c r="AF2542" s="2"/>
      <c r="AG2542" s="2"/>
      <c r="AH2542" s="2"/>
      <c r="AI2542" s="2"/>
      <c r="AJ2542" s="2" t="s">
        <v>50</v>
      </c>
      <c r="AK2542" s="2" t="s">
        <v>49</v>
      </c>
    </row>
    <row r="2543" spans="1:37" ht="28.8" x14ac:dyDescent="0.3">
      <c r="A2543" s="1">
        <v>2800</v>
      </c>
      <c r="B2543">
        <v>21114</v>
      </c>
      <c r="F2543" s="2" t="s">
        <v>76</v>
      </c>
      <c r="G2543" s="2" t="s">
        <v>78</v>
      </c>
      <c r="H2543" s="2" t="s">
        <v>37</v>
      </c>
      <c r="I2543" s="2" t="s">
        <v>46</v>
      </c>
      <c r="J2543" s="2" t="s">
        <v>176</v>
      </c>
      <c r="K2543" s="2" t="s">
        <v>142</v>
      </c>
      <c r="L2543" s="2" t="s">
        <v>149</v>
      </c>
      <c r="M2543" s="2" t="s">
        <v>150</v>
      </c>
      <c r="N2543" s="3" t="s">
        <v>2527</v>
      </c>
      <c r="O2543" s="2" t="s">
        <v>174</v>
      </c>
      <c r="P2543" s="2" t="s">
        <v>65</v>
      </c>
      <c r="Q2543" s="2"/>
      <c r="R2543" s="2"/>
      <c r="S2543" s="2"/>
      <c r="T2543" s="2"/>
      <c r="U2543">
        <v>0</v>
      </c>
      <c r="V2543">
        <v>365</v>
      </c>
      <c r="W2543" s="4">
        <v>46168</v>
      </c>
      <c r="X2543" s="4">
        <v>46178</v>
      </c>
      <c r="Y2543" s="4">
        <v>46178</v>
      </c>
      <c r="Z2543" s="4">
        <v>46543</v>
      </c>
      <c r="AA2543" s="3"/>
      <c r="AB2543" s="3" t="s">
        <v>2603</v>
      </c>
      <c r="AC2543" s="2"/>
      <c r="AD2543" s="2" t="s">
        <v>45</v>
      </c>
      <c r="AE2543" s="2" t="s">
        <v>45</v>
      </c>
      <c r="AF2543" s="2"/>
      <c r="AG2543" s="2"/>
      <c r="AH2543" s="2"/>
      <c r="AI2543" s="2"/>
      <c r="AJ2543" s="2" t="s">
        <v>50</v>
      </c>
      <c r="AK2543" s="2" t="s">
        <v>49</v>
      </c>
    </row>
    <row r="2544" spans="1:37" ht="28.8" x14ac:dyDescent="0.3">
      <c r="A2544" s="1">
        <v>2801</v>
      </c>
      <c r="B2544">
        <v>21238</v>
      </c>
      <c r="F2544" s="2" t="s">
        <v>76</v>
      </c>
      <c r="G2544" s="2" t="s">
        <v>78</v>
      </c>
      <c r="H2544" s="2" t="s">
        <v>37</v>
      </c>
      <c r="I2544" s="2" t="s">
        <v>46</v>
      </c>
      <c r="J2544" s="2" t="s">
        <v>176</v>
      </c>
      <c r="K2544" s="2" t="s">
        <v>188</v>
      </c>
      <c r="L2544" s="2" t="s">
        <v>39</v>
      </c>
      <c r="M2544" s="2" t="s">
        <v>208</v>
      </c>
      <c r="N2544" s="3" t="s">
        <v>2527</v>
      </c>
      <c r="O2544" s="2" t="s">
        <v>174</v>
      </c>
      <c r="P2544" s="2" t="s">
        <v>65</v>
      </c>
      <c r="Q2544" s="2"/>
      <c r="R2544" s="2"/>
      <c r="S2544" s="2"/>
      <c r="T2544" s="2"/>
      <c r="U2544">
        <v>0</v>
      </c>
      <c r="V2544">
        <v>365</v>
      </c>
      <c r="W2544" s="4">
        <v>46169</v>
      </c>
      <c r="X2544" s="4">
        <v>46184</v>
      </c>
      <c r="Y2544" s="4">
        <v>46184</v>
      </c>
      <c r="Z2544" s="4">
        <v>46549</v>
      </c>
      <c r="AA2544" s="3"/>
      <c r="AB2544" s="3" t="s">
        <v>2604</v>
      </c>
      <c r="AC2544" s="2"/>
      <c r="AD2544" s="2" t="s">
        <v>45</v>
      </c>
      <c r="AE2544" s="2" t="s">
        <v>101</v>
      </c>
      <c r="AF2544" s="2"/>
      <c r="AG2544" s="2"/>
      <c r="AH2544" s="2"/>
      <c r="AI2544" s="2"/>
      <c r="AJ2544" s="2" t="s">
        <v>50</v>
      </c>
      <c r="AK2544" s="2" t="s">
        <v>49</v>
      </c>
    </row>
    <row r="2545" spans="1:37" ht="28.8" x14ac:dyDescent="0.3">
      <c r="A2545" s="1">
        <v>2802</v>
      </c>
      <c r="B2545">
        <v>21239</v>
      </c>
      <c r="F2545" s="2" t="s">
        <v>76</v>
      </c>
      <c r="G2545" s="2" t="s">
        <v>78</v>
      </c>
      <c r="H2545" s="2" t="s">
        <v>37</v>
      </c>
      <c r="I2545" s="2" t="s">
        <v>46</v>
      </c>
      <c r="J2545" s="2" t="s">
        <v>176</v>
      </c>
      <c r="K2545" s="2" t="s">
        <v>188</v>
      </c>
      <c r="L2545" s="2" t="s">
        <v>135</v>
      </c>
      <c r="M2545" s="2" t="s">
        <v>219</v>
      </c>
      <c r="N2545" s="3" t="s">
        <v>2527</v>
      </c>
      <c r="O2545" s="2" t="s">
        <v>174</v>
      </c>
      <c r="P2545" s="2" t="s">
        <v>65</v>
      </c>
      <c r="Q2545" s="2"/>
      <c r="R2545" s="2"/>
      <c r="S2545" s="2"/>
      <c r="T2545" s="2"/>
      <c r="U2545">
        <v>0</v>
      </c>
      <c r="V2545">
        <v>365</v>
      </c>
      <c r="W2545" s="4">
        <v>46169</v>
      </c>
      <c r="X2545" s="4">
        <v>46184</v>
      </c>
      <c r="Y2545" s="4">
        <v>46184</v>
      </c>
      <c r="Z2545" s="4">
        <v>46549</v>
      </c>
      <c r="AA2545" s="3"/>
      <c r="AB2545" s="3" t="s">
        <v>2605</v>
      </c>
      <c r="AC2545" s="2"/>
      <c r="AD2545" s="2" t="s">
        <v>45</v>
      </c>
      <c r="AE2545" s="2" t="s">
        <v>117</v>
      </c>
      <c r="AF2545" s="2"/>
      <c r="AG2545" s="2"/>
      <c r="AH2545" s="2"/>
      <c r="AI2545" s="2"/>
      <c r="AJ2545" s="2" t="s">
        <v>50</v>
      </c>
      <c r="AK2545" s="2" t="s">
        <v>49</v>
      </c>
    </row>
    <row r="2546" spans="1:37" ht="28.8" x14ac:dyDescent="0.3">
      <c r="A2546" s="1">
        <v>2803</v>
      </c>
      <c r="B2546">
        <v>21240</v>
      </c>
      <c r="F2546" s="2" t="s">
        <v>76</v>
      </c>
      <c r="G2546" s="2" t="s">
        <v>78</v>
      </c>
      <c r="H2546" s="2" t="s">
        <v>37</v>
      </c>
      <c r="I2546" s="2" t="s">
        <v>46</v>
      </c>
      <c r="J2546" s="2" t="s">
        <v>176</v>
      </c>
      <c r="K2546" s="2" t="s">
        <v>188</v>
      </c>
      <c r="L2546" s="2" t="s">
        <v>210</v>
      </c>
      <c r="M2546" s="2" t="s">
        <v>211</v>
      </c>
      <c r="N2546" s="3" t="s">
        <v>2527</v>
      </c>
      <c r="O2546" s="2" t="s">
        <v>174</v>
      </c>
      <c r="P2546" s="2" t="s">
        <v>65</v>
      </c>
      <c r="Q2546" s="2"/>
      <c r="R2546" s="2"/>
      <c r="S2546" s="2"/>
      <c r="T2546" s="2"/>
      <c r="U2546">
        <v>0</v>
      </c>
      <c r="V2546">
        <v>365</v>
      </c>
      <c r="W2546" s="4">
        <v>46169</v>
      </c>
      <c r="X2546" s="4">
        <v>46184</v>
      </c>
      <c r="Y2546" s="4">
        <v>46184</v>
      </c>
      <c r="Z2546" s="4">
        <v>46549</v>
      </c>
      <c r="AA2546" s="3"/>
      <c r="AB2546" s="3" t="s">
        <v>2606</v>
      </c>
      <c r="AC2546" s="2"/>
      <c r="AD2546" s="2" t="s">
        <v>45</v>
      </c>
      <c r="AE2546" s="2" t="s">
        <v>101</v>
      </c>
      <c r="AF2546" s="2"/>
      <c r="AG2546" s="2"/>
      <c r="AH2546" s="2"/>
      <c r="AI2546" s="2"/>
      <c r="AJ2546" s="2" t="s">
        <v>50</v>
      </c>
      <c r="AK2546" s="2" t="s">
        <v>49</v>
      </c>
    </row>
    <row r="2547" spans="1:37" ht="28.8" x14ac:dyDescent="0.3">
      <c r="A2547" s="1">
        <v>2804</v>
      </c>
      <c r="B2547">
        <v>21285</v>
      </c>
      <c r="F2547" s="2" t="s">
        <v>76</v>
      </c>
      <c r="G2547" s="2" t="s">
        <v>72</v>
      </c>
      <c r="H2547" s="2" t="s">
        <v>37</v>
      </c>
      <c r="I2547" s="2" t="s">
        <v>46</v>
      </c>
      <c r="J2547" s="2" t="s">
        <v>176</v>
      </c>
      <c r="K2547" s="2" t="s">
        <v>200</v>
      </c>
      <c r="L2547" s="2" t="s">
        <v>143</v>
      </c>
      <c r="M2547" s="2" t="s">
        <v>236</v>
      </c>
      <c r="N2547" s="3" t="s">
        <v>2527</v>
      </c>
      <c r="O2547" s="2" t="s">
        <v>174</v>
      </c>
      <c r="P2547" s="2" t="s">
        <v>65</v>
      </c>
      <c r="Q2547" s="2"/>
      <c r="R2547" s="2"/>
      <c r="S2547" s="2"/>
      <c r="T2547" s="2"/>
      <c r="U2547">
        <v>0</v>
      </c>
      <c r="V2547">
        <v>365</v>
      </c>
      <c r="W2547" s="4">
        <v>46170</v>
      </c>
      <c r="X2547" s="4"/>
      <c r="Y2547" s="4">
        <v>46170</v>
      </c>
      <c r="Z2547" s="4">
        <v>46535</v>
      </c>
      <c r="AA2547" s="3"/>
      <c r="AB2547" s="3"/>
      <c r="AC2547" s="2"/>
      <c r="AD2547" s="2" t="s">
        <v>45</v>
      </c>
      <c r="AE2547" s="2" t="s">
        <v>102</v>
      </c>
      <c r="AF2547" s="2"/>
      <c r="AG2547" s="2"/>
      <c r="AH2547" s="2"/>
      <c r="AI2547" s="2"/>
      <c r="AJ2547" s="2" t="s">
        <v>50</v>
      </c>
      <c r="AK2547" s="2" t="s">
        <v>49</v>
      </c>
    </row>
    <row r="2548" spans="1:37" ht="28.8" x14ac:dyDescent="0.3">
      <c r="A2548" s="1">
        <v>2805</v>
      </c>
      <c r="B2548">
        <v>21320</v>
      </c>
      <c r="F2548" s="2" t="s">
        <v>76</v>
      </c>
      <c r="G2548" s="2" t="s">
        <v>72</v>
      </c>
      <c r="H2548" s="2" t="s">
        <v>37</v>
      </c>
      <c r="I2548" s="2" t="s">
        <v>46</v>
      </c>
      <c r="J2548" s="2" t="s">
        <v>176</v>
      </c>
      <c r="K2548" s="2" t="s">
        <v>203</v>
      </c>
      <c r="L2548" s="2" t="s">
        <v>39</v>
      </c>
      <c r="M2548" s="2" t="s">
        <v>238</v>
      </c>
      <c r="N2548" s="3" t="s">
        <v>2527</v>
      </c>
      <c r="O2548" s="2" t="s">
        <v>174</v>
      </c>
      <c r="P2548" s="2" t="s">
        <v>65</v>
      </c>
      <c r="Q2548" s="2"/>
      <c r="R2548" s="2"/>
      <c r="S2548" s="2"/>
      <c r="T2548" s="2"/>
      <c r="U2548">
        <v>0</v>
      </c>
      <c r="V2548">
        <v>365</v>
      </c>
      <c r="W2548" s="4">
        <v>46171</v>
      </c>
      <c r="X2548" s="4"/>
      <c r="Y2548" s="4">
        <v>46171</v>
      </c>
      <c r="Z2548" s="4">
        <v>46536</v>
      </c>
      <c r="AA2548" s="3"/>
      <c r="AB2548" s="3"/>
      <c r="AC2548" s="2"/>
      <c r="AD2548" s="2" t="s">
        <v>45</v>
      </c>
      <c r="AE2548" s="2" t="s">
        <v>102</v>
      </c>
      <c r="AF2548" s="2"/>
      <c r="AG2548" s="2"/>
      <c r="AH2548" s="2"/>
      <c r="AI2548" s="2"/>
      <c r="AJ2548" s="2" t="s">
        <v>50</v>
      </c>
      <c r="AK2548" s="2" t="s">
        <v>49</v>
      </c>
    </row>
    <row r="2549" spans="1:37" ht="43.2" x14ac:dyDescent="0.3">
      <c r="A2549" s="1">
        <v>2806</v>
      </c>
      <c r="B2549">
        <v>21375</v>
      </c>
      <c r="F2549" s="2" t="s">
        <v>76</v>
      </c>
      <c r="G2549" s="2" t="s">
        <v>78</v>
      </c>
      <c r="H2549" s="2" t="s">
        <v>37</v>
      </c>
      <c r="I2549" s="2" t="s">
        <v>46</v>
      </c>
      <c r="J2549" s="2" t="s">
        <v>176</v>
      </c>
      <c r="K2549" s="2" t="s">
        <v>205</v>
      </c>
      <c r="L2549" s="2" t="s">
        <v>143</v>
      </c>
      <c r="M2549" s="2" t="s">
        <v>239</v>
      </c>
      <c r="N2549" s="3" t="s">
        <v>2607</v>
      </c>
      <c r="O2549" s="2" t="s">
        <v>53</v>
      </c>
      <c r="P2549" s="2" t="s">
        <v>65</v>
      </c>
      <c r="Q2549" s="2"/>
      <c r="R2549" s="2"/>
      <c r="S2549" s="2"/>
      <c r="T2549" s="2"/>
      <c r="U2549">
        <v>0</v>
      </c>
      <c r="V2549">
        <v>365</v>
      </c>
      <c r="W2549" s="4">
        <v>46172</v>
      </c>
      <c r="X2549" s="4">
        <v>46184</v>
      </c>
      <c r="Y2549" s="4">
        <v>46184</v>
      </c>
      <c r="Z2549" s="4">
        <v>46549</v>
      </c>
      <c r="AA2549" s="3"/>
      <c r="AB2549" s="3" t="s">
        <v>2608</v>
      </c>
      <c r="AC2549" s="2"/>
      <c r="AD2549" s="2" t="s">
        <v>45</v>
      </c>
      <c r="AE2549" s="2" t="s">
        <v>101</v>
      </c>
      <c r="AF2549" s="2"/>
      <c r="AG2549" s="2"/>
      <c r="AH2549" s="2"/>
      <c r="AI2549" s="2"/>
      <c r="AJ2549" s="2" t="s">
        <v>50</v>
      </c>
      <c r="AK2549" s="2" t="s">
        <v>49</v>
      </c>
    </row>
    <row r="2550" spans="1:37" ht="43.2" x14ac:dyDescent="0.3">
      <c r="A2550" s="1">
        <v>2807</v>
      </c>
      <c r="B2550">
        <v>21115</v>
      </c>
      <c r="F2550" s="2" t="s">
        <v>47</v>
      </c>
      <c r="G2550" s="2" t="s">
        <v>78</v>
      </c>
      <c r="H2550" s="2" t="s">
        <v>37</v>
      </c>
      <c r="I2550" s="2" t="s">
        <v>46</v>
      </c>
      <c r="J2550" s="2" t="s">
        <v>2368</v>
      </c>
      <c r="K2550" s="2" t="s">
        <v>142</v>
      </c>
      <c r="L2550" s="2" t="s">
        <v>143</v>
      </c>
      <c r="M2550" s="2" t="s">
        <v>144</v>
      </c>
      <c r="N2550" s="3" t="s">
        <v>2528</v>
      </c>
      <c r="O2550" s="2" t="s">
        <v>60</v>
      </c>
      <c r="P2550" s="2" t="s">
        <v>65</v>
      </c>
      <c r="Q2550" s="2"/>
      <c r="R2550" s="2"/>
      <c r="S2550" s="2"/>
      <c r="T2550" s="2"/>
      <c r="U2550">
        <v>0</v>
      </c>
      <c r="V2550">
        <v>365</v>
      </c>
      <c r="W2550" s="4">
        <v>46168</v>
      </c>
      <c r="X2550" s="4">
        <v>46178</v>
      </c>
      <c r="Y2550" s="4">
        <v>46178</v>
      </c>
      <c r="Z2550" s="4">
        <v>46543</v>
      </c>
      <c r="AA2550" s="3"/>
      <c r="AB2550" s="3" t="s">
        <v>2609</v>
      </c>
      <c r="AC2550" s="2"/>
      <c r="AD2550" s="2" t="s">
        <v>45</v>
      </c>
      <c r="AE2550" s="2" t="s">
        <v>117</v>
      </c>
      <c r="AF2550" s="2"/>
      <c r="AG2550" s="2"/>
      <c r="AH2550" s="2"/>
      <c r="AI2550" s="2"/>
      <c r="AJ2550" s="2" t="s">
        <v>50</v>
      </c>
      <c r="AK2550" s="2" t="s">
        <v>49</v>
      </c>
    </row>
    <row r="2551" spans="1:37" ht="43.2" x14ac:dyDescent="0.3">
      <c r="A2551" s="1">
        <v>2808</v>
      </c>
      <c r="B2551">
        <v>21116</v>
      </c>
      <c r="F2551" s="2" t="s">
        <v>47</v>
      </c>
      <c r="G2551" s="2" t="s">
        <v>78</v>
      </c>
      <c r="H2551" s="2" t="s">
        <v>37</v>
      </c>
      <c r="I2551" s="2" t="s">
        <v>46</v>
      </c>
      <c r="J2551" s="2" t="s">
        <v>2368</v>
      </c>
      <c r="K2551" s="2" t="s">
        <v>142</v>
      </c>
      <c r="L2551" s="2" t="s">
        <v>83</v>
      </c>
      <c r="M2551" s="2" t="s">
        <v>161</v>
      </c>
      <c r="N2551" s="3" t="s">
        <v>2528</v>
      </c>
      <c r="O2551" s="2" t="s">
        <v>60</v>
      </c>
      <c r="P2551" s="2" t="s">
        <v>65</v>
      </c>
      <c r="Q2551" s="2"/>
      <c r="R2551" s="2"/>
      <c r="S2551" s="2"/>
      <c r="T2551" s="2"/>
      <c r="U2551">
        <v>0</v>
      </c>
      <c r="V2551">
        <v>365</v>
      </c>
      <c r="W2551" s="4">
        <v>46168</v>
      </c>
      <c r="X2551" s="4">
        <v>46178</v>
      </c>
      <c r="Y2551" s="4">
        <v>46178</v>
      </c>
      <c r="Z2551" s="4">
        <v>46543</v>
      </c>
      <c r="AA2551" s="3"/>
      <c r="AB2551" s="3" t="s">
        <v>2610</v>
      </c>
      <c r="AC2551" s="2"/>
      <c r="AD2551" s="2" t="s">
        <v>45</v>
      </c>
      <c r="AE2551" s="2" t="s">
        <v>45</v>
      </c>
      <c r="AF2551" s="2"/>
      <c r="AG2551" s="2"/>
      <c r="AH2551" s="2"/>
      <c r="AI2551" s="2"/>
      <c r="AJ2551" s="2" t="s">
        <v>50</v>
      </c>
      <c r="AK2551" s="2" t="s">
        <v>49</v>
      </c>
    </row>
    <row r="2552" spans="1:37" ht="43.2" x14ac:dyDescent="0.3">
      <c r="A2552" s="1">
        <v>2809</v>
      </c>
      <c r="B2552">
        <v>21117</v>
      </c>
      <c r="F2552" s="2" t="s">
        <v>47</v>
      </c>
      <c r="G2552" s="2" t="s">
        <v>78</v>
      </c>
      <c r="H2552" s="2" t="s">
        <v>37</v>
      </c>
      <c r="I2552" s="2" t="s">
        <v>46</v>
      </c>
      <c r="J2552" s="2" t="s">
        <v>2368</v>
      </c>
      <c r="K2552" s="2" t="s">
        <v>142</v>
      </c>
      <c r="L2552" s="2" t="s">
        <v>149</v>
      </c>
      <c r="M2552" s="2" t="s">
        <v>150</v>
      </c>
      <c r="N2552" s="3" t="s">
        <v>2528</v>
      </c>
      <c r="O2552" s="2" t="s">
        <v>60</v>
      </c>
      <c r="P2552" s="2" t="s">
        <v>65</v>
      </c>
      <c r="Q2552" s="2"/>
      <c r="R2552" s="2"/>
      <c r="S2552" s="2"/>
      <c r="T2552" s="2"/>
      <c r="U2552">
        <v>0</v>
      </c>
      <c r="V2552">
        <v>365</v>
      </c>
      <c r="W2552" s="4">
        <v>46168</v>
      </c>
      <c r="X2552" s="4">
        <v>46178</v>
      </c>
      <c r="Y2552" s="4">
        <v>46178</v>
      </c>
      <c r="Z2552" s="4">
        <v>46543</v>
      </c>
      <c r="AA2552" s="3"/>
      <c r="AB2552" s="3" t="s">
        <v>2588</v>
      </c>
      <c r="AC2552" s="2"/>
      <c r="AD2552" s="2" t="s">
        <v>45</v>
      </c>
      <c r="AE2552" s="2" t="s">
        <v>117</v>
      </c>
      <c r="AF2552" s="2"/>
      <c r="AG2552" s="2"/>
      <c r="AH2552" s="2"/>
      <c r="AI2552" s="2"/>
      <c r="AJ2552" s="2" t="s">
        <v>50</v>
      </c>
      <c r="AK2552" s="2" t="s">
        <v>49</v>
      </c>
    </row>
    <row r="2553" spans="1:37" ht="43.2" x14ac:dyDescent="0.3">
      <c r="A2553" s="1">
        <v>2810</v>
      </c>
      <c r="B2553">
        <v>21241</v>
      </c>
      <c r="F2553" s="2" t="s">
        <v>47</v>
      </c>
      <c r="G2553" s="2" t="s">
        <v>78</v>
      </c>
      <c r="H2553" s="2" t="s">
        <v>37</v>
      </c>
      <c r="I2553" s="2" t="s">
        <v>46</v>
      </c>
      <c r="J2553" s="2" t="s">
        <v>2368</v>
      </c>
      <c r="K2553" s="2" t="s">
        <v>188</v>
      </c>
      <c r="L2553" s="2" t="s">
        <v>39</v>
      </c>
      <c r="M2553" s="2" t="s">
        <v>208</v>
      </c>
      <c r="N2553" s="3" t="s">
        <v>2528</v>
      </c>
      <c r="O2553" s="2" t="s">
        <v>60</v>
      </c>
      <c r="P2553" s="2" t="s">
        <v>65</v>
      </c>
      <c r="Q2553" s="2"/>
      <c r="R2553" s="2"/>
      <c r="S2553" s="2"/>
      <c r="T2553" s="2"/>
      <c r="U2553">
        <v>0</v>
      </c>
      <c r="V2553">
        <v>365</v>
      </c>
      <c r="W2553" s="4">
        <v>46169</v>
      </c>
      <c r="X2553" s="4">
        <v>46184</v>
      </c>
      <c r="Y2553" s="4">
        <v>46184</v>
      </c>
      <c r="Z2553" s="4">
        <v>46549</v>
      </c>
      <c r="AA2553" s="3"/>
      <c r="AB2553" s="3" t="s">
        <v>2606</v>
      </c>
      <c r="AC2553" s="2"/>
      <c r="AD2553" s="2" t="s">
        <v>45</v>
      </c>
      <c r="AE2553" s="2" t="s">
        <v>101</v>
      </c>
      <c r="AF2553" s="2"/>
      <c r="AG2553" s="2"/>
      <c r="AH2553" s="2"/>
      <c r="AI2553" s="2"/>
      <c r="AJ2553" s="2" t="s">
        <v>50</v>
      </c>
      <c r="AK2553" s="2" t="s">
        <v>49</v>
      </c>
    </row>
    <row r="2554" spans="1:37" ht="43.2" x14ac:dyDescent="0.3">
      <c r="A2554" s="1">
        <v>2811</v>
      </c>
      <c r="B2554">
        <v>21242</v>
      </c>
      <c r="F2554" s="2" t="s">
        <v>47</v>
      </c>
      <c r="G2554" s="2" t="s">
        <v>78</v>
      </c>
      <c r="H2554" s="2" t="s">
        <v>37</v>
      </c>
      <c r="I2554" s="2" t="s">
        <v>46</v>
      </c>
      <c r="J2554" s="2" t="s">
        <v>2368</v>
      </c>
      <c r="K2554" s="2" t="s">
        <v>188</v>
      </c>
      <c r="L2554" s="2" t="s">
        <v>135</v>
      </c>
      <c r="M2554" s="2" t="s">
        <v>219</v>
      </c>
      <c r="N2554" s="3" t="s">
        <v>2528</v>
      </c>
      <c r="O2554" s="2" t="s">
        <v>60</v>
      </c>
      <c r="P2554" s="2" t="s">
        <v>65</v>
      </c>
      <c r="Q2554" s="2"/>
      <c r="R2554" s="2"/>
      <c r="S2554" s="2"/>
      <c r="T2554" s="2"/>
      <c r="U2554">
        <v>0</v>
      </c>
      <c r="V2554">
        <v>365</v>
      </c>
      <c r="W2554" s="4">
        <v>46169</v>
      </c>
      <c r="X2554" s="4">
        <v>46184</v>
      </c>
      <c r="Y2554" s="4">
        <v>46184</v>
      </c>
      <c r="Z2554" s="4">
        <v>46549</v>
      </c>
      <c r="AA2554" s="3"/>
      <c r="AB2554" s="3" t="s">
        <v>2609</v>
      </c>
      <c r="AC2554" s="2"/>
      <c r="AD2554" s="2" t="s">
        <v>45</v>
      </c>
      <c r="AE2554" s="2" t="s">
        <v>117</v>
      </c>
      <c r="AF2554" s="2"/>
      <c r="AG2554" s="2"/>
      <c r="AH2554" s="2"/>
      <c r="AI2554" s="2"/>
      <c r="AJ2554" s="2" t="s">
        <v>50</v>
      </c>
      <c r="AK2554" s="2" t="s">
        <v>49</v>
      </c>
    </row>
    <row r="2555" spans="1:37" ht="43.2" x14ac:dyDescent="0.3">
      <c r="A2555" s="1">
        <v>2812</v>
      </c>
      <c r="B2555">
        <v>21243</v>
      </c>
      <c r="F2555" s="2" t="s">
        <v>47</v>
      </c>
      <c r="G2555" s="2" t="s">
        <v>78</v>
      </c>
      <c r="H2555" s="2" t="s">
        <v>37</v>
      </c>
      <c r="I2555" s="2" t="s">
        <v>46</v>
      </c>
      <c r="J2555" s="2" t="s">
        <v>2368</v>
      </c>
      <c r="K2555" s="2" t="s">
        <v>188</v>
      </c>
      <c r="L2555" s="2" t="s">
        <v>210</v>
      </c>
      <c r="M2555" s="2" t="s">
        <v>211</v>
      </c>
      <c r="N2555" s="3" t="s">
        <v>2528</v>
      </c>
      <c r="O2555" s="2" t="s">
        <v>60</v>
      </c>
      <c r="P2555" s="2" t="s">
        <v>65</v>
      </c>
      <c r="Q2555" s="2"/>
      <c r="R2555" s="2"/>
      <c r="S2555" s="2"/>
      <c r="T2555" s="2"/>
      <c r="U2555">
        <v>0</v>
      </c>
      <c r="V2555">
        <v>365</v>
      </c>
      <c r="W2555" s="4">
        <v>46169</v>
      </c>
      <c r="X2555" s="4">
        <v>46184</v>
      </c>
      <c r="Y2555" s="4">
        <v>46184</v>
      </c>
      <c r="Z2555" s="4">
        <v>46549</v>
      </c>
      <c r="AA2555" s="3"/>
      <c r="AB2555" s="3" t="s">
        <v>2606</v>
      </c>
      <c r="AC2555" s="2"/>
      <c r="AD2555" s="2" t="s">
        <v>45</v>
      </c>
      <c r="AE2555" s="2" t="s">
        <v>101</v>
      </c>
      <c r="AF2555" s="2"/>
      <c r="AG2555" s="2"/>
      <c r="AH2555" s="2"/>
      <c r="AI2555" s="2"/>
      <c r="AJ2555" s="2" t="s">
        <v>50</v>
      </c>
      <c r="AK2555" s="2" t="s">
        <v>49</v>
      </c>
    </row>
    <row r="2556" spans="1:37" ht="43.2" x14ac:dyDescent="0.3">
      <c r="A2556" s="1">
        <v>2813</v>
      </c>
      <c r="F2556" s="2" t="s">
        <v>47</v>
      </c>
      <c r="G2556" s="2" t="s">
        <v>44</v>
      </c>
      <c r="H2556" s="2" t="s">
        <v>37</v>
      </c>
      <c r="I2556" s="2" t="s">
        <v>46</v>
      </c>
      <c r="J2556" s="2" t="s">
        <v>2368</v>
      </c>
      <c r="K2556" s="2" t="s">
        <v>38</v>
      </c>
      <c r="L2556" s="2" t="s">
        <v>39</v>
      </c>
      <c r="M2556" s="2" t="s">
        <v>40</v>
      </c>
      <c r="N2556" s="3" t="s">
        <v>2528</v>
      </c>
      <c r="O2556" s="2" t="s">
        <v>60</v>
      </c>
      <c r="P2556" s="2" t="s">
        <v>65</v>
      </c>
      <c r="Q2556" s="2"/>
      <c r="R2556" s="2"/>
      <c r="S2556" s="2"/>
      <c r="T2556" s="2"/>
      <c r="U2556">
        <v>0</v>
      </c>
      <c r="V2556">
        <v>365</v>
      </c>
      <c r="W2556" s="4">
        <v>46170</v>
      </c>
      <c r="X2556" s="4"/>
      <c r="Y2556" s="4">
        <v>46170</v>
      </c>
      <c r="Z2556" s="4">
        <v>46535</v>
      </c>
      <c r="AA2556" s="3"/>
      <c r="AB2556" s="3"/>
      <c r="AC2556" s="2"/>
      <c r="AD2556" s="2" t="s">
        <v>45</v>
      </c>
      <c r="AE2556" s="2" t="s">
        <v>45</v>
      </c>
      <c r="AF2556" s="2"/>
      <c r="AG2556" s="2"/>
      <c r="AH2556" s="2"/>
      <c r="AI2556" s="2"/>
      <c r="AJ2556" s="2" t="s">
        <v>50</v>
      </c>
      <c r="AK2556" s="2" t="s">
        <v>49</v>
      </c>
    </row>
    <row r="2557" spans="1:37" ht="43.2" x14ac:dyDescent="0.3">
      <c r="A2557" s="1">
        <v>2814</v>
      </c>
      <c r="F2557" s="2" t="s">
        <v>47</v>
      </c>
      <c r="G2557" s="2" t="s">
        <v>44</v>
      </c>
      <c r="H2557" s="2" t="s">
        <v>37</v>
      </c>
      <c r="I2557" s="2" t="s">
        <v>46</v>
      </c>
      <c r="J2557" s="2" t="s">
        <v>2368</v>
      </c>
      <c r="K2557" s="2" t="s">
        <v>38</v>
      </c>
      <c r="L2557" s="2" t="s">
        <v>135</v>
      </c>
      <c r="M2557" s="2" t="s">
        <v>221</v>
      </c>
      <c r="N2557" s="3" t="s">
        <v>2528</v>
      </c>
      <c r="O2557" s="2" t="s">
        <v>60</v>
      </c>
      <c r="P2557" s="2" t="s">
        <v>65</v>
      </c>
      <c r="Q2557" s="2"/>
      <c r="R2557" s="2"/>
      <c r="S2557" s="2"/>
      <c r="T2557" s="2"/>
      <c r="U2557">
        <v>0</v>
      </c>
      <c r="V2557">
        <v>365</v>
      </c>
      <c r="W2557" s="4">
        <v>46170</v>
      </c>
      <c r="X2557" s="4"/>
      <c r="Y2557" s="4">
        <v>46170</v>
      </c>
      <c r="Z2557" s="4">
        <v>46535</v>
      </c>
      <c r="AA2557" s="3"/>
      <c r="AB2557" s="3"/>
      <c r="AC2557" s="2"/>
      <c r="AD2557" s="2" t="s">
        <v>45</v>
      </c>
      <c r="AE2557" s="2" t="s">
        <v>45</v>
      </c>
      <c r="AF2557" s="2"/>
      <c r="AG2557" s="2"/>
      <c r="AH2557" s="2"/>
      <c r="AI2557" s="2"/>
      <c r="AJ2557" s="2" t="s">
        <v>50</v>
      </c>
      <c r="AK2557" s="2" t="s">
        <v>49</v>
      </c>
    </row>
    <row r="2558" spans="1:37" ht="43.2" x14ac:dyDescent="0.3">
      <c r="A2558" s="1">
        <v>2815</v>
      </c>
      <c r="F2558" s="2" t="s">
        <v>47</v>
      </c>
      <c r="G2558" s="2" t="s">
        <v>44</v>
      </c>
      <c r="H2558" s="2" t="s">
        <v>37</v>
      </c>
      <c r="I2558" s="2" t="s">
        <v>46</v>
      </c>
      <c r="J2558" s="2" t="s">
        <v>2368</v>
      </c>
      <c r="K2558" s="2" t="s">
        <v>38</v>
      </c>
      <c r="L2558" s="2" t="s">
        <v>213</v>
      </c>
      <c r="M2558" s="2" t="s">
        <v>214</v>
      </c>
      <c r="N2558" s="3" t="s">
        <v>2528</v>
      </c>
      <c r="O2558" s="2" t="s">
        <v>60</v>
      </c>
      <c r="P2558" s="2" t="s">
        <v>65</v>
      </c>
      <c r="Q2558" s="2"/>
      <c r="R2558" s="2"/>
      <c r="S2558" s="2"/>
      <c r="T2558" s="2"/>
      <c r="U2558">
        <v>0</v>
      </c>
      <c r="V2558">
        <v>365</v>
      </c>
      <c r="W2558" s="4">
        <v>46170</v>
      </c>
      <c r="X2558" s="4"/>
      <c r="Y2558" s="4">
        <v>46170</v>
      </c>
      <c r="Z2558" s="4">
        <v>46535</v>
      </c>
      <c r="AA2558" s="3"/>
      <c r="AB2558" s="3"/>
      <c r="AC2558" s="2"/>
      <c r="AD2558" s="2" t="s">
        <v>45</v>
      </c>
      <c r="AE2558" s="2" t="s">
        <v>45</v>
      </c>
      <c r="AF2558" s="2"/>
      <c r="AG2558" s="2"/>
      <c r="AH2558" s="2"/>
      <c r="AI2558" s="2"/>
      <c r="AJ2558" s="2" t="s">
        <v>50</v>
      </c>
      <c r="AK2558" s="2" t="s">
        <v>49</v>
      </c>
    </row>
    <row r="2559" spans="1:37" ht="43.2" x14ac:dyDescent="0.3">
      <c r="A2559" s="1">
        <v>2816</v>
      </c>
      <c r="B2559">
        <v>21287</v>
      </c>
      <c r="F2559" s="2" t="s">
        <v>47</v>
      </c>
      <c r="G2559" s="2" t="s">
        <v>72</v>
      </c>
      <c r="H2559" s="2" t="s">
        <v>37</v>
      </c>
      <c r="I2559" s="2" t="s">
        <v>46</v>
      </c>
      <c r="J2559" s="2" t="s">
        <v>2368</v>
      </c>
      <c r="K2559" s="2" t="s">
        <v>200</v>
      </c>
      <c r="L2559" s="2" t="s">
        <v>143</v>
      </c>
      <c r="M2559" s="2" t="s">
        <v>236</v>
      </c>
      <c r="N2559" s="3" t="s">
        <v>2528</v>
      </c>
      <c r="O2559" s="2" t="s">
        <v>60</v>
      </c>
      <c r="P2559" s="2" t="s">
        <v>65</v>
      </c>
      <c r="Q2559" s="2"/>
      <c r="R2559" s="2"/>
      <c r="S2559" s="2"/>
      <c r="T2559" s="2"/>
      <c r="U2559">
        <v>0</v>
      </c>
      <c r="V2559">
        <v>365</v>
      </c>
      <c r="W2559" s="4">
        <v>46170</v>
      </c>
      <c r="X2559" s="4"/>
      <c r="Y2559" s="4">
        <v>46170</v>
      </c>
      <c r="Z2559" s="4">
        <v>46535</v>
      </c>
      <c r="AA2559" s="3"/>
      <c r="AB2559" s="3"/>
      <c r="AC2559" s="2"/>
      <c r="AD2559" s="2" t="s">
        <v>45</v>
      </c>
      <c r="AE2559" s="2" t="s">
        <v>102</v>
      </c>
      <c r="AF2559" s="2"/>
      <c r="AG2559" s="2"/>
      <c r="AH2559" s="2"/>
      <c r="AI2559" s="2"/>
      <c r="AJ2559" s="2" t="s">
        <v>50</v>
      </c>
      <c r="AK2559" s="2" t="s">
        <v>49</v>
      </c>
    </row>
    <row r="2560" spans="1:37" ht="43.2" x14ac:dyDescent="0.3">
      <c r="A2560" s="1">
        <v>2817</v>
      </c>
      <c r="B2560">
        <v>21321</v>
      </c>
      <c r="F2560" s="2" t="s">
        <v>47</v>
      </c>
      <c r="G2560" s="2" t="s">
        <v>78</v>
      </c>
      <c r="H2560" s="2" t="s">
        <v>37</v>
      </c>
      <c r="I2560" s="2" t="s">
        <v>46</v>
      </c>
      <c r="J2560" s="2" t="s">
        <v>2368</v>
      </c>
      <c r="K2560" s="2" t="s">
        <v>203</v>
      </c>
      <c r="L2560" s="2" t="s">
        <v>39</v>
      </c>
      <c r="M2560" s="2" t="s">
        <v>238</v>
      </c>
      <c r="N2560" s="3" t="s">
        <v>2528</v>
      </c>
      <c r="O2560" s="2" t="s">
        <v>60</v>
      </c>
      <c r="P2560" s="2" t="s">
        <v>65</v>
      </c>
      <c r="Q2560" s="2"/>
      <c r="R2560" s="2"/>
      <c r="S2560" s="2"/>
      <c r="T2560" s="2"/>
      <c r="U2560">
        <v>0</v>
      </c>
      <c r="V2560">
        <v>365</v>
      </c>
      <c r="W2560" s="4">
        <v>46171</v>
      </c>
      <c r="X2560" s="4">
        <v>46183</v>
      </c>
      <c r="Y2560" s="4">
        <v>46183</v>
      </c>
      <c r="Z2560" s="4">
        <v>46548</v>
      </c>
      <c r="AA2560" s="3"/>
      <c r="AB2560" s="3" t="s">
        <v>2611</v>
      </c>
      <c r="AC2560" s="2"/>
      <c r="AD2560" s="2" t="s">
        <v>45</v>
      </c>
      <c r="AE2560" s="2" t="s">
        <v>118</v>
      </c>
      <c r="AF2560" s="2"/>
      <c r="AG2560" s="2"/>
      <c r="AH2560" s="2"/>
      <c r="AI2560" s="2"/>
      <c r="AJ2560" s="2" t="s">
        <v>50</v>
      </c>
      <c r="AK2560" s="2" t="s">
        <v>49</v>
      </c>
    </row>
    <row r="2561" spans="1:37" ht="43.2" x14ac:dyDescent="0.3">
      <c r="A2561" s="1">
        <v>2818</v>
      </c>
      <c r="B2561">
        <v>21377</v>
      </c>
      <c r="F2561" s="2" t="s">
        <v>47</v>
      </c>
      <c r="G2561" s="2" t="s">
        <v>78</v>
      </c>
      <c r="H2561" s="2" t="s">
        <v>37</v>
      </c>
      <c r="I2561" s="2" t="s">
        <v>46</v>
      </c>
      <c r="J2561" s="2" t="s">
        <v>2368</v>
      </c>
      <c r="K2561" s="2" t="s">
        <v>205</v>
      </c>
      <c r="L2561" s="2" t="s">
        <v>143</v>
      </c>
      <c r="M2561" s="2" t="s">
        <v>239</v>
      </c>
      <c r="N2561" s="3" t="s">
        <v>2528</v>
      </c>
      <c r="O2561" s="2" t="s">
        <v>60</v>
      </c>
      <c r="P2561" s="2" t="s">
        <v>65</v>
      </c>
      <c r="Q2561" s="2"/>
      <c r="R2561" s="2"/>
      <c r="S2561" s="2"/>
      <c r="T2561" s="2"/>
      <c r="U2561">
        <v>0</v>
      </c>
      <c r="V2561">
        <v>365</v>
      </c>
      <c r="W2561" s="4">
        <v>46172</v>
      </c>
      <c r="X2561" s="4">
        <v>46184</v>
      </c>
      <c r="Y2561" s="4">
        <v>46184</v>
      </c>
      <c r="Z2561" s="4">
        <v>46549</v>
      </c>
      <c r="AA2561" s="3"/>
      <c r="AB2561" s="3" t="s">
        <v>2612</v>
      </c>
      <c r="AC2561" s="2"/>
      <c r="AD2561" s="2" t="s">
        <v>45</v>
      </c>
      <c r="AE2561" s="2" t="s">
        <v>101</v>
      </c>
      <c r="AF2561" s="2"/>
      <c r="AG2561" s="2"/>
      <c r="AH2561" s="2"/>
      <c r="AI2561" s="2"/>
      <c r="AJ2561" s="2" t="s">
        <v>50</v>
      </c>
      <c r="AK2561" s="2" t="s">
        <v>49</v>
      </c>
    </row>
    <row r="2562" spans="1:37" ht="28.8" x14ac:dyDescent="0.3">
      <c r="A2562" s="1">
        <v>2819</v>
      </c>
      <c r="F2562" s="2" t="s">
        <v>76</v>
      </c>
      <c r="G2562" s="2" t="s">
        <v>44</v>
      </c>
      <c r="H2562" s="2" t="s">
        <v>37</v>
      </c>
      <c r="I2562" s="2" t="s">
        <v>46</v>
      </c>
      <c r="J2562" s="2" t="s">
        <v>320</v>
      </c>
      <c r="K2562" s="2" t="s">
        <v>142</v>
      </c>
      <c r="L2562" s="2" t="s">
        <v>151</v>
      </c>
      <c r="M2562" s="2" t="s">
        <v>152</v>
      </c>
      <c r="N2562" s="3" t="s">
        <v>2529</v>
      </c>
      <c r="O2562" s="2" t="s">
        <v>174</v>
      </c>
      <c r="P2562" s="2" t="s">
        <v>65</v>
      </c>
      <c r="Q2562" s="2"/>
      <c r="R2562" s="2"/>
      <c r="S2562" s="2"/>
      <c r="T2562" s="2"/>
      <c r="U2562">
        <v>0</v>
      </c>
      <c r="V2562">
        <v>184</v>
      </c>
      <c r="W2562" s="4">
        <v>46352</v>
      </c>
      <c r="X2562" s="4"/>
      <c r="Y2562" s="4">
        <v>46352</v>
      </c>
      <c r="Z2562" s="4">
        <v>46533</v>
      </c>
      <c r="AA2562" s="3"/>
      <c r="AB2562" s="3"/>
      <c r="AC2562" s="2"/>
      <c r="AD2562" s="2" t="s">
        <v>45</v>
      </c>
      <c r="AE2562" s="2" t="s">
        <v>45</v>
      </c>
      <c r="AF2562" s="2"/>
      <c r="AG2562" s="2"/>
      <c r="AH2562" s="2"/>
      <c r="AI2562" s="2"/>
      <c r="AJ2562" s="2" t="s">
        <v>50</v>
      </c>
      <c r="AK2562" s="2" t="s">
        <v>49</v>
      </c>
    </row>
    <row r="2563" spans="1:37" ht="28.8" x14ac:dyDescent="0.3">
      <c r="A2563" s="1">
        <v>2820</v>
      </c>
      <c r="F2563" s="2" t="s">
        <v>76</v>
      </c>
      <c r="G2563" s="2" t="s">
        <v>44</v>
      </c>
      <c r="H2563" s="2" t="s">
        <v>37</v>
      </c>
      <c r="I2563" s="2" t="s">
        <v>46</v>
      </c>
      <c r="J2563" s="2" t="s">
        <v>320</v>
      </c>
      <c r="K2563" s="2" t="s">
        <v>142</v>
      </c>
      <c r="L2563" s="2" t="s">
        <v>158</v>
      </c>
      <c r="M2563" s="2" t="s">
        <v>152</v>
      </c>
      <c r="N2563" s="3" t="s">
        <v>2529</v>
      </c>
      <c r="O2563" s="2" t="s">
        <v>53</v>
      </c>
      <c r="P2563" s="2" t="s">
        <v>65</v>
      </c>
      <c r="Q2563" s="2"/>
      <c r="R2563" s="2"/>
      <c r="S2563" s="2"/>
      <c r="T2563" s="2"/>
      <c r="U2563">
        <v>0</v>
      </c>
      <c r="V2563">
        <v>184</v>
      </c>
      <c r="W2563" s="4">
        <v>46352</v>
      </c>
      <c r="X2563" s="4"/>
      <c r="Y2563" s="4">
        <v>46352</v>
      </c>
      <c r="Z2563" s="4">
        <v>46533</v>
      </c>
      <c r="AA2563" s="3"/>
      <c r="AB2563" s="3"/>
      <c r="AC2563" s="2"/>
      <c r="AD2563" s="2" t="s">
        <v>45</v>
      </c>
      <c r="AE2563" s="2" t="s">
        <v>45</v>
      </c>
      <c r="AF2563" s="2"/>
      <c r="AG2563" s="2"/>
      <c r="AH2563" s="2"/>
      <c r="AI2563" s="2"/>
      <c r="AJ2563" s="2" t="s">
        <v>50</v>
      </c>
      <c r="AK2563" s="2" t="s">
        <v>49</v>
      </c>
    </row>
    <row r="2564" spans="1:37" ht="28.8" x14ac:dyDescent="0.3">
      <c r="A2564" s="1">
        <v>2821</v>
      </c>
      <c r="B2564">
        <v>21244</v>
      </c>
      <c r="F2564" s="2" t="s">
        <v>76</v>
      </c>
      <c r="G2564" s="2" t="s">
        <v>78</v>
      </c>
      <c r="H2564" s="2" t="s">
        <v>37</v>
      </c>
      <c r="I2564" s="2" t="s">
        <v>46</v>
      </c>
      <c r="J2564" s="2" t="s">
        <v>320</v>
      </c>
      <c r="K2564" s="2" t="s">
        <v>188</v>
      </c>
      <c r="L2564" s="2" t="s">
        <v>223</v>
      </c>
      <c r="M2564" s="2" t="s">
        <v>224</v>
      </c>
      <c r="N2564" s="3" t="s">
        <v>2529</v>
      </c>
      <c r="O2564" s="2" t="s">
        <v>53</v>
      </c>
      <c r="P2564" s="2" t="s">
        <v>65</v>
      </c>
      <c r="Q2564" s="2"/>
      <c r="R2564" s="2"/>
      <c r="S2564" s="2"/>
      <c r="T2564" s="2"/>
      <c r="U2564">
        <v>0</v>
      </c>
      <c r="V2564">
        <v>184</v>
      </c>
      <c r="W2564" s="4">
        <v>46169</v>
      </c>
      <c r="X2564" s="4">
        <v>46184</v>
      </c>
      <c r="Y2564" s="4">
        <v>46184</v>
      </c>
      <c r="Z2564" s="4">
        <v>46368</v>
      </c>
      <c r="AA2564" s="3"/>
      <c r="AB2564" s="3" t="s">
        <v>2588</v>
      </c>
      <c r="AC2564" s="2"/>
      <c r="AD2564" s="2" t="s">
        <v>45</v>
      </c>
      <c r="AE2564" s="2" t="s">
        <v>117</v>
      </c>
      <c r="AF2564" s="2"/>
      <c r="AG2564" s="2"/>
      <c r="AH2564" s="2"/>
      <c r="AI2564" s="2"/>
      <c r="AJ2564" s="2" t="s">
        <v>50</v>
      </c>
      <c r="AK2564" s="2" t="s">
        <v>49</v>
      </c>
    </row>
    <row r="2565" spans="1:37" ht="28.8" x14ac:dyDescent="0.3">
      <c r="A2565" s="1">
        <v>2822</v>
      </c>
      <c r="B2565">
        <v>21248</v>
      </c>
      <c r="F2565" s="2" t="s">
        <v>76</v>
      </c>
      <c r="G2565" s="2" t="s">
        <v>78</v>
      </c>
      <c r="H2565" s="2" t="s">
        <v>37</v>
      </c>
      <c r="I2565" s="2" t="s">
        <v>46</v>
      </c>
      <c r="J2565" s="2" t="s">
        <v>320</v>
      </c>
      <c r="K2565" s="2" t="s">
        <v>188</v>
      </c>
      <c r="L2565" s="2" t="s">
        <v>227</v>
      </c>
      <c r="M2565" s="2" t="s">
        <v>228</v>
      </c>
      <c r="N2565" s="3" t="s">
        <v>2529</v>
      </c>
      <c r="O2565" s="2" t="s">
        <v>174</v>
      </c>
      <c r="P2565" s="2" t="s">
        <v>65</v>
      </c>
      <c r="Q2565" s="2"/>
      <c r="R2565" s="2"/>
      <c r="S2565" s="2"/>
      <c r="T2565" s="2"/>
      <c r="U2565">
        <v>0</v>
      </c>
      <c r="V2565">
        <v>184</v>
      </c>
      <c r="W2565" s="4">
        <v>46169</v>
      </c>
      <c r="X2565" s="4">
        <v>46184</v>
      </c>
      <c r="Y2565" s="4">
        <v>46184</v>
      </c>
      <c r="Z2565" s="4">
        <v>46368</v>
      </c>
      <c r="AA2565" s="3"/>
      <c r="AB2565" s="3" t="s">
        <v>2587</v>
      </c>
      <c r="AC2565" s="2"/>
      <c r="AD2565" s="2" t="s">
        <v>45</v>
      </c>
      <c r="AE2565" s="2" t="s">
        <v>45</v>
      </c>
      <c r="AF2565" s="2"/>
      <c r="AG2565" s="2"/>
      <c r="AH2565" s="2"/>
      <c r="AI2565" s="2"/>
      <c r="AJ2565" s="2" t="s">
        <v>50</v>
      </c>
      <c r="AK2565" s="2" t="s">
        <v>49</v>
      </c>
    </row>
    <row r="2566" spans="1:37" ht="28.8" x14ac:dyDescent="0.3">
      <c r="A2566" s="1">
        <v>2823</v>
      </c>
      <c r="F2566" s="2" t="s">
        <v>76</v>
      </c>
      <c r="G2566" s="2" t="s">
        <v>212</v>
      </c>
      <c r="H2566" s="2" t="s">
        <v>37</v>
      </c>
      <c r="I2566" s="2" t="s">
        <v>46</v>
      </c>
      <c r="J2566" s="2" t="s">
        <v>320</v>
      </c>
      <c r="K2566" s="2" t="s">
        <v>38</v>
      </c>
      <c r="L2566" s="2" t="s">
        <v>223</v>
      </c>
      <c r="M2566" s="2" t="s">
        <v>454</v>
      </c>
      <c r="N2566" s="3" t="s">
        <v>2529</v>
      </c>
      <c r="O2566" s="2" t="s">
        <v>174</v>
      </c>
      <c r="P2566" s="2" t="s">
        <v>65</v>
      </c>
      <c r="Q2566" s="2"/>
      <c r="R2566" s="2"/>
      <c r="S2566" s="2"/>
      <c r="T2566" s="2"/>
      <c r="U2566">
        <v>0</v>
      </c>
      <c r="V2566">
        <v>184</v>
      </c>
      <c r="W2566" s="4">
        <v>46170</v>
      </c>
      <c r="X2566" s="4"/>
      <c r="Y2566" s="4">
        <v>46170</v>
      </c>
      <c r="Z2566" s="4">
        <v>46354</v>
      </c>
      <c r="AA2566" s="3"/>
      <c r="AB2566" s="3"/>
      <c r="AC2566" s="2"/>
      <c r="AD2566" s="2" t="s">
        <v>45</v>
      </c>
      <c r="AE2566" s="2" t="s">
        <v>45</v>
      </c>
      <c r="AF2566" s="2"/>
      <c r="AG2566" s="2"/>
      <c r="AH2566" s="2"/>
      <c r="AI2566" s="2"/>
      <c r="AJ2566" s="2" t="s">
        <v>50</v>
      </c>
      <c r="AK2566" s="2" t="s">
        <v>49</v>
      </c>
    </row>
    <row r="2567" spans="1:37" ht="28.8" x14ac:dyDescent="0.3">
      <c r="A2567" s="1">
        <v>2824</v>
      </c>
      <c r="F2567" s="2" t="s">
        <v>76</v>
      </c>
      <c r="G2567" s="2" t="s">
        <v>212</v>
      </c>
      <c r="H2567" s="2" t="s">
        <v>37</v>
      </c>
      <c r="I2567" s="2" t="s">
        <v>46</v>
      </c>
      <c r="J2567" s="2" t="s">
        <v>320</v>
      </c>
      <c r="K2567" s="2" t="s">
        <v>38</v>
      </c>
      <c r="L2567" s="2" t="s">
        <v>227</v>
      </c>
      <c r="M2567" s="2" t="s">
        <v>231</v>
      </c>
      <c r="N2567" s="3" t="s">
        <v>2529</v>
      </c>
      <c r="O2567" s="2" t="s">
        <v>174</v>
      </c>
      <c r="P2567" s="2" t="s">
        <v>65</v>
      </c>
      <c r="Q2567" s="2"/>
      <c r="R2567" s="2"/>
      <c r="S2567" s="2"/>
      <c r="T2567" s="2"/>
      <c r="U2567">
        <v>0</v>
      </c>
      <c r="V2567">
        <v>184</v>
      </c>
      <c r="W2567" s="4">
        <v>46170</v>
      </c>
      <c r="X2567" s="4"/>
      <c r="Y2567" s="4">
        <v>46170</v>
      </c>
      <c r="Z2567" s="4">
        <v>46354</v>
      </c>
      <c r="AA2567" s="3"/>
      <c r="AB2567" s="3"/>
      <c r="AC2567" s="2"/>
      <c r="AD2567" s="2" t="s">
        <v>45</v>
      </c>
      <c r="AE2567" s="2" t="s">
        <v>45</v>
      </c>
      <c r="AF2567" s="2"/>
      <c r="AG2567" s="2"/>
      <c r="AH2567" s="2"/>
      <c r="AI2567" s="2"/>
      <c r="AJ2567" s="2" t="s">
        <v>50</v>
      </c>
      <c r="AK2567" s="2" t="s">
        <v>49</v>
      </c>
    </row>
    <row r="2568" spans="1:37" ht="28.8" x14ac:dyDescent="0.3">
      <c r="A2568" s="1">
        <v>2825</v>
      </c>
      <c r="B2568">
        <v>20878</v>
      </c>
      <c r="F2568" s="2" t="s">
        <v>47</v>
      </c>
      <c r="G2568" s="2" t="s">
        <v>78</v>
      </c>
      <c r="H2568" s="2" t="s">
        <v>37</v>
      </c>
      <c r="I2568" s="2" t="s">
        <v>46</v>
      </c>
      <c r="J2568" s="2" t="s">
        <v>258</v>
      </c>
      <c r="K2568" s="2" t="s">
        <v>134</v>
      </c>
      <c r="L2568" s="2" t="s">
        <v>558</v>
      </c>
      <c r="M2568" s="2" t="s">
        <v>559</v>
      </c>
      <c r="N2568" s="3" t="s">
        <v>2530</v>
      </c>
      <c r="O2568" s="2" t="s">
        <v>53</v>
      </c>
      <c r="P2568" s="2" t="s">
        <v>65</v>
      </c>
      <c r="Q2568" s="2"/>
      <c r="R2568" s="2"/>
      <c r="S2568" s="2"/>
      <c r="T2568" s="2"/>
      <c r="U2568">
        <v>0</v>
      </c>
      <c r="V2568">
        <v>0</v>
      </c>
      <c r="W2568" s="4">
        <v>46154</v>
      </c>
      <c r="X2568" s="4">
        <v>46158</v>
      </c>
      <c r="Y2568" s="4">
        <v>46158</v>
      </c>
      <c r="Z2568" s="4">
        <v>46158</v>
      </c>
      <c r="AA2568" s="3"/>
      <c r="AB2568" s="3" t="s">
        <v>2411</v>
      </c>
      <c r="AC2568" s="2"/>
      <c r="AD2568" s="2" t="s">
        <v>102</v>
      </c>
      <c r="AE2568" s="2" t="s">
        <v>102</v>
      </c>
      <c r="AF2568" s="2"/>
      <c r="AG2568" s="2"/>
      <c r="AH2568" s="2"/>
      <c r="AI2568" s="2"/>
      <c r="AJ2568" s="2" t="s">
        <v>50</v>
      </c>
      <c r="AK2568" s="2" t="s">
        <v>49</v>
      </c>
    </row>
    <row r="2569" spans="1:37" ht="28.8" x14ac:dyDescent="0.3">
      <c r="A2569" s="1">
        <v>2826</v>
      </c>
      <c r="B2569">
        <v>20879</v>
      </c>
      <c r="F2569" s="2" t="s">
        <v>47</v>
      </c>
      <c r="G2569" s="2" t="s">
        <v>78</v>
      </c>
      <c r="H2569" s="2" t="s">
        <v>37</v>
      </c>
      <c r="I2569" s="2" t="s">
        <v>46</v>
      </c>
      <c r="J2569" s="2" t="s">
        <v>100</v>
      </c>
      <c r="K2569" s="2" t="s">
        <v>134</v>
      </c>
      <c r="L2569" s="2" t="s">
        <v>978</v>
      </c>
      <c r="M2569" s="2" t="s">
        <v>979</v>
      </c>
      <c r="N2569" s="3" t="s">
        <v>2531</v>
      </c>
      <c r="O2569" s="2" t="s">
        <v>64</v>
      </c>
      <c r="P2569" s="2" t="s">
        <v>65</v>
      </c>
      <c r="Q2569" s="2"/>
      <c r="R2569" s="2"/>
      <c r="S2569" s="2"/>
      <c r="T2569" s="2"/>
      <c r="U2569">
        <v>0</v>
      </c>
      <c r="V2569">
        <v>0</v>
      </c>
      <c r="W2569" s="4">
        <v>46154</v>
      </c>
      <c r="X2569" s="4">
        <v>46165</v>
      </c>
      <c r="Y2569" s="4">
        <v>46165</v>
      </c>
      <c r="Z2569" s="4">
        <v>46165</v>
      </c>
      <c r="AA2569" s="3"/>
      <c r="AB2569" s="3" t="s">
        <v>2532</v>
      </c>
      <c r="AC2569" s="2"/>
      <c r="AD2569" s="2" t="s">
        <v>102</v>
      </c>
      <c r="AE2569" s="2" t="s">
        <v>117</v>
      </c>
      <c r="AF2569" s="2"/>
      <c r="AG2569" s="2"/>
      <c r="AH2569" s="2"/>
      <c r="AI2569" s="2"/>
      <c r="AJ2569" s="2" t="s">
        <v>50</v>
      </c>
      <c r="AK2569" s="2" t="s">
        <v>49</v>
      </c>
    </row>
    <row r="2570" spans="1:37" ht="28.8" x14ac:dyDescent="0.3">
      <c r="A2570" s="1">
        <v>2827</v>
      </c>
      <c r="B2570">
        <v>21288</v>
      </c>
      <c r="F2570" s="2" t="s">
        <v>76</v>
      </c>
      <c r="G2570" s="2" t="s">
        <v>78</v>
      </c>
      <c r="H2570" s="2" t="s">
        <v>37</v>
      </c>
      <c r="I2570" s="2" t="s">
        <v>46</v>
      </c>
      <c r="J2570" s="2" t="s">
        <v>1228</v>
      </c>
      <c r="K2570" s="2" t="s">
        <v>200</v>
      </c>
      <c r="L2570" s="2" t="s">
        <v>240</v>
      </c>
      <c r="M2570" s="2" t="s">
        <v>241</v>
      </c>
      <c r="N2570" s="3" t="s">
        <v>2533</v>
      </c>
      <c r="O2570" s="2" t="s">
        <v>174</v>
      </c>
      <c r="P2570" s="2" t="s">
        <v>65</v>
      </c>
      <c r="Q2570" s="2"/>
      <c r="R2570" s="2"/>
      <c r="S2570" s="2"/>
      <c r="T2570" s="2"/>
      <c r="U2570">
        <v>0</v>
      </c>
      <c r="V2570">
        <v>731</v>
      </c>
      <c r="W2570" s="4">
        <v>46170</v>
      </c>
      <c r="X2570" s="4">
        <v>46184</v>
      </c>
      <c r="Y2570" s="4">
        <v>46184</v>
      </c>
      <c r="Z2570" s="4">
        <v>46915</v>
      </c>
      <c r="AA2570" s="3"/>
      <c r="AB2570" s="3" t="s">
        <v>2613</v>
      </c>
      <c r="AC2570" s="2"/>
      <c r="AD2570" s="2" t="s">
        <v>45</v>
      </c>
      <c r="AE2570" s="2" t="s">
        <v>118</v>
      </c>
      <c r="AF2570" s="2"/>
      <c r="AG2570" s="2"/>
      <c r="AH2570" s="2"/>
      <c r="AI2570" s="2"/>
      <c r="AJ2570" s="2" t="s">
        <v>50</v>
      </c>
      <c r="AK2570" s="2" t="s">
        <v>49</v>
      </c>
    </row>
    <row r="2571" spans="1:37" ht="28.8" x14ac:dyDescent="0.3">
      <c r="A2571" s="1">
        <v>2828</v>
      </c>
      <c r="B2571">
        <v>21319</v>
      </c>
      <c r="F2571" s="2" t="s">
        <v>76</v>
      </c>
      <c r="G2571" s="2" t="s">
        <v>78</v>
      </c>
      <c r="H2571" s="2" t="s">
        <v>37</v>
      </c>
      <c r="I2571" s="2" t="s">
        <v>46</v>
      </c>
      <c r="J2571" s="2" t="s">
        <v>1228</v>
      </c>
      <c r="K2571" s="2" t="s">
        <v>203</v>
      </c>
      <c r="L2571" s="2" t="s">
        <v>240</v>
      </c>
      <c r="M2571" s="2" t="s">
        <v>250</v>
      </c>
      <c r="N2571" s="3" t="s">
        <v>2534</v>
      </c>
      <c r="O2571" s="2" t="s">
        <v>174</v>
      </c>
      <c r="P2571" s="2" t="s">
        <v>65</v>
      </c>
      <c r="Q2571" s="2"/>
      <c r="R2571" s="2"/>
      <c r="S2571" s="2"/>
      <c r="T2571" s="2"/>
      <c r="U2571">
        <v>0</v>
      </c>
      <c r="V2571">
        <v>731</v>
      </c>
      <c r="W2571" s="4">
        <v>46171</v>
      </c>
      <c r="X2571" s="4">
        <v>46183</v>
      </c>
      <c r="Y2571" s="4">
        <v>46183</v>
      </c>
      <c r="Z2571" s="4">
        <v>46914</v>
      </c>
      <c r="AA2571" s="3"/>
      <c r="AB2571" s="3" t="s">
        <v>2565</v>
      </c>
      <c r="AC2571" s="2"/>
      <c r="AD2571" s="2" t="s">
        <v>45</v>
      </c>
      <c r="AE2571" s="2" t="s">
        <v>45</v>
      </c>
      <c r="AF2571" s="2"/>
      <c r="AG2571" s="2"/>
      <c r="AH2571" s="2"/>
      <c r="AI2571" s="2"/>
      <c r="AJ2571" s="2" t="s">
        <v>50</v>
      </c>
      <c r="AK2571" s="2" t="s">
        <v>49</v>
      </c>
    </row>
    <row r="2572" spans="1:37" ht="28.8" x14ac:dyDescent="0.3">
      <c r="A2572" s="1">
        <v>2829</v>
      </c>
      <c r="B2572">
        <v>21289</v>
      </c>
      <c r="F2572" s="2" t="s">
        <v>76</v>
      </c>
      <c r="G2572" s="2" t="s">
        <v>78</v>
      </c>
      <c r="H2572" s="2" t="s">
        <v>37</v>
      </c>
      <c r="I2572" s="2" t="s">
        <v>46</v>
      </c>
      <c r="J2572" s="2" t="s">
        <v>2536</v>
      </c>
      <c r="K2572" s="2" t="s">
        <v>200</v>
      </c>
      <c r="L2572" s="2" t="s">
        <v>240</v>
      </c>
      <c r="M2572" s="2" t="s">
        <v>241</v>
      </c>
      <c r="N2572" s="3" t="s">
        <v>2535</v>
      </c>
      <c r="O2572" s="2" t="s">
        <v>174</v>
      </c>
      <c r="P2572" s="2" t="s">
        <v>65</v>
      </c>
      <c r="Q2572" s="2"/>
      <c r="R2572" s="2"/>
      <c r="S2572" s="2"/>
      <c r="T2572" s="2"/>
      <c r="U2572">
        <v>0</v>
      </c>
      <c r="V2572">
        <v>731</v>
      </c>
      <c r="W2572" s="4">
        <v>46170</v>
      </c>
      <c r="X2572" s="4">
        <v>46184</v>
      </c>
      <c r="Y2572" s="4">
        <v>46184</v>
      </c>
      <c r="Z2572" s="4">
        <v>46915</v>
      </c>
      <c r="AA2572" s="3"/>
      <c r="AB2572" s="3" t="s">
        <v>2598</v>
      </c>
      <c r="AC2572" s="2"/>
      <c r="AD2572" s="2" t="s">
        <v>45</v>
      </c>
      <c r="AE2572" s="2" t="s">
        <v>101</v>
      </c>
      <c r="AF2572" s="2"/>
      <c r="AG2572" s="2"/>
      <c r="AH2572" s="2"/>
      <c r="AI2572" s="2"/>
      <c r="AJ2572" s="2" t="s">
        <v>50</v>
      </c>
      <c r="AK2572" s="2" t="s">
        <v>49</v>
      </c>
    </row>
    <row r="2573" spans="1:37" ht="28.8" x14ac:dyDescent="0.3">
      <c r="A2573" s="1">
        <v>2830</v>
      </c>
      <c r="B2573">
        <v>21318</v>
      </c>
      <c r="F2573" s="2" t="s">
        <v>76</v>
      </c>
      <c r="G2573" s="2" t="s">
        <v>78</v>
      </c>
      <c r="H2573" s="2" t="s">
        <v>37</v>
      </c>
      <c r="I2573" s="2" t="s">
        <v>46</v>
      </c>
      <c r="J2573" s="2" t="s">
        <v>2536</v>
      </c>
      <c r="K2573" s="2" t="s">
        <v>203</v>
      </c>
      <c r="L2573" s="2" t="s">
        <v>240</v>
      </c>
      <c r="M2573" s="2" t="s">
        <v>250</v>
      </c>
      <c r="N2573" s="3" t="s">
        <v>2535</v>
      </c>
      <c r="O2573" s="2" t="s">
        <v>174</v>
      </c>
      <c r="P2573" s="2" t="s">
        <v>65</v>
      </c>
      <c r="Q2573" s="2"/>
      <c r="R2573" s="2"/>
      <c r="S2573" s="2"/>
      <c r="T2573" s="2"/>
      <c r="U2573">
        <v>0</v>
      </c>
      <c r="V2573">
        <v>731</v>
      </c>
      <c r="W2573" s="4">
        <v>46171</v>
      </c>
      <c r="X2573" s="4">
        <v>46183</v>
      </c>
      <c r="Y2573" s="4">
        <v>46183</v>
      </c>
      <c r="Z2573" s="4">
        <v>46914</v>
      </c>
      <c r="AA2573" s="3"/>
      <c r="AB2573" s="3" t="s">
        <v>2565</v>
      </c>
      <c r="AC2573" s="2"/>
      <c r="AD2573" s="2" t="s">
        <v>45</v>
      </c>
      <c r="AE2573" s="2" t="s">
        <v>45</v>
      </c>
      <c r="AF2573" s="2"/>
      <c r="AG2573" s="2"/>
      <c r="AH2573" s="2"/>
      <c r="AI2573" s="2"/>
      <c r="AJ2573" s="2" t="s">
        <v>50</v>
      </c>
      <c r="AK2573" s="2" t="s">
        <v>49</v>
      </c>
    </row>
    <row r="2574" spans="1:37" ht="28.8" x14ac:dyDescent="0.3">
      <c r="A2574" s="1">
        <v>2832</v>
      </c>
      <c r="B2574">
        <v>20958</v>
      </c>
      <c r="F2574" s="2" t="s">
        <v>47</v>
      </c>
      <c r="G2574" s="2" t="s">
        <v>78</v>
      </c>
      <c r="H2574" s="2" t="s">
        <v>37</v>
      </c>
      <c r="I2574" s="2" t="s">
        <v>46</v>
      </c>
      <c r="J2574" s="2" t="s">
        <v>320</v>
      </c>
      <c r="K2574" s="2" t="s">
        <v>614</v>
      </c>
      <c r="L2574" s="2" t="s">
        <v>1039</v>
      </c>
      <c r="M2574" s="2" t="s">
        <v>1040</v>
      </c>
      <c r="N2574" s="3" t="s">
        <v>2537</v>
      </c>
      <c r="O2574" s="2" t="s">
        <v>53</v>
      </c>
      <c r="P2574" s="2" t="s">
        <v>65</v>
      </c>
      <c r="Q2574" s="2"/>
      <c r="R2574" s="2"/>
      <c r="S2574" s="2"/>
      <c r="T2574" s="2"/>
      <c r="U2574">
        <v>0</v>
      </c>
      <c r="V2574">
        <v>0</v>
      </c>
      <c r="W2574" s="4">
        <v>46155</v>
      </c>
      <c r="X2574" s="4">
        <v>46182</v>
      </c>
      <c r="Y2574" s="4">
        <v>46182</v>
      </c>
      <c r="Z2574" s="4">
        <v>46182</v>
      </c>
      <c r="AA2574" s="3"/>
      <c r="AB2574" s="3" t="s">
        <v>2507</v>
      </c>
      <c r="AC2574" s="2"/>
      <c r="AD2574" s="2" t="s">
        <v>102</v>
      </c>
      <c r="AE2574" s="2" t="s">
        <v>45</v>
      </c>
      <c r="AF2574" s="2"/>
      <c r="AG2574" s="2"/>
      <c r="AH2574" s="2"/>
      <c r="AI2574" s="2"/>
      <c r="AJ2574" s="2" t="s">
        <v>50</v>
      </c>
      <c r="AK2574" s="2" t="s">
        <v>49</v>
      </c>
    </row>
    <row r="2575" spans="1:37" ht="28.8" x14ac:dyDescent="0.3">
      <c r="A2575" s="1">
        <v>2833</v>
      </c>
      <c r="B2575">
        <v>20959</v>
      </c>
      <c r="F2575" s="2" t="s">
        <v>47</v>
      </c>
      <c r="G2575" s="2" t="s">
        <v>78</v>
      </c>
      <c r="H2575" s="2" t="s">
        <v>37</v>
      </c>
      <c r="I2575" s="2" t="s">
        <v>46</v>
      </c>
      <c r="J2575" s="2" t="s">
        <v>320</v>
      </c>
      <c r="K2575" s="2" t="s">
        <v>614</v>
      </c>
      <c r="L2575" s="2" t="s">
        <v>1039</v>
      </c>
      <c r="M2575" s="2" t="s">
        <v>1040</v>
      </c>
      <c r="N2575" s="3" t="s">
        <v>2538</v>
      </c>
      <c r="O2575" s="2" t="s">
        <v>53</v>
      </c>
      <c r="P2575" s="2" t="s">
        <v>65</v>
      </c>
      <c r="Q2575" s="2"/>
      <c r="R2575" s="2"/>
      <c r="S2575" s="2"/>
      <c r="T2575" s="2"/>
      <c r="U2575">
        <v>0</v>
      </c>
      <c r="V2575">
        <v>0</v>
      </c>
      <c r="W2575" s="4">
        <v>46155</v>
      </c>
      <c r="X2575" s="4">
        <v>46182</v>
      </c>
      <c r="Y2575" s="4">
        <v>46182</v>
      </c>
      <c r="Z2575" s="4">
        <v>46182</v>
      </c>
      <c r="AA2575" s="3"/>
      <c r="AB2575" s="3" t="s">
        <v>2444</v>
      </c>
      <c r="AC2575" s="2"/>
      <c r="AD2575" s="2" t="s">
        <v>102</v>
      </c>
      <c r="AE2575" s="2" t="s">
        <v>45</v>
      </c>
      <c r="AF2575" s="2"/>
      <c r="AG2575" s="2"/>
      <c r="AH2575" s="2"/>
      <c r="AI2575" s="2"/>
      <c r="AJ2575" s="2" t="s">
        <v>50</v>
      </c>
      <c r="AK2575" s="2" t="s">
        <v>49</v>
      </c>
    </row>
    <row r="2576" spans="1:37" ht="28.8" x14ac:dyDescent="0.3">
      <c r="A2576" s="1">
        <v>2834</v>
      </c>
      <c r="B2576">
        <v>21351</v>
      </c>
      <c r="F2576" s="2" t="s">
        <v>76</v>
      </c>
      <c r="G2576" s="2" t="s">
        <v>78</v>
      </c>
      <c r="H2576" s="2" t="s">
        <v>37</v>
      </c>
      <c r="I2576" s="2" t="s">
        <v>46</v>
      </c>
      <c r="J2576" s="2" t="s">
        <v>176</v>
      </c>
      <c r="K2576" s="2" t="s">
        <v>809</v>
      </c>
      <c r="L2576" s="2" t="s">
        <v>810</v>
      </c>
      <c r="M2576" s="2" t="s">
        <v>811</v>
      </c>
      <c r="N2576" s="3" t="s">
        <v>797</v>
      </c>
      <c r="O2576" s="2" t="s">
        <v>174</v>
      </c>
      <c r="P2576" s="2" t="s">
        <v>65</v>
      </c>
      <c r="Q2576" s="2"/>
      <c r="R2576" s="2"/>
      <c r="S2576" s="2"/>
      <c r="T2576" s="2"/>
      <c r="U2576">
        <v>0</v>
      </c>
      <c r="V2576">
        <v>184</v>
      </c>
      <c r="W2576" s="4">
        <v>46172</v>
      </c>
      <c r="X2576" s="4">
        <v>46183</v>
      </c>
      <c r="Y2576" s="4">
        <v>46183</v>
      </c>
      <c r="Z2576" s="4">
        <v>46367</v>
      </c>
      <c r="AA2576" s="3"/>
      <c r="AB2576" s="3" t="s">
        <v>2614</v>
      </c>
      <c r="AC2576" s="2"/>
      <c r="AD2576" s="2" t="s">
        <v>117</v>
      </c>
      <c r="AE2576" s="2" t="s">
        <v>117</v>
      </c>
      <c r="AF2576" s="2"/>
      <c r="AG2576" s="2"/>
      <c r="AH2576" s="2"/>
      <c r="AI2576" s="2"/>
      <c r="AJ2576" s="2" t="s">
        <v>50</v>
      </c>
      <c r="AK2576" s="2" t="s">
        <v>49</v>
      </c>
    </row>
    <row r="2577" spans="1:37" ht="28.8" x14ac:dyDescent="0.3">
      <c r="A2577" s="1">
        <v>2835</v>
      </c>
      <c r="B2577">
        <v>21350</v>
      </c>
      <c r="F2577" s="2" t="s">
        <v>76</v>
      </c>
      <c r="G2577" s="2" t="s">
        <v>78</v>
      </c>
      <c r="H2577" s="2" t="s">
        <v>37</v>
      </c>
      <c r="I2577" s="2" t="s">
        <v>46</v>
      </c>
      <c r="J2577" s="2" t="s">
        <v>176</v>
      </c>
      <c r="K2577" s="2" t="s">
        <v>809</v>
      </c>
      <c r="L2577" s="2" t="s">
        <v>1117</v>
      </c>
      <c r="M2577" s="2" t="s">
        <v>1118</v>
      </c>
      <c r="N2577" s="3" t="s">
        <v>797</v>
      </c>
      <c r="O2577" s="2" t="s">
        <v>174</v>
      </c>
      <c r="P2577" s="2" t="s">
        <v>65</v>
      </c>
      <c r="Q2577" s="2"/>
      <c r="R2577" s="2"/>
      <c r="S2577" s="2"/>
      <c r="T2577" s="2"/>
      <c r="U2577">
        <v>0</v>
      </c>
      <c r="V2577">
        <v>184</v>
      </c>
      <c r="W2577" s="4">
        <v>46172</v>
      </c>
      <c r="X2577" s="4">
        <v>46183</v>
      </c>
      <c r="Y2577" s="4">
        <v>46183</v>
      </c>
      <c r="Z2577" s="4">
        <v>46367</v>
      </c>
      <c r="AA2577" s="3"/>
      <c r="AB2577" s="3" t="s">
        <v>2615</v>
      </c>
      <c r="AC2577" s="2"/>
      <c r="AD2577" s="2" t="s">
        <v>117</v>
      </c>
      <c r="AE2577" s="2" t="s">
        <v>117</v>
      </c>
      <c r="AF2577" s="2"/>
      <c r="AG2577" s="2"/>
      <c r="AH2577" s="2"/>
      <c r="AI2577" s="2"/>
      <c r="AJ2577" s="2" t="s">
        <v>50</v>
      </c>
      <c r="AK2577" s="2" t="s">
        <v>49</v>
      </c>
    </row>
    <row r="2578" spans="1:37" ht="28.8" x14ac:dyDescent="0.3">
      <c r="A2578" s="1">
        <v>2836</v>
      </c>
      <c r="B2578">
        <v>21349</v>
      </c>
      <c r="F2578" s="2" t="s">
        <v>76</v>
      </c>
      <c r="G2578" s="2" t="s">
        <v>78</v>
      </c>
      <c r="H2578" s="2" t="s">
        <v>37</v>
      </c>
      <c r="I2578" s="2" t="s">
        <v>46</v>
      </c>
      <c r="J2578" s="2" t="s">
        <v>157</v>
      </c>
      <c r="K2578" s="2" t="s">
        <v>809</v>
      </c>
      <c r="L2578" s="2" t="s">
        <v>816</v>
      </c>
      <c r="M2578" s="2" t="s">
        <v>817</v>
      </c>
      <c r="N2578" s="3" t="s">
        <v>2539</v>
      </c>
      <c r="O2578" s="2" t="s">
        <v>60</v>
      </c>
      <c r="P2578" s="2" t="s">
        <v>65</v>
      </c>
      <c r="Q2578" s="2"/>
      <c r="R2578" s="2"/>
      <c r="S2578" s="2"/>
      <c r="T2578" s="2"/>
      <c r="U2578">
        <v>0</v>
      </c>
      <c r="V2578">
        <v>92</v>
      </c>
      <c r="W2578" s="4">
        <v>46172</v>
      </c>
      <c r="X2578" s="4">
        <v>46183</v>
      </c>
      <c r="Y2578" s="4">
        <v>46183</v>
      </c>
      <c r="Z2578" s="4">
        <v>46275</v>
      </c>
      <c r="AA2578" s="3"/>
      <c r="AB2578" s="3" t="s">
        <v>2602</v>
      </c>
      <c r="AC2578" s="2"/>
      <c r="AD2578" s="2" t="s">
        <v>117</v>
      </c>
      <c r="AE2578" s="2" t="s">
        <v>117</v>
      </c>
      <c r="AF2578" s="2"/>
      <c r="AG2578" s="2"/>
      <c r="AH2578" s="2"/>
      <c r="AI2578" s="2"/>
      <c r="AJ2578" s="2" t="s">
        <v>50</v>
      </c>
      <c r="AK2578" s="2" t="s">
        <v>49</v>
      </c>
    </row>
    <row r="2579" spans="1:37" ht="28.8" x14ac:dyDescent="0.3">
      <c r="A2579" s="1">
        <v>2837</v>
      </c>
      <c r="B2579">
        <v>21348</v>
      </c>
      <c r="F2579" s="2" t="s">
        <v>76</v>
      </c>
      <c r="G2579" s="2" t="s">
        <v>78</v>
      </c>
      <c r="H2579" s="2" t="s">
        <v>37</v>
      </c>
      <c r="I2579" s="2" t="s">
        <v>46</v>
      </c>
      <c r="J2579" s="2" t="s">
        <v>260</v>
      </c>
      <c r="K2579" s="2" t="s">
        <v>809</v>
      </c>
      <c r="L2579" s="2" t="s">
        <v>1882</v>
      </c>
      <c r="M2579" s="2" t="s">
        <v>1883</v>
      </c>
      <c r="N2579" s="3" t="s">
        <v>2540</v>
      </c>
      <c r="O2579" s="2" t="s">
        <v>53</v>
      </c>
      <c r="P2579" s="2" t="s">
        <v>65</v>
      </c>
      <c r="Q2579" s="2"/>
      <c r="R2579" s="2" t="s">
        <v>180</v>
      </c>
      <c r="S2579" s="2" t="s">
        <v>807</v>
      </c>
      <c r="T2579" s="2"/>
      <c r="U2579">
        <v>0</v>
      </c>
      <c r="V2579">
        <v>184</v>
      </c>
      <c r="W2579" s="4">
        <v>46172</v>
      </c>
      <c r="X2579" s="4">
        <v>46183</v>
      </c>
      <c r="Y2579" s="4">
        <v>46183</v>
      </c>
      <c r="Z2579" s="4">
        <v>46367</v>
      </c>
      <c r="AA2579" s="3"/>
      <c r="AB2579" s="3" t="s">
        <v>2616</v>
      </c>
      <c r="AC2579" s="2"/>
      <c r="AD2579" s="2" t="s">
        <v>117</v>
      </c>
      <c r="AE2579" s="2" t="s">
        <v>117</v>
      </c>
      <c r="AF2579" s="2"/>
      <c r="AG2579" s="2"/>
      <c r="AH2579" s="2"/>
      <c r="AI2579" s="2"/>
      <c r="AJ2579" s="2" t="s">
        <v>50</v>
      </c>
      <c r="AK2579" s="2" t="s">
        <v>49</v>
      </c>
    </row>
    <row r="2580" spans="1:37" ht="28.8" x14ac:dyDescent="0.3">
      <c r="A2580" s="1">
        <v>2838</v>
      </c>
      <c r="B2580">
        <v>21347</v>
      </c>
      <c r="F2580" s="2" t="s">
        <v>76</v>
      </c>
      <c r="G2580" s="2" t="s">
        <v>78</v>
      </c>
      <c r="H2580" s="2" t="s">
        <v>37</v>
      </c>
      <c r="I2580" s="2" t="s">
        <v>46</v>
      </c>
      <c r="J2580" s="2" t="s">
        <v>129</v>
      </c>
      <c r="K2580" s="2" t="s">
        <v>834</v>
      </c>
      <c r="L2580" s="2" t="s">
        <v>488</v>
      </c>
      <c r="M2580" s="2" t="s">
        <v>1957</v>
      </c>
      <c r="N2580" s="3" t="s">
        <v>2541</v>
      </c>
      <c r="O2580" s="2" t="s">
        <v>53</v>
      </c>
      <c r="P2580" s="2" t="s">
        <v>65</v>
      </c>
      <c r="Q2580" s="2"/>
      <c r="R2580" s="2" t="s">
        <v>1250</v>
      </c>
      <c r="S2580" s="2" t="s">
        <v>1251</v>
      </c>
      <c r="T2580" s="2"/>
      <c r="U2580">
        <v>0</v>
      </c>
      <c r="V2580">
        <v>365</v>
      </c>
      <c r="W2580" s="4">
        <v>46172</v>
      </c>
      <c r="X2580" s="4">
        <v>46184</v>
      </c>
      <c r="Y2580" s="4">
        <v>46184</v>
      </c>
      <c r="Z2580" s="4">
        <v>46549</v>
      </c>
      <c r="AA2580" s="3"/>
      <c r="AB2580" s="3" t="s">
        <v>2602</v>
      </c>
      <c r="AC2580" s="2"/>
      <c r="AD2580" s="2" t="s">
        <v>117</v>
      </c>
      <c r="AE2580" s="2" t="s">
        <v>117</v>
      </c>
      <c r="AF2580" s="2"/>
      <c r="AG2580" s="2"/>
      <c r="AH2580" s="2"/>
      <c r="AI2580" s="2"/>
      <c r="AJ2580" s="2" t="s">
        <v>50</v>
      </c>
      <c r="AK2580" s="2" t="s">
        <v>49</v>
      </c>
    </row>
    <row r="2581" spans="1:37" ht="28.8" x14ac:dyDescent="0.3">
      <c r="A2581" s="1">
        <v>2839</v>
      </c>
      <c r="B2581">
        <v>21346</v>
      </c>
      <c r="F2581" s="2" t="s">
        <v>76</v>
      </c>
      <c r="G2581" s="2" t="s">
        <v>78</v>
      </c>
      <c r="H2581" s="2" t="s">
        <v>37</v>
      </c>
      <c r="I2581" s="2" t="s">
        <v>46</v>
      </c>
      <c r="J2581" s="2" t="s">
        <v>129</v>
      </c>
      <c r="K2581" s="2" t="s">
        <v>837</v>
      </c>
      <c r="L2581" s="2" t="s">
        <v>2542</v>
      </c>
      <c r="M2581" s="2" t="s">
        <v>2543</v>
      </c>
      <c r="N2581" s="3" t="s">
        <v>2541</v>
      </c>
      <c r="O2581" s="2" t="s">
        <v>53</v>
      </c>
      <c r="P2581" s="2" t="s">
        <v>65</v>
      </c>
      <c r="Q2581" s="2"/>
      <c r="R2581" s="2" t="s">
        <v>1250</v>
      </c>
      <c r="S2581" s="2" t="s">
        <v>1251</v>
      </c>
      <c r="T2581" s="2"/>
      <c r="U2581">
        <v>0</v>
      </c>
      <c r="V2581">
        <v>365</v>
      </c>
      <c r="W2581" s="4">
        <v>46172</v>
      </c>
      <c r="X2581" s="4">
        <v>46184</v>
      </c>
      <c r="Y2581" s="4">
        <v>46184</v>
      </c>
      <c r="Z2581" s="4">
        <v>46549</v>
      </c>
      <c r="AA2581" s="3"/>
      <c r="AB2581" s="3" t="s">
        <v>2602</v>
      </c>
      <c r="AC2581" s="2"/>
      <c r="AD2581" s="2" t="s">
        <v>117</v>
      </c>
      <c r="AE2581" s="2" t="s">
        <v>117</v>
      </c>
      <c r="AF2581" s="2"/>
      <c r="AG2581" s="2"/>
      <c r="AH2581" s="2"/>
      <c r="AI2581" s="2"/>
      <c r="AJ2581" s="2" t="s">
        <v>50</v>
      </c>
      <c r="AK2581" s="2" t="s">
        <v>49</v>
      </c>
    </row>
    <row r="2582" spans="1:37" ht="28.8" x14ac:dyDescent="0.3">
      <c r="A2582" s="1">
        <v>2840</v>
      </c>
      <c r="B2582">
        <v>21345</v>
      </c>
      <c r="F2582" s="2" t="s">
        <v>76</v>
      </c>
      <c r="G2582" s="2" t="s">
        <v>78</v>
      </c>
      <c r="H2582" s="2" t="s">
        <v>37</v>
      </c>
      <c r="I2582" s="2" t="s">
        <v>46</v>
      </c>
      <c r="J2582" s="2" t="s">
        <v>129</v>
      </c>
      <c r="K2582" s="2" t="s">
        <v>826</v>
      </c>
      <c r="L2582" s="2" t="s">
        <v>2544</v>
      </c>
      <c r="M2582" s="2" t="s">
        <v>1248</v>
      </c>
      <c r="N2582" s="3" t="s">
        <v>2541</v>
      </c>
      <c r="O2582" s="2" t="s">
        <v>53</v>
      </c>
      <c r="P2582" s="2" t="s">
        <v>65</v>
      </c>
      <c r="Q2582" s="2"/>
      <c r="R2582" s="2" t="s">
        <v>1250</v>
      </c>
      <c r="S2582" s="2" t="s">
        <v>1251</v>
      </c>
      <c r="T2582" s="2"/>
      <c r="U2582">
        <v>0</v>
      </c>
      <c r="V2582">
        <v>365</v>
      </c>
      <c r="W2582" s="4">
        <v>46172</v>
      </c>
      <c r="X2582" s="4">
        <v>46184</v>
      </c>
      <c r="Y2582" s="4">
        <v>46184</v>
      </c>
      <c r="Z2582" s="4">
        <v>46549</v>
      </c>
      <c r="AA2582" s="3"/>
      <c r="AB2582" s="3" t="s">
        <v>2614</v>
      </c>
      <c r="AC2582" s="2"/>
      <c r="AD2582" s="2" t="s">
        <v>117</v>
      </c>
      <c r="AE2582" s="2" t="s">
        <v>117</v>
      </c>
      <c r="AF2582" s="2"/>
      <c r="AG2582" s="2"/>
      <c r="AH2582" s="2"/>
      <c r="AI2582" s="2"/>
      <c r="AJ2582" s="2" t="s">
        <v>50</v>
      </c>
      <c r="AK2582" s="2" t="s">
        <v>49</v>
      </c>
    </row>
    <row r="2583" spans="1:37" ht="72" x14ac:dyDescent="0.3">
      <c r="A2583" s="1">
        <v>2841</v>
      </c>
      <c r="B2583">
        <v>21344</v>
      </c>
      <c r="F2583" s="2" t="s">
        <v>76</v>
      </c>
      <c r="G2583" s="2" t="s">
        <v>78</v>
      </c>
      <c r="H2583" s="2" t="s">
        <v>37</v>
      </c>
      <c r="I2583" s="2" t="s">
        <v>46</v>
      </c>
      <c r="J2583" s="2" t="s">
        <v>260</v>
      </c>
      <c r="K2583" s="2" t="s">
        <v>826</v>
      </c>
      <c r="L2583" s="2" t="s">
        <v>2544</v>
      </c>
      <c r="M2583" s="2" t="s">
        <v>1248</v>
      </c>
      <c r="N2583" s="3" t="s">
        <v>2545</v>
      </c>
      <c r="O2583" s="2" t="s">
        <v>53</v>
      </c>
      <c r="P2583" s="2" t="s">
        <v>65</v>
      </c>
      <c r="Q2583" s="2"/>
      <c r="R2583" s="2" t="s">
        <v>260</v>
      </c>
      <c r="S2583" s="2" t="s">
        <v>1891</v>
      </c>
      <c r="T2583" s="2"/>
      <c r="U2583">
        <v>0</v>
      </c>
      <c r="V2583">
        <v>731</v>
      </c>
      <c r="W2583" s="4">
        <v>46172</v>
      </c>
      <c r="X2583" s="4">
        <v>46184</v>
      </c>
      <c r="Y2583" s="4">
        <v>46184</v>
      </c>
      <c r="Z2583" s="4">
        <v>46915</v>
      </c>
      <c r="AA2583" s="3"/>
      <c r="AB2583" s="3" t="s">
        <v>2617</v>
      </c>
      <c r="AC2583" s="2"/>
      <c r="AD2583" s="2" t="s">
        <v>117</v>
      </c>
      <c r="AE2583" s="2" t="s">
        <v>117</v>
      </c>
      <c r="AF2583" s="2"/>
      <c r="AG2583" s="2"/>
      <c r="AH2583" s="2"/>
      <c r="AI2583" s="2"/>
      <c r="AJ2583" s="2" t="s">
        <v>50</v>
      </c>
      <c r="AK2583" s="2" t="s">
        <v>49</v>
      </c>
    </row>
    <row r="2584" spans="1:37" ht="57.6" x14ac:dyDescent="0.3">
      <c r="A2584" s="1">
        <v>2842</v>
      </c>
      <c r="B2584">
        <v>21343</v>
      </c>
      <c r="F2584" s="2" t="s">
        <v>76</v>
      </c>
      <c r="G2584" s="2" t="s">
        <v>78</v>
      </c>
      <c r="H2584" s="2" t="s">
        <v>37</v>
      </c>
      <c r="I2584" s="2" t="s">
        <v>46</v>
      </c>
      <c r="J2584" s="2" t="s">
        <v>260</v>
      </c>
      <c r="K2584" s="2" t="s">
        <v>837</v>
      </c>
      <c r="L2584" s="2" t="s">
        <v>2542</v>
      </c>
      <c r="M2584" s="2" t="s">
        <v>2543</v>
      </c>
      <c r="N2584" s="3" t="s">
        <v>2546</v>
      </c>
      <c r="O2584" s="2" t="s">
        <v>53</v>
      </c>
      <c r="P2584" s="2" t="s">
        <v>65</v>
      </c>
      <c r="Q2584" s="2"/>
      <c r="R2584" s="2" t="s">
        <v>260</v>
      </c>
      <c r="S2584" s="2" t="s">
        <v>1891</v>
      </c>
      <c r="T2584" s="2"/>
      <c r="U2584">
        <v>0</v>
      </c>
      <c r="V2584">
        <v>731</v>
      </c>
      <c r="W2584" s="4">
        <v>46172</v>
      </c>
      <c r="X2584" s="4">
        <v>46184</v>
      </c>
      <c r="Y2584" s="4">
        <v>46184</v>
      </c>
      <c r="Z2584" s="4">
        <v>46915</v>
      </c>
      <c r="AA2584" s="3"/>
      <c r="AB2584" s="3" t="s">
        <v>2618</v>
      </c>
      <c r="AC2584" s="2"/>
      <c r="AD2584" s="2" t="s">
        <v>117</v>
      </c>
      <c r="AE2584" s="2" t="s">
        <v>117</v>
      </c>
      <c r="AF2584" s="2"/>
      <c r="AG2584" s="2"/>
      <c r="AH2584" s="2"/>
      <c r="AI2584" s="2"/>
      <c r="AJ2584" s="2" t="s">
        <v>50</v>
      </c>
      <c r="AK2584" s="2" t="s">
        <v>49</v>
      </c>
    </row>
    <row r="2585" spans="1:37" ht="57.6" x14ac:dyDescent="0.3">
      <c r="A2585" s="1">
        <v>2843</v>
      </c>
      <c r="B2585">
        <v>21342</v>
      </c>
      <c r="F2585" s="2" t="s">
        <v>76</v>
      </c>
      <c r="G2585" s="2" t="s">
        <v>78</v>
      </c>
      <c r="H2585" s="2" t="s">
        <v>37</v>
      </c>
      <c r="I2585" s="2" t="s">
        <v>46</v>
      </c>
      <c r="J2585" s="2" t="s">
        <v>260</v>
      </c>
      <c r="K2585" s="2" t="s">
        <v>834</v>
      </c>
      <c r="L2585" s="2" t="s">
        <v>488</v>
      </c>
      <c r="M2585" s="2" t="s">
        <v>1957</v>
      </c>
      <c r="N2585" s="3" t="s">
        <v>2546</v>
      </c>
      <c r="O2585" s="2" t="s">
        <v>53</v>
      </c>
      <c r="P2585" s="2" t="s">
        <v>65</v>
      </c>
      <c r="Q2585" s="2"/>
      <c r="R2585" s="2" t="s">
        <v>260</v>
      </c>
      <c r="S2585" s="2" t="s">
        <v>1891</v>
      </c>
      <c r="T2585" s="2"/>
      <c r="U2585">
        <v>0</v>
      </c>
      <c r="V2585">
        <v>731</v>
      </c>
      <c r="W2585" s="4">
        <v>46172</v>
      </c>
      <c r="X2585" s="4">
        <v>46184</v>
      </c>
      <c r="Y2585" s="4">
        <v>46184</v>
      </c>
      <c r="Z2585" s="4">
        <v>46915</v>
      </c>
      <c r="AA2585" s="3"/>
      <c r="AB2585" s="3" t="s">
        <v>2618</v>
      </c>
      <c r="AC2585" s="2"/>
      <c r="AD2585" s="2" t="s">
        <v>117</v>
      </c>
      <c r="AE2585" s="2" t="s">
        <v>117</v>
      </c>
      <c r="AF2585" s="2"/>
      <c r="AG2585" s="2"/>
      <c r="AH2585" s="2"/>
      <c r="AI2585" s="2"/>
      <c r="AJ2585" s="2" t="s">
        <v>50</v>
      </c>
      <c r="AK2585" s="2" t="s">
        <v>49</v>
      </c>
    </row>
    <row r="2586" spans="1:37" ht="28.8" x14ac:dyDescent="0.3">
      <c r="A2586" s="1">
        <v>2844</v>
      </c>
      <c r="B2586">
        <v>21341</v>
      </c>
      <c r="F2586" s="2" t="s">
        <v>76</v>
      </c>
      <c r="G2586" s="2" t="s">
        <v>78</v>
      </c>
      <c r="H2586" s="2" t="s">
        <v>37</v>
      </c>
      <c r="I2586" s="2" t="s">
        <v>46</v>
      </c>
      <c r="J2586" s="2" t="s">
        <v>260</v>
      </c>
      <c r="K2586" s="2" t="s">
        <v>826</v>
      </c>
      <c r="L2586" s="2" t="s">
        <v>430</v>
      </c>
      <c r="M2586" s="2" t="s">
        <v>886</v>
      </c>
      <c r="N2586" s="3" t="s">
        <v>2547</v>
      </c>
      <c r="O2586" s="2" t="s">
        <v>53</v>
      </c>
      <c r="P2586" s="2" t="s">
        <v>65</v>
      </c>
      <c r="Q2586" s="2"/>
      <c r="R2586" s="2" t="s">
        <v>180</v>
      </c>
      <c r="S2586" s="2" t="s">
        <v>807</v>
      </c>
      <c r="T2586" s="2"/>
      <c r="U2586">
        <v>0</v>
      </c>
      <c r="V2586">
        <v>184</v>
      </c>
      <c r="W2586" s="4">
        <v>46172</v>
      </c>
      <c r="X2586" s="4">
        <v>46184</v>
      </c>
      <c r="Y2586" s="4">
        <v>46184</v>
      </c>
      <c r="Z2586" s="4">
        <v>46368</v>
      </c>
      <c r="AA2586" s="3"/>
      <c r="AB2586" s="3" t="s">
        <v>2619</v>
      </c>
      <c r="AC2586" s="2"/>
      <c r="AD2586" s="2" t="s">
        <v>117</v>
      </c>
      <c r="AE2586" s="2" t="s">
        <v>117</v>
      </c>
      <c r="AF2586" s="2"/>
      <c r="AG2586" s="2"/>
      <c r="AH2586" s="2"/>
      <c r="AI2586" s="2"/>
      <c r="AJ2586" s="2" t="s">
        <v>50</v>
      </c>
      <c r="AK2586" s="2" t="s">
        <v>49</v>
      </c>
    </row>
    <row r="2587" spans="1:37" ht="28.8" x14ac:dyDescent="0.3">
      <c r="A2587" s="1">
        <v>2845</v>
      </c>
      <c r="B2587">
        <v>21062</v>
      </c>
      <c r="F2587" s="2" t="s">
        <v>76</v>
      </c>
      <c r="G2587" s="2" t="s">
        <v>78</v>
      </c>
      <c r="H2587" s="2" t="s">
        <v>37</v>
      </c>
      <c r="I2587" s="2" t="s">
        <v>46</v>
      </c>
      <c r="J2587" s="2" t="s">
        <v>176</v>
      </c>
      <c r="K2587" s="2" t="s">
        <v>757</v>
      </c>
      <c r="L2587" s="2" t="s">
        <v>273</v>
      </c>
      <c r="M2587" s="2" t="s">
        <v>798</v>
      </c>
      <c r="N2587" s="3" t="s">
        <v>797</v>
      </c>
      <c r="O2587" s="2" t="s">
        <v>174</v>
      </c>
      <c r="P2587" s="2" t="s">
        <v>65</v>
      </c>
      <c r="Q2587" s="2"/>
      <c r="R2587" s="2"/>
      <c r="S2587" s="2"/>
      <c r="T2587" s="2"/>
      <c r="U2587">
        <v>0</v>
      </c>
      <c r="V2587">
        <v>184</v>
      </c>
      <c r="W2587" s="4">
        <v>46165</v>
      </c>
      <c r="X2587" s="4">
        <v>46183</v>
      </c>
      <c r="Y2587" s="4">
        <v>46183</v>
      </c>
      <c r="Z2587" s="4">
        <v>46367</v>
      </c>
      <c r="AA2587" s="3"/>
      <c r="AB2587" s="3" t="s">
        <v>2566</v>
      </c>
      <c r="AC2587" s="2"/>
      <c r="AD2587" s="2" t="s">
        <v>117</v>
      </c>
      <c r="AE2587" s="2" t="s">
        <v>117</v>
      </c>
      <c r="AF2587" s="2"/>
      <c r="AG2587" s="2"/>
      <c r="AH2587" s="2"/>
      <c r="AI2587" s="2"/>
      <c r="AJ2587" s="2" t="s">
        <v>50</v>
      </c>
      <c r="AK2587" s="2" t="s">
        <v>49</v>
      </c>
    </row>
    <row r="2588" spans="1:37" ht="28.8" x14ac:dyDescent="0.3">
      <c r="A2588" s="1">
        <v>2846</v>
      </c>
      <c r="B2588">
        <v>21063</v>
      </c>
      <c r="F2588" s="2" t="s">
        <v>76</v>
      </c>
      <c r="G2588" s="2" t="s">
        <v>78</v>
      </c>
      <c r="H2588" s="2" t="s">
        <v>37</v>
      </c>
      <c r="I2588" s="2" t="s">
        <v>46</v>
      </c>
      <c r="J2588" s="2" t="s">
        <v>176</v>
      </c>
      <c r="K2588" s="2" t="s">
        <v>757</v>
      </c>
      <c r="L2588" s="2" t="s">
        <v>278</v>
      </c>
      <c r="M2588" s="2" t="s">
        <v>796</v>
      </c>
      <c r="N2588" s="3" t="s">
        <v>797</v>
      </c>
      <c r="O2588" s="2" t="s">
        <v>174</v>
      </c>
      <c r="P2588" s="2" t="s">
        <v>65</v>
      </c>
      <c r="Q2588" s="2"/>
      <c r="R2588" s="2"/>
      <c r="S2588" s="2"/>
      <c r="T2588" s="2"/>
      <c r="U2588">
        <v>0</v>
      </c>
      <c r="V2588">
        <v>184</v>
      </c>
      <c r="W2588" s="4">
        <v>46165</v>
      </c>
      <c r="X2588" s="4">
        <v>46183</v>
      </c>
      <c r="Y2588" s="4">
        <v>46183</v>
      </c>
      <c r="Z2588" s="4">
        <v>46367</v>
      </c>
      <c r="AA2588" s="3"/>
      <c r="AB2588" s="3" t="s">
        <v>2620</v>
      </c>
      <c r="AC2588" s="2"/>
      <c r="AD2588" s="2" t="s">
        <v>117</v>
      </c>
      <c r="AE2588" s="2" t="s">
        <v>117</v>
      </c>
      <c r="AF2588" s="2"/>
      <c r="AG2588" s="2"/>
      <c r="AH2588" s="2"/>
      <c r="AI2588" s="2"/>
      <c r="AJ2588" s="2" t="s">
        <v>50</v>
      </c>
      <c r="AK2588" s="2" t="s">
        <v>49</v>
      </c>
    </row>
    <row r="2589" spans="1:37" ht="28.8" x14ac:dyDescent="0.3">
      <c r="A2589" s="1">
        <v>2847</v>
      </c>
      <c r="B2589">
        <v>21064</v>
      </c>
      <c r="F2589" s="2" t="s">
        <v>76</v>
      </c>
      <c r="G2589" s="2" t="s">
        <v>78</v>
      </c>
      <c r="H2589" s="2" t="s">
        <v>37</v>
      </c>
      <c r="I2589" s="2" t="s">
        <v>46</v>
      </c>
      <c r="J2589" s="2" t="s">
        <v>320</v>
      </c>
      <c r="K2589" s="2" t="s">
        <v>757</v>
      </c>
      <c r="L2589" s="2" t="s">
        <v>710</v>
      </c>
      <c r="M2589" s="2" t="s">
        <v>774</v>
      </c>
      <c r="N2589" s="3" t="s">
        <v>2548</v>
      </c>
      <c r="O2589" s="2" t="s">
        <v>53</v>
      </c>
      <c r="P2589" s="2" t="s">
        <v>65</v>
      </c>
      <c r="Q2589" s="2"/>
      <c r="R2589" s="2" t="s">
        <v>1497</v>
      </c>
      <c r="S2589" s="2" t="s">
        <v>2041</v>
      </c>
      <c r="T2589" s="2"/>
      <c r="U2589">
        <v>0</v>
      </c>
      <c r="V2589">
        <v>1096</v>
      </c>
      <c r="W2589" s="4">
        <v>46165</v>
      </c>
      <c r="X2589" s="4">
        <v>46183</v>
      </c>
      <c r="Y2589" s="4">
        <v>46183</v>
      </c>
      <c r="Z2589" s="4">
        <v>47279</v>
      </c>
      <c r="AA2589" s="3"/>
      <c r="AB2589" s="3" t="s">
        <v>2620</v>
      </c>
      <c r="AC2589" s="2"/>
      <c r="AD2589" s="2" t="s">
        <v>117</v>
      </c>
      <c r="AE2589" s="2" t="s">
        <v>117</v>
      </c>
      <c r="AF2589" s="2"/>
      <c r="AG2589" s="2"/>
      <c r="AH2589" s="2"/>
      <c r="AI2589" s="2"/>
      <c r="AJ2589" s="2" t="s">
        <v>50</v>
      </c>
      <c r="AK2589" s="2" t="s">
        <v>49</v>
      </c>
    </row>
    <row r="2590" spans="1:37" ht="28.8" x14ac:dyDescent="0.3">
      <c r="A2590" s="1">
        <v>2849</v>
      </c>
      <c r="B2590">
        <v>21073</v>
      </c>
      <c r="F2590" s="2" t="s">
        <v>76</v>
      </c>
      <c r="G2590" s="2" t="s">
        <v>78</v>
      </c>
      <c r="H2590" s="2" t="s">
        <v>37</v>
      </c>
      <c r="I2590" s="2" t="s">
        <v>46</v>
      </c>
      <c r="J2590" s="2" t="s">
        <v>157</v>
      </c>
      <c r="K2590" s="2" t="s">
        <v>757</v>
      </c>
      <c r="L2590" s="2" t="s">
        <v>2050</v>
      </c>
      <c r="M2590" s="2" t="s">
        <v>2621</v>
      </c>
      <c r="N2590" s="3" t="s">
        <v>2622</v>
      </c>
      <c r="O2590" s="2" t="s">
        <v>53</v>
      </c>
      <c r="P2590" s="2" t="s">
        <v>65</v>
      </c>
      <c r="Q2590" s="2"/>
      <c r="R2590" s="2" t="s">
        <v>54</v>
      </c>
      <c r="S2590" s="2" t="s">
        <v>2624</v>
      </c>
      <c r="T2590" s="2"/>
      <c r="U2590">
        <v>0</v>
      </c>
      <c r="V2590">
        <v>245</v>
      </c>
      <c r="W2590" s="4">
        <v>46165</v>
      </c>
      <c r="X2590" s="4">
        <v>46183</v>
      </c>
      <c r="Y2590" s="4">
        <v>46183</v>
      </c>
      <c r="Z2590" s="4">
        <v>46428</v>
      </c>
      <c r="AA2590" s="3"/>
      <c r="AB2590" s="3" t="s">
        <v>2623</v>
      </c>
      <c r="AC2590" s="2"/>
      <c r="AD2590" s="2" t="s">
        <v>117</v>
      </c>
      <c r="AE2590" s="2" t="s">
        <v>117</v>
      </c>
      <c r="AF2590" s="2"/>
      <c r="AG2590" s="2"/>
      <c r="AH2590" s="2"/>
      <c r="AI2590" s="2"/>
      <c r="AJ2590" s="2" t="s">
        <v>50</v>
      </c>
      <c r="AK2590" s="2" t="s">
        <v>49</v>
      </c>
    </row>
    <row r="2591" spans="1:37" ht="28.8" x14ac:dyDescent="0.3">
      <c r="A2591" s="1">
        <v>2850</v>
      </c>
      <c r="B2591">
        <v>21072</v>
      </c>
      <c r="F2591" s="2" t="s">
        <v>76</v>
      </c>
      <c r="G2591" s="2" t="s">
        <v>78</v>
      </c>
      <c r="H2591" s="2" t="s">
        <v>37</v>
      </c>
      <c r="I2591" s="2" t="s">
        <v>46</v>
      </c>
      <c r="J2591" s="2" t="s">
        <v>157</v>
      </c>
      <c r="K2591" s="2" t="s">
        <v>757</v>
      </c>
      <c r="L2591" s="2" t="s">
        <v>2050</v>
      </c>
      <c r="M2591" s="2" t="s">
        <v>2621</v>
      </c>
      <c r="N2591" s="3" t="s">
        <v>2625</v>
      </c>
      <c r="O2591" s="2" t="s">
        <v>64</v>
      </c>
      <c r="P2591" s="2" t="s">
        <v>65</v>
      </c>
      <c r="Q2591" s="2"/>
      <c r="R2591" s="2"/>
      <c r="S2591" s="2"/>
      <c r="T2591" s="2"/>
      <c r="U2591">
        <v>0</v>
      </c>
      <c r="V2591">
        <v>92</v>
      </c>
      <c r="W2591" s="4">
        <v>46165</v>
      </c>
      <c r="X2591" s="4">
        <v>46183</v>
      </c>
      <c r="Y2591" s="4">
        <v>46183</v>
      </c>
      <c r="Z2591" s="4">
        <v>46275</v>
      </c>
      <c r="AA2591" s="3"/>
      <c r="AB2591" s="3" t="s">
        <v>2626</v>
      </c>
      <c r="AC2591" s="2"/>
      <c r="AD2591" s="2" t="s">
        <v>117</v>
      </c>
      <c r="AE2591" s="2" t="s">
        <v>117</v>
      </c>
      <c r="AF2591" s="2"/>
      <c r="AG2591" s="2"/>
      <c r="AH2591" s="2"/>
      <c r="AI2591" s="2"/>
      <c r="AJ2591" s="2" t="s">
        <v>50</v>
      </c>
      <c r="AK2591" s="2" t="s">
        <v>49</v>
      </c>
    </row>
    <row r="2592" spans="1:37" ht="28.8" x14ac:dyDescent="0.3">
      <c r="A2592" s="1">
        <v>2851</v>
      </c>
      <c r="F2592" s="2" t="s">
        <v>76</v>
      </c>
      <c r="G2592" s="2" t="s">
        <v>78</v>
      </c>
      <c r="H2592" s="2" t="s">
        <v>37</v>
      </c>
      <c r="I2592" s="2" t="s">
        <v>75</v>
      </c>
      <c r="J2592" s="2" t="s">
        <v>138</v>
      </c>
      <c r="K2592" s="2" t="s">
        <v>361</v>
      </c>
      <c r="L2592" s="2" t="s">
        <v>83</v>
      </c>
      <c r="M2592" s="2" t="s">
        <v>367</v>
      </c>
      <c r="N2592" s="3" t="s">
        <v>2627</v>
      </c>
      <c r="O2592" s="2" t="s">
        <v>60</v>
      </c>
      <c r="P2592" s="2" t="s">
        <v>65</v>
      </c>
      <c r="Q2592" s="2"/>
      <c r="R2592" s="2"/>
      <c r="S2592" s="2"/>
      <c r="T2592" s="2"/>
      <c r="U2592">
        <v>0</v>
      </c>
      <c r="V2592">
        <v>31</v>
      </c>
      <c r="W2592" s="4">
        <v>46157</v>
      </c>
      <c r="X2592" s="4">
        <v>46178</v>
      </c>
      <c r="Y2592" s="4">
        <v>46178</v>
      </c>
      <c r="Z2592" s="4">
        <v>46209</v>
      </c>
      <c r="AA2592" s="3"/>
      <c r="AB2592" s="3" t="s">
        <v>2628</v>
      </c>
      <c r="AC2592" s="2"/>
      <c r="AD2592" s="2" t="s">
        <v>95</v>
      </c>
      <c r="AE2592" s="2" t="s">
        <v>95</v>
      </c>
      <c r="AF2592" s="2"/>
      <c r="AG2592" s="2"/>
      <c r="AH2592" s="2"/>
      <c r="AI2592" s="2"/>
      <c r="AJ2592" s="2" t="s">
        <v>50</v>
      </c>
      <c r="AK2592" s="2" t="s">
        <v>49</v>
      </c>
    </row>
    <row r="2593" spans="1:37" ht="43.2" x14ac:dyDescent="0.3">
      <c r="A2593" s="1">
        <v>2852</v>
      </c>
      <c r="B2593">
        <v>21181</v>
      </c>
      <c r="F2593" s="2" t="s">
        <v>76</v>
      </c>
      <c r="G2593" s="2" t="s">
        <v>78</v>
      </c>
      <c r="H2593" s="2" t="s">
        <v>37</v>
      </c>
      <c r="I2593" s="2" t="s">
        <v>75</v>
      </c>
      <c r="J2593" s="2" t="s">
        <v>138</v>
      </c>
      <c r="K2593" s="2" t="s">
        <v>361</v>
      </c>
      <c r="L2593" s="2" t="s">
        <v>149</v>
      </c>
      <c r="M2593" s="2" t="s">
        <v>368</v>
      </c>
      <c r="N2593" s="3" t="s">
        <v>2629</v>
      </c>
      <c r="O2593" s="2" t="s">
        <v>60</v>
      </c>
      <c r="P2593" s="2" t="s">
        <v>65</v>
      </c>
      <c r="Q2593" s="2"/>
      <c r="R2593" s="2"/>
      <c r="S2593" s="2"/>
      <c r="T2593" s="2"/>
      <c r="U2593">
        <v>0</v>
      </c>
      <c r="V2593">
        <v>31</v>
      </c>
      <c r="W2593" s="4">
        <v>46157</v>
      </c>
      <c r="X2593" s="4">
        <v>46178</v>
      </c>
      <c r="Y2593" s="4">
        <v>46178</v>
      </c>
      <c r="Z2593" s="4">
        <v>46209</v>
      </c>
      <c r="AA2593" s="3"/>
      <c r="AB2593" s="3" t="s">
        <v>2630</v>
      </c>
      <c r="AC2593" s="2"/>
      <c r="AD2593" s="2" t="s">
        <v>95</v>
      </c>
      <c r="AE2593" s="2" t="s">
        <v>95</v>
      </c>
      <c r="AF2593" s="2"/>
      <c r="AG2593" s="2"/>
      <c r="AH2593" s="2"/>
      <c r="AI2593" s="2"/>
      <c r="AJ2593" s="2" t="s">
        <v>50</v>
      </c>
      <c r="AK2593" s="2" t="s">
        <v>49</v>
      </c>
    </row>
    <row r="2594" spans="1:37" ht="28.8" x14ac:dyDescent="0.3">
      <c r="A2594" s="1">
        <v>2853</v>
      </c>
      <c r="B2594">
        <v>21179</v>
      </c>
      <c r="F2594" s="2" t="s">
        <v>76</v>
      </c>
      <c r="G2594" s="2" t="s">
        <v>78</v>
      </c>
      <c r="H2594" s="2" t="s">
        <v>37</v>
      </c>
      <c r="I2594" s="2" t="s">
        <v>75</v>
      </c>
      <c r="J2594" s="2" t="s">
        <v>138</v>
      </c>
      <c r="K2594" s="2" t="s">
        <v>361</v>
      </c>
      <c r="L2594" s="2" t="s">
        <v>170</v>
      </c>
      <c r="M2594" s="2" t="s">
        <v>369</v>
      </c>
      <c r="N2594" s="3" t="s">
        <v>2631</v>
      </c>
      <c r="O2594" s="2" t="s">
        <v>60</v>
      </c>
      <c r="P2594" s="2" t="s">
        <v>65</v>
      </c>
      <c r="Q2594" s="2"/>
      <c r="R2594" s="2"/>
      <c r="S2594" s="2"/>
      <c r="T2594" s="2"/>
      <c r="U2594">
        <v>0</v>
      </c>
      <c r="V2594">
        <v>31</v>
      </c>
      <c r="W2594" s="4">
        <v>46157</v>
      </c>
      <c r="X2594" s="4">
        <v>46178</v>
      </c>
      <c r="Y2594" s="4">
        <v>46178</v>
      </c>
      <c r="Z2594" s="4">
        <v>46209</v>
      </c>
      <c r="AA2594" s="3"/>
      <c r="AB2594" s="3" t="s">
        <v>2630</v>
      </c>
      <c r="AC2594" s="2"/>
      <c r="AD2594" s="2" t="s">
        <v>95</v>
      </c>
      <c r="AE2594" s="2" t="s">
        <v>95</v>
      </c>
      <c r="AF2594" s="2"/>
      <c r="AG2594" s="2"/>
      <c r="AH2594" s="2"/>
      <c r="AI2594" s="2"/>
      <c r="AJ2594" s="2" t="s">
        <v>50</v>
      </c>
      <c r="AK2594" s="2" t="s">
        <v>49</v>
      </c>
    </row>
    <row r="2595" spans="1:37" ht="43.2" x14ac:dyDescent="0.3">
      <c r="A2595" s="1">
        <v>2854</v>
      </c>
      <c r="B2595">
        <v>21178</v>
      </c>
      <c r="F2595" s="2" t="s">
        <v>76</v>
      </c>
      <c r="G2595" s="2" t="s">
        <v>72</v>
      </c>
      <c r="H2595" s="2" t="s">
        <v>37</v>
      </c>
      <c r="I2595" s="2" t="s">
        <v>75</v>
      </c>
      <c r="J2595" s="2" t="s">
        <v>138</v>
      </c>
      <c r="K2595" s="2" t="s">
        <v>361</v>
      </c>
      <c r="L2595" s="2" t="s">
        <v>1071</v>
      </c>
      <c r="M2595" s="2" t="s">
        <v>1072</v>
      </c>
      <c r="N2595" s="3" t="s">
        <v>2632</v>
      </c>
      <c r="O2595" s="2" t="s">
        <v>60</v>
      </c>
      <c r="P2595" s="2" t="s">
        <v>65</v>
      </c>
      <c r="Q2595" s="2"/>
      <c r="R2595" s="2"/>
      <c r="S2595" s="2"/>
      <c r="T2595" s="2"/>
      <c r="U2595">
        <v>0</v>
      </c>
      <c r="V2595">
        <v>92</v>
      </c>
      <c r="W2595" s="4">
        <v>46157</v>
      </c>
      <c r="X2595" s="4"/>
      <c r="Y2595" s="4">
        <v>46157</v>
      </c>
      <c r="Z2595" s="4">
        <v>46249</v>
      </c>
      <c r="AA2595" s="3"/>
      <c r="AB2595" s="3"/>
      <c r="AC2595" s="2"/>
      <c r="AD2595" s="2" t="s">
        <v>95</v>
      </c>
      <c r="AE2595" s="2" t="s">
        <v>74</v>
      </c>
      <c r="AF2595" s="2"/>
      <c r="AG2595" s="2"/>
      <c r="AH2595" s="2"/>
      <c r="AI2595" s="2"/>
      <c r="AJ2595" s="2" t="s">
        <v>50</v>
      </c>
      <c r="AK2595" s="2" t="s">
        <v>49</v>
      </c>
    </row>
    <row r="2596" spans="1:37" ht="28.8" x14ac:dyDescent="0.3">
      <c r="A2596" s="1">
        <v>2855</v>
      </c>
      <c r="B2596">
        <v>21177</v>
      </c>
      <c r="F2596" s="2" t="s">
        <v>76</v>
      </c>
      <c r="G2596" s="2" t="s">
        <v>72</v>
      </c>
      <c r="H2596" s="2" t="s">
        <v>37</v>
      </c>
      <c r="I2596" s="2" t="s">
        <v>75</v>
      </c>
      <c r="J2596" s="2" t="s">
        <v>138</v>
      </c>
      <c r="K2596" s="2" t="s">
        <v>361</v>
      </c>
      <c r="L2596" s="2" t="s">
        <v>610</v>
      </c>
      <c r="M2596" s="2" t="s">
        <v>611</v>
      </c>
      <c r="N2596" s="3" t="s">
        <v>412</v>
      </c>
      <c r="O2596" s="2" t="s">
        <v>60</v>
      </c>
      <c r="P2596" s="2" t="s">
        <v>65</v>
      </c>
      <c r="Q2596" s="2"/>
      <c r="R2596" s="2"/>
      <c r="S2596" s="2"/>
      <c r="T2596" s="2"/>
      <c r="U2596">
        <v>0</v>
      </c>
      <c r="V2596">
        <v>92</v>
      </c>
      <c r="W2596" s="4">
        <v>46157</v>
      </c>
      <c r="X2596" s="4"/>
      <c r="Y2596" s="4">
        <v>46157</v>
      </c>
      <c r="Z2596" s="4">
        <v>46249</v>
      </c>
      <c r="AA2596" s="3"/>
      <c r="AB2596" s="3"/>
      <c r="AC2596" s="2"/>
      <c r="AD2596" s="2" t="s">
        <v>95</v>
      </c>
      <c r="AE2596" s="2" t="s">
        <v>74</v>
      </c>
      <c r="AF2596" s="2"/>
      <c r="AG2596" s="2"/>
      <c r="AH2596" s="2"/>
      <c r="AI2596" s="2"/>
      <c r="AJ2596" s="2" t="s">
        <v>50</v>
      </c>
      <c r="AK2596" s="2" t="s">
        <v>49</v>
      </c>
    </row>
    <row r="2597" spans="1:37" ht="28.8" x14ac:dyDescent="0.3">
      <c r="A2597" s="1">
        <v>2856</v>
      </c>
      <c r="B2597">
        <v>21176</v>
      </c>
      <c r="F2597" s="2" t="s">
        <v>76</v>
      </c>
      <c r="G2597" s="2" t="s">
        <v>72</v>
      </c>
      <c r="H2597" s="2" t="s">
        <v>37</v>
      </c>
      <c r="I2597" s="2" t="s">
        <v>75</v>
      </c>
      <c r="J2597" s="2" t="s">
        <v>138</v>
      </c>
      <c r="K2597" s="2" t="s">
        <v>361</v>
      </c>
      <c r="L2597" s="2" t="s">
        <v>2633</v>
      </c>
      <c r="M2597" s="2" t="s">
        <v>2634</v>
      </c>
      <c r="N2597" s="3" t="s">
        <v>412</v>
      </c>
      <c r="O2597" s="2" t="s">
        <v>60</v>
      </c>
      <c r="P2597" s="2" t="s">
        <v>65</v>
      </c>
      <c r="Q2597" s="2"/>
      <c r="R2597" s="2"/>
      <c r="S2597" s="2"/>
      <c r="T2597" s="2"/>
      <c r="U2597">
        <v>0</v>
      </c>
      <c r="V2597">
        <v>92</v>
      </c>
      <c r="W2597" s="4">
        <v>46157</v>
      </c>
      <c r="X2597" s="4"/>
      <c r="Y2597" s="4">
        <v>46157</v>
      </c>
      <c r="Z2597" s="4">
        <v>46249</v>
      </c>
      <c r="AA2597" s="3"/>
      <c r="AB2597" s="3"/>
      <c r="AC2597" s="2"/>
      <c r="AD2597" s="2" t="s">
        <v>95</v>
      </c>
      <c r="AE2597" s="2" t="s">
        <v>74</v>
      </c>
      <c r="AF2597" s="2"/>
      <c r="AG2597" s="2"/>
      <c r="AH2597" s="2"/>
      <c r="AI2597" s="2"/>
      <c r="AJ2597" s="2" t="s">
        <v>50</v>
      </c>
      <c r="AK2597" s="2" t="s">
        <v>49</v>
      </c>
    </row>
    <row r="2598" spans="1:37" ht="43.2" x14ac:dyDescent="0.3">
      <c r="A2598" s="1">
        <v>2857</v>
      </c>
      <c r="B2598">
        <v>21175</v>
      </c>
      <c r="F2598" s="2" t="s">
        <v>76</v>
      </c>
      <c r="G2598" s="2" t="s">
        <v>72</v>
      </c>
      <c r="H2598" s="2" t="s">
        <v>37</v>
      </c>
      <c r="I2598" s="2" t="s">
        <v>75</v>
      </c>
      <c r="J2598" s="2" t="s">
        <v>138</v>
      </c>
      <c r="K2598" s="2" t="s">
        <v>361</v>
      </c>
      <c r="L2598" s="2" t="s">
        <v>1077</v>
      </c>
      <c r="M2598" s="2" t="s">
        <v>1390</v>
      </c>
      <c r="N2598" s="3" t="s">
        <v>2635</v>
      </c>
      <c r="O2598" s="2" t="s">
        <v>60</v>
      </c>
      <c r="P2598" s="2" t="s">
        <v>65</v>
      </c>
      <c r="Q2598" s="2"/>
      <c r="R2598" s="2"/>
      <c r="S2598" s="2"/>
      <c r="T2598" s="2"/>
      <c r="U2598">
        <v>0</v>
      </c>
      <c r="V2598">
        <v>31</v>
      </c>
      <c r="W2598" s="4">
        <v>46157</v>
      </c>
      <c r="X2598" s="4"/>
      <c r="Y2598" s="4">
        <v>46157</v>
      </c>
      <c r="Z2598" s="4">
        <v>46188</v>
      </c>
      <c r="AA2598" s="3"/>
      <c r="AB2598" s="3"/>
      <c r="AC2598" s="2"/>
      <c r="AD2598" s="2" t="s">
        <v>95</v>
      </c>
      <c r="AE2598" s="2" t="s">
        <v>74</v>
      </c>
      <c r="AF2598" s="2"/>
      <c r="AG2598" s="2"/>
      <c r="AH2598" s="2"/>
      <c r="AI2598" s="2"/>
      <c r="AJ2598" s="2" t="s">
        <v>50</v>
      </c>
      <c r="AK2598" s="2" t="s">
        <v>49</v>
      </c>
    </row>
    <row r="2599" spans="1:37" ht="28.8" x14ac:dyDescent="0.3">
      <c r="A2599" s="1">
        <v>2858</v>
      </c>
      <c r="B2599">
        <v>21174</v>
      </c>
      <c r="F2599" s="2" t="s">
        <v>47</v>
      </c>
      <c r="G2599" s="2" t="s">
        <v>72</v>
      </c>
      <c r="H2599" s="2" t="s">
        <v>37</v>
      </c>
      <c r="I2599" s="2" t="s">
        <v>75</v>
      </c>
      <c r="J2599" s="2" t="s">
        <v>138</v>
      </c>
      <c r="K2599" s="2" t="s">
        <v>361</v>
      </c>
      <c r="L2599" s="2" t="s">
        <v>579</v>
      </c>
      <c r="M2599" s="2" t="s">
        <v>580</v>
      </c>
      <c r="N2599" s="3" t="s">
        <v>2636</v>
      </c>
      <c r="O2599" s="2" t="s">
        <v>53</v>
      </c>
      <c r="P2599" s="2" t="s">
        <v>65</v>
      </c>
      <c r="Q2599" s="2"/>
      <c r="R2599" s="2" t="s">
        <v>2638</v>
      </c>
      <c r="S2599" s="2" t="s">
        <v>2639</v>
      </c>
      <c r="T2599" s="2"/>
      <c r="U2599">
        <v>0</v>
      </c>
      <c r="V2599">
        <v>365</v>
      </c>
      <c r="W2599" s="4">
        <v>46157</v>
      </c>
      <c r="X2599" s="4"/>
      <c r="Y2599" s="4">
        <v>46157</v>
      </c>
      <c r="Z2599" s="4">
        <v>46522</v>
      </c>
      <c r="AA2599" s="3" t="s">
        <v>2637</v>
      </c>
      <c r="AB2599" s="3"/>
      <c r="AC2599" s="2"/>
      <c r="AD2599" s="2" t="s">
        <v>95</v>
      </c>
      <c r="AE2599" s="2" t="s">
        <v>74</v>
      </c>
      <c r="AF2599" s="2"/>
      <c r="AG2599" s="2"/>
      <c r="AH2599" s="2"/>
      <c r="AI2599" s="2"/>
      <c r="AJ2599" s="2" t="s">
        <v>50</v>
      </c>
      <c r="AK2599" s="2" t="s">
        <v>49</v>
      </c>
    </row>
    <row r="2600" spans="1:37" ht="28.8" x14ac:dyDescent="0.3">
      <c r="A2600" s="1">
        <v>2859</v>
      </c>
      <c r="B2600">
        <v>21173</v>
      </c>
      <c r="F2600" s="2" t="s">
        <v>47</v>
      </c>
      <c r="G2600" s="2" t="s">
        <v>78</v>
      </c>
      <c r="H2600" s="2" t="s">
        <v>37</v>
      </c>
      <c r="I2600" s="2" t="s">
        <v>75</v>
      </c>
      <c r="J2600" s="2" t="s">
        <v>138</v>
      </c>
      <c r="K2600" s="2" t="s">
        <v>361</v>
      </c>
      <c r="L2600" s="2" t="s">
        <v>370</v>
      </c>
      <c r="M2600" s="2" t="s">
        <v>371</v>
      </c>
      <c r="N2600" s="3" t="s">
        <v>2514</v>
      </c>
      <c r="O2600" s="2" t="s">
        <v>53</v>
      </c>
      <c r="P2600" s="2" t="s">
        <v>65</v>
      </c>
      <c r="Q2600" s="2"/>
      <c r="R2600" s="2" t="s">
        <v>2482</v>
      </c>
      <c r="S2600" s="2" t="s">
        <v>2483</v>
      </c>
      <c r="T2600" s="2"/>
      <c r="U2600">
        <v>0</v>
      </c>
      <c r="V2600">
        <v>365</v>
      </c>
      <c r="W2600" s="4">
        <v>46157</v>
      </c>
      <c r="X2600" s="4">
        <v>46178</v>
      </c>
      <c r="Y2600" s="4">
        <v>46178</v>
      </c>
      <c r="Z2600" s="4">
        <v>46543</v>
      </c>
      <c r="AA2600" s="3"/>
      <c r="AB2600" s="3" t="s">
        <v>2640</v>
      </c>
      <c r="AC2600" s="2"/>
      <c r="AD2600" s="2" t="s">
        <v>95</v>
      </c>
      <c r="AE2600" s="2" t="s">
        <v>95</v>
      </c>
      <c r="AF2600" s="2"/>
      <c r="AG2600" s="2"/>
      <c r="AH2600" s="2"/>
      <c r="AI2600" s="2"/>
      <c r="AJ2600" s="2" t="s">
        <v>50</v>
      </c>
      <c r="AK2600" s="2" t="s">
        <v>49</v>
      </c>
    </row>
    <row r="2601" spans="1:37" ht="43.2" x14ac:dyDescent="0.3">
      <c r="A2601" s="1">
        <v>2860</v>
      </c>
      <c r="B2601">
        <v>21185</v>
      </c>
      <c r="F2601" s="2" t="s">
        <v>76</v>
      </c>
      <c r="G2601" s="2" t="s">
        <v>78</v>
      </c>
      <c r="H2601" s="2" t="s">
        <v>37</v>
      </c>
      <c r="I2601" s="2" t="s">
        <v>75</v>
      </c>
      <c r="J2601" s="2" t="s">
        <v>138</v>
      </c>
      <c r="K2601" s="2" t="s">
        <v>387</v>
      </c>
      <c r="L2601" s="2" t="s">
        <v>395</v>
      </c>
      <c r="M2601" s="2" t="s">
        <v>396</v>
      </c>
      <c r="N2601" s="3" t="s">
        <v>2641</v>
      </c>
      <c r="O2601" s="2" t="s">
        <v>53</v>
      </c>
      <c r="P2601" s="2" t="s">
        <v>65</v>
      </c>
      <c r="Q2601" s="2"/>
      <c r="R2601" s="2"/>
      <c r="S2601" s="2"/>
      <c r="T2601" s="2"/>
      <c r="U2601">
        <v>0</v>
      </c>
      <c r="V2601">
        <v>92</v>
      </c>
      <c r="W2601" s="4">
        <v>46158</v>
      </c>
      <c r="X2601" s="4">
        <v>46178</v>
      </c>
      <c r="Y2601" s="4">
        <v>46178</v>
      </c>
      <c r="Z2601" s="4">
        <v>46270</v>
      </c>
      <c r="AA2601" s="3"/>
      <c r="AB2601" s="3" t="s">
        <v>2640</v>
      </c>
      <c r="AC2601" s="2"/>
      <c r="AD2601" s="2" t="s">
        <v>95</v>
      </c>
      <c r="AE2601" s="2" t="s">
        <v>95</v>
      </c>
      <c r="AF2601" s="2"/>
      <c r="AG2601" s="2"/>
      <c r="AH2601" s="2"/>
      <c r="AI2601" s="2"/>
      <c r="AJ2601" s="2" t="s">
        <v>50</v>
      </c>
      <c r="AK2601" s="2" t="s">
        <v>49</v>
      </c>
    </row>
    <row r="2602" spans="1:37" ht="43.2" x14ac:dyDescent="0.3">
      <c r="A2602" s="1">
        <v>2861</v>
      </c>
      <c r="B2602">
        <v>21184</v>
      </c>
      <c r="F2602" s="2" t="s">
        <v>76</v>
      </c>
      <c r="G2602" s="2" t="s">
        <v>78</v>
      </c>
      <c r="H2602" s="2" t="s">
        <v>37</v>
      </c>
      <c r="I2602" s="2" t="s">
        <v>75</v>
      </c>
      <c r="J2602" s="2" t="s">
        <v>138</v>
      </c>
      <c r="K2602" s="2" t="s">
        <v>387</v>
      </c>
      <c r="L2602" s="2" t="s">
        <v>397</v>
      </c>
      <c r="M2602" s="2" t="s">
        <v>398</v>
      </c>
      <c r="N2602" s="3" t="s">
        <v>2641</v>
      </c>
      <c r="O2602" s="2" t="s">
        <v>60</v>
      </c>
      <c r="P2602" s="2" t="s">
        <v>65</v>
      </c>
      <c r="Q2602" s="2"/>
      <c r="R2602" s="2"/>
      <c r="S2602" s="2"/>
      <c r="T2602" s="2"/>
      <c r="U2602">
        <v>0</v>
      </c>
      <c r="V2602">
        <v>92</v>
      </c>
      <c r="W2602" s="4">
        <v>46158</v>
      </c>
      <c r="X2602" s="4">
        <v>46178</v>
      </c>
      <c r="Y2602" s="4">
        <v>46178</v>
      </c>
      <c r="Z2602" s="4">
        <v>46270</v>
      </c>
      <c r="AA2602" s="3"/>
      <c r="AB2602" s="3" t="s">
        <v>2642</v>
      </c>
      <c r="AC2602" s="2"/>
      <c r="AD2602" s="2" t="s">
        <v>95</v>
      </c>
      <c r="AE2602" s="2" t="s">
        <v>95</v>
      </c>
      <c r="AF2602" s="2"/>
      <c r="AG2602" s="2"/>
      <c r="AH2602" s="2"/>
      <c r="AI2602" s="2"/>
      <c r="AJ2602" s="2" t="s">
        <v>50</v>
      </c>
      <c r="AK2602" s="2" t="s">
        <v>49</v>
      </c>
    </row>
    <row r="2603" spans="1:37" ht="43.2" x14ac:dyDescent="0.3">
      <c r="A2603" s="1">
        <v>2862</v>
      </c>
      <c r="B2603">
        <v>21183</v>
      </c>
      <c r="F2603" s="2" t="s">
        <v>76</v>
      </c>
      <c r="G2603" s="2" t="s">
        <v>78</v>
      </c>
      <c r="H2603" s="2" t="s">
        <v>37</v>
      </c>
      <c r="I2603" s="2" t="s">
        <v>75</v>
      </c>
      <c r="J2603" s="2" t="s">
        <v>138</v>
      </c>
      <c r="K2603" s="2" t="s">
        <v>387</v>
      </c>
      <c r="L2603" s="2" t="s">
        <v>399</v>
      </c>
      <c r="M2603" s="2" t="s">
        <v>400</v>
      </c>
      <c r="N2603" s="3" t="s">
        <v>2643</v>
      </c>
      <c r="O2603" s="2" t="s">
        <v>60</v>
      </c>
      <c r="P2603" s="2" t="s">
        <v>65</v>
      </c>
      <c r="Q2603" s="2"/>
      <c r="R2603" s="2"/>
      <c r="S2603" s="2"/>
      <c r="T2603" s="2"/>
      <c r="U2603">
        <v>0</v>
      </c>
      <c r="V2603">
        <v>92</v>
      </c>
      <c r="W2603" s="4">
        <v>46158</v>
      </c>
      <c r="X2603" s="4">
        <v>46178</v>
      </c>
      <c r="Y2603" s="4">
        <v>46178</v>
      </c>
      <c r="Z2603" s="4">
        <v>46270</v>
      </c>
      <c r="AA2603" s="3"/>
      <c r="AB2603" s="3" t="s">
        <v>2642</v>
      </c>
      <c r="AC2603" s="2"/>
      <c r="AD2603" s="2" t="s">
        <v>95</v>
      </c>
      <c r="AE2603" s="2" t="s">
        <v>95</v>
      </c>
      <c r="AF2603" s="2"/>
      <c r="AG2603" s="2"/>
      <c r="AH2603" s="2"/>
      <c r="AI2603" s="2"/>
      <c r="AJ2603" s="2" t="s">
        <v>50</v>
      </c>
      <c r="AK2603" s="2" t="s">
        <v>49</v>
      </c>
    </row>
    <row r="2604" spans="1:37" ht="28.8" x14ac:dyDescent="0.3">
      <c r="A2604" s="1">
        <v>2863</v>
      </c>
      <c r="B2604">
        <v>21182</v>
      </c>
      <c r="F2604" s="2" t="s">
        <v>76</v>
      </c>
      <c r="G2604" s="2" t="s">
        <v>78</v>
      </c>
      <c r="H2604" s="2" t="s">
        <v>37</v>
      </c>
      <c r="I2604" s="2" t="s">
        <v>75</v>
      </c>
      <c r="J2604" s="2" t="s">
        <v>138</v>
      </c>
      <c r="K2604" s="2" t="s">
        <v>387</v>
      </c>
      <c r="L2604" s="2" t="s">
        <v>417</v>
      </c>
      <c r="M2604" s="2" t="s">
        <v>400</v>
      </c>
      <c r="N2604" s="3" t="s">
        <v>2644</v>
      </c>
      <c r="O2604" s="2" t="s">
        <v>60</v>
      </c>
      <c r="P2604" s="2" t="s">
        <v>65</v>
      </c>
      <c r="Q2604" s="2"/>
      <c r="R2604" s="2"/>
      <c r="S2604" s="2"/>
      <c r="T2604" s="2"/>
      <c r="U2604">
        <v>0</v>
      </c>
      <c r="V2604">
        <v>31</v>
      </c>
      <c r="W2604" s="4">
        <v>46158</v>
      </c>
      <c r="X2604" s="4">
        <v>46178</v>
      </c>
      <c r="Y2604" s="4">
        <v>46178</v>
      </c>
      <c r="Z2604" s="4">
        <v>46209</v>
      </c>
      <c r="AA2604" s="3"/>
      <c r="AB2604" s="3" t="s">
        <v>2642</v>
      </c>
      <c r="AC2604" s="2"/>
      <c r="AD2604" s="2" t="s">
        <v>95</v>
      </c>
      <c r="AE2604" s="2" t="s">
        <v>95</v>
      </c>
      <c r="AF2604" s="2"/>
      <c r="AG2604" s="2"/>
      <c r="AH2604" s="2"/>
      <c r="AI2604" s="2"/>
      <c r="AJ2604" s="2" t="s">
        <v>50</v>
      </c>
      <c r="AK2604" s="2" t="s">
        <v>49</v>
      </c>
    </row>
    <row r="2605" spans="1:37" ht="28.8" x14ac:dyDescent="0.3">
      <c r="A2605" s="1">
        <v>2864</v>
      </c>
      <c r="B2605">
        <v>21192</v>
      </c>
      <c r="F2605" s="2" t="s">
        <v>76</v>
      </c>
      <c r="G2605" s="2" t="s">
        <v>78</v>
      </c>
      <c r="H2605" s="2" t="s">
        <v>37</v>
      </c>
      <c r="I2605" s="2" t="s">
        <v>75</v>
      </c>
      <c r="J2605" s="2" t="s">
        <v>138</v>
      </c>
      <c r="K2605" s="2" t="s">
        <v>477</v>
      </c>
      <c r="L2605" s="2" t="s">
        <v>395</v>
      </c>
      <c r="M2605" s="2" t="s">
        <v>483</v>
      </c>
      <c r="N2605" s="3" t="s">
        <v>2645</v>
      </c>
      <c r="O2605" s="2" t="s">
        <v>53</v>
      </c>
      <c r="P2605" s="2" t="s">
        <v>65</v>
      </c>
      <c r="Q2605" s="2"/>
      <c r="R2605" s="2" t="s">
        <v>2482</v>
      </c>
      <c r="S2605" s="2" t="s">
        <v>2483</v>
      </c>
      <c r="T2605" s="2"/>
      <c r="U2605">
        <v>0</v>
      </c>
      <c r="V2605">
        <v>92</v>
      </c>
      <c r="W2605" s="4">
        <v>46160</v>
      </c>
      <c r="X2605" s="4">
        <v>46178</v>
      </c>
      <c r="Y2605" s="4">
        <v>46178</v>
      </c>
      <c r="Z2605" s="4">
        <v>46270</v>
      </c>
      <c r="AA2605" s="3"/>
      <c r="AB2605" s="3" t="s">
        <v>2640</v>
      </c>
      <c r="AC2605" s="2"/>
      <c r="AD2605" s="2" t="s">
        <v>95</v>
      </c>
      <c r="AE2605" s="2" t="s">
        <v>95</v>
      </c>
      <c r="AF2605" s="2"/>
      <c r="AG2605" s="2"/>
      <c r="AH2605" s="2"/>
      <c r="AI2605" s="2"/>
      <c r="AJ2605" s="2" t="s">
        <v>50</v>
      </c>
      <c r="AK2605" s="2" t="s">
        <v>49</v>
      </c>
    </row>
    <row r="2606" spans="1:37" ht="28.8" x14ac:dyDescent="0.3">
      <c r="A2606" s="1">
        <v>2865</v>
      </c>
      <c r="B2606">
        <v>21191</v>
      </c>
      <c r="F2606" s="2" t="s">
        <v>76</v>
      </c>
      <c r="G2606" s="2" t="s">
        <v>78</v>
      </c>
      <c r="H2606" s="2" t="s">
        <v>37</v>
      </c>
      <c r="I2606" s="2" t="s">
        <v>75</v>
      </c>
      <c r="J2606" s="2" t="s">
        <v>138</v>
      </c>
      <c r="K2606" s="2" t="s">
        <v>477</v>
      </c>
      <c r="L2606" s="2" t="s">
        <v>484</v>
      </c>
      <c r="M2606" s="2" t="s">
        <v>485</v>
      </c>
      <c r="N2606" s="3" t="s">
        <v>2645</v>
      </c>
      <c r="O2606" s="2" t="s">
        <v>60</v>
      </c>
      <c r="P2606" s="2" t="s">
        <v>65</v>
      </c>
      <c r="Q2606" s="2"/>
      <c r="R2606" s="2"/>
      <c r="S2606" s="2"/>
      <c r="T2606" s="2"/>
      <c r="U2606">
        <v>0</v>
      </c>
      <c r="V2606">
        <v>92</v>
      </c>
      <c r="W2606" s="4">
        <v>46160</v>
      </c>
      <c r="X2606" s="4">
        <v>46178</v>
      </c>
      <c r="Y2606" s="4">
        <v>46178</v>
      </c>
      <c r="Z2606" s="4">
        <v>46270</v>
      </c>
      <c r="AA2606" s="3"/>
      <c r="AB2606" s="3" t="s">
        <v>2640</v>
      </c>
      <c r="AC2606" s="2"/>
      <c r="AD2606" s="2" t="s">
        <v>95</v>
      </c>
      <c r="AE2606" s="2" t="s">
        <v>95</v>
      </c>
      <c r="AF2606" s="2"/>
      <c r="AG2606" s="2"/>
      <c r="AH2606" s="2"/>
      <c r="AI2606" s="2"/>
      <c r="AJ2606" s="2" t="s">
        <v>50</v>
      </c>
      <c r="AK2606" s="2" t="s">
        <v>49</v>
      </c>
    </row>
    <row r="2607" spans="1:37" ht="57.6" x14ac:dyDescent="0.3">
      <c r="A2607" s="1">
        <v>2866</v>
      </c>
      <c r="B2607">
        <v>21190</v>
      </c>
      <c r="F2607" s="2" t="s">
        <v>47</v>
      </c>
      <c r="G2607" s="2" t="s">
        <v>72</v>
      </c>
      <c r="H2607" s="2" t="s">
        <v>37</v>
      </c>
      <c r="I2607" s="2" t="s">
        <v>75</v>
      </c>
      <c r="J2607" s="2" t="s">
        <v>138</v>
      </c>
      <c r="K2607" s="2" t="s">
        <v>477</v>
      </c>
      <c r="L2607" s="2" t="s">
        <v>1501</v>
      </c>
      <c r="M2607" s="2" t="s">
        <v>1502</v>
      </c>
      <c r="N2607" s="3" t="s">
        <v>2646</v>
      </c>
      <c r="O2607" s="2" t="s">
        <v>64</v>
      </c>
      <c r="P2607" s="2" t="s">
        <v>65</v>
      </c>
      <c r="Q2607" s="2"/>
      <c r="R2607" s="2"/>
      <c r="S2607" s="2"/>
      <c r="T2607" s="2"/>
      <c r="U2607">
        <v>0</v>
      </c>
      <c r="V2607">
        <v>31</v>
      </c>
      <c r="W2607" s="4">
        <v>46160</v>
      </c>
      <c r="X2607" s="4"/>
      <c r="Y2607" s="4">
        <v>46160</v>
      </c>
      <c r="Z2607" s="4">
        <v>46191</v>
      </c>
      <c r="AA2607" s="3"/>
      <c r="AB2607" s="3"/>
      <c r="AC2607" s="2"/>
      <c r="AD2607" s="2" t="s">
        <v>95</v>
      </c>
      <c r="AE2607" s="2" t="s">
        <v>94</v>
      </c>
      <c r="AF2607" s="2"/>
      <c r="AG2607" s="2"/>
      <c r="AH2607" s="2"/>
      <c r="AI2607" s="2"/>
      <c r="AJ2607" s="2" t="s">
        <v>50</v>
      </c>
      <c r="AK2607" s="2" t="s">
        <v>49</v>
      </c>
    </row>
    <row r="2608" spans="1:37" ht="43.2" x14ac:dyDescent="0.3">
      <c r="A2608" s="1">
        <v>2867</v>
      </c>
      <c r="B2608">
        <v>21189</v>
      </c>
      <c r="F2608" s="2" t="s">
        <v>58</v>
      </c>
      <c r="G2608" s="2" t="s">
        <v>78</v>
      </c>
      <c r="H2608" s="2" t="s">
        <v>37</v>
      </c>
      <c r="I2608" s="2" t="s">
        <v>75</v>
      </c>
      <c r="J2608" s="2" t="s">
        <v>138</v>
      </c>
      <c r="K2608" s="2" t="s">
        <v>477</v>
      </c>
      <c r="L2608" s="2" t="s">
        <v>588</v>
      </c>
      <c r="M2608" s="2" t="s">
        <v>589</v>
      </c>
      <c r="N2608" s="3" t="s">
        <v>2647</v>
      </c>
      <c r="O2608" s="2" t="s">
        <v>53</v>
      </c>
      <c r="P2608" s="2" t="s">
        <v>65</v>
      </c>
      <c r="Q2608" s="2"/>
      <c r="R2608" s="2"/>
      <c r="S2608" s="2"/>
      <c r="T2608" s="2"/>
      <c r="U2608">
        <v>0</v>
      </c>
      <c r="V2608">
        <v>31</v>
      </c>
      <c r="W2608" s="4">
        <v>46160</v>
      </c>
      <c r="X2608" s="4">
        <v>46178</v>
      </c>
      <c r="Y2608" s="4">
        <v>46178</v>
      </c>
      <c r="Z2608" s="4">
        <v>46209</v>
      </c>
      <c r="AA2608" s="3"/>
      <c r="AB2608" s="3" t="s">
        <v>2640</v>
      </c>
      <c r="AC2608" s="2"/>
      <c r="AD2608" s="2" t="s">
        <v>95</v>
      </c>
      <c r="AE2608" s="2" t="s">
        <v>95</v>
      </c>
      <c r="AF2608" s="2"/>
      <c r="AG2608" s="2"/>
      <c r="AH2608" s="2"/>
      <c r="AI2608" s="2"/>
      <c r="AJ2608" s="2" t="s">
        <v>50</v>
      </c>
      <c r="AK2608" s="2" t="s">
        <v>49</v>
      </c>
    </row>
    <row r="2609" spans="1:37" ht="28.8" x14ac:dyDescent="0.3">
      <c r="A2609" s="1">
        <v>2868</v>
      </c>
      <c r="B2609">
        <v>21188</v>
      </c>
      <c r="F2609" s="2" t="s">
        <v>76</v>
      </c>
      <c r="G2609" s="2" t="s">
        <v>72</v>
      </c>
      <c r="H2609" s="2" t="s">
        <v>37</v>
      </c>
      <c r="I2609" s="2" t="s">
        <v>75</v>
      </c>
      <c r="J2609" s="2" t="s">
        <v>138</v>
      </c>
      <c r="K2609" s="2" t="s">
        <v>477</v>
      </c>
      <c r="L2609" s="2" t="s">
        <v>2648</v>
      </c>
      <c r="M2609" s="2" t="s">
        <v>2649</v>
      </c>
      <c r="N2609" s="3" t="s">
        <v>1145</v>
      </c>
      <c r="O2609" s="2" t="s">
        <v>60</v>
      </c>
      <c r="P2609" s="2" t="s">
        <v>65</v>
      </c>
      <c r="Q2609" s="2"/>
      <c r="R2609" s="2"/>
      <c r="S2609" s="2"/>
      <c r="T2609" s="2"/>
      <c r="U2609">
        <v>0</v>
      </c>
      <c r="V2609">
        <v>31</v>
      </c>
      <c r="W2609" s="4">
        <v>46160</v>
      </c>
      <c r="X2609" s="4"/>
      <c r="Y2609" s="4">
        <v>46160</v>
      </c>
      <c r="Z2609" s="4">
        <v>46191</v>
      </c>
      <c r="AA2609" s="3"/>
      <c r="AB2609" s="3"/>
      <c r="AC2609" s="2"/>
      <c r="AD2609" s="2" t="s">
        <v>95</v>
      </c>
      <c r="AE2609" s="2" t="s">
        <v>74</v>
      </c>
      <c r="AF2609" s="2"/>
      <c r="AG2609" s="2"/>
      <c r="AH2609" s="2"/>
      <c r="AI2609" s="2"/>
      <c r="AJ2609" s="2" t="s">
        <v>50</v>
      </c>
      <c r="AK2609" s="2" t="s">
        <v>49</v>
      </c>
    </row>
    <row r="2610" spans="1:37" x14ac:dyDescent="0.3">
      <c r="A2610" s="1">
        <v>2869</v>
      </c>
      <c r="B2610">
        <v>21187</v>
      </c>
      <c r="F2610" s="2" t="s">
        <v>76</v>
      </c>
      <c r="G2610" s="2" t="s">
        <v>72</v>
      </c>
      <c r="H2610" s="2" t="s">
        <v>37</v>
      </c>
      <c r="I2610" s="2" t="s">
        <v>75</v>
      </c>
      <c r="J2610" s="2" t="s">
        <v>138</v>
      </c>
      <c r="K2610" s="2" t="s">
        <v>477</v>
      </c>
      <c r="L2610" s="2" t="s">
        <v>486</v>
      </c>
      <c r="M2610" s="2" t="s">
        <v>487</v>
      </c>
      <c r="N2610" s="3" t="s">
        <v>2650</v>
      </c>
      <c r="O2610" s="2" t="s">
        <v>174</v>
      </c>
      <c r="P2610" s="2" t="s">
        <v>65</v>
      </c>
      <c r="Q2610" s="2"/>
      <c r="R2610" s="2"/>
      <c r="S2610" s="2"/>
      <c r="T2610" s="2"/>
      <c r="U2610">
        <v>0</v>
      </c>
      <c r="V2610">
        <v>92</v>
      </c>
      <c r="W2610" s="4">
        <v>46160</v>
      </c>
      <c r="X2610" s="4"/>
      <c r="Y2610" s="4">
        <v>46160</v>
      </c>
      <c r="Z2610" s="4">
        <v>46252</v>
      </c>
      <c r="AA2610" s="3"/>
      <c r="AB2610" s="3"/>
      <c r="AC2610" s="2"/>
      <c r="AD2610" s="2" t="s">
        <v>95</v>
      </c>
      <c r="AE2610" s="2" t="s">
        <v>74</v>
      </c>
      <c r="AF2610" s="2"/>
      <c r="AG2610" s="2"/>
      <c r="AH2610" s="2"/>
      <c r="AI2610" s="2"/>
      <c r="AJ2610" s="2" t="s">
        <v>50</v>
      </c>
      <c r="AK2610" s="2" t="s">
        <v>49</v>
      </c>
    </row>
    <row r="2611" spans="1:37" ht="72" x14ac:dyDescent="0.3">
      <c r="A2611" s="1">
        <v>2870</v>
      </c>
      <c r="B2611">
        <v>21186</v>
      </c>
      <c r="F2611" s="2" t="s">
        <v>76</v>
      </c>
      <c r="G2611" s="2" t="s">
        <v>72</v>
      </c>
      <c r="H2611" s="2" t="s">
        <v>37</v>
      </c>
      <c r="I2611" s="2" t="s">
        <v>75</v>
      </c>
      <c r="J2611" s="2" t="s">
        <v>138</v>
      </c>
      <c r="K2611" s="2" t="s">
        <v>477</v>
      </c>
      <c r="L2611" s="2" t="s">
        <v>1394</v>
      </c>
      <c r="M2611" s="2" t="s">
        <v>1510</v>
      </c>
      <c r="N2611" s="3" t="s">
        <v>2651</v>
      </c>
      <c r="O2611" s="2" t="s">
        <v>174</v>
      </c>
      <c r="P2611" s="2" t="s">
        <v>65</v>
      </c>
      <c r="Q2611" s="2"/>
      <c r="R2611" s="2"/>
      <c r="S2611" s="2"/>
      <c r="T2611" s="2"/>
      <c r="U2611">
        <v>0</v>
      </c>
      <c r="V2611">
        <v>31</v>
      </c>
      <c r="W2611" s="4">
        <v>46160</v>
      </c>
      <c r="X2611" s="4"/>
      <c r="Y2611" s="4">
        <v>46160</v>
      </c>
      <c r="Z2611" s="4">
        <v>46191</v>
      </c>
      <c r="AA2611" s="3"/>
      <c r="AB2611" s="3"/>
      <c r="AC2611" s="2"/>
      <c r="AD2611" s="2" t="s">
        <v>95</v>
      </c>
      <c r="AE2611" s="2" t="s">
        <v>94</v>
      </c>
      <c r="AF2611" s="2"/>
      <c r="AG2611" s="2"/>
      <c r="AH2611" s="2"/>
      <c r="AI2611" s="2"/>
      <c r="AJ2611" s="2" t="s">
        <v>50</v>
      </c>
      <c r="AK2611" s="2" t="s">
        <v>49</v>
      </c>
    </row>
    <row r="2612" spans="1:37" ht="28.8" x14ac:dyDescent="0.3">
      <c r="A2612" s="1">
        <v>2871</v>
      </c>
      <c r="B2612">
        <v>21200</v>
      </c>
      <c r="F2612" s="2" t="s">
        <v>76</v>
      </c>
      <c r="G2612" s="2" t="s">
        <v>78</v>
      </c>
      <c r="H2612" s="2" t="s">
        <v>37</v>
      </c>
      <c r="I2612" s="2" t="s">
        <v>75</v>
      </c>
      <c r="J2612" s="2" t="s">
        <v>138</v>
      </c>
      <c r="K2612" s="2" t="s">
        <v>490</v>
      </c>
      <c r="L2612" s="2" t="s">
        <v>83</v>
      </c>
      <c r="M2612" s="2" t="s">
        <v>493</v>
      </c>
      <c r="N2612" s="3" t="s">
        <v>2652</v>
      </c>
      <c r="O2612" s="2" t="s">
        <v>60</v>
      </c>
      <c r="P2612" s="2" t="s">
        <v>65</v>
      </c>
      <c r="Q2612" s="2"/>
      <c r="R2612" s="2"/>
      <c r="S2612" s="2"/>
      <c r="T2612" s="2"/>
      <c r="U2612">
        <v>0</v>
      </c>
      <c r="V2612">
        <v>31</v>
      </c>
      <c r="W2612" s="4">
        <v>46161</v>
      </c>
      <c r="X2612" s="4">
        <v>46178</v>
      </c>
      <c r="Y2612" s="4">
        <v>46178</v>
      </c>
      <c r="Z2612" s="4">
        <v>46209</v>
      </c>
      <c r="AA2612" s="3"/>
      <c r="AB2612" s="3" t="s">
        <v>2640</v>
      </c>
      <c r="AC2612" s="2"/>
      <c r="AD2612" s="2" t="s">
        <v>95</v>
      </c>
      <c r="AE2612" s="2" t="s">
        <v>95</v>
      </c>
      <c r="AF2612" s="2"/>
      <c r="AG2612" s="2"/>
      <c r="AH2612" s="2"/>
      <c r="AI2612" s="2"/>
      <c r="AJ2612" s="2" t="s">
        <v>50</v>
      </c>
      <c r="AK2612" s="2" t="s">
        <v>49</v>
      </c>
    </row>
    <row r="2613" spans="1:37" ht="28.8" x14ac:dyDescent="0.3">
      <c r="A2613" s="1">
        <v>2872</v>
      </c>
      <c r="B2613">
        <v>21199</v>
      </c>
      <c r="F2613" s="2" t="s">
        <v>76</v>
      </c>
      <c r="G2613" s="2" t="s">
        <v>78</v>
      </c>
      <c r="H2613" s="2" t="s">
        <v>37</v>
      </c>
      <c r="I2613" s="2" t="s">
        <v>75</v>
      </c>
      <c r="J2613" s="2" t="s">
        <v>138</v>
      </c>
      <c r="K2613" s="2" t="s">
        <v>490</v>
      </c>
      <c r="L2613" s="2" t="s">
        <v>149</v>
      </c>
      <c r="M2613" s="2" t="s">
        <v>494</v>
      </c>
      <c r="N2613" s="3" t="s">
        <v>1145</v>
      </c>
      <c r="O2613" s="2" t="s">
        <v>60</v>
      </c>
      <c r="P2613" s="2" t="s">
        <v>65</v>
      </c>
      <c r="Q2613" s="2"/>
      <c r="R2613" s="2"/>
      <c r="S2613" s="2"/>
      <c r="T2613" s="2"/>
      <c r="U2613">
        <v>0</v>
      </c>
      <c r="V2613">
        <v>31</v>
      </c>
      <c r="W2613" s="4">
        <v>46161</v>
      </c>
      <c r="X2613" s="4">
        <v>46178</v>
      </c>
      <c r="Y2613" s="4">
        <v>46178</v>
      </c>
      <c r="Z2613" s="4">
        <v>46209</v>
      </c>
      <c r="AA2613" s="3"/>
      <c r="AB2613" s="3" t="s">
        <v>2653</v>
      </c>
      <c r="AC2613" s="2"/>
      <c r="AD2613" s="2" t="s">
        <v>95</v>
      </c>
      <c r="AE2613" s="2" t="s">
        <v>95</v>
      </c>
      <c r="AF2613" s="2"/>
      <c r="AG2613" s="2"/>
      <c r="AH2613" s="2"/>
      <c r="AI2613" s="2"/>
      <c r="AJ2613" s="2" t="s">
        <v>50</v>
      </c>
      <c r="AK2613" s="2" t="s">
        <v>49</v>
      </c>
    </row>
    <row r="2614" spans="1:37" ht="28.8" x14ac:dyDescent="0.3">
      <c r="A2614" s="1">
        <v>2873</v>
      </c>
      <c r="B2614">
        <v>21198</v>
      </c>
      <c r="F2614" s="2" t="s">
        <v>76</v>
      </c>
      <c r="G2614" s="2" t="s">
        <v>72</v>
      </c>
      <c r="H2614" s="2" t="s">
        <v>37</v>
      </c>
      <c r="I2614" s="2" t="s">
        <v>75</v>
      </c>
      <c r="J2614" s="2" t="s">
        <v>138</v>
      </c>
      <c r="K2614" s="2" t="s">
        <v>490</v>
      </c>
      <c r="L2614" s="2" t="s">
        <v>496</v>
      </c>
      <c r="M2614" s="2" t="s">
        <v>494</v>
      </c>
      <c r="N2614" s="3" t="s">
        <v>2654</v>
      </c>
      <c r="O2614" s="2" t="s">
        <v>60</v>
      </c>
      <c r="P2614" s="2" t="s">
        <v>65</v>
      </c>
      <c r="Q2614" s="2"/>
      <c r="R2614" s="2"/>
      <c r="S2614" s="2"/>
      <c r="T2614" s="2"/>
      <c r="U2614">
        <v>0</v>
      </c>
      <c r="V2614">
        <v>31</v>
      </c>
      <c r="W2614" s="4">
        <v>46161</v>
      </c>
      <c r="X2614" s="4"/>
      <c r="Y2614" s="4">
        <v>46161</v>
      </c>
      <c r="Z2614" s="4">
        <v>46192</v>
      </c>
      <c r="AA2614" s="3"/>
      <c r="AB2614" s="3"/>
      <c r="AC2614" s="2"/>
      <c r="AD2614" s="2" t="s">
        <v>95</v>
      </c>
      <c r="AE2614" s="2" t="s">
        <v>74</v>
      </c>
      <c r="AF2614" s="2"/>
      <c r="AG2614" s="2"/>
      <c r="AH2614" s="2"/>
      <c r="AI2614" s="2"/>
      <c r="AJ2614" s="2" t="s">
        <v>50</v>
      </c>
      <c r="AK2614" s="2" t="s">
        <v>49</v>
      </c>
    </row>
    <row r="2615" spans="1:37" ht="28.8" x14ac:dyDescent="0.3">
      <c r="A2615" s="1">
        <v>2874</v>
      </c>
      <c r="B2615">
        <v>21197</v>
      </c>
      <c r="F2615" s="2" t="s">
        <v>76</v>
      </c>
      <c r="G2615" s="2" t="s">
        <v>72</v>
      </c>
      <c r="H2615" s="2" t="s">
        <v>37</v>
      </c>
      <c r="I2615" s="2" t="s">
        <v>75</v>
      </c>
      <c r="J2615" s="2" t="s">
        <v>138</v>
      </c>
      <c r="K2615" s="2" t="s">
        <v>490</v>
      </c>
      <c r="L2615" s="2" t="s">
        <v>484</v>
      </c>
      <c r="M2615" s="2" t="s">
        <v>498</v>
      </c>
      <c r="N2615" s="3" t="s">
        <v>2655</v>
      </c>
      <c r="O2615" s="2" t="s">
        <v>60</v>
      </c>
      <c r="P2615" s="2" t="s">
        <v>65</v>
      </c>
      <c r="Q2615" s="2"/>
      <c r="R2615" s="2"/>
      <c r="S2615" s="2"/>
      <c r="T2615" s="2"/>
      <c r="U2615">
        <v>0</v>
      </c>
      <c r="V2615">
        <v>31</v>
      </c>
      <c r="W2615" s="4">
        <v>46161</v>
      </c>
      <c r="X2615" s="4"/>
      <c r="Y2615" s="4">
        <v>46161</v>
      </c>
      <c r="Z2615" s="4">
        <v>46192</v>
      </c>
      <c r="AA2615" s="3"/>
      <c r="AB2615" s="3"/>
      <c r="AC2615" s="2"/>
      <c r="AD2615" s="2" t="s">
        <v>95</v>
      </c>
      <c r="AE2615" s="2" t="s">
        <v>74</v>
      </c>
      <c r="AF2615" s="2"/>
      <c r="AG2615" s="2"/>
      <c r="AH2615" s="2"/>
      <c r="AI2615" s="2"/>
      <c r="AJ2615" s="2" t="s">
        <v>50</v>
      </c>
      <c r="AK2615" s="2" t="s">
        <v>49</v>
      </c>
    </row>
    <row r="2616" spans="1:37" ht="28.8" x14ac:dyDescent="0.3">
      <c r="A2616" s="1">
        <v>2875</v>
      </c>
      <c r="B2616">
        <v>21196</v>
      </c>
      <c r="F2616" s="2" t="s">
        <v>76</v>
      </c>
      <c r="G2616" s="2" t="s">
        <v>72</v>
      </c>
      <c r="H2616" s="2" t="s">
        <v>37</v>
      </c>
      <c r="I2616" s="2" t="s">
        <v>75</v>
      </c>
      <c r="J2616" s="2" t="s">
        <v>138</v>
      </c>
      <c r="K2616" s="2" t="s">
        <v>490</v>
      </c>
      <c r="L2616" s="2" t="s">
        <v>2196</v>
      </c>
      <c r="M2616" s="2" t="s">
        <v>2197</v>
      </c>
      <c r="N2616" s="3" t="s">
        <v>2655</v>
      </c>
      <c r="O2616" s="2" t="s">
        <v>60</v>
      </c>
      <c r="P2616" s="2" t="s">
        <v>65</v>
      </c>
      <c r="Q2616" s="2"/>
      <c r="R2616" s="2"/>
      <c r="S2616" s="2"/>
      <c r="T2616" s="2"/>
      <c r="U2616">
        <v>0</v>
      </c>
      <c r="V2616">
        <v>31</v>
      </c>
      <c r="W2616" s="4">
        <v>46161</v>
      </c>
      <c r="X2616" s="4"/>
      <c r="Y2616" s="4">
        <v>46161</v>
      </c>
      <c r="Z2616" s="4">
        <v>46192</v>
      </c>
      <c r="AA2616" s="3"/>
      <c r="AB2616" s="3"/>
      <c r="AC2616" s="2"/>
      <c r="AD2616" s="2" t="s">
        <v>95</v>
      </c>
      <c r="AE2616" s="2" t="s">
        <v>74</v>
      </c>
      <c r="AF2616" s="2"/>
      <c r="AG2616" s="2"/>
      <c r="AH2616" s="2"/>
      <c r="AI2616" s="2"/>
      <c r="AJ2616" s="2" t="s">
        <v>50</v>
      </c>
      <c r="AK2616" s="2" t="s">
        <v>49</v>
      </c>
    </row>
    <row r="2617" spans="1:37" ht="57.6" x14ac:dyDescent="0.3">
      <c r="A2617" s="1">
        <v>2876</v>
      </c>
      <c r="B2617">
        <v>21195</v>
      </c>
      <c r="F2617" s="2" t="s">
        <v>47</v>
      </c>
      <c r="G2617" s="2" t="s">
        <v>72</v>
      </c>
      <c r="H2617" s="2" t="s">
        <v>37</v>
      </c>
      <c r="I2617" s="2" t="s">
        <v>75</v>
      </c>
      <c r="J2617" s="2" t="s">
        <v>138</v>
      </c>
      <c r="K2617" s="2" t="s">
        <v>490</v>
      </c>
      <c r="L2617" s="2" t="s">
        <v>1520</v>
      </c>
      <c r="M2617" s="2" t="s">
        <v>1521</v>
      </c>
      <c r="N2617" s="3" t="s">
        <v>2656</v>
      </c>
      <c r="O2617" s="2" t="s">
        <v>53</v>
      </c>
      <c r="P2617" s="2" t="s">
        <v>65</v>
      </c>
      <c r="Q2617" s="2"/>
      <c r="R2617" s="2"/>
      <c r="S2617" s="2"/>
      <c r="T2617" s="2"/>
      <c r="U2617">
        <v>0</v>
      </c>
      <c r="V2617">
        <v>365</v>
      </c>
      <c r="W2617" s="4">
        <v>46161</v>
      </c>
      <c r="X2617" s="4"/>
      <c r="Y2617" s="4">
        <v>46161</v>
      </c>
      <c r="Z2617" s="4">
        <v>46526</v>
      </c>
      <c r="AA2617" s="3"/>
      <c r="AB2617" s="3"/>
      <c r="AC2617" s="2"/>
      <c r="AD2617" s="2" t="s">
        <v>95</v>
      </c>
      <c r="AE2617" s="2" t="s">
        <v>94</v>
      </c>
      <c r="AF2617" s="2"/>
      <c r="AG2617" s="2"/>
      <c r="AH2617" s="2"/>
      <c r="AI2617" s="2"/>
      <c r="AJ2617" s="2" t="s">
        <v>50</v>
      </c>
      <c r="AK2617" s="2" t="s">
        <v>49</v>
      </c>
    </row>
    <row r="2618" spans="1:37" ht="28.8" x14ac:dyDescent="0.3">
      <c r="A2618" s="1">
        <v>2877</v>
      </c>
      <c r="B2618">
        <v>21194</v>
      </c>
      <c r="F2618" s="2" t="s">
        <v>47</v>
      </c>
      <c r="G2618" s="2" t="s">
        <v>72</v>
      </c>
      <c r="H2618" s="2" t="s">
        <v>37</v>
      </c>
      <c r="I2618" s="2" t="s">
        <v>75</v>
      </c>
      <c r="J2618" s="2" t="s">
        <v>138</v>
      </c>
      <c r="K2618" s="2" t="s">
        <v>490</v>
      </c>
      <c r="L2618" s="2" t="s">
        <v>588</v>
      </c>
      <c r="M2618" s="2" t="s">
        <v>592</v>
      </c>
      <c r="N2618" s="3" t="s">
        <v>2657</v>
      </c>
      <c r="O2618" s="2" t="s">
        <v>53</v>
      </c>
      <c r="P2618" s="2" t="s">
        <v>65</v>
      </c>
      <c r="Q2618" s="2"/>
      <c r="R2618" s="2" t="s">
        <v>2638</v>
      </c>
      <c r="S2618" s="2" t="s">
        <v>2659</v>
      </c>
      <c r="T2618" s="2"/>
      <c r="U2618">
        <v>0</v>
      </c>
      <c r="V2618">
        <v>365</v>
      </c>
      <c r="W2618" s="4">
        <v>46161</v>
      </c>
      <c r="X2618" s="4"/>
      <c r="Y2618" s="4">
        <v>46161</v>
      </c>
      <c r="Z2618" s="4">
        <v>46526</v>
      </c>
      <c r="AA2618" s="3"/>
      <c r="AB2618" s="3" t="s">
        <v>2658</v>
      </c>
      <c r="AC2618" s="2"/>
      <c r="AD2618" s="2" t="s">
        <v>95</v>
      </c>
      <c r="AE2618" s="2" t="s">
        <v>94</v>
      </c>
      <c r="AF2618" s="2"/>
      <c r="AG2618" s="2"/>
      <c r="AH2618" s="2"/>
      <c r="AI2618" s="2"/>
      <c r="AJ2618" s="2" t="s">
        <v>50</v>
      </c>
      <c r="AK2618" s="2" t="s">
        <v>49</v>
      </c>
    </row>
    <row r="2619" spans="1:37" ht="28.8" x14ac:dyDescent="0.3">
      <c r="A2619" s="1">
        <v>2878</v>
      </c>
      <c r="B2619">
        <v>21193</v>
      </c>
      <c r="F2619" s="2" t="s">
        <v>76</v>
      </c>
      <c r="G2619" s="2" t="s">
        <v>78</v>
      </c>
      <c r="H2619" s="2" t="s">
        <v>37</v>
      </c>
      <c r="I2619" s="2" t="s">
        <v>75</v>
      </c>
      <c r="J2619" s="2" t="s">
        <v>138</v>
      </c>
      <c r="K2619" s="2" t="s">
        <v>490</v>
      </c>
      <c r="L2619" s="2" t="s">
        <v>499</v>
      </c>
      <c r="M2619" s="2" t="s">
        <v>500</v>
      </c>
      <c r="N2619" s="3" t="s">
        <v>2660</v>
      </c>
      <c r="O2619" s="2" t="s">
        <v>174</v>
      </c>
      <c r="P2619" s="2" t="s">
        <v>65</v>
      </c>
      <c r="Q2619" s="2"/>
      <c r="R2619" s="2"/>
      <c r="S2619" s="2"/>
      <c r="T2619" s="2"/>
      <c r="U2619">
        <v>0</v>
      </c>
      <c r="V2619">
        <v>92</v>
      </c>
      <c r="W2619" s="4">
        <v>46161</v>
      </c>
      <c r="X2619" s="4">
        <v>46178</v>
      </c>
      <c r="Y2619" s="4">
        <v>46178</v>
      </c>
      <c r="Z2619" s="4">
        <v>46270</v>
      </c>
      <c r="AA2619" s="3"/>
      <c r="AB2619" s="3" t="s">
        <v>2653</v>
      </c>
      <c r="AC2619" s="2"/>
      <c r="AD2619" s="2" t="s">
        <v>95</v>
      </c>
      <c r="AE2619" s="2" t="s">
        <v>95</v>
      </c>
      <c r="AF2619" s="2"/>
      <c r="AG2619" s="2"/>
      <c r="AH2619" s="2"/>
      <c r="AI2619" s="2"/>
      <c r="AJ2619" s="2" t="s">
        <v>50</v>
      </c>
      <c r="AK2619" s="2" t="s">
        <v>49</v>
      </c>
    </row>
    <row r="2620" spans="1:37" ht="28.8" x14ac:dyDescent="0.3">
      <c r="A2620" s="1">
        <v>2879</v>
      </c>
      <c r="B2620">
        <v>21212</v>
      </c>
      <c r="F2620" s="2" t="s">
        <v>76</v>
      </c>
      <c r="G2620" s="2" t="s">
        <v>78</v>
      </c>
      <c r="H2620" s="2" t="s">
        <v>37</v>
      </c>
      <c r="I2620" s="2" t="s">
        <v>75</v>
      </c>
      <c r="J2620" s="2" t="s">
        <v>138</v>
      </c>
      <c r="K2620" s="2" t="s">
        <v>514</v>
      </c>
      <c r="L2620" s="2" t="s">
        <v>143</v>
      </c>
      <c r="M2620" s="2" t="s">
        <v>515</v>
      </c>
      <c r="N2620" s="3" t="s">
        <v>2661</v>
      </c>
      <c r="O2620" s="2" t="s">
        <v>174</v>
      </c>
      <c r="P2620" s="2" t="s">
        <v>65</v>
      </c>
      <c r="Q2620" s="2"/>
      <c r="R2620" s="2"/>
      <c r="S2620" s="2"/>
      <c r="T2620" s="2"/>
      <c r="U2620">
        <v>0</v>
      </c>
      <c r="V2620">
        <v>31</v>
      </c>
      <c r="W2620" s="4">
        <v>46162</v>
      </c>
      <c r="X2620" s="4">
        <v>46178</v>
      </c>
      <c r="Y2620" s="4">
        <v>46178</v>
      </c>
      <c r="Z2620" s="4">
        <v>46209</v>
      </c>
      <c r="AA2620" s="3"/>
      <c r="AB2620" s="3" t="s">
        <v>2662</v>
      </c>
      <c r="AC2620" s="2"/>
      <c r="AD2620" s="2" t="s">
        <v>95</v>
      </c>
      <c r="AE2620" s="2" t="s">
        <v>95</v>
      </c>
      <c r="AF2620" s="2"/>
      <c r="AG2620" s="2"/>
      <c r="AH2620" s="2"/>
      <c r="AI2620" s="2"/>
      <c r="AJ2620" s="2" t="s">
        <v>50</v>
      </c>
      <c r="AK2620" s="2" t="s">
        <v>49</v>
      </c>
    </row>
    <row r="2621" spans="1:37" ht="28.8" x14ac:dyDescent="0.3">
      <c r="A2621" s="1">
        <v>2880</v>
      </c>
      <c r="B2621">
        <v>21211</v>
      </c>
      <c r="F2621" s="2" t="s">
        <v>76</v>
      </c>
      <c r="G2621" s="2" t="s">
        <v>78</v>
      </c>
      <c r="H2621" s="2" t="s">
        <v>37</v>
      </c>
      <c r="I2621" s="2" t="s">
        <v>75</v>
      </c>
      <c r="J2621" s="2" t="s">
        <v>138</v>
      </c>
      <c r="K2621" s="2" t="s">
        <v>514</v>
      </c>
      <c r="L2621" s="2" t="s">
        <v>67</v>
      </c>
      <c r="M2621" s="2" t="s">
        <v>515</v>
      </c>
      <c r="N2621" s="3" t="s">
        <v>2663</v>
      </c>
      <c r="O2621" s="2" t="s">
        <v>60</v>
      </c>
      <c r="P2621" s="2" t="s">
        <v>65</v>
      </c>
      <c r="Q2621" s="2"/>
      <c r="R2621" s="2"/>
      <c r="S2621" s="2"/>
      <c r="T2621" s="2"/>
      <c r="U2621">
        <v>0</v>
      </c>
      <c r="V2621">
        <v>31</v>
      </c>
      <c r="W2621" s="4">
        <v>46162</v>
      </c>
      <c r="X2621" s="4">
        <v>46178</v>
      </c>
      <c r="Y2621" s="4">
        <v>46178</v>
      </c>
      <c r="Z2621" s="4">
        <v>46209</v>
      </c>
      <c r="AA2621" s="3"/>
      <c r="AB2621" s="3" t="s">
        <v>2664</v>
      </c>
      <c r="AC2621" s="2"/>
      <c r="AD2621" s="2" t="s">
        <v>95</v>
      </c>
      <c r="AE2621" s="2" t="s">
        <v>95</v>
      </c>
      <c r="AF2621" s="2"/>
      <c r="AG2621" s="2"/>
      <c r="AH2621" s="2"/>
      <c r="AI2621" s="2"/>
      <c r="AJ2621" s="2" t="s">
        <v>50</v>
      </c>
      <c r="AK2621" s="2" t="s">
        <v>49</v>
      </c>
    </row>
    <row r="2622" spans="1:37" ht="43.2" x14ac:dyDescent="0.3">
      <c r="A2622" s="1">
        <v>2881</v>
      </c>
      <c r="B2622">
        <v>21210</v>
      </c>
      <c r="F2622" s="2" t="s">
        <v>76</v>
      </c>
      <c r="G2622" s="2" t="s">
        <v>78</v>
      </c>
      <c r="H2622" s="2" t="s">
        <v>37</v>
      </c>
      <c r="I2622" s="2" t="s">
        <v>75</v>
      </c>
      <c r="J2622" s="2" t="s">
        <v>138</v>
      </c>
      <c r="K2622" s="2" t="s">
        <v>514</v>
      </c>
      <c r="L2622" s="2" t="s">
        <v>83</v>
      </c>
      <c r="M2622" s="2" t="s">
        <v>518</v>
      </c>
      <c r="N2622" s="3" t="s">
        <v>2665</v>
      </c>
      <c r="O2622" s="2" t="s">
        <v>60</v>
      </c>
      <c r="P2622" s="2" t="s">
        <v>65</v>
      </c>
      <c r="Q2622" s="2"/>
      <c r="R2622" s="2"/>
      <c r="S2622" s="2"/>
      <c r="T2622" s="2"/>
      <c r="U2622">
        <v>0</v>
      </c>
      <c r="V2622">
        <v>31</v>
      </c>
      <c r="W2622" s="4">
        <v>46162</v>
      </c>
      <c r="X2622" s="4">
        <v>46178</v>
      </c>
      <c r="Y2622" s="4">
        <v>46178</v>
      </c>
      <c r="Z2622" s="4">
        <v>46209</v>
      </c>
      <c r="AA2622" s="3" t="s">
        <v>2666</v>
      </c>
      <c r="AB2622" s="3" t="s">
        <v>2662</v>
      </c>
      <c r="AC2622" s="2"/>
      <c r="AD2622" s="2" t="s">
        <v>95</v>
      </c>
      <c r="AE2622" s="2" t="s">
        <v>95</v>
      </c>
      <c r="AF2622" s="2"/>
      <c r="AG2622" s="2"/>
      <c r="AH2622" s="2"/>
      <c r="AI2622" s="2"/>
      <c r="AJ2622" s="2" t="s">
        <v>50</v>
      </c>
      <c r="AK2622" s="2" t="s">
        <v>49</v>
      </c>
    </row>
    <row r="2623" spans="1:37" ht="28.8" x14ac:dyDescent="0.3">
      <c r="A2623" s="1">
        <v>2882</v>
      </c>
      <c r="B2623">
        <v>21209</v>
      </c>
      <c r="F2623" s="2" t="s">
        <v>76</v>
      </c>
      <c r="G2623" s="2" t="s">
        <v>78</v>
      </c>
      <c r="H2623" s="2" t="s">
        <v>37</v>
      </c>
      <c r="I2623" s="2" t="s">
        <v>75</v>
      </c>
      <c r="J2623" s="2" t="s">
        <v>138</v>
      </c>
      <c r="K2623" s="2" t="s">
        <v>514</v>
      </c>
      <c r="L2623" s="2" t="s">
        <v>149</v>
      </c>
      <c r="M2623" s="2" t="s">
        <v>519</v>
      </c>
      <c r="N2623" s="3" t="s">
        <v>1157</v>
      </c>
      <c r="O2623" s="2" t="s">
        <v>60</v>
      </c>
      <c r="P2623" s="2" t="s">
        <v>65</v>
      </c>
      <c r="Q2623" s="2"/>
      <c r="R2623" s="2"/>
      <c r="S2623" s="2"/>
      <c r="T2623" s="2"/>
      <c r="U2623">
        <v>0</v>
      </c>
      <c r="V2623">
        <v>31</v>
      </c>
      <c r="W2623" s="4">
        <v>46162</v>
      </c>
      <c r="X2623" s="4">
        <v>46178</v>
      </c>
      <c r="Y2623" s="4">
        <v>46178</v>
      </c>
      <c r="Z2623" s="4">
        <v>46209</v>
      </c>
      <c r="AA2623" s="3"/>
      <c r="AB2623" s="3" t="s">
        <v>2662</v>
      </c>
      <c r="AC2623" s="2"/>
      <c r="AD2623" s="2" t="s">
        <v>95</v>
      </c>
      <c r="AE2623" s="2" t="s">
        <v>95</v>
      </c>
      <c r="AF2623" s="2"/>
      <c r="AG2623" s="2"/>
      <c r="AH2623" s="2"/>
      <c r="AI2623" s="2"/>
      <c r="AJ2623" s="2" t="s">
        <v>50</v>
      </c>
      <c r="AK2623" s="2" t="s">
        <v>49</v>
      </c>
    </row>
    <row r="2624" spans="1:37" ht="28.8" x14ac:dyDescent="0.3">
      <c r="A2624" s="1">
        <v>2883</v>
      </c>
      <c r="B2624">
        <v>21208</v>
      </c>
      <c r="F2624" s="2" t="s">
        <v>76</v>
      </c>
      <c r="G2624" s="2" t="s">
        <v>72</v>
      </c>
      <c r="H2624" s="2" t="s">
        <v>37</v>
      </c>
      <c r="I2624" s="2" t="s">
        <v>75</v>
      </c>
      <c r="J2624" s="2" t="s">
        <v>138</v>
      </c>
      <c r="K2624" s="2" t="s">
        <v>514</v>
      </c>
      <c r="L2624" s="2" t="s">
        <v>521</v>
      </c>
      <c r="M2624" s="2" t="s">
        <v>522</v>
      </c>
      <c r="N2624" s="3" t="s">
        <v>2667</v>
      </c>
      <c r="O2624" s="2" t="s">
        <v>60</v>
      </c>
      <c r="P2624" s="2" t="s">
        <v>65</v>
      </c>
      <c r="Q2624" s="2"/>
      <c r="R2624" s="2"/>
      <c r="S2624" s="2"/>
      <c r="T2624" s="2"/>
      <c r="U2624">
        <v>0</v>
      </c>
      <c r="V2624">
        <v>92</v>
      </c>
      <c r="W2624" s="4">
        <v>46162</v>
      </c>
      <c r="X2624" s="4"/>
      <c r="Y2624" s="4">
        <v>46162</v>
      </c>
      <c r="Z2624" s="4">
        <v>46254</v>
      </c>
      <c r="AA2624" s="3"/>
      <c r="AB2624" s="3" t="s">
        <v>2658</v>
      </c>
      <c r="AC2624" s="2"/>
      <c r="AD2624" s="2" t="s">
        <v>95</v>
      </c>
      <c r="AE2624" s="2" t="s">
        <v>94</v>
      </c>
      <c r="AF2624" s="2"/>
      <c r="AG2624" s="2"/>
      <c r="AH2624" s="2"/>
      <c r="AI2624" s="2"/>
      <c r="AJ2624" s="2" t="s">
        <v>50</v>
      </c>
      <c r="AK2624" s="2" t="s">
        <v>49</v>
      </c>
    </row>
    <row r="2625" spans="1:37" ht="28.8" x14ac:dyDescent="0.3">
      <c r="A2625" s="1">
        <v>2884</v>
      </c>
      <c r="B2625">
        <v>21207</v>
      </c>
      <c r="F2625" s="2" t="s">
        <v>76</v>
      </c>
      <c r="G2625" s="2" t="s">
        <v>72</v>
      </c>
      <c r="H2625" s="2" t="s">
        <v>37</v>
      </c>
      <c r="I2625" s="2" t="s">
        <v>75</v>
      </c>
      <c r="J2625" s="2" t="s">
        <v>138</v>
      </c>
      <c r="K2625" s="2" t="s">
        <v>514</v>
      </c>
      <c r="L2625" s="2" t="s">
        <v>513</v>
      </c>
      <c r="M2625" s="2" t="s">
        <v>1366</v>
      </c>
      <c r="N2625" s="3" t="s">
        <v>2667</v>
      </c>
      <c r="O2625" s="2" t="s">
        <v>60</v>
      </c>
      <c r="P2625" s="2" t="s">
        <v>65</v>
      </c>
      <c r="Q2625" s="2"/>
      <c r="R2625" s="2"/>
      <c r="S2625" s="2"/>
      <c r="T2625" s="2"/>
      <c r="U2625">
        <v>0</v>
      </c>
      <c r="V2625">
        <v>92</v>
      </c>
      <c r="W2625" s="4">
        <v>46162</v>
      </c>
      <c r="X2625" s="4"/>
      <c r="Y2625" s="4">
        <v>46162</v>
      </c>
      <c r="Z2625" s="4">
        <v>46254</v>
      </c>
      <c r="AA2625" s="3"/>
      <c r="AB2625" s="3" t="s">
        <v>2658</v>
      </c>
      <c r="AC2625" s="2"/>
      <c r="AD2625" s="2" t="s">
        <v>95</v>
      </c>
      <c r="AE2625" s="2" t="s">
        <v>94</v>
      </c>
      <c r="AF2625" s="2"/>
      <c r="AG2625" s="2"/>
      <c r="AH2625" s="2"/>
      <c r="AI2625" s="2"/>
      <c r="AJ2625" s="2" t="s">
        <v>50</v>
      </c>
      <c r="AK2625" s="2" t="s">
        <v>49</v>
      </c>
    </row>
    <row r="2626" spans="1:37" ht="28.8" x14ac:dyDescent="0.3">
      <c r="A2626" s="1">
        <v>2885</v>
      </c>
      <c r="B2626">
        <v>21206</v>
      </c>
      <c r="F2626" s="2" t="s">
        <v>76</v>
      </c>
      <c r="G2626" s="2" t="s">
        <v>72</v>
      </c>
      <c r="H2626" s="2" t="s">
        <v>37</v>
      </c>
      <c r="I2626" s="2" t="s">
        <v>75</v>
      </c>
      <c r="J2626" s="2" t="s">
        <v>138</v>
      </c>
      <c r="K2626" s="2" t="s">
        <v>514</v>
      </c>
      <c r="L2626" s="2" t="s">
        <v>484</v>
      </c>
      <c r="M2626" s="2" t="s">
        <v>523</v>
      </c>
      <c r="N2626" s="3" t="s">
        <v>2667</v>
      </c>
      <c r="O2626" s="2" t="s">
        <v>60</v>
      </c>
      <c r="P2626" s="2" t="s">
        <v>65</v>
      </c>
      <c r="Q2626" s="2"/>
      <c r="R2626" s="2"/>
      <c r="S2626" s="2"/>
      <c r="T2626" s="2"/>
      <c r="U2626">
        <v>0</v>
      </c>
      <c r="V2626">
        <v>92</v>
      </c>
      <c r="W2626" s="4">
        <v>46162</v>
      </c>
      <c r="X2626" s="4"/>
      <c r="Y2626" s="4">
        <v>46162</v>
      </c>
      <c r="Z2626" s="4">
        <v>46254</v>
      </c>
      <c r="AA2626" s="3"/>
      <c r="AB2626" s="3" t="s">
        <v>2658</v>
      </c>
      <c r="AC2626" s="2"/>
      <c r="AD2626" s="2" t="s">
        <v>95</v>
      </c>
      <c r="AE2626" s="2" t="s">
        <v>94</v>
      </c>
      <c r="AF2626" s="2"/>
      <c r="AG2626" s="2"/>
      <c r="AH2626" s="2"/>
      <c r="AI2626" s="2"/>
      <c r="AJ2626" s="2" t="s">
        <v>50</v>
      </c>
      <c r="AK2626" s="2" t="s">
        <v>49</v>
      </c>
    </row>
    <row r="2627" spans="1:37" ht="57.6" x14ac:dyDescent="0.3">
      <c r="A2627" s="1">
        <v>2886</v>
      </c>
      <c r="B2627">
        <v>21205</v>
      </c>
      <c r="F2627" s="2" t="s">
        <v>76</v>
      </c>
      <c r="G2627" s="2" t="s">
        <v>72</v>
      </c>
      <c r="H2627" s="2" t="s">
        <v>37</v>
      </c>
      <c r="I2627" s="2" t="s">
        <v>75</v>
      </c>
      <c r="J2627" s="2" t="s">
        <v>138</v>
      </c>
      <c r="K2627" s="2" t="s">
        <v>514</v>
      </c>
      <c r="L2627" s="2" t="s">
        <v>1071</v>
      </c>
      <c r="M2627" s="2" t="s">
        <v>1170</v>
      </c>
      <c r="N2627" s="3" t="s">
        <v>2668</v>
      </c>
      <c r="O2627" s="2" t="s">
        <v>60</v>
      </c>
      <c r="P2627" s="2" t="s">
        <v>65</v>
      </c>
      <c r="Q2627" s="2"/>
      <c r="R2627" s="2"/>
      <c r="S2627" s="2"/>
      <c r="T2627" s="2"/>
      <c r="U2627">
        <v>0</v>
      </c>
      <c r="V2627">
        <v>31</v>
      </c>
      <c r="W2627" s="4">
        <v>46162</v>
      </c>
      <c r="X2627" s="4"/>
      <c r="Y2627" s="4">
        <v>46162</v>
      </c>
      <c r="Z2627" s="4">
        <v>46193</v>
      </c>
      <c r="AA2627" s="3"/>
      <c r="AB2627" s="3"/>
      <c r="AC2627" s="2"/>
      <c r="AD2627" s="2" t="s">
        <v>95</v>
      </c>
      <c r="AE2627" s="2" t="s">
        <v>74</v>
      </c>
      <c r="AF2627" s="2"/>
      <c r="AG2627" s="2"/>
      <c r="AH2627" s="2"/>
      <c r="AI2627" s="2"/>
      <c r="AJ2627" s="2" t="s">
        <v>50</v>
      </c>
      <c r="AK2627" s="2" t="s">
        <v>49</v>
      </c>
    </row>
    <row r="2628" spans="1:37" ht="28.8" x14ac:dyDescent="0.3">
      <c r="A2628" s="1">
        <v>2887</v>
      </c>
      <c r="B2628">
        <v>21204</v>
      </c>
      <c r="F2628" s="2" t="s">
        <v>76</v>
      </c>
      <c r="G2628" s="2" t="s">
        <v>72</v>
      </c>
      <c r="H2628" s="2" t="s">
        <v>37</v>
      </c>
      <c r="I2628" s="2" t="s">
        <v>75</v>
      </c>
      <c r="J2628" s="2" t="s">
        <v>138</v>
      </c>
      <c r="K2628" s="2" t="s">
        <v>514</v>
      </c>
      <c r="L2628" s="2" t="s">
        <v>588</v>
      </c>
      <c r="M2628" s="2" t="s">
        <v>1170</v>
      </c>
      <c r="N2628" s="3" t="s">
        <v>2669</v>
      </c>
      <c r="O2628" s="2" t="s">
        <v>60</v>
      </c>
      <c r="P2628" s="2" t="s">
        <v>65</v>
      </c>
      <c r="Q2628" s="2"/>
      <c r="R2628" s="2"/>
      <c r="S2628" s="2"/>
      <c r="T2628" s="2"/>
      <c r="U2628">
        <v>0</v>
      </c>
      <c r="V2628">
        <v>31</v>
      </c>
      <c r="W2628" s="4">
        <v>46162</v>
      </c>
      <c r="X2628" s="4"/>
      <c r="Y2628" s="4">
        <v>46162</v>
      </c>
      <c r="Z2628" s="4">
        <v>46193</v>
      </c>
      <c r="AA2628" s="3"/>
      <c r="AB2628" s="3"/>
      <c r="AC2628" s="2"/>
      <c r="AD2628" s="2" t="s">
        <v>95</v>
      </c>
      <c r="AE2628" s="2" t="s">
        <v>74</v>
      </c>
      <c r="AF2628" s="2"/>
      <c r="AG2628" s="2"/>
      <c r="AH2628" s="2"/>
      <c r="AI2628" s="2"/>
      <c r="AJ2628" s="2" t="s">
        <v>50</v>
      </c>
      <c r="AK2628" s="2" t="s">
        <v>49</v>
      </c>
    </row>
    <row r="2629" spans="1:37" ht="72" x14ac:dyDescent="0.3">
      <c r="A2629" s="1">
        <v>2888</v>
      </c>
      <c r="B2629">
        <v>21203</v>
      </c>
      <c r="F2629" s="2" t="s">
        <v>47</v>
      </c>
      <c r="G2629" s="2" t="s">
        <v>72</v>
      </c>
      <c r="H2629" s="2" t="s">
        <v>37</v>
      </c>
      <c r="I2629" s="2" t="s">
        <v>75</v>
      </c>
      <c r="J2629" s="2" t="s">
        <v>138</v>
      </c>
      <c r="K2629" s="2" t="s">
        <v>514</v>
      </c>
      <c r="L2629" s="2" t="s">
        <v>588</v>
      </c>
      <c r="M2629" s="2" t="s">
        <v>595</v>
      </c>
      <c r="N2629" s="3" t="s">
        <v>2670</v>
      </c>
      <c r="O2629" s="2" t="s">
        <v>53</v>
      </c>
      <c r="P2629" s="2" t="s">
        <v>65</v>
      </c>
      <c r="Q2629" s="2"/>
      <c r="R2629" s="2"/>
      <c r="S2629" s="2"/>
      <c r="T2629" s="2"/>
      <c r="U2629">
        <v>0</v>
      </c>
      <c r="V2629">
        <v>31</v>
      </c>
      <c r="W2629" s="4">
        <v>46162</v>
      </c>
      <c r="X2629" s="4"/>
      <c r="Y2629" s="4">
        <v>46162</v>
      </c>
      <c r="Z2629" s="4">
        <v>46193</v>
      </c>
      <c r="AA2629" s="3"/>
      <c r="AB2629" s="3" t="s">
        <v>2671</v>
      </c>
      <c r="AC2629" s="2"/>
      <c r="AD2629" s="2" t="s">
        <v>95</v>
      </c>
      <c r="AE2629" s="2" t="s">
        <v>94</v>
      </c>
      <c r="AF2629" s="2"/>
      <c r="AG2629" s="2"/>
      <c r="AH2629" s="2"/>
      <c r="AI2629" s="2"/>
      <c r="AJ2629" s="2" t="s">
        <v>50</v>
      </c>
      <c r="AK2629" s="2" t="s">
        <v>49</v>
      </c>
    </row>
    <row r="2630" spans="1:37" ht="28.8" x14ac:dyDescent="0.3">
      <c r="A2630" s="1">
        <v>2889</v>
      </c>
      <c r="B2630">
        <v>21202</v>
      </c>
      <c r="F2630" s="2" t="s">
        <v>76</v>
      </c>
      <c r="G2630" s="2" t="s">
        <v>72</v>
      </c>
      <c r="H2630" s="2" t="s">
        <v>37</v>
      </c>
      <c r="I2630" s="2" t="s">
        <v>75</v>
      </c>
      <c r="J2630" s="2" t="s">
        <v>138</v>
      </c>
      <c r="K2630" s="2" t="s">
        <v>514</v>
      </c>
      <c r="L2630" s="2" t="s">
        <v>2672</v>
      </c>
      <c r="M2630" s="2" t="s">
        <v>2673</v>
      </c>
      <c r="N2630" s="3" t="s">
        <v>2674</v>
      </c>
      <c r="O2630" s="2" t="s">
        <v>60</v>
      </c>
      <c r="P2630" s="2" t="s">
        <v>65</v>
      </c>
      <c r="Q2630" s="2"/>
      <c r="R2630" s="2"/>
      <c r="S2630" s="2"/>
      <c r="T2630" s="2"/>
      <c r="U2630">
        <v>0</v>
      </c>
      <c r="V2630">
        <v>31</v>
      </c>
      <c r="W2630" s="4">
        <v>46162</v>
      </c>
      <c r="X2630" s="4"/>
      <c r="Y2630" s="4">
        <v>46162</v>
      </c>
      <c r="Z2630" s="4">
        <v>46193</v>
      </c>
      <c r="AA2630" s="3"/>
      <c r="AB2630" s="3" t="s">
        <v>2671</v>
      </c>
      <c r="AC2630" s="2"/>
      <c r="AD2630" s="2" t="s">
        <v>95</v>
      </c>
      <c r="AE2630" s="2" t="s">
        <v>94</v>
      </c>
      <c r="AF2630" s="2"/>
      <c r="AG2630" s="2"/>
      <c r="AH2630" s="2"/>
      <c r="AI2630" s="2"/>
      <c r="AJ2630" s="2" t="s">
        <v>50</v>
      </c>
      <c r="AK2630" s="2" t="s">
        <v>49</v>
      </c>
    </row>
    <row r="2631" spans="1:37" ht="28.8" x14ac:dyDescent="0.3">
      <c r="A2631" s="1">
        <v>2890</v>
      </c>
      <c r="B2631">
        <v>21201</v>
      </c>
      <c r="F2631" s="2" t="s">
        <v>47</v>
      </c>
      <c r="G2631" s="2" t="s">
        <v>72</v>
      </c>
      <c r="H2631" s="2" t="s">
        <v>37</v>
      </c>
      <c r="I2631" s="2" t="s">
        <v>75</v>
      </c>
      <c r="J2631" s="2" t="s">
        <v>138</v>
      </c>
      <c r="K2631" s="2" t="s">
        <v>514</v>
      </c>
      <c r="L2631" s="2" t="s">
        <v>151</v>
      </c>
      <c r="M2631" s="2" t="s">
        <v>2675</v>
      </c>
      <c r="N2631" s="3" t="s">
        <v>2676</v>
      </c>
      <c r="O2631" s="2" t="s">
        <v>60</v>
      </c>
      <c r="P2631" s="2" t="s">
        <v>65</v>
      </c>
      <c r="Q2631" s="2"/>
      <c r="R2631" s="2" t="s">
        <v>1087</v>
      </c>
      <c r="S2631" s="2" t="s">
        <v>2488</v>
      </c>
      <c r="T2631" s="2"/>
      <c r="U2631">
        <v>0</v>
      </c>
      <c r="V2631">
        <v>365</v>
      </c>
      <c r="W2631" s="4">
        <v>46162</v>
      </c>
      <c r="X2631" s="4"/>
      <c r="Y2631" s="4">
        <v>46162</v>
      </c>
      <c r="Z2631" s="4">
        <v>46527</v>
      </c>
      <c r="AA2631" s="3"/>
      <c r="AB2631" s="3" t="s">
        <v>2658</v>
      </c>
      <c r="AC2631" s="2"/>
      <c r="AD2631" s="2" t="s">
        <v>95</v>
      </c>
      <c r="AE2631" s="2" t="s">
        <v>94</v>
      </c>
      <c r="AF2631" s="2"/>
      <c r="AG2631" s="2"/>
      <c r="AH2631" s="2"/>
      <c r="AI2631" s="2"/>
      <c r="AJ2631" s="2" t="s">
        <v>50</v>
      </c>
      <c r="AK2631" s="2" t="s">
        <v>49</v>
      </c>
    </row>
    <row r="2632" spans="1:37" ht="28.8" x14ac:dyDescent="0.3">
      <c r="A2632" s="1">
        <v>2891</v>
      </c>
      <c r="B2632">
        <v>21118</v>
      </c>
      <c r="F2632" s="2" t="s">
        <v>76</v>
      </c>
      <c r="G2632" s="2" t="s">
        <v>78</v>
      </c>
      <c r="H2632" s="2" t="s">
        <v>37</v>
      </c>
      <c r="I2632" s="2" t="s">
        <v>46</v>
      </c>
      <c r="J2632" s="2" t="s">
        <v>176</v>
      </c>
      <c r="K2632" s="2" t="s">
        <v>142</v>
      </c>
      <c r="L2632" s="2" t="s">
        <v>67</v>
      </c>
      <c r="M2632" s="2" t="s">
        <v>166</v>
      </c>
      <c r="N2632" s="3" t="s">
        <v>2527</v>
      </c>
      <c r="O2632" s="2" t="s">
        <v>174</v>
      </c>
      <c r="P2632" s="2" t="s">
        <v>65</v>
      </c>
      <c r="Q2632" s="2"/>
      <c r="R2632" s="2"/>
      <c r="S2632" s="2"/>
      <c r="T2632" s="2"/>
      <c r="U2632">
        <v>0</v>
      </c>
      <c r="V2632">
        <v>365</v>
      </c>
      <c r="W2632" s="4">
        <v>46168</v>
      </c>
      <c r="X2632" s="4">
        <v>46178</v>
      </c>
      <c r="Y2632" s="4">
        <v>46178</v>
      </c>
      <c r="Z2632" s="4">
        <v>46543</v>
      </c>
      <c r="AA2632" s="3"/>
      <c r="AB2632" s="3" t="s">
        <v>2597</v>
      </c>
      <c r="AC2632" s="2"/>
      <c r="AD2632" s="2" t="s">
        <v>45</v>
      </c>
      <c r="AE2632" s="2" t="s">
        <v>45</v>
      </c>
      <c r="AF2632" s="2"/>
      <c r="AG2632" s="2"/>
      <c r="AH2632" s="2"/>
      <c r="AI2632" s="2"/>
      <c r="AJ2632" s="2" t="s">
        <v>50</v>
      </c>
      <c r="AK2632" s="2" t="s">
        <v>49</v>
      </c>
    </row>
    <row r="2633" spans="1:37" ht="28.8" x14ac:dyDescent="0.3">
      <c r="A2633" s="1">
        <v>2892</v>
      </c>
      <c r="B2633">
        <v>21119</v>
      </c>
      <c r="F2633" s="2" t="s">
        <v>76</v>
      </c>
      <c r="G2633" s="2" t="s">
        <v>78</v>
      </c>
      <c r="H2633" s="2" t="s">
        <v>37</v>
      </c>
      <c r="I2633" s="2" t="s">
        <v>46</v>
      </c>
      <c r="J2633" s="2" t="s">
        <v>176</v>
      </c>
      <c r="K2633" s="2" t="s">
        <v>142</v>
      </c>
      <c r="L2633" s="2" t="s">
        <v>170</v>
      </c>
      <c r="M2633" s="2" t="s">
        <v>171</v>
      </c>
      <c r="N2633" s="3" t="s">
        <v>2527</v>
      </c>
      <c r="O2633" s="2" t="s">
        <v>174</v>
      </c>
      <c r="P2633" s="2" t="s">
        <v>65</v>
      </c>
      <c r="Q2633" s="2"/>
      <c r="R2633" s="2"/>
      <c r="S2633" s="2"/>
      <c r="T2633" s="2"/>
      <c r="U2633">
        <v>0</v>
      </c>
      <c r="V2633">
        <v>365</v>
      </c>
      <c r="W2633" s="4">
        <v>46168</v>
      </c>
      <c r="X2633" s="4">
        <v>46178</v>
      </c>
      <c r="Y2633" s="4">
        <v>46178</v>
      </c>
      <c r="Z2633" s="4">
        <v>46543</v>
      </c>
      <c r="AA2633" s="3"/>
      <c r="AB2633" s="3" t="s">
        <v>2603</v>
      </c>
      <c r="AC2633" s="2"/>
      <c r="AD2633" s="2" t="s">
        <v>45</v>
      </c>
      <c r="AE2633" s="2" t="s">
        <v>45</v>
      </c>
      <c r="AF2633" s="2"/>
      <c r="AG2633" s="2"/>
      <c r="AH2633" s="2"/>
      <c r="AI2633" s="2"/>
      <c r="AJ2633" s="2" t="s">
        <v>50</v>
      </c>
      <c r="AK2633" s="2" t="s">
        <v>49</v>
      </c>
    </row>
    <row r="2634" spans="1:37" ht="57.6" x14ac:dyDescent="0.3">
      <c r="A2634" s="1">
        <v>2893</v>
      </c>
      <c r="B2634">
        <v>21130</v>
      </c>
      <c r="F2634" s="2" t="s">
        <v>76</v>
      </c>
      <c r="G2634" s="2" t="s">
        <v>78</v>
      </c>
      <c r="H2634" s="2" t="s">
        <v>37</v>
      </c>
      <c r="I2634" s="2" t="s">
        <v>46</v>
      </c>
      <c r="J2634" s="2" t="s">
        <v>2678</v>
      </c>
      <c r="K2634" s="2" t="s">
        <v>142</v>
      </c>
      <c r="L2634" s="2" t="s">
        <v>83</v>
      </c>
      <c r="M2634" s="2" t="s">
        <v>161</v>
      </c>
      <c r="N2634" s="3" t="s">
        <v>2108</v>
      </c>
      <c r="O2634" s="2" t="s">
        <v>60</v>
      </c>
      <c r="P2634" s="2" t="s">
        <v>65</v>
      </c>
      <c r="Q2634" s="2"/>
      <c r="R2634" s="2"/>
      <c r="S2634" s="2"/>
      <c r="T2634" s="2"/>
      <c r="U2634">
        <v>0</v>
      </c>
      <c r="V2634">
        <v>365</v>
      </c>
      <c r="W2634" s="4">
        <v>46168</v>
      </c>
      <c r="X2634" s="4">
        <v>46178</v>
      </c>
      <c r="Y2634" s="4">
        <v>46178</v>
      </c>
      <c r="Z2634" s="4">
        <v>46543</v>
      </c>
      <c r="AA2634" s="3"/>
      <c r="AB2634" s="3" t="s">
        <v>2677</v>
      </c>
      <c r="AC2634" s="2"/>
      <c r="AD2634" s="2" t="s">
        <v>45</v>
      </c>
      <c r="AE2634" s="2" t="s">
        <v>45</v>
      </c>
      <c r="AF2634" s="2"/>
      <c r="AG2634" s="2"/>
      <c r="AH2634" s="2"/>
      <c r="AI2634" s="2"/>
      <c r="AJ2634" s="2" t="s">
        <v>50</v>
      </c>
      <c r="AK2634" s="2" t="s">
        <v>49</v>
      </c>
    </row>
    <row r="2635" spans="1:37" ht="28.8" x14ac:dyDescent="0.3">
      <c r="A2635" s="1">
        <v>2894</v>
      </c>
      <c r="B2635">
        <v>21131</v>
      </c>
      <c r="F2635" s="2" t="s">
        <v>76</v>
      </c>
      <c r="G2635" s="2" t="s">
        <v>78</v>
      </c>
      <c r="H2635" s="2" t="s">
        <v>37</v>
      </c>
      <c r="I2635" s="2" t="s">
        <v>46</v>
      </c>
      <c r="J2635" s="2" t="s">
        <v>2678</v>
      </c>
      <c r="K2635" s="2" t="s">
        <v>142</v>
      </c>
      <c r="L2635" s="2" t="s">
        <v>83</v>
      </c>
      <c r="M2635" s="2" t="s">
        <v>161</v>
      </c>
      <c r="N2635" s="3" t="s">
        <v>2679</v>
      </c>
      <c r="O2635" s="2" t="s">
        <v>53</v>
      </c>
      <c r="P2635" s="2" t="s">
        <v>65</v>
      </c>
      <c r="Q2635" s="2"/>
      <c r="R2635" s="2"/>
      <c r="S2635" s="2"/>
      <c r="T2635" s="2"/>
      <c r="U2635">
        <v>0</v>
      </c>
      <c r="V2635">
        <v>1096</v>
      </c>
      <c r="W2635" s="4">
        <v>46168</v>
      </c>
      <c r="X2635" s="4">
        <v>46178</v>
      </c>
      <c r="Y2635" s="4">
        <v>46178</v>
      </c>
      <c r="Z2635" s="4">
        <v>47274</v>
      </c>
      <c r="AA2635" s="3"/>
      <c r="AB2635" s="3" t="s">
        <v>2677</v>
      </c>
      <c r="AC2635" s="2"/>
      <c r="AD2635" s="2" t="s">
        <v>45</v>
      </c>
      <c r="AE2635" s="2" t="s">
        <v>45</v>
      </c>
      <c r="AF2635" s="2"/>
      <c r="AG2635" s="2"/>
      <c r="AH2635" s="2"/>
      <c r="AI2635" s="2"/>
      <c r="AJ2635" s="2" t="s">
        <v>50</v>
      </c>
      <c r="AK2635" s="2" t="s">
        <v>49</v>
      </c>
    </row>
    <row r="2636" spans="1:37" ht="28.8" x14ac:dyDescent="0.3">
      <c r="A2636" s="1">
        <v>2895</v>
      </c>
      <c r="B2636">
        <v>21245</v>
      </c>
      <c r="F2636" s="2" t="s">
        <v>76</v>
      </c>
      <c r="G2636" s="2" t="s">
        <v>78</v>
      </c>
      <c r="H2636" s="2" t="s">
        <v>37</v>
      </c>
      <c r="I2636" s="2" t="s">
        <v>46</v>
      </c>
      <c r="J2636" s="2" t="s">
        <v>2678</v>
      </c>
      <c r="K2636" s="2" t="s">
        <v>188</v>
      </c>
      <c r="L2636" s="2" t="s">
        <v>135</v>
      </c>
      <c r="M2636" s="2" t="s">
        <v>219</v>
      </c>
      <c r="N2636" s="3" t="s">
        <v>2679</v>
      </c>
      <c r="O2636" s="2" t="s">
        <v>53</v>
      </c>
      <c r="P2636" s="2" t="s">
        <v>65</v>
      </c>
      <c r="Q2636" s="2"/>
      <c r="R2636" s="2"/>
      <c r="S2636" s="2"/>
      <c r="T2636" s="2"/>
      <c r="U2636">
        <v>0</v>
      </c>
      <c r="V2636">
        <v>1096</v>
      </c>
      <c r="W2636" s="4">
        <v>46169</v>
      </c>
      <c r="X2636" s="4">
        <v>46184</v>
      </c>
      <c r="Y2636" s="4">
        <v>46184</v>
      </c>
      <c r="Z2636" s="4">
        <v>47280</v>
      </c>
      <c r="AA2636" s="3"/>
      <c r="AB2636" s="3" t="s">
        <v>2588</v>
      </c>
      <c r="AC2636" s="2"/>
      <c r="AD2636" s="2" t="s">
        <v>45</v>
      </c>
      <c r="AE2636" s="2" t="s">
        <v>117</v>
      </c>
      <c r="AF2636" s="2"/>
      <c r="AG2636" s="2"/>
      <c r="AH2636" s="2"/>
      <c r="AI2636" s="2"/>
      <c r="AJ2636" s="2" t="s">
        <v>50</v>
      </c>
      <c r="AK2636" s="2" t="s">
        <v>49</v>
      </c>
    </row>
    <row r="2637" spans="1:37" ht="28.8" x14ac:dyDescent="0.3">
      <c r="A2637" s="1">
        <v>2896</v>
      </c>
      <c r="F2637" s="2" t="s">
        <v>76</v>
      </c>
      <c r="G2637" s="2" t="s">
        <v>212</v>
      </c>
      <c r="H2637" s="2" t="s">
        <v>37</v>
      </c>
      <c r="I2637" s="2" t="s">
        <v>46</v>
      </c>
      <c r="J2637" s="2" t="s">
        <v>2678</v>
      </c>
      <c r="K2637" s="2" t="s">
        <v>38</v>
      </c>
      <c r="L2637" s="2" t="s">
        <v>135</v>
      </c>
      <c r="M2637" s="2" t="s">
        <v>221</v>
      </c>
      <c r="N2637" s="3" t="s">
        <v>2679</v>
      </c>
      <c r="O2637" s="2" t="s">
        <v>53</v>
      </c>
      <c r="P2637" s="2" t="s">
        <v>65</v>
      </c>
      <c r="Q2637" s="2"/>
      <c r="R2637" s="2"/>
      <c r="S2637" s="2"/>
      <c r="T2637" s="2"/>
      <c r="U2637">
        <v>0</v>
      </c>
      <c r="V2637">
        <v>1096</v>
      </c>
      <c r="W2637" s="4">
        <v>46169</v>
      </c>
      <c r="X2637" s="4"/>
      <c r="Y2637" s="4">
        <v>46169</v>
      </c>
      <c r="Z2637" s="4">
        <v>47265</v>
      </c>
      <c r="AA2637" s="3"/>
      <c r="AB2637" s="3"/>
      <c r="AC2637" s="2"/>
      <c r="AD2637" s="2" t="s">
        <v>45</v>
      </c>
      <c r="AE2637" s="2" t="s">
        <v>45</v>
      </c>
      <c r="AF2637" s="2"/>
      <c r="AG2637" s="2"/>
      <c r="AH2637" s="2"/>
      <c r="AI2637" s="2"/>
      <c r="AJ2637" s="2" t="s">
        <v>50</v>
      </c>
      <c r="AK2637" s="2" t="s">
        <v>49</v>
      </c>
    </row>
    <row r="2638" spans="1:37" ht="28.8" x14ac:dyDescent="0.3">
      <c r="A2638" s="1">
        <v>2897</v>
      </c>
      <c r="B2638">
        <v>21133</v>
      </c>
      <c r="F2638" s="2" t="s">
        <v>76</v>
      </c>
      <c r="G2638" s="2" t="s">
        <v>78</v>
      </c>
      <c r="H2638" s="2" t="s">
        <v>37</v>
      </c>
      <c r="I2638" s="2" t="s">
        <v>46</v>
      </c>
      <c r="J2638" s="2" t="s">
        <v>2678</v>
      </c>
      <c r="K2638" s="2" t="s">
        <v>142</v>
      </c>
      <c r="L2638" s="2" t="s">
        <v>186</v>
      </c>
      <c r="M2638" s="2" t="s">
        <v>187</v>
      </c>
      <c r="N2638" s="3" t="s">
        <v>2680</v>
      </c>
      <c r="O2638" s="2" t="s">
        <v>53</v>
      </c>
      <c r="P2638" s="2" t="s">
        <v>65</v>
      </c>
      <c r="Q2638" s="2"/>
      <c r="R2638" s="2"/>
      <c r="S2638" s="2"/>
      <c r="T2638" s="2"/>
      <c r="U2638">
        <v>0</v>
      </c>
      <c r="V2638">
        <v>1096</v>
      </c>
      <c r="W2638" s="4">
        <v>46168</v>
      </c>
      <c r="X2638" s="4">
        <v>46183</v>
      </c>
      <c r="Y2638" s="4">
        <v>46183</v>
      </c>
      <c r="Z2638" s="4">
        <v>47279</v>
      </c>
      <c r="AA2638" s="3"/>
      <c r="AB2638" s="3" t="s">
        <v>2681</v>
      </c>
      <c r="AC2638" s="2"/>
      <c r="AD2638" s="2" t="s">
        <v>45</v>
      </c>
      <c r="AE2638" s="2" t="s">
        <v>101</v>
      </c>
      <c r="AF2638" s="2"/>
      <c r="AG2638" s="2"/>
      <c r="AH2638" s="2"/>
      <c r="AI2638" s="2"/>
      <c r="AJ2638" s="2" t="s">
        <v>50</v>
      </c>
      <c r="AK2638" s="2" t="s">
        <v>49</v>
      </c>
    </row>
    <row r="2639" spans="1:37" ht="28.8" x14ac:dyDescent="0.3">
      <c r="A2639" s="1">
        <v>2898</v>
      </c>
      <c r="B2639">
        <v>21132</v>
      </c>
      <c r="F2639" s="2" t="s">
        <v>76</v>
      </c>
      <c r="G2639" s="2" t="s">
        <v>78</v>
      </c>
      <c r="H2639" s="2" t="s">
        <v>37</v>
      </c>
      <c r="I2639" s="2" t="s">
        <v>46</v>
      </c>
      <c r="J2639" s="2" t="s">
        <v>260</v>
      </c>
      <c r="K2639" s="2" t="s">
        <v>142</v>
      </c>
      <c r="L2639" s="2" t="s">
        <v>184</v>
      </c>
      <c r="M2639" s="2" t="s">
        <v>185</v>
      </c>
      <c r="N2639" s="3" t="s">
        <v>2680</v>
      </c>
      <c r="O2639" s="2" t="s">
        <v>53</v>
      </c>
      <c r="P2639" s="2" t="s">
        <v>65</v>
      </c>
      <c r="Q2639" s="2"/>
      <c r="R2639" s="2"/>
      <c r="S2639" s="2"/>
      <c r="T2639" s="2"/>
      <c r="U2639">
        <v>0</v>
      </c>
      <c r="V2639">
        <v>1096</v>
      </c>
      <c r="W2639" s="4">
        <v>46168</v>
      </c>
      <c r="X2639" s="4">
        <v>46183</v>
      </c>
      <c r="Y2639" s="4">
        <v>46183</v>
      </c>
      <c r="Z2639" s="4">
        <v>47279</v>
      </c>
      <c r="AA2639" s="3"/>
      <c r="AB2639" s="3" t="s">
        <v>2682</v>
      </c>
      <c r="AC2639" s="2"/>
      <c r="AD2639" s="2" t="s">
        <v>45</v>
      </c>
      <c r="AE2639" s="2" t="s">
        <v>101</v>
      </c>
      <c r="AF2639" s="2"/>
      <c r="AG2639" s="2"/>
      <c r="AH2639" s="2"/>
      <c r="AI2639" s="2"/>
      <c r="AJ2639" s="2" t="s">
        <v>50</v>
      </c>
      <c r="AK2639" s="2" t="s">
        <v>49</v>
      </c>
    </row>
    <row r="2640" spans="1:37" ht="57.6" x14ac:dyDescent="0.3">
      <c r="A2640" s="1">
        <v>2899</v>
      </c>
      <c r="B2640">
        <v>21151</v>
      </c>
      <c r="F2640" s="2" t="s">
        <v>76</v>
      </c>
      <c r="G2640" s="2" t="s">
        <v>78</v>
      </c>
      <c r="H2640" s="2" t="s">
        <v>37</v>
      </c>
      <c r="I2640" s="2" t="s">
        <v>46</v>
      </c>
      <c r="J2640" s="2" t="s">
        <v>277</v>
      </c>
      <c r="K2640" s="2" t="s">
        <v>361</v>
      </c>
      <c r="L2640" s="2" t="s">
        <v>143</v>
      </c>
      <c r="M2640" s="2" t="s">
        <v>362</v>
      </c>
      <c r="N2640" s="3" t="s">
        <v>2683</v>
      </c>
      <c r="O2640" s="2" t="s">
        <v>126</v>
      </c>
      <c r="P2640" s="2" t="s">
        <v>65</v>
      </c>
      <c r="Q2640" s="2"/>
      <c r="R2640" s="2"/>
      <c r="S2640" s="2"/>
      <c r="T2640" s="2"/>
      <c r="U2640">
        <v>0</v>
      </c>
      <c r="V2640">
        <v>365</v>
      </c>
      <c r="W2640" s="4">
        <v>46157</v>
      </c>
      <c r="X2640" s="4">
        <v>46178</v>
      </c>
      <c r="Y2640" s="4">
        <v>46178</v>
      </c>
      <c r="Z2640" s="4">
        <v>46543</v>
      </c>
      <c r="AA2640" s="3"/>
      <c r="AB2640" s="3" t="s">
        <v>2610</v>
      </c>
      <c r="AC2640" s="2"/>
      <c r="AD2640" s="2" t="s">
        <v>101</v>
      </c>
      <c r="AE2640" s="2" t="s">
        <v>45</v>
      </c>
      <c r="AF2640" s="2"/>
      <c r="AG2640" s="2"/>
      <c r="AH2640" s="2"/>
      <c r="AI2640" s="2"/>
      <c r="AJ2640" s="2" t="s">
        <v>50</v>
      </c>
      <c r="AK2640" s="2" t="s">
        <v>49</v>
      </c>
    </row>
    <row r="2641" spans="1:37" ht="28.8" x14ac:dyDescent="0.3">
      <c r="A2641" s="1">
        <v>2900</v>
      </c>
      <c r="B2641">
        <v>21152</v>
      </c>
      <c r="F2641" s="2" t="s">
        <v>76</v>
      </c>
      <c r="G2641" s="2" t="s">
        <v>78</v>
      </c>
      <c r="H2641" s="2" t="s">
        <v>37</v>
      </c>
      <c r="I2641" s="2" t="s">
        <v>46</v>
      </c>
      <c r="J2641" s="2" t="s">
        <v>320</v>
      </c>
      <c r="K2641" s="2" t="s">
        <v>361</v>
      </c>
      <c r="L2641" s="2" t="s">
        <v>67</v>
      </c>
      <c r="M2641" s="2" t="s">
        <v>365</v>
      </c>
      <c r="N2641" s="3" t="s">
        <v>2684</v>
      </c>
      <c r="O2641" s="2" t="s">
        <v>53</v>
      </c>
      <c r="P2641" s="2" t="s">
        <v>65</v>
      </c>
      <c r="Q2641" s="2"/>
      <c r="R2641" s="2" t="s">
        <v>740</v>
      </c>
      <c r="S2641" s="2" t="s">
        <v>977</v>
      </c>
      <c r="T2641" s="2"/>
      <c r="U2641">
        <v>0</v>
      </c>
      <c r="V2641">
        <v>731</v>
      </c>
      <c r="W2641" s="4">
        <v>46157</v>
      </c>
      <c r="X2641" s="4">
        <v>46178</v>
      </c>
      <c r="Y2641" s="4">
        <v>46178</v>
      </c>
      <c r="Z2641" s="4">
        <v>46909</v>
      </c>
      <c r="AA2641" s="3"/>
      <c r="AB2641" s="3" t="s">
        <v>2685</v>
      </c>
      <c r="AC2641" s="2"/>
      <c r="AD2641" s="2" t="s">
        <v>101</v>
      </c>
      <c r="AE2641" s="2" t="s">
        <v>117</v>
      </c>
      <c r="AF2641" s="2"/>
      <c r="AG2641" s="2"/>
      <c r="AH2641" s="2"/>
      <c r="AI2641" s="2"/>
      <c r="AJ2641" s="2" t="s">
        <v>50</v>
      </c>
      <c r="AK2641" s="2" t="s">
        <v>49</v>
      </c>
    </row>
    <row r="2642" spans="1:37" ht="28.8" x14ac:dyDescent="0.3">
      <c r="A2642" s="1">
        <v>2901</v>
      </c>
      <c r="B2642">
        <v>21153</v>
      </c>
      <c r="F2642" s="2" t="s">
        <v>76</v>
      </c>
      <c r="G2642" s="2" t="s">
        <v>78</v>
      </c>
      <c r="H2642" s="2" t="s">
        <v>37</v>
      </c>
      <c r="I2642" s="2" t="s">
        <v>46</v>
      </c>
      <c r="J2642" s="2" t="s">
        <v>320</v>
      </c>
      <c r="K2642" s="2" t="s">
        <v>361</v>
      </c>
      <c r="L2642" s="2" t="s">
        <v>170</v>
      </c>
      <c r="M2642" s="2" t="s">
        <v>369</v>
      </c>
      <c r="N2642" s="3" t="s">
        <v>2684</v>
      </c>
      <c r="O2642" s="2" t="s">
        <v>53</v>
      </c>
      <c r="P2642" s="2" t="s">
        <v>65</v>
      </c>
      <c r="Q2642" s="2"/>
      <c r="R2642" s="2" t="s">
        <v>740</v>
      </c>
      <c r="S2642" s="2" t="s">
        <v>977</v>
      </c>
      <c r="T2642" s="2"/>
      <c r="U2642">
        <v>0</v>
      </c>
      <c r="V2642">
        <v>731</v>
      </c>
      <c r="W2642" s="4">
        <v>46157</v>
      </c>
      <c r="X2642" s="4">
        <v>46178</v>
      </c>
      <c r="Y2642" s="4">
        <v>46178</v>
      </c>
      <c r="Z2642" s="4">
        <v>46909</v>
      </c>
      <c r="AA2642" s="3"/>
      <c r="AB2642" s="3" t="s">
        <v>2584</v>
      </c>
      <c r="AC2642" s="2"/>
      <c r="AD2642" s="2" t="s">
        <v>101</v>
      </c>
      <c r="AE2642" s="2" t="s">
        <v>117</v>
      </c>
      <c r="AF2642" s="2"/>
      <c r="AG2642" s="2"/>
      <c r="AH2642" s="2"/>
      <c r="AI2642" s="2"/>
      <c r="AJ2642" s="2" t="s">
        <v>50</v>
      </c>
      <c r="AK2642" s="2" t="s">
        <v>49</v>
      </c>
    </row>
    <row r="2643" spans="1:37" ht="57.6" x14ac:dyDescent="0.3">
      <c r="A2643" s="1">
        <v>2902</v>
      </c>
      <c r="B2643">
        <v>21154</v>
      </c>
      <c r="F2643" s="2" t="s">
        <v>76</v>
      </c>
      <c r="G2643" s="2" t="s">
        <v>78</v>
      </c>
      <c r="H2643" s="2" t="s">
        <v>37</v>
      </c>
      <c r="I2643" s="2" t="s">
        <v>46</v>
      </c>
      <c r="J2643" s="2" t="s">
        <v>277</v>
      </c>
      <c r="K2643" s="2" t="s">
        <v>361</v>
      </c>
      <c r="L2643" s="2" t="s">
        <v>149</v>
      </c>
      <c r="M2643" s="2" t="s">
        <v>368</v>
      </c>
      <c r="N2643" s="3" t="s">
        <v>2683</v>
      </c>
      <c r="O2643" s="2" t="s">
        <v>126</v>
      </c>
      <c r="P2643" s="2" t="s">
        <v>65</v>
      </c>
      <c r="Q2643" s="2"/>
      <c r="R2643" s="2"/>
      <c r="S2643" s="2"/>
      <c r="T2643" s="2"/>
      <c r="U2643">
        <v>0</v>
      </c>
      <c r="V2643">
        <v>365</v>
      </c>
      <c r="W2643" s="4">
        <v>46157</v>
      </c>
      <c r="X2643" s="4">
        <v>46178</v>
      </c>
      <c r="Y2643" s="4">
        <v>46178</v>
      </c>
      <c r="Z2643" s="4">
        <v>46543</v>
      </c>
      <c r="AA2643" s="3"/>
      <c r="AB2643" s="3" t="s">
        <v>2584</v>
      </c>
      <c r="AC2643" s="2"/>
      <c r="AD2643" s="2" t="s">
        <v>101</v>
      </c>
      <c r="AE2643" s="2" t="s">
        <v>117</v>
      </c>
      <c r="AF2643" s="2"/>
      <c r="AG2643" s="2"/>
      <c r="AH2643" s="2"/>
      <c r="AI2643" s="2"/>
      <c r="AJ2643" s="2" t="s">
        <v>50</v>
      </c>
      <c r="AK2643" s="2" t="s">
        <v>49</v>
      </c>
    </row>
    <row r="2644" spans="1:37" ht="28.8" x14ac:dyDescent="0.3">
      <c r="A2644" s="1">
        <v>2903</v>
      </c>
      <c r="B2644">
        <v>21155</v>
      </c>
      <c r="F2644" s="2" t="s">
        <v>76</v>
      </c>
      <c r="G2644" s="2" t="s">
        <v>78</v>
      </c>
      <c r="H2644" s="2" t="s">
        <v>37</v>
      </c>
      <c r="I2644" s="2" t="s">
        <v>46</v>
      </c>
      <c r="J2644" s="2" t="s">
        <v>320</v>
      </c>
      <c r="K2644" s="2" t="s">
        <v>361</v>
      </c>
      <c r="L2644" s="2" t="s">
        <v>83</v>
      </c>
      <c r="M2644" s="2" t="s">
        <v>367</v>
      </c>
      <c r="N2644" s="3" t="s">
        <v>2686</v>
      </c>
      <c r="O2644" s="2" t="s">
        <v>53</v>
      </c>
      <c r="P2644" s="2" t="s">
        <v>65</v>
      </c>
      <c r="Q2644" s="2"/>
      <c r="R2644" s="2" t="s">
        <v>740</v>
      </c>
      <c r="S2644" s="2" t="s">
        <v>2688</v>
      </c>
      <c r="T2644" s="2"/>
      <c r="U2644">
        <v>0</v>
      </c>
      <c r="V2644">
        <v>0</v>
      </c>
      <c r="W2644" s="4">
        <v>46169</v>
      </c>
      <c r="X2644" s="4">
        <v>46178</v>
      </c>
      <c r="Y2644" s="4">
        <v>46178</v>
      </c>
      <c r="Z2644" s="4">
        <v>46178</v>
      </c>
      <c r="AA2644" s="3"/>
      <c r="AB2644" s="3" t="s">
        <v>2687</v>
      </c>
      <c r="AC2644" s="2"/>
      <c r="AD2644" s="2" t="s">
        <v>101</v>
      </c>
      <c r="AE2644" s="2" t="s">
        <v>45</v>
      </c>
      <c r="AF2644" s="2"/>
      <c r="AG2644" s="2"/>
      <c r="AH2644" s="2"/>
      <c r="AI2644" s="2"/>
      <c r="AJ2644" s="2" t="s">
        <v>50</v>
      </c>
      <c r="AK2644" s="2" t="s">
        <v>49</v>
      </c>
    </row>
    <row r="2645" spans="1:37" ht="28.8" x14ac:dyDescent="0.3">
      <c r="A2645" s="1">
        <v>2904</v>
      </c>
      <c r="B2645">
        <v>21157</v>
      </c>
      <c r="F2645" s="2" t="s">
        <v>76</v>
      </c>
      <c r="G2645" s="2" t="s">
        <v>78</v>
      </c>
      <c r="H2645" s="2" t="s">
        <v>37</v>
      </c>
      <c r="I2645" s="2" t="s">
        <v>46</v>
      </c>
      <c r="J2645" s="2" t="s">
        <v>100</v>
      </c>
      <c r="K2645" s="2" t="s">
        <v>361</v>
      </c>
      <c r="L2645" s="2" t="s">
        <v>382</v>
      </c>
      <c r="M2645" s="2" t="s">
        <v>383</v>
      </c>
      <c r="N2645" s="3" t="s">
        <v>2689</v>
      </c>
      <c r="O2645" s="2" t="s">
        <v>53</v>
      </c>
      <c r="P2645" s="2" t="s">
        <v>65</v>
      </c>
      <c r="Q2645" s="2"/>
      <c r="R2645" s="2" t="s">
        <v>54</v>
      </c>
      <c r="S2645" s="2" t="s">
        <v>2690</v>
      </c>
      <c r="T2645" s="2"/>
      <c r="U2645">
        <v>0</v>
      </c>
      <c r="V2645">
        <v>0</v>
      </c>
      <c r="W2645" s="4">
        <v>46157</v>
      </c>
      <c r="X2645" s="4">
        <v>46178</v>
      </c>
      <c r="Y2645" s="4">
        <v>46178</v>
      </c>
      <c r="Z2645" s="4">
        <v>46178</v>
      </c>
      <c r="AA2645" s="3"/>
      <c r="AB2645" s="3" t="s">
        <v>2687</v>
      </c>
      <c r="AC2645" s="2"/>
      <c r="AD2645" s="2" t="s">
        <v>101</v>
      </c>
      <c r="AE2645" s="2" t="s">
        <v>101</v>
      </c>
      <c r="AF2645" s="2"/>
      <c r="AG2645" s="2"/>
      <c r="AH2645" s="2"/>
      <c r="AI2645" s="2"/>
      <c r="AJ2645" s="2" t="s">
        <v>50</v>
      </c>
      <c r="AK2645" s="2" t="s">
        <v>49</v>
      </c>
    </row>
    <row r="2646" spans="1:37" x14ac:dyDescent="0.3">
      <c r="A2646" s="1">
        <v>2905</v>
      </c>
      <c r="B2646">
        <v>21158</v>
      </c>
      <c r="F2646" s="2" t="s">
        <v>76</v>
      </c>
      <c r="G2646" s="2" t="s">
        <v>72</v>
      </c>
      <c r="H2646" s="2" t="s">
        <v>37</v>
      </c>
      <c r="I2646" s="2" t="s">
        <v>46</v>
      </c>
      <c r="J2646" s="2" t="s">
        <v>320</v>
      </c>
      <c r="K2646" s="2" t="s">
        <v>361</v>
      </c>
      <c r="L2646" s="2" t="s">
        <v>382</v>
      </c>
      <c r="M2646" s="2" t="s">
        <v>383</v>
      </c>
      <c r="N2646" s="3" t="s">
        <v>2691</v>
      </c>
      <c r="O2646" s="2" t="s">
        <v>53</v>
      </c>
      <c r="P2646" s="2" t="s">
        <v>65</v>
      </c>
      <c r="Q2646" s="2"/>
      <c r="R2646" s="2" t="s">
        <v>740</v>
      </c>
      <c r="S2646" s="2" t="s">
        <v>2692</v>
      </c>
      <c r="T2646" s="2"/>
      <c r="U2646">
        <v>0</v>
      </c>
      <c r="V2646">
        <v>0</v>
      </c>
      <c r="W2646" s="4">
        <v>46157</v>
      </c>
      <c r="X2646" s="4"/>
      <c r="Y2646" s="4">
        <v>46157</v>
      </c>
      <c r="Z2646" s="4">
        <v>46157</v>
      </c>
      <c r="AA2646" s="3"/>
      <c r="AB2646" s="3"/>
      <c r="AC2646" s="2"/>
      <c r="AD2646" s="2" t="s">
        <v>101</v>
      </c>
      <c r="AE2646" s="2" t="s">
        <v>101</v>
      </c>
      <c r="AF2646" s="2"/>
      <c r="AG2646" s="2"/>
      <c r="AH2646" s="2"/>
      <c r="AI2646" s="2"/>
      <c r="AJ2646" s="2" t="s">
        <v>50</v>
      </c>
      <c r="AK2646" s="2" t="s">
        <v>49</v>
      </c>
    </row>
    <row r="2647" spans="1:37" ht="28.8" x14ac:dyDescent="0.3">
      <c r="A2647" s="1">
        <v>2906</v>
      </c>
      <c r="B2647">
        <v>21159</v>
      </c>
      <c r="F2647" s="2" t="s">
        <v>76</v>
      </c>
      <c r="G2647" s="2" t="s">
        <v>78</v>
      </c>
      <c r="H2647" s="2" t="s">
        <v>37</v>
      </c>
      <c r="I2647" s="2" t="s">
        <v>46</v>
      </c>
      <c r="J2647" s="2" t="s">
        <v>320</v>
      </c>
      <c r="K2647" s="2" t="s">
        <v>387</v>
      </c>
      <c r="L2647" s="2" t="s">
        <v>399</v>
      </c>
      <c r="M2647" s="2" t="s">
        <v>400</v>
      </c>
      <c r="N2647" s="3" t="s">
        <v>2693</v>
      </c>
      <c r="O2647" s="2" t="s">
        <v>53</v>
      </c>
      <c r="P2647" s="2" t="s">
        <v>65</v>
      </c>
      <c r="Q2647" s="2"/>
      <c r="R2647" s="2"/>
      <c r="S2647" s="2"/>
      <c r="T2647" s="2"/>
      <c r="U2647">
        <v>0</v>
      </c>
      <c r="V2647">
        <v>365</v>
      </c>
      <c r="W2647" s="4">
        <v>46158</v>
      </c>
      <c r="X2647" s="4">
        <v>46178</v>
      </c>
      <c r="Y2647" s="4">
        <v>46178</v>
      </c>
      <c r="Z2647" s="4">
        <v>46543</v>
      </c>
      <c r="AA2647" s="3"/>
      <c r="AB2647" s="3" t="s">
        <v>2694</v>
      </c>
      <c r="AC2647" s="2"/>
      <c r="AD2647" s="2" t="s">
        <v>101</v>
      </c>
      <c r="AE2647" s="2" t="s">
        <v>118</v>
      </c>
      <c r="AF2647" s="2"/>
      <c r="AG2647" s="2"/>
      <c r="AH2647" s="2"/>
      <c r="AI2647" s="2"/>
      <c r="AJ2647" s="2" t="s">
        <v>50</v>
      </c>
      <c r="AK2647" s="2" t="s">
        <v>49</v>
      </c>
    </row>
    <row r="2648" spans="1:37" x14ac:dyDescent="0.3">
      <c r="A2648" s="1">
        <v>2907</v>
      </c>
      <c r="B2648">
        <v>21160</v>
      </c>
      <c r="F2648" s="2" t="s">
        <v>76</v>
      </c>
      <c r="G2648" s="2" t="s">
        <v>72</v>
      </c>
      <c r="H2648" s="2" t="s">
        <v>37</v>
      </c>
      <c r="I2648" s="2" t="s">
        <v>46</v>
      </c>
      <c r="J2648" s="2" t="s">
        <v>100</v>
      </c>
      <c r="K2648" s="2" t="s">
        <v>387</v>
      </c>
      <c r="L2648" s="2" t="s">
        <v>402</v>
      </c>
      <c r="M2648" s="2" t="s">
        <v>403</v>
      </c>
      <c r="N2648" s="3" t="s">
        <v>2695</v>
      </c>
      <c r="O2648" s="2" t="s">
        <v>53</v>
      </c>
      <c r="P2648" s="2" t="s">
        <v>65</v>
      </c>
      <c r="Q2648" s="2"/>
      <c r="R2648" s="2" t="s">
        <v>258</v>
      </c>
      <c r="S2648" s="2" t="s">
        <v>2696</v>
      </c>
      <c r="T2648" s="2"/>
      <c r="U2648">
        <v>0</v>
      </c>
      <c r="V2648">
        <v>0</v>
      </c>
      <c r="W2648" s="4">
        <v>46158</v>
      </c>
      <c r="X2648" s="4"/>
      <c r="Y2648" s="4">
        <v>46158</v>
      </c>
      <c r="Z2648" s="4">
        <v>46158</v>
      </c>
      <c r="AA2648" s="3"/>
      <c r="AB2648" s="3"/>
      <c r="AC2648" s="2"/>
      <c r="AD2648" s="2" t="s">
        <v>101</v>
      </c>
      <c r="AE2648" s="2" t="s">
        <v>101</v>
      </c>
      <c r="AF2648" s="2"/>
      <c r="AG2648" s="2"/>
      <c r="AH2648" s="2"/>
      <c r="AI2648" s="2"/>
      <c r="AJ2648" s="2" t="s">
        <v>50</v>
      </c>
      <c r="AK2648" s="2" t="s">
        <v>49</v>
      </c>
    </row>
    <row r="2649" spans="1:37" ht="28.8" x14ac:dyDescent="0.3">
      <c r="A2649" s="1">
        <v>2908</v>
      </c>
      <c r="B2649">
        <v>21165</v>
      </c>
      <c r="F2649" s="2" t="s">
        <v>76</v>
      </c>
      <c r="G2649" s="2" t="s">
        <v>78</v>
      </c>
      <c r="H2649" s="2" t="s">
        <v>37</v>
      </c>
      <c r="I2649" s="2" t="s">
        <v>46</v>
      </c>
      <c r="J2649" s="2" t="s">
        <v>320</v>
      </c>
      <c r="K2649" s="2" t="s">
        <v>477</v>
      </c>
      <c r="L2649" s="2" t="s">
        <v>484</v>
      </c>
      <c r="M2649" s="2" t="s">
        <v>485</v>
      </c>
      <c r="N2649" s="3" t="s">
        <v>2693</v>
      </c>
      <c r="O2649" s="2" t="s">
        <v>60</v>
      </c>
      <c r="P2649" s="2" t="s">
        <v>65</v>
      </c>
      <c r="Q2649" s="2"/>
      <c r="R2649" s="2" t="s">
        <v>968</v>
      </c>
      <c r="S2649" s="2" t="s">
        <v>2697</v>
      </c>
      <c r="T2649" s="2"/>
      <c r="U2649">
        <v>0</v>
      </c>
      <c r="V2649">
        <v>365</v>
      </c>
      <c r="W2649" s="4">
        <v>46160</v>
      </c>
      <c r="X2649" s="4">
        <v>46178</v>
      </c>
      <c r="Y2649" s="4">
        <v>46178</v>
      </c>
      <c r="Z2649" s="4">
        <v>46543</v>
      </c>
      <c r="AA2649" s="3"/>
      <c r="AB2649" s="3" t="s">
        <v>2694</v>
      </c>
      <c r="AC2649" s="2"/>
      <c r="AD2649" s="2" t="s">
        <v>101</v>
      </c>
      <c r="AE2649" s="2" t="s">
        <v>118</v>
      </c>
      <c r="AF2649" s="2"/>
      <c r="AG2649" s="2"/>
      <c r="AH2649" s="2"/>
      <c r="AI2649" s="2"/>
      <c r="AJ2649" s="2" t="s">
        <v>50</v>
      </c>
      <c r="AK2649" s="2" t="s">
        <v>49</v>
      </c>
    </row>
    <row r="2650" spans="1:37" ht="28.8" x14ac:dyDescent="0.3">
      <c r="A2650" s="1">
        <v>2909</v>
      </c>
      <c r="B2650">
        <v>21166</v>
      </c>
      <c r="F2650" s="2" t="s">
        <v>76</v>
      </c>
      <c r="G2650" s="2" t="s">
        <v>78</v>
      </c>
      <c r="H2650" s="2" t="s">
        <v>37</v>
      </c>
      <c r="I2650" s="2" t="s">
        <v>46</v>
      </c>
      <c r="J2650" s="2" t="s">
        <v>100</v>
      </c>
      <c r="K2650" s="2" t="s">
        <v>477</v>
      </c>
      <c r="L2650" s="2" t="s">
        <v>83</v>
      </c>
      <c r="M2650" s="2" t="s">
        <v>480</v>
      </c>
      <c r="N2650" s="3" t="s">
        <v>2698</v>
      </c>
      <c r="O2650" s="2" t="s">
        <v>60</v>
      </c>
      <c r="P2650" s="2" t="s">
        <v>65</v>
      </c>
      <c r="Q2650" s="2"/>
      <c r="R2650" s="2" t="s">
        <v>114</v>
      </c>
      <c r="S2650" s="2" t="s">
        <v>1300</v>
      </c>
      <c r="T2650" s="2"/>
      <c r="U2650">
        <v>0</v>
      </c>
      <c r="V2650">
        <v>61</v>
      </c>
      <c r="W2650" s="4">
        <v>46160</v>
      </c>
      <c r="X2650" s="4">
        <v>46178</v>
      </c>
      <c r="Y2650" s="4">
        <v>46178</v>
      </c>
      <c r="Z2650" s="4">
        <v>46239</v>
      </c>
      <c r="AA2650" s="3"/>
      <c r="AB2650" s="3" t="s">
        <v>2694</v>
      </c>
      <c r="AC2650" s="2"/>
      <c r="AD2650" s="2" t="s">
        <v>101</v>
      </c>
      <c r="AE2650" s="2" t="s">
        <v>118</v>
      </c>
      <c r="AF2650" s="2"/>
      <c r="AG2650" s="2"/>
      <c r="AH2650" s="2"/>
      <c r="AI2650" s="2"/>
      <c r="AJ2650" s="2" t="s">
        <v>50</v>
      </c>
      <c r="AK2650" s="2" t="s">
        <v>49</v>
      </c>
    </row>
    <row r="2651" spans="1:37" ht="28.8" x14ac:dyDescent="0.3">
      <c r="A2651" s="1">
        <v>2910</v>
      </c>
      <c r="B2651">
        <v>21167</v>
      </c>
      <c r="F2651" s="2" t="s">
        <v>76</v>
      </c>
      <c r="G2651" s="2" t="s">
        <v>78</v>
      </c>
      <c r="H2651" s="2" t="s">
        <v>37</v>
      </c>
      <c r="I2651" s="2" t="s">
        <v>46</v>
      </c>
      <c r="J2651" s="2" t="s">
        <v>100</v>
      </c>
      <c r="K2651" s="2" t="s">
        <v>477</v>
      </c>
      <c r="L2651" s="2" t="s">
        <v>612</v>
      </c>
      <c r="M2651" s="2" t="s">
        <v>2699</v>
      </c>
      <c r="N2651" s="3" t="s">
        <v>2693</v>
      </c>
      <c r="O2651" s="2" t="s">
        <v>60</v>
      </c>
      <c r="P2651" s="2" t="s">
        <v>65</v>
      </c>
      <c r="Q2651" s="2"/>
      <c r="R2651" s="2" t="s">
        <v>1497</v>
      </c>
      <c r="S2651" s="2" t="s">
        <v>2041</v>
      </c>
      <c r="T2651" s="2"/>
      <c r="U2651">
        <v>0</v>
      </c>
      <c r="V2651">
        <v>61</v>
      </c>
      <c r="W2651" s="4">
        <v>46160</v>
      </c>
      <c r="X2651" s="4">
        <v>46178</v>
      </c>
      <c r="Y2651" s="4">
        <v>46178</v>
      </c>
      <c r="Z2651" s="4">
        <v>46239</v>
      </c>
      <c r="AA2651" s="3"/>
      <c r="AB2651" s="3" t="s">
        <v>2685</v>
      </c>
      <c r="AC2651" s="2"/>
      <c r="AD2651" s="2" t="s">
        <v>101</v>
      </c>
      <c r="AE2651" s="2" t="s">
        <v>117</v>
      </c>
      <c r="AF2651" s="2"/>
      <c r="AG2651" s="2"/>
      <c r="AH2651" s="2"/>
      <c r="AI2651" s="2"/>
      <c r="AJ2651" s="2" t="s">
        <v>50</v>
      </c>
      <c r="AK2651" s="2" t="s">
        <v>49</v>
      </c>
    </row>
    <row r="2652" spans="1:37" ht="72" x14ac:dyDescent="0.3">
      <c r="A2652" s="1">
        <v>2911</v>
      </c>
      <c r="B2652">
        <v>21224</v>
      </c>
      <c r="F2652" s="2" t="s">
        <v>47</v>
      </c>
      <c r="G2652" s="2" t="s">
        <v>78</v>
      </c>
      <c r="H2652" s="2" t="s">
        <v>37</v>
      </c>
      <c r="I2652" s="2" t="s">
        <v>75</v>
      </c>
      <c r="J2652" s="2" t="s">
        <v>364</v>
      </c>
      <c r="K2652" s="2" t="s">
        <v>467</v>
      </c>
      <c r="L2652" s="2" t="s">
        <v>83</v>
      </c>
      <c r="M2652" s="2" t="s">
        <v>471</v>
      </c>
      <c r="N2652" s="3" t="s">
        <v>2700</v>
      </c>
      <c r="O2652" s="2" t="s">
        <v>53</v>
      </c>
      <c r="P2652" s="2" t="s">
        <v>65</v>
      </c>
      <c r="Q2652" s="2"/>
      <c r="R2652" s="2"/>
      <c r="S2652" s="2"/>
      <c r="T2652" s="2"/>
      <c r="U2652">
        <v>0</v>
      </c>
      <c r="V2652">
        <v>365</v>
      </c>
      <c r="W2652" s="4">
        <v>46165</v>
      </c>
      <c r="X2652" s="4">
        <v>46178</v>
      </c>
      <c r="Y2652" s="4">
        <v>46178</v>
      </c>
      <c r="Z2652" s="4">
        <v>46543</v>
      </c>
      <c r="AA2652" s="3"/>
      <c r="AB2652" s="3" t="s">
        <v>2701</v>
      </c>
      <c r="AC2652" s="2"/>
      <c r="AD2652" s="2" t="s">
        <v>95</v>
      </c>
      <c r="AE2652" s="2" t="s">
        <v>95</v>
      </c>
      <c r="AF2652" s="2"/>
      <c r="AG2652" s="2"/>
      <c r="AH2652" s="2"/>
      <c r="AI2652" s="2"/>
      <c r="AJ2652" s="2" t="s">
        <v>50</v>
      </c>
      <c r="AK2652" s="2" t="s">
        <v>49</v>
      </c>
    </row>
    <row r="2653" spans="1:37" ht="28.8" x14ac:dyDescent="0.3">
      <c r="A2653" s="1">
        <v>2912</v>
      </c>
      <c r="F2653" s="2" t="s">
        <v>76</v>
      </c>
      <c r="G2653" s="2" t="s">
        <v>72</v>
      </c>
      <c r="H2653" s="2" t="s">
        <v>37</v>
      </c>
      <c r="I2653" s="2" t="s">
        <v>75</v>
      </c>
      <c r="J2653" s="2" t="s">
        <v>138</v>
      </c>
      <c r="K2653" s="2" t="s">
        <v>526</v>
      </c>
      <c r="L2653" s="2" t="s">
        <v>143</v>
      </c>
      <c r="M2653" s="2" t="s">
        <v>537</v>
      </c>
      <c r="N2653" s="3" t="s">
        <v>2661</v>
      </c>
      <c r="O2653" s="2" t="s">
        <v>60</v>
      </c>
      <c r="P2653" s="2" t="s">
        <v>65</v>
      </c>
      <c r="Q2653" s="2"/>
      <c r="R2653" s="2"/>
      <c r="S2653" s="2"/>
      <c r="T2653" s="2"/>
      <c r="U2653">
        <v>0</v>
      </c>
      <c r="V2653">
        <v>31</v>
      </c>
      <c r="W2653" s="4">
        <v>46163</v>
      </c>
      <c r="X2653" s="4"/>
      <c r="Y2653" s="4">
        <v>46163</v>
      </c>
      <c r="Z2653" s="4">
        <v>46194</v>
      </c>
      <c r="AA2653" s="3"/>
      <c r="AB2653" s="3" t="s">
        <v>2671</v>
      </c>
      <c r="AC2653" s="2"/>
      <c r="AD2653" s="2" t="s">
        <v>95</v>
      </c>
      <c r="AE2653" s="2" t="s">
        <v>95</v>
      </c>
      <c r="AF2653" s="2"/>
      <c r="AG2653" s="2"/>
      <c r="AH2653" s="2"/>
      <c r="AI2653" s="2"/>
      <c r="AJ2653" s="2" t="s">
        <v>50</v>
      </c>
      <c r="AK2653" s="2" t="s">
        <v>49</v>
      </c>
    </row>
    <row r="2654" spans="1:37" ht="28.8" x14ac:dyDescent="0.3">
      <c r="A2654" s="1">
        <v>2913</v>
      </c>
      <c r="B2654">
        <v>21223</v>
      </c>
      <c r="F2654" s="2" t="s">
        <v>76</v>
      </c>
      <c r="G2654" s="2" t="s">
        <v>72</v>
      </c>
      <c r="H2654" s="2" t="s">
        <v>37</v>
      </c>
      <c r="I2654" s="2" t="s">
        <v>75</v>
      </c>
      <c r="J2654" s="2" t="s">
        <v>138</v>
      </c>
      <c r="K2654" s="2" t="s">
        <v>526</v>
      </c>
      <c r="L2654" s="2" t="s">
        <v>83</v>
      </c>
      <c r="M2654" s="2" t="s">
        <v>537</v>
      </c>
      <c r="N2654" s="3" t="s">
        <v>2661</v>
      </c>
      <c r="O2654" s="2" t="s">
        <v>60</v>
      </c>
      <c r="P2654" s="2" t="s">
        <v>65</v>
      </c>
      <c r="Q2654" s="2"/>
      <c r="R2654" s="2"/>
      <c r="S2654" s="2"/>
      <c r="T2654" s="2"/>
      <c r="U2654">
        <v>0</v>
      </c>
      <c r="V2654">
        <v>31</v>
      </c>
      <c r="W2654" s="4">
        <v>46163</v>
      </c>
      <c r="X2654" s="4"/>
      <c r="Y2654" s="4">
        <v>46163</v>
      </c>
      <c r="Z2654" s="4">
        <v>46194</v>
      </c>
      <c r="AA2654" s="3"/>
      <c r="AB2654" s="3" t="s">
        <v>2671</v>
      </c>
      <c r="AC2654" s="2"/>
      <c r="AD2654" s="2" t="s">
        <v>95</v>
      </c>
      <c r="AE2654" s="2" t="s">
        <v>94</v>
      </c>
      <c r="AF2654" s="2"/>
      <c r="AG2654" s="2"/>
      <c r="AH2654" s="2"/>
      <c r="AI2654" s="2"/>
      <c r="AJ2654" s="2" t="s">
        <v>50</v>
      </c>
      <c r="AK2654" s="2" t="s">
        <v>49</v>
      </c>
    </row>
    <row r="2655" spans="1:37" ht="43.2" x14ac:dyDescent="0.3">
      <c r="A2655" s="1">
        <v>2914</v>
      </c>
      <c r="F2655" s="2" t="s">
        <v>76</v>
      </c>
      <c r="G2655" s="2" t="s">
        <v>72</v>
      </c>
      <c r="H2655" s="2" t="s">
        <v>37</v>
      </c>
      <c r="I2655" s="2" t="s">
        <v>75</v>
      </c>
      <c r="J2655" s="2" t="s">
        <v>138</v>
      </c>
      <c r="K2655" s="2" t="s">
        <v>526</v>
      </c>
      <c r="L2655" s="2" t="s">
        <v>67</v>
      </c>
      <c r="M2655" s="2" t="s">
        <v>527</v>
      </c>
      <c r="N2655" s="3" t="s">
        <v>2702</v>
      </c>
      <c r="O2655" s="2" t="s">
        <v>60</v>
      </c>
      <c r="P2655" s="2" t="s">
        <v>65</v>
      </c>
      <c r="Q2655" s="2"/>
      <c r="R2655" s="2"/>
      <c r="S2655" s="2"/>
      <c r="T2655" s="2"/>
      <c r="U2655">
        <v>0</v>
      </c>
      <c r="V2655">
        <v>31</v>
      </c>
      <c r="W2655" s="4">
        <v>46163</v>
      </c>
      <c r="X2655" s="4"/>
      <c r="Y2655" s="4">
        <v>46163</v>
      </c>
      <c r="Z2655" s="4">
        <v>46194</v>
      </c>
      <c r="AA2655" s="3"/>
      <c r="AB2655" s="3" t="s">
        <v>2703</v>
      </c>
      <c r="AC2655" s="2"/>
      <c r="AD2655" s="2" t="s">
        <v>95</v>
      </c>
      <c r="AE2655" s="2" t="s">
        <v>95</v>
      </c>
      <c r="AF2655" s="2"/>
      <c r="AG2655" s="2"/>
      <c r="AH2655" s="2"/>
      <c r="AI2655" s="2"/>
      <c r="AJ2655" s="2" t="s">
        <v>50</v>
      </c>
      <c r="AK2655" s="2" t="s">
        <v>49</v>
      </c>
    </row>
    <row r="2656" spans="1:37" ht="43.2" x14ac:dyDescent="0.3">
      <c r="A2656" s="1">
        <v>2915</v>
      </c>
      <c r="B2656">
        <v>21221</v>
      </c>
      <c r="F2656" s="2" t="s">
        <v>76</v>
      </c>
      <c r="G2656" s="2" t="s">
        <v>72</v>
      </c>
      <c r="H2656" s="2" t="s">
        <v>37</v>
      </c>
      <c r="I2656" s="2" t="s">
        <v>75</v>
      </c>
      <c r="J2656" s="2" t="s">
        <v>138</v>
      </c>
      <c r="K2656" s="2" t="s">
        <v>526</v>
      </c>
      <c r="L2656" s="2" t="s">
        <v>170</v>
      </c>
      <c r="M2656" s="2" t="s">
        <v>530</v>
      </c>
      <c r="N2656" s="3" t="s">
        <v>2704</v>
      </c>
      <c r="O2656" s="2" t="s">
        <v>60</v>
      </c>
      <c r="P2656" s="2" t="s">
        <v>65</v>
      </c>
      <c r="Q2656" s="2"/>
      <c r="R2656" s="2"/>
      <c r="S2656" s="2"/>
      <c r="T2656" s="2"/>
      <c r="U2656">
        <v>0</v>
      </c>
      <c r="V2656">
        <v>31</v>
      </c>
      <c r="W2656" s="4">
        <v>46163</v>
      </c>
      <c r="X2656" s="4"/>
      <c r="Y2656" s="4">
        <v>46163</v>
      </c>
      <c r="Z2656" s="4">
        <v>46194</v>
      </c>
      <c r="AA2656" s="3"/>
      <c r="AB2656" s="3" t="s">
        <v>2658</v>
      </c>
      <c r="AC2656" s="2"/>
      <c r="AD2656" s="2" t="s">
        <v>95</v>
      </c>
      <c r="AE2656" s="2" t="s">
        <v>94</v>
      </c>
      <c r="AF2656" s="2"/>
      <c r="AG2656" s="2"/>
      <c r="AH2656" s="2"/>
      <c r="AI2656" s="2"/>
      <c r="AJ2656" s="2" t="s">
        <v>50</v>
      </c>
      <c r="AK2656" s="2" t="s">
        <v>49</v>
      </c>
    </row>
    <row r="2657" spans="1:37" ht="28.8" x14ac:dyDescent="0.3">
      <c r="A2657" s="1">
        <v>2916</v>
      </c>
      <c r="B2657">
        <v>21219</v>
      </c>
      <c r="F2657" s="2" t="s">
        <v>76</v>
      </c>
      <c r="G2657" s="2" t="s">
        <v>72</v>
      </c>
      <c r="H2657" s="2" t="s">
        <v>37</v>
      </c>
      <c r="I2657" s="2" t="s">
        <v>75</v>
      </c>
      <c r="J2657" s="2" t="s">
        <v>138</v>
      </c>
      <c r="K2657" s="2" t="s">
        <v>526</v>
      </c>
      <c r="L2657" s="2" t="s">
        <v>149</v>
      </c>
      <c r="M2657" s="2" t="s">
        <v>529</v>
      </c>
      <c r="N2657" s="3" t="s">
        <v>1145</v>
      </c>
      <c r="O2657" s="2" t="s">
        <v>60</v>
      </c>
      <c r="P2657" s="2" t="s">
        <v>65</v>
      </c>
      <c r="Q2657" s="2"/>
      <c r="R2657" s="2"/>
      <c r="S2657" s="2"/>
      <c r="T2657" s="2"/>
      <c r="U2657">
        <v>0</v>
      </c>
      <c r="V2657">
        <v>31</v>
      </c>
      <c r="W2657" s="4">
        <v>46163</v>
      </c>
      <c r="X2657" s="4"/>
      <c r="Y2657" s="4">
        <v>46163</v>
      </c>
      <c r="Z2657" s="4">
        <v>46194</v>
      </c>
      <c r="AA2657" s="3"/>
      <c r="AB2657" s="3" t="s">
        <v>2658</v>
      </c>
      <c r="AC2657" s="2"/>
      <c r="AD2657" s="2" t="s">
        <v>95</v>
      </c>
      <c r="AE2657" s="2" t="s">
        <v>94</v>
      </c>
      <c r="AF2657" s="2"/>
      <c r="AG2657" s="2"/>
      <c r="AH2657" s="2"/>
      <c r="AI2657" s="2"/>
      <c r="AJ2657" s="2" t="s">
        <v>50</v>
      </c>
      <c r="AK2657" s="2" t="s">
        <v>49</v>
      </c>
    </row>
    <row r="2658" spans="1:37" ht="28.8" x14ac:dyDescent="0.3">
      <c r="A2658" s="1">
        <v>2917</v>
      </c>
      <c r="B2658">
        <v>21218</v>
      </c>
      <c r="F2658" s="2" t="s">
        <v>76</v>
      </c>
      <c r="G2658" s="2" t="s">
        <v>78</v>
      </c>
      <c r="H2658" s="2" t="s">
        <v>37</v>
      </c>
      <c r="I2658" s="2" t="s">
        <v>75</v>
      </c>
      <c r="J2658" s="2" t="s">
        <v>138</v>
      </c>
      <c r="K2658" s="2" t="s">
        <v>526</v>
      </c>
      <c r="L2658" s="2" t="s">
        <v>1183</v>
      </c>
      <c r="M2658" s="2" t="s">
        <v>1427</v>
      </c>
      <c r="N2658" s="3" t="s">
        <v>2705</v>
      </c>
      <c r="O2658" s="2" t="s">
        <v>60</v>
      </c>
      <c r="P2658" s="2" t="s">
        <v>65</v>
      </c>
      <c r="Q2658" s="2"/>
      <c r="R2658" s="2"/>
      <c r="S2658" s="2"/>
      <c r="T2658" s="2"/>
      <c r="U2658">
        <v>0</v>
      </c>
      <c r="V2658">
        <v>31</v>
      </c>
      <c r="W2658" s="4">
        <v>46163</v>
      </c>
      <c r="X2658" s="4">
        <v>46178</v>
      </c>
      <c r="Y2658" s="4">
        <v>46178</v>
      </c>
      <c r="Z2658" s="4">
        <v>46209</v>
      </c>
      <c r="AA2658" s="3"/>
      <c r="AB2658" s="3" t="s">
        <v>2662</v>
      </c>
      <c r="AC2658" s="2"/>
      <c r="AD2658" s="2" t="s">
        <v>95</v>
      </c>
      <c r="AE2658" s="2" t="s">
        <v>95</v>
      </c>
      <c r="AF2658" s="2"/>
      <c r="AG2658" s="2"/>
      <c r="AH2658" s="2"/>
      <c r="AI2658" s="2"/>
      <c r="AJ2658" s="2" t="s">
        <v>50</v>
      </c>
      <c r="AK2658" s="2" t="s">
        <v>49</v>
      </c>
    </row>
    <row r="2659" spans="1:37" ht="57.6" x14ac:dyDescent="0.3">
      <c r="A2659" s="1">
        <v>2918</v>
      </c>
      <c r="B2659">
        <v>21217</v>
      </c>
      <c r="F2659" s="2" t="s">
        <v>76</v>
      </c>
      <c r="G2659" s="2" t="s">
        <v>72</v>
      </c>
      <c r="H2659" s="2" t="s">
        <v>37</v>
      </c>
      <c r="I2659" s="2" t="s">
        <v>75</v>
      </c>
      <c r="J2659" s="2" t="s">
        <v>138</v>
      </c>
      <c r="K2659" s="2" t="s">
        <v>526</v>
      </c>
      <c r="L2659" s="2" t="s">
        <v>588</v>
      </c>
      <c r="M2659" s="2" t="s">
        <v>596</v>
      </c>
      <c r="N2659" s="3" t="s">
        <v>2706</v>
      </c>
      <c r="O2659" s="2" t="s">
        <v>60</v>
      </c>
      <c r="P2659" s="2" t="s">
        <v>65</v>
      </c>
      <c r="Q2659" s="2"/>
      <c r="R2659" s="2"/>
      <c r="S2659" s="2"/>
      <c r="T2659" s="2"/>
      <c r="U2659">
        <v>0</v>
      </c>
      <c r="V2659">
        <v>31</v>
      </c>
      <c r="W2659" s="4">
        <v>46163</v>
      </c>
      <c r="X2659" s="4"/>
      <c r="Y2659" s="4">
        <v>46163</v>
      </c>
      <c r="Z2659" s="4">
        <v>46194</v>
      </c>
      <c r="AA2659" s="3"/>
      <c r="AB2659" s="3"/>
      <c r="AC2659" s="2"/>
      <c r="AD2659" s="2" t="s">
        <v>95</v>
      </c>
      <c r="AE2659" s="2" t="s">
        <v>74</v>
      </c>
      <c r="AF2659" s="2"/>
      <c r="AG2659" s="2"/>
      <c r="AH2659" s="2"/>
      <c r="AI2659" s="2"/>
      <c r="AJ2659" s="2" t="s">
        <v>50</v>
      </c>
      <c r="AK2659" s="2" t="s">
        <v>49</v>
      </c>
    </row>
    <row r="2660" spans="1:37" ht="28.8" x14ac:dyDescent="0.3">
      <c r="A2660" s="1">
        <v>2919</v>
      </c>
      <c r="B2660">
        <v>21215</v>
      </c>
      <c r="F2660" s="2" t="s">
        <v>76</v>
      </c>
      <c r="G2660" s="2" t="s">
        <v>78</v>
      </c>
      <c r="H2660" s="2" t="s">
        <v>37</v>
      </c>
      <c r="I2660" s="2" t="s">
        <v>75</v>
      </c>
      <c r="J2660" s="2" t="s">
        <v>138</v>
      </c>
      <c r="K2660" s="2" t="s">
        <v>526</v>
      </c>
      <c r="L2660" s="2" t="s">
        <v>1420</v>
      </c>
      <c r="M2660" s="2" t="s">
        <v>2707</v>
      </c>
      <c r="N2660" s="3" t="s">
        <v>1145</v>
      </c>
      <c r="O2660" s="2" t="s">
        <v>60</v>
      </c>
      <c r="P2660" s="2" t="s">
        <v>65</v>
      </c>
      <c r="Q2660" s="2"/>
      <c r="R2660" s="2"/>
      <c r="S2660" s="2"/>
      <c r="T2660" s="2"/>
      <c r="U2660">
        <v>0</v>
      </c>
      <c r="V2660">
        <v>31</v>
      </c>
      <c r="W2660" s="4">
        <v>46163</v>
      </c>
      <c r="X2660" s="4">
        <v>46178</v>
      </c>
      <c r="Y2660" s="4">
        <v>46178</v>
      </c>
      <c r="Z2660" s="4">
        <v>46209</v>
      </c>
      <c r="AA2660" s="3"/>
      <c r="AB2660" s="3" t="s">
        <v>2701</v>
      </c>
      <c r="AC2660" s="2"/>
      <c r="AD2660" s="2" t="s">
        <v>95</v>
      </c>
      <c r="AE2660" s="2" t="s">
        <v>95</v>
      </c>
      <c r="AF2660" s="2"/>
      <c r="AG2660" s="2"/>
      <c r="AH2660" s="2"/>
      <c r="AI2660" s="2"/>
      <c r="AJ2660" s="2" t="s">
        <v>50</v>
      </c>
      <c r="AK2660" s="2" t="s">
        <v>49</v>
      </c>
    </row>
    <row r="2661" spans="1:37" ht="28.8" x14ac:dyDescent="0.3">
      <c r="A2661" s="1">
        <v>2920</v>
      </c>
      <c r="F2661" s="2" t="s">
        <v>76</v>
      </c>
      <c r="G2661" s="2" t="s">
        <v>78</v>
      </c>
      <c r="H2661" s="2" t="s">
        <v>37</v>
      </c>
      <c r="I2661" s="2" t="s">
        <v>75</v>
      </c>
      <c r="J2661" s="2" t="s">
        <v>138</v>
      </c>
      <c r="K2661" s="2" t="s">
        <v>526</v>
      </c>
      <c r="L2661" s="2" t="s">
        <v>605</v>
      </c>
      <c r="M2661" s="2" t="s">
        <v>2708</v>
      </c>
      <c r="N2661" s="3" t="s">
        <v>2674</v>
      </c>
      <c r="O2661" s="2" t="s">
        <v>60</v>
      </c>
      <c r="P2661" s="2" t="s">
        <v>65</v>
      </c>
      <c r="Q2661" s="2"/>
      <c r="R2661" s="2"/>
      <c r="S2661" s="2"/>
      <c r="T2661" s="2"/>
      <c r="U2661">
        <v>0</v>
      </c>
      <c r="V2661">
        <v>31</v>
      </c>
      <c r="W2661" s="4">
        <v>46163</v>
      </c>
      <c r="X2661" s="4">
        <v>46178</v>
      </c>
      <c r="Y2661" s="4">
        <v>46178</v>
      </c>
      <c r="Z2661" s="4">
        <v>46209</v>
      </c>
      <c r="AA2661" s="3"/>
      <c r="AB2661" s="3" t="s">
        <v>2664</v>
      </c>
      <c r="AC2661" s="2"/>
      <c r="AD2661" s="2" t="s">
        <v>95</v>
      </c>
      <c r="AE2661" s="2" t="s">
        <v>95</v>
      </c>
      <c r="AF2661" s="2"/>
      <c r="AG2661" s="2"/>
      <c r="AH2661" s="2"/>
      <c r="AI2661" s="2"/>
      <c r="AJ2661" s="2" t="s">
        <v>50</v>
      </c>
      <c r="AK2661" s="2" t="s">
        <v>49</v>
      </c>
    </row>
    <row r="2662" spans="1:37" ht="72" x14ac:dyDescent="0.3">
      <c r="A2662" s="1">
        <v>2921</v>
      </c>
      <c r="B2662">
        <v>21214</v>
      </c>
      <c r="F2662" s="2" t="s">
        <v>76</v>
      </c>
      <c r="G2662" s="2" t="s">
        <v>78</v>
      </c>
      <c r="H2662" s="2" t="s">
        <v>37</v>
      </c>
      <c r="I2662" s="2" t="s">
        <v>75</v>
      </c>
      <c r="J2662" s="2" t="s">
        <v>138</v>
      </c>
      <c r="K2662" s="2" t="s">
        <v>526</v>
      </c>
      <c r="L2662" s="2" t="s">
        <v>1429</v>
      </c>
      <c r="M2662" s="2" t="s">
        <v>1430</v>
      </c>
      <c r="N2662" s="3" t="s">
        <v>2709</v>
      </c>
      <c r="O2662" s="2" t="s">
        <v>60</v>
      </c>
      <c r="P2662" s="2" t="s">
        <v>65</v>
      </c>
      <c r="Q2662" s="2"/>
      <c r="R2662" s="2"/>
      <c r="S2662" s="2"/>
      <c r="T2662" s="2"/>
      <c r="U2662">
        <v>0</v>
      </c>
      <c r="V2662">
        <v>31</v>
      </c>
      <c r="W2662" s="4">
        <v>46163</v>
      </c>
      <c r="X2662" s="4">
        <v>46178</v>
      </c>
      <c r="Y2662" s="4">
        <v>46178</v>
      </c>
      <c r="Z2662" s="4">
        <v>46209</v>
      </c>
      <c r="AA2662" s="3"/>
      <c r="AB2662" s="3" t="s">
        <v>2701</v>
      </c>
      <c r="AC2662" s="2"/>
      <c r="AD2662" s="2" t="s">
        <v>95</v>
      </c>
      <c r="AE2662" s="2" t="s">
        <v>95</v>
      </c>
      <c r="AF2662" s="2"/>
      <c r="AG2662" s="2"/>
      <c r="AH2662" s="2"/>
      <c r="AI2662" s="2"/>
      <c r="AJ2662" s="2" t="s">
        <v>50</v>
      </c>
      <c r="AK2662" s="2" t="s">
        <v>49</v>
      </c>
    </row>
    <row r="2663" spans="1:37" ht="28.8" x14ac:dyDescent="0.3">
      <c r="A2663" s="1">
        <v>2922</v>
      </c>
      <c r="B2663">
        <v>21234</v>
      </c>
      <c r="F2663" s="2" t="s">
        <v>76</v>
      </c>
      <c r="G2663" s="2" t="s">
        <v>78</v>
      </c>
      <c r="H2663" s="2" t="s">
        <v>37</v>
      </c>
      <c r="I2663" s="2" t="s">
        <v>75</v>
      </c>
      <c r="J2663" s="2" t="s">
        <v>138</v>
      </c>
      <c r="K2663" s="2" t="s">
        <v>538</v>
      </c>
      <c r="L2663" s="2" t="s">
        <v>83</v>
      </c>
      <c r="M2663" s="2" t="s">
        <v>541</v>
      </c>
      <c r="N2663" s="3" t="s">
        <v>2710</v>
      </c>
      <c r="O2663" s="2" t="s">
        <v>60</v>
      </c>
      <c r="P2663" s="2" t="s">
        <v>65</v>
      </c>
      <c r="Q2663" s="2"/>
      <c r="R2663" s="2"/>
      <c r="S2663" s="2"/>
      <c r="T2663" s="2"/>
      <c r="U2663">
        <v>0</v>
      </c>
      <c r="V2663">
        <v>31</v>
      </c>
      <c r="W2663" s="4">
        <v>46167</v>
      </c>
      <c r="X2663" s="4">
        <v>46178</v>
      </c>
      <c r="Y2663" s="4">
        <v>46178</v>
      </c>
      <c r="Z2663" s="4">
        <v>46209</v>
      </c>
      <c r="AA2663" s="3"/>
      <c r="AB2663" s="3" t="s">
        <v>2701</v>
      </c>
      <c r="AC2663" s="2"/>
      <c r="AD2663" s="2" t="s">
        <v>95</v>
      </c>
      <c r="AE2663" s="2" t="s">
        <v>95</v>
      </c>
      <c r="AF2663" s="2"/>
      <c r="AG2663" s="2"/>
      <c r="AH2663" s="2"/>
      <c r="AI2663" s="2"/>
      <c r="AJ2663" s="2" t="s">
        <v>50</v>
      </c>
      <c r="AK2663" s="2" t="s">
        <v>49</v>
      </c>
    </row>
    <row r="2664" spans="1:37" ht="100.8" x14ac:dyDescent="0.3">
      <c r="A2664" s="1">
        <v>2923</v>
      </c>
      <c r="B2664">
        <v>21233</v>
      </c>
      <c r="F2664" s="2" t="s">
        <v>76</v>
      </c>
      <c r="G2664" s="2" t="s">
        <v>72</v>
      </c>
      <c r="H2664" s="2" t="s">
        <v>37</v>
      </c>
      <c r="I2664" s="2" t="s">
        <v>75</v>
      </c>
      <c r="J2664" s="2" t="s">
        <v>138</v>
      </c>
      <c r="K2664" s="2" t="s">
        <v>538</v>
      </c>
      <c r="L2664" s="2" t="s">
        <v>149</v>
      </c>
      <c r="M2664" s="2" t="s">
        <v>541</v>
      </c>
      <c r="N2664" s="3" t="s">
        <v>2711</v>
      </c>
      <c r="O2664" s="2" t="s">
        <v>60</v>
      </c>
      <c r="P2664" s="2" t="s">
        <v>65</v>
      </c>
      <c r="Q2664" s="2"/>
      <c r="R2664" s="2"/>
      <c r="S2664" s="2"/>
      <c r="T2664" s="2"/>
      <c r="U2664">
        <v>0</v>
      </c>
      <c r="V2664">
        <v>31</v>
      </c>
      <c r="W2664" s="4">
        <v>46167</v>
      </c>
      <c r="X2664" s="4"/>
      <c r="Y2664" s="4">
        <v>46167</v>
      </c>
      <c r="Z2664" s="4">
        <v>46198</v>
      </c>
      <c r="AA2664" s="3"/>
      <c r="AB2664" s="3" t="s">
        <v>2599</v>
      </c>
      <c r="AC2664" s="2"/>
      <c r="AD2664" s="2" t="s">
        <v>95</v>
      </c>
      <c r="AE2664" s="2" t="s">
        <v>73</v>
      </c>
      <c r="AF2664" s="2"/>
      <c r="AG2664" s="2"/>
      <c r="AH2664" s="2"/>
      <c r="AI2664" s="2"/>
      <c r="AJ2664" s="2" t="s">
        <v>50</v>
      </c>
      <c r="AK2664" s="2" t="s">
        <v>49</v>
      </c>
    </row>
    <row r="2665" spans="1:37" ht="28.8" x14ac:dyDescent="0.3">
      <c r="A2665" s="1">
        <v>2924</v>
      </c>
      <c r="B2665">
        <v>21232</v>
      </c>
      <c r="F2665" s="2" t="s">
        <v>76</v>
      </c>
      <c r="G2665" s="2" t="s">
        <v>72</v>
      </c>
      <c r="H2665" s="2" t="s">
        <v>37</v>
      </c>
      <c r="I2665" s="2" t="s">
        <v>75</v>
      </c>
      <c r="J2665" s="2" t="s">
        <v>138</v>
      </c>
      <c r="K2665" s="2" t="s">
        <v>538</v>
      </c>
      <c r="L2665" s="2" t="s">
        <v>531</v>
      </c>
      <c r="M2665" s="2" t="s">
        <v>542</v>
      </c>
      <c r="N2665" s="3" t="s">
        <v>2712</v>
      </c>
      <c r="O2665" s="2" t="s">
        <v>60</v>
      </c>
      <c r="P2665" s="2" t="s">
        <v>65</v>
      </c>
      <c r="Q2665" s="2"/>
      <c r="R2665" s="2" t="s">
        <v>91</v>
      </c>
      <c r="S2665" s="2" t="s">
        <v>1082</v>
      </c>
      <c r="T2665" s="2"/>
      <c r="U2665">
        <v>0</v>
      </c>
      <c r="V2665">
        <v>31</v>
      </c>
      <c r="W2665" s="4">
        <v>46167</v>
      </c>
      <c r="X2665" s="4"/>
      <c r="Y2665" s="4">
        <v>46167</v>
      </c>
      <c r="Z2665" s="4">
        <v>46198</v>
      </c>
      <c r="AA2665" s="3" t="s">
        <v>2713</v>
      </c>
      <c r="AB2665" s="3" t="s">
        <v>2658</v>
      </c>
      <c r="AC2665" s="2"/>
      <c r="AD2665" s="2" t="s">
        <v>95</v>
      </c>
      <c r="AE2665" s="2" t="s">
        <v>94</v>
      </c>
      <c r="AF2665" s="2"/>
      <c r="AG2665" s="2"/>
      <c r="AH2665" s="2"/>
      <c r="AI2665" s="2"/>
      <c r="AJ2665" s="2" t="s">
        <v>50</v>
      </c>
      <c r="AK2665" s="2" t="s">
        <v>49</v>
      </c>
    </row>
    <row r="2666" spans="1:37" ht="28.8" x14ac:dyDescent="0.3">
      <c r="A2666" s="1">
        <v>2925</v>
      </c>
      <c r="B2666">
        <v>21231</v>
      </c>
      <c r="F2666" s="2" t="s">
        <v>47</v>
      </c>
      <c r="G2666" s="2" t="s">
        <v>72</v>
      </c>
      <c r="H2666" s="2" t="s">
        <v>37</v>
      </c>
      <c r="I2666" s="2" t="s">
        <v>75</v>
      </c>
      <c r="J2666" s="2" t="s">
        <v>138</v>
      </c>
      <c r="K2666" s="2" t="s">
        <v>538</v>
      </c>
      <c r="L2666" s="2" t="s">
        <v>1431</v>
      </c>
      <c r="M2666" s="2" t="s">
        <v>544</v>
      </c>
      <c r="N2666" s="3" t="s">
        <v>2676</v>
      </c>
      <c r="O2666" s="2" t="s">
        <v>53</v>
      </c>
      <c r="P2666" s="2" t="s">
        <v>65</v>
      </c>
      <c r="Q2666" s="2"/>
      <c r="R2666" s="2" t="s">
        <v>1087</v>
      </c>
      <c r="S2666" s="2" t="s">
        <v>2488</v>
      </c>
      <c r="T2666" s="2"/>
      <c r="U2666">
        <v>0</v>
      </c>
      <c r="V2666">
        <v>31</v>
      </c>
      <c r="W2666" s="4">
        <v>46167</v>
      </c>
      <c r="X2666" s="4"/>
      <c r="Y2666" s="4">
        <v>46167</v>
      </c>
      <c r="Z2666" s="4">
        <v>46198</v>
      </c>
      <c r="AA2666" s="3"/>
      <c r="AB2666" s="3" t="s">
        <v>2703</v>
      </c>
      <c r="AC2666" s="2"/>
      <c r="AD2666" s="2" t="s">
        <v>95</v>
      </c>
      <c r="AE2666" s="2" t="s">
        <v>94</v>
      </c>
      <c r="AF2666" s="2"/>
      <c r="AG2666" s="2"/>
      <c r="AH2666" s="2"/>
      <c r="AI2666" s="2"/>
      <c r="AJ2666" s="2" t="s">
        <v>50</v>
      </c>
      <c r="AK2666" s="2" t="s">
        <v>49</v>
      </c>
    </row>
    <row r="2667" spans="1:37" ht="43.2" x14ac:dyDescent="0.3">
      <c r="A2667" s="1">
        <v>2926</v>
      </c>
      <c r="B2667">
        <v>21230</v>
      </c>
      <c r="F2667" s="2" t="s">
        <v>76</v>
      </c>
      <c r="G2667" s="2" t="s">
        <v>78</v>
      </c>
      <c r="H2667" s="2" t="s">
        <v>37</v>
      </c>
      <c r="I2667" s="2" t="s">
        <v>75</v>
      </c>
      <c r="J2667" s="2" t="s">
        <v>138</v>
      </c>
      <c r="K2667" s="2" t="s">
        <v>538</v>
      </c>
      <c r="L2667" s="2" t="s">
        <v>1183</v>
      </c>
      <c r="M2667" s="2" t="s">
        <v>1184</v>
      </c>
      <c r="N2667" s="3" t="s">
        <v>2714</v>
      </c>
      <c r="O2667" s="2" t="s">
        <v>60</v>
      </c>
      <c r="P2667" s="2" t="s">
        <v>65</v>
      </c>
      <c r="Q2667" s="2"/>
      <c r="R2667" s="2"/>
      <c r="S2667" s="2"/>
      <c r="T2667" s="2"/>
      <c r="U2667">
        <v>0</v>
      </c>
      <c r="V2667">
        <v>31</v>
      </c>
      <c r="W2667" s="4">
        <v>46167</v>
      </c>
      <c r="X2667" s="4">
        <v>46178</v>
      </c>
      <c r="Y2667" s="4">
        <v>46178</v>
      </c>
      <c r="Z2667" s="4">
        <v>46209</v>
      </c>
      <c r="AA2667" s="3"/>
      <c r="AB2667" s="3" t="s">
        <v>2715</v>
      </c>
      <c r="AC2667" s="2"/>
      <c r="AD2667" s="2" t="s">
        <v>95</v>
      </c>
      <c r="AE2667" s="2" t="s">
        <v>95</v>
      </c>
      <c r="AF2667" s="2"/>
      <c r="AG2667" s="2"/>
      <c r="AH2667" s="2"/>
      <c r="AI2667" s="2"/>
      <c r="AJ2667" s="2" t="s">
        <v>50</v>
      </c>
      <c r="AK2667" s="2" t="s">
        <v>49</v>
      </c>
    </row>
    <row r="2668" spans="1:37" ht="28.8" x14ac:dyDescent="0.3">
      <c r="A2668" s="1">
        <v>2927</v>
      </c>
      <c r="B2668">
        <v>21228</v>
      </c>
      <c r="F2668" s="2" t="s">
        <v>76</v>
      </c>
      <c r="G2668" s="2" t="s">
        <v>78</v>
      </c>
      <c r="H2668" s="2" t="s">
        <v>37</v>
      </c>
      <c r="I2668" s="2" t="s">
        <v>75</v>
      </c>
      <c r="J2668" s="2" t="s">
        <v>138</v>
      </c>
      <c r="K2668" s="2" t="s">
        <v>538</v>
      </c>
      <c r="L2668" s="2" t="s">
        <v>588</v>
      </c>
      <c r="M2668" s="2"/>
      <c r="N2668" s="3" t="s">
        <v>2716</v>
      </c>
      <c r="O2668" s="2" t="s">
        <v>60</v>
      </c>
      <c r="P2668" s="2" t="s">
        <v>65</v>
      </c>
      <c r="Q2668" s="2"/>
      <c r="R2668" s="2"/>
      <c r="S2668" s="2"/>
      <c r="T2668" s="2"/>
      <c r="U2668">
        <v>0</v>
      </c>
      <c r="V2668">
        <v>31</v>
      </c>
      <c r="W2668" s="4">
        <v>46167</v>
      </c>
      <c r="X2668" s="4">
        <v>46178</v>
      </c>
      <c r="Y2668" s="4">
        <v>46178</v>
      </c>
      <c r="Z2668" s="4">
        <v>46209</v>
      </c>
      <c r="AA2668" s="3"/>
      <c r="AB2668" s="3" t="s">
        <v>2715</v>
      </c>
      <c r="AC2668" s="2"/>
      <c r="AD2668" s="2" t="s">
        <v>95</v>
      </c>
      <c r="AE2668" s="2" t="s">
        <v>95</v>
      </c>
      <c r="AF2668" s="2"/>
      <c r="AG2668" s="2"/>
      <c r="AH2668" s="2"/>
      <c r="AI2668" s="2"/>
      <c r="AJ2668" s="2" t="s">
        <v>50</v>
      </c>
      <c r="AK2668" s="2" t="s">
        <v>49</v>
      </c>
    </row>
    <row r="2669" spans="1:37" ht="28.8" x14ac:dyDescent="0.3">
      <c r="A2669" s="1">
        <v>2928</v>
      </c>
      <c r="B2669">
        <v>21227</v>
      </c>
      <c r="F2669" s="2" t="s">
        <v>76</v>
      </c>
      <c r="G2669" s="2" t="s">
        <v>78</v>
      </c>
      <c r="H2669" s="2" t="s">
        <v>37</v>
      </c>
      <c r="I2669" s="2" t="s">
        <v>75</v>
      </c>
      <c r="J2669" s="2" t="s">
        <v>138</v>
      </c>
      <c r="K2669" s="2" t="s">
        <v>538</v>
      </c>
      <c r="L2669" s="2" t="s">
        <v>499</v>
      </c>
      <c r="M2669" s="2" t="s">
        <v>546</v>
      </c>
      <c r="N2669" s="3" t="s">
        <v>2717</v>
      </c>
      <c r="O2669" s="2" t="s">
        <v>60</v>
      </c>
      <c r="P2669" s="2" t="s">
        <v>65</v>
      </c>
      <c r="Q2669" s="2"/>
      <c r="R2669" s="2"/>
      <c r="S2669" s="2"/>
      <c r="T2669" s="2"/>
      <c r="U2669">
        <v>0</v>
      </c>
      <c r="V2669">
        <v>31</v>
      </c>
      <c r="W2669" s="4">
        <v>46167</v>
      </c>
      <c r="X2669" s="4">
        <v>46178</v>
      </c>
      <c r="Y2669" s="4">
        <v>46178</v>
      </c>
      <c r="Z2669" s="4">
        <v>46209</v>
      </c>
      <c r="AA2669" s="3"/>
      <c r="AB2669" s="3" t="s">
        <v>2715</v>
      </c>
      <c r="AC2669" s="2"/>
      <c r="AD2669" s="2" t="s">
        <v>95</v>
      </c>
      <c r="AE2669" s="2" t="s">
        <v>95</v>
      </c>
      <c r="AF2669" s="2"/>
      <c r="AG2669" s="2"/>
      <c r="AH2669" s="2"/>
      <c r="AI2669" s="2"/>
      <c r="AJ2669" s="2" t="s">
        <v>50</v>
      </c>
      <c r="AK2669" s="2" t="s">
        <v>49</v>
      </c>
    </row>
    <row r="2670" spans="1:37" ht="28.8" x14ac:dyDescent="0.3">
      <c r="A2670" s="1">
        <v>2929</v>
      </c>
      <c r="B2670">
        <v>21226</v>
      </c>
      <c r="F2670" s="2" t="s">
        <v>76</v>
      </c>
      <c r="G2670" s="2" t="s">
        <v>78</v>
      </c>
      <c r="H2670" s="2" t="s">
        <v>37</v>
      </c>
      <c r="I2670" s="2" t="s">
        <v>75</v>
      </c>
      <c r="J2670" s="2" t="s">
        <v>138</v>
      </c>
      <c r="K2670" s="2" t="s">
        <v>538</v>
      </c>
      <c r="L2670" s="2" t="s">
        <v>1094</v>
      </c>
      <c r="M2670" s="2" t="s">
        <v>1441</v>
      </c>
      <c r="N2670" s="3" t="s">
        <v>2718</v>
      </c>
      <c r="O2670" s="2" t="s">
        <v>60</v>
      </c>
      <c r="P2670" s="2" t="s">
        <v>65</v>
      </c>
      <c r="Q2670" s="2"/>
      <c r="R2670" s="2"/>
      <c r="S2670" s="2"/>
      <c r="T2670" s="2"/>
      <c r="U2670">
        <v>0</v>
      </c>
      <c r="V2670">
        <v>31</v>
      </c>
      <c r="W2670" s="4">
        <v>46167</v>
      </c>
      <c r="X2670" s="4">
        <v>46178</v>
      </c>
      <c r="Y2670" s="4">
        <v>46178</v>
      </c>
      <c r="Z2670" s="4">
        <v>46209</v>
      </c>
      <c r="AA2670" s="3"/>
      <c r="AB2670" s="3" t="s">
        <v>2715</v>
      </c>
      <c r="AC2670" s="2"/>
      <c r="AD2670" s="2" t="s">
        <v>95</v>
      </c>
      <c r="AE2670" s="2" t="s">
        <v>95</v>
      </c>
      <c r="AF2670" s="2"/>
      <c r="AG2670" s="2"/>
      <c r="AH2670" s="2"/>
      <c r="AI2670" s="2"/>
      <c r="AJ2670" s="2" t="s">
        <v>50</v>
      </c>
      <c r="AK2670" s="2" t="s">
        <v>49</v>
      </c>
    </row>
    <row r="2671" spans="1:37" ht="28.8" x14ac:dyDescent="0.3">
      <c r="A2671" s="1">
        <v>2930</v>
      </c>
      <c r="B2671">
        <v>21229</v>
      </c>
      <c r="F2671" s="2" t="s">
        <v>47</v>
      </c>
      <c r="G2671" s="2" t="s">
        <v>78</v>
      </c>
      <c r="H2671" s="2" t="s">
        <v>37</v>
      </c>
      <c r="I2671" s="2" t="s">
        <v>75</v>
      </c>
      <c r="J2671" s="2" t="s">
        <v>138</v>
      </c>
      <c r="K2671" s="2" t="s">
        <v>538</v>
      </c>
      <c r="L2671" s="2" t="s">
        <v>588</v>
      </c>
      <c r="M2671" s="2" t="s">
        <v>597</v>
      </c>
      <c r="N2671" s="3" t="s">
        <v>2719</v>
      </c>
      <c r="O2671" s="2" t="s">
        <v>53</v>
      </c>
      <c r="P2671" s="2" t="s">
        <v>65</v>
      </c>
      <c r="Q2671" s="2"/>
      <c r="R2671" s="2" t="s">
        <v>2638</v>
      </c>
      <c r="S2671" s="2" t="s">
        <v>2659</v>
      </c>
      <c r="T2671" s="2"/>
      <c r="U2671">
        <v>0</v>
      </c>
      <c r="V2671">
        <v>31</v>
      </c>
      <c r="W2671" s="4">
        <v>46167</v>
      </c>
      <c r="X2671" s="4">
        <v>46178</v>
      </c>
      <c r="Y2671" s="4">
        <v>46178</v>
      </c>
      <c r="Z2671" s="4">
        <v>46209</v>
      </c>
      <c r="AA2671" s="3"/>
      <c r="AB2671" s="3" t="s">
        <v>2703</v>
      </c>
      <c r="AC2671" s="2"/>
      <c r="AD2671" s="2" t="s">
        <v>95</v>
      </c>
      <c r="AE2671" s="2" t="s">
        <v>94</v>
      </c>
      <c r="AF2671" s="2"/>
      <c r="AG2671" s="2"/>
      <c r="AH2671" s="2"/>
      <c r="AI2671" s="2"/>
      <c r="AJ2671" s="2" t="s">
        <v>50</v>
      </c>
      <c r="AK2671" s="2" t="s">
        <v>49</v>
      </c>
    </row>
    <row r="2672" spans="1:37" ht="28.8" x14ac:dyDescent="0.3">
      <c r="A2672" s="1">
        <v>2931</v>
      </c>
      <c r="B2672">
        <v>21247</v>
      </c>
      <c r="F2672" s="2" t="s">
        <v>76</v>
      </c>
      <c r="G2672" s="2" t="s">
        <v>78</v>
      </c>
      <c r="H2672" s="2" t="s">
        <v>37</v>
      </c>
      <c r="I2672" s="2" t="s">
        <v>46</v>
      </c>
      <c r="J2672" s="2" t="s">
        <v>260</v>
      </c>
      <c r="K2672" s="2" t="s">
        <v>188</v>
      </c>
      <c r="L2672" s="2" t="s">
        <v>191</v>
      </c>
      <c r="M2672" s="2" t="s">
        <v>192</v>
      </c>
      <c r="N2672" s="3" t="s">
        <v>2680</v>
      </c>
      <c r="O2672" s="2" t="s">
        <v>53</v>
      </c>
      <c r="P2672" s="2" t="s">
        <v>65</v>
      </c>
      <c r="Q2672" s="2"/>
      <c r="R2672" s="2"/>
      <c r="S2672" s="2"/>
      <c r="T2672" s="2"/>
      <c r="U2672">
        <v>0</v>
      </c>
      <c r="V2672">
        <v>1096</v>
      </c>
      <c r="W2672" s="4">
        <v>46169</v>
      </c>
      <c r="X2672" s="4">
        <v>46184</v>
      </c>
      <c r="Y2672" s="4">
        <v>46184</v>
      </c>
      <c r="Z2672" s="4">
        <v>47280</v>
      </c>
      <c r="AA2672" s="3"/>
      <c r="AB2672" s="3" t="s">
        <v>2720</v>
      </c>
      <c r="AC2672" s="2"/>
      <c r="AD2672" s="2" t="s">
        <v>45</v>
      </c>
      <c r="AE2672" s="2" t="s">
        <v>45</v>
      </c>
      <c r="AF2672" s="2"/>
      <c r="AG2672" s="2"/>
      <c r="AH2672" s="2"/>
      <c r="AI2672" s="2"/>
      <c r="AJ2672" s="2" t="s">
        <v>50</v>
      </c>
      <c r="AK2672" s="2" t="s">
        <v>49</v>
      </c>
    </row>
    <row r="2673" spans="1:37" ht="28.8" x14ac:dyDescent="0.3">
      <c r="A2673" s="1">
        <v>2932</v>
      </c>
      <c r="B2673">
        <v>21246</v>
      </c>
      <c r="F2673" s="2" t="s">
        <v>76</v>
      </c>
      <c r="G2673" s="2" t="s">
        <v>78</v>
      </c>
      <c r="H2673" s="2" t="s">
        <v>37</v>
      </c>
      <c r="I2673" s="2" t="s">
        <v>46</v>
      </c>
      <c r="J2673" s="2" t="s">
        <v>260</v>
      </c>
      <c r="K2673" s="2" t="s">
        <v>188</v>
      </c>
      <c r="L2673" s="2" t="s">
        <v>184</v>
      </c>
      <c r="M2673" s="2" t="s">
        <v>193</v>
      </c>
      <c r="N2673" s="3" t="s">
        <v>2680</v>
      </c>
      <c r="O2673" s="2" t="s">
        <v>53</v>
      </c>
      <c r="P2673" s="2" t="s">
        <v>65</v>
      </c>
      <c r="Q2673" s="2"/>
      <c r="R2673" s="2"/>
      <c r="S2673" s="2"/>
      <c r="T2673" s="2"/>
      <c r="U2673">
        <v>0</v>
      </c>
      <c r="V2673">
        <v>1096</v>
      </c>
      <c r="W2673" s="4">
        <v>46169</v>
      </c>
      <c r="X2673" s="4">
        <v>46184</v>
      </c>
      <c r="Y2673" s="4">
        <v>46184</v>
      </c>
      <c r="Z2673" s="4">
        <v>47280</v>
      </c>
      <c r="AA2673" s="3"/>
      <c r="AB2673" s="3" t="s">
        <v>2720</v>
      </c>
      <c r="AC2673" s="2"/>
      <c r="AD2673" s="2" t="s">
        <v>45</v>
      </c>
      <c r="AE2673" s="2" t="s">
        <v>45</v>
      </c>
      <c r="AF2673" s="2"/>
      <c r="AG2673" s="2"/>
      <c r="AH2673" s="2"/>
      <c r="AI2673" s="2"/>
      <c r="AJ2673" s="2" t="s">
        <v>50</v>
      </c>
      <c r="AK2673" s="2" t="s">
        <v>49</v>
      </c>
    </row>
    <row r="2674" spans="1:37" ht="57.6" x14ac:dyDescent="0.3">
      <c r="A2674" s="1">
        <v>2933</v>
      </c>
      <c r="B2674">
        <v>21253</v>
      </c>
      <c r="F2674" s="2" t="s">
        <v>76</v>
      </c>
      <c r="G2674" s="2" t="s">
        <v>78</v>
      </c>
      <c r="H2674" s="2" t="s">
        <v>37</v>
      </c>
      <c r="I2674" s="2" t="s">
        <v>46</v>
      </c>
      <c r="J2674" s="2" t="s">
        <v>277</v>
      </c>
      <c r="K2674" s="2" t="s">
        <v>490</v>
      </c>
      <c r="L2674" s="2" t="s">
        <v>143</v>
      </c>
      <c r="M2674" s="2" t="s">
        <v>491</v>
      </c>
      <c r="N2674" s="3" t="s">
        <v>2683</v>
      </c>
      <c r="O2674" s="2" t="s">
        <v>60</v>
      </c>
      <c r="P2674" s="2" t="s">
        <v>65</v>
      </c>
      <c r="Q2674" s="2"/>
      <c r="R2674" s="2"/>
      <c r="S2674" s="2"/>
      <c r="T2674" s="2"/>
      <c r="U2674">
        <v>0</v>
      </c>
      <c r="V2674">
        <v>365</v>
      </c>
      <c r="W2674" s="4">
        <v>46161</v>
      </c>
      <c r="X2674" s="4">
        <v>46185</v>
      </c>
      <c r="Y2674" s="4">
        <v>46185</v>
      </c>
      <c r="Z2674" s="4">
        <v>46550</v>
      </c>
      <c r="AA2674" s="3"/>
      <c r="AB2674" s="3" t="s">
        <v>2721</v>
      </c>
      <c r="AC2674" s="2"/>
      <c r="AD2674" s="2" t="s">
        <v>101</v>
      </c>
      <c r="AE2674" s="2" t="s">
        <v>101</v>
      </c>
      <c r="AF2674" s="2"/>
      <c r="AG2674" s="2"/>
      <c r="AH2674" s="2"/>
      <c r="AI2674" s="2"/>
      <c r="AJ2674" s="2" t="s">
        <v>50</v>
      </c>
      <c r="AK2674" s="2" t="s">
        <v>49</v>
      </c>
    </row>
    <row r="2675" spans="1:37" ht="57.6" x14ac:dyDescent="0.3">
      <c r="A2675" s="1">
        <v>2934</v>
      </c>
      <c r="B2675">
        <v>21254</v>
      </c>
      <c r="F2675" s="2" t="s">
        <v>76</v>
      </c>
      <c r="G2675" s="2" t="s">
        <v>78</v>
      </c>
      <c r="H2675" s="2" t="s">
        <v>37</v>
      </c>
      <c r="I2675" s="2" t="s">
        <v>46</v>
      </c>
      <c r="J2675" s="2" t="s">
        <v>277</v>
      </c>
      <c r="K2675" s="2" t="s">
        <v>490</v>
      </c>
      <c r="L2675" s="2" t="s">
        <v>83</v>
      </c>
      <c r="M2675" s="2" t="s">
        <v>493</v>
      </c>
      <c r="N2675" s="3" t="s">
        <v>2683</v>
      </c>
      <c r="O2675" s="2" t="s">
        <v>60</v>
      </c>
      <c r="P2675" s="2" t="s">
        <v>65</v>
      </c>
      <c r="Q2675" s="2"/>
      <c r="R2675" s="2"/>
      <c r="S2675" s="2"/>
      <c r="T2675" s="2"/>
      <c r="U2675">
        <v>0</v>
      </c>
      <c r="V2675">
        <v>365</v>
      </c>
      <c r="W2675" s="4">
        <v>46161</v>
      </c>
      <c r="X2675" s="4">
        <v>46185</v>
      </c>
      <c r="Y2675" s="4">
        <v>46185</v>
      </c>
      <c r="Z2675" s="4">
        <v>46550</v>
      </c>
      <c r="AA2675" s="3"/>
      <c r="AB2675" s="3" t="s">
        <v>2722</v>
      </c>
      <c r="AC2675" s="2"/>
      <c r="AD2675" s="2" t="s">
        <v>101</v>
      </c>
      <c r="AE2675" s="2" t="s">
        <v>101</v>
      </c>
      <c r="AF2675" s="2"/>
      <c r="AG2675" s="2"/>
      <c r="AH2675" s="2"/>
      <c r="AI2675" s="2"/>
      <c r="AJ2675" s="2" t="s">
        <v>50</v>
      </c>
      <c r="AK2675" s="2" t="s">
        <v>49</v>
      </c>
    </row>
    <row r="2676" spans="1:37" ht="57.6" x14ac:dyDescent="0.3">
      <c r="A2676" s="1">
        <v>2935</v>
      </c>
      <c r="B2676">
        <v>21255</v>
      </c>
      <c r="F2676" s="2" t="s">
        <v>76</v>
      </c>
      <c r="G2676" s="2" t="s">
        <v>78</v>
      </c>
      <c r="H2676" s="2" t="s">
        <v>37</v>
      </c>
      <c r="I2676" s="2" t="s">
        <v>46</v>
      </c>
      <c r="J2676" s="2" t="s">
        <v>277</v>
      </c>
      <c r="K2676" s="2" t="s">
        <v>490</v>
      </c>
      <c r="L2676" s="2" t="s">
        <v>149</v>
      </c>
      <c r="M2676" s="2" t="s">
        <v>494</v>
      </c>
      <c r="N2676" s="3" t="s">
        <v>2683</v>
      </c>
      <c r="O2676" s="2" t="s">
        <v>60</v>
      </c>
      <c r="P2676" s="2" t="s">
        <v>65</v>
      </c>
      <c r="Q2676" s="2"/>
      <c r="R2676" s="2"/>
      <c r="S2676" s="2"/>
      <c r="T2676" s="2"/>
      <c r="U2676">
        <v>0</v>
      </c>
      <c r="V2676">
        <v>365</v>
      </c>
      <c r="W2676" s="4">
        <v>46161</v>
      </c>
      <c r="X2676" s="4">
        <v>46185</v>
      </c>
      <c r="Y2676" s="4">
        <v>46185</v>
      </c>
      <c r="Z2676" s="4">
        <v>46550</v>
      </c>
      <c r="AA2676" s="3"/>
      <c r="AB2676" s="3" t="s">
        <v>2723</v>
      </c>
      <c r="AC2676" s="2"/>
      <c r="AD2676" s="2" t="s">
        <v>101</v>
      </c>
      <c r="AE2676" s="2" t="s">
        <v>101</v>
      </c>
      <c r="AF2676" s="2"/>
      <c r="AG2676" s="2"/>
      <c r="AH2676" s="2"/>
      <c r="AI2676" s="2"/>
      <c r="AJ2676" s="2" t="s">
        <v>50</v>
      </c>
      <c r="AK2676" s="2" t="s">
        <v>49</v>
      </c>
    </row>
    <row r="2677" spans="1:37" ht="28.8" x14ac:dyDescent="0.3">
      <c r="A2677" s="1">
        <v>2936</v>
      </c>
      <c r="B2677">
        <v>21256</v>
      </c>
      <c r="F2677" s="2" t="s">
        <v>76</v>
      </c>
      <c r="G2677" s="2" t="s">
        <v>72</v>
      </c>
      <c r="H2677" s="2" t="s">
        <v>37</v>
      </c>
      <c r="I2677" s="2" t="s">
        <v>46</v>
      </c>
      <c r="J2677" s="2" t="s">
        <v>320</v>
      </c>
      <c r="K2677" s="2" t="s">
        <v>490</v>
      </c>
      <c r="L2677" s="2" t="s">
        <v>67</v>
      </c>
      <c r="M2677" s="2" t="s">
        <v>492</v>
      </c>
      <c r="N2677" s="3" t="s">
        <v>2684</v>
      </c>
      <c r="O2677" s="2" t="s">
        <v>53</v>
      </c>
      <c r="P2677" s="2" t="s">
        <v>65</v>
      </c>
      <c r="Q2677" s="2"/>
      <c r="R2677" s="2" t="s">
        <v>740</v>
      </c>
      <c r="S2677" s="2" t="s">
        <v>977</v>
      </c>
      <c r="T2677" s="2"/>
      <c r="U2677">
        <v>0</v>
      </c>
      <c r="V2677">
        <v>731</v>
      </c>
      <c r="W2677" s="4">
        <v>46161</v>
      </c>
      <c r="X2677" s="4"/>
      <c r="Y2677" s="4">
        <v>46161</v>
      </c>
      <c r="Z2677" s="4">
        <v>46892</v>
      </c>
      <c r="AA2677" s="3"/>
      <c r="AB2677" s="3" t="s">
        <v>2557</v>
      </c>
      <c r="AC2677" s="2"/>
      <c r="AD2677" s="2" t="s">
        <v>101</v>
      </c>
      <c r="AE2677" s="2" t="s">
        <v>101</v>
      </c>
      <c r="AF2677" s="2"/>
      <c r="AG2677" s="2"/>
      <c r="AH2677" s="2"/>
      <c r="AI2677" s="2"/>
      <c r="AJ2677" s="2" t="s">
        <v>50</v>
      </c>
      <c r="AK2677" s="2" t="s">
        <v>49</v>
      </c>
    </row>
    <row r="2678" spans="1:37" ht="28.8" x14ac:dyDescent="0.3">
      <c r="A2678" s="1">
        <v>2937</v>
      </c>
      <c r="B2678">
        <v>21257</v>
      </c>
      <c r="F2678" s="2" t="s">
        <v>76</v>
      </c>
      <c r="G2678" s="2" t="s">
        <v>72</v>
      </c>
      <c r="H2678" s="2" t="s">
        <v>37</v>
      </c>
      <c r="I2678" s="2" t="s">
        <v>46</v>
      </c>
      <c r="J2678" s="2" t="s">
        <v>320</v>
      </c>
      <c r="K2678" s="2" t="s">
        <v>490</v>
      </c>
      <c r="L2678" s="2" t="s">
        <v>170</v>
      </c>
      <c r="M2678" s="2" t="s">
        <v>495</v>
      </c>
      <c r="N2678" s="3" t="s">
        <v>2684</v>
      </c>
      <c r="O2678" s="2" t="s">
        <v>53</v>
      </c>
      <c r="P2678" s="2" t="s">
        <v>65</v>
      </c>
      <c r="Q2678" s="2"/>
      <c r="R2678" s="2" t="s">
        <v>740</v>
      </c>
      <c r="S2678" s="2" t="s">
        <v>977</v>
      </c>
      <c r="T2678" s="2"/>
      <c r="U2678">
        <v>0</v>
      </c>
      <c r="V2678">
        <v>731</v>
      </c>
      <c r="W2678" s="4">
        <v>46161</v>
      </c>
      <c r="X2678" s="4"/>
      <c r="Y2678" s="4">
        <v>46161</v>
      </c>
      <c r="Z2678" s="4">
        <v>46892</v>
      </c>
      <c r="AA2678" s="3"/>
      <c r="AB2678" s="3" t="s">
        <v>2557</v>
      </c>
      <c r="AC2678" s="2"/>
      <c r="AD2678" s="2" t="s">
        <v>101</v>
      </c>
      <c r="AE2678" s="2" t="s">
        <v>101</v>
      </c>
      <c r="AF2678" s="2"/>
      <c r="AG2678" s="2"/>
      <c r="AH2678" s="2"/>
      <c r="AI2678" s="2"/>
      <c r="AJ2678" s="2" t="s">
        <v>50</v>
      </c>
      <c r="AK2678" s="2" t="s">
        <v>49</v>
      </c>
    </row>
    <row r="2679" spans="1:37" ht="28.8" x14ac:dyDescent="0.3">
      <c r="A2679" s="1">
        <v>2938</v>
      </c>
      <c r="B2679">
        <v>21258</v>
      </c>
      <c r="F2679" s="2" t="s">
        <v>76</v>
      </c>
      <c r="G2679" s="2" t="s">
        <v>72</v>
      </c>
      <c r="H2679" s="2" t="s">
        <v>37</v>
      </c>
      <c r="I2679" s="2" t="s">
        <v>46</v>
      </c>
      <c r="J2679" s="2" t="s">
        <v>1116</v>
      </c>
      <c r="K2679" s="2" t="s">
        <v>490</v>
      </c>
      <c r="L2679" s="2" t="s">
        <v>170</v>
      </c>
      <c r="M2679" s="2" t="s">
        <v>495</v>
      </c>
      <c r="N2679" s="3" t="s">
        <v>2724</v>
      </c>
      <c r="O2679" s="2" t="s">
        <v>53</v>
      </c>
      <c r="P2679" s="2" t="s">
        <v>65</v>
      </c>
      <c r="Q2679" s="2"/>
      <c r="R2679" s="2" t="s">
        <v>740</v>
      </c>
      <c r="S2679" s="2" t="s">
        <v>2725</v>
      </c>
      <c r="T2679" s="2"/>
      <c r="U2679">
        <v>0</v>
      </c>
      <c r="V2679">
        <v>0</v>
      </c>
      <c r="W2679" s="4">
        <v>46161</v>
      </c>
      <c r="X2679" s="4"/>
      <c r="Y2679" s="4">
        <v>46161</v>
      </c>
      <c r="Z2679" s="4">
        <v>46161</v>
      </c>
      <c r="AA2679" s="3"/>
      <c r="AB2679" s="3" t="s">
        <v>2557</v>
      </c>
      <c r="AC2679" s="2"/>
      <c r="AD2679" s="2" t="s">
        <v>101</v>
      </c>
      <c r="AE2679" s="2" t="s">
        <v>101</v>
      </c>
      <c r="AF2679" s="2"/>
      <c r="AG2679" s="2"/>
      <c r="AH2679" s="2"/>
      <c r="AI2679" s="2"/>
      <c r="AJ2679" s="2" t="s">
        <v>50</v>
      </c>
      <c r="AK2679" s="2" t="s">
        <v>49</v>
      </c>
    </row>
    <row r="2680" spans="1:37" ht="28.8" x14ac:dyDescent="0.3">
      <c r="A2680" s="1">
        <v>2939</v>
      </c>
      <c r="B2680">
        <v>21259</v>
      </c>
      <c r="F2680" s="2" t="s">
        <v>76</v>
      </c>
      <c r="G2680" s="2" t="s">
        <v>72</v>
      </c>
      <c r="H2680" s="2" t="s">
        <v>37</v>
      </c>
      <c r="I2680" s="2" t="s">
        <v>46</v>
      </c>
      <c r="J2680" s="2" t="s">
        <v>320</v>
      </c>
      <c r="K2680" s="2" t="s">
        <v>490</v>
      </c>
      <c r="L2680" s="2" t="s">
        <v>67</v>
      </c>
      <c r="M2680" s="2" t="s">
        <v>492</v>
      </c>
      <c r="N2680" s="3" t="s">
        <v>2726</v>
      </c>
      <c r="O2680" s="2" t="s">
        <v>53</v>
      </c>
      <c r="P2680" s="2" t="s">
        <v>65</v>
      </c>
      <c r="Q2680" s="2"/>
      <c r="R2680" s="2"/>
      <c r="S2680" s="2"/>
      <c r="T2680" s="2"/>
      <c r="U2680">
        <v>0</v>
      </c>
      <c r="V2680">
        <v>0</v>
      </c>
      <c r="W2680" s="4">
        <v>46161</v>
      </c>
      <c r="X2680" s="4"/>
      <c r="Y2680" s="4">
        <v>46161</v>
      </c>
      <c r="Z2680" s="4">
        <v>46161</v>
      </c>
      <c r="AA2680" s="3"/>
      <c r="AB2680" s="3" t="s">
        <v>2727</v>
      </c>
      <c r="AC2680" s="2"/>
      <c r="AD2680" s="2" t="s">
        <v>101</v>
      </c>
      <c r="AE2680" s="2" t="s">
        <v>101</v>
      </c>
      <c r="AF2680" s="2"/>
      <c r="AG2680" s="2"/>
      <c r="AH2680" s="2"/>
      <c r="AI2680" s="2"/>
      <c r="AJ2680" s="2" t="s">
        <v>50</v>
      </c>
      <c r="AK2680" s="2" t="s">
        <v>49</v>
      </c>
    </row>
    <row r="2681" spans="1:37" ht="43.2" x14ac:dyDescent="0.3">
      <c r="A2681" s="1">
        <v>2940</v>
      </c>
      <c r="B2681">
        <v>21260</v>
      </c>
      <c r="F2681" s="2" t="s">
        <v>76</v>
      </c>
      <c r="G2681" s="2" t="s">
        <v>78</v>
      </c>
      <c r="H2681" s="2" t="s">
        <v>37</v>
      </c>
      <c r="I2681" s="2" t="s">
        <v>46</v>
      </c>
      <c r="J2681" s="2" t="s">
        <v>320</v>
      </c>
      <c r="K2681" s="2" t="s">
        <v>490</v>
      </c>
      <c r="L2681" s="2" t="s">
        <v>2196</v>
      </c>
      <c r="M2681" s="2" t="s">
        <v>2197</v>
      </c>
      <c r="N2681" s="3" t="s">
        <v>2728</v>
      </c>
      <c r="O2681" s="2" t="s">
        <v>53</v>
      </c>
      <c r="P2681" s="2" t="s">
        <v>65</v>
      </c>
      <c r="Q2681" s="2"/>
      <c r="R2681" s="2" t="s">
        <v>1497</v>
      </c>
      <c r="S2681" s="2" t="s">
        <v>2041</v>
      </c>
      <c r="T2681" s="2"/>
      <c r="U2681">
        <v>0</v>
      </c>
      <c r="V2681">
        <v>731</v>
      </c>
      <c r="W2681" s="4">
        <v>46161</v>
      </c>
      <c r="X2681" s="4">
        <v>46178</v>
      </c>
      <c r="Y2681" s="4">
        <v>46178</v>
      </c>
      <c r="Z2681" s="4">
        <v>46909</v>
      </c>
      <c r="AA2681" s="3"/>
      <c r="AB2681" s="3" t="s">
        <v>2609</v>
      </c>
      <c r="AC2681" s="2"/>
      <c r="AD2681" s="2" t="s">
        <v>101</v>
      </c>
      <c r="AE2681" s="2" t="s">
        <v>117</v>
      </c>
      <c r="AF2681" s="2"/>
      <c r="AG2681" s="2"/>
      <c r="AH2681" s="2"/>
      <c r="AI2681" s="2"/>
      <c r="AJ2681" s="2" t="s">
        <v>50</v>
      </c>
      <c r="AK2681" s="2" t="s">
        <v>49</v>
      </c>
    </row>
    <row r="2682" spans="1:37" ht="43.2" x14ac:dyDescent="0.3">
      <c r="A2682" s="1">
        <v>2941</v>
      </c>
      <c r="B2682">
        <v>21261</v>
      </c>
      <c r="F2682" s="2" t="s">
        <v>76</v>
      </c>
      <c r="G2682" s="2" t="s">
        <v>78</v>
      </c>
      <c r="H2682" s="2" t="s">
        <v>37</v>
      </c>
      <c r="I2682" s="2" t="s">
        <v>46</v>
      </c>
      <c r="J2682" s="2" t="s">
        <v>320</v>
      </c>
      <c r="K2682" s="2" t="s">
        <v>490</v>
      </c>
      <c r="L2682" s="2" t="s">
        <v>612</v>
      </c>
      <c r="M2682" s="2" t="s">
        <v>2729</v>
      </c>
      <c r="N2682" s="3" t="s">
        <v>2728</v>
      </c>
      <c r="O2682" s="2" t="s">
        <v>53</v>
      </c>
      <c r="P2682" s="2" t="s">
        <v>65</v>
      </c>
      <c r="Q2682" s="2"/>
      <c r="R2682" s="2" t="s">
        <v>1497</v>
      </c>
      <c r="S2682" s="2" t="s">
        <v>2041</v>
      </c>
      <c r="T2682" s="2"/>
      <c r="U2682">
        <v>0</v>
      </c>
      <c r="V2682">
        <v>731</v>
      </c>
      <c r="W2682" s="4">
        <v>46161</v>
      </c>
      <c r="X2682" s="4">
        <v>46178</v>
      </c>
      <c r="Y2682" s="4">
        <v>46178</v>
      </c>
      <c r="Z2682" s="4">
        <v>46909</v>
      </c>
      <c r="AA2682" s="3"/>
      <c r="AB2682" s="3" t="s">
        <v>2685</v>
      </c>
      <c r="AC2682" s="2"/>
      <c r="AD2682" s="2" t="s">
        <v>101</v>
      </c>
      <c r="AE2682" s="2" t="s">
        <v>117</v>
      </c>
      <c r="AF2682" s="2"/>
      <c r="AG2682" s="2"/>
      <c r="AH2682" s="2"/>
      <c r="AI2682" s="2"/>
      <c r="AJ2682" s="2" t="s">
        <v>50</v>
      </c>
      <c r="AK2682" s="2" t="s">
        <v>49</v>
      </c>
    </row>
    <row r="2683" spans="1:37" ht="28.8" x14ac:dyDescent="0.3">
      <c r="A2683" s="1">
        <v>2942</v>
      </c>
      <c r="B2683">
        <v>21263</v>
      </c>
      <c r="F2683" s="2" t="s">
        <v>76</v>
      </c>
      <c r="G2683" s="2" t="s">
        <v>78</v>
      </c>
      <c r="H2683" s="2" t="s">
        <v>37</v>
      </c>
      <c r="I2683" s="2" t="s">
        <v>46</v>
      </c>
      <c r="J2683" s="2" t="s">
        <v>260</v>
      </c>
      <c r="K2683" s="2" t="s">
        <v>490</v>
      </c>
      <c r="L2683" s="2" t="s">
        <v>1520</v>
      </c>
      <c r="M2683" s="2" t="s">
        <v>1521</v>
      </c>
      <c r="N2683" s="3" t="s">
        <v>2730</v>
      </c>
      <c r="O2683" s="2" t="s">
        <v>53</v>
      </c>
      <c r="P2683" s="2" t="s">
        <v>65</v>
      </c>
      <c r="Q2683" s="2"/>
      <c r="R2683" s="2"/>
      <c r="S2683" s="2"/>
      <c r="T2683" s="2"/>
      <c r="U2683">
        <v>0</v>
      </c>
      <c r="V2683">
        <v>365</v>
      </c>
      <c r="W2683" s="4">
        <v>46161</v>
      </c>
      <c r="X2683" s="4">
        <v>46178</v>
      </c>
      <c r="Y2683" s="4">
        <v>46178</v>
      </c>
      <c r="Z2683" s="4">
        <v>46543</v>
      </c>
      <c r="AA2683" s="3"/>
      <c r="AB2683" s="3" t="s">
        <v>2685</v>
      </c>
      <c r="AC2683" s="2"/>
      <c r="AD2683" s="2" t="s">
        <v>101</v>
      </c>
      <c r="AE2683" s="2" t="s">
        <v>117</v>
      </c>
      <c r="AF2683" s="2"/>
      <c r="AG2683" s="2"/>
      <c r="AH2683" s="2"/>
      <c r="AI2683" s="2"/>
      <c r="AJ2683" s="2" t="s">
        <v>50</v>
      </c>
      <c r="AK2683" s="2" t="s">
        <v>49</v>
      </c>
    </row>
    <row r="2684" spans="1:37" ht="28.8" x14ac:dyDescent="0.3">
      <c r="A2684" s="1">
        <v>2943</v>
      </c>
      <c r="B2684">
        <v>21262</v>
      </c>
      <c r="F2684" s="2" t="s">
        <v>76</v>
      </c>
      <c r="G2684" s="2" t="s">
        <v>78</v>
      </c>
      <c r="H2684" s="2" t="s">
        <v>37</v>
      </c>
      <c r="I2684" s="2" t="s">
        <v>46</v>
      </c>
      <c r="J2684" s="2" t="s">
        <v>260</v>
      </c>
      <c r="K2684" s="2" t="s">
        <v>490</v>
      </c>
      <c r="L2684" s="2" t="s">
        <v>158</v>
      </c>
      <c r="M2684" s="2" t="s">
        <v>2731</v>
      </c>
      <c r="N2684" s="3" t="s">
        <v>2732</v>
      </c>
      <c r="O2684" s="2" t="s">
        <v>53</v>
      </c>
      <c r="P2684" s="2" t="s">
        <v>65</v>
      </c>
      <c r="Q2684" s="2"/>
      <c r="R2684" s="2"/>
      <c r="S2684" s="2"/>
      <c r="T2684" s="2"/>
      <c r="U2684">
        <v>0</v>
      </c>
      <c r="V2684">
        <v>0</v>
      </c>
      <c r="W2684" s="4">
        <v>46161</v>
      </c>
      <c r="X2684" s="4">
        <v>46178</v>
      </c>
      <c r="Y2684" s="4">
        <v>46178</v>
      </c>
      <c r="Z2684" s="4">
        <v>46178</v>
      </c>
      <c r="AA2684" s="3"/>
      <c r="AB2684" s="3" t="s">
        <v>2685</v>
      </c>
      <c r="AC2684" s="2"/>
      <c r="AD2684" s="2" t="s">
        <v>101</v>
      </c>
      <c r="AE2684" s="2" t="s">
        <v>117</v>
      </c>
      <c r="AF2684" s="2"/>
      <c r="AG2684" s="2"/>
      <c r="AH2684" s="2"/>
      <c r="AI2684" s="2"/>
      <c r="AJ2684" s="2" t="s">
        <v>50</v>
      </c>
      <c r="AK2684" s="2" t="s">
        <v>49</v>
      </c>
    </row>
    <row r="2685" spans="1:37" ht="57.6" x14ac:dyDescent="0.3">
      <c r="A2685" s="1">
        <v>2944</v>
      </c>
      <c r="B2685">
        <v>21264</v>
      </c>
      <c r="F2685" s="2" t="s">
        <v>76</v>
      </c>
      <c r="G2685" s="2" t="s">
        <v>72</v>
      </c>
      <c r="H2685" s="2" t="s">
        <v>37</v>
      </c>
      <c r="I2685" s="2" t="s">
        <v>46</v>
      </c>
      <c r="J2685" s="2" t="s">
        <v>320</v>
      </c>
      <c r="K2685" s="2" t="s">
        <v>490</v>
      </c>
      <c r="L2685" s="2" t="s">
        <v>158</v>
      </c>
      <c r="M2685" s="2" t="s">
        <v>2731</v>
      </c>
      <c r="N2685" s="3" t="s">
        <v>2733</v>
      </c>
      <c r="O2685" s="2" t="s">
        <v>53</v>
      </c>
      <c r="P2685" s="2" t="s">
        <v>65</v>
      </c>
      <c r="Q2685" s="2"/>
      <c r="R2685" s="2" t="s">
        <v>583</v>
      </c>
      <c r="S2685" s="2" t="s">
        <v>590</v>
      </c>
      <c r="T2685" s="2"/>
      <c r="U2685">
        <v>0</v>
      </c>
      <c r="V2685">
        <v>0</v>
      </c>
      <c r="W2685" s="4">
        <v>46161</v>
      </c>
      <c r="X2685" s="4"/>
      <c r="Y2685" s="4">
        <v>46161</v>
      </c>
      <c r="Z2685" s="4">
        <v>46161</v>
      </c>
      <c r="AA2685" s="3"/>
      <c r="AB2685" s="3" t="s">
        <v>2727</v>
      </c>
      <c r="AC2685" s="2"/>
      <c r="AD2685" s="2" t="s">
        <v>101</v>
      </c>
      <c r="AE2685" s="2" t="s">
        <v>101</v>
      </c>
      <c r="AF2685" s="2"/>
      <c r="AG2685" s="2"/>
      <c r="AH2685" s="2"/>
      <c r="AI2685" s="2"/>
      <c r="AJ2685" s="2" t="s">
        <v>50</v>
      </c>
      <c r="AK2685" s="2" t="s">
        <v>49</v>
      </c>
    </row>
    <row r="2686" spans="1:37" ht="28.8" x14ac:dyDescent="0.3">
      <c r="A2686" s="1">
        <v>2945</v>
      </c>
      <c r="B2686">
        <v>21272</v>
      </c>
      <c r="F2686" s="2" t="s">
        <v>76</v>
      </c>
      <c r="G2686" s="2" t="s">
        <v>78</v>
      </c>
      <c r="H2686" s="2" t="s">
        <v>37</v>
      </c>
      <c r="I2686" s="2" t="s">
        <v>46</v>
      </c>
      <c r="J2686" s="2" t="s">
        <v>1271</v>
      </c>
      <c r="K2686" s="2" t="s">
        <v>514</v>
      </c>
      <c r="L2686" s="2" t="s">
        <v>67</v>
      </c>
      <c r="M2686" s="2" t="s">
        <v>517</v>
      </c>
      <c r="N2686" s="3" t="s">
        <v>2734</v>
      </c>
      <c r="O2686" s="2" t="s">
        <v>60</v>
      </c>
      <c r="P2686" s="2" t="s">
        <v>65</v>
      </c>
      <c r="Q2686" s="2"/>
      <c r="R2686" s="2" t="s">
        <v>114</v>
      </c>
      <c r="S2686" s="2" t="s">
        <v>2735</v>
      </c>
      <c r="T2686" s="2"/>
      <c r="U2686">
        <v>0</v>
      </c>
      <c r="V2686">
        <v>1096</v>
      </c>
      <c r="W2686" s="4">
        <v>46162</v>
      </c>
      <c r="X2686" s="4">
        <v>46176</v>
      </c>
      <c r="Y2686" s="4">
        <v>46176</v>
      </c>
      <c r="Z2686" s="4">
        <v>47272</v>
      </c>
      <c r="AA2686" s="3"/>
      <c r="AB2686" s="3" t="s">
        <v>2584</v>
      </c>
      <c r="AC2686" s="2"/>
      <c r="AD2686" s="2" t="s">
        <v>101</v>
      </c>
      <c r="AE2686" s="2" t="s">
        <v>117</v>
      </c>
      <c r="AF2686" s="2"/>
      <c r="AG2686" s="2"/>
      <c r="AH2686" s="2"/>
      <c r="AI2686" s="2"/>
      <c r="AJ2686" s="2" t="s">
        <v>50</v>
      </c>
      <c r="AK2686" s="2" t="s">
        <v>49</v>
      </c>
    </row>
    <row r="2687" spans="1:37" ht="28.8" x14ac:dyDescent="0.3">
      <c r="A2687" s="1">
        <v>2946</v>
      </c>
      <c r="B2687">
        <v>21273</v>
      </c>
      <c r="F2687" s="2" t="s">
        <v>76</v>
      </c>
      <c r="G2687" s="2" t="s">
        <v>78</v>
      </c>
      <c r="H2687" s="2" t="s">
        <v>37</v>
      </c>
      <c r="I2687" s="2" t="s">
        <v>46</v>
      </c>
      <c r="J2687" s="2" t="s">
        <v>1271</v>
      </c>
      <c r="K2687" s="2" t="s">
        <v>514</v>
      </c>
      <c r="L2687" s="2" t="s">
        <v>170</v>
      </c>
      <c r="M2687" s="2" t="s">
        <v>520</v>
      </c>
      <c r="N2687" s="3" t="s">
        <v>2736</v>
      </c>
      <c r="O2687" s="2" t="s">
        <v>60</v>
      </c>
      <c r="P2687" s="2" t="s">
        <v>65</v>
      </c>
      <c r="Q2687" s="2"/>
      <c r="R2687" s="2" t="s">
        <v>114</v>
      </c>
      <c r="S2687" s="2" t="s">
        <v>2735</v>
      </c>
      <c r="T2687" s="2"/>
      <c r="U2687">
        <v>0</v>
      </c>
      <c r="V2687">
        <v>1096</v>
      </c>
      <c r="W2687" s="4">
        <v>46162</v>
      </c>
      <c r="X2687" s="4">
        <v>46178</v>
      </c>
      <c r="Y2687" s="4">
        <v>46178</v>
      </c>
      <c r="Z2687" s="4">
        <v>47274</v>
      </c>
      <c r="AA2687" s="3"/>
      <c r="AB2687" s="3" t="s">
        <v>2613</v>
      </c>
      <c r="AC2687" s="2"/>
      <c r="AD2687" s="2" t="s">
        <v>101</v>
      </c>
      <c r="AE2687" s="2" t="s">
        <v>118</v>
      </c>
      <c r="AF2687" s="2"/>
      <c r="AG2687" s="2"/>
      <c r="AH2687" s="2"/>
      <c r="AI2687" s="2"/>
      <c r="AJ2687" s="2" t="s">
        <v>50</v>
      </c>
      <c r="AK2687" s="2" t="s">
        <v>49</v>
      </c>
    </row>
    <row r="2688" spans="1:37" ht="28.8" x14ac:dyDescent="0.3">
      <c r="A2688" s="1">
        <v>2947</v>
      </c>
      <c r="B2688">
        <v>21274</v>
      </c>
      <c r="F2688" s="2" t="s">
        <v>76</v>
      </c>
      <c r="G2688" s="2" t="s">
        <v>78</v>
      </c>
      <c r="H2688" s="2" t="s">
        <v>37</v>
      </c>
      <c r="I2688" s="2" t="s">
        <v>46</v>
      </c>
      <c r="J2688" s="2" t="s">
        <v>320</v>
      </c>
      <c r="K2688" s="2" t="s">
        <v>514</v>
      </c>
      <c r="L2688" s="2" t="s">
        <v>170</v>
      </c>
      <c r="M2688" s="2" t="s">
        <v>520</v>
      </c>
      <c r="N2688" s="3" t="s">
        <v>2684</v>
      </c>
      <c r="O2688" s="2" t="s">
        <v>53</v>
      </c>
      <c r="P2688" s="2" t="s">
        <v>65</v>
      </c>
      <c r="Q2688" s="2"/>
      <c r="R2688" s="2"/>
      <c r="S2688" s="2"/>
      <c r="T2688" s="2"/>
      <c r="U2688">
        <v>0</v>
      </c>
      <c r="V2688">
        <v>731</v>
      </c>
      <c r="W2688" s="4">
        <v>46162</v>
      </c>
      <c r="X2688" s="4">
        <v>46176</v>
      </c>
      <c r="Y2688" s="4">
        <v>46176</v>
      </c>
      <c r="Z2688" s="4">
        <v>46907</v>
      </c>
      <c r="AA2688" s="3"/>
      <c r="AB2688" s="3" t="s">
        <v>2737</v>
      </c>
      <c r="AC2688" s="2"/>
      <c r="AD2688" s="2" t="s">
        <v>101</v>
      </c>
      <c r="AE2688" s="2" t="s">
        <v>118</v>
      </c>
      <c r="AF2688" s="2"/>
      <c r="AG2688" s="2"/>
      <c r="AH2688" s="2"/>
      <c r="AI2688" s="2"/>
      <c r="AJ2688" s="2" t="s">
        <v>50</v>
      </c>
      <c r="AK2688" s="2" t="s">
        <v>49</v>
      </c>
    </row>
    <row r="2689" spans="1:37" ht="28.8" x14ac:dyDescent="0.3">
      <c r="A2689" s="1">
        <v>2948</v>
      </c>
      <c r="B2689">
        <v>21275</v>
      </c>
      <c r="F2689" s="2" t="s">
        <v>76</v>
      </c>
      <c r="G2689" s="2" t="s">
        <v>78</v>
      </c>
      <c r="H2689" s="2" t="s">
        <v>37</v>
      </c>
      <c r="I2689" s="2" t="s">
        <v>46</v>
      </c>
      <c r="J2689" s="2" t="s">
        <v>320</v>
      </c>
      <c r="K2689" s="2" t="s">
        <v>514</v>
      </c>
      <c r="L2689" s="2" t="s">
        <v>67</v>
      </c>
      <c r="M2689" s="2" t="s">
        <v>517</v>
      </c>
      <c r="N2689" s="3" t="s">
        <v>2684</v>
      </c>
      <c r="O2689" s="2" t="s">
        <v>53</v>
      </c>
      <c r="P2689" s="2" t="s">
        <v>65</v>
      </c>
      <c r="Q2689" s="2"/>
      <c r="R2689" s="2"/>
      <c r="S2689" s="2"/>
      <c r="T2689" s="2"/>
      <c r="U2689">
        <v>0</v>
      </c>
      <c r="V2689">
        <v>731</v>
      </c>
      <c r="W2689" s="4">
        <v>46162</v>
      </c>
      <c r="X2689" s="4">
        <v>46178</v>
      </c>
      <c r="Y2689" s="4">
        <v>46178</v>
      </c>
      <c r="Z2689" s="4">
        <v>46909</v>
      </c>
      <c r="AA2689" s="3"/>
      <c r="AB2689" s="3" t="s">
        <v>2609</v>
      </c>
      <c r="AC2689" s="2"/>
      <c r="AD2689" s="2" t="s">
        <v>101</v>
      </c>
      <c r="AE2689" s="2" t="s">
        <v>117</v>
      </c>
      <c r="AF2689" s="2"/>
      <c r="AG2689" s="2"/>
      <c r="AH2689" s="2"/>
      <c r="AI2689" s="2"/>
      <c r="AJ2689" s="2" t="s">
        <v>50</v>
      </c>
      <c r="AK2689" s="2" t="s">
        <v>49</v>
      </c>
    </row>
    <row r="2690" spans="1:37" ht="57.6" x14ac:dyDescent="0.3">
      <c r="A2690" s="1">
        <v>2949</v>
      </c>
      <c r="B2690">
        <v>21277</v>
      </c>
      <c r="F2690" s="2" t="s">
        <v>76</v>
      </c>
      <c r="G2690" s="2" t="s">
        <v>78</v>
      </c>
      <c r="H2690" s="2" t="s">
        <v>37</v>
      </c>
      <c r="I2690" s="2" t="s">
        <v>46</v>
      </c>
      <c r="J2690" s="2" t="s">
        <v>277</v>
      </c>
      <c r="K2690" s="2" t="s">
        <v>514</v>
      </c>
      <c r="L2690" s="2" t="s">
        <v>149</v>
      </c>
      <c r="M2690" s="2" t="s">
        <v>519</v>
      </c>
      <c r="N2690" s="3" t="s">
        <v>2683</v>
      </c>
      <c r="O2690" s="2" t="s">
        <v>60</v>
      </c>
      <c r="P2690" s="2" t="s">
        <v>65</v>
      </c>
      <c r="Q2690" s="2"/>
      <c r="R2690" s="2"/>
      <c r="S2690" s="2"/>
      <c r="T2690" s="2"/>
      <c r="U2690">
        <v>0</v>
      </c>
      <c r="V2690">
        <v>365</v>
      </c>
      <c r="W2690" s="4">
        <v>46162</v>
      </c>
      <c r="X2690" s="4">
        <v>46185</v>
      </c>
      <c r="Y2690" s="4">
        <v>46185</v>
      </c>
      <c r="Z2690" s="4">
        <v>46550</v>
      </c>
      <c r="AA2690" s="3"/>
      <c r="AB2690" s="3" t="s">
        <v>2738</v>
      </c>
      <c r="AC2690" s="2"/>
      <c r="AD2690" s="2" t="s">
        <v>101</v>
      </c>
      <c r="AE2690" s="2" t="s">
        <v>101</v>
      </c>
      <c r="AF2690" s="2"/>
      <c r="AG2690" s="2"/>
      <c r="AH2690" s="2"/>
      <c r="AI2690" s="2"/>
      <c r="AJ2690" s="2" t="s">
        <v>50</v>
      </c>
      <c r="AK2690" s="2" t="s">
        <v>49</v>
      </c>
    </row>
    <row r="2691" spans="1:37" ht="43.2" x14ac:dyDescent="0.3">
      <c r="A2691" s="1">
        <v>2950</v>
      </c>
      <c r="B2691">
        <v>21279</v>
      </c>
      <c r="F2691" s="2" t="s">
        <v>76</v>
      </c>
      <c r="G2691" s="2" t="s">
        <v>78</v>
      </c>
      <c r="H2691" s="2" t="s">
        <v>37</v>
      </c>
      <c r="I2691" s="2" t="s">
        <v>46</v>
      </c>
      <c r="J2691" s="2" t="s">
        <v>320</v>
      </c>
      <c r="K2691" s="2" t="s">
        <v>514</v>
      </c>
      <c r="L2691" s="2" t="s">
        <v>612</v>
      </c>
      <c r="M2691" s="2" t="s">
        <v>1361</v>
      </c>
      <c r="N2691" s="3" t="s">
        <v>2728</v>
      </c>
      <c r="O2691" s="2" t="s">
        <v>60</v>
      </c>
      <c r="P2691" s="2" t="s">
        <v>65</v>
      </c>
      <c r="Q2691" s="2"/>
      <c r="R2691" s="2"/>
      <c r="S2691" s="2"/>
      <c r="T2691" s="2"/>
      <c r="U2691">
        <v>0</v>
      </c>
      <c r="V2691">
        <v>731</v>
      </c>
      <c r="W2691" s="4">
        <v>46162</v>
      </c>
      <c r="X2691" s="4">
        <v>46178</v>
      </c>
      <c r="Y2691" s="4">
        <v>46178</v>
      </c>
      <c r="Z2691" s="4">
        <v>46909</v>
      </c>
      <c r="AA2691" s="3"/>
      <c r="AB2691" s="3" t="s">
        <v>2610</v>
      </c>
      <c r="AC2691" s="2"/>
      <c r="AD2691" s="2" t="s">
        <v>101</v>
      </c>
      <c r="AE2691" s="2" t="s">
        <v>45</v>
      </c>
      <c r="AF2691" s="2"/>
      <c r="AG2691" s="2"/>
      <c r="AH2691" s="2"/>
      <c r="AI2691" s="2"/>
      <c r="AJ2691" s="2" t="s">
        <v>50</v>
      </c>
      <c r="AK2691" s="2" t="s">
        <v>49</v>
      </c>
    </row>
    <row r="2692" spans="1:37" ht="28.8" x14ac:dyDescent="0.3">
      <c r="A2692" s="1">
        <v>2951</v>
      </c>
      <c r="B2692">
        <v>21280</v>
      </c>
      <c r="F2692" s="2" t="s">
        <v>76</v>
      </c>
      <c r="G2692" s="2" t="s">
        <v>78</v>
      </c>
      <c r="H2692" s="2" t="s">
        <v>37</v>
      </c>
      <c r="I2692" s="2" t="s">
        <v>46</v>
      </c>
      <c r="J2692" s="2" t="s">
        <v>260</v>
      </c>
      <c r="K2692" s="2" t="s">
        <v>514</v>
      </c>
      <c r="L2692" s="2" t="s">
        <v>499</v>
      </c>
      <c r="M2692" s="2" t="s">
        <v>524</v>
      </c>
      <c r="N2692" s="3" t="s">
        <v>2330</v>
      </c>
      <c r="O2692" s="2" t="s">
        <v>53</v>
      </c>
      <c r="P2692" s="2" t="s">
        <v>65</v>
      </c>
      <c r="Q2692" s="2"/>
      <c r="R2692" s="2" t="s">
        <v>260</v>
      </c>
      <c r="S2692" s="2" t="s">
        <v>2161</v>
      </c>
      <c r="T2692" s="2"/>
      <c r="U2692">
        <v>0</v>
      </c>
      <c r="V2692">
        <v>365</v>
      </c>
      <c r="W2692" s="4">
        <v>46162</v>
      </c>
      <c r="X2692" s="4">
        <v>46185</v>
      </c>
      <c r="Y2692" s="4">
        <v>46185</v>
      </c>
      <c r="Z2692" s="4">
        <v>46550</v>
      </c>
      <c r="AA2692" s="3"/>
      <c r="AB2692" s="3" t="s">
        <v>2738</v>
      </c>
      <c r="AC2692" s="2"/>
      <c r="AD2692" s="2" t="s">
        <v>101</v>
      </c>
      <c r="AE2692" s="2" t="s">
        <v>101</v>
      </c>
      <c r="AF2692" s="2"/>
      <c r="AG2692" s="2"/>
      <c r="AH2692" s="2"/>
      <c r="AI2692" s="2"/>
      <c r="AJ2692" s="2" t="s">
        <v>50</v>
      </c>
      <c r="AK2692" s="2" t="s">
        <v>49</v>
      </c>
    </row>
    <row r="2693" spans="1:37" ht="28.8" x14ac:dyDescent="0.3">
      <c r="A2693" s="1">
        <v>2952</v>
      </c>
      <c r="B2693">
        <v>21281</v>
      </c>
      <c r="F2693" s="2" t="s">
        <v>76</v>
      </c>
      <c r="G2693" s="2" t="s">
        <v>78</v>
      </c>
      <c r="H2693" s="2" t="s">
        <v>37</v>
      </c>
      <c r="I2693" s="2" t="s">
        <v>46</v>
      </c>
      <c r="J2693" s="2" t="s">
        <v>260</v>
      </c>
      <c r="K2693" s="2" t="s">
        <v>514</v>
      </c>
      <c r="L2693" s="2" t="s">
        <v>1368</v>
      </c>
      <c r="M2693" s="2" t="s">
        <v>525</v>
      </c>
      <c r="N2693" s="3" t="s">
        <v>2330</v>
      </c>
      <c r="O2693" s="2" t="s">
        <v>53</v>
      </c>
      <c r="P2693" s="2" t="s">
        <v>65</v>
      </c>
      <c r="Q2693" s="2"/>
      <c r="R2693" s="2" t="s">
        <v>260</v>
      </c>
      <c r="S2693" s="2" t="s">
        <v>1891</v>
      </c>
      <c r="T2693" s="2"/>
      <c r="U2693">
        <v>0</v>
      </c>
      <c r="V2693">
        <v>365</v>
      </c>
      <c r="W2693" s="4">
        <v>46162</v>
      </c>
      <c r="X2693" s="4">
        <v>46185</v>
      </c>
      <c r="Y2693" s="4">
        <v>46185</v>
      </c>
      <c r="Z2693" s="4">
        <v>46550</v>
      </c>
      <c r="AA2693" s="3"/>
      <c r="AB2693" s="3" t="s">
        <v>2721</v>
      </c>
      <c r="AC2693" s="2"/>
      <c r="AD2693" s="2" t="s">
        <v>101</v>
      </c>
      <c r="AE2693" s="2" t="s">
        <v>101</v>
      </c>
      <c r="AF2693" s="2"/>
      <c r="AG2693" s="2"/>
      <c r="AH2693" s="2"/>
      <c r="AI2693" s="2"/>
      <c r="AJ2693" s="2" t="s">
        <v>50</v>
      </c>
      <c r="AK2693" s="2" t="s">
        <v>49</v>
      </c>
    </row>
    <row r="2694" spans="1:37" ht="28.8" x14ac:dyDescent="0.3">
      <c r="A2694" s="1">
        <v>2953</v>
      </c>
      <c r="F2694" s="2" t="s">
        <v>76</v>
      </c>
      <c r="G2694" s="2" t="s">
        <v>44</v>
      </c>
      <c r="H2694" s="2" t="s">
        <v>37</v>
      </c>
      <c r="I2694" s="2" t="s">
        <v>46</v>
      </c>
      <c r="J2694" s="2" t="s">
        <v>2678</v>
      </c>
      <c r="K2694" s="2" t="s">
        <v>200</v>
      </c>
      <c r="L2694" s="2" t="s">
        <v>246</v>
      </c>
      <c r="M2694" s="2" t="s">
        <v>247</v>
      </c>
      <c r="N2694" s="3" t="s">
        <v>2564</v>
      </c>
      <c r="O2694" s="2" t="s">
        <v>53</v>
      </c>
      <c r="P2694" s="2" t="s">
        <v>65</v>
      </c>
      <c r="Q2694" s="2"/>
      <c r="R2694" s="2"/>
      <c r="S2694" s="2"/>
      <c r="T2694" s="2"/>
      <c r="U2694">
        <v>0</v>
      </c>
      <c r="V2694">
        <v>184</v>
      </c>
      <c r="W2694" s="4">
        <v>46262</v>
      </c>
      <c r="X2694" s="4"/>
      <c r="Y2694" s="4">
        <v>46262</v>
      </c>
      <c r="Z2694" s="4">
        <v>46446</v>
      </c>
      <c r="AA2694" s="3"/>
      <c r="AB2694" s="3"/>
      <c r="AC2694" s="2"/>
      <c r="AD2694" s="2" t="s">
        <v>45</v>
      </c>
      <c r="AE2694" s="2" t="s">
        <v>45</v>
      </c>
      <c r="AF2694" s="2"/>
      <c r="AG2694" s="2"/>
      <c r="AH2694" s="2"/>
      <c r="AI2694" s="2"/>
      <c r="AJ2694" s="2" t="s">
        <v>50</v>
      </c>
      <c r="AK2694" s="2" t="s">
        <v>49</v>
      </c>
    </row>
    <row r="2695" spans="1:37" ht="28.8" x14ac:dyDescent="0.3">
      <c r="A2695" s="1">
        <v>2954</v>
      </c>
      <c r="B2695">
        <v>21298</v>
      </c>
      <c r="F2695" s="2" t="s">
        <v>76</v>
      </c>
      <c r="G2695" s="2" t="s">
        <v>72</v>
      </c>
      <c r="H2695" s="2" t="s">
        <v>37</v>
      </c>
      <c r="I2695" s="2" t="s">
        <v>46</v>
      </c>
      <c r="J2695" s="2" t="s">
        <v>971</v>
      </c>
      <c r="K2695" s="2" t="s">
        <v>200</v>
      </c>
      <c r="L2695" s="2" t="s">
        <v>143</v>
      </c>
      <c r="M2695" s="2" t="s">
        <v>236</v>
      </c>
      <c r="N2695" s="3" t="s">
        <v>2739</v>
      </c>
      <c r="O2695" s="2" t="s">
        <v>53</v>
      </c>
      <c r="P2695" s="2" t="s">
        <v>65</v>
      </c>
      <c r="Q2695" s="2"/>
      <c r="R2695" s="2"/>
      <c r="S2695" s="2"/>
      <c r="T2695" s="2"/>
      <c r="U2695">
        <v>0</v>
      </c>
      <c r="V2695">
        <v>365</v>
      </c>
      <c r="W2695" s="4">
        <v>46170</v>
      </c>
      <c r="X2695" s="4"/>
      <c r="Y2695" s="4">
        <v>46170</v>
      </c>
      <c r="Z2695" s="4">
        <v>46535</v>
      </c>
      <c r="AA2695" s="3"/>
      <c r="AB2695" s="3"/>
      <c r="AC2695" s="2"/>
      <c r="AD2695" s="2" t="s">
        <v>45</v>
      </c>
      <c r="AE2695" s="2" t="s">
        <v>102</v>
      </c>
      <c r="AF2695" s="2"/>
      <c r="AG2695" s="2"/>
      <c r="AH2695" s="2"/>
      <c r="AI2695" s="2"/>
      <c r="AJ2695" s="2" t="s">
        <v>50</v>
      </c>
      <c r="AK2695" s="2" t="s">
        <v>49</v>
      </c>
    </row>
    <row r="2696" spans="1:37" ht="28.8" x14ac:dyDescent="0.3">
      <c r="A2696" s="1">
        <v>2955</v>
      </c>
      <c r="B2696">
        <v>21382</v>
      </c>
      <c r="F2696" s="2" t="s">
        <v>76</v>
      </c>
      <c r="G2696" s="2" t="s">
        <v>78</v>
      </c>
      <c r="H2696" s="2" t="s">
        <v>37</v>
      </c>
      <c r="I2696" s="2" t="s">
        <v>46</v>
      </c>
      <c r="J2696" s="2" t="s">
        <v>2741</v>
      </c>
      <c r="K2696" s="2" t="s">
        <v>203</v>
      </c>
      <c r="L2696" s="2" t="s">
        <v>240</v>
      </c>
      <c r="M2696" s="2" t="s">
        <v>250</v>
      </c>
      <c r="N2696" s="3" t="s">
        <v>2740</v>
      </c>
      <c r="O2696" s="2" t="s">
        <v>126</v>
      </c>
      <c r="P2696" s="2" t="s">
        <v>65</v>
      </c>
      <c r="Q2696" s="2"/>
      <c r="R2696" s="2"/>
      <c r="S2696" s="2"/>
      <c r="T2696" s="2"/>
      <c r="U2696">
        <v>0</v>
      </c>
      <c r="V2696">
        <v>0</v>
      </c>
      <c r="W2696" s="4">
        <v>46171</v>
      </c>
      <c r="X2696" s="4">
        <v>46183</v>
      </c>
      <c r="Y2696" s="4">
        <v>46183</v>
      </c>
      <c r="Z2696" s="4">
        <v>46183</v>
      </c>
      <c r="AA2696" s="3"/>
      <c r="AB2696" s="3" t="s">
        <v>2586</v>
      </c>
      <c r="AC2696" s="2"/>
      <c r="AD2696" s="2" t="s">
        <v>45</v>
      </c>
      <c r="AE2696" s="2" t="s">
        <v>45</v>
      </c>
      <c r="AF2696" s="2"/>
      <c r="AG2696" s="2"/>
      <c r="AH2696" s="2"/>
      <c r="AI2696" s="2"/>
      <c r="AJ2696" s="2" t="s">
        <v>50</v>
      </c>
      <c r="AK2696" s="2" t="s">
        <v>49</v>
      </c>
    </row>
    <row r="2697" spans="1:37" ht="28.8" x14ac:dyDescent="0.3">
      <c r="A2697" s="1">
        <v>2956</v>
      </c>
      <c r="B2697">
        <v>21383</v>
      </c>
      <c r="F2697" s="2" t="s">
        <v>76</v>
      </c>
      <c r="G2697" s="2" t="s">
        <v>78</v>
      </c>
      <c r="H2697" s="2" t="s">
        <v>37</v>
      </c>
      <c r="I2697" s="2" t="s">
        <v>46</v>
      </c>
      <c r="J2697" s="2" t="s">
        <v>320</v>
      </c>
      <c r="K2697" s="2" t="s">
        <v>1254</v>
      </c>
      <c r="L2697" s="2" t="s">
        <v>2742</v>
      </c>
      <c r="M2697" s="2" t="s">
        <v>2743</v>
      </c>
      <c r="N2697" s="3" t="s">
        <v>2744</v>
      </c>
      <c r="O2697" s="2" t="s">
        <v>53</v>
      </c>
      <c r="P2697" s="2" t="s">
        <v>65</v>
      </c>
      <c r="Q2697" s="2"/>
      <c r="R2697" s="2"/>
      <c r="S2697" s="2"/>
      <c r="T2697" s="2"/>
      <c r="U2697">
        <v>0</v>
      </c>
      <c r="V2697">
        <v>365</v>
      </c>
      <c r="W2697" s="4">
        <v>46171</v>
      </c>
      <c r="X2697" s="4">
        <v>46184</v>
      </c>
      <c r="Y2697" s="4">
        <v>46184</v>
      </c>
      <c r="Z2697" s="4">
        <v>46549</v>
      </c>
      <c r="AA2697" s="3"/>
      <c r="AB2697" s="3" t="s">
        <v>2614</v>
      </c>
      <c r="AC2697" s="2"/>
      <c r="AD2697" s="2" t="s">
        <v>45</v>
      </c>
      <c r="AE2697" s="2" t="s">
        <v>117</v>
      </c>
      <c r="AF2697" s="2"/>
      <c r="AG2697" s="2"/>
      <c r="AH2697" s="2"/>
      <c r="AI2697" s="2"/>
      <c r="AJ2697" s="2" t="s">
        <v>50</v>
      </c>
      <c r="AK2697" s="2" t="s">
        <v>49</v>
      </c>
    </row>
    <row r="2698" spans="1:37" ht="57.6" x14ac:dyDescent="0.3">
      <c r="A2698" s="1">
        <v>2957</v>
      </c>
      <c r="B2698">
        <v>21401</v>
      </c>
      <c r="F2698" s="2" t="s">
        <v>76</v>
      </c>
      <c r="G2698" s="2" t="s">
        <v>72</v>
      </c>
      <c r="H2698" s="2" t="s">
        <v>37</v>
      </c>
      <c r="I2698" s="2" t="s">
        <v>46</v>
      </c>
      <c r="J2698" s="2" t="s">
        <v>2747</v>
      </c>
      <c r="K2698" s="2" t="s">
        <v>272</v>
      </c>
      <c r="L2698" s="2" t="s">
        <v>273</v>
      </c>
      <c r="M2698" s="2" t="s">
        <v>274</v>
      </c>
      <c r="N2698" s="3" t="s">
        <v>2745</v>
      </c>
      <c r="O2698" s="2" t="s">
        <v>53</v>
      </c>
      <c r="P2698" s="2" t="s">
        <v>65</v>
      </c>
      <c r="Q2698" s="2"/>
      <c r="R2698" s="2" t="s">
        <v>2747</v>
      </c>
      <c r="S2698" s="2" t="s">
        <v>2748</v>
      </c>
      <c r="T2698" s="2"/>
      <c r="U2698">
        <v>0</v>
      </c>
      <c r="V2698">
        <v>1826</v>
      </c>
      <c r="W2698" s="4">
        <v>46174</v>
      </c>
      <c r="X2698" s="4"/>
      <c r="Y2698" s="4">
        <v>46174</v>
      </c>
      <c r="Z2698" s="4">
        <v>48000</v>
      </c>
      <c r="AA2698" s="3"/>
      <c r="AB2698" s="3" t="s">
        <v>2746</v>
      </c>
      <c r="AC2698" s="2"/>
      <c r="AD2698" s="2" t="s">
        <v>118</v>
      </c>
      <c r="AE2698" s="2" t="s">
        <v>118</v>
      </c>
      <c r="AF2698" s="2"/>
      <c r="AG2698" s="2"/>
      <c r="AH2698" s="2"/>
      <c r="AI2698" s="2"/>
      <c r="AJ2698" s="2" t="s">
        <v>50</v>
      </c>
      <c r="AK2698" s="2" t="s">
        <v>49</v>
      </c>
    </row>
    <row r="2699" spans="1:37" ht="43.2" x14ac:dyDescent="0.3">
      <c r="A2699" s="1">
        <v>2958</v>
      </c>
      <c r="B2699">
        <v>21456</v>
      </c>
      <c r="F2699" s="2" t="s">
        <v>76</v>
      </c>
      <c r="G2699" s="2" t="s">
        <v>72</v>
      </c>
      <c r="H2699" s="2" t="s">
        <v>37</v>
      </c>
      <c r="I2699" s="2" t="s">
        <v>46</v>
      </c>
      <c r="J2699" s="2" t="s">
        <v>2747</v>
      </c>
      <c r="K2699" s="2" t="s">
        <v>285</v>
      </c>
      <c r="L2699" s="2" t="s">
        <v>273</v>
      </c>
      <c r="M2699" s="2" t="s">
        <v>286</v>
      </c>
      <c r="N2699" s="3" t="s">
        <v>2749</v>
      </c>
      <c r="O2699" s="2" t="s">
        <v>53</v>
      </c>
      <c r="P2699" s="2" t="s">
        <v>65</v>
      </c>
      <c r="Q2699" s="2"/>
      <c r="R2699" s="2" t="s">
        <v>2747</v>
      </c>
      <c r="S2699" s="2" t="s">
        <v>2748</v>
      </c>
      <c r="T2699" s="2"/>
      <c r="U2699">
        <v>0</v>
      </c>
      <c r="V2699">
        <v>1826</v>
      </c>
      <c r="W2699" s="4">
        <v>46175</v>
      </c>
      <c r="X2699" s="4"/>
      <c r="Y2699" s="4">
        <v>46175</v>
      </c>
      <c r="Z2699" s="4">
        <v>48001</v>
      </c>
      <c r="AA2699" s="3"/>
      <c r="AB2699" s="3" t="s">
        <v>2750</v>
      </c>
      <c r="AC2699" s="2"/>
      <c r="AD2699" s="2" t="s">
        <v>118</v>
      </c>
      <c r="AE2699" s="2" t="s">
        <v>118</v>
      </c>
      <c r="AF2699" s="2"/>
      <c r="AG2699" s="2"/>
      <c r="AH2699" s="2"/>
      <c r="AI2699" s="2"/>
      <c r="AJ2699" s="2" t="s">
        <v>50</v>
      </c>
      <c r="AK2699" s="2" t="s">
        <v>49</v>
      </c>
    </row>
    <row r="2700" spans="1:37" ht="43.2" x14ac:dyDescent="0.3">
      <c r="A2700" s="1">
        <v>2959</v>
      </c>
      <c r="B2700">
        <v>21515</v>
      </c>
      <c r="F2700" s="2" t="s">
        <v>76</v>
      </c>
      <c r="G2700" s="2" t="s">
        <v>72</v>
      </c>
      <c r="H2700" s="2" t="s">
        <v>37</v>
      </c>
      <c r="I2700" s="2" t="s">
        <v>46</v>
      </c>
      <c r="J2700" s="2" t="s">
        <v>2747</v>
      </c>
      <c r="K2700" s="2" t="s">
        <v>290</v>
      </c>
      <c r="L2700" s="2" t="s">
        <v>273</v>
      </c>
      <c r="M2700" s="2" t="s">
        <v>291</v>
      </c>
      <c r="N2700" s="3" t="s">
        <v>2749</v>
      </c>
      <c r="O2700" s="2" t="s">
        <v>53</v>
      </c>
      <c r="P2700" s="2" t="s">
        <v>65</v>
      </c>
      <c r="Q2700" s="2"/>
      <c r="R2700" s="2" t="s">
        <v>2747</v>
      </c>
      <c r="S2700" s="2" t="s">
        <v>2748</v>
      </c>
      <c r="T2700" s="2"/>
      <c r="U2700">
        <v>0</v>
      </c>
      <c r="V2700">
        <v>1826</v>
      </c>
      <c r="W2700" s="4">
        <v>46176</v>
      </c>
      <c r="X2700" s="4"/>
      <c r="Y2700" s="4">
        <v>46176</v>
      </c>
      <c r="Z2700" s="4">
        <v>48002</v>
      </c>
      <c r="AA2700" s="3"/>
      <c r="AB2700" s="3" t="s">
        <v>2751</v>
      </c>
      <c r="AC2700" s="2"/>
      <c r="AD2700" s="2" t="s">
        <v>118</v>
      </c>
      <c r="AE2700" s="2" t="s">
        <v>45</v>
      </c>
      <c r="AF2700" s="2"/>
      <c r="AG2700" s="2"/>
      <c r="AH2700" s="2"/>
      <c r="AI2700" s="2"/>
      <c r="AJ2700" s="2" t="s">
        <v>50</v>
      </c>
      <c r="AK2700" s="2" t="s">
        <v>49</v>
      </c>
    </row>
    <row r="2701" spans="1:37" ht="43.2" x14ac:dyDescent="0.3">
      <c r="A2701" s="1">
        <v>2960</v>
      </c>
      <c r="B2701">
        <v>21458</v>
      </c>
      <c r="F2701" s="2" t="s">
        <v>76</v>
      </c>
      <c r="G2701" s="2" t="s">
        <v>72</v>
      </c>
      <c r="H2701" s="2" t="s">
        <v>37</v>
      </c>
      <c r="I2701" s="2" t="s">
        <v>46</v>
      </c>
      <c r="J2701" s="2" t="s">
        <v>2747</v>
      </c>
      <c r="K2701" s="2" t="s">
        <v>295</v>
      </c>
      <c r="L2701" s="2" t="s">
        <v>273</v>
      </c>
      <c r="M2701" s="2" t="s">
        <v>296</v>
      </c>
      <c r="N2701" s="3" t="s">
        <v>2749</v>
      </c>
      <c r="O2701" s="2" t="s">
        <v>53</v>
      </c>
      <c r="P2701" s="2" t="s">
        <v>65</v>
      </c>
      <c r="Q2701" s="2"/>
      <c r="R2701" s="2" t="s">
        <v>2747</v>
      </c>
      <c r="S2701" s="2" t="s">
        <v>2748</v>
      </c>
      <c r="T2701" s="2"/>
      <c r="U2701">
        <v>0</v>
      </c>
      <c r="V2701">
        <v>1826</v>
      </c>
      <c r="W2701" s="4">
        <v>46177</v>
      </c>
      <c r="X2701" s="4"/>
      <c r="Y2701" s="4">
        <v>46177</v>
      </c>
      <c r="Z2701" s="4">
        <v>48003</v>
      </c>
      <c r="AA2701" s="3"/>
      <c r="AB2701" s="3" t="s">
        <v>2752</v>
      </c>
      <c r="AC2701" s="2"/>
      <c r="AD2701" s="2" t="s">
        <v>118</v>
      </c>
      <c r="AE2701" s="2" t="s">
        <v>118</v>
      </c>
      <c r="AF2701" s="2"/>
      <c r="AG2701" s="2"/>
      <c r="AH2701" s="2"/>
      <c r="AI2701" s="2"/>
      <c r="AJ2701" s="2" t="s">
        <v>50</v>
      </c>
      <c r="AK2701" s="2" t="s">
        <v>49</v>
      </c>
    </row>
    <row r="2702" spans="1:37" ht="43.2" x14ac:dyDescent="0.3">
      <c r="A2702" s="1">
        <v>2961</v>
      </c>
      <c r="B2702">
        <v>21574</v>
      </c>
      <c r="F2702" s="2" t="s">
        <v>76</v>
      </c>
      <c r="G2702" s="2" t="s">
        <v>72</v>
      </c>
      <c r="H2702" s="2" t="s">
        <v>37</v>
      </c>
      <c r="I2702" s="2" t="s">
        <v>46</v>
      </c>
      <c r="J2702" s="2" t="s">
        <v>2747</v>
      </c>
      <c r="K2702" s="2" t="s">
        <v>300</v>
      </c>
      <c r="L2702" s="2" t="s">
        <v>273</v>
      </c>
      <c r="M2702" s="2" t="s">
        <v>301</v>
      </c>
      <c r="N2702" s="3" t="s">
        <v>2749</v>
      </c>
      <c r="O2702" s="2" t="s">
        <v>53</v>
      </c>
      <c r="P2702" s="2" t="s">
        <v>65</v>
      </c>
      <c r="Q2702" s="2"/>
      <c r="R2702" s="2" t="s">
        <v>2747</v>
      </c>
      <c r="S2702" s="2" t="s">
        <v>2748</v>
      </c>
      <c r="T2702" s="2"/>
      <c r="U2702">
        <v>0</v>
      </c>
      <c r="V2702">
        <v>1826</v>
      </c>
      <c r="W2702" s="4">
        <v>46178</v>
      </c>
      <c r="X2702" s="4"/>
      <c r="Y2702" s="4">
        <v>46178</v>
      </c>
      <c r="Z2702" s="4">
        <v>48004</v>
      </c>
      <c r="AA2702" s="3"/>
      <c r="AB2702" s="3" t="s">
        <v>2553</v>
      </c>
      <c r="AC2702" s="2"/>
      <c r="AD2702" s="2" t="s">
        <v>118</v>
      </c>
      <c r="AE2702" s="2" t="s">
        <v>117</v>
      </c>
      <c r="AF2702" s="2"/>
      <c r="AG2702" s="2"/>
      <c r="AH2702" s="2"/>
      <c r="AI2702" s="2"/>
      <c r="AJ2702" s="2" t="s">
        <v>50</v>
      </c>
      <c r="AK2702" s="2" t="s">
        <v>49</v>
      </c>
    </row>
    <row r="2703" spans="1:37" ht="43.2" x14ac:dyDescent="0.3">
      <c r="A2703" s="1">
        <v>2962</v>
      </c>
      <c r="B2703">
        <v>21578</v>
      </c>
      <c r="F2703" s="2" t="s">
        <v>76</v>
      </c>
      <c r="G2703" s="2" t="s">
        <v>72</v>
      </c>
      <c r="H2703" s="2" t="s">
        <v>37</v>
      </c>
      <c r="I2703" s="2" t="s">
        <v>46</v>
      </c>
      <c r="J2703" s="2" t="s">
        <v>2747</v>
      </c>
      <c r="K2703" s="2" t="s">
        <v>305</v>
      </c>
      <c r="L2703" s="2" t="s">
        <v>273</v>
      </c>
      <c r="M2703" s="2" t="s">
        <v>306</v>
      </c>
      <c r="N2703" s="3" t="s">
        <v>2749</v>
      </c>
      <c r="O2703" s="2" t="s">
        <v>53</v>
      </c>
      <c r="P2703" s="2" t="s">
        <v>65</v>
      </c>
      <c r="Q2703" s="2"/>
      <c r="R2703" s="2" t="s">
        <v>2747</v>
      </c>
      <c r="S2703" s="2" t="s">
        <v>2748</v>
      </c>
      <c r="T2703" s="2"/>
      <c r="U2703">
        <v>0</v>
      </c>
      <c r="V2703">
        <v>1826</v>
      </c>
      <c r="W2703" s="4">
        <v>46179</v>
      </c>
      <c r="X2703" s="4"/>
      <c r="Y2703" s="4">
        <v>46179</v>
      </c>
      <c r="Z2703" s="4">
        <v>48005</v>
      </c>
      <c r="AA2703" s="3"/>
      <c r="AB2703" s="3" t="s">
        <v>2753</v>
      </c>
      <c r="AC2703" s="2"/>
      <c r="AD2703" s="2" t="s">
        <v>118</v>
      </c>
      <c r="AE2703" s="2" t="s">
        <v>101</v>
      </c>
      <c r="AF2703" s="2"/>
      <c r="AG2703" s="2"/>
      <c r="AH2703" s="2"/>
      <c r="AI2703" s="2"/>
      <c r="AJ2703" s="2" t="s">
        <v>50</v>
      </c>
      <c r="AK2703" s="2" t="s">
        <v>49</v>
      </c>
    </row>
    <row r="2704" spans="1:37" ht="43.2" x14ac:dyDescent="0.3">
      <c r="A2704" s="1">
        <v>2963</v>
      </c>
      <c r="B2704">
        <v>21402</v>
      </c>
      <c r="F2704" s="2" t="s">
        <v>76</v>
      </c>
      <c r="G2704" s="2" t="s">
        <v>72</v>
      </c>
      <c r="H2704" s="2" t="s">
        <v>37</v>
      </c>
      <c r="I2704" s="2" t="s">
        <v>46</v>
      </c>
      <c r="J2704" s="2" t="s">
        <v>2747</v>
      </c>
      <c r="K2704" s="2" t="s">
        <v>272</v>
      </c>
      <c r="L2704" s="2" t="s">
        <v>278</v>
      </c>
      <c r="M2704" s="2" t="s">
        <v>279</v>
      </c>
      <c r="N2704" s="3" t="s">
        <v>2754</v>
      </c>
      <c r="O2704" s="2" t="s">
        <v>53</v>
      </c>
      <c r="P2704" s="2" t="s">
        <v>65</v>
      </c>
      <c r="Q2704" s="2"/>
      <c r="R2704" s="2" t="s">
        <v>2747</v>
      </c>
      <c r="S2704" s="2" t="s">
        <v>2748</v>
      </c>
      <c r="T2704" s="2"/>
      <c r="U2704">
        <v>0</v>
      </c>
      <c r="V2704">
        <v>1826</v>
      </c>
      <c r="W2704" s="4">
        <v>46174</v>
      </c>
      <c r="X2704" s="4"/>
      <c r="Y2704" s="4">
        <v>46174</v>
      </c>
      <c r="Z2704" s="4">
        <v>48000</v>
      </c>
      <c r="AA2704" s="3"/>
      <c r="AB2704" s="3" t="s">
        <v>2755</v>
      </c>
      <c r="AC2704" s="2"/>
      <c r="AD2704" s="2" t="s">
        <v>118</v>
      </c>
      <c r="AE2704" s="2" t="s">
        <v>118</v>
      </c>
      <c r="AF2704" s="2"/>
      <c r="AG2704" s="2"/>
      <c r="AH2704" s="2"/>
      <c r="AI2704" s="2"/>
      <c r="AJ2704" s="2" t="s">
        <v>50</v>
      </c>
      <c r="AK2704" s="2" t="s">
        <v>49</v>
      </c>
    </row>
    <row r="2705" spans="1:37" ht="43.2" x14ac:dyDescent="0.3">
      <c r="A2705" s="1">
        <v>2964</v>
      </c>
      <c r="B2705">
        <v>21455</v>
      </c>
      <c r="F2705" s="2" t="s">
        <v>76</v>
      </c>
      <c r="G2705" s="2" t="s">
        <v>72</v>
      </c>
      <c r="H2705" s="2" t="s">
        <v>37</v>
      </c>
      <c r="I2705" s="2" t="s">
        <v>46</v>
      </c>
      <c r="J2705" s="2" t="s">
        <v>2747</v>
      </c>
      <c r="K2705" s="2" t="s">
        <v>285</v>
      </c>
      <c r="L2705" s="2" t="s">
        <v>278</v>
      </c>
      <c r="M2705" s="2" t="s">
        <v>287</v>
      </c>
      <c r="N2705" s="3" t="s">
        <v>2754</v>
      </c>
      <c r="O2705" s="2" t="s">
        <v>53</v>
      </c>
      <c r="P2705" s="2" t="s">
        <v>65</v>
      </c>
      <c r="Q2705" s="2"/>
      <c r="R2705" s="2" t="s">
        <v>2747</v>
      </c>
      <c r="S2705" s="2" t="s">
        <v>2748</v>
      </c>
      <c r="T2705" s="2"/>
      <c r="U2705">
        <v>0</v>
      </c>
      <c r="V2705">
        <v>1826</v>
      </c>
      <c r="W2705" s="4">
        <v>46175</v>
      </c>
      <c r="X2705" s="4"/>
      <c r="Y2705" s="4">
        <v>46175</v>
      </c>
      <c r="Z2705" s="4">
        <v>48001</v>
      </c>
      <c r="AA2705" s="3"/>
      <c r="AB2705" s="3" t="s">
        <v>2750</v>
      </c>
      <c r="AC2705" s="2"/>
      <c r="AD2705" s="2" t="s">
        <v>118</v>
      </c>
      <c r="AE2705" s="2" t="s">
        <v>118</v>
      </c>
      <c r="AF2705" s="2"/>
      <c r="AG2705" s="2"/>
      <c r="AH2705" s="2"/>
      <c r="AI2705" s="2"/>
      <c r="AJ2705" s="2" t="s">
        <v>50</v>
      </c>
      <c r="AK2705" s="2" t="s">
        <v>49</v>
      </c>
    </row>
    <row r="2706" spans="1:37" ht="43.2" x14ac:dyDescent="0.3">
      <c r="A2706" s="1">
        <v>2965</v>
      </c>
      <c r="B2706">
        <v>21516</v>
      </c>
      <c r="F2706" s="2" t="s">
        <v>76</v>
      </c>
      <c r="G2706" s="2" t="s">
        <v>72</v>
      </c>
      <c r="H2706" s="2" t="s">
        <v>37</v>
      </c>
      <c r="I2706" s="2" t="s">
        <v>46</v>
      </c>
      <c r="J2706" s="2" t="s">
        <v>2747</v>
      </c>
      <c r="K2706" s="2" t="s">
        <v>290</v>
      </c>
      <c r="L2706" s="2" t="s">
        <v>278</v>
      </c>
      <c r="M2706" s="2" t="s">
        <v>292</v>
      </c>
      <c r="N2706" s="3" t="s">
        <v>2754</v>
      </c>
      <c r="O2706" s="2" t="s">
        <v>53</v>
      </c>
      <c r="P2706" s="2" t="s">
        <v>65</v>
      </c>
      <c r="Q2706" s="2"/>
      <c r="R2706" s="2" t="s">
        <v>2747</v>
      </c>
      <c r="S2706" s="2" t="s">
        <v>2748</v>
      </c>
      <c r="T2706" s="2"/>
      <c r="U2706">
        <v>0</v>
      </c>
      <c r="V2706">
        <v>1826</v>
      </c>
      <c r="W2706" s="4">
        <v>46176</v>
      </c>
      <c r="X2706" s="4"/>
      <c r="Y2706" s="4">
        <v>46176</v>
      </c>
      <c r="Z2706" s="4">
        <v>48002</v>
      </c>
      <c r="AA2706" s="3"/>
      <c r="AB2706" s="3" t="s">
        <v>2756</v>
      </c>
      <c r="AC2706" s="2"/>
      <c r="AD2706" s="2" t="s">
        <v>118</v>
      </c>
      <c r="AE2706" s="2" t="s">
        <v>45</v>
      </c>
      <c r="AF2706" s="2"/>
      <c r="AG2706" s="2"/>
      <c r="AH2706" s="2"/>
      <c r="AI2706" s="2"/>
      <c r="AJ2706" s="2" t="s">
        <v>50</v>
      </c>
      <c r="AK2706" s="2" t="s">
        <v>49</v>
      </c>
    </row>
    <row r="2707" spans="1:37" ht="43.2" x14ac:dyDescent="0.3">
      <c r="A2707" s="1">
        <v>2966</v>
      </c>
      <c r="B2707">
        <v>21459</v>
      </c>
      <c r="F2707" s="2" t="s">
        <v>76</v>
      </c>
      <c r="G2707" s="2" t="s">
        <v>72</v>
      </c>
      <c r="H2707" s="2" t="s">
        <v>37</v>
      </c>
      <c r="I2707" s="2" t="s">
        <v>46</v>
      </c>
      <c r="J2707" s="2" t="s">
        <v>2747</v>
      </c>
      <c r="K2707" s="2" t="s">
        <v>295</v>
      </c>
      <c r="L2707" s="2" t="s">
        <v>278</v>
      </c>
      <c r="M2707" s="2" t="s">
        <v>297</v>
      </c>
      <c r="N2707" s="3" t="s">
        <v>2754</v>
      </c>
      <c r="O2707" s="2" t="s">
        <v>53</v>
      </c>
      <c r="P2707" s="2" t="s">
        <v>65</v>
      </c>
      <c r="Q2707" s="2"/>
      <c r="R2707" s="2" t="s">
        <v>2747</v>
      </c>
      <c r="S2707" s="2" t="s">
        <v>2748</v>
      </c>
      <c r="T2707" s="2"/>
      <c r="U2707">
        <v>0</v>
      </c>
      <c r="V2707">
        <v>1826</v>
      </c>
      <c r="W2707" s="4">
        <v>46177</v>
      </c>
      <c r="X2707" s="4"/>
      <c r="Y2707" s="4">
        <v>46177</v>
      </c>
      <c r="Z2707" s="4">
        <v>48003</v>
      </c>
      <c r="AA2707" s="3"/>
      <c r="AB2707" s="3" t="s">
        <v>2757</v>
      </c>
      <c r="AC2707" s="2"/>
      <c r="AD2707" s="2" t="s">
        <v>118</v>
      </c>
      <c r="AE2707" s="2" t="s">
        <v>118</v>
      </c>
      <c r="AF2707" s="2"/>
      <c r="AG2707" s="2"/>
      <c r="AH2707" s="2"/>
      <c r="AI2707" s="2"/>
      <c r="AJ2707" s="2" t="s">
        <v>50</v>
      </c>
      <c r="AK2707" s="2" t="s">
        <v>49</v>
      </c>
    </row>
    <row r="2708" spans="1:37" ht="43.2" x14ac:dyDescent="0.3">
      <c r="A2708" s="1">
        <v>2967</v>
      </c>
      <c r="B2708">
        <v>21575</v>
      </c>
      <c r="F2708" s="2" t="s">
        <v>76</v>
      </c>
      <c r="G2708" s="2" t="s">
        <v>72</v>
      </c>
      <c r="H2708" s="2" t="s">
        <v>37</v>
      </c>
      <c r="I2708" s="2" t="s">
        <v>46</v>
      </c>
      <c r="J2708" s="2" t="s">
        <v>2747</v>
      </c>
      <c r="K2708" s="2" t="s">
        <v>300</v>
      </c>
      <c r="L2708" s="2" t="s">
        <v>278</v>
      </c>
      <c r="M2708" s="2" t="s">
        <v>302</v>
      </c>
      <c r="N2708" s="3" t="s">
        <v>2754</v>
      </c>
      <c r="O2708" s="2" t="s">
        <v>53</v>
      </c>
      <c r="P2708" s="2" t="s">
        <v>65</v>
      </c>
      <c r="Q2708" s="2"/>
      <c r="R2708" s="2" t="s">
        <v>2747</v>
      </c>
      <c r="S2708" s="2" t="s">
        <v>2748</v>
      </c>
      <c r="T2708" s="2"/>
      <c r="U2708">
        <v>0</v>
      </c>
      <c r="V2708">
        <v>1826</v>
      </c>
      <c r="W2708" s="4">
        <v>46178</v>
      </c>
      <c r="X2708" s="4"/>
      <c r="Y2708" s="4">
        <v>46178</v>
      </c>
      <c r="Z2708" s="4">
        <v>48004</v>
      </c>
      <c r="AA2708" s="3"/>
      <c r="AB2708" s="3" t="s">
        <v>2554</v>
      </c>
      <c r="AC2708" s="2"/>
      <c r="AD2708" s="2" t="s">
        <v>118</v>
      </c>
      <c r="AE2708" s="2" t="s">
        <v>117</v>
      </c>
      <c r="AF2708" s="2"/>
      <c r="AG2708" s="2"/>
      <c r="AH2708" s="2"/>
      <c r="AI2708" s="2"/>
      <c r="AJ2708" s="2" t="s">
        <v>50</v>
      </c>
      <c r="AK2708" s="2" t="s">
        <v>49</v>
      </c>
    </row>
    <row r="2709" spans="1:37" ht="43.2" x14ac:dyDescent="0.3">
      <c r="A2709" s="1">
        <v>2968</v>
      </c>
      <c r="B2709">
        <v>21579</v>
      </c>
      <c r="F2709" s="2" t="s">
        <v>76</v>
      </c>
      <c r="G2709" s="2" t="s">
        <v>72</v>
      </c>
      <c r="H2709" s="2" t="s">
        <v>37</v>
      </c>
      <c r="I2709" s="2" t="s">
        <v>46</v>
      </c>
      <c r="J2709" s="2" t="s">
        <v>2747</v>
      </c>
      <c r="K2709" s="2" t="s">
        <v>305</v>
      </c>
      <c r="L2709" s="2" t="s">
        <v>278</v>
      </c>
      <c r="M2709" s="2" t="s">
        <v>307</v>
      </c>
      <c r="N2709" s="3" t="s">
        <v>2754</v>
      </c>
      <c r="O2709" s="2" t="s">
        <v>53</v>
      </c>
      <c r="P2709" s="2" t="s">
        <v>65</v>
      </c>
      <c r="Q2709" s="2"/>
      <c r="R2709" s="2" t="s">
        <v>2747</v>
      </c>
      <c r="S2709" s="2" t="s">
        <v>2748</v>
      </c>
      <c r="T2709" s="2"/>
      <c r="U2709">
        <v>0</v>
      </c>
      <c r="V2709">
        <v>1826</v>
      </c>
      <c r="W2709" s="4">
        <v>46179</v>
      </c>
      <c r="X2709" s="4"/>
      <c r="Y2709" s="4">
        <v>46179</v>
      </c>
      <c r="Z2709" s="4">
        <v>48005</v>
      </c>
      <c r="AA2709" s="3"/>
      <c r="AB2709" s="3" t="s">
        <v>2758</v>
      </c>
      <c r="AC2709" s="2"/>
      <c r="AD2709" s="2" t="s">
        <v>118</v>
      </c>
      <c r="AE2709" s="2" t="s">
        <v>101</v>
      </c>
      <c r="AF2709" s="2"/>
      <c r="AG2709" s="2"/>
      <c r="AH2709" s="2"/>
      <c r="AI2709" s="2"/>
      <c r="AJ2709" s="2" t="s">
        <v>50</v>
      </c>
      <c r="AK2709" s="2" t="s">
        <v>49</v>
      </c>
    </row>
    <row r="2710" spans="1:37" ht="86.4" x14ac:dyDescent="0.3">
      <c r="A2710" s="1">
        <v>2969</v>
      </c>
      <c r="B2710">
        <v>21403</v>
      </c>
      <c r="F2710" s="2" t="s">
        <v>76</v>
      </c>
      <c r="G2710" s="2" t="s">
        <v>72</v>
      </c>
      <c r="H2710" s="2" t="s">
        <v>37</v>
      </c>
      <c r="I2710" s="2" t="s">
        <v>46</v>
      </c>
      <c r="J2710" s="2" t="s">
        <v>100</v>
      </c>
      <c r="K2710" s="2" t="s">
        <v>272</v>
      </c>
      <c r="L2710" s="2" t="s">
        <v>437</v>
      </c>
      <c r="M2710" s="2"/>
      <c r="N2710" s="3" t="s">
        <v>2759</v>
      </c>
      <c r="O2710" s="2" t="s">
        <v>53</v>
      </c>
      <c r="P2710" s="2" t="s">
        <v>65</v>
      </c>
      <c r="Q2710" s="2"/>
      <c r="R2710" s="2" t="s">
        <v>2760</v>
      </c>
      <c r="S2710" s="2" t="s">
        <v>2761</v>
      </c>
      <c r="T2710" s="2"/>
      <c r="U2710">
        <v>0</v>
      </c>
      <c r="V2710">
        <v>1826</v>
      </c>
      <c r="W2710" s="4">
        <v>46174</v>
      </c>
      <c r="X2710" s="4"/>
      <c r="Y2710" s="4">
        <v>46174</v>
      </c>
      <c r="Z2710" s="4">
        <v>48000</v>
      </c>
      <c r="AA2710" s="3"/>
      <c r="AB2710" s="3"/>
      <c r="AC2710" s="2"/>
      <c r="AD2710" s="2" t="s">
        <v>118</v>
      </c>
      <c r="AE2710" s="2" t="s">
        <v>102</v>
      </c>
      <c r="AF2710" s="2"/>
      <c r="AG2710" s="2"/>
      <c r="AH2710" s="2"/>
      <c r="AI2710" s="2"/>
      <c r="AJ2710" s="2" t="s">
        <v>50</v>
      </c>
      <c r="AK2710" s="2" t="s">
        <v>49</v>
      </c>
    </row>
    <row r="2711" spans="1:37" ht="86.4" x14ac:dyDescent="0.3">
      <c r="A2711" s="1">
        <v>2970</v>
      </c>
      <c r="B2711">
        <v>21454</v>
      </c>
      <c r="F2711" s="2" t="s">
        <v>76</v>
      </c>
      <c r="G2711" s="2" t="s">
        <v>72</v>
      </c>
      <c r="H2711" s="2" t="s">
        <v>37</v>
      </c>
      <c r="I2711" s="2" t="s">
        <v>46</v>
      </c>
      <c r="J2711" s="2" t="s">
        <v>100</v>
      </c>
      <c r="K2711" s="2" t="s">
        <v>285</v>
      </c>
      <c r="L2711" s="2" t="s">
        <v>437</v>
      </c>
      <c r="M2711" s="2" t="s">
        <v>670</v>
      </c>
      <c r="N2711" s="3" t="s">
        <v>2759</v>
      </c>
      <c r="O2711" s="2" t="s">
        <v>53</v>
      </c>
      <c r="P2711" s="2" t="s">
        <v>65</v>
      </c>
      <c r="Q2711" s="2"/>
      <c r="R2711" s="2" t="s">
        <v>1606</v>
      </c>
      <c r="S2711" s="2" t="s">
        <v>2762</v>
      </c>
      <c r="T2711" s="2"/>
      <c r="U2711">
        <v>0</v>
      </c>
      <c r="V2711">
        <v>1826</v>
      </c>
      <c r="W2711" s="4">
        <v>46175</v>
      </c>
      <c r="X2711" s="4"/>
      <c r="Y2711" s="4">
        <v>46175</v>
      </c>
      <c r="Z2711" s="4">
        <v>48001</v>
      </c>
      <c r="AA2711" s="3"/>
      <c r="AB2711" s="3" t="s">
        <v>2750</v>
      </c>
      <c r="AC2711" s="2"/>
      <c r="AD2711" s="2" t="s">
        <v>118</v>
      </c>
      <c r="AE2711" s="2" t="s">
        <v>118</v>
      </c>
      <c r="AF2711" s="2"/>
      <c r="AG2711" s="2"/>
      <c r="AH2711" s="2"/>
      <c r="AI2711" s="2"/>
      <c r="AJ2711" s="2" t="s">
        <v>50</v>
      </c>
      <c r="AK2711" s="2" t="s">
        <v>49</v>
      </c>
    </row>
    <row r="2712" spans="1:37" ht="86.4" x14ac:dyDescent="0.3">
      <c r="A2712" s="1">
        <v>2971</v>
      </c>
      <c r="B2712">
        <v>21517</v>
      </c>
      <c r="F2712" s="2" t="s">
        <v>76</v>
      </c>
      <c r="G2712" s="2" t="s">
        <v>72</v>
      </c>
      <c r="H2712" s="2" t="s">
        <v>37</v>
      </c>
      <c r="I2712" s="2" t="s">
        <v>46</v>
      </c>
      <c r="J2712" s="2" t="s">
        <v>100</v>
      </c>
      <c r="K2712" s="2" t="s">
        <v>290</v>
      </c>
      <c r="L2712" s="2" t="s">
        <v>437</v>
      </c>
      <c r="M2712" s="2" t="s">
        <v>2236</v>
      </c>
      <c r="N2712" s="3" t="s">
        <v>2759</v>
      </c>
      <c r="O2712" s="2" t="s">
        <v>53</v>
      </c>
      <c r="P2712" s="2" t="s">
        <v>65</v>
      </c>
      <c r="Q2712" s="2"/>
      <c r="R2712" s="2" t="s">
        <v>2760</v>
      </c>
      <c r="S2712" s="2" t="s">
        <v>2761</v>
      </c>
      <c r="T2712" s="2"/>
      <c r="U2712">
        <v>0</v>
      </c>
      <c r="V2712">
        <v>1826</v>
      </c>
      <c r="W2712" s="4">
        <v>46176</v>
      </c>
      <c r="X2712" s="4"/>
      <c r="Y2712" s="4">
        <v>46176</v>
      </c>
      <c r="Z2712" s="4">
        <v>48002</v>
      </c>
      <c r="AA2712" s="3"/>
      <c r="AB2712" s="3" t="s">
        <v>2763</v>
      </c>
      <c r="AC2712" s="2"/>
      <c r="AD2712" s="2" t="s">
        <v>118</v>
      </c>
      <c r="AE2712" s="2" t="s">
        <v>117</v>
      </c>
      <c r="AF2712" s="2"/>
      <c r="AG2712" s="2"/>
      <c r="AH2712" s="2"/>
      <c r="AI2712" s="2"/>
      <c r="AJ2712" s="2" t="s">
        <v>50</v>
      </c>
      <c r="AK2712" s="2" t="s">
        <v>49</v>
      </c>
    </row>
    <row r="2713" spans="1:37" ht="86.4" x14ac:dyDescent="0.3">
      <c r="A2713" s="1">
        <v>2972</v>
      </c>
      <c r="B2713">
        <v>21460</v>
      </c>
      <c r="F2713" s="2" t="s">
        <v>76</v>
      </c>
      <c r="G2713" s="2" t="s">
        <v>72</v>
      </c>
      <c r="H2713" s="2" t="s">
        <v>37</v>
      </c>
      <c r="I2713" s="2" t="s">
        <v>46</v>
      </c>
      <c r="J2713" s="2" t="s">
        <v>100</v>
      </c>
      <c r="K2713" s="2" t="s">
        <v>295</v>
      </c>
      <c r="L2713" s="2" t="s">
        <v>437</v>
      </c>
      <c r="M2713" s="2" t="s">
        <v>2244</v>
      </c>
      <c r="N2713" s="3" t="s">
        <v>2759</v>
      </c>
      <c r="O2713" s="2" t="s">
        <v>53</v>
      </c>
      <c r="P2713" s="2" t="s">
        <v>65</v>
      </c>
      <c r="Q2713" s="2"/>
      <c r="R2713" s="2" t="s">
        <v>1606</v>
      </c>
      <c r="S2713" s="2" t="s">
        <v>2762</v>
      </c>
      <c r="T2713" s="2"/>
      <c r="U2713">
        <v>0</v>
      </c>
      <c r="V2713">
        <v>1826</v>
      </c>
      <c r="W2713" s="4">
        <v>46177</v>
      </c>
      <c r="X2713" s="4"/>
      <c r="Y2713" s="4">
        <v>46177</v>
      </c>
      <c r="Z2713" s="4">
        <v>48003</v>
      </c>
      <c r="AA2713" s="3"/>
      <c r="AB2713" s="3" t="s">
        <v>2757</v>
      </c>
      <c r="AC2713" s="2"/>
      <c r="AD2713" s="2" t="s">
        <v>118</v>
      </c>
      <c r="AE2713" s="2" t="s">
        <v>118</v>
      </c>
      <c r="AF2713" s="2"/>
      <c r="AG2713" s="2"/>
      <c r="AH2713" s="2"/>
      <c r="AI2713" s="2"/>
      <c r="AJ2713" s="2" t="s">
        <v>50</v>
      </c>
      <c r="AK2713" s="2" t="s">
        <v>49</v>
      </c>
    </row>
    <row r="2714" spans="1:37" ht="100.8" x14ac:dyDescent="0.3">
      <c r="A2714" s="1">
        <v>2973</v>
      </c>
      <c r="B2714">
        <v>21353</v>
      </c>
      <c r="F2714" s="2" t="s">
        <v>76</v>
      </c>
      <c r="G2714" s="2" t="s">
        <v>78</v>
      </c>
      <c r="H2714" s="2" t="s">
        <v>37</v>
      </c>
      <c r="I2714" s="2" t="s">
        <v>46</v>
      </c>
      <c r="J2714" s="2" t="s">
        <v>1228</v>
      </c>
      <c r="K2714" s="2" t="s">
        <v>809</v>
      </c>
      <c r="L2714" s="2" t="s">
        <v>810</v>
      </c>
      <c r="M2714" s="2" t="s">
        <v>811</v>
      </c>
      <c r="N2714" s="3" t="s">
        <v>2764</v>
      </c>
      <c r="O2714" s="2" t="s">
        <v>174</v>
      </c>
      <c r="P2714" s="2" t="s">
        <v>65</v>
      </c>
      <c r="Q2714" s="2"/>
      <c r="R2714" s="2" t="s">
        <v>180</v>
      </c>
      <c r="S2714" s="2" t="s">
        <v>355</v>
      </c>
      <c r="T2714" s="2"/>
      <c r="U2714">
        <v>0</v>
      </c>
      <c r="V2714">
        <v>731</v>
      </c>
      <c r="W2714" s="4">
        <v>46172</v>
      </c>
      <c r="X2714" s="4">
        <v>46183</v>
      </c>
      <c r="Y2714" s="4">
        <v>46183</v>
      </c>
      <c r="Z2714" s="4">
        <v>46914</v>
      </c>
      <c r="AA2714" s="3"/>
      <c r="AB2714" s="3" t="s">
        <v>2602</v>
      </c>
      <c r="AC2714" s="2"/>
      <c r="AD2714" s="2" t="s">
        <v>117</v>
      </c>
      <c r="AE2714" s="2" t="s">
        <v>117</v>
      </c>
      <c r="AF2714" s="2"/>
      <c r="AG2714" s="2"/>
      <c r="AH2714" s="2"/>
      <c r="AI2714" s="2"/>
      <c r="AJ2714" s="2" t="s">
        <v>50</v>
      </c>
      <c r="AK2714" s="2" t="s">
        <v>49</v>
      </c>
    </row>
    <row r="2715" spans="1:37" ht="100.8" x14ac:dyDescent="0.3">
      <c r="A2715" s="1">
        <v>2974</v>
      </c>
      <c r="B2715">
        <v>21352</v>
      </c>
      <c r="F2715" s="2" t="s">
        <v>76</v>
      </c>
      <c r="G2715" s="2" t="s">
        <v>78</v>
      </c>
      <c r="H2715" s="2" t="s">
        <v>37</v>
      </c>
      <c r="I2715" s="2" t="s">
        <v>46</v>
      </c>
      <c r="J2715" s="2" t="s">
        <v>1228</v>
      </c>
      <c r="K2715" s="2" t="s">
        <v>809</v>
      </c>
      <c r="L2715" s="2" t="s">
        <v>1117</v>
      </c>
      <c r="M2715" s="2" t="s">
        <v>1118</v>
      </c>
      <c r="N2715" s="3" t="s">
        <v>2764</v>
      </c>
      <c r="O2715" s="2" t="s">
        <v>174</v>
      </c>
      <c r="P2715" s="2" t="s">
        <v>65</v>
      </c>
      <c r="Q2715" s="2"/>
      <c r="R2715" s="2" t="s">
        <v>180</v>
      </c>
      <c r="S2715" s="2" t="s">
        <v>355</v>
      </c>
      <c r="T2715" s="2"/>
      <c r="U2715">
        <v>0</v>
      </c>
      <c r="V2715">
        <v>731</v>
      </c>
      <c r="W2715" s="4">
        <v>46172</v>
      </c>
      <c r="X2715" s="4">
        <v>46183</v>
      </c>
      <c r="Y2715" s="4">
        <v>46183</v>
      </c>
      <c r="Z2715" s="4">
        <v>46914</v>
      </c>
      <c r="AA2715" s="3"/>
      <c r="AB2715" s="3" t="s">
        <v>2616</v>
      </c>
      <c r="AC2715" s="2"/>
      <c r="AD2715" s="2" t="s">
        <v>117</v>
      </c>
      <c r="AE2715" s="2" t="s">
        <v>117</v>
      </c>
      <c r="AF2715" s="2"/>
      <c r="AG2715" s="2"/>
      <c r="AH2715" s="2"/>
      <c r="AI2715" s="2"/>
      <c r="AJ2715" s="2" t="s">
        <v>50</v>
      </c>
      <c r="AK2715" s="2" t="s">
        <v>49</v>
      </c>
    </row>
    <row r="2716" spans="1:37" ht="86.4" x14ac:dyDescent="0.3">
      <c r="A2716" s="1">
        <v>2975</v>
      </c>
      <c r="B2716">
        <v>21576</v>
      </c>
      <c r="F2716" s="2" t="s">
        <v>76</v>
      </c>
      <c r="G2716" s="2" t="s">
        <v>72</v>
      </c>
      <c r="H2716" s="2" t="s">
        <v>37</v>
      </c>
      <c r="I2716" s="2" t="s">
        <v>46</v>
      </c>
      <c r="J2716" s="2" t="s">
        <v>100</v>
      </c>
      <c r="K2716" s="2" t="s">
        <v>300</v>
      </c>
      <c r="L2716" s="2" t="s">
        <v>437</v>
      </c>
      <c r="M2716" s="2" t="s">
        <v>2252</v>
      </c>
      <c r="N2716" s="3" t="s">
        <v>2759</v>
      </c>
      <c r="O2716" s="2" t="s">
        <v>53</v>
      </c>
      <c r="P2716" s="2" t="s">
        <v>65</v>
      </c>
      <c r="Q2716" s="2"/>
      <c r="R2716" s="2" t="s">
        <v>2760</v>
      </c>
      <c r="S2716" s="2" t="s">
        <v>2761</v>
      </c>
      <c r="T2716" s="2"/>
      <c r="U2716">
        <v>0</v>
      </c>
      <c r="V2716">
        <v>1826</v>
      </c>
      <c r="W2716" s="4">
        <v>46178</v>
      </c>
      <c r="X2716" s="4"/>
      <c r="Y2716" s="4">
        <v>46178</v>
      </c>
      <c r="Z2716" s="4">
        <v>48004</v>
      </c>
      <c r="AA2716" s="3"/>
      <c r="AB2716" s="3" t="s">
        <v>2765</v>
      </c>
      <c r="AC2716" s="2"/>
      <c r="AD2716" s="2" t="s">
        <v>118</v>
      </c>
      <c r="AE2716" s="2" t="s">
        <v>101</v>
      </c>
      <c r="AF2716" s="2"/>
      <c r="AG2716" s="2"/>
      <c r="AH2716" s="2"/>
      <c r="AI2716" s="2"/>
      <c r="AJ2716" s="2" t="s">
        <v>50</v>
      </c>
      <c r="AK2716" s="2" t="s">
        <v>49</v>
      </c>
    </row>
    <row r="2717" spans="1:37" ht="86.4" x14ac:dyDescent="0.3">
      <c r="A2717" s="1">
        <v>2976</v>
      </c>
      <c r="B2717">
        <v>21580</v>
      </c>
      <c r="F2717" s="2" t="s">
        <v>76</v>
      </c>
      <c r="G2717" s="2" t="s">
        <v>72</v>
      </c>
      <c r="H2717" s="2" t="s">
        <v>37</v>
      </c>
      <c r="I2717" s="2" t="s">
        <v>46</v>
      </c>
      <c r="J2717" s="2" t="s">
        <v>100</v>
      </c>
      <c r="K2717" s="2" t="s">
        <v>305</v>
      </c>
      <c r="L2717" s="2" t="s">
        <v>437</v>
      </c>
      <c r="M2717" s="2" t="s">
        <v>2258</v>
      </c>
      <c r="N2717" s="3" t="s">
        <v>2759</v>
      </c>
      <c r="O2717" s="2" t="s">
        <v>53</v>
      </c>
      <c r="P2717" s="2" t="s">
        <v>65</v>
      </c>
      <c r="Q2717" s="2"/>
      <c r="R2717" s="2" t="s">
        <v>1606</v>
      </c>
      <c r="S2717" s="2" t="s">
        <v>2762</v>
      </c>
      <c r="T2717" s="2"/>
      <c r="U2717">
        <v>0</v>
      </c>
      <c r="V2717">
        <v>1826</v>
      </c>
      <c r="W2717" s="4">
        <v>46179</v>
      </c>
      <c r="X2717" s="4"/>
      <c r="Y2717" s="4">
        <v>46179</v>
      </c>
      <c r="Z2717" s="4">
        <v>48005</v>
      </c>
      <c r="AA2717" s="3"/>
      <c r="AB2717" s="3" t="s">
        <v>2766</v>
      </c>
      <c r="AC2717" s="2"/>
      <c r="AD2717" s="2" t="s">
        <v>118</v>
      </c>
      <c r="AE2717" s="2" t="s">
        <v>45</v>
      </c>
      <c r="AF2717" s="2"/>
      <c r="AG2717" s="2"/>
      <c r="AH2717" s="2"/>
      <c r="AI2717" s="2"/>
      <c r="AJ2717" s="2" t="s">
        <v>50</v>
      </c>
      <c r="AK2717" s="2" t="s">
        <v>49</v>
      </c>
    </row>
    <row r="2718" spans="1:37" ht="28.8" x14ac:dyDescent="0.3">
      <c r="A2718" s="1">
        <v>2977</v>
      </c>
      <c r="B2718">
        <v>21354</v>
      </c>
      <c r="F2718" s="2" t="s">
        <v>76</v>
      </c>
      <c r="G2718" s="2" t="s">
        <v>78</v>
      </c>
      <c r="H2718" s="2" t="s">
        <v>37</v>
      </c>
      <c r="I2718" s="2" t="s">
        <v>46</v>
      </c>
      <c r="J2718" s="2" t="s">
        <v>100</v>
      </c>
      <c r="K2718" s="2" t="s">
        <v>809</v>
      </c>
      <c r="L2718" s="2" t="s">
        <v>810</v>
      </c>
      <c r="M2718" s="2" t="s">
        <v>811</v>
      </c>
      <c r="N2718" s="3" t="s">
        <v>2767</v>
      </c>
      <c r="O2718" s="2" t="s">
        <v>53</v>
      </c>
      <c r="P2718" s="2" t="s">
        <v>65</v>
      </c>
      <c r="Q2718" s="2"/>
      <c r="R2718" s="2" t="s">
        <v>1606</v>
      </c>
      <c r="S2718" s="2" t="s">
        <v>2762</v>
      </c>
      <c r="T2718" s="2"/>
      <c r="U2718">
        <v>0</v>
      </c>
      <c r="V2718">
        <v>92</v>
      </c>
      <c r="W2718" s="4">
        <v>46172</v>
      </c>
      <c r="X2718" s="4">
        <v>46183</v>
      </c>
      <c r="Y2718" s="4">
        <v>46183</v>
      </c>
      <c r="Z2718" s="4">
        <v>46275</v>
      </c>
      <c r="AA2718" s="3"/>
      <c r="AB2718" s="3" t="s">
        <v>2616</v>
      </c>
      <c r="AC2718" s="2"/>
      <c r="AD2718" s="2" t="s">
        <v>117</v>
      </c>
      <c r="AE2718" s="2" t="s">
        <v>117</v>
      </c>
      <c r="AF2718" s="2"/>
      <c r="AG2718" s="2"/>
      <c r="AH2718" s="2"/>
      <c r="AI2718" s="2"/>
      <c r="AJ2718" s="2" t="s">
        <v>50</v>
      </c>
      <c r="AK2718" s="2" t="s">
        <v>49</v>
      </c>
    </row>
    <row r="2719" spans="1:37" ht="28.8" x14ac:dyDescent="0.3">
      <c r="A2719" s="1">
        <v>2978</v>
      </c>
      <c r="B2719">
        <v>21355</v>
      </c>
      <c r="F2719" s="2" t="s">
        <v>76</v>
      </c>
      <c r="G2719" s="2" t="s">
        <v>78</v>
      </c>
      <c r="H2719" s="2" t="s">
        <v>37</v>
      </c>
      <c r="I2719" s="2" t="s">
        <v>46</v>
      </c>
      <c r="J2719" s="2" t="s">
        <v>100</v>
      </c>
      <c r="K2719" s="2" t="s">
        <v>809</v>
      </c>
      <c r="L2719" s="2" t="s">
        <v>1117</v>
      </c>
      <c r="M2719" s="2" t="s">
        <v>1118</v>
      </c>
      <c r="N2719" s="3" t="s">
        <v>2767</v>
      </c>
      <c r="O2719" s="2" t="s">
        <v>53</v>
      </c>
      <c r="P2719" s="2" t="s">
        <v>65</v>
      </c>
      <c r="Q2719" s="2"/>
      <c r="R2719" s="2" t="s">
        <v>1606</v>
      </c>
      <c r="S2719" s="2" t="s">
        <v>2762</v>
      </c>
      <c r="T2719" s="2"/>
      <c r="U2719">
        <v>0</v>
      </c>
      <c r="V2719">
        <v>92</v>
      </c>
      <c r="W2719" s="4">
        <v>46172</v>
      </c>
      <c r="X2719" s="4">
        <v>46183</v>
      </c>
      <c r="Y2719" s="4">
        <v>46183</v>
      </c>
      <c r="Z2719" s="4">
        <v>46275</v>
      </c>
      <c r="AA2719" s="3"/>
      <c r="AB2719" s="3" t="s">
        <v>2602</v>
      </c>
      <c r="AC2719" s="2"/>
      <c r="AD2719" s="2" t="s">
        <v>117</v>
      </c>
      <c r="AE2719" s="2" t="s">
        <v>117</v>
      </c>
      <c r="AF2719" s="2"/>
      <c r="AG2719" s="2"/>
      <c r="AH2719" s="2"/>
      <c r="AI2719" s="2"/>
      <c r="AJ2719" s="2" t="s">
        <v>50</v>
      </c>
      <c r="AK2719" s="2" t="s">
        <v>49</v>
      </c>
    </row>
    <row r="2720" spans="1:37" ht="129.6" x14ac:dyDescent="0.3">
      <c r="A2720" s="1">
        <v>2979</v>
      </c>
      <c r="F2720" s="2" t="s">
        <v>76</v>
      </c>
      <c r="G2720" s="2" t="s">
        <v>57</v>
      </c>
      <c r="H2720" s="2" t="s">
        <v>37</v>
      </c>
      <c r="I2720" s="2" t="s">
        <v>46</v>
      </c>
      <c r="J2720" s="2" t="s">
        <v>2770</v>
      </c>
      <c r="K2720" s="2" t="s">
        <v>272</v>
      </c>
      <c r="L2720" s="2" t="s">
        <v>434</v>
      </c>
      <c r="M2720" s="2" t="s">
        <v>435</v>
      </c>
      <c r="N2720" s="3" t="s">
        <v>2768</v>
      </c>
      <c r="O2720" s="2" t="s">
        <v>53</v>
      </c>
      <c r="P2720" s="2" t="s">
        <v>65</v>
      </c>
      <c r="Q2720" s="2"/>
      <c r="R2720" s="2" t="s">
        <v>740</v>
      </c>
      <c r="S2720" s="2" t="s">
        <v>2769</v>
      </c>
      <c r="T2720" s="2"/>
      <c r="U2720">
        <v>0</v>
      </c>
      <c r="V2720">
        <v>1826</v>
      </c>
      <c r="W2720" s="4">
        <v>46174</v>
      </c>
      <c r="X2720" s="4"/>
      <c r="Y2720" s="4">
        <v>46174</v>
      </c>
      <c r="Z2720" s="4">
        <v>48000</v>
      </c>
      <c r="AA2720" s="3"/>
      <c r="AB2720" s="3"/>
      <c r="AC2720" s="2"/>
      <c r="AD2720" s="2" t="s">
        <v>118</v>
      </c>
      <c r="AE2720" s="2" t="s">
        <v>102</v>
      </c>
      <c r="AF2720" s="2"/>
      <c r="AG2720" s="2"/>
      <c r="AH2720" s="2"/>
      <c r="AI2720" s="2"/>
      <c r="AJ2720" s="2" t="s">
        <v>50</v>
      </c>
      <c r="AK2720" s="2" t="s">
        <v>49</v>
      </c>
    </row>
    <row r="2721" spans="1:37" ht="129.6" x14ac:dyDescent="0.3">
      <c r="A2721" s="1">
        <v>2980</v>
      </c>
      <c r="B2721">
        <v>21453</v>
      </c>
      <c r="F2721" s="2" t="s">
        <v>76</v>
      </c>
      <c r="G2721" s="2" t="s">
        <v>72</v>
      </c>
      <c r="H2721" s="2" t="s">
        <v>37</v>
      </c>
      <c r="I2721" s="2" t="s">
        <v>46</v>
      </c>
      <c r="J2721" s="2" t="s">
        <v>2770</v>
      </c>
      <c r="K2721" s="2" t="s">
        <v>285</v>
      </c>
      <c r="L2721" s="2" t="s">
        <v>434</v>
      </c>
      <c r="M2721" s="2" t="s">
        <v>669</v>
      </c>
      <c r="N2721" s="3" t="s">
        <v>2768</v>
      </c>
      <c r="O2721" s="2" t="s">
        <v>53</v>
      </c>
      <c r="P2721" s="2" t="s">
        <v>65</v>
      </c>
      <c r="Q2721" s="2"/>
      <c r="R2721" s="2" t="s">
        <v>740</v>
      </c>
      <c r="S2721" s="2" t="s">
        <v>2769</v>
      </c>
      <c r="T2721" s="2"/>
      <c r="U2721">
        <v>0</v>
      </c>
      <c r="V2721">
        <v>1826</v>
      </c>
      <c r="W2721" s="4">
        <v>46175</v>
      </c>
      <c r="X2721" s="4"/>
      <c r="Y2721" s="4">
        <v>46175</v>
      </c>
      <c r="Z2721" s="4">
        <v>48001</v>
      </c>
      <c r="AA2721" s="3"/>
      <c r="AB2721" s="3" t="s">
        <v>2763</v>
      </c>
      <c r="AC2721" s="2"/>
      <c r="AD2721" s="2" t="s">
        <v>118</v>
      </c>
      <c r="AE2721" s="2" t="s">
        <v>118</v>
      </c>
      <c r="AF2721" s="2"/>
      <c r="AG2721" s="2"/>
      <c r="AH2721" s="2"/>
      <c r="AI2721" s="2"/>
      <c r="AJ2721" s="2" t="s">
        <v>50</v>
      </c>
      <c r="AK2721" s="2" t="s">
        <v>49</v>
      </c>
    </row>
    <row r="2722" spans="1:37" ht="129.6" x14ac:dyDescent="0.3">
      <c r="A2722" s="1">
        <v>2981</v>
      </c>
      <c r="B2722">
        <v>21518</v>
      </c>
      <c r="F2722" s="2" t="s">
        <v>76</v>
      </c>
      <c r="G2722" s="2" t="s">
        <v>72</v>
      </c>
      <c r="H2722" s="2" t="s">
        <v>37</v>
      </c>
      <c r="I2722" s="2" t="s">
        <v>46</v>
      </c>
      <c r="J2722" s="2" t="s">
        <v>2770</v>
      </c>
      <c r="K2722" s="2" t="s">
        <v>290</v>
      </c>
      <c r="L2722" s="2" t="s">
        <v>434</v>
      </c>
      <c r="M2722" s="2" t="s">
        <v>871</v>
      </c>
      <c r="N2722" s="3" t="s">
        <v>2768</v>
      </c>
      <c r="O2722" s="2" t="s">
        <v>53</v>
      </c>
      <c r="P2722" s="2" t="s">
        <v>65</v>
      </c>
      <c r="Q2722" s="2"/>
      <c r="R2722" s="2" t="s">
        <v>740</v>
      </c>
      <c r="S2722" s="2" t="s">
        <v>2769</v>
      </c>
      <c r="T2722" s="2"/>
      <c r="U2722">
        <v>0</v>
      </c>
      <c r="V2722">
        <v>1826</v>
      </c>
      <c r="W2722" s="4">
        <v>46176</v>
      </c>
      <c r="X2722" s="4"/>
      <c r="Y2722" s="4">
        <v>46176</v>
      </c>
      <c r="Z2722" s="4">
        <v>48002</v>
      </c>
      <c r="AA2722" s="3"/>
      <c r="AB2722" s="3"/>
      <c r="AC2722" s="2"/>
      <c r="AD2722" s="2" t="s">
        <v>118</v>
      </c>
      <c r="AE2722" s="2" t="s">
        <v>102</v>
      </c>
      <c r="AF2722" s="2"/>
      <c r="AG2722" s="2"/>
      <c r="AH2722" s="2"/>
      <c r="AI2722" s="2"/>
      <c r="AJ2722" s="2" t="s">
        <v>50</v>
      </c>
      <c r="AK2722" s="2" t="s">
        <v>49</v>
      </c>
    </row>
    <row r="2723" spans="1:37" ht="129.6" x14ac:dyDescent="0.3">
      <c r="A2723" s="1">
        <v>2982</v>
      </c>
      <c r="B2723">
        <v>21457</v>
      </c>
      <c r="F2723" s="2" t="s">
        <v>76</v>
      </c>
      <c r="G2723" s="2" t="s">
        <v>72</v>
      </c>
      <c r="H2723" s="2" t="s">
        <v>37</v>
      </c>
      <c r="I2723" s="2" t="s">
        <v>46</v>
      </c>
      <c r="J2723" s="2" t="s">
        <v>2770</v>
      </c>
      <c r="K2723" s="2" t="s">
        <v>295</v>
      </c>
      <c r="L2723" s="2" t="s">
        <v>434</v>
      </c>
      <c r="M2723" s="2" t="s">
        <v>680</v>
      </c>
      <c r="N2723" s="3" t="s">
        <v>2768</v>
      </c>
      <c r="O2723" s="2" t="s">
        <v>53</v>
      </c>
      <c r="P2723" s="2" t="s">
        <v>65</v>
      </c>
      <c r="Q2723" s="2"/>
      <c r="R2723" s="2" t="s">
        <v>740</v>
      </c>
      <c r="S2723" s="2" t="s">
        <v>2769</v>
      </c>
      <c r="T2723" s="2"/>
      <c r="U2723">
        <v>0</v>
      </c>
      <c r="V2723">
        <v>1826</v>
      </c>
      <c r="W2723" s="4">
        <v>46177</v>
      </c>
      <c r="X2723" s="4"/>
      <c r="Y2723" s="4">
        <v>46177</v>
      </c>
      <c r="Z2723" s="4">
        <v>48003</v>
      </c>
      <c r="AA2723" s="3"/>
      <c r="AB2723" s="3" t="s">
        <v>2752</v>
      </c>
      <c r="AC2723" s="2"/>
      <c r="AD2723" s="2" t="s">
        <v>118</v>
      </c>
      <c r="AE2723" s="2" t="s">
        <v>118</v>
      </c>
      <c r="AF2723" s="2"/>
      <c r="AG2723" s="2"/>
      <c r="AH2723" s="2"/>
      <c r="AI2723" s="2"/>
      <c r="AJ2723" s="2" t="s">
        <v>50</v>
      </c>
      <c r="AK2723" s="2" t="s">
        <v>49</v>
      </c>
    </row>
    <row r="2724" spans="1:37" ht="129.6" x14ac:dyDescent="0.3">
      <c r="A2724" s="1">
        <v>2983</v>
      </c>
      <c r="B2724">
        <v>21577</v>
      </c>
      <c r="F2724" s="2" t="s">
        <v>76</v>
      </c>
      <c r="G2724" s="2" t="s">
        <v>72</v>
      </c>
      <c r="H2724" s="2" t="s">
        <v>37</v>
      </c>
      <c r="I2724" s="2" t="s">
        <v>46</v>
      </c>
      <c r="J2724" s="2" t="s">
        <v>2770</v>
      </c>
      <c r="K2724" s="2" t="s">
        <v>300</v>
      </c>
      <c r="L2724" s="2" t="s">
        <v>434</v>
      </c>
      <c r="M2724" s="2" t="s">
        <v>696</v>
      </c>
      <c r="N2724" s="3" t="s">
        <v>2768</v>
      </c>
      <c r="O2724" s="2" t="s">
        <v>53</v>
      </c>
      <c r="P2724" s="2" t="s">
        <v>65</v>
      </c>
      <c r="Q2724" s="2"/>
      <c r="R2724" s="2" t="s">
        <v>740</v>
      </c>
      <c r="S2724" s="2" t="s">
        <v>2769</v>
      </c>
      <c r="T2724" s="2"/>
      <c r="U2724">
        <v>0</v>
      </c>
      <c r="V2724">
        <v>1826</v>
      </c>
      <c r="W2724" s="4">
        <v>46178</v>
      </c>
      <c r="X2724" s="4"/>
      <c r="Y2724" s="4">
        <v>46178</v>
      </c>
      <c r="Z2724" s="4">
        <v>48004</v>
      </c>
      <c r="AA2724" s="3"/>
      <c r="AB2724" s="3" t="s">
        <v>2589</v>
      </c>
      <c r="AC2724" s="2"/>
      <c r="AD2724" s="2" t="s">
        <v>118</v>
      </c>
      <c r="AE2724" s="2" t="s">
        <v>45</v>
      </c>
      <c r="AF2724" s="2"/>
      <c r="AG2724" s="2"/>
      <c r="AH2724" s="2"/>
      <c r="AI2724" s="2"/>
      <c r="AJ2724" s="2" t="s">
        <v>50</v>
      </c>
      <c r="AK2724" s="2" t="s">
        <v>49</v>
      </c>
    </row>
    <row r="2725" spans="1:37" ht="129.6" x14ac:dyDescent="0.3">
      <c r="A2725" s="1">
        <v>2984</v>
      </c>
      <c r="B2725">
        <v>21581</v>
      </c>
      <c r="F2725" s="2" t="s">
        <v>76</v>
      </c>
      <c r="G2725" s="2" t="s">
        <v>78</v>
      </c>
      <c r="H2725" s="2" t="s">
        <v>37</v>
      </c>
      <c r="I2725" s="2" t="s">
        <v>46</v>
      </c>
      <c r="J2725" s="2" t="s">
        <v>2770</v>
      </c>
      <c r="K2725" s="2" t="s">
        <v>305</v>
      </c>
      <c r="L2725" s="2" t="s">
        <v>434</v>
      </c>
      <c r="M2725" s="2" t="s">
        <v>685</v>
      </c>
      <c r="N2725" s="3" t="s">
        <v>2768</v>
      </c>
      <c r="O2725" s="2" t="s">
        <v>53</v>
      </c>
      <c r="P2725" s="2" t="s">
        <v>65</v>
      </c>
      <c r="Q2725" s="2"/>
      <c r="R2725" s="2" t="s">
        <v>740</v>
      </c>
      <c r="S2725" s="2" t="s">
        <v>2769</v>
      </c>
      <c r="T2725" s="2"/>
      <c r="U2725">
        <v>0</v>
      </c>
      <c r="V2725">
        <v>1826</v>
      </c>
      <c r="W2725" s="4">
        <v>46179</v>
      </c>
      <c r="X2725" s="4">
        <v>46183</v>
      </c>
      <c r="Y2725" s="4">
        <v>46183</v>
      </c>
      <c r="Z2725" s="4">
        <v>48009</v>
      </c>
      <c r="AA2725" s="3"/>
      <c r="AB2725" s="3" t="s">
        <v>2554</v>
      </c>
      <c r="AC2725" s="2"/>
      <c r="AD2725" s="2" t="s">
        <v>118</v>
      </c>
      <c r="AE2725" s="2" t="s">
        <v>117</v>
      </c>
      <c r="AF2725" s="2"/>
      <c r="AG2725" s="2"/>
      <c r="AH2725" s="2"/>
      <c r="AI2725" s="2"/>
      <c r="AJ2725" s="2" t="s">
        <v>50</v>
      </c>
      <c r="AK2725" s="2" t="s">
        <v>49</v>
      </c>
    </row>
    <row r="2726" spans="1:37" ht="100.8" x14ac:dyDescent="0.3">
      <c r="A2726" s="1">
        <v>2985</v>
      </c>
      <c r="B2726">
        <v>21362</v>
      </c>
      <c r="F2726" s="2" t="s">
        <v>76</v>
      </c>
      <c r="G2726" s="2" t="s">
        <v>78</v>
      </c>
      <c r="H2726" s="2" t="s">
        <v>37</v>
      </c>
      <c r="I2726" s="2" t="s">
        <v>46</v>
      </c>
      <c r="J2726" s="2" t="s">
        <v>2774</v>
      </c>
      <c r="K2726" s="2" t="s">
        <v>66</v>
      </c>
      <c r="L2726" s="2" t="s">
        <v>67</v>
      </c>
      <c r="M2726" s="2" t="s">
        <v>68</v>
      </c>
      <c r="N2726" s="3" t="s">
        <v>2771</v>
      </c>
      <c r="O2726" s="2" t="s">
        <v>53</v>
      </c>
      <c r="P2726" s="2" t="s">
        <v>65</v>
      </c>
      <c r="Q2726" s="2"/>
      <c r="R2726" s="2" t="s">
        <v>968</v>
      </c>
      <c r="S2726" s="2" t="s">
        <v>2773</v>
      </c>
      <c r="T2726" s="2"/>
      <c r="U2726">
        <v>0</v>
      </c>
      <c r="V2726">
        <v>731</v>
      </c>
      <c r="W2726" s="4">
        <v>46174</v>
      </c>
      <c r="X2726" s="4">
        <v>46183</v>
      </c>
      <c r="Y2726" s="4">
        <v>46183</v>
      </c>
      <c r="Z2726" s="4">
        <v>46914</v>
      </c>
      <c r="AA2726" s="3"/>
      <c r="AB2726" s="3" t="s">
        <v>2772</v>
      </c>
      <c r="AC2726" s="2"/>
      <c r="AD2726" s="2" t="s">
        <v>102</v>
      </c>
      <c r="AE2726" s="2" t="s">
        <v>45</v>
      </c>
      <c r="AF2726" s="2"/>
      <c r="AG2726" s="2"/>
      <c r="AH2726" s="2"/>
      <c r="AI2726" s="2"/>
      <c r="AJ2726" s="2" t="s">
        <v>50</v>
      </c>
      <c r="AK2726" s="2" t="s">
        <v>49</v>
      </c>
    </row>
    <row r="2727" spans="1:37" ht="100.8" x14ac:dyDescent="0.3">
      <c r="A2727" s="1">
        <v>2986</v>
      </c>
      <c r="B2727">
        <v>21363</v>
      </c>
      <c r="F2727" s="2" t="s">
        <v>76</v>
      </c>
      <c r="G2727" s="2" t="s">
        <v>78</v>
      </c>
      <c r="H2727" s="2" t="s">
        <v>37</v>
      </c>
      <c r="I2727" s="2" t="s">
        <v>46</v>
      </c>
      <c r="J2727" s="2" t="s">
        <v>2774</v>
      </c>
      <c r="K2727" s="2" t="s">
        <v>66</v>
      </c>
      <c r="L2727" s="2" t="s">
        <v>67</v>
      </c>
      <c r="M2727" s="2" t="s">
        <v>68</v>
      </c>
      <c r="N2727" s="3" t="s">
        <v>2775</v>
      </c>
      <c r="O2727" s="2" t="s">
        <v>53</v>
      </c>
      <c r="P2727" s="2" t="s">
        <v>65</v>
      </c>
      <c r="Q2727" s="2"/>
      <c r="R2727" s="2" t="s">
        <v>968</v>
      </c>
      <c r="S2727" s="2" t="s">
        <v>2773</v>
      </c>
      <c r="T2727" s="2"/>
      <c r="U2727">
        <v>0</v>
      </c>
      <c r="V2727">
        <v>731</v>
      </c>
      <c r="W2727" s="4">
        <v>46174</v>
      </c>
      <c r="X2727" s="4">
        <v>46183</v>
      </c>
      <c r="Y2727" s="4">
        <v>46183</v>
      </c>
      <c r="Z2727" s="4">
        <v>46914</v>
      </c>
      <c r="AA2727" s="3"/>
      <c r="AB2727" s="3" t="s">
        <v>2776</v>
      </c>
      <c r="AC2727" s="2"/>
      <c r="AD2727" s="2" t="s">
        <v>102</v>
      </c>
      <c r="AE2727" s="2" t="s">
        <v>118</v>
      </c>
      <c r="AF2727" s="2"/>
      <c r="AG2727" s="2"/>
      <c r="AH2727" s="2"/>
      <c r="AI2727" s="2"/>
      <c r="AJ2727" s="2" t="s">
        <v>50</v>
      </c>
      <c r="AK2727" s="2" t="s">
        <v>49</v>
      </c>
    </row>
    <row r="2728" spans="1:37" ht="100.8" x14ac:dyDescent="0.3">
      <c r="A2728" s="1">
        <v>2987</v>
      </c>
      <c r="B2728">
        <v>21364</v>
      </c>
      <c r="F2728" s="2" t="s">
        <v>76</v>
      </c>
      <c r="G2728" s="2" t="s">
        <v>78</v>
      </c>
      <c r="H2728" s="2" t="s">
        <v>37</v>
      </c>
      <c r="I2728" s="2" t="s">
        <v>46</v>
      </c>
      <c r="J2728" s="2" t="s">
        <v>2774</v>
      </c>
      <c r="K2728" s="2" t="s">
        <v>66</v>
      </c>
      <c r="L2728" s="2" t="s">
        <v>1452</v>
      </c>
      <c r="M2728" s="2" t="s">
        <v>1453</v>
      </c>
      <c r="N2728" s="3" t="s">
        <v>2771</v>
      </c>
      <c r="O2728" s="2" t="s">
        <v>53</v>
      </c>
      <c r="P2728" s="2" t="s">
        <v>65</v>
      </c>
      <c r="Q2728" s="2"/>
      <c r="R2728" s="2" t="s">
        <v>114</v>
      </c>
      <c r="S2728" s="2" t="s">
        <v>1297</v>
      </c>
      <c r="T2728" s="2"/>
      <c r="U2728">
        <v>0</v>
      </c>
      <c r="V2728">
        <v>731</v>
      </c>
      <c r="W2728" s="4">
        <v>46174</v>
      </c>
      <c r="X2728" s="4">
        <v>46183</v>
      </c>
      <c r="Y2728" s="4">
        <v>46183</v>
      </c>
      <c r="Z2728" s="4">
        <v>46914</v>
      </c>
      <c r="AA2728" s="3"/>
      <c r="AB2728" s="3" t="s">
        <v>2608</v>
      </c>
      <c r="AC2728" s="2"/>
      <c r="AD2728" s="2" t="s">
        <v>102</v>
      </c>
      <c r="AE2728" s="2" t="s">
        <v>101</v>
      </c>
      <c r="AF2728" s="2"/>
      <c r="AG2728" s="2"/>
      <c r="AH2728" s="2"/>
      <c r="AI2728" s="2"/>
      <c r="AJ2728" s="2" t="s">
        <v>50</v>
      </c>
      <c r="AK2728" s="2" t="s">
        <v>49</v>
      </c>
    </row>
    <row r="2729" spans="1:37" ht="187.2" x14ac:dyDescent="0.3">
      <c r="A2729" s="1">
        <v>2988</v>
      </c>
      <c r="B2729">
        <v>21378</v>
      </c>
      <c r="F2729" s="2" t="s">
        <v>76</v>
      </c>
      <c r="G2729" s="2" t="s">
        <v>78</v>
      </c>
      <c r="H2729" s="2" t="s">
        <v>37</v>
      </c>
      <c r="I2729" s="2" t="s">
        <v>46</v>
      </c>
      <c r="J2729" s="2" t="s">
        <v>2778</v>
      </c>
      <c r="K2729" s="2" t="s">
        <v>205</v>
      </c>
      <c r="L2729" s="2" t="s">
        <v>251</v>
      </c>
      <c r="M2729" s="2" t="s">
        <v>252</v>
      </c>
      <c r="N2729" s="3" t="s">
        <v>2777</v>
      </c>
      <c r="O2729" s="2" t="s">
        <v>53</v>
      </c>
      <c r="P2729" s="2" t="s">
        <v>65</v>
      </c>
      <c r="Q2729" s="2"/>
      <c r="R2729" s="2"/>
      <c r="S2729" s="2"/>
      <c r="T2729" s="2"/>
      <c r="U2729">
        <v>0</v>
      </c>
      <c r="V2729">
        <v>365</v>
      </c>
      <c r="W2729" s="4">
        <v>46172</v>
      </c>
      <c r="X2729" s="4">
        <v>46184</v>
      </c>
      <c r="Y2729" s="4">
        <v>46184</v>
      </c>
      <c r="Z2729" s="4">
        <v>46549</v>
      </c>
      <c r="AA2729" s="3"/>
      <c r="AB2729" s="3" t="s">
        <v>2772</v>
      </c>
      <c r="AC2729" s="2"/>
      <c r="AD2729" s="2" t="s">
        <v>45</v>
      </c>
      <c r="AE2729" s="2" t="s">
        <v>45</v>
      </c>
      <c r="AF2729" s="2"/>
      <c r="AG2729" s="2"/>
      <c r="AH2729" s="2"/>
      <c r="AI2729" s="2"/>
      <c r="AJ2729" s="2" t="s">
        <v>50</v>
      </c>
      <c r="AK2729" s="2" t="s">
        <v>49</v>
      </c>
    </row>
    <row r="2730" spans="1:37" ht="129.6" x14ac:dyDescent="0.3">
      <c r="A2730" s="1">
        <v>2989</v>
      </c>
      <c r="B2730">
        <v>21379</v>
      </c>
      <c r="F2730" s="2" t="s">
        <v>76</v>
      </c>
      <c r="G2730" s="2" t="s">
        <v>72</v>
      </c>
      <c r="H2730" s="2" t="s">
        <v>37</v>
      </c>
      <c r="I2730" s="2" t="s">
        <v>46</v>
      </c>
      <c r="J2730" s="2" t="s">
        <v>956</v>
      </c>
      <c r="K2730" s="2" t="s">
        <v>205</v>
      </c>
      <c r="L2730" s="2" t="s">
        <v>463</v>
      </c>
      <c r="M2730" s="2" t="s">
        <v>464</v>
      </c>
      <c r="N2730" s="3" t="s">
        <v>2779</v>
      </c>
      <c r="O2730" s="2" t="s">
        <v>53</v>
      </c>
      <c r="P2730" s="2" t="s">
        <v>65</v>
      </c>
      <c r="Q2730" s="2"/>
      <c r="R2730" s="2"/>
      <c r="S2730" s="2"/>
      <c r="T2730" s="2"/>
      <c r="U2730">
        <v>0</v>
      </c>
      <c r="V2730">
        <v>1096</v>
      </c>
      <c r="W2730" s="4">
        <v>46172</v>
      </c>
      <c r="X2730" s="4"/>
      <c r="Y2730" s="4">
        <v>46172</v>
      </c>
      <c r="Z2730" s="4">
        <v>47268</v>
      </c>
      <c r="AA2730" s="3"/>
      <c r="AB2730" s="3"/>
      <c r="AC2730" s="2"/>
      <c r="AD2730" s="2" t="s">
        <v>45</v>
      </c>
      <c r="AE2730" s="2" t="s">
        <v>102</v>
      </c>
      <c r="AF2730" s="2"/>
      <c r="AG2730" s="2"/>
      <c r="AH2730" s="2"/>
      <c r="AI2730" s="2"/>
      <c r="AJ2730" s="2" t="s">
        <v>50</v>
      </c>
      <c r="AK2730" s="2" t="s">
        <v>49</v>
      </c>
    </row>
    <row r="2731" spans="1:37" ht="28.8" x14ac:dyDescent="0.3">
      <c r="A2731" s="1">
        <v>2990</v>
      </c>
      <c r="B2731">
        <v>21380</v>
      </c>
      <c r="F2731" s="2" t="s">
        <v>76</v>
      </c>
      <c r="G2731" s="2" t="s">
        <v>78</v>
      </c>
      <c r="H2731" s="2" t="s">
        <v>37</v>
      </c>
      <c r="I2731" s="2" t="s">
        <v>46</v>
      </c>
      <c r="J2731" s="2" t="s">
        <v>100</v>
      </c>
      <c r="K2731" s="2" t="s">
        <v>205</v>
      </c>
      <c r="L2731" s="2" t="s">
        <v>251</v>
      </c>
      <c r="M2731" s="2" t="s">
        <v>252</v>
      </c>
      <c r="N2731" s="3" t="s">
        <v>2780</v>
      </c>
      <c r="O2731" s="2" t="s">
        <v>53</v>
      </c>
      <c r="P2731" s="2" t="s">
        <v>65</v>
      </c>
      <c r="Q2731" s="2"/>
      <c r="R2731" s="2"/>
      <c r="S2731" s="2"/>
      <c r="T2731" s="2"/>
      <c r="U2731">
        <v>0</v>
      </c>
      <c r="V2731">
        <v>1096</v>
      </c>
      <c r="W2731" s="4">
        <v>46172</v>
      </c>
      <c r="X2731" s="4">
        <v>46184</v>
      </c>
      <c r="Y2731" s="4">
        <v>46184</v>
      </c>
      <c r="Z2731" s="4">
        <v>47280</v>
      </c>
      <c r="AA2731" s="3"/>
      <c r="AB2731" s="3" t="s">
        <v>2781</v>
      </c>
      <c r="AC2731" s="2"/>
      <c r="AD2731" s="2" t="s">
        <v>45</v>
      </c>
      <c r="AE2731" s="2" t="s">
        <v>118</v>
      </c>
      <c r="AF2731" s="2"/>
      <c r="AG2731" s="2"/>
      <c r="AH2731" s="2"/>
      <c r="AI2731" s="2"/>
      <c r="AJ2731" s="2" t="s">
        <v>50</v>
      </c>
      <c r="AK2731" s="2" t="s">
        <v>49</v>
      </c>
    </row>
    <row r="2732" spans="1:37" ht="72" x14ac:dyDescent="0.3">
      <c r="A2732" s="1">
        <v>2991</v>
      </c>
      <c r="B2732">
        <v>21381</v>
      </c>
      <c r="F2732" s="2" t="s">
        <v>76</v>
      </c>
      <c r="G2732" s="2" t="s">
        <v>78</v>
      </c>
      <c r="H2732" s="2" t="s">
        <v>37</v>
      </c>
      <c r="I2732" s="2" t="s">
        <v>46</v>
      </c>
      <c r="J2732" s="2" t="s">
        <v>93</v>
      </c>
      <c r="K2732" s="2" t="s">
        <v>205</v>
      </c>
      <c r="L2732" s="2" t="s">
        <v>251</v>
      </c>
      <c r="M2732" s="2" t="s">
        <v>252</v>
      </c>
      <c r="N2732" s="3" t="s">
        <v>2782</v>
      </c>
      <c r="O2732" s="2" t="s">
        <v>53</v>
      </c>
      <c r="P2732" s="2" t="s">
        <v>65</v>
      </c>
      <c r="Q2732" s="2"/>
      <c r="R2732" s="2"/>
      <c r="S2732" s="2"/>
      <c r="T2732" s="2"/>
      <c r="U2732">
        <v>0</v>
      </c>
      <c r="V2732">
        <v>1096</v>
      </c>
      <c r="W2732" s="4">
        <v>46172</v>
      </c>
      <c r="X2732" s="4">
        <v>46184</v>
      </c>
      <c r="Y2732" s="4">
        <v>46184</v>
      </c>
      <c r="Z2732" s="4">
        <v>47280</v>
      </c>
      <c r="AA2732" s="3"/>
      <c r="AB2732" s="3" t="s">
        <v>2781</v>
      </c>
      <c r="AC2732" s="2"/>
      <c r="AD2732" s="2" t="s">
        <v>45</v>
      </c>
      <c r="AE2732" s="2" t="s">
        <v>118</v>
      </c>
      <c r="AF2732" s="2"/>
      <c r="AG2732" s="2"/>
      <c r="AH2732" s="2"/>
      <c r="AI2732" s="2"/>
      <c r="AJ2732" s="2" t="s">
        <v>50</v>
      </c>
      <c r="AK2732" s="2" t="s">
        <v>49</v>
      </c>
    </row>
    <row r="2733" spans="1:37" ht="28.8" x14ac:dyDescent="0.3">
      <c r="A2733" s="1">
        <v>2992</v>
      </c>
      <c r="B2733">
        <v>21372</v>
      </c>
      <c r="F2733" s="2" t="s">
        <v>47</v>
      </c>
      <c r="G2733" s="2" t="s">
        <v>72</v>
      </c>
      <c r="H2733" s="2" t="s">
        <v>37</v>
      </c>
      <c r="I2733" s="2" t="s">
        <v>46</v>
      </c>
      <c r="J2733" s="2" t="s">
        <v>100</v>
      </c>
      <c r="K2733" s="2" t="s">
        <v>66</v>
      </c>
      <c r="L2733" s="2" t="s">
        <v>312</v>
      </c>
      <c r="M2733" s="2" t="s">
        <v>313</v>
      </c>
      <c r="N2733" s="3" t="s">
        <v>2783</v>
      </c>
      <c r="O2733" s="2" t="s">
        <v>53</v>
      </c>
      <c r="P2733" s="2" t="s">
        <v>65</v>
      </c>
      <c r="Q2733" s="2"/>
      <c r="R2733" s="2"/>
      <c r="S2733" s="2"/>
      <c r="T2733" s="2"/>
      <c r="U2733">
        <v>0</v>
      </c>
      <c r="V2733">
        <v>0</v>
      </c>
      <c r="W2733" s="4">
        <v>46174</v>
      </c>
      <c r="X2733" s="4"/>
      <c r="Y2733" s="4"/>
      <c r="Z2733" s="4">
        <v>46174</v>
      </c>
      <c r="AA2733" s="3"/>
      <c r="AB2733" s="3"/>
      <c r="AC2733" s="2"/>
      <c r="AD2733" s="2" t="s">
        <v>102</v>
      </c>
      <c r="AE2733" s="2" t="s">
        <v>102</v>
      </c>
      <c r="AF2733" s="2"/>
      <c r="AG2733" s="2"/>
      <c r="AH2733" s="2"/>
      <c r="AI2733" s="2"/>
      <c r="AJ2733" s="2" t="s">
        <v>50</v>
      </c>
      <c r="AK2733" s="2" t="s">
        <v>49</v>
      </c>
    </row>
    <row r="2734" spans="1:37" ht="28.8" x14ac:dyDescent="0.3">
      <c r="A2734" s="1">
        <v>2993</v>
      </c>
      <c r="B2734">
        <v>21373</v>
      </c>
      <c r="F2734" s="2" t="s">
        <v>47</v>
      </c>
      <c r="G2734" s="2" t="s">
        <v>72</v>
      </c>
      <c r="H2734" s="2" t="s">
        <v>37</v>
      </c>
      <c r="I2734" s="2" t="s">
        <v>46</v>
      </c>
      <c r="J2734" s="2" t="s">
        <v>100</v>
      </c>
      <c r="K2734" s="2" t="s">
        <v>66</v>
      </c>
      <c r="L2734" s="2" t="s">
        <v>314</v>
      </c>
      <c r="M2734" s="2" t="s">
        <v>315</v>
      </c>
      <c r="N2734" s="3" t="s">
        <v>2783</v>
      </c>
      <c r="O2734" s="2" t="s">
        <v>53</v>
      </c>
      <c r="P2734" s="2" t="s">
        <v>65</v>
      </c>
      <c r="Q2734" s="2"/>
      <c r="R2734" s="2"/>
      <c r="S2734" s="2"/>
      <c r="T2734" s="2"/>
      <c r="U2734">
        <v>0</v>
      </c>
      <c r="V2734">
        <v>0</v>
      </c>
      <c r="W2734" s="4">
        <v>46174</v>
      </c>
      <c r="X2734" s="4"/>
      <c r="Y2734" s="4"/>
      <c r="Z2734" s="4">
        <v>46174</v>
      </c>
      <c r="AA2734" s="3"/>
      <c r="AB2734" s="3"/>
      <c r="AC2734" s="2"/>
      <c r="AD2734" s="2" t="s">
        <v>102</v>
      </c>
      <c r="AE2734" s="2" t="s">
        <v>102</v>
      </c>
      <c r="AF2734" s="2"/>
      <c r="AG2734" s="2"/>
      <c r="AH2734" s="2"/>
      <c r="AI2734" s="2"/>
      <c r="AJ2734" s="2" t="s">
        <v>50</v>
      </c>
      <c r="AK2734" s="2" t="s">
        <v>49</v>
      </c>
    </row>
    <row r="2735" spans="1:37" ht="28.8" x14ac:dyDescent="0.3">
      <c r="A2735" s="1">
        <v>2994</v>
      </c>
      <c r="B2735">
        <v>21374</v>
      </c>
      <c r="F2735" s="2" t="s">
        <v>47</v>
      </c>
      <c r="G2735" s="2" t="s">
        <v>78</v>
      </c>
      <c r="H2735" s="2" t="s">
        <v>37</v>
      </c>
      <c r="I2735" s="2" t="s">
        <v>46</v>
      </c>
      <c r="J2735" s="2" t="s">
        <v>320</v>
      </c>
      <c r="K2735" s="2" t="s">
        <v>66</v>
      </c>
      <c r="L2735" s="2" t="s">
        <v>1547</v>
      </c>
      <c r="M2735" s="2" t="s">
        <v>1548</v>
      </c>
      <c r="N2735" s="3" t="s">
        <v>2784</v>
      </c>
      <c r="O2735" s="2" t="s">
        <v>53</v>
      </c>
      <c r="P2735" s="2" t="s">
        <v>65</v>
      </c>
      <c r="Q2735" s="2"/>
      <c r="R2735" s="2"/>
      <c r="S2735" s="2"/>
      <c r="T2735" s="2"/>
      <c r="U2735">
        <v>0</v>
      </c>
      <c r="V2735">
        <v>0</v>
      </c>
      <c r="W2735" s="4">
        <v>46174</v>
      </c>
      <c r="X2735" s="4">
        <v>46183</v>
      </c>
      <c r="Y2735" s="4">
        <v>46183</v>
      </c>
      <c r="Z2735" s="4">
        <v>46183</v>
      </c>
      <c r="AA2735" s="3"/>
      <c r="AB2735" s="3" t="s">
        <v>2617</v>
      </c>
      <c r="AC2735" s="2"/>
      <c r="AD2735" s="2" t="s">
        <v>102</v>
      </c>
      <c r="AE2735" s="2" t="s">
        <v>117</v>
      </c>
      <c r="AF2735" s="2"/>
      <c r="AG2735" s="2"/>
      <c r="AH2735" s="2"/>
      <c r="AI2735" s="2"/>
      <c r="AJ2735" s="2" t="s">
        <v>50</v>
      </c>
      <c r="AK2735" s="2" t="s">
        <v>49</v>
      </c>
    </row>
    <row r="2736" spans="1:37" ht="28.8" x14ac:dyDescent="0.3">
      <c r="A2736" s="1">
        <v>2995</v>
      </c>
      <c r="B2736">
        <v>21376</v>
      </c>
      <c r="F2736" s="2" t="s">
        <v>47</v>
      </c>
      <c r="G2736" s="2" t="s">
        <v>78</v>
      </c>
      <c r="H2736" s="2" t="s">
        <v>37</v>
      </c>
      <c r="I2736" s="2" t="s">
        <v>46</v>
      </c>
      <c r="J2736" s="2" t="s">
        <v>320</v>
      </c>
      <c r="K2736" s="2" t="s">
        <v>66</v>
      </c>
      <c r="L2736" s="2" t="s">
        <v>123</v>
      </c>
      <c r="M2736" s="2" t="s">
        <v>124</v>
      </c>
      <c r="N2736" s="3" t="s">
        <v>2784</v>
      </c>
      <c r="O2736" s="2" t="s">
        <v>53</v>
      </c>
      <c r="P2736" s="2" t="s">
        <v>65</v>
      </c>
      <c r="Q2736" s="2"/>
      <c r="R2736" s="2"/>
      <c r="S2736" s="2"/>
      <c r="T2736" s="2"/>
      <c r="U2736">
        <v>0</v>
      </c>
      <c r="V2736">
        <v>0</v>
      </c>
      <c r="W2736" s="4">
        <v>46174</v>
      </c>
      <c r="X2736" s="4">
        <v>46183</v>
      </c>
      <c r="Y2736" s="4">
        <v>46183</v>
      </c>
      <c r="Z2736" s="4">
        <v>46183</v>
      </c>
      <c r="AA2736" s="3"/>
      <c r="AB2736" s="3" t="s">
        <v>2602</v>
      </c>
      <c r="AC2736" s="2"/>
      <c r="AD2736" s="2" t="s">
        <v>102</v>
      </c>
      <c r="AE2736" s="2" t="s">
        <v>117</v>
      </c>
      <c r="AF2736" s="2"/>
      <c r="AG2736" s="2"/>
      <c r="AH2736" s="2"/>
      <c r="AI2736" s="2"/>
      <c r="AJ2736" s="2" t="s">
        <v>50</v>
      </c>
      <c r="AK2736" s="2" t="s">
        <v>49</v>
      </c>
    </row>
    <row r="2737" spans="1:37" ht="57.6" x14ac:dyDescent="0.3">
      <c r="A2737" s="1">
        <v>2996</v>
      </c>
      <c r="B2737">
        <v>21384</v>
      </c>
      <c r="F2737" s="2" t="s">
        <v>76</v>
      </c>
      <c r="G2737" s="2" t="s">
        <v>78</v>
      </c>
      <c r="H2737" s="2" t="s">
        <v>37</v>
      </c>
      <c r="I2737" s="2" t="s">
        <v>46</v>
      </c>
      <c r="J2737" s="2" t="s">
        <v>129</v>
      </c>
      <c r="K2737" s="2" t="s">
        <v>1254</v>
      </c>
      <c r="L2737" s="2" t="s">
        <v>2785</v>
      </c>
      <c r="M2737" s="2" t="s">
        <v>2786</v>
      </c>
      <c r="N2737" s="3" t="s">
        <v>2787</v>
      </c>
      <c r="O2737" s="2" t="s">
        <v>53</v>
      </c>
      <c r="P2737" s="2" t="s">
        <v>65</v>
      </c>
      <c r="Q2737" s="2"/>
      <c r="R2737" s="2"/>
      <c r="S2737" s="2"/>
      <c r="T2737" s="2"/>
      <c r="U2737">
        <v>0</v>
      </c>
      <c r="V2737">
        <v>1096</v>
      </c>
      <c r="W2737" s="4">
        <v>46172</v>
      </c>
      <c r="X2737" s="4">
        <v>46184</v>
      </c>
      <c r="Y2737" s="4">
        <v>46184</v>
      </c>
      <c r="Z2737" s="4">
        <v>47280</v>
      </c>
      <c r="AA2737" s="3"/>
      <c r="AB2737" s="3" t="s">
        <v>2612</v>
      </c>
      <c r="AC2737" s="2"/>
      <c r="AD2737" s="2" t="s">
        <v>45</v>
      </c>
      <c r="AE2737" s="2" t="s">
        <v>101</v>
      </c>
      <c r="AF2737" s="2"/>
      <c r="AG2737" s="2"/>
      <c r="AH2737" s="2"/>
      <c r="AI2737" s="2"/>
      <c r="AJ2737" s="2" t="s">
        <v>50</v>
      </c>
      <c r="AK2737" s="2" t="s">
        <v>49</v>
      </c>
    </row>
    <row r="2738" spans="1:37" ht="57.6" x14ac:dyDescent="0.3">
      <c r="A2738" s="1">
        <v>2997</v>
      </c>
      <c r="F2738" s="2" t="s">
        <v>76</v>
      </c>
      <c r="G2738" s="2" t="s">
        <v>212</v>
      </c>
      <c r="H2738" s="2" t="s">
        <v>37</v>
      </c>
      <c r="I2738" s="2" t="s">
        <v>46</v>
      </c>
      <c r="J2738" s="2" t="s">
        <v>129</v>
      </c>
      <c r="K2738" s="2" t="s">
        <v>1246</v>
      </c>
      <c r="L2738" s="2" t="s">
        <v>2788</v>
      </c>
      <c r="M2738" s="2" t="s">
        <v>2789</v>
      </c>
      <c r="N2738" s="3" t="s">
        <v>2787</v>
      </c>
      <c r="O2738" s="2" t="s">
        <v>53</v>
      </c>
      <c r="P2738" s="2" t="s">
        <v>65</v>
      </c>
      <c r="Q2738" s="2"/>
      <c r="R2738" s="2"/>
      <c r="S2738" s="2"/>
      <c r="T2738" s="2"/>
      <c r="U2738">
        <v>0</v>
      </c>
      <c r="V2738">
        <v>1096</v>
      </c>
      <c r="W2738" s="4">
        <v>46172</v>
      </c>
      <c r="X2738" s="4"/>
      <c r="Y2738" s="4">
        <v>46172</v>
      </c>
      <c r="Z2738" s="4">
        <v>47268</v>
      </c>
      <c r="AA2738" s="3"/>
      <c r="AB2738" s="3"/>
      <c r="AC2738" s="2"/>
      <c r="AD2738" s="2" t="s">
        <v>45</v>
      </c>
      <c r="AE2738" s="2" t="s">
        <v>45</v>
      </c>
      <c r="AF2738" s="2"/>
      <c r="AG2738" s="2"/>
      <c r="AH2738" s="2"/>
      <c r="AI2738" s="2"/>
      <c r="AJ2738" s="2" t="s">
        <v>50</v>
      </c>
      <c r="AK2738" s="2" t="s">
        <v>49</v>
      </c>
    </row>
    <row r="2739" spans="1:37" ht="28.8" x14ac:dyDescent="0.3">
      <c r="A2739" s="1">
        <v>2998</v>
      </c>
      <c r="B2739">
        <v>21385</v>
      </c>
      <c r="F2739" s="2" t="s">
        <v>76</v>
      </c>
      <c r="G2739" s="2" t="s">
        <v>78</v>
      </c>
      <c r="H2739" s="2" t="s">
        <v>37</v>
      </c>
      <c r="I2739" s="2" t="s">
        <v>46</v>
      </c>
      <c r="J2739" s="2" t="s">
        <v>2778</v>
      </c>
      <c r="K2739" s="2" t="s">
        <v>205</v>
      </c>
      <c r="L2739" s="2" t="s">
        <v>251</v>
      </c>
      <c r="M2739" s="2" t="s">
        <v>252</v>
      </c>
      <c r="N2739" s="3" t="s">
        <v>2790</v>
      </c>
      <c r="O2739" s="2" t="s">
        <v>53</v>
      </c>
      <c r="P2739" s="2" t="s">
        <v>65</v>
      </c>
      <c r="Q2739" s="2"/>
      <c r="R2739" s="2"/>
      <c r="S2739" s="2"/>
      <c r="T2739" s="2"/>
      <c r="U2739">
        <v>0</v>
      </c>
      <c r="V2739">
        <v>365</v>
      </c>
      <c r="W2739" s="4">
        <v>46172</v>
      </c>
      <c r="X2739" s="4">
        <v>46184</v>
      </c>
      <c r="Y2739" s="4">
        <v>46184</v>
      </c>
      <c r="Z2739" s="4">
        <v>46549</v>
      </c>
      <c r="AA2739" s="3"/>
      <c r="AB2739" s="3" t="s">
        <v>2791</v>
      </c>
      <c r="AC2739" s="2"/>
      <c r="AD2739" s="2" t="s">
        <v>45</v>
      </c>
      <c r="AE2739" s="2" t="s">
        <v>45</v>
      </c>
      <c r="AF2739" s="2"/>
      <c r="AG2739" s="2"/>
      <c r="AH2739" s="2"/>
      <c r="AI2739" s="2"/>
      <c r="AJ2739" s="2" t="s">
        <v>50</v>
      </c>
      <c r="AK2739" s="2" t="s">
        <v>49</v>
      </c>
    </row>
    <row r="2740" spans="1:37" ht="43.2" x14ac:dyDescent="0.3">
      <c r="A2740" s="1">
        <v>2999</v>
      </c>
      <c r="B2740">
        <v>21428</v>
      </c>
      <c r="F2740" s="2" t="s">
        <v>76</v>
      </c>
      <c r="G2740" s="2" t="s">
        <v>78</v>
      </c>
      <c r="H2740" s="2" t="s">
        <v>37</v>
      </c>
      <c r="I2740" s="2" t="s">
        <v>46</v>
      </c>
      <c r="J2740" s="2" t="s">
        <v>2368</v>
      </c>
      <c r="K2740" s="2" t="s">
        <v>687</v>
      </c>
      <c r="L2740" s="2" t="s">
        <v>273</v>
      </c>
      <c r="M2740" s="2" t="s">
        <v>746</v>
      </c>
      <c r="N2740" s="3" t="s">
        <v>2792</v>
      </c>
      <c r="O2740" s="2" t="s">
        <v>64</v>
      </c>
      <c r="P2740" s="2" t="s">
        <v>65</v>
      </c>
      <c r="Q2740" s="2"/>
      <c r="R2740" s="2"/>
      <c r="S2740" s="2"/>
      <c r="T2740" s="2"/>
      <c r="U2740">
        <v>0</v>
      </c>
      <c r="V2740">
        <v>365</v>
      </c>
      <c r="W2740" s="4">
        <v>46176</v>
      </c>
      <c r="X2740" s="4">
        <v>46183</v>
      </c>
      <c r="Y2740" s="4">
        <v>46183</v>
      </c>
      <c r="Z2740" s="4">
        <v>46548</v>
      </c>
      <c r="AA2740" s="3"/>
      <c r="AB2740" s="3" t="s">
        <v>2793</v>
      </c>
      <c r="AC2740" s="2"/>
      <c r="AD2740" s="2" t="s">
        <v>117</v>
      </c>
      <c r="AE2740" s="2" t="s">
        <v>101</v>
      </c>
      <c r="AF2740" s="2"/>
      <c r="AG2740" s="2"/>
      <c r="AH2740" s="2"/>
      <c r="AI2740" s="2"/>
      <c r="AJ2740" s="2" t="s">
        <v>50</v>
      </c>
      <c r="AK2740" s="2" t="s">
        <v>49</v>
      </c>
    </row>
    <row r="2741" spans="1:37" ht="43.2" x14ac:dyDescent="0.3">
      <c r="A2741" s="1">
        <v>3000</v>
      </c>
      <c r="B2741">
        <v>21429</v>
      </c>
      <c r="F2741" s="2" t="s">
        <v>76</v>
      </c>
      <c r="G2741" s="2" t="s">
        <v>78</v>
      </c>
      <c r="H2741" s="2" t="s">
        <v>37</v>
      </c>
      <c r="I2741" s="2" t="s">
        <v>46</v>
      </c>
      <c r="J2741" s="2" t="s">
        <v>2368</v>
      </c>
      <c r="K2741" s="2" t="s">
        <v>687</v>
      </c>
      <c r="L2741" s="2" t="s">
        <v>413</v>
      </c>
      <c r="M2741" s="2" t="s">
        <v>746</v>
      </c>
      <c r="N2741" s="3" t="s">
        <v>2794</v>
      </c>
      <c r="O2741" s="2" t="s">
        <v>64</v>
      </c>
      <c r="P2741" s="2" t="s">
        <v>65</v>
      </c>
      <c r="Q2741" s="2"/>
      <c r="R2741" s="2"/>
      <c r="S2741" s="2"/>
      <c r="T2741" s="2"/>
      <c r="U2741">
        <v>0</v>
      </c>
      <c r="V2741">
        <v>365</v>
      </c>
      <c r="W2741" s="4">
        <v>46176</v>
      </c>
      <c r="X2741" s="4">
        <v>46183</v>
      </c>
      <c r="Y2741" s="4">
        <v>46183</v>
      </c>
      <c r="Z2741" s="4">
        <v>46548</v>
      </c>
      <c r="AA2741" s="3"/>
      <c r="AB2741" s="3" t="s">
        <v>2756</v>
      </c>
      <c r="AC2741" s="2"/>
      <c r="AD2741" s="2" t="s">
        <v>117</v>
      </c>
      <c r="AE2741" s="2" t="s">
        <v>45</v>
      </c>
      <c r="AF2741" s="2"/>
      <c r="AG2741" s="2"/>
      <c r="AH2741" s="2"/>
      <c r="AI2741" s="2"/>
      <c r="AJ2741" s="2" t="s">
        <v>50</v>
      </c>
      <c r="AK2741" s="2" t="s">
        <v>49</v>
      </c>
    </row>
    <row r="2742" spans="1:37" ht="72" x14ac:dyDescent="0.3">
      <c r="A2742" s="1">
        <v>3001</v>
      </c>
      <c r="B2742">
        <v>21430</v>
      </c>
      <c r="F2742" s="2" t="s">
        <v>76</v>
      </c>
      <c r="G2742" s="2" t="s">
        <v>78</v>
      </c>
      <c r="H2742" s="2" t="s">
        <v>37</v>
      </c>
      <c r="I2742" s="2" t="s">
        <v>46</v>
      </c>
      <c r="J2742" s="2" t="s">
        <v>2368</v>
      </c>
      <c r="K2742" s="2" t="s">
        <v>687</v>
      </c>
      <c r="L2742" s="2" t="s">
        <v>278</v>
      </c>
      <c r="M2742" s="2" t="s">
        <v>1279</v>
      </c>
      <c r="N2742" s="3" t="s">
        <v>2795</v>
      </c>
      <c r="O2742" s="2" t="s">
        <v>64</v>
      </c>
      <c r="P2742" s="2" t="s">
        <v>65</v>
      </c>
      <c r="Q2742" s="2"/>
      <c r="R2742" s="2"/>
      <c r="S2742" s="2"/>
      <c r="T2742" s="2"/>
      <c r="U2742">
        <v>0</v>
      </c>
      <c r="V2742">
        <v>365</v>
      </c>
      <c r="W2742" s="4">
        <v>46176</v>
      </c>
      <c r="X2742" s="4">
        <v>46183</v>
      </c>
      <c r="Y2742" s="4">
        <v>46183</v>
      </c>
      <c r="Z2742" s="4">
        <v>46548</v>
      </c>
      <c r="AA2742" s="3"/>
      <c r="AB2742" s="3" t="s">
        <v>2793</v>
      </c>
      <c r="AC2742" s="2"/>
      <c r="AD2742" s="2" t="s">
        <v>117</v>
      </c>
      <c r="AE2742" s="2" t="s">
        <v>101</v>
      </c>
      <c r="AF2742" s="2"/>
      <c r="AG2742" s="2"/>
      <c r="AH2742" s="2"/>
      <c r="AI2742" s="2"/>
      <c r="AJ2742" s="2" t="s">
        <v>50</v>
      </c>
      <c r="AK2742" s="2" t="s">
        <v>49</v>
      </c>
    </row>
    <row r="2743" spans="1:37" ht="57.6" x14ac:dyDescent="0.3">
      <c r="A2743" s="1">
        <v>3002</v>
      </c>
      <c r="B2743">
        <v>21431</v>
      </c>
      <c r="F2743" s="2" t="s">
        <v>76</v>
      </c>
      <c r="G2743" s="2" t="s">
        <v>72</v>
      </c>
      <c r="H2743" s="2" t="s">
        <v>37</v>
      </c>
      <c r="I2743" s="2" t="s">
        <v>46</v>
      </c>
      <c r="J2743" s="2" t="s">
        <v>2368</v>
      </c>
      <c r="K2743" s="2" t="s">
        <v>687</v>
      </c>
      <c r="L2743" s="2" t="s">
        <v>799</v>
      </c>
      <c r="M2743" s="2" t="s">
        <v>1278</v>
      </c>
      <c r="N2743" s="3" t="s">
        <v>2796</v>
      </c>
      <c r="O2743" s="2" t="s">
        <v>64</v>
      </c>
      <c r="P2743" s="2" t="s">
        <v>65</v>
      </c>
      <c r="Q2743" s="2"/>
      <c r="R2743" s="2"/>
      <c r="S2743" s="2"/>
      <c r="T2743" s="2"/>
      <c r="U2743">
        <v>0</v>
      </c>
      <c r="V2743">
        <v>365</v>
      </c>
      <c r="W2743" s="4">
        <v>46176</v>
      </c>
      <c r="X2743" s="4"/>
      <c r="Y2743" s="4">
        <v>46176</v>
      </c>
      <c r="Z2743" s="4">
        <v>46541</v>
      </c>
      <c r="AA2743" s="3"/>
      <c r="AB2743" s="3"/>
      <c r="AC2743" s="2"/>
      <c r="AD2743" s="2" t="s">
        <v>117</v>
      </c>
      <c r="AE2743" s="2" t="s">
        <v>102</v>
      </c>
      <c r="AF2743" s="2"/>
      <c r="AG2743" s="2"/>
      <c r="AH2743" s="2"/>
      <c r="AI2743" s="2"/>
      <c r="AJ2743" s="2" t="s">
        <v>50</v>
      </c>
      <c r="AK2743" s="2" t="s">
        <v>49</v>
      </c>
    </row>
    <row r="2744" spans="1:37" ht="28.8" x14ac:dyDescent="0.3">
      <c r="A2744" s="1">
        <v>3003</v>
      </c>
      <c r="B2744">
        <v>21432</v>
      </c>
      <c r="F2744" s="2" t="s">
        <v>76</v>
      </c>
      <c r="G2744" s="2" t="s">
        <v>78</v>
      </c>
      <c r="H2744" s="2" t="s">
        <v>37</v>
      </c>
      <c r="I2744" s="2" t="s">
        <v>46</v>
      </c>
      <c r="J2744" s="2" t="s">
        <v>442</v>
      </c>
      <c r="K2744" s="2" t="s">
        <v>687</v>
      </c>
      <c r="L2744" s="2" t="s">
        <v>2045</v>
      </c>
      <c r="M2744" s="2" t="s">
        <v>1281</v>
      </c>
      <c r="N2744" s="3" t="s">
        <v>2797</v>
      </c>
      <c r="O2744" s="2" t="s">
        <v>174</v>
      </c>
      <c r="P2744" s="2" t="s">
        <v>65</v>
      </c>
      <c r="Q2744" s="2"/>
      <c r="R2744" s="2"/>
      <c r="S2744" s="2"/>
      <c r="T2744" s="2"/>
      <c r="U2744">
        <v>0</v>
      </c>
      <c r="V2744">
        <v>365</v>
      </c>
      <c r="W2744" s="4">
        <v>46176</v>
      </c>
      <c r="X2744" s="4">
        <v>46182</v>
      </c>
      <c r="Y2744" s="4">
        <v>46182</v>
      </c>
      <c r="Z2744" s="4">
        <v>46547</v>
      </c>
      <c r="AA2744" s="3"/>
      <c r="AB2744" s="3" t="s">
        <v>2600</v>
      </c>
      <c r="AC2744" s="2"/>
      <c r="AD2744" s="2" t="s">
        <v>117</v>
      </c>
      <c r="AE2744" s="2" t="s">
        <v>45</v>
      </c>
      <c r="AF2744" s="2"/>
      <c r="AG2744" s="2"/>
      <c r="AH2744" s="2"/>
      <c r="AI2744" s="2"/>
      <c r="AJ2744" s="2" t="s">
        <v>50</v>
      </c>
      <c r="AK2744" s="2" t="s">
        <v>49</v>
      </c>
    </row>
    <row r="2745" spans="1:37" ht="28.8" x14ac:dyDescent="0.3">
      <c r="A2745" s="1">
        <v>3004</v>
      </c>
      <c r="B2745">
        <v>21433</v>
      </c>
      <c r="F2745" s="2" t="s">
        <v>76</v>
      </c>
      <c r="G2745" s="2" t="s">
        <v>72</v>
      </c>
      <c r="H2745" s="2" t="s">
        <v>37</v>
      </c>
      <c r="I2745" s="2" t="s">
        <v>46</v>
      </c>
      <c r="J2745" s="2" t="s">
        <v>442</v>
      </c>
      <c r="K2745" s="2" t="s">
        <v>687</v>
      </c>
      <c r="L2745" s="2" t="s">
        <v>2050</v>
      </c>
      <c r="M2745" s="2" t="s">
        <v>2046</v>
      </c>
      <c r="N2745" s="3" t="s">
        <v>2797</v>
      </c>
      <c r="O2745" s="2" t="s">
        <v>174</v>
      </c>
      <c r="P2745" s="2" t="s">
        <v>65</v>
      </c>
      <c r="Q2745" s="2"/>
      <c r="R2745" s="2"/>
      <c r="S2745" s="2"/>
      <c r="T2745" s="2"/>
      <c r="U2745">
        <v>0</v>
      </c>
      <c r="V2745">
        <v>365</v>
      </c>
      <c r="W2745" s="4">
        <v>46176</v>
      </c>
      <c r="X2745" s="4"/>
      <c r="Y2745" s="4">
        <v>46176</v>
      </c>
      <c r="Z2745" s="4">
        <v>46541</v>
      </c>
      <c r="AA2745" s="3"/>
      <c r="AB2745" s="3"/>
      <c r="AC2745" s="2"/>
      <c r="AD2745" s="2" t="s">
        <v>117</v>
      </c>
      <c r="AE2745" s="2" t="s">
        <v>102</v>
      </c>
      <c r="AF2745" s="2"/>
      <c r="AG2745" s="2"/>
      <c r="AH2745" s="2"/>
      <c r="AI2745" s="2"/>
      <c r="AJ2745" s="2" t="s">
        <v>50</v>
      </c>
      <c r="AK2745" s="2" t="s">
        <v>49</v>
      </c>
    </row>
    <row r="2746" spans="1:37" ht="28.8" x14ac:dyDescent="0.3">
      <c r="A2746" s="1">
        <v>3005</v>
      </c>
      <c r="B2746">
        <v>21438</v>
      </c>
      <c r="F2746" s="2" t="s">
        <v>76</v>
      </c>
      <c r="G2746" s="2" t="s">
        <v>78</v>
      </c>
      <c r="H2746" s="2" t="s">
        <v>37</v>
      </c>
      <c r="I2746" s="2" t="s">
        <v>46</v>
      </c>
      <c r="J2746" s="2" t="s">
        <v>100</v>
      </c>
      <c r="K2746" s="2" t="s">
        <v>687</v>
      </c>
      <c r="L2746" s="2" t="s">
        <v>799</v>
      </c>
      <c r="M2746" s="2" t="s">
        <v>1281</v>
      </c>
      <c r="N2746" s="3" t="s">
        <v>2798</v>
      </c>
      <c r="O2746" s="2" t="s">
        <v>60</v>
      </c>
      <c r="P2746" s="2" t="s">
        <v>65</v>
      </c>
      <c r="Q2746" s="2"/>
      <c r="R2746" s="2"/>
      <c r="S2746" s="2"/>
      <c r="T2746" s="2"/>
      <c r="U2746">
        <v>0</v>
      </c>
      <c r="V2746">
        <v>92</v>
      </c>
      <c r="W2746" s="4">
        <v>46176</v>
      </c>
      <c r="X2746" s="4">
        <v>46183</v>
      </c>
      <c r="Y2746" s="4">
        <v>46183</v>
      </c>
      <c r="Z2746" s="4">
        <v>46275</v>
      </c>
      <c r="AA2746" s="3"/>
      <c r="AB2746" s="3" t="s">
        <v>2602</v>
      </c>
      <c r="AC2746" s="2"/>
      <c r="AD2746" s="2" t="s">
        <v>117</v>
      </c>
      <c r="AE2746" s="2" t="s">
        <v>117</v>
      </c>
      <c r="AF2746" s="2"/>
      <c r="AG2746" s="2"/>
      <c r="AH2746" s="2"/>
      <c r="AI2746" s="2"/>
      <c r="AJ2746" s="2" t="s">
        <v>50</v>
      </c>
      <c r="AK2746" s="2" t="s">
        <v>49</v>
      </c>
    </row>
    <row r="2747" spans="1:37" ht="28.8" x14ac:dyDescent="0.3">
      <c r="A2747" s="1">
        <v>3006</v>
      </c>
      <c r="B2747">
        <v>21437</v>
      </c>
      <c r="F2747" s="2" t="s">
        <v>76</v>
      </c>
      <c r="G2747" s="2" t="s">
        <v>78</v>
      </c>
      <c r="H2747" s="2" t="s">
        <v>37</v>
      </c>
      <c r="I2747" s="2" t="s">
        <v>46</v>
      </c>
      <c r="J2747" s="2" t="s">
        <v>100</v>
      </c>
      <c r="K2747" s="2" t="s">
        <v>687</v>
      </c>
      <c r="L2747" s="2" t="s">
        <v>273</v>
      </c>
      <c r="M2747" s="2" t="s">
        <v>1281</v>
      </c>
      <c r="N2747" s="3" t="s">
        <v>2799</v>
      </c>
      <c r="O2747" s="2" t="s">
        <v>60</v>
      </c>
      <c r="P2747" s="2" t="s">
        <v>65</v>
      </c>
      <c r="Q2747" s="2"/>
      <c r="R2747" s="2" t="s">
        <v>1606</v>
      </c>
      <c r="S2747" s="2" t="s">
        <v>2800</v>
      </c>
      <c r="T2747" s="2"/>
      <c r="U2747">
        <v>0</v>
      </c>
      <c r="V2747">
        <v>92</v>
      </c>
      <c r="W2747" s="4">
        <v>46176</v>
      </c>
      <c r="X2747" s="4">
        <v>46183</v>
      </c>
      <c r="Y2747" s="4">
        <v>46183</v>
      </c>
      <c r="Z2747" s="4">
        <v>46275</v>
      </c>
      <c r="AA2747" s="3"/>
      <c r="AB2747" s="3" t="s">
        <v>2617</v>
      </c>
      <c r="AC2747" s="2"/>
      <c r="AD2747" s="2" t="s">
        <v>117</v>
      </c>
      <c r="AE2747" s="2" t="s">
        <v>117</v>
      </c>
      <c r="AF2747" s="2"/>
      <c r="AG2747" s="2"/>
      <c r="AH2747" s="2"/>
      <c r="AI2747" s="2"/>
      <c r="AJ2747" s="2" t="s">
        <v>50</v>
      </c>
      <c r="AK2747" s="2" t="s">
        <v>49</v>
      </c>
    </row>
    <row r="2748" spans="1:37" ht="28.8" x14ac:dyDescent="0.3">
      <c r="A2748" s="1">
        <v>3007</v>
      </c>
      <c r="B2748">
        <v>21436</v>
      </c>
      <c r="F2748" s="2" t="s">
        <v>76</v>
      </c>
      <c r="G2748" s="2" t="s">
        <v>78</v>
      </c>
      <c r="H2748" s="2" t="s">
        <v>37</v>
      </c>
      <c r="I2748" s="2" t="s">
        <v>46</v>
      </c>
      <c r="J2748" s="2" t="s">
        <v>182</v>
      </c>
      <c r="K2748" s="2" t="s">
        <v>687</v>
      </c>
      <c r="L2748" s="2" t="s">
        <v>697</v>
      </c>
      <c r="M2748" s="2" t="s">
        <v>698</v>
      </c>
      <c r="N2748" s="3" t="s">
        <v>2801</v>
      </c>
      <c r="O2748" s="2" t="s">
        <v>53</v>
      </c>
      <c r="P2748" s="2" t="s">
        <v>65</v>
      </c>
      <c r="Q2748" s="2"/>
      <c r="R2748" s="2" t="s">
        <v>180</v>
      </c>
      <c r="S2748" s="2" t="s">
        <v>807</v>
      </c>
      <c r="T2748" s="2"/>
      <c r="U2748">
        <v>0</v>
      </c>
      <c r="V2748">
        <v>183</v>
      </c>
      <c r="W2748" s="4">
        <v>46176</v>
      </c>
      <c r="X2748" s="4">
        <v>46183</v>
      </c>
      <c r="Y2748" s="4">
        <v>46183</v>
      </c>
      <c r="Z2748" s="4">
        <v>46366</v>
      </c>
      <c r="AA2748" s="3"/>
      <c r="AB2748" s="3" t="s">
        <v>2617</v>
      </c>
      <c r="AC2748" s="2"/>
      <c r="AD2748" s="2" t="s">
        <v>117</v>
      </c>
      <c r="AE2748" s="2" t="s">
        <v>117</v>
      </c>
      <c r="AF2748" s="2"/>
      <c r="AG2748" s="2"/>
      <c r="AH2748" s="2"/>
      <c r="AI2748" s="2"/>
      <c r="AJ2748" s="2" t="s">
        <v>50</v>
      </c>
      <c r="AK2748" s="2" t="s">
        <v>49</v>
      </c>
    </row>
    <row r="2749" spans="1:37" ht="28.8" x14ac:dyDescent="0.3">
      <c r="A2749" s="1">
        <v>3008</v>
      </c>
      <c r="B2749">
        <v>21435</v>
      </c>
      <c r="F2749" s="2" t="s">
        <v>76</v>
      </c>
      <c r="G2749" s="2" t="s">
        <v>78</v>
      </c>
      <c r="H2749" s="2" t="s">
        <v>37</v>
      </c>
      <c r="I2749" s="2" t="s">
        <v>46</v>
      </c>
      <c r="J2749" s="2" t="s">
        <v>182</v>
      </c>
      <c r="K2749" s="2" t="s">
        <v>687</v>
      </c>
      <c r="L2749" s="2" t="s">
        <v>742</v>
      </c>
      <c r="M2749" s="2" t="s">
        <v>743</v>
      </c>
      <c r="N2749" s="3" t="s">
        <v>2802</v>
      </c>
      <c r="O2749" s="2" t="s">
        <v>53</v>
      </c>
      <c r="P2749" s="2" t="s">
        <v>65</v>
      </c>
      <c r="Q2749" s="2"/>
      <c r="R2749" s="2" t="s">
        <v>180</v>
      </c>
      <c r="S2749" s="2" t="s">
        <v>181</v>
      </c>
      <c r="T2749" s="2"/>
      <c r="U2749">
        <v>0</v>
      </c>
      <c r="V2749">
        <v>183</v>
      </c>
      <c r="W2749" s="4">
        <v>46176</v>
      </c>
      <c r="X2749" s="4">
        <v>46183</v>
      </c>
      <c r="Y2749" s="4">
        <v>46183</v>
      </c>
      <c r="Z2749" s="4">
        <v>46366</v>
      </c>
      <c r="AA2749" s="3"/>
      <c r="AB2749" s="3" t="s">
        <v>2618</v>
      </c>
      <c r="AC2749" s="2"/>
      <c r="AD2749" s="2" t="s">
        <v>117</v>
      </c>
      <c r="AE2749" s="2" t="s">
        <v>117</v>
      </c>
      <c r="AF2749" s="2"/>
      <c r="AG2749" s="2"/>
      <c r="AH2749" s="2"/>
      <c r="AI2749" s="2"/>
      <c r="AJ2749" s="2" t="s">
        <v>50</v>
      </c>
      <c r="AK2749" s="2" t="s">
        <v>49</v>
      </c>
    </row>
    <row r="2750" spans="1:37" ht="28.8" x14ac:dyDescent="0.3">
      <c r="A2750" s="1">
        <v>3009</v>
      </c>
      <c r="B2750">
        <v>21434</v>
      </c>
      <c r="F2750" s="2" t="s">
        <v>76</v>
      </c>
      <c r="G2750" s="2" t="s">
        <v>78</v>
      </c>
      <c r="H2750" s="2" t="s">
        <v>37</v>
      </c>
      <c r="I2750" s="2" t="s">
        <v>46</v>
      </c>
      <c r="J2750" s="2" t="s">
        <v>260</v>
      </c>
      <c r="K2750" s="2" t="s">
        <v>687</v>
      </c>
      <c r="L2750" s="2" t="s">
        <v>742</v>
      </c>
      <c r="M2750" s="2" t="s">
        <v>743</v>
      </c>
      <c r="N2750" s="3" t="s">
        <v>2803</v>
      </c>
      <c r="O2750" s="2" t="s">
        <v>53</v>
      </c>
      <c r="P2750" s="2" t="s">
        <v>65</v>
      </c>
      <c r="Q2750" s="2"/>
      <c r="R2750" s="2" t="s">
        <v>2804</v>
      </c>
      <c r="S2750" s="2" t="s">
        <v>2805</v>
      </c>
      <c r="T2750" s="2"/>
      <c r="U2750">
        <v>0</v>
      </c>
      <c r="V2750">
        <v>365</v>
      </c>
      <c r="W2750" s="4">
        <v>46176</v>
      </c>
      <c r="X2750" s="4">
        <v>46183</v>
      </c>
      <c r="Y2750" s="4">
        <v>46183</v>
      </c>
      <c r="Z2750" s="4">
        <v>46548</v>
      </c>
      <c r="AA2750" s="3"/>
      <c r="AB2750" s="3" t="s">
        <v>2616</v>
      </c>
      <c r="AC2750" s="2"/>
      <c r="AD2750" s="2" t="s">
        <v>117</v>
      </c>
      <c r="AE2750" s="2" t="s">
        <v>117</v>
      </c>
      <c r="AF2750" s="2"/>
      <c r="AG2750" s="2"/>
      <c r="AH2750" s="2"/>
      <c r="AI2750" s="2"/>
      <c r="AJ2750" s="2" t="s">
        <v>50</v>
      </c>
      <c r="AK2750" s="2" t="s">
        <v>49</v>
      </c>
    </row>
    <row r="2751" spans="1:37" ht="57.6" x14ac:dyDescent="0.3">
      <c r="A2751" s="1">
        <v>3011</v>
      </c>
      <c r="B2751">
        <v>21446</v>
      </c>
      <c r="F2751" s="2" t="s">
        <v>76</v>
      </c>
      <c r="G2751" s="2" t="s">
        <v>78</v>
      </c>
      <c r="H2751" s="2" t="s">
        <v>37</v>
      </c>
      <c r="I2751" s="2" t="s">
        <v>46</v>
      </c>
      <c r="J2751" s="2" t="s">
        <v>277</v>
      </c>
      <c r="K2751" s="2" t="s">
        <v>467</v>
      </c>
      <c r="L2751" s="2" t="s">
        <v>143</v>
      </c>
      <c r="M2751" s="2" t="s">
        <v>469</v>
      </c>
      <c r="N2751" s="3" t="s">
        <v>2683</v>
      </c>
      <c r="O2751" s="2" t="s">
        <v>60</v>
      </c>
      <c r="P2751" s="2" t="s">
        <v>65</v>
      </c>
      <c r="Q2751" s="2"/>
      <c r="R2751" s="2"/>
      <c r="S2751" s="2"/>
      <c r="T2751" s="2"/>
      <c r="U2751">
        <v>0</v>
      </c>
      <c r="V2751">
        <v>365</v>
      </c>
      <c r="W2751" s="4">
        <v>46164</v>
      </c>
      <c r="X2751" s="4">
        <v>46178</v>
      </c>
      <c r="Y2751" s="4">
        <v>46178</v>
      </c>
      <c r="Z2751" s="4">
        <v>46543</v>
      </c>
      <c r="AA2751" s="3"/>
      <c r="AB2751" s="3" t="s">
        <v>2614</v>
      </c>
      <c r="AC2751" s="2"/>
      <c r="AD2751" s="2" t="s">
        <v>101</v>
      </c>
      <c r="AE2751" s="2" t="s">
        <v>117</v>
      </c>
      <c r="AF2751" s="2"/>
      <c r="AG2751" s="2"/>
      <c r="AH2751" s="2"/>
      <c r="AI2751" s="2"/>
      <c r="AJ2751" s="2" t="s">
        <v>50</v>
      </c>
      <c r="AK2751" s="2" t="s">
        <v>49</v>
      </c>
    </row>
    <row r="2752" spans="1:37" ht="57.6" x14ac:dyDescent="0.3">
      <c r="A2752" s="1">
        <v>3012</v>
      </c>
      <c r="B2752">
        <v>21447</v>
      </c>
      <c r="F2752" s="2" t="s">
        <v>76</v>
      </c>
      <c r="G2752" s="2" t="s">
        <v>78</v>
      </c>
      <c r="H2752" s="2" t="s">
        <v>37</v>
      </c>
      <c r="I2752" s="2" t="s">
        <v>46</v>
      </c>
      <c r="J2752" s="2" t="s">
        <v>277</v>
      </c>
      <c r="K2752" s="2" t="s">
        <v>467</v>
      </c>
      <c r="L2752" s="2" t="s">
        <v>83</v>
      </c>
      <c r="M2752" s="2" t="s">
        <v>471</v>
      </c>
      <c r="N2752" s="3" t="s">
        <v>2683</v>
      </c>
      <c r="O2752" s="2" t="s">
        <v>60</v>
      </c>
      <c r="P2752" s="2" t="s">
        <v>65</v>
      </c>
      <c r="Q2752" s="2"/>
      <c r="R2752" s="2"/>
      <c r="S2752" s="2"/>
      <c r="T2752" s="2"/>
      <c r="U2752">
        <v>0</v>
      </c>
      <c r="V2752">
        <v>365</v>
      </c>
      <c r="W2752" s="4">
        <v>46164</v>
      </c>
      <c r="X2752" s="4">
        <v>46178</v>
      </c>
      <c r="Y2752" s="4">
        <v>46178</v>
      </c>
      <c r="Z2752" s="4">
        <v>46543</v>
      </c>
      <c r="AA2752" s="3"/>
      <c r="AB2752" s="3" t="s">
        <v>2602</v>
      </c>
      <c r="AC2752" s="2"/>
      <c r="AD2752" s="2" t="s">
        <v>101</v>
      </c>
      <c r="AE2752" s="2" t="s">
        <v>117</v>
      </c>
      <c r="AF2752" s="2"/>
      <c r="AG2752" s="2"/>
      <c r="AH2752" s="2"/>
      <c r="AI2752" s="2"/>
      <c r="AJ2752" s="2" t="s">
        <v>50</v>
      </c>
      <c r="AK2752" s="2" t="s">
        <v>49</v>
      </c>
    </row>
    <row r="2753" spans="1:37" ht="57.6" x14ac:dyDescent="0.3">
      <c r="A2753" s="1">
        <v>3013</v>
      </c>
      <c r="B2753">
        <v>21448</v>
      </c>
      <c r="F2753" s="2" t="s">
        <v>76</v>
      </c>
      <c r="G2753" s="2" t="s">
        <v>78</v>
      </c>
      <c r="H2753" s="2" t="s">
        <v>37</v>
      </c>
      <c r="I2753" s="2" t="s">
        <v>46</v>
      </c>
      <c r="J2753" s="2" t="s">
        <v>277</v>
      </c>
      <c r="K2753" s="2" t="s">
        <v>467</v>
      </c>
      <c r="L2753" s="2" t="s">
        <v>149</v>
      </c>
      <c r="M2753" s="2" t="s">
        <v>468</v>
      </c>
      <c r="N2753" s="3" t="s">
        <v>2683</v>
      </c>
      <c r="O2753" s="2" t="s">
        <v>60</v>
      </c>
      <c r="P2753" s="2" t="s">
        <v>65</v>
      </c>
      <c r="Q2753" s="2"/>
      <c r="R2753" s="2"/>
      <c r="S2753" s="2"/>
      <c r="T2753" s="2"/>
      <c r="U2753">
        <v>0</v>
      </c>
      <c r="V2753">
        <v>365</v>
      </c>
      <c r="W2753" s="4">
        <v>46164</v>
      </c>
      <c r="X2753" s="4">
        <v>46178</v>
      </c>
      <c r="Y2753" s="4">
        <v>46178</v>
      </c>
      <c r="Z2753" s="4">
        <v>46543</v>
      </c>
      <c r="AA2753" s="3"/>
      <c r="AB2753" s="3" t="s">
        <v>2806</v>
      </c>
      <c r="AC2753" s="2"/>
      <c r="AD2753" s="2" t="s">
        <v>101</v>
      </c>
      <c r="AE2753" s="2" t="s">
        <v>117</v>
      </c>
      <c r="AF2753" s="2"/>
      <c r="AG2753" s="2"/>
      <c r="AH2753" s="2"/>
      <c r="AI2753" s="2"/>
      <c r="AJ2753" s="2" t="s">
        <v>50</v>
      </c>
      <c r="AK2753" s="2" t="s">
        <v>49</v>
      </c>
    </row>
    <row r="2754" spans="1:37" ht="57.6" x14ac:dyDescent="0.3">
      <c r="A2754" s="1">
        <v>3014</v>
      </c>
      <c r="B2754">
        <v>21449</v>
      </c>
      <c r="F2754" s="2" t="s">
        <v>76</v>
      </c>
      <c r="G2754" s="2" t="s">
        <v>78</v>
      </c>
      <c r="H2754" s="2" t="s">
        <v>37</v>
      </c>
      <c r="I2754" s="2" t="s">
        <v>46</v>
      </c>
      <c r="J2754" s="2" t="s">
        <v>2678</v>
      </c>
      <c r="K2754" s="2" t="s">
        <v>467</v>
      </c>
      <c r="L2754" s="2" t="s">
        <v>67</v>
      </c>
      <c r="M2754" s="2" t="s">
        <v>470</v>
      </c>
      <c r="N2754" s="3" t="s">
        <v>2147</v>
      </c>
      <c r="O2754" s="2" t="s">
        <v>53</v>
      </c>
      <c r="P2754" s="2" t="s">
        <v>65</v>
      </c>
      <c r="Q2754" s="2"/>
      <c r="R2754" s="2" t="s">
        <v>114</v>
      </c>
      <c r="S2754" s="2" t="s">
        <v>168</v>
      </c>
      <c r="T2754" s="2"/>
      <c r="U2754">
        <v>0</v>
      </c>
      <c r="V2754">
        <v>365</v>
      </c>
      <c r="W2754" s="4">
        <v>46164</v>
      </c>
      <c r="X2754" s="4">
        <v>46185</v>
      </c>
      <c r="Y2754" s="4">
        <v>46185</v>
      </c>
      <c r="Z2754" s="4">
        <v>46550</v>
      </c>
      <c r="AA2754" s="3"/>
      <c r="AB2754" s="3" t="s">
        <v>2807</v>
      </c>
      <c r="AC2754" s="2"/>
      <c r="AD2754" s="2" t="s">
        <v>101</v>
      </c>
      <c r="AE2754" s="2" t="s">
        <v>101</v>
      </c>
      <c r="AF2754" s="2"/>
      <c r="AG2754" s="2"/>
      <c r="AH2754" s="2"/>
      <c r="AI2754" s="2"/>
      <c r="AJ2754" s="2" t="s">
        <v>50</v>
      </c>
      <c r="AK2754" s="2" t="s">
        <v>49</v>
      </c>
    </row>
    <row r="2755" spans="1:37" ht="57.6" x14ac:dyDescent="0.3">
      <c r="A2755" s="1">
        <v>3015</v>
      </c>
      <c r="B2755">
        <v>21450</v>
      </c>
      <c r="F2755" s="2" t="s">
        <v>76</v>
      </c>
      <c r="G2755" s="2" t="s">
        <v>78</v>
      </c>
      <c r="H2755" s="2" t="s">
        <v>37</v>
      </c>
      <c r="I2755" s="2" t="s">
        <v>46</v>
      </c>
      <c r="J2755" s="2" t="s">
        <v>2678</v>
      </c>
      <c r="K2755" s="2" t="s">
        <v>467</v>
      </c>
      <c r="L2755" s="2" t="s">
        <v>170</v>
      </c>
      <c r="M2755" s="2" t="s">
        <v>472</v>
      </c>
      <c r="N2755" s="3" t="s">
        <v>2147</v>
      </c>
      <c r="O2755" s="2" t="s">
        <v>53</v>
      </c>
      <c r="P2755" s="2" t="s">
        <v>65</v>
      </c>
      <c r="Q2755" s="2"/>
      <c r="R2755" s="2"/>
      <c r="S2755" s="2"/>
      <c r="T2755" s="2"/>
      <c r="U2755">
        <v>0</v>
      </c>
      <c r="V2755">
        <v>731</v>
      </c>
      <c r="W2755" s="4">
        <v>46164</v>
      </c>
      <c r="X2755" s="4">
        <v>46183</v>
      </c>
      <c r="Y2755" s="4">
        <v>46183</v>
      </c>
      <c r="Z2755" s="4">
        <v>46914</v>
      </c>
      <c r="AA2755" s="3"/>
      <c r="AB2755" s="3" t="s">
        <v>2600</v>
      </c>
      <c r="AC2755" s="2"/>
      <c r="AD2755" s="2" t="s">
        <v>101</v>
      </c>
      <c r="AE2755" s="2" t="s">
        <v>45</v>
      </c>
      <c r="AF2755" s="2"/>
      <c r="AG2755" s="2"/>
      <c r="AH2755" s="2"/>
      <c r="AI2755" s="2"/>
      <c r="AJ2755" s="2" t="s">
        <v>50</v>
      </c>
      <c r="AK2755" s="2" t="s">
        <v>49</v>
      </c>
    </row>
    <row r="2756" spans="1:37" x14ac:dyDescent="0.3">
      <c r="A2756" s="1">
        <v>3016</v>
      </c>
      <c r="B2756">
        <v>21451</v>
      </c>
      <c r="F2756" s="2" t="s">
        <v>76</v>
      </c>
      <c r="G2756" s="2" t="s">
        <v>72</v>
      </c>
      <c r="H2756" s="2" t="s">
        <v>37</v>
      </c>
      <c r="I2756" s="2" t="s">
        <v>46</v>
      </c>
      <c r="J2756" s="2" t="s">
        <v>320</v>
      </c>
      <c r="K2756" s="2" t="s">
        <v>467</v>
      </c>
      <c r="L2756" s="2" t="s">
        <v>67</v>
      </c>
      <c r="M2756" s="2" t="s">
        <v>470</v>
      </c>
      <c r="N2756" s="3" t="s">
        <v>2684</v>
      </c>
      <c r="O2756" s="2" t="s">
        <v>53</v>
      </c>
      <c r="P2756" s="2" t="s">
        <v>65</v>
      </c>
      <c r="Q2756" s="2"/>
      <c r="R2756" s="2" t="s">
        <v>740</v>
      </c>
      <c r="S2756" s="2" t="s">
        <v>2808</v>
      </c>
      <c r="T2756" s="2"/>
      <c r="U2756">
        <v>0</v>
      </c>
      <c r="V2756">
        <v>731</v>
      </c>
      <c r="W2756" s="4">
        <v>46164</v>
      </c>
      <c r="X2756" s="4"/>
      <c r="Y2756" s="4">
        <v>46164</v>
      </c>
      <c r="Z2756" s="4">
        <v>46895</v>
      </c>
      <c r="AA2756" s="3"/>
      <c r="AB2756" s="3"/>
      <c r="AC2756" s="2"/>
      <c r="AD2756" s="2" t="s">
        <v>101</v>
      </c>
      <c r="AE2756" s="2" t="s">
        <v>102</v>
      </c>
      <c r="AF2756" s="2"/>
      <c r="AG2756" s="2"/>
      <c r="AH2756" s="2"/>
      <c r="AI2756" s="2"/>
      <c r="AJ2756" s="2" t="s">
        <v>50</v>
      </c>
      <c r="AK2756" s="2" t="s">
        <v>49</v>
      </c>
    </row>
    <row r="2757" spans="1:37" x14ac:dyDescent="0.3">
      <c r="A2757" s="1">
        <v>3017</v>
      </c>
      <c r="B2757">
        <v>21452</v>
      </c>
      <c r="F2757" s="2" t="s">
        <v>76</v>
      </c>
      <c r="G2757" s="2" t="s">
        <v>72</v>
      </c>
      <c r="H2757" s="2" t="s">
        <v>37</v>
      </c>
      <c r="I2757" s="2" t="s">
        <v>46</v>
      </c>
      <c r="J2757" s="2" t="s">
        <v>320</v>
      </c>
      <c r="K2757" s="2" t="s">
        <v>467</v>
      </c>
      <c r="L2757" s="2" t="s">
        <v>170</v>
      </c>
      <c r="M2757" s="2" t="s">
        <v>472</v>
      </c>
      <c r="N2757" s="3" t="s">
        <v>2684</v>
      </c>
      <c r="O2757" s="2" t="s">
        <v>53</v>
      </c>
      <c r="P2757" s="2" t="s">
        <v>65</v>
      </c>
      <c r="Q2757" s="2"/>
      <c r="R2757" s="2" t="s">
        <v>740</v>
      </c>
      <c r="S2757" s="2" t="s">
        <v>2808</v>
      </c>
      <c r="T2757" s="2"/>
      <c r="U2757">
        <v>0</v>
      </c>
      <c r="V2757">
        <v>731</v>
      </c>
      <c r="W2757" s="4">
        <v>46164</v>
      </c>
      <c r="X2757" s="4"/>
      <c r="Y2757" s="4">
        <v>46164</v>
      </c>
      <c r="Z2757" s="4">
        <v>46895</v>
      </c>
      <c r="AA2757" s="3"/>
      <c r="AB2757" s="3"/>
      <c r="AC2757" s="2"/>
      <c r="AD2757" s="2" t="s">
        <v>101</v>
      </c>
      <c r="AE2757" s="2" t="s">
        <v>102</v>
      </c>
      <c r="AF2757" s="2"/>
      <c r="AG2757" s="2"/>
      <c r="AH2757" s="2"/>
      <c r="AI2757" s="2"/>
      <c r="AJ2757" s="2" t="s">
        <v>50</v>
      </c>
      <c r="AK2757" s="2" t="s">
        <v>49</v>
      </c>
    </row>
    <row r="2758" spans="1:37" ht="43.2" x14ac:dyDescent="0.3">
      <c r="A2758" s="1">
        <v>3018</v>
      </c>
      <c r="B2758">
        <v>21445</v>
      </c>
      <c r="F2758" s="2" t="s">
        <v>76</v>
      </c>
      <c r="G2758" s="2" t="s">
        <v>78</v>
      </c>
      <c r="H2758" s="2" t="s">
        <v>37</v>
      </c>
      <c r="I2758" s="2" t="s">
        <v>46</v>
      </c>
      <c r="J2758" s="2" t="s">
        <v>2678</v>
      </c>
      <c r="K2758" s="2" t="s">
        <v>467</v>
      </c>
      <c r="L2758" s="2" t="s">
        <v>83</v>
      </c>
      <c r="M2758" s="2" t="s">
        <v>471</v>
      </c>
      <c r="N2758" s="3" t="s">
        <v>2809</v>
      </c>
      <c r="O2758" s="2" t="s">
        <v>53</v>
      </c>
      <c r="P2758" s="2" t="s">
        <v>65</v>
      </c>
      <c r="Q2758" s="2"/>
      <c r="R2758" s="2" t="s">
        <v>114</v>
      </c>
      <c r="S2758" s="2" t="s">
        <v>2810</v>
      </c>
      <c r="T2758" s="2"/>
      <c r="U2758">
        <v>0</v>
      </c>
      <c r="V2758">
        <v>0</v>
      </c>
      <c r="W2758" s="4">
        <v>46165</v>
      </c>
      <c r="X2758" s="4">
        <v>46184</v>
      </c>
      <c r="Y2758" s="4">
        <v>46184</v>
      </c>
      <c r="Z2758" s="4">
        <v>46184</v>
      </c>
      <c r="AA2758" s="3"/>
      <c r="AB2758" s="3" t="s">
        <v>2807</v>
      </c>
      <c r="AC2758" s="2"/>
      <c r="AD2758" s="2" t="s">
        <v>101</v>
      </c>
      <c r="AE2758" s="2" t="s">
        <v>101</v>
      </c>
      <c r="AF2758" s="2"/>
      <c r="AG2758" s="2"/>
      <c r="AH2758" s="2"/>
      <c r="AI2758" s="2"/>
      <c r="AJ2758" s="2" t="s">
        <v>50</v>
      </c>
      <c r="AK2758" s="2" t="s">
        <v>49</v>
      </c>
    </row>
    <row r="2759" spans="1:37" ht="72" x14ac:dyDescent="0.3">
      <c r="A2759" s="1">
        <v>3019</v>
      </c>
      <c r="F2759" s="2" t="s">
        <v>76</v>
      </c>
      <c r="G2759" s="2" t="s">
        <v>212</v>
      </c>
      <c r="H2759" s="2" t="s">
        <v>37</v>
      </c>
      <c r="I2759" s="2" t="s">
        <v>46</v>
      </c>
      <c r="J2759" s="2" t="s">
        <v>2368</v>
      </c>
      <c r="K2759" s="2" t="s">
        <v>134</v>
      </c>
      <c r="L2759" s="2" t="s">
        <v>39</v>
      </c>
      <c r="M2759" s="2" t="s">
        <v>375</v>
      </c>
      <c r="N2759" s="3" t="s">
        <v>2811</v>
      </c>
      <c r="O2759" s="2" t="s">
        <v>60</v>
      </c>
      <c r="P2759" s="2" t="s">
        <v>65</v>
      </c>
      <c r="Q2759" s="2"/>
      <c r="R2759" s="2"/>
      <c r="S2759" s="2"/>
      <c r="T2759" s="2"/>
      <c r="U2759">
        <v>0</v>
      </c>
      <c r="V2759">
        <v>365</v>
      </c>
      <c r="W2759" s="4">
        <v>46182</v>
      </c>
      <c r="X2759" s="4"/>
      <c r="Y2759" s="4">
        <v>46182</v>
      </c>
      <c r="Z2759" s="4">
        <v>46547</v>
      </c>
      <c r="AA2759" s="3"/>
      <c r="AB2759" s="3"/>
      <c r="AC2759" s="2"/>
      <c r="AD2759" s="2" t="s">
        <v>102</v>
      </c>
      <c r="AE2759" s="2" t="s">
        <v>102</v>
      </c>
      <c r="AF2759" s="2"/>
      <c r="AG2759" s="2"/>
      <c r="AH2759" s="2"/>
      <c r="AI2759" s="2"/>
      <c r="AJ2759" s="2" t="s">
        <v>50</v>
      </c>
      <c r="AK2759" s="2" t="s">
        <v>49</v>
      </c>
    </row>
    <row r="2760" spans="1:37" ht="43.2" x14ac:dyDescent="0.3">
      <c r="A2760" s="1">
        <v>3020</v>
      </c>
      <c r="F2760" s="2" t="s">
        <v>76</v>
      </c>
      <c r="G2760" s="2" t="s">
        <v>212</v>
      </c>
      <c r="H2760" s="2" t="s">
        <v>37</v>
      </c>
      <c r="I2760" s="2" t="s">
        <v>46</v>
      </c>
      <c r="J2760" s="2" t="s">
        <v>2368</v>
      </c>
      <c r="K2760" s="2" t="s">
        <v>134</v>
      </c>
      <c r="L2760" s="2" t="s">
        <v>135</v>
      </c>
      <c r="M2760" s="2" t="s">
        <v>375</v>
      </c>
      <c r="N2760" s="3" t="s">
        <v>2812</v>
      </c>
      <c r="O2760" s="2" t="s">
        <v>60</v>
      </c>
      <c r="P2760" s="2" t="s">
        <v>65</v>
      </c>
      <c r="Q2760" s="2"/>
      <c r="R2760" s="2"/>
      <c r="S2760" s="2"/>
      <c r="T2760" s="2"/>
      <c r="U2760">
        <v>0</v>
      </c>
      <c r="V2760">
        <v>365</v>
      </c>
      <c r="W2760" s="4">
        <v>46182</v>
      </c>
      <c r="X2760" s="4"/>
      <c r="Y2760" s="4">
        <v>46182</v>
      </c>
      <c r="Z2760" s="4">
        <v>46547</v>
      </c>
      <c r="AA2760" s="3"/>
      <c r="AB2760" s="3"/>
      <c r="AC2760" s="2"/>
      <c r="AD2760" s="2" t="s">
        <v>102</v>
      </c>
      <c r="AE2760" s="2" t="s">
        <v>102</v>
      </c>
      <c r="AF2760" s="2"/>
      <c r="AG2760" s="2"/>
      <c r="AH2760" s="2"/>
      <c r="AI2760" s="2"/>
      <c r="AJ2760" s="2" t="s">
        <v>50</v>
      </c>
      <c r="AK2760" s="2" t="s">
        <v>49</v>
      </c>
    </row>
    <row r="2761" spans="1:37" ht="57.6" x14ac:dyDescent="0.3">
      <c r="A2761" s="1">
        <v>3021</v>
      </c>
      <c r="F2761" s="2" t="s">
        <v>76</v>
      </c>
      <c r="G2761" s="2" t="s">
        <v>212</v>
      </c>
      <c r="H2761" s="2" t="s">
        <v>37</v>
      </c>
      <c r="I2761" s="2" t="s">
        <v>46</v>
      </c>
      <c r="J2761" s="2" t="s">
        <v>2368</v>
      </c>
      <c r="K2761" s="2" t="s">
        <v>134</v>
      </c>
      <c r="L2761" s="2" t="s">
        <v>553</v>
      </c>
      <c r="M2761" s="2" t="s">
        <v>136</v>
      </c>
      <c r="N2761" s="3" t="s">
        <v>2813</v>
      </c>
      <c r="O2761" s="2" t="s">
        <v>60</v>
      </c>
      <c r="P2761" s="2" t="s">
        <v>65</v>
      </c>
      <c r="Q2761" s="2"/>
      <c r="R2761" s="2"/>
      <c r="S2761" s="2"/>
      <c r="T2761" s="2"/>
      <c r="U2761">
        <v>0</v>
      </c>
      <c r="V2761">
        <v>365</v>
      </c>
      <c r="W2761" s="4">
        <v>46182</v>
      </c>
      <c r="X2761" s="4"/>
      <c r="Y2761" s="4">
        <v>46182</v>
      </c>
      <c r="Z2761" s="4">
        <v>46547</v>
      </c>
      <c r="AA2761" s="3"/>
      <c r="AB2761" s="3"/>
      <c r="AC2761" s="2"/>
      <c r="AD2761" s="2" t="s">
        <v>102</v>
      </c>
      <c r="AE2761" s="2" t="s">
        <v>102</v>
      </c>
      <c r="AF2761" s="2"/>
      <c r="AG2761" s="2"/>
      <c r="AH2761" s="2"/>
      <c r="AI2761" s="2"/>
      <c r="AJ2761" s="2" t="s">
        <v>50</v>
      </c>
      <c r="AK2761" s="2" t="s">
        <v>49</v>
      </c>
    </row>
    <row r="2762" spans="1:37" ht="100.8" x14ac:dyDescent="0.3">
      <c r="A2762" s="1">
        <v>3022</v>
      </c>
      <c r="F2762" s="2" t="s">
        <v>76</v>
      </c>
      <c r="G2762" s="2" t="s">
        <v>212</v>
      </c>
      <c r="H2762" s="2" t="s">
        <v>37</v>
      </c>
      <c r="I2762" s="2" t="s">
        <v>46</v>
      </c>
      <c r="J2762" s="2" t="s">
        <v>2774</v>
      </c>
      <c r="K2762" s="2" t="s">
        <v>134</v>
      </c>
      <c r="L2762" s="2" t="s">
        <v>217</v>
      </c>
      <c r="M2762" s="2" t="s">
        <v>556</v>
      </c>
      <c r="N2762" s="3" t="s">
        <v>2775</v>
      </c>
      <c r="O2762" s="2" t="s">
        <v>53</v>
      </c>
      <c r="P2762" s="2" t="s">
        <v>65</v>
      </c>
      <c r="Q2762" s="2"/>
      <c r="R2762" s="2" t="s">
        <v>968</v>
      </c>
      <c r="S2762" s="2" t="s">
        <v>2773</v>
      </c>
      <c r="T2762" s="2"/>
      <c r="U2762">
        <v>0</v>
      </c>
      <c r="V2762">
        <v>731</v>
      </c>
      <c r="W2762" s="4">
        <v>46182</v>
      </c>
      <c r="X2762" s="4"/>
      <c r="Y2762" s="4">
        <v>46182</v>
      </c>
      <c r="Z2762" s="4">
        <v>46913</v>
      </c>
      <c r="AA2762" s="3"/>
      <c r="AB2762" s="3"/>
      <c r="AC2762" s="2"/>
      <c r="AD2762" s="2" t="s">
        <v>102</v>
      </c>
      <c r="AE2762" s="2" t="s">
        <v>102</v>
      </c>
      <c r="AF2762" s="2"/>
      <c r="AG2762" s="2"/>
      <c r="AH2762" s="2"/>
      <c r="AI2762" s="2"/>
      <c r="AJ2762" s="2" t="s">
        <v>50</v>
      </c>
      <c r="AK2762" s="2" t="s">
        <v>49</v>
      </c>
    </row>
    <row r="2763" spans="1:37" ht="100.8" x14ac:dyDescent="0.3">
      <c r="A2763" s="1">
        <v>3023</v>
      </c>
      <c r="F2763" s="2" t="s">
        <v>76</v>
      </c>
      <c r="G2763" s="2" t="s">
        <v>212</v>
      </c>
      <c r="H2763" s="2" t="s">
        <v>37</v>
      </c>
      <c r="I2763" s="2" t="s">
        <v>46</v>
      </c>
      <c r="J2763" s="2" t="s">
        <v>2774</v>
      </c>
      <c r="K2763" s="2" t="s">
        <v>134</v>
      </c>
      <c r="L2763" s="2" t="s">
        <v>215</v>
      </c>
      <c r="M2763" s="2" t="s">
        <v>374</v>
      </c>
      <c r="N2763" s="3" t="s">
        <v>2771</v>
      </c>
      <c r="O2763" s="2" t="s">
        <v>53</v>
      </c>
      <c r="P2763" s="2" t="s">
        <v>65</v>
      </c>
      <c r="Q2763" s="2"/>
      <c r="R2763" s="2" t="s">
        <v>114</v>
      </c>
      <c r="S2763" s="2" t="s">
        <v>1297</v>
      </c>
      <c r="T2763" s="2"/>
      <c r="U2763">
        <v>0</v>
      </c>
      <c r="V2763">
        <v>731</v>
      </c>
      <c r="W2763" s="4">
        <v>46182</v>
      </c>
      <c r="X2763" s="4"/>
      <c r="Y2763" s="4">
        <v>46182</v>
      </c>
      <c r="Z2763" s="4">
        <v>46913</v>
      </c>
      <c r="AA2763" s="3"/>
      <c r="AB2763" s="3"/>
      <c r="AC2763" s="2"/>
      <c r="AD2763" s="2" t="s">
        <v>102</v>
      </c>
      <c r="AE2763" s="2" t="s">
        <v>102</v>
      </c>
      <c r="AF2763" s="2"/>
      <c r="AG2763" s="2"/>
      <c r="AH2763" s="2"/>
      <c r="AI2763" s="2"/>
      <c r="AJ2763" s="2" t="s">
        <v>50</v>
      </c>
      <c r="AK2763" s="2" t="s">
        <v>49</v>
      </c>
    </row>
    <row r="2764" spans="1:37" ht="100.8" x14ac:dyDescent="0.3">
      <c r="A2764" s="1">
        <v>3024</v>
      </c>
      <c r="F2764" s="2" t="s">
        <v>76</v>
      </c>
      <c r="G2764" s="2" t="s">
        <v>212</v>
      </c>
      <c r="H2764" s="2" t="s">
        <v>37</v>
      </c>
      <c r="I2764" s="2" t="s">
        <v>46</v>
      </c>
      <c r="J2764" s="2" t="s">
        <v>2774</v>
      </c>
      <c r="K2764" s="2" t="s">
        <v>134</v>
      </c>
      <c r="L2764" s="2" t="s">
        <v>215</v>
      </c>
      <c r="M2764" s="2" t="s">
        <v>374</v>
      </c>
      <c r="N2764" s="3" t="s">
        <v>2775</v>
      </c>
      <c r="O2764" s="2" t="s">
        <v>53</v>
      </c>
      <c r="P2764" s="2" t="s">
        <v>65</v>
      </c>
      <c r="Q2764" s="2"/>
      <c r="R2764" s="2" t="s">
        <v>968</v>
      </c>
      <c r="S2764" s="2" t="s">
        <v>2773</v>
      </c>
      <c r="T2764" s="2"/>
      <c r="U2764">
        <v>0</v>
      </c>
      <c r="V2764">
        <v>731</v>
      </c>
      <c r="W2764" s="4">
        <v>46182</v>
      </c>
      <c r="X2764" s="4"/>
      <c r="Y2764" s="4">
        <v>46182</v>
      </c>
      <c r="Z2764" s="4">
        <v>46913</v>
      </c>
      <c r="AA2764" s="3"/>
      <c r="AB2764" s="3"/>
      <c r="AC2764" s="2"/>
      <c r="AD2764" s="2" t="s">
        <v>102</v>
      </c>
      <c r="AE2764" s="2" t="s">
        <v>102</v>
      </c>
      <c r="AF2764" s="2"/>
      <c r="AG2764" s="2"/>
      <c r="AH2764" s="2"/>
      <c r="AI2764" s="2"/>
      <c r="AJ2764" s="2" t="s">
        <v>50</v>
      </c>
      <c r="AK2764" s="2" t="s">
        <v>49</v>
      </c>
    </row>
    <row r="2765" spans="1:37" ht="57.6" x14ac:dyDescent="0.3">
      <c r="A2765" s="1">
        <v>3025</v>
      </c>
      <c r="B2765">
        <v>21603</v>
      </c>
      <c r="F2765" s="2" t="s">
        <v>76</v>
      </c>
      <c r="G2765" s="2" t="s">
        <v>72</v>
      </c>
      <c r="H2765" s="2" t="s">
        <v>37</v>
      </c>
      <c r="I2765" s="2" t="s">
        <v>46</v>
      </c>
      <c r="J2765" s="2" t="s">
        <v>2368</v>
      </c>
      <c r="K2765" s="2" t="s">
        <v>328</v>
      </c>
      <c r="L2765" s="2" t="s">
        <v>336</v>
      </c>
      <c r="M2765" s="2" t="s">
        <v>337</v>
      </c>
      <c r="N2765" s="3" t="s">
        <v>2813</v>
      </c>
      <c r="O2765" s="2" t="s">
        <v>60</v>
      </c>
      <c r="P2765" s="2" t="s">
        <v>65</v>
      </c>
      <c r="Q2765" s="2"/>
      <c r="R2765" s="2"/>
      <c r="S2765" s="2"/>
      <c r="T2765" s="2"/>
      <c r="U2765">
        <v>0</v>
      </c>
      <c r="V2765">
        <v>365</v>
      </c>
      <c r="W2765" s="4">
        <v>46183</v>
      </c>
      <c r="X2765" s="4"/>
      <c r="Y2765" s="4">
        <v>46183</v>
      </c>
      <c r="Z2765" s="4">
        <v>46548</v>
      </c>
      <c r="AA2765" s="3"/>
      <c r="AB2765" s="3" t="s">
        <v>2553</v>
      </c>
      <c r="AC2765" s="2"/>
      <c r="AD2765" s="2" t="s">
        <v>102</v>
      </c>
      <c r="AE2765" s="2" t="s">
        <v>117</v>
      </c>
      <c r="AF2765" s="2"/>
      <c r="AG2765" s="2"/>
      <c r="AH2765" s="2"/>
      <c r="AI2765" s="2"/>
      <c r="AJ2765" s="2" t="s">
        <v>50</v>
      </c>
      <c r="AK2765" s="2" t="s">
        <v>49</v>
      </c>
    </row>
    <row r="2766" spans="1:37" ht="43.2" x14ac:dyDescent="0.3">
      <c r="A2766" s="1">
        <v>3026</v>
      </c>
      <c r="B2766">
        <v>21604</v>
      </c>
      <c r="F2766" s="2" t="s">
        <v>76</v>
      </c>
      <c r="G2766" s="2" t="s">
        <v>78</v>
      </c>
      <c r="H2766" s="2" t="s">
        <v>37</v>
      </c>
      <c r="I2766" s="2" t="s">
        <v>46</v>
      </c>
      <c r="J2766" s="2" t="s">
        <v>2368</v>
      </c>
      <c r="K2766" s="2" t="s">
        <v>328</v>
      </c>
      <c r="L2766" s="2" t="s">
        <v>356</v>
      </c>
      <c r="M2766" s="2" t="s">
        <v>335</v>
      </c>
      <c r="N2766" s="3" t="s">
        <v>2814</v>
      </c>
      <c r="O2766" s="2" t="s">
        <v>60</v>
      </c>
      <c r="P2766" s="2" t="s">
        <v>65</v>
      </c>
      <c r="Q2766" s="2"/>
      <c r="R2766" s="2"/>
      <c r="S2766" s="2"/>
      <c r="T2766" s="2"/>
      <c r="U2766">
        <v>0</v>
      </c>
      <c r="V2766">
        <v>365</v>
      </c>
      <c r="W2766" s="4">
        <v>46183</v>
      </c>
      <c r="X2766" s="4">
        <v>46183</v>
      </c>
      <c r="Y2766" s="4">
        <v>46183</v>
      </c>
      <c r="Z2766" s="4">
        <v>46548</v>
      </c>
      <c r="AA2766" s="3"/>
      <c r="AB2766" s="3" t="s">
        <v>2815</v>
      </c>
      <c r="AC2766" s="2"/>
      <c r="AD2766" s="2" t="s">
        <v>102</v>
      </c>
      <c r="AE2766" s="2" t="s">
        <v>101</v>
      </c>
      <c r="AF2766" s="2"/>
      <c r="AG2766" s="2"/>
      <c r="AH2766" s="2"/>
      <c r="AI2766" s="2"/>
      <c r="AJ2766" s="2" t="s">
        <v>50</v>
      </c>
      <c r="AK2766" s="2" t="s">
        <v>49</v>
      </c>
    </row>
    <row r="2767" spans="1:37" ht="43.2" x14ac:dyDescent="0.3">
      <c r="A2767" s="1">
        <v>3027</v>
      </c>
      <c r="B2767">
        <v>21605</v>
      </c>
      <c r="F2767" s="2" t="s">
        <v>76</v>
      </c>
      <c r="G2767" s="2" t="s">
        <v>78</v>
      </c>
      <c r="H2767" s="2" t="s">
        <v>37</v>
      </c>
      <c r="I2767" s="2" t="s">
        <v>46</v>
      </c>
      <c r="J2767" s="2" t="s">
        <v>2368</v>
      </c>
      <c r="K2767" s="2" t="s">
        <v>328</v>
      </c>
      <c r="L2767" s="2" t="s">
        <v>356</v>
      </c>
      <c r="M2767" s="2" t="s">
        <v>357</v>
      </c>
      <c r="N2767" s="3" t="s">
        <v>2816</v>
      </c>
      <c r="O2767" s="2" t="s">
        <v>60</v>
      </c>
      <c r="P2767" s="2" t="s">
        <v>65</v>
      </c>
      <c r="Q2767" s="2"/>
      <c r="R2767" s="2"/>
      <c r="S2767" s="2"/>
      <c r="T2767" s="2"/>
      <c r="U2767">
        <v>0</v>
      </c>
      <c r="V2767">
        <v>365</v>
      </c>
      <c r="W2767" s="4">
        <v>46183</v>
      </c>
      <c r="X2767" s="4">
        <v>46183</v>
      </c>
      <c r="Y2767" s="4">
        <v>46183</v>
      </c>
      <c r="Z2767" s="4">
        <v>46548</v>
      </c>
      <c r="AA2767" s="3"/>
      <c r="AB2767" s="3" t="s">
        <v>2815</v>
      </c>
      <c r="AC2767" s="2"/>
      <c r="AD2767" s="2" t="s">
        <v>102</v>
      </c>
      <c r="AE2767" s="2" t="s">
        <v>101</v>
      </c>
      <c r="AF2767" s="2"/>
      <c r="AG2767" s="2"/>
      <c r="AH2767" s="2"/>
      <c r="AI2767" s="2"/>
      <c r="AJ2767" s="2" t="s">
        <v>50</v>
      </c>
      <c r="AK2767" s="2" t="s">
        <v>49</v>
      </c>
    </row>
    <row r="2768" spans="1:37" ht="43.2" x14ac:dyDescent="0.3">
      <c r="A2768" s="1">
        <v>3028</v>
      </c>
      <c r="B2768">
        <v>21606</v>
      </c>
      <c r="F2768" s="2" t="s">
        <v>76</v>
      </c>
      <c r="G2768" s="2" t="s">
        <v>72</v>
      </c>
      <c r="H2768" s="2" t="s">
        <v>37</v>
      </c>
      <c r="I2768" s="2" t="s">
        <v>46</v>
      </c>
      <c r="J2768" s="2" t="s">
        <v>2368</v>
      </c>
      <c r="K2768" s="2" t="s">
        <v>328</v>
      </c>
      <c r="L2768" s="2" t="s">
        <v>334</v>
      </c>
      <c r="M2768" s="2" t="s">
        <v>335</v>
      </c>
      <c r="N2768" s="3" t="s">
        <v>2817</v>
      </c>
      <c r="O2768" s="2" t="s">
        <v>60</v>
      </c>
      <c r="P2768" s="2" t="s">
        <v>65</v>
      </c>
      <c r="Q2768" s="2"/>
      <c r="R2768" s="2"/>
      <c r="S2768" s="2"/>
      <c r="T2768" s="2"/>
      <c r="U2768">
        <v>0</v>
      </c>
      <c r="V2768">
        <v>365</v>
      </c>
      <c r="W2768" s="4">
        <v>46183</v>
      </c>
      <c r="X2768" s="4"/>
      <c r="Y2768" s="4">
        <v>46183</v>
      </c>
      <c r="Z2768" s="4">
        <v>46548</v>
      </c>
      <c r="AA2768" s="3"/>
      <c r="AB2768" s="3"/>
      <c r="AC2768" s="2"/>
      <c r="AD2768" s="2" t="s">
        <v>102</v>
      </c>
      <c r="AE2768" s="2" t="s">
        <v>102</v>
      </c>
      <c r="AF2768" s="2"/>
      <c r="AG2768" s="2"/>
      <c r="AH2768" s="2"/>
      <c r="AI2768" s="2"/>
      <c r="AJ2768" s="2" t="s">
        <v>50</v>
      </c>
      <c r="AK2768" s="2" t="s">
        <v>49</v>
      </c>
    </row>
    <row r="2769" spans="1:37" ht="43.2" x14ac:dyDescent="0.3">
      <c r="A2769" s="1">
        <v>3029</v>
      </c>
      <c r="B2769">
        <v>21607</v>
      </c>
      <c r="F2769" s="2" t="s">
        <v>76</v>
      </c>
      <c r="G2769" s="2" t="s">
        <v>72</v>
      </c>
      <c r="H2769" s="2" t="s">
        <v>37</v>
      </c>
      <c r="I2769" s="2" t="s">
        <v>46</v>
      </c>
      <c r="J2769" s="2" t="s">
        <v>2368</v>
      </c>
      <c r="K2769" s="2" t="s">
        <v>328</v>
      </c>
      <c r="L2769" s="2" t="s">
        <v>340</v>
      </c>
      <c r="M2769" s="2" t="s">
        <v>341</v>
      </c>
      <c r="N2769" s="3" t="s">
        <v>2818</v>
      </c>
      <c r="O2769" s="2" t="s">
        <v>60</v>
      </c>
      <c r="P2769" s="2" t="s">
        <v>65</v>
      </c>
      <c r="Q2769" s="2"/>
      <c r="R2769" s="2"/>
      <c r="S2769" s="2"/>
      <c r="T2769" s="2"/>
      <c r="U2769">
        <v>0</v>
      </c>
      <c r="V2769">
        <v>365</v>
      </c>
      <c r="W2769" s="4">
        <v>46183</v>
      </c>
      <c r="X2769" s="4"/>
      <c r="Y2769" s="4">
        <v>46183</v>
      </c>
      <c r="Z2769" s="4">
        <v>46548</v>
      </c>
      <c r="AA2769" s="3"/>
      <c r="AB2769" s="3"/>
      <c r="AC2769" s="2"/>
      <c r="AD2769" s="2" t="s">
        <v>102</v>
      </c>
      <c r="AE2769" s="2" t="s">
        <v>102</v>
      </c>
      <c r="AF2769" s="2"/>
      <c r="AG2769" s="2"/>
      <c r="AH2769" s="2"/>
      <c r="AI2769" s="2"/>
      <c r="AJ2769" s="2" t="s">
        <v>50</v>
      </c>
      <c r="AK2769" s="2" t="s">
        <v>49</v>
      </c>
    </row>
    <row r="2770" spans="1:37" ht="28.8" x14ac:dyDescent="0.3">
      <c r="A2770" s="1">
        <v>3030</v>
      </c>
      <c r="B2770">
        <v>21608</v>
      </c>
      <c r="F2770" s="2" t="s">
        <v>76</v>
      </c>
      <c r="G2770" s="2" t="s">
        <v>72</v>
      </c>
      <c r="H2770" s="2" t="s">
        <v>37</v>
      </c>
      <c r="I2770" s="2" t="s">
        <v>46</v>
      </c>
      <c r="J2770" s="2" t="s">
        <v>320</v>
      </c>
      <c r="K2770" s="2" t="s">
        <v>328</v>
      </c>
      <c r="L2770" s="2" t="s">
        <v>338</v>
      </c>
      <c r="M2770" s="2" t="s">
        <v>339</v>
      </c>
      <c r="N2770" s="3" t="s">
        <v>2819</v>
      </c>
      <c r="O2770" s="2" t="s">
        <v>53</v>
      </c>
      <c r="P2770" s="2" t="s">
        <v>65</v>
      </c>
      <c r="Q2770" s="2"/>
      <c r="R2770" s="2" t="s">
        <v>968</v>
      </c>
      <c r="S2770" s="2" t="s">
        <v>2820</v>
      </c>
      <c r="T2770" s="2"/>
      <c r="U2770">
        <v>0</v>
      </c>
      <c r="V2770">
        <v>731</v>
      </c>
      <c r="W2770" s="4">
        <v>46183</v>
      </c>
      <c r="X2770" s="4"/>
      <c r="Y2770" s="4">
        <v>46183</v>
      </c>
      <c r="Z2770" s="4">
        <v>46914</v>
      </c>
      <c r="AA2770" s="3"/>
      <c r="AB2770" s="3" t="s">
        <v>2589</v>
      </c>
      <c r="AC2770" s="2"/>
      <c r="AD2770" s="2" t="s">
        <v>102</v>
      </c>
      <c r="AE2770" s="2" t="s">
        <v>45</v>
      </c>
      <c r="AF2770" s="2"/>
      <c r="AG2770" s="2"/>
      <c r="AH2770" s="2"/>
      <c r="AI2770" s="2"/>
      <c r="AJ2770" s="2" t="s">
        <v>50</v>
      </c>
      <c r="AK2770" s="2" t="s">
        <v>49</v>
      </c>
    </row>
    <row r="2771" spans="1:37" ht="28.8" x14ac:dyDescent="0.3">
      <c r="A2771" s="1">
        <v>3031</v>
      </c>
      <c r="B2771">
        <v>21609</v>
      </c>
      <c r="F2771" s="2" t="s">
        <v>76</v>
      </c>
      <c r="G2771" s="2" t="s">
        <v>72</v>
      </c>
      <c r="H2771" s="2" t="s">
        <v>37</v>
      </c>
      <c r="I2771" s="2" t="s">
        <v>46</v>
      </c>
      <c r="J2771" s="2" t="s">
        <v>320</v>
      </c>
      <c r="K2771" s="2" t="s">
        <v>328</v>
      </c>
      <c r="L2771" s="2" t="s">
        <v>338</v>
      </c>
      <c r="M2771" s="2" t="s">
        <v>339</v>
      </c>
      <c r="N2771" s="3" t="s">
        <v>2821</v>
      </c>
      <c r="O2771" s="2" t="s">
        <v>53</v>
      </c>
      <c r="P2771" s="2" t="s">
        <v>65</v>
      </c>
      <c r="Q2771" s="2"/>
      <c r="R2771" s="2"/>
      <c r="S2771" s="2"/>
      <c r="T2771" s="2"/>
      <c r="U2771">
        <v>0</v>
      </c>
      <c r="V2771">
        <v>731</v>
      </c>
      <c r="W2771" s="4">
        <v>46183</v>
      </c>
      <c r="X2771" s="4"/>
      <c r="Y2771" s="4">
        <v>46183</v>
      </c>
      <c r="Z2771" s="4">
        <v>46914</v>
      </c>
      <c r="AA2771" s="3"/>
      <c r="AB2771" s="3" t="s">
        <v>2589</v>
      </c>
      <c r="AC2771" s="2"/>
      <c r="AD2771" s="2" t="s">
        <v>102</v>
      </c>
      <c r="AE2771" s="2" t="s">
        <v>45</v>
      </c>
      <c r="AF2771" s="2"/>
      <c r="AG2771" s="2"/>
      <c r="AH2771" s="2"/>
      <c r="AI2771" s="2"/>
      <c r="AJ2771" s="2" t="s">
        <v>50</v>
      </c>
      <c r="AK2771" s="2" t="s">
        <v>49</v>
      </c>
    </row>
    <row r="2772" spans="1:37" ht="28.8" x14ac:dyDescent="0.3">
      <c r="A2772" s="1">
        <v>3032</v>
      </c>
      <c r="B2772">
        <v>21610</v>
      </c>
      <c r="F2772" s="2" t="s">
        <v>76</v>
      </c>
      <c r="G2772" s="2" t="s">
        <v>72</v>
      </c>
      <c r="H2772" s="2" t="s">
        <v>37</v>
      </c>
      <c r="I2772" s="2" t="s">
        <v>46</v>
      </c>
      <c r="J2772" s="2" t="s">
        <v>320</v>
      </c>
      <c r="K2772" s="2" t="s">
        <v>328</v>
      </c>
      <c r="L2772" s="2" t="s">
        <v>329</v>
      </c>
      <c r="M2772" s="2" t="s">
        <v>330</v>
      </c>
      <c r="N2772" s="3" t="s">
        <v>2819</v>
      </c>
      <c r="O2772" s="2" t="s">
        <v>53</v>
      </c>
      <c r="P2772" s="2" t="s">
        <v>65</v>
      </c>
      <c r="Q2772" s="2"/>
      <c r="R2772" s="2" t="s">
        <v>968</v>
      </c>
      <c r="S2772" s="2" t="s">
        <v>2820</v>
      </c>
      <c r="T2772" s="2"/>
      <c r="U2772">
        <v>0</v>
      </c>
      <c r="V2772">
        <v>731</v>
      </c>
      <c r="W2772" s="4">
        <v>46183</v>
      </c>
      <c r="X2772" s="4"/>
      <c r="Y2772" s="4">
        <v>46183</v>
      </c>
      <c r="Z2772" s="4">
        <v>46914</v>
      </c>
      <c r="AA2772" s="3"/>
      <c r="AB2772" s="3" t="s">
        <v>2822</v>
      </c>
      <c r="AC2772" s="2"/>
      <c r="AD2772" s="2" t="s">
        <v>102</v>
      </c>
      <c r="AE2772" s="2" t="s">
        <v>118</v>
      </c>
      <c r="AF2772" s="2"/>
      <c r="AG2772" s="2"/>
      <c r="AH2772" s="2"/>
      <c r="AI2772" s="2"/>
      <c r="AJ2772" s="2" t="s">
        <v>50</v>
      </c>
      <c r="AK2772" s="2" t="s">
        <v>49</v>
      </c>
    </row>
    <row r="2773" spans="1:37" ht="28.8" x14ac:dyDescent="0.3">
      <c r="A2773" s="1">
        <v>3034</v>
      </c>
      <c r="B2773">
        <v>21612</v>
      </c>
      <c r="F2773" s="2" t="s">
        <v>76</v>
      </c>
      <c r="G2773" s="2" t="s">
        <v>72</v>
      </c>
      <c r="H2773" s="2" t="s">
        <v>37</v>
      </c>
      <c r="I2773" s="2" t="s">
        <v>46</v>
      </c>
      <c r="J2773" s="2" t="s">
        <v>320</v>
      </c>
      <c r="K2773" s="2" t="s">
        <v>328</v>
      </c>
      <c r="L2773" s="2" t="s">
        <v>329</v>
      </c>
      <c r="M2773" s="2" t="s">
        <v>330</v>
      </c>
      <c r="N2773" s="3" t="s">
        <v>2823</v>
      </c>
      <c r="O2773" s="2" t="s">
        <v>53</v>
      </c>
      <c r="P2773" s="2" t="s">
        <v>65</v>
      </c>
      <c r="Q2773" s="2"/>
      <c r="R2773" s="2" t="s">
        <v>968</v>
      </c>
      <c r="S2773" s="2" t="s">
        <v>2820</v>
      </c>
      <c r="T2773" s="2"/>
      <c r="U2773">
        <v>0</v>
      </c>
      <c r="V2773">
        <v>731</v>
      </c>
      <c r="W2773" s="4">
        <v>46183</v>
      </c>
      <c r="X2773" s="4"/>
      <c r="Y2773" s="4">
        <v>46183</v>
      </c>
      <c r="Z2773" s="4">
        <v>46914</v>
      </c>
      <c r="AA2773" s="3"/>
      <c r="AB2773" s="3" t="s">
        <v>2824</v>
      </c>
      <c r="AC2773" s="2"/>
      <c r="AD2773" s="2" t="s">
        <v>102</v>
      </c>
      <c r="AE2773" s="2" t="s">
        <v>118</v>
      </c>
      <c r="AF2773" s="2"/>
      <c r="AG2773" s="2"/>
      <c r="AH2773" s="2"/>
      <c r="AI2773" s="2"/>
      <c r="AJ2773" s="2" t="s">
        <v>50</v>
      </c>
      <c r="AK2773" s="2" t="s">
        <v>49</v>
      </c>
    </row>
    <row r="2774" spans="1:37" x14ac:dyDescent="0.3">
      <c r="A2774" s="1">
        <v>3035</v>
      </c>
      <c r="F2774" s="2" t="s">
        <v>76</v>
      </c>
      <c r="G2774" s="2" t="s">
        <v>44</v>
      </c>
      <c r="H2774" s="2" t="s">
        <v>37</v>
      </c>
      <c r="I2774" s="2" t="s">
        <v>46</v>
      </c>
      <c r="J2774" s="2" t="s">
        <v>258</v>
      </c>
      <c r="K2774" s="2" t="s">
        <v>344</v>
      </c>
      <c r="L2774" s="2" t="s">
        <v>348</v>
      </c>
      <c r="M2774" s="2" t="s">
        <v>349</v>
      </c>
      <c r="N2774" s="3" t="s">
        <v>2825</v>
      </c>
      <c r="O2774" s="2" t="s">
        <v>53</v>
      </c>
      <c r="P2774" s="2" t="s">
        <v>65</v>
      </c>
      <c r="Q2774" s="2"/>
      <c r="R2774" s="2" t="s">
        <v>54</v>
      </c>
      <c r="S2774" s="2" t="s">
        <v>2346</v>
      </c>
      <c r="T2774" s="2"/>
      <c r="U2774">
        <v>0</v>
      </c>
      <c r="V2774">
        <v>731</v>
      </c>
      <c r="W2774" s="4">
        <v>46219</v>
      </c>
      <c r="X2774" s="4"/>
      <c r="Y2774" s="4">
        <v>46219</v>
      </c>
      <c r="Z2774" s="4">
        <v>46950</v>
      </c>
      <c r="AA2774" s="3"/>
      <c r="AB2774" s="3"/>
      <c r="AC2774" s="2"/>
      <c r="AD2774" s="2" t="s">
        <v>102</v>
      </c>
      <c r="AE2774" s="2" t="s">
        <v>102</v>
      </c>
      <c r="AF2774" s="2"/>
      <c r="AG2774" s="2"/>
      <c r="AH2774" s="2"/>
      <c r="AI2774" s="2"/>
      <c r="AJ2774" s="2" t="s">
        <v>50</v>
      </c>
      <c r="AK2774" s="2" t="s">
        <v>49</v>
      </c>
    </row>
    <row r="2775" spans="1:37" ht="43.2" x14ac:dyDescent="0.3">
      <c r="A2775" s="1">
        <v>3036</v>
      </c>
      <c r="B2775">
        <v>21637</v>
      </c>
      <c r="F2775" s="2" t="s">
        <v>76</v>
      </c>
      <c r="G2775" s="2" t="s">
        <v>72</v>
      </c>
      <c r="H2775" s="2" t="s">
        <v>37</v>
      </c>
      <c r="I2775" s="2" t="s">
        <v>46</v>
      </c>
      <c r="J2775" s="2" t="s">
        <v>2368</v>
      </c>
      <c r="K2775" s="2" t="s">
        <v>344</v>
      </c>
      <c r="L2775" s="2" t="s">
        <v>352</v>
      </c>
      <c r="M2775" s="2" t="s">
        <v>353</v>
      </c>
      <c r="N2775" s="3" t="s">
        <v>2812</v>
      </c>
      <c r="O2775" s="2" t="s">
        <v>60</v>
      </c>
      <c r="P2775" s="2" t="s">
        <v>65</v>
      </c>
      <c r="Q2775" s="2"/>
      <c r="R2775" s="2"/>
      <c r="S2775" s="2"/>
      <c r="T2775" s="2"/>
      <c r="U2775">
        <v>0</v>
      </c>
      <c r="V2775">
        <v>731</v>
      </c>
      <c r="W2775" s="4">
        <v>46184</v>
      </c>
      <c r="X2775" s="4"/>
      <c r="Y2775" s="4">
        <v>46184</v>
      </c>
      <c r="Z2775" s="4">
        <v>46915</v>
      </c>
      <c r="AA2775" s="3"/>
      <c r="AB2775" s="3" t="s">
        <v>2826</v>
      </c>
      <c r="AC2775" s="2"/>
      <c r="AD2775" s="2" t="s">
        <v>102</v>
      </c>
      <c r="AE2775" s="2" t="s">
        <v>45</v>
      </c>
      <c r="AF2775" s="2"/>
      <c r="AG2775" s="2"/>
      <c r="AH2775" s="2"/>
      <c r="AI2775" s="2"/>
      <c r="AJ2775" s="2" t="s">
        <v>50</v>
      </c>
      <c r="AK2775" s="2" t="s">
        <v>49</v>
      </c>
    </row>
    <row r="2776" spans="1:37" ht="28.8" x14ac:dyDescent="0.3">
      <c r="A2776" s="1">
        <v>3039</v>
      </c>
      <c r="B2776">
        <v>21638</v>
      </c>
      <c r="F2776" s="2" t="s">
        <v>76</v>
      </c>
      <c r="G2776" s="2" t="s">
        <v>72</v>
      </c>
      <c r="H2776" s="2" t="s">
        <v>37</v>
      </c>
      <c r="I2776" s="2" t="s">
        <v>46</v>
      </c>
      <c r="J2776" s="2" t="s">
        <v>320</v>
      </c>
      <c r="K2776" s="2" t="s">
        <v>344</v>
      </c>
      <c r="L2776" s="2" t="s">
        <v>345</v>
      </c>
      <c r="M2776" s="2" t="s">
        <v>346</v>
      </c>
      <c r="N2776" s="3" t="s">
        <v>2819</v>
      </c>
      <c r="O2776" s="2" t="s">
        <v>60</v>
      </c>
      <c r="P2776" s="2" t="s">
        <v>65</v>
      </c>
      <c r="Q2776" s="2"/>
      <c r="R2776" s="2" t="s">
        <v>968</v>
      </c>
      <c r="S2776" s="2" t="s">
        <v>2820</v>
      </c>
      <c r="T2776" s="2"/>
      <c r="U2776">
        <v>0</v>
      </c>
      <c r="V2776">
        <v>731</v>
      </c>
      <c r="W2776" s="4">
        <v>46184</v>
      </c>
      <c r="X2776" s="4"/>
      <c r="Y2776" s="4">
        <v>46184</v>
      </c>
      <c r="Z2776" s="4">
        <v>46915</v>
      </c>
      <c r="AA2776" s="3"/>
      <c r="AB2776" s="3" t="s">
        <v>2753</v>
      </c>
      <c r="AC2776" s="2"/>
      <c r="AD2776" s="2" t="s">
        <v>102</v>
      </c>
      <c r="AE2776" s="2" t="s">
        <v>101</v>
      </c>
      <c r="AF2776" s="2"/>
      <c r="AG2776" s="2"/>
      <c r="AH2776" s="2"/>
      <c r="AI2776" s="2"/>
      <c r="AJ2776" s="2" t="s">
        <v>50</v>
      </c>
      <c r="AK2776" s="2" t="s">
        <v>49</v>
      </c>
    </row>
    <row r="2777" spans="1:37" ht="28.8" x14ac:dyDescent="0.3">
      <c r="A2777" s="1">
        <v>3040</v>
      </c>
      <c r="B2777">
        <v>21639</v>
      </c>
      <c r="F2777" s="2" t="s">
        <v>76</v>
      </c>
      <c r="G2777" s="2" t="s">
        <v>72</v>
      </c>
      <c r="H2777" s="2" t="s">
        <v>37</v>
      </c>
      <c r="I2777" s="2" t="s">
        <v>46</v>
      </c>
      <c r="J2777" s="2" t="s">
        <v>320</v>
      </c>
      <c r="K2777" s="2" t="s">
        <v>344</v>
      </c>
      <c r="L2777" s="2" t="s">
        <v>345</v>
      </c>
      <c r="M2777" s="2" t="s">
        <v>346</v>
      </c>
      <c r="N2777" s="3" t="s">
        <v>2821</v>
      </c>
      <c r="O2777" s="2" t="s">
        <v>60</v>
      </c>
      <c r="P2777" s="2" t="s">
        <v>65</v>
      </c>
      <c r="Q2777" s="2"/>
      <c r="R2777" s="2" t="s">
        <v>968</v>
      </c>
      <c r="S2777" s="2" t="s">
        <v>2820</v>
      </c>
      <c r="T2777" s="2"/>
      <c r="U2777">
        <v>0</v>
      </c>
      <c r="V2777">
        <v>731</v>
      </c>
      <c r="W2777" s="4">
        <v>46184</v>
      </c>
      <c r="X2777" s="4"/>
      <c r="Y2777" s="4">
        <v>46184</v>
      </c>
      <c r="Z2777" s="4">
        <v>46915</v>
      </c>
      <c r="AA2777" s="3"/>
      <c r="AB2777" s="3" t="s">
        <v>2556</v>
      </c>
      <c r="AC2777" s="2"/>
      <c r="AD2777" s="2" t="s">
        <v>102</v>
      </c>
      <c r="AE2777" s="2" t="s">
        <v>101</v>
      </c>
      <c r="AF2777" s="2"/>
      <c r="AG2777" s="2"/>
      <c r="AH2777" s="2"/>
      <c r="AI2777" s="2"/>
      <c r="AJ2777" s="2" t="s">
        <v>50</v>
      </c>
      <c r="AK2777" s="2" t="s">
        <v>49</v>
      </c>
    </row>
    <row r="2778" spans="1:37" ht="28.8" x14ac:dyDescent="0.3">
      <c r="A2778" s="1">
        <v>3041</v>
      </c>
      <c r="B2778">
        <v>21640</v>
      </c>
      <c r="F2778" s="2" t="s">
        <v>76</v>
      </c>
      <c r="G2778" s="2" t="s">
        <v>72</v>
      </c>
      <c r="H2778" s="2" t="s">
        <v>37</v>
      </c>
      <c r="I2778" s="2" t="s">
        <v>46</v>
      </c>
      <c r="J2778" s="2" t="s">
        <v>320</v>
      </c>
      <c r="K2778" s="2" t="s">
        <v>344</v>
      </c>
      <c r="L2778" s="2" t="s">
        <v>348</v>
      </c>
      <c r="M2778" s="2" t="s">
        <v>349</v>
      </c>
      <c r="N2778" s="3" t="s">
        <v>2819</v>
      </c>
      <c r="O2778" s="2" t="s">
        <v>53</v>
      </c>
      <c r="P2778" s="2" t="s">
        <v>65</v>
      </c>
      <c r="Q2778" s="2"/>
      <c r="R2778" s="2" t="s">
        <v>968</v>
      </c>
      <c r="S2778" s="2" t="s">
        <v>2820</v>
      </c>
      <c r="T2778" s="2"/>
      <c r="U2778">
        <v>0</v>
      </c>
      <c r="V2778">
        <v>731</v>
      </c>
      <c r="W2778" s="4">
        <v>46184</v>
      </c>
      <c r="X2778" s="4"/>
      <c r="Y2778" s="4">
        <v>46184</v>
      </c>
      <c r="Z2778" s="4">
        <v>46915</v>
      </c>
      <c r="AA2778" s="3"/>
      <c r="AB2778" s="3" t="s">
        <v>2556</v>
      </c>
      <c r="AC2778" s="2"/>
      <c r="AD2778" s="2" t="s">
        <v>102</v>
      </c>
      <c r="AE2778" s="2" t="s">
        <v>101</v>
      </c>
      <c r="AF2778" s="2"/>
      <c r="AG2778" s="2"/>
      <c r="AH2778" s="2"/>
      <c r="AI2778" s="2"/>
      <c r="AJ2778" s="2" t="s">
        <v>50</v>
      </c>
      <c r="AK2778" s="2" t="s">
        <v>49</v>
      </c>
    </row>
    <row r="2779" spans="1:37" ht="28.8" x14ac:dyDescent="0.3">
      <c r="A2779" s="1">
        <v>3042</v>
      </c>
      <c r="B2779">
        <v>21641</v>
      </c>
      <c r="F2779" s="2" t="s">
        <v>76</v>
      </c>
      <c r="G2779" s="2" t="s">
        <v>72</v>
      </c>
      <c r="H2779" s="2" t="s">
        <v>37</v>
      </c>
      <c r="I2779" s="2" t="s">
        <v>46</v>
      </c>
      <c r="J2779" s="2" t="s">
        <v>320</v>
      </c>
      <c r="K2779" s="2" t="s">
        <v>344</v>
      </c>
      <c r="L2779" s="2" t="s">
        <v>348</v>
      </c>
      <c r="M2779" s="2" t="s">
        <v>349</v>
      </c>
      <c r="N2779" s="3" t="s">
        <v>2821</v>
      </c>
      <c r="O2779" s="2" t="s">
        <v>53</v>
      </c>
      <c r="P2779" s="2" t="s">
        <v>65</v>
      </c>
      <c r="Q2779" s="2"/>
      <c r="R2779" s="2" t="s">
        <v>968</v>
      </c>
      <c r="S2779" s="2" t="s">
        <v>2820</v>
      </c>
      <c r="T2779" s="2"/>
      <c r="U2779">
        <v>0</v>
      </c>
      <c r="V2779">
        <v>731</v>
      </c>
      <c r="W2779" s="4">
        <v>46184</v>
      </c>
      <c r="X2779" s="4"/>
      <c r="Y2779" s="4">
        <v>46184</v>
      </c>
      <c r="Z2779" s="4">
        <v>46915</v>
      </c>
      <c r="AA2779" s="3"/>
      <c r="AB2779" s="3" t="s">
        <v>2827</v>
      </c>
      <c r="AC2779" s="2"/>
      <c r="AD2779" s="2" t="s">
        <v>102</v>
      </c>
      <c r="AE2779" s="2" t="s">
        <v>117</v>
      </c>
      <c r="AF2779" s="2"/>
      <c r="AG2779" s="2"/>
      <c r="AH2779" s="2"/>
      <c r="AI2779" s="2"/>
      <c r="AJ2779" s="2" t="s">
        <v>50</v>
      </c>
      <c r="AK2779" s="2" t="s">
        <v>49</v>
      </c>
    </row>
    <row r="2780" spans="1:37" ht="43.2" x14ac:dyDescent="0.3">
      <c r="A2780" s="1">
        <v>3043</v>
      </c>
      <c r="B2780">
        <v>21642</v>
      </c>
      <c r="F2780" s="2" t="s">
        <v>76</v>
      </c>
      <c r="G2780" s="2" t="s">
        <v>72</v>
      </c>
      <c r="H2780" s="2" t="s">
        <v>37</v>
      </c>
      <c r="I2780" s="2" t="s">
        <v>46</v>
      </c>
      <c r="J2780" s="2" t="s">
        <v>2368</v>
      </c>
      <c r="K2780" s="2" t="s">
        <v>344</v>
      </c>
      <c r="L2780" s="2" t="s">
        <v>716</v>
      </c>
      <c r="M2780" s="2" t="s">
        <v>717</v>
      </c>
      <c r="N2780" s="3" t="s">
        <v>2828</v>
      </c>
      <c r="O2780" s="2" t="s">
        <v>60</v>
      </c>
      <c r="P2780" s="2" t="s">
        <v>65</v>
      </c>
      <c r="Q2780" s="2"/>
      <c r="R2780" s="2"/>
      <c r="S2780" s="2"/>
      <c r="T2780" s="2"/>
      <c r="U2780">
        <v>0</v>
      </c>
      <c r="V2780">
        <v>731</v>
      </c>
      <c r="W2780" s="4">
        <v>46184</v>
      </c>
      <c r="X2780" s="4"/>
      <c r="Y2780" s="4">
        <v>46184</v>
      </c>
      <c r="Z2780" s="4">
        <v>46915</v>
      </c>
      <c r="AA2780" s="3"/>
      <c r="AB2780" s="3" t="s">
        <v>2826</v>
      </c>
      <c r="AC2780" s="2"/>
      <c r="AD2780" s="2" t="s">
        <v>102</v>
      </c>
      <c r="AE2780" s="2" t="s">
        <v>45</v>
      </c>
      <c r="AF2780" s="2"/>
      <c r="AG2780" s="2"/>
      <c r="AH2780" s="2"/>
      <c r="AI2780" s="2"/>
      <c r="AJ2780" s="2" t="s">
        <v>50</v>
      </c>
      <c r="AK2780" s="2" t="s">
        <v>49</v>
      </c>
    </row>
    <row r="2781" spans="1:37" ht="43.2" x14ac:dyDescent="0.3">
      <c r="A2781" s="1">
        <v>3044</v>
      </c>
      <c r="B2781">
        <v>21643</v>
      </c>
      <c r="F2781" s="2" t="s">
        <v>76</v>
      </c>
      <c r="G2781" s="2" t="s">
        <v>72</v>
      </c>
      <c r="H2781" s="2" t="s">
        <v>37</v>
      </c>
      <c r="I2781" s="2" t="s">
        <v>46</v>
      </c>
      <c r="J2781" s="2" t="s">
        <v>2368</v>
      </c>
      <c r="K2781" s="2" t="s">
        <v>344</v>
      </c>
      <c r="L2781" s="2" t="s">
        <v>716</v>
      </c>
      <c r="M2781" s="2" t="s">
        <v>717</v>
      </c>
      <c r="N2781" s="3" t="s">
        <v>2829</v>
      </c>
      <c r="O2781" s="2" t="s">
        <v>60</v>
      </c>
      <c r="P2781" s="2" t="s">
        <v>65</v>
      </c>
      <c r="Q2781" s="2"/>
      <c r="R2781" s="2"/>
      <c r="S2781" s="2"/>
      <c r="T2781" s="2"/>
      <c r="U2781">
        <v>0</v>
      </c>
      <c r="V2781">
        <v>731</v>
      </c>
      <c r="W2781" s="4">
        <v>46184</v>
      </c>
      <c r="X2781" s="4"/>
      <c r="Y2781" s="4">
        <v>46184</v>
      </c>
      <c r="Z2781" s="4">
        <v>46915</v>
      </c>
      <c r="AA2781" s="3"/>
      <c r="AB2781" s="3" t="s">
        <v>2589</v>
      </c>
      <c r="AC2781" s="2"/>
      <c r="AD2781" s="2" t="s">
        <v>102</v>
      </c>
      <c r="AE2781" s="2" t="s">
        <v>45</v>
      </c>
      <c r="AF2781" s="2"/>
      <c r="AG2781" s="2"/>
      <c r="AH2781" s="2"/>
      <c r="AI2781" s="2"/>
      <c r="AJ2781" s="2" t="s">
        <v>50</v>
      </c>
      <c r="AK2781" s="2" t="s">
        <v>49</v>
      </c>
    </row>
    <row r="2782" spans="1:37" ht="57.6" x14ac:dyDescent="0.3">
      <c r="A2782" s="1">
        <v>3045</v>
      </c>
      <c r="B2782">
        <v>21501</v>
      </c>
      <c r="F2782" s="2" t="s">
        <v>76</v>
      </c>
      <c r="G2782" s="2" t="s">
        <v>72</v>
      </c>
      <c r="H2782" s="2" t="s">
        <v>37</v>
      </c>
      <c r="I2782" s="2" t="s">
        <v>46</v>
      </c>
      <c r="J2782" s="2" t="s">
        <v>277</v>
      </c>
      <c r="K2782" s="2" t="s">
        <v>538</v>
      </c>
      <c r="L2782" s="2" t="s">
        <v>143</v>
      </c>
      <c r="M2782" s="2" t="s">
        <v>539</v>
      </c>
      <c r="N2782" s="3" t="s">
        <v>2683</v>
      </c>
      <c r="O2782" s="2" t="s">
        <v>60</v>
      </c>
      <c r="P2782" s="2" t="s">
        <v>65</v>
      </c>
      <c r="Q2782" s="2"/>
      <c r="R2782" s="2"/>
      <c r="S2782" s="2"/>
      <c r="T2782" s="2"/>
      <c r="U2782">
        <v>0</v>
      </c>
      <c r="V2782">
        <v>365</v>
      </c>
      <c r="W2782" s="4">
        <v>46167</v>
      </c>
      <c r="X2782" s="4"/>
      <c r="Y2782" s="4">
        <v>46167</v>
      </c>
      <c r="Z2782" s="4">
        <v>46532</v>
      </c>
      <c r="AA2782" s="3"/>
      <c r="AB2782" s="3"/>
      <c r="AC2782" s="2"/>
      <c r="AD2782" s="2" t="s">
        <v>101</v>
      </c>
      <c r="AE2782" s="2" t="s">
        <v>102</v>
      </c>
      <c r="AF2782" s="2"/>
      <c r="AG2782" s="2"/>
      <c r="AH2782" s="2"/>
      <c r="AI2782" s="2"/>
      <c r="AJ2782" s="2" t="s">
        <v>50</v>
      </c>
      <c r="AK2782" s="2" t="s">
        <v>49</v>
      </c>
    </row>
    <row r="2783" spans="1:37" ht="57.6" x14ac:dyDescent="0.3">
      <c r="A2783" s="1">
        <v>3046</v>
      </c>
      <c r="B2783">
        <v>21502</v>
      </c>
      <c r="F2783" s="2" t="s">
        <v>76</v>
      </c>
      <c r="G2783" s="2" t="s">
        <v>72</v>
      </c>
      <c r="H2783" s="2" t="s">
        <v>37</v>
      </c>
      <c r="I2783" s="2" t="s">
        <v>46</v>
      </c>
      <c r="J2783" s="2" t="s">
        <v>277</v>
      </c>
      <c r="K2783" s="2" t="s">
        <v>538</v>
      </c>
      <c r="L2783" s="2" t="s">
        <v>83</v>
      </c>
      <c r="M2783" s="2" t="s">
        <v>541</v>
      </c>
      <c r="N2783" s="3" t="s">
        <v>2683</v>
      </c>
      <c r="O2783" s="2" t="s">
        <v>60</v>
      </c>
      <c r="P2783" s="2" t="s">
        <v>65</v>
      </c>
      <c r="Q2783" s="2"/>
      <c r="R2783" s="2"/>
      <c r="S2783" s="2"/>
      <c r="T2783" s="2"/>
      <c r="U2783">
        <v>0</v>
      </c>
      <c r="V2783">
        <v>365</v>
      </c>
      <c r="W2783" s="4">
        <v>46167</v>
      </c>
      <c r="X2783" s="4"/>
      <c r="Y2783" s="4">
        <v>46167</v>
      </c>
      <c r="Z2783" s="4">
        <v>46532</v>
      </c>
      <c r="AA2783" s="3"/>
      <c r="AB2783" s="3"/>
      <c r="AC2783" s="2"/>
      <c r="AD2783" s="2" t="s">
        <v>101</v>
      </c>
      <c r="AE2783" s="2" t="s">
        <v>102</v>
      </c>
      <c r="AF2783" s="2"/>
      <c r="AG2783" s="2"/>
      <c r="AH2783" s="2"/>
      <c r="AI2783" s="2"/>
      <c r="AJ2783" s="2" t="s">
        <v>50</v>
      </c>
      <c r="AK2783" s="2" t="s">
        <v>49</v>
      </c>
    </row>
    <row r="2784" spans="1:37" ht="57.6" x14ac:dyDescent="0.3">
      <c r="A2784" s="1">
        <v>3047</v>
      </c>
      <c r="B2784">
        <v>21503</v>
      </c>
      <c r="F2784" s="2" t="s">
        <v>76</v>
      </c>
      <c r="G2784" s="2" t="s">
        <v>72</v>
      </c>
      <c r="H2784" s="2" t="s">
        <v>37</v>
      </c>
      <c r="I2784" s="2" t="s">
        <v>46</v>
      </c>
      <c r="J2784" s="2" t="s">
        <v>277</v>
      </c>
      <c r="K2784" s="2" t="s">
        <v>538</v>
      </c>
      <c r="L2784" s="2" t="s">
        <v>149</v>
      </c>
      <c r="M2784" s="2" t="s">
        <v>542</v>
      </c>
      <c r="N2784" s="3" t="s">
        <v>2683</v>
      </c>
      <c r="O2784" s="2" t="s">
        <v>60</v>
      </c>
      <c r="P2784" s="2" t="s">
        <v>65</v>
      </c>
      <c r="Q2784" s="2"/>
      <c r="R2784" s="2"/>
      <c r="S2784" s="2"/>
      <c r="T2784" s="2"/>
      <c r="U2784">
        <v>0</v>
      </c>
      <c r="V2784">
        <v>365</v>
      </c>
      <c r="W2784" s="4">
        <v>46167</v>
      </c>
      <c r="X2784" s="4"/>
      <c r="Y2784" s="4">
        <v>46167</v>
      </c>
      <c r="Z2784" s="4">
        <v>46532</v>
      </c>
      <c r="AA2784" s="3"/>
      <c r="AB2784" s="3"/>
      <c r="AC2784" s="2"/>
      <c r="AD2784" s="2" t="s">
        <v>101</v>
      </c>
      <c r="AE2784" s="2" t="s">
        <v>102</v>
      </c>
      <c r="AF2784" s="2"/>
      <c r="AG2784" s="2"/>
      <c r="AH2784" s="2"/>
      <c r="AI2784" s="2"/>
      <c r="AJ2784" s="2" t="s">
        <v>50</v>
      </c>
      <c r="AK2784" s="2" t="s">
        <v>49</v>
      </c>
    </row>
    <row r="2785" spans="1:37" ht="28.8" x14ac:dyDescent="0.3">
      <c r="A2785" s="1">
        <v>3048</v>
      </c>
      <c r="B2785">
        <v>21504</v>
      </c>
      <c r="F2785" s="2" t="s">
        <v>76</v>
      </c>
      <c r="G2785" s="2" t="s">
        <v>78</v>
      </c>
      <c r="H2785" s="2" t="s">
        <v>37</v>
      </c>
      <c r="I2785" s="2" t="s">
        <v>46</v>
      </c>
      <c r="J2785" s="2" t="s">
        <v>277</v>
      </c>
      <c r="K2785" s="2" t="s">
        <v>538</v>
      </c>
      <c r="L2785" s="2" t="s">
        <v>149</v>
      </c>
      <c r="M2785" s="2" t="s">
        <v>542</v>
      </c>
      <c r="N2785" s="3" t="s">
        <v>2830</v>
      </c>
      <c r="O2785" s="2" t="s">
        <v>126</v>
      </c>
      <c r="P2785" s="2" t="s">
        <v>65</v>
      </c>
      <c r="Q2785" s="2"/>
      <c r="R2785" s="2" t="s">
        <v>2832</v>
      </c>
      <c r="S2785" s="2" t="s">
        <v>2833</v>
      </c>
      <c r="T2785" s="2"/>
      <c r="U2785">
        <v>0</v>
      </c>
      <c r="V2785">
        <v>0</v>
      </c>
      <c r="W2785" s="4">
        <v>46167</v>
      </c>
      <c r="X2785" s="4">
        <v>46184</v>
      </c>
      <c r="Y2785" s="4">
        <v>46184</v>
      </c>
      <c r="Z2785" s="4">
        <v>46184</v>
      </c>
      <c r="AA2785" s="3"/>
      <c r="AB2785" s="3" t="s">
        <v>2831</v>
      </c>
      <c r="AC2785" s="2"/>
      <c r="AD2785" s="2" t="s">
        <v>101</v>
      </c>
      <c r="AE2785" s="2" t="s">
        <v>101</v>
      </c>
      <c r="AF2785" s="2"/>
      <c r="AG2785" s="2"/>
      <c r="AH2785" s="2"/>
      <c r="AI2785" s="2"/>
      <c r="AJ2785" s="2" t="s">
        <v>50</v>
      </c>
      <c r="AK2785" s="2" t="s">
        <v>49</v>
      </c>
    </row>
    <row r="2786" spans="1:37" ht="28.8" x14ac:dyDescent="0.3">
      <c r="A2786" s="1">
        <v>3049</v>
      </c>
      <c r="B2786">
        <v>21505</v>
      </c>
      <c r="F2786" s="2" t="s">
        <v>76</v>
      </c>
      <c r="G2786" s="2" t="s">
        <v>78</v>
      </c>
      <c r="H2786" s="2" t="s">
        <v>37</v>
      </c>
      <c r="I2786" s="2" t="s">
        <v>46</v>
      </c>
      <c r="J2786" s="2" t="s">
        <v>100</v>
      </c>
      <c r="K2786" s="2" t="s">
        <v>538</v>
      </c>
      <c r="L2786" s="2" t="s">
        <v>1183</v>
      </c>
      <c r="M2786" s="2" t="s">
        <v>1184</v>
      </c>
      <c r="N2786" s="3" t="s">
        <v>2834</v>
      </c>
      <c r="O2786" s="2" t="s">
        <v>53</v>
      </c>
      <c r="P2786" s="2" t="s">
        <v>65</v>
      </c>
      <c r="Q2786" s="2"/>
      <c r="R2786" s="2" t="s">
        <v>54</v>
      </c>
      <c r="S2786" s="2" t="s">
        <v>2836</v>
      </c>
      <c r="T2786" s="2"/>
      <c r="U2786">
        <v>0</v>
      </c>
      <c r="V2786">
        <v>0</v>
      </c>
      <c r="W2786" s="4">
        <v>46167</v>
      </c>
      <c r="X2786" s="4">
        <v>46178</v>
      </c>
      <c r="Y2786" s="4">
        <v>46178</v>
      </c>
      <c r="Z2786" s="4">
        <v>46178</v>
      </c>
      <c r="AA2786" s="3"/>
      <c r="AB2786" s="3" t="s">
        <v>2835</v>
      </c>
      <c r="AC2786" s="2"/>
      <c r="AD2786" s="2" t="s">
        <v>101</v>
      </c>
      <c r="AE2786" s="2" t="s">
        <v>117</v>
      </c>
      <c r="AF2786" s="2"/>
      <c r="AG2786" s="2"/>
      <c r="AH2786" s="2"/>
      <c r="AI2786" s="2"/>
      <c r="AJ2786" s="2" t="s">
        <v>50</v>
      </c>
      <c r="AK2786" s="2" t="s">
        <v>49</v>
      </c>
    </row>
    <row r="2787" spans="1:37" ht="28.8" x14ac:dyDescent="0.3">
      <c r="A2787" s="1">
        <v>3050</v>
      </c>
      <c r="B2787">
        <v>21506</v>
      </c>
      <c r="F2787" s="2" t="s">
        <v>76</v>
      </c>
      <c r="G2787" s="2" t="s">
        <v>78</v>
      </c>
      <c r="H2787" s="2" t="s">
        <v>37</v>
      </c>
      <c r="I2787" s="2" t="s">
        <v>46</v>
      </c>
      <c r="J2787" s="2" t="s">
        <v>260</v>
      </c>
      <c r="K2787" s="2" t="s">
        <v>538</v>
      </c>
      <c r="L2787" s="2" t="s">
        <v>1183</v>
      </c>
      <c r="M2787" s="2" t="s">
        <v>1184</v>
      </c>
      <c r="N2787" s="3" t="s">
        <v>2837</v>
      </c>
      <c r="O2787" s="2" t="s">
        <v>53</v>
      </c>
      <c r="P2787" s="2" t="s">
        <v>65</v>
      </c>
      <c r="Q2787" s="2"/>
      <c r="R2787" s="2" t="s">
        <v>260</v>
      </c>
      <c r="S2787" s="2" t="s">
        <v>2838</v>
      </c>
      <c r="T2787" s="2"/>
      <c r="U2787">
        <v>0</v>
      </c>
      <c r="V2787">
        <v>365</v>
      </c>
      <c r="W2787" s="4">
        <v>46167</v>
      </c>
      <c r="X2787" s="4">
        <v>46178</v>
      </c>
      <c r="Y2787" s="4">
        <v>46178</v>
      </c>
      <c r="Z2787" s="4">
        <v>46543</v>
      </c>
      <c r="AA2787" s="3"/>
      <c r="AB2787" s="3" t="s">
        <v>2835</v>
      </c>
      <c r="AC2787" s="2"/>
      <c r="AD2787" s="2" t="s">
        <v>101</v>
      </c>
      <c r="AE2787" s="2" t="s">
        <v>117</v>
      </c>
      <c r="AF2787" s="2"/>
      <c r="AG2787" s="2"/>
      <c r="AH2787" s="2"/>
      <c r="AI2787" s="2"/>
      <c r="AJ2787" s="2" t="s">
        <v>50</v>
      </c>
      <c r="AK2787" s="2" t="s">
        <v>49</v>
      </c>
    </row>
    <row r="2788" spans="1:37" ht="28.8" x14ac:dyDescent="0.3">
      <c r="A2788" s="1">
        <v>3051</v>
      </c>
      <c r="B2788">
        <v>21507</v>
      </c>
      <c r="F2788" s="2" t="s">
        <v>76</v>
      </c>
      <c r="G2788" s="2" t="s">
        <v>78</v>
      </c>
      <c r="H2788" s="2" t="s">
        <v>37</v>
      </c>
      <c r="I2788" s="2" t="s">
        <v>46</v>
      </c>
      <c r="J2788" s="2" t="s">
        <v>260</v>
      </c>
      <c r="K2788" s="2" t="s">
        <v>538</v>
      </c>
      <c r="L2788" s="2" t="s">
        <v>499</v>
      </c>
      <c r="M2788" s="2" t="s">
        <v>546</v>
      </c>
      <c r="N2788" s="3" t="s">
        <v>2330</v>
      </c>
      <c r="O2788" s="2" t="s">
        <v>53</v>
      </c>
      <c r="P2788" s="2" t="s">
        <v>65</v>
      </c>
      <c r="Q2788" s="2"/>
      <c r="R2788" s="2" t="s">
        <v>260</v>
      </c>
      <c r="S2788" s="2" t="s">
        <v>2161</v>
      </c>
      <c r="T2788" s="2"/>
      <c r="U2788">
        <v>0</v>
      </c>
      <c r="V2788">
        <v>365</v>
      </c>
      <c r="W2788" s="4">
        <v>46167</v>
      </c>
      <c r="X2788" s="4">
        <v>46183</v>
      </c>
      <c r="Y2788" s="4">
        <v>46183</v>
      </c>
      <c r="Z2788" s="4">
        <v>46548</v>
      </c>
      <c r="AA2788" s="3"/>
      <c r="AB2788" s="3" t="s">
        <v>2765</v>
      </c>
      <c r="AC2788" s="2"/>
      <c r="AD2788" s="2" t="s">
        <v>101</v>
      </c>
      <c r="AE2788" s="2" t="s">
        <v>101</v>
      </c>
      <c r="AF2788" s="2"/>
      <c r="AG2788" s="2"/>
      <c r="AH2788" s="2"/>
      <c r="AI2788" s="2"/>
      <c r="AJ2788" s="2" t="s">
        <v>50</v>
      </c>
      <c r="AK2788" s="2" t="s">
        <v>49</v>
      </c>
    </row>
    <row r="2789" spans="1:37" ht="28.8" x14ac:dyDescent="0.3">
      <c r="A2789" s="1">
        <v>3052</v>
      </c>
      <c r="B2789">
        <v>21508</v>
      </c>
      <c r="F2789" s="2" t="s">
        <v>76</v>
      </c>
      <c r="G2789" s="2" t="s">
        <v>78</v>
      </c>
      <c r="H2789" s="2" t="s">
        <v>37</v>
      </c>
      <c r="I2789" s="2" t="s">
        <v>46</v>
      </c>
      <c r="J2789" s="2" t="s">
        <v>260</v>
      </c>
      <c r="K2789" s="2" t="s">
        <v>538</v>
      </c>
      <c r="L2789" s="2" t="s">
        <v>1368</v>
      </c>
      <c r="M2789" s="2" t="s">
        <v>547</v>
      </c>
      <c r="N2789" s="3" t="s">
        <v>2330</v>
      </c>
      <c r="O2789" s="2" t="s">
        <v>53</v>
      </c>
      <c r="P2789" s="2" t="s">
        <v>65</v>
      </c>
      <c r="Q2789" s="2"/>
      <c r="R2789" s="2" t="s">
        <v>260</v>
      </c>
      <c r="S2789" s="2" t="s">
        <v>1891</v>
      </c>
      <c r="T2789" s="2"/>
      <c r="U2789">
        <v>0</v>
      </c>
      <c r="V2789">
        <v>365</v>
      </c>
      <c r="W2789" s="4">
        <v>46167</v>
      </c>
      <c r="X2789" s="4">
        <v>46183</v>
      </c>
      <c r="Y2789" s="4">
        <v>46183</v>
      </c>
      <c r="Z2789" s="4">
        <v>46548</v>
      </c>
      <c r="AA2789" s="3"/>
      <c r="AB2789" s="3" t="s">
        <v>2839</v>
      </c>
      <c r="AC2789" s="2"/>
      <c r="AD2789" s="2" t="s">
        <v>101</v>
      </c>
      <c r="AE2789" s="2" t="s">
        <v>101</v>
      </c>
      <c r="AF2789" s="2"/>
      <c r="AG2789" s="2"/>
      <c r="AH2789" s="2"/>
      <c r="AI2789" s="2"/>
      <c r="AJ2789" s="2" t="s">
        <v>50</v>
      </c>
      <c r="AK2789" s="2" t="s">
        <v>49</v>
      </c>
    </row>
    <row r="2790" spans="1:37" ht="28.8" x14ac:dyDescent="0.3">
      <c r="A2790" s="1">
        <v>3053</v>
      </c>
      <c r="B2790">
        <v>21647</v>
      </c>
      <c r="F2790" s="2" t="s">
        <v>76</v>
      </c>
      <c r="G2790" s="2" t="s">
        <v>72</v>
      </c>
      <c r="H2790" s="2" t="s">
        <v>37</v>
      </c>
      <c r="I2790" s="2" t="s">
        <v>46</v>
      </c>
      <c r="J2790" s="2" t="s">
        <v>320</v>
      </c>
      <c r="K2790" s="2" t="s">
        <v>344</v>
      </c>
      <c r="L2790" s="2" t="s">
        <v>350</v>
      </c>
      <c r="M2790" s="2" t="s">
        <v>351</v>
      </c>
      <c r="N2790" s="3" t="s">
        <v>2819</v>
      </c>
      <c r="O2790" s="2" t="s">
        <v>53</v>
      </c>
      <c r="P2790" s="2" t="s">
        <v>65</v>
      </c>
      <c r="Q2790" s="2"/>
      <c r="R2790" s="2" t="s">
        <v>968</v>
      </c>
      <c r="S2790" s="2" t="s">
        <v>2820</v>
      </c>
      <c r="T2790" s="2"/>
      <c r="U2790">
        <v>0</v>
      </c>
      <c r="V2790">
        <v>731</v>
      </c>
      <c r="W2790" s="4">
        <v>46184</v>
      </c>
      <c r="X2790" s="4"/>
      <c r="Y2790" s="4">
        <v>46184</v>
      </c>
      <c r="Z2790" s="4">
        <v>46915</v>
      </c>
      <c r="AA2790" s="3"/>
      <c r="AB2790" s="3" t="s">
        <v>2840</v>
      </c>
      <c r="AC2790" s="2"/>
      <c r="AD2790" s="2" t="s">
        <v>102</v>
      </c>
      <c r="AE2790" s="2" t="s">
        <v>117</v>
      </c>
      <c r="AF2790" s="2"/>
      <c r="AG2790" s="2"/>
      <c r="AH2790" s="2"/>
      <c r="AI2790" s="2"/>
      <c r="AJ2790" s="2" t="s">
        <v>50</v>
      </c>
      <c r="AK2790" s="2" t="s">
        <v>49</v>
      </c>
    </row>
    <row r="2791" spans="1:37" ht="28.8" x14ac:dyDescent="0.3">
      <c r="A2791" s="1">
        <v>3054</v>
      </c>
      <c r="B2791">
        <v>21648</v>
      </c>
      <c r="F2791" s="2" t="s">
        <v>76</v>
      </c>
      <c r="G2791" s="2" t="s">
        <v>72</v>
      </c>
      <c r="H2791" s="2" t="s">
        <v>37</v>
      </c>
      <c r="I2791" s="2" t="s">
        <v>46</v>
      </c>
      <c r="J2791" s="2" t="s">
        <v>320</v>
      </c>
      <c r="K2791" s="2" t="s">
        <v>344</v>
      </c>
      <c r="L2791" s="2" t="s">
        <v>350</v>
      </c>
      <c r="M2791" s="2" t="s">
        <v>351</v>
      </c>
      <c r="N2791" s="3" t="s">
        <v>2821</v>
      </c>
      <c r="O2791" s="2" t="s">
        <v>53</v>
      </c>
      <c r="P2791" s="2" t="s">
        <v>65</v>
      </c>
      <c r="Q2791" s="2"/>
      <c r="R2791" s="2" t="s">
        <v>968</v>
      </c>
      <c r="S2791" s="2" t="s">
        <v>2820</v>
      </c>
      <c r="T2791" s="2"/>
      <c r="U2791">
        <v>0</v>
      </c>
      <c r="V2791">
        <v>731</v>
      </c>
      <c r="W2791" s="4">
        <v>46184</v>
      </c>
      <c r="X2791" s="4"/>
      <c r="Y2791" s="4">
        <v>46184</v>
      </c>
      <c r="Z2791" s="4">
        <v>46915</v>
      </c>
      <c r="AA2791" s="3"/>
      <c r="AB2791" s="3" t="s">
        <v>2840</v>
      </c>
      <c r="AC2791" s="2"/>
      <c r="AD2791" s="2" t="s">
        <v>102</v>
      </c>
      <c r="AE2791" s="2" t="s">
        <v>117</v>
      </c>
      <c r="AF2791" s="2"/>
      <c r="AG2791" s="2"/>
      <c r="AH2791" s="2"/>
      <c r="AI2791" s="2"/>
      <c r="AJ2791" s="2" t="s">
        <v>50</v>
      </c>
      <c r="AK2791" s="2" t="s">
        <v>49</v>
      </c>
    </row>
    <row r="2792" spans="1:37" x14ac:dyDescent="0.3">
      <c r="A2792" s="1">
        <v>3055</v>
      </c>
      <c r="B2792">
        <v>21649</v>
      </c>
      <c r="F2792" s="2" t="s">
        <v>47</v>
      </c>
      <c r="G2792" s="2" t="s">
        <v>72</v>
      </c>
      <c r="H2792" s="2" t="s">
        <v>37</v>
      </c>
      <c r="I2792" s="2" t="s">
        <v>46</v>
      </c>
      <c r="J2792" s="2" t="s">
        <v>320</v>
      </c>
      <c r="K2792" s="2" t="s">
        <v>344</v>
      </c>
      <c r="L2792" s="2" t="s">
        <v>348</v>
      </c>
      <c r="M2792" s="2" t="s">
        <v>349</v>
      </c>
      <c r="N2792" s="3" t="s">
        <v>2841</v>
      </c>
      <c r="O2792" s="2" t="s">
        <v>53</v>
      </c>
      <c r="P2792" s="2" t="s">
        <v>65</v>
      </c>
      <c r="Q2792" s="2"/>
      <c r="R2792" s="2"/>
      <c r="S2792" s="2"/>
      <c r="T2792" s="2"/>
      <c r="U2792">
        <v>0</v>
      </c>
      <c r="V2792">
        <v>0</v>
      </c>
      <c r="W2792" s="4">
        <v>46184</v>
      </c>
      <c r="X2792" s="4"/>
      <c r="Y2792" s="4"/>
      <c r="Z2792" s="4">
        <v>46184</v>
      </c>
      <c r="AA2792" s="3"/>
      <c r="AB2792" s="3"/>
      <c r="AC2792" s="2"/>
      <c r="AD2792" s="2" t="s">
        <v>102</v>
      </c>
      <c r="AE2792" s="2" t="s">
        <v>102</v>
      </c>
      <c r="AF2792" s="2"/>
      <c r="AG2792" s="2"/>
      <c r="AH2792" s="2"/>
      <c r="AI2792" s="2"/>
      <c r="AJ2792" s="2" t="s">
        <v>50</v>
      </c>
      <c r="AK2792" s="2" t="s">
        <v>49</v>
      </c>
    </row>
    <row r="2793" spans="1:37" x14ac:dyDescent="0.3">
      <c r="A2793" s="1">
        <v>3056</v>
      </c>
      <c r="B2793">
        <v>21650</v>
      </c>
      <c r="F2793" s="2" t="s">
        <v>47</v>
      </c>
      <c r="G2793" s="2" t="s">
        <v>72</v>
      </c>
      <c r="H2793" s="2" t="s">
        <v>37</v>
      </c>
      <c r="I2793" s="2" t="s">
        <v>46</v>
      </c>
      <c r="J2793" s="2" t="s">
        <v>320</v>
      </c>
      <c r="K2793" s="2" t="s">
        <v>344</v>
      </c>
      <c r="L2793" s="2" t="s">
        <v>350</v>
      </c>
      <c r="M2793" s="2" t="s">
        <v>351</v>
      </c>
      <c r="N2793" s="3" t="s">
        <v>2842</v>
      </c>
      <c r="O2793" s="2" t="s">
        <v>53</v>
      </c>
      <c r="P2793" s="2" t="s">
        <v>65</v>
      </c>
      <c r="Q2793" s="2"/>
      <c r="R2793" s="2"/>
      <c r="S2793" s="2"/>
      <c r="T2793" s="2"/>
      <c r="U2793">
        <v>0</v>
      </c>
      <c r="V2793">
        <v>0</v>
      </c>
      <c r="W2793" s="4">
        <v>46184</v>
      </c>
      <c r="X2793" s="4"/>
      <c r="Y2793" s="4"/>
      <c r="Z2793" s="4">
        <v>46184</v>
      </c>
      <c r="AA2793" s="3"/>
      <c r="AB2793" s="3"/>
      <c r="AC2793" s="2"/>
      <c r="AD2793" s="2" t="s">
        <v>102</v>
      </c>
      <c r="AE2793" s="2" t="s">
        <v>102</v>
      </c>
      <c r="AF2793" s="2"/>
      <c r="AG2793" s="2"/>
      <c r="AH2793" s="2"/>
      <c r="AI2793" s="2"/>
      <c r="AJ2793" s="2" t="s">
        <v>50</v>
      </c>
      <c r="AK2793" s="2" t="s">
        <v>49</v>
      </c>
    </row>
    <row r="2794" spans="1:37" x14ac:dyDescent="0.3">
      <c r="A2794" s="1">
        <v>3057</v>
      </c>
      <c r="B2794">
        <v>21651</v>
      </c>
      <c r="F2794" s="2" t="s">
        <v>47</v>
      </c>
      <c r="G2794" s="2" t="s">
        <v>72</v>
      </c>
      <c r="H2794" s="2" t="s">
        <v>37</v>
      </c>
      <c r="I2794" s="2" t="s">
        <v>46</v>
      </c>
      <c r="J2794" s="2" t="s">
        <v>320</v>
      </c>
      <c r="K2794" s="2" t="s">
        <v>344</v>
      </c>
      <c r="L2794" s="2" t="s">
        <v>350</v>
      </c>
      <c r="M2794" s="2" t="s">
        <v>351</v>
      </c>
      <c r="N2794" s="3" t="s">
        <v>2843</v>
      </c>
      <c r="O2794" s="2" t="s">
        <v>53</v>
      </c>
      <c r="P2794" s="2" t="s">
        <v>65</v>
      </c>
      <c r="Q2794" s="2"/>
      <c r="R2794" s="2"/>
      <c r="S2794" s="2"/>
      <c r="T2794" s="2"/>
      <c r="U2794">
        <v>0</v>
      </c>
      <c r="V2794">
        <v>0</v>
      </c>
      <c r="W2794" s="4">
        <v>46184</v>
      </c>
      <c r="X2794" s="4"/>
      <c r="Y2794" s="4"/>
      <c r="Z2794" s="4">
        <v>46184</v>
      </c>
      <c r="AA2794" s="3"/>
      <c r="AB2794" s="3"/>
      <c r="AC2794" s="2"/>
      <c r="AD2794" s="2" t="s">
        <v>102</v>
      </c>
      <c r="AE2794" s="2" t="s">
        <v>102</v>
      </c>
      <c r="AF2794" s="2"/>
      <c r="AG2794" s="2"/>
      <c r="AH2794" s="2"/>
      <c r="AI2794" s="2"/>
      <c r="AJ2794" s="2" t="s">
        <v>50</v>
      </c>
      <c r="AK2794" s="2" t="s">
        <v>49</v>
      </c>
    </row>
    <row r="2795" spans="1:37" ht="57.6" x14ac:dyDescent="0.3">
      <c r="A2795" s="1">
        <v>3058</v>
      </c>
      <c r="B2795">
        <v>21677</v>
      </c>
      <c r="F2795" s="2" t="s">
        <v>76</v>
      </c>
      <c r="G2795" s="2" t="s">
        <v>72</v>
      </c>
      <c r="H2795" s="2" t="s">
        <v>37</v>
      </c>
      <c r="I2795" s="2" t="s">
        <v>46</v>
      </c>
      <c r="J2795" s="2" t="s">
        <v>2368</v>
      </c>
      <c r="K2795" s="2" t="s">
        <v>614</v>
      </c>
      <c r="L2795" s="2" t="s">
        <v>283</v>
      </c>
      <c r="M2795" s="2" t="s">
        <v>625</v>
      </c>
      <c r="N2795" s="3" t="s">
        <v>2813</v>
      </c>
      <c r="O2795" s="2" t="s">
        <v>60</v>
      </c>
      <c r="P2795" s="2" t="s">
        <v>65</v>
      </c>
      <c r="Q2795" s="2"/>
      <c r="R2795" s="2"/>
      <c r="S2795" s="2"/>
      <c r="T2795" s="2"/>
      <c r="U2795">
        <v>0</v>
      </c>
      <c r="V2795">
        <v>365</v>
      </c>
      <c r="W2795" s="4">
        <v>46185</v>
      </c>
      <c r="X2795" s="4"/>
      <c r="Y2795" s="4">
        <v>46185</v>
      </c>
      <c r="Z2795" s="4">
        <v>46550</v>
      </c>
      <c r="AA2795" s="3"/>
      <c r="AB2795" s="3"/>
      <c r="AC2795" s="2"/>
      <c r="AD2795" s="2" t="s">
        <v>102</v>
      </c>
      <c r="AE2795" s="2" t="s">
        <v>117</v>
      </c>
      <c r="AF2795" s="2"/>
      <c r="AG2795" s="2"/>
      <c r="AH2795" s="2"/>
      <c r="AI2795" s="2"/>
      <c r="AJ2795" s="2" t="s">
        <v>50</v>
      </c>
      <c r="AK2795" s="2" t="s">
        <v>49</v>
      </c>
    </row>
    <row r="2796" spans="1:37" ht="43.2" x14ac:dyDescent="0.3">
      <c r="A2796" s="1">
        <v>3059</v>
      </c>
      <c r="B2796">
        <v>21678</v>
      </c>
      <c r="F2796" s="2" t="s">
        <v>76</v>
      </c>
      <c r="G2796" s="2" t="s">
        <v>72</v>
      </c>
      <c r="H2796" s="2" t="s">
        <v>37</v>
      </c>
      <c r="I2796" s="2" t="s">
        <v>46</v>
      </c>
      <c r="J2796" s="2" t="s">
        <v>2368</v>
      </c>
      <c r="K2796" s="2" t="s">
        <v>614</v>
      </c>
      <c r="L2796" s="2" t="s">
        <v>281</v>
      </c>
      <c r="M2796" s="2" t="s">
        <v>624</v>
      </c>
      <c r="N2796" s="3" t="s">
        <v>2812</v>
      </c>
      <c r="O2796" s="2" t="s">
        <v>60</v>
      </c>
      <c r="P2796" s="2" t="s">
        <v>65</v>
      </c>
      <c r="Q2796" s="2"/>
      <c r="R2796" s="2"/>
      <c r="S2796" s="2"/>
      <c r="T2796" s="2"/>
      <c r="U2796">
        <v>0</v>
      </c>
      <c r="V2796">
        <v>365</v>
      </c>
      <c r="W2796" s="4">
        <v>46185</v>
      </c>
      <c r="X2796" s="4"/>
      <c r="Y2796" s="4">
        <v>46185</v>
      </c>
      <c r="Z2796" s="4">
        <v>46550</v>
      </c>
      <c r="AA2796" s="3"/>
      <c r="AB2796" s="3" t="s">
        <v>2560</v>
      </c>
      <c r="AC2796" s="2"/>
      <c r="AD2796" s="2" t="s">
        <v>102</v>
      </c>
      <c r="AE2796" s="2" t="s">
        <v>118</v>
      </c>
      <c r="AF2796" s="2"/>
      <c r="AG2796" s="2"/>
      <c r="AH2796" s="2"/>
      <c r="AI2796" s="2"/>
      <c r="AJ2796" s="2" t="s">
        <v>50</v>
      </c>
      <c r="AK2796" s="2" t="s">
        <v>49</v>
      </c>
    </row>
    <row r="2797" spans="1:37" x14ac:dyDescent="0.3">
      <c r="A2797" s="1">
        <v>3060</v>
      </c>
      <c r="B2797">
        <v>21679</v>
      </c>
      <c r="F2797" s="2" t="s">
        <v>76</v>
      </c>
      <c r="G2797" s="2" t="s">
        <v>72</v>
      </c>
      <c r="H2797" s="2" t="s">
        <v>37</v>
      </c>
      <c r="I2797" s="2" t="s">
        <v>46</v>
      </c>
      <c r="J2797" s="2" t="s">
        <v>1559</v>
      </c>
      <c r="K2797" s="2" t="s">
        <v>614</v>
      </c>
      <c r="L2797" s="2" t="s">
        <v>1962</v>
      </c>
      <c r="M2797" s="2" t="s">
        <v>1963</v>
      </c>
      <c r="N2797" s="3" t="s">
        <v>2844</v>
      </c>
      <c r="O2797" s="2" t="s">
        <v>53</v>
      </c>
      <c r="P2797" s="2" t="s">
        <v>65</v>
      </c>
      <c r="Q2797" s="2"/>
      <c r="R2797" s="2" t="s">
        <v>114</v>
      </c>
      <c r="S2797" s="2" t="s">
        <v>2845</v>
      </c>
      <c r="T2797" s="2"/>
      <c r="U2797">
        <v>0</v>
      </c>
      <c r="V2797">
        <v>365</v>
      </c>
      <c r="W2797" s="4">
        <v>46185</v>
      </c>
      <c r="X2797" s="4"/>
      <c r="Y2797" s="4">
        <v>46185</v>
      </c>
      <c r="Z2797" s="4">
        <v>46550</v>
      </c>
      <c r="AA2797" s="3"/>
      <c r="AB2797" s="3"/>
      <c r="AC2797" s="2"/>
      <c r="AD2797" s="2" t="s">
        <v>102</v>
      </c>
      <c r="AE2797" s="2" t="s">
        <v>102</v>
      </c>
      <c r="AF2797" s="2"/>
      <c r="AG2797" s="2"/>
      <c r="AH2797" s="2"/>
      <c r="AI2797" s="2"/>
      <c r="AJ2797" s="2" t="s">
        <v>50</v>
      </c>
      <c r="AK2797" s="2" t="s">
        <v>49</v>
      </c>
    </row>
    <row r="2798" spans="1:37" ht="28.8" x14ac:dyDescent="0.3">
      <c r="A2798" s="1">
        <v>3061</v>
      </c>
      <c r="B2798">
        <v>21686</v>
      </c>
      <c r="F2798" s="2" t="s">
        <v>47</v>
      </c>
      <c r="G2798" s="2" t="s">
        <v>72</v>
      </c>
      <c r="H2798" s="2" t="s">
        <v>37</v>
      </c>
      <c r="I2798" s="2" t="s">
        <v>46</v>
      </c>
      <c r="J2798" s="2" t="s">
        <v>2848</v>
      </c>
      <c r="K2798" s="2" t="s">
        <v>614</v>
      </c>
      <c r="L2798" s="2" t="s">
        <v>273</v>
      </c>
      <c r="M2798" s="2" t="s">
        <v>615</v>
      </c>
      <c r="N2798" s="3" t="s">
        <v>2846</v>
      </c>
      <c r="O2798" s="2" t="s">
        <v>53</v>
      </c>
      <c r="P2798" s="2" t="s">
        <v>65</v>
      </c>
      <c r="Q2798" s="2"/>
      <c r="R2798" s="2"/>
      <c r="S2798" s="2"/>
      <c r="T2798" s="2"/>
      <c r="U2798">
        <v>0</v>
      </c>
      <c r="V2798">
        <v>0</v>
      </c>
      <c r="W2798" s="4">
        <v>46185</v>
      </c>
      <c r="X2798" s="4"/>
      <c r="Y2798" s="4"/>
      <c r="Z2798" s="4">
        <v>46185</v>
      </c>
      <c r="AA2798" s="3"/>
      <c r="AB2798" s="3" t="s">
        <v>2847</v>
      </c>
      <c r="AC2798" s="2"/>
      <c r="AD2798" s="2" t="s">
        <v>102</v>
      </c>
      <c r="AE2798" s="2" t="s">
        <v>45</v>
      </c>
      <c r="AF2798" s="2"/>
      <c r="AG2798" s="2"/>
      <c r="AH2798" s="2"/>
      <c r="AI2798" s="2"/>
      <c r="AJ2798" s="2" t="s">
        <v>50</v>
      </c>
      <c r="AK2798" s="2" t="s">
        <v>49</v>
      </c>
    </row>
    <row r="2799" spans="1:37" ht="43.2" x14ac:dyDescent="0.3">
      <c r="A2799" s="1">
        <v>3062</v>
      </c>
      <c r="F2799" s="2" t="s">
        <v>76</v>
      </c>
      <c r="G2799" s="2" t="s">
        <v>212</v>
      </c>
      <c r="H2799" s="2" t="s">
        <v>37</v>
      </c>
      <c r="I2799" s="2" t="s">
        <v>46</v>
      </c>
      <c r="J2799" s="2" t="s">
        <v>956</v>
      </c>
      <c r="K2799" s="2" t="s">
        <v>200</v>
      </c>
      <c r="L2799" s="2" t="s">
        <v>143</v>
      </c>
      <c r="M2799" s="2" t="s">
        <v>236</v>
      </c>
      <c r="N2799" s="3" t="s">
        <v>2849</v>
      </c>
      <c r="O2799" s="2" t="s">
        <v>53</v>
      </c>
      <c r="P2799" s="2" t="s">
        <v>65</v>
      </c>
      <c r="Q2799" s="2"/>
      <c r="R2799" s="2"/>
      <c r="S2799" s="2"/>
      <c r="T2799" s="2"/>
      <c r="U2799">
        <v>0</v>
      </c>
      <c r="V2799">
        <v>731</v>
      </c>
      <c r="W2799" s="4">
        <v>46200</v>
      </c>
      <c r="X2799" s="4"/>
      <c r="Y2799" s="4">
        <v>46200</v>
      </c>
      <c r="Z2799" s="4">
        <v>46931</v>
      </c>
      <c r="AA2799" s="3"/>
      <c r="AB2799" s="3"/>
      <c r="AC2799" s="2"/>
      <c r="AD2799" s="2" t="s">
        <v>45</v>
      </c>
      <c r="AE2799" s="2" t="s">
        <v>45</v>
      </c>
      <c r="AF2799" s="2"/>
      <c r="AG2799" s="2"/>
      <c r="AH2799" s="2"/>
      <c r="AI2799" s="2"/>
      <c r="AJ2799" s="2" t="s">
        <v>50</v>
      </c>
      <c r="AK2799" s="2" t="s">
        <v>49</v>
      </c>
    </row>
    <row r="2800" spans="1:37" ht="43.2" x14ac:dyDescent="0.3">
      <c r="A2800" s="1">
        <v>3063</v>
      </c>
      <c r="F2800" s="2" t="s">
        <v>76</v>
      </c>
      <c r="G2800" s="2" t="s">
        <v>212</v>
      </c>
      <c r="H2800" s="2" t="s">
        <v>37</v>
      </c>
      <c r="I2800" s="2" t="s">
        <v>46</v>
      </c>
      <c r="J2800" s="2" t="s">
        <v>956</v>
      </c>
      <c r="K2800" s="2" t="s">
        <v>203</v>
      </c>
      <c r="L2800" s="2" t="s">
        <v>39</v>
      </c>
      <c r="M2800" s="2" t="s">
        <v>238</v>
      </c>
      <c r="N2800" s="3" t="s">
        <v>2849</v>
      </c>
      <c r="O2800" s="2" t="s">
        <v>53</v>
      </c>
      <c r="P2800" s="2" t="s">
        <v>65</v>
      </c>
      <c r="Q2800" s="2"/>
      <c r="R2800" s="2"/>
      <c r="S2800" s="2"/>
      <c r="T2800" s="2"/>
      <c r="U2800">
        <v>0</v>
      </c>
      <c r="V2800">
        <v>731</v>
      </c>
      <c r="W2800" s="4">
        <v>46202</v>
      </c>
      <c r="X2800" s="4"/>
      <c r="Y2800" s="4">
        <v>46202</v>
      </c>
      <c r="Z2800" s="4">
        <v>46933</v>
      </c>
      <c r="AA2800" s="3"/>
      <c r="AB2800" s="3"/>
      <c r="AC2800" s="2"/>
      <c r="AD2800" s="2" t="s">
        <v>45</v>
      </c>
      <c r="AE2800" s="2" t="s">
        <v>45</v>
      </c>
      <c r="AF2800" s="2"/>
      <c r="AG2800" s="2"/>
      <c r="AH2800" s="2"/>
      <c r="AI2800" s="2"/>
      <c r="AJ2800" s="2" t="s">
        <v>50</v>
      </c>
      <c r="AK2800" s="2" t="s">
        <v>49</v>
      </c>
    </row>
    <row r="2801" spans="1:37" ht="43.2" x14ac:dyDescent="0.3">
      <c r="A2801" s="1">
        <v>3064</v>
      </c>
      <c r="F2801" s="2" t="s">
        <v>76</v>
      </c>
      <c r="G2801" s="2" t="s">
        <v>212</v>
      </c>
      <c r="H2801" s="2" t="s">
        <v>37</v>
      </c>
      <c r="I2801" s="2" t="s">
        <v>46</v>
      </c>
      <c r="J2801" s="2" t="s">
        <v>956</v>
      </c>
      <c r="K2801" s="2" t="s">
        <v>205</v>
      </c>
      <c r="L2801" s="2" t="s">
        <v>143</v>
      </c>
      <c r="M2801" s="2" t="s">
        <v>239</v>
      </c>
      <c r="N2801" s="3" t="s">
        <v>2849</v>
      </c>
      <c r="O2801" s="2" t="s">
        <v>53</v>
      </c>
      <c r="P2801" s="2" t="s">
        <v>65</v>
      </c>
      <c r="Q2801" s="2"/>
      <c r="R2801" s="2"/>
      <c r="S2801" s="2"/>
      <c r="T2801" s="2"/>
      <c r="U2801">
        <v>0</v>
      </c>
      <c r="V2801">
        <v>731</v>
      </c>
      <c r="W2801" s="4">
        <v>46203</v>
      </c>
      <c r="X2801" s="4"/>
      <c r="Y2801" s="4">
        <v>46203</v>
      </c>
      <c r="Z2801" s="4">
        <v>46934</v>
      </c>
      <c r="AA2801" s="3"/>
      <c r="AB2801" s="3"/>
      <c r="AC2801" s="2"/>
      <c r="AD2801" s="2" t="s">
        <v>45</v>
      </c>
      <c r="AE2801" s="2" t="s">
        <v>45</v>
      </c>
      <c r="AF2801" s="2"/>
      <c r="AG2801" s="2"/>
      <c r="AH2801" s="2"/>
      <c r="AI2801" s="2"/>
      <c r="AJ2801" s="2" t="s">
        <v>50</v>
      </c>
      <c r="AK2801" s="2" t="s">
        <v>49</v>
      </c>
    </row>
    <row r="2802" spans="1:37" ht="43.2" x14ac:dyDescent="0.3">
      <c r="A2802" s="1">
        <v>3065</v>
      </c>
      <c r="F2802" s="2" t="s">
        <v>76</v>
      </c>
      <c r="G2802" s="2" t="s">
        <v>212</v>
      </c>
      <c r="H2802" s="2" t="s">
        <v>37</v>
      </c>
      <c r="I2802" s="2" t="s">
        <v>46</v>
      </c>
      <c r="J2802" s="2" t="s">
        <v>956</v>
      </c>
      <c r="K2802" s="2" t="s">
        <v>142</v>
      </c>
      <c r="L2802" s="2" t="s">
        <v>143</v>
      </c>
      <c r="M2802" s="2" t="s">
        <v>144</v>
      </c>
      <c r="N2802" s="3" t="s">
        <v>2850</v>
      </c>
      <c r="O2802" s="2" t="s">
        <v>53</v>
      </c>
      <c r="P2802" s="2" t="s">
        <v>65</v>
      </c>
      <c r="Q2802" s="2"/>
      <c r="R2802" s="2"/>
      <c r="S2802" s="2"/>
      <c r="T2802" s="2"/>
      <c r="U2802">
        <v>0</v>
      </c>
      <c r="V2802">
        <v>731</v>
      </c>
      <c r="W2802" s="4">
        <v>46197</v>
      </c>
      <c r="X2802" s="4"/>
      <c r="Y2802" s="4">
        <v>46197</v>
      </c>
      <c r="Z2802" s="4">
        <v>46928</v>
      </c>
      <c r="AA2802" s="3"/>
      <c r="AB2802" s="3"/>
      <c r="AC2802" s="2"/>
      <c r="AD2802" s="2" t="s">
        <v>45</v>
      </c>
      <c r="AE2802" s="2" t="s">
        <v>45</v>
      </c>
      <c r="AF2802" s="2"/>
      <c r="AG2802" s="2"/>
      <c r="AH2802" s="2"/>
      <c r="AI2802" s="2"/>
      <c r="AJ2802" s="2" t="s">
        <v>50</v>
      </c>
      <c r="AK2802" s="2" t="s">
        <v>49</v>
      </c>
    </row>
    <row r="2803" spans="1:37" ht="43.2" x14ac:dyDescent="0.3">
      <c r="A2803" s="1">
        <v>3066</v>
      </c>
      <c r="F2803" s="2" t="s">
        <v>76</v>
      </c>
      <c r="G2803" s="2" t="s">
        <v>212</v>
      </c>
      <c r="H2803" s="2" t="s">
        <v>37</v>
      </c>
      <c r="I2803" s="2" t="s">
        <v>46</v>
      </c>
      <c r="J2803" s="2" t="s">
        <v>956</v>
      </c>
      <c r="K2803" s="2" t="s">
        <v>188</v>
      </c>
      <c r="L2803" s="2" t="s">
        <v>39</v>
      </c>
      <c r="M2803" s="2" t="s">
        <v>208</v>
      </c>
      <c r="N2803" s="3" t="s">
        <v>2850</v>
      </c>
      <c r="O2803" s="2" t="s">
        <v>53</v>
      </c>
      <c r="P2803" s="2" t="s">
        <v>65</v>
      </c>
      <c r="Q2803" s="2"/>
      <c r="R2803" s="2"/>
      <c r="S2803" s="2"/>
      <c r="T2803" s="2"/>
      <c r="U2803">
        <v>0</v>
      </c>
      <c r="V2803">
        <v>731</v>
      </c>
      <c r="W2803" s="4">
        <v>46198</v>
      </c>
      <c r="X2803" s="4"/>
      <c r="Y2803" s="4">
        <v>46198</v>
      </c>
      <c r="Z2803" s="4">
        <v>46929</v>
      </c>
      <c r="AA2803" s="3"/>
      <c r="AB2803" s="3"/>
      <c r="AC2803" s="2"/>
      <c r="AD2803" s="2" t="s">
        <v>45</v>
      </c>
      <c r="AE2803" s="2" t="s">
        <v>45</v>
      </c>
      <c r="AF2803" s="2"/>
      <c r="AG2803" s="2"/>
      <c r="AH2803" s="2"/>
      <c r="AI2803" s="2"/>
      <c r="AJ2803" s="2" t="s">
        <v>50</v>
      </c>
      <c r="AK2803" s="2" t="s">
        <v>49</v>
      </c>
    </row>
    <row r="2804" spans="1:37" ht="43.2" x14ac:dyDescent="0.3">
      <c r="A2804" s="1">
        <v>3067</v>
      </c>
      <c r="F2804" s="2" t="s">
        <v>76</v>
      </c>
      <c r="G2804" s="2" t="s">
        <v>212</v>
      </c>
      <c r="H2804" s="2" t="s">
        <v>37</v>
      </c>
      <c r="I2804" s="2" t="s">
        <v>46</v>
      </c>
      <c r="J2804" s="2" t="s">
        <v>956</v>
      </c>
      <c r="K2804" s="2" t="s">
        <v>38</v>
      </c>
      <c r="L2804" s="2" t="s">
        <v>39</v>
      </c>
      <c r="M2804" s="2" t="s">
        <v>40</v>
      </c>
      <c r="N2804" s="3" t="s">
        <v>2850</v>
      </c>
      <c r="O2804" s="2" t="s">
        <v>53</v>
      </c>
      <c r="P2804" s="2" t="s">
        <v>65</v>
      </c>
      <c r="Q2804" s="2"/>
      <c r="R2804" s="2"/>
      <c r="S2804" s="2"/>
      <c r="T2804" s="2"/>
      <c r="U2804">
        <v>0</v>
      </c>
      <c r="V2804">
        <v>731</v>
      </c>
      <c r="W2804" s="4">
        <v>46199</v>
      </c>
      <c r="X2804" s="4"/>
      <c r="Y2804" s="4">
        <v>46199</v>
      </c>
      <c r="Z2804" s="4">
        <v>46930</v>
      </c>
      <c r="AA2804" s="3"/>
      <c r="AB2804" s="3"/>
      <c r="AC2804" s="2"/>
      <c r="AD2804" s="2" t="s">
        <v>45</v>
      </c>
      <c r="AE2804" s="2" t="s">
        <v>45</v>
      </c>
      <c r="AF2804" s="2"/>
      <c r="AG2804" s="2"/>
      <c r="AH2804" s="2"/>
      <c r="AI2804" s="2"/>
      <c r="AJ2804" s="2" t="s">
        <v>50</v>
      </c>
      <c r="AK2804" s="2" t="s">
        <v>49</v>
      </c>
    </row>
    <row r="2805" spans="1:37" ht="43.2" x14ac:dyDescent="0.3">
      <c r="A2805" s="1">
        <v>3068</v>
      </c>
      <c r="F2805" s="2" t="s">
        <v>76</v>
      </c>
      <c r="G2805" s="2" t="s">
        <v>212</v>
      </c>
      <c r="H2805" s="2" t="s">
        <v>37</v>
      </c>
      <c r="I2805" s="2" t="s">
        <v>46</v>
      </c>
      <c r="J2805" s="2" t="s">
        <v>956</v>
      </c>
      <c r="K2805" s="2" t="s">
        <v>142</v>
      </c>
      <c r="L2805" s="2" t="s">
        <v>149</v>
      </c>
      <c r="M2805" s="2" t="s">
        <v>150</v>
      </c>
      <c r="N2805" s="3" t="s">
        <v>2850</v>
      </c>
      <c r="O2805" s="2" t="s">
        <v>53</v>
      </c>
      <c r="P2805" s="2" t="s">
        <v>65</v>
      </c>
      <c r="Q2805" s="2"/>
      <c r="R2805" s="2"/>
      <c r="S2805" s="2"/>
      <c r="T2805" s="2"/>
      <c r="U2805">
        <v>0</v>
      </c>
      <c r="V2805">
        <v>731</v>
      </c>
      <c r="W2805" s="4">
        <v>46197</v>
      </c>
      <c r="X2805" s="4"/>
      <c r="Y2805" s="4">
        <v>46197</v>
      </c>
      <c r="Z2805" s="4">
        <v>46928</v>
      </c>
      <c r="AA2805" s="3"/>
      <c r="AB2805" s="3"/>
      <c r="AC2805" s="2"/>
      <c r="AD2805" s="2" t="s">
        <v>45</v>
      </c>
      <c r="AE2805" s="2" t="s">
        <v>45</v>
      </c>
      <c r="AF2805" s="2"/>
      <c r="AG2805" s="2"/>
      <c r="AH2805" s="2"/>
      <c r="AI2805" s="2"/>
      <c r="AJ2805" s="2" t="s">
        <v>50</v>
      </c>
      <c r="AK2805" s="2" t="s">
        <v>49</v>
      </c>
    </row>
    <row r="2806" spans="1:37" ht="43.2" x14ac:dyDescent="0.3">
      <c r="A2806" s="1">
        <v>3069</v>
      </c>
      <c r="F2806" s="2" t="s">
        <v>76</v>
      </c>
      <c r="G2806" s="2" t="s">
        <v>212</v>
      </c>
      <c r="H2806" s="2" t="s">
        <v>37</v>
      </c>
      <c r="I2806" s="2" t="s">
        <v>46</v>
      </c>
      <c r="J2806" s="2" t="s">
        <v>956</v>
      </c>
      <c r="K2806" s="2" t="s">
        <v>188</v>
      </c>
      <c r="L2806" s="2" t="s">
        <v>210</v>
      </c>
      <c r="M2806" s="2" t="s">
        <v>211</v>
      </c>
      <c r="N2806" s="3" t="s">
        <v>2850</v>
      </c>
      <c r="O2806" s="2" t="s">
        <v>53</v>
      </c>
      <c r="P2806" s="2" t="s">
        <v>65</v>
      </c>
      <c r="Q2806" s="2"/>
      <c r="R2806" s="2"/>
      <c r="S2806" s="2"/>
      <c r="T2806" s="2"/>
      <c r="U2806">
        <v>0</v>
      </c>
      <c r="V2806">
        <v>731</v>
      </c>
      <c r="W2806" s="4">
        <v>46198</v>
      </c>
      <c r="X2806" s="4"/>
      <c r="Y2806" s="4">
        <v>46198</v>
      </c>
      <c r="Z2806" s="4">
        <v>46929</v>
      </c>
      <c r="AA2806" s="3"/>
      <c r="AB2806" s="3"/>
      <c r="AC2806" s="2"/>
      <c r="AD2806" s="2" t="s">
        <v>45</v>
      </c>
      <c r="AE2806" s="2" t="s">
        <v>45</v>
      </c>
      <c r="AF2806" s="2"/>
      <c r="AG2806" s="2"/>
      <c r="AH2806" s="2"/>
      <c r="AI2806" s="2"/>
      <c r="AJ2806" s="2" t="s">
        <v>50</v>
      </c>
      <c r="AK2806" s="2" t="s">
        <v>49</v>
      </c>
    </row>
    <row r="2807" spans="1:37" ht="43.2" x14ac:dyDescent="0.3">
      <c r="A2807" s="1">
        <v>3070</v>
      </c>
      <c r="F2807" s="2" t="s">
        <v>76</v>
      </c>
      <c r="G2807" s="2" t="s">
        <v>212</v>
      </c>
      <c r="H2807" s="2" t="s">
        <v>37</v>
      </c>
      <c r="I2807" s="2" t="s">
        <v>46</v>
      </c>
      <c r="J2807" s="2" t="s">
        <v>956</v>
      </c>
      <c r="K2807" s="2" t="s">
        <v>38</v>
      </c>
      <c r="L2807" s="2" t="s">
        <v>213</v>
      </c>
      <c r="M2807" s="2" t="s">
        <v>214</v>
      </c>
      <c r="N2807" s="3" t="s">
        <v>2850</v>
      </c>
      <c r="O2807" s="2" t="s">
        <v>53</v>
      </c>
      <c r="P2807" s="2" t="s">
        <v>65</v>
      </c>
      <c r="Q2807" s="2"/>
      <c r="R2807" s="2"/>
      <c r="S2807" s="2"/>
      <c r="T2807" s="2"/>
      <c r="U2807">
        <v>0</v>
      </c>
      <c r="V2807">
        <v>731</v>
      </c>
      <c r="W2807" s="4">
        <v>46199</v>
      </c>
      <c r="X2807" s="4"/>
      <c r="Y2807" s="4">
        <v>46199</v>
      </c>
      <c r="Z2807" s="4">
        <v>46930</v>
      </c>
      <c r="AA2807" s="3"/>
      <c r="AB2807" s="3"/>
      <c r="AC2807" s="2"/>
      <c r="AD2807" s="2" t="s">
        <v>45</v>
      </c>
      <c r="AE2807" s="2" t="s">
        <v>45</v>
      </c>
      <c r="AF2807" s="2"/>
      <c r="AG2807" s="2"/>
      <c r="AH2807" s="2"/>
      <c r="AI2807" s="2"/>
      <c r="AJ2807" s="2" t="s">
        <v>50</v>
      </c>
      <c r="AK2807" s="2" t="s">
        <v>49</v>
      </c>
    </row>
    <row r="2808" spans="1:37" ht="57.6" x14ac:dyDescent="0.3">
      <c r="A2808" s="1">
        <v>3071</v>
      </c>
      <c r="F2808" s="2" t="s">
        <v>76</v>
      </c>
      <c r="G2808" s="2" t="s">
        <v>212</v>
      </c>
      <c r="H2808" s="2" t="s">
        <v>37</v>
      </c>
      <c r="I2808" s="2" t="s">
        <v>46</v>
      </c>
      <c r="J2808" s="2" t="s">
        <v>2678</v>
      </c>
      <c r="K2808" s="2" t="s">
        <v>200</v>
      </c>
      <c r="L2808" s="2" t="s">
        <v>240</v>
      </c>
      <c r="M2808" s="2" t="s">
        <v>241</v>
      </c>
      <c r="N2808" s="3" t="s">
        <v>2851</v>
      </c>
      <c r="O2808" s="2" t="s">
        <v>53</v>
      </c>
      <c r="P2808" s="2" t="s">
        <v>65</v>
      </c>
      <c r="Q2808" s="2"/>
      <c r="R2808" s="2"/>
      <c r="S2808" s="2"/>
      <c r="T2808" s="2"/>
      <c r="U2808">
        <v>0</v>
      </c>
      <c r="V2808">
        <v>731</v>
      </c>
      <c r="W2808" s="4">
        <v>46200</v>
      </c>
      <c r="X2808" s="4"/>
      <c r="Y2808" s="4">
        <v>46200</v>
      </c>
      <c r="Z2808" s="4">
        <v>46931</v>
      </c>
      <c r="AA2808" s="3"/>
      <c r="AB2808" s="3"/>
      <c r="AC2808" s="2"/>
      <c r="AD2808" s="2" t="s">
        <v>45</v>
      </c>
      <c r="AE2808" s="2" t="s">
        <v>45</v>
      </c>
      <c r="AF2808" s="2"/>
      <c r="AG2808" s="2"/>
      <c r="AH2808" s="2"/>
      <c r="AI2808" s="2"/>
      <c r="AJ2808" s="2" t="s">
        <v>50</v>
      </c>
      <c r="AK2808" s="2" t="s">
        <v>49</v>
      </c>
    </row>
    <row r="2809" spans="1:37" ht="57.6" x14ac:dyDescent="0.3">
      <c r="A2809" s="1">
        <v>3072</v>
      </c>
      <c r="F2809" s="2" t="s">
        <v>76</v>
      </c>
      <c r="G2809" s="2" t="s">
        <v>212</v>
      </c>
      <c r="H2809" s="2" t="s">
        <v>37</v>
      </c>
      <c r="I2809" s="2" t="s">
        <v>46</v>
      </c>
      <c r="J2809" s="2" t="s">
        <v>2678</v>
      </c>
      <c r="K2809" s="2" t="s">
        <v>203</v>
      </c>
      <c r="L2809" s="2" t="s">
        <v>240</v>
      </c>
      <c r="M2809" s="2" t="s">
        <v>250</v>
      </c>
      <c r="N2809" s="3" t="s">
        <v>2851</v>
      </c>
      <c r="O2809" s="2" t="s">
        <v>53</v>
      </c>
      <c r="P2809" s="2" t="s">
        <v>65</v>
      </c>
      <c r="Q2809" s="2"/>
      <c r="R2809" s="2"/>
      <c r="S2809" s="2"/>
      <c r="T2809" s="2"/>
      <c r="U2809">
        <v>0</v>
      </c>
      <c r="V2809">
        <v>731</v>
      </c>
      <c r="W2809" s="4">
        <v>46202</v>
      </c>
      <c r="X2809" s="4"/>
      <c r="Y2809" s="4">
        <v>46202</v>
      </c>
      <c r="Z2809" s="4">
        <v>46933</v>
      </c>
      <c r="AA2809" s="3"/>
      <c r="AB2809" s="3"/>
      <c r="AC2809" s="2"/>
      <c r="AD2809" s="2" t="s">
        <v>45</v>
      </c>
      <c r="AE2809" s="2" t="s">
        <v>45</v>
      </c>
      <c r="AF2809" s="2"/>
      <c r="AG2809" s="2"/>
      <c r="AH2809" s="2"/>
      <c r="AI2809" s="2"/>
      <c r="AJ2809" s="2" t="s">
        <v>50</v>
      </c>
      <c r="AK2809" s="2" t="s">
        <v>49</v>
      </c>
    </row>
    <row r="2810" spans="1:37" ht="57.6" x14ac:dyDescent="0.3">
      <c r="A2810" s="1">
        <v>3073</v>
      </c>
      <c r="F2810" s="2" t="s">
        <v>76</v>
      </c>
      <c r="G2810" s="2" t="s">
        <v>212</v>
      </c>
      <c r="H2810" s="2" t="s">
        <v>37</v>
      </c>
      <c r="I2810" s="2" t="s">
        <v>46</v>
      </c>
      <c r="J2810" s="2" t="s">
        <v>2678</v>
      </c>
      <c r="K2810" s="2" t="s">
        <v>200</v>
      </c>
      <c r="L2810" s="2" t="s">
        <v>246</v>
      </c>
      <c r="M2810" s="2" t="s">
        <v>247</v>
      </c>
      <c r="N2810" s="3" t="s">
        <v>2851</v>
      </c>
      <c r="O2810" s="2" t="s">
        <v>53</v>
      </c>
      <c r="P2810" s="2" t="s">
        <v>65</v>
      </c>
      <c r="Q2810" s="2"/>
      <c r="R2810" s="2"/>
      <c r="S2810" s="2"/>
      <c r="T2810" s="2"/>
      <c r="U2810">
        <v>0</v>
      </c>
      <c r="V2810">
        <v>731</v>
      </c>
      <c r="W2810" s="4">
        <v>46200</v>
      </c>
      <c r="X2810" s="4"/>
      <c r="Y2810" s="4">
        <v>46200</v>
      </c>
      <c r="Z2810" s="4">
        <v>46931</v>
      </c>
      <c r="AA2810" s="3"/>
      <c r="AB2810" s="3"/>
      <c r="AC2810" s="2"/>
      <c r="AD2810" s="2" t="s">
        <v>45</v>
      </c>
      <c r="AE2810" s="2" t="s">
        <v>45</v>
      </c>
      <c r="AF2810" s="2"/>
      <c r="AG2810" s="2"/>
      <c r="AH2810" s="2"/>
      <c r="AI2810" s="2"/>
      <c r="AJ2810" s="2" t="s">
        <v>50</v>
      </c>
      <c r="AK2810" s="2" t="s">
        <v>49</v>
      </c>
    </row>
    <row r="2811" spans="1:37" ht="57.6" x14ac:dyDescent="0.3">
      <c r="A2811" s="1">
        <v>3074</v>
      </c>
      <c r="F2811" s="2" t="s">
        <v>76</v>
      </c>
      <c r="G2811" s="2" t="s">
        <v>212</v>
      </c>
      <c r="H2811" s="2" t="s">
        <v>37</v>
      </c>
      <c r="I2811" s="2" t="s">
        <v>46</v>
      </c>
      <c r="J2811" s="2" t="s">
        <v>2678</v>
      </c>
      <c r="K2811" s="2" t="s">
        <v>203</v>
      </c>
      <c r="L2811" s="2" t="s">
        <v>248</v>
      </c>
      <c r="M2811" s="2" t="s">
        <v>249</v>
      </c>
      <c r="N2811" s="3" t="s">
        <v>2851</v>
      </c>
      <c r="O2811" s="2" t="s">
        <v>53</v>
      </c>
      <c r="P2811" s="2" t="s">
        <v>65</v>
      </c>
      <c r="Q2811" s="2"/>
      <c r="R2811" s="2"/>
      <c r="S2811" s="2"/>
      <c r="T2811" s="2"/>
      <c r="U2811">
        <v>0</v>
      </c>
      <c r="V2811">
        <v>731</v>
      </c>
      <c r="W2811" s="4">
        <v>46202</v>
      </c>
      <c r="X2811" s="4"/>
      <c r="Y2811" s="4">
        <v>46202</v>
      </c>
      <c r="Z2811" s="4">
        <v>46933</v>
      </c>
      <c r="AA2811" s="3"/>
      <c r="AB2811" s="3"/>
      <c r="AC2811" s="2"/>
      <c r="AD2811" s="2" t="s">
        <v>45</v>
      </c>
      <c r="AE2811" s="2" t="s">
        <v>45</v>
      </c>
      <c r="AF2811" s="2"/>
      <c r="AG2811" s="2"/>
      <c r="AH2811" s="2"/>
      <c r="AI2811" s="2"/>
      <c r="AJ2811" s="2" t="s">
        <v>50</v>
      </c>
      <c r="AK2811" s="2" t="s">
        <v>49</v>
      </c>
    </row>
    <row r="2812" spans="1:37" ht="28.8" x14ac:dyDescent="0.3">
      <c r="A2812" s="1">
        <v>3075</v>
      </c>
      <c r="B2812">
        <v>21687</v>
      </c>
      <c r="F2812" s="2" t="s">
        <v>47</v>
      </c>
      <c r="G2812" s="2" t="s">
        <v>72</v>
      </c>
      <c r="H2812" s="2" t="s">
        <v>37</v>
      </c>
      <c r="I2812" s="2" t="s">
        <v>46</v>
      </c>
      <c r="J2812" s="2" t="s">
        <v>320</v>
      </c>
      <c r="K2812" s="2" t="s">
        <v>614</v>
      </c>
      <c r="L2812" s="2" t="s">
        <v>273</v>
      </c>
      <c r="M2812" s="2" t="s">
        <v>615</v>
      </c>
      <c r="N2812" s="3" t="s">
        <v>2852</v>
      </c>
      <c r="O2812" s="2" t="s">
        <v>53</v>
      </c>
      <c r="P2812" s="2" t="s">
        <v>65</v>
      </c>
      <c r="Q2812" s="2"/>
      <c r="R2812" s="2"/>
      <c r="S2812" s="2"/>
      <c r="T2812" s="2"/>
      <c r="U2812">
        <v>0</v>
      </c>
      <c r="V2812">
        <v>0</v>
      </c>
      <c r="W2812" s="4">
        <v>46185</v>
      </c>
      <c r="X2812" s="4"/>
      <c r="Y2812" s="4"/>
      <c r="Z2812" s="4">
        <v>46185</v>
      </c>
      <c r="AA2812" s="3"/>
      <c r="AB2812" s="3" t="s">
        <v>2826</v>
      </c>
      <c r="AC2812" s="2"/>
      <c r="AD2812" s="2" t="s">
        <v>102</v>
      </c>
      <c r="AE2812" s="2" t="s">
        <v>45</v>
      </c>
      <c r="AF2812" s="2"/>
      <c r="AG2812" s="2"/>
      <c r="AH2812" s="2"/>
      <c r="AI2812" s="2"/>
      <c r="AJ2812" s="2" t="s">
        <v>50</v>
      </c>
      <c r="AK2812" s="2" t="s">
        <v>49</v>
      </c>
    </row>
    <row r="2813" spans="1:37" x14ac:dyDescent="0.3">
      <c r="A2813" s="1">
        <v>3076</v>
      </c>
      <c r="B2813">
        <v>21688</v>
      </c>
      <c r="F2813" s="2" t="s">
        <v>47</v>
      </c>
      <c r="G2813" s="2" t="s">
        <v>72</v>
      </c>
      <c r="H2813" s="2" t="s">
        <v>37</v>
      </c>
      <c r="I2813" s="2" t="s">
        <v>46</v>
      </c>
      <c r="J2813" s="2" t="s">
        <v>320</v>
      </c>
      <c r="K2813" s="2" t="s">
        <v>614</v>
      </c>
      <c r="L2813" s="2" t="s">
        <v>1039</v>
      </c>
      <c r="M2813" s="2" t="s">
        <v>1040</v>
      </c>
      <c r="N2813" s="3" t="s">
        <v>2853</v>
      </c>
      <c r="O2813" s="2" t="s">
        <v>53</v>
      </c>
      <c r="P2813" s="2" t="s">
        <v>65</v>
      </c>
      <c r="Q2813" s="2"/>
      <c r="R2813" s="2" t="s">
        <v>968</v>
      </c>
      <c r="S2813" s="2" t="s">
        <v>2854</v>
      </c>
      <c r="T2813" s="2"/>
      <c r="U2813">
        <v>0</v>
      </c>
      <c r="V2813">
        <v>0</v>
      </c>
      <c r="W2813" s="4">
        <v>46185</v>
      </c>
      <c r="X2813" s="4"/>
      <c r="Y2813" s="4"/>
      <c r="Z2813" s="4">
        <v>46185</v>
      </c>
      <c r="AA2813" s="3"/>
      <c r="AB2813" s="3"/>
      <c r="AC2813" s="2"/>
      <c r="AD2813" s="2" t="s">
        <v>102</v>
      </c>
      <c r="AE2813" s="2" t="s">
        <v>117</v>
      </c>
      <c r="AF2813" s="2"/>
      <c r="AG2813" s="2"/>
      <c r="AH2813" s="2"/>
      <c r="AI2813" s="2"/>
      <c r="AJ2813" s="2" t="s">
        <v>50</v>
      </c>
      <c r="AK2813" s="2" t="s">
        <v>49</v>
      </c>
    </row>
    <row r="2814" spans="1:37" ht="28.8" x14ac:dyDescent="0.3">
      <c r="A2814" s="1">
        <v>3077</v>
      </c>
      <c r="B2814">
        <v>21689</v>
      </c>
      <c r="F2814" s="2" t="s">
        <v>47</v>
      </c>
      <c r="G2814" s="2" t="s">
        <v>72</v>
      </c>
      <c r="H2814" s="2" t="s">
        <v>37</v>
      </c>
      <c r="I2814" s="2" t="s">
        <v>46</v>
      </c>
      <c r="J2814" s="2" t="s">
        <v>320</v>
      </c>
      <c r="K2814" s="2" t="s">
        <v>614</v>
      </c>
      <c r="L2814" s="2" t="s">
        <v>1039</v>
      </c>
      <c r="M2814" s="2" t="s">
        <v>1040</v>
      </c>
      <c r="N2814" s="3" t="s">
        <v>2855</v>
      </c>
      <c r="O2814" s="2" t="s">
        <v>53</v>
      </c>
      <c r="P2814" s="2" t="s">
        <v>65</v>
      </c>
      <c r="Q2814" s="2"/>
      <c r="R2814" s="2"/>
      <c r="S2814" s="2"/>
      <c r="T2814" s="2"/>
      <c r="U2814">
        <v>0</v>
      </c>
      <c r="V2814">
        <v>0</v>
      </c>
      <c r="W2814" s="4">
        <v>46185</v>
      </c>
      <c r="X2814" s="4"/>
      <c r="Y2814" s="4"/>
      <c r="Z2814" s="4">
        <v>46185</v>
      </c>
      <c r="AA2814" s="3"/>
      <c r="AB2814" s="3"/>
      <c r="AC2814" s="2"/>
      <c r="AD2814" s="2" t="s">
        <v>102</v>
      </c>
      <c r="AE2814" s="2" t="s">
        <v>117</v>
      </c>
      <c r="AF2814" s="2"/>
      <c r="AG2814" s="2"/>
      <c r="AH2814" s="2"/>
      <c r="AI2814" s="2"/>
      <c r="AJ2814" s="2" t="s">
        <v>50</v>
      </c>
      <c r="AK2814" s="2" t="s">
        <v>49</v>
      </c>
    </row>
    <row r="2815" spans="1:37" x14ac:dyDescent="0.3">
      <c r="A2815" s="1">
        <v>3078</v>
      </c>
      <c r="B2815">
        <v>21691</v>
      </c>
      <c r="F2815" s="2" t="s">
        <v>47</v>
      </c>
      <c r="G2815" s="2" t="s">
        <v>72</v>
      </c>
      <c r="H2815" s="2" t="s">
        <v>37</v>
      </c>
      <c r="I2815" s="2" t="s">
        <v>46</v>
      </c>
      <c r="J2815" s="2" t="s">
        <v>320</v>
      </c>
      <c r="K2815" s="2" t="s">
        <v>614</v>
      </c>
      <c r="L2815" s="2" t="s">
        <v>1962</v>
      </c>
      <c r="M2815" s="2" t="s">
        <v>1963</v>
      </c>
      <c r="N2815" s="3" t="s">
        <v>2856</v>
      </c>
      <c r="O2815" s="2" t="s">
        <v>53</v>
      </c>
      <c r="P2815" s="2" t="s">
        <v>65</v>
      </c>
      <c r="Q2815" s="2"/>
      <c r="R2815" s="2"/>
      <c r="S2815" s="2"/>
      <c r="T2815" s="2"/>
      <c r="U2815">
        <v>0</v>
      </c>
      <c r="V2815">
        <v>0</v>
      </c>
      <c r="W2815" s="4">
        <v>46185</v>
      </c>
      <c r="X2815" s="4"/>
      <c r="Y2815" s="4"/>
      <c r="Z2815" s="4">
        <v>46185</v>
      </c>
      <c r="AA2815" s="3"/>
      <c r="AB2815" s="3"/>
      <c r="AC2815" s="2"/>
      <c r="AD2815" s="2" t="s">
        <v>102</v>
      </c>
      <c r="AE2815" s="2" t="s">
        <v>102</v>
      </c>
      <c r="AF2815" s="2"/>
      <c r="AG2815" s="2"/>
      <c r="AH2815" s="2"/>
      <c r="AI2815" s="2"/>
      <c r="AJ2815" s="2" t="s">
        <v>50</v>
      </c>
      <c r="AK2815" s="2" t="s">
        <v>49</v>
      </c>
    </row>
    <row r="2816" spans="1:37" ht="28.8" x14ac:dyDescent="0.3">
      <c r="A2816" s="1">
        <v>3079</v>
      </c>
      <c r="B2816">
        <v>21692</v>
      </c>
      <c r="F2816" s="2" t="s">
        <v>47</v>
      </c>
      <c r="G2816" s="2" t="s">
        <v>72</v>
      </c>
      <c r="H2816" s="2" t="s">
        <v>37</v>
      </c>
      <c r="I2816" s="2" t="s">
        <v>46</v>
      </c>
      <c r="J2816" s="2" t="s">
        <v>320</v>
      </c>
      <c r="K2816" s="2" t="s">
        <v>614</v>
      </c>
      <c r="L2816" s="2" t="s">
        <v>618</v>
      </c>
      <c r="M2816" s="2" t="s">
        <v>619</v>
      </c>
      <c r="N2816" s="3" t="s">
        <v>2857</v>
      </c>
      <c r="O2816" s="2" t="s">
        <v>53</v>
      </c>
      <c r="P2816" s="2" t="s">
        <v>65</v>
      </c>
      <c r="Q2816" s="2"/>
      <c r="R2816" s="2"/>
      <c r="S2816" s="2"/>
      <c r="T2816" s="2"/>
      <c r="U2816">
        <v>0</v>
      </c>
      <c r="V2816">
        <v>0</v>
      </c>
      <c r="W2816" s="4">
        <v>46185</v>
      </c>
      <c r="X2816" s="4"/>
      <c r="Y2816" s="4"/>
      <c r="Z2816" s="4">
        <v>46185</v>
      </c>
      <c r="AA2816" s="3"/>
      <c r="AB2816" s="3" t="s">
        <v>2858</v>
      </c>
      <c r="AC2816" s="2"/>
      <c r="AD2816" s="2" t="s">
        <v>102</v>
      </c>
      <c r="AE2816" s="2" t="s">
        <v>118</v>
      </c>
      <c r="AF2816" s="2"/>
      <c r="AG2816" s="2"/>
      <c r="AH2816" s="2"/>
      <c r="AI2816" s="2"/>
      <c r="AJ2816" s="2" t="s">
        <v>50</v>
      </c>
      <c r="AK2816" s="2" t="s">
        <v>49</v>
      </c>
    </row>
    <row r="2817" spans="1:37" x14ac:dyDescent="0.3">
      <c r="A2817" s="1">
        <v>3080</v>
      </c>
      <c r="B2817">
        <v>21693</v>
      </c>
      <c r="F2817" s="2" t="s">
        <v>47</v>
      </c>
      <c r="G2817" s="2" t="s">
        <v>72</v>
      </c>
      <c r="H2817" s="2" t="s">
        <v>37</v>
      </c>
      <c r="I2817" s="2" t="s">
        <v>46</v>
      </c>
      <c r="J2817" s="2" t="s">
        <v>2860</v>
      </c>
      <c r="K2817" s="2" t="s">
        <v>614</v>
      </c>
      <c r="L2817" s="2" t="s">
        <v>283</v>
      </c>
      <c r="M2817" s="2" t="s">
        <v>625</v>
      </c>
      <c r="N2817" s="3" t="s">
        <v>2859</v>
      </c>
      <c r="O2817" s="2" t="s">
        <v>53</v>
      </c>
      <c r="P2817" s="2" t="s">
        <v>65</v>
      </c>
      <c r="Q2817" s="2"/>
      <c r="R2817" s="2"/>
      <c r="S2817" s="2"/>
      <c r="T2817" s="2"/>
      <c r="U2817">
        <v>0</v>
      </c>
      <c r="V2817">
        <v>0</v>
      </c>
      <c r="W2817" s="4">
        <v>46185</v>
      </c>
      <c r="X2817" s="4"/>
      <c r="Y2817" s="4"/>
      <c r="Z2817" s="4">
        <v>46185</v>
      </c>
      <c r="AA2817" s="3"/>
      <c r="AB2817" s="3"/>
      <c r="AC2817" s="2"/>
      <c r="AD2817" s="2" t="s">
        <v>102</v>
      </c>
      <c r="AE2817" s="2" t="s">
        <v>117</v>
      </c>
      <c r="AF2817" s="2"/>
      <c r="AG2817" s="2"/>
      <c r="AH2817" s="2"/>
      <c r="AI2817" s="2"/>
      <c r="AJ2817" s="2" t="s">
        <v>50</v>
      </c>
      <c r="AK2817" s="2" t="s">
        <v>49</v>
      </c>
    </row>
    <row r="2818" spans="1:37" x14ac:dyDescent="0.3">
      <c r="A2818" s="1">
        <v>3081</v>
      </c>
      <c r="F2818" s="2" t="s">
        <v>76</v>
      </c>
      <c r="G2818" s="2" t="s">
        <v>212</v>
      </c>
      <c r="H2818" s="2" t="s">
        <v>37</v>
      </c>
      <c r="I2818" s="2" t="s">
        <v>46</v>
      </c>
      <c r="J2818" s="2" t="s">
        <v>277</v>
      </c>
      <c r="K2818" s="2" t="s">
        <v>203</v>
      </c>
      <c r="L2818" s="2" t="s">
        <v>461</v>
      </c>
      <c r="M2818" s="2" t="s">
        <v>462</v>
      </c>
      <c r="N2818" s="3" t="s">
        <v>2583</v>
      </c>
      <c r="O2818" s="2" t="s">
        <v>174</v>
      </c>
      <c r="P2818" s="2" t="s">
        <v>65</v>
      </c>
      <c r="Q2818" s="2"/>
      <c r="R2818" s="2"/>
      <c r="S2818" s="2"/>
      <c r="T2818" s="2"/>
      <c r="U2818">
        <v>0</v>
      </c>
      <c r="V2818">
        <v>365</v>
      </c>
      <c r="W2818" s="4">
        <v>46202</v>
      </c>
      <c r="X2818" s="4"/>
      <c r="Y2818" s="4">
        <v>46202</v>
      </c>
      <c r="Z2818" s="4">
        <v>46567</v>
      </c>
      <c r="AA2818" s="3"/>
      <c r="AB2818" s="3"/>
      <c r="AC2818" s="2"/>
      <c r="AD2818" s="2" t="s">
        <v>45</v>
      </c>
      <c r="AE2818" s="2" t="s">
        <v>45</v>
      </c>
      <c r="AF2818" s="2"/>
      <c r="AG2818" s="2"/>
      <c r="AH2818" s="2"/>
      <c r="AI2818" s="2"/>
      <c r="AJ2818" s="2" t="s">
        <v>50</v>
      </c>
      <c r="AK2818" s="2" t="s">
        <v>49</v>
      </c>
    </row>
    <row r="2819" spans="1:37" x14ac:dyDescent="0.3">
      <c r="A2819" s="1">
        <v>3082</v>
      </c>
      <c r="F2819" s="2" t="s">
        <v>76</v>
      </c>
      <c r="G2819" s="2" t="s">
        <v>212</v>
      </c>
      <c r="H2819" s="2" t="s">
        <v>37</v>
      </c>
      <c r="I2819" s="2" t="s">
        <v>46</v>
      </c>
      <c r="J2819" s="2" t="s">
        <v>277</v>
      </c>
      <c r="K2819" s="2" t="s">
        <v>205</v>
      </c>
      <c r="L2819" s="2" t="s">
        <v>463</v>
      </c>
      <c r="M2819" s="2" t="s">
        <v>464</v>
      </c>
      <c r="N2819" s="3" t="s">
        <v>2583</v>
      </c>
      <c r="O2819" s="2" t="s">
        <v>174</v>
      </c>
      <c r="P2819" s="2" t="s">
        <v>65</v>
      </c>
      <c r="Q2819" s="2"/>
      <c r="R2819" s="2"/>
      <c r="S2819" s="2"/>
      <c r="T2819" s="2"/>
      <c r="U2819">
        <v>0</v>
      </c>
      <c r="V2819">
        <v>365</v>
      </c>
      <c r="W2819" s="4">
        <v>46203</v>
      </c>
      <c r="X2819" s="4"/>
      <c r="Y2819" s="4">
        <v>46203</v>
      </c>
      <c r="Z2819" s="4">
        <v>46568</v>
      </c>
      <c r="AA2819" s="3"/>
      <c r="AB2819" s="3"/>
      <c r="AC2819" s="2"/>
      <c r="AD2819" s="2" t="s">
        <v>45</v>
      </c>
      <c r="AE2819" s="2" t="s">
        <v>45</v>
      </c>
      <c r="AF2819" s="2"/>
      <c r="AG2819" s="2"/>
      <c r="AH2819" s="2"/>
      <c r="AI2819" s="2"/>
      <c r="AJ2819" s="2" t="s">
        <v>50</v>
      </c>
      <c r="AK2819" s="2" t="s">
        <v>49</v>
      </c>
    </row>
    <row r="2820" spans="1:37" x14ac:dyDescent="0.3">
      <c r="A2820" s="1">
        <v>3083</v>
      </c>
      <c r="F2820" s="2" t="s">
        <v>76</v>
      </c>
      <c r="G2820" s="2" t="s">
        <v>44</v>
      </c>
      <c r="H2820" s="2" t="s">
        <v>37</v>
      </c>
      <c r="I2820" s="2" t="s">
        <v>46</v>
      </c>
      <c r="J2820" s="2" t="s">
        <v>2741</v>
      </c>
      <c r="K2820" s="2" t="s">
        <v>200</v>
      </c>
      <c r="L2820" s="2" t="s">
        <v>240</v>
      </c>
      <c r="M2820" s="2" t="s">
        <v>241</v>
      </c>
      <c r="N2820" s="3" t="s">
        <v>2861</v>
      </c>
      <c r="O2820" s="2" t="s">
        <v>126</v>
      </c>
      <c r="P2820" s="2" t="s">
        <v>65</v>
      </c>
      <c r="Q2820" s="2"/>
      <c r="R2820" s="2"/>
      <c r="S2820" s="2"/>
      <c r="T2820" s="2"/>
      <c r="U2820">
        <v>0</v>
      </c>
      <c r="V2820">
        <v>0</v>
      </c>
      <c r="W2820" s="4">
        <v>46200</v>
      </c>
      <c r="X2820" s="4"/>
      <c r="Y2820" s="4">
        <v>46200</v>
      </c>
      <c r="Z2820" s="4">
        <v>46200</v>
      </c>
      <c r="AA2820" s="3"/>
      <c r="AB2820" s="3"/>
      <c r="AC2820" s="2"/>
      <c r="AD2820" s="2" t="s">
        <v>45</v>
      </c>
      <c r="AE2820" s="2" t="s">
        <v>45</v>
      </c>
      <c r="AF2820" s="2"/>
      <c r="AG2820" s="2"/>
      <c r="AH2820" s="2"/>
      <c r="AI2820" s="2"/>
      <c r="AJ2820" s="2" t="s">
        <v>50</v>
      </c>
      <c r="AK2820" s="2" t="s">
        <v>49</v>
      </c>
    </row>
    <row r="2821" spans="1:37" x14ac:dyDescent="0.3">
      <c r="A2821" s="1">
        <v>3084</v>
      </c>
      <c r="F2821" s="2" t="s">
        <v>76</v>
      </c>
      <c r="G2821" s="2" t="s">
        <v>212</v>
      </c>
      <c r="H2821" s="2" t="s">
        <v>37</v>
      </c>
      <c r="I2821" s="2" t="s">
        <v>46</v>
      </c>
      <c r="J2821" s="2" t="s">
        <v>971</v>
      </c>
      <c r="K2821" s="2" t="s">
        <v>205</v>
      </c>
      <c r="L2821" s="2" t="s">
        <v>143</v>
      </c>
      <c r="M2821" s="2" t="s">
        <v>239</v>
      </c>
      <c r="N2821" s="3" t="s">
        <v>2862</v>
      </c>
      <c r="O2821" s="2" t="s">
        <v>53</v>
      </c>
      <c r="P2821" s="2" t="s">
        <v>65</v>
      </c>
      <c r="Q2821" s="2"/>
      <c r="R2821" s="2"/>
      <c r="S2821" s="2"/>
      <c r="T2821" s="2"/>
      <c r="U2821">
        <v>0</v>
      </c>
      <c r="V2821">
        <v>0</v>
      </c>
      <c r="W2821" s="4">
        <v>46203</v>
      </c>
      <c r="X2821" s="4"/>
      <c r="Y2821" s="4">
        <v>46203</v>
      </c>
      <c r="Z2821" s="4">
        <v>46203</v>
      </c>
      <c r="AA2821" s="3"/>
      <c r="AB2821" s="3"/>
      <c r="AC2821" s="2"/>
      <c r="AD2821" s="2" t="s">
        <v>45</v>
      </c>
      <c r="AE2821" s="2" t="s">
        <v>45</v>
      </c>
      <c r="AF2821" s="2"/>
      <c r="AG2821" s="2"/>
      <c r="AH2821" s="2"/>
      <c r="AI2821" s="2"/>
      <c r="AJ2821" s="2" t="s">
        <v>50</v>
      </c>
      <c r="AK2821" s="2" t="s">
        <v>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Clean_PM_Plan</vt:lpstr>
      <vt:lpstr>Data_Readiness</vt:lpstr>
      <vt:lpstr>Cleaning_Rules</vt:lpstr>
      <vt:lpstr>query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PIYAPONG THONGSAN</dc:creator>
  <cp:lastModifiedBy>PIYAPONG THONGSAN</cp:lastModifiedBy>
  <dcterms:created xsi:type="dcterms:W3CDTF">2026-02-23T03:02:57Z</dcterms:created>
  <dcterms:modified xsi:type="dcterms:W3CDTF">2026-08-11T08:18:48Z</dcterms:modified>
</cp:coreProperties>
</file>